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hidePivotFieldList="1" defaultThemeVersion="202300"/>
  <mc:AlternateContent xmlns:mc="http://schemas.openxmlformats.org/markup-compatibility/2006">
    <mc:Choice Requires="x15">
      <x15ac:absPath xmlns:x15ac="http://schemas.microsoft.com/office/spreadsheetml/2010/11/ac" url="https://d.docs.live.net/7552002f974970c5/Escritorio/Proyectos/Platzi/"/>
    </mc:Choice>
  </mc:AlternateContent>
  <xr:revisionPtr revIDLastSave="825" documentId="8_{FC58D9EA-CF35-498A-A3CA-93B46FDBCFE0}" xr6:coauthVersionLast="47" xr6:coauthVersionMax="47" xr10:uidLastSave="{DF688F9D-8001-4CBC-B8C8-D9B39F96E3C8}"/>
  <bookViews>
    <workbookView xWindow="-120" yWindow="-120" windowWidth="20730" windowHeight="11040" firstSheet="7" activeTab="8" xr2:uid="{38817B89-C8F0-4804-BF9C-188677DD51C2}"/>
  </bookViews>
  <sheets>
    <sheet name="DATASET" sheetId="1" r:id="rId1"/>
    <sheet name="FRECUENCIAS" sheetId="3" r:id="rId2"/>
    <sheet name="VISUALIZACIONES" sheetId="2" r:id="rId3"/>
    <sheet name="DISTRIBUCIÓN CONJUNTA" sheetId="4" r:id="rId4"/>
    <sheet name="MEDIDAS DE TENDENCIA CENTRAL" sheetId="5" r:id="rId5"/>
    <sheet name="BOX PLOTS" sheetId="6" r:id="rId6"/>
    <sheet name="VARIANZA Y DES. EST" sheetId="7" r:id="rId7"/>
    <sheet name="HISTOGRAMAS Y POLÍGONOS" sheetId="8" r:id="rId8"/>
    <sheet name="GRÁFICOS DE DISPERSIÓN E INTRO" sheetId="9" r:id="rId9"/>
  </sheets>
  <calcPr calcId="191029"/>
  <pivotCaches>
    <pivotCache cacheId="0" r:id="rId10"/>
    <pivotCache cacheId="1" r:id="rId11"/>
    <pivotCache cacheId="2" r:id="rId12"/>
    <pivotCache cacheId="3"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8" i="7" l="1" a="1"/>
  <c r="L18" i="7" s="1"/>
  <c r="L24" i="7" s="1"/>
  <c r="L13" i="7"/>
  <c r="L12" i="7"/>
  <c r="L25" i="7"/>
  <c r="L22" i="7"/>
  <c r="L19" i="7"/>
  <c r="L16" i="7"/>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17" i="7"/>
  <c r="L23" i="7" s="1"/>
  <c r="L10" i="7"/>
  <c r="L11" i="7"/>
  <c r="K10" i="7"/>
  <c r="K11" i="7"/>
  <c r="K17" i="7"/>
  <c r="K23" i="7" s="1"/>
  <c r="K16" i="7"/>
  <c r="K22" i="7" s="1"/>
  <c r="K19" i="7"/>
  <c r="K25" i="7" s="1"/>
  <c r="K13" i="7"/>
  <c r="K12" i="7"/>
  <c r="C17" i="8" l="1"/>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E7" i="6"/>
  <c r="D9" i="6"/>
  <c r="E9" i="6"/>
  <c r="E10" i="6"/>
  <c r="K18" i="7" l="1"/>
  <c r="K24" i="7" s="1"/>
  <c r="E8" i="6"/>
  <c r="E6" i="6"/>
  <c r="D6" i="6"/>
  <c r="D10" i="6"/>
  <c r="D8" i="6"/>
  <c r="D7" i="6"/>
  <c r="K12" i="5" a="1"/>
  <c r="K12" i="5" s="1"/>
  <c r="K18" i="5" l="1"/>
  <c r="P12" i="5"/>
  <c r="P13" i="5"/>
  <c r="Q12" i="5"/>
  <c r="L12" i="5" a="1"/>
  <c r="L12" i="5" s="1"/>
  <c r="Q13" i="5"/>
  <c r="Q7" i="5"/>
  <c r="P7" i="5"/>
  <c r="Q6" i="5"/>
  <c r="P6" i="5"/>
  <c r="L18" i="5"/>
  <c r="L13" i="5"/>
  <c r="K13" i="5"/>
  <c r="L7" i="5"/>
  <c r="L6" i="5"/>
  <c r="K6" i="5"/>
  <c r="K7"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<sst xmlns="http://schemas.openxmlformats.org/spreadsheetml/2006/main" count="111281" uniqueCount="31501">
  <si>
    <t>id</t>
  </si>
  <si>
    <t>show_id</t>
  </si>
  <si>
    <t>type</t>
  </si>
  <si>
    <t>title</t>
  </si>
  <si>
    <t>director</t>
  </si>
  <si>
    <t>cast</t>
  </si>
  <si>
    <t>num_actors</t>
  </si>
  <si>
    <t>main_country</t>
  </si>
  <si>
    <t>countries_produced</t>
  </si>
  <si>
    <t>num_countries</t>
  </si>
  <si>
    <t>date_added</t>
  </si>
  <si>
    <t>release_year</t>
  </si>
  <si>
    <t>rating</t>
  </si>
  <si>
    <t>duration</t>
  </si>
  <si>
    <t>min_or_seasons</t>
  </si>
  <si>
    <t>movie_duration</t>
  </si>
  <si>
    <t>(min-media)^2</t>
  </si>
  <si>
    <t>serie_seasons</t>
  </si>
  <si>
    <t>listed_in</t>
  </si>
  <si>
    <t>main_genre</t>
  </si>
  <si>
    <t>genres_listed</t>
  </si>
  <si>
    <t>s3778</t>
  </si>
  <si>
    <t>Movie</t>
  </si>
  <si>
    <t>Silent</t>
  </si>
  <si>
    <t>Limbert Fabian, Brandon Oldenburg</t>
  </si>
  <si>
    <t>United States</t>
  </si>
  <si>
    <t>TV-Y</t>
  </si>
  <si>
    <t>3 min</t>
  </si>
  <si>
    <t/>
  </si>
  <si>
    <t>Children &amp; Family Movies, Sci-Fi &amp; Fantasy</t>
  </si>
  <si>
    <t>Children &amp; Family Movies</t>
  </si>
  <si>
    <t>s2714</t>
  </si>
  <si>
    <t>Sol Levante</t>
  </si>
  <si>
    <t>Akira Saitoh</t>
  </si>
  <si>
    <t>Japan</t>
  </si>
  <si>
    <t>TV-14</t>
  </si>
  <si>
    <t>5 min</t>
  </si>
  <si>
    <t>Action &amp; Adventure, Anime Features, International Movies</t>
  </si>
  <si>
    <t>Action &amp; Adventure</t>
  </si>
  <si>
    <t>s1485</t>
  </si>
  <si>
    <t>Cops and Robbers</t>
  </si>
  <si>
    <t>Arnon Manor, Timothy Ware-Hill</t>
  </si>
  <si>
    <t>Timothy Ware-Hill</t>
  </si>
  <si>
    <t>PG-13</t>
  </si>
  <si>
    <t>8 min</t>
  </si>
  <si>
    <t>Dramas</t>
  </si>
  <si>
    <t>s1558</t>
  </si>
  <si>
    <t>Canvas</t>
  </si>
  <si>
    <t>Frank E. Abney III</t>
  </si>
  <si>
    <t>G</t>
  </si>
  <si>
    <t>9 min</t>
  </si>
  <si>
    <t>Children &amp; Family Movies, Dramas</t>
  </si>
  <si>
    <t>s3536</t>
  </si>
  <si>
    <t>American Factory: A Conversation with the Obamas</t>
  </si>
  <si>
    <t>President Barack Obama, Michelle Obama, Julia Reichert, Steven Bognar</t>
  </si>
  <si>
    <t>TV-G</t>
  </si>
  <si>
    <t>10 min</t>
  </si>
  <si>
    <t>Documentaries</t>
  </si>
  <si>
    <t>s2859</t>
  </si>
  <si>
    <t>Calico Critters: Everyone's Big Dream Flying in the Sky</t>
  </si>
  <si>
    <t>Momoko Kamiya</t>
  </si>
  <si>
    <t>Erika Harlacher</t>
  </si>
  <si>
    <t>11 min</t>
  </si>
  <si>
    <t>s6406</t>
  </si>
  <si>
    <t>Calico Critters: A Town of Dreams</t>
  </si>
  <si>
    <t>s696</t>
  </si>
  <si>
    <t>Besieged Bread</t>
  </si>
  <si>
    <t>Soudade Kaadan</t>
  </si>
  <si>
    <t>Lama Hakeim, Gabriel Malki, Ehab Shaaban</t>
  </si>
  <si>
    <t>12 min</t>
  </si>
  <si>
    <t>Dramas, International Movies</t>
  </si>
  <si>
    <t>s3776</t>
  </si>
  <si>
    <t>Cosmos Laundromat: First Cycle</t>
  </si>
  <si>
    <t>Mathieu Auvray</t>
  </si>
  <si>
    <t>Pierre Bokma, Reinout Scholten van Aschat</t>
  </si>
  <si>
    <t>Netherlands</t>
  </si>
  <si>
    <t>TV-MA</t>
  </si>
  <si>
    <t>Dramas, International Movies, Sci-Fi &amp; Fantasy</t>
  </si>
  <si>
    <t>s4708</t>
  </si>
  <si>
    <t>Zion</t>
  </si>
  <si>
    <t>Floyd Russ</t>
  </si>
  <si>
    <t>Zion Clark</t>
  </si>
  <si>
    <t>TV-PG</t>
  </si>
  <si>
    <t>Documentaries, Sports Movies</t>
  </si>
  <si>
    <t>s72</t>
  </si>
  <si>
    <t>A StoryBots Space Adventure</t>
  </si>
  <si>
    <t>David A. Vargas</t>
  </si>
  <si>
    <t>Evan Spiridellis, Erin Fitzgerald, Jeff Gill, Fred Tatasciore, Evan Michael Lee, Jared Isaacman, Sian Proctor, Chris Sembroski, Hayley Arceneaux</t>
  </si>
  <si>
    <t>13 min</t>
  </si>
  <si>
    <t>s695</t>
  </si>
  <si>
    <t>Aziza</t>
  </si>
  <si>
    <t>Caress Bashar, Abdel Moneim Amayri</t>
  </si>
  <si>
    <t>Lebanon</t>
  </si>
  <si>
    <t>Lebanon, Syria</t>
  </si>
  <si>
    <t>Comedies, Dramas, Independent Movies</t>
  </si>
  <si>
    <t>Comedies</t>
  </si>
  <si>
    <t>s1670</t>
  </si>
  <si>
    <t>If Anything Happens I Love You</t>
  </si>
  <si>
    <t>Will McCormack, Michael Govier</t>
  </si>
  <si>
    <t>PG</t>
  </si>
  <si>
    <t>s1426</t>
  </si>
  <si>
    <t>Creating The Queen's Gambit</t>
  </si>
  <si>
    <t>14 min</t>
  </si>
  <si>
    <t>s3365</t>
  </si>
  <si>
    <t>The Road to El Camino: Behind the Scenes of El Camino: A Breaking Bad Movie</t>
  </si>
  <si>
    <t>Documentaries, International Movies</t>
  </si>
  <si>
    <t>s5376</t>
  </si>
  <si>
    <t>Buddy Thunderstruck: The Maybe Pile</t>
  </si>
  <si>
    <t>Harry Chaskin</t>
  </si>
  <si>
    <t>Brian Atkinson, Ted Raimi, Harry Chaskin, Debi Derryberry, Philip Maurice Hayes, Leigh Kelly, J.D. Ryznar, Nick Shakoour, Ryan Wiesbrock, Clark Wiesbrock</t>
  </si>
  <si>
    <t>TV-Y7</t>
  </si>
  <si>
    <t>Children &amp; Family Movies, Comedies</t>
  </si>
  <si>
    <t>s992</t>
  </si>
  <si>
    <t>One Like It</t>
  </si>
  <si>
    <t>Marwan Nabil</t>
  </si>
  <si>
    <t>Riham Abdel Ghafour, Mohammed Aly Rizk, Hazem Samir, Salwa Othman, Mahmoud Gharib</t>
  </si>
  <si>
    <t>Egypt</t>
  </si>
  <si>
    <t>15 min</t>
  </si>
  <si>
    <t>Dramas, Independent Movies, International Movies</t>
  </si>
  <si>
    <t>s1746</t>
  </si>
  <si>
    <t>Ya no estoy aqu√≠: Una conversaci√≥n entre Guillermo del Toro y Alfonso Cuar√≥n</t>
  </si>
  <si>
    <t>Guillermo del Toro, Alfonso Cuar√≥n</t>
  </si>
  <si>
    <t>s3710</t>
  </si>
  <si>
    <t>ANIMA</t>
  </si>
  <si>
    <t>Paul Thomas Anderson</t>
  </si>
  <si>
    <t>Thom Yorke</t>
  </si>
  <si>
    <t>United Kingdom</t>
  </si>
  <si>
    <t>Dramas, Independent Movies, Music &amp; Musicals</t>
  </si>
  <si>
    <t>s2831</t>
  </si>
  <si>
    <t>Sitara: Let Girls Dream</t>
  </si>
  <si>
    <t>Sharmeen Obaid-Chinoy</t>
  </si>
  <si>
    <t>Pakistan</t>
  </si>
  <si>
    <t>Pakistan, United States</t>
  </si>
  <si>
    <t>16 min</t>
  </si>
  <si>
    <t>s2110</t>
  </si>
  <si>
    <t>John Was Trying to Contact Aliens</t>
  </si>
  <si>
    <t>17 min</t>
  </si>
  <si>
    <t>Documentaries, LGBTQ Movies</t>
  </si>
  <si>
    <t>s2249</t>
  </si>
  <si>
    <t>The Claudia Kishi Club</t>
  </si>
  <si>
    <t>Sue Ding</t>
  </si>
  <si>
    <t>s3008</t>
  </si>
  <si>
    <t>WHAT DID JACK DO?</t>
  </si>
  <si>
    <t>David Lynch</t>
  </si>
  <si>
    <t>Dramas, Independent Movies</t>
  </si>
  <si>
    <t>s8206</t>
  </si>
  <si>
    <t>The Battle of Midway</t>
  </si>
  <si>
    <t>John Ford</t>
  </si>
  <si>
    <t>Henry Fonda, Jane Darwell</t>
  </si>
  <si>
    <t>18 min</t>
  </si>
  <si>
    <t>Classic Movies, Documentaries</t>
  </si>
  <si>
    <t>Classic Movies</t>
  </si>
  <si>
    <t>s4893</t>
  </si>
  <si>
    <t>Pocoyo &amp; Cars</t>
  </si>
  <si>
    <t>Stephen Fry, Alex Marty</t>
  </si>
  <si>
    <t>19 min</t>
  </si>
  <si>
    <t>Movies</t>
  </si>
  <si>
    <t>s5457</t>
  </si>
  <si>
    <t>Michael Lost and Found</t>
  </si>
  <si>
    <t>Daniel Wilner</t>
  </si>
  <si>
    <t>Canada</t>
  </si>
  <si>
    <t>Canada, United States</t>
  </si>
  <si>
    <t>Documentaries, International Movies, LGBTQ Movies</t>
  </si>
  <si>
    <t>s1963</t>
  </si>
  <si>
    <t>A Love Song for Latasha</t>
  </si>
  <si>
    <t>Sophia Nahli Allison</t>
  </si>
  <si>
    <t>20 min</t>
  </si>
  <si>
    <t>s3367</t>
  </si>
  <si>
    <t>Little Miss Sumo</t>
  </si>
  <si>
    <t>Matt Kay</t>
  </si>
  <si>
    <t>Hiyori Kon</t>
  </si>
  <si>
    <t>Documentaries, International Movies, Sports Movies</t>
  </si>
  <si>
    <t>s1156</t>
  </si>
  <si>
    <t>Marked</t>
  </si>
  <si>
    <t>Nadine Ibrahim</t>
  </si>
  <si>
    <t>Nigeria</t>
  </si>
  <si>
    <t>21 min</t>
  </si>
  <si>
    <t>s2167</t>
  </si>
  <si>
    <t>A Go! Go! Cory Carson Summer Camp</t>
  </si>
  <si>
    <t>Stanley Moore, Alex Woo</t>
  </si>
  <si>
    <t>Alan C. Lim, Smith Foreman, Abigail Vibat, Pfifer Chastain, Jim Capobianco, Neena-Sinaii Simpo, Eli Morse, Adelaide Hirasaki, Paul Killam, Kerry Gudjohnsen, Maisie Benson</t>
  </si>
  <si>
    <t>s2777</t>
  </si>
  <si>
    <t>Making Unorthodox</t>
  </si>
  <si>
    <t>Marlene Melchior</t>
  </si>
  <si>
    <t>Germany</t>
  </si>
  <si>
    <t>s1254</t>
  </si>
  <si>
    <t>LEGO Marvel Spider-Man: Vexed by Venom</t>
  </si>
  <si>
    <t>Andrew Duncan, Ken Cunningham</t>
  </si>
  <si>
    <t>Robbie Daymond, Ben Pronsky, Josh Keaton, Tara Strong, Jennifer Hale, Laura Bailey</t>
  </si>
  <si>
    <t>22 min</t>
  </si>
  <si>
    <t>s1636</t>
  </si>
  <si>
    <t>A Go! Go! Cory Carson Christmas</t>
  </si>
  <si>
    <t>Alan C. Lim, Taron C. Hensley, Maisie Benson, Kerry Gudjohnsen, Paul Killam, Smith Foreman, Ann Kendrick, Ella Joy Ballesteros, Neena-Sinaii Simpo, Eli Morse</t>
  </si>
  <si>
    <t>s1893</t>
  </si>
  <si>
    <t>A Go! Go! Cory Carson Halloween</t>
  </si>
  <si>
    <t>Alex Woo, Stanley Moore</t>
  </si>
  <si>
    <t>Alan C. Lim, Smith Foreman, Maisie Benson, Ann Kendrick, Kerry Gudjohnsen, Paul Killam, Stanley Moore, Tyler Hendrix, Ella Joy Ballesteros, Jimmy Olea</t>
  </si>
  <si>
    <t>s3418</t>
  </si>
  <si>
    <t>Ghosts of Sugar Land</t>
  </si>
  <si>
    <t>Bassam Tariq</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</si>
  <si>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</si>
  <si>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</si>
  <si>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</si>
  <si>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</si>
  <si>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</si>
  <si>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</si>
  <si>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</si>
  <si>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</si>
  <si>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</si>
  <si>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</si>
  <si>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s4279</t>
  </si>
  <si>
    <t>Aggretsuko: We Wish You a Metal Christmas</t>
  </si>
  <si>
    <t>Rarecho</t>
  </si>
  <si>
    <t>Kaolip, Shingo Kato, Komegumi Koiwasaki, Maki Tsuruta, Sohta Arai, Rina Inoue, Yuki Takahashi, Rarecho</t>
  </si>
  <si>
    <t>s4895</t>
  </si>
  <si>
    <t>Pocoyo Carnival</t>
  </si>
  <si>
    <t>s4897</t>
  </si>
  <si>
    <t>Pocoyo Halloween: Spooky Movies</t>
  </si>
  <si>
    <t>Stephen Fry, Montana Smedley</t>
  </si>
  <si>
    <t>s5341</t>
  </si>
  <si>
    <t>LEGO Marvel Super Heroes: Avengers Reassembled!</t>
  </si>
  <si>
    <t>Rob Silvestri</t>
  </si>
  <si>
    <t>Laura Bailey, Troy Baker, Eric Bauza, Ben Diskin, Grant George, JP Karliak, Jim Meskimen, Bumper Robinson, Roger Craig Smith, Fred Tatasciore, Travis Willingham, Mick Wingert</t>
  </si>
  <si>
    <t>s5644</t>
  </si>
  <si>
    <t>LEGO: Marvel Super Heroes: Maximum Overload</t>
  </si>
  <si>
    <t>Greg Richardson</t>
  </si>
  <si>
    <t>Troy Baker, Drake Bell, Fred Tatasciore, Dee Bradley Baker, Steve Blum, Adrian Pasdar, Greg Cipes, Chi McBride, Barry Dennen, Robin Atkin Downes</t>
  </si>
  <si>
    <t>s5660</t>
  </si>
  <si>
    <t>A Christmas Special: Miraculous: Tales of Ladybug &amp; Cat Noir</t>
  </si>
  <si>
    <t>Thomas Astruc</t>
  </si>
  <si>
    <t>Cristina Vee, Bryce Papenbrook, Keith Silverstein, Mela Lee, Max Mittelman, Carrie Keranen, Stephanie Sheh, Selah Victor, Ben Diskin, Erin Fitzgerald, Grant George</t>
  </si>
  <si>
    <t>France</t>
  </si>
  <si>
    <t>France, South Korea, Japan</t>
  </si>
  <si>
    <t>s6407</t>
  </si>
  <si>
    <t>Calico Critters: The Treasure of Calico Village</t>
  </si>
  <si>
    <t>s6866</t>
  </si>
  <si>
    <t>Golden Time</t>
  </si>
  <si>
    <t>Takuya Inaba</t>
  </si>
  <si>
    <t>International Movies, Sci-Fi &amp; Fantasy</t>
  </si>
  <si>
    <t>International Movies</t>
  </si>
  <si>
    <t>s7117</t>
  </si>
  <si>
    <t>Jake's Buccaneer Blast</t>
  </si>
  <si>
    <t>Megan Richie, Riley Thomas Stewart, Jadon Sand, David Arquette, Jeff Bennett, Corey Burton, Adam Wylie, Dee Bradley Baker</t>
  </si>
  <si>
    <t>s46</t>
  </si>
  <si>
    <t>My Heroes Were Cowboys</t>
  </si>
  <si>
    <t>Tyler Greco</t>
  </si>
  <si>
    <t>23 min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</si>
  <si>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</si>
  <si>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</si>
  <si>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</si>
  <si>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</si>
  <si>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</si>
  <si>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</si>
  <si>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</si>
  <si>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</si>
  <si>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</si>
  <si>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</si>
  <si>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</si>
  <si>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</si>
  <si>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</si>
  <si>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</si>
  <si>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</si>
  <si>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</si>
  <si>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s2815</t>
  </si>
  <si>
    <t>Steam Team to the Rescue</t>
  </si>
  <si>
    <t>Joseph May, Keith Wickham, Yvonne Grundy, Jules De Jongh, Rachael Louise Miller, Rob Rackstraw, Christopher Ragland, Kerry Shale, Teresa Gallagher, Bob Golding</t>
  </si>
  <si>
    <t>s4345</t>
  </si>
  <si>
    <t>Oddbods: The Festive Menace</t>
  </si>
  <si>
    <t>Nadia Ramlee, Chio Su-Ping, Jeremy Linn, Marlon Dance-Hooi</t>
  </si>
  <si>
    <t>s4498</t>
  </si>
  <si>
    <t>Oddbods: Party Monsters</t>
  </si>
  <si>
    <t>s5858</t>
  </si>
  <si>
    <t>Kung Fu Panda: Secrets of the Scroll</t>
  </si>
  <si>
    <t>Rodolphe Guenoden</t>
  </si>
  <si>
    <t>Jack Black, Dustin Hoffman, Seth Rogen, David Cross, Lucy Liu, Tara Macri, James Hong, Randall Duk Kim</t>
  </si>
  <si>
    <t>s7314</t>
  </si>
  <si>
    <t>Little Lunch: The Halloween Horror Story</t>
  </si>
  <si>
    <t>Tim Bartley</t>
  </si>
  <si>
    <t>Flynn Curry, Olivia Deeble, Madison Lu, Ois√≠n O'Leary, Faith Seci, Joshua Sitch, Heidi Arena, Wayne Hope</t>
  </si>
  <si>
    <t>Australia</t>
  </si>
  <si>
    <t>s7500</t>
  </si>
  <si>
    <t>Monster High: New Ghoul at School</t>
  </si>
  <si>
    <t>Audu Paden, Eric Radomski</t>
  </si>
  <si>
    <t>Kate Higgins, Salli Saffioti, Debi Derryberry, Laura Bailey, Yuri Lowenthal, Audu Paden, Troy Baker, Erin Fitzgerald</t>
  </si>
  <si>
    <t>s7782</t>
  </si>
  <si>
    <t>Power Rangers Super Samurai: Trickster Treat</t>
  </si>
  <si>
    <t>Alex Heartman, Najee De-Tiege, Hector David Jr., Erika Fong, Brittany Anne Pirtle, Steven Skyler, Rene Naufahu, Paul Schrier, Felix Ryan, Jeff Szusterman, Stig Alred, Kate Elliot</t>
  </si>
  <si>
    <t>s1193</t>
  </si>
  <si>
    <t>The Present</t>
  </si>
  <si>
    <t>Farah Nabulsi</t>
  </si>
  <si>
    <t>Saleh Bakri, Maryam Kanj, Maryam Kamiel Basha, Ameer Khlawe, Ala' Hanani, Malak Abu Ghraibeh, Karam Elayyan, Leila Mouammar, Angie Saba</t>
  </si>
  <si>
    <t>United Kingdom,</t>
  </si>
  <si>
    <t>24 min</t>
  </si>
  <si>
    <t>s1582</t>
  </si>
  <si>
    <t>Super Monsters: Santa‚Äôs Super Monster Helpers</t>
  </si>
  <si>
    <t>Steve Ball</t>
  </si>
  <si>
    <t>Elyse Maloway, Vincent Tong, Erin Mathews, Andrea Libman, Alessandro Juliani, Nicole Anthony, Diana Kaarina, Gigi Saul Guerrero, Rukiya Bernard, Asia Mattu, Elicia MacKenzie</t>
  </si>
  <si>
    <t>s2082</t>
  </si>
  <si>
    <t>True: Friendship Day</t>
  </si>
  <si>
    <t>Mark Thornton, Todd Kauffman</t>
  </si>
  <si>
    <t>Michela Luci, Jamie Watson, Eric Peterson, Anna Claire Bartlam, Nicolas Aqui, Cory Doran, Julie Lemieux, Derek McGrath</t>
  </si>
  <si>
    <t>s2441</t>
  </si>
  <si>
    <t>True: Rainbow Rescue</t>
  </si>
  <si>
    <t>s2771</t>
  </si>
  <si>
    <t>True: Wuzzle Wegg Day</t>
  </si>
  <si>
    <t>Todd Kauffman, Mark Thornton</t>
  </si>
  <si>
    <t>Michela Luci, Jamie Watson, Eric Peterson, Anna Claire Bartlam, Nicolas Aqui, Cory Doran, Julie Lemieux</t>
  </si>
  <si>
    <t>s3182</t>
  </si>
  <si>
    <t>The Irishman: In Conversation</t>
  </si>
  <si>
    <t>Martin Scorsese, Robert De Niro, Al Pacino, Joe Pesci</t>
  </si>
  <si>
    <t>s3230</t>
  </si>
  <si>
    <t>Super Monsters Save Christmas</t>
  </si>
  <si>
    <t>Elyse Maloway, Vincent Tong, Erin Mathews, Andrea Libman, Alessandro Juliani, Nicole Anthony, Diana Kaarina, Ian James Corlett, Britt McKillip, Kathleen Barr, Gigi Saul Guerrero, Brian Drummond</t>
  </si>
  <si>
    <t>s3351</t>
  </si>
  <si>
    <t>True: Grabbleapple Harvest</t>
  </si>
  <si>
    <t>s3457</t>
  </si>
  <si>
    <t>Super Monsters: Vida's First Halloween</t>
  </si>
  <si>
    <t>Jacob Joice, Steve Ball</t>
  </si>
  <si>
    <t>Gigi Saul Guerrero, Elyse Maloway, Vincent Tong, Erin Mathews, Andrea Libman, Alessandro Juliani, Nicole Anthony, Diana Kaarina, Ian James Corlett, Britt McKillip, Kathleen Barr</t>
  </si>
  <si>
    <t>s3509</t>
  </si>
  <si>
    <t>True: Tricky Treat Day</t>
  </si>
  <si>
    <t>s3585</t>
  </si>
  <si>
    <t>Super Monsters Back to School</t>
  </si>
  <si>
    <t>Elyse Maloway, Vincent Tong, Erin Matthews, Andrea Libman, Alessandro Juliani, Nicole Anthony, Diana Kaarina, Gigi Saul Guerrero, Ian James Corlett, Britt McKillip, Kathleen Barr</t>
  </si>
  <si>
    <t>s4146</t>
  </si>
  <si>
    <t>True: Happy Hearts Day</t>
  </si>
  <si>
    <t>Michela Luci, Jamie Watson, Eric Peterson, Cory Doran, Nicolas Aqui</t>
  </si>
  <si>
    <t>United States, Canada</t>
  </si>
  <si>
    <t>s4621</t>
  </si>
  <si>
    <t>Lessons from a School Shooting: Notes from Dunblane</t>
  </si>
  <si>
    <t>Kim A. Snyder</t>
  </si>
  <si>
    <t>s4898</t>
  </si>
  <si>
    <t>Pocoyo Special Sports</t>
  </si>
  <si>
    <t>Guillermo Garcia, David Cantolla</t>
  </si>
  <si>
    <t>s5044</t>
  </si>
  <si>
    <t>The Trader (Sovdagari)</t>
  </si>
  <si>
    <t>Tamta Gabrichidze</t>
  </si>
  <si>
    <t>Georgia</t>
  </si>
  <si>
    <t>s5424</t>
  </si>
  <si>
    <t>Puss in Book: Trapped in an Epic Tale</t>
  </si>
  <si>
    <t>Roy Burdine, Johnny Castuciano</t>
  </si>
  <si>
    <t>Eric Bauza, Jayma Mays, Maria Bamford, Jeff Bennett, Grey Griffin, Carla Jimenez, Paul Rugg, Joshua Rush</t>
  </si>
  <si>
    <t>s5698</t>
  </si>
  <si>
    <t>Across Grace Alley</t>
  </si>
  <si>
    <t>Ralph Macchio</t>
  </si>
  <si>
    <t>Ben Hyland, Marsha Mason, Karina Smirnoff, Colin Branca, Ralph Macchio, Tricia Paoluccio</t>
  </si>
  <si>
    <t>s7775</t>
  </si>
  <si>
    <t>Power Rangers Samurai: Christmas Together, Friends Forever (Christmas Special)</t>
  </si>
  <si>
    <t>Alex Heartman, Erika Fong, Hector David Jr., Najee De-Tiege, Brittany Anne Pirtle, Steven Skyler, Rene Naufahu, Felix Ryan, Paul Schrier</t>
  </si>
  <si>
    <t>s7777</t>
  </si>
  <si>
    <t>Power Rangers Samurai: Party Monsters (Halloween Special)</t>
  </si>
  <si>
    <t>Alex Heartman, Erika Fong, Hector David Jr., Najee De-Tiege, Brittany Anne Pirtle, Steven Skyler, Rene Naufahu, Felix Ryan, Paul Schrier, Ricardo Medina Jr.</t>
  </si>
  <si>
    <t>s7781</t>
  </si>
  <si>
    <t>Power Rangers Super Samurai: Stuck on Christmas</t>
  </si>
  <si>
    <t>Alex Heartman, Najee De-Tiege, Hector David Jr., Erika Fong, Brittany Anne Pirtle, Steven Skyler, Paul Schrier, Felix Ryan, Jeff Szusterman, Stig Alred, Kate Elliot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</si>
  <si>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</si>
  <si>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</si>
  <si>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</si>
  <si>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</si>
  <si>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</si>
  <si>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</si>
  <si>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Andrew M. Gray, Ciara Hanna, John Mark Loudermilk, Christina Masterson, Azim Rizk, Shailesh Prajapati, Ian Harcourt</t>
  </si>
  <si>
    <t>s7849</t>
  </si>
  <si>
    <t>Refugee</t>
  </si>
  <si>
    <t>Clementine Malpas, Leslie Knott</t>
  </si>
  <si>
    <t>Cate Blanchett, Lynsey Addario, Omar Victor Diop, Graciela Iturbide, Martin Schoeller, Tom Stoddart</t>
  </si>
  <si>
    <t>s812</t>
  </si>
  <si>
    <t>Super Monsters: Once Upon a Rhyme</t>
  </si>
  <si>
    <t>Elyse Maloway, Vincent Tong, Andrea Libman, Alessandro Juliani, Nicole Anthony, Erin Mathews, Diana Kaarina, Gigi Saul Guerrero, Asia Mattu, Rukiya Bernard, Ian James Corlett, Britt McKillip</t>
  </si>
  <si>
    <t>25 min</t>
  </si>
  <si>
    <t>s1601</t>
  </si>
  <si>
    <t>Chico Bon Bon and the Very Berry Holiday</t>
  </si>
  <si>
    <t>Darragh O'Connell</t>
  </si>
  <si>
    <t>Robbie Daymond, Dayci Brookshire, Anthony Tedesco, Andy Abbott, Emma Sloan Jacobs, Joanna Lewis, Matt Mercer, Ian Nikus</t>
  </si>
  <si>
    <t>s1872</t>
  </si>
  <si>
    <t>Super Monsters: Dia de los Monsters</t>
  </si>
  <si>
    <t>s2178</t>
  </si>
  <si>
    <t>Super Monsters: The New Class</t>
  </si>
  <si>
    <t>Elyse Maloway, Vincent Tong, Erin Mathews, Andrea Libman, Alessandro Juliani, Nicole Anthony, Diana Kaarina, Gigi Saul Guerrero, Asia Mattu, Rukiya Bernard, Elicia MacKenzie, Ian James Corlett, Britt McKillip</t>
  </si>
  <si>
    <t>s3119</t>
  </si>
  <si>
    <t>After the Raid</t>
  </si>
  <si>
    <t>Rodrigo Reyes</t>
  </si>
  <si>
    <t>United States, Mexico</t>
  </si>
  <si>
    <t>s4535</t>
  </si>
  <si>
    <t>Super Monsters Save Halloween</t>
  </si>
  <si>
    <t>Elyse Maloway, Vincent Tong, Erin Matthews, Andrea Libman, Alessandro Juliani, Nicole Anthony, Diana Kaarina, Ian James Corlett, Britt McKillip, Kathleen Barr</t>
  </si>
  <si>
    <t>s4894</t>
  </si>
  <si>
    <t>Pocoyo &amp; The Space Circus</t>
  </si>
  <si>
    <t>Alfonso Rodr√≠guez</t>
  </si>
  <si>
    <t>Stephen Fry, Carys Doyle</t>
  </si>
  <si>
    <t>Spain</t>
  </si>
  <si>
    <t>s5762</t>
  </si>
  <si>
    <t>LEGO Jurassic World: The Indominus Escape</t>
  </si>
  <si>
    <t>A.J. LoCascio, Sendhil Ramamurthy, Fred Tatasciore, Jake Johnson, Lauren Lapkus, Zachary Levi, BD Wong, David Gunning</t>
  </si>
  <si>
    <t>s5798</t>
  </si>
  <si>
    <t>Extremis</t>
  </si>
  <si>
    <t>Dan Krauss</t>
  </si>
  <si>
    <t>s6285</t>
  </si>
  <si>
    <t>Benji's Very Own Christmas Story</t>
  </si>
  <si>
    <t>Joe Camp</t>
  </si>
  <si>
    <t>Ron Moody, Patsy Garrett, Cynthia Smith</t>
  </si>
  <si>
    <t>s7315</t>
  </si>
  <si>
    <t>Little Lunch: The Nightmare Before Graduation</t>
  </si>
  <si>
    <t>Robyn Butler</t>
  </si>
  <si>
    <t>s1589</t>
  </si>
  <si>
    <t>Mighty Express: A Mighty Christmas</t>
  </si>
  <si>
    <t>Clint Butler</t>
  </si>
  <si>
    <t>Jay Hatton, Zoe Hatz, Meesha Contreras, Dylan Schombing, Tyler Nathan, Leo Orgil, Michela Luci, Ian Ho, Evan Lefeuvre, Annick Obonsawin, Gracen Daly</t>
  </si>
  <si>
    <t>26 min</t>
  </si>
  <si>
    <t>s4118</t>
  </si>
  <si>
    <t>Period. End of Sentence.</t>
  </si>
  <si>
    <t>Rayka Zehtabchi</t>
  </si>
  <si>
    <t>s5138</t>
  </si>
  <si>
    <t>A StoryBots Christmas</t>
  </si>
  <si>
    <t>Evan Spiridellis, Jeff Gill</t>
  </si>
  <si>
    <t>Edward Asner, Judy Greer, Erin Fitzgerald, Fred Tatasciore, Jeff Gill, Gregg Spiridellis, Evan Spiridellis, Jim Meskimen, Nate Theis</t>
  </si>
  <si>
    <t>s5921</t>
  </si>
  <si>
    <t>BoJack Horseman Christmas Special: Sabrina's Christmas Wish</t>
  </si>
  <si>
    <t>Will Arnett, Aaron Paul, Alison Brie, Adam Conover, Kristen Schaal, Fred Savage</t>
  </si>
  <si>
    <t>s7242</t>
  </si>
  <si>
    <t>Kung Fu Panda: Holiday</t>
  </si>
  <si>
    <t>Tim Johnson</t>
  </si>
  <si>
    <t>Jack Black, Angelina Jolie, Dustin Hoffman, Jackie Chan, Seth Rogen, Lucy Liu, David Cross, James Hong, Dan Fogler</t>
  </si>
  <si>
    <t>s7892</t>
  </si>
  <si>
    <t>Room on the Broom</t>
  </si>
  <si>
    <t>Max Lang, Jani Lachauer</t>
  </si>
  <si>
    <t>Simon Pegg, Gillian Anderson, Rob Brydon, Martin Clunes, Sally Hawkins, David Walliams, Timothy Spall</t>
  </si>
  <si>
    <t>United Kingdom, Germany</t>
  </si>
  <si>
    <t>Children &amp; Family Movies, Independent Movies</t>
  </si>
  <si>
    <t>s1753</t>
  </si>
  <si>
    <t>Elf Pets: Santa‚Äôs Reindeer Rescue</t>
  </si>
  <si>
    <t>Chanda Bell</t>
  </si>
  <si>
    <t>Brad Hyland, Drew Barber, Ashley Roberts, Lowrey Brown, Kristyl Tift, Manny Mahen, Olivia Berkeley, Eleanor Rocha</t>
  </si>
  <si>
    <t>27 min</t>
  </si>
  <si>
    <t>s4290</t>
  </si>
  <si>
    <t>Dragons: Dawn of the Dragon Racers</t>
  </si>
  <si>
    <t>Elaine Bogan, John Sanford</t>
  </si>
  <si>
    <t>Jay Baruchel, America Ferrera, Zack Pearlman, Christopher Mintz-Plasse, T.J. Miller, Andree Vermeulen</t>
  </si>
  <si>
    <t>s5134</t>
  </si>
  <si>
    <t>Trolls Holiday Special</t>
  </si>
  <si>
    <t>Joel Crawford</t>
  </si>
  <si>
    <t>Anna Kendrick, Justin Timberlake, Zooey Deschanel, Christopher Mintz-Plasse, James Corden, Ron Funches, Kunal Nayyar, Aino Jawo, Caroline Hjelt, Walt Dohrn</t>
  </si>
  <si>
    <t>Children &amp; Family Movies, Comedies, Music &amp; Musicals</t>
  </si>
  <si>
    <t>s1508</t>
  </si>
  <si>
    <t>Shaun the Sheep: The Farmer‚Äôs Llamas</t>
  </si>
  <si>
    <t>Jay Grace</t>
  </si>
  <si>
    <t>Justin Fletcher, John Sparkes, Sean Connolly, Chris Grimes</t>
  </si>
  <si>
    <t>28 min</t>
  </si>
  <si>
    <t>s1557</t>
  </si>
  <si>
    <t>A Trash Truck Christmas</t>
  </si>
  <si>
    <t>Eddie Rosas</t>
  </si>
  <si>
    <t>Henry Keane, Glen Keane, Lucas Neff, Brian Baumgartner, Jackie Loeb, John DiMaggio</t>
  </si>
  <si>
    <t>s1752</t>
  </si>
  <si>
    <t>Elf Pets: A Fox Cub‚Äôs Christmas Tale</t>
  </si>
  <si>
    <t>Leslie Bellair, Brad Hyland, Brody Rose, Carol Aebersold</t>
  </si>
  <si>
    <t>s1931</t>
  </si>
  <si>
    <t>Poacher</t>
  </si>
  <si>
    <t>Tom Whitworth</t>
  </si>
  <si>
    <t>Brian Ogola, Davina Leonard, Shiviske Shivisi, Lenny Juma, Olwenya Maina, Peter King, Alfred Munyua, Mwajuma Belle</t>
  </si>
  <si>
    <t>United Kingdom, Kenya</t>
  </si>
  <si>
    <t>Dramas, International Movies, Thrillers</t>
  </si>
  <si>
    <t>s1933</t>
  </si>
  <si>
    <t>The Boys in the Band: Something Personal</t>
  </si>
  <si>
    <t>Jim Parsons, Zachary Quinto, Matt Bomer, Andrew Rannells, Charlie Carver, Robin de Jes√∫s, Brian Hutchison, Michael Benjamin Washington, Tuc Watkins, Joe Mantello, Ned Martel, Mart Crowley</t>
  </si>
  <si>
    <t>s3254</t>
  </si>
  <si>
    <t>Lorena, Light-Footed Woman</t>
  </si>
  <si>
    <t>Juan Carlos Rulfo</t>
  </si>
  <si>
    <t>Lorena Ram√≠rez</t>
  </si>
  <si>
    <t>Mexico</t>
  </si>
  <si>
    <t>s3366</t>
  </si>
  <si>
    <t>A 3 Minute Hug</t>
  </si>
  <si>
    <t>Everardo Gonz√°lez</t>
  </si>
  <si>
    <t>Mexico, United States</t>
  </si>
  <si>
    <t>s4230</t>
  </si>
  <si>
    <t>Bill Hicks: One Night Stand</t>
  </si>
  <si>
    <t>John Fortenberry</t>
  </si>
  <si>
    <t>Bill Hicks</t>
  </si>
  <si>
    <t>Stand-Up Comedy</t>
  </si>
  <si>
    <t>s4324</t>
  </si>
  <si>
    <t>Super Monsters and the Wish Star</t>
  </si>
  <si>
    <t>Jacob Joice</t>
  </si>
  <si>
    <t>Elyse Maloway, Vincent Tong, Erin Mathews, Andrea Libman, Alessandro Juliani, Nicole Anthony, Diana Kaarina, Ian James Corlett, Britt McKillip, Kathleen Barr, Gigi Saul Guerrero</t>
  </si>
  <si>
    <t>s5308</t>
  </si>
  <si>
    <t>Resurface</t>
  </si>
  <si>
    <t>Josh Izenberg, Wynn Padula</t>
  </si>
  <si>
    <t>s855</t>
  </si>
  <si>
    <t>Creating an Army of the Dead</t>
  </si>
  <si>
    <t>29 min</t>
  </si>
  <si>
    <t>s1928</t>
  </si>
  <si>
    <t>Baxu and the Giants</t>
  </si>
  <si>
    <t>Florian Schott</t>
  </si>
  <si>
    <t>Camilla Jo-Ann Daries, Wafeeq Narimab, Anna Louw, Steven Afrikaner, Ashwyn Mberi, Robert Hara Gaeb</t>
  </si>
  <si>
    <t>Namibia</t>
  </si>
  <si>
    <t>s3162</t>
  </si>
  <si>
    <t>A Family Reunion Christmas</t>
  </si>
  <si>
    <t>Robbie Countryman</t>
  </si>
  <si>
    <t>Loretta Devine, Tia Mowry-Hardrict, Anthony Alabi, Talia Jackson, Isaiah Russell-Bailey, Cameron J. Wright, Jordyn Raya James, Jack√©e Harry, Richard Roundtree</t>
  </si>
  <si>
    <t>s4241</t>
  </si>
  <si>
    <t>Sam Kinison: The Scream Continues</t>
  </si>
  <si>
    <t>Sam Kinison</t>
  </si>
  <si>
    <t>s4287</t>
  </si>
  <si>
    <t>Prince of Peoria: A Christmas Moose Miracle</t>
  </si>
  <si>
    <t>Jon Rosenbaum</t>
  </si>
  <si>
    <t>Gavin Lewis, Theodore Barnes, Shelby Simmons, Cynthia Kaye McWilliams</t>
  </si>
  <si>
    <t>s5877</t>
  </si>
  <si>
    <t>Marco Polo: One Hundred Eyes</t>
  </si>
  <si>
    <t>Alik Sakharov</t>
  </si>
  <si>
    <t>Tom Wu, Benedict Wong, Michelle Yeoh</t>
  </si>
  <si>
    <t>s5919</t>
  </si>
  <si>
    <t>Virunga: Gorillas in Peril</t>
  </si>
  <si>
    <t>s5956</t>
  </si>
  <si>
    <t>Splatter</t>
  </si>
  <si>
    <t>Joe Dante</t>
  </si>
  <si>
    <t>Corey Feldman, Tony Todd, Tara Leigh, Erin Way, Mark Alan, Stuart Pankin</t>
  </si>
  <si>
    <t>Horror Movies</t>
  </si>
  <si>
    <t>s6738</t>
  </si>
  <si>
    <t>Famous in Ahmedabad</t>
  </si>
  <si>
    <t>Hardik Mehta</t>
  </si>
  <si>
    <t>India</t>
  </si>
  <si>
    <t>s6749</t>
  </si>
  <si>
    <t>Figaro Pho</t>
  </si>
  <si>
    <t>Luke Jurevicius</t>
  </si>
  <si>
    <t>s7406</t>
  </si>
  <si>
    <t>Mark Gatiss: A Study in Sherlock</t>
  </si>
  <si>
    <t>Nathan Landeg</t>
  </si>
  <si>
    <t>Benedict Cumberbatch, Martin Freeman, Una Stubbs, Rupert Graves, Mark Gatiss, Steven Moffat</t>
  </si>
  <si>
    <t>s2217</t>
  </si>
  <si>
    <t>The Letter Reader</t>
  </si>
  <si>
    <t>Sibusiso Khuzwayo</t>
  </si>
  <si>
    <t>Bahle Mashinini, Nomalanga Shabane, Andile Gumbi, Nokuthula Mazibuko</t>
  </si>
  <si>
    <t>South Africa</t>
  </si>
  <si>
    <t>30 min</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</si>
  <si>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</si>
  <si>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</si>
  <si>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</si>
  <si>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</si>
  <si>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</si>
  <si>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</si>
  <si>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</si>
  <si>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</si>
  <si>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s4245</t>
  </si>
  <si>
    <t>Tim Allen: Men Are Pigs</t>
  </si>
  <si>
    <t>Ellen Brown</t>
  </si>
  <si>
    <t>Tim Allen</t>
  </si>
  <si>
    <t>s4246</t>
  </si>
  <si>
    <t>Tim Allen: ReWires America</t>
  </si>
  <si>
    <t>s4353</t>
  </si>
  <si>
    <t>Angela's Christmas</t>
  </si>
  <si>
    <t>Damien O‚ÄôConnor</t>
  </si>
  <si>
    <t>Lucy O'Connell, Ruth Negga, Brendan Mullins, Malachy McCourt, Vivian Drew, Anya O'Connor, Janet Moran, Brian Gleeson, Pat Kinevane</t>
  </si>
  <si>
    <t>Ireland</t>
  </si>
  <si>
    <t>Ireland, Canada</t>
  </si>
  <si>
    <t>s4687</t>
  </si>
  <si>
    <t>One Last Shot</t>
  </si>
  <si>
    <t>Mike Clattenburg</t>
  </si>
  <si>
    <t>Robb Wells, John Paul Tremblay, John Dunsworth</t>
  </si>
  <si>
    <t>31 min</t>
  </si>
  <si>
    <t>s5679</t>
  </si>
  <si>
    <t>Ricardo O'Farrill: Abrazo navide√±o</t>
  </si>
  <si>
    <t>Ra√∫l Campos, Jan Suter</t>
  </si>
  <si>
    <t>Ricardo O'Farrill, Carlos Ballarta, Sof√≠a Ni√±o de Rivera, Chumel Torres, Marissa "Chabe" Lozano</t>
  </si>
  <si>
    <t>s889</t>
  </si>
  <si>
    <t>The Upshaws - The Afterparty</t>
  </si>
  <si>
    <t>David Spade, London Hughes, Fortune Feimster, Wanda Sykes, Mike Epps, Kim Fields</t>
  </si>
  <si>
    <t>32 min</t>
  </si>
  <si>
    <t>s1090</t>
  </si>
  <si>
    <t>Two Distant Strangers</t>
  </si>
  <si>
    <t>Travon Free, Martin Desmond Roe</t>
  </si>
  <si>
    <t>Joey Bada$$, Andrew Howard, Zaria</t>
  </si>
  <si>
    <t>s1412</t>
  </si>
  <si>
    <t>What Would Sophia Loren Do?</t>
  </si>
  <si>
    <t>Ross Kauffman</t>
  </si>
  <si>
    <t>Nancy "Vincenza Careri" Kulik, Sophia Loren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</si>
  <si>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</si>
  <si>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</si>
  <si>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</si>
  <si>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Documentaries, Music &amp; Musicals</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</si>
  <si>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</si>
  <si>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</si>
  <si>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</si>
  <si>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</si>
  <si>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s4938</t>
  </si>
  <si>
    <t>Ram Dass, Going Home</t>
  </si>
  <si>
    <t>Derek Peck</t>
  </si>
  <si>
    <t>Ram Dass</t>
  </si>
  <si>
    <t>Documentaries, Faith &amp; Spirituality</t>
  </si>
  <si>
    <t>s7279</t>
  </si>
  <si>
    <t>LeapFrog: Sing-along, Read-along</t>
  </si>
  <si>
    <t>Ron Myrick</t>
  </si>
  <si>
    <t>Julie Maddalena, Cindy Robinson</t>
  </si>
  <si>
    <t>s7931</t>
  </si>
  <si>
    <t>San Pietro</t>
  </si>
  <si>
    <t>John Huston</t>
  </si>
  <si>
    <t>s8501</t>
  </si>
  <si>
    <t>The Search for Life in Space</t>
  </si>
  <si>
    <t>Stephen Amezdroz</t>
  </si>
  <si>
    <t>s976</t>
  </si>
  <si>
    <t>Shadow and Bone - The Afterparty</t>
  </si>
  <si>
    <t>David Spade, London Hughes, Fortune Feimster, Ben Barnes, Jessie Mei Li, Archie Renaux, Amita Suman, Freddy Carter, Kit Young</t>
  </si>
  <si>
    <t>33 min</t>
  </si>
  <si>
    <t>Action &amp; Adventure, Comedies, Dramas</t>
  </si>
  <si>
    <t>s1884</t>
  </si>
  <si>
    <t>StarBeam: Halloween Hero</t>
  </si>
  <si>
    <t>Jon Izen</t>
  </si>
  <si>
    <t>Nahanni Mitchell, Dean Petriw, Terry Klassen, Sam Vincent, Rhona Rees, Laara Sadiq</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</si>
  <si>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</si>
  <si>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</si>
  <si>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</si>
  <si>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</si>
  <si>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s2914</t>
  </si>
  <si>
    <t>Fanatyk</t>
  </si>
  <si>
    <t>Micha≈Ç Tylka</t>
  </si>
  <si>
    <t>Piotr Cyrwus, Miko≈Çaj Kubacki, Anna Radwan, Marian Dziƒôdziel, Jan Nowicki, Juliusz ChrzƒÖstowski, Ma≈Çgorzata Krzysica, Jacek Strama</t>
  </si>
  <si>
    <t>Poland</t>
  </si>
  <si>
    <t>s4696</t>
  </si>
  <si>
    <t>Party Monster: Scratching the Surface</t>
  </si>
  <si>
    <t>Ellie Kemper, Jane Krakowski, Tituss Burgess, Carol Kane, Jon Hamm, Bobby Moynihan, Lauren Adams, Sara Chase, Sol Miranda, Derek Klena, Aidy Bryant</t>
  </si>
  <si>
    <t>s7277</t>
  </si>
  <si>
    <t>LeapFrog: Numberland</t>
  </si>
  <si>
    <t>Jeannie Elias, Kat Feller, Sandy Fox, Cindy Robinson, Richard Rosenblatt</t>
  </si>
  <si>
    <t>s731</t>
  </si>
  <si>
    <t>Cobra Kai - The Afterparty</t>
  </si>
  <si>
    <t>David Spade, London Hughes, Fortune Feimster</t>
  </si>
  <si>
    <t>34 min</t>
  </si>
  <si>
    <t>s3398</t>
  </si>
  <si>
    <t>ChuChuTV Surprise Eggs Learning Videos (Hindi)</t>
  </si>
  <si>
    <t>s4231</t>
  </si>
  <si>
    <t>Bill Hicks: Reflections</t>
  </si>
  <si>
    <t>Bill Hicks, Steve Hicks</t>
  </si>
  <si>
    <t>s913</t>
  </si>
  <si>
    <t>The Circle - The Afterparty</t>
  </si>
  <si>
    <t>35 min</t>
  </si>
  <si>
    <t>s1263</t>
  </si>
  <si>
    <t>Ginny &amp; Georgia - The Afterparty</t>
  </si>
  <si>
    <t>David Spade, London Hughes, Fortune Feimster, Brianne Howey, Antonia Gentry, Jennifer Robertson, Sara Waisglass</t>
  </si>
  <si>
    <t>Comedies, Dramas</t>
  </si>
  <si>
    <t>s4314</t>
  </si>
  <si>
    <t>Out of Many, One</t>
  </si>
  <si>
    <t>John Hoffman, Nanfu Wang</t>
  </si>
  <si>
    <t>s5933</t>
  </si>
  <si>
    <t>From One Second to the Next</t>
  </si>
  <si>
    <t>Werner Herzog</t>
  </si>
  <si>
    <t>s7278</t>
  </si>
  <si>
    <t>LeapFrog: Phonics Farm</t>
  </si>
  <si>
    <t>s730</t>
  </si>
  <si>
    <t>Bling Empire - The Afterparty</t>
  </si>
  <si>
    <t>36 min</t>
  </si>
  <si>
    <t>s733</t>
  </si>
  <si>
    <t>To All the Boys: Always and Forever - The Afterparty</t>
  </si>
  <si>
    <t>Cast members of the "To All the Boys" films dish about the third movie and answer some fan questions, plus Whitney Cummings gives suspect dating advice.</t>
  </si>
  <si>
    <t>s739</t>
  </si>
  <si>
    <t>Trese After Dark</t>
  </si>
  <si>
    <t>Anime Features, Documentaries</t>
  </si>
  <si>
    <t>Anime Features</t>
  </si>
  <si>
    <t>s1288</t>
  </si>
  <si>
    <t>Fate: The Winx Saga - The Afterparty</t>
  </si>
  <si>
    <t>David Spade, London Hughes, Fortune Feimster, Abigail Cowen, Hannah Van Der Westhuysen, Precious Mustapha, Eliot Salt, Elisha Applebaum</t>
  </si>
  <si>
    <t>s3347</t>
  </si>
  <si>
    <t>The House of Flowers Presents: The Funeral</t>
  </si>
  <si>
    <t>Manolo Caro</t>
  </si>
  <si>
    <t>Cecilia Su√°rez, Aislinn Derbez, Dario Yazbek, Juan Pablo Medina, Arturo R√≠os, Paco Le√≥n, Norma Ang√©lica, David Ostrosky, Ver√≥nica Langer, Lucas Vel√°zquez</t>
  </si>
  <si>
    <t>s1029</t>
  </si>
  <si>
    <t>Dad Stop Embarrassing Me - The Afterparty</t>
  </si>
  <si>
    <t>David Spade, London Hughes, Fortune Feimster, Jamie Foxx, David Alan Grier, Kyla-Drew, Porscha Coleman, Jonathan Kite, Corinne Foxx</t>
  </si>
  <si>
    <t>37 min</t>
  </si>
  <si>
    <t>s5990</t>
  </si>
  <si>
    <t>13TH: A Conversation with Oprah Winfrey &amp; Ava DuVernay</t>
  </si>
  <si>
    <t>Oprah Winfrey, Ava DuVernay</t>
  </si>
  <si>
    <t>s7276</t>
  </si>
  <si>
    <t>LeapFrog: Letter Factory</t>
  </si>
  <si>
    <t>Roy Allen Smith</t>
  </si>
  <si>
    <t>Joey Camen, Marie Danielle, Mark Cacciatore, Dave Fennoy, Debi Derryberry</t>
  </si>
  <si>
    <t>s496</t>
  </si>
  <si>
    <t>Awon Boyz</t>
  </si>
  <si>
    <t>Tolulope Itegboje</t>
  </si>
  <si>
    <t>38 min</t>
  </si>
  <si>
    <t>s3491</t>
  </si>
  <si>
    <t>Birders</t>
  </si>
  <si>
    <t>Otilia Portillo Padua</t>
  </si>
  <si>
    <t>s3796</t>
  </si>
  <si>
    <t>After Maria</t>
  </si>
  <si>
    <t>Nadia Hallgren</t>
  </si>
  <si>
    <t>s5682</t>
  </si>
  <si>
    <t>Mariah Carey's Merriest Christmas</t>
  </si>
  <si>
    <t>James Yukich</t>
  </si>
  <si>
    <t>Mariah Carey, Lacey Chabert, Kelsey Grammer, Billy Gardell, Fina Strazza, Kenneth Edmonds, Cameron Mathison, Brennan Elliott</t>
  </si>
  <si>
    <t>Children &amp; Family Movies, Music &amp; Musicals</t>
  </si>
  <si>
    <t>s8708</t>
  </si>
  <si>
    <t>We, the Marines</t>
  </si>
  <si>
    <t>Greg MacGillivray</t>
  </si>
  <si>
    <t>s471</t>
  </si>
  <si>
    <t>Bridgerton - The Afterparty</t>
  </si>
  <si>
    <t>39 min</t>
  </si>
  <si>
    <t>s561</t>
  </si>
  <si>
    <t>Audible</t>
  </si>
  <si>
    <t>Matt Ogens</t>
  </si>
  <si>
    <t>s3325</t>
  </si>
  <si>
    <t>The Massively Mixed-Up Middle School Mystery</t>
  </si>
  <si>
    <t>Will Eisenberg</t>
  </si>
  <si>
    <t>Garrett Ryan, Adam Hochstetter, Haley Tju, Brianne Tju, Jenna Ortega, Aaron Eisenberg, Celestial, Richard Balin</t>
  </si>
  <si>
    <t>40 min</t>
  </si>
  <si>
    <t>s3336</t>
  </si>
  <si>
    <t>Fire in Paradise</t>
  </si>
  <si>
    <t>Drea Cooper, Zackary Canepari</t>
  </si>
  <si>
    <t>s3684</t>
  </si>
  <si>
    <t>Cristina</t>
  </si>
  <si>
    <t>Mich√®le Ohayon</t>
  </si>
  <si>
    <t>s3739</t>
  </si>
  <si>
    <t>Life Overtakes Me</t>
  </si>
  <si>
    <t>John Haptas, Kristine Samuelson</t>
  </si>
  <si>
    <t>Sweden</t>
  </si>
  <si>
    <t>Sweden, United States</t>
  </si>
  <si>
    <t>s3860</t>
  </si>
  <si>
    <t>All In My Family</t>
  </si>
  <si>
    <t>Hao Wu</t>
  </si>
  <si>
    <t>s4878</t>
  </si>
  <si>
    <t>End Game</t>
  </si>
  <si>
    <t>Rob Epstein, Jeffrey Friedman</t>
  </si>
  <si>
    <t>s4896</t>
  </si>
  <si>
    <t>Pocoyo Halloween: Space Halloween</t>
  </si>
  <si>
    <t>s4996</t>
  </si>
  <si>
    <t>Ladies First</t>
  </si>
  <si>
    <t>Uraaz Bahl</t>
  </si>
  <si>
    <t>s5254</t>
  </si>
  <si>
    <t>Long Shot</t>
  </si>
  <si>
    <t>Jacob LaMendola</t>
  </si>
  <si>
    <t>s5276</t>
  </si>
  <si>
    <t>Heroin(e)</t>
  </si>
  <si>
    <t>Elaine McMillion Sheldon</t>
  </si>
  <si>
    <t>s8420</t>
  </si>
  <si>
    <t>The Memphis Belle: A Story of a
 Flying Fortress</t>
  </si>
  <si>
    <t>William Wyler</t>
  </si>
  <si>
    <t>s8437</t>
  </si>
  <si>
    <t>The Negro Soldier</t>
  </si>
  <si>
    <t>Stuart Heisler</t>
  </si>
  <si>
    <t>s8658</t>
  </si>
  <si>
    <t>Under an Arctic Sky</t>
  </si>
  <si>
    <t>Chris Burkard</t>
  </si>
  <si>
    <t>Chris Burkard, Sam Hammer, Heidar Logi, Elli Thor Magnusson, Ingo Olsen, Timmy Reyes, Justin Quintal, Steve Hawk, Sigurdur Jonsson, Mark Renneker</t>
  </si>
  <si>
    <t>Action &amp; Adventure, Documentaries, Sports Movies</t>
  </si>
  <si>
    <t>s2200</t>
  </si>
  <si>
    <t>The Speed Cubers</t>
  </si>
  <si>
    <t>Sue Kim</t>
  </si>
  <si>
    <t>41 min</t>
  </si>
  <si>
    <t>s5796</t>
  </si>
  <si>
    <t>The White Helmets</t>
  </si>
  <si>
    <t>Orlando von Einsiedel</t>
  </si>
  <si>
    <t>s7168</t>
  </si>
  <si>
    <t>Kalki</t>
  </si>
  <si>
    <t>Dhilip Kumar</t>
  </si>
  <si>
    <t>Kishore Kumar G., Yasmin Ponnappa, Mithraboomi Saravanan</t>
  </si>
  <si>
    <t>s1251</t>
  </si>
  <si>
    <t>Connected</t>
  </si>
  <si>
    <t>Milton Kremer</t>
  </si>
  <si>
    <t>Hern√°n Catt√°neo, Richard Coleman</t>
  </si>
  <si>
    <t>42 min</t>
  </si>
  <si>
    <t>Documentaries, International Movies, Music &amp; Musicals</t>
  </si>
  <si>
    <t>s1667</t>
  </si>
  <si>
    <t>Alien Xmas</t>
  </si>
  <si>
    <t>Stephen Chiodo</t>
  </si>
  <si>
    <t>Keythe Farley, Dee Bradley Baker, Kaliayh Rhambo, Michelle Deco, Barbara Goodson</t>
  </si>
  <si>
    <t>s1854</t>
  </si>
  <si>
    <t>Rooting for Roona</t>
  </si>
  <si>
    <t>Pavitra Chalam, Akshay Shankar</t>
  </si>
  <si>
    <t>s2580</t>
  </si>
  <si>
    <t>Go! Go! Cory Carson: The Chrissy</t>
  </si>
  <si>
    <t>Alan C. Lim, Maisie Benson, Kerry Gudjohnsen, Terrance Smith, Paul Killam, Omari Weaver, Ella Joy Ballesteros, Smith Foreman, Stanley Moore</t>
  </si>
  <si>
    <t>s3486</t>
  </si>
  <si>
    <t>Sturgill Simpson Presents Sound &amp; Fury</t>
  </si>
  <si>
    <t>Jumpei Mizusaki, Koji Morimoto, Michael Arias, Masaru Matsumoto, Arthell Isom, Henry Thurlow, Takanobu Mizuno, Elsa Nakamichi, Hajime Sasaki, Shinji Takagi</t>
  </si>
  <si>
    <t>Anime Features, Music &amp; Musicals, Sci-Fi &amp; Fantasy</t>
  </si>
  <si>
    <t>s4093</t>
  </si>
  <si>
    <t>Kevin James: Sweat the Small Stuff</t>
  </si>
  <si>
    <t>Paul Miller</t>
  </si>
  <si>
    <t>Kevin James</t>
  </si>
  <si>
    <t>s6648</t>
  </si>
  <si>
    <t>Dream Big: Engineering Our World</t>
  </si>
  <si>
    <t>Jeff Bridges</t>
  </si>
  <si>
    <t>s7564</t>
  </si>
  <si>
    <t>National Parks Adventure</t>
  </si>
  <si>
    <t>Robert Redford</t>
  </si>
  <si>
    <t>s8588</t>
  </si>
  <si>
    <t>Thunderbolt</t>
  </si>
  <si>
    <t>William Wyler, John Sturges</t>
  </si>
  <si>
    <t>James Stewart, Lloyd Bridges</t>
  </si>
  <si>
    <t>s6582</t>
  </si>
  <si>
    <t>Dear Dracula</t>
  </si>
  <si>
    <t>Chad Van De Keere</t>
  </si>
  <si>
    <t>Nathan Gamble, Ray Liotta, Emilio Estevez, Ariel Winter, Matthew Lillard, Yuri Lowenthal, Marion Ross, Tara Strong</t>
  </si>
  <si>
    <t>TV-Y7-FV</t>
  </si>
  <si>
    <t>43 min</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</si>
  <si>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</si>
  <si>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</si>
  <si>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</si>
  <si>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</si>
  <si>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</si>
  <si>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s1957</t>
  </si>
  <si>
    <t>Zulu Man in Japan</t>
  </si>
  <si>
    <t>Nasty C</t>
  </si>
  <si>
    <t>s2144</t>
  </si>
  <si>
    <t>Rob Schneider: Asian Momma, Mexican Kids</t>
  </si>
  <si>
    <t>Tyler Spindel</t>
  </si>
  <si>
    <t>Rob Schneider</t>
  </si>
  <si>
    <t>s2189</t>
  </si>
  <si>
    <t>Sugar High</t>
  </si>
  <si>
    <t>Ariel Boles</t>
  </si>
  <si>
    <t>Hunter March</t>
  </si>
  <si>
    <t>s3315</t>
  </si>
  <si>
    <t>100 Things to do Before High School</t>
  </si>
  <si>
    <t>Isabela Moner, Jaheem Toombs, Owen Joyner, Jack De Sena, Brady Reiter, Lisa Arch, Stephanie Escajeda</t>
  </si>
  <si>
    <t>s4365</t>
  </si>
  <si>
    <t>My Little Pony Friendship Is Magic: Best Gift Ever</t>
  </si>
  <si>
    <t>Denny Lu, Mike Myhre</t>
  </si>
  <si>
    <t>Tara Strong, Andrea Libman, Ashleigh Ball, Cathy Weseluck, Tabitha St. Germain, John de Lancie, Sam Vincent, Garry Chalk</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</si>
  <si>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</si>
  <si>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</si>
  <si>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</si>
  <si>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</si>
  <si>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</si>
  <si>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</si>
  <si>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</si>
  <si>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s5449</t>
  </si>
  <si>
    <t>Amelia: A Tale of Two Sisters</t>
  </si>
  <si>
    <t>Edward Cotterill</t>
  </si>
  <si>
    <t>Rachael Stirling</t>
  </si>
  <si>
    <t>s5452</t>
  </si>
  <si>
    <t>Jackie: A Tale of Two Sisters</t>
  </si>
  <si>
    <t>s5467</t>
  </si>
  <si>
    <t>The Mitfords: A Tale of Two Sisters</t>
  </si>
  <si>
    <t>s5504</t>
  </si>
  <si>
    <t>JFK: The Making of a President</t>
  </si>
  <si>
    <t>s5735</t>
  </si>
  <si>
    <t>Santa Pac's Merry Berry Day</t>
  </si>
  <si>
    <t>Moto Sakakibara</t>
  </si>
  <si>
    <t>Erin Mathews, Sam Vincent, Andrea Libman, Ashleigh Ball, Ian James Corlett, Brian Drummond, Lee Tockar, Matt Hill, Richard Newman</t>
  </si>
  <si>
    <t>s5776</t>
  </si>
  <si>
    <t>Pac's Scary Halloween</t>
  </si>
  <si>
    <t>Erin Mathews, Sam Vincent, Andrea Libman, Ashleigh Ball, Ian James Corlett, Brian Drummond, Lee Tockar, Matt Hill</t>
  </si>
  <si>
    <t>s6055</t>
  </si>
  <si>
    <t>A Russell Peters Christmas</t>
  </si>
  <si>
    <t>Henry Sarwer-Foner</t>
  </si>
  <si>
    <t>Russell Peters, Pamela Anderson, Michael Bubl√©, Jon Lovitz, Scott Thompson, Faizon Love, Goapele, Ted Lange</t>
  </si>
  <si>
    <t>NR</t>
  </si>
  <si>
    <t>s6081</t>
  </si>
  <si>
    <t>Abominable Christmas</t>
  </si>
  <si>
    <t>Isabella Acres, Drake Bell, Emilio Estevez, Nolan Gould, Matthew Lillard, Ray Liotta, Jane Lynch, Ariel Winter</t>
  </si>
  <si>
    <t>s6979</t>
  </si>
  <si>
    <t>Hitler's Olympics</t>
  </si>
  <si>
    <t>Daniel Kontur</t>
  </si>
  <si>
    <t>s7291</t>
  </si>
  <si>
    <t>LEGO Ninjago: Masters of Spinjitzu: Day of the Departed</t>
  </si>
  <si>
    <t>Denmark</t>
  </si>
  <si>
    <t>Denmark, China</t>
  </si>
  <si>
    <t>Action &amp; Adventure, Children &amp; Family Movies</t>
  </si>
  <si>
    <t>s8387</t>
  </si>
  <si>
    <t>The Last Hangover</t>
  </si>
  <si>
    <t>Rodrigo Van Der Put</t>
  </si>
  <si>
    <t>F√°bio Porchat, Greg√≥rio Duvivier, Antonio Tabet, Pedro Benevides, Paulo Vieira, Rafael Portugal, F√°bio de Luca, Karina Ramil, Evelyn Castro, Pedro Monteiro, Camilo Borges, Gabriel Totoro, Victor Leal, Rafael Logan</t>
  </si>
  <si>
    <t>Brazil</t>
  </si>
  <si>
    <t>Comedies, International Movies</t>
  </si>
  <si>
    <t>s1633</t>
  </si>
  <si>
    <t>Spookley and the Christmas Kittens</t>
  </si>
  <si>
    <t>Bernie Denk</t>
  </si>
  <si>
    <t>Vlasta Vrana, Sonja Ball, Craig Francis, Richard C. Jones, Michael Perron, Terrence Scammell, Bruce Dinsmore, Jennifer Seguin, Daniel Brochu</t>
  </si>
  <si>
    <t>45 min</t>
  </si>
  <si>
    <t>s3480</t>
  </si>
  <si>
    <t>Cultivating the Seas: History and Future of the Full-Cycle Cultured Kindai Tuna</t>
  </si>
  <si>
    <t>Mana Yasuda</t>
  </si>
  <si>
    <t>s4448</t>
  </si>
  <si>
    <t>Katt Williams: The Pimp Chronicles: Pt. 1</t>
  </si>
  <si>
    <t>Gary Binkow</t>
  </si>
  <si>
    <t>Katt Williams, Anthony Anderson</t>
  </si>
  <si>
    <t>s5825</t>
  </si>
  <si>
    <t>Interview with a Serial Killer</t>
  </si>
  <si>
    <t>Christopher Martin</t>
  </si>
  <si>
    <t>Arthur Shawcross</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</si>
  <si>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</si>
  <si>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</si>
  <si>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</si>
  <si>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</si>
  <si>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</si>
  <si>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</si>
  <si>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</si>
  <si>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United States, India</t>
  </si>
  <si>
    <t>s6536</t>
  </si>
  <si>
    <t>Cop Watchers</t>
  </si>
  <si>
    <t>Ben Steele</t>
  </si>
  <si>
    <t>s7877</t>
  </si>
  <si>
    <t>Roberto Saviano: Writing Under Police Protection</t>
  </si>
  <si>
    <t>Pierfrancesco Diliberto</t>
  </si>
  <si>
    <t>Italy</t>
  </si>
  <si>
    <t>s8006</t>
  </si>
  <si>
    <t>Shopkins: Chef Club</t>
  </si>
  <si>
    <t>Raymond McGrath</t>
  </si>
  <si>
    <t>Erika Harlacher, Marieve Herington, David Lodge, Cassandra Morris, Kate Murphy, Abby Trott</t>
  </si>
  <si>
    <t>s8764</t>
  </si>
  <si>
    <t>WWII: Report from the Aleutians</t>
  </si>
  <si>
    <t>s485</t>
  </si>
  <si>
    <t>Lee Su-geun: The Sense Coach</t>
  </si>
  <si>
    <t>Kim Joo-hyung</t>
  </si>
  <si>
    <t>Lee Su-geun</t>
  </si>
  <si>
    <t>46 min</t>
  </si>
  <si>
    <t>s1491</t>
  </si>
  <si>
    <t>The Magic School Bus Rides Again In the Zone</t>
  </si>
  <si>
    <t>Richard Weston</t>
  </si>
  <si>
    <t>Mikaela Blake, Gabby Clarke, Roman Lutterotti, Leke Maceda-Rustecki, Matthew Mucci, Lynsey Pham, Kaden Stephen, Lights</t>
  </si>
  <si>
    <t>s1592</t>
  </si>
  <si>
    <t>Captain Underpants Mega Blissmas</t>
  </si>
  <si>
    <t>Erik Kling, Kevin Peaty</t>
  </si>
  <si>
    <t>Nat Faxon, Jay Gragnani, Ramone Hamilton, Sean Astin, Dayci Brookshire, Jim Cummings, Jorge Diaz</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</si>
  <si>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</si>
  <si>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</si>
  <si>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</si>
  <si>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</si>
  <si>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s1816</t>
  </si>
  <si>
    <t>The Magic School Bus Rides Again The Frizz Connection</t>
  </si>
  <si>
    <t>Kate McKinnon, Roman Lutterotti, Mikaela Blake, Gabby Clarke, Leke Maceda-Rustecki, Matthew Mucci, Birva Pandya, Lynsey Pham, Kaden Stephen</t>
  </si>
  <si>
    <t>s2156</t>
  </si>
  <si>
    <t>The Magic School Bus Rides Again Kids In Space</t>
  </si>
  <si>
    <t>Kate McKinnon, Matthew Mucci, Mikaela Blake, Gabby Clarke, Roman Lutterotti, Leke Maceda-Rustecki, Birva Pandya, Lynsey Pham, Kaden Stephen</t>
  </si>
  <si>
    <t>s2209</t>
  </si>
  <si>
    <t>Dragons: Rescue Riders: Secrets of the Songwing</t>
  </si>
  <si>
    <t>Noah Kaye Bentley, Brennley Brown, Zach Callison, Nicolas Cantu, Skai Jackson, Marsai Martin, Andre Robinson, Carlos Alazraqui, Ren√©e Elise Goldsberry</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</si>
  <si>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</si>
  <si>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</si>
  <si>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</si>
  <si>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</si>
  <si>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s3173</t>
  </si>
  <si>
    <t>Spirit Riding Free: Spirit of Christmas</t>
  </si>
  <si>
    <t>Amber Frank, Bailey Gambertoglio, Sydney Park, Evan Agos, Kay Bess, Darcy Rose Byrnes, David Faustino, Gabriella Graves, Duncan Joiner, Katherine McNamara, Nolan North, Tiya Sircar</t>
  </si>
  <si>
    <t>s3232</t>
  </si>
  <si>
    <t>True: Winter Wishes</t>
  </si>
  <si>
    <t>s3281</t>
  </si>
  <si>
    <t>The Garden of Words</t>
  </si>
  <si>
    <t>Makoto Shinkai</t>
  </si>
  <si>
    <t>Miyu Irino, Kana Hanazawa, Fumi Hirano, Takeshi Maeda, Yuka Terasaki, Takanori Hoshino, Suguru Inoue, Megumi Han, Mikako Komatsu, Yuki Hayashi</t>
  </si>
  <si>
    <t>Anime Features, International Movies, Romantic Movies</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</si>
  <si>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</si>
  <si>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</si>
  <si>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</si>
  <si>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s3604</t>
  </si>
  <si>
    <t>Rocko's Modern Life: Static Cling</t>
  </si>
  <si>
    <t>Joe Murray, Cosmo Segurson</t>
  </si>
  <si>
    <t>Carlos Alazraqui, Tom Kenny, Charlie Adler, Jill Talley, Mr. Lawrence, Joe Murray</t>
  </si>
  <si>
    <t>Children &amp; Family Movies, Comedies, LGBTQ Movies</t>
  </si>
  <si>
    <t>s4249</t>
  </si>
  <si>
    <t>Todd Glass: Stand-Up Special</t>
  </si>
  <si>
    <t>Jay Chapman</t>
  </si>
  <si>
    <t>Todd Glass</t>
  </si>
  <si>
    <t>s5020</t>
  </si>
  <si>
    <t>Trailer Park Boys: Xmas Special</t>
  </si>
  <si>
    <t>John Paul Tremblay, Robb Wells, John Dunsworth, Patrick Roach, Lucy Decoutere, Sarah Dunsworth, Cory Bowles, Barrie Dunn, Michael Jackson, Shelley Thompson</t>
  </si>
  <si>
    <t>s5141</t>
  </si>
  <si>
    <t>DreamWorks Home: For the Holidays</t>
  </si>
  <si>
    <t>Rachel Crow, Mark Whitten, Kelly Clarkson, Ana Ortiz, Ben Schwartz, Ron Funches, Matt Jones</t>
  </si>
  <si>
    <t>s5815</t>
  </si>
  <si>
    <t>Real Crime: Supermarket Heist (Tesco Bomber)</t>
  </si>
  <si>
    <t>s5827</t>
  </si>
  <si>
    <t>Real Crime: Diamond Geezers</t>
  </si>
  <si>
    <t>Tom Whitter</t>
  </si>
  <si>
    <t>Forbes KB</t>
  </si>
  <si>
    <t>s7492</t>
  </si>
  <si>
    <t>Monster High: Escape from Skull Shores</t>
  </si>
  <si>
    <t>Steve Ball, Andrew Duncan</t>
  </si>
  <si>
    <t>Kate Higgins, Debi Derryberry, Salli Saffioti, Evan Smith, Laura Bailey, Audu Paden, Erin Fitzgerald, Cindy Robinson, Ogie Banks, Cam Clarke</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</si>
  <si>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</si>
  <si>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</si>
  <si>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</si>
  <si>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</si>
  <si>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</si>
  <si>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</si>
  <si>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</si>
  <si>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</si>
  <si>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s7502</t>
  </si>
  <si>
    <t>Monster High: Why Do Ghouls Fall in Love?</t>
  </si>
  <si>
    <t>Dustin McKenzie, Steve Sacks</t>
  </si>
  <si>
    <t>Laura Bailey, Ogie Banks, Cam Clarke, Debi Derryberry, Erin Fitzgerald, Kate Higgins, Jonathan Lipow, Audu Paden, Cindy Robinson, Salli Saffioti, Evan Smith, America Young</t>
  </si>
  <si>
    <t>s7776</t>
  </si>
  <si>
    <t>Power Rangers Samurai: Clash of the Red Rangers</t>
  </si>
  <si>
    <t>Alex Heartman, Erika Fong, Hector David Jr., Najee De-Tiege, Brittany Anne Pirtle, Rene Naufahu</t>
  </si>
  <si>
    <t>s8301</t>
  </si>
  <si>
    <t>The First Temptation of Christ</t>
  </si>
  <si>
    <t>Gregorio Duvivier, F√°bio Porchat, Antonio Tabet, Evelyn Castro, Rafael Portugal, Robson Nunes, Jo√£o Vicente de Castro, Estevam Nabote, Thati Lopes, Karina Ramil, Sura Berditchevsky, F√°bio de Luca</t>
  </si>
  <si>
    <t>s862</t>
  </si>
  <si>
    <t>Little Singham Future mein Satakli</t>
  </si>
  <si>
    <t>Prakash Satam</t>
  </si>
  <si>
    <t>Anamaya Verma, Ganesh Divekar, Jigna Bharadhwaj, Saumya Daan, Sonal Kaushal, Sumriddhi Shukla</t>
  </si>
  <si>
    <t>47 min</t>
  </si>
  <si>
    <t>s1860</t>
  </si>
  <si>
    <t>Octonauts &amp; the Great Barrier Reef</t>
  </si>
  <si>
    <t>Blair Simmons</t>
  </si>
  <si>
    <t>Simon Greenall, Rob Rackstraw, Jo Wyatt, Paul Buckley, Simon Foster, Teresa Gallagher, Richard Grieve, Michael Murphy, Paul Panting, Keith Wickham</t>
  </si>
  <si>
    <t>s3395</t>
  </si>
  <si>
    <t>ChuChuTV Bedtime Stories &amp; Moral Stories for Kids (English)</t>
  </si>
  <si>
    <t>s3545</t>
  </si>
  <si>
    <t>Spookley the Square Pumpkin</t>
  </si>
  <si>
    <t>Sonja Ball, Craig Francis, Rick Jones, Michel Perron, Holly Gauthier-Frankel, Norman Groulx, Terrence Scammell, Bruce Dinsmore, Jennifer Seguin</t>
  </si>
  <si>
    <t>s5019</t>
  </si>
  <si>
    <t>Trailer Park Boys: Say Goodnight to the Bad Guys</t>
  </si>
  <si>
    <t>John Paul Tremblay, Robb Wells, John Dunsworth, Patrick Roach, Lucy Decoutere, Sarah Dunsworth, Barrie Dunn, Jeanna Harrison, Shelley Thompson, Tyrone Parsons</t>
  </si>
  <si>
    <t>Comedies, Cult Movies</t>
  </si>
  <si>
    <t>s5242</t>
  </si>
  <si>
    <t>Ghost Patrol</t>
  </si>
  <si>
    <t>Karen J. Lloyd</t>
  </si>
  <si>
    <t>Scott McNeil, Vincent Tong, Travis Turner, Shannon Chan-Kent, Lili Beaudoin</t>
  </si>
  <si>
    <t>s5432</t>
  </si>
  <si>
    <t>The Russian Revolution</t>
  </si>
  <si>
    <t>Cal Seville</t>
  </si>
  <si>
    <t>Jonathan Kydd</t>
  </si>
  <si>
    <t>s5451</t>
  </si>
  <si>
    <t>How to Stage a Coup</t>
  </si>
  <si>
    <t>s6349</t>
  </si>
  <si>
    <t>Bob's Broken Sleigh</t>
  </si>
  <si>
    <t>Jay Surridge</t>
  </si>
  <si>
    <t>Cole Howard, Bruce Greenwood, Victor Garber, Michael Adamthwaite, Raini Rodriguez, Colin Murdock, Maryke Hendrikse, Sam Vincent, Gabe Khouth</t>
  </si>
  <si>
    <t>s6812</t>
  </si>
  <si>
    <t>Frozen Planet: On Thin Ice</t>
  </si>
  <si>
    <t>David Attenborough</t>
  </si>
  <si>
    <t>United Kingdom, United States, Spain, Germany, Greece, Canada</t>
  </si>
  <si>
    <t>s8562</t>
  </si>
  <si>
    <t>The Women Who Kill Lions</t>
  </si>
  <si>
    <t>Neil Rawles</t>
  </si>
  <si>
    <t>s78</t>
  </si>
  <si>
    <t>Little Singham - Black Shadow</t>
  </si>
  <si>
    <t>Sumriddhi Shukla, Jigna Bharadwaj, Sonal Kaushal, Neshma Chemburkar, Ganesh Divekar, Annamaya Verma, Anamay Verma, Manoj Pandey</t>
  </si>
  <si>
    <t>48 min</t>
  </si>
  <si>
    <t>s1610</t>
  </si>
  <si>
    <t>Angela's Christmas Wish</t>
  </si>
  <si>
    <t>Lucy O'Connell, Brendan Mullins, Ruth Negga, Lola Metcalfe, Jared Harris, Moe Dunford, Oscar Butler, Shona Hamill, Pat Kinevane, Janet Moran, Anya O'Connor</t>
  </si>
  <si>
    <t>s2371</t>
  </si>
  <si>
    <t>El l√≠mite infinito</t>
  </si>
  <si>
    <t>Pablo Aulita</t>
  </si>
  <si>
    <t>Jean Maggi</t>
  </si>
  <si>
    <t>s4229</t>
  </si>
  <si>
    <t>Whitney Cummings: Money Shot</t>
  </si>
  <si>
    <t>Whitney Cummings</t>
  </si>
  <si>
    <t>s7290</t>
  </si>
  <si>
    <t>LEGO House - Home of the Brick</t>
  </si>
  <si>
    <t>Anders Falck, Stinus Morell Vithner</t>
  </si>
  <si>
    <t>Bjarke Ingels</t>
  </si>
  <si>
    <t>s7435</t>
  </si>
  <si>
    <t>Meet the Trumps: From Immigrant to President</t>
  </si>
  <si>
    <t>Paul Berczeller, Mark Radice</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</si>
  <si>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</si>
  <si>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</si>
  <si>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</si>
  <si>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</si>
  <si>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s8155</t>
  </si>
  <si>
    <t>Tayo the Little Bus Movie: Mission Ace</t>
  </si>
  <si>
    <t>Ryu Jung-woo</t>
  </si>
  <si>
    <t>Moon Nam-sook, Jeong Hye-ok, Choe Hana, Gim Yeong-seon</t>
  </si>
  <si>
    <t>s767</t>
  </si>
  <si>
    <t>Alan Salda√±a: Locked Up</t>
  </si>
  <si>
    <t>Alex D√≠az</t>
  </si>
  <si>
    <t>Alan Salda√±a</t>
  </si>
  <si>
    <t>49 min</t>
  </si>
  <si>
    <t>s3892</t>
  </si>
  <si>
    <t>ReMastered: Devil at the Crossroads</t>
  </si>
  <si>
    <t>Brian Oakes</t>
  </si>
  <si>
    <t>s4239</t>
  </si>
  <si>
    <t>Sam Kinison: Family Entertainment Hour</t>
  </si>
  <si>
    <t>Walter C. Miller</t>
  </si>
  <si>
    <t>s5063</t>
  </si>
  <si>
    <t>Sebasti√°n Marcelo Wainraich</t>
  </si>
  <si>
    <t>Argentina</t>
  </si>
  <si>
    <t>s6198</t>
  </si>
  <si>
    <t>Auschwitz: Blueprints of Genocide</t>
  </si>
  <si>
    <t>Mike Rossiter</t>
  </si>
  <si>
    <t>Roy Marsden</t>
  </si>
  <si>
    <t>s6686</t>
  </si>
  <si>
    <t>Elles ont toutes une histoire</t>
  </si>
  <si>
    <t>Nils Tavernier</t>
  </si>
  <si>
    <t>s6762</t>
  </si>
  <si>
    <t>Fishpeople</t>
  </si>
  <si>
    <t>Keith Malloy</t>
  </si>
  <si>
    <t>s8035</t>
  </si>
  <si>
    <t>Skydancers</t>
  </si>
  <si>
    <t>Fredric Lean</t>
  </si>
  <si>
    <t>United States, France</t>
  </si>
  <si>
    <t>s8760</t>
  </si>
  <si>
    <t>World's Weirdest Homes</t>
  </si>
  <si>
    <t>Storm Theunissen</t>
  </si>
  <si>
    <t>Charlie Luxton</t>
  </si>
  <si>
    <t>s1543</t>
  </si>
  <si>
    <t>Vir Das: Outside In - The Lockdown Special</t>
  </si>
  <si>
    <t>Vir Das</t>
  </si>
  <si>
    <t>50 min</t>
  </si>
  <si>
    <t>s1787</t>
  </si>
  <si>
    <t>La Gran Ilusi√≥n</t>
  </si>
  <si>
    <t>Antonio D√≠az</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</si>
  <si>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</si>
  <si>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</si>
  <si>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</si>
  <si>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</si>
  <si>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s2887</t>
  </si>
  <si>
    <t>Pete Davidson: Alive From New York</t>
  </si>
  <si>
    <t>Jason Orley</t>
  </si>
  <si>
    <t>Pete Davidson</t>
  </si>
  <si>
    <t>s4238</t>
  </si>
  <si>
    <t>Sam Kinison: Breaking the Rules</t>
  </si>
  <si>
    <t>s4492</t>
  </si>
  <si>
    <t>Derren Brown: Sacrifice</t>
  </si>
  <si>
    <t>Derren Brown</t>
  </si>
  <si>
    <t>s4684</t>
  </si>
  <si>
    <t>Maria Bamford: The Special Special Special</t>
  </si>
  <si>
    <t>Jordan Brady</t>
  </si>
  <si>
    <t>Maria Bamford, Wayne Federman, Jackie Kashian</t>
  </si>
  <si>
    <t>s5526</t>
  </si>
  <si>
    <t>Lucas Brothers: On Drugs</t>
  </si>
  <si>
    <t>Keith Lucas, Kenny Lucas</t>
  </si>
  <si>
    <t>s7599</t>
  </si>
  <si>
    <t>Not Alone</t>
  </si>
  <si>
    <t>Kiki Goshay, Jacqueline Monetta</t>
  </si>
  <si>
    <t>s8738</t>
  </si>
  <si>
    <t>Why Are We Getting So Fat?</t>
  </si>
  <si>
    <t>Milla Harrison-Hansley, Alicky Sussman</t>
  </si>
  <si>
    <t>Giles Yeo</t>
  </si>
  <si>
    <t>s1194</t>
  </si>
  <si>
    <t>Wave of Cinema: 90's Generation</t>
  </si>
  <si>
    <t>Adriano Rudiman</t>
  </si>
  <si>
    <t>PADI Reborn, Dul Jaelani, Efek Rumah Kaca, Jevin Julian, Gamaliel, ARAH, Sitha Marino, M. Irfan Ramli</t>
  </si>
  <si>
    <t>51 min</t>
  </si>
  <si>
    <t>s1813</t>
  </si>
  <si>
    <t>Brave Blue World: Racing to Solve Our Water Crisis</t>
  </si>
  <si>
    <t>Tim Neeves</t>
  </si>
  <si>
    <t>Liam Neeson, Matt Damon, Jaden Smith</t>
  </si>
  <si>
    <t>Canada, United Kingdom</t>
  </si>
  <si>
    <t>s2997</t>
  </si>
  <si>
    <t>Alex Fern√°ndez: The Best Comedian in the World</t>
  </si>
  <si>
    <t>Alex Fern√°ndez</t>
  </si>
  <si>
    <t>s4138</t>
  </si>
  <si>
    <t>Free Rein: Valentine's Day</t>
  </si>
  <si>
    <t>Jaylen Barron, Joe Ashman, Manpreet Bambra, Celine Buckens, Freddy Carter, Bruce Herbelin-Earle, Kerry Ingram, Charlotte Jordan, Geoffrey McGivern, Martin Bobb-Semple, Sadie Simm, Carla Woodcock</t>
  </si>
  <si>
    <t>s4491</t>
  </si>
  <si>
    <t>Club de Cuervos Presents: I, Potro</t>
  </si>
  <si>
    <t>Marcos Bucay</t>
  </si>
  <si>
    <t>Joaqu√≠n Ferreira, Marcela √Ålvarez, Benjam√≠n Alfonso, Emilia Claudeville, Mauricio Llera, Sol Gaschetto, Mart√≠n Seefeld, Mart√≠n Rocco, Gonzalo VIz√°n</t>
  </si>
  <si>
    <t>Mexico, Argentina</t>
  </si>
  <si>
    <t>s5002</t>
  </si>
  <si>
    <t>Malena Pichot: Estupidez compleja</t>
  </si>
  <si>
    <t>Malena Pichot</t>
  </si>
  <si>
    <t>s5161</t>
  </si>
  <si>
    <t>Beat Bugs: All Together Now</t>
  </si>
  <si>
    <t>Josh Wakely</t>
  </si>
  <si>
    <t>Ashleigh Ball, Lili Beaudoin, Charles Demers, Rebecca Husain, Erin Mathews</t>
  </si>
  <si>
    <t>Australia, Canada</t>
  </si>
  <si>
    <t>s5320</t>
  </si>
  <si>
    <t>Lynne Koplitz: Hormonal Beast</t>
  </si>
  <si>
    <t>Marcus Raboy</t>
  </si>
  <si>
    <t>Lynne Koplitz</t>
  </si>
  <si>
    <t>s5485</t>
  </si>
  <si>
    <t>Natascha Kampusch: The Whole Story</t>
  </si>
  <si>
    <t>Alina Teodorescu</t>
  </si>
  <si>
    <t>s5554</t>
  </si>
  <si>
    <t>Bridget Christie: Stand Up for Her</t>
  </si>
  <si>
    <t>Bridget Christie</t>
  </si>
  <si>
    <t>s7020</t>
  </si>
  <si>
    <t>How to Win the US Presidency</t>
  </si>
  <si>
    <t>Cal Saville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</si>
  <si>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</si>
  <si>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</si>
  <si>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</si>
  <si>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</si>
  <si>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</si>
  <si>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s2322</t>
  </si>
  <si>
    <t>George Lopez: We'll Do It For Half</t>
  </si>
  <si>
    <t>Troy Miller</t>
  </si>
  <si>
    <t>George Lopez</t>
  </si>
  <si>
    <t>s2346</t>
  </si>
  <si>
    <t>Eric Andre: Legalize Everything</t>
  </si>
  <si>
    <t>Eric Notarnicola</t>
  </si>
  <si>
    <t>Eric Andr√©</t>
  </si>
  <si>
    <t>s3387</t>
  </si>
  <si>
    <t>Dancing with the Birds</t>
  </si>
  <si>
    <t>Huw Cordey</t>
  </si>
  <si>
    <t>Stephen Fry</t>
  </si>
  <si>
    <t>s3575</t>
  </si>
  <si>
    <t>Simon Amstell: Set Free</t>
  </si>
  <si>
    <t>Julia Knowles</t>
  </si>
  <si>
    <t>Simon Amstell</t>
  </si>
  <si>
    <t>s5225</t>
  </si>
  <si>
    <t>El Especial de Alex Fern√°ndez, el Especial</t>
  </si>
  <si>
    <t>Jan Suter</t>
  </si>
  <si>
    <t>s5805</t>
  </si>
  <si>
    <t>Saudi Arabia Uncovered</t>
  </si>
  <si>
    <t>s6260</t>
  </si>
  <si>
    <t>Beak &amp; Brain: Genius Birds From Down Under</t>
  </si>
  <si>
    <t>Volker Arzt, Angelika Sigl</t>
  </si>
  <si>
    <t>s6262</t>
  </si>
  <si>
    <t>Beary Tales</t>
  </si>
  <si>
    <t>Children &amp; Family Movies, Documentaries, International Movies</t>
  </si>
  <si>
    <t>s6526</t>
  </si>
  <si>
    <t>Concrete Football</t>
  </si>
  <si>
    <t>Jesse Adang, Syrine Boulanouar</t>
  </si>
  <si>
    <t>Czech Republic</t>
  </si>
  <si>
    <t>Czech Republic, France</t>
  </si>
  <si>
    <t>s6657</t>
  </si>
  <si>
    <t>E-Cigarettes: Miracle or Menace?</t>
  </si>
  <si>
    <t>Emma Hatherley</t>
  </si>
  <si>
    <t>Michael Mosley</t>
  </si>
  <si>
    <t>s6813</t>
  </si>
  <si>
    <t>Frozen Planet: The Epic Journey</t>
  </si>
  <si>
    <t>s7147</t>
  </si>
  <si>
    <t>Jugaad</t>
  </si>
  <si>
    <t>Susannah Heath-Eves</t>
  </si>
  <si>
    <t>s7249</t>
  </si>
  <si>
    <t>Kygo: Live at the Hollywood Bowl</t>
  </si>
  <si>
    <t>Devin Chanda</t>
  </si>
  <si>
    <t>Kygo</t>
  </si>
  <si>
    <t>Music &amp; Musicals</t>
  </si>
  <si>
    <t>s7612</t>
  </si>
  <si>
    <t>NOVA: Killer Hurricanes</t>
  </si>
  <si>
    <t>Oliver Twinch</t>
  </si>
  <si>
    <t>Craig Sechler</t>
  </si>
  <si>
    <t>s7791</t>
  </si>
  <si>
    <t>Prelude to War</t>
  </si>
  <si>
    <t>Frank Capra</t>
  </si>
  <si>
    <t>s8087</t>
  </si>
  <si>
    <t>Stealing History</t>
  </si>
  <si>
    <t>Ola Flyum, David Hebditch</t>
  </si>
  <si>
    <t>Nicolas Hope</t>
  </si>
  <si>
    <t>s8371</t>
  </si>
  <si>
    <t>The Jack King Affair</t>
  </si>
  <si>
    <t>Benjamin Cohen, Nicolas Cotto</t>
  </si>
  <si>
    <t>s8476</t>
  </si>
  <si>
    <t>The Rat Race</t>
  </si>
  <si>
    <t>Miriam Chandy Menacherry</t>
  </si>
  <si>
    <t>s8724</t>
  </si>
  <si>
    <t>What Makes a Psychopath?</t>
  </si>
  <si>
    <t>Rebecca Harrison</t>
  </si>
  <si>
    <t>s1465</t>
  </si>
  <si>
    <t>The Creative Brain</t>
  </si>
  <si>
    <t>Jennifer Beamish, Toby Trackman</t>
  </si>
  <si>
    <t>David Eagleman</t>
  </si>
  <si>
    <t>53 min</t>
  </si>
  <si>
    <t>s3816</t>
  </si>
  <si>
    <t>Saverio Raimondo: Il Satiro Parlante</t>
  </si>
  <si>
    <t>Francesco Imperato</t>
  </si>
  <si>
    <t>Saverio Raimondo</t>
  </si>
  <si>
    <t>s5050</t>
  </si>
  <si>
    <t>Kavin Jay: Everybody Calm Down!</t>
  </si>
  <si>
    <t>Michael McKay</t>
  </si>
  <si>
    <t>Kavin Jay</t>
  </si>
  <si>
    <t>s5512</t>
  </si>
  <si>
    <t>Rodney King</t>
  </si>
  <si>
    <t>Spike Lee</t>
  </si>
  <si>
    <t>Roger Guenveur Smith</t>
  </si>
  <si>
    <t>s6011</t>
  </si>
  <si>
    <t>3 Seconds Divorce</t>
  </si>
  <si>
    <t>Shazia Javed</t>
  </si>
  <si>
    <t>s6139</t>
  </si>
  <si>
    <t>American Experience: Ruby Ridge</t>
  </si>
  <si>
    <t>Barak Goodman</t>
  </si>
  <si>
    <t>Dave Hunt, Bo Gritz, Sara Weaver</t>
  </si>
  <si>
    <t>s6141</t>
  </si>
  <si>
    <t>American Experience: The Island Murder</t>
  </si>
  <si>
    <t>Mark Zwonitzer</t>
  </si>
  <si>
    <t>Blair Brown</t>
  </si>
  <si>
    <t>s6586</t>
  </si>
  <si>
    <t>Deathgrip</t>
  </si>
  <si>
    <t>Clay Porter</t>
  </si>
  <si>
    <t>Brendan Fairclough, Olly Wilkins, Kyle Jameson, Andrew Neethling, Nico Vink, Ryan Howard, Sam Hill, Josh Bryceland, Brandon Semenuk</t>
  </si>
  <si>
    <t>International Movies, Sports Movies</t>
  </si>
  <si>
    <t>s7128</t>
  </si>
  <si>
    <t>Jesus: Countdown to Calvary</t>
  </si>
  <si>
    <t>Gerry Hoban</t>
  </si>
  <si>
    <t>Hugh Bonneville</t>
  </si>
  <si>
    <t>Ireland, United States, France</t>
  </si>
  <si>
    <t>s7201</t>
  </si>
  <si>
    <t>Kill Hitler! The Luck of the Devil</t>
  </si>
  <si>
    <t>Fr√©d√©ric Tonolli</t>
  </si>
  <si>
    <t>Jean-Baptiste Marcenac</t>
  </si>
  <si>
    <t>s7571</t>
  </si>
  <si>
    <t>Nature: Raising the Dinosaur Giant</t>
  </si>
  <si>
    <t>s7600</t>
  </si>
  <si>
    <t>NOVA: Bird Brain</t>
  </si>
  <si>
    <t>Children &amp; Family Movies, Documentaries</t>
  </si>
  <si>
    <t>s7602</t>
  </si>
  <si>
    <t>NOVA: Building Chernobyl's MegaTomb</t>
  </si>
  <si>
    <t>Martin Gorst</t>
  </si>
  <si>
    <t>Eric Meyers</t>
  </si>
  <si>
    <t>s7604</t>
  </si>
  <si>
    <t>NOVA: Day the Dinosaurs Died</t>
  </si>
  <si>
    <t>Sarah Holt</t>
  </si>
  <si>
    <t>s7607</t>
  </si>
  <si>
    <t>NOVA: Eclipse Over America</t>
  </si>
  <si>
    <t>s7608</t>
  </si>
  <si>
    <t>NOVA: Extreme Animal Weapons</t>
  </si>
  <si>
    <t>Peter Fison</t>
  </si>
  <si>
    <t>Doug Averill</t>
  </si>
  <si>
    <t>s7609</t>
  </si>
  <si>
    <t>NOVA: First Face of America</t>
  </si>
  <si>
    <t>Graham Townsley</t>
  </si>
  <si>
    <t>Jay O. Sanders</t>
  </si>
  <si>
    <t>s7615</t>
  </si>
  <si>
    <t>NOVA: Prediction by the Numbers</t>
  </si>
  <si>
    <t>Daniel McCabe</t>
  </si>
  <si>
    <t>s7616</t>
  </si>
  <si>
    <t>NOVA: Secrets of the Shining Knight</t>
  </si>
  <si>
    <t>Peter Yost</t>
  </si>
  <si>
    <t>s7617</t>
  </si>
  <si>
    <t>NOVA: Thai Cave Rescue</t>
  </si>
  <si>
    <t>Tom Stubberfield</t>
  </si>
  <si>
    <t>s7619</t>
  </si>
  <si>
    <t>Nova: Ultimate Mars Challenge</t>
  </si>
  <si>
    <t>Gail Willumsen</t>
  </si>
  <si>
    <t>Lance Lewman</t>
  </si>
  <si>
    <t>s8351</t>
  </si>
  <si>
    <t>The Human Factor: The Untold Story of the Bombay Film Orchestras</t>
  </si>
  <si>
    <t>Rudradeep Bhattacharjee</t>
  </si>
  <si>
    <t>s8566</t>
  </si>
  <si>
    <t>The World's Most Wanted Animal</t>
  </si>
  <si>
    <t>Victoria Bromley</t>
  </si>
  <si>
    <t>Maria Diekmann</t>
  </si>
  <si>
    <t>s8644</t>
  </si>
  <si>
    <t>Twice</t>
  </si>
  <si>
    <t>Hidetaka Inazuka</t>
  </si>
  <si>
    <t>Stuart Varnam-Atkin</t>
  </si>
  <si>
    <t>Japan, United States</t>
  </si>
  <si>
    <t>s993</t>
  </si>
  <si>
    <t>Perfume Imaginary Museum ‚ÄúTime Warp‚Äù</t>
  </si>
  <si>
    <t>MIKIKO, Daito Manabe</t>
  </si>
  <si>
    <t>Perfume</t>
  </si>
  <si>
    <t>54 min</t>
  </si>
  <si>
    <t>International Movies, Music &amp; Musicals</t>
  </si>
  <si>
    <t>s1467</t>
  </si>
  <si>
    <t>The Minimalists: Less Is Now</t>
  </si>
  <si>
    <t>s1605</t>
  </si>
  <si>
    <t>Ari Eldj√°rn: Pardon My Icelandic</t>
  </si>
  <si>
    <t>August Jakobsson</t>
  </si>
  <si>
    <t>Ari Eldj√°rn</t>
  </si>
  <si>
    <t>Iceland</t>
  </si>
  <si>
    <t>s2479</t>
  </si>
  <si>
    <t>Modest Heroes: Ponoc Short Films Theatre</t>
  </si>
  <si>
    <t>Hiromasa Yonebayashi, Yoshiyuki Momose, Akihiko Yamashita</t>
  </si>
  <si>
    <t>Fumino Kimura, Rio Suzuki, Machiko Ono, Sota Shinohara, Kentaro Sakaguchi, Joe Odagiri, Min Tanaka</t>
  </si>
  <si>
    <t>Anime Features, Children &amp; Family Movies</t>
  </si>
  <si>
    <t>s3286</t>
  </si>
  <si>
    <t>Fadily Camara : La plus dr√¥le de tes copines</t>
  </si>
  <si>
    <t>Gautier &amp; Leduc</t>
  </si>
  <si>
    <t>Fadily Camara</t>
  </si>
  <si>
    <t>s3907</t>
  </si>
  <si>
    <t>Franco Escamilla: Bienvenido al mundo</t>
  </si>
  <si>
    <t>Ulises Valencia</t>
  </si>
  <si>
    <t>Franco Escamilla</t>
  </si>
  <si>
    <t>s4700</t>
  </si>
  <si>
    <t>Yoo Byung Jae: Discomfort Zone</t>
  </si>
  <si>
    <t>Y. Joon Chung</t>
  </si>
  <si>
    <t>Yoo Byung Jae</t>
  </si>
  <si>
    <t>South Korea</t>
  </si>
  <si>
    <t>s5177</t>
  </si>
  <si>
    <t>Mea Culpa</t>
  </si>
  <si>
    <t>Alexis de Anda</t>
  </si>
  <si>
    <t>s5292</t>
  </si>
  <si>
    <t>Alias JJ, la celebridad del mal</t>
  </si>
  <si>
    <t>s5343</t>
  </si>
  <si>
    <t>Alan Salda√±a: Mi vida de pobre</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</si>
  <si>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</si>
  <si>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</si>
  <si>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</si>
  <si>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</si>
  <si>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Comedies, Music &amp; Musicals, Romantic Movies</t>
  </si>
  <si>
    <t>s6980</t>
  </si>
  <si>
    <t>Hitler's Steel Beast</t>
  </si>
  <si>
    <t>Daniel Ablin</t>
  </si>
  <si>
    <t>s7039</t>
  </si>
  <si>
    <t>I Am Maris</t>
  </si>
  <si>
    <t>Laura VanZee Taylor</t>
  </si>
  <si>
    <t>Maris Degener</t>
  </si>
  <si>
    <t>s7274</t>
  </si>
  <si>
    <t>Le serment des Hitler</t>
  </si>
  <si>
    <t>Emmanuel Amara</t>
  </si>
  <si>
    <t>s7603</t>
  </si>
  <si>
    <t>NOVA: Chinese Chariot Revealed</t>
  </si>
  <si>
    <t>Giulia Clark</t>
  </si>
  <si>
    <t>s7605</t>
  </si>
  <si>
    <t>NOVA: Death Dive to Saturn</t>
  </si>
  <si>
    <t>Terri Randall</t>
  </si>
  <si>
    <t>s7610</t>
  </si>
  <si>
    <t>NOVA: Holocaust Escape Tunnel</t>
  </si>
  <si>
    <t>Paula Apsell, Kirk Wolfinger</t>
  </si>
  <si>
    <t>s7611</t>
  </si>
  <si>
    <t>NOVA: Killer Floods</t>
  </si>
  <si>
    <t>s7613</t>
  </si>
  <si>
    <t>NOVA: Killer Volcanoes</t>
  </si>
  <si>
    <t>s7614</t>
  </si>
  <si>
    <t>NOVA: Poisoned Water</t>
  </si>
  <si>
    <t>Llewellyn M. Smith</t>
  </si>
  <si>
    <t>Joe Morton</t>
  </si>
  <si>
    <t>s7971</t>
  </si>
  <si>
    <t>Secrets of Althorp - The Spencers</t>
  </si>
  <si>
    <t>Kasia Uscinska</t>
  </si>
  <si>
    <t>Samuel West</t>
  </si>
  <si>
    <t>s7972</t>
  </si>
  <si>
    <t>Secrets of Chatsworth</t>
  </si>
  <si>
    <t>Susannah Ward</t>
  </si>
  <si>
    <t>s7973</t>
  </si>
  <si>
    <t>Secrets of Henry VIII's Palace: Hampton Court</t>
  </si>
  <si>
    <t>Sam Taplin</t>
  </si>
  <si>
    <t>s7975</t>
  </si>
  <si>
    <t>Secrets of Highclere Castle</t>
  </si>
  <si>
    <t>Vicky Matthews</t>
  </si>
  <si>
    <t>s1093</t>
  </si>
  <si>
    <t>Dolly Parton: A MusiCares Tribute</t>
  </si>
  <si>
    <t>Dolly Parton</t>
  </si>
  <si>
    <t>55 min</t>
  </si>
  <si>
    <t>s2398</t>
  </si>
  <si>
    <t>Jo Koy: In His Elements</t>
  </si>
  <si>
    <t>Jo Koy, Andrew Lopez, Joey Guila, Andrew Orolfo</t>
  </si>
  <si>
    <t>s2687</t>
  </si>
  <si>
    <t>Chris D'Elia: No Pain</t>
  </si>
  <si>
    <t>Matt D'Elia</t>
  </si>
  <si>
    <t>Chris D'Elia</t>
  </si>
  <si>
    <t>s3712</t>
  </si>
  <si>
    <t>Daniel Sosa: Maleducado</t>
  </si>
  <si>
    <t>Alex D√≠az, Marcos Bucay</t>
  </si>
  <si>
    <t>Daniel Sosa</t>
  </si>
  <si>
    <t>s4544</t>
  </si>
  <si>
    <t>Monty Python Conquers America</t>
  </si>
  <si>
    <t>Will Yapp</t>
  </si>
  <si>
    <t>Graham Chapman, Eric Idle, Terry Jones, Michael Palin, Terry Gilliam, John Cleese</t>
  </si>
  <si>
    <t>s6146</t>
  </si>
  <si>
    <t>American Masters: Ted Williams</t>
  </si>
  <si>
    <t>Nick Davis</t>
  </si>
  <si>
    <t>Ted Williams</t>
  </si>
  <si>
    <t>s6927</t>
  </si>
  <si>
    <t>Harlem Globetrotters: The Team That Changed the World</t>
  </si>
  <si>
    <t>Chuck D., Harlem Globetrotters</t>
  </si>
  <si>
    <t>s7413</t>
  </si>
  <si>
    <t>Martin Luther: The Idea that Changed the World</t>
  </si>
  <si>
    <t>David Batty</t>
  </si>
  <si>
    <t>s7626</t>
  </si>
  <si>
    <t>Numbered</t>
  </si>
  <si>
    <t>Dana Doron, Uriel Sinai</t>
  </si>
  <si>
    <t>Israel</t>
  </si>
  <si>
    <t>s7779</t>
  </si>
  <si>
    <t>Power Rangers Super Megaforce: The Legendary Battle (Extended)</t>
  </si>
  <si>
    <t>Charlie Haskell, Koichi Sakamoto</t>
  </si>
  <si>
    <t>Andrew M. Gray, Ciara Hanna, John Mark Loudermilk, Christina Masterson, Azim Rizk, Cameron Jebo, Shailesh Prajapati, Ian Harcourt</t>
  </si>
  <si>
    <t>s7974</t>
  </si>
  <si>
    <t>Secrets of Her Majesty's Secret Service</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</si>
  <si>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</si>
  <si>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</si>
  <si>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</si>
  <si>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</si>
  <si>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</si>
  <si>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</si>
  <si>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</si>
  <si>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</si>
  <si>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</si>
  <si>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</si>
  <si>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</si>
  <si>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</si>
  <si>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United States, United Kingdom</t>
  </si>
  <si>
    <t>s3032</t>
  </si>
  <si>
    <t>Betty White: First Lady of Television</t>
  </si>
  <si>
    <t>Steve Boettcher</t>
  </si>
  <si>
    <t>Betty White, Valerie Bertinelli, Georgia Engel, Tina Fey, Valerie Harper, Jennifer Love Hewitt, Carl Reiner, Ryan Reynolds, Alex Trebek</t>
  </si>
  <si>
    <t>56 min</t>
  </si>
  <si>
    <t>s3187</t>
  </si>
  <si>
    <t>Tiffany Haddish: Black Mitzvah</t>
  </si>
  <si>
    <t>Linda Mendoza</t>
  </si>
  <si>
    <t>Tiffany Haddish</t>
  </si>
  <si>
    <t>s3241</t>
  </si>
  <si>
    <t>Mike Birbiglia: What I Should Have Said Was Nothing: Tales from My Secret Public Journal</t>
  </si>
  <si>
    <t>Mike Birbiglia</t>
  </si>
  <si>
    <t>s3396</t>
  </si>
  <si>
    <t>ChuChuTV Bedtime Stories &amp; Moral Stories for Kids (Hindi)</t>
  </si>
  <si>
    <t>s3647</t>
  </si>
  <si>
    <t>Demetri Martin: The Overthinker</t>
  </si>
  <si>
    <t>Jay Karas, Demetri Martin</t>
  </si>
  <si>
    <t>Demetri Martin</t>
  </si>
  <si>
    <t>s4151</t>
  </si>
  <si>
    <t>Maharaja: The Story of Ranjit Singh</t>
  </si>
  <si>
    <t>Amarjit Virdi</t>
  </si>
  <si>
    <t>Gurpreet Guggi, Rocky Bhardwaj, Brijesh Ahuja, Gick Grewal, Inderjit Grewal, Lekhraj Thakur</t>
  </si>
  <si>
    <t>s4233</t>
  </si>
  <si>
    <t>Bill Hicks: Revelations</t>
  </si>
  <si>
    <t>Chris Bould</t>
  </si>
  <si>
    <t>s4546</t>
  </si>
  <si>
    <t>Monty Python: Before the Flying Circus</t>
  </si>
  <si>
    <t>Comedies, Documentaries</t>
  </si>
  <si>
    <t>s5327</t>
  </si>
  <si>
    <t>Colin Quinn: Unconstitutional</t>
  </si>
  <si>
    <t>Colin Quinn</t>
  </si>
  <si>
    <t>s5696</t>
  </si>
  <si>
    <t>#Rucker50</t>
  </si>
  <si>
    <t>Robert McCullough Jr.</t>
  </si>
  <si>
    <t>s6851</t>
  </si>
  <si>
    <t>Ghost Whispers</t>
  </si>
  <si>
    <t>Kazuchika Kise</t>
  </si>
  <si>
    <t>Maaya Sakamoto, Ikkyu Juku, Kenichirou Matsuda, Tomoyuki Dan, Takuro Nakakuni, Yoji Ueda, Kazuya Nakai, Miyuki Sawashiro, Ikuya Sawaki, Takako Fuji</t>
  </si>
  <si>
    <t>s7222</t>
  </si>
  <si>
    <t>Koko: The Gorilla Who Talks</t>
  </si>
  <si>
    <t>Jonathan Taylor</t>
  </si>
  <si>
    <t>Demetri Goritsas</t>
  </si>
  <si>
    <t>s1505</t>
  </si>
  <si>
    <t>QLIMAX THE SOURCE</t>
  </si>
  <si>
    <t>Daan Jansen, Stijn Verlinde</t>
  </si>
  <si>
    <t>Michael Brons, Nigel Coppen, Thomas Velderman, Carlos Antunes, Marco Spronk, Willem Rebergen, Joshua Dutrieux, Bob van der Palen, Sefa Vlaarkamp</t>
  </si>
  <si>
    <t>57 min</t>
  </si>
  <si>
    <t>s2712</t>
  </si>
  <si>
    <t>Money Heist: The Phenomenon</t>
  </si>
  <si>
    <t>Pablo Lejarreta, Luis Alfaro</t>
  </si>
  <si>
    <t>s4250</t>
  </si>
  <si>
    <t>Tom Papa Live in New York City</t>
  </si>
  <si>
    <t>Rob Zombie</t>
  </si>
  <si>
    <t>Tom Papa</t>
  </si>
  <si>
    <t>s4517</t>
  </si>
  <si>
    <t>ReMastered: Who Shot the Sheriff</t>
  </si>
  <si>
    <t>Kief Davidson</t>
  </si>
  <si>
    <t>s4526</t>
  </si>
  <si>
    <t>Mo Amer: The Vagabond</t>
  </si>
  <si>
    <t>Stan Lathan</t>
  </si>
  <si>
    <t>Mo Amer</t>
  </si>
  <si>
    <t>s4685</t>
  </si>
  <si>
    <t>Bert Kreischer: Secret Time</t>
  </si>
  <si>
    <t>Todd Biermann</t>
  </si>
  <si>
    <t>Bert Kreischer</t>
  </si>
  <si>
    <t>s4750</t>
  </si>
  <si>
    <t>Coco y Raulito: Carrusel de ternura</t>
  </si>
  <si>
    <t>Coco Celis, Ra√∫l Meneses</t>
  </si>
  <si>
    <t>s5062</t>
  </si>
  <si>
    <t>Mau Nieto: Viviendo sobrio‚Ä¶ desde el bar</t>
  </si>
  <si>
    <t>Mau Nieto</t>
  </si>
  <si>
    <t>s5316</t>
  </si>
  <si>
    <t>Ryan Hamilton: Happy Face</t>
  </si>
  <si>
    <t>Ryan Hamilton</t>
  </si>
  <si>
    <t>s5583</t>
  </si>
  <si>
    <t>Amy Schumer: The Leather Special</t>
  </si>
  <si>
    <t>Amy Schumer</t>
  </si>
  <si>
    <t>s5629</t>
  </si>
  <si>
    <t>Gad Gone Wild</t>
  </si>
  <si>
    <t>Mario Rouleau</t>
  </si>
  <si>
    <t>Gad Elmaleh</t>
  </si>
  <si>
    <t>s5882</t>
  </si>
  <si>
    <t>A Very Murray Christmas</t>
  </si>
  <si>
    <t>Sofia Coppola</t>
  </si>
  <si>
    <t>Bill Murray, Miley Cyrus, George Clooney, Chris Rock, Amy Poehler, Michael Cera, Maya Rudolph, Rashida Jones, Jason Schwartzman, Paul Shaffer, Jenny Lewis, Phoenix</t>
  </si>
  <si>
    <t>Comedies, Music &amp; Musicals</t>
  </si>
  <si>
    <t>s6893</t>
  </si>
  <si>
    <t>Grass</t>
  </si>
  <si>
    <t>Tanuj Chopra</t>
  </si>
  <si>
    <t>Emily Chang, Pia Shah, Anthony Ma</t>
  </si>
  <si>
    <t>Comedies, Independent Movies</t>
  </si>
  <si>
    <t>s6903</t>
  </si>
  <si>
    <t>Guy Martin: Last Flight of the Vulcan Bomber</t>
  </si>
  <si>
    <t>James Woodroffe</t>
  </si>
  <si>
    <t>Guy Martin, Kevin Stone, Shaun Dooley</t>
  </si>
  <si>
    <t>s770</t>
  </si>
  <si>
    <t>From Stress to Happiness</t>
  </si>
  <si>
    <t>Alejandro De Grazia, Juan Stadler</t>
  </si>
  <si>
    <t>58 min</t>
  </si>
  <si>
    <t>s999</t>
  </si>
  <si>
    <t>Searching For Sheela</t>
  </si>
  <si>
    <t>Ma Anand Sheela</t>
  </si>
  <si>
    <t>s1279</t>
  </si>
  <si>
    <t>Brian Regan: On the Rocks</t>
  </si>
  <si>
    <t>Brian Regan</t>
  </si>
  <si>
    <t>s1290</t>
  </si>
  <si>
    <t>Wave of Cinema: Surat dari Timur</t>
  </si>
  <si>
    <t>Saron Sakina</t>
  </si>
  <si>
    <t>Glenn Fredly, Marcello Tahitoe, Andien, Rahmania Astrini, Gamaliel, Cantika Abigail, Ivan Nestorman, Molukka Hiphop Community, Julie Estelle, Yovie Widianto, Irfan Ramli</t>
  </si>
  <si>
    <t>s1608</t>
  </si>
  <si>
    <t>Hazel Brugger: Tropical</t>
  </si>
  <si>
    <t>Hazel Brugger</t>
  </si>
  <si>
    <t>s2222</t>
  </si>
  <si>
    <t>Jack Whitehall: I'm Only Joking</t>
  </si>
  <si>
    <t>Dave Skinner, Freddie Waters</t>
  </si>
  <si>
    <t>Jack Whitehall</t>
  </si>
  <si>
    <t>s3470</t>
  </si>
  <si>
    <t>Little Baby Bum: Go Buster</t>
  </si>
  <si>
    <t>s3496</t>
  </si>
  <si>
    <t>Jeff Dunham: Beside Himself</t>
  </si>
  <si>
    <t>Jeff Dunham</t>
  </si>
  <si>
    <t>s3646</t>
  </si>
  <si>
    <t>D.L. Hughley: Contrarian</t>
  </si>
  <si>
    <t>D.L. Hughley</t>
  </si>
  <si>
    <t>s4026</t>
  </si>
  <si>
    <t>Jimmy Carr: The Best of Ultimate Gold Greatest Hits</t>
  </si>
  <si>
    <t>Brian Klein</t>
  </si>
  <si>
    <t>Jimmy Carr</t>
  </si>
  <si>
    <t>s4236</t>
  </si>
  <si>
    <t>Gina Yashere: Skinny B*tch</t>
  </si>
  <si>
    <t>Gina Yashere</t>
  </si>
  <si>
    <t>s4319</t>
  </si>
  <si>
    <t>Free Rein: The Twelve Neighs of Christmas</t>
  </si>
  <si>
    <t>Marek Losey</t>
  </si>
  <si>
    <t>Jaylen Barron, Billy Angel, Manpreet Bambra, Celine Buckens, Freddy Carter, Bruce Herbelin-Earle, Kerry Ingram, Charlotte Jordan, Geoff McGivern, Martin Bobb-Semple</t>
  </si>
  <si>
    <t>s4547</t>
  </si>
  <si>
    <t>Monty Python: Live at Aspen</t>
  </si>
  <si>
    <t>Robert Klein, John Cleese, Terry Gilliam, Eric Idle, Terry Jones, Michael Palin, Graham Chapman, Eddie Izzard</t>
  </si>
  <si>
    <t>s4787</t>
  </si>
  <si>
    <t>Felipe Esparza: They're Not Going to Laugh at You</t>
  </si>
  <si>
    <t>Scott L. Montoya</t>
  </si>
  <si>
    <t>Felipe Esparza</t>
  </si>
  <si>
    <t>s4855</t>
  </si>
  <si>
    <t>Tig Notaro Happy To Be Here</t>
  </si>
  <si>
    <t>Tig Notaro</t>
  </si>
  <si>
    <t>s4999</t>
  </si>
  <si>
    <t>Gad Elmaleh: American Dream</t>
  </si>
  <si>
    <t>Michael Simon</t>
  </si>
  <si>
    <t>s5916</t>
  </si>
  <si>
    <t>Aziz Ansari Live at Madison Square Garden</t>
  </si>
  <si>
    <t>Aziz Ansari</t>
  </si>
  <si>
    <t>s6721</t>
  </si>
  <si>
    <t>Exit Afghanistan</t>
  </si>
  <si>
    <t>Anders S√∏mme Hammer, Marius Arnesen, Klaus Erik Okstad, Olav Njaastad</t>
  </si>
  <si>
    <t>Norway</t>
  </si>
  <si>
    <t>s6847</t>
  </si>
  <si>
    <t>Ghost Pain</t>
  </si>
  <si>
    <t>Kazuchika Kise, Masahiko Murata</t>
  </si>
  <si>
    <t>Maaya Sakamoto, Ikkyu Juku, Kenichirou Matsuda, Tarusuke Shingaki, Yoji Ueda, Miyuki Sawashiro, Mayumi Asano, Takanori Hoshino, Yasuhiro Mamiya, Kenji Nojima</t>
  </si>
  <si>
    <t>s6849</t>
  </si>
  <si>
    <t>Ghost Tears</t>
  </si>
  <si>
    <t>Maaya Sakamoto, Ikkyu Juku, Kenichirou Matsuda, Tarusuke Shingaki, Shunsuke Sakuya, Takuro Nakakuni, Yoji Ueda, Kazuya Nakai, Miyuki Sawashiro, Tatsuhisa Suzuki</t>
  </si>
  <si>
    <t>s7227</t>
  </si>
  <si>
    <t>Krish Trish and Baltiboy</t>
  </si>
  <si>
    <t>Damandeep Singh Baggan, Smita Malhotra, Baba Sehgal</t>
  </si>
  <si>
    <t>s7233</t>
  </si>
  <si>
    <t>Krish Trish and Baltiboy: Part II</t>
  </si>
  <si>
    <t>s7295</t>
  </si>
  <si>
    <t>Let There Be Light</t>
  </si>
  <si>
    <t>Walter Huston</t>
  </si>
  <si>
    <t>s8531</t>
  </si>
  <si>
    <t>The Tigers of Scotland</t>
  </si>
  <si>
    <t>Leanne Gater</t>
  </si>
  <si>
    <t>Iain Glen</t>
  </si>
  <si>
    <t>s8539</t>
  </si>
  <si>
    <t>The Truth About Alcohol</t>
  </si>
  <si>
    <t>David Briggs</t>
  </si>
  <si>
    <t>Javid Abdelmoneim</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</si>
  <si>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</si>
  <si>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</si>
  <si>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</si>
  <si>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</si>
  <si>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</si>
  <si>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</si>
  <si>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</si>
  <si>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s1554</t>
  </si>
  <si>
    <t>The Netflix Afterparty: The Best Shows of The Worst Year</t>
  </si>
  <si>
    <t>s1936</t>
  </si>
  <si>
    <t>Michelle Buteau: Welcome to Buteaupia</t>
  </si>
  <si>
    <t>Page Hurwitz</t>
  </si>
  <si>
    <t>Michelle Buteau</t>
  </si>
  <si>
    <t>s2129</t>
  </si>
  <si>
    <t>Beyond the Boundary: ICC Women's T20 World Cup Australia 2020</t>
  </si>
  <si>
    <t>Anna Stone</t>
  </si>
  <si>
    <t>s2965</t>
  </si>
  <si>
    <t>Night on Earth: Shot in the Dark</t>
  </si>
  <si>
    <t>Samira Wiley</t>
  </si>
  <si>
    <t>s3290</t>
  </si>
  <si>
    <t>Jeff Garlin: Our Man In Chicago</t>
  </si>
  <si>
    <t>Christopher Storer</t>
  </si>
  <si>
    <t>Jeff Garlin</t>
  </si>
  <si>
    <t>s3469</t>
  </si>
  <si>
    <t>Limitless</t>
  </si>
  <si>
    <t>Vrinda Samartha</t>
  </si>
  <si>
    <t>s3624</t>
  </si>
  <si>
    <t>Enter the Anime</t>
  </si>
  <si>
    <t>Alex Burunova</t>
  </si>
  <si>
    <t>Kozo Morishita, Yoko Takahashi, Shinji Aramaki, Kenji Kamiyama</t>
  </si>
  <si>
    <t>s3636</t>
  </si>
  <si>
    <t>Whitney Cummings: Can I Touch It?</t>
  </si>
  <si>
    <t>s3734</t>
  </si>
  <si>
    <t>Adam Devine: Best Time of Our Lives</t>
  </si>
  <si>
    <t>Jay Karas</t>
  </si>
  <si>
    <t>Adam Devine</t>
  </si>
  <si>
    <t>s3910</t>
  </si>
  <si>
    <t>Super Monsters Furever Friends</t>
  </si>
  <si>
    <t>Elyse Maloway, Vincent Tong, Erin Mathews, Andrea Libman, Alessandro Juliani, Nicole Anthony, Diana Kaarina, Ian James Corlett, Britt McKillip</t>
  </si>
  <si>
    <t>s3930</t>
  </si>
  <si>
    <t>Liss Pereira: Reteniendo l√≠quidos</t>
  </si>
  <si>
    <t>Fernando Ayll√≥n</t>
  </si>
  <si>
    <t>Liss Pereira</t>
  </si>
  <si>
    <t>s3948</t>
  </si>
  <si>
    <t>Ricardo Quevedo: Los amargados somos m√°s</t>
  </si>
  <si>
    <t>Ricardo Quevedo</t>
  </si>
  <si>
    <t>s4129</t>
  </si>
  <si>
    <t>Ray Romano: Right Here, Around the Corner</t>
  </si>
  <si>
    <t>Michael Showalter</t>
  </si>
  <si>
    <t>Ray Romano</t>
  </si>
  <si>
    <t>s4323</t>
  </si>
  <si>
    <t>ReMastered: Who Killed Jam Master Jay?</t>
  </si>
  <si>
    <t>s4417</t>
  </si>
  <si>
    <t>ReMastered: Tricky Dick &amp; The Man in Black</t>
  </si>
  <si>
    <t>Sara Dosa</t>
  </si>
  <si>
    <t>s5006</t>
  </si>
  <si>
    <t>Adel Karam: Live from Beirut</t>
  </si>
  <si>
    <t>Adel Karam</t>
  </si>
  <si>
    <t>s5067</t>
  </si>
  <si>
    <t>Ricardo Quevedo: Hay gente as√≠</t>
  </si>
  <si>
    <t>Colombia</t>
  </si>
  <si>
    <t>s5231</t>
  </si>
  <si>
    <t>Christina P: Mother Inferior</t>
  </si>
  <si>
    <t>Christina Pazsitzky</t>
  </si>
  <si>
    <t>s5379</t>
  </si>
  <si>
    <t>D.L. Hughley: Clear</t>
  </si>
  <si>
    <t>s5481</t>
  </si>
  <si>
    <t>Tracy Morgan: Staying Alive</t>
  </si>
  <si>
    <t>Ryan Polito</t>
  </si>
  <si>
    <t>Tracy Morgan</t>
  </si>
  <si>
    <t>s5727</t>
  </si>
  <si>
    <t>A Grand Night In: The Story of Aardman</t>
  </si>
  <si>
    <t>Richard Mears</t>
  </si>
  <si>
    <t>Julie Walters</t>
  </si>
  <si>
    <t>s5891</t>
  </si>
  <si>
    <t>Anthony Jeselnik: Thoughts and Prayers</t>
  </si>
  <si>
    <t>Adam Dubin</t>
  </si>
  <si>
    <t>Anthony Jeselnik</t>
  </si>
  <si>
    <t>s7576</t>
  </si>
  <si>
    <t>Nazi Concentration Camps</t>
  </si>
  <si>
    <t>George Stevens</t>
  </si>
  <si>
    <t>s8216</t>
  </si>
  <si>
    <t>The Bomb</t>
  </si>
  <si>
    <t>Kevin Ford, Smriti Keshari, Eric Schlosser</t>
  </si>
  <si>
    <t>s760</t>
  </si>
  <si>
    <t>Fireplace 4K: Classic Crackling Fireplace from Fireplace for Your Home</t>
  </si>
  <si>
    <t>George Ford</t>
  </si>
  <si>
    <t>60 min</t>
  </si>
  <si>
    <t>s761</t>
  </si>
  <si>
    <t>Fireplace 4K: Crackling Birchwood from Fireplace for Your Home</t>
  </si>
  <si>
    <t>s1027</t>
  </si>
  <si>
    <t>Barbie &amp; Chelsea: The Lost Birthday</t>
  </si>
  <si>
    <t>Cassi Simonds</t>
  </si>
  <si>
    <t>America Young, Cassidy Naber, Kirsten Day, Cassandra Morris, Lisa Fuson, Greg Chun, Benjamin Pronsky, Laila Berzins, Nakia Burrise, Jacob Craner</t>
  </si>
  <si>
    <t>s1173</t>
  </si>
  <si>
    <t>Loyiso Gola: Unlearning</t>
  </si>
  <si>
    <t>Kagiso Lediga</t>
  </si>
  <si>
    <t>Loyiso Gola</t>
  </si>
  <si>
    <t>s1190</t>
  </si>
  <si>
    <t>Nate Bargatze: The Greatest Average American</t>
  </si>
  <si>
    <t>Nate Bargatze</t>
  </si>
  <si>
    <t>s1618</t>
  </si>
  <si>
    <t>Natalie Palamides: Nate - A One Man Show</t>
  </si>
  <si>
    <t>Phil Burgers</t>
  </si>
  <si>
    <t>Natalie Palamides</t>
  </si>
  <si>
    <t>s1743</t>
  </si>
  <si>
    <t>Felix Lobrecht: Hype</t>
  </si>
  <si>
    <t>Jan-Peter Horns</t>
  </si>
  <si>
    <t>Felix Lobrecht</t>
  </si>
  <si>
    <t>s2953</t>
  </si>
  <si>
    <t>Tom Papa: You're Doing Great!</t>
  </si>
  <si>
    <t>Gregory Jacobs</t>
  </si>
  <si>
    <t>s3161</t>
  </si>
  <si>
    <t>Michelle Wolf: Joke Show</t>
  </si>
  <si>
    <t>Lance Bangs</t>
  </si>
  <si>
    <t>Michelle Wolf</t>
  </si>
  <si>
    <t>s3267</t>
  </si>
  <si>
    <t>GO! The Unforgettable Party</t>
  </si>
  <si>
    <t>Mauro Scandolari</t>
  </si>
  <si>
    <t>Pilar Pascual, Jos√© Gimenez Zapiola, Renata Toscano, Santiago Saez, Carmela Barsamian, Paulo S√°nchez Lima, Daniel Rosado, Laura Azcurra, Gast√≥n Ricaud, Florencia Ben√≠tez, Majo Cardozo</t>
  </si>
  <si>
    <t>s3759</t>
  </si>
  <si>
    <t>Jo Koy: Comin' In Hot</t>
  </si>
  <si>
    <t>Shannon Hartman</t>
  </si>
  <si>
    <t>Jo Koy</t>
  </si>
  <si>
    <t>s3953</t>
  </si>
  <si>
    <t>Kevin Hart: Irresponsible</t>
  </si>
  <si>
    <t>Leslie Small</t>
  </si>
  <si>
    <t>Kevin Hart</t>
  </si>
  <si>
    <t>s3988</t>
  </si>
  <si>
    <t>Antoine Griezmann: The Making of a Legend</t>
  </si>
  <si>
    <t>s4556</t>
  </si>
  <si>
    <t>The Meaning of Monty Python</t>
  </si>
  <si>
    <t>Albert Sharpe</t>
  </si>
  <si>
    <t>s4792</t>
  </si>
  <si>
    <t>Bo Burnham: what.</t>
  </si>
  <si>
    <t>Bo Burnham, Christopher Storer</t>
  </si>
  <si>
    <t>Bo Burnham</t>
  </si>
  <si>
    <t>s4951</t>
  </si>
  <si>
    <t>John Mulaney: New in Town</t>
  </si>
  <si>
    <t>John Mulaney</t>
  </si>
  <si>
    <t>s5035</t>
  </si>
  <si>
    <t>Agust√≠n Aristar√°n: Soy Rada</t>
  </si>
  <si>
    <t>Mariano Baez</t>
  </si>
  <si>
    <t>Agust√≠n Aristar√°n</t>
  </si>
  <si>
    <t>s5079</t>
  </si>
  <si>
    <t>Katt Williams: Great America</t>
  </si>
  <si>
    <t>Katt Williams</t>
  </si>
  <si>
    <t>s5088</t>
  </si>
  <si>
    <t>Alejandro Ria√±o: Especial de stand up</t>
  </si>
  <si>
    <t>Alejandro Ria√±o</t>
  </si>
  <si>
    <t>s5280</t>
  </si>
  <si>
    <t>Fabrizio Copano: Solo pienso en mi</t>
  </si>
  <si>
    <t>Rodrigo Toro, Francisco Schultz</t>
  </si>
  <si>
    <t>Fabrizio Copano</t>
  </si>
  <si>
    <t>Chile</t>
  </si>
  <si>
    <t>s5794</t>
  </si>
  <si>
    <t>Cedric the Entertainer: Live from the Ville</t>
  </si>
  <si>
    <t>Cedric the Entertainer</t>
  </si>
  <si>
    <t>s5843</t>
  </si>
  <si>
    <t>Bo Burnham: Make Happy</t>
  </si>
  <si>
    <t>Music &amp; Musicals, Stand-Up Comedy</t>
  </si>
  <si>
    <t>s5848</t>
  </si>
  <si>
    <t>Ali Wong: Baby Cobra</t>
  </si>
  <si>
    <t>Ali Wong</t>
  </si>
  <si>
    <t>s5879</t>
  </si>
  <si>
    <t>Mike Epps: Don't Take It Personal</t>
  </si>
  <si>
    <t>L. Frazier</t>
  </si>
  <si>
    <t>Mike Epps</t>
  </si>
  <si>
    <t>s6765</t>
  </si>
  <si>
    <t>Fittest in Dubai</t>
  </si>
  <si>
    <t>Gerry Blaksley</t>
  </si>
  <si>
    <t>United Arab Emirates</t>
  </si>
  <si>
    <t>s7234</t>
  </si>
  <si>
    <t>Krish Trish and Baltiboy: The Greatest Trick</t>
  </si>
  <si>
    <t>Munjal Shroff, Tilak Shetty</t>
  </si>
  <si>
    <t>s7501</t>
  </si>
  <si>
    <t>Monster High: Scaris, City of Frights</t>
  </si>
  <si>
    <t>Dustin McKenzie, Andrew Duncan, Audu Paden</t>
  </si>
  <si>
    <t>Laura Bailey, Cam Clarke, Erin Fitzgerald, Dee Dee Green, Celeste Henderson, Kate Higgins, Jonathan Lipow, Julie Maddalena, Dustin McKenzie, Audu Paden</t>
  </si>
  <si>
    <t>s8239</t>
  </si>
  <si>
    <t>The Carter Effect</t>
  </si>
  <si>
    <t>Sean Menard</t>
  </si>
  <si>
    <t>Vince Carter</t>
  </si>
  <si>
    <t>s8603</t>
  </si>
  <si>
    <t>Tom and Jerry: The Magic Ring</t>
  </si>
  <si>
    <t>Phil Roman</t>
  </si>
  <si>
    <t>Richard Kind, Dana Hill, Anndi McAfee, Tony Jay, Rip Taylor, Henry Gibson</t>
  </si>
  <si>
    <t>s24</t>
  </si>
  <si>
    <t>Go! Go! Cory Carson: Chrissy Takes the Wheel</t>
  </si>
  <si>
    <t>Maisie Benson, Paul Killam, Kerry Gudjohnsen, AC Lim</t>
  </si>
  <si>
    <t>61 min</t>
  </si>
  <si>
    <t>s756</t>
  </si>
  <si>
    <t>Kitty Love: An Homage to Cats</t>
  </si>
  <si>
    <t>Nicolette Kluijver</t>
  </si>
  <si>
    <t>s850</t>
  </si>
  <si>
    <t>Sam Smith: Love Goes - Live at Abbey Road Studios</t>
  </si>
  <si>
    <t>Sam Smith</t>
  </si>
  <si>
    <t>s1986</t>
  </si>
  <si>
    <t>Horrid Henry's Gross Day Out</t>
  </si>
  <si>
    <t>Gary Andrews</t>
  </si>
  <si>
    <t>Lizzie Waterworth-Santo, Emma Tate, Sue Elliot Nicholls, Tamsin Heatley, Wayne Forester, Aidan Cook, Philip Pope</t>
  </si>
  <si>
    <t>s2562</t>
  </si>
  <si>
    <t>Jerry Seinfeld: 23 Hours To Kill</t>
  </si>
  <si>
    <t>Joe DeMaio</t>
  </si>
  <si>
    <t>Jerry Seinfeld</t>
  </si>
  <si>
    <t>s2850</t>
  </si>
  <si>
    <t>Taylor Tomlinson: Quarter-Life Crisis</t>
  </si>
  <si>
    <t>Taylor Tomlinson</t>
  </si>
  <si>
    <t>s2854</t>
  </si>
  <si>
    <t>Fat Ballerina - David A. Arnold</t>
  </si>
  <si>
    <t>Milton Horowitz</t>
  </si>
  <si>
    <t>David A. Arnold</t>
  </si>
  <si>
    <t>s3004</t>
  </si>
  <si>
    <t>Fortune Feimster: Sweet &amp; Salty</t>
  </si>
  <si>
    <t>Krysia Plonka</t>
  </si>
  <si>
    <t>Fortune Feimster</t>
  </si>
  <si>
    <t>s3306</t>
  </si>
  <si>
    <t>Seth Meyers: Lobby Baby</t>
  </si>
  <si>
    <t>Neal Brennan</t>
  </si>
  <si>
    <t>Seth Meyers</t>
  </si>
  <si>
    <t>s3377</t>
  </si>
  <si>
    <t>My Next Guest with David Letterman and Shah Rukh Khan</t>
  </si>
  <si>
    <t>Michael Steed</t>
  </si>
  <si>
    <t>Shah Rukh Khan, David Letterman</t>
  </si>
  <si>
    <t>s3397</t>
  </si>
  <si>
    <t>ChuChuTV Surprise Eggs Learning Videos (English)</t>
  </si>
  <si>
    <t>s3698</t>
  </si>
  <si>
    <t>War Against Women</t>
  </si>
  <si>
    <t>Hern√°n Zin</t>
  </si>
  <si>
    <t>United States, Spain</t>
  </si>
  <si>
    <t>s3757</t>
  </si>
  <si>
    <t>Oprah Presents When They See Us Now</t>
  </si>
  <si>
    <t>Mark Ritchie</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</si>
  <si>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</si>
  <si>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</si>
  <si>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</si>
  <si>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s3925</t>
  </si>
  <si>
    <t>Francesco De Carlo: Cose di Questo Mondo</t>
  </si>
  <si>
    <t>Francesco De Carlo</t>
  </si>
  <si>
    <t>s3975</t>
  </si>
  <si>
    <t>Nate Bargatze: The Tennessee Kid</t>
  </si>
  <si>
    <t>s4000</t>
  </si>
  <si>
    <t>Amy Schumer Growing</t>
  </si>
  <si>
    <t>s4081</t>
  </si>
  <si>
    <t>Zach Galifianakis: Live at the Purple Onion</t>
  </si>
  <si>
    <t>Michael Blieden</t>
  </si>
  <si>
    <t>Zach Galifianakis, Brian Unger</t>
  </si>
  <si>
    <t>s4223</t>
  </si>
  <si>
    <t>Moshe Kasher: Live in Oakland</t>
  </si>
  <si>
    <t>Moshe Kasher</t>
  </si>
  <si>
    <t>s4232</t>
  </si>
  <si>
    <t>Bill Hicks: Relentless</t>
  </si>
  <si>
    <t>s4789</t>
  </si>
  <si>
    <t>Katt Williams: Kattpacalypse</t>
  </si>
  <si>
    <t>s5061</t>
  </si>
  <si>
    <t>Fakkah Fuzz: Almost Banned</t>
  </si>
  <si>
    <t>Fakkah Fuzz</t>
  </si>
  <si>
    <t>Singapore</t>
  </si>
  <si>
    <t>s5109</t>
  </si>
  <si>
    <t>Todd Barry: Spicy Honey</t>
  </si>
  <si>
    <t>Todd Barry</t>
  </si>
  <si>
    <t>s5162</t>
  </si>
  <si>
    <t>Brian Regan: Nunchucks and Flamethrowers</t>
  </si>
  <si>
    <t>s5493</t>
  </si>
  <si>
    <t>Norm Macdonald: Hitler's Dog, Gossip &amp; Trickery</t>
  </si>
  <si>
    <t>Liz Plonka</t>
  </si>
  <si>
    <t>Norm MacDonald</t>
  </si>
  <si>
    <t>s5709</t>
  </si>
  <si>
    <t>Michael Che Matters</t>
  </si>
  <si>
    <t>Oz Rodriguez</t>
  </si>
  <si>
    <t>Michael Che</t>
  </si>
  <si>
    <t>s6207</t>
  </si>
  <si>
    <t>Bachelor Girls</t>
  </si>
  <si>
    <t>Shikha Makan</t>
  </si>
  <si>
    <t>s6763</t>
  </si>
  <si>
    <t>Fishtail</t>
  </si>
  <si>
    <t>Andrew Renzi</t>
  </si>
  <si>
    <t>Harry Dean Stanton</t>
  </si>
  <si>
    <t>s7230</t>
  </si>
  <si>
    <t>Krish Trish and Baltiboy: Comics of India</t>
  </si>
  <si>
    <t>Tilak Shetty</t>
  </si>
  <si>
    <t>s7920</t>
  </si>
  <si>
    <t>Saeed Mirza: The Leftist Sufi</t>
  </si>
  <si>
    <t>Kireet Khurana, Padmakumar Narasimhamurthy</t>
  </si>
  <si>
    <t>Saeed Akhtar Mirza</t>
  </si>
  <si>
    <t>s8661</t>
  </si>
  <si>
    <t>Undercover: How to Operate Behind Enemy Lines</t>
  </si>
  <si>
    <t>s418</t>
  </si>
  <si>
    <t>Chhota Bheem in African Safari</t>
  </si>
  <si>
    <t>Binayak Das</t>
  </si>
  <si>
    <t>Sonal Kaushal, Rupa Bhimani, Julie Tejwani, Sabina Malik, Jigna Bharadwaj, Rajesh Kava</t>
  </si>
  <si>
    <t>62 min</t>
  </si>
  <si>
    <t>s2243</t>
  </si>
  <si>
    <t>Urzila Carlson: Overqualified Loser</t>
  </si>
  <si>
    <t>Hayden Guppy</t>
  </si>
  <si>
    <t>Urzila Carlson</t>
  </si>
  <si>
    <t>s2807</t>
  </si>
  <si>
    <t>Bert Kreischer: Hey Big Boy</t>
  </si>
  <si>
    <t>Jeff Tomsic</t>
  </si>
  <si>
    <t>s2979</t>
  </si>
  <si>
    <t>Kevin Hart: I'm a Grown Little Man</t>
  </si>
  <si>
    <t>s3425</t>
  </si>
  <si>
    <t>Martin Matte: La vie, la mort...eh la la..!</t>
  </si>
  <si>
    <t>Jean-Fran√ßois Blais</t>
  </si>
  <si>
    <t>Martin Matte</t>
  </si>
  <si>
    <t>s3777</t>
  </si>
  <si>
    <t>Miranda Sings Live‚Ä¶Your Welcome</t>
  </si>
  <si>
    <t>Colleen Ballinger</t>
  </si>
  <si>
    <t>s4116</t>
  </si>
  <si>
    <t>Ken Jeong: You Complete Me, Ho</t>
  </si>
  <si>
    <t>Jon M. Chu</t>
  </si>
  <si>
    <t>Ken Jeong</t>
  </si>
  <si>
    <t>s4920</t>
  </si>
  <si>
    <t>Kevin James: Never Don't Give Up</t>
  </si>
  <si>
    <t>Andy Fickman</t>
  </si>
  <si>
    <t>s4963</t>
  </si>
  <si>
    <t>Sof√≠a Ni√±o de Rivera: Selecci√≥n Natural</t>
  </si>
  <si>
    <t>Sof√≠a Ni√±o de Rivera</t>
  </si>
  <si>
    <t>s5072</t>
  </si>
  <si>
    <t>Harith Iskander: I Told You So</t>
  </si>
  <si>
    <t>Harith Iskander</t>
  </si>
  <si>
    <t>s5077</t>
  </si>
  <si>
    <t>Arango y Sanint: R√≠ase el show</t>
  </si>
  <si>
    <t>Juli√°n Arango, Antonio Sanint</t>
  </si>
  <si>
    <t>s5269</t>
  </si>
  <si>
    <t>Jerry Before Seinfeld</t>
  </si>
  <si>
    <t>Michael Bonfiglio</t>
  </si>
  <si>
    <t>s5577</t>
  </si>
  <si>
    <t>Jim Norton: Mouthful of Shame</t>
  </si>
  <si>
    <t>Jim Norton</t>
  </si>
  <si>
    <t>s5658</t>
  </si>
  <si>
    <t>Garfunkel and Oates: Trying to be Special</t>
  </si>
  <si>
    <t>Riki Lindhome, Jeremy Konner</t>
  </si>
  <si>
    <t>Riki Lindhome, Kate Micucci, Anthony Jeselnik, Steve Agee</t>
  </si>
  <si>
    <t>s5690</t>
  </si>
  <si>
    <t>Reggie Watts: Spatial</t>
  </si>
  <si>
    <t>Benjamin Dickinson</t>
  </si>
  <si>
    <t>Reggie Watts</t>
  </si>
  <si>
    <t>s5714</t>
  </si>
  <si>
    <t>Colin Quinn: The New York Story</t>
  </si>
  <si>
    <t>s5860</t>
  </si>
  <si>
    <t>Jimmy Carr: Funny Business</t>
  </si>
  <si>
    <t>Sam Wrench</t>
  </si>
  <si>
    <t>s5885</t>
  </si>
  <si>
    <t>John Mulaney: The Comeback Kid</t>
  </si>
  <si>
    <t>Rhys Thomas</t>
  </si>
  <si>
    <t>s5900</t>
  </si>
  <si>
    <t>Demetri Martin: Live (At the Time)</t>
  </si>
  <si>
    <t>s6463</t>
  </si>
  <si>
    <t>Chhota Bheem Ka Romani Adventure</t>
  </si>
  <si>
    <t>Asit Mohapatra, Shyamal Chaulia</t>
  </si>
  <si>
    <t>Julie Tejwani, SABINA MALIK, Jigna Bharadhwaj, Rupa Bhimani, Lalit Agarwal, Rajesh Shukla, Disha, Rajesh Kawa, Raju</t>
  </si>
  <si>
    <t>s6464</t>
  </si>
  <si>
    <t>Chhota Bheem Ka Troll Se Takkar</t>
  </si>
  <si>
    <t>Shyamal Chaulia, Asit Mohapatra</t>
  </si>
  <si>
    <t>s6594</t>
  </si>
  <si>
    <t>Denis Leary: No Cure For Cancer</t>
  </si>
  <si>
    <t>Ted Demme</t>
  </si>
  <si>
    <t>Denis Leary</t>
  </si>
  <si>
    <t>R</t>
  </si>
  <si>
    <t>s7228</t>
  </si>
  <si>
    <t>Krish Trish and Baltiboy: Battle of Wits</t>
  </si>
  <si>
    <t>Damandeep Singh Baggan, Smita Malhotra, Baba Sehgal, Deepak Chachra</t>
  </si>
  <si>
    <t>s7894</t>
  </si>
  <si>
    <t>Roots</t>
  </si>
  <si>
    <t>Shweta Basu Prasad</t>
  </si>
  <si>
    <t>s131</t>
  </si>
  <si>
    <t>Barbie Big City Big Dreams</t>
  </si>
  <si>
    <t>Scott Pleydell-Pearce</t>
  </si>
  <si>
    <t>America Young, Amber May, Giselle Fernandez, Alejandro Saab, Dinora Walcott</t>
  </si>
  <si>
    <t>63 min</t>
  </si>
  <si>
    <t>s419</t>
  </si>
  <si>
    <t>Chhota Bheem Ka Roosi Romanch</t>
  </si>
  <si>
    <t>Arpan Sarkar, Shyamal Chaulia</t>
  </si>
  <si>
    <t>Julie Tejwani, Sabina Malik, Jigna Bharadwaj, Rupa Bhimani, Lalit Agarwal, Rajesh Shukla, Disha, Rajesh Kava, Raju</t>
  </si>
  <si>
    <t>s422</t>
  </si>
  <si>
    <t>Chhota Bheem: Dus Pe Dus</t>
  </si>
  <si>
    <t>Rajiv Chilaka, Owll Mina</t>
  </si>
  <si>
    <t>Vatsal Dubey, Julie Tejwani, Rupa Bhimani, Jigna Bhardwaj, Rajesh Kava, Mousam, Swapnil</t>
  </si>
  <si>
    <t>s2001</t>
  </si>
  <si>
    <t>Michael McIntyre: Showman</t>
  </si>
  <si>
    <t>Chris Howe</t>
  </si>
  <si>
    <t>Michael McIntyre</t>
  </si>
  <si>
    <t>s2051</t>
  </si>
  <si>
    <t>Afonso Padilha: Classless</t>
  </si>
  <si>
    <t>Junior Carelli, Rudge Campos</t>
  </si>
  <si>
    <t>Afonso Padilha</t>
  </si>
  <si>
    <t>s2680</t>
  </si>
  <si>
    <t>Maur√≠cio Meirelles: Generating Chaos</t>
  </si>
  <si>
    <t>Diego Pignataro</t>
  </si>
  <si>
    <t>Maur√≠cio Meirelles</t>
  </si>
  <si>
    <t>s3124</t>
  </si>
  <si>
    <t>Ronny Chieng: Asian Comedian Destroys America!</t>
  </si>
  <si>
    <t>Sebastian DiNatale</t>
  </si>
  <si>
    <t>Ronny Chieng</t>
  </si>
  <si>
    <t>s3363</t>
  </si>
  <si>
    <t>Arsenio Hall: Smart &amp; Classy</t>
  </si>
  <si>
    <t>Brian Volk-Weiss</t>
  </si>
  <si>
    <t>Arsenio Hall</t>
  </si>
  <si>
    <t>s3420</t>
  </si>
  <si>
    <t>Park Na-rae: Glamour Warning</t>
  </si>
  <si>
    <t>Park Na-rae</t>
  </si>
  <si>
    <t>s3574</t>
  </si>
  <si>
    <t>Our Planet - Behind The Scenes</t>
  </si>
  <si>
    <t>s3623</t>
  </si>
  <si>
    <t>Sebastian Maniscalco: Why Would You Do That</t>
  </si>
  <si>
    <t>Sebastian Maniscalco</t>
  </si>
  <si>
    <t>s3716</t>
  </si>
  <si>
    <t>Mike Epps: Only One Mike</t>
  </si>
  <si>
    <t>Kevin Bray</t>
  </si>
  <si>
    <t>s4122</t>
  </si>
  <si>
    <t>Kevin Hart's Guide to Black History</t>
  </si>
  <si>
    <t>Tom Stern</t>
  </si>
  <si>
    <t>Kevin Hart, Saniyya Sidney, Lil Rel Howery, Eoghan Thomas Murphy, Tiffany Haddish, Al Shearer, Lonnie Chavis, Alphonso Mcauley, Nika Williams, Barry Brewer, Greg Germann, John Ennis, Jay Johnston</t>
  </si>
  <si>
    <t>s4326</t>
  </si>
  <si>
    <t>RUSSELL BRAND: RE:BIRTH</t>
  </si>
  <si>
    <t>Russell Brand</t>
  </si>
  <si>
    <t>s4506</t>
  </si>
  <si>
    <t>Ron White: If You Quit Listening, I'll Shut Up</t>
  </si>
  <si>
    <t>Tom Forrest</t>
  </si>
  <si>
    <t>Ron White</t>
  </si>
  <si>
    <t>s4632</t>
  </si>
  <si>
    <t>Rafinha Bastos: Ultimatum</t>
  </si>
  <si>
    <t>Rafinha Bastos</t>
  </si>
  <si>
    <t>s4850</t>
  </si>
  <si>
    <t>Fernando Sanjiao: Hombre</t>
  </si>
  <si>
    <t>Fernando Sanjiao</t>
  </si>
  <si>
    <t>s4867</t>
  </si>
  <si>
    <t>Carlos Ballarta: Furia √ëera</t>
  </si>
  <si>
    <t>Carlos Ballarta</t>
  </si>
  <si>
    <t>s4982</t>
  </si>
  <si>
    <t>Yoo Byung Jae: Too Much Information</t>
  </si>
  <si>
    <t>Yoo Byung-jae</t>
  </si>
  <si>
    <t>s5068</t>
  </si>
  <si>
    <t>Todd Glass: Act Happy</t>
  </si>
  <si>
    <t>Scott Moran</t>
  </si>
  <si>
    <t>s5326</t>
  </si>
  <si>
    <t>Brad Paisley's Comedy Rodeo</t>
  </si>
  <si>
    <t>Brad Paisley, Nate Bargatze, John Heffron, Jon Reep, Sarah Tiana, Mike E. Winfield</t>
  </si>
  <si>
    <t>s5372</t>
  </si>
  <si>
    <t>Aditi Mittal: Things They Wouldn't Let Me Say</t>
  </si>
  <si>
    <t>Fazila Allana</t>
  </si>
  <si>
    <t>Aditi Mittal</t>
  </si>
  <si>
    <t>s5558</t>
  </si>
  <si>
    <t>Jo Koy: Live from Seattle</t>
  </si>
  <si>
    <t>s5791</t>
  </si>
  <si>
    <t>The Best of Rafa≈Ç Rutkowski Olka Szczƒô≈õniak</t>
  </si>
  <si>
    <t>Rafa≈Ç Rutkowski, Olka Szczƒô≈õniak</t>
  </si>
  <si>
    <t>s5792</t>
  </si>
  <si>
    <t>Tomasz Jachimek, Jacek Stramik Laugh at Live</t>
  </si>
  <si>
    <t>Tomasz Jachimek, Jacek Stramik</t>
  </si>
  <si>
    <t>s5822</t>
  </si>
  <si>
    <t>Children of God</t>
  </si>
  <si>
    <t>John Smithson</t>
  </si>
  <si>
    <t>s6113</t>
  </si>
  <si>
    <t>Alien Contact: Outer Space</t>
  </si>
  <si>
    <t>J. Michael Long</t>
  </si>
  <si>
    <t>s6298</t>
  </si>
  <si>
    <t>Bheemayan</t>
  </si>
  <si>
    <t>Rajiv Chilaka</t>
  </si>
  <si>
    <t>s6462</t>
  </si>
  <si>
    <t>Chhota Bheem Aur Kaala Yodha</t>
  </si>
  <si>
    <t>Sidheswar Shukla, Asit Mohapatra</t>
  </si>
  <si>
    <t>s6472</t>
  </si>
  <si>
    <t>Chingo Bling: They Can't Deport Us All</t>
  </si>
  <si>
    <t>Luis Lopez</t>
  </si>
  <si>
    <t>Chingo Bling</t>
  </si>
  <si>
    <t>s7220</t>
  </si>
  <si>
    <t>Know Your Enemy - Japan</t>
  </si>
  <si>
    <t>Frank Capra, Joris Ivens</t>
  </si>
  <si>
    <t>Walter Huston, Dana Andrews</t>
  </si>
  <si>
    <t>s8123</t>
  </si>
  <si>
    <t>Super Bheem Bana Vajraveer</t>
  </si>
  <si>
    <t>Sumit Das</t>
  </si>
  <si>
    <t>Sonal Kaushal, Rupa Bhimani, Julie Tejwani, Sabina Malik, Jigna Bharadhwaj, Rajesh Kawa</t>
  </si>
  <si>
    <t>s279</t>
  </si>
  <si>
    <t>Lokillo: Nothing's the Same</t>
  </si>
  <si>
    <t>Juli√°n Gaviria</t>
  </si>
  <si>
    <t>Lokillo Florez</t>
  </si>
  <si>
    <t>64 min</t>
  </si>
  <si>
    <t>s407</t>
  </si>
  <si>
    <t>Chhota Bheem - Neeli Pahaadi</t>
  </si>
  <si>
    <t>s411</t>
  </si>
  <si>
    <t>Chhota Bheem And The Broken Amulet</t>
  </si>
  <si>
    <t>s412</t>
  </si>
  <si>
    <t>Chhota Bheem And The Crown of Valhalla</t>
  </si>
  <si>
    <t>s414</t>
  </si>
  <si>
    <t>Chhota Bheem and The ShiNobi Secret</t>
  </si>
  <si>
    <t>s417</t>
  </si>
  <si>
    <t>Chhota Bheem aur Krishna vs Zimbara</t>
  </si>
  <si>
    <t>s894</t>
  </si>
  <si>
    <t>Wave of Cinema: Filosofi Kopi</t>
  </si>
  <si>
    <t>Maliq &amp; D'Essentials, Fourtwnty, Gede Robi, Nadin Amizah, Ananda Badudu, Leanna Rachel, Rio Dewanto, Chicco Jerikho</t>
  </si>
  <si>
    <t>s1672</t>
  </si>
  <si>
    <t>The App That Stole Christmas</t>
  </si>
  <si>
    <t>Monica Floyd</t>
  </si>
  <si>
    <t>Jackie Long, Diane Marie Howard, Jaylin Hall, Miguel A. N√∫√±ez Jr., Ray J, JayQ The Legend, J. Anthony Brown, Kenny Rhodes, Amber Cosich</t>
  </si>
  <si>
    <t>s2170</t>
  </si>
  <si>
    <t>Sam Jay: 3 In The Morning</t>
  </si>
  <si>
    <t>Kristian Mercado</t>
  </si>
  <si>
    <t>Sam Jay</t>
  </si>
  <si>
    <t>s3472</t>
  </si>
  <si>
    <t>Nikki Glaser: Bangin‚Äô</t>
  </si>
  <si>
    <t>Nicholaus Goossen</t>
  </si>
  <si>
    <t>Nikki Glaser</t>
  </si>
  <si>
    <t>s3479</t>
  </si>
  <si>
    <t>Mo Gilligan: Momentum</t>
  </si>
  <si>
    <t>Mo Gilligan</t>
  </si>
  <si>
    <t>s3514</t>
  </si>
  <si>
    <t>Los Tigres del Norte at Folsom Prison</t>
  </si>
  <si>
    <t>Tom Donahue</t>
  </si>
  <si>
    <t>Los Tigres del Norte</t>
  </si>
  <si>
    <t>s3878</t>
  </si>
  <si>
    <t>Anthony Jeselnik: Fire in the Maternity Ward</t>
  </si>
  <si>
    <t>s4378</t>
  </si>
  <si>
    <t>Trevor Noah: Son of Patricia</t>
  </si>
  <si>
    <t>David Paul Meyer</t>
  </si>
  <si>
    <t>Trevor Noah</t>
  </si>
  <si>
    <t>s4542</t>
  </si>
  <si>
    <t>Joe Rogan: Strange Times</t>
  </si>
  <si>
    <t>Anthony Giordano</t>
  </si>
  <si>
    <t>Joe Rogan</t>
  </si>
  <si>
    <t>s4864</t>
  </si>
  <si>
    <t>Ali Wong: Hard Knock Wife</t>
  </si>
  <si>
    <t>s5270</t>
  </si>
  <si>
    <t>Barbie Dolphin Magic</t>
  </si>
  <si>
    <t>Conrad Helten</t>
  </si>
  <si>
    <t>Erica Lindbeck, Shannon Chan-Kent, Kazumi Evans, Claire Corlett, Ciana Swales, Adrian Petriw, Maryke Hendrikse, Paul Dobson, Garry Chalk</t>
  </si>
  <si>
    <t>s5498</t>
  </si>
  <si>
    <t>Maria Bamford: Old Baby</t>
  </si>
  <si>
    <t>Jessica Yu</t>
  </si>
  <si>
    <t>Maria Bamford</t>
  </si>
  <si>
    <t>s5608</t>
  </si>
  <si>
    <t>Katherine Ryan: In Trouble</t>
  </si>
  <si>
    <t>Colin Dench</t>
  </si>
  <si>
    <t>Katherine Ryan</t>
  </si>
  <si>
    <t>s5725</t>
  </si>
  <si>
    <t>Dana Carvey: Straight White Male, 60</t>
  </si>
  <si>
    <t>Dana Carvey</t>
  </si>
  <si>
    <t>s5746</t>
  </si>
  <si>
    <t>Joe Rogan: Triggered</t>
  </si>
  <si>
    <t>s5790</t>
  </si>
  <si>
    <t>Rafa≈Ç Bana≈õ, Micha≈Ç Leja Laugh out Loud</t>
  </si>
  <si>
    <t>Rafa≈Ç Bana≈õ, Micha≈Ç Leja</t>
  </si>
  <si>
    <t>s5895</t>
  </si>
  <si>
    <t>Anjelah Johnson: Not Fancy</t>
  </si>
  <si>
    <t>Anjelah Johnson-Reyes</t>
  </si>
  <si>
    <t>s406</t>
  </si>
  <si>
    <t>Chhota Bheem - Dinosaur World</t>
  </si>
  <si>
    <t>Sidheswar Shukla</t>
  </si>
  <si>
    <t>Sonal Kaushal, Rupa Bhimani, Julie Tejwani, Sabina Malik, Jigna Bharadwaj</t>
  </si>
  <si>
    <t>65 min</t>
  </si>
  <si>
    <t>s413</t>
  </si>
  <si>
    <t>Chhota Bheem and the Incan Adventure</t>
  </si>
  <si>
    <t>s1040</t>
  </si>
  <si>
    <t>Dark City Beneath the Beat</t>
  </si>
  <si>
    <t>TT The Artist</t>
  </si>
  <si>
    <t>Uneek, Mighty Mark, Tsu Terry, TT The Artist</t>
  </si>
  <si>
    <t>s1408</t>
  </si>
  <si>
    <t>Pinkfong &amp; Baby Shark's Space Adventure</t>
  </si>
  <si>
    <t>Byeon Hee-sun</t>
  </si>
  <si>
    <t>Jo Kyoung-i, Kim Seo-yeong, Kim Eun-ah, Jeong Jae-heon</t>
  </si>
  <si>
    <t>United States, South Korea</t>
  </si>
  <si>
    <t>s2264</t>
  </si>
  <si>
    <t>PNL - Dans la l√©gende tour</t>
  </si>
  <si>
    <t>QLF</t>
  </si>
  <si>
    <t>PNL</t>
  </si>
  <si>
    <t>s3158</t>
  </si>
  <si>
    <t>Jack Whitehall: Christmas with My Father</t>
  </si>
  <si>
    <t>Richard van't Riet</t>
  </si>
  <si>
    <t>Jack Whitehall, Michael Whitehall, Hugh Bonneville, Graham Norton, Layton Williams, Andrew Lloyd Webber, Tim Rice, Tan France, Antoni Porowski, Jonathan Van Ness</t>
  </si>
  <si>
    <t>s3355</t>
  </si>
  <si>
    <t>Grego Rossello: Disculpe las molestias</t>
  </si>
  <si>
    <t>Juani Libonatti</t>
  </si>
  <si>
    <t>Grego Rossello</t>
  </si>
  <si>
    <t>s3519</t>
  </si>
  <si>
    <t>Hello, Privilege. It's Me, Chelsea</t>
  </si>
  <si>
    <t>Alex Stapleton</t>
  </si>
  <si>
    <t>Chelsea Handler</t>
  </si>
  <si>
    <t>s3680</t>
  </si>
  <si>
    <t>Aziz Ansari: RIGHT NOW</t>
  </si>
  <si>
    <t>Spike Jonze</t>
  </si>
  <si>
    <t>s4005</t>
  </si>
  <si>
    <t>Edoardo Ferrario: Temi Caldi</t>
  </si>
  <si>
    <t>Edoardo Ferrario</t>
  </si>
  <si>
    <t>s4194</t>
  </si>
  <si>
    <t>Sebastian Maniscalco: Stay Hungry</t>
  </si>
  <si>
    <t>Rik Reinholdtsen</t>
  </si>
  <si>
    <t>s4204</t>
  </si>
  <si>
    <t>ReMastered: Massacre at the Stadium</t>
  </si>
  <si>
    <t>Bent-Jorgen Perlmutt</t>
  </si>
  <si>
    <t>s4891</t>
  </si>
  <si>
    <t>John Mulaney: Kid Gorgeous at Radio City</t>
  </si>
  <si>
    <t>Alex Timbers</t>
  </si>
  <si>
    <t>s5040</t>
  </si>
  <si>
    <t>Chris Rock: Tamborine</t>
  </si>
  <si>
    <t>Chris Rock</t>
  </si>
  <si>
    <t>s5046</t>
  </si>
  <si>
    <t>Fred Armisen: Standup For Drummers</t>
  </si>
  <si>
    <t>Fred Armisen</t>
  </si>
  <si>
    <t>s5713</t>
  </si>
  <si>
    <t>Donald Glover: Weirdo</t>
  </si>
  <si>
    <t>Shannon Hartman, Michelle Caputo</t>
  </si>
  <si>
    <t>Donald Glover</t>
  </si>
  <si>
    <t>s5787</t>
  </si>
  <si>
    <t>Karol Modzelewski, ≈Åukasz ‚ÄûLotek‚Äù Lodkowski No Offense</t>
  </si>
  <si>
    <t>Karol Modzelewski, ≈Åukasz "Lotek‚Äù Lodkowski</t>
  </si>
  <si>
    <t>s5788</t>
  </si>
  <si>
    <t>Katarzyna Piasecka, Rafa≈Ç Pacze≈õ Seriously Funny</t>
  </si>
  <si>
    <t>Katarzyna Piasecka, Rafa≈Ç Pacze≈õ</t>
  </si>
  <si>
    <t>s6174</t>
  </si>
  <si>
    <t>Antariksha Ke Rakhwale</t>
  </si>
  <si>
    <t>Anirban Majumder</t>
  </si>
  <si>
    <t>s6311</t>
  </si>
  <si>
    <t>Bill Burr: Let It Go</t>
  </si>
  <si>
    <t>Bill Burr</t>
  </si>
  <si>
    <t>s6912</t>
  </si>
  <si>
    <t>Halo: The Fall of Reach</t>
  </si>
  <si>
    <t>Ian Kirby</t>
  </si>
  <si>
    <t>Jen Taylor, Steve Downes, Michelle Lukes, Britt Baron, Travis Willingham, John Bently, Todd Haberkorn, Cole Jensen</t>
  </si>
  <si>
    <t>Action &amp; Adventure, Sci-Fi &amp; Fantasy</t>
  </si>
  <si>
    <t>s7229</t>
  </si>
  <si>
    <t>Krish Trish and Baltiboy: Best Friends Forever</t>
  </si>
  <si>
    <t>Damandeep Singh Baggan, Smita Malhotra, Deepak Chachra</t>
  </si>
  <si>
    <t>s7231</t>
  </si>
  <si>
    <t>Krish Trish and Baltiboy: Face Your Fears</t>
  </si>
  <si>
    <t>Tarun Ratnani, Smita Malhotra, Deepak Chachra</t>
  </si>
  <si>
    <t>s7232</t>
  </si>
  <si>
    <t>Krish Trish and Baltiboy: Oversmartness Never Pays</t>
  </si>
  <si>
    <t>Rishi Gambhir, Smita Malhotra, Deepak Chachra</t>
  </si>
  <si>
    <t>s7930</t>
  </si>
  <si>
    <t>Samudri Lootere</t>
  </si>
  <si>
    <t>s410</t>
  </si>
  <si>
    <t>Chhota Bheem &amp; Krishna: Pataliputra- City of the Dead</t>
  </si>
  <si>
    <t>Vatsal Dubey, Julie Tejwani, Rupa Bhimani, Jigna Bhardwaj, Rajesh Kava, Arun Shekher, Sanchit Wartak</t>
  </si>
  <si>
    <t>66 min</t>
  </si>
  <si>
    <t>s1513</t>
  </si>
  <si>
    <t>Rhys Nicholson Live at the Athenaeum</t>
  </si>
  <si>
    <t>Thomas Toby Parkinson</t>
  </si>
  <si>
    <t>Rhys Nicholson</t>
  </si>
  <si>
    <t>s2703</t>
  </si>
  <si>
    <t>Tiffany Haddish: She Ready! From the Hood To Hollywood!</t>
  </si>
  <si>
    <t>Chris Robinson</t>
  </si>
  <si>
    <t>s3028</t>
  </si>
  <si>
    <t>Leslie Jones: Time Machine</t>
  </si>
  <si>
    <t>David Benioff, D.B. Weiss</t>
  </si>
  <si>
    <t>Leslie Jones</t>
  </si>
  <si>
    <t>s3391</t>
  </si>
  <si>
    <t>Little Singham: Kaal Ki Tabaahi</t>
  </si>
  <si>
    <t>s3560</t>
  </si>
  <si>
    <t>Dave Chappelle: Sticks &amp; Stones</t>
  </si>
  <si>
    <t>Dave Chappelle</t>
  </si>
  <si>
    <t>s3600</t>
  </si>
  <si>
    <t>Colin Quinn: Red State Blue State</t>
  </si>
  <si>
    <t>Robert Moresco</t>
  </si>
  <si>
    <t>s3694</t>
  </si>
  <si>
    <t>Katherine Ryan: Glitter Room</t>
  </si>
  <si>
    <t>s3806</t>
  </si>
  <si>
    <t>Wanda Sykes: Not Normal</t>
  </si>
  <si>
    <t>Wanda Sykes</t>
  </si>
  <si>
    <t>s4782</t>
  </si>
  <si>
    <t>Luciano Mellera: Infantiloide</t>
  </si>
  <si>
    <t>Luciano Mellera</t>
  </si>
  <si>
    <t>s4815</t>
  </si>
  <si>
    <t>W. Kamau Bell: Private School Negro</t>
  </si>
  <si>
    <t>W. Kamau Bell</t>
  </si>
  <si>
    <t>s4836</t>
  </si>
  <si>
    <t>Franco Escamilla: Por la an√©cdota</t>
  </si>
  <si>
    <t>s4860</t>
  </si>
  <si>
    <t>Food on the Go</t>
  </si>
  <si>
    <t>Mercedes Cordova</t>
  </si>
  <si>
    <t>Argentina, Italy</t>
  </si>
  <si>
    <t>s4916</t>
  </si>
  <si>
    <t>Enissa Amani: Ehrenwort</t>
  </si>
  <si>
    <t>Max Amini</t>
  </si>
  <si>
    <t>Enissa Amani</t>
  </si>
  <si>
    <t>s4933</t>
  </si>
  <si>
    <t>Greg Davies: You Magnificent Beast</t>
  </si>
  <si>
    <t>Peter Orton</t>
  </si>
  <si>
    <t>Greg Davies</t>
  </si>
  <si>
    <t>s5172</t>
  </si>
  <si>
    <t>DeRay Davis: How to Act Black</t>
  </si>
  <si>
    <t>DeRay Davis</t>
  </si>
  <si>
    <t>s5214</t>
  </si>
  <si>
    <t>Patton Oswalt: Annihilation</t>
  </si>
  <si>
    <t>Bobcat Goldthwait</t>
  </si>
  <si>
    <t>Patton Oswalt</t>
  </si>
  <si>
    <t>s5235</t>
  </si>
  <si>
    <t>Rodney Carrington: Here Comes the Truth</t>
  </si>
  <si>
    <t>Brandon Jones</t>
  </si>
  <si>
    <t>Rodney Carrington</t>
  </si>
  <si>
    <t>s5417</t>
  </si>
  <si>
    <t>Chris D'Elia: Man on Fire</t>
  </si>
  <si>
    <t>Bill D'Elia</t>
  </si>
  <si>
    <t>s5425</t>
  </si>
  <si>
    <t>Rory Scovel Tries Stand-Up for the First Time</t>
  </si>
  <si>
    <t>Rory Scovel</t>
  </si>
  <si>
    <t>s5519</t>
  </si>
  <si>
    <t>Vir Das: Abroad Understanding</t>
  </si>
  <si>
    <t>s5632</t>
  </si>
  <si>
    <t>Neal Brennan: 3 Mics</t>
  </si>
  <si>
    <t>s5814</t>
  </si>
  <si>
    <t>Louis C.K.: Live at the Comedy Store</t>
  </si>
  <si>
    <t>Louis C.K.</t>
  </si>
  <si>
    <t>s5851</t>
  </si>
  <si>
    <t>Patton Oswalt: Talking for Clapping</t>
  </si>
  <si>
    <t>s6313</t>
  </si>
  <si>
    <t>Billy Graham: An Extraordinary Journey</t>
  </si>
  <si>
    <t>Vonda Harrell, Daniel Camenisch</t>
  </si>
  <si>
    <t>Billy Graham, Jeff Hoyt, Tom Brokaw, Greta Van Susteren, Diane Sawyer, Larry King, George Bush Sr., George W. Bush, Bill Clinton, Franklin Graham</t>
  </si>
  <si>
    <t>s7320</t>
  </si>
  <si>
    <t>Little Singham in London</t>
  </si>
  <si>
    <t>s7657</t>
  </si>
  <si>
    <t>Once In A Lifetime Sessions with Noel Gallagher</t>
  </si>
  <si>
    <t>Charlie Lightening</t>
  </si>
  <si>
    <t>Noel Gallagher</t>
  </si>
  <si>
    <t>s8045</t>
  </si>
  <si>
    <t>Smash: Motorized Mayhem</t>
  </si>
  <si>
    <t>s8261</t>
  </si>
  <si>
    <t>The Cruise</t>
  </si>
  <si>
    <t>Marek Piwowski</t>
  </si>
  <si>
    <t>Jan Himilsbach, Stanislaw Tym, Jerzy Dobrowolski, Zdzislaw Maklakiewicz, Andrzej Dobosz, Feridun Erol, Jolanta Lothe, Wanda Stanis≈Çawska-Lothe</t>
  </si>
  <si>
    <t>Comedies, Cult Movies, International Movies</t>
  </si>
  <si>
    <t>s17</t>
  </si>
  <si>
    <t>Europe's Most Dangerous Man: Otto Skorzeny in Spain</t>
  </si>
  <si>
    <t>Pedro de Echave Garc√≠a, Pablo Azor√≠n Williams</t>
  </si>
  <si>
    <t>67 min</t>
  </si>
  <si>
    <t>s409</t>
  </si>
  <si>
    <t>Chhota Bheem &amp; Krishna: Mayanagari</t>
  </si>
  <si>
    <t>s2220</t>
  </si>
  <si>
    <t>The Remix: Hip Hop X Fashion</t>
  </si>
  <si>
    <t>Lisa Cort√©s, Farah X</t>
  </si>
  <si>
    <t>s2262</t>
  </si>
  <si>
    <t>Jim Jefferies: Intolerant</t>
  </si>
  <si>
    <t>Scott Zabielski</t>
  </si>
  <si>
    <t>Jim Jefferies</t>
  </si>
  <si>
    <t>s2538</t>
  </si>
  <si>
    <t>The Delivery Boy</t>
  </si>
  <si>
    <t>Adekunle Nodash Adejuyigbe</t>
  </si>
  <si>
    <t>Jamal Ibrahim, Jemima Osunde, Charles Etubiebi, Jude Chukwuka, Chris Iheuwa, Kehinde Fasuyi</t>
  </si>
  <si>
    <t>International Movies, Thrillers</t>
  </si>
  <si>
    <t>s3206</t>
  </si>
  <si>
    <t>Guatemala: Heart of the Mayan World</t>
  </si>
  <si>
    <t>Luis Ara, Ignacio Jaunsolo</t>
  </si>
  <si>
    <t>Christian Morales</t>
  </si>
  <si>
    <t>Uruguay</t>
  </si>
  <si>
    <t>Uruguay, Guatemala</t>
  </si>
  <si>
    <t>s3389</t>
  </si>
  <si>
    <t>Jenny Slate: Stage Fright</t>
  </si>
  <si>
    <t>Gillian Robespierre</t>
  </si>
  <si>
    <t>Jenny Slate</t>
  </si>
  <si>
    <t>Documentaries, Stand-Up Comedy</t>
  </si>
  <si>
    <t>s3529</t>
  </si>
  <si>
    <t>Bill Burr: Paper Tiger</t>
  </si>
  <si>
    <t>Mike Binder</t>
  </si>
  <si>
    <t>s3618</t>
  </si>
  <si>
    <t>Theo Von: No Offense</t>
  </si>
  <si>
    <t>John Asher</t>
  </si>
  <si>
    <t>Theo Von</t>
  </si>
  <si>
    <t>s3620</t>
  </si>
  <si>
    <t>I'm Brent Morin</t>
  </si>
  <si>
    <t>Brent Morin</t>
  </si>
  <si>
    <t>s4871</t>
  </si>
  <si>
    <t>Hari Kondabolu: Warn Your Relatives</t>
  </si>
  <si>
    <t>Hari Kondabolu</t>
  </si>
  <si>
    <t>s5025</t>
  </si>
  <si>
    <t>Marlon Wayans: Woke-ish</t>
  </si>
  <si>
    <t>Marlon Wayans</t>
  </si>
  <si>
    <t>s5135</t>
  </si>
  <si>
    <t>Craig Ferguson: Tickle Fight</t>
  </si>
  <si>
    <t>Craig Ferguson</t>
  </si>
  <si>
    <t>s5358</t>
  </si>
  <si>
    <t>Maz Jobrani: Immigrant</t>
  </si>
  <si>
    <t>Maz Jobrani</t>
  </si>
  <si>
    <t>s5370</t>
  </si>
  <si>
    <t>Joe Mande‚Äôs Award-Winning Comedy Special</t>
  </si>
  <si>
    <t>Joe Mande</t>
  </si>
  <si>
    <t>s5595</t>
  </si>
  <si>
    <t>Trevor Noah: Afraid of the Dark</t>
  </si>
  <si>
    <t>s5628</t>
  </si>
  <si>
    <t>Cristela Alonzo: Lower Classy</t>
  </si>
  <si>
    <t>Cristela Alonzo</t>
  </si>
  <si>
    <t>s5712</t>
  </si>
  <si>
    <t>Carlos Ballarta: El amor es de putos</t>
  </si>
  <si>
    <t>Jan Suter, Ra√∫l Campos Delgado</t>
  </si>
  <si>
    <t>s7181</t>
  </si>
  <si>
    <t>Kevin Hart: Seriously Funny</t>
  </si>
  <si>
    <t>s7319</t>
  </si>
  <si>
    <t>Little Singham Bandarpur Mein Hu Ha Hu</t>
  </si>
  <si>
    <t>Anamaya Verma, Ganesh Divekar, Jigna Bharadhwaj, Jitendra Dasadiva, Manoj Pandey, Manish Bhuvan, Meena Nahta, Neshma Chemburkar, Saumya Daan, Sonal Kaushal</t>
  </si>
  <si>
    <t>s8163</t>
  </si>
  <si>
    <t>Tellur Aliens</t>
  </si>
  <si>
    <t>Einar Gabbassov</t>
  </si>
  <si>
    <t>United States, Kazakhstan</t>
  </si>
  <si>
    <t>s408</t>
  </si>
  <si>
    <t>Chhota Bheem &amp; Ganesh</t>
  </si>
  <si>
    <t>68 min</t>
  </si>
  <si>
    <t>s415</t>
  </si>
  <si>
    <t>Chhota Bheem Aur Hanuman</t>
  </si>
  <si>
    <t>s416</t>
  </si>
  <si>
    <t>Chhota Bheem aur Krishna</t>
  </si>
  <si>
    <t>s423</t>
  </si>
  <si>
    <t>Chhota Bheem: Journey to Petra</t>
  </si>
  <si>
    <t>Vatsal Dubey, Julie Tejwani, Rupa Bhimani, Jigna Bhardwaj, Rajesh Kava</t>
  </si>
  <si>
    <t>s425</t>
  </si>
  <si>
    <t>Chhota Bheem: The Rise of Kirmada</t>
  </si>
  <si>
    <t>s1503</t>
  </si>
  <si>
    <t>London Hughes: To Catch a D*ck</t>
  </si>
  <si>
    <t>London Hughes</t>
  </si>
  <si>
    <t>s1646</t>
  </si>
  <si>
    <t>Larry the Cable Guy: Remain Seated</t>
  </si>
  <si>
    <t>Larry the Cable Guy</t>
  </si>
  <si>
    <t>s2237</t>
  </si>
  <si>
    <t>Little Singham: Legend of Dugabakka</t>
  </si>
  <si>
    <t>s2459</t>
  </si>
  <si>
    <t>Kenny Sebastian: The Most Interesting Person in the Room</t>
  </si>
  <si>
    <t>Angshuman Ghosh</t>
  </si>
  <si>
    <t>Kenny Sebastian</t>
  </si>
  <si>
    <t>s3316</t>
  </si>
  <si>
    <t>A Fairly Odd Summer</t>
  </si>
  <si>
    <t>Savage Steve Holland</t>
  </si>
  <si>
    <t>Drake Bell, Daniella Monet, David Lewis, Susanne Blakeslee, Daran Norris, Scott Baio, Devon Weigel, Ella Anderson, Carter Hastings</t>
  </si>
  <si>
    <t>s3318</t>
  </si>
  <si>
    <t>Big Time Movie</t>
  </si>
  <si>
    <t>Kendall Schmidt, James Maslow, Carlos PenaVega, Logan Henderson, Ciara Bravo, Challen Cates, Tanya Chisholm, Stephen Kramer Glickman, Trevor Devall, Christopher Shyer</t>
  </si>
  <si>
    <t>s3322</t>
  </si>
  <si>
    <t>LEGENDS OF THE HIDDEN TEMPLE</t>
  </si>
  <si>
    <t>Joe Menendez</t>
  </si>
  <si>
    <t>Isabela Moner, Jet Jurgensmeyer, Colin Critchley, Kirk Fogg, Dee Bradley Baker</t>
  </si>
  <si>
    <t>s3323</t>
  </si>
  <si>
    <t>Liar, Liar, Vampire</t>
  </si>
  <si>
    <t>Vince Marcello</t>
  </si>
  <si>
    <t>Rahart Adams, Brec Bassinger, Tiera Skovbye, Larissa Albuquerque, Sarah Grey, Drew Tanner, Pauline Egan, Alex Zahara, Samuel Patrick Chu</t>
  </si>
  <si>
    <t>s4235</t>
  </si>
  <si>
    <t>Gina Yashere: Laughing to America</t>
  </si>
  <si>
    <t>Paul M. Green</t>
  </si>
  <si>
    <t>s4315</t>
  </si>
  <si>
    <t>Vir Das: Losing It</t>
  </si>
  <si>
    <t>s5205</t>
  </si>
  <si>
    <t>Jack Whitehall: At Large</t>
  </si>
  <si>
    <t>s5869</t>
  </si>
  <si>
    <t>Hannibal Buress: Comedy Camisado</t>
  </si>
  <si>
    <t>Hannibal Buress</t>
  </si>
  <si>
    <t>s5928</t>
  </si>
  <si>
    <t>Wyatt Cenac: Brooklyn</t>
  </si>
  <si>
    <t>Wyatt Cenac</t>
  </si>
  <si>
    <t>s6646</t>
  </si>
  <si>
    <t>Dragonkala Ka Rahasya</t>
  </si>
  <si>
    <t>s7109</t>
  </si>
  <si>
    <t>ÏµúÍ∞ïÏ†ÑÏÇ¨ ÎØ∏ÎãàÌäπÍ≥µÎåÄ : ÏòÅÏõÖÏùò ÌÉÑÏÉù</t>
  </si>
  <si>
    <t>Young Jun Lee</t>
  </si>
  <si>
    <t>Um Sang-hyun, Yang Jeong-hwa, Jeon Tae-yeol, Shin Yong-woo, Lee So-young, So-yeon</t>
  </si>
  <si>
    <t>s7318</t>
  </si>
  <si>
    <t>Little Singham aur Kaal ka Mahajaal</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</si>
  <si>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</si>
  <si>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</si>
  <si>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</si>
  <si>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</si>
  <si>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t>
  </si>
  <si>
    <t>Switzerland, France</t>
  </si>
  <si>
    <t>Comedies, Dramas, International Movies</t>
  </si>
  <si>
    <t>s7714</t>
  </si>
  <si>
    <t>Patient Seventeen</t>
  </si>
  <si>
    <t>Jeremy Kenyon Lockyer Corbell</t>
  </si>
  <si>
    <t>s8413</t>
  </si>
  <si>
    <t>The Man Who Would Be Polka King</t>
  </si>
  <si>
    <t>John Mikulak, Joshua Brown</t>
  </si>
  <si>
    <t>Jan Lewan, Greg Korin</t>
  </si>
  <si>
    <t>s8703</t>
  </si>
  <si>
    <t>Waterschool</t>
  </si>
  <si>
    <t>Tiffanie Hsu</t>
  </si>
  <si>
    <t>United States, Brazil, India, Uganda, China</t>
  </si>
  <si>
    <t>s303</t>
  </si>
  <si>
    <t>City of God: 10 Years Later</t>
  </si>
  <si>
    <t>Cavi Borges, Luciano Vidigal</t>
  </si>
  <si>
    <t>69 min</t>
  </si>
  <si>
    <t>s420</t>
  </si>
  <si>
    <t>Chhota Bheem: Bheem vs Aliens</t>
  </si>
  <si>
    <t>Children &amp; Family Movies, Sports Movies</t>
  </si>
  <si>
    <t>s1824</t>
  </si>
  <si>
    <t>Panoptic</t>
  </si>
  <si>
    <t>Rana Eid</t>
  </si>
  <si>
    <t>s1993</t>
  </si>
  <si>
    <t>Dr Jason Leong Hashtag Blessed</t>
  </si>
  <si>
    <t>Kubhaer T. Jethwani</t>
  </si>
  <si>
    <t>Jason Leong</t>
  </si>
  <si>
    <t>s2015</t>
  </si>
  <si>
    <t>Wonho Chung: Live in New York</t>
  </si>
  <si>
    <t>Shaun Mir</t>
  </si>
  <si>
    <t>Wonho Chung</t>
  </si>
  <si>
    <t>s2155</t>
  </si>
  <si>
    <t>Stars in the Sky: A Hunting Story</t>
  </si>
  <si>
    <t>Steven Rinella</t>
  </si>
  <si>
    <t>s3226</t>
  </si>
  <si>
    <t>Little Singham: Mahabali</t>
  </si>
  <si>
    <t>Saumya Daan, Sonal Kaushal, Anamaya Verma, Ganesh Divekar, Neshma Chemburkar</t>
  </si>
  <si>
    <t>s3319</t>
  </si>
  <si>
    <t>Escape from Mr. Lemoncello‚Äôs Library</t>
  </si>
  <si>
    <t>Scott McAboy</t>
  </si>
  <si>
    <t>Casey Simpson, Breanna Yde, Klarke Pipkin, Angel Luis Rivera Jr., Russell Roberts, Ty Consiglio, Hayley Scherpenisse, Patti Allan, Katey Hoffman</t>
  </si>
  <si>
    <t>s3321</t>
  </si>
  <si>
    <t>Jinxed</t>
  </si>
  <si>
    <t>Stephen Herek</t>
  </si>
  <si>
    <t>Ciara Bravo, Jacob Bertrand, Elena Kampouris, Jack Griffo, Donavon Stinson, Keegan Connor Tracy, Jay Brazeau</t>
  </si>
  <si>
    <t>s3592</t>
  </si>
  <si>
    <t>Whindersson Nunes: Adult</t>
  </si>
  <si>
    <t>Whindersson Nunes</t>
  </si>
  <si>
    <t>s3721</t>
  </si>
  <si>
    <t>EVANGELION: DEATH (TRUE)¬≤</t>
  </si>
  <si>
    <t>Hideaki Anno</t>
  </si>
  <si>
    <t>Megumi Ogata, Kotono Mitsuishi, Megumi Hayashibara, Yuko Miyamura, Yuriko Yamaguchi, Fumihiko Tachiki, Motomu Kiyokawa, Koichi Yamadera, Takehito Koyasu, Hiro Yuki, Miki Nagasawa, Mugihito, Akira Ishida</t>
  </si>
  <si>
    <t>s3996</t>
  </si>
  <si>
    <t>Alexis Viera: A Story of Surviving</t>
  </si>
  <si>
    <t>Luis Ara</t>
  </si>
  <si>
    <t>Alexis Viera</t>
  </si>
  <si>
    <t>s4008</t>
  </si>
  <si>
    <t>Jeff Dunham: Arguing with Myself</t>
  </si>
  <si>
    <t>Manny Rodriguez</t>
  </si>
  <si>
    <t>s4788</t>
  </si>
  <si>
    <t>Joan Rivers: Don't Start with Me</t>
  </si>
  <si>
    <t>Joan Rivers</t>
  </si>
  <si>
    <t>s4804</t>
  </si>
  <si>
    <t>Bill Burr: You People Are All the Same</t>
  </si>
  <si>
    <t>s4888</t>
  </si>
  <si>
    <t>Coffee for All</t>
  </si>
  <si>
    <t>Fluvio Iannuci, Roly Santos</t>
  </si>
  <si>
    <t>Italy, United States, Argentina</t>
  </si>
  <si>
    <t>s5003</t>
  </si>
  <si>
    <t>Natalia Valdebenito: El especial</t>
  </si>
  <si>
    <t>Natalia Valdebenito</t>
  </si>
  <si>
    <t>s5024</t>
  </si>
  <si>
    <t>Derren Brown: The Push</t>
  </si>
  <si>
    <t>s5057</t>
  </si>
  <si>
    <t>Jerry Seinfeld: I'm Telling You for the Last Time</t>
  </si>
  <si>
    <t>Marty Callner</t>
  </si>
  <si>
    <t>s5069</t>
  </si>
  <si>
    <t>Countdown to Death: Pablo Escobar</t>
  </si>
  <si>
    <t>Santiago Diaz, Pablo Martin Farina</t>
  </si>
  <si>
    <t>s5118</t>
  </si>
  <si>
    <t>Russell Howard: Recalibrate</t>
  </si>
  <si>
    <t>Russell Howard</t>
  </si>
  <si>
    <t>s5647</t>
  </si>
  <si>
    <t>Jen Kirkman: Just Keep Livin‚Äô?</t>
  </si>
  <si>
    <t>Jen Kirkman</t>
  </si>
  <si>
    <t>s5718</t>
  </si>
  <si>
    <t>Dieter Nuhr: Nuhr in Berlin</t>
  </si>
  <si>
    <t>Volker Weicker</t>
  </si>
  <si>
    <t>Dieter Nuhr</t>
  </si>
  <si>
    <t>s5789</t>
  </si>
  <si>
    <t>Mariusz Ka≈Çamaga, Karol Kopiec, Wiolka Walaszczyk Hilarious Trio</t>
  </si>
  <si>
    <t>Mariusz Ka≈Çamaga, Karol Kopiec, Wiolka Walaszczyk</t>
  </si>
  <si>
    <t>s5906</t>
  </si>
  <si>
    <t>Ralphie May: Imperfectly Yours</t>
  </si>
  <si>
    <t>Anthony Pierce</t>
  </si>
  <si>
    <t>Ralphie May</t>
  </si>
  <si>
    <t>s6666</t>
  </si>
  <si>
    <t>Eddie Murphy: Delirious</t>
  </si>
  <si>
    <t>Bruce Gowers</t>
  </si>
  <si>
    <t>Eddie Murphy</t>
  </si>
  <si>
    <t>s7984</t>
  </si>
  <si>
    <t>Septiembre, un llanto en silencio</t>
  </si>
  <si>
    <t>Kenneth M√ºller</t>
  </si>
  <si>
    <t>Sa√∫l Lisazo, Mario Zaragoza, Juan Pablo Olyslager, Costanza Andrade</t>
  </si>
  <si>
    <t>Guatemala</t>
  </si>
  <si>
    <t>s8276</t>
  </si>
  <si>
    <t>The Devil and Father Amorth</t>
  </si>
  <si>
    <t>William Friedkin</t>
  </si>
  <si>
    <t>Italy, United States</t>
  </si>
  <si>
    <t>Documentaries, Horror Movies</t>
  </si>
  <si>
    <t>s236</t>
  </si>
  <si>
    <t>Untold: Caitlyn Jenner</t>
  </si>
  <si>
    <t>Crystal Moselle</t>
  </si>
  <si>
    <t>70 min</t>
  </si>
  <si>
    <t>Documentaries, LGBTQ Movies, Sports Movies</t>
  </si>
  <si>
    <t>s291</t>
  </si>
  <si>
    <t>Untold: Malice at the Palace</t>
  </si>
  <si>
    <t>s421</t>
  </si>
  <si>
    <t>Chhota Bheem: Dholakpur to Kathmandu</t>
  </si>
  <si>
    <t>s653</t>
  </si>
  <si>
    <t>Osuofia in London II</t>
  </si>
  <si>
    <t>Kingsley Ogoro</t>
  </si>
  <si>
    <t>Nkem Owoh, Mara Derwent, Francis Odega, Cynthia Okereke, Tom Njemanze, Romanus Amuta, Sabina Mole, Blessing Onolleka, Oluchi Agunwa, Chiwendu Onaga, Patricia Ezeani, Stephen Ahanonu</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</si>
  <si>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</si>
  <si>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</si>
  <si>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</si>
  <si>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</si>
  <si>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</si>
  <si>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s839</t>
  </si>
  <si>
    <t>Soy Rada: Serendipity</t>
  </si>
  <si>
    <t>Pablo Faro</t>
  </si>
  <si>
    <t>s1687</t>
  </si>
  <si>
    <t>Kevin Hart: Zero F**ks Given</t>
  </si>
  <si>
    <t>s2115</t>
  </si>
  <si>
    <t>Little Singham: Kaal Ka Badla</t>
  </si>
  <si>
    <t>Anamaya Verma, Arushi Talwar, Ganesh Divekar, Jigna Bhardwaj, Krishna Dasadiya, Neshma Chemburkar, Manoj Pandey, Parminder Ghumman, Pranav Vaidya, Saumya Daan, Sonal Kaushal, Sumriddhi Shukla</t>
  </si>
  <si>
    <t>s2783</t>
  </si>
  <si>
    <t>Tom Segura: Ball Hog</t>
  </si>
  <si>
    <t>Rami Hachache</t>
  </si>
  <si>
    <t>Tom Segura</t>
  </si>
  <si>
    <t>s2947</t>
  </si>
  <si>
    <t>Gardeners of Eden</t>
  </si>
  <si>
    <t>Austin Peck, Anneliese Vandenberg</t>
  </si>
  <si>
    <t>Kristin Davis, Daphne Sheldrick, Nick Trent, Julious Shivenga, Benjamin Kyalo</t>
  </si>
  <si>
    <t>Kenya</t>
  </si>
  <si>
    <t>Kenya, United States</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</si>
  <si>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</si>
  <si>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</si>
  <si>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</si>
  <si>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s3442</t>
  </si>
  <si>
    <t>Deon Cole: Cole Hearted</t>
  </si>
  <si>
    <t>Deon Cole</t>
  </si>
  <si>
    <t>s3810</t>
  </si>
  <si>
    <t>Born in Gaza</t>
  </si>
  <si>
    <t>s3830</t>
  </si>
  <si>
    <t>Malibu Rescue</t>
  </si>
  <si>
    <t>Ricardo Hurtado, Breanna Yde, Jackie R. Jacobson, Abby Donnelly, Alkoya Brunson, JT Neal, Ian Ziering, Bryana Salaz, Camaron Engels, Jeremy Howard, Jeff Meacham</t>
  </si>
  <si>
    <t>s4084</t>
  </si>
  <si>
    <t>Bert Kreischer: The Machine</t>
  </si>
  <si>
    <t>s4824</t>
  </si>
  <si>
    <t>Hannah Gadsby: Nanette</t>
  </si>
  <si>
    <t>Madeleine Parry, Jon Olb</t>
  </si>
  <si>
    <t>Hannah Gadsby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</si>
  <si>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</si>
  <si>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</si>
  <si>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</si>
  <si>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s5128</t>
  </si>
  <si>
    <t>Judd Apatow: The Return</t>
  </si>
  <si>
    <t>Judd Apatow</t>
  </si>
  <si>
    <t>s5284</t>
  </si>
  <si>
    <t>Marc Maron: Too Real</t>
  </si>
  <si>
    <t>Lynn Shelton</t>
  </si>
  <si>
    <t>Marc Maron</t>
  </si>
  <si>
    <t>s5689</t>
  </si>
  <si>
    <t>One in a Billion</t>
  </si>
  <si>
    <t>Roman Gackowski</t>
  </si>
  <si>
    <t>Satnam Singh Bhamara, Mark Cuban, Adam Silver, Vivek Ranadiv√©</t>
  </si>
  <si>
    <t>s5819</t>
  </si>
  <si>
    <t>Jim Gaffigan: Obsessed</t>
  </si>
  <si>
    <t>Jim Gaffigan</t>
  </si>
  <si>
    <t>s5855</t>
  </si>
  <si>
    <t>Frank and Cindy</t>
  </si>
  <si>
    <t>G.J. Echternkamp</t>
  </si>
  <si>
    <t>s6006</t>
  </si>
  <si>
    <t>27: Gone Too Soon</t>
  </si>
  <si>
    <t>Simon Napier-Bell</t>
  </si>
  <si>
    <t>Janis Joplin, Jimi Hendrix, Amy Winehouse, Jim Morrison, Kurt Cobain</t>
  </si>
  <si>
    <t>s6559</t>
  </si>
  <si>
    <t>Dancing Quietly</t>
  </si>
  <si>
    <t>Philipp Eichholtz</t>
  </si>
  <si>
    <t>Martina Sch√∂ne-Radunski, Hans-Heinrich Hardt, Sebastian Fr√§sdorf, Claudia Jacob, Deleila Piasko, Tobias Borchers, Ruth Bickelhaupt</t>
  </si>
  <si>
    <t>s6746</t>
  </si>
  <si>
    <t>Feel Rich</t>
  </si>
  <si>
    <t>Peter Spirer</t>
  </si>
  <si>
    <t>Quincy Jones, Common, Russell Simmons, Fat Joe, Paul Wall, Quincy Jones III</t>
  </si>
  <si>
    <t>s7656</t>
  </si>
  <si>
    <t>Once In A Lifetime Sessions with Nile Rodgers</t>
  </si>
  <si>
    <t>Nile Rodgers</t>
  </si>
  <si>
    <t>s8389</t>
  </si>
  <si>
    <t>The Last Resort</t>
  </si>
  <si>
    <t>Dennis Scholl, Kareem Tabsch</t>
  </si>
  <si>
    <t>s8428</t>
  </si>
  <si>
    <t>The Monster of Mangatiti</t>
  </si>
  <si>
    <t>John Banas</t>
  </si>
  <si>
    <t>Greta Gregory, Mark Mitchinson, Bruce Hopkins, John Sumner, Flynn Allen, Harriet Beattie, Carolyn Dando, Laurie Dee, Ruth Dudding</t>
  </si>
  <si>
    <t>New Zealand</t>
  </si>
  <si>
    <t>s942</t>
  </si>
  <si>
    <t>Motu Patlu: Mission Moon</t>
  </si>
  <si>
    <t>Suhas Kadav</t>
  </si>
  <si>
    <t>Saurav Chakraborty, Omee, Sankalp, Rajesh, Vinod Kulkarni, Roopa Bhimani, Khushboo Atre, Shailendra Pandey, Shrikant Naidu, Khusboo, Nandkishore, Brian Dcosta</t>
  </si>
  <si>
    <t>71 min</t>
  </si>
  <si>
    <t>s1055</t>
  </si>
  <si>
    <t>Wave of Cinema: One Day We'll Talk About Today</t>
  </si>
  <si>
    <t>Isyana Sarasvati, Kunto Aji, Sisir Tanah, Chiki Fawzi, ARAH, Hindia, Ardhito Pramono, Rio Dewanto, Angga Dwimas Sasongko, Rachel Amanda</t>
  </si>
  <si>
    <t>s1416</t>
  </si>
  <si>
    <t>An Imperfect Murder</t>
  </si>
  <si>
    <t>James Toback</t>
  </si>
  <si>
    <t>Sienna Miller, Alec Baldwin, Charles Grodin, Colleen Camp, John Buffalo Mailer, Nick Mathews, Steven Prescod, Oliver "Power" Grant, James Toback</t>
  </si>
  <si>
    <t>Dramas, Thrillers</t>
  </si>
  <si>
    <t>s1487</t>
  </si>
  <si>
    <t>Death to 2020</t>
  </si>
  <si>
    <t>Al Campbell, Alice Mathias</t>
  </si>
  <si>
    <t>Samuel L. Jackson, Hugh Grant, Lisa Kudrow, Kumail Nanjiani, Tracey Ullman, Samson Kayo, Leslie Jones, Diane Morgan, Cristin Milioti, Joe Keery</t>
  </si>
  <si>
    <t>s2168</t>
  </si>
  <si>
    <t>Malibu Rescue: The Next Wave</t>
  </si>
  <si>
    <t>Ricardo Hurtado, Breanna Yde, Jackie R. Jacobson, Abby Donnelly, Alkoya Brunson, Jeff Meacham, Ella Gross, Carlos Sanson, JT Neal, Camaron Engels, Kirrilee Berger</t>
  </si>
  <si>
    <t>s2464</t>
  </si>
  <si>
    <t>Grandmother's Farm</t>
  </si>
  <si>
    <t>Ahmed Zein</t>
  </si>
  <si>
    <t>Saeed Al-Sheryani, Yaser Alneyadi, Khaled Al-Nuaimi, Abdullah Al Hamiri, Abdullah Al-Ramsi, Muhammed Murshed, Meera Ali, Am Rashed, Amal Mohammed, Aisha Al Suwaidi</t>
  </si>
  <si>
    <t>Comedies, Horror Movies, International Movies</t>
  </si>
  <si>
    <t>s2830</t>
  </si>
  <si>
    <t>Marc Maron: End Times Fun</t>
  </si>
  <si>
    <t>s2849</t>
  </si>
  <si>
    <t>Luccas Neto in: The End of Christmas</t>
  </si>
  <si>
    <t>Lucas Margutti</t>
  </si>
  <si>
    <t>Luccas Neto, Giovanna Alparone, Cleber Salgado, Bruno Bebianno, Lucas Margutti, Vivian Duarte</t>
  </si>
  <si>
    <t>s3062</t>
  </si>
  <si>
    <t>Jeff Dunham: Unhinged in Hollywood</t>
  </si>
  <si>
    <t>s3767</t>
  </si>
  <si>
    <t>Pachamama</t>
  </si>
  <si>
    <t>Juan Antin</t>
  </si>
  <si>
    <t>Adam Moussamih, Charli Birdgenau, Vlastra Vrana, Sonja Ball, Alexandre Harough</t>
  </si>
  <si>
    <t>France, Luxembourg, Canada</t>
  </si>
  <si>
    <t>s3984</t>
  </si>
  <si>
    <t>ReMastered: The Miami Showband Massacre</t>
  </si>
  <si>
    <t>Stuart Sender</t>
  </si>
  <si>
    <t>s4240</t>
  </si>
  <si>
    <t>Sam Kinison: Live in Vegas</t>
  </si>
  <si>
    <t>s4775</t>
  </si>
  <si>
    <t>Jim Jefferies: This Is Me Now</t>
  </si>
  <si>
    <t>s5087</t>
  </si>
  <si>
    <t>Tom Segura: Disgraceful</t>
  </si>
  <si>
    <t>s5277</t>
  </si>
  <si>
    <t>Jeff Dunham: Relative Disaster</t>
  </si>
  <si>
    <t>s5331</t>
  </si>
  <si>
    <t>Los Herederos</t>
  </si>
  <si>
    <t>Jorge Hernandez Aldana</t>
  </si>
  <si>
    <t>M√°ximo Hollander, Sebasti√°n Aguirre, √örsula Pruneda, Rodrigo Mendoza, Germ√°n Bracco, Tom√°s Manterola, Regina Soto, Diego Vel√°zquez, M√≥nica Del Carmen, Jos√© Eg√ºez, Pablo Cruz</t>
  </si>
  <si>
    <t>s5469</t>
  </si>
  <si>
    <t>Sarah Silverman A Speck of Dust</t>
  </si>
  <si>
    <t>Liam Lynch</t>
  </si>
  <si>
    <t>Sarah Silverman</t>
  </si>
  <si>
    <t>s5587</t>
  </si>
  <si>
    <t>Mike Birbiglia: Thank God for Jokes</t>
  </si>
  <si>
    <t>Seth Barrish, Mike Birbiglia</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</si>
  <si>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</si>
  <si>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</si>
  <si>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</si>
  <si>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</si>
  <si>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s5722</t>
  </si>
  <si>
    <t>Kathleen Madigan: Bothering Jesus</t>
  </si>
  <si>
    <t>Lorene Machado</t>
  </si>
  <si>
    <t>Kathleen Madigan</t>
  </si>
  <si>
    <t>s5817</t>
  </si>
  <si>
    <t>Jim Gaffigan: King Baby</t>
  </si>
  <si>
    <t>s5929</t>
  </si>
  <si>
    <t>Chelsea Handler: Uganda Be Kidding Me Live</t>
  </si>
  <si>
    <t>s7098</t>
  </si>
  <si>
    <t>Iron Man &amp; Captain America: Heroes United</t>
  </si>
  <si>
    <t>Leo Riley</t>
  </si>
  <si>
    <t>Adrian Pasdar, Roger Craig Smith, Fred Tatasciore, David Kaye, Clancy Brown, Liam O'Brien, Robin Atkin Downes, Dee Bradley Baker</t>
  </si>
  <si>
    <t>s7497</t>
  </si>
  <si>
    <t>Monster High: Ghouls Rule</t>
  </si>
  <si>
    <t>Mike Fetterly, Steve Sacks</t>
  </si>
  <si>
    <t>Laura Bailey, Hank Banks, Cam Clarke, Erin Fitzgerald, Dee Dee Green, Kate Higgins, Andrew Duncan</t>
  </si>
  <si>
    <t>s7819</t>
  </si>
  <si>
    <t>Radical: the Controversial Saga of Dada Figueiredo</t>
  </si>
  <si>
    <t>Raphael Erichsen</t>
  </si>
  <si>
    <t>s8001</t>
  </si>
  <si>
    <t>She Did That</t>
  </si>
  <si>
    <t>Luvvie Ajayi, Renae Bluitt, Melissa Butler, Lisa Price, Tonya Rapley</t>
  </si>
  <si>
    <t>s8008</t>
  </si>
  <si>
    <t>Shopkins: World Vacation</t>
  </si>
  <si>
    <t>Richard Bailey</t>
  </si>
  <si>
    <t>Kate Murphy, Cassandra Morris, Erika Harlacher, Abby Trott, Brianna Plantano, Reba Buhr, Doug Erholtz, Cherami Leigh, Brianna Knickerbocker</t>
  </si>
  <si>
    <t>s8341</t>
  </si>
  <si>
    <t>The Heat: A Kitchen (R)evolution</t>
  </si>
  <si>
    <t>Maya Gallus</t>
  </si>
  <si>
    <t>s771</t>
  </si>
  <si>
    <t>Myriam Fares: The Journey</t>
  </si>
  <si>
    <t>Myriam Fares</t>
  </si>
  <si>
    <t>72 min</t>
  </si>
  <si>
    <t>s2062</t>
  </si>
  <si>
    <t>Barbie Princess Adventure</t>
  </si>
  <si>
    <t>America Young, Erica Lindbeck, Ritesh Rajan, Dave Fennoy, Stephanie Sheh, Cristina Milizia, Desirae Whitfield, Emma Galvin, Angelo Restaino, Eamon Brennan, Ogie Banks</t>
  </si>
  <si>
    <t>s2068</t>
  </si>
  <si>
    <t>Fate/Grand Order -First Order-</t>
  </si>
  <si>
    <t>Hitoshi Namba</t>
  </si>
  <si>
    <t>Nobunaga Shimazaki, Rie Takahashi, Ayako Kawasumi, Madoka Yonezawa, Kenichi Suzumura, Tomokazu Sugita</t>
  </si>
  <si>
    <t>s2132</t>
  </si>
  <si>
    <t>Octonauts &amp; the Caves of Sac Actun</t>
  </si>
  <si>
    <t>Teresa Gallagher, Simon Greenall, Keith Wickham, Rob Rackstraw, Michael Murphy, Jo Wyatt, Helen Walsh, Andres Williams, Paul Panting</t>
  </si>
  <si>
    <t>s2162</t>
  </si>
  <si>
    <t>Nasha Natasha</t>
  </si>
  <si>
    <t>Mart√≠n Sastre</t>
  </si>
  <si>
    <t>Natalia Oreiro</t>
  </si>
  <si>
    <t>s2183</t>
  </si>
  <si>
    <t>Tumi or not Tumi</t>
  </si>
  <si>
    <t>Mfanelo Ngoma</t>
  </si>
  <si>
    <t>Tumi Morake</t>
  </si>
  <si>
    <t>s2539</t>
  </si>
  <si>
    <t>Wedy Atkalam</t>
  </si>
  <si>
    <t>Sadeq Behbehani</t>
  </si>
  <si>
    <t>Abdulmohsen Al-Qaffas, Jamal Alradhan, Jassim Al Nabhan, Layla Abdullah, Khaled Al-Buraiki</t>
  </si>
  <si>
    <t>Kuwait</t>
  </si>
  <si>
    <t>s2645</t>
  </si>
  <si>
    <t>Yours Sincerely, Kanan Gill</t>
  </si>
  <si>
    <t>Neville Shah</t>
  </si>
  <si>
    <t>Kanan Gill</t>
  </si>
  <si>
    <t>s2770</t>
  </si>
  <si>
    <t>There's Something in the Water</t>
  </si>
  <si>
    <t>Ellen Page, Ian Daniel</t>
  </si>
  <si>
    <t>Ellen Page</t>
  </si>
  <si>
    <t>s2774</t>
  </si>
  <si>
    <t>Willy and the Guardians of the Lake: Tales from the Lakeside Winter Adventure</t>
  </si>
  <si>
    <t>Zsolt P√°lfi</t>
  </si>
  <si>
    <t>Csongor Szalay, Anna Kubik, S√°ri Vida, Andr√°s Farag√≥, R√≥bert Bolla</t>
  </si>
  <si>
    <t>Hungary</t>
  </si>
  <si>
    <t>s2870</t>
  </si>
  <si>
    <t>Amit Tandon: Family Tandoncies</t>
  </si>
  <si>
    <t>Amit Tandon</t>
  </si>
  <si>
    <t>s2910</t>
  </si>
  <si>
    <t>Monster High: Electrified</t>
  </si>
  <si>
    <t>Avgousta Zourelidi</t>
  </si>
  <si>
    <t>Debi Derryberry, Cassandra Morris, Salli Saffioti, Larissa Gallagher, Cristina Milizia, Jonquil Goode, Travis Dresden, Evan Smith, Michael Sorich, Sara Cravens</t>
  </si>
  <si>
    <t>s3581</t>
  </si>
  <si>
    <t>Invader Zim: Enter the Florpus</t>
  </si>
  <si>
    <t>Richard Steven Horvitz, Rikki Simons, Andy Berman, Melissa Fahn, Rodger Bumpass, Jhonen Vasquez, Wally Wingert, Kevin McDonald, Olivia d'Abo, Eric Bauza</t>
  </si>
  <si>
    <t>South Korea, United States</t>
  </si>
  <si>
    <t>Children &amp; Family Movies, Comedies, Sci-Fi &amp; Fantasy</t>
  </si>
  <si>
    <t>s4555</t>
  </si>
  <si>
    <t>Parrot Sketch Not Included: Twenty Years of Monty Python</t>
  </si>
  <si>
    <t>Ian MacNaughton</t>
  </si>
  <si>
    <t>Steve Martin, John Cleese, Graham Chapman, Terry Gilliam, Eric Idle, Terry Jones, Michael Palin, Carol Cleveland, Connie Booth</t>
  </si>
  <si>
    <t>s4757</t>
  </si>
  <si>
    <t>Iliza Shlesinger: Elder Millennial</t>
  </si>
  <si>
    <t>Steve Paley</t>
  </si>
  <si>
    <t>Iliza Shlesinger</t>
  </si>
  <si>
    <t>s5496</t>
  </si>
  <si>
    <t>Simplemente Manu NNa</t>
  </si>
  <si>
    <t>Jan Suter, Ra√∫l Campos</t>
  </si>
  <si>
    <t>Manu NNa</t>
  </si>
  <si>
    <t>s5706</t>
  </si>
  <si>
    <t>The Violin Player</t>
  </si>
  <si>
    <t>Bauddhayan Mukherji</t>
  </si>
  <si>
    <t>Ritwick Chakraborty, Adil Hussain, Nayani Dixit, Sonam Stobgais</t>
  </si>
  <si>
    <t>s5816</t>
  </si>
  <si>
    <t>Jim Gaffigan: Beyond the Pale</t>
  </si>
  <si>
    <t>Michael Drumm</t>
  </si>
  <si>
    <t>s5920</t>
  </si>
  <si>
    <t>Iliza Shlesinger: Freezing Hot</t>
  </si>
  <si>
    <t>s6171</t>
  </si>
  <si>
    <t>Another Forever</t>
  </si>
  <si>
    <t>Juan Zapata</t>
  </si>
  <si>
    <t>Daniela Escobar, Marlon Moreno, Peter Ketnath, Barbara Scolaro</t>
  </si>
  <si>
    <t>Brazil, Netherlands, United States, Colombia, Austria, Germany</t>
  </si>
  <si>
    <t>s6240</t>
  </si>
  <si>
    <t>Barbie: A Fairy Secret</t>
  </si>
  <si>
    <t>William Lau</t>
  </si>
  <si>
    <t>Diana Kaarina, Adrian Petriw, Britt Irvin, Cassandra Morris, Kate Higgins, Silvio Pollio, Brittney Wilson, Alexandra Carter, Nicole Oliver, Barbara Tyson</t>
  </si>
  <si>
    <t>s6244</t>
  </si>
  <si>
    <t>Barbie: Video Game Hero</t>
  </si>
  <si>
    <t>Conrad Helten, Ezekiel Norton, Michael Goguen</t>
  </si>
  <si>
    <t>Erica Lindbeck, Sienna Bohn, Shannon Chan-Kent, Michael Dobson, Alyssya Swales, Rebekah Asselstine, Brad Swaile, Sam Vincent, Ingrid Nilson, Nesta Cooper</t>
  </si>
  <si>
    <t>s6802</t>
  </si>
  <si>
    <t>French Dirty</t>
  </si>
  <si>
    <t>Wade Allain-Marcus, Jesse Allain-Marcus</t>
  </si>
  <si>
    <t>Wade Allain-Marcus, Arjun Gupta, Melina Lizette, Elsa Biedermann, Katie Blake, Santana Dempsey</t>
  </si>
  <si>
    <t>s7416</t>
  </si>
  <si>
    <t>Marvel's Iron Man &amp; Hulk: Heroes United</t>
  </si>
  <si>
    <t>Leo Riley, Eric Radomski</t>
  </si>
  <si>
    <t>Adrian Pasdar, Fred Tatasciore, Dee Bradley Baker, Robin Atkin Downes, David Kaye</t>
  </si>
  <si>
    <t>s7491</t>
  </si>
  <si>
    <t>Monster High: Boo York, Boo York</t>
  </si>
  <si>
    <t>Karen Strassman, Celeste Henderson, Wendee Lee, TJ Smith, America Young, Rachel Staman, Laura Bailey</t>
  </si>
  <si>
    <t>s7498</t>
  </si>
  <si>
    <t>Monster High: Great Scarrier Reef</t>
  </si>
  <si>
    <t>Larissa Galagher, Kate Higgins, Debi Derryberry, Salli Saffioti, America Young, Evan Smith, Lyndsy Kail, Rachel Staman, Cherami Leigh, Paula Rhodes, Erin Fitzgerald</t>
  </si>
  <si>
    <t>s7542</t>
  </si>
  <si>
    <t>My Little Pony Equestria Girls: Friendship Games</t>
  </si>
  <si>
    <t>Ishi Rudell, Jayson Thiessen</t>
  </si>
  <si>
    <t>Tara Strong, Rebecca Shoichet, Ashleigh Ball, Andrea Libman, Tabitha St. Germain, Cathy Weseluck, Iris Quinn, Nicole Oliver</t>
  </si>
  <si>
    <t>s7658</t>
  </si>
  <si>
    <t>Once In A Lifetime Sessions with TLC</t>
  </si>
  <si>
    <t>Matt Askem</t>
  </si>
  <si>
    <t>s7728</t>
  </si>
  <si>
    <t>Perfect Bid: The Contestant Who Knew Too Much</t>
  </si>
  <si>
    <t>C.J. Wallis</t>
  </si>
  <si>
    <t>Theodore Slauson</t>
  </si>
  <si>
    <t>s7910</t>
  </si>
  <si>
    <t>Russell Peters: Notorious</t>
  </si>
  <si>
    <t>Dave Higby</t>
  </si>
  <si>
    <t>Russell Peters</t>
  </si>
  <si>
    <t>s7935</t>
  </si>
  <si>
    <t>Santa's Apprentice</t>
  </si>
  <si>
    <t>Luc Vinciguerra</t>
  </si>
  <si>
    <t>Julie Gayet, Jean-Pierre Marielle, Lor√†nt Deutsch, Bruno Salomone, Pierre-Fran√ßois Martin-Laval, Didier Brice, Beno√Æt Allemane, Nathan Simony, Daniela Duspara, Max Cullen</t>
  </si>
  <si>
    <t>Australia, France, Ireland</t>
  </si>
  <si>
    <t>s8153</t>
  </si>
  <si>
    <t>Tarzan 2</t>
  </si>
  <si>
    <t>Brian Smith</t>
  </si>
  <si>
    <t>Harrison Chad, George Carlin, Brad Garrett, Ron Perlman, Estelle Harris, Glenn Close, Lance Henriksen, Brenda Grate, Harrison Fahn</t>
  </si>
  <si>
    <t>s8211</t>
  </si>
  <si>
    <t>The Bill Murray Stories: Life Lessons Learned From a Mythical Man</t>
  </si>
  <si>
    <t>Tommy Avallone</t>
  </si>
  <si>
    <t>Tommy Avallone, Bill Murray, Joel Murray, Peter Farrelly</t>
  </si>
  <si>
    <t>s845</t>
  </si>
  <si>
    <t>Nail Bomber: Manhunt</t>
  </si>
  <si>
    <t>Daniel Vernon</t>
  </si>
  <si>
    <t>73 min</t>
  </si>
  <si>
    <t>s1152</t>
  </si>
  <si>
    <t>Octonauts &amp; the Ring of Fire</t>
  </si>
  <si>
    <t>China</t>
  </si>
  <si>
    <t>China, United Kingdom</t>
  </si>
  <si>
    <t>s1906</t>
  </si>
  <si>
    <t>Cold Harbour</t>
  </si>
  <si>
    <t>Carey McKenzie</t>
  </si>
  <si>
    <t>Tony Kgoroge, Yu Nan, Thomas Gumede, Deon Lotz, Fana Mokoena, Zolani Mahola, Kenneth Fok, Nicole Bessick</t>
  </si>
  <si>
    <t>Action &amp; Adventure, Dramas, International Movies</t>
  </si>
  <si>
    <t>s2052</t>
  </si>
  <si>
    <t>Ave Maryam</t>
  </si>
  <si>
    <t>Ertanto Robby Soediskam</t>
  </si>
  <si>
    <t>Maudy Koesnaedi, Chicco Jerikho, Tutie Kirana, Olga Lydia, Joko Anwar, Nathania Angela Widjaja, Sendy Febrina, Suhartini, Atie Krisnawati, Ratnawati Sutandar, Ninik Winarni Utomo</t>
  </si>
  <si>
    <t>Indonesia</t>
  </si>
  <si>
    <t>s2369</t>
  </si>
  <si>
    <t>Cairo Station</t>
  </si>
  <si>
    <t>Youssef Chahine</t>
  </si>
  <si>
    <t>Farid Shawqy, Hind Rostom, Youssef Chahine, Hassan el Baroudi, Abdel Aziz Khalil, Naima Wasfy, Said Khalil, Abdel Ghani Nagdi</t>
  </si>
  <si>
    <t>Classic Movies, Dramas, International Movies</t>
  </si>
  <si>
    <t>s2469</t>
  </si>
  <si>
    <t>Hannah Gadsby: Douglas</t>
  </si>
  <si>
    <t>Madeleine Parry</t>
  </si>
  <si>
    <t>s2930</t>
  </si>
  <si>
    <t>ROAD TO ROMA</t>
  </si>
  <si>
    <t>Andres Clariond</t>
  </si>
  <si>
    <t>s3092</t>
  </si>
  <si>
    <t>El Pepe, a Supreme Life</t>
  </si>
  <si>
    <t>Emir Kusturica</t>
  </si>
  <si>
    <t>Jos√© Mujica, Emir Kusturica</t>
  </si>
  <si>
    <t>Argentina, Uruguay, Serbia</t>
  </si>
  <si>
    <t>s3704</t>
  </si>
  <si>
    <t>El testigo</t>
  </si>
  <si>
    <t>Kate Horne</t>
  </si>
  <si>
    <t>Jes√∫s Abad Colorado</t>
  </si>
  <si>
    <t>Colombia, Peru, United Kingdom</t>
  </si>
  <si>
    <t>s4259</t>
  </si>
  <si>
    <t>The Birth Reborn 3</t>
  </si>
  <si>
    <t>Eduardo Chauvet</t>
  </si>
  <si>
    <t>s4301</t>
  </si>
  <si>
    <t>Once in a Lifetime Sessions with OneRepublic</t>
  </si>
  <si>
    <t>s4332</t>
  </si>
  <si>
    <t>Ayotzinapa, el paso de la tortuga</t>
  </si>
  <si>
    <t>Enrique Garc√≠a Meza</t>
  </si>
  <si>
    <t>s4597</t>
  </si>
  <si>
    <t>Peace Haven</t>
  </si>
  <si>
    <t>Suman Ghosh</t>
  </si>
  <si>
    <t>Soumitra Chatterjee, Paran Banerjee, Arun Mukherjee, Sujan Mukherjee</t>
  </si>
  <si>
    <t>India, United States</t>
  </si>
  <si>
    <t>s5163</t>
  </si>
  <si>
    <t>Saving Capitalism</t>
  </si>
  <si>
    <t>Jacob Kornbluth</t>
  </si>
  <si>
    <t>Robert Reich</t>
  </si>
  <si>
    <t>s5431</t>
  </si>
  <si>
    <t>Marco Luque: Tamo Junto</t>
  </si>
  <si>
    <t>Caio Cobra</t>
  </si>
  <si>
    <t>Marco Luque</t>
  </si>
  <si>
    <t>s5476</t>
  </si>
  <si>
    <t>Hasan Minhaj: Homecoming King</t>
  </si>
  <si>
    <t>Hasan Minhaj</t>
  </si>
  <si>
    <t>s5759</t>
  </si>
  <si>
    <t>Russell Peters: Almost Famous</t>
  </si>
  <si>
    <t>s5774</t>
  </si>
  <si>
    <t>My Little Pony Equestria Girls: Legend of Everfree</t>
  </si>
  <si>
    <t>Tara Strong, Rebecca Shoichet, Ashleigh Ball, Andrea Libman, Tabitha St. Germain, Cathy Weseluck, Enid-Raye Adams, Brian Doe, Nicole Oliver</t>
  </si>
  <si>
    <t>s5820</t>
  </si>
  <si>
    <t>David Cross: Making America Great Again!</t>
  </si>
  <si>
    <t>Alex Coletti</t>
  </si>
  <si>
    <t>David Cross</t>
  </si>
  <si>
    <t>s6268</t>
  </si>
  <si>
    <t>Bebe's Kids</t>
  </si>
  <si>
    <t>Bruce W. Smith</t>
  </si>
  <si>
    <t>Faizon Love, Vanessa Bell Calloway, Wayne Collins, Jonell Green, Marques Houston, Tone-Loc, Myra J., Nell Carter</t>
  </si>
  <si>
    <t>s6388</t>
  </si>
  <si>
    <t>Bugs</t>
  </si>
  <si>
    <t>Andreas Johnsen</t>
  </si>
  <si>
    <t>Netherlands, Denmark, France, Germany</t>
  </si>
  <si>
    <t>s6990</t>
  </si>
  <si>
    <t>Homeland</t>
  </si>
  <si>
    <t>Anindya Chatterjee</t>
  </si>
  <si>
    <t>Parambrata Chatterjee, Ani Hovhannisyan, Jonathan Dumontier, Varzu, Sylvie de Neef, Prakashchandra Roy, Nicolas Pierson, Anahit Simonyan</t>
  </si>
  <si>
    <t>s7378</t>
  </si>
  <si>
    <t>Magic Snowflake</t>
  </si>
  <si>
    <t>Nathan Simony, Beno√Æt Allemane, Vincent Grass, Jean-Claude Donda, Alexis Tomassian, Pascal Sellem, Evelyne Grandjean, Alice R√©v√©rend, Kylian Trouillard, C√©line Melloul</t>
  </si>
  <si>
    <t>France, Belgium</t>
  </si>
  <si>
    <t>s7490</t>
  </si>
  <si>
    <t>Monster High 13 Wishes</t>
  </si>
  <si>
    <t>Steve Sacks</t>
  </si>
  <si>
    <t>Erin Fitzgerald, Missi Hale, Marcus Griffin, Celeste Henderson, Evan Smith, Cindy Robinson, Julie Maddalena, Cam Clarke, Jonquil Goode</t>
  </si>
  <si>
    <t>s7543</t>
  </si>
  <si>
    <t>My Little Pony Equestria Girls: Rainbow Rocks</t>
  </si>
  <si>
    <t>Jayson Thiessen, Ishi Rudell</t>
  </si>
  <si>
    <t>Tara Strong, Ashleigh Ball, Andrea Libman, Tabitha St. Germain, Cathy Weseluck, Rebecca Shoichet, Maryke Hendrikse, Kazumi Evans, Diana Kaarina</t>
  </si>
  <si>
    <t>s7555</t>
  </si>
  <si>
    <t>Naga The Eternal Yogi</t>
  </si>
  <si>
    <t>Krishna Agazzi, Filippo Gastaldi</t>
  </si>
  <si>
    <t>Italy, India</t>
  </si>
  <si>
    <t>s7842</t>
  </si>
  <si>
    <t>Recall</t>
  </si>
  <si>
    <t>Michael James Regan</t>
  </si>
  <si>
    <t>Michael James Regan, Tommy James Murphy, Louis Di Bianco, Stefano DiMatteo, Juan Carlos Velis, Katriina Isberg, Danny Bruzzi, Eugene Clark, Ronnie Rowe Jr., Brendee Green, A.C. Peterson</t>
  </si>
  <si>
    <t>s8058</t>
  </si>
  <si>
    <t>Sons of Ben</t>
  </si>
  <si>
    <t>Jeffrey C. Bell</t>
  </si>
  <si>
    <t>s8699</t>
  </si>
  <si>
    <t>Warda</t>
  </si>
  <si>
    <t>Hadi El Bagoury</t>
  </si>
  <si>
    <t>Nada Al Alfi, Bassel El Kadi, Samira Maqroun, Tareq Abdalla, Ahmed Awni, Emad Ghoniem, Abeer Mansour, Youssef Mohamed</t>
  </si>
  <si>
    <t>Horror Movies, Independent Movies, International Movies</t>
  </si>
  <si>
    <t>s8715</t>
  </si>
  <si>
    <t>Welcome to Monster High: The Origin Story</t>
  </si>
  <si>
    <t>Stephen Donnelly, Olly Reid, Jun Falkenstein</t>
  </si>
  <si>
    <t>Debi Derryberry, Cassandra Morris, Salli Saffioti, Larissa Gallagher, Cristina Milizia, Michael Sorich, Jonquil Goode, Travis Dresden, Evan Smith</t>
  </si>
  <si>
    <t>s424</t>
  </si>
  <si>
    <t>Chhota Bheem: Master of Shaolin</t>
  </si>
  <si>
    <t>Pooja Punabi, Mausam, Julie Tejwani, Rupa Bhimani, Jigna Bhardwaj, Rajesh Kava, Parigna Pandya</t>
  </si>
  <si>
    <t>74 min</t>
  </si>
  <si>
    <t>s758</t>
  </si>
  <si>
    <t>Breaking Boundaries: The Science Of Our Planet</t>
  </si>
  <si>
    <t>Jonathan Clay</t>
  </si>
  <si>
    <t>David Attenborough, Johan Rockstr√∂m</t>
  </si>
  <si>
    <t>s1199</t>
  </si>
  <si>
    <t>RebellComedy: Straight Outta the Zoo</t>
  </si>
  <si>
    <t>Ladislaus Kiraly</t>
  </si>
  <si>
    <t>Khalid Bounouar, Alain Frei, Babak Ghassim, Benaissa Lamroubal, Salim Samatou, Hany Siam, Ususmango, DJ Wati</t>
  </si>
  <si>
    <t>s1720</t>
  </si>
  <si>
    <t>We Are All For The Fatherland</t>
  </si>
  <si>
    <t>Lebanon, Canada, France</t>
  </si>
  <si>
    <t>s3266</t>
  </si>
  <si>
    <t>El sendero de la anaconda</t>
  </si>
  <si>
    <t>Alessandro Angulo</t>
  </si>
  <si>
    <t>Wade Davis, Martin von Hildebrand</t>
  </si>
  <si>
    <t>s3279</t>
  </si>
  <si>
    <t>SunGanges</t>
  </si>
  <si>
    <t>Valli Bindana</t>
  </si>
  <si>
    <t>Naseeruddin Shah</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</si>
  <si>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</si>
  <si>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</si>
  <si>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</si>
  <si>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</si>
  <si>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</si>
  <si>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s4124</t>
  </si>
  <si>
    <t>ReMastered: The Two Killings of Sam Cooke</t>
  </si>
  <si>
    <t>Kelly Duane de la Vega</t>
  </si>
  <si>
    <t>Sam Cooke</t>
  </si>
  <si>
    <t>s4153</t>
  </si>
  <si>
    <t>Bhasmasur</t>
  </si>
  <si>
    <t>Nishil Sheth</t>
  </si>
  <si>
    <t>Imran Rasheed, Mittal Chouhan, Trimala Adhikari, Bhushan Vikas, Ravi Goswami, Raghav Dutt, Kumkum Chouhan, Rohan Mobarsa</t>
  </si>
  <si>
    <t>s4483</t>
  </si>
  <si>
    <t>ADAM SANDLER 100% FRESH</t>
  </si>
  <si>
    <t>Steve Brill</t>
  </si>
  <si>
    <t>Adam Sandler</t>
  </si>
  <si>
    <t>s4716</t>
  </si>
  <si>
    <t>Flavors of Youth: International Version</t>
  </si>
  <si>
    <t>Xiaoxing Yi, Yoshitaka Takeuchi, Haoling Li</t>
  </si>
  <si>
    <t>Taito Ban, Mariya Ise, Minako Kotobuki, Haruka Shiraishi, Hiroki Yasumoto, Takeo Otsuka, Ikumi Hasegawa, Takayuki Nakatsukasa</t>
  </si>
  <si>
    <t>China, Japan</t>
  </si>
  <si>
    <t>s4821</t>
  </si>
  <si>
    <t>Derren Brown: Miracle</t>
  </si>
  <si>
    <t>s4828</t>
  </si>
  <si>
    <t>Pacificum: Return to the Ocean</t>
  </si>
  <si>
    <t>Mariana Tschudi, H√©ctor G√°lvez</t>
  </si>
  <si>
    <t>Peru</t>
  </si>
  <si>
    <t>s4852</t>
  </si>
  <si>
    <t>Steve Martin and Martin Short: An Evening You Will Forget for the Rest of Your Life</t>
  </si>
  <si>
    <t>Steve Martin, Martin Short</t>
  </si>
  <si>
    <t>s4973</t>
  </si>
  <si>
    <t>Paradox</t>
  </si>
  <si>
    <t>Daryl Hannah</t>
  </si>
  <si>
    <t>Neil Young, Lukas Nelson, Micah Nelson, Corey McCormick, Anthony Logerfo, Tato</t>
  </si>
  <si>
    <t>s5380</t>
  </si>
  <si>
    <t>Tom Segura: Completely Normal</t>
  </si>
  <si>
    <t>s5542</t>
  </si>
  <si>
    <t>Louis C.K. 2017</t>
  </si>
  <si>
    <t>s5640</t>
  </si>
  <si>
    <t>Jim Gaffigan: Cinco</t>
  </si>
  <si>
    <t>Jeannie Gaffigan</t>
  </si>
  <si>
    <t>s5866</t>
  </si>
  <si>
    <t>Marvel Super Hero Adventures: Frost Fight!</t>
  </si>
  <si>
    <t>Mitch Schauer</t>
  </si>
  <si>
    <t>Mick Wingert, Matthew Mercer, Travis Willingham, Fred Tatasciore, Grey DeLisle, Troy Baker, Antony Del Rio, Trevor Devall, Kevin Michael Richardson, Steve Blum, Jane Singer</t>
  </si>
  <si>
    <t>s5876</t>
  </si>
  <si>
    <t>Tom Segura: Mostly Stories</t>
  </si>
  <si>
    <t>s5881</t>
  </si>
  <si>
    <t>Trailer Park Boys: Drunk, High and Unemployed: Live in Austin</t>
  </si>
  <si>
    <t>Gary Howsam, Mike Smith, John Paul Tremblay, Robb Wells</t>
  </si>
  <si>
    <t>Mike Smith, John Paul Tremblay, Robb Wells, John Dunsworth, Pat Roach, Tom Green, Verne Troyer, Jonathan Torrens</t>
  </si>
  <si>
    <t>s6235</t>
  </si>
  <si>
    <t>Barbie &amp; Her Sisters in a Pony Tale</t>
  </si>
  <si>
    <t>Kyran Kelly</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</si>
  <si>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</si>
  <si>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</si>
  <si>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</si>
  <si>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</si>
  <si>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</si>
  <si>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</si>
  <si>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</si>
  <si>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</si>
  <si>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</si>
  <si>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s6364</t>
  </si>
  <si>
    <t>Born to Be Free</t>
  </si>
  <si>
    <t>Gayane Petrosyan</t>
  </si>
  <si>
    <t>Casting a light on the mistreatment of sea mammals, this documentary follows the plight of 18 Beluga whales kept in captivity for years.</t>
  </si>
  <si>
    <t>United Kingdom, Russia</t>
  </si>
  <si>
    <t>s6433</t>
  </si>
  <si>
    <t>Catching the Sun</t>
  </si>
  <si>
    <t>Shalini Kantayya</t>
  </si>
  <si>
    <t>China, Germany, India, United States</t>
  </si>
  <si>
    <t>s6689</t>
  </si>
  <si>
    <t>Emma' (Mother)</t>
  </si>
  <si>
    <t>Riri Riza</t>
  </si>
  <si>
    <t>Cut Mini Theo, Christoffer Nelwan, Arman Dewarti, Jajang C. Noer, Indah Permatasari, Dimi Cindyastira, Irmawati Jabbar, Andreuw Parinussa, Fanesa Kayla</t>
  </si>
  <si>
    <t>s6787</t>
  </si>
  <si>
    <t>Forever Chape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</si>
  <si>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</si>
  <si>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</si>
  <si>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</si>
  <si>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</si>
  <si>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s7496</t>
  </si>
  <si>
    <t>Monster High: Frights, Camera, Action!</t>
  </si>
  <si>
    <t>Sue Swan, Kate Higgins, Celeste Henderson, Marcus Griffin, America Young, Karen Strassman, James Horan, Erin Fitzgerald, Laura Bailey, Yeni Alvarez</t>
  </si>
  <si>
    <t>s7515</t>
  </si>
  <si>
    <t>Mountain</t>
  </si>
  <si>
    <t>Jennifer Peedom</t>
  </si>
  <si>
    <t>Action &amp; Adventure, Documentaries, International Movies</t>
  </si>
  <si>
    <t>s8754</t>
  </si>
  <si>
    <t>Withdrawn</t>
  </si>
  <si>
    <t>Adrian Murray</t>
  </si>
  <si>
    <t>Aaron Keogh, Molly Reisman, Dean Tardioli, Greg Wasylyszn, Adrian Murray, Kelly Paoli, Earl Oliveros, Hallie Burt</t>
  </si>
  <si>
    <t>s1054</t>
  </si>
  <si>
    <t>Time Is Illmatic</t>
  </si>
  <si>
    <t>One9</t>
  </si>
  <si>
    <t>Nasir 'Nas' Jones, Busta Rhymes, Pete Rock, Pharrell Williams, Q-Tip, Swizz Beatz, Alicia Keys, DJ Premier</t>
  </si>
  <si>
    <t>75 min</t>
  </si>
  <si>
    <t>s1118</t>
  </si>
  <si>
    <t>Ibrahim a Fate to Define</t>
  </si>
  <si>
    <t>Lina Al Abed</t>
  </si>
  <si>
    <t>Lebanon, Palestine, Denmark, Qatar</t>
  </si>
  <si>
    <t>s1703</t>
  </si>
  <si>
    <t>Fukrey Boyzzz: Space Mein Fukrapanti</t>
  </si>
  <si>
    <t>Avinash Walzade</t>
  </si>
  <si>
    <t>Viraaj Modgill, Jasleen Singh, Pooja Punjabi, Amit Deondi, Ketan Kava, Zeel Thakkar, Manish Bhavan, Viswanathan Sridhar</t>
  </si>
  <si>
    <t>s1914</t>
  </si>
  <si>
    <t>I'm Leaving Now</t>
  </si>
  <si>
    <t>Lindsey Cordero, Armando Croda</t>
  </si>
  <si>
    <t>s2117</t>
  </si>
  <si>
    <t>Meet the In-Laws</t>
  </si>
  <si>
    <t>Niyi Akinmolayan</t>
  </si>
  <si>
    <t>Adeniyi Johnson, Tina Mba, Dele Odule, Lilian Esoro, Amaechi Muonagor, Blessing Onwukwe, Dayo Amusa, Kenneth Okolie</t>
  </si>
  <si>
    <t>s2800</t>
  </si>
  <si>
    <t>Altered Carbon: Resleeved</t>
  </si>
  <si>
    <t>Takeru Nakajima, Yoshiyuki Okada</t>
  </si>
  <si>
    <t>Tatsuhisa Suzuki, Rina Satou, Ayaka Asai, Jouji Nakata, Kenji Yamauchi, Kanehira Yamamoto, Koji Ishii</t>
  </si>
  <si>
    <t>s3973</t>
  </si>
  <si>
    <t>Danur: I Can See Ghosts</t>
  </si>
  <si>
    <t>Awi Suryadi</t>
  </si>
  <si>
    <t>Prilly Latuconsina, Sandrinna Michelle, Shareefa Daanish, Indra Brotolaras, Kinaryosih, Inggrid Widjanarko, Asha Kenyeri Bermudez, Wesley Andrew, Kevin Bzezovski Taroreh, Gamaharitz</t>
  </si>
  <si>
    <t>Horror Movies, International Movies</t>
  </si>
  <si>
    <t>s4776</t>
  </si>
  <si>
    <t>Romina</t>
  </si>
  <si>
    <t>Diego Cohen</t>
  </si>
  <si>
    <t>Francisca Lozano, Oliver Nava, Arantza Ruiz, Claudia Zepeda, Walter Bercht, Roberto Beck, Victor Bonilla, Eduardo Negrete</t>
  </si>
  <si>
    <t>s4935</t>
  </si>
  <si>
    <t>6 Balloons</t>
  </si>
  <si>
    <t>Marja Lewis Ryan</t>
  </si>
  <si>
    <t>Abbi Jacobson, Dave Franco, Jane Kaczmarek, Tim Matheson, Charlotte Carel, Madeline Carel, Maya Erskine, Dawan Owens, Jen Tullock</t>
  </si>
  <si>
    <t>s4945</t>
  </si>
  <si>
    <t>Fary Is the New Black</t>
  </si>
  <si>
    <t>Kader Aoun</t>
  </si>
  <si>
    <t>Fary</t>
  </si>
  <si>
    <t>s5016</t>
  </si>
  <si>
    <t>Swearnet Live</t>
  </si>
  <si>
    <t>Mike Smith, John Paul Tremblay, Robb Wells</t>
  </si>
  <si>
    <t>Mike Smith, John Paul Tremblay, Robb Wells, John Dunsworth, Pat Roach, Leigh MacInnis, Luke Gordon</t>
  </si>
  <si>
    <t>s5199</t>
  </si>
  <si>
    <t>SPF-18</t>
  </si>
  <si>
    <t>Alex Israel</t>
  </si>
  <si>
    <t>Carson Meyer, Noah Centineo, Bianca Santos, Jackson White, Sean Russel Herman, Rosanna Arquette, Molly Ringwald, Pamela Anderson, Keanu Reeves, Goldie Hawn</t>
  </si>
  <si>
    <t>Dramas, Romantic Movies, Sports Movies</t>
  </si>
  <si>
    <t>s5646</t>
  </si>
  <si>
    <t>Marvel's Hulk: Where Monsters Dwell</t>
  </si>
  <si>
    <t>Fred Tatasciore, Liam O'Brien, Jesse Burch, Edward Bosco, Chiara Zanni, Mike Vaughn, Jon Olson, Matthew Waterson, Zach Callison, Laura Bailey, Hope Levy</t>
  </si>
  <si>
    <t>s5809</t>
  </si>
  <si>
    <t>Jeff Foxworthy and Larry the Cable Guy: We‚Äôve Been Thinking...</t>
  </si>
  <si>
    <t>Jeff Foxworthy, Larry the Cable Guy</t>
  </si>
  <si>
    <t>s5925</t>
  </si>
  <si>
    <t>Chelsea Peretti: One of the Greats</t>
  </si>
  <si>
    <t>Chelsea Peretti</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</si>
  <si>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</si>
  <si>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</si>
  <si>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</si>
  <si>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</si>
  <si>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</si>
  <si>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Children &amp; Family Movies, Dramas, Faith &amp; Spirituality</t>
  </si>
  <si>
    <t>s5984</t>
  </si>
  <si>
    <t>100 Years: One Woman's Fight for Justice</t>
  </si>
  <si>
    <t>Melinda Janko</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</si>
  <si>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</si>
  <si>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</si>
  <si>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</si>
  <si>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</si>
  <si>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</si>
  <si>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</si>
  <si>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</si>
  <si>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</si>
  <si>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s6222</t>
  </si>
  <si>
    <t>Balto 2: Wolf Quest</t>
  </si>
  <si>
    <t>Phil Weinstein</t>
  </si>
  <si>
    <t>Maurice LaMarche, Jodi Benson, Lacey Chabert, David Carradine, Mark Hamill, Charles Fleischer, Peter MacNicol, Rob Paulsen, Nicolette Little, Melanie Stone</t>
  </si>
  <si>
    <t>s6242</t>
  </si>
  <si>
    <t>Barbie: Spy Squad</t>
  </si>
  <si>
    <t>Erica Lindbeck, Stephanie Sheh, Jenny Pellicer, Alyssya Swales, Elizabeth Irving, Brian Dobson, Rebecca Husain, Cathy Weseluck</t>
  </si>
  <si>
    <t>s6243</t>
  </si>
  <si>
    <t>Barbie: The Princess &amp; the Popstar</t>
  </si>
  <si>
    <t>Ezekiel Norton</t>
  </si>
  <si>
    <t>Kelly Sheridan, Jennifer Waris, Ashleigh Ball, Tiffany Kathryn, Ellie King, Peter Kelamis, Jonathan Holmes, Allison Warnyca, Christopher Gaze, Lauren Lavoie</t>
  </si>
  <si>
    <t>s6269</t>
  </si>
  <si>
    <t>Because of Soccer</t>
  </si>
  <si>
    <t>Agasyah Karim, Khalid Kashogi</t>
  </si>
  <si>
    <t>Herjunot Ali, Winky Wiryawan, Erly Ashy, Laura Basuki, Tarzan, Aida Nurmala, Otto Djauhari, Indra Herlambang</t>
  </si>
  <si>
    <t>s6435</t>
  </si>
  <si>
    <t>Catwalk: Tales from the Cat Show Circuit</t>
  </si>
  <si>
    <t>Aaron Hancox, Michael McNamara</t>
  </si>
  <si>
    <t>s6540</t>
  </si>
  <si>
    <t>Covered: Alive in Asia</t>
  </si>
  <si>
    <t>Micah Bickham, Galley Molina</t>
  </si>
  <si>
    <t>Israel Houghton</t>
  </si>
  <si>
    <t>Documentaries, Faith &amp; Spirituality, Music &amp; Musicals</t>
  </si>
  <si>
    <t>s6877</t>
  </si>
  <si>
    <t>Good Kisser</t>
  </si>
  <si>
    <t>Wendy Jo Carlton</t>
  </si>
  <si>
    <t>Kari Alison Hodge, Rachel Paulson, Julia Eringer</t>
  </si>
  <si>
    <t>s7057</t>
  </si>
  <si>
    <t>Iliza Shlesinger: War Paint</t>
  </si>
  <si>
    <t>s7180</t>
  </si>
  <si>
    <t>Kevin Hart: Let Me Explain</t>
  </si>
  <si>
    <t>Leslie Small, Tim Story</t>
  </si>
  <si>
    <t>s7380</t>
  </si>
  <si>
    <t>Magnus</t>
  </si>
  <si>
    <t>Benjamin Ree</t>
  </si>
  <si>
    <t>Magnus Carlsen</t>
  </si>
  <si>
    <t>s7401</t>
  </si>
  <si>
    <t>Mantostaan</t>
  </si>
  <si>
    <t>Rahat Kazmi</t>
  </si>
  <si>
    <t>Raghuvir Yadav, Veerendra Saxena, Sonal Sehgal, Aaditya Pratap Singh, Rahat Kazmi, Raina Bassnet, Sakshi Bhat</t>
  </si>
  <si>
    <t>s8007</t>
  </si>
  <si>
    <t>Shopkins: Wild</t>
  </si>
  <si>
    <t>Adele K. Thomas, Richard Bailey</t>
  </si>
  <si>
    <t>Kate Murphy, Cassandra Morris, Kayli Mills, Abby Trott, Brianna Plantano, Laura Stahl, Philece Sampler</t>
  </si>
  <si>
    <t>s8067</t>
  </si>
  <si>
    <t>Speed Is My Need</t>
  </si>
  <si>
    <t>Mark Sloper</t>
  </si>
  <si>
    <t>s8269</t>
  </si>
  <si>
    <t>The Darkest Dawn</t>
  </si>
  <si>
    <t>Action &amp; Adventure, Independent Movies, International Movies</t>
  </si>
  <si>
    <t>s8360</t>
  </si>
  <si>
    <t>The Incredible Story of the Giant Pear</t>
  </si>
  <si>
    <t>Philip Einstein Lipski, J√∏rgen Lerdam, Amalie N√¶sby Fick</t>
  </si>
  <si>
    <t>Paul Tylak, Susie Power, Roger Gregg, Dermot Magennis, Marcus Lamb, J. Drew Lucas</t>
  </si>
  <si>
    <t>s8728</t>
  </si>
  <si>
    <t>When Hari Got Married</t>
  </si>
  <si>
    <t>Ritu Sarin, Tenzing Sonam</t>
  </si>
  <si>
    <t>United Kingdom, India, United States</t>
  </si>
  <si>
    <t>s168</t>
  </si>
  <si>
    <t>Open Season 2</t>
  </si>
  <si>
    <t>Matthew O'Callaghan, Todd Wilderman</t>
  </si>
  <si>
    <t>Joel McHale, Mike Epps, Jane Krakowski, Billy Connolly, Crispin Glover, Steve Schirripa, Georgia Engel, Diedrich Bader, Cody Cameron, Fred Stoller, Olivia Hack</t>
  </si>
  <si>
    <t>76 min</t>
  </si>
  <si>
    <t>s363</t>
  </si>
  <si>
    <t>The Lost Caf√©</t>
  </si>
  <si>
    <t>Kenneth Gyang</t>
  </si>
  <si>
    <t>Tunde Aladese, Omatta Udalor, Terje Lien, Ann Njemanze, Anders Lidin Hansen, Jenny Bonden, Belinda Effah, Anita Daniels, Silje Drensgrud, Torbj√∏rn Jensen</t>
  </si>
  <si>
    <t>s634</t>
  </si>
  <si>
    <t>Into the Wind</t>
  </si>
  <si>
    <t>Sofie ≈†ustkov√°</t>
  </si>
  <si>
    <t>Vladim√≠r Pol√≠vka, Jenov√©fa Bokov√°, Maty√°≈° ≈òezn√≠ƒçek</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</si>
  <si>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</si>
  <si>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</si>
  <si>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</si>
  <si>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</si>
  <si>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</si>
  <si>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</si>
  <si>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s1006</t>
  </si>
  <si>
    <t>Keymon and Nani in Space Adventure</t>
  </si>
  <si>
    <t>s1012</t>
  </si>
  <si>
    <t>Free to Play</t>
  </si>
  <si>
    <t>s1293</t>
  </si>
  <si>
    <t>Per√∫: Tesoro escondido</t>
  </si>
  <si>
    <t>s1437</t>
  </si>
  <si>
    <t>Ratones Paranoicos: The Band that Rocked Argentina</t>
  </si>
  <si>
    <t>Alejandro Ruax, Ramiro Mart√≠nez</t>
  </si>
  <si>
    <t>Juan Sebasti√°n Guti√©rrez, Pablo Cano, Pablo Memi, Roy Quiroga</t>
  </si>
  <si>
    <t>s1826</t>
  </si>
  <si>
    <t>The Kite</t>
  </si>
  <si>
    <t>Randa Chahal Sabbag</t>
  </si>
  <si>
    <t>Flavia Bechara, Maher Bsaibes, Randa Asmar, Ren√©e Dick, Julia Kassar, Liliane Nemri, Ziad Rahbani, Nayef Naji, Edmond Haddad, Alia Nemry</t>
  </si>
  <si>
    <t>Lebanon, France</t>
  </si>
  <si>
    <t>Dramas, International Movies, Romantic Movies</t>
  </si>
  <si>
    <t>s2326</t>
  </si>
  <si>
    <t>Skin</t>
  </si>
  <si>
    <t>Daniel Effiong</t>
  </si>
  <si>
    <t>Beverly Naya</t>
  </si>
  <si>
    <t>s2375</t>
  </si>
  <si>
    <t>Stray Bullet</t>
  </si>
  <si>
    <t>Georges Hachem</t>
  </si>
  <si>
    <t>Nadine Labaky, Takla Chamoun, Hend Taher, Badih Abou Chakra, Rodrigue Sleiman, Nazih Youssef, Patricia Nammour, Pauline Haddad, Nasri Sayegh, Joelle Hannah, Inaam Germanos</t>
  </si>
  <si>
    <t>s2382</t>
  </si>
  <si>
    <t>Last Flight to Abuja</t>
  </si>
  <si>
    <t>Obi Emelonye</t>
  </si>
  <si>
    <t>Omotola Jalade-Ekeinde, Hakeem Kae-Kazim, Jim Iyke, Ali Nuhu, Jide Kosoko, Anthony Monjaro, Jennifer Oguzie, Uru Eke, Celine Loader</t>
  </si>
  <si>
    <t>Nigeria, United Kingdom</t>
  </si>
  <si>
    <t>s2572</t>
  </si>
  <si>
    <t>Mike Birbiglia: My Girlfriend's Boyfriend</t>
  </si>
  <si>
    <t>Seth Barrish</t>
  </si>
  <si>
    <t>s2988</t>
  </si>
  <si>
    <t>Vir Das: For India</t>
  </si>
  <si>
    <t>Vir Das, Ajay Bhuyan</t>
  </si>
  <si>
    <t>s3461</t>
  </si>
  <si>
    <t>Salam - The First ****** Nobel Laureate</t>
  </si>
  <si>
    <t>Anand Kamalakar</t>
  </si>
  <si>
    <t>s3513</t>
  </si>
  <si>
    <t>Sebastian Maniscalco: What's Wrong with People?</t>
  </si>
  <si>
    <t>s3952</t>
  </si>
  <si>
    <t>Jagat</t>
  </si>
  <si>
    <t>Shanjey Kumar Perumal</t>
  </si>
  <si>
    <t>Harvind Raj, Jibrail Rajhula, Tinesh Sarathi Krishnan, Kuben Mahadevan, Senthil Kumaran Muniandy</t>
  </si>
  <si>
    <t>Malaysia</t>
  </si>
  <si>
    <t>s5198</t>
  </si>
  <si>
    <t>The B-Side: Elsa Dorfman's Portrait Photography</t>
  </si>
  <si>
    <t>Errol Morris</t>
  </si>
  <si>
    <t>Elsa Dorfman</t>
  </si>
  <si>
    <t>s5942</t>
  </si>
  <si>
    <t>Being Elmo: A Puppeteer's Journey</t>
  </si>
  <si>
    <t>Constance Marks</t>
  </si>
  <si>
    <t>Kevin Clash, Whoopi Goldberg</t>
  </si>
  <si>
    <t>s6049</t>
  </si>
  <si>
    <t>A new Capitalism</t>
  </si>
  <si>
    <t>s6392</t>
  </si>
  <si>
    <t>Burlesque: Heart of the Glitter Tribe</t>
  </si>
  <si>
    <t>Jon Manning</t>
  </si>
  <si>
    <t>s6574</t>
  </si>
  <si>
    <t>Dayveon</t>
  </si>
  <si>
    <t>Amman Abbasi</t>
  </si>
  <si>
    <t>Devin Blackmon, Dontrell Bright, Kordell "KD" Johnson, Lachion Buckingham, Chasity Moore, Marquell Manning, Shavidee Trotter, Maurice Everett</t>
  </si>
  <si>
    <t>s6596</t>
  </si>
  <si>
    <t>Desolation</t>
  </si>
  <si>
    <t>Sam Patton</t>
  </si>
  <si>
    <t>Jaimi Paige, Alyshia Ochse, Toby Nichols, Claude Duhamel</t>
  </si>
  <si>
    <t>Horror Movies, Thrillers</t>
  </si>
  <si>
    <t>s7366</t>
  </si>
  <si>
    <t>Mac &amp; Devin Go to High School</t>
  </si>
  <si>
    <t>Dylan C. Brown</t>
  </si>
  <si>
    <t>Snoop Dogg, Wiz Khalifa, Mike Epps, Teairra Mari, Derek Kane, Luenell, Teni Panosian, Paul Iacono, Andy Milonakis, Mystikal</t>
  </si>
  <si>
    <t>s7499</t>
  </si>
  <si>
    <t>Monster High: Haunted</t>
  </si>
  <si>
    <t>Dan Fraga, William Lau</t>
  </si>
  <si>
    <t>s7561</t>
  </si>
  <si>
    <t>Natalia Valdebenito: Gritona</t>
  </si>
  <si>
    <t>s7669</t>
  </si>
  <si>
    <t>Only the Dead</t>
  </si>
  <si>
    <t>Bill Guttentag, Michael Ware</t>
  </si>
  <si>
    <t>Michael Ware</t>
  </si>
  <si>
    <t>Australia, Iraq</t>
  </si>
  <si>
    <t>s8293</t>
  </si>
  <si>
    <t>The Eyes of My Mother</t>
  </si>
  <si>
    <t>Nicolas Pesce</t>
  </si>
  <si>
    <t>Kika Magalh√£es, Olivia Bond, Will Brill, Flora Diaz, Paul Nazak, Clara Wong, Diana Agostini</t>
  </si>
  <si>
    <t>Horror Movies, Independent Movies</t>
  </si>
  <si>
    <t>s8469</t>
  </si>
  <si>
    <t>The Pursuit</t>
  </si>
  <si>
    <t>John Papola</t>
  </si>
  <si>
    <t>Arthur Brooks</t>
  </si>
  <si>
    <t>s8641</t>
  </si>
  <si>
    <t>Tunisian Victory</t>
  </si>
  <si>
    <t>Frank Capra, John Huston, Hugh Stewart, Roy Boulting, Anthony Veiller</t>
  </si>
  <si>
    <t>Burgess Meredith</t>
  </si>
  <si>
    <t>s746</t>
  </si>
  <si>
    <t>Until Midnight</t>
  </si>
  <si>
    <t>Tariq Alkazim</t>
  </si>
  <si>
    <t>Ahmad Khamis Ali, Chuka Ekweogwu, Heba Al Hamwi, Rik Aby, Merouane Ali, Khalid Al Suwaidi, Saeed Arjumand</t>
  </si>
  <si>
    <t>77 min</t>
  </si>
  <si>
    <t>s1073</t>
  </si>
  <si>
    <t>Motu Patlu in the City of Gold</t>
  </si>
  <si>
    <t>Saurav Chakraborty, Ganesh Diweker, Arpita Vora, Manoj Pandey, Mayur Vyas, Sanjeev Tiwari, Nandkishore Pandey, Aditya Raaj</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</si>
  <si>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</si>
  <si>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</si>
  <si>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</si>
  <si>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s1846</t>
  </si>
  <si>
    <t>Batman: The Killing Joke</t>
  </si>
  <si>
    <t>Sam Liu</t>
  </si>
  <si>
    <t>Kevin Conroy, Mark Hamill, Tara Strong, Ray Wise, John DiMaggio, Robin Atkin Downes, Brian George, JP Karliak, Andrew Kishino, Nolan North</t>
  </si>
  <si>
    <t>s2720</t>
  </si>
  <si>
    <t>David Batra: Elefanten i rummet</t>
  </si>
  <si>
    <t>David Batra, Jon Rudberg</t>
  </si>
  <si>
    <t>David Batra</t>
  </si>
  <si>
    <t>s3621</t>
  </si>
  <si>
    <t>Jim Jefferies : BARE</t>
  </si>
  <si>
    <t>s3640</t>
  </si>
  <si>
    <t>Girls With Balls</t>
  </si>
  <si>
    <t>Olivier Afonso</t>
  </si>
  <si>
    <t>Victor Artus Solaro, Manon Azem, Louise Blach√®re, Tiphaine Daviot, Margot Dufrene, Anne-Solenne Hatte, Camille Razat, Dany Verissimo-Petit, Denis Lavant, Aur√©lien Cotentin, Mathieu Mad√©nian, Thomas Vandenberghe</t>
  </si>
  <si>
    <t>s3897</t>
  </si>
  <si>
    <t>Bren√© Brown: The Call to Courage</t>
  </si>
  <si>
    <t>Sandra Restrepo</t>
  </si>
  <si>
    <t>Bren√© Brown</t>
  </si>
  <si>
    <t>s4654</t>
  </si>
  <si>
    <t>City of Joy</t>
  </si>
  <si>
    <t>Madeleine Gavin</t>
  </si>
  <si>
    <t>United States,</t>
  </si>
  <si>
    <t>s4786</t>
  </si>
  <si>
    <t>Sommore: Chandelier Status</t>
  </si>
  <si>
    <t>Kevin Layne</t>
  </si>
  <si>
    <t>Sommore</t>
  </si>
  <si>
    <t>s4809</t>
  </si>
  <si>
    <t>Jani Due√±as: Grandes fracasos de ayer y hoy</t>
  </si>
  <si>
    <t>Jani Due√±as</t>
  </si>
  <si>
    <t>s5719</t>
  </si>
  <si>
    <t>Mumbai Cha Raja</t>
  </si>
  <si>
    <t>Manjeet Singh</t>
  </si>
  <si>
    <t>Rahul Bairagi, Arbaaz Khan, Tejas Parvatkar, Dhanshree Jain, Salman Khan, Aftab Khan</t>
  </si>
  <si>
    <t>s5744</t>
  </si>
  <si>
    <t>7 a√±os</t>
  </si>
  <si>
    <t>Roger Gual</t>
  </si>
  <si>
    <t>Paco Le√≥n, Juana Acosta, Juan Pablo Raba, Alex Brendem√ºhl, Manuel Mor√≥n</t>
  </si>
  <si>
    <t>s5748</t>
  </si>
  <si>
    <t>Berserk: The Golden Age Arc I - The Egg of the King</t>
  </si>
  <si>
    <t>Toshiyuki Kubooka</t>
  </si>
  <si>
    <t>Hiroaki Iwanaga, Takahiro Sakurai, Toa Yukinari, Yuki Kaji, Minako Kotobuki, Takahiro Fujiwara, Yoshiro Matsumoto, Kazuki Yao, Aki Toyosaki, Rikiya Koyama, Kenta Miyake</t>
  </si>
  <si>
    <t>s5818</t>
  </si>
  <si>
    <t>Jim Gaffigan: Mr. Universe</t>
  </si>
  <si>
    <t>s6069</t>
  </si>
  <si>
    <t>A.M.I.</t>
  </si>
  <si>
    <t>Rusty Nixon</t>
  </si>
  <si>
    <t>Debs Howard, Philip Granger, Sam Robert Muik, Havana Guppy, Bonnie Hay, Veronica Hampson, Lori Triolo, Andrew Coghlan, Laura Mitchell, Elinet Louicius</t>
  </si>
  <si>
    <t>s6436</t>
  </si>
  <si>
    <t>Cave</t>
  </si>
  <si>
    <t>Henrik Martin Dahlsbakken</t>
  </si>
  <si>
    <t>Heidi Toini, Benjamin Helstad, Mads Sjogard Pettersen, Ingar Helge Gimle</t>
  </si>
  <si>
    <t>Action &amp; Adventure, International Movies, Thrillers</t>
  </si>
  <si>
    <t>s6857</t>
  </si>
  <si>
    <t>GLOW: The Story of the Gorgeous Ladies of Wrestling</t>
  </si>
  <si>
    <t>Brett Whitcomb</t>
  </si>
  <si>
    <t>s7097</t>
  </si>
  <si>
    <t>Iron Cowboy: The Story of the 50.50.50</t>
  </si>
  <si>
    <t>Jacob Schwab</t>
  </si>
  <si>
    <t>James Lawrence</t>
  </si>
  <si>
    <t>s7351</t>
  </si>
  <si>
    <t>Love Shot</t>
  </si>
  <si>
    <t>Steven Fine</t>
  </si>
  <si>
    <t>Dakota Loesch, Amy Tsang, John Kapelos, Cruz Kim, Victor J. Ho, Clint Jung, Daniel Phai, Cindy Chu, Brian Kurtis, Pete Herron</t>
  </si>
  <si>
    <t>s7357</t>
  </si>
  <si>
    <t>Loving Annabelle</t>
  </si>
  <si>
    <t>Katherine Brooks</t>
  </si>
  <si>
    <t>Erin Kelly, Diane Gaidry, Laura Breckenridge, Michelle Horn, Gustine Fudickar, Ilene Graff, Kevin McCarthy, Markus Flanagan</t>
  </si>
  <si>
    <t>Dramas, Independent Movies, LGBTQ Movies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</si>
  <si>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</si>
  <si>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</si>
  <si>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</si>
  <si>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</si>
  <si>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s7536</t>
  </si>
  <si>
    <t>My Entire High School Sinking Into the Sea</t>
  </si>
  <si>
    <t>Dash Shaw</t>
  </si>
  <si>
    <t>Jason Schwartzman, Lena Dunham, Reggie Watts, Maya Rudolph, Susan Sarandon, Thomas Jay Ryan, Alex Karpovsky, Louisa Krause, John Cameron Mitchell, Matthew Maher</t>
  </si>
  <si>
    <t>s7709</t>
  </si>
  <si>
    <t>Paris Is Burning</t>
  </si>
  <si>
    <t>Jennie Livingston</t>
  </si>
  <si>
    <t>Classic Movies, Cult Movies, Documentaries</t>
  </si>
  <si>
    <t>s7758</t>
  </si>
  <si>
    <t>Porto</t>
  </si>
  <si>
    <t>Gabe Klinger</t>
  </si>
  <si>
    <t>Anton Yelchin, Lucie Lucas, Fran√ßoise Lebrun, Paulo Calatr√©</t>
  </si>
  <si>
    <t>Portugal</t>
  </si>
  <si>
    <t>Portugal, France, Poland, United States</t>
  </si>
  <si>
    <t>Dramas, Independent Movies, Romantic Movies</t>
  </si>
  <si>
    <t>s7960</t>
  </si>
  <si>
    <t>Scooby-Doo on Zombie Island</t>
  </si>
  <si>
    <t>Hiroshi Aoyama, Kazumi Fukushima, Jim Stenstrum</t>
  </si>
  <si>
    <t>Scott Innes, Billy West, Mary Kay Bergman, Frank Welker, B.J. Ward, Adrienne Barbeau, Tara Strong, Cam Clarke, Mark Hamill</t>
  </si>
  <si>
    <t>s8020</t>
  </si>
  <si>
    <t>Silicon Cowboys</t>
  </si>
  <si>
    <t>Jason Cohen</t>
  </si>
  <si>
    <t>s8479</t>
  </si>
  <si>
    <t>The Rebound</t>
  </si>
  <si>
    <t>Shaina Allen</t>
  </si>
  <si>
    <t>Orlando Carrillo, Mario Moran, Jeremie Phenom Thomas</t>
  </si>
  <si>
    <t>s8578</t>
  </si>
  <si>
    <t>This Was Tomorrow</t>
  </si>
  <si>
    <t>Wim Bonte</t>
  </si>
  <si>
    <t>Belgium</t>
  </si>
  <si>
    <t>s8582</t>
  </si>
  <si>
    <t>Thor: Tales of Asgard</t>
  </si>
  <si>
    <t>Matthew Wolf, Rick Gomez, Tara Strong, Alistair Abell, Paul Dobson, Brent Chapman, Chris Britton, Ron Halder, Cathy Weseluck, Michael Dobson</t>
  </si>
  <si>
    <t>s263</t>
  </si>
  <si>
    <t>Untold: Deal With the Devil</t>
  </si>
  <si>
    <t>Laura Brownson</t>
  </si>
  <si>
    <t>78 min</t>
  </si>
  <si>
    <t>s774</t>
  </si>
  <si>
    <t>The Girl and the Gun</t>
  </si>
  <si>
    <t>Rae Red</t>
  </si>
  <si>
    <t>Janine Gutierrez, Felix Roco, JC Santos, Elijah Canlas, Sky Teotico, Archi Adamos, Allan Paule, Ruby Ruiz, Bie Ruaro, Jess Mendoza</t>
  </si>
  <si>
    <t>Philippines</t>
  </si>
  <si>
    <t>s938</t>
  </si>
  <si>
    <t>Motu Patlu in Dragon's World</t>
  </si>
  <si>
    <t>Saurav Chakrabarty</t>
  </si>
  <si>
    <t>s1079</t>
  </si>
  <si>
    <t>Shiva: The Secret World Of Vedas City</t>
  </si>
  <si>
    <t>s1091</t>
  </si>
  <si>
    <t>Story of Kale: When Someone's in Love</t>
  </si>
  <si>
    <t>Angga Dwimas Sasongko</t>
  </si>
  <si>
    <t>Ardhito Pramono, Aur√©lie Moeremans, Arya Saloka, Roy Sungkono, Gilbert Pohan, Azizah Hanum, Tanta Ginting</t>
  </si>
  <si>
    <t>s1812</t>
  </si>
  <si>
    <t>Yes, God, Yes</t>
  </si>
  <si>
    <t>Karen Maine</t>
  </si>
  <si>
    <t>Natalia Dyer, Timothy Simons, Wolfgang Novogratz, Francesca Reale, Susan Blackwell, Alisha Boe, Donna Lynne Champlin, Parker Wierling</t>
  </si>
  <si>
    <t>s3015</t>
  </si>
  <si>
    <t>Deadcon</t>
  </si>
  <si>
    <t>Caryn Waechter</t>
  </si>
  <si>
    <t>Lauren Elizabeth, Claudia Sulewski, Keith Machekanyanga, Mimi Gianopulos, Lukas Gage, Carl Gilliard, Caeli, Mark Dohner, Jessie Paege, Richard Kohnke, Dominic Burgess, Judah Mackey</t>
  </si>
  <si>
    <t>s3058</t>
  </si>
  <si>
    <t>Garfield Gets Real</t>
  </si>
  <si>
    <t>Mark A.Z. Dipp√©, Kyung Ho Lee</t>
  </si>
  <si>
    <t>Frank Welker, Wally Wingert, Gregg Berger, Jennifer Darling, Pat Fraley, Jason Marsden, Neil Ross, Audrey Wasilewski, Stephen Stanton, Greg Eagles</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</si>
  <si>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</si>
  <si>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</si>
  <si>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</si>
  <si>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</si>
  <si>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s3257</t>
  </si>
  <si>
    <t>Iliza Shlesinger: Unveiled</t>
  </si>
  <si>
    <t>s3301</t>
  </si>
  <si>
    <t>Burning Cane</t>
  </si>
  <si>
    <t>Phillip Youmans</t>
  </si>
  <si>
    <t>Wendell Pierce, Karen Kaia Livers, Dominique McClellan, Braelyn Kelly, Emyri Crutchfield, Cynthia Capers, Erika Woods</t>
  </si>
  <si>
    <t>s3312</t>
  </si>
  <si>
    <t>Minimalism: A Documentary About the Important Things</t>
  </si>
  <si>
    <t>Matt D'Avella</t>
  </si>
  <si>
    <t>Joshua Fields Millburn, Ryan Nicodemus</t>
  </si>
  <si>
    <t>s3419</t>
  </si>
  <si>
    <t>League of Legends Origins</t>
  </si>
  <si>
    <t>Leslie Iwerks</t>
  </si>
  <si>
    <t>s4278</t>
  </si>
  <si>
    <t>Gilbert Chan</t>
  </si>
  <si>
    <t>Tedd Chan, Stella Chung, Henley Hii, Lawrence Koh, Tommy Kuan, Josh Lai, Mark Lee, Susan Leong, Benjamin Lim</t>
  </si>
  <si>
    <t>s4299</t>
  </si>
  <si>
    <t>Once in a Lifetime Sessions with George Ezra</t>
  </si>
  <si>
    <t>s4918</t>
  </si>
  <si>
    <t>Fishtronaut: The Movie</t>
  </si>
  <si>
    <t>C√©lia Catunda, Kiko Mistrorigo, Rodrigo Eba</t>
  </si>
  <si>
    <t>F√°bio Lucindo, Celso Alves, Fernanda Bullara</t>
  </si>
  <si>
    <t>s4941</t>
  </si>
  <si>
    <t>Todo lo que ser√≠a Lucas Lauriente</t>
  </si>
  <si>
    <t>Lucas Lauriente</t>
  </si>
  <si>
    <t>s4961</t>
  </si>
  <si>
    <t>Happy Anniversary</t>
  </si>
  <si>
    <t>Jared Stern</t>
  </si>
  <si>
    <t>No√´l Wells, Ben Schwartz, Joe Pantoliano, Annie Potts, Rahul Kohli, Kristin Bauer van Straten, David Walton, Leonardo Nam, Kate Berlant</t>
  </si>
  <si>
    <t>Comedies, Romantic Movies</t>
  </si>
  <si>
    <t>s5000</t>
  </si>
  <si>
    <t>Expedition China</t>
  </si>
  <si>
    <t>Ben Wallis</t>
  </si>
  <si>
    <t>Maggie Q</t>
  </si>
  <si>
    <t>s5137</t>
  </si>
  <si>
    <t>Temple</t>
  </si>
  <si>
    <t>Michael Barrett</t>
  </si>
  <si>
    <t>Logan Huffman, Natalia Warner, Brandon Sklenar, Naoto Takenaka, Asahi Uchida, Mei Kurokawa, Hisashi Miyazawa, Miho Tamaki, Seiki Chiba, Yoshimi Tachi</t>
  </si>
  <si>
    <t>s5274</t>
  </si>
  <si>
    <t>Ghost of the Mountains</t>
  </si>
  <si>
    <t>Antoine Fuqua</t>
  </si>
  <si>
    <t>s5282</t>
  </si>
  <si>
    <t>Joaqu√≠n Reyes: Una y no m√°s</t>
  </si>
  <si>
    <t>Jos√© Miguel Contreras</t>
  </si>
  <si>
    <t>Joaqu√≠n Reyes</t>
  </si>
  <si>
    <t>s5551</t>
  </si>
  <si>
    <t>Skins</t>
  </si>
  <si>
    <t>Eduardo Casanova</t>
  </si>
  <si>
    <t>Ana Polvorosa, Candela Pe√±a, Macarena G√≥mez, Carmen Machi, Jon Kortajarena, Secun de la Rosa, Itziar Castro, Antonio Dur√°n 'Morris', Joaqu√≠n Climent, Ana Mar√≠a Ayala, Eloi Costa</t>
  </si>
  <si>
    <t>s5597</t>
  </si>
  <si>
    <t>Growing Up Wild</t>
  </si>
  <si>
    <t>Keith Scholey</t>
  </si>
  <si>
    <t>Daveed Diggs</t>
  </si>
  <si>
    <t>s5615</t>
  </si>
  <si>
    <t>Daniel Sosa: Sosafado</t>
  </si>
  <si>
    <t>s5623</t>
  </si>
  <si>
    <t>Bill Burr: Walk Your Way Out</t>
  </si>
  <si>
    <t>s5785</t>
  </si>
  <si>
    <t>Iliza Shlesinger: Confirmed Kills</t>
  </si>
  <si>
    <t>s5904</t>
  </si>
  <si>
    <t>Creep</t>
  </si>
  <si>
    <t>Patrick Brice</t>
  </si>
  <si>
    <t>Mark Duplass, Patrick Brice</t>
  </si>
  <si>
    <t>Horror Movies, Independent Movies, Thrillers</t>
  </si>
  <si>
    <t>s5912</t>
  </si>
  <si>
    <t>Jen Kirkman: I'm Gonna Die Alone (And I Feel Fine)</t>
  </si>
  <si>
    <t>s6221</t>
  </si>
  <si>
    <t>Balto</t>
  </si>
  <si>
    <t>Simon Wells</t>
  </si>
  <si>
    <t>Kevin Bacon, Bob Hoskins, Bridget Fonda, Jim Cummings, Phil Collins, Jack Angel, Danny Mann, Robbie Rist</t>
  </si>
  <si>
    <t>s6223</t>
  </si>
  <si>
    <t>Balto 3: Wings of Change</t>
  </si>
  <si>
    <t>Maurice LaMarche, Sean Astin, Keith Carradine, Charles Fleischer, Jodi Benson, Bill Fagerbakke, Charity James, Kathy Najimy, David Paymer, Jean Smart</t>
  </si>
  <si>
    <t>s6401</t>
  </si>
  <si>
    <t>Caida del Cielo</t>
  </si>
  <si>
    <t>N√©stor S√°nchez Sotelo</t>
  </si>
  <si>
    <t>Muriel Santa Ana, Peto Menahem, H√©ctor D√≠az, Sebasti√°n Wainraich, Karina K., Hern√°n Jim√©nez, Fabi√°n Forte, Ver√≥nica Intile</t>
  </si>
  <si>
    <t>Comedies, International Movies, Romantic Movies</t>
  </si>
  <si>
    <t>s7293</t>
  </si>
  <si>
    <t>Leo the Lion</t>
  </si>
  <si>
    <t>Mario Cambi</t>
  </si>
  <si>
    <t>Daniel Amerman, John Cygan, Matthew Mercer, Amanda Allan, Porter Hansen, Debi Derryberry, Mari Devon, Eileen Galindo, Cole Sand</t>
  </si>
  <si>
    <t>United States, Italy</t>
  </si>
  <si>
    <t>s7374</t>
  </si>
  <si>
    <t>Maddman: The Steve Madden Story</t>
  </si>
  <si>
    <t>Ben Patterson</t>
  </si>
  <si>
    <t>Steve Madden</t>
  </si>
  <si>
    <t>s7942</t>
  </si>
  <si>
    <t>Satan &amp; Adam</t>
  </si>
  <si>
    <t>V. Scott Balcerek</t>
  </si>
  <si>
    <t>Sterling Magee, Adam Gussow</t>
  </si>
  <si>
    <t>s8111</t>
  </si>
  <si>
    <t>Stuart Little 2</t>
  </si>
  <si>
    <t>Rob Minkoff</t>
  </si>
  <si>
    <t>Michael J. Fox, Geena Davis, Hugh Laurie, Jonathan Lipnicki, Nathan Lane, Melanie Griffith, James Woods, Steve Zahn</t>
  </si>
  <si>
    <t>s8179</t>
  </si>
  <si>
    <t>The Accountant of Auschwitz</t>
  </si>
  <si>
    <t>Matthew Shoychet</t>
  </si>
  <si>
    <t>s8274</t>
  </si>
  <si>
    <t>The Desert Bride</t>
  </si>
  <si>
    <t>Cecilia At√°n, Valeria Pivato</t>
  </si>
  <si>
    <t>Paulina Garc√≠a, Claudio Rissi</t>
  </si>
  <si>
    <t>Argentina, Chile</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</si>
  <si>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</si>
  <si>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</si>
  <si>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</si>
  <si>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</si>
  <si>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</si>
  <si>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</si>
  <si>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</si>
  <si>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</si>
  <si>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s8651</t>
  </si>
  <si>
    <t>Tyke Elephant Outlaw</t>
  </si>
  <si>
    <t>Susan Lambert, Stefan Moore</t>
  </si>
  <si>
    <t>s8674</t>
  </si>
  <si>
    <t>Vegas Baby</t>
  </si>
  <si>
    <t>Amanda Micheli</t>
  </si>
  <si>
    <t>s8702</t>
  </si>
  <si>
    <t>Water &amp; Power: A California Heist</t>
  </si>
  <si>
    <t>Marina Zenovich</t>
  </si>
  <si>
    <t>s8735</t>
  </si>
  <si>
    <t>Who the F**k Is That Guy?</t>
  </si>
  <si>
    <t>Drew Stone</t>
  </si>
  <si>
    <t>Michael Alago</t>
  </si>
  <si>
    <t>Documentaries, LGBTQ Movies, Music &amp; Musicals</t>
  </si>
  <si>
    <t>s8785</t>
  </si>
  <si>
    <t>Yoko and His Friends</t>
  </si>
  <si>
    <t>Eileen Stevens, Alyson Leigh Rosenfeld, Sarah Natochenny, H.D. Quinn</t>
  </si>
  <si>
    <t>Russia</t>
  </si>
  <si>
    <t>Russia, Spain</t>
  </si>
  <si>
    <t>s1075</t>
  </si>
  <si>
    <t>Motu Patlu the Superheroes ‚Äì Super Villains from Mars</t>
  </si>
  <si>
    <t>Saurav Chakraborty</t>
  </si>
  <si>
    <t>79 min</t>
  </si>
  <si>
    <t>s1581</t>
  </si>
  <si>
    <t>Spirit Riding Free: Ride Along Adventure</t>
  </si>
  <si>
    <t>Beth Sleven, Allan Jacobsen, Kevin Wotton</t>
  </si>
  <si>
    <t>Amber Frank, Bailey Gambertoglio, Sydney Park, Katey Sagal, Rachel Kimsey, Darcy Rose Byrnes, Duncan Joiner, Bella Aboulhosn, Kai Scott</t>
  </si>
  <si>
    <t>s2833</t>
  </si>
  <si>
    <t>All About Love</t>
  </si>
  <si>
    <t>Adze Ugah</t>
  </si>
  <si>
    <t>Chris Attoh, Katlego Danke, Enyinna Nwigwe, Nomzamo Mbatha, Richard Lukunku, Zenande Mfenyane, Leroy Gopal, Angela Sithole</t>
  </si>
  <si>
    <t>s3059</t>
  </si>
  <si>
    <t>Garfield's Fun Fest</t>
  </si>
  <si>
    <t>Mark A.Z. Dipp√©, Eondeok Han</t>
  </si>
  <si>
    <t>Frank Welker, Tim Conway, Gregg Berger, Wally Wingert, Audrey Wasilewski, Fred Tatasciore, Stephen Stanton, Jennifer Darling, Neil Ross, Greg Eagles</t>
  </si>
  <si>
    <t>s3095</t>
  </si>
  <si>
    <t>The App</t>
  </si>
  <si>
    <t>Elisa Fuksas</t>
  </si>
  <si>
    <t>Vincenzo Crea, Jessica Cressy, Greta Scarano, Maya Sansa, Abel Ferrara, Anita Kravos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</si>
  <si>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</si>
  <si>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</si>
  <si>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</si>
  <si>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</si>
  <si>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</si>
  <si>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s3863</t>
  </si>
  <si>
    <t>Despite Everything</t>
  </si>
  <si>
    <t>Gabriela Tagliavini</t>
  </si>
  <si>
    <t>Blanca Su√°rez, Macarena Garc√≠a, Amaia Salamanca, Bel√©n Cuesta, Maxi Iglesias, Juan Diego, Joaqu√≠n Climent, Carlos Bardem, Emilio Guti√©rrez Caba, Tito Valverde, Teresa Rabal, Rossy de Palma, Marisa Paredes</t>
  </si>
  <si>
    <t>s4094</t>
  </si>
  <si>
    <t>Transformer</t>
  </si>
  <si>
    <t>Michael Del Monte</t>
  </si>
  <si>
    <t>Janae Marie Kroczaleski</t>
  </si>
  <si>
    <t>s4300</t>
  </si>
  <si>
    <t>Once in a Lifetime Sessions with Kasabian</t>
  </si>
  <si>
    <t>Sergio Pizzorno, Tom Meighan, Chris Edwards, Ian Mattthews, Lauren Laverne</t>
  </si>
  <si>
    <t>s4923</t>
  </si>
  <si>
    <t>Mercury 13</t>
  </si>
  <si>
    <t>David Sington, Heather Walsh</t>
  </si>
  <si>
    <t>s4990</t>
  </si>
  <si>
    <t>Ricky Gervais: Humanity</t>
  </si>
  <si>
    <t>John L. Spencer</t>
  </si>
  <si>
    <t>Ricky Gervais</t>
  </si>
  <si>
    <t>s5240</t>
  </si>
  <si>
    <t>Franca: Chaos and Creation</t>
  </si>
  <si>
    <t>Francesco Carrozzini</t>
  </si>
  <si>
    <t>s5472</t>
  </si>
  <si>
    <t>Joshua: Teenager vs. Superpower</t>
  </si>
  <si>
    <t>Joe Piscatella</t>
  </si>
  <si>
    <t>s5705</t>
  </si>
  <si>
    <t>Richard Pryor: Live in Concert</t>
  </si>
  <si>
    <t>Jeff Margolis</t>
  </si>
  <si>
    <t>Richard Pryor</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</si>
  <si>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</si>
  <si>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</si>
  <si>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</si>
  <si>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s6183</t>
  </si>
  <si>
    <t>Aram, Aram</t>
  </si>
  <si>
    <t>Christopher Chambers</t>
  </si>
  <si>
    <t>John Roohinian, Levon Sharafyan, Sevak Hakoyan, David Villada, Mike Ghader, Razmik Mansuryan, Lorita Meg, Amy Sanders, Alla Tumanian</t>
  </si>
  <si>
    <t>s6239</t>
  </si>
  <si>
    <t>Barbie Star Light Adventure</t>
  </si>
  <si>
    <t>Andrew Tan, Michael Goguen</t>
  </si>
  <si>
    <t>Erica Lindbeck, Robbie Daymond, Kimberly Woods, Sarah Anne Williams, Michael Chandler, Dwight Schultz, Ben Bledsoe, Jonathan Lipow, Lucien Dodge, Laura Post</t>
  </si>
  <si>
    <t>s6322</t>
  </si>
  <si>
    <t>Black &amp; Privileged: Volume 1</t>
  </si>
  <si>
    <t>Mark Harris</t>
  </si>
  <si>
    <t>Dawnisha Halfkenny, Simeon Henderson, Corey Hendrix, Malcom Banks, Nadia Simms, Brian White, Brely Evans, Cynda Williams, Carl Anthony Payne II</t>
  </si>
  <si>
    <t>s6325</t>
  </si>
  <si>
    <t>Black Man White Skin</t>
  </si>
  <si>
    <t>Jose Manuel Col√≥n</t>
  </si>
  <si>
    <t>s6360</t>
  </si>
  <si>
    <t>Boom</t>
  </si>
  <si>
    <t>Kaizad Gustad</t>
  </si>
  <si>
    <t>Amitabh Bachchan, Gulshan Grover, Jackie Shroff, Javed Jaffrey, Katrina Kaif, Madhu Sapre, Padma Lakshmi, Seema Biswas, Zeenat Aman, Boman Irani</t>
  </si>
  <si>
    <t>s6590</t>
  </si>
  <si>
    <t>Defying the Nazis: The Sharps' War</t>
  </si>
  <si>
    <t>Ken Burns, Artemis Joukowsky</t>
  </si>
  <si>
    <t>Tom Hanks, Marina Goldman</t>
  </si>
  <si>
    <t>s6680</t>
  </si>
  <si>
    <t>El Viaje: M√°rama y Rombai</t>
  </si>
  <si>
    <t>Federico Lemos</t>
  </si>
  <si>
    <t>s6722</t>
  </si>
  <si>
    <t>Exit Strategy</t>
  </si>
  <si>
    <t>Michael Whitton</t>
  </si>
  <si>
    <t>Jameel Saleem, Kimelia Weathers, Quincy Harris, Big Boy, Kevin Hart, Misty Alli, Noelle Balfour, Sid Burston, Carlos Castillo, Liz Hernandez, Nick Sinise</t>
  </si>
  <si>
    <t>s6915</t>
  </si>
  <si>
    <t>Hamza's Suitcase</t>
  </si>
  <si>
    <t>Akram Farouk</t>
  </si>
  <si>
    <t>Hamada Helal, Yousra El Lozy, Ahmed Fathy, Mohammed Tharwat, Samia Trabelsi, Diaa El-Merghani, Abdalah Mishrif, Mohamed Metwalli, Samy Maghawry, Bayoumi Fouad, Inas al-Najjar, Taher Abu Lela</t>
  </si>
  <si>
    <t>s6922</t>
  </si>
  <si>
    <t>Happy Times</t>
  </si>
  <si>
    <t>Luis Javier M. Henaine</t>
  </si>
  <si>
    <t>Luis Arrieta, Cassandra Ciangherotti, Humberto Busto, Iv√°n Arana, B√°rbara de Regil, Miguel Rodarte</t>
  </si>
  <si>
    <t>s6925</t>
  </si>
  <si>
    <t>Hard Tide</t>
  </si>
  <si>
    <t>Robert Osman, Nathanael Wiseman</t>
  </si>
  <si>
    <t>Nathanael Wiseman, Mem Ferda, Alexandra Newick, Oliver Stark, Kat Gellin, Andy Lucas, Ralph Brown, Beverly Hills</t>
  </si>
  <si>
    <t>s6995</t>
  </si>
  <si>
    <t>Hope Springs Eternal</t>
  </si>
  <si>
    <t>Jack C. Newell</t>
  </si>
  <si>
    <t>Mia Rose Frampton, Beth Lacke, Stony Blyden, Juliette Angelo, Lauren Giraldo, Beau Brooks, Pej Vahdat</t>
  </si>
  <si>
    <t>s7026</t>
  </si>
  <si>
    <t>Hungerford</t>
  </si>
  <si>
    <t>Drew Casson</t>
  </si>
  <si>
    <t>Drew Casson, Georgia Bradley, Sam Carter, Tom Scarlett, Nigel Morgan, Colin Stark, Kitty Speed</t>
  </si>
  <si>
    <t>s7133</t>
  </si>
  <si>
    <t>Jiro Dreams of Sushi</t>
  </si>
  <si>
    <t>David Gelb</t>
  </si>
  <si>
    <t>Jiro Ono</t>
  </si>
  <si>
    <t>s7136</t>
  </si>
  <si>
    <t>John &amp; Jane</t>
  </si>
  <si>
    <t>Ashim Ahluwalia</t>
  </si>
  <si>
    <t>s7241</t>
  </si>
  <si>
    <t>Kung Fu Magoo</t>
  </si>
  <si>
    <t>Andr√©s Couturier</t>
  </si>
  <si>
    <t>Dylan Sprouse, Cole Sprouse, Alyson Stoner, Tom Kenny, Chris Parnell, Rodger Bumpass, Maile Flanagan, Wally Wingert, Candi Milo, Jim Ward</t>
  </si>
  <si>
    <t>s7358</t>
  </si>
  <si>
    <t>Loving You</t>
  </si>
  <si>
    <t>Johnnie To</t>
  </si>
  <si>
    <t>Lau Ching Wan, Carman Lee, Tsung-Hua To, Chung-wai Lee, Ruby Wong</t>
  </si>
  <si>
    <t>Hong Kong</t>
  </si>
  <si>
    <t>s7528</t>
  </si>
  <si>
    <t>Murder Party</t>
  </si>
  <si>
    <t>Jeremy Saulnier</t>
  </si>
  <si>
    <t>Alex Barnett, Macon Blair, Paul Goldblatt, Stacy Rock, William Lacey, Beau Sia, Skei Saulnier, Chris Sharp, Bill Tangradi</t>
  </si>
  <si>
    <t>Comedies, Cult Movies, Horror Movies</t>
  </si>
  <si>
    <t>s7888</t>
  </si>
  <si>
    <t>Rolling Papers</t>
  </si>
  <si>
    <t>Mitch Dickman</t>
  </si>
  <si>
    <t>United States, Uruguay</t>
  </si>
  <si>
    <t>s8349</t>
  </si>
  <si>
    <t>The House on Coco Road</t>
  </si>
  <si>
    <t>Damani Baker</t>
  </si>
  <si>
    <t>s102</t>
  </si>
  <si>
    <t>Untold: Breaking Point</t>
  </si>
  <si>
    <t>Chapman Way, Maclain Way</t>
  </si>
  <si>
    <t>80 min</t>
  </si>
  <si>
    <t>s1007</t>
  </si>
  <si>
    <t>Motu Patlu Dino Invasion</t>
  </si>
  <si>
    <t>Sourav Chakraborty, Mayur Vyas, Anil Datt</t>
  </si>
  <si>
    <t>s1077</t>
  </si>
  <si>
    <t>Shiva VS Autobots</t>
  </si>
  <si>
    <t>s1195</t>
  </si>
  <si>
    <t>Catch.er</t>
  </si>
  <si>
    <t>Walter Taylaur</t>
  </si>
  <si>
    <t>OC Ukeje, Blossom Chukwujekwu, Alexx Ekubo, Beverly Naya, Tope Tedela, Gbenro Ajibade, Omowunmi Dada, Kiki Omeili, Wofai Fada</t>
  </si>
  <si>
    <t>s1857</t>
  </si>
  <si>
    <t>BLACKPINK: Light Up the Sky</t>
  </si>
  <si>
    <t>Caroline Suh</t>
  </si>
  <si>
    <t>Blackpink</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</si>
  <si>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</si>
  <si>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</si>
  <si>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</si>
  <si>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</si>
  <si>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s2000</t>
  </si>
  <si>
    <t>Hope Frozen: A Quest to Live Twice</t>
  </si>
  <si>
    <t>Pailin Wedel</t>
  </si>
  <si>
    <t>Thailand</t>
  </si>
  <si>
    <t>Thailand, United States</t>
  </si>
  <si>
    <t>s2173</t>
  </si>
  <si>
    <t>Killing Hasselhoff</t>
  </si>
  <si>
    <t>Darren Grant</t>
  </si>
  <si>
    <t>Ken Jeong, David Hasselhoff, Jim Jefferies, Jon Lovitz, Rhys Darby, Dan Bakkedahl, Jennifer Ikeda, Will Sasso, Colton Dunn</t>
  </si>
  <si>
    <t>s2449</t>
  </si>
  <si>
    <t>Kalek Shanab</t>
  </si>
  <si>
    <t>Hani Al-Shaibani</t>
  </si>
  <si>
    <t>Saad Abdullah, Mohamed Alkendi, Ammar Rahma, Maria Khan, Msabeh Bin Hashim, Hani Abd Al Ghani, Zayed Mohammed Mahmoud, Khaled Abdullah</t>
  </si>
  <si>
    <t>s2465</t>
  </si>
  <si>
    <t>Grandmother's Farm Part 2</t>
  </si>
  <si>
    <t>Mansour Al Felei, Saeed Al-Sheryani, Yaser Alneyadi, Khaled Al-Nuaimi, Abdullah Al Hamiri, Abdullah Al-Ramsi, Salama Almazrouei, Am Rashed, Aisha Al Suwaidi, Muhammed Murshed</t>
  </si>
  <si>
    <t>s2498</t>
  </si>
  <si>
    <t>I Will Follow</t>
  </si>
  <si>
    <t>Ava DuVernay</t>
  </si>
  <si>
    <t>Salli Richardson-Whitfield, Michole Briana White, Omari Hardwick, Tracie Thoms, Dijon Talton, Damone Roberts, Blair Underwood, Beverly Todd</t>
  </si>
  <si>
    <t>s4010</t>
  </si>
  <si>
    <t>Jeff Dunham: Minding the Monsters</t>
  </si>
  <si>
    <t>s4082</t>
  </si>
  <si>
    <t>Life of An Outcast</t>
  </si>
  <si>
    <t>Pawan K Shrivastava</t>
  </si>
  <si>
    <t>Ravi Bhushan Bhartiya, Shalini Mohan, Bhaskar Jha, Manohar Pandey, Siddharth Bharadwaj, Jay Shanker Pandey, Deepak Jha, Komal Singh</t>
  </si>
  <si>
    <t>s4436</t>
  </si>
  <si>
    <t>Edmilson Filho: Notas, Comedy about Relationships</t>
  </si>
  <si>
    <t>Halder Gomes</t>
  </si>
  <si>
    <t>Edmilson Filho</t>
  </si>
  <si>
    <t>s4548</t>
  </si>
  <si>
    <t>Monty Python: Live at The Hollywood Bowl</t>
  </si>
  <si>
    <t>Terry Hughes, Ian MacNaughton</t>
  </si>
  <si>
    <t>Graham Chapman, John Cleese, Terry Gilliam, Eric Idle, Terry Jones, Michael Palin, Neil Innes, Carol Cleveland</t>
  </si>
  <si>
    <t>s5111</t>
  </si>
  <si>
    <t>Creep 2</t>
  </si>
  <si>
    <t>Mark Duplass, Desiree Akhavan, Karan Soni</t>
  </si>
  <si>
    <t>s5354</t>
  </si>
  <si>
    <t>Jessica Darling's It List</t>
  </si>
  <si>
    <t>Ali Scher</t>
  </si>
  <si>
    <t>Chloe East, Emma Rayne Lyle, Jane Widdop, Jane Sibbett, Eric Lutes, Blair Fowler, Ashley Liao, Eva Bella, Kimrie Lewis-Davis, Abraham Benrubi</t>
  </si>
  <si>
    <t>s5468</t>
  </si>
  <si>
    <t>Without Gorky</t>
  </si>
  <si>
    <t>Cosima Spender</t>
  </si>
  <si>
    <t>s5475</t>
  </si>
  <si>
    <t>Ar√®s</t>
  </si>
  <si>
    <t>Jean-Patrick Benes</t>
  </si>
  <si>
    <t>Ola Rapace, Micha Lescot, Thierry Hancisse, H√©l√®ne Filli√®res, Ruth Vega Fernandez, Louis-Do de Lencquesaing, Eva Lallier, Emilie Gavois-Kahn</t>
  </si>
  <si>
    <t>Action &amp; Adventure, International Movies, Sci-Fi &amp; Fantasy</t>
  </si>
  <si>
    <t>s5631</t>
  </si>
  <si>
    <t>Take the 10</t>
  </si>
  <si>
    <t>Chester Tam</t>
  </si>
  <si>
    <t>Josh Peck, Tony Revolori, Kevin Corrigan, Chester Tam, Andy Samberg, Stella Maeve, Jordan Rock, Carlos Alazraqui, Fred Armisen</t>
  </si>
  <si>
    <t>s5755</t>
  </si>
  <si>
    <t>Sky Ladder: The Art of Cai Guo-Qiang</t>
  </si>
  <si>
    <t>Kevin MacDonald</t>
  </si>
  <si>
    <t>Cai Guo-Qiang</t>
  </si>
  <si>
    <t>s5811</t>
  </si>
  <si>
    <t>I'll Sleep When I'm Dead</t>
  </si>
  <si>
    <t>Justin Krook</t>
  </si>
  <si>
    <t>Steve Aoki</t>
  </si>
  <si>
    <t>s5840</t>
  </si>
  <si>
    <t>Sof√≠a Ni√±o de Rivera: Exposed</t>
  </si>
  <si>
    <t>s5899</t>
  </si>
  <si>
    <t>6 Years</t>
  </si>
  <si>
    <t>Hannah Fidell</t>
  </si>
  <si>
    <t>Taissa Farmiga, Ben Rosenfield, Lindsay Burdge, Joshua Leonard, Jennifer Lafleur, Peter Vack, Dana Wheeler-Nicholson, Jason Newman, Molly McMichael</t>
  </si>
  <si>
    <t>s5932</t>
  </si>
  <si>
    <t>The Battered Bastards of Baseball</t>
  </si>
  <si>
    <t>Todd Field, Kurt Russell</t>
  </si>
  <si>
    <t>s5939</t>
  </si>
  <si>
    <t>Aziz Ansari: Buried Alive</t>
  </si>
  <si>
    <t>Will Lovelace, Dylan Southern</t>
  </si>
  <si>
    <t>s5959</t>
  </si>
  <si>
    <t>Shane Acker</t>
  </si>
  <si>
    <t>Elijah Wood, John C. Reilly, Jennifer Connelly, Christopher Plummer, Crispin Glover, Martin Landau, Fred Tatasciore, Alan Oppenheimer, Tom Kane</t>
  </si>
  <si>
    <t>Action &amp; Adventure, Independent Movies, Sci-Fi &amp; Fantasy</t>
  </si>
  <si>
    <t>s6041</t>
  </si>
  <si>
    <t>A Haunting at Silver Falls: The Return</t>
  </si>
  <si>
    <t>Teo Konuralp</t>
  </si>
  <si>
    <t>Laura Flannery, James Cavlo, Harry Hains, Clemmie Dugdale, Dendrie Taylor, Bryan Chesters, Jennifer Dorogi, Adam Lazarre-White, Nikita Ramsey</t>
  </si>
  <si>
    <t>s6151</t>
  </si>
  <si>
    <t>An American in Madras</t>
  </si>
  <si>
    <t>Karan Bali</t>
  </si>
  <si>
    <t>s6152</t>
  </si>
  <si>
    <t>An American Tail</t>
  </si>
  <si>
    <t>Don Bluth</t>
  </si>
  <si>
    <t>Erica Yohn, Nehemiah Persoff, Amy Green, Phillip Glasser, Christopher Plummer, John Finnegan, Will Ryan, Hal Smith, Dom DeLuise, Madeline Kahn</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</si>
  <si>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</si>
  <si>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</si>
  <si>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</si>
  <si>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s6367</t>
  </si>
  <si>
    <t>Boy and the World</t>
  </si>
  <si>
    <t>Al√™ Abreu</t>
  </si>
  <si>
    <t>Vin√≠cius Garcia, Felipe Zilse, Al√™ Abreu, Lu Horta, Marco Aur√©lio Campos, Cassius Romero, Alfredo Rollo</t>
  </si>
  <si>
    <t>s6476</t>
  </si>
  <si>
    <t>Chris Brown: Welcome to My Life</t>
  </si>
  <si>
    <t>Andrew Sandler</t>
  </si>
  <si>
    <t>Chris Brown</t>
  </si>
  <si>
    <t>s6735</t>
  </si>
  <si>
    <t>Fall Girls</t>
  </si>
  <si>
    <t>Chris Stokes</t>
  </si>
  <si>
    <t>Amara La Negra, Erica Hubbard, Joely Fisher, Paris Phillips, Erica Peeples, Tami Roman, Alfred Thomas II, J-Boog, Hunter Ives, Dylan Mooney</t>
  </si>
  <si>
    <t>s6969</t>
  </si>
  <si>
    <t>Highly Strung</t>
  </si>
  <si>
    <t>Scott Hicks</t>
  </si>
  <si>
    <t>s7139</t>
  </si>
  <si>
    <t>John Mellencamp: Plain Spoken</t>
  </si>
  <si>
    <t>John Mellencamp</t>
  </si>
  <si>
    <t>s7422</t>
  </si>
  <si>
    <t>Mater</t>
  </si>
  <si>
    <t>Pablo D'Alo Abba</t>
  </si>
  <si>
    <t>Lautaro Perotti, Tamara Kiper, Inda Lavalle, Miriam Odorico, Araceli Dvoskin, Gonzalo Ruiz, Patricio Aranguren, Marina Bellati, Luciana Fuks, Martin Slipak</t>
  </si>
  <si>
    <t>s7532</t>
  </si>
  <si>
    <t>My Babysitter's a Vampire: The Movie</t>
  </si>
  <si>
    <t>Bruce McDonald</t>
  </si>
  <si>
    <t>Matthew Knight, Vanessa Morgan, Atticus Mitchell, Cameron Kennedy, Kate Todd, Joe Dinicol, Ella Jonas Farlinger, Ari Cohen, Laura de Carteret, Hrant Alianak</t>
  </si>
  <si>
    <t>s7559</t>
  </si>
  <si>
    <t>Namour</t>
  </si>
  <si>
    <t>Heidi Saman</t>
  </si>
  <si>
    <t>Karim Saleh, Waleed Zuaiter, Nicole Haddad, Mona Hala, Wedad Abdel Aziz Abdou, Lavrenti Lopes, Jessica Lu, Amin El Gamal, Melina Lizette, Tom Lenk, Terry Walters</t>
  </si>
  <si>
    <t>s7847</t>
  </si>
  <si>
    <t>Red Trees</t>
  </si>
  <si>
    <t>Marina Willer</t>
  </si>
  <si>
    <t>Tim Piggott-Smith</t>
  </si>
  <si>
    <t>s7887</t>
  </si>
  <si>
    <t>Roll Red Roll</t>
  </si>
  <si>
    <t>Nancy Schwartzman</t>
  </si>
  <si>
    <t>s8195</t>
  </si>
  <si>
    <t>The Apostate</t>
  </si>
  <si>
    <t>√Ålvaro Ogalla, Marta Larralde, B√°rbara Lennie, Vicky Pe√±a, Juan Calot, Kaiet Rodriguez, Andr√©s Gertr√∫dix, Joaqu√≠n Climent, √Ålvaro Roig, Tino Martinez, Mercedes Hoyos</t>
  </si>
  <si>
    <t>Spain, France, Uruguay</t>
  </si>
  <si>
    <t>s8649</t>
  </si>
  <si>
    <t>Two Graves</t>
  </si>
  <si>
    <t>Gary Young</t>
  </si>
  <si>
    <t>Cathy Tyson, Katie Jarvis, David Hayman, Josh Herdman, Dave Johns, Danielle Harold, Kedar Williams-Stirling, Neal Ward</t>
  </si>
  <si>
    <t>Thrillers</t>
  </si>
  <si>
    <t>s379</t>
  </si>
  <si>
    <t>Fantastic Fungi</t>
  </si>
  <si>
    <t>Louie Schwartzberg</t>
  </si>
  <si>
    <t>81 min</t>
  </si>
  <si>
    <t>s874</t>
  </si>
  <si>
    <t>Ahaan</t>
  </si>
  <si>
    <t>Nikhil Pherwani</t>
  </si>
  <si>
    <t>Arif Zakaria, Abuli Mamaji, Niharika Singh, Rajit Kapoor, Plabita Borthakur, Shilpa Mehta, Kaizaad Kotwal, Sonali Sachdev, Haresh Raut</t>
  </si>
  <si>
    <t>s1008</t>
  </si>
  <si>
    <t>Motu Patlu in Octupus World</t>
  </si>
  <si>
    <t>Sourav Chakraborty, Vidit Kumar, Mayur Vyas, Mahendra Bhatnagar, Dishi Duggal, Nandkishore Pandey</t>
  </si>
  <si>
    <t>s1078</t>
  </si>
  <si>
    <t>Shiva: Journey to Plunotaria</t>
  </si>
  <si>
    <t>s1237</t>
  </si>
  <si>
    <t>Sentinelle</t>
  </si>
  <si>
    <t>Julien Leclercq</t>
  </si>
  <si>
    <t>Olga Kurylenko, Marilyn Lima, Michel Nabokoff, Martin Swabey, Carole Weyers, Andrey Gorlenko, Antonia Malinova, Gabriel Almaer, Blaise Afonso, Guillaume Duhesme, Michel Biel</t>
  </si>
  <si>
    <t>s1418</t>
  </si>
  <si>
    <t>Al acecho</t>
  </si>
  <si>
    <t>Francisco D'Eufemia</t>
  </si>
  <si>
    <t>Rodrigo de la Serna, Belen Blanco, Walter Jakob, Facundo Aquinos, Patricia Calisaya</t>
  </si>
  <si>
    <t>s1637</t>
  </si>
  <si>
    <t>Dance Dreams: Hot Chocolate Nutcracker</t>
  </si>
  <si>
    <t>Oliver Bokelberg</t>
  </si>
  <si>
    <t>Debbie Allen</t>
  </si>
  <si>
    <t>s1764</t>
  </si>
  <si>
    <t>Piercing</t>
  </si>
  <si>
    <t>Christopher Abbott, Mia Wasikowska, Laia Costa, Marin Ireland, Maria Dizzia, Wendell Pierce, Olivia Bond, Dakota Lustick</t>
  </si>
  <si>
    <t>Dramas, Independent Movies, Thrillers</t>
  </si>
  <si>
    <t>s1825</t>
  </si>
  <si>
    <t>Taxi Ballad</t>
  </si>
  <si>
    <t>Daniel Joseph</t>
  </si>
  <si>
    <t>Talal El-Jordi, Karina Logue, Badih Abou Chakra, Tariq Tamim, Omar Mikati, Hiam Abou Chedid, Mahmoud Mabsout, Aida Sabra</t>
  </si>
  <si>
    <t>Lebanon, United States, United Arab Emirates</t>
  </si>
  <si>
    <t>s1885</t>
  </si>
  <si>
    <t>Walk Away from Love</t>
  </si>
  <si>
    <t>Christopher Nolen</t>
  </si>
  <si>
    <t>Noree Victoria, Brad James, Robert Christopher Riley, Brely Evans, Sabrina Revelle</t>
  </si>
  <si>
    <t>Dramas, Romantic Movies</t>
  </si>
  <si>
    <t>s2105</t>
  </si>
  <si>
    <t>Dark Forces</t>
  </si>
  <si>
    <t>Bernardo Arellano</t>
  </si>
  <si>
    <t>Tenoch Huerta, Er√©ndira Ibarra, Dale Carley, Ariane Pellicer, Johana Blendl, Dai Liparoti, Mauricio Aspe, Nick Zedd</t>
  </si>
  <si>
    <t>s2381</t>
  </si>
  <si>
    <t>Riding Faith</t>
  </si>
  <si>
    <t>Paco Aguilar</t>
  </si>
  <si>
    <t>John Schneider, T.C. Stallings, Grace Van Dien, Marisa Brown, Jimmy Deshler</t>
  </si>
  <si>
    <t>s2564</t>
  </si>
  <si>
    <t>Luccas Neto em: Acampamento de F√©rias 2</t>
  </si>
  <si>
    <t>Luccas Neto, Giovanna Alparone, J√©ssica Diehl, Vivian Duarte</t>
  </si>
  <si>
    <t>s2669</t>
  </si>
  <si>
    <t>Earth and Blood</t>
  </si>
  <si>
    <t>Sami Bouajila, Eriq Ebouaney, Samy Seghir, Sofia Lesaffre</t>
  </si>
  <si>
    <t>s2928</t>
  </si>
  <si>
    <t>Captain Underpants Epic Choice-o-Rama</t>
  </si>
  <si>
    <t>Nat Faxon, Jay Gragnani, Ramone Hamilton, Sean Astin, Dayci Brookshire, Jorge Diaz, Todd Grimes, Peter Hastings, Evan Kishiyama, David Koechner, Phil LaMarr, Erica Luttrell, Patty Mattson, Brennan Murray, Nolan North</t>
  </si>
  <si>
    <t>s3065</t>
  </si>
  <si>
    <t>Luccas Neto in: Children's Day</t>
  </si>
  <si>
    <t>Luccas Neto, Vivian Duarte, Giobanna Alparone, J√©ssica Diehl</t>
  </si>
  <si>
    <t>s3211</t>
  </si>
  <si>
    <t>I Lost My Body</t>
  </si>
  <si>
    <t>J√©r√©my Clapin</t>
  </si>
  <si>
    <t>Hakim Faris, Victoire Du Bois, Patrick d'Assum√ßao, Dev Patel, Alia Shawkat, George Wendt</t>
  </si>
  <si>
    <t>s3320</t>
  </si>
  <si>
    <t>Hey Arnold! The Jungle Movie</t>
  </si>
  <si>
    <t>Raymie Muzquiz, Stu Livingston</t>
  </si>
  <si>
    <t>Mason Vale Cotton, Benjamin Flores Jr., Francesca Smith, Alfred Molina, Dan Castellaneta, Tress MacNeille, Craig Bartlett, Carlos Alazraqui</t>
  </si>
  <si>
    <t>United States, South Korea, Japan</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</si>
  <si>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</si>
  <si>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</si>
  <si>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</si>
  <si>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</si>
  <si>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</si>
  <si>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</si>
  <si>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Noah Baumbach</t>
  </si>
  <si>
    <t>Jeff Daniels, Laura Linney, Jesse Eisenberg, Owen Kline, William Baldwin, Halley Feiffer, Anna Paquin, Ken Leung, David Benger, Adam Rose</t>
  </si>
  <si>
    <t>s3539</t>
  </si>
  <si>
    <t>Elena</t>
  </si>
  <si>
    <t>Petra Costa</t>
  </si>
  <si>
    <t>Brazil, United States</t>
  </si>
  <si>
    <t>s3627</t>
  </si>
  <si>
    <t>Misfit</t>
  </si>
  <si>
    <t>Erwin van den Eshof</t>
  </si>
  <si>
    <t>Djamila, Niek Roozen, Bente Fokkens, Jolijn Henneman, Fenna Ramos, Jill Schirnhofer, Donny Roelvink, D√©fano Holwijn, Luca Gilliot</t>
  </si>
  <si>
    <t>Children &amp; Family Movies, Comedies, International Movies</t>
  </si>
  <si>
    <t>s3653</t>
  </si>
  <si>
    <t>¬°Ay, mi madre!</t>
  </si>
  <si>
    <t>Frank Ariza</t>
  </si>
  <si>
    <t>Estefan√≠a de los Santos, Secun de la Rosa, Terele P√°vez, Mar√≠a Alfonsa Rosso, Mariola Fuentes, Alfonso S√°nchez, Paz Vega, Marta Torn√©, Concha Gal√°n</t>
  </si>
  <si>
    <t>s3961</t>
  </si>
  <si>
    <t>The Burial of Kojo</t>
  </si>
  <si>
    <t>Sam "Blitz" Bazawule</t>
  </si>
  <si>
    <t>Cynthia Dankwa, Ama K. Abebrese, Joseph Otsiman, Kobina Amissah Sam, Mamley Djangmah, Henry Adofo, Anima Misa, Brian Angels</t>
  </si>
  <si>
    <t>Ghana</t>
  </si>
  <si>
    <t>Ghana, United States</t>
  </si>
  <si>
    <t>s4234</t>
  </si>
  <si>
    <t>Bill Hicks: Sane Man</t>
  </si>
  <si>
    <t>Kevin Booth, David Johndrow</t>
  </si>
  <si>
    <t>s4337</t>
  </si>
  <si>
    <t>Crossroads: One Two Jaga</t>
  </si>
  <si>
    <t>Nam Ron</t>
  </si>
  <si>
    <t>Zahiril Adzim, Ario Bayu, Asmara Abigail, Rosdeen Suboh, Amerul Affendi, Iedil Putra, Timothy Castillo, Chew Kin Wah, Along Eyzendy, Nam Ron</t>
  </si>
  <si>
    <t>s4541</t>
  </si>
  <si>
    <t>Eric ldle's What About Dick?</t>
  </si>
  <si>
    <t>Eric Idle, Aubrey Powell</t>
  </si>
  <si>
    <t>Russell Brand, Billy Connolly, Tim Curry, Eric Idle, Eddie Izzard, Jane Leeves, Jim Piddock, Tracey Ullman, Sophie Winkleman</t>
  </si>
  <si>
    <t>s5018</t>
  </si>
  <si>
    <t>Trailer Park Boys Live In F**kin' Dublin</t>
  </si>
  <si>
    <t>Mike Smith, John Paul Tremblay, Robb Wells, Pat Roach</t>
  </si>
  <si>
    <t>s5143</t>
  </si>
  <si>
    <t>Monster Island</t>
  </si>
  <si>
    <t>Leopoldo Aguilar</t>
  </si>
  <si>
    <t>Joey Camen, Fiona Hardingham, Johnny Rose, Katie Leigh, Roger L. Jackson, Wally Wingert, Phillip Vasquez</t>
  </si>
  <si>
    <t>India, Mexico</t>
  </si>
  <si>
    <t>s5180</t>
  </si>
  <si>
    <t>Jerry Seinfeld: Comedian</t>
  </si>
  <si>
    <t>Christian Charles</t>
  </si>
  <si>
    <t>Jerry Seinfeld, Orny Adams, Colin Quinn, Bill Cosby, Robert Klein, Chris Rock, Garry Shandling, Jay Leno, Kevin Nealon, Ray Romano</t>
  </si>
  <si>
    <t>s5250</t>
  </si>
  <si>
    <t>Ver√≥nica</t>
  </si>
  <si>
    <t>Carlos Algara, Alejandro Martinez-Beltran</t>
  </si>
  <si>
    <t>Arcelia Ram√≠rez, Olga Segura, Sof√≠a Garza</t>
  </si>
  <si>
    <t>s5494</t>
  </si>
  <si>
    <t>Handsome: A Netflix Mystery Movie</t>
  </si>
  <si>
    <t>Jeff Garlin, Natasha Lyonne, Amy Sedaris, Steven Weber, Christine Woods, Eddie Pepitone, Timm Sharp, Brad Morris, Leah Remini, Ava Acres</t>
  </si>
  <si>
    <t>s5509</t>
  </si>
  <si>
    <t>Casting JonBenet</t>
  </si>
  <si>
    <t>Kitty Green</t>
  </si>
  <si>
    <t>United States, Australia, China</t>
  </si>
  <si>
    <t>s5532</t>
  </si>
  <si>
    <t>Arctic Heart</t>
  </si>
  <si>
    <t>Marie Madinier</t>
  </si>
  <si>
    <t>Charlotte Le Bon, Guillaume Canet, Anne Le Ny, Patrick d'Assum√ßao, Damien Chapelle, Xavier Beauvois, Vincent Launay-Franceschini</t>
  </si>
  <si>
    <t>s5552</t>
  </si>
  <si>
    <t>The Tenth Man</t>
  </si>
  <si>
    <t>Daniel Burman</t>
  </si>
  <si>
    <t>Alan Sabbagh, Julieta Zylberberg, Usher Barilka, Elvira Onetto, Adri√°n Stoppelman, Dan Breitman, Elisa Carricajo</t>
  </si>
  <si>
    <t>s5688</t>
  </si>
  <si>
    <t>Blue Jay</t>
  </si>
  <si>
    <t>Alex Lehmann</t>
  </si>
  <si>
    <t>Sarah Paulson, Mark Duplass, Clu Gulager</t>
  </si>
  <si>
    <t>s5743</t>
  </si>
  <si>
    <t>West Coast</t>
  </si>
  <si>
    <t>Benjamin Weill</t>
  </si>
  <si>
    <t>Devi Couzigou, Mathis Crusson, Victor Le Blond, Sullivan Loyez, Pierre-Fran√ßois Martin-Laval, Hugo Chalan-Marchio</t>
  </si>
  <si>
    <t>s5821</t>
  </si>
  <si>
    <t>Lavell Crawford: Can a Brother Get Some Love?</t>
  </si>
  <si>
    <t>Lavell Crawford</t>
  </si>
  <si>
    <t>s5922</t>
  </si>
  <si>
    <t>Bill Burr: I'm Sorry You Feel That Way</t>
  </si>
  <si>
    <t>s5958</t>
  </si>
  <si>
    <t>To and From New York</t>
  </si>
  <si>
    <t>Sorin Dan Mihalcescu</t>
  </si>
  <si>
    <t>Barbara King, Shaana Diya, John Krisiukenas, Yoriko Haraguchi, David Crane, Chad Thomas</t>
  </si>
  <si>
    <t>s6015</t>
  </si>
  <si>
    <t>42 Grams</t>
  </si>
  <si>
    <t>Jake Bickelhaupt</t>
  </si>
  <si>
    <t>s6134</t>
  </si>
  <si>
    <t>American Anarchist</t>
  </si>
  <si>
    <t>Charlie Siskel</t>
  </si>
  <si>
    <t>William Powell</t>
  </si>
  <si>
    <t>s6192</t>
  </si>
  <si>
    <t>At All Costs</t>
  </si>
  <si>
    <t>Mike Nicoll</t>
  </si>
  <si>
    <t>Parker Jackson Cartwright, Gabe York</t>
  </si>
  <si>
    <t>s6267</t>
  </si>
  <si>
    <t>Beavis and Butt-head Do America</t>
  </si>
  <si>
    <t>Mike Judge</t>
  </si>
  <si>
    <t>Mike Judge, Bruce Willis, Demi Moore, Cloris Leachman, Robert Stack, Jacqueline Barba, Pamela Blair, Eric Bogosian, Kristofor Brown, Tony Darling, David Letterman</t>
  </si>
  <si>
    <t>s6375</t>
  </si>
  <si>
    <t>Breaking Free</t>
  </si>
  <si>
    <t>Sridhar Rangayan</t>
  </si>
  <si>
    <t>s6575</t>
  </si>
  <si>
    <t>De Film van Dylan Haegens</t>
  </si>
  <si>
    <t>Dylan Haegens, Bas van Teylingen</t>
  </si>
  <si>
    <t>Dylan Haegens, Nick Golterman, Marit Brugman, Ilse Warringa, Teun Peters, Patrick Stoof, Rick Vermeulen, Rico Verhoeven</t>
  </si>
  <si>
    <t>s6724</t>
  </si>
  <si>
    <t>Expo</t>
  </si>
  <si>
    <t>Joseph Mbah</t>
  </si>
  <si>
    <t>Derek Davenport, Amelia Haberman, Shepsut Wilson, Titus Covington, Hayley Vrana, Michael Alvarez, Richard Lippert, Alfoniso Lopez</t>
  </si>
  <si>
    <t>Action &amp; Adventure, Dramas, Independent Movies</t>
  </si>
  <si>
    <t>s6784</t>
  </si>
  <si>
    <t>Forbidden Games: The Justin Fashanu Story</t>
  </si>
  <si>
    <t>Jon Carey, Adam Darke</t>
  </si>
  <si>
    <t>Justin Fashanu, John Fashanu</t>
  </si>
  <si>
    <t>s6996</t>
  </si>
  <si>
    <t>Hope: One in a Billion</t>
  </si>
  <si>
    <t>Brodje Wemboendja</t>
  </si>
  <si>
    <t>Gift Ngoepe</t>
  </si>
  <si>
    <t>United States, South Africa</t>
  </si>
  <si>
    <t>s7208</t>
  </si>
  <si>
    <t>King Jack</t>
  </si>
  <si>
    <t>Felix Thompson</t>
  </si>
  <si>
    <t>Charlie Plummer, Cory Nichols, Christian Madsen, Danny Flaherty, Erin Davie, Chloe Levine</t>
  </si>
  <si>
    <t>s7235</t>
  </si>
  <si>
    <t>Krisha</t>
  </si>
  <si>
    <t>Trey Edward Shults</t>
  </si>
  <si>
    <t>Krisha Fairchild, Alex Dobrenko, Robyn Fairchild, Chris Doubek, Victoria Fairchild, Bryan Casserly, Chase Joliet, Atheena Frizzell, Augustine Frizzell, Bill Wise, Olivia Grace Applegate, Trey Edward Shults</t>
  </si>
  <si>
    <t>s7445</t>
  </si>
  <si>
    <t>Menorca</t>
  </si>
  <si>
    <t>John Barnard</t>
  </si>
  <si>
    <t>Tammy Gillis, Sheila Campbell, Talia Pura, Dorothy Carroll, Logan Creran, Jason Wishnowski, Aaron Merke, Krystle Snow, Michael O'Sullivan</t>
  </si>
  <si>
    <t>Canada, Spain</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</si>
  <si>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</si>
  <si>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</si>
  <si>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</si>
  <si>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</si>
  <si>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</si>
  <si>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</si>
  <si>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Romantic Movies</t>
  </si>
  <si>
    <t>s7746</t>
  </si>
  <si>
    <t>Pizza, birra, faso</t>
  </si>
  <si>
    <t>Israel Adri√°n Caetano, Bruno Stagnaro</t>
  </si>
  <si>
    <t>H√©ctor Anglada, Jorge Ses√°n, Pamela Jord√°n, Adri√°n Yospe, Daniel Di Biase, Walter D√≠az, Mart√≠n Adjemi√°n, Elena C√°nepa, Rub√©n Rodr√≠guez, Tony Lestingi, Alejandro Pous</t>
  </si>
  <si>
    <t>s7750</t>
  </si>
  <si>
    <t>Planet Hulk</t>
  </si>
  <si>
    <t>Rick D. Wasserman, Lisa Ann Beley, Mark Hildreth, Liam O'Brien, Kevin Michael Richardson, Sam Vincent, Advah Soudack, Michael Kopsa, Paul Dobson, Marc Worden</t>
  </si>
  <si>
    <t>s7844</t>
  </si>
  <si>
    <t>Red Christmas</t>
  </si>
  <si>
    <t>Craig Anderson</t>
  </si>
  <si>
    <t>Dee Wallace, Geoff Morrell, Sarah Bishop, Janis McGavin, David Collins, Bjorn Stewart, Gerard O'Dwyer, Deelia Meriel, Sam Campbell, Anthony Jensen, Robert Anderson</t>
  </si>
  <si>
    <t>s8151</t>
  </si>
  <si>
    <t>Tarif de nuit</t>
  </si>
  <si>
    <t>Julien Seri</t>
  </si>
  <si>
    <t>Jonathan Howard, Jonathan Demurger, Fanny Valette, Jess Liaudin</t>
  </si>
  <si>
    <t>s8156</t>
  </si>
  <si>
    <t>Teach Us All</t>
  </si>
  <si>
    <t>Sonia Lowman</t>
  </si>
  <si>
    <t>s8478</t>
  </si>
  <si>
    <t>The Real Miyagi</t>
  </si>
  <si>
    <t>Kevin Derek</t>
  </si>
  <si>
    <t>Fumio Demura</t>
  </si>
  <si>
    <t>United States, Canada, Japan, Panama</t>
  </si>
  <si>
    <t>s8766</t>
  </si>
  <si>
    <t>XX</t>
  </si>
  <si>
    <t>Jovanka Vuckovic, Annie Clark, Roxanne Benjamin, Karyn Kusama</t>
  </si>
  <si>
    <t>Natalie Brown, Jonathan Watton, Melanie Lynskey, Lindsay Burdge, Sheila Vand, Casey Adams, Breeda Wool, Angela Trimbur, Morgan Krantz, Christina Kirk, Kyle Allen, Mike Doyle</t>
  </si>
  <si>
    <t>s8793</t>
  </si>
  <si>
    <t>Young Tiger</t>
  </si>
  <si>
    <t>Mu Chu</t>
  </si>
  <si>
    <t>Qiu Yuen, Charlie Chin, Jackie Chan, Hu Chin, Nan Chiang</t>
  </si>
  <si>
    <t>Action &amp; Adventure, International Movies</t>
  </si>
  <si>
    <t>s142</t>
  </si>
  <si>
    <t>Extraction</t>
  </si>
  <si>
    <t>Steven C. Miller</t>
  </si>
  <si>
    <t>Bruce Willis, Kellan Lutz, Gina Carano, D.B. Sweeney, Joshua Mikel, Steve Coulter, Dan Bilzerian, Heather Johansen</t>
  </si>
  <si>
    <t>United States, United Kingdom, Canada</t>
  </si>
  <si>
    <t>82 min</t>
  </si>
  <si>
    <t>s234</t>
  </si>
  <si>
    <t>Count Me In</t>
  </si>
  <si>
    <t>Mark Lo</t>
  </si>
  <si>
    <t>s260</t>
  </si>
  <si>
    <t>Pahuna</t>
  </si>
  <si>
    <t>Paakhi Tyrewala</t>
  </si>
  <si>
    <t>Anmol Limbu, Ishika Gurung, Manju Chettri, Banita Lagun, Binod Pradhan, Mahindra Bajgai, Rupa Tamang, Saran Rai</t>
  </si>
  <si>
    <t>India, Nepal</t>
  </si>
  <si>
    <t>s630</t>
  </si>
  <si>
    <t>A Way Back Home</t>
  </si>
  <si>
    <t>B. T Thomas</t>
  </si>
  <si>
    <t>Alexx Ekubo, Ik Ogbonna, Bimbo Manuel, Haillie Sumney, Clem Ohameze, John Fashanu, Damilola Ogunsi, Amb. Rachel Bakam, Alexandra Ayo, Mariah Ug</t>
  </si>
  <si>
    <t>s725</t>
  </si>
  <si>
    <t>The Reason I Jump</t>
  </si>
  <si>
    <t>Jerry Rothwell</t>
  </si>
  <si>
    <t>s1728</t>
  </si>
  <si>
    <t>Girl's Revenge</t>
  </si>
  <si>
    <t>Weica Wang</t>
  </si>
  <si>
    <t>Wang Yu-ping, Yuri Chen, Shiny Yao, Pii Liu, Mike Lin, Edison Song, Xia Teng-hong, Moon Lee</t>
  </si>
  <si>
    <t>Taiwan</t>
  </si>
  <si>
    <t>s1836</t>
  </si>
  <si>
    <t>I Am Vengeance: Retaliation</t>
  </si>
  <si>
    <t>Ross Boyask</t>
  </si>
  <si>
    <t>Stu Bennett, Vinnie Jones, Mark Griffin, Katrina Durden, Phoebe Robinson-Galvin, Sam Benjamin, David Schaal, Jessica-Jane Stafford, Bentley Kalu, Jean-Paul Ly</t>
  </si>
  <si>
    <t>s2151</t>
  </si>
  <si>
    <t>Berlin, Berlin: Lolle on the Run</t>
  </si>
  <si>
    <t>Franziska Meyer Price</t>
  </si>
  <si>
    <t>Felicitas Woll, Janina Uhse, Jan Sosniok, Matthias Klimsa, Sandra Borgmann, Kai Lentrodt, Armin Rohde, Gitta Schweigh√∂fer, Kailas Mahadevan</t>
  </si>
  <si>
    <t>s2303</t>
  </si>
  <si>
    <t>Thiago Ventura: POKAS</t>
  </si>
  <si>
    <t>Fabio Ock, Joana Mazzucchelli</t>
  </si>
  <si>
    <t>Thiago Ventura</t>
  </si>
  <si>
    <t>s2681</t>
  </si>
  <si>
    <t>Puerto Ricans in Paris</t>
  </si>
  <si>
    <t>Ian Edelman</t>
  </si>
  <si>
    <t>Luis Guzm√°n, Edgar Garcia, Alice Taglioni, Rosie Perez, Miriam Shor, Fr√©d√©ric Anscombre, Rosario Dawson, Julie Ferrier, Micha√´l Cohen, Ravi Patel</t>
  </si>
  <si>
    <t>s2829</t>
  </si>
  <si>
    <t>Carmen Sandiego: To Steal or Not to Steal</t>
  </si>
  <si>
    <t>Jos Humphrey</t>
  </si>
  <si>
    <t>Gina Rodriguez, Finn Wolfhard, Abby Trott, Michael Hawley, Liam O'Brien, Mary Elizabeth McGlynn, Toks Olagundoye, Sharon Muthu</t>
  </si>
  <si>
    <t>s2835</t>
  </si>
  <si>
    <t>I am Jonas</t>
  </si>
  <si>
    <t>Christophe Charrier</t>
  </si>
  <si>
    <t>F√©lix Maritaud, Nicolas Bauwens, Tommy Lee Ba√Øk, Aure Atika, Marie Denarnaud, Ilian Bergala, Pierre Cartonnet, Marcel Bouzige, Nicolas Sartous</t>
  </si>
  <si>
    <t>s2865</t>
  </si>
  <si>
    <t>Velvet Colecci√≥n: Grand Finale</t>
  </si>
  <si>
    <t>Gustavo Ron</t>
  </si>
  <si>
    <t>Marta Hazas, Asier Etxeandia, Adri√°n Lastra, Javier Rey, Lloren√ß Gonz√°lez, Andrea Duro, Fernando Guallar, Diego Mart√≠n, Andr√©s Velencoso, Maxi Iglesias</t>
  </si>
  <si>
    <t>s2964</t>
  </si>
  <si>
    <t>Misfit 2</t>
  </si>
  <si>
    <t>Djamila, Niek Roozen, Bente Fokkens, Jolijn Henneman, Fenna Ramos, Jill Schirnhofer, Donny Roelvink, D√©fano Holwijn</t>
  </si>
  <si>
    <t>s2989</t>
  </si>
  <si>
    <t>Menashe</t>
  </si>
  <si>
    <t>Josh Z. Weinstein, Joshua Z. Weinstein</t>
  </si>
  <si>
    <t>Menashe Lustig, Ruben Niborski, Yoel Weisshaus, Meyer Schwartz, Yoel Falkowitz, Ariel Vaysman</t>
  </si>
  <si>
    <t>s3114</t>
  </si>
  <si>
    <t>Falz Experience</t>
  </si>
  <si>
    <t>Falz</t>
  </si>
  <si>
    <t>Falz, Adunni Ade, Bisola Aiyeola, Frank Donga</t>
  </si>
  <si>
    <t>s3384</t>
  </si>
  <si>
    <t>Echo in the Canyon</t>
  </si>
  <si>
    <t>Andrew Slater</t>
  </si>
  <si>
    <t>Jakob Dylan, Ringo Starr, Michelle Phillips, Stephen Stills, Regina Spektor, Beck, Eric Clapton, Tom Petty, Jackson Browne, Norah Jones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</si>
  <si>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</si>
  <si>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</si>
  <si>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</si>
  <si>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</si>
  <si>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</si>
  <si>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s4111</t>
  </si>
  <si>
    <t>The Breaker Upperers</t>
  </si>
  <si>
    <t>Jackie van Beek, Madeleine Sami</t>
  </si>
  <si>
    <t>Madeleine Sami, Jackie van Beek, James Rolleston, Celia Pacquola, Ana Scotney, Rima Te Wiata, Carl Bland, Brett O'Gorman, Cohen Holloway, Jemaine Clement</t>
  </si>
  <si>
    <t>Comedies, Independent Movies, International Movies</t>
  </si>
  <si>
    <t>s4282</t>
  </si>
  <si>
    <t>Lang Tong</t>
  </si>
  <si>
    <t>Sam Loh</t>
  </si>
  <si>
    <t>William Lawandi, Angeline Yap, Vivienne Tseng, Esther Goh, Alan Tan</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</si>
  <si>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</si>
  <si>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</si>
  <si>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</si>
  <si>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</si>
  <si>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s4746</t>
  </si>
  <si>
    <t>Da Kath &amp; Kim Code</t>
  </si>
  <si>
    <t>Ted Emery</t>
  </si>
  <si>
    <t>Jane Turner, Gina Riley, Glenn Robbins, Peter Rowsthorn, Magda Szubanski</t>
  </si>
  <si>
    <t>s5102</t>
  </si>
  <si>
    <t>Fun Mom Dinner</t>
  </si>
  <si>
    <t>Alethea Jones</t>
  </si>
  <si>
    <t>Katie Aselton, Toni Collette, Bridget Everett, Molly Shannon, Adam Scott, Rob Huebel, Adam Levine, Paul Rust</t>
  </si>
  <si>
    <t>s5190</t>
  </si>
  <si>
    <t>Pettersson and Findus 2</t>
  </si>
  <si>
    <t>Ali Samadi Ahadi</t>
  </si>
  <si>
    <t>Stefan Kurt, Marianne S√§gebrecht, Max Herbrechter</t>
  </si>
  <si>
    <t>s5212</t>
  </si>
  <si>
    <t>Wheelman</t>
  </si>
  <si>
    <t>Jeremy Rush</t>
  </si>
  <si>
    <t>Frank Grillo, Caitlin Carmichael, Garret Dillahunt, Shea Whigham, Wendy Moniz, John Cenatiempo, Slaine</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</si>
  <si>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</si>
  <si>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</si>
  <si>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</si>
  <si>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</si>
  <si>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s5637</t>
  </si>
  <si>
    <t>Casablancas: The Man Who Loved Women</t>
  </si>
  <si>
    <t>Hubert Woroniecki</t>
  </si>
  <si>
    <t>s5853</t>
  </si>
  <si>
    <t>Hush</t>
  </si>
  <si>
    <t>Mike Flanagan</t>
  </si>
  <si>
    <t>John Gallagher Jr., Kate Siegel, Michael Trucco, Samantha Sloyan, Emma Graves</t>
  </si>
  <si>
    <t>s5897</t>
  </si>
  <si>
    <t>Keith Richards: Under the Influence</t>
  </si>
  <si>
    <t>Morgan Neville</t>
  </si>
  <si>
    <t>Keith Richards</t>
  </si>
  <si>
    <t>s5917</t>
  </si>
  <si>
    <t>My Own Man</t>
  </si>
  <si>
    <t>David Sampliner</t>
  </si>
  <si>
    <t>s6005</t>
  </si>
  <si>
    <t>27, el club de los malditos</t>
  </si>
  <si>
    <t>Nicanor Loreti</t>
  </si>
  <si>
    <t>Diego Capusotto, Sof√≠a Gala, Daniel Ar√°oz, Willy Toledo, El Polaco, Paula Manzone, Yayo Guridi, Guillermo Toledo</t>
  </si>
  <si>
    <t>Action &amp; Adventure, Comedies, International Movies</t>
  </si>
  <si>
    <t>s6050</t>
  </si>
  <si>
    <t>A Night at the Roxbury</t>
  </si>
  <si>
    <t>Will Ferrell, Chris Kattan, Dan Hedaya, Molly Shannon, Richard Grieco, Loni Anderson, Elisa Donovan, Gigi Rice, Lochlyn Munro, Dwayne Hickman</t>
  </si>
  <si>
    <t>s6434</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</si>
  <si>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</si>
  <si>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</si>
  <si>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</si>
  <si>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United States, Australia</t>
  </si>
  <si>
    <t>s6467</t>
  </si>
  <si>
    <t>Chicken Little</t>
  </si>
  <si>
    <t>Mark Dindal</t>
  </si>
  <si>
    <t>Zach Braff, Joan Cusack, Patrick Stewart, Steve Zahn, Catherine O'Hara, Harry Shearer, Adam West, Don Knotts, Amy Sedaris, Garry Marshall, Patrick Warburton, Fred Willard, Wallace Shawn</t>
  </si>
  <si>
    <t>s6546</t>
  </si>
  <si>
    <t>Cutie and the Boxer</t>
  </si>
  <si>
    <t>Zachary Heinzerling</t>
  </si>
  <si>
    <t>Noriko Shinohara, Ushio Shinohara</t>
  </si>
  <si>
    <t>s6552</t>
  </si>
  <si>
    <t>Daddy Issues</t>
  </si>
  <si>
    <t>Amara Cash</t>
  </si>
  <si>
    <t>Madison Lawlor, Montana Manning, Andrew Pifko, Monte Markham, Kamala Jones, Jodi Carol Harrison, Seth Cassell, Ronnie Clark, Lissa Danshaw, J.J. Hawkins</t>
  </si>
  <si>
    <t>s6640</t>
  </si>
  <si>
    <t>Dr. Seuss' The Cat in the Hat</t>
  </si>
  <si>
    <t>Bo Welch</t>
  </si>
  <si>
    <t>Mike Myers, Alec Baldwin, Kelly Preston, Dakota Fanning, Spencer Breslin, Amy Hill, Sean Hayes, Dan Castellaneta</t>
  </si>
  <si>
    <t>s6688</t>
  </si>
  <si>
    <t>Emelie</t>
  </si>
  <si>
    <t>Michael Thelin</t>
  </si>
  <si>
    <t>Sarah Bolger, Joshua Rush, Carly Adams, Thomas Bair, Susan Pourfar, Chris Beetem</t>
  </si>
  <si>
    <t>s6900</t>
  </si>
  <si>
    <t>Growing Up Coy</t>
  </si>
  <si>
    <t>Eric Juhola</t>
  </si>
  <si>
    <t>s7005</t>
  </si>
  <si>
    <t>Hot Property</t>
  </si>
  <si>
    <t>Max McGill</t>
  </si>
  <si>
    <t>MyAnna Buring, Tom Rhys Harries, Ella Smith, Sam Phillips, Kate Bracken</t>
  </si>
  <si>
    <t>s7356</t>
  </si>
  <si>
    <t>LoveTrue</t>
  </si>
  <si>
    <t>Alma Har'el</t>
  </si>
  <si>
    <t>s7563</t>
  </si>
  <si>
    <t>National Lampoon's Loaded Weapon 1</t>
  </si>
  <si>
    <t>Gene Quintano</t>
  </si>
  <si>
    <t>Emilio Estevez, Samuel L. Jackson, Jon Lovitz, Tim Curry, Kathy Ireland, Frank McRae, William Shatner, Dhiru Shah, Gokul, Thomas Bruggemann</t>
  </si>
  <si>
    <t>Action &amp; Adventure, Comedies, Independent Movies</t>
  </si>
  <si>
    <t>s7693</t>
  </si>
  <si>
    <t>Pablo Escobar: Angel or Demon?</t>
  </si>
  <si>
    <t>Jorge Granier</t>
  </si>
  <si>
    <t>Venezuela</t>
  </si>
  <si>
    <t>Venezuela, Colombia</t>
  </si>
  <si>
    <t>s7695</t>
  </si>
  <si>
    <t>Pahuyut Fighting Beat</t>
  </si>
  <si>
    <t>Piti Jaturaphat</t>
  </si>
  <si>
    <t>Nattanun Jantarawetch, David Bueno, Peerawat Herabat, Andrew Koji, Nahatai Lekbumrung, Lex Luther, Tim Man, Micky Nowacki, Sura Sankum, Amornrit Sriphung</t>
  </si>
  <si>
    <t>s7912</t>
  </si>
  <si>
    <t>S Is for Stanley</t>
  </si>
  <si>
    <t>Alex Infascelli</t>
  </si>
  <si>
    <t>s8131</t>
  </si>
  <si>
    <t>Superstar</t>
  </si>
  <si>
    <t>Bruce McCulloch</t>
  </si>
  <si>
    <t>Molly Shannon, Will Ferrell, Elaine Hendrix, Harland Williams, Mark McKinney, Glynis Johns, Jason Blicker, Gerry Bamman, Emmy Laybourne, Jennifer Irwin, Tom Green</t>
  </si>
  <si>
    <t>s8299</t>
  </si>
  <si>
    <t>The Final Destination</t>
  </si>
  <si>
    <t>David R. Ellis</t>
  </si>
  <si>
    <t>Bobby Campo, Shantel VanSanten, Nick Zano, Haley Webb, Mykelti Williamson, Krista Allen, Andrew Fiscella, Justin Welborn, Stephanie Honor√©</t>
  </si>
  <si>
    <t>s8409</t>
  </si>
  <si>
    <t>The lynx</t>
  </si>
  <si>
    <t>Stanis≈Çaw R√≥≈ºewicz</t>
  </si>
  <si>
    <t>Jerzy Radziwi≈Çowicz, Franciszek Pieczka, Piotr Bajor, Ryszarda Hanin, Janusz Paluszkiewicz, Henryk Machalica, Hanna Mikuƒá, Maria Klejdysz</t>
  </si>
  <si>
    <t>s8439</t>
  </si>
  <si>
    <t>The New Romantic</t>
  </si>
  <si>
    <t>Carly Stone</t>
  </si>
  <si>
    <t>Timm Sharp, Hayley Law, Camila Mendes, Brett Dier, Jessica Barden, Avan Jogia</t>
  </si>
  <si>
    <t>Comedies, Independent Movies, Romantic Movies</t>
  </si>
  <si>
    <t>s8620</t>
  </si>
  <si>
    <t>Treasures from the Wreck of the Unbelievable</t>
  </si>
  <si>
    <t>Sam Hobkinson</t>
  </si>
  <si>
    <t>Documentaries, Dramas, International Movies</t>
  </si>
  <si>
    <t>s8621</t>
  </si>
  <si>
    <t>Tree Man</t>
  </si>
  <si>
    <t>Jon Reiner, Brad Rothschild</t>
  </si>
  <si>
    <t>s8740</t>
  </si>
  <si>
    <t>Why We Fight: The Battle of Russia</t>
  </si>
  <si>
    <t>Frank Capra, Anatole Litvak</t>
  </si>
  <si>
    <t>s64</t>
  </si>
  <si>
    <t>Naruto the Movie: Ninja Clash in the Land of Snow</t>
  </si>
  <si>
    <t>Tensai Okamura</t>
  </si>
  <si>
    <t>Junko Takeuchi, Noriaki Sugiyama, Chie Nakamura, Kazuhiko Inoue, Yuhko Kaida, Tsutomu Isobe, Hirotaka Suzuoki, Jun Karasawa, Harii Kaneko, Ikuo Nishikawa</t>
  </si>
  <si>
    <t>83 min</t>
  </si>
  <si>
    <t>s174</t>
  </si>
  <si>
    <t>Snervous Tyler Oakley</t>
  </si>
  <si>
    <t>Amy Rice</t>
  </si>
  <si>
    <t>Tyler Oakley</t>
  </si>
  <si>
    <t>s635</t>
  </si>
  <si>
    <t>Wonder Boy</t>
  </si>
  <si>
    <t>Anissa Bonnefont</t>
  </si>
  <si>
    <t>Olivier Rousteing</t>
  </si>
  <si>
    <t>s1141</t>
  </si>
  <si>
    <t>Universal Soldier: The Return</t>
  </si>
  <si>
    <t>Mic Rodgers</t>
  </si>
  <si>
    <t>Jean-Claude Van Damme, Michael Jai White, Heidi Schanz, Xander Berkeley, Justin Lazard, Kiana Tom, Daniel von Bargen, James Black, Karis Paige Bryant, Bill Goldberg</t>
  </si>
  <si>
    <t>s1143</t>
  </si>
  <si>
    <t>White Boy</t>
  </si>
  <si>
    <t>Shawn Rech</t>
  </si>
  <si>
    <t>Richard Wershe Jr.</t>
  </si>
  <si>
    <t>s1316</t>
  </si>
  <si>
    <t>Hate by Dani Rovira</t>
  </si>
  <si>
    <t>Mario Briongos</t>
  </si>
  <si>
    <t>Dani Rovira</t>
  </si>
  <si>
    <t>s1471</t>
  </si>
  <si>
    <t>Alaska Is a Drag</t>
  </si>
  <si>
    <t>Shaz Bennett</t>
  </si>
  <si>
    <t>Martin L. Washington Jr., Maya Washington, Matt Dallas, Christopher O'Shea, Jason Scott Lee, Margaret Cho, Kevin Daniels, John Fleck, Nia Peeples, Adam Tomei</t>
  </si>
  <si>
    <t>Dramas, LGBTQ Movies</t>
  </si>
  <si>
    <t>s1524</t>
  </si>
  <si>
    <t>An Unremarkable Christmas</t>
  </si>
  <si>
    <t>Juan Camilo Pinzon</t>
  </si>
  <si>
    <t>Antonio Sanint, Luis Eduardo Arango, Mar√≠a Cecilia S√°nchez, Mariana G√≥mez, Juli√°n Cerati, Aura Cristina Geithener, Biassini Segura, Lina Tejeiro, Julio C√©sar Herrera, Christian Villamil</t>
  </si>
  <si>
    <t>s1577</t>
  </si>
  <si>
    <t>Bobbleheads The Movie</t>
  </si>
  <si>
    <t>Kirk Wise</t>
  </si>
  <si>
    <t>Jennifer Coolidge, Karen Fukuhara, Khary Payton, Julian Sands, Brenda Song, Luke Wilson, Cher</t>
  </si>
  <si>
    <t>s1661</t>
  </si>
  <si>
    <t>Shawn Mendes: In Wonder</t>
  </si>
  <si>
    <t>Grant Singer</t>
  </si>
  <si>
    <t>Shawn Mendes</t>
  </si>
  <si>
    <t>s1844</t>
  </si>
  <si>
    <t>Unfriended</t>
  </si>
  <si>
    <t>Levan Gabriadze</t>
  </si>
  <si>
    <t>Shelley Hennig, Moses Storm, Renee Olstead, Will Peltz, Jacob Wysocki, Courtney Halverson, Heather Sossaman, Matthew Bohrer, Mickey River, Cal Barnes</t>
  </si>
  <si>
    <t>United States, Russia</t>
  </si>
  <si>
    <t>s1905</t>
  </si>
  <si>
    <t>Carlos Almaraz: Playing with Fire</t>
  </si>
  <si>
    <t>Elsa Flores Almaraz, Richard J Montoya</t>
  </si>
  <si>
    <t>Edward James Olmos, Zach De La Rocha</t>
  </si>
  <si>
    <t>s2186</t>
  </si>
  <si>
    <t>Latte and the Magic Waterstone</t>
  </si>
  <si>
    <t>Regina Welker, Nina Wels</t>
  </si>
  <si>
    <t>Ashley Bornancin, Carter Hastings</t>
  </si>
  <si>
    <t>s2432</t>
  </si>
  <si>
    <t>Spelling the Dream</t>
  </si>
  <si>
    <t>Sam Rega</t>
  </si>
  <si>
    <t>s2540</t>
  </si>
  <si>
    <t>Fire in the Blood</t>
  </si>
  <si>
    <t>Dylan Mohan Gray</t>
  </si>
  <si>
    <t>William Hurt</t>
  </si>
  <si>
    <t>s2605</t>
  </si>
  <si>
    <t>A Secret Love</t>
  </si>
  <si>
    <t>Chris Bolan</t>
  </si>
  <si>
    <t>s2704</t>
  </si>
  <si>
    <t>Mine 9</t>
  </si>
  <si>
    <t>Eddie Mensore</t>
  </si>
  <si>
    <t>Terry Serpico, Kevin Sizemore, Mark Ashworth, Clint James, Drew Starkey, Erin Elizabeth Burns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</si>
  <si>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</si>
  <si>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</si>
  <si>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</si>
  <si>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</si>
  <si>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</si>
  <si>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s2769</t>
  </si>
  <si>
    <t>The Decline</t>
  </si>
  <si>
    <t>Patrice Lalibert√©</t>
  </si>
  <si>
    <t>Guillaume Laurin, Marie-Evelyne Lessard, R√©al Boss√©, Marc-Andr√© Grondin, Marc Beaupr√©, Marilyn Castonguay, Guillaume Cyr, Isabelle Giroux, Juliette Maxyme Proulx</t>
  </si>
  <si>
    <t>s3063</t>
  </si>
  <si>
    <t>Jimmy Neutron: Boy Genius</t>
  </si>
  <si>
    <t>John A. Davis</t>
  </si>
  <si>
    <t>Debi Derryberry, Jeffrey Garcia, Rob Paulsen, Megan Cavanagh, Mark DeCarlo, Carolyn Lawrence, Andrea Martin, Candi Milo, Crystal Scales, Martin Short, Patrick Stewart, Jim Cummings</t>
  </si>
  <si>
    <t>s3103</t>
  </si>
  <si>
    <t>Sweetheart</t>
  </si>
  <si>
    <t>J.D. Dillard</t>
  </si>
  <si>
    <t>Kiersey Clemons, Emory Cohen, Hanna Mangan Lawrence, Andrew Crawford, Benedict Samuel</t>
  </si>
  <si>
    <t>Horror Movies, Sci-Fi &amp; Fantasy, Thrillers</t>
  </si>
  <si>
    <t>s3501</t>
  </si>
  <si>
    <t>Between Two Ferns: The Movie</t>
  </si>
  <si>
    <t>Scott Aukerman</t>
  </si>
  <si>
    <t>Zach Galifianakis, Lauren Lapkus, Ryan Gaul, Jiavani Linayao, Will Ferrell</t>
  </si>
  <si>
    <t>s3518</t>
  </si>
  <si>
    <t>The Crystal Calls Making the Dark Crystal: Age of Resistance</t>
  </si>
  <si>
    <t>Randall Lobb</t>
  </si>
  <si>
    <t>Taron Egerton, Natalie Dormer, Simon Pegg, Jason Isaacs</t>
  </si>
  <si>
    <t>s4302</t>
  </si>
  <si>
    <t>Once in a Lifetime Sessions with Snow Patrol</t>
  </si>
  <si>
    <t>Gary Lightbody, Nathan Connolly, Jonny Quinn, Paul Wilson, Johnny McDaid, Edith Bowman</t>
  </si>
  <si>
    <t>s4303</t>
  </si>
  <si>
    <t>Sad Hill Unearthed</t>
  </si>
  <si>
    <t>Guillermo de Oliveira</t>
  </si>
  <si>
    <t>s4783</t>
  </si>
  <si>
    <t>The Legacy of a Whitetail Deer Hunter</t>
  </si>
  <si>
    <t>Jody Hill</t>
  </si>
  <si>
    <t>Josh Brolin, Danny McBride, Montana Jordan, Scoot McNairy, Carrie Coon</t>
  </si>
  <si>
    <t>s5223</t>
  </si>
  <si>
    <t>Blessed Benefit</t>
  </si>
  <si>
    <t>Mahmoud al Massad</t>
  </si>
  <si>
    <t>Ahmad Thaher, Maher Khammash, Odai Hijazi, Nadeem Rimawi, Mahmoud al Massad, Nadim Mushahwar</t>
  </si>
  <si>
    <t>Germany, Jordan, Netherlands</t>
  </si>
  <si>
    <t>s5313</t>
  </si>
  <si>
    <t>The Last Shaman</t>
  </si>
  <si>
    <t>Raz Degan</t>
  </si>
  <si>
    <t>James Freeman</t>
  </si>
  <si>
    <t>United Kingdom, Italy, Israel, Peru, United States</t>
  </si>
  <si>
    <t>s5333</t>
  </si>
  <si>
    <t>Demonic</t>
  </si>
  <si>
    <t>Will Canon</t>
  </si>
  <si>
    <t>Maria Bello, Frank Grillo, Cody Horn, Dustin Milligan, Megan Park, Scott Mechlowicz, Aaron Yoo, Alex Goode, Terence Rosemore, Jesse Steccato</t>
  </si>
  <si>
    <t>s5507</t>
  </si>
  <si>
    <t>Mostly Sunny</t>
  </si>
  <si>
    <t>Dilip Mehta</t>
  </si>
  <si>
    <t>Sunny Leone</t>
  </si>
  <si>
    <t>s5525</t>
  </si>
  <si>
    <t>Tramps</t>
  </si>
  <si>
    <t>Adam Leon</t>
  </si>
  <si>
    <t>Callum Turner, Grace Van Patten, Michal Vondel, Mike Birbiglia, Margaret Colin, Louis Cancelmi, Rachel Zeiger-Haag, Dane Martinez</t>
  </si>
  <si>
    <t>s5547</t>
  </si>
  <si>
    <t>Five Nights in Maine</t>
  </si>
  <si>
    <t>Maris Curran</t>
  </si>
  <si>
    <t>David Oyelowo, Dianne Wiest, Rosie Perez, Teyonah Parris, Hani Furstenberg, Bill Raymond</t>
  </si>
  <si>
    <t>s5680</t>
  </si>
  <si>
    <t>Asperger's Are Us</t>
  </si>
  <si>
    <t>Noah Britton, Ethan Finlan, Jack Hanke, New Michael Ingemi</t>
  </si>
  <si>
    <t>s5797</t>
  </si>
  <si>
    <t>Sample This</t>
  </si>
  <si>
    <t>Dan Forrer</t>
  </si>
  <si>
    <t>Gene Simmons</t>
  </si>
  <si>
    <t>s5911</t>
  </si>
  <si>
    <t>Hot Girls Wanted</t>
  </si>
  <si>
    <t>Jill Bauer, Ronna Gradus</t>
  </si>
  <si>
    <t>s5918</t>
  </si>
  <si>
    <t>Ralphie May: Unruly</t>
  </si>
  <si>
    <t>s6013</t>
  </si>
  <si>
    <t>30 Minutes or Less</t>
  </si>
  <si>
    <t>Ruben Fleischer</t>
  </si>
  <si>
    <t>Jesse Eisenberg, Danny McBride, Aziz Ansari, Nick Swardson, Dilshad Vadsaria, Michael Pe√±a, Bianca Kajlich, Fred Ward</t>
  </si>
  <si>
    <t>Action &amp; Adventure, Comedies</t>
  </si>
  <si>
    <t>s6118</t>
  </si>
  <si>
    <t>All Good Ones Get Away</t>
  </si>
  <si>
    <t>V√≠ctor Garc√≠a</t>
  </si>
  <si>
    <t>Claire Forlani, Jake Abel, Titus Welliver, Melina Matthews</t>
  </si>
  <si>
    <t>Spain, Italy</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</si>
  <si>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</si>
  <si>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</si>
  <si>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</si>
  <si>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</si>
  <si>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</si>
  <si>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s6216</t>
  </si>
  <si>
    <t>Bad Rap</t>
  </si>
  <si>
    <t>Salima Koroma</t>
  </si>
  <si>
    <t>Jonathan Park, Awkwafina, David Lee, Richard Lee</t>
  </si>
  <si>
    <t>s6238</t>
  </si>
  <si>
    <t>Barbie in Rock 'N Royals</t>
  </si>
  <si>
    <t>Kelly Sheridan, Chiara Zanni, Bethany Brown, Devyn Dalton, Michael Dobson, Brynna Drummond, Rachel Harrison, Alessandro Juliani, Peter Kelamis, Omari Newton, Ingrid Nilson, Nicole Oliver, Shaun Smyth, Kira Tozer</t>
  </si>
  <si>
    <t>s6330</t>
  </si>
  <si>
    <t>Blackfish</t>
  </si>
  <si>
    <t>Gabriela Cowperthwaite</t>
  </si>
  <si>
    <t>s6581</t>
  </si>
  <si>
    <t>Dear Dad</t>
  </si>
  <si>
    <t>Tanuj Bhramar</t>
  </si>
  <si>
    <t>Arvind Swamy, Himanshu Sharma, Ekavali Khanna, Aman Uppal, Bhavika Bhasin</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</si>
  <si>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</si>
  <si>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</si>
  <si>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</si>
  <si>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</si>
  <si>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s6770</t>
  </si>
  <si>
    <t>Flock of Four</t>
  </si>
  <si>
    <t>Gregory Caruso</t>
  </si>
  <si>
    <t>Braeden Lemasters, Isaac Jay, Uriah Shelton, Dylan Riley Snyder, Coco Jones, Shane Harper, Nadji Jeter, Connor Paolo, Gatlin Green, Reg E. Cathey</t>
  </si>
  <si>
    <t>s6934</t>
  </si>
  <si>
    <t>Harry and Snowman</t>
  </si>
  <si>
    <t>Ron Davis</t>
  </si>
  <si>
    <t>Harry DeLeyer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</si>
  <si>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</si>
  <si>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</si>
  <si>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</si>
  <si>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</si>
  <si>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s7264</t>
  </si>
  <si>
    <t>Lady-Like</t>
  </si>
  <si>
    <t>Allie Gallerani, Beverly D'Angelo, Olivia Luccardi, Stephanie Simbari, Nick Clark, Brian Wiles</t>
  </si>
  <si>
    <t>NC-17</t>
  </si>
  <si>
    <t>s7300</t>
  </si>
  <si>
    <t>Life in the Doghouse</t>
  </si>
  <si>
    <t>s7414</t>
  </si>
  <si>
    <t>Martyrs of Marriage</t>
  </si>
  <si>
    <t>Deepika Narayan Bhardwaj</t>
  </si>
  <si>
    <t>s7430</t>
  </si>
  <si>
    <t>Me and the Alien</t>
  </si>
  <si>
    <t>Jes√∫s Maga√±a V√°zquez</t>
  </si>
  <si>
    <t>Ines De Tavira, Juan Pablo Campa, Paco de la Fuente, Juan Ugarte, Carlos Arag√≥n, Gloria Toba, Jessy Bulbo, Tato Alexander, Fabiola Guajardo, Arturo Carmona</t>
  </si>
  <si>
    <t>s7487</t>
  </si>
  <si>
    <t>Monkey Up</t>
  </si>
  <si>
    <t>Robert Vince</t>
  </si>
  <si>
    <t>Jonathan Mangum, Erin Allin O'Reilly, Kayden Magnuson, Danny Woodburn, Skylar Astin, John Ratzenberger, David Milchard</t>
  </si>
  <si>
    <t>s7800</t>
  </si>
  <si>
    <t>Prosecuting Evil: The Extraordinary World of Ben Ferencz</t>
  </si>
  <si>
    <t>Barry Avrich</t>
  </si>
  <si>
    <t>Ben Ferencz</t>
  </si>
  <si>
    <t>s7820</t>
  </si>
  <si>
    <t>Radiopetti</t>
  </si>
  <si>
    <t>Hari Viswanath</t>
  </si>
  <si>
    <t>Lakshmanan, TVV Ramanujam, Shobana, Nivas Adithan, Indhumathi, Baby Maya, Master Rohan</t>
  </si>
  <si>
    <t>s7872</t>
  </si>
  <si>
    <t>Rise of the Zombie</t>
  </si>
  <si>
    <t>Devaki Singh, Luke Kenny</t>
  </si>
  <si>
    <t>Luke Kenny, Kirti Kulhari, Ashwin Mushran, Benjamin Gilani</t>
  </si>
  <si>
    <t>s7946</t>
  </si>
  <si>
    <t>Saturday Church</t>
  </si>
  <si>
    <t>Damon Cardasis</t>
  </si>
  <si>
    <t>Luka Kain, Regina Taylor, Margot Bingham, Marquis Rodriguez, Mj Rodriguez, Indya Moore, Alexia Garcia, Kate Bornstein, Peter Kim, Jaylin Fletcher</t>
  </si>
  <si>
    <t>s8028</t>
  </si>
  <si>
    <t>Siren</t>
  </si>
  <si>
    <t>Gregg Bishop</t>
  </si>
  <si>
    <t>Chase Williamson, Hannah Fierman, Justin Welborn, Hayes Mercure, Michael Aaron Milligan, Brittany S. Hall, Randy McDowell, Lindsey Garrett, William Mark McCullough, Patrick Wood</t>
  </si>
  <si>
    <t>s8046</t>
  </si>
  <si>
    <t>SMOSH: The Movie</t>
  </si>
  <si>
    <t>Alex Winter</t>
  </si>
  <si>
    <t>Ian Hecox, Anthony Padilla, Jenna Marbles, Grace Helbig, Harley Morenstein, Jillian Nelson, Brittany Ross, Michael Ian Black, Steve Austin</t>
  </si>
  <si>
    <t>s8077</t>
  </si>
  <si>
    <t>Spy Kids 3: Game Over</t>
  </si>
  <si>
    <t>Robert Rodriguez</t>
  </si>
  <si>
    <t>Daryl Sabara, Sylvester Stallone, Ricardo Montalban, Alexa PenaVega</t>
  </si>
  <si>
    <t>s8204</t>
  </si>
  <si>
    <t>The Bare-Footed Kid</t>
  </si>
  <si>
    <t>Aaron Kwok, Lung Ti, Maggie Cheung, Chien-lien Wu, Paul Chun, Kenneth Tsang</t>
  </si>
  <si>
    <t>s8319</t>
  </si>
  <si>
    <t>The Gentleman Driver</t>
  </si>
  <si>
    <t>Mario Mattei</t>
  </si>
  <si>
    <t>s8528</t>
  </si>
  <si>
    <t>The Texas Chainsaw Massacre</t>
  </si>
  <si>
    <t>Tobe Hooper</t>
  </si>
  <si>
    <t>Gunnar Hansen, Jim Siedow, Marilyn Burns, Edwin Neal, Paul A. Partain, Teri McMinn, William Vail, John Dugan, John Henry Faulk, Allen Danziger</t>
  </si>
  <si>
    <t>Cult Movies, Horror Movies, Independent Movies</t>
  </si>
  <si>
    <t>Cult Movies</t>
  </si>
  <si>
    <t>s8569</t>
  </si>
  <si>
    <t>The Young Offenders</t>
  </si>
  <si>
    <t>Peter Foott</t>
  </si>
  <si>
    <t>Alex Murphy, Chris Walley, Hilary Rose, Dominic MacHale, P.J. Gallagher, Shane Casey, Pascal Scott, Michael Sands, Ciaran Bermingham</t>
  </si>
  <si>
    <t>s8664</t>
  </si>
  <si>
    <t>Unruly Friends</t>
  </si>
  <si>
    <t>Sherif Mandour</t>
  </si>
  <si>
    <t>Kinda Allouch, Ahmed Salah Al-Saadany, Dina Fouad, Amr Youssef, Ahmed Safwat, Madlyn Tabar, Yasser Ali Maher, Nadia Fahmi, Menha Zaytoon, Tamim Abdou, Mostafa Abd Elsalam</t>
  </si>
  <si>
    <t>s8705</t>
  </si>
  <si>
    <t>We Belong Together</t>
  </si>
  <si>
    <t>Charles Malik Whitfield, Draya Michele, Elise Neal, Cassidey Fralin, Brian White, Valarie Pettiford, Gary Anthony Sturgis, Jessica Vanessa DeLeon</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</si>
  <si>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</si>
  <si>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</si>
  <si>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</si>
  <si>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</si>
  <si>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</si>
  <si>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</si>
  <si>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s652</t>
  </si>
  <si>
    <t>Osuofia in London</t>
  </si>
  <si>
    <t>s723</t>
  </si>
  <si>
    <t>Sir! No Sir!</t>
  </si>
  <si>
    <t>David Zeiger</t>
  </si>
  <si>
    <t>Troy Garity</t>
  </si>
  <si>
    <t>s1009</t>
  </si>
  <si>
    <t>Motu Patlu VS Robo Kids</t>
  </si>
  <si>
    <t>Sourav Chakraborty, Anil Dutt</t>
  </si>
  <si>
    <t>s1071</t>
  </si>
  <si>
    <t>Why Did You Kill Me?</t>
  </si>
  <si>
    <t>Fredrick Munk</t>
  </si>
  <si>
    <t>s1072</t>
  </si>
  <si>
    <t>Motu Patlu in Hong Kong: Kung Fu Kings 3</t>
  </si>
  <si>
    <t>Saurav Chakraborty, Sankalp Rastogi, Anamaya Varma, Aditya Raaj, Manoj Pandey</t>
  </si>
  <si>
    <t>s1184</t>
  </si>
  <si>
    <t>Reframe THEATER EXPERIENCE with you</t>
  </si>
  <si>
    <t>Taketoshi Sado</t>
  </si>
  <si>
    <t>s1277</t>
  </si>
  <si>
    <t>M8 - When Death Rescues Life</t>
  </si>
  <si>
    <t>Jeferson De</t>
  </si>
  <si>
    <t>Juan Paiva, Mariana Nunes, Giulia Gayoso, Bruno Peixoto, F√°bio Beltr√£o, Zez√© Motta, Malu Valle, Dhu Moraes, Henri Pagnoncelli, Pietro Mario, Alan Rocha, Higor Campagnaro, Aliton Gra√ßa</t>
  </si>
  <si>
    <t>s1516</t>
  </si>
  <si>
    <t>Guest House</t>
  </si>
  <si>
    <t>Sam Macaroni</t>
  </si>
  <si>
    <t>Pauly Shore, Mike Castle, Aimee Teegarden, Billy Zane, Charlotte McKinney, Louis Ferrigno, Jr., Erik Griffin, Bobby Lee, Punkie Johnson, Mikaela Hoover, Chris Kattan, Steve-O</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</si>
  <si>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</si>
  <si>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</si>
  <si>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</si>
  <si>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</si>
  <si>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s1686</t>
  </si>
  <si>
    <t>Ainu Mosir</t>
  </si>
  <si>
    <t>Takeshi Fukunaga</t>
  </si>
  <si>
    <t>Kanto Shimokura, Debo Akibe, Emi Shimokura, Toko Miura, Lily Franky</t>
  </si>
  <si>
    <t>s1692</t>
  </si>
  <si>
    <t>A Very Country Christmas</t>
  </si>
  <si>
    <t>Justin G. Dyck</t>
  </si>
  <si>
    <t>Bea Santos, Greyston Holt, Greg Vaughan, Deana Carter, Allison Hossack</t>
  </si>
  <si>
    <t>Music &amp; Musicals, Romantic Movies</t>
  </si>
  <si>
    <t>s1696</t>
  </si>
  <si>
    <t>Hometown Holiday</t>
  </si>
  <si>
    <t>Sarah Troyer, Bradley Hamilton, Kevin McGarry, Samantha Gracie</t>
  </si>
  <si>
    <t>s1887</t>
  </si>
  <si>
    <t>David Attenborough: A Life on Our Planet</t>
  </si>
  <si>
    <t>Alastair Fothergill, Jonnie Hughes, Keith Scholey</t>
  </si>
  <si>
    <t>s1927</t>
  </si>
  <si>
    <t>American Murder: The Family Next Door</t>
  </si>
  <si>
    <t>Jenny Popplewell</t>
  </si>
  <si>
    <t>s2203</t>
  </si>
  <si>
    <t>Banana Split</t>
  </si>
  <si>
    <t>Ben Kasulke</t>
  </si>
  <si>
    <t>Hannah Marks, Liana Liberato, Dylan Sprouse, Luke Spencer Roberts, Jessica Hecht, Addison Riecke, Meagan Kimberly Smith, Haley Ramm</t>
  </si>
  <si>
    <t>s2352</t>
  </si>
  <si>
    <t>Elevator Baby</t>
  </si>
  <si>
    <t>Akhigbe Ilozobhie</t>
  </si>
  <si>
    <t>Toyin Abraham, Timini Egbuson, Shaffy Bello, Yemi Solade, Broda Shaggi, Sambasa Nzeribe, Ijeoma Aniebo, Blessing Onwukwe</t>
  </si>
  <si>
    <t>s2758</t>
  </si>
  <si>
    <t>Pretty Little Stalker</t>
  </si>
  <si>
    <t>Sam Irvin</t>
  </si>
  <si>
    <t>Nicky Whelan, Ashley Rickards, Parker Mack, Jesse Hutch, Sierra McCormick, Heather Morris, Jason Cermak, Kourtney Hansen, Jane Harber, Cory Hart, Kim DeJesus</t>
  </si>
  <si>
    <t>s3261</t>
  </si>
  <si>
    <t>Jeff Dunham: All Over the Map</t>
  </si>
  <si>
    <t>Robb Dipple</t>
  </si>
  <si>
    <t>s3548</t>
  </si>
  <si>
    <t>Back to School</t>
  </si>
  <si>
    <t>R√©my Four, Julien War</t>
  </si>
  <si>
    <t>Ludovik, J√©r√¥me Niel, Nicolas Berno, Johann Dionnet, Caroline Anglade, Jos√©phine Dra√Ø, Pauline Deshons, Marc Riso, Romain Lancry, Nicolas Lumbreras, Claire Tran, Pitcho Womba Konga</t>
  </si>
  <si>
    <t>s3629</t>
  </si>
  <si>
    <t>L√©a &amp; I</t>
  </si>
  <si>
    <t>Camille Shooshani</t>
  </si>
  <si>
    <t>L√©a Moret, Camille Shooshani</t>
  </si>
  <si>
    <t>s3815</t>
  </si>
  <si>
    <t>ReMastered: The Lion's Share</t>
  </si>
  <si>
    <t>Sam Cullman</t>
  </si>
  <si>
    <t>s4088</t>
  </si>
  <si>
    <t>Paris Is Us</t>
  </si>
  <si>
    <t>Elisabeth Vogler</t>
  </si>
  <si>
    <t>No√©mie Schmidt, Gr√©goire Isvarine, Marie Mottet, Lou Castel, Mathias Minne, Margaux Bonin, Julia Kouakou, Alexandre Schreiber, Schemci Lauth, Theo Tagand, Cl√©ment Olivieri, Doria Achour</t>
  </si>
  <si>
    <t>s4136</t>
  </si>
  <si>
    <t>14 Minutes from Earth</t>
  </si>
  <si>
    <t>Adam Davis, Jerry Kolber, Trey Nelson, Erich Sturm</t>
  </si>
  <si>
    <t>s4298</t>
  </si>
  <si>
    <t>Kita Kita</t>
  </si>
  <si>
    <t>Sigrid Andrea Bernardo</t>
  </si>
  <si>
    <t>Alessandra de Rossi, Empoy Marquez</t>
  </si>
  <si>
    <t>s5116</t>
  </si>
  <si>
    <t>48 Christmas Wishes</t>
  </si>
  <si>
    <t>Marco Deufemia, Justin G. Dyck</t>
  </si>
  <si>
    <t>Khiyla Aynne, Noah Dyer, Maya Franzoi, Clara Kushnir, Madeline Leon, Liam MacDonald, Matt Schichter, Ethan Yang, Adam Crew</t>
  </si>
  <si>
    <t>s5197</t>
  </si>
  <si>
    <t>Judah Friedlander: America Is the Greatest Country in the United States</t>
  </si>
  <si>
    <t>Judah Friedlander</t>
  </si>
  <si>
    <t>s5359</t>
  </si>
  <si>
    <t>Opening Night</t>
  </si>
  <si>
    <t>Isaac Rentz</t>
  </si>
  <si>
    <t>Topher Grace, Alona Tal, Anne Heche, Taye Diggs, Rob Riggle, Paul Scheer, J.C. Chasez, Lauren Lapkus, Lesli Margherita, Brian Huskey</t>
  </si>
  <si>
    <t>Comedies, Independent Movies, Music &amp; Musicals</t>
  </si>
  <si>
    <t>s5369</t>
  </si>
  <si>
    <t>The Incredible Jessica James</t>
  </si>
  <si>
    <t>Jim Strouse</t>
  </si>
  <si>
    <t>Jessica Williams, Chris O'Dowd, Lakeith Stanfield, No√´l Wells, Taliyah Whitaker, Zabryna Guevara, Sarah Jones, Will Stephen, Susan Heyward, Megan Ketch</t>
  </si>
  <si>
    <t>s5386</t>
  </si>
  <si>
    <t>Take Me</t>
  </si>
  <si>
    <t>Pat Healy</t>
  </si>
  <si>
    <t>Taylor Schilling, Pat Healy, Alycia Delmore, Jim O'Heir, Brooke Dillman, Mark Kelly, Toby Huss, Alejandro Pati√±o</t>
  </si>
  <si>
    <t>s5484</t>
  </si>
  <si>
    <t>Lovesong</t>
  </si>
  <si>
    <t>So Yong Kim</t>
  </si>
  <si>
    <t>Jena Malone, Riley Keough, Brooklyn Decker, Amy Seimetz, Ryan Eggold, Rosanna Arquette, Cary Joji Fukunaga, Marshall Chapman, Neal Huff</t>
  </si>
  <si>
    <t>s5642</t>
  </si>
  <si>
    <t>Under the Shadow</t>
  </si>
  <si>
    <t>Babak Anvari</t>
  </si>
  <si>
    <t>Narges Rashidi, Avin Manshadi, Bobby Naderi, Ray Haratian, Arash Marandi, Hamidreza Djavdan, Soussan Farrokhnia, Bijan Daneshmand, Sajjad Delafrooz, Behi Djanati Atai</t>
  </si>
  <si>
    <t>United Kingdom, Jordan, Qatar, Iran</t>
  </si>
  <si>
    <t>Horror Movies, International Movies, Thrillers</t>
  </si>
  <si>
    <t>s5795</t>
  </si>
  <si>
    <t>Louis C.K.: Hilarious</t>
  </si>
  <si>
    <t>s5861</t>
  </si>
  <si>
    <t>My Beautiful Broken Brain</t>
  </si>
  <si>
    <t>Sophie Robinson, Lotje Sodderland</t>
  </si>
  <si>
    <t>s5913</t>
  </si>
  <si>
    <t>The Other One: The Long Strange Trip of Bob Weir</t>
  </si>
  <si>
    <t>Mike Fleiss</t>
  </si>
  <si>
    <t>Bob Weir</t>
  </si>
  <si>
    <t>s5914</t>
  </si>
  <si>
    <t>Chris D'Elia: Incorrigible</t>
  </si>
  <si>
    <t>s5972</t>
  </si>
  <si>
    <t>(T)ERROR</t>
  </si>
  <si>
    <t>Lyric R. Cabral, David Felix Sutcliffe</t>
  </si>
  <si>
    <t>s6120</t>
  </si>
  <si>
    <t>All Light Will End</t>
  </si>
  <si>
    <t>Chris Blake</t>
  </si>
  <si>
    <t>Ashley Pereira, Alexandra Harris, Ted Welch, Sam Jones III, Sarah Butler, Andy Buckley, Graham Outerbridge, Michael James Thomas, John Schuck, Aaron Munoz</t>
  </si>
  <si>
    <t>s6366</t>
  </si>
  <si>
    <t>Bottom of the World</t>
  </si>
  <si>
    <t>Richard Sears</t>
  </si>
  <si>
    <t>Jena Malone, Douglas Smith, Ted Levine, Tamara Duarte, Kelly Pendygraft, Mark Sivertsen, Jon McLaren</t>
  </si>
  <si>
    <t>s6426</t>
  </si>
  <si>
    <t>Casa de mi Padre</t>
  </si>
  <si>
    <t>Matt Piedmont</t>
  </si>
  <si>
    <t>Will Ferrell, Gael Garc√≠a Bernal, Diego Luna, Genesis Rodriguez, Pedro Armend√°riz Jr., Nick Offerman, Efren Ramirez, Adrian Martinez</t>
  </si>
  <si>
    <t>s6524</t>
  </si>
  <si>
    <t>Compulsion</t>
  </si>
  <si>
    <t>Craig Goodwill</t>
  </si>
  <si>
    <t>Analeigh Tipton, Jakob Cedergren, Marta Gastini, Jan Bijvoet, Anita Kravos, Valentin Merlet</t>
  </si>
  <si>
    <t>United Kingdom, Canada, Italy</t>
  </si>
  <si>
    <t>s6644</t>
  </si>
  <si>
    <t>Dragonheart: A New Beginning</t>
  </si>
  <si>
    <t>Doug Lefler</t>
  </si>
  <si>
    <t>Christopher Masterson, Harry Van Gorkum, Rona Figueroa, Matt Hickey, Henry O, Tom Burke, Robby Benson, Ken Shorter, John Woodnutt, Lubomir Misak</t>
  </si>
  <si>
    <t>s6782</t>
  </si>
  <si>
    <t>For the Love of Benji</t>
  </si>
  <si>
    <t>Patsy Garrett, Cynthia Smith, Allen Fiuzat, Ed Nelson, Art Vasil, Peter Bowles, Bridget Armstrong, Mihalis Lambrinos, Dean Goss, Tony Alatis</t>
  </si>
  <si>
    <t>s7012</t>
  </si>
  <si>
    <t>Houston, We Have a Problem!</t>
  </si>
  <si>
    <t>Ziga Virc</t>
  </si>
  <si>
    <t>Slavoj Zizek</t>
  </si>
  <si>
    <t>Slovenia</t>
  </si>
  <si>
    <t>Slovenia, Croatia, Germany, Czech Republic, Qatar</t>
  </si>
  <si>
    <t>s7035</t>
  </si>
  <si>
    <t>Hypersomnia</t>
  </si>
  <si>
    <t>Gabriel Grieco</t>
  </si>
  <si>
    <t>Yamila Saud, Gerardo Romano, Jimena Bar√≥n, Vanesa Gonz√°lez, Candela Vetrano, Florencia Torrente, Nazareno Casero, Sof√≠a Gala, Gustavo Garz√≥n, Bel√©n Chavanne, Fabiana Cantilo, Peter Lanzani</t>
  </si>
  <si>
    <t>s7107</t>
  </si>
  <si>
    <t>It's Okay, Buddy</t>
  </si>
  <si>
    <t>Hani Hamdi</t>
  </si>
  <si>
    <t>Mahmood El-Laithi, Saad El Soghayar, Nermin Maher, Safinaz</t>
  </si>
  <si>
    <t>Comedies, International Movies, Music &amp; Musicals</t>
  </si>
  <si>
    <t>s7129</t>
  </si>
  <si>
    <t>Jewel's Catch One</t>
  </si>
  <si>
    <t>C. Fitz</t>
  </si>
  <si>
    <t>Jewel Thais-Williams</t>
  </si>
  <si>
    <t>s7303</t>
  </si>
  <si>
    <t>Lifechanger</t>
  </si>
  <si>
    <t>Justin McConnell</t>
  </si>
  <si>
    <t>Lora Burke, Jack Foley, Bill Oberst Jr., Elitsa Bako, Sam James White, Rachel Vanduzer, Steve Kasan</t>
  </si>
  <si>
    <t>s7371</t>
  </si>
  <si>
    <t>Mad Ron's Prevues from Hell</t>
  </si>
  <si>
    <t>Jim Monaco</t>
  </si>
  <si>
    <t>Nick Pawlow, Jordu Schell, Jay Kushwara, Michael Townsend Wright, Anthony Kelly, Happy Goldsplatt, Ron Roccia, Fred Pomerleau, Joe Amodei, Nicholas Kitsopoulos</t>
  </si>
  <si>
    <t>Cult Movies, Horror Movies</t>
  </si>
  <si>
    <t>s7424</t>
  </si>
  <si>
    <t>Max Rose</t>
  </si>
  <si>
    <t>Daniel Noah</t>
  </si>
  <si>
    <t>Jerry Lewis, Kerry Bish√©, Illeana Douglas, Rance Howard, Kevin Pollak, Mort Sahl, Dean Stockwell, Lee Weaver, Claire Bloom</t>
  </si>
  <si>
    <t>s7440</t>
  </si>
  <si>
    <t>Melvin Goes to Dinner</t>
  </si>
  <si>
    <t>Bob Odenkirk</t>
  </si>
  <si>
    <t>Michael Blieden, Stephanie Courtney, Annabelle Gurwitch, Matt Price, David Cross, Maura Tierney, Kathleen Roll, Jack Black, Jenna Fischer, Fred Armisen</t>
  </si>
  <si>
    <t>s7483</t>
  </si>
  <si>
    <t>Money</t>
  </si>
  <si>
    <t>Martin Rosete</t>
  </si>
  <si>
    <t>Kellan Lutz, Jess Weixler, Jesse Williams, Jamie Bamber, Luc√≠a Guerrero, Fredric Lehne</t>
  </si>
  <si>
    <t>s7512</t>
  </si>
  <si>
    <t>Mortified Nation</t>
  </si>
  <si>
    <t>Michael Mayer</t>
  </si>
  <si>
    <t>s7581</t>
  </si>
  <si>
    <t>Newtown</t>
  </si>
  <si>
    <t>s7635</t>
  </si>
  <si>
    <t>Obvious Child</t>
  </si>
  <si>
    <t>Jenny Slate, Jake Lacy, Gaby Hoffmann, Gabe Liedman, Polly Draper, Richard Kind, David Cross, Paul Briganti, Stephen Singer, Cindy Cheung, Jennifer Kim, Cyrus McQueen, Emily Tremaine, Ernest Mingione</t>
  </si>
  <si>
    <t>s7636</t>
  </si>
  <si>
    <t>Oc√©ans</t>
  </si>
  <si>
    <t>Jacques Perrin, Jacques Cluzaud</t>
  </si>
  <si>
    <t>Pierce Brosnan, Jacques Perrin, Rie Miyazawa, Lancelot Perrin</t>
  </si>
  <si>
    <t>France, Switzerland, Spain, United States, United Arab Emirates</t>
  </si>
  <si>
    <t>s7712</t>
  </si>
  <si>
    <t>Passenger 57</t>
  </si>
  <si>
    <t>Kevin Hooks</t>
  </si>
  <si>
    <t>Wesley Snipes, Bruce Payne, Tom Sizemore, Alex Datcher, Bruce Greenwood, Elizabeth Hurley, Michael Horse, Marc Macaulay, Ernie Lively</t>
  </si>
  <si>
    <t>s7798</t>
  </si>
  <si>
    <t>Professor Mack</t>
  </si>
  <si>
    <t>Lisa Wu, Timon Kyle Durrett, Robert Christopher Riley, Erica Hubbard, Amin Joseph, Christopher Nolen, Larry Biela, Jackie Christie, Katharin 'Ladie K' Mraz, Simeon Henderson</t>
  </si>
  <si>
    <t>s7867</t>
  </si>
  <si>
    <t>Rezeta</t>
  </si>
  <si>
    <t>Fernando Fr√≠as De La Parra</t>
  </si>
  <si>
    <t>Rezeta Veliu, Roger Mendoza, Emiliano Becerr√≠l, Sebasti√°n Cordova, Paulina D√°vila</t>
  </si>
  <si>
    <t>s8042</t>
  </si>
  <si>
    <t>Slow West</t>
  </si>
  <si>
    <t>John Maclean</t>
  </si>
  <si>
    <t>Kodi Smit-McPhee, Michael Fassbender, Ben Mendelsohn, Caren Pistorius, Rory McCann, Andrew Robertt, Edwin Wright, Kalani Queypo</t>
  </si>
  <si>
    <t>United Kingdom, New Zealand</t>
  </si>
  <si>
    <t>s8170</t>
  </si>
  <si>
    <t>Terrifier</t>
  </si>
  <si>
    <t>Damien Leone</t>
  </si>
  <si>
    <t>Jenna Kanell, Samantha Scaffidi, David Howard Thornton, Catherine Corcoran, Pooya Mohseni, Matt McAllister, Katie Maguire, Gino Cafarelli, Cory DuVal, Michael Leavy</t>
  </si>
  <si>
    <t>s8277</t>
  </si>
  <si>
    <t>The Devil Inside</t>
  </si>
  <si>
    <t>William Brent Bell</t>
  </si>
  <si>
    <t>Fernanda Andrade, Simon Quarterman, Evan Helmuth, Ionut Grama, Suzan Crowley, Bonnie Morgan, Brian Johnson</t>
  </si>
  <si>
    <t>s8314</t>
  </si>
  <si>
    <t>The Free Man</t>
  </si>
  <si>
    <t>Toa Fraser</t>
  </si>
  <si>
    <t>Jossi Wells</t>
  </si>
  <si>
    <t>s8383</t>
  </si>
  <si>
    <t>The Land of the Enlightened</t>
  </si>
  <si>
    <t>Pieter-Jan De Pue</t>
  </si>
  <si>
    <t>Sohrab Nazari</t>
  </si>
  <si>
    <t>Belgium, Ireland, Netherlands, Germany, Afghanistan</t>
  </si>
  <si>
    <t>s8515</t>
  </si>
  <si>
    <t>The spiral</t>
  </si>
  <si>
    <t>Krzysztof Zanussi</t>
  </si>
  <si>
    <t>Jan Nowicki, Maja Komorowska, Zofia Kuc√≥wna, Aleksander Bardini, Jan ≈öwiderski, Seweryna Bronisz√≥wna, Piotr Garlicki, Marian Glinka</t>
  </si>
  <si>
    <t>s8598</t>
  </si>
  <si>
    <t>To Be a Miss</t>
  </si>
  <si>
    <t>Edward Ellis, Flor Salcedo, Aaron Woolf</t>
  </si>
  <si>
    <t>United States, Venezuela</t>
  </si>
  <si>
    <t>s8717</t>
  </si>
  <si>
    <t>Welcome to Willits</t>
  </si>
  <si>
    <t>Trevor Ryan</t>
  </si>
  <si>
    <t>Bill Sage, Sabina Gadecki, Anastasia Baranova, Dolph Lundgren, Thomas Dekker, Karrueche Tran, Chris Zylka, Keelin Woodell, Garrett Clayton, Shad Gaspard, Rory Culkin</t>
  </si>
  <si>
    <t>Comedies, Horror Movies, Independent Movies</t>
  </si>
  <si>
    <t>s8739</t>
  </si>
  <si>
    <t>Why Knot</t>
  </si>
  <si>
    <t>Dhruv Dhawan</t>
  </si>
  <si>
    <t>Canada, India, Thailand, United States, United Arab Emirates</t>
  </si>
  <si>
    <t>s61</t>
  </si>
  <si>
    <t>Naruto Shippuden: The Movie: The Lost Tower</t>
  </si>
  <si>
    <t>Masahiko Murata</t>
  </si>
  <si>
    <t>Junko Takeuchi, Chie Nakamura, Satoshi Hino, Rikiya Koyama, Nobuaki Fukuda, Kenji Hamada, Keiko Nemoto, Saori Hayami, Yumi Toma, Yuko Kobayashi, Fujiko Takimoto, Mutsumi Tamura, Mayuki Makiguchi, Toshiyuki Morikawa</t>
  </si>
  <si>
    <t>85 min</t>
  </si>
  <si>
    <t>s346</t>
  </si>
  <si>
    <t>Open Season: Scared Silly</t>
  </si>
  <si>
    <t>David Feiss</t>
  </si>
  <si>
    <t>William Townsend, Donny Lucas, Melissa Sturm, Trevor Devall, Brian Drummond, Kathleen Barr, Garry Chalk, Lee Tockar, Shannon Chan-Kent, Michelle Murdocca, Lorne Cardinal, Peter Kelamis</t>
  </si>
  <si>
    <t>s405</t>
  </si>
  <si>
    <t>9to5: The Story of a Movement</t>
  </si>
  <si>
    <t>s506</t>
  </si>
  <si>
    <t>Therapy</t>
  </si>
  <si>
    <t>Anurin Nwunembom, Musing Derrick</t>
  </si>
  <si>
    <t>Richard Mofe-Damijo, Ireti Doyle, Ermelinde Simo Sakah Jing, Alenne Menget, Syndy Emade, Lucie Memba Boss, Neba Godwill Awantu, Otia Vitalis, Flora Ndula Obassi, Merits Kayla</t>
  </si>
  <si>
    <t>s596</t>
  </si>
  <si>
    <t>Stuart Little</t>
  </si>
  <si>
    <t>Michael J. Fox, Jonathan Lipnicki, Geena Davis, Hugh Laurie, Nathan Lane</t>
  </si>
  <si>
    <t>s608</t>
  </si>
  <si>
    <t>The Strangers</t>
  </si>
  <si>
    <t>Bryan Bertino</t>
  </si>
  <si>
    <t>Liv Tyler, Scott Speedman, Gemma Ward, Kip Weeks, Laura Margolis, Glenn Howerton, Alex Fisher, Peter Clayton-Luce</t>
  </si>
  <si>
    <t>s801</t>
  </si>
  <si>
    <t>Mosquita y Mari</t>
  </si>
  <si>
    <t>Aurora Guerrero</t>
  </si>
  <si>
    <t>Fenessa Pineda, Venecia Troncoso, Joaqu√≠n Garrido, Laura Patalano, Dulce Maria Solis, Marisela Uscanga, Melissa Uscanga, Omar Leyva, Tonita Castro, Paul Alayo</t>
  </si>
  <si>
    <t>s908</t>
  </si>
  <si>
    <t>In Our Mothers' Gardens</t>
  </si>
  <si>
    <t>Shantrelle P. Lewis</t>
  </si>
  <si>
    <t>s955</t>
  </si>
  <si>
    <t>The Yeti Adventures</t>
  </si>
  <si>
    <t>Pierre Greco, Nancy Florence Savard</t>
  </si>
  <si>
    <t>Rachelle Lefevre, Noel Fisher, Colm Feore, Julian Stamboulieh, Jesse Camacho, Bronwen Mantel, Arthur Holden</t>
  </si>
  <si>
    <t>s963</t>
  </si>
  <si>
    <t>The Strangers: Prey at Night</t>
  </si>
  <si>
    <t>Johannes Roberts</t>
  </si>
  <si>
    <t>Bailee Madison, Martin Henderson, Emma Bellomy, Lea Enslin, Damian Maffei, Christina Hendricks, Lewis Pullman</t>
  </si>
  <si>
    <t>s1298</t>
  </si>
  <si>
    <t>No Escape Room</t>
  </si>
  <si>
    <t>Alex Merkin</t>
  </si>
  <si>
    <t>Jeni Ross, Mark Ghanim√©, Hamza Haq, Kathyrn Davis, Dennis Andres, Brianna Barnes</t>
  </si>
  <si>
    <t>s1313</t>
  </si>
  <si>
    <t>Monsoon</t>
  </si>
  <si>
    <t>Hong Khaou</t>
  </si>
  <si>
    <t>Henry Golding, Parker Sawyers, Molly Harris, David Tran</t>
  </si>
  <si>
    <t>s1425</t>
  </si>
  <si>
    <t>Charming</t>
  </si>
  <si>
    <t>Ross Venokur</t>
  </si>
  <si>
    <t>Wilmer Valderrama, Demi Lovato, Sia, Nia Vardalos, Ashley Tisdale, Avril Lavigne, G.E.M., John Cleese, Chris Harrison, Dee Bradley Baker, Carlos Alazraqui</t>
  </si>
  <si>
    <t>Canada, United States, Cayman Islands</t>
  </si>
  <si>
    <t>s1499</t>
  </si>
  <si>
    <t>The History of Future Folk</t>
  </si>
  <si>
    <t>John Mitchell, Jeremy Kipp Walker</t>
  </si>
  <si>
    <t>Nils d'Aulaire, Jay Klaitz, Julie Ann Emery, April L. Hernandez, Onata Aprile, Dee Snider</t>
  </si>
  <si>
    <t>s1522</t>
  </si>
  <si>
    <t>Rabun</t>
  </si>
  <si>
    <t>Yasmin Ahmad</t>
  </si>
  <si>
    <t>M. Rajoli, Kartina Aziz, Rozie Rashid, Irwan Iskandar, Noor Khiriah, Hafiz Ibrahim</t>
  </si>
  <si>
    <t>s1711</t>
  </si>
  <si>
    <t>Fruitvale Station</t>
  </si>
  <si>
    <t>Ryan Coogler</t>
  </si>
  <si>
    <t>Michael B. Jordan, Melonie Diaz, Octavia Spencer, Kevin Durand, Chad Michael Murray, Ahna O'Reilly, Ariana Neal, Keenan Coogler, Trestin George, Joey Oglesby</t>
  </si>
  <si>
    <t>s1961</t>
  </si>
  <si>
    <t>Kiss the Ground</t>
  </si>
  <si>
    <t>Joshua Tickell, Rebecca Harrell Tickell</t>
  </si>
  <si>
    <t>Woody Harrelson</t>
  </si>
  <si>
    <t>s2378</t>
  </si>
  <si>
    <t>The Nut Job</t>
  </si>
  <si>
    <t>Peter Lepeniotis</t>
  </si>
  <si>
    <t>Will Arnett, Brendan Fraser, Gabriel Iglesias, Jeff Dunham, Liam Neeson, Katherine Heigl, Stephen Lang, Maya Rudolph, Sarah Gadon, James Rankin</t>
  </si>
  <si>
    <t>Canada, South Korea, United States</t>
  </si>
  <si>
    <t>s2385</t>
  </si>
  <si>
    <t>The Show Must Go On: The Queen + Adam Lambert Story</t>
  </si>
  <si>
    <t>Adam Lambert, Brian May, Roger Taylor</t>
  </si>
  <si>
    <t>United Kingdom, United States</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</si>
  <si>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</si>
  <si>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</si>
  <si>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</si>
  <si>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</si>
  <si>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Argentina, Spain</t>
  </si>
  <si>
    <t>s2495</t>
  </si>
  <si>
    <t>Ben Platt Live from Radio City Music Hall</t>
  </si>
  <si>
    <t>Alex Timbers, Sam Wrench</t>
  </si>
  <si>
    <t>Ben Platt</t>
  </si>
  <si>
    <t>s2690</t>
  </si>
  <si>
    <t>Surviving R. Kelly: The Impact</t>
  </si>
  <si>
    <t>R. Kelly</t>
  </si>
  <si>
    <t>s2751</t>
  </si>
  <si>
    <t>A truthful Mother</t>
  </si>
  <si>
    <t>Ravishankar Venkateswaran</t>
  </si>
  <si>
    <t>Revathi, Roger Narayanan, Sneha Ravishankar, Vidya Shankar, SR Leela</t>
  </si>
  <si>
    <t>s2754</t>
  </si>
  <si>
    <t>Dave Chappelle: The Kennedy Center Mark Twain Prize for American Humor</t>
  </si>
  <si>
    <t>s2976</t>
  </si>
  <si>
    <t>Miss Americana</t>
  </si>
  <si>
    <t>Lana Wilson</t>
  </si>
  <si>
    <t>Taylor Swift</t>
  </si>
  <si>
    <t>s3079</t>
  </si>
  <si>
    <t>Albert Pinto Ko Gussa Kyun Aata Hai?</t>
  </si>
  <si>
    <t>Soumitra Ranade</t>
  </si>
  <si>
    <t>Nandita Das, Manav Kaul, Saurabh Shukla, Kishore Kadam, Omkar Das Manikpuri, Amarjeet Amle, Yusuf Hussain, Sushma Bakshi</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</si>
  <si>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</si>
  <si>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</si>
  <si>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</si>
  <si>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</si>
  <si>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Children &amp; Family Movies, Dramas, Romantic Movies</t>
  </si>
  <si>
    <t>s3310</t>
  </si>
  <si>
    <t>Undercover Brother 2</t>
  </si>
  <si>
    <t>Michael Jai White, Vince Swann, Barry Bostwick, Laila Odom, Gary Owen, Affion Crockett, Steven Lee Johnson, Lindsay Lamb, Zac Zedalis, Cj Sykes</t>
  </si>
  <si>
    <t>s3558</t>
  </si>
  <si>
    <t>Travis Scott: Look Mom I Can Fly</t>
  </si>
  <si>
    <t>White Trash Tyler</t>
  </si>
  <si>
    <t>Travis Scott</t>
  </si>
  <si>
    <t>s4011</t>
  </si>
  <si>
    <t>Jeff Dunham's Very Special Christmas Special</t>
  </si>
  <si>
    <t>Jeff Dunham, Brian Haner</t>
  </si>
  <si>
    <t>s4286</t>
  </si>
  <si>
    <t>Lilli</t>
  </si>
  <si>
    <t>Prasobh Vijayan</t>
  </si>
  <si>
    <t>Samyuktha Menon, Aaryan Menon, Dhanesh Anand, Kannan Nayar, Sajin Cherukayil, Kevin Jose, Athulya</t>
  </si>
  <si>
    <t>s4767</t>
  </si>
  <si>
    <t>El club de los buenos infieles</t>
  </si>
  <si>
    <t>Ra√∫l Fern√°ndez, Fele Mart√≠nez, Juanma Cifuentes, Hovik Keuchkerian, Albert Ribalta, Jordi Vilches, Adri√°n Lastra, Raquel Salvador, Marta Brucart, Betsy Turnez</t>
  </si>
  <si>
    <t>s4844</t>
  </si>
  <si>
    <t>Pedal the World</t>
  </si>
  <si>
    <t>Felix Starck</t>
  </si>
  <si>
    <t>s5227</t>
  </si>
  <si>
    <t>The Babysitter</t>
  </si>
  <si>
    <t>McG</t>
  </si>
  <si>
    <t>Samara Weaving, Hana Mae Lee, Judah Lewis, Robbie Amell, Bella Thorne, Andrew Bachelor, Emily Alyn Lind, Leslie Bibb, Ken Marino</t>
  </si>
  <si>
    <t>Comedies, Horror Movies</t>
  </si>
  <si>
    <t>s5257</t>
  </si>
  <si>
    <t>Out of Thin Air</t>
  </si>
  <si>
    <t>Dylan Howitt</t>
  </si>
  <si>
    <t>s5537</t>
  </si>
  <si>
    <t>Frat Star</t>
  </si>
  <si>
    <t>Grant S. Johnson, Ippsie Jones</t>
  </si>
  <si>
    <t>Connor Lawrence, Justin Mark, Cathryn Dylan, Chris Elliott, Tyler Weaks, Max Sheldon, Austin Ramsey, Peter O'Connor, Nicole Balsam, Kaitlin Mesh</t>
  </si>
  <si>
    <t>s5887</t>
  </si>
  <si>
    <t>Manson Family Vacation</t>
  </si>
  <si>
    <t>J. Davis</t>
  </si>
  <si>
    <t>Jay Duplass, Linas Phillips, Leonora Pitts, Adam Chernick, Davie-Blue, Suzanne Ford, Tobin Bell</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</si>
  <si>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</si>
  <si>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</si>
  <si>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</si>
  <si>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</si>
  <si>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</si>
  <si>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s6159</t>
  </si>
  <si>
    <t>An Upper Egyptian</t>
  </si>
  <si>
    <t>Ismail Farouk, Hazem Fouda</t>
  </si>
  <si>
    <t>Mohamed Ramadan, Randa El Behery, Nermin Maher, Inas El Naggar, Mayar El Gheity, Hassan Abdulfattah, Sabri Abdulmonem, Alaa Zenhom, Abdalah Mishrif, Mohamed Soliman</t>
  </si>
  <si>
    <t>s6335</t>
  </si>
  <si>
    <t>Blockbuster</t>
  </si>
  <si>
    <t>July Hygreck</t>
  </si>
  <si>
    <t>Syrus Shahidi, Lionel Abelanski, Charlotte Gabris, Tom Hygreck, Sylvain Quimene, Laura Boujenah, Foed Amara</t>
  </si>
  <si>
    <t>s6346</t>
  </si>
  <si>
    <t>Blurred Lines: Inside the Art World</t>
  </si>
  <si>
    <t>s6425</t>
  </si>
  <si>
    <t>Carriers</t>
  </si>
  <si>
    <t>√Älex Pastor, David Pastor</t>
  </si>
  <si>
    <t>Lou Taylor Pucci, Chris Pine, Piper Perabo, Emily VanCamp, Christopher Meloni, Kiernan Shipka, Ron McClary, Mark Moses</t>
  </si>
  <si>
    <t>s6504</t>
  </si>
  <si>
    <t>Cloverfield</t>
  </si>
  <si>
    <t>Matt Reeves</t>
  </si>
  <si>
    <t>Lizzy Caplan, Jessica Lucas, T.J. Miller, Michael Stahl-David, Mike Vogel, Odette Annable, Anjul Nigam, Margot Farley, Theo Rossi, Brian Klugman</t>
  </si>
  <si>
    <t>Action &amp; Adventure, Horror Movies, Sci-Fi &amp; Fantasy</t>
  </si>
  <si>
    <t>s6656</t>
  </si>
  <si>
    <t>Dumb and Dumberer: When Harry Met Lloyd</t>
  </si>
  <si>
    <t>Eric Christian Olsen, Derek Richardson, Rachel Nichols, Cheri Oteri, Luis Guzm√°n, Elden Henson, William Lee Scott, Mimi Rogers, Eugene Levy</t>
  </si>
  <si>
    <t>s6701</t>
  </si>
  <si>
    <t>Entanglement</t>
  </si>
  <si>
    <t>Jason James</t>
  </si>
  <si>
    <t>Thomas Middleditch, Jess Weixler, Diana Bang, Randal Edwards, Marilyn Norry, Johannah Newmarch, Nicole LaPlaca</t>
  </si>
  <si>
    <t>s6844</t>
  </si>
  <si>
    <t>Getting Played</t>
  </si>
  <si>
    <t>David Silberg</t>
  </si>
  <si>
    <t>Carmen Electra, Stacey Dash, Vivica A. Fox, Bill Bellamy, Kathy Najimy, Joe Torry, Dorian Gregory, Mindy Sterling, Joseph C. Phillips, Larry B. Scott, Michael Jai White, Sheryl Underwood, Earthquake</t>
  </si>
  <si>
    <t>s6943</t>
  </si>
  <si>
    <t>Havenhurst</t>
  </si>
  <si>
    <t>Andrew C. Erin</t>
  </si>
  <si>
    <t>Julie Benz, Belle Shouse, Josh Stamberg, Danielle Harris, Douglas Tait, Matt Lasky, Dendrie Taylor, Toby Huss, Jennifer Blanc, Fionnula Flanagan</t>
  </si>
  <si>
    <t>s7000</t>
  </si>
  <si>
    <t>Horror Story</t>
  </si>
  <si>
    <t>Ayush Raina</t>
  </si>
  <si>
    <t>Karan Kundra, Nishant Malkani, Hassan Zaidi, Ravish Desai, Radhika Menon, Aparna Bajpai, Nandini Vaid, Sheetal Singh, Bikramjeet Singh, Masood Akhtar</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</si>
  <si>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</si>
  <si>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</si>
  <si>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</si>
  <si>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</si>
  <si>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</si>
  <si>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</si>
  <si>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</si>
  <si>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</si>
  <si>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</si>
  <si>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</si>
  <si>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</si>
  <si>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</si>
  <si>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s7173</t>
  </si>
  <si>
    <t>Katt Williams: Live</t>
  </si>
  <si>
    <t>Alphonso J. Wesson</t>
  </si>
  <si>
    <t>s7237</t>
  </si>
  <si>
    <t>Kristy</t>
  </si>
  <si>
    <t>Oliver Blackburn</t>
  </si>
  <si>
    <t>Haley Bennett, Ashley Greene, Erica Ash, Lucas Till, Chris Coy, Al Vicente, Wayne P√©re, Jon Arthur, Mike Seal</t>
  </si>
  <si>
    <t>s7316</t>
  </si>
  <si>
    <t>Little Men</t>
  </si>
  <si>
    <t>Ira Sachs</t>
  </si>
  <si>
    <t>Greg Kinnear, Jennifer Ehle, Paulina Garc√≠a, Alfred Molina, Michael Barbieri, Theo Taplitz, Talia Balsam, Maliq Johnson, Anthony A. Flamminio, Madison Wright, John Procaccino</t>
  </si>
  <si>
    <t>United States, Greece, Brazil</t>
  </si>
  <si>
    <t>s7328</t>
  </si>
  <si>
    <t>Locke</t>
  </si>
  <si>
    <t>Steven Knight</t>
  </si>
  <si>
    <t>Tom Hardy, Olivia Colman, Ruth Wilson, Andrew Scott, Ben Daniels, Tom Holland, Bill Milner, Danny Webb, Alice Lowe, Silas Carson</t>
  </si>
  <si>
    <t>s7467</t>
  </si>
  <si>
    <t>Miss Me This Christmas</t>
  </si>
  <si>
    <t>Kenny Young</t>
  </si>
  <si>
    <t>Eva Marcille, Richard Gant, Redaric Williams, Allen Maldonado, Erica Ash, Brely Evans</t>
  </si>
  <si>
    <t>s7526</t>
  </si>
  <si>
    <t>Mune: Guardian of the Moon</t>
  </si>
  <si>
    <t>Alexandre Heboyan, Beno√Æt Philippon</t>
  </si>
  <si>
    <t>Joshua J. Ballard, Nicole Provost, Trevor Devall, Michael Dobson, Jonathan Love, Davey Grant</t>
  </si>
  <si>
    <t>s7556</t>
  </si>
  <si>
    <t>Nails</t>
  </si>
  <si>
    <t>Dennis Bartok</t>
  </si>
  <si>
    <t>Leah McNamara, Shauna Macdonald, Steve Wall, Ross Noble, Charlotte Bradley, Richard Foster-King, Dennis Bartok, Robert O'Mahoney, Muireann D'Arcy</t>
  </si>
  <si>
    <t>s7735</t>
  </si>
  <si>
    <t>Phantom Boy</t>
  </si>
  <si>
    <t>Jean-Loup Felicioli, Alain Gagnol</t>
  </si>
  <si>
    <t>Marcus D'Angelo, Vincent D'Onofrio, Fred Armisen, Jared Padalecki, Joey Camen, Brian T. Delaney, Melissa Disney, Bill Lobley, Amanda C√©line Miller, Dana Snyder, Stephanie Sheh</t>
  </si>
  <si>
    <t>s7986</t>
  </si>
  <si>
    <t>Set Up</t>
  </si>
  <si>
    <t>Mike Gunther</t>
  </si>
  <si>
    <t>50 Cent, Ryan Phillippe, Bruce Willis, Rory Markham, Jenna Dewan, Brett Granstaff, Randy Couture, Susie Abromeit, Ron Turner, James Remar</t>
  </si>
  <si>
    <t>s8062</t>
  </si>
  <si>
    <t>Sour Grapes</t>
  </si>
  <si>
    <t>Jerry Rothwell, Reuben Atlas</t>
  </si>
  <si>
    <t>s8105</t>
  </si>
  <si>
    <t>Strike a Pose</t>
  </si>
  <si>
    <t>Ester Gould, Reijer Zwaan</t>
  </si>
  <si>
    <t>Netherlands, Belgium</t>
  </si>
  <si>
    <t>s8121</t>
  </si>
  <si>
    <t>Sunrise</t>
  </si>
  <si>
    <t>Partho Sen-Gupta</t>
  </si>
  <si>
    <t>Adil Hussain, Tannishtha Chatterjee, Gulnaaz Ansari, Komal Gupta, Esha Amlani, Ashalata Wabgaonkar, Hridaynath Jadhav, Chinmay Kambli, Nandini Bora, Komal Gawade</t>
  </si>
  <si>
    <t>India, France</t>
  </si>
  <si>
    <t>s8275</t>
  </si>
  <si>
    <t>The Detained</t>
  </si>
  <si>
    <t>Blair Hayes</t>
  </si>
  <si>
    <t>Alex Frnka, Sarah Davenport, Henry Zaga, Coy Stewart, Jennifer Robyn Jacobs, Gillian Vigman, Kevin Blake</t>
  </si>
  <si>
    <t>s8291</t>
  </si>
  <si>
    <t>The Evil Dead</t>
  </si>
  <si>
    <t>Sam Raimi</t>
  </si>
  <si>
    <t>Bruce Campbell, Ellen Sandweiss, Richard DeManincor, Betsy Baker, Theresa Tilly, Bill Vincent, Scott Spiegel, Ivan Raimi, David Horton, John Cameron, Ted Raimi</t>
  </si>
  <si>
    <t>Classic Movies, Cult Movies, Horror Movies</t>
  </si>
  <si>
    <t>s8339</t>
  </si>
  <si>
    <t>The Haunting of Molly Hartley</t>
  </si>
  <si>
    <t>Mickey Liddell</t>
  </si>
  <si>
    <t>Haley Bennett, Jake Weber, Chace Crawford, Shannon Woodward, Shanna Collins, AnnaLynne McCord, Marin Hinkle, Nina Siemaszko, Josh Stewart, Jessica Lowndes, Randy Wayne</t>
  </si>
  <si>
    <t>s8395</t>
  </si>
  <si>
    <t>The Little Mermaid</t>
  </si>
  <si>
    <t>Blake Harris, Chris Bouchard</t>
  </si>
  <si>
    <t>William Moseley, Poppy Drayton, Loreto Peralta, Armando Gutierrez, Shirley MacLaine, Gina Gershon, Shanna Collins, Chris Yong, Jo Marie Payton, Tom Nowicki</t>
  </si>
  <si>
    <t>s8410</t>
  </si>
  <si>
    <t>The Mad Monk</t>
  </si>
  <si>
    <t>Johnny To</t>
  </si>
  <si>
    <t>Stephen Chow, Maggie Cheung, Anthony Wong Chau-Sang, Kirk Wong, Ng Man-Tat, Anita Mui</t>
  </si>
  <si>
    <t>Comedies, International Movies, Sci-Fi &amp; Fantasy</t>
  </si>
  <si>
    <t>s8434</t>
  </si>
  <si>
    <t>The Naked Gun 2 1/2: The Smell of Fear</t>
  </si>
  <si>
    <t>David Zucker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</si>
  <si>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</si>
  <si>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</si>
  <si>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</si>
  <si>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</si>
  <si>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s8570</t>
  </si>
  <si>
    <t>The Young Vagabond</t>
  </si>
  <si>
    <t>Sze Yu Lau</t>
  </si>
  <si>
    <t>Chia-Hui Liu, Wong Yu, Jason Pai Piao, Lung Wei Wang, Hoi-Shan Kwan, Feng Ku, San Nam Hung, Kuo Hua Chang, Feng Kuan</t>
  </si>
  <si>
    <t>s8747</t>
  </si>
  <si>
    <t>Winnie</t>
  </si>
  <si>
    <t>Pascale Lamche</t>
  </si>
  <si>
    <t>France, Netherlands, South Africa, Finland</t>
  </si>
  <si>
    <t>s8788</t>
  </si>
  <si>
    <t>You Can‚Äôt Fight Christmas</t>
  </si>
  <si>
    <t>Brely Evans, Andra Fuller, Persia White, Porscha Coleman, Travis Winfrey, Nathan Davis Jr., Dedrick Bonner, Matthew Jones, Larry Poindexter, Richard Gant, Marla Gibbs</t>
  </si>
  <si>
    <t>s164</t>
  </si>
  <si>
    <t>My Boss's Daughter</t>
  </si>
  <si>
    <t>Ashton Kutcher, Tara Reid, Jeffrey Tambor, Andy Richter, Michael Madsen, Jon Abrahams, David Koechner, Carmen Electra, Kenan Thompson, Terence Stamp, Molly Shannon</t>
  </si>
  <si>
    <t>86 min</t>
  </si>
  <si>
    <t>s186</t>
  </si>
  <si>
    <t>Untold: Crime &amp; Penalties</t>
  </si>
  <si>
    <t>s231</t>
  </si>
  <si>
    <t>The River Runner</t>
  </si>
  <si>
    <t>Rush Sturges</t>
  </si>
  <si>
    <t>s256</t>
  </si>
  <si>
    <t>Memories of a Murderer: The Nilsen Tapes</t>
  </si>
  <si>
    <t>Michael Harte</t>
  </si>
  <si>
    <t>s294</t>
  </si>
  <si>
    <t>Slay</t>
  </si>
  <si>
    <t>Enhle Mbali, Ramsey Nouah, Dawn Thandeka Kang, Idris Sultan, Tumi Morake, Trevor Gumbi, Lillian Dube, Kaly Bossy Asante, Shaleen Surtie, Fabian Lojege</t>
  </si>
  <si>
    <t>s385</t>
  </si>
  <si>
    <t>Hostage House</t>
  </si>
  <si>
    <t>David Benullo</t>
  </si>
  <si>
    <t>Jennifer Taylor, Justin Schilling, Emily Sweet, Julia Terranova, Patrick Cronen, Richard Neil</t>
  </si>
  <si>
    <t>s461</t>
  </si>
  <si>
    <t>Surf's Up</t>
  </si>
  <si>
    <t>Ash Brannon, Chris Buck</t>
  </si>
  <si>
    <t>Shia LaBeouf, Jeff Bridges, Zooey Deschanel, Jon Heder, James Woods, Diedrich Bader, Mario Cantone, Kelly Slater, Rob Machado, Sal Masekela</t>
  </si>
  <si>
    <t>Children &amp; Family Movies, Comedies, Sports Movies</t>
  </si>
  <si>
    <t>s741</t>
  </si>
  <si>
    <t>A Haunted House 2</t>
  </si>
  <si>
    <t>Michael Tiddes</t>
  </si>
  <si>
    <t>Marlon Wayans, Jaime Pressly, Essence Atkins, Affion Crockett, Hayes MacArthur, Rick Overton, Ashley Rickards, Cedric the Entertainer, Dave Sheridan, Missi Pyle, Gabriel Iglesias, Steele Stebbins</t>
  </si>
  <si>
    <t>s902</t>
  </si>
  <si>
    <t>Deadly Switch</t>
  </si>
  <si>
    <t>Svetlana Cvetko</t>
  </si>
  <si>
    <t>Teri Polo, Dylan Walsh, Danika Yarosh, Hayley McLaughlin, Bryce Durfee, Matt Passmore, Heather Mazur, Ashlyn Pearce</t>
  </si>
  <si>
    <t>Independent Movies, Thrillers</t>
  </si>
  <si>
    <t>Independent Movies</t>
  </si>
  <si>
    <t>s1002</t>
  </si>
  <si>
    <t>Oloibiri</t>
  </si>
  <si>
    <t>Curtis Graham</t>
  </si>
  <si>
    <t>Olu Jacobs, Richard Mofe-Damijo, William R. Moses, Taiwo Ajai-Lycett, Ifeanyi Williams, Ivie Okujaye, Dayton Sinkia, Bradley Gordon</t>
  </si>
  <si>
    <t>Canada, Nigeria, United States</t>
  </si>
  <si>
    <t>s1074</t>
  </si>
  <si>
    <t>Motu Patlu Kung Fu Kings 4 The Challenge of Kung Fu Brothers</t>
  </si>
  <si>
    <t>Saurav Chakraborty, Sanket Mhatre, Kamal Chaturvedi, Warren Dsouza, Trilok Patel, Manish Bhuvan</t>
  </si>
  <si>
    <t>s1098</t>
  </si>
  <si>
    <t>Coded Bias</t>
  </si>
  <si>
    <t>United States, China, United Kingdom</t>
  </si>
  <si>
    <t>s1310</t>
  </si>
  <si>
    <t>My Teacher, My Obsession</t>
  </si>
  <si>
    <t>Dami√°n Romay</t>
  </si>
  <si>
    <t>Lucy Loken, Laura Bilgeri, Rusty Joiner, Alexandria Deberry, Dakota Bruton, Theresa Sutera, Vin Morreale Jr., Shelby Alicea, Tyler Joseph Campbell, Lestonja Diaz</t>
  </si>
  <si>
    <t>s1326</t>
  </si>
  <si>
    <t>Red Dot</t>
  </si>
  <si>
    <t>Alain Darborg</t>
  </si>
  <si>
    <t>Nanna Blondell, Anastasios Soulis, Thomas Hanzon, Johannes Kuhnke, Tomas Bergstr√∂m, Kalled Mustonen, Anna Azc√°rate</t>
  </si>
  <si>
    <t>s1740</t>
  </si>
  <si>
    <t>Christmas with a Prince</t>
  </si>
  <si>
    <t>Kaitlyn Leeb, Nick Hounslow, Josh Dean, Melinda Shankar, Liam MacDonald, Ilamaria Ebrahim, Charles Shaughnessy, Julia Baldwin</t>
  </si>
  <si>
    <t>Comedies, Dramas, Romantic Movies</t>
  </si>
  <si>
    <t>s1803</t>
  </si>
  <si>
    <t>Shattered Memories</t>
  </si>
  <si>
    <t>Chris Sivertson</t>
  </si>
  <si>
    <t>Elizabeth Bogush, Brad Schmidt, Sarah Lind, Eddie Kaye Thomas, Phillip Boyd, Victoria Barabas, Mark Famiglietti, Walker Borba, Meg DeLacy</t>
  </si>
  <si>
    <t>s1868</t>
  </si>
  <si>
    <t>House of the Witch</t>
  </si>
  <si>
    <t>Emily Bader, Darren Mann, Michelle Randolph, Coy Stewart, Jesse Pepe, Arden Belle, Joel Nagle, Nolan Bateman</t>
  </si>
  <si>
    <t>s1901</t>
  </si>
  <si>
    <t>Vampires vs. the Bronx</t>
  </si>
  <si>
    <t>Jaden Michael, Gerald W. Jones III, Gregory Diaz IV, Sarah Gadon, Method Man, Shea Whigham, Coco Jones, The Kid Mero, Chris Redd, Vladimir Caama√±o, Jeremie Harris, Adam David Thompson, Zoe Saldana</t>
  </si>
  <si>
    <t>s2039</t>
  </si>
  <si>
    <t>My Octopus Teacher</t>
  </si>
  <si>
    <t>Pippa Ehrlich, James Reed</t>
  </si>
  <si>
    <t>s2244</t>
  </si>
  <si>
    <t>We Are One</t>
  </si>
  <si>
    <t>St√©phane de Freitas</t>
  </si>
  <si>
    <t>s2261</t>
  </si>
  <si>
    <t>Dr. Seuss' The Lorax</t>
  </si>
  <si>
    <t>Chris Renaud, Kyle Balda</t>
  </si>
  <si>
    <t>Danny DeVito, Ed Helms, Taylor Swift, Zac Efron, Betty White, Rob Riggle, Jenny Slate, Nasim Pedrad, Joel Swetow, Michael Beattie, Stephen Tobolowsky</t>
  </si>
  <si>
    <t>s2280</t>
  </si>
  <si>
    <t>Michael</t>
  </si>
  <si>
    <t>Ribhu Dasgupta</t>
  </si>
  <si>
    <t>Naseeruddin Shah, Mahie Gill, Sabyasachi Chakraborty, Rudranil Ghosh, Iravati Harshe, Churni Ganguly, June Maliah, Purav Bhandare, Shridhar Watsar</t>
  </si>
  <si>
    <t>s2324</t>
  </si>
  <si>
    <t>The Mirror Boy</t>
  </si>
  <si>
    <t>Edward Kagutuzi, Genevieve Nnaji, Osita Iheme, Fatima Jabbe, Victor Carvalho, Felix Ceesay, John Charles Njie, Momodu Musa Ceesay</t>
  </si>
  <si>
    <t>United Kingdom, Nigeria</t>
  </si>
  <si>
    <t>s2373</t>
  </si>
  <si>
    <t>One Take</t>
  </si>
  <si>
    <t>Manatsanun Phanlerdwongsakul</t>
  </si>
  <si>
    <t>BNK48</t>
  </si>
  <si>
    <t>s2419</t>
  </si>
  <si>
    <t>Before the Summer Crowds</t>
  </si>
  <si>
    <t>Mohamed Khan</t>
  </si>
  <si>
    <t>Maged El Kedwany, Hana Shiha, Ahmed Dawood, Lana Mushtak, Hany El Metennawy</t>
  </si>
  <si>
    <t>s2548</t>
  </si>
  <si>
    <t>Have a Good Trip: Adventures in Psychedelics</t>
  </si>
  <si>
    <t>Donick Cary</t>
  </si>
  <si>
    <t>Nick Offerman, Adam Scott</t>
  </si>
  <si>
    <t>s2559</t>
  </si>
  <si>
    <t>Si Doel the Movie</t>
  </si>
  <si>
    <t>Rano Karno</t>
  </si>
  <si>
    <t>Rano Karno, Mandra Naih, Cornelia Agatha, Maudy Koesnaedi, Aminah Tjendrakasih, Suty Karno, Salman Alfarizi, Adam Jagwani</t>
  </si>
  <si>
    <t>s2925</t>
  </si>
  <si>
    <t>French Toast</t>
  </si>
  <si>
    <t>Paul Kr√ºger, An√©l Stolp</t>
  </si>
  <si>
    <t>Lika Berning, Thierry Ballarin, Deon Lotz, Hel√©ne Lombard, Paul du Toit, Roberta Fox, Trudi Conradie, Rod Alexander, Lochner De Kock, Tony Caprari</t>
  </si>
  <si>
    <t>s2957</t>
  </si>
  <si>
    <t>Chronically Metropolitan</t>
  </si>
  <si>
    <t>Xavier Manrique</t>
  </si>
  <si>
    <t>Shiloh Fernandez, Ashley Benson, Josh Peck, Addison Timlin, Chris Noth, Mary-Louise Parker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</si>
  <si>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</si>
  <si>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</si>
  <si>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</si>
  <si>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</si>
  <si>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s3018</t>
  </si>
  <si>
    <t>Jezebel</t>
  </si>
  <si>
    <t>Numa Perrier</t>
  </si>
  <si>
    <t>Tiffany Tenille, Numa Perrier, Stephen Barrington, Bobby Field, Rockwelle Dortch, Zoe Tyson, Dennis Jaffee, Jessa Zarubica, RiRia, Charlie Taylor, Amy Aitken, Brett Gelman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</si>
  <si>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</si>
  <si>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</si>
  <si>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</si>
  <si>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</si>
  <si>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</si>
  <si>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</si>
  <si>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</si>
  <si>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</si>
  <si>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s3189</t>
  </si>
  <si>
    <t>A Cinderella Story: Christmas Wish</t>
  </si>
  <si>
    <t>Michelle Johnston</t>
  </si>
  <si>
    <t>Laura Marano, Gregg Sulkin, Isabella Gomez, Johannah Newmarch, Lillian Doucet-Roche, Chanelle Peloso, Barclay Hope, Garfield Wilson</t>
  </si>
  <si>
    <t>s3229</t>
  </si>
  <si>
    <t>Mike Birbiglia: The New One</t>
  </si>
  <si>
    <t>s3251</t>
  </si>
  <si>
    <t>Bikram: Yogi, Guru, Predator</t>
  </si>
  <si>
    <t>Eva Orner</t>
  </si>
  <si>
    <t>Bikram Choudhury</t>
  </si>
  <si>
    <t>s3324</t>
  </si>
  <si>
    <t>The Boy Who Cried Werewolf</t>
  </si>
  <si>
    <t>Eric Bross</t>
  </si>
  <si>
    <t>Victoria Justice, Chase Ellison, Anna Galvin, Matt Winston, Jillian Marie, Valerie Tian, Kerry James, Andrea Brooks, Christie Laing, Cainan Wiebe, Brooke Shields, Brooke D'Orsay, Steven Grayhm</t>
  </si>
  <si>
    <t>s3338</t>
  </si>
  <si>
    <t>Holiday in the Wild</t>
  </si>
  <si>
    <t>Ernie Barbarash</t>
  </si>
  <si>
    <t>Rob Lowe, Kristin Davis, Fezile Mpela, John Owen Lowe, Colin Moss</t>
  </si>
  <si>
    <t>s3380</t>
  </si>
  <si>
    <t>Rattlesnake</t>
  </si>
  <si>
    <t>Zak Hilditch</t>
  </si>
  <si>
    <t>Carmen Ejogo, Theo Rossi, Emma Greenwell, Apollonia Pratt, Debrianna Mansini, Bruce Davis</t>
  </si>
  <si>
    <t>s3409</t>
  </si>
  <si>
    <t>Tell Me Who I Am</t>
  </si>
  <si>
    <t>Ed Perkins</t>
  </si>
  <si>
    <t>s3423</t>
  </si>
  <si>
    <t>The Game Changers</t>
  </si>
  <si>
    <t>Louie Psihoyos</t>
  </si>
  <si>
    <t>Arnold Schwarzenegger, Lewis Hamilton, James Wilks, Patrik Baboumian, Scott Jurek, Nimai Delgado, Morgan Mitchell, Rip Esselstyn, Dotsie Bausch, Damien Mander, Michael Thomas, Dr. Dean Ornish, David Goldman</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</si>
  <si>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</si>
  <si>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</si>
  <si>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</si>
  <si>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</si>
  <si>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s3858</t>
  </si>
  <si>
    <t>Last Breath</t>
  </si>
  <si>
    <t>Alex Parkinson, Richard da Costa</t>
  </si>
  <si>
    <t>United Kingdom, Belgium, Sweden</t>
  </si>
  <si>
    <t>s4156</t>
  </si>
  <si>
    <t>Up Among The Stars</t>
  </si>
  <si>
    <t>Zoe Berriat√∫a</t>
  </si>
  <si>
    <t>Luis Callejo, Jorge Andreu, Macarena G√≥mez, Mag√ºi Mira, √Ålvaro Roig, Mar√≠a Morales, Jos√© Luis Garc√≠a P√©rez, Kiti M√°nver, Ingrid Garc√≠a Jonsson, Liz Lobato</t>
  </si>
  <si>
    <t>s4391</t>
  </si>
  <si>
    <t>Christmas Wedding Planner</t>
  </si>
  <si>
    <t>Stephen Huszar, Kelly Rutherford</t>
  </si>
  <si>
    <t>s4493</t>
  </si>
  <si>
    <t>Gnome Alone</t>
  </si>
  <si>
    <t>Becky G., Josh Peck, Tara Strong, Olivia Holt, David Koechner, Jeff Dunham, Patrick Stump, Nash Grier, Madison De La Garza, George Lopez</t>
  </si>
  <si>
    <t>United Kingdom, Canada, United States, Cayman Islands</t>
  </si>
  <si>
    <t>s4514</t>
  </si>
  <si>
    <t>Feminists: What Were They Thinking?</t>
  </si>
  <si>
    <t>Johanna Demetrakas</t>
  </si>
  <si>
    <t>s4747</t>
  </si>
  <si>
    <t>Kath &amp; Kimderella</t>
  </si>
  <si>
    <t>Jane Turner, Gina Riley, Magda Szubanski, Glenn Robbins, Peter Rowsthorn, Rob Sitch, Richard E. Grant, Barry Humphries, Erin Mullally, Jessica De Gouw</t>
  </si>
  <si>
    <t>s5053</t>
  </si>
  <si>
    <t>Liberated: The New Sexual Revolution</t>
  </si>
  <si>
    <t>s5094</t>
  </si>
  <si>
    <t>Mustang Island</t>
  </si>
  <si>
    <t>Craig Elrod</t>
  </si>
  <si>
    <t>Macon Blair, Lee Eddy, John Merriman, Byron Brown, Jason Newman</t>
  </si>
  <si>
    <t>s5124</t>
  </si>
  <si>
    <t>Pottersville</t>
  </si>
  <si>
    <t>Seth Henrikson</t>
  </si>
  <si>
    <t>Michael Shannon, Judy Greer, Thomas Lennon, Ron Perlman, Christina Hendricks, Ian McShane</t>
  </si>
  <si>
    <t>s5312</t>
  </si>
  <si>
    <t>The Guardian Brothers</t>
  </si>
  <si>
    <t>Gary Wang</t>
  </si>
  <si>
    <t>Edward Norton, Dan Fogler, Mike Birbiglia, Bella Thorne, Randall Park, Mel Brooks, Nicole Kidman, Meryl Streep</t>
  </si>
  <si>
    <t>s5315</t>
  </si>
  <si>
    <t>Todo Sobre El Asado</t>
  </si>
  <si>
    <t>Mariano Cohn, Gast√≥n Duprat</t>
  </si>
  <si>
    <t>El Negro √Ålvarez</t>
  </si>
  <si>
    <t>s5362</t>
  </si>
  <si>
    <t>The Blind Christ</t>
  </si>
  <si>
    <t>Christopher Murray</t>
  </si>
  <si>
    <t>Michael Silva, Basti√°n Inostroza, Ana Mar√≠a Henr√≠quez, Mauricio Pinto, Pedro Godoy, Hermelinda Cayo, H√©ctor Mella, Gonzalo Villalobos, Noelia Rubio</t>
  </si>
  <si>
    <t>Chile, France</t>
  </si>
  <si>
    <t>s5395</t>
  </si>
  <si>
    <t>Hans Teeuwen: Real Rancour</t>
  </si>
  <si>
    <t>Doesjka van Hoogdalem</t>
  </si>
  <si>
    <t>Hans Teeuwen</t>
  </si>
  <si>
    <t>s5488</t>
  </si>
  <si>
    <t>Wild Oats</t>
  </si>
  <si>
    <t>Andy Tennant</t>
  </si>
  <si>
    <t>Shirley MacLaine, Jessica Lange, Billy Connolly, Santiago Segura, Howard Hesseman, Matt Walsh, Jay Hayden, Rebecca Da Costa, Demi Moore</t>
  </si>
  <si>
    <t>s5492</t>
  </si>
  <si>
    <t>Sahara</t>
  </si>
  <si>
    <t>Pierre Cor√©</t>
  </si>
  <si>
    <t>Robert Naylor, Angela Galuppo, Daniel Brochu, Mark Hauser, Andrew Shaver, Mathew Mackay, Richard Dumont, Brady Moffatt, Rick Jones, Nadia Verrucci, Sonja Ball</t>
  </si>
  <si>
    <t>France, Canada</t>
  </si>
  <si>
    <t>s5616</t>
  </si>
  <si>
    <t>Imperial Dreams</t>
  </si>
  <si>
    <t>Malik Vitthal</t>
  </si>
  <si>
    <t>John Boyega, Rotimi, Glenn Plummer, De'Aundre Bonds, Keke Palmer, Nora Zehetner, Todd Louiso</t>
  </si>
  <si>
    <t>s5765</t>
  </si>
  <si>
    <t>Bombshell</t>
  </si>
  <si>
    <t>Riccardo Pilizzeri</t>
  </si>
  <si>
    <t>Ande Cunningham, Mark Mitchinson, Mia Pistorius, Nathalie Boltt, Nathan Lovejoy, Colin Moy, Jay Simon, Coen Falke, Greta Gregory, Byron Coll</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</si>
  <si>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</si>
  <si>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</si>
  <si>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</si>
  <si>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</si>
  <si>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</si>
  <si>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s6016</t>
  </si>
  <si>
    <t>4th Man Out</t>
  </si>
  <si>
    <t>Andrew Nackman</t>
  </si>
  <si>
    <t>Evan Todd, Parker Young, Chord Overstreet, Jon Gabrus, Kate Flannery, Brooke Dillman, Jennifer Damiano, Jordan Lane Price, Alex Rennie, Jake Epstein</t>
  </si>
  <si>
    <t>Comedies, LGBTQ Movies</t>
  </si>
  <si>
    <t>s6037</t>
  </si>
  <si>
    <t>A Glimpse Inside the Mind of Charles Swan III</t>
  </si>
  <si>
    <t>Roman Coppola</t>
  </si>
  <si>
    <t>Charlie Sheen, Jason Schwartzman, Bill Murray, Katheryn Winnick, Patricia Arquette, Aubrey Plaza, Mary Elizabeth Winstead, Dermot Mulroney</t>
  </si>
  <si>
    <t>s6040</t>
  </si>
  <si>
    <t>A Haunted House</t>
  </si>
  <si>
    <t>Marlon Wayans, Essence Atkins, Cedric the Entertainer, Nick Swardson, David Koechner, Dave Sheridan, Affion Crockett, J.B. Smoove, Andrew Daly, Alanna Ubach</t>
  </si>
  <si>
    <t>s6094</t>
  </si>
  <si>
    <t>Adventures in Public School</t>
  </si>
  <si>
    <t>Kyle Rideout</t>
  </si>
  <si>
    <t>Daniel Doheny, Judy Greer, Siobhan Williams, Russell Peters, Grace Park, Andrew McNee, Alex Barima, Andrew Herr, Eva Day, Josh Epstein</t>
  </si>
  <si>
    <t>s6180</t>
  </si>
  <si>
    <t>APEX: The Story of the Hypercar</t>
  </si>
  <si>
    <t>J.F. Musial, Josh Vietze</t>
  </si>
  <si>
    <t>Zachary Levi</t>
  </si>
  <si>
    <t>s6363</t>
  </si>
  <si>
    <t>Born Strong</t>
  </si>
  <si>
    <t>Gary Cohen, Ross Hockrow</t>
  </si>
  <si>
    <t>Eddie Hall, Haf√æ√≥r J√∫l√≠us Bj√∂rnsson, Brian Shaw, Zydrunas Savickas</t>
  </si>
  <si>
    <t>s6368</t>
  </si>
  <si>
    <t>Boy Bye</t>
  </si>
  <si>
    <t>Wendy Raquel Robinson, Ross Fleming, Shondrella Avery, Tammy Townsend, Omar Gooding, Tracy Davis, Veronika Bozeman, Kelly Perine, Valarie Pettiford</t>
  </si>
  <si>
    <t>s6445</t>
  </si>
  <si>
    <t>Chaotic Love Poems</t>
  </si>
  <si>
    <t>Garin Nugroho</t>
  </si>
  <si>
    <t>Chicco Jerikho, Pevita Pearce</t>
  </si>
  <si>
    <t>s6579</t>
  </si>
  <si>
    <t>Deadly Scholars</t>
  </si>
  <si>
    <t>Danny J. Boyle</t>
  </si>
  <si>
    <t>Kennedy Lea Slocum, Corey Fogelmanis, Alexa Mansour, Peyton Clark, Sheryl Lee, Sherri Saum, Eric Stanton Betts, Paris Berelc, Pedro Correa, Alissa Latow</t>
  </si>
  <si>
    <t>s6641</t>
  </si>
  <si>
    <t>Dr. Seuss' The Grinch</t>
  </si>
  <si>
    <t>Scott Mosier, Yarrow Cheney</t>
  </si>
  <si>
    <t>Benedict Cumberbatch, Cameron Seely, Rashida Jones, Pharrell Williams, Kenan Thompson, Angela Lansbury</t>
  </si>
  <si>
    <t>France, China, Japan, United States</t>
  </si>
  <si>
    <t>s6773</t>
  </si>
  <si>
    <t>Follow Me</t>
  </si>
  <si>
    <t>Asri Bendacha</t>
  </si>
  <si>
    <t>United Arab Emirates, United States, United Kingdom</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</si>
  <si>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</si>
  <si>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</si>
  <si>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</si>
  <si>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</si>
  <si>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s6917</t>
  </si>
  <si>
    <t>Hank: Five Years from the Brink</t>
  </si>
  <si>
    <t>Joe Berlinger</t>
  </si>
  <si>
    <t>Henry Paulson, Wendy Paulson</t>
  </si>
  <si>
    <t>s6941</t>
  </si>
  <si>
    <t>Have You Seen the Listers?</t>
  </si>
  <si>
    <t>Eddie Martin</t>
  </si>
  <si>
    <t>Anthony Lister</t>
  </si>
  <si>
    <t>s6955</t>
  </si>
  <si>
    <t>Hell and Back</t>
  </si>
  <si>
    <t>Tom Gianas, Ross R. Shuman</t>
  </si>
  <si>
    <t>Nick Swardson, Mila Kunis, Bob Odenkirk, T.J. Miller, Rob Riggle, Susan Sarandon, Danny McBride, Jennifer Coolidge, John Farley, Maria Bamford</t>
  </si>
  <si>
    <t>s6993</t>
  </si>
  <si>
    <t>Hoodwinked Too! Hood vs. Evil</t>
  </si>
  <si>
    <t>Mike Disa</t>
  </si>
  <si>
    <t>Hayden Panettiere, Glenn Close, Patrick Warburton, Joan Cusack, David Ogden Stiers, Bill Hader, Amy Poehler, Andy Dick, Martin Short, Brad Garrett, Cheech Marin, Tommy Chong, Heidi Klum, Wayne Newton</t>
  </si>
  <si>
    <t>s7112</t>
  </si>
  <si>
    <t>Jack of all Trades</t>
  </si>
  <si>
    <t>Harvey Glazer, Stuart Stone</t>
  </si>
  <si>
    <t>s7204</t>
  </si>
  <si>
    <t>Killer Klowns from Outer Space</t>
  </si>
  <si>
    <t>Grant Cramer, Suzanne Snyder, John Allen Nelson, John Vernon, Michael S. Siegel, Peter Licassi, Royal Dano, Christopher Titus, Irene Michaels, Karla Sue Krull</t>
  </si>
  <si>
    <t>s7270</t>
  </si>
  <si>
    <t>Last Ferry</t>
  </si>
  <si>
    <t>Jaki Bradley</t>
  </si>
  <si>
    <t>Ram√≥n O. Torres, Sheldon Best, Myles Clohessy, Larry Owens, Gabriel Sloyer</t>
  </si>
  <si>
    <t>s7442</t>
  </si>
  <si>
    <t>Memory Games</t>
  </si>
  <si>
    <t>Janet Tobias, Claus Wehlisch</t>
  </si>
  <si>
    <t>Germany, United States, Sweden</t>
  </si>
  <si>
    <t>s7471</t>
  </si>
  <si>
    <t>Miss Stevens</t>
  </si>
  <si>
    <t>Julia Hart</t>
  </si>
  <si>
    <t>Lily Rabe, Timoth√©e Chalamet, Lili Reinhart, Anthony Quintal, Oscar Nu√±ez, Rob Huebel</t>
  </si>
  <si>
    <t>s7520</t>
  </si>
  <si>
    <t>Mr. Virgin</t>
  </si>
  <si>
    <t>Anthony Chan</t>
  </si>
  <si>
    <t>Olivia Cheng, Alfred Cheung, Hu Chin, Chung Ping Geung, Anglie Leung</t>
  </si>
  <si>
    <t>s7620</t>
  </si>
  <si>
    <t>November Criminals</t>
  </si>
  <si>
    <t>Sacha Gervasi</t>
  </si>
  <si>
    <t>Ansel Elgort, Chlo√´ Grace Moretz, David Strathairn, Catherine Keener, Terry Kinney, Cory Hardrict, Philip Ettinger, Danny Flaherty, Victor Williams, Tessa Albertson</t>
  </si>
  <si>
    <t>s7655</t>
  </si>
  <si>
    <t>Once In A Lifetime Sessions with Moby</t>
  </si>
  <si>
    <t>Moby, Alex Cohen</t>
  </si>
  <si>
    <t>s7670</t>
  </si>
  <si>
    <t>Open Season</t>
  </si>
  <si>
    <t>Roger Allers, Jill Culton</t>
  </si>
  <si>
    <t>Martin Lawrence, Ashton Kutcher, Gary Sinise, Debra Messing, Billy Connolly, Georgia Engel, Jon Favreau, Jane Krakowski, Gordon Tootoosis, Patrick Warburton</t>
  </si>
  <si>
    <t>s7679</t>
  </si>
  <si>
    <t>Opium and the Kung Fu Master</t>
  </si>
  <si>
    <t>Chia Tang</t>
  </si>
  <si>
    <t>Lung Ti, Te-Lo Mai, Leanne Liu, Kuan Tai Chen, Phillip Ko, Kuan-chung Ku, Kwok Kuen Chan, Hoi Sang Lee, Tau Wan Yue, Chia Tang, Shen Chan</t>
  </si>
  <si>
    <t>s7705</t>
  </si>
  <si>
    <t>Paranormal Activity</t>
  </si>
  <si>
    <t>Oren Peli</t>
  </si>
  <si>
    <t>Katie Featherston, Randy McDowell, Amber Armstrong, Mark Fredrichs, Micah Sloat, Ashley Palmer, James Piper</t>
  </si>
  <si>
    <t>s7793</t>
  </si>
  <si>
    <t>Prescription Thugs</t>
  </si>
  <si>
    <t>Chris Bell, Josh Alexander, Greg Young</t>
  </si>
  <si>
    <t>Chris Bell</t>
  </si>
  <si>
    <t>s7921</t>
  </si>
  <si>
    <t>Safety Not Guaranteed</t>
  </si>
  <si>
    <t>Colin Trevorrow</t>
  </si>
  <si>
    <t>Aubrey Plaza, Mark Duplass, Jake Johnson, Mary Lynn Rajskub, Jeff Garlin, Kristen Bell, Jenica Bergere, Karan Soni</t>
  </si>
  <si>
    <t>s7934</t>
  </si>
  <si>
    <t>Santa Claws</t>
  </si>
  <si>
    <t>Glenn Miller</t>
  </si>
  <si>
    <t>Nicola Lambo, Evan Boymel, John P. Fowler, Erica Duke, Ezra James Colbert</t>
  </si>
  <si>
    <t>s7966</t>
  </si>
  <si>
    <t>Searching for Sugar Man</t>
  </si>
  <si>
    <t>Malik Bendjelloul</t>
  </si>
  <si>
    <t>Rodriguez</t>
  </si>
  <si>
    <t>Sweden, United Kingdom, Finland</t>
  </si>
  <si>
    <t>s8047</t>
  </si>
  <si>
    <t>Sniper: Special Ops</t>
  </si>
  <si>
    <t>Fred Olen Ray</t>
  </si>
  <si>
    <t>Steven Seagal, Rob Van Dam, Tim Abell, Charlene Amoia, Daniel Booko, Jason-Shane Scott, Anthony Batarse, Gerald Webb</t>
  </si>
  <si>
    <t>Action &amp; Adventure, Dramas</t>
  </si>
  <si>
    <t>s8081</t>
  </si>
  <si>
    <t>Standoff</t>
  </si>
  <si>
    <t>Adam Alleca</t>
  </si>
  <si>
    <t>Thomas Jane, Laurence Fishburne, Joanna Douglas, John Tench, Ted Atherton, Jim Watson, Ella Ballentine</t>
  </si>
  <si>
    <t>s8090</t>
  </si>
  <si>
    <t>Stephanie</t>
  </si>
  <si>
    <t>Akiva Goldsman</t>
  </si>
  <si>
    <t>Shree Cooks, Frank Grillo, Anna Torv</t>
  </si>
  <si>
    <t>s8135</t>
  </si>
  <si>
    <t>Susanne Bartsch: On Top</t>
  </si>
  <si>
    <t>Anthony Caronna, Alexander Smith</t>
  </si>
  <si>
    <t>Susanne Bartsch</t>
  </si>
  <si>
    <t>s8199</t>
  </si>
  <si>
    <t>The Autopsy of Jane Doe</t>
  </si>
  <si>
    <t>Andr√© √òvredal</t>
  </si>
  <si>
    <t>Emile Hirsch, Brian Cox, Ophelia Lovibond, Michael McElhatton, Parker Sawyers, Jane Perry, Olwen Catherine Kelly</t>
  </si>
  <si>
    <t>s8280</t>
  </si>
  <si>
    <t>The Diabolical</t>
  </si>
  <si>
    <t>Alistair Legrand</t>
  </si>
  <si>
    <t>Ali Larter, Arjun Gupta, Max Rose, Merrin Dungey, Chloe Perrin, Kurt Carley, Patrick Fischler, Wilmer Calderon, Tom Wright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</si>
  <si>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</si>
  <si>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</si>
  <si>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</si>
  <si>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</si>
  <si>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</si>
  <si>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s8502</t>
  </si>
  <si>
    <t>The Secret Life of Pets 2</t>
  </si>
  <si>
    <t>Chris Renaud</t>
  </si>
  <si>
    <t>Patton Oswalt, Kevin Hart, Tiffany Haddish, Jenny Slate, Eric Stonestreet, Harrison Ford, Dana Carvey, Nick Kroll, Lake Bell, Ellie Kemper, Bobby Moynihan, Hannibal Buress</t>
  </si>
  <si>
    <t>United States, France, Japan</t>
  </si>
  <si>
    <t>s8574</t>
  </si>
  <si>
    <t>Theo Who Lived</t>
  </si>
  <si>
    <t>David Shisgall</t>
  </si>
  <si>
    <t>s8646</t>
  </si>
  <si>
    <t>Twinsanity</t>
  </si>
  <si>
    <t>Buz Wallick</t>
  </si>
  <si>
    <t>Karissa Strain, Katie Strain, Yves Bright, Angie Everhart, Thaddeus Shafer, Mary O'Neil</t>
  </si>
  <si>
    <t>s8731</t>
  </si>
  <si>
    <t>Where's the Money</t>
  </si>
  <si>
    <t>Andrew Bachelor, Kat Graham, Mike Epps, Terry Crews, Method Man, Logan Paul, Allen Maldonado, Josh Brener, Devon Werkheiser, Retta</t>
  </si>
  <si>
    <t>s8749</t>
  </si>
  <si>
    <t>Winter of Our Dreams</t>
  </si>
  <si>
    <t>John Duigan</t>
  </si>
  <si>
    <t>Judy Davis, Bryan Brown, Cathy Downes, Baz Luhrmann, Peter Mochrie, Mervyn Drake, Margie McCrae</t>
  </si>
  <si>
    <t>Classic Movies, Dramas</t>
  </si>
  <si>
    <t>s87</t>
  </si>
  <si>
    <t>Prey</t>
  </si>
  <si>
    <t>Thomas Sieben</t>
  </si>
  <si>
    <t>David Kross, Hanno Koffler, Maria Ehrich, Robert Finster, Yung Ngo, Klaus Steinbacher, Livia Matthes, Nellie Thalbach</t>
  </si>
  <si>
    <t>87 min</t>
  </si>
  <si>
    <t>s326</t>
  </si>
  <si>
    <t>Beethoven</t>
  </si>
  <si>
    <t>Brian Levant</t>
  </si>
  <si>
    <t>Charles Grodin, Bonnie Hunt, Dean Jones, Oliver Platt, Stanley Tucci, Nicholle Tom, Christopher Castile, Sarah Rose Karr, David Duchovny, Patricia Heaton, O-Lan Jones, Nancy Fish</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</si>
  <si>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</si>
  <si>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</si>
  <si>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</si>
  <si>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</si>
  <si>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</si>
  <si>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s470</t>
  </si>
  <si>
    <t>American Woman</t>
  </si>
  <si>
    <t>Semi Chellas</t>
  </si>
  <si>
    <t>Hong Chau, Sarah Gadon, John Gallagher Jr., Lola Kirke, Ellen Burstyn, David Cubitt, Jordan Pettle, Richard Walters</t>
  </si>
  <si>
    <t>s499</t>
  </si>
  <si>
    <t>Clash</t>
  </si>
  <si>
    <t>Pascal Atuma</t>
  </si>
  <si>
    <t>Omoni Oboli, Brian Hooks, Stephanie Linus, Merlisa Determined, Pascal Atuma, Derel Isaac, Naima Sundiata, Chealse Howell, Dashawn Francis, Percy Anane-Dwumfour</t>
  </si>
  <si>
    <t>s644</t>
  </si>
  <si>
    <t>The Seventh Day</t>
  </si>
  <si>
    <t>Justin P. Lange</t>
  </si>
  <si>
    <t>Guy Pearce, Vadhir Derbez, Stephen Lang, Brady Jenness, Chris Galust, Robin Bartlett, Heath Freeman, Keith David</t>
  </si>
  <si>
    <t>s868</t>
  </si>
  <si>
    <t>The Last Days</t>
  </si>
  <si>
    <t>James Moll</t>
  </si>
  <si>
    <t>s939</t>
  </si>
  <si>
    <t>Motu Patlu in the Game of Zones</t>
  </si>
  <si>
    <t>s1010</t>
  </si>
  <si>
    <t>Rudra: Secret of the Black Moon</t>
  </si>
  <si>
    <t>Akshay Sanjeev Chavan, Sumit Das</t>
  </si>
  <si>
    <t>Shailendra Pandey, Vinod Kulkarni, Rohan, Mukesh Pandey, Bhakti Shalini, Ghanshyam Shukla, Pankaj Kalra, Kanchan, Sanchit Wartak, Ajay Singhal</t>
  </si>
  <si>
    <t>s1158</t>
  </si>
  <si>
    <t>Bad Trip</t>
  </si>
  <si>
    <t>Eric Andr√©, Lil Rel Howery, Tiffany Haddish, Michaela Conlin</t>
  </si>
  <si>
    <t>s1160</t>
  </si>
  <si>
    <t>Black Is Beltza</t>
  </si>
  <si>
    <t>Ferm√≠n Muguruza</t>
  </si>
  <si>
    <t>Unax Ugalde, Isaach De Bankol√©, Iseo, Sergi L√≥pez, Ram√≥n Agirre, Jorge Perugorr√≠a, Angelo Moore, Maria de Medeiros</t>
  </si>
  <si>
    <t>s1162</t>
  </si>
  <si>
    <t>Elizabeth and Margaret: Love and Loyalty</t>
  </si>
  <si>
    <t>s1205</t>
  </si>
  <si>
    <t>The Last Blockbuster</t>
  </si>
  <si>
    <t>Taylor Morden</t>
  </si>
  <si>
    <t>s1320</t>
  </si>
  <si>
    <t>Xico's Journey</t>
  </si>
  <si>
    <t>Eric D. Cabello D√≠az</t>
  </si>
  <si>
    <t>Ver√≥nica Alva, Pablo Gama Iturrar√°n ‚ÄúMago Gamini‚Äù, Luis √Ångel Jaramillo, Lila Downs, Elena Poniatowska, Ver√≥nica Castro, Enrique Guzm√°n, Alex Lora, Marco Antonio Sol√≠s, V√≠ctor Trujillo</t>
  </si>
  <si>
    <t>s1447</t>
  </si>
  <si>
    <t>Bad Grandpa .5</t>
  </si>
  <si>
    <t>Jeff Tremaine</t>
  </si>
  <si>
    <t>Johnny Knoxville, Jackson Nicoll, Greg Harris, Georgina Cates, Kamber Hejlik, Jill Killington, Madison Davis, George Faughnan, Spike Jonze, Catherine Keener</t>
  </si>
  <si>
    <t>s1537</t>
  </si>
  <si>
    <t>Incarnate</t>
  </si>
  <si>
    <t>Aaron Eckhart, Carice van Houten, Catalina Sandino Moreno, David Mazouz, Keir O'Donnell, Matt Nable, Emily Jackson, Paul Vincent O'Connor, Natalija Nogulich, John Pirruccello, Mark Steger, Emjay Anthony, Karolina Wydra</t>
  </si>
  <si>
    <t>s1651</t>
  </si>
  <si>
    <t>Shawn Mendes: Live in Concert</t>
  </si>
  <si>
    <t>Paul Dugdale</t>
  </si>
  <si>
    <t>s1701</t>
  </si>
  <si>
    <t>Killer Cove</t>
  </si>
  <si>
    <t>Haley Webb, Donny Boaz, Cathy Baron, Jason Alan Smith, Dennis Staroselsky, Owen Miller, Shawn Fitzgibbon</t>
  </si>
  <si>
    <t>s1735</t>
  </si>
  <si>
    <t>Midnight at the Magnolia</t>
  </si>
  <si>
    <t>Maxwell McGuire</t>
  </si>
  <si>
    <t>Natalie Hall, Evan Williams, Michael Gordon Shore, Steve Cumyn, Albert Brooks</t>
  </si>
  <si>
    <t>s1739</t>
  </si>
  <si>
    <t>A Christmas Catch</t>
  </si>
  <si>
    <t>Emily Alatalo, Lauren Holly, Yanic Truesdale, Franco Lo Presti, Andrew Bushell, Genelle Williams, Kyana Teresa, Eric Hicks</t>
  </si>
  <si>
    <t>s1750</t>
  </si>
  <si>
    <t>Christmas Break-In</t>
  </si>
  <si>
    <t>Michael Kampa</t>
  </si>
  <si>
    <t>Danny Glover, Denise Richards, Cameron Seely, Sean O'Bryan, Katrina Begin, Jake Van Wagoner, Douglas Spain, Dawson Ehlke</t>
  </si>
  <si>
    <t>s1775</t>
  </si>
  <si>
    <t>Hidden in Plain Sight</t>
  </si>
  <si>
    <t>Stacia Crawford</t>
  </si>
  <si>
    <t>Victoria Barabas, Gino Anthony Pesi, Jake Allyn, Deborah Van Valkenburgh, Jessica Meraz, Jack Fisher, Eve Sigall, Jerod Meagher</t>
  </si>
  <si>
    <t>s1799</t>
  </si>
  <si>
    <t>Alice Junior</t>
  </si>
  <si>
    <t>Gil Baroni</t>
  </si>
  <si>
    <t>Anne Celestino Mota, Emmanuel Rosset, Matheus Moura, Surya Amitrano, Tha√≠s Schier, Cida Rolim, Katia Horn, Igor Augustho, Marcel Szymanski</t>
  </si>
  <si>
    <t>Comedies, International Movies, LGBTQ Movies</t>
  </si>
  <si>
    <t>s1807</t>
  </si>
  <si>
    <t>Cadaver</t>
  </si>
  <si>
    <t>Jarand Herdal</t>
  </si>
  <si>
    <t>Gitte Witt, Thomas Gullestad, Thorbj√∏rn Harr, Tuva Olivia Remman, Trine Wiggen, Maria Grazia Di Meo, Kingsford Siayor, Jonatan Rodriguez</t>
  </si>
  <si>
    <t>s1851</t>
  </si>
  <si>
    <t>Love Like the Falling Rain</t>
  </si>
  <si>
    <t>Lasja Fauzia Susatyo</t>
  </si>
  <si>
    <t>Jefri Nichol, Aurora Ribero, Axel Matthew, Nadya Arina, Karina Suwandhi, Rebecca Klopper</t>
  </si>
  <si>
    <t>s1917</t>
  </si>
  <si>
    <t>Rize</t>
  </si>
  <si>
    <t>David LaChapelle</t>
  </si>
  <si>
    <t>Tommy the Clown, Tight Eyez</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</si>
  <si>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</si>
  <si>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</si>
  <si>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</si>
  <si>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</si>
  <si>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</si>
  <si>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s2480</t>
  </si>
  <si>
    <t>The Lovebirds</t>
  </si>
  <si>
    <t>Issa Rae, Kumail Nanjiani, Paul Sparks, Anna Camp, Kyle Bornheimer, Nicholas X. Parsons, Andrene Ward-Hammond, Catherine Cohen, Barry Rothbart</t>
  </si>
  <si>
    <t>Action &amp; Adventure, Comedies, Romantic Movies</t>
  </si>
  <si>
    <t>s2653</t>
  </si>
  <si>
    <t>Circus of Books</t>
  </si>
  <si>
    <t>Rachel Mason</t>
  </si>
  <si>
    <t>s2718</t>
  </si>
  <si>
    <t>Chhota Bheem and the Curse of Damyaan</t>
  </si>
  <si>
    <t>Kaustav Ghosh, Jigna Bhardwaj, Chutki, Rajesh Kava, Mausam, Guru Shambu, Arun Shekar, Julie Tejwani, Anamaya Verma</t>
  </si>
  <si>
    <t>s2860</t>
  </si>
  <si>
    <t>Frank &amp; Lola</t>
  </si>
  <si>
    <t>Matthew Ross</t>
  </si>
  <si>
    <t>Michael Shannon, Imogen Poots, Michael Nyqvist, Justin Long, Stella Schnabel, Rosanna Arquette, Emmanuelle Devos</t>
  </si>
  <si>
    <t>s2862</t>
  </si>
  <si>
    <t>Ordinary World</t>
  </si>
  <si>
    <t>Lee Kirk</t>
  </si>
  <si>
    <t>Billie Joe Armstrong, Fred Armisen, Judy Greer, Selma Blair, Chris Messina, Brian Baumgartner, John Doman, Madisyn Shipman, Kevin Corrigan, Mia Dillon, Lucas Papaelias</t>
  </si>
  <si>
    <t>Comedies, Dramas, Music &amp; Musicals</t>
  </si>
  <si>
    <t>s2912</t>
  </si>
  <si>
    <t>A Shaun the Sheep Movie: Farmageddon</t>
  </si>
  <si>
    <t>Richard Phelan, Will Becher</t>
  </si>
  <si>
    <t>Justin Fletcher, John Sparkes, Amalia Vitale, Kate Harbour, David Holt</t>
  </si>
  <si>
    <t>United Kingdom, France, Belgium, Ireland, United States</t>
  </si>
  <si>
    <t>s3235</t>
  </si>
  <si>
    <t>What the F* Is Going On?</t>
  </si>
  <si>
    <t>Marta Jaenes, Rosa M√°rquez</t>
  </si>
  <si>
    <t>s3304</t>
  </si>
  <si>
    <t>Luccas Neto in: Summer Camp</t>
  </si>
  <si>
    <t>Luccas Neto, Gi Alparone, J√©ssica Diehl, Roni Fischer, Karol Alves, Jo√£o Pessanha</t>
  </si>
  <si>
    <t>s3393</t>
  </si>
  <si>
    <t>10 Days in Sun City</t>
  </si>
  <si>
    <t>Ayo Makun, Adesua Etomi, Richard Mofe-Damijo, Mercy Johnson, Falz, Tuface Idibia, Thenjiwe Moseley, Motlatsi Mafatshe, Celeste Ntuli, Miguel A. N√∫√±ez Jr.</t>
  </si>
  <si>
    <t>South Africa, Nigeria</t>
  </si>
  <si>
    <t>s3440</t>
  </si>
  <si>
    <t>Home Is Where the Killer Is</t>
  </si>
  <si>
    <t>Kaila York</t>
  </si>
  <si>
    <t>Stacy Haiduk, Kelly Kruger, Christopher Sean, Anne Leighton, Beth Littleford, John-Paul Lavoisier, Kristoff St. John, Pallavi Sastry</t>
  </si>
  <si>
    <t>s3498</t>
  </si>
  <si>
    <t>Under the Eiffel Tower</t>
  </si>
  <si>
    <t>Archie Borders</t>
  </si>
  <si>
    <t>Matt Walsh, Judith Godreche, Reid Scott, Michaela Watkins, David Wain, Gary Cole</t>
  </si>
  <si>
    <t>s3676</t>
  </si>
  <si>
    <t>Point Blank</t>
  </si>
  <si>
    <t>Joe Lynch</t>
  </si>
  <si>
    <t>Frank Grillo, Anthony Mackie, Marcia Gay Harden, Teyonah Parris, Boris McGiver, Christian Cooke, Markice Moore</t>
  </si>
  <si>
    <t>France, United States</t>
  </si>
  <si>
    <t>s3707</t>
  </si>
  <si>
    <t>La Leyenda del Diamante</t>
  </si>
  <si>
    <t>Roberto Girault Facha</t>
  </si>
  <si>
    <t>Ana Layevska, Alex Sirvent, Paulina Goto, Fernando Estrada, Alejandro Oliva, David Villegas, Xavier Cervantes, Cuauht√©moc Duque, Karyme Lozano, Rodrigo Trevi√±o</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</si>
  <si>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</si>
  <si>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</si>
  <si>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</si>
  <si>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</si>
  <si>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s3811</t>
  </si>
  <si>
    <t>Born in Syria</t>
  </si>
  <si>
    <t>Denmark, Spain</t>
  </si>
  <si>
    <t>s3817</t>
  </si>
  <si>
    <t>See You Yesterday</t>
  </si>
  <si>
    <t>Stefon Bristol</t>
  </si>
  <si>
    <t>Eden Duncan-Smith, Dante Crichlow, Astro, Johnathan Nieves, Marsha Stephanie Blake, Wavyy Jonez, Myra Lucretia Taylor</t>
  </si>
  <si>
    <t>Dramas, Sci-Fi &amp; Fantasy, Thrillers</t>
  </si>
  <si>
    <t>s3920</t>
  </si>
  <si>
    <t>Thriller</t>
  </si>
  <si>
    <t>Jessica Allain, Luke Tennie, Tequan Richmond, Paige Hurd, Chelsea Rendon, Mitchell Edwards, Pepi Sonuga, Jason Woods, Maestro Harrell, RZA, Mykelti Williamson</t>
  </si>
  <si>
    <t>s3968</t>
  </si>
  <si>
    <t>The Legend of Cocaine Island</t>
  </si>
  <si>
    <t>Theo Love</t>
  </si>
  <si>
    <t>s4059</t>
  </si>
  <si>
    <t>Pants on Fire</t>
  </si>
  <si>
    <t>Jonathan A. Rosenbaum</t>
  </si>
  <si>
    <t>Bradley Steven Perry, Joshua J. Ballard, Tyrel Jackson Williams, Brittney Wilson, Taylor Russell, Nicholas Coombe, Rachelle Gillis, Kevin O'Grady</t>
  </si>
  <si>
    <t>s4331</t>
  </si>
  <si>
    <t>Accident</t>
  </si>
  <si>
    <t>Cheang Pou Soi</t>
  </si>
  <si>
    <t>Louis Koo, Richie Ren, Stanley Fung Sui-Fan, Michelle Ye, Lam Suet, Alexander Chan, Monica Mok</t>
  </si>
  <si>
    <t>s4475</t>
  </si>
  <si>
    <t>Santo Cach√≥n</t>
  </si>
  <si>
    <t>s4741</t>
  </si>
  <si>
    <t>Invisible</t>
  </si>
  <si>
    <t>Pablo Giorgelli</t>
  </si>
  <si>
    <t>Mora Arenillas, Mara Bestelli, Diego Cremonesi</t>
  </si>
  <si>
    <t>Argentina, France</t>
  </si>
  <si>
    <t>s4796</t>
  </si>
  <si>
    <t>I Am Kalam</t>
  </si>
  <si>
    <t>Nila Madhab Panda</t>
  </si>
  <si>
    <t>Gulshan Grover, Harsh Mayar, Pitobash, Hussan Saad, Beatrice Ordeix, Sanjay Chauhan</t>
  </si>
  <si>
    <t>Children &amp; Family Movies, Comedies, Dramas</t>
  </si>
  <si>
    <t>s4874</t>
  </si>
  <si>
    <t>Pup Star: World Tour</t>
  </si>
  <si>
    <t>Jed Ress, Makenzie Moss, Denisse Ojeda, Reggie De Leon, David DeLuise, Kaitlyn Maher, Jorge Diaz, George Newbern, Diedrich Bader, Mackenzie Sol</t>
  </si>
  <si>
    <t>Canada, Japan, United States</t>
  </si>
  <si>
    <t>s4959</t>
  </si>
  <si>
    <t>Revolt</t>
  </si>
  <si>
    <t>Joe Miale</t>
  </si>
  <si>
    <t>Lee Pace, B√©r√©nice Marlohe, Jason Flemyng, Sibulele Gcilitshana, Wandile Molebatsi, Sekoati Sk Tsubane, Leroy Gopal, Welile Nzunza, Patrick Bakoba, Tom Fairfoot</t>
  </si>
  <si>
    <t>s4978</t>
  </si>
  <si>
    <t>Benji</t>
  </si>
  <si>
    <t>Brandon Camp</t>
  </si>
  <si>
    <t>Gabriel Bateman, Darby Camp, Kiele Sanchez, Jerod Haynes, Gralen Bryant Banks, Angus Sampson, Will Rothhaar, Jim Gleason, Brady Permenter</t>
  </si>
  <si>
    <t>United Arab Emirates, United States</t>
  </si>
  <si>
    <t>s5014</t>
  </si>
  <si>
    <t>Something Huge</t>
  </si>
  <si>
    <t>Carlo Padial</t>
  </si>
  <si>
    <t>Berto Romero, Carolina Bang, Javier Botet, Carlos Areces, Miguel Noguera, Toni Sevilla</t>
  </si>
  <si>
    <t>s5065</t>
  </si>
  <si>
    <t>Acts of Vengeance</t>
  </si>
  <si>
    <t>Isaac Florentine</t>
  </si>
  <si>
    <t>Antonio Banderas, Karl Urban, Paz Vega, Robert Forster, Clint Dyer, Cristina Serafini, Lillian Blankenship, Atanas Srebrev, Mark Rhino Smith</t>
  </si>
  <si>
    <t>Bulgaria</t>
  </si>
  <si>
    <t>Bulgaria, United States</t>
  </si>
  <si>
    <t>s5082</t>
  </si>
  <si>
    <t>Rip Tide</t>
  </si>
  <si>
    <t>Rhiannon Bannenberg</t>
  </si>
  <si>
    <t>Debby Ryan, Genevieve Hegney, Andrew Creer, Naomi Sequeira, Aaron Jeffery, Valerie Bader, Jeremy Lindsay Taylor, Danielle Carter, Marcus Graham, Kimie Tsukakoshi</t>
  </si>
  <si>
    <t>Australia, United Arab Emirates</t>
  </si>
  <si>
    <t>Children &amp; Family Movies, Dramas, Sports Movies</t>
  </si>
  <si>
    <t>s5441</t>
  </si>
  <si>
    <t>Shimmer Lake</t>
  </si>
  <si>
    <t>Oren Uziel</t>
  </si>
  <si>
    <t>Benjamin Walker, Rainn Wilson, Rob Corddry, Adam Pally, Ron Livingston, John Michael Higgins, Wyatt Russell, Stephanie Sigman, Mark Rendall, Isabel Dove, Angela Vint</t>
  </si>
  <si>
    <t>s5574</t>
  </si>
  <si>
    <t>Notes on Blindness</t>
  </si>
  <si>
    <t>Peter Middleton, James Spinney</t>
  </si>
  <si>
    <t>Dan Renton Skinner, Simone Kirby</t>
  </si>
  <si>
    <t>s5624</t>
  </si>
  <si>
    <t>Semana Santa</t>
  </si>
  <si>
    <t>Alejandra M√°rquez Abella</t>
  </si>
  <si>
    <t>Tenoch Huerta, Anajos√© Aldrete, Esteban √Åvila, David Thornton, Jimena Cuar√≥n, Lakshmi Picazo</t>
  </si>
  <si>
    <t>s5836</t>
  </si>
  <si>
    <t>Jim Jefferies: Freedumb</t>
  </si>
  <si>
    <t>s5968</t>
  </si>
  <si>
    <t>89</t>
  </si>
  <si>
    <t>Lee Dixon, Ian Wright, Paul Merson</t>
  </si>
  <si>
    <t>Sports Movies</t>
  </si>
  <si>
    <t>s6044</t>
  </si>
  <si>
    <t>A Leaf of Faith</t>
  </si>
  <si>
    <t>s6089</t>
  </si>
  <si>
    <t>Acts of Violence</t>
  </si>
  <si>
    <t>Brett Donowho</t>
  </si>
  <si>
    <t>Cole Hauser, Bruce Willis, Shawn Ashmore, Ashton Holmes, Melissa Bolona, Patrick St. Esprit, Sophia Bush, Mike Epps</t>
  </si>
  <si>
    <t>s6097</t>
  </si>
  <si>
    <t>After Porn Ends 3</t>
  </si>
  <si>
    <t>Brittany Andrews</t>
  </si>
  <si>
    <t>s6156</t>
  </si>
  <si>
    <t>An Hour and a Half</t>
  </si>
  <si>
    <t>Wael Ehsan</t>
  </si>
  <si>
    <t>Eyad Nassar, Ahmed Bedir, Fathy Abdel Wahab, Sawsan Badr, Maged El Kedwany, Tarek Abdel Aziz, Karima Mokhtar, Yousra El Lozy, Somaya El Khashab, Mohamed Emam</t>
  </si>
  <si>
    <t>s6181</t>
  </si>
  <si>
    <t>Apollo 18</t>
  </si>
  <si>
    <t>Gonzalo L√≥pez-Gallego</t>
  </si>
  <si>
    <t>Warren Christie, Lloyd Owen, Ryan Robbins, Michael Kopsa, Andrew Airlie</t>
  </si>
  <si>
    <t>s6184</t>
  </si>
  <si>
    <t>Are We Done Yet?</t>
  </si>
  <si>
    <t>Khaled El Halafawy</t>
  </si>
  <si>
    <t>Ahmed Eid, Ayten Amer, Ahmed Fouad Selim, Mohsen Mansour</t>
  </si>
  <si>
    <t>s6252</t>
  </si>
  <si>
    <t>Bathtubs Over Broadway</t>
  </si>
  <si>
    <t>Dava Whisenant</t>
  </si>
  <si>
    <t>Steve Young</t>
  </si>
  <si>
    <t>s6303</t>
  </si>
  <si>
    <t>Big Bear</t>
  </si>
  <si>
    <t>Joey Kern</t>
  </si>
  <si>
    <t>Joey Kern, Adam Brody, Zachary Knighton, Tyler Labine, Pablo Schreiber, Toby Huss, Heidi Heaslet, Ahna O'Reilly</t>
  </si>
  <si>
    <t>s6443</t>
  </si>
  <si>
    <t>Chandani: The Daughter of the Elephant Whisperer</t>
  </si>
  <si>
    <t>Arne Birkenstock</t>
  </si>
  <si>
    <t>K.G. Chandani Renuka Ratnayake</t>
  </si>
  <si>
    <t>Germany, Sri Lanka</t>
  </si>
  <si>
    <t>s6469</t>
  </si>
  <si>
    <t>Child's Play</t>
  </si>
  <si>
    <t>Tom Holland</t>
  </si>
  <si>
    <t>Catherine Hicks, Alex Vincent, Brad Dourif, Chris Sarandon, Dinah Manoff, Tommy Swerdlow, Jack Colvin, Neil Giuntoli, Juan Ram√≠rez, Alan Wilder</t>
  </si>
  <si>
    <t>s6479</t>
  </si>
  <si>
    <t>Christmas Crush</t>
  </si>
  <si>
    <t>Marita Grabiak</t>
  </si>
  <si>
    <t>Rachel Boston, Jonathan Bennett, Jon Prescott, Sunny Mabrey, Julia Voth, Elizabeth Lauren Hoffman, Eileen April Boylan, Josh Crotty</t>
  </si>
  <si>
    <t>s6599</t>
  </si>
  <si>
    <t>Deviant Love</t>
  </si>
  <si>
    <t>Michael Feifer</t>
  </si>
  <si>
    <t>Emma Bell, Nick Ballard, Bradley Bundlie, Gail O'Grady, Corbin Timbrook, Kate Lang Johnson, Robert Adamson, Caia Coley, Alicia James, Sotida Arpon</t>
  </si>
  <si>
    <t>s6617</t>
  </si>
  <si>
    <t>Dismissed</t>
  </si>
  <si>
    <t>Benjamin Arfmann</t>
  </si>
  <si>
    <t>Kent Osborne, Dylan Sprouse, Rae Gray, Alycia Delmore, Robert Longstreet, Chris Bauer, Randall Park, Mitchell Edwards, Victoria Zeutzius, Leslie Thurston, Matthew J. Evans</t>
  </si>
  <si>
    <t>s6692</t>
  </si>
  <si>
    <t>Empire of Scents</t>
  </si>
  <si>
    <t>Kim Nguyen</t>
  </si>
  <si>
    <t>Canada, France, Italy, Morocco, United States</t>
  </si>
  <si>
    <t>s6788</t>
  </si>
  <si>
    <t>Forever Pure</t>
  </si>
  <si>
    <t>Maya Zinshtein</t>
  </si>
  <si>
    <t>United Kingdom, Israel, Russia</t>
  </si>
  <si>
    <t>s6838</t>
  </si>
  <si>
    <t>George of the Jungle 2</t>
  </si>
  <si>
    <t>David Grossman</t>
  </si>
  <si>
    <t>Christopher Showerman, Julie Benz, Angus T. Jones, Thomas Haden Church, Christina Pickles, John Cleese, Michael Clarke Duncan, John Kassir, Kevin Greutert, Keith Scott</t>
  </si>
  <si>
    <t>s6932</t>
  </si>
  <si>
    <t>Harriet the Spy: Blog Wars</t>
  </si>
  <si>
    <t>Ron Oliver</t>
  </si>
  <si>
    <t>Jennifer Stone, Kristin Booth, Wesley Morgan, Doug Murray, Shauna MacDonald, Jason Blicker, Jayne Eastwood, Melinda Shankar, Alexander Conti, Vanessa Morgan</t>
  </si>
  <si>
    <t>s6951</t>
  </si>
  <si>
    <t>Heartthrob</t>
  </si>
  <si>
    <t>Aubrey Peeples, Keir Gilchrist, Peter Facinelli, Felicity Price, Ione Skye, Jimmy Bennett, Taylor Dearden</t>
  </si>
  <si>
    <t>s6960</t>
  </si>
  <si>
    <t>Her Only Choice</t>
  </si>
  <si>
    <t>Christel Gibson</t>
  </si>
  <si>
    <t>Denise Boutte, Timon Kyle Durrett, Leon, Tamara Tunie, Vanessa Bell Calloway, Tiffany Snow, Keith Arthur Bolden, Elise Neal, Jeryl Prescott</t>
  </si>
  <si>
    <t>s7056</t>
  </si>
  <si>
    <t>Igor</t>
  </si>
  <si>
    <t>Tony Leondis</t>
  </si>
  <si>
    <t>John Cusack, Steve Buscemi, Sean Hayes, Molly Shannon, Eddie Izzard, Jennifer Coolidge, Jay Leno</t>
  </si>
  <si>
    <t>s7087</t>
  </si>
  <si>
    <t>Internet Famous</t>
  </si>
  <si>
    <t>Michael Gallagher</t>
  </si>
  <si>
    <t>Shane Dawson, Steve Greene, Amanda Cerny, Christian Delgrosso, Wendy McColm, Richard Ryan, Roger Bart, John Michael Higgins, Missi Pyle, Jimmy Tatro, Tay Zonday, Adam Busch</t>
  </si>
  <si>
    <t>s7202</t>
  </si>
  <si>
    <t>Kill Ratio</t>
  </si>
  <si>
    <t>Paul Tanter</t>
  </si>
  <si>
    <t>Tom Hopper, Amy Huberman, Lacy Moore, Brian McGuinness, Luke Pierucci, Nick Dunning</t>
  </si>
  <si>
    <t>s7212</t>
  </si>
  <si>
    <t>Kings</t>
  </si>
  <si>
    <t>Deniz Gamze Erg√ºven</t>
  </si>
  <si>
    <t>Halle Berry, Daniel Craig, Lamar Johnson, Kaalan Walker, Rachel Hilson, Issac Ryan Brown, Callan Farris, Serenity Reign Brown, Reece Cody, Aiden Akpan</t>
  </si>
  <si>
    <t>France, Belgium, China, United States</t>
  </si>
  <si>
    <t>s7268</t>
  </si>
  <si>
    <t>Larceny</t>
  </si>
  <si>
    <t>R. Ellis Frazier</t>
  </si>
  <si>
    <t>Dolph Lundgren, Corbin Bernsen, Louis Mandylor, Isaac C. Singleton Jr., Jocelyn Osorio, Eddie J. Fernandez, David Fernandez Jr., Mauricio Mendoza, Steven Dell, Luis Gatica</t>
  </si>
  <si>
    <t>s7323</t>
  </si>
  <si>
    <t>Lizzie Borden Took an Ax</t>
  </si>
  <si>
    <t>Nick Gomez</t>
  </si>
  <si>
    <t>Christina Ricci, Clea DuVall, Gregg Henry, Stephen McHattie, Shawn Doyle, Sara Botsford, Hannah Emily Anderson, Andrea Runge, Billy Campbell, Jennifer Kydd, Kirstin Howell, John Maclaren</t>
  </si>
  <si>
    <t>s7584</t>
  </si>
  <si>
    <t>Night Comes On</t>
  </si>
  <si>
    <t>Jordana Spiro</t>
  </si>
  <si>
    <t>Dominique Fishback, Tatum Marilyn Hall, Nastashia Fuller, Angel Bismark Curiel, John Earl Jelks, Max Casella, James McDaniel, Cymbal Byrd</t>
  </si>
  <si>
    <t>s7663</t>
  </si>
  <si>
    <t>One Heart: The A.R. Rahman Concert Film</t>
  </si>
  <si>
    <t>A.R. Rahman</t>
  </si>
  <si>
    <t>s8027</t>
  </si>
  <si>
    <t>Sinister Circle</t>
  </si>
  <si>
    <t>Dorian Fern√°ndez-Moris</t>
  </si>
  <si>
    <t>Milene V√°zquez, Mat√≠as Raygada, Claudia Dammert, Marcello Rivera, Atilia Boschetti, Hern√°n Romero, Ismael Contreras, Pietro Sibille, Leslie Shaw</t>
  </si>
  <si>
    <t>s8049</t>
  </si>
  <si>
    <t>Social Animals</t>
  </si>
  <si>
    <t>Jonathan Ignatius Green</t>
  </si>
  <si>
    <t>s8159</t>
  </si>
  <si>
    <t>Teenage Mutant Ninja Turtles</t>
  </si>
  <si>
    <t>Kevin Munroe</t>
  </si>
  <si>
    <t>Chris Evans, Sarah Michelle Gellar, Mako Iwamatsu, Kevin Smith, Patrick Stewart, Zhang Ziyi, Laurence Fishburne, Mitchell Whitfield, James Arnold Taylor, Mikey Kelley, Nolan North</t>
  </si>
  <si>
    <t>Hong Kong, United States</t>
  </si>
  <si>
    <t>s8180</t>
  </si>
  <si>
    <t>The Adderall Diaries</t>
  </si>
  <si>
    <t>Pamela Romanowsky</t>
  </si>
  <si>
    <t>James Franco, Ed Harris, Amber Heard, Jim Parrack, Timoth√©e Chalamet, Wilmer Valderrama, Cynthia Nixon, Christian Slater, Michael Cristofer, Danny Flaherty, Adam LeFevre</t>
  </si>
  <si>
    <t>s8202</t>
  </si>
  <si>
    <t>The Bad Education Movie</t>
  </si>
  <si>
    <t>Elliot Hegarty</t>
  </si>
  <si>
    <t>Jack Whitehall, Joanna Scanlan, Iain Glen, Ethan Lawrence, Layton Williams, Kae Alexander, Weruche Opia, Nikki Runeckles, Charlie Wernham, Jack Binstead</t>
  </si>
  <si>
    <t>s8300</t>
  </si>
  <si>
    <t>The First Line</t>
  </si>
  <si>
    <t>Coerte Voorhees, John Voorhees</t>
  </si>
  <si>
    <t>Pantelis Kodogiannis, Kassandra Voyagis, Paul Freeman, Michael Byrne, Georges Corraface, Yorgo Voyagis, Giancarlo Giannini, Kelly Eleftheriou</t>
  </si>
  <si>
    <t>United States, Greece, United Kingdom</t>
  </si>
  <si>
    <t>s8391</t>
  </si>
  <si>
    <t>The Legend of 420</t>
  </si>
  <si>
    <t>s8401</t>
  </si>
  <si>
    <t>The Long Goodbye: The Kara Tippetts Story</t>
  </si>
  <si>
    <t>Jay Lyons</t>
  </si>
  <si>
    <t>s8407</t>
  </si>
  <si>
    <t>The Love Guru</t>
  </si>
  <si>
    <t>Marco Schnabel</t>
  </si>
  <si>
    <t>Mike Myers, Jessica Alba, Justin Timberlake, Ben Kingsley, Romany Malco, Meagan Good, Verne Troyer, Omid Djalili, Telma Hopkins</t>
  </si>
  <si>
    <t>United Kingdom, Germany, United States</t>
  </si>
  <si>
    <t>Comedies, Sports Movies</t>
  </si>
  <si>
    <t>s8448</t>
  </si>
  <si>
    <t>The Pass</t>
  </si>
  <si>
    <t>Ben A. Williams</t>
  </si>
  <si>
    <t>Russell Tovey, Arinz√© Kene, Lisa McGrillis, Nico Mirallegro, Rory J. Saper</t>
  </si>
  <si>
    <t>s8489</t>
  </si>
  <si>
    <t>The River Thief</t>
  </si>
  <si>
    <t>N.D. Wilson</t>
  </si>
  <si>
    <t>Joel Courtney, Tommy Cash, Paul Johansson, Bas Rutten, Raleigh Cain, David Shannon</t>
  </si>
  <si>
    <t>s8607</t>
  </si>
  <si>
    <t>Tope: The Bait</t>
  </si>
  <si>
    <t>Buddhadev Dasgupta</t>
  </si>
  <si>
    <t>Sudipto Chattopadhyay, Chandan Roy Sanyal, Kajal Kumari, Ananya Chatterjee, Paoli Dam, Malobika Banerjee, Pawan Kanodia</t>
  </si>
  <si>
    <t>s8787</t>
  </si>
  <si>
    <t>You Can Tutu</t>
  </si>
  <si>
    <t>James Brown</t>
  </si>
  <si>
    <t>Lily O'Regan, Jeannettsy Enriquez Borges, Joeley Gibson, Zahra Hassan Malik, Cleo Badcock, Stuart Manning, Ali Bastian, Amanda Holt</t>
  </si>
  <si>
    <t>s54</t>
  </si>
  <si>
    <t>InuYasha the Movie 4: Fire on the Mystic Island</t>
  </si>
  <si>
    <t>Toshiya Shinohara</t>
  </si>
  <si>
    <t>Kappei Yamaguchi, Satsuki Yukino, Koji Tsujitani, Houko Kuwashima, Kumiko Watanabe, Noriko Hidaka, Ken Narita, Cho, Mamiko Noto, Nobutoshi Canna</t>
  </si>
  <si>
    <t>88 min</t>
  </si>
  <si>
    <t>s153</t>
  </si>
  <si>
    <t>Janoskians: Untold and Untrue</t>
  </si>
  <si>
    <t>Brett Weiner</t>
  </si>
  <si>
    <t>Jai Brooks, Luke Brooks, James Yammouni, Daniel Sahyounie, Beau Brooks</t>
  </si>
  <si>
    <t>s250</t>
  </si>
  <si>
    <t>The Loud House Movie</t>
  </si>
  <si>
    <t>Dave Needham</t>
  </si>
  <si>
    <t>Asher Bishop, David Tennant, Michelle Gomez, Jill Talley, Brian Stepanek, Catherine Taber, Liliana Mumy, Nika Futterman, Cristina Pucelli, Jessica DiCicco, Grey Griffin, Lara Jill Miller</t>
  </si>
  <si>
    <t>s327</t>
  </si>
  <si>
    <t>Beethoven's 2nd</t>
  </si>
  <si>
    <t>Rod Daniel</t>
  </si>
  <si>
    <t>Charles Grodin, Bonnie Hunt, Nicholle Tom, Christopher Castile, Sarah Rose Karr, Debi Mazar, Chris Penn</t>
  </si>
  <si>
    <t>s438</t>
  </si>
  <si>
    <t>Cosmic Sin</t>
  </si>
  <si>
    <t>Edward Drake</t>
  </si>
  <si>
    <t>Frank Grillo, Bruce Willis, Brandon Thomas Lee, Corey Large, Perrey Reeves, C.J. Perry, Lochlyn Munro, Costas Mandylor, Adelaide Kane, Eva De Dominici, Sarah May Sommers, Trevor Gretzky</t>
  </si>
  <si>
    <t>s647</t>
  </si>
  <si>
    <t>The House of Flowers: The Movie</t>
  </si>
  <si>
    <t>Cecilia Su√°rez, Aislinn Derbez, Dar√≠o Yazbek, Juan Pablo Medina, Paco Le√≥n, Ang√©lica Mar√≠a, Norma Ang√©lica, Luis De La Rosa, Isabel Burr, Tiago Correa, Tessa Ia, Christian Ch√°vez, Javier Jattin, Paco Rueda, Emilio Cuaik, Andrea Chaparro, David Ostrosky, Ximena Sari√±ana</t>
  </si>
  <si>
    <t>s797</t>
  </si>
  <si>
    <t>Hostel: Part III</t>
  </si>
  <si>
    <t>Scott Spiegel</t>
  </si>
  <si>
    <t>Kip Pardue, Brian Hallisay, John Hensley, Sarah Habel, Chris Coy, Skyler Stone, Thomas Kretschmann, Zulay Henao, Nickola Shreli, Derrick Carr</t>
  </si>
  <si>
    <t>s823</t>
  </si>
  <si>
    <t>The Wind</t>
  </si>
  <si>
    <t>Emma Tammi</t>
  </si>
  <si>
    <t>Caitlin Gerard, Julia Goldani Telles, Ashley Zukerman, Miles Anderson, Dylan McTee</t>
  </si>
  <si>
    <t>s827</t>
  </si>
  <si>
    <t>Bo Burnham: Inside</t>
  </si>
  <si>
    <t>s830</t>
  </si>
  <si>
    <t>Dog Gone Trouble</t>
  </si>
  <si>
    <t>Kevin Johnson</t>
  </si>
  <si>
    <t>Big Sean, Pamela Adlon, Lucy Hale, Marissa Jaret Winokur, Wilmer Valderrama, Joel McHale, Seth Rollins, Damon Wayans Jr., Olivia Holt, Carlos PenaVega</t>
  </si>
  <si>
    <t>s864</t>
  </si>
  <si>
    <t>Spy Kids: All the Time in the World</t>
  </si>
  <si>
    <t>Jessica Alba, Joel McHale, Rowan Blanchard, Mason Cook, Jeremy Piven, Alexa PenaVega, Daryl Sabara, Ricky Gervais, Danny Trejo</t>
  </si>
  <si>
    <t>s925</t>
  </si>
  <si>
    <t>Aliens Stole My Body</t>
  </si>
  <si>
    <t>Sean McNamara</t>
  </si>
  <si>
    <t>Jayden Greig, Lauren McNamara, Dan Payne, Alex Zahara, Sean Quan, Kirsten Robek, Ty Consiglio, Christian Convery, Sandy Robson, Christina Meredith Lewall, George Takei</t>
  </si>
  <si>
    <t>s1037</t>
  </si>
  <si>
    <t>Time Trap</t>
  </si>
  <si>
    <t>Mark Dennis, Ben Foster</t>
  </si>
  <si>
    <t>Andrew Wilson, Cassidy Gifford, Brianne Howey, Reiley McClendon, Olivia Draguicevich, Max Wright, Hans Marrero, Rich Skidmore, Chris Sturgeon, Gopal Bidari</t>
  </si>
  <si>
    <t>s1047</t>
  </si>
  <si>
    <t>Only Mine</t>
  </si>
  <si>
    <t>Michael Civille</t>
  </si>
  <si>
    <t>Amber Midthunder, Brett Zimmerman, Chris Browning, Walter Fauntleroy, Claudia Ferri, Lorenzo James Henrie, Ellen Wroe, Ashley Holliday Tavares, Nancy Linehan Charles, Jonna Walsh</t>
  </si>
  <si>
    <t>s1101</t>
  </si>
  <si>
    <t>What Lies Below</t>
  </si>
  <si>
    <t>Braden R. Duemmler</t>
  </si>
  <si>
    <t>Ema Horvath, Trey Tucker, Mena Suvari, Haskiri Velazquez, Danny Corbo, Olan Montgomery, Troy Iwata</t>
  </si>
  <si>
    <t>s1135</t>
  </si>
  <si>
    <t>Starship Troopers: Traitor of Mars</t>
  </si>
  <si>
    <t>Shinji Aramaki, Masaru Matsumoto</t>
  </si>
  <si>
    <t>Casper Van Dien, Dina Meyer, DeRay Davis, Justin Doran, Luci Christian, Emily Neves, Scott Gibbs, Juliet Simmons, Chris Gibson, Greg Ayres</t>
  </si>
  <si>
    <t>s1259</t>
  </si>
  <si>
    <t>Bigfoot Family</t>
  </si>
  <si>
    <t>J√©r√©mie Degruson, Ben Stassen</t>
  </si>
  <si>
    <t>Jules Wojciechowski, Roger Craig Smith, Grant George, David Lodge, Lindsey Alena, Sandy Fox, Joey Lotsko</t>
  </si>
  <si>
    <t>Belgium, France</t>
  </si>
  <si>
    <t>s1337</t>
  </si>
  <si>
    <t>Blanche Gardin: I talk to myself</t>
  </si>
  <si>
    <t>Ma√Øa Sandoz</t>
  </si>
  <si>
    <t>Blanche Gardin</t>
  </si>
  <si>
    <t>s1715</t>
  </si>
  <si>
    <t>Prom Night</t>
  </si>
  <si>
    <t>Nelson McCormick</t>
  </si>
  <si>
    <t>Brittany Snow, Scott Porter, Jessica Stroup, Dana Davis, Collins Pennie, Kelly Blatz, James Ransone, Brianne Davis, Kellan Lutz, Mary Mara, Ming-Na Wen, Johnathon Schaech, Idris Elba</t>
  </si>
  <si>
    <t>s2002</t>
  </si>
  <si>
    <t>Raising Victor Vargas</t>
  </si>
  <si>
    <t>Peter Sollett</t>
  </si>
  <si>
    <t>Victor Rasuk, Judy Marte, Melonie Diaz, Altagracia Guzman, Silvestre Rasuk, Krystal Rodriguez, Kevin Rivera, Wilfree Vasquez, Donna Maldonado</t>
  </si>
  <si>
    <t>s2092</t>
  </si>
  <si>
    <t>The Bridge Curse</t>
  </si>
  <si>
    <t>Lester Hsi</t>
  </si>
  <si>
    <t>JC Lin, Vera Yen, Summer Meng, Ning Chang, Ruby Zhan, Hsieh Yi-hung, Cheng Ko</t>
  </si>
  <si>
    <t>s2120</t>
  </si>
  <si>
    <t>Islands of Faith</t>
  </si>
  <si>
    <t>Chairun Nissa</t>
  </si>
  <si>
    <t>Documentaries, Faith &amp; Spirituality, International Movies</t>
  </si>
  <si>
    <t>s2201</t>
  </si>
  <si>
    <t>Tread</t>
  </si>
  <si>
    <t>Paul Solet</t>
  </si>
  <si>
    <t>s2522</t>
  </si>
  <si>
    <t>I love you, stupid</t>
  </si>
  <si>
    <t>Laura Ma√±√°</t>
  </si>
  <si>
    <t>Quim Guti√©rrez, Natalia Tena, Alfonso Bassave, Alba Ribas, Patricia Vico, Ernesto Alterio</t>
  </si>
  <si>
    <t>s2675</t>
  </si>
  <si>
    <t>Alel√≠</t>
  </si>
  <si>
    <t>Leticia Jorge Romero</t>
  </si>
  <si>
    <t>N√©stor Guzzini, Mirella Pascual, Cristina Mor√°n, Romina Peluffo, Laila Reyes Silberberg, Pablo Tate, Ger√≥nimo Pizzanelli, Georgina Yankelevich, Julio Icasuriaga, Carla Moscatelli</t>
  </si>
  <si>
    <t>Uruguay, Argentina</t>
  </si>
  <si>
    <t>s2710</t>
  </si>
  <si>
    <t>Coffee &amp; Kareem</t>
  </si>
  <si>
    <t>Michael Dowse</t>
  </si>
  <si>
    <t>Ed Helms, Taraji P. Henson, Terrence Little Gardenhigh, Betty Gilpin</t>
  </si>
  <si>
    <t>s2863</t>
  </si>
  <si>
    <t>Pop, Lock 'n Roll</t>
  </si>
  <si>
    <t>Ziggy Hofmeyr</t>
  </si>
  <si>
    <t>Maurice Paige, Yasirah Bhelz, Lionel Newton, Tarryn Alberts, Sandile Sand Zulu, Duane Lawrence, Robyn Brophy, Brady Brophy, Raylene Jacobs, Jason Meyer</t>
  </si>
  <si>
    <t>s2934</t>
  </si>
  <si>
    <t>Polaroid</t>
  </si>
  <si>
    <t>Lars Klevberg</t>
  </si>
  <si>
    <t>Kathryn Prescott, Mitch Pileggi, Grace Zabriskie, Tyler Young, Samantha Logan, Javier Botet, Katie Stevens, Madelaine Petsch, Priscilla Quintana, Davi Santos, Keenan Tracey</t>
  </si>
  <si>
    <t>United States, Norway, Canada</t>
  </si>
  <si>
    <t>s3073</t>
  </si>
  <si>
    <t>Riot</t>
  </si>
  <si>
    <t>John Lyde</t>
  </si>
  <si>
    <t>Matthew Reese, Dolph Lundgren, Danielle Chuchran, Chuck Liddell, Michael Flynn, Renny Grames, Eve Mauro, Melanie Stone, Michaela McAllister, Amy Sturdivant</t>
  </si>
  <si>
    <t>s3293</t>
  </si>
  <si>
    <t>To Be of Service</t>
  </si>
  <si>
    <t>Josh Aronson</t>
  </si>
  <si>
    <t>s3512</t>
  </si>
  <si>
    <t>Avengement</t>
  </si>
  <si>
    <t>Jesse V. Johnson</t>
  </si>
  <si>
    <t>Scott Adkins, Craig Fairbrass, Thomas Turgoose, Nick Moran, Kierston Wareing, Mark Strange, Leo Gregory, Luke LaFontaine, Beau Fowler, Dan Styles</t>
  </si>
  <si>
    <t>s3735</t>
  </si>
  <si>
    <t>Cop Car</t>
  </si>
  <si>
    <t>Jon Watts</t>
  </si>
  <si>
    <t>Kevin Bacon, James Freedson-Jackson, Hays Wellford, Camryn Manheim, Shea Whigham, Sean Hartley, Kyra Sedgwick, Loi Nguyen</t>
  </si>
  <si>
    <t>s3812</t>
  </si>
  <si>
    <t>Dying to Tell</t>
  </si>
  <si>
    <t>s3831</t>
  </si>
  <si>
    <t>Merata: How Mum Decolonised the Screen</t>
  </si>
  <si>
    <t>Hepi Mita</t>
  </si>
  <si>
    <t>s3873</t>
  </si>
  <si>
    <t>Knock Down The House</t>
  </si>
  <si>
    <t>Rachel Lears</t>
  </si>
  <si>
    <t>Alexandria Ocasio-Cortez</t>
  </si>
  <si>
    <t>s3936</t>
  </si>
  <si>
    <t>Alien Warfare</t>
  </si>
  <si>
    <t>Jeremiah Jones</t>
  </si>
  <si>
    <t>Clayton Snyder, David Meadows, Daniel Washington, Scott C. Roe, Larissa Andrade, Sal Rendino, Jose Guns Alves, Scott King</t>
  </si>
  <si>
    <t>s3960</t>
  </si>
  <si>
    <t>Mercy Black</t>
  </si>
  <si>
    <t>Owen Egerton</t>
  </si>
  <si>
    <t>Daniella Pineda, Elle LaMont, Janeane Garofalo, Miles Emmons, Lee Eddy, Austin Amelio, Elke Boucher-Depew, Dylan Gage, Troy Anthony Hogan, Jamy Lentz</t>
  </si>
  <si>
    <t>s4166</t>
  </si>
  <si>
    <t>Animas</t>
  </si>
  <si>
    <t>Laura Alvea, Jos√© Ortu√±o</t>
  </si>
  <si>
    <t>Clare Durant, Iv√°n Pellicer, Luis Bermejo, Liz Lobato, Chacha Huang, √Ångela Molina</t>
  </si>
  <si>
    <t>Spain, Belgium</t>
  </si>
  <si>
    <t>s4187</t>
  </si>
  <si>
    <t>Abdullah, The Final Witness</t>
  </si>
  <si>
    <t>Hashim Nadeem Khan</t>
  </si>
  <si>
    <t>Sajid Hasan, Hameed Sheikh, Habibullah Panezai, Imraan Abbas, Sadia, Imran Tareen, Asal Deen, Yameen Shah</t>
  </si>
  <si>
    <t>s4539</t>
  </si>
  <si>
    <t>Truth or Dare</t>
  </si>
  <si>
    <t>Nick Simon</t>
  </si>
  <si>
    <t>Cassandra Scerbo, Brytni Sarpy, Mason Dye, Harvey Guillen, Luke Baines, Ricardo Hoyos, Alexxis Lemire, Christina Masterson, Heather Langenkamp</t>
  </si>
  <si>
    <t>s4740</t>
  </si>
  <si>
    <t>Being Napoleon</t>
  </si>
  <si>
    <t>Jesse Handsher, Olivier Roland</t>
  </si>
  <si>
    <t>Mark Schneider, Frank Samson</t>
  </si>
  <si>
    <t>s4771</t>
  </si>
  <si>
    <t>Going for Gold</t>
  </si>
  <si>
    <t>Clay Glen</t>
  </si>
  <si>
    <t>Kelli Berglund, Emily Morris, Terry Rogers, Jess Kuss, Jo Stone, Elysia Markou, Daisy Anderson, Ruth Natalie Fallon, Henry Turczynowicz, Martha Lott</t>
  </si>
  <si>
    <t>Children &amp; Family Movies, Dramas, International Movies</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</si>
  <si>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</si>
  <si>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</si>
  <si>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</si>
  <si>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</si>
  <si>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</si>
  <si>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s4790</t>
  </si>
  <si>
    <t>King of Peking</t>
  </si>
  <si>
    <t>Sam Voutas</t>
  </si>
  <si>
    <t>Zhao Jun, Wang Naixun, Han Qing, Si Chao, Geng Bowen, Yi Long</t>
  </si>
  <si>
    <t>China, United States, Australia</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</si>
  <si>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</si>
  <si>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</si>
  <si>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</si>
  <si>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</si>
  <si>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s4980</t>
  </si>
  <si>
    <t>Take Your Pills</t>
  </si>
  <si>
    <t>Alison Klayman</t>
  </si>
  <si>
    <t>s5229</t>
  </si>
  <si>
    <t>Barakah Meets Barakah</t>
  </si>
  <si>
    <t>Mahmoud Sabbagh</t>
  </si>
  <si>
    <t>Hisham Fageeh, Fatima Al-Banawi, Sami Hifny, Khairia Nazmi, Abdulmajeed Al-Ruhaidi</t>
  </si>
  <si>
    <t>Saudi Arabia</t>
  </si>
  <si>
    <t>s5491</t>
  </si>
  <si>
    <t>Mindhorn</t>
  </si>
  <si>
    <t>Sean Foley</t>
  </si>
  <si>
    <t>Julian Barratt, Andrea Riseborough, Essie Davis, Russell Tovey, Simon Farnaby, Steve Coogan, Richard McCabe, David Schofield, Nicholas Farrell, Jessica Barden</t>
  </si>
  <si>
    <t>Comedies, Cult Movies, Independent Movies</t>
  </si>
  <si>
    <t>s5544</t>
  </si>
  <si>
    <t>Couples Counseling</t>
  </si>
  <si>
    <t>Alexandre Reinecke</t>
  </si>
  <si>
    <t>Zez√© Polessa, Daniel Dantas, Paulo Vilhena, Fernanda Paes Leme, Juliana Mesquita</t>
  </si>
  <si>
    <t>s5545</t>
  </si>
  <si>
    <t>Deuces</t>
  </si>
  <si>
    <t>Jamal Hill</t>
  </si>
  <si>
    <t>Larenz Tate, Meagan Good, Lance Gross, Antonique Smith, La La Anthony, Rick Gonzalez, Rotimi, Andra Fuller</t>
  </si>
  <si>
    <t>s5606</t>
  </si>
  <si>
    <t>The Memory of Water</t>
  </si>
  <si>
    <t>Mat√≠as Bize</t>
  </si>
  <si>
    <t>Elena Anaya, Benjam√≠n Vicu√±a, N√©stor Cantillana, Sergio Hern√°ndez, Silvia Marty, Etienne Bobenrieth, Antonia Zegers, Pablo Cerda</t>
  </si>
  <si>
    <t>Chile, Spain, Argentina, Germany</t>
  </si>
  <si>
    <t>s5661</t>
  </si>
  <si>
    <t>Gabriel lglesias: I‚Äôm Sorry For What I Said When I Was Hungry</t>
  </si>
  <si>
    <t>Gabriel Iglesias</t>
  </si>
  <si>
    <t>s5664</t>
  </si>
  <si>
    <t>Sister Cities</t>
  </si>
  <si>
    <t>Sean Hanish</t>
  </si>
  <si>
    <t>Jacki Weaver, Troian Bellisario, Stana Katic, Michelle Trachtenberg, Jess Weixler, Alfred Molina, Amy Smart, Tom Everett Scott, Kaia Gerber, Aimee Garcia, Kathy Baker, Peter Jason</t>
  </si>
  <si>
    <t>s5677</t>
  </si>
  <si>
    <t>Sand Storm</t>
  </si>
  <si>
    <t>Elite Zexer</t>
  </si>
  <si>
    <t>Lamis Ammar, Ruba Blal, Haitham Omari, Khadija Alakel, Jalal Masarwa</t>
  </si>
  <si>
    <t>Israel, Germany, France</t>
  </si>
  <si>
    <t>s5710</t>
  </si>
  <si>
    <t>Mercy</t>
  </si>
  <si>
    <t>Chris Sparling</t>
  </si>
  <si>
    <t>James Wolk, Caitlin Fitzgerald, Tom Lipinski, Dan Ziskie, Michael Godere, Michael Donovan, Dion Graham, Constance Barron</t>
  </si>
  <si>
    <t>s6085</t>
  </si>
  <si>
    <t>Across The Line</t>
  </si>
  <si>
    <t>Julien Christian Lutz</t>
  </si>
  <si>
    <t>Sarah Jeffery, Simon Paul Mutuyimana, Denis Theriault, Jeremiah Sparks, Steven Love, Cara Ricketts, Jim Codrington, Shamier Anderson, Stephan James, Lanette Ware, Hugh Thompson</t>
  </si>
  <si>
    <t>Dramas, Sports Movies</t>
  </si>
  <si>
    <t>s6197</t>
  </si>
  <si>
    <t>Attitude Test</t>
  </si>
  <si>
    <t>Fabrizio Copano, Augusto Matte</t>
  </si>
  <si>
    <t>Bel√©n Soto, Denise Rosenthal, Constanza Piccoli, Fabiola Alarc√≥n, Lucas Balmaceda, Agust√≠n Silva, Camilo Carmona, Ingrid Cruz, Elvis Fuentes, Samuel Landea</t>
  </si>
  <si>
    <t>s6258</t>
  </si>
  <si>
    <t>Be Somebody</t>
  </si>
  <si>
    <t>Joshua Caldwell</t>
  </si>
  <si>
    <t>Matthew Espinosa, Sarah Jeffery, Allison Paige, Tava Smiley, Caitlin Keats, LaMonica Garrett, Mahaley Patel, Mason McCulley, Liana Ramirez</t>
  </si>
  <si>
    <t>s6306</t>
  </si>
  <si>
    <t>Big Fat Liar</t>
  </si>
  <si>
    <t>Shawn Levy</t>
  </si>
  <si>
    <t>Frankie Muniz, Paul Giamatti, Amanda Bynes, Amanda Detmer, Donald Faison, Sandra Oh, Russell Hornsby, Michael Bryan French, Christine Tucci, Lee Majors, John Cho</t>
  </si>
  <si>
    <t>United States, Germany</t>
  </si>
  <si>
    <t>s6316</t>
  </si>
  <si>
    <t>Birthmarked</t>
  </si>
  <si>
    <t>Emanuel Hoss-Desmarais</t>
  </si>
  <si>
    <t>Toni Collette, Matthew Goode, Andreas Apergis, Michael Smiley, Fionnula Flanagan, Suzanne Cl√©ment, Jordan Poole, Megan O'Kelly, Anton Gillis-Adelman, Tyrone Benskin, Vincent Hoss-Desmarais</t>
  </si>
  <si>
    <t>s6327</t>
  </si>
  <si>
    <t>Black Site Delta</t>
  </si>
  <si>
    <t>Jesse Gustafson</t>
  </si>
  <si>
    <t>Cam Gigandet, Teri Reeves, Michael Dale, Dion Mucciacito, Casey Hendershot, Benjamin Charles Watson, John Brodsky, Arash Mokhtar</t>
  </si>
  <si>
    <t>s6337</t>
  </si>
  <si>
    <t>Blood Father</t>
  </si>
  <si>
    <t>Jean-Fran√ßois Richet</t>
  </si>
  <si>
    <t>Mel Gibson, Erin Moriarty, Diego Luna, Michael Parks, William H. Macy, Miguel Sandoval, Dale Dickey, Richard Cabral, Daniel Moncada, Ryan Dorsey</t>
  </si>
  <si>
    <t>s6357</t>
  </si>
  <si>
    <t>Bon Bini Holland</t>
  </si>
  <si>
    <t>Jelle de Jonge</t>
  </si>
  <si>
    <t>Jandino Asporaat, Liliana de Vries, Teun Kuilboer, Sergio IJssel, Dennis Rudge, Alpha Oumar Barry, Phi Nguyen</t>
  </si>
  <si>
    <t>s6459</t>
  </si>
  <si>
    <t>Chernobyl Diaries</t>
  </si>
  <si>
    <t>Bradley Parker</t>
  </si>
  <si>
    <t>Ingrid Bols√∏ Berdal, Dimitri Diatchenko, Olivia Taylor Dudley, Devin Kelley, Jesse McCartney, Nathan Phillips, Jonathan Sadowski, Alex Feldman, Kristof Konrad, Pasha D. Lychnikoff</t>
  </si>
  <si>
    <t>s6480</t>
  </si>
  <si>
    <t>Christmas in the Smokies</t>
  </si>
  <si>
    <t>Gary Wheeler</t>
  </si>
  <si>
    <t>Sarah Lancaster, Barry Corbin, Alan Powell, Jill Wagner, Danny Vinson, Gregory Alan Williams, Rebecca Koon, Brett Rice</t>
  </si>
  <si>
    <t>s6492</t>
  </si>
  <si>
    <t>Clarence Clemons: Who Do I Think I Am?</t>
  </si>
  <si>
    <t>Nick Mead</t>
  </si>
  <si>
    <t>Clarence Clemons</t>
  </si>
  <si>
    <t>s6538</t>
  </si>
  <si>
    <t>Counterfeiting in Suburbia</t>
  </si>
  <si>
    <t>Jason Bourque</t>
  </si>
  <si>
    <t>Sarah Butler, Larissa Albuquerque, Kayla Wallace, Matthew MacCaull, James Dean, Alison Wandzura, Bruce Blain, Natalie Grace, Phillip Mitchell</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</si>
  <si>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</si>
  <si>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</si>
  <si>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</si>
  <si>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</si>
  <si>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s6595</t>
  </si>
  <si>
    <t>Desolate</t>
  </si>
  <si>
    <t>Frederick Cipoletti</t>
  </si>
  <si>
    <t>Will Brittain, Callan Mulvey, Tyson Ritter, Bill Tangradi, Natasha Bassett, James Russo, Jonathan Rosenthal, Juston Street, Mark Kassen, Takuya Iba, Michael Rhys Kan, Jack Conley, Trieu Tran</t>
  </si>
  <si>
    <t>s6629</t>
  </si>
  <si>
    <t>Don't Crack Under Pressure II</t>
  </si>
  <si>
    <t>Thierry Donard</t>
  </si>
  <si>
    <t>Davide Carrera, Eric Duguil, Jesse Richman, Richie Jackson, Loic Collomb-Patton, Wille Lindberg, Matt Annetts</t>
  </si>
  <si>
    <t>s6705</t>
  </si>
  <si>
    <t>Escape from the "Liberty" Cinema</t>
  </si>
  <si>
    <t>Wojciech Marczewski</t>
  </si>
  <si>
    <t>Janusz Gajos, Zbigniew Zamachowski, Teresa Marczewska, Piotr Fronczewski, W≈Çadys≈Çaw Kowalski, Micha≈Ç Bajor, Jan Peszek, Jerzy Bi≈Ñczycki</t>
  </si>
  <si>
    <t>s6772</t>
  </si>
  <si>
    <t>Flying Guillotine 2</t>
  </si>
  <si>
    <t>Kang Cheng, Shan Hua</t>
  </si>
  <si>
    <t>Feng Ku, Chung Wang, Szu Shih, Lung Ti, Lo Lieh, Szu-Chia Chen</t>
  </si>
  <si>
    <t>s6791</t>
  </si>
  <si>
    <t>Four Christmases</t>
  </si>
  <si>
    <t>Seth Gordon</t>
  </si>
  <si>
    <t>Vince Vaughn, Reese Witherspoon, Robert Duvall, Sissy Spacek, Jon Voight, Jon Favreau, Mary Steenburgen, Dwight Yoakam, Tim McGraw, Kristin Chenoweth</t>
  </si>
  <si>
    <t>s6815</t>
  </si>
  <si>
    <t>Full Out</t>
  </si>
  <si>
    <t>Sean Cisterna</t>
  </si>
  <si>
    <t>Jennifer Beals, Ana Golja, Art Hindle, Jake Epstein, Ramona Milano, Trevor Tordjman, Lamar Johnson, Asha Bromfield, Sarah Fisher</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</si>
  <si>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</si>
  <si>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</si>
  <si>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</si>
  <si>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</si>
  <si>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</si>
  <si>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</si>
  <si>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</si>
  <si>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</si>
  <si>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s6929</t>
  </si>
  <si>
    <t>Harold &amp; Kumar Go to White Castle</t>
  </si>
  <si>
    <t>Danny Leiner</t>
  </si>
  <si>
    <t>John Cho, Kal Penn, Paula Garc√©s, Neil Patrick Harris, David Krumholtz, Eddie Kaye Thomas, Christopher Meloni, Ryan Reynolds, Fred Willard</t>
  </si>
  <si>
    <t>United States, Canada, Germany</t>
  </si>
  <si>
    <t>s6965</t>
  </si>
  <si>
    <t>Hickok</t>
  </si>
  <si>
    <t>Timothy Woodward Jr.</t>
  </si>
  <si>
    <t>Luke Hemsworth, Trace Adkins, Kris Kristofferson, Bruce Dern, Cameron Richardson, Kaiwi Lyman, Hunter Fischer, Robert Catrini, Britain Simons</t>
  </si>
  <si>
    <t>s7006</t>
  </si>
  <si>
    <t>Hot Rod</t>
  </si>
  <si>
    <t>Akiva Schaffer</t>
  </si>
  <si>
    <t>Andy Samberg, Jorma Taccone, Bill Hader, Danny McBride, Isla Fisher, Sissy Spacek, Ian McShane, Will Arnett, Chris Parnell, Chester Tam</t>
  </si>
  <si>
    <t>s7011</t>
  </si>
  <si>
    <t>House of Z</t>
  </si>
  <si>
    <t>Sandy Chronopoulos</t>
  </si>
  <si>
    <t>Zac Posen</t>
  </si>
  <si>
    <t>s7042</t>
  </si>
  <si>
    <t>I Am Sun Mu</t>
  </si>
  <si>
    <t>Adam Sj√∂berg</t>
  </si>
  <si>
    <t>China, South Korea, United States</t>
  </si>
  <si>
    <t>s7089</t>
  </si>
  <si>
    <t>Inuyasha the Movie - L'isola del fuoco scarlatto</t>
  </si>
  <si>
    <t>Kappei Yamaguchi, Satsuki Yukino, Koji Tsujitani, Houko Kuwashima, Kumiko Watanabe, Noriko Hidaka, Ken Narita, Cho, Mamiko Noto, Nobutoshi Canna, Fumiko Orikasa, Richard Ian Cox, Moneca Stori</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</si>
  <si>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</si>
  <si>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</si>
  <si>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</si>
  <si>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</si>
  <si>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</si>
  <si>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s7108</t>
  </si>
  <si>
    <t>Iverson</t>
  </si>
  <si>
    <t>Zatella Beatty</t>
  </si>
  <si>
    <t>Allen Iverson</t>
  </si>
  <si>
    <t>s7254</t>
  </si>
  <si>
    <t>La Coppia dei Campioni</t>
  </si>
  <si>
    <t>Giulio Base</t>
  </si>
  <si>
    <t>Massimo Boldi, Massimiliano Tortora, Anna Maria Barbera, Massimo Ceccherini, Pia Lanciotti, Flora Canto</t>
  </si>
  <si>
    <t>s7336</t>
  </si>
  <si>
    <t>Look Out, Officer</t>
  </si>
  <si>
    <t>Stephen Chow, Bill Tung, Stanley Sui-Fan Fung, Vivian Chan, Indra Leech, Amy Yip</t>
  </si>
  <si>
    <t>s7340</t>
  </si>
  <si>
    <t>Los Ni√±os H√©roes de Chapultepec</t>
  </si>
  <si>
    <t>Ignacio L√≥pez Escriv√°</t>
  </si>
  <si>
    <t>s7392</t>
  </si>
  <si>
    <t>Man Up</t>
  </si>
  <si>
    <t>Ben Palmer</t>
  </si>
  <si>
    <t>Lake Bell, Simon Pegg, Ophelia Lovibond, Olivia Williams, Rory Kinnear, Henry Lloyd-Hughes, Ken Stott, Sharon Horgan, Harriet Walter, Stephen Campbell Moore, Dean-Charles Chapman, Phoebe Waller-Bridge</t>
  </si>
  <si>
    <t>United Kingdom, France</t>
  </si>
  <si>
    <t>s7444</t>
  </si>
  <si>
    <t>Men in Black II</t>
  </si>
  <si>
    <t>Barry Sonnenfeld</t>
  </si>
  <si>
    <t>Tommy Lee Jones, Will Smith, Rip Torn, Lara Flynn Boyle, Johnny Knoxville, Rosario Dawson, Tony Shalhoub, Patrick Warburton, Jack Kehler, David Cross</t>
  </si>
  <si>
    <t>Action &amp; Adventure, Comedies, Sci-Fi &amp; Fantasy</t>
  </si>
  <si>
    <t>s7521</t>
  </si>
  <si>
    <t>Mr. Woodcock</t>
  </si>
  <si>
    <t>Craig Gillespie</t>
  </si>
  <si>
    <t>Billy Bob Thornton, Seann William Scott, Ethan Suplee, Melissa Sagemiller, Susan Sarandon, Melissa Leo, Bill Macy, Kurt Fuller, Amy Poehler</t>
  </si>
  <si>
    <t>s7553</t>
  </si>
  <si>
    <t>Mythily Veendum Varunnu</t>
  </si>
  <si>
    <t>Sabu Varghese</t>
  </si>
  <si>
    <t>Udhay, Kiran Raj, I.M. Vijayan, Sandhanam, Shivani Bhai, Sangeetha Balan</t>
  </si>
  <si>
    <t>s7683</t>
  </si>
  <si>
    <t>Ottaal</t>
  </si>
  <si>
    <t>Jayaraj Rajasekharan Nair</t>
  </si>
  <si>
    <t>Ashanth K. Shah, Kumarakom Vasudevan, Shine Tom Chacko, Sabitha Jayaraj, Thomas J. Kannampuzha</t>
  </si>
  <si>
    <t>s7835</t>
  </si>
  <si>
    <t>Rats</t>
  </si>
  <si>
    <t>Morgan Spurlock</t>
  </si>
  <si>
    <t>s7853</t>
  </si>
  <si>
    <t>Rembat</t>
  </si>
  <si>
    <t>Shamyl Othman</t>
  </si>
  <si>
    <t>Shaheizy Sam, Aniu, Zizan Razak, Zara Zya, Arja Lee</t>
  </si>
  <si>
    <t>s7906</t>
  </si>
  <si>
    <t>Running Out Of Time</t>
  </si>
  <si>
    <t>Tasha Smith, RonReaco Lee, Telma Hopkins, Sydney Elise Johnson, Sean Dominic, Dustin Harnish, Paul Logan, Kearia Schroeder, Michael Toland, Anton Peeples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</si>
  <si>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</si>
  <si>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</si>
  <si>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</si>
  <si>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</si>
  <si>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</si>
  <si>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</si>
  <si>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Malcolm D. Lee</t>
  </si>
  <si>
    <t>Simon Rex, Ashley Tisdale, Charlie Sheen, Lindsay Lohan, Gracie Whitton, Ava Kolker, Erica Ash, Lidia Porto, Katrina Bowden, Terry Crews</t>
  </si>
  <si>
    <t>s8018</t>
  </si>
  <si>
    <t>Silencer</t>
  </si>
  <si>
    <t>Johnny Messner, Danny Trejo, Tito Ortiz, Chuck Liddell, Robert LaSardo, Nikki Leigh, Kai Scarlett Williams, Marlene Marquez</t>
  </si>
  <si>
    <t>Action &amp; Adventure, Independent Movies</t>
  </si>
  <si>
    <t>s8075</t>
  </si>
  <si>
    <t>Spy Kids</t>
  </si>
  <si>
    <t>Antonio Banderas, Carla Gugino, Alan Cumming, Teri Hatcher, Cheech Marin, Danny Trejo, Robert Patrick, Tony Shalhoub, Alexa PenaVega, Daryl Sabara</t>
  </si>
  <si>
    <t>s8080</t>
  </si>
  <si>
    <t>Staged Killer</t>
  </si>
  <si>
    <t>Christopher Ray</t>
  </si>
  <si>
    <t>Chrishell Hartley, Jason Dolley, Darrin Dewitt Henson, Nicole Bilderback, Charlie O'Connell, Chasty Ballesteros, Lyman Chen, Declan Joyce, Frank Rossi, Josh Nuncio</t>
  </si>
  <si>
    <t>s8082</t>
  </si>
  <si>
    <t>Star Men</t>
  </si>
  <si>
    <t>Alison E. Rose</t>
  </si>
  <si>
    <t>Canada, United States, United Kingdom</t>
  </si>
  <si>
    <t>s8160</t>
  </si>
  <si>
    <t>Teenage Mutant Ninja Turtles II: The Secret of the Ooze</t>
  </si>
  <si>
    <t>Michael Pressman</t>
  </si>
  <si>
    <t>Paige Turco, David Warner, Mark Caso, Michelan Sisti, Leif Tilden, Kenn Scott, Kevin Clash, Ernie Reyes Jr., Fran√ßois Chau, Kevin Nash</t>
  </si>
  <si>
    <t>United States, Hong Kong</t>
  </si>
  <si>
    <t>s8182</t>
  </si>
  <si>
    <t>The Adventure Club</t>
  </si>
  <si>
    <t>Geoff Anderson</t>
  </si>
  <si>
    <t>Sam Ashe Arnold, Jakob Davies, Dalila Bela, Robin Dunne, Gabrielle Miller, Billy Zane, Josh McDonald, Lorne Cardinal, Kim Coates, Glenn Paradis</t>
  </si>
  <si>
    <t>s8279</t>
  </si>
  <si>
    <t>The Devil We Know</t>
  </si>
  <si>
    <t>Stephanie Soechtig, Jeremy Seifert</t>
  </si>
  <si>
    <t>s8296</t>
  </si>
  <si>
    <t>The Feels</t>
  </si>
  <si>
    <t>Jen√©e LaMarque</t>
  </si>
  <si>
    <t>Jen√©e LaMarque, Angela Trimbur, Constance Wu, Josh Fadem, Ever Mainard</t>
  </si>
  <si>
    <t>s8343</t>
  </si>
  <si>
    <t>The Heretics</t>
  </si>
  <si>
    <t>Chad Archibald</t>
  </si>
  <si>
    <t>Nina Kiri, Ry Barrett, Jorja Cadence, Will King, Nina Richmond</t>
  </si>
  <si>
    <t>s8385</t>
  </si>
  <si>
    <t>The Last Exorcism</t>
  </si>
  <si>
    <t>Daniel Stamm</t>
  </si>
  <si>
    <t>Patrick Fabian, Ashley Bell, Iris Bahr, Louis Herthum, Caleb Landry Jones, Tony Bentley, John Wright Jr., Shanna Forrestall, Justin Shafer, Carol Sutton</t>
  </si>
  <si>
    <t>s8390</t>
  </si>
  <si>
    <t>The Last Whistle</t>
  </si>
  <si>
    <t>Rob Smat</t>
  </si>
  <si>
    <t>Brad Leland, Jim O'Heir, Deanne Lauvin, Les Miles, Eric Nelsen, Fred Tolliver Jr, Tyler Perez, Sainty Nelsen</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</si>
  <si>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</si>
  <si>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</si>
  <si>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</si>
  <si>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</si>
  <si>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s8560</t>
  </si>
  <si>
    <t>The Witch Files</t>
  </si>
  <si>
    <t>Kyle Rankin</t>
  </si>
  <si>
    <t>Holly Taylor, Alice Ziolkoski, Britt Flatmo, Paget Brewster, Tara Robinson, Adrienne Rose White, Greg Finley, Valerie Mahaffey, Jared Boghosian, William Bornkessel</t>
  </si>
  <si>
    <t>s8585</t>
  </si>
  <si>
    <t>Three</t>
  </si>
  <si>
    <t>Louis Koo, Zhao Wei, Wallace Chung, Lam Suet, Lo Hoi-pang, Eddie Cheung, Timmy Hung, Michael Tse, Raymond Wong Ho-Yin</t>
  </si>
  <si>
    <t>Hong Kong, China</t>
  </si>
  <si>
    <t>s8613</t>
  </si>
  <si>
    <t>Train of the Dead</t>
  </si>
  <si>
    <t>Sukum Maetawanitch</t>
  </si>
  <si>
    <t>Kett Thantup, Savika Chaiyadej, Sura Theerakon, Chaleumpol Tikumpornteerawong, Yarichada Wattanawongsri, Phoomjai Tangsanga, Warot Pitakanonda, Saowaluck Siriaran</t>
  </si>
  <si>
    <t>s8783</t>
  </si>
  <si>
    <t>Yoga Hosers</t>
  </si>
  <si>
    <t>Kevin Smith</t>
  </si>
  <si>
    <t>Harley Quinn Smith, Lily-Rose Depp, Johnny Depp, Justin Long, Austin Butler, Tyler Posey, Stan Lee, Jason Mewes, Adam Brody, Haley Joel Osment, Genesis Rodriguez</t>
  </si>
  <si>
    <t>s8794</t>
  </si>
  <si>
    <t>Yours, Mine and Ours</t>
  </si>
  <si>
    <t>Raja Gosnell</t>
  </si>
  <si>
    <t>Dennis Quaid, Rene Russo, Sean Faris, Katija Pevec, Dean Collins, Tyler Patrick Jones, Haley Ramm, Brecken Palmer, Bridger Palmer, Ty Panitz</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</si>
  <si>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</si>
  <si>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</si>
  <si>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</si>
  <si>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</si>
  <si>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</si>
  <si>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</si>
  <si>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</si>
  <si>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</si>
  <si>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</si>
  <si>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</si>
  <si>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</si>
  <si>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s486</t>
  </si>
  <si>
    <t>Lethal Love</t>
  </si>
  <si>
    <t>Avi Federgreen</t>
  </si>
  <si>
    <t>David Pinard, Joelle Farrow, Torri Higginson, Tommie-Amber Pirie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</si>
  <si>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</si>
  <si>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</si>
  <si>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</si>
  <si>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</si>
  <si>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s594</t>
  </si>
  <si>
    <t>Snow Day</t>
  </si>
  <si>
    <t>Chris Koch</t>
  </si>
  <si>
    <t>Chris Elliott, Mark Webber, Jean Smart, Schuyler Fisk, Iggy Pop, Pam Grier, John Schneider, Chevy Chase, Zena Grey, Josh Peck</t>
  </si>
  <si>
    <t>s597</t>
  </si>
  <si>
    <t>Sword of Trust</t>
  </si>
  <si>
    <t>Marc Maron, Jon Bass, Michaela Watkins, Jillian Bell, Toby Huss, Dan Bakkedahl, Lynn Shelton, Whitmer Thomas</t>
  </si>
  <si>
    <t>s612</t>
  </si>
  <si>
    <t>Underworld: Awakening</t>
  </si>
  <si>
    <t>M√•ns M√•rlind, Bj√∂rn Stein</t>
  </si>
  <si>
    <t>Kate Beckinsale, Stephen Rea, Michael Ealy, Theo James, India Eisley, Sandrine Holt, Charles Dance, Kris Holden-Ried, Jacob Blair, Adam Greydon Reid</t>
  </si>
  <si>
    <t>s646</t>
  </si>
  <si>
    <t>Murder by the Coast</t>
  </si>
  <si>
    <t>T√†nia Ball√≥</t>
  </si>
  <si>
    <t>s706</t>
  </si>
  <si>
    <t>Biking Borders</t>
  </si>
  <si>
    <t>Max Jabs</t>
  </si>
  <si>
    <t>Max Jabs, Nono Konopka</t>
  </si>
  <si>
    <t>s729</t>
  </si>
  <si>
    <t>The Devil Below</t>
  </si>
  <si>
    <t>Alicia Sanz, Will Patton, Jonathan Sadowski, Adan Canto, Zach Avery, Chinaza Uche, Jesse LaTourette</t>
  </si>
  <si>
    <t>s789</t>
  </si>
  <si>
    <t>Domestic Disturbance</t>
  </si>
  <si>
    <t>Harold Becker</t>
  </si>
  <si>
    <t>John Travolta, Vince Vaughn, Teri Polo, Matt O'Leary, Ruben Santiago-Hudson, Susan Floyd, Angelica Page, Steve Buscemi, Chris Ellis</t>
  </si>
  <si>
    <t>s873</t>
  </si>
  <si>
    <t>Sleight</t>
  </si>
  <si>
    <t>Jacob Latimore, Seychelle Gabriel, Sasheer Zamata, Storm Reid, Cameron Esposito, Dul√© Hill, Michael Villar, Brandon Johnson, Donzaleigh Abernathy, Jay Walker</t>
  </si>
  <si>
    <t>s946</t>
  </si>
  <si>
    <t>Sitting in Limbo</t>
  </si>
  <si>
    <t>Stella Corradi</t>
  </si>
  <si>
    <t>Patrick Robinson, Nadine Marshall, Pippa Bennett-Warner, CJ Beckford</t>
  </si>
  <si>
    <t>s950</t>
  </si>
  <si>
    <t>The Darkest Hour</t>
  </si>
  <si>
    <t>Chris Gorak</t>
  </si>
  <si>
    <t>Emile Hirsch, Olivia Thirlby, Max Minghella, Rachael Taylor, Joel Kinnaman, Veronika Vernadskaya, Dato Bakhtadze, Yuriy Kutsenko</t>
  </si>
  <si>
    <t>s952</t>
  </si>
  <si>
    <t>The Sweetest Thing</t>
  </si>
  <si>
    <t>Roger Kumble</t>
  </si>
  <si>
    <t>Cameron Diaz, Christina Applegate, Selma Blair, Thomas Jane, Jason Bateman, Parker Posey, Frank Grillo, Eddie McClintock, Lillian Adams, Johnny Messner</t>
  </si>
  <si>
    <t>s1102</t>
  </si>
  <si>
    <t>Escape from Planet Earth</t>
  </si>
  <si>
    <t>Cal Brunker</t>
  </si>
  <si>
    <t>Rob Corddry, Brendan Fraser, Sarah Jessica Parker, William Shatner, Jessica Alba, Jane Lynch, George Lopez, Sof√≠a Vergara, Craig Robinson, Ricky Gervais, Steve Zahn, Chris Parnell</t>
  </si>
  <si>
    <t>s1129</t>
  </si>
  <si>
    <t>S.W.A.T.: Under Siege</t>
  </si>
  <si>
    <t>Tony Giglio</t>
  </si>
  <si>
    <t>Sam Jaeger, Michael Jai White, Adrianne Palicki, Ty Olsson, Kyra Zagorsky, Olivia Cheng, Lisa Chandler, Monique Ganderton, Matthew Marsden, Chris Gauthier</t>
  </si>
  <si>
    <t>s1354</t>
  </si>
  <si>
    <t>Beverly Hills Ninja</t>
  </si>
  <si>
    <t>Dennis Dugan</t>
  </si>
  <si>
    <t>Chris Farley, Nicollette Sheridan, Robin Shou, Nathaniel Parker, Soon-Tek Oh, Keith Cooke, Chris Rock, Fran√ßois Chau, Dale Ishimoto, Daming Chen</t>
  </si>
  <si>
    <t>s1368</t>
  </si>
  <si>
    <t>Hell Fest</t>
  </si>
  <si>
    <t>Gregory Plotkin</t>
  </si>
  <si>
    <t>Amy Forsyth, Reign Edwards, Bex Taylor-Klaus, Tony Todd, Christian James, Matt Mercurio, Michael Tourek, Courtney Dietz, Stephen Conroy</t>
  </si>
  <si>
    <t>s1394</t>
  </si>
  <si>
    <t>Sightless</t>
  </si>
  <si>
    <t>Cooper Karl</t>
  </si>
  <si>
    <t>Madelaine Petsch, Alexander Koch, December Ensminger, Lee Jones</t>
  </si>
  <si>
    <t>s1435</t>
  </si>
  <si>
    <t>Leap!</t>
  </si>
  <si>
    <t>Eric Summer, √âric Warin</t>
  </si>
  <si>
    <t>Bronwen Mantel, Mel Brooks, Maddie Ziegler, Dane DeHaan, Julie Khaner, Elle Fanning, Terrence Scammell, Tamir Kapelian, Carly Rae Jepsen</t>
  </si>
  <si>
    <t>s2241</t>
  </si>
  <si>
    <t>The Players</t>
  </si>
  <si>
    <t>Stefano Mordini</t>
  </si>
  <si>
    <t>Valerio Mastandrea, Riccardo Scamarcio, Laura Chiatti, Valentina Cervi, Marina Fo√Øs, Euridice Axen, Massimiliano Gallo, Alessia Giuliani</t>
  </si>
  <si>
    <t>s2257</t>
  </si>
  <si>
    <t>Born Racer</t>
  </si>
  <si>
    <t>Bryn Evans</t>
  </si>
  <si>
    <t>Scott Dixon</t>
  </si>
  <si>
    <t>s2263</t>
  </si>
  <si>
    <t>A Kid from Coney Island</t>
  </si>
  <si>
    <t>Coodie, Chike</t>
  </si>
  <si>
    <t>Stephon Marbury</t>
  </si>
  <si>
    <t>United States, China</t>
  </si>
  <si>
    <t>s2296</t>
  </si>
  <si>
    <t>Hunter in the Blue Side of Manchester</t>
  </si>
  <si>
    <t>Rako Prijanto</t>
  </si>
  <si>
    <t>Adipati Dolken, Ganindra Bimo, Donny Alamsyah, Vonny Cornellya, Tania Staite, Maurice Bryrne, Kevin Bzezovski Taroreh</t>
  </si>
  <si>
    <t>Indonesia, United Kingdom</t>
  </si>
  <si>
    <t>s2560</t>
  </si>
  <si>
    <t>Becoming</t>
  </si>
  <si>
    <t>Michelle Obama</t>
  </si>
  <si>
    <t>s2937</t>
  </si>
  <si>
    <t>Azali</t>
  </si>
  <si>
    <t>Kwabena Gyansah</t>
  </si>
  <si>
    <t>Ama K. Abebrese, Asana Alhassan, Adjetey Anang, Akofa Edjeani Asiedu, Emmanuel Nii Adom Quaye, Peter Ritchie</t>
  </si>
  <si>
    <t>s2969</t>
  </si>
  <si>
    <t>The Car: Road to Revenge</t>
  </si>
  <si>
    <t>Grant Bowler, Kathleen Munroe, Martin Hancock, Micah Balfour, Burt Grinstead, Nina Bergman, Jamie Bamber, Ronny Cox</t>
  </si>
  <si>
    <t>s3082</t>
  </si>
  <si>
    <t>How High 2</t>
  </si>
  <si>
    <t>Bruce Leddy</t>
  </si>
  <si>
    <t>Lil Yachty, D.C. Young Fly, Alyssa Goss, DeRay Davis, Mary Lynn Rajskub, Blac Youngsta, Lil Baby, NeNe Leakes, Mike Epps, Al Shearer</t>
  </si>
  <si>
    <t>s3139</t>
  </si>
  <si>
    <t>Holy Expectations</t>
  </si>
  <si>
    <t>Adriana Botina, Fernando Ramos, Isabella Sierra, Joavany √Ålvarez, Christian L√≥pez, Omar Murillo, Nelson Polan√≠a, Carlos Barbosa, Jos√© Manuel Ospina, A√≠da Morales</t>
  </si>
  <si>
    <t>s3157</t>
  </si>
  <si>
    <t>Zero Hour</t>
  </si>
  <si>
    <t>Robert O. Peters</t>
  </si>
  <si>
    <t>Richard Mofe-Damijo, Alex Ekubo, Ali Nuhu, Rahama Sadau, Eucharia Anunobi, Ene Oloja, Halima Yusuf, Ayo Ayoola Ayolola</t>
  </si>
  <si>
    <t>s3354</t>
  </si>
  <si>
    <t>Zo√©: Panoramas</t>
  </si>
  <si>
    <t>Rodrigo Guardiola, Gabriel Cruz Rivas</t>
  </si>
  <si>
    <t>Sergio Acosta, Jes√∫s B√°ez, √Ångel Mosqueda, Rodrigo Guardiola, Le√≥n Larregui</t>
  </si>
  <si>
    <t>s4051</t>
  </si>
  <si>
    <t>Weapon of Choice</t>
  </si>
  <si>
    <t>Fritz Ofner</t>
  </si>
  <si>
    <t>Austria</t>
  </si>
  <si>
    <t>Austria, Iraq, United States</t>
  </si>
  <si>
    <t>s4052</t>
  </si>
  <si>
    <t>Nottapon Boonprakob</t>
  </si>
  <si>
    <t>Artiwara Kongmalai</t>
  </si>
  <si>
    <t>s4087</t>
  </si>
  <si>
    <t>Paddleton</t>
  </si>
  <si>
    <t>Mark Duplass, Ray Romano</t>
  </si>
  <si>
    <t>s4283</t>
  </si>
  <si>
    <t>Miss J Contemplates Her Choice</t>
  </si>
  <si>
    <t>Jason Lai</t>
  </si>
  <si>
    <t>Kit Chan, Xiang Yun, Bobby Tonelli, Shane Pow, Seraph Sun, Marcus Chiau, Sierra Bustos, Amy Cheng, Lin Yu Hui, Youyi</t>
  </si>
  <si>
    <t>s4379</t>
  </si>
  <si>
    <t>The Pixar Story</t>
  </si>
  <si>
    <t>Stacy Keach</t>
  </si>
  <si>
    <t>s4533</t>
  </si>
  <si>
    <t>Malevolent</t>
  </si>
  <si>
    <t>Olaf de Fleur</t>
  </si>
  <si>
    <t>Florence Pugh, Ben Lloyd-Hughes, Celia Imrie, James Cosmo, Scott Chambers, Georgina Bevan</t>
  </si>
  <si>
    <t>s4811</t>
  </si>
  <si>
    <t>Penalty Kick</t>
  </si>
  <si>
    <t>Rodrigo Triana</t>
  </si>
  <si>
    <t>Adri√°n Uribe, Julieth Restrepo, Carlos Manuel Vesga, Jos√© Sefami, Mary Paz Mata, Alicia Sandoval, Teresa Monroy, Eduardo Ibarrola</t>
  </si>
  <si>
    <t>Colombia, Mexico</t>
  </si>
  <si>
    <t>s4820</t>
  </si>
  <si>
    <t>Brain on Fire</t>
  </si>
  <si>
    <t>Gerard Barrett</t>
  </si>
  <si>
    <t>Chlo√´ Grace Moretz, Thomas Mann, Richard Armitage, Jenny Slate, Carrie-Anne Moss, Tyler Perry, Alex Zahara</t>
  </si>
  <si>
    <t>United States, Canada, Ireland</t>
  </si>
  <si>
    <t>s4859</t>
  </si>
  <si>
    <t>Katt Williams: American Hustle (The Movie)</t>
  </si>
  <si>
    <t>Brit McAdams</t>
  </si>
  <si>
    <t>Katt Williams, Da Brat, Snoop Dogg, Tamala Jones, Jeremy Piven, Ludacris, Melanie Comarcho, Red Grant, Alphonso Mcauley, Damaine Radcliff, Taran Killam</t>
  </si>
  <si>
    <t>s4884</t>
  </si>
  <si>
    <t>Si saben c√≥mo me pongo ¬øp√° qu√© me invitan?</t>
  </si>
  <si>
    <t>Ricardo Quevedo, Iv√°n Mar√≠n, Freddy Beltr√°n, Nelson Polan√≠a, Fabiola Posada, Liss Pereira, Jessica Sanjuan, Lina Cardona</t>
  </si>
  <si>
    <t>s5017</t>
  </si>
  <si>
    <t>Trailer Park Boys Live at the North Pole</t>
  </si>
  <si>
    <t>Mike Smith, John Paul Tremblay, Robb Wells, John Dunsworth, Pat Roach, Jacob Rolfe, Marguerite McNeil, Doug Barron, Paul Doucette, Gareth Meagher</t>
  </si>
  <si>
    <t>s5130</t>
  </si>
  <si>
    <t>El Camino Christmas</t>
  </si>
  <si>
    <t>David E. Talbert</t>
  </si>
  <si>
    <t>Jessica Alba, Tim Allen, Dax Shepard, Vincent D'Onofrio, Luke Grimes, Kurtwood Smith, Michelle Mylett</t>
  </si>
  <si>
    <t>s5230</t>
  </si>
  <si>
    <t>Bomb Scared</t>
  </si>
  <si>
    <t>Borja Cobeaga</t>
  </si>
  <si>
    <t>Javier C√°mara, Juli√°n L√≥pez, Miren Ibarguren, Gorka Otxoa, Tina S√°inz, Ram√≥n Barea</t>
  </si>
  <si>
    <t>s5307</t>
  </si>
  <si>
    <t>Offline - Das leben ist kein bonuslevel</t>
  </si>
  <si>
    <t>Florian Schnell</t>
  </si>
  <si>
    <t>Moritz Jahn, Mala Emde, Ugur Ekeroglu, David Sch√ºtter, Hannes Wegener, Yung Ngo, Kida Khodr Ramadan</t>
  </si>
  <si>
    <t>s5377</t>
  </si>
  <si>
    <t>Chasing Coral</t>
  </si>
  <si>
    <t>Jeff Orlowski</t>
  </si>
  <si>
    <t>s5420</t>
  </si>
  <si>
    <t>You Get Me</t>
  </si>
  <si>
    <t>Brent Bonacorso</t>
  </si>
  <si>
    <t>Bella Thorne, Halston Sage, Taylor John Smith, Nash Grier, Anna Akana, Kathryn Morris, Brigid Brannagh, Kimberly Williams-Paisley, Tyler Hanson</t>
  </si>
  <si>
    <t>s5454</t>
  </si>
  <si>
    <t>Little Boxes</t>
  </si>
  <si>
    <t>Rob Meyer</t>
  </si>
  <si>
    <t>Melanie Lynskey, Nelsan Ellis, Armani Jackson, Oona Laurence, Janeane Garofalo, Christine Taylor, Nadia Dajani, Veanne Cox, Will Janowitz, Julie Hays</t>
  </si>
  <si>
    <t>s5506</t>
  </si>
  <si>
    <t>Loev</t>
  </si>
  <si>
    <t>Sudhanshu Saria</t>
  </si>
  <si>
    <t>Shiv Pandit, Dhruv Ganesh, Siddharth Menon, Rishabh Chaddha</t>
  </si>
  <si>
    <t>s5541</t>
  </si>
  <si>
    <t>Win It All</t>
  </si>
  <si>
    <t>Joe Swanberg</t>
  </si>
  <si>
    <t>Jake Johnson, Aislinn Derbez, Joe Lo Truglio, Keegan-Michael Key, Nicky Excitement</t>
  </si>
  <si>
    <t>s5697</t>
  </si>
  <si>
    <t>1000 Rupee Note</t>
  </si>
  <si>
    <t>Shrihari Sathe</t>
  </si>
  <si>
    <t>Usha Naik, Sandeep Pathak, Shrikant Yadav, Ganesh Yadav, Pooja Nayak, Devendra Gaikwad</t>
  </si>
  <si>
    <t>s5738</t>
  </si>
  <si>
    <t>I Am the Pretty Thing That Lives in the House</t>
  </si>
  <si>
    <t>Osgood Perkins</t>
  </si>
  <si>
    <t>Ruth Wilson, Bob Balaban, Lucy Boynton, Paula Prentiss</t>
  </si>
  <si>
    <t>s5793</t>
  </si>
  <si>
    <t>ARQ</t>
  </si>
  <si>
    <t>Tony Elliott</t>
  </si>
  <si>
    <t>Robbie Amell, Rachael Taylor, Shaun Benson, Gray Powell, Jacob Neayem, Adam Butcher, Tantoo Cardinal</t>
  </si>
  <si>
    <t>International Movies, Sci-Fi &amp; Fantasy, Thrillers</t>
  </si>
  <si>
    <t>s5980</t>
  </si>
  <si>
    <t>1 Chance 2 Dance</t>
  </si>
  <si>
    <t>Adam Deyoe</t>
  </si>
  <si>
    <t>Lexi Giovagnoli, Justin Ray, Rae Latt, Poonam Basu, Teresa Biter, Kalilah Harris, Alexia Dox, Adam Powell, Sean McBride</t>
  </si>
  <si>
    <t>s5992</t>
  </si>
  <si>
    <t>14 Cameras</t>
  </si>
  <si>
    <t>Scott Hussion, Seth Fuller</t>
  </si>
  <si>
    <t>Neville Archambault, Amber Midthunder, Brytnee Ratledge, Hank Rogerson, Chelsea Edmundson, John-Paul Howard, Lora Martinez-Cunningham, Brianne Moncrief</t>
  </si>
  <si>
    <t>s6059</t>
  </si>
  <si>
    <t>A Sort of Homecoming</t>
  </si>
  <si>
    <t>Maria Burton</t>
  </si>
  <si>
    <t>Laura Marano, Parker Mack, Katherine McNamara, Marcus Lyle Brown, Shayne Topp, Michelle Clunie, Kathleen Wilhoite</t>
  </si>
  <si>
    <t>s6084</t>
  </si>
  <si>
    <t>Acapulco La vida va</t>
  </si>
  <si>
    <t>Alfonso Serrano Maturino</t>
  </si>
  <si>
    <t>Patricio Castillo, Sergio Bustamante, Alejandro Su√°rez, Luz Mar√≠a Jerez, Bob Isaacs, Tere Monroy</t>
  </si>
  <si>
    <t>s6099</t>
  </si>
  <si>
    <t>Aftershock</t>
  </si>
  <si>
    <t>Nicol√°s L√≥pez</t>
  </si>
  <si>
    <t>Eli Roth, Andrea Osv√°rt, Ariel Levy, Natasha Yarovenko, Nicol√°s Mart√≠nez, Lorenza Izzo, Marcial Tagle, Ram√≥n Llao, Ignacia Allamand, Paz Bascu√±√°n</t>
  </si>
  <si>
    <t>United States, Chile</t>
  </si>
  <si>
    <t>Action &amp; Adventure, Horror Movies</t>
  </si>
  <si>
    <t>s6115</t>
  </si>
  <si>
    <t>Alive and Kicking</t>
  </si>
  <si>
    <t>Susan Glatzer</t>
  </si>
  <si>
    <t>s6179</t>
  </si>
  <si>
    <t>Apache Warrior</t>
  </si>
  <si>
    <t>David Salzberg, Christian Tureaud</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</si>
  <si>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</si>
  <si>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</si>
  <si>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</si>
  <si>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</si>
  <si>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s6356</t>
  </si>
  <si>
    <t>Bombshell: The Hedy Lamarr Story</t>
  </si>
  <si>
    <t>Alexandra Dean</t>
  </si>
  <si>
    <t>Hedy Lamarr</t>
  </si>
  <si>
    <t>s6497</t>
  </si>
  <si>
    <t>Cleopatra Jones</t>
  </si>
  <si>
    <t>Jack Starrett</t>
  </si>
  <si>
    <t>Tamara Dobson, Bernie Casey, BrendaSykes, Esther Rolle, Shelley Winters</t>
  </si>
  <si>
    <t>Action &amp; Adventure, Classic Movies</t>
  </si>
  <si>
    <t>s6624</t>
  </si>
  <si>
    <t>Domino</t>
  </si>
  <si>
    <t>Brian De Palma</t>
  </si>
  <si>
    <t>Nikolaj Coster-Waldau, Carice van Houten, Eriq Ebouaney, Guy Pearce, Mohammed Azaay, S√∏ren Malling, Paprika Steen, Helena Kaittani</t>
  </si>
  <si>
    <t>Denmark, France, Belgium, Italy, Netherlands, United States, United Kingdom</t>
  </si>
  <si>
    <t>s6650</t>
  </si>
  <si>
    <t>Dries</t>
  </si>
  <si>
    <t>Reiner Holzemer</t>
  </si>
  <si>
    <t>Dries Van Noten</t>
  </si>
  <si>
    <t>Germany, Belgium</t>
  </si>
  <si>
    <t>s6731</t>
  </si>
  <si>
    <t>Face 2 Face</t>
  </si>
  <si>
    <t>Matt Toronto</t>
  </si>
  <si>
    <t>Daniela Bobadilla, Daniel Amerman, Kevin McCorkle, Mary Gordon Murray, Emily Jordan, Karrie Cox, Nicholas James Reilly, Enspirit, Sheldon A. Smith, Michael Soulema</t>
  </si>
  <si>
    <t>s6868</t>
  </si>
  <si>
    <t>Goldie</t>
  </si>
  <si>
    <t>Sam de Jong</t>
  </si>
  <si>
    <t>Slick Woods, George Sample III, Shaquila Angela Griszell, Danny Hoch, Khris Davis, Jazmyn Davis, Alana Tyler-Tomkins, Fran Jaye</t>
  </si>
  <si>
    <t>s6939</t>
  </si>
  <si>
    <t>Haunters: The Art of the Scare</t>
  </si>
  <si>
    <t>Jon Schnitzer</t>
  </si>
  <si>
    <t>s6945</t>
  </si>
  <si>
    <t>He Named Me Malala</t>
  </si>
  <si>
    <t>Davis Guggenheim</t>
  </si>
  <si>
    <t>Malala Yousafzai</t>
  </si>
  <si>
    <t>United States, United Arab Emirates</t>
  </si>
  <si>
    <t>s6946</t>
  </si>
  <si>
    <t>He's Out There</t>
  </si>
  <si>
    <t>Quinn Lasher</t>
  </si>
  <si>
    <t>Yvonne Strahovski, Anna Pniowsky, Abigail Pniowsky, Ryan McDonald, Justin Bruening, Julian Bailey</t>
  </si>
  <si>
    <t>s6963</t>
  </si>
  <si>
    <t>Hero</t>
  </si>
  <si>
    <t>Corey Yuen</t>
  </si>
  <si>
    <t>Takeshi Kaneshiro, Yuen Biao, Valerie Chow, Jessica Hester Hsuan, Tak Yuen, Wah Yuen, Corey Yuen</t>
  </si>
  <si>
    <t>s7045</t>
  </si>
  <si>
    <t>I Don't Know How She Does It</t>
  </si>
  <si>
    <t>Douglas McGrath</t>
  </si>
  <si>
    <t>Sarah Jessica Parker, Pierce Brosnan, Greg Kinnear, Christina Hendricks, Kelsey Grammer, Seth Meyers, Olivia Munn, Jane Curtin, Mark Blum, Busy Philipps, Sarah Shahi, Jessica Szohr</t>
  </si>
  <si>
    <t>s7062</t>
  </si>
  <si>
    <t>In The Deep</t>
  </si>
  <si>
    <t>Mandy Moore, Claire Holt, Matthew Modine, Chris Johnson, Yani Gellman, Santiago Segura</t>
  </si>
  <si>
    <t>United Kingdom, United States, Dominican Republic</t>
  </si>
  <si>
    <t>s7064</t>
  </si>
  <si>
    <t>Incoming</t>
  </si>
  <si>
    <t>Eric Zaragosa</t>
  </si>
  <si>
    <t>Scott Adkins, Aaron McCusker, Vahldin Prelic, Lukas Loughran, Michelle Lehane, Alaa Seif, Milan Kovacevic, Arkie Reece, Vladimir Alenikov, Dominic Power</t>
  </si>
  <si>
    <t>Serbia</t>
  </si>
  <si>
    <t>Serbia, United States</t>
  </si>
  <si>
    <t>s7179</t>
  </si>
  <si>
    <t>Kevin Hart: Laugh at My Pain</t>
  </si>
  <si>
    <t>s7299</t>
  </si>
  <si>
    <t>Life After Beth</t>
  </si>
  <si>
    <t>Jeff Baena</t>
  </si>
  <si>
    <t>Aubrey Plaza, Dane DeHaan, John C. Reilly, Molly Shannon, Cheryl Hines, Paul Reiser, Matthew Gray Gubler, Anna Kendrick, Paul Weitz</t>
  </si>
  <si>
    <t>s7399</t>
  </si>
  <si>
    <t>Manolo: The Boy Who Made Shoes for Lizards</t>
  </si>
  <si>
    <t>Michael Roberts</t>
  </si>
  <si>
    <t>Manolo Blahnik, Anna Wintour, Andr√© Leon Talley, Paloma Picasso, Candace Bushnell, Iman, Rihanna, Naomi Campbell, Isaac Mizrahi, Rupert Everett, Sofia Coppola, John Galliano</t>
  </si>
  <si>
    <t>s7402</t>
  </si>
  <si>
    <t>Mantra</t>
  </si>
  <si>
    <t>Nicholas Kharkongor</t>
  </si>
  <si>
    <t>Rajat Kapoor, Lushin Dubey, Kalki Koechlin, Shiv Pandit, Adil Hussain, Rohan Joshi, Yuri Suri, Maya Krishna Rao</t>
  </si>
  <si>
    <t>s7579</t>
  </si>
  <si>
    <t>Never Heard</t>
  </si>
  <si>
    <t>Josh Webber</t>
  </si>
  <si>
    <t>Romeo Miller, David Banner, Robin Givens, Karrueche Tran, Dijon Talton, Dorien Wilson, Karen Abercrombie, Kandi Burruss, Brian White, Jackie Long</t>
  </si>
  <si>
    <t>Dramas, Faith &amp; Spirituality</t>
  </si>
  <si>
    <t>s7595</t>
  </si>
  <si>
    <t>Norm of the North: Family Vacation</t>
  </si>
  <si>
    <t>Anthony Bell</t>
  </si>
  <si>
    <t>Andrew Toth, Lisa Durupt, Jonathan Holmes, Paul Dobson, Cole Howard, Brian Drummond, Jennifer Cameron</t>
  </si>
  <si>
    <t>s7652</t>
  </si>
  <si>
    <t>On the Wrong Track</t>
  </si>
  <si>
    <t>Clarence Yiu-leung Fok</t>
  </si>
  <si>
    <t>Andy Lau, Yim Chau-wah, Wai Yee Chan, Prudence Liew, Poon Wang Ban, Hua Yueh, Wong Kung-miu</t>
  </si>
  <si>
    <t>s7665</t>
  </si>
  <si>
    <t>One More Shot</t>
  </si>
  <si>
    <t>Noah Moskin</t>
  </si>
  <si>
    <t>s7692</t>
  </si>
  <si>
    <t>Paathi</t>
  </si>
  <si>
    <t>Chandran Narikode</t>
  </si>
  <si>
    <t>Indrans, Joy Mathew, Kalabhavan Shajohn, Sasi Kalinga, Santhosh Keezhattoor, Valsala Menon, Seema G. Nair, Parvathi T</t>
  </si>
  <si>
    <t>s7704</t>
  </si>
  <si>
    <t>Paper Year</t>
  </si>
  <si>
    <t>Rebecca Addelman</t>
  </si>
  <si>
    <t>Hamish Linklater, Eve Hewson, Avan Jogia, Andie MacDowell</t>
  </si>
  <si>
    <t>s7725</t>
  </si>
  <si>
    <t>Penelope</t>
  </si>
  <si>
    <t>Mark Palansky</t>
  </si>
  <si>
    <t>Christina Ricci, James McAvoy, Catherine O'Hara, Peter Dinklage, Simon Woods</t>
  </si>
  <si>
    <t>Children &amp; Family Movies, Comedies, Romantic Movies</t>
  </si>
  <si>
    <t>s7805</t>
  </si>
  <si>
    <t>Pusher</t>
  </si>
  <si>
    <t>Luis Prieto</t>
  </si>
  <si>
    <t>Richard Coyle, Bronson Webb, Agyness Deyn, Mem Ferda, Zlatko Buric, Paul Kaye, Bill Thomas, Neil Maskell, Daisy Lewis</t>
  </si>
  <si>
    <t>s7891</t>
  </si>
  <si>
    <t>Room for Rent</t>
  </si>
  <si>
    <t>Matthew Atkinson</t>
  </si>
  <si>
    <t>Brett Gelman, Mark Little, Carla Gallo, Stephnie Weir, Patrick J. Adams, Mark McKinney</t>
  </si>
  <si>
    <t>s7901</t>
  </si>
  <si>
    <t>Rumble in the Bronx</t>
  </si>
  <si>
    <t>Stanley Tong</t>
  </si>
  <si>
    <t>Jackie Chan, Anita Mui, Fran√ßoise Yip, Bill Tung, Marc Akerstream, Garvin Cross, Morgan Lam, Ailen Sit</t>
  </si>
  <si>
    <t>s8011</t>
  </si>
  <si>
    <t>Shorts</t>
  </si>
  <si>
    <t>Jimmy Bennett, Jake Short, Kat Dennings, Trevor Gagnon, Devon Gearhart, Jolie Vanier, Rebel Rodriguez, Leo Howard, Leslie Mann, Jon Cryer, William H. Macy, James Spader</t>
  </si>
  <si>
    <t>s8038</t>
  </si>
  <si>
    <t>Sleepover</t>
  </si>
  <si>
    <t>Joe Nussbaum</t>
  </si>
  <si>
    <t>Alexa PenaVega, Mika Boorem, Jane Lynch, Sam Huntington, Sara Paxton, Brie Larson, Scout Taylor-Compton, Douglas Smith, Katija Pevec, Steve Carell, Jeff Garlin</t>
  </si>
  <si>
    <t>s8089</t>
  </si>
  <si>
    <t>Step Outside</t>
  </si>
  <si>
    <t>Wael Ihsan</t>
  </si>
  <si>
    <t>Kareem Mahmoud Abdel Aziz, Khaled El Sawy, Ahmed Fathy, Malak Koura, Ashraf Abdel Baqi</t>
  </si>
  <si>
    <t>s8152</t>
  </si>
  <si>
    <t>Tarzan</t>
  </si>
  <si>
    <t>Chris Buck, Kevin Lima</t>
  </si>
  <si>
    <t>Tony Goldwyn, Minnie Driver, Glenn Close, Brian Blessed, Nigel Hawthorne, Rosie O'Donnell, Lance Henriksen, Wayne Knight, Alex D. Linz</t>
  </si>
  <si>
    <t>s8158</t>
  </si>
  <si>
    <t>Teenage Cocktail</t>
  </si>
  <si>
    <t>John Carchietta</t>
  </si>
  <si>
    <t>Nichole Bloom, Fabianne Therese, Michelle Borth, Pat Healy, AJ Bowen, Joshua Leonard</t>
  </si>
  <si>
    <t>s8189</t>
  </si>
  <si>
    <t>The Amityville Horror</t>
  </si>
  <si>
    <t>Andrew Douglas</t>
  </si>
  <si>
    <t>Ryan Reynolds, Melissa George, Chlo√´ Grace Moretz, Jesse James, Jimmy Bennett, Rachel Nichols, Philip Baker Hall, Isabel Conner, Brendan Donaldson, Annabel Armour</t>
  </si>
  <si>
    <t>s8205</t>
  </si>
  <si>
    <t>The Basement</t>
  </si>
  <si>
    <t>Brian M. Conley, Nathan Ives</t>
  </si>
  <si>
    <t>Mischa Barton, Jackson Davis, Cayleb Long, Tracie Thoms, Bailey Anne Borders</t>
  </si>
  <si>
    <t>s8311</t>
  </si>
  <si>
    <t>The Forgotten</t>
  </si>
  <si>
    <t>Oliver Frampton</t>
  </si>
  <si>
    <t>Clem Tibber, Elarica Johnson, James Doherty, Shaun Dingwall, Lyndsey Marshal</t>
  </si>
  <si>
    <t>s8326</t>
  </si>
  <si>
    <t>The Goods: Live Hard, Sell Hard</t>
  </si>
  <si>
    <t>Jeremy Piven, Ving Rhames, James Brolin, David Koechner, Kathryn Hahn, Ed Helms, Jordana Spiro, Tony Hale, Ken Jeong, Rob Riggle, Kristen Schaal, Alan Thicke, Jonathan Sadowski, Joey Kern, Craig Robinson</t>
  </si>
  <si>
    <t>s8394</t>
  </si>
  <si>
    <t>The Little Hours</t>
  </si>
  <si>
    <t>Alison Brie, Dave Franco, Kate Micucci, Aubrey Plaza, John C. Reilly, Molly Shannon, Fred Armisen, Jemima Kirke, Lauren Weedman, Nick Offerman, Paul Reiser, Adam Pally, Paul Weitz, Jon Gabrus</t>
  </si>
  <si>
    <t>s8523</t>
  </si>
  <si>
    <t>The Super</t>
  </si>
  <si>
    <t>Stephan Rick</t>
  </si>
  <si>
    <t>Patrick John Flueger, Val Kilmer, Louisa Krause, Mattea Conforti, Taylor Richardson, Paul Ben-Victor, Yul Vazquez, Andrea Lynn Green, Travaris Spears, Melissa Bolona</t>
  </si>
  <si>
    <t>s8567</t>
  </si>
  <si>
    <t>The Wrong Babysitter</t>
  </si>
  <si>
    <t>George Mendeluk</t>
  </si>
  <si>
    <t>Daphne Zuniga, Seann Gallagher, Lisa Marie Caruk, Matt Bellefleur, Ava Hughes, Britt Irvin, Lochlyn Munro</t>
  </si>
  <si>
    <t>s8573</t>
  </si>
  <si>
    <t>Thelonious Monk: Straight, No Chaser</t>
  </si>
  <si>
    <t>Charlotte Zwerin</t>
  </si>
  <si>
    <t>Thelonious Monk, Samuel E. Wright</t>
  </si>
  <si>
    <t>s8602</t>
  </si>
  <si>
    <t>Tokyo Idols</t>
  </si>
  <si>
    <t>Kyoko Miyake</t>
  </si>
  <si>
    <t>United Kingdom, Canada, Japan</t>
  </si>
  <si>
    <t>s8639</t>
  </si>
  <si>
    <t>Tucker and Dale vs. Evil</t>
  </si>
  <si>
    <t>Eli Craig</t>
  </si>
  <si>
    <t>Tyler Labine, Alan Tudyk, Katrina Bowden, Jesse Moss, Philip Granger, Brandon Jay McLaren, Christie Laing, Chelan Simmons, Travis Nelson, Alex Arsenault</t>
  </si>
  <si>
    <t>Canada, United States, India, United Kingdom</t>
  </si>
  <si>
    <t>s8648</t>
  </si>
  <si>
    <t>Twisted Trunk, Big Fat Body</t>
  </si>
  <si>
    <t>Vijay Maurya, Naman Jain, Usha Nadkarni, Mukesh Chhabra, Prarthana Behere, Jayant Gadekar, Aditi Keskar, Murari Kumar</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</si>
  <si>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</si>
  <si>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</si>
  <si>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</si>
  <si>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</si>
  <si>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</si>
  <si>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s8733</t>
  </si>
  <si>
    <t>White Chamber</t>
  </si>
  <si>
    <t>Paul Raschid</t>
  </si>
  <si>
    <t>Shauna MacDonald, Oded Fehr, Amrita Acharia, Sharon Maughan, Nicholas Farrell, Candis Nergaard, Marcus Griffiths, Adrianna Edwards, Sumit Chakravarti, Lisa Reynolds</t>
  </si>
  <si>
    <t>Sci-Fi &amp; Fantasy, Thrillers</t>
  </si>
  <si>
    <t>Sci-Fi &amp; Fantasy</t>
  </si>
  <si>
    <t>s1</t>
  </si>
  <si>
    <t>Dick Johnson Is Dead</t>
  </si>
  <si>
    <t>Kirsten Johnson</t>
  </si>
  <si>
    <t>90 min</t>
  </si>
  <si>
    <t>s95</t>
  </si>
  <si>
    <t>Show Dogs</t>
  </si>
  <si>
    <t>Will Arnett, Ludacris, Natasha Lyonne, Stanley Tucci, Jordin Sparks, Gabriel Iglesias, Shaquille O'Neal, Omar Chaparro, Alan Cumming, Andy Beckwith, Delia Sheppard, Kerry Shale</t>
  </si>
  <si>
    <t>s108</t>
  </si>
  <si>
    <t>A Champion Heart</t>
  </si>
  <si>
    <t>David de Vos</t>
  </si>
  <si>
    <t>Mandy Grace, David de Vos, Donna Rusch, Devan Key, Isabella Mancuso, Ariana Guido</t>
  </si>
  <si>
    <t>s230</t>
  </si>
  <si>
    <t>The Old Ways</t>
  </si>
  <si>
    <t>Christopher Alender</t>
  </si>
  <si>
    <t>Brigitte Kali Canales, Andrea Cortes, Julia Vera, Sal Lopez</t>
  </si>
  <si>
    <t>s284</t>
  </si>
  <si>
    <t>Misha and the Wolves</t>
  </si>
  <si>
    <t>Belgium, United Kingdom</t>
  </si>
  <si>
    <t>s329</t>
  </si>
  <si>
    <t>Boyka: Undisputed</t>
  </si>
  <si>
    <t>Todor Chapkanov</t>
  </si>
  <si>
    <t>Scott Adkins, Teodora Duhovnikova, Alon Aboutboul, Julian Vergov, Brahim Achabbakhe, Paul Chahidi, Petio Petkov, Valentin Ganev, Vlado Mihailov</t>
  </si>
  <si>
    <t>s331</t>
  </si>
  <si>
    <t>Cloudy with a Chance of Meatballs</t>
  </si>
  <si>
    <t>Phil Lord, Christopher Miller</t>
  </si>
  <si>
    <t>Bill Hader, Anna Faris, James Caan, Andy Samberg, Bruce Campbell, Mr. T, Bobb'e J. Thompson, Benjamin Bratt, Neil Patrick Harris, Al Roker</t>
  </si>
  <si>
    <t>s428</t>
  </si>
  <si>
    <t>Wannabe Courageous</t>
  </si>
  <si>
    <t>Mahmoud Karim</t>
  </si>
  <si>
    <t>Ramez Galal, Jamila Awad, Bayoumi Fouad, Mohamed Abdel-Rahman, Mohammed Tharwat, Maha Abou Ouf, Noor Kadri, Elshahat Mabrouk, Badriyyah Tulbah, Taher Abu Lela, Sara Derzawy</t>
  </si>
  <si>
    <t>s459</t>
  </si>
  <si>
    <t>My Amanda</t>
  </si>
  <si>
    <t>Alessandra de Rossi</t>
  </si>
  <si>
    <t>Piolo Pascual, Alessandra de Rossi, KC Montero, Alex Medina, Jess Mendoza, Helga Krapf, Joyce Ann Burton, Luz Valdez</t>
  </si>
  <si>
    <t>s497</t>
  </si>
  <si>
    <t>Brick Mansions</t>
  </si>
  <si>
    <t>Camille Delamarre</t>
  </si>
  <si>
    <t>Paul Walker, David Belle, RZA, Gouchy Boy, Catalina Denis, Ayisha Issa, Carlo Rota, Andreas Apergis, Richard Zeman, Robert Maillet</t>
  </si>
  <si>
    <t>France, Canada, United States, Spain</t>
  </si>
  <si>
    <t>s563</t>
  </si>
  <si>
    <t>Austin Powers: International Man of Mystery</t>
  </si>
  <si>
    <t>Jay Roach</t>
  </si>
  <si>
    <t>Mike Myers, Elizabeth Hurley, Michael York, Mimi Rogers, Robert Wagner, Seth Green, Fabiana Udenio, Mindy Sterling, Paul Dillon, Charles Napier, Will Ferrell</t>
  </si>
  <si>
    <t>s624</t>
  </si>
  <si>
    <t>Mommy Issues</t>
  </si>
  <si>
    <t>Jose Javier Reyes</t>
  </si>
  <si>
    <t>Pokwang, Sue Ramirez, Jerome Ponce, Ryan Bang, Gloria Diaz</t>
  </si>
  <si>
    <t>s633</t>
  </si>
  <si>
    <t>Wanted</t>
  </si>
  <si>
    <t>Nibal Arakji</t>
  </si>
  <si>
    <t>Daad Rizk, Georges Diab, Sihame Haddad, Georges Boukhalil, Aida Sabra, Pierre Rabbat, Myriam Klink, Dory El Samarany, Josyane Boulos</t>
  </si>
  <si>
    <t>s793</t>
  </si>
  <si>
    <t>Flipped</t>
  </si>
  <si>
    <t>Rob Reiner</t>
  </si>
  <si>
    <t>Madeline Carroll, Callan McAuliffe, Rebecca De Mornay, Anthony Edwards, John Mahoney, Penelope Ann Miller, Aidan Quinn, Kevin Weisman, Morgan Lily, Ryan Ketzner</t>
  </si>
  <si>
    <t>s883</t>
  </si>
  <si>
    <t>Jungle Beat: The Movie</t>
  </si>
  <si>
    <t>Brent Dawes</t>
  </si>
  <si>
    <t>Ed Kear, David Menkin, Ina Marie Smith, John Guerrasio, David Rintoul, Gavin Peter, Lucy Montgomery, Florrie Wilkinson, Adam Neill, Jason Pennycooke</t>
  </si>
  <si>
    <t>Mauritius</t>
  </si>
  <si>
    <t>s1120</t>
  </si>
  <si>
    <t>Into the Grizzly Maze</t>
  </si>
  <si>
    <t>David Hackl</t>
  </si>
  <si>
    <t>James Marsden, Thomas Jane, Billy Bob Thornton, Piper Perabo, Scott Glenn, Michaela McManus, Adam Beach, Kelly Curran</t>
  </si>
  <si>
    <t>s1172</t>
  </si>
  <si>
    <t>Seaspiracy</t>
  </si>
  <si>
    <t>Ali Tabrizi</t>
  </si>
  <si>
    <t>s1178</t>
  </si>
  <si>
    <t>Hospital</t>
  </si>
  <si>
    <t>Brody Chu</t>
  </si>
  <si>
    <t>Lin Po-Hung, Tai Bo, Jacqueline Zhu, Lei Hong, Hsu Lichi, Yoko Young, Samuel Gu, Eunice Lin</t>
  </si>
  <si>
    <t>s1219</t>
  </si>
  <si>
    <t>YES DAY</t>
  </si>
  <si>
    <t>Miguel Arteta</t>
  </si>
  <si>
    <t>Jennifer Garner, Edgar Ram√≠rez, Jenna Ortega, Julian Lerner, Everly Carganilla, Tracie Thoms, Fortune Feimster, Nat Faxon, Arturo Castro</t>
  </si>
  <si>
    <t>s1265</t>
  </si>
  <si>
    <t>Our Idiot Brother</t>
  </si>
  <si>
    <t>Jesse Peretz</t>
  </si>
  <si>
    <t>Paul Rudd, Elizabeth Banks, Zooey Deschanel, Emily Mortimer, Kathryn Hahn, Steve Coogan, Rashida Jones, Hugh Dancy, Shirley Knight, Adam Scott, T.J. Miller</t>
  </si>
  <si>
    <t>s1280</t>
  </si>
  <si>
    <t>Made You Look: A True Story About Fake Art</t>
  </si>
  <si>
    <t>s1373</t>
  </si>
  <si>
    <t>June &amp; Kopi</t>
  </si>
  <si>
    <t>Noviandra Santosa</t>
  </si>
  <si>
    <t>Acha Septriasa, Ryan Delon, Makayla Rose Hilli, TJ</t>
  </si>
  <si>
    <t>s1421</t>
  </si>
  <si>
    <t>Crack: Cocaine, Corruption &amp; Conspiracy</t>
  </si>
  <si>
    <t>Stanley Nelson</t>
  </si>
  <si>
    <t>s1451</t>
  </si>
  <si>
    <t>Eddie Murphy: Raw</t>
  </si>
  <si>
    <t>Robert Townsend</t>
  </si>
  <si>
    <t>s1530</t>
  </si>
  <si>
    <t>Sakaling Maging Tayo</t>
  </si>
  <si>
    <t>JP Habac</t>
  </si>
  <si>
    <t>McCoy De Leon, Elisse Joson, Bembol Roco, Chai Fonacier, Paulo Angeles, Markus Paterson, Milo Elmido Jr.</t>
  </si>
  <si>
    <t>International Movies, Romantic Movies</t>
  </si>
  <si>
    <t>s1578</t>
  </si>
  <si>
    <t>Emicida: AmarElo - It‚Äôs All For Yesterday</t>
  </si>
  <si>
    <t>Emicida</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</si>
  <si>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</si>
  <si>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</si>
  <si>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</si>
  <si>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</si>
  <si>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</si>
  <si>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s1754</t>
  </si>
  <si>
    <t>Elliot the Littlest Reindeer</t>
  </si>
  <si>
    <t>Jennifer Westcott</t>
  </si>
  <si>
    <t>Josh Hutcherson, Samantha Bee, Martin Short, Morena Baccarin, Jeff Dunham, John Cleese</t>
  </si>
  <si>
    <t>s1883</t>
  </si>
  <si>
    <t>Dolly Parton: Here I Am</t>
  </si>
  <si>
    <t>Francis Whately</t>
  </si>
  <si>
    <t>s1988</t>
  </si>
  <si>
    <t>Residue</t>
  </si>
  <si>
    <t>Merawi Gerima</t>
  </si>
  <si>
    <t>Obinna Nwachukwu, Dennis Lindsey, Taline Stewart, Derron Scott, Jamal Graham, JaCari Dye, Julian Selman, Melody Tally, Ramon Thompson, Hasinatu Camara</t>
  </si>
  <si>
    <t>s2150</t>
  </si>
  <si>
    <t>We Summon the Darkness</t>
  </si>
  <si>
    <t>Marc Meyers</t>
  </si>
  <si>
    <t>Alexandra Daddario, Amy Forsyth, Keean Johnson, Maddie Hasson, Logan Miller, Austin Swift, Johnny Knoxville, Allison McAtee, Tanner Beard</t>
  </si>
  <si>
    <t>United States, Canada, United Kingdom</t>
  </si>
  <si>
    <t>s2233</t>
  </si>
  <si>
    <t>Fatal Affair</t>
  </si>
  <si>
    <t>Peter Sullivan</t>
  </si>
  <si>
    <t>Nia Long, Omar Epps, Stephen Bishop, Maya Stojan, Aubrey Cleland, Carolyn Hennesy</t>
  </si>
  <si>
    <t>s2349</t>
  </si>
  <si>
    <t>The Royal Hibiscus Hotel</t>
  </si>
  <si>
    <t>Ishaya Bako</t>
  </si>
  <si>
    <t>Zainab Balogun, Kenneth Okolie, Deyemi Okanlawon, Joke Silva, Olu Jacobs, Jide Kosoko, Rachel Oniga, Kemi Lala Akindoju, Ini Dima-Okojie, Toni Tones</t>
  </si>
  <si>
    <t>s2361</t>
  </si>
  <si>
    <t>One-Way to Tomorrow</t>
  </si>
  <si>
    <t>Ozan A√ßƒ±ktan</t>
  </si>
  <si>
    <t>Dilan √ái√ßek Deniz, Metin Akd√ºlger</t>
  </si>
  <si>
    <t>Turkey</t>
  </si>
  <si>
    <t>s2417</t>
  </si>
  <si>
    <t>The Night Clerk</t>
  </si>
  <si>
    <t>Michael Cristofer</t>
  </si>
  <si>
    <t>Tye Sheridan, Ana de Armas, Helen Hunt, John Leguizamo, Johnathon Schaech, Jacque Gray</t>
  </si>
  <si>
    <t>s2541</t>
  </si>
  <si>
    <t>The Wrong Missy</t>
  </si>
  <si>
    <t>David Spade, Lauren Lapkus, Nick Swardson, Geoff Pierson, Jackie Sandler, Sarah Chalke, Rob Schneider, Chris Witaske, Joe Anoa'i, Molly Sims</t>
  </si>
  <si>
    <t>s2556</t>
  </si>
  <si>
    <t>Aerials</t>
  </si>
  <si>
    <t>S.A. Zaidi</t>
  </si>
  <si>
    <t>Saga Alyasery, Ana Druzhynina, Mansour Al Felei, Mohammad Abu Diak, Pascale Matar, Luke Coutts, Abeer Mohammed</t>
  </si>
  <si>
    <t>s2573</t>
  </si>
  <si>
    <t>Roped</t>
  </si>
  <si>
    <t>Shaun Paul Piccinino</t>
  </si>
  <si>
    <t>Josh Swickard, Casper Van Dien, Lorynn York, Christina Moore, John Schneider, Michael Roark, Shane Graham, Cooper Lundeen, Javicia Leslie, Spencer Neville</t>
  </si>
  <si>
    <t>s2582</t>
  </si>
  <si>
    <t>I Am Divine</t>
  </si>
  <si>
    <t>Jeffrey Schwarz</t>
  </si>
  <si>
    <t>s2706</t>
  </si>
  <si>
    <t>Dark Light</t>
  </si>
  <si>
    <t>Padraig Reynolds</t>
  </si>
  <si>
    <t>Jessica Madsen, Opal Littleton, Ed Brody, Kristina Clifford, Ben Sullivan, Gerald Tyler, Weston Meredith</t>
  </si>
  <si>
    <t>Horror Movies, Independent Movies, Sci-Fi &amp; Fantasy</t>
  </si>
  <si>
    <t>s2867</t>
  </si>
  <si>
    <t>ZZ TOP: THAT LITTLE OL' BAND FROM TEXAS</t>
  </si>
  <si>
    <t>Sam Dunn</t>
  </si>
  <si>
    <t>United Kingdom, Canada, United States</t>
  </si>
  <si>
    <t>s2991</t>
  </si>
  <si>
    <t>Die Ontwaking</t>
  </si>
  <si>
    <t>Johnny Breedt</t>
  </si>
  <si>
    <t>Gys de Villiers, Juanita de Villiers, G√©rard Rudolf, Paul Eilers, Pete Spyropoulos, Jaco Muller, Armand Aucamp, Christine Tesco</t>
  </si>
  <si>
    <t>s3047</t>
  </si>
  <si>
    <t>All the Freckles in the World</t>
  </si>
  <si>
    <t>Yibr√°n Asuad</t>
  </si>
  <si>
    <t>H√°nssel Casillas, Loreto Peralta, Andrea Sutton, Luis De La Rosa, Alejandro Flores, Anajos√© Aldrete, Daniel Haddad, Montserrat Mara√±√≥n, Juan Carlos Viana Prieto, Hern√°n Del Riego</t>
  </si>
  <si>
    <t>s3081</t>
  </si>
  <si>
    <t>Benchwarmers 2: Breaking Balls</t>
  </si>
  <si>
    <t>Chris Klein, Jon Lovitz, Chelsey Reist, Lochlyn Munro, Liam Hughes, Jill Morrison, Zak Santiago, Garfield Wilson, Jonathan Silverman</t>
  </si>
  <si>
    <t>s3108</t>
  </si>
  <si>
    <t>Jacob's Ladder</t>
  </si>
  <si>
    <t>David M. Rosenthal</t>
  </si>
  <si>
    <t>Michael Ealy, Jesse Williams, Nicole Beharie, Guy Burnet, Joseph Sikora, Karla Souza, Ritchie Coster, Jon Eyez</t>
  </si>
  <si>
    <t>s3330</t>
  </si>
  <si>
    <t>American Son</t>
  </si>
  <si>
    <t>Kenny Leon</t>
  </si>
  <si>
    <t>Kerry Washington, Steven Pasquale, Jeremy Jordan, Eugene Lee</t>
  </si>
  <si>
    <t>s3466</t>
  </si>
  <si>
    <t>First Kiss</t>
  </si>
  <si>
    <t>Roy Poortmans</t>
  </si>
  <si>
    <t>Vaj√®n van den Bosch, Buddy Vedder, Leontine Borsato, Caroline de Bruijn, Stijn Fransen, Marije Zuurveld</t>
  </si>
  <si>
    <t>s3481</t>
  </si>
  <si>
    <t>TUNA GIRL</t>
  </si>
  <si>
    <t>Fuka Koshiba, Tom Fujita, Hidetoshi Hoshida, Hiroto Kanai, Ryosuke Yusa, Shuri Tanaka, Chal Inoue, Takashi Taniguchi, Takeshi Masu</t>
  </si>
  <si>
    <t>s3673</t>
  </si>
  <si>
    <t>Kidnapping Stella</t>
  </si>
  <si>
    <t>Max von der Groeben, Jella Haase, Clemens Schick</t>
  </si>
  <si>
    <t>s3741</t>
  </si>
  <si>
    <t>Pihu</t>
  </si>
  <si>
    <t>Vinod Kapri</t>
  </si>
  <si>
    <t>Pihu Myra Vishwakarma</t>
  </si>
  <si>
    <t>s3773</t>
  </si>
  <si>
    <t>Alles ist gut</t>
  </si>
  <si>
    <t>Eva Trobisch</t>
  </si>
  <si>
    <t>Aenne Schwarz, Andreas D√∂hler, Hans L√∂w, Tilo Nest, Lina Wendel, Lisa Hagmeister</t>
  </si>
  <si>
    <t>s3814</t>
  </si>
  <si>
    <t>Maria</t>
  </si>
  <si>
    <t>Pedring A. Lopez</t>
  </si>
  <si>
    <t>Cristine Reyes, Germaine De Leon, KC Montero, Ronnie Lazaro, Freddie Webb</t>
  </si>
  <si>
    <t>s3819</t>
  </si>
  <si>
    <t>Good Sam</t>
  </si>
  <si>
    <t>Kate Melville</t>
  </si>
  <si>
    <t>Tiya Sircar, Chad Connell, Marco Grazzini, Jesse Camacho, Mark Camacho, Elana Dunkelman, Kelly Hope Taylor, Kenny Wong, Daniela Sandiford, Christina Tannous</t>
  </si>
  <si>
    <t>s3872</t>
  </si>
  <si>
    <t>John &amp; Yoko: Above Us Only Sky</t>
  </si>
  <si>
    <t>Michael Epstein</t>
  </si>
  <si>
    <t>John Lennon, Yoko Ono</t>
  </si>
  <si>
    <t>s4034</t>
  </si>
  <si>
    <t>Juanita</t>
  </si>
  <si>
    <t>Clark Johnson</t>
  </si>
  <si>
    <t>Alfre Woodard, Adam Beach, LaTanya Richardson Jackson, Marcus Henderson, Blair Underwood, Ashlie Atkinson, Tsulan Cooper</t>
  </si>
  <si>
    <t>s4061</t>
  </si>
  <si>
    <t>Radio Rebel</t>
  </si>
  <si>
    <t>Peter Howitt</t>
  </si>
  <si>
    <t>Debby Ryan, Sarena Parmar, Adam DiMarco, Merritt Patterson, Nancy Robertson</t>
  </si>
  <si>
    <t>s4182</t>
  </si>
  <si>
    <t>Patria</t>
  </si>
  <si>
    <t>Mat√≠as Gueilburt</t>
  </si>
  <si>
    <t>Paco Ignacio Taibo II</t>
  </si>
  <si>
    <t>s4186</t>
  </si>
  <si>
    <t>Abducted in Plain Sight</t>
  </si>
  <si>
    <t>Skye Borgman</t>
  </si>
  <si>
    <t>s4284</t>
  </si>
  <si>
    <t>Ascharyachakit!</t>
  </si>
  <si>
    <t>Samit Kakkad</t>
  </si>
  <si>
    <t>Priyanka Bose, Vaibhav Raj Gupta, Santosh Juvekar, Anangsha Biswas, Ankit Raaj, Kashmira Irani, Kailash Waghmare, Vipin Sharma</t>
  </si>
  <si>
    <t>s4296</t>
  </si>
  <si>
    <t>F.R.E.D.I.</t>
  </si>
  <si>
    <t>Sean Olson</t>
  </si>
  <si>
    <t>Kelly Hu, Angus Macfadyen, Candace Cameron Bure, Lucius Hoyos, Reid Miller, Tyler Christopher, Casimere Jollette, Christina Cox, Texas Battle, Harvey Guillen</t>
  </si>
  <si>
    <t>s4348</t>
  </si>
  <si>
    <t>Roll With Me</t>
  </si>
  <si>
    <t>s4413</t>
  </si>
  <si>
    <t>John Leguizamo's Latin History for Morons</t>
  </si>
  <si>
    <t>John Leguizamo</t>
  </si>
  <si>
    <t>s4474</t>
  </si>
  <si>
    <t>Jefe</t>
  </si>
  <si>
    <t>Sergio Barrej√≥n</t>
  </si>
  <si>
    <t>Luis Callejo, Juana Acosta, Carlo D'Ursi, Josean Bengoetxea, B√°rbara Santa-Cruz, Maica Barroso, Adam Jezierski, Sergio Quintana</t>
  </si>
  <si>
    <t>Spain, Portugal</t>
  </si>
  <si>
    <t>s4582</t>
  </si>
  <si>
    <t>Lock</t>
  </si>
  <si>
    <t>Smeep Kang</t>
  </si>
  <si>
    <t>Gippy Grewal, Gurpreet Guggi, Smeep Kang, Geeta Basra, Karamjit Anmol, Harpal Singh, Vikram Grover, Priyanka Sharma</t>
  </si>
  <si>
    <t>s4689</t>
  </si>
  <si>
    <t>The After Party</t>
  </si>
  <si>
    <t>Kyle Harvey, Harrison Holzer, Teyana Taylor, Shelley Hennig, Wiz Khalifa, Blair Underwood, Jordan Rock, Amin Joseph, Andy Buckley, Jamie Choi</t>
  </si>
  <si>
    <t>s4738</t>
  </si>
  <si>
    <t>The Blue Umbrella</t>
  </si>
  <si>
    <t>Vishal Bhardwaj</t>
  </si>
  <si>
    <t>Pankaj Kapur, Shreya Sharma, Dolly Ahluwalia, Deepak Dobriyal, Rahul Kumar, Paramjit Singh Kakran, Piu Dutt, Samrat Mukherjee</t>
  </si>
  <si>
    <t>Children &amp; Family Movies, Dramas, Independent Movies</t>
  </si>
  <si>
    <t>s4806</t>
  </si>
  <si>
    <t>The Maus</t>
  </si>
  <si>
    <t>Yayo Herrero</t>
  </si>
  <si>
    <t>Alma Terzic, August Wittgenstein, Aleksandar Seksan, Sanin Milavic, Diana Fern√°ndez P√©rez, Ella Jazz</t>
  </si>
  <si>
    <t>s4812</t>
  </si>
  <si>
    <t>Recovery Boys</t>
  </si>
  <si>
    <t>s4890</t>
  </si>
  <si>
    <t>Despido Procedente</t>
  </si>
  <si>
    <t>Lucas Figueroa</t>
  </si>
  <si>
    <t>Imanol Arias, Dar√≠o Grandinetti, Hugo Silva, Luis Luque, Miguel √Ångel Sol√°, Tom√°s Pozzi, Valeria Alonso</t>
  </si>
  <si>
    <t>s4902</t>
  </si>
  <si>
    <t>The Clapper</t>
  </si>
  <si>
    <t>Dito Montiel</t>
  </si>
  <si>
    <t>Ed Helms, Amanda Seyfried, Tracy Morgan, Brenda Vaccaro, P.J. Byrne, Leah Remini, Mickey Gooch Jr., Adam Levine, Russell Peters, Alan Thicke</t>
  </si>
  <si>
    <t>s4924</t>
  </si>
  <si>
    <t>All The Reasons To Forget</t>
  </si>
  <si>
    <t>Pedro Coutinho</t>
  </si>
  <si>
    <t>Johnny Massaro, Bianca Comparato, Regina Braga, Maria Laura Nogueira, Victor Mendes, Thiago Amaral, Rafael Primot, Eduardo Mossri, Rita Batata, Larissa Ferrara</t>
  </si>
  <si>
    <t>s5219</t>
  </si>
  <si>
    <t>Belief: The Possession of Janet Moses</t>
  </si>
  <si>
    <t>David Stubbs</t>
  </si>
  <si>
    <t>Kura Forrester, William Davis, Tina Cook, Hariata Moriarty</t>
  </si>
  <si>
    <t>s5295</t>
  </si>
  <si>
    <t>Brother's Shadow</t>
  </si>
  <si>
    <t>Todd S. Yellin</t>
  </si>
  <si>
    <t>Scott Cohen, Judd Hirsch, Susan Floyd, Elliot Korte, Ruben Santiago-Hudson, James Murtaugh, Ato Essandoh, Toby Poser, Diane Kagan, John Di Benedetto, Jerry Matz, Lisa Emery</t>
  </si>
  <si>
    <t>s5330</t>
  </si>
  <si>
    <t>Chocolate City: Vegas Strip</t>
  </si>
  <si>
    <t>Jean-Claude La Marre</t>
  </si>
  <si>
    <t>Robert Ri'chard, Darrin Dewitt Henson, Ginuwine, Gilbert Saldivar, Keith Carlos, Michael Bolwaire, Willie Taylor, Michael Jai White, Vivica A. Fox, Mekhi Phifer</t>
  </si>
  <si>
    <t>s5695</t>
  </si>
  <si>
    <t>White Girl</t>
  </si>
  <si>
    <t>Elizabeth Wood</t>
  </si>
  <si>
    <t>Morgan Saylor, Brian 'Sene' Marc, Justin Bartha, Chris Noth, Adrian Martinez, India Menuez, Anthony Ramos, Ralph Rodriguez, Annabelle Dexter-Jones</t>
  </si>
  <si>
    <t>s5757</t>
  </si>
  <si>
    <t>Justin Timberlake + the Tennessee Kids</t>
  </si>
  <si>
    <t>Jonathan Demme</t>
  </si>
  <si>
    <t>Justin Timberlake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</si>
  <si>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</si>
  <si>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</si>
  <si>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</si>
  <si>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</si>
  <si>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</si>
  <si>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</si>
  <si>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</si>
  <si>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</si>
  <si>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</si>
  <si>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s5898</t>
  </si>
  <si>
    <t>Cowspiracy: The Sustainability Secret</t>
  </si>
  <si>
    <t>Kip Andersen, Keegan Kuhn</t>
  </si>
  <si>
    <t>Kip Andersen</t>
  </si>
  <si>
    <t>s5927</t>
  </si>
  <si>
    <t>E-Team</t>
  </si>
  <si>
    <t>Katy Chevigny, Ross Kauffman</t>
  </si>
  <si>
    <t>s5973</t>
  </si>
  <si>
    <t>#cats_the_mewvie</t>
  </si>
  <si>
    <t>Michael Margolis</t>
  </si>
  <si>
    <t>s5986</t>
  </si>
  <si>
    <t>12 ROUND GUN</t>
  </si>
  <si>
    <t>Sam Upton</t>
  </si>
  <si>
    <t>Sam Upton, Jared Abrahamson, Mark Boone Junior, Laila Ali, Kate Vernon, Cassi Thomson, Colby French, Miguel Perez, Jay Acovone</t>
  </si>
  <si>
    <t>Dramas, Independent Movies, Sports Movies</t>
  </si>
  <si>
    <t>s5988</t>
  </si>
  <si>
    <t>13 Cameras</t>
  </si>
  <si>
    <t>Victor Zarcoff</t>
  </si>
  <si>
    <t>PJ McCabe, Brianne Moncrief, Sarah Baldwin, Jim Cummings, Heidi Niedermeyer, Neville Archambault</t>
  </si>
  <si>
    <t>s5995</t>
  </si>
  <si>
    <t>1BR</t>
  </si>
  <si>
    <t>David Marmor</t>
  </si>
  <si>
    <t>Nicole Brydon Bloom, Giles Matthey, Taylor Nichols, Alan Blumenfeld, Celeste Sully, Susan Davis, Clayton Hoff, Earnestine Phillips</t>
  </si>
  <si>
    <t>s6083</t>
  </si>
  <si>
    <t>Abzurdah</t>
  </si>
  <si>
    <t>Daniela Goggi</t>
  </si>
  <si>
    <t>Eugenia Su√°rez, Esteban Lamothe, Gloria Carr√°, Rafael Spregelburd, Tom√°s Ottaviano, Julieta Gullo, Zoe Hochbaum, Lucia Carolina Pecrul</t>
  </si>
  <si>
    <t>s6114</t>
  </si>
  <si>
    <t>Aliens Ate My Homework</t>
  </si>
  <si>
    <t>William Shatner, Dan Payne, Kirsten Robek, Ty Consiglio, Sean McNamara, Christian Convery, Jayden Greig, Lauren McNamara, Alex Zahara, Sandy Robson</t>
  </si>
  <si>
    <t>s6128</t>
  </si>
  <si>
    <t>AlphaGo</t>
  </si>
  <si>
    <t>Greg Kohs</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</si>
  <si>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</si>
  <si>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</si>
  <si>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</si>
  <si>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</si>
  <si>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s6176</t>
  </si>
  <si>
    <t>Antidote</t>
  </si>
  <si>
    <t>Ken Barbet</t>
  </si>
  <si>
    <t>Randy Couture, Chuck Zito, Wil Traval, Celeste Thornton, Rafael De La Fuente, Alyona Chekhova, Natali Yura, Thom Rivera</t>
  </si>
  <si>
    <t>s6211</t>
  </si>
  <si>
    <t>Backtrack</t>
  </si>
  <si>
    <t>Michael Petroni</t>
  </si>
  <si>
    <t>Adrien Brody, Sam Neill, Robin McLeavy, Bruce Spence, Jenni Baird, Chloe Bayliss, Anna Lise Phillips, George Shevtsov</t>
  </si>
  <si>
    <t>Australia, United Kingdom, United Arab Emirates, Canada</t>
  </si>
  <si>
    <t>s6283</t>
  </si>
  <si>
    <t>Beneath the Leaves</t>
  </si>
  <si>
    <t>Adam Marino</t>
  </si>
  <si>
    <t>Mira Sorvino, Kristoffer Polaha, Doug Jones, Paul Sorvino, Aaron Farb, Ser'Darius Blain, Christopher Backus, Christopher Masterson, Tommy Kijas, Kee Seymore, Marla Adams</t>
  </si>
  <si>
    <t>s6308</t>
  </si>
  <si>
    <t>Big Time</t>
  </si>
  <si>
    <t>Kaspar Astrup Schr√∂der</t>
  </si>
  <si>
    <t>s6331</t>
  </si>
  <si>
    <t>Blackway</t>
  </si>
  <si>
    <t>Daniel Alfredson</t>
  </si>
  <si>
    <t>Anthony Hopkins, Julia Stiles, Alexander Ludwig, Ray Liotta, Hal Holbrook, Lochlyn Munro, Steve Bacic, Aaron Pearl, Aleks Paunovic</t>
  </si>
  <si>
    <t>s6341</t>
  </si>
  <si>
    <t>Blue Mountain State: The Rise of Thadland</t>
  </si>
  <si>
    <t>Lev L. Spiro</t>
  </si>
  <si>
    <t>Alan Ritchson, Darin Brooks, James Cade, Rob Ramsay, Chris Romano, Frankie Shaw, Omari Newton, Ed Marinaro, Dhani Jones, Ed Amatrudo, Jimmy Tatro</t>
  </si>
  <si>
    <t>s6343</t>
  </si>
  <si>
    <t>Blue Ruin</t>
  </si>
  <si>
    <t>Macon Blair, Devin Ratray, Amy Hargreaves, Kevin Kolack, Eve Plumb, David W. Thompson, Brent Werzner, Stacy Rock, Sidn√© Anderson, Sandy Barnett, Bonnie Johnson</t>
  </si>
  <si>
    <t>s6370</t>
  </si>
  <si>
    <t>Brampton's Own</t>
  </si>
  <si>
    <t>Michael Doneger</t>
  </si>
  <si>
    <t>Alex Russell, Rose McIver, Jean Smart, Scott Porter, Kevin Linehan, Spencer Grammer, Carter Hastings, Riley Voelkel, John Getz</t>
  </si>
  <si>
    <t>s6384</t>
  </si>
  <si>
    <t>Bruno and Boots: The Wizzle War</t>
  </si>
  <si>
    <t>Vivieno Caldinelli</t>
  </si>
  <si>
    <t>Jonny Gray, Callan Potter, Matt Baram, Caroline Rhea, Kiana Madeira</t>
  </si>
  <si>
    <t>s6385</t>
  </si>
  <si>
    <t>Bruno and Boots: This Can't Be Happening at Macdonald Hall</t>
  </si>
  <si>
    <t>Jonny Gray, Callan Potter, Peter Keleghan, Caroline Rhea</t>
  </si>
  <si>
    <t>s6529</t>
  </si>
  <si>
    <t>Conor McGregor: Notorious</t>
  </si>
  <si>
    <t>Gavin Fitzgerald</t>
  </si>
  <si>
    <t>Conor McGregor</t>
  </si>
  <si>
    <t>s6545</t>
  </si>
  <si>
    <t>Cult of Chucky</t>
  </si>
  <si>
    <t>Don Mancini</t>
  </si>
  <si>
    <t>Fiona Dourif, Michael Therriault, Adam Hurtig, Alex Vincent, Jennifer Tilly, Brad Dourif, Summer H. Howell, Grace Lynn Kung, Elisabeth Rosen, Zak Santiago, Ali Tataryn</t>
  </si>
  <si>
    <t>s6577</t>
  </si>
  <si>
    <t>Dead in a Week (Or Your Money Back)</t>
  </si>
  <si>
    <t>Tom Edmunds</t>
  </si>
  <si>
    <t>Tom Wilkinson, Aneurin Barnard, Freya Mavor, Marion Bailey, Christopher Eccleston, Nigel Lindsay, Velibor Topic</t>
  </si>
  <si>
    <t>s6615</t>
  </si>
  <si>
    <t>Disciples Of The 36th Chamber</t>
  </si>
  <si>
    <t>Chia-Liang Liu</t>
  </si>
  <si>
    <t>Hou Hsiao, Gordon Liu, Lily Li, Jason Pai Piao, Chia-Liang Liu</t>
  </si>
  <si>
    <t>s6622</t>
  </si>
  <si>
    <t>Dolphin Kick</t>
  </si>
  <si>
    <t>Philip Marlatt</t>
  </si>
  <si>
    <t>Axle McCoy, Travis McCoy, Tyler Jade Nixon, Alexis Louder, DeVaughn Gow, LaVaughn Hamilton, Maya Simmons, Quddus Newton, Jordan Padreira, Derek Lee Nixon</t>
  </si>
  <si>
    <t>s6682</t>
  </si>
  <si>
    <t>Elizabeth at 90: A Family Tribute</t>
  </si>
  <si>
    <t>John Bridcut</t>
  </si>
  <si>
    <t>s6755</t>
  </si>
  <si>
    <t>Final Destination 2</t>
  </si>
  <si>
    <t>Ali Larter, A.J. Cook, Michael Landes, Terrence 'T.C.' Carson, Jonathan Cherry, Keegan Connor Tracy, Sarah Carter, Lynda Boyd, David Paetkau, Justina Machado</t>
  </si>
  <si>
    <t>s6761</t>
  </si>
  <si>
    <t>FirstBorn</t>
  </si>
  <si>
    <t>Nirpal Bhogal</t>
  </si>
  <si>
    <t>Antonia Thomas, Luke Norris, Thea Petrie, Eileen Davies, Jonathan Hyde</t>
  </si>
  <si>
    <t>s6776</t>
  </si>
  <si>
    <t>Footprints: The Path of Your Life</t>
  </si>
  <si>
    <t>Juan Manuel Cotelo</t>
  </si>
  <si>
    <t>s6834</t>
  </si>
  <si>
    <t>Gender Revolution: A Journey with Katie Couric</t>
  </si>
  <si>
    <t>Katie Couric</t>
  </si>
  <si>
    <t>s6855</t>
  </si>
  <si>
    <t>Ginger &amp; Rosa</t>
  </si>
  <si>
    <t>Sally Potter</t>
  </si>
  <si>
    <t>Elle Fanning, Alessandro Nivola, Christina Hendricks, Alice Englert, Timothy Spall, Oliver Platt, Annette Bening, Jodhi May, Oliver Milburn, Andrew Hawley</t>
  </si>
  <si>
    <t>United Kingdom, Denmark, Canada, Croatia</t>
  </si>
  <si>
    <t>s6875</t>
  </si>
  <si>
    <t>Good Kids</t>
  </si>
  <si>
    <t>Chris McCoy</t>
  </si>
  <si>
    <t>Nicholas Braun, Zoey Deutch, Mateo Arias, Israel Broussard, Dayo Okeniyi, Julia Garner, Kevin Chapman, Ashley Judd</t>
  </si>
  <si>
    <t>s6880</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</si>
  <si>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</si>
  <si>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</si>
  <si>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</si>
  <si>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</si>
  <si>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</si>
  <si>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s6884</t>
  </si>
  <si>
    <t>Goosebumps 2: Haunted Halloween</t>
  </si>
  <si>
    <t>Ari Sandel</t>
  </si>
  <si>
    <t>Jeremy Ray Taylor, Madison Iseman, Caleel Harris, Wendi McLendon-Covey, Chris Parnell, Ken Jeong, Jack Black</t>
  </si>
  <si>
    <t>s6901</t>
  </si>
  <si>
    <t>Gun Runners</t>
  </si>
  <si>
    <t>Anjali Nayar</t>
  </si>
  <si>
    <t>s6935</t>
  </si>
  <si>
    <t>Harry Benson: Shoot First</t>
  </si>
  <si>
    <t>Justin Bare, Matthew Miele</t>
  </si>
  <si>
    <t>Harry Benson</t>
  </si>
  <si>
    <t>s6947</t>
  </si>
  <si>
    <t>Head Count</t>
  </si>
  <si>
    <t>Elle Callahan</t>
  </si>
  <si>
    <t>Isaac Jay, Ashleigh Morghan, Bevin Bru, Billy Meade, Hunter Peterson, Chelcie May, Tory Freeth, Michael Herman, Amaka Obiechie, Sam Marra, Cooper Rowe</t>
  </si>
  <si>
    <t>s7067</t>
  </si>
  <si>
    <t>Incorruptible</t>
  </si>
  <si>
    <t>Elizabeth Chai Vasarhelyi</t>
  </si>
  <si>
    <t>United States, Senegal</t>
  </si>
  <si>
    <t>s7076</t>
  </si>
  <si>
    <t>Inequality for All</t>
  </si>
  <si>
    <t>s7077</t>
  </si>
  <si>
    <t>Influx</t>
  </si>
  <si>
    <t>Luca Vullo</t>
  </si>
  <si>
    <t>s7135</t>
  </si>
  <si>
    <t>Joe Cocker: Mad Dog with Soul</t>
  </si>
  <si>
    <t>John Edginton</t>
  </si>
  <si>
    <t>s7182</t>
  </si>
  <si>
    <t>Kevyn Aucoin: Beauty &amp; the Beast in Me</t>
  </si>
  <si>
    <t>Lori Kaye</t>
  </si>
  <si>
    <t>Kevyn Aucoin, Cindy Crawford, Naomi Campbell, Gwyneth Paltrow, Andie MacDowell, Paulina Porizkova, Amber Valletta</t>
  </si>
  <si>
    <t>s7193</t>
  </si>
  <si>
    <t>Kickboxer: Vengeance</t>
  </si>
  <si>
    <t>John Stockwell</t>
  </si>
  <si>
    <t>Alain Moussi, Jean-Claude Van Damme, Dave Bautista, Gina Carano, Georges St-Pierre, Sara Malakul Lane, Matthew Ziff, T.J. Storm, Fabricio Werdum, Cain Velasquez</t>
  </si>
  <si>
    <t>s7297</t>
  </si>
  <si>
    <t>Lez Bomb</t>
  </si>
  <si>
    <t>Jenna Laurenzo</t>
  </si>
  <si>
    <t>Jenna Laurenzo, Deirdre O'Connell, Brandon Michael Hall, Kevin Pollak, Elaine Hendrix, Steve Guttenberg, Cloris Leachman, Bruce Dern</t>
  </si>
  <si>
    <t>s7317</t>
  </si>
  <si>
    <t>Little Nicky</t>
  </si>
  <si>
    <t>Adam Sandler, Patricia Arquette, Harvey Keitel, Rhys Ifans, Allen Covert, Tommy 'Tiny' Lister, Kevin Nealon, Jon Lovitz, Michael McKean, Quentin Tarantino</t>
  </si>
  <si>
    <t>s7411</t>
  </si>
  <si>
    <t>Martial Arts of Shaolin</t>
  </si>
  <si>
    <t>Jet Li, Jianqiang Hu, Qiuyan Huang, Qingfu Pan, Yu Chenghui, Yu Hai, Jianwen Zhang</t>
  </si>
  <si>
    <t>s7434</t>
  </si>
  <si>
    <t>Medium</t>
  </si>
  <si>
    <t>Jacek Koprowicz</t>
  </si>
  <si>
    <t>W≈Çadys≈Çaw Kowalski, Micha≈Ç Bajor, Jerzy Zelnik, Jerzy Stuhr, Gra≈ºyna Szapo≈Çowska, Jerzy Nowak, Ewa Da≈Çkowska, Piotr Machalica, Zygmunt Zintel, Henryk Bista</t>
  </si>
  <si>
    <t>Poland, West Germany</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</si>
  <si>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</si>
  <si>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</si>
  <si>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</si>
  <si>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</si>
  <si>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s7468</t>
  </si>
  <si>
    <t>Miss Representation</t>
  </si>
  <si>
    <t>Jennifer Siebel Newsom</t>
  </si>
  <si>
    <t>s7523</t>
  </si>
  <si>
    <t>Ms. Mammy</t>
  </si>
  <si>
    <t>Yasmin Abdulaziz, Hassan El Raddad, Ahmed Fouad Selim, Entessar, Hesham Ismail, Badria Tolba, Ghassan Mattar, Eman El-Sayed, Saad El Soghayar, Soleiman Eid, Youssef Eid, Hassan Abdulfattah, Mohamed Lotfy, Hala Fakher</t>
  </si>
  <si>
    <t>s7545</t>
  </si>
  <si>
    <t>My Schoolmate, the Barbarian</t>
  </si>
  <si>
    <t>Siu-hung Chung, Wong Jing</t>
  </si>
  <si>
    <t>Nicholas Tse, Stephen Fung, Joey Yung, Samuel Pang, Serena Po, Ken Chung, Hyper BB, Ka Ho Yu, Frankie Chi-Hung Ng, Lai Hing Chan</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</si>
  <si>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</si>
  <si>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</si>
  <si>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</si>
  <si>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</si>
  <si>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</si>
  <si>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</si>
  <si>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</si>
  <si>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</si>
  <si>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</si>
  <si>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</si>
  <si>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</si>
  <si>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s7685</t>
  </si>
  <si>
    <t>Our House</t>
  </si>
  <si>
    <t>Anthony Scott Burns</t>
  </si>
  <si>
    <t>Thomas Mann, Nicola Peltz, Percy Hynes White, Kate Moyer, Carlyn Burchell, John Ralston, Christine Horne, Allison Hossack, Lucius Hoyos, Marcia Bennett</t>
  </si>
  <si>
    <t>Canada, United States, Germany</t>
  </si>
  <si>
    <t>s7759</t>
  </si>
  <si>
    <t>Postcards from London</t>
  </si>
  <si>
    <t>Steve McLean</t>
  </si>
  <si>
    <t>Harris Dickinson, Jonah Hauer-King, Alessandro Cimadamore, Leonardo Salerni, Raphael Desprez, Jerome Holder, Leemore Marrett Jr., Silas Carson, Stephen Boxer, Leo Hatton, Ben Cura</t>
  </si>
  <si>
    <t>s7830</t>
  </si>
  <si>
    <t>Ramen Shop</t>
  </si>
  <si>
    <t>Eric Khoo</t>
  </si>
  <si>
    <t>Takumi Saitoh, Seiko Matsuda, Mark Lee, Jeanette Aw, Tsuyoshi Ihara, Tetsuya Bessho, Beatrice Chien</t>
  </si>
  <si>
    <t>Singapore, Japan, France</t>
  </si>
  <si>
    <t>s7964</t>
  </si>
  <si>
    <t>Seal Team Six: The Raid on Osama Bin Laden</t>
  </si>
  <si>
    <t>Cam Gigandet, Anson Mount, Freddy Rodr√≠guez, Xzibit, Kathleen Robertson, Robert Knepper, Eddie Kaye Thomas, Kenneth Miller, William Fichtner, Jenny Gabrielle, Mo Gallini</t>
  </si>
  <si>
    <t>s8196</t>
  </si>
  <si>
    <t>The Art of the Steal</t>
  </si>
  <si>
    <t>Jonathan Sobol</t>
  </si>
  <si>
    <t>Kurt Russell, Jay Baruchel, Katheryn Winnick, Chris Diamantopoulos, Kenneth Welsh, Jason Jones, Terence Stamp, Matt Dillon, Devon Bostick</t>
  </si>
  <si>
    <t>s8375</t>
  </si>
  <si>
    <t>The Jungle School</t>
  </si>
  <si>
    <t>Prisia Nasution, Nyungsang Bungo, Rukman Rosadi, Nadhira Suryadi, Ines Somellera</t>
  </si>
  <si>
    <t>s8411</t>
  </si>
  <si>
    <t>The Magic Pill</t>
  </si>
  <si>
    <t>Robert Tate</t>
  </si>
  <si>
    <t>Pete Evans, William Davis, Loren Cordain</t>
  </si>
  <si>
    <t>United States, Australia, South Africa, United Kingdom</t>
  </si>
  <si>
    <t>s8441</t>
  </si>
  <si>
    <t>The NSU-Complex</t>
  </si>
  <si>
    <t>Stefan Aust, Dirk Laabs</t>
  </si>
  <si>
    <t>s8471</t>
  </si>
  <si>
    <t>The Push</t>
  </si>
  <si>
    <t>Grant Korgan, Brian Niles</t>
  </si>
  <si>
    <t>Grant Korgan</t>
  </si>
  <si>
    <t>s8482</t>
  </si>
  <si>
    <t>The Republic of Imbaba</t>
  </si>
  <si>
    <t>Ahmed Al-Badry</t>
  </si>
  <si>
    <t>Bassem Samra, Ola Ghanem, Ahmad Wafiq, Feryal Youssef, Ayman Kandil, Inas Ezz El Din, Mohamed Farouk</t>
  </si>
  <si>
    <t>s8484</t>
  </si>
  <si>
    <t>The Rezort</t>
  </si>
  <si>
    <t>Steve Barker</t>
  </si>
  <si>
    <t>Dougray Scott, Jessica De Gouw, Martin McCann, Jassa Ahluwalia, Elen Rhys, Claire Goose</t>
  </si>
  <si>
    <t>United Kingdom, Spain, Belgium</t>
  </si>
  <si>
    <t>s8496</t>
  </si>
  <si>
    <t>The Runner</t>
  </si>
  <si>
    <t>Austin Stark</t>
  </si>
  <si>
    <t>Nicolas Cage, Sarah Paulson, Connie Nielsen, Wendell Pierce, Bryan Batt, Peter Fonda, Dana Gourrier</t>
  </si>
  <si>
    <t>s8509</t>
  </si>
  <si>
    <t>The Similars</t>
  </si>
  <si>
    <t>Isaac Ezban</t>
  </si>
  <si>
    <t>Gustavo S√°nchez Parra, Cassandra Ciangherotti, Fernando Becerril, Humberto Busto, Carmen Beato, Santiago Torres, Mar√≠a Elena Olivares, Catalina Salas, Luis Alberti, Alberto Estrella, Pablo Guisa Koestinger</t>
  </si>
  <si>
    <t>s8521</t>
  </si>
  <si>
    <t>The Student</t>
  </si>
  <si>
    <t>Steven R. Monroe</t>
  </si>
  <si>
    <t>Alicia Leigh Willis, Blake Michael, Trevor St. John, Lindsay Hartley, Eric Nelsen, Wolfgang Bodison</t>
  </si>
  <si>
    <t>s8555</t>
  </si>
  <si>
    <t>The Waterboy</t>
  </si>
  <si>
    <t>Frank Coraci</t>
  </si>
  <si>
    <t>Adam Sandler, Kathy Bates, Henry Winkler, Fairuza Balk, Jerry Reed, Lawrence Gilliard Jr., Blake Clark, Peter Dante, Jonathan Loughran, Al Whiting</t>
  </si>
  <si>
    <t>s8635</t>
  </si>
  <si>
    <t>Troy: The Odyssey</t>
  </si>
  <si>
    <t>Tekin Girgin</t>
  </si>
  <si>
    <t>Dylan Vox, Lara Heller, Hachem Hicham, David Gray, Kelly B. Jones, Daniel Whyte, Eoin O'Brien, Ego Mikitas</t>
  </si>
  <si>
    <t>s8652</t>
  </si>
  <si>
    <t>Tyson</t>
  </si>
  <si>
    <t>Mike Tyson, Trevor Berbick</t>
  </si>
  <si>
    <t>s8656</t>
  </si>
  <si>
    <t>Unaccompanied Minors</t>
  </si>
  <si>
    <t>Paul Feig</t>
  </si>
  <si>
    <t>Lewis Black, Wilmer Valderrama, Tyler James Williams, Gia Mantegna, Dyllan Christopher, Brett Kelly, Quinn Shephard, Paget Brewster, Rob Corddry, Dominique Salda√±a</t>
  </si>
  <si>
    <t>s8671</t>
  </si>
  <si>
    <t>Vantage Point</t>
  </si>
  <si>
    <t>Pete Travis</t>
  </si>
  <si>
    <t>Dennis Quaid, Matthew Fox, Forest Whitaker, Bruce McGill, Edgar Ram√≠rez, Sa√Ød Taghmaoui, Ayelet Zurer, Zoe Saldana, Sigourney Weaver, William Hurt</t>
  </si>
  <si>
    <t>s8736</t>
  </si>
  <si>
    <t>Who's That Knocking at My Door?</t>
  </si>
  <si>
    <t>Martin Scorsese</t>
  </si>
  <si>
    <t>Zina Bethune, Harvey Keitel, Anne Collette, Lennard Kuras, Michael Scala, Harry Northup, Susan Wood, Marissa Mathes, Catherine Scorsese</t>
  </si>
  <si>
    <t>Classic Movies, Dramas, Independent Movies</t>
  </si>
  <si>
    <t>s8777</t>
  </si>
  <si>
    <t>Yellowbird</t>
  </si>
  <si>
    <t>Christian De Vita</t>
  </si>
  <si>
    <t>Dakota Fanning, Seth Green, Christine Baranski, Zachary Gordon, Richard Kind, Danny Glover, Elliott Gould, Ryan Lee, Jim Rash, Yvette Nicole Brown, Kostja Ullmann</t>
  </si>
  <si>
    <t>s7</t>
  </si>
  <si>
    <t>My Little Pony: A New Generation</t>
  </si>
  <si>
    <t>Robert Cullen, Jos√© Luis Ucha</t>
  </si>
  <si>
    <t>Vanessa Hudgens, Kimiko Glenn, James Marsden, Sofia Carson, Liza Koshy, Ken Jeong, Elizabeth Perkins, Jane Krakowski, Michael McKean, Phil LaMarr</t>
  </si>
  <si>
    <t>91 min</t>
  </si>
  <si>
    <t>s14</t>
  </si>
  <si>
    <t>Confessions of an Invisible Girl</t>
  </si>
  <si>
    <t>Bruno Garotti</t>
  </si>
  <si>
    <t>Klara Castanho, Lucca Picon, J√∫lia Gomes, Marcus Bessa, Kiria Malheiros, Fernanda Concon, Gabriel Lima, Caio Cabral, Leonardo Cidade, Jade Cardozo</t>
  </si>
  <si>
    <t>s45</t>
  </si>
  <si>
    <t>Jaws: The Revenge</t>
  </si>
  <si>
    <t>Joseph Sargent</t>
  </si>
  <si>
    <t>Lorraine Gary, Lance Guest, Mario Van Peebles, Karen Young, Michael Caine, Judith Barsi, Mitchell Anderson, Lynn Whitfield</t>
  </si>
  <si>
    <t>Action &amp; Adventure, Horror Movies, Thrillers</t>
  </si>
  <si>
    <t>s94</t>
  </si>
  <si>
    <t>JJ+E</t>
  </si>
  <si>
    <t>Alexis Almstr√∂m</t>
  </si>
  <si>
    <t>Elsa √ñhrn, Mustapha Aarab, Jonay Pineda Skallak, Magnus Krepper, Loreen, Albin Grenholm, Simon Mezher, Elsa Bergstr√∂m Terent, Josef Kadim, Yohannes Frezgi</t>
  </si>
  <si>
    <t>s252</t>
  </si>
  <si>
    <t>Like Crazy</t>
  </si>
  <si>
    <t>Drake Doremus</t>
  </si>
  <si>
    <t>Anton Yelchin, Felicity Jones, Jennifer Lawrence, Charlie Bewley, Alex Kingston, Oliver Muirhead, Finola Hughes, Chris Messina, Ben York Jones, Jamie Thomas King</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</si>
  <si>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</si>
  <si>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</si>
  <si>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</si>
  <si>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</si>
  <si>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</si>
  <si>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</si>
  <si>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</si>
  <si>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</si>
  <si>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</si>
  <si>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s394</t>
  </si>
  <si>
    <t>A Second Chance: Rivals!</t>
  </si>
  <si>
    <t>Emily Morris, Stella Shute, Eva Grados, India Colombi, Nina Pearce, Adam Tuominen, Carmel Johnson, Natasha Wanganeen, Elysia Markou, Alexander Lloyd, Amy Handley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</si>
  <si>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</si>
  <si>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</si>
  <si>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</si>
  <si>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</si>
  <si>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s455</t>
  </si>
  <si>
    <t>Cheech &amp; Chong's Still Smokin</t>
  </si>
  <si>
    <t>Tommy Chong</t>
  </si>
  <si>
    <t>Cheech Marin, Tommy Chong, Susan Hahn, Carol van Herwijnen, Shireen Strooker</t>
  </si>
  <si>
    <t>s493</t>
  </si>
  <si>
    <t>Midnight Sun</t>
  </si>
  <si>
    <t>Scott Speer</t>
  </si>
  <si>
    <t>Bella Thorne, Patrick Schwarzenegger, Rob Riggle, Quinn Shephard, Suleka Mathew, Tiera Skovbye, Ken Tremblett, Norm Misura, Austin Obiajunwa, Nicholas Coombe</t>
  </si>
  <si>
    <t>s742</t>
  </si>
  <si>
    <t>Blind Intersections</t>
  </si>
  <si>
    <t>Lara Saba</t>
  </si>
  <si>
    <t>Alaa Hammoud, Ghida Nouri, Carole Hajj, Chadi Haddad, Leila Hakim, Charbel Ziade, Nibal Arakji, Caroline Hatem, Josyane Boulos, Mario Bassil</t>
  </si>
  <si>
    <t>Lebanon, United Arab Emirates</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</si>
  <si>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</si>
  <si>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</si>
  <si>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</si>
  <si>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</si>
  <si>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Syria, France, Lebanon, Qatar</t>
  </si>
  <si>
    <t>s861</t>
  </si>
  <si>
    <t>Hating Peter Tatchell</t>
  </si>
  <si>
    <t>Christopher Amos</t>
  </si>
  <si>
    <t>s932</t>
  </si>
  <si>
    <t>Fun with Dick &amp; Jane</t>
  </si>
  <si>
    <t>Dean Parisot</t>
  </si>
  <si>
    <t>Jim Carrey, T√©a Leoni, Alec Baldwin, Richard Jenkins, Angie Harmon, John Michael Higgins, Richard Burgi, Carlos Jacott, Aaron Michael Drozin, Gloria Garayua</t>
  </si>
  <si>
    <t>s972</t>
  </si>
  <si>
    <t>Between Worlds</t>
  </si>
  <si>
    <t>Maria Pulera</t>
  </si>
  <si>
    <t>Nicolas Cage, Franka Potente, Penelope Mitchell, Garrett Clayton, Lydia Hearst, Hopper Penn</t>
  </si>
  <si>
    <t>s1011</t>
  </si>
  <si>
    <t>Rudra: The Rise of King Pharaoh</t>
  </si>
  <si>
    <t>Shailendra Pandey, Rohan, Mukesh Pandey, Bhakti, Shalini, Ghanshyam Shukla, Sabina Malik</t>
  </si>
  <si>
    <t>s1109</t>
  </si>
  <si>
    <t>Irul</t>
  </si>
  <si>
    <t>Naseef Yusuf Izuddin</t>
  </si>
  <si>
    <t>Fahadh Faasil, Soubin Shahir, Darshana Rajendran</t>
  </si>
  <si>
    <t>s1113</t>
  </si>
  <si>
    <t>Woody Woodpecker</t>
  </si>
  <si>
    <t>Alex Zamm</t>
  </si>
  <si>
    <t>Timothy Omundson, Thaila Ayala, Eric Bauza, Graham Verchere, Jordana Largy, Scott McNeil, Adrian Glynn McMorran, Chelsea Miller, Sean Tyson</t>
  </si>
  <si>
    <t>s1292</t>
  </si>
  <si>
    <t>Love</t>
  </si>
  <si>
    <t>Khalid Rahman</t>
  </si>
  <si>
    <t>Shine Tom Chacko, Rajisha Vijayan, Gokulan, Sudhi Koppa, Veena Nandakumar, Johny Antony</t>
  </si>
  <si>
    <t>s1323</t>
  </si>
  <si>
    <t>Growing up and other problems</t>
  </si>
  <si>
    <t>Clara Mart√≠nez-L√°zaro</t>
  </si>
  <si>
    <t>Silvia Alonso, B√°rbara Goenaga, Mar√≠a Esteve, Vito Sanz, Francesco Carril</t>
  </si>
  <si>
    <t>s1452</t>
  </si>
  <si>
    <t>Full Out 2: You Got This!</t>
  </si>
  <si>
    <t>Jeff Deverett</t>
  </si>
  <si>
    <t>Sydney Cope, Logan Edra, Liza Wilk, Braedyn Bruner, Billie Merritt</t>
  </si>
  <si>
    <t>s1489</t>
  </si>
  <si>
    <t>DNA</t>
  </si>
  <si>
    <t>Ma√Øwenn</t>
  </si>
  <si>
    <t>Ma√Øwenn, Fanny Ardant, Louis Garrel, Dylan Robert, Marine Vacth, Caroline Chaniolleau, Alain Fran√ßon, Florent Lacger, Henri-No√´l Tabary, Omar Marwan</t>
  </si>
  <si>
    <t>France, Algeria</t>
  </si>
  <si>
    <t>s1559</t>
  </si>
  <si>
    <t>Giving Voice</t>
  </si>
  <si>
    <t>James D. Stern, Fernando Villena</t>
  </si>
  <si>
    <t>Viola Davis, Denzel Washington, Stephen Henderson, Freedom Martin, Nia Sarfo, Cody Merridith, Gerardo Navarro, Aaron Guy, Callie Holley</t>
  </si>
  <si>
    <t>s1617</t>
  </si>
  <si>
    <t>Monster House</t>
  </si>
  <si>
    <t>Gil Kenan</t>
  </si>
  <si>
    <t>Mitchel Musso, Sam Lerner, Spencer Locke, Steve Buscemi, Kathleen Turner, Jason Lee, Jon Heder, Maggie Gyllenhaal, Catherine O'Hara, Fred Willard, Nick Cannon, Kevin James</t>
  </si>
  <si>
    <t>s1627</t>
  </si>
  <si>
    <t>The Happytime Murders</t>
  </si>
  <si>
    <t>Brian Henson</t>
  </si>
  <si>
    <t>Melissa McCarthy, Elizabeth Banks, Maya Rudolph, Bill Barretta, Leslie David Baker, Joel McHale, Dorien Davies, Cynthy Wu, Michael McDonald, Mitch Silpa</t>
  </si>
  <si>
    <t>United States, China, Canada</t>
  </si>
  <si>
    <t>s1778</t>
  </si>
  <si>
    <t>Kaali Khuhi</t>
  </si>
  <si>
    <t>Terrie Samundra</t>
  </si>
  <si>
    <t>Shabana Azmi, Leela Samson, Sanjeeda Sheikh, Satyadeep Misra, Riva Arora, Hetvi Bhanushali, Rose Rathod</t>
  </si>
  <si>
    <t>s1904</t>
  </si>
  <si>
    <t>An Ordinary Man</t>
  </si>
  <si>
    <t>Brad Silberling</t>
  </si>
  <si>
    <t>Ben Kingsley, Hera Hilmar, Peter Serafinowicz</t>
  </si>
  <si>
    <t>s1920</t>
  </si>
  <si>
    <t>The American Game</t>
  </si>
  <si>
    <t>Mostafa Abu Seif</t>
  </si>
  <si>
    <t>Nahed El Seba√Ø, Ahmed Fahmi, Shaima Saif, Bayoumi Fouad, Entsar</t>
  </si>
  <si>
    <t>s2053</t>
  </si>
  <si>
    <t>Love, Guaranteed</t>
  </si>
  <si>
    <t>Mark Steven Johnson</t>
  </si>
  <si>
    <t>Rachael Leigh Cook, Damon Wayans Jr., Heather Graham, Caitlin Howden, Brendan Taylor, Sebastian Billingsley-Rodriguez, Sean Amsing, Lisa Durupt, Alvin Sanders, Jed Rees, Kandyse McClure</t>
  </si>
  <si>
    <t>s2216</t>
  </si>
  <si>
    <t>The Larva Island Movie</t>
  </si>
  <si>
    <t>Ahn Byoung-wook</t>
  </si>
  <si>
    <t>Hong Bum-ki, Eddy Lee, Kang Shi-hyun, Ahn Hyo-min, Kim Yeon-woo, Choi Nak-yoon, Tom Wayland, Erica Schroeder</t>
  </si>
  <si>
    <t>s2260</t>
  </si>
  <si>
    <t>The Long Dumb Road</t>
  </si>
  <si>
    <t>Tony Revolori, Jason Mantzoukas, Taissa Farmiga, Grace Gummer, Ciara Bravo, Casey Wilson, Pamela Reed, Ron Livingston</t>
  </si>
  <si>
    <t>s2521</t>
  </si>
  <si>
    <t>Heaven Without People</t>
  </si>
  <si>
    <t>Lucien Bourjeily</t>
  </si>
  <si>
    <t>Farah Shaer, Jean Paul Hage, Samira Sarkis, Jenny Gebara, Laeticia Semaan, Nadim Abou Samra, Hussein Hijazi, Ghassan Chemali</t>
  </si>
  <si>
    <t>s2536</t>
  </si>
  <si>
    <t>Match</t>
  </si>
  <si>
    <t>Obaid Alhmoudi</t>
  </si>
  <si>
    <t>Mahmood Bin Shamsan, Waleed Alyasi, Sawsan Saad</t>
  </si>
  <si>
    <t>s2568</t>
  </si>
  <si>
    <t>Death Can Wait</t>
  </si>
  <si>
    <t>Ricardo Quevedo, Nelson Polan√≠a, Liss Pereira, Brian Moreno, Ana Cristina Botero, Jairo Ord√≥√±ez, Luis Alberto Saavedra, Blanca Ligia Franco, Marianne Schaller Romero, Shirley Marulanda</t>
  </si>
  <si>
    <t>s2583</t>
  </si>
  <si>
    <t>Madagascar: Escape 2 Africa</t>
  </si>
  <si>
    <t>Eric Darnell, Tom McGrath</t>
  </si>
  <si>
    <t>Ben Stiller, Chris Rock, David Schwimmer, Jada Pinkett Smith, Sacha Baron Cohen, Cedric the Entertainer, Andy Richter, Bernie Mac, Alec Baldwin, Sherri Shepherd</t>
  </si>
  <si>
    <t>s2698</t>
  </si>
  <si>
    <t>Tigertail</t>
  </si>
  <si>
    <t>Alan Yang</t>
  </si>
  <si>
    <t>Tzi Ma, Christine Ko, Hong-Chi Lee, Hayden Szeto, Kunjue Li, Fiona Fu, James Saito, Joan Chen</t>
  </si>
  <si>
    <t>s2715</t>
  </si>
  <si>
    <t>Violet Evergarden: Eternity and the Auto Memory Doll</t>
  </si>
  <si>
    <t>Haruka Fujita</t>
  </si>
  <si>
    <t>Yui Ishikawa, Minako Kotobuki, Aoi Yuki</t>
  </si>
  <si>
    <t>Anime Features, International Movies, Sci-Fi &amp; Fantasy</t>
  </si>
  <si>
    <t>s2799</t>
  </si>
  <si>
    <t>John Suits</t>
  </si>
  <si>
    <t>Omar Epps, Kate Walsh, Miranda Cosgrove, Angus Macfadyen, Jorja Fox, Enver Gjokaj, Haaz Sleiman</t>
  </si>
  <si>
    <t>Independent Movies, Sci-Fi &amp; Fantasy, Thrillers</t>
  </si>
  <si>
    <t>s2806</t>
  </si>
  <si>
    <t>XV: Beyond the Tryline</t>
  </si>
  <si>
    <t>Pierre Deschamps</t>
  </si>
  <si>
    <t>s3009</t>
  </si>
  <si>
    <t>The Bling Ring</t>
  </si>
  <si>
    <t>Emma Watson, Leslie Mann, Carlos Miranda, Israel Broussard, Taissa Farmiga, Katie Chang, Georgia Rock, Claire Julien</t>
  </si>
  <si>
    <t>United States, United Kingdom, France, Germany, Japan</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</si>
  <si>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</si>
  <si>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</si>
  <si>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</si>
  <si>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</si>
  <si>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</si>
  <si>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s3344</t>
  </si>
  <si>
    <t>Santa Girl</t>
  </si>
  <si>
    <t>Blayne Weaver</t>
  </si>
  <si>
    <t>Barry Bostwick, Jennifer Stone, Devon Werkheiser, McKayla Witt, Joshua Cody, Hank Stone</t>
  </si>
  <si>
    <t>s3390</t>
  </si>
  <si>
    <t>Free Fire</t>
  </si>
  <si>
    <t>Ben Wheatley</t>
  </si>
  <si>
    <t>Sharlto Copley, Armie Hammer, Brie Larson, Cillian Murphy, Jack Reynor, Babou Ceesay, Enzo Cilenti, Sam Riley, Michael Smiley, Noah Taylor, Patrick Bergin, Mark Monero</t>
  </si>
  <si>
    <t>s3549</t>
  </si>
  <si>
    <t>Feo pero sabroso</t>
  </si>
  <si>
    <t>Iv√°n Mar√≠n, Lina Cardona, Carlos Barbosa, Ana Cristina Botero, Karine Amaya, Fabiola Posada, Nelson Polan√≠a, Andrea Carvajal, Roc√≠o Tavera, Alberto Saavedra, Christian L√≥pez, Jorge Herrera, Ricardo Quevedo</t>
  </si>
  <si>
    <t>s3677</t>
  </si>
  <si>
    <t>The Milk System</t>
  </si>
  <si>
    <t>Andreas Pichler</t>
  </si>
  <si>
    <t>Germany, Italy</t>
  </si>
  <si>
    <t>s3736</t>
  </si>
  <si>
    <t>Right Here Right Now</t>
  </si>
  <si>
    <t>Jakob Lass</t>
  </si>
  <si>
    <t>Niklas Bruhn, David Sch√ºtter, Tinka Furst, Corinna Harfouch, Bela B. Felsenheimer, Martina Sch√∂ne-Radunski, Mathias Bloech, Tanna Barthel, Felix Maria Zeppenfeld, Kalle Schwensen</t>
  </si>
  <si>
    <t>s3801</t>
  </si>
  <si>
    <t>The Perfection</t>
  </si>
  <si>
    <t>Richard Shepard</t>
  </si>
  <si>
    <t>Allison Williams, Logan Browning, Steven Weber, Alaina Huffman, Mark Kandborg, Graeme Duffy</t>
  </si>
  <si>
    <t>Horror Movies, LGBTQ Movies, Music &amp; Musicals</t>
  </si>
  <si>
    <t>s3889</t>
  </si>
  <si>
    <t>Loving is Losing</t>
  </si>
  <si>
    <t>Ricardo Quevedo, Liss Pereira, Iv√°n Mar√≠n, Lorna Cepeda, Carolina Sarmiento, Linda Baldrich, Joavany √Ålvarez, Mar√≠a Cecilia Botero, Roc√≠o Tavera, Bruno D√≠az</t>
  </si>
  <si>
    <t>s3927</t>
  </si>
  <si>
    <t>The Perfect Date</t>
  </si>
  <si>
    <t>Chris Nelson</t>
  </si>
  <si>
    <t>Noah Centineo, Laura Marano, Camila Mendes, Odiseas Georgiadis, Matt Walsh, Joe Chrest, Carrie Lazar, Alex Biglane, Blaine Kern III, Zak Steiner</t>
  </si>
  <si>
    <t>s3931</t>
  </si>
  <si>
    <t>The Silence</t>
  </si>
  <si>
    <t>John R. Leonetti</t>
  </si>
  <si>
    <t>Stanley Tucci, Kiernan Shipka, Miranda Otto, Kate Trotter, John Corbett, Kyle Breitkopf, Dempsey Bryk, Billy MacLellan</t>
  </si>
  <si>
    <t>Canada, Germany</t>
  </si>
  <si>
    <t>s3958</t>
  </si>
  <si>
    <t>The Trap</t>
  </si>
  <si>
    <t>Erik White</t>
  </si>
  <si>
    <t>T.I., Mike Epps, Loretta Devine, Queen Latifah, Teyana Taylor, Meagan Tandy, Stephen Bishop, Roland Powell, Joel Rush</t>
  </si>
  <si>
    <t>s4041</t>
  </si>
  <si>
    <t>That Thing Called Tadhana</t>
  </si>
  <si>
    <t>Antoinette Jadaone</t>
  </si>
  <si>
    <t>Angelica Panganiban, JM de Guzman</t>
  </si>
  <si>
    <t>s4121</t>
  </si>
  <si>
    <t>High Flying Bird</t>
  </si>
  <si>
    <t>Steven Soderbergh</t>
  </si>
  <si>
    <t>Andr√© Holland, Zazie Beetz, Bill Duke, Kyle MacLachlan, Melvin Gregg, Sonja Sohn, Zachary Quinto</t>
  </si>
  <si>
    <t>s4134</t>
  </si>
  <si>
    <t>Await Further Instructions</t>
  </si>
  <si>
    <t>Johnny Kevorkian</t>
  </si>
  <si>
    <t>Sam Gittins, Grant Masters, Neerja Naik, Abigail Cruttenden, Kris Saddler, Holly Weston, David Bradley</t>
  </si>
  <si>
    <t>Horror Movies, Sci-Fi &amp; Fantasy</t>
  </si>
  <si>
    <t>s4154</t>
  </si>
  <si>
    <t>Gabriel "Fluffy" Iglesias: One Show Fits All</t>
  </si>
  <si>
    <t>s4205</t>
  </si>
  <si>
    <t>Solo</t>
  </si>
  <si>
    <t>Hugo Stuven</t>
  </si>
  <si>
    <t>Alain Hern√°ndez, Aura Garrido, Ben Temple</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</si>
  <si>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</si>
  <si>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</si>
  <si>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</si>
  <si>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</si>
  <si>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s4371</t>
  </si>
  <si>
    <t>The Tribe</t>
  </si>
  <si>
    <t>Fernando Colomo</t>
  </si>
  <si>
    <t>Paco Le√≥n, Carmen Machi, Luis Bermejo, Maribel del Pino, Maite Sandoval, Arlette Torres, Marisol Aznar, Mar√≠a Jos√© Sarrate, Manuel Huedo, Artur Busquets</t>
  </si>
  <si>
    <t>s4374</t>
  </si>
  <si>
    <t>Puppy Star Christmas</t>
  </si>
  <si>
    <t>Kaitlyn Maher, Mackenzie Sol, Makenzie Moss, David DeLuise, George Newbern, Reggie De Leon, Diedrich Bader, Chloe Coleman, Oakley Bull, Dillon Fontana, vivienne Rutherford, Tyreese Burnett</t>
  </si>
  <si>
    <t>s4376</t>
  </si>
  <si>
    <t>Target</t>
  </si>
  <si>
    <t>Raditya Dika</t>
  </si>
  <si>
    <t>Raditya Dika, Cinta Laura Kiehl, Samuel Rizal, Willy Dozan, Abdur Arsyad, Hifdzi Khoir, Romy Rafael, Ria Ricis, Anggika Bolsterli</t>
  </si>
  <si>
    <t>s4425</t>
  </si>
  <si>
    <t>Arjun: The Warrior Prince</t>
  </si>
  <si>
    <t>Arnab Chaudhuri</t>
  </si>
  <si>
    <t>Yudhveer Bakoliya, Ashok Banthia, Ravi Khanwilkar, Vijay Kashyap, Ila Arun, Sachin Khedekar, Rajeshwari Sachdev, Hemanth Mahaur</t>
  </si>
  <si>
    <t>s4429</t>
  </si>
  <si>
    <t>Christmas With A View</t>
  </si>
  <si>
    <t>Scott Cavalheiro, Kaitlyn Leeb, Vivica A. Fox, Patrick Duffy, Jess Walton, Mark Ghanim√©</t>
  </si>
  <si>
    <t>s4463</t>
  </si>
  <si>
    <t>The Untold Tales of Armistead Maupin</t>
  </si>
  <si>
    <t>Jennifer M. Kroot</t>
  </si>
  <si>
    <t>Armistead Maupin, Neil Gaiman, Laura Linney, Ian McKellen, Amy Tan, Margaret Cho, Jonathan Groff, Amanda Palmer</t>
  </si>
  <si>
    <t>s4558</t>
  </si>
  <si>
    <t>A Witches' Ball</t>
  </si>
  <si>
    <t>Morgan Neundorf, Karen Slater, Loukia Ioannou, Will Ennis, Renee Stein, Keith Cooper, Paul Mason, Lisa Scenna, Ashley Rogan</t>
  </si>
  <si>
    <t>s4607</t>
  </si>
  <si>
    <t>The Birth Reborn</t>
  </si>
  <si>
    <t>s4872</t>
  </si>
  <si>
    <t>My Fuhrer</t>
  </si>
  <si>
    <t>Dani Levy</t>
  </si>
  <si>
    <t>Helge Schneider, Ulrich M√ºhe, Sylvester Groth, Adriana Altaras, Stefan Kurt, Ulrich Noethen, Lambert Hamel, Udo Kroschwald, Torsten Michaelis, Axel Werner</t>
  </si>
  <si>
    <t>s4944</t>
  </si>
  <si>
    <t>Day of the Dead: Bloodline</t>
  </si>
  <si>
    <t>H√®ctor Hern√°ndez Vicens</t>
  </si>
  <si>
    <t>Johnathon Schaech, Sophie Skelton, Marcus Vanco, Jeff Gum, Lillian Blankenship, Ulyana Chan, Shari Watson, Atanas Srebrev</t>
  </si>
  <si>
    <t>s4984</t>
  </si>
  <si>
    <t>Jag √§lskar dig: En skilsm√§ssokomedi</t>
  </si>
  <si>
    <t>Johan Brisinger</t>
  </si>
  <si>
    <t>Bj√∂rn Kjellman, Christine Meltzer, Rodolfo Corsato, Martina Haag, Sven-Bertil Taube, Anita Wall, Nour El-Refai</t>
  </si>
  <si>
    <t>s5095</t>
  </si>
  <si>
    <t>Eve's Apple</t>
  </si>
  <si>
    <t>s5108</t>
  </si>
  <si>
    <t>Mr. Roosevelt</t>
  </si>
  <si>
    <t>No√´l Wells</t>
  </si>
  <si>
    <t>No√´l Wells, Nick Thune, Britt Lower, Daniella Pineda, Andre Hyland, Armen Weitzman, Sergio Cilli</t>
  </si>
  <si>
    <t>s5133</t>
  </si>
  <si>
    <t>The Secret</t>
  </si>
  <si>
    <t>Drew Heriot</t>
  </si>
  <si>
    <t>Australia, United States</t>
  </si>
  <si>
    <t>s5203</t>
  </si>
  <si>
    <t>Strange Weather</t>
  </si>
  <si>
    <t>Katherine Dieckmann</t>
  </si>
  <si>
    <t>Holly Hunter, Carrie Coon, Kim Coates, Shane Jacobsen, Andrene Ward-Hammond, Allene Quincy, Glenne Headly</t>
  </si>
  <si>
    <t>s5371</t>
  </si>
  <si>
    <t>I Called Him Morgan</t>
  </si>
  <si>
    <t>Kasper Collin</t>
  </si>
  <si>
    <t>s5427</t>
  </si>
  <si>
    <t>Counterpunch</t>
  </si>
  <si>
    <t>Jay Bulger</t>
  </si>
  <si>
    <t>s5560</t>
  </si>
  <si>
    <t>Felipe Neto: My Life Makes No Sense</t>
  </si>
  <si>
    <t>Felipe Neto</t>
  </si>
  <si>
    <t>s5626</t>
  </si>
  <si>
    <t>IBOY</t>
  </si>
  <si>
    <t>Adam Randall</t>
  </si>
  <si>
    <t>Bill Milner, Maisie Williams, Rory Kinnear, Miranda Richardson, Jordan Bolger, Charley Palmer Rothwell, Aymen Hamdouchi</t>
  </si>
  <si>
    <t>s5635</t>
  </si>
  <si>
    <t>Stereo</t>
  </si>
  <si>
    <t>Maximilian Erlenwein</t>
  </si>
  <si>
    <t>J√ºrgen Vogel, Moritz Bleibtreu, Petra Schmidt-Schaller, Georg Friedrich, Rainer Bock, Mark Zak, Helena Sch√∂nfelder, Fabian Hinrichs</t>
  </si>
  <si>
    <t>s5734</t>
  </si>
  <si>
    <t>Norman Lear: Just Another Version of You</t>
  </si>
  <si>
    <t>Heidi Ewing, Rachel Grady</t>
  </si>
  <si>
    <t>Norman Lear, George Clooney, Bill Moyers, John Amos, Russell Simmons, Louise Lasser, Rob Reiner, Jon Stewart, Amy Poehler</t>
  </si>
  <si>
    <t>s5751</t>
  </si>
  <si>
    <t>Blind Date</t>
  </si>
  <si>
    <t>Clovis Cornillac</t>
  </si>
  <si>
    <t>M√©lanie Bernier, Clovis Cornillac, Lilou Fogli, Philippe Duquesne, Gr√©goire Oestermann, Oscar Copp, Boris Terral, Manu Payet</t>
  </si>
  <si>
    <t>s5850</t>
  </si>
  <si>
    <t>Team Foxcatcher</t>
  </si>
  <si>
    <t>Jon Greenhalgh</t>
  </si>
  <si>
    <t>s5884</t>
  </si>
  <si>
    <t>Naomi and Ely's No Kiss List</t>
  </si>
  <si>
    <t>Kristin Hanggi</t>
  </si>
  <si>
    <t>Victoria Justice, Pierson Fode, Matthew Daddario, Ryan Ward, Griffin Newman, Monique Coleman, Danny Flaherty</t>
  </si>
  <si>
    <t>Comedies, Dramas, LGBTQ Movies</t>
  </si>
  <si>
    <t>s5997</t>
  </si>
  <si>
    <t>20 Feet From Stardom</t>
  </si>
  <si>
    <t>Darlene Love, Merry Clayton, Lisa Fischer, T√°ta Vega, Claudia Lennear, Judith Hill, Bruce Springsteen, Mick Jagger, Stevie Wonder, Sting, Bette Midler, Cissy Houston, Sheryl Crow, Tata Vega</t>
  </si>
  <si>
    <t>s6012</t>
  </si>
  <si>
    <t>30 Days of Luxury</t>
  </si>
  <si>
    <t>Taher Farouz, Sad Al-Saghir, Ahmad Faloks, Soleiman Eid, Mahmood El-Laithi, Hesham Ismail, Shaima Saif, Nermin Maher, Sofinar</t>
  </si>
  <si>
    <t>s6048</t>
  </si>
  <si>
    <t>A Murder in the Park</t>
  </si>
  <si>
    <t>Christopher S. Rech, Brandon Kimber</t>
  </si>
  <si>
    <t>s6054</t>
  </si>
  <si>
    <t>A Princess for Christmas</t>
  </si>
  <si>
    <t>Michael Damian</t>
  </si>
  <si>
    <t>Katie McGrath, Sir Roger Moore, Sam Heughan, Travis Turner, Leilah de Meza, Miles Richardson, Charlotte Salt</t>
  </si>
  <si>
    <t>s6065</t>
  </si>
  <si>
    <t>A Week in Watts</t>
  </si>
  <si>
    <t>s6091</t>
  </si>
  <si>
    <t>Addicted to Life</t>
  </si>
  <si>
    <t>Antoine Bizet, Jesse Richman, Karsten Gefle, Wille Lindberg, Matahi Drollet, Mathias Wyss, Matt Annetts</t>
  </si>
  <si>
    <t>s6105</t>
  </si>
  <si>
    <t>Ai Weiwei: Never Sorry</t>
  </si>
  <si>
    <t>Ai Weiwei, Lao Ai</t>
  </si>
  <si>
    <t>s6121</t>
  </si>
  <si>
    <t>All the Boys Love Mandy Lane</t>
  </si>
  <si>
    <t>Jonathan Levine</t>
  </si>
  <si>
    <t>Anson Mount, Edwin Hodge, Michael Welch, Brooke Bloom, Amber Heard, Aaron Himelstein, Whitney Able, Luke Grimes, Melissa Price</t>
  </si>
  <si>
    <t>s6193</t>
  </si>
  <si>
    <t>At First Light</t>
  </si>
  <si>
    <t>Jason Stone</t>
  </si>
  <si>
    <t>Stefanie Scott, Theodore Pellerin, Percy Hynes White, Kate Burton, Sa√Ød Taghmaoui, Kristin Booth, James Wotherspoon</t>
  </si>
  <si>
    <t>Dramas, Sci-Fi &amp; Fantasy</t>
  </si>
  <si>
    <t>s6218</t>
  </si>
  <si>
    <t>Badha</t>
  </si>
  <si>
    <t>Sumitra Bhave, Sunil Sukthankar</t>
  </si>
  <si>
    <t>Amruta Subhash, Rajesh More, Devika Daftardar, Renuka Daftardar, Uttara Baokar, Jyoti Subhash, Milind Shinde, Sachin Mondkar</t>
  </si>
  <si>
    <t>s6246</t>
  </si>
  <si>
    <t>Barrio Universitario</t>
  </si>
  <si>
    <t>Esteban Vidal</t>
  </si>
  <si>
    <t>Fabrizio Copano, Rodrigo Salinas, Pedro Ruminot, Sergio Freire, Juanita Ringeling, Alessandra Denegri, Luis Dub√≥, Felipe Avello</t>
  </si>
  <si>
    <t>s6281</t>
  </si>
  <si>
    <t>Below Her Mouth</t>
  </si>
  <si>
    <t>April Mullen</t>
  </si>
  <si>
    <t>Erika Linder, Natalie Krill, Sebastian Pigott, Mayko Nguyen, Tommie-Amber Pirie, Melanie Leishman, Andrea Stefancikova, Daniela Barbosa</t>
  </si>
  <si>
    <t>s6329</t>
  </si>
  <si>
    <t>Black Snow</t>
  </si>
  <si>
    <t>Martin Hodara</t>
  </si>
  <si>
    <t>Ricardo Dar√≠n, Leonardo Sbaraglia, Laia Costa, Federico Luppi, Dolores Fonzi, Andr√©s Herrera</t>
  </si>
  <si>
    <t>s6334</t>
  </si>
  <si>
    <t>Blinky Bill: The Movie</t>
  </si>
  <si>
    <t>Deane Taylor</t>
  </si>
  <si>
    <t>Ryan Kwanten, Rufus Sewell, Toni Collette, Robin McLeavy, David Wenham, Barry Humphries, Richard Roxburgh, Deborah Mailman, Barry Otto</t>
  </si>
  <si>
    <t>s6383</t>
  </si>
  <si>
    <t>Bruno and Boots: Go Jump in the Pool</t>
  </si>
  <si>
    <t>Jonny Gray, Callan Potter, Peter Keleghan, Hannah Vandenbygaart, Kiana Madeira, Joshua Kilimnik, Drew Haytaoglu, Isiah Lea, Scott Thompson, Caroline Rhea</t>
  </si>
  <si>
    <t>s6494</t>
  </si>
  <si>
    <t>Class of '61</t>
  </si>
  <si>
    <t>Gregory Hoblit</t>
  </si>
  <si>
    <t>Christien Anholt, Andre Braugher, Dan Futterman, Josh Lucas, Clive Owen, Sophie Ward, Sue-Ann Leeds, Laura Linney</t>
  </si>
  <si>
    <t>s6512</t>
  </si>
  <si>
    <t>Code Name: The Cleaner</t>
  </si>
  <si>
    <t>Les Mayfield</t>
  </si>
  <si>
    <t>Cedric the Entertainer, Lucy Liu, Nicollette Sheridan, Mark Dacascos, Callum Keith Rennie, DeRay Davis, Niecy Nash, Will Patton</t>
  </si>
  <si>
    <t>s6565</t>
  </si>
  <si>
    <t>Dark Chocolate (Bengali Version)</t>
  </si>
  <si>
    <t>Agnidev Chatterjee</t>
  </si>
  <si>
    <t>Riya Sen, Mahima Chaudhry, Rajesh Sharma, Indrasish Roy, Mumtaz Sorcar, Sudip Mukherjee, Shataf Figar, Koushik Sen</t>
  </si>
  <si>
    <t>s6658</t>
  </si>
  <si>
    <t>Earth to Echo</t>
  </si>
  <si>
    <t>Dave Green</t>
  </si>
  <si>
    <t>Teo Halm, Astro, Reese Hartwig, Ella Wahlestedt, Jason Gray-Stanford, Algee Smith, Cassius Willis, Sonya Leslie, Kerry O'Malley, Virginia Louise Smith, Peter Mackenzie, Valerie Wildman</t>
  </si>
  <si>
    <t>s6699</t>
  </si>
  <si>
    <t>Enemy</t>
  </si>
  <si>
    <t>Denis Villeneuve</t>
  </si>
  <si>
    <t>Jake Gyllenhaal, M√©lanie Laurent, Sarah Gadon, Isabella Rossellini, Joshua Peace, Tim Post</t>
  </si>
  <si>
    <t>Canada, Spain, France</t>
  </si>
  <si>
    <t>s6708</t>
  </si>
  <si>
    <t>Ethirmarai</t>
  </si>
  <si>
    <t>Ramanathan, Rakesh</t>
  </si>
  <si>
    <t>International Movies, Music &amp; Musicals, Thrillers</t>
  </si>
  <si>
    <t>s6739</t>
  </si>
  <si>
    <t>Fanatic</t>
  </si>
  <si>
    <t>Keith L. Smith</t>
  </si>
  <si>
    <t>Denyce Lawton, Hosea Chanchez, Michelle Mitchenor, Darius McCrary, Shawne Merriman, Sticky Fingaz, Miguel A. N√∫√±ez Jr., Masika Kalysha, Zac Titus</t>
  </si>
  <si>
    <t>s6797</t>
  </si>
  <si>
    <t>Freak Show</t>
  </si>
  <si>
    <t>Trudie Styler</t>
  </si>
  <si>
    <t>Alex Lawther, Abigail Breslin, AnnaSophia Robb, Ian Nelson, Celia Weston, Laverne Cox, Bette Midler, Willa Fitzgerald, Larry Pine, John McEnroe, Mickey Sumner, Daniel Bellomy, Wally Dunn, Marceline Hugot</t>
  </si>
  <si>
    <t>s6904</t>
  </si>
  <si>
    <t>H√©roes</t>
  </si>
  <si>
    <t>Fabrizio Copano, Juanita Ringeling, Fernando Alarc√≥n, Delfina Guzm√°n, Paty Cofr√©, Andr√©s Rill√≥n, Julio Jung, Nicol√°s Oyarz√∫n</t>
  </si>
  <si>
    <t>s6921</t>
  </si>
  <si>
    <t>Happy Hunting</t>
  </si>
  <si>
    <t>Joe Dietsch, Louie Gibson</t>
  </si>
  <si>
    <t>Martin Dingle-Wall, Ken Lally, Kenny Wormald, Connor Williams, Gary Sturm, C.J. Baker, Jeremy Lawson, Liesel Hanson, Kenneth Billings, Michael Tipps</t>
  </si>
  <si>
    <t>s7002</t>
  </si>
  <si>
    <t>Hostages</t>
  </si>
  <si>
    <t>s7028</t>
  </si>
  <si>
    <t>Hunter's Prayer</t>
  </si>
  <si>
    <t>Jonathan Mostow</t>
  </si>
  <si>
    <t>Sam Worthington, Odeya Rush, Amy Landecker, Allen Leech, Ver√≥nica Echegui</t>
  </si>
  <si>
    <t>United States, Spain, Germany</t>
  </si>
  <si>
    <t>s7044</t>
  </si>
  <si>
    <t>I Am Wrath</t>
  </si>
  <si>
    <t>Chuck Russell</t>
  </si>
  <si>
    <t>John Travolta, Christopher Meloni, Amanda Schull, Sam Trammell, Patrick St. Esprit, Rebecca De Mornay, Asante Jones, Paul Sloan, Luis Da Silva Jr., Jordan Whalen</t>
  </si>
  <si>
    <t>s7093</t>
  </si>
  <si>
    <t>Invisible Essence: The Little Prince</t>
  </si>
  <si>
    <t>Charles Officer</t>
  </si>
  <si>
    <t>s7106</t>
  </si>
  <si>
    <t>It's Now or Never</t>
  </si>
  <si>
    <t>Maria Ripoll</t>
  </si>
  <si>
    <t>Dani Rovira, Mar√≠a Valverde, Jordi S√°nchez, Joaqu√≠n N√∫√±ez, Alicia Rubio, Clara Lago, Anna Gras, Gracia Olayo, Melody, Marta P√©rez</t>
  </si>
  <si>
    <t>s7146</t>
  </si>
  <si>
    <t>Judy Moody and the Not Bummer Summer</t>
  </si>
  <si>
    <t>Jordana Beatty, Heather Graham, Parris Mosteller, Preston Bailey, Kristoffer Ryan Winters, Garrett Ryan, Jaleel White, Ashley Boettcher, Taylar Hender, Cameron Boyce, Jenica Bergere, Janet Varney</t>
  </si>
  <si>
    <t>s7321</t>
  </si>
  <si>
    <t>Little Sister</t>
  </si>
  <si>
    <t>Zach Clark</t>
  </si>
  <si>
    <t>Addison Timlin, Ally Sheedy, Keith Poulson, Peter Hedges, Barbara Crampton, Kristin Slaysman, Molly Plunk</t>
  </si>
  <si>
    <t>s7390</t>
  </si>
  <si>
    <t>Malicious</t>
  </si>
  <si>
    <t>Michael Winnick</t>
  </si>
  <si>
    <t>Bojana Novakovic, Josh Stewart, Delroy Lindo, Melissa Bolona, Yvette Yates, Luke Edwards, Jaqueline Fleming, Ben VanderMey, Presley Richardson, Joy Kate Lawson</t>
  </si>
  <si>
    <t>s7511</t>
  </si>
  <si>
    <t>Morris from America</t>
  </si>
  <si>
    <t>Chad Hartigan</t>
  </si>
  <si>
    <t>Markees Christmas, Craig Robinson, Lina Keller, Carla Juri, Jakub Gierszal, Levin Henning, Eva Loebau</t>
  </si>
  <si>
    <t>s7537</t>
  </si>
  <si>
    <t>My Ex-Ex</t>
  </si>
  <si>
    <t>Nathaniel Warsh</t>
  </si>
  <si>
    <t>Andr√© Bharti, Katherine Barrell, Ray Galletti, Emily Alatalo, Tamara Duarte, Randal Edwards, Alastair Forbes, Jesse Camacho</t>
  </si>
  <si>
    <t>s7557</t>
  </si>
  <si>
    <t>Naledi: A Baby Elephant's Tale</t>
  </si>
  <si>
    <t>Ben Bowie, Geoff Luck</t>
  </si>
  <si>
    <t>United States, Botswana</t>
  </si>
  <si>
    <t>s7567</t>
  </si>
  <si>
    <t>Natural Born Pranksters</t>
  </si>
  <si>
    <t>Roman Atwood, Ben Pluimer</t>
  </si>
  <si>
    <t>Roman Atwood, Vitaly Zdorovetskiy, Dennis Roady</t>
  </si>
  <si>
    <t>s7580</t>
  </si>
  <si>
    <t>New York Minute</t>
  </si>
  <si>
    <t>Dennie Gordon</t>
  </si>
  <si>
    <t>Mary-Kate Olsen, Ashley Olsen, Eugene Levy, Andy Richter, Riley Smith, Jared Padalecki, Drew Pinsky, Darrell Hammond, Andrea Martin, Alannah Ong, Mary Bond Davis, Bob Saget, Jack Osbourne</t>
  </si>
  <si>
    <t>s7627</t>
  </si>
  <si>
    <t>Numero Zero. The Roots of Italian Rap</t>
  </si>
  <si>
    <t>Enrico Bisi</t>
  </si>
  <si>
    <t>s7643</t>
  </si>
  <si>
    <t>Officer Downe</t>
  </si>
  <si>
    <t>Shawn Crahan</t>
  </si>
  <si>
    <t>Kim Coates, Tyler Ross, Lauren V√©lez, Reno Wilson, Bruno Gunn, Tracy Vilar, Sona Eyambe, Corey Taylor, Meadow Williams</t>
  </si>
  <si>
    <t>s7678</t>
  </si>
  <si>
    <t>Operator</t>
  </si>
  <si>
    <t>Logan Kibens</t>
  </si>
  <si>
    <t>Martin Starr, Mae Whitman, Nat Faxon, Cameron Esposito, Retta, Christine Lahti, Kate Cobb, Kristopher Lofton, Tim Hopper, Trevor Dawkins</t>
  </si>
  <si>
    <t>s7700</t>
  </si>
  <si>
    <t>Palio</t>
  </si>
  <si>
    <t>s7717</t>
  </si>
  <si>
    <t>Paul Blart: Mall Cop</t>
  </si>
  <si>
    <t>Steve Carr</t>
  </si>
  <si>
    <t>Kevin James, Keir O'Donnell, Jayma Mays, Raini Rodriguez, Shirley Knight, Stephen Rannazzisi, Peter Gerety, Bobby Cannavale, Adam Ferrara, Jamal Mixon, Adhir Kalyan, Gary Valentine</t>
  </si>
  <si>
    <t>s7915</t>
  </si>
  <si>
    <t>Sacro GRA</t>
  </si>
  <si>
    <t>Gianfranco Rosi</t>
  </si>
  <si>
    <t>Italy, France</t>
  </si>
  <si>
    <t>s7999</t>
  </si>
  <si>
    <t>Shark Night</t>
  </si>
  <si>
    <t>Sara Paxton, Dustin Milligan, Chris Carmack, Katharine McPhee, Donal Logue, Joshua Leonard, Sinqua Walls, Chris Zylka, Alyssa Diaz, Joel David Moore</t>
  </si>
  <si>
    <t>s8093</t>
  </si>
  <si>
    <t>Stink!</t>
  </si>
  <si>
    <t>Jon J. Whelan</t>
  </si>
  <si>
    <t>Jeffrey Hollender</t>
  </si>
  <si>
    <t>s8128</t>
  </si>
  <si>
    <t>Superfly</t>
  </si>
  <si>
    <t>Gordon Parks</t>
  </si>
  <si>
    <t>Ron O'Neal, Carl Lee, Sheila Frazier, Julius Harris, Charles McGregor, Nate Adams, Polly Niles, Yvonne Delaine</t>
  </si>
  <si>
    <t>Action &amp; Adventure, Classic Movies, Dramas</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</si>
  <si>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</si>
  <si>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</si>
  <si>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</si>
  <si>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</si>
  <si>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</si>
  <si>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</si>
  <si>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s8427</t>
  </si>
  <si>
    <t>The Monster</t>
  </si>
  <si>
    <t>Zoe Kazan, Ella Ballentine, Aaron Douglas, Christine Ebadi, Marc Hickox, Scott Speedman, Chris Webb</t>
  </si>
  <si>
    <t>s8444</t>
  </si>
  <si>
    <t>The One I Love</t>
  </si>
  <si>
    <t>Charlie McDowell</t>
  </si>
  <si>
    <t>Mark Duplass, Elisabeth Moss, Ted Danson</t>
  </si>
  <si>
    <t>s8465</t>
  </si>
  <si>
    <t>The Prince</t>
  </si>
  <si>
    <t>Brian A. Miller</t>
  </si>
  <si>
    <t>Jason Patric, Bruce Willis, John Cusack, Rain, Jessica Lowndes, Johnathon Schaech, Gia Mantegna, 50 Cent</t>
  </si>
  <si>
    <t>s8493</t>
  </si>
  <si>
    <t>The Roommate</t>
  </si>
  <si>
    <t>Christian E. Christiansen</t>
  </si>
  <si>
    <t>Leighton Meester, Minka Kelly, Cam Gigandet, Aly Michalka, Danneel Ackles, Frances Fisher, Tomas Arana, Billy Zane, Nina Dobrev, Matt Lanter, Kat Graham</t>
  </si>
  <si>
    <t>s8522</t>
  </si>
  <si>
    <t>The Sunshine Makers</t>
  </si>
  <si>
    <t>Cosmo Feilding-Mellen</t>
  </si>
  <si>
    <t>s8538</t>
  </si>
  <si>
    <t>The Trust</t>
  </si>
  <si>
    <t>Ben Brewer, Alex Brewer</t>
  </si>
  <si>
    <t>Nicolas Cage, Elijah Wood, Sky Ferreira, Jerry Lewis, Eric Heister, Alexandria Lee, Ethan Suplee, Kenna James, Steven Williams, Carl Windom Carlito</t>
  </si>
  <si>
    <t>s8549</t>
  </si>
  <si>
    <t>The Vatican Tapes</t>
  </si>
  <si>
    <t>Mark Neveldine</t>
  </si>
  <si>
    <t>Olivia Taylor Dudley, Michael Pe√±a, Dougray Scott, Djimon Hounsou, Peter Andersson, Kathleen Robertson, John Patrick Amedori, Michael Par√©, Alex Sparrow, Cas Anvar</t>
  </si>
  <si>
    <t>s8632</t>
  </si>
  <si>
    <t>Trixie Mattel: Moving Parts</t>
  </si>
  <si>
    <t>Nicholas Zeig-Owens</t>
  </si>
  <si>
    <t>Brian Firkus</t>
  </si>
  <si>
    <t>s8677</t>
  </si>
  <si>
    <t>Viking Destiny</t>
  </si>
  <si>
    <t>David L.G. Hughes</t>
  </si>
  <si>
    <t>Anna Demetriou, Timo Nieminen, Will Mellor, Andrew Whipp, Paul Freeman, Terence Stamp, Ian Beattie, Victoria Broom, Taylor Frost, Martyn Ford</t>
  </si>
  <si>
    <t>United Kingdom, Belgium</t>
  </si>
  <si>
    <t>s8706</t>
  </si>
  <si>
    <t>We Need to Talk</t>
  </si>
  <si>
    <t>David Serrano</t>
  </si>
  <si>
    <t>Hugo Silva, Michelle Jenner, Ernesto Sevilla, Bel√©n Cuesta, √ìscar Ladoire, Ilay Kurelovic, Ver√≥nica Forqu√©, Luis Jaspe, Borja Luna, Jos√© Luis Mar√≠n</t>
  </si>
  <si>
    <t>s8710</t>
  </si>
  <si>
    <t>Weather forecast</t>
  </si>
  <si>
    <t>Antoni Krauze</t>
  </si>
  <si>
    <t>Halina Buyno-≈Åoza, Zofia Cegie≈Çkowa, Barbara Chojecka, Eugenia Horecka, Zygmunt Zintel, Henryka Janikowska, Lena Wilczy≈Ñska, Jerzy Block</t>
  </si>
  <si>
    <t>s8725</t>
  </si>
  <si>
    <t>What Still Remains</t>
  </si>
  <si>
    <t>Josh Mendoza</t>
  </si>
  <si>
    <t>Lulu Antariksa, Colin O'Donoghue, Mimi Rogers, Peter O'Brien, Dohn Norwood, Jeff Kober, Roshon Fegan, Siena Goines, Chris Ellis, Tobias Jelinek</t>
  </si>
  <si>
    <t>s8734</t>
  </si>
  <si>
    <t>White Island</t>
  </si>
  <si>
    <t>Benjamin Turner</t>
  </si>
  <si>
    <t>Lyndon Ogbourne, Billy Zane, Billy Boyd, Joel Dommett, Elliot Gleave, Gala Gordon, Darren Day, Owain Arthur, Craig Gazey, Ben Cura</t>
  </si>
  <si>
    <t>Comedies, Independent Movies, Thrillers</t>
  </si>
  <si>
    <t>s92</t>
  </si>
  <si>
    <t>The Women and the Murderer</t>
  </si>
  <si>
    <t>Mona Achache, Patricia Tourancheau</t>
  </si>
  <si>
    <t>92 min</t>
  </si>
  <si>
    <t>s197</t>
  </si>
  <si>
    <t>He's All That</t>
  </si>
  <si>
    <t>Mark Waters</t>
  </si>
  <si>
    <t>Addison Rae, Tanner Buchanan, Rachael Leigh Cook, Madison Pettis, Isabella Crovetti, Matthew Lillard, Peyton Meyer, Annie Jacob, Myra Molloy, Kourtney Kardashian</t>
  </si>
  <si>
    <t>s232</t>
  </si>
  <si>
    <t>The Water Man</t>
  </si>
  <si>
    <t>David Oyelowo</t>
  </si>
  <si>
    <t>David Oyelowo, Rosario Dawson, Lonnie Chavis, Amiah Miller, Alfred Molina, Maria Bello</t>
  </si>
  <si>
    <t>s259</t>
  </si>
  <si>
    <t>Out of my league</t>
  </si>
  <si>
    <t>Alice Filippi</t>
  </si>
  <si>
    <t>Ludovica Francesconi, Giuseppe Maggio, Gaja Masciale, Jozef Gjura, Eleonora Gaggero, Franco Ravera, Elisabetta Coraini, Michele Franco, Edoardo Rossi</t>
  </si>
  <si>
    <t>s378</t>
  </si>
  <si>
    <t>Bartkowiak</t>
  </si>
  <si>
    <t>Daniel Markowicz</t>
  </si>
  <si>
    <t>J√≥zef Paw≈Çowski, Zofia Domalik, Szymon Bobrowski, Bart≈Çomiej Topa, Janusz Chabior, Rafa≈Ç Zawierucha, Antoni Pawlicki, Cezary ≈Åukaszewicz, Danuta Stenka, Jan Frycz, Damian Majewski</t>
  </si>
  <si>
    <t>s507</t>
  </si>
  <si>
    <t>This Little Love Of Mine</t>
  </si>
  <si>
    <t>Christine Luby</t>
  </si>
  <si>
    <t>Saskia Hampele, Liam McIntyre, Lynn Gilmartin, Craig Horner</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</si>
  <si>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</si>
  <si>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</si>
  <si>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</si>
  <si>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</si>
  <si>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</si>
  <si>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s625</t>
  </si>
  <si>
    <t>Prime Time</t>
  </si>
  <si>
    <t>Jakub PiƒÖtek</t>
  </si>
  <si>
    <t>Bartosz Bielenia, Magdalena Pop≈Çawska, Andrzej K≈Çak, Ma≈Çgorzata Hajewska, Dobromir Dymecki, Monika Frajczyk, Cezary Kosi≈Ñski, Adam Nawojczyk, Juliusz ChrzƒÖstowski</t>
  </si>
  <si>
    <t>s841</t>
  </si>
  <si>
    <t>Baggio: The Divine Ponytail</t>
  </si>
  <si>
    <t>Letizia Lamartire</t>
  </si>
  <si>
    <t>Andrea Arcangeli, Valentina Bell√®, Andrea Pennacchi, Antonio Zavatteri, Anna Ferruzzo, Riccardo Goretti, Thomas Trabacchi, Marc Clotet, Martufello</t>
  </si>
  <si>
    <t>Dramas, International Movies, Sports Movies</t>
  </si>
  <si>
    <t>s860</t>
  </si>
  <si>
    <t>Asmaa</t>
  </si>
  <si>
    <t>Amr Salama</t>
  </si>
  <si>
    <t>Hend Sabry, Maged El-Kidwani, Hany Adel, Sayed Rajab, Ahmed Kamal, Boutros Ghaly, Laila Ezz El Arab, Samia Asaad, Fatmah Adel, Mohamad Yones, Mohamed Abd El Azim</t>
  </si>
  <si>
    <t>s867</t>
  </si>
  <si>
    <t>Small Town Crime</t>
  </si>
  <si>
    <t>Eshom Nelms, Ian Nelms</t>
  </si>
  <si>
    <t>John Hawkes, Anthony Anderson, Octavia Spencer, Robert Forster, Clifton Collins Jr., Jeremy Ratchford, James Lafferty, Michael Vartan, Daniel Sunjata, Don Harvey, Stefanie Scott, Caity Lotz, Dale Dickey</t>
  </si>
  <si>
    <t>s1097</t>
  </si>
  <si>
    <t>The Last Kids on Earth: Happy Apocalypse to You</t>
  </si>
  <si>
    <t>Steve Rolston</t>
  </si>
  <si>
    <t>Nick Wolfhard, Charles Demers, Montse Hernandez, Garland Whitt, Bruce Campbell, Catherine O'Hara, Brian Drummond, Giles Panton</t>
  </si>
  <si>
    <t>s1210</t>
  </si>
  <si>
    <t>Just In Time</t>
  </si>
  <si>
    <t>Dolapo Adeleke</t>
  </si>
  <si>
    <t>Sarah Hassan, Stycie Waweru, Mawuli Gavor, Pierra Makena, Eve D'Souza, Christabel Jazz Mistri, Martin Githinji, Lydia Gitachu, Kagwe Mungai, Blessing Lung'Aho</t>
  </si>
  <si>
    <t>s1221</t>
  </si>
  <si>
    <t>Coven of Sisters</t>
  </si>
  <si>
    <t>Pablo Ag√ºero</t>
  </si>
  <si>
    <t>Alex Brendem√ºhl, Amaia Aberasturi, Daniel Fanego, Garazi Urkola, Yune Nogueiras, Jone Laspiur, Irati Saez de Urabain, Lorea Ibarra</t>
  </si>
  <si>
    <t>Spain, Argentina</t>
  </si>
  <si>
    <t>s1304</t>
  </si>
  <si>
    <t>The Most Unknown</t>
  </si>
  <si>
    <t>Ian Cheney</t>
  </si>
  <si>
    <t>s1308</t>
  </si>
  <si>
    <t>The Resurrection of Gavin Stone</t>
  </si>
  <si>
    <t>Dallas Jenkins</t>
  </si>
  <si>
    <t>Brett Dalton, Anjelah Johnson-Reyes, D.B. Sweeney, Neil Flynn, Shawn Michaels, Patrick Gagnon, Tim Frank, Tara Rios, Liam Matthews, Mary Thornton</t>
  </si>
  <si>
    <t>s1407</t>
  </si>
  <si>
    <t>Penguins of Madagascar: The Movie</t>
  </si>
  <si>
    <t>Eric Darnell, Simon J. Smith</t>
  </si>
  <si>
    <t>Tom McGrath, Christopher Knights, Chris Miller, Conrad Vernon, John Malkovich, Benedict Cumberbatch, Ken Jeong, Annet Mahendru, Peter Stormare</t>
  </si>
  <si>
    <t>s1705</t>
  </si>
  <si>
    <t>The Beginning of Life 2: Outside</t>
  </si>
  <si>
    <t>Renata Terra</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</si>
  <si>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</si>
  <si>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</si>
  <si>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</si>
  <si>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</si>
  <si>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</si>
  <si>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s2028</t>
  </si>
  <si>
    <t>Satria Heroes: Revenge of the Darkness</t>
  </si>
  <si>
    <t>Kenzo Maihara, Amandha Wyanto</t>
  </si>
  <si>
    <t>Christian Loho, Fernando Surya, Yayan Ruhian, Stella Cornelia, Yui Takano, Safira Ratu, Faris Fadjar Munggaran, Adhitya Alkatiri</t>
  </si>
  <si>
    <t>s2072</t>
  </si>
  <si>
    <t>Puss in Boots</t>
  </si>
  <si>
    <t>Chris Miller</t>
  </si>
  <si>
    <t>Antonio Banderas, Salma Hayek, Zach Galifianakis, Billy Bob Thornton, Amy Sedaris, Constance Marie, Guillermo del Toro, Mike Mitchell</t>
  </si>
  <si>
    <t>s2130</t>
  </si>
  <si>
    <t>Fearless</t>
  </si>
  <si>
    <t>Cory Edwards</t>
  </si>
  <si>
    <t>Yara Shahidi, Miles Robbins, Miguel J. Pimentel, Gabrielle Union, Jadakiss, Tom Kenny, Angie Martinez, Harland Williams, Fat Joe, Amari McCoy, Dwyane Wade</t>
  </si>
  <si>
    <t>s2172</t>
  </si>
  <si>
    <t>Almost Love</t>
  </si>
  <si>
    <t>Mike Doyle</t>
  </si>
  <si>
    <t>Scott Evans, Augustus Prew, Kate Walsh, Michelle Buteau, Zo√´ Chao, Patricia Clarkson, Colin Donnell, Christopher Gray</t>
  </si>
  <si>
    <t>s2345</t>
  </si>
  <si>
    <t>Nobody Knows I'm Here</t>
  </si>
  <si>
    <t>Gaspar Antillo</t>
  </si>
  <si>
    <t>Jorge Garc√≠a, Millaray Lobos, Luis Gnecco, Alejandro Goic, Gast√≥n Pauls, Eduardo Paxeco</t>
  </si>
  <si>
    <t>s2383</t>
  </si>
  <si>
    <t>The Darkness</t>
  </si>
  <si>
    <t>Greg McLean</t>
  </si>
  <si>
    <t>Kevin Bacon, Radha Mitchell, David Mazouz, Lucy Fry, Matt Walsh, Jennifer Morrison, Parker Mack, Paul Reiser, Ming-Na Wen, Tara Lynne Barr</t>
  </si>
  <si>
    <t>s2415</t>
  </si>
  <si>
    <t>Project Papa</t>
  </si>
  <si>
    <t>Kanika Batra</t>
  </si>
  <si>
    <t>Rakesh Batra, Kanika Batra, Sneha Kapoor, Rohn Malhotra, Munira Sen, Anaitha Nair, Rajit Kapoor</t>
  </si>
  <si>
    <t>s2446</t>
  </si>
  <si>
    <t>Chippa</t>
  </si>
  <si>
    <t>Safdar Rahman</t>
  </si>
  <si>
    <t>Sunny Pawar, Chandan Roy Sanyal, Gautam Sarkar, Sumeet Thakur, Mala Mukherjee, Masood Akhtar, Veer Rajwant Singh, Joyraj Bhattacharya</t>
  </si>
  <si>
    <t>s2501</t>
  </si>
  <si>
    <t>What Are the Odds?</t>
  </si>
  <si>
    <t>Megha Ramaswamy</t>
  </si>
  <si>
    <t>Yashaswini Dayama, Karanvir Malhotra, Abhay Deol, Priyanka Bose, Monica Dogra, Sulabha Arya, Manu Rishi Chadha, Ananya Melkote</t>
  </si>
  <si>
    <t>s2550</t>
  </si>
  <si>
    <t>John Henry</t>
  </si>
  <si>
    <t>Will Forbes</t>
  </si>
  <si>
    <t>Terry Crews, Ludacris, Jamila Velazquez, J.J. Soria, Ken Foree, Daffany Clark, Kimberly H√©bert-Gregory, Tyler Alvarez</t>
  </si>
  <si>
    <t>s2657</t>
  </si>
  <si>
    <t>The Willoughbys</t>
  </si>
  <si>
    <t>Kris Pearn</t>
  </si>
  <si>
    <t>Will Forte, Maya Rudolph, Ricky Gervais, Alessia Cara, Terry Crews, Jane Krakowski, Martin Short, Se√°n Cullen</t>
  </si>
  <si>
    <t>s2689</t>
  </si>
  <si>
    <t>Moms at War</t>
  </si>
  <si>
    <t>Omoni Oboli</t>
  </si>
  <si>
    <t>Omoni Oboli, Funke Akindele, Yul Edochie, Abayomi Alvin, Adebukola Oladipupo, Sharon Ooja, Eucharia Anunobi, Harriet Akinola, Michelle Dede</t>
  </si>
  <si>
    <t>s2693</t>
  </si>
  <si>
    <t>LA Originals</t>
  </si>
  <si>
    <t>United States, Argentina</t>
  </si>
  <si>
    <t>s2890</t>
  </si>
  <si>
    <t>Girl on the Third Floor</t>
  </si>
  <si>
    <t>Travis Stevens</t>
  </si>
  <si>
    <t>CM Punk, Trieste Kelly Dunn, Sarah Brooks, Elissa Dowling, Karen Woditsch, Marshall Bean, Anish Jethmalani, Bishop Stevens, Tonya Kay</t>
  </si>
  <si>
    <t>s2961</t>
  </si>
  <si>
    <t>Justice</t>
  </si>
  <si>
    <t>Richard Gabai</t>
  </si>
  <si>
    <t>Nathan Parsons, Jamie-Lynn Sigler, Ellen Hollman, John Lewis, Niko Foster, Quinton Aaron, Jackson Rathbone, Robert Carradine, Lesley-Anne Down, Stephen Lang</t>
  </si>
  <si>
    <t>s3044</t>
  </si>
  <si>
    <t>A Ghost Story</t>
  </si>
  <si>
    <t>David Lowery</t>
  </si>
  <si>
    <t>Casey Affleck, Rooney Mara, Liz Franke, Rob Zabrecky, Will Oldham, Sonia Acevedo</t>
  </si>
  <si>
    <t>s3163</t>
  </si>
  <si>
    <t>It Comes at Night</t>
  </si>
  <si>
    <t>Joel Edgerton, Christopher Abbott, Carmen Ejogo, Riley Keough, Kelvin Harrison Jr., David Pendleton, Griffin Robert Faulkner</t>
  </si>
  <si>
    <t>s3179</t>
  </si>
  <si>
    <t>Wives on Strike</t>
  </si>
  <si>
    <t>Omoni Oboli, Kenneth Okonkwo, Kalu Ikeagwu, Uche Jumbo, Ufoma Ejenobor, Julius Agu, Udoka Oyeka, Chioma Chukwuka-Akpotha, Kehinde Bankole</t>
  </si>
  <si>
    <t>s3339</t>
  </si>
  <si>
    <t>Holly Star</t>
  </si>
  <si>
    <t>Michael A. Nickles</t>
  </si>
  <si>
    <t>Katlyn Carlson, Brian Muller, Teya Patt, Pamela Chabora</t>
  </si>
  <si>
    <t>s3385</t>
  </si>
  <si>
    <t>Revenge of the Pontianak</t>
  </si>
  <si>
    <t>Glen Goei, Gavin Yap</t>
  </si>
  <si>
    <t>Nur Fazura, Remy Ishak, Hisyam Hamid, Shenty Feliziana, Nam Ron, Tony Eusoff, Wan Hanafi Su</t>
  </si>
  <si>
    <t>Singapore, Malaysia</t>
  </si>
  <si>
    <t>s3561</t>
  </si>
  <si>
    <t>Drink Drank Drunk</t>
  </si>
  <si>
    <t>Yeung Yat-Tak</t>
  </si>
  <si>
    <t>Carlos Chan, Ken Hung, Deep Ng, Michelle Wai, Yee Tong, Felix Lok, Kin-Yan Lee</t>
  </si>
  <si>
    <t>s3876</t>
  </si>
  <si>
    <t>A Home with A View</t>
  </si>
  <si>
    <t>Herman Yau</t>
  </si>
  <si>
    <t>Francis Chun-Yu Ng, Louis Koo, Anita Yuen, Tat-Ming Cheung, Jocelyn Choi, Ng Siu-hin, Lam Suet, Anthony Wong Chau-Sang, Lo Hoi-pang</t>
  </si>
  <si>
    <t>s3904</t>
  </si>
  <si>
    <t>Someone Great</t>
  </si>
  <si>
    <t>Jennifer Kaytin Robinson</t>
  </si>
  <si>
    <t>Gina Rodriguez, Brittany Snow, DeWanda Wise, Lakeith Stanfield, RuPaul Charles, Peter Vack, Alex Moffat, Rosario Dawson, Rebecca Naomi Jones, Jaboukie Young-White, Michelle Buteau, Questlove</t>
  </si>
  <si>
    <t>s3946</t>
  </si>
  <si>
    <t>Unicorn Store</t>
  </si>
  <si>
    <t>Brie Larson</t>
  </si>
  <si>
    <t>Brie Larson, Samuel L. Jackson, Joan Cusack, Bradley Whitford, Mamoudou Athie, Hamish Linklater, Martha MacIsaac, Karan Soni, Annaleigh Ashford</t>
  </si>
  <si>
    <t>s4001</t>
  </si>
  <si>
    <t>5 Flights Up</t>
  </si>
  <si>
    <t>Richard Loncraine</t>
  </si>
  <si>
    <t>Josh Pais, Claire van der Boom, Morgan Freeman, Diane Keaton, Carrie Preston, Cynthia Nixon, Korey Jackson, Diane Ciesla, Michael Cristofer</t>
  </si>
  <si>
    <t>s4218</t>
  </si>
  <si>
    <t>Monty Python and the Holy Grail</t>
  </si>
  <si>
    <t>Terry Gilliam, Terry Jones</t>
  </si>
  <si>
    <t>Graham Chapman, John Cleese, Eric Idle, Terry Gilliam, Terry Jones, Michael Palin, Connie Booth, Carol Cleveland, Neil Innes</t>
  </si>
  <si>
    <t>Action &amp; Adventure, Classic Movies, Comedies</t>
  </si>
  <si>
    <t>s4399</t>
  </si>
  <si>
    <t>Loudon Wainwright III: Surviving Twin</t>
  </si>
  <si>
    <t>Christopher Guest</t>
  </si>
  <si>
    <t>Loudon Wainwright III</t>
  </si>
  <si>
    <t>s4435</t>
  </si>
  <si>
    <t>Edge of Fear</t>
  </si>
  <si>
    <t>Bobby Roth</t>
  </si>
  <si>
    <t>Shen Lin, Robert Patrick, Zhu Zhu, Jodi Lyn O'Keefe, Robert Knepper, Amaury Nolasco, Rockmond Dunbar, Andy Mackenzie, Robert Crayton, John Edward Lee, Trent Brya</t>
  </si>
  <si>
    <t>s4761</t>
  </si>
  <si>
    <t>Duck Duck Goose</t>
  </si>
  <si>
    <t>Chris Jenkins</t>
  </si>
  <si>
    <t>Jim Gaffigan, Zendaya, Lance Lim, Greg Proops, Reggie Watts, Carl Reiner, Jennifer Grey, Stephen Fry, Diedrich Bader, Natasha Leggero, Craig Ferguson, Rick Overton</t>
  </si>
  <si>
    <t>China, United States, United Kingdom</t>
  </si>
  <si>
    <t>s4797</t>
  </si>
  <si>
    <t>My Birthday Song</t>
  </si>
  <si>
    <t>Samir Soni</t>
  </si>
  <si>
    <t>Sanjay Suri, Nora Fatehi, Zenia Starr, Suparna Krishna, Elena Kazan</t>
  </si>
  <si>
    <t>s4865</t>
  </si>
  <si>
    <t>Spivak</t>
  </si>
  <si>
    <t>Anthony Abrams, Adam Larson Broder</t>
  </si>
  <si>
    <t>Michael Bacall, Maggie Lawson, Elden Henson, Robert Kazinsky, Mark Webber, Chloe Wepper</t>
  </si>
  <si>
    <t>s4873</t>
  </si>
  <si>
    <t>Family Blood</t>
  </si>
  <si>
    <t>Sonny Mallhi</t>
  </si>
  <si>
    <t>James Ransone, Vinessa Shaw, Ajiona Alexus, Colin Ford</t>
  </si>
  <si>
    <t>s4885</t>
  </si>
  <si>
    <t>Jailbreak</t>
  </si>
  <si>
    <t>Jimmy Henderson</t>
  </si>
  <si>
    <t>Jean-Paul Ly, Dara Our, Tharoth Sam, Dara Phang, Celine Tran, Savin Phillip, Sok Visal</t>
  </si>
  <si>
    <t>Cambodia</t>
  </si>
  <si>
    <t>s4892</t>
  </si>
  <si>
    <t>My Perfect Romance</t>
  </si>
  <si>
    <t>Kimberly-Sue Murray, Christopher Russell, Lauren Holly, Jodie Sweetin, Morgan Fairchild</t>
  </si>
  <si>
    <t>s4906</t>
  </si>
  <si>
    <t>The Price of Success</t>
  </si>
  <si>
    <t>Teddy Lussi-Modeste</t>
  </si>
  <si>
    <t>Tahar Rahim, Ma√Øwenn Le Besco, Roschdy Zem, Gr√©goire Colin, Sultan, Ali Marhyar, Camille Lellouche, Sa√Øda Bekkouche, Meriem Serbah, Salma Lahmer</t>
  </si>
  <si>
    <t>s5164</t>
  </si>
  <si>
    <t>A Christmas Prince</t>
  </si>
  <si>
    <t>Rose McIver, Ben Lamb, Alice Krige, Honor Kneafsey</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</si>
  <si>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</si>
  <si>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</si>
  <si>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</si>
  <si>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s5334</t>
  </si>
  <si>
    <t>The Saint</t>
  </si>
  <si>
    <t>Adam Rayner, Eliza Dushku, Ian Ogilvy, James Remar, Roger Moore, Enrique Murciano, Thomas Kretschmann, Beatrice Rosen, Greg Grunberg, Yani Gellman</t>
  </si>
  <si>
    <t>s5428</t>
  </si>
  <si>
    <t>What the Health</t>
  </si>
  <si>
    <t>s5455</t>
  </si>
  <si>
    <t>Love.com</t>
  </si>
  <si>
    <t>Anita Barbosa</t>
  </si>
  <si>
    <t>Isis Valverde, Gil Coelho, Joaquim Lopes, Carol Portes, Alexandra Richter, Marcos Mion, Jo√£o C√¥rtes, C√©sar Cardadeiro</t>
  </si>
  <si>
    <t>s5533</t>
  </si>
  <si>
    <t>Our Lovers</t>
  </si>
  <si>
    <t>Miguel √Ångel Lamata</t>
  </si>
  <si>
    <t>Eduardo Noriega, Michelle Jenner, Fele Mart√≠nez, Amaia Salamanca</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</si>
  <si>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</si>
  <si>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</si>
  <si>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</si>
  <si>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</si>
  <si>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s5605</t>
  </si>
  <si>
    <t>The Fury of a Patient Man</t>
  </si>
  <si>
    <t>Ra√∫l Ar√©valo</t>
  </si>
  <si>
    <t>Antonio de la Torre, Luis Callejo, Ruth D√≠az, Ra√∫l Jim√©nez, Manolo Solo, Font Garc√≠a, Pilar G√≥mez, Alicia Rubio</t>
  </si>
  <si>
    <t>s5622</t>
  </si>
  <si>
    <t>Zapped</t>
  </si>
  <si>
    <t>Peter DeLuise</t>
  </si>
  <si>
    <t>Zendaya, Chanelle Peloso, Spencer Boldman, Emilia McCarthy, Adam DiMarco, William Ainscough, Aleks Paunovic, Lucia Walters</t>
  </si>
  <si>
    <t>s5649</t>
  </si>
  <si>
    <t>Bee Movie</t>
  </si>
  <si>
    <t>Steve Hickner, Simon J. Smith</t>
  </si>
  <si>
    <t>Jerry Seinfeld, Ren√©e Zellweger, Matthew Broderick, Patrick Warburton, John Goodman, Chris Rock, Kathy Bates, Barry Levinson, Larry King, Ray Liotta</t>
  </si>
  <si>
    <t>s5650</t>
  </si>
  <si>
    <t>Headwinds</t>
  </si>
  <si>
    <t>Jalil Lespert</t>
  </si>
  <si>
    <t>Beno√Æt Magimel, Isabelle Carr√©, Antoine Dul√©ry, Ramzy B√©dia, Bouli Lanners, Marie-Ange Casta, Daniel Duval, Lubna Azabal, Aurore Cl√©ment, Audrey Tautou</t>
  </si>
  <si>
    <t>s5703</t>
  </si>
  <si>
    <t>Rainbow Time</t>
  </si>
  <si>
    <t>Linas Phillips</t>
  </si>
  <si>
    <t>Linas Phillips, Melanie Lynskey, Timm Sharp, Tobin Bell, Jay Duplass, Lauren Weedman, Artemis Pebdani, Reagan Yates, Austin Fryberger</t>
  </si>
  <si>
    <t>s5707</t>
  </si>
  <si>
    <t>Beauties of the Night</t>
  </si>
  <si>
    <t>Mar√≠a Jose Cuevas</t>
  </si>
  <si>
    <t>Olga Breeskin, Lyn May, Rossy Mendoza, Wanda Seux, Princesa Yamal</t>
  </si>
  <si>
    <t>s5737</t>
  </si>
  <si>
    <t>Pup Star</t>
  </si>
  <si>
    <t>Makenzie Moss, Jed Rees, David DeLuise, Carla Jimenez, Tom Everett Scott, Diedrich Bader, George Newbern, Bonnie Somerville, John Ratzenberger</t>
  </si>
  <si>
    <t>s5780</t>
  </si>
  <si>
    <t>Unchained: The Untold Story of Freestyle Motocross</t>
  </si>
  <si>
    <t>Paul Taublieb, Jon Freeman</t>
  </si>
  <si>
    <t>Josh Brolin</t>
  </si>
  <si>
    <t>s5783</t>
  </si>
  <si>
    <t>Amanda Knox</t>
  </si>
  <si>
    <t>Rod Blackhurst, Brian McGinn</t>
  </si>
  <si>
    <t>Denmark, United States</t>
  </si>
  <si>
    <t>s5810</t>
  </si>
  <si>
    <t>XOXO</t>
  </si>
  <si>
    <t>Christopher Louie</t>
  </si>
  <si>
    <t>Sarah Hyland, Graham Phillips, Chris D'Elia, Hayley Kiyoko, Brett DelBuono, Ryan Hansen, Ian Anthony Dale, Ione Skye, Colin Woodell, LaMonica Garrett, Brianne Howey</t>
  </si>
  <si>
    <t>Dramas, Music &amp; Musicals</t>
  </si>
  <si>
    <t>s5873</t>
  </si>
  <si>
    <t>Ricardo O'Farrill Abrazo Genial</t>
  </si>
  <si>
    <t>Ricardo O'Farrill</t>
  </si>
  <si>
    <t>s5902</t>
  </si>
  <si>
    <t>Tig</t>
  </si>
  <si>
    <t>Kristina Goolsby, Ashley York</t>
  </si>
  <si>
    <t>s5905</t>
  </si>
  <si>
    <t>Chris Tucker Live</t>
  </si>
  <si>
    <t>Phil Joanou</t>
  </si>
  <si>
    <t>Chris Tucker</t>
  </si>
  <si>
    <t>s5908</t>
  </si>
  <si>
    <t>Advantageous</t>
  </si>
  <si>
    <t>Jennifer Phang</t>
  </si>
  <si>
    <t>Jacqueline Kim, James Urbaniak, Freya Adams, Ken Jeong, Jennifer Ehle, Samantha Kim, Troi Zee, Olivia Horton, Jennifer Ikeda, Mercedes Griffeth</t>
  </si>
  <si>
    <t>s6009</t>
  </si>
  <si>
    <t>3 Generations</t>
  </si>
  <si>
    <t>Gaby Dellal</t>
  </si>
  <si>
    <t>Elle Fanning, Naomi Watts, Susan Sarandon, Tate Donovan, Linda Emond, Jordan Carlos, Sam Trammell, Maria Dizzia, Tessa Albertson</t>
  </si>
  <si>
    <t>s6042</t>
  </si>
  <si>
    <t>A Holiday Engagement</t>
  </si>
  <si>
    <t>Jim Fall</t>
  </si>
  <si>
    <t>Bonnie Somerville, Shelley Long, Jordan Bridges, Sam McMurray, Haylie Duff, Sam Horrigan, Carrie Wiita, Chris McKenna, Edi Patterson, Jennifer Elise Cox</t>
  </si>
  <si>
    <t>s6052</t>
  </si>
  <si>
    <t>A Patch of Fog</t>
  </si>
  <si>
    <t>Michael Lennox</t>
  </si>
  <si>
    <t>Stephen Graham, Conleth Hill, Lara Pulver, Arsher Ali, Stuart Graham, Ian McElhinney</t>
  </si>
  <si>
    <t>s6062</t>
  </si>
  <si>
    <t>A Thousand Words</t>
  </si>
  <si>
    <t>Brian Robbins</t>
  </si>
  <si>
    <t>Eddie Murphy, Kerry Washington, Cliff Curtis, Clark Duke, Allison Janney, Ruby Dee, John Witherspoon, Jack McBrayer</t>
  </si>
  <si>
    <t>s6100</t>
  </si>
  <si>
    <t>Agatha and the Truth of Murder</t>
  </si>
  <si>
    <t>Terry Loane</t>
  </si>
  <si>
    <t>Ruth Bradley, Pippa Haywood, Dean Andrews, Bebe Cave, Blake Harrison, Tim McInnerny, Ralph Ineson, Michael McElhatton</t>
  </si>
  <si>
    <t>s6119</t>
  </si>
  <si>
    <t>All Hallows' Eve</t>
  </si>
  <si>
    <t>Charlie Vaughn</t>
  </si>
  <si>
    <t>Lexi Giovagnoli, Ashley Argota, John DeLuca, Diane Salinger, Martin Klebba, Tracey Gold, Dee Wallace, Pilot Paisley-Rose, Daniel Cooksley, Vincent Giovagnoli, Dillon Cavitt</t>
  </si>
  <si>
    <t>s6130</t>
  </si>
  <si>
    <t>Amar Akbar &amp; Tony</t>
  </si>
  <si>
    <t>Atul Malhotra</t>
  </si>
  <si>
    <t>Rez Kempton, Sam Vincenti, Martin Delaney, Karen David, Laura Aikman, Goldy Notay, Meera Syal, Nina Wadia, Tanveer Ghani, Amrita Acharia</t>
  </si>
  <si>
    <t>s6170</t>
  </si>
  <si>
    <t>Annabelle Hooper and the Ghosts of Nantucket</t>
  </si>
  <si>
    <t>Paul Serafini</t>
  </si>
  <si>
    <t>Bailee Madison, Robert Capron, Rachel Resheff, Mavrick Moreno, Whitney Goin, Gary Weeks, Juliana Harkavy, Kevin B. McGlynn, Jamison Stern, Mia Matthews, Bianca Matthews</t>
  </si>
  <si>
    <t>s6209</t>
  </si>
  <si>
    <t>Backcountry</t>
  </si>
  <si>
    <t>Adam MacDonald</t>
  </si>
  <si>
    <t>Missy Peregrym, Jeff Roop, Eric Balfour, Nicholas Campbell</t>
  </si>
  <si>
    <t>s6354</t>
  </si>
  <si>
    <t>Bokeh</t>
  </si>
  <si>
    <t>Geoffrey Orthwein, Andrew Sullivan</t>
  </si>
  <si>
    <t>Maika Monroe, Matt O'Leary, Arnar J√≥nsson, Gunnar Helgason, Berglind R√≥s Sigur√∞ard√≥ttir</t>
  </si>
  <si>
    <t>United States, Iceland</t>
  </si>
  <si>
    <t>s6373</t>
  </si>
  <si>
    <t>Brave New Jersey</t>
  </si>
  <si>
    <t>Jody Lambert</t>
  </si>
  <si>
    <t>Tony Hale, Anna Camp, Sam Jaeger, Heather Burns, Dan Bakkedahl, Raymond J. Barry, Erika Alexander, Mel Rodriguez, Evan Jonigkeit, Grace Kaufman</t>
  </si>
  <si>
    <t>s6420</t>
  </si>
  <si>
    <t>Cardboard Gangsters</t>
  </si>
  <si>
    <t>Mark O'Connor</t>
  </si>
  <si>
    <t>John Connors, Fionn Walton, Kierston Wareing, Paul Alwright, Ryan Lincoln, Jimmy Smallhorne, Toni O'Rourke, Fionna Hewitt-Twamley, Stephen Clinch, Ciaran McCabe</t>
  </si>
  <si>
    <t>s6522</t>
  </si>
  <si>
    <t>Command and Control</t>
  </si>
  <si>
    <t>Robert Kenner</t>
  </si>
  <si>
    <t>s6583</t>
  </si>
  <si>
    <t>Dear Santa</t>
  </si>
  <si>
    <t>Jason Priestley</t>
  </si>
  <si>
    <t>Amy Acker, David Haydn-Jones, Patrick Creery, Gina Holden, James Dugan, Margherita Donato, Brooklynn Proulx, James D. Hopkin, Bob Irvine</t>
  </si>
  <si>
    <t>s6633</t>
  </si>
  <si>
    <t>Don't Think Twice</t>
  </si>
  <si>
    <t>Keegan-Michael Key, Gillian Jacobs, Mike Birbiglia, Kate Micucci, Chris Gethard, Richard Masur, Tami Sagher, Erin Darke</t>
  </si>
  <si>
    <t>s6649</t>
  </si>
  <si>
    <t>Dream Boat</t>
  </si>
  <si>
    <t>Tristan Ferland Milewski</t>
  </si>
  <si>
    <t>s6663</t>
  </si>
  <si>
    <t>Easy A</t>
  </si>
  <si>
    <t>Will Gluck</t>
  </si>
  <si>
    <t>Emma Stone, Penn Badgley, Amanda Bynes, Dan Byrd, Thomas Haden Church, Patricia Clarkson, Cam Gigandet, Lisa Kudrow, Malcolm McDowell, Aly Michalka</t>
  </si>
  <si>
    <t>s6685</t>
  </si>
  <si>
    <t>Elles √©taient en guerre 1939-1945</t>
  </si>
  <si>
    <t>Hugues Nancy, Fabien Beziat</t>
  </si>
  <si>
    <t>s6730</t>
  </si>
  <si>
    <t>F the Prom</t>
  </si>
  <si>
    <t>Benny Fine</t>
  </si>
  <si>
    <t>Cameron Palatas, Richard Karn, Cheri Oteri, Danielle Campbell, Nicholle Tom, Joel Courtney, Luke Bilyk</t>
  </si>
  <si>
    <t>s6750</t>
  </si>
  <si>
    <t>Figures of Speech</t>
  </si>
  <si>
    <t>Ari Levinson</t>
  </si>
  <si>
    <t>Chris Pine</t>
  </si>
  <si>
    <t>s6778</t>
  </si>
  <si>
    <t>For Grace</t>
  </si>
  <si>
    <t>Mark Helenowski, Kevin Pang</t>
  </si>
  <si>
    <t>s6806</t>
  </si>
  <si>
    <t>Friend Request</t>
  </si>
  <si>
    <t>Simon Verhoeven</t>
  </si>
  <si>
    <t>Alycia Debnam-Carey, William Moseley, Connor Paolo, Brit Morgan, Brooke Markham, Sean Marquette, Liesl Ahlers, Shashawnee Hall, Susan Danford</t>
  </si>
  <si>
    <t>s6883</t>
  </si>
  <si>
    <t>Goon</t>
  </si>
  <si>
    <t>Seann William Scott, Jay Baruchel, Liev Schreiber, Alison Pill, Marc-Andr√© Grondin, Kim Coates, Eugene Levy, Nicholas Campbell, Richard Clarkin, Jonathan Cherry</t>
  </si>
  <si>
    <t>s6987</t>
  </si>
  <si>
    <t>Holy Man 2</t>
  </si>
  <si>
    <t>Note Chern-Yim</t>
  </si>
  <si>
    <t>Apisit Opasaimlikit, Suthep Po-ngam, Phichet Iamchaonaa, Note Chern-Yim</t>
  </si>
  <si>
    <t>Comedies, Faith &amp; Spirituality, International Movies</t>
  </si>
  <si>
    <t>s7115</t>
  </si>
  <si>
    <t>Jackpot</t>
  </si>
  <si>
    <t>Dustin Nguyen</t>
  </si>
  <si>
    <t>Chi Tai, Lan Ngoc, Dustin Nguyen, Thu Trang</t>
  </si>
  <si>
    <t>Vietnam</t>
  </si>
  <si>
    <t>s7217</t>
  </si>
  <si>
    <t>KL Zombi</t>
  </si>
  <si>
    <t>Woo Ming Jin</t>
  </si>
  <si>
    <t>Zizan Razak, Siti Saleha, Zain Hamid, Izara Aishah, Fadzli Daniel Ali, Usop Wilcha</t>
  </si>
  <si>
    <t>s7312</t>
  </si>
  <si>
    <t>Little Dragon Maiden</t>
  </si>
  <si>
    <t>Hua Shan</t>
  </si>
  <si>
    <t>Leslie Cheung, Jing-Jing Yung, Chen Kuan-tai, Leanne Liu, Tanny Tien Ni</t>
  </si>
  <si>
    <t>Action &amp; Adventure, International Movies, Romantic Movies</t>
  </si>
  <si>
    <t>s7342</t>
  </si>
  <si>
    <t>Losing Sight of Shore</t>
  </si>
  <si>
    <t>Sarah Moshman</t>
  </si>
  <si>
    <t>United States, Australia, Samoa, United Kingdom</t>
  </si>
  <si>
    <t>s7385</t>
  </si>
  <si>
    <t>Mahjong Heroes</t>
  </si>
  <si>
    <t>Li Pei-Chuan</t>
  </si>
  <si>
    <t>Patrick Tse, Betty Ting Pei, Hua Yueh, Chin Siu Ho, Lau Hak-Suen, Kwan Hoi-san</t>
  </si>
  <si>
    <t>s7397</t>
  </si>
  <si>
    <t>Mango Dreams</t>
  </si>
  <si>
    <t>John Upchurch</t>
  </si>
  <si>
    <t>Ram Gopal Bajaj, Pankaj Tripathi, Sameer Kochhar</t>
  </si>
  <si>
    <t>s7453</t>
  </si>
  <si>
    <t>Middle School: The Worst Years of My Life</t>
  </si>
  <si>
    <t>Griffin Gluck, Lauren Graham, Rob Riggle, Thomas Barbusca, Andrew Daly, Adam Pally, Retta, Efren Ramirez, Isabela Moner, Alexa Nisenson, Jacob Hopkins</t>
  </si>
  <si>
    <t>United States, Cambodia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</si>
  <si>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</si>
  <si>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</si>
  <si>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</si>
  <si>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</si>
  <si>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</si>
  <si>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s7554</t>
  </si>
  <si>
    <t>Nacho Libre</t>
  </si>
  <si>
    <t>Jared Hess</t>
  </si>
  <si>
    <t>Jack Black, Ana de la Reguera, H√©ctor Jim√©nez, Darius Rose, Moises Arias, Diego Eduardo Gomez, Carlos Maycotte, Richard Montoya, Cesar Gonzalez, Rafael Montalvo</t>
  </si>
  <si>
    <t>s7562</t>
  </si>
  <si>
    <t>National Bird</t>
  </si>
  <si>
    <t>Sonia Kennebeck</t>
  </si>
  <si>
    <t>s7596</t>
  </si>
  <si>
    <t>Norm of the North: Keys to the Kingdom</t>
  </si>
  <si>
    <t>Tim Maltby</t>
  </si>
  <si>
    <t>Andrew Toth, Cole Howard, Maya Kay, Jennifer Cameron, Alan Marriott, Lee Tockar, Brian Drummond</t>
  </si>
  <si>
    <t>s7653</t>
  </si>
  <si>
    <t>On Yoga The Architecture of Peace</t>
  </si>
  <si>
    <t>Heitor Dhalia</t>
  </si>
  <si>
    <t>Michael O‚ÄôNeill</t>
  </si>
  <si>
    <t>Brazil, India, China, United States</t>
  </si>
  <si>
    <t>s7662</t>
  </si>
  <si>
    <t>One Direction: This Is Us</t>
  </si>
  <si>
    <t>Harry Styles, Niall Horan, Zayn Malik, Louis Tomlinson, Liam Payne</t>
  </si>
  <si>
    <t>s7664</t>
  </si>
  <si>
    <t>One Last Thing</t>
  </si>
  <si>
    <t>Tim Rouhana</t>
  </si>
  <si>
    <t>Wendell Pierce, Jurnee Smollett-Bell, Joanne Froggatt, April Billingsley, Elizabeth Ludlow, David Kronawitter, Adora Dei, Eric Mendenhall, Ed Amatrudo, Kate Kovach</t>
  </si>
  <si>
    <t>s7732</t>
  </si>
  <si>
    <t>Peter and the Farm</t>
  </si>
  <si>
    <t>Tony Stone</t>
  </si>
  <si>
    <t>Peter Dunning</t>
  </si>
  <si>
    <t>s7743</t>
  </si>
  <si>
    <t>Pimpal</t>
  </si>
  <si>
    <t>Gajendra Ahire</t>
  </si>
  <si>
    <t>Dilip Prabhavalkar, Priya Bapat, Kishore Kadam, Vrinda Gajendra, Alok Rajwade, Sakhi Gokhale</t>
  </si>
  <si>
    <t>s7754</t>
  </si>
  <si>
    <t>Playing Hard</t>
  </si>
  <si>
    <t>Jean-Simon Chartier</t>
  </si>
  <si>
    <t>s7878</t>
  </si>
  <si>
    <t>Robin Hood: The Rebellion</t>
  </si>
  <si>
    <t>Nicholas Winter</t>
  </si>
  <si>
    <t>Ben Freeman, James Oliver Wheatley, Marie Everett, Jamie Kenna, James Groom, James G. Nunn, Martyn Ford, Gareth David-Lloyd, Brian Blessed, Kristian Nairn</t>
  </si>
  <si>
    <t>s7883</t>
  </si>
  <si>
    <t>Rocky IV</t>
  </si>
  <si>
    <t>Sylvester Stallone</t>
  </si>
  <si>
    <t>Sylvester Stallone, Talia Shire, Burt Young, Carl Weathers, Dolph Lundgren, Brigitte Nielsen, Tony Burton, Michael Pataki</t>
  </si>
  <si>
    <t>s7900</t>
  </si>
  <si>
    <t>Rumble</t>
  </si>
  <si>
    <t>Gary Daniels, Luis Gatica, Sissi Fleitas, Eddie J. Fernandez, Fabi√°n L√≥pez, Justin Nesbitt, Pedro Rodman Rodriguez</t>
  </si>
  <si>
    <t>s7998</t>
  </si>
  <si>
    <t>Shark Busters</t>
  </si>
  <si>
    <t>Danny Lee, Hui Siu-Hung, Lam Suet, Alfred Cheung, Brian Ireland, Ken Lo, Lai Suk-Yin, Yeung Tin-King, Fung Hak-On, Jamie Luk</t>
  </si>
  <si>
    <t>s8026</t>
  </si>
  <si>
    <t>Singularity</t>
  </si>
  <si>
    <t>Robert Kouba</t>
  </si>
  <si>
    <t>Julian Schaffner, John Cusack, Jeannine Wacker, Carmen Argenziano, Eileen Grubba, Pavlo Bubryak</t>
  </si>
  <si>
    <t>Switzerland, United States</t>
  </si>
  <si>
    <t>Action &amp; Adventure, Dramas, Sci-Fi &amp; Fantasy</t>
  </si>
  <si>
    <t>s8136</t>
  </si>
  <si>
    <t>Sustainable</t>
  </si>
  <si>
    <t>Matt Wechsler</t>
  </si>
  <si>
    <t>s8249</t>
  </si>
  <si>
    <t>The Christmas Project</t>
  </si>
  <si>
    <t>Michael Buster</t>
  </si>
  <si>
    <t>Jacob Buster, Anson Bagley, Grace Hallows, Josh Reid, Cooper Daniel Johnson, Alison Akin Clark, Brian Neal Clark, Evan Clark, Caitlin E.J. Meyer, Gabe White</t>
  </si>
  <si>
    <t>s8309</t>
  </si>
  <si>
    <t>The Force</t>
  </si>
  <si>
    <t>Peter Nicks</t>
  </si>
  <si>
    <t>s8347</t>
  </si>
  <si>
    <t>The Holy Man</t>
  </si>
  <si>
    <t>Pongsak Pongsuwan, Note Chern-Yim, Sarawut Phumthong, Savika Chaiyadej, Somlek Sakdikul, Petchtai Wongkamlao</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</si>
  <si>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</si>
  <si>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</si>
  <si>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</si>
  <si>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</si>
  <si>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</si>
  <si>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</si>
  <si>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</si>
  <si>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</si>
  <si>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</si>
  <si>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</si>
  <si>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s8559</t>
  </si>
  <si>
    <t>The Witch</t>
  </si>
  <si>
    <t>Robert Eggers</t>
  </si>
  <si>
    <t>Anya Taylor-Joy, Ralph Ineson, Kate Dickie, Harvey Scrimshaw, Ellie Grainger, Lucas Dawson, Bathsheba Garnett, Sarah Stephens, Julian Richings, Wahab Chaudhry</t>
  </si>
  <si>
    <t>s8700</t>
  </si>
  <si>
    <t>Warehoused</t>
  </si>
  <si>
    <t>Jack Zagha Kababie</t>
  </si>
  <si>
    <t>Jos√© Carlos Ruiz, Hoze Mel√©ndez</t>
  </si>
  <si>
    <t>s58</t>
  </si>
  <si>
    <t>Naruto Shipp√ªden the Movie: Bonds</t>
  </si>
  <si>
    <t>Hajime Kamegaki</t>
  </si>
  <si>
    <t>Junko Takeuchi, Chie Nakamura, Noriaki Sugiyama, Unsho Ishizuka, Motoko Kumai, Kazuhiko Inoue, Rikiya Koyama, Showtaro Morikubo, Nana Mizuki, Satoshi Hino, Shinji Kawada</t>
  </si>
  <si>
    <t>93 min</t>
  </si>
  <si>
    <t>s81</t>
  </si>
  <si>
    <t>Firedrake the Silver Dragon</t>
  </si>
  <si>
    <t>Tomer Eshed</t>
  </si>
  <si>
    <t>Thomas Brodie-Sangster, Felicity Jones, Freddie Highmore, Patrick Stewart, Meera Syal, Sanjeev Bhaskar, Nonso Anozie</t>
  </si>
  <si>
    <t>s150</t>
  </si>
  <si>
    <t>I Got the Hook Up</t>
  </si>
  <si>
    <t>Michael Martin</t>
  </si>
  <si>
    <t>Master P, Anthony Johnson, Gretchen Palmer, Frantz Turner, Richard Keats, Joe Estevez, William Knight, Anthony Boswell, Tommy 'Tiny' Lister, Helen Martin, John Witherspoon, Mia X</t>
  </si>
  <si>
    <t>s211</t>
  </si>
  <si>
    <t>Ragini MMS</t>
  </si>
  <si>
    <t>Pawan Kripalani</t>
  </si>
  <si>
    <t>Kainaz Motivala, Rajkummar Rao, Rajat Kaul, Janice, Shernaza, Mangala Ahire, Vinod Rawat</t>
  </si>
  <si>
    <t>s222</t>
  </si>
  <si>
    <t>Bob Ross: Happy Accidents, Betrayal &amp; Greed</t>
  </si>
  <si>
    <t>Joshua Rof√©</t>
  </si>
  <si>
    <t>Bob Ross</t>
  </si>
  <si>
    <t>s458</t>
  </si>
  <si>
    <t>Lift Like a Girl</t>
  </si>
  <si>
    <t>Mayye Zayed</t>
  </si>
  <si>
    <t>Egypt, Denmark, Germany</t>
  </si>
  <si>
    <t>s474</t>
  </si>
  <si>
    <t>Born to Play</t>
  </si>
  <si>
    <t>Viridiana Lieberman</t>
  </si>
  <si>
    <t>s476</t>
  </si>
  <si>
    <t>The Stand-Up</t>
  </si>
  <si>
    <t>Daniel R≈Ø≈æiƒçka</t>
  </si>
  <si>
    <t>Iva Pazderkov√°, Luk√°≈° Pavl√°sek, Daniel ƒåech, Petr Cerha, Ond≈ôej Havl√≠k, Radek Petr√°≈°, Zbynƒõk Viƒçar, Pavel Tome≈°, Nela Berg</t>
  </si>
  <si>
    <t>s477</t>
  </si>
  <si>
    <t>The Tour</t>
  </si>
  <si>
    <t>Juraj ≈†ajmoviƒç</t>
  </si>
  <si>
    <t>Milo≈° Knor, Luk√°≈° Pavl√°sek, Tom√°≈° Matonoha, Ester Koƒçiƒçkov√°, Michal Kavalƒç√≠k, Richard Nedvƒõd</t>
  </si>
  <si>
    <t>Comedies, Documentaries, International Movies</t>
  </si>
  <si>
    <t>s575</t>
  </si>
  <si>
    <t>Kung Fu Panda 2</t>
  </si>
  <si>
    <t>Jennifer Yuh Nelson</t>
  </si>
  <si>
    <t>Jack Black, Angelina Jolie, Dustin Hoffman, Gary Oldman, Seth Rogen, Lucy Liu, Jackie Chan, David Cross, James Hong, Michelle Yeoh</t>
  </si>
  <si>
    <t>s785</t>
  </si>
  <si>
    <t>Cloudburst</t>
  </si>
  <si>
    <t>Thom Fitzgerald</t>
  </si>
  <si>
    <t>Olympia Dukakis, Ryan Doucette, Brenda Fricker, Kristin Booth, Michael McPhee, John Dunsworth, Jeremy Akerman, Mary-Colin Chisholm, Kevin Kincaid</t>
  </si>
  <si>
    <t>s805</t>
  </si>
  <si>
    <t>Population 436</t>
  </si>
  <si>
    <t>Michelle MacLaren</t>
  </si>
  <si>
    <t>Jeremy Sisto, Fred Durst, Charlotte Sullivan, David Ames, Cory Cassidy, James Blicq, Martin Trudel, Reva Timbers, Rick Skene, Peter Outerbridge, Dana Horrox</t>
  </si>
  <si>
    <t>s934</t>
  </si>
  <si>
    <t>Hachi: A Dog's Tale</t>
  </si>
  <si>
    <t>Lasse Hallstr√∂m</t>
  </si>
  <si>
    <t>Richard Gere, Joan Allen, Cary-Hiroyuki Tagawa, Sarah Roemer, Jason Alexander, Erick Avari, Davenia McFadden, Robbie Sublett, Kevin DeCoste, Rob Degnan</t>
  </si>
  <si>
    <t>s954</t>
  </si>
  <si>
    <t>The Whole Truth</t>
  </si>
  <si>
    <t>Courtney Hunt</t>
  </si>
  <si>
    <t>Keanu Reeves, Ren√©e Zellweger, Gugu Mbatha-Raw, Gabriel Basso, Jim Belushi, Jim Klock, Ritchie Montgomery, Christopher Berry</t>
  </si>
  <si>
    <t>s1025</t>
  </si>
  <si>
    <t>Arlo the Alligator Boy</t>
  </si>
  <si>
    <t>Ryan Crego</t>
  </si>
  <si>
    <t>Michael J. Woodard, Mary Lambert, Brett Gelman, Jonathan Van Ness, Tony Hale, Haley Tju, Annie Potts, Vincent Rodriguez III, Flea, Jennifer Coolidge</t>
  </si>
  <si>
    <t>s1103</t>
  </si>
  <si>
    <t>Accepted</t>
  </si>
  <si>
    <t>Steve Pink</t>
  </si>
  <si>
    <t>Justin Long, Jonah Hill, Adam Herschman, Columbus Short, Maria Thayer, Lewis Black, Blake Lively, Mark Derwin, Ann Cusack, Robin Lord Taylor, Hannah Marks, Anthony Heald</t>
  </si>
  <si>
    <t>s1151</t>
  </si>
  <si>
    <t>7 Yards: The Chris Norton Story</t>
  </si>
  <si>
    <t>Jonathon Link</t>
  </si>
  <si>
    <t>Chris Norton</t>
  </si>
  <si>
    <t>s1163</t>
  </si>
  <si>
    <t>Keeping the Bees</t>
  </si>
  <si>
    <t>Eylem Kaftan</t>
  </si>
  <si>
    <t>Meryem Uzerli, Feyyaz Duman, Hakan Karsak, ≈ûennur Nogaylar, Burcu Salihoƒülu</t>
  </si>
  <si>
    <t>s1358</t>
  </si>
  <si>
    <t>Rocks</t>
  </si>
  <si>
    <t>Sarah Gavron</t>
  </si>
  <si>
    <t>Bukky Bakray, Kosar Ali, D'angelou Osei Kissiedu, Shaneigha-Monik Greyson, Sarah Niles, Ruby Stokes, Tawheda Begum, Afi Okaidja, Anastasia Dymitrow</t>
  </si>
  <si>
    <t>s1598</t>
  </si>
  <si>
    <t>You Are My Home</t>
  </si>
  <si>
    <t>Amanda Raymond</t>
  </si>
  <si>
    <t>Alyssa Milano, Angel Parker, Cristi√°n de la Fuente, Eva Ariel Binder, Joel Steingold</t>
  </si>
  <si>
    <t>s1634</t>
  </si>
  <si>
    <t>The 2nd</t>
  </si>
  <si>
    <t>Brian Skiba</t>
  </si>
  <si>
    <t>Ryan Phillippe, Casper Van Dien, Jack Griffo, Lexi Simonsen, Richard Burgi, William Katt, Samaire Armstrong, William McNamara, Jacob Grodnik</t>
  </si>
  <si>
    <t>s1666</t>
  </si>
  <si>
    <t>40 Sticks</t>
  </si>
  <si>
    <t>Victor Gatonye</t>
  </si>
  <si>
    <t>Robert Agengo, Mwaura Bilal, Andreo Kamau, Cajetan Boy, Arabron Nyyeneque, Shiviske Shivisi, Xavier Ywaya</t>
  </si>
  <si>
    <t>s1721</t>
  </si>
  <si>
    <t>What We Wanted</t>
  </si>
  <si>
    <t>Ulrike Kofler</t>
  </si>
  <si>
    <t>Lavinia Wilson, Elyas M'Barek, Anna Unterberger, Lukas Spisser, Iva H√∂pperger, Fedor Teyml, Marta Manduca, Maria Hofst√§tter, Tina Haller</t>
  </si>
  <si>
    <t>s1776</t>
  </si>
  <si>
    <t>His House</t>
  </si>
  <si>
    <t>Remi Weekes</t>
  </si>
  <si>
    <t>·π¢·ªçp·∫πÃÅ D√¨r√≠s√π, Wunmi Mosaku, Matt Smith, Malaika Wakoli-Abigaba</t>
  </si>
  <si>
    <t>s1784</t>
  </si>
  <si>
    <t>The Day of the Lord</t>
  </si>
  <si>
    <t>Santiago Alvarado Ilarri</t>
  </si>
  <si>
    <t>Juli F√†bregas, Ximena Romo, H√©ctor Illanes, Dolores Heredia</t>
  </si>
  <si>
    <t>Mexico, Spain</t>
  </si>
  <si>
    <t>s1788</t>
  </si>
  <si>
    <t>Metallica Through The Never</t>
  </si>
  <si>
    <t>Nimr√≥d Antal</t>
  </si>
  <si>
    <t>Dane DeHaan, James Hetfield, Lars Ulrich, Kirk Hammett, Robert Trujillo</t>
  </si>
  <si>
    <t>s1832</t>
  </si>
  <si>
    <t>Whispers</t>
  </si>
  <si>
    <t>Maroun Baghdadi</t>
  </si>
  <si>
    <t>Nadia Tueni, Ziad Rahbani</t>
  </si>
  <si>
    <t>s1834</t>
  </si>
  <si>
    <t>ParaNorman</t>
  </si>
  <si>
    <t>Sam Fell, Chris Butler</t>
  </si>
  <si>
    <t>Kodi Smit-McPhee, Tucker Albrizzi, Anna Kendrick, Casey Affleck, Christopher Mintz-Plasse, Leslie Mann, Jeff Garlin, Elaine Stritch, Bernard Hill, Jodelle Ferland, Tempestt Bledsoe, Alex Borstein, John Goodman</t>
  </si>
  <si>
    <t>s1899</t>
  </si>
  <si>
    <t>The Binding</t>
  </si>
  <si>
    <t>Domenico de Feudis</t>
  </si>
  <si>
    <t>Riccardo Scamarcio, M√≠a Maestro</t>
  </si>
  <si>
    <t>s2005</t>
  </si>
  <si>
    <t>Wish Upon a Unicorn</t>
  </si>
  <si>
    <t>Steve Bencich</t>
  </si>
  <si>
    <t>Ryan Kiera Armstrong, Summer Fontana, Kevin J. O'Connor, Tait Blum, Jon Gries, Branscombe Richmond, Rick Overton, Jonathan Lajoie, Chloe Webb</t>
  </si>
  <si>
    <t>s2012</t>
  </si>
  <si>
    <t>Pets United</t>
  </si>
  <si>
    <t>Reinhard Klooss</t>
  </si>
  <si>
    <t>Patrick Roche, Natalie Dormer, Eddie Marsan, Felix Auer, Jeff Burrell, Harvey Friedman, Marty Sander, Ian Odle, Bryan Larkin</t>
  </si>
  <si>
    <t>Germany, China, United Kingdom</t>
  </si>
  <si>
    <t>s2025</t>
  </si>
  <si>
    <t>Night of Knots</t>
  </si>
  <si>
    <t>Hakan Alg√ºl</t>
  </si>
  <si>
    <t>≈ûahin Irmak, ƒ∞rem Sak, Gonca Vuslateri, Emre Karayel, Duygu Yeti≈ü, Onur Buldu, Salih Kalyon, Bilge ≈ûen, Nilg√ºn Belg√ºn, Hakan Akƒ±n</t>
  </si>
  <si>
    <t>s2047</t>
  </si>
  <si>
    <t>Kandasamys: The Wedding</t>
  </si>
  <si>
    <t>Jayan Moodley</t>
  </si>
  <si>
    <t>Jailoshini Naidoo, Maeshni Naicker, Madhushan Singh, Mishqah Parthiephal, Yugan Naidoo, Koobeshan Naidoo, Mariam Bassa, Rushil Juglall, Tesarnia Oree</t>
  </si>
  <si>
    <t>s2056</t>
  </si>
  <si>
    <t>Freaks ‚Äì You're One of Us</t>
  </si>
  <si>
    <t>Felix Binder</t>
  </si>
  <si>
    <t>Cornelia Gr√∂schel, Tim Oliver Schultz, Wotan Wilke M√∂hring, Nina Kunzendorf, Frederic Linkemann, Finnlay Berger, Gisa Flake, Ralph Herforth, Thelma Buabeng</t>
  </si>
  <si>
    <t>s2058</t>
  </si>
  <si>
    <t>Sky Tour: The Movie</t>
  </si>
  <si>
    <t>Nguyen Thanh Tung</t>
  </si>
  <si>
    <t>Son Tung M-TP</t>
  </si>
  <si>
    <t>s2138</t>
  </si>
  <si>
    <t>An Easy Girl</t>
  </si>
  <si>
    <t>Rebecca Zlotowski</t>
  </si>
  <si>
    <t>Mina Farid, Zahia Dehar, Beno√Æt Magimel, Nuno Lopes, Clotilde Courau, Loubna Abidar, "Riley" Lakdhar Dridi, Henri-No√´l Tabary</t>
  </si>
  <si>
    <t>s2143</t>
  </si>
  <si>
    <t>Mr. Peabody &amp; Sherman</t>
  </si>
  <si>
    <t>Ty Burrell, Max Charles, Ariel Winter, Stephen Colbert, Leslie Mann, Stanley Tucci, Allison Janney, Mel Brooks, Patrick Warburton, Stephen Tobolowsky, Lake Bell</t>
  </si>
  <si>
    <t>s2359</t>
  </si>
  <si>
    <t>Lost Bullet</t>
  </si>
  <si>
    <t>Guillaume Pierret</t>
  </si>
  <si>
    <t>Alban Lenoir, Nicolas Duvauchelle, Ramzy Bedia, St√©fi Celma, Rod Paradot, S√©bastien Lalanne, Pascale Arbillot, Arthur Aspaturian, Patrick M√©dioni</t>
  </si>
  <si>
    <t>s2476</t>
  </si>
  <si>
    <t>Si Doel the Movie 3</t>
  </si>
  <si>
    <t>Rano Karno, Cornelia Agatha, Maudy Koesnaedi, Suty Karno, Mandra Naih, Aminah Tjendrakasih, Rey Bong, Akhmad Zulhoir Mardia</t>
  </si>
  <si>
    <t>Dramas, International Movies, Music &amp; Musicals</t>
  </si>
  <si>
    <t>s2506</t>
  </si>
  <si>
    <t>My Sleeping Lover</t>
  </si>
  <si>
    <t>Ahmad El-Badri</t>
  </si>
  <si>
    <t>Mai Ezz El-Din, Khaled Abol Naga, Hassan Hosny, Marwa Abdel Monem, Moustafa Haridy, Nahla Zaki, Ezzat Abou Aouf, Reda Hamed, Muhammad Qishta</t>
  </si>
  <si>
    <t>s2512</t>
  </si>
  <si>
    <t>Wadjda</t>
  </si>
  <si>
    <t>Haifaa Al-Mansour</t>
  </si>
  <si>
    <t>Reem Abdullah, Waad Mohammed, Abdullrahman Al Gohani, Ahd, Sultan Al Assaf, Alanoud Sajini, Rafa Al Sanea, Dana Abdullilah</t>
  </si>
  <si>
    <t>Saudi Arabia, Netherlands, Germany, Jordan, United Arab Emirates, United States</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</si>
  <si>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</si>
  <si>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</si>
  <si>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</si>
  <si>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</si>
  <si>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</si>
  <si>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s2637</t>
  </si>
  <si>
    <t>The International Player</t>
  </si>
  <si>
    <t>Ahmed Medhat</t>
  </si>
  <si>
    <t>Youssef El Sherif, Arwa Gouda, Salah Abdullah, Mohamed Lotfy, Dalal Abdel Aziz, Rahmah Hasan</t>
  </si>
  <si>
    <t>s2656</t>
  </si>
  <si>
    <t>The Silence of the Marsh</t>
  </si>
  <si>
    <t>Marc Vigil</t>
  </si>
  <si>
    <t>Pedro Alonso, Nacho Fresneda, Carmina Barrios, Jos√© √Ångel Egido, √Älex Monner, Ra√∫l Prieto, Maite Sandoval, Javier Godino, Luis Zahera, Miguel de Lira</t>
  </si>
  <si>
    <t>s2683</t>
  </si>
  <si>
    <t>For the Broken Hearted</t>
  </si>
  <si>
    <t>Digo Ricio</t>
  </si>
  <si>
    <t>Yassi Pressman, Sam Concepcion, Louise De Los Reyes, Shy Carlos, Marco Gumabao, Katya Santos, Andrea Del Rosario, Lander Vera Perez, Christopher Roxas</t>
  </si>
  <si>
    <t>s2750</t>
  </si>
  <si>
    <t>Wildling</t>
  </si>
  <si>
    <t>Fritz B√∂hm</t>
  </si>
  <si>
    <t>Bel Powley, Brad Dourif, Liv Tyler, Collin Kelly-Sordelet, James Le Gros</t>
  </si>
  <si>
    <t>s2787</t>
  </si>
  <si>
    <t>A Life of Speed: The Juan Manuel Fangio Story</t>
  </si>
  <si>
    <t>Francisco Macri</t>
  </si>
  <si>
    <t>s2810</t>
  </si>
  <si>
    <t>Search Party</t>
  </si>
  <si>
    <t>Scot Armstrong</t>
  </si>
  <si>
    <t>T.J. Miller, Adam Pally, Thomas Middleditch, Lance Reddick, Shannon Woodward, Alison Brie, Krysten Ritter, Jason Mantzoukas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</si>
  <si>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</si>
  <si>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</si>
  <si>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</si>
  <si>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</si>
  <si>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s2902</t>
  </si>
  <si>
    <t>Untamed Romania</t>
  </si>
  <si>
    <t>Tom Barton-Humphreys</t>
  </si>
  <si>
    <t>Romania</t>
  </si>
  <si>
    <t>Romania, United Kingdom</t>
  </si>
  <si>
    <t>s2908</t>
  </si>
  <si>
    <t>Term Life</t>
  </si>
  <si>
    <t>Peter Billingsley</t>
  </si>
  <si>
    <t>Vince Vaughn, Hailee Steinfeld, Jonathan Banks, Bill Paxton, Mike Epps, Jordi Moll√†, William Levy, Jon Favreau, Taraji P. Henson, Shea Whigham, Cain Velasquez</t>
  </si>
  <si>
    <t>s2909</t>
  </si>
  <si>
    <t>The Forest</t>
  </si>
  <si>
    <t>Jason Zada</t>
  </si>
  <si>
    <t>Natalie Dormer, Taylor Kinney, Yukiyoshi Ozawa, Eoin Macken, Stephanie Vogt, Rina Takasaki, Noriko Sakura, Yuho Yamashita</t>
  </si>
  <si>
    <t>s2974</t>
  </si>
  <si>
    <t>Hakkunde</t>
  </si>
  <si>
    <t>Oluseyi Asurf</t>
  </si>
  <si>
    <t>Frank Donga, Rahama Sadau, Ali Nuhu, Toyin Aimakhu, Tunbosun Aiyedehin, Maryam Booth, Ahaji Issa Bello, Adebukola, Bukky Ajayi, Ibrahim Daddy, Seyilaw, Tomiwa Kukoyi</t>
  </si>
  <si>
    <t>s3180</t>
  </si>
  <si>
    <t>Wives on Strike: The Revolution</t>
  </si>
  <si>
    <t>Uche Jumbo, Omoni Oboli, Sola Sobowale, Chioma Chukwuka-Akpotha, Ufuoma McDermott, Odunlade Adekola, Kalu Ikeagwu, Kenneth Okonkwo</t>
  </si>
  <si>
    <t>s3191</t>
  </si>
  <si>
    <t>Cut Bank</t>
  </si>
  <si>
    <t>Matt Shakman</t>
  </si>
  <si>
    <t>Liam Hemsworth, Teresa Palmer, Billy Bob Thornton, Bruce Dern, John Malkovich, Michael Stuhlbarg, Oliver Platt</t>
  </si>
  <si>
    <t>s3218</t>
  </si>
  <si>
    <t>The Island</t>
  </si>
  <si>
    <t>Toka McBaror</t>
  </si>
  <si>
    <t>Sambasa Nzeribe, Segun Arinze, Tokunbo Idowu, Femi Adebayo</t>
  </si>
  <si>
    <t>s3249</t>
  </si>
  <si>
    <t>The Knight Before Christmas</t>
  </si>
  <si>
    <t>Monika Mitchell</t>
  </si>
  <si>
    <t>Vanessa Hudgens, Josh Whitehouse, Emmanuelle Chriqui, Harry Jarvis, Mimi Gianopulos, Ella Kenion, Jean-Michel Le Gal, Arnold Pinnock</t>
  </si>
  <si>
    <t>s3260</t>
  </si>
  <si>
    <t>Iron Sky: The Coming Race</t>
  </si>
  <si>
    <t>Timo Vuorensola</t>
  </si>
  <si>
    <t>Finland</t>
  </si>
  <si>
    <t>Finland, Germany, Belgium</t>
  </si>
  <si>
    <t>s3297</t>
  </si>
  <si>
    <t>Let It Snow</t>
  </si>
  <si>
    <t>Luke Snellin</t>
  </si>
  <si>
    <t>Isabela Moner, Shameik Moore, Kiernan Shipka, Odeya Rush, Liv Hewson, Mitchell Hope, Jacob Batalon, Joan Cusack, Matthew Noszka, Anna Akana, Miles Robbins, D'Arcy Carden, Mason Gooding, Andrea De Oliveira, Victor Rivers</t>
  </si>
  <si>
    <t>s3538</t>
  </si>
  <si>
    <t>Watchman</t>
  </si>
  <si>
    <t>A. L. Vijay</t>
  </si>
  <si>
    <t>G.V. Prakash Kumar, Samyuktha Hegde, Suman, Raj Arjun, Yogi Babu, Munishkanth</t>
  </si>
  <si>
    <t>s3596</t>
  </si>
  <si>
    <t>Calum von Moger: Unbroken</t>
  </si>
  <si>
    <t>Vlad Yudin</t>
  </si>
  <si>
    <t>Calum Von Moger</t>
  </si>
  <si>
    <t>s3642</t>
  </si>
  <si>
    <t>The Son</t>
  </si>
  <si>
    <t>Sebasti√°n Schindel</t>
  </si>
  <si>
    <t>Joaqu√≠n Furriel, Martina Gusm√°n, Luciano C√°ceres, Heidi Toini, Regina Lamm</t>
  </si>
  <si>
    <t>s4060</t>
  </si>
  <si>
    <t>Paranormal Investigation</t>
  </si>
  <si>
    <t>Franck Phelizon</t>
  </si>
  <si>
    <t>Andrei Indreies, Jean-Baptiste Heuet, Jose Atuncar, Pierre Porquet, Claudine Bertin, Gabriella Jordan, Effie Rey, Catalin Morar, Antoine Rodriguez</t>
  </si>
  <si>
    <t>s4135</t>
  </si>
  <si>
    <t>Manusangada</t>
  </si>
  <si>
    <t>Amshan Kumar</t>
  </si>
  <si>
    <t>Rajeev Anand, Manimegalai, A.S. Sasi Kumar, Vidhur Rajarajan, Sheela Rajkumar, Sethu Darwin, Anand Sampath, Karuna Prasad</t>
  </si>
  <si>
    <t>s4352</t>
  </si>
  <si>
    <t>A Christmas Prince: The Royal Wedding</t>
  </si>
  <si>
    <t>Rose McIver, Ben Lamb, Alice Krige, Simon Dutton, Honor Kneafsey, Sarah Douglas, Theo Devaney, John Guerrasio, Andy Lucas, Raj Bajaj, Richard Ashton, Billy Angel, Tahirah Sharif, Joel McVeagh</t>
  </si>
  <si>
    <t>s4461</t>
  </si>
  <si>
    <t>Sommore: The Reign Continues</t>
  </si>
  <si>
    <t>s4481</t>
  </si>
  <si>
    <t>Ronnie Coleman: The King</t>
  </si>
  <si>
    <t>Ronnie Coleman</t>
  </si>
  <si>
    <t>s4758</t>
  </si>
  <si>
    <t>The Warning</t>
  </si>
  <si>
    <t>Daniel Calparsoro</t>
  </si>
  <si>
    <t>Ra√∫l Ar√©valo, Aura Garrido, Hugo Arbues, Bel√©n Cuesta, Antonio Dechent, Aitor Luna, Sergio Mur</t>
  </si>
  <si>
    <t>s4908</t>
  </si>
  <si>
    <t>Candy Jar</t>
  </si>
  <si>
    <t>Ben Shelton</t>
  </si>
  <si>
    <t>Christina Hendricks, Helen Hunt, Uzo Aduba, Sami Gayle, Jacob Latimore</t>
  </si>
  <si>
    <t>s5200</t>
  </si>
  <si>
    <t>Pup Star: Better 2Gether</t>
  </si>
  <si>
    <t>Kaitlyn Maher, Obba Babatund√©, Lombardo Boyar, Molly Burnett, Chris Coppola, Reggie De Leon, David DeLuise, Matty Finochio, Josh Flitter, Benjamin Flores Jr.</t>
  </si>
  <si>
    <t>s5239</t>
  </si>
  <si>
    <t>For Your Own Good</t>
  </si>
  <si>
    <t>Carlos Ther√≥n</t>
  </si>
  <si>
    <t>Jose Coronado, Javier C√°mara, Roberto √Ålamo, Pilar Castro, Mar√≠a Pujalte, Carmen Ruiz, Silvia Alonso, Georgina Amor√≥s, Andrea Ros, Miki Esparb√©</t>
  </si>
  <si>
    <t>s5505</t>
  </si>
  <si>
    <t>Kiss &amp; Cry</t>
  </si>
  <si>
    <t>Sarah Fisher, Luke Bilyk, Chantal Kreviazuk, Sergio Di Zio, Denis Akiyama, Julia Tomasone, Brittany Bristow, Zo√´ Belkin, Lauren Esdale, Naomi Snieckus</t>
  </si>
  <si>
    <t>s5561</t>
  </si>
  <si>
    <t>The C Word</t>
  </si>
  <si>
    <t>Meghan O'Hara</t>
  </si>
  <si>
    <t>Morgan Freeman</t>
  </si>
  <si>
    <t>s5562</t>
  </si>
  <si>
    <t>The Most Hated Woman in America</t>
  </si>
  <si>
    <t>Tommy O'Haver</t>
  </si>
  <si>
    <t>Melissa Leo, Josh Lucas, Vincent Kartheiser, Juno Temple, Adam Scott, Peter Fonda, Sally Kirkland, Rory Cochrane</t>
  </si>
  <si>
    <t>s5619</t>
  </si>
  <si>
    <t>Haraamkhor</t>
  </si>
  <si>
    <t>Shlok Sharma</t>
  </si>
  <si>
    <t>Nawazuddin Siddiqui, Shweta Tripathi, Harish Khanna, Irfan Khan, Trimala Adhikari, Mohd Samad</t>
  </si>
  <si>
    <t>s5657</t>
  </si>
  <si>
    <t>Jorge Michel Grau</t>
  </si>
  <si>
    <t>Demi√°n Bichir, H√©ctor Bonilla, Oscar Serrano, Azalia Ortiz, Octavio Michel, Carmen Beato</t>
  </si>
  <si>
    <t>s5665</t>
  </si>
  <si>
    <t>3 T√ºrken &amp; ein Baby</t>
  </si>
  <si>
    <t>Sinan Akku≈ü</t>
  </si>
  <si>
    <t>Kostja Ullmann, Eko Fresh, Kida Khodr Ramadan, Sabrina Kl√ºber, Sami Nasser, Kayla Rybicka, Jytte-Merle B√∂hrnsen, Emrah Erdogru, Tim Grothe, H√ºlya Duyar</t>
  </si>
  <si>
    <t>s5935</t>
  </si>
  <si>
    <t>Mitt</t>
  </si>
  <si>
    <t>Greg Whiteley</t>
  </si>
  <si>
    <t>Mitt Romney</t>
  </si>
  <si>
    <t>s5947</t>
  </si>
  <si>
    <t>Quiet Victory: The Charlie Wedemeyer Story</t>
  </si>
  <si>
    <t>Roy Campanella II</t>
  </si>
  <si>
    <t>Pam Dawber, Michael Nouri, Bess Meyer, Peter Berg, James Handy, Kyle Chandler</t>
  </si>
  <si>
    <t>s5951</t>
  </si>
  <si>
    <t>Triumph of the Heart</t>
  </si>
  <si>
    <t>Richard Michaels</t>
  </si>
  <si>
    <t>Mario Van Peebles, Susan Ruttan, Lane R. Davis, Lynn Whitfield, Adam Faraizl, Polly Holliday, Jay Pennison, John Schuhmacher</t>
  </si>
  <si>
    <t>s5953</t>
  </si>
  <si>
    <t>Victim of Beauty</t>
  </si>
  <si>
    <t>Roger Young</t>
  </si>
  <si>
    <t>William Devane, Jeri Ryan, Michele Abrams, Nick Searcy, Linda Pierce, J. Don Ferguson, Butch Slade, Joyce Bowden-Kirby</t>
  </si>
  <si>
    <t>s5978</t>
  </si>
  <si>
    <t>√Üon Flux</t>
  </si>
  <si>
    <t>Karyn Kusama</t>
  </si>
  <si>
    <t>Charlize Theron, Marton Csokas, Jonny Lee Miller, Sophie Okonedo, Frances McDormand, Pete Postlethwaite, Amelia Warner, Caroline Chikezie, Nikolai Kinski, Paterson Joseph, Yangzom Brauen</t>
  </si>
  <si>
    <t>s5983</t>
  </si>
  <si>
    <t>100 Days Of Solitude</t>
  </si>
  <si>
    <t>s5989</t>
  </si>
  <si>
    <t>13 Sins</t>
  </si>
  <si>
    <t>Mark Webber, Rutina Wesley, Devon Graye, Tom Bower, Ron Perlman, Pruitt Taylor Vince</t>
  </si>
  <si>
    <t>s6001</t>
  </si>
  <si>
    <t>21 &amp; Over</t>
  </si>
  <si>
    <t>Jon Lucas, Scott Moore</t>
  </si>
  <si>
    <t>Miles Teller, Skylar Astin, Justin Chon, Sarah Wright, Jonathan Keltz, Fran√ßois Chau, Russell Hodgkinson, Daniel Booko, Russell Mercado, Josie Loren, Dustin Ybarra</t>
  </si>
  <si>
    <t>s6004</t>
  </si>
  <si>
    <t>24 Hours to Live</t>
  </si>
  <si>
    <t>Brian Smrz</t>
  </si>
  <si>
    <t>Ethan Hawke, Xu Qing, Paul Anderson, Rutger Hauer, Tyrone Keogh, Nathalie Boltt, Liam Cunningham</t>
  </si>
  <si>
    <t>South Africa, China, United States</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</si>
  <si>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</si>
  <si>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</si>
  <si>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</si>
  <si>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</si>
  <si>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</si>
  <si>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s6039</t>
  </si>
  <si>
    <t>A Gray State</t>
  </si>
  <si>
    <t>Erik Nelson</t>
  </si>
  <si>
    <t>s6096</t>
  </si>
  <si>
    <t>After Porn Ends</t>
  </si>
  <si>
    <t>Bryce Wagoner</t>
  </si>
  <si>
    <t>s6188</t>
  </si>
  <si>
    <t>As Above, So Below</t>
  </si>
  <si>
    <t>John Erick Dowdle</t>
  </si>
  <si>
    <t>Perdita Weeks, Ben Feldman, Edwin Hodge, Fran√ßois Civil, Marion Lambert, Ali Marhyar, Cosme Castro, Hamid Djavadan, Th√©o Cholbi, Emy L√©vy</t>
  </si>
  <si>
    <t>s6304</t>
  </si>
  <si>
    <t>Big Daddy</t>
  </si>
  <si>
    <t>Adam Sandler, Joey Lauren Adams, Jon Stewart, Cole Sprouse, Dylan Sprouse, Josh Mostel, Leslie Mann, Allen Covert, Rob Schneider, Kristy Swanson</t>
  </si>
  <si>
    <t>s6551</t>
  </si>
  <si>
    <t>Daddy Day Care</t>
  </si>
  <si>
    <t>Eddie Murphy, Jeff Garlin, Steve Zahn, Regina King, Anjelica Huston, Kevin Nealon, Jonathan Katz, Siobhan Fallon Hogan, Lisa Edelstein, Lacey Chabert, Laura Kightlinger, Leila Arcieri</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</si>
  <si>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</si>
  <si>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</si>
  <si>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</si>
  <si>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</si>
  <si>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</si>
  <si>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s6584</t>
  </si>
  <si>
    <t>Death at a Funeral</t>
  </si>
  <si>
    <t>Neil LaBute</t>
  </si>
  <si>
    <t>Chris Rock, Martin Lawrence, Tracy Morgan, Danny Glover, James Marsden, Luke Wilson, Zoe Saldana, Regina Hall, Columbus Short, Peter Dinklage, Kevin Hart, Loretta Devine, Regine Nehy, Keith David, Ron Glass</t>
  </si>
  <si>
    <t>s6607</t>
  </si>
  <si>
    <t>Diana: 7 Days That Shook the World</t>
  </si>
  <si>
    <t>Ben Ryder</t>
  </si>
  <si>
    <t>James D'Arcy</t>
  </si>
  <si>
    <t>s6621</t>
  </si>
  <si>
    <t>Dog Eat Dog</t>
  </si>
  <si>
    <t>Paul Schrader</t>
  </si>
  <si>
    <t>Nicolas Cage, Willem Dafoe, Christopher Matthew Cook, Omar J. Dorsey, Louisa Krause, Melissa Bolona, Reynaldo Gallegos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</si>
  <si>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</si>
  <si>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</si>
  <si>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</si>
  <si>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</si>
  <si>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</si>
  <si>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</si>
  <si>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</si>
  <si>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</si>
  <si>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s6654</t>
  </si>
  <si>
    <t>Dukhtar</t>
  </si>
  <si>
    <t>Afia Nathaniel</t>
  </si>
  <si>
    <t>Samiya Mumtaz, Mohib Mirza, Saleha Aref, Asif Khan, Adnan Shah, Ajab Gul, Abdullah Jan, Samina Ahmad, Omair Rana, Zeeshan Shafa</t>
  </si>
  <si>
    <t>Pakistan, Norway, United States</t>
  </si>
  <si>
    <t>s6684</t>
  </si>
  <si>
    <t>Elles √©taient en guerre (1914-1918)</t>
  </si>
  <si>
    <t>Fabien Beziat, Hugues Nancy</t>
  </si>
  <si>
    <t>Nathalie Baye</t>
  </si>
  <si>
    <t>s6700</t>
  </si>
  <si>
    <t>Enlighten Us</t>
  </si>
  <si>
    <t>Jenny Carchman</t>
  </si>
  <si>
    <t>James Arthur Ray</t>
  </si>
  <si>
    <t>s6756</t>
  </si>
  <si>
    <t>Final Destination 3</t>
  </si>
  <si>
    <t>James Wong</t>
  </si>
  <si>
    <t>Mary Elizabeth Winstead, Ryan Merriman, Kris Lemche, Alexz Johnson, Sam Easton, Jesse Moss, Gina Holden, Texas Battle, Chelan Simmons, Crystal Lowe, Amanda Crew</t>
  </si>
  <si>
    <t>s6781</t>
  </si>
  <si>
    <t>For the Birds</t>
  </si>
  <si>
    <t>Richard Miron</t>
  </si>
  <si>
    <t>Kathy Murphy</t>
  </si>
  <si>
    <t>s6808</t>
  </si>
  <si>
    <t>From Japan to Egypt</t>
  </si>
  <si>
    <t>Ahmed Eid, Saki Tsukamoto, Nada Moussa, Mohammed Tharwat</t>
  </si>
  <si>
    <t>s6809</t>
  </si>
  <si>
    <t>From Paris with Love</t>
  </si>
  <si>
    <t>Pierre Morel</t>
  </si>
  <si>
    <t>John Travolta, Jonathan Rhys Meyers, Kasia Smutniak, Richard Durden, Bing Yin, Amber Rose Revah, Eric Godon, Fran√ßois Bredon, Chems Dahmani, Sami Darr, Didier Constant</t>
  </si>
  <si>
    <t>France, United Kingdom, United States</t>
  </si>
  <si>
    <t>s6879</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</si>
  <si>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</si>
  <si>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</si>
  <si>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</si>
  <si>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</si>
  <si>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s6892</t>
  </si>
  <si>
    <t>Grand Masti</t>
  </si>
  <si>
    <t>Indra Kumar</t>
  </si>
  <si>
    <t>Riteish Deshmukh, Vivek Oberoi, Aftab Shivdasani, Suresh Menon, Manjari Fadnis, Sonalee Kulkarni, Karishma Tanna, Kainaat Arora, Bruna Abdullah, Maryam Zakaria, Pradeep Singh Rawat</t>
  </si>
  <si>
    <t>s6944</t>
  </si>
  <si>
    <t>Haywire</t>
  </si>
  <si>
    <t>Gina Carano, Michael Fassbender, Ewan McGregor, Bill Paxton, Channing Tatum, Antonio Banderas, Mathieu Kassovitz, Michael Angarano, Michael Douglas, Anthony Brandon Wong</t>
  </si>
  <si>
    <t>Ireland, United States</t>
  </si>
  <si>
    <t>s7004</t>
  </si>
  <si>
    <t>Hot Bot</t>
  </si>
  <si>
    <t>Michael Polish</t>
  </si>
  <si>
    <t>Cynthia Kirchner, Doug Haley, Zack Pearlman, Larry Miller, Danny Masterson, Anthony Anderson, David Shackelford, Donald Faison, Angela Kinsey, Kirby Bliss Blanton, John Robinson</t>
  </si>
  <si>
    <t>s7043</t>
  </si>
  <si>
    <t>I Am Vengeance</t>
  </si>
  <si>
    <t>Stu Bennett, Anna Shaffer, Mark Griffin, Bryan Larkin, Kevin Leslie, Gary Daniels</t>
  </si>
  <si>
    <t>s7111</t>
  </si>
  <si>
    <t>Jack and the Cuckoo-Clock Heart</t>
  </si>
  <si>
    <t>Mathias Malzieu, St√©phane Berla</t>
  </si>
  <si>
    <t>Orlando Seale, Samantha Barks, Harry Sadeghi, Stephane Cornicard, Jessie Buckley, Sophia Ellis, Barbara Scaff, Michelle Fairley, Richard Ridings, Howard Samuels</t>
  </si>
  <si>
    <t>s7238</t>
  </si>
  <si>
    <t>Krystal</t>
  </si>
  <si>
    <t>William H. Macy</t>
  </si>
  <si>
    <t>Rosario Dawson, Nick Robinson, Jacob Latimore, Grant Gustin, William H. Macy, Kathy Bates, Felicity Huffman, William Fichtner, T.I., Rick Fox, Amy Parrish</t>
  </si>
  <si>
    <t>s7272</t>
  </si>
  <si>
    <t>Last Night</t>
  </si>
  <si>
    <t>Massy Tadjedin</t>
  </si>
  <si>
    <t>Keira Knightley, Sam Worthington, Guillaume Canet, Eva Mendes, Griffin Dunne, Anson Mount, Stephanie Romanov, Scott Adsit, Daniel Eric Gold</t>
  </si>
  <si>
    <t>s7348</t>
  </si>
  <si>
    <t>Love on Delivery</t>
  </si>
  <si>
    <t>Stephen Chow</t>
  </si>
  <si>
    <t>Stephen Chow, Christy Chung, Ng Man-Tat</t>
  </si>
  <si>
    <t>s7368</t>
  </si>
  <si>
    <t>Mad Max</t>
  </si>
  <si>
    <t>George Miller</t>
  </si>
  <si>
    <t>Mel Gibson, Joanne Samuel, Hugh Keays-Byrne, Steve Bisley, Tim Burns, Roger Ward, Lisa Aldenhoven, Bertrand Cadart</t>
  </si>
  <si>
    <t>Action &amp; Adventure, Classic Movies, Cult Movies</t>
  </si>
  <si>
    <t>s7426</t>
  </si>
  <si>
    <t>May You Prosper</t>
  </si>
  <si>
    <t>Hassan Hegazy, Shady Ali</t>
  </si>
  <si>
    <t>Ahmed Rizk, Bosy, Bayoumi Fouad, Mahmoud Ellithy, Hayatem, Hesham Ismail, Tamer Shaltout, Alaa Morsy</t>
  </si>
  <si>
    <t>s7474</t>
  </si>
  <si>
    <t>Mission: Destroy Love</t>
  </si>
  <si>
    <t>Osman Ali</t>
  </si>
  <si>
    <t>Bront Palarae, Maya Karin, Remy Ishak, Izara Aishah, Azad Jazmin, Dira Abu Zahar, Zarina Zainuddin</t>
  </si>
  <si>
    <t>s7478</t>
  </si>
  <si>
    <t>Mojave</t>
  </si>
  <si>
    <t>William Monahan</t>
  </si>
  <si>
    <t>Garrett Hedlund, Oscar Isaac, Louise Bourgoin, Walton Goggins, Mark Wahlberg, Fran Kranz</t>
  </si>
  <si>
    <t>s7489</t>
  </si>
  <si>
    <t>Monster Family</t>
  </si>
  <si>
    <t>Holger Tappe</t>
  </si>
  <si>
    <t>Celia Imrie, Emily Watson, Catherine Tate, Jason Isaacs, Nick Frost, Jessica Brown Findlay</t>
  </si>
  <si>
    <t>Germany, United Kingdom</t>
  </si>
  <si>
    <t>s7666</t>
  </si>
  <si>
    <t>One Night Stand</t>
  </si>
  <si>
    <t>Jasmine D'Souza</t>
  </si>
  <si>
    <t>Tanuj Virwani, Sunny Leone, Narendra Jetley, Aamir Ahmed, Kapil Punjabi, Madhurima Banerjee, Ninad Kamat, Geeta Bisht</t>
  </si>
  <si>
    <t>s7674</t>
  </si>
  <si>
    <t>Operation Odessa</t>
  </si>
  <si>
    <t>Tiller Russell</t>
  </si>
  <si>
    <t>s7684</t>
  </si>
  <si>
    <t>Our Godfather</t>
  </si>
  <si>
    <t>Mark Franchetti, Andrew Meier</t>
  </si>
  <si>
    <t>Tommaso Buscetta</t>
  </si>
  <si>
    <t>s7795</t>
  </si>
  <si>
    <t>Prince Charming</t>
  </si>
  <si>
    <t>Wong Jing</t>
  </si>
  <si>
    <t>Kenny Bee, Cherie Chung, Chan Pak-cheung, Rosamund Kwan, Maggie Cheung</t>
  </si>
  <si>
    <t>s7823</t>
  </si>
  <si>
    <t>Raiders!: The Story of the Greatest Fan Film Ever Made</t>
  </si>
  <si>
    <t>Jeremy Coon, Tim Skousen</t>
  </si>
  <si>
    <t>s7885</t>
  </si>
  <si>
    <t>Roger Corman's Death Race 2050</t>
  </si>
  <si>
    <t>Manu Bennett, Malcolm McDowell, Marci Miller, Burt Grinstead, Folake Olowofoyeku, Ramsey Moore, Yancy Butler, Charlie Farrell, Shanna Olson</t>
  </si>
  <si>
    <t>s7908</t>
  </si>
  <si>
    <t>Russell Madness</t>
  </si>
  <si>
    <t>David Milchard, John Ratzenberger, Will Sasso, Mason Vale Cotton, John Hennigan, Sean Giambrone, Charles Robinson, Mckenna Grace, Kate Reinders, Fred Willard</t>
  </si>
  <si>
    <t>s7948</t>
  </si>
  <si>
    <t>Savage Raghda</t>
  </si>
  <si>
    <t>Ramez Galal, Riham Hagag, Bayyumi Fuad, Entessar, Ahmed Fathy, Mohammed Tharwat</t>
  </si>
  <si>
    <t>s7953</t>
  </si>
  <si>
    <t>Scales: Mermaids Are Real</t>
  </si>
  <si>
    <t>Kevan Peterson</t>
  </si>
  <si>
    <t>Emmy Perry, Morgan Fairchild, Elisabeth R√∂hm, Nikki Hahn, Jack Dylan Grazer, Stephen Snedden, Noree Victoria, Sterling Sulieman</t>
  </si>
  <si>
    <t>s7955</t>
  </si>
  <si>
    <t>Scandal in Sorrento</t>
  </si>
  <si>
    <t>Dino Risi</t>
  </si>
  <si>
    <t>Vittorio De Sica, Sophia Loren, Lea Padovani, Antonio Cifariello, Tina Pica, Mario Carotenuto, Yoka Berretty, Virgilio Riento, Clara Crispo, Pasquale Misiano</t>
  </si>
  <si>
    <t>Classic Movies, Comedies, Independent Movies</t>
  </si>
  <si>
    <t>s8078</t>
  </si>
  <si>
    <t>Spy Time</t>
  </si>
  <si>
    <t>Javier Ruiz Caldera</t>
  </si>
  <si>
    <t>Imanol Arias, Quim Guti√©rrez, Alexandra Jim√©nez, Berto Romero, Carlos Areces, Eduardo G√≥mez, Dani El Rojo, Emilio Guti√©rrez Caba, Rossy de Palma, S√≠lvia Abril</t>
  </si>
  <si>
    <t>s8119</t>
  </si>
  <si>
    <t>Summer Night</t>
  </si>
  <si>
    <t>Joseph Cross</t>
  </si>
  <si>
    <t>Ellar Coltrane, Callan McAuliffe, Ian Nelson, Lana Condor, Analeigh Tipton, Melina Vidler, Bill Milner, Justin Chatwin, Ella Hunt, Elena Kampouris, Victoria Justice, Khris Davis, Hayden Szeto</t>
  </si>
  <si>
    <t>s8140</t>
  </si>
  <si>
    <t>Sweet Virginia</t>
  </si>
  <si>
    <t>Jamie M. Dagg</t>
  </si>
  <si>
    <t>Jon Bernthal, Christopher Abbott, Imogen Poots, Rosemarie DeWitt, Odessa Young, Joseph Lyle Taylor, Jonathan Tucker, Garry Chalk, Jared Abrahamson, Gabrielle Rose</t>
  </si>
  <si>
    <t>s8184</t>
  </si>
  <si>
    <t>The Adventures of Sharkboy and Lavagirl</t>
  </si>
  <si>
    <t>Taylor Lautner, Taylor Dooley, Cayden Boyd, George Lopez, David Arquette, Kristin Davis, Jacob Davich, Sasha Pieterse, Rico Torres</t>
  </si>
  <si>
    <t>s8226</t>
  </si>
  <si>
    <t>The Breadwinner</t>
  </si>
  <si>
    <t>Nora Twomey</t>
  </si>
  <si>
    <t>Saara Chaudry, Soma Chhaya, Ali Badshah, Soma Bhatia, Shaista Latif, Laara Sadiq, Kawa Ada, Noorin Gulamgaus</t>
  </si>
  <si>
    <t>Ireland, Canada, Luxembourg, United States, United Kingdom, Philippines, India</t>
  </si>
  <si>
    <t>s8243</t>
  </si>
  <si>
    <t>The Charnel House</t>
  </si>
  <si>
    <t>Craig Moss</t>
  </si>
  <si>
    <t>Callum Blue, Nadine Velazquez, Makenzie Moss, Erik LaRay Harvey, Danielle Lauder, Andy Favreau, Kate Linder, Neil Thackaberry, Alden Tab</t>
  </si>
  <si>
    <t>s8267</t>
  </si>
  <si>
    <t>The Dark Crystal</t>
  </si>
  <si>
    <t>Frank Oz, Jim Henson</t>
  </si>
  <si>
    <t>Jim Henson, Kathryn Mullen, Frank Oz, Dave Goelz, Stephen Garlick, Lisa Maxwell, Billie Whitelaw, Percy Edwards, Joseph O'Conor</t>
  </si>
  <si>
    <t>s8384</t>
  </si>
  <si>
    <t>The Last Days of Chez Nous</t>
  </si>
  <si>
    <t>Gillian Armstrong</t>
  </si>
  <si>
    <t>Lisa Harrow, Bruno Ganz, Kerry Fox, Miranda Otto, Kiri Paramore, Bill Hunter</t>
  </si>
  <si>
    <t>s8400</t>
  </si>
  <si>
    <t>The Lodgers</t>
  </si>
  <si>
    <t>Brian O'Malley</t>
  </si>
  <si>
    <t>Charlotte Vega, Bill Milner, David Bradley, Eugene Simon, Moe Dunford, Deirdre O'Kane, Roisin Murphy, Anthony Murphy, Brendan O'Rourke, Emmett Kelly</t>
  </si>
  <si>
    <t>s8451</t>
  </si>
  <si>
    <t>The Perfect Day</t>
  </si>
  <si>
    <t>Jean-Pierre Devillers</t>
  </si>
  <si>
    <t>s8455</t>
  </si>
  <si>
    <t>The Pink Panther</t>
  </si>
  <si>
    <t>Steve Martin, Kevin Kline, Beyonc√© Knowles-Carter, Jean Reno, Emily Mortimer, Henry Czerny, Kristin Chenoweth, Roger Rees, Philip Goodwin, Henri Garcin, William Abadie</t>
  </si>
  <si>
    <t>United States, Czech Republic</t>
  </si>
  <si>
    <t>s8486</t>
  </si>
  <si>
    <t>The Right One</t>
  </si>
  <si>
    <t>Hani Salama, Basma Ahmad, Rania Yousef, Kinda Allouch, Yasmin Raeis, Amr Youssef, Zizi El-Badrawy</t>
  </si>
  <si>
    <t>s8544</t>
  </si>
  <si>
    <t>The Unborn Child</t>
  </si>
  <si>
    <t>Poj Arnon</t>
  </si>
  <si>
    <t>Somchai Kemglad, Pitchanart Sakakorn, Chinaradi Anupongphichart, Arisara Thongborisut, Peerawit Boonark, Chudapha Chanthakhet, Ganthida Chaang</t>
  </si>
  <si>
    <t>s8587</t>
  </si>
  <si>
    <t>Thumper</t>
  </si>
  <si>
    <t>Jordan Ross</t>
  </si>
  <si>
    <t>Eliza Taylor, Pablo Schreiber, Daniel Webber, Lena Headey, Ben Feldman, Grant Harvey, Jazzy De Lisser, Brett Rice</t>
  </si>
  <si>
    <t>s8707</t>
  </si>
  <si>
    <t>We the Animals</t>
  </si>
  <si>
    <t>Jeremiah Zagar</t>
  </si>
  <si>
    <t>Evan Rosado, Josiah Gabriel, Isaiah Kristian, Ra√∫l Castillo, Sheila Vand, Giovanni Pacciarelli, Terry Holland, Moe Isaac, Mickey Anthony, Tom Malley</t>
  </si>
  <si>
    <t>s8718</t>
  </si>
  <si>
    <t>Westerplatte Resists</t>
  </si>
  <si>
    <t>Zygmunt H√ºbner, Arkadiusz Bazak, Tadeusz Schmidt, J√≥zef Nowak, Tadeusz Pluci≈Ñski, Bogusz Bilewski</t>
  </si>
  <si>
    <t>s8761</t>
  </si>
  <si>
    <t>Would You Rather</t>
  </si>
  <si>
    <t>David Guy Levy</t>
  </si>
  <si>
    <t>Brittany Snow, Jeffrey Combs, Jonny Coyne, Lawrence Gilliard Jr., Enver Gjokaj, Sasha Grey, John Heard, Charlie Hofheimer, Logan Miller, June Squibb, Eddie Steeples, Robin Lord Taylor, Robb Wells</t>
  </si>
  <si>
    <t>s19</t>
  </si>
  <si>
    <t>Intrusion</t>
  </si>
  <si>
    <t>Adam Salky</t>
  </si>
  <si>
    <t>Freida Pinto, Logan Marshall-Green, Robert John Burke, Megan Elisabeth Kelly, Sarah Minnich, Hayes Hargrove, Mark Sivertsen, Brandon Fierro, Antonio Valles, Clint Obenchain</t>
  </si>
  <si>
    <t>94 min</t>
  </si>
  <si>
    <t>s118</t>
  </si>
  <si>
    <t>Final Account</t>
  </si>
  <si>
    <t>Luke Holland</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</si>
  <si>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</si>
  <si>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</si>
  <si>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</si>
  <si>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</si>
  <si>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</si>
  <si>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</si>
  <si>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</si>
  <si>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</si>
  <si>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</si>
  <si>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s177</t>
  </si>
  <si>
    <t>The Golden Child</t>
  </si>
  <si>
    <t>Michael Ritchie</t>
  </si>
  <si>
    <t>Eddie Murphy, J.L. Reate, Charles Dance, Charlotte Lewis, Victor Wong, Randall Tex Cobb, James Hong, Shakti Chen, Tau Logo, Tiger Chung Lee</t>
  </si>
  <si>
    <t>s265</t>
  </si>
  <si>
    <t>Walk of Shame</t>
  </si>
  <si>
    <t>Elizabeth Banks, James Marsden, Gillian Jacobs, Sarah Wright, Ethan Suplee, Bill Burr, Ken Davitian, Lawrence Gilliard Jr., Alphonso Mcauley, Da'Vone McDonald, John Marsden, Willie Garson, Oliver Hudson, P.J. Byrne</t>
  </si>
  <si>
    <t>s375</t>
  </si>
  <si>
    <t>Flower Girl</t>
  </si>
  <si>
    <t>Michelle Bello</t>
  </si>
  <si>
    <t>Damilola Adegbite, Chris Attoh, Chuks Chukwujekwu, Blossom Chukwujekwu, Eku Edewor, Bikiya Graham Douglas</t>
  </si>
  <si>
    <t>s399</t>
  </si>
  <si>
    <t>Kingdom: Ashin of the North</t>
  </si>
  <si>
    <t>Kim Seong-hun</t>
  </si>
  <si>
    <t>Gianna Jun, Park Byung-eun, Kim Si-a, Kim Roi-ha, Koo Kyo-hwan</t>
  </si>
  <si>
    <t>s446</t>
  </si>
  <si>
    <t>The Beguiled</t>
  </si>
  <si>
    <t>Colin Farrell, Nicole Kidman, Kirsten Dunst, Elle Fanning, Oona Laurence, Angourie Rice, Addison Riecke, Emma Howard</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</si>
  <si>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</si>
  <si>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</si>
  <si>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</si>
  <si>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</si>
  <si>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</si>
  <si>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s553</t>
  </si>
  <si>
    <t>Holiday on Mars</t>
  </si>
  <si>
    <t>Neri Parenti</t>
  </si>
  <si>
    <t>Christian De Sica, Massimo Boldi, Lucia Mascino, Milena Vukotic, Paola Minaccioni, Herbert Ballerina, Denise Tantucci, Fiammetta Cicogna, Francesco Bruni, Alessandro Bisegna</t>
  </si>
  <si>
    <t>s562</t>
  </si>
  <si>
    <t>Austin Powers in Goldmember</t>
  </si>
  <si>
    <t>Mike Myers, Beyonc√© Knowles-Carter, Seth Green, Michael York, Robert Wagner, Mindy Sterling, Verne Troyer, Michael Caine, Fred Savage</t>
  </si>
  <si>
    <t>s574</t>
  </si>
  <si>
    <t>Kung Fu Panda</t>
  </si>
  <si>
    <t>John Stevenson, Mark Osborne</t>
  </si>
  <si>
    <t>Jack Black, Dustin Hoffman, Angelina Jolie, Ian McShane, Seth Rogen, Lucy Liu, Jackie Chan, David Cross, Randall Duk Kim, James Hong</t>
  </si>
  <si>
    <t>s645</t>
  </si>
  <si>
    <t>Good on Paper</t>
  </si>
  <si>
    <t>Kimmy Gatewood</t>
  </si>
  <si>
    <t>Iliza Shlesinger, Ryan Hansen, Margaret Cho, Rebecca Rittenhouse, Matt McGorry, Tyler Cameron, Taylor Hill, Kimia Behpoornia, Rebecca Delgado Smith, Beth Dover</t>
  </si>
  <si>
    <t>s765</t>
  </si>
  <si>
    <t>Trippin' with the Kandasamys</t>
  </si>
  <si>
    <t>Jailoshini Naidoo, Maeshni Naicker, Madhushan Singh, Mishqah Parthiephal, Koobeshan Naidoo, Yugan Naidoo, Mariam Bassa, Uraysha Ramrachia</t>
  </si>
  <si>
    <t>s777</t>
  </si>
  <si>
    <t>American Outlaws</t>
  </si>
  <si>
    <t>Colin Farrell, Scott Caan, Ali Larter, Gabriel Macht, Gregory Smith, Harris Yulin, Kathy Bates, Timothy Dalton, Ty O'Neal, Will McCormack, Ronny Cox, Terry O'Quinn, Muse Watson, Joe Stevens, Barry Tubb</t>
  </si>
  <si>
    <t>s811</t>
  </si>
  <si>
    <t>Streets of Fire</t>
  </si>
  <si>
    <t>Walter Hill</t>
  </si>
  <si>
    <t>Michael Par√©, Diane Lane, Rick Moranis, Amy Madigan, Willem Dafoe, Deborah Van Valkenburgh, Richard Lawson, Rick Rossovich, Bill Paxton, Lee Ving</t>
  </si>
  <si>
    <t>s847</t>
  </si>
  <si>
    <t>Home</t>
  </si>
  <si>
    <t>Jim Parsons, Rihanna, Steve Martin, Jennifer Lopez, Matt Jones, Brian Stepanek, April Lawrence</t>
  </si>
  <si>
    <t>s945</t>
  </si>
  <si>
    <t>S.M.A.R.T Chase</t>
  </si>
  <si>
    <t>Charles Martin</t>
  </si>
  <si>
    <t>Orlando Bloom, Leo Wu, Simon Yam, Hannah Quinlivan</t>
  </si>
  <si>
    <t>s949</t>
  </si>
  <si>
    <t>Swiped</t>
  </si>
  <si>
    <t>Ann Deborah Fishman</t>
  </si>
  <si>
    <t>Kendall Ryan Sanders, Noah Centineo, Nathan Gamble, Kristen Johnston, Leigh-Allyn Baker, Christian Hutcherson, Shelby Wulfert, Steve Daron, Kalani Hilliker, Maddy Curley, George Hamilton</t>
  </si>
  <si>
    <t>s1105</t>
  </si>
  <si>
    <t>An American Girl: McKenna Shoots for the Stars</t>
  </si>
  <si>
    <t>Jade Pettyjohn, Kerris Dorsey, Nia Vardalos, Ian Ziering, Ysa Penarejo, Cathy Rigby, Kally Berard, Talia Pura, Paula Rivera, George Chiang</t>
  </si>
  <si>
    <t>s1222</t>
  </si>
  <si>
    <t>Generasi 90an: Melankolia</t>
  </si>
  <si>
    <t>Mohammad Irfan Ramly</t>
  </si>
  <si>
    <t>Ari Irham, Aghniny Haque, Taskya Namya, Marcella Zalianty, Gunawan Sudrajat, Jennifer Coppen</t>
  </si>
  <si>
    <t>s1257</t>
  </si>
  <si>
    <t>Tenacious D in The Pick of Destiny</t>
  </si>
  <si>
    <t>Jack Black, Kyle Gass, JR Reed, Troy Gentile, Ronnie James Dio, Paul F. Tompkins, Ned Bellamy, Fred Armisen, Kirk Ward, Amy Poehler, Tim Robbins, Dave Grohl, Ben Stiller</t>
  </si>
  <si>
    <t>s1399</t>
  </si>
  <si>
    <t>Death of Me</t>
  </si>
  <si>
    <t>Darren Lynn Bousman</t>
  </si>
  <si>
    <t>Maggie Q, Luke Hemsworth, Alex Essoe, Ingkarat Jaraswongkosol, Kelly B. Jones, Caledonia Burr</t>
  </si>
  <si>
    <t>United States, Thailand</t>
  </si>
  <si>
    <t>s1496</t>
  </si>
  <si>
    <t>Bridezilla</t>
  </si>
  <si>
    <t>Andibachtiar Yusuf</t>
  </si>
  <si>
    <t>Jessica Mila, Rio Dewanto, Sheila Dara, Rafael Tan, Widyawati, Aimee Saras, Rukman Rosadi, Lucinta Luna</t>
  </si>
  <si>
    <t>s1518</t>
  </si>
  <si>
    <t>Ma Rainey's Black Bottom</t>
  </si>
  <si>
    <t>George C. Wolfe</t>
  </si>
  <si>
    <t>Viola Davis, Chadwick Boseman, Glynn Turman, Colman Domingo, Michael Potts, Jonny Coyne, Taylour Paige, Jeremy Shamos, Dusan Brown, Joshua Harto</t>
  </si>
  <si>
    <t>s1525</t>
  </si>
  <si>
    <t>Braven</t>
  </si>
  <si>
    <t>Lin Oeding</t>
  </si>
  <si>
    <t>Jason Momoa, Garret Dillahunt, Jill Wagner, Stephen Lang, Sasha Rosoff, Sala Baker, Fraser Aitcheson, Teach Grant, Glenn Ennis, Todd Scott, Zahn McClarnon, Brendan Fletcher</t>
  </si>
  <si>
    <t>s1763</t>
  </si>
  <si>
    <t>Mile 22</t>
  </si>
  <si>
    <t>Peter Berg</t>
  </si>
  <si>
    <t>Mark Wahlberg, Lauren Cohan, Iko Uwais, John Malkovich, Ronda Rousey, Carlo Alban, Sam Medina, Terry Kinney, Nikolai Nikolaeff, Natasha Goubskaya</t>
  </si>
  <si>
    <t>United States, China, Colombia</t>
  </si>
  <si>
    <t>s1823</t>
  </si>
  <si>
    <t>Out of Life</t>
  </si>
  <si>
    <t>Hippolyte Girardot, Rafik Ali Ahmad, Hussein Sbeity, Habib Hammoud, Majdi Machmouchi, Hassan Farhat, Hassan Zbib, Nabila Zeitouni, Hamza Nasrallah, Sami Hawat, Sabrina Leurquin, Roger Assaf, Nidal El Askhar</t>
  </si>
  <si>
    <t>France, Belgium, Italy</t>
  </si>
  <si>
    <t>s1828</t>
  </si>
  <si>
    <t>Under the Bombs</t>
  </si>
  <si>
    <t>Philippe Aractingi</t>
  </si>
  <si>
    <t>Nada Abou Farhat, Georges Khabbaz, Bshara Atallah, Rawia Elchab, Elham Abbas, Iman Affara, Zahra Ali, Ali Maerouf Amer, Ali Azour, Najat Darwish</t>
  </si>
  <si>
    <t>France, Lebanon, United Kingdom</t>
  </si>
  <si>
    <t>s1847</t>
  </si>
  <si>
    <t>El-Khawaga's Dilemma</t>
  </si>
  <si>
    <t>Peter Mimi</t>
  </si>
  <si>
    <t>Hassan El Raddad, Mohamed Lotfy, Hana El Zahed, Hassan Hosny, Majed El Masry, Mohamed Ezz, Samia Trabelsi, Yasser Al Zankalouni, Ahmed El Sobky, Bayoumi Fouad</t>
  </si>
  <si>
    <t>s1892</t>
  </si>
  <si>
    <t>A Chaster Marriage</t>
  </si>
  <si>
    <t>Umut Kirca</t>
  </si>
  <si>
    <t>Emre Karayel, Ceren Moray, Beg√ºm K√ºt√ºk, Ececan G√ºmeci, √úmit Erdim, Cem Kili√ß, Haldun Boysan, Ferdi Akarnur, Mine Teber, G√ºne≈ü Hayat</t>
  </si>
  <si>
    <t>s1970</t>
  </si>
  <si>
    <t>Road To High &amp; Low</t>
  </si>
  <si>
    <t>Shigeaki Kubo</t>
  </si>
  <si>
    <t>Takanori Iwata, Nobuyuki Suzuki, Keita Machida, Akira, Sho Aoyagi, Keiji Kuroki, Yuki Yamada, Masataka Kubota, Kento Hayashi, Kenjiro Yamashita, Kanta Sato, Taiki Sato, Takahiro, Hiroomi Tosaka, Tatsuya Nakamura, Arata Iura</t>
  </si>
  <si>
    <t>s1997</t>
  </si>
  <si>
    <t>The Paramedic</t>
  </si>
  <si>
    <t>Carles Torras</t>
  </si>
  <si>
    <t>Mario Casas, D√©borah Fran√ßois, Guillermo Pfening, Mar√≠a Rodr√≠guez Soto, Celso Bugallo, Ra√∫l Jim√©nez, Pol Monen, Alice Bocchi, Mart√≠n Bacigalupo</t>
  </si>
  <si>
    <t>s2036</t>
  </si>
  <si>
    <t>The Social Dilemma</t>
  </si>
  <si>
    <t>Skyler Gisondo, Kara Hayward, Vincent Kartheiser</t>
  </si>
  <si>
    <t>s2049</t>
  </si>
  <si>
    <t>The Lost Okoroshi</t>
  </si>
  <si>
    <t>Abba T. Makama</t>
  </si>
  <si>
    <t>Seun Ajayi, Judith Audu, Tope Tedela, Ifu Ennada, Chiwetalu Agu, Demi Banwo, Ibrahim Jammal, Micheal Ajotubu, Ozzy Agu, Cristabel Goddy</t>
  </si>
  <si>
    <t>s2085</t>
  </si>
  <si>
    <t>All Together Now</t>
  </si>
  <si>
    <t>Brett Haley</t>
  </si>
  <si>
    <t>Auli'i Cravalho, Justina Machado, Rhenzy Feliz, Fred Armisen, Carol Burnett, Judy Reyes, Taylor Richardson, C.S. Lee, Anthony Jacques</t>
  </si>
  <si>
    <t>s2095</t>
  </si>
  <si>
    <t>Lingua Franca</t>
  </si>
  <si>
    <t>Isabel Sandoval</t>
  </si>
  <si>
    <t>Eamon Farren, Lev Gorn, PJ Boudousqu√©, Lynn Cohen, Isabel Sandoval, Ivory Aquino, Andrea Leigh, Leif Steinert</t>
  </si>
  <si>
    <t>United States, Philippines</t>
  </si>
  <si>
    <t>Dramas, International Movies, LGBTQ Movies</t>
  </si>
  <si>
    <t>s2160</t>
  </si>
  <si>
    <t>Work It</t>
  </si>
  <si>
    <t>Laura Terruso</t>
  </si>
  <si>
    <t>Sabrina Carpenter, Jordan Fisher, Liza Koshy, Keiynan Lonsdale, Michelle Buteau, Drew Ray Tanner</t>
  </si>
  <si>
    <t>s2297</t>
  </si>
  <si>
    <t>I Am Not Your Negro</t>
  </si>
  <si>
    <t>Raoul Peck</t>
  </si>
  <si>
    <t>Samuel L. Jackson, Joey Starr</t>
  </si>
  <si>
    <t>Switzerland, France, Belgium, United States</t>
  </si>
  <si>
    <t>s2343</t>
  </si>
  <si>
    <t>Bulbbul</t>
  </si>
  <si>
    <t>Anvita Dutt</t>
  </si>
  <si>
    <t>Tripti Dimri, Avinash Tiwary, Rahul Bose, Parambrata Chatterjee, Paoli Dam, Veera Kapur Ee</t>
  </si>
  <si>
    <t>s2431</t>
  </si>
  <si>
    <t>Lady Bird</t>
  </si>
  <si>
    <t>Greta Gerwig</t>
  </si>
  <si>
    <t>Saoirse Ronan, Laurie Metcalf, Tracy Letts, Lucas Hedges, Timoth√©e Chalamet, Beanie Feldstein, Lois Smith, Stephen Henderson, Odeya Rush, Jordan Rodrigues</t>
  </si>
  <si>
    <t>s2497</t>
  </si>
  <si>
    <t>Honeytrap</t>
  </si>
  <si>
    <t>Rebecca Johnson</t>
  </si>
  <si>
    <t>Jessica Sula, Lucien Laviscount, Ntonga Mwanza, Naomi Ryan, Danielle Vitalis, Lauren Johns, Tosin Cole, Savannah Gordon-Liburd, Modupe Adeyeye</t>
  </si>
  <si>
    <t>s2499</t>
  </si>
  <si>
    <t>Mutiny of the Worker Bees</t>
  </si>
  <si>
    <t>Carlos Morett</t>
  </si>
  <si>
    <t>Gustavo Egelhaaf, Alejandro Su√°rez, B√°rbara de Regil, Mauricio Arg√ºelles, C√©sar Rodr√≠guez, Fernando Becerril, Anna Carreiro, Carlos Mac√≠as, Jos√© Sefami, Raquel Garza</t>
  </si>
  <si>
    <t>s2557</t>
  </si>
  <si>
    <t>In Paradox</t>
  </si>
  <si>
    <t>Hamad AlSarraf</t>
  </si>
  <si>
    <t>Faisal Al Omairi, Jafra Younes, Samr Ismaiel, Ghanim Alzerlli, Jaber Jokhadar, Nawar Youssef, Jassim Al Nabhan, Fayez Kazak, Nancy Khoury, Jamal Hamdan</t>
  </si>
  <si>
    <t>s2567</t>
  </si>
  <si>
    <t>Bennett's War</t>
  </si>
  <si>
    <t>Alex Ranarivelo</t>
  </si>
  <si>
    <t>Michael Roark, Trace Adkins, Ali Afshar, Allison Paige, Tony Panterra, Brando Eaton, Hunter Clowdus, Michael King</t>
  </si>
  <si>
    <t>s2585</t>
  </si>
  <si>
    <t>Material</t>
  </si>
  <si>
    <t>Craig Freimond</t>
  </si>
  <si>
    <t>Vincent Ebrahim, Riaad Moosa, Joey Rasdien, Denise Newman, Krijay Govender, Nik Rabinowitz, Zakeeya Patel, Carishma Basday, Royston Stoffels, Mel Miller</t>
  </si>
  <si>
    <t>s2654</t>
  </si>
  <si>
    <t>The Plagues of Breslau</t>
  </si>
  <si>
    <t>Patryk Vega</t>
  </si>
  <si>
    <t>Ma≈Çgorzata Ko≈ºuchowska, Daria Widawska, Katarzyna Bujakiewicz, Maria Dejmek, Andrzej Grabowski, Ewa Kasprzyk, Jacek Beler, Wojciech Kalinowski, Igor Kujawski, Iwona Bielska, Tomasz O≈õwieci≈Ñski</t>
  </si>
  <si>
    <t>s2882</t>
  </si>
  <si>
    <t>Taxi Driver</t>
  </si>
  <si>
    <t>Daniel Oriahi</t>
  </si>
  <si>
    <t>Odunlade Adekola, Ijeoma Grace Agu, Richard Akinlade, Babajide Alimison, Hafeez Oyetoro, Femi Jacobs, Toyin Oshinaike, Kelechi Udegbe</t>
  </si>
  <si>
    <t>s2962</t>
  </si>
  <si>
    <t>Love Jacked</t>
  </si>
  <si>
    <t>Alfons Adetuyi</t>
  </si>
  <si>
    <t>Amber Stevens West, Shamier Anderson, Keith David, Mike Epps, Lyriq Bent, Marla Gibbs, Angela Gibbs, Demetrius Grosse, Nicole Lyn</t>
  </si>
  <si>
    <t>Canada, South Africa</t>
  </si>
  <si>
    <t>s3192</t>
  </si>
  <si>
    <t>Dead Kids</t>
  </si>
  <si>
    <t>Mikhail Red</t>
  </si>
  <si>
    <t>Khalil Ramos, Vance Larena, Kelvin Miranda, Jan Silverio, Markus Paterson, Gabby Padilla, Sue Ramirez</t>
  </si>
  <si>
    <t>Philippines, United States</t>
  </si>
  <si>
    <t>s3219</t>
  </si>
  <si>
    <t>Holiday Rush</t>
  </si>
  <si>
    <t>Romany Malco, Sonequa Martin-Green, Darlene Love, Deon Cole, La La Anthony, Deysha Nelson, Amarr M. Wooten, Selena-Marie Alphonse, Andrea-Marie Alphonse</t>
  </si>
  <si>
    <t>s3298</t>
  </si>
  <si>
    <t>Paradise Beach</t>
  </si>
  <si>
    <t>Xavier Durringer</t>
  </si>
  <si>
    <t>Sami Bouajila, Tewfik Jallab, M√©lanie Doutey, Hugo Becker, Kool Shen, Hubert Kound√©, Seth Gueko, Sonia Couling, Chalad Na Songkhla, Flore Bonaventura, Nessbeal, Dorian N'Goumou dit Dosseh, Hache-P</t>
  </si>
  <si>
    <t>s3327</t>
  </si>
  <si>
    <t>A Remarkable Tale</t>
  </si>
  <si>
    <t>Marina Seresesky</t>
  </si>
  <si>
    <t>Carmen Machi, Pep√≥n Nieto, Kiti M√°nver, Jon Kortajarena, Jimmy Castro, Ricardo Nkosi, Montse Pla, Malcolm Trevi√±o-Sitt√©, Pepa Charro, Esperanza Elipe, Mariana Cordero, Txema Blasco</t>
  </si>
  <si>
    <t>s3381</t>
  </si>
  <si>
    <t>The Awakening of Motti Wolkenbruch</t>
  </si>
  <si>
    <t>Michael Steiner</t>
  </si>
  <si>
    <t>Inge Maux, No√©mie Schmidt, Joel Basman, Sunnyi Melles, Udo Samel, Rachel Braunschweig, Oriana Schrage, Meytal Gal</t>
  </si>
  <si>
    <t>s3515</t>
  </si>
  <si>
    <t>Steal a Pencil for Me</t>
  </si>
  <si>
    <t>Jack Polak, Ina Soep</t>
  </si>
  <si>
    <t>s3821</t>
  </si>
  <si>
    <t>PATRICK (2019)</t>
  </si>
  <si>
    <t>Mandie Fletcher</t>
  </si>
  <si>
    <t>Beattie Edmondson, Ed Skrein, Tom Bennett, Jennifer Saunders</t>
  </si>
  <si>
    <t>s3829</t>
  </si>
  <si>
    <t>Weed the People</t>
  </si>
  <si>
    <t>Abby Epstein</t>
  </si>
  <si>
    <t>s3922</t>
  </si>
  <si>
    <t>Who Would You Take to a Deserted Island?</t>
  </si>
  <si>
    <t>Jota Linares</t>
  </si>
  <si>
    <t>Mar√≠a Pedraza, Jaime Lorente, Pol Monen, Andrea Ros</t>
  </si>
  <si>
    <t>s4046</t>
  </si>
  <si>
    <t>The Hard Way</t>
  </si>
  <si>
    <t>Keoni Waxman</t>
  </si>
  <si>
    <t>Michael Jai White, Luke Goss, Randy Couture, Madalina Anea, Grant Campbell, George Remes, Ovidiu Niculescu, Adreea Diac, Michaela Holla, Bogden Farcas</t>
  </si>
  <si>
    <t>s4384</t>
  </si>
  <si>
    <t>Nothing to Hide</t>
  </si>
  <si>
    <t>Fred Cavay√©</t>
  </si>
  <si>
    <t>B√©r√©nice Bejo, Suzanne Cl√©ment, St√©phane De Groodt, Vincent Elbaz, Gr√©gory Gadebois, Doria Tillier, Roschdy Zem, Fleur Fitoussi</t>
  </si>
  <si>
    <t>s4471</t>
  </si>
  <si>
    <t>Dragon Tiger Gate</t>
  </si>
  <si>
    <t>Wilson Yip</t>
  </si>
  <si>
    <t>Donnie Yen, Nicholas Tse, Shawn Yue, Dong Jie, Li Xiaoran, Yuen Wah, Chen Kuan Tai, Xing Yu, Vincent Sze, Tommy Yuen</t>
  </si>
  <si>
    <t>s4529</t>
  </si>
  <si>
    <t>Seven in Heaven</t>
  </si>
  <si>
    <t>Chris Eigeman</t>
  </si>
  <si>
    <t>Travis Tope, Haley Ramm, Jacinda Barrett, Gary Cole, Dylan Everett, Clark Backo, Vinson Tran, Paulino Nunes, Jeff Clarke</t>
  </si>
  <si>
    <t>s4549</t>
  </si>
  <si>
    <t>Monty Python: The Meaning of Live</t>
  </si>
  <si>
    <t>Roger Graef, James Rogan</t>
  </si>
  <si>
    <t>John Cleese, Terry Gilliam, Eric Idle, Terry Jones, Michael Palin, Mike Myers, Graham Chapman, Stephen Hawking</t>
  </si>
  <si>
    <t>s4553</t>
  </si>
  <si>
    <t>Monty Python's Life of Brian</t>
  </si>
  <si>
    <t>Terry Jones</t>
  </si>
  <si>
    <t>Graham Chapman, John Cleese, Terry Gilliam, Eric Idle, Terry Jones, Michael Palin, Terence Bayler, Carol Cleveland</t>
  </si>
  <si>
    <t>Classic Movies, Comedies, Cult Movies</t>
  </si>
  <si>
    <t>s4672</t>
  </si>
  <si>
    <t>Sparring</t>
  </si>
  <si>
    <t>Samuel Jouy</t>
  </si>
  <si>
    <t>Mathieu Kassovitz, Olivia Merilahti, Souleymane M'Baye, Billie Blain, Malik Bine, Zakariya Gouram, Jolente De Keersmaeker, Lyes Salem, Ali Labidi, David Saracino</t>
  </si>
  <si>
    <t>s4795</t>
  </si>
  <si>
    <t>Duck Butter</t>
  </si>
  <si>
    <t>Alia Shawkat, Laia Costa, Mae Whitman, Hong Chau, Kate Berlant, Lindsay Burdge, Kumail Nanjiani, Mark Duplass, Jay Duplass, Jenny O'Hara</t>
  </si>
  <si>
    <t>s4803</t>
  </si>
  <si>
    <t>Zoo</t>
  </si>
  <si>
    <t>Shashank Arora, Shweta Tripathi, Rahul Kumar, Gopal K. Singh, Yogesh Kurme, Prince Daniel</t>
  </si>
  <si>
    <t>s4851</t>
  </si>
  <si>
    <t>Ibiza</t>
  </si>
  <si>
    <t>Alex Richanbach</t>
  </si>
  <si>
    <t>Gillian Jacobs, Vanessa Bayer, Phoebe Robinson, Richard Madden, Michaela Watkins, F√©lix G√≥mez</t>
  </si>
  <si>
    <t>s4881</t>
  </si>
  <si>
    <t>Lo m√°s sencillo es complicarlo todo</t>
  </si>
  <si>
    <t>Rene Bueno</t>
  </si>
  <si>
    <t>Danna Paola, Marjorie De Sousa, Alosian Vivancos, Daniela Wong, Lalo Brito, Eduardo Tan√∫s, Paulina Matos, Fernando Sarfati, Lorena San Mart√≠n, Consuelo Vega</t>
  </si>
  <si>
    <t>s4940</t>
  </si>
  <si>
    <t>Sun Dogs</t>
  </si>
  <si>
    <t>Jennifer Morrison</t>
  </si>
  <si>
    <t>Michael Angarano, Melissa Benoist, Xzibit, Allison Janney, Ed O'Neill, J.R. Ramirez, Eric Christian Olsen, Niko Nicotera, Nicholas Massouh, Alexander Wraith, Fernando Chien, Tom Berninger</t>
  </si>
  <si>
    <t>s4997</t>
  </si>
  <si>
    <t>Bullet Head</t>
  </si>
  <si>
    <t>Paul Solet, Rick Benattar</t>
  </si>
  <si>
    <t>Adrien Brody, John Malkovich, Rory Culkin, Antonio Banderas, Ori Pfeffer, Alexandra Dinu, Owen Davis, Deyan Petrov</t>
  </si>
  <si>
    <t>s5007</t>
  </si>
  <si>
    <t>Battle Drone</t>
  </si>
  <si>
    <t>Mitch Gould</t>
  </si>
  <si>
    <t>Louis Mandylor, Daniel Southworth, Richard Alan Reid, Oleg Taktarov, Natassia Malthe, Jason Earles, Dominique Swain, Michael Par√©</t>
  </si>
  <si>
    <t>s5012</t>
  </si>
  <si>
    <t>Schubert In Love</t>
  </si>
  <si>
    <t>Lars B√ºchel</t>
  </si>
  <si>
    <t>Olaf Schubert, Mario Adorf, Marie Leuenberger, Jochen Barkas, Bert Stephan, Martina Hill, Christoph Jungmann, Luise Wolfram, Hildegard Schroedter, Imke Buchel</t>
  </si>
  <si>
    <t>s5085</t>
  </si>
  <si>
    <t>The Polka King</t>
  </si>
  <si>
    <t>Maya Forbes</t>
  </si>
  <si>
    <t>Jack Black, Jenny Slate, Jason Schwartzman, Jacki Weaver, J.B. Smoove, Vanessa Bayer, Robert Capron, Willie Garson, Lew Schneider</t>
  </si>
  <si>
    <t>s5115</t>
  </si>
  <si>
    <t>Desire</t>
  </si>
  <si>
    <t>Diego Kaplan</t>
  </si>
  <si>
    <t>Carolina Ardohain, M√≥nica Anton√≥pulos, Guilherme Winter, Juan Sorini, Andrea Frigerio</t>
  </si>
  <si>
    <t>s5165</t>
  </si>
  <si>
    <t>Jim &amp; Andy: The Great Beyond - Featuring a Very Special, Contractually Obligated Mention of Tony Clifton</t>
  </si>
  <si>
    <t>Chris Smith</t>
  </si>
  <si>
    <t>Jim Carrey</t>
  </si>
  <si>
    <t>s5213</t>
  </si>
  <si>
    <t>Wedding Unplanned</t>
  </si>
  <si>
    <t>Reem Kherici</t>
  </si>
  <si>
    <t>Reem Kherici, Nicolas Duvauchelle, Julia Piaton, Sylvie Testud, Fran√ßois-Xavier Demaison, Chantal Lauby, Lionnel Astier, √àve Saint-Louis, Victoria Monfort, Amelie Fonlupt</t>
  </si>
  <si>
    <t>s5329</t>
  </si>
  <si>
    <t>The Outcasts</t>
  </si>
  <si>
    <t>Peter Hutchings</t>
  </si>
  <si>
    <t>Victoria Justice, Eden Sher, Ashley Rickards, Claudia Lee, Katie Chang, Peyton List, Jazmyn Richardson, Avan Jogia, Will Peltz</t>
  </si>
  <si>
    <t>s5585</t>
  </si>
  <si>
    <t>Nila</t>
  </si>
  <si>
    <t>Selvamani Selvaraj</t>
  </si>
  <si>
    <t>Sruthi Hariharan, Vicky R</t>
  </si>
  <si>
    <t>s5740</t>
  </si>
  <si>
    <t>The African Doctor</t>
  </si>
  <si>
    <t>Julien Rambaldi</t>
  </si>
  <si>
    <t>Marc Zinga, A√Øssa Ma√Øga, Bayron Lebli, M√©dina Diarra, Rufus, Jonathan Lambert, Jean-Beno√Æt Ugeux</t>
  </si>
  <si>
    <t>s5749</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</si>
  <si>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</si>
  <si>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</si>
  <si>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</si>
  <si>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</si>
  <si>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s5750</t>
  </si>
  <si>
    <t>Bleach the Movie: Hell Verse</t>
  </si>
  <si>
    <t>Masakazu Morita, Fumiko Orikasa, Kazuya Nakai, Noriaki Sugiyama, Kentar√¥ It√¥, Yuki Matsuoka, Ryotaro Okiayu, Romi Park</t>
  </si>
  <si>
    <t>s5799</t>
  </si>
  <si>
    <t>Jandino: Whatever it Takes</t>
  </si>
  <si>
    <t>Jandino Asporaat</t>
  </si>
  <si>
    <t>s5931</t>
  </si>
  <si>
    <t>Mission Blue</t>
  </si>
  <si>
    <t>Robert Nixon, Fisher Stevens</t>
  </si>
  <si>
    <t>James Cameron, Michael deGruy, Sylvia Earle, Bryce Groark, Jeremy Jackson, Carl Safina</t>
  </si>
  <si>
    <t>United States, Bermuda, Ecuador</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</si>
  <si>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</si>
  <si>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</si>
  <si>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</si>
  <si>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</si>
  <si>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</si>
  <si>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</si>
  <si>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</si>
  <si>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</si>
  <si>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</si>
  <si>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</si>
  <si>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</si>
  <si>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</si>
  <si>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</si>
  <si>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</si>
  <si>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</si>
  <si>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</si>
  <si>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s5996</t>
  </si>
  <si>
    <t>1st Summoning</t>
  </si>
  <si>
    <t>Raymond Wood</t>
  </si>
  <si>
    <t>Hayley Lovitt, Teddy Cole, Brook Todd, Ace Harney, Jason Macdonald</t>
  </si>
  <si>
    <t>s6022</t>
  </si>
  <si>
    <t>6 Days</t>
  </si>
  <si>
    <t>Jamie Bell, Abbie Cornish, Mark Strong, Martin Shaw, Ben Turner, Aymen Hamdouchi, Tim Pigott-Smith, Robert Portal, Colin Garlick, Andrew Grainger, Martin Hancock, Emun Elliott</t>
  </si>
  <si>
    <t>New Zealand, United Kingdom</t>
  </si>
  <si>
    <t>s6030</t>
  </si>
  <si>
    <t>A Boy Called Po</t>
  </si>
  <si>
    <t>Christopher Gorham, Julian Feder, Kaitlin Doubleday, Andrew Bowen, Caitlin Carmichael, Sean Gunn, Bryan Batt, Fay Masterson, Brian George</t>
  </si>
  <si>
    <t>s6053</t>
  </si>
  <si>
    <t>A Perfect Man</t>
  </si>
  <si>
    <t>Kees Van Oostrum</t>
  </si>
  <si>
    <t>Liev Schreiber, Jeanne Tripplehorn, Joelle Carter, Louise Fletcher, Katie Carr, Ren√©e Soutendijk, Huub Stapel, Michael Pas</t>
  </si>
  <si>
    <t>s6109</t>
  </si>
  <si>
    <t>Alarmoty in the Land of Fire</t>
  </si>
  <si>
    <t>s6190</t>
  </si>
  <si>
    <t>Assimilate</t>
  </si>
  <si>
    <t>John Murlowski</t>
  </si>
  <si>
    <t>Joel Courtney, Calum Worthy, Andi Matichak, Katherine McNamara, Cam Gigandet, Mason McNulty, Terry Dale Parks, Vito Viscuso, Jennifer Pierce Mathus, Kevin Remington</t>
  </si>
  <si>
    <t>s6226</t>
  </si>
  <si>
    <t>Band Aid</t>
  </si>
  <si>
    <t>Zoe Lister-Jones</t>
  </si>
  <si>
    <t>Zoe Lister-Jones, Adam Pally, Fred Armisen, Susie Essman, Retta, Hannah Simone, Brooklyn Decker, Angelique Cabral, Colin Hanks, Ravi V. Patel, Jamie Chung, Erinn Hayes, Gillian Zinser, Jesse Williams</t>
  </si>
  <si>
    <t>s6344</t>
  </si>
  <si>
    <t>Blue Streak</t>
  </si>
  <si>
    <t>Martin Lawrence, Luke Wilson, Peter Greene, Dave Chappelle, Nicole Ari Parker, Graham Beckel, Robert Miranda, Olek Krupa, Saverio Guerra, Richard C. Sarafian, William Forsythe</t>
  </si>
  <si>
    <t>s6395</t>
  </si>
  <si>
    <t>Bushwick</t>
  </si>
  <si>
    <t>Cary Murnion, Jonathan Milott</t>
  </si>
  <si>
    <t>Dave Bautista, Brittany Snow, Angelic Zambrana, Jeremie Harris, Myra Lucretia Taylor, Arturo Castro, Christian Navarro</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</si>
  <si>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</si>
  <si>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</si>
  <si>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</si>
  <si>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</si>
  <si>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</si>
  <si>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s6580</t>
  </si>
  <si>
    <t>Dean</t>
  </si>
  <si>
    <t>Demetri Martin, Kevin Kline, Gillian Jacobs, Rory Scovel, Ginger Gonzaga, Reid Scott, Mary Steenburgen, Briga Heelan, Christine Woods, Peter Scolari</t>
  </si>
  <si>
    <t>s6601</t>
  </si>
  <si>
    <t>Devil's Gate</t>
  </si>
  <si>
    <t>Clay Staub</t>
  </si>
  <si>
    <t>Amanda Schull, Milo Ventimiglia, Shawn Ashmore, Bridget Regan, Jonathan Frakes, Sarah Constible, Spencer Drever, Javier Botet</t>
  </si>
  <si>
    <t>s6630</t>
  </si>
  <si>
    <t>Don't Crack Under Pressure III</t>
  </si>
  <si>
    <t>Temarii Buillard, Davide Carrera, Jesse Richman, Loic Collomb-Patton, Wille Lindberg, Matt Annetts</t>
  </si>
  <si>
    <t>s6637</t>
  </si>
  <si>
    <t>Doubles Cause Troubles</t>
  </si>
  <si>
    <t>Carol 'Do Do' Cheng, Maggie Cheung, Wilson Lam, Chan Pak-cheung, Charlie Cho, Tom Poon, Kwan Ming-yuk, Hon Yee-Sang, Sherman Wong, Lo Fan</t>
  </si>
  <si>
    <t>s6639</t>
  </si>
  <si>
    <t>Down The Fence</t>
  </si>
  <si>
    <t>M.J. Isakson</t>
  </si>
  <si>
    <t>s6690</t>
  </si>
  <si>
    <t>Emo the Musical</t>
  </si>
  <si>
    <t>Neil Triffett</t>
  </si>
  <si>
    <t>Benson Jack Anthony, Jordan Hare, Rahart Adams, Jon Prasida, Lucy Barrett, Ben Bennett, Craig Hyde-Smith, Geraldine Viswanathan, Kevin Clayette, Bridie Carter</t>
  </si>
  <si>
    <t>s6741</t>
  </si>
  <si>
    <t>Farce</t>
  </si>
  <si>
    <t>Shadi Ali</t>
  </si>
  <si>
    <t>Ahmed Fathy, Bayoumi Fouad, Sami Maghouri, Mohammed Tharwat, Mohamed Salam, Haya Ibrahim, Mohsen Mansour</t>
  </si>
  <si>
    <t>s6752</t>
  </si>
  <si>
    <t>Filmworker</t>
  </si>
  <si>
    <t>Tony Zierra</t>
  </si>
  <si>
    <t>Leon Vitali</t>
  </si>
  <si>
    <t>s6953</t>
  </si>
  <si>
    <t>Hedgehogs</t>
  </si>
  <si>
    <t>Huang Jianming</t>
  </si>
  <si>
    <t>Anthony Padilla, Ian Hecox, Jenn McAllister, Jon Heder, Chevy Chase</t>
  </si>
  <si>
    <t>s7016</t>
  </si>
  <si>
    <t>How to Be a Player</t>
  </si>
  <si>
    <t>Lionel C. Martin</t>
  </si>
  <si>
    <t>Bill Bellamy, Natalie Desselle, Lark Voorhies, Mari Morrow, Pierre Edwards, Jermaine 'Huggy' Hopkins, Anthony Johnson, Max Julien, Beverly Johnson, Gilbert Gottfried, Bernie Mac</t>
  </si>
  <si>
    <t>s7119</t>
  </si>
  <si>
    <t>Jalpari: The Desert Mermaid</t>
  </si>
  <si>
    <t>Lehar Khan, Krishang Trivedi, Parvin Dabas, Suhasini Mulay, V.M. Badola, Tannishtha Chatterjee, Rahul Singh, Harsh Mayar</t>
  </si>
  <si>
    <t>s7153</t>
  </si>
  <si>
    <t>Just Friends</t>
  </si>
  <si>
    <t>Anna Faris, Ty Olsson, Julie Hagerty, Amy Smart, Chris Marquette, Fred Ewanuick, Amy Matysio, Chris Klein, Ryan Reynolds, Stephen Root</t>
  </si>
  <si>
    <t>Germany, United States, Canada</t>
  </si>
  <si>
    <t>s7307</t>
  </si>
  <si>
    <t>Lila &amp; Eve</t>
  </si>
  <si>
    <t>Charles Stone III</t>
  </si>
  <si>
    <t>Viola Davis, Jennifer Lopez, Andre Royo, Shea Whigham, Aml Ameen, Chris Chalk, Will Brittain, Michole Briana White, Julius Tennon, Gino Vento, Yolonda Ross</t>
  </si>
  <si>
    <t>s7408</t>
  </si>
  <si>
    <t>Maroon</t>
  </si>
  <si>
    <t>Pulkit</t>
  </si>
  <si>
    <t>Manav Kaul, Devyani Cm, Saurabh Sachdeva, Sarika Singh, Suneel Sinha, Sumeet Vyas</t>
  </si>
  <si>
    <t>s7433</t>
  </si>
  <si>
    <t>Meditation Park</t>
  </si>
  <si>
    <t>Mina Shum</t>
  </si>
  <si>
    <t>Cheng Pei-pei, Tzi Ma, Sandra Oh, Don McKellar, Zak Santiago, Liane Balaban, Alannah Ong, Lillian Lim, Jemmy Chen</t>
  </si>
  <si>
    <t>s7470</t>
  </si>
  <si>
    <t>Miss Sharon Jones!</t>
  </si>
  <si>
    <t>Barbara Kopple</t>
  </si>
  <si>
    <t>Sharon Jones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</si>
  <si>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</si>
  <si>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</si>
  <si>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</si>
  <si>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</si>
  <si>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</si>
  <si>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</si>
  <si>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</si>
  <si>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</si>
  <si>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s7917</t>
  </si>
  <si>
    <t>Sadie's Last Days on Earth</t>
  </si>
  <si>
    <t>Michael Seater</t>
  </si>
  <si>
    <t>Morgan Taylor Campbell, Clark Backo, Ricardo Hoyos, Munro Chambers, Paula Brancati, Helene Joy, Peter Keleghan, George Stroumboulopoulos, John Ralston, Emilia McCarthy</t>
  </si>
  <si>
    <t>Comedies, Sci-Fi &amp; Fantasy</t>
  </si>
  <si>
    <t>s8019</t>
  </si>
  <si>
    <t>Silent Hill: Revelation</t>
  </si>
  <si>
    <t>M.J. Bassett</t>
  </si>
  <si>
    <t>Deborah Kara Unger, Adelaide Clemens, Sean Bean, Malcolm McDowell, Carrie-Anne Moss, Radha Mitchell, Martin Donovan, Kit Harington</t>
  </si>
  <si>
    <t>Canada, France, United States</t>
  </si>
  <si>
    <t>s8036</t>
  </si>
  <si>
    <t>Skyline</t>
  </si>
  <si>
    <t>Colin Strause, Greg Strause</t>
  </si>
  <si>
    <t>Eric Balfour, Scottie Thompson, Brittany Daniel, Crystal Reed, Neil Hopkins, David Zayas, Donald Faison, Robin Gammell, Tanya Newbould, J. Paul Boehmer</t>
  </si>
  <si>
    <t>s8051</t>
  </si>
  <si>
    <t>Solo Con Tu Pareja</t>
  </si>
  <si>
    <t>Alfonso Cuar√≥n</t>
  </si>
  <si>
    <t>Luis de Icaza, Dobrina Liubomirova, Isabel Benet, Claudia Fernandez, Luz Mar√≠a Jerez, Claudia Ram√≠rez, Astrid Hadad, Toshiro Hisaki, Daniel Gim√©nez Cacho, Carlos Nakasone, Ricardo Dalmacci, Nevil Wilton, John Keyser, Ra√∫l Valerio, Monserrat Ontiveros, Daniel Gimenez Cacho</t>
  </si>
  <si>
    <t>s8061</t>
  </si>
  <si>
    <t>Soul to Keep</t>
  </si>
  <si>
    <t>David Allensworth, Moni√®re</t>
  </si>
  <si>
    <t>Sandra Mae Frank, Aurora Heimbach, Craig Fogel, Tony Spitz, Jordan Theodore, Kate Rose Reynolds, Jessie Jordan, Derek Long, Sophia Getz, Amelia Sheeler</t>
  </si>
  <si>
    <t>s8073</t>
  </si>
  <si>
    <t>Spring Breakers</t>
  </si>
  <si>
    <t>Harmony Korine</t>
  </si>
  <si>
    <t>James Franco, Vanessa Hudgens, Selena Gomez, Ashley Benson, Rachel Korine, Jeff Jarrett, Gucci Mane, Heather Morris, Ash Lendzion, Emma Holzer</t>
  </si>
  <si>
    <t>Comedies, Cult Movies, Dramas</t>
  </si>
  <si>
    <t>s8120</t>
  </si>
  <si>
    <t>Summer of '92</t>
  </si>
  <si>
    <t>Kasper Barfoed</t>
  </si>
  <si>
    <t>Ulrich Thomsen, Henning Jensen, Mikkel Boe F√∏lsgaard, Cyron Melville, Esben Smed Jensen, Gustav Dyekjaer Giese, Jon Lange, Allan Hyde, Johannes Lassen, Morten Vang Simonsen</t>
  </si>
  <si>
    <t>Denmark, United Kingdom, Sweden</t>
  </si>
  <si>
    <t>s8161</t>
  </si>
  <si>
    <t>Teenage Mutant Ninja Turtles: The Movie</t>
  </si>
  <si>
    <t>Steve Barron</t>
  </si>
  <si>
    <t>Judith Hoag, Elias Koteas, Josh Pais, Michelan Sisti, Leif Tilden, David Forman, Michael Turney, Jay Patterson, Raymond Serra, James Saito, Kevin Clash</t>
  </si>
  <si>
    <t>s8338</t>
  </si>
  <si>
    <t>The Hatred</t>
  </si>
  <si>
    <t>Michael G. Kehoe</t>
  </si>
  <si>
    <t>Sarah Davenport, Andrew Divoff, Gabrielle Bourne, Bayley Corman, Alisha Wainwright, Nina Siemaszko, Shae Smolik, David Naughton, Amanda Wyss, Darby Walker</t>
  </si>
  <si>
    <t>s8352</t>
  </si>
  <si>
    <t>The Humanity Bureau</t>
  </si>
  <si>
    <t>Rob W. King</t>
  </si>
  <si>
    <t>Nicolas Cage, Sarah Lind, Hugh Dillon, Jakob Davies, Vicellous Shannon, Kurt Max Runte, Lorne Cardinal, Jett Klyne, David Lovgren</t>
  </si>
  <si>
    <t>s8421</t>
  </si>
  <si>
    <t>The Men Who Stare at Goats</t>
  </si>
  <si>
    <t>Grant Heslov</t>
  </si>
  <si>
    <t>George Clooney, Ewan McGregor, Jeff Bridges, Kevin Spacey, Stephen Lang, Robert Patrick, Waleed Zuaiter, Stephen Root, Glenn Morshower, Nick Offerman, Tim Griffin, Rebecca Mader</t>
  </si>
  <si>
    <t>s8447</t>
  </si>
  <si>
    <t>The Parole Officer</t>
  </si>
  <si>
    <t>Steve Coogan, Emma Gilmour, Susan Jane Tanner, Iain Mitchell, James Smith, Om Puri, Steven Waddington, Ben Miller, Lena Headey, Jenny Agutter</t>
  </si>
  <si>
    <t>s8516</t>
  </si>
  <si>
    <t>The Spy Next Door</t>
  </si>
  <si>
    <t>Jackie Chan, Amber Valletta, George Lopez, Billy Ray Cyrus, Magn√∫s Scheving, Madeline Carroll, Will Shadley, Alina Foley, Katherine Boecher, Mia Stallard, Lucas Till</t>
  </si>
  <si>
    <t>Action &amp; Adventure, Children &amp; Family Movies, Comedies</t>
  </si>
  <si>
    <t>s8517</t>
  </si>
  <si>
    <t>The Spy Who Fell to Earth</t>
  </si>
  <si>
    <t>Thomas Meadmore</t>
  </si>
  <si>
    <t>s8530</t>
  </si>
  <si>
    <t>The Tiger Hunter</t>
  </si>
  <si>
    <t>Lena Khan</t>
  </si>
  <si>
    <t>Danny Pudi, Jon Heder, Rizwan Manji, Karen David, Iqbal Theba, Sam Page, Kevin Pollak, Parvesh Cheena, Michael McMillian</t>
  </si>
  <si>
    <t>s8536</t>
  </si>
  <si>
    <t>The Trigger Effect</t>
  </si>
  <si>
    <t>David Koepp</t>
  </si>
  <si>
    <t>Kyle MacLachlan, Elisabeth Shue, Dermot Mulroney, Richard T. Jones, Bill Smitrovich, Michael Rooker, Tori Kristiansen, Tyra Kristiansen</t>
  </si>
  <si>
    <t>s8571</t>
  </si>
  <si>
    <t>Theater of Life</t>
  </si>
  <si>
    <t>Peter Svatek</t>
  </si>
  <si>
    <t>Massimo Bottura</t>
  </si>
  <si>
    <t>s8609</t>
  </si>
  <si>
    <t>Total Frat Movie</t>
  </si>
  <si>
    <t>Warren P. Sonoda</t>
  </si>
  <si>
    <t>Justin Deeley, Alex House, Steven Yaffee, Rebecca Dalton, Ann Pirvu, Nick Bateman, Tom Green, Jamie Johnston</t>
  </si>
  <si>
    <t>s8611</t>
  </si>
  <si>
    <t>Tracers</t>
  </si>
  <si>
    <t>Daniel Benmayor</t>
  </si>
  <si>
    <t>Luciano Acuna Jr., Adam Rayner, Marie Avgeropoulos, Rafi Gavron, Taylor Lautner, Sam Medina, Amirah Vann, Johnny M. Wu, Josh Yadon, Christian Steel</t>
  </si>
  <si>
    <t>s8615</t>
  </si>
  <si>
    <t>Trainspotting</t>
  </si>
  <si>
    <t>Danny Boyle</t>
  </si>
  <si>
    <t>Ewan McGregor, Ewen Bremner, Jonny Lee Miller, Kevin McKidd, Robert Carlyle, Kelly Macdonald, Peter Mullan, James Cosmo, Eileen Nicholas, Susan Vidler, Pauline Lynch, Shirley Henderson</t>
  </si>
  <si>
    <t>s8619</t>
  </si>
  <si>
    <t>Trash Fire</t>
  </si>
  <si>
    <t>Richard Bates Jr.</t>
  </si>
  <si>
    <t>Adrian Grenier, Angela Trimbur, AnnaLynne McCord, Fionnula Flanagan, Matthew Gray Gubler, Ray Santiago, Sally Kirkland, Ezra Buzzington</t>
  </si>
  <si>
    <t>s8655</t>
  </si>
  <si>
    <t>Una</t>
  </si>
  <si>
    <t>Benedict Andrews</t>
  </si>
  <si>
    <t>Rooney Mara, Ben Mendelsohn, Riz Ahmed, Ruby Stokes, Natasha Little, Tara Fitzgerald, Tobias Menzies</t>
  </si>
  <si>
    <t>s8660</t>
  </si>
  <si>
    <t>Undercover Grandpa</t>
  </si>
  <si>
    <t>Erik Canuel</t>
  </si>
  <si>
    <t>James Caan, Jessica Walter, Louis Gossett Jr., Dylan Everett, Paul Sorvino, Kenneth Welsh, Lawrence Dane, Paul Braunstein, Greta Onieogou</t>
  </si>
  <si>
    <t>s8662</t>
  </si>
  <si>
    <t>Unfinished Song</t>
  </si>
  <si>
    <t>Paul Andrew Williams</t>
  </si>
  <si>
    <t>Terence Stamp, Gemma Arterton, Christopher Eccleston, Vanessa Redgrave, Anne Reid, Elizabeth Counsell, Ram John Holder, Bill Thomas, Orla Hill</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</si>
  <si>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</si>
  <si>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</si>
  <si>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</si>
  <si>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</si>
  <si>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</si>
  <si>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</si>
  <si>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</si>
  <si>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Guzm√°n, Chi McBride, John Francis Daley, Kaitlin Doubleday, Rob Benedict, Alanna Ubach, Vanessa Lengies, Dane Cook</t>
  </si>
  <si>
    <t>s8693</t>
  </si>
  <si>
    <t>Walk with Me</t>
  </si>
  <si>
    <t>Marc Francis, Max Pugh</t>
  </si>
  <si>
    <t>Benedict Cumberbatch, Thich Nhat Hanh</t>
  </si>
  <si>
    <t>s8709</t>
  </si>
  <si>
    <t>We're No Animals</t>
  </si>
  <si>
    <t>Alejandro Agresti</t>
  </si>
  <si>
    <t>John Cusack, Paul Hipp, Kevin Morris, Alejandro Agresti, Mario Alarc√≥n, Norman Briski, Lucila Sol√°, Juana Viale, Pablo Bossi, Leticia Br√©dice</t>
  </si>
  <si>
    <t>s8792</t>
  </si>
  <si>
    <t>Young Adult</t>
  </si>
  <si>
    <t>Jason Reitman</t>
  </si>
  <si>
    <t>Charlize Theron, Patton Oswalt, Patrick Wilson, Elizabeth Reaser, Jill Eikenberry, Mary Beth Hurt, Collette Wolfe, Richard Bekins, Kate Nowlin</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</si>
  <si>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</si>
  <si>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</si>
  <si>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</si>
  <si>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</si>
  <si>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s63</t>
  </si>
  <si>
    <t>Naruto the Movie 3: Guardians of the Crescent Moon Kingdom</t>
  </si>
  <si>
    <t>Toshiyuki Tsuru</t>
  </si>
  <si>
    <t>Junko Takeuchi, Chie Nakamura, Yoichi Masukawa, Kazuhiko Inoue, Akio Otsuka, Kyousuke Ikeda, Marika Hayashi, Umeji Sasaki, Masashi Sugawara, Hisao Egawa</t>
  </si>
  <si>
    <t>s91</t>
  </si>
  <si>
    <t>Paradise Hills</t>
  </si>
  <si>
    <t>Alice Waddington</t>
  </si>
  <si>
    <t>Emma Roberts, Danielle Macdonald, Awkwafina, Eiza Gonz√°lez, Milla Jovovich, Jeremy Irvine, Arnaud Valois, Daniel Horvath</t>
  </si>
  <si>
    <t>Spain, United States</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</si>
  <si>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</si>
  <si>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</si>
  <si>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</si>
  <si>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</si>
  <si>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s138</t>
  </si>
  <si>
    <t>Crocodile Dundee in Los Angeles</t>
  </si>
  <si>
    <t>Simon Wincer</t>
  </si>
  <si>
    <t>Paul Hogan, Linda Kozlowski, Jere Burns, Jonathan Banks, Aida Turturro, Alec Wilson, Gerry Skilton, Steve Rackman, Serge Cockburn, Paul Rodriguez, Mark Adair-Rios, Tiriel Mora, Grant Piro, Mike Tyson</t>
  </si>
  <si>
    <t>s169</t>
  </si>
  <si>
    <t>Osmosis Jones</t>
  </si>
  <si>
    <t>Bobby Farrelly, Peter Farrelly</t>
  </si>
  <si>
    <t>Chris Rock, Laurence Fishburne, David Hyde Pierce, Brandy Norwood, William Shatner, Ron Howard, Kid Rock, Ben Stein</t>
  </si>
  <si>
    <t>s180</t>
  </si>
  <si>
    <t>The Nutty Professor</t>
  </si>
  <si>
    <t>Tom Shadyac</t>
  </si>
  <si>
    <t>Eddie Murphy, Jada Pinkett Smith, James Coburn, Larry Miller, Dave Chappelle, John Ales, Patricia Wilson, Jamal Mixon</t>
  </si>
  <si>
    <t>s228</t>
  </si>
  <si>
    <t>Really Love</t>
  </si>
  <si>
    <t>Angel Kristi Williams</t>
  </si>
  <si>
    <t>Kofi Siriboe, Yootha Wong-Loi-Sing, Michael Ealy, Uzo Aduba</t>
  </si>
  <si>
    <t>s304</t>
  </si>
  <si>
    <t>Esperando la carroza</t>
  </si>
  <si>
    <t>Alejandro Doria</t>
  </si>
  <si>
    <t>Luis Brandoni, China Zorrilla, Antonio Gasalla, Julio De Grazia, Betiana Blum, Monica Villa, Juan Manuel Tenuta, Andrea Tenuta, Cecilia Rossetto, Enrique Pinti</t>
  </si>
  <si>
    <t>s372</t>
  </si>
  <si>
    <t>Pomegranates and Myrrh</t>
  </si>
  <si>
    <t>Najwa Najjar</t>
  </si>
  <si>
    <t>Yasmine Al Massri, Ashraf Farah, Ali Suliman, Hiam Abbass, Samia Kuzmoz Bakri, Yosef Abu Wardeh, Wardeh Dukwar, Manal Awad, Valentina Abu-'Aksa, Walid Abdul Salam, Ahmad Abu Sal'oum, Wardeh Jubran</t>
  </si>
  <si>
    <t>s464</t>
  </si>
  <si>
    <t>A Classic Horror Story</t>
  </si>
  <si>
    <t>Roberto De Feo, Paolo Strippoli</t>
  </si>
  <si>
    <t>Matilda Lutz, Francesco Russo, Peppino Mazzotta, Will Merrick, Yuliia Sobol, Alida Baldari Calabria, Cristina Donadio, Francesca Cavallin</t>
  </si>
  <si>
    <t>s509</t>
  </si>
  <si>
    <t>A Land Imagined</t>
  </si>
  <si>
    <t>Yeo Siew Hua</t>
  </si>
  <si>
    <t>Peter Yu, Liu Xiaoyi, Guo Yue, Ishtiaque Zico, Jack Tan</t>
  </si>
  <si>
    <t>France, Netherlands, Singapore</t>
  </si>
  <si>
    <t>s535</t>
  </si>
  <si>
    <t>Si Doel the Movie 2</t>
  </si>
  <si>
    <t>Maudy Koesnaedi, Rano Karno, Cornelia Agatha, Mandra Naih, Aminah Tjendrakasih, Suty Karno, Adam Jagwani</t>
  </si>
  <si>
    <t>s564</t>
  </si>
  <si>
    <t>Austin Powers: The Spy Who Shagged Me</t>
  </si>
  <si>
    <t>Mike Myers, Heather Graham, Michael York, Robert Wagner, Rob Lowe, Seth Green, Mindy Sterling, Verne Troyer, Elizabeth Hurley, Will Ferrell</t>
  </si>
  <si>
    <t>s705</t>
  </si>
  <si>
    <t>A Man For The Week End</t>
  </si>
  <si>
    <t>Achille Brice</t>
  </si>
  <si>
    <t>Syndy Emade, Alexx Ekubo, Solange Ojong, Nchifor Valery, Miss Li, Becky Takang, Anurin Nwunembom, Nkwah Kingsley, Roger Brice Sobgo, Jeanne Mbenti</t>
  </si>
  <si>
    <t>s784</t>
  </si>
  <si>
    <t>Carnaval</t>
  </si>
  <si>
    <t>Leandro Neri</t>
  </si>
  <si>
    <t>Giovana Cordeiro, Gkay, Bruna Inocencio, Samya Pascotto, Flavia Pavanelli, Micael Borges, Jean Pedro, Rafael Medrado, Nikolas Antunes, Stella Miranda</t>
  </si>
  <si>
    <t>s905</t>
  </si>
  <si>
    <t>Sleepless</t>
  </si>
  <si>
    <t>Baran bo Odar</t>
  </si>
  <si>
    <t>Jamie Foxx, Michelle Monaghan, Scoot McNairy, Dermot Mulroney, T.I., David Harbour, Gabrielle Union, Octavius J. Johnson, Tim Connolly, Drew Sheer</t>
  </si>
  <si>
    <t>s931</t>
  </si>
  <si>
    <t>Due Date</t>
  </si>
  <si>
    <t>Todd Phillips</t>
  </si>
  <si>
    <t>Robert Downey Jr., Zach Galifianakis, Michelle Monaghan, Jamie Foxx, Juliette Lewis, Danny McBride, RZA, Matt Walsh</t>
  </si>
  <si>
    <t>s967</t>
  </si>
  <si>
    <t>Get the Grift</t>
  </si>
  <si>
    <t>Pedro Antonio</t>
  </si>
  <si>
    <t>Marcus Majella, Samantha Schm√ºtz, Caito Mainier, Pedroca Monteiro, Thelmo Fernandes, Zeca Carvalho, Pablo Sanabio, Luan Caruzo</t>
  </si>
  <si>
    <t>s984</t>
  </si>
  <si>
    <t>Heroes: Silence and Rock &amp; Roll</t>
  </si>
  <si>
    <t>Alexis Morante</t>
  </si>
  <si>
    <t>Enrique Bunbury, Juan Valdivia, Joaqu√≠n Cardiel, Pedro Andreu</t>
  </si>
  <si>
    <t>s1161</t>
  </si>
  <si>
    <t>Croupier</t>
  </si>
  <si>
    <t>Mike Hodges</t>
  </si>
  <si>
    <t>Clive Owen, Kate Hardie, Alex Kingston, Gina McKee, Nicholas Ball, Nick Reding, Alexander Morton</t>
  </si>
  <si>
    <t>Ireland, United Kingdom, France, Germany</t>
  </si>
  <si>
    <t>s1379</t>
  </si>
  <si>
    <t>Penguin Bloom</t>
  </si>
  <si>
    <t>Glendyn Ivin</t>
  </si>
  <si>
    <t>Naomi Watts, Andrew Lincoln, Jacki Weaver, Griffin Murray-Johnston, Rachel House, Leeanna Walsman, Lisa Hensley, Felix Cameron, Abe Clifford-Barr</t>
  </si>
  <si>
    <t>s1387</t>
  </si>
  <si>
    <t>So My Grandma‚Äôs a Lesbian!</t>
  </si>
  <si>
    <t>√Ångeles Rein√©</t>
  </si>
  <si>
    <t>Rosa Mar√≠a Sard√†, Ver√≥nica Forqu√©, Ingrid Garc√≠a Jonsson, David Verdaguer, Candela Pe√±a, M√≥nica L√≥pez, Pol Monen, Alex O'Dogherty, Leander Vyvey, Liz Lobato</t>
  </si>
  <si>
    <t>Portugal, Spain</t>
  </si>
  <si>
    <t>s1390</t>
  </si>
  <si>
    <t>Friendsgiving</t>
  </si>
  <si>
    <t>Nicol Paone</t>
  </si>
  <si>
    <t>Malin Akerman, Kat Dennings, Aisha Tyler, Jane Seymour, Jack Donnelly, Chelsea Peretti, Christine Taylor, Ryan Hansen, Deon Cole, Wanda Sykes</t>
  </si>
  <si>
    <t>s1511</t>
  </si>
  <si>
    <t>The Con Is On</t>
  </si>
  <si>
    <t>James Haslam</t>
  </si>
  <si>
    <t>Uma Thurman, Tim Roth, Alice Eve, Parker Posey, Maggie Q, Crispin Glover, Michael Sirow, Sof√≠a Vergara, Stephen Fry, Sharon Maughan, Susan Traylor, Wilmer Calderon, Richard Reid, Ethan Cohn, Nathalie Love</t>
  </si>
  <si>
    <t>s1649</t>
  </si>
  <si>
    <t>Ghosts of War</t>
  </si>
  <si>
    <t>Eric Bress</t>
  </si>
  <si>
    <t>Brenton Thwaites, Theo Rossi, Skylar Astin, Kyle Gallner, Alan Ritchson, Billy Zane, Shaun Toub</t>
  </si>
  <si>
    <t>s1695</t>
  </si>
  <si>
    <t>Cloudy with a Chance of Meatballs 2</t>
  </si>
  <si>
    <t>Cody Cameron, Kris Pearn</t>
  </si>
  <si>
    <t>Bill Hader, Anna Faris, James Caan, Will Forte, Andy Samberg, Benjamin Bratt, Neil Patrick Harris, Terry Crews, Kristen Schaal</t>
  </si>
  <si>
    <t>s1706</t>
  </si>
  <si>
    <t>The Life Ahead</t>
  </si>
  <si>
    <t>Edoardo Ponti</t>
  </si>
  <si>
    <t>Sophia Loren, Ibrahima Gueye, Renato Carpentieri, Diego Iosif Pirvu, Massimiliano Rossi, Abril Zamora, Babak Karimi</t>
  </si>
  <si>
    <t>s1730</t>
  </si>
  <si>
    <t>The Late Bloomer</t>
  </si>
  <si>
    <t>Kevin Pollak</t>
  </si>
  <si>
    <t>Johnny Simmons, Maria Bello, Brittany Snow, Kumail Nanjiani, Beck Bennett, Paul Wesley, Jane Lynch, J.K. Simmons, Lenora Crichlow</t>
  </si>
  <si>
    <t>s1793</t>
  </si>
  <si>
    <t>Guillermo Vilas: Settling the Score</t>
  </si>
  <si>
    <t>s1912</t>
  </si>
  <si>
    <t>Human Nature</t>
  </si>
  <si>
    <t>Adam Bolt</t>
  </si>
  <si>
    <t>s1925</t>
  </si>
  <si>
    <t>We Have Always Lived in the Castle</t>
  </si>
  <si>
    <t>Stacie Passon</t>
  </si>
  <si>
    <t>Taissa Farmiga, Alexandra Daddario, Crispin Glover, Sebastian Stan, Paula Malcomson, Peter Coonan, Ian Toner, Joanne Crawford</t>
  </si>
  <si>
    <t>s2164</t>
  </si>
  <si>
    <t>Anelka: Misunderstood</t>
  </si>
  <si>
    <t>Franck Nataf</t>
  </si>
  <si>
    <t>Nicolas Anelka</t>
  </si>
  <si>
    <t>s2232</t>
  </si>
  <si>
    <t>The Millions</t>
  </si>
  <si>
    <t>Toka McBaror, Tunde Apalowo</t>
  </si>
  <si>
    <t>Ramsey Nouah, Blossom Chukwujekwu, Ayo Makun, Nancy Isime, Ali Nuhu, Folusho Durojaiye, Toyin Abraham, Chika Lann, Broda Shaggi, Etinosa Idemudia</t>
  </si>
  <si>
    <t>s2270</t>
  </si>
  <si>
    <t>Budhia Singh: Born to Run</t>
  </si>
  <si>
    <t>Soumendra Padhi</t>
  </si>
  <si>
    <t>Manoj Bajpayee, Mayur Mahendra Patole, Tillotama Shome, Shruti Marathe, Chhaya Kadam, Gajraj Rao</t>
  </si>
  <si>
    <t>s2305</t>
  </si>
  <si>
    <t>#AnneFrank - Parallel Stories</t>
  </si>
  <si>
    <t>Sabina Fedeli, Anna Migotto</t>
  </si>
  <si>
    <t>Helen Mirren, Gengher Gatti</t>
  </si>
  <si>
    <t>s2442</t>
  </si>
  <si>
    <t>What's Up?</t>
  </si>
  <si>
    <t>Izidore K. Musallam</t>
  </si>
  <si>
    <t>Hisham Abdulrahman, Turki Al-Yusuf, Mais Hamdan, Khaled Sami, Mishal Al-Mutairi, Hind Muhamed</t>
  </si>
  <si>
    <t>Saudi Arabia, United Arab Emirates</t>
  </si>
  <si>
    <t>s2444</t>
  </si>
  <si>
    <t>Yasir Al Yasiri</t>
  </si>
  <si>
    <t>Amina Khalil, Ahmed Dawood, Tarek Lotfy, Ahmed El Fishawy, Mahmoud Hijazi, Jihane Khalil, Asmaa Galal, Tara Emad</t>
  </si>
  <si>
    <t>s2648</t>
  </si>
  <si>
    <t>My Stupid Boss 2</t>
  </si>
  <si>
    <t>Upi Avianto</t>
  </si>
  <si>
    <t>Reza Rahadian, Bunga Citra Lestari, Chew Kin Wah, Atikah Suhaime, Iedil Putra, Iskandar Zulkarnain, Alex Abbad, Melissa Karim</t>
  </si>
  <si>
    <t>s2672</t>
  </si>
  <si>
    <t>Rising High</t>
  </si>
  <si>
    <t>C√ºneyt Kaya</t>
  </si>
  <si>
    <t>David Kross, Frederick Lau, Janina Uhse, Anne Sch√§fer, Sophia Thomalla</t>
  </si>
  <si>
    <t>s2682</t>
  </si>
  <si>
    <t>Stunt School</t>
  </si>
  <si>
    <t>Ali Yorgancƒ±oƒülu</t>
  </si>
  <si>
    <t>Aslƒ± ƒ∞nandƒ±k, Toygan Avanoƒülu, Tuna Orhan, Caner √ñzyurtlu, Melis ƒ∞≈üiten, Aslƒ± Turanlƒ±, Ahmet Olgun S√ºnear, Seda T√ºrkmen, Ayten Uncuoƒülu</t>
  </si>
  <si>
    <t>s2790</t>
  </si>
  <si>
    <t>El silencio es bienvenido</t>
  </si>
  <si>
    <t>Gabriela Garc√≠a Rivas</t>
  </si>
  <si>
    <t>Eileen Y√°√±ez, Jorge Luis Moreno, Daniela Newton, Andrea Newton, Luis Eduardo Yee, Enrique Medina, Roberto Fiesco</t>
  </si>
  <si>
    <t>s2802</t>
  </si>
  <si>
    <t>AllI Wish</t>
  </si>
  <si>
    <t>Susan Walter</t>
  </si>
  <si>
    <t>Sharon Stone, Tony Goldwyn, Liza Lapira, Ellen Burstyn, Jason Gibson, Famke Janssen, Caitlin Fitzgerald, Gilles Marini, Erica Ash, Tom Paolino</t>
  </si>
  <si>
    <t>s2823</t>
  </si>
  <si>
    <t>Lost Girls</t>
  </si>
  <si>
    <t>Liz Garbus</t>
  </si>
  <si>
    <t>Amy Ryan, Gabriel Byrne, Thomasin McKenzie, Lola Kirke, Oona Laurence, Dean Winters, Miriam Shor, Reed Birney, Kevin Corrigan, Stan Carp</t>
  </si>
  <si>
    <t>s2900</t>
  </si>
  <si>
    <t>Pretville</t>
  </si>
  <si>
    <t>Linda Korsten</t>
  </si>
  <si>
    <t>Marlee van der Merwe, Eugene Jensen, Marno van der Merwe, Lizelle de Klerk, Steve Hofmeyr, Sanet Ackermann, Terence Bridgett, Annette Engelbrecht, Rina Nienaber, Lizz Meiring</t>
  </si>
  <si>
    <t>s2913</t>
  </si>
  <si>
    <t>Cuddle Weather</t>
  </si>
  <si>
    <t>Rod Cabatana Marmol</t>
  </si>
  <si>
    <t>Sue Ramirez, RK Bagatsing, Mark Anthony Fernandez, Aleck Bovick, Dexter Doria, Nino Muhlach, Lui Manansala, Dolly De Leon</t>
  </si>
  <si>
    <t>s3017</t>
  </si>
  <si>
    <t>Hop</t>
  </si>
  <si>
    <t>Tim Hill</t>
  </si>
  <si>
    <t>James Marsden, Russell Brand, Kaley Cuoco, Hank Azaria, Gary Cole, Elizabeth Perkins, Hugh Laurie, Tiffany Espensen, David Hasselhoff, Chelsea Handler</t>
  </si>
  <si>
    <t>s3023</t>
  </si>
  <si>
    <t>Bulbul Can Sing</t>
  </si>
  <si>
    <t>Rima Das</t>
  </si>
  <si>
    <t>Arnali Das, Manoranjan Das, Banita Thakuriya, Manabendra Das, Deepjyoti Kalita, Pakija Begum</t>
  </si>
  <si>
    <t>s3102</t>
  </si>
  <si>
    <t>MFKZ</t>
  </si>
  <si>
    <t>Shojiro Nishimi, Guillaume Renard</t>
  </si>
  <si>
    <t>Kenn Michael, Vince Staples, Dino Andrade, Michael Chiklis, Giancarlo Esposito, Jorge Gutierrez, Dascha Polanco, RZA, Danny Trejo, Antonio Alvarez</t>
  </si>
  <si>
    <t>France, Japan</t>
  </si>
  <si>
    <t>s3156</t>
  </si>
  <si>
    <t>The 9th Precinct</t>
  </si>
  <si>
    <t>Ding-Lin Wang</t>
  </si>
  <si>
    <t>Roy Chiu, Chia-Chia Peng, Wen Chen-ling, Eugenie Liu, Yeo Yann Yann</t>
  </si>
  <si>
    <t>s3203</t>
  </si>
  <si>
    <t>Wandering Stars</t>
  </si>
  <si>
    <t>Syrine Boulanouar, Nekfeu</t>
  </si>
  <si>
    <t>Nekfeu</t>
  </si>
  <si>
    <t>s3403</t>
  </si>
  <si>
    <t>Love, Surreal and Odd</t>
  </si>
  <si>
    <t>Yƒ±lmaz Erdoƒüan</t>
  </si>
  <si>
    <t>Aylin Kontante, B√ºlent Emrah Parlak, B√º≈üra Pekin, √áaƒülar √áorumlu, Fatih Artman, Gupse √ñzay, Serkan Keskin, ≈ûebnem Bozoklu</t>
  </si>
  <si>
    <t>s3546</t>
  </si>
  <si>
    <t>Uncle Naji in UAE</t>
  </si>
  <si>
    <t>Ahmed Zain</t>
  </si>
  <si>
    <t>Ibrahim Almeirasi, Ahmed Saif, Alia Almannai, Mohamed Morshed, Mohamed Alkendi, Tariq Almuhairi</t>
  </si>
  <si>
    <t>s3748</t>
  </si>
  <si>
    <t>DJ Cinderella</t>
  </si>
  <si>
    <t>Ma√≠sa Silva, Filipe Bragan√ßa, Fernanda Paes Leme, Miriam Freeland, Marcelo Valle, Elisa Pinheiro, S√©rgio Malheiros, Giovanna Grigio, B√°rbara Maia, Let√≠cia Pedro, Kiria Malheiros, Leo Cidade, Matheus Costa, Isabel Fillardis, Selma Lopes</t>
  </si>
  <si>
    <t>s3913</t>
  </si>
  <si>
    <t>Generation Iron 3</t>
  </si>
  <si>
    <t>s4176</t>
  </si>
  <si>
    <t>Close</t>
  </si>
  <si>
    <t>Noomi Rapace, Sophie N√©lisse, Indira Varma, George Georgiou, Christopher Sciueref, Eoin Macken</t>
  </si>
  <si>
    <t>s4211</t>
  </si>
  <si>
    <t>Komola Rocket</t>
  </si>
  <si>
    <t>Noor Imran Mithu</t>
  </si>
  <si>
    <t>Tauquir Ahmed, Mosharraf Karim, Joyraj, Samia Said, Dominic Gomez</t>
  </si>
  <si>
    <t>Bangladesh</t>
  </si>
  <si>
    <t>s4215</t>
  </si>
  <si>
    <t>Lionheart</t>
  </si>
  <si>
    <t>Genevieve Nnaji</t>
  </si>
  <si>
    <t>Genevieve Nnaji, Nkem Owoh, Pete Edochie, Onyeka Onwenu, Kanayo O. Kanayo</t>
  </si>
  <si>
    <t>s4281</t>
  </si>
  <si>
    <t>Imperfect</t>
  </si>
  <si>
    <t>Steve Cheng</t>
  </si>
  <si>
    <t>Edwin Goh, Ian Fang Weijie, Phua Yida, Kimberly Chia</t>
  </si>
  <si>
    <t>s4346</t>
  </si>
  <si>
    <t>Once a Gangster</t>
  </si>
  <si>
    <t>Felix Chong</t>
  </si>
  <si>
    <t>Ekin Cheng, Jordan Chan, Alex Fong, Michelle Ye, On-on Yu, Wilfred Lau, Conroy Chan</t>
  </si>
  <si>
    <t>s4383</t>
  </si>
  <si>
    <t>Cam</t>
  </si>
  <si>
    <t>Daniel Goldhaber</t>
  </si>
  <si>
    <t>Madeline Brewer, Patch Darragh, Melora Walters, Devin Druid, Imani Hakim, Michael Dempsey, Flora Diaz, Samantha Robinson, Jessica Parker Kennedy, Quei Tann</t>
  </si>
  <si>
    <t>s4418</t>
  </si>
  <si>
    <t>The Holiday Calendar</t>
  </si>
  <si>
    <t>Bradley Walsh</t>
  </si>
  <si>
    <t>Kat Graham, Quincy Brown, Ethan Peck, Ron Cephas Jones, Genelle Williams, Ali Hassan, Rodrigo Fernandez-Stoll, Laura de Carteret, Kevin Hanchard, Romaine Waite</t>
  </si>
  <si>
    <t>s4422</t>
  </si>
  <si>
    <t>Aamir</t>
  </si>
  <si>
    <t>Raj Kumar Gupta</t>
  </si>
  <si>
    <t>Rajeev Khandelwal, Gajraj Rao, Shashanka Ghosh, Jhilmil Hazrika, Gazala Amin, Allauddin Khan</t>
  </si>
  <si>
    <t>s4451</t>
  </si>
  <si>
    <t>Marc Maron: Thinky Pain</t>
  </si>
  <si>
    <t>s4466</t>
  </si>
  <si>
    <t>Yeh Hai Bakrapur</t>
  </si>
  <si>
    <t>Amit Sial, Yoshika Verma, Anshuman Jha, Asif Basra, Suruchi Aulakh</t>
  </si>
  <si>
    <t>s4500</t>
  </si>
  <si>
    <t>S Storm</t>
  </si>
  <si>
    <t>David Lam</t>
  </si>
  <si>
    <t>Louis Koo, Julian Cheung, Vic Chou, Ada Choi, Bowie Lam, Dada Chan, Janelle Sing, Lo Hoi-pang</t>
  </si>
  <si>
    <t>s4707</t>
  </si>
  <si>
    <t>The Package</t>
  </si>
  <si>
    <t>Jake Szymanski</t>
  </si>
  <si>
    <t>Daniel Doheny, Geraldine Viswanathan, Luke Spencer Roberts, Eduardo Franco, Sadie Calvano</t>
  </si>
  <si>
    <t>s4752</t>
  </si>
  <si>
    <t>Extinction</t>
  </si>
  <si>
    <t>Ben Young</t>
  </si>
  <si>
    <t>Michael Pe√±a, Lizzy Caplan, Israel Broussard, Mike Colter, Emma Booth, Lex Shrapnel, Erica Tremblay, Lilly Aspell</t>
  </si>
  <si>
    <t>s4762</t>
  </si>
  <si>
    <t>Father of the Year</t>
  </si>
  <si>
    <t>David Spade, Nat Faxon, Joey Bragg, Matt Shively, Bridgit Mendler, Jackie Sandler, Mary Gillis</t>
  </si>
  <si>
    <t>s4818</t>
  </si>
  <si>
    <t>To Each, Her Own</t>
  </si>
  <si>
    <t>Myriam Aziza</t>
  </si>
  <si>
    <t>Sarah Stern, Jean-Christophe Folly, Julia Piaton, Ari√© Elmaleh, Cl√©mentine Poidatz, St√©phane Debac, Richard Berry, Catherine Jacob</t>
  </si>
  <si>
    <t>s4910</t>
  </si>
  <si>
    <t>Holy Goalie</t>
  </si>
  <si>
    <t>Curro Vel√°zquez</t>
  </si>
  <si>
    <t>Karra Elejalde, Alain Hern√°ndez, Juan Manuel Montilla, Joel Bosqued, Macarena Garc√≠a, Tito Valverde, Paco Rueda, Guillermo Furiase, Txema Blasco, Paco Sagarzazu</t>
  </si>
  <si>
    <t>Comedies, International Movies, Sports Movies</t>
  </si>
  <si>
    <t>s4937</t>
  </si>
  <si>
    <t>Orbiter 9</t>
  </si>
  <si>
    <t>Hatem Khraiche</t>
  </si>
  <si>
    <t>Clara Lago, Alex Gonzalez, Andr√©s Parra, Bel√©n Rueda</t>
  </si>
  <si>
    <t>Spain, Colombia</t>
  </si>
  <si>
    <t>s4967</t>
  </si>
  <si>
    <t>Trailer Park Boys: The Movie</t>
  </si>
  <si>
    <t>Robb Wells, John Paul Tremblay, Mike Smith, Lucy Decoutere, Lydia Lawson-Baird, Cory Bowles, Michael Jackson, Gord Downie, Alex Lifeson, Gerry Dee, Glen Grant, Eugene Clark, Barrie Dunn, John Dunsworth, Patrick Roach</t>
  </si>
  <si>
    <t>s5043</t>
  </si>
  <si>
    <t>The Ritual</t>
  </si>
  <si>
    <t>David Bruckner</t>
  </si>
  <si>
    <t>Rafe Spall, Arsher Ali, Robert James-Collier, Sam Troughton</t>
  </si>
  <si>
    <t>United Kingdom, Canada</t>
  </si>
  <si>
    <t>s5074</t>
  </si>
  <si>
    <t>The Open House</t>
  </si>
  <si>
    <t>Matt Angel, Suzanne Coote</t>
  </si>
  <si>
    <t>Dylan Minnette, Piercey Dalton, Patricia Bethune, Sharif Atkins, Aaron Abrams, Edward Olson, Katie Walder, Paul Rae</t>
  </si>
  <si>
    <t>s5210</t>
  </si>
  <si>
    <t>One of Us</t>
  </si>
  <si>
    <t>s5303</t>
  </si>
  <si>
    <t>Little Evil</t>
  </si>
  <si>
    <t>Adam Scott, Evangeline Lilly, Bridget Everett, Owen Atlas, Chris D'Elia, Donald Faison, Clancy Brown, Tyler Labine, Kyle Bornheimer, Carla Gallo, Brad Williams, Sally Field</t>
  </si>
  <si>
    <t>s5352</t>
  </si>
  <si>
    <t>Handsome Devil</t>
  </si>
  <si>
    <t>John Butler</t>
  </si>
  <si>
    <t>Fionn O'Shea, Nicholas Galitzine, Andrew Scott, Michael McElhatton, Moe Dunford, Ruair√≠ O'Connor, Jay Duffy, Mark Lavery, Jamie Hallahan, Ardal O'Hanlon, Amy Huberman</t>
  </si>
  <si>
    <t>s5390</t>
  </si>
  <si>
    <t>A 2nd Chance</t>
  </si>
  <si>
    <t>Nina Pearce, Adam Tuominen, Emily Morris, Amy Handley, Carmel Johnson, Alanah Gilbert, Hapi Murphy, Lilly Blacker, Julie Kay Lumasag, Elysia Markou</t>
  </si>
  <si>
    <t>s5502</t>
  </si>
  <si>
    <t>He Even Has Your Eyes</t>
  </si>
  <si>
    <t>Lucien Jean-Baptiste</t>
  </si>
  <si>
    <t>Lucien Jean-Baptiste, Aissa Maiga, Zabou Breitman, Vincent Elbaz, Michel Jonasz, Naidra Ayadi, Marie-Philom√®ne Nga, Bass Dhem, Delphine Th√©odore</t>
  </si>
  <si>
    <t>s5513</t>
  </si>
  <si>
    <t>Small Crimes</t>
  </si>
  <si>
    <t>Evan Katz</t>
  </si>
  <si>
    <t>Nikolaj Coster-Waldau, Gary Cole, Molly Parker, Macon Blair, Pat Healy, Jacki Weaver, Robert Forster</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</si>
  <si>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</si>
  <si>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</si>
  <si>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</si>
  <si>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s5943</t>
  </si>
  <si>
    <t>A Stoning in Fulham County</t>
  </si>
  <si>
    <t>Larry Elikann</t>
  </si>
  <si>
    <t>Ken Olin, Jill Eikenberry, Maureen Mueller, Gregg Henry, Nicholas Pryor, Noble Willingham, Peter Michael Goetz, Ron Perlman, Theodore Bikel, Olivia Burnette, Bill Allen, Brad Pitt</t>
  </si>
  <si>
    <t>s5952</t>
  </si>
  <si>
    <t>Unspeakable Acts</t>
  </si>
  <si>
    <t>Linda Otto</t>
  </si>
  <si>
    <t>Jill Clayburgh, Brad Davis, Sam Behrens</t>
  </si>
  <si>
    <t>s5999</t>
  </si>
  <si>
    <t>2036 Origin Unknown</t>
  </si>
  <si>
    <t>Hasraf Dulull</t>
  </si>
  <si>
    <t>Katee Sackhoff, Ray Fearon, Julie Cox, Steven Cree, David Tse, Joe David Walters</t>
  </si>
  <si>
    <t>s6143</t>
  </si>
  <si>
    <t>American Heist</t>
  </si>
  <si>
    <t>Sarik Andreasyan</t>
  </si>
  <si>
    <t>Hayden Christensen, Adrien Brody, Jordana Brewster, Tory Kittles, Akon, Luis Da Silva Jr., Lance E. Nichols, Joe Chrest</t>
  </si>
  <si>
    <t>Canada, Luxembourg</t>
  </si>
  <si>
    <t>s6208</t>
  </si>
  <si>
    <t>Back and Forth</t>
  </si>
  <si>
    <t>Jos√© Eduardo Belmonte</t>
  </si>
  <si>
    <t>Ingrid Guimar√£es, F√°bio Assun√ß√£o, Alice Braga, Rosanne Mulholland, Caroline Abras, Jo√£o Assun√ß√£o</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</si>
  <si>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</si>
  <si>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</si>
  <si>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</si>
  <si>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</si>
  <si>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s6233</t>
  </si>
  <si>
    <t>Barah Aana</t>
  </si>
  <si>
    <t>Raja Menon</t>
  </si>
  <si>
    <t>Naseeruddin Shah, Arjun Mathur, Vijay Raaz, Tannishtha Chatterjee, Violante Placido, Benjamin Gilani</t>
  </si>
  <si>
    <t>s6309</t>
  </si>
  <si>
    <t>Bigger Fatter Liar</t>
  </si>
  <si>
    <t>Ricky Garcia, Jodelle Ferland, Barry Bostwick, Fiona Vroom, Kevin O'Grady, Karen Holness</t>
  </si>
  <si>
    <t>s6378</t>
  </si>
  <si>
    <t>Bring It On: Worldwide Showdown</t>
  </si>
  <si>
    <t>Robert Adetuyi</t>
  </si>
  <si>
    <t>Cristine Prosperi, Jordan Rodrigues, Gia Re, Sophie Vavasseur, Sven Ruygrok, Stephan Lee Benson, Natalie Walsh, Vivica A. Fox</t>
  </si>
  <si>
    <t>s6444</t>
  </si>
  <si>
    <t>Change in the Air</t>
  </si>
  <si>
    <t>Dianne Dreyer</t>
  </si>
  <si>
    <t>Mary Beth Hurt, Rachel Brosnahan, Aidan Quinn, Olympia Dukakis, M. Emmet Walsh, Peter Gerety, Macy Gray, Satya Bhabha</t>
  </si>
  <si>
    <t>s6628</t>
  </si>
  <si>
    <t>Don't Crack Under Pressure</t>
  </si>
  <si>
    <t>Davide Carrera, Jesse Richman, Loic Collomb-Patton, Wille Lindberg, Matt Annetts</t>
  </si>
  <si>
    <t>s6706</t>
  </si>
  <si>
    <t>Esperando La Carroza</t>
  </si>
  <si>
    <t>s6780</t>
  </si>
  <si>
    <t>For Love or Money</t>
  </si>
  <si>
    <t>Mark Murphy</t>
  </si>
  <si>
    <t>Robert Kazinsky, Samantha Barks, Ed Speleers, Tony Way, Rachel Hurd-Wood, Ivan Kaye, Anna Chancellor, David Hargreaves, Tanya Reynolds</t>
  </si>
  <si>
    <t>s6830</t>
  </si>
  <si>
    <t>Garuda in My Heart 2</t>
  </si>
  <si>
    <t>Rudy Soedjarwo</t>
  </si>
  <si>
    <t>Emir Mahira, Aldo Tansani, Maudy Koesnaedi, Ramzi, Rio Dewanto, Monica Sayangbati, Rendy Khrisna</t>
  </si>
  <si>
    <t>s6882</t>
  </si>
  <si>
    <t>Gook</t>
  </si>
  <si>
    <t>Justin Chon</t>
  </si>
  <si>
    <t>Simone Baker, Justin Chon, David So, Curtiss Cook Jr., Sang Chon, Ben Munoz, Omono Okojie, Isaiah Jarel</t>
  </si>
  <si>
    <t>s6897</t>
  </si>
  <si>
    <t>Green Room</t>
  </si>
  <si>
    <t>Anton Yelchin, Imogen Poots, Patrick Stewart, Alia Shawkat, Joe Cole, Callum Turner, Macon Blair, David W. Thompson, Mark Webber, Eric Edelstein, Kai Lennox</t>
  </si>
  <si>
    <t>s6909</t>
  </si>
  <si>
    <t>Hadi ƒ∞n≈üallah</t>
  </si>
  <si>
    <t>Ali Taner Baltacƒ±</t>
  </si>
  <si>
    <t>B√º≈üra Pekin, Murat Boz, Cezmi Baskƒ±n, ≈ûinasi Yurtsever, ƒ∞dil Dizdar, H√ºlya G√ºlsen Irmak, Canan √ñzer, ≈ûenay Bozoklar, Emrah Kaman, M√ºjde Uzman</t>
  </si>
  <si>
    <t>s6930</t>
  </si>
  <si>
    <t>Harold and Lillian: A Hollywood Love Story</t>
  </si>
  <si>
    <t>Daniel Raim</t>
  </si>
  <si>
    <t>Harold Michelson, Lillian Michelson, Mel Brooks, Francis Ford Coppola, Danny DeVito</t>
  </si>
  <si>
    <t>s6973</t>
  </si>
  <si>
    <t>Hiroshima: The Real History</t>
  </si>
  <si>
    <t>Lucy van Beek</t>
  </si>
  <si>
    <t>John Sessions</t>
  </si>
  <si>
    <t>s6994</t>
  </si>
  <si>
    <t>Hope Aur Hum</t>
  </si>
  <si>
    <t>Sudip Bandyopadhyay</t>
  </si>
  <si>
    <t>Naseeruddin Shah, Kabir Sajid, Sonali Kulkarni, Amir Bashir, Naveen Kasturia, Neha Chauhan, Virti Vaghani</t>
  </si>
  <si>
    <t>s7069</t>
  </si>
  <si>
    <t>INDIA</t>
  </si>
  <si>
    <t>Sanjeev Gupta</t>
  </si>
  <si>
    <t>Heeba Shah, Ashwin Shukla, Muskaan, Aldan Shaikh, Ayesha</t>
  </si>
  <si>
    <t>s7154</t>
  </si>
  <si>
    <t>Justice, My Foot!</t>
  </si>
  <si>
    <t>Stephen Chow, Anita Mui, Carrie Ng, Wai Ai, Benjamin Chan, Ka Sang Cheung, Wing Cho, Paul Chun, Eddy Ko, Chi Ming Lau</t>
  </si>
  <si>
    <t>s7196</t>
  </si>
  <si>
    <t>Kidnapping Mr. Heineken</t>
  </si>
  <si>
    <t>Jim Sturgess, Sam Worthington, Ryan Kwanten, Anthony Hopkins, Mark van Eeuwen, Thomas Cocquerel, Jemima West, David Dencik</t>
  </si>
  <si>
    <t>Netherlands, Belgium, United Kingdom, United States</t>
  </si>
  <si>
    <t>s7245</t>
  </si>
  <si>
    <t>Kurt &amp; Courtney</t>
  </si>
  <si>
    <t>Nick Broomfield</t>
  </si>
  <si>
    <t>Kurt Cobain, Courtney Love</t>
  </si>
  <si>
    <t>s7329</t>
  </si>
  <si>
    <t>Lockout</t>
  </si>
  <si>
    <t>James Mather, Steve Saint Leger</t>
  </si>
  <si>
    <t>Guy Pearce, Maggie Grace, Joseph Gilgun, Vincent Regan, Lennie James, Peter Stormare, Jacky Ido, Tim Plester, Mark Tankersley, Anne-Solenne Hatte</t>
  </si>
  <si>
    <t>s7375</t>
  </si>
  <si>
    <t>Madre</t>
  </si>
  <si>
    <t>Aaron Burns</t>
  </si>
  <si>
    <t>Daniela Ram√≠rez, Cristobal Tapia Montt, Aida, Mat√≠as Bassi, Nicol√°s Dur√°n, Ignacia Allamand</t>
  </si>
  <si>
    <t>s7534</t>
  </si>
  <si>
    <t>My Daddy is in Heaven</t>
  </si>
  <si>
    <t>Waymon Boone</t>
  </si>
  <si>
    <t>Jenn Gotzon Chandler, Corbin Bernsen, Lorenzo Lamas, T.C. Stallings, Jill Morrison, Lane Garrison, Jake Jacobson, Lee Benton, Riley St. John, Cricket St. John</t>
  </si>
  <si>
    <t>s7724</t>
  </si>
  <si>
    <t>Pekak</t>
  </si>
  <si>
    <t>Mohd Khairul Azri Bin Md Noor</t>
  </si>
  <si>
    <t>Zahiril Adzim, Sharifah Amani, Amerul Affendi, Sharifah Sakinah, Iedil Putra, Zaidi Omar, Joe Flizzow, Chew Kin-Wah</t>
  </si>
  <si>
    <t>s7733</t>
  </si>
  <si>
    <t>Peter Rabbit</t>
  </si>
  <si>
    <t>James Corden, Domhnall Gleeson, Rose Byrne, Margot Robbie, Daisy Ridley, Elizabeth Debicki, Vauxhall Jermaine, Marianne Jean-Baptiste, Sia, Colin Moody</t>
  </si>
  <si>
    <t>s7854</t>
  </si>
  <si>
    <t>Remember</t>
  </si>
  <si>
    <t>Atom Egoyan</t>
  </si>
  <si>
    <t>Christopher Plummer, Bruno Ganz, J√ºrgen Prochnow, Heinz Lieven, Henry Czerny, Dean Norris, Martin Landau</t>
  </si>
  <si>
    <t>Canada, Mexico, Germany, South Africa</t>
  </si>
  <si>
    <t>s7864</t>
  </si>
  <si>
    <t>Revenge of the Green Dragons</t>
  </si>
  <si>
    <t>Andrew Lau Wai-Keung, Andrew Loo</t>
  </si>
  <si>
    <t>Ray Liotta, Justin Chon, Kevin Wu, Harry Shum Jr., Eugenia Yuan, Leonard Wu, Jin Auyeung, Jon Kit Lee, Shuya Chang, Geoff Pierson</t>
  </si>
  <si>
    <t>s7947</t>
  </si>
  <si>
    <t>Savage Dog</t>
  </si>
  <si>
    <t>Scott Adkins, Juju Chan, Marko Zaror, Vladimir Kulich, Charles Fathy, Matthew Marsden, Keith David, Luke Massy</t>
  </si>
  <si>
    <t>s7951</t>
  </si>
  <si>
    <t>Saving Zo√´</t>
  </si>
  <si>
    <t>Jeffrey G. Hunt</t>
  </si>
  <si>
    <t>Laura Marano, Vanessa Marano, Christopher Tavarez, Giorgia Whigham, Michael Provost, Nathaniel Buzolic, Ken Jeong, Annie Jacob, Evan Castelloe, Whitney Goin, Jason Davis</t>
  </si>
  <si>
    <t>s7967</t>
  </si>
  <si>
    <t>Season of the Witch</t>
  </si>
  <si>
    <t>Dominic Sena</t>
  </si>
  <si>
    <t>Nicolas Cage, Ron Perlman, Christopher Lee, Stephen Campbell Moore, Stephen Graham, Ulrich Thomsen, Claire Foy, Robert Sheehan, Kevin Rees, Andrew Hefler</t>
  </si>
  <si>
    <t>s8029</t>
  </si>
  <si>
    <t>Sister Code</t>
  </si>
  <si>
    <t>Corey Grant</t>
  </si>
  <si>
    <t>Drew Sidora, Eva Marcille, Amber Rose, Marcus T. Paulk, Erica Ash, Essence Atkins, Amin Joseph, Rolonda Watts, Brooklyn McLinn, Don Hale Jr., Duane Martin, Anne-Marie Johnson</t>
  </si>
  <si>
    <t>s8044</t>
  </si>
  <si>
    <t>Smart People</t>
  </si>
  <si>
    <t>Noam Murro</t>
  </si>
  <si>
    <t>Dennis Quaid, Sarah Jessica Parker, Thomas Haden Church, Ellen Page, Ashton Holmes, Christine Lahti, Camille Mana, David Denman, Don Wadsworth, Robert Haley</t>
  </si>
  <si>
    <t>s8070</t>
  </si>
  <si>
    <t>Spitfire: The Plane that Saved the World</t>
  </si>
  <si>
    <t>David Fairhead, Anthony Palmer</t>
  </si>
  <si>
    <t>Charles Dance</t>
  </si>
  <si>
    <t>s8104</t>
  </si>
  <si>
    <t>Strictly Ballroom</t>
  </si>
  <si>
    <t>Baz Luhrmann</t>
  </si>
  <si>
    <t>Paul Mercurio, Tara Morice, Bill Hunter, Pat Thomson, Gia Carides, Peter Whitford, Barry Otto, John Hannan</t>
  </si>
  <si>
    <t>Australia, United Kingdom</t>
  </si>
  <si>
    <t>Classic Movies, Comedies, Romantic Movies</t>
  </si>
  <si>
    <t>s8112</t>
  </si>
  <si>
    <t>Submission</t>
  </si>
  <si>
    <t>J.M. Berrios</t>
  </si>
  <si>
    <t>Scott Pryor, Darrin Dewitt Henson, Eric Roberts, Kevin Sizemore, Lorynn York, John Gray, Sara McMann, Ovince Saint Preux</t>
  </si>
  <si>
    <t>s8146</t>
  </si>
  <si>
    <t>Tahaan</t>
  </si>
  <si>
    <t>Santosh Sivan</t>
  </si>
  <si>
    <t>Purav Bhandare, Anupam Kher, Rahul Bose, Victor Banerjee, Ankush Dubey, Rasika Dugal, Rahul Khanna, Sana Shaikh, Dheirya Sonecha, Fatima Sana Shaikh, Sarika</t>
  </si>
  <si>
    <t>s8198</t>
  </si>
  <si>
    <t>The Assignment</t>
  </si>
  <si>
    <t>Michelle Rodriguez, Sigourney Weaver, Tony Shalhoub, Anthony LaPaglia, Caitlin Gerard, Brent Langdon, Adrian Hough, Ken Kirzinger, Darryl Quon, Caroline Chan</t>
  </si>
  <si>
    <t>France, Canada, United States</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</si>
  <si>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</si>
  <si>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</si>
  <si>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</si>
  <si>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</si>
  <si>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</si>
  <si>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</si>
  <si>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</si>
  <si>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s8223</t>
  </si>
  <si>
    <t>The Boy in the Striped Pajamas</t>
  </si>
  <si>
    <t>Mark Herman</t>
  </si>
  <si>
    <t>Asa Butterfield, Vera Farmiga, David Thewlis, Rupert Friend, David Hayman, Jack Scanlon, Amber Beattie, Sheila Hancock, Richard Johnson, Jim Norton</t>
  </si>
  <si>
    <t>s8225</t>
  </si>
  <si>
    <t>The Brawler</t>
  </si>
  <si>
    <t>Ken Kushner</t>
  </si>
  <si>
    <t>Zach McGowan, Amy Smart, Joe Pantoliano, Burt Young, Tony Darrow, Nick Loeb, Taryn Manning, Jason James Richter</t>
  </si>
  <si>
    <t>s8270</t>
  </si>
  <si>
    <t>The Daughter</t>
  </si>
  <si>
    <t>Simon Stone</t>
  </si>
  <si>
    <t>Geoffrey Rush, Ewen Leslie, Paul Schneider, Miranda Otto, Anna Torv, Odessa Young, Sam Neill</t>
  </si>
  <si>
    <t>s8286</t>
  </si>
  <si>
    <t>The Dukes of Hazzard: The Beginning</t>
  </si>
  <si>
    <t>Robert Berlinger</t>
  </si>
  <si>
    <t>Randy Wayne, Jonathan Bennett, Joel David Moore, Willie Nelson, April Scott, Harland Williams, Christopher McDonald, Hal Williams, Sherilyn Fenn, Gary Cole</t>
  </si>
  <si>
    <t>s8295</t>
  </si>
  <si>
    <t>The Fear of 13</t>
  </si>
  <si>
    <t>David Sington</t>
  </si>
  <si>
    <t>s8323</t>
  </si>
  <si>
    <t>The Golem</t>
  </si>
  <si>
    <t>Doron Paz, Yoav Paz</t>
  </si>
  <si>
    <t>Hani Furstenberg, Ishai Golan, Kirill Cernyakov, Brynie Furstenberg, Lenny Ravitz, Alexey Tritenko, Adi Kvetner, Mariya Khomutova, Veronika Shostak, Konstantin Anikienko</t>
  </si>
  <si>
    <t>s8376</t>
  </si>
  <si>
    <t>The Keeping Hours</t>
  </si>
  <si>
    <t>Karen Moncrieff</t>
  </si>
  <si>
    <t>Lee Pace, Carrie Coon, Sander Thomas, Amy Smart, Ray Baker, Ana Ortiz, Molly Hagan, Christina Vidal, Anna Diop, Jane Daly, Cliff Chamberlain</t>
  </si>
  <si>
    <t>s8403</t>
  </si>
  <si>
    <t>The Longshots</t>
  </si>
  <si>
    <t>Fred Durst</t>
  </si>
  <si>
    <t>Ice Cube, Keke Palmer, Tasha Smith, Jill Marie Jones, Dash Mihok, Matt Craven, Glenn Plummer, Garrett Morris, Miles Chandler, Malcolm Goodwin</t>
  </si>
  <si>
    <t>Comedies, Dramas, Sports Movies</t>
  </si>
  <si>
    <t>s8514</t>
  </si>
  <si>
    <t>The Spectacular Now</t>
  </si>
  <si>
    <t>James Ponsoldt</t>
  </si>
  <si>
    <t>Miles Teller, Shailene Woodley, Brie Larson, Jennifer Jason Leigh, Mary Elizabeth Winstead, Kyle Chandler, Dayo Okeniyi, Bob Odenkirk, Andre Royo, Masam Holden</t>
  </si>
  <si>
    <t>s8650</t>
  </si>
  <si>
    <t>Two Lovers and a Bear</t>
  </si>
  <si>
    <t>Dane DeHaan, Tatiana Maslany, Gordon Pinsent, John Ralston</t>
  </si>
  <si>
    <t>s8667</t>
  </si>
  <si>
    <t>Used Goods</t>
  </si>
  <si>
    <t>Mohamed Hamdy</t>
  </si>
  <si>
    <t>Mohamed Ragab, Ayten Amer, Hassan Abdulfattah</t>
  </si>
  <si>
    <t>s8712</t>
  </si>
  <si>
    <t>Weeds on Fire</t>
  </si>
  <si>
    <t>Chi Fat Chan</t>
  </si>
  <si>
    <t>Liu Kai Chi, Lam Yiu-sing, Tony Tsz-Tung Wu, Poon Chan-leung, Sun Li Man, Tam Sin Yin, Sham Ka Ki, Wang Simin, Jan Lamb</t>
  </si>
  <si>
    <t>s39</t>
  </si>
  <si>
    <t>Birth of the Dragon</t>
  </si>
  <si>
    <t>George Nolfi</t>
  </si>
  <si>
    <t>Billy Magnussen, Ron Yuan, Qu Jingjing, Terry Chen, Vanness Wu, Jin Xing, Philip Ng, Xia Yu, Yu Xia</t>
  </si>
  <si>
    <t>China, Canada, United States</t>
  </si>
  <si>
    <t>96 min</t>
  </si>
  <si>
    <t>s59</t>
  </si>
  <si>
    <t>Naruto Shipp√ªden the Movie: The Will of Fire</t>
  </si>
  <si>
    <t>Junko Takeuchi, Chie Nakamura, Kazuhiko Inoue, Satoshi Hino, Showtaro Morikubo, Kentaro Ito, Ryoka Yuzuki, Kohsuke Toriumi, Nana Mizuki, Shinji Kawada, Yoichi Masukawa, Koichi Tochika, Yukari Tamura</t>
  </si>
  <si>
    <t>s89</t>
  </si>
  <si>
    <t>Blood Brothers: Malcolm X &amp; Muhammad Ali</t>
  </si>
  <si>
    <t>Marcus Clarke</t>
  </si>
  <si>
    <t>Malcolm X, Muhammad Ali</t>
  </si>
  <si>
    <t>s245</t>
  </si>
  <si>
    <t>Gunshot</t>
  </si>
  <si>
    <t>Karim El Shenawy</t>
  </si>
  <si>
    <t>Ahmed El Fishawy, Ruby, Mohamed Mamdouh, Ahmed Malek, Asmaa Abulyazeid, Samy Maghawry, Safaa El-Toukhy, Ahmed Kamal, Arfa Abdel Rassoul, Hana Shiha</t>
  </si>
  <si>
    <t>s340</t>
  </si>
  <si>
    <t>I missed you: Director's Cut</t>
  </si>
  <si>
    <t>Mag Hsu, Hsu Chih-yen</t>
  </si>
  <si>
    <t>Wu Kang-ren, Eve Ai, Fu Meng-po, Lin Mei-hsiu, 9m88</t>
  </si>
  <si>
    <t>s463</t>
  </si>
  <si>
    <t>This Changes Everything</t>
  </si>
  <si>
    <t>s475</t>
  </si>
  <si>
    <t>American Ultra</t>
  </si>
  <si>
    <t>Nima Nourizadeh</t>
  </si>
  <si>
    <t>Jesse Eisenberg, Kristen Stewart, Topher Grace, Connie Britton, Walton Goggins, John Leguizamo, Bill Pullman, Tony Hale, Lavell Crawford, Stuart Greer</t>
  </si>
  <si>
    <t>United States, Switzerland</t>
  </si>
  <si>
    <t>s569</t>
  </si>
  <si>
    <t>Dennis the Menace</t>
  </si>
  <si>
    <t>Nick Castle</t>
  </si>
  <si>
    <t>Walter Matthau, Mason Gamble, Joan Plowright, Christopher Lloyd, Lea Thompson, Robert Stanton, Paul Winfield</t>
  </si>
  <si>
    <t>s581</t>
  </si>
  <si>
    <t>Mobile Suit Gundam Hathaway</t>
  </si>
  <si>
    <t>Shuko Murase</t>
  </si>
  <si>
    <t>Kensho Ono, Reina Ueda, Junichi Suwabe</t>
  </si>
  <si>
    <t>s651</t>
  </si>
  <si>
    <t>O Vendedor de Sonhos</t>
  </si>
  <si>
    <t>Jayme Monjardim</t>
  </si>
  <si>
    <t>C√©sar Troncoso, Dan Stulbach, Thiago Mendon√ßa, Leonardo Medeiros</t>
  </si>
  <si>
    <t>s702</t>
  </si>
  <si>
    <t>Red Snow</t>
  </si>
  <si>
    <t>Marie Clements</t>
  </si>
  <si>
    <t>Asivak Koostachin, Shafin Karim, Mozhdah Jamalzadah, Kane Mahon, Ishaan Vasdev, Samuel Marty, Miika Bryce Whiskeyjack, Tantoo Cardinal</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</si>
  <si>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</si>
  <si>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</si>
  <si>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</si>
  <si>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</si>
  <si>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s1030</t>
  </si>
  <si>
    <t>Doctor Bello</t>
  </si>
  <si>
    <t>Tony Abulu</t>
  </si>
  <si>
    <t>Isaiah Washington, Vivica A. Fox, Jimmy Jean-Louis, Genevieve Nnaji, Stephanie Okereke, Justus Esiri, Ebbe Bassey, Jon Freda, Evan Brinkman</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</si>
  <si>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</si>
  <si>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</si>
  <si>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</si>
  <si>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</si>
  <si>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</si>
  <si>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s1122</t>
  </si>
  <si>
    <t>Legally Blonde</t>
  </si>
  <si>
    <t>Robert Luketic</t>
  </si>
  <si>
    <t>Reese Witherspoon, Luke Wilson, Selma Blair, Matthew Davis, Victor Garber, Jennifer Coolidge</t>
  </si>
  <si>
    <t>s1138</t>
  </si>
  <si>
    <t>The Knight and the Princess</t>
  </si>
  <si>
    <t>Bashir El Deek</t>
  </si>
  <si>
    <t>Sedky Sakhr, Hashem El Garhy, Shahira Kamal, Aiemzy, Hani R. Eskander, Saif Abu-Kandil</t>
  </si>
  <si>
    <t>Egypt, Saudi Arabia</t>
  </si>
  <si>
    <t>Action &amp; Adventure, International Movies, Music &amp; Musicals</t>
  </si>
  <si>
    <t>s1250</t>
  </si>
  <si>
    <t>Blanche Gardin: The All-Nighter</t>
  </si>
  <si>
    <t>Xavier Maingon, Marc-Antoine H√©lard</t>
  </si>
  <si>
    <t>s1411</t>
  </si>
  <si>
    <t>Tribhanga - Tedhi Medhi Crazy</t>
  </si>
  <si>
    <t>Renuka Shahane</t>
  </si>
  <si>
    <t>Kajol, Tanvi Azmi, Mithila Palkar, Kunaal Roy Kapur, Vaibhav Tatwawaadi, Kanwaljeet Singh, Manav Gohil, Shweta Mehendale</t>
  </si>
  <si>
    <t>s1454</t>
  </si>
  <si>
    <t>Good Burger</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</si>
  <si>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</si>
  <si>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</si>
  <si>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</si>
  <si>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</si>
  <si>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t>
  </si>
  <si>
    <t>s1459</t>
  </si>
  <si>
    <t>London Heist</t>
  </si>
  <si>
    <t>Mark McQueen</t>
  </si>
  <si>
    <t>Craig Fairbrass, James Cosmo, Mem Ferda, Nick Moran, Steven Berkoff, Nathalie Cox, Roland Manookian, Eddie Webber, Tony Denham, Katie Clarkson-Hill</t>
  </si>
  <si>
    <t>s1512</t>
  </si>
  <si>
    <t>Mohamed Hussein</t>
  </si>
  <si>
    <t>Muhammad Ali</t>
  </si>
  <si>
    <t>Mohamed Saad, Samir Sabri, Mai Selim, Dina Mohsen, Bayoumi Fouad, Mohammed Tharwat, Feryal Youssef, Nabil Issa, Ahmed Seyam, Hassan Abdulfattah, Hamdi Al Wazir, Mohamed Shahin</t>
  </si>
  <si>
    <t>s1600</t>
  </si>
  <si>
    <t>Break</t>
  </si>
  <si>
    <t>Marc Fouchard</t>
  </si>
  <si>
    <t>Sabrina Ouazani, K√©vin Mischel, Hassam Ghancy, Slimane, Maxime Pambet, Camille Japy, Christophe Reymond</t>
  </si>
  <si>
    <t>s1737</t>
  </si>
  <si>
    <t>Operation Christmas Drop</t>
  </si>
  <si>
    <t>Martin Wood</t>
  </si>
  <si>
    <t>Kat Graham, Alexander Ludwig, Virginia Madsen, Janet Kidder, Jeff Joseph, Bethany Brown, Trezzo Mahoro, Rohan Campbell, Aliza Vellani, Aaron Douglas, Xavier de Guzman, Bruce Best</t>
  </si>
  <si>
    <t>s1745</t>
  </si>
  <si>
    <t>The Beginning of Life</t>
  </si>
  <si>
    <t>Estela Renner</t>
  </si>
  <si>
    <t>s1821</t>
  </si>
  <si>
    <t>Heritages</t>
  </si>
  <si>
    <t>Philippe Aractingi, Diane Aractingi</t>
  </si>
  <si>
    <t>Lebanon, United Arab Emirates, France, Switzerland, Germany</t>
  </si>
  <si>
    <t>s1882</t>
  </si>
  <si>
    <t>American Pie 9: Girls' Rules</t>
  </si>
  <si>
    <t>Mike Elliott</t>
  </si>
  <si>
    <t>Madison Pettis, Lizze Broadway, Piper Curda, Natasha Behnam, Darren Barnet, Sara Rue, Zachary Gordon, Camaron Engels, Christian Valderrama, Zayne Emory</t>
  </si>
  <si>
    <t>s1985</t>
  </si>
  <si>
    <t>GIMS: On the Record</t>
  </si>
  <si>
    <t>Florent Bodin</t>
  </si>
  <si>
    <t>Ma√Ætre Gims</t>
  </si>
  <si>
    <t>s2020</t>
  </si>
  <si>
    <t>Cycle</t>
  </si>
  <si>
    <t>Prakash Kunte</t>
  </si>
  <si>
    <t>Hrishikesh Joshi, Bhalchandra Kadam, Priyadarshan Jadhav, Deepti Lele, Manoj Kolhatkar, Maithili Patwardhan</t>
  </si>
  <si>
    <t>s2032</t>
  </si>
  <si>
    <t>Cuties</t>
  </si>
  <si>
    <t>Ma√Ømouna Doucour√©</t>
  </si>
  <si>
    <t>Fathia Youssouf, M√©dina El Aidi-Azouni, Esther Gohourou, Ilanah Cami-Goursolas, Myriam Hamma, Ma√Ømouna Gueye, Mbissine Th√©r√®se Diop, Demba Diaw, Mamadou Samak√©</t>
  </si>
  <si>
    <t>s2060</t>
  </si>
  <si>
    <t>Adrift</t>
  </si>
  <si>
    <t>Baltasar Korm√°kur</t>
  </si>
  <si>
    <t>Shailene Woodley, Sam Claflin, Jeffrey Thomas, Elizabeth Hawthorne</t>
  </si>
  <si>
    <t>Hong Kong, Iceland, United States</t>
  </si>
  <si>
    <t>Action &amp; Adventure, Dramas, Romantic Movies</t>
  </si>
  <si>
    <t>s2258</t>
  </si>
  <si>
    <t>Mucho Mucho Amor: The Legend of Walter Mercado</t>
  </si>
  <si>
    <t>Cristina Costantini, Kareem Tabsch</t>
  </si>
  <si>
    <t>Walter Mercado</t>
  </si>
  <si>
    <t>s2292</t>
  </si>
  <si>
    <t>What the Fish</t>
  </si>
  <si>
    <t>Gurmmeet Singh</t>
  </si>
  <si>
    <t>Dimple Kapadia, Vishal Sharma, Sumit Suri, Anand Tiwari, Deepti Pujari, Manu Rishi Chadha, Geetika Tyagi, Manjot Singh, Sabina Sheema</t>
  </si>
  <si>
    <t>s2317</t>
  </si>
  <si>
    <t>The Silence of Others</t>
  </si>
  <si>
    <t>Almudena Carracedo, Robert Bahar</t>
  </si>
  <si>
    <t>Spain, France, Canada, United States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</si>
  <si>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</si>
  <si>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</si>
  <si>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</si>
  <si>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</si>
  <si>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s2426</t>
  </si>
  <si>
    <t>The Light of My Eyes</t>
  </si>
  <si>
    <t>s2504</t>
  </si>
  <si>
    <t>Game Over</t>
  </si>
  <si>
    <t>Yousra, Mai Ezz El-Din, Ezzat Abou Aouf, Mohamed Nour</t>
  </si>
  <si>
    <t>s2625</t>
  </si>
  <si>
    <t>5Gang</t>
  </si>
  <si>
    <t>Matei Dima</t>
  </si>
  <si>
    <t>Andrei Selaru, Dorian Popa, Julia Marcan, Ana Radu, Cosmin Nedelcu, Diana Condurache, Andrei Gavril, Luca Bogdan</t>
  </si>
  <si>
    <t>s2701</t>
  </si>
  <si>
    <t>Born Beautiful</t>
  </si>
  <si>
    <t>Perci Intalan</t>
  </si>
  <si>
    <t>Martin del Rosario, Lou Veloso, Chai Fonacier, Kiko Matos, Akihiro Blanco, Paolo Ballesteros</t>
  </si>
  <si>
    <t>s2906</t>
  </si>
  <si>
    <t>MR. RIGHT</t>
  </si>
  <si>
    <t>Paco Cabezas</t>
  </si>
  <si>
    <t>Sam Rockwell, Anna Kendrick, Tim Roth, James Ransone, Anson Mount, Michael Eklund, RZA, Katie Nehra</t>
  </si>
  <si>
    <t>s2931</t>
  </si>
  <si>
    <t>Love for Sale 2</t>
  </si>
  <si>
    <t>Della Dartyan, Adipati Dolken, Ratna Riantiarno, Ariyo Wahab, Bastian Steel, Gading Marten, Putri Ayudya, Taskya Namya, Egi Fedly, Yayu Unru, Abdurrahman Arif</t>
  </si>
  <si>
    <t>s3100</t>
  </si>
  <si>
    <t>Grand-Daddy Day Care</t>
  </si>
  <si>
    <t>Danny Trejo, Reno Wilson, Margaret Avery, Barry Bostwick, Julia Duffy, Anthony Gonzalez, Linda Gray, James Hong, Hal Linden, Alec Mapa</t>
  </si>
  <si>
    <t>s3410</t>
  </si>
  <si>
    <t>The Laundromat</t>
  </si>
  <si>
    <t>Meryl Streep, Gary Oldman, Antonio Banderas, Sharon Stone, James Cromwell, Jeffrey Wright, Melissa Rauch, Jeff Michalski, Jane Morris, Robert Patrick, David Schwimmer</t>
  </si>
  <si>
    <t>s3426</t>
  </si>
  <si>
    <t>Street Flow</t>
  </si>
  <si>
    <t>Le√Øla Sy, Kery James</t>
  </si>
  <si>
    <t>Kery James, Jammeh Diangana, Chlo√© Jouannet, Bakary Diombera</t>
  </si>
  <si>
    <t>s3530</t>
  </si>
  <si>
    <t>Evelyn</t>
  </si>
  <si>
    <t>s3718</t>
  </si>
  <si>
    <t>Triple Threat</t>
  </si>
  <si>
    <t>Jesse V. Johnson, Jesse Johnson</t>
  </si>
  <si>
    <t>Tony Jaa, Iko Uwais, Tiger Chen, Scott Adkins, Celina Jade, Michael Bisping, Michael Jai White, JeeJa Yanin, Dominiquie Vandenberg</t>
  </si>
  <si>
    <t>Thailand, China, United States</t>
  </si>
  <si>
    <t>s3820</t>
  </si>
  <si>
    <t>Jonaki</t>
  </si>
  <si>
    <t>Aditya Vikram Sengupta</t>
  </si>
  <si>
    <t>Lolita Chatterjee, Sumanto Chattopadhyay, Ratnabali Bhattacharjee, Jim Sarbh, Indrajit Sinha, Sandershika Tamang, Arunima Sinha, Satya Priya Chakraborty, Christel Das, Burjor Patel</t>
  </si>
  <si>
    <t>s4095</t>
  </si>
  <si>
    <t>Genius</t>
  </si>
  <si>
    <t>Suseenthiran</t>
  </si>
  <si>
    <t>Roshan, Priyaa Lal, Aadukalam Naren, Singam Puli, Meera Krishnan, Jayaprakash</t>
  </si>
  <si>
    <t>s4100</t>
  </si>
  <si>
    <t>Behind the Curve</t>
  </si>
  <si>
    <t>Daniel J. Clark</t>
  </si>
  <si>
    <t>s4174</t>
  </si>
  <si>
    <t>Just Love</t>
  </si>
  <si>
    <t>Andy Caballero, Diego Corsini</t>
  </si>
  <si>
    <t>Franco Masini, Yamila Saud, Victorio D'Alessandro, Andrea Frigerio, Gerardo Romano, Bautista Lena, Josefina Ram√≠rez, Noel Schajris, Diana Hern√°ndez, Daniela Aita</t>
  </si>
  <si>
    <t>s4178</t>
  </si>
  <si>
    <t>IO</t>
  </si>
  <si>
    <t>Jonathan Helpert</t>
  </si>
  <si>
    <t>Margaret Qualley, Anthony Mackie, Danny Huston</t>
  </si>
  <si>
    <t>s4181</t>
  </si>
  <si>
    <t>Old Lord Savanna</t>
  </si>
  <si>
    <t>Andr√© D'Elia</t>
  </si>
  <si>
    <t>Leonardo Ribeiro</t>
  </si>
  <si>
    <t>s4260</t>
  </si>
  <si>
    <t>When Angels Sleep</t>
  </si>
  <si>
    <t>Gonzalo Bendala</t>
  </si>
  <si>
    <t>Juli√°n Villagr√°n, Marian √Ålvarez, Ester Exp√≥sito, Sira Alonso de Alarc√≥n, Asia Ortega, Daniel Jumillas, Christian Mulas</t>
  </si>
  <si>
    <t>s4316</t>
  </si>
  <si>
    <t>5 Star Christmas</t>
  </si>
  <si>
    <t>Marco Risi</t>
  </si>
  <si>
    <t>Massimo Ghini, Ricky Memphis, Martina Stella, Ralph Palka, Biagio Izzo, Riccardo Rossi, Paola Minaccioni</t>
  </si>
  <si>
    <t>s4349</t>
  </si>
  <si>
    <t>SDU: Sex Duties Unit</t>
  </si>
  <si>
    <t>Gary Mak</t>
  </si>
  <si>
    <t>Chapman To, Shawn Yue, Matt Chow, Kwok Cheung Tsang</t>
  </si>
  <si>
    <t>s4350</t>
  </si>
  <si>
    <t>Set Off</t>
  </si>
  <si>
    <t>Liu Jiang</t>
  </si>
  <si>
    <t>Wenpei Ju, Fan Wei, Liu Hua, Qianyuan Wang, Ren Zhengbin, He Jiang</t>
  </si>
  <si>
    <t>s4362</t>
  </si>
  <si>
    <t>Time Share</t>
  </si>
  <si>
    <t>Sebasti√°n Hofmann</t>
  </si>
  <si>
    <t>Luis Gerardo M√©ndez, Miguel Rodarte, R.J. Mitte, Cassandra Ciangherotti, Montserrat Mara√±on, Andr√©s Almeida, Emiliano Rodr√≠guez</t>
  </si>
  <si>
    <t>Mexico, Netherlands</t>
  </si>
  <si>
    <t>s4662</t>
  </si>
  <si>
    <t>The Debt Collector</t>
  </si>
  <si>
    <t>Scott Adkins, Louis Mandylor, Vladimir Kulich, Michael Par√©, Rachel Brann, Selina Lo, Tony Todd</t>
  </si>
  <si>
    <t>s4802</t>
  </si>
  <si>
    <t>What We Started</t>
  </si>
  <si>
    <t>Bert Marcus, Cyrus Saidi</t>
  </si>
  <si>
    <t>s4903</t>
  </si>
  <si>
    <t>Toc Toc</t>
  </si>
  <si>
    <t>Vicente Villanueva</t>
  </si>
  <si>
    <t>Paco Le√≥n, Alexandra Jim√©nez, Rossy de Palma, Nuria Herrero, Adri√°n Lastra, Oscar Mart√≠nez, Inma Cuevas, Ana Rujas, Carolina Lapausa</t>
  </si>
  <si>
    <t>s4936</t>
  </si>
  <si>
    <t>Amateur</t>
  </si>
  <si>
    <t>Ryan Koo</t>
  </si>
  <si>
    <t>Michael Rainey Jr., Josh Charles, Brian White, Sharon Leal, Ashlee Brian, Corey Parker Robinson</t>
  </si>
  <si>
    <t>s4948</t>
  </si>
  <si>
    <t>A Sort of Family</t>
  </si>
  <si>
    <t>Diego Lerman</t>
  </si>
  <si>
    <t>B√°rbara Lennie, Daniel Ar√°oz, Claudio Tolcachir, Paula Cohen, Yanina √Åvila</t>
  </si>
  <si>
    <t>Argentina, Brazil, France, Poland, Germany, Denmark</t>
  </si>
  <si>
    <t>s5038</t>
  </si>
  <si>
    <t>Irreplaceable You</t>
  </si>
  <si>
    <t>Stephanie Laing</t>
  </si>
  <si>
    <t>Gugu Mbatha-Raw, Michiel Huisman, Christopher Walken, Steve Coogan, Kate McKinnon, Jacki Weaver, Timothy Simons, Brian Tyree Henry, Alanna Masterson, Gayle Rankin, Tamara Tunie</t>
  </si>
  <si>
    <t>s5042</t>
  </si>
  <si>
    <t>Seeing Allred</t>
  </si>
  <si>
    <t>Roberta Grossman, Sophie Sartain</t>
  </si>
  <si>
    <t>Gloria Allred</t>
  </si>
  <si>
    <t>s5056</t>
  </si>
  <si>
    <t>Expedition Happiness</t>
  </si>
  <si>
    <t>Selima Taibi</t>
  </si>
  <si>
    <t>Selima Taibi, Felix Starck</t>
  </si>
  <si>
    <t>s5149</t>
  </si>
  <si>
    <t>Voyeur</t>
  </si>
  <si>
    <t>Myles Kane, Josh Koury</t>
  </si>
  <si>
    <t>Gay Talese</t>
  </si>
  <si>
    <t>s5419</t>
  </si>
  <si>
    <t>Nobody Speak: Trials of the Free Press</t>
  </si>
  <si>
    <t>Brian Knappenberger</t>
  </si>
  <si>
    <t>Netherlands, United States</t>
  </si>
  <si>
    <t>s5450</t>
  </si>
  <si>
    <t>Catfight</t>
  </si>
  <si>
    <t>Onur Tukel</t>
  </si>
  <si>
    <t>Sandra Oh, Anne Heche, Alicia Silverstone, Amy Hill, Myra Lucretia Taylor, Ariel Kavoussi, Damian Young, Stephen Gevedon, Giullian Yao Gioiello, Tituss Burgess</t>
  </si>
  <si>
    <t>s5536</t>
  </si>
  <si>
    <t>Kevin Hart: What Now?</t>
  </si>
  <si>
    <t>Kevin Hart, Don Cheadle, Halle Berry, Ed Helms, David Meunier</t>
  </si>
  <si>
    <t>s5612</t>
  </si>
  <si>
    <t>Grillo vs Grillo</t>
  </si>
  <si>
    <t>Beppe Grillo</t>
  </si>
  <si>
    <t>s5771</t>
  </si>
  <si>
    <t>Much Ado About Nothing</t>
  </si>
  <si>
    <t>Alejandro Fern√°ndez Almendras</t>
  </si>
  <si>
    <t>Agust√≠n Silva, Paulina Garc√≠a, Daniel Alca√≠no, Alejandro Goic, Luis Gnecco, Samuel Landea, Dindi Jane, Isabella Costa, Augusto Schuster, Pilar Ronderos</t>
  </si>
  <si>
    <t>Chile, United States, France</t>
  </si>
  <si>
    <t>s5779</t>
  </si>
  <si>
    <t>Umrika</t>
  </si>
  <si>
    <t>Prashant Nair</t>
  </si>
  <si>
    <t>Suraj Sharma, Tony Revolori, Smita Tambe, Adil Hussain, Rajesh Tailang, Prateik Babbar, Pramod Pathak, Amit Sial, Sauraseni Maitra</t>
  </si>
  <si>
    <t>s5834</t>
  </si>
  <si>
    <t>Brahman Naman</t>
  </si>
  <si>
    <t>Qaushiq Mukherjee</t>
  </si>
  <si>
    <t>Shashank Arora, Tanmay Dhanania, Chaitanya Varad, Vaishwath Shankar, Sindhu Sreenivasa Murthy, Sid Mallya, Denzil Smith</t>
  </si>
  <si>
    <t>India, United Kingdom</t>
  </si>
  <si>
    <t>s5944</t>
  </si>
  <si>
    <t>Adam: His Song Continues</t>
  </si>
  <si>
    <t>Robert Markowitz</t>
  </si>
  <si>
    <t>Daniel J. Travanti, JoBeth Williams, Richard Masur, Martha Scott, Paul Regina</t>
  </si>
  <si>
    <t>s5948</t>
  </si>
  <si>
    <t>Strange Voices</t>
  </si>
  <si>
    <t>Arthur Allan Seidelman</t>
  </si>
  <si>
    <t>Nancy McKeon, Valerie Harper, Stephen Macht, Tricia Leigh Fisher, Millie Perkins</t>
  </si>
  <si>
    <t>s6024</t>
  </si>
  <si>
    <t>68 Kill</t>
  </si>
  <si>
    <t>Trent Haaga</t>
  </si>
  <si>
    <t>Matthew Gray Gubler, AnnaLynne McCord, Alisha Boe, Sheila Vand, Sam Eidson, James Moses Black, Ajay Mehta, Michael Beasley, David Maldonado, Hallie Grace Bradley, Peter Jaymes Jr., Eric Podnar, Lucy Faust</t>
  </si>
  <si>
    <t>s6043</t>
  </si>
  <si>
    <t>A Kind of Murder</t>
  </si>
  <si>
    <t>Andy Goddard</t>
  </si>
  <si>
    <t>Patrick Wilson, Jessica Biel, Vincent Kartheiser, Haley Bennett, Eddie Marsan, Jon Osbeck, Radek Lord, Christine Dye</t>
  </si>
  <si>
    <t>s6475</t>
  </si>
  <si>
    <t>Chloe</t>
  </si>
  <si>
    <t>Julianne Moore, Liam Neeson, Amanda Seyfried, Max Thieriot, R.H. Thomson, Nina Dobrev, Laura de Carteret, Mishu Vellani</t>
  </si>
  <si>
    <t>United States, Canada, France</t>
  </si>
  <si>
    <t>s6501</t>
  </si>
  <si>
    <t>Closed Circuit</t>
  </si>
  <si>
    <t>John Crowley</t>
  </si>
  <si>
    <t>Eric Bana, Rebecca Hall, Ciar√°n Hinds, Riz Ahmed, Anne-Marie Duff, Kenneth Cranham, Julia Stiles, Jim Broadbent, Denis Moschitto, Barbora Bobulova, Jemma Powell</t>
  </si>
  <si>
    <t>s6527</t>
  </si>
  <si>
    <t>Concussion</t>
  </si>
  <si>
    <t>Robin Weigert, Maggie Siff, Johnathan Tchaikovsky, Ben Shenkman, Janel Moloney, Emily Kinney</t>
  </si>
  <si>
    <t>s6535</t>
  </si>
  <si>
    <t>Cop and a Half: New Recruit</t>
  </si>
  <si>
    <t>Lou Diamond Phillips, Lulu Wilson, Giles Panton, Janet Kidder, Michael Coleman, Wallace Shawn, Gina Holden, Jordyn Ashley Olson, Vincent Tong, Reese Alexander</t>
  </si>
  <si>
    <t>s6591</t>
  </si>
  <si>
    <t>Delirium</t>
  </si>
  <si>
    <t>Dennis Iliadis</t>
  </si>
  <si>
    <t>Topher Grace, Genesis Rodriguez, Patricia Clarkson, Callan Mulvey, Robin Thomas, Daisy McCrackin</t>
  </si>
  <si>
    <t>s6609</t>
  </si>
  <si>
    <t>Diary of a Chambermaid</t>
  </si>
  <si>
    <t>Beno√Æt Jacquot</t>
  </si>
  <si>
    <t>L√©a Seydoux, Vincent Lindon, Clotilde Mollet, Herv√© Pierre, M√©lodie Valemberg, Patrick d'Assum√ßao, Vincent Lacoste, Jos√©phine Derenne, Dominique Reymond</t>
  </si>
  <si>
    <t>s6626</t>
  </si>
  <si>
    <t>Don Verdean</t>
  </si>
  <si>
    <t>Sam Rockwell, Amy Ryan, Will Forte, Danny McBride, Jemaine Clement, Leslie Bibb, Steve Park, Sky Elobar, P.J. Boudousqu√©, Yaniv Moyal</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</si>
  <si>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</si>
  <si>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</si>
  <si>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</si>
  <si>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</si>
  <si>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</si>
  <si>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</si>
  <si>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Paul W.S. Anderson</t>
  </si>
  <si>
    <t>Laurence Fishburne, Sam Neill, Kathleen Quinlan, Joely Richardson, Richard T. Jones, Jack Noseworthy, Jason Isaacs, Sean Pertwee</t>
  </si>
  <si>
    <t>s6759</t>
  </si>
  <si>
    <t>First Impression</t>
  </si>
  <si>
    <t>Arthur Muhammad</t>
  </si>
  <si>
    <t>Lamman Rucker, Lisa Arrindell Anderson, Elise Neal, Kendrick Cross</t>
  </si>
  <si>
    <t>s6790</t>
  </si>
  <si>
    <t>Forks Over Knives</t>
  </si>
  <si>
    <t>Lee Fulkerson</t>
  </si>
  <si>
    <t>s6829</t>
  </si>
  <si>
    <t>Garuda Di Dadaku</t>
  </si>
  <si>
    <t>Ifa Isfansyah</t>
  </si>
  <si>
    <t>Emir Mahira, Maudy Koesnaedi, Ikranagara, Aldo Tansani, Marsha Aruan, Ari Sihasale</t>
  </si>
  <si>
    <t>s6926</t>
  </si>
  <si>
    <t>Hardcore Henry</t>
  </si>
  <si>
    <t>Ilya Naishuller</t>
  </si>
  <si>
    <t>Sharlto Copley, Danila Kozlovsky, Haley Bennett, Andrey Dementiev, Dasha Charusha, Svetlana Ustinova, Tim Roth, Ilya Naishuller</t>
  </si>
  <si>
    <t>Russia, United States, China</t>
  </si>
  <si>
    <t>s6967</t>
  </si>
  <si>
    <t>Hide &amp; Seek</t>
  </si>
  <si>
    <t>Shawn Arranha</t>
  </si>
  <si>
    <t>Purab Kohli, Arjan Bajwa, Mrinalini Sharma, Sameer Kochhar, Ayaz Khan, Amruta Patki, Pavail Gulati, Prashant, Amol Mhatre</t>
  </si>
  <si>
    <t>s7001</t>
  </si>
  <si>
    <t>Hostage to the Devil</t>
  </si>
  <si>
    <t>Marty Stalker</t>
  </si>
  <si>
    <t>Ireland, United Kingdom, Italy, United States</t>
  </si>
  <si>
    <t>s7008</t>
  </si>
  <si>
    <t>Hotel Pacific</t>
  </si>
  <si>
    <t>Janusz Majewski</t>
  </si>
  <si>
    <t>Marek Kondrat, Roman Wilhelmi, Roman Skamene, ƒåestm√≠r ≈òanda, Micha≈Ç Pawlicki, Martin Hron, Stanis≈Çawa Celi≈Ñska, Joanna Kasperska, Jaroslava Schallerov√°</t>
  </si>
  <si>
    <t>Poland,</t>
  </si>
  <si>
    <t>s7049</t>
  </si>
  <si>
    <t>I'll See You in My Dreams</t>
  </si>
  <si>
    <t>Blythe Danner, Martin Starr, June Squibb, Rhea Perlman, Mary Kay Place, Malin Akerman, Sam Elliott, Aarti Mann, Mark Adair-Rios, Ashley Spillers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</si>
  <si>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</si>
  <si>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</si>
  <si>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</si>
  <si>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</si>
  <si>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</si>
  <si>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s7335</t>
  </si>
  <si>
    <t>Long Time Running</t>
  </si>
  <si>
    <t>Jennifer Baichwal, Nicholas de Pencier</t>
  </si>
  <si>
    <t>Gord Downie, Paul Langlois, Gord Sinclair, Rob Baker, Johnny Fay, Justin Trudeau</t>
  </si>
  <si>
    <t>s7485</t>
  </si>
  <si>
    <t>Money Talks</t>
  </si>
  <si>
    <t>Brett Ratner</t>
  </si>
  <si>
    <t>Charlie Sheen, Chris Tucker, Heather Locklear, Paul Sorvino, G√©rard Isma√´l, Damian Chapa, Elise Neal, Michael Wright, Veronica Cartwright</t>
  </si>
  <si>
    <t>s7509</t>
  </si>
  <si>
    <t>Moonwalkers</t>
  </si>
  <si>
    <t>Antoine Bardou-Jacquet</t>
  </si>
  <si>
    <t>Ron Perlman, Rupert Grint, Robert Sheehan, Stephen Campbell Moore, Eric Lampaert, Kevin Bishop, Tom Audenaert, Erika Sainte</t>
  </si>
  <si>
    <t>s7582</t>
  </si>
  <si>
    <t>Next</t>
  </si>
  <si>
    <t>Lee Tamahori</t>
  </si>
  <si>
    <t>Nicolas Cage, Julianne Moore, Jessica Biel, Thomas Kretschmann, Tory Kittles, Jos√© Z√∫√±iga, Jim Beaver, Jason Butler Harner, Michael Trucco, Enzo Cilenti</t>
  </si>
  <si>
    <t>s7682</t>
  </si>
  <si>
    <t>OtherLife</t>
  </si>
  <si>
    <t>Ben C. Lucas</t>
  </si>
  <si>
    <t>Jessica De Gouw, T.J. Power, Thomas Cocquerel, Liam Graham, Clarence John Ryan, Maggie Meyer, Tiriel Mora, Priscilla-Anne Forder, Adriane Daff, Ian Toyne</t>
  </si>
  <si>
    <t>s7697</t>
  </si>
  <si>
    <t>Paint It Black</t>
  </si>
  <si>
    <t>Amber Tamblyn</t>
  </si>
  <si>
    <t>Alia Shawkat, Janet McTeer, Rhys Wakefield, Alfred Molina, Emily Rios, Nancy Kwan, John Roberts, Annabelle Attanasio, Ken Davitian</t>
  </si>
  <si>
    <t>s7740</t>
  </si>
  <si>
    <t>Phullu</t>
  </si>
  <si>
    <t>Abhishek Saxena</t>
  </si>
  <si>
    <t>Sharib Hashmi, Nutan Surya, Jyotii Sethi, Inaamulhaq, Trisha Kale, Namya Saxena, Shivam Pradhan, Kimti Anand, Paras Raj Gandhi</t>
  </si>
  <si>
    <t>s7755</t>
  </si>
  <si>
    <t>Pope Francis: A Man of His Word</t>
  </si>
  <si>
    <t>Wim Wenders</t>
  </si>
  <si>
    <t>Pope Francis</t>
  </si>
  <si>
    <t>Switzerland, Vatican City, Italy, Germany, France</t>
  </si>
  <si>
    <t>s7808</t>
  </si>
  <si>
    <t>Q Ball</t>
  </si>
  <si>
    <t>Michael Tolajian</t>
  </si>
  <si>
    <t>s7852</t>
  </si>
  <si>
    <t>Reincarnated</t>
  </si>
  <si>
    <t>Andy Capper</t>
  </si>
  <si>
    <t>Snoop Dogg, Dr. Dre, Bunny Wailer</t>
  </si>
  <si>
    <t>s7876</t>
  </si>
  <si>
    <t>Road to Yesterday</t>
  </si>
  <si>
    <t>Genevieve Nnaji, Oris Erhuero, Majid Michel</t>
  </si>
  <si>
    <t>s8014</t>
  </si>
  <si>
    <t>Shutter</t>
  </si>
  <si>
    <t>Banjong Pisanthanakun, Parkpoom Wongpoom</t>
  </si>
  <si>
    <t>Ananda Everingham, Natthaweeranuch Thongmee, Achita Sikamana, Unnop Chanpaibool, Titikarn Tongprasearth, Sivagorn Muttamara, Chachchaya Chalemphol, Kachormsak Naruepatr</t>
  </si>
  <si>
    <t>s8030</t>
  </si>
  <si>
    <t>Skin Trade</t>
  </si>
  <si>
    <t>Ekachai Uekrongtham</t>
  </si>
  <si>
    <t>Dolph Lundgren, Tony Jaa, Ron Perlman, Celina Jade, Peter Weller, Michael Jai White, Sahajak Boonthanakit, Mike Dopud</t>
  </si>
  <si>
    <t>Thailand, Canada, United States</t>
  </si>
  <si>
    <t>s8066</t>
  </si>
  <si>
    <t>Speech &amp; Debate</t>
  </si>
  <si>
    <t>Dan Harris</t>
  </si>
  <si>
    <t>Liam James, Sarah Steele, Austin McKenzie, Roger Bart, Janeane Garofalo, Wendi McLendon-Covey, Kal Penn, Kimberly Williams-Paisley, Skylar Astin, Edgar Arreola, Sarah Baker</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</si>
  <si>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</si>
  <si>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</si>
  <si>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</si>
  <si>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</si>
  <si>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</si>
  <si>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</si>
  <si>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</si>
  <si>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</si>
  <si>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s8231</t>
  </si>
  <si>
    <t>The Bulbul's Nest</t>
  </si>
  <si>
    <t>Husam El-Gohari</t>
  </si>
  <si>
    <t>Kareem Mahmoud Abdel Aziz, Mai Selim, Sad Al-Saghir, Mahmood El-Laithi, Maher Essam, Dina</t>
  </si>
  <si>
    <t>s8233</t>
  </si>
  <si>
    <t>The Bye Bye Man</t>
  </si>
  <si>
    <t>Stacy Title</t>
  </si>
  <si>
    <t>Douglas Smith, Lucien Laviscount, Cressida Bonas, Michael Trucco, Doug Jones, Carrie-Anne Moss, Faye Dunaway, Jenna Kanell, Erica Tremblay, Cleo King</t>
  </si>
  <si>
    <t>s8238</t>
  </si>
  <si>
    <t>The Car</t>
  </si>
  <si>
    <t>Elliot Silverstein</t>
  </si>
  <si>
    <t>James Brolin, Kathleen Lloyd, John Marley, R.G. Armstrong, John Rubinstein, Elizabeth Thompson, Roy Jenson, Kim Richards, Kyle Richards</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</si>
  <si>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</si>
  <si>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</si>
  <si>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</si>
  <si>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</si>
  <si>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</si>
  <si>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</si>
  <si>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</si>
  <si>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</si>
  <si>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s8362</t>
  </si>
  <si>
    <t>The Indian in the Cupboard</t>
  </si>
  <si>
    <t>Frank Oz</t>
  </si>
  <si>
    <t>Hal Scardino, Litefoot, Lindsay Crouse, Richard Jenkins, Rishi Bhat, Steve Coogan, David Keith, Sakina Jaffrey, Vincent Kartheiser, Nestor Serrano</t>
  </si>
  <si>
    <t>s8388</t>
  </si>
  <si>
    <t>The Last Man on the Moon</t>
  </si>
  <si>
    <t>Mark Craig</t>
  </si>
  <si>
    <t>Eugene Cernan</t>
  </si>
  <si>
    <t>s8463</t>
  </si>
  <si>
    <t>The Power of Grayskull: The Definitive History of He-Man and the Masters of the Universe</t>
  </si>
  <si>
    <t>Randall Lobb, Robert McCallum</t>
  </si>
  <si>
    <t>s8529</t>
  </si>
  <si>
    <t>The Thief and the Imbecile</t>
  </si>
  <si>
    <t>Mohammed El-Tahawy, Mohamed Mostafa</t>
  </si>
  <si>
    <t>Khaled El Sawy, Khaled Saleh, Ruby</t>
  </si>
  <si>
    <t>s8532</t>
  </si>
  <si>
    <t>The Time Machine</t>
  </si>
  <si>
    <t>Guy Pearce, Samantha Mumba, Jeremy Irons, Mark Addy, Sienna Guillory, Phyllida Law, Alan Young, Omero Mumba, Yancey Arias, Orlando Jones</t>
  </si>
  <si>
    <t>s8543</t>
  </si>
  <si>
    <t>The Ugly Truth</t>
  </si>
  <si>
    <t>Katherine Heigl, Gerard Butler, Eric Winter, John Michael Higgins, Bree Turner, Nick Searcy, Kevin Connolly, Cheryl Hines, Bonnie Somerville, Yvette Nicole Brown, Nate Corddry, Noah Matthews</t>
  </si>
  <si>
    <t>s8586</t>
  </si>
  <si>
    <t>Three-Quarters Decent</t>
  </si>
  <si>
    <t>Mohamed Ragab, Lamitta Frangieh, Mohsen Mansour, Rania Mallah, Madlyn Tabar, Mimi Gamal, Ahmed Rateb, Ahmed Zaher</t>
  </si>
  <si>
    <t>s8622</t>
  </si>
  <si>
    <t>Tremors</t>
  </si>
  <si>
    <t>Ron Underwood</t>
  </si>
  <si>
    <t>Kevin Bacon, Fred Ward, Finn Carter, Michael Gross, Reba McEntire, Robert Jayne, Charlotte Stewart, Tony Genaro, Ariana Richards, Richard Marcus, Victor Wong, Bibi Besch</t>
  </si>
  <si>
    <t>s8642</t>
  </si>
  <si>
    <t>Turbo</t>
  </si>
  <si>
    <t>David Soren</t>
  </si>
  <si>
    <t>Ben Schwartz, Bill Hader, Luis Guzm√°n, Snoop Dogg, Paul Giamatti, Ryan Reynolds, Maya Rudolph, Ken Jeong, Samuel L. Jackson, Michael Pe√±a, Michelle Rodriguez, Richard Jenkins, Kurtwood Smith, Luis Guzman</t>
  </si>
  <si>
    <t>s8694</t>
  </si>
  <si>
    <t>Walking Out</t>
  </si>
  <si>
    <t>Alex Smith, Andrew J. Smith</t>
  </si>
  <si>
    <t>Matt Bomer, Josh Wiggins, Bill Pullman, Alex Neustaedter, Lily Gladstone</t>
  </si>
  <si>
    <t>s8704</t>
  </si>
  <si>
    <t>We Are Your Friends</t>
  </si>
  <si>
    <t>Max Joseph</t>
  </si>
  <si>
    <t>Zac Efron, Wes Bentley, Emily Ratajkowski, Jonny Weston, Shiloh Fernandez, Alex Shaffer, Jon Bernthal, Alicia Coppola, Wiley M. Pickett, Jon Abrahams</t>
  </si>
  <si>
    <t>United Kingdom, France, United States</t>
  </si>
  <si>
    <t>s8719</t>
  </si>
  <si>
    <t>Westside vs. the World</t>
  </si>
  <si>
    <t>Michael Fahey</t>
  </si>
  <si>
    <t>Ron Perlman, Louie Simmons</t>
  </si>
  <si>
    <t>s8782</t>
  </si>
  <si>
    <t>Yo-Kai Watch: The Movie</t>
  </si>
  <si>
    <t>Mark Risley</t>
  </si>
  <si>
    <t>Johnny Yong Bosch, Joey D'Auria, Alicyn Packard, Melissa Hutchison, Paul Greenberg, Brent Pendergrass</t>
  </si>
  <si>
    <t>s8802</t>
  </si>
  <si>
    <t>Zinzana</t>
  </si>
  <si>
    <t>Majid Al Ansari</t>
  </si>
  <si>
    <t>Ali Suliman, Saleh Bakri, Yasa, Ali Al-Jabri, Mansoor Alfeeli, Ahd</t>
  </si>
  <si>
    <t>United Arab Emirates, Jordan</t>
  </si>
  <si>
    <t>s29</t>
  </si>
  <si>
    <t>Dark Skies</t>
  </si>
  <si>
    <t>Scott Stewart</t>
  </si>
  <si>
    <t>Keri Russell, Josh Hamilton, J.K. Simmons, Dakota Goyo, Kadan Rockett, L.J. Benet, Rich Hutchman, Myndy Crist, Annie Thurman, Jake Brennan</t>
  </si>
  <si>
    <t>97 min</t>
  </si>
  <si>
    <t>s62</t>
  </si>
  <si>
    <t>Naruto the Movie 2: Legend of the Stone of Gelel</t>
  </si>
  <si>
    <t>Hirotsugu Kawasaki</t>
  </si>
  <si>
    <t>Junko Takeuchi, Gamon Kaai, Chie Nakamura, Showtaro Morikubo, Akira Ishida, Yasuyuki Kase, Urara Takano, Sachiko Kojima, Houko Kuwashima, Takako Honda</t>
  </si>
  <si>
    <t>s97</t>
  </si>
  <si>
    <t>If I Leave Here Tomorrow: A Film About Lynyrd Skynyrd</t>
  </si>
  <si>
    <t>Stephen Kijak</t>
  </si>
  <si>
    <t>Ronnie Van Zandt, Gary Rossington, Allen Collins, Leon Wilkeson, Bob Burns, Billy Powell, Ed King, Artimus Pyle, Steve Gaines, Johnny Van Zant</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</si>
  <si>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</si>
  <si>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</si>
  <si>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</si>
  <si>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</si>
  <si>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s189</t>
  </si>
  <si>
    <t>2 Alone in Paris</t>
  </si>
  <si>
    <t>Ramzy Bedia, √âric Judor</t>
  </si>
  <si>
    <t>Ramzy Bedia, √âric Judor, Beno√Æt Magimel, Kristin Scott Thomas, √âlodie Bouchez, √âdouard Baer, Fred Testot, Omar Sy</t>
  </si>
  <si>
    <t>s262</t>
  </si>
  <si>
    <t>The Secret Diary of an Exchange Student</t>
  </si>
  <si>
    <t>Larissa Manoela, Thati Lopes, Bruno Montaleone, David Sherod James, Maiara Walsh, Fl√°via Garrafa, Kathy-Ann Hart, Ray Faiola, Noa Graham</t>
  </si>
  <si>
    <t>s269</t>
  </si>
  <si>
    <t>Unroyal</t>
  </si>
  <si>
    <t>Moses Inwang</t>
  </si>
  <si>
    <t>Matilda Lambert, Ik Ogbonna, Prince Sontoye, Blossom Chukwujekwu, Linda Osifo, Emem Inwang, Pete Edochie, Shaffy Bello, Okon Imeh Bishop, Chinenye Nnebe, Femi Adebayo</t>
  </si>
  <si>
    <t>s305</t>
  </si>
  <si>
    <t>Lady Boss: The Jackie Collins Story</t>
  </si>
  <si>
    <t>Laura Fairrie</t>
  </si>
  <si>
    <t>Jackie Collins</t>
  </si>
  <si>
    <t>s319</t>
  </si>
  <si>
    <t>Shiny_Flakes: The Teenage Drug Lord</t>
  </si>
  <si>
    <t>Eva M√ºller, Michael Schmitt</t>
  </si>
  <si>
    <t>Maximilian Schmidt</t>
  </si>
  <si>
    <t>s343</t>
  </si>
  <si>
    <t>Major Payne</t>
  </si>
  <si>
    <t>Damon Wayans, Karyn Parsons, William Hickey, Michael Ironside, Albert Hall, Ross Bickell, Orlando Brown, Peyton Chesson-Fohl, Steven Martini</t>
  </si>
  <si>
    <t>s357</t>
  </si>
  <si>
    <t>The Losers</t>
  </si>
  <si>
    <t>Sylvain White</t>
  </si>
  <si>
    <t>Jeffrey Dean Morgan, Zoe Saldana, Chris Evans, Idris Elba, Columbus Short, √ìscar Jaenada, Jason Patric, Holt McCallany, Peter Macdissi, Peter Francis James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</si>
  <si>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</si>
  <si>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</si>
  <si>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</si>
  <si>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</si>
  <si>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</si>
  <si>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</si>
  <si>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Aldo Escalante, Ricardo Polanco, Natalia T√©llez, Fabrizio Santini, SeoJu Park, Mar√≠a Chac√≥n, Giuseppe Gamba, Sebasti√°n Zurita</t>
  </si>
  <si>
    <t>s492</t>
  </si>
  <si>
    <t>Home Again</t>
  </si>
  <si>
    <t>Hallie Meyers-Shyer</t>
  </si>
  <si>
    <t>Reese Witherspoon, Michael Sheen, Candice Bergen, Nat Wolff, Jon Rudnitsky, Pico Alexander, Lake Bell, Reid Scott, Dolly Wells, Lola Flanery, Eden Grace Redfield, P.J. Byrne</t>
  </si>
  <si>
    <t>s631</t>
  </si>
  <si>
    <t>Killing Them Softly</t>
  </si>
  <si>
    <t>Andrew Dominik</t>
  </si>
  <si>
    <t>Brad Pitt, Scoot McNairy, Ben Mendelsohn, Richard Jenkins, James Gandolfini, Ray Liotta, Vincent Curatola, Slaine, Max Casella, Trevor Long, Sam Shepard</t>
  </si>
  <si>
    <t>s642</t>
  </si>
  <si>
    <t>Sisters on Track</t>
  </si>
  <si>
    <t>s728</t>
  </si>
  <si>
    <t>Picture a Scientist</t>
  </si>
  <si>
    <t>Ian Cheney, Sharon Shattuck</t>
  </si>
  <si>
    <t>s747</t>
  </si>
  <si>
    <t>Awake</t>
  </si>
  <si>
    <t>Mark Raso</t>
  </si>
  <si>
    <t>Gina Rodriguez, Ariana Greenblatt, Frances Fisher, Jennifer Jason Leigh, Barry Pepper, Shamier Anderson, Finn Jones, Lucius Hoyos, Gil Bellows</t>
  </si>
  <si>
    <t>s751</t>
  </si>
  <si>
    <t>Tragic Jungle</t>
  </si>
  <si>
    <t>Yulene Olaizola</t>
  </si>
  <si>
    <t>Indira Andrewin, Gilberto Barraza, Gabino Rodr√≠guez, Eligio Mel√©ndez, Mariano Tun Xool, Dale Carley, Jos√© Alfredo Gonz√°lez Dzul, Eliseo Mancilla De La Cruz</t>
  </si>
  <si>
    <t>Mexico, France, Colombia</t>
  </si>
  <si>
    <t>s822</t>
  </si>
  <si>
    <t>The Wedding Guest</t>
  </si>
  <si>
    <t>Michael Winterbottom</t>
  </si>
  <si>
    <t>Dev Patel, Radhika Apte, Jim Sarbh</t>
  </si>
  <si>
    <t>Dramas, Romantic Movies, Thrillers</t>
  </si>
  <si>
    <t>s824</t>
  </si>
  <si>
    <t>Then Came You</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</si>
  <si>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</si>
  <si>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</si>
  <si>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</si>
  <si>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</si>
  <si>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</si>
  <si>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s829</t>
  </si>
  <si>
    <t>Collateral Beauty</t>
  </si>
  <si>
    <t>David Frankel</t>
  </si>
  <si>
    <t>Will Smith, Edward Norton, Kate Winslet, Michael Pe√±a, Helen Mirren, Naomie Harris, Keira Knightley, Jacob Latimore, Ann Dowd, Liza Col√≥n-Zayas</t>
  </si>
  <si>
    <t>s835</t>
  </si>
  <si>
    <t>Blue Miracle</t>
  </si>
  <si>
    <t>Julio Quintana</t>
  </si>
  <si>
    <t>Jimmy Gonzales, Dennis Quaid, Anthony Gonzalez, Bruce McGill, Raymond Cruz, Nathan Arenas, Miguel Angel Garcia, Isaac Arellanes, Steve Gutierrez, Dana Wheeler-Nicholson, Fernanda Urrejola, Silverio Palacios</t>
  </si>
  <si>
    <t>s915</t>
  </si>
  <si>
    <t>Unrest</t>
  </si>
  <si>
    <t>Jennifer Brea</t>
  </si>
  <si>
    <t>Jennifer Brea, Omar Wasow, Jessica Taylor-Bearman</t>
  </si>
  <si>
    <t>s927</t>
  </si>
  <si>
    <t>Au coeur des gangs</t>
  </si>
  <si>
    <t>Vondie Curtis-Hall</t>
  </si>
  <si>
    <t>Tyrese Gibson, Meagan Good, Larenz Tate, Henry Hunter Hall, Kimora Lee Simmons, Game</t>
  </si>
  <si>
    <t>s929</t>
  </si>
  <si>
    <t>Best of the Best</t>
  </si>
  <si>
    <t>Robert Radler</t>
  </si>
  <si>
    <t>Eric Roberts, James Earl Jones, Sally Kirkland, Chris Penn, Phillip Rhee, John P. Ryan, John Dye, Louise Fletcher</t>
  </si>
  <si>
    <t>Action &amp; Adventure, Sports Movies</t>
  </si>
  <si>
    <t>s1003</t>
  </si>
  <si>
    <t>Tell Me When</t>
  </si>
  <si>
    <t>Gerardo Gatica</t>
  </si>
  <si>
    <t>Jes√∫s Zavala, Ximena Romo, Ver√≥nica Castro, Jos√© Carlos Ruiz, Gabriel Nuncio, Rosa Mar√≠a Bianchi, H√©ctor Bonilla, Andr√©s Almeida</t>
  </si>
  <si>
    <t>s1104</t>
  </si>
  <si>
    <t>Air Strike</t>
  </si>
  <si>
    <t>Xiao Feng</t>
  </si>
  <si>
    <t>Bruce Willis, Liu Ye, Song Seung-heon, William Chan Wai-ting, Fan Wei, Wu Gang, Ma Su, Janine Chang, Che Yongli, Feng Yuanzheng, Geng Le</t>
  </si>
  <si>
    <t>s1165</t>
  </si>
  <si>
    <t>Ni de co√±a</t>
  </si>
  <si>
    <t>Nathalie Sese√±a, Goyo Jim√©nez, Jos√© Juan Vaquero, Jordi S√°nchez, Ricardo Quevedo, Carolina Noriega, Max Marieges, Kik√≠n Fern√°ndez, Norma Nivia, Moi Camacho</t>
  </si>
  <si>
    <t>s1209</t>
  </si>
  <si>
    <t>√áarsi Pazar</t>
  </si>
  <si>
    <t>Muharrem G√ºlmez</t>
  </si>
  <si>
    <t>Erdem Yener, Ayhan Ta≈ü, Emin Olcay, Muharrem G√ºlmez, Elif Nur Kerk√ºk, Tarƒ±k Papu√ß√ßuoƒülu, Suzan Aksoy, Doƒüa Konakoƒülu, Esin Eden, Deniz √ñzerman</t>
  </si>
  <si>
    <t>s1213</t>
  </si>
  <si>
    <t>Paper Lives</t>
  </si>
  <si>
    <t>Can Ulkay</t>
  </si>
  <si>
    <t>√áaƒüatay Ulusoy, Emir Ali Doƒürul, Ersin Arƒ±cƒ±, Turgay Tan√ºlk√º, Selen √ñzt√ºrk, Osman ƒ∞skender Bayer, Tomris √áetinel, Volkan √áalƒ±≈ükan, Mehmet Bahattin Gen√ß, Ok≈üan B√ºy√ºk</t>
  </si>
  <si>
    <t>s1229</t>
  </si>
  <si>
    <t>Bombay Rose</t>
  </si>
  <si>
    <t>Gitanjali Rao</t>
  </si>
  <si>
    <t>Cyli Khare, Gargi Shitole, Amardeep Jha, Amit Deondi, Makrand Deshpande, Virendra Saxena, Shishir Sharma</t>
  </si>
  <si>
    <t>India, United Kingdom, France, Qatar</t>
  </si>
  <si>
    <t>s1267</t>
  </si>
  <si>
    <t>Tony Manero</t>
  </si>
  <si>
    <t>Pablo Larra√≠n</t>
  </si>
  <si>
    <t>Alfredo Castro, Paola Lattus, H√©ctor Morales, Amparo Noguera, Elsa Poblete</t>
  </si>
  <si>
    <t>Chile, Brazil</t>
  </si>
  <si>
    <t>s1296</t>
  </si>
  <si>
    <t>Eeb Allay Ooo!</t>
  </si>
  <si>
    <t>Prateek Vats</t>
  </si>
  <si>
    <t>Shardul Bhardwaj, Nutan Sinha, Shashi Bhushan, Mahinder Nath, Nitin Goel, Naina Sareen</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</si>
  <si>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</si>
  <si>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</si>
  <si>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</si>
  <si>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</si>
  <si>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s1432</t>
  </si>
  <si>
    <t>Stuck Apart</t>
  </si>
  <si>
    <t>Engin G√ºnaydƒ±n, Haluk Bilginer, Binnur Kaya, √ñner Erkan, ƒ∞rem Sak, Fatih Artman, G√ºl√ßin Santƒ±rcƒ±oƒülu, ƒ∞lker Aksum, H√ºlya Duyar, G√∂ktuƒü Yƒ±ldƒ±rƒ±m, Helin Kandemir</t>
  </si>
  <si>
    <t>s1585</t>
  </si>
  <si>
    <t>Ava</t>
  </si>
  <si>
    <t>Tate Taylor</t>
  </si>
  <si>
    <t>Jessica Chastain, Colin Farrell, John Malkovich, Common, Geena Davis, Jess Weixler, Diana Silvers, Joan Chen, Ioan Gruffudd</t>
  </si>
  <si>
    <t>s1663</t>
  </si>
  <si>
    <t>The Suit</t>
  </si>
  <si>
    <t>Mohammad Adel</t>
  </si>
  <si>
    <t>Tamer Hosny, Akram Hosny, Amina Khalil, Dalal Abdelaziz, Maged El-Masri, Yasser Ali Maher, Salwa Mohammed, Mahmoud El-Bezzawy, Hassan Hosny, Taher Abu Lela, Ahmed Zaher</t>
  </si>
  <si>
    <t>s1682</t>
  </si>
  <si>
    <t>The Princess Switch: Switched Again</t>
  </si>
  <si>
    <t>Mike Rohl</t>
  </si>
  <si>
    <t>Vanessa Hudgens, Nick Sagar, Sam Palladio, Mia Lloyd, Lachlan Nieboer, Ricky Norwood, Florence Hall, Suanne Braun, Mark Fleischmann</t>
  </si>
  <si>
    <t>s1714</t>
  </si>
  <si>
    <t>Memories of a Teenager</t>
  </si>
  <si>
    <t>Lucas Santa Ana</t>
  </si>
  <si>
    <t>Renato Quattordio, Malena Narvay, Thom√°s Lepera, Jer√≥nimo Giocondo Bosia, Tom√°s Wicz, Tom√°s Raimondi, Majo Chicar, Agustina Cabo</t>
  </si>
  <si>
    <t>s2044</t>
  </si>
  <si>
    <t>Villain</t>
  </si>
  <si>
    <t>Philip Barantini</t>
  </si>
  <si>
    <t>Craig Fairbrass, George Russo, Robert Glenister, Izuka Hoyle, Mark Monero, Tomi May, Eloise Lovell Anderson, Taz Skylar, Nicholas Aaron</t>
  </si>
  <si>
    <t>s2078</t>
  </si>
  <si>
    <t>The Match</t>
  </si>
  <si>
    <t>Francesco Carnesecchi</t>
  </si>
  <si>
    <t>Francesco Pannofino, Alberto Di Stasio, Gabriele Fiore, Giorgio Colangeli, Fabrizio Sabatucci, Veruska Rossi, Giulia Cragnotti, Siria Simeoni, Lidia Vitale, Daniele Mariani</t>
  </si>
  <si>
    <t>s2084</t>
  </si>
  <si>
    <t>The Debt Collector 2</t>
  </si>
  <si>
    <t>Scott Adkins, Louis Mandylor, Vladimir Kulich, Marina Sirtis, Ski Carr, Charity Collins, Mayling Ng, Josef Cannon, Jermaine Jacox, Vernon Wells</t>
  </si>
  <si>
    <t>s2089</t>
  </si>
  <si>
    <t>Unknown Origins</t>
  </si>
  <si>
    <t>David Gal√°n Galindo</t>
  </si>
  <si>
    <t>Javier Rey, Ver√≥nica Echegui, Brays Efe, Antonio Resines, √Ålex Garc√≠a, Carlos Areces, Ernesto Alterio, Leonardo Sbaraglia</t>
  </si>
  <si>
    <t>s2116</t>
  </si>
  <si>
    <t>Drunk Parents</t>
  </si>
  <si>
    <t>Fred Wolf</t>
  </si>
  <si>
    <t>Alec Baldwin, Salma Hayek, Jim Gaffigan, Joe Manganiello, Treat Williams, Ben Platt, Aasif Mandvi, Natalia Cigliuti</t>
  </si>
  <si>
    <t>s2284</t>
  </si>
  <si>
    <t>Only</t>
  </si>
  <si>
    <t>Takashi Doscher</t>
  </si>
  <si>
    <t>Freida Pinto, Leslie Odom Jr., Chandler Riggs, Jayson Warner Smith, Joshua Mikel, Mark Ashworth, Tia Hendricks, Richard Hempton, Noor Naghmi, Maggie Parto</t>
  </si>
  <si>
    <t>s2437</t>
  </si>
  <si>
    <t>Mr. Romantic</t>
  </si>
  <si>
    <t>Mohamed Emam, Hassan Hosny, Lebleba, Medhat Tekha, Bassem Samra, Dominique Hourani, Saeed Tarabeek, Diaa El Merghany, Nahla Zaki, Saad El Soghayar</t>
  </si>
  <si>
    <t>s2494</t>
  </si>
  <si>
    <t>Anchor Baby</t>
  </si>
  <si>
    <t>Lonzo Nzekwe</t>
  </si>
  <si>
    <t>Omoni Oboli, Sam Sarpong, Terri Oliver, Colin Paradine, Mark Cassius</t>
  </si>
  <si>
    <t>Canada, Nigeria</t>
  </si>
  <si>
    <t>s2517</t>
  </si>
  <si>
    <t>The End</t>
  </si>
  <si>
    <t>Mohammed Alhmly</t>
  </si>
  <si>
    <t>Mohamed El Hemaly, Abdulla Al-khudr, Ghadeer Zayid, Heba El Dorry, Abdulaziz Al-mesallam, Meshal Al-farhan, Meshal Al-Mujibel, Ibrahim Al-Sheikhly, Souad al-Husseini, Soliman Elyassin</t>
  </si>
  <si>
    <t>s2578</t>
  </si>
  <si>
    <t>Cracked Up: The Darrell Hammond Story</t>
  </si>
  <si>
    <t>Michelle Esrick</t>
  </si>
  <si>
    <t>Darrell Hammond</t>
  </si>
  <si>
    <t>s2598</t>
  </si>
  <si>
    <t>Dangerous Lies</t>
  </si>
  <si>
    <t>Michael M. Scott</t>
  </si>
  <si>
    <t>Camila Mendes, Jessie T. Usher, Jamie Chung, Cam Gigandet, Sasha Alexander, Elliott Gould</t>
  </si>
  <si>
    <t>s2609</t>
  </si>
  <si>
    <t>Murder to Mercy: The Cyntoia Brown Story</t>
  </si>
  <si>
    <t>s2738</t>
  </si>
  <si>
    <t>Mighty Raju Rio Calling</t>
  </si>
  <si>
    <t>Rajiv Chilaka, Anirban Majumder, Alka Amarkant Dubey</t>
  </si>
  <si>
    <t>s2880</t>
  </si>
  <si>
    <t>Gbomo Gbomo Express</t>
  </si>
  <si>
    <t>Ramsey Nouah, Gideon Okeke, Osas Ighodaro Ajibade, Blossom Chukwujekwu, Kiki Omeili, Gbenro Ajibade, Ikechukwu, Alexx Ekubo, Shaffy Bello</t>
  </si>
  <si>
    <t>s2951</t>
  </si>
  <si>
    <t>Dragonheart: Vengeance</t>
  </si>
  <si>
    <t>Ivan Silvestrini</t>
  </si>
  <si>
    <t>Joseph Millson, Jack Kane, Helena Bonham Carter, Arturo Muselli, Carolina Carlsson, Tam Williams, Richard Ashton, Ross O'Hennessy, Cameron Jack, Fabienne Piolini-Castle</t>
  </si>
  <si>
    <t>s2996</t>
  </si>
  <si>
    <t>Airplane Mode</t>
  </si>
  <si>
    <t>C√©sar Rodrigues</t>
  </si>
  <si>
    <t>Larissa Manoela, Andr√© Luiz Frambach, Erasmo Carlos, Mariana Am√¢ncio, Amanda Orestes, Eike Duarte, Nayobe Nzainab, Katiuscia Canoro, Phellyx Moura, Dani Ornellas, Michel Bercovitch, S√≠lvia Louren√ßo</t>
  </si>
  <si>
    <t>s3042</t>
  </si>
  <si>
    <t>Bulletproof 2</t>
  </si>
  <si>
    <t>Don Michael Paul</t>
  </si>
  <si>
    <t>Faizon Love, Kirk Fox, Tony Todd, Pearl Thusi, Cassie Clare, Fiona Ramsey, Neels Clasen, Roxy Nel</t>
  </si>
  <si>
    <t>s3074</t>
  </si>
  <si>
    <t>Road Trip: Beer Pong</t>
  </si>
  <si>
    <t>Steve Rash</t>
  </si>
  <si>
    <t>Nestor Aaron Absera, Julianna Guill, Preston Jones, Julia Levy-Boeken, Danny Pudi, Michael Trotter, Daniel Newman, DJ Qualls</t>
  </si>
  <si>
    <t>s3098</t>
  </si>
  <si>
    <t>Doom: Annihilation</t>
  </si>
  <si>
    <t>Amy Manson, Dominic Mafham, Luke Allen-Gale, James Weber Brown, Clayton Adams, Nina Bergman, Amer Chadha-Patel, Gavin Brocker, Chidi Ajufo, Hari Dhillon, Katrina Nare</t>
  </si>
  <si>
    <t>s3165</t>
  </si>
  <si>
    <t>Nothing to Lose 2</t>
  </si>
  <si>
    <t>Alexandre Avancini</t>
  </si>
  <si>
    <t>Petr√¥nio Gontijo, Day Mesquita, Beth Goulart, Dalton Vigh, Eduardo Galv√£o, C√©sar Mello, Leonardo Franco, Raphael Viana, Ot√°vio Martins</t>
  </si>
  <si>
    <t>Dramas, Faith &amp; Spirituality, International Movies</t>
  </si>
  <si>
    <t>s3238</t>
  </si>
  <si>
    <t>Brother</t>
  </si>
  <si>
    <t>Julien Abraham</t>
  </si>
  <si>
    <t>MHD, Darren Muselet, A√Øssa Ma√Øga, Jalil Lespert, Youssouf Gueye, Hiam Abbass, Lisette Malidor</t>
  </si>
  <si>
    <t>s3350</t>
  </si>
  <si>
    <t>The Old Thieves: The Legend of Artegios</t>
  </si>
  <si>
    <t>s3422</t>
  </si>
  <si>
    <t>Sinister 2</t>
  </si>
  <si>
    <t>Ciar√°n Foy</t>
  </si>
  <si>
    <t>Shannyn Sossamon, John Beasley, James Ransone, Tate Ellington, Robert Daniel Sloan, Dartanian Sloan, Lucas Jade Zumann, Lea Coco</t>
  </si>
  <si>
    <t>s3998</t>
  </si>
  <si>
    <t>Imago</t>
  </si>
  <si>
    <t>Karan Shivajirao Chavan, Vikram Tanajirao Patil</t>
  </si>
  <si>
    <t>Aishwarya Ghaydar, Amol Deshmukh, Adarsh Kurne, Vishwas Kamble, Neha Awati, Amaraja Patil, Rinkle Chopde, Shreyas Gurav</t>
  </si>
  <si>
    <t>s4009</t>
  </si>
  <si>
    <t>Jeff Dunham: Controlled Chaos</t>
  </si>
  <si>
    <t>Michael Simon, Matthew McNeil</t>
  </si>
  <si>
    <t>s4066</t>
  </si>
  <si>
    <t>The Spiderwick Chronicles</t>
  </si>
  <si>
    <t>Freddie Highmore, Mary-Louise Parker, Sarah Bolger, Joan Plowright, David Strathairn, Nick Nolte, Seth Rogen, Andrew McCarthy, Martin Short</t>
  </si>
  <si>
    <t>s4104</t>
  </si>
  <si>
    <t>Fatso</t>
  </si>
  <si>
    <t>Rajat Kapoor</t>
  </si>
  <si>
    <t>Ranvir Shorey, Gul Panag, Purab Kohli, Neil Bhoopalam, Gunjan Bakshi, Saurabh Shukla, Atul Kumar, Brijendra Kala, Bharati Achrekar, Rahul Vohra</t>
  </si>
  <si>
    <t>s4183</t>
  </si>
  <si>
    <t>Soni</t>
  </si>
  <si>
    <t>Ivan Ayr</t>
  </si>
  <si>
    <t>Geetika Vidya Ohlyan, Saloni Batra, Mohinder Gujral, Mohit Chauhan, Vikas Shukla, Gauri Chakraborty, Simrat Kaur, Dimple Kaur</t>
  </si>
  <si>
    <t>s4224</t>
  </si>
  <si>
    <t>Pok√©mon the Movie: I Choose You!</t>
  </si>
  <si>
    <t>Kunihiko Yuyama</t>
  </si>
  <si>
    <t>Ikue Otani, Sarah Natochenny, David Oliver Nelson, Mike Pollock, Kate Bristol, Suzy Myers, Rodger Parsons</t>
  </si>
  <si>
    <t>s4476</t>
  </si>
  <si>
    <t>Shirkers</t>
  </si>
  <si>
    <t>Sandi Tan</t>
  </si>
  <si>
    <t>s4520</t>
  </si>
  <si>
    <t>The Kindergarten Teacher</t>
  </si>
  <si>
    <t>Sara Colangelo</t>
  </si>
  <si>
    <t>Maggie Gyllenhaal, Parker Sevak, Gael Garc√≠a Bernal, Michael Chernus, Anna Baryshnikov, Rosa Salazar, Ajay Naidu</t>
  </si>
  <si>
    <t>United States, Israel, United Kingdom, Canada</t>
  </si>
  <si>
    <t>s4559</t>
  </si>
  <si>
    <t>Agyaat</t>
  </si>
  <si>
    <t>Ram Gopal Varma</t>
  </si>
  <si>
    <t>Adesh Bhardwaj, Rasika Dugal, Joy Fernandes, Ravi Kale, Ishtiyak Khan, Priyanka Kothari, Kali Prasad Mukherjee, Nitin Reddy, Gautam Rode, Howard Rosemeyer</t>
  </si>
  <si>
    <t>s4917</t>
  </si>
  <si>
    <t>Bill Nye: Science Guy</t>
  </si>
  <si>
    <t>Jason Sussberg, David Alvarado</t>
  </si>
  <si>
    <t>Bill Nye, Neil deGrasse Tyson, Eugenie Scott, Francis Collins, Ann Druyan</t>
  </si>
  <si>
    <t>s4921</t>
  </si>
  <si>
    <t>Dude</t>
  </si>
  <si>
    <t>Olivia Milch</t>
  </si>
  <si>
    <t>Lucy Hale, Kathryn Prescott, Alexandra Shipp, Awkwafina, Alex Wolff, Brooke Smith, Jerry MacKinnon, Ronen Rubenstein, Satya Bhabha, Sydney Lucas</t>
  </si>
  <si>
    <t>s4964</t>
  </si>
  <si>
    <t>The Titan</t>
  </si>
  <si>
    <t>Lennart Ruff</t>
  </si>
  <si>
    <t>Sam Worthington, Taylor Schilling, Agyness Deyn, Nathalie Emmanuel, Noah Jupe, Corey Johnson, Aleksandar Jovanovic, Diego Boneta, Tom Wilkinson</t>
  </si>
  <si>
    <t>United Kingdom, Spain, United States, Germany</t>
  </si>
  <si>
    <t>s5045</t>
  </si>
  <si>
    <t>When We First Met</t>
  </si>
  <si>
    <t>Adam DeVine, Alexandra Daddario, Shelley Hennig, Robbie Amell, Andrew Bachelor</t>
  </si>
  <si>
    <t>s5092</t>
  </si>
  <si>
    <t>Before I Wake</t>
  </si>
  <si>
    <t>Kate Bosworth, Thomas Jane, Jacob Tremblay, Annabeth Gish, Dash Mihok, Jay Karnes, Lance E. Nichols</t>
  </si>
  <si>
    <t>s5189</t>
  </si>
  <si>
    <t>Hajwala: The Missing Engine</t>
  </si>
  <si>
    <t>Ali Bin Matar, Ibrahim Bin Mohamed</t>
  </si>
  <si>
    <t>Yasser Al Jarraf, Haleem Aljabri, Anwar Aljabri, Omar Aljabri, Ali Almarzouqi, Majed Aldheeb, Yousef Almahmodi, Reem Ali</t>
  </si>
  <si>
    <t>s5332</t>
  </si>
  <si>
    <t>Naked</t>
  </si>
  <si>
    <t>Marlon Wayans, Regina Hall, Dennis Haysbert, Loretta Devine, Eliza Coupe, Scott Foley, J.T. Jackson, Brian McKnight, Cory Hardrict, Neil Brown Jr., David Sheridan, Minka Kelly</t>
  </si>
  <si>
    <t>s5360</t>
  </si>
  <si>
    <t>Raising the Bar</t>
  </si>
  <si>
    <t>Kelli Berglund, Lili Karamalikis, Tess Fowler, Emily Morris, Peta Shannon, Adam Tuominen, Caetlyn Collins, Jack Tomich, Isabelle Andary-Geslin, Rachel D'Sena</t>
  </si>
  <si>
    <t>s5388</t>
  </si>
  <si>
    <t>10 jours en or</t>
  </si>
  <si>
    <t>Nicolas Brossette</t>
  </si>
  <si>
    <t>Franck Dubosc, Claude Rich, Marie Kremer, Mathis Tour√©, Rufus, Olivier Claverie</t>
  </si>
  <si>
    <t>s5527</t>
  </si>
  <si>
    <t>Bibi &amp; Tina</t>
  </si>
  <si>
    <t>Detlev Buck</t>
  </si>
  <si>
    <t>Lina Larissa Strahl, Lisa-Marie Koroll, Louis Held, Ruby O. Fee, Charly H√ºbner, Michael Maertens, Winnie B√∂we, Fabian Buch, Max von der Groeben, Martin Seifert</t>
  </si>
  <si>
    <t>s5565</t>
  </si>
  <si>
    <t>Best Worst Thing That Ever Could Have Happened</t>
  </si>
  <si>
    <t>Lonny Price</t>
  </si>
  <si>
    <t>Stephen Sondheim, Harold Prince, Jason Alexander, Mandy Patinkin, Lonny Price</t>
  </si>
  <si>
    <t>s5589</t>
  </si>
  <si>
    <t>Jonas</t>
  </si>
  <si>
    <t>L√¥ Politi</t>
  </si>
  <si>
    <t>Jesu√≠ta Barbosa, Laura Neiva, Criolo, Ana Cec√≠lia Costa, Jo√£o F√°bio Cabral, Ariclenes Barroso, Karol Conk√°, Chay Suede, Luciana Souza, Chris Couto, Roberto Berindelli</t>
  </si>
  <si>
    <t>s5591</t>
  </si>
  <si>
    <t>I Don't Feel at Home in This World Anymore</t>
  </si>
  <si>
    <t>Macon Blair</t>
  </si>
  <si>
    <t>Melanie Lynskey, Elijah Wood, David Yow, Jane Levy, Devon Graye, Christine Woods, Robert Longstreet, Gary Anthony Williams</t>
  </si>
  <si>
    <t>s5611</t>
  </si>
  <si>
    <t>David Brent: Life on the Road</t>
  </si>
  <si>
    <t>Ricky Gervais, Doc Brown, Tom Basden, Jo Hartley, Tom Bennett, Andrew Brooke, Nina Sosanya, Andy Burrows, Kevin Bishop, Roisin Conaty, Diane Morgan, Ashley McGuire, Alexander Arnold, Mandeep Dhillon</t>
  </si>
  <si>
    <t>s5620</t>
  </si>
  <si>
    <t>Heroes Wanted</t>
  </si>
  <si>
    <t>Joaqu√≠n Maz√≥n</t>
  </si>
  <si>
    <t>Mar√≠a Le√≥n, Miki Esparb√©, Jordi S√°nchez, Andoni Agirregomezkorta, Juan Carlos Aduviri, S√≠lvia Abril, Carlos Areces, Joaqu√≠n Reyes</t>
  </si>
  <si>
    <t>s5648</t>
  </si>
  <si>
    <t>Autohead</t>
  </si>
  <si>
    <t>Rohit Mittal</t>
  </si>
  <si>
    <t>Deepak Sampat, Ronjini Chakroborty, Vikrant Singh, Jhanvi Dwivedi, Ajay Mishra, Rohit Mittal, Sunny Banerjee, Ravidev Singh</t>
  </si>
  <si>
    <t>s5653</t>
  </si>
  <si>
    <t>Mr. Pig</t>
  </si>
  <si>
    <t>Diego Luna</t>
  </si>
  <si>
    <t>Danny Glover, Maya Rudolph, Jos√© Mar√≠a Yazpik, Joel Murray, Ang√©lica Arag√≥n, Gabriela Araujo</t>
  </si>
  <si>
    <t>s5686</t>
  </si>
  <si>
    <t>Other People</t>
  </si>
  <si>
    <t>Chris Kelly</t>
  </si>
  <si>
    <t>Jesse Plemons, Molly Shannon, Bradley Whitford, Maude Apatow, Madisen Beaty, John Early, Zach Woods, Paul Dooley, June Squibb</t>
  </si>
  <si>
    <t>s5747</t>
  </si>
  <si>
    <t>A Mighty Team</t>
  </si>
  <si>
    <t>Thomas Sorriaux</t>
  </si>
  <si>
    <t>G√©rard Depardieu, Chantal Lauby, Medi Sadoun, Ilian Bergala, Blanche Gardin, Patrick Timsit, Barbara Cabrita, Jean Dell, Thomas Vandenberghe, Th√©o Fernandez, L√©a Lopez</t>
  </si>
  <si>
    <t>s5773</t>
  </si>
  <si>
    <t>My Big Night</t>
  </si>
  <si>
    <t>√Ålex de la Iglesia</t>
  </si>
  <si>
    <t>Raphael, Mario Casas, Pep√≥n Nieto, Blanca Su√°rez, Hugo Silva, Carmen Machi, Luis Callejo, Carlos Areces, Enrique Vill√©n, Santiago Segura, Jaime Ordo√±ez, Tom√°s Pozzi, Carolina Bang, Ana Polvorosa, Luis Fern√°ndez</t>
  </si>
  <si>
    <t>s5841</t>
  </si>
  <si>
    <t>The Fundamentals of Caring</t>
  </si>
  <si>
    <t>Rob Burnett</t>
  </si>
  <si>
    <t>Paul Rudd, Craig Roberts, Selena Gomez, Jennifer Ehle, Megan Ferguson, Frederick Weller, Bobby Cannavale</t>
  </si>
  <si>
    <t>s5859</t>
  </si>
  <si>
    <t>He Never Died</t>
  </si>
  <si>
    <t>Jason Krawczyk</t>
  </si>
  <si>
    <t>Henry Rollins, Booboo Stewart, Kate Greenhouse, Jordan Todosey, David Richmond-Peck, James Cade, Don Francks, Steven Ogg</t>
  </si>
  <si>
    <t>s6018</t>
  </si>
  <si>
    <t>5 to 7</t>
  </si>
  <si>
    <t>Victor Levin</t>
  </si>
  <si>
    <t>Anton Yelchin, B√©r√©nice Marlohe, Olivia Thirlby, Lambert Wilson, Frank Langella, Glenn Close</t>
  </si>
  <si>
    <t>s6158</t>
  </si>
  <si>
    <t>An Interview with God</t>
  </si>
  <si>
    <t>Perry Lang</t>
  </si>
  <si>
    <t>Brenton Thwaites, David Strathairn, Hill Harper, Charlbi Dean, Yael Grobglas</t>
  </si>
  <si>
    <t>s6202</t>
  </si>
  <si>
    <t>Avicii: True Stories</t>
  </si>
  <si>
    <t>Levan Tsikurishvili</t>
  </si>
  <si>
    <t>Avicii</t>
  </si>
  <si>
    <t>Sweden, Netherlands</t>
  </si>
  <si>
    <t>s6210</t>
  </si>
  <si>
    <t>Backfire</t>
  </si>
  <si>
    <t>Dave Patten</t>
  </si>
  <si>
    <t>Black Deniro, Byron "Squally" Vinson, Dominic Costa, Nick Ferraro, Peter Ferriero, Jowharah Jones</t>
  </si>
  <si>
    <t>s6273</t>
  </si>
  <si>
    <t>Before the Flood</t>
  </si>
  <si>
    <t>Fisher Stevens</t>
  </si>
  <si>
    <t>Leonardo DiCaprio</t>
  </si>
  <si>
    <t>s6317</t>
  </si>
  <si>
    <t>Bitch</t>
  </si>
  <si>
    <t>Marianna Palka</t>
  </si>
  <si>
    <t>Jason Ritter, Jaime King, Marianna Palka, Brighton Sharbino, Rio Mangini, Jason Maybaum, Kingston Foster, Arielle Kebbel, Martin Starr, Roger Guenveur Smith, Caroline Aaron, Bill Smitrovich</t>
  </si>
  <si>
    <t>s6347</t>
  </si>
  <si>
    <t>Bob Lazar: Area 51 &amp; Flying Saucers</t>
  </si>
  <si>
    <t>Robert Lazar</t>
  </si>
  <si>
    <t>s6532</t>
  </si>
  <si>
    <t>Convict</t>
  </si>
  <si>
    <t>Abdul Aziz Hashad</t>
  </si>
  <si>
    <t>Bassem Samra, Ahmad Wafiq, Ahmed Azmy, Dina Fouad, Mohamed Sharaf, Ahmed Rateb, Maha Sabry, Diaa El Merghany, Inas Ezz El Din, Said Tarabeek</t>
  </si>
  <si>
    <t>s6578</t>
  </si>
  <si>
    <t>Deadline: Sirf 24 Ghante</t>
  </si>
  <si>
    <t>Tanveer Khan</t>
  </si>
  <si>
    <t>Irrfan Khan, Konkona Sen Sharma, Rajit Kapoor, Sandhya Mridul, Zakir Hussain, Rajeev Verma, Princey Shukla</t>
  </si>
  <si>
    <t>Independent Movies, International Movies, Thrillers</t>
  </si>
  <si>
    <t>s6598</t>
  </si>
  <si>
    <t>Detour</t>
  </si>
  <si>
    <t>Christopher Smith</t>
  </si>
  <si>
    <t>Tye Sheridan, Bel Powley, Emory Cohen, Gbenga Akinnagbe, Jared Abrahamson, John Lynch, Stephen Moyer</t>
  </si>
  <si>
    <t>United Kingdom, South Africa</t>
  </si>
  <si>
    <t>s6643</t>
  </si>
  <si>
    <t>Dragonheart 3: The Sorcerer</t>
  </si>
  <si>
    <t>Colin Teague</t>
  </si>
  <si>
    <t>Julian Morris, Tamzin Merchant, Ben Kingsley, Jassa Ahluwalia, Jonjo O'Neill, Dominic Mafham, Roger Ashton-Griffiths, Jake Curran, Duncan Preston, Ozama Oancea</t>
  </si>
  <si>
    <t>s6805</t>
  </si>
  <si>
    <t>Friday the 13th</t>
  </si>
  <si>
    <t>Marcus Nispel</t>
  </si>
  <si>
    <t>Jared Padalecki, Danielle Panabaker, Amanda Righetti, Travis Van Winkle, Aaron Yoo, Derek Mears, Jonathan Sadowski, Julianna Guill, Ben Feldman, Arlen Escarpeta, Ryan Hansen</t>
  </si>
  <si>
    <t>s6814</t>
  </si>
  <si>
    <t>Frozen River</t>
  </si>
  <si>
    <t>Melissa Leo, Misty Upham, Charlie McDermott, Michael O'Keefe, Mark Boone Junior, James Reilly, Jay Klaitz, John Canoe, Dylan Carusona, Michael Sky</t>
  </si>
  <si>
    <t>s6817</t>
  </si>
  <si>
    <t>Furie</t>
  </si>
  <si>
    <t>Le Van Kiet</t>
  </si>
  <si>
    <t>Ngo Thanh Van, Phan Thanh Nhien, Mai Cat Vi, Thanh Hoa, Pham Anh Khoa</t>
  </si>
  <si>
    <t>s6899</t>
  </si>
  <si>
    <t>Gringo: The Dangerous Life of John McAfee</t>
  </si>
  <si>
    <t>Nanette Burstein</t>
  </si>
  <si>
    <t>s6962</t>
  </si>
  <si>
    <t>Here Alone</t>
  </si>
  <si>
    <t>Rod Blackhurst</t>
  </si>
  <si>
    <t>Lucy Walters, Gina Piersanti, Adam David Thompson, Shane West, Ryken A. Whitfield, Abel McSurely Bradshaw, Rebecca Spiro</t>
  </si>
  <si>
    <t>s6974</t>
  </si>
  <si>
    <t>Hisss</t>
  </si>
  <si>
    <t>Jennifer Lynch</t>
  </si>
  <si>
    <t>Mallika Sherawat, Irrfan Khan, Jeff Doucette, Divya Dutta, Raman Trikha, Mahmoud Babai, Raj Bhansali, Sunny Charles, Tony Ciccone, Parvez Khan</t>
  </si>
  <si>
    <t>s7009</t>
  </si>
  <si>
    <t>Hotel Transylvania 3: Summer Vacation</t>
  </si>
  <si>
    <t>Genndy Tartakovsky</t>
  </si>
  <si>
    <t>Adam Sandler, Selena Gomez, Kevin James, Kathryn Hahn, Andy Samberg, David Spade, Steve Buscemi, Fran Drescher, Molly Shannon, Mel Brooks, Keegan-Michael Key</t>
  </si>
  <si>
    <t>s7027</t>
  </si>
  <si>
    <t>Hunt to Kill</t>
  </si>
  <si>
    <t>Steve Austin, Gil Bellows, Gary Daniels, Marie Avgeropoulos, Emilie Ullerup, Michael Eklund, Eric Roberts, Michael Hogan, Donnelly Rhodes, Adrian Holmes</t>
  </si>
  <si>
    <t>s7123</t>
  </si>
  <si>
    <t>Jealousy and medicine</t>
  </si>
  <si>
    <t>Mariusz Dmochowski, Ewa Krzy≈ºewska, W≈Çodzimierz Boru≈Ñski, Andrzej Mrowiec, J√≥zef Rosi≈Ñski, Piotr KƒÖkolewski, Beata Nowicka, Edmund Fetting, Gra≈ºyna Staniszewska, Andrzej ≈Åapicki</t>
  </si>
  <si>
    <t>s7194</t>
  </si>
  <si>
    <t>Kicking and Screaming</t>
  </si>
  <si>
    <t>Josh Hamilton, Olivia d'Abo, Carlos Jacott, Chris Eigeman, Eric Stoltz, Jason Wiles, Parker Posey, Cara Buono, Elliott Gould, Samuel Gould</t>
  </si>
  <si>
    <t>s7283</t>
  </si>
  <si>
    <t>Legend of the Guardians: The Owls of Ga'Hoole</t>
  </si>
  <si>
    <t>Zack Snyder</t>
  </si>
  <si>
    <t>Helen Mirren, Geoffrey Rush, Jim Sturgess, Hugo Weaving, Emily Barclay, Abbie Cornish, Ryan Kwanten, Anthony LaPaglia, Miriam Margolyes, Sam Neill</t>
  </si>
  <si>
    <t>s7352</t>
  </si>
  <si>
    <t>Love Station</t>
  </si>
  <si>
    <t>Ahmad Samir Farag</t>
  </si>
  <si>
    <t>Menna Shalaby, Sherif Salama, Yousra El Lozy, Mona Hala, Edward Fouad, Lotfy Labib, Ashraf Hamdy</t>
  </si>
  <si>
    <t>s7396</t>
  </si>
  <si>
    <t>Manglehorn</t>
  </si>
  <si>
    <t>David Gordon Green</t>
  </si>
  <si>
    <t>Al Pacino, Holly Hunter, Harmony Korine, Chris Messina, Skylar Gasper, Brian D. Mays, Herculano Trevino, Angela Woods</t>
  </si>
  <si>
    <t>s7507</t>
  </si>
  <si>
    <t>Moon</t>
  </si>
  <si>
    <t>Duncan Jones</t>
  </si>
  <si>
    <t>Sam Rockwell, Kevin Spacey, Dominique McElligott, Rosie Shaw, Adrienne Shaw, Kaya Scodelario, Benedict Wong, Matt Berry, Malcolm Stewart, Robin Chalk</t>
  </si>
  <si>
    <t>s7518</t>
  </si>
  <si>
    <t>Mr. Deeds</t>
  </si>
  <si>
    <t>Adam Sandler, Winona Ryder, Peter Gallagher, Jared Harris, Allen Covert, Erick Avari, John Turturro, Peter Dante, Conchata Ferrell, Steve Buscemi</t>
  </si>
  <si>
    <t>s7588</t>
  </si>
  <si>
    <t>Nights in Rodanthe</t>
  </si>
  <si>
    <t>Richard Gere, Diane Lane, Christopher Meloni, Viola Davis, Becky Ann Baker, Scott Glenn, Linda Molloy, Pablo Schreiber, Mae Whitman, Charlie Tahan</t>
  </si>
  <si>
    <t>s7651</t>
  </si>
  <si>
    <t>Omar and Salma 3</t>
  </si>
  <si>
    <t>Mohamed Samy</t>
  </si>
  <si>
    <t>Tamer Hosny, Mai Ezzidine, Ezzat Abou Aouf, Lamitta Frangieh</t>
  </si>
  <si>
    <t>s7797</t>
  </si>
  <si>
    <t>Princess Cyd</t>
  </si>
  <si>
    <t>Stephen Cone</t>
  </si>
  <si>
    <t>Tyler Ross, Rebecca Spence, James Vincent Meredith</t>
  </si>
  <si>
    <t>s7858</t>
  </si>
  <si>
    <t>Resident Evil: Afterlife</t>
  </si>
  <si>
    <t>Milla Jovovich, Ali Larter, Kim Coates, Shawn Roberts, Sergio Peris-Mencheta, Spencer Locke, Boris Kodjoe, Wentworth Miller</t>
  </si>
  <si>
    <t>Germany, France, United States, Canada, United Kingdom</t>
  </si>
  <si>
    <t>s7859</t>
  </si>
  <si>
    <t>Residente</t>
  </si>
  <si>
    <t>Ren√© P√©rez Joglar</t>
  </si>
  <si>
    <t>s7861</t>
  </si>
  <si>
    <t>Return To The 36th Chamber</t>
  </si>
  <si>
    <t>Gordon Liu, Lung Wei Wang, Hou Hsiao, Lun Hua, Yeong-mun Kwon, Kara Hui, Szu-Chia Chen, Tsui Ling Yu, Wei Hao Teng, Gong Shih</t>
  </si>
  <si>
    <t>s7902</t>
  </si>
  <si>
    <t>Rumor Has It</t>
  </si>
  <si>
    <t>Jennifer Aniston, Kevin Costner, Shirley MacLaine, Mark Ruffalo, Richard Jenkins, Christopher McDonald, Steve Sandvoss, Mena Suvari, Mike Vogel</t>
  </si>
  <si>
    <t>United States, Germany, Australia</t>
  </si>
  <si>
    <t>s8010</t>
  </si>
  <si>
    <t>Short Term 12</t>
  </si>
  <si>
    <t>Destin Daniel Cretton</t>
  </si>
  <si>
    <t>Brie Larson, John Gallagher Jr., Kaitlyn Dever, Rami Malek, Lakeith Stanfield, Kevin Hernandez, Melora Walters, Stephanie Beatriz, Lydia Du Veaux, Alex Calloway, Frantz Turner</t>
  </si>
  <si>
    <t>s8055</t>
  </si>
  <si>
    <t>Some Freaks</t>
  </si>
  <si>
    <t>Ian MacAllister-McDonald</t>
  </si>
  <si>
    <t>Thomas Mann, Lily Mae Harrington, Ely Henry, Lachlan Buchanan, Marin Ireland, John Thorsen, Stephen Thorne, Shannon Hartman</t>
  </si>
  <si>
    <t>s8141</t>
  </si>
  <si>
    <t>Swiss Army Man</t>
  </si>
  <si>
    <t>Dan Kwan, Daniel Scheinert</t>
  </si>
  <si>
    <t>Paul Dano, Daniel Radcliffe, Mary Elizabeth Winstead, Antonia Ribero, Timothy Eulich, Richard Gross, Marika Casteel, Andy Hull, Aaron Marshall, Shane Carruth</t>
  </si>
  <si>
    <t>United States, Sweden</t>
  </si>
  <si>
    <t>s8147</t>
  </si>
  <si>
    <t>Take Me Home Tonight</t>
  </si>
  <si>
    <t>Topher Grace, Anna Faris, Dan Fogler, Teresa Palmer, Chris Pratt, Michael Biehn, Jeanie Hackett, Lucy Punch, Michelle Trachtenberg, Demetri Martin</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</si>
  <si>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</si>
  <si>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</si>
  <si>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</si>
  <si>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</si>
  <si>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</si>
  <si>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</si>
  <si>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</si>
  <si>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</si>
  <si>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s8222</t>
  </si>
  <si>
    <t>The Boy</t>
  </si>
  <si>
    <t>Jim Norton, Rupert Evans, Ben Robson, Lauren Cohan, James Russell, Jett Klyne, Diana Hardcastle</t>
  </si>
  <si>
    <t>United States, Canada, China</t>
  </si>
  <si>
    <t>s8230</t>
  </si>
  <si>
    <t>The Bucket List</t>
  </si>
  <si>
    <t>Jack Nicholson, Morgan Freeman, Sean Hayes, Beverly Todd, Alfonso Freeman, Rob Morrow, Rowena King, Christopher Stapleton, Ian Anthony Dale, Richard McGonagle</t>
  </si>
  <si>
    <t>s8304</t>
  </si>
  <si>
    <t>The Five Venoms</t>
  </si>
  <si>
    <t>Cheh Chang</t>
  </si>
  <si>
    <t>Philip Kwok, Chien Sun, Sheng Chiang, Feng Lu, Meng Lo, Pai Wei, Lung Wei Wang, Feng Ku, Shu Pei Sun, Sun Chien</t>
  </si>
  <si>
    <t>Action &amp; Adventure, Cult Movies, International Movies</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</si>
  <si>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</si>
  <si>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</si>
  <si>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</si>
  <si>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</si>
  <si>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</si>
  <si>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</si>
  <si>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</si>
  <si>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</si>
  <si>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s8346</t>
  </si>
  <si>
    <t>The Hollow Point</t>
  </si>
  <si>
    <t>Patrick Wilson, Ian McShane, John Leguizamo, Lynn Collins, Jim Belushi, Karli Hall, David H. Stevens, Derek Boone</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</si>
  <si>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</si>
  <si>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</si>
  <si>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</si>
  <si>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</si>
  <si>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</si>
  <si>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</si>
  <si>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</si>
  <si>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s8596</t>
  </si>
  <si>
    <t>Tinker'</t>
  </si>
  <si>
    <t>Sonny Marler</t>
  </si>
  <si>
    <t>Clayne Crawford, Christian Kane, Colt Crawford, Wilmer Calderon, Randy Smith, Wendy Baron, Lennie Crawford, Chalet Lizette Brannan</t>
  </si>
  <si>
    <t>s8732</t>
  </si>
  <si>
    <t>While We're Young</t>
  </si>
  <si>
    <t>Ben Stiller, Naomi Watts, Adam Driver, Amanda Seyfried, Charles Grodin, Adam Horovitz, Dree Hemingway, Brady Corbet, Maria Dizzia, Matthew Maher, Peter Yarrow, Dean Wareham</t>
  </si>
  <si>
    <t>s8757</t>
  </si>
  <si>
    <t>Woodstock</t>
  </si>
  <si>
    <t>s8775</t>
  </si>
  <si>
    <t>ŸäŸàŸÖ ÿßŸÑÿØŸäŸÜ</t>
  </si>
  <si>
    <t>Abu Bakr Shawky</t>
  </si>
  <si>
    <t>Rady Gamal, Ahmed Abdelhafiz, Shahira Fahmy, Shehab Ibrahim, Mohamed Abd El Azim, Osama Abdullah, Khaled Raafat, Mohamed Qishta, Shoq Emara, Mahmoud Fares</t>
  </si>
  <si>
    <t>Egypt, Austria, United States</t>
  </si>
  <si>
    <t>s44</t>
  </si>
  <si>
    <t>Jaws 3</t>
  </si>
  <si>
    <t>Joe Alves</t>
  </si>
  <si>
    <t>Dennis Quaid, Bess Armstrong, Simon MacCorkindale, Louis Gossett Jr., John Putch, Lea Thompson, P.H. Moriarty, Dan Blasko, Liz Morris, Lisa Maurer</t>
  </si>
  <si>
    <t>98 min</t>
  </si>
  <si>
    <t>s170</t>
  </si>
  <si>
    <t>Poseidon</t>
  </si>
  <si>
    <t>Wolfgang Petersen</t>
  </si>
  <si>
    <t>Josh Lucas, Kurt Russell, Jacinda Barrett, Richard Dreyfuss, Emmy Rossum, M√≠a Maestro, Mike Vogel, Kevin Dillon, Freddy Rodr√≠guez</t>
  </si>
  <si>
    <t>s293</t>
  </si>
  <si>
    <t>Quartet</t>
  </si>
  <si>
    <t>Dustin Hoffman</t>
  </si>
  <si>
    <t>Maggie Smith, Tom Courtenay, Billy Connolly, Pauline Collins, Michael Gambon, Andrew Sachs, Sheridan Smith, David Ryall, Trevor Peacock, Gwyneth Jones</t>
  </si>
  <si>
    <t>s352</t>
  </si>
  <si>
    <t>Team America: World Police</t>
  </si>
  <si>
    <t>Trey Parker</t>
  </si>
  <si>
    <t>Trey Parker, Matt Stone, Kristen Miller, Masasa Moyo, Daran Norris, Phil Hendrie, Maurice LaMarche, Chelsea Magritte, Jeremy Shada, Fred Tatasciore</t>
  </si>
  <si>
    <t>Action &amp; Adventure, Comedies, Cult Movies</t>
  </si>
  <si>
    <t>s567</t>
  </si>
  <si>
    <t>Charlie's Angels</t>
  </si>
  <si>
    <t>Cameron Diaz, Drew Barrymore, Lucy Liu, Bill Murray, Sam Rockwell, Kelly Lynch, Tim Curry, Crispin Glover, Matt LeBlanc, LL Cool J, Tom Green, Luke Wilson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</si>
  <si>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</si>
  <si>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</si>
  <si>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</si>
  <si>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</si>
  <si>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</si>
  <si>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</si>
  <si>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</si>
  <si>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</si>
  <si>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s709</t>
  </si>
  <si>
    <t>Lowriders</t>
  </si>
  <si>
    <t>Ricardo de Montreuil</t>
  </si>
  <si>
    <t>Demi√°n Bichir, Gabriel Chavarria, Theo Rossi, Melissa Benoist, Tony Revolori, Eva Longoria, Yvette Monreal, Cress Williams</t>
  </si>
  <si>
    <t>s757</t>
  </si>
  <si>
    <t>Small Chops</t>
  </si>
  <si>
    <t>Robert Peters</t>
  </si>
  <si>
    <t>Chika Ike, Max Cavenham, Nkem Owoh, Nse Ikpe-Etim, Toyin Abraham, Eucharia Anunobi, Sophie Alakija, Hafis Ayetoro, Omotunde Adebowale David</t>
  </si>
  <si>
    <t>s809</t>
  </si>
  <si>
    <t>Sniper: Legacy</t>
  </si>
  <si>
    <t>Tom Berenger, Chad Michael Collins, Doug Allen, Dominic Mafham, Mercedes Mason, Mark Lewis Jones, Nestor Serrano, Dennis Haysbert, Alex Roe, Yana Marinova</t>
  </si>
  <si>
    <t>United States, Bulgaria</t>
  </si>
  <si>
    <t>s910</t>
  </si>
  <si>
    <t>Milestone</t>
  </si>
  <si>
    <t>Suvinder Vicky, Lakshvir Saran, Mohinder Gujral, Gurinder Makna, Daljeet Singh, Akhilesh Kumar, Gaurika Bhatt, Arun Aseng</t>
  </si>
  <si>
    <t>s983</t>
  </si>
  <si>
    <t>Hayat √ñp√ºc√ºg√º</t>
  </si>
  <si>
    <t>≈ûenol S√∂nmez</t>
  </si>
  <si>
    <t>Ali Sunal, Hatice ≈ûendil, Ayda Aksel, Ahmet Sara√ßoƒülu, Janset, Zerrin S√ºmer, Somer Karvan, Ali √áelik</t>
  </si>
  <si>
    <t>s1110</t>
  </si>
  <si>
    <t>Just Say Yes</t>
  </si>
  <si>
    <t>Appie Boudellah, Aram van de Rest</t>
  </si>
  <si>
    <t>Yolanthe Cabau, Noortje Herlaar, Kim-Lian van der Meij, Nienke Plas, Pip Pellens, Jim Bakkum, Huub Smit, Edwin Jonker</t>
  </si>
  <si>
    <t>s1112</t>
  </si>
  <si>
    <t>Wild Child</t>
  </si>
  <si>
    <t>Nick Moore</t>
  </si>
  <si>
    <t>Emma Roberts, Kimberley Nixon, Juno Temple, Linzey Cocker, Sophie Wu, Alex Pettyfer, Georgia King, Natasha Richardson, Aidan Quinn, Lexi Ainsworth</t>
  </si>
  <si>
    <t>United States, United Kingdom, France</t>
  </si>
  <si>
    <t>s1142</t>
  </si>
  <si>
    <t>Wazir</t>
  </si>
  <si>
    <t>Bejoy Nambiar</t>
  </si>
  <si>
    <t>Amitabh Bachchan, Farhan Akhtar, Aditi Rao Hydari, Manav Kaul, Neil Nitin Mukesh, John Abraham</t>
  </si>
  <si>
    <t>s1148</t>
  </si>
  <si>
    <t>Not a Game</t>
  </si>
  <si>
    <t>Jose Gomez</t>
  </si>
  <si>
    <t>Brendon Mcdonnell</t>
  </si>
  <si>
    <t>s1157</t>
  </si>
  <si>
    <t>A Week Away</t>
  </si>
  <si>
    <t>Roman White</t>
  </si>
  <si>
    <t>Kevin Quinn, Bailee Madison, Jahbril Cook, Kat Conner Sterling, Sherri Shepherd, David Koechner, Iain Tucker, Amy Grant</t>
  </si>
  <si>
    <t>Children &amp; Family Movies, Faith &amp; Spirituality, Music &amp; Musicals</t>
  </si>
  <si>
    <t>s1176</t>
  </si>
  <si>
    <t>Philomena</t>
  </si>
  <si>
    <t>Stephen Frears</t>
  </si>
  <si>
    <t>Judi Dench, Steve Coogan, Sophie Kennedy Clark, Mare Winningham, Barbara Jefford, Ruth McCabe, Peter Hermann, Sean Mahon, Anna Maxwell Martin, Michelle Fairley, Kate Fleetwood</t>
  </si>
  <si>
    <t>United Kingdom, United States, France</t>
  </si>
  <si>
    <t>s1189</t>
  </si>
  <si>
    <t>Get the Goat</t>
  </si>
  <si>
    <t>Vitor Brandt</t>
  </si>
  <si>
    <t>Matheus Nachtergaele, Edmilson Filho, Let√≠cia Lima, Leandro Ramos, Evelyn Castro, Val√©ria Vitoriano, Victor Allen, Renan Medeiros, Eyrio Okura, J√©ssica Tamochunas, Marcondes Falc√£o, Juliano Cazarr√©</t>
  </si>
  <si>
    <t>s1249</t>
  </si>
  <si>
    <t>Biggie: I Got a Story to Tell</t>
  </si>
  <si>
    <t>Emmett Malloy</t>
  </si>
  <si>
    <t>The Notorious B.I.G., Sean "P. Diddy" Combs</t>
  </si>
  <si>
    <t>s1328</t>
  </si>
  <si>
    <t>This Is the Life</t>
  </si>
  <si>
    <t>Abstract Rude, Chali 2na, Cut Chemist, Ellay Khule, Riddlore, Medusa, Myka Nyne, Pigeon John, 2Mex</t>
  </si>
  <si>
    <t>s1419</t>
  </si>
  <si>
    <t>Chris Rock Total Blackout: The Tamborine Extended Cut</t>
  </si>
  <si>
    <t>s1460</t>
  </si>
  <si>
    <t>Mean Girls 2</t>
  </si>
  <si>
    <t>Melanie Mayron</t>
  </si>
  <si>
    <t>Meaghan Martin, Maiara Walsh, Jennifer Stone, Nicole Gale Anderson, Claire Holt, Diego Boneta, Linden Ashby, Rhoda Griffis, Mike Pniewski, Patrick Johnson, Tim Meadows</t>
  </si>
  <si>
    <t>s1510</t>
  </si>
  <si>
    <t>Ariana grande: excuse me, i love you</t>
  </si>
  <si>
    <t>Ariana Grande</t>
  </si>
  <si>
    <t>s1520</t>
  </si>
  <si>
    <t>Mukhsin</t>
  </si>
  <si>
    <t>Mohd Syafie Naswip, Sharifah Aryana, Sharifah Aleya, Adibah Noor, Irwan Iskandar, Sallehuddin Abu Bakar</t>
  </si>
  <si>
    <t>s1638</t>
  </si>
  <si>
    <t>Don‚Äôt Listen</t>
  </si>
  <si>
    <t>√Ångel G√≥mez Hern√°ndez</t>
  </si>
  <si>
    <t>Rodolfo Sancho, Ana Fern√°ndez, Ram√≥n Barea, Bel√©n Fabra, Lucas Blas</t>
  </si>
  <si>
    <t>s1660</t>
  </si>
  <si>
    <t>Hard Kill</t>
  </si>
  <si>
    <t>Matt Eskandari</t>
  </si>
  <si>
    <t>Jesse Metcalfe, Bruce Willis, Natalie Eva Marie, Lala Kent, Texas Battle, Swen Temmel, Sergio Rizzuto, Tyler Jon Olson, Jon Galanis</t>
  </si>
  <si>
    <t>s1831</t>
  </si>
  <si>
    <t>What Did I Mess</t>
  </si>
  <si>
    <t>Shady Hanna</t>
  </si>
  <si>
    <t>Rola Beksmati, Junaid Zeineldine, Abboudy Mallah, Tanya Nasr, Matteo El Khodr, Rita El Khoury, Tony Benn</t>
  </si>
  <si>
    <t>s1935</t>
  </si>
  <si>
    <t>Bully</t>
  </si>
  <si>
    <t>Lee Hirsch</t>
  </si>
  <si>
    <t>s1951</t>
  </si>
  <si>
    <t>Time Out</t>
  </si>
  <si>
    <t>Rikhil Bahadur</t>
  </si>
  <si>
    <t>Chirag Malhotra, Pranay Pachauri, Kaamya Sharma, Riya Kothari, Aditya Jain, Shiva Dawar, Sanya Arora, Tarana Marwah, Raunaq Chopra, Vedabrata Rao</t>
  </si>
  <si>
    <t>s1982</t>
  </si>
  <si>
    <t>Whipped</t>
  </si>
  <si>
    <t>Chandra Liow</t>
  </si>
  <si>
    <t>Andovi da Lopez, Jovial da Lopez, Chandra Liow, Tommy Limmm, Susan Sameh, Widika Sidmore, Kezia Aletheia, Karina Salim</t>
  </si>
  <si>
    <t>s2040</t>
  </si>
  <si>
    <t>Toll Booth</t>
  </si>
  <si>
    <t>Tolga Kara√ßelik</t>
  </si>
  <si>
    <t>B√º≈üra Pekin, Nur Aysan, Ruhi Sarƒ±, Nergis √ñzt√ºrk, Nadir Sarƒ±bacak, Serkan Ercan, Sermet Ye≈üil, Enes Mazak, Zafer Diper</t>
  </si>
  <si>
    <t>s2104</t>
  </si>
  <si>
    <t>Class of '83</t>
  </si>
  <si>
    <t>Atul Sabharwal</t>
  </si>
  <si>
    <t>Bobby Deol, Bhupendra Jadawat, Hitesh Bhojraj, Anup Soni, Joy Sengupta, Sameer Paranjape, Ninad Mahajani, Prithvik Pratap</t>
  </si>
  <si>
    <t>s2235</t>
  </si>
  <si>
    <t>Cold Feet</t>
  </si>
  <si>
    <t>Jim Iyke, Joselyn Dumas, Enyinna Nwigwe, Beverly Naya, Femi Adebayo, Segun Arinze, Padita Agu</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</si>
  <si>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</si>
  <si>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</si>
  <si>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</si>
  <si>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</si>
  <si>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s2452</t>
  </si>
  <si>
    <t>Mirai</t>
  </si>
  <si>
    <t>Mamoru Hosoda</t>
  </si>
  <si>
    <t>Moka Kamishiraishi, Haru Kuroki, Gen Hoshino, Kumiko Aso, Mitsuo Yoshihara, Yoshiko Miyazaki, Koji Yakusho, Masaharu Fukuyama</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</si>
  <si>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</si>
  <si>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</si>
  <si>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</si>
  <si>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</si>
  <si>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</si>
  <si>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s2486</t>
  </si>
  <si>
    <t>Mujeres arriba</t>
  </si>
  <si>
    <t>Andr√©s Feddersen</t>
  </si>
  <si>
    <t>Loretto Bernal, Natalia Valdebenito, Alison Mandel, Mat√≠as Assler, Cristi√°n Riquelme, Diego Casanueva, Samuel Gonz√°lez, Consuelo Holzapfel, Esteban Rojas, Amanda M√ºller</t>
  </si>
  <si>
    <t>s2579</t>
  </si>
  <si>
    <t>Get In</t>
  </si>
  <si>
    <t>Olivier Abbou</t>
  </si>
  <si>
    <t>Adama Niane, St√©phane Caillard, Paul Hamy, Eddy Leduc, Hubert Delattre, Matthieu Kacou, Charlotte Geiger, Christopher Fataki</t>
  </si>
  <si>
    <t>s2691</t>
  </si>
  <si>
    <t>Code 8</t>
  </si>
  <si>
    <t>Jeff Chan</t>
  </si>
  <si>
    <t>Robbie Amell, Stephen Amell, Sung Kang, Kari Matchett, Greg Bryk, Aaron Abrams, Kyla Kane</t>
  </si>
  <si>
    <t>s2818</t>
  </si>
  <si>
    <t>Baby Mamas</t>
  </si>
  <si>
    <t>Stephanie Zwane</t>
  </si>
  <si>
    <t>Salamina Mosese, Kay Smith, Thembisa Mdoda, Dineo Ranaka, Sthembiso Khoza, Khaya Mthembu, Jonathan Boynton-Lee, Nicholas Nkuna, Donovan Pietersen, Pamela Nomvete</t>
  </si>
  <si>
    <t>s2852</t>
  </si>
  <si>
    <t>Uncovered</t>
  </si>
  <si>
    <t>Zuko Nodada</t>
  </si>
  <si>
    <t>Nqobile Khumalo, Robert Hobbs, S'Thandiwe Kgoroge, Dumisani Mbebe, Thandeka Nodada, Fezile Makhanya</t>
  </si>
  <si>
    <t>s2877</t>
  </si>
  <si>
    <t>Pok√©mon: Mewtwo Strikes Back - Evolution</t>
  </si>
  <si>
    <t>Kunihiko Yuyama, Motonori Sakakibara</t>
  </si>
  <si>
    <t>Sarah Natochenny, Dan Green, Bill Rogers, Michele Knotz, Alyson Leigh Rosenfeld, Rodger Parsons</t>
  </si>
  <si>
    <t>s3003</t>
  </si>
  <si>
    <t>Whisky</t>
  </si>
  <si>
    <t>Pablo Stoll, Juan Pablo Rebella</t>
  </si>
  <si>
    <t>Andr√©s Pazos, Mirella Pascual, Jorge Bolani, Jos√© Pedro Bujaruz, Ver√≥nica Perrotta</t>
  </si>
  <si>
    <t>Uruguay, Argentina, Germany, Spain</t>
  </si>
  <si>
    <t>s3070</t>
  </si>
  <si>
    <t>Pok√©mon the Movie: Power of Us</t>
  </si>
  <si>
    <t>Tetsuo Yajima</t>
  </si>
  <si>
    <t>Gim Yeong-seon, Ikue Otani, O Inseong, I Sen-ho, Jeong-shin Woo, Sarah Natochenny</t>
  </si>
  <si>
    <t>s3141</t>
  </si>
  <si>
    <t>Isoken</t>
  </si>
  <si>
    <t>Jadesola Osiberu</t>
  </si>
  <si>
    <t>Dakore Akande, Joseph Benjamin, Marc Rhys, Funke Akindele, Lydia Forson, Damilola Adegbite, Tina Mba, Patrick Doyle</t>
  </si>
  <si>
    <t>s3274</t>
  </si>
  <si>
    <t>Klaus</t>
  </si>
  <si>
    <t>Sergio Pablos</t>
  </si>
  <si>
    <t>Jason Schwartzman, J.K. Simmons, Rashida Jones, Will Sasso, Neda Margrethe Labba, Sergio Pablos, Norm Macdonald, Joan Cusack</t>
  </si>
  <si>
    <t>Spain, United Kingdom</t>
  </si>
  <si>
    <t>s3308</t>
  </si>
  <si>
    <t>The Lovers</t>
  </si>
  <si>
    <t>Azazel Jacobs</t>
  </si>
  <si>
    <t>Aidan Gillen, Melora Walters, Tyler Ross, Jessica Sula, Lesley Fera, Tracy Letts, Debra Winger</t>
  </si>
  <si>
    <t>s3399</t>
  </si>
  <si>
    <t>Eli</t>
  </si>
  <si>
    <t>Charlie Shotwell, Lili Taylor, Kelly Reilly, Max Martini, Sadie Sink, Deneen Tyler, Katia Gomez</t>
  </si>
  <si>
    <t>s3460</t>
  </si>
  <si>
    <t>Ready to Mingle</t>
  </si>
  <si>
    <t>Luis Javier Henaine</t>
  </si>
  <si>
    <t>Cassandra Ciangherotti, Gabriela de la Garza, Ir√°n Castillo, Sophie Alexander-Katz, Flor Eduarda Gurrola, Mariana Cabrera, Juan Pablo Medina, Pablo Cruz Guerrero, Diana Bovio, Andr√©s Almeida</t>
  </si>
  <si>
    <t>s3556</t>
  </si>
  <si>
    <t>Falling Inn Love</t>
  </si>
  <si>
    <t>Christina Milian, Adam Demos, Jeffrey Bowyer-Chapman, Anna Jullienne, Claire Chitham, Blair Strang, Jonathan Martin, William Walker, Daniel Watterson, Simone Walker</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</si>
  <si>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</si>
  <si>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</si>
  <si>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</si>
  <si>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</si>
  <si>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</si>
  <si>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</si>
  <si>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</si>
  <si>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</si>
  <si>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</si>
  <si>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s3649</t>
  </si>
  <si>
    <t>The Midas Touch</t>
  </si>
  <si>
    <t>Chi Keung Fung</t>
  </si>
  <si>
    <t>Chapman To, Charlene Choi, Gao Yunxiang, Shatina Chen, Alice Li, Jiayu Xie, Jiemeng Zhuang, Venus Wong, Ching-Wan Hui, Jennifer Zhang</t>
  </si>
  <si>
    <t>s3658</t>
  </si>
  <si>
    <t>Secret Obsession</t>
  </si>
  <si>
    <t>Brenda Song, Mike Vogel, Dennis Haysbert, Ashley Scott, Paul Sloan, Daniel Booko</t>
  </si>
  <si>
    <t>s3754</t>
  </si>
  <si>
    <t>Murder Mystery</t>
  </si>
  <si>
    <t>Kyle Newacheck</t>
  </si>
  <si>
    <t>Adam Sandler, Jennifer Aniston, Luke Evans, Gemma Arterton, Adeel Akhtar, Luis Gerardo M√©ndez, Dany Boon, Terence Stamp</t>
  </si>
  <si>
    <t>s3792</t>
  </si>
  <si>
    <t>Pegasus</t>
  </si>
  <si>
    <t>Han Han</t>
  </si>
  <si>
    <t>Shen Teng, Yin Zheng, Johnny Huang, Zhang Benyu, Yin Fang, Tian Yu, Wei Xiang</t>
  </si>
  <si>
    <t>s3837</t>
  </si>
  <si>
    <t>In Family I Trust</t>
  </si>
  <si>
    <t>Patricia Font</t>
  </si>
  <si>
    <t>Clara Lago, √Ålex Garc√≠a, Carmen Maura, Alexandra Jim√©nez, Paula Malia, Fernando Guallar, Carlos Cuevas</t>
  </si>
  <si>
    <t>s3896</t>
  </si>
  <si>
    <t>Grass Is Greener</t>
  </si>
  <si>
    <t>Fab Five Freddie</t>
  </si>
  <si>
    <t>s4012</t>
  </si>
  <si>
    <t>Late Life: The Chien-Ming Wang Story</t>
  </si>
  <si>
    <t>Frank W Chen</t>
  </si>
  <si>
    <t>Chien-Ming Wang</t>
  </si>
  <si>
    <t>United States, Taiwan</t>
  </si>
  <si>
    <t>s4177</t>
  </si>
  <si>
    <t>FYRE: The Greatest Party That Never Happened</t>
  </si>
  <si>
    <t>s4325</t>
  </si>
  <si>
    <t>The American Meme</t>
  </si>
  <si>
    <t>Bert Marcus</t>
  </si>
  <si>
    <t>Paris Hilton, Josh Ostrovsky, Brittany Furlan, Kirill Bichutsky, DJ Khaled, Emily Ratajkowski, Hailey Baldwin</t>
  </si>
  <si>
    <t>s4333</t>
  </si>
  <si>
    <t>Battle</t>
  </si>
  <si>
    <t>Katarina Launing</t>
  </si>
  <si>
    <t>Lisa Teige, Fabian Svegaard Tapia, Vebj√∏rn Enger, Charlott Madeleine Utzig, Stig R. Amdam, Karen-Lise Mynster</t>
  </si>
  <si>
    <t>Norway, Denmark, Netherlands, Sweden</t>
  </si>
  <si>
    <t>s4420</t>
  </si>
  <si>
    <t>They‚Äôll Love Me When I‚Äôm Dead</t>
  </si>
  <si>
    <t>Orson Welles, Alan Cumming</t>
  </si>
  <si>
    <t>s4643</t>
  </si>
  <si>
    <t>The Land of Steady Habits</t>
  </si>
  <si>
    <t>Nicole Holofcener</t>
  </si>
  <si>
    <t>Ben Mendelsohn, Edie Falco, Connie Britton, Thomas Mann, Bill Camp, Elizabeth Marvel, Charlie Tahan, Michael Gaston, Josh Pais</t>
  </si>
  <si>
    <t>s4729</t>
  </si>
  <si>
    <t>Joker</t>
  </si>
  <si>
    <t>Shirish Kunder</t>
  </si>
  <si>
    <t>Akshay Kumar, Sonakshi Sinha, Shreyas Talpade, Minissha Lamba, Pitobash, Darshan Jariwala, Alexx O'Nell, Asrani, Sanjay Mishra, Vrijesh Hirjee</t>
  </si>
  <si>
    <t>s4813</t>
  </si>
  <si>
    <t>TAU</t>
  </si>
  <si>
    <t>Federico D'Alessandro</t>
  </si>
  <si>
    <t>Maika Monroe, Ed Skrein, Gary Oldman</t>
  </si>
  <si>
    <t>s4889</t>
  </si>
  <si>
    <t>Darc</t>
  </si>
  <si>
    <t>Julius R. Nasso</t>
  </si>
  <si>
    <t>Tony Schiena, Armand Assante, Kippei Shiina, Sho Ikushima, Vienna Hehir, Tetsu Watanabe, Grand Master John U. Kim, Dawn Olivieri</t>
  </si>
  <si>
    <t>s5191</t>
  </si>
  <si>
    <t>The Bittersweet</t>
  </si>
  <si>
    <t>D Ho</t>
  </si>
  <si>
    <t>Min-ho Lee, Zhu Xuan</t>
  </si>
  <si>
    <t>s5202</t>
  </si>
  <si>
    <t>Joan Didion: The Center Will Not Hold</t>
  </si>
  <si>
    <t>Griffin Dunne</t>
  </si>
  <si>
    <t>Joan Didion</t>
  </si>
  <si>
    <t>s5283</t>
  </si>
  <si>
    <t>Carrie Pilby</t>
  </si>
  <si>
    <t>Susan Johnson</t>
  </si>
  <si>
    <t>Bel Powley, Nathan Lane, Vanessa Bayer, Gabriel Byrne, Jason Ritter, Colin O'Donoghue, William Moseley, Desmin Borges</t>
  </si>
  <si>
    <t>s5317</t>
  </si>
  <si>
    <t>Buster's Mal Heart</t>
  </si>
  <si>
    <t>Sarah Adina Smith</t>
  </si>
  <si>
    <t>Rami Malek, DJ Qualls, Kate Lyn Sheil, Sukha Belle Potter, Toby Huss, Lin Shaye, Mark Kelly, Bruce Bundy, Teresa Yenque, Sandra Ellis Lafferty, Nicholas Pryor</t>
  </si>
  <si>
    <t>s5497</t>
  </si>
  <si>
    <t>The Mars Generation</t>
  </si>
  <si>
    <t>Michael Barnett</t>
  </si>
  <si>
    <t>Neil deGrasse Tyson, Bill Nye, Michio Kaku</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</si>
  <si>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</si>
  <si>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</si>
  <si>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</si>
  <si>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</si>
  <si>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</si>
  <si>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s5643</t>
  </si>
  <si>
    <t>Coin Heist</t>
  </si>
  <si>
    <t>Emily Hagins</t>
  </si>
  <si>
    <t>Sasha Pieterse, Alexis G. Zall, Alex Saxon, Jay Walker, Mark Blum, Neal Huff, Michael Cyril Creighton, Blanche Baker, Connor Ratliff, Will Denton</t>
  </si>
  <si>
    <t>s5667</t>
  </si>
  <si>
    <t>Eddie - Strongman</t>
  </si>
  <si>
    <t>Matt Bell</t>
  </si>
  <si>
    <t>Eddie Hall</t>
  </si>
  <si>
    <t>s5720</t>
  </si>
  <si>
    <t>True Memoirs of an International Assassin</t>
  </si>
  <si>
    <t>Jeff Wadlow</t>
  </si>
  <si>
    <t>Kevin James, Andy Garcia, Zulay Henao, Maurice Compte, Kelen Coleman, Andrew Howard, Rob Riggle, Leonard Earl Howze, Yul Vazquez, Kim Coates, Daniel Zacapa, Ron Rifkin, Jeff Chase</t>
  </si>
  <si>
    <t>s6046</t>
  </si>
  <si>
    <t>A Mission in an Old Movie</t>
  </si>
  <si>
    <t>Edward, Fifi Abdo, Lotfy Labib, Madeleine Matar, Nahla Zaki, Ahmed Fathy, Said Tarabeek, Badriya Tolba, Eman El-Sayed</t>
  </si>
  <si>
    <t>s6060</t>
  </si>
  <si>
    <t>A Tale of Love and Darkness</t>
  </si>
  <si>
    <t>Natalie Portman</t>
  </si>
  <si>
    <t>Natalie Portman, Gilad Kahana, Amir Tessler, Moni Moshonov, Ohad Knoller, Makram Khoury, Neta Riskin, Alexander Peleg, Rotem Keinan, Tomer Kapon</t>
  </si>
  <si>
    <t>Israel, United States</t>
  </si>
  <si>
    <t>s6129</t>
  </si>
  <si>
    <t>Always a Bridesmaid</t>
  </si>
  <si>
    <t>Trey Haley</t>
  </si>
  <si>
    <t>Javicia Leslie, Jordan Calloway, Richard Lawson, Yvette Nicole Brown, Michelle Mitchenor, Amber Chardae Robinson, Jasmin Brown</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</si>
  <si>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</si>
  <si>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</si>
  <si>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</si>
  <si>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</si>
  <si>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s6288</t>
  </si>
  <si>
    <t>Best Neighbors</t>
  </si>
  <si>
    <t>Tamer Bassiouni</t>
  </si>
  <si>
    <t>Sameh Hussain, Menna Arafa, Merna al-Mohandes</t>
  </si>
  <si>
    <t>s6293</t>
  </si>
  <si>
    <t>Beyond All Boundaries</t>
  </si>
  <si>
    <t>Sushrut Jain</t>
  </si>
  <si>
    <t>Kunal Nayyar</t>
  </si>
  <si>
    <t>s6340</t>
  </si>
  <si>
    <t>Blue Jasmine</t>
  </si>
  <si>
    <t>Woody Allen</t>
  </si>
  <si>
    <t>Cate Blanchett, Sally Hawkins, Alec Baldwin, Louis C.K., Bobby Cannavale, Andrew Dice Clay, Peter Sarsgaard, Michael Stuhlbarg, Tammy Blanchard, Max Casella, Alden Ehrenreich</t>
  </si>
  <si>
    <t>s6389</t>
  </si>
  <si>
    <t>Bullitt County</t>
  </si>
  <si>
    <t>David McCracken</t>
  </si>
  <si>
    <t>Mike C. Nelson, Jenni Melear, David McCracken, Napoleon Ryan, Dorothy Lyman, Richard Riehle</t>
  </si>
  <si>
    <t>s6398</t>
  </si>
  <si>
    <t>Cabin Fever</t>
  </si>
  <si>
    <t>Travis Zariwny</t>
  </si>
  <si>
    <t>Gage Golightly, Matthew Daddario, Samuel Davis, Nadine Crocker, Dustin Ingram, Randy Schulman</t>
  </si>
  <si>
    <t>s6424</t>
  </si>
  <si>
    <t>Carrie</t>
  </si>
  <si>
    <t>Sissy Spacek, Piper Laurie, Amy Irving, William Katt, John Travolta, Nancy Allen, Betty Buckley, P.J. Soles, Priscilla Pointer, Sydney Lassick, Stefan Gierasch, Michael Talbott, Doug Cox, Harry Gold, Noelle North</t>
  </si>
  <si>
    <t>s6468</t>
  </si>
  <si>
    <t>Chief Daddy</t>
  </si>
  <si>
    <t>Taiwo Obileye, Joke Silva, Falz The Bahd Guy, Dakore Akande, Funke Akindele, Zainab Balogun, Shaffy Bello, Ini Edo, Linda Ihuoma-Suleiman, Mawuli Gavor, Richard Mofe-Damijo, Rachael Oniga, Nkem Owoh, Patience Ozokwor</t>
  </si>
  <si>
    <t>s6645</t>
  </si>
  <si>
    <t>Dragonheart: Battle for the Heartfire</t>
  </si>
  <si>
    <t>Patrik Syversen</t>
  </si>
  <si>
    <t>Tom Rhys Harries, Jessamine-Bliss Bell, Patrick Stewart, Andr√© Eriksen, Richard Cordery, Martin Hutson, Turlough Convery, Delroy Brown, Tamzin Merchant</t>
  </si>
  <si>
    <t>s6713</t>
  </si>
  <si>
    <t>Every Time I Die</t>
  </si>
  <si>
    <t>Robi Michael</t>
  </si>
  <si>
    <t>Drew Fonteiro, Marc Menchaca, Michelle Macedo, Tyler Fleming, Melissa Macedo, Kenneth Moronta, Frankie Hinton</t>
  </si>
  <si>
    <t>s6754</t>
  </si>
  <si>
    <t>Final Destination</t>
  </si>
  <si>
    <t>Devon Sawa, Ali Larter, Kerr Smith, Kristen Cloke, Seann William Scott, Tony Todd, Daniel Roebuck, Chad Donella, Roger Guenveur Smith, Amanda Detmer</t>
  </si>
  <si>
    <t>Cult Movies, Horror Movies, Thrillers</t>
  </si>
  <si>
    <t>s6785</t>
  </si>
  <si>
    <t>Forbidden Planet</t>
  </si>
  <si>
    <t>Fred M. Wilcox</t>
  </si>
  <si>
    <t>Leslie Nielsen, Walter Pidgeon, Anne Francis, Jack Kelly, Warren Stevens, James Drury, Earl Holliman</t>
  </si>
  <si>
    <t>Action &amp; Adventure, Classic Movies, Sci-Fi &amp; Fantasy</t>
  </si>
  <si>
    <t>s6887</t>
  </si>
  <si>
    <t>Gothika</t>
  </si>
  <si>
    <t>Mathieu Kassovitz</t>
  </si>
  <si>
    <t>Halle Berry, Robert Downey Jr., Charles S. Dutton, John Carroll Lynch, Bernard Hill, Pen√©lope Cruz, Dorian Harewood, Bronwen Mantel</t>
  </si>
  <si>
    <t>United States, France, Canada, Spain</t>
  </si>
  <si>
    <t>s7038</t>
  </si>
  <si>
    <t>I Am Jane Doe</t>
  </si>
  <si>
    <t>Mary Mazzio</t>
  </si>
  <si>
    <t>Jessica Chastain</t>
  </si>
  <si>
    <t>s7209</t>
  </si>
  <si>
    <t>King's Ransom</t>
  </si>
  <si>
    <t>Jeffrey W. Byrd</t>
  </si>
  <si>
    <t>Anthony Anderson, Jay Mohr, Kellita Smith, Nicole Ari Parker, Regina Hall, Loretta Devine, Donald Faison, Leila Arcieri, Charlie Murphy, Brooke D'Orsay</t>
  </si>
  <si>
    <t>s7324</t>
  </si>
  <si>
    <t>Lo and Behold: Reveries of the Connected World</t>
  </si>
  <si>
    <t>s7345</t>
  </si>
  <si>
    <t>Love Dot Com: The Social Experiment</t>
  </si>
  <si>
    <t>Charneice Fox</t>
  </si>
  <si>
    <t>Brave Williams, Tobias Truvillion, Kym Whitley, LisaRaye McCoy, Charles Malik Whitfield, W. Ellington Felton, Christopher Williams, Angus Whinfield, Jamie Moreen, Raheem Devaughn</t>
  </si>
  <si>
    <t>s7359</t>
  </si>
  <si>
    <t>Lucha: Playing the Impossible</t>
  </si>
  <si>
    <t>Ana Quiroga</t>
  </si>
  <si>
    <t>Luciana Aymar</t>
  </si>
  <si>
    <t>s7398</t>
  </si>
  <si>
    <t>Manhattan Romance</t>
  </si>
  <si>
    <t>Tom O'Brien</t>
  </si>
  <si>
    <t>Tom O'Brien, Katherine Waterston, Caitlin Fitzgerald, Gaby Hoffmann, Louis Cancelmi, Zach Grenier</t>
  </si>
  <si>
    <t>s7443</t>
  </si>
  <si>
    <t>Men in Black</t>
  </si>
  <si>
    <t>Tommy Lee Jones, Will Smith, Linda Fiorentino, Vincent D'Onofrio, Rip Torn, Tony Shalhoub, Siobhan Fallon Hogan, Mike Nussbaum, Jon Gries, Sergio Calder√≥n</t>
  </si>
  <si>
    <t>s7696</t>
  </si>
  <si>
    <t>Paid in Full</t>
  </si>
  <si>
    <t>Wood Harris, Mekhi Phifer, Kevin Carroll, Esai Morales, Chi McBride, Cam'ron, Remo Greene, Cynthia Martells, Elise Neal, Regina Hall, Joyce Walker</t>
  </si>
  <si>
    <t>s7815</t>
  </si>
  <si>
    <t>R.L. Stine's Mostly Ghostly</t>
  </si>
  <si>
    <t>Richard Correll</t>
  </si>
  <si>
    <t>Madison Pettis, Sterling Beaumon, Luke Benward, Brian Stepanek, David DeLuise, Kim Rhodes, Adam Hicks, Ali Lohan, Sabrina Bryan, Rachel Winfree, Diego Acu√±a</t>
  </si>
  <si>
    <t>s7886</t>
  </si>
  <si>
    <t>Roh's Beauty</t>
  </si>
  <si>
    <t>Sameh Abdulaziz</t>
  </si>
  <si>
    <t>Haifa Wehbe, Bassem Samra, Mohamed Lotfy, Ahmed Fathy, Nagua Fouad, Ahlam Al-Gritly, Karim El Abnoudi, Salah Abdullah, Hakim, Usha</t>
  </si>
  <si>
    <t>s8012</t>
  </si>
  <si>
    <t>SHOT! The Psycho-Spiritual Mantra of Rock</t>
  </si>
  <si>
    <t>Barney Clay</t>
  </si>
  <si>
    <t>Mick Rock</t>
  </si>
  <si>
    <t>s8064</t>
  </si>
  <si>
    <t>Sparkle</t>
  </si>
  <si>
    <t>Sam O'Steen</t>
  </si>
  <si>
    <t>Tony King, Mary Alice, Irene Cara, Dorian Harewood, Paul Lambert, Beatrice Winde, Lonette McKee</t>
  </si>
  <si>
    <t>s8088</t>
  </si>
  <si>
    <t>Step Brothers</t>
  </si>
  <si>
    <t>Adam McKay</t>
  </si>
  <si>
    <t>Will Ferrell, John C. Reilly, Mary Steenburgen, Richard Jenkins, Adam Scott, Kathryn Hahn, Andrea Savage, Lurie Poston, Elizabeth Yozamp, Logan Manus, Rob Riggle</t>
  </si>
  <si>
    <t>s8132</t>
  </si>
  <si>
    <t>Surat Dari Praha</t>
  </si>
  <si>
    <t>Tio Pakusadewo, Julie Estelle, Widyawati, Rio Dewanto, Chicco Jerikho, Jajang C. Noer, Shafira Umm</t>
  </si>
  <si>
    <t>s8169</t>
  </si>
  <si>
    <t>Terra</t>
  </si>
  <si>
    <t>Yann Arthus-Bertrand, Michael Pitiot</t>
  </si>
  <si>
    <t>Vanessa Paradis</t>
  </si>
  <si>
    <t>s8214</t>
  </si>
  <si>
    <t>The Bleeder</t>
  </si>
  <si>
    <t>Philippe Falardeau</t>
  </si>
  <si>
    <t>Liev Schreiber, Elisabeth Moss, Ron Perlman, Naomi Watts, Jim Gaffigan, Michael Rapaport, Pooch Hall, Morgan Spector, Jason Jones</t>
  </si>
  <si>
    <t>s8219</t>
  </si>
  <si>
    <t>The Boss's Daughter</t>
  </si>
  <si>
    <t>Olivier Loustau</t>
  </si>
  <si>
    <t>Christa Th√©ret, Olivier Loustau, Florence Thomassin, Patrick Descamps, St√©phane Rideau, Pierre Berriau, Deborah Grall, Vincent Martinez</t>
  </si>
  <si>
    <t>s8381</t>
  </si>
  <si>
    <t>The Lake House</t>
  </si>
  <si>
    <t>Keanu Reeves, Sandra Bullock, Dylan Walsh, Shohreh Aghdashloo, Ebon Moss-Bachrach, Lynn Collins, Willeke van Ammelrooy, Christopher Plummer</t>
  </si>
  <si>
    <t>Dramas, Romantic Movies, Sci-Fi &amp; Fantasy</t>
  </si>
  <si>
    <t>s8408</t>
  </si>
  <si>
    <t>The Lovers and the Despot</t>
  </si>
  <si>
    <t>Robert Cannan, Ross Adam</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</si>
  <si>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</si>
  <si>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</si>
  <si>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</si>
  <si>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</si>
  <si>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s8525</t>
  </si>
  <si>
    <t>The Surrounding Game</t>
  </si>
  <si>
    <t>Will Lockhart, Cole D. Pruitt</t>
  </si>
  <si>
    <t>s8551</t>
  </si>
  <si>
    <t>The Walls of the Moon</t>
  </si>
  <si>
    <t>Ossama Abu El Atta, Tarek Al Eryan</t>
  </si>
  <si>
    <t>Mona Zaki, Asser Yassin, Amr Saad, Salwa Mohammed</t>
  </si>
  <si>
    <t>s8557</t>
  </si>
  <si>
    <t>The Wedding Party 2: Destination Dubai</t>
  </si>
  <si>
    <t>Enyinna Nwigwe, Daniella Down, Banky Wellington, Adesua Etomi, Somkele Iyamah, Iretiola Doyle, Sola Sobowale, Michael De Pinna, Lynita Crofford, Patience Ozokwor</t>
  </si>
  <si>
    <t>s8627</t>
  </si>
  <si>
    <t>Tremors 6: A Cold Day in Hell</t>
  </si>
  <si>
    <t>Michael Gross, Jamie Kennedy, Tanya van Graan, Jamie-Lee Money, Stephanie Schildknecht, Greg Kriek, Jenna Upton, Jay Anstey, Christie Peruso</t>
  </si>
  <si>
    <t>Action &amp; Adventure, Comedies, Horror Movies</t>
  </si>
  <si>
    <t>s8698</t>
  </si>
  <si>
    <t>War on Everyone</t>
  </si>
  <si>
    <t>John Michael McDonagh</t>
  </si>
  <si>
    <t>Alexander Skarsg√•rd, Michael Pe√±a, Theo James, Tessa Thompson, Caleb Landry Jones, Paul Reiser, Stephanie Sigman, David Wilmot, Malcolm Barrett</t>
  </si>
  <si>
    <t>s8795</t>
  </si>
  <si>
    <t>ÿßÿ¥ÿ™ÿ®ÿßŸÉ</t>
  </si>
  <si>
    <t>Mohamed Diab</t>
  </si>
  <si>
    <t>Nelly Karim, Hany Adel, Tarek Abdel Aziz, Ahmed Malek, Ahmed Dash, Husni Sheta, Aly Eltayeb, Amr El Kady, Mohamed Abd El Azim, Gameel Barsoum, Ashraf Hamdy</t>
  </si>
  <si>
    <t>Egypt, France</t>
  </si>
  <si>
    <t>s52</t>
  </si>
  <si>
    <t>InuYasha the Movie 2: The Castle Beyond the Looking Glass</t>
  </si>
  <si>
    <t>Kappei Yamaguchi, Satsuki Yukino, Mieko Harada, Koji Tsujitani, Houko Kuwashima, Kumiko Watanabe, Noriko Hidaka, Kenichi Ogata, Toshiyuki Morikawa, Izumi Ogami</t>
  </si>
  <si>
    <t>99 min</t>
  </si>
  <si>
    <t>s53</t>
  </si>
  <si>
    <t>InuYasha the Movie 3: Swords of an Honorable Ruler</t>
  </si>
  <si>
    <t>Kappei Yamaguchi, Satsuki Yukino, Koji Tsujitani, Houko Kuwashima, Kumiko Watanabe, Ken Narita, Akio Otsuka, Kikuko Inoue</t>
  </si>
  <si>
    <t>s120</t>
  </si>
  <si>
    <t>Here and There</t>
  </si>
  <si>
    <t>Janine Gutierrez, JC Santos, Victor Anastacio, Yesh Burce, Lotlot De Leon</t>
  </si>
  <si>
    <t>s338</t>
  </si>
  <si>
    <t>Good Luck Chuck</t>
  </si>
  <si>
    <t>Mark Helfrich</t>
  </si>
  <si>
    <t>Dane Cook, Jessica Alba, Dan Fogler, Ellia English, Sasha Pieterse, Annie Wood, Lonny Ross, Chelan Simmons, Simone Bailly, Jodelle Ferland, Crystal Lowe, Troy Gentile, Georgia Craig, Michelle Harrison, Chiara Zanni</t>
  </si>
  <si>
    <t>s345</t>
  </si>
  <si>
    <t>My Girl 2</t>
  </si>
  <si>
    <t>Howard Zieff</t>
  </si>
  <si>
    <t>Anna Chlumsky, Austin O'Brien, Dan Aykroyd, Jamie Lee Curtis, Richard Masur, Christine Ebersole, Angeline Ball</t>
  </si>
  <si>
    <t>s427</t>
  </si>
  <si>
    <t>Cousins</t>
  </si>
  <si>
    <t>Ainsley Gardiner, Briar Grace-Smith</t>
  </si>
  <si>
    <t>Rachel House, Briar Grace-Smith, Tanea Heke, Tioreore Ngatai-Melbourne, Ana Scotney, Hariata Moriarty, Chelsie Preston Crayford, Sylvia Rands</t>
  </si>
  <si>
    <t>s722</t>
  </si>
  <si>
    <t>Rogue Warfare: Death of a Nation</t>
  </si>
  <si>
    <t>Will Yun Lee, Jermaine Love, Rory Markham, Bertrand-Xavier Corbi, Katie Keene, Fernando Chien, Gina DeCesare, Michael Blalock, Stephen Lang, Chris Mulkey</t>
  </si>
  <si>
    <t>s744</t>
  </si>
  <si>
    <t>Copenhagen</t>
  </si>
  <si>
    <t>Gethin Anthony, Frederikke Dahl Hansen, Sebastian Armesto, Olivia Grant, Baard Owe, Mille Dinesen, Martin Hestb√¶k, Tamzin Merchant</t>
  </si>
  <si>
    <t>Canada, United States, Denmark</t>
  </si>
  <si>
    <t>s782</t>
  </si>
  <si>
    <t>Black Holes | The Edge of All We Know</t>
  </si>
  <si>
    <t>Peter Galison</t>
  </si>
  <si>
    <t>s803</t>
  </si>
  <si>
    <t>Ninja Assassin</t>
  </si>
  <si>
    <t>James McTeigue</t>
  </si>
  <si>
    <t>Rain, Naomie Harris, Ben Miles, Rick Yune, Sh√¥ Kosugi, Sung Kang, Richard van Weyden, Thorston Manderlay, Wladimir Tarasjanz, Eleonore Weisgerber</t>
  </si>
  <si>
    <t>Germany, United States, France</t>
  </si>
  <si>
    <t>s813</t>
  </si>
  <si>
    <t>Swordfish</t>
  </si>
  <si>
    <t>John Travolta, Hugh Jackman, Halle Berry, Don Cheadle, Sam Shepard, Vinnie Jones, Drea de Matteo, Rudolf Martin, Zach Grenier, Camryn Grimes</t>
  </si>
  <si>
    <t>s859</t>
  </si>
  <si>
    <t>Maged El-Kidwani, Bassem Samra, Ahmed El Fishawy, Nelly Kariem, Boshra, Nahed El Seba√Ø, Marwa Mehran, Sawsan Badr, Omar El Saeed, Moataz Al-Demerdash</t>
  </si>
  <si>
    <t>s878</t>
  </si>
  <si>
    <t>Cinema Bandi</t>
  </si>
  <si>
    <t>Praveen Kandregula</t>
  </si>
  <si>
    <t>Vikas Vasistha, Sandeep Varanasi, Rag Mayur, Trishara, Munivenkatapa, Uma Yg, Sirivennela Yanamandhala, Sindhu Sreenivasa Murthy</t>
  </si>
  <si>
    <t>s895</t>
  </si>
  <si>
    <t>Dance of the Forty One</t>
  </si>
  <si>
    <t>David Pablos</t>
  </si>
  <si>
    <t>Alfonso Herrera, Emiliano Zurita, Mabel Cadena, Fernando Becerril, Paulina √Ålvarez Mu√±oz</t>
  </si>
  <si>
    <t>Mexico, Brazil</t>
  </si>
  <si>
    <t>s911</t>
  </si>
  <si>
    <t>Monster</t>
  </si>
  <si>
    <t>Anthony Mandler</t>
  </si>
  <si>
    <t>Kelvin Harrison Jr., Jennifer Hudson, Jeffrey Wright, Jennifer Ehle, Tim Blake Nelson, Nasir 'Nas' Jones, Rakim Mayers, Paul Ben-Victor, John David Washington, Jharrel Jerome, Dorian Missick</t>
  </si>
  <si>
    <t>s930</t>
  </si>
  <si>
    <t>Dead Again in Tombstone</t>
  </si>
  <si>
    <t>Roel Rein√©</t>
  </si>
  <si>
    <t>Danny Trejo, Jake Busey, Elysia Rotaru, Dean McDermott, Elizabeth Lavender, Peter Skagen</t>
  </si>
  <si>
    <t>s953</t>
  </si>
  <si>
    <t>The Whole Nine Yards</t>
  </si>
  <si>
    <t>Jonathan Lynn</t>
  </si>
  <si>
    <t>Bruce Willis, Matthew Perry, Rosanna Arquette, Michael Clarke Duncan, Natasha Henstridge, Amanda Peet, Kevin Pollak, Harland Williams, Carmen Ferland, Serge Christianssens</t>
  </si>
  <si>
    <t>s1134</t>
  </si>
  <si>
    <t>Sniper: Ghost Shooter</t>
  </si>
  <si>
    <t>Chad Michael Collins, Billy Zane, Dennis Haysbert, Nick Gomez, Ravil Isyanov, Stephanie Vogt, Navid Negahban, Presciliana Esparolini, Enoch Frost</t>
  </si>
  <si>
    <t>s1223</t>
  </si>
  <si>
    <t>The Block Island Sound</t>
  </si>
  <si>
    <t>Kevin McManus, Matthew McManus</t>
  </si>
  <si>
    <t>Chris Sheffield, Michaela McManus, Neville Archambault, Ryan O'Flanagan, Matilda Lawler, Jim Cummings, Jeremy Holm, Heidi Niedermeyer, Willie C. Carpenter, Matthew Lawler</t>
  </si>
  <si>
    <t>s1330</t>
  </si>
  <si>
    <t>The Misadventures of Hedi and Cokeman</t>
  </si>
  <si>
    <t>Julien Royal</t>
  </si>
  <si>
    <t>Hedi Bouchenafa, Nassim Lyes, Fred Testot, Julie Ferrier, Benjamin Trani√©, Hugues Jourdain, Charlotte Gabris, Vincent Desagnat, Nina Kepekian, Hakim Jemili, Bun-hay Mean</t>
  </si>
  <si>
    <t>s1429</t>
  </si>
  <si>
    <t>Is Love Enough? Sir</t>
  </si>
  <si>
    <t>Rohena Gera</t>
  </si>
  <si>
    <t>Tillotama Shome, Vivek Gomber, Geetanjali Kulkarni, Rahul Vohra, Divya Seth, Chandrachoor Rai, Dilnaz Irani, Bhagyashree Pandit, Anupriya Goenka, Rashi Mal</t>
  </si>
  <si>
    <t>s1439</t>
  </si>
  <si>
    <t>Tony Parker: The Final Shot</t>
  </si>
  <si>
    <t>Tony Parker</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</si>
  <si>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</si>
  <si>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</si>
  <si>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</si>
  <si>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</si>
  <si>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s1664</t>
  </si>
  <si>
    <t>Dolly Parton‚Äôs Christmas on the Square</t>
  </si>
  <si>
    <t>Dolly Parton, Christine Baranski, Treat Williams, Jenifer Lewis, Josh Segarra, Jeanine Mason, Mary Lane Haskell</t>
  </si>
  <si>
    <t>s1833</t>
  </si>
  <si>
    <t>Zozo</t>
  </si>
  <si>
    <t>Josef Fares</t>
  </si>
  <si>
    <t>Imad Creidi, Antoinette Turk, Elias Gergi, Carmen Lebbos, Viktor Axelsson, Charbel Iskandar, Yasmine Awad</t>
  </si>
  <si>
    <t>Sweden, Czech Republic, United Kingdom, Denmark, Netherlands</t>
  </si>
  <si>
    <t>s1845</t>
  </si>
  <si>
    <t>A Babysitter's Guide to Monster Hunting</t>
  </si>
  <si>
    <t>Rachel Talalay</t>
  </si>
  <si>
    <t>Tamara Smart, Oona Laurence, Tom Felton, Troy Leigh-Anne Johnson, Lynn Masako Cheng, Ty Consiglio, Ian Ho, Indya Moore, Alessio Scalzotto, Tamsen McDonough</t>
  </si>
  <si>
    <t>s2037</t>
  </si>
  <si>
    <t>#Alive</t>
  </si>
  <si>
    <t>Cho Il</t>
  </si>
  <si>
    <t>Yoo Ah-in, Park Shin-hye</t>
  </si>
  <si>
    <t>s2184</t>
  </si>
  <si>
    <t>What Keeps You Alive</t>
  </si>
  <si>
    <t>Colin Minihan</t>
  </si>
  <si>
    <t>Hannah Emily Anderson, Brittany Allen, Martha MacIsaac, Joey Klein, Charlotte Lindsay Marron</t>
  </si>
  <si>
    <t>LGBTQ Movies, Thrillers</t>
  </si>
  <si>
    <t>LGBTQ Movies</t>
  </si>
  <si>
    <t>s2329</t>
  </si>
  <si>
    <t>Ride Like a Girl</t>
  </si>
  <si>
    <t>Rachel Griffiths</t>
  </si>
  <si>
    <t>Teresa Palmer, Sam Neill, Sullivan Stapleton, Stevie Payne, Brooke Satchwell, Magda Szubanski, Aaron Glenane, Damien Garvey, Sophia Crawford, Henry Nixon</t>
  </si>
  <si>
    <t>s2458</t>
  </si>
  <si>
    <t>Freej Al Taibeen</t>
  </si>
  <si>
    <t>Ali Al Shehhi, Huda Al Ghanim, Muhammed Murshed, Yaser Alneyadi, Khaled Al-Nuaimi, Nasser Al-Dhahnani, Nawal Chamoun, Iman Husein</t>
  </si>
  <si>
    <t>s2781</t>
  </si>
  <si>
    <t>Curtiz</t>
  </si>
  <si>
    <t>Tamas Yvan Topolanszky</t>
  </si>
  <si>
    <t>Ferenc Lengyel, Evelin Dobos, Declan Hannigan, Scott Alexander Young, J√≥zsef Gyabronka, Nikolett Barabas, Yan Feldman, Rafael Feldman, Christopher Krieg, Andrew Hefler, Lili Bord√°n</t>
  </si>
  <si>
    <t>s3026</t>
  </si>
  <si>
    <t>MindGamers</t>
  </si>
  <si>
    <t>Andrew Goth</t>
  </si>
  <si>
    <t>Tom Payne, Melia Kreiling, Antonia Campbell-Hughes, Sam Neill, Turlough Convery, Oliver Stark, Dominique Tipper, Ryan Doyle, Simon Paisley-day, Pedja Bjelac</t>
  </si>
  <si>
    <t>s3152</t>
  </si>
  <si>
    <t>A Trip to Jamaica</t>
  </si>
  <si>
    <t>Ayo Makun, Funke Akindele, Nse Ikpe-Etim, Dan Davies, Paul Campbell, Chris Attoh, Rebecca Silvera, Eric Roberts, Joe Diaz, Alex Moore</t>
  </si>
  <si>
    <t>s3400</t>
  </si>
  <si>
    <t>In My Country</t>
  </si>
  <si>
    <t>Frank Rajah Arase</t>
  </si>
  <si>
    <t>Sam Dede, Bimbo Manuel, Okawa Shaznay, Shan George, Austin Enabulele, Precious Udoh</t>
  </si>
  <si>
    <t>s3412</t>
  </si>
  <si>
    <t>Up North</t>
  </si>
  <si>
    <t>Tope Oshin</t>
  </si>
  <si>
    <t>Banky Wellington, Rahama Sadau, Kanayo O. Kanayo, Ibrahim Suleiman, Michelle Dede, Adesua Etomi, Hilda Dokubo, Akin Lewis</t>
  </si>
  <si>
    <t>s3432</t>
  </si>
  <si>
    <t>The Bling Lagosians</t>
  </si>
  <si>
    <t>Bolanle Austen-Peters</t>
  </si>
  <si>
    <t>Gbenga Titiloye, Elvina Ibru, Sharon Ooja, Osas Ighodaro Ajibade, Monalisa Chinda, Toyin Abraham, Bisola Aiyeola, Oladele Ogunlana, Jimmy Odukoya, Alex Ekubo</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</si>
  <si>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</si>
  <si>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</si>
  <si>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</si>
  <si>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s4038</t>
  </si>
  <si>
    <t>Nappily Ever After</t>
  </si>
  <si>
    <t>Sanaa Lathan, Ricky Whittle, Lynn Whitfield, Lyriq Bent, Ernie Hudson</t>
  </si>
  <si>
    <t>s4097</t>
  </si>
  <si>
    <t>Studio 54</t>
  </si>
  <si>
    <t>Matt Tyrnauer</t>
  </si>
  <si>
    <t>s4206</t>
  </si>
  <si>
    <t>The Last Laugh</t>
  </si>
  <si>
    <t>Greg Pritikin</t>
  </si>
  <si>
    <t>Chevy Chase, Richard Dreyfuss, Andie MacDowell, Kate Micucci, Chris Parnell, George Wallace, Lewis Black</t>
  </si>
  <si>
    <t>s4402</t>
  </si>
  <si>
    <t>All's Well, End's Well (2009)</t>
  </si>
  <si>
    <t>Vincent Kok</t>
  </si>
  <si>
    <t>Louis Koo, Sandra Ng Kwan Yue, Raymond Wong, Ronald Cheng, Yao Chen, Guo Tao, Heung Kam Lee, Chun Chau Ha, Miki Shum</t>
  </si>
  <si>
    <t>s4513</t>
  </si>
  <si>
    <t>Errementari: The Blacksmith and the Devil</t>
  </si>
  <si>
    <t>Paul Urkijo Alijo</t>
  </si>
  <si>
    <t>Kandido Uranga, Uma Bracaglia, Eneko Sagardoy, Ram√≥n Agirre, Josean Bengoetxea, Gotzon S√°nchez, Jos√© Ram√≥n Argoitia, Gorka Aguinagalde, I√±igo de la Iglesia, Aitor Urtzelai</t>
  </si>
  <si>
    <t>Spain, France</t>
  </si>
  <si>
    <t>Horror Movies, International Movies, Sci-Fi &amp; Fantasy</t>
  </si>
  <si>
    <t>s4570</t>
  </si>
  <si>
    <t>Harishchandrachi Factory</t>
  </si>
  <si>
    <t>Paresh Mokashi</t>
  </si>
  <si>
    <t>Nandu Madhav, Vibhawari Deshpande, Ambarish Deshpande, Mohit Gokhale, Dilip Joglekar, Dheeresh Joshi, Ketan Karande, Atharva Karve, Mayur Khandge, Sandip Pathak</t>
  </si>
  <si>
    <t>s4883</t>
  </si>
  <si>
    <t>Thi Mai</t>
  </si>
  <si>
    <t>Patricia Ferreira</t>
  </si>
  <si>
    <t>Carmen Machi, Adriana Ozores, Aitana S√°nchez-Gij√≥n, Dani Rovira, Eric Nguyen, Pedro Casablanc, Jos√© Troncoso, Jos√© Burgos, Ana L√≥pez, Pedro Miguel Mart√≠nez, Nguyen Ngan Ha</t>
  </si>
  <si>
    <t>s4930</t>
  </si>
  <si>
    <t>I Am not an Easy Man</t>
  </si>
  <si>
    <t>Eleonore Pourriat</t>
  </si>
  <si>
    <t>Vincent Elbaz, Marie-Sophie Ferdane, Pierre Benezit, Blanche Gardin, Celine Menville</t>
  </si>
  <si>
    <t>s4972</t>
  </si>
  <si>
    <t>Layla M.</t>
  </si>
  <si>
    <t>Mijke de Jong</t>
  </si>
  <si>
    <t>Nora El Koussour, Ilias Addab, Mohammed Azaay, Esma Abouzahra, Bilal Wahib, Nezha Karim, Ayisha Siddiqi, Aziz Akazim, Hassan Akkouch, Husam Chadat</t>
  </si>
  <si>
    <t>Netherlands, Belgium, Germany, Jordan</t>
  </si>
  <si>
    <t>s5075</t>
  </si>
  <si>
    <t>Bad Day for the Cut</t>
  </si>
  <si>
    <t>Chris Baugh</t>
  </si>
  <si>
    <t>Nigel O'Neill, Susan Lynch, J√≥zef Pawlowski, Stuart Graham, David Pearse, Brian Milligan, Anna Prochniak, Stella McCusker, Ian McElhinney, Lalor Roddy</t>
  </si>
  <si>
    <t>s5147</t>
  </si>
  <si>
    <t>The Worthy</t>
  </si>
  <si>
    <t>Ali F. Mostafa</t>
  </si>
  <si>
    <t>Ali Suliman, Mahmoud Al Atrash, Samer al Masri, Rakeen Saad, Habib Ghuloom, Samer Ismail, Salah Hanoun, Maisa Abd Elhadi, Mohammad Al Ibrahimi, Nabeel Ahmad Alkoni</t>
  </si>
  <si>
    <t>United Arab Emirates, Romania</t>
  </si>
  <si>
    <t>s5278</t>
  </si>
  <si>
    <t>#realityhigh</t>
  </si>
  <si>
    <t>Fernando Lebrija</t>
  </si>
  <si>
    <t>Nesta Cooper, Kate Walsh, John Michael Higgins, Keith Powers, Alicia Sanz, Jake Borelli, Kid Ink, Yousef Erakat, Rebekah Graf, Anne Winters, Peter Gilroy, Patrick Davis</t>
  </si>
  <si>
    <t>s5503</t>
  </si>
  <si>
    <t>In the Shadow of Iris</t>
  </si>
  <si>
    <t>Romain Duris, Charlotte Le Bon, Jalil Lespert, Camille Cottin, Adel Bencherif, Sophie Verbeeck, H√©l√®ne Barbry</t>
  </si>
  <si>
    <t>s5530</t>
  </si>
  <si>
    <t>Slam</t>
  </si>
  <si>
    <t>Andrea Molaioli</t>
  </si>
  <si>
    <t>Ludovico Tersigni, Jasmine Trinca, Luca Marinelli, Barbara Ramella, Gianluca Broccatelli, Pietro Ragusa, Fiorenza Tessari</t>
  </si>
  <si>
    <t>s5549</t>
  </si>
  <si>
    <t>Life 2.0</t>
  </si>
  <si>
    <t>Jason Spingarn-Koff</t>
  </si>
  <si>
    <t>s5590</t>
  </si>
  <si>
    <t>Opera√ß√µes Especiais</t>
  </si>
  <si>
    <t>Tomas Portella</t>
  </si>
  <si>
    <t>Cleo Pires, Marcos Caruso, Thiago Martins, Fabr√≠cio Boliveira, Fabiula Nascimento, Antonio Pedro Tabet, F√°bio Lago, Anal√∫ Prestes, Gillray Coutinho, Augusto Madeira</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</si>
  <si>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</si>
  <si>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</si>
  <si>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</si>
  <si>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</si>
  <si>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</si>
  <si>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s5625</t>
  </si>
  <si>
    <t>Journey to Greenland</t>
  </si>
  <si>
    <t>S√©bastien Betbeder</t>
  </si>
  <si>
    <t>Thomas Blanchard, Thomas Scimeca, Fran√ßois Chattot, Ole Eliassen, Adam Eskilden</t>
  </si>
  <si>
    <t>s5692</t>
  </si>
  <si>
    <t>Mercenary</t>
  </si>
  <si>
    <t>Sacha Wolff</t>
  </si>
  <si>
    <t>Toki Pilioko, Iliana Zabeth, Mikaele Tuugahala, Laurent Pakihivatau, Petelo Sealeu, Maoni Talalua, Teotola Maka, Bessarion Udesiani</t>
  </si>
  <si>
    <t>s5781</t>
  </si>
  <si>
    <t>Welcome Mr. President</t>
  </si>
  <si>
    <t>Riccardo Milani</t>
  </si>
  <si>
    <t>Claudio Bisio, Kasia Smutniak, Beppe Fiorello, Remo Girone, Massimo Popolizio, Cesare Bocci, Omero Antonutti, Michele Alhaique, Franco Ravera, Patrizio Rispo, Piera Degli Esposti, Gianni Cavina</t>
  </si>
  <si>
    <t>s5784</t>
  </si>
  <si>
    <t>Audrie &amp; Daisy</t>
  </si>
  <si>
    <t>Bonni Cohen, Jon Shenk</t>
  </si>
  <si>
    <t>s5894</t>
  </si>
  <si>
    <t>Winter on Fire: Ukraine's Fight for Freedom</t>
  </si>
  <si>
    <t>Evgeny Afineevsky</t>
  </si>
  <si>
    <t>United Kingdom, Ukraine, United States</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</si>
  <si>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</si>
  <si>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</si>
  <si>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</si>
  <si>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s6019</t>
  </si>
  <si>
    <t>50 First Dates</t>
  </si>
  <si>
    <t>Peter Segal</t>
  </si>
  <si>
    <t>Adam Sandler, Drew Barrymore, Rob Schneider, Sean Astin, Lusia Strus, Dan Aykroyd, Amy Hill, Allen Covert, Blake Clark, Maya Rudolph</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</si>
  <si>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</si>
  <si>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</si>
  <si>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</si>
  <si>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</si>
  <si>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</si>
  <si>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s6093</t>
  </si>
  <si>
    <t>Adrishya</t>
  </si>
  <si>
    <t>Sandeep Chatterjee</t>
  </si>
  <si>
    <t>Ravi Kumar, Ayesha Singh, Nishat Mallick, Archana Kotwal, Rakesh Chaturvedi Om, Nidhi Mahavan, Abhijit Sinha, Abdur Rehman</t>
  </si>
  <si>
    <t>s6142</t>
  </si>
  <si>
    <t>American Hangman</t>
  </si>
  <si>
    <t>Wilson Coneybeare</t>
  </si>
  <si>
    <t>Donald Sutherland, Vincent Kartheiser, Oliver Dennis, Paul Braunstein, Paul Amato, Matt Baram, Dan Beirne, Joanne Boland, Jamie Jacqueline Burns, Alexander Crowther</t>
  </si>
  <si>
    <t>s6204</t>
  </si>
  <si>
    <t>B.A. Pass</t>
  </si>
  <si>
    <t>Ajay Bahl</t>
  </si>
  <si>
    <t>Shadab Kamal, Shilpa Shukla, Rajesh Sharma, Dibyendu Bhattacharya, Vijay Kaushik, Anula Navlekar, Happy Ranjit, Raveena Singh, Padam Mishra</t>
  </si>
  <si>
    <t>s6245</t>
  </si>
  <si>
    <t>Barely Lethal</t>
  </si>
  <si>
    <t>Kyle Newman</t>
  </si>
  <si>
    <t>Hailee Steinfeld, Jessica Alba, Samuel L. Jackson, Sophie Turner, Dove Cameron, Toby Sebastian, Gabriel Basso, Thomas Mann, Rachael Harris, Dan Fogler, Steve-O, Rob Huebel, Finesse Mitchell, Jaime King</t>
  </si>
  <si>
    <t>s6270</t>
  </si>
  <si>
    <t>Because We're Heading Out</t>
  </si>
  <si>
    <t>Hassan El Raddad, Emy Samir Ghanim, Bayyumi Fuad, Taher Abu Lela, Nesreen Ameen, Mourad Makram, Diaa El-Merghani, Juditta Salem-Wolff</t>
  </si>
  <si>
    <t>s6279</t>
  </si>
  <si>
    <t>Being AP</t>
  </si>
  <si>
    <t>Anthony Wonke</t>
  </si>
  <si>
    <t>Tony McCoy</t>
  </si>
  <si>
    <t>s6286</t>
  </si>
  <si>
    <t>Berlin Kaplani</t>
  </si>
  <si>
    <t>Ata Demirer, Necati Bilgi√ß, Tarƒ±k √únl√ºoƒülu, √ñzlem T√ºrkad, Nihal Yal√ßƒ±n, Cemil √ñzbayer, Cengiz Bozkurt, Orhan G√ºner, Mert Aran</t>
  </si>
  <si>
    <t>s6350</t>
  </si>
  <si>
    <t>Bobbi Jene</t>
  </si>
  <si>
    <t>Elvira Lind</t>
  </si>
  <si>
    <t>Bobbi Jene Smith</t>
  </si>
  <si>
    <t>Denmark, Sweden, Israel, United States</t>
  </si>
  <si>
    <t>s6352</t>
  </si>
  <si>
    <t>Bobby Robson: More Than a Manager</t>
  </si>
  <si>
    <t>Gabriel Clarke, Torquil Jones</t>
  </si>
  <si>
    <t>Bobby Robson</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</si>
  <si>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</si>
  <si>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</si>
  <si>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</si>
  <si>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</si>
  <si>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s6416</t>
  </si>
  <si>
    <t>Candyman</t>
  </si>
  <si>
    <t>Bernard Rose</t>
  </si>
  <si>
    <t>Virginia Madsen, Tony Todd, Xander Berkeley, Kasi Lemmons, Vanessa Williams, DeJuan Guy, Michael Culkin, Stanley DeSantis</t>
  </si>
  <si>
    <t>s6454</t>
  </si>
  <si>
    <t>Chasing Trane</t>
  </si>
  <si>
    <t>John Scheinfeld</t>
  </si>
  <si>
    <t>Denzel Washington, Bill Clinton, Ravi Coltrane, Common, Benny Golson, Jimmy Heath, Wynton Marsalis, Sonny Rollins, Carlos Santana, Cornel West</t>
  </si>
  <si>
    <t>s6477</t>
  </si>
  <si>
    <t>Christian Mingle</t>
  </si>
  <si>
    <t>Corbin Bernsen</t>
  </si>
  <si>
    <t>Lacey Chabert, Jonathan Patrick Moore, Saidah Arrika Ekulona, Stephen Tobolowsky, John O'Hurley, David Keith, Morgan Fairchild, Corbin Bernsen</t>
  </si>
  <si>
    <t>Comedies, Faith &amp; Spirituality, Romantic Movies</t>
  </si>
  <si>
    <t>s6481</t>
  </si>
  <si>
    <t>Christmas with the Kranks</t>
  </si>
  <si>
    <t>Joe Roth</t>
  </si>
  <si>
    <t>Tim Allen, Jamie Lee Curtis, Dan Aykroyd, Erik Per Sullivan, Cheech Marin, Jake Busey, M. Emmet Walsh, Kevin Chamberlin, Elizabeth Franz, Ren√© Lavan</t>
  </si>
  <si>
    <t>s6592</t>
  </si>
  <si>
    <t>Democrats</t>
  </si>
  <si>
    <t>Camilla Nielsson</t>
  </si>
  <si>
    <t>Denmark, Zimbabwe</t>
  </si>
  <si>
    <t>s6597</t>
  </si>
  <si>
    <t>Detention Letter</t>
  </si>
  <si>
    <t>Mohamed Ramadan, Dina El-Sherbiny, Eyad Nassar, Sayed Rajab, Walid Fawaz, Eman El-Assy</t>
  </si>
  <si>
    <t>s6627</t>
  </si>
  <si>
    <t>Don't Be Afraid of the Dark</t>
  </si>
  <si>
    <t>Troy Nixey</t>
  </si>
  <si>
    <t>Katie Holmes, Guy Pearce, Bailee Madison, Jack Thompson, Garry McDonald, Alan Dale, Julia Blake, Edwina Ritchard, Emilia Burns, Guillermo del Toro</t>
  </si>
  <si>
    <t>United States, Australia, Mexico</t>
  </si>
  <si>
    <t>s6651</t>
  </si>
  <si>
    <t>Driven to Dance</t>
  </si>
  <si>
    <t>Juliet Doherty, Kaitlyn Black</t>
  </si>
  <si>
    <t>s6726</t>
  </si>
  <si>
    <t>Eyyvah Eyyvah</t>
  </si>
  <si>
    <t>Demet Akbaƒü, Ata Demirer, √ñzge Borak, Bican G√ºnalan, Salih Kalyon, Tanju Tuncel, Meray √úlgen</t>
  </si>
  <si>
    <t>s6737</t>
  </si>
  <si>
    <t>Familiye</t>
  </si>
  <si>
    <t>Sedat Kirtan, Kubilay Sarikaya</t>
  </si>
  <si>
    <t>Kubilay Sarikaya, Arnel Taci, Muhammed Kirtan, Violetta Schurawlow, Burak Yiƒüit, Giwar Xatar Hajabi, Ridvan Kirtan, Ilhan Erdinc, Michael Hanemann, Sedat Kirtan</t>
  </si>
  <si>
    <t>s6758</t>
  </si>
  <si>
    <t>Fireflies</t>
  </si>
  <si>
    <t>Sabal Singh Shekawat</t>
  </si>
  <si>
    <t>Rahul Khanna, Arjun Mathur, Shivani Ghai, Monica Dogra, Aadya Bedi</t>
  </si>
  <si>
    <t>s6810</t>
  </si>
  <si>
    <t>Froning: The Fittest Man in History</t>
  </si>
  <si>
    <t>Heber Cannon</t>
  </si>
  <si>
    <t>Rich Froning</t>
  </si>
  <si>
    <t>s6878</t>
  </si>
  <si>
    <t>Good Luck</t>
  </si>
  <si>
    <t>Tarek Abdel Moaty</t>
  </si>
  <si>
    <t>Ahmed Eid, May Kassab, Diaa El Merghany, Samy Maghawry, Badria Tolba, Hassan Abdulfattah, Ahmed Safwat, Sayed Sadek, Laila Gamal</t>
  </si>
  <si>
    <t>s6916</t>
  </si>
  <si>
    <t>Hangman</t>
  </si>
  <si>
    <t>Johnny Martin</t>
  </si>
  <si>
    <t>Al Pacino, Karl Urban, Brittany Snow, Joe Anderson, Sarah Shahi, Sloane Warren, Chelle Ramos, Steve Coulter, Michael Rose</t>
  </si>
  <si>
    <t>s6940</t>
  </si>
  <si>
    <t>Haunting on Fraternity Row</t>
  </si>
  <si>
    <t>Brant Sersen</t>
  </si>
  <si>
    <t>Jacob Artist, Jayson Blair, Shanley Caswell, Claudia Lee, Ashton Moio, Cameron Moulene, Molly Tarlov, Chester Rushing</t>
  </si>
  <si>
    <t>s7075</t>
  </si>
  <si>
    <t>Indiscretion</t>
  </si>
  <si>
    <t>John Stewart Muller</t>
  </si>
  <si>
    <t>Mira Sorvino, Cary Elwes, Christopher Backus, Katherine McNamara, Lisa Gay Hamilton, Melora Walters, Buck Taylor, Shane Callahan</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</si>
  <si>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</si>
  <si>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</si>
  <si>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</si>
  <si>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</si>
  <si>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</si>
  <si>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s7167</t>
  </si>
  <si>
    <t>Kaleidoscope</t>
  </si>
  <si>
    <t>Rupert Jones</t>
  </si>
  <si>
    <t>Toby Jones, Anne Reid, Sinead Matthews, Cecilia Noble, Karl Johnson, Frederick Schmidt, Deborah Findlay, Manjinder Virk</t>
  </si>
  <si>
    <t>s7219</t>
  </si>
  <si>
    <t>Knock Knock</t>
  </si>
  <si>
    <t>Eli Roth</t>
  </si>
  <si>
    <t>Keanu Reeves, Lorenza Izzo, Ana de Armas, Aaron Burns, Ignacia Allamand, Dan Baily, Megan Baily, Colleen Camp, Antonio Quercia</t>
  </si>
  <si>
    <t>United States, Chile, Israel</t>
  </si>
  <si>
    <t>s7240</t>
  </si>
  <si>
    <t>Kung Fu Hustle</t>
  </si>
  <si>
    <t>Stephen Chow, Yuen Wah, Yuen Qiu, Lam Chi-chung, Dong Zhihua, Chiu Chi-ling, Xing Yu, Danny Chan Kwok-kwan, Leung Siu-lung</t>
  </si>
  <si>
    <t>Hong Kong, China, United States</t>
  </si>
  <si>
    <t>s7305</t>
  </si>
  <si>
    <t>Like Arrows</t>
  </si>
  <si>
    <t>Kevin Peeples</t>
  </si>
  <si>
    <t>Micah Lynn Hanson, Alan Powell, Elizabeth Becka, Garry Nation, Joseph Callender, Anisa Nyell Johnson, Aowyn Grace Peoples, John Jackson Hunter, Alex Kendrick</t>
  </si>
  <si>
    <t>s7370</t>
  </si>
  <si>
    <t>Mad Money</t>
  </si>
  <si>
    <t>Callie Khouri, Jesse V. Johnson</t>
  </si>
  <si>
    <t>Diane Keaton, Queen Latifah, Katie Holmes, Ted Danson, Roger Cross, Adam Rothenberg, Stephen Root, Christopher McDonald, Meagen Fay, J.C. MacKenzie, Finesse Mitchell, Eric Keenleyside</t>
  </si>
  <si>
    <t>s7403</t>
  </si>
  <si>
    <t>Mara</t>
  </si>
  <si>
    <t>Clive Tonge</t>
  </si>
  <si>
    <t>Olga Kurylenko, Javier Botet, Mitch Eakins, Lance E. Nichols, Rosie Fellner, Mackenzie Imsand, Dandy Barrett, Craig Conway, Melissa Bolona</t>
  </si>
  <si>
    <t>s7425</t>
  </si>
  <si>
    <t>May We Chat</t>
  </si>
  <si>
    <t>Philip Yung</t>
  </si>
  <si>
    <t>Irene Wan, Peter Mak, Rainky Wai, Heidi Lee, Kabby Hui, Paulyn Sun, Dominic Ho, Au Cheuk-Man</t>
  </si>
  <si>
    <t>s7535</t>
  </si>
  <si>
    <t>My Dog is My Guide</t>
  </si>
  <si>
    <t>Ismail Farouk</t>
  </si>
  <si>
    <t>Sameh Hussain, Hasan Abdulfattah, Sulayman Id, Ayten Amer, Hassan Hosny</t>
  </si>
  <si>
    <t>s7546</t>
  </si>
  <si>
    <t>My Scientology Movie</t>
  </si>
  <si>
    <t>John Dower</t>
  </si>
  <si>
    <t>Louis Theroux</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</si>
  <si>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</si>
  <si>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</si>
  <si>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</si>
  <si>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</si>
  <si>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s7551</t>
  </si>
  <si>
    <t>My Wife and My Wifey</t>
  </si>
  <si>
    <t>Moataz El Tony</t>
  </si>
  <si>
    <t>Ramez Galal, Shery Adel, Hassan Hosny, Samy Maghawry, Youssef Eid, Raja Al-Jeddawi, Edward</t>
  </si>
  <si>
    <t>s7623</t>
  </si>
  <si>
    <t>Nowhere Boy</t>
  </si>
  <si>
    <t>Sam Taylor-Johnson</t>
  </si>
  <si>
    <t>Aaron Taylor-Johnson, Anne-Marie Duff, Kristin Scott Thomas, David Threlfall, Thomas Brodie-Sangster, David Morrissey, Sam Bell, Ophelia Lovibond, Josh Bolt, Andrew Buchan</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</si>
  <si>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</si>
  <si>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</si>
  <si>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</si>
  <si>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s7837</t>
  </si>
  <si>
    <t>Reaction</t>
  </si>
  <si>
    <t>Mahmoud Abdel Moghny, Amr Youssef, Horeya Farghaly, Mahmoud El Gendy, Entessar, Donia El Masry, Sabry Abdel Moniem, Raouf Mustafa, Alaa Zenhom</t>
  </si>
  <si>
    <t>s7925</t>
  </si>
  <si>
    <t>Salem: His Sister's Father</t>
  </si>
  <si>
    <t>Mohamed Ragab, Horeya Farghaly, Ayten Amer, Mohamed Al Shakankeery, Reem Al Baroudi, Badria Tolba, Hesham Ismail, Maher Essam, Hassan Abdulfattah, Aliaa Al-Husseini</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</si>
  <si>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</si>
  <si>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</si>
  <si>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</si>
  <si>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s8186</t>
  </si>
  <si>
    <t>The Aerial</t>
  </si>
  <si>
    <t>Esteban Sapir</t>
  </si>
  <si>
    <t>Rafael Ferro, Sol Moreno, Jonathan Sandor, Alejandro Urdapilleta, Julieta Cardinali, Florencia Raggi, Valeria Bertuccelli, Ra√∫l Hochman, Ricardo Merkin, Carlos Pi√±eyro</t>
  </si>
  <si>
    <t>s8259</t>
  </si>
  <si>
    <t>The Croods</t>
  </si>
  <si>
    <t>Kirk De Micco, Chris Sanders</t>
  </si>
  <si>
    <t>Nicolas Cage, Emma Stone, Ryan Reynolds, Catherine Keener, Cloris Leachman, Clark Duke, Chris Sanders, Randy Thom</t>
  </si>
  <si>
    <t>s8265</t>
  </si>
  <si>
    <t>The Damned Rain</t>
  </si>
  <si>
    <t>Satish Manwar</t>
  </si>
  <si>
    <t>Sonali Kulkarni, Girish Kulkarni, Jyoti Subhash, Veena Jamkar, Aman Attar</t>
  </si>
  <si>
    <t>s8282</t>
  </si>
  <si>
    <t>The Drowning</t>
  </si>
  <si>
    <t>Bette Gordon</t>
  </si>
  <si>
    <t>Josh Charles, Julia Stiles, Avan Jogia, Tracie Thoms, Leo Fitzpatrick, Mike Houston, Jasper Newell</t>
  </si>
  <si>
    <t>s8344</t>
  </si>
  <si>
    <t>The Heroes of Evil</t>
  </si>
  <si>
    <t>Emilio Palacios, Jorge Clemente, Beatriz Medina, Macarena G√≥mez, Olivia Baglivi, Paula Soldevila, Nacho Coronado, Beatriz Olivares</t>
  </si>
  <si>
    <t>s8364</t>
  </si>
  <si>
    <t>The Intent</t>
  </si>
  <si>
    <t>Femi Oyeniran, Kalvadour Peterson</t>
  </si>
  <si>
    <t>Dylan Duffus, Scorcher, Shone Romulus, Jade Asha, Femi Oyeniran, Ashley Chin, Nicky Slimting Walker, Fekky</t>
  </si>
  <si>
    <t>s8366</t>
  </si>
  <si>
    <t>The Invention of Lying</t>
  </si>
  <si>
    <t>Ricky Gervais, Matthew Robinson</t>
  </si>
  <si>
    <t>Ricky Gervais, Jennifer Garner, Jonah Hill, Louis C.K., Jeffrey Tambor, Fionnula Flanagan, Rob Lowe, Tina Fey, Donna Sorbello, Stephanie March</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</si>
  <si>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</si>
  <si>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</si>
  <si>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</si>
  <si>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</si>
  <si>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s8498</t>
  </si>
  <si>
    <t>The Sapphires</t>
  </si>
  <si>
    <t>Wayne Blair</t>
  </si>
  <si>
    <t>Chris O'Dowd, Deborah Mailman, Jessica Mauboy, Shari Sebbens, Miranda Tapsell, Tory Kittles, Eka Darville, Tammy Anderson, Lynette Narkle, Kylie Belling</t>
  </si>
  <si>
    <t>s8541</t>
  </si>
  <si>
    <t>The Tuxedo</t>
  </si>
  <si>
    <t>Kevin Donovan</t>
  </si>
  <si>
    <t>Jackie Chan, Jennifer Love Hewitt, Jason Isaacs, Debi Mazar, Ritchie Coster, Peter Stormare, Mia Cottet, Romany Malco, Daniel Kash</t>
  </si>
  <si>
    <t>s8626</t>
  </si>
  <si>
    <t>Tremors 5: Bloodline</t>
  </si>
  <si>
    <t>Michael Gross, Jamie Kennedy, Ernest Ndhlovu, Lawrence Joffe, Zak Hendrikz, Natalie Becker, Emmanuel Castis, Brandon Auret, Daniel Janks</t>
  </si>
  <si>
    <t>South Africa, United States</t>
  </si>
  <si>
    <t>Comedies, Horror Movies, Sci-Fi &amp; Fantasy</t>
  </si>
  <si>
    <t>s8686</t>
  </si>
  <si>
    <t>VS.</t>
  </si>
  <si>
    <t>Ed Lilly</t>
  </si>
  <si>
    <t>Connor Swindells, Fola Evans-Akingbola, Nicholas Pinnock, Ruth Sheen, Emily Taaffe, Shotty Horroh, Paige Meade, Elliot Barnes-Worrell, Joivan Wade, Youssef Berouain, Jurell Carter, Ellie James</t>
  </si>
  <si>
    <t>s55</t>
  </si>
  <si>
    <t>InuYasha the Movie: Affections Touching Across Time</t>
  </si>
  <si>
    <t>Kappei Yamaguchi, Satsuki Yukino, Koji Tsujitani, Houko Kuwashima, Kumiko Watanabe, Kenichi Ogata, Noriko Hidaka, Hisako Kyoda, Ken Narita, Tomokazu Seki</t>
  </si>
  <si>
    <t>100 min</t>
  </si>
  <si>
    <t>s141</t>
  </si>
  <si>
    <t>El patr√≥n, radiograf√≠a de un crimen</t>
  </si>
  <si>
    <t>Joaqu√≠n Furriel, Luis Ziembrowski, Guillermo Pfening, M√≥nica Lairana, Germ√°n de Silva, Victoria Raposo, Andrea Garrote</t>
  </si>
  <si>
    <t>Argentina, Venezuela</t>
  </si>
  <si>
    <t>s301</t>
  </si>
  <si>
    <t>Vivo</t>
  </si>
  <si>
    <t>Kirk DeMicco, Brandon Jeffords</t>
  </si>
  <si>
    <t>Lin-Manuel Miranda, Ynairaly Simo, Zoe Saldana, Juan de Marcos, Brian Tyree Henry, Gloria Estefan, Michael Rooker, Nicole Byer</t>
  </si>
  <si>
    <t>s456</t>
  </si>
  <si>
    <t>Emicida: AmarElo - Live in S√£o Paulo</t>
  </si>
  <si>
    <t>Fred Ouro Preto</t>
  </si>
  <si>
    <t>s462</t>
  </si>
  <si>
    <t>The Unknown Saint</t>
  </si>
  <si>
    <t>Alaa Eddine Aljem</t>
  </si>
  <si>
    <t>Younes Bouab, Salah Bensalah, Bouchaib Essamak, Mohamed Naimane, Anas Elbaz, Hassan Ben Badida, Abdelghani Kitab, Ahmed Yarziz, Rachid El Adouani, Mohamed El Moutamassik, Abdel Ghani Benizza, Adam Morjany</t>
  </si>
  <si>
    <t>s468</t>
  </si>
  <si>
    <t>Private Network: Who Killed Manuel Buend√≠a?</t>
  </si>
  <si>
    <t>Manuel Alcal√°</t>
  </si>
  <si>
    <t>Daniel Gim√©nez Cacho</t>
  </si>
  <si>
    <t>s558</t>
  </si>
  <si>
    <t>Winchester</t>
  </si>
  <si>
    <t>Michael Spierig, Peter Spierig</t>
  </si>
  <si>
    <t>Helen Mirren, Jason Clarke, Sarah Snook, Angus Sampson, Finn Scicluna-O'Prey, Laura Brent, Tyler Coppin, Eamon Farren, Bruce Spence</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</si>
  <si>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</si>
  <si>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</si>
  <si>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</si>
  <si>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s623</t>
  </si>
  <si>
    <t>Lying and Stealing</t>
  </si>
  <si>
    <t>Matt Aselton</t>
  </si>
  <si>
    <t>Theo James, Emily Ratajkowski, Fred Melamed, Ebon Moss-Bachrach, Isiah Whitlock Jr., Evan Handler, Paul Jurewicz, John Gatins, Fernanda Andrade, Bob Stephenson</t>
  </si>
  <si>
    <t>s888</t>
  </si>
  <si>
    <t>The Strange House</t>
  </si>
  <si>
    <t>Daniel Prochaska</t>
  </si>
  <si>
    <t>Le√≥n Orlandianyi, Benno Ro√ükopf, Julia Koschitz, Marii Weichsler, Lars Bitterlich, Michael Pink, Inge Maux, Elfriede Sch√ºsseleder, Michael Somma, Finn Reiter, Markus Stubeier, Luca Streussnig</t>
  </si>
  <si>
    <t>s1107</t>
  </si>
  <si>
    <t>Cross: Rise of the Villains</t>
  </si>
  <si>
    <t>Patrick Durham, Paul G. Volk</t>
  </si>
  <si>
    <t>Brian Austin Green, Vinnie Jones, Lori Heuring, Richard Grieco, Patrick Durham, Tim Abell, Carson Lee Bradshaw, Manu Intiraymi, Danny Trejo</t>
  </si>
  <si>
    <t>s1168</t>
  </si>
  <si>
    <t>Caught by a Wave</t>
  </si>
  <si>
    <t>Massimiliano Camaiti</t>
  </si>
  <si>
    <t>Elvira Camarrone, Christian Roberto, Donatella Finocchiaro, Corrado Invernizzi, Vincenzo Amato, Manuela Ventura, Rosalba Battaglia, Daniele Pilli</t>
  </si>
  <si>
    <t>s1196</t>
  </si>
  <si>
    <t>Operation Varsity Blues:¬†The¬†College¬†Admissions¬†Scandal</t>
  </si>
  <si>
    <t>Matthew Modine</t>
  </si>
  <si>
    <t>s1253</t>
  </si>
  <si>
    <t>How to Be Really Bad</t>
  </si>
  <si>
    <t>Marco Petry</t>
  </si>
  <si>
    <t>Emma Bading, Janina Fautz, Ludwig Simon, Samuel Finzi, Emilio Sakraya, Oliver Korittke, Alwara H√∂fels, Matilda Marz, Amina Merai, Johann von B√ºlow, Axel Stein, Theo Trebs</t>
  </si>
  <si>
    <t>s1397</t>
  </si>
  <si>
    <t>Homefront</t>
  </si>
  <si>
    <t>Gary Fleder</t>
  </si>
  <si>
    <t>Jason Statham, James Franco, Izabela Vidovic, Kate Bosworth, Marcus Hester, Clancy Brown, Winona Ryder, Omar Benson Miller, Rachelle Lefevre, Frank Grillo, Chuck Zito, Pruitt Taylor Vince</t>
  </si>
  <si>
    <t>s1643</t>
  </si>
  <si>
    <t>The Beast</t>
  </si>
  <si>
    <t>Ludovico Di Martino</t>
  </si>
  <si>
    <t>Fabrizio Gifuni, Lino Musella, Monica Piseddu, Andrea Pennacchi, Emanuele Linfatti, Nicol√≤ Galasso, Giacomo Colavito, Giada Gagliardi, Gianmarco Vettori, Silvia Gallerano, Massimiliano Setti</t>
  </si>
  <si>
    <t>s1748</t>
  </si>
  <si>
    <t>Prospect</t>
  </si>
  <si>
    <t>Zeek Earl, Christopher Caldwell</t>
  </si>
  <si>
    <t>Sophie Thatcher, Pedro Pascal, Jay Duplass, Andre Royo, Sheila Vand, Anwan Glover</t>
  </si>
  <si>
    <t>s1797</t>
  </si>
  <si>
    <t>Black '47</t>
  </si>
  <si>
    <t>Lance Daly</t>
  </si>
  <si>
    <t>Hugo Weaving, James Frecheville, Stephen Rea, Freddie Fox, Barry Keoghan, Moe Dunford, Sarah Greene, Jim Broadbent</t>
  </si>
  <si>
    <t>Ireland, Luxembourg, Belgium</t>
  </si>
  <si>
    <t>s1802</t>
  </si>
  <si>
    <t>Over the Moon</t>
  </si>
  <si>
    <t>Glen Keane</t>
  </si>
  <si>
    <t>Cathy Ang, Phillipa Soo, Ken Jeong, Robert G. Chiu, John Cho, Sandra Oh, Ruthie Ann Miles, Margaret Cho, Kimiko Glenn, Artt Butler, Irene Tsu, Clem Cheung, Conrad Ricamora</t>
  </si>
  <si>
    <t>China, United States</t>
  </si>
  <si>
    <t>s1871</t>
  </si>
  <si>
    <t>My Step Dad: The Hippie</t>
  </si>
  <si>
    <t>Meltem Bozoflu</t>
  </si>
  <si>
    <t>Onur Buldu, Mahir ƒ∞pek, Derya Karada≈ü, Onur Attila, Meltem Yƒ±lmazkaya, Yasemin Conka, Burak Topaloglu, Sefik Taylan, Orkun Karag√∂z, Erdogan Aydin</t>
  </si>
  <si>
    <t>Turkey, South Korea</t>
  </si>
  <si>
    <t>s1875</t>
  </si>
  <si>
    <t>Bigflo &amp; Oli: Hip Hop Frenzy</t>
  </si>
  <si>
    <t>Bigflo &amp; Oli, J√©r√©mie Levypon</t>
  </si>
  <si>
    <t>Bigflo &amp; Oli</t>
  </si>
  <si>
    <t>s2112</t>
  </si>
  <si>
    <t>The Crimes That Bind</t>
  </si>
  <si>
    <t>Cecilia Roth, Miguel √Ångel Sol√°, Benjam√≠n Amadeo, Sof√≠a Gala Castiglione, Yanina √Åvila, Marcelo Subiotto, Paola Barrientos, Diego Cremonesi, Claudio Mart√≠nez Bel</t>
  </si>
  <si>
    <t>s2229</t>
  </si>
  <si>
    <t>Father Soldier Son</t>
  </si>
  <si>
    <t>Leslye Davis, Catrin Einhorn</t>
  </si>
  <si>
    <t>s2392</t>
  </si>
  <si>
    <t>Milea</t>
  </si>
  <si>
    <t>Fajar Bustomi, Pidi Baiq</t>
  </si>
  <si>
    <t>Iqbaal Ramadhan, Vanesha Prescilla, Ira Wibowo, Bucek, Happy Salma, Farhan, Maudy Koesnaedi, Jerome Kurnia</t>
  </si>
  <si>
    <t>s2438</t>
  </si>
  <si>
    <t>My Horrible Grandma</t>
  </si>
  <si>
    <t>Shaimaa Abdelkader, Samiha Ayyoub, Fify El Sebaay, Emy Samir Ghanim, Mohamed Henedi, Bassem Samra</t>
  </si>
  <si>
    <t>s2447</t>
  </si>
  <si>
    <t>Cook Off</t>
  </si>
  <si>
    <t>Tomas Brickhill</t>
  </si>
  <si>
    <t>Tendaiishe Chitima, Tendai Nguni, Jesese Mungoshi, Eddie Sandifolo, Charmaine Mujeri, Kudzai Sevenzo, Fungai Majaya, Eugene Zimbudzi, Chimwemwe Chipidza, Kevin Hanssen, Zihlo, Michael Kudakwashe</t>
  </si>
  <si>
    <t>Zimbabwe</t>
  </si>
  <si>
    <t>s2615</t>
  </si>
  <si>
    <t>Boushkash</t>
  </si>
  <si>
    <t>Ahmed Yousry, Hazem Fouda</t>
  </si>
  <si>
    <t>Mohamed Saad, Zeina, Ezzat Abou Aouf, Edward, Hassan Hosny, Ahmed Rateb, Hamdi el Sakhawy, Safaa El-Toukhy</t>
  </si>
  <si>
    <t>s2619</t>
  </si>
  <si>
    <t>K√º√ß√ºk Esnaf</t>
  </si>
  <si>
    <t>Bedran G√ºzel</t>
  </si>
  <si>
    <t>ƒ∞brahim B√ºy√ºkak, Zeynep Ko√ßak, Gupse √ñzay, Cengiz Bozkurt</t>
  </si>
  <si>
    <t>s2779</t>
  </si>
  <si>
    <t>Bethany Hamilton: Unstoppable</t>
  </si>
  <si>
    <t>Aaron Lieber</t>
  </si>
  <si>
    <t>Bethany Hamilton</t>
  </si>
  <si>
    <t>Children &amp; Family Movies, Documentaries, Sports Movies</t>
  </si>
  <si>
    <t>s2801</t>
  </si>
  <si>
    <t>Masameer - The Movie</t>
  </si>
  <si>
    <t>Malik Nejer</t>
  </si>
  <si>
    <t>Malik Nejer, Shahad Alahmari, Abdulaziz Almuzaini, Yousef Aldakheel</t>
  </si>
  <si>
    <t>s2919</t>
  </si>
  <si>
    <t>The Ghost and the Tout</t>
  </si>
  <si>
    <t>Charles Uwagbai</t>
  </si>
  <si>
    <t>Toyin Abraham, Sambasa Nzeribe, Chioma Chukwuka Akpotha, Chioma Omeruah, Chiwetalu Agu, Dele Odule, Femi Adebayo, Bayray McNwizu, Biodun Stephen</t>
  </si>
  <si>
    <t>s3153</t>
  </si>
  <si>
    <t>My Wife and I</t>
  </si>
  <si>
    <t>Bunmi Ajakaiye</t>
  </si>
  <si>
    <t>Ramsey Nouah, Omoni Oboli, Dorcas Shola Fapson, Sambasa Nzeribe, Jemima Osunde, Dozie Onyiriuka, Rotimi Adelagan, Seyilaw</t>
  </si>
  <si>
    <t>s3291</t>
  </si>
  <si>
    <t>A Single Man</t>
  </si>
  <si>
    <t>Tom Ford</t>
  </si>
  <si>
    <t>Colin Firth, Julianne Moore, Nicholas Hoult, Ginnifer Goodwin, Matthew Goode, Paul Butler, Ryan Simpkins, Teddy Sears, Paulette Lamori, Jon Kortajarena</t>
  </si>
  <si>
    <t>s3406</t>
  </si>
  <si>
    <t>Seventeen</t>
  </si>
  <si>
    <t>Daniel S√°nchez Ar√©valo</t>
  </si>
  <si>
    <t>Biel Montoro, Nacho S√°nchez, Lola Cord√≥n, Itsaso Arana, Chani Mart√≠n, I√±igo Aranburu, Kandido Uranga, Javier Cifri√°n, Mamen Duch, Carolina Clemente, Jorge Cabrera, Daniel Fuster, Edgar Costas, Patxi Santamar√≠a</t>
  </si>
  <si>
    <t>s3430</t>
  </si>
  <si>
    <t>Fractured</t>
  </si>
  <si>
    <t>Brad Anderson</t>
  </si>
  <si>
    <t>Sam Worthington, Lily Rabe, Stephen Tobolowsky, Adjoa Andoh, Lucy Capri, Lauren Cochrane, Shane Dean</t>
  </si>
  <si>
    <t>s3448</t>
  </si>
  <si>
    <t>A Plastic Ocean</t>
  </si>
  <si>
    <t>Tanya Streeter</t>
  </si>
  <si>
    <t>United Kingdom, Hong Kong</t>
  </si>
  <si>
    <t>s3534</t>
  </si>
  <si>
    <t>Kill Me If You Dare</t>
  </si>
  <si>
    <t>Murat Boz, Seda Bakan, A√ßelya Topaloƒülu, √ñzg√ºr Emre Yƒ±ldƒ±rƒ±m, Seda G√ºven, Yosi Mizrahi, Dil≈üad ≈ûim≈üek, Ali Yoƒüurt√ßuoƒülu</t>
  </si>
  <si>
    <t>s3555</t>
  </si>
  <si>
    <t>Unbridled</t>
  </si>
  <si>
    <t>Natalia de Molina, Daniel Grao, Natalia Mateo, Ignacio Mateos, Borja Luna, Mario Tard√≥n, Mariana Cordero</t>
  </si>
  <si>
    <t>s3584</t>
  </si>
  <si>
    <t>Sextuplets</t>
  </si>
  <si>
    <t>Marlon Wayans, Bresha Webb, Michael Ian Black, Glynn Turman, Molly Shannon, Debbi Morgan</t>
  </si>
  <si>
    <t>s3639</t>
  </si>
  <si>
    <t>Eerie</t>
  </si>
  <si>
    <t>Bea Alonzo, Jake Cuenca, Maxene Magalona, Charo Santos, Mary Joy Apostol, Gabby Padilla, Gillian Vicencio</t>
  </si>
  <si>
    <t>Philippines, Singapore</t>
  </si>
  <si>
    <t>s3833</t>
  </si>
  <si>
    <t>Dry Martina</t>
  </si>
  <si>
    <t>Che Sandoval</t>
  </si>
  <si>
    <t>Antonella Costa, Patricio Contreras, Geraldine Neary, Pedro Campos, √Ålvaro Espinosa</t>
  </si>
  <si>
    <t>Chile, Argentina</t>
  </si>
  <si>
    <t>s3979</t>
  </si>
  <si>
    <t>Oversize Cops</t>
  </si>
  <si>
    <t>Chanon Yingyong, Phuwanit Pholdee</t>
  </si>
  <si>
    <t>Sarun Cinsuvapala, Pramote Pathan, Suphachai Subprasert, Somyos Matures, Supavitch Nepremwattana, Nachjaree Horvejkul, Jatupone Chompoonich, Chertsak Pratumseesakhon</t>
  </si>
  <si>
    <t>s4037</t>
  </si>
  <si>
    <t>Walk. Ride. Rodeo.</t>
  </si>
  <si>
    <t>Conor Allyn</t>
  </si>
  <si>
    <t>Spencer Locke, Missi Pyle, Sherri Shepherd, Bailey Chase, Alyvia Alyn Lind, Max Ehrich, Corbin Bleu, Kathleen Rose Perkins</t>
  </si>
  <si>
    <t>s4137</t>
  </si>
  <si>
    <t>Dear Ex</t>
  </si>
  <si>
    <t>Hsu Chih-yen, Mag Hsu</t>
  </si>
  <si>
    <t>Roy Chiu, Hsieh Ying-xuan, Joseph Huang, Spark Chen</t>
  </si>
  <si>
    <t>s4237</t>
  </si>
  <si>
    <t>Mexicanos de Bronce</t>
  </si>
  <si>
    <t>Julio Fern√°ndez Talamantes</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</si>
  <si>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</si>
  <si>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</si>
  <si>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</si>
  <si>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s4472</t>
  </si>
  <si>
    <t>Been So Long</t>
  </si>
  <si>
    <t>Tinge Krishnan</t>
  </si>
  <si>
    <t>Michaela Coel, Arinz√© Kene, George MacKay, Ashley Thomas, Joe Dempsie, Ronke Adekoluejo, Luke Norris, Mya Lewis</t>
  </si>
  <si>
    <t>s4589</t>
  </si>
  <si>
    <t>My Friend Pinto</t>
  </si>
  <si>
    <t>Raaghav Dar</t>
  </si>
  <si>
    <t>Prateik, Kalki Koechlin, Arjun Mathur, Shruti Seth, Makrand Deshpande, Divya Dutta, Rajendranath Zutshi, Amin Hajee, Karim Hajee, Shakeel Khan</t>
  </si>
  <si>
    <t>s4645</t>
  </si>
  <si>
    <t>Reversing Roe</t>
  </si>
  <si>
    <t>Ricki Stern, Annie Sundberg</t>
  </si>
  <si>
    <t>s4647</t>
  </si>
  <si>
    <t>On My Skin</t>
  </si>
  <si>
    <t>Alessio Cremonini</t>
  </si>
  <si>
    <t>Alessandro Borghi, Jasmine Trinca, Milvia Marigliano, Max Tortora</t>
  </si>
  <si>
    <t>s4699</t>
  </si>
  <si>
    <t>To All the Boys I‚Äôve Loved Before</t>
  </si>
  <si>
    <t>Lana Condor, Noah Centineo, Janel Parrish, Anna Cathcart, Andrew Bachelor, Trezzo Mahoro, Madaleine Arthur, Israel Broussard, Emilija Baranac, John Corbett</t>
  </si>
  <si>
    <t>s4715</t>
  </si>
  <si>
    <t>Brij Mohan Amar Rahe</t>
  </si>
  <si>
    <t>Nikhil Nagesh Bhat</t>
  </si>
  <si>
    <t>Arjun Mathur, Nidhi Singh, Manav Vij, Sheetal Thakur, Sunny Hinduja, Yogendra Tikku, Vijayant Kohli</t>
  </si>
  <si>
    <t>s4749</t>
  </si>
  <si>
    <t>The Mansion</t>
  </si>
  <si>
    <t>Tony Datis</t>
  </si>
  <si>
    <t>Nathalie Odzierejko, Marc Jarousseau, Ludovik Day, Yvick Letexier, J√©r√¥me Niel, Vincent Tirel, Vanessa Guide, Delphine Baril, Baptiste Lorber, Lila Lacombe</t>
  </si>
  <si>
    <t>s4834</t>
  </si>
  <si>
    <t>Alex Strangelove</t>
  </si>
  <si>
    <t>Craig Johnson</t>
  </si>
  <si>
    <t>Daniel Doheny, Madeline Weinstein, Antonio Marziale, Daniel Zolghadri, Annie Q., Nik Dodani, Fred Hechinger, Kathryn Erbe, Isabella Amara, Sophie Faulkenberry</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</si>
  <si>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</si>
  <si>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</si>
  <si>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</si>
  <si>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</si>
  <si>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</si>
  <si>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s4876</t>
  </si>
  <si>
    <t>Anon</t>
  </si>
  <si>
    <t>Andrew Niccol</t>
  </si>
  <si>
    <t>Clive Owen, Amanda Seyfried, Colm Feore, Sonya Walger, Mark O'Brien, Joe Pingue, Iddo Goldberg, Sebastian Pigott, Rachel Roberts, Ethan Tavares</t>
  </si>
  <si>
    <t>United Kingdom, Canada, United States, Germany</t>
  </si>
  <si>
    <t>s4975</t>
  </si>
  <si>
    <t>Roxanne Roxanne</t>
  </si>
  <si>
    <t>Michael Larnell</t>
  </si>
  <si>
    <t>Chant√© Adams, Mahershala Ali, Nia Long, Elvis Nolasco, Kevin Phillips, Shenell Edmonds</t>
  </si>
  <si>
    <t>s5086</t>
  </si>
  <si>
    <t>The Reservoir Game</t>
  </si>
  <si>
    <t>Choi Jin-seong</t>
  </si>
  <si>
    <t>s5178</t>
  </si>
  <si>
    <t>The Killer</t>
  </si>
  <si>
    <t>Marcelo Galv√£o</t>
  </si>
  <si>
    <t>Diogo Morgado, Etienne Chicot, Maria de Medeiros, Deto Montenegro, Jonas Leite, Paulo Gorgulho, Will Roberts, Allan Lima, Eduardo Galv√£o, Igor Galv√£o</t>
  </si>
  <si>
    <t>s5319</t>
  </si>
  <si>
    <t>Death Note</t>
  </si>
  <si>
    <t>Adam Wingard</t>
  </si>
  <si>
    <t>Willem Dafoe, Nat Wolff, Lakeith Stanfield, Margaret Qualley, Shea Whigham, Paul Nakauchi, Jason Liles</t>
  </si>
  <si>
    <t>s5645</t>
  </si>
  <si>
    <t>Rampage: President Down</t>
  </si>
  <si>
    <t>Uwe Boll</t>
  </si>
  <si>
    <t>Brendan Fletcher, Steve Baran, Ryan McDonell, Scott Patey, Loretta Walsh, Zain Meghji, Crystal Lowe</t>
  </si>
  <si>
    <t>s5699</t>
  </si>
  <si>
    <t>Asu Mare 2</t>
  </si>
  <si>
    <t>Ricardo Maldonado</t>
  </si>
  <si>
    <t>Carlos Alc√°ntara, Emilia Drago, Christian Meier, Andr√©s Salas, Anah√≠ de C√°rdenas, Rodrigo S√°nchez Pati√±o, Denisse Dib√≥s, Javier Delgiudice, Ana Cecilia Natteri</t>
  </si>
  <si>
    <t>s5768</t>
  </si>
  <si>
    <t>Harud</t>
  </si>
  <si>
    <t>Aamir Bashir</t>
  </si>
  <si>
    <t>Mohammad Amir Naji, Shahnawaz Bhat, Shamim Basharat, Salma Ashai, Mudessir Ahmed Khan, Rayes Mohiuddin</t>
  </si>
  <si>
    <t>s5926</t>
  </si>
  <si>
    <t>Virunga</t>
  </si>
  <si>
    <t>s5930</t>
  </si>
  <si>
    <t>Print the Legend</t>
  </si>
  <si>
    <t>Luis Lopez, Clay Tweel</t>
  </si>
  <si>
    <t>s5938</t>
  </si>
  <si>
    <t>The Short Game</t>
  </si>
  <si>
    <t>Josh Greenbaum</t>
  </si>
  <si>
    <t>Sky Sudberry, Allan Kournikova, Jed Dy, Zamokuhle Nxasana, Alexa Pano, Amari Avery, Augustin Valery, Kuang Yang, Jack Nicklaus, Gary Player</t>
  </si>
  <si>
    <t>s5971</t>
  </si>
  <si>
    <t>‚ÄãMayurakshi</t>
  </si>
  <si>
    <t>Atanu Ghosh</t>
  </si>
  <si>
    <t>Soumitra Chatterjee, Prasenjit Chatterjee, Indrani Haldar, Sudipta Chakraborty, Suman Banerjee, Gargi Roychowdhury</t>
  </si>
  <si>
    <t>s6020</t>
  </si>
  <si>
    <t>50/50</t>
  </si>
  <si>
    <t>Joseph Gordon-Levitt, Seth Rogen, Anna Kendrick, Bryce Dallas Howard, Anjelica Huston, Serge Houde, Andrew Airlie, Matt Frewer, Philip Baker Hall, Marie Avgeropoulos, Jessica Parker Kennedy</t>
  </si>
  <si>
    <t>s6078</t>
  </si>
  <si>
    <t>Abdo Mota</t>
  </si>
  <si>
    <t>Mohamed Ramadan</t>
  </si>
  <si>
    <t>s6122</t>
  </si>
  <si>
    <t>All the Devil's Men</t>
  </si>
  <si>
    <t>Matthew Hope</t>
  </si>
  <si>
    <t>Milo Gibson, Sylvia Hoeks, Gbenga Akinnagbe, William Fichtner, Joseph Millson, Elliot Cowan, Perry Fitzpatrick, Warren Rusher</t>
  </si>
  <si>
    <t>s6272</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</si>
  <si>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</si>
  <si>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</si>
  <si>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</si>
  <si>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s6275</t>
  </si>
  <si>
    <t>Behind the Curtain: Todrick Hall</t>
  </si>
  <si>
    <t>Katherine Fairfax Wright</t>
  </si>
  <si>
    <t>Todrick Hall</t>
  </si>
  <si>
    <t>s6284</t>
  </si>
  <si>
    <t>Benji: Off the Leash</t>
  </si>
  <si>
    <t>Nick Whitaker, Chris Kendrick, Randall Newsome, Duane Stephens, Lincoln Hoppe, Christy Summerhays, Scott Wilkinson</t>
  </si>
  <si>
    <t>s6558</t>
  </si>
  <si>
    <t>Dance Academy: The Comeback</t>
  </si>
  <si>
    <t>Jeffrey Walker</t>
  </si>
  <si>
    <t>Xenia Goodwin, Alicia Banit, Dena Kaplan, Jordan Rodrigues, Keiynan Lonsdale, Thomas Lacey, Tara Morice, Miranda Otto</t>
  </si>
  <si>
    <t>Germany, Australia</t>
  </si>
  <si>
    <t>s6564</t>
  </si>
  <si>
    <t>Dare to Be Wild</t>
  </si>
  <si>
    <t>s6707</t>
  </si>
  <si>
    <t>Estar o no estar</t>
  </si>
  <si>
    <t>Marcelo Gonz√°lez</t>
  </si>
  <si>
    <t>Flavio Medina, Aislinn Derbez, Patricia Reyes Sp√≠ndola, Tiar√© Scanda, Ang√©lica Arag√≥n, Horacio Castelo, Gonzalo Garcia Vivanco, Rub√©n Gonz√°lez Garza, Iliana de la Garza, Mary Paz Mata</t>
  </si>
  <si>
    <t>s6846</t>
  </si>
  <si>
    <t>Ghost House</t>
  </si>
  <si>
    <t>Rich Ragsdale</t>
  </si>
  <si>
    <t>Scout Taylor-Compton, James Landry H√©bert, Mark Boone Junior, Michael S. New, Russell Geoffrey Banks, Rich Lee Gray, Elana Krausz, Kevin Ragsdale, Wen-Chu Yang, Katrina Grey</t>
  </si>
  <si>
    <t>s6873</t>
  </si>
  <si>
    <t>Gone are the Days</t>
  </si>
  <si>
    <t>Mark Landre Gould</t>
  </si>
  <si>
    <t>Lance Henriksen, Tom Berenger, Meg Steedle, Danny Trejo</t>
  </si>
  <si>
    <t>s6905</t>
  </si>
  <si>
    <t>H√ºk√ºmet Kadin</t>
  </si>
  <si>
    <t>Sermiyan Midyat</t>
  </si>
  <si>
    <t>Demet Akbaƒü, Sermiyan Midyat, Mahir ƒ∞pek, G√ºlhan Tekin, Burcu G√∂nder, Cezmi Baskƒ±n, Renan Bilek, Ayberk Attila, Rƒ±za Akƒ±n, B√ºlent √áolak</t>
  </si>
  <si>
    <t>s6992</t>
  </si>
  <si>
    <t>Honey: Rise Up and Dance</t>
  </si>
  <si>
    <t>Bille Woodruff</t>
  </si>
  <si>
    <t>Teyana Taylor, Sierra Aylina McClain, Bryshere Gray</t>
  </si>
  <si>
    <t>s7048</t>
  </si>
  <si>
    <t>I, Daniel Blake</t>
  </si>
  <si>
    <t>Ken Loach</t>
  </si>
  <si>
    <t>Dave Johns, Hayley Squires, Briana Shann, Dylan McKiernan, Kate Rutter, Sharon Percy, Kema Sikazwe, Steven Richens</t>
  </si>
  <si>
    <t>United Kingdom, France, Belgium</t>
  </si>
  <si>
    <t>s7200</t>
  </si>
  <si>
    <t>Kill Command</t>
  </si>
  <si>
    <t>Steven Gomez</t>
  </si>
  <si>
    <t>Vanessa Kirby, David Ajala, Mike Noble, Bentley Kalu, Tom McKay, Kelly Gough, Osi Okerafor, Damian Kell, Tim Ahern, Deborah Rosan, Thure Lindhardt</t>
  </si>
  <si>
    <t>s7205</t>
  </si>
  <si>
    <t>Killers</t>
  </si>
  <si>
    <t>Katherine Heigl, Ashton Kutcher, Tom Selleck, Catherine O'Hara, Katheryn Winnick, Kevin Sussman, Lisa Ann Walter, Casey Wilson, Rob Riggle, Martin Mull, Alex Borstein</t>
  </si>
  <si>
    <t>s7247</t>
  </si>
  <si>
    <t>Kurtulus Son Durak</t>
  </si>
  <si>
    <t>Yusuf Pirhasan</t>
  </si>
  <si>
    <t>Bel√ßim Bilgin, Demet Akbaƒü, Asuman Dabak, Ayten Soyk√∂k, Damla S√∂nmez, Mete Horozoƒülu, Ahmet M√ºmtaz Taylan, Yavuz Bing√∂l, H√ºseyin Soysalan, Tolga Kara√ßelik, Nihal Yal√ßƒ±n</t>
  </si>
  <si>
    <t>s7275</t>
  </si>
  <si>
    <t>Leap Year</t>
  </si>
  <si>
    <t>Anand Tucker</t>
  </si>
  <si>
    <t>Amy Adams, Matthew Goode, Adam Scott, John Lithgow, Noel O'Donovan, Tony Rohr, Pat Laffan, Alan Devlin, Ian McElhinney, Dominique McElligott</t>
  </si>
  <si>
    <t>United States, Ireland</t>
  </si>
  <si>
    <t>s7287</t>
  </si>
  <si>
    <t>Legion</t>
  </si>
  <si>
    <t>Paul Bettany, Lucas Black, Tyrese Gibson, Adrianne Palicki, Charles S. Dutton, Jon Tenney, Kevin Durand, Willa Holland, Kate Walsh, Dennis Quaid, Jeanette Miller, Cameron Harlow, Doug Jones, Josh Stamberg, Yancey Arias</t>
  </si>
  <si>
    <t>s7363</t>
  </si>
  <si>
    <t>Lusers</t>
  </si>
  <si>
    <t>Ticoy Rodriguez</t>
  </si>
  <si>
    <t>Carlos Alc√°ntara, Pablo Granados, Felipe Izquierdo, Gaby Espino, Cristi√°n de la Fuente, Marcela Guerty, Claudio Torres</t>
  </si>
  <si>
    <t>Argentina, Chile, Peru</t>
  </si>
  <si>
    <t>s7428</t>
  </si>
  <si>
    <t>Maynard</t>
  </si>
  <si>
    <t>Samuel D. Pollard</t>
  </si>
  <si>
    <t>s7472</t>
  </si>
  <si>
    <t>Mission Control: The Unsung Heroes of Apollo</t>
  </si>
  <si>
    <t>David Fairhead</t>
  </si>
  <si>
    <t>s7479</t>
  </si>
  <si>
    <t>Mokalik (Mechanic)</t>
  </si>
  <si>
    <t>Kunle Afolayan</t>
  </si>
  <si>
    <t>Tooni Afolayan, Ayo Ogunshina, Dayo Akinpelu, Simi Ogunleye, Femi Adebayo, Lateef Adedimeji, Damilola Ogunsi, Rasaq Olayiwola, Ayo Adesanya, Wale Akorede, Toyosi Benjamin, Hamzat Sherifdeen, Samuel Olasehinde</t>
  </si>
  <si>
    <t>s7850</t>
  </si>
  <si>
    <t>Regatta</t>
  </si>
  <si>
    <t>Amr Saad, Ilham Shaheen, Rania Yousef</t>
  </si>
  <si>
    <t>s7882</t>
  </si>
  <si>
    <t>Rocky III</t>
  </si>
  <si>
    <t>Sylvester Stallone, Talia Shire, Burt Young, Carl Weathers, Burgess Meredith, Tony Burton, Mr. T, Hulk Hogan, Ian Fried</t>
  </si>
  <si>
    <t>s8034</t>
  </si>
  <si>
    <t>Sky on Fire</t>
  </si>
  <si>
    <t>Ringo Lam</t>
  </si>
  <si>
    <t>Daniel Wu, Joseph Chang, Amber Kuo, Zhang Jingchu, Ruoyun Zhang</t>
  </si>
  <si>
    <t>China, Hong Kong</t>
  </si>
  <si>
    <t>s8076</t>
  </si>
  <si>
    <t>Spy Kids 2: The Island of Lost Dreams</t>
  </si>
  <si>
    <t>Antonio Banderas, Carla Gugino, Alexa PenaVega, Daryl Sabara, Steve Buscemi, Mike Judge, Danny Trejo, Cheech Marin, Matt O'Leary, Emily Osment, Ricardo Montalban, Holland Taylor, Alan Cumming</t>
  </si>
  <si>
    <t>s8092</t>
  </si>
  <si>
    <t>Still</t>
  </si>
  <si>
    <t>Chatchai Katenut, Manussa Vorasingha, Tanwarin Sukkhapisit, Poj Arnon</t>
  </si>
  <si>
    <t>Mai Charoenpura, Akara Amarttayakul, Supakson Chaimongkol, Kachapa Toncharoen, Wiradit Srimalai, Vasana Chalakorn, Ratchanont Sukpragawp, Arisara Thongborisut</t>
  </si>
  <si>
    <t>s8097</t>
  </si>
  <si>
    <t>Stop at Nothing: The Lance Armstrong Story</t>
  </si>
  <si>
    <t>Alex Holmes</t>
  </si>
  <si>
    <t>Australia, United Kingdom, United States, New Zealand, Italy, France</t>
  </si>
  <si>
    <t>s8177</t>
  </si>
  <si>
    <t>The 24 Hour War</t>
  </si>
  <si>
    <t>Nate Adams, Adam Carolla</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</si>
  <si>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</si>
  <si>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</si>
  <si>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</si>
  <si>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</si>
  <si>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s8248</t>
  </si>
  <si>
    <t>The Christmas Candle</t>
  </si>
  <si>
    <t>John Stephenson</t>
  </si>
  <si>
    <t>Hans Matheson, Samantha Barks, Lesley Manville, Sylvester McCoy, Susan Boyle, John Hannah, Barbara Flynn, James Cosmo</t>
  </si>
  <si>
    <t>s8271</t>
  </si>
  <si>
    <t>The Dawn Wall</t>
  </si>
  <si>
    <t>Peter Mortimer, Josh Lowell</t>
  </si>
  <si>
    <t>Tommy Caldwell, Kevin Jorgeson</t>
  </si>
  <si>
    <t>Austria, United States</t>
  </si>
  <si>
    <t>s8359</t>
  </si>
  <si>
    <t>The Incident</t>
  </si>
  <si>
    <t>Ra√∫l M√©ndez, Nailea Norvind, Hern√°n Mendoza, Humberto Busto, Fernando √Ålvarez Rebeil, Gabriel Santoyo, Paulina Montemayor, H√©ctor Mendoza, Leonel Tinajero, Marcos Moreno</t>
  </si>
  <si>
    <t>s8368</t>
  </si>
  <si>
    <t>The Invitation</t>
  </si>
  <si>
    <t>Logan Marshall-Green, Emayatzy Corinealdi, Aiden Lovekamp, Michelle Krusiec, Mike Doyle, Jordi Vilasuso, Jay Larson, Marieh Delfino, Tammy Blanchard, Michiel Huisman, Lindsay Burdge, John Carroll Lynch</t>
  </si>
  <si>
    <t>s8462</t>
  </si>
  <si>
    <t>The Polar Express</t>
  </si>
  <si>
    <t>Robert Zemeckis</t>
  </si>
  <si>
    <t>Tom Hanks, Leslie Zemeckis, Eddie Deezen, Nona Gaye, Peter Scolari, Brendan King, Andy Pellick, Michael Jeter, Chris Coppola, Julene Renee</t>
  </si>
  <si>
    <t>s8563</t>
  </si>
  <si>
    <t>The Women's Balcony</t>
  </si>
  <si>
    <t>Emil Ben-Shimon</t>
  </si>
  <si>
    <t>Evelin Hagoel, Igal Naor, Orna Banay, Einat Sarouf, Avraham Aviv Alush, Itzik Cohen, Yafit Asulin, Sharona Elimelech, Herzl Tobey, Haim Znati</t>
  </si>
  <si>
    <t>Comedies, Dramas, Faith &amp; Spirituality</t>
  </si>
  <si>
    <t>s8623</t>
  </si>
  <si>
    <t>Tremors 2: Aftershocks</t>
  </si>
  <si>
    <t>S.S. Wilson</t>
  </si>
  <si>
    <t>Fred Ward, Chris Gartin, Helen Shaver, Michael Gross, Marcelo Tubert, Marco Hernandez, Jos√© Ram√≥n Rosario, Thomas Rosales Jr.</t>
  </si>
  <si>
    <t>s8628</t>
  </si>
  <si>
    <t>Trespass Against Us</t>
  </si>
  <si>
    <t>Adam Smith</t>
  </si>
  <si>
    <t>Michael Fassbender, Brendan Gleeson, Lyndsey Marshal, Georgie Smith, Rory Kinnear, Killian Scott, Sean Harris, Kingsley Ben-Adir, Kacie Anderson, Gerard Kearns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</si>
  <si>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</si>
  <si>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</si>
  <si>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</si>
  <si>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</si>
  <si>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</si>
  <si>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Children &amp; Family Movies, Classic Movies, Comedies</t>
  </si>
  <si>
    <t>s8751</t>
  </si>
  <si>
    <t>Winter's Bone</t>
  </si>
  <si>
    <t>Debra Granik</t>
  </si>
  <si>
    <t>Jennifer Lawrence, John Hawkes, Kevin Breznahan, Dale Dickey, Garret Dillahunt, Sheryl Lee, Lauren Sweetser, Tate Taylor</t>
  </si>
  <si>
    <t>s156</t>
  </si>
  <si>
    <t>Labyrinth</t>
  </si>
  <si>
    <t>Jim Henson</t>
  </si>
  <si>
    <t>David Bowie, Jennifer Connelly, Frank Oz, Kevin Clash, Anthony Asbury, Dave Goelz, Brian Henson, Ron Mueck, Karen Prell, Shari Weiser</t>
  </si>
  <si>
    <t>101 min</t>
  </si>
  <si>
    <t>Action &amp; Adventure, Children &amp; Family Movies, Cult Movies</t>
  </si>
  <si>
    <t>s159</t>
  </si>
  <si>
    <t>Love Don't Cost a Thing</t>
  </si>
  <si>
    <t>Troy Byer</t>
  </si>
  <si>
    <t>Nick Cannon, Christina Milian, Kenan Thompson, Kal Penn, Steve Harvey, Al Thompson, Ashley Monique Clark, Elimu Nelson, Nichole Robinson, Melissa Schuman</t>
  </si>
  <si>
    <t>s282</t>
  </si>
  <si>
    <t>Brother Jekwu</t>
  </si>
  <si>
    <t>Mike Ezuruonye, Juliet Ochienge, Angela Okorie, Huddah Monroe, Catherine Kamau, Naomi Mburu, Derrick Aduwo, Chris Kamau, Abubakar Salum, Celebrity Landlord</t>
  </si>
  <si>
    <t>s354</t>
  </si>
  <si>
    <t>The Haunting in Connecticut 2: Ghosts of Georgia</t>
  </si>
  <si>
    <t>Tom Elkins</t>
  </si>
  <si>
    <t>Abigail Spencer, Chad Michael Murray, Katee Sackhoff, Emily Alyn Lind, Cicely Tyson, Andrea Frankle, Brad James, Lance E. Nichols</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</si>
  <si>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</si>
  <si>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</si>
  <si>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</si>
  <si>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</si>
  <si>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s482</t>
  </si>
  <si>
    <t>How I Became a Superhero</t>
  </si>
  <si>
    <t>Douglas Attal</t>
  </si>
  <si>
    <t>Pio Marma√Ø, Vimala Pons, Beno√Æt Poelvoorde, Le√Øla Bekhti, Swann Arlaud, Gilles Cohen, L√©onie Souchaud, Camille Japy, Louis Peres, Th√©o Christine</t>
  </si>
  <si>
    <t>s532</t>
  </si>
  <si>
    <t>Rise: Ini Kalilah</t>
  </si>
  <si>
    <t>Saw Teong Hin, Nik Amir Mustapha, M.S. Prem Nath</t>
  </si>
  <si>
    <t>Remy Ishak, Mira Filzah, Jack Tan, Sangeeta Krishnasamy, Shashi Tharan, Mark O'Dea, Jenn Chia, Sharifah Sakinah</t>
  </si>
  <si>
    <t>s582</t>
  </si>
  <si>
    <t>Mortal Kombat</t>
  </si>
  <si>
    <t>Christophe Lambert, Robin Shou, Linden Ashby, Cary-Hiroyuki Tagawa, Bridgette Wilson-Sampras, Talisa Soto, Trevor Goddard, Chris Casamassa, Fran√ßois Petit, Keith Cooke</t>
  </si>
  <si>
    <t>s587</t>
  </si>
  <si>
    <t>Pet Sematary 2</t>
  </si>
  <si>
    <t>Mary Lambert</t>
  </si>
  <si>
    <t>Edward Furlong, Anthony Edwards, Clancy Brown, Jared Rushton, Darlanne Fluegel, Jason McGuire, Sarah Trigger, Lisa Waltz, Jim Peck, Len Hunt</t>
  </si>
  <si>
    <t>s590</t>
  </si>
  <si>
    <t>Red Joan</t>
  </si>
  <si>
    <t>Trevor Nunn</t>
  </si>
  <si>
    <t>Judi Dench, Sophie Cookson, Nina Sosanya, Tom Hughes, Tereza Srbov√°, Stephen Campbell Moore, Ben Miles, Freddie Gaminara, Robin Soans, Kevin Fuller</t>
  </si>
  <si>
    <t>s636</t>
  </si>
  <si>
    <t>Here Comes the Rain</t>
  </si>
  <si>
    <t>Bahij Hojeij</t>
  </si>
  <si>
    <t>Hassan Mrad, Julia Kassar, Carmen Lebbos, Diamand Bou Abboud, Elie Mitri, Bernadette Hodeib, Aida Sabra, Gabriel Yammine, Ali Matar, Ra√Øa Haidar</t>
  </si>
  <si>
    <t>s694</t>
  </si>
  <si>
    <t>Ali &amp; Ratu Ratu Queens</t>
  </si>
  <si>
    <t>Lucky Kuswandi</t>
  </si>
  <si>
    <t>Iqbaal Ramadhan, Nirina Zubir, Asri Welas, Tika Panggabean, Happy Salma, Aurora Ribero, Marissa Anita, Bayu Skak, Cut Mini Theo, Ibnu Jamil</t>
  </si>
  <si>
    <t>s699</t>
  </si>
  <si>
    <t>Fan Girl</t>
  </si>
  <si>
    <t>Charlie Dizon, Paulo Avelino</t>
  </si>
  <si>
    <t>s719</t>
  </si>
  <si>
    <t>Life of Crime</t>
  </si>
  <si>
    <t>Daniel Schechter</t>
  </si>
  <si>
    <t>Jennifer Aniston, Mos Def, Isla Fisher, Will Forte, Mark Boone Junior, Tim Robbins, John Hawkes, Clea Lewis, Charlie Tahan, Kevin Corrigan</t>
  </si>
  <si>
    <t>s775</t>
  </si>
  <si>
    <t>2 Hearts</t>
  </si>
  <si>
    <t>Lance Hool</t>
  </si>
  <si>
    <t>Jacob Elordi, Adan Canto, Radha Mitchell, Tiera Skovbye, Kari Matchett, Tahmoh Penikett</t>
  </si>
  <si>
    <t>Dramas, Faith &amp; Spirituality, Romantic Movies</t>
  </si>
  <si>
    <t>s787</t>
  </si>
  <si>
    <t>Company of Heroes</t>
  </si>
  <si>
    <t>Tom Sizemore, Chad Michael Collins, Vinnie Jones, Dimitri Diatchenko, Neal McDonough, J√ºrgen Prochnow, Sam Spruell, Richard Sammel, Philip Rham, Alastair Mackenzie</t>
  </si>
  <si>
    <t>s788</t>
  </si>
  <si>
    <t>Cradle 2 the Grave</t>
  </si>
  <si>
    <t>Andrzej Bartkowiak</t>
  </si>
  <si>
    <t>Jet Li, DMX, Anthony Anderson, Kelly Hu, Tom Arnold, Mark Dacascos, Gabrielle Union, Michael Jace, Drag-On, Paige Hurd</t>
  </si>
  <si>
    <t>s810</t>
  </si>
  <si>
    <t>Starsky &amp; Hutch</t>
  </si>
  <si>
    <t>Ben Stiller, Owen Wilson, Vince Vaughn, Juliette Lewis, Snoop Dogg, Fred Williamson, Jason Bateman, Amy Smart, Carmen Electra, George Cheung</t>
  </si>
  <si>
    <t>s871</t>
  </si>
  <si>
    <t>Amy Tan: Unintended Memoir</t>
  </si>
  <si>
    <t>James Redford</t>
  </si>
  <si>
    <t>Amy Tan</t>
  </si>
  <si>
    <t>s957</t>
  </si>
  <si>
    <t>Zack and Miri Make a Porno</t>
  </si>
  <si>
    <t>Seth Rogen, Elizabeth Banks, Craig Robinson, Jason Mewes, Jeff Anderson, Traci Lords, Katie Morgan, Ricky Mabe, Justin Long, Brandon Routh, Tyler Labine, Tom Savini, Tisha Campbell-Martin, Jennifer Schwalbach, Gerry Bednob</t>
  </si>
  <si>
    <t>s978</t>
  </si>
  <si>
    <t>Dedemin Fisi</t>
  </si>
  <si>
    <t>Onur Buldu, Alper Kul, Erdem Yener, Onur Atilla, √ñzge Borak, Doƒüa Rutkay, Meltem Yƒ±lmazkaya, ƒ∞rem Sak</t>
  </si>
  <si>
    <t>s985</t>
  </si>
  <si>
    <t>Kara Bela</t>
  </si>
  <si>
    <t>Burak Aksak</t>
  </si>
  <si>
    <t>Cengiz Bozkurt, Seda Bakan, Erkan Kol√ßak K√∂stendil, Cihan Ercan, Berat Yenilmez, ƒ∞≈ütar G√∂kseven, Erdal Tosun, Tarƒ±k √únl√ºoƒülu</t>
  </si>
  <si>
    <t>s1017</t>
  </si>
  <si>
    <t>Delhi Belly</t>
  </si>
  <si>
    <t>Abhinay Deo</t>
  </si>
  <si>
    <t>Imran Khan, Vir Das, Kunaal Roy Kapur, Poorna Jagannathan, Shenaz Treasury, Vijay Raaz, Paresh Ganatra, Rahul Singh</t>
  </si>
  <si>
    <t>s1125</t>
  </si>
  <si>
    <t>Maximum Risk</t>
  </si>
  <si>
    <t>Jean-Claude Van Damme, Natasha Henstridge, Jean-Hugues Anglade, Zach Grenier, Paul Ben-Victor, Frank Senger, St√©phane Audran</t>
  </si>
  <si>
    <t>s1192</t>
  </si>
  <si>
    <t>The Fluffy Movie</t>
  </si>
  <si>
    <t>Manny Rodriguez, Jay Lavender</t>
  </si>
  <si>
    <t>s1208</t>
  </si>
  <si>
    <t>Audrey</t>
  </si>
  <si>
    <t>Helena Coan</t>
  </si>
  <si>
    <t>Audrey Hepburn</t>
  </si>
  <si>
    <t>s1365</t>
  </si>
  <si>
    <t>Zathura</t>
  </si>
  <si>
    <t>Jon Favreau</t>
  </si>
  <si>
    <t>Jonah Bobo, Josh Hutcherson, Dax Shepard, Kristen Stewart, Tim Robbins, Frank Oz, John Alexander, Derek Mears, Douglas Tait, Joe Bucaro III</t>
  </si>
  <si>
    <t>s1391</t>
  </si>
  <si>
    <t>The Shadow of Violence</t>
  </si>
  <si>
    <t>Nick Rowland</t>
  </si>
  <si>
    <t>Cosmo Jarvis, Barry Keoghan, Niamh Algar, Ned Dennehy, Kiljan Tyr Moroney, David Wilmot, Brid Brennan, Simone Kirby, Anthony Welsh</t>
  </si>
  <si>
    <t>United Kingdom, Ireland</t>
  </si>
  <si>
    <t>s1415</t>
  </si>
  <si>
    <t>The Heartbreak Club</t>
  </si>
  <si>
    <t>Charles Gozali, Bagus Bramanti</t>
  </si>
  <si>
    <t>Bhisma Mulia, Denira Wiraguna, Didi Kempot, Sisca JKT48, Erick Estrada, Asri Welas, Mo Sidik, Emil Kusumo, Dede Satria, Rezca Syam</t>
  </si>
  <si>
    <t>s1434</t>
  </si>
  <si>
    <t>100% Halal</t>
  </si>
  <si>
    <t>Jastis Arimba</t>
  </si>
  <si>
    <t>Anisa Rahma, Ariyo Wahab, Anandito Dwis, Fitria Rasyidi, Arafah Rianti, Kinaryosih</t>
  </si>
  <si>
    <t>s1446</t>
  </si>
  <si>
    <t>Asphalt Burning</t>
  </si>
  <si>
    <t>Hallvard Br√¶in</t>
  </si>
  <si>
    <t>Anders Baasmo, Kathrine Thorborg Johansen, Ida Hus√∏y, Otto Jespersen, Sven Nordin, Trond Halbo, Alexandra Maria Lara, Wenche Myhre, Kostja Ullmann, Bj√∂rn Kjellman</t>
  </si>
  <si>
    <t>s1453</t>
  </si>
  <si>
    <t>Gimme Shelter</t>
  </si>
  <si>
    <t>Ron Krauss</t>
  </si>
  <si>
    <t>Vanessa Hudgens, James Earl Jones, Rosario Dawson, Ann Dowd, Stephanie Szostak, Emily Meade, Brendan Fraser, Dascha Polanco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</si>
  <si>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</si>
  <si>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</si>
  <si>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</si>
  <si>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s1602</t>
  </si>
  <si>
    <t>Just Another Christmas</t>
  </si>
  <si>
    <t>Roberto Santucci</t>
  </si>
  <si>
    <t>Leandro Hassum, Elisa Pinheiro, Danielle Winits, Louise Cardoso, Rodrigo Fagundes, Arianne Botelho, Miguel R√¥mulo, Jos√© Rubens Chach√°, Levi Ferreira, Daniel Filho</t>
  </si>
  <si>
    <t>s1820</t>
  </si>
  <si>
    <t>Ghadi</t>
  </si>
  <si>
    <t>Amin Dora</t>
  </si>
  <si>
    <t>Georges Khabbaz, Lara Rain, Emmanuel Khairallah, Samir Youssef, Camille Salameh, Rodrigue Sleiman, Caroline Labaki, Giselle Boueiz, Christine Choueiri</t>
  </si>
  <si>
    <t>s1856</t>
  </si>
  <si>
    <t>A Choo</t>
  </si>
  <si>
    <t>Kevin Ko, Peter Tsi</t>
  </si>
  <si>
    <t>Kai Ko, Ariel Lin, Darren Wang, Zhang Xiaolong, Louis Koo, Vanness Wu, Kate Tsui</t>
  </si>
  <si>
    <t>s1913</t>
  </si>
  <si>
    <t>Hunt for the Wilderpeople</t>
  </si>
  <si>
    <t>Taika Waititi</t>
  </si>
  <si>
    <t>Sam Neill, Julian Dennison, Rima Te Wiata, Rachel House, Tioreore Ngatai-Melbourne, Oscar Kightley, Stan Walker, Mike Minogue, Cohen Holloway, Rhys Darby</t>
  </si>
  <si>
    <t>s2057</t>
  </si>
  <si>
    <t>Hotel for Dogs</t>
  </si>
  <si>
    <t>Thor Freudenthal</t>
  </si>
  <si>
    <t>Emma Roberts, Jake T. Austin, Kyla Pratt, Lisa Kudrow, Kevin Dillon, Don Cheadle, Johnny Simmons, Troy Gentile, Eric Edelstein, Robinne Lee, Ajay Naidu</t>
  </si>
  <si>
    <t>s2165</t>
  </si>
  <si>
    <t>Sin City</t>
  </si>
  <si>
    <t>Pascal Amanfo</t>
  </si>
  <si>
    <t>Yvonne Nelson, Kunle Remi, Adjetey Anang, Oscar Provencal, Michelle McKinney Hammond, Rosaline Meurer, Kweku Elliot, Regina Van Helvert, Alhaji Fadika, Isaac Akwesi Awonor</t>
  </si>
  <si>
    <t>s2248</t>
  </si>
  <si>
    <t>Mama's Boy</t>
  </si>
  <si>
    <t>Amro Salah</t>
  </si>
  <si>
    <t>Hesham Maged, Shikoo, Mohammed Tharwat, Mahmoud Ellisy, Ahmed Sultan, Noor Kadri</t>
  </si>
  <si>
    <t>s2351</t>
  </si>
  <si>
    <t>Woodshock</t>
  </si>
  <si>
    <t>Kate Mulleavy, Laura Mulleavy</t>
  </si>
  <si>
    <t>Kirsten Dunst, Joe Cole, Pilou Asb√¶k, Jack Kilmer, Steph DuVall, Susan Traylor, Joel McCoy, Michael Pavlicek</t>
  </si>
  <si>
    <t>s2393</t>
  </si>
  <si>
    <t>Axone</t>
  </si>
  <si>
    <t>Sayani Gupta, Lin Laishram, Tenzing Dalha, Dolly Ahluwalia, Vinay Pathak, Lanuakam Ao, Rohan Joshi, Adil Hussain, Asenla Jamir</t>
  </si>
  <si>
    <t>s2404</t>
  </si>
  <si>
    <t>Menahi</t>
  </si>
  <si>
    <t>Ayman Makram</t>
  </si>
  <si>
    <t>Fayez Al-Malki, Mona Wasef, Abdel Imam Abdullah, Reem Abdel Aziz, Dana Jabr, Emad Al Youssef, Remas Mansoor, Khalid Mengah</t>
  </si>
  <si>
    <t>s2507</t>
  </si>
  <si>
    <t>Omar &amp; Salma 2</t>
  </si>
  <si>
    <t>Tamer Hosny, Mai Ezz El-Din, Ezzat Abou Aouf, Marwa Abdel Monem, Hussien Elgohary, Mirhan, Maysara</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</si>
  <si>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</si>
  <si>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</si>
  <si>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</si>
  <si>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</si>
  <si>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</si>
  <si>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s2668</t>
  </si>
  <si>
    <t>Babamƒ±n Ceketi</t>
  </si>
  <si>
    <t>M√ºfit Can Sa√ßƒ±ntƒ±</t>
  </si>
  <si>
    <t>M√ºfit Can Sa√ßƒ±ntƒ±, Mert Turak, √únal Yeter, Elif Nur Kerk√ºk, Uƒüur Demirpehlivan, Ay≈üen Gruda, Erkan Can, Banu Manioƒülu</t>
  </si>
  <si>
    <t>s2694</t>
  </si>
  <si>
    <t>Love Wedding Repeat</t>
  </si>
  <si>
    <t>Dean Craig</t>
  </si>
  <si>
    <t>Sam Claflin, Olivia Munn, Freida Pinto, Eleanor Tomlinson, Joel Fry, Tim Key, Aisling Bea, Jack Farthing, Allan Mustafa</t>
  </si>
  <si>
    <t>United Kingdom, Italy</t>
  </si>
  <si>
    <t>s2756</t>
  </si>
  <si>
    <t>Indian Horse</t>
  </si>
  <si>
    <t>Stephen S. Campanelli</t>
  </si>
  <si>
    <t>Sladen Peltier, Forrest Goodluck, Ajuawak Kapashesit, Martin Donovan, Michael Murphy, Michiel Huisman, Edna Manitowabi, Michael Lawrenchuk, Will Strongheart, Tristen Marty-Pahtaykan, Vance Banzo</t>
  </si>
  <si>
    <t>s2816</t>
  </si>
  <si>
    <t>Jai Mummy Di</t>
  </si>
  <si>
    <t>Navjot Gulati</t>
  </si>
  <si>
    <t>Poonam Dhillon, Supriya Pathak, Sunny Singh, Sonalli Sehgall, Rajendra Sethi, Veer Rajwant Singh, Danish Husain, Alok Nath</t>
  </si>
  <si>
    <t>s2883</t>
  </si>
  <si>
    <t>The Arbitration</t>
  </si>
  <si>
    <t>Adesua Etomi, O.C. Ukeje, Ireti Doyle, Sola Fosudo, Somkele Iyamah, Lota Chukwu, Gregory Ojefua, Beverly Naya, Bimbo Ademoye, Pius Fatoke</t>
  </si>
  <si>
    <t>s2897</t>
  </si>
  <si>
    <t>The Body</t>
  </si>
  <si>
    <t>Jeethu Joseph</t>
  </si>
  <si>
    <t>Rishi Kapoor, Emraan Hashmi, Sobhita Dhulipala, Vedika, Anupam Bhattacharya, Chandan Anand, Arif Zakaria, Rukhsar Ahmed</t>
  </si>
  <si>
    <t>s2929</t>
  </si>
  <si>
    <t>Good Time</t>
  </si>
  <si>
    <t>Benny Safdie, Josh Safdie</t>
  </si>
  <si>
    <t>Robert Pattinson, Benny Safdie, Jennifer Jason Leigh, Barkhad Abdi, Buddy Duress, Peter Verby, Taliah Webster, Necro</t>
  </si>
  <si>
    <t>s3160</t>
  </si>
  <si>
    <t>Good and Prosperous</t>
  </si>
  <si>
    <t>Ali Rabee, Mohamed Abdel-Rahman, Bayoumi Fouad, Karim Afifi, Dalal Abdel Aziz, Mai Selim, Tara Emad, Mohammed Tharwat, Haifa Wehbe, Ahmed Adel</t>
  </si>
  <si>
    <t>s3263</t>
  </si>
  <si>
    <t>The Green Inferno</t>
  </si>
  <si>
    <t>Ignacia Allamand, Daryl Sabara, Nicol√°s Mart√≠nez, Lorenza Izzo, Ariel Levy, Magda Apanowicz, Sky Ferreira, Kirby Bliss Blanton, Aaron Burns, Ram√≥n Llao, Richard Burgi</t>
  </si>
  <si>
    <t>s3333</t>
  </si>
  <si>
    <t>Christmas Survival</t>
  </si>
  <si>
    <t>James Dearden</t>
  </si>
  <si>
    <t>Julian Ovenden, Gemma Whelan, Joely Richardson, Michael Landes, Sally Phillips, Patricia Hodge, Ronni Ancona, James Fox, Sophie Simnett, Jade Ma</t>
  </si>
  <si>
    <t>s3408</t>
  </si>
  <si>
    <t>Tatu</t>
  </si>
  <si>
    <t>Don Omope</t>
  </si>
  <si>
    <t>Rahama Sadau, Sambasa Nzeribe, Segun Arinze, Gabriel Afolayan, Desmond Elliot, Funlola Aofiyebi, Toyin Aimakhu, Stephen Demian, Afeez Oyetoro, Oludara Egerton Shyngle</t>
  </si>
  <si>
    <t>s3444</t>
  </si>
  <si>
    <t>Love for Sale</t>
  </si>
  <si>
    <t>Gading Marten, Della Dartyan, Rukman Rosadi, Albert Halim, Verdi Solaiman, Adriano Qalbi, Sabrina Rochelle Kalangie, Rizky Mocil</t>
  </si>
  <si>
    <t>s3630</t>
  </si>
  <si>
    <t>Otherhood</t>
  </si>
  <si>
    <t>s3789</t>
  </si>
  <si>
    <t>Chopsticks</t>
  </si>
  <si>
    <t>Sachin Yardi</t>
  </si>
  <si>
    <t>Abhay Deol, Mithila Palkar, Vijay Raaz</t>
  </si>
  <si>
    <t>s3798</t>
  </si>
  <si>
    <t>Joy</t>
  </si>
  <si>
    <t>Sudabeh Mortezai</t>
  </si>
  <si>
    <t>Anwulika Alphonsus, Mariam Precious Sanusi, Angela Ekeleme</t>
  </si>
  <si>
    <t>s3919</t>
  </si>
  <si>
    <t>Shortcut Safari</t>
  </si>
  <si>
    <t>Amitabha Singh</t>
  </si>
  <si>
    <t>Jimmy Shergill, Aashi Rawal, Stuti Dwivedi, Deah Tandon, Sharvil Patel, Hardil Kanabar, Mann Patel, Ugam Khetani, Manmeet Singh, Nazia Davison</t>
  </si>
  <si>
    <t>s4212</t>
  </si>
  <si>
    <t>Nang Nak</t>
  </si>
  <si>
    <t>Nonzee Nimibutr</t>
  </si>
  <si>
    <t>Inthira Charoenpura, Winai Kraibutr</t>
  </si>
  <si>
    <t>Horror Movies, International Movies, Romantic Movies</t>
  </si>
  <si>
    <t>s4361</t>
  </si>
  <si>
    <t>The World Is Yours</t>
  </si>
  <si>
    <t>Romain Gavras</t>
  </si>
  <si>
    <t>Isabelle Adjani, Karim Leklou, Fran√ßois Damiens, Vincent Cassel, Oulaya Amamra</t>
  </si>
  <si>
    <t>s4579</t>
  </si>
  <si>
    <t>Kisaan</t>
  </si>
  <si>
    <t>Puneet Sira</t>
  </si>
  <si>
    <t>Jackie Shroff, Arbaaz Khan, Sohail Khan, Diya Mirza, Nauheed Cyrusi, Sharat Saxena, Dalip Tahil, Vishwajeet Pradhan, Sarfaraz Khan</t>
  </si>
  <si>
    <t>s4627</t>
  </si>
  <si>
    <t>In Darkness</t>
  </si>
  <si>
    <t>Anthony Byrne</t>
  </si>
  <si>
    <t>Natalie Dormer, Ed Skrein, Emily Ratajkowski, Neil Maskell, Jan Bijvoet, James Cosmo, Joely Richardson</t>
  </si>
  <si>
    <t>s4670</t>
  </si>
  <si>
    <t>Once Again</t>
  </si>
  <si>
    <t>Kanwal Sethi</t>
  </si>
  <si>
    <t>Shefali Shah, Neeraj Kabi, Rasika Dugal, Bidita Bag, Priyanshu Painyuli, Bhagwan Tiwari</t>
  </si>
  <si>
    <t>India, Germany, Austria</t>
  </si>
  <si>
    <t>s4676</t>
  </si>
  <si>
    <t>The Laws of Thermodynamics</t>
  </si>
  <si>
    <t>Mateo Gil</t>
  </si>
  <si>
    <t>Vito Sanz, Berta V√°zquez, Chino Dar√≠n, Vicky Luengo, Andrea Ros, Irene Escolar, Josep Maria Pou, Daniel S√°nchez Ar√©valo</t>
  </si>
  <si>
    <t>s4754</t>
  </si>
  <si>
    <t>The Bleeding Edge</t>
  </si>
  <si>
    <t>Kirby Dick</t>
  </si>
  <si>
    <t>s4770</t>
  </si>
  <si>
    <t>GODZILLA City on the Edge of Battle</t>
  </si>
  <si>
    <t>s4807</t>
  </si>
  <si>
    <t>Calibre</t>
  </si>
  <si>
    <t>Matt Palmer</t>
  </si>
  <si>
    <t>Jack Lowden, Martin McCann, Tony Curran, Ian Pirie, Cameron Jack</t>
  </si>
  <si>
    <t>s4900</t>
  </si>
  <si>
    <t>Sometimes</t>
  </si>
  <si>
    <t>Priyadarshan</t>
  </si>
  <si>
    <t>Prakash Raj, Shreya Reddy, Ashok Selvan</t>
  </si>
  <si>
    <t>s5154</t>
  </si>
  <si>
    <t>The Girl from the Song</t>
  </si>
  <si>
    <t>Ibai Abad</t>
  </si>
  <si>
    <t>Lewis Rainer, Josephine Berry, Charlotte Atkinson, Charles MacGechan</t>
  </si>
  <si>
    <t>s5267</t>
  </si>
  <si>
    <t>Gaga: Five Foot Two</t>
  </si>
  <si>
    <t>Chris Moukarbel</t>
  </si>
  <si>
    <t>Lady Gaga</t>
  </si>
  <si>
    <t>s5479</t>
  </si>
  <si>
    <t>Laerte-se</t>
  </si>
  <si>
    <t>Lygia Barbosa da Silva, Eliane Brum</t>
  </si>
  <si>
    <t>Laerte Coutinho</t>
  </si>
  <si>
    <t>s5490</t>
  </si>
  <si>
    <t>Get Me Roger Stone</t>
  </si>
  <si>
    <t>Dylan Bank, Daniel DiMauro, Morgan Pehme</t>
  </si>
  <si>
    <t>Roger Stone</t>
  </si>
  <si>
    <t>s5531</t>
  </si>
  <si>
    <t>The Wedding Party</t>
  </si>
  <si>
    <t>Kemi Adetiba</t>
  </si>
  <si>
    <t>Adesua Etomi, Banky Wellington, Richard Mofe-Damijo, Sola Sobowale, Iretiola Doyle, Alibaba Akporobome, Zainab Balogun, Beverly Naya, Enyinna Nwigwe</t>
  </si>
  <si>
    <t>s5535</t>
  </si>
  <si>
    <t>Macho</t>
  </si>
  <si>
    <t>Antonio Serrano</t>
  </si>
  <si>
    <t>Miguel Rodarte, Cecilia Su√°rez, Aislinn Derbez, Renato L√≥pez, Mario Iv√°n Mart√≠nez, Valeria Vera, David Zorrilla, Ana de la Reguera, Manolo Cardona, Ofelia Medina</t>
  </si>
  <si>
    <t>s5758</t>
  </si>
  <si>
    <t>13TH</t>
  </si>
  <si>
    <t>s5831</t>
  </si>
  <si>
    <t>Rebirth</t>
  </si>
  <si>
    <t>Karl Mueller</t>
  </si>
  <si>
    <t>Fran Kranz, Adam Goldberg, Nicky Whelan, Luis Gerardo M√©ndez, Harry Hamlin, Pat Healy, Kat Foster, Andrew J. West, Eric Ladin, Steve Agee</t>
  </si>
  <si>
    <t>s5849</t>
  </si>
  <si>
    <t>Special Correspondents</t>
  </si>
  <si>
    <t>Eric Bana, Ricky Gervais, Vera Farmiga, Kelly Macdonald, Kevin Pollak, America Ferrera, Ra√∫l Castillo, Benjamin Bratt</t>
  </si>
  <si>
    <t>Canada, United Kingdom, United States</t>
  </si>
  <si>
    <t>s5865</t>
  </si>
  <si>
    <t>Crouching Tiger, Hidden Dragon: Sword of Destiny</t>
  </si>
  <si>
    <t>Yuen Wo-Ping</t>
  </si>
  <si>
    <t>Michelle Yeoh, Donnie Yen, Harry Shum Jr., Natasha Liu Bordizzo, Jason Scott Lee, Eugenia Yuan, Roger Yuan, Juju Chan, Chris Pang, Woon Young Park, Darryl Quon</t>
  </si>
  <si>
    <t>Action &amp; Adventure, Romantic Movies</t>
  </si>
  <si>
    <t>s6003</t>
  </si>
  <si>
    <t>2307: Winter's Dream</t>
  </si>
  <si>
    <t>Joey Curtis</t>
  </si>
  <si>
    <t>Paul Sidhu, Arielle Holmes, Branden Coles, Kelcey Watson, Anne-Solenne Hatte, Brad Potts, Timothy Lee DePriest, Fernando Argosino, Duchess Dukes, Harwood Gordon, Stormi Henley</t>
  </si>
  <si>
    <t>s6033</t>
  </si>
  <si>
    <t>A Dangerous Woman</t>
  </si>
  <si>
    <t>Stephen Gyllenhaal</t>
  </si>
  <si>
    <t>Debra Winger, Barbara Hershey, Gabriel Byrne, Laurie Metcalf, John Terry, Maggie Gyllenhaal, Jake Gyllenhaal, Chloe Webb, David Strathairn</t>
  </si>
  <si>
    <t>s6082</t>
  </si>
  <si>
    <t>About a Boy</t>
  </si>
  <si>
    <t>Chris Weitz, Paul Weitz</t>
  </si>
  <si>
    <t>Nicholas Hoult, Toni Collette, Victoria Smurfit, Sharon Small, Natalia Tena, Isabel Brook, Hugh Grant, Rachel Weisz, Nicholas Hutchison</t>
  </si>
  <si>
    <t>United Kingdom, United States, France, Germany</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</si>
  <si>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</si>
  <si>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</si>
  <si>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</si>
  <si>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</si>
  <si>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s6137</t>
  </si>
  <si>
    <t>American Circumcision</t>
  </si>
  <si>
    <t>Brendon Marotta</t>
  </si>
  <si>
    <t>s6234</t>
  </si>
  <si>
    <t>Barbecue</t>
  </si>
  <si>
    <t>Matthew Salleh</t>
  </si>
  <si>
    <t>Australia, Armenia, Japan, Jordan, Mexico, Mongolia, New Zealand, Philippines, South Africa, Sweden, United States, Uruguay</t>
  </si>
  <si>
    <t>s6415</t>
  </si>
  <si>
    <t>Can't Hardly Wait</t>
  </si>
  <si>
    <t>Harry Elfont, Deborah Kaplan</t>
  </si>
  <si>
    <t>Jennifer Love Hewitt, Ethan Embry, Charlie Korsmo, Lauren Ambrose, Peter Facinelli, Seth Green, Michelle Brookhurst, Alexander Martin, Erik Palladino, Channon Roe, Sean Patrick Thomas</t>
  </si>
  <si>
    <t>s6537</t>
  </si>
  <si>
    <t>Coraline</t>
  </si>
  <si>
    <t>Henry Selick</t>
  </si>
  <si>
    <t>Dakota Fanning, Teri Hatcher, John Hodgman, Jennifer Saunders, Dawn French, Keith David, Robert Bailey Jr., Ian McShane</t>
  </si>
  <si>
    <t>s6723</t>
  </si>
  <si>
    <t>Exit Wounds</t>
  </si>
  <si>
    <t>Steven Seagal, DMX, Isaiah Washington, Anthony Anderson, Michael Jai White, Bill Duke, Jill Hennessy, Tom Arnold, Bruce McGill, David Vadim, Eva Mendes</t>
  </si>
  <si>
    <t>s6748</t>
  </si>
  <si>
    <t>Fifty</t>
  </si>
  <si>
    <t>Biyi Bandele</t>
  </si>
  <si>
    <t>Dakore Akande, Ireti Doyle, Nse Ikpe-Etim, Omoni Oboli</t>
  </si>
  <si>
    <t>s6906</t>
  </si>
  <si>
    <t>H√ºk√ºmet Kadin 2</t>
  </si>
  <si>
    <t>Demet Akbaƒü, Sermiyan Midyat, Mahir ƒ∞pek, G√ºlhan Tekin, Burcu G√∂nder, Mine ≈ûenhuy Teber, Osman Alka≈ü, B√ºlent √áolak, Olgun Toker, Doƒüukan Polat</t>
  </si>
  <si>
    <t>s6928</t>
  </si>
  <si>
    <t>Harold &amp; Kumar Escape from Guantanamo Bay</t>
  </si>
  <si>
    <t>Jon Hurwitz, Hayden Schlossberg</t>
  </si>
  <si>
    <t>John Cho, Kal Penn, Rob Corddry, Jack Conley, Roger Bart, Neil Patrick Harris, Danneel Ackles, Eric Winter, Paula Garc√©s, Jon Reep, Missi Pyle</t>
  </si>
  <si>
    <t>s7010</t>
  </si>
  <si>
    <t>House at the End of the Street</t>
  </si>
  <si>
    <t>Mark Tonderai</t>
  </si>
  <si>
    <t>Gil Bellows, Max Thieriot, Jennifer Lawrence, Elisabeth Shue, Jordan Hayes, James Thomas, Eva Link, Nolan Gerard Funk, Allie MacDonald, Krista Bridges</t>
  </si>
  <si>
    <t>s7104</t>
  </si>
  <si>
    <t>It Takes Two</t>
  </si>
  <si>
    <t>Kirstie Alley, Steve Guttenberg, Mary-Kate Olsen, Ashley Olsen, Philip Bosco, Jane Sibbett</t>
  </si>
  <si>
    <t>s7105</t>
  </si>
  <si>
    <t>It's Fine</t>
  </si>
  <si>
    <t>Saad El Soghayar, Amar, Mohamed Ramadan, Kareem Mahmoud Abdel Aziz, Ayten Amer, Aminaa Alfakharani, Genna Amr, Lotfy Labib, Mahmoud Ellithy</t>
  </si>
  <si>
    <t>s7140</t>
  </si>
  <si>
    <t>Jonathan</t>
  </si>
  <si>
    <t>Bill Oliver</t>
  </si>
  <si>
    <t>Ansel Elgort, Suki Waterhouse, Douglas Hodge, Patricia Clarkson, Matt Bomer, Souleymane Sy Savane, Shunori Ramanathan, Joe Egender</t>
  </si>
  <si>
    <t>s7262</t>
  </si>
  <si>
    <t>Lady Bloodfight</t>
  </si>
  <si>
    <t>Chris Nahon</t>
  </si>
  <si>
    <t>Amy Johnston, Muriel Hofmann, Jenny Wu, Kathy Wu, Jet Tranter, Mayling Ng</t>
  </si>
  <si>
    <t>s7285</t>
  </si>
  <si>
    <t>Legendary Weapons of China</t>
  </si>
  <si>
    <t>Gordon Liu, Chia Yung Liu, Hou Hsiao, Chia-Liang Liu, Tiet Wo Chu, Sheng Fu, Kara Hui</t>
  </si>
  <si>
    <t>s7504</t>
  </si>
  <si>
    <t>Monster-in-Law</t>
  </si>
  <si>
    <t>Jennifer Lopez, Jane Fonda, Michael Vartan, Wanda Sykes, Adam Scott, Monet Mazur, Annie Parisse, Will Arnett, Elaine Stritch, Stephen Dunham</t>
  </si>
  <si>
    <t>s7568</t>
  </si>
  <si>
    <t>Natural Selection</t>
  </si>
  <si>
    <t>Chad L. Scheifele</t>
  </si>
  <si>
    <t>Mason Dye, Ryan Munzert, Anthony Michael Hall, Amy Carlson, Katherine McNamara, Tyler Elliot Burke, Esther Zynn, Ryan Boudreau</t>
  </si>
  <si>
    <t>s7869</t>
  </si>
  <si>
    <t>Righteous Kill</t>
  </si>
  <si>
    <t>Jon Avnet</t>
  </si>
  <si>
    <t>Robert De Niro, Al Pacino, 50 Cent, Carla Gugino, John Leguizamo, Donnie Wahlberg, Brian Dennehy, Trilby Glover</t>
  </si>
  <si>
    <t>s7968</t>
  </si>
  <si>
    <t>Secret</t>
  </si>
  <si>
    <t>Jay Chou</t>
  </si>
  <si>
    <t>Jay Chou, Lun-Mei Kwai, Anthony Wong Chau-Sang, Kai-xuan Tseng, Devon Song, Jun Lang Huang, Zhan Yuhao</t>
  </si>
  <si>
    <t>Hong Kong, Taiwan</t>
  </si>
  <si>
    <t>s8037</t>
  </si>
  <si>
    <t>Sleeping with Other People</t>
  </si>
  <si>
    <t>Leslye Headland</t>
  </si>
  <si>
    <t>Jason Sudeikis, Alison Brie, Adam Scott, Jason Mantzoukas, Natasha Lyonne, Adam Brody, Amanda Peet</t>
  </si>
  <si>
    <t>s8143</t>
  </si>
  <si>
    <t>Sword Masters: Two Champions of Shaolin</t>
  </si>
  <si>
    <t>Meng Lo, Sheng Chiang, Li Wang, Siu-Ho Chin, Feng Lu, Chien Sun, Hsueh-erh Wen, Tai-Ping Yu</t>
  </si>
  <si>
    <t>s8203</t>
  </si>
  <si>
    <t>The Bad Kids</t>
  </si>
  <si>
    <t>Keith Fulton, Louis Pepe</t>
  </si>
  <si>
    <t>s8245</t>
  </si>
  <si>
    <t>The Chord</t>
  </si>
  <si>
    <t>Magdy Al-Hawwary</t>
  </si>
  <si>
    <t>Mostafa Shaban, Ghada Adel, Arwa Gouda, Ahmed Salah Al-Saadany, Ashraf Zaki, Sawsan Badr, Fatma Nasser, Said Saleh, Ali Hassanein, Majed Abdulazim</t>
  </si>
  <si>
    <t>s8254</t>
  </si>
  <si>
    <t>The Confirmation</t>
  </si>
  <si>
    <t>Bob Nelson</t>
  </si>
  <si>
    <t>Clive Owen, Maria Bello, Patton Oswalt, Jaeden Lieberher, Matthew Modine, Stephen Tobolowsky, Tim Blake Nelson, Robert Forster</t>
  </si>
  <si>
    <t>s8257</t>
  </si>
  <si>
    <t>The Craft</t>
  </si>
  <si>
    <t>Andrew Fleming</t>
  </si>
  <si>
    <t>Robin Tunney, Fairuza Balk, Neve Campbell, Rachel True, Skeet Ulrich, Christine Taylor, Breckin Meyer, Nathaniel Marston, Cliff De Young, Assumpta Serna</t>
  </si>
  <si>
    <t>s8264</t>
  </si>
  <si>
    <t>The D Train</t>
  </si>
  <si>
    <t>Jarrad Paul, Andrew Mogel</t>
  </si>
  <si>
    <t>Jack Black, James Marsden, Kathryn Hahn, Jeffrey Tambor, Russell Posner, Henry Zebrowski, Kyle Bornheimer, Mike White</t>
  </si>
  <si>
    <t>s8307</t>
  </si>
  <si>
    <t>The Flying Guillotine</t>
  </si>
  <si>
    <t>Meng Hua Ho</t>
  </si>
  <si>
    <t>Kuan Tai Chen, Feng Ku, Hung Wei, Wu Chi Liu, Yang Chiang</t>
  </si>
  <si>
    <t>s8492</t>
  </si>
  <si>
    <t>The Rolling Stones: Ol√© Ol√© Ol√©! A Trip Across Latin America</t>
  </si>
  <si>
    <t>Mick Jagger, Keith Richards, Ronnie Wood, Charlie Watts</t>
  </si>
  <si>
    <t>s8556</t>
  </si>
  <si>
    <t>The Wedding Curse</t>
  </si>
  <si>
    <t>Chito S. Ro√±o</t>
  </si>
  <si>
    <t>Kris Aquino, Claudine Barretto, Boots Anson-Roa, Glaiza De Castro, Jhong Hilario, Liza Lorena, Bernard Palanca, Wendell Ramos, Maja Salvador, Ronaldo Valdez</t>
  </si>
  <si>
    <t>s8625</t>
  </si>
  <si>
    <t>Tremors 4: The Legend Begins</t>
  </si>
  <si>
    <t>Michael Gross, Sara Botsford, Billy Drago, Brent Roam, August Schellenberg, J.E. Freeman, Ming Lo, Lydia Look, Sam Ly, Neil Kopit</t>
  </si>
  <si>
    <t>s8679</t>
  </si>
  <si>
    <t>Vincent N Roxxy</t>
  </si>
  <si>
    <t>Gary Michael Schultz</t>
  </si>
  <si>
    <t>Emile Hirsch, Zo√´ Kravitz, Emory Cohen, Zoey Deutch, Beau Knapp, Jason Mitchell, Scott Mescudi, Jeff Gum, Joey Bicicchi</t>
  </si>
  <si>
    <t>s8768</t>
  </si>
  <si>
    <t>XXX: State of the Union</t>
  </si>
  <si>
    <t>Ice Cube, Samuel L. Jackson, Willem Dafoe, Scott Speedman, Peter Strauss, Xzibit, Michael Roof, Sunny Mabrey, Nona Gaye, John Gleeson Connolly</t>
  </si>
  <si>
    <t>s57</t>
  </si>
  <si>
    <t>Naruto Shippuden the Movie: Blood Prison</t>
  </si>
  <si>
    <t>Junko Takeuchi, Chie Nakamura, Rikiya Koyama, Kazuhiko Inoue, Masaki Terasoma, Mie Sonozaki, Yuichi Nakamura, Kengo Kawanishi, Kosei Hirota, Masako Katsuki</t>
  </si>
  <si>
    <t>102 min</t>
  </si>
  <si>
    <t>s158</t>
  </si>
  <si>
    <t>Level 16</t>
  </si>
  <si>
    <t>Danishka Esterhazy</t>
  </si>
  <si>
    <t>Katie Douglas, Celina Martin, Peter Outerbridge, Sara Canning, Alexis Whelan, Amalia Williamson, Josette Halpert, Kiana Madeira</t>
  </si>
  <si>
    <t>s251</t>
  </si>
  <si>
    <t>A Faraway Land</t>
  </si>
  <si>
    <t>Veronica Velasco</t>
  </si>
  <si>
    <t>Paolo Contis, Yen Santos, Hans T√≥rgar√∞, Ruby Ruiz, Zweden Obias, Maria Rianne Castro, Arianne Mavis Uera, Maricor Canlas</t>
  </si>
  <si>
    <t>s300</t>
  </si>
  <si>
    <t>The Swarm</t>
  </si>
  <si>
    <t>Just Philippot</t>
  </si>
  <si>
    <t>Suliane Brahim, Sofian Khammes, Marie Narbonne, Rapha√´l Romand, St√©phan Castang, Victor Bonnel, Christian Bouillette, Renan Pr√©vot, Vincent Deniard</t>
  </si>
  <si>
    <t>s318</t>
  </si>
  <si>
    <t>Pray Away</t>
  </si>
  <si>
    <t>Kristine Stolakis</t>
  </si>
  <si>
    <t>s344</t>
  </si>
  <si>
    <t>My Girl</t>
  </si>
  <si>
    <t>Dan Aykroyd, Jamie Lee Curtis, Macaulay Culkin, Anna Chlumsky, Richard Masur, Griffin Dunne, Ann Nelson, Peter Michael Goetz, Jane Hallaren, Anthony R. Jones</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</si>
  <si>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</si>
  <si>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</si>
  <si>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</si>
  <si>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</si>
  <si>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s376</t>
  </si>
  <si>
    <t>Resort to Love</t>
  </si>
  <si>
    <t>Steven Tsuchida</t>
  </si>
  <si>
    <t>Christina Milian, Jay Pharoah, Sinqua Walls, Tymberlee Hill, Jeryl Prescott Gallien, Christiani Pitts, Karen Obilom, Alexander Hodge, T.J. Power, Sylvaine Strike, Kayne Lee Harrison</t>
  </si>
  <si>
    <t>s434</t>
  </si>
  <si>
    <t>Milkwater</t>
  </si>
  <si>
    <t>Morgan Ingari</t>
  </si>
  <si>
    <t>Molly Bernard, Patrick Breen, Robin de Jes√∫s, Ava Eisenson, Ade Otukoya</t>
  </si>
  <si>
    <t>s469</t>
  </si>
  <si>
    <t>The Guide to the Perfect Family</t>
  </si>
  <si>
    <t>Ricardo Trogi</t>
  </si>
  <si>
    <t>Louis Morissette, √âmilie Bierre, Catherine Chabot, Xavier Lebel, Isabelle Gu√©rard, Gilles Renaud, Alexandre Goyette, Jean-Carl Boucher, Louise Portal</t>
  </si>
  <si>
    <t>s484</t>
  </si>
  <si>
    <t>Last Summer</t>
  </si>
  <si>
    <t>Fatih ≈ûahin, Ece √áe≈ümioƒülu, Halit √ñzg√ºr Sarƒ±, Aslƒ±han Malbora, Eray Ert√ºren, Eren √ñren, Ozan Kaya Oktu, Talha √ñzt√ºrk, Merve Nur Bengi, S√ºmeyye Aydoƒüan</t>
  </si>
  <si>
    <t>s740</t>
  </si>
  <si>
    <t>Wish Dragon</t>
  </si>
  <si>
    <t>Chris Appelhans</t>
  </si>
  <si>
    <t>Jimmy Wong, John Cho, Constance Wu, Will Yun Lee, Bobby Lee, Jimmy O. Yang, Ian Chen</t>
  </si>
  <si>
    <t>China, United States, Canada</t>
  </si>
  <si>
    <t>s890</t>
  </si>
  <si>
    <t>The Woman in the Window</t>
  </si>
  <si>
    <t>Joe Wright</t>
  </si>
  <si>
    <t>Amy Adams, Gary Oldman, Anthony Mackie, Fred Hechinger, Wyatt Russell, Brian Tyree Henry, Jennifer Jason Leigh, Jeanine Serralles, Mariah Bozeman, Julianne Moore</t>
  </si>
  <si>
    <t>s896</t>
  </si>
  <si>
    <t>Oxygen</t>
  </si>
  <si>
    <t>Alexandre Aja</t>
  </si>
  <si>
    <t>M√©lanie Laurent, Mathieu Amalric, Malik Zidi</t>
  </si>
  <si>
    <t>s956</t>
  </si>
  <si>
    <t>Under Siege</t>
  </si>
  <si>
    <t>Andrew Davis</t>
  </si>
  <si>
    <t>Steven Seagal, Tommy Lee Jones, Gary Busey, Erika Eleniak, Colm Meaney, Damian Chapa, Andy Romano, Patrick O'Neal, Nick Mancuso, Troy Evans</t>
  </si>
  <si>
    <t>s979</t>
  </si>
  <si>
    <t>Deliha</t>
  </si>
  <si>
    <t>Gupse √ñzay, Barƒ±≈ü Ardu√ß, Cihan Ercan</t>
  </si>
  <si>
    <t>s980</t>
  </si>
  <si>
    <t>D√ºƒü√ºn Dernek</t>
  </si>
  <si>
    <t>Sel√ßuk Aydemir, Birkan Pusa</t>
  </si>
  <si>
    <t>Ahmet Kural, Murat Cemcir, Rasim √ñztekin, Devrim Yakut, Barƒ±≈ü Yƒ±ldƒ±z, ƒ∞nan Ula≈ü Torun, Zerrin S√ºmer, ≈ûinasi Yurtsever</t>
  </si>
  <si>
    <t>s991</t>
  </si>
  <si>
    <t>Niyazi G√ºl D√∂rtnala</t>
  </si>
  <si>
    <t>Ata Demirer, Demet Akbaƒü, ≈ûebnem Bozoklu, Levent √úlgen</t>
  </si>
  <si>
    <t>s1018</t>
  </si>
  <si>
    <t>Dhobi Ghat (Mumbai Diaries)</t>
  </si>
  <si>
    <t>Kiran Rao</t>
  </si>
  <si>
    <t>Aamir Khan, Monica Dogra, Kriti Malhotra, Prateik Babbar, Aasha Pawar, Jyoti Pawar, Norma Lobo, Kitu Gidwani, Danish Husain, Jehan Manekshaw</t>
  </si>
  <si>
    <t>s1032</t>
  </si>
  <si>
    <t>Into the Beat</t>
  </si>
  <si>
    <t>Stefan Westerwelle</t>
  </si>
  <si>
    <t>Alexandra Pfeifer, Yalany Marschner, Trystan P√ºtter, Helen Schneider, Julius Nitschkoff, Dennis Kyere, Ina Geraldine Guy, Katrin Pollitt, Julia Strowski, Anton Wichers</t>
  </si>
  <si>
    <t>s1035</t>
  </si>
  <si>
    <t>Synchronic</t>
  </si>
  <si>
    <t>Justin Benson, Aaron Moorhead</t>
  </si>
  <si>
    <t>Anthony Mackie, Jamie Dornan, Katie Aselton, Ally Ioannides, Ramiz Monsef, Bill Oberst Jr.</t>
  </si>
  <si>
    <t>s1084</t>
  </si>
  <si>
    <t>The Stand-In</t>
  </si>
  <si>
    <t>Jamie Babbit</t>
  </si>
  <si>
    <t>Drew Barrymore, Michael Zegen, T.J. Miller, Holland Taylor, Ellie Kemper, Andrew Rannells, Michelle Buteau</t>
  </si>
  <si>
    <t>s1140</t>
  </si>
  <si>
    <t>The Stepfather</t>
  </si>
  <si>
    <t>Dylan Walsh, Sela Ward, Penn Badgley, Amber Heard, Sherry Stringfield, Paige Turco, Jon Tenney, Nancy Linehan Charles, Marcuis Harris, Braeden Lemasters, Deirdre Lovejoy</t>
  </si>
  <si>
    <t>s1179</t>
  </si>
  <si>
    <t>Jiu Jitsu</t>
  </si>
  <si>
    <t>Dimitri Logothetis</t>
  </si>
  <si>
    <t>Alain Moussi, Nicolas Cage, Tony Jaa, Rick Yune, Frank Grillo, Marie Avgeropoulos, JuJu Chan, Ryan Tarran, Eddie Steeples, Raymond Pinharry, Mary Makariou</t>
  </si>
  <si>
    <t>s1268</t>
  </si>
  <si>
    <t>Who Am I</t>
  </si>
  <si>
    <t>Tom Schilling, Elyas M'Barek, Wotan Wilke M√∂hring, Antoine Monot Jr., Hannah Herzsprung, Stephan Kampwirth, Trine Dyrholm, Leopold Hornung, Leonard Carow</t>
  </si>
  <si>
    <t>s1325</t>
  </si>
  <si>
    <t>Middle of Nowhere</t>
  </si>
  <si>
    <t>Emayatzy Corinealdi, David Oyelowo, Omari Hardwick, Lorraine Toussaint, Edwina Findley Dickerson, Sharon Lawrence, Nehemiah Sutton, Troy Curvey III, Maya Gilbert, Dondre T. Whitfield</t>
  </si>
  <si>
    <t>s1327</t>
  </si>
  <si>
    <t>Squared Love</t>
  </si>
  <si>
    <t>Filip Zylber</t>
  </si>
  <si>
    <t>Adrianna Chlebicka, Mateusz Banasiuk, Agnieszka ≈ªulewska, Krzysztof Czeczot, Miros≈Çaw Baka, Tomasz Karolak, Bart≈Çomiej Kotschedoff, Jacek Knap, Anna Smo≈Çowik, Helena Mazur, Sebastian Stankiewicz</t>
  </si>
  <si>
    <t>s1383</t>
  </si>
  <si>
    <t>She Is</t>
  </si>
  <si>
    <t>Chris Eneng Enaji</t>
  </si>
  <si>
    <t>Somkele Iyamah, Ime Bishop Umoh, Chiwetalu Agu, Chigul, Desmond Elliot, Segun Arinze, Alibaba Akporobome, Frank Donga, Omawumi, Uzor Arukwe, Blessing Onwukwe, Amaka Iruobe, Waje</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</si>
  <si>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</si>
  <si>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</si>
  <si>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</si>
  <si>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</si>
  <si>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</si>
  <si>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</si>
  <si>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</si>
  <si>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</si>
  <si>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s1469</t>
  </si>
  <si>
    <t>What Happened to Mr. Cha?</t>
  </si>
  <si>
    <t>Kim Dong-kyu</t>
  </si>
  <si>
    <t>Cha In-pyo, Cho Dal-hwan, Song Jae-ryong</t>
  </si>
  <si>
    <t>s1494</t>
  </si>
  <si>
    <t>Isa Pa with Feelings</t>
  </si>
  <si>
    <t>Prime Cruz</t>
  </si>
  <si>
    <t>Maine Mendoza, Carlo Aquino, Lotlot De Leon, Cris Villanueva, Nikki Valdez, Vangie Labalan, Geleen Eugenio</t>
  </si>
  <si>
    <t>s1526</t>
  </si>
  <si>
    <t>Eggnoid: Love &amp; Time Portal</t>
  </si>
  <si>
    <t>Naya Anindita</t>
  </si>
  <si>
    <t>Morgan Oey, Sheila Dara, Luna Maya, Kevin Julio, Anggika Bolsterli, Reza Nangin, Martin Anugrah, Fatih Unru</t>
  </si>
  <si>
    <t>s1621</t>
  </si>
  <si>
    <t>Peppermint</t>
  </si>
  <si>
    <t>Jennifer Garner, John Ortiz, John Gallagher Jr., Juan Pablo Raba, Annie Ilonzeh, Jeff Hephner, Pell James, Method Man, Cailey Fleming, Tyson Ritter</t>
  </si>
  <si>
    <t>s1691</t>
  </si>
  <si>
    <t>Whose Streets?</t>
  </si>
  <si>
    <t>Sabaah Folayan, Damon Davis</t>
  </si>
  <si>
    <t>s1736</t>
  </si>
  <si>
    <t>One More Try</t>
  </si>
  <si>
    <t>Ruel S. Bayani</t>
  </si>
  <si>
    <t>Angel Locsin, Angelica Panganiban, Dingdong Dantes, Zanjoe Marudo, Miguel Vergara, Gina Pare√±o, Carmina Villarroel, Agot Isidro</t>
  </si>
  <si>
    <t>s1762</t>
  </si>
  <si>
    <t>Little Monsters</t>
  </si>
  <si>
    <t>Richard Greenberg</t>
  </si>
  <si>
    <t>Fred Savage, Howie Mandel, Daniel Stern, Margaret Whitton, Rick Ducommun, Frank Whaley, Ben Savage, William Murray Weiss, Devin Ratray, Amber Barretto</t>
  </si>
  <si>
    <t>s1806</t>
  </si>
  <si>
    <t>Bending the Arc</t>
  </si>
  <si>
    <t>Kief Davidson, Pedro Kos</t>
  </si>
  <si>
    <t>s1817</t>
  </si>
  <si>
    <t>Tremors: Shrieker Island</t>
  </si>
  <si>
    <t>Michael Gross, Jon Heder, Caroline Langrishe, Cassie Clare, Matthew Douglas, Sahajak Boonthanakit, David Asavanond, Jackie Cruz, Richard Brake</t>
  </si>
  <si>
    <t>s1903</t>
  </si>
  <si>
    <t>All Because of You</t>
  </si>
  <si>
    <t>Adrian Teh</t>
  </si>
  <si>
    <t>Hairul Azreen, Janna Nick, Amerul Affendi, Henley Hii, Nam Ron, Theebaan Govindasamy, Taufiq Hanafi, Hafizul Kamal, Josiah Hogan, Sophia Albarakbah, Sugeeta Chandran, Anna Jobling</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</si>
  <si>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</si>
  <si>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</si>
  <si>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</si>
  <si>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</si>
  <si>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s2011</t>
  </si>
  <si>
    <t>How to Train Your Dragon 2</t>
  </si>
  <si>
    <t>Dean DeBlois</t>
  </si>
  <si>
    <t>Jay Baruchel, Cate Blanchett, Gerard Butler, Craig Ferguson, America Ferrera, Jonah Hill, Christopher Mintz-Plasse, T.J. Miller, Kristen Wiig, Djimon Hounsou, Kit Harington</t>
  </si>
  <si>
    <t>s2030</t>
  </si>
  <si>
    <t>The Babysitter: Killer Queen</t>
  </si>
  <si>
    <t>Judah Lewis, Jenna Ortega, Emily Alyn Lind, Andrew Bachelor, Robbie Amell, Bella Thorne, Hana Mae Lee, Ken Marino, Leslie Bibb, Chris Wylde, Carl McDowell</t>
  </si>
  <si>
    <t>s2118</t>
  </si>
  <si>
    <t>Crazy Awesome Teachers</t>
  </si>
  <si>
    <t>Sammaria Sari Simanjuntak</t>
  </si>
  <si>
    <t>Gading Marten, Dian Sastrowardoyo, Faradina Mufti, Boris Bokir, Kevin Ardilova, Shakira Jasmine, Asri Welas, Arswendi Bening Swara, Kiki Narendra, Ibnu Jamil</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</si>
  <si>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</si>
  <si>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</si>
  <si>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</si>
  <si>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</si>
  <si>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</si>
  <si>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s2192</t>
  </si>
  <si>
    <t>Retablo</t>
  </si>
  <si>
    <t>√Ålvaro Delgado-Aparicio L.</t>
  </si>
  <si>
    <t>Junior B√©jar Roca, Amiel Cayo, Magaly Solier, Hermelinda Luj√°n, Mauro Chuch√≥n, Claudia Sol√≠s, Coco Chiarella</t>
  </si>
  <si>
    <t>Peru, Germany, Norway</t>
  </si>
  <si>
    <t>s2197</t>
  </si>
  <si>
    <t>Redemption</t>
  </si>
  <si>
    <t>Mickey Fonseca</t>
  </si>
  <si>
    <t>Gil Alexandre, Arlete Bombe, Rashid Abdul, Laquino Fonseca, Tomas Bie, Candido Quembo, Jorge Amade, Aldovina Chiziane</t>
  </si>
  <si>
    <t>Mozambique</t>
  </si>
  <si>
    <t>s2234</t>
  </si>
  <si>
    <t>MILF</t>
  </si>
  <si>
    <t>Axelle Laffont</t>
  </si>
  <si>
    <t>Virginie Ledoyen, Marie-Jos√©e Croze, Axelle Laffont, Matthias Dandois, Victor Meutelet, Wa√´l Sersoub, Florence Thomassin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</si>
  <si>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</si>
  <si>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</si>
  <si>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</si>
  <si>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</si>
  <si>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s2428</t>
  </si>
  <si>
    <t>Hot Sweet Sour</t>
  </si>
  <si>
    <t>Anda√ß Haznedaroƒülu</t>
  </si>
  <si>
    <t>Buƒüra G√ºlsoy, √ñzge √ñzpirin√ßci, Yusuf Akg√ºn, F√ºsun Demirel, G√∂zde T√ºrkpen√ße, Osman Alka≈ü, Rahmi Dilligil, Somer Karvan</t>
  </si>
  <si>
    <t>s2482</t>
  </si>
  <si>
    <t>#FriendButMarried</t>
  </si>
  <si>
    <t>Adipati Dolken, Vanesha Prescilla, Rendi Jhon, Beby Tsabina, Denira Wiraguna, Refal Hady, Diandra Agatha, Sari Nila</t>
  </si>
  <si>
    <t>s2613</t>
  </si>
  <si>
    <t>Beynelmilel</t>
  </si>
  <si>
    <t>Muharrem G√ºlmez, Sƒ±rrƒ± S√ºreyya √ñnder</t>
  </si>
  <si>
    <t>Cezmi Baskƒ±n, √ñzg√º Namal, Umut Kurt, Nazmi Kƒ±rƒ±k, Bahri Beyat, Meral Okay, Dilber Ay, ≈ûahin Irmak, Oktay Kaynarca, Burak Tamdoƒüan</t>
  </si>
  <si>
    <t>s2905</t>
  </si>
  <si>
    <t>Miss Virginia</t>
  </si>
  <si>
    <t>R.J. Daniel Hanna</t>
  </si>
  <si>
    <t>Uzo Aduba, Matthew Modine, Aunjanue Ellis, Niles Fitch, Amirah Vann, Nadji Jeter, Michael Beasley, Adina Porter, Vanessa Williams</t>
  </si>
  <si>
    <t>s2926</t>
  </si>
  <si>
    <t>To All the Boys: P.S. I Still Love You</t>
  </si>
  <si>
    <t>Michael Fimognari</t>
  </si>
  <si>
    <t>Lana Condor, Noah Centineo, Jordan Fisher, Anna Cathcart, Janel Parrish, Ross Butler, Madaleine Arthur, Emilija Baranac, Trezzo Mahoro, Holland Taylor, Sarayu Blue, John Corbett</t>
  </si>
  <si>
    <t>s3045</t>
  </si>
  <si>
    <t>Live Twice, Love Once</t>
  </si>
  <si>
    <t>Oscar Mart√≠nez, Inma Cuesta, Mafalda Carbonell, Nacho L√≥pez, Isabel Requena, Aina Clotet, Antonio Valero, Mar√≠a Zamora, Hugo Balaguer, Valeria Schoneveld</t>
  </si>
  <si>
    <t>s3071</t>
  </si>
  <si>
    <t>Posesif</t>
  </si>
  <si>
    <t>Edwin</t>
  </si>
  <si>
    <t>Putri Marino, Adipati Dolken, Gritte Agatha, Chicco Kurniawan, Yayu Unru, Cut Mini Theo, Ismail Basbeth, Maulidina K. Putri</t>
  </si>
  <si>
    <t>s3091</t>
  </si>
  <si>
    <t>Blitz Patrollie</t>
  </si>
  <si>
    <t>Andrew Wessels</t>
  </si>
  <si>
    <t>Joey Rasdien, David Kau, David Kibuuka, Chris Forrest, Santhiran Moonsamy, Quentin Krog, Kaseran Pillay, Mabutho Sithole, Mel Miller, Kagiso Lediga, Craig Urbani</t>
  </si>
  <si>
    <t>s3435</t>
  </si>
  <si>
    <t>The Influence</t>
  </si>
  <si>
    <t>Dennis Rovira van Boekholt</t>
  </si>
  <si>
    <t>Manuela Vell√©s, Maggie Civantos, Alain Hern√°ndez, Claudia Placer, Daniela Rubio, Emma Su√°rez, Ram√≥n Esquinas, Felipe Garc√≠a V√©lez, Mariana Cordero</t>
  </si>
  <si>
    <t>s3451</t>
  </si>
  <si>
    <t>In the Tall Grass</t>
  </si>
  <si>
    <t>Vincenzo Natali</t>
  </si>
  <si>
    <t>Patrick Wilson, Laysla De Oliveira, Avery Whitted, Harrison Gilbertson, Rachel Wilson, Will Buie Jr.</t>
  </si>
  <si>
    <t>s3452</t>
  </si>
  <si>
    <t>Kids on the Block</t>
  </si>
  <si>
    <t>Tug√ße Soysop</t>
  </si>
  <si>
    <t>Selim Bayraktar, Berat Efe Parlar, Esat Polat G√ºler, Eda D√∂ƒüer, Dora Dalgƒ±√ß, Taha S√∂nmezisik, Zeynep Ilgin √áelik, Arda Ta≈üarcan, Alperen Efe Esmer, ƒ∞lknur K√ºlahlƒ±oglu, ƒ∞kra K√ºlahlƒ±oƒülu</t>
  </si>
  <si>
    <t>s3483</t>
  </si>
  <si>
    <t>Deliha 2</t>
  </si>
  <si>
    <t>Gupse √ñzay</t>
  </si>
  <si>
    <t>Gupse √ñzay, Eda Ece, Aksel Bonfil, Derya Alabora, Esin Eden, H√ºlya Duyar, Ali √áelik, Mert √ñner</t>
  </si>
  <si>
    <t>s3550</t>
  </si>
  <si>
    <t>Mi amigo Alexis</t>
  </si>
  <si>
    <t>Luciano Gonz√°lez, Alexis S√°nchez, Daniel Mu√±oz, Ignacia Uribe, Marco Baeza, Manuela Oyarz√∫n, Camilo Carmona, Alejandra Ya√±ez, Lorna Campos, Gustavo Becerra</t>
  </si>
  <si>
    <t>s3626</t>
  </si>
  <si>
    <t>No One Will Ever Know</t>
  </si>
  <si>
    <t>Jes√∫s Torres Torres</t>
  </si>
  <si>
    <t>Adriana Paz, Jorge A. Jim√©nez, David Medel, Arcelia Ram√≠rez, Luciano Marti, Joanna Larequi, Claudia Santiago, Paul Choza, Gabriel Casanova, Alisson Santiago, Manuel Ojeda, Ofelia Medina, Silvia Pasquel</t>
  </si>
  <si>
    <t>s3651</t>
  </si>
  <si>
    <t>Twins Mission</t>
  </si>
  <si>
    <t>To-hoi Kong</t>
  </si>
  <si>
    <t>Sammo Kam-Bo Hung, Gillian Chung, Charlene Choi, Wu Jing, Yuen Wah, Jess Zhang, Steven Cheung, Lier Qiu, Shek Sau, Sam Lee, Andy Liang</t>
  </si>
  <si>
    <t>s3826</t>
  </si>
  <si>
    <t>Backdraft 2</t>
  </si>
  <si>
    <t>Joe Anderson, William Baldwin, Donald Sutherland, Alisha Bailey, Alastair Mackenzie, Dominic Mafham, Jessamine-Bliss Bell, Martin Hutson, Aaron McCusker, Cyril Nri</t>
  </si>
  <si>
    <t>s3900</t>
  </si>
  <si>
    <t>Music Teacher</t>
  </si>
  <si>
    <t>Sarthak Dasgupta</t>
  </si>
  <si>
    <t>Manav Kaul, Amrita Bagchi, Divya Dutta, Neena Gupta, Niharika Lyra Dutt, K.C. Shankar</t>
  </si>
  <si>
    <t>s3911</t>
  </si>
  <si>
    <t>Bollywood Calling</t>
  </si>
  <si>
    <t>Nagesh Kukunoor</t>
  </si>
  <si>
    <t>Om Puri, Pat Cusick, Navin Nischol, Perizaad Zorabian</t>
  </si>
  <si>
    <t>s3964</t>
  </si>
  <si>
    <t>Bayonet</t>
  </si>
  <si>
    <t>Kyzza Terrazas</t>
  </si>
  <si>
    <t>Luis Gerardo M√©ndez, Brontis Jodorowsky, Joonas Saartamo, Laura Birn, Ilkka Koivula, Ville Virtanen, Ra√∫l Villegas, Miriam Balderas, Ximena Guzm√°n</t>
  </si>
  <si>
    <t>Mexico, Finland</t>
  </si>
  <si>
    <t>s4073</t>
  </si>
  <si>
    <t>Evening Shadows</t>
  </si>
  <si>
    <t>Mona Ambegaonkar, Anant Mahadevan, Devansh Doshi, Arpit Chaudhary, Yamini Singh, Abhay Kulkarni, Veena Nair, Disha Thakur</t>
  </si>
  <si>
    <t>s4103</t>
  </si>
  <si>
    <t>Chameli</t>
  </si>
  <si>
    <t>Sudhir Mishra</t>
  </si>
  <si>
    <t>Kareena Kapoor, Rahul Bose, Rinke Khanna, Yashpal Sharma, Makrand Deshpande, Kabir Sadanand, Pankaj Jha</t>
  </si>
  <si>
    <t>s4193</t>
  </si>
  <si>
    <t>Revenger</t>
  </si>
  <si>
    <t>Lee Seung-won</t>
  </si>
  <si>
    <t>Bruce Khan, Park Hee-soon, Yoon Jin-seo, Kim In-kwon, Kim Na-yeon, Park Cheol-min, Jeon Soo-jin, Kim Jae-hyun, Choi Je-heon</t>
  </si>
  <si>
    <t>s4213</t>
  </si>
  <si>
    <t>And Breathe Normally</t>
  </si>
  <si>
    <t>√çsold Uggad√≥ttir</t>
  </si>
  <si>
    <t>KristiÃÅn ThoÃÅra HaraldsdoÃÅttir, Babetida Sadjo, Patrik N√∂kkvi PeÃÅtursson</t>
  </si>
  <si>
    <t>Iceland, Sweden, Belgium</t>
  </si>
  <si>
    <t>s4387</t>
  </si>
  <si>
    <t>The Princess Switch</t>
  </si>
  <si>
    <t>Vanessa Hudgens, Sam Palladio, Nick Sagar, Suanne Braun, Mark Fleischmann, Amy Griffiths, Sara Stewart, Pavel Douglas, Robin Soans, Calliope Taylor, Natali Yura, Alexa Adeosun</t>
  </si>
  <si>
    <t>s4485</t>
  </si>
  <si>
    <t>Scorpion King 5: Book of Souls</t>
  </si>
  <si>
    <t>Zach McGowan, Pearl Thusi, Nathan Jones, Peter Mensah, Katy Louise Saunders, Mayling Ng, Howard Charles, Inge Beckmann</t>
  </si>
  <si>
    <t>s4599</t>
  </si>
  <si>
    <t>Pizza</t>
  </si>
  <si>
    <t>Akshay Akkineni</t>
  </si>
  <si>
    <t>Akshay Oberoi, Parvathy Omanakuttan, Arunoday Singh, Dipannita Sharma, Rajesh Sharma, Omkar Das Manikpuri, Hussain Dalal, D. Santosh</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</si>
  <si>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</si>
  <si>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</si>
  <si>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</si>
  <si>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</si>
  <si>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</si>
  <si>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s4919</t>
  </si>
  <si>
    <t>Psychokinesis</t>
  </si>
  <si>
    <t>Sang-ho Yeon</t>
  </si>
  <si>
    <t>Ryu Seung-ryong, Shim Eun-kyung, Jung-min Park, Min-jae Kim, Yu-mi Jung</t>
  </si>
  <si>
    <t>s4966</t>
  </si>
  <si>
    <t>Trailer Park Boys: Countdown to Liquor Day</t>
  </si>
  <si>
    <t>Robb Wells, John Paul Tremblay, Mike Smith, John Dunsworth, Jonathan Torrens, Patrick Roach, Lucy Decoutere, Sarah Dunsworth, Barrie Dunn, Tyrone Parsons</t>
  </si>
  <si>
    <t>s4971</t>
  </si>
  <si>
    <t>Game Over, Man!</t>
  </si>
  <si>
    <t>Adam DeVine, Anders Holm, Blake Anderson, Utkarsh Ambudkar, Aya Cash, Neal McDonough, Daniel Stern, Jamie Demetriou, Rhona Mitra, Sam Richardson, Steve Howey, Mac Brandt, Geno Segers, Roe Hartrampf</t>
  </si>
  <si>
    <t>s5048</t>
  </si>
  <si>
    <t>The Cloverfield Paradox</t>
  </si>
  <si>
    <t>Julius Onah</t>
  </si>
  <si>
    <t>Gugu Mbatha-Raw, David Oyelowo, Daniel Br√ºhl, John Ortiz, Chris O'Dowd, Aksel Hennie, Zhang Ziyi, Elizabeth Debicki, Roger Davies, Clover Nee</t>
  </si>
  <si>
    <t>s5052</t>
  </si>
  <si>
    <t>The Bros</t>
  </si>
  <si>
    <t>You-Jeong Chang</t>
  </si>
  <si>
    <t>Dong-hwi Lee, Dong-seok Ma, Ha-Nui Lee, Woo-jin Jo, Young-chang Song, Chang-wook Ji, Man-seok Oh, Ye-ji Seo</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</si>
  <si>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</si>
  <si>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</si>
  <si>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</si>
  <si>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</si>
  <si>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s5103</t>
  </si>
  <si>
    <t>Goon: Last of the Enforcers</t>
  </si>
  <si>
    <t>Jay Baruchel</t>
  </si>
  <si>
    <t>Seann William Scott, Alison Pill, Liev Schreiber, Marc-Andr√© Grondin, Wyatt Russell, Elisha Cuthbert, Callum Keith Rennie, Jason Jones, Kim Coates, T.J. Miller</t>
  </si>
  <si>
    <t>s5224</t>
  </si>
  <si>
    <t>Clair Obscur</t>
  </si>
  <si>
    <t>Yesim Ustaoglu</t>
  </si>
  <si>
    <t>Funda Eryiƒüit, Ecem Uzun, Mehmet Kurtulus, Okan Yalabik, Serkan Keskin, Sema Poyraz</t>
  </si>
  <si>
    <t>Turkey, France, Germany, Poland</t>
  </si>
  <si>
    <t>s5266</t>
  </si>
  <si>
    <t>The Bar</t>
  </si>
  <si>
    <t>Blanca Su√°rez, Mario Casas, Carmen Machi, Secun de la Rosa, Jaime Ordo√±ez, Terele P√°vez, Joaqu√≠n Climent, Alejandro Awada</t>
  </si>
  <si>
    <t>s5418</t>
  </si>
  <si>
    <t>I Am Michael</t>
  </si>
  <si>
    <t>Justin Kelly</t>
  </si>
  <si>
    <t>James Franco, Zachary Quinto, Emma Roberts, Charlie Carver, Avan Jogia, Daryl Hannah, Lesley Ann Warren, Jefferson Mays, Jan Maxwell, Ahna O'Reilly</t>
  </si>
  <si>
    <t>s5433</t>
  </si>
  <si>
    <t>Oh, Hello On Broadway</t>
  </si>
  <si>
    <t>Michael John Warren</t>
  </si>
  <si>
    <t>Nick Kroll, John Mulaney</t>
  </si>
  <si>
    <t>s5447</t>
  </si>
  <si>
    <t>Lucid Dream</t>
  </si>
  <si>
    <t>Jun-seong Kim</t>
  </si>
  <si>
    <t>Ko Soo, Kyung-gu Seol, Yu-chun Park, Hye-jung Kang, In-hwan Park, Ho-jin Chun</t>
  </si>
  <si>
    <t>s5557</t>
  </si>
  <si>
    <t>The Discovery</t>
  </si>
  <si>
    <t>Jason Segel, Rooney Mara, Robert Redford, Riley Keough, Jesse Plemons, Ron Canada</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</si>
  <si>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</si>
  <si>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</si>
  <si>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</si>
  <si>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</si>
  <si>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s5627</t>
  </si>
  <si>
    <t>O Sil√™ncio do C√©u</t>
  </si>
  <si>
    <t>Marco Dutra</t>
  </si>
  <si>
    <t>Leonardo Sbaraglia, Carolina Dieckmann, Chino Dar√≠n, Alvaro Armand Ugon, Mirella Pascual, Roberto Su√°rez, Paula Cohen, Dylan Cortes, Priscila Bellora, Gabriela Freire, Mar√≠a Mendive</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</si>
  <si>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</si>
  <si>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</si>
  <si>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</si>
  <si>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</si>
  <si>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</si>
  <si>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</si>
  <si>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</si>
  <si>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</si>
  <si>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s6063</t>
  </si>
  <si>
    <t>A Walk to Remember</t>
  </si>
  <si>
    <t>Mandy Moore, Shane West, Peter Coyote, Daryl Hannah, Lauren German, Clayne Crawford, Al Thompson</t>
  </si>
  <si>
    <t>s6111</t>
  </si>
  <si>
    <t>Alejandro Sanz: What I Was Is What I Am</t>
  </si>
  <si>
    <t>Gervasio Iglesias, Alexis Morante</t>
  </si>
  <si>
    <t>Alejandro Sanz</t>
  </si>
  <si>
    <t>s6148</t>
  </si>
  <si>
    <t>American Psycho</t>
  </si>
  <si>
    <t>Mary Harron</t>
  </si>
  <si>
    <t>Christian Bale, Willem Dafoe, Jared Leto, Reese Witherspoon, Samantha Mathis, Chlo√´ Sevigny, Justin Theroux, Josh Lucas, Matt Ross, Bill Sage, Cara Seymour, Guinevere Turner</t>
  </si>
  <si>
    <t>s6196</t>
  </si>
  <si>
    <t>Attacking the Devil: Harold Evans and the Last Nazi War Crime</t>
  </si>
  <si>
    <t>David Morris, Jacqui Morris</t>
  </si>
  <si>
    <t>Harold Evans</t>
  </si>
  <si>
    <t>s6371</t>
  </si>
  <si>
    <t>Bratz: The Movie</t>
  </si>
  <si>
    <t>Logan Browning, Janel Parrish, Nathalia Ramos, Skyler Shaye, Chelsea Kane</t>
  </si>
  <si>
    <t>s6687</t>
  </si>
  <si>
    <t>Elstree 1976</t>
  </si>
  <si>
    <t>Jon Spira</t>
  </si>
  <si>
    <t>Paul Blake, Jeremy Bulloch, John Chapman, Anthony Forrest, Laurie Goode, Garrick Hagon, Derek Lyons, Angus MacInnes, David Prowse, Pam Rose</t>
  </si>
  <si>
    <t>s6703</t>
  </si>
  <si>
    <t>Equals</t>
  </si>
  <si>
    <t>Nicholas Hoult, Kristen Stewart, Jacki Weaver, Guy Pearce, Rebecca Hazlewood, Scott Lawrence, Kai Lennox, Rizwan Manji</t>
  </si>
  <si>
    <t>United States, Indonesia</t>
  </si>
  <si>
    <t>s6716</t>
  </si>
  <si>
    <t>Evolution</t>
  </si>
  <si>
    <t>Ivan Reitman</t>
  </si>
  <si>
    <t>David Duchovny, Julianne Moore, Orlando Jones, Seann William Scott, Ted Levine, Ethan Suplee, Michael Bower, Pat Kilbane, Ty Burrell, Dan Aykroyd</t>
  </si>
  <si>
    <t>s6740</t>
  </si>
  <si>
    <t>Fandry</t>
  </si>
  <si>
    <t>Nagraj Manjule</t>
  </si>
  <si>
    <t>Somnath Awghade, Suraj Pawar, Chhaya Kadam, Kishore Kadam, Rajeshwari Kharat, Bhushan Manjule, Nagraj Manjule, Sohail Shaikh, Sanjay Chaudhri, Vikas Pandurang Patil</t>
  </si>
  <si>
    <t>s6760</t>
  </si>
  <si>
    <t>First Kill</t>
  </si>
  <si>
    <t>Hayden Christensen, Bruce Willis, Gethin Anthony, Megan Leonard, Tyler Jon Olson, Shea Buckner, William DeMeo, Magi Avila, Ty Shelton, Christine Dye</t>
  </si>
  <si>
    <t>s6769</t>
  </si>
  <si>
    <t>Flimflam</t>
  </si>
  <si>
    <t>Khaled Marei</t>
  </si>
  <si>
    <t>Ahmed Helmy, Donia Samir Ghanim, Sabrine, Bayyumi Fuad, Jamila Adel Awad, Bea, Yasser El Tobgy, Enaam Salousa</t>
  </si>
  <si>
    <t>s6898</t>
  </si>
  <si>
    <t>Green White Green (And All the Beautiful Colours in My Mosaic of Madness)</t>
  </si>
  <si>
    <t>Ifeanyi Dike Jr., Jamal Ibrahim, Samuel Robinson, Cristabel Goddy, Okey Uzoeshi, Bimbo Manuel, Meg Otanwa, Eric Didie, Donatus Ekwuazi, Omoye Uzamere</t>
  </si>
  <si>
    <t>s6957</t>
  </si>
  <si>
    <t>Hell or High Water</t>
  </si>
  <si>
    <t>David Mackenzie</t>
  </si>
  <si>
    <t>Jeff Bridges, Chris Pine, Ben Foster, Gil Birmingham, Marin Ireland, Katy Mixon, Dale Dickey, Kevin Rankin, William Sterchi</t>
  </si>
  <si>
    <t>s6988</t>
  </si>
  <si>
    <t>Holy Man 3</t>
  </si>
  <si>
    <t>Krissada Sukosol, Natee Aekwijit, Yoakyake Chernyim, Der Doksadao, Note Chern-Yim, Kohtee Aramboy, Chaleumpol Tikumpornteerawong</t>
  </si>
  <si>
    <t>s7088</t>
  </si>
  <si>
    <t>Into the Forest</t>
  </si>
  <si>
    <t>Patricia Rozema</t>
  </si>
  <si>
    <t>Ellen Page, Evan Rachel Wood, Max Minghella, Callum Keith Rennie, Michael Eklund, Wendy Crewson</t>
  </si>
  <si>
    <t>s7131</t>
  </si>
  <si>
    <t>Jimi Hendrix</t>
  </si>
  <si>
    <t>Joe Boyd</t>
  </si>
  <si>
    <t>Jimi Hendrix, Eric Clapton, Billy Cox</t>
  </si>
  <si>
    <t>s7372</t>
  </si>
  <si>
    <t>Mad World</t>
  </si>
  <si>
    <t>Chun Wong</t>
  </si>
  <si>
    <t>Shawn Yue, Eric Tsang, Elaine Jin, Charmaine Fong</t>
  </si>
  <si>
    <t>s7519</t>
  </si>
  <si>
    <t>Mr. Gaga: A True Story of Love and Dance</t>
  </si>
  <si>
    <t>Tomer Heymann</t>
  </si>
  <si>
    <t>Ohad Naharin</t>
  </si>
  <si>
    <t>Israel, Sweden, Germany, Netherlands</t>
  </si>
  <si>
    <t>s7560</t>
  </si>
  <si>
    <t>Naruto Shippuden : Blood Prison</t>
  </si>
  <si>
    <t>s7621</t>
  </si>
  <si>
    <t>Now and Then</t>
  </si>
  <si>
    <t>Lesli Linka Glatter</t>
  </si>
  <si>
    <t>Christina Ricci, Rosie O'Donnell, Thora Birch, Melanie Griffith, Gaby Hoffmann, Demi Moore, Ashleigh Aston Moore, Rita Wilson, Janeane Garofalo, Hank Azaria, Bonnie Hunt, Cloris Leachman</t>
  </si>
  <si>
    <t>s7648</t>
  </si>
  <si>
    <t>Oklahoma City</t>
  </si>
  <si>
    <t>s7687</t>
  </si>
  <si>
    <t>Outlawed</t>
  </si>
  <si>
    <t>Adam Collins, Luke Radford</t>
  </si>
  <si>
    <t>Adam Collins, Jessica Norris, Ian Hitchens, Steven Blades, Zara Phythian, Anthony Burrows, Andy Calderwood, Emmeline Kellie, Andre Squire, Ollie Christie</t>
  </si>
  <si>
    <t>s7936</t>
  </si>
  <si>
    <t>Sarah's Key</t>
  </si>
  <si>
    <t>Gilles Paquet-Brenner</t>
  </si>
  <si>
    <t>Aidan Quinn, Kristin Scott Thomas, Fr√©d√©ric Pierrot, Michel Duchaussoy, Dominique Frot, Niels Arestrup, M√©lusine Mayance, Gis√®le Casadesus, Natasha Mashkevich</t>
  </si>
  <si>
    <t>s7981</t>
  </si>
  <si>
    <t>Sen Kimsin?</t>
  </si>
  <si>
    <t>Tolga √áevik, K√∂ksal Eng√ºr, Pelin K√∂rm√ºk√ß√º, Toprak Sergen, Zeynep √ñzder</t>
  </si>
  <si>
    <t>s8165</t>
  </si>
  <si>
    <t>Ten Years</t>
  </si>
  <si>
    <t>Jevons Au, Zune Kwok, Chow Kwun-wai, Ng Ka-Leung, Wong Fei-Pang</t>
  </si>
  <si>
    <t>Wong Jing, Lau Ho-Chi, Leung Kin-Ping</t>
  </si>
  <si>
    <t>s8260</t>
  </si>
  <si>
    <t>The Crow</t>
  </si>
  <si>
    <t>Alex Proyas</t>
  </si>
  <si>
    <t>Brandon Lee, Rochelle Davis, Ernie Hudson, Michael Wincott, Bai Ling, Sofia Shinas, Anna Levine, David Patrick Kelly, Angel David, Laurence Mason, Michael Massee, Tony Todd, Jon Polito</t>
  </si>
  <si>
    <t>Action &amp; Adventure, Cult Movies, Sci-Fi &amp; Fantasy</t>
  </si>
  <si>
    <t>s8481</t>
  </si>
  <si>
    <t>The Rehearsal</t>
  </si>
  <si>
    <t>Alison MacLean</t>
  </si>
  <si>
    <t>James Rolleston, Kerry Fox, Ella Edwards, Alice Englert</t>
  </si>
  <si>
    <t>s8643</t>
  </si>
  <si>
    <t>Tusk</t>
  </si>
  <si>
    <t>Michael Parks, Justin Long, Haley Joel Osment, Genesis Rodriguez, Johnny Depp, Harley Morenstein, Ralph Garman, Jennifer Schwalbach</t>
  </si>
  <si>
    <t>s8720</t>
  </si>
  <si>
    <t>What a Wonderful Family!</t>
  </si>
  <si>
    <t>Huang Lei</t>
  </si>
  <si>
    <t>Huang Lei, Sun Li, Lee Li-Chun, Zhang Weixin, Hai Qing, Wang Xun, Wei Daxun, Lorene Ren, Lei Huang</t>
  </si>
  <si>
    <t>s28</t>
  </si>
  <si>
    <t>Grown Ups</t>
  </si>
  <si>
    <t>Adam Sandler, Kevin James, Chris Rock, David Spade, Rob Schneider, Salma Hayek, Maria Bello, Maya Rudolph, Colin Quinn, Tim Meadows, Joyce Van Patten</t>
  </si>
  <si>
    <t>103 min</t>
  </si>
  <si>
    <t>s65</t>
  </si>
  <si>
    <t>Nightbooks</t>
  </si>
  <si>
    <t>David Yarovesky</t>
  </si>
  <si>
    <t>Winslow Fegley, Lidya Jewett, Krysten Ritter</t>
  </si>
  <si>
    <t>s160</t>
  </si>
  <si>
    <t>Love in a Puff</t>
  </si>
  <si>
    <t>Pang Ho-cheung</t>
  </si>
  <si>
    <t>Miriam Chin Wah Yeung, Shawn Yue, Singh Hartihan Bitto, Isabel Chan, Cheung Tat-ming, Matt Chow, Chui Tien-you, Queenie Chu, Charmaine Fong, Vincent Kok</t>
  </si>
  <si>
    <t>s334</t>
  </si>
  <si>
    <t>Ferris Bueller's Day Off</t>
  </si>
  <si>
    <t>John Hughes</t>
  </si>
  <si>
    <t>Matthew Broderick, Alan Ruck, Mia Sara, Jeffrey Jones, Jennifer Grey, Cindy Pickett, Lyman Ward, Edie McClurg, Charlie Sheen, Kristy Swanson, Ben Stein, Del Close</t>
  </si>
  <si>
    <t>s366</t>
  </si>
  <si>
    <t>Eyes of a Thief</t>
  </si>
  <si>
    <t>Khaled Abol El Naga, Souad Massi, Suhail Haddad, Malak Ermileh, Maisa Abd Elhadi, Walid Abdul Salam, Nisreen Faour, Areen Omari</t>
  </si>
  <si>
    <t>s573</t>
  </si>
  <si>
    <t>Hampstead</t>
  </si>
  <si>
    <t>Joel Hopkins</t>
  </si>
  <si>
    <t>Diane Keaton, Brendan Gleeson, Lesley Manville, Jason Watkins, James Norton, Phil Davis</t>
  </si>
  <si>
    <t>s607</t>
  </si>
  <si>
    <t>The Queen</t>
  </si>
  <si>
    <t>Helen Mirren, Michael Sheen, James Cromwell, Helen McCrory, Alex Jennings, Roger Allam, Sylvia Syms, Mark Bazeley</t>
  </si>
  <si>
    <t>United Kingdom, United States, France, Italy</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</si>
  <si>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</si>
  <si>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</si>
  <si>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</si>
  <si>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</si>
  <si>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</si>
  <si>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s763</t>
  </si>
  <si>
    <t>Sweet &amp; Sour</t>
  </si>
  <si>
    <t>Lee Kae-byeok</t>
  </si>
  <si>
    <t>Jang Ki-yong, Chae Soo-bin, Jung Soo-jung</t>
  </si>
  <si>
    <t>s783</t>
  </si>
  <si>
    <t>Bliss</t>
  </si>
  <si>
    <t>Lance Young</t>
  </si>
  <si>
    <t>Craig Sheffer, Sheryl Lee, Terence Stamp, Casey Siemaszko, Spalding Gray, Lois Chiles, Blu Mankuma, Ken Camroux-Taylor, Eli Gabay, Molly Parker</t>
  </si>
  <si>
    <t>s828</t>
  </si>
  <si>
    <t>One Lagos Night</t>
  </si>
  <si>
    <t>Ekene Som Mekwunye</t>
  </si>
  <si>
    <t>Frank Donga, Gold Ikponmwosa, Ali Nuhu, Eniola Badmus, Ogbolor, Genoveva Umeh, Gbubemi Ejeye, Ajayi Akorede, Serge Noujaim</t>
  </si>
  <si>
    <t>s988</t>
  </si>
  <si>
    <t>Legal Hash</t>
  </si>
  <si>
    <t>Rindala Kodeih</t>
  </si>
  <si>
    <t>Tony Issa, Rita Harb, Fadee Andrawos, Majed Geagea, Hagob De Jerejian, Adnan Dirani, Khitam el Leham, Joelle Frenn, Stephanie Salem, Mabelle Soueid, Joseph Abboud</t>
  </si>
  <si>
    <t>s1056</t>
  </si>
  <si>
    <t>Zoot Suit</t>
  </si>
  <si>
    <t>Luis Valdez</t>
  </si>
  <si>
    <t>Daniel Valdez, Edward James Olmos, Charles Aidman, Tyne Daly, John Anderson, Abel Franco, Mike Gomez, Francis X. McCarthy, Alma Mart√≠nez, Lupe Ontiveros, Tony Plana</t>
  </si>
  <si>
    <t>Cult Movies, Dramas, Music &amp; Musicals</t>
  </si>
  <si>
    <t>s1119</t>
  </si>
  <si>
    <t>Insidious</t>
  </si>
  <si>
    <t>James Wan</t>
  </si>
  <si>
    <t>Patrick Wilson, Rose Byrne, Lin Shaye, Ty Simpkins, Barbara Hershey, Leigh Whannell, Angus Sampson, Andrew Astor, Joseph Bishara</t>
  </si>
  <si>
    <t>s1215</t>
  </si>
  <si>
    <t>Quiet</t>
  </si>
  <si>
    <t>Luis Alejandro P√©rez</t>
  </si>
  <si>
    <t>Max Salgado, Ren√© Miranda, Ignacia Uribe, Javier Castillo, Steevens Benjamin, Andr√©s Rebolledo, Alejandro Trejo</t>
  </si>
  <si>
    <t>s1264</t>
  </si>
  <si>
    <t>No Escape</t>
  </si>
  <si>
    <t>Owen Wilson, Lake Bell, Pierce Brosnan, Sterling Jerins, Claire Geare, Thanawut Ketsaro, Chatchawai Kamonsakpitak, Sahajak Boonthanakit</t>
  </si>
  <si>
    <t>s1400</t>
  </si>
  <si>
    <t>Radium Girls</t>
  </si>
  <si>
    <t>Lydia Dean Pilcher, Ginny Mohler</t>
  </si>
  <si>
    <t>Joey King, Abby Quinn, Cara Seymour, Scott Shepherd, Susan Heyward, Neal Huff, Collin Kelly-Sordelet, John Bedford Lloyd, Joe Grifasi, Colby Minifie</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</si>
  <si>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</si>
  <si>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</si>
  <si>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</si>
  <si>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</si>
  <si>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s1733</t>
  </si>
  <si>
    <t>Alone/Together</t>
  </si>
  <si>
    <t>Liza Soberano, Enrique Gil, Adrian Alandy, Jasmine Curtis-Smith, Sylvia Sanchez, Nonie Buencamino, Xia Vigor, Richard Manabat</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</si>
  <si>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</si>
  <si>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</si>
  <si>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</si>
  <si>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</si>
  <si>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s1808</t>
  </si>
  <si>
    <t>Exes Baggage</t>
  </si>
  <si>
    <t>Dan Villegas</t>
  </si>
  <si>
    <t>Angelica Panganiban, Carlo Aquino, Dionne Monsanto</t>
  </si>
  <si>
    <t>s1822</t>
  </si>
  <si>
    <t>Listen</t>
  </si>
  <si>
    <t>Hadi Bou Ayash, Ruba Zarour, Yara Bou Nassar, Rafik Ali Ahmad, Joseph Bou Nassar, Lama Lawand</t>
  </si>
  <si>
    <t>s1938</t>
  </si>
  <si>
    <t>Amandla! A Revolution in Four Part Harmony</t>
  </si>
  <si>
    <t>Miriam Makeba, Hugh Masekela, Abdullah Ibrahim, Duma Ka Ndlovu, Sibongile Khumalo, Vusi Mahlasela, Thandi Modise, Sifiso Ntuli, Sibusiso Nxumalo, Dolly Rathebe, Lindiwe Zulu</t>
  </si>
  <si>
    <t>s1977</t>
  </si>
  <si>
    <t>The Royal Bengal Tiger</t>
  </si>
  <si>
    <t>Rajesh Ganguly</t>
  </si>
  <si>
    <t>Jeet, Abir Chatterjee, Priyanka Sarkar, Shradha Das, Kharaj Mukherjee, Shantilal Mukherjee, Barun Chanda, Deb Ranajan Nag, Rajesh Sharma</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</si>
  <si>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</si>
  <si>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</si>
  <si>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</si>
  <si>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</si>
  <si>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</si>
  <si>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</si>
  <si>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</si>
  <si>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</si>
  <si>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s2091</t>
  </si>
  <si>
    <t>Edge of Seventeen</t>
  </si>
  <si>
    <t>David Moreton</t>
  </si>
  <si>
    <t>Chris Stafford, Tina Holmes, Andersen Gabrych, Stephanie McVay, Lea DeLaria, John Eby, Antonio Carriero, Jason Lockhart</t>
  </si>
  <si>
    <t>s2198</t>
  </si>
  <si>
    <t>Shine Your Eyes</t>
  </si>
  <si>
    <t>Matias Mariani</t>
  </si>
  <si>
    <t>O.C. Ukeje, Indira Nascimento, Paulo Andr√©, Ike Barry, Chukwudi Iwuji</t>
  </si>
  <si>
    <t>Brazil, France</t>
  </si>
  <si>
    <t>s2207</t>
  </si>
  <si>
    <t>Project Marathwada</t>
  </si>
  <si>
    <t>Bhavin Wadia</t>
  </si>
  <si>
    <t>Om Puri, Seema Biswas, Kunal Sheth, Rahul Patel, Katarina Kajkus, Farrah Kader, Govind Namdeo, Dalip Tahil</t>
  </si>
  <si>
    <t>s2316</t>
  </si>
  <si>
    <t>The F**k-It List</t>
  </si>
  <si>
    <t>Michael Duggan</t>
  </si>
  <si>
    <t>Eli Brown, Madison Iseman, Marcus Scribner, Jerry O'Connell, Karan Brar, Tristan Lake Leabu, Peter Facinelli, Natalie Zea</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</si>
  <si>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</si>
  <si>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</si>
  <si>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</si>
  <si>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</si>
  <si>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s2574</t>
  </si>
  <si>
    <t>The Stand at Paxton County</t>
  </si>
  <si>
    <t>Brett Hedlund</t>
  </si>
  <si>
    <t>Jacqueline Toboni, Michael O'Neill, Tyler Jacob Moore, Christopher McDonald, Sean O'Bryan, Blake Sheldon, Zoe Kanters, Greg Perrow, Tanner Thomason</t>
  </si>
  <si>
    <t>s2696</t>
  </si>
  <si>
    <t>The Main Event</t>
  </si>
  <si>
    <t>Seth Carr, Tichina Arnold, Adam Pally, Ken Marino, Mike 'The Miz' Mizanin, Momona Tamada, Keith Lee, Babatunde Aiyegbusi, Kofi Kingston</t>
  </si>
  <si>
    <t>s2742</t>
  </si>
  <si>
    <t>SETHUM AAYIRAM PON</t>
  </si>
  <si>
    <t>Anand Ravichandran</t>
  </si>
  <si>
    <t>Nivedhithaa Sathish, Srilekha Rajendran, Avinash Raghudevan, Gabrella Sellus, Rathaa Krishnan P., Rajendran</t>
  </si>
  <si>
    <t>s2763</t>
  </si>
  <si>
    <t>Rogue Warfare</t>
  </si>
  <si>
    <t>Will Yun Lee, Jermaine Love, Rory Markham, Bertrand-Xavier Corbi, Katie Keene, Fernando Chien, Gina DeCesare, Michael Blalock, Chris Mulkey, Stephen Lang</t>
  </si>
  <si>
    <t>s2820</t>
  </si>
  <si>
    <t>Go Karts</t>
  </si>
  <si>
    <t>Owen Trevor</t>
  </si>
  <si>
    <t>William Lodder, Anastasia Bampos, Darius Amarfio-Jefferson, Richard Roxburgh, Frances O'Connor, Dan Wyllie, Cooper van Grootel, Damian de Montemas, Adam T. Perkins</t>
  </si>
  <si>
    <t>s2879</t>
  </si>
  <si>
    <t>Couple of Days</t>
  </si>
  <si>
    <t>Tolu Awobiyi</t>
  </si>
  <si>
    <t>Lilian Esoro, Ademola Adedoyin, Enyima Nwigwe, Kiki Omeili, Okey Uzoeshi, Adesua Etomi, Olayode Juliana, Falz</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</si>
  <si>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</si>
  <si>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</si>
  <si>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</si>
  <si>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</si>
  <si>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s2935</t>
  </si>
  <si>
    <t>The Coldest Game</t>
  </si>
  <si>
    <t>Lukasz Kosmicki</t>
  </si>
  <si>
    <t>Bill Pullman, Lotte Verbeek, Robert Wiƒôckiewicz, James Bloor, Aleksey Serebryakov, Corey Johnson, Nicholas Farrell, Evgeniy Sidikhin</t>
  </si>
  <si>
    <t>Poland, United States</t>
  </si>
  <si>
    <t>s3027</t>
  </si>
  <si>
    <t>The Brave</t>
  </si>
  <si>
    <t>William Kaufman</t>
  </si>
  <si>
    <t>Armand Assante, Louis Mandylor, Yuriy Kutsenko, Ravshana Kurkova, Igor Jijikine, Ivan Makarevich, Bessart Kallaku, Ervin Bejleri</t>
  </si>
  <si>
    <t>s3094</t>
  </si>
  <si>
    <t>The Vendor</t>
  </si>
  <si>
    <t>Odunlade Adekola</t>
  </si>
  <si>
    <t>Odunlade Adekola, Jide Kosoko, Adunni Ade, Eniola Ajao, Ireti Osayemi, Kayode Olaseinde, Tunde Bernard, Bolaji Amusan</t>
  </si>
  <si>
    <t>s3101</t>
  </si>
  <si>
    <t>Jarhead: Law of Return</t>
  </si>
  <si>
    <t>Amaury Nolasco, Devon Sawa, Robert Patrick, Jeff Pierre, Ben Cross, Amos Tamam, Yael Eitan, Tsahi Halevi</t>
  </si>
  <si>
    <t>s3201</t>
  </si>
  <si>
    <t>Tee Shot: Ariya Jutanugarn</t>
  </si>
  <si>
    <t>Tanawat Aiemjinda</t>
  </si>
  <si>
    <t>Krissiri Sukhsvasti, Atchareeya Potipipittanakorn, Thaneth Warakulnukroh, Hattaya Wongkrachang, Somlek Sakdikul, Marinda Halpin, Gulsara Panyam, Kongkid Visessiri</t>
  </si>
  <si>
    <t>s3313</t>
  </si>
  <si>
    <t>Oththa Seruppu Size 7</t>
  </si>
  <si>
    <t>Parthiban</t>
  </si>
  <si>
    <t>s3524</t>
  </si>
  <si>
    <t>Tall Girl</t>
  </si>
  <si>
    <t>Nzingha Stewart</t>
  </si>
  <si>
    <t>Ava Michelle, Griffin Gluck, Sabrina Carpenter, Paris Berelc, Luke Eisner, Clara Wilsey, Anjelika Washington, Rico Paris, Angela Kinsey, Steve Zahn</t>
  </si>
  <si>
    <t>s3791</t>
  </si>
  <si>
    <t>Mere Pyare Prime Minister</t>
  </si>
  <si>
    <t>Rakeysh Omprakash Mehra</t>
  </si>
  <si>
    <t>Anjali Patil, Om Kanojiya, Niteesh Wadhwa, Makrand Deshpande, Syna Anand, Prasad, Adarsh, Rasika Agashe</t>
  </si>
  <si>
    <t>s3955</t>
  </si>
  <si>
    <t>Love O2O</t>
  </si>
  <si>
    <t>Tianyu Zhao</t>
  </si>
  <si>
    <t>Jing Boran, Angelababy, Yu Bai, Li Qin, Li Xian, Seven Tan, Janice Wu, Jayden Wang, Cheng Yi, Li Jiuxiao</t>
  </si>
  <si>
    <t>International Movies, Romantic Movies, Sci-Fi &amp; Fantasy</t>
  </si>
  <si>
    <t>s4048</t>
  </si>
  <si>
    <t>No Other Woman</t>
  </si>
  <si>
    <t>Anne Curtis, Derek Ramsay, Cristine Reyes, Tirso Cruz III, Carmi Martin, John Arcilla, Marlann Flores, Ron Morales, Kat Alano</t>
  </si>
  <si>
    <t>s4054</t>
  </si>
  <si>
    <t>Budapest</t>
  </si>
  <si>
    <t>Xavier Gens</t>
  </si>
  <si>
    <t>Manu Payet, Jonathan Cohen, Monsieur Poulpe, Alice Bela√Ødi, Alix Poisson</t>
  </si>
  <si>
    <t>s4067</t>
  </si>
  <si>
    <t>Your Son</t>
  </si>
  <si>
    <t>Miguel √Ångel Vivas</t>
  </si>
  <si>
    <t>Jos√© Coronado, Ana Wagener, Asia Ortega, Pol Monen, Ester Exp√≥sito</t>
  </si>
  <si>
    <t>s4101</t>
  </si>
  <si>
    <t>Buddies</t>
  </si>
  <si>
    <t>Ariel Goldenberg, Rita Pokk, Breno Viola, Lima Duarte, Marco Luque, Daniel Torres, Monaliza Marchi, Am√©lia Bittencourt, Giulia de Souza Merigo, Deto Montenegro, Rui Unas</t>
  </si>
  <si>
    <t>s4596</t>
  </si>
  <si>
    <t>Needhi Singh</t>
  </si>
  <si>
    <t>Jaivi Dhanda</t>
  </si>
  <si>
    <t>Kulraj Randhawa, Nirmal Rishi, Ashish Duggal, Aman Sutdhar, Dally Daljit, Seema Kaushal, Shubh Ghumman, Karan Tiwana</t>
  </si>
  <si>
    <t>s4817</t>
  </si>
  <si>
    <t>Expelled from Paradise</t>
  </si>
  <si>
    <t>Seiji Mizushima</t>
  </si>
  <si>
    <t>Rie Kugimiya, Wendee Lee, Shinichiro Miki, Steve Blum, Hiroshi Kamiya, Johnny Yong Bosch</t>
  </si>
  <si>
    <t>s4960</t>
  </si>
  <si>
    <t>First Match</t>
  </si>
  <si>
    <t>Olivia Newman</t>
  </si>
  <si>
    <t>Elvire Emanuelle, Yahya Abdul-Mateen II, Colman Domingo, Jharrel Jerome, Kim Ramirez, Jared Kemp, Allen Maldonado</t>
  </si>
  <si>
    <t>s5117</t>
  </si>
  <si>
    <t>Jeremiah Tower: The Last Magnificent</t>
  </si>
  <si>
    <t>Lydia Tenaglia</t>
  </si>
  <si>
    <t>Jeremiah Tower, Anthony Bourdain, Mario Batali, Ruth Reichl</t>
  </si>
  <si>
    <t>s5208</t>
  </si>
  <si>
    <t>Thomas Jane, Molly Parker, Dylan Schmid, Kaitlyn Bernard, Bob Frazer, Brian d'Arcy James, Neal McDonough</t>
  </si>
  <si>
    <t>s5253</t>
  </si>
  <si>
    <t>Gerald's Game</t>
  </si>
  <si>
    <t>Carla Gugino, Bruce Greenwood, Henry Thomas, Carel Struycken, Chiara Aurelia</t>
  </si>
  <si>
    <t>s5256</t>
  </si>
  <si>
    <t>Our Souls at Night</t>
  </si>
  <si>
    <t>Ritesh Batra</t>
  </si>
  <si>
    <t>Robert Redford, Jane Fonda, Bruce Dern, Matthias Schoenaerts, Iain Armitage, Judy Greer, Phyllis Somerville</t>
  </si>
  <si>
    <t>s5309</t>
  </si>
  <si>
    <t>Rocco</t>
  </si>
  <si>
    <t>Thierry Demaizi√®re, Alban Teurlai</t>
  </si>
  <si>
    <t>Rocco Siffredi</t>
  </si>
  <si>
    <t>s5345</t>
  </si>
  <si>
    <t>Message from the King</t>
  </si>
  <si>
    <t>Fabrice Du Welz</t>
  </si>
  <si>
    <t>Chadwick Boseman, Luke Evans, Teresa Palmer, Alfred Molina, Natalie Martinez, Tom Felton, Dale Dickey, Sibongile Mlambo</t>
  </si>
  <si>
    <t>United Kingdom, France, Belgium, United States</t>
  </si>
  <si>
    <t>s5907</t>
  </si>
  <si>
    <t>What Happened, Miss Simone?</t>
  </si>
  <si>
    <t>s5955</t>
  </si>
  <si>
    <t>Even the Rain</t>
  </si>
  <si>
    <t>Ic√≠ar Bolla√≠n</t>
  </si>
  <si>
    <t>Luis Tosar, Gael Garc√≠a Bernal, Juan Carlos Aduviri, Karra Elejalde, Ra√∫l Ar√©valo, Carlos Santos, Cassandra Ciangherotti, Milena Soliz, Le√≥nidas Chiri, Vicente Romero, Daniel Curr√°s, Pau C√≥lera</t>
  </si>
  <si>
    <t>Spain, Mexico, France</t>
  </si>
  <si>
    <t>s6023</t>
  </si>
  <si>
    <t>6-5=2</t>
  </si>
  <si>
    <t>Bharat Jain</t>
  </si>
  <si>
    <t>Prashantt Guptha, Gaurav Paswala, Gaurav Kothari, Disha Kapoor, Niharica Raizada, Ashrut Jain, Darshan Machamada</t>
  </si>
  <si>
    <t>s6064</t>
  </si>
  <si>
    <t>A Wednesday</t>
  </si>
  <si>
    <t>Neeraj Pandey</t>
  </si>
  <si>
    <t>Anupam Kher, Naseeruddin Shah, Jimmy Shergill, Deepal Shaw, Aamir Bashir, Kali Prasad Mukherjee, Vijay Bhatia, Chetan Pandit</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</si>
  <si>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</si>
  <si>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</si>
  <si>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</si>
  <si>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</si>
  <si>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</si>
  <si>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s6124</t>
  </si>
  <si>
    <t>Along Came a Spider</t>
  </si>
  <si>
    <t>Morgan Freeman, Monica Potter, Michael Wincott, Dylan Baker, Mika Boorem, Anton Yelchin, Kim Hawthorne, Jay O. Sanders, Billy Burke, Michael Moriarty, Penelope Ann Miller</t>
  </si>
  <si>
    <t>United States, Germany, Canada</t>
  </si>
  <si>
    <t>s6164</t>
  </si>
  <si>
    <t>Angel Eyes</t>
  </si>
  <si>
    <t>Luis Mandoki</t>
  </si>
  <si>
    <t>Jennifer Lopez, Jim Caviezel, Sonia Braga, Terrence Howard, Jeremy Sisto, Monet Mazur, Victor Argo, Shirley Knight</t>
  </si>
  <si>
    <t>s6225</t>
  </si>
  <si>
    <t>Bana Masal Anlatma</t>
  </si>
  <si>
    <t>Hande Doƒüandemir, Fatih Artman, Devrim Yakut, Cengiz Bozkurt, Erdal Tosun, Berat Yenilmez, Ercan Yazgan, Sadi Celil Cengiz, Cihan Ercan, Burcu Biricik, Tarƒ±k √únl√ºoƒülu, G√ºrkan Uygun, G√∂k√ße Bahadƒ±r</t>
  </si>
  <si>
    <t>s6248</t>
  </si>
  <si>
    <t>BASEketball</t>
  </si>
  <si>
    <t>Trey Parker, Matt Stone, Dian Bachar, Yasmine Bleeth, Jenny McCarthy, Ernest Borgnine, Robert Vaughn, Trevor Einhorn</t>
  </si>
  <si>
    <t>s6387</t>
  </si>
  <si>
    <t>Buffalo Boys</t>
  </si>
  <si>
    <t>Mike Wiluan</t>
  </si>
  <si>
    <t>Yoshua Sudarso, Ario Bayu, Pevita Pearce, Tio Pakusadewo, Reinout Bussemaker, Mikha Tambayong, Happy Salma, Alex Abbad, Zack Lee</t>
  </si>
  <si>
    <t>Indonesia, Singapore</t>
  </si>
  <si>
    <t>s6418</t>
  </si>
  <si>
    <t>Capital in the Twenty-First Century</t>
  </si>
  <si>
    <t>Justin Pemberton</t>
  </si>
  <si>
    <t>France, New Zealand</t>
  </si>
  <si>
    <t>s6495</t>
  </si>
  <si>
    <t>Class Rank</t>
  </si>
  <si>
    <t>Eric Stoltz</t>
  </si>
  <si>
    <t>Olivia Holt, Skyler Gisondo, Kristin Chenoweth, Bruce Dern, Nick Krause, Kathleen Chalfant, Peter Maloney, Rod McLachlan, Hawn Tran, Danni Wang</t>
  </si>
  <si>
    <t>s6555</t>
  </si>
  <si>
    <t>Dagh Ujala</t>
  </si>
  <si>
    <t>Raj Amit Kumar</t>
  </si>
  <si>
    <t>Victor Banerjee, Adil Hussain, Bhanu Uday, Preeti Gupta, Bhavani Lee, Ankur Vikal, Seema Rahmani, Samrat Chakrabarti</t>
  </si>
  <si>
    <t>s6562</t>
  </si>
  <si>
    <t>Danny Says</t>
  </si>
  <si>
    <t>Brendan Toller</t>
  </si>
  <si>
    <t>Danny Fields, Iggy Pop, Alice Cooper, Judy Collins, Tommy Ramone, Jac Holzman, Lenny Kaye, Wayne Kramer, John Cameron Mitchell, Jann Wenner</t>
  </si>
  <si>
    <t>s6642</t>
  </si>
  <si>
    <t>Dragonheart</t>
  </si>
  <si>
    <t>Rob Cohen</t>
  </si>
  <si>
    <t>Sean Connery, Dennis Quaid, David Thewlis, Pete Postlethwaite, Dina Meyer, Jason Isaacs, Brian Thompson, Julie Christie</t>
  </si>
  <si>
    <t>s6702</t>
  </si>
  <si>
    <t>Enter the Dragon</t>
  </si>
  <si>
    <t>Robert Clouse</t>
  </si>
  <si>
    <t>Bruce Lee, John Saxon, Jim Kelly, Ahna Capri, Kien Shih, Robert Wall, Angela Mao, Betty Chung, Geoffrey Weeks, Bolo Yeung, Peter Archer</t>
  </si>
  <si>
    <t>s6728</t>
  </si>
  <si>
    <t>Eyyvah Eyyvah 3</t>
  </si>
  <si>
    <t>Demet Akbaƒü, Ata Demirer, √ñzge Borak, Salih Kalyon, Tanju Tuncel, Serra Yƒ±lmaz, Tarƒ±k √únl√ºoƒülu, Ay≈üenil ≈ûamlƒ±oƒülu</t>
  </si>
  <si>
    <t>s6800</t>
  </si>
  <si>
    <t>Freeway: Crack in the System</t>
  </si>
  <si>
    <t>Marc Levin</t>
  </si>
  <si>
    <t>Freeway Rick Ross</t>
  </si>
  <si>
    <t>United States, Nicaragua</t>
  </si>
  <si>
    <t>s6841</t>
  </si>
  <si>
    <t>Get Santa</t>
  </si>
  <si>
    <t>Jodie Whittaker, Warwick Davis, Jim Broadbent, Stephen Graham, Nonso Anozie, Rafe Spall, Ewen Bremner, Matt King</t>
  </si>
  <si>
    <t>s6856</t>
  </si>
  <si>
    <t>Girl, Boy, Bakla, Tomboy</t>
  </si>
  <si>
    <t>Wenn V. Deramas</t>
  </si>
  <si>
    <t>Vice Ganda, Maricel Soriano, Joey Marquez, Ruffa Gutierrez, Cristine Reyes, JC de Vera, Ejay Falcon, Angelu De Leon, Bobby Andrews</t>
  </si>
  <si>
    <t>s6860</t>
  </si>
  <si>
    <t>God Knows Where I Am</t>
  </si>
  <si>
    <t>Jedd Wider, Todd Wider</t>
  </si>
  <si>
    <t>Lori Singer</t>
  </si>
  <si>
    <t>s6876</t>
  </si>
  <si>
    <t>Good Kill</t>
  </si>
  <si>
    <t>Ethan Hawke, January Jones, Bruce Greenwood, Zo√´ Kravitz, Jake Abel, Ryan Montano, Dylan Kenin, Stafford Douglas</t>
  </si>
  <si>
    <t>s6986</t>
  </si>
  <si>
    <t>Holy Hell</t>
  </si>
  <si>
    <t>Will Allen</t>
  </si>
  <si>
    <t>s7021</t>
  </si>
  <si>
    <t>Hridaynath</t>
  </si>
  <si>
    <t>Amar Gupte</t>
  </si>
  <si>
    <t>Jackie Shroff, Aditya Pancholi, Swarangi Maharte, Ameya Hunaswadkar, Urmila Matondkar</t>
  </si>
  <si>
    <t>s7059</t>
  </si>
  <si>
    <t>Immoral Tales</t>
  </si>
  <si>
    <t>Walerian Borowczyk</t>
  </si>
  <si>
    <t>Lise Danvers, Fabrice Luchini, Charlotte Alexandra, Paloma Picasso, Pascale Christophe, Florence Bellamy, Jacopo Berinizi, Lorenzo Berinizi</t>
  </si>
  <si>
    <t>UR</t>
  </si>
  <si>
    <t>s7061</t>
  </si>
  <si>
    <t>In Search of Fellini</t>
  </si>
  <si>
    <t>Taron Lexton</t>
  </si>
  <si>
    <t>Ksenia Solo, Mary Lynn Rajskub, Maria Bello, Enrico Oetiker, Paolo Bernardini, Beth Riesgraf, David O'Donnell, Nancy Cartwright, Bruno Zanin, Michael Wiseman, Andrea Osv√°rt</t>
  </si>
  <si>
    <t>s7063</t>
  </si>
  <si>
    <t>Incir Receli 2</t>
  </si>
  <si>
    <t>Ayta√ß Aƒüƒ±rlar</t>
  </si>
  <si>
    <t>Halil Sezai Paracƒ±koƒülu, ≈ûafak Pekdemir, Ahmet Uz, Mehmet Selim Akg√ºl, Sinan √áalƒ±≈ükanoƒülu, Tuƒüba Sarƒ±√ºnal</t>
  </si>
  <si>
    <t>s7206</t>
  </si>
  <si>
    <t>Kills on Wheels</t>
  </si>
  <si>
    <t>Attila Till</t>
  </si>
  <si>
    <t>Szabolcs Thur√≥czy, Zolt√°n Fenyvesi, Ad√°m Fekete, Dusan Vitanovic, M√≥nika Balsai, Lidia Danis, Zolt√°n Mucsi</t>
  </si>
  <si>
    <t>s7294</t>
  </si>
  <si>
    <t>Les Bleus - Une autre histoire de France, 1996-2016</t>
  </si>
  <si>
    <t>Pascal Blanchard, Sonia Dauger, David Dietz</t>
  </si>
  <si>
    <t>s7330</t>
  </si>
  <si>
    <t>Loco Love</t>
  </si>
  <si>
    <t>Fernando Sari√±ana, Jos√© Luis Guti√©rrez</t>
  </si>
  <si>
    <t>Evan Deverian, Melany Bennet, Jordan T. Wilson, Adan Mart√≠n Rocha</t>
  </si>
  <si>
    <t>s7346</t>
  </si>
  <si>
    <t>Love In A Puff</t>
  </si>
  <si>
    <t>Miriam Chin Wah Yeung, Shawn Yue, Singh Hartihan Bitto, Yat Ning Chan, Tat-Ming Cheung, Matt Chow, Chui Tien-you, Queenie Chu, Charmaine Fong, Vincent Kok</t>
  </si>
  <si>
    <t>s7355</t>
  </si>
  <si>
    <t>Love, Rosie</t>
  </si>
  <si>
    <t>Christian Ditter</t>
  </si>
  <si>
    <t>Lily Collins, Sam Claflin, Christian Cooke, Jamie Beamish, Suki Waterhouse, Tamsin Egerton, Jaime Winstone, Lorcan Cranitch</t>
  </si>
  <si>
    <t>s7395</t>
  </si>
  <si>
    <t>Mandobasar Galpo</t>
  </si>
  <si>
    <t>Tathagata Banerjee</t>
  </si>
  <si>
    <t>Paoli Dam, Parambrata Chattopadhyay, Indrasish Roy, Koushik Sen, Biswajit Chakraborty</t>
  </si>
  <si>
    <t>s7417</t>
  </si>
  <si>
    <t>Mary and the Witch's Flower</t>
  </si>
  <si>
    <t>Hiromasa Yonebayashi</t>
  </si>
  <si>
    <t>Ruby Barnhill, Kate Winslet, Jim Broadbent, Ewen Bremner, Lynda Baron, Louis Ashbourne Serkis, Morwenna Banks, Teresa Gallagher, Rasmus Hardiker</t>
  </si>
  <si>
    <t>s7644</t>
  </si>
  <si>
    <t>Oh My Ghost 2</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</si>
  <si>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</si>
  <si>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</si>
  <si>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</si>
  <si>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</si>
  <si>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s7686</t>
  </si>
  <si>
    <t>Our Shining Days</t>
  </si>
  <si>
    <t>Lulu Xu, Yuchang Peng, Mingjie Luo, Yongxi Liu, Zhongyu Han, Zhaohua Lu</t>
  </si>
  <si>
    <t>s7870</t>
  </si>
  <si>
    <t>Ringan</t>
  </si>
  <si>
    <t>Makarand Mane</t>
  </si>
  <si>
    <t>Shashank Shende, Sahil Joshi, Suhas Sirsat, Kalyanee Mulay, Vijay Salve, Umesh Jagtap, Shantanu Gangane, Abhay Mahajan, Vitthal Patil, Ketan Pawar</t>
  </si>
  <si>
    <t>s7899</t>
  </si>
  <si>
    <t>Rukh</t>
  </si>
  <si>
    <t>Atanu Mukherjee</t>
  </si>
  <si>
    <t>Adarsh Gourav, Manoj Bajpayee, Smita Tambe, Kumud Mishra</t>
  </si>
  <si>
    <t>s7989</t>
  </si>
  <si>
    <t>Sex Doll</t>
  </si>
  <si>
    <t>Sylvie Verheyde</t>
  </si>
  <si>
    <t>Hafsia Herzi, Ash Stymest, Karole Rocher, Paul Hamy, Ira Max, Lindsay Karamoh, Myriam Djeljeli</t>
  </si>
  <si>
    <t>s8079</t>
  </si>
  <si>
    <t>St. Agatha</t>
  </si>
  <si>
    <t>Sabrina Kern, Carolyn Hennesy, Courtney Halverson, Shaun Fletcher, Lindsay Seim, Hannah Fierman, Trin Miller, Seth Michaels, Justin Miles</t>
  </si>
  <si>
    <t>s8134</t>
  </si>
  <si>
    <t>Survivors Guide to Prison</t>
  </si>
  <si>
    <t>Matthew Cooke</t>
  </si>
  <si>
    <t>Susan Sarandon</t>
  </si>
  <si>
    <t>s8232</t>
  </si>
  <si>
    <t>The Bund</t>
  </si>
  <si>
    <t>Chow Yun Fat</t>
  </si>
  <si>
    <t>s8250</t>
  </si>
  <si>
    <t>The Cincinnati Kid</t>
  </si>
  <si>
    <t>Norman Jewison</t>
  </si>
  <si>
    <t>Steve McQueen, Edward G. Robinson, Ann-Margret, Karl Malden, Tuesday Weld, Joan Blondell, Rip Torn, Jack Weston, Cab Calloway, Jeff Corey, Theo Marcuse</t>
  </si>
  <si>
    <t>s8253</t>
  </si>
  <si>
    <t>The Competition</t>
  </si>
  <si>
    <t>Harvey Lowry</t>
  </si>
  <si>
    <t>Thora Birch, Chris Klein, Claire Coffee, David Blue, Kelsey Tucker, Michael Draper, Jason Tobias, Gabrielle Stone, Catherine Johnson, Tiffany Fallon</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</si>
  <si>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</si>
  <si>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</si>
  <si>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</si>
  <si>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</si>
  <si>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s8355</t>
  </si>
  <si>
    <t>The Hurricane Heist</t>
  </si>
  <si>
    <t>Toby Kebbell, Maggie Grace, Ryan Kwanten, Ralph Ineson, Melissa Bolona, Ben Cross, Jamie Andrew Cutler</t>
  </si>
  <si>
    <t>s8365</t>
  </si>
  <si>
    <t>The Intent 2: The Come Up</t>
  </si>
  <si>
    <t>Femi Oyeniran, Nicky Slimting Walker</t>
  </si>
  <si>
    <t>Justin Clarke Samuel, Ashley Chin, Nicky Slimting Walker, Femi Oyeniran, Dylan Duffus, Shone Romulus, Adam Deacon, Karen Bryson, Selva Rasalingam, Jay Brown</t>
  </si>
  <si>
    <t>s8404</t>
  </si>
  <si>
    <t>The Look of Silence</t>
  </si>
  <si>
    <t>Joshua Oppenheimer</t>
  </si>
  <si>
    <t>Denmark, Indonesia, Finland, Norway, United Kingdom, Israel, France, United States, Germany, Netherlands</t>
  </si>
  <si>
    <t>s8452</t>
  </si>
  <si>
    <t>The Perks of Being a Wallflower</t>
  </si>
  <si>
    <t>Stephen Chbosky</t>
  </si>
  <si>
    <t>Logan Lerman, Emma Watson, Ezra Miller, Mae Whitman, Paul Rudd, Nina Dobrev, Johnny Simmons, Dylan McDermott, Kate Walsh, Joan Cusack, Melanie Lynskey</t>
  </si>
  <si>
    <t>s8494</t>
  </si>
  <si>
    <t>The Rover</t>
  </si>
  <si>
    <t>David Mich√¥d</t>
  </si>
  <si>
    <t>Guy Pearce, Robert Pattinson, Scoot McNairy, David Field, Anthony Hayes, Gillian Jones, Susan Prior, Nash Edgerton</t>
  </si>
  <si>
    <t>s8548</t>
  </si>
  <si>
    <t>The Unknown Known</t>
  </si>
  <si>
    <t>Donald Rumsfeld, Errol Morris</t>
  </si>
  <si>
    <t>s8695</t>
  </si>
  <si>
    <t>War</t>
  </si>
  <si>
    <t>Philip G. Atwell</t>
  </si>
  <si>
    <t>Jet Li, Jason Statham, John Lone, Devon Aoki, Luis Guzm√°n, Saul Rubinek, Sung Kang, Mathew St. Patrick, Nadine Velazquez, Andrea Roth, Mark Cheng, Kane Kosugi, Ryo Ishibashi, Steph Song</t>
  </si>
  <si>
    <t>s8729</t>
  </si>
  <si>
    <t>When Two Worlds Collide</t>
  </si>
  <si>
    <t>Heidi Brandenburg, Mathew Orzel</t>
  </si>
  <si>
    <t>Peru, United States, United Kingdom</t>
  </si>
  <si>
    <t>s10</t>
  </si>
  <si>
    <t>The Starling</t>
  </si>
  <si>
    <t>Theodore Melfi</t>
  </si>
  <si>
    <t>Melissa McCarthy, Chris O'Dowd, Kevin Kline, Timothy Olyphant, Daveed Diggs, Skyler Gisondo, Laura Harrier, Rosalind Chao, Kimberly Quinn, Loretta Devine, Ravi Kapoor</t>
  </si>
  <si>
    <t>104 min</t>
  </si>
  <si>
    <t>s145</t>
  </si>
  <si>
    <t>House Party</t>
  </si>
  <si>
    <t>Reginald Hudlin</t>
  </si>
  <si>
    <t>Christopher Reid, Christopher Martin, Robin Harris, Tisha Campbell, A.J. Johnson, Martin Lawrence, Paul Anthony, Bowlegged Lou, B-Fine, Edith Fields, Kelly Jo Minter, Clifton Powell, Verda Bridges</t>
  </si>
  <si>
    <t>s315</t>
  </si>
  <si>
    <t>Heavy</t>
  </si>
  <si>
    <t>James Mangold</t>
  </si>
  <si>
    <t>Pruitt Taylor Vince, Shelley Winters, Liv Tyler, Debbie Harry, Evan Dando, Joe Grifasi, David Patrick Kelly, Marian Quinn</t>
  </si>
  <si>
    <t>s490</t>
  </si>
  <si>
    <t>Back to Q82</t>
  </si>
  <si>
    <t>Ahmed Siddiqui</t>
  </si>
  <si>
    <t>Jassim Al Nabhan, Abdel Imam Abdullah, Abdulaziz El Nassar, Khalid Muthafar, Amal Anbari, Ali Al-Hamdaan, El Hussein Abd, Nawaf Al Shemmeri, Bashar Abd Alah, Naser Albouloshy</t>
  </si>
  <si>
    <t>Kuwait, United States</t>
  </si>
  <si>
    <t>s503</t>
  </si>
  <si>
    <t>Tango With Me</t>
  </si>
  <si>
    <t>Mahmood Ali-Balogun</t>
  </si>
  <si>
    <t>Genevieve Nnaji, Joseph Benjamin, Joke Silva, Tina Mba, Ahmed Yerima, Bimbo Manuel, Sade Alder-Hayes</t>
  </si>
  <si>
    <t>s717</t>
  </si>
  <si>
    <t>FTA</t>
  </si>
  <si>
    <t>Francine Parker</t>
  </si>
  <si>
    <t>Jane Fonda, Donald Sutherland, Pamela Donegan, Len Chandler, Michael Alaimo, Holly Near, Paul Mooney, Rita Martinson</t>
  </si>
  <si>
    <t>s753</t>
  </si>
  <si>
    <t>Vampire Academy</t>
  </si>
  <si>
    <t>Zoey Deutch, Lucy Fry, Danila Kozlovsky, Gabriel Byrne, Dominic Sherwood, Sarah Hyland, Sami Gayle</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</si>
  <si>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</si>
  <si>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</si>
  <si>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</si>
  <si>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</si>
  <si>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</si>
  <si>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</si>
  <si>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</si>
  <si>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</si>
  <si>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</si>
  <si>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s818</t>
  </si>
  <si>
    <t>The Meddler</t>
  </si>
  <si>
    <t>Lorene Scafaria</t>
  </si>
  <si>
    <t>Susan Sarandon, Rose Byrne, J.K. Simmons, Cecily Strong, Jerrod Carmichael, Michael McKean, Jason Ritter, Billy Magnussen, Lucy Punch, Sarah Baker</t>
  </si>
  <si>
    <t>s886</t>
  </si>
  <si>
    <t>Table Manners</t>
  </si>
  <si>
    <t>Leli Maki</t>
  </si>
  <si>
    <t>Diaan Lawrenson, Renate Stuurman, Neels Van Jaarsveld, Thabo Malema, John Lata, Fiona Ramsey, Jonathan Taylor, Julian Robinson</t>
  </si>
  <si>
    <t>s906</t>
  </si>
  <si>
    <t>Super Me</t>
  </si>
  <si>
    <t>Zhang Chong</t>
  </si>
  <si>
    <t>Darren Wang, Song Jia, Cao Bingkun, Wu Gang, Chin Shih-chieh, Wang Ziyi, Kevin Lee</t>
  </si>
  <si>
    <t>s986</t>
  </si>
  <si>
    <t>Kocan Kadar Konus</t>
  </si>
  <si>
    <t>Kƒ±van√ß Baru√∂n√º</t>
  </si>
  <si>
    <t>Ezgi Mola, Murat Yƒ±ldƒ±rƒ±m, G√ºlenay Kalkan, Ebru C√ºnd√ºbeyoƒülu, Eda Ece, Beg√ºm √ñner, G√ºl Arƒ±cƒ±, Muhammet Uzuner</t>
  </si>
  <si>
    <t>s987</t>
  </si>
  <si>
    <t>Kocan Kadar Konus 2: Dirilis</t>
  </si>
  <si>
    <t>Ezgi Mola, Murat Yƒ±ldƒ±rƒ±m, G√ºlenay Kalkan, Nevra Serezli, Eda Ece</t>
  </si>
  <si>
    <t>s1145</t>
  </si>
  <si>
    <t>Yes Man</t>
  </si>
  <si>
    <t>Peyton Reed</t>
  </si>
  <si>
    <t>Jim Carrey, Zooey Deschanel, Bradley Cooper, John Michael Higgins, Rhys Darby, Danny Masterson, Fionnula Flanagan, Terence Stamp, Sasha Alexander, Molly Sims</t>
  </si>
  <si>
    <t>s1317</t>
  </si>
  <si>
    <t>Mundina Nildana</t>
  </si>
  <si>
    <t>Vinay Bharadwaj</t>
  </si>
  <si>
    <t>Praveen Tej, Radhika Narayan, Ananya Kashyap, Ajay Raj, Dattanna, Shankar Ashwath, Kshama Santosh Rai, Diksha Sharma</t>
  </si>
  <si>
    <t>s1335</t>
  </si>
  <si>
    <t>Monster Run</t>
  </si>
  <si>
    <t>Henri Wong</t>
  </si>
  <si>
    <t>Shawn Yue, Jessie Li, Kara Wai, Tu Men, Qiao Shan, Wang Yutian, Yang Di, Wang Zhener</t>
  </si>
  <si>
    <t>s1338</t>
  </si>
  <si>
    <t>Doob: No Bed of Roses</t>
  </si>
  <si>
    <t>Mostofa Sarwar Farooki</t>
  </si>
  <si>
    <t>Irrfan Khan, Nusrat Imroz Tisha, Parno Mittra, Rokeya Prachy, Nader Chowdhury, Rashad Hossain</t>
  </si>
  <si>
    <t>s1462</t>
  </si>
  <si>
    <t>Mystic Pizza</t>
  </si>
  <si>
    <t>Donald Petrie</t>
  </si>
  <si>
    <t>Annabeth Gish, Julia Roberts, Lili Taylor, Vincent D'Onofrio, William R. Moses, Adam Storke, Conchata Ferrell, Joanna Merlin, Porscha Radcliffe, John Fiore</t>
  </si>
  <si>
    <t>s1576</t>
  </si>
  <si>
    <t>Andr√© &amp; his olive tree</t>
  </si>
  <si>
    <t>Josiah Ng</t>
  </si>
  <si>
    <t>Andr√© Chiang</t>
  </si>
  <si>
    <t>s1839</t>
  </si>
  <si>
    <t>In a Valley of Violence</t>
  </si>
  <si>
    <t>Ti West</t>
  </si>
  <si>
    <t>Ethan Hawke, John Travolta, Taissa Farmiga, James Ransone, Karen Gillan, Toby Huss, Tommy Nohilly, Larry Fessenden, Michael Davis, Burn Gorman</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</si>
  <si>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</si>
  <si>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</si>
  <si>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</si>
  <si>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s1939</t>
  </si>
  <si>
    <t>Ankhon Dekhi</t>
  </si>
  <si>
    <t>Sanjay Mishra, Seema Pahwa, Rajat Kapoor, Taranjit Kaur, Maya Sarao, Chandrachoor Rai, Namit Das, Brijendra Kala, Alka Chawla, Manu Rishi Chadha</t>
  </si>
  <si>
    <t>s2108</t>
  </si>
  <si>
    <t>The Sleepover</t>
  </si>
  <si>
    <t>Trish Sie</t>
  </si>
  <si>
    <t>Sadie Stanley, Maxwell Simkins, Ken Marino, Malin Akerman, Cree Cicchino, Lucas Jaye, Karla Souza, Enuka Okuma, Erik Griffin, Joe Manganiello</t>
  </si>
  <si>
    <t>s2131</t>
  </si>
  <si>
    <t>Nigerian Prince</t>
  </si>
  <si>
    <t>Faraday Okoro</t>
  </si>
  <si>
    <t>Antonio Bell, Chinaza Uche, Tina Mba, Bimbo Manuel, Toyin Oshinaike, Craig Stott, Ebbe Bassey, Cristabel Goddy, Omar Maskati, Russell G. Jones, Dean Cameron</t>
  </si>
  <si>
    <t>United States, Nigeria</t>
  </si>
  <si>
    <t>s2177</t>
  </si>
  <si>
    <t>Rogue Warfare: The Hunt</t>
  </si>
  <si>
    <t>s2240</t>
  </si>
  <si>
    <t>Sylvia</t>
  </si>
  <si>
    <t>Chris Attoh, Zainab Balogun, Ini Dima-Okojie, Udoka Onyeka, Lord Frank, Bolaji Ogunmola, Ijeoma Grace Agu, Omotunde Adebowale David</t>
  </si>
  <si>
    <t>s2245</t>
  </si>
  <si>
    <t>Hole in the Wall</t>
  </si>
  <si>
    <t>Andr√© Odendaal, Johan Vorster</t>
  </si>
  <si>
    <t>Andr√© Odendaal, Nicholas Campbell, Tinarie van Wyk Loots, Bheki Mkwane, Susan Coetzer, Botho Molohloane, Anna Davel, Nomboniso Paile, Dania Gelderblom, Hamish Kyd</t>
  </si>
  <si>
    <t>s2325</t>
  </si>
  <si>
    <t>#FriendButMarried 2</t>
  </si>
  <si>
    <t>Adipati Dolken, Mawar de Jongh, Sari Nila, Vonny Cornellya, Clay Gribble, Ivan Leonardy, Sarah Sechan, Jourdy Pranata</t>
  </si>
  <si>
    <t>s2342</t>
  </si>
  <si>
    <t>Athlete A</t>
  </si>
  <si>
    <t>s2365</t>
  </si>
  <si>
    <t>A Whisker Away</t>
  </si>
  <si>
    <t>Junichi Sato, Tomotaka Shibayama</t>
  </si>
  <si>
    <t>Mirai Shida, Natsuki Hanae, Hiroaki Ogi, Koichi Yamadera, Minako Kotobuki, Susumu Chiba, Ayako Kawasumi, Sayaka Ohara, Daisuke Namikawa</t>
  </si>
  <si>
    <t>s2370</t>
  </si>
  <si>
    <t>Dark Waters</t>
  </si>
  <si>
    <t>Faten Hamama, Omar Sharif, Ahmed Ramzy, Hussein Riad, Ferdoos Mohammed, Aziza Helmy, Tawfik El Deken</t>
  </si>
  <si>
    <t>s2403</t>
  </si>
  <si>
    <t>From A to B</t>
  </si>
  <si>
    <t>Fahad Albutairi, Shadi Alfons, Fadi Rifaai, Samer al Masri, Wonho Chung, Leem Lubany, Maha Abou Ouf, Ahd, Yousra El Lozy, Ali Suliman, Khaled Abol Naga, Madeline Zima</t>
  </si>
  <si>
    <t>United Arab Emirates, Jordan, Lebanon, Saudi Arabia</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</si>
  <si>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</si>
  <si>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</si>
  <si>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</si>
  <si>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</si>
  <si>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s2457</t>
  </si>
  <si>
    <t>High Strung Free Dance</t>
  </si>
  <si>
    <t>Juliet Doherty, Thomas Doherty, Jane Seymour, Harry Jarvis, Joshua Sinclair-Evans, Ace Bhatti, Desmond Richardson, Kika Markham</t>
  </si>
  <si>
    <t>Romania, United States</t>
  </si>
  <si>
    <t>Dramas, Music &amp; Musicals, Romantic Movies</t>
  </si>
  <si>
    <t>s2571</t>
  </si>
  <si>
    <t>Lady Driver</t>
  </si>
  <si>
    <t>Grace Van Dien, Sean Patrick Flanery, Christina Moore, Casper Van Dien, Amanda Detmer, John Ducey, Matthew Joel Kranyak, David Gridley</t>
  </si>
  <si>
    <t>s2617</t>
  </si>
  <si>
    <t>G√∂r√ºmce</t>
  </si>
  <si>
    <t>Eda Ece, Dil≈üah Demir, Gupse √ñzay, Buƒüra G√ºlsoy</t>
  </si>
  <si>
    <t>s2622</t>
  </si>
  <si>
    <t>Organize Isler</t>
  </si>
  <si>
    <t>Yƒ±lmaz Erdoƒüan, Tolga √áevik, Demet Akbaƒü, Altan Erkekli, √ñzg√º Namal, Erdal Tosun, Tuncer Salman, √ñner Erkan, Ebru Akel, Ba≈üak K√∂kl√ºkaya, Cem Yƒ±lmaz</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</si>
  <si>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</si>
  <si>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</si>
  <si>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</si>
  <si>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</si>
  <si>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</si>
  <si>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s2759</t>
  </si>
  <si>
    <t>Through My Father's Eyes: The Ronda Rousey Story</t>
  </si>
  <si>
    <t>Gary Stretch</t>
  </si>
  <si>
    <t>Ronda Rousey</t>
  </si>
  <si>
    <t>s2772</t>
  </si>
  <si>
    <t>Uncorked</t>
  </si>
  <si>
    <t>Prentice Penny</t>
  </si>
  <si>
    <t>Mamoudou Athie, Courtney B. Vance, Niecy Nash, Sasha Comp√®re, Bernard D. Jones, Gil Ozeri, Matt McGorry, Meera Rohit Kumbhani</t>
  </si>
  <si>
    <t>s2782</t>
  </si>
  <si>
    <t>The Occupant</t>
  </si>
  <si>
    <t>Javier Guti√©rrez, Mario Casas, Bruna Cus√≠, Ruth D√≠az</t>
  </si>
  <si>
    <t>s2832</t>
  </si>
  <si>
    <t>Alakada Reloaded</t>
  </si>
  <si>
    <t>Toyin Abraham</t>
  </si>
  <si>
    <t>Kehinde Bankole, Lilian Esoro, Bolaji Amusan, Toyin Abraham, Gabriel Afolayan, Bidemi Kosoko, Wumi Toriola, Tayo Amokade, Helen Paul, Liz DaSilva</t>
  </si>
  <si>
    <t>s2940</t>
  </si>
  <si>
    <t>Horse Girl</t>
  </si>
  <si>
    <t>Alison Brie, Debby Ryan, Paul Reiser, John Reynolds, Molly Shannon, John Ortiz, Meredith Hagner, Jake Picking, David Paymer, Jay Duplass</t>
  </si>
  <si>
    <t>s3145</t>
  </si>
  <si>
    <t>Potato Potahto</t>
  </si>
  <si>
    <t>Shirley Frimpong-Manso</t>
  </si>
  <si>
    <t>O.C. Ukeje, Joselyn Dumas, Joke Silva, Blossom Chukwujekwu, Kemi Lala Akindoju, Chris Attoh, Nikki Samonas, Adjetey Anang, Victoria Micheals</t>
  </si>
  <si>
    <t>s3216</t>
  </si>
  <si>
    <t>The Accidental Spy</t>
  </si>
  <si>
    <t>Roger Russell</t>
  </si>
  <si>
    <t>Ramsey Nouah, Christine Allado, Ayo Makun, Emmanuel Edunjobi, Thenjiwe Moseley, Miguel A. N√∫√±ez Jr., Bucci Franklin</t>
  </si>
  <si>
    <t>s3428</t>
  </si>
  <si>
    <t>Bygones Be Bygones</t>
  </si>
  <si>
    <t>Ata Demirer, Tuvana T√ºrkay, √úlk√º Duru, Salih Kalyon, Renan Bilek, Seda G√ºven, Toprak Sergen, Ali Yoƒüurt√ßuoƒülu, Bedir Bedir, G√ºme√ß Alpay Aslan</t>
  </si>
  <si>
    <t>s3573</t>
  </si>
  <si>
    <t>The Girl Allergic to Wi-Fi</t>
  </si>
  <si>
    <t>Jun Lana</t>
  </si>
  <si>
    <t>Sue Ramirez, Jameson Blake, Markus Paterson, Angellie Sa√±o</t>
  </si>
  <si>
    <t>s3842</t>
  </si>
  <si>
    <t>Wine Country</t>
  </si>
  <si>
    <t>Amy Poehler</t>
  </si>
  <si>
    <t>Amy Poehler, Maya Rudolph, Ana Gasteyer, Rachel Dratch, Paula Pell, Emily Spivey, Tina Fey, Jason Schwartzman</t>
  </si>
  <si>
    <t>s3874</t>
  </si>
  <si>
    <t>Munafik 2</t>
  </si>
  <si>
    <t>Syamsul Yusof</t>
  </si>
  <si>
    <t>Syamsul Yusof, Maya Karin, Nasir Bilal Khan, Rahim Razali, Fizz Fairuz, Fauzi Nawawi, Mawi, Ku Faridah</t>
  </si>
  <si>
    <t>s4004</t>
  </si>
  <si>
    <t>Burn Out</t>
  </si>
  <si>
    <t>Yann Gozlan</t>
  </si>
  <si>
    <t>Olivier Rabourdin, Fran√ßois Civil, Manon Azem, Samuel Jouy, Narcisse Mame, Na√´l Rabia, Sam Louwyck, Luc Schwarz, Mario Magalhaes, Marc-Antoine Duquenne</t>
  </si>
  <si>
    <t>s4102</t>
  </si>
  <si>
    <t>Candyflip</t>
  </si>
  <si>
    <t>Shanawaz Nellikunnil</t>
  </si>
  <si>
    <t>Prashant Prakash, Kalki Koechlin, Prakash Raj, Gulshan Devaiah, Valeriya Polyanychko</t>
  </si>
  <si>
    <t>s4199</t>
  </si>
  <si>
    <t>All of You</t>
  </si>
  <si>
    <t>Jennylyn Mercado, Derek Ramsay, Yayo Aguila, Kean Cipriano, Nico Antonio, Enzo Marcos, Via Antonio, Hannah Ladesma</t>
  </si>
  <si>
    <t>s4370</t>
  </si>
  <si>
    <t>The Christmas Chronicles</t>
  </si>
  <si>
    <t>Clay Kaytis</t>
  </si>
  <si>
    <t>Kurt Russell, Darby Camp, Judah Lewis, Kimberly Williams-Paisley, Oliver Hudson, Lamorne Morris, Martin Roach</t>
  </si>
  <si>
    <t>s4467</t>
  </si>
  <si>
    <t>Zokkomon</t>
  </si>
  <si>
    <t>Satyajit Bhatkal</t>
  </si>
  <si>
    <t>Darsheel Safary, Anupam Kher, Manjari Fadnis, Tinnu Anand, Sheeba Chaddha, S.M. Zaheer, Aayam Mehta, Gargi Datar, Jai Vyas</t>
  </si>
  <si>
    <t>s4487</t>
  </si>
  <si>
    <t>How to Get Over a Breakup</t>
  </si>
  <si>
    <t>Joanna Lombardi, Bruno Ascenzo</t>
  </si>
  <si>
    <t>Gisela Ponce de Le√≥n, Karina Jord√°n, Jely Re√°tegui, Andr√©s Salas, Christopher Von Uckermann, Carlos Carl√≠n</t>
  </si>
  <si>
    <t>s4666</t>
  </si>
  <si>
    <t>Carbon</t>
  </si>
  <si>
    <t>Olivier Marchal</t>
  </si>
  <si>
    <t>Beno√Æt Magimel, Gringe, Idir Chender, Laura Smet, Micha√´l Youn, Dani, Patrick Catalifo, G√©rard Depardieu</t>
  </si>
  <si>
    <t>s4709</t>
  </si>
  <si>
    <t>Perdida</t>
  </si>
  <si>
    <t>Alejandro Montiel</t>
  </si>
  <si>
    <t>Luisana Lopilato, Amaia Salamanca, Rafael Spregelburd, Nicol√°s Furtado, Oriana Sabatini, Pedro Casablanc, Arancha Mart√≠, Carlos Alc√°ntara, Mar√≠a Onetto, Sara S√°lamo</t>
  </si>
  <si>
    <t>s4719</t>
  </si>
  <si>
    <t>Like Father</t>
  </si>
  <si>
    <t>Lauren Miller Rogen</t>
  </si>
  <si>
    <t>Kristen Bell, Kelsey Grammer, Seth Rogen, Paul W. Downs, Zach Appelman, Leonard Ouzts, Blaire Brooks, Anthony Laciura, Mary Looram, Brett Gelman</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</si>
  <si>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</si>
  <si>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</si>
  <si>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</si>
  <si>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</si>
  <si>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s5004</t>
  </si>
  <si>
    <t>Ravenous</t>
  </si>
  <si>
    <t>Robin Aubert</t>
  </si>
  <si>
    <t>Marc-Andr√© Grondin, Monia Chokri, Charlotte St-Martin, Brigitte Poupart, Marie-Ginette Guay, Micheline Lanct√¥t, √âdouard Tremblay-Grenier, Luc Proulx, Didier Lucien, Robert Brouillette, Patrick Hivon</t>
  </si>
  <si>
    <t>s5188</t>
  </si>
  <si>
    <t>Getaway Plan</t>
  </si>
  <si>
    <t>I√±aki Dorronsoro</t>
  </si>
  <si>
    <t>Alain Hern√°ndez, Javier Guti√©rrez, Alba Galocha, Itziar Atienza, Luis Tosar, Florin Opritescu, Jaroslaw Bielski, Peter Nikolas</t>
  </si>
  <si>
    <t>s5261</t>
  </si>
  <si>
    <t>Much Loved</t>
  </si>
  <si>
    <t>Nabil Ayouch</t>
  </si>
  <si>
    <t>Loubna Abidar, Asmaa Lazrak, Halima Karaouane, Sara El Mhamdi Elaaloui, Abdellah Didane, Danny Boushebel, Carlo Brandt, Cam√©lia Montassere</t>
  </si>
  <si>
    <t>France, Morocco</t>
  </si>
  <si>
    <t>s5375</t>
  </si>
  <si>
    <t>Amar</t>
  </si>
  <si>
    <t>Esteban Crespo</t>
  </si>
  <si>
    <t>Mar√≠a Pedraza, Pol Monen, Natalia Tena, Nacho Fresneda, Greta Fern√°ndez, Gustavo Salmer√≥n, Celso Bugallo, Sonia Almarcha, Marta Belenguer</t>
  </si>
  <si>
    <t>s5399</t>
  </si>
  <si>
    <t>Liar's Dice</t>
  </si>
  <si>
    <t>Geetu Mohandas</t>
  </si>
  <si>
    <t>Nawazuddin Siddiqui, Geetanjali Thapa, Manya Gupta, Murari Kumar</t>
  </si>
  <si>
    <t>s5430</t>
  </si>
  <si>
    <t>Kanavu Variyam</t>
  </si>
  <si>
    <t>Arun Chidambaram</t>
  </si>
  <si>
    <t>Jiya Anil Manne, Arun Chidambaram, T.P. Gajendran, Gnanasambandam, M. Ilavarasu, Yog Japee, Mayilsamy, Black Pandi</t>
  </si>
  <si>
    <t>s5508</t>
  </si>
  <si>
    <t>The Next Skin</t>
  </si>
  <si>
    <t>Isaki Lacuesta, Isa Campo</t>
  </si>
  <si>
    <t>√Älex Monner, Emma Su√°rez, Sergi L√≥pez, Bruno Todeschini, Igor Szpakowski, S√≠lvia Bel, Greta Fern√°ndez, Mikel Iglesias</t>
  </si>
  <si>
    <t>Spain, Switzerland</t>
  </si>
  <si>
    <t>s5638</t>
  </si>
  <si>
    <t>Clinical</t>
  </si>
  <si>
    <t>Vinessa Shaw, Kevin Rahm, William Atherton, Aaron Stanford, Wilmer Calderon, Sydney Tamiia Poitier, India Eisley, Nestor Serrano</t>
  </si>
  <si>
    <t>s5957</t>
  </si>
  <si>
    <t>Just Another Love Story</t>
  </si>
  <si>
    <t>Ole Bornedal</t>
  </si>
  <si>
    <t>Anders W. Berthelsen, Rebecka Hemse, Nikolaj Lie Kaas, Charlotte Fich, Dejan Cukic, Karsten Jansfort, Flemming Enevold, Bent Mejding, Ewa Fr√∂ling, Josephine Raahauge, Timm Vladimir, Ditte Hansen</t>
  </si>
  <si>
    <t>s6007</t>
  </si>
  <si>
    <t>28 Days</t>
  </si>
  <si>
    <t>Betty Thomas</t>
  </si>
  <si>
    <t>Sandra Bullock, Viggo Mortensen, Dominic West, Diane Ladd, Elizabeth Perkins, Steve Buscemi, Alan Tudyk, Mike O'Malley, Azura Skye, Reni Santoni, Marianne Jean-Baptiste</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</si>
  <si>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</si>
  <si>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</si>
  <si>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</si>
  <si>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</si>
  <si>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</si>
  <si>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</si>
  <si>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</si>
  <si>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s6166</t>
  </si>
  <si>
    <t>Angry Indian Goddesses</t>
  </si>
  <si>
    <t>Pan Nalin</t>
  </si>
  <si>
    <t>Amrit Maghera, Rajshri Deshpande, Pavleen Gujral, Anushka Manchanda, Sandhya Mridul, Sarah-Jane Dias, Tannishtha Chatterjee, Adil Hussain, Arjun Mathur, Anuj Choudhry</t>
  </si>
  <si>
    <t>India, Germany</t>
  </si>
  <si>
    <t>s6289</t>
  </si>
  <si>
    <t>Betting on Zero</t>
  </si>
  <si>
    <t>Ted Braun</t>
  </si>
  <si>
    <t>William Ackman</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</si>
  <si>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</si>
  <si>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</si>
  <si>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</si>
  <si>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</si>
  <si>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</si>
  <si>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</si>
  <si>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</si>
  <si>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</si>
  <si>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s6482</t>
  </si>
  <si>
    <t>Christopher Robin</t>
  </si>
  <si>
    <t>Marc Forster</t>
  </si>
  <si>
    <t>Ewan McGregor, Hayley Atwell, Bronte Carmichael, Mark Gatiss, Jim Cummings, Brad Garrett, Nick Mohammed, Peter Capaldi</t>
  </si>
  <si>
    <t>s6483</t>
  </si>
  <si>
    <t>Chronicle of an Escape</t>
  </si>
  <si>
    <t>Israel Adri√°n Caetano</t>
  </si>
  <si>
    <t>Rodrigo de la Serna, Pablo Echarri, Nazareno Casero, Lautaro Delgado, Mat√≠as Marmorato, Mart√≠n Urruty, C√©sar Albarrac√≠n, Guillermo Fernandez, Daniel Di Biase</t>
  </si>
  <si>
    <t>s6638</t>
  </si>
  <si>
    <t>Doubt</t>
  </si>
  <si>
    <t>John Patrick Shanley</t>
  </si>
  <si>
    <t>Meryl Streep, Philip Seymour Hoffman, Amy Adams, Viola Davis, Alice Drummond, Audrie Neenan, Susan Blommaert, Carrie Preston, Lydia Jordan, Lloyd Clay Brown</t>
  </si>
  <si>
    <t>s6766</t>
  </si>
  <si>
    <t>Five Elements Ninjas</t>
  </si>
  <si>
    <t>Tien-chi Cheng, Tien Hsiang Lung, Meng Lo, Michael Chan Wai-Man, Pei Hsi Chen, Li Wang, Ke Chu</t>
  </si>
  <si>
    <t>s6803</t>
  </si>
  <si>
    <t>Freshman Year</t>
  </si>
  <si>
    <t>Jude Okwudiafor Johnson</t>
  </si>
  <si>
    <t>Diallo Thompson, Natalia Dominguez, Benjamin A. Onyango, Gregory Alan Williams, Desalene Jones, Wynton Odd, Ed Gonzalez Moreno, Natasha Dee Davis, Cameron Schaefer, Joshua Flores-Q</t>
  </si>
  <si>
    <t>s6948</t>
  </si>
  <si>
    <t>Head On</t>
  </si>
  <si>
    <t>Ana Kokkinos</t>
  </si>
  <si>
    <t>Alex Dimitriades, Paul Capsis, Julian Garner, Tony Nikolakopoulos, Elena Mandalis, Eugenia Fragos, Damien Fotiou, Andrea Mandalis, Maria Mercedes, Dora Kaskanis, Alex Papps, Vassili Zappa</t>
  </si>
  <si>
    <t>s6968</t>
  </si>
  <si>
    <t>Hide and Seek</t>
  </si>
  <si>
    <t>Liu Jie</t>
  </si>
  <si>
    <t>Wallace Huo, Qin Hailu, Regina Wan, Jessie Li, Dong Zijian, Li Yiqing, Fan Qianhui</t>
  </si>
  <si>
    <t>s7053</t>
  </si>
  <si>
    <t>Iceman</t>
  </si>
  <si>
    <t>Law Wing-cheong</t>
  </si>
  <si>
    <t>Donnie Yen, Wang Baoqiang, Shengyi Huang, Yu Kang, Simon Yam, Lam Suet, Singh Hartihan Bitto, Mark Wu</t>
  </si>
  <si>
    <t>s7251</t>
  </si>
  <si>
    <t>La √öltima Fiesta</t>
  </si>
  <si>
    <t>Leandro Mark, Nicol√°s Silbert</t>
  </si>
  <si>
    <t>Nicol√°s V√°zquez, Alan Sabbagh, Benjam√≠n Amadeo, Eva De Dominici, C√©sar Bord√≥n, Julian Kartun, Paula Carruega, Luciano Rossi, Ezequiel Campa</t>
  </si>
  <si>
    <t>s7304</t>
  </si>
  <si>
    <t>Lifeline</t>
  </si>
  <si>
    <t>Lau Ching Wan, Alex Fong, Carman Lee, Ruby Wong, Raymond Wong Ho-Yin, Damian Lau, Lam Suet, Kenneth Chan</t>
  </si>
  <si>
    <t>s7412</t>
  </si>
  <si>
    <t>Martin Lawrence Live: Runteldat</t>
  </si>
  <si>
    <t>David Raynr</t>
  </si>
  <si>
    <t>Martin Lawrence</t>
  </si>
  <si>
    <t>s7544</t>
  </si>
  <si>
    <t>My Only Mother</t>
  </si>
  <si>
    <t>Ai-Ai de las Alas, Marvin Agustin, Carlo Aquino, Heart Evangelista, Nikki Valdez, Shaina Magdayao, Serena Dalrymple, Jiro Manio</t>
  </si>
  <si>
    <t>s7593</t>
  </si>
  <si>
    <t>No Reservations</t>
  </si>
  <si>
    <t>Catherine Zeta-Jones, Aaron Eckhart, Abigail Breslin, Patricia Clarkson, Jenny Wade, Bob Balaban, Br√≠an F. O'Byrne, Lily Rabe</t>
  </si>
  <si>
    <t>s7718</t>
  </si>
  <si>
    <t>Paulettante Veedu</t>
  </si>
  <si>
    <t>Dileep Narayanan</t>
  </si>
  <si>
    <t>Saikumar, Amal Unnithan, Manasa Radhakrishnan, K.P.A.C. Lalitha, Sudheer Karamana, Seema G. Nair</t>
  </si>
  <si>
    <t>s7826</t>
  </si>
  <si>
    <t>Rajnigandha</t>
  </si>
  <si>
    <t>Basu Chatterjee</t>
  </si>
  <si>
    <t>Vidya Sinha, Amol Palekar, Dinesh Thakur, Ranjita Thakur, Veena Gaud, Manju Maini</t>
  </si>
  <si>
    <t>s7884</t>
  </si>
  <si>
    <t>Rocky V</t>
  </si>
  <si>
    <t>John G. Avildsen</t>
  </si>
  <si>
    <t>Sylvester Stallone, Talia Shire, Burt Young, Richard Gant, Tommy Morrison, Sage Stallone, Burgess Meredith, Tony Burton</t>
  </si>
  <si>
    <t>s8054</t>
  </si>
  <si>
    <t>Solomon Kane</t>
  </si>
  <si>
    <t>Michael J. Bassett</t>
  </si>
  <si>
    <t>James Purefoy, Pete Postlethwaite, Rachel Hurd-Wood, Alice Krige, Jason Flemyng, Mackenzie Crook, Patrick Hurd-Wood, Max von Sydow</t>
  </si>
  <si>
    <t>Czech Republic, United Kingdom, France</t>
  </si>
  <si>
    <t>s8124</t>
  </si>
  <si>
    <t>Super Dark Times</t>
  </si>
  <si>
    <t>Kevin Phillips</t>
  </si>
  <si>
    <t>Owen Campbell, Charlie Tahan, Elizabeth Cappuccino, Max Talisman, Amy Hargreaves, Sawyer Barth, Adea Lennox, Ethan Botwick</t>
  </si>
  <si>
    <t>s8285</t>
  </si>
  <si>
    <t>The Dukes of Hazzard</t>
  </si>
  <si>
    <t>Jay Chandrasekhar</t>
  </si>
  <si>
    <t>Johnny Knoxville, Seann William Scott, Jessica Simpson, Burt Reynolds, M.C. Gainey, David Koechner, Kevin Heffernan, James Roday, Michael Roof, Joe Don Baker</t>
  </si>
  <si>
    <t>s8308</t>
  </si>
  <si>
    <t>The Forbidden Kingdom</t>
  </si>
  <si>
    <t>Jackie Chan, Jet Li, Collin Chou, Liu Yifei, Li Bingbing, Michael Angarano, Morgan Benoit, Juana Collignon, Wang Deshun, Thomas McDonell</t>
  </si>
  <si>
    <t>s8426</t>
  </si>
  <si>
    <t>The Model</t>
  </si>
  <si>
    <t>Mads Matthiesen</t>
  </si>
  <si>
    <t>Maria Palm, Ed Skrein, Yvonnick Muller, Charlotte Tomaszewska, Virgile Bramly, Marco Ils√∏, Dominic Allburn</t>
  </si>
  <si>
    <t>s8431</t>
  </si>
  <si>
    <t>The Muppets</t>
  </si>
  <si>
    <t>James Bobin</t>
  </si>
  <si>
    <t>Jason Segel, Amy Adams, Chris Cooper, Rashida Jones, Kermit the Frog, Miss Piggy, Fozzie Bear, Gonzo, Muppets, Steve Whitmire, Eric Jacobson, Dave Goelz, Bill Barretta, David Rudman, Matt Vogel, Peter Linz</t>
  </si>
  <si>
    <t>s8503</t>
  </si>
  <si>
    <t>The Seven Five</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</si>
  <si>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</si>
  <si>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</si>
  <si>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</si>
  <si>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</si>
  <si>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s8572</t>
  </si>
  <si>
    <t>Theeram</t>
  </si>
  <si>
    <t>Saheed Arafath</t>
  </si>
  <si>
    <t>Pranav Ratheesh, Maria Yohannan, Askar Ameer, Tini Tom, Anjali Nair, Krishna Prabha, Sudhi Koppa, Nandhan Unni</t>
  </si>
  <si>
    <t>s8608</t>
  </si>
  <si>
    <t>Tortilla Soup</t>
  </si>
  <si>
    <t>Hector Elizondo, Jacqueline Obradors, Elizabeth Pe√±a, Tamara Mello, Nikolai Kinski, Raquel Welch, Joel Joan, Paul Rodriguez, Constance Marie, Julio Oscar Mechoso</t>
  </si>
  <si>
    <t>s8624</t>
  </si>
  <si>
    <t>Tremors 3: Back to Perfection</t>
  </si>
  <si>
    <t>Brent Maddock</t>
  </si>
  <si>
    <t>Michael Gross, Shawn Christian, Susan Chuang, Charlotte Stewart, Ariana Richards, Tony Genaro, Barry Livingston, John Pappas, Jason Hopkins</t>
  </si>
  <si>
    <t>s8657</t>
  </si>
  <si>
    <t>Unacknowledged</t>
  </si>
  <si>
    <t>Michael Mazzola</t>
  </si>
  <si>
    <t>s37</t>
  </si>
  <si>
    <t>The Stronghold</t>
  </si>
  <si>
    <t>C√©dric Jimenez</t>
  </si>
  <si>
    <t>Gilles Lellouche, Karim Leklou, Fran√ßois Civil, Ad√®le Exarchopoulos, Kenza Fortas, Cyril Lecomte, Micha√´l Abiteboul, Idir Azougli, Vincent Darmuzey, Jean-Yves Berteloot</t>
  </si>
  <si>
    <t>105 min</t>
  </si>
  <si>
    <t>s157</t>
  </si>
  <si>
    <t>Letters to Juliet</t>
  </si>
  <si>
    <t>Gary Winick</t>
  </si>
  <si>
    <t>Amanda Seyfried, Christopher Egan, Gael Garc√≠a Bernal, Vanessa Redgrave, Franco Nero, Luisa Ranieri, Marina Massironi, Milena Vukotic, Marcia DeBonis, Luisa De Santis, Lidia Biondi, Giordano Formenti, Chris Egan</t>
  </si>
  <si>
    <t>s176</t>
  </si>
  <si>
    <t>The Blue Lagoon</t>
  </si>
  <si>
    <t>Randal Kleiser</t>
  </si>
  <si>
    <t>Brooke Shields, Christopher Atkins, Leo McKern, William Daniels, Elva Josephson, Glenn Kohan, Alan Hopgood, Gus Mercurio</t>
  </si>
  <si>
    <t>s253</t>
  </si>
  <si>
    <t>Black Island</t>
  </si>
  <si>
    <t>Miguel Alexandre</t>
  </si>
  <si>
    <t>Philip Froissant, Alice Dwyer, Hanns Zischler, Mercedes M√ºller, Sammy Scheuritzel, Lieselotte Vo√ü, Katharina Sch√ºtz, Jodie Leslie Ahlborn, Marco Wittorf, Ilknur Boyraz</t>
  </si>
  <si>
    <t>s333</t>
  </si>
  <si>
    <t>Deep Blue Sea</t>
  </si>
  <si>
    <t>Renny Harlin</t>
  </si>
  <si>
    <t>Thomas Jane, Saffron Burrows, Samuel L. Jackson, Jacqueline McKenzie, Michael Rapaport, Stellan Skarsg√•rd, LL Cool J, Aida Turturro, Cristos, Daniel Rey</t>
  </si>
  <si>
    <t>s353</t>
  </si>
  <si>
    <t>The Edge of Seventeen</t>
  </si>
  <si>
    <t>Kelly Fremon Craig</t>
  </si>
  <si>
    <t>Hailee Steinfeld, Woody Harrelson, Kyra Sedgwick, Haley Lu Richardson, Blake Jenner, Hayden Szeto, Alexander Calvert, Eric Keenleyside</t>
  </si>
  <si>
    <t>s355</t>
  </si>
  <si>
    <t>The Last Boy Scout</t>
  </si>
  <si>
    <t>Tony Scott</t>
  </si>
  <si>
    <t>Bruce Willis, Damon Wayans, Chelsea Field, Noble Willingham, Taylor Negron, Danielle Harris, Halle Berry, Bruce McGill</t>
  </si>
  <si>
    <t>s430</t>
  </si>
  <si>
    <t>Sanitation Day</t>
  </si>
  <si>
    <t>Seyi Babatope</t>
  </si>
  <si>
    <t>Blossom Chukwujekwu, Elozonam Ogbolu, Nse Ikpe-Etim, Belinda Effah, Saeed Mohammed, Chukwuemeka Okoroafor, Kunle Fawole, Chris Okagbue, Adebayo Salami, Charles Inojie, Elvina Ibru, Tobi Bakare</t>
  </si>
  <si>
    <t>s447</t>
  </si>
  <si>
    <t>The Book of Henry</t>
  </si>
  <si>
    <t>Naomi Watts, Jaeden Martell, Jacob Tremblay, Sarah Silverman, Dean Norris, Lee Pace, Maddie Ziegler, Tonya Pinkins, Bobby Moynihan, Geraldine Hughes</t>
  </si>
  <si>
    <t>s481</t>
  </si>
  <si>
    <t>Finding Hubby</t>
  </si>
  <si>
    <t>Femi D. Ogunsanwo</t>
  </si>
  <si>
    <t>Ade Laoye, Munachi Abii, Kehinde Bankole, Charles Etubiebi, Paul Utomi, Efa Iwara, Tina Mba, Tope Tedela, Demi Banwo, Teniola Aladese, Delroy Norman, Omowunmi Dada</t>
  </si>
  <si>
    <t>s502</t>
  </si>
  <si>
    <t>Mama Drama</t>
  </si>
  <si>
    <t>Osas Ighodaro, Kunle Remi, Kehinde Bankole, Femi Adebayo, Shaffy Bello, Adunni Ade, Chinyere Wilfred, Olive Emodi, Rekiya Attah, Opeyemi Ayeola</t>
  </si>
  <si>
    <t>s519</t>
  </si>
  <si>
    <t>Har Kisse Ke Hisse: Kaamyaab</t>
  </si>
  <si>
    <t>Sanjay Mishra, Deepak Dobriyal, Sarika Singh, Isha Talwar, Avtar Gill, Kaurwakee Vashistha, Amitabh Srivastava, Vikas Verma</t>
  </si>
  <si>
    <t>s599</t>
  </si>
  <si>
    <t>The American</t>
  </si>
  <si>
    <t>Anton Corbijn</t>
  </si>
  <si>
    <t>George Clooney, Violante Placido, Thekla Reuten, Paolo Bonacelli, Johan Leysen, Irina Bj√∂rklund, Filippo Timi, Anna Foglietta, Bj√∂rn Granath</t>
  </si>
  <si>
    <t>s657</t>
  </si>
  <si>
    <t>Love Is a Story</t>
  </si>
  <si>
    <t>Cristina Jacob</t>
  </si>
  <si>
    <t>Raluca Aprodu, Drago»ô Bucur, Ducu Darie</t>
  </si>
  <si>
    <t>International Movies, Music &amp; Musicals, Romantic Movies</t>
  </si>
  <si>
    <t>s892</t>
  </si>
  <si>
    <t>Layer Cake</t>
  </si>
  <si>
    <t>Matthew Vaughn</t>
  </si>
  <si>
    <t>Daniel Craig, Colm Meaney, Kenneth Cranham, Sienna Miller, Tom Hardy, Michael Gambon, George Harris, Jamie Foreman, Marcel Iures, Ben Whishaw, Tamer Hassan</t>
  </si>
  <si>
    <t>s1171</t>
  </si>
  <si>
    <t>Secret Magic Control Agency</t>
  </si>
  <si>
    <t>Aleksey Tsitsilin</t>
  </si>
  <si>
    <t>Nicholas Corda, Sylvana Joyce, Alyson Leigh Rosenfeld, Courtney Shaw, Erica Schroeder, Georgette Timoney, Mary O'Brady, Marc Thompson</t>
  </si>
  <si>
    <t>Russia, United States</t>
  </si>
  <si>
    <t>s1217</t>
  </si>
  <si>
    <t>Romantik Komedi 2: Bekarlƒ±ƒüa Veda</t>
  </si>
  <si>
    <t>Erol √ñzlevi</t>
  </si>
  <si>
    <t>Sinem Kobal, Engin Altan D√ºzyatan, Sedef Avcƒ±, Cemal H√ºnal, Burcu Kara, G√ºrgen √ñz, √ñyk√º √áelik, G√∂k√ße √ñzyol</t>
  </si>
  <si>
    <t>s1404</t>
  </si>
  <si>
    <t>Double Dad</t>
  </si>
  <si>
    <t>Cris D'Amato</t>
  </si>
  <si>
    <t>Maisa Silva, Eduardo Moscovis, Marcelo M√©dici, Laila Zaid, Pedro Ottoni, Rayana Diniz, Caio Vegatti, Faf√° de Bel√©m, Thaynara Og, Roberto Bonfim</t>
  </si>
  <si>
    <t>s1482</t>
  </si>
  <si>
    <t>The Rope Curse 2</t>
  </si>
  <si>
    <t>Liao Shih-han</t>
  </si>
  <si>
    <t>Lee Kang-sheng, Wilson Hsu, Vera Chen, Yen Cheng-kuo, Chen Bor-jeng, Liu Kuo-shao</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</si>
  <si>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</si>
  <si>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</si>
  <si>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</si>
  <si>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s1569</t>
  </si>
  <si>
    <t>Kalel, 15</t>
  </si>
  <si>
    <t>Elijah Canlas, Eddie Garcia, Jaclyn Jose, Gabby Padilla, Cedrick Juan, Elora Espano, Sue Prado</t>
  </si>
  <si>
    <t>s1678</t>
  </si>
  <si>
    <t>My Amnesia Girl</t>
  </si>
  <si>
    <t>Cathy Garcia-Molina</t>
  </si>
  <si>
    <t>John Lloyd Cruz, Toni Gonzaga, Carlos Agassi, Ketchup Eusebio, Joross Gamboa, JM de Guzman, Beatriz Saw, Nico Antonio</t>
  </si>
  <si>
    <t>s1786</t>
  </si>
  <si>
    <t>Holidate</t>
  </si>
  <si>
    <t>John Whitesell</t>
  </si>
  <si>
    <t>Emma Roberts, Luke Bracey, Kristin Chenoweth, Frances Fisher, Jessica Capshaw, Andrew Bachelor, Cynthy Wu, Alex Moffat, Manish Dayal</t>
  </si>
  <si>
    <t>s2004</t>
  </si>
  <si>
    <t>The Smurfs 2</t>
  </si>
  <si>
    <t>Neil Patrick Harris, Brendan Gleeson, Jayma Mays, Hank Azaria, Katy Perry, Christina Ricci, Jonathan Winters, J.B. Smoove, George Lopez, Anton Yelchin, Fred Armisen, Jacob Tremblay, Alan Cumming</t>
  </si>
  <si>
    <t>United States, France, Canada, Belgium</t>
  </si>
  <si>
    <t>s2140</t>
  </si>
  <si>
    <t>Simon Killer</t>
  </si>
  <si>
    <t>Antonio Campos</t>
  </si>
  <si>
    <t>Brady Corbet, Mati Diop, Constance Rousseau, Lila Salet, Solo, Micha√´l Abiteboul, Nicolas Ronchi, √âtienne Rotha Moeng</t>
  </si>
  <si>
    <t>s2221</t>
  </si>
  <si>
    <t>Ip Man 4: The Finale</t>
  </si>
  <si>
    <t>Donnie Yen, Wu Yue, Vanness Wu, Scott Adkins, Kent Cheng, Danny Chan Kwok-kwan, Kanin Ngo, Chris Collins, Vanda Margraf, Meng Lo</t>
  </si>
  <si>
    <t>s2312</t>
  </si>
  <si>
    <t>Double Jeopardy</t>
  </si>
  <si>
    <t>Bruce Beresford</t>
  </si>
  <si>
    <t>Tommy Lee Jones, Ashley Judd, Bruce Greenwood, Annabeth Gish, Roma Maffia, Jay Brazeau, Michael Gaston, Daniel Lapaine</t>
  </si>
  <si>
    <t>s2429</t>
  </si>
  <si>
    <t>Overnight Republic</t>
  </si>
  <si>
    <t>Murat Kepez</t>
  </si>
  <si>
    <t>√áaƒülar √áorumlu, B√º≈üra Pekin, Ersin Korkut, G√ºlhan Tekin, Mahir ƒ∞pek, Uƒüur Bilgin, √ñner Ate≈ü, Hakan Ummak, Patrycja Widlak, Hamza Yazƒ±cƒ±</t>
  </si>
  <si>
    <t>s2502</t>
  </si>
  <si>
    <t>Either Me Or My Auntie</t>
  </si>
  <si>
    <t>Saeed Hamed</t>
  </si>
  <si>
    <t>Mohamed Henedi, Donia Samir Ghanim, Hassan Hosny, Fadia Abdel Ghany, Alaa Morsy, Lotfy Labib, Nabil Issa, Hatem Jamel, Alaa Zinhom, Hala Sarhan</t>
  </si>
  <si>
    <t>s2514</t>
  </si>
  <si>
    <t>Light in the Dark</t>
  </si>
  <si>
    <t>Rita Dominic, Joke Silva, Ngozi Nwosu, Kiki Omeili, Kalu Ikeagwu, Emmanuel Essien, Saidi Balogun</t>
  </si>
  <si>
    <t>s2592</t>
  </si>
  <si>
    <t>The Half Of It</t>
  </si>
  <si>
    <t>Alice Wu</t>
  </si>
  <si>
    <t>Leah Lewis, Daniel Diemer, Alexxis Lemire, Wolfgang Novogratz, Collin Chou, Becky Ann Baker, Enrique Murciano, Macintyre Dixon, Catherine Curtin</t>
  </si>
  <si>
    <t>s2597</t>
  </si>
  <si>
    <t>What a Girl Wants</t>
  </si>
  <si>
    <t>Amanda Bynes, Colin Firth, Kelly Preston, Eileen Atkins, Anna Chancellor, Jonathan Pryce, Oliver James, Christina Cole</t>
  </si>
  <si>
    <t>s2602</t>
  </si>
  <si>
    <t>Rich in Love</t>
  </si>
  <si>
    <t>Danilo Mesquita, Giovanna Lancellotti, Jaffar Bambirra, Lell√™, Ernani Moraes, Gillray Coutinho, Jeniffer Dias, Bruna Griphao, Fernanda Paes Leme</t>
  </si>
  <si>
    <t>s2634</t>
  </si>
  <si>
    <t>She Made Me a Criminal</t>
  </si>
  <si>
    <t>Amr Arafa</t>
  </si>
  <si>
    <t>Ahmed Helmy, Ghada Adel, Hassan Hosny, Riham Abdel Ghafour, Edward, Abdullah Moshref, Youssef Eid, Mohamed Sharaf</t>
  </si>
  <si>
    <t>s2655</t>
  </si>
  <si>
    <t>The Set Up</t>
  </si>
  <si>
    <t>Adesua Etomi, Jim Iyke, Dakore Akande, Marie Humbert, Ayoola Ayolola, Tina Mba, Joke Silva, Kehinde Bankole</t>
  </si>
  <si>
    <t>s2848</t>
  </si>
  <si>
    <t>Freaks</t>
  </si>
  <si>
    <t>Adam B. Stein, Zach Lipovsky</t>
  </si>
  <si>
    <t>Emile Hirsch, Bruce Dern, Lexy Kolker, Grace Park, Amanda Crew, Aleks Paunovic, Michelle Harrison</t>
  </si>
  <si>
    <t>s3055</t>
  </si>
  <si>
    <t>Breaking the Bank</t>
  </si>
  <si>
    <t>Vadim Jean</t>
  </si>
  <si>
    <t>Kelsey Grammer, Tamsin Greig, John Michael Higgins, Mathew Horne, Pearce Quigley, Togo Igawa, Sonya Cassidy, Julie Dray, Danny Morgan, Andrew Sachs</t>
  </si>
  <si>
    <t>s3269</t>
  </si>
  <si>
    <t>House Arrest</t>
  </si>
  <si>
    <t>Shashanka Ghosh, Samit Basu</t>
  </si>
  <si>
    <t>Ali Fazal, Shriya Pilgaonkar, Jim Sarbh, Barkha Singh, Badrul Islam, Sunil Kumar</t>
  </si>
  <si>
    <t>s3521</t>
  </si>
  <si>
    <t>Locked on You</t>
  </si>
  <si>
    <t>Ata Demirer, Demet Akbaƒü, Gonca Vuslateri, ƒ∞lker Aksum, Tarƒ±k √únl√ºoƒülu, Erkan Can, Hande Dane, Ayten Uncuoƒülu, Hakan Salƒ±nmƒ±≈ü, ƒ∞≈ütar G√∂kseven</t>
  </si>
  <si>
    <t>s3622</t>
  </si>
  <si>
    <t>Screwball</t>
  </si>
  <si>
    <t>Billy Corben</t>
  </si>
  <si>
    <t>s3669</t>
  </si>
  <si>
    <t>4L</t>
  </si>
  <si>
    <t>Gerardo Olivares</t>
  </si>
  <si>
    <t>Jean Reno, Hovik Keuchkerian, Susana Abaitua, Juan Dos Santos, Arturo Valls, Enrique San Francisco, Francesc Garrido, Eric Nguyen</t>
  </si>
  <si>
    <t>s3682</t>
  </si>
  <si>
    <t>River, el m√°s grande siempre</t>
  </si>
  <si>
    <t>Marcelo Altmark, Mariano Mucci, Luis A. Scalella</t>
  </si>
  <si>
    <t>s3991</t>
  </si>
  <si>
    <t>The Amazing Praybeyt Benjamin</t>
  </si>
  <si>
    <t>Vice Ganda, Bimby Aquino-Yap, Alex Gonzaga, Tom Rodriguez</t>
  </si>
  <si>
    <t>s4039</t>
  </si>
  <si>
    <t>Sisterakas</t>
  </si>
  <si>
    <t>Ai-Ai de las Alas, Vice Ganda, Kris Aquino, Xyriel Manabat, Daniel Padilla, Kathryn Bernardo, Tirso Cruz III, Deejay Durano, Gloria Diaz, Jeffrey Quizon</t>
  </si>
  <si>
    <t>s4170</t>
  </si>
  <si>
    <t>Mi Obra Maestra</t>
  </si>
  <si>
    <t>Gast√≥n Duprat</t>
  </si>
  <si>
    <t>Guillermo Francella, Luis Brandoni, Ra√∫l Ar√©valo, Andrea Frigerio, Mar√≠a Soldi, M√≥nica Duprat, Mahmoud Azim, Santiago Korovsky, Julio Marticorena, Alejandro Paker</t>
  </si>
  <si>
    <t>s4188</t>
  </si>
  <si>
    <t>Adhugo</t>
  </si>
  <si>
    <t>s4268</t>
  </si>
  <si>
    <t>Bad Seeds</t>
  </si>
  <si>
    <t>Kheiron</t>
  </si>
  <si>
    <t>Kheiron, Catherine Deneuve, Andr√© Dussollier, Louison Blivet, Adil Dehbi, Hakou Benosmane, Youssouff Wague, Mahia Zrouki, Joseph Jovanovic</t>
  </si>
  <si>
    <t>s4276</t>
  </si>
  <si>
    <t>Struggle: The Life and Lost Art of Szukalski</t>
  </si>
  <si>
    <t>Irek Dobrowolski</t>
  </si>
  <si>
    <t>s4320</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</si>
  <si>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</si>
  <si>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</si>
  <si>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</si>
  <si>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</si>
  <si>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s4335</t>
  </si>
  <si>
    <t>Break Up 100</t>
  </si>
  <si>
    <t>Lawrence Cheng</t>
  </si>
  <si>
    <t>Ekin Cheng, Chrissie Chow, Ivana Wong, Jase Ho, Alex Lam, Wen Xin, Miriam Chin Wah Yeung, Eric Kot, Kar Lok Chin</t>
  </si>
  <si>
    <t>s4702</t>
  </si>
  <si>
    <t>For Here or to Go?</t>
  </si>
  <si>
    <t>Rucha Humnabadkar</t>
  </si>
  <si>
    <t>Ali Fazal, Melanie Chandra, Rajit Kapoor, Amitosh Nagpal, Omi Vaidya, Samrat Chakrabarti, Keith Stevenson</t>
  </si>
  <si>
    <t>s4769</t>
  </si>
  <si>
    <t>Camar√≥n: The Film</t>
  </si>
  <si>
    <t>Juan Diego</t>
  </si>
  <si>
    <t>s4869</t>
  </si>
  <si>
    <t>The Kissing Booth</t>
  </si>
  <si>
    <t>Joey King, Joel Courtney, Jacob Elordi, Molly Ringwald</t>
  </si>
  <si>
    <t>s4879</t>
  </si>
  <si>
    <t>Forgive Us Our Debts</t>
  </si>
  <si>
    <t>Antonio Morabito</t>
  </si>
  <si>
    <t>Marco Giallini, Claudio Santamaria, Jerzy Stuhr, Flonja Kodheli</t>
  </si>
  <si>
    <t>Italy, Switzerland, Albania, Poland</t>
  </si>
  <si>
    <t>s4886</t>
  </si>
  <si>
    <t>Ajji</t>
  </si>
  <si>
    <t>Devashish Makhija</t>
  </si>
  <si>
    <t>Sushama Deshpande, Abhishek Banerjee, Smita Tambe, Sharvani Suryavanshi, Vikas Kumar, Sadiya Siddiqui, Sudhir Pandey, Manuj Sharma</t>
  </si>
  <si>
    <t>s4912</t>
  </si>
  <si>
    <t>The Rachel Divide</t>
  </si>
  <si>
    <t>s4922</t>
  </si>
  <si>
    <t>Kodachrome</t>
  </si>
  <si>
    <t>Ed Harris, Jason Sudeikis, Elizabeth Olsen</t>
  </si>
  <si>
    <t>s4929</t>
  </si>
  <si>
    <t>Come Sunday</t>
  </si>
  <si>
    <t>Joshua Marston</t>
  </si>
  <si>
    <t>Chiwetel Ejiofor, Martin Sheen, Danny Glover, Jason Segel, Condola Rashad, Lakeith Stanfield, Stacey Sargeant, Vondie Curtis-Hall</t>
  </si>
  <si>
    <t>Dramas, Faith &amp; Spirituality, Independent Movies</t>
  </si>
  <si>
    <t>s4946</t>
  </si>
  <si>
    <t>Ittefaq</t>
  </si>
  <si>
    <t>Abhay Chopra</t>
  </si>
  <si>
    <t>Sidharth Malhotra, Sonakshi Sinha, Akshaye Khanna</t>
  </si>
  <si>
    <t>s5026</t>
  </si>
  <si>
    <t>Veronica</t>
  </si>
  <si>
    <t>Paco Plaza</t>
  </si>
  <si>
    <t>Sandra Escacena, Claudia Placer, Bruna Gonz√°lez, Iv√°n Chavero, Ana Torrent, Consuelo Trujillo</t>
  </si>
  <si>
    <t>s5105</t>
  </si>
  <si>
    <t>The Climb</t>
  </si>
  <si>
    <t>Ludovic Bernard</t>
  </si>
  <si>
    <t>Ahmed Sylla, Alice Bela√Ødi, Kevin Razy, Nicolas Wanczycki, Waly Dia, Umesh Tamang</t>
  </si>
  <si>
    <t>s5122</t>
  </si>
  <si>
    <t>Christmas Inheritance</t>
  </si>
  <si>
    <t>Eliza Taylor, Jake Lacy, Andie MacDowell, Michael Xavier, Neil Crone, Anthony Sherwood, Joanna Douglas, Martin Roach</t>
  </si>
  <si>
    <t>s5342</t>
  </si>
  <si>
    <t>Enter the Warriors Gate</t>
  </si>
  <si>
    <t>Matthias Hoene</t>
  </si>
  <si>
    <t>Jeff Daniels, Jack O'Connell, Michelle Dockery, Scoot McNairy, Merritt Wever, Thomas Brodie-Sangster, Francis Ng, Ni Ni</t>
  </si>
  <si>
    <t>France, Canada, China, Cambodia</t>
  </si>
  <si>
    <t>s5412</t>
  </si>
  <si>
    <t>Zipi &amp; Zape y la Isla del Capitan</t>
  </si>
  <si>
    <t>Oskar Santos</t>
  </si>
  <si>
    <t>Teo Planell, Toni G√≥mez, Elena Anaya, Iria Castellano, M√°ximo Pastor, Ana Blanco de C√≥rdova, Ferm√≠ Reixach, Jorge Bosch, Carolina Lapausa, Goizalde N√∫√±ez, Juan Codina</t>
  </si>
  <si>
    <t>s5528</t>
  </si>
  <si>
    <t>Bibi &amp; Tina II</t>
  </si>
  <si>
    <t>Lina Larissa Strahl, Lisa-Marie Koroll, Louis Held, Emilio Moutaoukkil, Michael Maertens, Martin Seifert, Winnie B√∂we, Fabian Buch, Mavie H√∂rbiger, Olli Schulz, Charly H√ºbner, Milan Peschel</t>
  </si>
  <si>
    <t>s5596</t>
  </si>
  <si>
    <t>Boy Missing</t>
  </si>
  <si>
    <t>Mar Targarona</t>
  </si>
  <si>
    <t>Blanca Portillo, Antonio Dechent, Vicente Romero, Marc Dom√®nech, Nausicaa Bonn√≠n, Andr√©s Herrera, Jos√© Coronado, Macarena G√≥mez, Paco Manzanedo, Sergi Subir√†</t>
  </si>
  <si>
    <t>s5633</t>
  </si>
  <si>
    <t>Berlin Calling</t>
  </si>
  <si>
    <t>Hannes St√∂hr</t>
  </si>
  <si>
    <t>Paul Kalkbrenner, Rita Lengyel, Corinna Harfouch, Araba Walton, Peter Schneider, Rolf Peter Kahl, Henriette M√ºller, Udo Kroschwald, Megan Gay, Max Mauff</t>
  </si>
  <si>
    <t>s5662</t>
  </si>
  <si>
    <t>Barry</t>
  </si>
  <si>
    <t>Vikram Gandhi</t>
  </si>
  <si>
    <t>Devon Terrell, Anya Taylor-Joy, Jason Mitchell, Ashley Judd, Jenna Elfman, Ellar Coltrane, Avi Nash, Linus Roache, John Benjamin Hickey</t>
  </si>
  <si>
    <t>s5766</t>
  </si>
  <si>
    <t>Chat√¥: The King of Brazil</t>
  </si>
  <si>
    <t>Guilherme Fontes</t>
  </si>
  <si>
    <t>Marco Ricca, Andrea Beltr√£o, Let√≠cia Sabatella, Leandra Leal, Gabriel Braga Nunes, Paulo Betti, Marcos Oliveira, Eliane Giardini</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</si>
  <si>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</si>
  <si>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</si>
  <si>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</si>
  <si>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</si>
  <si>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s5842</t>
  </si>
  <si>
    <t>Ip Man 3</t>
  </si>
  <si>
    <t>Donnie Yen, Zhang Jin, Lynn Hung, Patrick Tam, Karena Ng, Kent Cheng, Bryan Leung, Louis Cheung, Danny Chan, Mike Tyson, Babyjohn Choi</t>
  </si>
  <si>
    <t>s5890</t>
  </si>
  <si>
    <t>Results</t>
  </si>
  <si>
    <t>Andrew Bujalski</t>
  </si>
  <si>
    <t>Guy Pearce, Cobie Smulders, Kevin Corrigan, Giovanni Ribisi, Anthony Michael Hall, Brooklyn Decker, Constance Zimmer, Tishuan Scott</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</si>
  <si>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</si>
  <si>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</si>
  <si>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</si>
  <si>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</si>
  <si>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</si>
  <si>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s5974</t>
  </si>
  <si>
    <t>#Roxy</t>
  </si>
  <si>
    <t>Michael Kennedy</t>
  </si>
  <si>
    <t>Jake Short, Sarah Fisher, Booboo Stewart, Danny Trejo, Pippa Mackie, Jake Smith, Patricia Zentilli, Carter Thicke</t>
  </si>
  <si>
    <t>s5981</t>
  </si>
  <si>
    <t>1 Mile to You</t>
  </si>
  <si>
    <t>Leif Tilden</t>
  </si>
  <si>
    <t>Billy Crudup, Graham Rogers, Liana Liberato, Stefanie Scott, Tim Roth, Melanie Lynskey, Thomas Cocquerel, Peter Coyote</t>
  </si>
  <si>
    <t>s6165</t>
  </si>
  <si>
    <t>Anger Management</t>
  </si>
  <si>
    <t>Adam Sandler, Jack Nicholson, Marisa Tomei, Luis Guzm√°n, Allen Covert, Lynne Thigpen, Kurt Fuller, Jonathan Loughran, Krista Allen, January Jones, Woody Harrelson, John Turturro, Kevin Nealon</t>
  </si>
  <si>
    <t>s6274</t>
  </si>
  <si>
    <t>Behind "The Cove": The Quiet Japanese Speak Out</t>
  </si>
  <si>
    <t>Keiko Yagi</t>
  </si>
  <si>
    <t>s6473</t>
  </si>
  <si>
    <t>Chittagong</t>
  </si>
  <si>
    <t>Bedabrata Pain</t>
  </si>
  <si>
    <t>Manoj Bajpayee, Barry John, Delzad Hiwale, Vega Tamotia, Nawazuddin Siddiqui, Rajkummar Rao, Jaideep Ahlawat, Vijay Varma, Dibyendu Bhattacharya</t>
  </si>
  <si>
    <t>United States, India, Bangladesh</t>
  </si>
  <si>
    <t>s6635</t>
  </si>
  <si>
    <t>Doom</t>
  </si>
  <si>
    <t>Karl Urban, Rosamund Pike, Dwayne Johnson, Deobia Oparei, Ben Daniels, Razaaq Adoti, Richard Brake, Dexter Fletcher, Al Weaver, Brian Steele</t>
  </si>
  <si>
    <t>United Kingdom, Czech Republic, Germany, United States</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</si>
  <si>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</si>
  <si>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</si>
  <si>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</si>
  <si>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</si>
  <si>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</si>
  <si>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s6864</t>
  </si>
  <si>
    <t>God's Own Country</t>
  </si>
  <si>
    <t>Francis Lee</t>
  </si>
  <si>
    <t>Josh O'Connor, Alec Secareanu, Ian Hart, Gemma Jones</t>
  </si>
  <si>
    <t>s7014</t>
  </si>
  <si>
    <t>How the Grinch Stole Christmas</t>
  </si>
  <si>
    <t>Ron Howard</t>
  </si>
  <si>
    <t>Jim Carrey, Taylor Momsen, Jeffrey Tambor, Christine Baranski, Bill Irwin, Molly Shannon, Clint Howard, Josh Ryan Evans, Mindy Sterling, Anthony Hopkins</t>
  </si>
  <si>
    <t>s7122</t>
  </si>
  <si>
    <t>Jay and Silent Bob Strike Back</t>
  </si>
  <si>
    <t>Jason Mewes, Kevin Smith, Ben Affleck, Jeff Anderson, Brian O'Halloran, Shannon Elizabeth, Eliza Dushku, Ali Larter, Jennifer Schwalbach, Will Ferrell, Jason Lee</t>
  </si>
  <si>
    <t>s7162</t>
  </si>
  <si>
    <t>Kaaliyan</t>
  </si>
  <si>
    <t>Jijo Pancode</t>
  </si>
  <si>
    <t>Tini Tom, Meghanathan, Balachandran Chullikadu, Shivaji Guruvayoor, Kottayam Purushan, Nithin George, Grace Antony, Shalu</t>
  </si>
  <si>
    <t>s7306</t>
  </si>
  <si>
    <t>Like Water for Chocolate</t>
  </si>
  <si>
    <t>Alfonso Arau</t>
  </si>
  <si>
    <t>Marco Leonardi, Lumi Cavazos, Regina Torn√©, Mario Iv√°n Mart√≠nez, Ada Carrasco, Yareli Arizmendi, Claudette Maill√©, Pilar Aranda</t>
  </si>
  <si>
    <t>s7391</t>
  </si>
  <si>
    <t>Man of Tai Chi</t>
  </si>
  <si>
    <t>Keanu Reeves</t>
  </si>
  <si>
    <t>Keanu Reeves, Tiger Chen, Karen Mok, Simon Yam, Qing Ye, Hai Yu, Sam Lee, Iko Uwais</t>
  </si>
  <si>
    <t>United States, China, Hong Kong</t>
  </si>
  <si>
    <t>s7431</t>
  </si>
  <si>
    <t>Mean Dreams</t>
  </si>
  <si>
    <t>Nathan Morlando</t>
  </si>
  <si>
    <t>Bill Paxton, Sophie N√©lisse, Josh Wiggins, Colm Feore, Vickie Papavs, Joe Cobden, Ryan Blakely, George Buza</t>
  </si>
  <si>
    <t>s7452</t>
  </si>
  <si>
    <t>MI-5</t>
  </si>
  <si>
    <t>Bharat Nalluri</t>
  </si>
  <si>
    <t>Peter Firth, Kit Harington, Jennifer Ehle, Elyes Gabel, Eleanor Matsuura, Tim McInnerny, Lara Pulver, David Harewood, Tuppence Middleton</t>
  </si>
  <si>
    <t>s7517</t>
  </si>
  <si>
    <t>Mr. Church</t>
  </si>
  <si>
    <t>Eddie Murphy, Britt Robertson, Natascha McElhone, Xavier Samuel, Lucy Fry, Christian Madsen, Natalie Coughlin, Madison Wolfe, Thom Barry, Mckenna Grace</t>
  </si>
  <si>
    <t>s7688</t>
  </si>
  <si>
    <t>P</t>
  </si>
  <si>
    <t>Paul Spurrier</t>
  </si>
  <si>
    <t>Suangporn Jaturaphut, Opal, Dor Yodrak, Pisamai Pakdeevijit, Manthana Wannarod, Supatra Roongsawang, Narisara Sairatanee, Amy Siriya</t>
  </si>
  <si>
    <t>United Kingdom, Thailand</t>
  </si>
  <si>
    <t>s7716</t>
  </si>
  <si>
    <t>Patron Mutlu Son Istiyor</t>
  </si>
  <si>
    <t>Tolga √áevik, Ezgi Mola, Murat Ba≈üoƒülu, Erkan Can, Ersin Korkut, Mustafa Uzunyƒ±lmaz, Nusret √áetinel, Ay≈üenur Yazƒ±cƒ±</t>
  </si>
  <si>
    <t>s7731</t>
  </si>
  <si>
    <t>Personal Shopper</t>
  </si>
  <si>
    <t>Olivier Assayas</t>
  </si>
  <si>
    <t>Kristen Stewart, Lars Eidinger, Sigrid Bouaziz, Anders Danielsen Lie, Ty Olwin, Hammou Gra√Øa, Nora von Waldst√§tten, Benjamin Biolay, Audrey Bonnet, Pascal Rambert</t>
  </si>
  <si>
    <t>France, Germany, Czech Republic, Belgium</t>
  </si>
  <si>
    <t>s7916</t>
  </si>
  <si>
    <t>Sadece Sen</t>
  </si>
  <si>
    <t>Hakan Yonat</t>
  </si>
  <si>
    <t>Bel√ßim Bilgin, ƒ∞brahim √áelikkol, Kerem Can, Necmi Yapƒ±cƒ±, Levent S√ºl√ºn, Barƒ±≈ü Ardu√ß, Erol Gedik, Cezmi Baskƒ±n</t>
  </si>
  <si>
    <t>s8017</t>
  </si>
  <si>
    <t>Siddhant</t>
  </si>
  <si>
    <t>Vivek Wagh</t>
  </si>
  <si>
    <t>Vikram Gokhale, Swati Chitnis, Kishore Kadam, Ganesh Yadav, Sarang Sathaye, Archit Deodhar, Madhavi Soman, Neha Mahajan</t>
  </si>
  <si>
    <t>s8252</t>
  </si>
  <si>
    <t>The Company Men</t>
  </si>
  <si>
    <t>John Wells</t>
  </si>
  <si>
    <t>Ben Affleck, Chris Cooper, Kevin Costner, Tommy Lee Jones, Maria Bello, Rosemarie DeWitt, Craig T. Nelson, John Doman, Tonye Patano, Cady Huffman</t>
  </si>
  <si>
    <t>s8266</t>
  </si>
  <si>
    <t>The Dancer</t>
  </si>
  <si>
    <t>Prisia Nasution, Oka Antara, Slamet Rahardjo, Dewi Irawan, Lukman Sardi, Tio Pakusadewo</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</si>
  <si>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</si>
  <si>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</si>
  <si>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</si>
  <si>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</si>
  <si>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s8506</t>
  </si>
  <si>
    <t>The Show</t>
  </si>
  <si>
    <t>Giancarlo Esposito</t>
  </si>
  <si>
    <t>Josh Duhamel, Giancarlo Esposito, Famke Janssen, Sarah Wayne Callies, Caitlin Fitzgerald, Chris Ellis, Lucia Walters, James Franco</t>
  </si>
  <si>
    <t>s8663</t>
  </si>
  <si>
    <t>Union Leader</t>
  </si>
  <si>
    <t>Sanjay Patel</t>
  </si>
  <si>
    <t>Rahul Bhat, Tillotama Shome, Haresh Dagiya, Jayesh More, Tirth Sharma, Vivek Ghamande, Jay Vithlani, Mehul Buch</t>
  </si>
  <si>
    <t>Canada, India</t>
  </si>
  <si>
    <t>s8744</t>
  </si>
  <si>
    <t>Wildlife</t>
  </si>
  <si>
    <t>Paul Dano</t>
  </si>
  <si>
    <t>Carey Mulligan, Ed Oxenbould, Bill Camp, Jake Gyllenhaal, Mollie Milligan, Darryl Cox</t>
  </si>
  <si>
    <t>s8745</t>
  </si>
  <si>
    <t>Williams</t>
  </si>
  <si>
    <t>Morgan Matthews</t>
  </si>
  <si>
    <t>s30</t>
  </si>
  <si>
    <t>Paranoia</t>
  </si>
  <si>
    <t>Liam Hemsworth, Gary Oldman, Amber Heard, Harrison Ford, Lucas Till, Embeth Davidtz, Julian McMahon, Josh Holloway, Richard Dreyfuss, Angela Sarafyan</t>
  </si>
  <si>
    <t>United States, India, France</t>
  </si>
  <si>
    <t>106 min</t>
  </si>
  <si>
    <t>s76</t>
  </si>
  <si>
    <t>You vs. Wild: Out Cold</t>
  </si>
  <si>
    <t>Ben Simms</t>
  </si>
  <si>
    <t>Bear Grylls, Jason Derek Prempeh</t>
  </si>
  <si>
    <t>s82</t>
  </si>
  <si>
    <t>Kate</t>
  </si>
  <si>
    <t>Cedric Nicolas-Troyan</t>
  </si>
  <si>
    <t>Mary Elizabeth Winstead, Jun Kunimura, Woody Harrelson, Tadanobu Asano, Miyavi, Michiel Huisman, Miku Martineau</t>
  </si>
  <si>
    <t>s119</t>
  </si>
  <si>
    <t>Gurgaon</t>
  </si>
  <si>
    <t>Shanker Raman</t>
  </si>
  <si>
    <t>Akshay Oberoi, Pankaj Tripathi, Ragini Khanna, Aamir Bashir, Shalini Vatsa, Ashish Verma</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</si>
  <si>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</si>
  <si>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</si>
  <si>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</si>
  <si>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</si>
  <si>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</si>
  <si>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s217</t>
  </si>
  <si>
    <t>Shor In the City</t>
  </si>
  <si>
    <t>Raj Nidimoru, Krishna D.K.</t>
  </si>
  <si>
    <t>Sendhil Ramamurthy, Tusshar Kapoor, Nikhil Dwivedi, Preeti Desai, Sundeep Kishan, Radhika Apte, Pitobash, Girija Oak, Alok Chaturvedi, Sudhir Chowdhary</t>
  </si>
  <si>
    <t>s316</t>
  </si>
  <si>
    <t>Ije: The Journey</t>
  </si>
  <si>
    <t>Chineze Anyaene</t>
  </si>
  <si>
    <t>Genevieve Nnaji, Omotola Jalade-Ekeinde, Odalys Garcia, Ulrich Que, Jeff Swarthout, Clem Ohameze, Ann D. Carey, Anahit Setian, Danielle Soibelman, Jon Morgan Woodward</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</si>
  <si>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</si>
  <si>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</si>
  <si>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</si>
  <si>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</si>
  <si>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s495</t>
  </si>
  <si>
    <t>Rock the Kasbah</t>
  </si>
  <si>
    <t>Barry Levinson</t>
  </si>
  <si>
    <t>Bill Murray, Kate Hudson, Zooey Deschanel, Danny McBride, Scott Caan, Leem Lubany, Bruce Willis, Arian Moayed, Taylor Kinney, Glenn Fleshler</t>
  </si>
  <si>
    <t>s586</t>
  </si>
  <si>
    <t>Ophelia</t>
  </si>
  <si>
    <t>Claire McCarthy</t>
  </si>
  <si>
    <t>Daisy Ridley, Naomi Watts, Clive Owen, George MacKay, Tom Felton, Devon Terrell, Dominic Mafham, Daisy Head</t>
  </si>
  <si>
    <t>s593</t>
  </si>
  <si>
    <t>She's Out of My League</t>
  </si>
  <si>
    <t>Jim Field Smith</t>
  </si>
  <si>
    <t>Jay Baruchel, Alice Eve, T.J. Miller, Mike Vogel, Nate Torrence, Krysten Ritter, Geoff Stults, Lindsay Sloane, Andrew Daly, Jasika Nicole, Kyle Bornheimer</t>
  </si>
  <si>
    <t>s748</t>
  </si>
  <si>
    <t>Confusion Na Wa</t>
  </si>
  <si>
    <t>Ramsey Nouah, OC Ukeje, Ali Nuhu, Tunde Aladese, Gold Ikponmwosa, Tony Goodman, Nathaniel Deme, Yanchat Sankey, Lisa Pam Tok, Toyin Alabi</t>
  </si>
  <si>
    <t>s816</t>
  </si>
  <si>
    <t>The Girl King</t>
  </si>
  <si>
    <t>Mika Kaurism√§ki</t>
  </si>
  <si>
    <t>Malin Buska, Sarah Gadon, Michael Nyqvist, Lucas Bryant, Laura Birn, Hippolyte Girardot, Peter Lohmeyer, Fran√ßois Arnaud, Patrick Bachau, Ville Virtanen, Martina Gedeck</t>
  </si>
  <si>
    <t>s996</t>
  </si>
  <si>
    <t>Vizontele</t>
  </si>
  <si>
    <t>Yƒ±lmaz Erdoƒüan, √ñmer Faruk Sorak</t>
  </si>
  <si>
    <t>Yƒ±lmaz Erdoƒüan, Demet Akbaƒü, Altan Erkekli, Cem Yƒ±lmaz, Cezmi Baskƒ±n, Bican G√ºnalan, Sebnem S√∂nmez, ƒ∞clal Aydƒ±n, Mesut √áakarli, Zeynep Toku≈ü</t>
  </si>
  <si>
    <t>s1038</t>
  </si>
  <si>
    <t>Tuesdays &amp; Fridays</t>
  </si>
  <si>
    <t>Taranveer Singh</t>
  </si>
  <si>
    <t>Anmol Thakeria Dhillon, Jhataleka, Niki Walia, Kamini Khanna, Zoa Morani, Nayan Shukla, Eklavyey Kashyap, Reem Shaikh</t>
  </si>
  <si>
    <t>s1186</t>
  </si>
  <si>
    <t>Who's the Boss</t>
  </si>
  <si>
    <t>Chinaza Onuzo</t>
  </si>
  <si>
    <t>Funke Akindele, Blossom Chukwujekwu, Sharon Ooja, Ini Dima-Okojie, Segun Arinze, Bolly Lomo, Beverly Osu, Tayo Faniran</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</si>
  <si>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</si>
  <si>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</si>
  <si>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</si>
  <si>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</si>
  <si>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s1342</t>
  </si>
  <si>
    <t>Malcolm &amp; Marie</t>
  </si>
  <si>
    <t>Sam Levinson</t>
  </si>
  <si>
    <t>Zendaya, John David Washington</t>
  </si>
  <si>
    <t>s1445</t>
  </si>
  <si>
    <t>Playing for Keeps</t>
  </si>
  <si>
    <t>Gabriele Muccino</t>
  </si>
  <si>
    <t>Gerard Butler, Jessica Biel, Catherine Zeta-Jones, Dennis Quaid, Uma Thurman, Judy Greer, Noah Lomax, James Tupper, Abella Wyss, Grant Goodman</t>
  </si>
  <si>
    <t>Comedies, Romantic Movies, Sports Movies</t>
  </si>
  <si>
    <t>s1476</t>
  </si>
  <si>
    <t>Too Handsome to Handle</t>
  </si>
  <si>
    <t>Sabrina Rochelle Kalangie</t>
  </si>
  <si>
    <t>Ari Irham, Nikita Willy, Calvin Jeremy, Rachel Amanda, Dimas Dinang, Tarra Budiman, Marcellino Lafrand, Iis Dahlia</t>
  </si>
  <si>
    <t>s1545</t>
  </si>
  <si>
    <t>Grizzlies</t>
  </si>
  <si>
    <t>Miranda de Pencier</t>
  </si>
  <si>
    <t>Ben Schnetzer, Emerald MacDonald, Booboo Stewart, Will Sasso, Paul Nutarariaq, Ricky Marty-Pahtaykan, Tantoo Cardinal, Eric Schweig</t>
  </si>
  <si>
    <t>s1593</t>
  </si>
  <si>
    <t>Christmas Crossfire</t>
  </si>
  <si>
    <t>Kostja Ullmann, Alli Neumann, Sascha Alexander Gersak, Sophia Thomalla, Merlin Rose, Detlev Buck, Peter Kurth, Anika Mauer, Frederic Linkemann, Bernd H√∂lscher</t>
  </si>
  <si>
    <t>Comedies, International Movies, Thrillers</t>
  </si>
  <si>
    <t>s1603</t>
  </si>
  <si>
    <t>Must Be... Love</t>
  </si>
  <si>
    <t>Dado C. Lumibao</t>
  </si>
  <si>
    <t>Kathryn Bernardo, Daniel Padilla, Liza Soberano, John Estrada, John Lapus</t>
  </si>
  <si>
    <t>s1631</t>
  </si>
  <si>
    <t>Finding Agnes</t>
  </si>
  <si>
    <t>Marla M. Ancheta</t>
  </si>
  <si>
    <t>Jelson Bay, Sue Ramirez, Sandy Andolong, Roxanne Guinoo, Cheska I√±igo, Hannah Ledesma, Yuan Francisco, Raffa Esplana, Varoon Kessop</t>
  </si>
  <si>
    <t>s1785</t>
  </si>
  <si>
    <t>Pagpag: Nine Lives</t>
  </si>
  <si>
    <t>Frasco Mortiz</t>
  </si>
  <si>
    <t>Daniel Padilla, Kathryn Bernardo, Shaina Magdayao, Paulo Avelino, Matet De Leon, Janus del Prado, Miles Ocampo, Clarence Delgado, CJ Navato, Michelle Vito</t>
  </si>
  <si>
    <t>s1818</t>
  </si>
  <si>
    <t>Beirut Oh Beirut</t>
  </si>
  <si>
    <t>Ezzat El Alaily, Mireille Maalouf, Joseph Bou Nassar, Elie Adabachi, Philippe Akiki, Ahmed Al Zein</t>
  </si>
  <si>
    <t>s1830</t>
  </si>
  <si>
    <t>West Beirut</t>
  </si>
  <si>
    <t>Ziad Doueiri</t>
  </si>
  <si>
    <t>Rami Doueiri, Mohamad Chamas, Rola Al Amin, Carmen Lebbos, Joseph Bou Nassar, Liliane Nemri</t>
  </si>
  <si>
    <t>France, Norway, Lebanon, Belgium</t>
  </si>
  <si>
    <t>s1877</t>
  </si>
  <si>
    <t>Palermo Hollywood</t>
  </si>
  <si>
    <t>Eduardo Pinto</t>
  </si>
  <si>
    <t>Brian Maya, Mat√≠as Desiderio, Manuela Pal, Azul Lombard√≠a</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</si>
  <si>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</si>
  <si>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</si>
  <si>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</si>
  <si>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</si>
  <si>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</si>
  <si>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s2434</t>
  </si>
  <si>
    <t>Andaleeb El Dokki</t>
  </si>
  <si>
    <t>Mohamed Henedi, Heba Nour, Dawood Hussain, Amr Abdel-Geleel, Mohammed El Sadaany, Mohamed Sherif Hassan</t>
  </si>
  <si>
    <t>s2461</t>
  </si>
  <si>
    <t>The Other</t>
  </si>
  <si>
    <t>Nabila Ebeid, Mahmoud Hemeida, Hanan Turk, Hani Salama, Lebleba, Hassan Abdel Hamid, Ezzat Abou Aouf, Ahmed Fouad Selim, Amr Saad, Ahmad Wafiq</t>
  </si>
  <si>
    <t>France, Egypt</t>
  </si>
  <si>
    <t>s2542</t>
  </si>
  <si>
    <t>Ali &amp; Alia</t>
  </si>
  <si>
    <t>Hussein El Ansary</t>
  </si>
  <si>
    <t>Khalifa Albhri, Neven Madi, Talal Mahmood, Sawsan Saad, Fatma Hassan</t>
  </si>
  <si>
    <t>s2624</t>
  </si>
  <si>
    <t>We'll Be Right Back After The Break</t>
  </si>
  <si>
    <t>Ahmed Nader Galal</t>
  </si>
  <si>
    <t>Karim Abdel Aziz, Dina Fouad, Mohamed Lotfy, Ahmed Rateb, Rasha Amin, Youssef Eid, Mostafa Abbas, Maged El Kedwany, Sabri Abdulmonem, Abdalah Mishrif</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</si>
  <si>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</si>
  <si>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</si>
  <si>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</si>
  <si>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</si>
  <si>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</si>
  <si>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s2821</t>
  </si>
  <si>
    <t>Justine</t>
  </si>
  <si>
    <t>Stephanie Turner</t>
  </si>
  <si>
    <t>Stephanie Turner, Glynn Turman, Daisy Prescott, Darby Stanchfield, Josh Stamberg, Bridget Kallal, Ravi Cabot-Conyers, Cleo King, Melanie Hutsell</t>
  </si>
  <si>
    <t>s2933</t>
  </si>
  <si>
    <t>Fronteras</t>
  </si>
  <si>
    <t>Andrew Dean</t>
  </si>
  <si>
    <t>Steve Oropeza, Steven Sean Garland, Wade Everett, Randy Green, Cortez Chappell, Tori Osborn, Larry Coulter, Cris Acosta</t>
  </si>
  <si>
    <t>s2950</t>
  </si>
  <si>
    <t>Uppity: The Willy T. Ribbs Story</t>
  </si>
  <si>
    <t>Willy T. Ribbs</t>
  </si>
  <si>
    <t>s2952</t>
  </si>
  <si>
    <t>Faith, Hope &amp; Love</t>
  </si>
  <si>
    <t>Robert Krantz</t>
  </si>
  <si>
    <t>Robert Krantz, Peta Murgatroyd, Corbin Bernsen, Michael Richards, Nancy Stafford</t>
  </si>
  <si>
    <t>s3052</t>
  </si>
  <si>
    <t>Aruna &amp; Her Palate</t>
  </si>
  <si>
    <t>Dian Sastrowardoyo, Oka Antara, Hannah Al Rashid, Nicholas Saputra, Deddy Mahendra Desta, Ayu Azhari</t>
  </si>
  <si>
    <t>Indonesia, South Korea, Singapore</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</si>
  <si>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</si>
  <si>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</si>
  <si>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</si>
  <si>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</si>
  <si>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s3208</t>
  </si>
  <si>
    <t>Atlantics</t>
  </si>
  <si>
    <t>Mati Diop</t>
  </si>
  <si>
    <t>Mama Sane, Amadou Mbow, Ibrahima Traore, Nicole Sougou, Amina Kane, Mariama Gassama, Coumba Dieng, Ibrahima Mbaye, Diankou Sembene</t>
  </si>
  <si>
    <t>France, Senegal, Belgium</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</si>
  <si>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</si>
  <si>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</si>
  <si>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</si>
  <si>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</si>
  <si>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</si>
  <si>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s3372</t>
  </si>
  <si>
    <t>Consequences</t>
  </si>
  <si>
    <t>Nehir Erdoƒüan, Tardu Flordun, ƒ∞lker Kaleli, Serkan Keskin, Esra Bezen Bilgin, Ayta√ß U≈üun, Cem √ñzeren, Caner Ar√ßkan</t>
  </si>
  <si>
    <t>s3439</t>
  </si>
  <si>
    <t>After</t>
  </si>
  <si>
    <t>Jenny Gage</t>
  </si>
  <si>
    <t>Josephine Langford, Hero Fiennes Tiffin, Selma Blair, Inanna Sarkis, Shane Paul McGhie, Pia Mia, Khadijha Red Thunder, Dylan Arnold, Samuel Larsen, Jennifer Beals, Peter Gallagher</t>
  </si>
  <si>
    <t>s3495</t>
  </si>
  <si>
    <t>Inside Man: Most Wanted</t>
  </si>
  <si>
    <t>Aml Ameen, Rhea Seehorn, Roxanne McKee, Urs Rechn, Akshay Kumar, Tanya van Graan, Andre Jacobs, Sven Ruygrok</t>
  </si>
  <si>
    <t>s3650</t>
  </si>
  <si>
    <t>The Twins Effect II</t>
  </si>
  <si>
    <t>Corey Yuen, Patrick Leung</t>
  </si>
  <si>
    <t>Donnie Yen, Jaycee Chan, Charlene Choi, Gillian Chung, Wilson Chen Bo-Lin, Tony Leung Ka Fai, Qu Ying, Fan Bingbing, Xie Jing-jing, Daniel Wu, Edison Chen, Jackie Chan</t>
  </si>
  <si>
    <t>s3671</t>
  </si>
  <si>
    <t>Cities of Last Things</t>
  </si>
  <si>
    <t>Wi Ding Ho</t>
  </si>
  <si>
    <t>Jack Kao, Lee Hong-chi, Louise Grinberg, Huang Lu, Ding Ning</t>
  </si>
  <si>
    <t>Taiwan, China, France, United States</t>
  </si>
  <si>
    <t>s3679</t>
  </si>
  <si>
    <t>Parch√≠s: the Documentary</t>
  </si>
  <si>
    <t>Daniel Arasanz</t>
  </si>
  <si>
    <t>s4006</t>
  </si>
  <si>
    <t>Girl</t>
  </si>
  <si>
    <t>Lukas Dhont</t>
  </si>
  <si>
    <t>Victor Polster, Arieh Worthalter, Oliver Bodart, Tijmen Govaerts, Katelijne Damen, Valentijn Dhaenens, Magali Elali, Alice de Broqueville, Chris Thys, Angelo Tijssens</t>
  </si>
  <si>
    <t>s4157</t>
  </si>
  <si>
    <t>Alt-Right: Age of Rage</t>
  </si>
  <si>
    <t>Adam Bhala Lough</t>
  </si>
  <si>
    <t>Daryle Lamont Jenkins, Richard Spencer</t>
  </si>
  <si>
    <t>s4195</t>
  </si>
  <si>
    <t>The Doll</t>
  </si>
  <si>
    <t>Rocky Soraya</t>
  </si>
  <si>
    <t>Shandy Aulia, Denny Sumargo, Sara Wijayanto, Vitta Mariana Barrazza, Demian Aditya, Faiza Mahnur, Hans Gunawan, Aslam Abad, Annette Edoarda, Wenty Mamenda</t>
  </si>
  <si>
    <t>s4403</t>
  </si>
  <si>
    <t>Lommbock</t>
  </si>
  <si>
    <t>Christian Z√ºbert</t>
  </si>
  <si>
    <t>Lucas Gregorowicz, Moritz Bleibtreu, Louis Hofmann, Wotan Wilke M√∂hring, Alexandra Neldel, Melanie Winigir, Mavie H√∂rbiger, Dar Salim, Elmar Wepper, Antoine Monot Jr.</t>
  </si>
  <si>
    <t>s4434</t>
  </si>
  <si>
    <t>Do Dooni Chaar</t>
  </si>
  <si>
    <t>Habib Faisal</t>
  </si>
  <si>
    <t>Rishi Kapoor, Neetu Singh, Aditi Vasudev, Archit Krishna, Akhilendra Mishra, Natasha Rastogi, Manoj Bakshi, Supriya Shukla</t>
  </si>
  <si>
    <t>s4464</t>
  </si>
  <si>
    <t>Vaya</t>
  </si>
  <si>
    <t>Akin Omotoso</t>
  </si>
  <si>
    <t>Mncedisi Shabangu, Sihle Xaba, Sibusiso Msimang, Zimkhitha Nyoka, Warren Masemola, Nomonde Mbusi, Azwile Chamane, Harriet Lenabe</t>
  </si>
  <si>
    <t>s4516</t>
  </si>
  <si>
    <t>Kuntilanak</t>
  </si>
  <si>
    <t>Rizal Mantovani</t>
  </si>
  <si>
    <t>Sandrinna M Skornicki, Aur√©lie Moeremans, Fero Walandouw, Andryan Bima, Ciara Nadine Brosnan, Ali Fikry, Adlu Fahrezy, Nena Rosier, Naufal Ho, Aqi Singgih</t>
  </si>
  <si>
    <t>s4566</t>
  </si>
  <si>
    <t>Ek Main Aur Ekk Tu</t>
  </si>
  <si>
    <t>Shakun Batra</t>
  </si>
  <si>
    <t>Kareena Kapoor, Imran Khan, Boman Irani, Ram Kapoor, Ratna Pathak Shah, Zenobia Shroff, Soniya Mehra, Akshat Verma, Dana Lewis, Rajesh Khattar</t>
  </si>
  <si>
    <t>s4657</t>
  </si>
  <si>
    <t>Next Gen</t>
  </si>
  <si>
    <t>Kevin R. Adams, Joe Ksander</t>
  </si>
  <si>
    <t>John Krasinski, Charlyne Yi, Jason Sudeikis, Michael Pe√±a, David Cross, Constance Wu</t>
  </si>
  <si>
    <t>s4658</t>
  </si>
  <si>
    <t>Sierra Burgess Is A Loser</t>
  </si>
  <si>
    <t>Ian Samuels</t>
  </si>
  <si>
    <t>Shannon Purser, Kristine Froseth, RJ Cyler, Noah Centineo, Loretta Devine, Giorgia Whigham, Alice Lee, Lea Thompson, Alan Ruck, Mary Pat Gleason, Chrissy Metz</t>
  </si>
  <si>
    <t>s4827</t>
  </si>
  <si>
    <t>Maktub</t>
  </si>
  <si>
    <t>Oded Raz</t>
  </si>
  <si>
    <t>Guy Amir, Hanan Savyon, Itzik Cohen, Igal Naor</t>
  </si>
  <si>
    <t>s4829</t>
  </si>
  <si>
    <t>Set It Up</t>
  </si>
  <si>
    <t>Claire Scanlon</t>
  </si>
  <si>
    <t>Zoey Deutch, Glen Powell, Lucy Liu, Taye Diggs, Meredith Hagner, Pete Davidson, Tituss Burgess</t>
  </si>
  <si>
    <t>s5011</t>
  </si>
  <si>
    <t>Love Beats Rhymes</t>
  </si>
  <si>
    <t>RZA</t>
  </si>
  <si>
    <t>Azealia Banks, Lucien Laviscount, Jill Scott, Common, Lorraine Toussaint, Hana Mae Lee, Jeremie Harris</t>
  </si>
  <si>
    <t>s5107</t>
  </si>
  <si>
    <t>Bibi &amp; Tina: Tohuwabohu Total</t>
  </si>
  <si>
    <t>Lina Larissa Strahl, Lisa-Marie Koroll, Louis Held, Lea van Acken, Emilio Sakraya, Michael Maertens, Martin Seifert</t>
  </si>
  <si>
    <t>s5234</t>
  </si>
  <si>
    <t>The Death and Life of Marsha P. Johnson</t>
  </si>
  <si>
    <t>David France</t>
  </si>
  <si>
    <t>Greece</t>
  </si>
  <si>
    <t>Greece, United States</t>
  </si>
  <si>
    <t>s5403</t>
  </si>
  <si>
    <t>The Invisible Guest</t>
  </si>
  <si>
    <t>Paulo Oriol</t>
  </si>
  <si>
    <t>Mario Casas, Ana Wagener, Jos√© Coronado, B√°rbara Lennie, Francesc Orella, Paco Tous, David Selvas</t>
  </si>
  <si>
    <t>s5477</t>
  </si>
  <si>
    <t>BLAME!</t>
  </si>
  <si>
    <t>Hiroyuki Seshita</t>
  </si>
  <si>
    <t>Takahiro Sakurai, Kana Hanazawa, Sora Amamiya, Kazuhiro Yamaji, Mamoru Miyano, Aya Suzaki, Nobunaga Shimazaki, Yuki Kaji, Aki Toyosaki, Saori Hayami</t>
  </si>
  <si>
    <t>s5517</t>
  </si>
  <si>
    <t>Shepherds and Butchers</t>
  </si>
  <si>
    <t>Oliver Schmitz</t>
  </si>
  <si>
    <t>Steve Coogan, Andrea Riseborough, Garion Dowds, Robert Hobbs, Deon Lotz, Marcel Van Heerden, Lauren Steyn</t>
  </si>
  <si>
    <t>South Africa, United States, Germany</t>
  </si>
  <si>
    <t>s5553</t>
  </si>
  <si>
    <t>Toro</t>
  </si>
  <si>
    <t>Kike Ma√≠llo</t>
  </si>
  <si>
    <t>Mario Casas, Luis Tosar, Jos√© Sacrist√°n, Claudia Canal, Jos√© Manuel Poga, Ingrid Garc√≠a Jonsson, Luichi Mac√≠as</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</si>
  <si>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</si>
  <si>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</si>
  <si>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</si>
  <si>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</si>
  <si>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s6017</t>
  </si>
  <si>
    <t>5 Cowok Jagoan</t>
  </si>
  <si>
    <t>Anggy Umbara</t>
  </si>
  <si>
    <t>Ario Bayu, Arifin Putra, Dwi Sasono, Muhadkly Acho, Cornelio Sunny, Tika Bravani, Nirina Zubir, Ganindra Bimo, Verdi Solaiman</t>
  </si>
  <si>
    <t>s6058</t>
  </si>
  <si>
    <t>A Serious Man</t>
  </si>
  <si>
    <t>Michael Stuhlbarg, Richard Kind, Fred Melamed, Sari Lennick, Adam Arkin, Amy Landecker, Alan Mandell, Fyvush Finkel, Peter Breitmayer, Aaron Wolff, Jessica McManus, Brent Braunschweig</t>
  </si>
  <si>
    <t>s6110</t>
  </si>
  <si>
    <t>Albion: The Enchanted Stallion</t>
  </si>
  <si>
    <t>Castille Landon</t>
  </si>
  <si>
    <t>Daniel Sharman, Jennifer Morrison, Debra Messing, Stephen Dorff, John Cleese, Liam McIntyre, Richard Kind, Avery Arendes, Castille Landon</t>
  </si>
  <si>
    <t>s6149</t>
  </si>
  <si>
    <t>American Warfighter</t>
  </si>
  <si>
    <t>Jerry G. Angelo</t>
  </si>
  <si>
    <t>Jerry G. Angelo, Paul Logan, Joshua Santana, Carolina Castro, David Robbins, Michael King, Tom Crisp, Jennifer Marshall, Victoria Clare, Ryan Baumann, Isaac C. Singleton Jr., Said Faraj</t>
  </si>
  <si>
    <t>s6353</t>
  </si>
  <si>
    <t>Bobby Sands: 66 Days</t>
  </si>
  <si>
    <t>Brendan Byrne</t>
  </si>
  <si>
    <t>Ireland, United Kingdom</t>
  </si>
  <si>
    <t>s6446</t>
  </si>
  <si>
    <t>Chappaquiddick</t>
  </si>
  <si>
    <t>John Curran</t>
  </si>
  <si>
    <t>Jason Clarke, Kate Mara, Ed Helms, Bruce Dern, Jim Gaffigan, Olivia Thirlby, Clancy Brown, Taylor Nichols, John Fiore</t>
  </si>
  <si>
    <t>s6448</t>
  </si>
  <si>
    <t>Charlie's Angels: Full Throttle</t>
  </si>
  <si>
    <t>Cameron Diaz, Drew Barrymore, Lucy Liu, Bernie Mac, Crispin Glover, Justin Theroux, Robert Patrick, Demi Moore, Rodrigo Santoro, Shia LaBeouf, Matt LeBlanc, Luke Wilson, John Cleese</t>
  </si>
  <si>
    <t>s6493</t>
  </si>
  <si>
    <t>Clash of the Titans</t>
  </si>
  <si>
    <t>Louis Leterrier</t>
  </si>
  <si>
    <t>Sam Worthington, Liam Neeson, Ralph Fiennes, Jason Flemyng, Gemma Arterton, Alexa Davalos, Tine Stapelfeldt, Mads Mikkelsen, Luke Evans</t>
  </si>
  <si>
    <t>United States, United Kingdom, Australia</t>
  </si>
  <si>
    <t>s6530</t>
  </si>
  <si>
    <t>Consequences¬†</t>
  </si>
  <si>
    <t>s6662</t>
  </si>
  <si>
    <t>East Side Sushi</t>
  </si>
  <si>
    <t>Anthony Lucero</t>
  </si>
  <si>
    <t>Diana Elizabeth Torres, Yutaka Takeuchi, Rodrigo Duarte Clark, Kaya Jade Aguirre, Roji Oyama, Lane Nishikawa, Miyoko Sakatani</t>
  </si>
  <si>
    <t>s6678</t>
  </si>
  <si>
    <t>El fin de ETA</t>
  </si>
  <si>
    <t>Justin Webster</t>
  </si>
  <si>
    <t>s6727</t>
  </si>
  <si>
    <t>Eyyvah Eyyvah 2</t>
  </si>
  <si>
    <t>Demet Akbaƒü, Ata Demirer, √ñzge Borak, Salih Kalyon, Tanju Tuncel, Meray √úlgen, Bican G√ºnalan, Tarƒ±k √únl√ºoƒülu, Ay≈üenil ≈ûamlƒ±oƒülu</t>
  </si>
  <si>
    <t>s6816</t>
  </si>
  <si>
    <t>Functional Fitness</t>
  </si>
  <si>
    <t>Bob Rose</t>
  </si>
  <si>
    <t>s6863</t>
  </si>
  <si>
    <t>God's Not Dead: A Light in Darkness</t>
  </si>
  <si>
    <t>Michael Mason</t>
  </si>
  <si>
    <t>David A.R. White, John Corbett, Shane Harper, Ted McGinley, Jennifer Taylor, Benjamin A. Onyango, Tatum O'Neal, Cissy Houston</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</si>
  <si>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</si>
  <si>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</si>
  <si>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</si>
  <si>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</si>
  <si>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s7036</t>
  </si>
  <si>
    <t>I Am</t>
  </si>
  <si>
    <t>Onir</t>
  </si>
  <si>
    <t>Juhi Chawla, Rahul Bose, Nandita Das, Sanjay Suri, Manisha Koirala, Purab Kohli, Shernaz Patel, Abhimanyu Singh, Arjun Mathur, Radhika Apte</t>
  </si>
  <si>
    <t>India, Japan</t>
  </si>
  <si>
    <t>s7046</t>
  </si>
  <si>
    <t>I Dream Of Dance</t>
  </si>
  <si>
    <t>Maria Demeshkina Peek</t>
  </si>
  <si>
    <t>s7066</t>
  </si>
  <si>
    <t>Inconceivable</t>
  </si>
  <si>
    <t>Jonathan Baker</t>
  </si>
  <si>
    <t>Gina Gershon, Faye Dunaway, Nicolas Cage, Nicky Whelan, Natalie Eva Marie, Jonathan Baker, James Van Patten</t>
  </si>
  <si>
    <t>s7079</t>
  </si>
  <si>
    <t>Inkheart</t>
  </si>
  <si>
    <t>Iain Softley</t>
  </si>
  <si>
    <t>Brendan Fraser, Paul Bettany, Helen Mirren, Jim Broadbent, Andy Serkis, Sienna Guillory, Eliza Bennett, Rafi Gavron, Lesley Sharp, Jamie Foreman</t>
  </si>
  <si>
    <t>Germany, United Kingdom, United States</t>
  </si>
  <si>
    <t>s7155</t>
  </si>
  <si>
    <t>Justin Bieber: Never Say Never</t>
  </si>
  <si>
    <t>Justin Bieber, Ludacris, Usher Raymond, Jaden Smith, Miley Cyrus, Sean Kingston, Boyz II Men</t>
  </si>
  <si>
    <t>s7203</t>
  </si>
  <si>
    <t>Kill the Irishman</t>
  </si>
  <si>
    <t>Jonathan Hensleigh</t>
  </si>
  <si>
    <t>Ray Stevenson, Vincent D'Onofrio, Val Kilmer, Christopher Walken, Linda Cardellini, Fionnula Flanagan, Jason Butler Harner, Vinnie Jones, Paul Sorvino, Marcus Thomas, Tony Darrow</t>
  </si>
  <si>
    <t>s7449</t>
  </si>
  <si>
    <t>Merry Men: The Real Yoruba Demons</t>
  </si>
  <si>
    <t>Ramsey Nouah, Jim Iyke, Ayo Makun, Falz, Richard Mofe-Damijo, Iretiola Doyle, Damilola Adegbite, Rosaline Meurer, Jide Kosoko, Ali Nuhu, Segun Arinze, Francis Duru</t>
  </si>
  <si>
    <t>s7462</t>
  </si>
  <si>
    <t>Mirror Mirror</t>
  </si>
  <si>
    <t>Tarsem Singh</t>
  </si>
  <si>
    <t>Julia Roberts, Lily Collins, Armie Hammer, Nathan Lane, Mare Winningham, Michael Lerner, Sean Bean, Robert Emms, Danny Woodburn, Martin Klebba, Sebastian Saraceno, Jordan Prentice, Mark Povinelli, Joe Gnoffo, Ronald Lee Clark</t>
  </si>
  <si>
    <t>s7646</t>
  </si>
  <si>
    <t>Oh My Ghost 4</t>
  </si>
  <si>
    <t>s7790</t>
  </si>
  <si>
    <t>Prague</t>
  </si>
  <si>
    <t>Ashish R. Shukla</t>
  </si>
  <si>
    <t>Chandan Roy Sanyal, Elena Kazan, Kumar Mayank, Sonia Bindra, Arfi Lamba</t>
  </si>
  <si>
    <t>India, Switzerland</t>
  </si>
  <si>
    <t>s7810</t>
  </si>
  <si>
    <t>Quantum of Solace</t>
  </si>
  <si>
    <t>Daniel Craig, Olga Kurylenko, Mathieu Amalric, Judi Dench, Giancarlo Giannini, Gemma Arterton, Jeffrey Wright, David Harbour, Jesper Christensen, Anatole Taubman</t>
  </si>
  <si>
    <t>s7982</t>
  </si>
  <si>
    <t>Senna</t>
  </si>
  <si>
    <t>Asif Kapadia</t>
  </si>
  <si>
    <t>Ayrton Senna, Alain Prost, Frank Williams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</si>
  <si>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</si>
  <si>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</si>
  <si>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</si>
  <si>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</si>
  <si>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s8085</t>
  </si>
  <si>
    <t>Starred Up</t>
  </si>
  <si>
    <t>Jack O'Connell, Ben Mendelsohn, Rupert Friend, Sam Spruell, Anthony Welsh, David Ajala, Peter Ferdinando, Gershwyn Eustache Jnr, Ashley Chin, Raphael Sowole, Gilly Gilchrist, Tommy McDonnell</t>
  </si>
  <si>
    <t>s8091</t>
  </si>
  <si>
    <t>Sthaniya Sambaad</t>
  </si>
  <si>
    <t>Arjun Gourisaria, Moinak Biswas</t>
  </si>
  <si>
    <t>Suman Mukhopadhyay</t>
  </si>
  <si>
    <t>s8106</t>
  </si>
  <si>
    <t>Stripes</t>
  </si>
  <si>
    <t>Bill Murray, Harold Ramis, Warren Oates, P.J. Soles, Sean Young, John Candy, John Larroquette, John Voldstad, John Diehl, Lance LeGault, Judge Reinhold</t>
  </si>
  <si>
    <t>s8234</t>
  </si>
  <si>
    <t>The Bygone</t>
  </si>
  <si>
    <t>Graham Phillips, Parker Phillips</t>
  </si>
  <si>
    <t>Graham Phillips, Shawn Hatosy, Jamie McShane, Sydney Schafer, Tokala Black Elk, Jacqueline Toboni, Mike McColl, Jacob Ming-Trent</t>
  </si>
  <si>
    <t>s8289</t>
  </si>
  <si>
    <t>The End of the Tour</t>
  </si>
  <si>
    <t>Jason Segel, Jesse Eisenberg, Becky Ann Baker, Anna Chlumsky, Joan Cusack, Mamie Gummer, Ron Livingston, Mickey Sumner</t>
  </si>
  <si>
    <t>s8315</t>
  </si>
  <si>
    <t>The Frozen Ground</t>
  </si>
  <si>
    <t>Scott Walker</t>
  </si>
  <si>
    <t>Nicolas Cage, John Cusack, Vanessa Hudgens, Dean Norris, Radha Mitchell, 50 Cent, Kevin Dunn, Olga Valentina, Michael McGrady, Jodi Lyn O'Keefe</t>
  </si>
  <si>
    <t>s8373</t>
  </si>
  <si>
    <t>The Jane Austen Book Club</t>
  </si>
  <si>
    <t>Robin Swicord</t>
  </si>
  <si>
    <t>Maria Bello, Emily Blunt, Kathy Baker, Amy Brenneman, Maggie Grace, Jimmy Smits, Hugh Dancy, Marc Blucas, Lynn Redgrave, Kevin Zegers, Nancy Travis</t>
  </si>
  <si>
    <t>s8445</t>
  </si>
  <si>
    <t>The Only Mother To You All</t>
  </si>
  <si>
    <t>Ai-Ai de las Alas, Shaina Magdayao, Carlo Aquino, Alwyn Uytingco, Eugene Domingo, Deejay Durano, Serena Dalrymple, Jiro Manio, Yuki Kadooka, Cherry Pie Picache, Gloria Diaz</t>
  </si>
  <si>
    <t>s8526</t>
  </si>
  <si>
    <t>The Taking of Pelham 123</t>
  </si>
  <si>
    <t>Denzel Washington, John Travolta, Luis Guzm√°n, Victor Gojcaj, Robert Vataj, John Turturro, Michael Rispoli, Ramon Rodriguez, James Gandolfini, John Benjamin Hickey, Alex Kaluzhsky, Gbenga Akinnagbe</t>
  </si>
  <si>
    <t>s8547</t>
  </si>
  <si>
    <t>The Unknown Girl</t>
  </si>
  <si>
    <t>Jean-Pierre Dardenne, Luc Dardenne</t>
  </si>
  <si>
    <t>Ad√®le Haenel, Olivier Bonnaud, J√©r√©mie Renier, Louka Minnella, Christelle Cornil, Olivier Gourmet, Fabrizio Rongione, Thomas Doret</t>
  </si>
  <si>
    <t>s8675</t>
  </si>
  <si>
    <t>Viceroy's House</t>
  </si>
  <si>
    <t>Gurinder Chadha</t>
  </si>
  <si>
    <t>Hugh Bonneville, Gillian Anderson, Manish Dayal, Huma Qureshi, Michael Gambon, David Hayman, Simon Callow, Denzil Smith, Neeraj Kabi, Tanveer Ghani, Om Puri, Lily Travers</t>
  </si>
  <si>
    <t>United Kingdom, India, Sweden</t>
  </si>
  <si>
    <t>s8683</t>
  </si>
  <si>
    <t>Vizontele Tuuba</t>
  </si>
  <si>
    <t>Yƒ±lmaz Erdoƒüan, Tarƒ±k Akan, Altan Erkekli, Cezmi Baskƒ±n, ƒ∞clal Aydƒ±n, Demet Akbaƒü, Tuba √únsal, Tolga √áevik</t>
  </si>
  <si>
    <t>s8743</t>
  </si>
  <si>
    <t>Wild Wild West</t>
  </si>
  <si>
    <t>Will Smith, Kevin Kline, Kenneth Branagh, Salma Hayek, M. Emmet Walsh, Ted Levine, Frederique Van Der Wal, Musetta Vander, Sofia Eng, Bai Ling</t>
  </si>
  <si>
    <t>s8752</t>
  </si>
  <si>
    <t>Wish I Was Here</t>
  </si>
  <si>
    <t>Zach Braff</t>
  </si>
  <si>
    <t>Zach Braff, Kate Hudson, Donald Faison, Joey King, Josh Gad, Jim Parsons, Pierce Gagnon, Mandy Patinkin, Ashley Greene, Michael Weston</t>
  </si>
  <si>
    <t>s8769</t>
  </si>
  <si>
    <t>Y Tu Mam√° Tambi√©n</t>
  </si>
  <si>
    <t>Maribel Verd√∫, Gael Garc√≠a Bernal, Diego Luna, Daniel Gim√©nez Cacho, Ana L√≥pez Mercado, Nathan Grinberg, Ver√≥nica Langer, Mar√≠a Aura, Giselle Audirac, Arturo R√≠os, Andr√©s Almeida, Diana Bracho, Emilio Echevarr√≠a</t>
  </si>
  <si>
    <t>s181</t>
  </si>
  <si>
    <t>The Nutty Professor II: The Klumps</t>
  </si>
  <si>
    <t>Eddie Murphy, Janet Jackson, Larry Miller, John Ales, Richard Gant, Anna Maria Horsford, Melinda McGraw, Jamal Mixon, Gabriel Williams, Chris Elliott</t>
  </si>
  <si>
    <t>107 min</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</si>
  <si>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</si>
  <si>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</si>
  <si>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</si>
  <si>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</si>
  <si>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s439</t>
  </si>
  <si>
    <t>2 Weeks in Lagos</t>
  </si>
  <si>
    <t>Kathryn Fasegha</t>
  </si>
  <si>
    <t>Beverly Naya, Mawuli Gavor, Ajoke Silva, Jide Kosoko, Toyin Abraham, Okey Uzoeshi, Deyemi Okanlawon, Shaffy Bello, Tina Mba, Efe Irele</t>
  </si>
  <si>
    <t>s551</t>
  </si>
  <si>
    <t>Fear Street Part 1: 1994</t>
  </si>
  <si>
    <t>Leigh Janiak</t>
  </si>
  <si>
    <t>Kiana Madeira, Olivia Scott Welch, Benjamin Flores Jr., Julia Rehwald, Fred Hechinger, Ashley Zukerman, Maya Hawke, Darrell Britt-Gibson, Jordana Spiro, Jordyn DiNatale</t>
  </si>
  <si>
    <t>Horror Movies, LGBTQ Movies</t>
  </si>
  <si>
    <t>s857</t>
  </si>
  <si>
    <t>Strain</t>
  </si>
  <si>
    <t>Uduak-Obong Patrick</t>
  </si>
  <si>
    <t>Okey Uzoeshi, Angel Unigwe, Nifemi Lawal, Alex Usifo, Gloria Anozie-Young, Shushu Abubakar, Aproko Doctor</t>
  </si>
  <si>
    <t>s879</t>
  </si>
  <si>
    <t>Ferry</t>
  </si>
  <si>
    <t>Cecilia Verheyden</t>
  </si>
  <si>
    <t>Frank Lammers, Elise Schaap, Huub Stapel, Monic Hendrickx, Raymond Thiry, Maarten Heijmans, Yannick van de Velde</t>
  </si>
  <si>
    <t>Belgium, Netherlands</t>
  </si>
  <si>
    <t>s882</t>
  </si>
  <si>
    <t>I Am All Girls</t>
  </si>
  <si>
    <t>Donovan Marsh</t>
  </si>
  <si>
    <t>Erica Wessels, Hlubi Mboya, Deon Lotz, Brendon Daniels, Mothusi Magano</t>
  </si>
  <si>
    <t>s893</t>
  </si>
  <si>
    <t>Tottaa Pataaka Item Maal</t>
  </si>
  <si>
    <t>Aditya Kripalani</t>
  </si>
  <si>
    <t>Shalini Vatsa, Chitrangada Chakraborty, Vinay Sharma, Sonal Joshi, Kritika Pande</t>
  </si>
  <si>
    <t>s914</t>
  </si>
  <si>
    <t>Time to Dance</t>
  </si>
  <si>
    <t>Stanley Menino D'Costa</t>
  </si>
  <si>
    <t>Sooraj Pancholi, Isabelle Kaif, Rajpal Yadav, Waluscha D'Souza, Natasha Powell, Martin Rycroft, Amrit Maghera, Saqib Saleem</t>
  </si>
  <si>
    <t>s981</t>
  </si>
  <si>
    <t>D√ºg√ºn Dernek 2: S√ºnnet</t>
  </si>
  <si>
    <t>Sel√ßuk Aydemir</t>
  </si>
  <si>
    <t>Ahmet Kural, Murat Cemcir, Rasim √ñztekin, Devrim Yakut, Barƒ±≈ü Yƒ±ldƒ±z, ƒ∞nan Ula≈ü Torun, ≈ûinasi Yurtsever, Erdal Tosun</t>
  </si>
  <si>
    <t>s1089</t>
  </si>
  <si>
    <t>Thunder Force</t>
  </si>
  <si>
    <t>Ben Falcone</t>
  </si>
  <si>
    <t>Melissa McCarthy, Octavia Spencer, Jason Bateman, Bobby Cannavale, Pom Klementieff, Melissa Leo, Taylor Mosby, Marcella Lowery, Melissa Ponzio</t>
  </si>
  <si>
    <t>s1136</t>
  </si>
  <si>
    <t>Takers</t>
  </si>
  <si>
    <t>John Luessenhop</t>
  </si>
  <si>
    <t>Matt Dillon, Paul Walker, Chris Brown, Idris Elba, Jay Hernandez, Hayden Christensen, Michael Ealy, T.I., Marianne Jean-Baptiste, Zoe Saldana, Steve Harris, Johnathon Schaech</t>
  </si>
  <si>
    <t>s1220</t>
  </si>
  <si>
    <t>You're Everything To Me</t>
  </si>
  <si>
    <t>Tolga √ñrnek</t>
  </si>
  <si>
    <t>Tolga √áevik, Cengiz Bozkurt, Melis Birkan, Tuna √áevik</t>
  </si>
  <si>
    <t>s1261</t>
  </si>
  <si>
    <t>Crazy About Her</t>
  </si>
  <si>
    <t>Dani de la Orden</t>
  </si>
  <si>
    <t>√Ålvaro Cervantes, Susana Abaitua, Luis Zahera, Clara Segura, Aixa Villagr√°n, Paula Malia, Nil Cardoner, Txell Aixendri, Alberto San Juan</t>
  </si>
  <si>
    <t>s1312</t>
  </si>
  <si>
    <t>Namaste Wahala</t>
  </si>
  <si>
    <t>Hamisha Daryani Ahuja</t>
  </si>
  <si>
    <t>Ini Dima-Okojie, Ruslaan Mumtaz, Richard Mofe-Damijo, Joke Silva, Sujata Sehgal, Koye Kekere Ekun, Hamisha Daryani Ahuja, Anee Icha, Ibrahim Suleiman, Osas Ighodaro, Broda Shaggi</t>
  </si>
  <si>
    <t>s1345</t>
  </si>
  <si>
    <t>The Last Paradiso</t>
  </si>
  <si>
    <t>Rocco Ricciardulli</t>
  </si>
  <si>
    <t>Riccardo Scamarcio, Gaia Bermani Amaral, Valentina Cervi, Antonio Gerardi, Federica Torchetti, Anna Maria de Luca, Lucia Zotti, Nicoletta Carbonara, Donato Placido, Mimmo Mignemi</t>
  </si>
  <si>
    <t>s1369</t>
  </si>
  <si>
    <t>Below Zero</t>
  </si>
  <si>
    <t>Llu√≠s Qu√≠lez</t>
  </si>
  <si>
    <t>Javier Guti√©rrez, Karra Elejalde, Luis Callejo, Andr√©s Gertr√∫dix, Isak Ferriz, √âdgar Vittorino, Miquel Gelabert, Florin Opritescu, √Älex Monner, Patrick Criado</t>
  </si>
  <si>
    <t>s1551</t>
  </si>
  <si>
    <t>A California Christmas</t>
  </si>
  <si>
    <t>Lauren Swickard, Josh Swickard, Ali Afshar, David Del Rio, Natalia Mann, Katelyn Epperly, Gunnar Anderson, Julie Lancaster, Amanda Detmer</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</si>
  <si>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</si>
  <si>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</si>
  <si>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</si>
  <si>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</si>
  <si>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s1683</t>
  </si>
  <si>
    <t>Three Words to Forever</t>
  </si>
  <si>
    <t>Sharon Cuneta, Richard Gomez, Kathryn Bernardo, Liza Lorena, Freddie Webb, Tommy Esguerra, Joross Gamboa, Tobie Dela Cruz</t>
  </si>
  <si>
    <t>s1708</t>
  </si>
  <si>
    <t>A Very Special Love</t>
  </si>
  <si>
    <t>John Lloyd Cruz, Sarah Geronimo, Dante Rivero, Rowell Santiago, Johnny Revilla, Bing Pimental, Daphne Ose√±a-Paez, Al Tantay, Irma Adlawan, Arno Morales, Miles Ocampo</t>
  </si>
  <si>
    <t>s1769</t>
  </si>
  <si>
    <t>The Next Karate Kid</t>
  </si>
  <si>
    <t>Christopher Cain</t>
  </si>
  <si>
    <t>Pat Morita, Hilary Swank, Michael Ironside, Constance Towers, Chris Conrad, Arsenio "Sonny" Trinidad, Michael Cavalieri, Walton Goggins</t>
  </si>
  <si>
    <t>s1771</t>
  </si>
  <si>
    <t>Wheels of Fortune</t>
  </si>
  <si>
    <t>Matt Jones, Noureen DeWulf, John Ducey, Matty Cardarople, Jeff Fahey, Christina Moore, Gabriel Tigerman, Ali Afshar, Tyler Jacob Moore, Jessica Serfaty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</si>
  <si>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</si>
  <si>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</si>
  <si>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</si>
  <si>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</si>
  <si>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s1897</t>
  </si>
  <si>
    <t>√íl√≤t≈´r√©</t>
  </si>
  <si>
    <t>Beverly Osu, Sharon Ooja, Omowunmi Dada, Pearl Okorie, Wofai Samuel, Ikechukwu Onunaku, Kemi Lala Akindoju, Blossom Chukwujekwu, Adebukola Oladipupo, Omoni Oboli, Segun Arinze, Ada Ameh, Sambasa Nzeribe, Patrick Doyle, Gregory Ojefua</t>
  </si>
  <si>
    <t>s1900</t>
  </si>
  <si>
    <t>Turkish Dance School</t>
  </si>
  <si>
    <t>Binnur Kaya, Demet √ñzdemir, Uraz Kaygƒ±laroƒülu, Okan √áabalar, Bora Cengiz, Nergis √ñzt√ºrk, Berat Yenilmez, Meltem G√ºlen√ß, Hakan Salƒ±nmƒ±≈ü</t>
  </si>
  <si>
    <t>s2088</t>
  </si>
  <si>
    <t>Santana</t>
  </si>
  <si>
    <t>Chris Roland, Maradona Dias Dos Santos</t>
  </si>
  <si>
    <t>Paulo Americano, Raul Rosario, Rapulana Seiphemo, David O'Hara, Hakeem Kae-Kazim, Neide Vieira, Cigano Satyohamba, Nompilo Gwala</t>
  </si>
  <si>
    <t>South Africa, Angola</t>
  </si>
  <si>
    <t>s2098</t>
  </si>
  <si>
    <t>Rising Phoenix</t>
  </si>
  <si>
    <t>s2281</t>
  </si>
  <si>
    <t>Mumbai Delhi Mumbai</t>
  </si>
  <si>
    <t>Satish Rajwade</t>
  </si>
  <si>
    <t>Shiv Pandit, Piaa Bajpai</t>
  </si>
  <si>
    <t>s2295</t>
  </si>
  <si>
    <t>Desperados</t>
  </si>
  <si>
    <t>LP</t>
  </si>
  <si>
    <t>Nasim Pedrad, Anna Camp, Lamorne Morris, Heather Graham, Robbie Amell, Sarah Burns, Jessica Chaffin</t>
  </si>
  <si>
    <t>s2311</t>
  </si>
  <si>
    <t>David Foster: Off the Record</t>
  </si>
  <si>
    <t>David Foster</t>
  </si>
  <si>
    <t>s2334</t>
  </si>
  <si>
    <t>Ordinary People</t>
  </si>
  <si>
    <t>Eduardo Roy Jr.</t>
  </si>
  <si>
    <t>Ronwaldo Martin, Hasmine Killip, Maria Isabel Lopez, Raymond Lee, Erlinda Villalobos, Sue Prado</t>
  </si>
  <si>
    <t>s2505</t>
  </si>
  <si>
    <t>Karkar</t>
  </si>
  <si>
    <t>Ali Ragab</t>
  </si>
  <si>
    <t>Mohamed Saad, Hassan Hosny, Ragaa Al-Geddawy, Yasmin Abdulaziz, Alaa Morsy</t>
  </si>
  <si>
    <t>s2561</t>
  </si>
  <si>
    <t>S√≠, Mi Amor</t>
  </si>
  <si>
    <t>Pedro Flores Maldonado</t>
  </si>
  <si>
    <t>Yidd√° Eslava, Juli√°n Zucchi, Andr√©s Salas, Magdyel Ugaz, Pietro Sibille, Saskia Bernaola, Sebasti√°n Monteghirfo, Mayra Olivera</t>
  </si>
  <si>
    <t>s2588</t>
  </si>
  <si>
    <t>Mrs. Serial Killer</t>
  </si>
  <si>
    <t>Jacqueline Fernandez, Manoj Bajpayee, Mohit Raina, Zayn Marie Khan</t>
  </si>
  <si>
    <t>s2614</t>
  </si>
  <si>
    <t>Bir Baba Hindu</t>
  </si>
  <si>
    <t>Sermiyan Midyat, ≈ûafak Sezer, Nicole Faria, Burak Satƒ±bol</t>
  </si>
  <si>
    <t>Turkey, India</t>
  </si>
  <si>
    <t>s2627</t>
  </si>
  <si>
    <t>The Lift Boy</t>
  </si>
  <si>
    <t>Jonathan Augustin</t>
  </si>
  <si>
    <t>Moin Khan, Nyla Masood, Saagar Kale, Neha Bam, Aneesha Shah, Damian Alexander D'Souza, Kaustubh Narain, Shilpa Iyer, Nil Mani, Pallas Prajapati</t>
  </si>
  <si>
    <t>s2643</t>
  </si>
  <si>
    <t>Kolaiyuthir Kaalam</t>
  </si>
  <si>
    <t>Chakri Toleti</t>
  </si>
  <si>
    <t>Nayanthara, Bhoomika Chawla, Prem Kathir, Rohini Hattangadi, Pratap Pothen, Julian Freund</t>
  </si>
  <si>
    <t>s2647</t>
  </si>
  <si>
    <t>My Stupid Boss</t>
  </si>
  <si>
    <t>Bunga Citra Lestari, Reza Rahadian, Alex Abbad, Bront Palarae, Chew Kin Wah, Atikah Suhaime, Iskandar Zulkarnain, Melissa Karim, Richard Oh, Ting Tan</t>
  </si>
  <si>
    <t>s2688</t>
  </si>
  <si>
    <t>New Money</t>
  </si>
  <si>
    <t>Jemima Osunde, Blossom Chukwujekwu, Kate Henshaw-Nuttal, Dakore Akande, Wale Ojo, Wofai Fada, Osas Ighodaro Ajibade, Falz, Daniel Effiong, Adeolu Adefarasin</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</si>
  <si>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</si>
  <si>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</si>
  <si>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</si>
  <si>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</si>
  <si>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</si>
  <si>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s2746</t>
  </si>
  <si>
    <t>The Runaways</t>
  </si>
  <si>
    <t>Floria Sigismondi</t>
  </si>
  <si>
    <t>Kristen Stewart, Dakota Fanning, Michael Shannon, Stella Maeve, Scout Taylor-Compton, Alia Shawkat, Riley Keough, Johnny Lewis, Tatum O'Neal, Brett Cullen, Hannah Marks</t>
  </si>
  <si>
    <t>s2757</t>
  </si>
  <si>
    <t>Paharganj</t>
  </si>
  <si>
    <t>Rakesh Ranjan Kumar</t>
  </si>
  <si>
    <t>Lorena Franco, Bijesh Jayarajan, Neet Chowdhary, Rajeev Gaursingh, Karran Jeet, Rajesh Sharma, Gautam Kurup, Poonam Mathur, Salman Khan, Manish Devkush</t>
  </si>
  <si>
    <t>s3020</t>
  </si>
  <si>
    <t>NiNoKuni</t>
  </si>
  <si>
    <t>Yoshiyuki Momose</t>
  </si>
  <si>
    <t>Kento Yamazaki, Mackenyu, Mei Nagano, Mamoru Miyano, Maaya Sakamoto, Yuki Kaji, Kenjiro Tsuda, Koichi Yamadera, Masatoh Ibu, Tsuyoshi Muro</t>
  </si>
  <si>
    <t>s3116</t>
  </si>
  <si>
    <t>The First Lady</t>
  </si>
  <si>
    <t>Omoni Oboli, Alexx Ekubo, Chinedu Ikedieze, Joseph Benjamin, Yvonne Jegede, Anthony Monjaro, Taiwo Familoni, Jude Chukwuka, Emilyn Johnson-Ekpo, Udoka Oyeka</t>
  </si>
  <si>
    <t>s3155</t>
  </si>
  <si>
    <t>Seven and a half dates</t>
  </si>
  <si>
    <t>Biodun Stephen</t>
  </si>
  <si>
    <t>Mercy Johnson, Jim Iyke, Toyin Abraham, Sola Sobowale, Akin Lewis, Bayray McNwizu, Roxy Antak, Frank Donga, Ken Erics, Fathia Balogun</t>
  </si>
  <si>
    <t>s3168</t>
  </si>
  <si>
    <t>Celebrity Marriage</t>
  </si>
  <si>
    <t>Kanayo O. Kanayo, Tonto Dikeh, Jackie Appiah, Odunlade Adekola, Toyin Aimakhu, Osita Iheme, Francis Odega, Calista Okoronkwo, Susan Peters, Roselyn Ngissah</t>
  </si>
  <si>
    <t>s3210</t>
  </si>
  <si>
    <t>Crazy people</t>
  </si>
  <si>
    <t>Ramsey Nouah, Chigul, Sola Sobowale, Ireti Doyle, Ben Touitou, Francis Onwochei, Ememobong Nkana, Emem Inwang, Patrick Onyeke</t>
  </si>
  <si>
    <t>s3212</t>
  </si>
  <si>
    <t>Kalushi: The Story of Solomon Mahlangu</t>
  </si>
  <si>
    <t>Mandla Dube</t>
  </si>
  <si>
    <t>Thabo Rametsi, Thabo Malema, Welile Nzuza, Jafta Mamabolo, Louw Venter, Pearl Thusi</t>
  </si>
  <si>
    <t>s3262</t>
  </si>
  <si>
    <t>Suffragette</t>
  </si>
  <si>
    <t>Carey Mulligan, Helena Bonham Carter, Brendan Gleeson, Anne-Marie Duff, Ben Whishaw, Romola Garai, Meryl Streep, Finbar Lynch, Natalie Press, Samuel West, Geoff Bell, Amanda Lawrence, Shelley Longworth</t>
  </si>
  <si>
    <t>s3265</t>
  </si>
  <si>
    <t>Earthquake Bird</t>
  </si>
  <si>
    <t>Wash Westmoreland</t>
  </si>
  <si>
    <t>Alicia Vikander, Riley Keough, Naoki Kobayashi, Jack Huston, Kiki Sukezane, Yoshiko Sakuma, Ken Yamamura, Kazuhiro Muroyama, Akiko Iwase, Crystal Kay</t>
  </si>
  <si>
    <t>United Kingdom, Japan, United States</t>
  </si>
  <si>
    <t>s3349</t>
  </si>
  <si>
    <t>The Man Without Gravity</t>
  </si>
  <si>
    <t>Marco Bonfanti</t>
  </si>
  <si>
    <t>Elio Germano, Michela Cescon, Elena Cotta, Silvia D'Amico, Vincent Scarito</t>
  </si>
  <si>
    <t>Italy, Belgium</t>
  </si>
  <si>
    <t>s3523</t>
  </si>
  <si>
    <t>Shanghai Fortress</t>
  </si>
  <si>
    <t>Teng Huatao</t>
  </si>
  <si>
    <t>Lu Han, Shu Qi, Shi Liang, Godfrey Gao, Wang Gongliang, Wang Sen, Sun Jialing, Vincent Matile</t>
  </si>
  <si>
    <t>s3603</t>
  </si>
  <si>
    <t>Jaoon Kahan Bata Ae Dil</t>
  </si>
  <si>
    <t>Aadish Keluskar</t>
  </si>
  <si>
    <t>Khushboo Upadhyay, Rohit Kokate, Himanshu Kohli, Mohammed Shakir</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</si>
  <si>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</si>
  <si>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</si>
  <si>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</si>
  <si>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</si>
  <si>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t>
  </si>
  <si>
    <t>Paraguay, Argentina</t>
  </si>
  <si>
    <t>s4617</t>
  </si>
  <si>
    <t>Big Miracle</t>
  </si>
  <si>
    <t>Ken Kwapis</t>
  </si>
  <si>
    <t>Drew Barrymore, John Krasinski, Kristen Bell, Dermot Mulroney, Tim Blake Nelson, Vinessa Shaw, Ted Danson, Stephen Root, Rob Riggle, Michael Gaston</t>
  </si>
  <si>
    <t>s4794</t>
  </si>
  <si>
    <t>Deewana Main Deewana</t>
  </si>
  <si>
    <t>K.C. Bokadia</t>
  </si>
  <si>
    <t>Govinda, Priyanka Chopra, Kader Khan, Prem Chopra, Shakti Kapoor, Sharat Saxena, Himani Shivpuri, Johnny Lever</t>
  </si>
  <si>
    <t>s4928</t>
  </si>
  <si>
    <t>Beyond Skyline</t>
  </si>
  <si>
    <t>Liam O'Donnell</t>
  </si>
  <si>
    <t>Frank Grillo, Bojana Novakovic, Jonny Weston, Callan Mulvey, Antonio Fargas, Yayan Ruhian, Pamelyn Chee, Jacob Vargas, Iko Uwais</t>
  </si>
  <si>
    <t>United States, Canada, Indonesia, United Kingdom, China, Singapore</t>
  </si>
  <si>
    <t>s5241</t>
  </si>
  <si>
    <t>Generation Iron 2</t>
  </si>
  <si>
    <t>s5294</t>
  </si>
  <si>
    <t>Berserk: The Golden Age Arc III - The Advent</t>
  </si>
  <si>
    <t>Hiroaki Iwanaga, Takahiro Sakurai, Toa Yukinari, Yuki Kaji, Yoshiro Matsumoto, Minako Kotobuki, Takahiro Fujiwara, Kazuki Yao, Yuichi Nakamura, Aki Toyosaki, Akio Otsuka</t>
  </si>
  <si>
    <t>s5529</t>
  </si>
  <si>
    <t>Bibi &amp; Tina: Girls Versus Boys</t>
  </si>
  <si>
    <t>Lina Larissa Strahl, Lisa-Marie Koroll, Tilman P√∂rzgen, Philipp Laude, Charly H√ºbner, Louis Held, Benjamin Lutzke, Max von der Groeben, Kostja Ullmann, Michael Maertens, Fabian Buch, Winnie B√∂we</t>
  </si>
  <si>
    <t>s5548</t>
  </si>
  <si>
    <t>Killa</t>
  </si>
  <si>
    <t>Avinash Arun</t>
  </si>
  <si>
    <t>Amruta Subhash, Archit Deodhar, Parth Bhalerao, Gaurish Gawade, Atharva Upasni, Swandand Raikar, Shrikant Yadav, Umesh Jagtap, Shivalati Bokil, Jui Kahate</t>
  </si>
  <si>
    <t>s5603</t>
  </si>
  <si>
    <t>Rush: Beyond the Lighted Stage</t>
  </si>
  <si>
    <t>Sam Dunn, Scot McFadyen</t>
  </si>
  <si>
    <t>s5715</t>
  </si>
  <si>
    <t>Divines</t>
  </si>
  <si>
    <t>Houda Benyamina</t>
  </si>
  <si>
    <t>D√©borah Lukumuena, Jisca Kalvanda, K√©vin Mischel, Majdouline Idrissi, Oulaya Amamra, Yasin Houicha</t>
  </si>
  <si>
    <t>France, Qatar</t>
  </si>
  <si>
    <t>s5736</t>
  </si>
  <si>
    <t>Spanish Affair 2</t>
  </si>
  <si>
    <t>Emilio Mart√≠nez L√°zaro</t>
  </si>
  <si>
    <t>Dani Rovira, Clara Lago, Karra Elejalde, Carmen Machi, Bel√©n Cuesta, Berto Romero, Rosa Mar√≠a Sard√†, Alfonso S√°nchez, Alberto L√≥pez, Josep Maria Riera</t>
  </si>
  <si>
    <t>s5739</t>
  </si>
  <si>
    <t>Into the Inferno</t>
  </si>
  <si>
    <t>United Kingdom, Germany, Canada</t>
  </si>
  <si>
    <t>s5874</t>
  </si>
  <si>
    <t>Ip Man</t>
  </si>
  <si>
    <t>Donnie Yen, Simon Yam, Louis Fan, Lam Ka Tung, Xing Yu, Wong You-nam, Chen Zhi Hui, Lynn Hung, Hiroyuki Ikeuchi</t>
  </si>
  <si>
    <t>s5998</t>
  </si>
  <si>
    <t>2015 Dream Concert</t>
  </si>
  <si>
    <t>4Minute, B1A4, BtoB, ELSIE, EXID, EXO, Got7, INFINITE, KARA, Shinee, Sistar, VIXX, Nine Muses, BTS, Secret, Topp Dogg</t>
  </si>
  <si>
    <t>s6098</t>
  </si>
  <si>
    <t>Afterschool</t>
  </si>
  <si>
    <t>Ezra Miller, Addison Timlin, Jeremy Allen White, Michael Stuhlbarg, Emory Cohen, David Costabile, Rosemarie DeWitt, Dariusz M. Uczkowski, Gary Wilmes, Paul Sparks, Alexandra Neil, Lee Wilkof</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</si>
  <si>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</si>
  <si>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</si>
  <si>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</si>
  <si>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</si>
  <si>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</si>
  <si>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s6230</t>
  </si>
  <si>
    <t>Bangkok Hell</t>
  </si>
  <si>
    <t>Manop Janjarasskul</t>
  </si>
  <si>
    <t>Chalad Na Songkhla, Sahatchai 'Stop' Chumrum, Pornchai Hongrattanaporn, Kongsak Kaenmeepol, Samart Saengsa-Ngiam, Suthpong Kanithanon</t>
  </si>
  <si>
    <t>s6623</t>
  </si>
  <si>
    <t>Dolphin Tale 2</t>
  </si>
  <si>
    <t>Charles Martin Smith</t>
  </si>
  <si>
    <t>Morgan Freeman, Ashley Judd, Harry Connick Jr., Kris Kristofferson, Nathan Gamble, Austin Stowell, Juliana Harkavy, Charles Martin Smith, Austin Highsmith, Cozi Zuehlsdorff</t>
  </si>
  <si>
    <t>s6704</t>
  </si>
  <si>
    <t>Equilibrium</t>
  </si>
  <si>
    <t>Kurt Wimmer</t>
  </si>
  <si>
    <t>Christian Bale, Emily Watson, Taye Diggs, Angus Macfadyen, Sean Bean, Sean Pertwee, Matthew Harbour, William Fichtner</t>
  </si>
  <si>
    <t>s6831</t>
  </si>
  <si>
    <t>Gehenna: Where Death Lives</t>
  </si>
  <si>
    <t>Hiroshi Katagiri</t>
  </si>
  <si>
    <t>Eva Swan, Simon Phillips, Justin Gordon, Doug Jones, Lance Henriksen, Matthew Edward Hegstrom, Patrick Gorman, Sean Sprawling, Masashi Odate</t>
  </si>
  <si>
    <t>s6949</t>
  </si>
  <si>
    <t>Heal</t>
  </si>
  <si>
    <t>Kelly Noonan</t>
  </si>
  <si>
    <t>Kelly Noonan, Deepak Chopra, Michael Beckwith, Joe Dispenza, Dr. Jeffrey Thompson, Gregg Braden, Joan Borysenko, Marianne Williamson</t>
  </si>
  <si>
    <t>s7037</t>
  </si>
  <si>
    <t>I Am Bolt</t>
  </si>
  <si>
    <t>Benjamin Turner, Gabe Turner</t>
  </si>
  <si>
    <t>Usain Bolt</t>
  </si>
  <si>
    <t>s7151</t>
  </si>
  <si>
    <t>Junebug</t>
  </si>
  <si>
    <t>Phil Morrison</t>
  </si>
  <si>
    <t>Amy Adams, Embeth Davidtz, Ben McKenzie, Alessandro Nivola, Frank Hoyt Taylor, Celia Weston, Scott Wilson, Jill Wagner, Victoria Jackson, Chuck Russell, Jerry Minor, Matt Besser</t>
  </si>
  <si>
    <t>s7243</t>
  </si>
  <si>
    <t>Kung Fu Yoga</t>
  </si>
  <si>
    <t>Jackie Chan, Disha Patani, Amyra Dastur, Sonu Sood, Aarif Rahman, Miya Muqi, Zhang Yixing, Eric Tsang</t>
  </si>
  <si>
    <t>China, India, Nepal</t>
  </si>
  <si>
    <t>s7365</t>
  </si>
  <si>
    <t>Maacher Jhol</t>
  </si>
  <si>
    <t>Pratim D. Gupta</t>
  </si>
  <si>
    <t>Ritwick Chakraborty, Mamata Shankar, Paoli Dam, Kaya Blocksage, Sauraseni Maitra, Arjun Chakrabarty</t>
  </si>
  <si>
    <t>s7404</t>
  </si>
  <si>
    <t>Marauders</t>
  </si>
  <si>
    <t>Bruce Willis, Christopher Meloni, Dave Bautista, Adrian Grenier, Johnathon Schaech, Lydia Hull, Tyler Jon Olson, Christopher Rob Bowen, Richie Chance</t>
  </si>
  <si>
    <t>s7473</t>
  </si>
  <si>
    <t>Mission of Honor</t>
  </si>
  <si>
    <t>David Blair</t>
  </si>
  <si>
    <t>Iwan Rheon, Milo Gibson, Stefanie Martini, Marcin Doroci≈Ñski, Krystof H√°dek, Christopher Jaciow</t>
  </si>
  <si>
    <t>United Kingdom, Poland</t>
  </si>
  <si>
    <t>s7642</t>
  </si>
  <si>
    <t>Off Course</t>
  </si>
  <si>
    <t>Nacho G. Velilla</t>
  </si>
  <si>
    <t>Yon Gonz√°lez, Juli√°n L√≥pez, Blanca Su√°rez, Malena Alterio, √örsula Corber√≥, Miki Esparb√©, Younes Bachir, Javier C√°mara, Carmen Machi, Jos√© Sacrist√°n</t>
  </si>
  <si>
    <t>s7654</t>
  </si>
  <si>
    <t>Onaatah</t>
  </si>
  <si>
    <t>Pradip Kurbah</t>
  </si>
  <si>
    <t>Sweety Pala, Merlvin Mukhim, Richard Kharpuri, Enshon Lamare, Mary Nonghuloo, Destina Mawrie, Anvil Laloo, Tashneem Lyngdoh</t>
  </si>
  <si>
    <t>s7874</t>
  </si>
  <si>
    <t>Rivaaz</t>
  </si>
  <si>
    <t>Ashok Nanda</t>
  </si>
  <si>
    <t>Deepti Naval, Vijay Raaz, Meghna Naidu, Saadhika Randhawa, Ritisha Vijayvargya, Manoj Biddvai, Sayaji Shinde, Reema Lagoo</t>
  </si>
  <si>
    <t>s7928</t>
  </si>
  <si>
    <t>Sameer Abu Alneel</t>
  </si>
  <si>
    <t>Ahmed Mekky, Nicole Saba, Mohamed Lotfy, Hussien El Imam, Dina El-Sherbiny, Said Tarabeek, Alaa Morsy, Edward Fouad, Abdalah Mishrif, Youssef Eid</t>
  </si>
  <si>
    <t>s8033</t>
  </si>
  <si>
    <t>Skiptrace</t>
  </si>
  <si>
    <t>Jackie Chan, Johnny Knoxville, Fan Bingbing, Eric Tsang, Eve Torres, Winston Chao</t>
  </si>
  <si>
    <t>China, Hong Kong, United States</t>
  </si>
  <si>
    <t>s8040</t>
  </si>
  <si>
    <t>Sliver</t>
  </si>
  <si>
    <t>Phillip Noyce</t>
  </si>
  <si>
    <t>Sharon Stone, William Baldwin, Tom Berenger, Polly Walker, Colleen Camp, Amanda Foreman, Martin Landau, CCH Pounder, Nina Foch, Keene Curtis</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</si>
  <si>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</si>
  <si>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</si>
  <si>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</si>
  <si>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</si>
  <si>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</si>
  <si>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s8185</t>
  </si>
  <si>
    <t>The Adventures of Tintin</t>
  </si>
  <si>
    <t>Steven Spielberg</t>
  </si>
  <si>
    <t>Jamie Bell, Andy Serkis, Daniel Craig, Nick Frost, Simon Pegg, Daniel Mays, Gad Elmaleh, Toby Jones, Joe Starr</t>
  </si>
  <si>
    <t>United States, New Zealand, United Kingdom</t>
  </si>
  <si>
    <t>s8227</t>
  </si>
  <si>
    <t>The Break-Up</t>
  </si>
  <si>
    <t>Vince Vaughn, Jennifer Aniston, Joey Lauren Adams, Cole Hauser, Jon Favreau, Jason Bateman, Judy Davis, Justin Long, Ivan Sergei, John Michael Higgins, Ann-Margret, Vernon Vaughn, Vincent D'Onofrio</t>
  </si>
  <si>
    <t>s8247</t>
  </si>
  <si>
    <t>The Chosen Ones</t>
  </si>
  <si>
    <t>Nancy Talamantes, √ìscar Torres, Leidi Guti√©rrez, Jos√© Santill√°n Cabuto, Edward Coward, Alicia Qui√±onez, Raquel Presa, Susana P√©rez, Gisela Madrigal, Jorge Calderon, Felipe Tututi</t>
  </si>
  <si>
    <t>Mexico, France</t>
  </si>
  <si>
    <t>s8292</t>
  </si>
  <si>
    <t>The Exception</t>
  </si>
  <si>
    <t>David Leveaux</t>
  </si>
  <si>
    <t>Lily James, Jai Courtney, Christopher Plummer, Janet McTeer, Ben Daniels, Eddie Marsan, Anton Lesser, Mark Dexter, Kris Cuppens</t>
  </si>
  <si>
    <t>s8320</t>
  </si>
  <si>
    <t>The Ghost Who Walks</t>
  </si>
  <si>
    <t>Cody Stokes</t>
  </si>
  <si>
    <t>Garland Scott, Frank Mosley, Alexia Rasmussen, Gil Darnell, Dasha Nekrasova, Nattalyee Randall, Linda Kennedy, Peter Mayer, Curtis York, Dennis Lebby</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</si>
  <si>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</si>
  <si>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</si>
  <si>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</si>
  <si>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</si>
  <si>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</si>
  <si>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s8488</t>
  </si>
  <si>
    <t>The Riot Club</t>
  </si>
  <si>
    <t>Lone Scherfig</t>
  </si>
  <si>
    <t>Sam Claflin, Max Irons, Douglas Booth, Jessica Brown Findlay, Holliday Grainger, Natalie Dormer, Olly Alexander, Matthew Beard, Gordon Brown, Jack Farthing, Freddie Fox</t>
  </si>
  <si>
    <t>s8533</t>
  </si>
  <si>
    <t>The Time Traveler's Wife</t>
  </si>
  <si>
    <t>Robert Schwentke</t>
  </si>
  <si>
    <t>Rachel McAdams, Eric Bana, Arliss Howard, Ron Livingston, Stephen Tobolowsky, Michelle Nolden, Jane McLean, Hailey McCann, Tatum McCann, Brooklynn Proulx, Alex Ferris</t>
  </si>
  <si>
    <t>s8577</t>
  </si>
  <si>
    <t>This Is Not What I Expected</t>
  </si>
  <si>
    <t>Derek Hui</t>
  </si>
  <si>
    <t>Takeshi Kaneshiro, Zhou Dongyu, Sun Yizhou, Ming Xi, Tony Yang, Lin Chi-ling</t>
  </si>
  <si>
    <t>s8780</t>
  </si>
  <si>
    <t>Yes or No 2.5</t>
  </si>
  <si>
    <t>Kirati Nakintanon</t>
  </si>
  <si>
    <t>Supanart Jittaleela, Pimpakan Bangchawong, Chansakorn Kittiwattanakorn, Sunanta Yoonniyom</t>
  </si>
  <si>
    <t>International Movies, LGBTQ Movies, Romantic Movies</t>
  </si>
  <si>
    <t>s130</t>
  </si>
  <si>
    <t>An Unfinished Life</t>
  </si>
  <si>
    <t>Robert Redford, Jennifer Lopez, Morgan Freeman, Josh Lucas, Damian Lewis, Camryn Manheim, Becca Gardner, Lynda Boyd, Rob Hayter, P. Lynn Johnson</t>
  </si>
  <si>
    <t>108 min</t>
  </si>
  <si>
    <t>s139</t>
  </si>
  <si>
    <t>Dear John</t>
  </si>
  <si>
    <t>Channing Tatum, Amanda Seyfried, Richard Jenkins, Henry Thomas, D.J. Cotrona, Cullen Moss, Gavin McCulley, Jose Lucena Jr., Keith Robinson, Scott Porter</t>
  </si>
  <si>
    <t>s229</t>
  </si>
  <si>
    <t>The November Man</t>
  </si>
  <si>
    <t>Roger Donaldson</t>
  </si>
  <si>
    <t>Pierce Brosnan, Luke Bracey, Olga Kurylenko, Eliza Taylor, Caterina Scorsone, Bill Smitrovich, Will Patton, Amila Terzimehic, Lazar Ristovski, Mediha Musliovic</t>
  </si>
  <si>
    <t>s286</t>
  </si>
  <si>
    <t>The Railway Man</t>
  </si>
  <si>
    <t>Jonathan Teplitzky</t>
  </si>
  <si>
    <t>Colin Firth, Nicole Kidman, Jeremy Irvine, Stellan Skarsg√•rd, Sam Reid, Hiroyuki Sanada, Michael MacKenzie, Tom Stokes</t>
  </si>
  <si>
    <t>Switzerland, United Kingdom, Australia</t>
  </si>
  <si>
    <t>s508</t>
  </si>
  <si>
    <t>Three Thieves</t>
  </si>
  <si>
    <t>Udoka Oyeka</t>
  </si>
  <si>
    <t>Koye Kekere Ekun, Shawn Faqua, Frank Donga, Lucianne Akpabio, Shaffy Bello, Angel Unigwe, Kalu Ikeagwu, Enado Odigie, Wofai Egu Ewa, Eric Obinna</t>
  </si>
  <si>
    <t>s568</t>
  </si>
  <si>
    <t>Congo</t>
  </si>
  <si>
    <t>Frank Marshall</t>
  </si>
  <si>
    <t>Dylan Walsh, Laura Linney, Ernie Hudson, Tim Curry, Joe Don Baker, Grant Heslov, Adewale Akinnuoye-Agbaje, Mary Ellen Trainor</t>
  </si>
  <si>
    <t>s598</t>
  </si>
  <si>
    <t>Talladega Nights: The Ballad of Ricky Bobby</t>
  </si>
  <si>
    <t>Will Ferrell, John C. Reilly, Sacha Baron Cohen, Gary Cole, Michael Clarke Duncan, Leslie Bibb, Jane Lynch, Amy Adams, Andy Richter, Molly Shannon</t>
  </si>
  <si>
    <t>Action &amp; Adventure, Comedies, Sports Movies</t>
  </si>
  <si>
    <t>s650</t>
  </si>
  <si>
    <t>Broken</t>
  </si>
  <si>
    <t>Anurin Nwunembom</t>
  </si>
  <si>
    <t>Syndy Emade, John Dumelo, Nchifor Valery, Alenne Menget, Ojong Felix, Nabila Rodriguez, T. Pana Wynchester, Eyebe Beniamin, Kougoin Kenneth Yuh, Otia Vitalis</t>
  </si>
  <si>
    <t>s815</t>
  </si>
  <si>
    <t>The Four Seasons</t>
  </si>
  <si>
    <t>Alan Alda</t>
  </si>
  <si>
    <t>Alan Alda, Carol Burnett, Len Cariou, Sandy Dennis, Rita Moreno, Jack Weston, Bess Armstrong, Elizabeth Alda, Beatrice Alda</t>
  </si>
  <si>
    <t>s1087</t>
  </si>
  <si>
    <t>Ojukokoro: Greed</t>
  </si>
  <si>
    <t>Dare Olaitan</t>
  </si>
  <si>
    <t>Seun Ajayi, Zainab Balogun, Sammie Eddie, Linda Ejiofor, Charles Etubiebi, Shawn Faqua, Lord Frank, Ikubese Emmanuel Ifeanyi, Somkele Iyamah, Ali Nuhu, Wale Ojo</t>
  </si>
  <si>
    <t>s1177</t>
  </si>
  <si>
    <t>Any Crybabies Around?</t>
  </si>
  <si>
    <t>Takuma Sato</t>
  </si>
  <si>
    <t>Taiga Nakano, Riho Yoshioka, Kanichiro, Takashi Yamanaka, Kimiko Yo, Toshiro Yanagiba</t>
  </si>
  <si>
    <t>s1233</t>
  </si>
  <si>
    <t>Dogwashers</t>
  </si>
  <si>
    <t>Carlos Moreno</t>
  </si>
  <si>
    <t>Christian Tappan, Anderson Ballesteros, John √Ålex Toro, Ulises Gonz√°lez, Leonor L√≥pez, Hector Mauricio Mejia, Johnnie Castillo, Isabella Licht Delgado, Marlon P√©rez Cruz, Kevin Andr√©s Mu√±oz</t>
  </si>
  <si>
    <t>s1331</t>
  </si>
  <si>
    <t>The World We Make</t>
  </si>
  <si>
    <t>Brian Baugh</t>
  </si>
  <si>
    <t>Caleb Castille, Rose Reid, Kevin Sizemore, Gregory Alan Williams</t>
  </si>
  <si>
    <t>s1382</t>
  </si>
  <si>
    <t>Hire a Woman</t>
  </si>
  <si>
    <t>Ifeanyi Ikpoenyi</t>
  </si>
  <si>
    <t>Alexx Ekubo, Nancy Isime, Mike Godson, Belinda Effah, Ifu Ennada, Uzor Arukwe, Uche Nwaefuna, Erica Nlewedim</t>
  </si>
  <si>
    <t>s1398</t>
  </si>
  <si>
    <t>A Monster Calls</t>
  </si>
  <si>
    <t>J.A. Bayona</t>
  </si>
  <si>
    <t>Lewis MacDougall, Sigourney Weaver, Felicity Jones, Liam Neeson, Toby Kebbell, Ben Moor, James Melville, Oliver Steer, Dominic Boyle, Geraldine Chaplin, Jennifer Lim</t>
  </si>
  <si>
    <t>United Kingdom, Spain, United States</t>
  </si>
  <si>
    <t>s1568</t>
  </si>
  <si>
    <t>The Panti Sisters</t>
  </si>
  <si>
    <t>Paolo Ballesteros, Martin del Rosario, Christian Bables, John Arcilla, Carmi Martin, Rosanna Roces, Joross Gamboa, Via Antonio, Roxanne Barcelo</t>
  </si>
  <si>
    <t>s1599</t>
  </si>
  <si>
    <t>Between Maybes</t>
  </si>
  <si>
    <t>Jason Paul Laxamana</t>
  </si>
  <si>
    <t>Gerald Anderson, Julia Barretto, Yayo Aguila, Christian Vazquez</t>
  </si>
  <si>
    <t>s1632</t>
  </si>
  <si>
    <t>Rust Creek</t>
  </si>
  <si>
    <t>Jen McGowan</t>
  </si>
  <si>
    <t>Hermione Corfield, Jay Paulson, Sean O'Bryan, Micah Hauptman, Micah Hauptman, Daniel R. Hill, Jeremy Glazer, John Marshall Jones, Laura Guzman, Jake Kidwell</t>
  </si>
  <si>
    <t>s1665</t>
  </si>
  <si>
    <t>Machete Kills</t>
  </si>
  <si>
    <t>Danny Trejo, Sof√≠a Vergara, Charlie Sheen, Michelle Rodriguez, Demi√°n Bichir, Amber Heard, Mel Gibson, William Sadler, Alexa PenaVega, Antonio Banderas, Lady Gaga, Cuba Gooding Jr., Jessica Alba, Walton Goggins, Vanessa Hudgens</t>
  </si>
  <si>
    <t>s1676</t>
  </si>
  <si>
    <t>Break Ke Baad</t>
  </si>
  <si>
    <t>Danish Aslam</t>
  </si>
  <si>
    <t>Imran Khan, Deepika Padukone, Shahana Goswami, Lillete Dubey, Sharmila Tagore, Navin Nischol, Parzan Dastur, Neelu Kohli, Ziyah Vastani, Yudhishtir Urs, Grady McGahan</t>
  </si>
  <si>
    <t>s1827</t>
  </si>
  <si>
    <t>The Little Wars</t>
  </si>
  <si>
    <t>Soraya Khoury, Nabil Isma√Øl, Roger Hawa, Reda Khoury, Youcef Hosni, Rifaat Tarabay</t>
  </si>
  <si>
    <t>France, Lebanon</t>
  </si>
  <si>
    <t>s2035</t>
  </si>
  <si>
    <t>So Much Love to Give</t>
  </si>
  <si>
    <t>Marcos Carnevale</t>
  </si>
  <si>
    <t>Adri√°n Suar, Soledad Villamil, Gabriela Toscano, Alan Sabbagh, Dar√≠o Barassi, Magela Zanotta, Betiana Blum</t>
  </si>
  <si>
    <t>s2188</t>
  </si>
  <si>
    <t>Seriously Single</t>
  </si>
  <si>
    <t>Katleho Ramaphakela, Rethabile Ramaphakela</t>
  </si>
  <si>
    <t>Fulu Mugovhani, Tumi Morake, Bohang Moeko, Yonda Thomas</t>
  </si>
  <si>
    <t>s2356</t>
  </si>
  <si>
    <t>Disclosure</t>
  </si>
  <si>
    <t>s2380</t>
  </si>
  <si>
    <t>An Evening with Beverly Luff Linn</t>
  </si>
  <si>
    <t>Jim Hosking</t>
  </si>
  <si>
    <t>Aubrey Plaza, Emile Hirsch, Jemaine Clement, Craig Robinson, Matt Berry, Zach Cherry, Maria Bamford, Michael D. Cohen, Sky Elobar, Jacob Wysocki, John Kerry, Bettina Devin, Gil Gex</t>
  </si>
  <si>
    <t>s2387</t>
  </si>
  <si>
    <t>Wira</t>
  </si>
  <si>
    <t>Hairul Azreen, Fify Azmi, Ismi Melinda, Hilal Azman, Dain Said, Yayan Ruhian, Henley Hii, Josiah Hogan</t>
  </si>
  <si>
    <t>s2621</t>
  </si>
  <si>
    <t>Neseli Hayat</t>
  </si>
  <si>
    <t>Yƒ±lmaz Erdoƒüan, Ersin Korkut, B√º≈üra Pekin, Erdal Tosun, Rƒ±za Akƒ±n, Sinan Bengier, Cezmi Baskƒ±n, Ayberk Atilla, Fatma Murat, Metin Yƒ±ldƒ±z</t>
  </si>
  <si>
    <t>s2780</t>
  </si>
  <si>
    <t>Crip Camp: A Disability Revolution</t>
  </si>
  <si>
    <t>s2843</t>
  </si>
  <si>
    <t>Tootsies &amp; The Fake</t>
  </si>
  <si>
    <t>Kittiphak Thonguam</t>
  </si>
  <si>
    <t>Araya A. Hargate, Paopetch Charoensook, Thongkanthom Thongchai, Ratthanant Janyajirawong, Pattarasaya Kreuasuwansri, Gunn Svasti Na Ayudhya, Kritsanapoom Pibulsonggram, Keetapat Pongruea</t>
  </si>
  <si>
    <t>s3024</t>
  </si>
  <si>
    <t>Eye For An Eye</t>
  </si>
  <si>
    <t>Luis Tosar, Xan Cejudo, Ismael Mart√≠nez, Enric Auquer, Mar√≠a V√°zquez, Daniel Curr√°s, Rebeca Montero, Luisa Mayol, Jessica Serna, Tamara Canosa</t>
  </si>
  <si>
    <t>Spain, France, United States</t>
  </si>
  <si>
    <t>s3167</t>
  </si>
  <si>
    <t>Banana Island Ghost</t>
  </si>
  <si>
    <t>BB Sasore</t>
  </si>
  <si>
    <t>Chigul, Patrick Diabuah, Adetomiwa Edun, Uche Jumbo, Saidi Balogun, Ali Nuhu, Bimbo Manuel, Akah Nnani, Damilola Adegbite, Dorcas Shola Fapson</t>
  </si>
  <si>
    <t>s3195</t>
  </si>
  <si>
    <t>Iron Fists and Kung-Fu Kicks</t>
  </si>
  <si>
    <t>Serge Ou</t>
  </si>
  <si>
    <t>s3388</t>
  </si>
  <si>
    <t>Master Z: The Ip Man Legacy</t>
  </si>
  <si>
    <t>Yuen Woo-ping</t>
  </si>
  <si>
    <t>Zhang Jin, Dave Bautista, Michelle Yeoh, Tony Jaa, Liu Yan, Kevin Cheng, Chrissie Chow, Xing Yu</t>
  </si>
  <si>
    <t>s3488</t>
  </si>
  <si>
    <t>The Grandmaster</t>
  </si>
  <si>
    <t>Wong Kar Wai</t>
  </si>
  <si>
    <t>Tony Leung Chiu-wai, Zhang Ziyi, Chang Chen, Xiao Shen-Yang, Zhao Benshan, Song Hye-kyo, Wang Qingxiang, Zhang Jin, Lo Hoi-pang, Cung Le, Julian Cheung</t>
  </si>
  <si>
    <t>s3823</t>
  </si>
  <si>
    <t>Hamid</t>
  </si>
  <si>
    <t>Aijaz Khan</t>
  </si>
  <si>
    <t>Talha Arshad Reshi, Rasika Dugal, Vikas Kumar, Sumit Kaul, Bashir Lone, Gurveer Singh, Ashraf Nagoo, Mir Sarvar</t>
  </si>
  <si>
    <t>s3978</t>
  </si>
  <si>
    <t>Superlopez</t>
  </si>
  <si>
    <t>Dani Rovira, Alexandra Jim√©nez, Juli√°n L√≥pez, Maribel Verd√∫, Pedro Casablanc, Gracia Olayo, Ferran Ra√±√©, Gonzalo de Castro, Mireia Portas</t>
  </si>
  <si>
    <t>s3986</t>
  </si>
  <si>
    <t>The Dirt</t>
  </si>
  <si>
    <t>Douglas Booth, Iwan Rheon, Colson Baker, Daniel Webber, David Costabile, Pete Davidson</t>
  </si>
  <si>
    <t>s4003</t>
  </si>
  <si>
    <t>Bombairiya</t>
  </si>
  <si>
    <t>Pia Sukanya</t>
  </si>
  <si>
    <t>Radhika Apte, Siddhant Kapoor, Akshay Oberoi, Adil Hussain, Amit Sial, Ravi Kishan, Ajinkya Deo, Shilpa Shukla</t>
  </si>
  <si>
    <t>United Arab Emirates, United Kingdom, India</t>
  </si>
  <si>
    <t>s4053</t>
  </si>
  <si>
    <t>BNK48: Girls Don't Cry</t>
  </si>
  <si>
    <t>Nawapol Thamrongrattanarit</t>
  </si>
  <si>
    <t>s4242</t>
  </si>
  <si>
    <t>Secrets in the Hot Spring</t>
  </si>
  <si>
    <t>Chang Ting-hu, Hong Yan-xiang, Lin He Xuan, Kuo Shu-yao, Law Kar-Ying, Mimi Chu</t>
  </si>
  <si>
    <t>s4625</t>
  </si>
  <si>
    <t>The 3rd Eye</t>
  </si>
  <si>
    <t>Jessica Mila, Denny Sumargo, Citra Prima, Bianca Hello, Epy Kusnandar, Anita Hara, Derry Drajat, Voke Victoria, Shofia Shireen, Afdhal Yusman</t>
  </si>
  <si>
    <t>s4932</t>
  </si>
  <si>
    <t>Pickpockets</t>
  </si>
  <si>
    <t>Peter Webber</t>
  </si>
  <si>
    <t>Carlos Bardem, Natalia Reyes, Emiliano Pernia, Duban Prado, Marcela Mar</t>
  </si>
  <si>
    <t>s5059</t>
  </si>
  <si>
    <t>Holy Camp!</t>
  </si>
  <si>
    <t>Javier Ambrossi, Javier Calvo</t>
  </si>
  <si>
    <t>Macarena Garc√≠a, Anna Castillo, Bel√©n Cuesta, Gracia Olayo, Richard Collins-Moore, Llum Barrera, Secun de la Rosa, Mar√≠a Isabel D√≠az, V√≠ctor El√≠as, Henry M√©ndez, Esti Quesada</t>
  </si>
  <si>
    <t>s5073</t>
  </si>
  <si>
    <t>Step Sisters</t>
  </si>
  <si>
    <t>Megalyn Echikunwoke, Eden Sher, Lyndon Smith, Gage Golightly, Matt McGorry, Marque Richardson, Alessandra Torresani, Naturi Naughton, Nia Jervier, Robert Curtis Brown</t>
  </si>
  <si>
    <t>s5272</t>
  </si>
  <si>
    <t>Strong Island</t>
  </si>
  <si>
    <t>Yance Ford</t>
  </si>
  <si>
    <t>United States, Denmark</t>
  </si>
  <si>
    <t>s5378</t>
  </si>
  <si>
    <t>To the Bone</t>
  </si>
  <si>
    <t>Marti Noxon</t>
  </si>
  <si>
    <t>Lily Collins, Keanu Reeves, Carrie Preston, Lili Taylor, Alex Sharp, Liana Liberato, Brooke Smith, Leslie Bibb, Kathryn Prescott</t>
  </si>
  <si>
    <t>s5518</t>
  </si>
  <si>
    <t>The 101-Year-Old Man Who Skipped Out on the Bill and Disappeared</t>
  </si>
  <si>
    <t>Felix Herngren, M√•ns Herngren</t>
  </si>
  <si>
    <t>Robert Gustafsson, Jens Hult√©n, Caroline Boulton, Colin McFarlane, Cory Peterson, Jay Simpson, David Schaal</t>
  </si>
  <si>
    <t>s5621</t>
  </si>
  <si>
    <t>The Reconquest</t>
  </si>
  <si>
    <t>Jon√°s Trueba</t>
  </si>
  <si>
    <t>Francesco Carril, Itsaso Arana, Candela Recio, Pablo Hoyos, Aura Garrido</t>
  </si>
  <si>
    <t>s5683</t>
  </si>
  <si>
    <t>Spectral</t>
  </si>
  <si>
    <t>Nic Mathieu</t>
  </si>
  <si>
    <t>James Badge Dale, Emily Mortimer, Bruce Greenwood, Max Martini, Clayne Crawford, Cory Hardrict, Louis Ozawa Changchien, Jimmy Akingbola, Dylan Smith, Philip Bulcock</t>
  </si>
  <si>
    <t>United States, Hungary</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</si>
  <si>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</si>
  <si>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</si>
  <si>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</si>
  <si>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</si>
  <si>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</si>
  <si>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s5875</t>
  </si>
  <si>
    <t>Ip Man 2</t>
  </si>
  <si>
    <t>Donnie Yen, Sammo Kam-Bo Hung, Huang Xiaoming, Simon Yam, Lynn Hung, Kanin Ngo, Kent Cheng, Darren Shahlavi, Louis Fan, Calvin Ka-Sing Cheng</t>
  </si>
  <si>
    <t>s6056</t>
  </si>
  <si>
    <t>A Scandall</t>
  </si>
  <si>
    <t>Ishaan Trivedi</t>
  </si>
  <si>
    <t>Johnny Baweja, Reeth Mazumder, Manav Kaul, Tanvi Vyas, Puru Chibber, Vasundhara Kaul, Aayam Mehta, Niraj Sah</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</si>
  <si>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</si>
  <si>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</si>
  <si>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N√∫√±ez Jr., Tracy Morgan</t>
  </si>
  <si>
    <t>s6310</t>
  </si>
  <si>
    <t>Biggie &amp; Tupac</t>
  </si>
  <si>
    <t>s6396</t>
  </si>
  <si>
    <t>Butterfield 8</t>
  </si>
  <si>
    <t>Daniel Mann</t>
  </si>
  <si>
    <t>Elizabeth Taylor, Laurence Harvey, Eddie Fisher, Dina Merrill, Mildred Dunnock, Betty Field, Jeffrey Lynn, Susan Oliver</t>
  </si>
  <si>
    <t>Classic Movies, Dramas, Romantic Movies</t>
  </si>
  <si>
    <t>s6430</t>
  </si>
  <si>
    <t>Casino Tycoon 2</t>
  </si>
  <si>
    <t>Dennis Chan</t>
  </si>
  <si>
    <t>s6432</t>
  </si>
  <si>
    <t>Cat on a Hot Tin Roof</t>
  </si>
  <si>
    <t>Richard Brooks</t>
  </si>
  <si>
    <t>Elizabeth Taylor, Paul Newman, Burl Ives, Jack Carson, Judith Anderson, Madeleine Sherwood, Larry Gates, Vaughn Taylor</t>
  </si>
  <si>
    <t>s6498</t>
  </si>
  <si>
    <t>Click</t>
  </si>
  <si>
    <t>Adam Sandler, Kate Beckinsale, Christopher Walken, David Hasselhoff, Henry Winkler, Julie Kavner, Sean Astin, Joseph Castanon, Jonah Hill, Jake Hoffman, Jennifer Coolidge</t>
  </si>
  <si>
    <t>s6563</t>
  </si>
  <si>
    <t>Dante's Peak</t>
  </si>
  <si>
    <t>Pierce Brosnan, Linda Hamilton, Elizabeth Hoffman, Jamie Ren√©e Smith, Jeremy Foley, Charles Hallahan, Grant Heslov, Kirk Trutner, Arabella Field, Tzi Ma</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</si>
  <si>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</si>
  <si>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</si>
  <si>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</si>
  <si>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</si>
  <si>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</si>
  <si>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s6693</t>
  </si>
  <si>
    <t>Employee of the Month</t>
  </si>
  <si>
    <t>Greg Coolidge</t>
  </si>
  <si>
    <t>Dane Cook, Jessica Simpson, Dax Shepard, Andy Dick, Tim Bagley, Brian George, Efren Ramirez, Marcello Thedford, Danny Woodburn, Harland Williams</t>
  </si>
  <si>
    <t>s6717</t>
  </si>
  <si>
    <t>Ex Machina</t>
  </si>
  <si>
    <t>Alex Garland</t>
  </si>
  <si>
    <t>Domhnall Gleeson, Alicia Vikander, Oscar Isaac, Sonoya Mizuno, Claire Selby, Symara Templeman, Gana Bayarsaikhan, Tiffany Pisani, Corey Johnson, Evie Wray, Deborah Rosan</t>
  </si>
  <si>
    <t>s6822</t>
  </si>
  <si>
    <t>Gagarin: First in Space</t>
  </si>
  <si>
    <t>Pavel Parkhomenko</t>
  </si>
  <si>
    <t>Yaroslav Zhalnin, Mikhail Filippov, Olga Ivanova, Vadim Michman, Vladimir Steklov, Viktor Proskurin, Nadezhda Markina, Daniil Vorobyov</t>
  </si>
  <si>
    <t>s7052</t>
  </si>
  <si>
    <t>Ice Guardians</t>
  </si>
  <si>
    <t>Brett Harvey</t>
  </si>
  <si>
    <t>Dave Brown, Brett Hull, Rob Ray, Jarome Iginla, Wendel Clark, Scott Parker, Dave schultz, Jay Baruchel</t>
  </si>
  <si>
    <t>Canada, Ireland, United States</t>
  </si>
  <si>
    <t>s7058</t>
  </si>
  <si>
    <t>Imagine That</t>
  </si>
  <si>
    <t>Karey Kirkpatrick</t>
  </si>
  <si>
    <t>Eddie Murphy, Thomas Haden Church, Yara Shahidi, Ronny Cox, Stephen Rannazzisi, Nicole Ari Parker, DeRay Davis, Vanessa Williams, Martin Sheen, Lauren Weedman, Timm Sharp, Bobb'e J. Thompson</t>
  </si>
  <si>
    <t>s7195</t>
  </si>
  <si>
    <t>Kid Kulafu</t>
  </si>
  <si>
    <t>Paul Soriano</t>
  </si>
  <si>
    <t>Robert Villar, Alessandra de Rossi, Cesar Montano, Alex Medina, Jake Macapagal, Khalil Ramos, Jomari Angeles, Kokoy DeSantos</t>
  </si>
  <si>
    <t>s7284</t>
  </si>
  <si>
    <t>Legend of the Naga Pearls</t>
  </si>
  <si>
    <t>Yang Lei</t>
  </si>
  <si>
    <t>Darren Wang, Zhang Tianai, Sheng Guansen, Simon Yam, Wang Xun, Zhao Jian, Xing Yu, Hu Bing, He Sui, Luxia Jiang</t>
  </si>
  <si>
    <t>s7327</t>
  </si>
  <si>
    <t>Lock, Stock and Two Smoking Barrels</t>
  </si>
  <si>
    <t>Guy Ritchie</t>
  </si>
  <si>
    <t>Jason Flemyng, Dexter Fletcher, Nick Moran, Jason Statham, Steven Mackintosh, Nicholas Rowe, Nick Marcq, Charles Forbes, Vinnie Jones, Lenny McLean</t>
  </si>
  <si>
    <t>s7549</t>
  </si>
  <si>
    <t>My True Friend</t>
  </si>
  <si>
    <t>Atsajun Sattakovit</t>
  </si>
  <si>
    <t>Mario Maurer, Natcha Juntapan, Monchanok Saengchaipiangpen, Nawapaiboon Wuthinanon, Kamolned Ruengsri, Sirapop Daongern, Rakchawan Maroukasonti, Poom Rungsrithananon, Patsomtat Sudprasert, Ranee Campen</t>
  </si>
  <si>
    <t>s7578</t>
  </si>
  <si>
    <t>Neruda</t>
  </si>
  <si>
    <t>Luis Gnecco, Gael Garc√≠a Bernal, Mercedes Mor√°n, Emilio Guti√©rrez Caba, Diego Mu√±oz, Alejandro Goic, Pablo Derqui, Marcelo Alonso</t>
  </si>
  <si>
    <t>Chile, Argentina, France, Spain, United States</t>
  </si>
  <si>
    <t>s7698</t>
  </si>
  <si>
    <t>Painted Faces</t>
  </si>
  <si>
    <t>Alex Law</t>
  </si>
  <si>
    <t>Sammo Kam-Bo Hung, Ching-Ying Lam, Cheng Pei-pei</t>
  </si>
  <si>
    <t>s7727</t>
  </si>
  <si>
    <t>People You May Know</t>
  </si>
  <si>
    <t>J.C. Falc√≥n</t>
  </si>
  <si>
    <t>Sean Maher, Andrea Grano, Mark Cirillo, Nacho San Jos√©, Curt Hansen, Trey McCurley, Jimmy Shaw, Carmen Maura</t>
  </si>
  <si>
    <t>s7734</t>
  </si>
  <si>
    <t>Phamous</t>
  </si>
  <si>
    <t>Karan Lalit Butani</t>
  </si>
  <si>
    <t>Jimmy Shergill, Kay Kay Menon, Jackie Shroff, Shriya Saran, Pankaj Tripathi, Mahie Gill, Jameel Khan, Deep Raj Rana</t>
  </si>
  <si>
    <t>s7751</t>
  </si>
  <si>
    <t>Planetarium</t>
  </si>
  <si>
    <t>Natalie Portman, Lily-Rose Depp, Emmanuel Salinger, Amira Casar, Pierre Salvadori, Louis Garrel</t>
  </si>
  <si>
    <t>s8142</t>
  </si>
  <si>
    <t>Sword Master</t>
  </si>
  <si>
    <t>Derek Yee</t>
  </si>
  <si>
    <t>Kenny Lin, Peter Ho, Jiang Mengjie, Jiang Yiyan, Paw Hee Ching</t>
  </si>
  <si>
    <t>s8164</t>
  </si>
  <si>
    <t>Temporada de Caza</t>
  </si>
  <si>
    <t>Natalia Garagiola</t>
  </si>
  <si>
    <t>Germ√°n Palacios, Lautaro Bettoni, Boy Olmi, Rita Pauls, Pilar Benitez Vibart, Diana Szeinblum</t>
  </si>
  <si>
    <t>Argentina, France, United States, Germany, Qatar</t>
  </si>
  <si>
    <t>s8193</t>
  </si>
  <si>
    <t>The Ant's Scream</t>
  </si>
  <si>
    <t>Amr Abdel-Geleel, Rania Yousef, Salloum Haddad, Hesham Al-Meligy, Farida Al-Gready, Ahmad Wafiq, Mohamed Abo El Hassan, Amr Sakr, Ahmed Gamal Saeed, Riham Ayman</t>
  </si>
  <si>
    <t>s8340</t>
  </si>
  <si>
    <t>The Healer</t>
  </si>
  <si>
    <t>Paco Arango</t>
  </si>
  <si>
    <t>Oliver Jackson-Cohen, Camilla Luddington, Jonathan Pryce, Jorge Garc√≠a, Kaitlyn Bernard</t>
  </si>
  <si>
    <t>Spain, Canada, United States</t>
  </si>
  <si>
    <t>s8363</t>
  </si>
  <si>
    <t>The Informant!</t>
  </si>
  <si>
    <t>Matt Damon, Scott Bakula, Joel McHale, Melanie Lynskey, Thomas F. Wilson, Patton Oswalt, Tony Hale, Eddie Jemison, Paul F. Tompkins, Tom Papa</t>
  </si>
  <si>
    <t>s8446</t>
  </si>
  <si>
    <t>The Other Guys</t>
  </si>
  <si>
    <t>Will Ferrell, Mark Wahlberg, Eva Mendes, Michael Keaton, Steve Coogan, Ray Stevenson, Samuel L. Jackson, Dwayne Johnson, Lindsay Sloane, Natalie Zea</t>
  </si>
  <si>
    <t>s8537</t>
  </si>
  <si>
    <t>The Trip to Spain</t>
  </si>
  <si>
    <t>Steve Coogan, Rob Brydon, Marta Barrio, Claire Keelan, Margo Stilley</t>
  </si>
  <si>
    <t>s8590</t>
  </si>
  <si>
    <t>Tik Tok</t>
  </si>
  <si>
    <t>Li Jun</t>
  </si>
  <si>
    <t>Wallace Chung, Jung-jae Lee, Lang Yueting, Chae-yeong Lee</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</si>
  <si>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</si>
  <si>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</si>
  <si>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</si>
  <si>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</si>
  <si>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</si>
  <si>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s8637</t>
  </si>
  <si>
    <t>True to the Game</t>
  </si>
  <si>
    <t>Preston A. Whitmore II</t>
  </si>
  <si>
    <t>Columbus Short, Erica Peeples, Vivica A. Fox, Andra Fuller, Jamaar Simon, Starletta DuPois, Nelsan Ellis, Draya Michele, Nafessa Williams, Jennifer Freeman, Lisa Renee Pitts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</si>
  <si>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</si>
  <si>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</si>
  <si>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</si>
  <si>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</si>
  <si>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</si>
  <si>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s8716</t>
  </si>
  <si>
    <t>Welcome to New York</t>
  </si>
  <si>
    <t>Abel Ferrara</t>
  </si>
  <si>
    <t>G√©rard Depardieu, Jacqueline Bisset, Marie Mout√©, Paul Calderon, Paul Hipp, Pamela Afesi, Chris Zois, Shanyn Leigh, Drena De Niro, Amy Ferguson, Aurelie Claudel, Nikki James</t>
  </si>
  <si>
    <t>s8753</t>
  </si>
  <si>
    <t>Wish Man</t>
  </si>
  <si>
    <t>Theo Davies</t>
  </si>
  <si>
    <t>Andrew Steel, Kirby Bliss Blanton, Tom Sizemore, Danny Trejo, Frank Whaley, Robert Pine, Fay Masterson, Steven Michael Quezada, Bruce Davison, Dale Dickey, Kenny Roberts, Colin Edwards, Casey Stoner, Freddie Spencer</t>
  </si>
  <si>
    <t>s152</t>
  </si>
  <si>
    <t>Initial D</t>
  </si>
  <si>
    <t>Andrew Lau Wai-keung, Alan Mak</t>
  </si>
  <si>
    <t>Jay Chou, Anne Suzuki, Edison Chen, Anthony Wong Chau-sang, Shawn Yue, Chapman To, Jordan Chan, Kenny Bee</t>
  </si>
  <si>
    <t>109 min</t>
  </si>
  <si>
    <t>s584</t>
  </si>
  <si>
    <t>No Strings Attached</t>
  </si>
  <si>
    <t>Natalie Portman, Ashton Kutcher, Kevin Kline, Cary Elwes, Greta Gerwig, Lake Bell, Olivia Thirlby, Ludacris, Jake Johnson, Mindy Kaling, Talia Balsam</t>
  </si>
  <si>
    <t>s637</t>
  </si>
  <si>
    <t>The Ice Road</t>
  </si>
  <si>
    <t>Liam Neeson, Benjamin Walker, Amber Midthunder, Marcus Thomas, Laurence Fishburne, Holt McCallany, Martin Sensmeier, Matt McCoy, Matt Salinger</t>
  </si>
  <si>
    <t>s791</t>
  </si>
  <si>
    <t>Dream/Killer</t>
  </si>
  <si>
    <t>Andrew Jenks</t>
  </si>
  <si>
    <t>Bill Ferguson, Ryan Ferguson</t>
  </si>
  <si>
    <t>s794</t>
  </si>
  <si>
    <t>Fools Rush In</t>
  </si>
  <si>
    <t>Matthew Perry, Salma Hayek, Jon Tenney, Carlos G√≥mez, Tomas Milian, Siobhan Fallon Hogan, John Bennett Perry, Stanley DeSantis, Suzanne Snyder, Anne Betancourt, Jill Clayburgh</t>
  </si>
  <si>
    <t>s799</t>
  </si>
  <si>
    <t>Love Jones</t>
  </si>
  <si>
    <t>Theodore Witcher</t>
  </si>
  <si>
    <t>Larenz Tate, Nia Long, Isaiah Washington, Lisa Nicole Carson, Bill Bellamy, Leonard Roberts, Bernadette L. Clarke, Khalil Kain</t>
  </si>
  <si>
    <t>s866</t>
  </si>
  <si>
    <t>Sabotage</t>
  </si>
  <si>
    <t>David Ayer</t>
  </si>
  <si>
    <t>Arnold Schwarzenegger, Sam Worthington, Olivia Williams, Terrence Howard, Joe Manganiello, Josh Holloway, Mireille Enos, Harold Perrineau, Martin Donovan, Max Martini, Mark Schlegel, Kevin Vance</t>
  </si>
  <si>
    <t>s918</t>
  </si>
  <si>
    <t>Framing John DeLorean</t>
  </si>
  <si>
    <t>Don Argott, Sheena M. Joyce</t>
  </si>
  <si>
    <t>Alec Baldwin, Josh Charles, Morena Baccarin, Dean Winters, Michael Rispoli, Dana Ashbrook, Jason Jones, Josh Cooke, Sean Cullen, William Hill</t>
  </si>
  <si>
    <t>Documentaries, Dramas</t>
  </si>
  <si>
    <t>s923</t>
  </si>
  <si>
    <t>The Clovehitch Killer</t>
  </si>
  <si>
    <t>Duncan Skiles</t>
  </si>
  <si>
    <t>Dylan McDermott, Charlie Plummer, Samantha Mathis, Madisen Beaty, Brenna Sherman, Lance Chantiles-Wertz, Emma Jones, Jonathan Riggs</t>
  </si>
  <si>
    <t>s935</t>
  </si>
  <si>
    <t>JT LeRoy</t>
  </si>
  <si>
    <t>Kristen Stewart, Laura Dern, Jim Sturgess, Diane Kruger, Kelvin Harrison Jr., James Jagger, Courtney Love, David Brown</t>
  </si>
  <si>
    <t>s1022</t>
  </si>
  <si>
    <t>Peepli Live</t>
  </si>
  <si>
    <t>Anusha Rizvi, Mahmood Farooqui</t>
  </si>
  <si>
    <t>Omkar Das Manikpuri, Raghuvir Yadav, Malaika Shenoy, Nawazuddin Siddiqui, Naseeruddin Shah, Sitaram Panchal, Shalini Vatsa, Farrukh Jaffar, Aamir Bashir, Vishal Om Prakash</t>
  </si>
  <si>
    <t>s1281</t>
  </si>
  <si>
    <t>Pel√©</t>
  </si>
  <si>
    <t>David Tryhorn, Ben Nicholas</t>
  </si>
  <si>
    <t>s1492</t>
  </si>
  <si>
    <t>AK vs AK</t>
  </si>
  <si>
    <t>Vikramaditya Motwane</t>
  </si>
  <si>
    <t>Anil Kapoor, Anurag Kashyap</t>
  </si>
  <si>
    <t>s1564</t>
  </si>
  <si>
    <t>Funny Boy</t>
  </si>
  <si>
    <t>Deepa Mehta</t>
  </si>
  <si>
    <t>Brandon Ingram, Nimmi Harasgama, Ali Kazmi, Arush Nand, Agam Darshi, Rehan Mudannayake, Shivantha Wijesinha, Seema Biswas, Hidaayath Hazeer</t>
  </si>
  <si>
    <t>s1614</t>
  </si>
  <si>
    <t>Effie Gray</t>
  </si>
  <si>
    <t>Richard Laxton</t>
  </si>
  <si>
    <t>Dakota Fanning, Emma Thompson, Julie Walters, David Suchet, Derek Jacobi, James Fox, Robbie Coltrane, Claudia Cardinale, Greg Wise, Tom Sturridge</t>
  </si>
  <si>
    <t>s2073</t>
  </si>
  <si>
    <t>Sex Drive</t>
  </si>
  <si>
    <t>Sean Anders</t>
  </si>
  <si>
    <t>Josh Zuckerman, Amanda Crew, Clark Duke, Seth Green, James Marsden, Michael Cudlitz, Dave Sheridan, Alice Greczyn, Katrina Bowden, Charlie McDermott, Mark L. Young</t>
  </si>
  <si>
    <t>s2076</t>
  </si>
  <si>
    <t>Take the Ball, Pass the Ball</t>
  </si>
  <si>
    <t>Duncan McMath</t>
  </si>
  <si>
    <t>Thierry Henry, Michael Carnick, Javier Mascherano, Fabio Capello, Jordi Cruyff, Andr√©s Iniesta, Xavi Hern√°ndez, Lionel Messi, Victor Valdes, Leo Messi</t>
  </si>
  <si>
    <t>s2367</t>
  </si>
  <si>
    <t>Alexandria: Again and Forever</t>
  </si>
  <si>
    <t>Youssef Chahine, Yousra, Hussein Fahmy, Amr Abdel-Geleel, Taheya Cariocca, Hesham Selim, Huda Sultan, Ragaa Hussein</t>
  </si>
  <si>
    <t>s2436</t>
  </si>
  <si>
    <t>Life's Speed Bump</t>
  </si>
  <si>
    <t>Ahmed Helmy, Nour, Ezzat Abou Aouf, Ahmed Rateb, Ahmed Saeed Abdel-Ghany, Menna Arafa</t>
  </si>
  <si>
    <t>s2513</t>
  </si>
  <si>
    <t>Zaki Chan</t>
  </si>
  <si>
    <t>Ahmed Helmy, Yasmin Abdulaziz, Hassan Hosny, Hasan Kami</t>
  </si>
  <si>
    <t>s2532</t>
  </si>
  <si>
    <t>Dilan 1990</t>
  </si>
  <si>
    <t>Vanesha Prescilla, Iqbaal Ramadhan, Debo Andryos, Giulio Parengkuan, Omara Esteghlal, Yoriko Angeline, Zulfa Maharani, Brandon Salim</t>
  </si>
  <si>
    <t>s2534</t>
  </si>
  <si>
    <t>Fan of Amoory</t>
  </si>
  <si>
    <t>Salmeen AlMurry Amer</t>
  </si>
  <si>
    <t>AlMulla AbdulRahman, Mansour Al Felei, Abdullah Bin Heider, Alhamadi Hamad, Alzaabi Matar, AlBloushi Mayed, Althogali Saif, Alaa Shakir</t>
  </si>
  <si>
    <t>s2606</t>
  </si>
  <si>
    <t>Ek≈üi Elmalar</t>
  </si>
  <si>
    <t>Yƒ±lmaz Erdoƒüan, Farah Zeynep Abdullah, Song√ºl √ñden, ≈û√ºkran Ovalƒ±, Devrim Yakut, ≈û√ºkr√º √ñzyƒ±ldƒ±z, Fatih Artman, Cezmi Baskƒ±n, Caner Cindoruk, Ersin Korkut</t>
  </si>
  <si>
    <t>s2797</t>
  </si>
  <si>
    <t>Ultras</t>
  </si>
  <si>
    <t>Francesco Lettieri</t>
  </si>
  <si>
    <t>Aniello Arena, Antonia Truppo, Ciro Nacca, Simone Borelli, Daniele Vicorito, Salvatore Pelliccia</t>
  </si>
  <si>
    <t>s2868</t>
  </si>
  <si>
    <t>All The Bright Places</t>
  </si>
  <si>
    <t>Elle Fanning, Justice Smith, Luke Wilson, Keegan-Michael Key, Alexandra Shipp, Lamar Johnson, Virginia Gardner, Kelli O'Hara, Felix Mallard, Sofia Hasmik</t>
  </si>
  <si>
    <t>s2886</t>
  </si>
  <si>
    <t>When Love Happens</t>
  </si>
  <si>
    <t>Weruche Opia, Gideon Okeke, Beverly Naya, O.C. Ukeje, Shaffy Bello, Oreka Godis</t>
  </si>
  <si>
    <t>s3447</t>
  </si>
  <si>
    <t>Noblemen</t>
  </si>
  <si>
    <t>Vandana Kataria</t>
  </si>
  <si>
    <t>Ali Haji, Kunal Kapoor, Muskkaan Jaferi, Hardik Thakkar, Ali Mir, Shaan Grover, M.K. Raina, Ivan Rodrigues</t>
  </si>
  <si>
    <t>s3597</t>
  </si>
  <si>
    <t>Hasta los dientes</t>
  </si>
  <si>
    <t>Alberto Arnaut Estrada</t>
  </si>
  <si>
    <t>s3715</t>
  </si>
  <si>
    <t>Unbroken</t>
  </si>
  <si>
    <t>Svati Chakravarty Bhatkal</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</si>
  <si>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</si>
  <si>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</si>
  <si>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</si>
  <si>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</si>
  <si>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</si>
  <si>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</si>
  <si>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</si>
  <si>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</si>
  <si>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s4256</t>
  </si>
  <si>
    <t>Life Ki Toh Lag Gayi</t>
  </si>
  <si>
    <t>Rakesh Mehta</t>
  </si>
  <si>
    <t>Kay Kay Menon, Ranvir Shorey, Manu Rishi Chadha, Pradhuman Singh, Neha Bhasin, Jackie Shroff, Asrani, Neeraj Vora, Sharat Saxena, Tom Alter</t>
  </si>
  <si>
    <t>s4343</t>
  </si>
  <si>
    <t>Line Walker</t>
  </si>
  <si>
    <t>Jazz Boon</t>
  </si>
  <si>
    <t>Nick Cheung, Louis Koo, Francis Chun-Yu Ng, Charmaine Sheh, Hui Shiu Hung, Li Guangjie, Zhang Huiwen, Xing Yu, Cheng Taishen, Moses Chan, Louis Cheung</t>
  </si>
  <si>
    <t>s4441</t>
  </si>
  <si>
    <t>Hattrick</t>
  </si>
  <si>
    <t>Milan Luthria</t>
  </si>
  <si>
    <t>Nana Patekar, Paresh Rawal, Kunal Kapoor, Rimi Sen, Danny Denzongpa, Prateeksha Lonkar, Gautam Bhimani, Harsha Bhogle</t>
  </si>
  <si>
    <t>s4667</t>
  </si>
  <si>
    <t>Garbage</t>
  </si>
  <si>
    <t>Tanmay Dhanania, Trimala Adhikari, Satarupa Das, Satchit Puranik, Gitanjali Dang, Shruti Viswan, Nikhil Chopra, Krish Moitra</t>
  </si>
  <si>
    <t>s4730</t>
  </si>
  <si>
    <t>Main aurr Mrs. Khanna</t>
  </si>
  <si>
    <t>Prem Soni</t>
  </si>
  <si>
    <t>Salman Khan, Kareena Kapoor, Sohail Khan, Preity Zinta, Bappi Lahiri, Yash Tonk, Nauheed Cyrusi, Mahek Chahal</t>
  </si>
  <si>
    <t>s4882</t>
  </si>
  <si>
    <t>Manhunt</t>
  </si>
  <si>
    <t>John Woo</t>
  </si>
  <si>
    <t>Zhang Hanyu, Masaharu Fukuyama, Qi Wei, Ji-won Ha, Jun Kunimura, Angeles Woo, Nanami Sakuraba</t>
  </si>
  <si>
    <t>s5032</t>
  </si>
  <si>
    <t>Forgotten</t>
  </si>
  <si>
    <t>Hang-Jun Jang</t>
  </si>
  <si>
    <t>Ha-neul Kang, Moo-Yul Kim, Young-hee Na, Seong-kun Mun, Myung-Ryul Nam, Eun-woo Lee, Chan-bi Jung, Go Choi, Seong-il Bae, Soon-won Lee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</si>
  <si>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</si>
  <si>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</si>
  <si>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</si>
  <si>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</si>
  <si>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</si>
  <si>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s5159</t>
  </si>
  <si>
    <t>Barbra: The Music ... The Mem'ries ... The Magic!</t>
  </si>
  <si>
    <t>Barbra Streisand, Jim Gable</t>
  </si>
  <si>
    <t>Barbra Streisand</t>
  </si>
  <si>
    <t>s5453</t>
  </si>
  <si>
    <t>Lens</t>
  </si>
  <si>
    <t>Jayaprakash Radhakrishnan</t>
  </si>
  <si>
    <t>Jayaprakash Radhakrishnan, Anand Sami, Aswathy Lal, Misha Ghoshal</t>
  </si>
  <si>
    <t>s5578</t>
  </si>
  <si>
    <t>100 Meters</t>
  </si>
  <si>
    <t>Marcel Barrena</t>
  </si>
  <si>
    <t>Dani Rovira, Karra Elejalde, Alexandra Jim√©nez, David Verdaguer, Clara Segura, Alba Ribas, Bruno Bergonzini, Ricardo Pereira, Manuela Couto, Marc Balaguer</t>
  </si>
  <si>
    <t>s5601</t>
  </si>
  <si>
    <t>A Heavy Heart</t>
  </si>
  <si>
    <t>Thomas Stuber</t>
  </si>
  <si>
    <t>Peter Kurth, Lena Lauzemis, Lina Wendel, Edin Hasanovic, Marko Dyrlich, Peter Schneider, Reiner Sch√∂ne, Udo Kroschwald</t>
  </si>
  <si>
    <t>s5639</t>
  </si>
  <si>
    <t>Very Big Shot</t>
  </si>
  <si>
    <t>Mir-Jean Bou Chaaya</t>
  </si>
  <si>
    <t>Alain Saadeh, Fouad Yammine, Tarek Yaacoub, Alexandra Kahwaji, Wissam Fares, Georges Hayeck, Fadi Abi Samra, Marcel Ghanem</t>
  </si>
  <si>
    <t>Lebanon, Qatar</t>
  </si>
  <si>
    <t>s5847</t>
  </si>
  <si>
    <t>The Do-Over</t>
  </si>
  <si>
    <t>Steven Brill</t>
  </si>
  <si>
    <t>Adam Sandler, David Spade, Paula Patton, Kathryn Hahn, Nick Swardson, Catherine Bell, Michael Chiklis, Natasha Leggero, Sean Astin</t>
  </si>
  <si>
    <t>s5982</t>
  </si>
  <si>
    <t>10,000 B.C.</t>
  </si>
  <si>
    <t>Roland Emmerich</t>
  </si>
  <si>
    <t>Steven Strait, Camilla Belle, Cliff Curtis, Joel Virgel, Affif Ben Badra, Mo Zinal, Nathanael Baring, Mona Hammond, Omar Sharif</t>
  </si>
  <si>
    <t>s6487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</si>
  <si>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</si>
  <si>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</si>
  <si>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</si>
  <si>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s6683</t>
  </si>
  <si>
    <t>Elizabeth Harvest</t>
  </si>
  <si>
    <t>Sebastian Gutierrez</t>
  </si>
  <si>
    <t>Abbey Lee, Ciar√°n Hinds, Carla Gugino, Matthew Beard, Dylan Baker</t>
  </si>
  <si>
    <t>s6697</t>
  </si>
  <si>
    <t>End of Watch</t>
  </si>
  <si>
    <t>Jake Gyllenhaal, Michael Pe√±a, Natalie Martinez, Anna Kendrick, David Harbour, Frank Grillo, America Ferrera, Cle Sloan, Jaime FitzSimons, Cody Horn, Shondrella Avery, America Ferrara</t>
  </si>
  <si>
    <t>s6840</t>
  </si>
  <si>
    <t>Get Him to the Greek</t>
  </si>
  <si>
    <t>Nicholas Stoller</t>
  </si>
  <si>
    <t>Jonah Hill, Russell Brand, Elisabeth Moss, Rose Byrne, Colm Meaney, Sean "P. Diddy" Combs, Aziz Ansari, Carla Gallo, Nick Kroll, Kristen Schaal</t>
  </si>
  <si>
    <t>s6888</t>
  </si>
  <si>
    <t>Gour Hari Dastaan: The Freedom File</t>
  </si>
  <si>
    <t>Ananth Narayan Mahadevan</t>
  </si>
  <si>
    <t>Vinay Pathak, Konkona Sen Sharma, Ranvir Shorey, Tannishtha Chatterjee, Rajit Kapoor, Vikram Gokhale, Vipin Sharma, Rahul Vohra, Saurabh Shukla, Asrani</t>
  </si>
  <si>
    <t>s7125</t>
  </si>
  <si>
    <t>Jeremy Scott: The People's Designer</t>
  </si>
  <si>
    <t>Jeremy Scott</t>
  </si>
  <si>
    <t>s7207</t>
  </si>
  <si>
    <t>Kilo Two Bravo</t>
  </si>
  <si>
    <t>Paul Katis</t>
  </si>
  <si>
    <t>David Elliot, Mark Stanley, Scott Kyle, Benjamin O'Mahony, Bryan Parry, Liam Ainsworth, Andy Gibbins, John Doughty, Paul Luebke, Thomas Davison, Grant Kilburn, Robert Mitchell, Jon-Paul Bell, Malachi Kirby, Ali Cook</t>
  </si>
  <si>
    <t>s7253</t>
  </si>
  <si>
    <t>La Bamba</t>
  </si>
  <si>
    <t>Lou Diamond Phillips, Esai Morales, Rosanna DeSoto, Elizabeth Pe√±a, Danielle von Zerneck, Joe Pantoliano, Rick Dees, Marshall Crenshaw, Howard Huntsberry, Brian Setzer</t>
  </si>
  <si>
    <t>Classic Movies, Dramas, Music &amp; Musicals</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</si>
  <si>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</si>
  <si>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</si>
  <si>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</si>
  <si>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</si>
  <si>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</si>
  <si>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</si>
  <si>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</si>
  <si>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</si>
  <si>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s7514</t>
  </si>
  <si>
    <t>Motu Patlu: King of Kings</t>
  </si>
  <si>
    <t>Saurav Chakrabarty, Vinay Pathak</t>
  </si>
  <si>
    <t>s7547</t>
  </si>
  <si>
    <t>My Sister's Keeper</t>
  </si>
  <si>
    <t>Nick Cassavetes</t>
  </si>
  <si>
    <t>Cameron Diaz, Abigail Breslin, Alec Baldwin, Jason Patric, Sofia Vassilieva, Joan Cusack, Heather Wahlquist, Thomas Dekker, Evan Ellingson, David Thornton</t>
  </si>
  <si>
    <t>s7708</t>
  </si>
  <si>
    <t>Pareeth Pandaari</t>
  </si>
  <si>
    <t>Gafoor Y. Elliyaas</t>
  </si>
  <si>
    <t>Kalabhavan Shajohn, Sajitha Madathil, Jaffer Idukki, Sunil Sukhada, Joy Mathew, Ansiba</t>
  </si>
  <si>
    <t>s7729</t>
  </si>
  <si>
    <t>Perfect Stranger</t>
  </si>
  <si>
    <t>James Foley</t>
  </si>
  <si>
    <t>Halle Berry, Bruce Willis, Giovanni Ribisi, Richard Portnow, Gary Dourdan, Florencia Lozano, Nicki Aycox, Kathleen Chalfant, Gordon MacDonald, Daniella Van Graas</t>
  </si>
  <si>
    <t>s7929</t>
  </si>
  <si>
    <t>Samson</t>
  </si>
  <si>
    <t>Bruce MacDonald, Gabriel Sabloff</t>
  </si>
  <si>
    <t>Taylor James, Billy Zane, Lindsay Wagner, Caitlin Leahy, Rutger Hauer, Jackson Rathbone, Brandon Auret, Frances Sholto-Douglas, Greg Kriek</t>
  </si>
  <si>
    <t>Action &amp; Adventure, Dramas, Faith &amp; Spirituality</t>
  </si>
  <si>
    <t>s7996</t>
  </si>
  <si>
    <t>Shanghai</t>
  </si>
  <si>
    <t>Dibakar Banerjee</t>
  </si>
  <si>
    <t>Emraan Hashmi, Abhay Deol, Prasenjit Chatterjee, Kalki Koechlin, Supriya Pathak, Tillotama Shome, Anant Jog, Pitobash, Farooq Shaikh, Arvind Goswami</t>
  </si>
  <si>
    <t>s8057</t>
  </si>
  <si>
    <t>Son of a Gun</t>
  </si>
  <si>
    <t>Julius Avery</t>
  </si>
  <si>
    <t>Ewan McGregor, Brenton Thwaites, Alicia Vikander, Jacek Koman, Matt Nable, Tom Budge, Eddie Baroo, Nash Edgerton</t>
  </si>
  <si>
    <t>Australia, United Kingdom, Canada</t>
  </si>
  <si>
    <t>s8167</t>
  </si>
  <si>
    <t>Terminator 3: Rise of the Machines</t>
  </si>
  <si>
    <t>Arnold Schwarzenegger, Nick Stahl, Claire Danes, Kristanna Loken, David Andrews, Mark Famiglietti, Earl Boen, Moira Sinise, Chopper Bernet, Christopher Lawford</t>
  </si>
  <si>
    <t>United States, Germany, United Kingdom</t>
  </si>
  <si>
    <t>s8235</t>
  </si>
  <si>
    <t>The Cakemaker</t>
  </si>
  <si>
    <t>Ofir Raul Graizer</t>
  </si>
  <si>
    <t>Sarah Adler, Tim Kalkhof, Roy Miller, Zohar Shtrauss, Sandra Sade, Tamir Ben-Yehuda, Stephanie Stremler, Tagel Eliyahu</t>
  </si>
  <si>
    <t>Israel, Germany</t>
  </si>
  <si>
    <t>s8242</t>
  </si>
  <si>
    <t>The CEO</t>
  </si>
  <si>
    <t>Wale Ojo, Jimmy Jean-Louis, Hilda Dokubo, Nico Panagio, Aur√©lie Eliam, Peter King Nzioki Mwania, Fatym Layachi, Kemi Lala Akindoju, Ang√©lique Kidjo</t>
  </si>
  <si>
    <t>s8692</t>
  </si>
  <si>
    <t>Wakefield</t>
  </si>
  <si>
    <t>Bryan Cranston, Jennifer Garner, Jason O'Mara, Beverly D'Angelo, Ian Anthony Dale, Pippa Bennett-Warner, Isaac Leyva, Victoria Bruno, Ellery Sprayberry, Tracey Walter</t>
  </si>
  <si>
    <t>s8696</t>
  </si>
  <si>
    <t>War Chhod Na Yaar</t>
  </si>
  <si>
    <t>Faraz Haider</t>
  </si>
  <si>
    <t>Sharman Joshi, Soha Ali Khan, Javed Jaffrey, Dalip Tahil, Mukul Dev, Sanjay Mishra, Vivek Rana, Manoj Pahwa</t>
  </si>
  <si>
    <t>s8755</t>
  </si>
  <si>
    <t>Wolves</t>
  </si>
  <si>
    <t>Bart Freundlich</t>
  </si>
  <si>
    <t>Michael Shannon, Carla Gugino, Taylor John Smith, Chris Bauer, John Douglas Thompson, Zazie Beetz, Wayne Duvall, Christopher Meyer, Richard Kohnke</t>
  </si>
  <si>
    <t>s36</t>
  </si>
  <si>
    <t>The Father Who Moves Mountains</t>
  </si>
  <si>
    <t>Daniel Sandu</t>
  </si>
  <si>
    <t>Adrian Titieni, Elena Purea, Judith State, Valeriu Andriu»õƒÉ, Tudor Smoleanu, Virgil Aioanei, Radu Botar, Petronela Grigorescu, Bogdan Nechifor, Cristian Bota</t>
  </si>
  <si>
    <t>110 min</t>
  </si>
  <si>
    <t>s114</t>
  </si>
  <si>
    <t>Afterlife of the Party</t>
  </si>
  <si>
    <t>Victoria Justice, Midori Francis, Robyn Scott, Adam Garcia, Timothy Renouf, Gloria Garcia, Myfanwy Waring, Spencer Sutherland</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</si>
  <si>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</si>
  <si>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</si>
  <si>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</si>
  <si>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</si>
  <si>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s248</t>
  </si>
  <si>
    <t>Sweet Girl</t>
  </si>
  <si>
    <t>Brian Andrew Mendoza</t>
  </si>
  <si>
    <t>Jason Momoa, Isabela Merced, Manuel Garcia-Rulfo, Amy Brenneman, Adria Arjona, Raza Jaffrey, Justin Bartha, Lex Scott Davis, Michael Raymond-James</t>
  </si>
  <si>
    <t>s271</t>
  </si>
  <si>
    <t>Beckett</t>
  </si>
  <si>
    <t>Ferdinando Cito Filomarino</t>
  </si>
  <si>
    <t>John David Washington, Boyd Holbrook, Alicia Vikander, Vicky Krieps, Lena Kitsopoulou, Panos Koronis, Maria Votti</t>
  </si>
  <si>
    <t>Italy, Brazil, Greece</t>
  </si>
  <si>
    <t>s472</t>
  </si>
  <si>
    <t>Day of Destiny</t>
  </si>
  <si>
    <t>Akay Mason, Abosi Ogba</t>
  </si>
  <si>
    <t>Olumide Oworu, Denola Grey, Gbemi Akinlade, Jide Kosoko, Ireti Doyle, Norbert Young, Toyin Abraham, Blossom Chukwujekwu, Broda Shaggi, Ini Dima-Okojie, Deyemi Okanlawon</t>
  </si>
  <si>
    <t>s617</t>
  </si>
  <si>
    <t>Working Title</t>
  </si>
  <si>
    <t>Hannah Murray, Sosie Bacon, Marianne Rend√≥n, Merritt Wever, Matt Smith, Suki Waterhouse, Chace Crawford, Annabeth Gish, Kayli Carter</t>
  </si>
  <si>
    <t>s737</t>
  </si>
  <si>
    <t>Skater Girl</t>
  </si>
  <si>
    <t>Manjari Makijany</t>
  </si>
  <si>
    <t>Rachel Saanchita Gupta, Amy Maghera, Shafin Patel, Ambrish Saxena, Swati Das, Jonathan Readwin, Ankit Yadav, Anurag Arora, Vinayak Gupta, Vivek Yadav, Waheeda Rehman</t>
  </si>
  <si>
    <t>s755</t>
  </si>
  <si>
    <t>A Private War</t>
  </si>
  <si>
    <t>Matthew Heineman</t>
  </si>
  <si>
    <t>Rosamund Pike, Jamie Dornan, Tom Hollander, Stanley Tucci, Nikki Amuka-Bird, Faye Marsay, Greg Wise, Corey Johnson, Raad Rawi, Jesuthasan Antonythasan</t>
  </si>
  <si>
    <t>s776</t>
  </si>
  <si>
    <t>A Perfect Ending</t>
  </si>
  <si>
    <t>Nicole Conn</t>
  </si>
  <si>
    <t>Barbara Niven, Jessica Clark, John Heard, Morgan Fairchild, Kerry Knuppe, Imelda Corcoran, Mary Jane Wells, Rebecca Staab, Michael Adam Hamilton, Bryan Jackson, Bryan Mordechai Jackson</t>
  </si>
  <si>
    <t>s846</t>
  </si>
  <si>
    <t>A Place in the Stars</t>
  </si>
  <si>
    <t>Steve Gukas</t>
  </si>
  <si>
    <t>Gideon Okeke, Dejumo Lewis, Segun Arinze, Amaka Mgbor, Mathilda Obaseki, Yemi Blaque, Lantana Ahmed, Patrick Otoro, Femi Brach, Ladi Alpha</t>
  </si>
  <si>
    <t>s1216</t>
  </si>
  <si>
    <t>Romantik Komedi</t>
  </si>
  <si>
    <t>Ketche</t>
  </si>
  <si>
    <t>Sedef Avcƒ±, Cemal H√ºnal, Beg√ºm K√ºt√ºk, Engin Altan D√ºzyatan, Sinem Kobal, G√ºrgen √ñz, Burcu Kara, Kubilay Penbeklioƒülu</t>
  </si>
  <si>
    <t>s1486</t>
  </si>
  <si>
    <t>Rango</t>
  </si>
  <si>
    <t>Gore Verbinski</t>
  </si>
  <si>
    <t>Johnny Depp, Isla Fisher, Abigail Breslin, Ned Beatty, Alfred Molina, Bill Nighy, Stephen Root, Harry Dean Stanton, Timothy Olyphant, Ray Winstone</t>
  </si>
  <si>
    <t>s1497</t>
  </si>
  <si>
    <t>Cemara's Family</t>
  </si>
  <si>
    <t>Yandy Laurens</t>
  </si>
  <si>
    <t>Ringgo Agus Rahman, Nirina Zubir, Zara JKT48, Widuri Puteri, Ariyo Wahab, Asri Welas, Abdurrahman Arif, Kafin Sulthan</t>
  </si>
  <si>
    <t>s1535</t>
  </si>
  <si>
    <t>Bwakaw</t>
  </si>
  <si>
    <t>Eddie Garcia, Princess, Rez Cortez, Bibeth Orteza, Joey Paras, Allan Paule, Beverly Salviejo, Soxy Topacio, Armida Siguion-Reyna, Luz Valdez, Gardo Versoza</t>
  </si>
  <si>
    <t>Philippines, Canada, United Kingdom, United States</t>
  </si>
  <si>
    <t>s1858</t>
  </si>
  <si>
    <t>The Three Deaths of Marisela Escobedo</t>
  </si>
  <si>
    <t>Carlos P√©rez Osorio</t>
  </si>
  <si>
    <t>s2029</t>
  </si>
  <si>
    <t>Son Of Adam</t>
  </si>
  <si>
    <t>Youssef El Sherif, Dina El-Sherbiny, Ahmad Rizq, Hana El Zahed, Mahmoud El Gendy, Bayyumi Fuad, Khaled Kamal, Mahmoud El-Bazzawy</t>
  </si>
  <si>
    <t>s2083</t>
  </si>
  <si>
    <t>Maniyarayile Ashokan</t>
  </si>
  <si>
    <t>Shamzu Zayba</t>
  </si>
  <si>
    <t>Jacob Gregory, S.V. Krishna Shankar, Shine Tom Chacko, Vijayaraghavan, Sri Lakshmi, Anupama Parameswaran, Dulquer Salmaan, Nazriya Fahad</t>
  </si>
  <si>
    <t>s2101</t>
  </si>
  <si>
    <t>Septembers of Shiraz</t>
  </si>
  <si>
    <t>Adrien Brody, Salma Hayek, Shohreh Aghdashloo, Alon Aboutboul, Navid Navid, Ariana Molkara, Nasser Memarzia, Jamie Ward, Anthony Azizi, Liron Levo, Gabriella Wright</t>
  </si>
  <si>
    <t>s2147</t>
  </si>
  <si>
    <t>The Lost Husband</t>
  </si>
  <si>
    <t>Vicky Wight</t>
  </si>
  <si>
    <t>Leslie Bibb, Josh Duhamel, Nora Dunn, Sharon Lawrence, Callie Hope Haverda, Roxton Garcia</t>
  </si>
  <si>
    <t>s2206</t>
  </si>
  <si>
    <t>Double World</t>
  </si>
  <si>
    <t>Teddy Chan</t>
  </si>
  <si>
    <t>Henry Lau, Peter Ho, Lin Chenhan, Jiang Luxia, Ming Hu, Him Law, Shi Shi, Mark Cheng, Wang Ziyi, Xu Minghu</t>
  </si>
  <si>
    <t>s2267</t>
  </si>
  <si>
    <t>Blood Money</t>
  </si>
  <si>
    <t>Vishal Mahadkar</t>
  </si>
  <si>
    <t>Manish Chaudhary, Kunal Kemmu, Amrita Puri, Shekar Shukla, Teeshay, Mia Evonne Uyeda</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</si>
  <si>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</si>
  <si>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</si>
  <si>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</si>
  <si>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</si>
  <si>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s2470</t>
  </si>
  <si>
    <t>Ne Zha</t>
  </si>
  <si>
    <t>Yu Yang</t>
  </si>
  <si>
    <t>L√º Yanting, Joseph, Han Mo, Chen Hao, L√º Qi, Zhang Jiaming, Yang Wei</t>
  </si>
  <si>
    <t>s2510</t>
  </si>
  <si>
    <t>Tarek's Situation</t>
  </si>
  <si>
    <t>Ahmed Helmy, Nour, Majdi Kamel, Khaled El Sawy, Mais Hamdan, Moataza Abdel Sabour, Youssef Dawood, Youssef Fawzy, Mohamed Sharaf, Osama Munir</t>
  </si>
  <si>
    <t>s2618</t>
  </si>
  <si>
    <t>ƒ∞stanbul Kƒ±rmƒ±zƒ±sƒ±</t>
  </si>
  <si>
    <t>Ferzan √ñzpetek</t>
  </si>
  <si>
    <t>Halit Ergen√ß, Nejat ƒ∞≈üler, Mehmet G√ºns√ºr, √áiƒüdem Selƒ±≈üƒ±k Onat, Tuba B√ºy√ºk√ºst√ºn, Serra Yƒ±lmaz, Zerrin Tekindor, Ayten G√∂k√ßer, ƒ∞pek Bilgin, Ergin Bal</t>
  </si>
  <si>
    <t>Italy, Turkey</t>
  </si>
  <si>
    <t>s2638</t>
  </si>
  <si>
    <t>The Promise</t>
  </si>
  <si>
    <t>Mohamed Yassin</t>
  </si>
  <si>
    <t>Asser Yassin, Ruby, Ghassan Massoud, Bassem Samra, Ahmed Azmy</t>
  </si>
  <si>
    <t>s2838</t>
  </si>
  <si>
    <t>Twin Murders: the Silence of the White City</t>
  </si>
  <si>
    <t>Bel√©n Rueda, Javier Rey, Aura Garrido, Manolo Solo, Alex Brendem√ºhl, Ram√≥n Barea, Sergio Dorado, Allende Blanco, Rub√©n Ochandiano</t>
  </si>
  <si>
    <t>s2888</t>
  </si>
  <si>
    <t>Full Count</t>
  </si>
  <si>
    <t>Robert Eagar</t>
  </si>
  <si>
    <t>John Paul Kakos, Natalia Livingston, E. Roger Mitchell, Rick Hearst, Jason London, Victoria Elizabeth Staley, Adam Boyer</t>
  </si>
  <si>
    <t>s3078</t>
  </si>
  <si>
    <t>Aaviri</t>
  </si>
  <si>
    <t>Ravi Babu</t>
  </si>
  <si>
    <t>Ravi Babu, Neha Chauhan, Sri Muktha, Bharani Shankar, Mukhtar Khan, Priya</t>
  </si>
  <si>
    <t>s3154</t>
  </si>
  <si>
    <t>Okafor's Law</t>
  </si>
  <si>
    <t>s3215</t>
  </si>
  <si>
    <t>Payday</t>
  </si>
  <si>
    <t>Cheta Chukwu</t>
  </si>
  <si>
    <t>Baaj Adebule, Ebiye Victor, Meg Otanwa, Bisola Aiyeola, Mawuli Gavor, Zack Orji, Segilola Ogidan</t>
  </si>
  <si>
    <t>s3273</t>
  </si>
  <si>
    <t>K-on! the movie</t>
  </si>
  <si>
    <t>Naoko Yamada</t>
  </si>
  <si>
    <t>Aki Toyosaki, Yoko Hikasa, Satomi Sato, Minako Kotobuki, Ayana Taketatsu, Asami Sanada, Madoka Yonezawa, Chika Fujito, Yoriko Nagata</t>
  </si>
  <si>
    <t>Anime Features, Music &amp; Musicals</t>
  </si>
  <si>
    <t>s3449</t>
  </si>
  <si>
    <t>Brother in Love</t>
  </si>
  <si>
    <t>Onur Bilgetay</t>
  </si>
  <si>
    <t>Cem Gelinoƒülu, Melis Babadag, Ege K√∂kenli, M√ºfit Kayacan, Lale Ba≈üar, Ali Erkazan, √ñzlem √áakar, Selen Doma√ß, Ferdi Sancar, G√ºven Hokna</t>
  </si>
  <si>
    <t>s3557</t>
  </si>
  <si>
    <t>Kardec</t>
  </si>
  <si>
    <t>Wagner de Assis</t>
  </si>
  <si>
    <t>Leonardo Medeiros, Sandra Corveloni, Genezio de Barros, Guilherme Piva, Leonardo Franco, Dalton Vigh, Charles Baudin, Julia Konrad</t>
  </si>
  <si>
    <t>s3568</t>
  </si>
  <si>
    <t>American Factory</t>
  </si>
  <si>
    <t>Steven Bognar, Julia Reichert</t>
  </si>
  <si>
    <t>s3648</t>
  </si>
  <si>
    <t>The Beast Stalker</t>
  </si>
  <si>
    <t>Dante Lam</t>
  </si>
  <si>
    <t>Nicholas Tse, Nick Cheung, Zhang Jing-chu, Miao Pu, Liu Kai-chi, Philip Keung, Kwok Jing-hung, Sherman Chung, Zhang He, Wong Suet-yin, Wong Sum-yin</t>
  </si>
  <si>
    <t>s3732</t>
  </si>
  <si>
    <t>Beats</t>
  </si>
  <si>
    <t>Khalil Everage, Anthony Anderson, Uzo Aduba, Emayatzy Corinealdi, Paul Walter Hauser, Dave East, Seandrea Sledge, Ashley Jackson, Megan Sousa</t>
  </si>
  <si>
    <t>s3768</t>
  </si>
  <si>
    <t>Rock My Heart</t>
  </si>
  <si>
    <t>Hanno Olderdissen</t>
  </si>
  <si>
    <t>Lena Klenke, Dieter Hallervorden, Emilio Sakraya, Annette Frier, Milan Peschel, Vedat Erincin, Johann von B√ºlow, Michael Lott, Hans Martin Stier, Anneke Kim Sarnau</t>
  </si>
  <si>
    <t>s3864</t>
  </si>
  <si>
    <t>Extremely Wicked, Shockingly Evil and Vile</t>
  </si>
  <si>
    <t>Zac Efron, Lily Collins, Kaya Scodelario, Jeffrey Donovan, Angela Sarafyan, Jim Parsons, John Malkovich, Haley Joel Osment, Dylan Baker, Brian Geraghty</t>
  </si>
  <si>
    <t>s3867</t>
  </si>
  <si>
    <t>The Last Summer</t>
  </si>
  <si>
    <t>William Bindley</t>
  </si>
  <si>
    <t>K.J. Apa, Maia Mitchell, Tyler Posey, Jacob Latimore, Halston Sage, Wolfgang Novogratz, Sosie Bacon, Jacob McCarthy, Mario Revolori, Gage Golightly, Audrey Grace Marshall</t>
  </si>
  <si>
    <t>s4071</t>
  </si>
  <si>
    <t>Bride For Rent</t>
  </si>
  <si>
    <t>Mae Czarina Cruz</t>
  </si>
  <si>
    <t>Kim Chiu, Xian Lim, Empoy Marquez, Martin del Rosario, Pilita Corrales, Tirso Cruz III, Dennis Padilla, Matt Evans, Lloyd Zaragoza, Zeppi Borromeo</t>
  </si>
  <si>
    <t>s4083</t>
  </si>
  <si>
    <t>The Photographer Of Mauthausen</t>
  </si>
  <si>
    <t>Mario Casas, Richard van Weyden, Alain Hern√°ndez, Adri√† Salazar, Eduard Buch, Stefan Weinert, Rub√©n Yuste, Nikola Stojanovic, Frank Feys, Marc Rodr√≠guez, Albert Mora, Luka Peros, Rainer Reiners, Toni Gomila, Emilio Gavira, Macarena G√≥mez</t>
  </si>
  <si>
    <t>s4148</t>
  </si>
  <si>
    <t>Hantu Kak Limah</t>
  </si>
  <si>
    <t>Mamat Khalid</t>
  </si>
  <si>
    <t>Awie, Arab Khalid, Sharwani Ns, Tj Isa, Delimawati, Zul Ariffin, Uqasha Senrose, Ropie Cecupak</t>
  </si>
  <si>
    <t>s4318</t>
  </si>
  <si>
    <t>Dumplin'</t>
  </si>
  <si>
    <t>Anne Fletcher</t>
  </si>
  <si>
    <t>Danielle Macdonald, Jennifer Aniston, Odeya Rush, Maddie Baillio, Bex Taylor-Klaus, Luke Benward, Georgie Flores, Dove Cameron, Harold Perrineau, Kathy Najimy, Ginger Minj, Hilliary Begley</t>
  </si>
  <si>
    <t>s4336</t>
  </si>
  <si>
    <t>Chal Bhaag</t>
  </si>
  <si>
    <t>Prakash Balwant Saini</t>
  </si>
  <si>
    <t>Deepak Dobriyal, Tarun Bajaj, Keeya Khanna, Varun Mehra, Sanjay Mishra, Yashpal Sharma, Mukesh Tiwari, Atul Srivastava, Manish Khanna, Kunwar Aziz</t>
  </si>
  <si>
    <t>s4525</t>
  </si>
  <si>
    <t>Tales From the Hood 2</t>
  </si>
  <si>
    <t>Rusty Cundieff, Darin Scott</t>
  </si>
  <si>
    <t>Keith David, Bryan Batt, Alexandria Deberry, Bill Martin Williams, Martin Bats Bradford, Kendrick Cross, Jasmine Akakpo, Kedrick Brown</t>
  </si>
  <si>
    <t>s4668</t>
  </si>
  <si>
    <t>‚Äã‚ÄãKuch Bheege Alfaaz</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</si>
  <si>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</si>
  <si>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</si>
  <si>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</si>
  <si>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</si>
  <si>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</si>
  <si>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s4691</t>
  </si>
  <si>
    <t>Bareilly Ki Barfi</t>
  </si>
  <si>
    <t>Ashwiny Iyer Tiwari</t>
  </si>
  <si>
    <t>Ayushmann Khurrana, Kriti Sanon, Rajkummar Rao, Pankaj Tripathi, Seema Pahwa, Rohit Chaudhury, Swati Semwal</t>
  </si>
  <si>
    <t>s4784</t>
  </si>
  <si>
    <t>The Skin of the Wolf</t>
  </si>
  <si>
    <t>Samu Fuentes</t>
  </si>
  <si>
    <t>Mario Casas, Irene Escolar, Ruth D√≠az</t>
  </si>
  <si>
    <t>s4835</t>
  </si>
  <si>
    <t>Ali's Wedding</t>
  </si>
  <si>
    <t>Osamah Sami, Don Hany, Helana Sawires, Frances Duca, Majid Shokor, Rodney Afif, Ghazi Alkinani, Ryan Corr</t>
  </si>
  <si>
    <t>s4843</t>
  </si>
  <si>
    <t>Outside In</t>
  </si>
  <si>
    <t>Jay Duplass, Edie Falco, Kaitlyn Dever, Ben Schwartz, Louis Hobson, Alycia Delmore, Pamela Reed, Matt Malloy, Aaron Blakely</t>
  </si>
  <si>
    <t>s5023</t>
  </si>
  <si>
    <t>Î∞òÎìúÏãú Ïû°ÎäîÎã§</t>
  </si>
  <si>
    <t>Hong-seon Kim</t>
  </si>
  <si>
    <t>Baek Yoon-sik</t>
  </si>
  <si>
    <t>s5226</t>
  </si>
  <si>
    <t>Kingdom of Us</t>
  </si>
  <si>
    <t>Lucy Cohen</t>
  </si>
  <si>
    <t>s5487</t>
  </si>
  <si>
    <t>The Devil's Mistress</t>
  </si>
  <si>
    <t>Filip Renc</t>
  </si>
  <si>
    <t>Tatiana Pauhofov√°, Karl Markovics, Gedeon Burkhard, Simona Stasov√°, Martin Huba, Pavel Kr√≠z, Zdenka Proch√°zkov√°, Anna Fialov√°, Lenka Vlas√°kov√°, Jir√≠ M√°dl</t>
  </si>
  <si>
    <t>Czech Republic, Slovakia</t>
  </si>
  <si>
    <t>s5540</t>
  </si>
  <si>
    <t>The Lighthouse of the Orcas</t>
  </si>
  <si>
    <t>Maribel Verd√∫, Joaqu√≠n Furriel, Joaqu√≠n Rapalini</t>
  </si>
  <si>
    <t>s5741</t>
  </si>
  <si>
    <t>They Are Everywhere</t>
  </si>
  <si>
    <t>Yvan Attal</t>
  </si>
  <si>
    <t>Yvan Attal, Beno√Æt Poelvoorde, Charlotte Gainsbourg, Val√©rie Bonneton, Dany Boon, Gr√©gory Gadebois, Denis Podalyd√®s, Fran√ßois Damiens, Yam√©e Couture, Freya Mavor, Rivka Michaeli</t>
  </si>
  <si>
    <t>s6035</t>
  </si>
  <si>
    <t>A Family Man</t>
  </si>
  <si>
    <t>Mark Williams</t>
  </si>
  <si>
    <t>Gerard Butler, Gretchen Mol, Alison Brie, Willem Dafoe, Alfred Molina, Maxwell Jenkins, Anupam Kher, Dustin Milligan</t>
  </si>
  <si>
    <t>s6066</t>
  </si>
  <si>
    <t>A Wrinkle in Time</t>
  </si>
  <si>
    <t>Storm Reid, Oprah Winfrey, Reese Witherspoon, Mindy Kaling, Deric McCabe, Levi Miller, Chris Pine, Gugu Mbatha-Raw, Zach Galifianakis, Michael Pe√±a, Bellamy Young, Andr√© Holland, Will McCormack, Rowan Blanchard, Daniel MacPherson</t>
  </si>
  <si>
    <t>s6087</t>
  </si>
  <si>
    <t>Act of Valor</t>
  </si>
  <si>
    <t>Mike McCoy, Scott Waugh</t>
  </si>
  <si>
    <t>Keo Woolford, Drea Castro, Emilio Rivera, Rorke Denver, Jason Cottle, Ailsa Marshall, Alex Veadov, Dave, Roselyn Sanchez, Thomas Rosales Jr., Nestor Serrano, Gonzalo Menendez</t>
  </si>
  <si>
    <t>s6173</t>
  </si>
  <si>
    <t>Antar: Son of Shadad</t>
  </si>
  <si>
    <t>Sherif Ismail</t>
  </si>
  <si>
    <t>Mohamed Henedi, Bassem Samra, Dorra Zarrouk, Lotfy Labib</t>
  </si>
  <si>
    <t>s6186</t>
  </si>
  <si>
    <t>Arthur</t>
  </si>
  <si>
    <t>Jason Winer</t>
  </si>
  <si>
    <t>Russell Brand, Helen Mirren, Greta Gerwig, Jennifer Garner, Geraldine James, Luis Guzm√°n, Nick Nolte, Christina Jacquelyn Calph, Murphy Guyer, Jos√© Ram√≥n Rosario</t>
  </si>
  <si>
    <t>s6200</t>
  </si>
  <si>
    <t>Automata</t>
  </si>
  <si>
    <t>Gabe Ib√°√±ez</t>
  </si>
  <si>
    <t>Antonio Banderas, Dylan McDermott, Melanie Griffith, Birgitte Hjort S√∏rensen, Robert Forster, Christa Campbell, Tim McInnerny, Andy Nyman, David Ryall</t>
  </si>
  <si>
    <t>Bulgaria, United States, Spain, Canada</t>
  </si>
  <si>
    <t>s6257</t>
  </si>
  <si>
    <t>Be Here Now</t>
  </si>
  <si>
    <t>Lilibet Foster</t>
  </si>
  <si>
    <t>Andy Whitfield</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</si>
  <si>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</si>
  <si>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</si>
  <si>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</si>
  <si>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</si>
  <si>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s6377</t>
  </si>
  <si>
    <t>Brick</t>
  </si>
  <si>
    <t>Rian Johnson</t>
  </si>
  <si>
    <t>Joseph Gordon-Levitt, Nora Zehetner, Lukas Haas, Noah Fleiss, Matt O'Leary, Emilie de Ravin, Noah Segan, Richard Roundtree, Meagan Good, Brian White</t>
  </si>
  <si>
    <t>s6490</t>
  </si>
  <si>
    <t>City of Tiny Lights</t>
  </si>
  <si>
    <t>Riz Ahmed, Billie Piper, James Floyd, Cush Jumbo, Roshan Seth, Hannah Rae, Antonio Aakeel, George Sargeant, Alexander Siddig, Vincent Regan, Barry Aird</t>
  </si>
  <si>
    <t>s6517</t>
  </si>
  <si>
    <t>Colonia</t>
  </si>
  <si>
    <t>Florian Gallenberger</t>
  </si>
  <si>
    <t>Emma Watson, Daniel Br√ºhl, Michael Nyqvist, Richenda Carey, Vicky Krieps, Jeanne Werner, Julian Ovenden, August Zirner, Martin Wuttke, Stefan Merki</t>
  </si>
  <si>
    <t>Germany, France, Luxembourg, United Kingdom, United States</t>
  </si>
  <si>
    <t>s6542</t>
  </si>
  <si>
    <t>CRD</t>
  </si>
  <si>
    <t>Kranti Kanade</t>
  </si>
  <si>
    <t>Mrinmayee Godbole, Vinay Sharma, Saurabh Saraswat, Isha Keskar, Abhay Mahajan, Geetika Tyagi</t>
  </si>
  <si>
    <t>s6576</t>
  </si>
  <si>
    <t>De Palma</t>
  </si>
  <si>
    <t>Noah Baumbach, Jake Paltrow</t>
  </si>
  <si>
    <t>s6709</t>
  </si>
  <si>
    <t>Euphoria</t>
  </si>
  <si>
    <t>Valeria Golino</t>
  </si>
  <si>
    <t>Riccardo Scamarcio, Valerio Mastandrea, Isabella Ferrari, Valentina Cervi, Jasmine Trinca, Andrea Germani, Marzia Ubaldi, Iaia Forte</t>
  </si>
  <si>
    <t>s6843</t>
  </si>
  <si>
    <t>Get Smart</t>
  </si>
  <si>
    <t>Steve Carell, Anne Hathaway, Dwayne Johnson, Alan Arkin, Terence Stamp, Terry Crews, David Koechner, James Caan, Masi Oka, Nate Torrence, Bill Murray</t>
  </si>
  <si>
    <t>s6848</t>
  </si>
  <si>
    <t>Ghost Rider</t>
  </si>
  <si>
    <t>Nicolas Cage, Eva Mendes, Wes Bentley, Sam Elliott, Donal Logue, Matt Long, Peter Fonda, Brett Cullen, Raquel Alessi, Laurence Breuls</t>
  </si>
  <si>
    <t>s6870</t>
  </si>
  <si>
    <t>Goldstone</t>
  </si>
  <si>
    <t>Ivan Sen</t>
  </si>
  <si>
    <t>Aaron Pedersen, Alex Russell, Jacki Weaver, Cheng Pei-pei, David Gulpilil, Michelle Lim Davidson, David Wenham, Tommy Lewis, Tommy Caldwell</t>
  </si>
  <si>
    <t>s6894</t>
  </si>
  <si>
    <t>Grease</t>
  </si>
  <si>
    <t>John Travolta, Olivia Newton-John, Stockard Channing, Jeff Conaway, Barry Pearl, Michael Tucci, Kelly Ward, Didi Conn, Jamie Donnelly, Dinah Manoff, Eve Arden, Dody Goodman, Sid Caesar, Joan Blondell, Frankie Avalon</t>
  </si>
  <si>
    <t>Classic Movies, Comedies, Music &amp; Musicals</t>
  </si>
  <si>
    <t>s6914</t>
  </si>
  <si>
    <t>Hamburger Hill</t>
  </si>
  <si>
    <t>John Irvin</t>
  </si>
  <si>
    <t>Anthony Barille, Michael Boatman, Don Cheadle, Michael Dolan, Don James, Dylan McDermott, Michael A. Nickles, Harry O'Reilly, Daniel O'Shea, Tim Quill, Tommy Swerdlow, Courtney B. Vance, Steven Weber, Tegan West</t>
  </si>
  <si>
    <t>s7013</t>
  </si>
  <si>
    <t>How the Beatles Changed the World</t>
  </si>
  <si>
    <t>Tom O'Dell</t>
  </si>
  <si>
    <t>George Harrison, John Lennon, Ringo Starr, Paul McCartney, Brian Epstein</t>
  </si>
  <si>
    <t>s7017</t>
  </si>
  <si>
    <t>How to Change the World</t>
  </si>
  <si>
    <t>Canada, United Kingdom, Netherlands</t>
  </si>
  <si>
    <t>s7169</t>
  </si>
  <si>
    <t>Kanika</t>
  </si>
  <si>
    <t>Sharad Ponkshe, Smita Shewale</t>
  </si>
  <si>
    <t>s7192</t>
  </si>
  <si>
    <t>Kickboxer: Retaliation</t>
  </si>
  <si>
    <t>Alain Moussi, Jean-Claude Van Damme, Mike Tyson, Christopher Lambert, Sara Malakul Lane, Haf√æ√≥r J√∫l√≠us Bj√∂rnsson, Sam Medina, Steven Swadling</t>
  </si>
  <si>
    <t>s7263</t>
  </si>
  <si>
    <t>Lady in the Water</t>
  </si>
  <si>
    <t>Paul Giamatti, Bryce Dallas Howard, Jeffrey Wright, Bob Balaban, Sarita Choudhury, Cindy Cheung, M. Night Shyamalan, Freddy Rodr√≠guez, Bill Irwin, Mary Beth Hurt</t>
  </si>
  <si>
    <t>s7282</t>
  </si>
  <si>
    <t>Left Behind</t>
  </si>
  <si>
    <t>Vic Armstrong</t>
  </si>
  <si>
    <t>Nicolas Cage, Chad Michael Murray, Cassi Thomson, Nicky Whelan, Jordin Sparks, Lea Thompson, Gary Grubbs, Quinton Aaron</t>
  </si>
  <si>
    <t>Action &amp; Adventure, Faith &amp; Spirituality, Sci-Fi &amp; Fantasy</t>
  </si>
  <si>
    <t>s7362</t>
  </si>
  <si>
    <t>Lupt</t>
  </si>
  <si>
    <t>Prabhuraj</t>
  </si>
  <si>
    <t>Javed Jaffrey, Vijay Raaz, Karan Aanand, Niki Walia, Meenakshi Dixit, Rishabh Chaddha, Rishina Kandhari, Kiearra Soni</t>
  </si>
  <si>
    <t>s7379</t>
  </si>
  <si>
    <t>Magnetic</t>
  </si>
  <si>
    <t>Tom Barrer, Liam Whaley, Wille Lindberg, Sam Favret, Fabian Bodet, Jamie Lee, Lorenzo Avvenenti, Ross Clarke-Jones</t>
  </si>
  <si>
    <t>s7438</t>
  </si>
  <si>
    <t>Melle</t>
  </si>
  <si>
    <t>Binu Ulahhannan</t>
  </si>
  <si>
    <t>Amith Chakalakkal, Thanuja Karthik, Joy Mathew, Joju George, Krishna Prabha, Ambika Mohan, P. Balachandran, Illikkett Namboothiri</t>
  </si>
  <si>
    <t>s7527</t>
  </si>
  <si>
    <t>Muppets Most Wanted</t>
  </si>
  <si>
    <t>Ricky Gervais, Ty Burrell, Tina Fey, Kermit the Frog, Miss Piggy, Fozzie Bear, Gonzo, Muppets, Steve Whitmire, Eric Jacobson, Dave Goelz, Bill Barretta, David Rudman, Matt Vogel, Peter Linz</t>
  </si>
  <si>
    <t>s7905</t>
  </si>
  <si>
    <t>Running for Grace</t>
  </si>
  <si>
    <t>David L. Cunningham</t>
  </si>
  <si>
    <t>Ryan Potter, Matt Dillon, Jim Caviezel, Olivia Ritchie, Juliet Mills, Nick Boraine, Rumi Oyama</t>
  </si>
  <si>
    <t>s7926</t>
  </si>
  <si>
    <t>Samantaral</t>
  </si>
  <si>
    <t>Partha Chakraborty</t>
  </si>
  <si>
    <t>Riddhi Sen, Parambrata Chatterjee, Soumitra Chatterjee, Aparajita Adhya, Tanusree Chakraborty, Kushal Chakraborty, Anindya Banerjee, Surangana Banerjee</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</si>
  <si>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</si>
  <si>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</si>
  <si>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</si>
  <si>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</si>
  <si>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</si>
  <si>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s8043</t>
  </si>
  <si>
    <t>Small Soldiers</t>
  </si>
  <si>
    <t>Kirsten Dunst, Gregory Smith, Jay Mohr, Phil Hartman, Kevin Dunn, Denis Leary, Frank Langella, Tommy Lee Jones, Ernest Borgnine</t>
  </si>
  <si>
    <t>s8284</t>
  </si>
  <si>
    <t>The Duel</t>
  </si>
  <si>
    <t>Kieran Darcy-Smith</t>
  </si>
  <si>
    <t>Woody Harrelson, Liam Hemsworth, Alice Braga, Emory Cohen, Felicity Price, Jos√© Z√∫√±iga, William Sadler</t>
  </si>
  <si>
    <t>s8461</t>
  </si>
  <si>
    <t>The Player</t>
  </si>
  <si>
    <t>Ramez Galal, Emy Samir Ghanim, Edward Fouad, Hassan Hosny, Yousef Fawzy, Samar Gaber, Ragaa Al-Geddawy, Maha Abou Ouf, Mai El-Kady</t>
  </si>
  <si>
    <t>s8633</t>
  </si>
  <si>
    <t>Trophy</t>
  </si>
  <si>
    <t>Shaul Schwarz, Christina Clusiau</t>
  </si>
  <si>
    <t>United Kingdom, Namibia, South Africa, Zimbabwe, United States</t>
  </si>
  <si>
    <t>s8665</t>
  </si>
  <si>
    <t>Up in the Air</t>
  </si>
  <si>
    <t>George Clooney, Vera Farmiga, Anna Kendrick, Jason Bateman, Amy Morton, Melanie Lynskey, J.K. Simmons, Sam Elliott, Danny McBride, Zach Galifianakis, Chris Lowell</t>
  </si>
  <si>
    <t>s8676</t>
  </si>
  <si>
    <t>Victor</t>
  </si>
  <si>
    <t>Brandon Dickerson</t>
  </si>
  <si>
    <t>Patrick Davis, Lisa Vidal, Josh Pence, Jos√© Z√∫√±iga, Haley Ramm, Matt Angel, J. Michael Trautmann, Lobo Sebastian</t>
  </si>
  <si>
    <t>s8726</t>
  </si>
  <si>
    <t>What's Up With Love?</t>
  </si>
  <si>
    <t>Rudy Soedjarwo, Riri Riza</t>
  </si>
  <si>
    <t>Dian Sastrowardoyo, Nicholas Saputra, Ladya Cheryll, Titi Kamal, Sissy Priscillia, Adinia Wirasti, Dennis Adhiswara</t>
  </si>
  <si>
    <t>s31</t>
  </si>
  <si>
    <t>Ankahi Kahaniya</t>
  </si>
  <si>
    <t>Ashwiny Iyer Tiwari, Abhishek Chaubey, Saket Chaudhary</t>
  </si>
  <si>
    <t>Abhishek Banerjee, Rinku Rajguru, Delzad Hiwale, Kunal Kapoor, Zoya Hussain, Nikhil Dwivedi, Palomi Ghosh</t>
  </si>
  <si>
    <t>111 min</t>
  </si>
  <si>
    <t>s296</t>
  </si>
  <si>
    <t>The Paper Tigers</t>
  </si>
  <si>
    <t>Quoc Bao Tran</t>
  </si>
  <si>
    <t>Alain Uy, Ron Yuan, Mykel Shannon Jenkins, Jae Suh Park, Matthew Page, Joziah Lagonoy, Raymond Ma</t>
  </si>
  <si>
    <t>s360</t>
  </si>
  <si>
    <t>The Original Kings of Comedy</t>
  </si>
  <si>
    <t>Steve Harvey, D.L. Hughley, Cedric the Entertainer, Bernie Mac</t>
  </si>
  <si>
    <t>s403</t>
  </si>
  <si>
    <t>The Last Letter From Your Lover</t>
  </si>
  <si>
    <t>Augustine Frizzell</t>
  </si>
  <si>
    <t>Shailene Woodley, Felicity Jones, Callum Turner, Joe Alwyn, Nabhaan Rizwan, Ncuti Gatwa, Emma Appleton, Christian Brassington, Alice Orr-Ewing, Lee Knight, Zoe Boyle, Ben Cross, Diana Kent</t>
  </si>
  <si>
    <t>s480</t>
  </si>
  <si>
    <t>Fear Street Part 2: 1978</t>
  </si>
  <si>
    <t>Sadie Sink, Emily Rudd, Ryan Simpkins, McCabe Slye, Ted Sutherland, Jordana Spiro, Gillian Jacobs, Kiana Madeira, Benjamin Flores Jr., Ashley Zukerman, Olivia Scott Welch, Chiara Aurelia, Jordyn DiNatale</t>
  </si>
  <si>
    <t>s686</t>
  </si>
  <si>
    <t>Fatherhood</t>
  </si>
  <si>
    <t>Kevin Hart, Alfre Woodard, Lil Rel Howery, DeWanda Wise, Frankie Faison, Anthony Carrigan, Paul Reiser, Melody Hurd</t>
  </si>
  <si>
    <t>s769</t>
  </si>
  <si>
    <t>Dancing Queens</t>
  </si>
  <si>
    <t>Helena Bergstr√∂m</t>
  </si>
  <si>
    <t>Molly Nutley, Fredrik Qui√±ones, Marie G√∂ranzon, Mattias Nordkvist, Claes Malmberg, Christopher Wollter, Emil Alm√©n, Razmus Nystr√∂m, Andr√© Christenson, Louie Indriana, Max Ulveson</t>
  </si>
  <si>
    <t>s990</t>
  </si>
  <si>
    <t>My Travel Buddy</t>
  </si>
  <si>
    <t>Oƒüuzhan Ko√ß, ƒ∞brahim B√ºy√ºkak, Emre Kƒ±nay, Aslƒ± Bekiroƒülu, Eda Ece, Bahar ≈ûahin, Muharrem Bayrak, Toygan Avanoƒülu</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</si>
  <si>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</si>
  <si>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</si>
  <si>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</si>
  <si>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</si>
  <si>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</si>
  <si>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s1448</t>
  </si>
  <si>
    <t>Case 39</t>
  </si>
  <si>
    <t>Christian Alvart</t>
  </si>
  <si>
    <t>Ren√©e Zellweger, Jodelle Ferland, Ian McShane, Bradley Cooper, Callum Keith Rennie, Adrian Lester, Kerry O'Malley, Cynthia Stevenson, Alexander Conti, Philip Cabrita</t>
  </si>
  <si>
    <t>s1527</t>
  </si>
  <si>
    <t>Love You to the Stars and Back</t>
  </si>
  <si>
    <t>Julia Barretto, Joshua Garcia, Carmina Villaroel, Cherry Pie Picache, Ariel Rivera, Maricar Reyes, Edgar Allan Guzman, Jelson Bay, Odette Khan</t>
  </si>
  <si>
    <t>s1532</t>
  </si>
  <si>
    <t>The Wedding Shaman</t>
  </si>
  <si>
    <t>Farishad I. Latjuba</t>
  </si>
  <si>
    <t>Atiqah Hasiholan, Tutie Kirana, Arifin Putra, Tio Pakusadewo, Marthino Lio, Oxcel, Dodit Mulyanto</t>
  </si>
  <si>
    <t>s1567</t>
  </si>
  <si>
    <t>She's the One</t>
  </si>
  <si>
    <t>Bea Alonzo, Dingdong Dantes, Enrique Gil</t>
  </si>
  <si>
    <t>s1811</t>
  </si>
  <si>
    <t>The Hummingbird Project</t>
  </si>
  <si>
    <t>Jesse Eisenberg, Alexander Skarsg√•rd, Salma Hayek, Michael Mando, Sarah Goldberg, Anna Maguire, Frank Schorpion, Johan Heldenbergh, Kwasi Songui, Ayisha Issa</t>
  </si>
  <si>
    <t>Canada, Belgium</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</si>
  <si>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</si>
  <si>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</si>
  <si>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</si>
  <si>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</si>
  <si>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s1976</t>
  </si>
  <si>
    <t>Santa Banta Pvt Ltd</t>
  </si>
  <si>
    <t>Akashdeep</t>
  </si>
  <si>
    <t>Boman Irani, Vir Das, Neha Dhupia, Lisa Haydon, Ram Kapoor, Johny Lever, Vijay Raaz, Tinnu Anand, Sanjay Mishra, Ayub Khan</t>
  </si>
  <si>
    <t>s2042</t>
  </si>
  <si>
    <t>Waiting for "Superman"</t>
  </si>
  <si>
    <t>s2093</t>
  </si>
  <si>
    <t>The Young Messiah</t>
  </si>
  <si>
    <t>Cyrus Nowrasteh</t>
  </si>
  <si>
    <t>Adam Greaves-Neal, Sara Lazzaro, Vincent Walsh, Sean Bean, Jonathan Bailey, Agni Scott</t>
  </si>
  <si>
    <t>s2180</t>
  </si>
  <si>
    <t>The Ottoman Lieutenant</t>
  </si>
  <si>
    <t>Joseph Ruben</t>
  </si>
  <si>
    <t>Michiel Huisman, Hera Hilmar, Josh Hartnett, Ben Kingsley, Haluk Bilginer, Affif Ben Badra, Paul Barrett, Jessica Turner</t>
  </si>
  <si>
    <t>Turkey, United States</t>
  </si>
  <si>
    <t>s2335</t>
  </si>
  <si>
    <t>Seven (Tamil)</t>
  </si>
  <si>
    <t>s2440</t>
  </si>
  <si>
    <t>The Student Cop</t>
  </si>
  <si>
    <t>Karim Abdel Aziz, Hassan Hosny, Ghada Adel, Maha Ahmed, Ramez Galal, Mohamed Ragab, Mohamed El Dafrawy</t>
  </si>
  <si>
    <t>s2608</t>
  </si>
  <si>
    <t>Love Is War</t>
  </si>
  <si>
    <t>Omoni Oboli, Richard Mofe-Damijo, Jide Kosoko, Akin Lewis, Bimbo Manuel, Shaffy Bello, Toke Makinwa, Femi Branch, Uzor Osimkpa</t>
  </si>
  <si>
    <t>s2620</t>
  </si>
  <si>
    <t>Lembi 8 Giga</t>
  </si>
  <si>
    <t>Ashraf Fayeq</t>
  </si>
  <si>
    <t>Mohamed Saad, Mai Ezz El-Din, Hassan Hosny, Youssef Fawzy, Youssef Eid, Ahmad Mounir, Khaled Talaat, Maged El Kedwany, Entsar, Maysara</t>
  </si>
  <si>
    <t>s2705</t>
  </si>
  <si>
    <t>The Florida Project</t>
  </si>
  <si>
    <t>Sean Baker</t>
  </si>
  <si>
    <t>Brooklynn Prince, Bria Vinaite, Willem Dafoe, Christopher Rivera, Valeria Cotto, Macon Blair, Caleb Landry Jones</t>
  </si>
  <si>
    <t>s2837</t>
  </si>
  <si>
    <t>Spenser Confidential</t>
  </si>
  <si>
    <t>Mark Wahlberg, Winston Duke, Alan Arkin, Bokeem Woodbine, Iliza Shlesinger, Hope Olaide Wilson, Marc Maron</t>
  </si>
  <si>
    <t>s3197</t>
  </si>
  <si>
    <t>Lakeeran</t>
  </si>
  <si>
    <t>Harman Virk, Yuvika Chaudhry, Nirmal Rishi, Shavinder Mahal, B.N. Sharma, Anita Meet, Poonam Sood, B.B. Verma, Satwant Kaur, Gurinder Rai</t>
  </si>
  <si>
    <t>s3508</t>
  </si>
  <si>
    <t>Travel Mates 2</t>
  </si>
  <si>
    <t>Oƒüuzhan Ko√ß, ƒ∞brahim B√ºy√ºkak, Ezgi Ey√ºboƒülu, Olgun Toker, Kadir Polat√ßi, Aycan Koptur, Bahar ≈ûahin, Kƒ±van√ß Baran Arslan</t>
  </si>
  <si>
    <t>s3638</t>
  </si>
  <si>
    <t>Boi</t>
  </si>
  <si>
    <t>Jorge M. Fontana</t>
  </si>
  <si>
    <t>Bernat Quintana, Adrian Pang, Andrew Lua, Rachel Lascar, Fina Rius, Miranda Gas</t>
  </si>
  <si>
    <t>s3834</t>
  </si>
  <si>
    <t>Sh√©h√©razade</t>
  </si>
  <si>
    <t>Jean-Bernard Marlin</t>
  </si>
  <si>
    <t>Dylan Robert, Kenza Fortas, Idir Azougli, Lisa Amedjout, Sofia Bent, Nabila Bounad, Kader Benchoudar, Nabila Ait Amer</t>
  </si>
  <si>
    <t>s3905</t>
  </si>
  <si>
    <t>The Ruthless</t>
  </si>
  <si>
    <t>Renato De Maria</t>
  </si>
  <si>
    <t>Riccardo Scamarcio, Sara Serraiocco, Alessio Pratic√≤, Alessandro Tedeschi, Marie-Ange Casta</t>
  </si>
  <si>
    <t>s3914</t>
  </si>
  <si>
    <t>Hazaaron Khwaishein Aisi</t>
  </si>
  <si>
    <t>Kay Kay Menon, Shiney Ahuja, Chitrangada Singh, Ram Kapoor, Saurabh Shukla, Yashpal Sharma, Jasbir Malik, Sohrab Ardeshir, Aditya Bhattacharya, Arif Zakaria</t>
  </si>
  <si>
    <t>s4035</t>
  </si>
  <si>
    <t>Lady J</t>
  </si>
  <si>
    <t>Emmanuel Mouret</t>
  </si>
  <si>
    <t>C√©cile De France, Edouard Baer, Alice Isaaz, Natalia Dontcheva</t>
  </si>
  <si>
    <t>s4098</t>
  </si>
  <si>
    <t>Awe</t>
  </si>
  <si>
    <t>Prasanth Varma</t>
  </si>
  <si>
    <t>Kajal Aggarwal, Nithya Menon, Regina Cassandra, Eesha Rebba, Murli Sharma, Srinivas Avasarala, Priyadarshi Pullikonda</t>
  </si>
  <si>
    <t>s4220</t>
  </si>
  <si>
    <t>Back to the 90s</t>
  </si>
  <si>
    <t>Yanyong Kuruaungkoul</t>
  </si>
  <si>
    <t>Dan Aaron Ramnarong, Pimchanok Leuwisetpaiboon, Chanintorn Jitpreeda, Chonlakarn Puangnoy, Achita Pramoj Na Ayudhya, Vichuda Pindum, Kriengsak Hrientong, Likit Sittiphun</t>
  </si>
  <si>
    <t>s4392</t>
  </si>
  <si>
    <t>Halkaa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</si>
  <si>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</si>
  <si>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</si>
  <si>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</si>
  <si>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</si>
  <si>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</si>
  <si>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s4540</t>
  </si>
  <si>
    <t>Death Race: Beyond Anarchy</t>
  </si>
  <si>
    <t>Zach McGowan, Danny Glover, Frederick Koehler, Danny Trejo, Christine Marzano, Cassie Clare, Yennis Cheung, Lucy Aarden</t>
  </si>
  <si>
    <t>s4592</t>
  </si>
  <si>
    <t>My Suicide</t>
  </si>
  <si>
    <t>David Lee Miller</t>
  </si>
  <si>
    <t>Gabriel Sunday, David Carradine, Mariel Hemingway, Brooke Nevin, Nora Dunn, Michael Welch, Zachary Ray Sherman, Vanessa Lengies, Tony Hale, Joe Mantegna</t>
  </si>
  <si>
    <t>s4618</t>
  </si>
  <si>
    <t>Paradise Lost</t>
  </si>
  <si>
    <t>Monique Gardenberg</t>
  </si>
  <si>
    <t>J√∫lio Andrade, Lee Taylor, Hermila Guedes, Julia Konrad, Erasmo Carlos, Marjorie Estiano, Seu Jorge, Jaloo, Felipe Abib, Humberto Carr√£o, Malu Galli</t>
  </si>
  <si>
    <t>s5499</t>
  </si>
  <si>
    <t>A Yellow Bird</t>
  </si>
  <si>
    <t>K. Rajagopal</t>
  </si>
  <si>
    <t>Sivakumar Palakrishnan, Huang Lu, Seema Biswas, Udaya Soundari, Nithiyia Rao, Indra Chandran</t>
  </si>
  <si>
    <t>Singapore, France</t>
  </si>
  <si>
    <t>s6034</t>
  </si>
  <si>
    <t>A Family Affair</t>
  </si>
  <si>
    <t>Tom Fassaert</t>
  </si>
  <si>
    <t>Netherlands, Denmark, South Africa</t>
  </si>
  <si>
    <t>s6051</t>
  </si>
  <si>
    <t>A Noble Intention</t>
  </si>
  <si>
    <t>Joram L√ºrsen</t>
  </si>
  <si>
    <t>Gijs Scholten van Aschat, Jacob Derwig, Rifka Lodeizen, Juda Goslinga, Zeb Troostwijk, Elisabeth Hesemans, Joosje Duk</t>
  </si>
  <si>
    <t>s6092</t>
  </si>
  <si>
    <t>Adore</t>
  </si>
  <si>
    <t>Anne Fontaine</t>
  </si>
  <si>
    <t>Naomi Watts, Robin Wright, Xavier Samuel, James Frecheville, Ben Mendelsohn, Jessica Tovey, Sophie Lowe, Gary Sweet, Alyson Standen, Skye Sutherland, Sarah Henderson</t>
  </si>
  <si>
    <t>Australia, France</t>
  </si>
  <si>
    <t>s6160</t>
  </si>
  <si>
    <t>Anarkali of Aarah</t>
  </si>
  <si>
    <t>Avinash Das</t>
  </si>
  <si>
    <t>Swara Bhaskar, Sanjay Mishra, Vijay Kumar, Pankaj Tripathi, Mayur More, Ishtiyak Khan</t>
  </si>
  <si>
    <t>s6359</t>
  </si>
  <si>
    <t>Bonnie and Clyde</t>
  </si>
  <si>
    <t>Arthur Penn</t>
  </si>
  <si>
    <t>Warren Beatty, Faye Dunaway, Michael J. Pollard, Gene Hackman, Estelle Parsons, Denver Pyle, Dub Taylor, Evans Evans, Gene Wilder</t>
  </si>
  <si>
    <t>s6471</t>
  </si>
  <si>
    <t>China Salesman</t>
  </si>
  <si>
    <t>Tan Bing</t>
  </si>
  <si>
    <t>Li Dong Xue, Mike Tyson, Steven Seagal, Janicke Askevold, Li Ai, Eriq Ebouaney, Clovis Fouin, Wang Zijian</t>
  </si>
  <si>
    <t>s6616</t>
  </si>
  <si>
    <t>Discovering Bigfoot</t>
  </si>
  <si>
    <t>Todd Standing</t>
  </si>
  <si>
    <t>s6824</t>
  </si>
  <si>
    <t>Galih dan Ratna</t>
  </si>
  <si>
    <t>Refal Hady, Sheryl Sheinafia, Ayu Dyah Pasha, Joko Anwar, Hengky Tarnando, Marissa Anita, Sari Koeswoyo</t>
  </si>
  <si>
    <t>s6859</t>
  </si>
  <si>
    <t>God Bless the Broken Road</t>
  </si>
  <si>
    <t>Harold Cronk</t>
  </si>
  <si>
    <t>Patrika Darbo, Kim Delaney, Jordin Sparks, Makenzie Moss, Liam Matthews, Andrew W. Walker, Lindsay Pulsipher, Gary Grubbs, Robin Givens, Arthur Cartwright</t>
  </si>
  <si>
    <t>s6991</t>
  </si>
  <si>
    <t>Honey 2</t>
  </si>
  <si>
    <t>Kat Graham, Mario Lopez, Audrina Patridge, Seychelle Gabriel, Randy Wayne, Brandon Molale, Melissa Molinaro, Jossara Jinaro, Lonette McKee, Laurieann Gibson, Christopher Shazar</t>
  </si>
  <si>
    <t>s7198</t>
  </si>
  <si>
    <t>Kill Bill: Vol. 1</t>
  </si>
  <si>
    <t>Quentin Tarantino</t>
  </si>
  <si>
    <t>Uma Thurman, Lucy Liu, Vivica A. Fox, Daryl Hannah, David Carradine, Michael Madsen, Julie Dreyfus, Chiaki Kuriyama, Sonny Chiba, Gordon Liu</t>
  </si>
  <si>
    <t>s7310</t>
  </si>
  <si>
    <t>Lion's Heart</t>
  </si>
  <si>
    <t>Karim El Sobky</t>
  </si>
  <si>
    <t>Mohamed Ramadan, Hassan Hosny, Horeya Farghaly, Sayed Rajab, Aida Reyad, Omar Mustafa Metwally, Riham Ayman, Mohsen Mansour, Afaf Rashad, Maher Essam, Sabry Fawwaz, Hamdy Heykal, Sabry Abdel Moniem</t>
  </si>
  <si>
    <t>s7508</t>
  </si>
  <si>
    <t>Moonlight</t>
  </si>
  <si>
    <t>Barry Jenkins</t>
  </si>
  <si>
    <t>Trevante Rhodes, Andr√© Holland, Janelle Mon√°e, Ashton Sanders, Jharrel Jerome, Alex Hibbert, Jaden Piner, Naomie Harris, Mahershala Ali</t>
  </si>
  <si>
    <t>s7659</t>
  </si>
  <si>
    <t>Once Upon a Time in London</t>
  </si>
  <si>
    <t>Simon Rumley</t>
  </si>
  <si>
    <t>Leo Gregory, Terry Stone, Doug Allen, Andy Beckwith, Kate Braithwaite, Holly Earl, Joe Egan, Nadia Forde</t>
  </si>
  <si>
    <t>s7671</t>
  </si>
  <si>
    <t>Operation Chromite</t>
  </si>
  <si>
    <t>John H. Lee</t>
  </si>
  <si>
    <t>Jung-jae Lee, Beom-su Lee, Liam Neeson, Se-yeon Jin, Jun-ho Jeong, Cheol-min Park</t>
  </si>
  <si>
    <t>s7840</t>
  </si>
  <si>
    <t>Rebel Without a Cause</t>
  </si>
  <si>
    <t>Nicholas Ray</t>
  </si>
  <si>
    <t>James Dean, Natalie Wood, Sal Mineo, Jim Backus, Ann Doran, Corey Allen, William Hopper, Rochelle Hudson, Dennis Hopper, Edward Platt</t>
  </si>
  <si>
    <t>s7970</t>
  </si>
  <si>
    <t>Secret in Their Eyes</t>
  </si>
  <si>
    <t>Billy Ray</t>
  </si>
  <si>
    <t>Chiwetel Ejiofor, Nicole Kidman, Julia Roberts, Dean Norris, Michael Kelly, Joe Cole, Zoe Graham, Alfred Molina</t>
  </si>
  <si>
    <t>United States, United Kingdom, Spain, South Korea</t>
  </si>
  <si>
    <t>s7990</t>
  </si>
  <si>
    <t>Sexo, Pudor y Lagrimas</t>
  </si>
  <si>
    <t>Demi√°n Bichir, Susana Zabaleta, Jorge Salinas, Cecilia Su√°rez, Victor Huggo Martin, M√≥nica Dionne, Ang√©lica Arag√≥n, Laura Almela</t>
  </si>
  <si>
    <t>s8150</t>
  </si>
  <si>
    <t>Tamanchey</t>
  </si>
  <si>
    <t>Navneet Behal</t>
  </si>
  <si>
    <t>Nikhil Dwivedi, Richa Chadha, Damandeep Singh Baggan, Vijay Pande, Talib Mehdi, Tushar Phulke, Mahesh Gupta, Prasad Labhe</t>
  </si>
  <si>
    <t>s8220</t>
  </si>
  <si>
    <t>The Bounty Hunter</t>
  </si>
  <si>
    <t>Jennifer Aniston, Gerard Butler, Jason Sudeikis, Jeff Garlin, Ritchie Coster, Cathy Moriarty, Peter Greene, Joel Marsh Garland, Siobhan Fallon Hogan, Dorian Missick, Adam Rose, Christine Baranski, Carol Kane, Adam LeFevre</t>
  </si>
  <si>
    <t>s8246</t>
  </si>
  <si>
    <t>The Chosen</t>
  </si>
  <si>
    <t>Antonio Chavarr√≠as</t>
  </si>
  <si>
    <t>Alfonso Herrera, Hannah Murray, Henry Goodman, Julian Sands, Frances Barber, Emilio Echevarr√≠a, Alejandro Calva, Elvira M√≠nguez, Roger Casamajor, Luis Rosales, Javier Godino, Alexander Holtmann, Brontis Jodorowsky</t>
  </si>
  <si>
    <t>Spain, Mexico</t>
  </si>
  <si>
    <t>s8356</t>
  </si>
  <si>
    <t>The Hurt Business</t>
  </si>
  <si>
    <t>Kevin Costner</t>
  </si>
  <si>
    <t>s8466</t>
  </si>
  <si>
    <t>The Prince &amp; Me</t>
  </si>
  <si>
    <t>Martha Coolidge</t>
  </si>
  <si>
    <t>Julia Stiles, Luke Mably, Ben Miller, Miranda Richardson, James Fox, Alberta Watson, John Bourgeois, Zachary Knighton, Eliza Bennett</t>
  </si>
  <si>
    <t>s8490</t>
  </si>
  <si>
    <t>The River Wild</t>
  </si>
  <si>
    <t>Curtis Hanson</t>
  </si>
  <si>
    <t>Meryl Streep, Kevin Bacon, David Strathairn, Joseph Mazzello, John C. Reilly, Benjamin Bratt, Elizabeth Hoffman, William Lucking, Diane Delano</t>
  </si>
  <si>
    <t>s8500</t>
  </si>
  <si>
    <t>The Sea of Trees</t>
  </si>
  <si>
    <t>Gus Van Sant</t>
  </si>
  <si>
    <t>Matthew McConaughey, Naomi Watts, Ken Watanabe, Katie Aselton, Jordan Gavaris</t>
  </si>
  <si>
    <t>s8553</t>
  </si>
  <si>
    <t>The Water Diviner</t>
  </si>
  <si>
    <t>Russell Crowe</t>
  </si>
  <si>
    <t>Russell Crowe, Olga Kurylenko, Yƒ±lmaz Erdoƒüan, Cem Yƒ±lmaz, Jai Courtney, Ryan Corr, James Fraser, Ben O'Toole, Steve Bastoni, Salih Kalyon</t>
  </si>
  <si>
    <t>s8778</t>
  </si>
  <si>
    <t>Yes or No</t>
  </si>
  <si>
    <t>Saratswadee Wongsomphet</t>
  </si>
  <si>
    <t>Sushar Manaying, Supanart Jittaleela, Arisara Thongborisut, Soranut Yupanun, Inthira Yeunyong</t>
  </si>
  <si>
    <t>s8807</t>
  </si>
  <si>
    <t>Zubaan</t>
  </si>
  <si>
    <t>Mozez Singh</t>
  </si>
  <si>
    <t>Vicky Kaushal, Sarah-Jane Dias, Raaghav Chanana, Manish Chaudhary, Meghna Malik, Malkeet Rauni, Anita Shabdish, Chittaranjan Tripathy</t>
  </si>
  <si>
    <t>s179</t>
  </si>
  <si>
    <t>The Interview</t>
  </si>
  <si>
    <t>Evan Goldberg, Seth Rogen</t>
  </si>
  <si>
    <t>James Franco, Seth Rogen, Lizzy Caplan, Randall Park, Diana Bang, Timothy Simons, Reese Alexander, James Yi</t>
  </si>
  <si>
    <t>112 min</t>
  </si>
  <si>
    <t>s207</t>
  </si>
  <si>
    <t>LSD: Love, Sex Aur Dhokha</t>
  </si>
  <si>
    <t>Nushrat Bharucha, Anshuman Jha, Neha Chauhan, Rajkummar Rao, Arya Banerjee, Amit Sial, Herry Tangri</t>
  </si>
  <si>
    <t>s347</t>
  </si>
  <si>
    <t>Pineapple Express</t>
  </si>
  <si>
    <t>Seth Rogen, James Franco, Danny McBride, Kevin Corrigan, Craig Robinson, Gary Cole, Rosie Perez, Ed Begley Jr., Nora Dunn, Amber Heard</t>
  </si>
  <si>
    <t>s374</t>
  </si>
  <si>
    <t>The Last Mercenary</t>
  </si>
  <si>
    <t>David Charhon</t>
  </si>
  <si>
    <t>Jean-Claude Van Damme, Alban Ivanov, √âric Judor, Patrick Timsit, Miou-Miou, Assa Sylla, Samir Decazza, Val√©rie Kaprisky, Djimo, Nassim Lyes</t>
  </si>
  <si>
    <t>s604</t>
  </si>
  <si>
    <t>The Karate Kid Part III</t>
  </si>
  <si>
    <t>Ralph Macchio, Pat Morita, Robyn Lively, Thomas Ian Griffith, Martin Kove, Sean Kanan, Jonathan Avildsen, Randee Heller, William Christopher Ford</t>
  </si>
  <si>
    <t>s614</t>
  </si>
  <si>
    <t>Voiceless</t>
  </si>
  <si>
    <t>Uzee Usman, Yakubu Mohammed, Asabe Madaki, Sani Mu‚Äôazu, Rekiya Ibrahim Atta, Adam Garba, Abba Ali Zaky, Habiba Zock-Sock, Abdul‚Äô Usman Zada, Nadia Dutch, Abubakar Maina, Healing Marcus Udor, Jamila Ibrahim</t>
  </si>
  <si>
    <t>s766</t>
  </si>
  <si>
    <t>Xtreme</t>
  </si>
  <si>
    <t>Teo Garc√≠a, √ìscar Jaenada, √ìscar Casas, Andrea Duro, Sergio Peris-Mencheta, Alberto Jo Lee, Luis Zahera, Andr√©s Herrera, Nao Albet, C√©sar Bandera, Isa Montalb√°n</t>
  </si>
  <si>
    <t>s916</t>
  </si>
  <si>
    <t>And Tomorrow the Entire World</t>
  </si>
  <si>
    <t>Julia von Heinz</t>
  </si>
  <si>
    <t>Mala Emde, Noah Saavedra, Tonio Schneider, Luisa-C√©line Gaffron, Andreas Lust, Nadine Sauter, Ivy Lissack, Hussein Eliraqui, Victoria Trauttmansdorff, Michael Wittenborn</t>
  </si>
  <si>
    <t>Germany, France</t>
  </si>
  <si>
    <t>s1106</t>
  </si>
  <si>
    <t>Concrete Cowboy</t>
  </si>
  <si>
    <t>Ricky Staub</t>
  </si>
  <si>
    <t>Idris Elba, Caleb McLaughlin, Jharrel Jerome, Byron Bowers, Lorraine Toussaint, Method Man, Ivannah Mercedes, Jamil Prattis, Liz Priestley</t>
  </si>
  <si>
    <t>s1242</t>
  </si>
  <si>
    <t>Moxie</t>
  </si>
  <si>
    <t>Hadley Robinson, Lauren Tsai, Patrick Schwarzenegger, Nico Hiraga, Sydney Park, Josephine Langford, Clark Gregg, Josie Totah, Alycia Pascual-Pe√±a, Anjelika Washington, Charlie Hall, Sabrina Haskett, Ike Barinholtz, Amy Poehler, Marcia Gay Harden</t>
  </si>
  <si>
    <t>s1262</t>
  </si>
  <si>
    <t>Fuga</t>
  </si>
  <si>
    <t>Benjam√≠n Vicu√±a, Gast√≥n Pauls, Alfredo Castro, Francisca Imboden, H√©ctor Noguera, Mar√≠a Izquierdo, Willy Semler, Alejandro Trejo, Mateo Iribarren, Marcial Tagle, Paulina Urrutia</t>
  </si>
  <si>
    <t>s1284</t>
  </si>
  <si>
    <t>The Conjuring</t>
  </si>
  <si>
    <t>Vera Farmiga, Patrick Wilson, Lili Taylor, Ron Livingston, Shanley Caswell, Hayley McFarland, Joey King, Mackenzie Foy, Kyla Deaver, Shannon Kook</t>
  </si>
  <si>
    <t>s1360</t>
  </si>
  <si>
    <t>The Bank Job</t>
  </si>
  <si>
    <t>Jason Statham, Saffron Burrows, Richard Lintern, Stephen Campbell Moore, Daniel Mays, Peter Bowles, Keeley Hawes, Colin Salmon, Alki David, James Faulkner</t>
  </si>
  <si>
    <t>United Kingdom, United States, Australia</t>
  </si>
  <si>
    <t>s1422</t>
  </si>
  <si>
    <t>The Intouchables</t>
  </si>
  <si>
    <t>Olivier Nakache, √âric Toledano</t>
  </si>
  <si>
    <t>Fran√ßois Cluzet, Omar Sy, Anne Le Ny, Audrey Fleurot, Jos√©phine de Meaux, Clotilde Mollet, Alba Ga√Øa Kraghede Bellugi, Cyril Mendy</t>
  </si>
  <si>
    <t>s1514</t>
  </si>
  <si>
    <t>Atlas Shrugged: Part II</t>
  </si>
  <si>
    <t>John Putch</t>
  </si>
  <si>
    <t>Samantha Mathis, Jason Beghe, Esai Morales, Patrick Fabian, Kim Rhodes, Richard T. Jones, D.B. Sweeney, Paul McCrane, John Rubinstein, Robert Picardo</t>
  </si>
  <si>
    <t>s1644</t>
  </si>
  <si>
    <t>The Call</t>
  </si>
  <si>
    <t>Lee Chung-hyun</t>
  </si>
  <si>
    <t>Park Shin-hye, Jun Jong-seo, Kim Sung-ryoung, EL, Park Ho-san, Oh Jung-se, Lee Dong-hwi, Um Chae-young</t>
  </si>
  <si>
    <t>s1809</t>
  </si>
  <si>
    <t>Fisherman's Friends</t>
  </si>
  <si>
    <t>Chris Foggin</t>
  </si>
  <si>
    <t>Daniel Mays, James Purefoy, David Hayman, Dave Johns, Sam Swainsbury, Tuppence Middleton, Noel Clarke, Maggie Steed, Vahid Gold, Christian Brassington</t>
  </si>
  <si>
    <t>s1819</t>
  </si>
  <si>
    <t>Bosta</t>
  </si>
  <si>
    <t>Rodney El Haddad, Nadine Labaky, Nada Abou Farhat, Liliane Nemri, Omar Rajeh, Mounir Malaeb, Bshara Atallah, Rana Alamuddin, Joelle Rizk, Mahfouz Barakat, Mahmoud Mabsout, Bader Haddad, Youssef Emalhoub</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</si>
  <si>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</si>
  <si>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</si>
  <si>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</si>
  <si>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</si>
  <si>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s2019</t>
  </si>
  <si>
    <t>Bhai: Vyakti Ki Valli - Uttarardh</t>
  </si>
  <si>
    <t>Mahesh Manjrekar</t>
  </si>
  <si>
    <t>Sagar Deshmukh, Iravati Harshe, Vijay Kenkre, Shubhangi Damle, Ashwini Giri, Nina Kulkarni, Dalip Tahil, Girish Kulkarni</t>
  </si>
  <si>
    <t>s2061</t>
  </si>
  <si>
    <t>Always Be My Maybe</t>
  </si>
  <si>
    <t>Gerald Anderson, Arci Mu√±oz, Cacai Bautista, Ricci Chan, Tirso Cruz III, Carlo Aquino, Matt Evans, Ahron Villena, Victor Silayan, TJ Trinidad</t>
  </si>
  <si>
    <t>s2066</t>
  </si>
  <si>
    <t>Children of the Sea</t>
  </si>
  <si>
    <t>Ayumu Watanabe</t>
  </si>
  <si>
    <t>Mana Ashida, Hiiro Ishibashi, Seishu Uragami, Win Morisaki, Goro Inagaki, Yu Aoi, Toru Watanabe, Min Tanaka, Sumiko Fuji</t>
  </si>
  <si>
    <t>Anime Features, International Movies</t>
  </si>
  <si>
    <t>s2196</t>
  </si>
  <si>
    <t>It's Her Day</t>
  </si>
  <si>
    <t>Aniedi Anwah</t>
  </si>
  <si>
    <t>Bovi Ugboma, Amanda Ebeye, Shaffy Bello, Adunni Ade, Ini Dima-Okojie, 'Najite Dede, Gregory Ojefua, Thelma Ezeamaka, Femi Durojaiye, Ese Lami George, Toni Tones</t>
  </si>
  <si>
    <t>s2275</t>
  </si>
  <si>
    <t>Gollu Aur Pappu</t>
  </si>
  <si>
    <t>Kabir Sadanand</t>
  </si>
  <si>
    <t>Vir Das, Sandeepa Dhar, Dimple Kapadia, Kunaal Roy Kapur, Deepak Tijori</t>
  </si>
  <si>
    <t>s2348</t>
  </si>
  <si>
    <t>Kappela</t>
  </si>
  <si>
    <t>Musthafa</t>
  </si>
  <si>
    <t>Anna Ben, Roshan Mathew, Sreenath Bhasi, Sudhi Koppa, Tanvi Ram, Musthafa, James Eliya, Vijilesh</t>
  </si>
  <si>
    <t>s2354</t>
  </si>
  <si>
    <t>Chaman Bahaar</t>
  </si>
  <si>
    <t>Apurva Dhar Badgaiyann</t>
  </si>
  <si>
    <t>Jitendra Kumar, Ritika Badiani, Yogendra Tikku, Bhuvan Arora, Alam Khan, Dhirendra Tiwari, Ashwani Kumar, Bhagwan Tiwari</t>
  </si>
  <si>
    <t>s2468</t>
  </si>
  <si>
    <t>I'm No Longer Here</t>
  </si>
  <si>
    <t>Fernando Fr√≠as de la Parra</t>
  </si>
  <si>
    <t>Juan Daniel Garc√≠a, Angelina Chen, Jonathan Espinoza, Coral Puente, Tania Alvarado, Fanny Tovar, Luis Leonardo Zapata, Yahir Alday, Leonardo Garza, Yocelin Coronado, Deyanira Coronado</t>
  </si>
  <si>
    <t>s2511</t>
  </si>
  <si>
    <t>The Beach Loafer</t>
  </si>
  <si>
    <t>Ahmed Helmy, Yasmin Abdulaziz, Mahmoud Abdel Moghny, Lotfy Labib, Soad Nasr, Rico, Ahmed Rateb, Youssef Eid</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</si>
  <si>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</si>
  <si>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</si>
  <si>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</si>
  <si>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</si>
  <si>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s2767</t>
  </si>
  <si>
    <t>Maska</t>
  </si>
  <si>
    <t>Neeraj Udhwani</t>
  </si>
  <si>
    <t>Manisha Koirala, Prit Kamani, Shirley Setia, Nikita Dutta, Javed Jaffrey, Dhruv Lohumi</t>
  </si>
  <si>
    <t>s2944</t>
  </si>
  <si>
    <t>The Ballad of Lefty Brown</t>
  </si>
  <si>
    <t>Jared Mosh√©</t>
  </si>
  <si>
    <t>Bill Pullman, Kathy Baker, Jim Caviezel, Joseph Anderson, Diego Josef, Tommy Flanagan, Peter Fonda</t>
  </si>
  <si>
    <t>s2982</t>
  </si>
  <si>
    <t>Close Enemies</t>
  </si>
  <si>
    <t>David Oelhoffen</t>
  </si>
  <si>
    <t>Matthias Schoenaerts, Reda Kateb, Adel Bencherif, Sofiane Zermani, Sabrina Ouazani, Gwendolyn Gourvenec, Nicolas Giraud, Yann Goven, Astrid Whettnall, Ahmed Benaissa, Marc Barb√©</t>
  </si>
  <si>
    <t>s3332</t>
  </si>
  <si>
    <t>Christmas in the Heartland</t>
  </si>
  <si>
    <t>Sierra McCormick, Brighton Sharbino, Bo Derek, Shelley Long, Christopher Rich, JoeDon Rooney, Tiffany Fallon, Paula Trickey, Christian Kane</t>
  </si>
  <si>
    <t>s3413</t>
  </si>
  <si>
    <t>Upstarts</t>
  </si>
  <si>
    <t>Udai Singh Pawar</t>
  </si>
  <si>
    <t>Priyanshu Painyuli, Chandrachoor Rai, Shadab Kamal, Rajeev Siddhartha, Sheetal Thakur, Ninad Kamat, Swati Semwal, Eijaz Khan</t>
  </si>
  <si>
    <t>s4099</t>
  </si>
  <si>
    <t>Ayana</t>
  </si>
  <si>
    <t>Gangadhar Salimath</t>
  </si>
  <si>
    <t>Deepak Subramanya, Apoorva Soma, Ramesh Bhat, Harsha H S, Karthik A, Goutham Shashidhar, Nagshree Karkone, Moksha Kushal, Vedashree Rao</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</si>
  <si>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</si>
  <si>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</si>
  <si>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</si>
  <si>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</si>
  <si>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</si>
  <si>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</si>
  <si>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</si>
  <si>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</si>
  <si>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</si>
  <si>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s5265</t>
  </si>
  <si>
    <t>Swearnet: The Movie</t>
  </si>
  <si>
    <t>Mike Smith, John Paul Tremblay, Robb Wells, Patrick Roach, Mishael Morgan, Sarah Jurgens, Shannon Leroux, Dana Woods, Howard Jerome, Tom Green</t>
  </si>
  <si>
    <t>s5694</t>
  </si>
  <si>
    <t>For the Love of Spock</t>
  </si>
  <si>
    <t>Adam Nimoy</t>
  </si>
  <si>
    <t>Leonard Nimoy, William Shatner, George Takei, Nichelle Nichols, Chris Pine, Zachary Quinto, Simon Pegg, Zoe Saldana, Jim Parsons, Jason Alexander, Neil deGrasse Tyson, J.J. Abrams</t>
  </si>
  <si>
    <t>s5726</t>
  </si>
  <si>
    <t>The Ivory Game</t>
  </si>
  <si>
    <t>Kief Davidson, Richard Ladkani</t>
  </si>
  <si>
    <t>s5829</t>
  </si>
  <si>
    <t>Tallulah</t>
  </si>
  <si>
    <t>Sian Heder</t>
  </si>
  <si>
    <t>Ellen Page, Allison Janney, Tammy Blanchard, Evan Jonigkeit, Uzo Aduba, John Benjamin Hickey, David Zayas, Zachary Quinto, Fredric Lehne</t>
  </si>
  <si>
    <t>s6088</t>
  </si>
  <si>
    <t>Act of Vengeance</t>
  </si>
  <si>
    <t>Mahsun Kƒ±rmƒ±zƒ±g√ºl</t>
  </si>
  <si>
    <t>Haluk Bilginer, Mahsun Kƒ±rmƒ±zƒ±g√ºl, Mustafa Sandal, Gina Gershon, Robert Patrick, Danny Glover, Engin Altan D√ºzyatan, Scott William Winters, Sharrieff Pugh</t>
  </si>
  <si>
    <t>s6112</t>
  </si>
  <si>
    <t>Alice Doesn't Live Here Anymore</t>
  </si>
  <si>
    <t>Ellen Burstyn, Kris Kristofferson, Billy Green Bush, Diane Ladd, Harvey Keitel, Lelia Goldoni, Lane Bradbury, Vic Tayback, Jodie Foster, Alfred Lutter</t>
  </si>
  <si>
    <t>Classic Movies, Comedies, Dramas</t>
  </si>
  <si>
    <t>s6135</t>
  </si>
  <si>
    <t>American Assassin</t>
  </si>
  <si>
    <t>Dylan O'Brien, Michael Keaton, Sanaa Lathan, Shiva Negar, Taylor Kitsch, Trevor White, Navid Negahban, Scott Adkins, David Suchet, Sydney Rae White</t>
  </si>
  <si>
    <t>s6205</t>
  </si>
  <si>
    <t>Babam ve Oƒülum</t>
  </si>
  <si>
    <t>√áagan Irmak</t>
  </si>
  <si>
    <t>√áetin Tekindor, Fikret Ku≈ükan, H√ºmeyra, Ege Tanman, ≈ûerif Sezer, Yetkin Dikinciler, Binnur Kaya, Mahmut G√∂kg√∂z, Nergis √áorak√ßi, Bilge Sen</t>
  </si>
  <si>
    <t>s6291</t>
  </si>
  <si>
    <t>Bewildered Bolbol</t>
  </si>
  <si>
    <t>Ahmed Helmy, Zeina, Shery Adel, Emy Samir Ghanim, Yousef Fawzy, Yasser El Tobgy, Wael Sami, Maryam Saleh</t>
  </si>
  <si>
    <t>s6345</t>
  </si>
  <si>
    <t>Blue Valentine</t>
  </si>
  <si>
    <t>Derek Cianfrance</t>
  </si>
  <si>
    <t>Ryan Gosling, Michelle Williams, Faith Wladyka, John Doman, Mike Vogel, Ben Shenkman, Jen Jones, Maryann Plunkett, Marshall Johnson, James Benatti, Barbara Troy, Carey Westbrook, Enid Graham</t>
  </si>
  <si>
    <t>s6465</t>
  </si>
  <si>
    <t>Chhota Bheem Kungfu Dhamaka</t>
  </si>
  <si>
    <t>Rajiv Chilaka, Binayak Das</t>
  </si>
  <si>
    <t>Sonal Kaushal, Rupa Bhimani, Jigna Bharadhwaj, Sabina Malik, Julie Tejwani, Rajesh Kava, Vaibhav Thakkar, Samriddhi Shuklaa, Aditya Raj Sharma, Vinod Kulkarni</t>
  </si>
  <si>
    <t>s6519</t>
  </si>
  <si>
    <t>Come and Find Me</t>
  </si>
  <si>
    <t>Zack Whedon</t>
  </si>
  <si>
    <t>Aaron Paul, Annabelle Wallis, Garret Dillahunt, Chris Chalk, Zachary Knighton, Enver Gjokaj, Michael Kopsa, Terry Chen</t>
  </si>
  <si>
    <t>s6528</t>
  </si>
  <si>
    <t>Conjuring Spirit</t>
  </si>
  <si>
    <t>Van M. Pham</t>
  </si>
  <si>
    <t>Phuong Mai, Quang Su, Hoang Phuc Nguyen, Chi Pu, Tien Pham, Hoai An</t>
  </si>
  <si>
    <t>s6541</t>
  </si>
  <si>
    <t>Crash</t>
  </si>
  <si>
    <t>Paul Haggis</t>
  </si>
  <si>
    <t>Sandra Bullock, Don Cheadle, Matt Dillon, Jennifer Esposito, William Fichtner, Brendan Fraser, Terrence Howard, Ludacris, Thandie Newton, Ryan Phillippe, Larenz Tate, Nona Gaye, Michael Pe√±a</t>
  </si>
  <si>
    <t>s6571</t>
  </si>
  <si>
    <t>Daughters of the Dust</t>
  </si>
  <si>
    <t>Julie Dash</t>
  </si>
  <si>
    <t>Cora Lee Day, Alva Rogers, Barbarao, Trula Hoosier, Adisa Anderson, Kaycee Moore, Bahni Turpin, Cheryl Lynn Bruce, Tommy Redmond Hicks, Cornell Royal</t>
  </si>
  <si>
    <t>s6618</t>
  </si>
  <si>
    <t>District 9</t>
  </si>
  <si>
    <t>Neill Blomkamp</t>
  </si>
  <si>
    <t>Sharlto Copley, Jason Cope, David James, Vanessa Haywood, Mandla Gaduka, Kenneth Nkosi, Eugene Khumbanyiwa, Louis Minnaar, William Allen Young, Nathalie Boltt</t>
  </si>
  <si>
    <t>South Africa, United States, New Zealand, Canada</t>
  </si>
  <si>
    <t>s6799</t>
  </si>
  <si>
    <t>Free Willy</t>
  </si>
  <si>
    <t>Jason James Richter, Lori Petty, Jayne Atkinson, August Schellenberg, Michael Madsen, Michael Ironside, Richard Riehle, Mykelti Williamson, Michael Bacall, Danielle Harris</t>
  </si>
  <si>
    <t>United States, France, Mexico</t>
  </si>
  <si>
    <t>s7261</t>
  </si>
  <si>
    <t>Laddaland</t>
  </si>
  <si>
    <t>Sopon Sukdapisit</t>
  </si>
  <si>
    <t>Saharat Sangkapreecha, Pok Piyatida Woramusik, Sutatta Udomsilp, Athipich Chutiwatkajornchai, Deuntem Salitul, Sahajak Boonthanakit</t>
  </si>
  <si>
    <t>s7400</t>
  </si>
  <si>
    <t>Mansfield Park</t>
  </si>
  <si>
    <t>Frances O'Connor, Embeth Davidtz, Jonny Lee Miller, Alessandro Nivola, Harold Pinter, Lindsay Duncan, Sheila Gish, James Purefoy, Victoria Hamilton, Hugh Bonneville</t>
  </si>
  <si>
    <t>s7432</t>
  </si>
  <si>
    <t>Mean Streets</t>
  </si>
  <si>
    <t>Robert De Niro, Harvey Keitel, David Proval, Amy Robinson, Richard Romanus, Cesare Danova, Victor Argo, George Memmoli</t>
  </si>
  <si>
    <t>s7446</t>
  </si>
  <si>
    <t>Merantau</t>
  </si>
  <si>
    <t>Gareth Evans</t>
  </si>
  <si>
    <t>Iko Uwais, Sisca Jessica, Christine Hakim, Mads Koudal, Yusuf Aulia, Alex Abbad, Yayan Ruhian, Laurent Buson, Donny Alamsyah, Ratna Galih</t>
  </si>
  <si>
    <t>s7455</t>
  </si>
  <si>
    <t>Midnight Special</t>
  </si>
  <si>
    <t>Jeff Nichols</t>
  </si>
  <si>
    <t>Michael Shannon, Joel Edgerton, Kirsten Dunst, Adam Driver, Jaeden Martell, Sam Shepard, Bill Camp, Scott Haze, Paul Sparks</t>
  </si>
  <si>
    <t>United States, Greece</t>
  </si>
  <si>
    <t>s7702</t>
  </si>
  <si>
    <t>Panic Room</t>
  </si>
  <si>
    <t>David Fincher</t>
  </si>
  <si>
    <t>Jodie Foster, Forest Whitaker, Dwight Yoakam, Jared Leto, Kristen Stewart, Ann Magnuson, Ian Buchanan, Patrick Bauchau, Paul Schulze</t>
  </si>
  <si>
    <t>s7721</t>
  </si>
  <si>
    <t>Pee Mak</t>
  </si>
  <si>
    <t>Banjong Pisanthanakun</t>
  </si>
  <si>
    <t>Mario Maurer, Davika Hoorne, Nattapong Chartpong, Pongsatorn Jongwilak, Wiwat Kongrasri, Kantapat Permpoonpatcharasuk, Sean Jindachot</t>
  </si>
  <si>
    <t>s7739</t>
  </si>
  <si>
    <t>Phone Swap</t>
  </si>
  <si>
    <t>Wale Ojo, Nse Ikpe-Etim, Lydia Forson, Joke Silva, Chika Okpala, Ada Ameh, Hafeez Oyetoro, Chika Chukwu</t>
  </si>
  <si>
    <t>s7846</t>
  </si>
  <si>
    <t>Red Oleanders Raktokarobi</t>
  </si>
  <si>
    <t>Amitava Bhattacharya</t>
  </si>
  <si>
    <t>Shantilal Mukherjee, Mumtaz Sorcar, Rahul, Koushik Sen, Rajesh Sharma, Debdut Ghosh, Anindya Banerjee, Amitabha Bhattacharjee, Usashi Chakraborty, Dipankar Dey</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</si>
  <si>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</si>
  <si>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</si>
  <si>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</si>
  <si>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</si>
  <si>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</si>
  <si>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</si>
  <si>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</si>
  <si>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</si>
  <si>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</si>
  <si>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</si>
  <si>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</si>
  <si>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</si>
  <si>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</si>
  <si>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s8002</t>
  </si>
  <si>
    <t>Shelter</t>
  </si>
  <si>
    <t>Julianne Moore, Jonathan Rhys Meyers, Jeffrey DeMunn, Frances Conroy, Nate Corddry, Brooklynn Proulx, Brian Anthony Wilson, Joyce Feurring, Steven Rishard, Charles Techman</t>
  </si>
  <si>
    <t>s8074</t>
  </si>
  <si>
    <t>Sprinter</t>
  </si>
  <si>
    <t>Storm Saulter</t>
  </si>
  <si>
    <t>Dale Elliott, Kadeem Wilson, Dennis Titus, David Alan Grier, Shantol Jackson, Lorraine Toussaint, Bryshere Gray, Quera South, Aiden Moodie</t>
  </si>
  <si>
    <t>Jamaica</t>
  </si>
  <si>
    <t>Jamaica, United States</t>
  </si>
  <si>
    <t>s8154</t>
  </si>
  <si>
    <t>Tattah</t>
  </si>
  <si>
    <t>Mohamed Saad, Dolly Shahin, Marwa, Hayatem, Sayed Rajab, Omar Mustafa Metwally, Samy Maghawry, Nabil Issa, Ragaa Al-Geddawy, Samir Ghanem</t>
  </si>
  <si>
    <t>s8237</t>
  </si>
  <si>
    <t>The Captive</t>
  </si>
  <si>
    <t>Ryan Reynolds, Scott Speedman, Rosario Dawson, Mireille Enos, Kevin Durand, Alexia Fast, Christine Horne, Arsin√©e Khanjian, Ian Matthews, Bruce Greenwood, Aidan Shipley</t>
  </si>
  <si>
    <t>s8262</t>
  </si>
  <si>
    <t>The Crying Game</t>
  </si>
  <si>
    <t>Neil Jordan</t>
  </si>
  <si>
    <t>Stephen Rea, Miranda Richardson, Forest Whitaker, Jaye Davidson, Adrian Dunbar, Breffini McKenna, Joe Savino, Birdie Sweeney, Andree Bernard, Jim Broadbent</t>
  </si>
  <si>
    <t>Classic Movies, Independent Movies, Thrillers</t>
  </si>
  <si>
    <t>s8290</t>
  </si>
  <si>
    <t>The Endless</t>
  </si>
  <si>
    <t>Aaron Moorhead, Justin Benson, Callie Hernandez, Lew Temple, James Jordan, Tate Ellington</t>
  </si>
  <si>
    <t>s8554</t>
  </si>
  <si>
    <t>The Water Horse: Legend of the Deep</t>
  </si>
  <si>
    <t>Jay Russell</t>
  </si>
  <si>
    <t>Emily Watson, Alex Etel, Ben Chaplin, David Morrissey, Brian Cox, Priyanka Xi, Marshall Napier, Joel Tobeck, Erroll Shand, Craig Hall</t>
  </si>
  <si>
    <t>New Zealand, United Kingdom, Australia</t>
  </si>
  <si>
    <t>s8779</t>
  </si>
  <si>
    <t>Yes or No 2</t>
  </si>
  <si>
    <t>Supanart Jittaleela, Sushar Manaying, Nisa Boonsantear, Apittha Khlaiudom, Apapattra Meesang</t>
  </si>
  <si>
    <t>s69</t>
  </si>
  <si>
    <t>Schumacher</t>
  </si>
  <si>
    <t>Hanns-Bruno Kammert√∂ns, Vanessa N√∂cker, Michael Wech</t>
  </si>
  <si>
    <t>Michael Schumacher</t>
  </si>
  <si>
    <t>113 min</t>
  </si>
  <si>
    <t>s136</t>
  </si>
  <si>
    <t>Cliffhanger</t>
  </si>
  <si>
    <t>Sylvester Stallone, John Lithgow, Michael Rooker, Janine Turner, Rex Linn, Caroline Goodall, Leon, Craig Fairbrass, Ralph Waite, Max Perlich, Paul Winfield</t>
  </si>
  <si>
    <t>United States, Italy, France, Japan</t>
  </si>
  <si>
    <t>s212</t>
  </si>
  <si>
    <t>Ragini MMS 2</t>
  </si>
  <si>
    <t>Bhushan Patel</t>
  </si>
  <si>
    <t>Sunny Leone, Saahil Prem, Parvin Dabas, Sandhya Mridul, Divya Dutta, Soniya Mehra, Kainaz Motivala, Karan Mehra</t>
  </si>
  <si>
    <t>s336</t>
  </si>
  <si>
    <t>Freedomland</t>
  </si>
  <si>
    <t>Samuel L. Jackson, Julianne Moore, Edie Falco, Ron Eldard, William Forsythe, Aunjanue Ellis, Anthony Mackie, LaTanya Richardson Jackson, Clarke Peters, Peter Friedman, Domenick Lombardozzi</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</si>
  <si>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</si>
  <si>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</si>
  <si>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</si>
  <si>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</si>
  <si>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s603</t>
  </si>
  <si>
    <t>The Karate Kid Part II</t>
  </si>
  <si>
    <t>Ralph Macchio, Pat Morita, Nobu McCarthy, Tamlyn Tomita, Yuji Okumoto, Joey Miyashima, Marc Hayashi, Danny Kamekona, Tony O'Dell, Martin Kove, William Zabka</t>
  </si>
  <si>
    <t>s736</t>
  </si>
  <si>
    <t>Sarbath</t>
  </si>
  <si>
    <t>Prabhakaran</t>
  </si>
  <si>
    <t>Kathir, Soori, Rahasya Gorak, Ashvatt</t>
  </si>
  <si>
    <t>s944</t>
  </si>
  <si>
    <t>Never Back Down</t>
  </si>
  <si>
    <t>Sean Faris, Amber Heard, Cam Gigandet, Evan Peters, Leslie Hope, Djimon Hounsou, Wyatt Smith, Affion Crockett, Neil Brown Jr., Lauren Leech, Tilky Jones, Steven Crowley, Tom Nowicki</t>
  </si>
  <si>
    <t>s959</t>
  </si>
  <si>
    <t>Seven</t>
  </si>
  <si>
    <t>Tosin Igho</t>
  </si>
  <si>
    <t>Efa Iwara, Richard Mofe-Damijo, Bimbo Manuel, Daddy Showkey, Patrick Diabuah, Uche Nwaefuna, Eriakha Edgar, Evaezi Ogoro, Sadiq Daba, Uzikwendu, Koffi tha guru, Orezi, Tomi Odunsi</t>
  </si>
  <si>
    <t>s975</t>
  </si>
  <si>
    <t>Ram Prasad Ki Tehrvi</t>
  </si>
  <si>
    <t>Seema Pahwa</t>
  </si>
  <si>
    <t>Supriya Pathak, Parambrata Chatterjee, Konkona Sen Sharma, Vikrant Massey, Manoj Pahwa, Vinay Pathak, Ninad Kamat, Naseeruddin Shah</t>
  </si>
  <si>
    <t>s1111</t>
  </si>
  <si>
    <t>Madame Claude</t>
  </si>
  <si>
    <t>Karole Rocher, Garance Marillier, Roschdy Zem, Pierre Deladonchamps, Liah O'Prey, Paul Hamy, Myl√®ne Jampano√Ø, Hafsia Herzi, Regina Anikiy, Annabelle Belmondo, Jos√©phine de La Baume</t>
  </si>
  <si>
    <t>s1191</t>
  </si>
  <si>
    <t>Skylines</t>
  </si>
  <si>
    <t>Lindsey Morgan, Jonathan Howard, Daniel Bernhardt, Rhona Mitra, James Cosmo, Yayan Ruhian, Alexander Siddig, Cha-Lee Yoon, Ieva Andrejevaite, Jeremy Fitzgerald</t>
  </si>
  <si>
    <t>s1234</t>
  </si>
  <si>
    <t>Fate of Alakada</t>
  </si>
  <si>
    <t>Kayode Kasum</t>
  </si>
  <si>
    <t>Toyin Abraham, Broda Shaggi, Calabar Chic, Munirat Antoinette Lecky, Khafi Kareem, Bukola Oshibowale, Adebimpe Akintunde, Temisan Emmanuel, Olaniyi Afonja, Sydney Egere</t>
  </si>
  <si>
    <t>s1344</t>
  </si>
  <si>
    <t>Strip Down, Rise Up</t>
  </si>
  <si>
    <t>s1367</t>
  </si>
  <si>
    <t>Fatima</t>
  </si>
  <si>
    <t>Marco Pontecorvo</t>
  </si>
  <si>
    <t>Joaquim de Almeida, Goran Visnjic, Stephanie Gil, Alejandra Howard, Jorge Lamelas, L√∫cia Moniz, Marco D'Almeida, Joana Ribeiro, Carla Chambel, Elmano Sancho, Harvey Keitel, Sonia Braga</t>
  </si>
  <si>
    <t>Portugal, United States</t>
  </si>
  <si>
    <t>s1371</t>
  </si>
  <si>
    <t>The Dig</t>
  </si>
  <si>
    <t>Carey Mulligan, Ralph Fiennes, Lily James, Johnny Flynn, Ben Chaplin, Ken Stott</t>
  </si>
  <si>
    <t>s1468</t>
  </si>
  <si>
    <t>Unknown</t>
  </si>
  <si>
    <t>Jaume Collet-Serra</t>
  </si>
  <si>
    <t>Liam Neeson, Diane Kruger, January Jones, Aidan Quinn, Bruno Ganz, Frank Langella, Sebastian Koch, Olivier Schneider, Stipe Erceg, Rainer Bock</t>
  </si>
  <si>
    <t>United Kingdom, Germany, France, United States</t>
  </si>
  <si>
    <t>s1595</t>
  </si>
  <si>
    <t>Leyla Everlasting</t>
  </si>
  <si>
    <t>Demet Akbaƒü, Haluk Bilginer, El√ßin Sangu, Fƒ±rat Tanƒ±≈ü, Alican Y√ºcesoy, Emre Kƒ±vƒ±lcƒ±m, Hakan Eke, ƒ∞hsan Ceylan, Bimen Zartar</t>
  </si>
  <si>
    <t>s2031</t>
  </si>
  <si>
    <t>Cargo</t>
  </si>
  <si>
    <t>Arati Kadav</t>
  </si>
  <si>
    <t>Vikrant Massey, Shweta Tripathi, Nandu Madhav, Konkona Sen Sharma, Biswapati Sarkar, Ritwik Bhaumik, Prabal Panjabi, Hansal Mehta</t>
  </si>
  <si>
    <t>s2133</t>
  </si>
  <si>
    <t>Project Power</t>
  </si>
  <si>
    <t>Henry Joost, Ariel Schulman</t>
  </si>
  <si>
    <t>Jamie Foxx, Joseph Gordon-Levitt, Dominique Fishback, Rodrigo Santoro, Courtney B. Vance, Amy Landecker, Machine Gun Kelly, Tait Fletcher, Allen Maldonado, Andrene Ward-Hammond</t>
  </si>
  <si>
    <t>s2142</t>
  </si>
  <si>
    <t>Gunjan Saxena: The Kargil Girl</t>
  </si>
  <si>
    <t>Sharan Sharma</t>
  </si>
  <si>
    <t>Janhvi Kapoor, Pankaj Tripathi, Angad Bedi, Viineet Kumar, Manav Vij, Ayesha Raza Mishra</t>
  </si>
  <si>
    <t>s2148</t>
  </si>
  <si>
    <t>Diamonds in the Sky</t>
  </si>
  <si>
    <t>Joke Silva, Omowunmi Dada, Bimbo Akintola, Femi Adebayo, Kayode Olaiya, Ali Nuhu, Yvonne Jegede, Toyin Abraham, Adebayo Salami, Ayo Mogaji, Magaji Mijinyawa</t>
  </si>
  <si>
    <t>s2408</t>
  </si>
  <si>
    <t>Middle Men</t>
  </si>
  <si>
    <t>George Gallo</t>
  </si>
  <si>
    <t>Luke Wilson, Giovanni Ribisi, Gabriel Macht, James Caan, Jacinda Barrett, Kevin Pollak, Laura Ramsey, Rade Serbedzija, Terry Crews, Kelsey Grammer</t>
  </si>
  <si>
    <t>s2776</t>
  </si>
  <si>
    <t>Happy Old Year</t>
  </si>
  <si>
    <t>Chutimon Chuengcharoensukying, Sunny Suwanmethanont, Sarika Sartsilpsupa, Thirawat Ngosawang, Apasiri Nitibhon, Patcha Kitchaicharoen</t>
  </si>
  <si>
    <t>s2804</t>
  </si>
  <si>
    <t>Lu Over the Wall</t>
  </si>
  <si>
    <t>Masaaki Yuasa</t>
  </si>
  <si>
    <t>Kanon Tani, Shota Shimoda, Shinichi Shinohara, Akira Emoto, Soma Saito, Minako Kotobuki, Daigo, Nobu</t>
  </si>
  <si>
    <t>s2915</t>
  </si>
  <si>
    <t>Isi &amp; Ossi</t>
  </si>
  <si>
    <t>Oliver Kienle</t>
  </si>
  <si>
    <t>Lisa Vicari, Dennis Mojen, Walid Al-Atiyat, Christina Hecke, Zo√´ Straub, Lisa Hagmeister, Hans-Jochen Wagner, Andr√© Eisermann, Ernst St√∂tzner</t>
  </si>
  <si>
    <t>s3113</t>
  </si>
  <si>
    <t>Being Mrs Elliot</t>
  </si>
  <si>
    <t>Omoni Oboli, Majid Michel, Ayo Makun, Uru Eke, Ime Bishop Umoh, Lepacious Bose, Seun Akindele, Sylvia Oluchy, Chika Chukwu</t>
  </si>
  <si>
    <t>s3719</t>
  </si>
  <si>
    <t>Blood Will Tell</t>
  </si>
  <si>
    <t>Miguel Cohan, Miguel Cohan</t>
  </si>
  <si>
    <t>Oscar Mart√≠nez, Dolores Fonzi, Diego Vel√°zquez, Paulina Garcia, Luis Gnecco, Malena S√°nchez, Emilio Vodanovich, Norman Briski</t>
  </si>
  <si>
    <t>Argentina, United States</t>
  </si>
  <si>
    <t>s3740</t>
  </si>
  <si>
    <t>Luckee</t>
  </si>
  <si>
    <t>Sanjay Jadhav</t>
  </si>
  <si>
    <t>Abhay Mahajan, Dipti Sati, Mayur More, Shubhangi Tambale, Chetan Dalvi, Nilesh Diwekar</t>
  </si>
  <si>
    <t>s3906</t>
  </si>
  <si>
    <t>A Little Chaos</t>
  </si>
  <si>
    <t>Alan Rickman</t>
  </si>
  <si>
    <t>Kate Winslet, Matthias Schoenaerts, Alan Rickman, Stanley Tucci, Helen McCrory, Steven Waddington, Jennifer Ehle, Rupert Penry-Jones, Paula Paul, Danny Webb, Phyllida Law</t>
  </si>
  <si>
    <t>s4077</t>
  </si>
  <si>
    <t>She's Dating the Gangster</t>
  </si>
  <si>
    <t>Kathryn Bernardo, Daniel Padilla, Richard Gomez, Dawn Zulueta, Sofia Andres, Khalil Ramos, Ian Veneracion, Pamu Pamorada, Igi Boy Flores, Marco Gumabao</t>
  </si>
  <si>
    <t>s4147</t>
  </si>
  <si>
    <t>Velvet Buzzsaw</t>
  </si>
  <si>
    <t>Dan Gilroy</t>
  </si>
  <si>
    <t>Jake Gyllenhaal, Rene Russo, Zawe Ashton, Toni Collette, John Malkovich, Natalia Dyer, Daveed Diggs, Tom Sturridge</t>
  </si>
  <si>
    <t>s4339</t>
  </si>
  <si>
    <t>Don't Go Breaking My Heart 2</t>
  </si>
  <si>
    <t>Louis Koo, Gao Yuanyuan, Miriam Chin Wah Yeung, Vic Chou, Daniel Wu</t>
  </si>
  <si>
    <t>s4774</t>
  </si>
  <si>
    <t>How It Ends</t>
  </si>
  <si>
    <t>Theo James, Forest Whitaker, Kat Graham, Nicole Ari Parker, Mark O'Brien, Grace Dove</t>
  </si>
  <si>
    <t>s4830</t>
  </si>
  <si>
    <t>Sunday's Illness</t>
  </si>
  <si>
    <t>Ram√≥n Salazar</t>
  </si>
  <si>
    <t>B√°rbara Lennie, Susi S√°nchez, Miguel √Ångel Sol√°, Richard Bohringer</t>
  </si>
  <si>
    <t>s4877</t>
  </si>
  <si>
    <t>Dany Boon: Des Hauts De France</t>
  </si>
  <si>
    <t>Isabelle Nanty</t>
  </si>
  <si>
    <t>Dany Boon</t>
  </si>
  <si>
    <t>s5228</t>
  </si>
  <si>
    <t>The Meyerowitz Stories (New and Selected)</t>
  </si>
  <si>
    <t>Adam Sandler, Ben Stiller, Dustin Hoffman, Elizabeth Marvel, Grace Van Patten, Emma Thompson, Candice Bergen, Rebecca Miller, Danny Flaherty, Sakina Jaffrey, Adam David Thompson</t>
  </si>
  <si>
    <t>s5311</t>
  </si>
  <si>
    <t>The Distinguished Citizen</t>
  </si>
  <si>
    <t>Gast√≥n Duprat, Mariano Cohn</t>
  </si>
  <si>
    <t>Oscar Mart√≠nez, Dady Brieva, Andrea Frigerio, Nora Navas, Manuel Vicente, Bel√©n Chavanne, Marcelo D'Andrea, Gustavo Garz√≥n</t>
  </si>
  <si>
    <t>s5314</t>
  </si>
  <si>
    <t>The Lost Brother</t>
  </si>
  <si>
    <t>Leonardo Sbaraglia, Daniel Hendler, √Ångela Molina, Ali√°n Devetac, Pablo Cedr√≥n, Alejandra Flechner</t>
  </si>
  <si>
    <t>Argentina, Uruguay, Spain, France</t>
  </si>
  <si>
    <t>s5323</t>
  </si>
  <si>
    <t>Undefeated</t>
  </si>
  <si>
    <t>Daniel Lindsay, T.J. Martin</t>
  </si>
  <si>
    <t>Montrail 'Money' Brown, O.C. Brown, Bill Courtney, Chavis Daniels</t>
  </si>
  <si>
    <t>s5523</t>
  </si>
  <si>
    <t>Sand Castle</t>
  </si>
  <si>
    <t>Fernando Coimbra</t>
  </si>
  <si>
    <t>Nicholas Hoult, Logan Marshall-Green, Henry Cavill, Glen Powell, Neil Brown Jr., Beau Knapp, Sammy Sheik, Gonzalo Menendez</t>
  </si>
  <si>
    <t>s5711</t>
  </si>
  <si>
    <t>The Land of Cards</t>
  </si>
  <si>
    <t>Joyraj Bhattacharya, Rii, Soumyak Kanti DeBiswas, Anubrata Basu, Tillotama Shome, Maya Tideman, Tinu Verghese, Immaduddin Shah, Sayani Gupta</t>
  </si>
  <si>
    <t>s5991</t>
  </si>
  <si>
    <t>14 Blades</t>
  </si>
  <si>
    <t>Daniel Lee</t>
  </si>
  <si>
    <t>Donnie Yen, Zhao Wei, Wu Chun, Law Kar-Ying, Kate Tsui, Yuwu Qi, Wu Ma, Chen Kuan Tai, Sammo Kam-Bo Hung, Chen Zhi Hui, Damian Lau, Xiang Dong Xu</t>
  </si>
  <si>
    <t>Hong Kong, China, Singapore</t>
  </si>
  <si>
    <t>s6161</t>
  </si>
  <si>
    <t>Anchor and Hope</t>
  </si>
  <si>
    <t>Carlos Marques-Marcet</t>
  </si>
  <si>
    <t>Oona Chaplin, Natalia Tena, David Verdaguer, Geraldine Chaplin</t>
  </si>
  <si>
    <t>s6185</t>
  </si>
  <si>
    <t>Arisan 2</t>
  </si>
  <si>
    <t>Nia Dinata</t>
  </si>
  <si>
    <t>Surya Saputra, Cut Mini Theo, Tora Sudiro</t>
  </si>
  <si>
    <t>s6451</t>
  </si>
  <si>
    <t>Chasing Amy</t>
  </si>
  <si>
    <t>Ben Affleck, Joey Lauren Adams, Jason Lee, Dwight Ewell, Jason Mewes, Kevin Smith</t>
  </si>
  <si>
    <t>s6466</t>
  </si>
  <si>
    <t>Chicken Kokkachi</t>
  </si>
  <si>
    <t>Anuranjan Premji</t>
  </si>
  <si>
    <t>Anuranjan Premji, Indrans, Dharmajan Bolgatty, Sudhi Koppa, Bijukuttan, Neha Rathanakaran, Prasanth</t>
  </si>
  <si>
    <t>s6567</t>
  </si>
  <si>
    <t>Dark Places</t>
  </si>
  <si>
    <t>Charlize Theron, Nicholas Hoult, Chlo√´ Grace Moretz, Tye Sheridan, Sterling Jerins, Corey Stoll, Christina Hendricks, Drea de Matteo, Sean Bridgers, Andrea Roth</t>
  </si>
  <si>
    <t>s6608</t>
  </si>
  <si>
    <t>Diana: In Her Own Words</t>
  </si>
  <si>
    <t>s6794</t>
  </si>
  <si>
    <t>Fracture</t>
  </si>
  <si>
    <t>Anthony Hopkins, Ryan Gosling, David Strathairn, Rosamund Pike, Embeth Davidtz, Billy Burke, Cliff Curtis, Fiona Shaw, Bob Gunton, Josh Stamberg</t>
  </si>
  <si>
    <t>s6862</t>
  </si>
  <si>
    <t>God's Not Dead</t>
  </si>
  <si>
    <t>Kevin Sorbo, Shane Harper, David A.R. White, Dean Cain, Benjamin A. Onyango, Paul Kwo, Hadeel Sittu, Trisha LaFache, Cory Oliver, Willie Robertson, Korie Robertson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</si>
  <si>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</si>
  <si>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</si>
  <si>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</si>
  <si>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</si>
  <si>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s7166</t>
  </si>
  <si>
    <t>Kajraare</t>
  </si>
  <si>
    <t>Pooja Bhatt</t>
  </si>
  <si>
    <t>Himesh Reshammiya, Sara Loren, Amrita Singh, Gulshan Grover, Javed Sheikh, Adnan Shah, Natasha Sinha, Gaurav Chanana, Anupam Shyam</t>
  </si>
  <si>
    <t>s7585</t>
  </si>
  <si>
    <t>Night Moves</t>
  </si>
  <si>
    <t>Kelly Reichardt</t>
  </si>
  <si>
    <t>Jesse Eisenberg, Dakota Fanning, Peter Sarsgaard, Alia Shawkat, Logan Miller, Kai Lennox, Katherine Waterston, James Le Gros</t>
  </si>
  <si>
    <t>s7601</t>
  </si>
  <si>
    <t>NOVA: Black Hole Apocalypse</t>
  </si>
  <si>
    <t>Rushmore DeNooyer</t>
  </si>
  <si>
    <t>Janna Levin</t>
  </si>
  <si>
    <t>s7606</t>
  </si>
  <si>
    <t>NOVA: Decoding the Weather Machine</t>
  </si>
  <si>
    <t>Doug Hamilton</t>
  </si>
  <si>
    <t>s7618</t>
  </si>
  <si>
    <t>NOVA: The Impossible Flight</t>
  </si>
  <si>
    <t>Noel Dockstader, Quinn Kanaly</t>
  </si>
  <si>
    <t>s7818</t>
  </si>
  <si>
    <t>Rachel Getting Married</t>
  </si>
  <si>
    <t>Anne Hathaway, Rosemarie DeWitt, Debra Winger, Bill Irwin, Tunde Adebimpe, Mather Zickel, Anna Deavere Smith, Anisa George, Robyn Hitchcock, Sister Carol East, Sebastian Stan</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</si>
  <si>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</si>
  <si>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</si>
  <si>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</si>
  <si>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</si>
  <si>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s8096</t>
  </si>
  <si>
    <t>Stonehearst Asylum</t>
  </si>
  <si>
    <t>Kate Beckinsale, Jim Sturgess, David Thewlis, Brendan Gleeson, Ben Kingsley, Michael Caine, Jason Flemyng, Sophie Kennedy Clark, Sin√©ad Cusack, Edmund Kingsley</t>
  </si>
  <si>
    <t>s8102</t>
  </si>
  <si>
    <t>Stranger than Fiction</t>
  </si>
  <si>
    <t>Will Ferrell, Maggie Gyllenhaal, Dustin Hoffman, Queen Latifah, Emma Thompson, Kristin Chenoweth, Tony Hale, Tom Hulce, Linda Hunt</t>
  </si>
  <si>
    <t>s8127</t>
  </si>
  <si>
    <t>Superbad</t>
  </si>
  <si>
    <t>Greg Mottola</t>
  </si>
  <si>
    <t>Jonah Hill, Michael Cera, Christopher Mintz-Plasse, Bill Hader, Seth Rogen, Martha MacIsaac, Emma Stone, Aviva Baumann, Joe Lo Truglio, Kevin Corrigan</t>
  </si>
  <si>
    <t>s8188</t>
  </si>
  <si>
    <t>The American President</t>
  </si>
  <si>
    <t>Michael Douglas, Annette Bening, Martin Sheen, Michael J. Fox, David Paymer, Samantha Mathis, John Mahoney, Anna Deavere Smith, Nina Siemaszko, Wendie Malick, Shawna Waldron, Richard Dreyfuss, Joshua Malina</t>
  </si>
  <si>
    <t>s8240</t>
  </si>
  <si>
    <t>The Case for Christ</t>
  </si>
  <si>
    <t>Jon Gunn</t>
  </si>
  <si>
    <t>Mike Vogel, Erika Christensen, Faye Dunaway, Robert Forster, Frankie Faison, Mike Pniewski</t>
  </si>
  <si>
    <t>s8310</t>
  </si>
  <si>
    <t>The Foreigner</t>
  </si>
  <si>
    <t>Martin Campbell</t>
  </si>
  <si>
    <t>Pierce Brosnan, Katie Leung, Manolo Cardona, Charlie Murphy, Pippa Bennett-Warner, Rufus Jones, Dermot Crowley, Jackie Chan, Simon Kunz, Rory Fleck Byrne, Liu Tao, Michael McElhatton, Orla Brady, David Pearse</t>
  </si>
  <si>
    <t>United Kingdom, China, United States, India</t>
  </si>
  <si>
    <t>s8631</t>
  </si>
  <si>
    <t>Trip to Bhangarh: Asia's Most Haunted Place</t>
  </si>
  <si>
    <t>Jitender Pawar</t>
  </si>
  <si>
    <t>Manish Chaudhary, Suzanna Mukherjee, Piyush Raina, Rachit Behl, Rohit Chaudhury, Vikram Kochhar, Poonam Pandey</t>
  </si>
  <si>
    <t>s8678</t>
  </si>
  <si>
    <t>Vikings Unearthed</t>
  </si>
  <si>
    <t>Harvey Lilley</t>
  </si>
  <si>
    <t>s8684</t>
  </si>
  <si>
    <t>Vodka Diaries</t>
  </si>
  <si>
    <t>Kushal Srivastava</t>
  </si>
  <si>
    <t>Kay Kay Menon, Raima Sen, Mandira Bedi, Sharib Hashmi, Rishi Bhutani, Herry Tangri, Vaishnavi Dhanraj, Swati Rajput</t>
  </si>
  <si>
    <t>s8791</t>
  </si>
  <si>
    <t>You Don't Mess with the Zohan</t>
  </si>
  <si>
    <t>Adam Sandler, John Turturro, Emmanuelle Chriqui, Nick Swardson, Lainie Kazan, Ido Mosseri, Rob Schneider, Dave Matthews, Michael Buffer, Charlotte Rae</t>
  </si>
  <si>
    <t>s117</t>
  </si>
  <si>
    <t>Dhanak</t>
  </si>
  <si>
    <t>Krrish Chhabria, Hetal Gada, Vipin Sharma, Gulfam Khan, Suresh Menon, Vijay Maurya, Rajiv Lakshman, Ninad Kamat</t>
  </si>
  <si>
    <t>114 min</t>
  </si>
  <si>
    <t>s144</t>
  </si>
  <si>
    <t>Green Lantern</t>
  </si>
  <si>
    <t>Ryan Reynolds, Blake Lively, Peter Sarsgaard, Mark Strong, Tim Robbins, Jay O. Sanders, Taika Waititi, Angela Bassett</t>
  </si>
  <si>
    <t>s183</t>
  </si>
  <si>
    <t>Welcome Home Roscoe Jenkins</t>
  </si>
  <si>
    <t>Martin Lawrence, James Earl Jones, Joy Bryant, Margaret Avery, Mike Epps, Mo'Nique, Cedric the Entertainer, Nicole Ari Parker, Michael Clarke Duncan, Louis C.K.</t>
  </si>
  <si>
    <t>s285</t>
  </si>
  <si>
    <t>The Kissing Booth 3</t>
  </si>
  <si>
    <t>Joey King, Joel Courtney, Jacob Elordi, Molly Ringwald, Taylor Zakhar Perez, Maisie Richardson-Sellers, Meganne Young, Stephen Jennings</t>
  </si>
  <si>
    <t>s328</t>
  </si>
  <si>
    <t>Beowulf</t>
  </si>
  <si>
    <t>Ray Winstone, Anthony Hopkins, John Malkovich, Angelina Jolie, Robin Wright, Brendan Gleeson, Crispin Glover, Alison Lohman, Sharisse Baker-Bernard</t>
  </si>
  <si>
    <t>s359</t>
  </si>
  <si>
    <t>The Net</t>
  </si>
  <si>
    <t>Irwin Winkler</t>
  </si>
  <si>
    <t>Sandra Bullock, Jeremy Northam, Dennis Miller, Diane Baker, Wendy Gazelle, Ken Howard, Ray McKinnon, Daniel Schorr, L. Scott Caldwell, Robert Gossett</t>
  </si>
  <si>
    <t>s368</t>
  </si>
  <si>
    <t>I'm Glad I Did</t>
  </si>
  <si>
    <t>Sel√ßuk Metin</t>
  </si>
  <si>
    <t>Metin Akpƒ±nar, Demet Akbaƒü, Umur Bugay, Ahmet G√ºlhan, Dikmen G√ºr√ºn, Kandemir Konduk, Perran Kutman, Zeynep Oral, Nevra Serezli, Selma Sonat, Suat Sungur, Ferhan ≈ûensoy, Cihat Tamer, Demet Taner</t>
  </si>
  <si>
    <t>s442</t>
  </si>
  <si>
    <t>Fear Street Part 3: 1666</t>
  </si>
  <si>
    <t>Kiana Madeira, Ashley Zukerman, Gillian Jacobs, Olivia Scott Welch, Benjamin Flores Jr., Darrell Britt-Gibson, Sadie Sink, Emily Rudd, McCabe Slye, Julia Rehwald, Fred Hechinger, Jordana Spiro, Jordyn DiNatale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</si>
  <si>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</si>
  <si>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</si>
  <si>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</si>
  <si>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</si>
  <si>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s962</t>
  </si>
  <si>
    <t>The Mitchells vs. The Machines</t>
  </si>
  <si>
    <t>Mike Rianda, Jeff Rowe</t>
  </si>
  <si>
    <t>Danny McBride, Abbi Jacobson, Maya Rudolph, Mike Rianda, Eric Andr√©, Olivia Colman, Fred Armisen, Beck Bennett, John Legend, Chrissy Teigen, Blake Griffin, Conan O'Brien, Charlyne Yi</t>
  </si>
  <si>
    <t>s1137</t>
  </si>
  <si>
    <t>Tersanjung the Movie</t>
  </si>
  <si>
    <t>Hanung Bramantyo, Pandu Adjisurya</t>
  </si>
  <si>
    <t>Clara Bernadeth, Giorgino Abraham, Kevin Ardilova, Nugie, Kinaryosih, Marthino Lio, Djenar Maesa Ayu, Ernanto Kusuma, Sacha Stevenson</t>
  </si>
  <si>
    <t>s1166</t>
  </si>
  <si>
    <t>Pagglait</t>
  </si>
  <si>
    <t>Umesh Bist</t>
  </si>
  <si>
    <t>Sanya Malhotra, Sayani Gupta, Ashutosh Rana, Raghuvir Yadav, Shruti Sharma, Sheeba Chaddha, Natasha Rastogi, Rajesh Tailang, Meghna Malik, Jameel Khan, Chetan Sharma, Ananya Khare, Bhupesh Pandya</t>
  </si>
  <si>
    <t>s1334</t>
  </si>
  <si>
    <t>War Dogs</t>
  </si>
  <si>
    <t>Jonah Hill, Miles Teller, Ana de Armas, Kevin Pollak, Bradley Cooper, Shaun Toub, Steve Lantz, Gregg Weiner, JB Blanc, Patrick St. Esprit</t>
  </si>
  <si>
    <t>United States, Cambodia, Romania</t>
  </si>
  <si>
    <t>s1645</t>
  </si>
  <si>
    <t>Fantastica</t>
  </si>
  <si>
    <t>Barry Gonzalez</t>
  </si>
  <si>
    <t>Vice Ganda, Richard Gutierrez, Dingdong Dantes, Bela Padilla</t>
  </si>
  <si>
    <t>s1768</t>
  </si>
  <si>
    <t>The Impossible</t>
  </si>
  <si>
    <t>Naomi Watts, Ewan McGregor, Tom Holland, Samuel Joslin, Oaklee Pendergast, Marta Etura, S√∂nke M√∂hring, Geraldine Chaplin, Ploy Jindachote, Jomjaoi Sae-Limh</t>
  </si>
  <si>
    <t>Spain, Thailand, United States</t>
  </si>
  <si>
    <t>s1777</t>
  </si>
  <si>
    <t>In Line</t>
  </si>
  <si>
    <t>Chris Attoh, Adesua Etomi, Uzor Arukwe, Sika Osei, Leonora Okien, Shawn Faqua, Tina Mba</t>
  </si>
  <si>
    <t>s1790</t>
  </si>
  <si>
    <t>Secrets of the Saqqara Tomb</t>
  </si>
  <si>
    <t>James Tovell</t>
  </si>
  <si>
    <t>s2205</t>
  </si>
  <si>
    <t>Door Ke Darshan</t>
  </si>
  <si>
    <t>Gagan Puri</t>
  </si>
  <si>
    <t>Dolly Ahluwalia, Manu Rishi Chadha, Mahie Gill, Shardul Rana, Archita Sharma, Rajesh Sharma, Supriya Shukla, Mehak Manwani</t>
  </si>
  <si>
    <t>s2291</t>
  </si>
  <si>
    <t>Tanu Weds Manu</t>
  </si>
  <si>
    <t>Aanand Rai</t>
  </si>
  <si>
    <t>Madhavan, Kangana Ranaut, Jimmy Shergill, Deepak Dobriyal, Swara Bhaskar, Eijaz Khan, K.K. Raina, Rajendra Gupta, Ravi Kishan, Navni Parihar</t>
  </si>
  <si>
    <t>s2318</t>
  </si>
  <si>
    <t>Total Recall</t>
  </si>
  <si>
    <t>Paul Verhoeven</t>
  </si>
  <si>
    <t>Arnold Schwarzenegger, Rachel Ticotin, Sharon Stone, Michael Ironside, Ronny Cox, Marshall Bell, Michael Champion, Mel Johnson Jr., Roy Brocksmith, Rosemary Dunsmore</t>
  </si>
  <si>
    <t>s2372</t>
  </si>
  <si>
    <t>Lola Igna</t>
  </si>
  <si>
    <t>Angie Ferro, Yves Flores, Meryll Soriano, Maria Isabel Lopez, Royce Cabrera, Jojo Riguerra, Soliman Cruz, Armand Reyes</t>
  </si>
  <si>
    <t>s2413</t>
  </si>
  <si>
    <t>365 Days</t>
  </si>
  <si>
    <t>Barbara Bia≈ÇowƒÖs, Tomasz Mandes</t>
  </si>
  <si>
    <t>Anna-Maria Sieklucka, Michele Morrone, Bronis≈Çaw Wroc≈Çawski, Otar Saralidze, Magdalena Lamparska, Natasza Urba≈Ñska, Gra≈ºyna Szapo≈Çowska, Tomasz Stockinger, Gianni Parisi, Mateusz ≈Åasowski</t>
  </si>
  <si>
    <t>s2421</t>
  </si>
  <si>
    <t>Choked: Paisa Bolta Hai</t>
  </si>
  <si>
    <t>Anurag Kashyap</t>
  </si>
  <si>
    <t>Saiyami Kher, Roshan Mathew, Amruta Subhash, Upendra Limaye, Tushar Dalvi, Rajshri Deshpande, Vaisnavi RP, Uday Nene, Parthveer Shukla, Sanjay Bhatia, Aditya Kumar, Milind Pathak</t>
  </si>
  <si>
    <t>s2430</t>
  </si>
  <si>
    <t>Can‚Äôt Complain</t>
  </si>
  <si>
    <t>Ahmed Helmy, Menna Shalaby, Khaled El Sawy, Lotfy Labib</t>
  </si>
  <si>
    <t>s2551</t>
  </si>
  <si>
    <t>18 Presents</t>
  </si>
  <si>
    <t>Francesco Amato</t>
  </si>
  <si>
    <t>Vittoria Puccini, Benedetta Porcaroli, Edoardo Leo, Sara Lazzaro, Marco Messeri, Betty Pedrazzi, Alessandro Giallocosta, Filippo Gili, Giacomo Rosselli</t>
  </si>
  <si>
    <t>s2748</t>
  </si>
  <si>
    <t>Ungli</t>
  </si>
  <si>
    <t>Renzil D'Silva</t>
  </si>
  <si>
    <t>Emraan Hashmi, Randeep Hooda, Kangana Ranaut, Sanjay Dutt, Neha Dhupia, Angad Bedi, Neil Bhoopalam, Shraddha Kapoor</t>
  </si>
  <si>
    <t>s3619</t>
  </si>
  <si>
    <t>Crazy Beautiful You</t>
  </si>
  <si>
    <t>Kathryn Bernardo, Daniel Padilla, Lorna Tolentino, Gabby Concepcion, Inigo Pascual</t>
  </si>
  <si>
    <t>s3644</t>
  </si>
  <si>
    <t>The Great Hack</t>
  </si>
  <si>
    <t>Karim Amer, Jehane Noujaim</t>
  </si>
  <si>
    <t>s3765</t>
  </si>
  <si>
    <t>I Am Mother</t>
  </si>
  <si>
    <t>Grant Sputore</t>
  </si>
  <si>
    <t>Clara Rugaard, Rose Byrne, Hilary Swank, Luke Hawker</t>
  </si>
  <si>
    <t>s3782</t>
  </si>
  <si>
    <t>Krutant</t>
  </si>
  <si>
    <t>Datta Mohan Bhandare</t>
  </si>
  <si>
    <t>Suyog Rajendra Gorhe, Sandeep Kulkarni, Vidya Karanjikar, Sayli Patil</t>
  </si>
  <si>
    <t>s4063</t>
  </si>
  <si>
    <t>The Boy Who Harnessed the Wind</t>
  </si>
  <si>
    <t>Chiwetel Ejiofor</t>
  </si>
  <si>
    <t>Maxwell Simba, Chiwetel Ejiofor, A√Øssa Ma√Øga, Lily Banda, Lemogang Tsipa, Philbert Falakeza, Joseph Marcell, Noma Dumezweni</t>
  </si>
  <si>
    <t>United Kingdom, Malawi</t>
  </si>
  <si>
    <t>s4096</t>
  </si>
  <si>
    <t>Black Sea</t>
  </si>
  <si>
    <t>Jude Law, Scoot McNairy, Ben Mendelsohn, Bobby Schofield, Tobias Menzies, Michael Smiley, Grigoriy Dobrygin, David Threlfall, Jodie Whittaker, Karl Davies</t>
  </si>
  <si>
    <t>United Kingdom, Russia, United States</t>
  </si>
  <si>
    <t>s4159</t>
  </si>
  <si>
    <t>Nathicharami</t>
  </si>
  <si>
    <t>Mansore</t>
  </si>
  <si>
    <t>Sruthi Hariharan, Sanchari Vijay, Sharanya, Balaji Manohar, Greeshma Sridhar, Harshil Koushik, Shaanthala, Gopalkrishna Deshpande</t>
  </si>
  <si>
    <t>s4358</t>
  </si>
  <si>
    <t>Manto</t>
  </si>
  <si>
    <t>Nandita Das</t>
  </si>
  <si>
    <t>Nawazuddin Siddiqui, Rasika Dugal, Tahir Raj Bhasin</t>
  </si>
  <si>
    <t>s4375</t>
  </si>
  <si>
    <t>Sabrina</t>
  </si>
  <si>
    <t>Luna Maya, Christian Sugiono, Sara Wijayanto, Jeremy Thomas, Richelle Georgette Skornicki, Rizky Hanggono, Asri Handayani</t>
  </si>
  <si>
    <t>s4642</t>
  </si>
  <si>
    <t>The Angel</t>
  </si>
  <si>
    <t>Ariel Vromen</t>
  </si>
  <si>
    <t>Marwan Kenzari, Hannah Ware, Toby Kebbell, Waleed Zuaiter, Maisa Abd Elhadi, Sasson Gabai, Mickey Leon, Ori Pfeffer, Slimane Dazi</t>
  </si>
  <si>
    <t>s4698</t>
  </si>
  <si>
    <t>The Motive</t>
  </si>
  <si>
    <t>Manuel Mart√≠n Cuenca</t>
  </si>
  <si>
    <t>Javier Guti√©rrez, Mar√≠a Le√≥n, Adelfa Calvo, Adriana Paz, Tenoch Huerta, Rafael T√©llez, Antonio de la Torre</t>
  </si>
  <si>
    <t>s5153</t>
  </si>
  <si>
    <t>Cuba and the Cameraman</t>
  </si>
  <si>
    <t>Jon Alpert</t>
  </si>
  <si>
    <t>s5365</t>
  </si>
  <si>
    <t>Un plus une</t>
  </si>
  <si>
    <t>Claude Lelouch</t>
  </si>
  <si>
    <t>Jean Dujardin, Elsa Zylberstein, Christopher Lambert, Alice Pol, Rahul Vohra, Shriya Pilgaonkar, Abhishek Krishnan, Venantino Venantini, Amma, Kalki Koechlin</t>
  </si>
  <si>
    <t>s5833</t>
  </si>
  <si>
    <t>Gridlocked</t>
  </si>
  <si>
    <t>Allan Ungar</t>
  </si>
  <si>
    <t>Dominic Purcell, Cody Hackman, Stephen Lang, Trish Stratus, Danny Glover, Vinnie Jones, Saul Rubinek, Richard Gunn, Steve Byers, James A. Woods</t>
  </si>
  <si>
    <t>s6300</t>
  </si>
  <si>
    <t>Bhoot</t>
  </si>
  <si>
    <t>Ajay Devgn, Urmila Matondkar, Nana Patekar, Rekha, Fardeen Khan, Victor Banerjee, Tanuja, Seema Biswas</t>
  </si>
  <si>
    <t>s6397</t>
  </si>
  <si>
    <t>C√©zanne et moi</t>
  </si>
  <si>
    <t>Daniele Thompson</t>
  </si>
  <si>
    <t>Guillaume Canet, Guillaume Gallienne, Alice Pol, D√©borah Fran√ßois, Sabine Az√©ma, Freya Mavor, Isabelle Candelier, Laurent Stocker</t>
  </si>
  <si>
    <t>s6518</t>
  </si>
  <si>
    <t>Colours of Passion</t>
  </si>
  <si>
    <t>Ketan Mehta</t>
  </si>
  <si>
    <t>Randeep Hooda, Nandana Sen, Jim Boeven, Paresh Rawal, Tom Alter, Vikram Gokhale, Vipin Sharma, Gaurav Dwivedi</t>
  </si>
  <si>
    <t>s6757</t>
  </si>
  <si>
    <t>Fire at Sea</t>
  </si>
  <si>
    <t>Samuele Caruana, Giuseppe Fragapane</t>
  </si>
  <si>
    <t>s7211</t>
  </si>
  <si>
    <t>Kingpin</t>
  </si>
  <si>
    <t>Peter Farrelly, Bobby Farrelly</t>
  </si>
  <si>
    <t>Woody Harrelson, Randy Quaid, Vanessa Angel, Bill Murray, Chris Elliott, William Jordan, Richard Tyson, Lin Shaye</t>
  </si>
  <si>
    <t>Comedies, Cult Movies, Sports Movies</t>
  </si>
  <si>
    <t>s7252</t>
  </si>
  <si>
    <t>LA 92</t>
  </si>
  <si>
    <t>s7427</t>
  </si>
  <si>
    <t>Maya Angelou: And Still I Rise</t>
  </si>
  <si>
    <t>Bob Hercules, Rita Coburn Whack</t>
  </si>
  <si>
    <t>Maya Angelou, Cicely Tyson, Common, John Singleton, Alfre Woodard, Oprah Winfrey, Quincy Jones</t>
  </si>
  <si>
    <t>s7622</t>
  </si>
  <si>
    <t>Now More Than Ever: The History of Chicago</t>
  </si>
  <si>
    <t>Peter Pardini</t>
  </si>
  <si>
    <t>Chicago</t>
  </si>
  <si>
    <t>s7720</t>
  </si>
  <si>
    <t>Paying Guests</t>
  </si>
  <si>
    <t>Paritosh Painter</t>
  </si>
  <si>
    <t>Shreyas Talpade, Javed Jaffrey, Aashish Chaudhary, Vatsal Seth, Celina Jaitly, Johnny Lever, Delnaaz Paul, Riya Sen, Sayali Bhagat, Neha Dhupia</t>
  </si>
  <si>
    <t>s7756</t>
  </si>
  <si>
    <t>Popeye</t>
  </si>
  <si>
    <t>Robert Altman</t>
  </si>
  <si>
    <t>Robin Williams, Shelley Duvall, Ray Walston, Paul Dooley, Paul L. Smith, Richard Libertini, Donald Moffat, Macintyre Dixon, Roberta Maxwell, Donovan Scott</t>
  </si>
  <si>
    <t>s7845</t>
  </si>
  <si>
    <t>Red Dawn</t>
  </si>
  <si>
    <t>John Milius</t>
  </si>
  <si>
    <t>Patrick Swayze, C. Thomas Howell, Lea Thompson, Charlie Sheen, Darren Dalton, Jennifer Grey, Brad Savage, Doug Toby, Ben Johnson, Harry Dean Stanton</t>
  </si>
  <si>
    <t>Action &amp; Adventure, Cult Movies</t>
  </si>
  <si>
    <t>s8116</t>
  </si>
  <si>
    <t>Suicide (Hitabdut)</t>
  </si>
  <si>
    <t>Benny Fredman</t>
  </si>
  <si>
    <t>Mali Levi, Rotem Keinan, Dror Keren, Igal Naor</t>
  </si>
  <si>
    <t>s8256</t>
  </si>
  <si>
    <t>The Consul's Son</t>
  </si>
  <si>
    <t>Khaled Saleh, Ghada Adel, Ahmed el-Sakka, Khaled Sarhan, Sawsan Badr, Mustafa Haridi</t>
  </si>
  <si>
    <t>s8564</t>
  </si>
  <si>
    <t>The Workshop</t>
  </si>
  <si>
    <t>Laurent Cantet</t>
  </si>
  <si>
    <t>Marina Fo√Øs, Matthieu Lucci, Warda Rammach, Issam Talbi, Florian Beaujean, Mamadou Doumbia, Julien Souve, M√©lissa Guilbert, Olivier Thouret, L√©ny Sellam</t>
  </si>
  <si>
    <t>s8616</t>
  </si>
  <si>
    <t>Traitor</t>
  </si>
  <si>
    <t>Jeffrey Nachmanoff</t>
  </si>
  <si>
    <t>Don Cheadle, Guy Pearce, Sa√Ød Taghmaoui, Neal McDonough, Alyy Khan, Archie Panjabi, Raad Rawi, Jeff Daniels, Lorena Gale, Simon Reynolds, Jonathan Walker, Mozhan Marn√≤, Tom Barnett, Scali Delpeyrat</t>
  </si>
  <si>
    <t>s8618</t>
  </si>
  <si>
    <t>Trash</t>
  </si>
  <si>
    <t>Wagner Moura, Martin Sheen, Rooney Mara, Selton Mello, Jos√© Dumont, Nelson Xavier, Eduardo Luis, Gabriel Weinstein, Rickson Tevez</t>
  </si>
  <si>
    <t>United Kingdom, Brazil, Germany</t>
  </si>
  <si>
    <t>s47</t>
  </si>
  <si>
    <t>Safe House</t>
  </si>
  <si>
    <t>Daniel Espinosa</t>
  </si>
  <si>
    <t>Denzel Washington, Ryan Reynolds, Vera Farmiga, Brendan Gleeson, Sam Shepard, Rub√©n Blades, Nora Arnezeder, Robert Patrick, Liam Cunningham, Joel Kinnaman</t>
  </si>
  <si>
    <t>South Africa, United States, Japan</t>
  </si>
  <si>
    <t>115 min</t>
  </si>
  <si>
    <t>s127</t>
  </si>
  <si>
    <t>Shikara</t>
  </si>
  <si>
    <t>Vidhu Vinod Chopra</t>
  </si>
  <si>
    <t>Aadil Khan, Sadia Khateeb, Zain Khan Durrani, Priyanshu Chatterjee, Bhavna Chauhan, Ashwin Dhar, Farid Azad Khan, Saghar Sehrai</t>
  </si>
  <si>
    <t>s129</t>
  </si>
  <si>
    <t>Agatha Christie's Crooked House</t>
  </si>
  <si>
    <t>Glenn Close, Terence Stamp, Max Irons, Gillian Anderson, Christina Hendricks, Stefanie Martini, Julian Sands, Honor Kneafsey, Christian McKay, Amanda Abbington</t>
  </si>
  <si>
    <t>s247</t>
  </si>
  <si>
    <t>Man in Love</t>
  </si>
  <si>
    <t>Yin Chen-hao</t>
  </si>
  <si>
    <t>Roy Chiu, Ann Hsu, Tsai Chen-nan, Chung Hsin-ling, Lan Wei-hua, Peace Yang, Huang Lu Tz-yin</t>
  </si>
  <si>
    <t>s299</t>
  </si>
  <si>
    <t>Quam's Money</t>
  </si>
  <si>
    <t>Falz, Nse Ikpe-Etim, Williams Uchemba, Toni Tones, Michelle Dede, Karibi Fubara, Buchi Ojei, Jemima Osunde, Blossom Chukwujekwu, Gbubemi Ejeye, Badmus Olakunle</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</si>
  <si>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</si>
  <si>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</si>
  <si>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</si>
  <si>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</si>
  <si>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</si>
  <si>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</si>
  <si>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</si>
  <si>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</si>
  <si>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s449</t>
  </si>
  <si>
    <t>The Twilight Saga: Breaking Dawn: Part 2</t>
  </si>
  <si>
    <t>Bill Condon</t>
  </si>
  <si>
    <t>Kristen Stewart, Robert Pattinson, Taylor Lautner, Peter Facinelli, Elizabeth Reaser, Ashley Greene, Jackson Rathbone, Kellan Lutz, Nikki Reed, Billy Burke</t>
  </si>
  <si>
    <t>s465</t>
  </si>
  <si>
    <t>Gunpowder Milkshake</t>
  </si>
  <si>
    <t>Navot Papushado</t>
  </si>
  <si>
    <t>Karen Gillan, Lena Headey, Carla Gugino, Chloe Coleman, Michelle Yeoh, Angela Bassett, Paul Giamatti, Ralph Ineson, Adam Nagaitis, Michael Smiley, Freya Allan</t>
  </si>
  <si>
    <t>s559</t>
  </si>
  <si>
    <t>6 Bullets</t>
  </si>
  <si>
    <t>Jean-Claude Van Damme, Joe Flanigan, Anna-Louise Plowman, Charlotte Beaumont, Steve Nicolson, Uriel Emil, Louis Dempsey, Mark Lewis, Kristopher Van Varenberg, Bianca Brigitte VanDamme</t>
  </si>
  <si>
    <t>s576</t>
  </si>
  <si>
    <t>Life as We Know It</t>
  </si>
  <si>
    <t>Greg Berlanti</t>
  </si>
  <si>
    <t>Katherine Heigl, Josh Duhamel, Josh Lucas, Alexis Clagett, Brynn Clagett, Brooke Clagett, Hayes MacArthur, Christina Hendricks, Sarah Burns, Jessica St. Clair</t>
  </si>
  <si>
    <t>s933</t>
  </si>
  <si>
    <t>Green Zone</t>
  </si>
  <si>
    <t>Paul Greengrass</t>
  </si>
  <si>
    <t>Matt Damon, Greg Kinnear, Brendan Gleeson, Amy Ryan, Khalid Abdalla, Jason Isaacs, Said Faraj, Michael O'Neill, Igal Naor, Raad Rawi</t>
  </si>
  <si>
    <t>United Kingdom, France, Spain, United States</t>
  </si>
  <si>
    <t>s1188</t>
  </si>
  <si>
    <t>Deadly Illusions</t>
  </si>
  <si>
    <t>Anna Elizabeth James</t>
  </si>
  <si>
    <t>Kristin Davis, Dermot Mulroney, Greer Grammer, Shanola Hampton, Marie Wagenman, Shylo Molina, Abella Bala, Shaun Wu</t>
  </si>
  <si>
    <t>s1245</t>
  </si>
  <si>
    <t>Indoo Ki Jawani</t>
  </si>
  <si>
    <t>Abir Sengupta</t>
  </si>
  <si>
    <t>Kiara Advani, Aditya Seal, Mallika Dua, Rakesh Bedi, Rajendra Sethi, Chittaranjan Tripathi, Rajesh Jais, Alka Badola Kaushal</t>
  </si>
  <si>
    <t>s1410</t>
  </si>
  <si>
    <t>The Vanished</t>
  </si>
  <si>
    <t>Peter Facinelli</t>
  </si>
  <si>
    <t>Thomas Jane, Anne Heche, Jason Patric, John D. Hickman, Peter Facinelli, Alex Haydon, Aleksei Archer, Kristopher Wente</t>
  </si>
  <si>
    <t>s1501</t>
  </si>
  <si>
    <t>Your Name Engraved Herein</t>
  </si>
  <si>
    <t>Liu Kuang-hui</t>
  </si>
  <si>
    <t>Edward Chen, Tseng Ching-hua, Leon Dai, Jason Wang, Fabio Grangeon, Mimi Shao, Barry Qu, Erek Lin, Honduras, Lotus Wang</t>
  </si>
  <si>
    <t>s1583</t>
  </si>
  <si>
    <t>Triple 9</t>
  </si>
  <si>
    <t>John Hillcoat</t>
  </si>
  <si>
    <t>Casey Affleck, Chiwetel Ejiofor, Anthony Mackie, Aaron Paul, Clifton Collins Jr., Norman Reedus, Woody Harrelson, Kate Winslet, Teresa Palmer, Michael Kenneth Williams, Gal Gadot</t>
  </si>
  <si>
    <t>s1613</t>
  </si>
  <si>
    <t>Chef</t>
  </si>
  <si>
    <t>Jon Favreau, Sof√≠a Vergara, John Leguizamo, Scarlett Johansson, Dustin Hoffman, Oliver Platt, Bobby Cannavale, Amy Sedaris, Robert Downey Jr., Emjay Anthony, Russell Peters</t>
  </si>
  <si>
    <t>s1652</t>
  </si>
  <si>
    <t>The Christmas Chronicles: Part Two</t>
  </si>
  <si>
    <t>Chris Columbus</t>
  </si>
  <si>
    <t>Kurt Russell, Goldie Hawn, Darby Camp, Jahzir Bruno, Julian Dennison, Judah Lewis, Kimberly Williams-Paisley, Tyrese Gibson</t>
  </si>
  <si>
    <t>s1889</t>
  </si>
  <si>
    <t>Good Game: The Beginning</t>
  </si>
  <si>
    <t>Umut Aral</t>
  </si>
  <si>
    <t>Mert Yazƒ±cƒ±oƒülu, Afra Sara√ßoƒülu, Yiƒüit Kirazcƒ±, Orkun I≈üƒ±tmak, Bahar ≈ûahin, Tolga Canbeyli, Bada Oh Deniz, Hakan Kurta≈ü, Doƒüa√ß Yildiz</t>
  </si>
  <si>
    <t>s1898</t>
  </si>
  <si>
    <t>Serious Men</t>
  </si>
  <si>
    <t>Nawazuddin Siddiqui, Nasser, Aakshath Das, Indira Tiwari, Sanjay Narvekar, Shweta Basu Prasad</t>
  </si>
  <si>
    <t>s1943</t>
  </si>
  <si>
    <t>Ishqiya</t>
  </si>
  <si>
    <t>Abhishek Chaubey</t>
  </si>
  <si>
    <t>Naseeruddin Shah, Vidya Balan, Arshad Warsi, Salman Shahid, Anupama Kumar</t>
  </si>
  <si>
    <t>s1954</t>
  </si>
  <si>
    <t>My Mother's Wound</t>
  </si>
  <si>
    <t>Ozan G√ºven, Meryem Uzerli, Bel√ßim Bilgin, Okan Yalabƒ±k, Bora Akka≈ü, Sabina Ajrula</t>
  </si>
  <si>
    <t>s2077</t>
  </si>
  <si>
    <t>The Boss Baby: Get That Baby!</t>
  </si>
  <si>
    <t>Dan Forgione, Pete Jacobs, Matt Whitlock</t>
  </si>
  <si>
    <t>JP Karliak, Pierce Gagnon, Alex Cazares, Kevin Michael Richardson, Flula Borg, Rhys Darby, Wendie Malick, Jake Green</t>
  </si>
  <si>
    <t>s2210</t>
  </si>
  <si>
    <t>Nimbe</t>
  </si>
  <si>
    <t>Tope Alake</t>
  </si>
  <si>
    <t>Odunlade Adekola, Chimezie Imo, Sani Danja, Rachael Okonkwo, Broda Shaggi, Toyin Abraham, Kelechi Udegbe, Doyin Abiola, Molawa Davis</t>
  </si>
  <si>
    <t>s2310</t>
  </si>
  <si>
    <t>Ali Baba ve 7 C√ºceler</t>
  </si>
  <si>
    <t>Cem Yƒ±lmaz</t>
  </si>
  <si>
    <t>Cem Yƒ±lmaz, Irina Ivkina, √áetin Altay, Zafer Alg√∂z, Can Yƒ±lmaz, Bahtiyar Engin, Fevzi G√∂k√ße, Yosi Mizrahi</t>
  </si>
  <si>
    <t>s2422</t>
  </si>
  <si>
    <t>Merry Men 2: Another Mission</t>
  </si>
  <si>
    <t>Ramsey Nouah, Ayo Makun, Jim Iyke, Falz, Uchemba Williams, Ireti Doyle, Ufuoma McDermott, Nancy Isime, Alex Asogwa</t>
  </si>
  <si>
    <t>s2616</t>
  </si>
  <si>
    <t>Cinar Agaci</t>
  </si>
  <si>
    <t>Handan ƒ∞pek√ßi</t>
  </si>
  <si>
    <t>Nurg√ºl Ye≈üil√ßay, Celile Toyon Uysal, Deniz Deha Lostar, Settar Tanrƒ±√∂ƒüen, Suzan Aksoy, H√ºseyin Avni Danyal, J√ºlide Kural, Ragƒ±p Sava≈ü</t>
  </si>
  <si>
    <t>s2639</t>
  </si>
  <si>
    <t>ÿßŸÑŸÅ ŸÖÿ®ÿ±ŸàŸÉ</t>
  </si>
  <si>
    <t>Ahmed Helmy, Laila Ezz El Arab, Mahmoud El Fishawy, Mohamed Farraag, Sarrah Abdelrahman, Rahma Hassan, Amir Salah, Hany El Sabagh</t>
  </si>
  <si>
    <t>s2836</t>
  </si>
  <si>
    <t>Miles Davis: Birth of the Cool</t>
  </si>
  <si>
    <t>Miles Davis, Carl Lumbly</t>
  </si>
  <si>
    <t>s3172</t>
  </si>
  <si>
    <t>Slow Country</t>
  </si>
  <si>
    <t>Eric Aghimien</t>
  </si>
  <si>
    <t>Ivie Okujaye, Sambasa Nzeribe, Tope Tedela, Gina Castel, Majid Michel, Victor Erabie, Brutus Richard, Adebayo Thomas</t>
  </si>
  <si>
    <t>s3992</t>
  </si>
  <si>
    <t>The Super Parental Guardians</t>
  </si>
  <si>
    <t>Joyce Bernal</t>
  </si>
  <si>
    <t>Vice Ganda, Coco Martin, Onyok Pineda, Awra Briguela, Assunta de Rossi, Pepe Herrera, Joem Bascon, Matet De Leon, Kiray Celis, Lassy Marquez, MC Calaquian</t>
  </si>
  <si>
    <t>s3995</t>
  </si>
  <si>
    <t>Vince and Kath and James</t>
  </si>
  <si>
    <t>Julia Barretto, Joshua Garcia, Ronnie Alonte, Maris Racal, Ina Raymundo, Shamaine Centenera, Ana Abad-Santos, Jeric Raval, Allan Paule, Manuel Chua</t>
  </si>
  <si>
    <t>s4014</t>
  </si>
  <si>
    <t>Paskal</t>
  </si>
  <si>
    <t>Hairul Azreen, Ammar Alfian, Jasmine Suraya, Henley Hii, Hafizul Kamal, Theebaan Govindasamy, Gambit Saifullah, Taufiq Hanafi, Nam Ron, Amerul Affendi, Tiger Chen</t>
  </si>
  <si>
    <t>s4113</t>
  </si>
  <si>
    <t>Ugly Aur Pagli</t>
  </si>
  <si>
    <t>Sachin Kamlakar Khot</t>
  </si>
  <si>
    <t>Mallika Sherawat, Ranvir Shorey, Tinnu Anand, Sushmita Mukherjee, Manish Anand, Vihang Nayak, Bharati Achrekar, Zeenat Aman</t>
  </si>
  <si>
    <t>s4222</t>
  </si>
  <si>
    <t>Merku Thodarchi Malai</t>
  </si>
  <si>
    <t>Lenin Bharathi</t>
  </si>
  <si>
    <t>Antony, Gayathri Krishna, Abu Valayamkulam, Anthony Vaathiyaar, Aarubala, Sornam</t>
  </si>
  <si>
    <t>s4338</t>
  </si>
  <si>
    <t>Don't Go Breaking My Heart</t>
  </si>
  <si>
    <t>Louis Koo, Gao Yuanyuan, Daniel Wu</t>
  </si>
  <si>
    <t>s4397</t>
  </si>
  <si>
    <t>The Giant</t>
  </si>
  <si>
    <t>Aitor Arregi, Jon Gara√±o</t>
  </si>
  <si>
    <t>Joseba Usabiaga, Eneko Sagardoy, I√±igo Aranburu, Ram√≥n Aguirre, Aia Kruse, I√±igo Azpitarte</t>
  </si>
  <si>
    <t>s4478</t>
  </si>
  <si>
    <t>W/O Ram</t>
  </si>
  <si>
    <t>Vijay Yelakanti</t>
  </si>
  <si>
    <t>Lakshmi Manchu, Aadarsh Balakrishna, Priyadarshi Pullikonda, Samrat Reddy, Shrikanth Iyyangar, Shrusti Dange</t>
  </si>
  <si>
    <t>s4594</t>
  </si>
  <si>
    <t>Nasha</t>
  </si>
  <si>
    <t>Amit Saxena</t>
  </si>
  <si>
    <t>Shivam Patil, Poonam Pandey, Sheetal Singh, Vishal Bhosle, Rohan Khurana, Ranbir Chakma, Raj Kesaria, Chirag Lobo</t>
  </si>
  <si>
    <t>s4905</t>
  </si>
  <si>
    <t>Running Shaadi</t>
  </si>
  <si>
    <t>Amit Roy</t>
  </si>
  <si>
    <t>Amit Sadh, Tapsee Pannu, Arsh Bajwa, Brijendra Kala, Mahavir Bhullar, Pankaj Jha, Neeta Mohindra</t>
  </si>
  <si>
    <t>s4970</t>
  </si>
  <si>
    <t>Birdshot</t>
  </si>
  <si>
    <t>Mary Joy Apostol, Arnold Reyes, Ku Aquino, John Arcilla, Dido Dela Paz, Elora Espano, Ronnie Quizon, Rolando T. Inocencio, Suzette Ranillo, Angelica C. Ferro</t>
  </si>
  <si>
    <t>Philippines, Qatar</t>
  </si>
  <si>
    <t>s4987</t>
  </si>
  <si>
    <t>The Art of Loving</t>
  </si>
  <si>
    <t>Maria Sadowska</t>
  </si>
  <si>
    <t>Magdalena Boczarska, Eryk Lubos, Justyna Wasilewska, Piotr Adamczyk, Arkadiusz Jakubik, Wojciech Mecwaldowski, Borys Szyc, Katarzyna Kwiatkowska, Artur Barci≈õ</t>
  </si>
  <si>
    <t>s6075</t>
  </si>
  <si>
    <t>Aashayein</t>
  </si>
  <si>
    <t>John Abraham, Sonal Sehgal, Prateeksha Lonkar, Girish Karnad, Farida Jalal, Ashwin Chitale, Anaitha Nair, Vikram Inamdar, Vipin Bhali, Poonam Chitale, Nagesh Kukunoor</t>
  </si>
  <si>
    <t>s6278</t>
  </si>
  <si>
    <t>Beiimaan Love</t>
  </si>
  <si>
    <t>Rajeev Chaudhari</t>
  </si>
  <si>
    <t>Sunny Leone, Rajneesh Duggal, Rajeev Verma, Daniel Weber, Yuvraj Siddharth Singh, Ziesha Nancy</t>
  </si>
  <si>
    <t>s6447</t>
  </si>
  <si>
    <t>Charlie and the Chocolate Factory</t>
  </si>
  <si>
    <t>Johnny Depp, Freddie Highmore, David Kelly, Helena Bonham Carter, Noah Taylor, Missi Pyle, James Fox, Deep Roy, Christopher Lee, Adam Godley, AnnaSophia Robb, Julia Winter, Jordan Fry, Philip Wiegratz</t>
  </si>
  <si>
    <t>s6553</t>
  </si>
  <si>
    <t>Daemonium</t>
  </si>
  <si>
    <t>Pablo Par√©s</t>
  </si>
  <si>
    <t>Walter Corn√°s, Dany Casco, Caro Angus, Roc√≠o Rodr√≠guez Presedo, Chucho Fern√°ndez, Amanda Nara, Maite Zumelz√∫</t>
  </si>
  <si>
    <t>Action &amp; Adventure, Horror Movies, International Movies</t>
  </si>
  <si>
    <t>s6613</t>
  </si>
  <si>
    <t>Dinner for Schmucks</t>
  </si>
  <si>
    <t>Steve Carell, Paul Rudd, Zach Galifianakis, Jemaine Clement, Jeff Dunham, Bruce Greenwood, Ron Livingston, Chris O'Dowd, Lucy Punch, Stephanie Szostak, David Walliams, Larry Wilmore</t>
  </si>
  <si>
    <t>s6798</t>
  </si>
  <si>
    <t>Fred Claus</t>
  </si>
  <si>
    <t>David Dobkin</t>
  </si>
  <si>
    <t>Vince Vaughn, Paul Giamatti, John Michael Higgins, Miranda Richardson, Rachel Weisz, Kathy Bates, Trevor Peacock, Ludacris, Elizabeth Banks</t>
  </si>
  <si>
    <t>s6854</t>
  </si>
  <si>
    <t>Gigi</t>
  </si>
  <si>
    <t>Vincente Minnelli, Charles Walters</t>
  </si>
  <si>
    <t>Leslie Caron, Maurice Chevalier, Louis Jourdan, Hermione Gingold, Eva Gabor, Jacques Bergerac, Isabel Jeans, John Abbott, Edwin Jerome, Corinne Marchand</t>
  </si>
  <si>
    <t>s7225</t>
  </si>
  <si>
    <t>Koshish</t>
  </si>
  <si>
    <t>Gulzar</t>
  </si>
  <si>
    <t>Sanjeev Kumar, Jaya Bhaduri, Asrani, Seema, Om Shivpuri, Dina Pathak</t>
  </si>
  <si>
    <t>s7271</t>
  </si>
  <si>
    <t>Last Knights</t>
  </si>
  <si>
    <t>Kazuaki Kiriya</t>
  </si>
  <si>
    <t>Clive Owen, Morgan Freeman, Cliff Curtis, Aksel Hennie, Peyman Moaadi, Ayelet Zurer, Shohreh Aghdashloo, Tsuyoshi Ihara, Ahn Sung-kee</t>
  </si>
  <si>
    <t>United Kingdom, South Korea</t>
  </si>
  <si>
    <t>s7353</t>
  </si>
  <si>
    <t>Love You... Love You Not</t>
  </si>
  <si>
    <t>Sridhar Jetty</t>
  </si>
  <si>
    <t>Chelsea Islan, Hamish Daud, Miller Khan, Kemal Pahlevi, R.R. Melati Pinaring, Fico Fachriza, Reynold Hamzah, Rizka Dwi Septiana, Arkanda Saezario Wicaksono</t>
  </si>
  <si>
    <t>s7538</t>
  </si>
  <si>
    <t>My Honor Was Loyalty</t>
  </si>
  <si>
    <t>Alessandro Pepe</t>
  </si>
  <si>
    <t>Leone Frisa, Paolo Vaccarino, Francesco Migliore, Albrecht Weimer, Giulia Dichiaro, Alessandra Oriti Niosi, Andreas Segeritz</t>
  </si>
  <si>
    <t>s7833</t>
  </si>
  <si>
    <t>Ranbhool</t>
  </si>
  <si>
    <t>Girish Joshi</t>
  </si>
  <si>
    <t>Subodh Bhave, Mohan Joshi, Vinay Apte, Uday Tikekar, Tejaswini Pandit, Saii Ranade, Daksha Mahendra, Gargi Datar</t>
  </si>
  <si>
    <t>s7993</t>
  </si>
  <si>
    <t>Shahanpan Dega Deva</t>
  </si>
  <si>
    <t>Sudesh Manjrekar</t>
  </si>
  <si>
    <t>Bharat Jadhav, Ankush Chaudhari, Siddarth Jadhav, Santosh Juvekar, Vaibhav Mangale, Kranti Redkar, Manava Naik</t>
  </si>
  <si>
    <t>s8013</t>
  </si>
  <si>
    <t>Shuddhi</t>
  </si>
  <si>
    <t>Adarsh Eshwarappa</t>
  </si>
  <si>
    <t>Lauren Spartano, Niveditha, Amrutha Karagada, Shashank Purushotham, Sidhartha Maadhyamika, Ajay Raj, Sanchari Vijay, Veena Sundar</t>
  </si>
  <si>
    <t>s8115</t>
  </si>
  <si>
    <t>Sudani from Nigeria</t>
  </si>
  <si>
    <t>Zakariya</t>
  </si>
  <si>
    <t>Soubin Shahir, Samuel Abiola Robinson, Savithri Sredharan, Aneesh Menon</t>
  </si>
  <si>
    <t>s8168</t>
  </si>
  <si>
    <t>Terminator Salvation</t>
  </si>
  <si>
    <t>Christian Bale, Sam Worthington, Moon Bloodgood, Helena Bonham Carter, Anton Yelchin, Jadagrace, Bryce Dallas Howard, Common, Jane Alexander, Michael Ironside</t>
  </si>
  <si>
    <t>United States, Germany, United Kingdom, Italy</t>
  </si>
  <si>
    <t>s8313</t>
  </si>
  <si>
    <t>The Founder</t>
  </si>
  <si>
    <t>John Lee Hancock</t>
  </si>
  <si>
    <t>Laura Dern, B.J. Novak, Patrick Wilson, John Carroll Lynch, Ric Reitz, John Carroll, Nick Offerman, Michael Keaton, Wilbur Fitzgerald, Linda Cardellini</t>
  </si>
  <si>
    <t>s8433</t>
  </si>
  <si>
    <t>The Music of Silence</t>
  </si>
  <si>
    <t>Michael Radford</t>
  </si>
  <si>
    <t>Toby Sebastian, Luisa Ranieri, Jordi Moll√†, Antonio Banderas, Ennio Fantastichini, Nadir Caselli, Alessandro Sperduti, Francesco Salvi</t>
  </si>
  <si>
    <t>s43</t>
  </si>
  <si>
    <t>Jaws 2</t>
  </si>
  <si>
    <t>Jeannot Szwarc</t>
  </si>
  <si>
    <t>Roy Scheider, Lorraine Gary, Murray Hamilton, Joseph Mascolo, Jeffrey Kramer, Collin Wilcox Paxton, Ann Dusenberry, Mark Gruner, Barry Coe, Susan French</t>
  </si>
  <si>
    <t>116 min</t>
  </si>
  <si>
    <t>Dramas, Horror Movies, Thrillers</t>
  </si>
  <si>
    <t>s216</t>
  </si>
  <si>
    <t>Shootout at Lokhandwala</t>
  </si>
  <si>
    <t>Apoorva Lakhia</t>
  </si>
  <si>
    <t>Amitabh Bachchan, Sanjay Dutt, Sunil Shetty, Arbaaz Khan, Abhishek Bachchan, Vivek Oberoi, Tusshar Kapoor, Rohit Roy, Shabbir Ahluwalia, Dia Mirza, Amrita Singh, Neha Dhupia</t>
  </si>
  <si>
    <t>s335</t>
  </si>
  <si>
    <t>Five Feet Apart</t>
  </si>
  <si>
    <t>Justin Baldoni</t>
  </si>
  <si>
    <t>Haley Lu Richardson, Cole Sprouse, Mois√©s Arias, Kimberly H√©bert Gregory, Parminder Nagra, Claire Forlani, Emily Baldoni, Gary Weeks, Cynthia Evans</t>
  </si>
  <si>
    <t>s529</t>
  </si>
  <si>
    <t>Rehmataan</t>
  </si>
  <si>
    <t>Rajveer Singh Maan, Harpeet Singh</t>
  </si>
  <si>
    <t>Guggu Gill, Sukhjinder Shera, Surinder Shinda, Deep Dhillon, Jasmine Jassi, Gurvinder Brar, Razia Sukhvir, Raj Virk</t>
  </si>
  <si>
    <t>s557</t>
  </si>
  <si>
    <t>The 8th Night</t>
  </si>
  <si>
    <t>Kim Tae-hyung</t>
  </si>
  <si>
    <t>Lee Sung-min, Park Hae-joon, Kim You-jung, Nam Da-reum, Choi Jin-ho, Kim Dong-yeong, Lee Eal</t>
  </si>
  <si>
    <t>s616</t>
  </si>
  <si>
    <t>Why Do Fools Fall in Love</t>
  </si>
  <si>
    <t>Gregory Nava</t>
  </si>
  <si>
    <t>Halle Berry, Vivica A. Fox, Larenz Tate, Lela Rochon, Little Richard, Paul Mazursky, Pamela Reed, Alexis Cruz</t>
  </si>
  <si>
    <t>s865</t>
  </si>
  <si>
    <t>Taxi No. 9211</t>
  </si>
  <si>
    <t>Nana Patekar, John Abraham, Sameera Reddy, Sonali Kulkarni, Shivaji Satham, Nassar Abdulla, Kurush Deboo, Smita Jaykar</t>
  </si>
  <si>
    <t>s876</t>
  </si>
  <si>
    <t>Love or Money</t>
  </si>
  <si>
    <t>Angelica Panganiban, Coco Martin, Gelli de Belen, Ketchup Eusebio, Cai Cortez, Matet De Leon, Dante Rivero, Teresa Loyzaga, Norm Mcleod</t>
  </si>
  <si>
    <t>s971</t>
  </si>
  <si>
    <t>Battle: Los Angeles</t>
  </si>
  <si>
    <t>Jonathan Liebesman</t>
  </si>
  <si>
    <t>Aaron Eckhart, Michelle Rodriguez, Ramon Rodriguez, Bridget Moynahan, Ne-Yo, Michael Pe√±a, Lucas Till, Cory Hardrict, Adetokumboh M'Cormack, Jim Parrack</t>
  </si>
  <si>
    <t>s997</t>
  </si>
  <si>
    <t>HOMUNCULUS</t>
  </si>
  <si>
    <t>Takashi Shimizu</t>
  </si>
  <si>
    <t>Go Ayano, Ryo Narita, Yukino Kishii, Anna Ishii, Seiyo Uchino</t>
  </si>
  <si>
    <t>s1000</t>
  </si>
  <si>
    <t>Stowaway</t>
  </si>
  <si>
    <t>Joe Penna</t>
  </si>
  <si>
    <t>Anna Kendrick, Toni Collette, Daniel Dae Kim, Shamier Anderson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</si>
  <si>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</si>
  <si>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</si>
  <si>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</si>
  <si>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s1121</t>
  </si>
  <si>
    <t>Kingsglaive: Final Fantasy XV</t>
  </si>
  <si>
    <t>Takeshi Nozue</t>
  </si>
  <si>
    <t>Aaron Paul, Lena Headey, Sean Bean, Adrian Bouchet, Liam Mulvey, Alexa Kahn, Todd Haberkorn, John DeMita, David Gant, Darin De Paul</t>
  </si>
  <si>
    <t>s1155</t>
  </si>
  <si>
    <t>Lawless</t>
  </si>
  <si>
    <t>Shia LaBeouf, Jessica Chastain, Jason Clarke, Guy Pearce, Lew Temple, Gary Oldman, Tim Tolin, Dane DeHaan, Mia Wasikowska, Chris McGarry, Tom Hardy</t>
  </si>
  <si>
    <t>s1238</t>
  </si>
  <si>
    <t>Mariposa</t>
  </si>
  <si>
    <t>Fajar Bustomi</t>
  </si>
  <si>
    <t>Adhisty Zara, Angga Yunanda, Dannia Salsabila, Abun Sungkar, Junior Roberts, Syakir Daulay, Ariyo Wahab, Ersa Mayori, Baim Wong, Irgi Fahrezi</t>
  </si>
  <si>
    <t>s1241</t>
  </si>
  <si>
    <t>Safe Haven</t>
  </si>
  <si>
    <t>Josh Duhamel, Julianne Hough, Cobie Smulders, David Lyons, Noah Lomax, Mimi Kirkland</t>
  </si>
  <si>
    <t>s1319</t>
  </si>
  <si>
    <t>To All The Boys: Always And Forever</t>
  </si>
  <si>
    <t>Lana Condor, Noah Centineo, Janel Parrish, Anna Cathcart, Ross Butler, Madeleine Arthur, Emilija Baranac, Trezzo Mahoro, Sarayu Blue, John Corbett, Kelcey Mawema, Sofia Black-D'Elia, Henry Thomas</t>
  </si>
  <si>
    <t>s1348</t>
  </si>
  <si>
    <t>Black Beach</t>
  </si>
  <si>
    <t>Ra√∫l Ar√©valo, Candela Pe√±a, Paulina Garc√≠a, Claude Musungayi, Babou Cham, Lidia Nen√©, Melina Matthews, Emilio Buale, Mulie Jarju, Jimmy Castro, Fenda Drame, Dairon Tallon, Teresita Evuy, Olivier Bony</t>
  </si>
  <si>
    <t>Spain, Belgium, United States</t>
  </si>
  <si>
    <t>s1406</t>
  </si>
  <si>
    <t>Outside the Wire</t>
  </si>
  <si>
    <t>Mikael H√•fstr√∂m</t>
  </si>
  <si>
    <t>Anthony Mackie, Damson Idris, Emily Beecham, Michael Kelly, Pilou Asb√¶k</t>
  </si>
  <si>
    <t>Hungary, United States</t>
  </si>
  <si>
    <t>s1473</t>
  </si>
  <si>
    <t>Bobby Jasoos</t>
  </si>
  <si>
    <t>Samar Shaikh</t>
  </si>
  <si>
    <t>Vidya Balan, Ali Fazal, Supriya Pathak, Tanvi Azmi, Zarina Wahab, Kiran Kumar, Rajendra Gupta, Arjan Bajwa, Prasad Barve, Aakash Dahiya</t>
  </si>
  <si>
    <t>s1475</t>
  </si>
  <si>
    <t>Tarung Sarung</t>
  </si>
  <si>
    <t>Archie Hekagery</t>
  </si>
  <si>
    <t>Panji Zoni, Yayan Ruhian, Maizura, Cemal Farukh, Imelda Therinne, Surya Saputra, Jarot Superdj, Doyok Superdj, Hajra Romessa, Annette Edoarda</t>
  </si>
  <si>
    <t>s1781</t>
  </si>
  <si>
    <t>Rogue City</t>
  </si>
  <si>
    <t>Lannick Gautry, Stanislas Merhar, Kaaris, David Belle, Jean Reno, Claudia Cardinale, G√©rard Lanvin, Patrick Catalifo, Moussa Maaskri, Catherine Marchal</t>
  </si>
  <si>
    <t>s2018</t>
  </si>
  <si>
    <t>Bhai: Vyakti Ki Valli - Poorvardha</t>
  </si>
  <si>
    <t>Sagar Deshmukh, Vijay Kenkre, Iravati Harshe, Shubhangi Damle, Sachin Khedekar, Sunil Barve, Ashwini Giri, Rajan Bhise</t>
  </si>
  <si>
    <t>s2266</t>
  </si>
  <si>
    <t>Bbuddah Hoga Terra Baap</t>
  </si>
  <si>
    <t>Puri Jagannadh</t>
  </si>
  <si>
    <t>Amitabh Bachchan, Hema Malini, Raveena Tandon, Sonu Sood, Sonal Chauhan, Charmy Kaur, Prakash Raj, Makrand Deshpande, Subbaraju, Shawar Ali, Rajeev Verma</t>
  </si>
  <si>
    <t>s2336</t>
  </si>
  <si>
    <t>Seven (Telugu)</t>
  </si>
  <si>
    <t>s2376</t>
  </si>
  <si>
    <t>The Blazing Sun</t>
  </si>
  <si>
    <t>Omar Sharif, Faten Hamama, Zaki Rostom, Farid Shawqy, Abdel-Wareth Asar, Menassa Fahmy, Abdelghany Kamar, Hamdy Gheith, Mohsen Hassanein, Rafeaa El Shal</t>
  </si>
  <si>
    <t>s2435</t>
  </si>
  <si>
    <t>Let's Dance</t>
  </si>
  <si>
    <t>Inas El-Degheidy</t>
  </si>
  <si>
    <t>Yousra, Tamer Hagras, Ezzat Abou Aouf, Hala Sedki, Marwan Azab</t>
  </si>
  <si>
    <t>s2439</t>
  </si>
  <si>
    <t>Sorry To Disturb</t>
  </si>
  <si>
    <t>Ahmed Helmy, Mahmoud Hemeida, Menna Shalaby, Dalal Abdelaziz, Mohamed Sharaf, Tarek El Tilmisany, Mohammed El Sadaany, Samy Maghawry, Ahmed Fouad Selim, Ahmed Ramah</t>
  </si>
  <si>
    <t>s2466</t>
  </si>
  <si>
    <t>Intuition</t>
  </si>
  <si>
    <t>Luisana Lopilato, Joaqu√≠n Furriel, Rafael Ferro, Maite Lanata, Juan Manuel Guilera, Abel Ayala, Sebasti√°n Mogordoy, Delfina Chaves, Marita Ballesteros, Miriam Odorico</t>
  </si>
  <si>
    <t>s2593</t>
  </si>
  <si>
    <t>The Heartbreak Kid</t>
  </si>
  <si>
    <t>Ben Stiller, Michelle Monaghan, Jerry Stiller, Malin Akerman, Stephanie Courtney, Rob Corddry, Carlos Mencia, Ali Hillis, Danny McBride, Scott Wilson</t>
  </si>
  <si>
    <t>s2623</t>
  </si>
  <si>
    <t>The Reliant</t>
  </si>
  <si>
    <t>Paul Munger</t>
  </si>
  <si>
    <t>Kevin Sorbo, Mollee Gray, Eric Roberts, Brian Bosworth, Julia Denton, Blake Burt, Marisa Lynae Hampton, Josh Murray, Kiera Strauss, Tyler Sanders</t>
  </si>
  <si>
    <t>s2845</t>
  </si>
  <si>
    <t>Lil Peep: Everybody‚Äôs Everything</t>
  </si>
  <si>
    <t>Sebastian Jones, Ramez Silyan</t>
  </si>
  <si>
    <t>Lil Peep</t>
  </si>
  <si>
    <t>s2898</t>
  </si>
  <si>
    <t>The Last Thing He Wanted</t>
  </si>
  <si>
    <t>Dee Rees</t>
  </si>
  <si>
    <t>Anne Hathaway, Ben Affleck, Willem Dafoe, Toby Jones, Rosie Perez, Edi Gathegi, Mel Rodriguez, Onata Aprile</t>
  </si>
  <si>
    <t>s2971</t>
  </si>
  <si>
    <t>37 Seconds</t>
  </si>
  <si>
    <t>Hikari</t>
  </si>
  <si>
    <t>Mei Kayama, Misuzu Kanno, Shunsuke Daitoh, Makiko Watanabe, Yoshihiko Kumashino, Minori Hagiwara, Shohei Uno, Yuka Itaya, Kiyohiko Shibukawa, Eita Okuno, Haruka Imou, Toshinori Omi</t>
  </si>
  <si>
    <t>s3005</t>
  </si>
  <si>
    <t>KD (A) Karuppudurai</t>
  </si>
  <si>
    <t>Madhumita</t>
  </si>
  <si>
    <t>Mu Ramaswamy, Naga Vishal, Yog Japee, Ganesan Kaliamoorthy, Guna Babu</t>
  </si>
  <si>
    <t>s3303</t>
  </si>
  <si>
    <t>Shadow</t>
  </si>
  <si>
    <t>Zhang Yimou</t>
  </si>
  <si>
    <t>Deng Chao, Sun Li, Ryan Cheng, Wang Qianyuan, Hu Jun, Wang Jingchun, Guan Xiaotong, Leo Wu</t>
  </si>
  <si>
    <t>s3485</t>
  </si>
  <si>
    <t>In the Shadow of the Moon</t>
  </si>
  <si>
    <t>Jim Mickle</t>
  </si>
  <si>
    <t>Boyd Holbrook, Michael C. Hall, Cleopatra Coleman, Bokeem Woodbine, Rudi Dharmalingam, Rachel Keller</t>
  </si>
  <si>
    <t>s3631</t>
  </si>
  <si>
    <t>Uriyadi 2</t>
  </si>
  <si>
    <t>Vijay Kumar</t>
  </si>
  <si>
    <t>Vijay Kumar, Vismaya, Shankar Thas, Abbas, Sudhakar, Durai Ramesh</t>
  </si>
  <si>
    <t>s3730</t>
  </si>
  <si>
    <t>Rakkhosh</t>
  </si>
  <si>
    <t>Abhijit Kokate, Srivinay Salian</t>
  </si>
  <si>
    <t>Sanjay Mishra, Priyanka Bose, Tannishtha Chatterjee, Barun Chanda, Sonamoni Jayant Gadekar, Ashwath Bhatt, Atul Mahale</t>
  </si>
  <si>
    <t>s3731</t>
  </si>
  <si>
    <t>The Wolf's Call</t>
  </si>
  <si>
    <t>Antonin Baudry</t>
  </si>
  <si>
    <t>Fran√ßois Civil, Omar Sy, Mathieu Kassovitz, Reda Kateb, Paula Beer, Alexis Michalik, Jean-Yves Berteloot, Damien Bonnard, Pierre Ceva√´r, S√©bastien Libessart</t>
  </si>
  <si>
    <t>s3869</t>
  </si>
  <si>
    <t>Laatu</t>
  </si>
  <si>
    <t>Manav Shah</t>
  </si>
  <si>
    <t>Gagan Kokri, Aditi Sharma, Karamjit Anmol, Sardar Sohi, Anita Devgan, Ashish Duggal, Nisha Bano, Harby Sangha, Rahul Jungral, Prakash Gadhu</t>
  </si>
  <si>
    <t>s3916</t>
  </si>
  <si>
    <t>Mumbai Matinee</t>
  </si>
  <si>
    <t>Anant Balani</t>
  </si>
  <si>
    <t>Rahul Bose, Vijay Raaz, Anusha Dhandekar, Perizaad Zorabian, Saurabh Shukla, Asrani, Shehzad Khan</t>
  </si>
  <si>
    <t>s4032</t>
  </si>
  <si>
    <t>Hajwala 2: Mysterious Mission</t>
  </si>
  <si>
    <t>Ibrahim Bin Mohamed, Hasan Aljaberi</t>
  </si>
  <si>
    <t>Hussain Al Hosani, Ali Almarzouqi, Abdullah Al Yousef, Omar Al Hafidh, Meral Niazi, Yaser Hassan, Fatema Almansoori, Ahmed El Mohammdi</t>
  </si>
  <si>
    <t>s4192</t>
  </si>
  <si>
    <t>Pari</t>
  </si>
  <si>
    <t>Syed Atif Ali</t>
  </si>
  <si>
    <t>Junaid Akhtar, Azekah Daniel, Khushi Maheen, Saleem Mairaj, Qavi Khan, Rasheed Naz, Faiq Asim</t>
  </si>
  <si>
    <t>s4415</t>
  </si>
  <si>
    <t>Ana e Vit√≥ria</t>
  </si>
  <si>
    <t>Matheus Souza</t>
  </si>
  <si>
    <t>Ana Caetano, Vit√≥ria Falc√£o, Clarissa M√ºller, Bruce Gomlevsky, Thati Lopes, Caique Nogueira, √ârika Mader, Victor Lamoglia, Gabriela Nunes, Bryan Ruffo, Hamilton Dias</t>
  </si>
  <si>
    <t>s4954</t>
  </si>
  <si>
    <t>Metro</t>
  </si>
  <si>
    <t>Ananda Krishnan</t>
  </si>
  <si>
    <t>Yogi Babu, Bobby Simha, Shirish</t>
  </si>
  <si>
    <t>s5051</t>
  </si>
  <si>
    <t>On Body and Soul</t>
  </si>
  <si>
    <t>Ildiko Enyedi</t>
  </si>
  <si>
    <t>Alexandra Borb√©ly, G√©za Morcs√°nyi, R√©ka Tenki, Zolt√°n Schneider, Ervin Nagy, Itala Bekes, √âva Bata, P√°l M√°csai, Zsuzsa Jaro, N√≥ra Rainer-Micsinyei</t>
  </si>
  <si>
    <t>s5318</t>
  </si>
  <si>
    <t>Berlin Syndrome</t>
  </si>
  <si>
    <t>Cate Shortland</t>
  </si>
  <si>
    <t>Matthias Habich, Max Riemelt, Teresa Palmer, Lucie Aron, Emma Bading</t>
  </si>
  <si>
    <t>s5374</t>
  </si>
  <si>
    <t>Uncertain Glory</t>
  </si>
  <si>
    <t>Agust√≠ Villaronga</t>
  </si>
  <si>
    <t>Marcel Borr√†s, Bruna Cus√≠, Nuria Prims, Oriol Pla, Luisa Gavasa, Terele P√°vez, Fernando Esteso, Juan Diego, Roger Casamajor, Jorge Us√≥n</t>
  </si>
  <si>
    <t>s5392</t>
  </si>
  <si>
    <t>Amrapali</t>
  </si>
  <si>
    <t>Lekh Tandon</t>
  </si>
  <si>
    <t>Vyjayantimala, Sunil Dutt, Prem Nath, Bipin Gupta, Gajanan Jagirdar, Zul Vellani, K.N. Singh, Randhir</t>
  </si>
  <si>
    <t>s5702</t>
  </si>
  <si>
    <t>Interrogation</t>
  </si>
  <si>
    <t>Vetrimaaran</t>
  </si>
  <si>
    <t>Dinesh Ravi, Samuthirakani, Kishore Kumar, Anandhi, Murugadoss, Ajay Ghosh</t>
  </si>
  <si>
    <t>s6318</t>
  </si>
  <si>
    <t>Bitcoin Heist</t>
  </si>
  <si>
    <t>Ham Tran</t>
  </si>
  <si>
    <t>Kate Nhung, Thanh Pham, Petey Majik Nguyen, Suboi, Jayvee Mai The Hiep, Lam Thanh My</t>
  </si>
  <si>
    <t>s6328</t>
  </si>
  <si>
    <t>Black Snake Moan</t>
  </si>
  <si>
    <t>Craig Brewer</t>
  </si>
  <si>
    <t>Samuel L. Jackson, Christina Ricci, Justin Timberlake, S. Epatha Merkerson, John Cothran, David Banner, Michael Raymond-James, Adriane Lenox, Kim Richards, Neimus K. Williams</t>
  </si>
  <si>
    <t>s6376</t>
  </si>
  <si>
    <t>Breath</t>
  </si>
  <si>
    <t>Simon Baker</t>
  </si>
  <si>
    <t>Samson Coulter, Ben Spence, Simon Baker, Elizabeth Debicki, Richard Roxburgh, Rachael Blake, Jacek Koman</t>
  </si>
  <si>
    <t>s6438</t>
  </si>
  <si>
    <t>Center Stage</t>
  </si>
  <si>
    <t>Nicholas Hytner</t>
  </si>
  <si>
    <t>Amanda Schull, Zoe Saldana, Susan May Pratt, Peter Gallagher, Donna Murphy, Debra Monk, Ethan Stiefel, Sascha Radetsky, Julie Kent, Ilia Kulik</t>
  </si>
  <si>
    <t>s6455</t>
  </si>
  <si>
    <t>Chauthi Koot</t>
  </si>
  <si>
    <t>Gurvinder Singh</t>
  </si>
  <si>
    <t>Suvinder Vikky, Rajbir Kaur, Gurpreet Kaur Bhangu, Taranjit Singh, Harleen Kaur, Kanwaljeet Singh, Harnek Aulakh, Tejpal Singh, Gulshan Saggi</t>
  </si>
  <si>
    <t>s6531</t>
  </si>
  <si>
    <t>Contract</t>
  </si>
  <si>
    <t>Adhvik Mahajan, Prasad Purandhare, Sakshi Gulati, Zakir Hussain, Amruta Subhash, Kishore Kadam, Sumeet Nijhawan, Upyendra Limaye</t>
  </si>
  <si>
    <t>s6568</t>
  </si>
  <si>
    <t>Darna Mana Hai</t>
  </si>
  <si>
    <t>Prawal Raman</t>
  </si>
  <si>
    <t>Aftab Shivdasani, Antara Mali, Boman Irani, Isha Koppikar, Nana Patekar, Raghuvir Yadav, Rajpal Yadav, Revathy, Saif Ali Khan, Sameera Reddy, Sanjay Kapoor, Shilpa Shetty, Sohail Khan, Vivek Oberoi</t>
  </si>
  <si>
    <t>s6801</t>
  </si>
  <si>
    <t>Freezer's Campaign</t>
  </si>
  <si>
    <t>Bayyumi Fuad, Chico, Hesham Maged, Ahmed Fathy, Nesreen Ameen, Dareen Haddad, Bushra, Samy Maghawry</t>
  </si>
  <si>
    <t>s6910</t>
  </si>
  <si>
    <t>Hairspray</t>
  </si>
  <si>
    <t>Nikki Blonsky, John Travolta, Michelle Pfeiffer, Christopher Walken, Amanda Bynes, James Marsden, Queen Latifah, Zac Efron, Brittany Snow, Allison Janney, Elijah Kelley, Jerry Stiller</t>
  </si>
  <si>
    <t>s7015</t>
  </si>
  <si>
    <t>How to Be a Latin Lover</t>
  </si>
  <si>
    <t>Ken Marino</t>
  </si>
  <si>
    <t>Eugenio Derbez, Salma Hayek, Rob Lowe, Raphael Alejandro, Kristen Bell, Raquel Welch, Linda Lavin, Ren√©e Taylor, Rob Riggle, Rob Corddry, Rob Huebel, Michael Cera, Michaela Watkins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</si>
  <si>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</si>
  <si>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</si>
  <si>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</si>
  <si>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</si>
  <si>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s7047</t>
  </si>
  <si>
    <t>I Fine... Thank You... Love You</t>
  </si>
  <si>
    <t>Mez Tharatorn</t>
  </si>
  <si>
    <t>Preechaya Pongthananikorn, Sunny Suwanmethanont, Sora Aoi, Puttachat Pongsuchat, Popetorn Soonthornyanakij</t>
  </si>
  <si>
    <t>s7073</t>
  </si>
  <si>
    <t>Indiana Jones and the Raiders of the Lost Ark</t>
  </si>
  <si>
    <t>Harrison Ford, Karen Allen, Paul Freeman, Ronald Lacey, John Rhys-Davies, Denholm Elliott, Alfred Molina, Wolf Kahler, Anthony Higgins, Vic Tablian</t>
  </si>
  <si>
    <t>Action &amp; Adventure, Children &amp; Family Movies, Classic Movies</t>
  </si>
  <si>
    <t>s7174</t>
  </si>
  <si>
    <t>Kaviyude Osyath</t>
  </si>
  <si>
    <t>Vineeth Anil</t>
  </si>
  <si>
    <t>Prakash Bare, Arun Kumar, Kulappulli Leela, Sangeetha Mohan, Kochu Preman</t>
  </si>
  <si>
    <t>s7214</t>
  </si>
  <si>
    <t>Kiss the Girls</t>
  </si>
  <si>
    <t>Morgan Freeman, Ashley Judd, Cary Elwes, Alex McArthur, Tony Goldwyn, Jay O. Sanders, Bill Nunn, Brian Cox</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</si>
  <si>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</si>
  <si>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</si>
  <si>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</si>
  <si>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</si>
  <si>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s7337</t>
  </si>
  <si>
    <t>Look Who's Back</t>
  </si>
  <si>
    <t>David Wnendt</t>
  </si>
  <si>
    <t>Oliver Masucci, Fabian Busch, Christoph Maria Herbst, Katja Riemann, Franziska Wulf, Lars Rudolph, Michael Kessler, Thomas Thieme</t>
  </si>
  <si>
    <t>s7533</t>
  </si>
  <si>
    <t>My Brother ... Nikhil</t>
  </si>
  <si>
    <t>Juhi Chawla, Sanjay Suri, Victor Banerjee, Lillete Dubey, Purab Kohli, Dipannita Sharma, Gautam Kapoor</t>
  </si>
  <si>
    <t>s7592</t>
  </si>
  <si>
    <t>No Estoy Loca</t>
  </si>
  <si>
    <t>Paz Bascu√±√°n, Marcial Tagle, Antonia Zegers, Carolina Paulsen, Gabriela Hernandez, Fernanda Urrejola, Luis Pablo Rom√°n, Loreto Aravena, Ariel Levy, Ignacia Allamand, Ram√≥n Llao</t>
  </si>
  <si>
    <t>s7904</t>
  </si>
  <si>
    <t>Runaway Bride</t>
  </si>
  <si>
    <t>Garry Marshall</t>
  </si>
  <si>
    <t>Julia Roberts, Richard Gere, Joan Cusack, Hector Elizondo, Rita Wilson, Paul Dooley, Christopher Meloni, Donal Logue, Reg Rogers, Yul Vazquez, Jane Morris, Lisa Roberts, Kathleen Marshall, Jean Schertler, Tom Hines</t>
  </si>
  <si>
    <t>s7927</t>
  </si>
  <si>
    <t>Samarppanam</t>
  </si>
  <si>
    <t>K. Gopinathan</t>
  </si>
  <si>
    <t>Virginia Rodriguez, Anil Nedumangad, Santhosh Keezhattoor, Indrans, P. Balachandran, Renji Panicker, Gopalan</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</si>
  <si>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</si>
  <si>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</si>
  <si>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</si>
  <si>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</si>
  <si>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s8221</t>
  </si>
  <si>
    <t>The Box</t>
  </si>
  <si>
    <t>Richard Kelly</t>
  </si>
  <si>
    <t>Cameron Diaz, James Marsden, Frank Langella, James Rebhorn, Holmes Osborne, Sam Oz Stone, Gillian Jacobs, Celia Weston, Deborah Rush</t>
  </si>
  <si>
    <t>s8297</t>
  </si>
  <si>
    <t>The Fighter</t>
  </si>
  <si>
    <t>David O. Russell</t>
  </si>
  <si>
    <t>Mark Wahlberg, Christian Bale, Amy Adams, Melissa Leo, Jack McGee, Melissa McMeekin, Bianca Hunter, Erica McDermott, Dendrie Taylor, Jill Quigg, Kate B. O'Brien, Sugar Ray Leonard</t>
  </si>
  <si>
    <t>s8418</t>
  </si>
  <si>
    <t>The Mayo Clinic</t>
  </si>
  <si>
    <t>Ken Burns, Christopher Loren Ewers, Erik Ewers</t>
  </si>
  <si>
    <t>Peter Coyote</t>
  </si>
  <si>
    <t>s8464</t>
  </si>
  <si>
    <t>The President's Barber</t>
  </si>
  <si>
    <t>Chan-sang Lim</t>
  </si>
  <si>
    <t>Kang-ho Song, So-ri Moon, Jae-eung Lee, Yeong-jin Jo, Byung-ho Son, Yong-soo park, Seung-soo Ryu, Ju-sang Yun, Gyu-su Jeong, Dal-su Oh</t>
  </si>
  <si>
    <t>s8487</t>
  </si>
  <si>
    <t>The Ring</t>
  </si>
  <si>
    <t>Naomi Watts, Martin Henderson, David Dorfman, Brian Cox, Jane Alexander, Lindsay Frost, Amber Tamblyn, Rachael Bella, Daveigh Chase, Shannon Cochran</t>
  </si>
  <si>
    <t>s8682</t>
  </si>
  <si>
    <t>Vitti Dandu</t>
  </si>
  <si>
    <t>Ganesh Kadam</t>
  </si>
  <si>
    <t>Dilip Prabhavalkar, Ashok Samarth, Yatin Karyekar, Nishant Bhavsar, Mrunal Thakur, Vikas Kadam, Utpal Sawant, Ravindra Mankani, Shubhankar Atre, Charudatta Bhagwat</t>
  </si>
  <si>
    <t>s8790</t>
  </si>
  <si>
    <t>You Changed My Life</t>
  </si>
  <si>
    <t>John Lloyd Cruz, Sarah Geronimo, Rayver Cruz, Dante Rivero, Rowell Santiago, Al Tantay, Irma Adlawan, Bernard Palanca, Matet De Leon, Joross Gamboa</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</si>
  <si>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</si>
  <si>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</si>
  <si>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</si>
  <si>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</si>
  <si>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</si>
  <si>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s132</t>
  </si>
  <si>
    <t>Blade Runner: The Final Cut</t>
  </si>
  <si>
    <t>Ridley Scott</t>
  </si>
  <si>
    <t>Harrison Ford, Rutger Hauer, Sean Young, Edward James Olmos, M. Emmet Walsh, Daryl Hannah, William Sanderson, Brion James, Joe Turkel, Joanna Cassidy, James Hong, Morgan Paull</t>
  </si>
  <si>
    <t>s390</t>
  </si>
  <si>
    <t>The Operative</t>
  </si>
  <si>
    <t>Yuval Adler</t>
  </si>
  <si>
    <t>Diane Kruger, Martin Freeman, Cas Anvar, Rotem Keinan, Yohanan Herson</t>
  </si>
  <si>
    <t>France, Israel, Germany, United States, United Kingdom</t>
  </si>
  <si>
    <t>s448</t>
  </si>
  <si>
    <t>The Twilight Saga: Breaking Dawn: Part 1</t>
  </si>
  <si>
    <t>Kristen Stewart, Robert Pattinson, Taylor Lautner, Billy Burke, Peter Facinelli, Elizabeth Reaser, Kellan Lutz, Nikki Reed, Jackson Rathbone, Ashley Greene</t>
  </si>
  <si>
    <t>s570</t>
  </si>
  <si>
    <t>Dreamy Eyes</t>
  </si>
  <si>
    <t>Victor Vu</t>
  </si>
  <si>
    <t>Tran Nghia, Truc Anh, Tran Phong, Khanh Van, Nguyen Lam Thao Tam, Hung Vo, Pham Dinh Thai Ngan, Lam Bao Danh, Nguyen Ngoc Huyen Dieu, Truong Hoang Hanh Thy, Mona Bao Tien, Mai Cat Vi</t>
  </si>
  <si>
    <t>s743</t>
  </si>
  <si>
    <t>Camellia Sisters</t>
  </si>
  <si>
    <t>Bao Nhan, Namcito</t>
  </si>
  <si>
    <t>Le Khanh, Kaity Nguyen, Hong Van, Khuong Le, Hoang Dung, Anh Dung, Si Nguyen, Huyng Kien An</t>
  </si>
  <si>
    <t>s1498</t>
  </si>
  <si>
    <t>Hello, Love, Goodbye</t>
  </si>
  <si>
    <t>Kathryn Bernardo, Alden Richards, Maymay Entrata, Maricel Laxa, Joross Gamboa, Jameson Blake, Kaka Bautista, Lito Pimentel, Jeffrey Tam, Lovely Abella</t>
  </si>
  <si>
    <t>s1541</t>
  </si>
  <si>
    <t>Nocturnal Animals</t>
  </si>
  <si>
    <t>Amy Adams, Jake Gyllenhaal, Michael Shannon, Aaron Taylor-Johnson, Isla Fisher, Ellie Bamber, Armie Hammer, Karl Glusman, Laura Linney, Michael Sheen, Andrea Riseborough</t>
  </si>
  <si>
    <t>s1609</t>
  </si>
  <si>
    <t>3 Days to Kill</t>
  </si>
  <si>
    <t>Kevin Costner, Amber Heard, Hailee Steinfeld, Connie Nielsen, T√≥mas Lemarquis, Richard Sammel, Marc Andr√©oni, Bruno Ricci, Jonas Bloquet, Eriq Ebouaney</t>
  </si>
  <si>
    <t>United States, France, Serbia</t>
  </si>
  <si>
    <t>s1657</t>
  </si>
  <si>
    <t>Hillbilly Elegy</t>
  </si>
  <si>
    <t>Amy Adams, Glenn Close, Gabriel Basso, Haley Bennett, Freida Pinto, Bo Hopkins, Owen Asztalos</t>
  </si>
  <si>
    <t>s1798</t>
  </si>
  <si>
    <t>I Am Woman</t>
  </si>
  <si>
    <t>Unjoo Moon</t>
  </si>
  <si>
    <t>Tilda Cobham-Hervey, Danielle Macdonald, Evan Peters, Chris Parnell, David Lyons, Matty Cardarople, Dusty Sorg</t>
  </si>
  <si>
    <t>s1859</t>
  </si>
  <si>
    <t>Fida</t>
  </si>
  <si>
    <t>Ken Ghosh</t>
  </si>
  <si>
    <t>Fardeen Khan, Kareena Kapoor, Shahid Kapoor, Kim Sharma, Akhilendra Mishra</t>
  </si>
  <si>
    <t>International Movies, Romantic Movies, Thrillers</t>
  </si>
  <si>
    <t>s1972</t>
  </si>
  <si>
    <t>Bhaji In Problem</t>
  </si>
  <si>
    <t>Gippy Grewal, Gurpreet Guggi, Ragini Khanna, Om Puri, B.N. Sharma, Avtar Gill, Karamjit Anmol, Rana Jung Bahadur</t>
  </si>
  <si>
    <t>s2050</t>
  </si>
  <si>
    <t>You're My Boss</t>
  </si>
  <si>
    <t>Toni Gonzaga, Coco Martin, Freddie Webb, JM de Guzman, Gloria Sevilla, Noel Trinidad, Adam Chan, Pepe Herrera, Jerald Napoles</t>
  </si>
  <si>
    <t>s2333</t>
  </si>
  <si>
    <t>Kasanova</t>
  </si>
  <si>
    <t>Wale Ojo, Ireti Doyle, Alvin Abayomi, Toyin Abraham, Ruby Akubueze, Chimezie Imo, Tomiwa Tegbe</t>
  </si>
  <si>
    <t>s2390</t>
  </si>
  <si>
    <t>Asura Guru</t>
  </si>
  <si>
    <t>A. Raajdheep</t>
  </si>
  <si>
    <t>Vikram Prabhu, Subbaraju, Mahima Nambiar, Yogi Babu, Jagan</t>
  </si>
  <si>
    <t>s2899</t>
  </si>
  <si>
    <t>Yeh Ballet</t>
  </si>
  <si>
    <t>Sooni Taraporevala</t>
  </si>
  <si>
    <t>Julian Sands, Manish Chauhan, Achintya Bose, Jim Sarbh, Danish Husain, Vijay Maurya, Heeba Shah, Kalyanee Mulay</t>
  </si>
  <si>
    <t>s3105</t>
  </si>
  <si>
    <t>Como ca√≠do del cielo</t>
  </si>
  <si>
    <t>Pepe Boj√≥rquez</t>
  </si>
  <si>
    <t>Omar Chaparro, Ana Claudia Talanc√≥n, Stephanie Cayo, Yare Santana, Ang√©lica Mar√≠a, Manuel 'Flaco' Ib√°√±ez, Laura De Ita</t>
  </si>
  <si>
    <t>s3234</t>
  </si>
  <si>
    <t>Pranaam</t>
  </si>
  <si>
    <t>Sanjiv Jaiswal</t>
  </si>
  <si>
    <t>Rajeev Khandelwal, Samiksha Singh, S.M. Zaheer, Vikram Gokhale, Meenakshi Sethi, Atul Kulkarni, Abhimanyu Singh, Aniruddha Dave</t>
  </si>
  <si>
    <t>s3583</t>
  </si>
  <si>
    <t>Selfless</t>
  </si>
  <si>
    <t>Ryan Reynolds, Natalie Martinez, Matthew Goode, Ben Kingsley, Victor Garber, Derek Luke, Michelle Dockery, Melora Hardin, Brendan McCarthy, Sam Page</t>
  </si>
  <si>
    <t>s3617</t>
  </si>
  <si>
    <t>Badla</t>
  </si>
  <si>
    <t>Sujoy Ghosh</t>
  </si>
  <si>
    <t>Amitabh Bachchan, Taapsee Pannu, Amrita Singh, Tony Luke, Manav Kaul</t>
  </si>
  <si>
    <t>s3758</t>
  </si>
  <si>
    <t>The 3rd Eye 2</t>
  </si>
  <si>
    <t>Jessica Mila, Bianca Hello, Nabilah Ayu, Sophia Latjuba, Jeremy Thomas</t>
  </si>
  <si>
    <t>s4018</t>
  </si>
  <si>
    <t>A Love Story</t>
  </si>
  <si>
    <t>Maryo J. De los Reyes</t>
  </si>
  <si>
    <t>Maricel Soriano, Aga Muhlach, Angelica Panganiban, Dante Rivero, Chin Chin Gutierrez, Bobby Andrews, TJ Trinidad, Baron Geisler, John Arcilla, Gerald Madrid</t>
  </si>
  <si>
    <t>s4086</t>
  </si>
  <si>
    <t>Firebrand</t>
  </si>
  <si>
    <t>Aruna Raje</t>
  </si>
  <si>
    <t>Usha Jadhav, Girish Kulkarni, Sachin Khedekar, Rajeshwari Sachdev, Rushad Rana, Mrunal Oak</t>
  </si>
  <si>
    <t>s4196</t>
  </si>
  <si>
    <t>The Doll 2</t>
  </si>
  <si>
    <t>Luna Maya, Herjunot Ali, Sara Wijayanto, Maria Sabta, Rydhen Afexi, Ira Ilva Sari, Shofia Shireen, Mega Carefansa, Wati Sudiyono, Princess Martinez</t>
  </si>
  <si>
    <t>s4210</t>
  </si>
  <si>
    <t>Next Enti?</t>
  </si>
  <si>
    <t>Kunal Kohli</t>
  </si>
  <si>
    <t>Navdeep, Larissa Bonesi, Sarathbabu, Tamannaah Bhatia, Sundeep Kishan, Poonam Kaur</t>
  </si>
  <si>
    <t>s4344</t>
  </si>
  <si>
    <t>Look for a Star</t>
  </si>
  <si>
    <t>Andrew Lau Wai-Keung</t>
  </si>
  <si>
    <t>Andy Lau, Qi Shu, Zhang Hanyu, Denise Ho, Dominic Lam, Xinyi Zhang, David Chiang, George Lam, Rebecca Pan, Maria Cordero, Tat-Ming Cheung</t>
  </si>
  <si>
    <t>s4421</t>
  </si>
  <si>
    <t>Aagey Se Right</t>
  </si>
  <si>
    <t>Indrajit Nattoji</t>
  </si>
  <si>
    <t>Shreyas Talpade, Kay Kay Menon, Shiv Pandit, Sanjay Sharma, Shenaz Treasury, Mahie Gill</t>
  </si>
  <si>
    <t>s4586</t>
  </si>
  <si>
    <t>Motor Mitraan Di</t>
  </si>
  <si>
    <t>Amitoj Mann</t>
  </si>
  <si>
    <t>Gurpreet Guggi, Happy Raikoti, Vikram Singh, Sonia Mann, Yograj Singh, Sardar Sohi, Harsharan Singh, Anita Meet, Prakash Gadhu, Gurmeet Sajan</t>
  </si>
  <si>
    <t>s4626</t>
  </si>
  <si>
    <t>Two Catalonias</t>
  </si>
  <si>
    <t>√Ålvaro Longoria, Gerardo Olivares</t>
  </si>
  <si>
    <t>s4848</t>
  </si>
  <si>
    <t>Sara's Notebook</t>
  </si>
  <si>
    <t>Norberto L√≥pez Amado</t>
  </si>
  <si>
    <t>Bel√©n Rueda, Marian √Ålvarez, Iv√°n Mendes, Manolo Cardona, Nick Devlin, Florin Opritescu</t>
  </si>
  <si>
    <t>s4856</t>
  </si>
  <si>
    <t>Catching Feelings</t>
  </si>
  <si>
    <t>Kagiso Lediga, Pearl Thusi, Akin Omotoso, Andrew Buckland</t>
  </si>
  <si>
    <t>s4913</t>
  </si>
  <si>
    <t>The Week Of</t>
  </si>
  <si>
    <t>Robert Smigel</t>
  </si>
  <si>
    <t>Adam Sandler, Chris Rock, Steve Buscemi, Rachel Dratch, Allison Strong, Roland Buck III, Katie Hartman, Chloe Himmelman, Jake Lippmann, Jim Barone, June Gable</t>
  </si>
  <si>
    <t>s5054</t>
  </si>
  <si>
    <t>Newness</t>
  </si>
  <si>
    <t>Nicholas Hoult, Laia Costa, Danny Huston, Courtney Eaton, Matthew Gray Gubler, Albert Hammond Jr.</t>
  </si>
  <si>
    <t>s5442</t>
  </si>
  <si>
    <t>The Wishing Tree</t>
  </si>
  <si>
    <t>Manika Sharma</t>
  </si>
  <si>
    <t>Shabana Azmi, Makrand Deshpande, Harshpreet Kaur, Aabhas Yadav, Shivani Joshi, Saurabh Shukla</t>
  </si>
  <si>
    <t>Children &amp; Family Movies, Dramas, Music &amp; Musicals</t>
  </si>
  <si>
    <t>s5573</t>
  </si>
  <si>
    <t>Bon Cop, Bad Cop</t>
  </si>
  <si>
    <t>Patrick Huard, Colm Feore, Sylvain Marcel, Lucie Laurier, Pierre Lebeau, Ron Lea, Sarain Boylan, Louis-Jos√© Houde</t>
  </si>
  <si>
    <t>s5832</t>
  </si>
  <si>
    <t>Tony Robbins: I Am Not Your Guru</t>
  </si>
  <si>
    <t>Tony Robbins</t>
  </si>
  <si>
    <t>s5970</t>
  </si>
  <si>
    <t>‚ÄãMaj Rati ‚Äã‚ÄãKeteki</t>
  </si>
  <si>
    <t>Santwana Bardoloi</t>
  </si>
  <si>
    <t>Adil Hussain, Shakil Imtiaz, Mahendra Rabha, Sulakshana Baruah, Rahul Gautam Sarma, Kulada Bhattacharjya, Indu Mohan Das, Moumita Talukdar</t>
  </si>
  <si>
    <t>s6219</t>
  </si>
  <si>
    <t>Badland</t>
  </si>
  <si>
    <t>Justin Lee</t>
  </si>
  <si>
    <t>Kevin Makely, Bruce Dern, Mira Sorvino, Trace Adkins, Wes Studi, Tony Todd, Jeff Fahey, James Russo, Amanda Wyss</t>
  </si>
  <si>
    <t>s6321</t>
  </si>
  <si>
    <t>Bittoo Boss</t>
  </si>
  <si>
    <t>Supavitra Babul</t>
  </si>
  <si>
    <t>Pulkit Samrat, Ashok Pathak, Tanvir Singh, Amita Pathak, Sunil Shetty, Rajendra Sethi, Mohan Kapoor</t>
  </si>
  <si>
    <t>s6413</t>
  </si>
  <si>
    <t>Camp X-Ray</t>
  </si>
  <si>
    <t>Peter Sattler</t>
  </si>
  <si>
    <t>Kristen Stewart, Peyman Moaadi, John Carroll Lynch, Lane Garrison, Joseph Julian Soria, Ser'Darius Blain, Cory Michael Smith, Julia Duffy</t>
  </si>
  <si>
    <t>s6549</t>
  </si>
  <si>
    <t>Dad</t>
  </si>
  <si>
    <t>Gary David Goldberg</t>
  </si>
  <si>
    <t>Jack Lemmon, Ted Danson, Olympia Dukakis, Kathy Baker, Kevin Spacey, Ethan Hawke, Zakes Mokae, J.T. Walsh, Peter Michael Goetz, John Apicella, Richard McGonagle, Bill Morey, Mary Fogarty</t>
  </si>
  <si>
    <t>s6556</t>
  </si>
  <si>
    <t>Dallas Buyers Club</t>
  </si>
  <si>
    <t>Jean-Marc Vall√©e</t>
  </si>
  <si>
    <t>Matthew McConaughey, Jennifer Garner, Jared Leto, Denis O'Hare, Steve Zahn, Michael O'Neill, Dallas Roberts, Griffin Dunne, Kevin Rankin, Donna DuPlantier</t>
  </si>
  <si>
    <t>s6889</t>
  </si>
  <si>
    <t>Gran Torino</t>
  </si>
  <si>
    <t>Clint Eastwood</t>
  </si>
  <si>
    <t>Clint Eastwood, Bee Vang, Ahney Her, Christopher Carley, John Carroll Lynch, Brian Haley, Geraldine Hughes, Brian Howe, William Hill, Dreama Walker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</si>
  <si>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</si>
  <si>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</si>
  <si>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</si>
  <si>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</si>
  <si>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s7033</t>
  </si>
  <si>
    <t>Hustle &amp; Flow</t>
  </si>
  <si>
    <t>Terrence Howard, Anthony Anderson, Taryn Manning, Taraji P. Henson, DJ Qualls, Ludacris, Paula Jai Parker, Elise Neal, Isaac Hayes</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</si>
  <si>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</si>
  <si>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</si>
  <si>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</si>
  <si>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</si>
  <si>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</si>
  <si>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s7364</t>
  </si>
  <si>
    <t>Ma Chu Ka</t>
  </si>
  <si>
    <t>Jayan Vannery</t>
  </si>
  <si>
    <t>Pasupathy, Janani Iyer, Pratap Pothen</t>
  </si>
  <si>
    <t>s7488</t>
  </si>
  <si>
    <t>Monopoly (The Bank Of Luck)</t>
  </si>
  <si>
    <t>Ahmed El Gendy</t>
  </si>
  <si>
    <t>Mohamed Mamdouh, Mohammed Tharwat, Akram Hosny</t>
  </si>
  <si>
    <t>s7631</t>
  </si>
  <si>
    <t>Nymphomaniac: Volume 1</t>
  </si>
  <si>
    <t>Lars von Trier</t>
  </si>
  <si>
    <t>Charlotte Gainsbourg, Stellan Skarsg√•rd, Stacy Martin, Shia LaBeouf, Christian Slater, Uma Thurman, Sophie Kennedy Clark, Connie Nielsen</t>
  </si>
  <si>
    <t>Denmark, Germany, Belgium, United Kingdom, France</t>
  </si>
  <si>
    <t>s7689</t>
  </si>
  <si>
    <t>P Se PM Tak</t>
  </si>
  <si>
    <t>Kundan Shah</t>
  </si>
  <si>
    <t>Meenakshi Dixit, Indrajeet Soni, Bharat Jadhav, Yashpal Sharma, Anjan Srivastav, Deepak Shirke, Akhilendra Mishra, Mushtaq Khan, Aanand Kale</t>
  </si>
  <si>
    <t>s7715</t>
  </si>
  <si>
    <t>Patriot Games</t>
  </si>
  <si>
    <t>Harrison Ford, Anne Archer, Patrick Bergin, Sean Bean, Thora Birch, James Fox, Samuel L. Jackson, Polly Walker, J.E. Freeman, James Earl Jones, Richard Harris</t>
  </si>
  <si>
    <t>s7822</t>
  </si>
  <si>
    <t>Rahasya</t>
  </si>
  <si>
    <t>Manish Gupta</t>
  </si>
  <si>
    <t>Kay Kay Menon, Ashish Vidyarthi, Tisca Chopra, Mita Vashisht, Bikramjeet Kanwarpal, Ashwini Kalsekar, Kunal Sharma, Nimai Bali</t>
  </si>
  <si>
    <t>s7913</t>
  </si>
  <si>
    <t>S.W.A.T.</t>
  </si>
  <si>
    <t>Samuel L. Jackson, Colin Farrell, Michelle Rodriguez, LL Cool J, Josh Charles, Jeremy Renner, Brian Van Holt, Olivier Martinez, Reg E. Cathey, Larry Poindexter, Page Kennedy, Domenick Lombardozzi, James DuMont</t>
  </si>
  <si>
    <t>s7963</t>
  </si>
  <si>
    <t>Scream 3</t>
  </si>
  <si>
    <t>Wes Craven</t>
  </si>
  <si>
    <t>David Arquette, Neve Campbell, Courteney Cox, Patrick Dempsey, Scott Foley, Lance Henriksen, Matt Keeslar, Jenny McCarthy, Emily Mortimer, Parker Posey, Deon Richmond, Kelly Rutherford, Liev Schreiber, Patrick Warburton, Jamie Kennedy</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</si>
  <si>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</si>
  <si>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</si>
  <si>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</si>
  <si>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</si>
  <si>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s8107</t>
  </si>
  <si>
    <t>Striptease</t>
  </si>
  <si>
    <t>Andrew Bergman</t>
  </si>
  <si>
    <t>Demi Moore, Burt Reynolds, Armand Assante, Ving Rhames, Robert Patrick, Paul Guilfoyle, Jerry Grayson, Rumer Willis, Robert Stanton, William Hill</t>
  </si>
  <si>
    <t>s8178</t>
  </si>
  <si>
    <t>The 4th Company</t>
  </si>
  <si>
    <t>Mitzi Vanessa Arreola, Amir Galvan Cervera</t>
  </si>
  <si>
    <t>Adrian Ladron, Andoni Gracia, Hern√°n Mendoza, Gabino Rodr√≠guez, Dar√≠o T. Pie, Manuel Ojeda</t>
  </si>
  <si>
    <t>s8197</t>
  </si>
  <si>
    <t>The Art of War</t>
  </si>
  <si>
    <t>Christian Duguay</t>
  </si>
  <si>
    <t>Wesley Snipes, Anne Archer, Maury Chaykin, Marie Matiko, Cary-Hiroyuki Tagawa, Michael Biehn, Donald Sutherland, Liliana Komorowska, James Hong</t>
  </si>
  <si>
    <t>s8470</t>
  </si>
  <si>
    <t>The Pursuit of Happyness</t>
  </si>
  <si>
    <t>Will Smith, Jaden Smith, Thandie Newton, Brian Howe, James Karen, Dan Castellaneta, Kurt Fuller, Takayo Fischer</t>
  </si>
  <si>
    <t>s8672</t>
  </si>
  <si>
    <t>Veerappan</t>
  </si>
  <si>
    <t>Sandeep Bharadwaj, Sachiin Joshi, Lisa Ray, Usha Jadhav, Nissar Khan, Krishna Shrikanth Iyengar</t>
  </si>
  <si>
    <t>s123</t>
  </si>
  <si>
    <t>In the Cut</t>
  </si>
  <si>
    <t>Jane Campion</t>
  </si>
  <si>
    <t>Meg Ryan, Mark Ruffalo, Jennifer Jason Leigh, Nick Damici, Sharrieff Pugh, Kevin Bacon, Yaani King Mondschein, Heather Litteer</t>
  </si>
  <si>
    <t>United Kingdom, Australia, France, United States</t>
  </si>
  <si>
    <t>118 min</t>
  </si>
  <si>
    <t>s163</t>
  </si>
  <si>
    <t>Marshall</t>
  </si>
  <si>
    <t>Chadwick Boseman, Josh Gad, Kate Hudson, Sterling K. Brown, Dan Stevens, James Cromwell, Keesha Sharp, Roger Guenveur Smith, Derrick Baskin, Barrett Doss</t>
  </si>
  <si>
    <t>s307</t>
  </si>
  <si>
    <t>76</t>
  </si>
  <si>
    <t>Izu Ojukwu</t>
  </si>
  <si>
    <t>Ramsey Nouah, Rita Dominic, Chidi Mokeme, Ibinabo Fiberesima, Daniel K. Daniel, Memry Savanhu, Adonijah Owiriwa, Pat Nebo, Nelly Ekwereogu, Shuaibu Ebenesi Adams, Debo Oguns, Ben Nwosu, Ada Ofoegbu</t>
  </si>
  <si>
    <t>s356</t>
  </si>
  <si>
    <t>The Lincoln Lawyer</t>
  </si>
  <si>
    <t>Brad Furman</t>
  </si>
  <si>
    <t>Matthew McConaughey, Josh Lucas, Ryan Phillippe, John Leguizamo, Michael Pe√±a, Bryan Cranston, Bob Gunton, William H. Macy, Marisa Tomei, Frances Fisher</t>
  </si>
  <si>
    <t>s364</t>
  </si>
  <si>
    <t>The Vault</t>
  </si>
  <si>
    <t>Jaume Balaguer√≥</t>
  </si>
  <si>
    <t>Freddie Highmore, Astrid Berg√®s-Frisbey, Sam Riley, Liam Cunningham, Jos√© Coronado, Luis Tosar, Emilio Guti√©rrez Caba, Axel Stein, Daniel Holgu√≠n, Famke Janssen</t>
  </si>
  <si>
    <t>s571</t>
  </si>
  <si>
    <t>Dynasty Warriors</t>
  </si>
  <si>
    <t>Chow Hin Yeung Roy</t>
  </si>
  <si>
    <t>Wang Kai, Louis Koo, Han Geng, Tony Yang, Carina Lau, NaZha, Lam Suet, Justin Cheung, Ray Lui, Yuan Wenkang</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</si>
  <si>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</si>
  <si>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</si>
  <si>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</si>
  <si>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s780</t>
  </si>
  <si>
    <t>Battlefield Earth</t>
  </si>
  <si>
    <t>Roger Christian</t>
  </si>
  <si>
    <t>John Travolta, Barry Pepper, Forest Whitaker, Kim Coates, Sabine Karsenti, Richard Tyson, Kelly Preston, Michael MacRae, Shaun Austin-Olsen, Tim Post, Michael Byrne</t>
  </si>
  <si>
    <t>s837</t>
  </si>
  <si>
    <t>Ghost Lab</t>
  </si>
  <si>
    <t>Paween Purijitpanya</t>
  </si>
  <si>
    <t>Thanapob Leeratanakachorn, Paris Intarakomalyasut, Nuttanicha Dungwattanawanich, Suquan Bulakul, Rachanee Siralert, Chaleeda Gilbert, Nuttawut Jenmana, Alanta Potjes, Anchuleeon Buagaew, Jinjuta Rattanaburi</t>
  </si>
  <si>
    <t>s907</t>
  </si>
  <si>
    <t>Have You Ever Seen Fireflies? - Theatre Play</t>
  </si>
  <si>
    <t>Demet Akbaƒü, Zerrin S√ºmer, Sinan Bengier, Salih Kalyon, Bican G√ºnalan, ≈ûebnem S√∂nmez, Binnur Kaya, Serhat √ñzcan</t>
  </si>
  <si>
    <t>s917</t>
  </si>
  <si>
    <t>Dead Man Down</t>
  </si>
  <si>
    <t>Niels Arden Oplev</t>
  </si>
  <si>
    <t>Colin Farrell, Noomi Rapace, Terrence Howard, Dominic Cooper, Isabelle Huppert, Luis Da Silva Jr., Armand Assante, F. Murray Abraham</t>
  </si>
  <si>
    <t>s1081</t>
  </si>
  <si>
    <t>New Gods: Nezha Reborn</t>
  </si>
  <si>
    <t>Zhao Ji</t>
  </si>
  <si>
    <t>Yang Tianxiang, Zhang He, Xuan Xiaoming, Li Shimeng</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</si>
  <si>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</si>
  <si>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</si>
  <si>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</si>
  <si>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</si>
  <si>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s1291</t>
  </si>
  <si>
    <t>I Care a Lot</t>
  </si>
  <si>
    <t>J Blakeson</t>
  </si>
  <si>
    <t>Rosamund Pike, Peter Dinklage, Eiza Gonz√°lez, Dianne Wiest, Chris Messina, Isiah Whitlock Jr., Macon Blair, Alicia Witt, Damian Young</t>
  </si>
  <si>
    <t>Comedies, LGBTQ Movies, Thrillers</t>
  </si>
  <si>
    <t>s1470</t>
  </si>
  <si>
    <t>What's Eating Gilbert Grape</t>
  </si>
  <si>
    <t>Johnny Depp, Leonardo DiCaprio, Juliette Lewis, Mary Steenburgen, Darlene Cates, Laura Harrington, Mary Kate Schellhardt, Kevin Tighe, John C. Reilly, Crispin Glover</t>
  </si>
  <si>
    <t>s1607</t>
  </si>
  <si>
    <t>Fierce</t>
  </si>
  <si>
    <t>Anna Wieczur-Bluszcz</t>
  </si>
  <si>
    <t>Katarzyna Sawczuk, Maciej Zako≈õcielny, Anita Soko≈Çowska, Julia Kami≈Ñska, Tomasz Karolak, Maria Pakulnis, Barbara Wypych, Wojciech Solarz, Adrian Majewski, Micha≈Ç Piprowski, Urszula Dudziak, Krzysztof Ibisz</t>
  </si>
  <si>
    <t>s1850</t>
  </si>
  <si>
    <t>Kartini: Princess of Java</t>
  </si>
  <si>
    <t>Dian Sastrowardoyo, Ayushita, Acha Septriasa, Deddy Sutomo, Christine Hakim, Djenar Maesa Ayu, Denny Sumargo, Adinia Wirasti, Reza Rahadian</t>
  </si>
  <si>
    <t>Indonesia, Netherlands</t>
  </si>
  <si>
    <t>s1967</t>
  </si>
  <si>
    <t>High &amp; Low The Movie 3 / Final Mission</t>
  </si>
  <si>
    <t>Shigeaki Kubo, Tsuyoshi Nakakuki</t>
  </si>
  <si>
    <t>Takanori Iwata, Akira, Masataka Kubota, Takahiro, Hiroomi Tosaka, Sho Aoyagi, Reo Sano, Koichi Iwaki, Goro Kishitani, Masahiko Tsugawa, Keiji Kuroki, Yuki Yamada, Kento Hayashi, Naoto, Elly, Mandy Sekiguchi</t>
  </si>
  <si>
    <t>s2533</t>
  </si>
  <si>
    <t>Dilan 1991</t>
  </si>
  <si>
    <t>Iqbaal Ramadhan, Vanesha Prescilla, Ira Wibowo, Bucek Depp, Happy Salma, Farhan, Maudy Koesnaedi, Jerome Kurnia</t>
  </si>
  <si>
    <t>s2916</t>
  </si>
  <si>
    <t>Liefling</t>
  </si>
  <si>
    <t>Brian Webber</t>
  </si>
  <si>
    <t>Lika Berning, Bobby van Jaarsveld, Marlee van der Merwe, Sonja Herholdt, Elize Cawood, Rouel Beukes, Kevin Leo, Paul du Toit, Sylvaine Strike</t>
  </si>
  <si>
    <t>s3214</t>
  </si>
  <si>
    <t>Lagos Real Fake Life</t>
  </si>
  <si>
    <t>Mike Ezuruonye</t>
  </si>
  <si>
    <t>Nonso Diobi, Mike Ezuruonye, Mercy Aigbe, Rex Nosa, Annie Macaulay Idibia, Ik Ogbonna, Nedu Wazobia, Uzee Usman, Odunlade Adekola, Mr Jollof, Efe Irele, Josh 2 Funny, Haillie Sumney, Emmanuella, MC Lively</t>
  </si>
  <si>
    <t>s3373</t>
  </si>
  <si>
    <t>Dolemite Is My Name</t>
  </si>
  <si>
    <t>Eddie Murphy, Wesley Snipes, Keegan-Michael Key, Mike Epps, Craig Robinson, Tituss Burgess, Da'Vine Joy Randolph, Kodi Smit-McPhee</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</si>
  <si>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</si>
  <si>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</si>
  <si>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</si>
  <si>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</si>
  <si>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</si>
  <si>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s3567</t>
  </si>
  <si>
    <t>Saavat</t>
  </si>
  <si>
    <t>Saurabh Sinha</t>
  </si>
  <si>
    <t>Smita Tambe, Milind Shirole, Shwetambari Ghute, Shitanshu Kumar Sharad, Nishikant Rawji, Sanjivani Khanvilkar</t>
  </si>
  <si>
    <t>s3772</t>
  </si>
  <si>
    <t>The Black Godfather</t>
  </si>
  <si>
    <t>Clarence Avant, Quincy Jones</t>
  </si>
  <si>
    <t>s3993</t>
  </si>
  <si>
    <t>The Third Party</t>
  </si>
  <si>
    <t>Sam Milby, Angel Locsin, Zanjoe Marudo, Cherry Pie Picache, Alma Moreno, Matet De Leon, Al Tantay, Beauty Gonzalez, Katrina Michelle Legaspi</t>
  </si>
  <si>
    <t>s4049</t>
  </si>
  <si>
    <t>River's Edge</t>
  </si>
  <si>
    <t>Isao Yukisada</t>
  </si>
  <si>
    <t>Fumi Nikaido, Ryo Yoshizawa, Shuhei Uesugi, Sumire, Shiori Doi, Aoi Morikawa</t>
  </si>
  <si>
    <t>s4078</t>
  </si>
  <si>
    <t>The Breakup Playlist</t>
  </si>
  <si>
    <t>Piolo Pascual, Sarah Geronimo, Rio Locsin, Dennis Padilla, Badjie Mortiz, Teddy Corpuz, Anna Luna, Jett Pangan, Cris Villonco, Maris Racal</t>
  </si>
  <si>
    <t>s4342</t>
  </si>
  <si>
    <t>Helios</t>
  </si>
  <si>
    <t>Leung Lok Man, Luk Kim-ching</t>
  </si>
  <si>
    <t>Jacky Cheung, Nick Cheung, Chang Chen, Shawn Yue, Wang Xueqi, Janice Man, Ji Jin-hee, Choi Si-won</t>
  </si>
  <si>
    <t>s4455</t>
  </si>
  <si>
    <t>Oye Lucky! Lucky Oye!</t>
  </si>
  <si>
    <t>Abhay Deol, Paresh Rawal, Neetu Chandra, Archana Puran Singh, Manu Rishi Chadha, Richa Chadda, Anurag Arora, Rajender Sethi, Manjot Singh, Chandan Anand</t>
  </si>
  <si>
    <t>s4469</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</si>
  <si>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</si>
  <si>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</si>
  <si>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</si>
  <si>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s4561</t>
  </si>
  <si>
    <t>Bathinda Express</t>
  </si>
  <si>
    <t>Deep Joshi</t>
  </si>
  <si>
    <t>Deep Joshi, Jasmine Kaur, Mohit Bhaskar, Vijay S. Kumar, Prince Kanwaljit Singh, Tarlochan Singh, Harsh Sethi</t>
  </si>
  <si>
    <t>s5114</t>
  </si>
  <si>
    <t>Bright</t>
  </si>
  <si>
    <t>Will Smith, Joel Edgerton, Noomi Rapace, Lucy Fry, Edgar Ram√≠rez, Ike Barinholtz, Brad William Henke, Enrique Murciano, Happy Anderson, Kenneth Choi, Andrea Navedo, Dawn Olivieri</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</si>
  <si>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</si>
  <si>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</si>
  <si>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</si>
  <si>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</si>
  <si>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</si>
  <si>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s5582</t>
  </si>
  <si>
    <t>The Butterfly's Dream</t>
  </si>
  <si>
    <t>Kƒ±van√ß Tatlƒ±tuƒü, Mert Fƒ±rat, Bel√ßim Bilgin, Farah Zeynep Abdullah, Yƒ±lmaz Erdoƒüan, Ahmet M√ºmtaz Taylan, Taner Birsel, Selman √únl√ºsoy, ƒ∞pek Bilgin, Aksel Bonfil, Devrim Yakut, Salih Kalyon</t>
  </si>
  <si>
    <t>s5962</t>
  </si>
  <si>
    <t>Shravan Kumar</t>
  </si>
  <si>
    <t>Divya Dutta, Atul Kulkarni, Mohan Agashe, Anupam Shyam, Raayo S. Bakhirta, Yashvit Sancheti, Greeva Kansara, Archan Trivedi, Rajiv Pathak</t>
  </si>
  <si>
    <t>s6172</t>
  </si>
  <si>
    <t>Ant-Man and the Wasp</t>
  </si>
  <si>
    <t>Paul Rudd, Evangeline Lilly, Michael Douglas, Michael Pe√±a, Hannah John-Kamen, Laurence Fishburne, Michelle Pfeiffer, Walton Goggins, T.I., Judy Greer, Bobby Cannavale, David Dastmalchian, Abby Ryder Fortson, Randall Park</t>
  </si>
  <si>
    <t>s6442</t>
  </si>
  <si>
    <t>Chalay Thay Saath</t>
  </si>
  <si>
    <t>Umer Adil</t>
  </si>
  <si>
    <t>Syra Shehroz, Kent S. Leung, Osama Tahir, Mansha Pasha, Zhalay Sharhadi, Faris Khalid, Behroze Sabzwari, Shamim Hilaly</t>
  </si>
  <si>
    <t>s6485</t>
  </si>
  <si>
    <t>Chupan Chupai</t>
  </si>
  <si>
    <t>Mohsin Ali</t>
  </si>
  <si>
    <t>Ahsan Khan, Neelam Muneer, Faizan Khawaja, Ali Rizvi, Vajdaan Shah, Zayed Sheikh, Talat Hussain, Javed Sheikh</t>
  </si>
  <si>
    <t>s6516</t>
  </si>
  <si>
    <t>Colkatay Columbus</t>
  </si>
  <si>
    <t>Saurav Palodhi</t>
  </si>
  <si>
    <t>Mir Afsar Ali, Gaurav Chakrabarty, Tanusree Chakraborty, Anirban Bhattacharya, Ritabhari Chakraborty, Suchandra Vaaniya, Arijit Dutt</t>
  </si>
  <si>
    <t>s6547</t>
  </si>
  <si>
    <t>Daagdi Chaawl</t>
  </si>
  <si>
    <t>Chandrakant Kanse</t>
  </si>
  <si>
    <t>Ankush Chaudhari, Makrand Deshpande, Pooja Sawant, Sanjay Khapre, Yatin Karyekar, Kamlesh Sawant, Sandeep Gaikwad, Digvijay Rohidas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</si>
  <si>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</si>
  <si>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</si>
  <si>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</si>
  <si>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</si>
  <si>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s6753</t>
  </si>
  <si>
    <t>Filosofi Kopi The Movie</t>
  </si>
  <si>
    <t>Chicco Jerikho, Rio Dewanto, Julie Estelle, Jajang C. Noer, Slamet Rahardjo, Otig Pakis, Arash Buana, Hazel Raditya, Dimas Harya, Westny Dj</t>
  </si>
  <si>
    <t>s6793</t>
  </si>
  <si>
    <t>Four Weddings and a Funeral</t>
  </si>
  <si>
    <t>Mike Newell</t>
  </si>
  <si>
    <t>Hugh Grant, Andie MacDowell, James Fleet, Simon Callow, John Hannah, Kristin Scott Thomas, David Bower, Charlotte Coleman, David Haig, Rowan Atkinson, Sophie Thompson, Anna Chancellor, Corin Redgrave</t>
  </si>
  <si>
    <t>Classic Movies, Comedies, International Movies</t>
  </si>
  <si>
    <t>s6832</t>
  </si>
  <si>
    <t>Gelo</t>
  </si>
  <si>
    <t>Manbhavan Singh</t>
  </si>
  <si>
    <t>Jaspinder Cheema, Pavan Malhotra, Gurjit Singh, Dilawar Sidhu, Aditya Sharma, Raj Dhaliwal</t>
  </si>
  <si>
    <t>s6976</t>
  </si>
  <si>
    <t>History of Joy</t>
  </si>
  <si>
    <t>Vishnu Govindhan</t>
  </si>
  <si>
    <t>Vishnu Vinay, Vinay Forrt, Saikumar, Joju George, Nobi, Sreekumar, Nandu, Sunil Sukhada</t>
  </si>
  <si>
    <t>s6978</t>
  </si>
  <si>
    <t>Hitch</t>
  </si>
  <si>
    <t>Will Smith, Eva Mendes, Kevin James, Amber Valletta, Julie Ann Emery, Adam Arkin, Robinne Lee, Nathan Lee Graham, Michael Rapaport, Jeffrey Donovan</t>
  </si>
  <si>
    <t>s6983</t>
  </si>
  <si>
    <t>Hokkabaz</t>
  </si>
  <si>
    <t>Ali Taner Baltacƒ±, Cem Yƒ±lmaz</t>
  </si>
  <si>
    <t>Cem Yƒ±lmaz, Mazhar Alanson, √ñzlem Tekin, Tuna Orhan, Tuncer Salman, Kemal ƒ∞nci, G√ºrgen √ñz, Caner Alkaya, Ay√ße Abana, Bahtiyar Engin</t>
  </si>
  <si>
    <t>s7068</t>
  </si>
  <si>
    <t>Incredibles 2 (Spanish Version)</t>
  </si>
  <si>
    <t>Brad Bird</t>
  </si>
  <si>
    <t>V√≠ctor Trujillo, Consuelo Duval, Dar√≠o T. Pie, Leyla Rangel, Oliver D√≠az Barba, Dulce Guerrero, Eli Fucile, Martin Hernandez</t>
  </si>
  <si>
    <t>s7171</t>
  </si>
  <si>
    <t>Kate &amp; Leopold</t>
  </si>
  <si>
    <t>Meg Ryan, Hugh Jackman, Liev Schreiber, Breckin Meyer, Natasha Lyonne, Bradley Whitford, Paxton Whitehead, Spalding Gray, Josh Stamberg, Matthew Sussman</t>
  </si>
  <si>
    <t>s7331</t>
  </si>
  <si>
    <t>Logan's Run</t>
  </si>
  <si>
    <t>Michael Anderson</t>
  </si>
  <si>
    <t>Michael York, Richard Jordan, Farrah Fawcett, Jenny Agutter, Peter Ustinov, Roscoe Lee Browne, Randolph Roberts, Gary Morgan, Greg Lewis</t>
  </si>
  <si>
    <t>s7367</t>
  </si>
  <si>
    <t>Macchli Jal Ki Rani Hai</t>
  </si>
  <si>
    <t>Debaloy Dey</t>
  </si>
  <si>
    <t>Swara Bhaskar, Bhanu Uday, Murli Sharma, Deep Raj Rana, Reema Debnath, Hemant Pandey, Saurabh Dubey, Sakha Kalyani</t>
  </si>
  <si>
    <t>s7441</t>
  </si>
  <si>
    <t>Memoir of a Murderer</t>
  </si>
  <si>
    <t>Shin-yeon Won</t>
  </si>
  <si>
    <t>Kyung-gu Seol, Nam-gil Kim, Seol-hyun Kim, Dal-su Oh, Seok-jeong Hwang, In-Gum Jung, Ki-jun Shin, Jin-young Jang, Rina Shin, Hye-yoon Kim</t>
  </si>
  <si>
    <t>s7586</t>
  </si>
  <si>
    <t>Nightcrawler</t>
  </si>
  <si>
    <t>Jake Gyllenhaal, Rene Russo, Riz Ahmed, Bill Paxton, Kevin Rahm, Michael Hyatt, Ann Cusack, Marco Rodriguez, Michael Papajohn, Kent Shocknek, James Huang</t>
  </si>
  <si>
    <t>s7737</t>
  </si>
  <si>
    <t>Phir Se</t>
  </si>
  <si>
    <t>Ajay Bhuyan, Kunal Kohli</t>
  </si>
  <si>
    <t>Kunal Kohli, Jennifer Winget, Sumona Chakravarti, Sushmita Mukherjee, Kanwaljit Singh, Dalip Tahil, Rajit Kapoor</t>
  </si>
  <si>
    <t>s7862</t>
  </si>
  <si>
    <t>Revelations</t>
  </si>
  <si>
    <t>Vijay Jayapal</t>
  </si>
  <si>
    <t>Chetan, Lakshmi Priyaa Chandramouli, Anantharam Karthik, Arpita Banerjee</t>
  </si>
  <si>
    <t>s7890</t>
  </si>
  <si>
    <t>Room</t>
  </si>
  <si>
    <t>Lenny Abrahamson</t>
  </si>
  <si>
    <t>Brie Larson, Jacob Tremblay, Joan Allen, Sean Bridgers, Tom McCamus, William H. Macy, Cas Anvar, Amanda Brugel, Wendy Crewson, Sandy McMaster</t>
  </si>
  <si>
    <t>Ireland, Canada, United Kingdom, United States</t>
  </si>
  <si>
    <t>s7914</t>
  </si>
  <si>
    <t>Saath Saath</t>
  </si>
  <si>
    <t>Raman Kumar</t>
  </si>
  <si>
    <t>Deepti Naval, Farooq Shaikh, Satish Shah, Iftekhar, A.K. Hangal, Neena Gupta, Avtar Gill, Javed Khan</t>
  </si>
  <si>
    <t>s7922</t>
  </si>
  <si>
    <t>Saheb Bibi Golaam</t>
  </si>
  <si>
    <t>Anjan Dutt, Swastika Mukherjee, Ritwick Chakraborty, Parno Mittra, Bikram Chatterjee, Sohag Sen, Sumanta Mukherjee, Arun Mukhopadhyay</t>
  </si>
  <si>
    <t>s8218</t>
  </si>
  <si>
    <t>The Book of Eli</t>
  </si>
  <si>
    <t>Albert Hughes, Allen Hughes</t>
  </si>
  <si>
    <t>Denzel Washington, Gary Oldman, Mila Kunis, Ray Stevenson, Jennifer Beals, Evan Jones, Joe Pingue, Frances de la Tour, Michael Gambon, Tom Waits</t>
  </si>
  <si>
    <t>s8361</t>
  </si>
  <si>
    <t>The Incredibles 2</t>
  </si>
  <si>
    <t>Craig T. Nelson, Holly Hunter, Samuel L. Jackson, Sarah Vowell, Huck Milner, Catherine Keener, Bob Odenkirk, Sophia Bush, Brad Bird, John Ratzenberger</t>
  </si>
  <si>
    <t>s8378</t>
  </si>
  <si>
    <t>The King's Speech</t>
  </si>
  <si>
    <t>Tom Hooper</t>
  </si>
  <si>
    <t>Colin Firth, Geoffrey Rush, Helena Bonham Carter, Guy Pearce, Timothy Spall, Derek Jacobi, Jennifer Ehle, Anthony Andrews, Claire Bloom, Eve Best, Michael Gambon</t>
  </si>
  <si>
    <t>s8392</t>
  </si>
  <si>
    <t>The Legend of Michael Mishra</t>
  </si>
  <si>
    <t>Manish Jha</t>
  </si>
  <si>
    <t>Arshad Warsi, Aditi Rao Hydari, Kayoze Irani, Boman Irani</t>
  </si>
  <si>
    <t>s8457</t>
  </si>
  <si>
    <t>The Pirates of Somalia</t>
  </si>
  <si>
    <t>Bryan Buckley</t>
  </si>
  <si>
    <t>Evan Peters, Barkhad Abdi, Melanie Griffith, Al Pacino, Philip Ettinger, Sabrina Hassan Abdulle, Kiana Madani, Abdi Sidow Farah, Mohamed Barre, Armaan Haggio</t>
  </si>
  <si>
    <t>Somalia</t>
  </si>
  <si>
    <t>Somalia, Kenya, Sudan, South Africa, United States</t>
  </si>
  <si>
    <t>s8614</t>
  </si>
  <si>
    <t>Train to Busan</t>
  </si>
  <si>
    <t>Gong Yoo, Yu-mi Jung, Dong-seok Ma, Soo-an Kim, Woo Shik Choi, Sohee, Eui-sung Kim</t>
  </si>
  <si>
    <t>s113</t>
  </si>
  <si>
    <t>Worth</t>
  </si>
  <si>
    <t>Michael Keaton, Stanley Tucci, Amy Ryan, Shunori Ramanathan, Ato Blankson-Wood, Tate Donovan, Laura Benanti, Chris Tardio</t>
  </si>
  <si>
    <t>119 min</t>
  </si>
  <si>
    <t>s116</t>
  </si>
  <si>
    <t>Bright Star</t>
  </si>
  <si>
    <t>Abbie Cornish, Ben Whishaw, Paul Schneider, Kerry Fox, Edie Martin, Thomas Brodie-Sangster, Claudie Blakley, Gerard Monaco, Antonia Campbell-Hughes, Samuel Roukin</t>
  </si>
  <si>
    <t>United Kingdom, Australia, France</t>
  </si>
  <si>
    <t>s208</t>
  </si>
  <si>
    <t>Mission Istaanbul: Darr Ke Aagey Jeet Hai</t>
  </si>
  <si>
    <t>Vivek Oberoi, Zayed Khan, Shriya Saran, Nikitin Dheer, Shabbir Ahluwalia, Sunil Shetty, Shweta Bhardwaj</t>
  </si>
  <si>
    <t>s656</t>
  </si>
  <si>
    <t>#Selfie 69</t>
  </si>
  <si>
    <t>Maia Morgenstern, Olimpia Melinte, Crina Semciuc, Flavia Hojda, Maria Dinulescu, Alex CƒÉlin, Vlad Logigan, Sali Levent, Silvia Busuioc, Mihaela Mihut</t>
  </si>
  <si>
    <t>s689</t>
  </si>
  <si>
    <t>Kambili: The Whole 30 Yards</t>
  </si>
  <si>
    <t>Nancy Isime, Jide Kene Achufusi, Sharon Ooja, Mawuli Gavor, Venita Akpofure, Koye Kekere Ekun, Elvina Ibru, Uzor Arukwe, Toyin Abraham</t>
  </si>
  <si>
    <t>s712</t>
  </si>
  <si>
    <t>Security</t>
  </si>
  <si>
    <t>Peter Chelsom</t>
  </si>
  <si>
    <t>Marco D'Amore, Maya Sansa, Silvio Muccino, Valeria Bilello, Ludovica Martino, Giulio Pranno, Tommaso Ragno, Beatrice Grann√≤, Antonio Zavatteri, Anna Della Rosa, Fabrizio Bentivoglio</t>
  </si>
  <si>
    <t>s900</t>
  </si>
  <si>
    <t>Illegal Woman</t>
  </si>
  <si>
    <t>Ramon T√©rmens</t>
  </si>
  <si>
    <t>Daniel Faraldo, Isak F√©rriz, Yolanda Sey, Raquel Cam√≥n, Adeline Flaun, Klaudia Dudov√°, Boris Ruiz, √Ängels Bassas, Ahmad Alhamsho, Abdel Aziz El Mountassir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</si>
  <si>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</si>
  <si>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</si>
  <si>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</si>
  <si>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</si>
  <si>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</si>
  <si>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</si>
  <si>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s1240</t>
  </si>
  <si>
    <t>Parker</t>
  </si>
  <si>
    <t>Taylor Hackford</t>
  </si>
  <si>
    <t>Jason Statham, Jennifer Lopez, Michael Chiklis, Wendell Pierce, Clifton Collins Jr., Bobby Cannavale, Patti LuPone, Carlos Carrasco, Micah Hauptman, Emma Booth, Nick Nolte</t>
  </si>
  <si>
    <t>s1260</t>
  </si>
  <si>
    <t>Captain Fantastic</t>
  </si>
  <si>
    <t>Matt Ross</t>
  </si>
  <si>
    <t>Viggo Mortensen, Frank Langella, George MacKay, Samantha Isler, Annalise Basso, Nicholas Hamilton, Shree Crooks, Charlie Shotwell, Ann Dowd, Erin Moriarty, Missi Pyle, Kathryn Hahn, Steve Zahn</t>
  </si>
  <si>
    <t>s1274</t>
  </si>
  <si>
    <t>Blue, Painful, Fragile</t>
  </si>
  <si>
    <t>Shunsuke Kariyama</t>
  </si>
  <si>
    <t>Ryo Yoshizawa, Hana Sugisaki, Amane Okayama, Honoka Matsumoto, Hiroya Shimizu, Nana Mori, Mizuki Kayashima, Ken Mitsuishi, Tasuku Emoto</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</si>
  <si>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</si>
  <si>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</si>
  <si>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</si>
  <si>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</si>
  <si>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s1500</t>
  </si>
  <si>
    <t>The Midnight Sky</t>
  </si>
  <si>
    <t>George Clooney, Felicity Jones, Kyle Chandler, Demi√°n Bichir, David Oyelowo, Tiffany Boone, Caoilinn Springall, Sophie Rundle, Ethan Peck</t>
  </si>
  <si>
    <t>s1572</t>
  </si>
  <si>
    <t>Rose Island</t>
  </si>
  <si>
    <t>Sydney Sibilia</t>
  </si>
  <si>
    <t>Elio Germano, Matilda De Angelis, Tom Wlaschiha, Luca Zingaretti, Fabrizio Bentivoglio, Leonardo Lidi, Fran√ßois Cluzet</t>
  </si>
  <si>
    <t>s2139</t>
  </si>
  <si>
    <t>Christine</t>
  </si>
  <si>
    <t>Rebecca Hall, Michael C. Hall, Tracy Letts, Maria Dizzia, J. Smith-Cameron, Timothy Simons, Kim Shaw, John Cullum, Morgan Spector, Jayson Warner Smith</t>
  </si>
  <si>
    <t>s2673</t>
  </si>
  <si>
    <t>Sergio</t>
  </si>
  <si>
    <t>Greg Barker</t>
  </si>
  <si>
    <t>Wagner Moura, Ana de Armas, Br√≠an F. O'Byrne, Clemens Schick, Bradley Whitford</t>
  </si>
  <si>
    <t>s2679</t>
  </si>
  <si>
    <t>Jem and the Holograms</t>
  </si>
  <si>
    <t>Aubrey Peeples, Stefanie Scott, Hayley Kiyoko, Aurora Perrineau, Juliette Lewis, Molly Ringwald, Ryan Guzman, Nathan Moore, Barnaby Carpenter, Nicholas Braun</t>
  </si>
  <si>
    <t>s2853</t>
  </si>
  <si>
    <t>W.E.</t>
  </si>
  <si>
    <t>Madonna</t>
  </si>
  <si>
    <t>Abbie Cornish, Andrea Riseborough, James D'Arcy, Oscar Isaac, Richard Coyle, David Harbour, James Fox, Judy Parfitt, Haluk Bilginer, Geoffrey Palmer, Natalie Dormer</t>
  </si>
  <si>
    <t>s3039</t>
  </si>
  <si>
    <t>Monsters: Dark Continent</t>
  </si>
  <si>
    <t>Tom Green</t>
  </si>
  <si>
    <t>Johnny Harris, Sam Keeley, Joe Dempsie, Kyle Soller, Nicholas Pinnock, Parker Sawyers, Philip Arditti, Sofia Boutella</t>
  </si>
  <si>
    <t>s3069</t>
  </si>
  <si>
    <t>Pan's Labyrinth</t>
  </si>
  <si>
    <t>Ivana Baquero, Sergi L√≥pez, Maribel Verd√∫, Doug Jones, Ariadna Gil, √Ålex Angulo, Manolo Solo, C√©sar Vea, Roger Casamajor, Sergi Lopez</t>
  </si>
  <si>
    <t>s3140</t>
  </si>
  <si>
    <t>Honeymoon Travels Pvt. Ltd.</t>
  </si>
  <si>
    <t>Reema Kagti</t>
  </si>
  <si>
    <t>Shabana Azmi, Boman Irani, Abhay Deol, Minissha Lamba, Kay Kay Menon, Raima Sen, Sandhya Mridul, Vikram Chatwal, Ameesha Patel, Karan Khanna, Diya Mirza, Ranvir Shorey</t>
  </si>
  <si>
    <t>s3245</t>
  </si>
  <si>
    <t>Shelby American</t>
  </si>
  <si>
    <t>Carroll Shelby</t>
  </si>
  <si>
    <t>s3335</t>
  </si>
  <si>
    <t>Drive</t>
  </si>
  <si>
    <t>Tarun Mansukhani</t>
  </si>
  <si>
    <t>Jacqueline Fernandez, Sushant Singh Rajput, Boman Irani, Pankaj Tripathi, Vikramjeet Virk, Sapna Pabbi, Vibha Chhibber, Kaustubh Kumar</t>
  </si>
  <si>
    <t>s3594</t>
  </si>
  <si>
    <t>Uyare</t>
  </si>
  <si>
    <t>Manu Ashokan</t>
  </si>
  <si>
    <t>Parvathy, Asif Ali, Tovino Thomas, Siddique, Pratap Pothan, Samyuktha Menon, Anarkali Marikar, Prem Prakash</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</si>
  <si>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</si>
  <si>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</si>
  <si>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</si>
  <si>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</si>
  <si>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s3870</t>
  </si>
  <si>
    <t>Olympus Has Fallen</t>
  </si>
  <si>
    <t>Gerard Butler, Aaron Eckhart, Morgan Freeman, Finley Jacobsen, Dylan McDermott, Rick Yune, Angela Bassett, Melissa Leo, Radha Mitchell, Cole Hauser, Ashley Judd, Robert Forster</t>
  </si>
  <si>
    <t>s3886</t>
  </si>
  <si>
    <t>Teen Aur Aadha</t>
  </si>
  <si>
    <t>Dar Gai</t>
  </si>
  <si>
    <t>Zoya Hussain, Suhasini Mulay, Jim Sarbh, Aarya Dave, Anjum Rajabali, M.K. Raina</t>
  </si>
  <si>
    <t>s3917</t>
  </si>
  <si>
    <t>Rainbow Jelly</t>
  </si>
  <si>
    <t>Soukarya Ghosal</t>
  </si>
  <si>
    <t>Mahabrata Basu, Anumegha Banerjee, Koushik Sen, Sreelekha Mitra, Shantilal Mukherjee, Iqbal Sultan, Daminee Basu, Subhajit Das</t>
  </si>
  <si>
    <t>s4070</t>
  </si>
  <si>
    <t>Beauty and the Bestie</t>
  </si>
  <si>
    <t>Vice Ganda, Coco Martin, James Reid, Nadine Lustre, Karla Estrada, Ryan Bang, Badjie Mortiz, Alonzo Muhlach, Marco Masa, Lassy Marquez, MC Calaquian</t>
  </si>
  <si>
    <t>s4162</t>
  </si>
  <si>
    <t>Surga Yang Tak Dirindukan 2</t>
  </si>
  <si>
    <t>Hanung Bramantyo, Meisa Felaroze</t>
  </si>
  <si>
    <t>Fedi Nuril, Raline Shah, Laudya Cynthia Bella, Reza Rahadian, Nora Danish</t>
  </si>
  <si>
    <t>s4171</t>
  </si>
  <si>
    <t>Polar</t>
  </si>
  <si>
    <t>s4359</t>
  </si>
  <si>
    <t>Rajma Chawal</t>
  </si>
  <si>
    <t>Leena Yadav</t>
  </si>
  <si>
    <t>Rishi Kapoor, Anirudh Tanwar, Amyra Dastur, Jitendra Shastri, Aparshakti Khurana, Harish Khanna, Manu Rishi Chadha, Nirmal Rishi, Sheeba Chaddha, Adil Hussain, Rahul Ram, Mukesh Chhabra</t>
  </si>
  <si>
    <t>s4396</t>
  </si>
  <si>
    <t>Savita Damodar Paranjpe</t>
  </si>
  <si>
    <t>Swapna Waghmare Joshi</t>
  </si>
  <si>
    <t>Subodh Bhave, Trupti Toradmal, Rakesh Bapat, Pallavi Patil, Angad Mhaskar, Hemangi Kavi, Savita Prabhune, Sandeep Avchat</t>
  </si>
  <si>
    <t>s4527</t>
  </si>
  <si>
    <t>Pulang</t>
  </si>
  <si>
    <t>Kabir Bhatia</t>
  </si>
  <si>
    <t>Puteri Aishah, Remy Ishak, Alvin Wong</t>
  </si>
  <si>
    <t>s4614</t>
  </si>
  <si>
    <t>We Are Family</t>
  </si>
  <si>
    <t>Sidharth Malhotra</t>
  </si>
  <si>
    <t>Kajol, Kareena Kapoor, Arjun Rampal, Nominath Ginsberg, Iravati Harshe, Aachal Munjal, Diya Sonecha</t>
  </si>
  <si>
    <t>India, Australia</t>
  </si>
  <si>
    <t>s4823</t>
  </si>
  <si>
    <t>Us and Them</t>
  </si>
  <si>
    <t>Rene Liu</t>
  </si>
  <si>
    <t>Jing Boran, Zhou Dongyu, Zhuangzhuang Tian, Qu Zheming, Zhang Zixian</t>
  </si>
  <si>
    <t>s4831</t>
  </si>
  <si>
    <t>The last hour</t>
  </si>
  <si>
    <t>Eduardo Mendoza de Echave</t>
  </si>
  <si>
    <t>Pietro Sibille, Nidia Bermejo, To√±o Vega, Tommy P√°rraga, Fausto Molina, Katerina D'Onofrio, Haysen Percovich, Emilram Coss√≠o, Sandro Calder√≥n, Tony Dulzaidez</t>
  </si>
  <si>
    <t>Chile, Peru</t>
  </si>
  <si>
    <t>s5144</t>
  </si>
  <si>
    <t>My Happy Family</t>
  </si>
  <si>
    <t>Nana Ekvtimishvili, Simon Gross</t>
  </si>
  <si>
    <t>Ia Shugliashvili, Merab Ninidze, Berta Khapava, Tsisia Qumsishvili, Giorgi Khurtsilava, Giorgi Tabidze, Goven Cheishvili, Dimitri Oragvelidze, Mariam Bokeria</t>
  </si>
  <si>
    <t>Georgia, Germany, France</t>
  </si>
  <si>
    <t>s5268</t>
  </si>
  <si>
    <t>The Bad Batch</t>
  </si>
  <si>
    <t>Ana Lily Amirpour</t>
  </si>
  <si>
    <t>Suki Waterhouse, Jason Momoa, Keanu Reeves, Jim Carrey, Giovanni Ribisi, Yolonda Ross</t>
  </si>
  <si>
    <t>s5443</t>
  </si>
  <si>
    <t>Headshot</t>
  </si>
  <si>
    <t>Timo Tjahjanto, Kimo Stamboel</t>
  </si>
  <si>
    <t>Iko Uwais, Chelsea Islan, Julie Estelle, Sunny Pang, Very Tri Yulisman, David Hendrawan, Zack Lee, Yayu Unru, Ganindra Bimo</t>
  </si>
  <si>
    <t>s5600</t>
  </si>
  <si>
    <t>Rocky Handsome</t>
  </si>
  <si>
    <t>Nishikant Kamat</t>
  </si>
  <si>
    <t>John Abraham, Diya Chalwad, Shruti Haasan, Nishikant Kamat, Sharad Kelkar, Nathalia Kaur</t>
  </si>
  <si>
    <t>s5961</t>
  </si>
  <si>
    <t>Kevin Reynolds</t>
  </si>
  <si>
    <t>Samuel L. Jackson, John Heard, Kelly Rowan, Clifton Collins Jr., Tony Plana</t>
  </si>
  <si>
    <t>s6000</t>
  </si>
  <si>
    <t>20th Century Women</t>
  </si>
  <si>
    <t>Mike Mills</t>
  </si>
  <si>
    <t>Annette Bening, Elle Fanning, Greta Gerwig, Lucas Jade Zumann, Billy Crudup</t>
  </si>
  <si>
    <t>s6144</t>
  </si>
  <si>
    <t>American History X</t>
  </si>
  <si>
    <t>Tony Kaye</t>
  </si>
  <si>
    <t>Edward Norton, Edward Furlong, Beverly D'Angelo, Jennifer Lien, Ethan Suplee, Fairuza Balk, Avery Brooks, Elliott Gould, Stacy Keach, William Russ, Guy Torry</t>
  </si>
  <si>
    <t>s6212</t>
  </si>
  <si>
    <t>Bad Boys</t>
  </si>
  <si>
    <t>Michael Bay</t>
  </si>
  <si>
    <t>Will Smith, Martin Lawrence, T√©a Leoni, Tch√©ky Karyo, Theresa Randle, Joe Pantoliano, Emmanuel Xuereb, Michael Imperioli, Nestor Serrano, Julio Oscar Mechoso</t>
  </si>
  <si>
    <t>s6391</t>
  </si>
  <si>
    <t>Burlesque</t>
  </si>
  <si>
    <t>Steve Antin</t>
  </si>
  <si>
    <t>Cher, Christina Aguilera, Alan Cumming, Eric Dane, Cam Gigandet, Julianne Hough, Peter Gallagher, Kristen Bell, Stanley Tucci, Dianna Agron</t>
  </si>
  <si>
    <t>s6423</t>
  </si>
  <si>
    <t>Carol</t>
  </si>
  <si>
    <t>Todd Haynes</t>
  </si>
  <si>
    <t>Cate Blanchett, Rooney Mara, Sarah Paulson, Kyle Chandler, Jake Lacy, John Magaro, Cory Michael Smith, Carrie Brownstein, Kevin Crowley, Nik Pajic</t>
  </si>
  <si>
    <t>s6676</t>
  </si>
  <si>
    <t>El Che</t>
  </si>
  <si>
    <t>s6768</t>
  </si>
  <si>
    <t>Flash of Genius</t>
  </si>
  <si>
    <t>Marc Abraham</t>
  </si>
  <si>
    <t>Greg Kinnear, Lauren Graham, Dermot Mulroney, Alan Alda, Bill Smitrovich, Mitch Pileggi, Daniel Roebuck, Tim Kelleher, Aaron Abrams, Chuck Shamata, Andrew Gillies</t>
  </si>
  <si>
    <t>s7050</t>
  </si>
  <si>
    <t>I'm in Love with a Church Girl</t>
  </si>
  <si>
    <t>Steve Race</t>
  </si>
  <si>
    <t>Ja Rule, Adrienne Bailon, Stephen Baldwin, Vincent Pastore, Michael Madsen, T-Bone, Martin Kove, Toby Mac</t>
  </si>
  <si>
    <t>s7065</t>
  </si>
  <si>
    <t>Incomplete</t>
  </si>
  <si>
    <t>Ritwick Chakraborty, Swastika Mukherjee, Paoli Dam, Bratya Basu, Santu Mukherjee, Dibyendu Bhattacharya, Anindya Bandopadhyay, Poulomi Das, Nigel Akkara, Bhed Sinha</t>
  </si>
  <si>
    <t>s7074</t>
  </si>
  <si>
    <t>Indiana Jones and the Temple of Doom</t>
  </si>
  <si>
    <t>Harrison Ford, Kate Capshaw, Amrish Puri, Roshan Seth, Philip Stone, Roy Chiao, Jonathan Ke Quan, David Yip, Ric Young, Chua Kah Joo</t>
  </si>
  <si>
    <t>s7381</t>
  </si>
  <si>
    <t>Mahabharat</t>
  </si>
  <si>
    <t>Amaan Khan</t>
  </si>
  <si>
    <t>Amitabh Bachchan, Ajay Devgn, Vidya Balan, Shatrughan Sinha, Sunny Deol, Anil Kapoor, Manoj Bajpayee, Jackie Shroff, Anupam Kher, Deepti Naval</t>
  </si>
  <si>
    <t>s7482</t>
  </si>
  <si>
    <t>Mona Lisa Smile</t>
  </si>
  <si>
    <t>Julia Roberts, Kirsten Dunst, Julia Stiles, Maggie Gyllenhaal, Juliet Stevenson, Dominic West, Ginnifer Goodwin, Topher Grace, John Slattery, Marcia Gay Harden</t>
  </si>
  <si>
    <t>s7881</t>
  </si>
  <si>
    <t>Rocky II</t>
  </si>
  <si>
    <t>Sylvester Stallone, Talia Shire, Burt Young, Carl Weathers, Burgess Meredith, Tony Burton, Joe Spinell, Leonard Gaines, John Pleshette, Sylvia Meals</t>
  </si>
  <si>
    <t>s8015</t>
  </si>
  <si>
    <t>Sicilian Ghost Story</t>
  </si>
  <si>
    <t>Fabio Grassadonia, Antonio Piazza</t>
  </si>
  <si>
    <t>Julia Jedlikowska, Gaetano Fernandez, Corinne Musallari, Lorenzo Curcio, Andrea Falzone, Federico Finocchiaro, Vincenzo Amato, Sabine Timoteo</t>
  </si>
  <si>
    <t>Italy, France, Switzerland</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</si>
  <si>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</si>
  <si>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</si>
  <si>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</si>
  <si>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</si>
  <si>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</si>
  <si>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</si>
  <si>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</si>
  <si>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s8336</t>
  </si>
  <si>
    <t>The Green Hornet</t>
  </si>
  <si>
    <t>Michel Gondry</t>
  </si>
  <si>
    <t>Seth Rogen, Jay Chou, Cameron Diaz, Tom Wilkinson, Christoph Waltz, David Harbour, Edward James Olmos, Jamie Harris, Chad L. Coleman, Edward Furlong</t>
  </si>
  <si>
    <t>s8399</t>
  </si>
  <si>
    <t>The Lobster</t>
  </si>
  <si>
    <t>Yorgos Lanthimos</t>
  </si>
  <si>
    <t>Colin Farrell, Jessica Barden, Rachel Weisz, Olivia Colman, Ashley Jensen, Ariane Labed, Aggeliki Papoulia, John C. Reilly, L√©a Seydoux, Michael Smiley, Ben Whishaw</t>
  </si>
  <si>
    <t>Ireland, United Kingdom, Greece, France, Netherlands</t>
  </si>
  <si>
    <t>s8473</t>
  </si>
  <si>
    <t>The Rainbow Troops</t>
  </si>
  <si>
    <t>Cut Mini Theo, Ikranagara, Lukman Sardi, Ario Bayu, Tora Sudiro</t>
  </si>
  <si>
    <t>s8604</t>
  </si>
  <si>
    <t>Tomorrow Never Dies</t>
  </si>
  <si>
    <t>Roger Spottiswoode</t>
  </si>
  <si>
    <t>Pierce Brosnan, Jonathan Pryce, Michelle Yeoh, Teri Hatcher, Joe Don Baker, Judi Dench, Ricky Jay, G√∂tz Otto, Desmond Llewelyn, Vincent Schiavelli</t>
  </si>
  <si>
    <t>s8617</t>
  </si>
  <si>
    <t>Transcendence</t>
  </si>
  <si>
    <t>Wally Pfister</t>
  </si>
  <si>
    <t>Johnny Depp, Rebecca Hall, Morgan Freeman, Paul Bettany, Cillian Murphy, Kate Mara, Cole Hauser, Clifton Collins Jr.</t>
  </si>
  <si>
    <t>United Kingdom, China, United States</t>
  </si>
  <si>
    <t>s140</t>
  </si>
  <si>
    <t>Do the Right Thing</t>
  </si>
  <si>
    <t>Danny Aiello, Ossie Davis, Ruby Dee, Richard Edson, Giancarlo Esposito, Spike Lee, Bill Nunn, John Turturro, Paul Benjamin, Frankie Faison, Samuel L. Jackson, Rosie Perez, Martin Lawrence, Miguel Sandoval</t>
  </si>
  <si>
    <t>120 min</t>
  </si>
  <si>
    <t>s172</t>
  </si>
  <si>
    <t>Same Kind of Different as Me</t>
  </si>
  <si>
    <t>Michael Carney</t>
  </si>
  <si>
    <t>Greg Kinnear, Ren√©e Zellweger, Djimon Hounsou, Jon Voight, Olivia Holt</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</si>
  <si>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</si>
  <si>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</si>
  <si>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</si>
  <si>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</si>
  <si>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</si>
  <si>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s673</t>
  </si>
  <si>
    <t>Mobile Suit Gundam: Char's Counterattack</t>
  </si>
  <si>
    <t>Yoshiyuki Tomino</t>
  </si>
  <si>
    <t>Toru Furuya, Shuichi Ikeda, Hirotaka Suzuoki, Yoshiko Sakakibara, Fuyumi Shiraishi, Maria Kawamura, Mitsuki Yayoi, Nozomu Sasaki, Koichi Yamadera, Kazue Ikura, Shinobu Adachi, Keiko Han</t>
  </si>
  <si>
    <t>s842</t>
  </si>
  <si>
    <t>Gatao - The Last Stray</t>
  </si>
  <si>
    <t>Ray Jiang</t>
  </si>
  <si>
    <t>Cheng Jen-shuo, Nikki Hsieh, Jack Kao, Lung Shao-hua, Alan Kuo, Alex Ko, Huang Shang-ho, Gary Tang, Chang Zhang-xing, Panda Wu, Samuel Ku, Justin Sheng</t>
  </si>
  <si>
    <t>s995</t>
  </si>
  <si>
    <t>This Lady Called Life</t>
  </si>
  <si>
    <t>Bisola Aiyeola, Efa Iwara, Molawa Onajobi, Tina Mba, Wale Ojo, Jemima Osunde, Lota Chukwu, Samuel Asa'ah, Michael Ejoor, Uche Elumelu</t>
  </si>
  <si>
    <t>s1108</t>
  </si>
  <si>
    <t>God Calling</t>
  </si>
  <si>
    <t>Zainab Balogun, Karibi Fubara, Diana Egwuatu, Richard Mofe-Damijo, Tina Mba, Onyeka Onwenu, Nkem Owoh, Patrick Diabuah, Ademola Adedoyin, Bikiya Graham Douglas</t>
  </si>
  <si>
    <t>s1185</t>
  </si>
  <si>
    <t>The Yin Yang Master</t>
  </si>
  <si>
    <t>Li Weiran</t>
  </si>
  <si>
    <t>Chen Kun, Zhou Xun, Qu Chuxiao, Shen Yue, William Chan Wai-ting, Wang Likun, Cici Wang</t>
  </si>
  <si>
    <t>s1266</t>
  </si>
  <si>
    <t>The Girl on the Train</t>
  </si>
  <si>
    <t>Parineeti Chopra, Aditi Rao Hydari, Kirti Kulhari, Avinash Tiwary, Tota Roy Chowdhury</t>
  </si>
  <si>
    <t>s1523</t>
  </si>
  <si>
    <t>Talentime</t>
  </si>
  <si>
    <t>Mahesh Jugal Kishor, Pamela Chong Ven Teen, Mohd Syafie Naswip, Jaclyn Victor, Harith Iskander, Mislina Mustaffa, Sukania Venugopal</t>
  </si>
  <si>
    <t>s1622</t>
  </si>
  <si>
    <t>Quigley Down Under</t>
  </si>
  <si>
    <t>Tom Selleck, Laura San Giacomo, Alan Rickman, Chris Haywood, Ron Haddrick, Tony Bonner, Jerome Ehlers, Ben Mendelsohn, Conor McDermottroe, Roger Ward</t>
  </si>
  <si>
    <t>s1700</t>
  </si>
  <si>
    <t>White Christmas</t>
  </si>
  <si>
    <t>Michael Curtiz</t>
  </si>
  <si>
    <t>Bing Crosby, Danny Kaye, Rosemary Clooney, Vera-Ellen, Dean Jagger, Mary Wickes, John Brascia, Anne Whitfield, George Chakiris</t>
  </si>
  <si>
    <t>s1810</t>
  </si>
  <si>
    <t>The Hows of Us</t>
  </si>
  <si>
    <t>Kathryn Bernardo, Daniel Padilla, Darren Espanto, Jean Garcia, Susan Africa, Ria Atayde, Kit Thompson, Odette Khan, Alwyn Uytingco, Juan Miguel Severo</t>
  </si>
  <si>
    <t>s1921</t>
  </si>
  <si>
    <t>The Book of Sun</t>
  </si>
  <si>
    <t>Faris Godus</t>
  </si>
  <si>
    <t>Baraa Alem, Ismail Alhassan, Ahmed Saddam, Sohayb Godus, Nawaf Alshubaili, Eyad Ayman Kaifi</t>
  </si>
  <si>
    <t>s1978</t>
  </si>
  <si>
    <t>Dolly Kitty Aur Woh Chamakte Sitare</t>
  </si>
  <si>
    <t>Alankrita Shrivastava</t>
  </si>
  <si>
    <t>Bhumi Pednekar, Konkona Sen Sharma, Vikrant Massey, Amol Parashar, Aamir Bashir, Karan Kundra, Kalp Shah, Hearty Singh, Neelima Azim, Kubbra Sait</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</si>
  <si>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</si>
  <si>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</si>
  <si>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</si>
  <si>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</si>
  <si>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s2279</t>
  </si>
  <si>
    <t>Mary Kom</t>
  </si>
  <si>
    <t>Omung Kumar</t>
  </si>
  <si>
    <t>Priyanka Chopra, Darshan Kumar, Sunil Thapa, Kenny Basumatary, Shishir Sharma, Robin Das, Rajni Basumatary, Lin Laishram, Shakti Singh</t>
  </si>
  <si>
    <t>s2309</t>
  </si>
  <si>
    <t>Ad√∫</t>
  </si>
  <si>
    <t>Salvador Calvo</t>
  </si>
  <si>
    <t>Luis Tosar, Anna Castillo, √Ålvaro Cervantes, Miquel Fern√°ndez, Jes√∫s Carroza, Moustapha Oumarou, Adam Nourou, Zayidiyya Dissou, Ana Wagener, Nora Navas</t>
  </si>
  <si>
    <t>s2388</t>
  </si>
  <si>
    <t>4th Republic</t>
  </si>
  <si>
    <t>Kate Henshaw-Nuttal, Enyinna Nwigwe, Linda Ejiofor, Yakubu Mohammed, Bimbo Manuel, Sani Mu‚Äôazu, Emil Hirai-Garuba, Rekiya Ibrahim Atta</t>
  </si>
  <si>
    <t>s2503</t>
  </si>
  <si>
    <t>Escaping Tel Aviv</t>
  </si>
  <si>
    <t>Sherif Arafa</t>
  </si>
  <si>
    <t>Karim Abdel Aziz, Mona Zaki, Sherif Mounir, Entsar, Salem Klass, Sabri Abdulmonem, Kinda Alloush, Yasser Ali Maher, Kamal Suliman, Jerjes Jbara</t>
  </si>
  <si>
    <t>s2565</t>
  </si>
  <si>
    <t>One Day: Justice Delivered</t>
  </si>
  <si>
    <t>Anupam Kher, Esha Gupta, Kumud Mishra, Kashyap Bharbhaya, Anusmiritu Sarkar, Zakir Hussain, Rajesh Sharma, Murli Sharma, Ananth Narayan Mahadevan, Deepshikha</t>
  </si>
  <si>
    <t>s2684</t>
  </si>
  <si>
    <t>Mischief</t>
  </si>
  <si>
    <t>Emcy Joseph</t>
  </si>
  <si>
    <t>Suraj Venjaramoodu, Soubin Shahir, Surabhi Lakshmi, Vincy Aloshious, Gracy Soudi, Mammukoya, Jaffer Idukki, Baburaj, Sudhi Koppa, Irshad</t>
  </si>
  <si>
    <t>s2834</t>
  </si>
  <si>
    <t>Guilty</t>
  </si>
  <si>
    <t>Ruchi Narain</t>
  </si>
  <si>
    <t>Kiara Advani, Akansha Ranjan Kapoor, Gurfateh Pirzada, Taher Shabbir, Niki Walia, Manu Rishi Chadha, Dalip Tahil, Kunal Vijaykar</t>
  </si>
  <si>
    <t>s2896</t>
  </si>
  <si>
    <t>System Crasher</t>
  </si>
  <si>
    <t>Nora Fingscheidt</t>
  </si>
  <si>
    <t>Helena Zengel, Albrecht Schuch, Gabriela Maria Schmeide, Lisa Hagmeister, Melanie Straub, Victoria Trauttmansdorff, Maryam Zaree, Tedros Teclebrhan</t>
  </si>
  <si>
    <t>s3090</t>
  </si>
  <si>
    <t>Hot Gimmick: Girl Meets Boy</t>
  </si>
  <si>
    <t>Yuki Yamato</t>
  </si>
  <si>
    <t>Miona Hori, Hiroya Shimizu, Shotaro Mamiya, Mizuki Itagaki, Hiyori Sakurada, Kaisei Kamimura, Ai Yoshikawa, Ryohei Shima, Asuka Kurosawa, Kazuya Takahashi, Takashi Sorimachi, Riho Yoshioka</t>
  </si>
  <si>
    <t>s3126</t>
  </si>
  <si>
    <t>The Danish Girl</t>
  </si>
  <si>
    <t>Eddie Redmayne, Alicia Vikander, Ben Whishaw, Sebastian Koch, Amber Heard, Matthias Schoenaerts, Pip Torrens, Nicholas Woodeson, Emerald Fennell, Adrian Schiller</t>
  </si>
  <si>
    <t>United Kingdom, United States, Germany, Denmark, Belgium, Japan</t>
  </si>
  <si>
    <t>s3194</t>
  </si>
  <si>
    <t>High End Yaariyan</t>
  </si>
  <si>
    <t>Pankaj Batra</t>
  </si>
  <si>
    <t>Ninja, Ranjit Bawa, Jassi Gill, Musskan Sethi, Navneet Kaur Dhillon, Neet Mahal, Aarushi Sharma</t>
  </si>
  <si>
    <t>s3566</t>
  </si>
  <si>
    <t>Mayday Life</t>
  </si>
  <si>
    <t>Muh Chen</t>
  </si>
  <si>
    <t>Mayday, Huang Bo, Tony Leung Ka-fai</t>
  </si>
  <si>
    <t>China, Taiwan</t>
  </si>
  <si>
    <t>s3951</t>
  </si>
  <si>
    <t>Ek Ladki Ko Dekha Toh Aisa Laga</t>
  </si>
  <si>
    <t>Shelly Chopra Dhar</t>
  </si>
  <si>
    <t>Anil Kapoor, Sonam Kapoor, Rajkummar Rao, Juhi Chawla, Abhishek Duhan, Regina Cassandra, Madhumalti Kapoor, Seema Pahwa, Brijendra Kala, Alka Badola Kaushal</t>
  </si>
  <si>
    <t>s4072</t>
  </si>
  <si>
    <t>Can't Help Falling in Love</t>
  </si>
  <si>
    <t>Kathryn Bernardo, Daniel Padilla, Matteo Guidicelli, Zanjoe Marudo, Cherry Pie Picache, Lotlot De Leon, Dennis Padilla, Lito Pimentel, Joross Gamboa, Janus del Prado</t>
  </si>
  <si>
    <t>s4108</t>
  </si>
  <si>
    <t>Pyaar Ke Side Effects</t>
  </si>
  <si>
    <t>Saket Chaudhary</t>
  </si>
  <si>
    <t>Rahul Bose, Mallika Sherawat, Ranvir Shorey, Sharat Saxena, Aamir Bashir, Taraana Raja, Jas Arora, Suchitra Pillai, Sapna Bhavnani, Sophiya Chaudhary</t>
  </si>
  <si>
    <t>s4149</t>
  </si>
  <si>
    <t>Love Off the Cuff</t>
  </si>
  <si>
    <t>Miriam Chin Wah Yeung, Shawn Yue, Paul Chun, Jiang Mengjie, Wang Xiao Chen, Siu Yam Yam, Kwok Cheung Tsang, Toby Lee, Dada Chan, Hugo Ng</t>
  </si>
  <si>
    <t>s4225</t>
  </si>
  <si>
    <t>Puriyatha Puthir</t>
  </si>
  <si>
    <t>Ranjit Jeyakodi</t>
  </si>
  <si>
    <t>Vijay Sethupathi, Gayathrie, Mahima Nambiar, Arjunan, Ramesh Thilak, Ranjith</t>
  </si>
  <si>
    <t>s4446</t>
  </si>
  <si>
    <t>Kai Po Che!</t>
  </si>
  <si>
    <t>Abhishek Kapoor</t>
  </si>
  <si>
    <t>Rajkummar Rao, Amit Sadh, Sushant Singh Rajput, Amrita Puri, Digvijay Deshmukh, Asif Basra, Manav Kaul, Ashish Kakkad</t>
  </si>
  <si>
    <t>s4681</t>
  </si>
  <si>
    <t>Qarib Qarib Singlle</t>
  </si>
  <si>
    <t>Tanuja Chandra</t>
  </si>
  <si>
    <t>Irrfan Khan, Parvathy, Neha Dhupia, Pushtii Shakti, Luke Kenny, Siddharth Menon, Bajrangbali Singh, Brijendra Kala</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</si>
  <si>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</si>
  <si>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</si>
  <si>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</si>
  <si>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s6287</t>
  </si>
  <si>
    <t>Berlin, I Love You</t>
  </si>
  <si>
    <t>s6294</t>
  </si>
  <si>
    <t>Beyond the Clouds</t>
  </si>
  <si>
    <t>Majid Majidi</t>
  </si>
  <si>
    <t>Ishaan Khattar, Malavika Mohanan, Goutam Ghose, Sharada, Tannishtha Chatterjee, Shashank Shende, Hema Singh, Akash Gopal</t>
  </si>
  <si>
    <t>India, Iran</t>
  </si>
  <si>
    <t>s6333</t>
  </si>
  <si>
    <t>Bleed for This</t>
  </si>
  <si>
    <t>Ben Younger</t>
  </si>
  <si>
    <t>Miles Teller, Aaron Eckhart, Katey Sagal, Ciar√°n Hinds, Ted Levine, Jordan Gelber, Amanda Clayton, Daniel Sauli, Christine Evangelista, Tina Casciani</t>
  </si>
  <si>
    <t>s6381</t>
  </si>
  <si>
    <t>Brotherhood of Blades II: The Infernal Battlefield</t>
  </si>
  <si>
    <t>Lu Yang</t>
  </si>
  <si>
    <t>Chang Chen, Yang Mi, Zhang Yi, Lei Jiayin, Xin Zhilei, Shih Chieh King</t>
  </si>
  <si>
    <t>s6513</t>
  </si>
  <si>
    <t>Coffee with D</t>
  </si>
  <si>
    <t>Vishal Mishra</t>
  </si>
  <si>
    <t>Sunil Grover, Zakir Hussain, Anjana Sukhani, Dipannita Sharma, Pankaj Tripathi, Rajesh Sharma, Vinod Ramani, Guru Singh</t>
  </si>
  <si>
    <t>s6544</t>
  </si>
  <si>
    <t>Crouching Tiger, Hidden Dragon</t>
  </si>
  <si>
    <t>Ang Lee</t>
  </si>
  <si>
    <t>Chow Yun Fat, Michelle Yeoh, Zhang Ziyi, Chang Chen, Lung Hsiung, Cheng Pei-pei, Fa Zeng Li, Xian Gao, Yan Hai, De Ming Wang</t>
  </si>
  <si>
    <t>Taiwan, Hong Kong, United States, China</t>
  </si>
  <si>
    <t>s6669</t>
  </si>
  <si>
    <t>Ek Cup Chya</t>
  </si>
  <si>
    <t>Kishore Kadam, Ashwini Giri, Kamal Desai, Devika Daftardar, Sunil Sukthankar, Shriram Ranade, Padmanabh Bind</t>
  </si>
  <si>
    <t>s6998</t>
  </si>
  <si>
    <t>Horns</t>
  </si>
  <si>
    <t>Daniel Radcliffe, Juno Temple, Max Minghella, Joe Anderson, Kelli Garner, Heather Graham, David Morse, Kathleen Quinlan, James Remar</t>
  </si>
  <si>
    <t>Dramas, Horror Movies, Sci-Fi &amp; Fantasy</t>
  </si>
  <si>
    <t>s7164</t>
  </si>
  <si>
    <t>Kacche Dhaagey</t>
  </si>
  <si>
    <t>Buta Singh</t>
  </si>
  <si>
    <t>Yograj Singh, Nitu Pandher, Deep Mandian, Shreya Chawla, Jagpal Singh Chahal, Jyoti Sharma, Janak Joshi, Karan Vinayak</t>
  </si>
  <si>
    <t>s7189</t>
  </si>
  <si>
    <t>Khubsoorat</t>
  </si>
  <si>
    <t>Hrishikesh Mukherjee</t>
  </si>
  <si>
    <t>Ashok Kumar, Rekha, Rakesh Roshan, Shashikala, Aradhana, Dina Pathak, David Abraham, S.N. Banerjee, Keshto Mukherjee</t>
  </si>
  <si>
    <t>s7637</t>
  </si>
  <si>
    <t>Occupation</t>
  </si>
  <si>
    <t>Luke Sparke</t>
  </si>
  <si>
    <t>Daniel Ewing, Temuera Morrison, Stephanie Jacobsen, Rhiannon Fish, Zachary Garred, Izzy Stephens, Charles Terrier, Charles Mesure, Felix Williamson, Jacqueline McKenzie, Aaron Jeffery, Bruce Spence</t>
  </si>
  <si>
    <t>s7752</t>
  </si>
  <si>
    <t>Platoon</t>
  </si>
  <si>
    <t>Oliver Stone</t>
  </si>
  <si>
    <t>Tom Berenger, Willem Dafoe, Charlie Sheen, Forest Whitaker, Francesco Quinn, John C. McGinley, Richard Edson, Kevin Dillon, Reggie Johnson, Keith David</t>
  </si>
  <si>
    <t>s7866</t>
  </si>
  <si>
    <t>Revolutionary Road</t>
  </si>
  <si>
    <t>Sam Mendes</t>
  </si>
  <si>
    <t>Leonardo DiCaprio, Kate Winslet, Kathy Bates, Michael Shannon, Kathryn Hahn, David Harbour, Dylan Baker, Richard Easton, Zoe Kazan, Jay O. Sanders, Max Casella</t>
  </si>
  <si>
    <t>s7880</t>
  </si>
  <si>
    <t>Rocky</t>
  </si>
  <si>
    <t>Sylvester Stallone, Talia Shire, Burt Young, Carl Weathers, Burgess Meredith, Thayer David, Joe Spinell, Jimmy Gambina, Bill Baldwin</t>
  </si>
  <si>
    <t>s7959</t>
  </si>
  <si>
    <t>School Daze</t>
  </si>
  <si>
    <t>Laurence Fishburne, Giancarlo Esposito, Tisha Campbell-Martin, Kyme, Joe Seneca, Ellen Holly, Art Evans, Ossie Davis, Bill Nunn, James Bond III</t>
  </si>
  <si>
    <t>s8480</t>
  </si>
  <si>
    <t>The Redeemed and the Dominant: Fittest on Earth</t>
  </si>
  <si>
    <t>Heber Cannon, Mariah Moore, Marston Sawyers</t>
  </si>
  <si>
    <t>s8495</t>
  </si>
  <si>
    <t>THE RUM DIARY</t>
  </si>
  <si>
    <t>Bruce Robinson</t>
  </si>
  <si>
    <t>Johnny Depp, Aaron Eckhart, Michael Rispoli, Amber Heard, Richard Jenkins, Giovanni Ribisi, Amaury Nolasco, Marshall Bell, Bill Smitrovich</t>
  </si>
  <si>
    <t>s8513</t>
  </si>
  <si>
    <t>The Space Between Us</t>
  </si>
  <si>
    <t>Gary Oldman, Asa Butterfield, Carla Gugino, Britt Robertson, BD Wong, Janet Montgomery, Trey Tucker</t>
  </si>
  <si>
    <t>Action &amp; Adventure, Romantic Movies, Sci-Fi &amp; Fantasy</t>
  </si>
  <si>
    <t>s8688</t>
  </si>
  <si>
    <t>Waarrior Savitri</t>
  </si>
  <si>
    <t>Param Gill</t>
  </si>
  <si>
    <t>Niharica Raizada, Rajat Barmecha, Lucy Pinder, Om Puri, Gulshan Grover, Tim Man, Ron Smoorenburg, KaramVeer Chaudhary</t>
  </si>
  <si>
    <t>s8800</t>
  </si>
  <si>
    <t>Zenda</t>
  </si>
  <si>
    <t>Avadhoot Gupte</t>
  </si>
  <si>
    <t>Santosh Juvekar, Siddharth Chandekar, Sachit Patil, Chinmay Mandlekar, Rajesh Shringarpure, Pushkar Shrotri, Tejashree Pradhan, Neha Joshi</t>
  </si>
  <si>
    <t>s134</t>
  </si>
  <si>
    <t>Chappie</t>
  </si>
  <si>
    <t>Sharlto Copley, Hugh Jackman, Sigourney Weaver, Dev Patel, Ninja, Yo-Landi Visser, Jose Pablo Cantillo, Brandon Auret, Johnny Selema, Maurice Carpede</t>
  </si>
  <si>
    <t>121 min</t>
  </si>
  <si>
    <t>s165</t>
  </si>
  <si>
    <t>Mystery Men</t>
  </si>
  <si>
    <t>Kinka Usher</t>
  </si>
  <si>
    <t>Ben Stiller, Hank Azaria, William H. Macy, Janeane Garofalo, Kel Mitchell, Paul Reubens, Wes Studi, Greg Kinnear, Geoffrey Rush, Lena Olin, Eddie Izzard, Artie Lange, Pras, Claire Forlani, Tom Waits</t>
  </si>
  <si>
    <t>s175</t>
  </si>
  <si>
    <t>Tears of the Sun</t>
  </si>
  <si>
    <t>Bruce Willis, Monica Bellucci, Cole Hauser, Eamonn Walker, Johnny Messner, Nick Chinlund, Charles Ingram, Paul Francis, Chad Smith, Tom Skerritt, Malick Bowens, Awaovieyi Agie</t>
  </si>
  <si>
    <t>s268</t>
  </si>
  <si>
    <t>The Piano</t>
  </si>
  <si>
    <t>Holly Hunter, Harvey Keitel, Sam Neill, Anna Paquin, Kerry Walker, Genevieve Lemon, Tungia Baker, Ian Mune</t>
  </si>
  <si>
    <t>New Zealand, Australia, France, United States</t>
  </si>
  <si>
    <t>s611</t>
  </si>
  <si>
    <t>Underworld</t>
  </si>
  <si>
    <t>Len Wiseman</t>
  </si>
  <si>
    <t>Kate Beckinsale, Scott Speedman, Michael Sheen, Shane Brolly, Bill Nighy, Erwin Leder, Sophia Myles, Robbie Gee, Wentworth Miller, Kevin Grevioux</t>
  </si>
  <si>
    <t>United States, United Kingdom, Germany, Hungary</t>
  </si>
  <si>
    <t>s947</t>
  </si>
  <si>
    <t>Stargate</t>
  </si>
  <si>
    <t>Kurt Russell, James Spader, Jaye Davidson, Viveca Lindfors, Alexis Cruz, Mili Avital, Leon Rippy, John Diehl, Carlos Lauchu, Djimon Hounsou</t>
  </si>
  <si>
    <t>s965</t>
  </si>
  <si>
    <t>Things Heard &amp; Seen</t>
  </si>
  <si>
    <t>Robert Pulcini, Shari Springer Berman</t>
  </si>
  <si>
    <t>Amanda Seyfried, James Norton, Natalia Dyer, Alex Neustaedter, F. Murray Abraham, Rhea Seehorn, Michael O'Keefe, Karen Allen, Jack Gore, James Urbaniak, Ana Sophia Heger</t>
  </si>
  <si>
    <t>s970</t>
  </si>
  <si>
    <t>August: Osage County</t>
  </si>
  <si>
    <t>Meryl Streep, Julia Roberts, Chris Cooper, Ewan McGregor, Margo Martindale, Sam Shepard, Dermot Mulroney, Julianne Nicholson, Juliette Lewis, Abigail Breslin, Benedict Cumberbatch, Misty Upham</t>
  </si>
  <si>
    <t>s1123</t>
  </si>
  <si>
    <t>Madam Chief Minister</t>
  </si>
  <si>
    <t>Subhash Kapoor</t>
  </si>
  <si>
    <t>Richa Chadda, Saurabh Shukla, Manav Kaul, Shubrajyoti Barat, Akshay Oberoi, Boloram Das, Nikhil Vijay, Raviza Chauhan</t>
  </si>
  <si>
    <t>s1244</t>
  </si>
  <si>
    <t>Black or White</t>
  </si>
  <si>
    <t>Kevin Costner, Octavia Spencer, Jillian Estell, Bill Burr, Mpho Koaho, Anthony Mackie, Jennifer Ehle, Andr√© Holland, Gillian Jacobs, Paula Newsome</t>
  </si>
  <si>
    <t>s1380</t>
  </si>
  <si>
    <t>Black Rose</t>
  </si>
  <si>
    <t>Okey Oku</t>
  </si>
  <si>
    <t>Blossom Chukwujekwu, Ebele Okaro, Lilian Echelon, Betty Bellor, Swanky JKA</t>
  </si>
  <si>
    <t>s1648</t>
  </si>
  <si>
    <t>Unexpectedly Yours</t>
  </si>
  <si>
    <t>Sharon Cuneta, Robin Padilla, Julia Barretto, Joshua Garcia, John Estrada, Pilar Pilapil, Marissa Delgado, Maritoni Fernandez</t>
  </si>
  <si>
    <t>s2111</t>
  </si>
  <si>
    <t>Scarecrow</t>
  </si>
  <si>
    <t>Ahmed Helmy, Menna Shalaby, Khaled El Sawy, Bayoumi Fouad, Entsar, Samy Maghawry, Mahmoud Ellisy, Yasser El Tobgy, Hassan Hosny, Lotfy Labib</t>
  </si>
  <si>
    <t>s2271</t>
  </si>
  <si>
    <t>Chashme Baddoor</t>
  </si>
  <si>
    <t>David Dhawan</t>
  </si>
  <si>
    <t>Rishi Kapoor, Ali Zafar, Taapsee Pannu, Siddharth, Divyendu Sharma, Anupam Kher, Bharati Achrekar, Lillete Dubey, Ayaz Khan</t>
  </si>
  <si>
    <t>s2674</t>
  </si>
  <si>
    <t>The Legacy of the Bones</t>
  </si>
  <si>
    <t>Fernando Gonz√°lez Molina</t>
  </si>
  <si>
    <t>Marta Etura, Carlos Librado "Nene", Leonardo Sbaraglia, Francesc Orella, Imanol Arias, Benn Northover, Itziar Aizpuru, Patricia L√≥pez Arnaiz, Alicia S√°nchez, Eduardo Rosa</t>
  </si>
  <si>
    <t>Spain, Germany</t>
  </si>
  <si>
    <t>s2707</t>
  </si>
  <si>
    <t>The Killing of a Sacred Deer</t>
  </si>
  <si>
    <t>Colin Farrell, Nicole Kidman, Barry Keoghan, Alicia Silverstone, Raffey Cassidy, Sunny Suljic, Bill Camp, Drew Logan, Barry G. Bernson, Denise Dal Vera, Herb Caillouet</t>
  </si>
  <si>
    <t>s2708</t>
  </si>
  <si>
    <t>Angel Has Fallen</t>
  </si>
  <si>
    <t>Gerard Butler, Morgan Freeman, Nick Nolte, Danny Huston, Jada Pinkett Smith, Lance Reddick, Tim Blake Nelson, Piper Perabo</t>
  </si>
  <si>
    <t>s2840</t>
  </si>
  <si>
    <t>93 Days</t>
  </si>
  <si>
    <t>Bimbo Akintola, Somkele Iyamah, Danny Glover, Gideon Okeke, Seun Kentebe, Keppy Ekpenyong, Zara Udofia Ejoh, Bimbo Manuel, Patrick Diabuah, Tina Mba, Alastair Mackenzie, Tim Reid</t>
  </si>
  <si>
    <t>s2986</t>
  </si>
  <si>
    <t>Shimla Mirchi</t>
  </si>
  <si>
    <t>Ramesh Sippy</t>
  </si>
  <si>
    <t>Rajkummar Rao, Tarun Wadhwa, Rakul Preet Singh, Kiran Juneja, Hema Malini, Kamlesh Gill, Shakti Kapoor, Kanwaljeet Singh</t>
  </si>
  <si>
    <t>s3010</t>
  </si>
  <si>
    <t>A Fall from Grace</t>
  </si>
  <si>
    <t>Tyler Perry</t>
  </si>
  <si>
    <t>Crystal Fox, Phylicia Rashad, Cicely Tyson, Bresha Webb, Mehcad Brooks, Adrian Pasdar, Tyler Perry</t>
  </si>
  <si>
    <t>s3236</t>
  </si>
  <si>
    <t>Shot Caller</t>
  </si>
  <si>
    <t>Nikolaj Coster-Waldau, Omari Hardwick, Lake Bell, Jon Bernthal, Emory Cohen, Jeffrey Donovan, Evan Jones, Benjamin Bratt, Holt McCallany</t>
  </si>
  <si>
    <t>s3240</t>
  </si>
  <si>
    <t>Girls und Panzer der Film</t>
  </si>
  <si>
    <t>Tsutomu Mizushima</t>
  </si>
  <si>
    <t>Mai Fuchigami, Ai Kayano, Mami Ozaki, Ikumi Nakagami, Yuka Iguchi, Misato Fukuen, Mikako Takahashi, Kana Ueda, Mika Kikuchi, Maya Yoshioka</t>
  </si>
  <si>
    <t>s3300</t>
  </si>
  <si>
    <t>U Turn</t>
  </si>
  <si>
    <t>Pawan Kumar</t>
  </si>
  <si>
    <t>Roger Narayan, Shraddha Srinath, Dileep Raj, Krishna Hebbale, Ram Manjjonaath, Chethan Dsouza</t>
  </si>
  <si>
    <t>s3499</t>
  </si>
  <si>
    <t>Do Paise Ki Dhoop Chaar Aane Ki Baarish</t>
  </si>
  <si>
    <t>Deepti Naval</t>
  </si>
  <si>
    <t>Manisha Koirala, Rajit Kapoor, Sanaj Naval, Rajendra Gupta, Suhaas Khandke, Nassar Abdulla, Saurabh Dubey, Usha Jadhav, Ashwin Kaushal, Milind Soman</t>
  </si>
  <si>
    <t>s4076</t>
  </si>
  <si>
    <t>My Ex &amp; Whys</t>
  </si>
  <si>
    <t>Liza Soberano, Enrique Gil, Joey Marquez, Cai Cortez, Arlene Muchlach, Ara Mina, Ryan Bang, Joross Gamboa, Jeffrey Tam, Neils Coleta</t>
  </si>
  <si>
    <t>s4161</t>
  </si>
  <si>
    <t>Surga Yang Tak Dirindukan</t>
  </si>
  <si>
    <t>Kuntz Agus</t>
  </si>
  <si>
    <t>Fedi Nuril, Laudya Cynthia Bella, Raline Shah, Sandrinna Michelle, Kemal Pahlevi, Tanta Ginting, Zaskia Adya Mecca, Landung Simatupang, Ray Sitoresmi, Vitta Mariana Barrazza</t>
  </si>
  <si>
    <t>s4395</t>
  </si>
  <si>
    <t>Odu Raja Odu</t>
  </si>
  <si>
    <t>Nishanth Ravindaran, Jathin Sanker Raj</t>
  </si>
  <si>
    <t>Guru Somasundaram, Nasser, Anand Sami, Lakshmi Priyaa Chandramouli, Ashiqa Salvan, Ravindra Vijay, Abishek K.S., Venkatesh Harinathan</t>
  </si>
  <si>
    <t>s4428</t>
  </si>
  <si>
    <t>Chance Pe Dance</t>
  </si>
  <si>
    <t>Shahid Kapoor, Genelia D'Souza, Mohnish Bahl, Satish Shah, Parikshat Sahni, Vikas Bhalla, Kurush Deboo, Zain Khan</t>
  </si>
  <si>
    <t>s4501</t>
  </si>
  <si>
    <t>The Night Comes for Us</t>
  </si>
  <si>
    <t>Joe Taslim, Iko Uwais, Asha Kenyeri Bermudez, Sunny Pang, Salvita Decorte, Abimana Aryasatya, Zack Lee, Dimas Anggara, Julie Estelle, Dian Sastrowardoyo</t>
  </si>
  <si>
    <t>Indonesia, United States</t>
  </si>
  <si>
    <t>s4538</t>
  </si>
  <si>
    <t>The Black Prince</t>
  </si>
  <si>
    <t>Kavi Raz</t>
  </si>
  <si>
    <t>Satinder Sartaaj, Shabana Azmi, Jason Flemyng, Amanda Root, Rup Magon, Sophie Stevens, Keith Duffy, David Essex, Leanne Joyce, Ranjit Singh Shubh</t>
  </si>
  <si>
    <t>s4578</t>
  </si>
  <si>
    <t>Khoobsurat</t>
  </si>
  <si>
    <t>Shashanka Ghosh</t>
  </si>
  <si>
    <t>Sonam Kapoor, Fawad Khan, Kiron Kher, Ratna Pathak Shah, Amir Raza Hussain, Ashok Banthia, Kaizaad Kotwal, Rishabh Chaddha</t>
  </si>
  <si>
    <t>s4595</t>
  </si>
  <si>
    <t>Naughty Jatts</t>
  </si>
  <si>
    <t>Neeru Bajwa, Binnu Dhillon, Arya Babbar, Roshan Prince, B.N. Sharma, Karamjit Anmol, Harby Sangha</t>
  </si>
  <si>
    <t>s4725</t>
  </si>
  <si>
    <t>Guzaarish</t>
  </si>
  <si>
    <t>Sanjay Leela Bhansali</t>
  </si>
  <si>
    <t>Hrithik Roshan, Aishwarya Rai Bachchan, Shernaz Patel, Aditya Roy Kapoor, Nafisa Ali, Monikangana Dutta, Suhel Seth, Rajit Kapoor, Ash Chandler, Vijay Crishna</t>
  </si>
  <si>
    <t>s4826</t>
  </si>
  <si>
    <t>Lust Stories</t>
  </si>
  <si>
    <t>Zoya Akhtar, Karan Johar, Anurag Kashyap, Dibakar Banerjee</t>
  </si>
  <si>
    <t>Vicky Kaushal, Bhumi Pednekar, Radhika Apte, Neha Dhupia, Manisha Koirala, Akash Thosar, Randeep Jha, Neil Bhoopalam, Jaideep Ahlawat, Sanjay Kapoor, Kiara Advani</t>
  </si>
  <si>
    <t>s4994</t>
  </si>
  <si>
    <t>The Outsider</t>
  </si>
  <si>
    <t>Martin Zandvliet</t>
  </si>
  <si>
    <t>Jared Leto, Tadanobu Asano, Kippei Shiina, Shioli Kutsuna, Emile Hirsch, Raymond Nicholson, Rory Cochrane, Nao Omori, Min Tanaka</t>
  </si>
  <si>
    <t>s5344</t>
  </si>
  <si>
    <t>Icarus</t>
  </si>
  <si>
    <t>Bryan Fogel</t>
  </si>
  <si>
    <t>Bryan Fogel, Grigory Rodchenkov</t>
  </si>
  <si>
    <t>s5416</t>
  </si>
  <si>
    <t>Okja</t>
  </si>
  <si>
    <t>Bong Joon Ho</t>
  </si>
  <si>
    <t>Tilda Swinton, Jake Gyllenhaal, An Seo Hyun, Paul Dano, Steven Yeun, Byun Heebong, Lily Collins, Yoon Je Moon, Shirley Henderson, Daniel Henshall, Devon Bostick, Woo Shik Choi, Giancarlo Esposito</t>
  </si>
  <si>
    <t>s6008</t>
  </si>
  <si>
    <t>3 Deewarein</t>
  </si>
  <si>
    <t>Naseeruddin Shah, Jackie Shroff, Juhi Chawla, Nagesh Kukunoor, Gulshan Grover, Aditya Lakhia, Shri Vallabh Vyas</t>
  </si>
  <si>
    <t>s6256</t>
  </si>
  <si>
    <t>Bazaar</t>
  </si>
  <si>
    <t>Sagar Sarhadi</t>
  </si>
  <si>
    <t>Farooq Shaikh, Smita Patil, Naseeruddin Shah, Bharat Kapoor, Supriya Pathak, Rita Rani Kaul, Malika</t>
  </si>
  <si>
    <t>s6271</t>
  </si>
  <si>
    <t>Becoming Jane</t>
  </si>
  <si>
    <t>Julian Jarrold</t>
  </si>
  <si>
    <t>Anne Hathaway, James McAvoy, Julie Walters, James Cromwell, Maggie Smith, Laurence Fox, Ian Richardson</t>
  </si>
  <si>
    <t>s6450</t>
  </si>
  <si>
    <t>Chashme Buddoor</t>
  </si>
  <si>
    <t>Ali Zafar, Siddharth, Divyendu Sharma, Tapsee Pannu, Rishi Kapoor, Anupam Kher, Bharati Achrekar, Varun Dhawan, Lillete Dubey, Ayaz Khan, Ashish Verma</t>
  </si>
  <si>
    <t>s6570</t>
  </si>
  <si>
    <t>Darra</t>
  </si>
  <si>
    <t>Parveen Kumar</t>
  </si>
  <si>
    <t>Gurpreet Ghuggi, Happy Raikoti, Kartar Cheema, Sardar Sohi, Shavendra Mahal, Karamjit Anmol, Pammi Bai, Nirmal Rishi, Manpreet Saggu</t>
  </si>
  <si>
    <t>s7221</t>
  </si>
  <si>
    <t>Knowing</t>
  </si>
  <si>
    <t>Nicolas Cage, Chandler Canterbury, Rose Byrne, Lara Robinson, D.G. Maloney, Nadia Townsend, Alan Hopgood, Adrienne Pickering</t>
  </si>
  <si>
    <t>s7273</t>
  </si>
  <si>
    <t>Le K Benzema</t>
  </si>
  <si>
    <t>Damien Piscarel, Florent Bodin</t>
  </si>
  <si>
    <t>Karim Benzema</t>
  </si>
  <si>
    <t>s7513</t>
  </si>
  <si>
    <t>Morya</t>
  </si>
  <si>
    <t>Santosh Juvekar, Chinmay Mandlekar, Pari Telang, S. Joshi, Dilip Prabhavalkar, Ganesh Yadav, Pushkar Shrotri</t>
  </si>
  <si>
    <t>s7896</t>
  </si>
  <si>
    <t>Rounders</t>
  </si>
  <si>
    <t>John Dahl</t>
  </si>
  <si>
    <t>Matt Damon, Edward Norton, John Turturro, Gretchen Mol, Famke Janssen, John Malkovich, Martin Landau, Michael Rispoli, Josh Mostel, Tom Aldredge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</si>
  <si>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</si>
  <si>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</si>
  <si>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</si>
  <si>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s8172</t>
  </si>
  <si>
    <t>Tezz</t>
  </si>
  <si>
    <t>Anil Kapoor, Ajay Devgn, Boman Irani, Kangna Ranaut, Zayed Khan, Mallika Sherawat, Avika Gor, Dominic Power, Sameera Reddy, Mohanlal</t>
  </si>
  <si>
    <t>United Kingdom, India</t>
  </si>
  <si>
    <t>s8268</t>
  </si>
  <si>
    <t>The Dark Side of Life: Mumbai City</t>
  </si>
  <si>
    <t>Tariq Khan</t>
  </si>
  <si>
    <t>Mahesh Bhatt, Kay Kay Menon, Avii, Nikhil Ratnaparkhi, Neha Khan, Alisha Khan, Irfan Hussein, Jyoti Malshe, Sayed Gul</t>
  </si>
  <si>
    <t>s8281</t>
  </si>
  <si>
    <t>The Dreamer</t>
  </si>
  <si>
    <t>Vikri Septiawan, Rendy Ahmad, Azwir Fitrianto, Maudy Ayunda</t>
  </si>
  <si>
    <t>s8298</t>
  </si>
  <si>
    <t>The Figurine (Araromire)</t>
  </si>
  <si>
    <t>Ramsey Nouah, Omoni Oboli, Kunle Afolayan, Funlola Aofiyebi, Tosin Sido, David J. Oserwe, Kate Adepegba, Muraina Oyelami, Wale Adebayo, Ombo Gogo Ombo</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</si>
  <si>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</si>
  <si>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</si>
  <si>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</si>
  <si>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</si>
  <si>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</si>
  <si>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s8512</t>
  </si>
  <si>
    <t>The Social Network</t>
  </si>
  <si>
    <t>Jesse Eisenberg, Andrew Garfield, Justin Timberlake, Armie Hammer, Max Minghella, Josh Pence, Brenda Song, Rashida Jones, John Getz, David Selby</t>
  </si>
  <si>
    <t>s8666</t>
  </si>
  <si>
    <t>Urvi</t>
  </si>
  <si>
    <t>Pradeep Verma</t>
  </si>
  <si>
    <t>Sruthi Hariharan, Shraddha Srinath, Shweta Pandit, Achyuth Kumar, Madhukar Niyogi, Prabhu Mundkur, Bhavani Prakash, Ananya Bhat</t>
  </si>
  <si>
    <t>s49</t>
  </si>
  <si>
    <t>Training Day</t>
  </si>
  <si>
    <t>Denzel Washington, Ethan Hawke, Scott Glenn, Tom Berenger, Harris Yulin, Raymond J. Barry, Cliff Curtis, Dr. Dre, Snoop Dogg, Macy Gray, Eva Mendes</t>
  </si>
  <si>
    <t>122 min</t>
  </si>
  <si>
    <t>s237</t>
  </si>
  <si>
    <t>Boomika</t>
  </si>
  <si>
    <t>Rathindran R Prasad</t>
  </si>
  <si>
    <t>Aishwarya Rajesh, Vidhu, Surya Ganapathy, Madhuri, Pavel Navageethan, Avantika Vandanapu</t>
  </si>
  <si>
    <t>s238</t>
  </si>
  <si>
    <t>Boomika (Hindi)</t>
  </si>
  <si>
    <t>s239</t>
  </si>
  <si>
    <t>Boomika (Malayalam)</t>
  </si>
  <si>
    <t>s240</t>
  </si>
  <si>
    <t>Boomika (Telugu)</t>
  </si>
  <si>
    <t>s452</t>
  </si>
  <si>
    <t>Twilight</t>
  </si>
  <si>
    <t>Catherine Hardwicke</t>
  </si>
  <si>
    <t>Kristen Stewart, Robert Pattinson, Billy Burke, Peter Facinelli, Elizabeth Reaser, Cam Gigandet, Ashley Greene, Anna Kendrick, Nikki Reed, Taylor Lautner, Jackson Rathbone, Kellan Lutz</t>
  </si>
  <si>
    <t>s703</t>
  </si>
  <si>
    <t>Silver Linings Playbook</t>
  </si>
  <si>
    <t>Bradley Cooper, Jennifer Lawrence, Robert De Niro, Jacki Weaver, Chris Tucker, Anupam Kher, John Ortiz, Shea Whigham, Julia Stiles, Paul Herman</t>
  </si>
  <si>
    <t>s904</t>
  </si>
  <si>
    <t>Nayattu</t>
  </si>
  <si>
    <t>Martin Prakkat</t>
  </si>
  <si>
    <t>Kunchacko Boban, Joju George, Nimisha Sajayan, Jaffer Idukki, Yama Gilgamesh, Anil Nedumangad, Dineesh P, Vinod Sagar</t>
  </si>
  <si>
    <t>s1932</t>
  </si>
  <si>
    <t>The Boys in the Band</t>
  </si>
  <si>
    <t>Joe Mantello</t>
  </si>
  <si>
    <t>Jim Parsons, Zachary Quinto, Matt Bomer, Andrew Rannells, Charlie Carver, Robin de Jes√∫s, Brian Hutchison, Michael Benjamin Washington, Tuc Watkins</t>
  </si>
  <si>
    <t>s2577</t>
  </si>
  <si>
    <t>All Day and a Night</t>
  </si>
  <si>
    <t>Joe Robert Cole</t>
  </si>
  <si>
    <t>Jeffrey Wright, Ashton Sanders, Regina Taylor, Yahya Abdul-Mateen II, Isaiah John, Kelly Jenrette, Shakira Ja-nai Paye</t>
  </si>
  <si>
    <t>s2904</t>
  </si>
  <si>
    <t>By the Sea</t>
  </si>
  <si>
    <t>Angelina Jolie</t>
  </si>
  <si>
    <t>Angelina Jolie, Brad Pitt, M√©lanie Laurent, Melvil Poupaud, Niels Arestrup, Richard Bohringer</t>
  </si>
  <si>
    <t>France, Malta, United States</t>
  </si>
  <si>
    <t>s2956</t>
  </si>
  <si>
    <t>The Silent War</t>
  </si>
  <si>
    <t>Alfonso Cort√©s-Cavanillas</t>
  </si>
  <si>
    <t>Asier Etxeandia, Marian √Ålvarez, Hugo Silva, Aitor Luna, Imanol Arias, Olimpia Melinte, Ruth D√≠az, Jorge Basanta, Stephanie Gil, Roberto Bonacini</t>
  </si>
  <si>
    <t>s3022</t>
  </si>
  <si>
    <t>Steve Jobs</t>
  </si>
  <si>
    <t>Michael Fassbender, Kate Winslet, Seth Rogen, Jeff Daniels, Michael Stuhlbarg, Katherine Waterston, Perla Haney-Jardine, Sarah Snook, John Ortiz, Adam Shapiro</t>
  </si>
  <si>
    <t>s3699</t>
  </si>
  <si>
    <t>Inhuman Kiss</t>
  </si>
  <si>
    <t>Sittisiri Mongkolsiri</t>
  </si>
  <si>
    <t>Phantira Pipityakorn, Oabnithi Wiwattanawarang, Sapol Assawamunkong, Surasak Vongthai, Sahatchai 'Stop' Chumrum, Sahajak Boonthanakit, Makorn Supinacharoen, Sasithorn Panichnok</t>
  </si>
  <si>
    <t>s3714</t>
  </si>
  <si>
    <t>Kahaani</t>
  </si>
  <si>
    <t>Vidya Balan, Parambrata Chatterjee, Dhritiman Chatterjee, Saswata Chatterjee, Indraneil Sengupta, Nawazuddin Siddiqui, Darshan Jariwala, Masood Akhtar, Riddhi Sen</t>
  </si>
  <si>
    <t>s3733</t>
  </si>
  <si>
    <t>The Edge of Democracy</t>
  </si>
  <si>
    <t>s3890</t>
  </si>
  <si>
    <t>Money Trap</t>
  </si>
  <si>
    <t>Yƒ±lmaz Erdoƒüan, Kƒ±van√ß Tatlƒ±tuƒü, Ezgi Mola, Bensu Soral, Rƒ±za Kocaoƒülu, Okan √áabalar, G√ºven Kƒ±ra√ß, Ahmet M√ºmtaz Taylan</t>
  </si>
  <si>
    <t>s4214</t>
  </si>
  <si>
    <t>El Potro: Unstoppable</t>
  </si>
  <si>
    <t>Lorena Munoz</t>
  </si>
  <si>
    <t>Jimena Bar√≥n, Rodrigo Romero, Diego Cremonesi, Daniel Ar√°oz, Malena S√°nchez, Julieta Vallina, Florencia Pe√±a, Simja Dujov, Adan Otero, Fern√°n Mir√°s</t>
  </si>
  <si>
    <t>s4253</t>
  </si>
  <si>
    <t>A Twelve Year Night</t>
  </si>
  <si>
    <t>√Ålvaro Brechner</t>
  </si>
  <si>
    <t>Antonio de la Torre, Chino Dar√≠n, Alfonso Tort, Soledad Villamil, C√©sar Troncoso, Silvia P√©rez Cruz, C√©sar Bord√≥n, Mirella Pascual, Nidia Telles, Eduardo Recabarren</t>
  </si>
  <si>
    <t>Uruguay, Argentina, Spain</t>
  </si>
  <si>
    <t>s4330</t>
  </si>
  <si>
    <t>A Beautiful Life</t>
  </si>
  <si>
    <t>Qi Shu, Liu Ye, Anthony Wong Chau-Sang, Liang Tian, Danying Feng, Rina Sa, Zhang Songwen, Tian Gao, Andrew Lin</t>
  </si>
  <si>
    <t>s4389</t>
  </si>
  <si>
    <t>Aalorukkam</t>
  </si>
  <si>
    <t>V C Abhilash</t>
  </si>
  <si>
    <t>Indrans, Sreekanth Menon, Vishnu Agasthya, Aliyar, Seethabaala, Shaji John, Sajith Nampiyar, Benny Vadakkan</t>
  </si>
  <si>
    <t>s4405</t>
  </si>
  <si>
    <t>Outlaw King</t>
  </si>
  <si>
    <t>Chris Pine, Aaron Taylor-Johnson, Florence Pugh, Billy Howle, Sam Spruell, Tony Curran, Callan Mulvey, James Cosmo, Stephen Dillane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</si>
  <si>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</si>
  <si>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</si>
  <si>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</si>
  <si>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</si>
  <si>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</si>
  <si>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s4497</t>
  </si>
  <si>
    <t>Naa Bangaaru Talli</t>
  </si>
  <si>
    <t>Rajesh Touchriver</t>
  </si>
  <si>
    <t>Siddique, Anjali Patil, Lakshmi Menon, Nina Kurup, Rathna Shekar Reddy, Anoop Aravindan</t>
  </si>
  <si>
    <t>s4600</t>
  </si>
  <si>
    <t>Pooja Kiven Aa</t>
  </si>
  <si>
    <t>Nidhi Sharma</t>
  </si>
  <si>
    <t>Miss Pooja, Tarun Khanna, Raj Singh Jhinger, Sahil Vedoliyaa, B.N. Sharma, Manoj Joshi, Anita Shabdeesh, Sardar Sohi</t>
  </si>
  <si>
    <t>s4791</t>
  </si>
  <si>
    <t>Anthony Kaun Hai?</t>
  </si>
  <si>
    <t>Raj Kaushal</t>
  </si>
  <si>
    <t>Sanjay Dutt, Arshad Warsi, Minissha Lamba, Raghuvir Yadav, Anusha Dhandekar, Gulshan Grover, Ravi Baswani</t>
  </si>
  <si>
    <t>s5456</t>
  </si>
  <si>
    <t>Maya Memsaab</t>
  </si>
  <si>
    <t>Deepa Sahi, Farooq Shaikh, Raj Babbar, Shah Rukh Khan, Shreeram Lagoo, Sudha Shivpuri, Paresh Rawal, Raghuvir Yadav, Satyadev Dubey</t>
  </si>
  <si>
    <t>France, United Kingdom, India</t>
  </si>
  <si>
    <t>s6071</t>
  </si>
  <si>
    <t>A≈ük Tesad√ºfleri Sever</t>
  </si>
  <si>
    <t>√ñmer Faruk Sorak</t>
  </si>
  <si>
    <t>Mehmet G√ºns√ºr, Bel√ßim Bilgin, Ayda Aksel, Altan Erkekli, Sebnem S√∂nmez, H√ºseyin Avni Danyal, Berna Konur, √úmit B√ºlent Din√ßer</t>
  </si>
  <si>
    <t>s6104</t>
  </si>
  <si>
    <t>Ahista Ahista</t>
  </si>
  <si>
    <t>Shivam Nair</t>
  </si>
  <si>
    <t>Abhay Deol, Soha Ali Khan, Shayan Munshi, Kamini Khanna, Sohrab Ardeshir, Murad Ali, Shakeel Khan, Natasha Sinha, Brijendra Kala</t>
  </si>
  <si>
    <t>s6136</t>
  </si>
  <si>
    <t>American Beauty</t>
  </si>
  <si>
    <t>Kevin Spacey, Annette Bening, Thora Birch, Wes Bentley, Mena Suvari, Chris Cooper, Peter Gallagher, Allison Janney, Scott Bakula, Sam Robards</t>
  </si>
  <si>
    <t>s6194</t>
  </si>
  <si>
    <t>ATM</t>
  </si>
  <si>
    <t>Chantavit Dhanasevi, Preechaya Pongthananikorn, Chaleumpol Tikumpornteerawong, Thawat Pornrattanaprasert, Sananthachat Thanapatpisal, Pongkool Suebsung, Puttachat Pongsuchat, Gornpop Janjaroen, Yanee Tramoth, Pongsatorn Jongwilak</t>
  </si>
  <si>
    <t>s6228</t>
  </si>
  <si>
    <t>Bang Rajan 2</t>
  </si>
  <si>
    <t>Tanit Jitnukul</t>
  </si>
  <si>
    <t>Puri Hiranyapluek, Paradorn Srichaphan, Chatchai Plengpanich</t>
  </si>
  <si>
    <t>s6232</t>
  </si>
  <si>
    <t>Bar√ßa Dreams</t>
  </si>
  <si>
    <t>Jordi Llompart</t>
  </si>
  <si>
    <t>Johan Cruyff, Andr√©s Iniesta, Gary Lineker, Xavi Hern√°ndez, Lionel Messi, Pau Gasol</t>
  </si>
  <si>
    <t>s6958</t>
  </si>
  <si>
    <t>Hellboy</t>
  </si>
  <si>
    <t>Ron Perlman, John Hurt, Selma Blair, Rupert Evans, Karel Roden, Jeffrey Tambor, Doug Jones, Brian Steele, Ladislav Beran, Biddy Hodson, Corey Johnson, Kevin Trainor</t>
  </si>
  <si>
    <t>s7085</t>
  </si>
  <si>
    <t>Instructions Not Included</t>
  </si>
  <si>
    <t>Eugenio Derbez</t>
  </si>
  <si>
    <t>Eugenio Derbez, Jessica Lindsey, Loreto Peralta, Daniel Raymont, Alessandra Rosaldo, Hugo Stiglitz, Arcelia Ram√≠rez, Sammy P√©rez, Agust√≠n Bernal, Karla Souza</t>
  </si>
  <si>
    <t>s7634</t>
  </si>
  <si>
    <t>Oasis: Supersonic</t>
  </si>
  <si>
    <t>Mat Whitecross</t>
  </si>
  <si>
    <t>Oasis, Alan McGee, Paul McGuigan, Liam Gallagher, Noel Gallagher</t>
  </si>
  <si>
    <t>s7639</t>
  </si>
  <si>
    <t>Ocean's Thirteen</t>
  </si>
  <si>
    <t>George Clooney, Brad Pitt, Matt Damon, Andy Garcia, Don Cheadle, Bernie Mac, Ellen Barkin, Al Pacino, Casey Affleck, Scott Caan</t>
  </si>
  <si>
    <t>s7681</t>
  </si>
  <si>
    <t>Oru Vishsheshapetta Biryani Kissa</t>
  </si>
  <si>
    <t>Kiran Narayanan</t>
  </si>
  <si>
    <t>Nedumudi Venu, V.K. Sriraman, Lena, Sunil Sukhada, Mammukoya, Joju George, Bhagath Baby Manuel, Sasi Kalinga</t>
  </si>
  <si>
    <t>s7832</t>
  </si>
  <si>
    <t>Rampant</t>
  </si>
  <si>
    <t>Kim Sung-hoon</t>
  </si>
  <si>
    <t>Hyun Bin, Jang Dong-gun, Jo Woo-jin, Jeong Man-sik, Lee Sun-bin, Kim Eui-sung, Cho Dal-hwan, Seo Ji-hye, Kim Tae-woo, Kim Joo-hyuk</t>
  </si>
  <si>
    <t>s7889</t>
  </si>
  <si>
    <t>Romeo Ranjha</t>
  </si>
  <si>
    <t>Navaniat Singh</t>
  </si>
  <si>
    <t>Jazzy B, Garry Sandhu, Monica Bedi, Parul Gulati, Rana Ranbir, Yograj Singh, Rana Jung Bahadur, Sanga Jagir</t>
  </si>
  <si>
    <t>India, Canada</t>
  </si>
  <si>
    <t>Action &amp; Adventure, Comedies, Music &amp; Musicals</t>
  </si>
  <si>
    <t>s7932</t>
  </si>
  <si>
    <t>Sanai Choughade</t>
  </si>
  <si>
    <t>Rajeev Patil</t>
  </si>
  <si>
    <t>Shreyas Talpade, Subodh Bhave, Sai Tamhankar, Santosh Juvekar, Tushar Dalvi, Bharti Aacharekar</t>
  </si>
  <si>
    <t>s8009</t>
  </si>
  <si>
    <t>Shorgul</t>
  </si>
  <si>
    <t>Jitendra Tiwari, Pranav Singh</t>
  </si>
  <si>
    <t>Ashutosh Rana, Jimmy Shergill, Suha Gezen, Sanjay Suri, Narendra Jha, Hiten Tejwani, Eijaz Khan, Aniruddha Dave</t>
  </si>
  <si>
    <t>s8224</t>
  </si>
  <si>
    <t>The Brave One</t>
  </si>
  <si>
    <t>Jodie Foster, Terrence Howard, Naveen Andrews, Carmen Ejogo, Nicky Katt, Mary Steenburgen, Lenny Venito, Zo√´ Kravitz, Jane Adams, Gordon MacDonald</t>
  </si>
  <si>
    <t>s8518</t>
  </si>
  <si>
    <t>The Stanford Prison Experiment</t>
  </si>
  <si>
    <t>Kyle Patrick Alvarez</t>
  </si>
  <si>
    <t>Billy Crudup, Michael Angarano, Ezra Miller, Tye Sheridan, Keir Gilchrist, Olivia Thirlby, Nelsan Ellis, Thomas Mann, Moises Arias, Gaius Charles</t>
  </si>
  <si>
    <t>s8580</t>
  </si>
  <si>
    <t>Thong Dee Fun Khao</t>
  </si>
  <si>
    <t>Bin Bunluerit</t>
  </si>
  <si>
    <t>Buakaw Banchamek, Sornsin Maneewan, Phutharit Prombandal, Nantawut Boonrubsub, Vannapoom Songsuparp, Chutirada Junthit, Jaran Ngamdee, Kochakorn Nimakorn, Rapeepat Ekpankul, Manop Aswathep</t>
  </si>
  <si>
    <t>s397</t>
  </si>
  <si>
    <t>Blood Red Sky</t>
  </si>
  <si>
    <t>Peter Thorwarth</t>
  </si>
  <si>
    <t>Peri Baumeister, Alexander Scheer, Kais Setti, Carl Koch, Gordon Brown, Roland M√∏ller, Chidi Ajufo, Kai Ivo Baulitz, Graham McTavish, Dominic Purcell</t>
  </si>
  <si>
    <t>123 min</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</si>
  <si>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</si>
  <si>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</si>
  <si>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</si>
  <si>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</si>
  <si>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s592</t>
  </si>
  <si>
    <t>Seven Pounds</t>
  </si>
  <si>
    <t>Will Smith, Rosario Dawson, Woody Harrelson, Michael Ealy, Barry Pepper, Elpidia Carrillo, Robinne Lee, Joe Nunez, Bill Smitrovich, Tim Kelleher, Gina Hecht, Andy Milder, Judyann Elder, Sarah Jane Morris</t>
  </si>
  <si>
    <t>s982</t>
  </si>
  <si>
    <t>G.O.R.A</t>
  </si>
  <si>
    <t>Cem Yƒ±lmaz, Rasim √ñztekin, √ñzkan Uƒüur, ƒ∞dil Fƒ±rat, ≈ûafak Sezer, √ñzge √ñzberk, Erdal Tosun, Cezmi Baskƒ±n, Ozan G√ºven, Engin G√ºnaydƒ±n</t>
  </si>
  <si>
    <t>s1034</t>
  </si>
  <si>
    <t>Rush</t>
  </si>
  <si>
    <t>Chris Hemsworth, Daniel Br√ºhl, Olivia Wilde, Alexandra Maria Lara, Pierfrancesco Favino, David Calder, Natalie Dormer, Stephen Mangan, Christian McKay, Alistair Petrie</t>
  </si>
  <si>
    <t>s1287</t>
  </si>
  <si>
    <t>Classmates Minus</t>
  </si>
  <si>
    <t>Huang Hsin-Yao</t>
  </si>
  <si>
    <t>Shih Ming-shuai, Cheng Jen-shuo, Nadow Lin, Liu Kuan-ting, Chen Yi-wen, Lotus Wang, Ada Pan, Hung Shiao-ling, Jacqueline Zhu, Evelyn Zheng Yu-tong</t>
  </si>
  <si>
    <t>s1289</t>
  </si>
  <si>
    <t>Operation Finale</t>
  </si>
  <si>
    <t>Chris Weitz</t>
  </si>
  <si>
    <t>Oscar Isaac, Ben Kingsley, Lior Raz, M√©lanie Laurent, Nick Kroll, Joe Alwyn, Haley Lu Richardson, Michael Aronov, Peter Strauss, Ohad Knoller, Torben Liebrecht, Greta Scacchi, Pepe Rapazote</t>
  </si>
  <si>
    <t>s1341</t>
  </si>
  <si>
    <t>Little Big Women</t>
  </si>
  <si>
    <t>Joseph Hsu</t>
  </si>
  <si>
    <t>Chen Shu-fang, Hsieh Ying-xuan, Vivian Hsu, Sun Ke-fang, Ding Ning, Buffy Chen, Chang Han, Lung Shao-hua, Honduras, Weber Yang, Sara Yu, Janine Chang</t>
  </si>
  <si>
    <t>s1352</t>
  </si>
  <si>
    <t>Our Lady of San Juan, Four Centuries of Miracles</t>
  </si>
  <si>
    <t>No√© Gonz√°lez</t>
  </si>
  <si>
    <t>Alejandro Pe√±a Arenzana, Alejandra Ya√±ez Reynoso, Giuliana Baker, Mauricio L√≥pez, Antia Nazarely Reynoso, Felipe De Jesus Hern√°ndez, Fernanda Michelle Torres</t>
  </si>
  <si>
    <t>s1370</t>
  </si>
  <si>
    <t>Finding ‚ÄòOhana</t>
  </si>
  <si>
    <t>Jude Weng</t>
  </si>
  <si>
    <t>Kea Peahu, Alex Aiono, Lindsay Watson, Owen Vaccaro, Kelly Hu, Branscombe Richmond, Ke Huy Quan, Brad Kalilimoku, Chris Parnell, Marc Evan Jackson, Ricky Garcia</t>
  </si>
  <si>
    <t>s1392</t>
  </si>
  <si>
    <t>Cut Throat City</t>
  </si>
  <si>
    <t>Shameik Moore, Demetrius Shipp Jr., Denzel Whitaker, Keean Johnson, Kat Graham, T.I., Terrence Howard, Rob Morgan, Eiza Gonz√°lez, Ethan Hawke, Wesley Snipes</t>
  </si>
  <si>
    <t>s1710</t>
  </si>
  <si>
    <t>First Love</t>
  </si>
  <si>
    <t>Aga Muhlach, Bea Alonzo, Sandy Andolong, Albie Casi√±o, Edward Barber, Maureen Mann, Tim Donadt, Giselle Toengi, Raymond Lauchengco, Beverly Salviejo</t>
  </si>
  <si>
    <t>s1815</t>
  </si>
  <si>
    <t>Rebecca</t>
  </si>
  <si>
    <t>Lily James, Armie Hammer, Kristin Scott Thomas, Keeley Hawes, Ann Dowd, Sam Riley, Tom Goodman-Hill, Mark Lewis Jones, John Hollingworth, Bill Paterson</t>
  </si>
  <si>
    <t>s1922</t>
  </si>
  <si>
    <t>The Outpost</t>
  </si>
  <si>
    <t>Rod Lurie</t>
  </si>
  <si>
    <t>Scott Eastwood, Caleb Landry Jones, Orlando Bloom, Jack Kesy, Cory Hardrict, Milo Gibson, Jacob Scipio, Taylor John Smith, Jonathan Yunger, Alexander Arnold</t>
  </si>
  <si>
    <t>s2268</t>
  </si>
  <si>
    <t>Bombay Talkies</t>
  </si>
  <si>
    <t>Anurag Kashyap, Dibakar Banerjee, Karan Johar, Zoya Akhtar</t>
  </si>
  <si>
    <t>Rani Mukerji, Randeep Hooda, Saqib Saleem, Nawazuddin Siddiqui, Sadashiv Amrapurkar, Amitabh Bachchan, Ranvir Shorey, Katrina Kaif, Diana Penty</t>
  </si>
  <si>
    <t>s3309</t>
  </si>
  <si>
    <t>Tune in for Love</t>
  </si>
  <si>
    <t>Jung Ji-woo</t>
  </si>
  <si>
    <t>Kim Go-eun, Jung Hae-in, Park Hae-joon, Kim Guk-hee, Jung Eugene, Choi Jun-young, Yoo Yeol, Nam Mun-cheol</t>
  </si>
  <si>
    <t>s3429</t>
  </si>
  <si>
    <t>El Camino: A Breaking Bad Movie</t>
  </si>
  <si>
    <t>Vince Gilligan</t>
  </si>
  <si>
    <t>Aaron Paul</t>
  </si>
  <si>
    <t>s3595</t>
  </si>
  <si>
    <t>90 ML</t>
  </si>
  <si>
    <t>Anita Udeep</t>
  </si>
  <si>
    <t>Oviya, Masoom Shankar, Bommu Lakshmi, Monisha Ram, Tej Raj, Shree Gopika, Anson Paul, Devadarshini Chetan</t>
  </si>
  <si>
    <t>s3794</t>
  </si>
  <si>
    <t>Svaha: The Sixth Finger</t>
  </si>
  <si>
    <t>Jang Jae-hyun</t>
  </si>
  <si>
    <t>Lee Jung-jae, Park Jung-min, Lee Jae-in, Yoo Ji-tae, Jung Jin-young, Lee Da-wit, Jin Seon-kyu, Ji Seung-hyeon, Min Tanaka</t>
  </si>
  <si>
    <t>s3909</t>
  </si>
  <si>
    <t>About Time</t>
  </si>
  <si>
    <t>Richard Curtis</t>
  </si>
  <si>
    <t>Domhnall Gleeson, Rachel McAdams, Bill Nighy, Lydia Wilson, Lindsay Duncan, Richard Cordery, Tom Hollander, Margot Robbie, Joshua McGuire, Vanessa Kirby</t>
  </si>
  <si>
    <t>s4295</t>
  </si>
  <si>
    <t>The Theory of Everything</t>
  </si>
  <si>
    <t>James Marsh</t>
  </si>
  <si>
    <t>Emily Watson, Charlie Cox, Felicity Jones, Maxine Peake, Harry Lloyd, Eddie Redmayne, David Thewlis, Simon McBurney</t>
  </si>
  <si>
    <t>United Kingdom, Japan</t>
  </si>
  <si>
    <t>s4426</t>
  </si>
  <si>
    <t>Asees</t>
  </si>
  <si>
    <t>Rana Ranbir</t>
  </si>
  <si>
    <t>Rana Ranbir, Neha Pawar, Kuljinder Sidhu, Rupinder Roopi, Sardar Sohi, Pardeep Sran, Seema Kaushal, Rajvir Boparai</t>
  </si>
  <si>
    <t>s4459</t>
  </si>
  <si>
    <t>Settai</t>
  </si>
  <si>
    <t>R. Kannan</t>
  </si>
  <si>
    <t>Arya, Anjali, Hansika Motwani, Santhanam, Premgi Amaren, Nasser</t>
  </si>
  <si>
    <t>s4650</t>
  </si>
  <si>
    <t>The Resistance Banker</t>
  </si>
  <si>
    <t>Barry Atsma, Jacob Derwig, Pierre Bokma, Jaap Spijkers, Raymond Thiry, Fockeline Ouwerkerk, Matteo van der Grijn, Jochum ten Haaf, Peter Jordan, G√∂tz Schubert</t>
  </si>
  <si>
    <t>s5182</t>
  </si>
  <si>
    <t>The Journey Is the Destination</t>
  </si>
  <si>
    <t>Bronwen Hughes</t>
  </si>
  <si>
    <t>Ben Schnetzer, Kelly Macdonald, Sam Hazeldine, Ella Purnell, Maria Bello, Yusra Warsama</t>
  </si>
  <si>
    <t>s5464</t>
  </si>
  <si>
    <t>Smoke &amp; Mirrors</t>
  </si>
  <si>
    <t>Alberto Rodr√≠guez</t>
  </si>
  <si>
    <t>Eduard Fern√°ndez, Jos√© Coronado, Marta Etura, Carlos Santos, Enric Benavent, Philippe Rebbot, Israel Elejalde, Tom√°s del Estal, Emilio Guti√©rrez Caba</t>
  </si>
  <si>
    <t>s5474</t>
  </si>
  <si>
    <t>War Machine</t>
  </si>
  <si>
    <t>Brad Pitt, Topher Grace, Emory Cohen, John Magaro, Scoot McNairy, Anthony Michael Hall, Will Poulter</t>
  </si>
  <si>
    <t>s5588</t>
  </si>
  <si>
    <t>Force 2</t>
  </si>
  <si>
    <t>John Abraham, Sonakshi Sinha, Tahir Raj Bhasin, Narendra Jha, Adil Hussain, Vikram Kapadia, Patricia Hittler, Genelia D'souza, Raj Babbar, Freddy Daruwala, Boman Irani</t>
  </si>
  <si>
    <t>s5636</t>
  </si>
  <si>
    <t>We Are Young. We Are Strong.</t>
  </si>
  <si>
    <t>Burhan Qurbani</t>
  </si>
  <si>
    <t>Jonas Nay, Trang Le Hong, Devid Striesow, Joel Basman, Saskia Rosendahl, Paul G√§bler, David Sch√ºtter, Jakob Bieber, Swantje Kohlhof, Mai Duong Kieu</t>
  </si>
  <si>
    <t>s5960</t>
  </si>
  <si>
    <t>Jim Sturgess, Kevin Spacey, Kate Bosworth, Aaron Yoo, Liza Lapira, Jacob Pitts, Laurence Fishburne, Jack McGee, Josh Gad, Sam Golzari, Helen Carey, Jack Gilpin</t>
  </si>
  <si>
    <t>s6057</t>
  </si>
  <si>
    <t>A Separation</t>
  </si>
  <si>
    <t>Asghar Farhadi</t>
  </si>
  <si>
    <t>Leila Hatami, Peyman Moaadi, Shahab Hosseini, Sareh Bayat, Sarina Farhadi, Babak Karimi, Ali-Asghar Shahbazi, Shirin Yazdanbakhsh, Kimia Hosseini, Merila Zare'i, Sahabanu Zolghadr</t>
  </si>
  <si>
    <t>Iran</t>
  </si>
  <si>
    <t>Iran, France</t>
  </si>
  <si>
    <t>s6301</t>
  </si>
  <si>
    <t>Bhouri</t>
  </si>
  <si>
    <t>Jasbir Bijendra Bhati</t>
  </si>
  <si>
    <t>Raghuvir Yadav, Masha Paur, Mohan Joshi, Manoj Joshi, Mukesh Tiwari, Shakti Kapoor, Sitaram Panchal, Kunika Lall</t>
  </si>
  <si>
    <t>s6338</t>
  </si>
  <si>
    <t>Blow</t>
  </si>
  <si>
    <t>Johnny Depp, Pen√©lope Cruz, Franka Potente, Rachel Griffiths, Paul Reubens, Jordi Moll√†, Cliff Curtis, Miguel Sandoval, Ethan Suplee, Ray Liotta</t>
  </si>
  <si>
    <t>s6603</t>
  </si>
  <si>
    <t>Devrai</t>
  </si>
  <si>
    <t>Atul Kulkarni, Sonali Kulkarni, Tushar Dalvi, Devika Daftardar, Amruta Subhash, Mohan Agashe, Ashwin Chitale, Jyoti Subhash</t>
  </si>
  <si>
    <t>s7071</t>
  </si>
  <si>
    <t>Indiana Jones and the Kingdom of the Crystal Skull</t>
  </si>
  <si>
    <t>Harrison Ford, Cate Blanchett, Karen Allen, Ray Winstone, John Hurt, Jim Broadbent, Igor Jijikine, Shia LaBeouf</t>
  </si>
  <si>
    <t>s7148</t>
  </si>
  <si>
    <t>Julie &amp; Julia</t>
  </si>
  <si>
    <t>Nora Ephron</t>
  </si>
  <si>
    <t>Meryl Streep, Amy Adams, Stanley Tucci, Chris Messina, Linda Emond, Helen Carey, Mary Lynn Rajskub, Jane Lynch, Joan Juliet Buck</t>
  </si>
  <si>
    <t>s8109</t>
  </si>
  <si>
    <t>Stronger Than the World</t>
  </si>
  <si>
    <t>Afonso Poyart</t>
  </si>
  <si>
    <t>Jos√© Loreto, Cleo Pires, Milhem Cortaz, Jackson Antunes, Claudia Ohana, R√¥mulo Arantes Neto, Paloma Bernardi, Thaila Ayala, Rafinha Bastos, Felipe Titto</t>
  </si>
  <si>
    <t>s8137</t>
  </si>
  <si>
    <t>Swami</t>
  </si>
  <si>
    <t>Shabana Azmi, Girish Karnad, Vikram, Dheeraj Kumar, Shashikala, Utpal Dutt, Preeti Ganguli, Sudha Shivpuri</t>
  </si>
  <si>
    <t>s8255</t>
  </si>
  <si>
    <t>The Congress</t>
  </si>
  <si>
    <t>Ari Folman</t>
  </si>
  <si>
    <t>Robin Wright, Harvey Keitel, Jon Hamm, Paul Giamatti, Kodi Smit-McPhee, Danny Huston, Sami Gayle, Michael Stahl-David, Michael Landes, Sarah Shahi</t>
  </si>
  <si>
    <t>Israel, Germany, Poland, Luxembourg, Belgium, France, United States</t>
  </si>
  <si>
    <t>s8329</t>
  </si>
  <si>
    <t>The Gospel of Mark</t>
  </si>
  <si>
    <t>Selva Rasalingam, Mourad Zaoui, El Mahmoudi M'Barek, Abdelilah Wahbi, Abdelaziz N'Mila, Ait Youssef Youssef</t>
  </si>
  <si>
    <t>s8353</t>
  </si>
  <si>
    <t>The Hundred-Foot Journey</t>
  </si>
  <si>
    <t>Helen Mirren, Om Puri, Manish Dayal, Charlotte Le Bon, Amit Shah, Farzana Dua Elahe, Dillon Mitra, Aria Pandya</t>
  </si>
  <si>
    <t>United States, India, United Arab Emirates</t>
  </si>
  <si>
    <t>s8357</t>
  </si>
  <si>
    <t>The Imaginarium of Doctor Parnassus</t>
  </si>
  <si>
    <t>Heath Ledger, Christopher Plummer, Andrew Garfield, Verne Troyer, Lily Cole, Tom Waits, Johnny Depp, Colin Farrell, Jude Law</t>
  </si>
  <si>
    <t>United Kingdom, Canada, France, United States</t>
  </si>
  <si>
    <t>s8505</t>
  </si>
  <si>
    <t>The Shaukeens</t>
  </si>
  <si>
    <t>Abhishek Sharma</t>
  </si>
  <si>
    <t>Akshay Kumar, Annu Kapoor, Piyush Mishra, Lisa Haydon, Anupam Kher</t>
  </si>
  <si>
    <t>s8579</t>
  </si>
  <si>
    <t>Thithi</t>
  </si>
  <si>
    <t>Raam Reddy</t>
  </si>
  <si>
    <t>Thammegowda S., Channegowda, Abhishek H.N., Pooja, Singri Gowda</t>
  </si>
  <si>
    <t>s42</t>
  </si>
  <si>
    <t>Jaws</t>
  </si>
  <si>
    <t>Roy Scheider, Robert Shaw, Richard Dreyfuss, Lorraine Gary, Murray Hamilton, Carl Gottlieb, Jeffrey Kramer, Susan Backlinie, Jonathan Filley, Ted Grossman</t>
  </si>
  <si>
    <t>124 min</t>
  </si>
  <si>
    <t>s143</t>
  </si>
  <si>
    <t>Freedom Writers</t>
  </si>
  <si>
    <t>Richard LaGravenese</t>
  </si>
  <si>
    <t>Hilary Swank, Patrick Dempsey, Scott Glenn, Imelda Staunton, April L. Hernandez, Mario, Kristin Herrera, Jaclyn Ngan, Sergio Montalvo, Jason Finn, Deance Wyatt, Vanetta Smith</t>
  </si>
  <si>
    <t>s201</t>
  </si>
  <si>
    <t>Krishna Cottage</t>
  </si>
  <si>
    <t>Santram Varma</t>
  </si>
  <si>
    <t>Sohail Khan, Isha Koppikar, Natassha, Rati Agnihotri, Vrajesh Hirjee, Divya Palat, Hiten Tejwani, Rajendranath Zutshi</t>
  </si>
  <si>
    <t>s204</t>
  </si>
  <si>
    <t>Kyaa Kool Hain Hum 3</t>
  </si>
  <si>
    <t>Umesh Ghadge</t>
  </si>
  <si>
    <t>Tusshar Kapoor, Aftab Shivdasani, Krishna Abhishek, Mandana Karimi, Shakti Kapoor, Darshan Jariwala, Sushmita Mukherjee, Meghna Naidu, Anand Kumar, Claudia Ciesla</t>
  </si>
  <si>
    <t>s215</t>
  </si>
  <si>
    <t>SAS: Rise of the Black Swan</t>
  </si>
  <si>
    <t>Magnus Martens</t>
  </si>
  <si>
    <t>Sam Heughan, Ruby Rose, Andy Serkis, Hannah John-Kamen, Tom Wilkinson, Tom Hopper, Noel Clarke, Anne Reid, Owain Yeoman, Jing Lusi, Ray Panthaki, Richard McCabe, Douglas Reith</t>
  </si>
  <si>
    <t>s306</t>
  </si>
  <si>
    <t>Tango Feroz</t>
  </si>
  <si>
    <t>Marcelo Pi√±eyro</t>
  </si>
  <si>
    <t>Fern√°n Mir√°s, Cecilia Dopazo, Imanol Arias, H√©ctor Alterio, Leonardo Sbaraglia, Federico D'El√≠a, David Masajnik, Cristina Banegas, Ernesto Alterio, Antonio Birabent</t>
  </si>
  <si>
    <t>s450</t>
  </si>
  <si>
    <t>The Twilight Saga: Eclipse</t>
  </si>
  <si>
    <t>David Slade</t>
  </si>
  <si>
    <t>Kristen Stewart, Robert Pattinson, Taylor Lautner, Bryce Dallas Howard, Billy Burke, Dakota Fanning, Peter Facinelli, Elizabeth Reaser, Jackson Rathbone, Kellan Lutz, Ashley Greene, Nikki Reed</t>
  </si>
  <si>
    <t>s530</t>
  </si>
  <si>
    <t>Return of the Prodigal Son</t>
  </si>
  <si>
    <t>Majida El Roumi, Souheir El Morshidy, Shoukry Sarhan, Huda Sultan, Mahmoud El Meleigy, Ahmad Mehrez, Hesham Selim</t>
  </si>
  <si>
    <t>s609</t>
  </si>
  <si>
    <t>The Sum of All Fears</t>
  </si>
  <si>
    <t>Phil Alden Robinson</t>
  </si>
  <si>
    <t>Ben Affleck, Morgan Freeman, Bridget Moynahan, James Cromwell, Liev Schreiber, Michael Byrne, Colm Feore, Alan Bates, Ron Rifkin, Ciar√°n Hinds, Bruce McGill, Richard Marner, Philip Baker Hall</t>
  </si>
  <si>
    <t>s1690</t>
  </si>
  <si>
    <t>Loving</t>
  </si>
  <si>
    <t>Joel Edgerton, Ruth Negga, Marton Csokas, Nick Kroll, Michael Shannon, Terri Abney, Alano Miller, Jon Bass, Bill Camp, David Jensen</t>
  </si>
  <si>
    <t>s1704</t>
  </si>
  <si>
    <t>Jingle Jangle: A Christmas Journey</t>
  </si>
  <si>
    <t>Forest Whitaker, Keegan-Michael Key, Hugh Bonneville, Anika Noni Rose, Madalen Mills, Phylicia Rashad, Ricky Martin, Justin Cornwell, Sharon Rose, Lisa Davina Phillip, Kieron Dyer</t>
  </si>
  <si>
    <t>s1873</t>
  </si>
  <si>
    <t>The Forty-Year-Old Version</t>
  </si>
  <si>
    <t>Radha Blank</t>
  </si>
  <si>
    <t>Radha Blank, Peter Kim, Oswin Benjamin, Imani Lewis, Haskiri Velazquez, Antonio Ortiz, T.J. Atoms, Reed Birney</t>
  </si>
  <si>
    <t>s1960</t>
  </si>
  <si>
    <t>Enola Holmes</t>
  </si>
  <si>
    <t>Harry Bradbeer</t>
  </si>
  <si>
    <t>Millie Bobby Brown, Henry Cavill, Sam Claflin, Helena Bonham Carter, Louis Partridge, Burn Gorman, Adeel Akhtar, Susan Wokoma, Frances de la Tour, Fiona Shaw</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</si>
  <si>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</si>
  <si>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</si>
  <si>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</si>
  <si>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s2212</t>
  </si>
  <si>
    <t>Romance Doll</t>
  </si>
  <si>
    <t>Yuki Tanada</t>
  </si>
  <si>
    <t>Issey Takahashi, Yuu Aoi, Kenta Hamano, Toko Miura, Koji Ohkura, Pierre Taki, Eri Watanabe, Kitaro</t>
  </si>
  <si>
    <t>s2331</t>
  </si>
  <si>
    <t>Eurovision Song Contest: The Story of Fire Saga</t>
  </si>
  <si>
    <t>Will Ferrell, Rachel McAdams, Dan Stevens, Melissanthi Mahut, Mikael Persbrandt, √ìlafur Darri √ìlafsson, Graham Norton, Demi Lovato, Pierce Brosnan</t>
  </si>
  <si>
    <t>s2636</t>
  </si>
  <si>
    <t>The Dealer</t>
  </si>
  <si>
    <t>Ahmed Saleh</t>
  </si>
  <si>
    <t>Ahmed El Sakka, Khaled El Nabawy, Mai Selim, Nedal El Shafey, Boris Abramov, Selami ≈ûahin</t>
  </si>
  <si>
    <t>s2941</t>
  </si>
  <si>
    <t>Jada</t>
  </si>
  <si>
    <t>Kumaran</t>
  </si>
  <si>
    <t>Kathir, Kishore Kumar G., Roshini, Yogi Babu, Kishore</t>
  </si>
  <si>
    <t>s3956</t>
  </si>
  <si>
    <t>Pinky Memsaab</t>
  </si>
  <si>
    <t>Shazia Ali Khan</t>
  </si>
  <si>
    <t>Hajira Yamin, Kiran Malik, Adnan Jaffar, Sunny Hinduja, Khalid Ahmed, Shamim Hilaly, Hajrah Khan, Ahmed Ali Khan</t>
  </si>
  <si>
    <t>Pakistan, United Arab Emirates</t>
  </si>
  <si>
    <t>s3963</t>
  </si>
  <si>
    <t>15 August</t>
  </si>
  <si>
    <t>Swapnaneel Jayakar</t>
  </si>
  <si>
    <t>Rahul Pethe, Mrunmayee Deshpande, Adinath Kothare, Vaibhav Mangale, Jaywant Wadkar, Satish Pulekar, Naina Apte, Uday Tikekar</t>
  </si>
  <si>
    <t>s4047</t>
  </si>
  <si>
    <t>Everyday I Love You</t>
  </si>
  <si>
    <t>Enrique Gil, Liza Soberano, Gerald Anderson, Aiko Melendez, Carmina Villaroel, Ariel Rivera, Marissa Delgado, Liza Lorena</t>
  </si>
  <si>
    <t>s4269</t>
  </si>
  <si>
    <t>Bird Box</t>
  </si>
  <si>
    <t>Susanne Bier</t>
  </si>
  <si>
    <t>Sandra Bullock, Trevante Rhodes, John Malkovich, Sarah Paulson, BD Wong, Jacki Weaver, Rosa Salazar, Danielle Macdonald, Lil Rel Howery, Tom Hollander</t>
  </si>
  <si>
    <t>s4347</t>
  </si>
  <si>
    <t>Power Paandi</t>
  </si>
  <si>
    <t>Dhanush</t>
  </si>
  <si>
    <t>Rajkiran, Dhanush, Prasanna, Chaya Singh, Revathy, Madonna Sebastian, Vidyullekha Raman</t>
  </si>
  <si>
    <t>s4433</t>
  </si>
  <si>
    <t>Dhoondte Reh Jaoge</t>
  </si>
  <si>
    <t>Umesh Shukla</t>
  </si>
  <si>
    <t>Paresh Rawal, Kunal Khemu, Sonu Sood, Soha Ali Khan, Johnny Lever, Dilip Joshi, Asrani, Malay Chakrabarty, Razak Khan, Hrishitaa Bhatt</t>
  </si>
  <si>
    <t>s4534</t>
  </si>
  <si>
    <t>Private Life</t>
  </si>
  <si>
    <t>Tamara Jenkins</t>
  </si>
  <si>
    <t>Paul Giamatti, Kathryn Hahn, Kayli Carter, Molly Shannon, John Carroll Lynch, Denis O'Hare, Desmin Borges, Tracee Chimo, Siobhan Fallon Hogan, Emily Robinson</t>
  </si>
  <si>
    <t>s4631</t>
  </si>
  <si>
    <t>Quincy</t>
  </si>
  <si>
    <t>Rashida Jones, Alan Hicks</t>
  </si>
  <si>
    <t>Quincy Jones</t>
  </si>
  <si>
    <t>s4706</t>
  </si>
  <si>
    <t>The Guernsey Literary and Potato Peel Pie Society</t>
  </si>
  <si>
    <t>Lily James, Michiel Huisman, Penelope Wilton, Tom Courtenay, Jessica Brown Findlay, Katherine Parkinson, Matthew Goode</t>
  </si>
  <si>
    <t>s4723</t>
  </si>
  <si>
    <t>Fitoor</t>
  </si>
  <si>
    <t>Aditya Roy Kapoor, Katrina Kaif, Tabu, Rahul Bhatt, Lara Dutta, Akshay Oberoi, Aditi Rao Hydari, Ajay Devgn</t>
  </si>
  <si>
    <t>s4756</t>
  </si>
  <si>
    <t>Parmanu: The Story of Pokhran</t>
  </si>
  <si>
    <t>John Abraham, Boman Irani, Diana Penty, Anuja Sathe, Yogendra Tikku, Aditya Hitkari, Vikas Kumar, Ajay Shankar, Darshan Pandya, Mark Benington</t>
  </si>
  <si>
    <t>s5084</t>
  </si>
  <si>
    <t>Milada</t>
  </si>
  <si>
    <t>David Mrnka</t>
  </si>
  <si>
    <t>Ayelet Zurer, Robert Gant, Vica Kerekes, A≈àa Geislerov√°, Ivana Ch√Ωlkov√°, Vladim√≠r Javorsk√Ω, Dagmar Bl√°hov√°, Jarom√≠r Dulava, Martin Pechl√°t, Brian Caspe</t>
  </si>
  <si>
    <t>Czech Republic, United States</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</si>
  <si>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</si>
  <si>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</si>
  <si>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</si>
  <si>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</si>
  <si>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</si>
  <si>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s5967</t>
  </si>
  <si>
    <t>15-Aug</t>
  </si>
  <si>
    <t>s6010</t>
  </si>
  <si>
    <t>3 Heroines</t>
  </si>
  <si>
    <t>Iman Brotoseno</t>
  </si>
  <si>
    <t>Reza Rahadian, Bunga Citra Lestari, Tara Basro, Chelsea Islan</t>
  </si>
  <si>
    <t>s6500</t>
  </si>
  <si>
    <t>Clive Davis: The Soundtrack of Our Lives</t>
  </si>
  <si>
    <t>Chris Perkel</t>
  </si>
  <si>
    <t>Clive Davis</t>
  </si>
  <si>
    <t>s6503</t>
  </si>
  <si>
    <t>Clouds of Sils Maria</t>
  </si>
  <si>
    <t>Juliette Binoche, Kristen Stewart, Chlo√´ Grace Moretz, Lars Eidinger, Johnny Flynn, Angela Winkler, Hanns Zischler, Brady Corbet</t>
  </si>
  <si>
    <t>France, Germany, Switzerland</t>
  </si>
  <si>
    <t>s6668</t>
  </si>
  <si>
    <t>Eh Janam Tumhare Lekhe</t>
  </si>
  <si>
    <t>Harjit Singh</t>
  </si>
  <si>
    <t>Pavan Malhotra, Sudhanshu Aggarwal, Arjuna Bhalla, Avrinder Kaur, Arvinder Bhatti, Master Yuvraj, Jai Bharti, Gagandeep Singh</t>
  </si>
  <si>
    <t>s6736</t>
  </si>
  <si>
    <t>Fallen</t>
  </si>
  <si>
    <t>Denzel Washington, John Goodman, Donald Sutherland, Embeth Davidtz, James Gandolfini, Elias Koteas, Gabriel Casseus, Michael J. Pagan, Robert Joy</t>
  </si>
  <si>
    <t>s6950</t>
  </si>
  <si>
    <t>Heartbreakers</t>
  </si>
  <si>
    <t>David Mirkin</t>
  </si>
  <si>
    <t>Sigourney Weaver, Jennifer Love Hewitt, Ray Liotta, Jason Lee, Gene Hackman, Anne Bancroft, Jeffrey Jones, Nora Dunn, Ricky Jay, Zach Galifianakis</t>
  </si>
  <si>
    <t>s7054</t>
  </si>
  <si>
    <t>Ideachi Kalpana</t>
  </si>
  <si>
    <t>Sachin</t>
  </si>
  <si>
    <t>Bhargavi Chirmuley, Mahesh Kothare, Sachin, Ashok Saraf, Nirmiti Sawant</t>
  </si>
  <si>
    <t>s7187</t>
  </si>
  <si>
    <t>Khosla Ka Ghosla</t>
  </si>
  <si>
    <t>Anupam Kher, Boman Irani, Parvin Dabas, Tara Sharma, Navin Nischol, Kiran Juneja, Ranvir Shorey, Vinod Nagpal, Vinay Pathak, Nitish Pandey</t>
  </si>
  <si>
    <t>s7191</t>
  </si>
  <si>
    <t>Kia and Cosmos</t>
  </si>
  <si>
    <t>Sudipto Roy</t>
  </si>
  <si>
    <t>Ritwika Pal, Swastika Mukherjee, Joy Sengupta</t>
  </si>
  <si>
    <t>s7583</t>
  </si>
  <si>
    <t>Nibunan</t>
  </si>
  <si>
    <t>Arun Vaidyanathan</t>
  </si>
  <si>
    <t>Arjun, Prasanna, Varalakshmi Sarathkumar, Sruthi Hariharan, Vaibhav Reddy, Suman, Suhasini, Krishna Sekhar</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</si>
  <si>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</si>
  <si>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</si>
  <si>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</si>
  <si>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</si>
  <si>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s7673</t>
  </si>
  <si>
    <t>Operation Mekong</t>
  </si>
  <si>
    <t>Eddie Peng, Zhang Hanyu, Carl Ng, Ken Lo, Pawarith Monkolpisit, Jonathan Wu</t>
  </si>
  <si>
    <t>s7824</t>
  </si>
  <si>
    <t>Railroad Tigers</t>
  </si>
  <si>
    <t>Ding Sheng</t>
  </si>
  <si>
    <t>Jackie Chan, Zitao Huang, Jaycee Chan, Wang Kai, Hiroyuki Ikeuchi, Sang Ping, Alan Ng, Xu Fan, Darren Wang</t>
  </si>
  <si>
    <t>s8318</t>
  </si>
  <si>
    <t>The Gathering</t>
  </si>
  <si>
    <t>Cut Mini Theo, Tora Sudiro, Aida Nurmala, Surya Saputra, Rachel Maryam Sayidina, Trey Gondokusumo, Lili Harahap, Aurora Yahya, Wilza Lubis, Nico Siahaan</t>
  </si>
  <si>
    <t>s8449</t>
  </si>
  <si>
    <t>The Peacemaker</t>
  </si>
  <si>
    <t>Mimi Leder</t>
  </si>
  <si>
    <t>George Clooney, Nicole Kidman, Marcel Iures, Aleksandr Baluev, Rene Medvesek, Gary Werntz, Randall Batinkoff, Jim Haynie, Alexander Strobele, Holt McCallany</t>
  </si>
  <si>
    <t>s8460</t>
  </si>
  <si>
    <t>The Plan</t>
  </si>
  <si>
    <t>Keerthi</t>
  </si>
  <si>
    <t>Anant Nag, Koustubh Jayakumar, Hemanth, Shreeram, Jay, Sanath, Pramod Shetty, Harish Roy</t>
  </si>
  <si>
    <t>s8499</t>
  </si>
  <si>
    <t>The Score</t>
  </si>
  <si>
    <t>Robert De Niro, Edward Norton, Marlon Brando, Angela Bassett, Gary Farmer, Paul Soles, Jamie Harrold, Serge Houde</t>
  </si>
  <si>
    <t>Germany, Canada, United States</t>
  </si>
  <si>
    <t>s8638</t>
  </si>
  <si>
    <t>Trumbo</t>
  </si>
  <si>
    <t>Bryan Cranston, Diane Lane, Elle Fanning, John Goodman, Helen Mirren, Louis C.K., Alan Tudyk, Michael Stuhlbarg, Adewale Akinnuoye-Agbaje, Dean O'Gorman</t>
  </si>
  <si>
    <t>s8714</t>
  </si>
  <si>
    <t>Welcome 2 Karachi</t>
  </si>
  <si>
    <t>Ashish R. Mohan</t>
  </si>
  <si>
    <t>Arshad Warsi, Jacky Bhagnani, Lauren Gottlieb, Dalip Tahil, Pavan Malhotra, Ayub Khoso, Adnan Shah</t>
  </si>
  <si>
    <t>s8767</t>
  </si>
  <si>
    <t>XXx</t>
  </si>
  <si>
    <t>Vin Diesel, Asia Argento, Marton Csokas, Samuel L. Jackson, Danny Trejo, Michael Roof, Tom Everett, Richy M√ºller, William Hope, Werner Daehn</t>
  </si>
  <si>
    <t>s8</t>
  </si>
  <si>
    <t>Sankofa</t>
  </si>
  <si>
    <t>Haile Gerima</t>
  </si>
  <si>
    <t>Kofi Ghanaba, Oyafunmike Ogunlano, Alexandra Duah, Nick Medley, Mutabaruka, Afemo Omilami, Reggie Carter, Mzuri</t>
  </si>
  <si>
    <t>United States, Ghana, Burkina Faso, United Kingdom, Germany, Ethiopia</t>
  </si>
  <si>
    <t>125 min</t>
  </si>
  <si>
    <t>s191</t>
  </si>
  <si>
    <t>Thimmarusu</t>
  </si>
  <si>
    <t>Sharan Koppisetty</t>
  </si>
  <si>
    <t>Satya Dev, Priyanka Jawalkar, Brahmaji</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</si>
  <si>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</si>
  <si>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</si>
  <si>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</si>
  <si>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s560</t>
  </si>
  <si>
    <t>Air Force One</t>
  </si>
  <si>
    <t>Harrison Ford, Gary Oldman, Glenn Close, Wendy Crewson, Paul Guilfoyle, William H. Macy, Liesel Matthews, Dean Stockwell, Xander Berkeley, Bill Smitrovich, Elya Baskin, David Vadim, Tom Everett, Spencer Garrett, Philip Baker Hall</t>
  </si>
  <si>
    <t>s655</t>
  </si>
  <si>
    <t>#Selfie</t>
  </si>
  <si>
    <t>Flavia Hojda, Crina Semciuc, Olimpia Melinte, Sali Levent, Vlad Logigan, Alex CƒÉlin, Alina Chivulescu, RƒÉzvan Vasilescu</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</si>
  <si>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</si>
  <si>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</si>
  <si>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</si>
  <si>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</si>
  <si>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</si>
  <si>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s1969</t>
  </si>
  <si>
    <t>High &amp; Low The Worst</t>
  </si>
  <si>
    <t>Kazuma Kawamura, Jun Shison, Yuki Yamada, Hokuto Yoshino, Goki Maeda, Ryuji Sato, Fuju Kamio, Jin Shirasu, Yuta Nakatsuka, Hayato Komori, Akihisa Shiono, Yo Aoi, Shin Koyanagi, Atsushi Arai, Ryotaro Sakaguchi</t>
  </si>
  <si>
    <t>s2277</t>
  </si>
  <si>
    <t>Inkaar</t>
  </si>
  <si>
    <t>Arjun Rampal, Chitrangada Singh, Deepti Naval, Kanwaljeet Singh, Rehana Sultan, Vipin Sharma, Kaizaad Kotwal, Sujata Sehgal, Shivani Tanksale, Asheesh Kapur</t>
  </si>
  <si>
    <t>s2285</t>
  </si>
  <si>
    <t>Penalty</t>
  </si>
  <si>
    <t>Shubham Singh</t>
  </si>
  <si>
    <t>Lukram Smil, Manjot Singh, Shashank Arora, Kay Kay Menon, Aakash Dabhade, Srishti Jain, Bijou Thaangjam, Mohit Nain, Ashwin Kaushal</t>
  </si>
  <si>
    <t>s3531</t>
  </si>
  <si>
    <t>Article 15</t>
  </si>
  <si>
    <t>Anubhav Sinha</t>
  </si>
  <si>
    <t>Ayushmann Khurrana, Nassar, Manoj Pahwa, Kumud Mishra, Isha Talwar, Sayani Gupta, Mohammed Zeeshan Ayyub, Subhrajyoti Barat, Sushil Pandey, Aakash Dabhade</t>
  </si>
  <si>
    <t>s3766</t>
  </si>
  <si>
    <t>Luka Chuppi</t>
  </si>
  <si>
    <t>Laxman Utekar</t>
  </si>
  <si>
    <t>Kartik Aaryan, Kriti Sanon, Pankaj Tripathi, Vinay Pathak, Aparshakti Khurana, Atul Srivastava, Alka Amin</t>
  </si>
  <si>
    <t>s3859</t>
  </si>
  <si>
    <t>The Wandering Earth</t>
  </si>
  <si>
    <t>Frant Gwo</t>
  </si>
  <si>
    <t>Jing Wu, Chuxiao Qu, Jinmai Zhao, Li Guangjie, Ng Man-Tat, Mike Kai Sui, Qu Jingjing, Yichi Zhang, Yang Haoyu, Arkady Sharogradsky, Hongchen Li, Lei Jiayin, Yi Yang, Zhigang Jiang, Huan Zhang</t>
  </si>
  <si>
    <t>s3891</t>
  </si>
  <si>
    <t>Njan Prakashan</t>
  </si>
  <si>
    <t>Sathyan Anthikad</t>
  </si>
  <si>
    <t>Fahadh Faasil, Sreenivasan, Nikhila Vimal, Devika Sanjay, Anju Kurian, K.P.A.C. Lalitha</t>
  </si>
  <si>
    <t>s4021</t>
  </si>
  <si>
    <t>Finally Found Someone</t>
  </si>
  <si>
    <t>John Lloyd Cruz, Sarah Geronimo, Enchong Dee, Christian Bables, Joey Marquez, Yayo Aguila, Tetchie Agbayani, Dennis Padilla, Leo Rialp, Alwyn Uytingco</t>
  </si>
  <si>
    <t>s4068</t>
  </si>
  <si>
    <t>Qui√©n te cantar√°</t>
  </si>
  <si>
    <t>Carlos Vermut</t>
  </si>
  <si>
    <t>Najwa Nimri, Eva Llorach, Carme Elias, Natalia de Molina, Juli√°n Villagr√°n, Ignacio Mateos, Lorena Iglesias, Vicenta N'Dongo, Inma Cuevas, Per-Olav Sorensen</t>
  </si>
  <si>
    <t>s4074</t>
  </si>
  <si>
    <t>Four Sisters and a Wedding</t>
  </si>
  <si>
    <t>Bea Alonzo, Toni Gonzaga, Angel Locsin, Shaina Magdayao, Enchong Dee, Sam Milby, Angeline Quinto, Coney Reyes</t>
  </si>
  <si>
    <t>s4158</t>
  </si>
  <si>
    <t>Habibie &amp; Ainun</t>
  </si>
  <si>
    <t>Faozan Rizal</t>
  </si>
  <si>
    <t>Reza Rahadian, Bunga Citra Lestari, Tio Pakusadewo, Ratna Riantiarno, Mike Lucock, Vitta Mariana Barrazza, Christoffer Nelwan</t>
  </si>
  <si>
    <t>s4191</t>
  </si>
  <si>
    <t>Pandigai</t>
  </si>
  <si>
    <t>Feroz</t>
  </si>
  <si>
    <t>Kreshna, Anandhi, Saravanan, Madhusudhanan, Black Pandi, Nitin Sathyaa, Aruldass, Karunas, Shanmugha Rajan, Prinz Nithik</t>
  </si>
  <si>
    <t>s4243</t>
  </si>
  <si>
    <t>Taylor Swift reputation Stadium Tour</t>
  </si>
  <si>
    <t>s5021</t>
  </si>
  <si>
    <t>Tu Hai Mera Sunday</t>
  </si>
  <si>
    <t>Milind Dhaimade</t>
  </si>
  <si>
    <t>Barun Sobti, Shahana Goswami, Vishal Malhotra, Avinash Tiwary, Rasika Dugal, Maanvi Gagroo, Nakul Bhalla, Jay Upadhyay</t>
  </si>
  <si>
    <t>s6047</t>
  </si>
  <si>
    <t>A Most Violent Year</t>
  </si>
  <si>
    <t>J.C. Chandor</t>
  </si>
  <si>
    <t>Oscar Isaac, Jessica Chastain, David Oyelowo, Albert Brooks, Elyes Gabel, Catalina Sandino Moreno, Christopher Abbott, Peter Gerety, Alessandro Nivola</t>
  </si>
  <si>
    <t>s6132</t>
  </si>
  <si>
    <t>Amar's Hands</t>
  </si>
  <si>
    <t>Khaled Youssef</t>
  </si>
  <si>
    <t>Ghadah Abdulrazeq, Wafaa Amer, Hassan El Raddad, Houria Farghally, Sabry Fawwaz</t>
  </si>
  <si>
    <t>s6255</t>
  </si>
  <si>
    <t>Bawarchi</t>
  </si>
  <si>
    <t>Rajesh Khanna, A.K. Hangal, Durga Khote, Jaya Bhaduri, Kali Bannerjee, Usha Kiran, Asrani, Paintal</t>
  </si>
  <si>
    <t>s6403</t>
  </si>
  <si>
    <t>Cake</t>
  </si>
  <si>
    <t>Asim Abbasi</t>
  </si>
  <si>
    <t>Aamina Sheikh, Sanam Saeed, Adnan Malik, Mohammad Ahmad, Beo Rana Zafar, Faris Khalid, Hira Hussain, Mikaal Zulfiqar</t>
  </si>
  <si>
    <t>United Kingdom, Pakistan</t>
  </si>
  <si>
    <t>s6429</t>
  </si>
  <si>
    <t>Casino Tycoon</t>
  </si>
  <si>
    <t>s7138</t>
  </si>
  <si>
    <t>John Day</t>
  </si>
  <si>
    <t>Ahishor Solomon</t>
  </si>
  <si>
    <t>Naseeruddin Shah, Randeep Hooda, Shernaz Patel, Elena Kazan, Sharat Saxena, Vipin Sharma, Denzil Smith, Kenneth Desai, Sushil Pandey</t>
  </si>
  <si>
    <t>s7640</t>
  </si>
  <si>
    <t>Ocean's Twelve</t>
  </si>
  <si>
    <t>George Clooney, Brad Pitt, Matt Damon, Catherine Zeta-Jones, Andy Garcia, Don Cheadle, Bernie Mac, Julia Roberts, Casey Affleck, Scott Caan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</si>
  <si>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</si>
  <si>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</si>
  <si>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</si>
  <si>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</si>
  <si>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s7991</t>
  </si>
  <si>
    <t>SGT. Will Gardner</t>
  </si>
  <si>
    <t>Max Martini</t>
  </si>
  <si>
    <t>Max Martini, Omari Hardwick, Lily Rabe, Elisabeth R√∂hm, Robert Patrick, Dermot Mulroney, Gary Sinise, JoBeth Williams, Luis Bordonada, Leo Martini</t>
  </si>
  <si>
    <t>s8162</t>
  </si>
  <si>
    <t>Tees Maar Khan</t>
  </si>
  <si>
    <t>Farah Khan</t>
  </si>
  <si>
    <t>Katrina Kaif, Akshay Kumar, Akshaye Khanna, Arya Babbar, Rajiv Lakshman, Raghu Ram, Vijay Maurya, Dharampal, Ali Asghar, Murli Sharma</t>
  </si>
  <si>
    <t>s8468</t>
  </si>
  <si>
    <t>The Prison</t>
  </si>
  <si>
    <t>Na Hyeon</t>
  </si>
  <si>
    <t>Suk-kyu Han, Rae-won Kim, Kyeong-yeong Lee, Woong-in Jeong, Jae-yun Jo, Sung-rok Shin, Kim Sung-kyun, Kwak Min-ho</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</si>
  <si>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</si>
  <si>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</si>
  <si>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</si>
  <si>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</si>
  <si>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</si>
  <si>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</si>
  <si>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</si>
  <si>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</si>
  <si>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</si>
  <si>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s8592</t>
  </si>
  <si>
    <t>Time Please</t>
  </si>
  <si>
    <t>Sameer Vidwans</t>
  </si>
  <si>
    <t>Priya Bapat, Siddarth Jadhav, Umesh Kamat, Sai Tamhankar, Vandana Gupte</t>
  </si>
  <si>
    <t>s8653</t>
  </si>
  <si>
    <t>Ugly</t>
  </si>
  <si>
    <t>Rahul Bhat, Ronit Roy, Tejaswini Kolhapure, Vineet Kumar Singh, Surveen Chawla, Siddhant Kapoor, Girish Kulkarni, Abir Goswami, Madhavi Singh, Anshikaa Shrivastava, Murari Kumar, Sandesh Jadhav</t>
  </si>
  <si>
    <t>s8681</t>
  </si>
  <si>
    <t>Viswasapoorvam Mansoor</t>
  </si>
  <si>
    <t>P.T. Kunju Muhammad</t>
  </si>
  <si>
    <t>Roshan Mathew, Asha Sarath, Prayaga Martin, Zarina Wahab, Renji Panicker, Leona Lishoy, Santhosh Keezhattoor, Sunil Sukhada</t>
  </si>
  <si>
    <t>s556</t>
  </si>
  <si>
    <t>Snowpiercer</t>
  </si>
  <si>
    <t>Chris Evans, Song Kang-ho, Ed Harris, John Hurt, Tilda Swinton, Jamie Bell, Octavia Spencer, Ewen Bremner, Alison Pill, Adnan Haskovic, Vlad Ivanov, Ko A-sung, Luke Pasqualino</t>
  </si>
  <si>
    <t>South Korea, Czech Republic</t>
  </si>
  <si>
    <t>126 min</t>
  </si>
  <si>
    <t>s580</t>
  </si>
  <si>
    <t>Midnight Run</t>
  </si>
  <si>
    <t>Martin Brest</t>
  </si>
  <si>
    <t>Robert De Niro, Charles Grodin, Yaphet Kotto, John Ashton, Dennis Farina, Joe Pantoliano, Richard Foronjy, Robert Miranda, Jack Kehoe, Wendy Phillips, Philip Baker Hall</t>
  </si>
  <si>
    <t>s899</t>
  </si>
  <si>
    <t>Dear Affy</t>
  </si>
  <si>
    <t>Samuel Olatunji</t>
  </si>
  <si>
    <t>Kehinde Bankole, Enyinna Nwigwe, Williams Uchemba, Toyin Abraham, Bimbo Ademoye, Timini Egbuson, Uzor Arukwe, Bimbo Akintola, Faithia Williams, Odunlade Adekola, Teni Entertainer, Bianca Ugo</t>
  </si>
  <si>
    <t>s1001</t>
  </si>
  <si>
    <t>Wild Dog</t>
  </si>
  <si>
    <t>Nagarjuna Akkineni, Dia Mirza, Saiyami Kher, Atul Kulakarni, Bilal Hussain, Ali Reza, Mayank Parakh</t>
  </si>
  <si>
    <t>s1016</t>
  </si>
  <si>
    <t>American Me</t>
  </si>
  <si>
    <t>Edward James Olmos</t>
  </si>
  <si>
    <t>Edward James Olmos, William Forsythe, Pepe Serna, Danny De La Paz, Evelina Fernandez, Cary-Hiroyuki Tagawa, Daniel Villarreal, Sal Lopez, Daniel Haro, Domingo Ambriz</t>
  </si>
  <si>
    <t>s1442</t>
  </si>
  <si>
    <t>Hello Brother</t>
  </si>
  <si>
    <t>Sohail Khan</t>
  </si>
  <si>
    <t>Salman Khan, Arbaaz Khan, Rani Mukerji, Johny Lever, Neeraj Vora, Shakti Kapoor, Razak Khan, Sulabha Arya</t>
  </si>
  <si>
    <t>s1870</t>
  </si>
  <si>
    <t>Ginny Weds Sunny</t>
  </si>
  <si>
    <t>Puneet Khanna</t>
  </si>
  <si>
    <t>Yami Gautam, Vikrant Massey, Suhail Nayyar, Ayesha Raza Mishra, Isha Talwar, Rajeev Gupta</t>
  </si>
  <si>
    <t>s2251</t>
  </si>
  <si>
    <t>The Old Guard</t>
  </si>
  <si>
    <t>Gina Prince-Bythewood</t>
  </si>
  <si>
    <t>Charlize Theron, KiKi Layne, Marwan Kenzari, Luca Marinelli, Harry Melling, Van Veronica Ngo, Matthias Schoenaerts, Chiwetel Ejiofor</t>
  </si>
  <si>
    <t>s2289</t>
  </si>
  <si>
    <t>Shaitan</t>
  </si>
  <si>
    <t>Rajeev Khandelwal, Kalki Koechlin, Gulshan Devaiah, Shiv Pandit, Kirti Kulhari, Neil Bhoopalam, Nikhil Chinappa, Rajit Kapoor, Rajkummar Rao, Pavan Malhotra</t>
  </si>
  <si>
    <t>s2339</t>
  </si>
  <si>
    <t>Krishna and His Leela</t>
  </si>
  <si>
    <t>Ravikanth Perepu</t>
  </si>
  <si>
    <t>Siddhu Jonnalagadda, Shraddha Srinath, Seerat Kapoor, Shalini Vadnikatti, Jhansi, Viva Harsha, Sampath Raj, Samyuktha Hornad</t>
  </si>
  <si>
    <t>s2411</t>
  </si>
  <si>
    <t>The Witch: Part 1 - The Subversion</t>
  </si>
  <si>
    <t>Park Hoon-jung</t>
  </si>
  <si>
    <t>Kim Da-mi, Cho Min-soo, Choi Woo-shik, Park Hee-soon, Choi Jung-woo, Ko Min-si, Oh Mi-hee, Kim Byung-ok</t>
  </si>
  <si>
    <t>s2730</t>
  </si>
  <si>
    <t>Kaal</t>
  </si>
  <si>
    <t>Soham Shah</t>
  </si>
  <si>
    <t>Ajay Devgn, Vivek Oberoi, John Abraham, Lara Dutta, Esha Deol, Vishal Malhotra, Kushal Punjabi, Vineet Sharma</t>
  </si>
  <si>
    <t>s3117</t>
  </si>
  <si>
    <t>The Two Popes</t>
  </si>
  <si>
    <t>Fernando Meirelles</t>
  </si>
  <si>
    <t>Anthony Hopkins, Jonathan Pryce, Juan Minuj√≠n</t>
  </si>
  <si>
    <t>s3204</t>
  </si>
  <si>
    <t>Why Me?</t>
  </si>
  <si>
    <t>Tudor Giurgiu</t>
  </si>
  <si>
    <t>Emilian Oprea, Mihai Constantin, Andreea Vasile, Dan Condurache, Liviu Pintileasa, Mihai Smarandache, Alin Florea, Lucretia Mandric</t>
  </si>
  <si>
    <t>Romania, Bulgaria, Hungary</t>
  </si>
  <si>
    <t>s3360</t>
  </si>
  <si>
    <t>Mehandi Circus</t>
  </si>
  <si>
    <t>Saravana Rajendran</t>
  </si>
  <si>
    <t>Madhampatti Rangaraj, Shweta Tripathi, Vela Ramamoorthy, Ankur Vikal, G. Marimuthu, Sunny Charles</t>
  </si>
  <si>
    <t>s3843</t>
  </si>
  <si>
    <t>Gatao 2: Rise of the King</t>
  </si>
  <si>
    <t>Yen Cheng-kuo</t>
  </si>
  <si>
    <t>Collin Chou, Jason Wang, Jack Kao, Tsai Chen-nan, Lu Hsueh-feng, Peng Sun</t>
  </si>
  <si>
    <t>s3949</t>
  </si>
  <si>
    <t>Suzzanna: Buried Alive</t>
  </si>
  <si>
    <t>Rocky Soraya, Anggy Umbara</t>
  </si>
  <si>
    <t>Luna Maya, Herjunot Ali, Teuku Rifnu Wikana, Verdi Solaiman, Alex Abbad</t>
  </si>
  <si>
    <t>s3974</t>
  </si>
  <si>
    <t>Verses of Love</t>
  </si>
  <si>
    <t>Fedi Nuril, Rianti Cartwright, Carissa Putri, Melanie Putria, Zaskia Adya Mecca, Surya Saputra, Dennis Adhiswara, Oka Antara</t>
  </si>
  <si>
    <t>s3976</t>
  </si>
  <si>
    <t>Sei</t>
  </si>
  <si>
    <t>Raj Babu</t>
  </si>
  <si>
    <t>Nakhul, Aanchal Munjal, Nassar, Prakash Raj, Thalaivasal Vijay, Manobala, Jeyan Cherthala, Annadurai Kannadasan</t>
  </si>
  <si>
    <t>s4025</t>
  </si>
  <si>
    <t>Triple Frontier</t>
  </si>
  <si>
    <t>Ben Affleck, Oscar Isaac, Charlie Hunnam, Pedro Pascal, Garrett Hedlund, Adria Arjona</t>
  </si>
  <si>
    <t>s4438</t>
  </si>
  <si>
    <t>Gaddar: the Traitor</t>
  </si>
  <si>
    <t>Harbhajan Mann, Manpneet Grewal, Ashish Duggal, Girja Shankar, Shavinder Mahal, Rupinder Roopi, Anita Meet, Tarsem Paul, Balkaran Wadding, Bobby Sandhu</t>
  </si>
  <si>
    <t>s4450</t>
  </si>
  <si>
    <t>Life in a ... Metro</t>
  </si>
  <si>
    <t>Anurag Basu</t>
  </si>
  <si>
    <t>Dharmendra, Irrfan Khan, Konkona Sen Sharma, Kay Kay Menon, Shilpa Shetty, Shiney Ahuja, Sharman Joshi, Kangana Ranaut, Nafisa Ali, Manoj Pahwa</t>
  </si>
  <si>
    <t>s4468</t>
  </si>
  <si>
    <t>Gun City</t>
  </si>
  <si>
    <t>Dani de la Torre</t>
  </si>
  <si>
    <t>Luis Tosar, Michelle Jenner, Vicente Romero, Manolo Solo, Paco Tous, Adriana Torrebejano, Pep Tosar, Jaime Lorente, Ernesto Alterio, Fernando Cayo</t>
  </si>
  <si>
    <t>s4473</t>
  </si>
  <si>
    <t>Dovlatov</t>
  </si>
  <si>
    <t>Aleksey German</t>
  </si>
  <si>
    <t>Milan Maric, Danila Kozlovsky, Helena Sujecka, Artur Beschastny, Anton Shagin, Svetlana Khodchenkova, Elena Lyadova, Piotr Gasowski, Eva Gerr, Hanna Sleszynska</t>
  </si>
  <si>
    <t>Russia, Poland, Serbia</t>
  </si>
  <si>
    <t>s4616</t>
  </si>
  <si>
    <t>Zindagi Kitni Haseen Hay</t>
  </si>
  <si>
    <t>Anjum Shahzad</t>
  </si>
  <si>
    <t>Feroze Khan, Sajal Ali, Jibrayl Ahmed Rajput, Alyy Khan, Shafqat Cheema, Nayyar Ejaz, Rashid Farooqi</t>
  </si>
  <si>
    <t>s4620</t>
  </si>
  <si>
    <t>Hold the Dark</t>
  </si>
  <si>
    <t>Jeffrey Wright, Alexander Skarsg√•rd, James Badge Dale, Riley Keough, Julian Black Antelope, Tantoo Cardinal, Macon Blair, Jonathan Whitesell, Peter McRobbie</t>
  </si>
  <si>
    <t>s4840</t>
  </si>
  <si>
    <t>B.A. Pass 2</t>
  </si>
  <si>
    <t>Shadab Khan</t>
  </si>
  <si>
    <t>Kritika Sachdeva, Sasho, Sanghmitra Hitaishi, Indraneil Sengupta, Saurabh Dubey, Shubhangi Latkar, Sukhbir Kaur Lamba, Arav Chowdharry</t>
  </si>
  <si>
    <t>s5173</t>
  </si>
  <si>
    <t>Bon Cop Bad Cop 2</t>
  </si>
  <si>
    <t>Alain Desrochers</t>
  </si>
  <si>
    <t>Patrick Huard, Colm Feore, Marc Beaupr√©, Noam Jenkins, Andreas Apergis, Mariana Mazza, Erik Knudsen, Sarah-Jeanne Labrosse, Lucie Laurier, Neil Crone, Catherine St-Laurent</t>
  </si>
  <si>
    <t>s6021</t>
  </si>
  <si>
    <t>5CM</t>
  </si>
  <si>
    <t>Herjunot Ali, Raline Shah, Fedi Nuril, Pevita Pearce, Saykoji, Denny Sumargo, Didi Petet, Firrina Sinatrya</t>
  </si>
  <si>
    <t>s6073</t>
  </si>
  <si>
    <t>Aajcha Divas Majha</t>
  </si>
  <si>
    <t>Chandrakant Kulkarni</t>
  </si>
  <si>
    <t>Sachin Khedekar, Ashwini Bhave, Mahesh Manjrekar, Hrishikesh Joshi, Satish Alekar, Sunil Tawde, Pushkar Shrotri, Anand Ingle</t>
  </si>
  <si>
    <t>s6231</t>
  </si>
  <si>
    <t>Bangkok Traffic (Love) Story</t>
  </si>
  <si>
    <t>Adisorn Tresirikasem</t>
  </si>
  <si>
    <t>Theeradej Wongpuapan, Sirin Horwang, Ungsumalynn Sirapatsakmetha, Panissara Phimpru, Taksaorn Paksukcharern, Charlie Trairat, Kazuki Yano</t>
  </si>
  <si>
    <t>s6307</t>
  </si>
  <si>
    <t>Big Kill</t>
  </si>
  <si>
    <t>Scott Martin</t>
  </si>
  <si>
    <t>Christoph Sanders, Jason Patric, Clint Glenn Hummel, Lou Diamond Phillips, Danny Trejo, Scott Martin, Elizabeth McLaughlin, Stephanie Beran, K.C. Clyde, Michael Par√©</t>
  </si>
  <si>
    <t>s6404</t>
  </si>
  <si>
    <t>Calendar Girls</t>
  </si>
  <si>
    <t>Madhur Bhandarkar</t>
  </si>
  <si>
    <t>Akanksha Puri, Avani Modi, Kyra Dutt, Ruhi Singh, Satarupa Pyne, Mita Vashisht, Keith Sequeira, Deepak Wadhwa, Indraneil Sengupta, Vikram Sakhalkar</t>
  </si>
  <si>
    <t>s6419</t>
  </si>
  <si>
    <t>Cappuccino</t>
  </si>
  <si>
    <t>Noushad</t>
  </si>
  <si>
    <t>Dharmajan Bolgatty, Aneesh Menon, Sunil Sukhada, Anita Lukmance, Kottayam Pradeep, Natasha Doshi, Hareesh Perumanna, Sharanya, Vineeth Mohan, Sudhi Koppa</t>
  </si>
  <si>
    <t>s6439</t>
  </si>
  <si>
    <t>Chaar¬†Sahibzaade</t>
  </si>
  <si>
    <t>Harry Baweja</t>
  </si>
  <si>
    <t>Om Puri</t>
  </si>
  <si>
    <t>s6959</t>
  </si>
  <si>
    <t>Her</t>
  </si>
  <si>
    <t>Joaquin Phoenix, Scarlett Johansson, Amy Adams, Rooney Mara, Olivia Wilde, Chris Pratt, Matt Letscher, Portia Doubleday</t>
  </si>
  <si>
    <t>s6989</t>
  </si>
  <si>
    <t>Hombanna</t>
  </si>
  <si>
    <t>Rakshith Thirthahalli</t>
  </si>
  <si>
    <t>Subbu Talabi, Dhanu Gowda, H.G. Dattatreya, Suchendra Prasad, Ambujakshi, Neenasam Ashwath</t>
  </si>
  <si>
    <t>s7239</t>
  </si>
  <si>
    <t>Kuldip Patwal: I Didn't Do It!</t>
  </si>
  <si>
    <t>Remy Kohli</t>
  </si>
  <si>
    <t>Deepak Dobriyal, Gulshan Devaiah, Raima Sen, Parvin Dabas, Anurag Arora, Jameel Khan, Priyanka Setia</t>
  </si>
  <si>
    <t>s7691</t>
  </si>
  <si>
    <t>P.S. I Love You</t>
  </si>
  <si>
    <t>Hilary Swank, Gerard Butler, Lisa Kudrow, Gina Gershon, James Marsters, Kathy Bates, Harry Connick Jr., Nellie McKay, Jeffrey Dean Morgan, Dean Winters</t>
  </si>
  <si>
    <t>s7736</t>
  </si>
  <si>
    <t>Philadelphia</t>
  </si>
  <si>
    <t>Tom Hanks, Denzel Washington, Jason Robards, Mary Steenburgen, Antonio Banderas, Ron Vawter, Robert Ridgely, Charles Napier, Lisa Summerour, Obba Babatund√©</t>
  </si>
  <si>
    <t>Classic Movies, Dramas, LGBTQ Movies</t>
  </si>
  <si>
    <t>s7834</t>
  </si>
  <si>
    <t>Rangreza</t>
  </si>
  <si>
    <t>Amir Mohiuddin</t>
  </si>
  <si>
    <t>Urwa Hocane, Bilal Ashraf, Gohar Rasheed, Saleem Mairaj, Ghana Ali, Shahid Naqvi</t>
  </si>
  <si>
    <t>s7939</t>
  </si>
  <si>
    <t>Sarivar Sari</t>
  </si>
  <si>
    <t>Madhura Velankar, Mohan Joshi, Nina Kulkarni, Manasi Salvi, Milind Gunaji, Shreyas Talpade, Bharat Jadhav</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</si>
  <si>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</si>
  <si>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</si>
  <si>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</si>
  <si>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s8241</t>
  </si>
  <si>
    <t>The Cell</t>
  </si>
  <si>
    <t>Tarek Al Eryan</t>
  </si>
  <si>
    <t>Ahmed Ezz, Mohamed Mamdouh, Samer al Masri, Amina Khalil, Ahmed Safwat, Ahmed Salah Hosny, A√Øcha Ben Ahmed, Rania Elkhatib, Riham Abdel Ghafour</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</si>
  <si>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</si>
  <si>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</si>
  <si>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</si>
  <si>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</si>
  <si>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</si>
  <si>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</si>
  <si>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s193</t>
  </si>
  <si>
    <t>C Kkompany</t>
  </si>
  <si>
    <t>Mithun Chakraborty, Tusshar Kapoor, Anupam Kher, Rajpal Yadav, Raima Sen, Dilip Prabhavalkar, Sanjay Mishra</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</si>
  <si>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</si>
  <si>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</si>
  <si>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</si>
  <si>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</si>
  <si>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s602</t>
  </si>
  <si>
    <t>The Karate Kid</t>
  </si>
  <si>
    <t>Ralph Macchio, Pat Morita, Elisabeth Shue, Martin Kove, Randee Heller, William Zabka, Ron Thomas, Rob Garrison</t>
  </si>
  <si>
    <t>s819</t>
  </si>
  <si>
    <t>The Mirror Has Two Faces</t>
  </si>
  <si>
    <t>Barbra Streisand, Jeff Bridges, Lauren Bacall, George Segal, Mimi Rogers, Pierce Brosnan, Brenda Vaccaro, Austin Pendleton, Elle Macpherson, Ali Marsh, Leslie Stefanson, Taina Elg, Lucy Avery Brooke, Amber Smith</t>
  </si>
  <si>
    <t>s948</t>
  </si>
  <si>
    <t>State of Play</t>
  </si>
  <si>
    <t>Kevin Macdonald</t>
  </si>
  <si>
    <t>Russell Crowe, Ben Affleck, Rachel McAdams, Helen Mirren, Robin Wright, Jason Bateman, Jeff Daniels, Michael Berresse, Harry Lennix</t>
  </si>
  <si>
    <t>s977</t>
  </si>
  <si>
    <t>Among Family</t>
  </si>
  <si>
    <t>Engin G√ºnaydƒ±n, Demet Evgar, Erdal √ñzyaƒücƒ±lar, Su Kutlu, Devrim Yakut, Fatih Artman, G√ºlse Birsel, ≈ûevket √áoruh, Derya Karada≈ü, Devin √ñzg√ºr √áƒ±nar</t>
  </si>
  <si>
    <t>s1036</t>
  </si>
  <si>
    <t>The Zookeeper's Wife</t>
  </si>
  <si>
    <t>Niki Caro</t>
  </si>
  <si>
    <t>Jessica Chastain, Johan Heldenbergh, Daniel Br√ºhl, Timothy Radford, Efrat Dor, Iddo Goldberg, Shira Haas, Michael McElhatton, Val Maloku, Goran Kostic</t>
  </si>
  <si>
    <t>Czech Republic, United Kingdom, United States</t>
  </si>
  <si>
    <t>s1377</t>
  </si>
  <si>
    <t>Kilometers and Kilometers</t>
  </si>
  <si>
    <t>Jeo Baby</t>
  </si>
  <si>
    <t>Tovino Thomas, India Jarvis, Joju George, Sidhartha Siva, Basil Joseph, Sudheesh, Parvathi T, Pauly Valsan</t>
  </si>
  <si>
    <t>s1389</t>
  </si>
  <si>
    <t>The White Tiger</t>
  </si>
  <si>
    <t>Ramin Bahrani</t>
  </si>
  <si>
    <t>Adarsh Gourav, Rajkummar Rao, Priyanka Chopra Jonas, Mahesh Manjrekar, Vijay Maurya</t>
  </si>
  <si>
    <t>s1744</t>
  </si>
  <si>
    <t>MOTHER</t>
  </si>
  <si>
    <t>Tatsushi Omori</t>
  </si>
  <si>
    <t>Masami Nagasawa, Sadao Abe, Daiken Okudaira</t>
  </si>
  <si>
    <t>s1958</t>
  </si>
  <si>
    <t>Real Steel</t>
  </si>
  <si>
    <t>Hugh Jackman, Dakota Goyo, Evangeline Lilly, Anthony Mackie, Kevin Durand, Hope Davis, James Rebhorn, Karl Yune, Olga Fonda, John Gatins</t>
  </si>
  <si>
    <t>Action &amp; Adventure, Sci-Fi &amp; Fantasy, Sports Movies</t>
  </si>
  <si>
    <t>s2021</t>
  </si>
  <si>
    <t>Dhh</t>
  </si>
  <si>
    <t>Manish Saini</t>
  </si>
  <si>
    <t>Naseeruddin Shah, Kahaan, Kuldeep Sodha</t>
  </si>
  <si>
    <t>s2272</t>
  </si>
  <si>
    <t>Dharam Sankat Mein</t>
  </si>
  <si>
    <t>Fuwad Khan</t>
  </si>
  <si>
    <t>Paresh Rawal, Annu Kapoor, Alka Badola Kaushal, Auritra Ghosh, Naseeruddin Shah, Manoj Raghubir Sharma, Rushita Pandya, Murli Sharma</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</si>
  <si>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</si>
  <si>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</si>
  <si>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</si>
  <si>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s3190</t>
  </si>
  <si>
    <t>Baby Dolls</t>
  </si>
  <si>
    <t>Vijay Kumar Arora</t>
  </si>
  <si>
    <t>Nirmal Rishi, Sonam Bajwa, Sukhwinder Chahal, Tania, Gurnam Bhullar</t>
  </si>
  <si>
    <t>s3375</t>
  </si>
  <si>
    <t>It Takes a Lunatic</t>
  </si>
  <si>
    <t>Billy Lyons</t>
  </si>
  <si>
    <t>United States, United Kingdom, Germany</t>
  </si>
  <si>
    <t>s3414</t>
  </si>
  <si>
    <t>Verses of Love 2</t>
  </si>
  <si>
    <t>Guntur Soeharjanto</t>
  </si>
  <si>
    <t>Fedi Nuril, Tatjana Saphira, Dewi Sandra, Chelsea Islan, Nur Fazura, Pandji Pragiwaksono, Arie Untung, Bront Palarae, Dewi Irawan</t>
  </si>
  <si>
    <t>s3769</t>
  </si>
  <si>
    <t>Stree</t>
  </si>
  <si>
    <t>Amar Kaushik</t>
  </si>
  <si>
    <t>Rajkummar Rao, Shraddha Kapoor, Pankaj Tripathi, Aparshakti Khurana, Abhishek Banerjee, Atul Srivastava</t>
  </si>
  <si>
    <t>s4020</t>
  </si>
  <si>
    <t>Everything About Her</t>
  </si>
  <si>
    <t>Angel Locsin, Xian Lim, Vilma Santos, Michael De Mesa, Nonie Buencamino, Khalil Ramos, Devon Seron, Alexa Ilacad, Nor Domingo, Robert Villar</t>
  </si>
  <si>
    <t>s4042</t>
  </si>
  <si>
    <t>The Love Affair</t>
  </si>
  <si>
    <t>Nuel Naval</t>
  </si>
  <si>
    <t>Richard Gomez, Dawn Zulueta, Bea Alonzo, Tom Rodriguez, Tetchie Agbayani, Al Tantay, Ana Capri, Ina Feleo</t>
  </si>
  <si>
    <t>s4075</t>
  </si>
  <si>
    <t>It Takes a Man and a Woman</t>
  </si>
  <si>
    <t>John Lloyd Cruz, Sarah Geronimo, Rowell Santiago, Al Tantay, Irma Adlawan, Joross Gamboa, Gio Alvarez, Matet De Leon, Miles Ocampo, Andre Garcia, Dante Rivero, Isabelle Daza</t>
  </si>
  <si>
    <t>s4152</t>
  </si>
  <si>
    <t>Virsa</t>
  </si>
  <si>
    <t>Arya Babbar, Kanwaljeet Singh, Gulshan Grover, Mehreen Raheel, Aparna Sharma, Aman Dhaliwal, Noman Ijaz</t>
  </si>
  <si>
    <t>India, Pakistan</t>
  </si>
  <si>
    <t>s4189</t>
  </si>
  <si>
    <t>Echcharikkai</t>
  </si>
  <si>
    <t>Sarjun</t>
  </si>
  <si>
    <t>Sathyaraj, Varalakshmi Sarathkumar, Kishore Kumar G., Vivek Rajgopal, Jayakumar, Yogi Babu, Soundar, L. Alice</t>
  </si>
  <si>
    <t>s4248</t>
  </si>
  <si>
    <t>Tim Minchin: So F**king Rock</t>
  </si>
  <si>
    <t>Tim Minchin</t>
  </si>
  <si>
    <t>s4356</t>
  </si>
  <si>
    <t>Happy as Lazzaro</t>
  </si>
  <si>
    <t>Alice Rohrwacher</t>
  </si>
  <si>
    <t>Adriano Tardiolo, Agnese Graziani, Alba Rohrwacher, Luca Chikovani, Tommaso Ragno, Sergi L√≥pez, Natalino Balasso, Carlo Tarmati, Pasqualina Scuncia, Nicoletta Braschi</t>
  </si>
  <si>
    <t>Italy, Switzerland, France, Germany</t>
  </si>
  <si>
    <t>s4604</t>
  </si>
  <si>
    <t>Sat Shri Akaal England</t>
  </si>
  <si>
    <t>Vikram Pradhan</t>
  </si>
  <si>
    <t>Ammy Virk, Monica Gill, Karamjit Anmol, Sardar Sohi, Jarnail Singh, Satwant Kaur, Harby Sangha, Baljinder Darapuri</t>
  </si>
  <si>
    <t>s4714</t>
  </si>
  <si>
    <t>Baaghi</t>
  </si>
  <si>
    <t>Sabir Khan</t>
  </si>
  <si>
    <t>Tiger Shroff, Shraddha Kapoor, Sudheer Babu, Paras Arora, Sunil Grover, Sourav Chakraborty, Shaurya Bhardawaj</t>
  </si>
  <si>
    <t>s4721</t>
  </si>
  <si>
    <t>Chillar Party</t>
  </si>
  <si>
    <t>Vikas Bahl, Nitesh Tiwari</t>
  </si>
  <si>
    <t>Irfan Khan, Raju, Sanath Menon, Rohan Grover, Naman Jain, Aarav Khanna, Vishesh Tiwari, Chinmai Chandranshuh, Vedant Desai, Shriya Sharma, Divji Handa</t>
  </si>
  <si>
    <t>s4727</t>
  </si>
  <si>
    <t>Highway</t>
  </si>
  <si>
    <t>Imtiaz Ali</t>
  </si>
  <si>
    <t>Randeep Hooda, Alia Bhatt, Durgesh Kumar, Pradeep Nagar</t>
  </si>
  <si>
    <t>s4736</t>
  </si>
  <si>
    <t>Tere Naal Love Ho Gaya</t>
  </si>
  <si>
    <t>Mandeep Kumar</t>
  </si>
  <si>
    <t>Riteish Deshmukh, Genelia D'Souza, Tinnu Anand, Om Puri, Smita Jaykar, Chitrashi Rawat, Navin Prabhakar, Kartar Cheema</t>
  </si>
  <si>
    <t>s5013</t>
  </si>
  <si>
    <t>Shubh Aarambh</t>
  </si>
  <si>
    <t>Amit Barot</t>
  </si>
  <si>
    <t>Harsh Chhaya, Prachi Shah, Bharat Chawda, Deeksha Joshi, Aarjav Trivedi, Prashant Barot, Harsha Bhavsar</t>
  </si>
  <si>
    <t>s5029</t>
  </si>
  <si>
    <t>Mute</t>
  </si>
  <si>
    <t>Alexander Skarsg√•rd, Paul Rudd, Justin Theroux</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</si>
  <si>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</si>
  <si>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</si>
  <si>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</si>
  <si>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</si>
  <si>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</si>
  <si>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s6077</t>
  </si>
  <si>
    <t>Abby Sen</t>
  </si>
  <si>
    <t>Abir Chatterjee, Raima Sen, Arunima Ghosh, Priyanka Sarkar, Sujan Mukherjee, Kanchan Mullick, Biswanath Basu, Bhaswar Chatterjee, Swagata Basu, Tuhin Mitra, Paran Banerjee, Kharaj Mukherjee, Chiranjit</t>
  </si>
  <si>
    <t>s6107</t>
  </si>
  <si>
    <t>Aisa Yeh Jahaan</t>
  </si>
  <si>
    <t>Biswajeet Bora</t>
  </si>
  <si>
    <t>Palash Sen, Ira Dubey, Yashpal Sharma, Tinnu Anand, Prisha Dabbas, Kymsleen Kholie, Satish Sharma</t>
  </si>
  <si>
    <t>s6169</t>
  </si>
  <si>
    <t>Ankur Arora Murder Case</t>
  </si>
  <si>
    <t>Sohail Tatari</t>
  </si>
  <si>
    <t>Kay Kay Menon, Tisca Chopra, Arjun Mathur, Paoli Dam, Vishakha Singh, Manish Chaudhary, Vishesh Tiwari, Harsh Chhaya</t>
  </si>
  <si>
    <t>s6314</t>
  </si>
  <si>
    <t>Bilu Rakkhosh</t>
  </si>
  <si>
    <t>Indrasis Acharya</t>
  </si>
  <si>
    <t>Joy Sengupta, Koneenica Banerjee, Kanchana Moitra, Pradip Mukherjee</t>
  </si>
  <si>
    <t>s6486</t>
  </si>
  <si>
    <t>Chupke Chupke</t>
  </si>
  <si>
    <t>Dharmendra, Sharmila Tagore, Amitabh Bachchan, Jaya Bhaduri, Om Prakash, Asrani, David Abraham, Usha Kiran, Lily Chakravarty, Keshto Mukherjee</t>
  </si>
  <si>
    <t>s6534</t>
  </si>
  <si>
    <t>Cool Hand Luke</t>
  </si>
  <si>
    <t>Stuart Rosenberg</t>
  </si>
  <si>
    <t>Paul Newman, George Kennedy, J.D. Cannon, Lou Antonio, Robert Drivas, Strother Martin, Jo Van Fleet, Harry Dean Stanton, Dennis Hopper, Joe Don Baker, James Gammon, Wayne Rogers</t>
  </si>
  <si>
    <t>s6634</t>
  </si>
  <si>
    <t>Donnie Brasco</t>
  </si>
  <si>
    <t>Al Pacino, Johnny Depp, Michael Madsen, Bruno Kirby, James Russo, Anne Heche, Zeljko Ivanek, Gerry Becker, Robert Miano, Zach Grenier</t>
  </si>
  <si>
    <t>s7072</t>
  </si>
  <si>
    <t>Indiana Jones and the Last Crusade</t>
  </si>
  <si>
    <t>Harrison Ford, Sean Connery, Denholm Elliott, Alison Doody, John Rhys-Davies, Julian Glover, River Phoenix, Michael Byrne, Kevork Malikyan, Robert Eddison</t>
  </si>
  <si>
    <t>s7095</t>
  </si>
  <si>
    <t>Iqbal</t>
  </si>
  <si>
    <t>Shreyas Talpade, Naseeruddin Shah, Girish Karnad, Shweta Prasad, Yatin Karyekar, Prateeksha Lonkar, Dilip Salgaonkar, Jyoti Joshi, Aadarsh Balakrishna, Gururaj Manepalli</t>
  </si>
  <si>
    <t>s7638</t>
  </si>
  <si>
    <t>Ocean's Eleven</t>
  </si>
  <si>
    <t>Lewis Milestone</t>
  </si>
  <si>
    <t>Frank Sinatra, Dean Martin, Sammy Davis Jr., Peter Lawford, Angie Dickinson, Richard Conte, Cesar Romero, Patrice Wymore, Joey Bishop</t>
  </si>
  <si>
    <t>s7745</t>
  </si>
  <si>
    <t>Pitaah</t>
  </si>
  <si>
    <t>Sanjay Dutt, Nandita Das, Om Puri, Jackie Shroff, Mita Vashisht, Sachin Khedekar, Anjan Srivastav, Dinesh Anand, Mink Singh, Siddharth</t>
  </si>
  <si>
    <t>s7792</t>
  </si>
  <si>
    <t>Premachi Goshta</t>
  </si>
  <si>
    <t>Atul Kulkarni, Sagarika Ghatge, Rohini Hattangadi, Sulekha Talvalkar, Meera Welankar, Satish Rajwade</t>
  </si>
  <si>
    <t>s8025</t>
  </si>
  <si>
    <t>Single</t>
  </si>
  <si>
    <t>Raditya Dika, Annisa Rawles, Chandra Liow, Pandji Pragiwaksono, Babe Cabita, Elvira Devinamira, Tinna Harahap, Pevita Pearce, Rinna Hassim, Dede Yusuf, Dewi Hughes</t>
  </si>
  <si>
    <t>s8125</t>
  </si>
  <si>
    <t>Super Nani</t>
  </si>
  <si>
    <t>Rekha, Randhir Kapoor, Sharman Joshi, Anupam Kher, Shweta Kumar, Varsha Usgaonkar, Rajesh Kumar, Shreya Narayan</t>
  </si>
  <si>
    <t>s106</t>
  </si>
  <si>
    <t>Angamaly Diaries</t>
  </si>
  <si>
    <t>Lijo Jose Pellissery</t>
  </si>
  <si>
    <t>Antony Varghese, Reshma Rajan, Binny Rinky Benjamin, Vineeth Vishwam, Kichu Tellus, Sreekanth Dasan, Sarath Kumar, Tito Wilson, Anandhu, Bitto Davis, Sinoj Varghese</t>
  </si>
  <si>
    <t>128 min</t>
  </si>
  <si>
    <t>s196</t>
  </si>
  <si>
    <t>EMI: Liya Hai To Chukana Padega</t>
  </si>
  <si>
    <t>Saurabh Kabra</t>
  </si>
  <si>
    <t>Sanjay Dutt, Arjun Rampal, Malaika Arora, Aashish Chaudhary, Neha Uberoi, Urmila Matondkar, Manoj Joshi, Daya Shankar Pandey, Pushkar Jog, Kulbhushan Kharbanda</t>
  </si>
  <si>
    <t>s542</t>
  </si>
  <si>
    <t>Truckbhar Swapna</t>
  </si>
  <si>
    <t>Pramod Pawar</t>
  </si>
  <si>
    <t>Makrand Deshpande, Kranti Redkar, Mukesh Rishi, Manoj Joshi, Smita Tambe, Aaditi Pohankar, Sahil Gilbile, Jyoti Joshi</t>
  </si>
  <si>
    <t>s595</t>
  </si>
  <si>
    <t>Star Trek</t>
  </si>
  <si>
    <t>J.J. Abrams</t>
  </si>
  <si>
    <t>Chris Pine, Zachary Quinto, Karl Urban, Zoe Saldana, Simon Pegg, John Cho, Anton Yelchin, Eric Bana, Leonard Nimoy, Bruce Greenwood, Ben Cross, Winona Ryder</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</si>
  <si>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</si>
  <si>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</si>
  <si>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</si>
  <si>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</si>
  <si>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</si>
  <si>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s960</t>
  </si>
  <si>
    <t>The Disciple</t>
  </si>
  <si>
    <t>Chaitanya Tamhane</t>
  </si>
  <si>
    <t>Aditya Modak, Arun Dravid, Sumitra Bhave, Deepika Bhide Bhagwat, Kiran Yadnyopavit, Abhishek Kale, Neela Khedkar, Makarand Mukund, Kristy Banerjee, Prasad Vanarse</t>
  </si>
  <si>
    <t>s1436</t>
  </si>
  <si>
    <t>Pieces of a Woman</t>
  </si>
  <si>
    <t>Korn√©l Mundrucz√≥</t>
  </si>
  <si>
    <t>Vanessa Kirby, Shia LaBeouf, Ellen Burstyn, Molly Parker, Sarah Snook, Iliza Shlesinger, Benny Safdie, Jimmie Fails</t>
  </si>
  <si>
    <t>Canada, Hungary, United States</t>
  </si>
  <si>
    <t>s1681</t>
  </si>
  <si>
    <t>TE3N</t>
  </si>
  <si>
    <t>Amitabh Bachchan, Nawazuddin Siddiqui, Vidya Balan, Mukesh Chhabra, Sabyasachi Chakraborty, Prakash Belawadi, Tota Roy Chowdhury, Padmavati Rao, Suneel Sinha</t>
  </si>
  <si>
    <t>s2274</t>
  </si>
  <si>
    <t>Gabbar Is Back</t>
  </si>
  <si>
    <t>Krish</t>
  </si>
  <si>
    <t>Akshay Kumar, Shruti Haasan, Sunil Grover, Kareena Kapoor, Ishita Vyas, Suman Talwar, Jaideep Ahlawat, Shruti Bapna</t>
  </si>
  <si>
    <t>s2278</t>
  </si>
  <si>
    <t>Madras Caf√©</t>
  </si>
  <si>
    <t>Shoojit Sircar</t>
  </si>
  <si>
    <t>John Abraham, Nargis Fakhri, Rashi Khanna, Avijit Dutt, Prakash Belawadi, Ajay Ratnam, Siddartha Basu, Agnello Dias, Dibang</t>
  </si>
  <si>
    <t>s2315</t>
  </si>
  <si>
    <t>Stardust</t>
  </si>
  <si>
    <t>Claire Danes, Michelle Pfeiffer, Robert De Niro, Charlie Cox, Sienna Miller, Ricky Gervais, Jason Flemyng, Rupert Everett, Peter O'Toole, Mark Strong, Kate Magowan, Ian McKellen</t>
  </si>
  <si>
    <t>s2364</t>
  </si>
  <si>
    <t>Wasp Network</t>
  </si>
  <si>
    <t>Pen√©lope Cruz, Edgar Ram√≠rez, Wagner Moura, Gael Garc√≠a Bernal, Ana de Armas, Leonardo Sbaraglia</t>
  </si>
  <si>
    <t>France, Brazil, Spain, Belgium</t>
  </si>
  <si>
    <t>s2475</t>
  </si>
  <si>
    <t>One Day We'll Talk About Today</t>
  </si>
  <si>
    <t>Rachel Amanda, Rio Dewanto, Shelia Dara, Donny Damara, Susan Bachtiar, Oka Antara, Niken Anjani, Ardhito Pramono</t>
  </si>
  <si>
    <t>s3033</t>
  </si>
  <si>
    <t>Made in China</t>
  </si>
  <si>
    <t>Mikhil Musale</t>
  </si>
  <si>
    <t>Rajkummar Rao, Boman Irani, Mouni Roy, Sumeet Vyas, Paresh Rawal, Gajraj Rao, Manoj Joshi, Sanjay Goradia, Amyra Dastur, Chittaranjan Tripathi, Abhishek Banerjee</t>
  </si>
  <si>
    <t>s3537</t>
  </si>
  <si>
    <t>Saawan</t>
  </si>
  <si>
    <t>Farhan Alam</t>
  </si>
  <si>
    <t>Karam Hussain, Arif Bahlim, Najiba Faiz, Saleem Mairaj, Imran Aslam, Daniyal Yousuf, Sohail Malik, Ali Hafiz</t>
  </si>
  <si>
    <t>s3784</t>
  </si>
  <si>
    <t>III Smoking Barrels</t>
  </si>
  <si>
    <t>Sanjib Dey</t>
  </si>
  <si>
    <t>Subrat Dutta, Indraneil Sengupta, Mandakini Goswami, Amrita Chattopadhyay, Nalneesh Neel, Niloy Sankar Gupta, Shiny Gogoi, Siddharth Boro</t>
  </si>
  <si>
    <t>s3835</t>
  </si>
  <si>
    <t>The Great Magician</t>
  </si>
  <si>
    <t>Yee Tung-Shing</t>
  </si>
  <si>
    <t>Tony Leung Chiu Wai, Lau Ching Wan, Zhou Xun, Wu Gang, Ni Yan, Paul Chun, Kenya Sawada, Lam Suet</t>
  </si>
  <si>
    <t>s3866</t>
  </si>
  <si>
    <t>Jo Pil-ho: The Dawning Rage</t>
  </si>
  <si>
    <t>Lee Jeong-beom</t>
  </si>
  <si>
    <t>Lee Sun-kyun, Jeon So-nee, Park Hae-joon, Song Young-chang, Park Byung-eun, Lim Hyung-kuk, Kim Min-jae, Kwon Han-sol, Nam Mun-cheol, Lim Cheol-su</t>
  </si>
  <si>
    <t>s4022</t>
  </si>
  <si>
    <t>Seven Sundays</t>
  </si>
  <si>
    <t>Ronaldo Valdez, Aga Muhlach, Dingdong Dantes, Enrique Gil, Cristine Reyes, Donita Rose, Ketchup Eusebio, Kean Cipriano</t>
  </si>
  <si>
    <t>s4040</t>
  </si>
  <si>
    <t>Starting Over Again</t>
  </si>
  <si>
    <t>Olivia M. Lamasan</t>
  </si>
  <si>
    <t>Piolo Pascual, Toni Gonzaga, Iza Calzado</t>
  </si>
  <si>
    <t>s4398</t>
  </si>
  <si>
    <t>BuyBust</t>
  </si>
  <si>
    <t>Erik Matti</t>
  </si>
  <si>
    <t>Anne Curtis, Brandon Vera, Victor Neri, Arjo Atayde, Levi Ignacio, Alex Calleja, Lao Rodriguez, Joross Gamboa, Ricky Pascua, Nonie Buencamino</t>
  </si>
  <si>
    <t>s4445</t>
  </si>
  <si>
    <t>Jatts in Golmaal</t>
  </si>
  <si>
    <t>Ksshitij Chaudhary</t>
  </si>
  <si>
    <t>Arya Babbar, Samiksha Singh, Gurpreet Guggi, Binnu Dhillon, Jaswinder Bhalla, B.N. Sharma, Veena Malik, Sardar Sohi</t>
  </si>
  <si>
    <t>s4562</t>
  </si>
  <si>
    <t>Delhi 6</t>
  </si>
  <si>
    <t>Abhishek Bachchan, Sonam Kapoor, Waheeda Rehman, Om Puri, Prem Chopra, Atul Kulkarni, Pavan Malhotra, Divya Dutta, Deepak Dobriyal, Sheeba Chaddha</t>
  </si>
  <si>
    <t>s4576</t>
  </si>
  <si>
    <t>Kaminey</t>
  </si>
  <si>
    <t>Shahid Kapoor, Priyanka Chopra, Deb Mukherjee, Shivkumar Subramaniam, Chandan Roy Sanyal, Hrishikesh Joshi, Amole Gupte, Patricia Bull, Carlos Paca, Eric Santos</t>
  </si>
  <si>
    <t>s4728</t>
  </si>
  <si>
    <t>I Hate Luv Storys</t>
  </si>
  <si>
    <t>Punit Malhotra</t>
  </si>
  <si>
    <t>Imran Khan, Sonam Kapoor, Sammir Dattani, Samir Soni, Kavin Dave, Bruna Abdullah</t>
  </si>
  <si>
    <t>s4801</t>
  </si>
  <si>
    <t>Tum Milo Toh Sahi</t>
  </si>
  <si>
    <t>Nana Patekar, Dimple Kapadia, Sunil Shetty, Vidya Malvade, Rehan Khan, Anjana Sukhani, Mohnish Bahl, Vrajesh Hirjee</t>
  </si>
  <si>
    <t>s5123</t>
  </si>
  <si>
    <t>Muramba</t>
  </si>
  <si>
    <t>Varun Narvekar</t>
  </si>
  <si>
    <t>Mithila Palkar, Amey Wagh, Sachin Khedekar, Chinmayi Sumit</t>
  </si>
  <si>
    <t>s5152</t>
  </si>
  <si>
    <t>Poster Boys</t>
  </si>
  <si>
    <t>Shreyas Talpade</t>
  </si>
  <si>
    <t>Sunny Deol, Bobby Deol, Shreyas Talpade, Sonali Kulkarni, Tripti Dimri, Samiksha Bhatnagar, Lovely Singh, Purnima Varma</t>
  </si>
  <si>
    <t>s5969</t>
  </si>
  <si>
    <t>‚ÄãGoli Soda 2</t>
  </si>
  <si>
    <t>Vijay Milton</t>
  </si>
  <si>
    <t>Samuthirakani, Bharath Seeni, Vinoth, Esakki Barath, Chemban Vinod Jose, Gautham Menon, Krisha Kurup, Subiksha</t>
  </si>
  <si>
    <t>s6150</t>
  </si>
  <si>
    <t>Amy</t>
  </si>
  <si>
    <t>Amy Winehouse, Lauren Gilbert</t>
  </si>
  <si>
    <t>s6249</t>
  </si>
  <si>
    <t>Basic Instinct</t>
  </si>
  <si>
    <t>Michael Douglas, Sharon Stone, George Dzundza, Jeanne Tripplehorn, Denis Arndt, Leilani Sarelle, Bruce A. Young, Chelcie Ross, Dorothy Malone, Wayne Knight, Daniel von Bargen, Stephen Tobolowsky</t>
  </si>
  <si>
    <t>Classic Movies, Thrillers</t>
  </si>
  <si>
    <t>s6605</t>
  </si>
  <si>
    <t>Dhamaal</t>
  </si>
  <si>
    <t>Sanjay Dutt, Riteish Deshmukh, Arshad Warsi, Aashish Chaudhary, Javed Jaffrey, Prem Chopra, Asrani, Tiku Talsania</t>
  </si>
  <si>
    <t>s6984</t>
  </si>
  <si>
    <t>Holding the Man</t>
  </si>
  <si>
    <t>Neil Armfield</t>
  </si>
  <si>
    <t>Ryan Corr, Craig Stott, Kerry Fox, Camilla Ah Kin, Sarah Snook, Guy Pearce, Anthony LaPaglia, Geoffrey Rush</t>
  </si>
  <si>
    <t>s7152</t>
  </si>
  <si>
    <t>Jupiter Ascending</t>
  </si>
  <si>
    <t>Lana Wachowski, Lilly Wachowski</t>
  </si>
  <si>
    <t>Mila Kunis, Channing Tatum, Sean Bean, Eddie Redmayne, Douglas Booth, Tuppence Middleton, Nikki Amuka-Bird, Christina Cole, James D'Arcy, Gugu Mbatha-Raw</t>
  </si>
  <si>
    <t>s7457</t>
  </si>
  <si>
    <t>Milk</t>
  </si>
  <si>
    <t>Sean Penn, Emile Hirsch, Josh Brolin, Diego Luna, James Franco, Alison Pill, Victor Garber, Denis O'Hare, Joseph Cross, Stephen Spinella, Lucas Grabeel, Brandon Boyce</t>
  </si>
  <si>
    <t>s7459</t>
  </si>
  <si>
    <t>Minnaminugu the FireFly</t>
  </si>
  <si>
    <t>Anil Thomas</t>
  </si>
  <si>
    <t>Surabhi Lakshmi, Krishnan Balakrishnan, Rebecca Santhosh, Prem Prakash, Archana Padmini</t>
  </si>
  <si>
    <t>s7812</t>
  </si>
  <si>
    <t>Queen of the Desert</t>
  </si>
  <si>
    <t>Nicole Kidman, James Franco, Damian Lewis, Jay Abdo, Robert Pattinson, Jenny Agutter, David Calder, Christopher Fulford, Nick Waring, Holly Earl, Sophie Linfield</t>
  </si>
  <si>
    <t>United States, Morocco</t>
  </si>
  <si>
    <t>s8004</t>
  </si>
  <si>
    <t>Sherlock Holmes</t>
  </si>
  <si>
    <t>Robert Downey Jr., Jude Law, Rachel McAdams, Mark Strong, Eddie Marsan, Robert Maillet, Geraldine James, Kelly Reilly, William Houston, James Fox, Hans Matheson</t>
  </si>
  <si>
    <t>United States, Germany, United Kingdom, Australia</t>
  </si>
  <si>
    <t>s8056</t>
  </si>
  <si>
    <t>Something's Gotta Give</t>
  </si>
  <si>
    <t>Nancy Meyers</t>
  </si>
  <si>
    <t>Jack Nicholson, Diane Keaton, Keanu Reeves, Frances McDormand, Amanda Peet, Jon Favreau, Paul Michael Glaser, Rachel Ticotin</t>
  </si>
  <si>
    <t>s8565</t>
  </si>
  <si>
    <t>The World Is Not Enough</t>
  </si>
  <si>
    <t>Michael Apted</t>
  </si>
  <si>
    <t>Pierce Brosnan, Sophie Marceau, Robert Carlyle, Denise Richards, Robbie Coltrane, Judi Dench, Desmond Llewelyn, John Cleese, Maria Grazia Cucinotta</t>
  </si>
  <si>
    <t>s8636</t>
  </si>
  <si>
    <t>True Grit</t>
  </si>
  <si>
    <t>Henry Hathaway</t>
  </si>
  <si>
    <t>John Wayne, Glen Campbell, Kim Darby, Jeremy Slate, Robert Duvall, Dennis Hopper, Alfred Ryder, Strother Martin, Jeff Corey</t>
  </si>
  <si>
    <t>s184</t>
  </si>
  <si>
    <t>In the Line of Fire</t>
  </si>
  <si>
    <t>Clint Eastwood, John Malkovich, Rene Russo, Dylan McDermott, Gary Cole, Fred Thompson, John Mahoney, Gregory Alan Williams, Jim Curley, Sally Hughes</t>
  </si>
  <si>
    <t>129 min</t>
  </si>
  <si>
    <t>s601</t>
  </si>
  <si>
    <t>The Game</t>
  </si>
  <si>
    <t>Michael Douglas, Sean Penn, Deborah Kara Unger, James Rebhorn, Peter Donat, Carroll Baker, Anna Katarina, Armin Mueller-Stahl</t>
  </si>
  <si>
    <t>s1424</t>
  </si>
  <si>
    <t>BluffMaster!</t>
  </si>
  <si>
    <t>Rohan Sippy</t>
  </si>
  <si>
    <t>Abhishek Bachchan, Priyanka Chopra, Riteish Deshmukh, Boman Irani, Nana Patekar, Sanjay Mishra, Tinnu Anand, Hussain Shaikh</t>
  </si>
  <si>
    <t>s1677</t>
  </si>
  <si>
    <t>Hawaizaada</t>
  </si>
  <si>
    <t>Vibhu Virender Puri</t>
  </si>
  <si>
    <t>Ayushmann Khurrana, Mithun Chakraborty, Pallavi Sharda, Naman Jain, Jameel Khan</t>
  </si>
  <si>
    <t>s1942</t>
  </si>
  <si>
    <t>Ishq Vishk</t>
  </si>
  <si>
    <t>Shahid Kapoor, Amrita Rao, Shenaz Treasury, Vishal Malhotra, Kapil Jhaveri, Shabhir, Deepti Gujral, Yash Tonk, Satish Shah, Neelima Azim</t>
  </si>
  <si>
    <t>s1946</t>
  </si>
  <si>
    <t>Manorama Six Feet Under</t>
  </si>
  <si>
    <t>Navdeep Singh</t>
  </si>
  <si>
    <t>Abhay Deol, Gul Panag, Raima Sen, Sarika, Kulbhushan Kharbanda, Vinay Pathak, Yana Gupta, Jogi, Brijendra Kala, Nawazuddin Siddiqui</t>
  </si>
  <si>
    <t>s1965</t>
  </si>
  <si>
    <t>High &amp; Low The Movie</t>
  </si>
  <si>
    <t>Takanori Iwata, Akira, Sho Aoyagi, Hiroomi Tosaka, Takahiro, Yuki Yamada, Masataka Kubota, Kento Hayashi, Keiji Kuroki, Goki Maeda, Elly, Kenchi Tachibana, Tatsuya Nakamura, Kosuke Toyohara, Arata Iura, Kyoko Koizumi</t>
  </si>
  <si>
    <t>s2282</t>
  </si>
  <si>
    <t>Oh My God</t>
  </si>
  <si>
    <t>Akshay Kumar, Paresh Rawal, Mithun Chakraborty, Om Puri, Apoorva Arora, Arun Bali, Honey Chaaya, Poonam Jhawer, Mahesh Manjrekar, Govind Namdeo</t>
  </si>
  <si>
    <t>s2368</t>
  </si>
  <si>
    <t>An Egyptian Story</t>
  </si>
  <si>
    <t>Nour El-Sherif, Magda El-Khatib, Yousra, Mohsen Mohiedine, Oussama Nadir, Layla Hamadah, Mohamed Mounir, Ragaa Hussein</t>
  </si>
  <si>
    <t>s2545</t>
  </si>
  <si>
    <t>Action Replayy</t>
  </si>
  <si>
    <t>Vipul Amrutlal Shah</t>
  </si>
  <si>
    <t>Akshay Kumar, Aishwarya Rai Bachchan, Om Puri, Kiron Kher, Neha Dhupia, Rannvijay Singh, Aditya Roy Kapur, Sudeepa Singh, Randhir Kapoor, Rajpal Yadav</t>
  </si>
  <si>
    <t>s3049</t>
  </si>
  <si>
    <t>Half Girlfriend</t>
  </si>
  <si>
    <t>Mohit Suri</t>
  </si>
  <si>
    <t>Arjun Kapoor, Shraddha Kapoor, Vikrant Massey, Seema Biswas, Rhea Chakraborty, Sujata Sehgal, Anisa Butt</t>
  </si>
  <si>
    <t>s3151</t>
  </si>
  <si>
    <t>6 Underground</t>
  </si>
  <si>
    <t>Ryan Reynolds, M√©lanie Laurent, Corey Hawkins, Dave Franco, Adria Arjona, Manuel Garcia-Rulfo, Ben Hardy, Lior Raz, Payman Maadi, Yuri Kolokolnikov, Kim Kold</t>
  </si>
  <si>
    <t>s3983</t>
  </si>
  <si>
    <t>Mirage</t>
  </si>
  <si>
    <t>Oriol Paulo</t>
  </si>
  <si>
    <t>Adriana Ugarte, Chino Dar√≠n, Javier Guti√©rrez, √Ålvaro Morte, Nora Navas, Miquel Fern√°ndez, Clara Segura, Mima Riera, Aina Clotet, Albert P√©rez, Julio Bohigas-Couto, Bel√©n Rueda</t>
  </si>
  <si>
    <t>s4412</t>
  </si>
  <si>
    <t>Bucket List</t>
  </si>
  <si>
    <t>Tejas Prabha Vijay Deoskar</t>
  </si>
  <si>
    <t>Madhuri Dixit, Sumeet Raghvan, Renuka Shahane, Milind Pathak, Vandana Gupte, Pradeep Velankar, Shubha Khote, Resham Tipnis</t>
  </si>
  <si>
    <t>s4439</t>
  </si>
  <si>
    <t>Ghanchakkar</t>
  </si>
  <si>
    <t>Emraan Hashmi, Vidya Balan, Rajesh Sharma, Namit Das, Parvin Dabas</t>
  </si>
  <si>
    <t>s4456</t>
  </si>
  <si>
    <t>Paan Singh Tomar</t>
  </si>
  <si>
    <t>Tigmanshu Dhulia</t>
  </si>
  <si>
    <t>Irrfan Khan, Mahie Gill, Rajendra Gupta, Brijendra Kala, Jahangir Khan, Vipin Sharma, Zakir Hussain</t>
  </si>
  <si>
    <t>s4569</t>
  </si>
  <si>
    <t>Happy Go Lucky</t>
  </si>
  <si>
    <t>Amarpreet G S Chabbra</t>
  </si>
  <si>
    <t>Amrinder Gill, Harish Verma, Sumeet Sandhu, Gurpreet Guggi, B.N. Sharma, Praneet Bhatt, Kuldeep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</si>
  <si>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</si>
  <si>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</si>
  <si>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</si>
  <si>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</si>
  <si>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</si>
  <si>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</si>
  <si>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</si>
  <si>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</si>
  <si>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s4598</t>
  </si>
  <si>
    <t>Phantom</t>
  </si>
  <si>
    <t>Kabir Khan</t>
  </si>
  <si>
    <t>Saif Ali Khan, Katrina Kaif, Sabyasachi Chakraborty, Mohammed Zeeshan Ayyub, Sohaila Kapoor, Denzil Smith</t>
  </si>
  <si>
    <t>s4983</t>
  </si>
  <si>
    <t>In This Corner of the World</t>
  </si>
  <si>
    <t>Sunao Katabuchi</t>
  </si>
  <si>
    <t>Non, Yoshimasa Hosoya, Natsuki Inaba, Minori Omi, Daisuke Ono, Megumi Han, Nanase Iwai, Shigeru Ushiyama, Mayumi Shintani</t>
  </si>
  <si>
    <t>s5347</t>
  </si>
  <si>
    <t>The Invisible Guardian</t>
  </si>
  <si>
    <t>Marta Etura, Elvira M√≠nguez, Francesc Orella, Itziar Aizpuru, Nene, Miquel Fern√°ndez, Pedro Casablanc, Colin McFarlane, Benn Northover</t>
  </si>
  <si>
    <t>s6203</t>
  </si>
  <si>
    <t>Azhar</t>
  </si>
  <si>
    <t>Anthony D'Souza</t>
  </si>
  <si>
    <t>Emraan Hashmi, Prachi Desai, Nargis Fakhri, Lara Dutta, Kunaal Roy Kapur, Gautam Gulati, Anikie Maguire, Kulbhushan Kharbanda, Rajesh Sharma, Shernaz Patel, Veerendra Saxena</t>
  </si>
  <si>
    <t>s6332</t>
  </si>
  <si>
    <t>Blaze</t>
  </si>
  <si>
    <t>Ethan Hawke</t>
  </si>
  <si>
    <t>Benjamin Dickey, Alia Shawkat, Josh Hamilton, Charlie Sexton, Sam Rockwell, Wyatt Russell, Steve Zahn, Kris Kristofferson, Richard Linklater, David Kallaway, Ritchie Montgomery</t>
  </si>
  <si>
    <t>s6440</t>
  </si>
  <si>
    <t>Chal Dhar Pakad</t>
  </si>
  <si>
    <t>Aatmaram Dharne</t>
  </si>
  <si>
    <t>Nagesh Bhonsle</t>
  </si>
  <si>
    <t>s6453</t>
  </si>
  <si>
    <t>Chasing the Dragon</t>
  </si>
  <si>
    <t>Wong Jing, Jason Kwan</t>
  </si>
  <si>
    <t>Donnie Yen, Andy Lau, Philip Keung, Kent Cheng, Wilfred Lau, Ken Tong, Yu Kang</t>
  </si>
  <si>
    <t>s6861</t>
  </si>
  <si>
    <t>God of War</t>
  </si>
  <si>
    <t>Gordon Chan</t>
  </si>
  <si>
    <t>Vincent Zhao, Sammo Kam-Bo Hung, Regina Wan, Yasuaki Kurata, Keisuke Koide, Timmy Hung, Michael Tong</t>
  </si>
  <si>
    <t>s7463</t>
  </si>
  <si>
    <t>Mirzya</t>
  </si>
  <si>
    <t>Harshvardhan Kapoor, Saiyami Kher, Anuj Choudhry, Art Malik, Om Puri, K.K. Raina, Anjali Patil</t>
  </si>
  <si>
    <t>s7821</t>
  </si>
  <si>
    <t>Raging Bull</t>
  </si>
  <si>
    <t>Robert De Niro, Cathy Moriarty, Joe Pesci, Frank Vincent, Nicholas Colasanto, Theresa Saldana, Mario Gallo, Frank Adonis, Joseph Bono</t>
  </si>
  <si>
    <t>Classic Movies, Dramas, Sports Movies</t>
  </si>
  <si>
    <t>s8072</t>
  </si>
  <si>
    <t>Spotlight</t>
  </si>
  <si>
    <t>Tom McCarthy</t>
  </si>
  <si>
    <t>Mark Ruffalo, Michael Keaton, Rachel McAdams, Liev Schreiber, John Slattery, Brian d'Arcy James, Stanley Tucci, Billy Crudup, Paul Guilfoyle, Jamey Sheridan</t>
  </si>
  <si>
    <t>s8417</t>
  </si>
  <si>
    <t>The Matrix Revolutions</t>
  </si>
  <si>
    <t>Lilly Wachowski, Lana Wachowski</t>
  </si>
  <si>
    <t>Keanu Reeves, Laurence Fishburne, Carrie-Anne Moss, Hugo Weaving, Jada Pinkett Smith, Mary Alice, Harold Perrineau, Monica Bellucci, Harry Lennix, Lambert Wilson, Nona Gaye</t>
  </si>
  <si>
    <t>s8758</t>
  </si>
  <si>
    <t>World Trade Center</t>
  </si>
  <si>
    <t>Nicolas Cage, Michael Pe√±a, Maggie Gyllenhaal, Maria Bello, Stephen Dorff, Jay Hernandez, Michael Shannon, Frank Whaley, Jon Bernthal, Morgan Flynn, Nick Damici, Viola Davis, William Mapother</t>
  </si>
  <si>
    <t>s351</t>
  </si>
  <si>
    <t>Space Cowboys</t>
  </si>
  <si>
    <t>Clint Eastwood, Tommy Lee Jones, Donald Sutherland, James Garner, James Cromwell, Marcia Gay Harden, William Devane, Loren Dean, Courtney B. Vance, Rade Serbedzija, Barbara Babcock, Blair Brown</t>
  </si>
  <si>
    <t>130 min</t>
  </si>
  <si>
    <t>s605</t>
  </si>
  <si>
    <t>The Life of David Gale</t>
  </si>
  <si>
    <t>Alan Parker</t>
  </si>
  <si>
    <t>Kevin Spacey, Kate Winslet, Laura Linney, Gabriel Mann, Leon Rippy, Matt Craven, Rhona Mitra, Melissa McCarthy, Jim Beaver, Chris Warner</t>
  </si>
  <si>
    <t>United Kingdom, Germany, Spain, United States</t>
  </si>
  <si>
    <t>s1067</t>
  </si>
  <si>
    <t>The Soul</t>
  </si>
  <si>
    <t>Cheng Wei-hao</t>
  </si>
  <si>
    <t>Chang Chen, Janine Chang, Christopher Lee, Anke Sun, Lin Hui-min, Samuel Ku, Zhang Bojia, Lu Hsueh-feng</t>
  </si>
  <si>
    <t>s1675</t>
  </si>
  <si>
    <t>Bodyguard</t>
  </si>
  <si>
    <t>Siddique</t>
  </si>
  <si>
    <t>Salman Khan, Kareena Kapoor, Raj Babbar, Asrani, Vidya Sinha, Hazel Keech, Chetan Hansraj, Salim Baig</t>
  </si>
  <si>
    <t>s1773</t>
  </si>
  <si>
    <t>The 12th Man</t>
  </si>
  <si>
    <t>Harald Zwart</t>
  </si>
  <si>
    <t>Thomas Gullestad, Jonathan Rhys Meyers, Marie Blokhus, Mads Sj√∏g√•rd Pettersen, Vegar Hoel, H√•kon T. Nielsen, Eirik Risholm Velle, Daniel Frikstad, Eric Dirnes, Alexander Zwart</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</si>
  <si>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</si>
  <si>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</si>
  <si>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</si>
  <si>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</si>
  <si>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</si>
  <si>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s1971</t>
  </si>
  <si>
    <t>The Blue Elephant 2</t>
  </si>
  <si>
    <t>Marwan Hamed</t>
  </si>
  <si>
    <t>Karim Abdel Aziz, Nelly Karim, Hend Sabry, Shereen Reda, Khaled El Sawy, Eyad Nassar, Tara Emad, Amgad Elsharqawy</t>
  </si>
  <si>
    <t>s1983</t>
  </si>
  <si>
    <t>Anaamika</t>
  </si>
  <si>
    <t>Sekhar Kammula</t>
  </si>
  <si>
    <t>Nayantara, Vaibhav Reddy, Pasupathy, Harshvardhan Rane, Thagubothu Ramesh, Vinay Varma, Dheer Charan Srivastav, D. Narsingh Rao</t>
  </si>
  <si>
    <t>s2024</t>
  </si>
  <si>
    <t>Kaagar</t>
  </si>
  <si>
    <t>Rinku Rajguru, Shubhankar Tawde, Shashank Shende, Suhas Palshikar, Bharati Patil, Milind Pathak, Umesh Jagtap, Shantanu Gangane, Vitthal Kale, Mahesh Bhosale</t>
  </si>
  <si>
    <t>s2362</t>
  </si>
  <si>
    <t>The Emigrant</t>
  </si>
  <si>
    <t>Khaled El Nabawy, Hanan Turk, Yousra, Mahmoud Hemeida, Safia el-Emari, Michel Piccoli, Ahmed Bedir</t>
  </si>
  <si>
    <t>s2377</t>
  </si>
  <si>
    <t>The Land</t>
  </si>
  <si>
    <t>Hamdy Ahmed, Nagwa Ibrahim, Ezzat El Alaili, Tawfik El Deken, Yehia Chahine, Mahmoud El Meleigy, Salah El-Saadany, Ali El Sherif</t>
  </si>
  <si>
    <t>s2857</t>
  </si>
  <si>
    <t>Bhangra Paa Le</t>
  </si>
  <si>
    <t>Sneha Taurani</t>
  </si>
  <si>
    <t>Sunny Kaushal, Rukshar Dhillon, Shriya Pilgaonkar, Parmeet Sethi, Samir Soni, Chaitanya Sharma, Sheeba Chaddha, Akarsh Khurana</t>
  </si>
  <si>
    <t>s3635</t>
  </si>
  <si>
    <t>The Red Sea Diving Resort</t>
  </si>
  <si>
    <t>Gideon Raff</t>
  </si>
  <si>
    <t>Chris Evans, Michael Kenneth Williams, Haley Bennett, Alessandro Nivola, Michiel Huisman, Alex Hassell, Mark Ivanir, Chris Chalk, Greg Kinnear, Ben Kingsley</t>
  </si>
  <si>
    <t>s3774</t>
  </si>
  <si>
    <t>A Silent Voice</t>
  </si>
  <si>
    <t>Miyu Irino, Saori Hayami, Aoi Yuki, Kensho Ono, Yuki Kaneko, Yui Ishikawa, Megumi Han, Toshiyuki Toyonaga, Mayu Matsuoka</t>
  </si>
  <si>
    <t>s3994</t>
  </si>
  <si>
    <t>The Unmarried Wife</t>
  </si>
  <si>
    <t>Angelica Panganiban, Dingdong Dantes, Paulo Avelino, Maricar Reyes, Denise Laurel, Dimples Romana, Justin Cuyugan, Mart Escudero, Pamu Pamorada, Lei Andre Navarro, Irma Adlawan</t>
  </si>
  <si>
    <t>s4069</t>
  </si>
  <si>
    <t>A Second Chance</t>
  </si>
  <si>
    <t>John Lloyd Cruz, Bea Alonzo, Dimples Romana, Janus del Prado, James Blanco, Ahron Villena, Beatriz Saw, Shamaine Centenera, Khalil Ramos, Billy Crawford, Al Tantay, Arci Mu√±oz</t>
  </si>
  <si>
    <t>s4114</t>
  </si>
  <si>
    <t>Yucat√°n</t>
  </si>
  <si>
    <t>Daniel Monz√≥n</t>
  </si>
  <si>
    <t>Luis Tosar, Rodrigo de la Serna, Joan Pera, Stephanie Cayo, Gloria Mu√±oz, Adri√°n N√∫√±ez, Alicia Fern√°ndez, Jorge As√≠n, Agust√≠n Jim√©nez, Lupe Carti√© Roda, Txell Aixendri, Xavi Lite, Alejandro Vera, Jo√£o Lagarto</t>
  </si>
  <si>
    <t>s4334</t>
  </si>
  <si>
    <t>Blind Detective</t>
  </si>
  <si>
    <t>Andy Lau, Sammi Cheng, Gao Yuanyuan, Guo Tao, Philip Keung, Lam Suet, Lo Hoi-pang, Tai-Lo Ma, Man-Wai Wong, Ying-Ying Yiu, Yi Zi</t>
  </si>
  <si>
    <t>s4511</t>
  </si>
  <si>
    <t>Apostle</t>
  </si>
  <si>
    <t>Dan Stevens, Lucy Boynton, Michael Sheen, Mark Lewis Jones, Bill Milner, Kristine Froseth, Paul Higgins, Richard Elfyn, Elen Rhys, Ross O'Hennessy</t>
  </si>
  <si>
    <t>s4610</t>
  </si>
  <si>
    <t>Tiger</t>
  </si>
  <si>
    <t>Sartaj Singh Pannu</t>
  </si>
  <si>
    <t>Sippy Gill, Ihana Dhillon, Yograj Singh, Yashpal Sharma, Deedar GIll, Rahul Jugraj, Virender Nath Lubana, Aneeta</t>
  </si>
  <si>
    <t>s4619</t>
  </si>
  <si>
    <t>Animal World</t>
  </si>
  <si>
    <t>Han Yan</t>
  </si>
  <si>
    <t>Li Yi Feng, Zhou Dongyu, Michael Douglas, Bingkun Cao, Ge Wang, Keanu Chi, Zhang Jungyi, Yijuan Li, Su Ke</t>
  </si>
  <si>
    <t>s4694</t>
  </si>
  <si>
    <t>Pad Man</t>
  </si>
  <si>
    <t>R. Balki</t>
  </si>
  <si>
    <t>Akshay Kumar, Sonam Kapoor, Radhika Apte, Jyoti Subhash, Urmila Mahanta, Suneel Sinha, Sanjay Singh, Rakesh Chaturvedi Om</t>
  </si>
  <si>
    <t>s4798</t>
  </si>
  <si>
    <t>Namastey London</t>
  </si>
  <si>
    <t>Akshay Kumar, Katrina Kaif, Rishi Kapoor, Upen Patel, Javed Sheikh, Nina Wadia, Clive Standen, Tiffany Mulheron</t>
  </si>
  <si>
    <t>s4841</t>
  </si>
  <si>
    <t>Bad Genius</t>
  </si>
  <si>
    <t>Nattawut Poonpiriya</t>
  </si>
  <si>
    <t>Chutimon Chuengcharoensukying, Chanon Santinatornkul, Teeradon Supapunpinyo, Eisaya Hosuwan, Thaneth Warakulnukroh, Sarinrat Thomas, Ego Mikitas, Pasin Kuansataporn, Sahajak Boonthanakit, Kanjana Vinaipanid</t>
  </si>
  <si>
    <t>s4887</t>
  </si>
  <si>
    <t>CIA: Comrade in America</t>
  </si>
  <si>
    <t>Amal Neerad</t>
  </si>
  <si>
    <t>Dulquer Salmaan, Karthika Muraleedharan, Siddique, Soubin Shahir, Dileesh Pothan, John Vijay, Chandini Sreedharan, Jinu Joseph, Sujith Shankar, Alencier Ley Lopez</t>
  </si>
  <si>
    <t>s5444</t>
  </si>
  <si>
    <t>1898: Our Last Men in the Philippines</t>
  </si>
  <si>
    <t>Luis Tosar, Javier Guti√©rrez, √Ålvaro Cervantes, Karra Elejalde, Carlos Hip√≥lito, Ricardo G√≥mez, Patrick Criado, Eduard Fern√°ndez, Miguel Herr√°n, Emilio Palacios</t>
  </si>
  <si>
    <t>s5630</t>
  </si>
  <si>
    <t>Pink</t>
  </si>
  <si>
    <t>Aniruddha Roy Chowdhury</t>
  </si>
  <si>
    <t>Tapsee Pannu, Kirti Kulhari, Andrea Tariang, Amitabh Bachchan, Piyush Mishra, Angad Bedi, Vijay Varma, Raashul Tandon, Tushar Pandey, Dhritiman Chatterjee, Mamata Shankar</t>
  </si>
  <si>
    <t>s5937</t>
  </si>
  <si>
    <t>Shrek the Musical</t>
  </si>
  <si>
    <t>Jason Moore</t>
  </si>
  <si>
    <t>Brian d'Arcy James, Daniel Breaker, Sutton Foster, Christopher Sieber, John Tartaglia, Rozi Baker, Ryan Duncan, Leah Greenhaus, Chris Hoch, Marissa O'Donnell, Denny Paschall</t>
  </si>
  <si>
    <t>s6489</t>
  </si>
  <si>
    <t>City of God</t>
  </si>
  <si>
    <t>Fernando Meirelles, Katia Lund</t>
  </si>
  <si>
    <t>Alexandre Rodrigues, Leandro Firmino, Phellipe Haagensen, Douglas Silva, Jonathan Haagensen, Matheus Nachtergaele, Seu Jorge, Jefechander Suplino, Alice Braga</t>
  </si>
  <si>
    <t>Brazil, France, Germany</t>
  </si>
  <si>
    <t>s6833</t>
  </si>
  <si>
    <t>Gemini</t>
  </si>
  <si>
    <t>P.K. Baaburaaj</t>
  </si>
  <si>
    <t>Esther Anil, Sijoy Varghese, Renji Panicker, Thanusree Ghosh, Sasi Kalinga, Kishore Sathya, Sethu Lakshmi, Rosin Jolly</t>
  </si>
  <si>
    <t>s6867</t>
  </si>
  <si>
    <t>GoldenEye</t>
  </si>
  <si>
    <t>Pierce Brosnan, Sean Bean, Izabella Scorupco, Famke Janssen, Joe Don Baker, Judi Dench, Robbie Coltrane, Gottfried John, Alan Cumming, Tch√©ky Karyo, Desmond Llewelyn, Samantha Bond, Michael Kitchen, Serena Gordon, Simon Kunz</t>
  </si>
  <si>
    <t>s7100</t>
  </si>
  <si>
    <t>Ishqedarriyaan</t>
  </si>
  <si>
    <t>V. K. Prakash</t>
  </si>
  <si>
    <t>Suhasini Mulay, Kavin Dave, Evelyn Sharma</t>
  </si>
  <si>
    <t>s7466</t>
  </si>
  <si>
    <t>Miss Julie</t>
  </si>
  <si>
    <t>Liv Ullmann</t>
  </si>
  <si>
    <t>Jessica Chastain, Colin Farrell, Samantha Morton, Nora McMenamy</t>
  </si>
  <si>
    <t>Norway, United Kingdom, France, Ireland</t>
  </si>
  <si>
    <t>s8114</t>
  </si>
  <si>
    <t>Suckseed</t>
  </si>
  <si>
    <t>Chayanop Boonprakob</t>
  </si>
  <si>
    <t>Jirayu La-ongmanee, Pachara Chirathivat, Nattasha Nauljam, Thawat Pornrattanaprasert</t>
  </si>
  <si>
    <t>s8419</t>
  </si>
  <si>
    <t>The Mayor</t>
  </si>
  <si>
    <t>Park In-je</t>
  </si>
  <si>
    <t>Min-sik Choi, Do-won Kwak, Eun-kyung Shim, So-ri Moon, Mi-ran Ra, Hye-young Ryu, Ki Hong Lee, Sun-gyu Jin, Joo-yeon Lee, Byeong-eun Park</t>
  </si>
  <si>
    <t>s8612</t>
  </si>
  <si>
    <t>Traffic Signal</t>
  </si>
  <si>
    <t>Kunal Khemu, Neetu Chandra, Konkona Sen Sharma, Upendra Limaye, Ranvir Shorey, Sudhir Mishra, Nassar Abdulla, Manoj Joshi</t>
  </si>
  <si>
    <t>s8668</t>
  </si>
  <si>
    <t>USS Indianapolis: Men of Courage</t>
  </si>
  <si>
    <t>Mario Van Peebles</t>
  </si>
  <si>
    <t>Nicolas Cage, Tom Sizemore, Thomas Jane, Matt Lanter, James Remar, Brian Presley, Johnny Wactor, Adam Scott Miller, Cody Walker, Callard Harris</t>
  </si>
  <si>
    <t>s8673</t>
  </si>
  <si>
    <t>Veerey Ki Wedding</t>
  </si>
  <si>
    <t>Ashu Trikha</t>
  </si>
  <si>
    <t>Pulkit Samrat, Yuvika Chaudhry, Jimmy Shergill, Supriya Karnik, Kriti Kharbanda, Satish Kaushik</t>
  </si>
  <si>
    <t>s8687</t>
  </si>
  <si>
    <t>Waar</t>
  </si>
  <si>
    <t>Bilal Lashari</t>
  </si>
  <si>
    <t>Shaan Shahid, Shamoon Abbasi, Ayesha Khan, Meesha Shafi, Ali Azmat, Hamza Abbasi, Kamran Lashari</t>
  </si>
  <si>
    <t>s8723</t>
  </si>
  <si>
    <t>What Lies Beneath</t>
  </si>
  <si>
    <t>Harrison Ford, Michelle Pfeiffer, Diana Scarwid, Joe Morton, James Remar, Miranda Otto, Wendy Crewson, Ray Baker, Micole Mercurio, Amber Valletta, Sloane Shelton</t>
  </si>
  <si>
    <t>s451</t>
  </si>
  <si>
    <t>The Twilight Saga: New Moon</t>
  </si>
  <si>
    <t>Kristen Stewart, Robert Pattinson, Taylor Lautner, Ashley Greene, Rachelle Lefevre, Billy Burke, Michael Sheen, Dakota Fanning, Peter Facinelli, Elizabeth Reaser, Jackson Rathbone, Kellan Lutz, Nikki Reed, Edi Gathegi</t>
  </si>
  <si>
    <t>131 min</t>
  </si>
  <si>
    <t>s851</t>
  </si>
  <si>
    <t>99 Songs</t>
  </si>
  <si>
    <t>Vishwesh Krishnamoorthy</t>
  </si>
  <si>
    <t>Ehan Bhat, Edilsy Vargas, Manisha Koirala, Lisa Ray, Tenzin Dalha, Warina Hussain, Ranjit Barot, Neel Tyagi, Rahul Ram, Diwakar Pundir</t>
  </si>
  <si>
    <t>s852</t>
  </si>
  <si>
    <t>99 Songs (Tamil)</t>
  </si>
  <si>
    <t>s853</t>
  </si>
  <si>
    <t>99 Songs (Telugu)</t>
  </si>
  <si>
    <t>s1200</t>
  </si>
  <si>
    <t>Savages</t>
  </si>
  <si>
    <t>Taylor Kitsch, Aaron Taylor-Johnson, Blake Lively, John Travolta, Benicio Del Toro, Salma Hayek, Demi√°n Bichir, Sandra Echeverr√≠a, Emile Hirsch, Joaqu√≠n Cos√≠o, Ali Wong</t>
  </si>
  <si>
    <t>s1203</t>
  </si>
  <si>
    <t>C/O Kaadhal</t>
  </si>
  <si>
    <t>Hemambar Jasti</t>
  </si>
  <si>
    <t>Deepann, Vetri, Mumtaz Sorcar, Ayra, Karthik Rathnam, Sonia Giri, Nishesh, Shwetha</t>
  </si>
  <si>
    <t>s2366</t>
  </si>
  <si>
    <t>Alexandria ... Why?</t>
  </si>
  <si>
    <t>Naglaa Fathi, Farid Shawqy, Mohsen Mohiedine, Ezzat El Alaili, Abdalla Mahmoud, Youssef Wahby, Yehia Chahine, Laila Fawzy, Mahmoud El Meleigy, Ahmed Zaki, Gerry Sundquist</t>
  </si>
  <si>
    <t>Egypt, Algeria</t>
  </si>
  <si>
    <t>s2535</t>
  </si>
  <si>
    <t>Malang</t>
  </si>
  <si>
    <t>Anil Kapoor, Aditya Roy Kapur, Disha Patani, Kunal Khemu, Makrand Deshpande, Vatsal Seth, Amruta Khanvilkar, Shaad Randhawa</t>
  </si>
  <si>
    <t>s2729</t>
  </si>
  <si>
    <t>Humpty Sharma Ki Dulhania</t>
  </si>
  <si>
    <t>Shashank Khaitan</t>
  </si>
  <si>
    <t>Varun Dhawan, Alia Bhatt, Ashutosh Rana, Sidharth Shukla, Sahil Vaid, Gaurav Pandey, Jaswant Daman, Kenneth Desai, Deepika Amin, Mahnaz Damania</t>
  </si>
  <si>
    <t>s2755</t>
  </si>
  <si>
    <t>Greater</t>
  </si>
  <si>
    <t>David Hunt</t>
  </si>
  <si>
    <t>Neal McDonough, Leslie Easterbrook, Christopher Severio, Michael Parks, Nick Searcy, Peter Gray Lewis, Fredric Lehne, M.C. Gainey, Texas Battle, Josh Emerson</t>
  </si>
  <si>
    <t>s3255</t>
  </si>
  <si>
    <t>Mallesham</t>
  </si>
  <si>
    <t>Raj R</t>
  </si>
  <si>
    <t>Jhansi, Priyadarshi Pullikonda, Ananya Nagalla</t>
  </si>
  <si>
    <t>s3915</t>
  </si>
  <si>
    <t>Jhankaar Beats</t>
  </si>
  <si>
    <t>Rahul Bose, Sanjay Suri, Rinke Khanna, Riya Sen, Juhi Chawla, Shayan Munshi</t>
  </si>
  <si>
    <t>s3933</t>
  </si>
  <si>
    <t>Sarvam Thaala Mayam (Telugu Version)</t>
  </si>
  <si>
    <t>Rajiv Menon</t>
  </si>
  <si>
    <t>G.V. Prakash Kumar, Nedumudi Venu, Aparna Balamurali, Divyadarshini, Vineeth, Kumaravel, Ravi Prakash, Sumesh</t>
  </si>
  <si>
    <t>s4062</t>
  </si>
  <si>
    <t>Sarvam Thaala Mayam (Tamil Version)</t>
  </si>
  <si>
    <t>s4089</t>
  </si>
  <si>
    <t>Shonar Pahar</t>
  </si>
  <si>
    <t>Parambrata Chatterjee</t>
  </si>
  <si>
    <t>Tanuja, Jishu Sengupta, Parambrata Chatterjee, Arunima Ghosh, Shrijato Banerjee, Soumitra Chatterjee, Gargi Roychowdhury</t>
  </si>
  <si>
    <t>s4454</t>
  </si>
  <si>
    <t>No One Killed Jessica</t>
  </si>
  <si>
    <t>Rani Mukerji, Vidya Balan, Myra Karn, Neil Bhoopalam, Rajesh Sharma, Mohammed Zeeshan Ayyub, Bubbles Sabharwal, Satyadeep Misra, Yogendra Tikku, Geeta Sudan</t>
  </si>
  <si>
    <t>s4457</t>
  </si>
  <si>
    <t>Raja Natwarlal</t>
  </si>
  <si>
    <t>Kunal Deshmukh</t>
  </si>
  <si>
    <t>Emraan Hashmi, Humaima Malik, Paresh Rawal, Kay Kay Menon, Deepak Tijori, Prachi Shah, Mohammed Zeeshan Ayyub</t>
  </si>
  <si>
    <t>s4465</t>
  </si>
  <si>
    <t>Welcome to Sajjanpur</t>
  </si>
  <si>
    <t>Shyam Benegal</t>
  </si>
  <si>
    <t>Shreyas Talpade, Amrita Rao, Ravi Kishan, Ila Arun, Rajeshwari Sachdev, Divya Dutta, Yashpal Sharma, Ravi Jhankal, Lalit Mohan Tiwari</t>
  </si>
  <si>
    <t>s4503</t>
  </si>
  <si>
    <t>Mr. Chandramouli</t>
  </si>
  <si>
    <t>Thiru</t>
  </si>
  <si>
    <t>Karthik, Gautam Karthik, Regina Cassandra, Varalakshmi Sarathkumar, Santhosh Prathap, Mime Gopi, J. Mahendran, Viji Chandrasekhar</t>
  </si>
  <si>
    <t>s4510</t>
  </si>
  <si>
    <t>Soorma</t>
  </si>
  <si>
    <t>Shaad Ali</t>
  </si>
  <si>
    <t>Diljit Dosanjh, Tapsee Pannu, Angad Bedi, Kulbhushan Kharbanda, Satish Kaushik, Vijay Raaz, Seema Kaushal, Mahabir Bhullar, Alka Badola Kaushal, Jimmy Moses</t>
  </si>
  <si>
    <t>s4603</t>
  </si>
  <si>
    <t>Saadey CM Saab</t>
  </si>
  <si>
    <t>Vipin Parashar</t>
  </si>
  <si>
    <t>Harbhajan Mann, Kashish Singh, Gurpreet Guggi, Rahul Singh, Dev Gill, Inder Bajwa</t>
  </si>
  <si>
    <t>s4737</t>
  </si>
  <si>
    <t>Thank You</t>
  </si>
  <si>
    <t>Anees Bazmee</t>
  </si>
  <si>
    <t>Akshay Kumar, Bobby Deol, Sonam Kapoor, Irrfan Khan, Sunil Shetty, Rimi Sen, Celina Jaitly</t>
  </si>
  <si>
    <t>s5534</t>
  </si>
  <si>
    <t>Sandy Wexler</t>
  </si>
  <si>
    <t>Adam Sandler, Jennifer Hudson, Kevin James, Terry Crews, Rob Schneider, Colin Quinn, Nick Swardson, Lamorne Morris, Arsenio Hall, Jamie Gray Hyder</t>
  </si>
  <si>
    <t>s6079</t>
  </si>
  <si>
    <t>Abhinetri</t>
  </si>
  <si>
    <t>Tamannaah Bhatia, Prabhu Deva, Sonu Sood, Sapthagiri, Murli Sharma, R.V. Udhaykumar, Joy Mathew, Hema</t>
  </si>
  <si>
    <t>s6315</t>
  </si>
  <si>
    <t>Bioscope</t>
  </si>
  <si>
    <t>Gajendra Ahire, Viju Mane, Girish Mohite, Ravi Jadhav</t>
  </si>
  <si>
    <t>Nina Kulkarni, Suhas Palshikar, Kushal Badrike, Spruha Joshi, Mangesh Desai, Smita Tambe, Veena Jamkar, Sandeep Khare</t>
  </si>
  <si>
    <t>s6422</t>
  </si>
  <si>
    <t>Caregiver</t>
  </si>
  <si>
    <t>Sharon Cuneta, John Estrada, John Manalo, Rica Peralejo, Jhong Hilario, Saul Reichlin, Matthew Rutherford, Claire Jeater, Makisig Morales, Mickey Ferriols</t>
  </si>
  <si>
    <t>s7361</t>
  </si>
  <si>
    <t>Lucky: No Time for Love</t>
  </si>
  <si>
    <t>Radhika Rao, Vinay Sapru</t>
  </si>
  <si>
    <t>Salman Khan, Sneha Ullal, Mithun Chakraborty, Kader Khan, Navni Parihar, Ravi Baswani, Vikram Gokhale, Mumait Khan</t>
  </si>
  <si>
    <t>s7418</t>
  </si>
  <si>
    <t>Mary Poppins Returns</t>
  </si>
  <si>
    <t>Rob Marshall</t>
  </si>
  <si>
    <t>Emily Blunt, Lin-Manuel Miranda, Ben Whishaw, Emily Mortimer, Pixie Davies, Nathanael Saleh, Joel Dawson, Julie Walters, Meryl Streep, Colin Firth, Dick Van Dyke</t>
  </si>
  <si>
    <t>s7524</t>
  </si>
  <si>
    <t>Mud</t>
  </si>
  <si>
    <t>Matthew McConaughey, Reese Witherspoon, Tye Sheridan, Jacob Lofland, Sam Shepard, Ray McKinnon, Sarah Paulson, Michael Shannon, Joe Don Baker, Paul Sparks</t>
  </si>
  <si>
    <t>s7565</t>
  </si>
  <si>
    <t>National Treasure</t>
  </si>
  <si>
    <t>Jon Turteltaub</t>
  </si>
  <si>
    <t>Nicolas Cage, Diane Kruger, Justin Bartha, Sean Bean, Jon Voight, Harvey Keitel, Christopher Plummer</t>
  </si>
  <si>
    <t>s7794</t>
  </si>
  <si>
    <t>Primal Fear</t>
  </si>
  <si>
    <t>Richard Gere, Edward Norton, Laura Linney, John Mahoney, Alfre Woodard, Frances McDormand, Terry O'Quinn, Andre Braugher, Steven Bauer, Joe Spano, Kenneth Tigar, Tony Plana, Maura Tierney, Stanley Anderson</t>
  </si>
  <si>
    <t>s8386</t>
  </si>
  <si>
    <t>The Last Face</t>
  </si>
  <si>
    <t>Sean Penn</t>
  </si>
  <si>
    <t>Javier Bardem, Charlize Theron, Ad√®le Exarchopoulos, Jared Harris, Jean Reno, Denise Newman, Merritt Wever, Sibongile Mlambo</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</si>
  <si>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</si>
  <si>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</si>
  <si>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</si>
  <si>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s8799</t>
  </si>
  <si>
    <t>Zed Plus</t>
  </si>
  <si>
    <t>Chandra Prakash Dwivedi</t>
  </si>
  <si>
    <t>Adil Hussain, Mona Singh, K.K. Raina, Sanjay Mishra, Anil Rastogi, Ravi Jhankal, Kulbhushan Kharbanda, Ekavali Khanna, Mukesh Tiwari, Vinod Acharya</t>
  </si>
  <si>
    <t>s388</t>
  </si>
  <si>
    <t>Mimi</t>
  </si>
  <si>
    <t>Kriti Sanon, Pankaj Tripathi, Sai Tamhankar, Manoj Pahwa, Supriya Pathak, Evelyn Edwards</t>
  </si>
  <si>
    <t>132 min</t>
  </si>
  <si>
    <t>s798</t>
  </si>
  <si>
    <t>I Am Sam</t>
  </si>
  <si>
    <t>Jessie Nelson</t>
  </si>
  <si>
    <t>Sean Penn, Michelle Pfeiffer, Dakota Fanning, Dianne Wiest, Loretta Devine, Richard Schiff, Laura Dern, Brad Silverman, Joseph Rosenberg, Stanley DeSantis, Doug Hutchison</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</si>
  <si>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</si>
  <si>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</si>
  <si>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</si>
  <si>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</si>
  <si>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</si>
  <si>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s1086</t>
  </si>
  <si>
    <t>Night in Paradise</t>
  </si>
  <si>
    <t>Um Tae-goo, Jeon Yeo-been, Cha Seoung-won, Lee Ki-young, Park Ho-san</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</si>
  <si>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</si>
  <si>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</si>
  <si>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</si>
  <si>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</si>
  <si>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</si>
  <si>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</si>
  <si>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</si>
  <si>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</si>
  <si>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</si>
  <si>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s2414</t>
  </si>
  <si>
    <t>Forensic</t>
  </si>
  <si>
    <t>Akhil Paul, Anas Khan</t>
  </si>
  <si>
    <t>Tovino Thomas, Mamtha Mohandas, Renji Panicker, Saiju Kurup, Reba Monica John, Pratap Pothen, Giju John, Sreekanth Murali</t>
  </si>
  <si>
    <t>s2611</t>
  </si>
  <si>
    <t>R.K.Nagar</t>
  </si>
  <si>
    <t>Saravana Rajan</t>
  </si>
  <si>
    <t>Vaibhav Reddy, Sana Althaf, Sampath Raj, Inigo Prabhakaran, Anjana Keerthi, Subbu Panchu</t>
  </si>
  <si>
    <t>s2631</t>
  </si>
  <si>
    <t>Bittersweet</t>
  </si>
  <si>
    <t>Ahmed Helmy, Lotfy Labib, Edward, Enaam Salousa</t>
  </si>
  <si>
    <t>s2824</t>
  </si>
  <si>
    <t>Miracle in Cell No. 7</t>
  </si>
  <si>
    <t>Mehmet Ada √ñztekin</t>
  </si>
  <si>
    <t>Aras Bulut ƒ∞ynemli, Nisa Sofiya Aksongur, Deniz Baysal, Celile Toyon Uysal, ƒ∞lker Aksum, Mesut Akusta</t>
  </si>
  <si>
    <t>s3007</t>
  </si>
  <si>
    <t>Motichoor Chaknachoor</t>
  </si>
  <si>
    <t>Debamitra Biswal</t>
  </si>
  <si>
    <t>Nawazuddin Siddiqui, Athiya Shetty, Sanjeev Vats, Vibha Chhibber, Vivek Mishra, Navni Parihar, Karuna Pandey, Abhishek Rawat</t>
  </si>
  <si>
    <t>s3019</t>
  </si>
  <si>
    <t>Legend</t>
  </si>
  <si>
    <t>Brian Helgeland</t>
  </si>
  <si>
    <t>Tom Hardy, Emily Browning, David Thewlis, Duffy, Christopher Eccleston, Chazz Palminteri, Paul Bettany, Taron Egerton, Colin Morgan, Tara Fitzgerald</t>
  </si>
  <si>
    <t>s3030</t>
  </si>
  <si>
    <t>Women of Mafia 2</t>
  </si>
  <si>
    <t>Angie Cepeda, Agnieszka Dygant, Aleksandra Grabowska, Aleksandra Pop≈Çawska, Katarzyna Warnke, Piotr Adamczyk, Enrique Arce, Amin Bensalem, Wojciech Bocianowski, Janusz Chabior</t>
  </si>
  <si>
    <t>s3967</t>
  </si>
  <si>
    <t>The Highwaymen</t>
  </si>
  <si>
    <t>Kevin Costner, Woody Harrelson, Kathy Bates, John Carroll Lynch, Thomas Mann, Kim Dickens, W. Earl Brown, William Sadler</t>
  </si>
  <si>
    <t>s4019</t>
  </si>
  <si>
    <t>Barcelona: A Love Untold</t>
  </si>
  <si>
    <t>Kathryn Bernardo, Daniel Padilla, Joshua Garcia, Aiko Melendez, Joey Marquez, Ricky Davao, Maria Isabel Lopez, Ana Capri, Cris Villanueva</t>
  </si>
  <si>
    <t>s4079</t>
  </si>
  <si>
    <t>The Mistress</t>
  </si>
  <si>
    <t>John Lloyd Cruz, Bea Alonzo, Hilda Koronel, Ronaldo Valdez, Anita Linda, Carmi Martin</t>
  </si>
  <si>
    <t>s4107</t>
  </si>
  <si>
    <t>Neevevaro</t>
  </si>
  <si>
    <t>Hari Nath</t>
  </si>
  <si>
    <t>Aadhi, Tapsee Pannu, Ritika Singh, Vennela Kishore, Sapthagiri</t>
  </si>
  <si>
    <t>s4449</t>
  </si>
  <si>
    <t>Katti Batti</t>
  </si>
  <si>
    <t>Nikhil Advani</t>
  </si>
  <si>
    <t>Imran Khan, Kangana Ranaut, Abhishek Saha, Mithila Palkar, Vivan Bhatena, Suhaas Ahuja, Nicole Faria, Adaar Malik</t>
  </si>
  <si>
    <t>s4608</t>
  </si>
  <si>
    <t>Theeya Velai Seyyanum Kumaru</t>
  </si>
  <si>
    <t>Sundar C.</t>
  </si>
  <si>
    <t>Siddarth, Santhanam, Hansika Motwani, Ganesh Venkatraman, RJ Balaji, Bosskey, Manobala, Chitra Lakshmanan</t>
  </si>
  <si>
    <t>s4613</t>
  </si>
  <si>
    <t>Wake Up Sid</t>
  </si>
  <si>
    <t>Ayaan Mukherji</t>
  </si>
  <si>
    <t>Ranbir Kapoor, Konkona Sen Sharma, Shruti Bapna, Krutika Bolaki, Namit Das, Munir Kabani, Mohsin Ali Khan, Anupam Kher, Rahul Khanna, Kainaz Motivala</t>
  </si>
  <si>
    <t>s4949</t>
  </si>
  <si>
    <t>Billu</t>
  </si>
  <si>
    <t>Irrfan Khan, Shah Rukh Khan, Lara Dutta, Rajpal Yadav, Om Puri, Asrani, Manoj Joshi</t>
  </si>
  <si>
    <t>s5301</t>
  </si>
  <si>
    <t>Khoon Khoon</t>
  </si>
  <si>
    <t>Mohammed Hussain</t>
  </si>
  <si>
    <t>Danny Denzongpa, Mahendra Sandhu, Rekha, Faryal, Helen, Jagdeep</t>
  </si>
  <si>
    <t>s5777</t>
  </si>
  <si>
    <t>Riphagen - The Untouchable</t>
  </si>
  <si>
    <t>Pieter Kuijpers</t>
  </si>
  <si>
    <t>Jeroen van Koningsbrugge, Anna Raadsveld, Sigrid ten Napel, Peter Blok, Bob Stoop, Lisa Zweerman, Kay Greidanus, Ren√© Kortekaas, Sieger Sloot, Mark Rietman</t>
  </si>
  <si>
    <t>s6441</t>
  </si>
  <si>
    <t>Chal Mere Bhai</t>
  </si>
  <si>
    <t>Sanjay Dutt, Salman Khan, Karisma Kapoor, Dalip Tahil, Sushma Seth, Shakti Kapoor, Nagma, Sonali Bendre, Twinkle Khanna, Ravi Baswani</t>
  </si>
  <si>
    <t>s6606</t>
  </si>
  <si>
    <t>Di Renjie zhi Sidatianwang</t>
  </si>
  <si>
    <t>Hark Tsui</t>
  </si>
  <si>
    <t>Mark Chao, Feng Shaofeng, Kenny Lin, Carina Lau, Ethan Juan, Sandra Ma</t>
  </si>
  <si>
    <t>s6820</t>
  </si>
  <si>
    <t>Gabriel and the Mountain</t>
  </si>
  <si>
    <t>Fellipe Barbosa</t>
  </si>
  <si>
    <t>Jo√£o Pedro Zappa, Caroline Abras, Alex Alembe, Leonard Siampala, Tony B. Lesika, John Goodluck, Rashidi Athuman, Toney Montana, George Ngandu, Rhosinah Sekeleti, Luke Mpata, Lewis Gadson, Manuela Pacq</t>
  </si>
  <si>
    <t>s7116</t>
  </si>
  <si>
    <t>Jail</t>
  </si>
  <si>
    <t>Neil Nitin Mukesh, Manoj Bajpayee, Mugdha Godse, Arya Babbar, Chetan Pandit, Rahul Singh, Navni Parihar, Manish Mehta</t>
  </si>
  <si>
    <t>s7118</t>
  </si>
  <si>
    <t>Jal</t>
  </si>
  <si>
    <t>Girish Malik</t>
  </si>
  <si>
    <t>Purab Kohli, Tannishtha Chatterjee, Kirti Kulhari, Yashpal Sharma, Mukul Dev, Saidah Jules, Ravi Gossain, Rahul Singh</t>
  </si>
  <si>
    <t>s7120</t>
  </si>
  <si>
    <t>Janaan</t>
  </si>
  <si>
    <t>Azfar Jafri</t>
  </si>
  <si>
    <t>Armeena Rana Khan, Bilal Ashraf, Ali Rehman Khan, Hania Aamir, Usman Mukhtar, Nayyar Ejaz</t>
  </si>
  <si>
    <t>s7160</t>
  </si>
  <si>
    <t>Kaakan</t>
  </si>
  <si>
    <t>Kranti Redkar</t>
  </si>
  <si>
    <t>Jitendra Joshi, Urmila Kanitkar, Ashutosh Gaikwad, Ashok Shinde, Madhavi Juvekar</t>
  </si>
  <si>
    <t>s7213</t>
  </si>
  <si>
    <t>Kis Kisko Pyaar Karoon</t>
  </si>
  <si>
    <t>Abbas Alibhai Burmawalla, Mastan Alibhai Burmawalla</t>
  </si>
  <si>
    <t>Kapil Sharma, Arbaaz Khan, Varun Sharma, Sharat Saxena, Supriya Pathak, Manoj Joshi, Manjari Fadnis, Simran Kaur Mundi, Elli Avram, Jamie Lever</t>
  </si>
  <si>
    <t>s7389</t>
  </si>
  <si>
    <t>Mala Kahich Problem Nahi</t>
  </si>
  <si>
    <t>Gashmeer Mahajani, Spruha Joshi, Nirmiti Sawant, Vijay Nikam, Satish Alekar, Mangal Kenkre, Kamlesh Sawant, Seema Deshmukh</t>
  </si>
  <si>
    <t>s7423</t>
  </si>
  <si>
    <t>Matichya Chuli</t>
  </si>
  <si>
    <t>Sudesh Manjrekar, Atul Kale</t>
  </si>
  <si>
    <t>Sudhir Joshi, Vandana Gupte, Ankush Chaudhari, Madhura Velankar, Sanjay Mone, Anand Abhyankar</t>
  </si>
  <si>
    <t>s7429</t>
  </si>
  <si>
    <t>Maza Pati Karodpati</t>
  </si>
  <si>
    <t>Sachin, Supriya Pilgaonkar, Ashok Saraf, Kishori Shahane, Suhas Bhalekar, Manchindra Kamble, Jairam Kulkarni, Nilu Phule, Shubha Khote</t>
  </si>
  <si>
    <t>s8099</t>
  </si>
  <si>
    <t>Story of an Egg</t>
  </si>
  <si>
    <t>Raj B. Shetty</t>
  </si>
  <si>
    <t>Raj B. Shetty, Usha Bhandary, Shailashree, Prakash Tuminadu, Amrutha Naik, Shreya Anchan, VJ Vineeth, Rahul Amin, Deepak Rai Panaje, Ramdas</t>
  </si>
  <si>
    <t>s8669</t>
  </si>
  <si>
    <t>V for Vendetta</t>
  </si>
  <si>
    <t>Natalie Portman, Hugo Weaving, Stephen Rea, Stephen Fry, John Hurt, Tim Pigott-Smith, Rupert Graves, Roger Allam, Ben Miles, Sin√©ad Cusack, Natasha Wightman</t>
  </si>
  <si>
    <t>s8772</t>
  </si>
  <si>
    <t>Yaara O Dildaara</t>
  </si>
  <si>
    <t>Harbhajan Mann, Tulip Joshi, Kabir Bedi, Gulzar Chahal, Jonita, Gurpreet Ghuggi, Gurpreet Grewal, Neena Cheema, Sunita Dhir</t>
  </si>
  <si>
    <t>s209</t>
  </si>
  <si>
    <t>Once Upon a Time in Mumbaai</t>
  </si>
  <si>
    <t>Ajay Devgn, Emraan Hashmi, Kangana Ranaut, Prachi Desai, Randeep Hooda, Naved Aslam, Asif Basra, Avtar Gill</t>
  </si>
  <si>
    <t>133 min</t>
  </si>
  <si>
    <t>s258</t>
  </si>
  <si>
    <t>O Kadhal Kanmani</t>
  </si>
  <si>
    <t>Mani Ratnam</t>
  </si>
  <si>
    <t>Dulquer Salmaan, Nithya Menon, Prakash Raj, Leela Samson, Vinodhini, Ramya Subramanian, Siva Ananth, John Devasahayam, Prabhu Lakshman</t>
  </si>
  <si>
    <t>s600</t>
  </si>
  <si>
    <t>The Best of Enemies</t>
  </si>
  <si>
    <t>Robin Bissell</t>
  </si>
  <si>
    <t>Taraji P. Henson, Sam Rockwell, Babou Ceesay, Anne Heche, Wes Bentley, Nick Searcy, Bruce McGill, John Gallagher Jr., Nicholas Logan, Gilbert Glenn Brown</t>
  </si>
  <si>
    <t>s671</t>
  </si>
  <si>
    <t>Mobile Suit Gundam II: Soldiers of Sorrow</t>
  </si>
  <si>
    <t>Yoshiyuki Tomino, Yoshikazu Yasuhiko</t>
  </si>
  <si>
    <t>Toru Furuya, Shuichi Ikeda, Hirotaka Suzuoki, Rumiko Ukai, Fuyumi Shiraishi, Yo Inoue, Toshio Furukawa, Kiyonobu Suzuki, Keiko Toda, Shozo Iizuka</t>
  </si>
  <si>
    <t>s800</t>
  </si>
  <si>
    <t>Million Dollar Baby</t>
  </si>
  <si>
    <t>Clint Eastwood, Hilary Swank, Morgan Freeman, Anthony Mackie, Jay Baruchel, Mike Colter, Lucia Rijker, Br√≠an F. O'Byrne, Margo Martindale, Riki Lindhome</t>
  </si>
  <si>
    <t>s1088</t>
  </si>
  <si>
    <t>Roohi</t>
  </si>
  <si>
    <t>Rajkummar Rao, Varun Sharma, Janhvi Kapoor, Manav Vij, Sarita Joshi, Anuraag Arora, Alexx O'Nell, Rajesh Jais</t>
  </si>
  <si>
    <t>s1116</t>
  </si>
  <si>
    <t>Ferrari Ki Sawaari</t>
  </si>
  <si>
    <t>Rajesh Mapuskar</t>
  </si>
  <si>
    <t>Sharman Joshi, Boman Irani, Ritwik Sahore, Paresh Rawal, Deepak Shirke, Satyadeep Misra, Aakash Dabhade, Nilesh Diwekar, Vidya Balan</t>
  </si>
  <si>
    <t>s1346</t>
  </si>
  <si>
    <t>The Yin-Yang Master: Dream Of Eternity</t>
  </si>
  <si>
    <t>Guo Jingming</t>
  </si>
  <si>
    <t>Mark Chao, Deng Lun, Wang Ziwen, Jessie Li, Wang Duo, Sun Chenjun, Xu Kaicheng, Jasper, Ju Xiaowen</t>
  </si>
  <si>
    <t>s1388</t>
  </si>
  <si>
    <t>The Next Three Days</t>
  </si>
  <si>
    <t>Russell Crowe, Elizabeth Banks, Brian Dennehy, Lennie James, Olivia Wilde, Ty Simpkins, Helen Carey, Liam Neeson, Daniel Stern, Kevin Corrigan</t>
  </si>
  <si>
    <t>s1562</t>
  </si>
  <si>
    <t>Torbaaz</t>
  </si>
  <si>
    <t>Sanjay Dutt, Nargis Fakhri, Rahul Dev, Priyanka Verma, Kuwaarjeet Chopraa, Aishan Jawaid Malik, Rahul Mittra, Gavie Chahal, Humayun Shams Khan, Babrak Akbari</t>
  </si>
  <si>
    <t>s1596</t>
  </si>
  <si>
    <t>MANK</t>
  </si>
  <si>
    <t>Gary Oldman, Amanda Seyfried, Charles Dance, Lily Collins, Arliss Howard, Tom Pelphrey, Sam Troughton, Ferdinand Kingsley, Tuppence Middleton, Tom Burke, Joseph Cross, Jamie McShane, Toby Leonard Moore, Monika Gossmann</t>
  </si>
  <si>
    <t>s1679</t>
  </si>
  <si>
    <t>Raman Raghav 2.0</t>
  </si>
  <si>
    <t>Nawazuddin Siddiqui, Vicky Kaushal, Sobhita Dhulipala, Mukesh Chhabra, Anuschka Sawhney, Vipin Sharma, Deepali Suryakant Badekar, Ashok Lokhande, Harssh Singh, Rajesh Jais, Hitesh Dave</t>
  </si>
  <si>
    <t>s2016</t>
  </si>
  <si>
    <t>Aapla Manus</t>
  </si>
  <si>
    <t>Nana Patekar, Sumeet Raghvan, Iravati Harshe, Aashish Kulkarni, Savita Malpekar</t>
  </si>
  <si>
    <t>s2214</t>
  </si>
  <si>
    <t>The Kissing Booth 2</t>
  </si>
  <si>
    <t>Joey King, Joel Courtney, Jacob Elordi, Molly Ringwald, Taylor Zakhar Perez, Maisie Richardson-Sellers, Meganne Young</t>
  </si>
  <si>
    <t>s2851</t>
  </si>
  <si>
    <t>The Last Bomb of the Second World War</t>
  </si>
  <si>
    <t>Athiyan Athirai</t>
  </si>
  <si>
    <t>Dinesh, Anandhi, Munishkanth, Riythvika, John Vijay</t>
  </si>
  <si>
    <t>s2987</t>
  </si>
  <si>
    <t>Sillu Karuppatti</t>
  </si>
  <si>
    <t>Halitha Shameem</t>
  </si>
  <si>
    <t>Nivedhithaa Sathish, Leela Samson, Samuthirakani, Sunaina, Manikandan</t>
  </si>
  <si>
    <t>s3202</t>
  </si>
  <si>
    <t>Thug Life</t>
  </si>
  <si>
    <t>Mukesh Vohra</t>
  </si>
  <si>
    <t>Harish Verma, Jass Bajwa, Rajiv Thakur, Ihana Dhillon, Yograj Singh, Karamjit Anmol, Anita Devgan, Vrajesh Hirjee, Rana Jung Bahadur, Hobby Dhaliwal</t>
  </si>
  <si>
    <t>s3487</t>
  </si>
  <si>
    <t>Malaal</t>
  </si>
  <si>
    <t>Mangesh Hadawale</t>
  </si>
  <si>
    <t>Meezaan Jaffrey, Sharmin Segal, Chinmaya Surve, Anil Gawas, Sonal Jha, Sanjay Gurbaxani, Sameer Dharmadhikari, Deepak Damle</t>
  </si>
  <si>
    <t>s3533</t>
  </si>
  <si>
    <t>Ee Nagaraniki Emaindi</t>
  </si>
  <si>
    <t>Tharun Bhascker</t>
  </si>
  <si>
    <t>Vishwaksen Naidu, Sushanth Reddy, Abhinav Gomatam, Venkatesh Kakumanu, Anisha Ambrose, Simran Choudhary</t>
  </si>
  <si>
    <t>s3564</t>
  </si>
  <si>
    <t>Kaake Da Viyah</t>
  </si>
  <si>
    <t>Rai Yuvraj Bains</t>
  </si>
  <si>
    <t>Priti Sapru, Nirmal Rishi, Jordan Sandhu, Prabh Grewal, Karamjit Anmol, Harby Sangha, Gurmeet Sajan, Prince Kanwaljit Singh</t>
  </si>
  <si>
    <t>s3923</t>
  </si>
  <si>
    <t>Dabbe 5: Zehr-i Cin</t>
  </si>
  <si>
    <t>Hasan Karacadaƒü</t>
  </si>
  <si>
    <t>Nil G√ºnal, √úmit B√ºlent Din√ßer, Sultan K√∂roƒülu Kƒ±lƒ±√ß, Emir √ñzbek Yƒ±ldƒ±z, Pelin Acar, Murat Sevi≈ü</t>
  </si>
  <si>
    <t>s4386</t>
  </si>
  <si>
    <t>The Ballad of Buster Scruggs</t>
  </si>
  <si>
    <t>Joel Coen, Ethan Coen</t>
  </si>
  <si>
    <t>Liam Neeson, James Franco, Tim Blake Nelson, Tom Waits, Zoe Kazan, Brendan Gleeson</t>
  </si>
  <si>
    <t>s4440</t>
  </si>
  <si>
    <t>Grandmaster</t>
  </si>
  <si>
    <t>B. Unnikrishnan</t>
  </si>
  <si>
    <t>Mithra Kurian, Anoop Menon, Mohanlal, Narein, Priyamani, Roma, Siddique, Jagathy Sreekumar</t>
  </si>
  <si>
    <t>s4735</t>
  </si>
  <si>
    <t>Tamasha</t>
  </si>
  <si>
    <t>Ranbir Kapoor, Deepika Padukone, Piyush Mishra, Javed Sheikh, Nikhil Bhagat, Faraaz Servaia</t>
  </si>
  <si>
    <t>s4766</t>
  </si>
  <si>
    <t>Nothing to Lose</t>
  </si>
  <si>
    <t>Petr√¥nio Gontijo, Day Mesquita, Beth Goulart, Dalton Vigh, Eduardo Galv√£o, Andr√© Gon√ßalves, Marcello Airoldi</t>
  </si>
  <si>
    <t>s5041</t>
  </si>
  <si>
    <t>Love Per Square Foot</t>
  </si>
  <si>
    <t>Anand Tiwari</t>
  </si>
  <si>
    <t>Vicky Kaushal, Angira Dhar, Alankrita Sahai, Raghuvir Yadav, Ratna Pathak Shah, Supriya Pathak</t>
  </si>
  <si>
    <t>s6076</t>
  </si>
  <si>
    <t>Aata Pita</t>
  </si>
  <si>
    <t>Uttung Shelar</t>
  </si>
  <si>
    <t>Sanjay Narvekar, Bharat Jadhav, Satish Phulekar, Ashwini Apte</t>
  </si>
  <si>
    <t>s6086</t>
  </si>
  <si>
    <t>Across the Universe</t>
  </si>
  <si>
    <t>Julie Taymor</t>
  </si>
  <si>
    <t>Evan Rachel Wood, Jim Sturgess, Joe Anderson, Dana Fuchs, Martin Luther, James Urbaniak, T.V. Carpio, Spencer Liff</t>
  </si>
  <si>
    <t>s6191</t>
  </si>
  <si>
    <t>Asura: The City of Madness</t>
  </si>
  <si>
    <t>Sung-soo Kim</t>
  </si>
  <si>
    <t>Jung-min Hwang, Do-won Kwak, Man-sik Jung, Woo-sung Jung</t>
  </si>
  <si>
    <t>s6380</t>
  </si>
  <si>
    <t>Brooklyn's Finest</t>
  </si>
  <si>
    <t>Richard Gere, Don Cheadle, Ethan Hawke, Wesley Snipes, Will Patton, Lili Taylor, Michael Kenneth Williams, Br√≠an F. O'Byrne, Shannon Kane, Ellen Barkin, Vincent D'Onofrio, Logan Marshall-Green</t>
  </si>
  <si>
    <t>s6610</t>
  </si>
  <si>
    <t>Die Another Day</t>
  </si>
  <si>
    <t>Pierce Brosnan, Halle Berry, Toby Stephens, Rick Yune, Rosamund Pike, Judi Dench, John Cleese, Michael Madsen, Will Yun Lee, Kenneth Tsang, Emilio Echevarr√≠a, Mikhail Gorevoy, Lawrence Makoare, Colin Salmon, Samantha Bond</t>
  </si>
  <si>
    <t>s6714</t>
  </si>
  <si>
    <t>Everybody Knows</t>
  </si>
  <si>
    <t>Pen√©lope Cruz, Javier Bardem, Ricardo Dar√≠n, Eduard Fern√°ndez, B√°rbara Lennie, Inma Cuesta, Elvira M√≠nguez, Ram√≥n Barea, Carla Campra, Sara S√°lamo, Roger Casamajor, Jos√© √Ångel Egido</t>
  </si>
  <si>
    <t>Spain, France, Italy</t>
  </si>
  <si>
    <t>s6720</t>
  </si>
  <si>
    <t>Executive Decision</t>
  </si>
  <si>
    <t>Stuart Baird</t>
  </si>
  <si>
    <t>Kurt Russell, Halle Berry, John Leguizamo, Oliver Platt, Steven Seagal, Joe Morton, David Suchet, BD Wong, Len Cariou, Whip Hubley</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</si>
  <si>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</si>
  <si>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</si>
  <si>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</si>
  <si>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</si>
  <si>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s7145</t>
  </si>
  <si>
    <t>Judwaa</t>
  </si>
  <si>
    <t>Salman Khan, Karisma Kapoor, Rambha, Kader Khan, Anupam Kher, Shakti Kapoor, Bindu, Reema Lagoo, Satish Shah, Mukesh Rishi</t>
  </si>
  <si>
    <t>s7175</t>
  </si>
  <si>
    <t>Kay Dyache Bola</t>
  </si>
  <si>
    <t>Makarand Anaspure, Akshay Pendse, Umesh Kamat, Sharvari Jamenis, Sachin Khedekar, Arun Nalawade, Mohan Agashe, Nirmiti Sawant, Sanjay Mone, Amita Khopkar, Pushkar Shrotri, Ganesh Yadav</t>
  </si>
  <si>
    <t>s7244</t>
  </si>
  <si>
    <t>Kuppivala</t>
  </si>
  <si>
    <t>Suresh Pillai</t>
  </si>
  <si>
    <t>Nandu, Kochu Preman, Jayakrishnan, Mohan Ayroor, M.R. Gopakumar, Shanawas, Adoor Ajayan, Dinesh Panicker</t>
  </si>
  <si>
    <t>s7747</t>
  </si>
  <si>
    <t>Plaire, aimer et courir vite</t>
  </si>
  <si>
    <t>Christophe Honor√©</t>
  </si>
  <si>
    <t>Vincent Lacoste, Pierre Deladonchamps, Denis Podalyd√®s, Ad√®le Wismes, Thomas Gonzalez, Clement Metayer, Quentin Th√©bault, Tristan Farge, Sophie Letourneur</t>
  </si>
  <si>
    <t>s7940</t>
  </si>
  <si>
    <t>Sarvopari Palakkaran</t>
  </si>
  <si>
    <t>Venugopan</t>
  </si>
  <si>
    <t>Anoop Menon, Alencier Ley Lopez, Balu Varghese, Aparna Balamurali, Anu Sithara, Gayathri Arun, Nandu, Chali Pala</t>
  </si>
  <si>
    <t>s8171</t>
  </si>
  <si>
    <t>Teshan</t>
  </si>
  <si>
    <t>Sukhbir Singh</t>
  </si>
  <si>
    <t>Happy Raikoti, Diljott, Prince Kanwaljit Singh, Karamjit Anmol, Harinder Bhullar, Virast Sandhu, Anita Devgan, Simran Sehajpal</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</si>
  <si>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</si>
  <si>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</si>
  <si>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</si>
  <si>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s8762</t>
  </si>
  <si>
    <t>Wrong No.</t>
  </si>
  <si>
    <t>Yasir Nawaz</t>
  </si>
  <si>
    <t>Javed Sheikh, Danish Taimoor, Janita Asma, Nayyar Ejaz, Qavi Khan, Shafqat Cheema, Sohai Ali Abro, Nadeem Jafri</t>
  </si>
  <si>
    <t>s1255</t>
  </si>
  <si>
    <t>Rain Man</t>
  </si>
  <si>
    <t>Dustin Hoffman, Tom Cruise, Valeria Golino, Gerald R. Molen, Jack Murdock, Michael D. Roberts, Ralph Seymour, Lucinda Jenney, Bonnie Hunt</t>
  </si>
  <si>
    <t>134 min</t>
  </si>
  <si>
    <t>s1285</t>
  </si>
  <si>
    <t>The Conjuring 2</t>
  </si>
  <si>
    <t>Patrick Wilson, Vera Farmiga, Madison Wolfe, Frances O'Connor, Lauren Esposito, Benjamin Haigh, Patrick McAuley, Simon McBurney, Maria Doyle Kennedy, Simon Delaney, Franka Potente</t>
  </si>
  <si>
    <t>s1765</t>
  </si>
  <si>
    <t>Snowden</t>
  </si>
  <si>
    <t>Joseph Gordon-Levitt, Shailene Woodley, Zachary Quinto, Melissa Leo, Tom Wilkinson, Timothy Olyphant, Nicolas Cage, Rhys Ifans, Joely Richardson, Scott Eastwood, Ben Schnetzer, Logan Marshall-Green</t>
  </si>
  <si>
    <t>s1863</t>
  </si>
  <si>
    <t>Disco Dancer</t>
  </si>
  <si>
    <t>B. Subhash</t>
  </si>
  <si>
    <t>Mithun Chakraborty, Kim, Kalpana Iyer, Om Puri, Gita Siddharth, Yusuf Khan, Bob Christo, Om Shivpuri, Karan Razdan</t>
  </si>
  <si>
    <t>Cult Movies, Dramas, International Movies</t>
  </si>
  <si>
    <t>s2313</t>
  </si>
  <si>
    <t>Pek Yakƒ±nda</t>
  </si>
  <si>
    <t>Cem Yƒ±lmaz, T√ºlin √ñzen, Ozan G√ºven, √ñzkan Uƒüur, Zafer Alg√∂z, Cengiz Bozkurt, Cahit G√∂k, Bahtiyar Engin, Mazhar Alanson, Metin Co≈ükun, Tuƒürul T√ºlek</t>
  </si>
  <si>
    <t>s3127</t>
  </si>
  <si>
    <t>Bangistan</t>
  </si>
  <si>
    <t>Karan Anshuman</t>
  </si>
  <si>
    <t>Riteish Deshmukh, Pulkit Samrat, Kumud Mishra, Chandan Roy Sanyal, Arya Babbar, Shivkumar Subramaniam, Tom Alter, Jacqueline Fernandez</t>
  </si>
  <si>
    <t>s3198</t>
  </si>
  <si>
    <t>Mahi NRI</t>
  </si>
  <si>
    <t>Gaurav Bavdankar</t>
  </si>
  <si>
    <t>Harrdy Sandhu, Poppy Jabbal, Rameet Kaur, B.N. Sharma, Navneet Nishan, Gurpreet Guggi, Anjum Batra, Ranjan Sehgal</t>
  </si>
  <si>
    <t>s3225</t>
  </si>
  <si>
    <t>Evvarikee Cheppoddu</t>
  </si>
  <si>
    <t>Basava Shankar Eeday</t>
  </si>
  <si>
    <t>Rakesh Varre, Gargeyi, Vamsi raj Nekkanti, D P Ghani, K Prasanna</t>
  </si>
  <si>
    <t>s3252</t>
  </si>
  <si>
    <t>Dorasaani</t>
  </si>
  <si>
    <t>KVR Mahendra</t>
  </si>
  <si>
    <t>Anand Deverakonda, Shivatmika Rajasekhar, Kannada Kishore</t>
  </si>
  <si>
    <t>s4588</t>
  </si>
  <si>
    <t>Muran</t>
  </si>
  <si>
    <t>Rajan Madhav</t>
  </si>
  <si>
    <t>Prasanna, Cheran, Haripriya, Nikhita, Suma Bhattacharya, Jayaprakash</t>
  </si>
  <si>
    <t>s4956</t>
  </si>
  <si>
    <t>Paheli</t>
  </si>
  <si>
    <t>Amol Palekar</t>
  </si>
  <si>
    <t>Shah Rukh Khan, Rani Mukerji, Anupam Kher, Dilip Prabhavalkar, Amitabh Bachchan, Juhi Chawla, Nina Kulkarni, Rajpal Yadav</t>
  </si>
  <si>
    <t>s5034</t>
  </si>
  <si>
    <t>FullMetal Alchemist</t>
  </si>
  <si>
    <t>Fumihiko Sori</t>
  </si>
  <si>
    <t>Ryosuke Yamada, Tsubasa Honda, Dean Fujioka, Misako Renbutsu, Kanata Hongo, Shinji Uchiyama, Jun Kunimura, Yo Oizumi, Ryuta Sato, Fumiyo Kohinata, Yasuko Matsuyuki</t>
  </si>
  <si>
    <t>s5550</t>
  </si>
  <si>
    <t>Salaakhen</t>
  </si>
  <si>
    <t>A. Salaam</t>
  </si>
  <si>
    <t>Shashi Kapoor, Sulakshana Pandit, Mehmood, Sudhir, Anjana Mumtaz, Sajjan, M. Rajan, Mac Mohan, Amrish Puri, Ramesh Deo</t>
  </si>
  <si>
    <t>s6177</t>
  </si>
  <si>
    <t>Anwar</t>
  </si>
  <si>
    <t>Siddharth Koirala, Nauheed Cyrusi, Manisha Koirala, Rajpal Yadav, Yashpal Sharma, Vijay Raaz, Hiten Tejwani, Sudhir Pandey, Sanjay Mishra, Lalit Tiwari</t>
  </si>
  <si>
    <t>s6670</t>
  </si>
  <si>
    <t>Ek Hasina Thi</t>
  </si>
  <si>
    <t>Sriram Raghavan</t>
  </si>
  <si>
    <t>Saif Ali Khan, Urmila Matondkar, Seema Biswas, Pratima Kazmi, Aditya Srivastava, Rasika Joshi, Madan Joshi, Seema Adhikari</t>
  </si>
  <si>
    <t>s6777</t>
  </si>
  <si>
    <t>For Colored Girls</t>
  </si>
  <si>
    <t>Kimberly Elise, Janet Jackson, Loretta Devine, Thandie Newton, Anika Noni Rose, Kerry Washington, Tessa Thompson, Phylicia Rashad, Whoopi Goldberg, Omari Hardwick, Macy Gray, Michael Ealy, Richard Lawson, Hill Harper, Khalil Kain</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</si>
  <si>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</si>
  <si>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</si>
  <si>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</si>
  <si>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</si>
  <si>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s7092</t>
  </si>
  <si>
    <t>Invictus</t>
  </si>
  <si>
    <t>Morgan Freeman, Matt Damon, Tony Kgoroge, Patrick Mofokeng, Matt Stern, Julian Lewis Jones, Adjoa Andoh, Marguerite Wheatley, Leleti Khumalo, Patrick Lyster, Penny Downie</t>
  </si>
  <si>
    <t>s7127</t>
  </si>
  <si>
    <t>Jersey Boys</t>
  </si>
  <si>
    <t>John Lloyd Young, Erich Bergen, Michael Lomenda, Vincent Piazza, Christopher Walken, Mike Doyle, Ren√©e Marino, Erica Piccininni, Joey Russo, Donnie Kehr, Katherine Narducci, Steve Schirripa</t>
  </si>
  <si>
    <t>s7373</t>
  </si>
  <si>
    <t>Madaari</t>
  </si>
  <si>
    <t>Irrfan Khan, Jimmy Shergill, Vishesh Bansal, Tushar Dalvi, Nitish Pandey</t>
  </si>
  <si>
    <t>s7903</t>
  </si>
  <si>
    <t>Run</t>
  </si>
  <si>
    <t>Jeeva</t>
  </si>
  <si>
    <t>Abhishek Bachchan, Bhoomika Chawla, Mahesh Manjrekar, Vijay Raaz, Mukesh Rishi, Ayesha Jhulka, Anjan Srivastav, Goga Kapoor, Mukul Agarwal, Shweta Menon</t>
  </si>
  <si>
    <t>s8629</t>
  </si>
  <si>
    <t>Trikal (Past, Present, Future)</t>
  </si>
  <si>
    <t>Leela Naidu, Neena Gupta, Anita Kanwar, Soni Razdan, Dalip Tahil, K.K. Raina, Kunal Kapoor, Keith Stevenson, Naseeruddin Shah, Kulbhushan Kharbanda</t>
  </si>
  <si>
    <t>s200</t>
  </si>
  <si>
    <t>Koi Aap Sa</t>
  </si>
  <si>
    <t>Partho Mitra</t>
  </si>
  <si>
    <t>Aftab Shivdasani, Natassha, Dipannita Sharma, Himanshu Mallik, Vaidya Advai, Pushy Anand, Shama Deshpande, Rajendra Gupta</t>
  </si>
  <si>
    <t>135 min</t>
  </si>
  <si>
    <t>s254</t>
  </si>
  <si>
    <t>Bombay</t>
  </si>
  <si>
    <t>Arvind Swamy, Manisha Koirala, Nasser, Raja Krishnamoorthy</t>
  </si>
  <si>
    <t>s302</t>
  </si>
  <si>
    <t>Chennai Express</t>
  </si>
  <si>
    <t>Rohit Shetty</t>
  </si>
  <si>
    <t>Shah Rukh Khan, Deepika Padukone, Nikitin Dheer, Satyaraj, Kamini Kaushal, Lekh Tandon, Mukesh Tiwari</t>
  </si>
  <si>
    <t>s684</t>
  </si>
  <si>
    <t>A Family</t>
  </si>
  <si>
    <t>Michihito Fujii</t>
  </si>
  <si>
    <t>Go Ayano, Hiroshi Tachi, Machiko Ono, Yukiya Kitamura, Hayato Ichihara, Hayato Isomura, Shun Sugata, Suon Kan, Ryutaro Ninomiya, Taro Suruga, Ryo Iwamatsu, Kosuke Toyohara, Shinobu Terajima</t>
  </si>
  <si>
    <t>s1684</t>
  </si>
  <si>
    <t>Well Done Abba</t>
  </si>
  <si>
    <t>Boman Irani, Minissha Lamba, Sammir Dattani, Ila Arun, Ravi Kishan, Sonali Kulkarni, Rajit Kapoor, Ravi Jhankal, Yashpal Sharma, Rajendra Gupta</t>
  </si>
  <si>
    <t>s1941</t>
  </si>
  <si>
    <t>Golmaal Returns</t>
  </si>
  <si>
    <t>Ajay Devgn, Kareena Kapoor, Arshad Warsi, Tusshar Kapoor, Shreyas Talpade, Celina Jaitly, Amrita Arora, Anjana Sukhani</t>
  </si>
  <si>
    <t>s2046</t>
  </si>
  <si>
    <t>I'm Thinking of Ending Things</t>
  </si>
  <si>
    <t>Charlie Kaufman</t>
  </si>
  <si>
    <t>Jessie Buckley, Jesse Plemons, Toni Collette, David Thewlis, Guy Boyd</t>
  </si>
  <si>
    <t>s2283</t>
  </si>
  <si>
    <t>One by Two</t>
  </si>
  <si>
    <t>Devika Bhagat</t>
  </si>
  <si>
    <t>Abhay Deol, Preeti Desai, Lillete Dubey, Rati Agnihotri, Jayant Kripalani, Darshan Jariwala, Anish Trivedi, Geetika Tyagi, Preetika Chawla, Tahir Raj Bhasin</t>
  </si>
  <si>
    <t>s2327</t>
  </si>
  <si>
    <t>Thackeray (Marathi)</t>
  </si>
  <si>
    <t>Abhijit Panse</t>
  </si>
  <si>
    <t>Nawazuddin Siddiqui, Amrita Rao, Rajeev Panday, Sanjay Narvekar, Rajesh Khera, Prakash Belawadi, Avantika Akerkar</t>
  </si>
  <si>
    <t>s2337</t>
  </si>
  <si>
    <t>Thackeray (Hindi)</t>
  </si>
  <si>
    <t>s2443</t>
  </si>
  <si>
    <t>X Large</t>
  </si>
  <si>
    <t>Ahmed Helmy, Donia Samir Ghanim, Ibrahim Nasr, Yasmin Raeis, Saeed Tarabeek</t>
  </si>
  <si>
    <t>s2472</t>
  </si>
  <si>
    <t>Uncut Gems</t>
  </si>
  <si>
    <t>Josh Safdie, Benny Safdie</t>
  </si>
  <si>
    <t>Adam Sandler, LaKeith Stanfield, Kevin Garnett, Julia Fox, Idina Menzel, Eric Bogosian, Judd Hirsch, Abel Tesfaye</t>
  </si>
  <si>
    <t>s2651</t>
  </si>
  <si>
    <t>Time to Hunt</t>
  </si>
  <si>
    <t>Yoon Sung-hyun</t>
  </si>
  <si>
    <t>Lee Je-hoon, Ahn Jae-hong, Choi Woo-shik, Park Jeong-min, Park Hae-soo</t>
  </si>
  <si>
    <t>s2727</t>
  </si>
  <si>
    <t>Hasee Toh Phasee</t>
  </si>
  <si>
    <t>Vinil Mathew</t>
  </si>
  <si>
    <t>Sidharth Malhotra, Parineeti Chopra, Adah Sharma, Manoj Joshi, Madhuri Sanjeev, Sharat Saxena, Nina Kulkarni, Anil Mange</t>
  </si>
  <si>
    <t>s2811</t>
  </si>
  <si>
    <t>Bypass Road</t>
  </si>
  <si>
    <t>Naman Nitin Mukesh</t>
  </si>
  <si>
    <t>Neil Nitin Mukesh, Adah Sharma, Rajit Kapoor, Gul Panag, Shama Sikander, Manish Chaudhary, Sudhanshu Pandey, Taher Shabbir</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</si>
  <si>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</si>
  <si>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</si>
  <si>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</si>
  <si>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</si>
  <si>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</si>
  <si>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</si>
  <si>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</si>
  <si>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s3142</t>
  </si>
  <si>
    <t>Karthik Calling Karthik</t>
  </si>
  <si>
    <t>Vijay Lalwani</t>
  </si>
  <si>
    <t>Farhan Akhtar, Deepika Padukone, Ram Kapoor, Vivan Bhatena, Vipin Sharma, Yatin Karyekar, Shefali Shah</t>
  </si>
  <si>
    <t>s3196</t>
  </si>
  <si>
    <t>Jindua</t>
  </si>
  <si>
    <t>Jimmy Shergill, Sargun Mehta, Neeru Bajwa, Bhavkhandan Singh Rakhra, Arkie Kandola, Nina Rehill, Rajiv Thakur, Harjap Singh Bhangal, Balinder Johal, Carolyn Bridget Kennedy, Sonia Dhillon, Jimmy Sheirgill</t>
  </si>
  <si>
    <t>s3207</t>
  </si>
  <si>
    <t>The Zoya Factor</t>
  </si>
  <si>
    <t>Sonam Kapoor, Dulquer Salmaan, Sanjay Kapoor, Sikander Kher, Angad Bedi, Koel Purie, Pooja Bhamrah, Manu Rishi Chadha</t>
  </si>
  <si>
    <t>s3565</t>
  </si>
  <si>
    <t>Marriage Palace</t>
  </si>
  <si>
    <t>Sunil Thakur</t>
  </si>
  <si>
    <t>Sharry Mann, Payal Rajput, Jaswinder Bhalla, B.N. Sharma, Harby Sangha, Nirmal Rishi, Anita Devgan, Rupinder Roopi</t>
  </si>
  <si>
    <t>s3924</t>
  </si>
  <si>
    <t>Dabbe: The Possession</t>
  </si>
  <si>
    <t>Cansu Kurgun, Irmak √ñrnek, A. Murat √ñzgen, Sultan K√∂roƒülu Kƒ±lƒ±√ß, El√ßin Atamg√º√ß, Sabriye G√ºn√º√ß, Furkan Bayraktar, Mehmet Canbeg, Oguzhan Kocakli</t>
  </si>
  <si>
    <t>s4307</t>
  </si>
  <si>
    <t>ROMA</t>
  </si>
  <si>
    <t>Yalitza Aparicio, Marina de Tavira</t>
  </si>
  <si>
    <t>s4452</t>
  </si>
  <si>
    <t>Mumbai Meri Jaan</t>
  </si>
  <si>
    <t>Madhavan, Irrfan Khan, Soha Ali Khan, Paresh Rawal, Kay Kay Menon, Anand Goradia, Vijay Maurya, Vibhavari Deshpande, Santosh Juvekar, Kamlesh Sawant</t>
  </si>
  <si>
    <t>s4567</t>
  </si>
  <si>
    <t>Freedom at Midnight</t>
  </si>
  <si>
    <t>Tinu Pappachan</t>
  </si>
  <si>
    <t>Antony Varghese, Vinayakan, Chemban Vinod Jose, Tito Wilson, Sinoj Varghese, Aswathy Manoharan</t>
  </si>
  <si>
    <t>s5089</t>
  </si>
  <si>
    <t>The House Next Door</t>
  </si>
  <si>
    <t>Milind Rau</t>
  </si>
  <si>
    <t>Siddharth, Andrea Jeremiah, Anisha Victor, Atul Kulkarni, Suresh, Prakash Belawadi</t>
  </si>
  <si>
    <t>s5168</t>
  </si>
  <si>
    <t>Mudbound</t>
  </si>
  <si>
    <t>Carey Mulligan, Jason Clarke, Mary J. Blige, Garrett Hedlund, Jason Mitchell, Rob Morgan, Jonathan Banks</t>
  </si>
  <si>
    <t>s5215</t>
  </si>
  <si>
    <t>Baadshaho</t>
  </si>
  <si>
    <t>Ajay Devgn, Emraan Hashmi, Vidyut Jamwal, Ileana D'Cruz, Esha Gupta, Sanjay Mishra, Sunny Leone, Sharad Kelkar, Priyanshu Chatterjee, Denzil Smith</t>
  </si>
  <si>
    <t>s5236</t>
  </si>
  <si>
    <t>26 Years</t>
  </si>
  <si>
    <t>Geun-hyun Cho</t>
  </si>
  <si>
    <t>Goo Jin, Hye-jin Han, Soo-bin Bae, Seul-ong Im, Kyeong-yeong Lee, Gwang Jang, Deok-jae Jo, Eui-sung Kim, Seok-Hwan An, Bok-gi Min</t>
  </si>
  <si>
    <t>s5296</t>
  </si>
  <si>
    <t>Chadi Jawani Budhe Nu</t>
  </si>
  <si>
    <t>Anand</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</si>
  <si>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</si>
  <si>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</si>
  <si>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</si>
  <si>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s7142</t>
  </si>
  <si>
    <t>Jora 10 Numbaria</t>
  </si>
  <si>
    <t>Amardeep Singh Gill</t>
  </si>
  <si>
    <t>Deep Sidhu, Dharmendra, Ashish Duggal, Aman Hundal, Pali Sidhu, Mukesh Tiwari, Mukul Dev</t>
  </si>
  <si>
    <t>s7510</t>
  </si>
  <si>
    <t>Moor</t>
  </si>
  <si>
    <t>Jami</t>
  </si>
  <si>
    <t>Hameed Sheikh, Samiya Mumtaz, Shaz Khan, Abdul Qadir, Shabbir Rana, Sultan Hussain, Ayaz Samoo, Nayyar Ejaz, Sonia Hussain</t>
  </si>
  <si>
    <t>s7661</t>
  </si>
  <si>
    <t>One Day</t>
  </si>
  <si>
    <t>Chantavit Dhanasevi, Nittha Jirayungyurn, Theerapat Sajakul, Prim Bulakul, Kris Srepoomseth, Somyos Matures, Sutthatip Wutichaipradit, Rermthon Kemapech, Kaz Sawamura</t>
  </si>
  <si>
    <t>s8000</t>
  </si>
  <si>
    <t>Shaurya: It Takes Courage to Make Right... Right</t>
  </si>
  <si>
    <t>Samar Khan</t>
  </si>
  <si>
    <t>Rahul Bose, Javed Jaffrey, Minissha Lamba, Seema Biswas, Deepak Dobriyal, Kay Kay Menon, Amrita Rao, Rosa Catalano, Subrat Dutta, Priyesh Kaushik</t>
  </si>
  <si>
    <t>s8039</t>
  </si>
  <si>
    <t>Sling Blade</t>
  </si>
  <si>
    <t>Billy Bob Thornton</t>
  </si>
  <si>
    <t>Billy Bob Thornton, Dwight Yoakam, J.T. Walsh, John Ritter, Lucas Black, Natalie Canerday, James Hampton, Robert Duvall, Rick Dial, Brent Briscoe</t>
  </si>
  <si>
    <t>s8052</t>
  </si>
  <si>
    <t>Solo: A Star Wars Story</t>
  </si>
  <si>
    <t>Alden Ehrenreich, Woody Harrelson, Emilia Clarke, Donald Glover, Joonas Suotamo, Thandie Newton, Phoebe Waller-Bridge, Paul Bettany</t>
  </si>
  <si>
    <t>s8053</t>
  </si>
  <si>
    <t>Solo: A Star Wars Story (Spanish Version)</t>
  </si>
  <si>
    <t>s8113</t>
  </si>
  <si>
    <t>Suburra</t>
  </si>
  <si>
    <t>Stefano Sollima</t>
  </si>
  <si>
    <t>Pierfrancesco Favino, Elio Germano, Claudio Amendola, Alessandro Borghi, Greta Scarano, Giulia Gorietti, Jean-Hugues Anglade, Antonello Fassari, Lidia Vitale</t>
  </si>
  <si>
    <t>s202</t>
  </si>
  <si>
    <t>Kucch To Hai</t>
  </si>
  <si>
    <t>Anil V. Kumar, Anurag Basu</t>
  </si>
  <si>
    <t>Tusshar Kapoor, Esha Deol, Natassha, Vrajesh Hirjee, Kusumit Sana, Rishi Kapoor, Moon Moon Sen, Johny Lever, Ashay Chitre, Jeetendra</t>
  </si>
  <si>
    <t>136 min</t>
  </si>
  <si>
    <t>s205</t>
  </si>
  <si>
    <t>Kyaa Super Kool Hain Hum</t>
  </si>
  <si>
    <t>Tusshar Kapoor, Riteish Deshmukh, Anupam Kher, Rohit Shetty, Neha Sharma, Chunky Pandey, Sarah-Jane Dias, Razak Khan, Kavin Dave</t>
  </si>
  <si>
    <t>s552</t>
  </si>
  <si>
    <t>Haseen Dillruba</t>
  </si>
  <si>
    <t>Taapsee Pannu, Vikrant Massey, Harshvardhan Rane, Aditya Srivastava, Ashish Verma, Yamini Das, Daya Shankar Pandey</t>
  </si>
  <si>
    <t>s555</t>
  </si>
  <si>
    <t>RattleSnake - The Ahanna Story</t>
  </si>
  <si>
    <t>Ramsey Nouah</t>
  </si>
  <si>
    <t>Stan Nze, Osas Ighodaro, Bucci Franklin, Odera Adimorah, Efa Iwara, Emeka Nwagbaraocha, Elma Mbadiwe, Norbert Young, Brutus Richard, Chinyere Wilfred, Sonny McDon, Chiwetalu Agu</t>
  </si>
  <si>
    <t>s820</t>
  </si>
  <si>
    <t>The Outlaw Josey Wales</t>
  </si>
  <si>
    <t>Clint Eastwood, Sondra Locke, Chief Dan George, Bill McKinney, John Vernon, Paula Trueman, Sam Bottoms, Geraldine Keams, Woodrow Parfrey, Joyce Jameson</t>
  </si>
  <si>
    <t>s951</t>
  </si>
  <si>
    <t>The Lovely Bones</t>
  </si>
  <si>
    <t>Peter Jackson</t>
  </si>
  <si>
    <t>Mark Wahlberg, Rachel Weisz, Susan Sarandon, Stanley Tucci, Michael Imperioli, Saoirse Ronan, Rose McIver, Christian Thomas Ashdale, Reece Ritchie, Carolyn Dando</t>
  </si>
  <si>
    <t>United States, United Kingdom, New Zealand</t>
  </si>
  <si>
    <t>s1212</t>
  </si>
  <si>
    <t>Mucize</t>
  </si>
  <si>
    <t>Talat Bulut, Mert Turak, Mahsun Kƒ±rmƒ±zƒ±g√ºl, Erdem Yener, Erol Demir√∂z, Ali S√ºrmeli, Meral √áetinkaya, B√º≈üra Pekin</t>
  </si>
  <si>
    <t>s1742</t>
  </si>
  <si>
    <t>Miss India</t>
  </si>
  <si>
    <t>Narendra Nath</t>
  </si>
  <si>
    <t>Keerthy Suresh, Dr. Rajendra Prasad, Jagapathi Babu, V. K. Naresh, Nadhiya, Naveen Chandra, Sumanth Shailendra, Kamal Kamaraju, Praveen, Pujitha Ponnada, Divya Sripada</t>
  </si>
  <si>
    <t>s2199</t>
  </si>
  <si>
    <t>The Hater</t>
  </si>
  <si>
    <t>Jan Komasa</t>
  </si>
  <si>
    <t>Maciej Musia≈Çowski, Agata Kulesza, Danuta Stenka, Vanessa Aleksander, Maciej Stuhr, Jacek Koman, Adam Gradowski, Piotr Biedron, Martynika Kosnica</t>
  </si>
  <si>
    <t>s2287</t>
  </si>
  <si>
    <t>Pyaar Ka Punchnama 2</t>
  </si>
  <si>
    <t>Luv Ranjan</t>
  </si>
  <si>
    <t>Kartik Aaryan, Nushrat Bharucha, Sonalli Sehgall, Sunny Singh, Ishita Raj, Omkar Kapoor, Sharat Saxena, Mona Ambegaonkar</t>
  </si>
  <si>
    <t>s2355</t>
  </si>
  <si>
    <t>Destiny</t>
  </si>
  <si>
    <t>Nour El-Sherif, Laila Elwi, Mahmoud Hemeida, Safia el-Emari, Mohamed Mounir, Khaled El Nabawy, Seif Abdelrahman, Abdalla Mahmoud, Ahmed Fouad Selim, Magdi Idris</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</si>
  <si>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</si>
  <si>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</si>
  <si>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</si>
  <si>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</si>
  <si>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s3659</t>
  </si>
  <si>
    <t>Mauli</t>
  </si>
  <si>
    <t>Aditya Sarpotdar</t>
  </si>
  <si>
    <t>Riteish Deshmukh, Saiyami Kher, Jitendra Joshi, Siddarth Jadhav, Shrikant Yadav, Vijay Nikam, Umesh Jagtap, Usha Naik, Girija Oak, Genelia D'Souza</t>
  </si>
  <si>
    <t>s4125</t>
  </si>
  <si>
    <t>The Tree of Blood</t>
  </si>
  <si>
    <t>Julio Medem</t>
  </si>
  <si>
    <t>√örsula Corber√≥, √Ålvaro Cervantes, Najwa Nimri, Patricia L√≥pez Arnaiz, Daniel Grao, Joaqu√≠n Furriel, Maria Molins, Emilio Guti√©rrez Caba, Luisa Gavasa, Jos√© Mar√≠a Pou, √Ångela Molina</t>
  </si>
  <si>
    <t>s4198</t>
  </si>
  <si>
    <t>Baazaar</t>
  </si>
  <si>
    <t>Gauravv K Chawla</t>
  </si>
  <si>
    <t>Saif Ali Khan, Chitrangada Singh, Radhika Apte, Rohan Vinod Mehra, Manish Chaudhary, Denzil Smith, Pawan Chopra, Deepak Gheewala, Utkarsh Mazumdar, Danish Hussain</t>
  </si>
  <si>
    <t>s4394</t>
  </si>
  <si>
    <t>Muzaffarnagar Baaqi Hai</t>
  </si>
  <si>
    <t>Nakul Singh Sawhney</t>
  </si>
  <si>
    <t>s4424</t>
  </si>
  <si>
    <t>ABCD: Any Body Can Dance</t>
  </si>
  <si>
    <t>Remo D'Souza</t>
  </si>
  <si>
    <t>Prabhu Deva, Kay Kay Menon, Ganesh Acharya, Dharmesh Yelande, Salman, Lauren Gottlieb, Noorin Sha, Punit Pathak</t>
  </si>
  <si>
    <t>s4585</t>
  </si>
  <si>
    <t>Manje Bistre</t>
  </si>
  <si>
    <t>Baljit Singh Deo</t>
  </si>
  <si>
    <t>Gippy Grewal, Sonam Bajwa, Karamjit Anmol, Jaggi Singh, B.N. Sharma, Hobby Dhaliwal, Rana Ranbir, Sardar Sohi, Anita Devgan, Harby Sangha</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</si>
  <si>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</si>
  <si>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</si>
  <si>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</si>
  <si>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</si>
  <si>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s7875</t>
  </si>
  <si>
    <t>Road to Sangam</t>
  </si>
  <si>
    <t>Amit Rai</t>
  </si>
  <si>
    <t>Paresh Rawal, Om Puri, Pavan Malhotra, Javed Sheikh, Swati Chitnis, Masood Akhtar, Sudhir Nema, Rakesh Srivastava</t>
  </si>
  <si>
    <t>s8331</t>
  </si>
  <si>
    <t>The Great Battle</t>
  </si>
  <si>
    <t>Zo In-sung, Nam Joo-hyuk, Park Sung-woong, Bae Seong-woo, Seolhyun, Jung Eun-chae, Yu Oh-seong, Sung Dong-il, Oh Dae-whan</t>
  </si>
  <si>
    <t>s8415</t>
  </si>
  <si>
    <t>The Matrix</t>
  </si>
  <si>
    <t>Keanu Reeves, Laurence Fishburne, Carrie-Anne Moss, Hugo Weaving, Gloria Foster, Joe Pantoliano, Marcus Chong, Julian Arahanga, Matt Doran, Belinda McClory</t>
  </si>
  <si>
    <t>s8474</t>
  </si>
  <si>
    <t>The Rainmaker</t>
  </si>
  <si>
    <t>Francis Ford Coppola</t>
  </si>
  <si>
    <t>Matt Damon, Danny DeVito, Claire Danes, Jon Voight, Mary Kay Place, Dean Stockwell, Teresa Wright, Virginia Madsen, Mickey Rourke, Andrew Shue</t>
  </si>
  <si>
    <t>s691</t>
  </si>
  <si>
    <t>Rurouni Kenshin: The Final</t>
  </si>
  <si>
    <t>Keishi Otomo</t>
  </si>
  <si>
    <t>Takeru Sato, Emi Takei, Mackenyu, Munetaka Aoki, Yu Aoi, Yusuke Iseya, Tao Tsuchiya, Kazuki Kitamura, Kasumi Arimura, Yosuke Eguchi</t>
  </si>
  <si>
    <t>137 min</t>
  </si>
  <si>
    <t>s1053</t>
  </si>
  <si>
    <t>The Master</t>
  </si>
  <si>
    <t>Joaquin Phoenix, Philip Seymour Hoffman, Amy Adams, Laura Dern, Kevin J. O'Connor, Jesse Plemons, Rami Malek, Christopher Evan Welch, Madisen Beaty, Ambyr Childers, Price Carson</t>
  </si>
  <si>
    <t>s1973</t>
  </si>
  <si>
    <t>Black</t>
  </si>
  <si>
    <t>Raja Chanda</t>
  </si>
  <si>
    <t>Soham Chakraborty, Bidya Sinha Mim, Ashish Vidyarthi, Rajatabha Dutta, Rudranil Ghosh, Kharaj Mukherjee</t>
  </si>
  <si>
    <t>s1987</t>
  </si>
  <si>
    <t>Nee Enge En Anbe</t>
  </si>
  <si>
    <t>s2194</t>
  </si>
  <si>
    <t>Uma Maheswara Ugra Roopasya</t>
  </si>
  <si>
    <t>Venkatesh Maha</t>
  </si>
  <si>
    <t>Satya Dev, VK Naresh, Raghavan, Suhas P, Ravindra Vijay, Chandana Koppisetti, Roopa Koduvayur, Kushalini Pulapa</t>
  </si>
  <si>
    <t>s2290</t>
  </si>
  <si>
    <t>Special 26</t>
  </si>
  <si>
    <t>Akshay Kumar, Manoj Bajpayee, Anupam Kher, Jimmy Shergill, Kajal Aggarwal, Divya Dutta, Kharaj Mukherjee, Rajesh Sharma, Kishore Kadam, Neeru Bajwa, Deep Raj Rana, Neetu Singh</t>
  </si>
  <si>
    <t>s3170</t>
  </si>
  <si>
    <t>Marriage Story</t>
  </si>
  <si>
    <t>Scarlett Johansson, Adam Driver, Laura Dern, Alan Alda, Ray Liotta, Julie Hagerty, Merritt Wever, Azhy Robertson</t>
  </si>
  <si>
    <t>s3199</t>
  </si>
  <si>
    <t>Qismat</t>
  </si>
  <si>
    <t>Jagdeep Sidhu</t>
  </si>
  <si>
    <t>Ammy Virk, Sargun Mehta, Guggu Gill, Tania, Harby Sangha, Hardeep Gill, Sukhdev Barnala, Satwant Kaur, Baljinder Kaur, Jashanjeet Gosha</t>
  </si>
  <si>
    <t>s3224</t>
  </si>
  <si>
    <t>Defiance</t>
  </si>
  <si>
    <t>Edward Zwick</t>
  </si>
  <si>
    <t>Daniel Craig, Liev Schreiber, Jamie Bell, Alexa Davalos, Allan Corduner, Mark Feuerstein, Tomas Arana, Jodhi May, Kate Fahy, Iddo Goldberg, George MacKay, Iben Hjejle, Martin Hancock, Jacek Koman, Ravil Isyanov</t>
  </si>
  <si>
    <t>s3805</t>
  </si>
  <si>
    <t>The Man Who Feels No Pain</t>
  </si>
  <si>
    <t>Vasan Bala</t>
  </si>
  <si>
    <t>Abhimanyu Dassani, Radhika Madan, Gulshan Devaiah, Mahesh Manjrekar, Jimit Trivedi, Loveleen Mishra, Sartaaj Kakkar, Riva Arora</t>
  </si>
  <si>
    <t>s4109</t>
  </si>
  <si>
    <t>Sur: The Melody of Life</t>
  </si>
  <si>
    <t>Lucky Ali, Simone Singh, Achint Kaur, Ehsan Khan, Harsh Vasisht, Yashodhan Bal, Gauri Karnik, Divya Dutta</t>
  </si>
  <si>
    <t>s4155</t>
  </si>
  <si>
    <t>High Society</t>
  </si>
  <si>
    <t>Byun Hyuk</t>
  </si>
  <si>
    <t>Park Hae-il, Su Ae, Yoon Je-moon, Ra Mi-ran, Lee Jin-wook, Kim Gyu-sun, Han Ju-yeong, Kim Hae-gon, Nam Moon-cheol, Jang So-yeon</t>
  </si>
  <si>
    <t>s4288</t>
  </si>
  <si>
    <t>Andhadhun</t>
  </si>
  <si>
    <t>Tabu, Ayushmann Khurrana, Radhika Apte, Anil Dhawan, Manav Vij, Zakir Hussain, Ashwini Kalsekar, Chhaya Kadam, Pawan Singh, Kabir Sajid</t>
  </si>
  <si>
    <t>s4545</t>
  </si>
  <si>
    <t>Monty Python Live (Mostly): One Down, Five to Go</t>
  </si>
  <si>
    <t>Eric Idle</t>
  </si>
  <si>
    <t>John Cleese, Terry Gilliam, Eric Idle, Terry Jones, Michael Palin</t>
  </si>
  <si>
    <t>s4563</t>
  </si>
  <si>
    <t>Dev.D</t>
  </si>
  <si>
    <t>Abhay Deol, Mahie Gill, Kalki Koechlin, Sindbad Phgura, Ammo 'Too Sweet', Jimi the Quiff, Parakh Madan</t>
  </si>
  <si>
    <t>s4568</t>
  </si>
  <si>
    <t>Haani</t>
  </si>
  <si>
    <t>Sarabjit Cheema, Mahreen Kaleka, Harbhajan Mann, Anuj Sachdeva, Rupan Bal, Sonia Mann</t>
  </si>
  <si>
    <t>s4575</t>
  </si>
  <si>
    <t>Judge Singh LLB</t>
  </si>
  <si>
    <t>Atharv Baluja</t>
  </si>
  <si>
    <t>Ravinder Grewal, B.N. Sharma, Sardar Sohi, Chandan Prabhakar, Anita Devgan, Harpal Singh, Hardeep Gill, Surbhi Mahendru</t>
  </si>
  <si>
    <t>s4611</t>
  </si>
  <si>
    <t>Udaan</t>
  </si>
  <si>
    <t>Rajat Barmecha, Ronit Roy, Ram Kapoor, Aayan Boradia, Manjot Singh, Anand Tiwari, Raja Hudda, Shaunak Sengupta, Varun Khettry, Akshay Sachdev</t>
  </si>
  <si>
    <t>s4734</t>
  </si>
  <si>
    <t>Rowdy Rathore</t>
  </si>
  <si>
    <t>Prabhu Deva</t>
  </si>
  <si>
    <t>Akshay Kumar, Sonakshi Sinha, Nasser, Yashpal Sharma, Paresh Ganatra, Gurdip Kohli, Mushtaq Khan, Amit Kumar Tiwari</t>
  </si>
  <si>
    <t>s5271</t>
  </si>
  <si>
    <t>First They Killed My Father</t>
  </si>
  <si>
    <t>Sreymoch Sareum, Kompheak Phoeung, Socheata Sveng, Dara Heng, Sothea Khoun, Sreyneang Oun, Kimhak Mun, Chenda Run, Nika Sarun, Nita Sarun</t>
  </si>
  <si>
    <t>Cambodia, United States</t>
  </si>
  <si>
    <t>s5569</t>
  </si>
  <si>
    <t>Pandora</t>
  </si>
  <si>
    <t>Jung-woo Park</t>
  </si>
  <si>
    <t>Nam-gil Kim, Young-ae Kim, Jeong-hee Moon, Joo-hyun Kim, Jin-young Jung, Kyeong-yeong Lee, Shin-il Kang, Dae-Myung Kim, Seung-mok Yoo, Myung-min Kim</t>
  </si>
  <si>
    <t>s5892</t>
  </si>
  <si>
    <t>Beasts of No Nation</t>
  </si>
  <si>
    <t>Cary Joji Fukunaga</t>
  </si>
  <si>
    <t>Idris Elba, Abraham Attah, Kurt Egyiawan, Jude Akuwudike, Emmanuel "King Kong" Nii Adom Quaye, Ama K. Abebrese, Kobina Amissah Sam, Francis Weddey, Richard Pepple</t>
  </si>
  <si>
    <t>s6026</t>
  </si>
  <si>
    <t>7 Din Mohabbat In</t>
  </si>
  <si>
    <t>Meenu Gaur, Farjad Nabi</t>
  </si>
  <si>
    <t>Mahira Khan, Sheheryar Munawar, Javed Sheikh, Hina Dilpazeer, Amna Ilyas, Mira Sethi, Rimal Ali, Salahuddin Tunio, Aamir Qureshi, Adnan Shah</t>
  </si>
  <si>
    <t>s6032</t>
  </si>
  <si>
    <t>A Clockwork Orange</t>
  </si>
  <si>
    <t>Stanley Kubrick</t>
  </si>
  <si>
    <t>Malcolm McDowell, Patrick Magee, Michael Bates, Warren Clarke, Adrienne Corri, Paul Farrell, Miriam Karlin, James Marcus</t>
  </si>
  <si>
    <t>Classic Movies, Cult Movies, Dramas</t>
  </si>
  <si>
    <t>s6511</t>
  </si>
  <si>
    <t>Coach Carter</t>
  </si>
  <si>
    <t>Thomas Carter</t>
  </si>
  <si>
    <t>Samuel L. Jackson, Rob Brown, Robert Ri'chard, Rick Gonzalez, Nana Gbewonyo, Antwon Tanner, Channing Tatum, Ashanti, Texas Battle, Denise Dowse, Debbi Morgan</t>
  </si>
  <si>
    <t>s6523</t>
  </si>
  <si>
    <t>Company</t>
  </si>
  <si>
    <t>Ajay Devgn, Vivek Oberoi, Mohanlal, Manisha Koirala, Seema Biswas, Antara Mali, Akash Khurana, Madan Joshi, Vijay Raaz, Rajpal Yadav</t>
  </si>
  <si>
    <t>s6865</t>
  </si>
  <si>
    <t>Gol Maal</t>
  </si>
  <si>
    <t>Amol Palekar, Bindiya Goswami, Deven Verma, Utpal Dutt, Shubha Khote, Manju Singh, Dina Pathak, Pushpa, David Abraham, Asrani</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</si>
  <si>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</si>
  <si>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</si>
  <si>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</si>
  <si>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</si>
  <si>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s7096</t>
  </si>
  <si>
    <t>Irada Pakka</t>
  </si>
  <si>
    <t>Kedar Shinde</t>
  </si>
  <si>
    <t>Smita Jaykar, Siddarth Jadhav</t>
  </si>
  <si>
    <t>s7170</t>
  </si>
  <si>
    <t>Karzzzz</t>
  </si>
  <si>
    <t>Satish Kaushik</t>
  </si>
  <si>
    <t>Himesh Reshammiya, Urmila Matondkar, Shweta Kumar, Dino Morea, Raj Babbar, Danny Denzongpa, Gulshan Grover, Rohini Hattangadi, Asrani, Smita Bansal</t>
  </si>
  <si>
    <t>s7199</t>
  </si>
  <si>
    <t>Kill Bill: Vol. 2</t>
  </si>
  <si>
    <t>Uma Thurman, David Carradine, Michael Madsen, Daryl Hannah, Gordon Liu, Michael Parks, Perla Haney-Jardine, Helen Kim, Claire Smithies, Clark Middleton</t>
  </si>
  <si>
    <t>s7387</t>
  </si>
  <si>
    <t>Maine Pyaar Kyun Kiya</t>
  </si>
  <si>
    <t>Salman Khan, Sushmita Sen, Sohail Khan, Katrina Kaif, Arshad Warsi, Isha Koppikar, Rajpal Yadav, Beena Kak</t>
  </si>
  <si>
    <t>s7703</t>
  </si>
  <si>
    <t>Papa the Great</t>
  </si>
  <si>
    <t>Bhagyaraj</t>
  </si>
  <si>
    <t>Krishan Kumar, Nagma, Satya Prakash, Master Bobby, Satish Kaushik, Laxmikant Berde, Mahavir Shah, Anil Dhawan, Shama Deshpande, Shatrughan Sinha</t>
  </si>
  <si>
    <t>s7895</t>
  </si>
  <si>
    <t>Rosemary's Baby</t>
  </si>
  <si>
    <t>Roman Polanski</t>
  </si>
  <si>
    <t>Mia Farrow, John Cassavetes, Ruth Gordon, Sidney Blackmer, Maurice Evans, Ralph Bellamy, Patsy Kelly, Elisha Cook Jr., Emmaline Henry, Charles Grodin</t>
  </si>
  <si>
    <t>Classic Movies, Horror Movies, Thrillers</t>
  </si>
  <si>
    <t>s7918</t>
  </si>
  <si>
    <t>Sadma</t>
  </si>
  <si>
    <t>Balu Mahendra</t>
  </si>
  <si>
    <t>Kamal Hassan, Sridevi, Silk Smitha, Gulshan Grover, Paintal, Arvind Deshpande</t>
  </si>
  <si>
    <t>s8048</t>
  </si>
  <si>
    <t>Socha Na Tha</t>
  </si>
  <si>
    <t>Abhay Deol, Ayesha Takia, Apoorva Jha, Ayesha Jhulka, Rati Agnihotri, Sandhya Mridul, Suresh Oberoi, Manish Chaudhary</t>
  </si>
  <si>
    <t>s8157</t>
  </si>
  <si>
    <t>Teen Patti</t>
  </si>
  <si>
    <t>Amitabh Bachchan, Madhavan, Ben Kingsley, Shraddha Kapoor, Siddharth Kher, Dhruv Ganesh, Vaibhav Talwar</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</si>
  <si>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</si>
  <si>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</si>
  <si>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</si>
  <si>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</si>
  <si>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s373</t>
  </si>
  <si>
    <t>Rurouni Kenshin: The Beginning</t>
  </si>
  <si>
    <t>Takeru Satoh, Kasumi Arimura, Issey Takahashi, Nijiro Murakami, Masanobu Ando, Kazuki Kitamura, Yosuke Eguchi</t>
  </si>
  <si>
    <t>138 min</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</si>
  <si>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</si>
  <si>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</si>
  <si>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</si>
  <si>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</si>
  <si>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s713</t>
  </si>
  <si>
    <t>Silver Skates</t>
  </si>
  <si>
    <t>Michael Lockshin</t>
  </si>
  <si>
    <t>Fedor Fedotov, Sonya Priss, Yury Borisov, Kirill Zaitsev, Aleksey Guskov, Severija Janusauskaite, Cathy Belton</t>
  </si>
  <si>
    <t>s943</t>
  </si>
  <si>
    <t>Mystic River</t>
  </si>
  <si>
    <t>Sean Penn, Tim Robbins, Kevin Bacon, Laurence Fishburne, Marcia Gay Harden, Laura Linney, Kevin Chapman, Tom Guiry, Emmy Rossum, Spencer Treat Clark</t>
  </si>
  <si>
    <t>s1343</t>
  </si>
  <si>
    <t>Space Sweepers</t>
  </si>
  <si>
    <t>Jo Sung-hee</t>
  </si>
  <si>
    <t>Song Joong-ki, Kim Tae-ri, Jin Sun-kyu, Yoo Hai-jin, Richard Armitage, Park Ye-rin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</si>
  <si>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</si>
  <si>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</si>
  <si>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</si>
  <si>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</si>
  <si>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</si>
  <si>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</si>
  <si>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</si>
  <si>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</si>
  <si>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s2288</t>
  </si>
  <si>
    <t>Queen</t>
  </si>
  <si>
    <t>Vikas Bahl</t>
  </si>
  <si>
    <t>Kangana Ranaut, Rajkummar Rao, Lisa Haydon, Mish Boyko, Jeffrey Chee Eng Ho, Marco Canadea, Sabeeka Imam, Yogendra Tikku</t>
  </si>
  <si>
    <t>s2630</t>
  </si>
  <si>
    <t>Bheeshma</t>
  </si>
  <si>
    <t>Venky Kudumula</t>
  </si>
  <si>
    <t>Nitin Reddy, Rashmika Mandanna, Sampath Raj, Jishu Sengupta, Anant Nag</t>
  </si>
  <si>
    <t>s2734</t>
  </si>
  <si>
    <t>Kapoor &amp; Sons</t>
  </si>
  <si>
    <t>Rishi Kapoor, Sidharth Malhotra, Fawad Khan, Alia Bhatt, Ratna Pathak Shah, Rajat Kapoor</t>
  </si>
  <si>
    <t>s2885</t>
  </si>
  <si>
    <t>The Visit</t>
  </si>
  <si>
    <t>Oyefunke Fayoyin</t>
  </si>
  <si>
    <t>Nse Ikpe-Etim, Femi Jacobs, Blossom Chukwujekwu, Bayray McNwizu</t>
  </si>
  <si>
    <t>s3908</t>
  </si>
  <si>
    <t>HOMECOMING: A film by Beyonc√©</t>
  </si>
  <si>
    <t>Beyonc√© Knowles-Carter</t>
  </si>
  <si>
    <t>s4482</t>
  </si>
  <si>
    <t>Baahubali: The Beginning (English Version)</t>
  </si>
  <si>
    <t>S.S. Rajamouli</t>
  </si>
  <si>
    <t>Prabhas, Rana Daggubati, Anushka Shetty, Tamannaah Bhatia, Sathyaraj, Nassar, Ramya Krishnan, Sudeep</t>
  </si>
  <si>
    <t>s6908</t>
  </si>
  <si>
    <t>Haapus</t>
  </si>
  <si>
    <t>Makarand Anaspure, Madhura Velankar, Subodh Bhave</t>
  </si>
  <si>
    <t>s6919</t>
  </si>
  <si>
    <t>Hans Zimmer: Live in Prague</t>
  </si>
  <si>
    <t>Tim Van Someren</t>
  </si>
  <si>
    <t>Hans Zimmer</t>
  </si>
  <si>
    <t>s7157</t>
  </si>
  <si>
    <t>K-19: The Widowmaker</t>
  </si>
  <si>
    <t>Kathryn Bigelow</t>
  </si>
  <si>
    <t>Harrison Ford, Liam Neeson, Peter Sarsgaard, Sam Spruell, Joss Ackland, Peter Stebbings, Christian Camargo, Sam Redford, John Shrapnel, Donald Sumpter</t>
  </si>
  <si>
    <t>United Kingdom, Germany, Canada, United States</t>
  </si>
  <si>
    <t>s7420</t>
  </si>
  <si>
    <t>Masoom</t>
  </si>
  <si>
    <t>Shekhar Kapur</t>
  </si>
  <si>
    <t>Shabana Azmi, Naseeruddin Shah, Saeed Jaffrey, Jugal Hansraj, Urmila Matondkar, Aradhana Srivastav, Tanuja, Supriya Pathak</t>
  </si>
  <si>
    <t>s8397</t>
  </si>
  <si>
    <t>The Lives of Others</t>
  </si>
  <si>
    <t>Ulrich M√ºhe, Martina Gedeck, Sebastian Koch, Ulrich Tukur, Thomas Thieme, Hans-Uwe Bauer, Volkmar Kleinert, Matthias Brenner, Charly H√ºbner</t>
  </si>
  <si>
    <t>s8414</t>
  </si>
  <si>
    <t>The Mask of Zorro</t>
  </si>
  <si>
    <t>Antonio Banderas, Anthony Hopkins, Catherine Zeta-Jones, Stuart Wilson, Matt Letscher, Tony Amendola, Pedro Armend√°riz Jr., William Marquez, Jos√© P√©rez, Victor Rivers</t>
  </si>
  <si>
    <t>United States, Germany, Mexico</t>
  </si>
  <si>
    <t>s8416</t>
  </si>
  <si>
    <t>The Matrix Reloaded</t>
  </si>
  <si>
    <t>Keanu Reeves, Laurence Fishburne, Carrie-Anne Moss, Hugo Weaving, Jada Pinkett Smith, Gloria Foster, Harold Perrineau, Monica Bellucci, Harry Lennix, Lambert Wilson, Randall Duk Kim, Nona Gaye</t>
  </si>
  <si>
    <t>s8436</t>
  </si>
  <si>
    <t>The Natural</t>
  </si>
  <si>
    <t>Robert Redford, Robert Duvall, Glenn Close, Kim Basinger, Wilford Brimley, Barbara Hershey, Robert Prosky, Richard Farnsworth, Joe Don Baker, John Finnegan</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</si>
  <si>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</si>
  <si>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</si>
  <si>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</si>
  <si>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</si>
  <si>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</si>
  <si>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s690</t>
  </si>
  <si>
    <t>Mobile Suit Gundam I</t>
  </si>
  <si>
    <t>s1198</t>
  </si>
  <si>
    <t>Get on Up</t>
  </si>
  <si>
    <t>Chadwick Boseman, Nelsan Ellis, Dan Aykroyd, Viola Davis, Lennie James, Fred Melamed, Craig Robinson, Jill Scott, Octavia Spencer, Jacinte Blankenship</t>
  </si>
  <si>
    <t>s1305</t>
  </si>
  <si>
    <t>Animals on the Loose: A You vs. Wild Movie</t>
  </si>
  <si>
    <t>Bear Grylls</t>
  </si>
  <si>
    <t>s1359</t>
  </si>
  <si>
    <t>Shutter Island</t>
  </si>
  <si>
    <t>Leonardo DiCaprio, Mark Ruffalo, Ben Kingsley, Max von Sydow, Michelle Williams, Emily Mortimer, Patricia Clarkson, Jackie Earle Haley, Ted Levine, John Carroll Lynch, Elias Koteas</t>
  </si>
  <si>
    <t>s1611</t>
  </si>
  <si>
    <t>Angels &amp; Demons</t>
  </si>
  <si>
    <t>Tom Hanks, Ewan McGregor, Ayelet Zurer, Stellan Skarsg√•rd, Pierfrancesco Favino, Nikolaj Lie Kaas, Armin Mueller-Stahl, Thure Lindhardt, David Pasquesi, Cosimo Fusco</t>
  </si>
  <si>
    <t>s1910</t>
  </si>
  <si>
    <t>Free State of Jones</t>
  </si>
  <si>
    <t>Gary Ross</t>
  </si>
  <si>
    <t>Matthew McConaughey, Gugu Mbatha-Raw, Mahershala Ali, Keri Russell, Christopher Berry, Sean Bridgers, Jacob Lofland, Thomas Francis Murphy, Bill Tangradi</t>
  </si>
  <si>
    <t>s1975</t>
  </si>
  <si>
    <t>Saheb Biwi Aur Gangster Returns</t>
  </si>
  <si>
    <t>Irrfan Khan, Jimmy Shergill, Soha Ali Khan, Mahie Gill, Raj Babbar, Deep Raj Rana, Rajiv Gupta, Sitaram Panchal, Rajesh Khera, Mugdha Godse</t>
  </si>
  <si>
    <t>s1996</t>
  </si>
  <si>
    <t>The Devil All The Time</t>
  </si>
  <si>
    <t>Tom Holland, Bill Skarsg√•rd, Riley Keough, Robert Pattinson, Mia Wasikowska, Jason Clarke, Sebastian Stan, Haley Bennett, Harry Melling, Eliza Scanlen</t>
  </si>
  <si>
    <t>s2269</t>
  </si>
  <si>
    <t>Boss</t>
  </si>
  <si>
    <t>Akshay Kumar, Ronit Roy, Shiv Pandit, Mithun Chakraborty, Johny Lever, Aditi Rao Hydari, Danny Denzongpa, Govind Namdeo, Parikshat Sahni, Aakash Dabhade</t>
  </si>
  <si>
    <t>s2936</t>
  </si>
  <si>
    <t>Thottappan</t>
  </si>
  <si>
    <t>Shanavas K. Bavakutty</t>
  </si>
  <si>
    <t>Priyamvada Krishnan, Vinayakan, Roshan Mathew, Dileesh Pothan, Manoj K. Jayan, Lal, Irshad Ali, Sunitha</t>
  </si>
  <si>
    <t>s3146</t>
  </si>
  <si>
    <t>Rock On!!</t>
  </si>
  <si>
    <t>Farhan Akhtar, Arjun Rampal, Purab Kohli, Luke Kenny, Prachi Desai, Shahana Goswami, Koel Purie</t>
  </si>
  <si>
    <t>s4092</t>
  </si>
  <si>
    <t>The Drug King</t>
  </si>
  <si>
    <t>Woo Min-ho</t>
  </si>
  <si>
    <t>Song Kang-ho, Cho Jung-seok, Bae Doona, Kim So-jin, Kim Dae-myung, Jo Woo-jin, Lee Hee-jun, Song Young-chang, Yoon Je-moon</t>
  </si>
  <si>
    <t>s4453</t>
  </si>
  <si>
    <t>Mundeyan Ton Bachke Rahin</t>
  </si>
  <si>
    <t>Navinder Pal Singh</t>
  </si>
  <si>
    <t>Roshan Prince, Jassi Gill, Simran Kaur Mundi, Bharti Singh, Anshu Sawhney, Hobby Dhaliwal, Sunita Dhir, Minto, Manoj Sabarwal, Sunny Gill</t>
  </si>
  <si>
    <t>s4602</t>
  </si>
  <si>
    <t>Race 2</t>
  </si>
  <si>
    <t>Anil Kapoor, Saif Ali Khan, John Abraham, Deepika Padukone, Jacqueline Fernandez, Ameesha Patel, Rajesh Khattar, Chunky Pandey</t>
  </si>
  <si>
    <t>s4693</t>
  </si>
  <si>
    <t>Mom</t>
  </si>
  <si>
    <t>Ravi Udyawar</t>
  </si>
  <si>
    <t>Sridevi, Akshaye Khanna, Sajal Ali, Nawazuddin Siddiqui, Adnan Siddiqui, Pitobash, Abhimanyu Singh, Vikas Verma</t>
  </si>
  <si>
    <t>s6189</t>
  </si>
  <si>
    <t>As Good as It Gets</t>
  </si>
  <si>
    <t>James L. Brooks</t>
  </si>
  <si>
    <t>Jack Nicholson, Helen Hunt, Greg Kinnear, Cuba Gooding Jr., Skeet Ulrich, Shirley Knight, Yeardley Smith, Lupe Ontiveros</t>
  </si>
  <si>
    <t>s7041</t>
  </si>
  <si>
    <t>I Am Not Madame Bovary</t>
  </si>
  <si>
    <t>Feng Xiaogang</t>
  </si>
  <si>
    <t>Fan Bingbing, Guo Tao, Da Peng, Zhang Jiayi, Yu Hewei, Yi Zhao, Zonghan Li, Zhao Lixin, Tian Xiaojie, Yin Yuanzhang, Enhe Feng, Xin Liu, Jiang Yongbo</t>
  </si>
  <si>
    <t>s7159</t>
  </si>
  <si>
    <t>Kaabil</t>
  </si>
  <si>
    <t>Sanjay Gupta</t>
  </si>
  <si>
    <t>Hrithik Roshan, Yami Gautam, Ronit Roy, Rohit Roy, Narendra Jha, Girish Kulkarni, Sahidur Rahaman, Suresh Menon</t>
  </si>
  <si>
    <t>s7677</t>
  </si>
  <si>
    <t>Operation Red Sea</t>
  </si>
  <si>
    <t>Zhang Yi, Johnny Huang, Hai Qing, Du Jiang, Zhang Hanyu, Henry Prince Mak, Luxia Jiang, Yin Fang, Wang Yutian, Guo Jiahao</t>
  </si>
  <si>
    <t>China, Morocco, Hong Kong</t>
  </si>
  <si>
    <t>s8068</t>
  </si>
  <si>
    <t>Spider-Man 3</t>
  </si>
  <si>
    <t>Tobey Maguire, Kirsten Dunst, James Franco, Thomas Haden Church, Topher Grace, Bryce Dallas Howard, Rosemary Harris, J.K. Simmons, James Cromwell, Theresa Russell, Dylan Baker, Bill Nunn, Bruce Campbell, Elizabeth Banks</t>
  </si>
  <si>
    <t>s8527</t>
  </si>
  <si>
    <t>The Talented Mr. Ripley</t>
  </si>
  <si>
    <t>Anthony Minghella</t>
  </si>
  <si>
    <t>Matt Damon, Gwyneth Paltrow, Jude Law, Cate Blanchett, Philip Seymour Hoffman, Jack Davenport, James Rebhorn, Sergio Rubini, Philip Baker Hall, Celia Weston</t>
  </si>
  <si>
    <t>s257</t>
  </si>
  <si>
    <t>Nneka The Pretty Serpent</t>
  </si>
  <si>
    <t>Idia Aisien, Ndidi Obi, Kenneth Okolie, Zack Orji, Bovi Ugboma, Bimbo Ademoye, Beverly Osu, Beverly Naya, Larry Gaaga, Shaffy Bello, Chioma Chukwuka Akpotha, Waje</t>
  </si>
  <si>
    <t>140 min</t>
  </si>
  <si>
    <t>s672</t>
  </si>
  <si>
    <t>Mobile Suit Gundam III: Encounters in Space</t>
  </si>
  <si>
    <t>Toru Furuya, Shuichi Ikeda, Hirotaka Suzuoki, Rumiko Ukai, Fuyumi Shiraishi, Yo Inoue, Toshio Furukawa, Kiyonobu Suzuki, Keiko Toda, Keiko Han, Makio Inoue</t>
  </si>
  <si>
    <t>s872</t>
  </si>
  <si>
    <t>Sardar Ka Grandson</t>
  </si>
  <si>
    <t>Kaashvie Nair</t>
  </si>
  <si>
    <t>Arjun Kapoor, Neena Gupta, Rakul Preet Singh, Kumud Mishra, Aditi Rao Hydari, John Abraham, Kanwaljeet Singh, Soni Razdan, Masood Akhtar, Divya Seth, Ravjeet Singh, Akashdeep Sabir</t>
  </si>
  <si>
    <t>s1099</t>
  </si>
  <si>
    <t>Mandela</t>
  </si>
  <si>
    <t>Madonne Ashwin</t>
  </si>
  <si>
    <t>Yogi Babu, Sheela Rajkumar, Sangili Murugan, G. M. Sundhar</t>
  </si>
  <si>
    <t>s1864</t>
  </si>
  <si>
    <t>Hunterrr</t>
  </si>
  <si>
    <t>Harshavardhan Kulkarni</t>
  </si>
  <si>
    <t>Gulshan Devaiah, Radhika Apte, Sai Tamhankar, Veera Saxena, Sagar Deshmukh</t>
  </si>
  <si>
    <t>s2006</t>
  </si>
  <si>
    <t>Lara and the Beat</t>
  </si>
  <si>
    <t>Tosin Coker</t>
  </si>
  <si>
    <t>Seyi Shay, Somkele Iyamah, Vector, Chioma Chukwuka Akpotha, Uche Jumbo, Sharon Ooja, Shaffy Bello, Saidi Balogun, Kemi Lala Akindoju, Ademola Adedoyin</t>
  </si>
  <si>
    <t>s2211</t>
  </si>
  <si>
    <t>Offering to the Storm</t>
  </si>
  <si>
    <t>Marta Etura, Leonardo Sbaraglia, Carlos Librado "Nene", Francesc Orella, Imanol Arias, √Ålvaro Cervantes, Itziar Aizpuru, Benn Northover, Marta Larralde, Alicia S√°nchez, Eduardo Rosa, Angel Alkain, Ana Wagener, Paco Tous, Patricia L√≥pez Arnaiz, Pedro Casablanc</t>
  </si>
  <si>
    <t>s2626</t>
  </si>
  <si>
    <t>Love Aaj Kal</t>
  </si>
  <si>
    <t>Kartik Aaryan, Sara Ali Khan, Randeep Hooda, Arushi Sharma, Simone Singh, Monika Pawar, Amrit Arora, Siddharth Kak</t>
  </si>
  <si>
    <t>s3148</t>
  </si>
  <si>
    <t>Talaash</t>
  </si>
  <si>
    <t>Aamir Khan, Rani Mukerji, Kareena Kapoor, Nawazuddin Siddiqui, Shernaz Patel, Sheeba Chaddha</t>
  </si>
  <si>
    <t>s3875</t>
  </si>
  <si>
    <t>Sur Sapata</t>
  </si>
  <si>
    <t>Mangesh Kanthale</t>
  </si>
  <si>
    <t>Upendra Limaye, Govind Namdeo, Sanjay Jadhav, Anand Ingale, Bharat Ganeshpure, Praveen Tarde, Chinmay Patwardhan, Jivan Karlakar</t>
  </si>
  <si>
    <t>s4443</t>
  </si>
  <si>
    <t>Himmatwala</t>
  </si>
  <si>
    <t>Sajid Khan</t>
  </si>
  <si>
    <t>Ajay Devgn, Tamannaah Bhatia, Paresh Rawal, Zarina Wahab, Mahesh Manjrekar</t>
  </si>
  <si>
    <t>s4494</t>
  </si>
  <si>
    <t>Illang: The Wolf Brigade</t>
  </si>
  <si>
    <t>Kim Jee-woon</t>
  </si>
  <si>
    <t>Gang Dong-won, Han Hyo-joo, Jung Woo-sung, Kim Mu-yeol, Han Ye-ri, Choi Min-ho, Shin Eun-soo, Kim Beop-rae, Lee Dong-ha, Jung Won-joong, Choi Jin-ho</t>
  </si>
  <si>
    <t>s4557</t>
  </si>
  <si>
    <t>25 Kille</t>
  </si>
  <si>
    <t>Simranjit Singh Hundal</t>
  </si>
  <si>
    <t>Guggu Gill, Yograj Singh, Sonia Mann, Jimmy Sharma, Sapna Bassi, Lakha Lakhwinder Singh, Sandeep Kaur Sandy, Sardar Sohi</t>
  </si>
  <si>
    <t>s4615</t>
  </si>
  <si>
    <t>What the Jatt!!</t>
  </si>
  <si>
    <t>Saket Behl</t>
  </si>
  <si>
    <t>Harish Verma, Isha Rikhi, Vipul Roy, Binnu Dhillon, Poonam Rajput, B.N. Sharma, Satti Sembi</t>
  </si>
  <si>
    <t>s4682</t>
  </si>
  <si>
    <t>Spyder</t>
  </si>
  <si>
    <t>A.R. Murugadoss</t>
  </si>
  <si>
    <t>Mahesh Babu, Rakul Preet Singh, S.J. Surya, Bharath Srinivasan, Priyadarshi Pullikonda, RJ Balaji</t>
  </si>
  <si>
    <t>s4988</t>
  </si>
  <si>
    <t>Steel Rain</t>
  </si>
  <si>
    <t>Yang Woo-seok</t>
  </si>
  <si>
    <t>Woo-sung Jung, Do-won Kwak, Kap-soo Kim, Woo-jin Jo, Eui-sung Kim, Kyeong-yeong Lee, Won-joong Jung, Hyun-sung Jang</t>
  </si>
  <si>
    <t>s6593</t>
  </si>
  <si>
    <t>Den of Thieves</t>
  </si>
  <si>
    <t>Christian Gudegast</t>
  </si>
  <si>
    <t>Gerard Butler, Pablo Schreiber, O'Shea Jackson Jr., 50 Cent, Meadow Williams, Maurice Compte, Brian Van Holt, Evan Jones, Mo McRae, Kaiwi Lyman</t>
  </si>
  <si>
    <t>s6665</t>
  </si>
  <si>
    <t>Eat Pray Love</t>
  </si>
  <si>
    <t>Julia Roberts, James Franco, Javier Bardem, Richard Jenkins, Viola Davis, Billy Crudup, Hadi Subiyanto, Mike O'Malley, Tuva Novotny, Luca Argentero</t>
  </si>
  <si>
    <t>s7103</t>
  </si>
  <si>
    <t>Issaq</t>
  </si>
  <si>
    <t>Manish Tiwary</t>
  </si>
  <si>
    <t>Prateik, Amyra Dastur, Ravi Kishan, Prashant Narayanan, Rajeshwari Sachdev, Neena Gupta, Makarand Deshpande, Vineet Kumar Singh, Amit Sial, Prashantt Guptha, Sudhir Pandey, Evelyn Sharma, Sandeep Bose</t>
  </si>
  <si>
    <t>s7172</t>
  </si>
  <si>
    <t>Katha</t>
  </si>
  <si>
    <t>Sai Paranjape</t>
  </si>
  <si>
    <t>Farooq Shaikh, Naseeruddin Shah, Deepti Naval, Veeni Paranjape Joglekar, Mallika Sarabhai, Arun Joglekar</t>
  </si>
  <si>
    <t>s7713</t>
  </si>
  <si>
    <t>Patiala House</t>
  </si>
  <si>
    <t>Rishi Kapoor, Dimple Kapadia, Akshay Kumar, Anushka Sharma, Tinnu Anand, Soni Razdan, Prem Chopra, Masood Akhtar, Jeneva Talwar, Suparna Marwah</t>
  </si>
  <si>
    <t>s7937</t>
  </si>
  <si>
    <t>Sardaar ji</t>
  </si>
  <si>
    <t>Rohit Jugraj</t>
  </si>
  <si>
    <t>Diljit Dosanjh, Neeru Bajwa, Mandy Takhar, Jaswinder Bhalla, Ali Kazmi, Anita Kailey, Daman Singh, Sanju Salonki, Amrit Pal, Jatinder Lall, Avy Randhawa</t>
  </si>
  <si>
    <t>s8187</t>
  </si>
  <si>
    <t>The Age of Shadows</t>
  </si>
  <si>
    <t>Jee-woon Kim</t>
  </si>
  <si>
    <t>Kang-ho Song, Gong Yoo, Ji-min Han, Tae-goo Eom, Sung-rok Shin, Hee-soon Park, Young-ju Seo, Song Kang-ho</t>
  </si>
  <si>
    <t>s8459</t>
  </si>
  <si>
    <t>The Place Beyond the Pines</t>
  </si>
  <si>
    <t>Ryan Gosling, Bradley Cooper, Eva Mendes, Ray Liotta, Ben Mendelsohn, Rose Byrne, Mahershala Ali, Bruce Greenwood, Harris Yulin, Olga Merediz</t>
  </si>
  <si>
    <t>s8763</t>
  </si>
  <si>
    <t>Wrong Side Raju</t>
  </si>
  <si>
    <t>Pratik Gandhi, Kimberley Louisa McBeath, Asif Basra, Kavi Shastri, Hetal Puniwala, Ragi Jani, Makarand Shukla, Alok Gagdekar, Jayesh More, Siddharth Randeria, Kenneth Desai</t>
  </si>
  <si>
    <t>s350</t>
  </si>
  <si>
    <t>Seabiscuit</t>
  </si>
  <si>
    <t>Tobey Maguire, Jeff Bridges, Chris Cooper, Elizabeth Banks, Gary Stevens, William H. Macy, David McCullough, Kingston DuCoeur, Eddie Jones, Ed Lauter, Michael O'Neill, Michael Angarano, Royce D. Applegate, Annie Corley, Valerie Mahaffey</t>
  </si>
  <si>
    <t>141 min</t>
  </si>
  <si>
    <t>s1021</t>
  </si>
  <si>
    <t>Madness in the Desert</t>
  </si>
  <si>
    <t>Aamir Khan, Ashutosh Gowariker</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</si>
  <si>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</si>
  <si>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</si>
  <si>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</si>
  <si>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</si>
  <si>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</si>
  <si>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s3115</t>
  </si>
  <si>
    <t>Iyore</t>
  </si>
  <si>
    <t>Rita Dominic, Joseph Benjamin, Okawa Shaznay, Paul Obazele, Yemi Blaq, Bukky Wright</t>
  </si>
  <si>
    <t>s3348</t>
  </si>
  <si>
    <t>The King</t>
  </si>
  <si>
    <t>Timoth√©e Chalamet, Joel Edgerton, Robert Pattinson, Ben Mendelsohn, Sean Harris, Tom Glynn-Carney, Lily-Rose Depp, Thomasin McKenzie</t>
  </si>
  <si>
    <t>United Kingdom, Hungary, Australia</t>
  </si>
  <si>
    <t>s3700</t>
  </si>
  <si>
    <t>Romeo Akbar Walter</t>
  </si>
  <si>
    <t>Robbie Grewal</t>
  </si>
  <si>
    <t>John Abraham, Jackie Shroff, Mouni Roy, Sikander Kher, Raghuvir Yadav, Alka Amin, Rajesh Shringarpure, Anil George</t>
  </si>
  <si>
    <t>s3713</t>
  </si>
  <si>
    <t>Hikaru Utada Laughter in the Dark Tour 2018</t>
  </si>
  <si>
    <t>Hikaru Utada</t>
  </si>
  <si>
    <t>s3912</t>
  </si>
  <si>
    <t>Ek Khiladi Ek Haseena</t>
  </si>
  <si>
    <t>Suparn Verma</t>
  </si>
  <si>
    <t>Koena Mitra, Fardeen Khan, Kay Kay Menon, Mumait Khan, Rakhi Sawant, Feroz Khan, Zabyn Khan, Rohit Roy, Gulshan Grover, Amin Hajee</t>
  </si>
  <si>
    <t>s4460</t>
  </si>
  <si>
    <t>Sigaram Thodu</t>
  </si>
  <si>
    <t>Gaurav Narayanan</t>
  </si>
  <si>
    <t>Vikram Prabhu, Sathyaraj, Monal Gajjar, Sathish, Erode Mahesh, Gaurav Narayanan</t>
  </si>
  <si>
    <t>s4565</t>
  </si>
  <si>
    <t>Dushman</t>
  </si>
  <si>
    <t>Shagufta Rafique</t>
  </si>
  <si>
    <t>Kartar Cheema, Jashan Singh, Sakshi Gulati, Gulshan Grover, Savita Bhatti, Yashpal Sharma, Mohit Sharma, Sukhwinder Sohi</t>
  </si>
  <si>
    <t>s4680</t>
  </si>
  <si>
    <t>Naam Shabana</t>
  </si>
  <si>
    <t>Tapsee Pannu, Akshay Kumar, Manoj Bajpayee, Prithviraj Sukumaran, Danny Denzongpa, Anupam Kher, Zakir Hussain, Virendra Saxenda</t>
  </si>
  <si>
    <t>s5187</t>
  </si>
  <si>
    <t>Bandie</t>
  </si>
  <si>
    <t>Alo Sarkar</t>
  </si>
  <si>
    <t>Uttam Kumar, Sulakshana Pandit, Utpal Dutt, Bindu, Amjad Khan, Helen, Indrani Mukherjee, Padma Khanna, Iftekhar</t>
  </si>
  <si>
    <t>s6853</t>
  </si>
  <si>
    <t>Gie</t>
  </si>
  <si>
    <t>Nicholas Saputra, Sita Nursanti, Lukman Sardi, Indra Birowo, Wulan Guritno, Thomas Nawilis, Tutie Kirana, Robby Tumewu, Jonathan Mulia</t>
  </si>
  <si>
    <t>s7080</t>
  </si>
  <si>
    <t>Insan</t>
  </si>
  <si>
    <t>K. Subhash</t>
  </si>
  <si>
    <t>Akshay Kumar, Ajay Devgn, Tusshar Kapoor, Esha Deol, Lara Dutta, Laila, Rahul Dev, Koena Mitra, Archana Puran Singh, Sharat Saxena</t>
  </si>
  <si>
    <t>s7480</t>
  </si>
  <si>
    <t>Molly's Game</t>
  </si>
  <si>
    <t>Jessica Chastain, Idris Elba, Kevin Costner, Michael Cera, Jeremy Strong, Chris O'Dowd, J.C. MacKenzie, Brian d'Arcy James, Bill Camp, Graham Greene, Justin Kirk, Brian d‚ÄôArcy James</t>
  </si>
  <si>
    <t>s7911</t>
  </si>
  <si>
    <t>Rustom</t>
  </si>
  <si>
    <t>Dharmendra Suresh Desai</t>
  </si>
  <si>
    <t>Akshay Kumar, Ileana D'Cruz, Arjan Bajwa, Esha Gupta, Pavan Malhotra, Parmeet Sethi, Sachin Khedekar, Anang Desai, Kumud Mishra, Brijendra Kala, Usha Nadkarni, Kanwaljeet Singh</t>
  </si>
  <si>
    <t>s7941</t>
  </si>
  <si>
    <t>Sat Sri Akal</t>
  </si>
  <si>
    <t>Kamal Sahani</t>
  </si>
  <si>
    <t>Kimi Verma, Manpreet Singh, Arun Bali, Dolly Minhas, Avtar Gill, Manmeet Singh, Neelu Kohli, Vivek Shaq, Nirmal Rishi, Pooja Tandon</t>
  </si>
  <si>
    <t>s8450</t>
  </si>
  <si>
    <t>The Pelican Brief</t>
  </si>
  <si>
    <t>Alan J. Pakula</t>
  </si>
  <si>
    <t>Julia Roberts, Denzel Washington, Sam Shepard, John Heard, Tony Goldwyn, James Sikking, William Atherton, Robert Culp, Stanley Tucci, John Lithgow, Hume Cronyn</t>
  </si>
  <si>
    <t>s8453</t>
  </si>
  <si>
    <t>The Phantom of the Opera</t>
  </si>
  <si>
    <t>Joel Schumacher</t>
  </si>
  <si>
    <t>Gerard Butler, Emmy Rossum, Patrick Wilson, Miranda Richardson, Minnie Driver, Ciar√°n Hinds, Simon Callow, Victor McGuire, Jennifer Ellison</t>
  </si>
  <si>
    <t>s135</t>
  </si>
  <si>
    <t>Clear and Present Danger</t>
  </si>
  <si>
    <t>Harrison Ford, Willem Dafoe, Anne Archer, Joaquim de Almeida, Henry Czerny, Harris Yulin, Donald Moffat, Miguel Sandoval, Benjamin Bratt, Dean Jones, Thora Birch, James Earl Jones, Raymond Cruz</t>
  </si>
  <si>
    <t>142 min</t>
  </si>
  <si>
    <t>s210</t>
  </si>
  <si>
    <t>Once Upon a Time in Mumbai Dobaara!</t>
  </si>
  <si>
    <t>Akshay Kumar, Imran Khan, Sonakshi Sinha, Sonali Bendre, Sarfaraz Khan, Mahesh Manjrekar, Abhimanyu Singh, Kurush Deboo, Pitobash, Chetan Hansraj</t>
  </si>
  <si>
    <t>s330</t>
  </si>
  <si>
    <t>Catch Me If You Can</t>
  </si>
  <si>
    <t>Leonardo DiCaprio, Tom Hanks, Christopher Walken, Martin Sheen, Nathalie Baye, Amy Adams, James Brolin, Brian Howe, Frank John Hughes, Steve Eastin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</si>
  <si>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</si>
  <si>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</si>
  <si>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</si>
  <si>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</si>
  <si>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s1680</t>
  </si>
  <si>
    <t>Singham</t>
  </si>
  <si>
    <t>Ajay Devgn, Kajal Aggarwal, Prakash Raj, Sonali Kulkarni, Sachin Khedekar, Sudhanshu Pandey, Anant Jog</t>
  </si>
  <si>
    <t>s2721</t>
  </si>
  <si>
    <t>Dostana</t>
  </si>
  <si>
    <t>Abhishek Bachchan, John Abraham, Priyanka Chopra, Bobby Deol, Kiron Kher, Sushmita Mukherjee, Shrey Bawa, Boman Irani</t>
  </si>
  <si>
    <t>s3532</t>
  </si>
  <si>
    <t>Care of Kancharapalem</t>
  </si>
  <si>
    <t>Maha Venkatesh</t>
  </si>
  <si>
    <t>Subba Rao Vepada, Radha Bessy, Kesava Karri, Nithyasri Goru, Karthik Rathnam, Praneetha Patnaik, Mohan Bhagath, Praveena Paruchuri</t>
  </si>
  <si>
    <t>s3760</t>
  </si>
  <si>
    <t>Rolling Thunder Revue: A Bob Dylan Story by Martin Scorsese</t>
  </si>
  <si>
    <t>Bob Dylan, Allen Ginsberg, Joan Baez, Patti Smith, Roger McGuinn, Sam Shepard, Sharon Stone, Joni Mitchell, Scarlet Rivera, Ramblin' Jack Elliott, Ronnie Hawkins, Anne Waldman, Ronee Blakley</t>
  </si>
  <si>
    <t>s4573</t>
  </si>
  <si>
    <t>Jatt James Bond</t>
  </si>
  <si>
    <t>Gippy Grewal, Gurpreet Guggi, Zarine Khan</t>
  </si>
  <si>
    <t>s5136</t>
  </si>
  <si>
    <t>Jab Harry Met Sejal</t>
  </si>
  <si>
    <t>Shah Rukh Khan, Anushka Sharma, Aru Krishansh Verma, Chandan Roy Sanyal, Evelyn Sharma, Kavi Shastri, Barbora Mudrochova, Paula Donner, Denis Dorokhov, Martavious Gayles</t>
  </si>
  <si>
    <t>s5486</t>
  </si>
  <si>
    <t>Ram Jaane</t>
  </si>
  <si>
    <t>Rajiv Mehra</t>
  </si>
  <si>
    <t>Shah Rukh Khan, Juhi Chawla, Vivek Mushran, Pankaj Kapur, Puneet Issar, Tinnu Anand, Deven Verma, Gulshan Grover, Amrit Pal, Arun Bali</t>
  </si>
  <si>
    <t>s6036</t>
  </si>
  <si>
    <t>A Flying Jatt</t>
  </si>
  <si>
    <t>Tiger Shroff, Jacqueline Fernandez, Nathan Jones, Kay Kay Menon, Amrita Singh, Gaurav Pandey, Shraddha Kapoor, Amrita Puri</t>
  </si>
  <si>
    <t>s8050</t>
  </si>
  <si>
    <t>Soekarno</t>
  </si>
  <si>
    <t>Ario Bayu, Lukman Sardi, Maudy Koesnaedi, Tanta Ginting, Tika Bravani, Emir Mahira, Sujiwo Tedjo, Ayu Laksmi, Matias Muchus</t>
  </si>
  <si>
    <t>s115</t>
  </si>
  <si>
    <t>Anjaam</t>
  </si>
  <si>
    <t>Rahul Rawail</t>
  </si>
  <si>
    <t>Madhuri Dixit, Shah Rukh Khan, Tinnu Anand, Johny Lever, Kalpana Iyer, Himani Shivpuri, Sudha Chandran, Beena, Kiran Kumar</t>
  </si>
  <si>
    <t>143 min</t>
  </si>
  <si>
    <t>s384</t>
  </si>
  <si>
    <t>Department</t>
  </si>
  <si>
    <t>Amitabh Bachchan, Sanjay Dutt, Rana Daggubati, Vijay Raaz, Abhimanyu Singh, Madhu Shalini, Deepak Tijori, Anjana Sukhani, Manchu Lakshmi</t>
  </si>
  <si>
    <t>s543</t>
  </si>
  <si>
    <t>Ujala</t>
  </si>
  <si>
    <t>Naresh Saigal</t>
  </si>
  <si>
    <t>Mala Sinha, Shammi Kapoor, Raaj Kumar, Leela Chitnis, Dhumal, Kumkum</t>
  </si>
  <si>
    <t>s1051</t>
  </si>
  <si>
    <t>Ride or Die</t>
  </si>
  <si>
    <t>Ryuichi Hiroki</t>
  </si>
  <si>
    <t>Kiko Mizuhara, Honami Sato, Yoko Maki, Anne Suzuki, Tetsushi Tanaka, Sara Minami, Yui Uemura, Shinya Niiro, Shunsuke Tanaka, Setsuko Karasuma</t>
  </si>
  <si>
    <t>s1100</t>
  </si>
  <si>
    <t>The Fisherman's Diary</t>
  </si>
  <si>
    <t>Enah Johnscott</t>
  </si>
  <si>
    <t>Kang Quintus, Faith Fidel, Casson Chinepoh, Ramsey Nouah, Ndamo Damaris, Neba Godwill Awantu, Onyama Laura, Prince Sube, Daphne Nije, Zoe Elora Ebai Mayohchu</t>
  </si>
  <si>
    <t>Cameroon</t>
  </si>
  <si>
    <t>s1282</t>
  </si>
  <si>
    <t>Red</t>
  </si>
  <si>
    <t>Tirumala Kishore</t>
  </si>
  <si>
    <t>Ram Pothineni, Nivetha Pethuraj, Malvika Sharma, Amritha Aiyer, Sampath Raj</t>
  </si>
  <si>
    <t>s1944</t>
  </si>
  <si>
    <t>Jab We Met</t>
  </si>
  <si>
    <t>Shahid Kapoor, Kareena Kapoor, Tarun Arora, Dara Singh, Pavan Malhotra, Kamal Tiwari, Kiran Juneja, Divya Seth, Saumya Tandon</t>
  </si>
  <si>
    <t>s2590</t>
  </si>
  <si>
    <t>Psycho</t>
  </si>
  <si>
    <t>Mysskin</t>
  </si>
  <si>
    <t>Udhayanidhi Stalin, Aditi Rao Hydari, Nithya Menon, Ram, Rajkumar Pitchumani</t>
  </si>
  <si>
    <t>s2736</t>
  </si>
  <si>
    <t>Magnificent</t>
  </si>
  <si>
    <t>Shahid Kapoor, Alia Bhatt, Pankaj Kapur, Sanjay Kapoor, Sushma Seth, Niki Walia, Sanah Kapur, Vikas Verma</t>
  </si>
  <si>
    <t>s3159</t>
  </si>
  <si>
    <t>The Sky Is Pink</t>
  </si>
  <si>
    <t>Shonali Bose</t>
  </si>
  <si>
    <t>Rohit Saraf, Zaira Wasim, Farhan Akhtar, Priyanka Chopra</t>
  </si>
  <si>
    <t>India, United Kingdom, Canada, United States</t>
  </si>
  <si>
    <t>s3268</t>
  </si>
  <si>
    <t>Guna 369</t>
  </si>
  <si>
    <t>Arjun Jandyala</t>
  </si>
  <si>
    <t>Adithya Menon, Kartikeya Gummakonda, Anagha LK</t>
  </si>
  <si>
    <t>s4160</t>
  </si>
  <si>
    <t>Rudy Habibie</t>
  </si>
  <si>
    <t>Reza Rahadian, Chelsea Islan, Dian Nitami, Indah Permatasari, Ernest Prakasa, Boris Bokir, Rey Bong, Cornelio Sunny, Pandji Pragiwaksono, Bastian Bintang Simbolon</t>
  </si>
  <si>
    <t>s4442</t>
  </si>
  <si>
    <t>Heroine</t>
  </si>
  <si>
    <t>Kareena Kapoor, Arjun Rampal, Randeep Hooda, Divya Dutta, Govind Namdeo, Sanjay Suri, Mugdha Godse, Shahana Goswami, Ranvir Shorey, Lillete Dubey</t>
  </si>
  <si>
    <t>s4713</t>
  </si>
  <si>
    <t>2 States</t>
  </si>
  <si>
    <t>Abhishek Varman</t>
  </si>
  <si>
    <t>Alia Bhatt, Arjun Kapoor, Ronit Roy, Amrita Singh, Revathy, Aru Krishansh Verma</t>
  </si>
  <si>
    <t>s5473</t>
  </si>
  <si>
    <t>Raees</t>
  </si>
  <si>
    <t>Rahul Dholakia</t>
  </si>
  <si>
    <t>Shah Rukh Khan, Mahira Khan, Nawazuddin Siddiqui, Mohammed Zeeshan Ayyub, Sheeba Chaddha, Shubham Chintamani, Shubham Tukaram, Atul Kulkarni, Narendra Jha, Jaideep Ahlawat, Sunny Leone</t>
  </si>
  <si>
    <t>s5546</t>
  </si>
  <si>
    <t>Elaan</t>
  </si>
  <si>
    <t>K. Ramanlal</t>
  </si>
  <si>
    <t>Vinod Mehra, Rekha, Vinod Khanna, Helen, Madan Puri, Brahm Bhardwaj</t>
  </si>
  <si>
    <t>s5571</t>
  </si>
  <si>
    <t>Howards End</t>
  </si>
  <si>
    <t>James Ivory</t>
  </si>
  <si>
    <t>Anthony Hopkins, Vanessa Redgrave, Helena Bonham Carter, Emma Thompson, James Wilby, Samuel West, Jemma Redgrave, Joseph Bennett, Nicola Duffett, Susie Lindeman</t>
  </si>
  <si>
    <t>s5910</t>
  </si>
  <si>
    <t>The Perfect Dictatorship</t>
  </si>
  <si>
    <t>Dami√°n Alc√°zar, Alfonso Herrera, Joaqu√≠n Cosio, Osvaldo Benavides, Silvia Navarro, Flavio Medina, Sa√∫l Lisazo, Tony Dalton</t>
  </si>
  <si>
    <t>s5963</t>
  </si>
  <si>
    <t>Vikram Bhatt</t>
  </si>
  <si>
    <t>Rajneesh Duggal, Adah Sharma, Indraneil Sengupta, Anjori Alagh, Rajendranath Zutshi, Vipin Sharma, Amin Hajee, Shri Vallabh Vyas</t>
  </si>
  <si>
    <t>s6206</t>
  </si>
  <si>
    <t>Babel</t>
  </si>
  <si>
    <t>Alejandro G. I√±√°rritu</t>
  </si>
  <si>
    <t>Brad Pitt, Cate Blanchett, Gael Garc√≠a Bernal, Koji Yakusho, Adriana Barraza, Rinko Kikuchi, Said Tarchani, Boubker Ait El Caid, Elle Fanning, Nathan Gamble, Mohamed Akhzam</t>
  </si>
  <si>
    <t>France, United States, Mexico</t>
  </si>
  <si>
    <t>s7260</t>
  </si>
  <si>
    <t>Laal Rang</t>
  </si>
  <si>
    <t>Syed Ahmad Afzal</t>
  </si>
  <si>
    <t>Randeep Hooda, Piaa Bajpai, Jaihind Kumar, Akshay Oberoi, Rajneesh Duggal, Ashutosh Kaushik, Meenakshi Dixit, Shreya Narayan, Rajendra Sethi</t>
  </si>
  <si>
    <t>s7421</t>
  </si>
  <si>
    <t>Master</t>
  </si>
  <si>
    <t>Ui-seok Jo</t>
  </si>
  <si>
    <t>Byung-hun Lee, Dong-won Gang, Woo-bin Kim, Ji-won Uhm, Dal-su Oh, Kyung Jin, Gang Dong-won</t>
  </si>
  <si>
    <t>s8024</t>
  </si>
  <si>
    <t>Singh Saab the Great</t>
  </si>
  <si>
    <t>Anil Sharma</t>
  </si>
  <si>
    <t>Sunny Deol, Urvashi Rautela, Prakash Raj, Amrita Rao, Anjali Abrol, Johnny Lever, Sanjay Mishra, Yashpal Sharma, Manoj Pahwa, Raj Premi</t>
  </si>
  <si>
    <t>s2664</t>
  </si>
  <si>
    <t>Varane Avashyamund</t>
  </si>
  <si>
    <t>Anoop Sathyan</t>
  </si>
  <si>
    <t>Shobana, Suresh Gopi, Dulquer Salmaan, Kalyani Priyadarshan, K.P.A.C. Lalitha, Sarvajith Santosh Sivan, Urvashi, Johny Antony, Lalu Alex, Lal Jose</t>
  </si>
  <si>
    <t>144 min</t>
  </si>
  <si>
    <t>s2725</t>
  </si>
  <si>
    <t>Gori Tere Pyaar Mein</t>
  </si>
  <si>
    <t>Imran Khan, Kareena Kapoor, Nizhalgal Ravi, Anupam Kher, Shraddha Kapoor, Esha Gupta, Sujata Kumar, Neelu Kohli</t>
  </si>
  <si>
    <t>s4427</t>
  </si>
  <si>
    <t>Barfi!</t>
  </si>
  <si>
    <t>Ranbir Kapoor, Priyanka Chopra, Ileana D'Cruz, Saurabh Shukla, Ashish Vidyarthi, Rupa Ganguly, Bholaraj Sapkota, Jishu Sengupta, Haradhan Bannerjee</t>
  </si>
  <si>
    <t>s4523</t>
  </si>
  <si>
    <t>22 July</t>
  </si>
  <si>
    <t>Anders Danielsen Lie, Jon √òigarden, Jonas Strand Gravli, Ola G. Furuseth, Maria Bock, Thorbj√∏rn Harr, Jaden Smith</t>
  </si>
  <si>
    <t>Norway, Iceland, United States</t>
  </si>
  <si>
    <t>s5183</t>
  </si>
  <si>
    <t>Let It Fall: Los Angeles 1982-1992</t>
  </si>
  <si>
    <t>John Ridley</t>
  </si>
  <si>
    <t>s5218</t>
  </si>
  <si>
    <t>Lucknow Central</t>
  </si>
  <si>
    <t>Ranjit Tiwari</t>
  </si>
  <si>
    <t>Farhan Akhtar, Diana Penty, Ronit Roy, Gippy Grewal, Deepak Dobriyal, Inaamulhaq, Rajesh Sharma</t>
  </si>
  <si>
    <t>s5966</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</si>
  <si>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</si>
  <si>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</si>
  <si>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</si>
  <si>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s7838</t>
  </si>
  <si>
    <t>Ready</t>
  </si>
  <si>
    <t>Salman Khan, Asin, Paresh Rawal, Mahesh Manjrekar, Anuradha Patel, Manoj Pahwa, Manoj Joshi, Puneet Issar, Sharat Saxena, Akhilendra Mishra, Zarine Khan, Arya Babbar</t>
  </si>
  <si>
    <t>s79</t>
  </si>
  <si>
    <t>Tughlaq Durbar</t>
  </si>
  <si>
    <t>Delhiprasad Deenadayalan</t>
  </si>
  <si>
    <t>Vijay Sethupathi, Parthiban, Raashi Khanna</t>
  </si>
  <si>
    <t>145 min</t>
  </si>
  <si>
    <t>s80</t>
  </si>
  <si>
    <t>Tughlaq Durbar (Telugu)</t>
  </si>
  <si>
    <t>s218</t>
  </si>
  <si>
    <t>The Dirty Picture</t>
  </si>
  <si>
    <t>Vidya Balan, Emraan Hashmi, Tusshar Kapoor, Naseeruddin Shah, Rajesh Sharma, Imran Hasnee, Anju Mahendru</t>
  </si>
  <si>
    <t>s579</t>
  </si>
  <si>
    <t>Memoirs of a Geisha</t>
  </si>
  <si>
    <t>Zhang Ziyi, Ken Watanabe, Koji Yakusho, Michelle Yeoh, Kaori Momoi, Youki Kudoh, Gong Li, Cary-Hiroyuki Tagawa, Mako Iwamatsu, Navia Nguyen, Karl Yune</t>
  </si>
  <si>
    <t>France, Japan, United States</t>
  </si>
  <si>
    <t>s795</t>
  </si>
  <si>
    <t>Gold Statue</t>
  </si>
  <si>
    <t>Tade Ogidan</t>
  </si>
  <si>
    <t>Gabriel Afolayan, Kunle Remi, Richard Mofe-Damijo, Sola Sobowale, Kelvin Ikeduba, Kunle Fawole, Norbert Young, Alibaba Akporobome, Segun Arinze, Rycardo Agbor</t>
  </si>
  <si>
    <t>s1070</t>
  </si>
  <si>
    <t>Uppena</t>
  </si>
  <si>
    <t>Buchi Babu Sana</t>
  </si>
  <si>
    <t>Panja Vaisshnav Tej, Krithi Shetty, Vijay Sethupathi</t>
  </si>
  <si>
    <t>s3061</t>
  </si>
  <si>
    <t>Ghost Stories</t>
  </si>
  <si>
    <t>Janhvi Kapoor, Sobhita Dhulipala, Sukant Goel, Gulshan Devaiah, Mrunal Thakur, Avinash Tiwary, Vijay Varma, Sagar Arya, Surekha Sikri, Pavail Gulati</t>
  </si>
  <si>
    <t>s4304</t>
  </si>
  <si>
    <t>Vanjagar Ulagam</t>
  </si>
  <si>
    <t>Manoj Beedha</t>
  </si>
  <si>
    <t>Guru Somasundaram, Cibi Bhuvana Chandran, Vishagan Vanangamudi, Anisha Ambrose, Chandini Tamilarasan, Azhagamperumal, John Vijay, Vasu Vikram, Hareesh Peradi, Jayaprakash Radhakrishnan</t>
  </si>
  <si>
    <t>s4564</t>
  </si>
  <si>
    <t>Dil Vil Pyaar Vyaar</t>
  </si>
  <si>
    <t>Manjeet Maan</t>
  </si>
  <si>
    <t>Gurdas Maan, Neeru Bajwa, Jassi Gill, Rajiv Thakur, Khushdeed Maan, Manav Vij, Raj Jhinger, Shruti Sodhi, Meher Vij</t>
  </si>
  <si>
    <t>s4580</t>
  </si>
  <si>
    <t>Kismat Konnection</t>
  </si>
  <si>
    <t>Aziz Mirza</t>
  </si>
  <si>
    <t>Shahid Kapoor, Vidya Balan, Juhi Chawla, Om Puri, Vishal Malhotra, Karanvir Bohra, Amit Varma</t>
  </si>
  <si>
    <t>s4695</t>
  </si>
  <si>
    <t>Toilet: Ek Prem Katha</t>
  </si>
  <si>
    <t>Shree Narayan Singh</t>
  </si>
  <si>
    <t>Akshay Kumar, Bhumi Pednekar, Divyendu Sharma, Atul Srivastava, Anupam Kher, Ayesha Raza Mishra, Mukesh S Bhatt, Shubha Khote, Sudhir Pandey</t>
  </si>
  <si>
    <t>s5010</t>
  </si>
  <si>
    <t>Judwaa 2</t>
  </si>
  <si>
    <t>Varun Dhawan, Jacqueline Fernandez, Tapsee Pannu, Rajpal Yadav, Sachin Khedekar, Anupam Kher, Zakir Hussain, Pavan Malhotra</t>
  </si>
  <si>
    <t>s6428</t>
  </si>
  <si>
    <t>Casino Royale</t>
  </si>
  <si>
    <t>Daniel Craig, Judi Dench, Eva Green, Jeffrey Wright, Mads Mikkelsen, Giancarlo Giannini</t>
  </si>
  <si>
    <t>United Kingdom, Czech Republic, United States, Germany, Bahamas</t>
  </si>
  <si>
    <t>s6779</t>
  </si>
  <si>
    <t>For Greater Glory</t>
  </si>
  <si>
    <t>Dean Wright</t>
  </si>
  <si>
    <t>Rub√©n Blades, Bruce Greenwood, Bruce McGill, Peter O'Toole, Andy Garcia, Nestor Carbonell, Eduardo Ver√°stegui, Catalina Sandino Moreno, Eva Longoria, Santiago Cabrera, Adrian Alonso, Oscar Isaac, Mauricio Kuri</t>
  </si>
  <si>
    <t>s6881</t>
  </si>
  <si>
    <t>GoodFellas</t>
  </si>
  <si>
    <t>Robert De Niro, Ray Liotta, Joe Pesci, Lorraine Bracco, Paul Sorvino, Frank Sivero, Tony Darrow, Mike Starr, Frank Vincent, Chuck Low</t>
  </si>
  <si>
    <t>s7266</t>
  </si>
  <si>
    <t>Lalbaug Parel: Zali Mumbai Sonyachi</t>
  </si>
  <si>
    <t>Sachin Khedekar, Seema Biswas, Ankush Chaudhari, Satish Kaushik, Siddarth Jadhav, Shashank Shende, Sameer Dharmadhikari, Karan Patel, Veena Jamkar, Kashmira Shah</t>
  </si>
  <si>
    <t>s7938</t>
  </si>
  <si>
    <t>Sardaarji 2</t>
  </si>
  <si>
    <t>Jaswinder Bhalla, Sonam Bajwa, Diljit Dosanjh, Monica Gill</t>
  </si>
  <si>
    <t>Australia, India</t>
  </si>
  <si>
    <t>s7988</t>
  </si>
  <si>
    <t>Sex and the City: The Movie</t>
  </si>
  <si>
    <t>Michael Patrick King</t>
  </si>
  <si>
    <t>Sarah Jessica Parker, Kim Cattrall, Kristin Davis, Cynthia Nixon, Chris Noth, Candice Bergen, Jennifer Hudson, David Eigenberg, Evan Handler, Jason Lewis, Mario Cantone, Lynn Cohen</t>
  </si>
  <si>
    <t>s1940</t>
  </si>
  <si>
    <t>Dedh Ishqiya</t>
  </si>
  <si>
    <t>Naseeruddin Shah, Madhuri Dixit, Arshad Warsi, Huma Qureshi, Vijay Raaz, Manoj Pahwa, Salman Shahid</t>
  </si>
  <si>
    <t>146 min</t>
  </si>
  <si>
    <t>s3493</t>
  </si>
  <si>
    <t>Oh! Baby (Malayalam)</t>
  </si>
  <si>
    <t>B. V. Nandini Reddy</t>
  </si>
  <si>
    <t>Samantha Ruth Prabhu, Lakshmi, Rajendraprasad, Naga Shourya, Rao Ramesh, Teja Sajja, Pragathi, Jagapathi Babu, Aishwarya, Urvashi</t>
  </si>
  <si>
    <t>s3494</t>
  </si>
  <si>
    <t>Oh! Baby (Tamil)</t>
  </si>
  <si>
    <t>s3918</t>
  </si>
  <si>
    <t>Shabd</t>
  </si>
  <si>
    <t>Sanjay Dutt, Aishwarya Rai Bachchan, Zayed Khan, Brijendra Kala, Sadiya Siddiqui, Kamini Khanna</t>
  </si>
  <si>
    <t>s4247</t>
  </si>
  <si>
    <t>Tim Minchin And The Heritage Orchestra Live</t>
  </si>
  <si>
    <t>Tim Minchin, Jules Buckley</t>
  </si>
  <si>
    <t>s4340</t>
  </si>
  <si>
    <t>Faraar</t>
  </si>
  <si>
    <t>Kainaat Arora, Jaggi Singh, Gippy Grewal</t>
  </si>
  <si>
    <t>s4423</t>
  </si>
  <si>
    <t>ABCD 2</t>
  </si>
  <si>
    <t>Prabhu Deva, Varun Dhawan, Shraddha Kapoor, Lauren Gottlieb, Sushant Pujari, Punit Pathak, Dharmesh Yelande, Raghav Juyal</t>
  </si>
  <si>
    <t>s4458</t>
  </si>
  <si>
    <t>Satyagraha</t>
  </si>
  <si>
    <t>Prakash Jha</t>
  </si>
  <si>
    <t>Kareena Kapoor, Amitabh Bachchan, Ajay Devgn, Arjun Rampal, Amrita Rao, Manoj Bajpayee, Vipin Sharma, Anjali Patil</t>
  </si>
  <si>
    <t>s4560</t>
  </si>
  <si>
    <t>Anjaan</t>
  </si>
  <si>
    <t>N. Linguswamy</t>
  </si>
  <si>
    <t>Suriya, Samantha Ruth Prabhu, Vidyut Jammwal, Manoj Bajpayee, Soori</t>
  </si>
  <si>
    <t>s4661</t>
  </si>
  <si>
    <t>PK</t>
  </si>
  <si>
    <t>Rajkumar Hirani</t>
  </si>
  <si>
    <t>Aamir Khan, Anuskha Sharma, Sanjay Dutt, Saurabh Shukla, Parikshat Sahni, Sushant Singh Rajput, Boman Irani, Rukhsar</t>
  </si>
  <si>
    <t>s5652</t>
  </si>
  <si>
    <t>Udta Punjab</t>
  </si>
  <si>
    <t>Shahid Kapoor, Kareena Kapoor, Alia Bhatt, Diljit Dosanjh, Satish Kaushik, Suhail Nayyar, Prabhjyot Singh, Harpreet Singh, Manav Vij, Taran Bajaj</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</si>
  <si>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</si>
  <si>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</si>
  <si>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</si>
  <si>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</si>
  <si>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s7987</t>
  </si>
  <si>
    <t>Sex and the City 2</t>
  </si>
  <si>
    <t>Sarah Jessica Parker, Kim Cattrall, Cynthia Nixon, Kristin Davis, Chris Noth, John Corbett, David Eigenberg, Evan Handler, Jason Lewis, Willie Garson, Mario Cantone</t>
  </si>
  <si>
    <t>s27</t>
  </si>
  <si>
    <t>Minsara Kanavu</t>
  </si>
  <si>
    <t>Arvind Swamy, Kajol, Prabhu Deva, Nassar, S.P. Balasubrahmanyam, Girish Karnad</t>
  </si>
  <si>
    <t>147 min</t>
  </si>
  <si>
    <t>s85</t>
  </si>
  <si>
    <t>Omo Ghetto: the Saga</t>
  </si>
  <si>
    <t>JJC Skillz, Funke Akindele</t>
  </si>
  <si>
    <t>Funke Akindele, Ayo Makun, Chioma Chukwuka Akpotha, Yemi Eberechi Alade, Blossom Chukwujekwu, Deyemi Okanlawon, Alexx Ekubo, Zubby Michael, Tina Mba, Femi Jacobs</t>
  </si>
  <si>
    <t>s1019</t>
  </si>
  <si>
    <t>Jaane Tu... Ya Jaane Na</t>
  </si>
  <si>
    <t>Abbas Tyrewala</t>
  </si>
  <si>
    <t>Imran Khan, Genelia D'Souza, Manjari Fadnis, Ayaz Khan, Prateik Babbar, Ratna Pathak Shah, Arbaaz Khan, Sohail Khan</t>
  </si>
  <si>
    <t>s2686</t>
  </si>
  <si>
    <t>World Famous Lover</t>
  </si>
  <si>
    <t>Kranthi Madhav</t>
  </si>
  <si>
    <t>Vijay Deverakonda, Raashi Khanna, Aishwarya Rajesh, Catherine Tresa, Izabelle Leite</t>
  </si>
  <si>
    <t>s4581</t>
  </si>
  <si>
    <t>Kurbaan</t>
  </si>
  <si>
    <t>Kareena Kapoor, Saif Ali Khan, Om Puri, Diya Mirza, Vivek Oberoi, Kulbhushan Kharbanda, Kiron Kher, Rupinder Nagra, Nauheed Cyrusi</t>
  </si>
  <si>
    <t>s4593</t>
  </si>
  <si>
    <t>Naan Sigappu Manithan</t>
  </si>
  <si>
    <t>Vishal, Lakshmi Menon, Saranya Ponvannan, Jayaprakash, Sunder Ramu, Jagan, Iniya, Chetan Cheenu</t>
  </si>
  <si>
    <t>s5080</t>
  </si>
  <si>
    <t>Alibaba Aur 40 Chor</t>
  </si>
  <si>
    <t>Latif Faiziyev, Umesh Mehra</t>
  </si>
  <si>
    <t>Dharmendra, Hema Malini, Zeenat Aman, Rolan Bykov, Prem Chopra, Yakub Akhmedov, Madan Puri, Sofiko Chiaureli</t>
  </si>
  <si>
    <t>Soviet Union</t>
  </si>
  <si>
    <t>Soviet Union, India</t>
  </si>
  <si>
    <t>s6213</t>
  </si>
  <si>
    <t>Bad Boys II</t>
  </si>
  <si>
    <t>Will Smith, Martin Lawrence, Jordi Moll√†, Gabrielle Union, Peter Stormare, Theresa Randle, Joe Pantoliano, Michael Shannon, Jon Seda, Yul Vazquez</t>
  </si>
  <si>
    <t>s7281</t>
  </si>
  <si>
    <t>Lechmi</t>
  </si>
  <si>
    <t>B.N. Shajeer Sha</t>
  </si>
  <si>
    <t>Parvathy Ratheesh, Biju Sopanam, Sethulekshmi Amma, Molly Angamaly</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</si>
  <si>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</si>
  <si>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</si>
  <si>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</si>
  <si>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s8697</t>
  </si>
  <si>
    <t>War Horse</t>
  </si>
  <si>
    <t>Emily Watson, David Thewlis, Peter Mullan, Niels Arestrup, Tom Hiddleston, Jeremy Irvine, Benedict Cumberbatch, Toby Kebbell, David Kross, Eddie Marsan, Nicolas Bro, Rainer Bock, Patrick Kennedy, Liam Cunningham</t>
  </si>
  <si>
    <t>s8773</t>
  </si>
  <si>
    <t>Yamla Pagla Deewana 2</t>
  </si>
  <si>
    <t>Sangeeth Sivan</t>
  </si>
  <si>
    <t>Dharmendra, Sunny Deol, Bobby Deol, Neha Sharma, Kristina Akheeva, Annu Kapoor, Johnny Lever, Sucheta Khanna, Aidan Cook, Anupam Kher</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</si>
  <si>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</si>
  <si>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</si>
  <si>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</si>
  <si>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</si>
  <si>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</si>
  <si>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</si>
  <si>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s854</t>
  </si>
  <si>
    <t>Army of the Dead</t>
  </si>
  <si>
    <t>Dave Bautista, Ella Purnell, Omari Hardwick, Garret Dillahunt, Ana de la Reguera, Theo Rossi, Matthias Schweigh√∂fer, Nora Arnezeder, Hiroyuki Sanada, Tig Notaro, Ra√∫l Castillo, Huma Qureshi, Samantha Win, Richard Cetrone, Michael Cassidy</t>
  </si>
  <si>
    <t>s1427</t>
  </si>
  <si>
    <t>Gangaajal</t>
  </si>
  <si>
    <t>Ajay Devgn, Gracy Singh, Mohan Agashe, Mohan Joshi, Ayub Khan, Akhilendra Mishra, Mukesh Tiwari, Yashpal Sharma, Brij Gopal, Anita Kanwal</t>
  </si>
  <si>
    <t>s1457</t>
  </si>
  <si>
    <t>Into the Wild</t>
  </si>
  <si>
    <t>Emile Hirsch, Marcia Gay Harden, William Hurt, Jena Malone, Brian Dierker, Catherine Keener, Vince Vaughn, Kristen Stewart, Hal Holbrook, Zach Galifianakis</t>
  </si>
  <si>
    <t>s1729</t>
  </si>
  <si>
    <t>The Endless Trench</t>
  </si>
  <si>
    <t>Aitor Arregi, Jon Gara√±o, Jose Mari Goenaga</t>
  </si>
  <si>
    <t>Antonio de la Torre, Bel√©n Cuesta, Vicente Vergara, Jos√© Manuel Poga, Emilio Palacios</t>
  </si>
  <si>
    <t>Spain, France, Canada</t>
  </si>
  <si>
    <t>s2301</t>
  </si>
  <si>
    <t>The Perfect Picture: Ten Years Later</t>
  </si>
  <si>
    <t>Jackie Appiah, Naa Ashorkor Mensa-Doku, Lydia Forson, Adjetey Anang, Richard Mofe-Damijo, Chris Attoh, Gideon Okeke, Joselyn Dumas, John Dumelo, Beverly Naya</t>
  </si>
  <si>
    <t>s2955</t>
  </si>
  <si>
    <t>Thambi</t>
  </si>
  <si>
    <t>Jyothika, Sathyaraj, Karthi, Showkar Janaki, Nikhila Vimal, Havarasu, Anson Paul</t>
  </si>
  <si>
    <t>s3135</t>
  </si>
  <si>
    <t>Don 2</t>
  </si>
  <si>
    <t>Farhan Akhtar</t>
  </si>
  <si>
    <t>Shah Rukh Khan, Priyanka Chopra, Boman Irani, Lara Dutta, Kunal Kapoor, Om Puri, Alyy Khan, Nawab Shah</t>
  </si>
  <si>
    <t>s4226</t>
  </si>
  <si>
    <t>Taramani</t>
  </si>
  <si>
    <t>Ram</t>
  </si>
  <si>
    <t>Andrea Jeremiah, Anjali, Vasanth Ravi, Adrian Knight Jesly, Azhagamperumal, Lizzie Antony, Nivas Adithan, Abhishek D Shah</t>
  </si>
  <si>
    <t>s4720</t>
  </si>
  <si>
    <t>7 Khoon Maaf</t>
  </si>
  <si>
    <t>Priyanka Chopra, Neil Nitin Mukesh, John Abraham, Irrfan Khan, Aleksandr Dyachenko, Annu Kapoor, Naseeruddin Shah, Vivaan Shah, Usha Uthup, Konkona Sen Sharma</t>
  </si>
  <si>
    <t>s5291</t>
  </si>
  <si>
    <t>Aakhri Adaalat</t>
  </si>
  <si>
    <t>Vinod Khanna, Dimple Kapadia, Jackie Shroff, Sonam, Vinod Mehra, Shafi Inamdar, Gulshan Grover, Roopesh Kumar</t>
  </si>
  <si>
    <t>s5409</t>
  </si>
  <si>
    <t>Yaar Gaddar</t>
  </si>
  <si>
    <t>Umesh Mehra</t>
  </si>
  <si>
    <t>Mithun Chakraborty, Saif Ali Khan, Somy Ali, Prem Chopra, Gulshan Grover, Puneet Issar, Himani Shivpuri, Johnny Lever, Yunus Parvez, Umesh Shukla</t>
  </si>
  <si>
    <t>s5500</t>
  </si>
  <si>
    <t>Chaahat</t>
  </si>
  <si>
    <t>Mahesh Bhatt</t>
  </si>
  <si>
    <t>Naseeruddin Shah, Shah Rukh Khan, Pooja Bhatt, Anupam Kher, Ramya Krishnan, Avtar Gill, Mushtaq Khan</t>
  </si>
  <si>
    <t>s6299</t>
  </si>
  <si>
    <t>Bhool Bhulaiyaa</t>
  </si>
  <si>
    <t>Akshay Kumar, Vidya Balan, Ameesha Patel, Shiney Ahuja, Paresh Rawal, Rajpal Yadav, Manoj Joshi, Asrani, Vikram Gokhale, Rasika Joshi</t>
  </si>
  <si>
    <t>s6393</t>
  </si>
  <si>
    <t>Burning</t>
  </si>
  <si>
    <t>Lee Chang-dong</t>
  </si>
  <si>
    <t>Yoo Ah-in, Steven Yeun, Jun Jong-seo, Kim Soo-kyung, Moon Sung-keun, ChoI Seung-ho</t>
  </si>
  <si>
    <t>South Korea, Japan</t>
  </si>
  <si>
    <t>s6871</t>
  </si>
  <si>
    <t>Golmaal: Fun Unlimited</t>
  </si>
  <si>
    <t>Ajay Devgn, Tusshar Kapoor, Arshad Warsi, Sharman Joshi, Paresh Rawal, Rimi Sen, Sushmita Mukherjee, Vrajesh Hirjee</t>
  </si>
  <si>
    <t>s7163</t>
  </si>
  <si>
    <t>Kabali (Hindi Version)</t>
  </si>
  <si>
    <t>Pa. Ranjith</t>
  </si>
  <si>
    <t>Rajnikanth, Winston Chao, Radhika Apte, Nassar, Dhansika, Kalaiyarasan, Dinesh, John Vijay, Kishore Kumar G., Riythvika</t>
  </si>
  <si>
    <t>s7451</t>
  </si>
  <si>
    <t>Mi Shivajiraje Bhosale Boltoy</t>
  </si>
  <si>
    <t>Santosh Manjrekar</t>
  </si>
  <si>
    <t>Sachin Khedekar, Mahesh Manjrekar, Makarand Anaspure, Suchitra Bandekar, Siddharth Jadhav, Priya Bapat, Abhijit Kelkar, Ganesh Yadav, Reema Lagoo, Vidyadhar Joshi</t>
  </si>
  <si>
    <t>s7997</t>
  </si>
  <si>
    <t>Shararat</t>
  </si>
  <si>
    <t>Gurudev Bhalla</t>
  </si>
  <si>
    <t>Abhishek Bachchan, Hrishitaa Bhatt, Amrish Puri, Mohnish Bahl, Helen, Om Puri, Ashish Vidyarthi, A.K. Hangal, Tinnu Anand, Daisy Irani, Dara Singh, Viju Khote, Shubha Khote</t>
  </si>
  <si>
    <t>s974</t>
  </si>
  <si>
    <t>One</t>
  </si>
  <si>
    <t>Santhosh Viswanath</t>
  </si>
  <si>
    <t>Mammootty, Joju George, Murali Gopy, Mathew Thomas, Nimisha Sajayan, Salim Kumar, Gayathri Arun, Ishaani Krishna</t>
  </si>
  <si>
    <t>149 min</t>
  </si>
  <si>
    <t>s1139</t>
  </si>
  <si>
    <t>The Pianist</t>
  </si>
  <si>
    <t>Roman Pola≈Ñski</t>
  </si>
  <si>
    <t>Adrien Brody, Thomas Kretschmann, Frank Finlay, Maureen Lipman, Emilia Fox, Ed Stoppard, Julia Rayner, Jessica Kate Meyer, Ronan Vibert, Ruth Platt</t>
  </si>
  <si>
    <t>United Kingdom, France, Poland, Germany, United States</t>
  </si>
  <si>
    <t>s1625</t>
  </si>
  <si>
    <t>The Da Vinci Code</t>
  </si>
  <si>
    <t>Tom Hanks, Audrey Tautou, Ian McKellen, Jean Reno, Paul Bettany, Alfred Molina, J√ºrgen Prochnow, Jean-Yves Berteloot, Etienne Chicot, Jean-Pierre Marielle</t>
  </si>
  <si>
    <t>United States, Malta, France, United Kingdom</t>
  </si>
  <si>
    <t>s1947</t>
  </si>
  <si>
    <t>Welcome</t>
  </si>
  <si>
    <t>Akshay Kumar, Katrina Kaif, Nana Patekar, Anil Kapoor, Paresh Rawal, Mallika Sherawat, Feroz Khan, Ruslaan Mumtaz, Sunil Shetty, Malaika Arora, Asrani</t>
  </si>
  <si>
    <t>s2425</t>
  </si>
  <si>
    <t>The Last Days of American Crime</t>
  </si>
  <si>
    <t>Olivier Megaton</t>
  </si>
  <si>
    <t>Edgar Ram√≠rez, Michael Pitt, Anna Brewster, Patrick Bergin, Sharlto Copley, Brandon Auret, Tamer Burjaq, Terence Maynard, James Richard Marshall</t>
  </si>
  <si>
    <t>s2478</t>
  </si>
  <si>
    <t>Living in Bondage: Breaking Free</t>
  </si>
  <si>
    <t>Swanky JKA, Kenneth Okonkwo, Ramsey Nouah, Enyinna Nwigwe, Nancy Isime, Shawn Faqua, Munachi Abii, Zulu Adigwe</t>
  </si>
  <si>
    <t>s2726</t>
  </si>
  <si>
    <t>Gumrah</t>
  </si>
  <si>
    <t>Sanjay Dutt, Sridevi, Anupam Kher, Rahul Roy, Soni Razdan, Reema Lagoo, Kunika, Tom Alter, Bob Christo, Anang Desai</t>
  </si>
  <si>
    <t>s5516</t>
  </si>
  <si>
    <t>Dear Zindagi</t>
  </si>
  <si>
    <t>Gauri Shinde</t>
  </si>
  <si>
    <t>Alia Bhatt, Shah Rukh Khan, Ira Dubey, Yashaswini Dayama, Gautmik, Raj Bhansali, Rohit Saraf, Atul Kale, Kunal Kapoor, Angad Bedi, Ali Zafar, Aditya Roy Kapoor</t>
  </si>
  <si>
    <t>s5964</t>
  </si>
  <si>
    <t>Sadiq Daba, David Bailie, Kayode Olaiya, Kehinde Bankole, Fabian Adeoye Lojede, Nick Rhys, Kunle Afolayan, Colin David Reese, Ibrahim Shatta, Femi Adebayo, Kanayo O. Kanayo, Lawrence Stubbings, Ademola Adedoyin</t>
  </si>
  <si>
    <t>s6224</t>
  </si>
  <si>
    <t>Balu Mahi</t>
  </si>
  <si>
    <t>Haissam Hussain</t>
  </si>
  <si>
    <t>Osman Khalid Butt, Ainy Jaffri, Sadaf Kanwal, Khurram Patras, Ali Sheikh, Zeeshan Ali, Durdana Butt, Shafqat Cheema, Adeel Hashmi, Javed Sheikh</t>
  </si>
  <si>
    <t>s6290</t>
  </si>
  <si>
    <t>Bewafaa</t>
  </si>
  <si>
    <t>Dharmesh Darshan</t>
  </si>
  <si>
    <t>Anil Kapoor, Akshay Kumar, Kareena Kapoor, Sushmita Sen, Shamita Shetty, Manoj Bajpayee, Kabir Bedi, Nafisa Ali, Supriya Pathak, Raj Premi, Supriya Karnik</t>
  </si>
  <si>
    <t>s7024</t>
  </si>
  <si>
    <t>Humko Deewana Kar Gaye</t>
  </si>
  <si>
    <t>Raj Kanwar</t>
  </si>
  <si>
    <t>Akshay Kumar, Katrina Kaif, Bipasha Basu, Bhagyashree, Shernaz Patel, Vivek Shaq, Mahesh Thakur, Ranjeet, Nina Kulkarni, Puneet Issar, Anju Mahendru, Manoj Joshi, Anil Kapoor</t>
  </si>
  <si>
    <t>s7248</t>
  </si>
  <si>
    <t>Kya Kehna</t>
  </si>
  <si>
    <t>Preity Zinta, Saif Ali Khan, Anupam Kher, Farida Jalal, Chandrachur Singh</t>
  </si>
  <si>
    <t>s7753</t>
  </si>
  <si>
    <t>Playing for Time</t>
  </si>
  <si>
    <t>Daniel Mann, Joseph Sargent</t>
  </si>
  <si>
    <t>Vanessa Redgrave, Jane Alexander, Maud Adams, Donna Haley, Robin Bartlett, Marisa Berenson, Will Lee, Verna Bloom, Christine Baranski, Lenore Harris</t>
  </si>
  <si>
    <t>s7806</t>
  </si>
  <si>
    <t>Pyaar Ka Punchnama</t>
  </si>
  <si>
    <t>Kartik Aaryan, Divyendu Sharma, Raayo S. Bakhirta, Nushrat Bharucha, Sonalli Sehgall, Ishita Raj</t>
  </si>
  <si>
    <t>s206</t>
  </si>
  <si>
    <t>Kyo Kii... Main Jhuth Nahin Bolta</t>
  </si>
  <si>
    <t>Govinda, Sushmita Sen, Rambha, Anupam Kher, Satish Kaushik, Sharad Kapoor, Kiran Kumar, Mohnish Bahl</t>
  </si>
  <si>
    <t>150 min</t>
  </si>
  <si>
    <t>s1713</t>
  </si>
  <si>
    <t>Ludo</t>
  </si>
  <si>
    <t>Abhishek Bachchan, Aditya Roy Kapur, Rajkummar Rao, Sanya Malhotra, Fatima Sana Shaikh, Pankaj Tripathi, Rohit Saraf, Shalini Vatsa, Pearle Maaney</t>
  </si>
  <si>
    <t>s1796</t>
  </si>
  <si>
    <t>Ajab Prem Ki Ghazab Kahani</t>
  </si>
  <si>
    <t>Rajkumar Santoshi</t>
  </si>
  <si>
    <t>Ranbir Kapoor, Katrina Kaif, Govind Namdeo, Darshan Jariwala, Zakir Hussain, Smita Jaykar, Navneet Nishan, Dolly Bindra, Upen Patel</t>
  </si>
  <si>
    <t>s1866</t>
  </si>
  <si>
    <t>Phir Hera Pheri</t>
  </si>
  <si>
    <t>Neeraj Vora</t>
  </si>
  <si>
    <t>Akshay Kumar, Sunil Shetty, Paresh Rawal, Bipasha Basu, Rimi Sen, Johny Lever, Manoj Joshi, Rajpal Yadav, Sharat Saxena, Suresh Menon</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</si>
  <si>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</si>
  <si>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</si>
  <si>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</si>
  <si>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</si>
  <si>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s4165</t>
  </si>
  <si>
    <t>Goyo: The Boy General</t>
  </si>
  <si>
    <t>Paulo Avelino, Carlo Aquino, Arron Villaflor, Mon Confiado, Gwen Zamora, Jeffrey Quizon, Alvin Anson, Empress Schuck, Perla Bautista, Benjamin Alves</t>
  </si>
  <si>
    <t>s4444</t>
  </si>
  <si>
    <t>Husbands in Goa</t>
  </si>
  <si>
    <t>Saji Surendran</t>
  </si>
  <si>
    <t>Jayasurya, Indrajith, Asif Ali, Lal, Bhama, Ramya Nambeeshan, Rima Kallingal, Praveena</t>
  </si>
  <si>
    <t>s4507</t>
  </si>
  <si>
    <t>Meghnadbodh Rohoshyo</t>
  </si>
  <si>
    <t>Anik Datta</t>
  </si>
  <si>
    <t>Barun Chanda, Sabyasachi Chakraborty</t>
  </si>
  <si>
    <t>s4587</t>
  </si>
  <si>
    <t>Mugamoodi</t>
  </si>
  <si>
    <t>Jiiva, Pooja Hegde, Narain, Nasser, Girish Karnad, Anupama Kumar, Selvaah</t>
  </si>
  <si>
    <t>s4701</t>
  </si>
  <si>
    <t>Bhavesh Joshi Superhero</t>
  </si>
  <si>
    <t>Harshvardhan Kapoor, Priyanshu Painyuli, Ashish Verma, Shreiya Sabharwal, Pratap Phad, Chinmayee Mandlekar, Nishikant Kamat, Hrishikesh Joshi</t>
  </si>
  <si>
    <t>s4976</t>
  </si>
  <si>
    <t>Secret Superstar</t>
  </si>
  <si>
    <t>Advait Chandan</t>
  </si>
  <si>
    <t>Zaira Wasim, Meher Vij, Raj Arjun, Aamir Khan, Tirth Sharma</t>
  </si>
  <si>
    <t>s5613</t>
  </si>
  <si>
    <t>Hitler - A Career</t>
  </si>
  <si>
    <t>Joachim Fest, Christian Herrendoerfer</t>
  </si>
  <si>
    <t>West Germany</t>
  </si>
  <si>
    <t>s6072</t>
  </si>
  <si>
    <t>Aadu 2</t>
  </si>
  <si>
    <t>Midhun Manuel Thomas</t>
  </si>
  <si>
    <t>Jayasurya, Vinayakan, Sunny Wayne, Vijay Babu, Saiju Kurup, Vineeth Mohan, Unni Rajan P. Dev, Dharmajan Bolgatty, Indrans</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</si>
  <si>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</si>
  <si>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</si>
  <si>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</si>
  <si>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</si>
  <si>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s6734</t>
  </si>
  <si>
    <t>Fakta Ladh Mhana</t>
  </si>
  <si>
    <t>Sachin Khedekar, Bharat Jadhav, Aniket Vishwasrao, Siddarth Jadhav, Sanjay Narvekar, Vaibhav Mangale, Santosh Juvekar, Sanjay Khapre, Mahesh Manjrekar</t>
  </si>
  <si>
    <t>s7309</t>
  </si>
  <si>
    <t>Lincoln</t>
  </si>
  <si>
    <t>Daniel Day-Lewis, Sally Field, David Strathairn, Joseph Gordon-Levitt, James Spader, Hal Holbrook, Tommy Lee Jones, Jackie Earle Haley, John Hawkes, Jared Harris, Joseph Cross, Tim Blake Nelson, David Oyelowo, Bruce McGill</t>
  </si>
  <si>
    <t>s7944</t>
  </si>
  <si>
    <t>Satrangi Re</t>
  </si>
  <si>
    <t>Amruta Khanvilkar, Vidyadhar Joshi, Subodh Bhave</t>
  </si>
  <si>
    <t>s1231</t>
  </si>
  <si>
    <t>Aelay</t>
  </si>
  <si>
    <t>P. Samuthirakani, Manikandan, Madhumathi Padmanathan, Akalyadevi B., S I Neelambari</t>
  </si>
  <si>
    <t>151 min</t>
  </si>
  <si>
    <t>s1726</t>
  </si>
  <si>
    <t>Citation</t>
  </si>
  <si>
    <t>Temi Otedola, Jimmy Jean-Louis, Joke Silva, Gabriel Afolayan, Adjetey Anang, Ini Edo, Sadiq Daba, Wole Olowomojuore, Yomi Fash-Lanso, Bukunmi Oluwashina, Bienvenu Neba, Ray Reboul, Ibukun Awosika, Seun Kuti</t>
  </si>
  <si>
    <t>s2265</t>
  </si>
  <si>
    <t>Aiyyaa</t>
  </si>
  <si>
    <t>Sachin Kundalkar</t>
  </si>
  <si>
    <t>Rani Mukerji, Prithviraj Sukumaran, Nirmiti Sawant, Subodh Bhave, Jyoti Subhash, Satish Alekar, Anita Date, Amey Wagh, Kishori Balal, Pakoda Pandi</t>
  </si>
  <si>
    <t>s3433</t>
  </si>
  <si>
    <t>The Forest of Love</t>
  </si>
  <si>
    <t>Sion Sono</t>
  </si>
  <si>
    <t>Kippei Shiina, Shinnosuke Mitsushima, Kyooko Hinami, Eri Kamataki, Young Dais, Natsuki Kawamura, Yuzuka Nakaya, Dai Hasegawa, Chiho Fujii, Sei Matobu, Denden</t>
  </si>
  <si>
    <t>s4577</t>
  </si>
  <si>
    <t>Khido Khundi</t>
  </si>
  <si>
    <t>Ranjit Bawa, Mandy Takhar, Manav Vij, Elnaaz Norouzi, Mahavir Bhullar, Guggu Gill, Seema Kaushal, Sukhbir Singh</t>
  </si>
  <si>
    <t>s5297</t>
  </si>
  <si>
    <t>Ek Jaan Hain Hum</t>
  </si>
  <si>
    <t>Rajiv Kapoor, Divya Rana, Shammi Kapoor, Tanuja, Kiran Vairale, Rakesh Bedi, Gulshan Grover, Monty Sharma</t>
  </si>
  <si>
    <t>s5483</t>
  </si>
  <si>
    <t>Kabhi Haan Kabhi Naa</t>
  </si>
  <si>
    <t>Shah Rukh Khan, Suchitra Krishnamoorthi, Deepak Tijori, Rita Bhaduri, Satish Shah, Anjan Srivastav, Goga Kapoor, Tiku Talsania, Ravi Baswani, Naseeruddin Shah</t>
  </si>
  <si>
    <t>s6297</t>
  </si>
  <si>
    <t>Bhagam Bhag</t>
  </si>
  <si>
    <t>Akshay Kumar, Govinda, Lara Dutta, Paresh Rawal, Rajpal Yadav, Jackie Shroff, Arbaaz Khan, Tanushree Dutta, Asrani, Shakti Kapoor</t>
  </si>
  <si>
    <t>s6400</t>
  </si>
  <si>
    <t>Cahaya Dari Timur Beta Maluku</t>
  </si>
  <si>
    <t>Chicco Jerikho, Abdurrahman Arif, Jajang C. Noer, Ridho Hafiedz, Leo Maitimu, Shafira Umm, Glenn Fredly, Aufa Assagaf, Burhanuddin Ohorella, Bebeto Leutually</t>
  </si>
  <si>
    <t>s6554</t>
  </si>
  <si>
    <t>Daffedar</t>
  </si>
  <si>
    <t>Johnson Esthappan</t>
  </si>
  <si>
    <t>Tini Tom, Malavikka, Sudheer Karamana, Indrans</t>
  </si>
  <si>
    <t>s6695</t>
  </si>
  <si>
    <t>Encounter: The Killing</t>
  </si>
  <si>
    <t>Ajay Phansekar</t>
  </si>
  <si>
    <t>Naseeruddin Shah, Tara Deshpande, Akash Khurana, Ratna Pathak Shah, Dilip Prabhavalkar, Avtar Gill</t>
  </si>
  <si>
    <t>s6937</t>
  </si>
  <si>
    <t>Haseena Maan Jaayegi</t>
  </si>
  <si>
    <t>Sanjay Dutt, Govinda, Karisma Kapoor, Pooja Batra, Kader Khan, Paresh Rawal, Satish Kaushik, Aruna Irani, Anupam Kher, Ashish Vidyarthi, Aashif Sheikh, Asrani, Razak Khan, Shakti Kapoor, Bindu, Mahavir Shah, Mohan Joshi, Anil Dhawan</t>
  </si>
  <si>
    <t>s8273</t>
  </si>
  <si>
    <t>The Departed</t>
  </si>
  <si>
    <t>Leonardo DiCaprio, Matt Damon, Jack Nicholson, Mark Wahlberg, Martin Sheen, Ray Winstone, Vera Farmiga, Anthony Anderson, Alec Baldwin, Kevin Corrigan</t>
  </si>
  <si>
    <t>s8591</t>
  </si>
  <si>
    <t>Tikli and Laxmi Bomb</t>
  </si>
  <si>
    <t>Vibhawari Deshpande, Chitrangada Chakraborty, Suchitra Pillai, Upendra Limaye, Divya Unny, Kritika Pande, Mayur More, Kamil Shaikh</t>
  </si>
  <si>
    <t>s8774</t>
  </si>
  <si>
    <t>Yanda Kartavya Aahe</t>
  </si>
  <si>
    <t>Ankush Choudhary, Smita Shewale, Mohan Joshi, Atmaram Bhende, Asha Bhende</t>
  </si>
  <si>
    <t>s2537</t>
  </si>
  <si>
    <t>Rencor tatuado</t>
  </si>
  <si>
    <t>Diana Lein, Irving Pe√±a, C√©sar Romero, C√©sar Ramos, Giovanna Zacar√≠as, M√≥nica Del Carmen, Roc√≠o Verdejo, Itat√≠ Cantoral</t>
  </si>
  <si>
    <t>152 min</t>
  </si>
  <si>
    <t>s3497</t>
  </si>
  <si>
    <t>Manmadhudu 2</t>
  </si>
  <si>
    <t>Rahul Ravindran</t>
  </si>
  <si>
    <t>Nagarjuna Akkineni, Rakul Preet Singh, Lakshmi, Rao Ramesh, Vennela Kishore, Jhansi, Devadarshini Chetan, Nishanti</t>
  </si>
  <si>
    <t>s5462</t>
  </si>
  <si>
    <t>Prince</t>
  </si>
  <si>
    <t>Shammi Kapoor, Vyjayantimala, Rajendra Nath, Ajit, Helen, Leela Chitnis, Parveen Choudhary, Sudhir, Sunder, Rashid Khan</t>
  </si>
  <si>
    <t>s7924</t>
  </si>
  <si>
    <t>Sakhi</t>
  </si>
  <si>
    <t>Sanjay Soorkar</t>
  </si>
  <si>
    <t>Ashok Saraf, Sonali Kulkarni, Subodh Bhave, Usha Nadkarni, Raghavendra Kadkol, Pushkar Shrotri, Lokesh Gupte, Santosh Juvekar, Jyoti Joshi, Kishor Mahabole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</si>
  <si>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</si>
  <si>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</si>
  <si>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</si>
  <si>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s4294</t>
  </si>
  <si>
    <t>Springsteen on Broadway</t>
  </si>
  <si>
    <t>Thom Zimny</t>
  </si>
  <si>
    <t>Bruce Springsteen</t>
  </si>
  <si>
    <t>153 min</t>
  </si>
  <si>
    <t>s5081</t>
  </si>
  <si>
    <t>Pyar Ke Do Pal</t>
  </si>
  <si>
    <t>Mithun Chakraborty, Jayapradha, Simple Kapadia, Krishan Dhawan, Jagdeep, Bindu, Satyendra Kapoor, Shubha Khote, Amrit Pal, Lalita Pawar</t>
  </si>
  <si>
    <t>s5184</t>
  </si>
  <si>
    <t>Mubarakan</t>
  </si>
  <si>
    <t>Anil Kapoor, Arjun Kapoor, Ileana D'Cruz, Athiya Shetty, Neha Sharma, Vineet Kumar Singh, Pavan Malhotra, Ratna Pathak Shah, Karan Kundra, Anil Mange, Rahul Dev, Sanjay Kapoor</t>
  </si>
  <si>
    <t>s5397</t>
  </si>
  <si>
    <t>Lal Patthar</t>
  </si>
  <si>
    <t>Sushil Majumdar</t>
  </si>
  <si>
    <t>Raaj Kumar, Hema Malini, Rakhee Gulzar, Vinod Mehra, Asit Kumar Sen, Paintal, Dulari, Chandramohan, Sujata Bakshi, Meena T.</t>
  </si>
  <si>
    <t>s5470</t>
  </si>
  <si>
    <t>Rangoon</t>
  </si>
  <si>
    <t>Saif Ali Khan, Shahid Kapoor, Kangana Ranaut, Shriswara, Richard McCabe, Satoru Kawaguchi, Surendra Pal, Lin Laishram</t>
  </si>
  <si>
    <t>s6108</t>
  </si>
  <si>
    <t>Aitraaz</t>
  </si>
  <si>
    <t>Akshay Kumar, Kareena Kapoor, Priyanka Chopra, Amrish Puri, Paresh Rawal, Annu Kapoor</t>
  </si>
  <si>
    <t>s6548</t>
  </si>
  <si>
    <t>Dabbe 6: The Return</t>
  </si>
  <si>
    <t>Sema ≈ûim≈üek, Nilay G√∂k, Volkan √únal, Fehmi Karaarslan, El√ßin Atamg√º√ß, √ñmer Duran, Murat Sevi≈ü, Aybike Turan, Burak √áimen</t>
  </si>
  <si>
    <t>s6667</t>
  </si>
  <si>
    <t>Eeda</t>
  </si>
  <si>
    <t>Ajithkumar</t>
  </si>
  <si>
    <t>Shane Nigaam, Nimisha Sajayan, Manikandan R. Achari, Alencier Ley Lopez, Sujith Sankar, P. Balachandran, Sudhi Koppa</t>
  </si>
  <si>
    <t>s7078</t>
  </si>
  <si>
    <t>Inglourious Basterds</t>
  </si>
  <si>
    <t>Brad Pitt, M√©lanie Laurent, Christoph Waltz, Eli Roth, Michael Fassbender, Diane Kruger, Daniel Br√ºhl, Til Schweiger, Gedeon Burkhard, Jacky Ido, B.J. Novak, Sylvester Groth, Martin Wuttke</t>
  </si>
  <si>
    <t>s7333</t>
  </si>
  <si>
    <t>Lolita</t>
  </si>
  <si>
    <t>James Mason, Shelley Winters, Peter Sellers, Sue Lyon, Gary Cockrell, Jerry Stovin, Diana Decker, Lois Maxwell, Cec Linder</t>
  </si>
  <si>
    <t>s7945</t>
  </si>
  <si>
    <t>Satte Pe Satta</t>
  </si>
  <si>
    <t>Raj N. Sippy</t>
  </si>
  <si>
    <t>Amitabh Bachchan, Hema Malini, Amjad Khan, Sachin, Shakti Kapoor, Ranjeeta Kaur, Paintal, Ranjeet</t>
  </si>
  <si>
    <t>s137</t>
  </si>
  <si>
    <t>Cold Mountain</t>
  </si>
  <si>
    <t>Jude Law, Nicole Kidman, Ren√©e Zellweger, Eileen Atkins, Brendan Gleeson, Philip Seymour Hoffman, Natalie Portman, Giovanni Ribisi, Donald Sutherland, Ray Winstone</t>
  </si>
  <si>
    <t>United States, Italy, Romania, United Kingdom</t>
  </si>
  <si>
    <t>154 min</t>
  </si>
  <si>
    <t>s2846</t>
  </si>
  <si>
    <t>The Death of Mr. Lazarescu</t>
  </si>
  <si>
    <t>Cristi Puiu</t>
  </si>
  <si>
    <t>Monica B√¢rlƒÉdeanu, Ion Fiscuteanu, Doru Ana, Dragos Bucur, Gabriel Spahiu, Dan Chiriac, Luminita Gheorghiu, Alina Berzunteanu, Dana Dogaru, Mimi BrƒÉnescu</t>
  </si>
  <si>
    <t>s3150</t>
  </si>
  <si>
    <t>Zindagi Na Milegi Dobara</t>
  </si>
  <si>
    <t>Zoya Akhtar</t>
  </si>
  <si>
    <t>Hrithik Roshan, Abhay Deol, Farhan Akhtar, Katrina Kaif, Kalki Koechlin, Deepti Naval, Naseeruddin Shah, Ariadna Cabrol</t>
  </si>
  <si>
    <t>s3437</t>
  </si>
  <si>
    <t>GEN HOSHINO STADIUM TOUR ‚ÄúPOP VIRUS‚Äù</t>
  </si>
  <si>
    <t>Naoto Amazutsumi</t>
  </si>
  <si>
    <t>Gen Hoshino</t>
  </si>
  <si>
    <t>s4447</t>
  </si>
  <si>
    <t>Kalakalappu</t>
  </si>
  <si>
    <t>Vimal, Anjali, Shiva, Oviya, Santhanam, John Vijay, M. Ilavarasu, Manobala</t>
  </si>
  <si>
    <t>s4726</t>
  </si>
  <si>
    <t>Haider</t>
  </si>
  <si>
    <t>Shahid Kapoor, Tabu, Shraddha Kapoor, Kay Kay Menon, Irrfan Khan, Narendra Jha</t>
  </si>
  <si>
    <t>s5448</t>
  </si>
  <si>
    <t>Aashik Awara</t>
  </si>
  <si>
    <t>Saif Ali Khan, Mamta Kulkarni, Mohnish Bahl, Sharmila Tagore, Saeed Jaffrey, Kader Khan</t>
  </si>
  <si>
    <t>s5461</t>
  </si>
  <si>
    <t>Oh Darling Yeh Hai India</t>
  </si>
  <si>
    <t>Shah Rukh Khan, Deepa Sahi, Javed Jaffrey, Anupam Kher, Amrish Puri, Tom Alter, Tinnu Anand, Sadashiv Amrapurkar, Tiku Talsania, Kader Khan</t>
  </si>
  <si>
    <t>s5617</t>
  </si>
  <si>
    <t>Dilwale</t>
  </si>
  <si>
    <t>Shah Rukh Khan, Kajol, Kriti Sanon, Kabir Bedi, Varun Dhawan, Boman Irani, Johnny Lever, Varun Sharma, Sanjay Mishra, Vinod Khanna, Mukesh Tiwari, Pankaj Tripathi, Shawar Ali</t>
  </si>
  <si>
    <t>s7114</t>
  </si>
  <si>
    <t>Jackie Brown</t>
  </si>
  <si>
    <t>Pam Grier, Samuel L. Jackson, Robert Forster, Bridget Fonda, Michael Keaton, Robert De Niro, Michael Bowen, Chris Tucker, LisaGay Hamilton, Tommy 'Tiny' Lister, Hattie Winston, Sid Haig</t>
  </si>
  <si>
    <t>s7803</t>
  </si>
  <si>
    <t>Pulp Fiction</t>
  </si>
  <si>
    <t>John Travolta, Samuel L. Jackson, Uma Thurman, Harvey Keitel, Tim Roth, Amanda Plummer, Maria de Medeiros, Ving Rhames, Eric Stoltz, Rosanna Arquette, Christopher Walken, Bruce Willis</t>
  </si>
  <si>
    <t>s7831</t>
  </si>
  <si>
    <t>Ramji Londonwaley</t>
  </si>
  <si>
    <t>Sanjay Dayma</t>
  </si>
  <si>
    <t>Madhavan, Samita Bangargi, Harsh Chhaya, Rajendranath Zutshi, Shikha Shalu Varma, Satish Shah, Akhilendra Mishra</t>
  </si>
  <si>
    <t>s8129</t>
  </si>
  <si>
    <t>Superman Returns</t>
  </si>
  <si>
    <t>Bryan Singer</t>
  </si>
  <si>
    <t>Brandon Routh, Kate Bosworth, Kevin Spacey, James Marsden, Parker Posey, Frank Langella, Sam Huntington, Eva Marie Saint, Marlon Brando, Kal Penn</t>
  </si>
  <si>
    <t>s565</t>
  </si>
  <si>
    <t>Boogie Nights</t>
  </si>
  <si>
    <t>Mark Wahlberg, Burt Reynolds, Julianne Moore, Heather Graham, William H. Macy, Don Cheadle, Philip Seymour Hoffman, Luis Guzm√°n, John C. Reilly, Philip Baker Hall</t>
  </si>
  <si>
    <t>155 min</t>
  </si>
  <si>
    <t>s2075</t>
  </si>
  <si>
    <t>Soldier</t>
  </si>
  <si>
    <t>Abbas Mustan</t>
  </si>
  <si>
    <t>Rakhee Gulzar, Bobby Deol, Preity Zinta</t>
  </si>
  <si>
    <t>s2717</t>
  </si>
  <si>
    <t>Brothers</t>
  </si>
  <si>
    <t>Karan Malhotra</t>
  </si>
  <si>
    <t>Akshay Kumar, Sidharth Malhotra, Jackie Shroff, Jacqueline Fernandez, Shefali Shah, Kulbhushan Kharbanda, Rajendranath Zutshi, Ashutosh Rana</t>
  </si>
  <si>
    <t>s4329</t>
  </si>
  <si>
    <t>Teefa in Trouble</t>
  </si>
  <si>
    <t>Ahsan Rahim</t>
  </si>
  <si>
    <t>Ali Zafar, Maya Ali, Javed Sheikh, Mehmood Aslam, Faisal Qureshi, Nayyar Ejaz, Asma Abbas, Marhoom Ahmad Bilal, Simi Raheal, Salman Bokhari</t>
  </si>
  <si>
    <t>s4572</t>
  </si>
  <si>
    <t>Jagga Jasoos</t>
  </si>
  <si>
    <t>Ranbir Kapoor, Katrina Kaif, Saurabh Shukla, Saswata Chatterjee, Rajatabha Dutta, Saravajeet Tiwari</t>
  </si>
  <si>
    <t>s4601</t>
  </si>
  <si>
    <t>Race</t>
  </si>
  <si>
    <t>Mastan Alibhai Burmawalla, Abbas Alibhai Burmawalla</t>
  </si>
  <si>
    <t>Saif Ali Khan, Akshaye Khanna, Katrina Kaif, Bipasha Basu, Anil Kapoor, Sameera Reddy</t>
  </si>
  <si>
    <t>s5009</t>
  </si>
  <si>
    <t>Guru</t>
  </si>
  <si>
    <t>Abhishek Bachchan, Mithun Chakraborty, Aishwarya Rai Bachchan, Madhavan, Vidya Balan, Roshan Seth, Arya Babbar, Sachin Khedekar, Dhritiman Chatterjee, Manoj Joshi</t>
  </si>
  <si>
    <t>s7338</t>
  </si>
  <si>
    <t>Lorai: Play to Live</t>
  </si>
  <si>
    <t>Prasenjit Chatterjee, Payel Sarkar, Indrasish Roy, Kanchan Mullick, Kharaj Mukherjee, Gargi Roychowdhury, Deepankar De, Biswajit Chakraborty, Bharat Kaul, Rajat Ganguly</t>
  </si>
  <si>
    <t>s7394</t>
  </si>
  <si>
    <t>Mandi</t>
  </si>
  <si>
    <t>Shabana Azmi, Smita Patil, Naseeruddin Shah, Amrish Puri, Kulbhushan Kharbanda, Saeed Jaffrey, Om Puri, Sreela Mazumdar, Neena Gupta</t>
  </si>
  <si>
    <t>s8454</t>
  </si>
  <si>
    <t>The Physician</t>
  </si>
  <si>
    <t>Tom Payne, Ben Kingsley, Stellan Skarsg√•rd, Olivier Martinez, Emma Rigby, Elyas M'Barek, Fahri Yardim, Makram Khoury, Michael Marcus</t>
  </si>
  <si>
    <t>s178</t>
  </si>
  <si>
    <t>The Guns of Navarone</t>
  </si>
  <si>
    <t>J. Lee Thompson</t>
  </si>
  <si>
    <t>Gregory Peck, David Niven, Anthony Quinn, Stanley Baker, Anthony Quayle, James Darren, Irene Papas, Gia Scala, James Robertson Justice, Richard Harris</t>
  </si>
  <si>
    <t>156 min</t>
  </si>
  <si>
    <t>s1867</t>
  </si>
  <si>
    <t>The Legend of Bhagat Singh</t>
  </si>
  <si>
    <t>Ajay Devgn, Sushant Singh, D. Santosh, Akhilendra Mishra, Raj Babbar, Farida Jalal, Amrita Rao, Mukesh Tiwari</t>
  </si>
  <si>
    <t>s2394</t>
  </si>
  <si>
    <t>Da 5 Bloods</t>
  </si>
  <si>
    <t>Delroy Lindo, Jonathan Majors, Clarke Peters, Norm Lewis, Isiah Whitlock Jr., M√©lanie Thierry, Paul Walter Hauser, Jasper P√§√§kk√∂nen, Johnny Nguyen, Chadwick Boseman</t>
  </si>
  <si>
    <t>s2990</t>
  </si>
  <si>
    <t>A Sun</t>
  </si>
  <si>
    <t>Chung Mong-hong</t>
  </si>
  <si>
    <t>Wu Chien-ho, Chen Yi-wen, Samantha Ko, Liu Kuan-ting, Greg Hsu, Wu Tai-ling, Wen Chen-ling, Yin Shin</t>
  </si>
  <si>
    <t>s3144</t>
  </si>
  <si>
    <t>Luck by Chance</t>
  </si>
  <si>
    <t>Farhan Akhtar, Konkona Sen Sharma, Rishi Kapoor, Dimple Kapadia, Isha Sharvani, Sanjay Kapoor, Juhi Chawla, Hrithik Roshan, Alyy Khan, Sheeba Chaddha</t>
  </si>
  <si>
    <t>s4606</t>
  </si>
  <si>
    <t>Thaandavam</t>
  </si>
  <si>
    <t>Vijay</t>
  </si>
  <si>
    <t>Vikram, Jagapathi Babu, Anushka Shetty, Amy Jackson, Lakshmi Rai, Santhanam, Nasser, Saranya Ponvannan</t>
  </si>
  <si>
    <t>s4612</t>
  </si>
  <si>
    <t>Vettai</t>
  </si>
  <si>
    <t>Arya, Madhavan, Sameera Reddy, Amala Paul, Nasser, Ashutosh Rana, Sreejith Ravi, Muthukumar</t>
  </si>
  <si>
    <t>s6437</t>
  </si>
  <si>
    <t>Celluloid Man</t>
  </si>
  <si>
    <t>Shivendra Singh Dungarpur</t>
  </si>
  <si>
    <t>P.K. Nair</t>
  </si>
  <si>
    <t>s6589</t>
  </si>
  <si>
    <t>Deewangee</t>
  </si>
  <si>
    <t>Ajay Devgn, Akshaye Khanna, Urmila Matondkar, Farida Jalal, Vijayendra Ghatge</t>
  </si>
  <si>
    <t>s6961</t>
  </si>
  <si>
    <t>Hera Pheri</t>
  </si>
  <si>
    <t>Prakash Mehra</t>
  </si>
  <si>
    <t>Amitabh Bachchan, Vinod Khanna, Saira Banu, Sulakshana Pandit, Shreeram Lagoo, Pinchoo Kapoor, P. Jairaj, Yunus Parvez</t>
  </si>
  <si>
    <t>s2017</t>
  </si>
  <si>
    <t>Ani... Dr. Kashinath Ghanekar</t>
  </si>
  <si>
    <t>Abhijeet Deshpande</t>
  </si>
  <si>
    <t>Subodh Bhave, Vaidehi Parshurami, Nandita Patkar, Sonali Kulkarni, Sumeet Raghvan, Prasad Oak, Anand Ingale, Suhas Palshikar</t>
  </si>
  <si>
    <t>157 min</t>
  </si>
  <si>
    <t>s2493</t>
  </si>
  <si>
    <t>The Witness Who Didn't See Anything</t>
  </si>
  <si>
    <t>Muhammad Fadl, Hany Motawie</t>
  </si>
  <si>
    <t>Adel Imam, Nahed Gabr, Omar El-Hariri, Nazim Sharawy, Badr Nofal, Saeed Tarabeek, Hala Fakher, Samir Waley Eldein, Sami Gawhar, Shawqi Shamekh, Nasr Seif</t>
  </si>
  <si>
    <t>s3517</t>
  </si>
  <si>
    <t>Oh! Baby</t>
  </si>
  <si>
    <t>s4432</t>
  </si>
  <si>
    <t>Dhan Dhana Dhan Goal</t>
  </si>
  <si>
    <t>Vivek Agnihotri</t>
  </si>
  <si>
    <t>John Abraham, Bipasha Basu, Arshad Warsi, Shernaz Patel, Boman Irani, Dibyendu Bhattacharya, Gilbert Montoya, Dalip Tahil, Rajendranath Zutshi</t>
  </si>
  <si>
    <t>s7190</t>
  </si>
  <si>
    <t>Khushi</t>
  </si>
  <si>
    <t>Surya S.J., Sunil Kumar Agrawal</t>
  </si>
  <si>
    <t>Fardeen Khan, Kareena Kapoor, Amrish Puri, Navin Nischol, Beena, Anup Soni, Johnny Lever, Sharat Saxena, Amitabh Bachchan, Sakshi Shivanand</t>
  </si>
  <si>
    <t>s8789</t>
  </si>
  <si>
    <t>You Carry Me</t>
  </si>
  <si>
    <t>Ivona Juka</t>
  </si>
  <si>
    <t>Lana Baric, Vojislav Brajovic, Natasa Janjic, Goran Hajdukovic, Helena Beljan, Juraj Dabic, Natasa Dorcic, Sebastian Cavazza, Ana Begic, Krunoslav Saric</t>
  </si>
  <si>
    <t>Croatia</t>
  </si>
  <si>
    <t>Croatia, Slovenia, Serbia, Montenegro</t>
  </si>
  <si>
    <t>s1114</t>
  </si>
  <si>
    <t>John Cusack, Amanda Peet, Chiwetel Ejiofor, Thandie Newton, Oliver Platt, Tom McCarthy, Woody Harrelson, Danny Glover, Liam James, Morgan Lily</t>
  </si>
  <si>
    <t>158 min</t>
  </si>
  <si>
    <t>s2121</t>
  </si>
  <si>
    <t>Les Mis√©rables</t>
  </si>
  <si>
    <t>Hugh Jackman, Russell Crowe, Anne Hathaway, Amanda Seyfried, Sacha Baron Cohen, Helena Bonham Carter, Eddie Redmayne, Aaron Tveit, Samantha Barks, Daniel Huttlestone</t>
  </si>
  <si>
    <t>s2864</t>
  </si>
  <si>
    <t>There Will Be Blood</t>
  </si>
  <si>
    <t>Daniel Day-Lewis, Paul Dano, Kevin J. O'Connor, Ciar√°n Hinds, Dillon Freasier, Sydney McCallister, David Willis, David Warshofsky, Colton Woodward, Russell Harvard</t>
  </si>
  <si>
    <t>s4430</t>
  </si>
  <si>
    <t>Chup Chup Ke</t>
  </si>
  <si>
    <t>Priyadarshan, Kookie V. Gulati</t>
  </si>
  <si>
    <t>Shahid Kapoor, Kareena Kapoor, Om Puri, Neha Dhupia, Sunil Shetty, Paresh Rawal, Rajpal Yadav, Shakti Kapoor</t>
  </si>
  <si>
    <t>s4722</t>
  </si>
  <si>
    <t>Fashion</t>
  </si>
  <si>
    <t>Priyanka Chopra, Kangana Ranaut, Mugdha Godse, Arbaaz Khan, Arjan Bajwa, Raj Babbar, Kiran Juneja, Samir Soni</t>
  </si>
  <si>
    <t>s4861</t>
  </si>
  <si>
    <t>Aiyaary</t>
  </si>
  <si>
    <t>Sidharth Malhotra, Manoj Bajpayee, Rakul Preet Singh, Pooja Chopra, Adil Hussain, Kumud Mishra, Naseeruddin Shah, Anupam Kher, Vikram Gokhale, Juhi Babbar</t>
  </si>
  <si>
    <t>s5221</t>
  </si>
  <si>
    <t>Shakti Samanta</t>
  </si>
  <si>
    <t>Shammi Kapoor, Padmini, Maria Menado, Shashikala, Agha, K.N. Singh, Madan Puri, Helen</t>
  </si>
  <si>
    <t>India, Malaysia</t>
  </si>
  <si>
    <t>s6913</t>
  </si>
  <si>
    <t>Hamara Dil Aapke Paas Hai</t>
  </si>
  <si>
    <t>Anil Kapoor, Aishwarya Rai Bachchan, Sonali Bendre, Puru Rajkumar, Anupam Kher, Satish Kaushik, Mukesh Rishi, Jaspal Bhatti, Razak Khan, Himani Shivpuri, Smita Jaykar, Tanaaz Currim Irani</t>
  </si>
  <si>
    <t>s7525</t>
  </si>
  <si>
    <t>Mujhse Shaadi Karogi</t>
  </si>
  <si>
    <t>Rajpal Yadav, Amrish Puri, Kader Khan, Shashi Kala, Priyanka Chopra, Salman Khan, Akshay Kumar, Satish Shah</t>
  </si>
  <si>
    <t>s7804</t>
  </si>
  <si>
    <t>Punjab 1984</t>
  </si>
  <si>
    <t>Anurag Singh</t>
  </si>
  <si>
    <t>Diljit Dosanjh, Kiron Kher, Sonam Bajwa, Pavan Malhotra, Rana Ranbir, Vishwas Kini, Manav Vij, Vansh Bhardwaj</t>
  </si>
  <si>
    <t>s8321</t>
  </si>
  <si>
    <t>The Girl with the Dragon Tattoo</t>
  </si>
  <si>
    <t>Daniel Craig, Rooney Mara, Christopher Plummer, Stellan Skarsg√•rd, Steven Berkoff, Robin Wright, Yorick van Wageningen, Joely Richardson, Geraldine James, Goran Visnjic</t>
  </si>
  <si>
    <t>United States, Sweden, Norway</t>
  </si>
  <si>
    <t>s8803</t>
  </si>
  <si>
    <t>Zodiac</t>
  </si>
  <si>
    <t>Mark Ruffalo, Jake Gyllenhaal, Robert Downey Jr., Anthony Edwards, Brian Cox, Elias Koteas, Donal Logue, John Carroll Lynch, Dermot Mulroney, Chlo√´ Sevigny</t>
  </si>
  <si>
    <t>Cult Movies, Dramas, Thrillers</t>
  </si>
  <si>
    <t>s688</t>
  </si>
  <si>
    <t>Jagame Thandhiram</t>
  </si>
  <si>
    <t>Karthik Subbaraj</t>
  </si>
  <si>
    <t>Dhanush, Aishwarya Lekshmi, James Cosmo, Joju George, Kalaiyarasan</t>
  </si>
  <si>
    <t>159 min</t>
  </si>
  <si>
    <t>s4508</t>
  </si>
  <si>
    <t>Sanju</t>
  </si>
  <si>
    <t>Ranbir Kapoor, Vicky Kaushal, Paresh Rawal, Sonam Kapoor, Dia Mirza, Jim Sarbh, Anushka Sharma, Manisha Koirala, Boman Irani</t>
  </si>
  <si>
    <t>s4733</t>
  </si>
  <si>
    <t>Rang De Basanti</t>
  </si>
  <si>
    <t>Aamir Khan, Siddharth, Atul Kulkarni, Sharman Joshi, Kunal Kapoor, Alice Patten, Soha Ali Khan, Waheeda Rehman, Kiron Kher, Om Puri, Anupam Kher, Madhavan</t>
  </si>
  <si>
    <t>s4957</t>
  </si>
  <si>
    <t>Phir Bhi Dil Hai Hindustani</t>
  </si>
  <si>
    <t>Shah Rukh Khan, Juhi Chawla, Paresh Rawal, Satish Shah, Dilip Tahil, Govind Namdeo, Smita Jaykar, Shakti Kapoor, Johnny Lever</t>
  </si>
  <si>
    <t>s5338</t>
  </si>
  <si>
    <t>Baahubali: The Beginning (Hindi Version)</t>
  </si>
  <si>
    <t>s5340</t>
  </si>
  <si>
    <t>Baahubali: The Beginning (Tamil Version)</t>
  </si>
  <si>
    <t>s2546</t>
  </si>
  <si>
    <t>Andaz Apna Apna</t>
  </si>
  <si>
    <t>Aamir Khan, Salman Khan, Raveena Tandon, Karisma Kapoor, Paresh Rawal, Mehmood, Deven Verma, Jagdeep, Shakti Kapoor</t>
  </si>
  <si>
    <t>160 min</t>
  </si>
  <si>
    <t>s2761</t>
  </si>
  <si>
    <t>Kannum Kannum Kollaiyadithaal</t>
  </si>
  <si>
    <t>Desingh Periyasamy</t>
  </si>
  <si>
    <t>Dulquer Salmaan, Ritu Varma, Rakshan, Niranjani, Gautham Menon, Anish Kuruvilla</t>
  </si>
  <si>
    <t>s5022</t>
  </si>
  <si>
    <t>Yuva</t>
  </si>
  <si>
    <t>Ajay Devgn, Abhishek Bachchan, Vivek Oberoi, Esha Deol, Kareena Kapoor, Rani Mukerji, Loveleen Mishra, Anant Nag, Om Puri, Vijay Raaz, Sonu Sood</t>
  </si>
  <si>
    <t>s5310</t>
  </si>
  <si>
    <t>Sohni Mahiwal</t>
  </si>
  <si>
    <t>Zeenat Aman, Pran, Tanuja, Poonam Dhillon</t>
  </si>
  <si>
    <t>India, Soviet Union</t>
  </si>
  <si>
    <t>s5339</t>
  </si>
  <si>
    <t>Baahubali: The Beginning (Malayalam Version)</t>
  </si>
  <si>
    <t>s5575</t>
  </si>
  <si>
    <t>One 2 Ka 4</t>
  </si>
  <si>
    <t>Shashilal K. Nair</t>
  </si>
  <si>
    <t>Shah Rukh Khan, Juhi Chawla, Jackie Shroff, Nirmal Pandey, Dilip Joshi, Sahila Chaddha, Suresh Chatwal, Bharat Dabholkar, Baby Gazala, Akash Khurana</t>
  </si>
  <si>
    <t>s23</t>
  </si>
  <si>
    <t>Avvai Shanmughi</t>
  </si>
  <si>
    <t>K.S. Ravikumar</t>
  </si>
  <si>
    <t>Kamal Hassan, Meena, Gemini Ganesan, Heera Rajgopal, Nassar, S.P. Balasubrahmanyam</t>
  </si>
  <si>
    <t>161 min</t>
  </si>
  <si>
    <t>s1423</t>
  </si>
  <si>
    <t>Apaharan</t>
  </si>
  <si>
    <t>Ajay Devgn, Nana Patekar, Bipasha Basu, Ayub Khan, Mohan Agashe, Mukesh Tiwari, Yashpal Sharma, Anoop Soni, Chetan Pandit</t>
  </si>
  <si>
    <t>s2724</t>
  </si>
  <si>
    <t>Friendship</t>
  </si>
  <si>
    <t>Raj Khosla</t>
  </si>
  <si>
    <t>Amitabh Bachchan, Shatrughan Sinha, Zeenat Aman, Prem Chopra, Amrish Puri, Helen, Pran, Gajanan Jagirdar, Sajjan, Iftekhar</t>
  </si>
  <si>
    <t>s3662</t>
  </si>
  <si>
    <t>Bogda</t>
  </si>
  <si>
    <t>Nisheeta Keni</t>
  </si>
  <si>
    <t>Suhas Joshi, Mrunmayee Deshpande, Rohit Kokate, Ajinkya Bhosale, Jayant Gadekar, Vivekanand Walake, Pallavi Malvade, Nirmala Tikam</t>
  </si>
  <si>
    <t>s5421</t>
  </si>
  <si>
    <t>Dangal</t>
  </si>
  <si>
    <t>Nitesh Tiwari</t>
  </si>
  <si>
    <t>Aamir Khan, Sakshi Tanwar, Fatima Sana Shaikh, Sanya Malhotra, Aparshakti Khurana, Zaira Wasim, Suhani Bhatnagar, Ritwik Sahore</t>
  </si>
  <si>
    <t>s5463</t>
  </si>
  <si>
    <t>Qila</t>
  </si>
  <si>
    <t>Dilip Kumar, Mukul Dev, Rekha, Mamta Kulkarni, Smita Jaykar, Gulshan Grover</t>
  </si>
  <si>
    <t>s6852</t>
  </si>
  <si>
    <t>Ghulam-E-Musthafa</t>
  </si>
  <si>
    <t>Partho Ghosh</t>
  </si>
  <si>
    <t>Nana Patekar, Raveena Tandon, Paresh Rawal, Aruna Irani, Mohan Joshi, Mohnish Bahl, Shivaji Satham, Vishwajeet Pradhan, Ashwin Kaushal, Satish Shah</t>
  </si>
  <si>
    <t>s7591</t>
  </si>
  <si>
    <t>No Entry</t>
  </si>
  <si>
    <t>Anil Kapoor, Salman Khan, Fardeen Khan, Bipasha Basu, Lara Dutta, Esha Deol, Celina Jaitly, Boman Irani</t>
  </si>
  <si>
    <t>s8327</t>
  </si>
  <si>
    <t>The Gospel of John</t>
  </si>
  <si>
    <t>Selva Rasalingam, Mourad Zaoui, El Mahmoudi M'Barek, Abdelilah Wahbi, Abdelaziz N'Mila, Ait Youssef Youssef, David Harewood</t>
  </si>
  <si>
    <t>United Kingdom, United States, Morocco</t>
  </si>
  <si>
    <t>s8333</t>
  </si>
  <si>
    <t>The Great Gambler</t>
  </si>
  <si>
    <t>Amitabh Bachchan, Zeenat Aman, Neetu Singh, Prem Chopra, Utpal Dutt, Madan Puri, Om Shivpuri, Iftekhar, Sujit Kumar, Roopesh Kumar</t>
  </si>
  <si>
    <t>s1023</t>
  </si>
  <si>
    <t>Taare Zameen Par</t>
  </si>
  <si>
    <t>Aamir Khan</t>
  </si>
  <si>
    <t>Aamir Khan, Darsheel Safary, Tanay Chheda, Tisca Chopra, Vipin Sharma, Girija Oak, M.K. Raina</t>
  </si>
  <si>
    <t>162 min</t>
  </si>
  <si>
    <t>s1306</t>
  </si>
  <si>
    <t>Awara Paagal Deewana</t>
  </si>
  <si>
    <t>Akshay Kumar, Sunil Shetty, Aftab Shivdasani, Preeti Jhangiani, Amrita Arora, Aarti Chhabria, Paresh Rawal, Johny Lever, Rahul Dev, Supriya Pilgaonkar</t>
  </si>
  <si>
    <t>s1674</t>
  </si>
  <si>
    <t>Black Friday</t>
  </si>
  <si>
    <t>Pavan Malhotra, Kay Kay Menon, Aditya Srivastava, Dibyendu Bhattacharya, Kishore Kadam, Gajraj Rao, Zakir Hussain, Imtiaz Ali, Pratima Kazmi, Raj Arjun</t>
  </si>
  <si>
    <t>s2273</t>
  </si>
  <si>
    <t>Drishyam</t>
  </si>
  <si>
    <t>Ajay Devgn, Shriya Saran, Tabu, Rajat Kapoor, Ishita Dutta, Mrunal Jadhav, Prasanna Ketkar, Yogesh Sonam, Prathamesh Parab, Rishabh Chaddha</t>
  </si>
  <si>
    <t>s2286</t>
  </si>
  <si>
    <t>Players</t>
  </si>
  <si>
    <t>Vinod Khanna, Abhishek Bachchan, Bobby Deol, Sonam Kapoor, Bipasha Basu, Neil Nitin Mukesh, Sikander Kher, Omi Vaidya, Johny Lever, Shweta Bhardwaj</t>
  </si>
  <si>
    <t>s2841</t>
  </si>
  <si>
    <t>Angu Vaikuntapurathu (Malayalam)</t>
  </si>
  <si>
    <t>Trivikram Srinivas</t>
  </si>
  <si>
    <t>Allu Arjun, Pooja Hegde, Tabu, Sushanth, Nivetha Pethuraj, Jayaram, Murli Sharma</t>
  </si>
  <si>
    <t>s2874</t>
  </si>
  <si>
    <t>Ala Vaikunthapurramuloo</t>
  </si>
  <si>
    <t>s4050</t>
  </si>
  <si>
    <t>Sarkar</t>
  </si>
  <si>
    <t>Vijay, Varalakshmi Sarathkumar, Keerthi Suresh, Radha Ravi, Pala Karuppaiah, Yogi Babu</t>
  </si>
  <si>
    <t>s4692</t>
  </si>
  <si>
    <t>Mersal</t>
  </si>
  <si>
    <t>Atlee Kumar</t>
  </si>
  <si>
    <t>Joseph Vijay, S.J. Surya, Kajal Aggarwal, Samantha Ruth Prabhu, Nithya Menon, Vadivelu, Sathyaraj</t>
  </si>
  <si>
    <t>s4732</t>
  </si>
  <si>
    <t>Raajneeti</t>
  </si>
  <si>
    <t>Ajay Devgn, Nana Patekar, Ranbir Kapoor, Katrina Kaif, Arjun Rampal, Manoj Bajpayee, Sarah Thompson, Naseeruddin Shah</t>
  </si>
  <si>
    <t>s5131</t>
  </si>
  <si>
    <t>Jaal</t>
  </si>
  <si>
    <t>Jeetendra, Mithun Chakraborty, Rekha, Mandakini, Moon Moon Sen, Vinod Mehra, Tanuja, Amrit Pal</t>
  </si>
  <si>
    <t>s5304</t>
  </si>
  <si>
    <t>Manoranjan</t>
  </si>
  <si>
    <t>Shammi Kapoor</t>
  </si>
  <si>
    <t>Sanjeev Kumar, Zeenat Aman, Shammi Kapoor, Dev Kumar, Madan Puri, Paintal, Asit Kumar Sen, Agha, Murad, Shefali</t>
  </si>
  <si>
    <t>s6655</t>
  </si>
  <si>
    <t>Dum</t>
  </si>
  <si>
    <t>Eeshwar Nivas</t>
  </si>
  <si>
    <t>Vivek Oberoi, Diya Mirza, Atul Kulkarni, Govind Namdeo, Mukesh Rishi, Sushant Singh, Yashpal Sharma, Sheeba</t>
  </si>
  <si>
    <t>s8640</t>
  </si>
  <si>
    <t>Tukaram</t>
  </si>
  <si>
    <t>Jitendra Joshi, Prateeksha Lonkar, Sharad Ponkshe, Radhika Apte, Veena Jamkar, Yatin Karyekar, Smita Tambe, Vrishasen Dabholkar</t>
  </si>
  <si>
    <t>s4724</t>
  </si>
  <si>
    <t>Fiza</t>
  </si>
  <si>
    <t>Khalid Mohamed</t>
  </si>
  <si>
    <t>Karisma Kapoor, Jaya Bhaduri, Hrithik Roshan, Neha, Asha Sachdev, Bikram Saluja, Isha Koppikar, Johny Lever, Sushmita Sen, Manoj Bajpayee</t>
  </si>
  <si>
    <t>163 min</t>
  </si>
  <si>
    <t>s5132</t>
  </si>
  <si>
    <t>Shikari</t>
  </si>
  <si>
    <t>Mithun Chakraborty, Naseeruddin Shah, Irina Kushnareva, Varsha Usgaonkar, Gulshan Grover, Anjana Mumtaz, Amrish Puri, Amrit Pal, Achyut Potdar, Lilliput</t>
  </si>
  <si>
    <t>s5305</t>
  </si>
  <si>
    <t>Mujrim</t>
  </si>
  <si>
    <t>Mithun Chakraborty, Madhuri Dixit, Suresh Oberoi, Shakti Kapoor, Pallavi Joshi, Gulshan Grover, Amrish Puri, Nutan, Jagdeep, Sharat Saxena</t>
  </si>
  <si>
    <t>s5401</t>
  </si>
  <si>
    <t>Professor</t>
  </si>
  <si>
    <t>Shammi Kapoor, Kalpana, Lalita Pawar, Parveen Choudhary, Salim, Pratima Devi, Rashid Khan, Bir Sakuja, Bela Bose, Ratnamala</t>
  </si>
  <si>
    <t>s5501</t>
  </si>
  <si>
    <t>English Babu Desi Mem</t>
  </si>
  <si>
    <t>Praveen Nischol</t>
  </si>
  <si>
    <t>Shah Rukh Khan, Sonali Bendre, Rajeshwari, Saeed Jaffrey, Kiran Kumar, Baba Brahmbhatt, Ishita Haria, Sunny Singh, Gulshan Bawra</t>
  </si>
  <si>
    <t>s6145</t>
  </si>
  <si>
    <t>American Honey</t>
  </si>
  <si>
    <t>Andrea Arnold</t>
  </si>
  <si>
    <t>Sasha Lane, Shia LaBeouf, Riley Keough, McCaul Lombardi, Arielle Holmes</t>
  </si>
  <si>
    <t>s6845</t>
  </si>
  <si>
    <t>Ghayal</t>
  </si>
  <si>
    <t>Sunny Deol, Meenakshi Sheshadri, Amrish Puri, Moushumi Chatterjee, Kulbhushan Kharbanda, Om Puri, Raj Babbar, Shabbir Khan</t>
  </si>
  <si>
    <t>s7110</t>
  </si>
  <si>
    <t>Jaan-E-Mann: Let's Fall in Love... Again</t>
  </si>
  <si>
    <t>Salman Khan, Akshay Kumar, Preity Zinta, Anupam Kher, Aman Verma, Javed Sheikh, Soni Razdan, Nawab Shah</t>
  </si>
  <si>
    <t>s7347</t>
  </si>
  <si>
    <t>Love Ni Bhavai</t>
  </si>
  <si>
    <t>Saandeep Patel</t>
  </si>
  <si>
    <t>Malhar Thakar, Pratik Gandhi, Aarohi Patel, Maulik Jagdish Nayak, Diana Raval, Roopa Divatia, Aarti Patel</t>
  </si>
  <si>
    <t>s7701</t>
  </si>
  <si>
    <t>Palm Trees in the Snow</t>
  </si>
  <si>
    <t>Mario Casas, Adriana Ugarte, Macarena Garc√≠a, Alain Hern√°ndez, Laia Costa, Emilio Guti√©rrez Caba, Berta V√°zquez, Daniel Grao</t>
  </si>
  <si>
    <t>s8510</t>
  </si>
  <si>
    <t>The Sinking Of Van Der Wijck</t>
  </si>
  <si>
    <t>Sunil Soraya</t>
  </si>
  <si>
    <t>Herjunot Ali, Pevita Pearce, Reza Rahadian, Randy Nidji, Gesya Shandy, Kevin Andrean, Arzetti Bilbina</t>
  </si>
  <si>
    <t>s1115</t>
  </si>
  <si>
    <t>3 Idiots</t>
  </si>
  <si>
    <t>Aamir Khan, Kareena Kapoor, Madhavan, Sharman Joshi, Omi Vaidya, Boman Irani, Mona Singh, Javed Jaffrey</t>
  </si>
  <si>
    <t>164 min</t>
  </si>
  <si>
    <t>s2340</t>
  </si>
  <si>
    <t>Prem Ratan Dhan Payo</t>
  </si>
  <si>
    <t>Sooraj R. Barjatya</t>
  </si>
  <si>
    <t>Salman Khan, Sonam Kapoor, Anupam Kher, Neil Nitin Mukesh, Sanjay Mishra, Swara Bhaskar, Deepak Dobriyal, Arman Kohli, Manoj Joshi, Samaira Rao, Karuna Pandey, Sucheta Khanna</t>
  </si>
  <si>
    <t>s5482</t>
  </si>
  <si>
    <t>Chamatkar</t>
  </si>
  <si>
    <t>Shah Rukh Khan, Naseeruddin Shah, Urmila Matondkar, Malvika Tiwari, Shammi Kapoor, Deven Verma, Tinnu Anand, Anjana Mumtaz, Anjan Srivastav, Rakesh Bedi</t>
  </si>
  <si>
    <t>s6074</t>
  </si>
  <si>
    <t>Aarakshan</t>
  </si>
  <si>
    <t>Amitabh Bachchan, Saif Ali Khan, Manoj Bajpayee, Deepika Padukone, Prateik, Tanvi Azmi, Saurabh Shukla, Darshan Jariwala, Yashpal Sharma, Mukesh Tiwari</t>
  </si>
  <si>
    <t>s203</t>
  </si>
  <si>
    <t>Kyaa Kool Hai Hum</t>
  </si>
  <si>
    <t>Tusshar Kapoor, Riteish Deshmukh, Isha Koppikar, Neha Dhupia, Anupam Kher, Jay Sean</t>
  </si>
  <si>
    <t>165 min</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</si>
  <si>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</si>
  <si>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</si>
  <si>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</si>
  <si>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s1862</t>
  </si>
  <si>
    <t>Dil</t>
  </si>
  <si>
    <t>Aamir Khan, Madhuri Dixit, Saeed Jaffrey, Deven Verma, Anupam Kher, Shammi, Padma Rani, Rajesh Puri, Satyendra Kapoor</t>
  </si>
  <si>
    <t>s2723</t>
  </si>
  <si>
    <t>Duplicate</t>
  </si>
  <si>
    <t>Shah Rukh Khan, Juhi Chawla, Sonali Bendre, Farida Jalal, Mohnish Bahl, Tiku Talsania, Gulshan Grover, Sharat Saxena</t>
  </si>
  <si>
    <t>s5335</t>
  </si>
  <si>
    <t>Baahubali 2: The Conclusion (Hindi Version)</t>
  </si>
  <si>
    <t>Prabhas, Rana Daggubati, Anushka Shetty, Tamannaah Bhatia, Sathyaraj, Ramya Krishnan, Nassar, Subbaraju</t>
  </si>
  <si>
    <t>s7250</t>
  </si>
  <si>
    <t>Kyun! Ho Gaya Na</t>
  </si>
  <si>
    <t>Samir Karnik</t>
  </si>
  <si>
    <t>Aishwarya Rai Bachchan, Vivek Oberoi, Amitabh Bachchan, Om Puri, Rati Agnihotri, Sunil Shetty, Tinnu Anand, Rahul Singh</t>
  </si>
  <si>
    <t>s7566</t>
  </si>
  <si>
    <t>Natsamrat - Asa Nat Hone Nahi</t>
  </si>
  <si>
    <t>Nana Patekar, Medha Manjrekar, Mrinmayee Deshpande, Sunil Barve, Vikram Gokhale, Neha Pendse</t>
  </si>
  <si>
    <t>s7802</t>
  </si>
  <si>
    <t>Pukar</t>
  </si>
  <si>
    <t>Anil Kapoor, Madhuri Dixit, Namrata Shirodkar, Danny Denzongpa, Om Puri, Kulbhushan Kharbanda, Farida Jalal, Shivaji Satham</t>
  </si>
  <si>
    <t>s25</t>
  </si>
  <si>
    <t>Jeans</t>
  </si>
  <si>
    <t>S. Shankar</t>
  </si>
  <si>
    <t>Prashanth, Aishwarya Rai Bachchan, Sri Lakshmi, Nassar</t>
  </si>
  <si>
    <t>166 min</t>
  </si>
  <si>
    <t>s2341</t>
  </si>
  <si>
    <t>Vivah</t>
  </si>
  <si>
    <t>Shahid Kapoor, Amrita Rao, Anupam Kher, Alok Nath, Seema Biswas, Samir Soni, Lata Sabharwal, Manoj Joshi, Dinesh Lamba, Amrita Prakash</t>
  </si>
  <si>
    <t>s4793</t>
  </si>
  <si>
    <t>Chalte Chalte</t>
  </si>
  <si>
    <t>Shah Rukh Khan, Rani Mukerji, Jas Arora, Satish Shah, Rajiv Verma, Lillete Dubey, Jayshree T., Johny Lever</t>
  </si>
  <si>
    <t>s5008</t>
  </si>
  <si>
    <t>Dil Se</t>
  </si>
  <si>
    <t>Shah Rukh Khan, Manisha Koirala, Preity Zinta, Raghuvir Yadav, Zohra Sehgal, Sabyasachi Chakraborty, Piyush Mishra, Krishnakant, Aditya Srivastava</t>
  </si>
  <si>
    <t>s5336</t>
  </si>
  <si>
    <t>Baahubali 2: The Conclusion (Malayalam Version)</t>
  </si>
  <si>
    <t>s5337</t>
  </si>
  <si>
    <t>Baahubali 2: The Conclusion (Tamil Version)</t>
  </si>
  <si>
    <t>s6247</t>
  </si>
  <si>
    <t>Barsaat</t>
  </si>
  <si>
    <t>Twinkle Khanna, Bobby Deol, Danny Denzongpa, Raj Babbar, Ashwin Kaushal, Mukesh Khanna, Harish Patel</t>
  </si>
  <si>
    <t>s7660</t>
  </si>
  <si>
    <t>Once Upon a Time in the West</t>
  </si>
  <si>
    <t>Sergio Leone</t>
  </si>
  <si>
    <t>Henry Fonda, Charles Bronson, Claudia Cardinale, Jason Robards, Gabriele Ferzetti, Paolo Stoppa, Woody Strode, Jack Elam, Keenan Wynn, Frank Wolff, Lionel Stander</t>
  </si>
  <si>
    <t>Action &amp; Adventure, Classic Movies, International Movies</t>
  </si>
  <si>
    <t>s6827</t>
  </si>
  <si>
    <t>Gangs of New York</t>
  </si>
  <si>
    <t>Leonardo DiCaprio, Daniel Day-Lewis, Cameron Diaz, Jim Broadbent, John C. Reilly, Henry Thomas, Liam Neeson, Brendan Gleeson, Gary Lewis, Stephen Graham</t>
  </si>
  <si>
    <t>167 min</t>
  </si>
  <si>
    <t>s3895</t>
  </si>
  <si>
    <t>A Fortunate Man</t>
  </si>
  <si>
    <t>Bille August</t>
  </si>
  <si>
    <t>Esben Smed, Katrine Rosenthal, Benjamin Kitter, Julie Christiansen, Tommy Kenter, Tammi √òst, Rasmus Bjerg, Ole Lemmeke, Sarah Viktoria Bjerregaard, Anders Hove, Jens Albinus</t>
  </si>
  <si>
    <t>168 min</t>
  </si>
  <si>
    <t>s4731</t>
  </si>
  <si>
    <t>Mohenjo Daro</t>
  </si>
  <si>
    <t>Ashutosh Gowariker</t>
  </si>
  <si>
    <t>Hrithik Roshan, Sonakshi Sinha, Pooja Hegde, Kabir Bedi, Arunoday Singh, Kishori Shahane, Narendra Jha, Nitish Bharadwaj</t>
  </si>
  <si>
    <t>s5204</t>
  </si>
  <si>
    <t>The Hateful Eight</t>
  </si>
  <si>
    <t>Samuel L. Jackson, Kurt Russell, Jennifer Jason Leigh, Walton Goggins, Demi√°n Bichir, Tim Roth, Michael Madsen, Bruce Dern, James Parks, Dana Gourrier, Channing Tatum, Zo√´ Bell</t>
  </si>
  <si>
    <t>s5572</t>
  </si>
  <si>
    <t>Asoka</t>
  </si>
  <si>
    <t>Shah Rukh Khan, Kareena Kapoor, Danny Denzongpa, Rahul Dev, Hrishitaa Bhatt, Gerson Da Cunha, Subhashini Ali, Umesh Mehra, Sooraj Balaji</t>
  </si>
  <si>
    <t>s6351</t>
  </si>
  <si>
    <t>Bobby</t>
  </si>
  <si>
    <t>Raj Kapoor</t>
  </si>
  <si>
    <t>Rishi Kapoor, Dimple Kapadia, Pran, Prem Nath, Sonia Sahni, Durga Khote, Aruna Irani, Prem Chopra, Farida Jalal</t>
  </si>
  <si>
    <t>s7995</t>
  </si>
  <si>
    <t>Shakti: The Power</t>
  </si>
  <si>
    <t>Krishna Vamshi</t>
  </si>
  <si>
    <t>Karisma Kapoor, Nana Patekar, Sanjay Kapoor, Shah Rukh Khan, Deepti Naval, Vijay Raaz, Tiku Talsania, Jaspal Bhatti, Divya Dutta, Prakash Raj</t>
  </si>
  <si>
    <t>s8005</t>
  </si>
  <si>
    <t>Shiva</t>
  </si>
  <si>
    <t>Nagarjuna Akkineni, Amala, Rajendranath Zutshi, Raghuvaran, Paresh Rawal, Brij Gopal, J.D. Chakravarthi, Tanikella Bharani</t>
  </si>
  <si>
    <t>s3134</t>
  </si>
  <si>
    <t>Don</t>
  </si>
  <si>
    <t>Shah Rukh Khan, Priyanka Chopra, Arjun Rampal, Isha Koppikar, Kareena Kapoor, Boman Irani, Om Puri, Pavan Malhotra</t>
  </si>
  <si>
    <t>169 min</t>
  </si>
  <si>
    <t>s4955</t>
  </si>
  <si>
    <t>Om Shanti Om</t>
  </si>
  <si>
    <t>Shah Rukh Khan, Deepika Padukone, Shreyas Talpade, Arjun Rampal, Kirron Kher, Javed Sheikh</t>
  </si>
  <si>
    <t>s2722</t>
  </si>
  <si>
    <t>Duniya</t>
  </si>
  <si>
    <t>Ramesh Talwar</t>
  </si>
  <si>
    <t>Dilip Kumar, Rishi Kapoor, Pran, Amrita Singh, Ashok Kumar, Prem Chopra, Amrish Puri, Satyen Kappu, Mac Mohan, Javed Khan</t>
  </si>
  <si>
    <t>170 min</t>
  </si>
  <si>
    <t>s3934</t>
  </si>
  <si>
    <t>Petta (Telugu Version)</t>
  </si>
  <si>
    <t>Rajnikanth, Vijay Sethupathi, M. Sasikumar, Nawazuddin Siddiqui, Trisha Krishnan, Simran</t>
  </si>
  <si>
    <t>s3940</t>
  </si>
  <si>
    <t>Petta</t>
  </si>
  <si>
    <t>s6981</t>
  </si>
  <si>
    <t>Ho Mann Jahaan</t>
  </si>
  <si>
    <t>Asim Raza</t>
  </si>
  <si>
    <t>Adeel Hussain, Mahira Khan, Sheheryar Munawar, Sonya Jehan, Bushra Ansari, Nimra Bucha, Arshad Mahmud, Jamal Shah</t>
  </si>
  <si>
    <t>s7184</t>
  </si>
  <si>
    <t>Khalnayak</t>
  </si>
  <si>
    <t>Subhash Ghai</t>
  </si>
  <si>
    <t>Sanjay Dutt, Madhuri Dixit, Jackie Shroff, Anupam Kher, Rakhee Gulzar, Pramod Moutho, Ramya Krishnan, Sushmita Mukherjee, Neena Gupta, A.K. Hangal</t>
  </si>
  <si>
    <t>s1653</t>
  </si>
  <si>
    <t>Andhaghaaram</t>
  </si>
  <si>
    <t>V Vignarajan</t>
  </si>
  <si>
    <t>Vinoth Kishan, Arjun Das, Pooja Ramachandran, Kumar Natarajan, Misha Ghoshal, Arul Vincent, Chenthu Mohan, Pradeep Kalipurayath</t>
  </si>
  <si>
    <t>171 min</t>
  </si>
  <si>
    <t>s1654</t>
  </si>
  <si>
    <t>Andhakaaram</t>
  </si>
  <si>
    <t>s2917</t>
  </si>
  <si>
    <t>Panipat - The Great Betrayal</t>
  </si>
  <si>
    <t>Sanjay Dutt, Arjun Kapoor, Kriti Sanon, Zeenat Aman, Mohnish Bahl, Padmini Kolhapure, Kunal Kapoor, Suhasini Mulay</t>
  </si>
  <si>
    <t>s3510</t>
  </si>
  <si>
    <t>Kabir Singh</t>
  </si>
  <si>
    <t>Sandeep Reddy Vanga</t>
  </si>
  <si>
    <t>Shahid Kapoor, Kiara Advani, Suresh Oberoi, Arjan Bajwa, Adil Hussain, Nikita Dutta, Kamini Kaushal, Anurag Arora</t>
  </si>
  <si>
    <t>s4953</t>
  </si>
  <si>
    <t>Main Hoon Na</t>
  </si>
  <si>
    <t>Shah Rukh Khan, Sunil Shetty, Sushmita Sen, Zayed Khan, Amrita Rao, Kiron Kher, Boman Irani, Bindu, Naseeruddin Shah, Kabir Bedi</t>
  </si>
  <si>
    <t>s7558</t>
  </si>
  <si>
    <t>Namak Halaal</t>
  </si>
  <si>
    <t>Amitabh Bachchan, Shashi Kapoor, Parveen Babi, Smita Patil, Waheeda Rehman, Om Prakash, Ranjeet, Satyendra Kapoor</t>
  </si>
  <si>
    <t>s8771</t>
  </si>
  <si>
    <t>Yaadein</t>
  </si>
  <si>
    <t>Jackie Shroff, Hrithik Roshan, Kareena Kapoor, Amrish Puri, Kiran Rathod, Rati Agnihotri, Supriya Karnik, Anang Desai</t>
  </si>
  <si>
    <t>s2739</t>
  </si>
  <si>
    <t>Muqaddar ka Faisla</t>
  </si>
  <si>
    <t>Raaj Kumar, Rakhee Gulzar, Raj Babbar, Tina Munim, Pran, Ranjeet, Meenakshi Sheshadri, Akbar Khan</t>
  </si>
  <si>
    <t>172 min</t>
  </si>
  <si>
    <t>s3164</t>
  </si>
  <si>
    <t>Saaho</t>
  </si>
  <si>
    <t>Sujeeth</t>
  </si>
  <si>
    <t>Prabhas, Shraddha Kapoor, Jackie Shroff, Chunky Pandey, Neil Nitin Mukesh, Arun Vijay, Vennela Kishore, Murli Sharma, Lal, Prakash Belawadi, Mahesh Manjrekar, Tinnu Anand</t>
  </si>
  <si>
    <t>s6131</t>
  </si>
  <si>
    <t>Amar Akbar Anthony</t>
  </si>
  <si>
    <t>Manmohan Desai</t>
  </si>
  <si>
    <t>Vinod Khanna, Rishi Kapoor, Amitabh Bachchan, Neetu Singh, Parveen Babi, Shabana Azmi, Nirupa Roy, Pran</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</si>
  <si>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</si>
  <si>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</si>
  <si>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</si>
  <si>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</si>
  <si>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</si>
  <si>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</si>
  <si>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</si>
  <si>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</si>
  <si>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</si>
  <si>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</si>
  <si>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</si>
  <si>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</si>
  <si>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s1945</t>
  </si>
  <si>
    <t>Mann</t>
  </si>
  <si>
    <t>Aamir Khan, Manisha Koirala, Sharmila Tagore, Dipti Bhatnagar, Dalip Tahil, Anil Kapoor</t>
  </si>
  <si>
    <t>s2490</t>
  </si>
  <si>
    <t>Sayed the Servant</t>
  </si>
  <si>
    <t>Hussein Kamal</t>
  </si>
  <si>
    <t>Adel Imam, Omar El-Hariri, Raja Al-Jeddawi, Mostafa Mitwali, Moshira Ismail, Badr Nofal</t>
  </si>
  <si>
    <t>s7161</t>
  </si>
  <si>
    <t>Kaalia</t>
  </si>
  <si>
    <t>Tinnu Anand</t>
  </si>
  <si>
    <t>Amitabh Bachchan, Asha Parekh, Parveen Babi, Amjad Khan, Pran, K.N. Singh, Sajjan, Murad, Kader Khan, Jagdeep</t>
  </si>
  <si>
    <t>s7923</t>
  </si>
  <si>
    <t>Sairat</t>
  </si>
  <si>
    <t>Rinku Rajguru, Akash Thosar, Arbaz Shaikh, Tanaji Galgunde, Suresh Vishwakarma</t>
  </si>
  <si>
    <t>s8630</t>
  </si>
  <si>
    <t>Trimurti</t>
  </si>
  <si>
    <t>Mukul Anand</t>
  </si>
  <si>
    <t>Anil Kapoor, Shah Rukh Khan, Jackie Shroff, Satyendra Kapoor, Gautami, Tinnu Anand, Saeed Jaffrey, Anirudh Agarwal, Mohan Agashe, Himani Shivpuri, Priya Tendulkar, Anjali Jathar, Anang Desai, Pramod Moutho, Subhash Ghai</t>
  </si>
  <si>
    <t>s2716</t>
  </si>
  <si>
    <t>Agneepath</t>
  </si>
  <si>
    <t>Amitabh Bachchan, Mithun Chakraborty, Danny Denzongpa, Madhavi, Neelam, Alok Nath, Rohini Hattangadi, Tinnu Anand, Vikram Gokhale, Archana Puran Singh</t>
  </si>
  <si>
    <t>174 min</t>
  </si>
  <si>
    <t>s3133</t>
  </si>
  <si>
    <t>Dil Dhadakne Do</t>
  </si>
  <si>
    <t>Anil Kapoor, Priyanka Chopra, Ranveer Singh, Anushka Sharma, Farhan Akhtar, Shefali Shah, Rahul Bose, Parmeet Sethi, Vikrant Massey, Zarina Wahab, Aamir Khan</t>
  </si>
  <si>
    <t>s2970</t>
  </si>
  <si>
    <t>Together For Eternity</t>
  </si>
  <si>
    <t>Salman Khan, Karisma Kapoor, Saif Ali Khan, Tabu, Sonali Bendre, Mohnish Bahl, Reema Lagoo, Mahesh Thakur, Neelam, Alok Nath</t>
  </si>
  <si>
    <t>176 min</t>
  </si>
  <si>
    <t>s3702</t>
  </si>
  <si>
    <t>Super Deluxe</t>
  </si>
  <si>
    <t>Thiagarajan Kumararaja</t>
  </si>
  <si>
    <t>Vijay Sethupathi, Fahadh Faasil, Samantha Ruth Prabhu, Ramya Krishnan, Mysskin, Gayathrie, Ashwanth Ashok Kumar, Bagavathi Perumal</t>
  </si>
  <si>
    <t>s6031</t>
  </si>
  <si>
    <t>A Bridge Too Far</t>
  </si>
  <si>
    <t>Richard Attenborough</t>
  </si>
  <si>
    <t>Dirk Bogarde, James Caan, Michael Caine, Sean Connery, Edward Fox, Elliott Gould, Gene Hackman, Anthony Hopkins, Hardy Kr√ºger, Laurence Olivier, Ryan O'Neal, Robert Redford, Maximilian Schell, Liv Ullmann</t>
  </si>
  <si>
    <t>s6611</t>
  </si>
  <si>
    <t>Dil Hai Tumhaara</t>
  </si>
  <si>
    <t>Rekha, Preity Zinta, Mahima Chaudhry, Arjun Rampal, Jimmy Shergill, Alok Nath, Dilip Joshi, Govind Namdeo</t>
  </si>
  <si>
    <t>s7023</t>
  </si>
  <si>
    <t>Hum Saath-Saath Hain</t>
  </si>
  <si>
    <t>Salman Khan, Karisma Kapoor, Saif Ali Khan, Tabu, Sonali Bendre, Mohnish Bahl, Mahesh Thakur, Neelam, Alok Nath, Satish Shah</t>
  </si>
  <si>
    <t>s1256</t>
  </si>
  <si>
    <t>Seven Souls in the Skull Castle 2011</t>
  </si>
  <si>
    <t>Hidenori Inoue</t>
  </si>
  <si>
    <t>Shun Oguri, Mirai Moriyama, Taichi Saotome, Eiko Koike, Ryo Katsuji, Riisa Naka, Shoko Takada, Makoto Awane, Masato Kono, Tetsuya Chiba</t>
  </si>
  <si>
    <t>177 min</t>
  </si>
  <si>
    <t>s2483</t>
  </si>
  <si>
    <t>Bye Bye London</t>
  </si>
  <si>
    <t>Almunsif Alsuwaisi</t>
  </si>
  <si>
    <t>Abdulhussain Abdulredah, Ghanem Al-Saleh, Mariam Al-Ghadban, Dawood Hussain, Entesar Alsharah, Mohamed Gaber</t>
  </si>
  <si>
    <t>s3632</t>
  </si>
  <si>
    <t>Manu</t>
  </si>
  <si>
    <t>Phanindra Narsetti</t>
  </si>
  <si>
    <t>Raja Goutham, Chandini Chowdary, Bomma Sreedhar, John Kottoly, Srikanth Mullagiri, Ravi Teja</t>
  </si>
  <si>
    <t>s7825</t>
  </si>
  <si>
    <t>Raja Hindustani</t>
  </si>
  <si>
    <t>Aamir Khan, Karisma Kapoor, Suresh Oberoi, Johnny Lever, Navneet Nishan, Veeru Krishnan, Kunal Khemu, Pramod Moutho, Mohnish Bahl</t>
  </si>
  <si>
    <t>s8145</t>
  </si>
  <si>
    <t>Taal</t>
  </si>
  <si>
    <t>Anil Kapoor, Aishwarya Rai Bachchan, Akshaye Khanna, Amrish Puri, Alok Nath, Mita Vasisht, Saurabh Shukla, Supriya Karnik</t>
  </si>
  <si>
    <t>s7828</t>
  </si>
  <si>
    <t>Ram Teri Ganga Maili</t>
  </si>
  <si>
    <t>Mandakini, Rajiv Kapoor, Divya Rana, Saeed Jaffrey, Kulbhushan Kharbanda, Raza Murad, Sushma Seth, Trilok Kapoor</t>
  </si>
  <si>
    <t>178 min</t>
  </si>
  <si>
    <t>s5618</t>
  </si>
  <si>
    <t>Happy New Year</t>
  </si>
  <si>
    <t>Shah Rukh Khan, Deepika Padukone, Abhishek Bachchan, Sonu Sood, Boman Irani, Vivaan Shah</t>
  </si>
  <si>
    <t>179 min</t>
  </si>
  <si>
    <t>s8406</t>
  </si>
  <si>
    <t>The Lord of the Rings: The Two Towers</t>
  </si>
  <si>
    <t>Elijah Wood, Ian McKellen, Liv Tyler, Viggo Mortensen, Sean Astin, Cate Blanchett, John Rhys-Davies, Bernard Hill, Christopher Lee, Billy Boyd, Dominic Monaghan, Orlando Bloom</t>
  </si>
  <si>
    <t>New Zealand, United States</t>
  </si>
  <si>
    <t>s2650</t>
  </si>
  <si>
    <t>This Earth of Mankind</t>
  </si>
  <si>
    <t>Iqbaal Ramadhan, Mawar de Jongh, Sha Ine Febriyanti, Giorgino Abraham, Bryan Domani, Jerome Kurnia, Donny Damara, Ayu Laksmi</t>
  </si>
  <si>
    <t>180 min</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</si>
  <si>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</si>
  <si>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</si>
  <si>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</si>
  <si>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</si>
  <si>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</si>
  <si>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s1132</t>
  </si>
  <si>
    <t>Seven Souls in the Skull Castle: Season Flower</t>
  </si>
  <si>
    <t>Shun Oguri, Koji Yamamoto, Songha, Ryo, Munetaka Aoki, Nana Seino, Yoshimasa Kondo, Arata Furuta</t>
  </si>
  <si>
    <t>181 min</t>
  </si>
  <si>
    <t>s1252</t>
  </si>
  <si>
    <t>Dances with Wolves</t>
  </si>
  <si>
    <t>Kevin Costner, Mary McDonnell, Rodney Grant, Graham Greene, Floyd "Red Crow" Westerman, Tantoo Cardinal, Robert Pastorelli, Charles Rocket, Maury Chaykin, Jimmy Herman</t>
  </si>
  <si>
    <t>s6747</t>
  </si>
  <si>
    <t>Fiddler on the Roof</t>
  </si>
  <si>
    <t>Topol, Norma Crane, Leonard Frey, Molly Picon, Paul Mann, Rosalind Harris, Michele Marsh, Neva Small, Paul Michael Glaser, Ray Lovelock</t>
  </si>
  <si>
    <t>s7134</t>
  </si>
  <si>
    <t>Jis Desh Men Ganga Behti Hai</t>
  </si>
  <si>
    <t>Radhu Karmakar</t>
  </si>
  <si>
    <t>Raj Kapoor, Padmini, Pran, Chanchal, Lalita Pawar, Raj Mehra, Tiwari, Nana Palsikar, Nayampally, Sulochana Chatterjee</t>
  </si>
  <si>
    <t>s74</t>
  </si>
  <si>
    <t>King of Boys</t>
  </si>
  <si>
    <t>Sola Sobowale, Adesua Etomi, Remilekun "Reminisce" Safaru, Tobechukwu "iLLbliss" Ejiofor, Toni Tones, Paul Sambo, Jide Kosoko, Sharon Ooja</t>
  </si>
  <si>
    <t>182 min</t>
  </si>
  <si>
    <t>s1131</t>
  </si>
  <si>
    <t>Seven Souls in the Skull Castle: Season Bird</t>
  </si>
  <si>
    <t>Sadao Abe, Mirai Moriyama, Taichi Saotome, Yasuko Matsuyuki, Makoto Awane, Tenkyu Fukuda, Yusuke Shoji, Hazuki Shimizu, Zen Kajihara, Narushi Ikeda</t>
  </si>
  <si>
    <t>s1248</t>
  </si>
  <si>
    <t>Banyuki</t>
  </si>
  <si>
    <t>Takaya Kamikawa, Izumi Inamori, Taichi Saotome, Jun Hashimoto, Shoko Takada, Makoto Awane, Takaya Yamauchi, Akira Yamamoto, Tetsuya Chiba, Masato Sakai</t>
  </si>
  <si>
    <t>s1133</t>
  </si>
  <si>
    <t>Seven Souls in the Skull Castle: Season Wind</t>
  </si>
  <si>
    <t>Kenichi Matsuyama, Osamu Mukai, Rena Tanaka, Jun Hashimoto, Takaya Yamauchi, Yukino Kishii, Katsuhisa Namase</t>
  </si>
  <si>
    <t>185 min</t>
  </si>
  <si>
    <t>s2735</t>
  </si>
  <si>
    <t>Kuch Kuch Hota Hai</t>
  </si>
  <si>
    <t>Karan Johar</t>
  </si>
  <si>
    <t>Shah Rukh Khan, Kajol, Rani Mukerji, Farida Jalal, Reema Lagoo, Salman Khan, Archana Puran Singh, Himani Shivpuri, Johny Lever, Anupam Kher, Sana Saeed</t>
  </si>
  <si>
    <t>s3132</t>
  </si>
  <si>
    <t>Dil Chahta Hai</t>
  </si>
  <si>
    <t>Aamir Khan, Saif Ali Khan, Akshaye Khanna, Preity Zinta, Sonali Kulkarni, Dimple Kapadia, Ayub Khan, Rajat Kapoor, Suhasini Mulay, Ahmed Khan</t>
  </si>
  <si>
    <t>s3143</t>
  </si>
  <si>
    <t>Lakshya</t>
  </si>
  <si>
    <t>Amitabh Bachchan, Hrithik Roshan, Preity Zinta, Om Puri, Sharad Kapoor, Rajendranath Zutshi, Sushant Singh, Prashant Chainani, Shakeel Khan, Ranvir Shorey</t>
  </si>
  <si>
    <t>s5015</t>
  </si>
  <si>
    <t>Swades</t>
  </si>
  <si>
    <t>Shah Rukh Khan, Gayatri Joshi, Kishori Balal, Smith Seth, Lekh Tandon, Rajesh Vivek, Daya Shankar Pandey, Farrukh Jaffar</t>
  </si>
  <si>
    <t>s7531</t>
  </si>
  <si>
    <t>Mutiny on the Bounty</t>
  </si>
  <si>
    <t>Lewis Milestone, Carol Reed</t>
  </si>
  <si>
    <t>Marlon Brando, Trevor Howard, Richard Harris, Hugh Griffith, Richard Haydn, Tarita</t>
  </si>
  <si>
    <t>s2844</t>
  </si>
  <si>
    <t>Aurora</t>
  </si>
  <si>
    <t>Cristi Puiu, Clara Voda, Catrinel Dumitrescu, Luminita Gheorghiu, Valentin Popescu, Gheorghe Ifrim, Ileana Puiu, Valeria Seciu, Gelu Colceag</t>
  </si>
  <si>
    <t>Romania, France, Switzerland, Germany</t>
  </si>
  <si>
    <t>186 min</t>
  </si>
  <si>
    <t>s2733</t>
  </si>
  <si>
    <t>Kal Ho Naa Ho</t>
  </si>
  <si>
    <t>Nikkhil Advani</t>
  </si>
  <si>
    <t>Shah Rukh Khan, Saif Ali Khan, Preity Zinta, Jaya Bhaduri, Sushma Seth, Reema Lagoo, Lillete Dubey, Delnaaz Paul</t>
  </si>
  <si>
    <t>187 min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</si>
  <si>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</si>
  <si>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</si>
  <si>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</si>
  <si>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s342</t>
  </si>
  <si>
    <t>Magnolia</t>
  </si>
  <si>
    <t>John C. Reilly, Philip Baker Hall, Tom Cruise, Julianne Moore, Philip Seymour Hoffman, William H. Macy, Jeremy Blackman, Jason Robards, Melinda Dillon, April Grace, Luis Guzm√°n, Ricky Jay, Alfred Molina, Michael Murphy, Melora Walters</t>
  </si>
  <si>
    <t>189 min</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</si>
  <si>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</si>
  <si>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</si>
  <si>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</si>
  <si>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190 min</t>
  </si>
  <si>
    <t>s8330</t>
  </si>
  <si>
    <t>The Gospel of Matthew</t>
  </si>
  <si>
    <t>Selva Rasalingam, Mourad Zaoui, Karima Gouit, El Mahmoudi M'Barek, Abdelilah Wahbi, Ait Youssef Youssef, Ramdane Aala, Mohamed El Korchi</t>
  </si>
  <si>
    <t>s8765</t>
  </si>
  <si>
    <t>Wyatt Earp</t>
  </si>
  <si>
    <t>Lawrence Kasdan</t>
  </si>
  <si>
    <t>Kevin Costner, Dennis Quaid, Gene Hackman, David Andrews, Linden Ashby, Jeff Fahey, Joanna Going, Mark Harmon, Michael Madsen, Catherine O'Hara, Bill Pullman, Isabella Rossellini, Tom Sizemore</t>
  </si>
  <si>
    <t>191 min</t>
  </si>
  <si>
    <t>s2731</t>
  </si>
  <si>
    <t>Kabhi Alvida Naa Kehna</t>
  </si>
  <si>
    <t>Amitabh Bachchan, Shah Rukh Khan, Abhishek Bachchan, Rani Mukerji, Preity Zinta, Kiron Kher, Arjun Rampal</t>
  </si>
  <si>
    <t>192 min</t>
  </si>
  <si>
    <t>s7388</t>
  </si>
  <si>
    <t>Maine Pyar Kiya</t>
  </si>
  <si>
    <t>Salman Khan, Bhagyashree, Alok Nath, Rajeev Verma, Reema Lagoo, Ajit Vachani, Harish Patel, Deep Dhillon, Pervin Dastur, Mohnish Bahl</t>
  </si>
  <si>
    <t>s2958</t>
  </si>
  <si>
    <t>Hum Aapke Hain Koun</t>
  </si>
  <si>
    <t>Madhuri Dixit, Salman Khan, Mohnish Bahl, Renuka Shahane, Anupam Kher, Reema Lagoo, Alok Nath, Bindu</t>
  </si>
  <si>
    <t>193 min</t>
  </si>
  <si>
    <t>s2374</t>
  </si>
  <si>
    <t>Saladin</t>
  </si>
  <si>
    <t>Ahmad Mazhar, Salah Zo El Faqqar, Nadia Lotfi, Hamdy Gheith, Laila Fawzy, Omar El-Hariri, Laila Taher, Hussein Riad, Mahmoud El Meleigy, Zaki Tolaimat</t>
  </si>
  <si>
    <t>194 min</t>
  </si>
  <si>
    <t>s2491</t>
  </si>
  <si>
    <t>The Married Couples</t>
  </si>
  <si>
    <t>Hassan AbdulSalam</t>
  </si>
  <si>
    <t>Samir Ghanem, George Sidhum, Sherine, Nagah El-Mogui</t>
  </si>
  <si>
    <t>195 min</t>
  </si>
  <si>
    <t>s7958</t>
  </si>
  <si>
    <t>Schindler's List</t>
  </si>
  <si>
    <t>Liam Neeson, Ben Kingsley, Ralph Fiennes, Caroline Goodall, Jonathan Sagall, Embeth Davidtz, Ma≈Çgorzata Gebel, Shmulik Levy, Mark Ivanir, Beatrice Macola, Friedrich von Thun, Andrzej Seweryn</t>
  </si>
  <si>
    <t>s6681</t>
  </si>
  <si>
    <t>Elephants Dream 4 Hour</t>
  </si>
  <si>
    <t>Bassam Kurdali</t>
  </si>
  <si>
    <t>Cas Jansen, Tygo Gernandt</t>
  </si>
  <si>
    <t>196 min</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</si>
  <si>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</si>
  <si>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</si>
  <si>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</si>
  <si>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</si>
  <si>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</si>
  <si>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</si>
  <si>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s8405</t>
  </si>
  <si>
    <t>The Lord of the Rings: The Return of the King</t>
  </si>
  <si>
    <t>Elijah Wood, Ian McKellen, Liv Tyler, Viggo Mortensen, Sean Astin, Cate Blanchett, John Rhys-Davies, Bernard Hill, Billy Boyd, Dominic Monaghan, Orlando Bloom, Hugo Weaving</t>
  </si>
  <si>
    <t>201 min</t>
  </si>
  <si>
    <t>s2127</t>
  </si>
  <si>
    <t>What's Your Raashee?</t>
  </si>
  <si>
    <t>Harman Baweja, Priyanka Chopra, Manju Singh, Anjan Srivastav, Darshan Jariwala, Dilip Joshi, Vishwa Badola, Rajesh Vivek, Daya Shankar Pandey, Yuri Suri</t>
  </si>
  <si>
    <t>203 min</t>
  </si>
  <si>
    <t>s807</t>
  </si>
  <si>
    <t>Seven Souls in the Skull Castle: Season Moon Jogen</t>
  </si>
  <si>
    <t>Sota Fukushi, Taichi Saotome, Shohei Miura, Kenta Suga, Soichi Hirama, Shoko Takada, Ikkei Watanabe</t>
  </si>
  <si>
    <t>204 min</t>
  </si>
  <si>
    <t>s2484</t>
  </si>
  <si>
    <t>Fifty Year Old Teenager</t>
  </si>
  <si>
    <t>Fouad Al Shatti</t>
  </si>
  <si>
    <t>Abdulhussain Abdulredah, Haifaa Adel, Dawood Hussain, Mohamed Gaber</t>
  </si>
  <si>
    <t>s8328</t>
  </si>
  <si>
    <t>The Gospel of Luke</t>
  </si>
  <si>
    <t>Selva Rasalingam, Karima Gouit, Mourad Zaoui, El Mahmoudi M'Barek, Abdelilah Wahbi, Abdelaziz N'Mila, Ait Youssef Youssef, Mohamed El Korchi, Ramdane Aala</t>
  </si>
  <si>
    <t>United States, United Kingdom, Morocco</t>
  </si>
  <si>
    <t>205 min</t>
  </si>
  <si>
    <t>s2633</t>
  </si>
  <si>
    <t>No Direction Home: Bob Dylan</t>
  </si>
  <si>
    <t>Bob Dylan, Joan Baez, Dave Van Ronk, Peter Yarrow, Allen Ginsberg, Pete Seeger, Maria Muldaur, Mavis Staples, Al Kooper, Tony Glover</t>
  </si>
  <si>
    <t>United Kingdom, United States, Japan</t>
  </si>
  <si>
    <t>208 min</t>
  </si>
  <si>
    <t>s2732</t>
  </si>
  <si>
    <t>Kabhi Khushi Kabhie Gham</t>
  </si>
  <si>
    <t>Amitabh Bachchan, Jaya Bhaduri, Shah Rukh Khan, Kajol, Hrithik Roshan, Kareena Kapoor, Rani Mukerji, Farida Jalal, Himani Shivpuri, Alok Nath</t>
  </si>
  <si>
    <t>209 min</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</si>
  <si>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</si>
  <si>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</si>
  <si>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</si>
  <si>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s808</t>
  </si>
  <si>
    <t>Seven Souls in the Skull Castle: Season Moon Kagen</t>
  </si>
  <si>
    <t>Mamoru Miyano, Hiroki Suzuki, Tomoki Hirose, Ryo Kimura, Kodai Matsuoka, Aki Hano, Tetsuya Chiba</t>
  </si>
  <si>
    <t>212 min</t>
  </si>
  <si>
    <t>s4574</t>
  </si>
  <si>
    <t>Jodhaa Akbar</t>
  </si>
  <si>
    <t>Hrithik Roshan, Aishwarya Rai Bachchan, Sonu Sood, Poonam Sinha, Suhasini Mulay, Ila Arun, Raza Murad, Kulbhushan Kharbanda, Abeer Abrar</t>
  </si>
  <si>
    <t>214 min</t>
  </si>
  <si>
    <t>s1020</t>
  </si>
  <si>
    <t>Lagaan</t>
  </si>
  <si>
    <t>Aamir Khan, Gracy Singh, Rachel Shelley, Paul Blackthorne, Kulbhushan Kharbanda, Raghuvir Yadav, Yashpal Sharma, Rajendranath Zutshi, Rajesh Vivek, Aditya Lakhia</t>
  </si>
  <si>
    <t>224 min</t>
  </si>
  <si>
    <t>s7933</t>
  </si>
  <si>
    <t>Sangam</t>
  </si>
  <si>
    <t>Raj Kapoor, Vyjayanthimala, Rajendra Kumar, Lalita Pawar, Achala Sachdev, Hari Shivdasani, Raj Mehra, Iftekhar</t>
  </si>
  <si>
    <t>228 min</t>
  </si>
  <si>
    <t>s167</t>
  </si>
  <si>
    <t>Once Upon a Time in America</t>
  </si>
  <si>
    <t>Robert De Niro, James Woods, Elizabeth McGovern, Treat Williams, Tuesday Weld, Burt Young, Joe Pesci, Danny Aiello, William Forsythe, James Hayden</t>
  </si>
  <si>
    <t>229 min</t>
  </si>
  <si>
    <t>s2489</t>
  </si>
  <si>
    <t>Raya and Sakina</t>
  </si>
  <si>
    <t>Suhair El-Babili, Shadia, Abdel Moneim Madbouly, Ahmed Bedir</t>
  </si>
  <si>
    <t>230 min</t>
  </si>
  <si>
    <t>s2485</t>
  </si>
  <si>
    <t>Lock Your Girls In</t>
  </si>
  <si>
    <t>Fouad El-Mohandes</t>
  </si>
  <si>
    <t>Fouad El-Mohandes, Sanaa Younes, Sherihan, Ahmed Rateb, Ijlal Zaki, Zakariya Mowafi</t>
  </si>
  <si>
    <t>233 min</t>
  </si>
  <si>
    <t>s2488</t>
  </si>
  <si>
    <t>No Longer kids</t>
  </si>
  <si>
    <t>Samir Al Asfory</t>
  </si>
  <si>
    <t>Said Saleh, Hassan Moustafa, Ahmed Zaki, Younes Shalabi, Nadia Shukri, Karima Mokhtar</t>
  </si>
  <si>
    <t>237 min</t>
  </si>
  <si>
    <t>s2492</t>
  </si>
  <si>
    <t>The School of Mischief</t>
  </si>
  <si>
    <t>Houssam El-Din Mustafa</t>
  </si>
  <si>
    <t>Suhair El-Babili, Adel Emam, Saeed Saleh, Younes Shalabi, Hadi El-Gayyar, Ahmad Zaki, Hassan Moustafa</t>
  </si>
  <si>
    <t>253 min</t>
  </si>
  <si>
    <t>s718</t>
  </si>
  <si>
    <t>Headspace: Unwind Your Mind</t>
  </si>
  <si>
    <t>Andy Puddicombe, Evelyn Lewis Prieto, Ginger Daniels, Darren Pettie, Simon Prebble, Rhiannon Mcgavin, Kate Seftel</t>
  </si>
  <si>
    <t>273 min</t>
  </si>
  <si>
    <t>s4254</t>
  </si>
  <si>
    <t>Black Mirror: Bandersnatch</t>
  </si>
  <si>
    <t>Fionn Whitehead, Will Poulter, Craig Parkinson, Alice Lowe, Asim Chaudhry</t>
  </si>
  <si>
    <t>312 min</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</si>
  <si>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</si>
  <si>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</si>
  <si>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</si>
  <si>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</si>
  <si>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2 Season</t>
  </si>
  <si>
    <t>International TV Shows, TV Dramas, TV Mysteries</t>
  </si>
  <si>
    <t>International TV Shows</t>
  </si>
  <si>
    <t>s3</t>
  </si>
  <si>
    <t>Ganglands</t>
  </si>
  <si>
    <t>Sami Bouajila, Tracy Gotoas, Samuel Jouy, Nabiha Akkari, Sofia Lesaffre, Salim Kechiouche, Noureddine Farihi, Geert Van Rampelberg, Bakary Diombera</t>
  </si>
  <si>
    <t>1 Season</t>
  </si>
  <si>
    <t>Crime TV Shows, International TV Shows, TV Action &amp; Adventure</t>
  </si>
  <si>
    <t>Crime TV Shows</t>
  </si>
  <si>
    <t>s4</t>
  </si>
  <si>
    <t>Jailbirds New Orleans</t>
  </si>
  <si>
    <t>Docuseries, Reality TV</t>
  </si>
  <si>
    <t>Docuseries</t>
  </si>
  <si>
    <t>s5</t>
  </si>
  <si>
    <t>Kota Factory</t>
  </si>
  <si>
    <t>Mayur More, Jitendra Kumar, Ranjan Raj, Alam Khan, Ahsaas Channa, Revathi Pillai, Urvi Singh, Arun Kumar</t>
  </si>
  <si>
    <t>International TV Shows, Romantic TV Shows, TV Comedies</t>
  </si>
  <si>
    <t>s6</t>
  </si>
  <si>
    <t>Midnight Mass</t>
  </si>
  <si>
    <t>Kate Siegel, Zach Gilford, Hamish Linklater, Henry Thomas, Kristin Lehman, Samantha Sloyan, Igby Rigney, Rahul Kohli, Annarah Cymone, Annabeth Gish, Alex Essoe, Rahul Abburi, Matt Biedel, Michael Trucco, Crystal Balint, Louis Oliver</t>
  </si>
  <si>
    <t>TV Dramas, TV Horror, TV Mysteries</t>
  </si>
  <si>
    <t>TV Dramas</t>
  </si>
  <si>
    <t>s9</t>
  </si>
  <si>
    <t>The Great British Baking Show</t>
  </si>
  <si>
    <t>Andy Devonshire</t>
  </si>
  <si>
    <t>Mel Giedroyc, Sue Perkins, Mary Berry, Paul Hollywood</t>
  </si>
  <si>
    <t>9 Season</t>
  </si>
  <si>
    <t>British TV Shows, Reality TV</t>
  </si>
  <si>
    <t>British TV Shows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</si>
  <si>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</si>
  <si>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</si>
  <si>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</si>
  <si>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</si>
  <si>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</si>
  <si>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</si>
  <si>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</si>
  <si>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</si>
  <si>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</si>
  <si>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</si>
  <si>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</si>
  <si>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</si>
  <si>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</si>
  <si>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t>
  </si>
  <si>
    <t>TV Comedies, TV Dramas</t>
  </si>
  <si>
    <t>TV Comedies</t>
  </si>
  <si>
    <t>s18</t>
  </si>
  <si>
    <t>Falsa identidad</t>
  </si>
  <si>
    <t>Luis Ernesto Franco, Camila Sodi, Sergio Goyri, Samadhi Zendejas, Eduardo Y√°√±ez, Sonya Smith, Alejandro Camacho, Azela Robinson, Uriel del Toro, G√©raldine Baz√°n, Gabriela Roel, Marcus Ornellas</t>
  </si>
  <si>
    <t>Crime TV Shows, Spanish-Language TV Shows, TV Dramas</t>
  </si>
  <si>
    <t>s20</t>
  </si>
  <si>
    <t>Jaguar</t>
  </si>
  <si>
    <t>Blanca Su√°rez, Iv√°n Marcos, √ìscar Casas, Adri√°n Lastra, Francesc Garrido, Stefan Weinert, Julia M√∂ller, Alicia Chojnowski</t>
  </si>
  <si>
    <t>International TV Shows, Spanish-Language TV Shows, TV Action &amp; Adventure</t>
  </si>
  <si>
    <t>s21</t>
  </si>
  <si>
    <t>Monsters Inside: The 24 Faces of Billy Milligan</t>
  </si>
  <si>
    <t>s22</t>
  </si>
  <si>
    <t>Resurrection: Ertugrul</t>
  </si>
  <si>
    <t>Engin Altan D√ºzyatan, Serdar G√∂khan, H√ºlya Darcan, Kaan Ta≈üaner, Esra Bilgi√ß, Osman Soykut, Serdar Deniz, Cengiz Co≈ükun, Reshad Strik, Hande Suba≈üƒ±</t>
  </si>
  <si>
    <t>5 Season</t>
  </si>
  <si>
    <t>International TV Shows, TV Action &amp; Adventure, TV Dramas</t>
  </si>
  <si>
    <t>s26</t>
  </si>
  <si>
    <t>Love on the Spectrum</t>
  </si>
  <si>
    <t>Brooke Satchwell</t>
  </si>
  <si>
    <t>Docuseries, International TV Shows, Reality TV</t>
  </si>
  <si>
    <t>s32</t>
  </si>
  <si>
    <t>Chicago Party Aunt</t>
  </si>
  <si>
    <t>Lauren Ash, Rory O'Malley, RuPaul Charles, Jill Talley, Ike Barinholtz, Jon Barinholtz, Matthew Craig, Bob Odenkirk, Mike Hagerty, Katie Rich, Chris Witaske</t>
  </si>
  <si>
    <t>s33</t>
  </si>
  <si>
    <t>Sex Education</t>
  </si>
  <si>
    <t>Asa Butterfield, Gillian Anderson, Ncuti Gatwa, Emma Mackey, Connor Swindells, Kedar Williams-Stirling, Alistair Petrie</t>
  </si>
  <si>
    <t>3 Season</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</si>
  <si>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</si>
  <si>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</si>
  <si>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</si>
  <si>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</si>
  <si>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</si>
  <si>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</si>
  <si>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</si>
  <si>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</si>
  <si>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Kids' TV</t>
  </si>
  <si>
    <t>s38</t>
  </si>
  <si>
    <t>Angry Birds</t>
  </si>
  <si>
    <t>Antti P√§√§kk√∂nen, Helj√§ Heikkinen, Lynne Guaglione, Pasi Ruohonen, Rauno Ahonen</t>
  </si>
  <si>
    <t>Kids' TV, TV Comedies</t>
  </si>
  <si>
    <t>s40</t>
  </si>
  <si>
    <t>Chhota Bheem</t>
  </si>
  <si>
    <t>s41</t>
  </si>
  <si>
    <t>He-Man and the Masters of the Universe</t>
  </si>
  <si>
    <t>Yuri Lowenthal, Kimberly Brooks, Antony Del Rio, Trevor Devall, Ben Diskin, Grey Griffin, David Kaye, Tom Kenny, Judy Alice Lee, Roger Craig Smith, Fred Tatasciore</t>
  </si>
  <si>
    <t>Kids' TV, TV Sci-Fi &amp; Fantasy</t>
  </si>
  <si>
    <t>s48</t>
  </si>
  <si>
    <t>The Smart Money Woman</t>
  </si>
  <si>
    <t>Osas Ighodaro, Ini Dima-Okojie, Kemi Lala Akindoju, Toni Tones, Ebenezer Eno, Eso Okolocha DIke, Patrick Diabuah, Karibi Fubara, Temisan Emmanuel, Timini Egbuson</t>
  </si>
  <si>
    <t>s50</t>
  </si>
  <si>
    <t>Castle and Castle</t>
  </si>
  <si>
    <t>Richard Mofe-Damijo, Dakore Akande, Bimbo Manuel, Blossom Chukwujekwu, Deyemi Okanlawon, Etim Effiong, Denola Grey, Duke Akintola, Eku Edewor, Ade Laoye, Anee Icha, Kevin Ushi, Jude Chukwuka, Amanda Afolabi</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</si>
  <si>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</si>
  <si>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</si>
  <si>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</si>
  <si>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</si>
  <si>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</si>
  <si>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s56</t>
  </si>
  <si>
    <t>Nailed It</t>
  </si>
  <si>
    <t>Nicole Byer, Jacques Torres</t>
  </si>
  <si>
    <t>6 Season</t>
  </si>
  <si>
    <t>Reality TV</t>
  </si>
  <si>
    <t>s66</t>
  </si>
  <si>
    <t>Numberblocks</t>
  </si>
  <si>
    <t>Beth Chalmers, David Holt, Marcel McCalla, Teresa Gallagher</t>
  </si>
  <si>
    <t>s67</t>
  </si>
  <si>
    <t>Raja Rasoi Aur Anya Kahaniyan</t>
  </si>
  <si>
    <t>Docuseries, International TV Shows</t>
  </si>
  <si>
    <t>s68</t>
  </si>
  <si>
    <t>Saved by the Bell</t>
  </si>
  <si>
    <t>Mark-Paul Gosselaar, Tiffani Thiessen, Mario Lopez, Lark Voorhies, Elizabeth Berkley, Dustin Diamond, Dennis Haskins</t>
  </si>
  <si>
    <t>s70</t>
  </si>
  <si>
    <t>Stories by Rabindranath Tagore</t>
  </si>
  <si>
    <t>s71</t>
  </si>
  <si>
    <t>Too Hot To Handle: Latino</t>
  </si>
  <si>
    <t>Itat√≠ Cantoral</t>
  </si>
  <si>
    <t>International TV Shows, Reality TV, Romantic TV Shows</t>
  </si>
  <si>
    <t>s73</t>
  </si>
  <si>
    <t>Jack Whitehall: Travels with My Father</t>
  </si>
  <si>
    <t>Jack Whitehall, Michael Whitehall</t>
  </si>
  <si>
    <t>British TV Shows, Docuseries, International TV Shows</t>
  </si>
  <si>
    <t>s75</t>
  </si>
  <si>
    <t>The World's Most Amazing Vacation Rentals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</si>
  <si>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</si>
  <si>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</si>
  <si>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</si>
  <si>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</si>
  <si>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Anime Series</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</si>
  <si>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</si>
  <si>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</si>
  <si>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</si>
  <si>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</si>
  <si>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</si>
  <si>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</si>
  <si>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s86</t>
  </si>
  <si>
    <t>Pok√©mon Master Journeys: The Series</t>
  </si>
  <si>
    <t>Ikue Otani, Sarah Natochenny, Zeno Robinson, Cherami Leigh, James Carter Cathcart, Michele Knotz, Rodger Parsons, Ray Chase, Casey Mongillo, Tara Sands</t>
  </si>
  <si>
    <t>Anime Series, Kids' TV</t>
  </si>
  <si>
    <t>s88</t>
  </si>
  <si>
    <t>Titipo Titipo</t>
  </si>
  <si>
    <t>Jeon Hae-ri, Kim Eun-ah, Hong Bum-ki, Nam Do-hyeong, Um Sang-hyun</t>
  </si>
  <si>
    <t>Kids' TV, Korean TV Shows</t>
  </si>
  <si>
    <t>s90</t>
  </si>
  <si>
    <t>Mighty Raju</t>
  </si>
  <si>
    <t>Julie Tejwani, Sabina Malik, Jigna Bhardwaj, Rupa Bhimani, Lalit Agarwal, Rajesh Shukla, Rajesh Kava</t>
  </si>
  <si>
    <t>s93</t>
  </si>
  <si>
    <t>Into the Night</t>
  </si>
  <si>
    <t>Pauline Etienne, Laurent Capelluto, Stefano Cassetti, Mehmet Kurtulu≈ü, Babetida Sadjo, Jan Bijvoet, Ksawery Szlenkier, Vincent Londez, Regina Bikkinina, Alba Ga√Øa Kraghede Bellugi, Nabil Mallat</t>
  </si>
  <si>
    <t>s96</t>
  </si>
  <si>
    <t>The Circle</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</si>
  <si>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</si>
  <si>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</si>
  <si>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</si>
  <si>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</si>
  <si>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</si>
  <si>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</si>
  <si>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</si>
  <si>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</si>
  <si>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</si>
  <si>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</si>
  <si>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</si>
  <si>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s101</t>
  </si>
  <si>
    <t>Tobot Galaxy Detectives</t>
  </si>
  <si>
    <t>Austin Abell, Travis Turner, Cole Howard, Anna Cummer, Jesse Inocalla, Brian Dobson, Michael Adamthwaite, Joseph Girgis, Caitlyn Bairstow</t>
  </si>
  <si>
    <t>s103</t>
  </si>
  <si>
    <t>Countdown: Inspiration4 Mission to Space</t>
  </si>
  <si>
    <t>Jason Hehir</t>
  </si>
  <si>
    <t>Docuseries, Science &amp; Nature TV</t>
  </si>
  <si>
    <t>s105</t>
  </si>
  <si>
    <t>Tayo the Little Bus</t>
  </si>
  <si>
    <t>Robyn Slade, Kami Desilets</t>
  </si>
  <si>
    <t>s107</t>
  </si>
  <si>
    <t>Bunk'd</t>
  </si>
  <si>
    <t>Peyton List, Karan Brar, Skai Jackson, Miranda May, Kevin G. Quinn, Nathan Arenas, Nina Lu</t>
  </si>
  <si>
    <t>s109</t>
  </si>
  <si>
    <t>Dive Club</t>
  </si>
  <si>
    <t>Aubri Ibrag, Sana'a Shaik, Miah Madden, Mercy Cornwall, Georgia-May Davis, Ryan Harrison, Josh Heuston, Alexander Grant</t>
  </si>
  <si>
    <t>Kids' TV, TV Dramas, Teen TV Shows</t>
  </si>
  <si>
    <t>s110</t>
  </si>
  <si>
    <t>La casa de papel</t>
  </si>
  <si>
    <t>√örsula Corber√≥, Itziar Itu√±o, √Ålvaro Morte, Paco Tous, Enrique Arce, Pedro Alonso, Mar√≠a Pedraza, Alba Flores, Miguel Herr√°n, Jaime Lorente, Esther Acebo, Darko Peric, Kiti M√°nver</t>
  </si>
  <si>
    <t>Crime TV Shows, International TV Shows, Spanish-Language TV Shows</t>
  </si>
  <si>
    <t>s111</t>
  </si>
  <si>
    <t>Money Heist: From Tokyo to Berlin</t>
  </si>
  <si>
    <t>Luis Alfaro, Javier G√≥mez Santander</t>
  </si>
  <si>
    <t>Docuseries, International TV Shows, Spanish-Language TV Shows</t>
  </si>
  <si>
    <t>s112</t>
  </si>
  <si>
    <t>Sharkdog</t>
  </si>
  <si>
    <t>Liam Mitchell, Dee Bradley Baker, Grey Griffin, Josh McDermitt, Kari Wahlgren, Judy Alice Lee, Ali Mawji</t>
  </si>
  <si>
    <t>United States, Singapore</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</si>
  <si>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</si>
  <si>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</si>
  <si>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</si>
  <si>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</si>
  <si>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</si>
  <si>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</si>
  <si>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s124</t>
  </si>
  <si>
    <t>Luv Kushh</t>
  </si>
  <si>
    <t>s125</t>
  </si>
  <si>
    <t>Pororo - The Little Penguin</t>
  </si>
  <si>
    <t>s126</t>
  </si>
  <si>
    <t>Q-Force</t>
  </si>
  <si>
    <t>Sean Hayes, Wanda Sykes, Laurie Metcalf, David Harbour, Gary Cole, Patti Harrison, Matt Rogers</t>
  </si>
  <si>
    <t>Crime TV Shows, TV Action &amp; Adventure, TV Comedies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</si>
  <si>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</si>
  <si>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</si>
  <si>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</si>
  <si>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</si>
  <si>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s148</t>
  </si>
  <si>
    <t>How to Be a Cowboy</t>
  </si>
  <si>
    <t>s149</t>
  </si>
  <si>
    <t>HQ Barbers</t>
  </si>
  <si>
    <t>Gerhard Mostert</t>
  </si>
  <si>
    <t>Hakeem Kae-Kazim, Chioma Omeruah, Orukotan Adejola, Flora Chiedo, Emeka Nwagbaraocha, Anthony Oseyemi, Oluwabukola Thomas, Soibifaa Dokubo</t>
  </si>
  <si>
    <t>TV Shows</t>
  </si>
  <si>
    <t>s154</t>
  </si>
  <si>
    <t>Kid-E-Cats</t>
  </si>
  <si>
    <t>Lori Gardner, Kate Bristol, Billy Bob Thompson, Marc Thompson, Erica Schroeder</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</si>
  <si>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</si>
  <si>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</si>
  <si>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</si>
  <si>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</si>
  <si>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s161</t>
  </si>
  <si>
    <t>Major Dad</t>
  </si>
  <si>
    <t>Gerald McRaney, Shanna Reed, Nicole Dubuc, Chelsea Hertford, Marisa Ryan, Matt Mulhern, Beverly Archer, Jon Cypher</t>
  </si>
  <si>
    <t>s166</t>
  </si>
  <si>
    <t>Oldsters</t>
  </si>
  <si>
    <t>Patricio Contreras, Alejandro Goic, Sergio Hern√°ndez, Mariana Loyola Ruz, Alejandro Trejo, Daniel Alca√≠no Cuevas, Nicol√°s Poblete, Susana Hidalgo, Gloria M√ºnchmeyer</t>
  </si>
  <si>
    <t>s182</t>
  </si>
  <si>
    <t>Turning Point: 9/11 and the War on Terror</t>
  </si>
  <si>
    <t>s185</t>
  </si>
  <si>
    <t>Sparking Joy</t>
  </si>
  <si>
    <t>Marie Kondo</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</si>
  <si>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</si>
  <si>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</si>
  <si>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</si>
  <si>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</si>
  <si>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</si>
  <si>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</si>
  <si>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</si>
  <si>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s190</t>
  </si>
  <si>
    <t>Bread Barbershop</t>
  </si>
  <si>
    <t>Um Sang-hyun, Park Yoon-hee, Kang Shi-hyun, Hong Bum-ki, Kim Hyun-wook, Lee In-suk, Song Ha-rim</t>
  </si>
  <si>
    <t>s194</t>
  </si>
  <si>
    <t>D.P.</t>
  </si>
  <si>
    <t>Jung Hae-in, Koo Kyo-hwan, Kim Sung-kyun, Son Suk-ku</t>
  </si>
  <si>
    <t>s195</t>
  </si>
  <si>
    <t>Deadly Sins</t>
  </si>
  <si>
    <t>Frank Ramirez, Patricia Casta√±eda, Chela del R√≠o, Patrick Delmas, Mar√≠a Jos√© Mart√≠nez, Robinson D√≠az, Juan √Ångel, Guillermo Olarte, Constanza Duque, Marcela Carvajal</t>
  </si>
  <si>
    <t>International TV Shows, Spanish-Language TV Shows, TV Dramas</t>
  </si>
  <si>
    <t>s198</t>
  </si>
  <si>
    <t>I Heart Arlo</t>
  </si>
  <si>
    <t>Michael J. Woodard, Mary Lambert, Jonathan Van Ness, Haley Tju, Brett Gelman, Tony Hale, Vincent Rodriguez III, Annie Potts, Jessica Williams, Melissa Villase√±or,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</si>
  <si>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</si>
  <si>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</si>
  <si>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</si>
  <si>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</si>
  <si>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s213</t>
  </si>
  <si>
    <t>Rebellion</t>
  </si>
  <si>
    <t>Charlie Murphy, Ruth Bradley, Sarah Greene, Brian Gleeson, Michelle Fairley, Ian McElhinney, Michael Ford-FitzGerald, Paul Reid, Barry Ward, Tom Turner, Perdita Weeks, Andrew Simpson, Sophie Robinson</t>
  </si>
  <si>
    <t>s214</t>
  </si>
  <si>
    <t>RIDE ON TIME</t>
  </si>
  <si>
    <t>King &amp; Prince, Hey! Say! JUMP, KAT-TUN, NEWS, Kansai Johnny's Jr., Snow Man, Tomoyuki Yara, Travis Japan, Bi shonen, SixTONES, HiHi Jets, Kis-My-Ft2, Koichi Domoto</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</si>
  <si>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</si>
  <si>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</si>
  <si>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</si>
  <si>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</si>
  <si>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</si>
  <si>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</si>
  <si>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</si>
  <si>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</si>
  <si>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</si>
  <si>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s223</t>
  </si>
  <si>
    <t>Clickbait</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</si>
  <si>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</si>
  <si>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</si>
  <si>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</si>
  <si>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</si>
  <si>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</si>
  <si>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</si>
  <si>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</si>
  <si>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</si>
  <si>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</si>
  <si>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</si>
  <si>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Micha≈Ç Sikorski, Wojciech Dolatowski, Klaudia Ko≈õcista, Zuzanna Galewicz, Marta Nieradkiewicz, Sara Celler Jezierska, Pola Kr√≥l, Marcin Czarnik, Martyna Nowakowska</t>
  </si>
  <si>
    <t>s227</t>
  </si>
  <si>
    <t>Post Mortem: No One Dies in Skarnes</t>
  </si>
  <si>
    <t>Kathrine Thorborg Johansen, Elias Holmen S√∏rensen, Andr√© S√∏rum, Kim Fairchild, Sara Khorami, Terje Str√∏mdahl, √òystein R√∏ger, Marianne Jonger, Martin Karelius</t>
  </si>
  <si>
    <t>International TV Shows, TV Comedies, TV Dramas</t>
  </si>
  <si>
    <t>s233</t>
  </si>
  <si>
    <t>Wheel of Fortune</t>
  </si>
  <si>
    <t>Pat Sajak, Vanna White</t>
  </si>
  <si>
    <t>s235</t>
  </si>
  <si>
    <t>Oggy Oggy</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</si>
  <si>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</si>
  <si>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</si>
  <si>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</si>
  <si>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</si>
  <si>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</si>
  <si>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</si>
  <si>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</si>
  <si>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</si>
  <si>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Luc√≠a Uribe, Flavio Medina, Isabella Vazquez Morales, Pierre Louis, Mercedes Hern√°ndez</t>
  </si>
  <si>
    <t>International TV Shows, Spanish-Language TV Shows, TV Comedies</t>
  </si>
  <si>
    <t>s246</t>
  </si>
  <si>
    <t>Korean Cold Noodle Rhapsody</t>
  </si>
  <si>
    <t>Paik Jong-won</t>
  </si>
  <si>
    <t>s249</t>
  </si>
  <si>
    <t>The Chair</t>
  </si>
  <si>
    <t>Sandra Oh, Jay Duplass, Holland Taylor, David Morse, Bob Balaban, Nana Mensah, Everly Carganilla</t>
  </si>
  <si>
    <t>s255</t>
  </si>
  <si>
    <t>Go! Go! Cory Carson</t>
  </si>
  <si>
    <t>Alan C. Lim, Paul Killam, Maisie Benson, Kerry Gudjohnsen, Smith Foreman, Neena-Sinaii Simpo, Eli Morse, Adelaide Hirasaki, Jim Capobianco, Anna Chambers, Pfifer Chastain</t>
  </si>
  <si>
    <t>s261</t>
  </si>
  <si>
    <t>The Defeated</t>
  </si>
  <si>
    <t>Taylor Kitsch, Nina Hoss, Logan Marshall-Green, Michael C. Hall, Tuppence Middleton, Mala Emde, Maximilian Ehrenreich, Sebastian Koch, Anne Ratte-Polle, Lena D√∂rrie, Benjamin Sadler</t>
  </si>
  <si>
    <t>s264</t>
  </si>
  <si>
    <t>Mother Goose Club</t>
  </si>
  <si>
    <t>s266</t>
  </si>
  <si>
    <t>Rascal Does Not Dream of Bunny Girl Senpai</t>
  </si>
  <si>
    <t>Kaito Ishikawa, Asami Seto, Nao Toyama, Atsumi Tanezaki, Maaya Uchida, Yurika Kubo, Inori Minase</t>
  </si>
  <si>
    <t>Anime Series, International TV Shows, Romantic TV Shows</t>
  </si>
  <si>
    <t>s267</t>
  </si>
  <si>
    <t>The Creative Indians</t>
  </si>
  <si>
    <t>s270</t>
  </si>
  <si>
    <t>Winx Club</t>
  </si>
  <si>
    <t>Liza Jacqueline, Helena Evangeliou, Lisa Ortiz, Kerry Williams, Gregory Abbey, Dan Green, Michael Sinterniklaas, Suzy Myers, Christina Rodriguez, Dani Schaffel, Sebastian Arcelus, Rachael Lillis</t>
  </si>
  <si>
    <t>s272</t>
  </si>
  <si>
    <t>Brand New Cherry Flavor</t>
  </si>
  <si>
    <t>Rosa Salazar, Eric Lange, Catherine Keener, Jeff Ward, Manny Jacinto, Hannah Levien, Patrick Fischler</t>
  </si>
  <si>
    <t>s273</t>
  </si>
  <si>
    <t>Fast &amp; Furious Spy Racers</t>
  </si>
  <si>
    <t>Tyler Posey, Charlet Chung, Jorge Diaz, Camille Ramsey, Luke Youngblood, Ren√©e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</si>
  <si>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</si>
  <si>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</si>
  <si>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</si>
  <si>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</si>
  <si>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</si>
  <si>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</si>
  <si>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</si>
  <si>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t>
  </si>
  <si>
    <t>s276</t>
  </si>
  <si>
    <t>The Kingdom</t>
  </si>
  <si>
    <t>Chino Dar√≠n, Nancy Dupl√°a, Joaqu√≠n Furriel, Peter Lanzani, Mercedes Mor√°n, Diego Peretti, Vera Spinetta, Nico Garc√≠a Hume, Victoria Almeida, Santiago Korovsky, Patricio Aramburu, Alfonso Tort, Diego Gentile, N√©stor Guzzini, Daniel Kuzniecka</t>
  </si>
  <si>
    <t>s277</t>
  </si>
  <si>
    <t>Valeria</t>
  </si>
  <si>
    <t>Inma Torrente</t>
  </si>
  <si>
    <t>Diana G√≥mez, Silma L√≥pez,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</si>
  <si>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</si>
  <si>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</si>
  <si>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</si>
  <si>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</si>
  <si>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</si>
  <si>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</si>
  <si>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s281</t>
  </si>
  <si>
    <t>Bake Squad</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</si>
  <si>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</si>
  <si>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</si>
  <si>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</si>
  <si>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</si>
  <si>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</si>
  <si>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</si>
  <si>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</si>
  <si>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</si>
  <si>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mu√±ecas de la mafia</t>
  </si>
  <si>
    <t>Amparo Grisales, Fernando Sol√≥rzano, Angelica Blandon, Katherine Escobar, Yuly Ferreira, Alejandra Sandoval, Andrea G√≥mez, Andrea Guzm√°n, Diego V√°squez, Juli√°n Rom√°n, Juan Pablo Franco</t>
  </si>
  <si>
    <t>s290</t>
  </si>
  <si>
    <t>The Crowned Clown</t>
  </si>
  <si>
    <t>Yeo Jin-goo, Lee Se-young, Kim Sang-kyung, Jung Hye-young, Jang Kwang, Kwon Hae-hyo, Jang Yeong-nam, Lee Kyu-han</t>
  </si>
  <si>
    <t>International TV Shows, Romantic TV Shows, TV Dramas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</si>
  <si>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</si>
  <si>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</si>
  <si>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</si>
  <si>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s297</t>
  </si>
  <si>
    <t>Hit &amp; Run</t>
  </si>
  <si>
    <t>Lior Raz, Kaelen Ohm, Sanaa Lathan, Moran Rosenblatt, Lior Ashkenazi, Gregg Henry, Gal Toren</t>
  </si>
  <si>
    <t>TV Action &amp; Adventure, TV Dramas, TV Mysteries</t>
  </si>
  <si>
    <t>TV Action &amp; Adventure</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</si>
  <si>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</si>
  <si>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</si>
  <si>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</si>
  <si>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</si>
  <si>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s310</t>
  </si>
  <si>
    <t>Car Masters: Rust to Riches</t>
  </si>
  <si>
    <t>Mark Towle, Shawn Pilot, Constance Nunes, Tony Quinones, Mike "Caveman" Pyle</t>
  </si>
  <si>
    <t>s311</t>
  </si>
  <si>
    <t>Cocaine Cowboys: The Kings of Miami</t>
  </si>
  <si>
    <t>Crime TV Shows, Docuseries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</si>
  <si>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</si>
  <si>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</si>
  <si>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</si>
  <si>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</si>
  <si>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</si>
  <si>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</si>
  <si>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</si>
  <si>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</si>
  <si>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</si>
  <si>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s317</t>
  </si>
  <si>
    <t>Office Girls</t>
  </si>
  <si>
    <t>Hsu Fu-chun</t>
  </si>
  <si>
    <t>Roy Chiu, Alice Ko, Tia Lee, Patrick Lee, Kuo Shu-yao, James Wen, Janel Tsai</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</si>
  <si>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</si>
  <si>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</si>
  <si>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</si>
  <si>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</si>
  <si>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</si>
  <si>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</si>
  <si>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</si>
  <si>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</si>
  <si>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</si>
  <si>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</si>
  <si>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</si>
  <si>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</si>
  <si>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</si>
  <si>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</si>
  <si>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</si>
  <si>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</si>
  <si>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</si>
  <si>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s332</t>
  </si>
  <si>
    <t>Darwin‚Äôs Game</t>
  </si>
  <si>
    <t>Yusuke Kobayashi, Reina Ueda, Nichika Omori, Taku Yashiro, Yumiri Hanamori, Ai Kayano, Takehito Koyasu, Yoshitsugu Matsuoka</t>
  </si>
  <si>
    <t>Anime Series, International TV Shows, TV Thrillers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</si>
  <si>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</si>
  <si>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</si>
  <si>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</si>
  <si>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</si>
  <si>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s339</t>
  </si>
  <si>
    <t>Hunter X Hunter (2011)</t>
  </si>
  <si>
    <t>Megumi Han, Mariya Ise, Keiji Fujiwara, Miyuki Sawashiro, Daisuke Namikawa</t>
  </si>
  <si>
    <t>s362</t>
  </si>
  <si>
    <t>Charmed</t>
  </si>
  <si>
    <t>Madeleine Mantock, Sarah Jeffery, Melonie Diaz, Rupert Evans, Ser'Darius Blain, Ellen Tamaki, Charlie Gillespie</t>
  </si>
  <si>
    <t>TV Dramas, TV Sci-Fi &amp; Fantasy</t>
  </si>
  <si>
    <t>s365</t>
  </si>
  <si>
    <t>Centaurworld</t>
  </si>
  <si>
    <t>Kimiko Glenn, Megan Hilty, Parvesh Cheena, Chris Diamantopoulos, Megan Nicole Dong, Jessie Mueller, Josh Radnor</t>
  </si>
  <si>
    <t>s367</t>
  </si>
  <si>
    <t>Glow Up</t>
  </si>
  <si>
    <t>British TV Shows, International TV Shows, Reality TV</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</si>
  <si>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</si>
  <si>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</si>
  <si>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</si>
  <si>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</si>
  <si>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</si>
  <si>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</si>
  <si>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</si>
  <si>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</si>
  <si>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s377</t>
  </si>
  <si>
    <t>Transformers: War for Cybertron: Kingdom</t>
  </si>
  <si>
    <t>Jake Foushee, Jason Marnocha, Linsay Rousseau, Joe Zieja, Frank Todaro, Bill Rogers, Keith Silverstein, Edward Bosco, Tessho Genda, Ryohei Kimura, Kikuko Inoue, Kazuhiko Inoue, Chafurin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</si>
  <si>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</si>
  <si>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</si>
  <si>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</si>
  <si>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</si>
  <si>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</si>
  <si>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</si>
  <si>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</si>
  <si>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</si>
  <si>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</si>
  <si>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</si>
  <si>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s383</t>
  </si>
  <si>
    <t>All American</t>
  </si>
  <si>
    <t>Daniel Ezra, Taye Diggs, Samantha Logan, Bre-Z, Greta Onieogou, Monet Mazur, Michael Evans Behling, Cody Christian, Karimah Westbrook, Jalyn Hall, Jordan Belfi, Briana Lane</t>
  </si>
  <si>
    <t>s386</t>
  </si>
  <si>
    <t>How to Sell Drugs Online (Fast)</t>
  </si>
  <si>
    <t>Maximilian Mundt, Danilo Kamperidis, Lena Klenke, Damian Hardung, Leonie Wesselow, Luna Schaller, Bjarne M√§del, Roland Riebeling</t>
  </si>
  <si>
    <t>Crime TV Shows, International TV Shows, TV Comedies</t>
  </si>
  <si>
    <t>s387</t>
  </si>
  <si>
    <t>Mighty Express</t>
  </si>
  <si>
    <t>Jay Hatton, Zoe Hatz, Meesha Contreras, Dylan Shombing, Tyler Nathan, Leo Orgil, Michela Luci, Ian Ho, Evan Lefeuvre, Annick Obonsawin</t>
  </si>
  <si>
    <t>s389</t>
  </si>
  <si>
    <t>Plastic Cup Boyz: Laughing My Mask Off!</t>
  </si>
  <si>
    <t>Royale Watkins, Rich Schlansker</t>
  </si>
  <si>
    <t>Joey Wells, Will 'Spank' Horton, Na'im Lynn</t>
  </si>
  <si>
    <t>Stand-Up Comedy &amp; Talk Shows, TV Comedies</t>
  </si>
  <si>
    <t>Stand-Up Comedy &amp; Talk Shows</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</si>
  <si>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</si>
  <si>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</si>
  <si>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</si>
  <si>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t>
  </si>
  <si>
    <t>Classic &amp; Cult TV, TV Action &amp; Adventure, TV Dramas</t>
  </si>
  <si>
    <t>Classic &amp; Cult TV</t>
  </si>
  <si>
    <t>s392</t>
  </si>
  <si>
    <t>Wynonna Earp</t>
  </si>
  <si>
    <t>Melanie Scrofano, Shamier Anderson, Tim Rozon, Dominique Provost-Chalkley, Michael Eklund, Katherine Barrell, Greg Lawson, Natascha Girgis</t>
  </si>
  <si>
    <t>s398</t>
  </si>
  <si>
    <t>Feels Like Ishq</t>
  </si>
  <si>
    <t>Radhika Madan, Amol Parashar, Rohit Saraf, Kajol Chugh, Tanya Maniktala, Mihir Ahuja, Simran Jehani, Sanjeeta Bhattacharya, Saba Azaad, Skand Thakur, Zayn Marie Khan, Neeraj Madhav</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</si>
  <si>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</si>
  <si>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</si>
  <si>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</si>
  <si>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</si>
  <si>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</si>
  <si>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</si>
  <si>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</si>
  <si>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</si>
  <si>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</si>
  <si>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</si>
  <si>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Ver√≥nica S√°nchez, Miguel √Ångel Silvestre, Asier Etxeandia, Lali Esp√≥sito, Yany Prado, Enric Auquer, Luis Zahera, Carmen Santamar√≠a, Cecilia G√≥mez, Godeliv Van den Brandt, Pen√©lope Guerrero, Luisa Vides, Niko Verona, Chema Ruiz</t>
  </si>
  <si>
    <t>s404</t>
  </si>
  <si>
    <t>The Movies That Made Us</t>
  </si>
  <si>
    <t>s426</t>
  </si>
  <si>
    <t>Chicago Med</t>
  </si>
  <si>
    <t>Colin Donnell, Torrey DeVitto, Oliver Platt, S. Epatha Merkerson, Nick Gehlfuss, Yaya DaCosta, Laurie Holden</t>
  </si>
  <si>
    <t>s431</t>
  </si>
  <si>
    <t>Sexy Beasts</t>
  </si>
  <si>
    <t>s432</t>
  </si>
  <si>
    <t>Too Hot to Handle: Brazil</t>
  </si>
  <si>
    <t>Bruna Louise</t>
  </si>
  <si>
    <t>s435</t>
  </si>
  <si>
    <t>Okupas</t>
  </si>
  <si>
    <t>Rodrigo de la Serna, Diego Alonso, Ariel Staltari, Franco Tirri, Ana Celentano, Rosina Soto, Augusto Br√≠tez,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</si>
  <si>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</si>
  <si>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</si>
  <si>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</si>
  <si>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</si>
  <si>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</si>
  <si>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s441</t>
  </si>
  <si>
    <t>Explained</t>
  </si>
  <si>
    <t>s443</t>
  </si>
  <si>
    <t>Johnny Test</t>
  </si>
  <si>
    <t>James Arnold Taylor, Trevor Devall, Maryke Hendrikse, Emily Tennant</t>
  </si>
  <si>
    <t>s445</t>
  </si>
  <si>
    <t>Naomi Osaka</t>
  </si>
  <si>
    <t>Garrett Bradley</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</si>
  <si>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</si>
  <si>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</si>
  <si>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</si>
  <si>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s457</t>
  </si>
  <si>
    <t>Her Private Life</t>
  </si>
  <si>
    <t>Park Min-young, Kim Jae-uk, Ahn Bo-hyun, Jung Je-won, Park Jin-joo, Kim Bo-ra, Maeng Sang-hun, Kim Mee-kyung, Kim Sun-young, Lee Il-hwa</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</si>
  <si>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</si>
  <si>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</si>
  <si>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</si>
  <si>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</si>
  <si>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s466</t>
  </si>
  <si>
    <t>Heist</t>
  </si>
  <si>
    <t>s467</t>
  </si>
  <si>
    <t>My Unorthodox Life</t>
  </si>
  <si>
    <t>s473</t>
  </si>
  <si>
    <t>Ridley Jones</t>
  </si>
  <si>
    <t>Iara Nemirovsky, Laraine Newman, David Errigo Jr, Tyler Shamy, Ezra Menas, Ashlyn Madden, Sutton Foster</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</si>
  <si>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</si>
  <si>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</si>
  <si>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</si>
  <si>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</si>
  <si>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</si>
  <si>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</si>
  <si>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s483</t>
  </si>
  <si>
    <t>How to Become a Tyrant</t>
  </si>
  <si>
    <t>Peter Dinklage</t>
  </si>
  <si>
    <t>s488</t>
  </si>
  <si>
    <t>The Cook of Castamar</t>
  </si>
  <si>
    <t>Michelle Jenner, Roberto Enr√≠quez, Hugo Silva, Maxi Iglesias, Mar√≠a Herv√°s, Agn√®s Llobet, Paula Usero, Jean Cruz, √ìscar Rabad√°n, Fiorella Faltoyano, Nancho Novo, Silvia Abascal, M√≥nica L√≥pez</t>
  </si>
  <si>
    <t>s489</t>
  </si>
  <si>
    <t>Virgin River</t>
  </si>
  <si>
    <t>Alexandra Breckenridge, Martin Henderson, Tim Matheson, Annette O'Toole, Colin Lawrence, Jenny Cooper, Lauren Hammersley</t>
  </si>
  <si>
    <t>Romantic TV Shows, TV Dramas</t>
  </si>
  <si>
    <t>Romantic TV Shows</t>
  </si>
  <si>
    <t>s491</t>
  </si>
  <si>
    <t>Elize Matsunaga: Once Upon a Crime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</si>
  <si>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</si>
  <si>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</si>
  <si>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</si>
  <si>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</si>
  <si>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s498</t>
  </si>
  <si>
    <t>Cat People</t>
  </si>
  <si>
    <t>s500</t>
  </si>
  <si>
    <t>Dogs</t>
  </si>
  <si>
    <t>s504</t>
  </si>
  <si>
    <t>The Mire</t>
  </si>
  <si>
    <t>Jan Holoubek</t>
  </si>
  <si>
    <t>Andrzej Seweryn, Dawid Ogrodnik, Zofia Wich≈Çacz, Magdalena Walach, Piotr Fronczewski, Agnieszka ≈ªulewska, Ireneusz Czop, Zbigniew Walery≈õ, Jacek Beler, Nel Kaczmarek</t>
  </si>
  <si>
    <t>s505</t>
  </si>
  <si>
    <t>The War Next-door</t>
  </si>
  <si>
    <t>Vanessa Bauche, Ana Layevska, Mark Tacher, Pascacio L√≥pez, Elyfer Torres, Armando Said, Christian Vazquez, Marco Le√≥n, Loreto Peralta, Isabella Patr√≥n, Sara Isabel Quintero, Cecilia de los Santos Vargas</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</si>
  <si>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</si>
  <si>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</si>
  <si>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</si>
  <si>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</si>
  <si>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</si>
  <si>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</si>
  <si>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</si>
  <si>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</si>
  <si>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</si>
  <si>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</si>
  <si>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G√©raldine Frippiat, Carole Baillien, Bruno Mullenaerts, Fr√©d√©ric Meaux</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</si>
  <si>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</si>
  <si>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</si>
  <si>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</si>
  <si>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</si>
  <si>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</si>
  <si>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</si>
  <si>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</si>
  <si>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</si>
  <si>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</si>
  <si>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</si>
  <si>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</si>
  <si>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</si>
  <si>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</si>
  <si>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</si>
  <si>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</si>
  <si>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</si>
  <si>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</si>
  <si>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</si>
  <si>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</si>
  <si>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</si>
  <si>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</si>
  <si>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</si>
  <si>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</si>
  <si>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</si>
  <si>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</si>
  <si>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</si>
  <si>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</si>
  <si>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</si>
  <si>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</si>
  <si>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</si>
  <si>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</si>
  <si>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</si>
  <si>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</si>
  <si>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</si>
  <si>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</si>
  <si>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</si>
  <si>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</si>
  <si>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</si>
  <si>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</si>
  <si>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</si>
  <si>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</si>
  <si>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</si>
  <si>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</si>
  <si>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</si>
  <si>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</si>
  <si>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s531</t>
  </si>
  <si>
    <t>Richie Rich</t>
  </si>
  <si>
    <t>Jake Brennan, Joshua Carlon, Lauren Taylor, Jenna Ortega, Kiff VandenHeuvel, Brooke Wexler</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</si>
  <si>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</si>
  <si>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</si>
  <si>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</si>
  <si>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</si>
  <si>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</si>
  <si>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</si>
  <si>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</si>
  <si>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s536</t>
  </si>
  <si>
    <t>Some Assembly Required</t>
  </si>
  <si>
    <t>Kolton Stewart, Harrison Houde, Charlie Storwick, Sydney Scotia, Travis Turner, Ellie Harvie, Dylan Playfair</t>
  </si>
  <si>
    <t>s537</t>
  </si>
  <si>
    <t>Tales by Light</t>
  </si>
  <si>
    <t>Darren Jew, Art Wolfe, Krystle Wright, Peter Eastway, Richard l‚ÄôAnson,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</si>
  <si>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</si>
  <si>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</si>
  <si>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</si>
  <si>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</si>
  <si>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</si>
  <si>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</si>
  <si>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</si>
  <si>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</si>
  <si>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</si>
  <si>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</si>
  <si>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</si>
  <si>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</si>
  <si>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</si>
  <si>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</si>
  <si>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</si>
  <si>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</si>
  <si>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s544</t>
  </si>
  <si>
    <t>Undercover</t>
  </si>
  <si>
    <t>Tom Waes, Anna Drijver, Frank Lammers, Elise Schaap, Raymond Thiry, Kris Cuppens, Kevin Janssens, Huub Smit</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</si>
  <si>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</si>
  <si>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</si>
  <si>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</si>
  <si>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</si>
  <si>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</si>
  <si>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</si>
  <si>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</si>
  <si>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</si>
  <si>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</si>
  <si>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</si>
  <si>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</si>
  <si>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</si>
  <si>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</si>
  <si>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</si>
  <si>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</si>
  <si>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t>
  </si>
  <si>
    <t>s550</t>
  </si>
  <si>
    <t>Big Timber</t>
  </si>
  <si>
    <t>s554</t>
  </si>
  <si>
    <t>Mortel</t>
  </si>
  <si>
    <t>Carl Malapa, Nemo Schiffman, Manon Bresch, Corentin Fila, Ana√Øs Thomas, Firmine Richard, Rapha√´lle Agogu√©, Marvin Dubart, L√©a L√©viant, Assa Sylla, St√©phane Brel</t>
  </si>
  <si>
    <t>s566</t>
  </si>
  <si>
    <t>Bureau of Magical Things</t>
  </si>
  <si>
    <t>Kimie Tsukakoshi, Elizabeth Cullen, Mia Milnes, Julian Cullen, Rainbow Wedell, Jamie Carter, Christopher Sommers</t>
  </si>
  <si>
    <t>Australia, Germany</t>
  </si>
  <si>
    <t>International TV Shows, Kids' TV, TV Mysteries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</si>
  <si>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</si>
  <si>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</si>
  <si>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</si>
  <si>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s578</t>
  </si>
  <si>
    <t>Masameer County</t>
  </si>
  <si>
    <t>Malik Nejer, Abdulaziz Alshehri, Mazroa Almazroa, Lama Alfard, Yousef Aldakheel, Ibraheem Hajjaj, Nawaf Alshubaili, Sohayb Godus, Shahad Alahmari</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</si>
  <si>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</si>
  <si>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</si>
  <si>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</si>
  <si>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</si>
  <si>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</si>
  <si>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</si>
  <si>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</si>
  <si>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s591</t>
  </si>
  <si>
    <t>Sailor Moon Crystal</t>
  </si>
  <si>
    <t>Kotono Mitsuishi, Hisako Kanemoto, Rina Satou, Ami Koshimizu, Shizuka Ito, Ryo Hirohashi, Kenji Nojima, Misa Watanabe</t>
  </si>
  <si>
    <t>s618</t>
  </si>
  <si>
    <t>Young Royals</t>
  </si>
  <si>
    <t>Edvin Ryding, Omar Rudberg, Malte G√•rdinger, Frida Argento, Nikita Uggla, Pernilla August</t>
  </si>
  <si>
    <t>s621</t>
  </si>
  <si>
    <t>Droppin' Cash: Los Angeles</t>
  </si>
  <si>
    <t>s622</t>
  </si>
  <si>
    <t>Legend¬†of¬†Exorcism</t>
  </si>
  <si>
    <t>Shen Leping</t>
  </si>
  <si>
    <t>Bian Jiang, Chen Jinwen, Ling Fei</t>
  </si>
  <si>
    <t>Anime Series, Crime TV Shows, International TV Shows</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</si>
  <si>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</si>
  <si>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</si>
  <si>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</si>
  <si>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s627</t>
  </si>
  <si>
    <t>Sophie: A Murder in West Cork</t>
  </si>
  <si>
    <t>s628</t>
  </si>
  <si>
    <t>The Daily Life of the Immortal King</t>
  </si>
  <si>
    <t>Sun Lulu, Qian Chen, Gu Jiangshan</t>
  </si>
  <si>
    <t>s629</t>
  </si>
  <si>
    <t>StarBeam</t>
  </si>
  <si>
    <t>Nahanni Mitchell, Dean Petriw, Terry Klassen, Sam Vincent, Rhona Rees, Diana Kaarina</t>
  </si>
  <si>
    <t>s632</t>
  </si>
  <si>
    <t>The Seven Deadly Sins</t>
  </si>
  <si>
    <t>Yuki Kaji, Sora Amamiya, Misaki Kuno, Aoi Yuki, Tatsuhisa Suzuki, Jun Fukuyama, Mamoru Miyano, Maaya Sakamoto</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</si>
  <si>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</si>
  <si>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</si>
  <si>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</si>
  <si>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</si>
  <si>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</si>
  <si>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</si>
  <si>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</si>
  <si>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</si>
  <si>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</si>
  <si>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</si>
  <si>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</si>
  <si>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</si>
  <si>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</si>
  <si>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s643</t>
  </si>
  <si>
    <t>The Naked Director</t>
  </si>
  <si>
    <t>Takayuki Yamada, Shinnosuke Mitsushima, Tetsuji Tamayama, Misato Morita, Tokio Emoto, Sairi Ito, Ami Tomite, Takenori Goto, Koyuki, Lily Franky, Jun Kunimura, Ryo Ishibashi, Kotaro Yoshida, Itsuji Itao, Kimiko Yo</t>
  </si>
  <si>
    <t>s648</t>
  </si>
  <si>
    <t>The Parisian Agency: Exclusive Properties</t>
  </si>
  <si>
    <t>Olivier Kretz, Sandrine Kretz, Valentin Kretz, Martin Kretz, Louis Kretz</t>
  </si>
  <si>
    <t>s649</t>
  </si>
  <si>
    <t>Too Hot to Handle</t>
  </si>
  <si>
    <t>Desiree Burch</t>
  </si>
  <si>
    <t>Reality TV, Romantic TV Shows</t>
  </si>
  <si>
    <t>s654</t>
  </si>
  <si>
    <t>This Is Pop</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</si>
  <si>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</si>
  <si>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</si>
  <si>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</si>
  <si>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</si>
  <si>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</si>
  <si>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</si>
  <si>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</si>
  <si>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</si>
  <si>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</si>
  <si>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</si>
  <si>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</si>
  <si>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</si>
  <si>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</si>
  <si>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</si>
  <si>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</si>
  <si>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Gr√©gory Montel, Liliane Rov√®re, Fanny Sidney, Laure Calamy, Nicolas Maury, St√©fi Celma, Assaad Bouab, Isabelle Adjani, Juliette Binoche, Virginie Efira, Christopher Lambert</t>
  </si>
  <si>
    <t>s663</t>
  </si>
  <si>
    <t>Champions</t>
  </si>
  <si>
    <t>Anders Holm, Fortune Feimster, Andy Favreau, J.J. Totah, Mouzam Makkar, Yassir Lester, Robert Costanzo, Ginger Gonzaga, Mindy Kaling</t>
  </si>
  <si>
    <t>s664</t>
  </si>
  <si>
    <t>Charit√© at War</t>
  </si>
  <si>
    <t>Mala Emde, Ulrich Noethen, Jannik Sch√ºmann, Artjom Gilz, Luise Wolfram, Jacob Matschenz, Frida-Lovisa Hamann, Lukas Miko, Susanne B√∂we</t>
  </si>
  <si>
    <t>s665</t>
  </si>
  <si>
    <t>Cleo &amp; Cuquin</t>
  </si>
  <si>
    <t>Fernando Moro</t>
  </si>
  <si>
    <t>s666</t>
  </si>
  <si>
    <t>Deadwind</t>
  </si>
  <si>
    <t>Pihla Viitala, Lauri Tilkanen, Jani Volanen, Tommi Korpela, Pirjo Lonka, Riku Nieminen, Pamela Tola, Jonna J√§rnefelt, Raimo Gr√∂nberg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</si>
  <si>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</si>
  <si>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</si>
  <si>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</si>
  <si>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</si>
  <si>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</si>
  <si>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</si>
  <si>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</si>
  <si>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</si>
  <si>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</si>
  <si>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</si>
  <si>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</si>
  <si>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</si>
  <si>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</si>
  <si>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</si>
  <si>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</si>
  <si>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</si>
  <si>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</si>
  <si>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</si>
  <si>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</si>
  <si>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</si>
  <si>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</si>
  <si>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</si>
  <si>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</si>
  <si>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</si>
  <si>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</si>
  <si>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</si>
  <si>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</si>
  <si>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</si>
  <si>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</si>
  <si>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</si>
  <si>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</si>
  <si>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</si>
  <si>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</si>
  <si>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</si>
  <si>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Ram√≠rez, Darren Criss, Ricky Martin, Pen√©lope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</si>
  <si>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</si>
  <si>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</si>
  <si>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</si>
  <si>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</si>
  <si>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</si>
  <si>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</si>
  <si>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</si>
  <si>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</si>
  <si>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</si>
  <si>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</si>
  <si>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</si>
  <si>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</si>
  <si>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</si>
  <si>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</si>
  <si>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</si>
  <si>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s685</t>
  </si>
  <si>
    <t>Elite</t>
  </si>
  <si>
    <t>Danna Paola, Miguel Herr√°n, Mar√≠a Pedraza, Itzan Escamilla, Miguel Bernardeau, Jaime Lorente, √Ålvaro Rico, Ar√≥n Piper, Mina El Hammani, Ester Exp√≥sito, Omar Ayuso</t>
  </si>
  <si>
    <t>s687</t>
  </si>
  <si>
    <t>Hospital Playlist</t>
  </si>
  <si>
    <t>Cho Jung-seok, Yoo Yeon-seok, Jung Kyung-ho, Kim Dae-myeong, Jeon Mi-do, Kim Hae-suk, Kim Kap-soo, Jung Moon-sung</t>
  </si>
  <si>
    <t>International TV Shows, Korean TV Shows, TV Comedies</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</si>
  <si>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</si>
  <si>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</si>
  <si>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</si>
  <si>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</si>
  <si>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</si>
  <si>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</si>
  <si>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</si>
  <si>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</si>
  <si>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</si>
  <si>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</si>
  <si>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</si>
  <si>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</si>
  <si>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Exp√≥sito, Itzan Escamilla</t>
  </si>
  <si>
    <t>s700</t>
  </si>
  <si>
    <t>Katla</t>
  </si>
  <si>
    <t>Gu√∞r√∫n Eyfj√∂r√∞, √çris Tanja Flygenring, Aliette Opheim, Ingvar Sigur√∞sson, √ûorsteinn Bachmann, S√≥lveig Arnarsd√≥ttir, Bj√∂rn Thors</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</si>
  <si>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</si>
  <si>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</si>
  <si>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</si>
  <si>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s704</t>
  </si>
  <si>
    <t>The Gift</t>
  </si>
  <si>
    <t>Beren Saat, Mehmet G√ºns√ºr, Metin Akd√ºlger, Melisa ≈ûenolsun, Ba≈üak K√∂kl√ºkaya, Civan Canova, Tim Seyfi, Meral √áetinkaya, Hazal T√ºresan, Cezmi Baskƒ±n</t>
  </si>
  <si>
    <t>s707</t>
  </si>
  <si>
    <t>Elite Short Stories: Omar Ander Alexis</t>
  </si>
  <si>
    <t>Ar√≥n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</si>
  <si>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</si>
  <si>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</si>
  <si>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</si>
  <si>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</si>
  <si>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s710</t>
  </si>
  <si>
    <t>Millennials</t>
  </si>
  <si>
    <t>Nicol√°s Riera, Laura Laprida, Juan Manuel Guilera, Johanna Francella, Mat√≠as Meyer, Noelia Marzol, Luisa Drozdek, Agustina Mindlin, Santiago Talledo, Chang Sung Kim, Osmar Nu√±ez, Fabio Aste</t>
  </si>
  <si>
    <t>s711</t>
  </si>
  <si>
    <t>Penguin Town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</si>
  <si>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</si>
  <si>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</si>
  <si>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</si>
  <si>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</si>
  <si>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</si>
  <si>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</si>
  <si>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</si>
  <si>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</si>
  <si>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Guzm√°n</t>
  </si>
  <si>
    <t>Mina El Hammani, Miguel Bernardeau, Omar Ayuso</t>
  </si>
  <si>
    <t>s720</t>
  </si>
  <si>
    <t>Power Rangers Dino Fury</t>
  </si>
  <si>
    <t>Russell Curry, Hunter Deno, Kai Moya, Tessa Rao, Chance Perez, Shavaughn Ruakere, Blair Strang</t>
  </si>
  <si>
    <t>s721</t>
  </si>
  <si>
    <t>Rhyme Time Town</t>
  </si>
  <si>
    <t>Luke Amis, Annabelle Westenholz-Smith, Maddie Evans, Jude Muir</t>
  </si>
  <si>
    <t>s724</t>
  </si>
  <si>
    <t>The American Bible Challenge</t>
  </si>
  <si>
    <t>Jeff Foxworthy</t>
  </si>
  <si>
    <t>s726</t>
  </si>
  <si>
    <t>Elite Short Stories: Guzm√°n Caye Rebe</t>
  </si>
  <si>
    <t>Miguel Bernardeau, Claudia Salas, Georgina Amor√≥s</t>
  </si>
  <si>
    <t>s727</t>
  </si>
  <si>
    <t>Metallica: Some Kind of Monster</t>
  </si>
  <si>
    <t>Joe Berlinger, Bruce Sinofsky</t>
  </si>
  <si>
    <t>James Hetfield, Lars Ulrich, Kirk Hammett, Robert Trujillo</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</si>
  <si>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</si>
  <si>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</si>
  <si>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</si>
  <si>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s734</t>
  </si>
  <si>
    <t>LEGO Friends: The Power of Friendship</t>
  </si>
  <si>
    <t>Erica Mendez, Marianne Miller, Rachelle Heger, Millie O'Conner, Alexa Kahn, Doug Stone, Chris Smith, Bryce Papenbrook, Heather Downey, Chris Hackney, Ben Pronsky</t>
  </si>
  <si>
    <t>s735</t>
  </si>
  <si>
    <t>Lupin</t>
  </si>
  <si>
    <t>Omar Sy, Ludivine Sagnier, Clotilde Hesme, Nicole Garcia, Herv√© Pierre, Soufiane Guerrab, Antoine Gouy, Fargass Assand√©, Vincent Londez, Shirine Boutella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</si>
  <si>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</si>
  <si>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</si>
  <si>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</si>
  <si>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</si>
  <si>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</si>
  <si>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</si>
  <si>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s745</t>
  </si>
  <si>
    <t>Locombianos</t>
  </si>
  <si>
    <t>Freddy Beltr√°n, Pamela Ospina, Diego Camargo, Catalina Guzm√°n</t>
  </si>
  <si>
    <t>International TV Shows, Spanish-Language TV Shows, Stand-Up Comedy &amp; Talk Shows</t>
  </si>
  <si>
    <t>s749</t>
  </si>
  <si>
    <t>Fresh, Fried &amp; Crispy</t>
  </si>
  <si>
    <t>s750</t>
  </si>
  <si>
    <t>L.A.‚Äôs Finest</t>
  </si>
  <si>
    <t>Jessica Alba, Gabrielle Union</t>
  </si>
  <si>
    <t>s752</t>
  </si>
  <si>
    <t>Guru Aur Bhole</t>
  </si>
  <si>
    <t>Amit Kumar</t>
  </si>
  <si>
    <t>s754</t>
  </si>
  <si>
    <t>Newly Rich, Newly Poor</t>
  </si>
  <si>
    <t>Mart√≠n Karpan, Carolina Acevedo, Jhon √Ålex Toro, Mar√≠a Cecilia Botero, Andr√©s Toro, Andrea Noceti, Diana Neira, Hugo G√≥mez, Isabel Cristina Estrada, Mauricio V√©lez</t>
  </si>
  <si>
    <t>s759</t>
  </si>
  <si>
    <t>Feel Good</t>
  </si>
  <si>
    <t>Ally Pankiw</t>
  </si>
  <si>
    <t>Mae Martin, Charlotte Ritchie, Lisa Kudrow, Sophie Thompson, Tom Andrews, Tobi Bamtefa, Phil Burgers, Ophelia Lovibond, Adrian Lukis, Ritu Arya, Ramon Tikaram</t>
  </si>
  <si>
    <t>Romantic TV Shows, TV Comedies, TV Dramas</t>
  </si>
  <si>
    <t>s762</t>
  </si>
  <si>
    <t>Human: The World Within</t>
  </si>
  <si>
    <t>s764</t>
  </si>
  <si>
    <t>Sweet Tooth</t>
  </si>
  <si>
    <t>Nonso Anozie, Christian Convery, Adeel Akhtar, Stefania LaVie Owen, Dania Ramirez, Aliza Vellani, Will Forte, James Brolin, Neil Sandilands, Mia Artemis</t>
  </si>
  <si>
    <t>s768</t>
  </si>
  <si>
    <t>Creator's File: GOLD</t>
  </si>
  <si>
    <t>Ryuji Akiyama, Ryusei Yokohama, Yumi Adachi, Ai Tominaga, Mei Nagano, Aki Yashiro, Kyary Pamyu Pamyu, Akira Nakao, Shino Ikenami, Joe Odagiri</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</si>
  <si>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</si>
  <si>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</si>
  <si>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</si>
  <si>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</si>
  <si>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</si>
  <si>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</si>
  <si>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</si>
  <si>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</si>
  <si>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</si>
  <si>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</si>
  <si>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s781</t>
  </si>
  <si>
    <t>Ben &amp; Holly's Little Kingdom</t>
  </si>
  <si>
    <t>Preston Nyman, Sian Taylor, Ian Puleston-Davies, Sara Crowe, Sarah Ann Kennedy, Judy Flynn, John Sparkes, David Graham</t>
  </si>
  <si>
    <t>s786</t>
  </si>
  <si>
    <t>Cocomelon</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</si>
  <si>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</si>
  <si>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</si>
  <si>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</si>
  <si>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s796</t>
  </si>
  <si>
    <t>Happy Endings</t>
  </si>
  <si>
    <t>Eliza Coupe, Elisha Cuthbert, Zachary Knighton, Adam Pally, Damon Wayans Jr., Casey Wilson</t>
  </si>
  <si>
    <t>s804</t>
  </si>
  <si>
    <t>Ouran High School Host Club</t>
  </si>
  <si>
    <t>Takuya Igarashi</t>
  </si>
  <si>
    <t>Maaya Sakamoto, Mamoru Miyano, Masaya Matsukaze, Kenichi Suzumura, Keisuke Oda, Ayaka Saito, Daisuke Kirii</t>
  </si>
  <si>
    <t>Anime Series, Romantic TV Shows, Teen TV Shows</t>
  </si>
  <si>
    <t>s806</t>
  </si>
  <si>
    <t>Racket Boys</t>
  </si>
  <si>
    <t>Kim Sang-kyung, Oh Na-ra, Tang Jun-sang, Son Sang-yeon, Choi Hyun-wook, Kim Kang-hoon, Lee Jae-in, Lee Ji-won</t>
  </si>
  <si>
    <t>s814</t>
  </si>
  <si>
    <t>The Adventures of Sonic the Hedgehog</t>
  </si>
  <si>
    <t>Jaleel White, Long John Baldry, Garry Chalk</t>
  </si>
  <si>
    <t>s821</t>
  </si>
  <si>
    <t>The Platform</t>
  </si>
  <si>
    <t>Maxim Khalil, Abdulmohsen Alnemr, Samr Ismaiel, Khaled Alkeesh, Samar Sami, Salloum Haddad, Ahmad Aljasmii, Khaled El Sayed, Yaser Alneyadi, Leen Gherra, Dean Cain, Moatasem Alnahar, Mahira Abdelaziz</t>
  </si>
  <si>
    <t>s826</t>
  </si>
  <si>
    <t>Dirty John</t>
  </si>
  <si>
    <t>Connie Britton, Eric Bana, Juno Temple, Julia Garner, Jean Smart, Keiko Agena, Jeff Perry, Kevin Zegers, Jake Abel</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</si>
  <si>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</si>
  <si>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</si>
  <si>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</si>
  <si>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</si>
  <si>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</si>
  <si>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</si>
  <si>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</si>
  <si>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</si>
  <si>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</si>
  <si>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</si>
  <si>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</si>
  <si>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</si>
  <si>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</si>
  <si>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s836</t>
  </si>
  <si>
    <t>Eden</t>
  </si>
  <si>
    <t>Marika Kono, Kentaro Ito, Kyoko Hikami, Tarusuke Shingaki, Koichi Yamadera, Yuuki Kuwahara, Yuhko Kaida, Ruby Rose Turner, David Tennant, Rosario Dawson, JP Karliak, Neil Patrick Harris, Cassandra Lee Morris, Julie Nathanson</t>
  </si>
  <si>
    <t>s838</t>
  </si>
  <si>
    <t>Ragnarok</t>
  </si>
  <si>
    <t>David Stakston, Jonas Strand Gravli, Herman T√∏mmeraas, Theresa Frostad Eggesb√∏, Emma Bones, Henriette Steenstrup, G√≠sli √ñrn Gar√∞arsson, Synn√∏ve Macody Lund, Ylva Thedin Bj√∏rkaas, Odd-Magnus Williamson</t>
  </si>
  <si>
    <t>Norway, Denmark</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</si>
  <si>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</si>
  <si>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</si>
  <si>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</si>
  <si>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</si>
  <si>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</si>
  <si>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s848</t>
  </si>
  <si>
    <t>Mad for Each Other</t>
  </si>
  <si>
    <t>Jung Woo, Oh Yeon-seo, Baik Ji-won, Lee Hye-eun, Lee Yeon-doo, Lee Su-hyun, An Woo-yeon</t>
  </si>
  <si>
    <t>s849</t>
  </si>
  <si>
    <t>Master of None</t>
  </si>
  <si>
    <t>Aziz Ansari, No√´l Wells, Eric Wareheim, Lena Waithe, Kelvin Yu, Fatima Ansari, Shoukath Ansari, Alessandra Mastronardi, Bobby Cannavale</t>
  </si>
  <si>
    <t>s856</t>
  </si>
  <si>
    <t>Jurassic World Camp Cretaceous</t>
  </si>
  <si>
    <t>Paul-Mik√©l Williams, Jenna Ortega, Sean Giambrone, Kausar Mohammed, Ryan Potter, Raini Rodriguez, Jameela Jamil, Glen Powell</t>
  </si>
  <si>
    <t>s858</t>
  </si>
  <si>
    <t>The Neighbor</t>
  </si>
  <si>
    <t>Quim Guti√©rrez, Clara Lago, Adri√°n Pino, Catelina Sopelana</t>
  </si>
  <si>
    <t>s863</t>
  </si>
  <si>
    <t>Special</t>
  </si>
  <si>
    <t>Ryan O'Connell, Jessica Hecht, Punam Patel, Marla Mindelle, Augustus Prew, Patrick Fabian</t>
  </si>
  <si>
    <t>s869</t>
  </si>
  <si>
    <t>The Magic School Bus</t>
  </si>
  <si>
    <t>Lily Tomlin, Daniel DeSanto, Erica Luttrell, Maia Filar, Lisa Yamanaka, Tara Meyer, Stuart Stone, Malcolm-Jamal Warner, Danny Tamberelli</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</si>
  <si>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</si>
  <si>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</si>
  <si>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</si>
  <si>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s875</t>
  </si>
  <si>
    <t>Booba: Food Puzzle</t>
  </si>
  <si>
    <t>Artem Kretov, Elena Solovieva, Vyacheslav Kataev</t>
  </si>
  <si>
    <t>s877</t>
  </si>
  <si>
    <t>Alma Matters</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</si>
  <si>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</si>
  <si>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</si>
  <si>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</si>
  <si>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</si>
  <si>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</si>
  <si>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</si>
  <si>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Reality TV, TV Horror, TV Thrillers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</si>
  <si>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</si>
  <si>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</si>
  <si>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</si>
  <si>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</si>
  <si>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</si>
  <si>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</si>
  <si>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</si>
  <si>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</si>
  <si>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</si>
  <si>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</si>
  <si>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</si>
  <si>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</si>
  <si>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s891</t>
  </si>
  <si>
    <t>Castlevania</t>
  </si>
  <si>
    <t>Richard Armitage, James Callis, Graham McTavish, Alejandra Reynoso, Tony Amendola, Matt Frewer, Emily Swallow</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</si>
  <si>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</si>
  <si>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</si>
  <si>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</si>
  <si>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</si>
  <si>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</si>
  <si>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</si>
  <si>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</si>
  <si>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s901</t>
  </si>
  <si>
    <t>Money, Explained</t>
  </si>
  <si>
    <t>s903</t>
  </si>
  <si>
    <t>Mine</t>
  </si>
  <si>
    <t>Lee Bo-young, Kim Seo-hyung, Lee Hyun-wook, Ok Ja-yeon, Cha Hak-yeon, Jeong E-suh, Park Hyuk-kwon, Park Won-sook</t>
  </si>
  <si>
    <t>s909</t>
  </si>
  <si>
    <t>Jupiter's Legacy</t>
  </si>
  <si>
    <t>Josh Duhamel, Ben Daniels, Leslie Bibb, Andrew Horton, Elena Kampouris, Matt Lanter, Mike Wade, Tenika Davis, Ian Quinlan, David Julian Hirsh, Tyler Mane</t>
  </si>
  <si>
    <t>s912</t>
  </si>
  <si>
    <t>Sab Jholmaal Hai</t>
  </si>
  <si>
    <t>Vijay Roche</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</si>
  <si>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</si>
  <si>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</si>
  <si>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</si>
  <si>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</si>
  <si>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</si>
  <si>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</si>
  <si>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</si>
  <si>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</si>
  <si>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Pe√±a, Julio Macias, Carlos Alfredo Jr., Jesse Posey, Madison Taylor Baez, Juan Martinez, Daniela Estrada, Paul Rodriguez Jr.</t>
  </si>
  <si>
    <t>s922</t>
  </si>
  <si>
    <t>StartUp</t>
  </si>
  <si>
    <t>Adam Brody, Edi Gathegi, Otmara Marrero, Martin Freeman, Ron Perlman, Addison Timlin, Mira Sorvino</t>
  </si>
  <si>
    <t>s924</t>
  </si>
  <si>
    <t>Trash Truck</t>
  </si>
  <si>
    <t>Henry Keane, Glen Keane, Lucas Neff, Brian Baumgartner, Jackie Loeb, Olive Keane</t>
  </si>
  <si>
    <t>s926</t>
  </si>
  <si>
    <t>Angelina Ballerina</t>
  </si>
  <si>
    <t>s928</t>
  </si>
  <si>
    <t>Barney and Friends</t>
  </si>
  <si>
    <t>Bob West, Julie Johnson, David Joyner, Jeff Ayers, Dean Wendt, Carey Stinson, Patty Wirtz, Emilio Mazur</t>
  </si>
  <si>
    <t>s937</t>
  </si>
  <si>
    <t>Miniforce: Super Dino Power</t>
  </si>
  <si>
    <t>s958</t>
  </si>
  <si>
    <t>Pet Stars</t>
  </si>
  <si>
    <t>s961</t>
  </si>
  <si>
    <t>The Innocent</t>
  </si>
  <si>
    <t>Mario Casas, Alexandra Jim√©nez, Aura Garrido, Jos√© Coronado, Juana Acosta, Susi S√°nchez, Ana Wagener, Gonzalo de Castro, Martina Gusm√°n, Xavi S√°ez, Miki Esparb√©, Anna Alarc√≥n</t>
  </si>
  <si>
    <t>s964</t>
  </si>
  <si>
    <t>The Unremarkable Juanquini</t>
  </si>
  <si>
    <t>Antonio Sanint, Mar√≠a Cecilia S√°nchez, Mariana G√≥mez, Juli√°n Cerati, Julio C√©sar Herrera, Biassini Segura, Jacques Toukhmanian</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</si>
  <si>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</si>
  <si>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</si>
  <si>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</si>
  <si>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s968</t>
  </si>
  <si>
    <t>Headspace Guide to Sleep</t>
  </si>
  <si>
    <t>Evelyn Lewis Prieto</t>
  </si>
  <si>
    <t>s969</t>
  </si>
  <si>
    <t>Sexify</t>
  </si>
  <si>
    <t>Aleksandra Skraba, Maria Soboci≈Ñska, Sandra Drzymalska, Piotr Pacek, Kamil Wodka, Jan Wieteska, Wojciech Solarz</t>
  </si>
  <si>
    <t>s973</t>
  </si>
  <si>
    <t>Fatma</t>
  </si>
  <si>
    <t>Burcu Biricik, Uƒüur Y√ºcel, Mehmet Yƒ±lmaz Ak, Hazal T√ºresan, G√ºl√ßin K√ºlt√ºr ≈ûahin, Olgun Toker, √áaƒüda≈ü Onur √ñzt√ºrk, ≈ûehsuvar Akta≈ü, Deniz ≈ûen Hamzaoƒülu, Didem ƒ∞nselel</t>
  </si>
  <si>
    <t>s989</t>
  </si>
  <si>
    <t>Let's Fight Ghost</t>
  </si>
  <si>
    <t>Kongkiat Khomsiri</t>
  </si>
  <si>
    <t>Suppapong Udomkaewkanjana, Patchanan Jiajirachote, Thongpoom Siripipat, Apiwit Reardon, Kornrawich Sungkitbool, Waratthaya Wongchayaporn, Wannasak Sirilar</t>
  </si>
  <si>
    <t>s994</t>
  </si>
  <si>
    <t>Shadow and Bone</t>
  </si>
  <si>
    <t>Jessie Mei Li, Archie Renaux, Ben Barnes, Freddy Carter, Amita Suman, Kit Young, Danielle Galligan, Calahan Skogman, Sujaya Dasgupta, Simon Sears, Daisy Head, Zo√´ Wanamaker, Luke Pasqualino, Julian Kostov</t>
  </si>
  <si>
    <t>s998</t>
  </si>
  <si>
    <t>Life in Color with David Attenborough</t>
  </si>
  <si>
    <t>s1004</t>
  </si>
  <si>
    <t>Zero</t>
  </si>
  <si>
    <t>Giuseppe Dave Seke, Haroun Fall, Beatrice Grann√≤, Dylan Magon, Daniela Scattolin, Madior Fall, Virgina Diop</t>
  </si>
  <si>
    <t>s1005</t>
  </si>
  <si>
    <t>Izzy's Koala World</t>
  </si>
  <si>
    <t>Izzy Bee, Ali Bee, Tim Bee</t>
  </si>
  <si>
    <t>s1013</t>
  </si>
  <si>
    <t>Luis Miguel - The Series</t>
  </si>
  <si>
    <t>Diego Boneta, Juan Pablo Zurita, Camila Sodi, √ìscar Jaenada, Izan Llunas, Paulina D√°vila, Mart√≠n Bello, Anna Favella, C√©sar Bord√≥n, Vanessa Bauche</t>
  </si>
  <si>
    <t>s1015</t>
  </si>
  <si>
    <t>PJ Masks</t>
  </si>
  <si>
    <t>Jacob Ewaniuk, Kyle Breitkopf, Addison Holley</t>
  </si>
  <si>
    <t>France, United Kingdom</t>
  </si>
  <si>
    <t>s1026</t>
  </si>
  <si>
    <t>Bakugan: Geogan Rising</t>
  </si>
  <si>
    <t>Jonah Wineberg, Margarita Valderrama, Deven Christian Mack, Jaimee Joe Gonzaga, Sharjil Rasool, Will Bowes, Jason Deline, Dan Petronijevic, Carling Doubt, Joshua Graham, Cory Doran</t>
  </si>
  <si>
    <t>s1033</t>
  </si>
  <si>
    <t>Love Naggers</t>
  </si>
  <si>
    <t>Seo Jang-hoon, Kim Sook, Han Hye-jin, Kwak Jung-eun, Ju Wu-jae</t>
  </si>
  <si>
    <t>International TV Shows, Stand-Up Comedy &amp; Talk Shows</t>
  </si>
  <si>
    <t>s1039</t>
  </si>
  <si>
    <t>Dancing Angels</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</si>
  <si>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</si>
  <si>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</si>
  <si>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</si>
  <si>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s1043</t>
  </si>
  <si>
    <t>Garth Brooks: The Road I‚Äôm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</si>
  <si>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</si>
  <si>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</si>
  <si>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</si>
  <si>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</si>
  <si>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</si>
  <si>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</si>
  <si>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</si>
  <si>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</si>
  <si>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</si>
  <si>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</si>
  <si>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</si>
  <si>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s1048</t>
  </si>
  <si>
    <t>Peasants Rebellion</t>
  </si>
  <si>
    <t>Ward El Kal, Aim√©e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</si>
  <si>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</si>
  <si>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</si>
  <si>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</si>
  <si>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</si>
  <si>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</si>
  <si>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</si>
  <si>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s1052</t>
  </si>
  <si>
    <t>Sonic X</t>
  </si>
  <si>
    <t>Junichi Kanemaru, Sanae Kobayashi, Ryo Hirohashi, Taeko Kawata, Nobutoshi Canna, Koji Yusa, Rumi Ochiai, Sayaka Aoki, Chikao Otsuka</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</si>
  <si>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</si>
  <si>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</si>
  <si>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</si>
  <si>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</si>
  <si>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</si>
  <si>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</si>
  <si>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</si>
  <si>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</si>
  <si>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</si>
  <si>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</si>
  <si>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</si>
  <si>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</si>
  <si>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</si>
  <si>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</si>
  <si>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</si>
  <si>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</si>
  <si>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</si>
  <si>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</si>
  <si>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</si>
  <si>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</si>
  <si>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</si>
  <si>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</si>
  <si>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</si>
  <si>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</si>
  <si>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</si>
  <si>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</si>
  <si>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</si>
  <si>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</si>
  <si>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</si>
  <si>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</si>
  <si>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</si>
  <si>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TV Horror</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</si>
  <si>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</si>
  <si>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</si>
  <si>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</si>
  <si>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</si>
  <si>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</si>
  <si>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</si>
  <si>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s1076</t>
  </si>
  <si>
    <t>My Love: Six Stories of True Love</t>
  </si>
  <si>
    <t>Moyoung Jin, Caroline S√°, Deepti Kakkar, Fahad Mustafa, Hikaru Toda, Chico Pereira, Elaine McMillion Sheldon</t>
  </si>
  <si>
    <t>United States, Brazil, Japan, Spain, India</t>
  </si>
  <si>
    <t>s1080</t>
  </si>
  <si>
    <t>The Baker and the Beauty</t>
  </si>
  <si>
    <t>Victor Rasuk, Nathalie Kelley, Dan Bucatinsky, David Del Rio, Michelle Veintimilla, Lisa Vidal, Carlos G√≥mez, Belissa Escobedo</t>
  </si>
  <si>
    <t>s1082</t>
  </si>
  <si>
    <t>Nicky, Ricky, Dicky &amp; Dawn</t>
  </si>
  <si>
    <t>Brian Stepanek, Allison Munn, Aidan Gallagher, Casey Simpson, Mace Coronel, Lizzy Greene</t>
  </si>
  <si>
    <t>s1083</t>
  </si>
  <si>
    <t>Don't be the First one</t>
  </si>
  <si>
    <t>Park Mi-sun, Jang Do-youn</t>
  </si>
  <si>
    <t>s1085</t>
  </si>
  <si>
    <t>Heaven Official's Blessing</t>
  </si>
  <si>
    <t>Jiang Guangtao, Ma Zhengyang, Wen Sen, Hu Liangwei, Huang Ying</t>
  </si>
  <si>
    <t>s1092</t>
  </si>
  <si>
    <t>The Way of the Househusband</t>
  </si>
  <si>
    <t>Kenjiro Tsuda, Shizuka Ito, Kazuyuki Okitsu, M„ÉªA„ÉªO, Jun Fukushima, Kimiko Saito, Yoshimasa Hosoya, Masashi Nogawa, Junichi Yanagida, Hochu Otsuka, Atsuko Tanaka</t>
  </si>
  <si>
    <t>s1094</t>
  </si>
  <si>
    <t>The Big Day</t>
  </si>
  <si>
    <t>s1095</t>
  </si>
  <si>
    <t>The Wedding Coach</t>
  </si>
  <si>
    <t>s1096</t>
  </si>
  <si>
    <t>This Is a Robbery: The World's Biggest Art Heist</t>
  </si>
  <si>
    <t>Crime TV Shows, Docuseries, TV Mysteries</t>
  </si>
  <si>
    <t>s1117</t>
  </si>
  <si>
    <t>Glimpses of a Future</t>
  </si>
  <si>
    <t>s1124</t>
  </si>
  <si>
    <t>Magical Andes</t>
  </si>
  <si>
    <t>Uruguay, Germany</t>
  </si>
  <si>
    <t>s1126</t>
  </si>
  <si>
    <t>Murder Maps</t>
  </si>
  <si>
    <t>Nicholas Day</t>
  </si>
  <si>
    <t>s1128</t>
  </si>
  <si>
    <t>Prank Encounters</t>
  </si>
  <si>
    <t>Gaten Matarazzo</t>
  </si>
  <si>
    <t>Reality TV, TV Comedies, TV Horror</t>
  </si>
  <si>
    <t>s1130</t>
  </si>
  <si>
    <t>Secrets of Great British Castles</t>
  </si>
  <si>
    <t>Dan Jones</t>
  </si>
  <si>
    <t>s1144</t>
  </si>
  <si>
    <t>Worn Stories</t>
  </si>
  <si>
    <t>s1147</t>
  </si>
  <si>
    <t>Haunted: Latin America</t>
  </si>
  <si>
    <t>Adri√°n Garc√≠a Bogliano</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</si>
  <si>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</si>
  <si>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</si>
  <si>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</si>
  <si>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</si>
  <si>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</si>
  <si>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</si>
  <si>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s1153</t>
  </si>
  <si>
    <t>Rainbow High</t>
  </si>
  <si>
    <t>Tara Sands, Anairis Qui√±ones, Laura Stahl, Jenny Yokobori, Kira Buckland, Brittany Cox, Brittany Lauda, Christian Banas, Rebeka Thomas, Hayden Summerall, Deneen Melody</t>
  </si>
  <si>
    <t>s1159</t>
  </si>
  <si>
    <t>Big Time Rush</t>
  </si>
  <si>
    <t>Kendall Schmidt, James Maslow, Carlos Pena, Logan Henderson, Ciara Bravo, Stephen Kramer Glickman, Tanya Chisholm, Challen Cates, Erin Sanders, Matt Riedy</t>
  </si>
  <si>
    <t>s1164</t>
  </si>
  <si>
    <t>Magic for Humans Spain</t>
  </si>
  <si>
    <t>s1167</t>
  </si>
  <si>
    <t>The Irregulars</t>
  </si>
  <si>
    <t>Mckell David, Thaddea Graham, Jojo Macari, Harrison Osterfield, Darci Shaw, Clarke Peters, Royce Pierreson, Henry Lloyd-Hughes</t>
  </si>
  <si>
    <t>s1169</t>
  </si>
  <si>
    <t>DOTA: Dragon's Blood</t>
  </si>
  <si>
    <t>Yuri Lowenthal, Lara Pulver, Kari Wahlgren, Alix Wilton Regan, Troy Baker, Freya Tingley, Tony Todd</t>
  </si>
  <si>
    <t>s1170</t>
  </si>
  <si>
    <t>Pui Pui Molcar</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</si>
  <si>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</si>
  <si>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</si>
  <si>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</si>
  <si>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</si>
  <si>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</si>
  <si>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</si>
  <si>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</si>
  <si>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</si>
  <si>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</si>
  <si>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</si>
  <si>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</si>
  <si>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</si>
  <si>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</si>
  <si>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</si>
  <si>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</si>
  <si>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</si>
  <si>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</si>
  <si>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</si>
  <si>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</si>
  <si>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</si>
  <si>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</si>
  <si>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</si>
  <si>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s1197</t>
  </si>
  <si>
    <t>Under Suspicion: Uncovering the Wesphael Case</t>
  </si>
  <si>
    <t>Alain Brunard</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</si>
  <si>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</si>
  <si>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</si>
  <si>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</si>
  <si>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</si>
  <si>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</si>
  <si>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</si>
  <si>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</si>
  <si>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</si>
  <si>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</si>
  <si>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</si>
  <si>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</si>
  <si>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</si>
  <si>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 Sarah-Jane Potts, Doug Rao, Tanja Ribiƒç, Oscar Skagerberg, Jerry Kwarteng</t>
  </si>
  <si>
    <t>British TV Shows, Kids' TV, TV Dramas</t>
  </si>
  <si>
    <t>s1211</t>
  </si>
  <si>
    <t>Love Alarm</t>
  </si>
  <si>
    <t>Kim So-hyun, Jung Ga-ram, Song Kang, Ko Min-si, Z. Hera, Shin Seung-ho, Lee Jae-eung, Song Sun-mi</t>
  </si>
  <si>
    <t>International TV Shows, Korean TV Shows, Romantic TV Shows</t>
  </si>
  <si>
    <t>s1214</t>
  </si>
  <si>
    <t>Paradise PD</t>
  </si>
  <si>
    <t>Tom Kenny, David Herman, Sarah Chalke, Kyle Kinane, Dana Snyder, Cedric Yarbrough, Grey Griffin, John DiMaggio, Roger Black, Waco O'Guin</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</si>
  <si>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</si>
  <si>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</si>
  <si>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</si>
  <si>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s1224</t>
  </si>
  <si>
    <t>Dealer</t>
  </si>
  <si>
    <t>Ange Basterga, Nicolas Lopez</t>
  </si>
  <si>
    <t>Abdramane Diakit√©, Mohamed Boudouh, S√©bastien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</si>
  <si>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</si>
  <si>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</si>
  <si>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</si>
  <si>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</si>
  <si>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</si>
  <si>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</si>
  <si>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</si>
  <si>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</si>
  <si>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</si>
  <si>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</si>
  <si>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s1230</t>
  </si>
  <si>
    <t>My Way</t>
  </si>
  <si>
    <t>Sherine, Ahmed Fahmi, Bassel Khaiat, Sawsan Badr, Mahmoud El Gendy, Mohammad Adel, Tamim Abdou, Nada Moussa, Tharaa Jubail, Mohamed Mamdouh, Basma Yasser, Laila Ezz El Arab</t>
  </si>
  <si>
    <t>s1232</t>
  </si>
  <si>
    <t>City of Ghosts</t>
  </si>
  <si>
    <t>August Nu√±ez, Blue Chapman, Kirikou S'hai Muldrow, Michael Ren, Angel Chipagua, Honor Calderon</t>
  </si>
  <si>
    <t>s1235</t>
  </si>
  <si>
    <t>Nevenka: Breaking the Silence</t>
  </si>
  <si>
    <t>Maribel S√°nchez-Maroto</t>
  </si>
  <si>
    <t>s1236</t>
  </si>
  <si>
    <t>Pok√©mon Journeys: The Series</t>
  </si>
  <si>
    <t>Ikue Otani, Sarah Natochenny, Zeno Robinson, James Carter Cathcart, Michele Knotz, Cherami Leigh, Rodger Parsons, Ray Chase, Casey Mongillo</t>
  </si>
  <si>
    <t>Anime Series, Kids' TV, TV Action &amp; Adventure</t>
  </si>
  <si>
    <t>s1239</t>
  </si>
  <si>
    <t>Pacific Rim: The Black</t>
  </si>
  <si>
    <t>Gideon Adlon, Calum Worthy, Erica Lindbeck, Victoria Grace, Andrew McPhee</t>
  </si>
  <si>
    <t>s1243</t>
  </si>
  <si>
    <t>Murder Among the Mormons</t>
  </si>
  <si>
    <t>Jared Hess, Tyler Measom</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</si>
  <si>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</si>
  <si>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</si>
  <si>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</si>
  <si>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</si>
  <si>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</si>
  <si>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</si>
  <si>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</si>
  <si>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s1258</t>
  </si>
  <si>
    <t>TIGER &amp; BUNNY</t>
  </si>
  <si>
    <t>Hiroaki Hirata, Masakazu Morita, Koji Yusa, Minako Kotobuki, Yuhko Kaida, Go Inoue, Kenjiro Tsuda, Mariya Ise, Taiten Kusunoki, Nobuhiko Okamoto, Keiji Fujiwara</t>
  </si>
  <si>
    <t>s1269</t>
  </si>
  <si>
    <t>El final del para√≠so</t>
  </si>
  <si>
    <t>Carmen Villalobos, Catherine Siachoque, Fabi√°n R√≠os, Gregorio Pern√≠a, Kimberly Reyes, Stephan√≠a Duque, Elianis Garrido, Carolina Gait√°n, Juan Pablo Urrego, Juan Pablo Gamboa</t>
  </si>
  <si>
    <t>United States, Colombia</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</si>
  <si>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</si>
  <si>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</si>
  <si>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</si>
  <si>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s1272</t>
  </si>
  <si>
    <t>The Last Bastion</t>
  </si>
  <si>
    <t>Giovanni Arce, Mayella Lloclla, Rodrigo Palacios, Priscila Espinoza, Mayra N√°jar, Sergio Galliani, Laly Goyzueta, Diego Lombardi</t>
  </si>
  <si>
    <t>s1273</t>
  </si>
  <si>
    <t>Age of Samurai: Battle for Japan</t>
  </si>
  <si>
    <t>Masayoshi Haneda, Masami Kosaka, Hideaki Ito, Hayate, Wilfred Lee, Philippe Koo</t>
  </si>
  <si>
    <t>s1275</t>
  </si>
  <si>
    <t>Canine Intervention</t>
  </si>
  <si>
    <t>Jas Leverette</t>
  </si>
  <si>
    <t>s1276</t>
  </si>
  <si>
    <t>Ginny &amp; Georgia</t>
  </si>
  <si>
    <t>Brianne Howey, Antonia Gentry, Diesel La Torraca, Jennifer Robertson, Felix Mallard, Sara Waisglass, Scott Porter, Raymond Ablack</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</si>
  <si>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</si>
  <si>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</si>
  <si>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</si>
  <si>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</si>
  <si>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s1283</t>
  </si>
  <si>
    <t>Zindagi in Short</t>
  </si>
  <si>
    <t>s1286</t>
  </si>
  <si>
    <t>Vincenzo</t>
  </si>
  <si>
    <t>Song Joong-ki, Jeon Yeo-been, Ok Taec-yeon, Yoo Jae-myung, Kim Yeo-jin, Kwak Dong-yeon, Cho Han-cheul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</si>
  <si>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</si>
  <si>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</si>
  <si>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</si>
  <si>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</si>
  <si>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</si>
  <si>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</si>
  <si>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</si>
  <si>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</si>
  <si>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</si>
  <si>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</si>
  <si>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</si>
  <si>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</si>
  <si>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</si>
  <si>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</si>
  <si>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</si>
  <si>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</si>
  <si>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</si>
  <si>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</si>
  <si>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</si>
  <si>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</si>
  <si>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</si>
  <si>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</si>
  <si>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</si>
  <si>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</si>
  <si>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Docuseries, Reality TV, Science &amp; Nature TV</t>
  </si>
  <si>
    <t>s1307</t>
  </si>
  <si>
    <t>Good Girls</t>
  </si>
  <si>
    <t>Christina Hendricks, Retta, Mae Whitman, Matthew Lillard, Reno Wilson, Manny Montana, Lidya Jewett, Izzy Stannard, David Hornsby, Zach Gilford</t>
  </si>
  <si>
    <t>s1309</t>
  </si>
  <si>
    <t>Booba</t>
  </si>
  <si>
    <t>Roman Karev</t>
  </si>
  <si>
    <t>s1311</t>
  </si>
  <si>
    <t>The Crew</t>
  </si>
  <si>
    <t>Kevin James, Sarah Stiles, Jillian Mueller, Freddie Stroma, Gary Anthony Williams, Dan Ahdoot</t>
  </si>
  <si>
    <t>s1314</t>
  </si>
  <si>
    <t>Buried by the Bernards</t>
  </si>
  <si>
    <t>s1315</t>
  </si>
  <si>
    <t>Chappelle's Show</t>
  </si>
  <si>
    <t>s1318</t>
  </si>
  <si>
    <t>Nadiya Bakes</t>
  </si>
  <si>
    <t>Nadiya Hussain</t>
  </si>
  <si>
    <t>s1321</t>
  </si>
  <si>
    <t>Capitani</t>
  </si>
  <si>
    <t>Luc Schiltz, Sophie Mousel, Claude De Demo, Joe Dennenwald, Konstantin Rommelfangen, Jules Werner, Jil Devresse, Julie Kieffer</t>
  </si>
  <si>
    <t>Luxembourg</t>
  </si>
  <si>
    <t>s1322</t>
  </si>
  <si>
    <t>El Chema</t>
  </si>
  <si>
    <t>Mauricio Ochmann, Mariana Seoane, Julio Bracho, Sergio Basa√±ez, Itat√≠ Cantoral, Jorge Luis V√°zquez</t>
  </si>
  <si>
    <t>Crime TV Shows, Spanish-Language TV Shows, TV Action &amp; Adventure</t>
  </si>
  <si>
    <t>s1329</t>
  </si>
  <si>
    <t>Crime Scene: The Vanishing at the Cecil Hotel</t>
  </si>
  <si>
    <t>s1332</t>
  </si>
  <si>
    <t>Five Came Back: The Reference Films</t>
  </si>
  <si>
    <t>s1333</t>
  </si>
  <si>
    <t>ICarly</t>
  </si>
  <si>
    <t>Miranda Cosgrove, Nathan Kress, Jerry Trainor, Jennette McCurdy, Noah Munck, Mary Scheer</t>
  </si>
  <si>
    <t>s1336</t>
  </si>
  <si>
    <t>The Sinner</t>
  </si>
  <si>
    <t>Jessica Biel, Bill Pullman, Christopher Abbott, Abby Miller, Dohn Norwood</t>
  </si>
  <si>
    <t>s1339</t>
  </si>
  <si>
    <t>Hache</t>
  </si>
  <si>
    <t>Adriana Ugarte, Javier Rey, Eduardo Noriega, Marc Mart√≠nez, Ingrid Rubio, Pep Ambr√≤s, N√∫ria Prims, Roger Casamajor</t>
  </si>
  <si>
    <t>s1340</t>
  </si>
  <si>
    <t>Invisible City</t>
  </si>
  <si>
    <t>Marco Pigossi, Alessandra Negrini, F√°bio Lago, J√©ssica C√≥res, Jimmy London, Wesley Guimar√£es, √Åurea Maranh√£o, Julia Konrad, Thaia Perez, Manu Dieguez, Jos√© Dumont, Tain√° Medina, Rafael Sieg, Samuel de Assis, Victor Sparapane</t>
  </si>
  <si>
    <t>s1349</t>
  </si>
  <si>
    <t>Firefly Lane</t>
  </si>
  <si>
    <t>Katherine Heigl, Sarah Chalke, Ben Lawson, Beau Garrett, Ali Skovbye, Roan Curtis, Yael Yurman, Jon-Michael Ecker, Brandon Jay McLaren, Paul McGillion, Chelah Horsdal, Brendan Taylor</t>
  </si>
  <si>
    <t>s1350</t>
  </si>
  <si>
    <t>Pablo Escobar, el patr√≥n del mal</t>
  </si>
  <si>
    <t>Andr√©s Parra, Angie Cepeda, Cecilia Navia, Vicky Hern√°ndez, Christian Tappan, Rodolfo Silva, Tommy V√°squez, Toto Vega, Nicol√°s Montero, Marcela Gallego</t>
  </si>
  <si>
    <t>s1351</t>
  </si>
  <si>
    <t>Power Rangers Ninja Steel</t>
  </si>
  <si>
    <t>William Shewfelt, Nico Greetham, Zoe Robins, Peter Sudarso, Chrysti Ane, Jordi Webber, Caleb Bendit, Chris Reid, Kelson Henderson</t>
  </si>
  <si>
    <t>s1353</t>
  </si>
  <si>
    <t>Tiffany Haddish Presents: They Ready</t>
  </si>
  <si>
    <t>Tracey Ashley, Flame Monroe, Aida Rodriguez, Marlo Williams, April Macie, Chaunt√© Wayans, Tiffany Haddish</t>
  </si>
  <si>
    <t>s1355</t>
  </si>
  <si>
    <t>Heartland</t>
  </si>
  <si>
    <t>Amber Marshall, Michelle Morgan, Graham Wardle, Shaun Johnston, Chris Potter, Jessica Amlee, Kerry James, Nathaniel Arcand</t>
  </si>
  <si>
    <t>13 Season</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</si>
  <si>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</si>
  <si>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</si>
  <si>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</si>
  <si>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</si>
  <si>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</si>
  <si>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</si>
  <si>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</si>
  <si>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</si>
  <si>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</si>
  <si>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</si>
  <si>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</si>
  <si>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</si>
  <si>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</si>
  <si>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</si>
  <si>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</si>
  <si>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</si>
  <si>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</si>
  <si>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</si>
  <si>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</si>
  <si>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</si>
  <si>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</si>
  <si>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</si>
  <si>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</si>
  <si>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s1366</t>
  </si>
  <si>
    <t>Zig &amp; Sharko</t>
  </si>
  <si>
    <t>s1372</t>
  </si>
  <si>
    <t>We Are: The Brooklyn Saints</t>
  </si>
  <si>
    <t>s1374</t>
  </si>
  <si>
    <t>50M2</t>
  </si>
  <si>
    <t>Engin √ñzt√ºrk, K√ºr≈üat Alnƒ±a√ßƒ±k, Cengiz Bozkurt, Ayb√ºke Pusat, Tolga Tekin, √ñzg√ºr Emre Yƒ±ldƒ±rƒ±m, Yiƒüit Kirazcƒ±</t>
  </si>
  <si>
    <t>s1376</t>
  </si>
  <si>
    <t>BONDING</t>
  </si>
  <si>
    <t>Zoe Levin, Brendan Scannell, Micah Stock, Theo Stockman, Alex Hurt, D'Arcy Carden, Gabrielle Ryan, Charles Gould</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</si>
  <si>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</si>
  <si>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</si>
  <si>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</si>
  <si>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</si>
  <si>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s1381</t>
  </si>
  <si>
    <t>Go Dog Go</t>
  </si>
  <si>
    <t>Michela Luci, Callum Shoniker, Lyon Smith, Tajja Isen, Anand Rajaram, David Berni, Linda Ballantyne, Joshua Graham, Patrick McKenna, Judy Marshak, Martin Roach, Katie Griffin</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</si>
  <si>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</si>
  <si>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</si>
  <si>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</si>
  <si>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</si>
  <si>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</si>
  <si>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</si>
  <si>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</si>
  <si>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</si>
  <si>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s1393</t>
  </si>
  <si>
    <t>Daughter From Another Mother</t>
  </si>
  <si>
    <t>Ludwika Paleta, Paulina Goto, Mart√≠n Altomaro, Liz Gallardo, Javier Ponce, Oka Giner, Zaide Silvia Guti√©rrez, Dalexa Meneses, Emilio Beltr√°n Ulrich, Fernando Memije, Elena del R√≠o, Christian Ch√°vez</t>
  </si>
  <si>
    <t>s1395</t>
  </si>
  <si>
    <t>Spycraft</t>
  </si>
  <si>
    <t>s1396</t>
  </si>
  <si>
    <t>Hello Ninja</t>
  </si>
  <si>
    <t>Lukas Engel, Zoey Siewert, Sam Vincent, Mayumi Yoshida</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</si>
  <si>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</si>
  <si>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</si>
  <si>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</si>
  <si>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</si>
  <si>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</si>
  <si>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</si>
  <si>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</si>
  <si>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</si>
  <si>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 Nat Faxon, John DiMaggio, Tress MacNeille, Matt Berry, David Herman, Maurice LaMarche, Lucy Montgomery, Billy West</t>
  </si>
  <si>
    <t>TV Action &amp; Adventure, TV Comedies, TV Sci-Fi &amp; Fantasy</t>
  </si>
  <si>
    <t>s1405</t>
  </si>
  <si>
    <t>Henry Danger</t>
  </si>
  <si>
    <t>Jace Norman, Cooper Barnes, Riele Downs, Sean Ryan Fox, Ella Anderson, Michael D. Cohen</t>
  </si>
  <si>
    <t>s1409</t>
  </si>
  <si>
    <t>The Magicians</t>
  </si>
  <si>
    <t>Jason Ralph, Arjun Gupta, Hale Appleman, Stella Maeve, Summer Bishil, Olivia Taylor Dudley, Jade Tailor, Rick Worthy, Mackenzie Astin, Kacey Rohl, Charles Mesure, Keegan Connor Tracy, Trevor Einhorn</t>
  </si>
  <si>
    <t>s1417</t>
  </si>
  <si>
    <t>Night Stalker: The Hunt for a Serial Killer</t>
  </si>
  <si>
    <t>s1420</t>
  </si>
  <si>
    <t>Last Tango in Halifax</t>
  </si>
  <si>
    <t>Juliet May</t>
  </si>
  <si>
    <t>Derek Jacobi, Anne Reid, Sarah Lancashire, Nicola Walker, Edward Ashley, Louis Greatorex, Josh Bolt</t>
  </si>
  <si>
    <t>British TV Shows, Romantic TV Shows, TV Dramas</t>
  </si>
  <si>
    <t>s1428</t>
  </si>
  <si>
    <t>Inside the World‚Äôs Toughest Prisons</t>
  </si>
  <si>
    <t>Paul Connolly</t>
  </si>
  <si>
    <t>s1430</t>
  </si>
  <si>
    <t>Mighty Little Bheem: Kite Festival</t>
  </si>
  <si>
    <t>Sumruddhi Shukla, Aranya Kaur, Nishka Raheja</t>
  </si>
  <si>
    <t>s1431</t>
  </si>
  <si>
    <t>Pretend It‚Äôs a City</t>
  </si>
  <si>
    <t>Fran Lebowitz</t>
  </si>
  <si>
    <t>s1433</t>
  </si>
  <si>
    <t>The Idhun Chronicles</t>
  </si>
  <si>
    <t>Maite Ruiz De Austri</t>
  </si>
  <si>
    <t>Michelle Jenner, Itzan Escamilla, Sergio Mur, Nico Romero, Carlos Cuevas</t>
  </si>
  <si>
    <t>Anime Series, International TV Shows, Spanish-Language TV Shows</t>
  </si>
  <si>
    <t>s1438</t>
  </si>
  <si>
    <t>Surviving Death</t>
  </si>
  <si>
    <t>s1440</t>
  </si>
  <si>
    <t>History of Swear Words</t>
  </si>
  <si>
    <t>Nicolas Cage</t>
  </si>
  <si>
    <t>Docuseries, TV Comedies</t>
  </si>
  <si>
    <t>s1441</t>
  </si>
  <si>
    <t>Nailed It! Mexico</t>
  </si>
  <si>
    <t>Omar Chaparro, Anna Ruiz</t>
  </si>
  <si>
    <t>s1443</t>
  </si>
  <si>
    <t>Korean Pork Belly Rhapsody</t>
  </si>
  <si>
    <t>s1444</t>
  </si>
  <si>
    <t>QB1: Beyond the Lights</t>
  </si>
  <si>
    <t>s1449</t>
  </si>
  <si>
    <t>Cobra Kai</t>
  </si>
  <si>
    <t>Ralph Macchio, William Zabka, Xolo Maridue√±a, Martin Kove, Mary Mouser, Tanner Buchanan, Courtney Henggeler, Jacob Bertrand</t>
  </si>
  <si>
    <t>TV Action &amp; Adventure, TV Comedies, TV Dramas</t>
  </si>
  <si>
    <t>s1450</t>
  </si>
  <si>
    <t>Dream Home Makeover</t>
  </si>
  <si>
    <t>s1456</t>
  </si>
  <si>
    <t>Headspace Guide to Meditation</t>
  </si>
  <si>
    <t>Andy Puddicombe</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</si>
  <si>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</si>
  <si>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</si>
  <si>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</si>
  <si>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</si>
  <si>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Spanish-Language TV Shows</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</si>
  <si>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</si>
  <si>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</si>
  <si>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</si>
  <si>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</si>
  <si>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</si>
  <si>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</si>
  <si>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</si>
  <si>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</si>
  <si>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</si>
  <si>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</si>
  <si>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s1466</t>
  </si>
  <si>
    <t>The Haunted Hathaways</t>
  </si>
  <si>
    <t>Amber Frank, Curtis Harris, Benjamin Flores Jr., Breanna Yde, Ginifer King, Chico Benymon</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</si>
  <si>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</si>
  <si>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</si>
  <si>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</si>
  <si>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</si>
  <si>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</si>
  <si>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</si>
  <si>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</si>
  <si>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</si>
  <si>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</si>
  <si>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</si>
  <si>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</si>
  <si>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</si>
  <si>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</si>
  <si>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International TV Shows, TV Mysteries, TV Thrillers</t>
  </si>
  <si>
    <t>s1480</t>
  </si>
  <si>
    <t>SanPa: Sins of the Savior</t>
  </si>
  <si>
    <t>s1481</t>
  </si>
  <si>
    <t>Still Game</t>
  </si>
  <si>
    <t>Ford Kiernan, Paul Riley, Jane McCarry, Greg Hemphill, Mark Cox, Gavin Mitchell, Sanjeev Kohli</t>
  </si>
  <si>
    <t>British TV Shows, Classic &amp; Cult TV, International TV Shows</t>
  </si>
  <si>
    <t>s1483</t>
  </si>
  <si>
    <t>Transformers: War for Cybertron: Earthrise</t>
  </si>
  <si>
    <t>s1484</t>
  </si>
  <si>
    <t>A Love So Beautiful</t>
  </si>
  <si>
    <t>Kim Yo-han, So Joo-yeon, Yeo Hoi-hyun, Jeong Jin-hwan, Jo Hye-joo, Yun Seo-hyun, Cho Ryun, Kim Sung-gon, Seong Hye-min, Park Ji-won</t>
  </si>
  <si>
    <t>s1488</t>
  </si>
  <si>
    <t>Sakho &amp; Mangane</t>
  </si>
  <si>
    <t>Issaka Sawadogo, Yann Gael, Christiane Dumont, Fatou-Elise Ba, Khalima Gadji, Ricky Tribord, Ndiaga Mbow, Christophe Guybet</t>
  </si>
  <si>
    <t>Senegal</t>
  </si>
  <si>
    <t>s1490</t>
  </si>
  <si>
    <t>Regiment Diaries</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</si>
  <si>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</si>
  <si>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</si>
  <si>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</si>
  <si>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s1504</t>
  </si>
  <si>
    <t>Lovestruck in the City</t>
  </si>
  <si>
    <t>Ji Chang-wook, Kim Ji-won, Kim Min-seok, Han Ji-eun, Ryu Gyeong-soo, So Joo-yeon</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</si>
  <si>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</si>
  <si>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</si>
  <si>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</si>
  <si>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</si>
  <si>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</si>
  <si>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</si>
  <si>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</si>
  <si>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</si>
  <si>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s1509</t>
  </si>
  <si>
    <t>Timmy Time</t>
  </si>
  <si>
    <t>Kate Harbour, Justin Fletcher, Louis Jones</t>
  </si>
  <si>
    <t>s1515</t>
  </si>
  <si>
    <t>Diamond City</t>
  </si>
  <si>
    <t>Noxee Maqashalala, Angela Sithole, Nambitha Ben-Mazwi, Thabang Molaba, Lehlohonolo Makoko, Ilse Klink, Makgano Mamabolo, Tshepo Maseko</t>
  </si>
  <si>
    <t>s1517</t>
  </si>
  <si>
    <t>Home for Christmas</t>
  </si>
  <si>
    <t>Ida Elise Broch, Gabrielle Susanne Solheim Leithaug, Dennis Storh√∏i, Anette Hoff, Felix Sandman, Ghita N√∏rby, Hege Sch√∏yen, Bj√∏rn Skagestad, Mads Sj√∏g√•rd Pettersen</t>
  </si>
  <si>
    <t>s1521</t>
  </si>
  <si>
    <t>Paava Kadhaigal</t>
  </si>
  <si>
    <t>Sudha Kongara, Vignesh Shivan, Gautham Vasudev Menon, Vetri Maaran</t>
  </si>
  <si>
    <t>Kalidas Jayaram, Shanthnu Bhagyaraj, Bhavani Sre, Kalki Koechlin, Anjali, Padam Kumar, Prakash Raj, Sai Pallavi, Hari, Gautham Vasudev Menon, Simran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</si>
  <si>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</si>
  <si>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</si>
  <si>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</si>
  <si>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</si>
  <si>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</si>
  <si>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s1531</t>
  </si>
  <si>
    <t>Schulz Saves America</t>
  </si>
  <si>
    <t>Alexx Media</t>
  </si>
  <si>
    <t>Andrew Schulz</t>
  </si>
  <si>
    <t>s1533</t>
  </si>
  <si>
    <t>Anitta: Made In Hon√≥rio</t>
  </si>
  <si>
    <t>Andrucha Waddington, Pedro Waddington</t>
  </si>
  <si>
    <t>Anitta</t>
  </si>
  <si>
    <t>s1534</t>
  </si>
  <si>
    <t>BREAK IT ALL: The History of Rock in Latin America</t>
  </si>
  <si>
    <t>Picky Talarico</t>
  </si>
  <si>
    <t>Docuseries, Spanish-Language TV Shows</t>
  </si>
  <si>
    <t>s1536</t>
  </si>
  <si>
    <t>How To Ruin Christmas</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</si>
  <si>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</si>
  <si>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</si>
  <si>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</si>
  <si>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</si>
  <si>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</si>
  <si>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</si>
  <si>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s1542</t>
  </si>
  <si>
    <t>The Ripper</t>
  </si>
  <si>
    <t>Ellena Wood, Jesse Vile</t>
  </si>
  <si>
    <t>s1544</t>
  </si>
  <si>
    <t>Black Ink Crew New York</t>
  </si>
  <si>
    <t>Ceaser Emanuel, Dutchess Lattimore, Puma Robinson, Alex Estevez, Sassy Bermudez</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</si>
  <si>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</si>
  <si>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</si>
  <si>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</si>
  <si>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</si>
  <si>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</si>
  <si>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</si>
  <si>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</si>
  <si>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</si>
  <si>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</si>
  <si>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</si>
  <si>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</si>
  <si>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√áamkƒ±ran, Theo Campbell</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</si>
  <si>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</si>
  <si>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</si>
  <si>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</si>
  <si>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</si>
  <si>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</si>
  <si>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</si>
  <si>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</si>
  <si>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s1555</t>
  </si>
  <si>
    <t>Children of Adam</t>
  </si>
  <si>
    <t>Maguy Bou Ghosn, Daniella Rahme, Maxim Khalil, Qays Sheikh Najib, Mohamed Yaghy, Rodney Haddad, Nada Abou Farhat</t>
  </si>
  <si>
    <t>s1556</t>
  </si>
  <si>
    <t>Grizzy et les Lemmings</t>
  </si>
  <si>
    <t>Pierre-Alain de Garrigues, Josselin Charier</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</si>
  <si>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</si>
  <si>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</si>
  <si>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</si>
  <si>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</si>
  <si>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</si>
  <si>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</si>
  <si>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</si>
  <si>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s1565</t>
  </si>
  <si>
    <t>Futmalls.com</t>
  </si>
  <si>
    <t>Lai Chun-yu</t>
  </si>
  <si>
    <t>Bryan Chang, Eugenie Liu, Bruce He, Ivy Shao, Allison Lin, River Huang, Ting Chun-cheng, Wang Ko-yuan, Phoebe Huang, Chu Chung-heng, Wu Chien-ho, Camille Chalons</t>
  </si>
  <si>
    <t>s1570</t>
  </si>
  <si>
    <t>Masameer Classics</t>
  </si>
  <si>
    <t>Malik Nejer, Abdulaziz Alshehri</t>
  </si>
  <si>
    <t>s1571</t>
  </si>
  <si>
    <t>Once Upon a Time</t>
  </si>
  <si>
    <t>Ruby, Mohamed Farraag, Ahmed Dawood, Sawsan Badr, Arwa Gouda, Hesham Ismail, Ali Al Tayeb, Mahmoud El-Bezzawy, Heba Abdelghany, Hany Seif</t>
  </si>
  <si>
    <t>s1573</t>
  </si>
  <si>
    <t>The Big Show Show</t>
  </si>
  <si>
    <t>Paul Wight, Allison Munn, Reylynn Caster, Lily Brooks O'Briant, Juliet Donenfeld</t>
  </si>
  <si>
    <t>s1574</t>
  </si>
  <si>
    <t>The Expanding Universe of Ashley Garcia</t>
  </si>
  <si>
    <t>Paulina Ch√°vez, Jencarlos Canela</t>
  </si>
  <si>
    <t>Kids' TV, TV Comedies, Teen TV Shows</t>
  </si>
  <si>
    <t>s1575</t>
  </si>
  <si>
    <t>The Surgeon's Cut</t>
  </si>
  <si>
    <t>s1579</t>
  </si>
  <si>
    <t>Juman</t>
  </si>
  <si>
    <t>Nour Al Ghandour, Muhanad Al-Hamdi, Huda El Khateib, Hassan Ibrahim, Abdullah Al-Turkumani, Nasser Kermani, Foaz Al -Shatti, Muhammad Al Dousari, Ahmed El Hozeem, Ghorour, Fatma Al Tabbakh</t>
  </si>
  <si>
    <t>s1580</t>
  </si>
  <si>
    <t>Mr. Iglesias</t>
  </si>
  <si>
    <t>Gabriel Iglesias, Sherri Shepherd, Jacob Vargas, Maggie Geha, Richard Gant, Cree Cicchino, Fabrizio Guido, Oscar Nu√±ez</t>
  </si>
  <si>
    <t>s1584</t>
  </si>
  <si>
    <t>100 Days My Prince</t>
  </si>
  <si>
    <t>Doh Kyung-soo, Nam Ji-hyun, Cho Seong-ha, Cho Han-cheul, Kim Seon-ho, Han So-hee</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</si>
  <si>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</si>
  <si>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</si>
  <si>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</si>
  <si>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</si>
  <si>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</si>
  <si>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s1588</t>
  </si>
  <si>
    <t>Detention</t>
  </si>
  <si>
    <t>Su I-Hsuan, Chuang Shiang-an, Liu Yi</t>
  </si>
  <si>
    <t>Li Lingwei, Han Ning, Huang Guanzhi, Jack Yao, Hsia Teng-hung, David Chao, Luo Guanxu, Wu Kunda, Serena Fang, Carol Cheng, Chang Han</t>
  </si>
  <si>
    <t>International TV Shows, TV Dramas, TV Horror</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</si>
  <si>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</si>
  <si>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</si>
  <si>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</si>
  <si>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</si>
  <si>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</si>
  <si>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</si>
  <si>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s1594</t>
  </si>
  <si>
    <t>Kings of Jo'Burg</t>
  </si>
  <si>
    <t>Shona Ferguson, Zolisa Xaluva, Tsholofelo Matshaba, Sello Sebotsane, Buhle Samuels, Thembi Seete, TK Sebothoma, Cindy Mahlangu, Lunathi Mampofu, Abdul Khoza, Connie Ferguson</t>
  </si>
  <si>
    <t>s1597</t>
  </si>
  <si>
    <t>The Great British Baking Show: Holidays</t>
  </si>
  <si>
    <t>Paul Hollywood, Prue Leith, Sandi Toksvig, Noel Fielding</t>
  </si>
  <si>
    <t>s1604</t>
  </si>
  <si>
    <t>Alien Worlds</t>
  </si>
  <si>
    <t>s1606</t>
  </si>
  <si>
    <t>Check The Store Next Door: The Next Chapter</t>
  </si>
  <si>
    <t>Ernest Prakasa, Chew Kin Wah, Dion Wiyoko, Morgan Oey, Anggika Bolsterli, Arie Kriting, Yusril Fahriza, Awwe, Adjis Doaibu, Aci Resti, Bintang Emon, Jenny Zhang, Soleh Solihun, Denny Gitong</t>
  </si>
  <si>
    <t>s1612</t>
  </si>
  <si>
    <t>Are You The One</t>
  </si>
  <si>
    <t>Ryan Devlin</t>
  </si>
  <si>
    <t>s1615</t>
  </si>
  <si>
    <t>Gormiti</t>
  </si>
  <si>
    <t>Dermot Arrigan, Jenny Beacraft, Stephanie Figueira, Ella Galt, James Giblin, Noah Levin</t>
  </si>
  <si>
    <t>s1616</t>
  </si>
  <si>
    <t>Ink Master</t>
  </si>
  <si>
    <t>Dave Navarro, Chris Nu√±ez, Oliver Peck</t>
  </si>
  <si>
    <t>s1619</t>
  </si>
  <si>
    <t>Octonauts</t>
  </si>
  <si>
    <t>Keith Wickham, Jo Wyatt, Ross Breen, Simon Greenall, Paul Panting, Rob Rackstraw, Teresa Gallagher, Shelley Longworth</t>
  </si>
  <si>
    <t>United States, Ireland, United Kingdom, India</t>
  </si>
  <si>
    <t>s1620</t>
  </si>
  <si>
    <t>Oddbods</t>
  </si>
  <si>
    <t>United Kingdom, Singapore</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</si>
  <si>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</si>
  <si>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</si>
  <si>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</si>
  <si>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</si>
  <si>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</si>
  <si>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</si>
  <si>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s1626</t>
  </si>
  <si>
    <t>The Guest</t>
  </si>
  <si>
    <t>Kim Dong-wook, Kim Jae-uk, Jung Eun-chae, Ahn Nae-sang, Lee Won-jong, Park Ho-san</t>
  </si>
  <si>
    <t>International TV Shows, TV Horror, TV Mysteries</t>
  </si>
  <si>
    <t>s1628</t>
  </si>
  <si>
    <t>The Holiday Movies That Made Us</t>
  </si>
  <si>
    <t>s1629</t>
  </si>
  <si>
    <t>The Repair Shop</t>
  </si>
  <si>
    <t>s1635</t>
  </si>
  <si>
    <t>The Uncanny Counter</t>
  </si>
  <si>
    <t>Cho Byeong-kyu, Yu Jun-sang, Kim Se-jeong, Yeom Hye-ran, Ahn Seok-hwan, Moon Sook, Choi Yoon-young, Lee Hong-nae</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</si>
  <si>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</si>
  <si>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</si>
  <si>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</si>
  <si>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</si>
  <si>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</si>
  <si>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</si>
  <si>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</si>
  <si>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</si>
  <si>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</si>
  <si>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</si>
  <si>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</si>
  <si>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s1650</t>
  </si>
  <si>
    <t>Great Pretender</t>
  </si>
  <si>
    <t>Chiaki Kobayashi, Junichi Suwabe, Natsumi Fujiwara, Mie Sonozaki</t>
  </si>
  <si>
    <t>s1655</t>
  </si>
  <si>
    <t>Before 30</t>
  </si>
  <si>
    <t>Damilola Adegbite, O.C. Ukeje, Beverly Naya, Meg Otanwa, Anee Icha, Patrick Diabuah, Tunbosun Aiyedehin, Patrick Doyle</t>
  </si>
  <si>
    <t>s1659</t>
  </si>
  <si>
    <t>Valentino</t>
  </si>
  <si>
    <t>Adel Imam, Dalal Abdelaziz, Hamdy Al-Merghany, Mohamed al-Kilani, Tarek El Ebiary, Huda El Mufti, Soleiman Eid, Badria Tolba, Reda Idrees, Enaam Al-Gritly, Wafaa Sadeq, Rania Mahmoud Yassin</t>
  </si>
  <si>
    <t>s1662</t>
  </si>
  <si>
    <t>Strongest Deliveryman</t>
  </si>
  <si>
    <t>Ko Kyung-pyo, Chae Soo-bin, Kim Seon-ho, Go Won-hee</t>
  </si>
  <si>
    <t>s1668</t>
  </si>
  <si>
    <t>Flavorful Origins</t>
  </si>
  <si>
    <t>Yang Chen</t>
  </si>
  <si>
    <t>s1669</t>
  </si>
  <si>
    <t>Heart &amp; Soul</t>
  </si>
  <si>
    <t>Anthony Monjaro, Phoenix Ezendu, Ademola Amoo, Chioma Adibe, Ijeoma Richards, Joy Mmezi</t>
  </si>
  <si>
    <t>s1671</t>
  </si>
  <si>
    <t>Mismatched</t>
  </si>
  <si>
    <t>Prajakta Koli, Rohit Saraf, Vihaan Samat, Taaruk Raina, Vidya Malavade, Kritika Bharadwaj, Rannvijay Singh, Muskkaan Jaferi, Devyani Shorey, Suhasini Mulay, Abhinav Sharma, Ravin Makhija</t>
  </si>
  <si>
    <t>s1673</t>
  </si>
  <si>
    <t>Voices of Fire</t>
  </si>
  <si>
    <t>Pharrell Williams</t>
  </si>
  <si>
    <t>s1685</t>
  </si>
  <si>
    <t>Holiday Home Makeover with Mr. Christmas</t>
  </si>
  <si>
    <t>Benjamin Bradley</t>
  </si>
  <si>
    <t>s1688</t>
  </si>
  <si>
    <t>The Boss Baby: Back in Business</t>
  </si>
  <si>
    <t>JP Karliak, Pierce Gagnon, Kevin Michael Richardson, Alex Cazares, Flula Borg, Jake Green, Eric Bell Jr., David Lodge, Hope Levy, David Collins, Tony Hale, Nicole Sullivan</t>
  </si>
  <si>
    <t>s1689</t>
  </si>
  <si>
    <t>We Are the Champions</t>
  </si>
  <si>
    <t>s1693</t>
  </si>
  <si>
    <t>America's Next Top Model</t>
  </si>
  <si>
    <t>Tyra Banks</t>
  </si>
  <si>
    <t>s1694</t>
  </si>
  <si>
    <t>Beyblade Burst Rise</t>
  </si>
  <si>
    <t>Erika Harlacher, Griffin Puatu, Kimlinh Tran, Taylor Henry, Janice Roman Roku, Brian Anderson</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</si>
  <si>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</si>
  <si>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</si>
  <si>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</si>
  <si>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</si>
  <si>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</si>
  <si>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</si>
  <si>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</si>
  <si>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</si>
  <si>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</si>
  <si>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</si>
  <si>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</si>
  <si>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</si>
  <si>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</si>
  <si>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s1707</t>
  </si>
  <si>
    <t>The Minions of Midas</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</si>
  <si>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</si>
  <si>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s1709</t>
  </si>
  <si>
    <t>Ethos</t>
  </si>
  <si>
    <t>√ñyk√º Karayel, Fatih Artman, Funda Eryiƒüit, Defne Kayalar, Settar Tanrƒ±√∂ƒüen, T√ºlin √ñzen, Alican Y√ºcesoy, Bige √ñnal</t>
  </si>
  <si>
    <t>s1712</t>
  </si>
  <si>
    <t>Graceful Friends</t>
  </si>
  <si>
    <t>Yu Jun-sang, Song Yoon-a, Bae Soo-bin, Kim Sung-oh, Jung Seok-yong, Kim Won-hae</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</si>
  <si>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</si>
  <si>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</si>
  <si>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</si>
  <si>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</si>
  <si>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</si>
  <si>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</si>
  <si>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</si>
  <si>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</si>
  <si>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</si>
  <si>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</si>
  <si>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</si>
  <si>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</si>
  <si>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</si>
  <si>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s1722</t>
  </si>
  <si>
    <t>A Lion in the House</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</si>
  <si>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</si>
  <si>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</si>
  <si>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</si>
  <si>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</si>
  <si>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</si>
  <si>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</si>
  <si>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</si>
  <si>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</si>
  <si>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</si>
  <si>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s1727</t>
  </si>
  <si>
    <t>Country Ever After</t>
  </si>
  <si>
    <t>s1731</t>
  </si>
  <si>
    <t>Wrong Kind of Black</t>
  </si>
  <si>
    <t>Clarence Ryan, Aaron L. McGrath, Lisa Flanagan, Tommy Lewis, Nilbi Yasserie, Christopher Ketchup, Boori Monty Pryor, Jacek Koman, Colin Lane, Arthur Angel, Toby Truslove</t>
  </si>
  <si>
    <t>s1734</t>
  </si>
  <si>
    <t>Carmel: Who Killed Maria Marta?</t>
  </si>
  <si>
    <t>Alejandro Hartmann</t>
  </si>
  <si>
    <t>s1738</t>
  </si>
  <si>
    <t>Paranormal</t>
  </si>
  <si>
    <t>Ahmed Amin, Razane Jammal, Ayah Samaha, Samaa Ibrahem, Roshdy El Shamy, Reem Abd El Kader</t>
  </si>
  <si>
    <t>s1741</t>
  </si>
  <si>
    <t>Love &amp; Anarchy</t>
  </si>
  <si>
    <t>Ida Engvoll, Bj√∂rn Mosten, Carla Sehn, Reine Brynolfsson, Gizem Erdogan, Bj√∂rn Kjellman, Ruben Lopez, Johannes Kuhnke, Elsa Agemalm Reiland, Benjamin Shaps, Disa √ñstrand, Ejke Blomberg, Lars V√§ringer</t>
  </si>
  <si>
    <t>s1747</t>
  </si>
  <si>
    <t>Can You Hear Me?</t>
  </si>
  <si>
    <t>M√©lissa B√©dard, √àve Landry, Florence Longpr√©</t>
  </si>
  <si>
    <t>s1749</t>
  </si>
  <si>
    <t>60 Days In</t>
  </si>
  <si>
    <t>s1751</t>
  </si>
  <si>
    <t>Dawson's Creek</t>
  </si>
  <si>
    <t>James Van Der Beek, Katie Holmes, Michelle Williams, Joshua Jackson, Kerr Smith, Meredith Monroe, Busy Philipps, Mary Beth Peil</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</si>
  <si>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</si>
  <si>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</si>
  <si>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</si>
  <si>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</si>
  <si>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</si>
  <si>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</si>
  <si>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</si>
  <si>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</si>
  <si>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</si>
  <si>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</si>
  <si>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</si>
  <si>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</si>
  <si>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</si>
  <si>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</si>
  <si>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</si>
  <si>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</si>
  <si>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</si>
  <si>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</si>
  <si>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</si>
  <si>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</si>
  <si>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</si>
  <si>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</si>
  <si>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s1766</t>
  </si>
  <si>
    <t>The Garfield Show</t>
  </si>
  <si>
    <t>Frank Welker, Wally Wingert, Gregg Berger</t>
  </si>
  <si>
    <t>s1767</t>
  </si>
  <si>
    <t>The Good Detective</t>
  </si>
  <si>
    <t>Son Hyun-joo, Jang Seung-jo, Lee Elijah, Oh Jung-se</t>
  </si>
  <si>
    <t>s1770</t>
  </si>
  <si>
    <t>Voice</t>
  </si>
  <si>
    <t>Jang Hyuk, Lee Ha-na, Baek Sung-hyun, Ye-sung, Son Eun-seo, Kwon Jae-hwan, Lee Ju-seung, Kim Jae-wook</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</si>
  <si>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</si>
  <si>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</si>
  <si>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</si>
  <si>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</si>
  <si>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s1774</t>
  </si>
  <si>
    <t>Zumbo's Just Desserts</t>
  </si>
  <si>
    <t>Adriano Zumbo, Rachel Khoo</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</si>
  <si>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</si>
  <si>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</si>
  <si>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</si>
  <si>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</si>
  <si>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</si>
  <si>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</si>
  <si>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</si>
  <si>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</si>
  <si>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</si>
  <si>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</si>
  <si>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</si>
  <si>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</si>
  <si>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</si>
  <si>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</si>
  <si>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</si>
  <si>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</si>
  <si>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</si>
  <si>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</si>
  <si>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s1795</t>
  </si>
  <si>
    <t>The Devil Punisher</t>
  </si>
  <si>
    <t>Chang Chin-jung, Chen Rong-hui</t>
  </si>
  <si>
    <t>Mike He, Ivy Shao, Anson Chen, Jane Chang, Roy Chang, Amanda Chou, Johnny Yang, Yin Chao-te, Tan Ai-Chen, Chen Bor-jeng, Dewi Chien</t>
  </si>
  <si>
    <t>International TV Shows, Romantic TV Shows, TV Mysteries</t>
  </si>
  <si>
    <t>s1800</t>
  </si>
  <si>
    <t>Barbarians</t>
  </si>
  <si>
    <t>Laurence Rupp, Jeanne Goursaud, David Sch√ºtter, Ronald Zehrfeld, Nicki von Tempelhoff, Bernhard Sch√ºtz, Eva Verena M√ºller, Sophie Rois, Gaetano Aronica, Nikolai Kinski, Jeremy Miliker</t>
  </si>
  <si>
    <t>s1801</t>
  </si>
  <si>
    <t>Move</t>
  </si>
  <si>
    <t>s1804</t>
  </si>
  <si>
    <t>Stolen Away</t>
  </si>
  <si>
    <t>Daniel Grao, Carolina Lapausa, Melani Olivares, Adriana Paz, Fernando Sol√≥rzano, Juan Carlos Messier, Jon Arias, Ver√≥nica Vel√°squez, David Trejos, Ana Maria Orozco</t>
  </si>
  <si>
    <t>s1805</t>
  </si>
  <si>
    <t>The Queen's Gambit</t>
  </si>
  <si>
    <t>Anya Taylor-Joy, Bill Camp, Marielle Heller, Thomas Brodie-Sangster, Moses Ingram, Harry Melling, Isla Johnston, Christiane Seidel, Rebecca Root, Chloe Pirrie, Jacob Fortune-Lloyd</t>
  </si>
  <si>
    <t>s1814</t>
  </si>
  <si>
    <t>My Next Guest Needs No Introduction With David Letterman</t>
  </si>
  <si>
    <t>President Barack Obama, George Clooney, Malala Yousafzai, Jay-Z, Tina Fey, Howard Stern, David Letterman</t>
  </si>
  <si>
    <t>s1829</t>
  </si>
  <si>
    <t>Unsolved Mysteries</t>
  </si>
  <si>
    <t>s1835</t>
  </si>
  <si>
    <t>Start-Up</t>
  </si>
  <si>
    <t>Bae Suzy, Nam Joo-hyuk, Kim Seon-ho, Kang Han-na, Kim Do-wan, Yu Su-bin, Stephanie Lee, Kim Hae-sook, Seo Yi-sook, Song Sun-mi</t>
  </si>
  <si>
    <t>s1838</t>
  </si>
  <si>
    <t>Grand Army</t>
  </si>
  <si>
    <t>Odessa A‚Äôzion, Odley Jean, Amir Bageria, Maliq Johnson, Amalia Yoo, Alphonso Romero Jones II, Thelonius Serrell-Freed, Anthony Ippolito, Brian Altemus</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</si>
  <si>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</si>
  <si>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</si>
  <si>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</si>
  <si>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s1841</t>
  </si>
  <si>
    <t>Someone Has to Die</t>
  </si>
  <si>
    <t>Carmen Maura, Cecilia Su√°rez, Ester Exp√≥sito, Ernesto Alterio, Alejandro Speitzer, Isaac Hern√°ndez, Carlos Cuevas, Mariola Fuentes, Pilar Castro, Juan Carlos Vellido, Eduardo Casanova, Manuel Mor√≥n, Javier Pereira</t>
  </si>
  <si>
    <t>s1842</t>
  </si>
  <si>
    <t>The Last Kids on Earth</t>
  </si>
  <si>
    <t>Nick Wolfhard, Charles Demers, Garland Whitt, Montse Hernandez, Brian Drummond, Giles Panton, Keith David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</si>
  <si>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</si>
  <si>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</si>
  <si>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</si>
  <si>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</si>
  <si>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</si>
  <si>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</si>
  <si>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s1852</t>
  </si>
  <si>
    <t>One on One</t>
  </si>
  <si>
    <t>Flex Alexander, Kyla Pratt, Kelly Perine, Sicily Johnson, Robert Ri'chard</t>
  </si>
  <si>
    <t>s1853</t>
  </si>
  <si>
    <t>Power Rangers Beast Morphers</t>
  </si>
  <si>
    <t>Rorrie D. Travis, Jazz Baduwalia, Jacqueline Scislowski, Abraham Rodr√≠guez, Teuila Blakely, Kristina Ho, Cosme Flores, Kevin Copeland</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</si>
  <si>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</si>
  <si>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</si>
  <si>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</si>
  <si>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</si>
  <si>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</si>
  <si>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</si>
  <si>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</si>
  <si>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s1865</t>
  </si>
  <si>
    <t>Kipo and the Age of Wonderbeasts</t>
  </si>
  <si>
    <t>Karen Fukuhara, Sydney Mikayla, Deon Cole, Coy Stewart, Dee Bradley Baker, Sterling K. Brown, Dan Stevens, Jake Green, Steve Blum</t>
  </si>
  <si>
    <t>s1869</t>
  </si>
  <si>
    <t>Deaf U</t>
  </si>
  <si>
    <t>s1874</t>
  </si>
  <si>
    <t>The Haunting of Bly Manor</t>
  </si>
  <si>
    <t>Victoria Pedretti, Oliver Jackson-Cohen, Henry Thomas, Amelia Eve, T'Nia Miller, Rahul Kohli, Tahirah Sharif, Amelie Bea Smith, Benjamin Evan Ainsworth</t>
  </si>
  <si>
    <t>s1876</t>
  </si>
  <si>
    <t>Do Do Sol Sol La La Sol</t>
  </si>
  <si>
    <t>Go A-ra, Lee Jae-wook, Kim Ju-hun, Ye Ji-won, Lee Soon-jae, Shin Eun-soo, Seo Yi-sook</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</si>
  <si>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</si>
  <si>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</si>
  <si>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</si>
  <si>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</si>
  <si>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</si>
  <si>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</si>
  <si>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s1881</t>
  </si>
  <si>
    <t>To the Lake</t>
  </si>
  <si>
    <t>Pavel Kostomarov</t>
  </si>
  <si>
    <t>Viktoriya Isakova, Kirill K√§ro, Aleksandr Robak, Natalya Zemtsova, Maryana Spivak, Yuri Kuznetsov, Eldar Kalimulin, Viktoriya Agalakova, Alexander Yatsenko, Saveliy Kudryashov</t>
  </si>
  <si>
    <t>s1886</t>
  </si>
  <si>
    <t>Bad Boy Billionaires: India</t>
  </si>
  <si>
    <t>s1890</t>
  </si>
  <si>
    <t>Pat a Pat Como</t>
  </si>
  <si>
    <t>s1891</t>
  </si>
  <si>
    <t>Qurious Como</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</si>
  <si>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</si>
  <si>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</si>
  <si>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</si>
  <si>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</si>
  <si>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</si>
  <si>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</si>
  <si>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</si>
  <si>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</si>
  <si>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</si>
  <si>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</si>
  <si>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</si>
  <si>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</si>
  <si>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</si>
  <si>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</si>
  <si>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</si>
  <si>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</si>
  <si>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</si>
  <si>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</si>
  <si>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</si>
  <si>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</si>
  <si>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</si>
  <si>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</si>
  <si>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</si>
  <si>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s1915</t>
  </si>
  <si>
    <t>Journey of an African Colony</t>
  </si>
  <si>
    <t>Olasupo Shasore</t>
  </si>
  <si>
    <t>s1916</t>
  </si>
  <si>
    <t>Oktoberfest: Beer &amp; Blood</t>
  </si>
  <si>
    <t>Mi≈°el Matiƒçeviƒá, Martina Gedeck, Klaus Steinbacher, Mercedes M√ºller, Maximilian Br√ºckner, Brigitte Hobmeier, Markus Krojer, Martin Feifel, Michael Kranz, Vladimir Burlakov</t>
  </si>
  <si>
    <t>s1918</t>
  </si>
  <si>
    <t>Secreto bien guardado</t>
  </si>
  <si>
    <t>Oriana Sabatini, Victorio D'Alessandro, Noem√≠ Frenkel, Mat√≠as Mayer, Paula Sartor, Agustina Palma, Graciela Tenenbaum, B√°rbara Lombardo</t>
  </si>
  <si>
    <t>s1919</t>
  </si>
  <si>
    <t>Sword Art Online</t>
  </si>
  <si>
    <t>Yoshitsugu Matsuoka, Haruka Tomatsu, Ayana Taketatsu, Kanae Ito, Rina Hidaka, Ayahi Takagaki, Hiroaki Hirata, Hiroki Yasumoto, Saori Hayami, Koichi Yamadera</t>
  </si>
  <si>
    <t>s1923</t>
  </si>
  <si>
    <t>The Parkers</t>
  </si>
  <si>
    <t>Mo'Nique, Countess Vaughn, Dorien Wilson, Jenna von O√ø, Ken Lawson, Yvette Wilson</t>
  </si>
  <si>
    <t>s1924</t>
  </si>
  <si>
    <t>The Unicorn</t>
  </si>
  <si>
    <t>Walton Goggins, Rob Corddry, Michaela Watkins, Omar Benson Miller, Maya Lynne Robinson, Ruby Jay, Makenzie Moss</t>
  </si>
  <si>
    <t>s1926</t>
  </si>
  <si>
    <t>You Cannot Hide</t>
  </si>
  <si>
    <t>Blanca Soto, Eduardo Noriega, Iv√°n S√°nchez, Maribel Verd√∫, Samantha Siqueiros, Peter Vives, Patricia Guirado, Jorge Bosch, Pere Ponce, Juan Caballero, Jordi Planas</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</si>
  <si>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</si>
  <si>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</si>
  <si>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</si>
  <si>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</si>
  <si>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</si>
  <si>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</si>
  <si>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</si>
  <si>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</si>
  <si>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</si>
  <si>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</si>
  <si>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</si>
  <si>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</si>
  <si>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</si>
  <si>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</si>
  <si>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</si>
  <si>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</si>
  <si>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</si>
  <si>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s1952</t>
  </si>
  <si>
    <t>A Perfect Crime</t>
  </si>
  <si>
    <t>s1953</t>
  </si>
  <si>
    <t>Mighty Little Bheem</t>
  </si>
  <si>
    <t>s1955</t>
  </si>
  <si>
    <t>Sneakerheads</t>
  </si>
  <si>
    <t>Allen Maldonado, Andrew Bachelor, Jearnest Corchado, Matthew Josten, Yaani King Mondschein, Justin Lee, Aja Evans</t>
  </si>
  <si>
    <t>s1956</t>
  </si>
  <si>
    <t>The School Nurse Files</t>
  </si>
  <si>
    <t>Jung Yu-mi, Nam Joo-hyuk</t>
  </si>
  <si>
    <t>s1959</t>
  </si>
  <si>
    <t>The Chef Show</t>
  </si>
  <si>
    <t>Jon Favreau, Roy Choi</t>
  </si>
  <si>
    <t>s1962</t>
  </si>
  <si>
    <t>The Playbook</t>
  </si>
  <si>
    <t>s1974</t>
  </si>
  <si>
    <t>Fukrey Boyzzz</t>
  </si>
  <si>
    <t>Viraaj Modgill, Jasleen Singh, Pooja Punjabi, Viswanathan Sridhar, Manish Bhavan, Suvela Sharma, Surabhi Pandey, Zeel Thakkar</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</si>
  <si>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</si>
  <si>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</si>
  <si>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</si>
  <si>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</si>
  <si>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</si>
  <si>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</si>
  <si>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</si>
  <si>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</si>
  <si>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t>
  </si>
  <si>
    <t>s1984</t>
  </si>
  <si>
    <t>Dragon's Dogma</t>
  </si>
  <si>
    <t>Greg Chun, Erica Mendez, Cristina Vee, David Lodge, Yuichi Nakamura, Nana Mizuki, Miyuki Sawashiro, Yuko Sanpei, Suzuko Mimori, Takayuki Sugo</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</si>
  <si>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</si>
  <si>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</si>
  <si>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</si>
  <si>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</si>
  <si>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</si>
  <si>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</si>
  <si>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</si>
  <si>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</si>
  <si>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</si>
  <si>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</si>
  <si>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</si>
  <si>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</si>
  <si>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s1994</t>
  </si>
  <si>
    <t>Signs</t>
  </si>
  <si>
    <t>Andrzej Konopka, Helena Sujecka, Piotr Trojan, Micha≈Ç Czernecki, Mariusz Ostrowski, Robert Gulaczyk, Miros≈Çaw Kropielnicki, Helena Englert, Paulina Ga≈ÇƒÖzka, Magdalena ≈πak</t>
  </si>
  <si>
    <t>s1995</t>
  </si>
  <si>
    <t>Sing On!</t>
  </si>
  <si>
    <t>Tituss Burgess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</si>
  <si>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</si>
  <si>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</si>
  <si>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</si>
  <si>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</si>
  <si>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s2003</t>
  </si>
  <si>
    <t>Taco Chronicles</t>
  </si>
  <si>
    <t>s2007</t>
  </si>
  <si>
    <t>Buddi</t>
  </si>
  <si>
    <t>Greta Jameson, Ralf Jameson, Clementine Laikin, Felix Laikin</t>
  </si>
  <si>
    <t>United Kingdom, China</t>
  </si>
  <si>
    <t>s2009</t>
  </si>
  <si>
    <t>Family Business</t>
  </si>
  <si>
    <t>Jonathan Cohen, G√©rard Darmon, Julia Piaton, Liliane Rov√®re, Olivier Rosemberg, Ali Marhyar, Lina El Arabi, Louise Coldefy, Enrico Macias, Val√©rie Damidot</t>
  </si>
  <si>
    <t>s2010</t>
  </si>
  <si>
    <t>Girlfriends</t>
  </si>
  <si>
    <t>Tracee Ellis Ross, Golden Brooks, Persia White, Jill Marie Jones, Reginald C. Hayes</t>
  </si>
  <si>
    <t>s2013</t>
  </si>
  <si>
    <t>The Barrier</t>
  </si>
  <si>
    <t>Unax Ugalde, Olivia Molina, Eleonora Wexler, Abel Folk, √Ångela Molina, Manu Fullola, Daniel Ib√°√±ez, Laura Quir√≥s, Nicol√°s Illoro, Bel√©n √âcija, Juan Blanco, Yaima Ramos</t>
  </si>
  <si>
    <t>s2014</t>
  </si>
  <si>
    <t>The Duchess</t>
  </si>
  <si>
    <t>Katherine Ryan, Rory Keenan, Katy Byrne, Doon Mackichan, Steen Raskopoulos, Michelle de Swarte, Sophie Fletcher</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</si>
  <si>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</si>
  <si>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</si>
  <si>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</si>
  <si>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</si>
  <si>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</si>
  <si>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</si>
  <si>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</si>
  <si>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s2033</t>
  </si>
  <si>
    <t>Get Organized with The Home Edit</t>
  </si>
  <si>
    <t>s2034</t>
  </si>
  <si>
    <t>La L√≠nea: Shadow of Narco</t>
  </si>
  <si>
    <t>Pepe Mora</t>
  </si>
  <si>
    <t>s2038</t>
  </si>
  <si>
    <t>Record of Youth</t>
  </si>
  <si>
    <t>Park Bo-gum, Park So-dam, Byeon Woo-seok, Ha Hee-ra, Shin Ae-ra, Han Jin-hee, Shin Dong-mi, Lee Chang-hoon, Kwon Soo-hyun, Cho Yu-jung, Park Su-young, Seo Sang-won, Lee Jae-won</t>
  </si>
  <si>
    <t>s2041</t>
  </si>
  <si>
    <t>Transformers: Cyberverse</t>
  </si>
  <si>
    <t>Sophia Isabella, Jeremy Levy, Jacob Tillman, Ryan Andes, Deanna McGovern, Dick Terhune</t>
  </si>
  <si>
    <t>s2043</t>
  </si>
  <si>
    <t>Cleverman</t>
  </si>
  <si>
    <t>Hunter Page-Lochard, Rob Collins, Deborah Mailman, Ryan Corr, Stef Dawson, Iain Glen, Frances O'Connor, Tasma Walton, Tony Briggs</t>
  </si>
  <si>
    <t>Australia, New Zealand, United States</t>
  </si>
  <si>
    <t>TV Dramas, TV Sci-Fi &amp; Fantasy, TV Thrillers</t>
  </si>
  <si>
    <t>s2045</t>
  </si>
  <si>
    <t>Away</t>
  </si>
  <si>
    <t>Hilary Swank, Josh Charles, Vivian Wu, Mark Ivanir, Ato Essandoh, Ray Panthaki, Talitha Eliana Bateman</t>
  </si>
  <si>
    <t>Romantic TV Shows, TV Dramas, TV Sci-Fi &amp; Fantasy</t>
  </si>
  <si>
    <t>s2048</t>
  </si>
  <si>
    <t>Spirit Riding Free: Riding Academy</t>
  </si>
  <si>
    <t>Amber Frank, Bailey Gambertoglio, Sydney Park, Darcy Rose Byrnes, Rhys Darby</t>
  </si>
  <si>
    <t>s2054</t>
  </si>
  <si>
    <t>Young Wallander</t>
  </si>
  <si>
    <t>Adam P√•lsson, Richard Dillane, Leanne Best, Ellise Chappell</t>
  </si>
  <si>
    <t>s2055</t>
  </si>
  <si>
    <t>Chef's Table: BBQ</t>
  </si>
  <si>
    <t>s2059</t>
  </si>
  <si>
    <t>The Witcher: A Look Inside the Episodes</t>
  </si>
  <si>
    <t>Henry Cavill, Anya Chalotra, Freya Allan, Lauren Schmidt Hissrich, Eamon Farren, Mimi Ndiweni, MyAnna Buring, Joey Batey, Adam Levy, Jodhi May</t>
  </si>
  <si>
    <t>Docuseries, TV Sci-Fi &amp; Fantasy</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</si>
  <si>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</si>
  <si>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</si>
  <si>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</si>
  <si>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s2064</t>
  </si>
  <si>
    <t>Bookmarks</t>
  </si>
  <si>
    <t>Marley Dias</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</si>
  <si>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</si>
  <si>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</si>
  <si>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</si>
  <si>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s2067</t>
  </si>
  <si>
    <t>Erased</t>
  </si>
  <si>
    <t>Tao Tsuchiya, Shinnosuke Mitsushima, Aoi Yuki, Chinatsu Akasaki, Yo Taichi, Akari Kito, Ayaka Nanase, Yukitoshi Kikuchi, Takahiro Mizushima, Minami Takayama, Mitsuru Miyamoto</t>
  </si>
  <si>
    <t>s2069</t>
  </si>
  <si>
    <t>Felipe Esparza: Bad Decisions</t>
  </si>
  <si>
    <t>s2070</t>
  </si>
  <si>
    <t>H</t>
  </si>
  <si>
    <t>Jamel Debbouze, √âric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</si>
  <si>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</si>
  <si>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</si>
  <si>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</si>
  <si>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</si>
  <si>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s2074</t>
  </si>
  <si>
    <t>Sister, Sister</t>
  </si>
  <si>
    <t>Tia Mowry-Hardrict, Jack√©e Harry, Tamera Mowry-Housley, Tim Reid, Marques Houston, RonReaco Lee, Deon Richmond</t>
  </si>
  <si>
    <t>s2079</t>
  </si>
  <si>
    <t>The Promised Neverland</t>
  </si>
  <si>
    <t>Sumire Morohoshi, Maaya Uchida, Mariya Ise, Yuhko Kaida, Nao Fujita, Shinei Ueki, Lynn, Hiyori Kono, Shizuka Ishigami, Ai Kayano, Mari Hino, Yuko Mori, Ari Ozawa</t>
  </si>
  <si>
    <t>s2081</t>
  </si>
  <si>
    <t>Thomas and Friends</t>
  </si>
  <si>
    <t>Greg Tiernan</t>
  </si>
  <si>
    <t>Michael Angelis, Ben Small, Keith Wickham, Kerry Shale</t>
  </si>
  <si>
    <t>British TV Shows, Classic &amp; Cult TV, Kids' TV</t>
  </si>
  <si>
    <t>s2086</t>
  </si>
  <si>
    <t>I AM A KILLER: RELEASED</t>
  </si>
  <si>
    <t>s2087</t>
  </si>
  <si>
    <t>Masaba Masaba</t>
  </si>
  <si>
    <t>Masaba Gupta, Neena Gupta, Neil Bhoopalam, Rytasha Rathore, Smaran Sahu, Nayan Shukla, Pooja Bedi, Satyadeep Misra</t>
  </si>
  <si>
    <t>s2090</t>
  </si>
  <si>
    <t>Aggretsuko</t>
  </si>
  <si>
    <t>Kaolip, Komegumi Koiwasaki, Maki Tsuruta, Sohta Arai, Rina Inoue, Shingo Kato, Yuki Takahashi</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</si>
  <si>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</si>
  <si>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</si>
  <si>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</si>
  <si>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s2097</t>
  </si>
  <si>
    <t>Million Dollar Beach House</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</si>
  <si>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</si>
  <si>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</si>
  <si>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</si>
  <si>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</si>
  <si>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</si>
  <si>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</si>
  <si>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s2102</t>
  </si>
  <si>
    <t>Baewatch: Parental Guidance</t>
  </si>
  <si>
    <t>British TV Shows, Reality TV, Romantic TV Shows</t>
  </si>
  <si>
    <t>s2103</t>
  </si>
  <si>
    <t>Ojos in d' House</t>
  </si>
  <si>
    <t>Najite Dede, Jude Chukwuka, Taiwo Arimoro, Odenike Odetola, Funmi Eko, Keppy Ekpenyong</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</si>
  <si>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</si>
  <si>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</si>
  <si>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</si>
  <si>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</si>
  <si>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</si>
  <si>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</si>
  <si>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s2109</t>
  </si>
  <si>
    <t>Goedam</t>
  </si>
  <si>
    <t>Hong Won-ki</t>
  </si>
  <si>
    <t>SEOLA, Lee Hyun-joo, Song Chae-yun, Han Ga-rim, Shim So-young</t>
  </si>
  <si>
    <t>s2113</t>
  </si>
  <si>
    <t>DeMarcus Family Rules</t>
  </si>
  <si>
    <t>s2114</t>
  </si>
  <si>
    <t>High Score</t>
  </si>
  <si>
    <t>s2119</t>
  </si>
  <si>
    <t>Glitch Techs</t>
  </si>
  <si>
    <t>Ricardo Hurtado, Monica Ray, Luke Youngblood, Scott Kreamer, Dan Milano, Gunnar Sizemore, Zehra Fazal, Sandeep Parikh</t>
  </si>
  <si>
    <t>s2123</t>
  </si>
  <si>
    <t>Stranger</t>
  </si>
  <si>
    <t>Seung-woo Cho, Doona Bae, Joon-hyuk Lee, Kyeong-yeong Lee, Jae-myung Yoo, Hye-sun Shin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</si>
  <si>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</si>
  <si>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</si>
  <si>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</si>
  <si>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</si>
  <si>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</si>
  <si>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Bj√∏rnlund, Lise Baastrup, Nikolaj Groth, Ellen Hillings√∏,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</si>
  <si>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</si>
  <si>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</si>
  <si>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</si>
  <si>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s2128</t>
  </si>
  <si>
    <t>Jo√£o Miguel, Bianca Comparato, Michel Gomes, Rodolfo Valente, Vaneza Oliveira, Rafael Lozano, Viviane Porto, Mel Fronckowiak, Sergio Mamberti, Zez√© Motta, Celso Frateschi</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</si>
  <si>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</si>
  <si>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</si>
  <si>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</si>
  <si>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</si>
  <si>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</si>
  <si>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Andr√©s Parra, Christian Tappan, Marcela Benjumea, Juan Sebasti√°n Calero, Waldo Urrego, Rodrigo Jerez, Katherine V√©lez, Paula Casta√±o, Pedro Su√°rez, √âdgar Vittorino, Rams√©s Ramos, Juan Pablo Barrag√°n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</si>
  <si>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</si>
  <si>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</si>
  <si>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</si>
  <si>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</si>
  <si>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</si>
  <si>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</si>
  <si>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s2141</t>
  </si>
  <si>
    <t>(Un)Well</t>
  </si>
  <si>
    <t>s2145</t>
  </si>
  <si>
    <t>GAME ON: A Comedy Crossover Event</t>
  </si>
  <si>
    <t>Loretta Devine, Tia Mowry-Hardrict, Anthony Alabi, Paul Wight, Allison Munn, Gabriel Iglesias, Sherri Shepherd, Paulina Ch√°vez, Jencarlos Canela</t>
  </si>
  <si>
    <t>s2146</t>
  </si>
  <si>
    <t>Terrace House: Tokyo 2019-2020</t>
  </si>
  <si>
    <t>s2149</t>
  </si>
  <si>
    <t>The Governor</t>
  </si>
  <si>
    <t>Caroline Chikezie, Bimbo Manuel, Lord Frank, Edmond Enaibe, Taiwo Obileye, Jude Chukwuka, Kunle Coker, Paul Christian Chukwudi, Samuel Abiola Robinson, Simi Adejumo, Ani Iyoho</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</si>
  <si>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</si>
  <si>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</si>
  <si>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</si>
  <si>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s2153</t>
  </si>
  <si>
    <t>Selling Sunset</t>
  </si>
  <si>
    <t>s2154</t>
  </si>
  <si>
    <t>Sing On! Germany</t>
  </si>
  <si>
    <t>Palina Rojinski</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</si>
  <si>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</si>
  <si>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</si>
  <si>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</si>
  <si>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</si>
  <si>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</si>
  <si>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</si>
  <si>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</si>
  <si>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</si>
  <si>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</si>
  <si>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</si>
  <si>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</si>
  <si>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s2163</t>
  </si>
  <si>
    <t>The Rain</t>
  </si>
  <si>
    <t>Alba August, Lucas Lynggaard T√∏nnesen, Mikkel Boe F√∏lsgaard, Lukas L√∏kken, Jessica Dinnage, Sonny Lindberg, Angela Bundalovic, Lars Simonsen</t>
  </si>
  <si>
    <t>s2166</t>
  </si>
  <si>
    <t>World's Most Wanted</t>
  </si>
  <si>
    <t>s2169</t>
  </si>
  <si>
    <t>Mystery Lab</t>
  </si>
  <si>
    <t>Felipe Castanhari, Lilian Regina, Bruno Miranda, Guilherme Briggs</t>
  </si>
  <si>
    <t>s2171</t>
  </si>
  <si>
    <t>Immigration Nation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</si>
  <si>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</si>
  <si>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</si>
  <si>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</si>
  <si>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</si>
  <si>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</si>
  <si>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</si>
  <si>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</si>
  <si>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</si>
  <si>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</si>
  <si>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</si>
  <si>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</si>
  <si>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</si>
  <si>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</si>
  <si>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</si>
  <si>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</si>
  <si>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</si>
  <si>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</si>
  <si>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</si>
  <si>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</si>
  <si>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s2185</t>
  </si>
  <si>
    <t>Get Even</t>
  </si>
  <si>
    <t>Kim Adis, Mia McKenna-Bruce, Bethany Antonia, Jessica Alexander</t>
  </si>
  <si>
    <t>s2190</t>
  </si>
  <si>
    <t>Sugar Rush</t>
  </si>
  <si>
    <t>Candace Nelson, Adriano Zumbo, Hunter March</t>
  </si>
  <si>
    <t>s2191</t>
  </si>
  <si>
    <t>The Umbrella Academy</t>
  </si>
  <si>
    <t>TV Action &amp; Adventure, TV Mysteries, TV Sci-Fi &amp; Fantasy</t>
  </si>
  <si>
    <t>s2193</t>
  </si>
  <si>
    <t>Transformers: War For Cybertron Trilogy</t>
  </si>
  <si>
    <t>Jake Foushee, Jason Marnocha, Linsay Rousseau, Joe Zieja, Frank Todaro, Bill Rogers, Keith Silverstein, Edward Bosco</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</si>
  <si>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</si>
  <si>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</si>
  <si>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</si>
  <si>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</si>
  <si>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s2202</t>
  </si>
  <si>
    <t>Last Chance U</t>
  </si>
  <si>
    <t>John Franklin III, DJ Law, Buddy Stephens, Brittany Wagner, Ronald Ollie</t>
  </si>
  <si>
    <t>s2204</t>
  </si>
  <si>
    <t>Shameless (U.S.)</t>
  </si>
  <si>
    <t>William H. Macy, Emmy Rossum, Justin Chatwin, Cameron Monaghan, Jeremy Allen White, Shanola Hampton, Steve Howey, Ethan Cutkosky, Emma Kenney, Laura Wiggins, Joan Cusack</t>
  </si>
  <si>
    <t>s2213</t>
  </si>
  <si>
    <t>Sing On! Spain</t>
  </si>
  <si>
    <t>Ricky Merino</t>
  </si>
  <si>
    <t>s2215</t>
  </si>
  <si>
    <t>Sinatra: All or Nothing at All</t>
  </si>
  <si>
    <t>Alex Gibney</t>
  </si>
  <si>
    <t>s2218</t>
  </si>
  <si>
    <t>Fear City: New York vs The Mafia</t>
  </si>
  <si>
    <t>s2219</t>
  </si>
  <si>
    <t>Norsemen</t>
  </si>
  <si>
    <t>K√•re Conradi, Silje Torp, Nils J√∏rgen Kaalstad, Marian Saastad Ottesen, Trond Fausa, Kristine Riis, Jon √òigarden, Henrik Mestad, √òystein Martinsen, Mikkel Bratt Silset, Mads J√∏rgensen, Nikis Theophilakis</t>
  </si>
  <si>
    <t>s2223</t>
  </si>
  <si>
    <t>Street Food: Latin America</t>
  </si>
  <si>
    <t>s2224</t>
  </si>
  <si>
    <t>Killer Women with Piers Morgan</t>
  </si>
  <si>
    <t>Piers Morgan</t>
  </si>
  <si>
    <t>s2226</t>
  </si>
  <si>
    <t>Gigantosaurus</t>
  </si>
  <si>
    <t>s2227</t>
  </si>
  <si>
    <t>Single Wives</t>
  </si>
  <si>
    <t>Fifi Box, Matthew Hussey</t>
  </si>
  <si>
    <t>s2228</t>
  </si>
  <si>
    <t>Cursed</t>
  </si>
  <si>
    <t>Katherine Langford, Devon Terrell, Gustaf Skarsg√•rd, Daniel Sharman, Sebastian Armesto, Lily Newmark, Shalom Brune-Franklin, Matt Stokoe, Bella Dayne, Peter Mullan, Emily Coates</t>
  </si>
  <si>
    <t>United Kingdom, Australia</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</si>
  <si>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</si>
  <si>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</si>
  <si>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</si>
  <si>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</si>
  <si>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</si>
  <si>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Thom√°s Aquino, Luana Nastas, Esther Tinman, Kevin Vechiatto, Grace Pass√¥, Bianca Byington, Bruno Garcia, Fl√°vio Tolezani, Carolina del Carmen Peleritti</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</si>
  <si>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</si>
  <si>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</si>
  <si>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</si>
  <si>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s2238</t>
  </si>
  <si>
    <t>Skin Decision: Before and After</t>
  </si>
  <si>
    <t>Reality TV, Science &amp; Nature TV</t>
  </si>
  <si>
    <t>s2239</t>
  </si>
  <si>
    <t>Sunny Bunnies</t>
  </si>
  <si>
    <t>Svetlana Tsimokhina, Dmitri Davidovich</t>
  </si>
  <si>
    <t>Belarus</t>
  </si>
  <si>
    <t>s2242</t>
  </si>
  <si>
    <t>The Business of Drugs</t>
  </si>
  <si>
    <t>Amaryllis Fox</t>
  </si>
  <si>
    <t>s2246</t>
  </si>
  <si>
    <t>Dating Around: Brazil</t>
  </si>
  <si>
    <t>Cassia Dian</t>
  </si>
  <si>
    <t>s2247</t>
  </si>
  <si>
    <t>Down to Earth with Zac Efron</t>
  </si>
  <si>
    <t>Zac Efron, Darin Olien</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</si>
  <si>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</si>
  <si>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</si>
  <si>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</si>
  <si>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</si>
  <si>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</si>
  <si>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</si>
  <si>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</si>
  <si>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</si>
  <si>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s2254</t>
  </si>
  <si>
    <t>Japan Sinks: 2020</t>
  </si>
  <si>
    <t>Reina Ueda, Tomo Muranaka, Yuko Sasaki, Masaki Terasoma, Hiroyuki Yoshino, Kensho Ono</t>
  </si>
  <si>
    <t>s2255</t>
  </si>
  <si>
    <t>The Protector</t>
  </si>
  <si>
    <t>√áaƒüatay Ulusoy, Ay√ßa Ay≈üin Turan, Hazar Erg√º√ßl√º, Okan Yalabƒ±k, Mehmet Kurtulu≈ü, Yurdaer Okur</t>
  </si>
  <si>
    <t>International TV Shows, Romantic TV Shows, TV Action &amp; Adventure</t>
  </si>
  <si>
    <t>s2256</t>
  </si>
  <si>
    <t>Was It Love?</t>
  </si>
  <si>
    <t>Song Ji-hyo, Son Ho-jun, Song Jong-ho, Koo Ja-sung, Kim Min-jun, Kim Da-som, Kim Mee-kyung, Um Chae-young, Kim Young-ah, Kim Byung-choon</t>
  </si>
  <si>
    <t>s2259</t>
  </si>
  <si>
    <t>Stateless</t>
  </si>
  <si>
    <t>Yvonne Strahovski, Jai Courtney, Cate Blanchett, Asher Keddie, Fayssal Bazzi, Dominic West</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</si>
  <si>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</si>
  <si>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</si>
  <si>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</si>
  <si>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</si>
  <si>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s2293</t>
  </si>
  <si>
    <t>Little Singham</t>
  </si>
  <si>
    <t>Swapnil Kumari, Jigna Bhardwaj, Sonal Kaushal, Neshma Chemburkar, Ganesh Divekar, Shaily Dube, Saumya Daan, Anamaya Verma, Parminder Ghumman, Pawan Kalra</t>
  </si>
  <si>
    <t>s2294</t>
  </si>
  <si>
    <t>Cable Girls</t>
  </si>
  <si>
    <t>Blanca Su√°rez, Nadia de Santiago, Ana Fern√°ndez, Maggie Civantos, Ana Polvorosa, Yon Gonz√°lez, Marti√±o Rivas, Nico Romero, Borja Luna, Sergio Mur, Concha Velasco, Antonio Vel√°zquez, Ernesto Alterio, Ira del R√≠o, Angela Cremonte, Andrea Carballo</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</si>
  <si>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</si>
  <si>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</si>
  <si>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</si>
  <si>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</si>
  <si>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</si>
  <si>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</si>
  <si>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</si>
  <si>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</si>
  <si>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s2302</t>
  </si>
  <si>
    <t>Supermarket Sweep</t>
  </si>
  <si>
    <t>s2304</t>
  </si>
  <si>
    <t>Warrior Nun</t>
  </si>
  <si>
    <t>Alba Baptista, Toya Turner, Lorena Andrea, Kristina Tonteri-Young, Trist√°n Ulloa</t>
  </si>
  <si>
    <t>s2306</t>
  </si>
  <si>
    <t>21 Again</t>
  </si>
  <si>
    <t>Laura Morgan</t>
  </si>
  <si>
    <t>s2307</t>
  </si>
  <si>
    <t>A Touch of Green</t>
  </si>
  <si>
    <t>Weber Yang, Cheryl Yang, Tien Hsin, Gabriel Lan, Wu Kang-jen, Cindy Lien, Wen Chen-ling, Hans Chung</t>
  </si>
  <si>
    <t>s2308</t>
  </si>
  <si>
    <t>Abby Hatcher</t>
  </si>
  <si>
    <t>Macy Drouin, Wyatt White, Paul Sun-Hyung Lee, Michela Luci, Christian Dal Dosso, Laaibah Alvi, Leo Orgil</t>
  </si>
  <si>
    <t>s2314</t>
  </si>
  <si>
    <t>Say I Do</t>
  </si>
  <si>
    <t>Jeremiah Brent, Thai Nguyen, Gabriele Bertaccini</t>
  </si>
  <si>
    <t>s2319</t>
  </si>
  <si>
    <t>Trotro</t>
  </si>
  <si>
    <t>s2321</t>
  </si>
  <si>
    <t>BNA</t>
  </si>
  <si>
    <t>Sumire Morohoshi, Yoshimasa Hosoya, Maria Naganawa, Kaito Ishikawa, Gara Takashima, Michiyo Murase</t>
  </si>
  <si>
    <t>s2323</t>
  </si>
  <si>
    <t>Homemade</t>
  </si>
  <si>
    <t>Chile, Italy</t>
  </si>
  <si>
    <t>s2328</t>
  </si>
  <si>
    <t>Dark</t>
  </si>
  <si>
    <t>Louis Hofmann, Oliver Masucci, J√∂rdis Triebel, Maja Sch√∂ne, Karoline Eichhorn, Sebastian Rudolph, Anatole Taubman, Mark Waschke, Stephan Kampwirth, Anne Ratte-Polle, Andreas Pietschmann, Lisa Vicari, Michael Mendl, Angela Winkler</t>
  </si>
  <si>
    <t>s2330</t>
  </si>
  <si>
    <t>All For Love</t>
  </si>
  <si>
    <t>Ana Mar√≠a Estupi√±√°n, Carlos Torres, Yuri Vargas, Jim Mu√±oz, Julio S√°nchez C√≥ccaro, Alina Lozano, Valeria G√°lviz, Juan Mill√°n, Juan del R√≠o, Mario Duarte</t>
  </si>
  <si>
    <t>s2332</t>
  </si>
  <si>
    <t>Home Game</t>
  </si>
  <si>
    <t>s2338</t>
  </si>
  <si>
    <t>Twogether</t>
  </si>
  <si>
    <t>Lee Seung-gi, Jasper Liu</t>
  </si>
  <si>
    <t>International TV Shows, Korean TV Shows, Reality TV</t>
  </si>
  <si>
    <t>s2344</t>
  </si>
  <si>
    <t>Crazy Delicious</t>
  </si>
  <si>
    <t>Jayde Adams, Carla Hall, Heston Blumenthal, Niklas Ekstedt</t>
  </si>
  <si>
    <t>s2347</t>
  </si>
  <si>
    <t>Roswell, New Mexico</t>
  </si>
  <si>
    <t>Jeanine Mason, Nathan Parsons, Michael Vlamis, Lily Cowles, Tyler Blackburn, Heather Hemmens, Michael Trevino, Trevor St. John</t>
  </si>
  <si>
    <t>Classic &amp; Cult TV, TV Dramas, TV Sci-Fi &amp; Fantasy</t>
  </si>
  <si>
    <t>s2350</t>
  </si>
  <si>
    <t>It's Okay to Not Be Okay</t>
  </si>
  <si>
    <t>Kim Soo-hyun, Seo Yea-ji, Oh Jung-se, Park Gyu-young, Kim Ju-hun, Kim Chang-wan, Kim Mee-kyung, Kang Ki-doong, Jang Young-nam</t>
  </si>
  <si>
    <t>s2353</t>
  </si>
  <si>
    <t>Babies</t>
  </si>
  <si>
    <t>s2358</t>
  </si>
  <si>
    <t>Floor Is Lava</t>
  </si>
  <si>
    <t>Rutledge Wood</t>
  </si>
  <si>
    <t>s2360</t>
  </si>
  <si>
    <t>Most Beautiful Thing</t>
  </si>
  <si>
    <t>Maria Casadevall, Pathy Dejesus, Fernanda Vasconcellos, Mel Lisboa, Leandro Lima, √çcaro Silva, Gustavo Vaz, Alexandre Cioletti, Gustavo Machado</t>
  </si>
  <si>
    <t>s2363</t>
  </si>
  <si>
    <t>The Politician</t>
  </si>
  <si>
    <t>Ben Platt, Gwyneth Paltrow, Jessica Lange, Zoey Deutch, Lucy Boynton, Bob Balaban, David Corenswet, Julia Schlaepfer, Laura Dreyfuss, Theo Germaine, Rahne Jones, Benjamin Barrett</t>
  </si>
  <si>
    <t>s2379</t>
  </si>
  <si>
    <t>The Order</t>
  </si>
  <si>
    <t>Jake Manley, Sarah Grey, Max Martini, Matt Frewer, Adam DiMarco, Katharine Isabelle, Louriza Tronco, Aaron Hale, Devery Jacobs, Thomas Elms, Dylan Playfair, Ian Tracey, Sam Trammell</t>
  </si>
  <si>
    <t>s2384</t>
  </si>
  <si>
    <t>The Chase</t>
  </si>
  <si>
    <t>Brooke Burns, Mark Labbett</t>
  </si>
  <si>
    <t>s2389</t>
  </si>
  <si>
    <t>Alexa &amp; Katie</t>
  </si>
  <si>
    <t>Paris Berelc, Isabel May, Tiffani Thiessen, Emery Kelly, Jolie Jenkins, Kerri Medders, Finn Carr, Eddie Shin</t>
  </si>
  <si>
    <t>s2391</t>
  </si>
  <si>
    <t>How to Get Away with Murder</t>
  </si>
  <si>
    <t>Viola Davis, Billy Brown, Alfred Enoch, Jack Falahee, Katie Findlay, Aja Naomi King, Matt McGorry, Karla Souza, Charlie Weber, Liza Weil</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</si>
  <si>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</si>
  <si>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</si>
  <si>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</si>
  <si>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</si>
  <si>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</si>
  <si>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</si>
  <si>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</si>
  <si>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</si>
  <si>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Br√ºhl, Frank Elstner</t>
  </si>
  <si>
    <t>s2400</t>
  </si>
  <si>
    <t>ONE PIECE</t>
  </si>
  <si>
    <t>Mayumi Tanaka, Akemi Okamura, Kazuya Nakai, Kappei Yamaguchi, Hiroaki Hirata, Ikue Otani, Yuriko Yamaguchi, Kazuki Yao, Cho</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</si>
  <si>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</si>
  <si>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</si>
  <si>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</si>
  <si>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s2402</t>
  </si>
  <si>
    <t>The Woods</t>
  </si>
  <si>
    <t>Grzegorz Damiƒôcki, Agnieszka Grochowska, Hubert Mi≈Çkowski, Wiktoria Filus, Jacek Koman, Krzysztof Zarzecki, Ewa Skibi≈Ñska, Martyna Byczkowska, Roman Gancarczyk, Adam Wietrzy≈Ñski</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</si>
  <si>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</si>
  <si>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</si>
  <si>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</si>
  <si>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</si>
  <si>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</si>
  <si>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</si>
  <si>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</si>
  <si>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</si>
  <si>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s2409</t>
  </si>
  <si>
    <t>My Mister</t>
  </si>
  <si>
    <t>Lee Sun-kyun, Lee Ji-eun (IU), Go Du-sim, Park Ho-san, Song Sae-byeok, Kim Young-min</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</si>
  <si>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</si>
  <si>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</si>
  <si>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</si>
  <si>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s2416</t>
  </si>
  <si>
    <t>Queen of the South</t>
  </si>
  <si>
    <t>Alice Braga, Veronica Falc√≥n, Justina Machado, Peter Gadiot, Hemky Madera, Gerardo Taracena</t>
  </si>
  <si>
    <t>United States, Mexico, Spain, Malta</t>
  </si>
  <si>
    <t>Crime TV Shows, TV Action &amp; Adventure, TV Dramas</t>
  </si>
  <si>
    <t>s2418</t>
  </si>
  <si>
    <t>13 Reasons Why</t>
  </si>
  <si>
    <t>Dylan Minnette, Katherine Langford, Kate Walsh, Derek Luke, Brian d'Arcy James, Alisha Boe, Christian Navarro, Miles Heizer, Ross Butler, Devin Druid, Michele Selene Ang, Steven Silver, Amy Hargreaves</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</si>
  <si>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</si>
  <si>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</si>
  <si>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</si>
  <si>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</si>
  <si>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</si>
  <si>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</si>
  <si>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</si>
  <si>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t>
  </si>
  <si>
    <t>Classic &amp; Cult TV, TV Action &amp; Adventure, TV Horror</t>
  </si>
  <si>
    <t>s2427</t>
  </si>
  <si>
    <t>BAKI</t>
  </si>
  <si>
    <t>Nobunaga Shimazaki, Takayuki Sugo, Bin Shimada, Rikiya Koyama, Takuya Eguchi, Banjo Ginga, Takehito Koyasu, Kenjiro Tsuda, Chafurin, Issei Futamata, Mugihito, Yoshihisa Kawahara, Sora Amamiya, Toru Furuya</t>
  </si>
  <si>
    <t>s2433</t>
  </si>
  <si>
    <t>Alone</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</si>
  <si>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</si>
  <si>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</si>
  <si>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</si>
  <si>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s2448</t>
  </si>
  <si>
    <t>Dear My Friends</t>
  </si>
  <si>
    <t>Shin Gu, Kim Yeong-ok, Kim Hye-ja, Na Mun-hee, Ju Hyun, Youn Yuh-jung, Park Won-suk, Go Du-sim, Ko Hyun-jung</t>
  </si>
  <si>
    <t>International TV Shows, Korean TV Shows, TV Dramas</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</si>
  <si>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</si>
  <si>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</si>
  <si>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</si>
  <si>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</si>
  <si>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</si>
  <si>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</si>
  <si>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s2453</t>
  </si>
  <si>
    <t>My Shy Boss</t>
  </si>
  <si>
    <t>Yeon Woo-jin, Park Hye-su, Yoon Bak, Gong Seung-yeon</t>
  </si>
  <si>
    <t>s2454</t>
  </si>
  <si>
    <t>Revolutionary Love</t>
  </si>
  <si>
    <t>Choi Si-won, Kang So-ra, Gong Myoung</t>
  </si>
  <si>
    <t>s2460</t>
  </si>
  <si>
    <t>Space Force</t>
  </si>
  <si>
    <t>Steve Carell, John Malkovich, Ben Schwartz, Diana Silvers, Tawny Newsome, Jimmy O. Yang, Don Lake, Lisa Kudrow, Fred Willard, Spencer House, Owen Daniels, Hector Duran, Chris Gethard, Aparna Nancherla</t>
  </si>
  <si>
    <t>s2462</t>
  </si>
  <si>
    <t>Can't Cope, Won't Cope</t>
  </si>
  <si>
    <t>Se√°na Kerslake, Nika McGuigan, Sheila Moylette, Muiris Crowley, Steve Blount, Amy Huberman, Laurence O'Fuarain, Se√°n √ìg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</si>
  <si>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</si>
  <si>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</si>
  <si>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</si>
  <si>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s2467</t>
  </si>
  <si>
    <t>Mako Mermaids: An H2O Adventure</t>
  </si>
  <si>
    <t>Lucy Fry, Ivy Latimer, Amy Ruffle, Chai Romruen, Isabel Durant, Allie Bertram, Linda Ngo, Gemma Forsyth, Dominic Deutscher, Kerith Atkinson, Rowan Hills, Brooke Nichole Lee</t>
  </si>
  <si>
    <t>s2471</t>
  </si>
  <si>
    <t>Supergirl</t>
  </si>
  <si>
    <t>Jesse Warn</t>
  </si>
  <si>
    <t>Melissa Benoist, Mehcad Brooks, Chyler Leigh, Jeremy Jordan, David Harewood, Calista Flockhart, Emma Tremblay, Adrian Pasdar, Katie McGrath, David St. Louis, Odette Annable, Floriana Lima, Erica Durance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</si>
  <si>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</si>
  <si>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</si>
  <si>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</si>
  <si>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</si>
  <si>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</si>
  <si>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</si>
  <si>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</si>
  <si>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s2477</t>
  </si>
  <si>
    <t>History 101</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</si>
  <si>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</si>
  <si>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</si>
  <si>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</si>
  <si>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</si>
  <si>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s2487</t>
  </si>
  <si>
    <t>Mystic Pop-up Bar</t>
  </si>
  <si>
    <t>Hwang Jung-eum, Yook Sung-jae, Choi Won-young, Lee Jun-hyeok, Jeong Da-eun, Na In-woo, Yeom Hye-ran, Park Eun-hye, Park Si-eun, Song Geon-hee, Kim Hee-jung, Ahn Tae-hwan</t>
  </si>
  <si>
    <t>s2496</t>
  </si>
  <si>
    <t>Especial 20 a√±os F√∫tbol de Primera</t>
  </si>
  <si>
    <t>s2500</t>
  </si>
  <si>
    <t>The Queen and the Conqueror</t>
  </si>
  <si>
    <t>Essined Aponte, Emmanuel Esparza, Kepa Amuchastegui, Manuel Navarro, Aroha Hafez, Ilenia Antonini, Alejandro Rodr√≠guez, Cristina Warner, Juliette Arrieta, Fernando Campo, Camilo Jim√©nez, Jairo Camargo, Adelaida Buscato</t>
  </si>
  <si>
    <t>s2508</t>
  </si>
  <si>
    <t>Patton Oswalt: I Love Everything</t>
  </si>
  <si>
    <t>Patton Oswalt, Bob Rubin</t>
  </si>
  <si>
    <t>s2509</t>
  </si>
  <si>
    <t>Sweet Magnolias</t>
  </si>
  <si>
    <t>JoAnna Garcia Swisher, Brooke Elliott, Heather Headley, Chris Klein, Justin Bruening, Logan Allen, Anneliese Judge, Carson Rowland, Jamie Lynn Spears, Dion Johnstone</t>
  </si>
  <si>
    <t>s2515</t>
  </si>
  <si>
    <t>The Big Flower Fight</t>
  </si>
  <si>
    <t>Natasia Demetriou, Vic Reeves, Kristen Griffith-Vanderyacht</t>
  </si>
  <si>
    <t>s2516</t>
  </si>
  <si>
    <t>Patriot Act with Hasan Minhaj</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</si>
  <si>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</si>
  <si>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</si>
  <si>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</si>
  <si>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</si>
  <si>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</si>
  <si>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</si>
  <si>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</si>
  <si>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</si>
  <si>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</si>
  <si>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</si>
  <si>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</si>
  <si>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s2523</t>
  </si>
  <si>
    <t>Inhuman Resources</t>
  </si>
  <si>
    <t>Eric Cantona, Suzanne Cl√©ment, Alex Lutz, Gustave Kervern, Alice de Lencquesaing, Louise Coldefy, Nicolas Martinez, Adama Niane</t>
  </si>
  <si>
    <t>s2524</t>
  </si>
  <si>
    <t>Madam Secretary</t>
  </si>
  <si>
    <t>T√©a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</si>
  <si>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</si>
  <si>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</si>
  <si>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</si>
  <si>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</si>
  <si>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</si>
  <si>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</si>
  <si>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</si>
  <si>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</si>
  <si>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</si>
  <si>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</si>
  <si>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</si>
  <si>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</si>
  <si>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</si>
  <si>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</si>
  <si>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</si>
  <si>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</si>
  <si>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</si>
  <si>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</si>
  <si>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</si>
  <si>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</si>
  <si>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</si>
  <si>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</si>
  <si>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</si>
  <si>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Bel√©n L√≥pez, Barry Ward, Tom Rhys Harries</t>
  </si>
  <si>
    <t>United Kingdom, Spain</t>
  </si>
  <si>
    <t>s2543</t>
  </si>
  <si>
    <t>True: Terrific Tales</t>
  </si>
  <si>
    <t>s2547</t>
  </si>
  <si>
    <t>Bordertown</t>
  </si>
  <si>
    <t>Ville Virtanen, Matleena Kuusniemi, Anu Sinisalo, Lenita Susi, Kristiina Halttu, Olivia Ainali, Ilkka Villi, Max Bremer, Matti Laine, Jasmin Hamid</t>
  </si>
  <si>
    <t>Finland, France</t>
  </si>
  <si>
    <t>s2549</t>
  </si>
  <si>
    <t>Trial By Media</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</si>
  <si>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</si>
  <si>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</si>
  <si>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</si>
  <si>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</si>
  <si>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</si>
  <si>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</si>
  <si>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</si>
  <si>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</si>
  <si>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</si>
  <si>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</si>
  <si>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</si>
  <si>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s2555</t>
  </si>
  <si>
    <t>The Hollow</t>
  </si>
  <si>
    <t>Adrian Petriw, Ashleigh Ball, Connor Parnall, Mark Hildreth, Alex Barima, Jesse Moss, Diana Kaarina, Brian Dobson</t>
  </si>
  <si>
    <t>s2558</t>
  </si>
  <si>
    <t>Scissor Seven</t>
  </si>
  <si>
    <t>He Xiaofeng</t>
  </si>
  <si>
    <t>He Xiaofeng, Jiang Guangtao, Duan Yixuan, Zhu Rongrong, Wen Sen, Jiang Huiqin, Ban Ma, Ronny Chieng, Shinji Saito, Daniel Sosa</t>
  </si>
  <si>
    <t>s2566</t>
  </si>
  <si>
    <t>Almost Happy</t>
  </si>
  <si>
    <t>Hern√°n Guerschuny</t>
  </si>
  <si>
    <t>Sebasti√°n Wainraich, Natalie P√©rez, Santiago Korovsky</t>
  </si>
  <si>
    <t>s2569</t>
  </si>
  <si>
    <t>Hangar 1: The UFO Files</t>
  </si>
  <si>
    <t>s2570</t>
  </si>
  <si>
    <t>Hoarders</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</si>
  <si>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</si>
  <si>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</si>
  <si>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</si>
  <si>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</si>
  <si>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</si>
  <si>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</si>
  <si>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s2581</t>
  </si>
  <si>
    <t>Hollywood</t>
  </si>
  <si>
    <t>David Corenswet, Darren Criss, Patti LuPone, Jeremy Pope, Jim Parsons, Laura Harrier, Joe Mantello, Dylan McDermott, Jake Picking, Holland Taylor, Samara Weaving</t>
  </si>
  <si>
    <t>s2584</t>
  </si>
  <si>
    <t>Masha and the Bear</t>
  </si>
  <si>
    <t>Alina Kukushkina, Boris Kutnevich, Giselle Nieto, Elsie Fisher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</si>
  <si>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</si>
  <si>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</si>
  <si>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</si>
  <si>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</si>
  <si>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</si>
  <si>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</si>
  <si>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</si>
  <si>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</si>
  <si>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s2589</t>
  </si>
  <si>
    <t>Oh Yuck</t>
  </si>
  <si>
    <t>Kayne Tremills, Nia Roam, David Collins, Shane Dundas</t>
  </si>
  <si>
    <t>s2591</t>
  </si>
  <si>
    <t>Reckoning</t>
  </si>
  <si>
    <t>Aden Young, Sam Trammell, Simone Kessell, Laura Gordon, Gloria Garayua, Mitzi Ruhlmann, Milly Alcock, Ed Oxenbould, Finn Little, Anthony Phelan, Diana Glenn, Lauren Pegus</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</si>
  <si>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</si>
  <si>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</si>
  <si>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</si>
  <si>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</si>
  <si>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se√±or de los Cielos</t>
  </si>
  <si>
    <t>Rafael Amaya, Ximena Herrera, Robinson D√≠az, Ra√∫l M√©ndez, Gabriel Porras, Carmen Villalobos, Mauricio Ochmann, Fernanda Castillo, Marlene Favela, Carmen Aub, Maritza Rodr√≠guez</t>
  </si>
  <si>
    <t>United States, Mexico, Colombia</t>
  </si>
  <si>
    <t>s2601</t>
  </si>
  <si>
    <t>Good Witch</t>
  </si>
  <si>
    <t>Catherine Bell, Bailee Madison, Rhys Matthew Bond, James Denton, Catherine Disher, Anthony Lemke, Peter MacNeill, Hannah Endicott-Douglas, Noah Cappe, Kylee Evans</t>
  </si>
  <si>
    <t>s2603</t>
  </si>
  <si>
    <t>The Forest of Love: Deep Cut</t>
  </si>
  <si>
    <t>s2604</t>
  </si>
  <si>
    <t>The Victims' Game</t>
  </si>
  <si>
    <t>David Chuang, Chen Kuan-chung</t>
  </si>
  <si>
    <t>Joseph Chang, Hsu Wei-ning, Jason Wang, Ruby Lin, Moon Lee, River Huang, Chen Chia-kuei, Ding Ning, Hsia Ching-ting, Rexen Cheng</t>
  </si>
  <si>
    <t>s2607</t>
  </si>
  <si>
    <t>Extracurricular</t>
  </si>
  <si>
    <t>Kim Dong-hee, Jung Da-bin, Park Ju-hyun, Nam Yoon-su, Choi Min-soo, Kim Yeo-jin, Park Hyuk-kwon</t>
  </si>
  <si>
    <t>s2610</t>
  </si>
  <si>
    <t>Nadiya‚Äôs Time to Eat</t>
  </si>
  <si>
    <t>s2612</t>
  </si>
  <si>
    <t>Tjovitjo</t>
  </si>
  <si>
    <t>Warren Masemola, Nobulali Dangazele, Rapulana Seiphemo, Sibulele Gcilitshana, Jabulile Mahlambi, Ntosh Madlingozi, Hlengiwe Lushaba, Kanyi Nokwe, Harriet Manamela, Soso Rungqu, Fisiwe Kubeka, Victor Mohale</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</si>
  <si>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</si>
  <si>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</si>
  <si>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</si>
  <si>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</si>
  <si>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</si>
  <si>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</si>
  <si>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s2632</t>
  </si>
  <si>
    <t>My Secret Romance</t>
  </si>
  <si>
    <t>Sung Hoon, Song Ji-eun, Kim Jae-young, Jeong Da-sol, Lee Kan-hee, Kim Jong-goo, Park Sin-un, Jeon So-min</t>
  </si>
  <si>
    <t>s2640</t>
  </si>
  <si>
    <t>ÿØŸÅÿπÿ© ÿßŸÑŸÇÿßŸáÿ±ÿ©</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</si>
  <si>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</si>
  <si>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</si>
  <si>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</si>
  <si>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</si>
  <si>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</si>
  <si>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</si>
  <si>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</si>
  <si>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s2644</t>
  </si>
  <si>
    <t>Love 101</t>
  </si>
  <si>
    <t>Pƒ±nar Deniz, Kubilay Aka, Mert Yazƒ±cƒ±oƒülu, Alina Boz, Selahattin Pa≈üalƒ±, ƒ∞pek Filiz Yazƒ±cƒ±, Kaan Urgancƒ±oƒülu, M√ºfit Kayacan, Bade ƒ∞≈ü√ßil, Tuba √únsal</t>
  </si>
  <si>
    <t>s2646</t>
  </si>
  <si>
    <t>Ghost in the Shell: SAC_2045</t>
  </si>
  <si>
    <t>Atsuko Tanaka, Osamu Saka, Akio Otsuka, Koichi Yamadera, Yutaka Nakano, Toru Okawa, Takashi Onozuka, Taro Yamaguchi, Sakiko Tamagawa, Megumi Han, Kenjiro Tsuda, Kaiji Soze, Shigeo Kiyama</t>
  </si>
  <si>
    <t>s2649</t>
  </si>
  <si>
    <t>The House of Flowers</t>
  </si>
  <si>
    <t>Ver√≥nica Castro, Aislinn Derbez, Cecilia Su√°rez, Dario Yazbek Bernal, Paco Le√≥n, Arturo R√≠os, Juan Pablo Medina, Ver√≥nica Langer, Lucas Vel√°zquez</t>
  </si>
  <si>
    <t>s2652</t>
  </si>
  <si>
    <t>Absurd Planet</t>
  </si>
  <si>
    <t>Afi Ekulona</t>
  </si>
  <si>
    <t>Docuseries, Science &amp; Nature TV, TV Comedies</t>
  </si>
  <si>
    <t>s2658</t>
  </si>
  <si>
    <t>Win the Wilderness</t>
  </si>
  <si>
    <t>s2659</t>
  </si>
  <si>
    <t>Bleach</t>
  </si>
  <si>
    <t>Masakazu Morita, Fumiko Orikasa, Yuki Matsuoka, Noriaki Sugiyama, Hiroki Yasumoto, Kentaro Ito, Ryotaro Okiayu</t>
  </si>
  <si>
    <t>s2660</t>
  </si>
  <si>
    <t>Middleditch &amp; Schwartz</t>
  </si>
  <si>
    <t>Thomas Middleditch, Ben Schwartz</t>
  </si>
  <si>
    <t>s2661</t>
  </si>
  <si>
    <t>Nicky Jam: El Ganador</t>
  </si>
  <si>
    <t>Nicky Jam, Diego Cadavid, Ana Lucia Dominguez, Darkiel, Osvaldo Friger, Jarlin Javier Martinez, Luis Rivera, Nestor Rodulfo, Luis Gonzaga</t>
  </si>
  <si>
    <t>Puerto Rico</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</si>
  <si>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</si>
  <si>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</si>
  <si>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</si>
  <si>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</si>
  <si>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</si>
  <si>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</si>
  <si>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</si>
  <si>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s2665</t>
  </si>
  <si>
    <t>ChuChu TV Nursery Rhymes &amp; Kids Songs (Hindi)</t>
  </si>
  <si>
    <t>s2666</t>
  </si>
  <si>
    <t>The King: Eternal Monarch</t>
  </si>
  <si>
    <t>Lee Min-ho, Kim Go-eun, Woo Do‚Äëhwan, Kim Kyung-nam, Jung Eun-chae, Lee Jung-jin, Kim Young-ok</t>
  </si>
  <si>
    <t>s2667</t>
  </si>
  <si>
    <t>#blackAF</t>
  </si>
  <si>
    <t>Kenya Barris, Rashida Jones, Iman Benson, Genneya Walton, Scarlet Spencer, Justin Claiborne, Ravi Cabot-Conyers</t>
  </si>
  <si>
    <t>s2670</t>
  </si>
  <si>
    <t>El Drag√≥n: Return of a Warrior</t>
  </si>
  <si>
    <t>Sebasti√°n Rulli, Renata Notni, Roberto Mateos, Irina Baeva, Cassandra S√°nchez Navarro, Manuel Balbi, Javier G√≥mez, Alejandro √Åvila, Sof√≠a Castro, Juan Pablo Gil</t>
  </si>
  <si>
    <t>s2671</t>
  </si>
  <si>
    <t>Hasmukh</t>
  </si>
  <si>
    <t>Vir Das, Ranvir Shorey, Manoj Pahwa, Ravi Kishan, Raza Murad, Inaamulhaq, Suhail Nayyar, Amrita Bagchi</t>
  </si>
  <si>
    <t>s2676</t>
  </si>
  <si>
    <t>Fary : Hexagone</t>
  </si>
  <si>
    <t>Adrien Lagier, Ousmane Ly</t>
  </si>
  <si>
    <t>International TV Shows, Stand-Up Comedy &amp; Talk Shows, TV Comedies</t>
  </si>
  <si>
    <t>s2677</t>
  </si>
  <si>
    <t>Fauda</t>
  </si>
  <si>
    <t>Lior Raz, Hisham Suliman, Shadi Mar'i, La√´titia E√Ødo, Tsahi Halevi, Yuval Segal, Neta Garty, Tomer Kapon, Itzik Cohen, Rona-Lee Shim'on, Boaz Konforty, Doron Ben-David</t>
  </si>
  <si>
    <t>s2685</t>
  </si>
  <si>
    <t>The Innocence Files</t>
  </si>
  <si>
    <t>s2692</t>
  </si>
  <si>
    <t>Brews Brothers</t>
  </si>
  <si>
    <t>Alan Aisenberg, Mike Castle, Carmen Flood, Marques Ray</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</si>
  <si>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</si>
  <si>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</si>
  <si>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</si>
  <si>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</si>
  <si>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</si>
  <si>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</si>
  <si>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</si>
  <si>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</si>
  <si>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</si>
  <si>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s2709</t>
  </si>
  <si>
    <t>El Reemplazante</t>
  </si>
  <si>
    <t>Iv√°n √Ålvarez de Araya, Blanca Lewin, Karla Melo, Sebasti√°n Ayala, Roberto Far√≠as, Sergio Hern√°ndez</t>
  </si>
  <si>
    <t>s2711</t>
  </si>
  <si>
    <t>Legacies</t>
  </si>
  <si>
    <t>Danielle Rose Russell, Aria Shahghasemi, Kaylee Bryant, Jenny Boyd, Quincy Fouse, Peyton Alex Smith, Matthew Davis, Archie L. Winston</t>
  </si>
  <si>
    <t>TV Dramas, TV Sci-Fi &amp; Fantasy, Teen TV Shows</t>
  </si>
  <si>
    <t>s2719</t>
  </si>
  <si>
    <t>Community</t>
  </si>
  <si>
    <t>Ken Jeong, Jim Rash, Donald Glover, Joel McHale, Gillian Jacobs, Danny Pudi, Alison Brie, Chevy Chase, Yvette Nicole Brown</t>
  </si>
  <si>
    <t>s2728</t>
  </si>
  <si>
    <t>How to Fix a Drug Scandal</t>
  </si>
  <si>
    <t>s2737</t>
  </si>
  <si>
    <t>Man Like Mobeen</t>
  </si>
  <si>
    <t>s2740</t>
  </si>
  <si>
    <t>Pok√©mon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</si>
  <si>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</si>
  <si>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</si>
  <si>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</si>
  <si>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</si>
  <si>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s2743</t>
  </si>
  <si>
    <t>Sunderland 'Til I Die</t>
  </si>
  <si>
    <t>s2744</t>
  </si>
  <si>
    <t>The Iliza Shlesinger Sketch Show</t>
  </si>
  <si>
    <t>Ilana Becker, Kerry Coddett, Tarik Davis, Matthew Dellapina, David Ebert, Stink Fisher, Iliana Inocencio, Iliza Shlesinger</t>
  </si>
  <si>
    <t>s2747</t>
  </si>
  <si>
    <t>The Windsors</t>
  </si>
  <si>
    <t>Harry Enfield, Haydn Gwynne, Hugh Skinner, Louise Ford, Richard Goulding, Matthew Cottle, Morgana Robinson, Celeste Dring, Katy Wix, Ellie White</t>
  </si>
  <si>
    <t>s2749</t>
  </si>
  <si>
    <t>Well-Intended Love</t>
  </si>
  <si>
    <t>Xu Kaicheng, Simona Wang, Ian Yi, Huang Qian Shuo, Yang Hao Ming, Liu Jia Xi</t>
  </si>
  <si>
    <t>s2752</t>
  </si>
  <si>
    <t>Akbar¬†Birbal</t>
  </si>
  <si>
    <t>Kiku Sharda, Vishal Kotian, Delnaaz Irani</t>
  </si>
  <si>
    <t>Kids' TV, TV Comedies, TV Dramas</t>
  </si>
  <si>
    <t>s2753</t>
  </si>
  <si>
    <t>Bal Ganesh</t>
  </si>
  <si>
    <t>Vijay S. Bhanushali</t>
  </si>
  <si>
    <t>Meghna Erande Joshi, Parminder Ghumman</t>
  </si>
  <si>
    <t>s2760</t>
  </si>
  <si>
    <t>Tree House Tales</t>
  </si>
  <si>
    <t>Renu Sharda, Sonal Kaushal, Shiney Prakash, Sumriddhi Shukla</t>
  </si>
  <si>
    <t>s2762</t>
  </si>
  <si>
    <t>Rugal</t>
  </si>
  <si>
    <t>Choi Jin-hyuk, Park Sung-woong, Cho Dong-hyuk, Jung Hye-in, Han Ji-wan, Park Sun-ho, Kim Min-sang</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</si>
  <si>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</si>
  <si>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</si>
  <si>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</si>
  <si>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</si>
  <si>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</si>
  <si>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</si>
  <si>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s2768</t>
  </si>
  <si>
    <t>Ozark</t>
  </si>
  <si>
    <t>Jason Bateman, Sofia Hublitz, Laura Linney, Skylar Gaertner, Jason Butler Harner, Esai Morales, Peter Mullan, Lisa Emery</t>
  </si>
  <si>
    <t>s2773</t>
  </si>
  <si>
    <t>Wassup Man GO!</t>
  </si>
  <si>
    <t>Joon Park</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</si>
  <si>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</si>
  <si>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</si>
  <si>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</si>
  <si>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s2778</t>
  </si>
  <si>
    <t>Unorthodox</t>
  </si>
  <si>
    <t>Shira Haas, Amit Rahav, Jeff Wilbusch, Alex Reid, Ronit Asheri, Delia Mayer, Dina Doronne, David Mandelbaum, Yousef Sweid, Dennenesch Zoud√©, Isabel Schosnig, Aaron Altaras, Tamar Amit-Joseph, Safinaz Sattar, Langston Uibel, Aziz Dyab</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</si>
  <si>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</si>
  <si>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</si>
  <si>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</si>
  <si>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</si>
  <si>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</si>
  <si>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</si>
  <si>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</si>
  <si>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</si>
  <si>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</si>
  <si>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</si>
  <si>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</si>
  <si>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</si>
  <si>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</si>
  <si>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</si>
  <si>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</si>
  <si>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</si>
  <si>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</si>
  <si>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</si>
  <si>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</si>
  <si>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</si>
  <si>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</si>
  <si>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</si>
  <si>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</si>
  <si>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</si>
  <si>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</si>
  <si>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</si>
  <si>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</si>
  <si>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</si>
  <si>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</si>
  <si>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</si>
  <si>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</si>
  <si>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</si>
  <si>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</si>
  <si>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</si>
  <si>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</si>
  <si>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s2798</t>
  </si>
  <si>
    <t>Vampires</t>
  </si>
  <si>
    <t>Oulaya Amamra, Suzanne Cl√©ment, Kate Moran, Mounir Amamra, Aliocha Schneider, Juliette Cardinski, Pierre Lottin, Dylan Robert, Bilel Chegrani, Antonia Buresi, Marilu Marini, Ayumi Roux</t>
  </si>
  <si>
    <t>s2803</t>
  </si>
  <si>
    <t>Caliphate</t>
  </si>
  <si>
    <t>Aliette Opheim, Gizem Erdogan, Amed Bozan, Albin Grenholm, Nora Rios, Yussra El Abdouni, Amanda Sohrabi, Lancelot Ncube, Simon Mezher, Ala Riani</t>
  </si>
  <si>
    <t>s2805</t>
  </si>
  <si>
    <t>Women Of The Night</t>
  </si>
  <si>
    <t>Karina Smulders, Susan Radder, Hilde Van Mieghem, Thijs R√∂mer, Matteo van der Grijn, Daphne Wellens, Steef de Bot, Isis Cabolet, Dragan Bakema, Saman Amini, Roeland Fernhout, Anne-Laure Vandeputte</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</si>
  <si>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</si>
  <si>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</si>
  <si>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</si>
  <si>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</si>
  <si>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</si>
  <si>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</si>
  <si>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</si>
  <si>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s2814</t>
  </si>
  <si>
    <t>Ken Burns Presents: College Behind Bars: A Film by Lynn Novick and Produced by Sarah Botstein</t>
  </si>
  <si>
    <t>Lynn Novick</t>
  </si>
  <si>
    <t>s2817</t>
  </si>
  <si>
    <t>100 Humans</t>
  </si>
  <si>
    <t>Zainab Johnson, Sammy Obeid, Alie Ward</t>
  </si>
  <si>
    <t>s2819</t>
  </si>
  <si>
    <t>Bloodride</t>
  </si>
  <si>
    <t>Ine Marie Wilmann, Bj√∏rnar Teigen, Emma Spetalen Magnusson, Erlend R√∏dal Vikhagen, Benjamin Helstad, Harald Rosenstr√∏m, Dagny Backer Johnsen, Stig Amdam, Numa Edema Norderhaug, Ellen Bendu, Torfinn Nag</t>
  </si>
  <si>
    <t>s2822</t>
  </si>
  <si>
    <t>Kingdom</t>
  </si>
  <si>
    <t>Ju Ji-hoon, Ryu Seung-ryong, Bae Doona, Kim Sang-ho, Kim Sung-kyu, Jeon Seok-ho, Kim Hye-jun, Heo Jun-ho, Jung Suk-won, Kim Jong-soo</t>
  </si>
  <si>
    <t>s2825</t>
  </si>
  <si>
    <t>The Valhalla Murders</t>
  </si>
  <si>
    <t>N√≠na D√∂gg Filippusd√≥ttir, Bj√∂rn Thors, Bergur Ebbi, Ald√≠s Amah Hamilton, Sigur√∞ur Sk√∫lason, Tinna Hrafnsd√≥ttir, Arnd√≠s Hr√∂nn Egilsd√≥ttir, Edda Bj√∂rgvinsd√≥ttir, Valur Freyr Einarsson, Damon Younger</t>
  </si>
  <si>
    <t>s2826</t>
  </si>
  <si>
    <t>Dirty Money</t>
  </si>
  <si>
    <t>s2827</t>
  </si>
  <si>
    <t>On My Block</t>
  </si>
  <si>
    <t>Sierra Capri, Jason Genao, Brett Gray, Diego Tinoco, Julio Macias, Jessica Marie Garcia, Ronni Hawk, Peggy Ann Blow, Paula Garc√©s, Danny Ramirez</t>
  </si>
  <si>
    <t>s2828</t>
  </si>
  <si>
    <t>The Circle Brazil</t>
  </si>
  <si>
    <t>Giovanna Ewbank</t>
  </si>
  <si>
    <t>Brazil, United Kingdom</t>
  </si>
  <si>
    <t>s2839</t>
  </si>
  <si>
    <t>Ugly Delicious</t>
  </si>
  <si>
    <t>David Chang, Peter Meehan</t>
  </si>
  <si>
    <t>s2842</t>
  </si>
  <si>
    <t>Mighty Little Bheem: Festival of Colors</t>
  </si>
  <si>
    <t>Samruddhi Shukla, Aranya Kaur, Rajesh Kava, Nishka Raheja, Sabina Malik, Shanoor Mirza</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</si>
  <si>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</si>
  <si>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</si>
  <si>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</si>
  <si>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</si>
  <si>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</si>
  <si>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</si>
  <si>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</si>
  <si>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</si>
  <si>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</si>
  <si>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</si>
  <si>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s2858</t>
  </si>
  <si>
    <t>Calico Critters Mini Episodes Clover</t>
  </si>
  <si>
    <t>Stephanie Sheh, Erika Harlacher, Julie Maddalena, Dorothy Fahn, Anne Yatco, Cherami Leigh, Doug Erholtz, Keith Silverstein</t>
  </si>
  <si>
    <t>s2869</t>
  </si>
  <si>
    <t>Always a Witch</t>
  </si>
  <si>
    <t>Angely Gaviria, Sebasti√°n Eslava, Luis Fernando Hoyos, Ver√≥nica Orozco, Lenard Vanderaa, Sof√≠a Araujo, Dylan Fuentes, Valeria Emiliani, Dub√°n Prado, Carlos Quintero</t>
  </si>
  <si>
    <t>s2871</t>
  </si>
  <si>
    <t>Queen Sono</t>
  </si>
  <si>
    <t>Pearl Thusi, Vuyo Dabula, Loyiso Madinga, Kate Liquorish, Sechaba Morojele, Rob van Vuuren, Chi Mhende, Otto Nobela, Khathu Ramabulana, Enhle Mlotshwa</t>
  </si>
  <si>
    <t>s2872</t>
  </si>
  <si>
    <t>Toy Boy</t>
  </si>
  <si>
    <t>Jes√∫s Mosquera, Cristina Casta√±o, Mar√≠a Pedraza, Jos√© de la Torre, Carlo Costanzia, Raudel Ra√∫l Martiato, Juanjo Almeida, Jos√© Manuel Seda, √Ålex Gadea, Javier Mora, Pedro Casablanc, Elisa Matilla, Mar√≠a Pujalte, Adelfa Calvo</t>
  </si>
  <si>
    <t>s2873</t>
  </si>
  <si>
    <t>Unstoppable</t>
  </si>
  <si>
    <t>Tessa Ia, B√°rbara L√≥pez, Luc√≠a Uribe, Coty Camacho, Diego Calva Hern√°ndez, Tom√°s Ruiz</t>
  </si>
  <si>
    <t>s2875</t>
  </si>
  <si>
    <t>Altered Carbon</t>
  </si>
  <si>
    <t>Joel Kinnaman, James Purefoy, Martha Higareda, Ren√©e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</si>
  <si>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</si>
  <si>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</si>
  <si>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</si>
  <si>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</si>
  <si>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</si>
  <si>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</si>
  <si>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</si>
  <si>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s2881</t>
  </si>
  <si>
    <t>I Am Not Okay With This</t>
  </si>
  <si>
    <t>Sophia Lillis, Wyatt Oleff, Kathleen Rose Perkins, Sofia Bryant, Richard Ellis, Sophia Tatum, David Theune, Zachary S. Williams, Aidan Wojtak-Hissong</t>
  </si>
  <si>
    <t>TV Comedies, TV Dramas, TV Sci-Fi &amp; Fantasy</t>
  </si>
  <si>
    <t>s2884</t>
  </si>
  <si>
    <t>The Trials of Gabriel Fernandez</t>
  </si>
  <si>
    <t>s2889</t>
  </si>
  <si>
    <t>Hi Bye, Mama!</t>
  </si>
  <si>
    <t>Kim Tae-hee, Lee Kyoo-hyung, Go Bo-gyeol, Shin Dong-mi, Seo Woo-jin, Lee Si-woo, Oh Eui-sik, Ahn Nae-sang, Kim Mee-kyeong, Park Su-young, Kim Mi-su, Yoon Sa-bong</t>
  </si>
  <si>
    <t>s2891</t>
  </si>
  <si>
    <t>Unabomber - In His Own Words</t>
  </si>
  <si>
    <t>Mick Grogan</t>
  </si>
  <si>
    <t>Ted Kaczynski</t>
  </si>
  <si>
    <t>s2892</t>
  </si>
  <si>
    <t>Gentefied</t>
  </si>
  <si>
    <t>J.J. Soria, Carlos Santos, Karrie Martin, Joaqu√≠n Cos√≠o,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</si>
  <si>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</si>
  <si>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</si>
  <si>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</si>
  <si>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</si>
  <si>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</si>
  <si>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</si>
  <si>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</si>
  <si>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Ar√°oz, Antonio Grimau, Ignacio Quesada, M√≥nica Ayos, Daniel Valenzuela</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</si>
  <si>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</si>
  <si>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</si>
  <si>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</si>
  <si>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s2903</t>
  </si>
  <si>
    <t>DreamWorks Shrek's Swamp Stories</t>
  </si>
  <si>
    <t>Mike Myers, Eddie Murphy, Cameron Diaz, Antonio Banderas, Kristen Schaal, Simon Cowell, Gilles Marini, Charlotte Newhouse, Dean Edwards, Cody Cameron, Christopher Knights, Conrad Vernon</t>
  </si>
  <si>
    <t>s2907</t>
  </si>
  <si>
    <t>On the Real</t>
  </si>
  <si>
    <t>Ini Dima Okojie, Akah Nnani, Nancy Isime, Maurice Sam, David Jones David, Angel Funto Johnson, Pearl Okorie, Tomiwa Tegbe, Peanut Omatsola</t>
  </si>
  <si>
    <t>s2911</t>
  </si>
  <si>
    <t>Talking Tom and Friends</t>
  </si>
  <si>
    <t>Colin Hanks, Tom Kenny, James Adomian, Lisa Schwartz, Maria Bamford</t>
  </si>
  <si>
    <t>Cyprus</t>
  </si>
  <si>
    <t>s2918</t>
  </si>
  <si>
    <t>Taj Mahal 1989</t>
  </si>
  <si>
    <t>Neeraj Kabi, Geetanjali Kulkarni, Danish Husain, Sheeba Chaddha, Paras Priyadarshan, Anshul Chauhan, Anud Singh Dhaka, Shirin Sewani, Mihir Ahuja, Vasundhara Rajput</t>
  </si>
  <si>
    <t>s2921</t>
  </si>
  <si>
    <t>Love Is Blind</t>
  </si>
  <si>
    <t>Nick Lachey, Vanessa Lachey</t>
  </si>
  <si>
    <t>s2922</t>
  </si>
  <si>
    <t>Narcos: Mexico</t>
  </si>
  <si>
    <t>Michael Pe√±a, Diego Luna, Tenoch Huerta, Joaquin Cosio, Jos√© Mar√≠a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</si>
  <si>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</si>
  <si>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</si>
  <si>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</si>
  <si>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</si>
  <si>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</si>
  <si>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</si>
  <si>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</si>
  <si>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s2927</t>
  </si>
  <si>
    <t>We Bare Bears</t>
  </si>
  <si>
    <t>Eric Edelstein, Demetri Martin, Bobby Moynihan</t>
  </si>
  <si>
    <t>s2932</t>
  </si>
  <si>
    <t>Better Call Saul</t>
  </si>
  <si>
    <t>Bob Odenkirk, Jonathan Banks, Michael McKean, Rhea Seehorn, Patrick Fabian, Michael Mando, Giancarlo Esposito</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</si>
  <si>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</si>
  <si>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</si>
  <si>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</si>
  <si>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</si>
  <si>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</si>
  <si>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</si>
  <si>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</si>
  <si>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</si>
  <si>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</si>
  <si>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</si>
  <si>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</si>
  <si>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</si>
  <si>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</si>
  <si>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</si>
  <si>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</si>
  <si>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</si>
  <si>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</si>
  <si>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</si>
  <si>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</si>
  <si>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</si>
  <si>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</si>
  <si>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</si>
  <si>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</si>
  <si>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</si>
  <si>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</si>
  <si>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s2954</t>
  </si>
  <si>
    <t>Team Kaylie</t>
  </si>
  <si>
    <t>Bryana Salaz, Alison Fernandez, Symera Jackson, Elie Samouhi, Kai Calhoun, Eliza Pryor, Rosa Blasi, Nicole Sullivan, David Gridley</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</si>
  <si>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</si>
  <si>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</si>
  <si>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</si>
  <si>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</si>
  <si>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</si>
  <si>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</si>
  <si>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s2963</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</si>
  <si>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</si>
  <si>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</si>
  <si>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</si>
  <si>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</si>
  <si>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s2966</t>
  </si>
  <si>
    <t>No Game No Life</t>
  </si>
  <si>
    <t>Yoshitsugu Matsuoka, Ai Kayano, Yoko Hikasa, Yukari Tamura, Yuka Iguchi, Mamiko Noto, Miyuki Sawashiro, Rie Kugimiya, Mugihito, Naomi Shindo</t>
  </si>
  <si>
    <t>s2967</t>
  </si>
  <si>
    <t>Pop Team Epic</t>
  </si>
  <si>
    <t>s2968</t>
  </si>
  <si>
    <t>Shopkins</t>
  </si>
  <si>
    <t>Kate Murphy</t>
  </si>
  <si>
    <t>s2972</t>
  </si>
  <si>
    <t>Diablero</t>
  </si>
  <si>
    <t>Christopher Von Uckermann, Horacio Garc√≠a Rojas, Gisselle Kuri, F√°tima Molina, Dolores Heredia, Humberto Busto, Quetzalli Cort√©s, Alexa Martin, Flavio Medina, Dulce Neri, Mariana Botas</t>
  </si>
  <si>
    <t>s2975</t>
  </si>
  <si>
    <t>Luna Nera</t>
  </si>
  <si>
    <t>Antonia Fotaras, Giorgio Belli, Manuela Mandracchia, Roberto De Francesco, Federica Fracassi, Lucrezia Guidone, Adalgisa Manfrida, Giada Gagliardi, Giandomenico Cupaiuolo, Gloria Carovana, Filippo Scotti</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</si>
  <si>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</si>
  <si>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</si>
  <si>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</si>
  <si>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s2978</t>
  </si>
  <si>
    <t>Ainori Love Wagon: African Journey</t>
  </si>
  <si>
    <t>Becky, Ryo Kato, Karina Maruyama, Kohei Takeda</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</si>
  <si>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</si>
  <si>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</si>
  <si>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</si>
  <si>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</si>
  <si>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</si>
  <si>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s2983</t>
  </si>
  <si>
    <t>Find Yourself</t>
  </si>
  <si>
    <t>s2984</t>
  </si>
  <si>
    <t>Night on Earth</t>
  </si>
  <si>
    <t>s2985</t>
  </si>
  <si>
    <t>Omniscient</t>
  </si>
  <si>
    <t>Carla Salle, Sandra Corveloni, Jonathan Haagensen, Guilherme Prates, Luana Tanaka, Marcello Airoldi, Marco Ant√¥nio P√¢mio</t>
  </si>
  <si>
    <t>s2992</t>
  </si>
  <si>
    <t>Rise of Empires: Ottoman</t>
  </si>
  <si>
    <t>Charles Dance, Cem Yiƒüit √úz√ºmoƒülu, Tommaso Basili, Birkan Sokullu, Osman Sonant, Tolga Tekin, Damla S√∂nmez, Ushan √áakƒ±r, ƒ∞layda Akdoƒüan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</si>
  <si>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</si>
  <si>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</si>
  <si>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</si>
  <si>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</si>
  <si>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</si>
  <si>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</si>
  <si>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</si>
  <si>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</si>
  <si>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</si>
  <si>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s2998</t>
  </si>
  <si>
    <t>October Faction</t>
  </si>
  <si>
    <t>Tamara Taylor, J.C. MacKenzie, Aurora Burghart, Gabriel Darku, Maxim Roy, Stephen McHattie, Wendy Crewson, Megan Follows, Nicola Correia-Damude, Praneet Akilla, Michelle Nolden, Anwen O'Driscoll</t>
  </si>
  <si>
    <t>s2999</t>
  </si>
  <si>
    <t>‚ÄãSAINT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</si>
  <si>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</si>
  <si>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</si>
  <si>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</si>
  <si>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</si>
  <si>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</si>
  <si>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</si>
  <si>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</si>
  <si>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</si>
  <si>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</si>
  <si>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</si>
  <si>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</si>
  <si>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s3006</t>
  </si>
  <si>
    <t>DreamWorks How to Train Your Dragon Legends</t>
  </si>
  <si>
    <t>Jay Baruchel, Craig Ferguson, America Ferrera, Gerard Butler</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</si>
  <si>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</si>
  <si>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</si>
  <si>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</si>
  <si>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</si>
  <si>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</si>
  <si>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</si>
  <si>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</si>
  <si>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</si>
  <si>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</si>
  <si>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</si>
  <si>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</si>
  <si>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s3016</t>
  </si>
  <si>
    <t>Handsome Siblings</t>
  </si>
  <si>
    <t>Hu Yitian, Chen Zheyuan, Liang Jie, Vicky Liang, Tay Ping Hui, Nikita Mao, Gallen Lo, Song Wenzuo, Jin Song, Jason Zheng</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</si>
  <si>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</si>
  <si>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</si>
  <si>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</si>
  <si>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s3025</t>
  </si>
  <si>
    <t>Killer Inside: The Mind of Aaron Hernandez</t>
  </si>
  <si>
    <t>Aaron Hernandez</t>
  </si>
  <si>
    <t>s3029</t>
  </si>
  <si>
    <t>The Ollie &amp; Moon Show</t>
  </si>
  <si>
    <t>Mattea Conforti, Kobi Frumer</t>
  </si>
  <si>
    <t>s3031</t>
  </si>
  <si>
    <t>The Healing Powers of Dude</t>
  </si>
  <si>
    <t>Jace Chapman, Larisa Oleynik, Tom Everett Scott, Steve Zahn, Mauricio Lara, Sophie Kim, Laurel Emory</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</si>
  <si>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</si>
  <si>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</si>
  <si>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</si>
  <si>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</si>
  <si>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</si>
  <si>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</si>
  <si>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</si>
  <si>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</si>
  <si>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</si>
  <si>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</si>
  <si>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</si>
  <si>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</si>
  <si>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</si>
  <si>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</si>
  <si>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</si>
  <si>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</si>
  <si>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</si>
  <si>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</si>
  <si>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</si>
  <si>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</si>
  <si>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</si>
  <si>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</si>
  <si>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s3043</t>
  </si>
  <si>
    <t>Cheer</t>
  </si>
  <si>
    <t>Docuseries, Reality TV, Teen TV Shows</t>
  </si>
  <si>
    <t>s3046</t>
  </si>
  <si>
    <t>Dracula</t>
  </si>
  <si>
    <t>Claes Bang, Dolly Wells, John Heffernan</t>
  </si>
  <si>
    <t>s3048</t>
  </si>
  <si>
    <t>Anne with an E</t>
  </si>
  <si>
    <t>Amybeth McNulty, Geraldine James, R.H. Thomson, Corrine Koslo, Dalila Bela, Lucas Jade Zumann, Aymeric Jett Montaz</t>
  </si>
  <si>
    <t>s3050</t>
  </si>
  <si>
    <t>Sex, Explained</t>
  </si>
  <si>
    <t>Janelle Mon√°e</t>
  </si>
  <si>
    <t>s3051</t>
  </si>
  <si>
    <t>Thieves of the Wood</t>
  </si>
  <si>
    <t>Matteo Simoni, Tom Van Dyck, Stef Aerts, Anne-Laure Vandeputte, Jeroen Perceval, Charlotte Timmers, Dirk Roofthooft, Anemone Valcke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</si>
  <si>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</si>
  <si>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</si>
  <si>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</si>
  <si>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</si>
  <si>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</si>
  <si>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</si>
  <si>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</si>
  <si>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</si>
  <si>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</si>
  <si>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</si>
  <si>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</si>
  <si>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</si>
  <si>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</si>
  <si>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s3064</t>
  </si>
  <si>
    <t>Live Up To Your Name</t>
  </si>
  <si>
    <t>Kim Nam-gil, Kim Ah-joong, Yoo Min-kyu, Moon Ga-young, Yun Ju-sang, Um Hyo-sup, An Seok-hwan, Lee Dae-yeon, Oh Dae-whan</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</si>
  <si>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</si>
  <si>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</si>
  <si>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</si>
  <si>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</si>
  <si>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</si>
  <si>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</si>
  <si>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</si>
  <si>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</si>
  <si>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</si>
  <si>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Spain, Germany, Denmark, United States</t>
  </si>
  <si>
    <t>s3072</t>
  </si>
  <si>
    <t>Reply 1988</t>
  </si>
  <si>
    <t>Lee Hye-ri, Park Bo-gum, Ryu Jun-yeol, Ko Kyoung-pyo, Lee Dong-hwi, Ryu Hye-young, Sung Dong-il, Lee Il-hwa</t>
  </si>
  <si>
    <t>s3075</t>
  </si>
  <si>
    <t>Save Me</t>
  </si>
  <si>
    <t>Taecyeon, Seo Ye-ji, Cho Seong-ha, Woo Do‚Äëhwan,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</si>
  <si>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</si>
  <si>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</si>
  <si>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</si>
  <si>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</si>
  <si>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</si>
  <si>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</si>
  <si>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s3080</t>
  </si>
  <si>
    <t>ARASHI's Diary -Voyage-</t>
  </si>
  <si>
    <t>Arashi</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</si>
  <si>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</si>
  <si>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</si>
  <si>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</si>
  <si>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</si>
  <si>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</si>
  <si>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</si>
  <si>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</si>
  <si>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</si>
  <si>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</si>
  <si>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</si>
  <si>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</si>
  <si>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</si>
  <si>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</si>
  <si>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</si>
  <si>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</si>
  <si>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</si>
  <si>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</si>
  <si>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</si>
  <si>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</si>
  <si>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</si>
  <si>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</si>
  <si>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</si>
  <si>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</si>
  <si>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s3093</t>
  </si>
  <si>
    <t>Kevin Hart: Don‚Äôt F**k This Up</t>
  </si>
  <si>
    <t>s3096</t>
  </si>
  <si>
    <t>The Bonfire of Destiny</t>
  </si>
  <si>
    <t>Audrey Fleurot, Julie de Bona, Camille Lou, Gilbert Melki, Josiane Balasko, Antoine Dul√©ry, Florence Pernel, Th√©o Fernandez, Victor Meutelet, Fran√ßois-David Cardonnel, St√©phane Guillon, Aur√©lien Wiik, Gilles Cohen</t>
  </si>
  <si>
    <t>s3097</t>
  </si>
  <si>
    <t>You</t>
  </si>
  <si>
    <t>Lee Toland Krieger</t>
  </si>
  <si>
    <t>Penn Badgley, Elizabeth Lail, Shay Mitchell, John Stamos, Luca Padovan, Zach Cherry</t>
  </si>
  <si>
    <t>Crime TV Shows, Romantic TV Shows, TV Dramas</t>
  </si>
  <si>
    <t>s3104</t>
  </si>
  <si>
    <t>CAROLE &amp; TUESDAY</t>
  </si>
  <si>
    <t>Miyuri Shimabukuro, Kana Ichinose, Akio Otsuka, Miyu Irino, Sumire Uesaka, Hiroshi Kamiya, Mamoru Miyano, Kenyu Horiuchi, Tomoko Miyadera, Takahiro Sakurai, Maaya Sakamoto, Hiroki Yasumoto</t>
  </si>
  <si>
    <t>s3107</t>
  </si>
  <si>
    <t>Lost in Space</t>
  </si>
  <si>
    <t>Molly Parker, Toby Stephens, Max Jenkins, Taylor Russell, Mina Sundwall, Parker Posey, Ignacio Serricchio</t>
  </si>
  <si>
    <t>s3109</t>
  </si>
  <si>
    <t>Private Practice</t>
  </si>
  <si>
    <t>Kate Walsh, Tim Daly, Audra McDonald, Paul Adelstein, Taye Diggs, Amy Brenneman, KaDee Strickland, Chris Lowell, Brian Benben</t>
  </si>
  <si>
    <t>s3112</t>
  </si>
  <si>
    <t>Agent</t>
  </si>
  <si>
    <t>Khumbulani Kay Sibiya, Sisanda Henna, Tarynn Wyngaard, Anthony Oseyemi, Virgile Bramly, Manie Malone, Yannick Konnan, Vinaya Sungkur, Michaella Russell, Thabo Malema</t>
  </si>
  <si>
    <t>Mauritius, South Africa</t>
  </si>
  <si>
    <t>s3118</t>
  </si>
  <si>
    <t>The Witcher</t>
  </si>
  <si>
    <t>Henry Cavill, Anya Chalotra, Freya Allan, Jodhi May, MyAnna Buring, Joey Batey, Eamon Farren, Mimi Ndiweni, Bj√∂rn Hlynur Haraldsson, Adam Levy, Lars Mikkelsen, Royce Pierreson, Wilson Radjou-Pujalte, Anna Shaffer</t>
  </si>
  <si>
    <t>United States, Poland</t>
  </si>
  <si>
    <t>s3120</t>
  </si>
  <si>
    <t>Twice Upon A Time</t>
  </si>
  <si>
    <t>Gaspard Ulliel, Freya Mavor</t>
  </si>
  <si>
    <t>s3121</t>
  </si>
  <si>
    <t>Ultraviolet</t>
  </si>
  <si>
    <t>Marta Nieradkiewicz, Sebastian Fabija≈Ñski, Agata Kulesza, Bart≈Çomiej Topa, Magdalena Czerwi≈Ñska, Micha≈Ç ≈ªurawski,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</si>
  <si>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</si>
  <si>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</si>
  <si>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</si>
  <si>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</si>
  <si>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</si>
  <si>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</si>
  <si>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</si>
  <si>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</si>
  <si>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</si>
  <si>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</si>
  <si>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</si>
  <si>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</si>
  <si>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</si>
  <si>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</si>
  <si>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</si>
  <si>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</si>
  <si>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</si>
  <si>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</si>
  <si>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s3138</t>
  </si>
  <si>
    <t>Girls und Panzer</t>
  </si>
  <si>
    <t>Mai Fuchigami, Ai Kayano, Mami Ozaki, Ikumi Nakagami, Yuka Iguchi, Misato Fukuen, Mikako Takahashi, Kana Ueda</t>
  </si>
  <si>
    <t>s3147</t>
  </si>
  <si>
    <t>Scooby-Doo!: Mystery Incorporated</t>
  </si>
  <si>
    <t>Frank Welker, Mindy Cohn, Grey DeLisle, Matthew Lillard, Patrick Warburton, Gary Cole, Frances Conroy, Vivica A. Fox</t>
  </si>
  <si>
    <t>s3149</t>
  </si>
  <si>
    <t>What's New Scooby-Doo?</t>
  </si>
  <si>
    <t>Frank Welker, Casey Kasem, Mindy Cohn, Grey DeLisle</t>
  </si>
  <si>
    <t>s3166</t>
  </si>
  <si>
    <t>Astronomy Club: The Sketch Show</t>
  </si>
  <si>
    <t>Shawtane Bowen, Jonathan Braylock, Ray Cordova, Caroline Martin, Jerah Milligan, Monique Moses, Keisha Zollar, James III</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</si>
  <si>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</si>
  <si>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</si>
  <si>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</si>
  <si>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s3174</t>
  </si>
  <si>
    <t>Teasing Master Takagi-san</t>
  </si>
  <si>
    <t>Rie Takahashi, Yuki Kaji, Konomi Kohara, M„ÉªA„ÉªO,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</si>
  <si>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</si>
  <si>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</si>
  <si>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</si>
  <si>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</si>
  <si>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</si>
  <si>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</si>
  <si>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</si>
  <si>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</si>
  <si>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</si>
  <si>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</si>
  <si>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s3178</t>
  </si>
  <si>
    <t>Triad Princess</t>
  </si>
  <si>
    <t>Eugenie Liu, Jasper Liu, Cecilia Choi, Tien Hsin, Michael JQ Huang, Chang Zhang-xing, Hung Yan-siang, Tsao Yu-ning, Chang Shu-wei, Lee Lee-zen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</si>
  <si>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</si>
  <si>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</si>
  <si>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</si>
  <si>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</si>
  <si>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</si>
  <si>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</si>
  <si>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</si>
  <si>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</si>
  <si>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</si>
  <si>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</si>
  <si>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</si>
  <si>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</si>
  <si>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s3188</t>
  </si>
  <si>
    <t>Nightflyers</t>
  </si>
  <si>
    <t>Eoin Macken, David Ajala, Jodie Turner-Smith, Angus Sampson, Sam Strike, Maya Eshet, Br√≠an F. O'Byrne, Gretchen Mol, Miranda Raison</t>
  </si>
  <si>
    <t>s3193</t>
  </si>
  <si>
    <t>Eastsiders</t>
  </si>
  <si>
    <t>Kit Williamson, Van Hansis, Constance Wu, Matthew McKelligon, John Halbach, Stephen Guarino</t>
  </si>
  <si>
    <t>s3200</t>
  </si>
  <si>
    <t>Space Jungle</t>
  </si>
  <si>
    <t>Kim Min-hee, Park Yoon-hee, Sun Sung-wook</t>
  </si>
  <si>
    <t>s3205</t>
  </si>
  <si>
    <t>Chocolate</t>
  </si>
  <si>
    <t>Ha Ji-won, Yoon Kye-sang, Jang Seung-jo, Kang Bu-ja, Lee Jae-ryong, Min Jin-woong, Kim Won-hae, Yoo Teo</t>
  </si>
  <si>
    <t>s3209</t>
  </si>
  <si>
    <t>Chip and Potato</t>
  </si>
  <si>
    <t>Abigail Oliver, Andrea Libman, Briana Buckmaster, Brian Dobson, Chance Hurstfield, Dominic Good, Emma Jayne Maas, Evan Byarushengo, Scotia Anderson, Alessandro Juliani</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</si>
  <si>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</si>
  <si>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</si>
  <si>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</si>
  <si>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</si>
  <si>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</si>
  <si>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</si>
  <si>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</si>
  <si>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</si>
  <si>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</si>
  <si>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</si>
  <si>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</si>
  <si>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</si>
  <si>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</si>
  <si>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</si>
  <si>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</si>
  <si>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</si>
  <si>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</si>
  <si>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J√©r√©my Gillet, Z√©lie Rhixon, Yves Jacques, Jean-Charles Clichet, Julia Faure, Andrea Roncato, Linh Dan Pham</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</si>
  <si>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</si>
  <si>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</si>
  <si>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</si>
  <si>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s3233</t>
  </si>
  <si>
    <t>Zona Rosa</t>
  </si>
  <si>
    <t>Manu NNa, Ana Julia Yey√©, Ray Contreras, Pablo Mor√°n</t>
  </si>
  <si>
    <t>s3237</t>
  </si>
  <si>
    <t>Once Upon A Time In Lingjian Mountain</t>
  </si>
  <si>
    <t>Xu Kai, Sandrine Pinna, Ryan Zhu, Gao Yuer, Cristy Guo, He Wenjun, Zheng Yawen, Li Junhao, Roger Kwok, James Wen</t>
  </si>
  <si>
    <t>International TV Shows, TV Comedies, TV Sci-Fi &amp; Fantasy</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</si>
  <si>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</si>
  <si>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</si>
  <si>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</si>
  <si>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s3242</t>
  </si>
  <si>
    <t>Nailed It! Holiday!</t>
  </si>
  <si>
    <t>s3243</t>
  </si>
  <si>
    <t>Narcoworld: Dope Stories</t>
  </si>
  <si>
    <t>s3244</t>
  </si>
  <si>
    <t>Nobody's Looking</t>
  </si>
  <si>
    <t>Victor Lamoglia, J√∫lia Rabello, K√©fera Buchmann, Augusto Madeira, Danilo de Moura, Leandro Ramos, Telma Souza, Priscila Sol, Wallie Ruy, Maur√≠cio de Barros, Herm√≠nio Ribeiro</t>
  </si>
  <si>
    <t>s3246</t>
  </si>
  <si>
    <t>Singapore Social</t>
  </si>
  <si>
    <t>Nicole Ong, Mae Tan, Sukki Singapora, Vinny Sharp, Paul Foster, Tabitha Nauser</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</si>
  <si>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</si>
  <si>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</si>
  <si>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</si>
  <si>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</si>
  <si>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</si>
  <si>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</si>
  <si>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s3250</t>
  </si>
  <si>
    <t>Bangkok Buddies</t>
  </si>
  <si>
    <t>Vayu Kessuvit, Ekapol Deebunmee, Nuttapong Boonyuen, Thanadol Auepongs, Martin Sidel, Nichaphat Chatchaipholrat, Narupornkamol Chaisang, Jidapa Siribunchawan, Hortnarong Teng, Everest Moe, Le Trung Hieu</t>
  </si>
  <si>
    <t>s3253</t>
  </si>
  <si>
    <t>Holiday Secrets</t>
  </si>
  <si>
    <t>Corinna Harfouch, Christiane Paul, Svenja Jung, Leonie Benesch, Anita Vulesica, Barbara N√ºsse, Hans-Uwe Bauer, Lorna zu Solms, Tilda Jenkins, Emilie Neumeister, Golo Euler, Dennis Herrmann, Maik Solbach, Merlin Rose</t>
  </si>
  <si>
    <t>s3256</t>
  </si>
  <si>
    <t>Who Killed Little Gregory?</t>
  </si>
  <si>
    <t>s3258</t>
  </si>
  <si>
    <t>Miss Culinary</t>
  </si>
  <si>
    <t>Wanida Termthanaporn, Jason Young, Thanawin Teeraphosukarn, Thanabordee Jaiyen, Chonnikan Netjui, Passaranan Ussadamongkol, Janya Thanasawangkun, Jaturong Mokjok, Panadda WongphudeeÔ∏èÔ∏è</t>
  </si>
  <si>
    <t>s3259</t>
  </si>
  <si>
    <t>Candy Online</t>
  </si>
  <si>
    <t>Ruby Zhan, Suun Lin, Sunnie Wang, Dean Tang, Lain Lu, Cheng Ko, Jacqueline Zhu, Chen Wen-shan, Ada Pan</t>
  </si>
  <si>
    <t>s3264</t>
  </si>
  <si>
    <t>At the Dolphin Bay</t>
  </si>
  <si>
    <t>Angela Chang, Ambrose Hui, Wallace Huo, Jill Hsu, Lin Wei Jun, Josie Leung, Mountain Kao, Liang Hsiu-shen</t>
  </si>
  <si>
    <t>International TV Shows, Romantic TV Shows</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</si>
  <si>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</si>
  <si>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</si>
  <si>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</si>
  <si>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</si>
  <si>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</si>
  <si>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</si>
  <si>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</si>
  <si>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</si>
  <si>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</si>
  <si>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</si>
  <si>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</si>
  <si>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</si>
  <si>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</si>
  <si>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</si>
  <si>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</si>
  <si>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</si>
  <si>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</si>
  <si>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</si>
  <si>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</si>
  <si>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</si>
  <si>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</si>
  <si>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s3280</t>
  </si>
  <si>
    <t>The Club</t>
  </si>
  <si>
    <t>Alejandro Speitzer, Minnie West, Jorge Caballero, Ana Gonz√°lez Bello, Axel Arenas, Arcelia Ram√≠rez, Omar Germenos, Anna Ciocchetti, Aurora Gil, Martha Julia, Alejandro Puente, Estrella Sol√≠s, Mart√≠n Saracho, Sof√≠a de Llaca, Marco Tostado</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</si>
  <si>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</si>
  <si>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</si>
  <si>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</si>
  <si>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</si>
  <si>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</si>
  <si>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</si>
  <si>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</si>
  <si>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K√∂se, Kenan Ece, Teoman Kumbaracƒ±ba≈üƒ±, √áaƒüda≈ü Onur √ñzt√ºrk, Deniz Barut, Onuryay Evrentan, G√∂rkem Merts√∂z, Mert Tanƒ±k, Ay√ßa Damgacƒ±</t>
  </si>
  <si>
    <t>s3285</t>
  </si>
  <si>
    <t>Westside Story</t>
  </si>
  <si>
    <t>Tony Sun, Wallace Huo, Esther Liu, Cyndi Wang, Zax Wang, Sam Wang, Jason Hsu, Whyn Wu, Ben Lee, Vicky Chen</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</si>
  <si>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</si>
  <si>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</si>
  <si>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</si>
  <si>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</si>
  <si>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</si>
  <si>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</si>
  <si>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</si>
  <si>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</si>
  <si>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</si>
  <si>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</si>
  <si>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s3292</t>
  </si>
  <si>
    <t>Put Your Head on My Shoulder</t>
  </si>
  <si>
    <t>Fair Xing, Lin Yi, Daddi Tang, Yi Sha, Zhou Zixin, Zheng Yingchen, Cai Gang, Liang Aiqi, Rong Rong, He Qiang</t>
  </si>
  <si>
    <t>International TV Shows, Romantic TV Shows, Teen TV Shows</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</si>
  <si>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</si>
  <si>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</si>
  <si>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</si>
  <si>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</si>
  <si>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</si>
  <si>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</si>
  <si>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</si>
  <si>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</si>
  <si>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s3299</t>
  </si>
  <si>
    <t>Wild District</t>
  </si>
  <si>
    <t>Juan Pablo Raba, Cristina Uma√±a, Camila Sodi, Christian Tapp√°n, Juan Fernando S√°nchez, Juan Sebasti√°n Calero, Paula Casta√±o, Nicol√°s Quiroga, Alina Lozano, Carolina Acevedo, Julio C√©sar Pach√≥n, Roberto Cano</t>
  </si>
  <si>
    <t>s3302</t>
  </si>
  <si>
    <t>SCAMS</t>
  </si>
  <si>
    <t>Yosuke Sugino, Tomoya Maeno, Maika Yamamoto, Junki Tozuka, Shodai Fukuyama, Ron Mizuma, Takuya Wakabayashi, Asuka Hanamura, Shuntaro Yanagi, Takashi Yamanaka, Masato Wada, Naomi Nishida, Tetta Sugimoto, Ryohei Otani</t>
  </si>
  <si>
    <t>s3305</t>
  </si>
  <si>
    <t>Sam &amp; Cat</t>
  </si>
  <si>
    <t>Jennette McCurdy, Ariana Grande, Cameron Ocasio, Brandon Weaver, Zoran Korach, Dre Swain, Maree Cheatham, Eduardo Drummond, Alondra Hidalgo</t>
  </si>
  <si>
    <t>s3307</t>
  </si>
  <si>
    <t>The End of the F***ing World</t>
  </si>
  <si>
    <t>Jessica Barden, Alex Lawther, Steve Oram, Christine Bottomley, Navin Chowdhry, Wunmi Mosaku, Gemma Whelan, Jonathan Aris, Eileen Davies</t>
  </si>
  <si>
    <t>s3311</t>
  </si>
  <si>
    <t>Meet the Adebanjos</t>
  </si>
  <si>
    <t>Wale Ojo, Yetunde Oduwole, Andrea Aboagye, Daniel Davids, Moji Bamtefa, Jordan Coulson</t>
  </si>
  <si>
    <t>s3314</t>
  </si>
  <si>
    <t>The Devil Next Door</t>
  </si>
  <si>
    <t>s3317</t>
  </si>
  <si>
    <t>Bella and the Bulldogs</t>
  </si>
  <si>
    <t>Brec Bassinger, Coy Stewart, Jackie Radinsky, Buddy Handleson, Lilimar, Haley Tju, Dorien Wilson, Rio Mangini, Annie Tedesco</t>
  </si>
  <si>
    <t>s3326</t>
  </si>
  <si>
    <t>Victorious</t>
  </si>
  <si>
    <t>Victoria Justice, Leon Thomas III, Matt Bennett, Elizabeth Gillies, Ariana Grande, Avan Jogia, Daniella Monet, Michael Eric Reid, Jake Farrow, Eric Lange</t>
  </si>
  <si>
    <t>s3328</t>
  </si>
  <si>
    <t>A Year In Space</t>
  </si>
  <si>
    <t>Scott Kelly</t>
  </si>
  <si>
    <t>s3329</t>
  </si>
  <si>
    <t>Ad Vitam</t>
  </si>
  <si>
    <t>Yvan Attal, Garance Marillier, Niels Schneider, Victor Assi√©, Rod Paradot, Anne Azoulay, Adel Bencherif</t>
  </si>
  <si>
    <t>s3331</t>
  </si>
  <si>
    <t>Billy on the Street</t>
  </si>
  <si>
    <t>Billy Eichner</t>
  </si>
  <si>
    <t>s3334</t>
  </si>
  <si>
    <t>CLANNAD</t>
  </si>
  <si>
    <t>Yuichi Nakamura, David Matranga, Mai Nakahara, Luci Christian, Ryo Hirohashi, Shelley Calene-Black, Ai Nonaka, Hilary Haag, Akemi Kanda, Brittney Karbowski, Houko Kuwashima, Kaytha Coker, Mamiko Noto, Emily Neves, Daisuke Sakaguchi, Greg Ayres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</si>
  <si>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</si>
  <si>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</si>
  <si>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</si>
  <si>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</si>
  <si>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</si>
  <si>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</si>
  <si>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</si>
  <si>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</si>
  <si>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</si>
  <si>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</si>
  <si>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</si>
  <si>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</si>
  <si>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</si>
  <si>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</si>
  <si>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</si>
  <si>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s3345</t>
  </si>
  <si>
    <t>The Boulet Brothers Dragula</t>
  </si>
  <si>
    <t>Boulet Brothers</t>
  </si>
  <si>
    <t>s3346</t>
  </si>
  <si>
    <t>The Deep</t>
  </si>
  <si>
    <t>Vincent Tong, Ashleigh Ball, Kathleen Barr, Michael Dobson, Brian Drummond</t>
  </si>
  <si>
    <t>Canada, Australia</t>
  </si>
  <si>
    <t>s3352</t>
  </si>
  <si>
    <t>Vientos de agua</t>
  </si>
  <si>
    <t>Ernesto Alterio, Eduardo Blanco, H√©ctor Alterio, Dar√≠o Valenzuela, Pablo Rago, Angie Cepeda, Marta Etura, Giulia Michelini, Carlos Kaspar</t>
  </si>
  <si>
    <t>s3353</t>
  </si>
  <si>
    <t>We Are the Wave</t>
  </si>
  <si>
    <t>Ludwig Simon, Luise Befort, Michelle Barthel, Mohamed Issa, Daniel Friedl, Robert Schupp</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</si>
  <si>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</si>
  <si>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</si>
  <si>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</si>
  <si>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</si>
  <si>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</si>
  <si>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</si>
  <si>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</si>
  <si>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</si>
  <si>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</si>
  <si>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</si>
  <si>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</si>
  <si>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</si>
  <si>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</si>
  <si>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</si>
  <si>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</si>
  <si>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</si>
  <si>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</si>
  <si>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</si>
  <si>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</si>
  <si>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</si>
  <si>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s3364</t>
  </si>
  <si>
    <t>Shine On with Reese</t>
  </si>
  <si>
    <t>Reese Witherspoon</t>
  </si>
  <si>
    <t>Docuseries, Stand-Up Comedy &amp; Talk Shows</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</si>
  <si>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</si>
  <si>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</si>
  <si>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</si>
  <si>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</si>
  <si>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</si>
  <si>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</si>
  <si>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</si>
  <si>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</si>
  <si>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</si>
  <si>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</si>
  <si>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</si>
  <si>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Guimar√£es, Pedro Wagner</t>
  </si>
  <si>
    <t>s3374</t>
  </si>
  <si>
    <t>Drug Squad: Costa del Sol</t>
  </si>
  <si>
    <t>Hugo Silva, √Ålvaro Cervantes, Miki Esparb√©, Jes√∫s Castro, Sara S√°lamo, Jorge Us√≥n, Cayetana Cabezas, Pablo B√©jar, Marco C√°ceres, Olivia Delc√°n, Jorge Suquet, Daniel Holgu√≠n, Joaqu√≠n Galletero, Carolina Yuste, Ana Fern√°ndez</t>
  </si>
  <si>
    <t>s3376</t>
  </si>
  <si>
    <t>Monz√≥n: A Knockout Blow</t>
  </si>
  <si>
    <t>Jorge Rom√°n, Mauricio Paniagua, Carla Quevedo, Paloma Ker, Soledad Silveyra, Diego Cremonesi, Florencia Raggi, Gustavo Garz√≥n, Yayo Guridi, Fabi√°n Arenillas, Nacho Gadano, Bel√©n Chavanne</t>
  </si>
  <si>
    <t>s3378</t>
  </si>
  <si>
    <t>Nailed It! France</t>
  </si>
  <si>
    <t>Artus, No√©mie Honiat</t>
  </si>
  <si>
    <t>s3379</t>
  </si>
  <si>
    <t>Nailed It! Spain</t>
  </si>
  <si>
    <t>La Terremoto de Alcorc√≥n, Christian Escrib√†</t>
  </si>
  <si>
    <t>s3382</t>
  </si>
  <si>
    <t>The Untamed</t>
  </si>
  <si>
    <t>Sean Xiao, Wang Yibo, Zoey Meng, Xuan Lu, Yu Bin, Wang Zhuocheng, Liu Haikuan, Zhu Zanjin, Wang Haoxuan, Ji Li</t>
  </si>
  <si>
    <t>s3383</t>
  </si>
  <si>
    <t>Daybreak</t>
  </si>
  <si>
    <t>Colin Ford, Alyvia Alyn Lind, Sophie Simnett, Austin Crute, Cody Kearsley, Jeant√© Godlock, Gregory Kasyan, Krysta Rodriguez, Matthew Broderick</t>
  </si>
  <si>
    <t>TV Action &amp; Adventure, TV Comedies, TV Horror</t>
  </si>
  <si>
    <t>s3386</t>
  </si>
  <si>
    <t>Breakfast, Lunch &amp; Dinner</t>
  </si>
  <si>
    <t>David Chang, Seth Rogen, Chrissy Teigen, Lena Waithe, Kate McKinnon</t>
  </si>
  <si>
    <t>s3394</t>
  </si>
  <si>
    <t>ChuChu TV Kids Songs, Learning Videos &amp; Bedtime Stories</t>
  </si>
  <si>
    <t>s3401</t>
  </si>
  <si>
    <t>Interior Design Masters</t>
  </si>
  <si>
    <t>s3402</t>
  </si>
  <si>
    <t>Little Baby Bum: Nursery Rhyme Friends</t>
  </si>
  <si>
    <t>Chloe Marsden, Aaron Marsden, Mar√≠a Esnoz</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</si>
  <si>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</si>
  <si>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</si>
  <si>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</si>
  <si>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</si>
  <si>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</si>
  <si>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</si>
  <si>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s3407</t>
  </si>
  <si>
    <t>Spirit Riding Free: Pony Tales</t>
  </si>
  <si>
    <t>Amber Frank, Bailey Gambertoglio, Sydney Park, Darcy Rose Byrnes, Gabriella Graves, Duncan Joiner, Nolan North</t>
  </si>
  <si>
    <t>s3411</t>
  </si>
  <si>
    <t>Toon</t>
  </si>
  <si>
    <t>Joep Vermolen, Amy van der Weerden, Loulou Hameleers, Robbert Bleij</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</si>
  <si>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</si>
  <si>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</si>
  <si>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</si>
  <si>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</si>
  <si>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</si>
  <si>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</si>
  <si>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</si>
  <si>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</si>
  <si>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</si>
  <si>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s3421</t>
  </si>
  <si>
    <t>Second 20s</t>
  </si>
  <si>
    <t>Choi Ji-woo, Lee Sang-yun, Choi Won-young, Kim Min-jae, Son Na-eun, Jung Soo-young, Choi Yoon-so, Park Hyo-ju</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</si>
  <si>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</si>
  <si>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</si>
  <si>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</si>
  <si>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</si>
  <si>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s3427</t>
  </si>
  <si>
    <t>The Lies Within</t>
  </si>
  <si>
    <t>Lee Min-ki, Lee Yoo-young, On Ju-wan, Lee Jun-hyeok, Yun Jong-seok, Kim Jong-soo, Seo Hyun-woo, Song Young-chang, Lee Jun-hyuk</t>
  </si>
  <si>
    <t>s3431</t>
  </si>
  <si>
    <t>Insatiable</t>
  </si>
  <si>
    <t>Dallas Roberts, Debby Ryan, Alyssa Milano, Christopher Gorham, Kimmy Shields, Michael Provost, Erinn Westbrook, Daniel Kang, Arden Myrin</t>
  </si>
  <si>
    <t>s3434</t>
  </si>
  <si>
    <t>The Hook Up Plan</t>
  </si>
  <si>
    <t>Marc Ruchmann, Zita Hanrot, Sabrina Ouazani, Jos√©phine Drai, Syrus Shahidi, Yvan Naubron, Guillaume Labb√©, Tom Dingler</t>
  </si>
  <si>
    <t>s3436</t>
  </si>
  <si>
    <t>Beyblade Burst Turbo</t>
  </si>
  <si>
    <t>Laura Stahl, Billy Kametz, Derek Stephen Prince, Kyle McCarley, Brandon Winckler, Kimlinh Tran</t>
  </si>
  <si>
    <t>s3438</t>
  </si>
  <si>
    <t>Ultramarine Magmell</t>
  </si>
  <si>
    <t>Kengo Kawanishi, M„ÉªA„ÉªO, Toshiyuki Morikawa, Hibiku Yamamura, Satoshi Mikami, Koji Yusa, Hiroshi Yanaka, Shiro Saito, Keiichi Sonobe</t>
  </si>
  <si>
    <t>s3441</t>
  </si>
  <si>
    <t>Rhythm + Flow</t>
  </si>
  <si>
    <t>Cardi B, Chance The Rapper, T.I.</t>
  </si>
  <si>
    <t>s3445</t>
  </si>
  <si>
    <t>Legend Quest: Masters of Myth</t>
  </si>
  <si>
    <t>Johnny Rose, Annemarie Blanco, Paul Tei, Oscar Cheda, Chuck Morgan, Jenna Lamia, James Carrey</t>
  </si>
  <si>
    <t>Kids' TV, Spanish-Language TV Shows</t>
  </si>
  <si>
    <t>s3446</t>
  </si>
  <si>
    <t>My Country: The New Age</t>
  </si>
  <si>
    <t>Yang Se-Jong, Woo Do‚Äëhwan, Seolhyun, Jang Hyuk, Kim Young-chul, In Gyo-jin, Yu Oh-seong, Ahn Nae-sang</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</si>
  <si>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</si>
  <si>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</si>
  <si>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</si>
  <si>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</si>
  <si>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</si>
  <si>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</si>
  <si>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</si>
  <si>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</si>
  <si>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</si>
  <si>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</si>
  <si>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</si>
  <si>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</si>
  <si>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</si>
  <si>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</si>
  <si>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</si>
  <si>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</si>
  <si>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s3458</t>
  </si>
  <si>
    <t>Seis Manos</t>
  </si>
  <si>
    <t>Aislinn Derbez, Mike Colter, Jonny Cruz, Ang√©lica Vale, Vic Chao, Danny Trejo</t>
  </si>
  <si>
    <t>Anime Series, Crime TV Shows</t>
  </si>
  <si>
    <t>s3459</t>
  </si>
  <si>
    <t>Living Undocumented</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</si>
  <si>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</si>
  <si>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</si>
  <si>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</si>
  <si>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</si>
  <si>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</si>
  <si>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</si>
  <si>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</si>
  <si>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</si>
  <si>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</si>
  <si>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</si>
  <si>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</si>
  <si>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</si>
  <si>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</si>
  <si>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</si>
  <si>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</si>
  <si>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</si>
  <si>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</si>
  <si>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</si>
  <si>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</si>
  <si>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s3471</t>
  </si>
  <si>
    <t>Miniforce X</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</si>
  <si>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</si>
  <si>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</si>
  <si>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</si>
  <si>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</si>
  <si>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</si>
  <si>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</si>
  <si>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</si>
  <si>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</si>
  <si>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</si>
  <si>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</si>
  <si>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s3482</t>
  </si>
  <si>
    <t>Bard of Blood</t>
  </si>
  <si>
    <t>Emraan Hashmi, Viineet Kumar, Sobhita Dhulipala, Jaideep Ahlawat, Kirti Kulhari, Sohum Shah, Rajit Kapoor, Danish Hussain</t>
  </si>
  <si>
    <t>s3484</t>
  </si>
  <si>
    <t>El Marginal</t>
  </si>
  <si>
    <t>Juan Minuj√≠n, Martina Gusman, Gerardo Romano, Claudio Rissi, Carlos Portaluppi, Nicol√°s Furtado, Cristina Banegas, Abel Ayala</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</si>
  <si>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</si>
  <si>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</si>
  <si>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</si>
  <si>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s3490</t>
  </si>
  <si>
    <t>Abstract: The Art of Design</t>
  </si>
  <si>
    <t>Christoph Niemann, Tinker Hatfield, Es Devlin, Bjarke Ingels, Paula Scher, Platon, Ilse Crawford, Ralph Gilles</t>
  </si>
  <si>
    <t>s3492</t>
  </si>
  <si>
    <t>Glitch</t>
  </si>
  <si>
    <t>Patrick Brammall, Genevieve O'Reilly, Emma Booth, Emily Barclay, Ned Dennehy, Sean Keenan, Hannah Monson, Aaron L. McGrath, John Leary, Rodger Corser, Andrew McFarlane, Luke Arnold, Rob Collins, Pernilla August</t>
  </si>
  <si>
    <t>s3500</t>
  </si>
  <si>
    <t>Vagabond</t>
  </si>
  <si>
    <t>Lee Seung-gi, Bae Suzy, Shin Sung-rok, Moon Jung-hee, Baek Yoon-sik, Moon Sung-keun, Lee Gyoung-young, Lee Ki-young, Kim Min-jong, Jung Man-sik, Hwang Bo-ra</t>
  </si>
  <si>
    <t>s3502</t>
  </si>
  <si>
    <t>Criminal: France</t>
  </si>
  <si>
    <t>Margot Bancilhon, Laurent Lucas, St√©phane Jobert, Anne Azoulay, Mhamed Arezki, Sara Giraudeau, Nathalie Baye, J√©r√©mie Renier</t>
  </si>
  <si>
    <t>s3503</t>
  </si>
  <si>
    <t>Criminal: Germany</t>
  </si>
  <si>
    <t>Eva Meckbach, Sylvester Groth, Florence Kasumba, Peter Kurth, Christian Berkel, Nina Hoss, Christian Kuchenbuch, Jonathan Berlin, Deniz Arora</t>
  </si>
  <si>
    <t>s3504</t>
  </si>
  <si>
    <t>Criminal: Spain</t>
  </si>
  <si>
    <t>Mariano Barroso</t>
  </si>
  <si>
    <t>Emma Su√°rez, Jorge Bosch, √Ålvaro Cervantes, Carmen Machi, Inma Cuesta, Eduard Fern√°ndez, Mar√≠a Morales, Jos√© √Ångel Egido, Daniel Chamorro, Javi Coll, Carlos Manuel D√≠az, Nuria Menc√≠a, Milo Taboada</t>
  </si>
  <si>
    <t>s3505</t>
  </si>
  <si>
    <t>Fastest Car</t>
  </si>
  <si>
    <t>s3506</t>
  </si>
  <si>
    <t>Inside Bill's Brain: Decoding Bill Gates</t>
  </si>
  <si>
    <t>Bill Gates</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</si>
  <si>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</si>
  <si>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</si>
  <si>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</si>
  <si>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</si>
  <si>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s3511</t>
  </si>
  <si>
    <t>When the Camellia Blooms</t>
  </si>
  <si>
    <t>Kong Hyo-jin, Kang Ha-neul, Kim Ji-seok, Oh Jung-se, Yeom Hye-ran, Son Dam-bi, Ji E-su, Go Du-sim</t>
  </si>
  <si>
    <t>s3516</t>
  </si>
  <si>
    <t>Surviving R. Kelly</t>
  </si>
  <si>
    <t>s3520</t>
  </si>
  <si>
    <t>Kabaneri of the Iron Fortress: The Battle of Unato</t>
  </si>
  <si>
    <t>Tasuku Hatanaka, Sayaka Senbongi, Maaya Uchida, Toshiki Masuda, Kanae Oki, Mariya Ise, Ryota Osaka, Kensuke Sato, Maxwell Powers, Shinichiro Miki</t>
  </si>
  <si>
    <t>s3522</t>
  </si>
  <si>
    <t>Marianne</t>
  </si>
  <si>
    <t>Victoire Du Bois, Lucie Boujenah, Tiphaine Daviot, Ralph Amoussou, Bellamine Abdelmalek, Mehdi Meskar, Alban Lenoir, Mireille Herbstmeyer, Corinne Valancogne, Patrick d'Assum√ßao, Pierre Aussedat</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</si>
  <si>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</si>
  <si>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</si>
  <si>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</si>
  <si>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</si>
  <si>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</si>
  <si>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</si>
  <si>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</si>
  <si>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</si>
  <si>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</si>
  <si>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</si>
  <si>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</si>
  <si>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</si>
  <si>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s3535</t>
  </si>
  <si>
    <t>The Spy</t>
  </si>
  <si>
    <t>Sacha Baron Cohen, Noah Emmerich, Hadar Ratzon Rotem, Alexander Siddig, Waleed Zuaiter, Nassim Lyes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</si>
  <si>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</si>
  <si>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</si>
  <si>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</si>
  <si>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</si>
  <si>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</si>
  <si>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</si>
  <si>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</si>
  <si>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</si>
  <si>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s3544</t>
  </si>
  <si>
    <t>Serial Killer with Piers Morgan</t>
  </si>
  <si>
    <t>s3547</t>
  </si>
  <si>
    <t>Luo Bao Bei</t>
  </si>
  <si>
    <t>Hana Burnett, Natalia-Jade Jonathan, Leo Tang, Gok Wan, Ching-He Huang, Pik Sen Lim, David Yip</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</si>
  <si>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</si>
  <si>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</si>
  <si>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</si>
  <si>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</si>
  <si>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</si>
  <si>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</si>
  <si>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s3553</t>
  </si>
  <si>
    <t>The Good Bandit</t>
  </si>
  <si>
    <t>Diego V√°squez, Carolina Acevedo, Norma Nivia, Ana Mar√≠a Arango, √Ålvaro Bayona, Katherine Porto, Tiberio Cruz, Felipe Calero, Jimena Dur√°n, Andr√©s Toro, Sebasti√°n S√°nchez, Isabella Barrag√°n</t>
  </si>
  <si>
    <t>s3554</t>
  </si>
  <si>
    <t>True and the Rainbow Kingdom</t>
  </si>
  <si>
    <t>Michela Luci, Jamie Watson, Anna Claire Bartlam, Dante Zee, Eric Peterson</t>
  </si>
  <si>
    <t>s3559</t>
  </si>
  <si>
    <t>Million Pound Menu</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</si>
  <si>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</si>
  <si>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</si>
  <si>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</si>
  <si>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</si>
  <si>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</si>
  <si>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</si>
  <si>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s3572</t>
  </si>
  <si>
    <t>Hyperdrive</t>
  </si>
  <si>
    <t>Rutledge Wood, Mike Hill, Michael Bisping, Lindsay Czarniak</t>
  </si>
  <si>
    <t>s3576</t>
  </si>
  <si>
    <t>45 rpm</t>
  </si>
  <si>
    <t>Carlos Cuevas, Guiomar Puerta, Iv√°n Marcos, Israel Elejalde, Eudald Font, Luis Larrodera, Carmen Guti√©rrez, Diana G√≥mez, Vito Sanz, Marina San Jos√©, Pere Ponce, Joan Pera</t>
  </si>
  <si>
    <t>s3577</t>
  </si>
  <si>
    <t>Apache: The Life of Carlos Tevez</t>
  </si>
  <si>
    <t>Balthazar Murillo, Vanesa Gonz√°lez, Alberto Ajaka, Sof√≠a Gala Castiglione, Patricio Contreras, Mat√≠as Recalt, Osqui Guzm√°n, Roberto Vallejos, Diego Gallardo</t>
  </si>
  <si>
    <t>s3578</t>
  </si>
  <si>
    <t>Better Than Us</t>
  </si>
  <si>
    <t>Paulina Andreeva, Kirill K√§ro,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</si>
  <si>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</si>
  <si>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</si>
  <si>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</si>
  <si>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</si>
  <si>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</si>
  <si>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R√≠o, √Ångela Cano, Miguel Dionisio Ramos, Nelson Camayo, Bruno Clairefond, Marcela Mar, Andr√©s Crespo, John Narv√°ez, Edwin Morales, Karla L√≥pez, Antonio Bol√≠var</t>
  </si>
  <si>
    <t>s3582</t>
  </si>
  <si>
    <t>MINDHUNTER</t>
  </si>
  <si>
    <t>Jonathan Groff, Holt McCallany, Anna Torv, Cotter Smith, Hannah Gross</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</si>
  <si>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</si>
  <si>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</si>
  <si>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</si>
  <si>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s3588</t>
  </si>
  <si>
    <t>Victim Number 8</t>
  </si>
  <si>
    <t>C√©sar Mateo, Mar√≠a de Nati, Ver√≥nika Moral, I√±aki Ardanaz, Farah Hamed, Lisi Linder, Khaled Kouka, √ìscar Zafra, Jes√∫s Ruyman, Alfonso Torregrosa, Itziar Lazkano, Son Khoury, Youssef Bougarouane, Marcial √Ålvarez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</si>
  <si>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</si>
  <si>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</si>
  <si>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</si>
  <si>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</si>
  <si>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</si>
  <si>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</si>
  <si>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</si>
  <si>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</si>
  <si>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</si>
  <si>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</si>
  <si>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</si>
  <si>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s3593</t>
  </si>
  <si>
    <t>Happy Jail</t>
  </si>
  <si>
    <t>s3598</t>
  </si>
  <si>
    <t>Knightfall</t>
  </si>
  <si>
    <t>Tom Cullen, Jim Carter, P√°draic Delaney, Simon Merrells, Julian Ovenden, Olivia Ross, Ed Stoppard, Sabrina Bartlett, Bobby Schofield, Sarah-Sofie Boussnina</t>
  </si>
  <si>
    <t>s3599</t>
  </si>
  <si>
    <t>DC Super Hero Girls</t>
  </si>
  <si>
    <t>Grey Griffin, Tara Strong, Nicole Sullivan, Kari Wahlgren, Myrna Velasco, Kimberly Brooks</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</si>
  <si>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</si>
  <si>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</si>
  <si>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</si>
  <si>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</si>
  <si>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</si>
  <si>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</si>
  <si>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</si>
  <si>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s3605</t>
  </si>
  <si>
    <t>Sintonia</t>
  </si>
  <si>
    <t>Christian Malheiros, Jottap√™,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</si>
  <si>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</si>
  <si>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</si>
  <si>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</si>
  <si>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</si>
  <si>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</si>
  <si>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</si>
  <si>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</si>
  <si>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</si>
  <si>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</si>
  <si>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</si>
  <si>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</si>
  <si>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</si>
  <si>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</si>
  <si>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</si>
  <si>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</si>
  <si>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</si>
  <si>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</si>
  <si>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</si>
  <si>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Let‚Äôs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</si>
  <si>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</si>
  <si>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</si>
  <si>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</si>
  <si>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</si>
  <si>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</si>
  <si>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</si>
  <si>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</si>
  <si>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</si>
  <si>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</si>
  <si>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</si>
  <si>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</si>
  <si>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</si>
  <si>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</si>
  <si>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</si>
  <si>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</si>
  <si>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</si>
  <si>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</si>
  <si>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s3625</t>
  </si>
  <si>
    <t>No Good Nick</t>
  </si>
  <si>
    <t>Melissa Joan Hart, Sean Astin, Siena Agudong, Lauren Lindsey Donzis, Kalama Epstein</t>
  </si>
  <si>
    <t>s3628</t>
  </si>
  <si>
    <t>Basketball or Nothing</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</si>
  <si>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</si>
  <si>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</si>
  <si>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</si>
  <si>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</si>
  <si>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</si>
  <si>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</si>
  <si>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s3637</t>
  </si>
  <si>
    <t>Twelve Forever</t>
  </si>
  <si>
    <t>Kelsy Abbott, Antony Del Rio, Jaylen Barron, Matt Berry, Bridget Everett, Brandon Wardell, Steve Agee, Spencer Rothbell, Nick Sumida, Ashley Boettcher, Wade Randolph</t>
  </si>
  <si>
    <t>s3641</t>
  </si>
  <si>
    <t>My First First Love</t>
  </si>
  <si>
    <t>Ji Soo, Jung Chae-yeon, Jinyoung, Choi Ri, Kang Tae-oh, Hong Ji-yoon</t>
  </si>
  <si>
    <t>s3643</t>
  </si>
  <si>
    <t>Another Life</t>
  </si>
  <si>
    <t>Katee Sackhoff, Justin Chatwin, Samuel Anderson, Blu Hunt, AJ Rivera, Jake Abel, Alex Ozerov, Alexander Eling, Lina Renna, Selma Blair</t>
  </si>
  <si>
    <t>s3645</t>
  </si>
  <si>
    <t>Beat Bugs</t>
  </si>
  <si>
    <t>s3652</t>
  </si>
  <si>
    <t>Sexy Central</t>
  </si>
  <si>
    <t>Jeana Ho Pui-yu, Joyce Cheng, Ava Liu, Shiga Lin, Kelly Chen Jia-li, Eric Suen Yiu-wai, Eric Kwok, Mix, Adam Pak, Patrick Tang</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</si>
  <si>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</si>
  <si>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</si>
  <si>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</si>
  <si>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</si>
  <si>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</si>
  <si>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</si>
  <si>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</si>
  <si>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</si>
  <si>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</si>
  <si>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</si>
  <si>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</si>
  <si>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</si>
  <si>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</si>
  <si>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</si>
  <si>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</si>
  <si>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</si>
  <si>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</si>
  <si>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</si>
  <si>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</si>
  <si>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</si>
  <si>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</si>
  <si>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</si>
  <si>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</si>
  <si>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</si>
  <si>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</si>
  <si>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</si>
  <si>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</si>
  <si>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</si>
  <si>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</si>
  <si>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</si>
  <si>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</si>
  <si>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</si>
  <si>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s3670</t>
  </si>
  <si>
    <t>Bonus Family</t>
  </si>
  <si>
    <t>Vera Vitali, Erik Johansson, Fredrik Hallgren, Petra Mede, Frank Dorsin, Jacob Lundqvist, Amanda Lindh, Marianne M√∂rck, Barbro Svensson, Ann Petr√©n, Johan Ulveson, Leo Razzak, Felix Engstr√∂m</t>
  </si>
  <si>
    <t>s3672</t>
  </si>
  <si>
    <t>Extreme Engagement</t>
  </si>
  <si>
    <t>Tim Noonan, PJ Madam</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</si>
  <si>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</si>
  <si>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</si>
  <si>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</si>
  <si>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</si>
  <si>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</si>
  <si>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</si>
  <si>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</si>
  <si>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s3678</t>
  </si>
  <si>
    <t>True Tunes</t>
  </si>
  <si>
    <t>s3681</t>
  </si>
  <si>
    <t>Free Rein</t>
  </si>
  <si>
    <t>Jaylen Barron, Manpreet Bambra, Celine Buckens, Freddy Carter, Caroline Ford, Natalie Gumede, Bruce Herbelin-Earle, Noah Huntley, Kerry Ingram, Paul Luebke, Geoffrey McGivern, Navia Ziraili Robinson, Milo Twomey, Carla Woodcock</t>
  </si>
  <si>
    <t>s3683</t>
  </si>
  <si>
    <t>The Legend of White Snake</t>
  </si>
  <si>
    <t>Yu Menglong, Ju Jingyi, Pei Zitian, Xiao Yan, Nie Zihao, Yu Lang</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</si>
  <si>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</si>
  <si>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</si>
  <si>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</si>
  <si>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</si>
  <si>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</si>
  <si>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</si>
  <si>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</si>
  <si>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</si>
  <si>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</si>
  <si>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</si>
  <si>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</si>
  <si>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</si>
  <si>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</si>
  <si>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</si>
  <si>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</si>
  <si>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</si>
  <si>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</si>
  <si>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</si>
  <si>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</si>
  <si>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</si>
  <si>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</si>
  <si>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</si>
  <si>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</si>
  <si>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</si>
  <si>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</si>
  <si>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</si>
  <si>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</si>
  <si>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</si>
  <si>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s3695</t>
  </si>
  <si>
    <t>Molang</t>
  </si>
  <si>
    <t>Bruno Gu√©ra√ßague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</si>
  <si>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</si>
  <si>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</si>
  <si>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</si>
  <si>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</si>
  <si>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</si>
  <si>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</si>
  <si>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s3701</t>
  </si>
  <si>
    <t>Scare Tactics</t>
  </si>
  <si>
    <t>Tracy Morgan, Lauren Ash</t>
  </si>
  <si>
    <t>s3703</t>
  </si>
  <si>
    <t>Dope</t>
  </si>
  <si>
    <t>s3705</t>
  </si>
  <si>
    <t>Exhibit A</t>
  </si>
  <si>
    <t>Crime TV Shows, Docuseries, Science &amp; Nature TV</t>
  </si>
  <si>
    <t>s3706</t>
  </si>
  <si>
    <t>Instant Hotel</t>
  </si>
  <si>
    <t>Luke Jacobz, Juliet Ashworth</t>
  </si>
  <si>
    <t>s3708</t>
  </si>
  <si>
    <t>Motown Magic</t>
  </si>
  <si>
    <t>s3709</t>
  </si>
  <si>
    <t>Paquita Salas</t>
  </si>
  <si>
    <t>Brays Efe, Bel√©n Cuesta, Lidia San Jos√©, √Ålex de Lucas, Mariona Ter√©s</t>
  </si>
  <si>
    <t>s3711</t>
  </si>
  <si>
    <t>Answer for Heaven</t>
  </si>
  <si>
    <t>Sunny Suwanmethanont, Kan Kantathavorn, Pattarasaya Kreuasuwansri, Chayanan Manomaisantiphap, Suwaphat Techaviriyawong, Prachakorn Piyasakulkaew, Nattarika Thampridanant, Michael Shaowanasai, Pattanachai Adirek</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</si>
  <si>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</si>
  <si>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</si>
  <si>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</si>
  <si>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</si>
  <si>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</si>
  <si>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</si>
  <si>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</si>
  <si>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s3722</t>
  </si>
  <si>
    <t>Girls Incarcerated</t>
  </si>
  <si>
    <t>s3723</t>
  </si>
  <si>
    <t>Go! Live Your Way</t>
  </si>
  <si>
    <t>Pilar Pascual, Renata Toscano, Jos√© Gim√©nez Zapiola, Santiago Saez, Paulo Sanchez Lima, Carmela Barsamian, Axel Mu√±iz, Majo Cardoso, Majo Chicar, Gast√≥n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</si>
  <si>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</si>
  <si>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</si>
  <si>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</si>
  <si>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</si>
  <si>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</si>
  <si>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</si>
  <si>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</si>
  <si>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</si>
  <si>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</si>
  <si>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</si>
  <si>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</si>
  <si>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</si>
  <si>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</si>
  <si>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</si>
  <si>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</si>
  <si>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</si>
  <si>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</si>
  <si>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</si>
  <si>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</si>
  <si>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</si>
  <si>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</si>
  <si>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</si>
  <si>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</si>
  <si>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</si>
  <si>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</si>
  <si>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</si>
  <si>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</si>
  <si>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Alc√†sser Murders</t>
  </si>
  <si>
    <t>El√≠as Le√≥n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</si>
  <si>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</si>
  <si>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</si>
  <si>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</si>
  <si>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</si>
  <si>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</si>
  <si>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</si>
  <si>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</si>
  <si>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</si>
  <si>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</si>
  <si>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s3749</t>
  </si>
  <si>
    <t>El desconocido</t>
  </si>
  <si>
    <t>Guillermo Iv√°n, C√©sar Manjarrez, Estrella Sol√≠s, Liliana Moreno, Marco Uriel, Mario Zaragoza, Fernando Sarfatti, Jos√© √Ångel Bichir, Paty Blanco, P√≠a Sanz, Scarlet Gruber, Pakey V√°zquez,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</si>
  <si>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</si>
  <si>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</si>
  <si>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</si>
  <si>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</si>
  <si>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</si>
  <si>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</si>
  <si>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</si>
  <si>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</si>
  <si>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</si>
  <si>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</si>
  <si>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</si>
  <si>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</si>
  <si>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s3755</t>
  </si>
  <si>
    <t>Yankee</t>
  </si>
  <si>
    <t>Pablo Lyle, Ana Layevska, Leonardo Daniel, Javier D√≠az Due√±as, Daniel Mart√≠nez, Pamela Almanza, Roberto Bland√≥n, Sebasti√°n Ferrat, Gabriela Zamora, Mauricio Pimentel, Julio Casado, Eivaut Rischen</t>
  </si>
  <si>
    <t>s3756</t>
  </si>
  <si>
    <t>Jinn</t>
  </si>
  <si>
    <t>Salma Malhas, Sultan Alkhail, Hamzeh Okab, Aysha Shahaltough, Zaid Zoubi, Ban Halaweh, Yasser Al Hadi</t>
  </si>
  <si>
    <t>s3761</t>
  </si>
  <si>
    <t>Upin &amp; Ipin</t>
  </si>
  <si>
    <t>Nurfathiah Diaz</t>
  </si>
  <si>
    <t>s3763</t>
  </si>
  <si>
    <t>Designated Survivor</t>
  </si>
  <si>
    <t>Kiefer Sutherland, Natascha McElhone, Maggie Q, Kal Penn, Adan Canto, Italia Ricci, LaMonica Garrett, Tanner Buchanan, Ben Lawson, Paulo Costanzo, Zoe McLellan</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</si>
  <si>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</si>
  <si>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</si>
  <si>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</si>
  <si>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</si>
  <si>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</si>
  <si>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</si>
  <si>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</si>
  <si>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</si>
  <si>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</si>
  <si>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</si>
  <si>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</si>
  <si>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</si>
  <si>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</si>
  <si>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</si>
  <si>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</si>
  <si>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</si>
  <si>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</si>
  <si>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</si>
  <si>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s3783</t>
  </si>
  <si>
    <t>A Thousand Goodnights</t>
  </si>
  <si>
    <t>Cindy Lien, Nicholas Teo, Yao Ai-ning, Li Chung-lin, Chen Bor-jeng, Miao Ke-li</t>
  </si>
  <si>
    <t>s3785</t>
  </si>
  <si>
    <t>March Comes in Like a Lion</t>
  </si>
  <si>
    <t>Kengo Kawanishi, Ai Kayano, Kana Hanazawa, Misaki Kuno, Nobuhiko Okamoto, Marina Inoue, Yoshimasa Hosoya, Shinichiro Miki, Tomokazu Sugita, Subaru Kimura, Shigeru Chiba, Toru Okawa, Takahiro Sakurai</t>
  </si>
  <si>
    <t>s3788</t>
  </si>
  <si>
    <t>Bad Blood</t>
  </si>
  <si>
    <t>Anthony LaPaglia, Kim Coates, Enrico Colantoni, Paul Sorvino, Maxim Roy, Brett Donahue, Michelle Mylett, Claudia Ferri, Tony Nappo</t>
  </si>
  <si>
    <t>s3790</t>
  </si>
  <si>
    <t>Killer Ratings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</si>
  <si>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</si>
  <si>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</si>
  <si>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</si>
  <si>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</si>
  <si>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</si>
  <si>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</si>
  <si>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s3797</t>
  </si>
  <si>
    <t>Hyper HardBoiled Gourmet Report</t>
  </si>
  <si>
    <t>Kazutoyo Koyabu</t>
  </si>
  <si>
    <t>s3800</t>
  </si>
  <si>
    <t>She's Gotta Have It</t>
  </si>
  <si>
    <t>DeWanda Wise, Cleo Anthony, Lyriq Bent, Anthony Ramos, Chyna Layne, Margot Bingham, Ilfanesh Hadera, Elvis Nolasco, De'Adre Aziza</t>
  </si>
  <si>
    <t>s3802</t>
  </si>
  <si>
    <t>WHAT / IF</t>
  </si>
  <si>
    <t>Ren√©e Zellweger, Jane Levy, Blake Jenner, Keith Powers, Samantha Marie Ware, Juan Castano, Dave Annable, Saamer Usmani, Daniella Pineda, John Clarence Stewart, Louis Herthum</t>
  </si>
  <si>
    <t>s3807</t>
  </si>
  <si>
    <t>Prince of Peoria</t>
  </si>
  <si>
    <t>s3808</t>
  </si>
  <si>
    <t>Rosario Tijeras</t>
  </si>
  <si>
    <t>B√°rbara de Regil, Jos√© Mar√≠a de Tavira, Antonio Gaona, Hern√°n Mendoza, Vanessa Bauche, Christian Vasquez, Jos√© Sefami, Ariel L√≥pez Padilla</t>
  </si>
  <si>
    <t>s3809</t>
  </si>
  <si>
    <t>Diego Enrique Osorno</t>
  </si>
  <si>
    <t>s3813</t>
  </si>
  <si>
    <t>It's Bruno!</t>
  </si>
  <si>
    <t>Solvan "Slick" Naim, Rob Morgan, Shakira Barrera, Jade Eshete, Adriane Lenox, Donnell Rawlings, Eden Marryshow, Sam Eliad, Devale Ellis, J. Ray Acosta</t>
  </si>
  <si>
    <t>s3818</t>
  </si>
  <si>
    <t>White Gold</t>
  </si>
  <si>
    <t>Ed Westwick, James Buckley, Joe Thomas, Lauren O'Rourke, Linzey Cocker, Nigel Lindsay, Lloyd Hutchinson, Lee Ross</t>
  </si>
  <si>
    <t>s3822</t>
  </si>
  <si>
    <t>Dennis and Gnasher Unleashed</t>
  </si>
  <si>
    <t>Freddie Fox, Kathryn Drysdale, Rasmus Hardiker, Joanna Ruiz, Ryan Sampson, Kelly Marie Stewart</t>
  </si>
  <si>
    <t>s3824</t>
  </si>
  <si>
    <t>Heidi, bienvenida a casa</t>
  </si>
  <si>
    <t>Chiara Francia, Mercedes Lambre, Victorio D'Alessandro, Mario Guerci, Florencia Ben√≠tez, Victoria Ramos</t>
  </si>
  <si>
    <t>s3825</t>
  </si>
  <si>
    <t>I Hear You</t>
  </si>
  <si>
    <t>Riley Wang, Zhao Lusi, Zhang Jiongmin, Gratitude Dai, Yuan Hao</t>
  </si>
  <si>
    <t>s3827</t>
  </si>
  <si>
    <t>Revisions</t>
  </si>
  <si>
    <t>Koki Uchiyama, Mikako Komatsu, Nobunaga Shimazaki, Rie Takahashi, Manaka Iwami, Soma Saito</t>
  </si>
  <si>
    <t>s3832</t>
  </si>
  <si>
    <t>The Defected</t>
  </si>
  <si>
    <t>Kara Hui, Philip Keung, Benjamin Yuen, Sisley Choi, Hui Shiu Hung, Ben Wong, Joman Chiang</t>
  </si>
  <si>
    <t>s3836</t>
  </si>
  <si>
    <t>Easy</t>
  </si>
  <si>
    <t>Aubrey Plaza, Judy Greer, Jane Adams, Zazie Beetz, Kate Berlant, Aya Cash, Michael Chernus, Kiersey Clemons, Orlando Bloom, Malin Akerman, Marc Maron, Dave Franco, Hannibal Buress, Jake Johnson, Emily Ratajkowski, Andrew Bachelor</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</si>
  <si>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</si>
  <si>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</si>
  <si>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</si>
  <si>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</si>
  <si>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</si>
  <si>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</si>
  <si>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</si>
  <si>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</si>
  <si>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</si>
  <si>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</si>
  <si>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 Juli√°n, Alex MacNicoll, Toby Wallace, Rachel Keller</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</si>
  <si>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</si>
  <si>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</si>
  <si>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</si>
  <si>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</si>
  <si>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</si>
  <si>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</si>
  <si>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</si>
  <si>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</si>
  <si>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</si>
  <si>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</si>
  <si>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</si>
  <si>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</si>
  <si>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</si>
  <si>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</si>
  <si>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</si>
  <si>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</si>
  <si>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</si>
  <si>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</si>
  <si>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</si>
  <si>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</si>
  <si>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</si>
  <si>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</si>
  <si>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</si>
  <si>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</si>
  <si>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</si>
  <si>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</si>
  <si>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</si>
  <si>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</si>
  <si>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</si>
  <si>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</si>
  <si>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</si>
  <si>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</si>
  <si>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</si>
  <si>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</si>
  <si>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</si>
  <si>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</si>
  <si>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</si>
  <si>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</si>
  <si>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</si>
  <si>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</si>
  <si>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</si>
  <si>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</si>
  <si>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s3861</t>
  </si>
  <si>
    <t>Crime Diaries: Night Out</t>
  </si>
  <si>
    <t>Felipe Cano</t>
  </si>
  <si>
    <t>Sebasti√°n Osorio, Fabiana Medina, Laura Osma, Enrique Carriazo, Juli√°n Rom√°n, Juliana Vel√°squez,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</si>
  <si>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</si>
  <si>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</si>
  <si>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</si>
  <si>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</si>
  <si>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s3865</t>
  </si>
  <si>
    <t>Flinch</t>
  </si>
  <si>
    <t>Desiree Burch, Lloyd Griffith, Seann Walsh</t>
  </si>
  <si>
    <t>s3868</t>
  </si>
  <si>
    <t>Tuca &amp; Bertie</t>
  </si>
  <si>
    <t>Tiffany Haddish, Ali Wong, Steven Yeun, Nicole Byer, Richard E. Grant, Reggie Watts</t>
  </si>
  <si>
    <t>s3871</t>
  </si>
  <si>
    <t>Code Geass: Lelouch of the Rebellion</t>
  </si>
  <si>
    <t>Jun Fukuyama, Takahiro Sakurai, Yukana, Ami Koshimizu, Kaori Nazuka, Fumiko Orikasa, Sayaka Ohara, Noriaki Sugiyama, Takahiro Mizushima, Soichiro Hoshi, Yuko Goto</t>
  </si>
  <si>
    <t>s3877</t>
  </si>
  <si>
    <t>Angel 'N' Devil</t>
  </si>
  <si>
    <t>Simon Lian, Teddy Chen, Sylvia Wang, Cosmos Lin, Ting Liu, Lucia Chen, Allie Ji, Sunnee Yang, Na Wei-hsun</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</si>
  <si>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</si>
  <si>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</si>
  <si>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</si>
  <si>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</si>
  <si>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</si>
  <si>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</si>
  <si>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</si>
  <si>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</si>
  <si>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</si>
  <si>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</si>
  <si>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</si>
  <si>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</si>
  <si>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</si>
  <si>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</si>
  <si>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</si>
  <si>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</si>
  <si>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</si>
  <si>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</si>
  <si>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</si>
  <si>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</si>
  <si>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</si>
  <si>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s3887</t>
  </si>
  <si>
    <t>Se√±ora Acero</t>
  </si>
  <si>
    <t>Blanca Soto, Litzy, Dami√°n Alc√°zar, Marco P√©rez, Jorge Z√°rate, Rossana San Juan, Andr√©s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</si>
  <si>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</si>
  <si>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</si>
  <si>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</si>
  <si>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</si>
  <si>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s3893</t>
  </si>
  <si>
    <t>Street Food</t>
  </si>
  <si>
    <t>s3894</t>
  </si>
  <si>
    <t>The Hateful Eight: Extended Version</t>
  </si>
  <si>
    <t>Samuel L. Jackson, Kurt Russell, Jennifer Jason Leigh, Walton Goggins, Demi√°n Bichir, Tim Roth, Michael Madsen, Bruce Dern, James Parks</t>
  </si>
  <si>
    <t>s3898</t>
  </si>
  <si>
    <t>KO One</t>
  </si>
  <si>
    <t>Aaron Yan, Jiro Wang, Calvin Ka-Sing Chen, Danson Tang, Tsai Yi-chen, Alien Huang</t>
  </si>
  <si>
    <t>s3899</t>
  </si>
  <si>
    <t>Lunatics</t>
  </si>
  <si>
    <t>Chris Lilley</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</si>
  <si>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</si>
  <si>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</si>
  <si>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</si>
  <si>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</si>
  <si>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</si>
  <si>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</si>
  <si>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</si>
  <si>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</si>
  <si>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</si>
  <si>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s3921</t>
  </si>
  <si>
    <t>Crazy Ex-Girlfriend</t>
  </si>
  <si>
    <t>Rachel Bloom, Vincent Rodriguez III, Santino Fontana, Donna Lynne Champlin, Pete Gardner, Vella Lovell, Gabrielle Ruiz, Scott Michael Foster</t>
  </si>
  <si>
    <t>Romantic TV Shows, TV Comedies</t>
  </si>
  <si>
    <t>s3926</t>
  </si>
  <si>
    <t>Huge in France</t>
  </si>
  <si>
    <t>Gad Elmaleh, Scott Keiji Takeda, Jordan Ver Hoeve, Erinn Hayes, Matthew Del Negro</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</si>
  <si>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</si>
  <si>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</si>
  <si>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</si>
  <si>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</si>
  <si>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</si>
  <si>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</si>
  <si>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</si>
  <si>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s3932</t>
  </si>
  <si>
    <t>You vs. Wild</t>
  </si>
  <si>
    <t>Kids' TV, Reality TV, Science &amp; Nature TV</t>
  </si>
  <si>
    <t>s3935</t>
  </si>
  <si>
    <t>Time: The Kalief Browder Story</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</si>
  <si>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</si>
  <si>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</si>
  <si>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</si>
  <si>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</si>
  <si>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</si>
  <si>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Rend√≥n, Stephen Bishop, Brian Benben, Katherine La Nasa</t>
  </si>
  <si>
    <t>s3939</t>
  </si>
  <si>
    <t>Our Planet</t>
  </si>
  <si>
    <t>s3941</t>
  </si>
  <si>
    <t>Quicksand</t>
  </si>
  <si>
    <t>Hanna Ard√©hn, Felix Sandman, William Spetz, Ella Rappich, David Dencik, Reuben Sallmander, Maria Sundbom, Rebecka Hemse, Arvid Sand, Helena af Sandeberg, Anna Bj√∂rk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</si>
  <si>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</si>
  <si>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</si>
  <si>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</si>
  <si>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</si>
  <si>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</si>
  <si>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</si>
  <si>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</si>
  <si>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</si>
  <si>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</si>
  <si>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</si>
  <si>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</si>
  <si>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Dami√°n Alc√°zar, Tamara Vallarta, Rolf Petersen, Claudette Maill√©, Tet√© Espinoza, Iv√°n Arag√≥n, Martha Claudia Moreno, Ed√©n Villavicencio, Carlos Corona, Giancarlo Ruiz, Mayra Batalla, Rodrigo Abed, Roberto Mateos, Anabel Ferreira, Roberto Sosa</t>
  </si>
  <si>
    <t>s3947</t>
  </si>
  <si>
    <t>Possessed</t>
  </si>
  <si>
    <t>Song Sae-byeok, Go Joon-hee, Youn Jung-hoon, Jo Han-sun, Lee Won-jong, Park Gene-woo, Kwon Hyuk-hyun, Park Sang-min</t>
  </si>
  <si>
    <t>s3950</t>
  </si>
  <si>
    <t>Tango</t>
  </si>
  <si>
    <t>Bassel Khayyat, Daniella Rahme, Bassam Moughneih, Dana Mardini, Youssef Haddad, Talal Jarday, Sameera Barody</t>
  </si>
  <si>
    <t>s3954</t>
  </si>
  <si>
    <t>Kicko &amp; Super Speedo</t>
  </si>
  <si>
    <t>s3957</t>
  </si>
  <si>
    <t>That Winter, the Wind Blows</t>
  </si>
  <si>
    <t>Zo In-sung, Song Hye-kyo, Kim Bum, Jung Eun-ji, Bae Jong-ok, Young-hoon Kim</t>
  </si>
  <si>
    <t>s3959</t>
  </si>
  <si>
    <t>Ultraman</t>
  </si>
  <si>
    <t>Ryohei Kimura, Takuya Eguchi, Megumi Han, Hideyuki Tanaka, Sumire Morohoshi, Ken Uo, Shigeru Ushiyama, Ryota Takeuchi, Eiji Hanawa, Hirokazu Sekido, Minoru Shiraishi, Kenjiro Tsuda, Hiroaki Hirata, Kaiji Soze</t>
  </si>
  <si>
    <t>s3962</t>
  </si>
  <si>
    <t>Pablo</t>
  </si>
  <si>
    <t>Jake Williamson, Rachael Dickson, Sumita Majumdar, Michael White, Tony Finnegan, Scott Mulligan, Rosie King</t>
  </si>
  <si>
    <t>s3965</t>
  </si>
  <si>
    <t>Osmosis</t>
  </si>
  <si>
    <t>Agathe Bonitzer, Hugo Becker, Ga√´l Kamilindi, Mano√´l Dupont, St√©phane Pitti, Luna Silva, Yuming Hey, Suzanne Rault-Balet, Philypa Phoenix, Lena Lapres, Waly Dia, Aur√©lia Petit, Lionel Lingelser, Fabien Ducommun</t>
  </si>
  <si>
    <t>s3966</t>
  </si>
  <si>
    <t>Santa Clarita Diet</t>
  </si>
  <si>
    <t>Drew Barrymore, Timothy Olyphant, Liv Hewson, Skyler Gisondo</t>
  </si>
  <si>
    <t>TV Comedies, TV Horror, TV Thrillers</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</si>
  <si>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</si>
  <si>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</si>
  <si>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</si>
  <si>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</si>
  <si>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</si>
  <si>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</si>
  <si>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</si>
  <si>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</si>
  <si>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 Geoffrey Bateman</t>
  </si>
  <si>
    <t>s3972</t>
  </si>
  <si>
    <t>Ainori Love Wagon: Asian Journey</t>
  </si>
  <si>
    <t>Becky, Audrey, Mayuko Kawakita, Shimon Okura</t>
  </si>
  <si>
    <t>s3977</t>
  </si>
  <si>
    <t>The Eagle of El-Se'eed</t>
  </si>
  <si>
    <t>Mohamed Ramadan, Sayed Rajab, Dorra Zarrouk, Dina Talaat, Aida Reyad</t>
  </si>
  <si>
    <t>s3980</t>
  </si>
  <si>
    <t>Charlie's Colorforms City</t>
  </si>
  <si>
    <t>Jacob Soley, Saara Chaudry, Tyler Barish, Zoe Hatz, Julie Lemieux, Joseph Motiki, Shoshana Sperling, Adrianna Di Liello, Deann Degruijter, Stacey DePass</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</si>
  <si>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</si>
  <si>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</si>
  <si>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</si>
  <si>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s3982</t>
  </si>
  <si>
    <t>Delhi Crime</t>
  </si>
  <si>
    <t>Shefali Shah, Rajesh Tailang, Rasika Dugal, Adil Hussain, Vinod Sharawat, Mridul Sharma, Gopal Dutt Tiwari, Anurag Arora, Gaurav Rana, Yashaswini Dayama</t>
  </si>
  <si>
    <t>s3985</t>
  </si>
  <si>
    <t>The 10 Sins</t>
  </si>
  <si>
    <t>Abdul Mohsen Alnimer, Haifa Hussien, Qahtan Alqahtani, Mohammed Sefer, Abdulla Bu Shehri</t>
  </si>
  <si>
    <t>s3987</t>
  </si>
  <si>
    <t>The OA</t>
  </si>
  <si>
    <t>Brit Marling, Jason Isaacs, Emory Cohen, Scott Wilson, Phyllis Smith, Alice Krige, Patrick Gibson, Brendan Meyer, Brandon Perea, Ian Alexander, Will Brill, Riz Ahmed, Paz Vega</t>
  </si>
  <si>
    <t>s3989</t>
  </si>
  <si>
    <t>Bo on the Go!</t>
  </si>
  <si>
    <t>Catherine O'Connor, Andrew Sabiston, Jim Fowler</t>
  </si>
  <si>
    <t>s3990</t>
  </si>
  <si>
    <t>Stay Tuned!</t>
  </si>
  <si>
    <t>Kyoko Yoshine, Hiroki Iijima, Kanako Miyashita, Yo Oizumi, Ken Yasuda</t>
  </si>
  <si>
    <t>s3997</t>
  </si>
  <si>
    <t>February 9</t>
  </si>
  <si>
    <t>Shahd El Yaseen, Shaila Sabt, Hala, Hanadi Al-Kandari, Salma Salem, Ibrahim Al-Harbi, Mahmoud Boushahri, Yousef Al Balushi, Ghorour, Abdullah Al-bloshi</t>
  </si>
  <si>
    <t>s3999</t>
  </si>
  <si>
    <t>My Husband Won't Fit</t>
  </si>
  <si>
    <t>Natsumi Ishibashi, Aoi Nakamura</t>
  </si>
  <si>
    <t>s4002</t>
  </si>
  <si>
    <t>Green Door</t>
  </si>
  <si>
    <t>Jam Hsiao, Bea Hayden Kuo, Enno Cheng, Hsieh Ying-xuan, Jason King, Lan Wei-Hua, Shen Hai Jung, Ruby Zhan, Blue Lan</t>
  </si>
  <si>
    <t>s4007</t>
  </si>
  <si>
    <t>If I Hadn't Met You</t>
  </si>
  <si>
    <t>Pablo Derqui, Mercedes Sampietro, Andrea Ros, Javier Beltr√°n, Paula Malia, David Vert, Muguet Franc, Miquel Garc√≠a Borda, Berta Garcia, Joel Bramona, Montse Guallar, Abel Folk, Sergi L√≥pez, √íscar Jarque, Eli Iranzo</t>
  </si>
  <si>
    <t>s4013</t>
  </si>
  <si>
    <t>My Pride</t>
  </si>
  <si>
    <t>Khaled Amin, Elham Al Fadalah, Fatima Al Safi, Fahad Basim, Farah ElSaraf, Hala</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</si>
  <si>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</si>
  <si>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</si>
  <si>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</si>
  <si>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</si>
  <si>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</si>
  <si>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</si>
  <si>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</si>
  <si>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</si>
  <si>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</si>
  <si>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</si>
  <si>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</si>
  <si>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</si>
  <si>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</si>
  <si>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</si>
  <si>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</si>
  <si>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</si>
  <si>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</si>
  <si>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</si>
  <si>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</si>
  <si>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</si>
  <si>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</si>
  <si>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</si>
  <si>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</si>
  <si>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</si>
  <si>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</si>
  <si>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</si>
  <si>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</si>
  <si>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</si>
  <si>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</si>
  <si>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s4033</t>
  </si>
  <si>
    <t>Immortals</t>
  </si>
  <si>
    <t>Kerem B√ºrsin, El√ßin Sangu, Birkan Sokullu, Selma Erge√ß, T√ºrk√º Turan, Nilperi ≈ûahinkaya, Efecan ≈ûenolsun, Elit ƒ∞≈ücan</t>
  </si>
  <si>
    <t>s4036</t>
  </si>
  <si>
    <t>The Confrontation</t>
  </si>
  <si>
    <t>Hussein Almansour, Shujoon, Mohammed Alalawi, Noor Alghandour, Fahad Basim, Hamad Ashkanani</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</si>
  <si>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</si>
  <si>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</si>
  <si>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</si>
  <si>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</si>
  <si>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</si>
  <si>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</si>
  <si>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</si>
  <si>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</si>
  <si>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</si>
  <si>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</si>
  <si>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</si>
  <si>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</si>
  <si>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</si>
  <si>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</si>
  <si>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</si>
  <si>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</si>
  <si>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</si>
  <si>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</si>
  <si>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</si>
  <si>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s4064</t>
  </si>
  <si>
    <t>The Disastrous Life of Saiki K.</t>
  </si>
  <si>
    <t>Hiroshi Kamiya, Daisuke Ono, Nobunaga Shimazaki, Satoshi Hino, Natsuki Hanae, Ai Kayano, Yukari Tamura, Mitsuo Iwata, Rikako Aikawa</t>
  </si>
  <si>
    <t>s4080</t>
  </si>
  <si>
    <t>Unsolved</t>
  </si>
  <si>
    <t>Josh Duhamel, Jimmi Simpson, Bokeem Woodbine</t>
  </si>
  <si>
    <t>s4085</t>
  </si>
  <si>
    <t>Chef's Table</t>
  </si>
  <si>
    <t>s4090</t>
  </si>
  <si>
    <t>The Big Family Cooking Showdown</t>
  </si>
  <si>
    <t>Zoe Ball, Nadiya Hussain, Giorgio Locatelli, Rosemary Shrager</t>
  </si>
  <si>
    <t>s4091</t>
  </si>
  <si>
    <t>Z4</t>
  </si>
  <si>
    <t>Apollo Costa, Gabriel Santana, Matheus Lustosa, Pedro Rezende, Werner Sch√ºnemann, Manu Gavassi, Angela Dippe, Negra Li, Patr√≠cia de Sabrit, C√©sar Pezzuoli, Carol Loback, Marina Brand√£o</t>
  </si>
  <si>
    <t>s4105</t>
  </si>
  <si>
    <t>Hj√∏rdis</t>
  </si>
  <si>
    <t>Lars Kaalund</t>
  </si>
  <si>
    <t>Lise Baastrup, Martin Brygmann, Ellen Hillings√∏, Nicky Andersen, Nicoline Sharma Rubow, Jasmin Bart-Williams, William R√ºtzou, Marius Due, Robert Hansen</t>
  </si>
  <si>
    <t>s4106</t>
  </si>
  <si>
    <t>Larry Charles' Dangerous World of Comedy</t>
  </si>
  <si>
    <t>Larry Charles</t>
  </si>
  <si>
    <t>s4110</t>
  </si>
  <si>
    <t>The 43</t>
  </si>
  <si>
    <t>s4112</t>
  </si>
  <si>
    <t>The Kirlian Frequency</t>
  </si>
  <si>
    <t>Nicol√°s Van de Moortele, Letizia Denise Bloisi, Mar√≠a Dupl√°a, Ciro Herce, Milagros Molina, Jorge Pinarello, Casper Uncal, Jorge Luis Alonso</t>
  </si>
  <si>
    <t>International TV Shows, Spanish-Language TV Shows, TV Horror</t>
  </si>
  <si>
    <t>s4115</t>
  </si>
  <si>
    <t>Barbie Dreamhouse Adventures</t>
  </si>
  <si>
    <t>America Young, Kirsten Day, Cassandra Morris, Cassidy Naber, Ritesh Rajan</t>
  </si>
  <si>
    <t>s4117</t>
  </si>
  <si>
    <t>Velvet Colecci√≥n</t>
  </si>
  <si>
    <t>Marta Hazas, Asier Etxeand√≠a, Adri√°n Lastra, Diego Mart√≠n, Fernando Guallar, Lloren√ß Gonz√°lez, Megan Montaner, M√≥nica Cruz, Marta Torn√©, Andrea Duro, Aitana S√°nchez-Gij√≥n, Adriana Ozores, Imanol Arias</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</si>
  <si>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</si>
  <si>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</si>
  <si>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</si>
  <si>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</si>
  <si>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</si>
  <si>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Sal√©e, Jean-Henri Comp√®re</t>
  </si>
  <si>
    <t>s4123</t>
  </si>
  <si>
    <t>One Day at a Time</t>
  </si>
  <si>
    <t>Justina Machado, Rita Moreno, Todd Grinnell, Isabella Gomez, Marcel Ruiz, Stephen Tobolowsky</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</si>
  <si>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</si>
  <si>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</si>
  <si>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</si>
  <si>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</si>
  <si>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</si>
  <si>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</si>
  <si>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</si>
  <si>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</si>
  <si>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</si>
  <si>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</si>
  <si>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</si>
  <si>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</si>
  <si>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</si>
  <si>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</si>
  <si>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</si>
  <si>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</si>
  <si>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</si>
  <si>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</si>
  <si>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</si>
  <si>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</si>
  <si>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</si>
  <si>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</si>
  <si>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</si>
  <si>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</si>
  <si>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</si>
  <si>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</si>
  <si>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</si>
  <si>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</si>
  <si>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</si>
  <si>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</si>
  <si>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</si>
  <si>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</si>
  <si>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</si>
  <si>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s4150</t>
  </si>
  <si>
    <t>Paprika</t>
  </si>
  <si>
    <t>Kaycie Chase, David Gasman, Tom Morton, Lee Delong, Barbara Weber-Scaff</t>
  </si>
  <si>
    <t>s4163</t>
  </si>
  <si>
    <t>A Taiwanese Tale of Two Cities</t>
  </si>
  <si>
    <t>Tammy Chen, James Wen, Peggy Tseng, Denny Huang</t>
  </si>
  <si>
    <t>s4164</t>
  </si>
  <si>
    <t>Z Nation</t>
  </si>
  <si>
    <t>Nat Zang, Russell Hodgkinson, Michael Welch, Anastasia Baranova, Kellita Smith, DJ Qualls, Keith Allan, Pisay Pao</t>
  </si>
  <si>
    <t>s4167</t>
  </si>
  <si>
    <t>Black Earth Rising</t>
  </si>
  <si>
    <t>Michaela Coel, John Goodman, Abena Ayivor, Noma Dumezweni, Ronald Guttman, Danny Sapani, Harriet Walter, Tyrone Huggins, Emmanuel Imani, Lucian Msamati, Tamara Tunie</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</si>
  <si>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</si>
  <si>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</si>
  <si>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</si>
  <si>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s4169</t>
  </si>
  <si>
    <t>Examination of Conscience</t>
  </si>
  <si>
    <t>s4172</t>
  </si>
  <si>
    <t>The Perfect Match</t>
  </si>
  <si>
    <t>Wu Kang-jen, Ivy Shao, Ben Wu, Xiao Man, Nylon Chen</t>
  </si>
  <si>
    <t>s4173</t>
  </si>
  <si>
    <t>Conversations with a Killer: The Ted Bundy Tapes</t>
  </si>
  <si>
    <t>s4175</t>
  </si>
  <si>
    <t>Innocent</t>
  </si>
  <si>
    <t>Seren Y√ºce</t>
  </si>
  <si>
    <t>Ali Atay, Haluk Bilginer, Nur S√ºrer, Okan Yalabƒ±k, T√ºlin √ñzen, Serkan Keskin, Bartu K√º√ß√ºk√ßaƒülayan, Irem Altug, Mehmet √ñzg√ºr, Merve Ates, Defne Halman, Cem Zeynel Kili√ß, Esra Kizildogan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</si>
  <si>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</si>
  <si>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</si>
  <si>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</si>
  <si>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</si>
  <si>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</si>
  <si>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</si>
  <si>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</si>
  <si>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s4184</t>
  </si>
  <si>
    <t>The World's Most Extraordinary Homes</t>
  </si>
  <si>
    <t>Piers Taylor, Caroline Quentin</t>
  </si>
  <si>
    <t>s4185</t>
  </si>
  <si>
    <t>Trigger Warning with Killer Mike</t>
  </si>
  <si>
    <t>Killer Mike</t>
  </si>
  <si>
    <t>s4190</t>
  </si>
  <si>
    <t>Lavender</t>
  </si>
  <si>
    <t>Ambrose Hsu, Tammy Chen, Wang Jian Long, Lin Wei Jun, Hsia Ching Ting, Lin Heng Yi</t>
  </si>
  <si>
    <t>s4197</t>
  </si>
  <si>
    <t>La Grande Chaumi√®re Violette</t>
  </si>
  <si>
    <t>Eli Shi, Alice Ko, Jen-Shuo Cheng, Chiung-Hsuan Hsieh, Herb Hsu, Bryant Lee, Hsiu-Ling Lin, Ma Ju-lung, Ching-kuan Wang</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</si>
  <si>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</si>
  <si>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</si>
  <si>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</si>
  <si>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</si>
  <si>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</si>
  <si>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</si>
  <si>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</si>
  <si>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</si>
  <si>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</si>
  <si>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</si>
  <si>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</si>
  <si>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s4207</t>
  </si>
  <si>
    <t>Pocoyo</t>
  </si>
  <si>
    <t>s4208</t>
  </si>
  <si>
    <t>When Heroes Fly</t>
  </si>
  <si>
    <t>Tomer Kapon, Ninet Tayeb, Michael Aloni, Nadav Nates, Moshe Ashkenazi, Vanessa Chaplot, Yael Sharoni, Gil Frank, Oded Fehr, Dan Mor</t>
  </si>
  <si>
    <t>s4216</t>
  </si>
  <si>
    <t>See You in Time</t>
  </si>
  <si>
    <t>Hans Chung, Mini Tsai, Albee Huang, David Chiu, Johnny Yang, Kuan Lin, Ray Yang, Liu Yu Shan</t>
  </si>
  <si>
    <t>s4217</t>
  </si>
  <si>
    <t>D√©j√† Vu</t>
  </si>
  <si>
    <t>Mandy Wei, Yao Yuan Hao, Wang Si Ping, Yang Zheng, Jenna Wang, Nylon Chen</t>
  </si>
  <si>
    <t>s4219</t>
  </si>
  <si>
    <t>A Series of Unfortunate Events</t>
  </si>
  <si>
    <t>Neil Patrick Harris, Patrick Warburton, Malina Weissman, Louis Hynes, K. Todd Freeman, Joan Cusack, Aasif Mandvi</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</si>
  <si>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</si>
  <si>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</si>
  <si>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</si>
  <si>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</si>
  <si>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</si>
  <si>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</si>
  <si>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s4228</t>
  </si>
  <si>
    <t>Tidying Up with Marie Kondo</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</si>
  <si>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</si>
  <si>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</si>
  <si>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</si>
  <si>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</si>
  <si>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</si>
  <si>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s4255</t>
  </si>
  <si>
    <t>Hashoter Hatov</t>
  </si>
  <si>
    <t>Moshe Ivgy, Guy Loel, Yuval Semo, Yigal Adika, Avi Shnaidman, Vered Feldman, Liora Rivlin</t>
  </si>
  <si>
    <t>s4257</t>
  </si>
  <si>
    <t>Murder Mountain</t>
  </si>
  <si>
    <t>s4258</t>
  </si>
  <si>
    <t>Selection Day</t>
  </si>
  <si>
    <t>Mohammad Samad, Yash Shashank Dholye, Rajesh Tailang, Mahesh Manjrekar, Karanvir Malhotra, Ratna Pathak Shah, Akshay Oberoi</t>
  </si>
  <si>
    <t>s4261</t>
  </si>
  <si>
    <t>Stand Up and Away! with Brian Regan</t>
  </si>
  <si>
    <t>s4262</t>
  </si>
  <si>
    <t>Way Back into Love</t>
  </si>
  <si>
    <t>June Tsai, Ray Chang, Lung Shao-hua, Yi-Wen Yen, Ching-kuan Wang, Mai Sato</t>
  </si>
  <si>
    <t>s4263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</si>
  <si>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</si>
  <si>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</si>
  <si>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</si>
  <si>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</si>
  <si>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</si>
  <si>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</si>
  <si>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</si>
  <si>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</si>
  <si>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</si>
  <si>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</si>
  <si>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</si>
  <si>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</si>
  <si>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</si>
  <si>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</si>
  <si>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</si>
  <si>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</si>
  <si>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</si>
  <si>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</si>
  <si>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</si>
  <si>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</si>
  <si>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</si>
  <si>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</si>
  <si>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</si>
  <si>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</si>
  <si>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</si>
  <si>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</si>
  <si>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</si>
  <si>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</si>
  <si>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M√∂hring, Natalia Belitski, Ken Duken, Trystan P√ºtter,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</si>
  <si>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</si>
  <si>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</si>
  <si>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</si>
  <si>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s4277</t>
  </si>
  <si>
    <t>Wolf</t>
  </si>
  <si>
    <t>Ahu T√ºrkpen√ße, Serkan √áayoƒülu, Murat Arkin, Emir Benderlioƒülu, Firat Doƒüruloƒülu, Ahmet Pinar, Mesut Akusta</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</si>
  <si>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</si>
  <si>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</si>
  <si>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</si>
  <si>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s4285</t>
  </si>
  <si>
    <t>Ellen DeGeneres: Relatable</t>
  </si>
  <si>
    <t>Joel Gallen, Tig Notaro</t>
  </si>
  <si>
    <t>Ellen DeGeneres</t>
  </si>
  <si>
    <t>s4289</t>
  </si>
  <si>
    <t>Ashes of Love</t>
  </si>
  <si>
    <t>Yang Zi, Deng Lun, Luo Yunxi</t>
  </si>
  <si>
    <t>s4291</t>
  </si>
  <si>
    <t>DreamWorks Holiday Classics</t>
  </si>
  <si>
    <t>Ben Stiller, David Schwimmer, Chris Rock, Jada Pinkett Smith, Jay Baruchel, Gerard Butler, Craig Ferguson, America Ferrera, Eddie Murphy, Mike Myers, Antonio Banderas, Cameron Diaz</t>
  </si>
  <si>
    <t>s4297</t>
  </si>
  <si>
    <t>Flowers</t>
  </si>
  <si>
    <t>Olivia Colman, Julian Barratt, Daniel Rigby, Sophia Di Martino, Leila Hoffman, Will Sharpe, Harriet Walter</t>
  </si>
  <si>
    <t>s4305</t>
  </si>
  <si>
    <t>Hymn of Death</t>
  </si>
  <si>
    <t>Lee Jong-suk, Shin Hye-sun, Kim Myeong-su, Park Seon-im, Kim Won-hae, Hwang Yeong-hee, Lee Ji-hoon, Go Bo-gyeol, Shin Jae-ha</t>
  </si>
  <si>
    <t>s4306</t>
  </si>
  <si>
    <t>Inside the Real Narcos</t>
  </si>
  <si>
    <t>Jason Fox</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</si>
  <si>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</si>
  <si>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</si>
  <si>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</si>
  <si>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</si>
  <si>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</si>
  <si>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</si>
  <si>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</si>
  <si>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</si>
  <si>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</si>
  <si>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</si>
  <si>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</si>
  <si>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</si>
  <si>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</si>
  <si>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</si>
  <si>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</si>
  <si>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</si>
  <si>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</si>
  <si>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</si>
  <si>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s4317</t>
  </si>
  <si>
    <t>Dogs of Berlin</t>
  </si>
  <si>
    <t>Felix Kramer, Fahri Yardim, Anna Maria M√ºhe, Katharina Sch√ºttler, Alina Stiegler, Urs Rechn, Sinan Farhangmehr, Kais Setti, Mohamed Issa, Hauke Diekamp, David Bennent, Deniz Orta, Katrin Sa√ü, Sebastian Zimmler</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</si>
  <si>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</si>
  <si>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</si>
  <si>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</si>
  <si>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</si>
  <si>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</si>
  <si>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</si>
  <si>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</si>
  <si>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</si>
  <si>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</si>
  <si>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</si>
  <si>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</si>
  <si>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</si>
  <si>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</si>
  <si>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</si>
  <si>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s4341</t>
  </si>
  <si>
    <t>Haunted House</t>
  </si>
  <si>
    <t>Jo Hyun-jung, Gim Young-eun, Gim Chae-ha, I So Eun, Choe Jae-ho</t>
  </si>
  <si>
    <t>s4351</t>
  </si>
  <si>
    <t>Robert Wiƒôckiewicz, Maciej Musia≈Ç, Michalina Olsza≈Ñska, Andrzej Chyra, Clive Russell, Zofia Wich≈Çacz, Edyta Olsz√≥wka, Mateusz Ko≈õciukiewicz, Ewa B≈Çaszczyk, Vu Le Hong, Tomasz W≈Çosok, Krzysztof Wach</t>
  </si>
  <si>
    <t>s4354</t>
  </si>
  <si>
    <t>Death by Magic</t>
  </si>
  <si>
    <t>Drummond Money-Coutts</t>
  </si>
  <si>
    <t>s4357</t>
  </si>
  <si>
    <t>Love and Fortune</t>
  </si>
  <si>
    <t>Eri Tokunaga, Daichi Watanabe, Fuju Kamio, Sairi Ito, Mina Fujii, Mansaku Ikeuchi, Kinuo Yamada, Yuka Ogura, Enon Kawatani, Yui Imaizumi, Noriko Eguchi, Masanobu Ando, Kitaro</t>
  </si>
  <si>
    <t>s4360</t>
  </si>
  <si>
    <t>Spy Kids: Mission Critical</t>
  </si>
  <si>
    <t>Ashley Bornancin, Carter Hastings, Caitlyn Bairstow, Nicholas Coombe, Nesta Cooper, Richard Ian Cox, Tom Kenny, Travis Turner, Candi Milo, Mira Sorvino</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</si>
  <si>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</si>
  <si>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</si>
  <si>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</si>
  <si>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</si>
  <si>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</si>
  <si>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</si>
  <si>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s4366</t>
  </si>
  <si>
    <t>Frontier</t>
  </si>
  <si>
    <t>Jason Momoa, Landon Liboiron, Alun Armstrong, Jessica Matten, Zoe Boyle, Allan Hawco, Evan Jonigkeit, Katie McGrath</t>
  </si>
  <si>
    <t>s4367</t>
  </si>
  <si>
    <t>Fugitiva</t>
  </si>
  <si>
    <t>Paz Vega, Julio Bracho, Arantza Ruiz, Luisa Rubino, Lander Otaola, Iv√°n Pellicer, Jos√© Manuel Poga, Mercedes Sampietro, Charo L√≥pez, Roberto √Ålamo, Ra√∫l Medina, Melina Matthews, Pedro Mari S√°nchez,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</si>
  <si>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</si>
  <si>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</si>
  <si>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</si>
  <si>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</si>
  <si>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</si>
  <si>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</si>
  <si>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</si>
  <si>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s4372</t>
  </si>
  <si>
    <t>Kulipari: Dream Walker</t>
  </si>
  <si>
    <t>Charlie Adler, Mark Hamill, Jess Harnell, Phil LaMarr, Josh Keaton, Mikey Kelley, Amy Margolis, Wendie Malick, Kevin Michael Richardson, Candi Milo, Laraine Newman</t>
  </si>
  <si>
    <t>s4373</t>
  </si>
  <si>
    <t>Paap-O-Meter</t>
  </si>
  <si>
    <t>s4377</t>
  </si>
  <si>
    <t>The Final Table</t>
  </si>
  <si>
    <t>Andrew Knowlton</t>
  </si>
  <si>
    <t>s4380</t>
  </si>
  <si>
    <t>Eternal Love</t>
  </si>
  <si>
    <t>Yang Mi, Mark Chao, Dilraba Dilmurat, Ken Chang, Vengo Gao, Huang Mengying</t>
  </si>
  <si>
    <t>s4381</t>
  </si>
  <si>
    <t>La Do√±a</t>
  </si>
  <si>
    <t>Aracely Ar√°mbula, David Chocarro, Danna Paola, Rebecca Jones, Odiseo Bichir, Gabriela Roel, Andrea Mart√≠, Juan R√≠os Cant√∫, Diego Soldano, Daniela Bascop√©</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</si>
  <si>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</si>
  <si>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</si>
  <si>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</si>
  <si>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</si>
  <si>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s4385</t>
  </si>
  <si>
    <t>Ponysitters Club</t>
  </si>
  <si>
    <t>Morgan Neundorf, Madeline Leon, Khiyla Aynne, Cailan Laine Punnewaert, Zyon Allen, Maya Franzoi, Victoria Tomazelli, Hugh Wilson, Diana Chrisman</t>
  </si>
  <si>
    <t>s4388</t>
  </si>
  <si>
    <t>Vai Anitta</t>
  </si>
  <si>
    <t>s4390</t>
  </si>
  <si>
    <t>Beyblade Burst Evolution</t>
  </si>
  <si>
    <t>Marina Inoue, Ryoko Shiraishi, Takuma Terashima, Junko Takeuchi, Fumihiro Okabayashi, Yu Kobayashi, Ayahi Takagaki</t>
  </si>
  <si>
    <t>s4400</t>
  </si>
  <si>
    <t>Warrior</t>
  </si>
  <si>
    <t>Dar Salim, Danica Curcic, Lars Ranthe, Marco Ils√∏, S√∏ren Malling, Jakob Oftebro</t>
  </si>
  <si>
    <t>s4401</t>
  </si>
  <si>
    <t>Age of Tanks</t>
  </si>
  <si>
    <t>Germany, France, Russia</t>
  </si>
  <si>
    <t>s4404</t>
  </si>
  <si>
    <t>Medal of Honor</t>
  </si>
  <si>
    <t>Oliver Hudson, Ben Schwartz, Paul Wesley, Aldis Hodge, Jonny Weston, Joseph Cross, Jake Abel, Derek Mio</t>
  </si>
  <si>
    <t>s4406</t>
  </si>
  <si>
    <t>Super Drags</t>
  </si>
  <si>
    <t>Fernando Mendon√ßa, S√©rgio Cant√∫, Wagner Follare, Pabllo Vittar, Silvetty Montilla, Rapha V√©lez, Sylvia Salustti, Guilherme Briggs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</si>
  <si>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</si>
  <si>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</si>
  <si>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</si>
  <si>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</si>
  <si>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</si>
  <si>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</si>
  <si>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</si>
  <si>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</si>
  <si>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</si>
  <si>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</si>
  <si>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</si>
  <si>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</si>
  <si>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s4411</t>
  </si>
  <si>
    <t>Damnation</t>
  </si>
  <si>
    <t>Logan Marshall-Green, Killian Scott, Sarah Jones, Chasten Harmon, Christopher Heyerdahl, Melinda Page Hamilton, Joe Adler</t>
  </si>
  <si>
    <t>s4414</t>
  </si>
  <si>
    <t>Kopitiam</t>
  </si>
  <si>
    <t>Joanna Bessey, Douglas Lim, Lina Teoh, Rashid Salleh, Mano Maniam, Tan Jin Chor</t>
  </si>
  <si>
    <t>s4416</t>
  </si>
  <si>
    <t>Brainchild</t>
  </si>
  <si>
    <t>Sahana Srinivasan, Alie Ward, Ben Seidman</t>
  </si>
  <si>
    <t>s4431</t>
  </si>
  <si>
    <t>Creators</t>
  </si>
  <si>
    <t>Fabio Aste, H√©ctor Segura, Sebastian Rosas</t>
  </si>
  <si>
    <t>s4437</t>
  </si>
  <si>
    <t>Follow This</t>
  </si>
  <si>
    <t>John Stanton, Scaachi Koul, Azeen Ghorayshi, Bim Adewunmi, Juliane Loffler, Charlie Warzel</t>
  </si>
  <si>
    <t>s4462</t>
  </si>
  <si>
    <t>The Great British Baking Show: The Beginnings</t>
  </si>
  <si>
    <t>Paul Hollywood, Mary Berry, Mel Giedroyc, Sue Perkins</t>
  </si>
  <si>
    <t>s4470</t>
  </si>
  <si>
    <t>Fate/EXTRA Last Encore</t>
  </si>
  <si>
    <t>Atsushi Abe, Sakura Tange, Kana Ueda, Hiroshi Kamiya, Noriko Shitaya, Kohsuke Toriumi, Urara Takano, Ai Nonaka, Kunihiko Yasui, Takahiro Mizushima</t>
  </si>
  <si>
    <t>s4477</t>
  </si>
  <si>
    <t>Terrorism Close Calls</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</si>
  <si>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</si>
  <si>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</si>
  <si>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</si>
  <si>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</si>
  <si>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</si>
  <si>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</si>
  <si>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s4484</t>
  </si>
  <si>
    <t>Here to Heart</t>
  </si>
  <si>
    <t>Janine Chun-Ning Chang, Hans Zhang</t>
  </si>
  <si>
    <t>s4486</t>
  </si>
  <si>
    <t>The Hollywood Masters</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</si>
  <si>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</si>
  <si>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</si>
  <si>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</si>
  <si>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</si>
  <si>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</si>
  <si>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</si>
  <si>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</si>
  <si>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</si>
  <si>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</si>
  <si>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</si>
  <si>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</si>
  <si>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</si>
  <si>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</si>
  <si>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</si>
  <si>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</si>
  <si>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</si>
  <si>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</si>
  <si>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</si>
  <si>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</si>
  <si>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</si>
  <si>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</si>
  <si>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</si>
  <si>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</si>
  <si>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</si>
  <si>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</si>
  <si>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</si>
  <si>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</si>
  <si>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s4509</t>
  </si>
  <si>
    <t>Stunt Science</t>
  </si>
  <si>
    <t>s4512</t>
  </si>
  <si>
    <t>Edgar Rice Burroughs' Tarzan and Jane</t>
  </si>
  <si>
    <t>Marci T. House, Michael Dobson, Omari Newton, Paul Dobson, Rebecca Shoichet, Giles Panton, Kathleen Barr, Doron Bell</t>
  </si>
  <si>
    <t>Crime TV Shows, Kids' TV</t>
  </si>
  <si>
    <t>s4515</t>
  </si>
  <si>
    <t>FIGHTWORLD</t>
  </si>
  <si>
    <t>Padraic McKinley</t>
  </si>
  <si>
    <t>Frank Grillo</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</si>
  <si>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</si>
  <si>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</si>
  <si>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</si>
  <si>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</si>
  <si>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</si>
  <si>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</si>
  <si>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</si>
  <si>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</si>
  <si>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</si>
  <si>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</si>
  <si>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s4522</t>
  </si>
  <si>
    <t>Salt Fat Acid Heat</t>
  </si>
  <si>
    <t>Samin Nosrat</t>
  </si>
  <si>
    <t>s4524</t>
  </si>
  <si>
    <t>Blood Pact</t>
  </si>
  <si>
    <t>Guilherme Fontes, Ravel Cabral, Jonathan Haagensen, Andr√© Ramiro, Adriano Garib, Mel Lisboa, Cristina Lago</t>
  </si>
  <si>
    <t>s4528</t>
  </si>
  <si>
    <t>Sofia the First</t>
  </si>
  <si>
    <t>Ariel Winter, Darcy Rose Byrnes, Sara Ramirez, Tim Gunn, Coco Grayson, Travis Willingham, Wayne Brady, Jess Harnell, Meghan Strange, Zach Callison</t>
  </si>
  <si>
    <t>s4530</t>
  </si>
  <si>
    <t>Dancing Queen</t>
  </si>
  <si>
    <t>Justin "Alyssa Edwards" Johnson</t>
  </si>
  <si>
    <t>s4531</t>
  </si>
  <si>
    <t>Empire Games</t>
  </si>
  <si>
    <t>Jim O'Brien</t>
  </si>
  <si>
    <t>s4532</t>
  </si>
  <si>
    <t>LOST SONG</t>
  </si>
  <si>
    <t>Konomi Suzuki, Yukari Tamura, Misaki Kuno, Chiaki Takahashi, Seiichiro Yamashita, Asami Seto, Yu Serizawa, Ai Kayano, Tsuyoshi Koyama, Yuto Suzuki, Mitsuru Ogata, Hiroshi Ito</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</si>
  <si>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</si>
  <si>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</si>
  <si>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</si>
  <si>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</si>
  <si>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</si>
  <si>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</si>
  <si>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s4543</t>
  </si>
  <si>
    <t>Monty Python Best Bits (mostly)</t>
  </si>
  <si>
    <t>Hugh Bonneville, Graham Chapman, John Cleese, Terry Gilliam, Eric Idle, Terry Jones, Michael Palin</t>
  </si>
  <si>
    <t>British TV Shows, Docuseries, TV Comedies</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</si>
  <si>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</si>
  <si>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</si>
  <si>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</si>
  <si>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</si>
  <si>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</si>
  <si>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</si>
  <si>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</si>
  <si>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</si>
  <si>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</si>
  <si>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</si>
  <si>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s4554</t>
  </si>
  <si>
    <t>Monty Python's Personal Best</t>
  </si>
  <si>
    <t>John Cleese, Terry Gilliam, Terry Jones, Graham Chapman, Michael Palin, Eric Idle</t>
  </si>
  <si>
    <t>s4571</t>
  </si>
  <si>
    <t>Hot Date</t>
  </si>
  <si>
    <t>Emily Axford, Brian Murphy</t>
  </si>
  <si>
    <t>s4605</t>
  </si>
  <si>
    <t>Strong</t>
  </si>
  <si>
    <t>Gabrielle Reece</t>
  </si>
  <si>
    <t>s4609</t>
  </si>
  <si>
    <t>Three Wives One Husband</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</si>
  <si>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</si>
  <si>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</si>
  <si>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</si>
  <si>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</si>
  <si>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</si>
  <si>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</si>
  <si>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</si>
  <si>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</si>
  <si>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</si>
  <si>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</si>
  <si>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</si>
  <si>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</si>
  <si>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</si>
  <si>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</si>
  <si>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</si>
  <si>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</si>
  <si>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</si>
  <si>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</si>
  <si>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</si>
  <si>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</si>
  <si>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</si>
  <si>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</si>
  <si>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</si>
  <si>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</si>
  <si>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</si>
  <si>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</si>
  <si>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</si>
  <si>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</si>
  <si>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</si>
  <si>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</si>
  <si>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</si>
  <si>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</si>
  <si>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</si>
  <si>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</si>
  <si>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</si>
  <si>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</si>
  <si>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</si>
  <si>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</si>
  <si>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</si>
  <si>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s4640</t>
  </si>
  <si>
    <t>Norm Macdonald Has a Show</t>
  </si>
  <si>
    <t>s4641</t>
  </si>
  <si>
    <t>Super Monsters Monster Party</t>
  </si>
  <si>
    <t>s4644</t>
  </si>
  <si>
    <t>The Rise of Phoenixes</t>
  </si>
  <si>
    <t>Chen Kun, Ni Ni, Zhao Lixin, Ni Dahong, Yuan Hong, Wang Ou, Bai Jinting, Zhang Xiaochen, Mei Ting, Liu Mintao, Yu Mingjia, Hou Yansong, Hai Yitian, Shi An, Shao Tong</t>
  </si>
  <si>
    <t>s4646</t>
  </si>
  <si>
    <t>Life</t>
  </si>
  <si>
    <t>Lee Dong-wook, Cho Seung-woo, Won Jin-ah, Lee Kyu-hyung, Moon Sung-keun, Yoo Jae-myung, Moon So-ri, Chun Ho-jin</t>
  </si>
  <si>
    <t>s4648</t>
  </si>
  <si>
    <t>Daniel Sloss: Live Shows</t>
  </si>
  <si>
    <t>Daniel Sloss</t>
  </si>
  <si>
    <t>s4649</t>
  </si>
  <si>
    <t>If I were an Animal</t>
  </si>
  <si>
    <t>Zachary Young, Fleur Delahunty</t>
  </si>
  <si>
    <t>Docuseries, Kids' TV, Science &amp; Nature TV</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</si>
  <si>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</si>
  <si>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</si>
  <si>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</si>
  <si>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</si>
  <si>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</si>
  <si>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</si>
  <si>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</si>
  <si>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</si>
  <si>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</si>
  <si>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s4655</t>
  </si>
  <si>
    <t>First and Last</t>
  </si>
  <si>
    <t>s4656</t>
  </si>
  <si>
    <t>Marvel's Iron Fist</t>
  </si>
  <si>
    <t>Finn Jones, Jessica Henwick, David Wenham, Jessica Stroup, Tom Pelphrey</t>
  </si>
  <si>
    <t>s4659</t>
  </si>
  <si>
    <t>Stretch Armstrong &amp; the Flex Fighters</t>
  </si>
  <si>
    <t>Scott Menville, Steven Yeun, Ogie Banks, Wil Wheaton, Keith David, Miguel Ferrer, David Kaye, Kate Mulgrew, Nazneen Contractor, Felicia Day</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</si>
  <si>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</si>
  <si>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</si>
  <si>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</si>
  <si>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</si>
  <si>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</si>
  <si>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</si>
  <si>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</si>
  <si>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</si>
  <si>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</si>
  <si>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</si>
  <si>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s4671</t>
  </si>
  <si>
    <t>Sisters</t>
  </si>
  <si>
    <t>Lucy Durack, Antonia Prebble, Maria Angelico, Dan Spielman, Charlie Garber, Lindsay Farris, Zindzi Okenyo, Catherine McClements, Roy Billing, Magda Szubanski</t>
  </si>
  <si>
    <t>s4673</t>
  </si>
  <si>
    <t>Cathedral of the Sea</t>
  </si>
  <si>
    <t>Daniel Grao, Gin√©s Garc√≠a Mill√°n, √ìscar Hern√°ndez, Alain Hern√°ndez, Nora Navas, Luc√≠a D√≠ez, Jorge Kent, Ali El Aziz, Julia Carnero, David Venancio Muro, Jon√°s Beram√≠, Hugo Arbues, Natalia de Molina</t>
  </si>
  <si>
    <t>s4674</t>
  </si>
  <si>
    <t>Inside the Criminal Mind</t>
  </si>
  <si>
    <t>s4675</t>
  </si>
  <si>
    <t>The Comedy Lineup</t>
  </si>
  <si>
    <t>Michelle Buteau, Ian Karmel, Taylor Tomlinson, Sam Jay, Phil Wang, Sabrina Jalees, Jak Knight, Tim Dillon</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</si>
  <si>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</si>
  <si>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</si>
  <si>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</si>
  <si>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</si>
  <si>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</si>
  <si>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</si>
  <si>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</si>
  <si>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</si>
  <si>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</si>
  <si>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</si>
  <si>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Vi√±a Machado, Juana del R√≠o, Luna Baxter, Valeria G√°lviz, Tommy Vasquez, Luis Mesa, Katherine V√©lez, Juan Manuel Mendoza, Patrick Delmas, Ricardo Vesga, Toto Vega</t>
  </si>
  <si>
    <t>s4683</t>
  </si>
  <si>
    <t>Chicken Soup for the Soul's Being Dad</t>
  </si>
  <si>
    <t>s4686</t>
  </si>
  <si>
    <t>GHOUL</t>
  </si>
  <si>
    <t>Patrick Graham</t>
  </si>
  <si>
    <t>Radhika Apte, Manav Kaul, Ratnabali Bhattacharjee, Mahesh Balraj</t>
  </si>
  <si>
    <t>s4688</t>
  </si>
  <si>
    <t>Take My Brother Away</t>
  </si>
  <si>
    <t>Han Qing</t>
  </si>
  <si>
    <t>Sun Qian, Joseph Zeng, Lv Xiao Yu, Hu Yong Tao, Wang Xu Dong, Ma Bai Quan</t>
  </si>
  <si>
    <t>s4690</t>
  </si>
  <si>
    <t>The Innocents</t>
  </si>
  <si>
    <t>Sorcha Groundsell, Percelle Ascott, Guy Pearce, Sam Hazeldine, Nadine Marshall, J√≥hannes Haukur J√≥hannesson, Laura Birn, Ingunn Beate √òyen, Arthur Hughes, Trond Fausa, Lise Risom Olsen, Philip Wright</t>
  </si>
  <si>
    <t>s4697</t>
  </si>
  <si>
    <t>Stay Here</t>
  </si>
  <si>
    <t>Genevieve Gorder, Peter Lorimer</t>
  </si>
  <si>
    <t>s4703</t>
  </si>
  <si>
    <t>72 Dangerous Animals: Asia</t>
  </si>
  <si>
    <t>Bob Brisbane</t>
  </si>
  <si>
    <t>s4704</t>
  </si>
  <si>
    <t>Afflicted</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</si>
  <si>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</si>
  <si>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</si>
  <si>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</si>
  <si>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</si>
  <si>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</si>
  <si>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</si>
  <si>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</si>
  <si>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</si>
  <si>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</si>
  <si>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</si>
  <si>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</si>
  <si>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</si>
  <si>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s4717</t>
  </si>
  <si>
    <t>Cocaine Coast</t>
  </si>
  <si>
    <t>Javier Rey, Trist√°n Ulloa, Antonio Dur√°n 'Morris', Carlos Blanco, Manuel Lourenzo, Jana P√©rez, Xos√© Antonio Touri√±√°n, Isabel Naveira, Eva Fern√°ndez, Juan Pablo Shuk</t>
  </si>
  <si>
    <t>s4718</t>
  </si>
  <si>
    <t>Dinotrux Supercharged</t>
  </si>
  <si>
    <t>Andrew Francis, Richard Ian Cox, Brian Drummond, Matt Hill, Ashleigh Ball, Paul Dobson</t>
  </si>
  <si>
    <t>s4739</t>
  </si>
  <si>
    <t>Becoming Champions</t>
  </si>
  <si>
    <t>s4742</t>
  </si>
  <si>
    <t>Switched</t>
  </si>
  <si>
    <t>Daiki Shigeoka, Tomohiro Kamiyama, Kaya Kiyohara, Miu Tomita, Reika Kirishima, Shinji Rokkaku, Miu Suzuki, Riko Hisada, Megumi Seki, Shoko Nakajima</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</si>
  <si>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</si>
  <si>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</si>
  <si>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</si>
  <si>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</si>
  <si>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</si>
  <si>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Bena√Øche, Christophe Kourotchkine, Karim Barras, Bruno Paviot, Jean-√âdouard Bodziak, Mathilde Warnier, Jos√©phine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</si>
  <si>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</si>
  <si>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</si>
  <si>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</si>
  <si>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s4748</t>
  </si>
  <si>
    <t>Kath and Kim</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</si>
  <si>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</si>
  <si>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</si>
  <si>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</si>
  <si>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s4753</t>
  </si>
  <si>
    <t>Smoking</t>
  </si>
  <si>
    <t>Ryo Ishibashi, Nobuaki Kaneko, Tomomi Maruyama, Kaito Yoshimura</t>
  </si>
  <si>
    <t>s4755</t>
  </si>
  <si>
    <t>Welcome to the Family</t>
  </si>
  <si>
    <t>Melani Olivares, Ivan Massagu√©, Yolanda Ramos, Nao Albet, Georgina Amor√≥s, Le√Øti S√®ne, Nonna Cardoner</t>
  </si>
  <si>
    <t>s4759</t>
  </si>
  <si>
    <t>Amazing Interiors</t>
  </si>
  <si>
    <t>s4760</t>
  </si>
  <si>
    <t>Dark Tourist</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</si>
  <si>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</si>
  <si>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</si>
  <si>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</si>
  <si>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</si>
  <si>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</si>
  <si>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</si>
  <si>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</si>
  <si>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</si>
  <si>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</si>
  <si>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s4768</t>
  </si>
  <si>
    <t>Camar√≥n Revolution</t>
  </si>
  <si>
    <t>Camar√≥n de la Isla, Juan Diego</t>
  </si>
  <si>
    <t>s4772</t>
  </si>
  <si>
    <t>The Joel McHale Show with Joel McHale</t>
  </si>
  <si>
    <t>Joel McHale</t>
  </si>
  <si>
    <t>s4773</t>
  </si>
  <si>
    <t>Meteor Garden</t>
  </si>
  <si>
    <t>Shen Yue, Dylan Wang, Darren Chen, Connor Liang, Caesar Wu</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</si>
  <si>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</si>
  <si>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</si>
  <si>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</si>
  <si>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</si>
  <si>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</si>
  <si>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</si>
  <si>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</si>
  <si>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</si>
  <si>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</si>
  <si>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</si>
  <si>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</si>
  <si>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</si>
  <si>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</si>
  <si>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</si>
  <si>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s4799</t>
  </si>
  <si>
    <t>NCIS</t>
  </si>
  <si>
    <t>Mark Harmon, Michael Weatherly, Pauley Perrette, David McCallum, Sean Murray, Cote de Pablo, Brian Dietzen, Rocky Carroll, Lauren Holly, Sasha Alexander, Joe Spano, Alan Dale, Emily Wickersham, Pancho Demmings</t>
  </si>
  <si>
    <t>s4805</t>
  </si>
  <si>
    <t>Somewhere Between</t>
  </si>
  <si>
    <t>Paula Patton, Devon Sawa, JR Bourne, Aria Birch, Catherine Barroll, Samantha Ferris, Imogen Tear, Daniel Bacon, Carmel Amit, Noel Johansen, Rebecca Staab</t>
  </si>
  <si>
    <t>s4808</t>
  </si>
  <si>
    <t>Churchill‚Äôs Secret Agents: The New Recruits</t>
  </si>
  <si>
    <t>s4810</t>
  </si>
  <si>
    <t>Kiss Me First</t>
  </si>
  <si>
    <t>Tallulah Haddon, Simona Brown, Matthew Beard, Matthew Aubrey</t>
  </si>
  <si>
    <t>s4814</t>
  </si>
  <si>
    <t>Hotel Transylvania</t>
  </si>
  <si>
    <t>Bryn McAuley, Evany Rosen, Gage Munroe, Joseph Motiki, Dan Chameroy, David Berni, John McGrath</t>
  </si>
  <si>
    <t>s4816</t>
  </si>
  <si>
    <t>Borges</t>
  </si>
  <si>
    <t>Thati Lopes, Antonio Pedro Tabet, Karina Ramil, Rafael Portugal, Luis Lobianco</t>
  </si>
  <si>
    <t>s4819</t>
  </si>
  <si>
    <t>Life Sentence</t>
  </si>
  <si>
    <t>Lucy Hale</t>
  </si>
  <si>
    <t>s4822</t>
  </si>
  <si>
    <t>Marvel's Luke Cage</t>
  </si>
  <si>
    <t>Mike Colter, Alfre Woodard, Rosario Dawson, Simone Missick, Mahershala Ali, Erik LaRay Harvey, Theo Rossi, Frank Whaley, Frankie Faison, Sonia Braga, Ron Cephas Jones</t>
  </si>
  <si>
    <t>s4825</t>
  </si>
  <si>
    <t>Club de Cuervos Presents: The Ballad of Hugo S√°nchez</t>
  </si>
  <si>
    <t>Jes√∫s Zavala, Ianis Guerrero, Mauro Mauad, Renato Gutz, Ra√∫l Briones, Markin L√≥pez, Guillermo Dorantes, Martha Claudia Moreno, Aldo Escalante, Sergio Mayer, Paola Moreno, Pedro Miguel Arce</t>
  </si>
  <si>
    <t>s4832</t>
  </si>
  <si>
    <t>True: Magical Friends</t>
  </si>
  <si>
    <t>s4833</t>
  </si>
  <si>
    <t>True: Wonderful Wishes</t>
  </si>
  <si>
    <t>s4837</t>
  </si>
  <si>
    <t>The Staircase</t>
  </si>
  <si>
    <t>s4838</t>
  </si>
  <si>
    <t>The Night Shift</t>
  </si>
  <si>
    <t>Eoin Macken, Jill Flint, Freddy Rodr√≠guez,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</si>
  <si>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</si>
  <si>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</si>
  <si>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</si>
  <si>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s4842</t>
  </si>
  <si>
    <t>November 13: Attack on Paris</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</si>
  <si>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</si>
  <si>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</si>
  <si>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</si>
  <si>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</si>
  <si>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</si>
  <si>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</si>
  <si>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</si>
  <si>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</si>
  <si>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s4849</t>
  </si>
  <si>
    <t>Something in the Rain</t>
  </si>
  <si>
    <t>Son Ye-jin, Jung Hae-in, Jang So-yeon</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</si>
  <si>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</si>
  <si>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</si>
  <si>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</si>
  <si>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</si>
  <si>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</si>
  <si>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</si>
  <si>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s4857</t>
  </si>
  <si>
    <t>Dance &amp; Sing with True</t>
  </si>
  <si>
    <t>s4858</t>
  </si>
  <si>
    <t>Inspector Gadget</t>
  </si>
  <si>
    <t>Ivan Sherry, Tara Strong, Martin Roach, Scott McCord, Lyon Smith, Derek McGrath</t>
  </si>
  <si>
    <t>Crime TV Shows, Kids' TV, TV Comedies</t>
  </si>
  <si>
    <t>s4863</t>
  </si>
  <si>
    <t>Saint Seiya: The Lost Canvas</t>
  </si>
  <si>
    <t>Tetsuya Kakihara, Hiro Shimono, Aya Hirano, Atsushi Abe, Sanae Kobayashi, Kenta Miyake, Tomohiro Tsuboi, Nana Mizuki, Shigeru Chiba</t>
  </si>
  <si>
    <t>s4866</t>
  </si>
  <si>
    <t>Bill Nye Saves the World</t>
  </si>
  <si>
    <t>Bill Nye, Karlie Kloss, Derek Muller, Emily Calandrelli, Nazeem Hussain, Joanna Hausmann</t>
  </si>
  <si>
    <t>s4868</t>
  </si>
  <si>
    <t>Evil Genius</t>
  </si>
  <si>
    <t>Trey Borzillieri, Barbara Schroeder</t>
  </si>
  <si>
    <t>s4870</t>
  </si>
  <si>
    <t>The Who Was? Show</t>
  </si>
  <si>
    <t>Haley Tju, Adam Hochstetter, Kirrilee Berger, Lilla Crawford, Bentley Green, Zach Timson, Andrew Daly, H. Jon Benjamin</t>
  </si>
  <si>
    <t>s4875</t>
  </si>
  <si>
    <t>A Little Help with Carol Burnett</t>
  </si>
  <si>
    <t>Carol Burnett, Russell Peters, Mark Cuban, Taraji P. Henson, Brittany Snow, Wanda Sykes, Derek Hough, Billy Eichner, Lisa Kudrow, Candace Cameron Bure, DJ Khaled, Tony Hale, Julie Bowen</t>
  </si>
  <si>
    <t>s4880</t>
  </si>
  <si>
    <t>Kong: King of the Apes</t>
  </si>
  <si>
    <t>Lee Tockar, Sam Vincent, Alessandro Juliani, Tabitha St. Germain, Kathleen Barr, Viv Leacock, Shannon Chan-Kent, Vincent Tong</t>
  </si>
  <si>
    <t>United States, Japan, Canada</t>
  </si>
  <si>
    <t>s4899</t>
  </si>
  <si>
    <t>Simon</t>
  </si>
  <si>
    <t>Loti Bailey, Hayden Connett, Keith Faulkner, Rudy Greatorex, Luke Haliwell, Jacob Preston, Joanna Ruiz, Alex Starke</t>
  </si>
  <si>
    <t>s4901</t>
  </si>
  <si>
    <t>Spiritual House</t>
  </si>
  <si>
    <t>Hiroyuki Ehara, Miki Sumiyoshi, Sato Kondo, Kazuhiro Kiyohara, Noriko Sakai, Moe Oshikiri, Homare Sawa, Mariko Hayashi</t>
  </si>
  <si>
    <t>s4904</t>
  </si>
  <si>
    <t>Black Crows</t>
  </si>
  <si>
    <t>Rashed Al Shamrani, Sayed Rajab, Dina Talaat, Mohamad Al Ahmad, Maram Al Bloushi, Mahmoud Bu Shehri, Aseel Omran, Mona Shaddad, Azeez Khayoun, Ayman Mabrouk, Eisa Diab, Dima Al Jundi</t>
  </si>
  <si>
    <t>Saudi Arabia, Syria, Egypt, Lebanon, Kuwait</t>
  </si>
  <si>
    <t>s4907</t>
  </si>
  <si>
    <t>Bobby Kennedy for President</t>
  </si>
  <si>
    <t>Dawn Porter</t>
  </si>
  <si>
    <t>Robert F. Kennedy</t>
  </si>
  <si>
    <t>s4909</t>
  </si>
  <si>
    <t>Goodnight DJ 1</t>
  </si>
  <si>
    <t>Chan Fong, Z-Chen, Frederick Lee, Melvin Sia, Chris Tong, Rickman Chia, Henley Hii</t>
  </si>
  <si>
    <t>s4911</t>
  </si>
  <si>
    <t>Moving On</t>
  </si>
  <si>
    <t>Irene Santiago, Gary Estrada, Ariel Rivera, Patrick Theo, Louise Chong, Mano Maniam, Jojo Struys, Alvin Wong</t>
  </si>
  <si>
    <t>s4914</t>
  </si>
  <si>
    <t>Trio and a Bed</t>
  </si>
  <si>
    <t>Annabelle Kong, Amber Chia, Carmen Soo, Danny Wan, Daniel Tan, Jeffrey Cheng</t>
  </si>
  <si>
    <t>s4915</t>
  </si>
  <si>
    <t>Êµ∑ÁöÑÂÑøÂ≠ê</t>
  </si>
  <si>
    <t>Li Nanxing, Christopher Lee, Jesseca Liu, Apple Hong, Jeanette Aw</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</si>
  <si>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</si>
  <si>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</si>
  <si>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</si>
  <si>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s4926</t>
  </si>
  <si>
    <t>The Chalet</t>
  </si>
  <si>
    <t>Chlo√© Lambert, Philippe Dusseau, Emilie de Preissac, Marc Ruchmann, Blanche Veisberg, Eric Savin, Nicolas Gob, Catherine Vinatier, Thierry Godard</t>
  </si>
  <si>
    <t>s4927</t>
  </si>
  <si>
    <t>The Honeymoon Stand Up Special</t>
  </si>
  <si>
    <t>Natasha Leggero, Moshe Kasher</t>
  </si>
  <si>
    <t>s4931</t>
  </si>
  <si>
    <t>The Magic School Bus Rides Again</t>
  </si>
  <si>
    <t>Kate McKinnon, Miles Koseleci-Vieira, Mikaela Blake, Gabby Clarke, Leke Maceda-Rustecki, Matthew Mintz, Lynsey Pham, Birva Pandya, Kaden Stephen, Lily Tomlin</t>
  </si>
  <si>
    <t>s4934</t>
  </si>
  <si>
    <t>AMO</t>
  </si>
  <si>
    <t>Derek Ramsay, Vince Rillon, Allen Dizon, Felix Roco, Ruby Ruiz</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</si>
  <si>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</si>
  <si>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</si>
  <si>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</si>
  <si>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</si>
  <si>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</si>
  <si>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</si>
  <si>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</si>
  <si>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s4947</t>
  </si>
  <si>
    <t>Star Trek: The Next Generation</t>
  </si>
  <si>
    <t>Patrick Stewart, Jonathan Frakes, LeVar Burton, Michael Dorn, Marina Sirtis, Brent Spiner, Gates McFadden, Majel Barrett, Wil Wheaton</t>
  </si>
  <si>
    <t>s4950</t>
  </si>
  <si>
    <t>Fallet</t>
  </si>
  <si>
    <t>Lisa Henni, Adam Godley, Tomas von Br√∂mssen, Lia Boysen, Christoffer Nordenrot, Stina Rautelin, Erik Madsen, Magnus Krepper, Meliz Karlge, Linda Nilarve, Bj√∂rn Granath, Richenda Carey, Dag Malmberg</t>
  </si>
  <si>
    <t>s4952</t>
  </si>
  <si>
    <t>Loaded</t>
  </si>
  <si>
    <t>Jim Howick, Samuel Anderson, Jonny Sweet, Nick Helm, Mary McCormack, Aimee-Ffion Edwards, Lolly Adefope</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</si>
  <si>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</si>
  <si>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</si>
  <si>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</si>
  <si>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s4962</t>
  </si>
  <si>
    <t>Rapture</t>
  </si>
  <si>
    <t>Logic, Nas, Dave West, T.I., G-Eazy, 2 Chainz, Rapsody, Just Blaze, A Boogie Wit tha Hoodie</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</si>
  <si>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</si>
  <si>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</si>
  <si>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</si>
  <si>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t>
  </si>
  <si>
    <t>s4968</t>
  </si>
  <si>
    <t>Trump: An American Dream</t>
  </si>
  <si>
    <t>Donald Trump</t>
  </si>
  <si>
    <t>s4969</t>
  </si>
  <si>
    <t>James Acaster: Repertoire</t>
  </si>
  <si>
    <t>Dan Lucchesi</t>
  </si>
  <si>
    <t>James Acaster</t>
  </si>
  <si>
    <t>British TV Shows, International TV Shows, Stand-Up Comedy &amp; Talk Shows</t>
  </si>
  <si>
    <t>s4974</t>
  </si>
  <si>
    <t>Requiem</t>
  </si>
  <si>
    <t>Lydia Wilson, Joel Fry, Brendan Coyle, James Frecheville, Claire Rushbrook, Joanna Scanlan, Pippa Haywood, Tara Fitzgerald, Richard Harrington, Sian Reese-Williams</t>
  </si>
  <si>
    <t>s4977</t>
  </si>
  <si>
    <t>The Standups</t>
  </si>
  <si>
    <t>Nate Bargatze, Fortune Feimster, Deon Cole, Nikki Glaser, Beth Stelling, Dan Soder</t>
  </si>
  <si>
    <t>s4979</t>
  </si>
  <si>
    <t>Edha</t>
  </si>
  <si>
    <t>Juana Viale, Andr√©s Velencoso, Delfina Chaves, Osmar Nu√±ez, Germ√°n Palacios, Juan Pablo Geretto, Sof√≠a Gala, Daniel Pacheco, Daniel Hendler, Flavio Mendoza</t>
  </si>
  <si>
    <t>s4981</t>
  </si>
  <si>
    <t>Wild Wild Country</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</si>
  <si>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</si>
  <si>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</si>
  <si>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</si>
  <si>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</si>
  <si>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</si>
  <si>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</si>
  <si>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s4989</t>
  </si>
  <si>
    <t>Children of the Whales</t>
  </si>
  <si>
    <t>Natsuki Hanae, Manaka Iwami, Yuuichirou Umehara, Nobunaga Shimazaki, Mikako Komatsu, Daiki Yamashita, Hiroshi Kamiya</t>
  </si>
  <si>
    <t>s4992</t>
  </si>
  <si>
    <t>A.I.C.O.</t>
  </si>
  <si>
    <t>Kazuya Murata</t>
  </si>
  <si>
    <t>Haruka Shiraishi, Yusuke Kobayashi, Makoto Furukawa, Taishi Murata, Kaori Nazuka, M„ÉªA„ÉªO, Ryota Takeuchi, Ai Kayano, Toru Okawa, Takehito Koyasu, Atsuko Tanaka</t>
  </si>
  <si>
    <t>s4993</t>
  </si>
  <si>
    <t>Collateral</t>
  </si>
  <si>
    <t>Carey Mulligan, John Simm, Nicola Walker, Billie Piper, Nathaniel Martello-White, Jeany Spark, Hayley Squires, Ben Miles, Saskia Reeves, Ahd</t>
  </si>
  <si>
    <t>s4995</t>
  </si>
  <si>
    <t>Bad Guys: Vile City</t>
  </si>
  <si>
    <t>Joong-hoon Park, Jin-mo Joo, Yang Ik-june, Moo-Yul Kim, Ji Soo, Young-chang Song, Hong-Fa Kim, Tae-ho Ryu, Yu-seok Kim, Soo-young Park, Yoon-hee Lee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</si>
  <si>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</si>
  <si>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</si>
  <si>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</si>
  <si>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</si>
  <si>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s5001</t>
  </si>
  <si>
    <t>Flint Town</t>
  </si>
  <si>
    <t>s5005</t>
  </si>
  <si>
    <t>21 Thunder</t>
  </si>
  <si>
    <t>Stephanie Bennett, Emmanuel Kabongo, RJ Fetherstonhaugh, Andres Joseph, Kevin Claydon, Conrad Pla, Clark Backo, Ryan Pierce, Eileen Li, Susan Bain, Cristina Rosato, Jonathan Kim, Colm Feore</t>
  </si>
  <si>
    <t>s5027</t>
  </si>
  <si>
    <t>Best Lover</t>
  </si>
  <si>
    <t>Da-hae Lee, Zhou Mi, Wang Qiuzi, Kwang-hyun Park, Jia Zhengyu, Jeong-hak Park</t>
  </si>
  <si>
    <t>South Korea, China</t>
  </si>
  <si>
    <t>s5028</t>
  </si>
  <si>
    <t>Marseille</t>
  </si>
  <si>
    <t>G√©rard Depardieu, Beno√Æt Magimel, G√©raldine Pailhas, Nadia Far√®s, St√©phane Caillard, Jean-Ren√© Privat, Pascal Elso, G√©rard Meylan</t>
  </si>
  <si>
    <t>s5030</t>
  </si>
  <si>
    <t>Seven Seconds</t>
  </si>
  <si>
    <t>Clare-Hope Ashitey, Regina King, Beau Knapp, Michael Mosley, David Lyons, Russell Hornsby, Ra√∫l Castillo, Patrick Murney</t>
  </si>
  <si>
    <t>s5031</t>
  </si>
  <si>
    <t>Hitler's Circle of Evil</t>
  </si>
  <si>
    <t>Alisdair Simpson, Henrik J√∏rgensen, James Lowe, Blake Scott, Peter Turnbull</t>
  </si>
  <si>
    <t>s5033</t>
  </si>
  <si>
    <t>The Frankenstein Chronicles</t>
  </si>
  <si>
    <t>Sean Bean, Tom Ward, Richie Campbell, Vanessa Kirby, Ed Stoppard, Ryan Sampson, Robbie Gee, Anna Maxwell Martin, Elliot Cowan, Charlie Creed-Miles, Eloise Smyth, Samuel West</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</si>
  <si>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</si>
  <si>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</si>
  <si>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</si>
  <si>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</si>
  <si>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</si>
  <si>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</si>
  <si>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s5039</t>
  </si>
  <si>
    <t>Re:Mind</t>
  </si>
  <si>
    <t>Keyakizaka46</t>
  </si>
  <si>
    <t>s5047</t>
  </si>
  <si>
    <t>Valor</t>
  </si>
  <si>
    <t>Christina Ochoa, Matt Barr, Corbin Reid, Charlie Barnett, W. Tr√© Davis</t>
  </si>
  <si>
    <t>s5049</t>
  </si>
  <si>
    <t>Coach Snoop</t>
  </si>
  <si>
    <t>Snoop Dogg</t>
  </si>
  <si>
    <t>s5055</t>
  </si>
  <si>
    <t>Under Arrest</t>
  </si>
  <si>
    <t>s5058</t>
  </si>
  <si>
    <t>Retribution</t>
  </si>
  <si>
    <t>Georgina Campbell, Joe Dempsie, Adrian Edmondson, Steve Evets, Laura Fraser, Julie Graham, John Lynch, Gary Lewis, Juliet Stevenson, Joanna Vanderham</t>
  </si>
  <si>
    <t>s5064</t>
  </si>
  <si>
    <t>The Adventures of Puss in Boots</t>
  </si>
  <si>
    <t>Eric Bauza, Jayma Mays, Grey DeLisle, Paul Rugg, Joshua Rush, Candi Milo, Laraine Newman</t>
  </si>
  <si>
    <t>s5066</t>
  </si>
  <si>
    <t>Prison Playbook</t>
  </si>
  <si>
    <t>Hae-soo Park, Kyung-ho Jung, Dong-il Sung, Krystal Jung, Soo-jeong Ye, Jae-sung Jung, Hoon-jin Lee, Kyoo-hyung Lee, Ho-cheol Lee, Chang-hwan Ahn, Kyung-nam Kim</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</si>
  <si>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</si>
  <si>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</si>
  <si>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</si>
  <si>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</si>
  <si>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</si>
  <si>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</si>
  <si>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s5076</t>
  </si>
  <si>
    <t>Tiempos de guerra</t>
  </si>
  <si>
    <t>Amaia Salamanca, √Ålex Garc√≠a, Alicia Borrachero, Jos√© Sacrist√°n, Ver√≥nica S√°nchez, √Ålex Gadea, Anna Moliner, Crist√≥bal Su√°rez, Silvia Alonso, Daniel Lundh, Nuria Herrero</t>
  </si>
  <si>
    <t>s5078</t>
  </si>
  <si>
    <t>Godzilla</t>
  </si>
  <si>
    <t>Mamoru Miyano, Takahiro Sakurai, Kana Hanazawa, Tomokazu Sugita, Yuki Kaji, Junichi Suwabe, Daisuke Ono, Kenta Miyake, Kenyu Horiuchi, Kazuya Nakai, Kazuhiro Yamaji</t>
  </si>
  <si>
    <t>s5083</t>
  </si>
  <si>
    <t>Disjointed</t>
  </si>
  <si>
    <t>Kathy Bates, Aaron Moten, Tone Bell, Dougie Baldwin, Elizabeth Ho, Elizabeth Alderfer, Chris Redd, Betsy Sodaro, Nicole Sullivan, Michael Trucco</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</si>
  <si>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</si>
  <si>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</si>
  <si>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</si>
  <si>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</si>
  <si>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</si>
  <si>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</si>
  <si>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</si>
  <si>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s5093</t>
  </si>
  <si>
    <t>Devilman Crybaby</t>
  </si>
  <si>
    <t>Kouki Uchiyama, Ayumu Murase, Megumi Han, Ami Koshimizu, Atsuko Tanaka, Rikiya Koyama, Avu-chan, Kenjiro Tsuda, KEN THE 390, Subaru Kimura, Young Dais, Hannya, AFRA</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</si>
  <si>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</si>
  <si>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</si>
  <si>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</si>
  <si>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</si>
  <si>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</si>
  <si>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</si>
  <si>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</si>
  <si>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</si>
  <si>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</si>
  <si>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</si>
  <si>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</si>
  <si>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Pok√©mon: Indigo League</t>
  </si>
  <si>
    <t>Rica Matsumoto, Ikue Otani, Mayumi Iizuka, Megumi Hayashibara, Unsho Ishizuka</t>
  </si>
  <si>
    <t>s5100</t>
  </si>
  <si>
    <t>The Frozen Dead</t>
  </si>
  <si>
    <t>Charles Berling, Julia Piaton, Pascal Greggory, Nina Meurisse, Lubna Azabal, Anne Le Ny, Robinson St√©venin, Robert Plagnol, Sophie Guillemin</t>
  </si>
  <si>
    <t>s5101</t>
  </si>
  <si>
    <t>Dave Chappelle: Equanimity &amp; The Bird Revelation</t>
  </si>
  <si>
    <t>s5104</t>
  </si>
  <si>
    <t>La Mante</t>
  </si>
  <si>
    <t>Carole Bouquet, Fred Testot, Pascal Demolon, Manon Azem, Fr√©d√©rique Bel, √âlodie Navarre, Jacques Weber</t>
  </si>
  <si>
    <t>s5106</t>
  </si>
  <si>
    <t>Wadi</t>
  </si>
  <si>
    <t>Syafie Naswip, Ardell Aryana, Naim Daniel, Shafieq Shazwan, Fimie Don, Afieq Syazwan, Amyza Aznan, Azhan Rani, Ahmad Iswazir</t>
  </si>
  <si>
    <t>s5110</t>
  </si>
  <si>
    <t>Part-Time Idol</t>
  </si>
  <si>
    <t>Hee-jeong Kim, Seung-un Hwang, Soo-hyun Lee, Hyun-bin Kwon, Young-deuk Kwon, Kim Min-kyo</t>
  </si>
  <si>
    <t>s5112</t>
  </si>
  <si>
    <t>Myths &amp; Monsters</t>
  </si>
  <si>
    <t>s5113</t>
  </si>
  <si>
    <t>72 Dangerous Animals: Latin America</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</si>
  <si>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</si>
  <si>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</si>
  <si>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</si>
  <si>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</si>
  <si>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</si>
  <si>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</si>
  <si>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</si>
  <si>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</si>
  <si>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</si>
  <si>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</si>
  <si>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s5126</t>
  </si>
  <si>
    <t>Wormwood</t>
  </si>
  <si>
    <t>Peter Sarsgaard, Molly Parker, Christian Camargo, Scott Shepherd, Tim Blake Nelson, Jimmi Simpson, Bob Balaban, Michael Chernus</t>
  </si>
  <si>
    <t>s5127</t>
  </si>
  <si>
    <t>Halt and Catch Fire</t>
  </si>
  <si>
    <t>Lee Pace, Scoot McNairy, Mackenzie Davis, Kerry Bish√©, Toby Huss, Aleksa Palladino, David Wilson Barnes, Morgan Hinkleman, James Cromwell, Manish Dayal, Annabeth Gish</t>
  </si>
  <si>
    <t>s5129</t>
  </si>
  <si>
    <t>Dawai Asmara</t>
  </si>
  <si>
    <t>Hanna Aqiela, Tengku Putri Najuwa, Emelie Hanif, Zoey Rahman, Faiez Affandi, Wanny Mustahfah, Sherie Merlis, Mahmud Alibashah, Zalfa Zin, Kamal Ibrahim, Amanda Hariz, Alesha Hariz, Fathimah Az Zahra, Elya Miera Ismail</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</si>
  <si>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</si>
  <si>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</si>
  <si>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</si>
  <si>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</si>
  <si>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</si>
  <si>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</si>
  <si>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s5142</t>
  </si>
  <si>
    <t>Kantaro: The Sweet Tooth Salaryman</t>
  </si>
  <si>
    <t>Matsuya Onoe, Ren Ishikawa, Hiroyuki Onoue, Hazuki Shimizu, Sarutoki Minagawa</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</si>
  <si>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</si>
  <si>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</si>
  <si>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</si>
  <si>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</si>
  <si>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</si>
  <si>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</si>
  <si>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</si>
  <si>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s5148</t>
  </si>
  <si>
    <t>TURN: Washington's Spies</t>
  </si>
  <si>
    <t>Jamie Bell, Seth Numrich, Daniel Henshall, Heather Lind, Meegan Warner, Kevin McNally, Burn Gorman, Angus Macfadyen, JJ Feild, Samuel Roukin</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</si>
  <si>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</si>
  <si>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</si>
  <si>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</si>
  <si>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</si>
  <si>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</si>
  <si>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</si>
  <si>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</si>
  <si>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</si>
  <si>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</si>
  <si>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</si>
  <si>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</si>
  <si>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</si>
  <si>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</si>
  <si>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</si>
  <si>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Rag‚Äôn‚ÄôBone Man</t>
  </si>
  <si>
    <t>s5158</t>
  </si>
  <si>
    <t>Argon</t>
  </si>
  <si>
    <t>Woo-hee Chun, Joo-hyuk Kim, Won-sang Park</t>
  </si>
  <si>
    <t>s5160</t>
  </si>
  <si>
    <t>Godless</t>
  </si>
  <si>
    <t>Jeff Daniels, Michelle Dockery, Jack O'Connell, Scoot McNairy, Merritt Wever, Thomas Brodie-Sangster, Sam Waterston, Tantoo Cardinal</t>
  </si>
  <si>
    <t>s5166</t>
  </si>
  <si>
    <t>Longmire</t>
  </si>
  <si>
    <t>Robert Taylor, Katee Sackhoff, Lou Diamond Phillips, Bailey Chase, Cassidy Freeman, Adam Bartley, Louanne Stephens</t>
  </si>
  <si>
    <t>s5167</t>
  </si>
  <si>
    <t>Luna Petunia</t>
  </si>
  <si>
    <t>Ciara Alexys, Katie Griffin, Cory Doran, Jonah Wineberg</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</si>
  <si>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</si>
  <si>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</si>
  <si>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</si>
  <si>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</si>
  <si>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</si>
  <si>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</si>
  <si>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</si>
  <si>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</si>
  <si>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</si>
  <si>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</si>
  <si>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</si>
  <si>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</si>
  <si>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</si>
  <si>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</si>
  <si>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</si>
  <si>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</si>
  <si>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</si>
  <si>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</si>
  <si>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</si>
  <si>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</si>
  <si>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</si>
  <si>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s5181</t>
  </si>
  <si>
    <t>Project Mc¬≤</t>
  </si>
  <si>
    <t>Mika Abdalla, Genneya Walton, Victoria Vida, Ysa Penarejo, Belle Shouse, Alyssa Lynch, Danica McKellar, Maddie Phillips, Sarah Desjardins</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</si>
  <si>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</si>
  <si>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</si>
  <si>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</si>
  <si>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</si>
  <si>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</si>
  <si>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</si>
  <si>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</si>
  <si>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</si>
  <si>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</si>
  <si>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</si>
  <si>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</si>
  <si>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</si>
  <si>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</si>
  <si>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</si>
  <si>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</si>
  <si>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</si>
  <si>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</si>
  <si>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</si>
  <si>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</si>
  <si>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</si>
  <si>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</si>
  <si>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</si>
  <si>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</si>
  <si>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</si>
  <si>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</si>
  <si>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</si>
  <si>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</si>
  <si>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</si>
  <si>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</si>
  <si>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</si>
  <si>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</si>
  <si>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</si>
  <si>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s5209</t>
  </si>
  <si>
    <t>Haters Back Off</t>
  </si>
  <si>
    <t>Colleen Ballinger, Angela Kinsey, Steve Little, Francesca Reale, Erik Stocklin, Matt Besser</t>
  </si>
  <si>
    <t>s5211</t>
  </si>
  <si>
    <t>The Day I Met El Chapo</t>
  </si>
  <si>
    <t>Kate del Castillo</t>
  </si>
  <si>
    <t>s5216</t>
  </si>
  <si>
    <t>In Laws</t>
  </si>
  <si>
    <t>Kelvin Leong, Remon Lim, Loo Aye Keng, Lawrence Wong, Frederick Lee, Danielle Dai, Joey Leong</t>
  </si>
  <si>
    <t>s5217</t>
  </si>
  <si>
    <t>Laws of Attraction</t>
  </si>
  <si>
    <t>Wayne Chua, Frederick Lee, Steve Yap, Tiffany Leong, Aenie Wong, Kyo Chen, Angie Seow</t>
  </si>
  <si>
    <t>s5220</t>
  </si>
  <si>
    <t>Seven and Me</t>
  </si>
  <si>
    <t>Leila Jolene, Flavio Parenti, Josefin Asplund</t>
  </si>
  <si>
    <t>s5222</t>
  </si>
  <si>
    <t>West Coast Customs</t>
  </si>
  <si>
    <t>Ryan Friedlinghaus, Hunter Clancey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</si>
  <si>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</si>
  <si>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</si>
  <si>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</si>
  <si>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</si>
  <si>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</si>
  <si>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</si>
  <si>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</si>
  <si>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</si>
  <si>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</si>
  <si>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</si>
  <si>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</si>
  <si>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</si>
  <si>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s5243</t>
  </si>
  <si>
    <t>Justice in the City</t>
  </si>
  <si>
    <t>Chris Tong, Shaun Chen, Emily Lim, Remus Kam, Zhang Shui Fa</t>
  </si>
  <si>
    <t>s5244</t>
  </si>
  <si>
    <t>Noddy Toyland Detective</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</si>
  <si>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</si>
  <si>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</si>
  <si>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</si>
  <si>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</si>
  <si>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</si>
  <si>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</si>
  <si>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</si>
  <si>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</si>
  <si>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</si>
  <si>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</si>
  <si>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</si>
  <si>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</si>
  <si>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s5251</t>
  </si>
  <si>
    <t>What She Put on the Table</t>
  </si>
  <si>
    <t>Amber An, Sun Ke-fang, Chang Yao-jen, Wang Man-chiao, Hans Chung, Chris Lee, Yan Yu-lin, Kiki Chen, Steven Chiang</t>
  </si>
  <si>
    <t>s5252</t>
  </si>
  <si>
    <t>The Royal House of Windsor</t>
  </si>
  <si>
    <t>s5255</t>
  </si>
  <si>
    <t>Mak Cun</t>
  </si>
  <si>
    <t>Erma Fatima, Rahim Razali, Umie Aida, Nora Danish</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</si>
  <si>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</si>
  <si>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</si>
  <si>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</si>
  <si>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</si>
  <si>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</si>
  <si>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</si>
  <si>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</si>
  <si>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</si>
  <si>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</si>
  <si>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</si>
  <si>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</si>
  <si>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</si>
  <si>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</si>
  <si>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</si>
  <si>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</si>
  <si>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</si>
  <si>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TV Sci-Fi &amp; Fantasy</t>
  </si>
  <si>
    <t>s5273</t>
  </si>
  <si>
    <t>VeggieTales in the City</t>
  </si>
  <si>
    <t>Phil Vischer, Mike Nawrocki, Rob Paulsen, Tress MacNeille</t>
  </si>
  <si>
    <t>s5275</t>
  </si>
  <si>
    <t>Offspring</t>
  </si>
  <si>
    <t>Asher Keddie, Kat Stewart, Richard Davies, Linda Cropper, Jane Harber, Alicia Gardiner, Lachy Hulme, Eddie Perfect, Deborah Mailman, John Waters</t>
  </si>
  <si>
    <t>s5279</t>
  </si>
  <si>
    <t>Apaches</t>
  </si>
  <si>
    <t>Alberto Ammann, Eloy Azor√≠n, Ver√≥nica Echegui, Luc√≠a Jim√©nez, Claudia Traisac</t>
  </si>
  <si>
    <t>s5281</t>
  </si>
  <si>
    <t>Fire Chasers</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</si>
  <si>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</si>
  <si>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</si>
  <si>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</si>
  <si>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</si>
  <si>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</si>
  <si>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</si>
  <si>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</si>
  <si>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</si>
  <si>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</si>
  <si>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</si>
  <si>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</si>
  <si>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</si>
  <si>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</si>
  <si>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</si>
  <si>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</si>
  <si>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</si>
  <si>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</si>
  <si>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</si>
  <si>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</si>
  <si>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</si>
  <si>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</si>
  <si>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</si>
  <si>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</si>
  <si>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</si>
  <si>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</si>
  <si>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</si>
  <si>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s5302</t>
  </si>
  <si>
    <t>LEGO Elves: Secrets of Elvendale</t>
  </si>
  <si>
    <t>Ashleigh Ball, Erin Mathews, Rebecca Husain, Kyle Rideout, Riley Murdock, Vincent Tong, Nicole Oliver, Scott McNeil, Kathleen Barr</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</si>
  <si>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</si>
  <si>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</si>
  <si>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</si>
  <si>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</si>
  <si>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</si>
  <si>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</si>
  <si>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</si>
  <si>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</si>
  <si>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</si>
  <si>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</si>
  <si>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s5325</t>
  </si>
  <si>
    <t>20 Minutes</t>
  </si>
  <si>
    <t>Tuba B√ºy√ºk√ºst√ºn, Ilker Aksum, B√ºlent Emin Yarar, ƒ∞pek Bilgin, M√ºjde Uzman, Firat √áelik, Ayten Uncuoglu, Cihat Tamer</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</si>
  <si>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</si>
  <si>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</si>
  <si>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</si>
  <si>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</si>
  <si>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</si>
  <si>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</si>
  <si>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s5348</t>
  </si>
  <si>
    <t>Bountiful Blessings</t>
  </si>
  <si>
    <t>Jessica Hsuan, Tay Ping Hui, Thomas Ong, Jeffrey Xu, Ya Hui, Ann Kok, Zhu Houren, Yao Wenlong</t>
  </si>
  <si>
    <t>s5349</t>
  </si>
  <si>
    <t>Close Your Eyes Before It‚Äôs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</si>
  <si>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</si>
  <si>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</si>
  <si>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</si>
  <si>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</si>
  <si>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</si>
  <si>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</si>
  <si>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</si>
  <si>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s5353</t>
  </si>
  <si>
    <t>Have You Ever Fallen in Love, Miss Jiang?</t>
  </si>
  <si>
    <t>Lan Cheng-lung, Esther Yeh, He Yu-chen, Greg Han</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</si>
  <si>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</si>
  <si>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</si>
  <si>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</si>
  <si>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</si>
  <si>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</si>
  <si>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</si>
  <si>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</si>
  <si>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</si>
  <si>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</si>
  <si>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s5361</t>
  </si>
  <si>
    <t>Surviving Escobar - Alias JJ</t>
  </si>
  <si>
    <t>Juan Pablo Urrego, Amparo Grisales, Nicole Santamar√≠a, Elkin D√≠az, Francisco Javier Rueda, Rams√©s Ramos, Lina Marcela Castrill√≥n, Toto Vega, Camilo S√°enz, Mijail Mulkay, Natasha Klauss, Nelson Camayo</t>
  </si>
  <si>
    <t>s5363</t>
  </si>
  <si>
    <t>The In-Laws</t>
  </si>
  <si>
    <t>Louise Lee, Rui En, Pierre Png, Darren Lim, Cynthia Koh, Belinda Lee</t>
  </si>
  <si>
    <t>s5364</t>
  </si>
  <si>
    <t>The IT Crowd</t>
  </si>
  <si>
    <t>Chris O'Dowd, Richard Ayoade, Katherine Parkinson, Matt Berry</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</si>
  <si>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</si>
  <si>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</si>
  <si>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</si>
  <si>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</si>
  <si>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</si>
  <si>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</si>
  <si>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</si>
  <si>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</si>
  <si>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</si>
  <si>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s5373</t>
  </si>
  <si>
    <t>Ari Shaffir: Double Negative</t>
  </si>
  <si>
    <t>Eric Abrams</t>
  </si>
  <si>
    <t>Ari Shaffir</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</si>
  <si>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</si>
  <si>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</si>
  <si>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</si>
  <si>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</si>
  <si>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</si>
  <si>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</si>
  <si>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</si>
  <si>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</si>
  <si>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</si>
  <si>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</si>
  <si>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</si>
  <si>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King‚Äôs War</t>
  </si>
  <si>
    <t>Chen Daoming, Peter Ho, Duan Yihong, Qin Lan, Li Yixiao, Yang Lixin, You Yong, Yu Hewei</t>
  </si>
  <si>
    <t>s5385</t>
  </si>
  <si>
    <t>Qin Empire: Alliance</t>
  </si>
  <si>
    <t>Fu Dalong, Ning Jing, Yu Entai, Zhou Bo, Fu Miao, Feihu Sun, Lu Ying, Qiu Yongli</t>
  </si>
  <si>
    <t>s5387</t>
  </si>
  <si>
    <t>The Legend of Bruce Lee</t>
  </si>
  <si>
    <t>Danny Chan, Michelle Lang, Ted Duran, Hazen MacIntyre, Luoyong Wang, Natalia Dzyublo, Traci Ann Wolfe, Ke Gai, Zhou Zhou, Yu Chenghui</t>
  </si>
  <si>
    <t>s5389</t>
  </si>
  <si>
    <t>Serdar Akar</t>
  </si>
  <si>
    <t>Erdal Be≈üik√ßioƒülu, Yasemin Allen, Melis Birkan, Saygƒ±n Soysal, Berkan ≈ûal, Metin Belgin, Ay√ßa Eren, Selin Uludoƒüan, √ñzay Fecht, Suna Yƒ±ldƒ±zoƒülu</t>
  </si>
  <si>
    <t>s5391</t>
  </si>
  <si>
    <t>Against the Tide</t>
  </si>
  <si>
    <t>Christopher Lee, Rui En, Desmond Tan, Zheng Geping, Zhang Zhenhuan, Paige Chua, Xu Bin, Carrie Wong</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</si>
  <si>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</si>
  <si>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</si>
  <si>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</si>
  <si>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</si>
  <si>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</si>
  <si>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</si>
  <si>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s5396</t>
  </si>
  <si>
    <t>Intersection</t>
  </si>
  <si>
    <t>ƒ∞brahim √áelikkol, Bel√ßim Bilgin, Alican Y√ºcesoy, Teoman Kumbaracƒ±ba≈üƒ±, Serdar Yeƒüin, T√ºlay G√ºnal, G√∂zde Cƒ±ƒüacƒ±, Ferit Aktuƒü, Rojda Demirer, Aybars Kartal √ñzson</t>
  </si>
  <si>
    <t>s5398</t>
  </si>
  <si>
    <t>Learning Songs by Little Baby Bum: Nursery Rhyme Friends</t>
  </si>
  <si>
    <t>s5400</t>
  </si>
  <si>
    <t>Mystic Whispers</t>
  </si>
  <si>
    <t>Romeo Tan, Sheila Sim, Yuan Shuai, Aloysius Pang</t>
  </si>
  <si>
    <t>s5402</t>
  </si>
  <si>
    <t>Spice Up</t>
  </si>
  <si>
    <t>Jeanette Aw, Patrick Lee, Huang Qi Ming, Sora Ma, Hong Huifang, Xu Bin, Chen Shucheng</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</si>
  <si>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</si>
  <si>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</si>
  <si>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</si>
  <si>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</si>
  <si>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</si>
  <si>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</si>
  <si>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</si>
  <si>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</si>
  <si>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</si>
  <si>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</si>
  <si>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</si>
  <si>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</si>
  <si>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</si>
  <si>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</si>
  <si>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</si>
  <si>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s5410</t>
  </si>
  <si>
    <t>Yes We Can!</t>
  </si>
  <si>
    <t>Romeo Tan, Rebecca Lim, Sora Ma, Xu Bin, Chen Liping, Chen Hanwei, Yao Wenlong, Eelyn Kok, Dennis Chew</t>
  </si>
  <si>
    <t>s5411</t>
  </si>
  <si>
    <t>Yours Fatefully</t>
  </si>
  <si>
    <t>Kingone Wang, Jesseca Liu, Xiang Yun, Chen Shucheng, Eelyn Kok, Cavin Soh, Sora Ma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</si>
  <si>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</si>
  <si>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</si>
  <si>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</si>
  <si>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</si>
  <si>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</si>
  <si>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</si>
  <si>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</si>
  <si>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</si>
  <si>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</si>
  <si>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s5422</t>
  </si>
  <si>
    <t>Young &amp; Hungry</t>
  </si>
  <si>
    <t>Emily Osment, Kym Whitley, Rex Lee, Jonathan Sadowski, Aimee Carrero, Jesse McCartney, Ashley Tisdale</t>
  </si>
  <si>
    <t>s5423</t>
  </si>
  <si>
    <t>Pac-Man and the Ghostly Adventures</t>
  </si>
  <si>
    <t>s5426</t>
  </si>
  <si>
    <t>Aquarius</t>
  </si>
  <si>
    <t>David Duchovny, Gethin Anthony, Grey Damon, Emma Dumont, Claire Holt, Michaela McManus, Br√≠an F. O'Byrne, David Meunier, Ambyr Childers, Tara Lynne Barr, Whitney Rose Pynn, Jason Ralph</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</si>
  <si>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</si>
  <si>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</si>
  <si>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</si>
  <si>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</si>
  <si>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</si>
  <si>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</si>
  <si>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</si>
  <si>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</si>
  <si>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</si>
  <si>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</si>
  <si>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</si>
  <si>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</si>
  <si>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</si>
  <si>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</si>
  <si>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</si>
  <si>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</si>
  <si>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</si>
  <si>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</si>
  <si>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</si>
  <si>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</si>
  <si>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</si>
  <si>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</si>
  <si>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</si>
  <si>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</si>
  <si>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</si>
  <si>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</si>
  <si>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</si>
  <si>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</si>
  <si>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</si>
  <si>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</si>
  <si>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</si>
  <si>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</si>
  <si>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</si>
  <si>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</si>
  <si>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</si>
  <si>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</si>
  <si>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</si>
  <si>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</si>
  <si>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</si>
  <si>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</si>
  <si>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</si>
  <si>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s5465</t>
  </si>
  <si>
    <t>The Day Will Come</t>
  </si>
  <si>
    <t>Sofie Gr√•b√∏l, Lars Mikkelsen, Harald Kaiser Hermann, Albert Rudbeck Lindhardt, Laurids Skovgaard Andersen, S√∏ren S√¶tter Lassen, Sonja Richter, David Dencik, Solbj√∏rg H√∏jfeldt, Lars Ranthe</t>
  </si>
  <si>
    <t>s5466</t>
  </si>
  <si>
    <t>The Dream Job</t>
  </si>
  <si>
    <t>Hugo Ng, Shaun Chen, Jeanette Aw, Rebecca Lim, Zhang Zhenhuan, Ian Fang</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</si>
  <si>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</si>
  <si>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</si>
  <si>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</si>
  <si>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s5478</t>
  </si>
  <si>
    <t>Highland: Thailand's Marijuana Awakening</t>
  </si>
  <si>
    <t>Sebastian Perry</t>
  </si>
  <si>
    <t>s5480</t>
  </si>
  <si>
    <t>The Keepers</t>
  </si>
  <si>
    <t>s5489</t>
  </si>
  <si>
    <t>All Hail King Julien: Exiled</t>
  </si>
  <si>
    <t>Danny Jacobs, Andy Richter, Kevin Michael Richardson, India de Beaufort, Jeff Bennett, Maurice LaMarche</t>
  </si>
  <si>
    <t>s5495</t>
  </si>
  <si>
    <t>Kazoops!</t>
  </si>
  <si>
    <t>Reece Pockney, Scott Langley, Alex Babic, Gemma Harvey, Jessica Hann, Emma Tate</t>
  </si>
  <si>
    <t>s5510</t>
  </si>
  <si>
    <t>Jumping Girl</t>
  </si>
  <si>
    <t>Luna, U-kwon, Ha-na Jung, B-Bomb, Ha-seong Park</t>
  </si>
  <si>
    <t>s5511</t>
  </si>
  <si>
    <t>President</t>
  </si>
  <si>
    <t>Su-jong Choi, Hee-Ra Ha, Jay Kim, Ji-hye Wang, Shin-il Kang</t>
  </si>
  <si>
    <t>s5514</t>
  </si>
  <si>
    <t>What in the World Happened?</t>
  </si>
  <si>
    <t>Eun-mi Go, Jaehyo, Eun-Hyung Jo, Ha-yeon Kim, Shin Yi, Kwang-sun Park</t>
  </si>
  <si>
    <t>s5515</t>
  </si>
  <si>
    <t>Mar de Pl√°stico</t>
  </si>
  <si>
    <t>Rodolfo Sancho, Bel√©n L√≥pez, Pedro Casablanc, Luis Fern√°ndez, Patrick Criado, Nya de la Rubia, Jes√∫s Castro, Fernando Cayo</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</si>
  <si>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</si>
  <si>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</si>
  <si>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</si>
  <si>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</si>
  <si>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</si>
  <si>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</si>
  <si>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</si>
  <si>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</si>
  <si>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</si>
  <si>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s5524</t>
  </si>
  <si>
    <t>The Mr. Peabody and Sherman Show</t>
  </si>
  <si>
    <t>Chris Parnell, Max Charles, Dieter Jansen, Da'Vine Joy Randolph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</si>
  <si>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</si>
  <si>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</si>
  <si>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</si>
  <si>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</si>
  <si>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</si>
  <si>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</si>
  <si>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s5543</t>
  </si>
  <si>
    <t>Burned Cocoon</t>
  </si>
  <si>
    <t>Yavuz Bing√∂l, Basak K√∂kl√ºkaya, √áolpan Ilhan, Mustafa Alabora, Sedef Avcƒ±, Ay√ßa ƒ∞nci, Tuncer Necmioƒülu, Serdar √ñzer</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</si>
  <si>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</si>
  <si>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</si>
  <si>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</si>
  <si>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</si>
  <si>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</si>
  <si>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</si>
  <si>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</si>
  <si>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</si>
  <si>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s5559</t>
  </si>
  <si>
    <t>Bottersnikes &amp; Gumbles</t>
  </si>
  <si>
    <t>Jason Callender, Kathryn Drysdale, Akiya Henry, Jeff Rawle, Richard Grieve, Simone Craddock, Alex Babic, Miriam Margolyes</t>
  </si>
  <si>
    <t>s5563</t>
  </si>
  <si>
    <t>s5564</t>
  </si>
  <si>
    <t>One-Punch Man</t>
  </si>
  <si>
    <t>Makoto Furukawa, Kaito Ishikawa, Yuki Kaji, Aoi Yuki, Kazuhiro Yamaji, Kenjiro Tsuda, Minami Takayama, Tessho Genda</t>
  </si>
  <si>
    <t>s5567</t>
  </si>
  <si>
    <t>Julie's Greenroom</t>
  </si>
  <si>
    <t>Julie Andrews, Giullian Yao Gioiello, Jennifer Barnhart, Tyler Bunch, Frankie Cordero, Stephanie D'Abruzzo, Dorien Davies, John Kennedy, John Tartaglia</t>
  </si>
  <si>
    <t>s5568</t>
  </si>
  <si>
    <t>Outback Truckers</t>
  </si>
  <si>
    <t>s5570</t>
  </si>
  <si>
    <t>Samurai Gourmet</t>
  </si>
  <si>
    <t>Naoto Takenaka, Tetsuji Tamayama, Honami Suzuki</t>
  </si>
  <si>
    <t>s5576</t>
  </si>
  <si>
    <t>Cheer Squad</t>
  </si>
  <si>
    <t>s5579</t>
  </si>
  <si>
    <t>Buddy Thunderstruck</t>
  </si>
  <si>
    <t>Brian Atkinson, Ted Raimi, Harry Chaskin, Justin Michael, Debi Derryberry, Philip Maurice Hayes, Leigh Kelly, J.D. Ryznar, Nick Shakoour, Ryan Wiesbrock, Clark Wiesbrock</t>
  </si>
  <si>
    <t>s5581</t>
  </si>
  <si>
    <t>One More Time</t>
  </si>
  <si>
    <t>L, So-hui Yoon, Gi-du Kim, Chang-hwan Kim, Ji Su, Tae-im Lee, Nam-gil Kang</t>
  </si>
  <si>
    <t>s5584</t>
  </si>
  <si>
    <t>Love Is in the Air</t>
  </si>
  <si>
    <t>Murat √únalmƒ±≈ü, Birce Akalay, Selen Soyder, Erman Okay, Kanbolat Gorkem Arslan, Levent Yilmaz, Ayseg√ºl G√ºnay, Selma Kutluƒü, Ulvi Alacakaptan, ƒ∞pek Erdem, Yilmaz Calayir, Isil Y√ºcesoy</t>
  </si>
  <si>
    <t>s5586</t>
  </si>
  <si>
    <t>Tong: Memories</t>
  </si>
  <si>
    <t>Lee Hak Joo, Ji-an Kim, Jae-yoon Lee, Heo Ji Won, Yang Hak Jin, Choi Yeong Min</t>
  </si>
  <si>
    <t>s5592</t>
  </si>
  <si>
    <t>Legend Quest</t>
  </si>
  <si>
    <t>Benny Emmanuel, Mayt√© Cordeiro, Andr√©s Couturier, Ricardo O'Farrill, Alondra Hidalgo, Alejandro Villeli, Sof√≠a Ni√±o de Rivera, Johnny Rose, Annemarie Blanco, Oscar Cheda, Paul Tei, Cydney J. Fam, Lisa Grossman</t>
  </si>
  <si>
    <t>s5593</t>
  </si>
  <si>
    <t>The Sound of Your Heart</t>
  </si>
  <si>
    <t>Kwang-soo Lee, Dae-Myung Kim, So-min Jung, Byeong-ok Kim, Mi-kyung Kim</t>
  </si>
  <si>
    <t>s5594</t>
  </si>
  <si>
    <t>Love Me As I Am</t>
  </si>
  <si>
    <t>Alper Saldƒ±ran, Zeynep √áamcƒ±, Burcu Altƒ±n, Umut Kurt, Eda Ece, Ozan Osmanpa≈üaoƒülu, Mert Turak, Burcu Biricik, Yusuf Akg√ºn, Selen U√ßer</t>
  </si>
  <si>
    <t>s5599</t>
  </si>
  <si>
    <t>Love for Ten: Generation of Youth</t>
  </si>
  <si>
    <t>Sung-yeol Lee, Ji-hyun Nam, Clara Lee, Jin Won</t>
  </si>
  <si>
    <t>s5602</t>
  </si>
  <si>
    <t>Nightmare High</t>
  </si>
  <si>
    <t>So-hyun Kim, Min-hyuk Lee, Ki-joon Uhm, Da-Ye Kim, Seung-do Baek, Shin-ae Seo</t>
  </si>
  <si>
    <t>s5604</t>
  </si>
  <si>
    <t>Spark</t>
  </si>
  <si>
    <t>Jong-chan Na, Bo-ra Nam, Da-young Joo, Yeo One, Ki-sung Bae, Jin-joo Park, Eun-soo Kwon</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</si>
  <si>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</si>
  <si>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</si>
  <si>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</si>
  <si>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</si>
  <si>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</si>
  <si>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</si>
  <si>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s5641</t>
  </si>
  <si>
    <t>We're Lalaloopsy</t>
  </si>
  <si>
    <t>Mariee Devereux, Kazumi Evans, Maryke Hendrikse, Matt Hill, Diana Kaarina, Jocelyne Loewen, Sabrina Pitre</t>
  </si>
  <si>
    <t>s5651</t>
  </si>
  <si>
    <t>Star Trek: Deep Space Nine</t>
  </si>
  <si>
    <t>Avery Brooks, Nana Visitor, Rene Auberjonois, Cirroc Lofton, Alexander Siddig, Colm Meaney, Armin Shimerman, Terry Farrell, Michael Dorn</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</si>
  <si>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</si>
  <si>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</si>
  <si>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</si>
  <si>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</si>
  <si>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</si>
  <si>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</si>
  <si>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</si>
  <si>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</si>
  <si>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</si>
  <si>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</si>
  <si>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</si>
  <si>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</si>
  <si>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s5663</t>
  </si>
  <si>
    <t>Crazyhead</t>
  </si>
  <si>
    <t>Cara Theobold, Susan Wokoma, Riann Steele, Arinz√© Kene, Lewis Reeves, Tony Curran</t>
  </si>
  <si>
    <t>s5666</t>
  </si>
  <si>
    <t>Color of Woman</t>
  </si>
  <si>
    <t>Jae Hee, Soo-kyung Lee, So-yi Yoon, Ji-ho Shim, Sang-Myeon Park, Joo-young Kim</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</si>
  <si>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</si>
  <si>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</si>
  <si>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</si>
  <si>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</si>
  <si>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</si>
  <si>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</si>
  <si>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</si>
  <si>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</si>
  <si>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</si>
  <si>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</si>
  <si>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</si>
  <si>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</si>
  <si>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</si>
  <si>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</si>
  <si>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</si>
  <si>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</si>
  <si>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</si>
  <si>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</si>
  <si>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</si>
  <si>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</si>
  <si>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</si>
  <si>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</si>
  <si>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</si>
  <si>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</si>
  <si>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</si>
  <si>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</si>
  <si>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</si>
  <si>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</si>
  <si>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s5678</t>
  </si>
  <si>
    <t>Tokyo Trial</t>
  </si>
  <si>
    <t>Marcel Hensema, Paul Freeman, Irrfan Khan, Stacy Keach, Michael Ironside, Stephen McHattie, Shinya Tsukamoto</t>
  </si>
  <si>
    <t>Canada, Japan, Netherlands</t>
  </si>
  <si>
    <t>s5681</t>
  </si>
  <si>
    <t>Captive</t>
  </si>
  <si>
    <t>s5684</t>
  </si>
  <si>
    <t>White Rabbit Project</t>
  </si>
  <si>
    <t>Tory Belleci, Kari Byron, Grant Imahara</t>
  </si>
  <si>
    <t>s5685</t>
  </si>
  <si>
    <t>Miss in Kiss</t>
  </si>
  <si>
    <t>Esther Wu, Dino Lee, Gong Yi Teng, Xi Wei Lun, Honduras, Vega Tsai, Shen Chang Hung</t>
  </si>
  <si>
    <t>s5687</t>
  </si>
  <si>
    <t>The Cuba Libre Story</t>
  </si>
  <si>
    <t>France, Germany</t>
  </si>
  <si>
    <t>s5691</t>
  </si>
  <si>
    <t>From Dusk Till Dawn</t>
  </si>
  <si>
    <t>D.J. Cotrona, Zane Holtz, Eiza Gonzalez, Jesse Garcia, Madison Davenport, Brandon Soo Hoo, Wilmer Valderrama, Robert Patrick, Jake Busey, Samantha Esteban, Don Johnson</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</si>
  <si>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</si>
  <si>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</si>
  <si>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</si>
  <si>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s5700</t>
  </si>
  <si>
    <t>Back to 1989</t>
  </si>
  <si>
    <t>Marcus Chang, Ivy Shao, Mini Tsai, Yorke Sun, Ray Yang, Chang Chieh</t>
  </si>
  <si>
    <t>s5701</t>
  </si>
  <si>
    <t>Bromance</t>
  </si>
  <si>
    <t>Baron Chen, Megan Lai, Bii, Katie Chen, Sean Lee</t>
  </si>
  <si>
    <t>s5704</t>
  </si>
  <si>
    <t>Refresh Man</t>
  </si>
  <si>
    <t>Aaron Yan, Joanne Tseng, Lene Lai, Jack Lee, JR</t>
  </si>
  <si>
    <t>s5708</t>
  </si>
  <si>
    <t>Gilmore Girls: A Year in the Life</t>
  </si>
  <si>
    <t>Lauren Graham, Alexis Bledel, Kelly Bishop, Scott Patterson, Yanic Truesdale, Matt Czuchry, Liza Weil, Milo Ventimiglia, Sean Gunn, Keiko Agena, Rose Abdoo, Melissa McCarthy</t>
  </si>
  <si>
    <t>s5716</t>
  </si>
  <si>
    <t>La Ni√±a</t>
  </si>
  <si>
    <t>Ana Mar√≠a Estupi√±√°n, Sebastian Eslava, Juan Sebasti√°n Arag√≥n, Diego V√°squez, Carlos Velazquez, Marcela Benjumea, Melisa Caceres, Michelle Orozco, Alberto Carde√±o, Constanza Camelo, Fernando Ar√©valo</t>
  </si>
  <si>
    <t>s5717</t>
  </si>
  <si>
    <t>Paranoid</t>
  </si>
  <si>
    <t>Indira Varma, Robert Glenister, Dino Fetscher, Neil Stuke, Christiane Paul, Lesley Sharp, Kevin Doyle</t>
  </si>
  <si>
    <t>s5721</t>
  </si>
  <si>
    <t>Einsatzgruppen: The Nazi Death Squads</t>
  </si>
  <si>
    <t>Paul Bandey</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</si>
  <si>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</si>
  <si>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</si>
  <si>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</si>
  <si>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s5724</t>
  </si>
  <si>
    <t>Danger Mouse</t>
  </si>
  <si>
    <t>Alexander Armstrong, Kevin Eldon, Stephen Fry, Ed Gaughan, Shauna Macdonald, Dave Lamb, Morwenna Banks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</si>
  <si>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</si>
  <si>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</si>
  <si>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</si>
  <si>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</si>
  <si>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</si>
  <si>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</si>
  <si>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</si>
  <si>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</si>
  <si>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</si>
  <si>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</si>
  <si>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</si>
  <si>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</si>
  <si>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</si>
  <si>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</si>
  <si>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</si>
  <si>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</si>
  <si>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</si>
  <si>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</si>
  <si>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s5742</t>
  </si>
  <si>
    <t>Trailer Park Boys: Out of the Park: Europe</t>
  </si>
  <si>
    <t>s5745</t>
  </si>
  <si>
    <t>Containment</t>
  </si>
  <si>
    <t>David Gyasi, Christina Marie Moses, Chris Wood, Kristen Gutoskie, Claudia Black, George Young, Hanna Mangan Lawrence, Trevor St. John</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</si>
  <si>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</si>
  <si>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</si>
  <si>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</si>
  <si>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</si>
  <si>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</si>
  <si>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 Grondin, Denis M√©nochet, Miranda Raison, Doug Allen, Liam Garrigan, Ciar√°n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</si>
  <si>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</si>
  <si>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</si>
  <si>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</si>
  <si>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s5760</t>
  </si>
  <si>
    <t>StoryBots Super Songs</t>
  </si>
  <si>
    <t>Judy Greer, Jeff Gill, Erin Fitzgerald, Fred Tatasciore, Gregg Spiridellis</t>
  </si>
  <si>
    <t>s5763</t>
  </si>
  <si>
    <t>Be with Me</t>
  </si>
  <si>
    <t>Jason Tsou, Queen Wei, River Huang, Fabien Yang, Tang Chen-Kang, Figaro Tseng</t>
  </si>
  <si>
    <t>s5764</t>
  </si>
  <si>
    <t>Be with You</t>
  </si>
  <si>
    <t>Bobby Dou, Peijia Huang, Nylon Chen, Vivi Lee, Edison Wang, Serena Fang</t>
  </si>
  <si>
    <t>s5767</t>
  </si>
  <si>
    <t>Fall in Love with Me</t>
  </si>
  <si>
    <t>Aaron Yan, Tia Lee, Jack Lee, Katherine Wang, Beatrice Fang, Vince Kao, Chen Bor Jeng</t>
  </si>
  <si>
    <t>s5769</t>
  </si>
  <si>
    <t>Love Cheque Charge</t>
  </si>
  <si>
    <t>George Hu, Phoebe Yuan, Hsieh Kun Da, Jay Shih, Smile Weng, Jet Chao, Jessie Chang</t>
  </si>
  <si>
    <t>s5770</t>
  </si>
  <si>
    <t>Masha's Spooky Stories</t>
  </si>
  <si>
    <t>s5772</t>
  </si>
  <si>
    <t>Murphy's Law of Love</t>
  </si>
  <si>
    <t>Danson Tang, Chia-ying Lee, Jolin Chien, Jenna Wang, Meng-sheng Shen, Wen-lin Fang, Wei Lin, Phoebe Huang</t>
  </si>
  <si>
    <t>s5775</t>
  </si>
  <si>
    <t>Old Money</t>
  </si>
  <si>
    <t>David Schalko</t>
  </si>
  <si>
    <t>Udo Kier, Sunnyi Melles, Nicholas Ofczarek, Manuel Rubey, Nora von Waldst√§tten, Thomas Stipsits, Ursula Strauss, Robert Palfrader, Simon Schwarz, Johannes Krisch, Lukas Miko</t>
  </si>
  <si>
    <t>s5778</t>
  </si>
  <si>
    <t>Someone Like You</t>
  </si>
  <si>
    <t>Kingone Wang, Lorene Ren, Sean Lee, Nita Lei, William Liao</t>
  </si>
  <si>
    <t>s5782</t>
  </si>
  <si>
    <t>When I See You Again</t>
  </si>
  <si>
    <t>Jasper Liu, Mandy Wei, Jet Chao, Ivy Shao, Tina Chou, Kao Meng-Chieh</t>
  </si>
  <si>
    <t>s5786</t>
  </si>
  <si>
    <t>VeggieTales in the House</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</si>
  <si>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</si>
  <si>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</si>
  <si>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</si>
  <si>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</si>
  <si>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</si>
  <si>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</si>
  <si>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</si>
  <si>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</si>
  <si>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</si>
  <si>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</si>
  <si>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</si>
  <si>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</si>
  <si>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</si>
  <si>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</si>
  <si>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</si>
  <si>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</si>
  <si>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</si>
  <si>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</si>
  <si>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</si>
  <si>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</si>
  <si>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</si>
  <si>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</si>
  <si>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</si>
  <si>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</si>
  <si>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s5812</t>
  </si>
  <si>
    <t>Behind Enemy Lines</t>
  </si>
  <si>
    <t>s5813</t>
  </si>
  <si>
    <t>Caught on Camera</t>
  </si>
  <si>
    <t>Nick Wallis</t>
  </si>
  <si>
    <t>s5823</t>
  </si>
  <si>
    <t>Cocaine</t>
  </si>
  <si>
    <t>s5824</t>
  </si>
  <si>
    <t>Edge of the Universe</t>
  </si>
  <si>
    <t>British TV Shows, Docuseries, Science &amp; Nature TV</t>
  </si>
  <si>
    <t>s5826</t>
  </si>
  <si>
    <t>La Esclava Blanca</t>
  </si>
  <si>
    <t>Nerea Camacho, Ori√°n Su√°rez, Miguel de Miguel, Modesto Lacen, Norma Mart√≠nez, Ricardo Vesga, Vi√±a Machado, Andr√©s Su√°rez, Natasha Klauss, Miroslava Morales</t>
  </si>
  <si>
    <t>s5828</t>
  </si>
  <si>
    <t>LEGO Bionicle: The Journey to One</t>
  </si>
  <si>
    <t>Nolan Balzer, Paolo Bryant, Jacqui Fox, Quinn Greene, Geoff Hughes, Cory Hunter, William Jordan, Corny Rempel, Michael Strickland</t>
  </si>
  <si>
    <t>s5830</t>
  </si>
  <si>
    <t>Popples</t>
  </si>
  <si>
    <t>Erin Fitzgerald, Wendee Lee, Cassandra Morris, Cindy Robinson, Reba Buhr, Ben Diskin, Ezra Weisz, Karen Strassman</t>
  </si>
  <si>
    <t>s5835</t>
  </si>
  <si>
    <t>Kuromukuro</t>
  </si>
  <si>
    <t>Yohei Azakami, M„ÉªA„ÉªO, Reina Ueda, Asami Seto, Kaito Ishikawa, Yusuke Kobayashi, Shunsuke Takeuchi, Manami Sugihira, Momo Asakura, Kanako Tojo, Ryohei Kimura, Hikaru Ueda, Taiten Kusunoki</t>
  </si>
  <si>
    <t>s5837</t>
  </si>
  <si>
    <t>Marco Polo</t>
  </si>
  <si>
    <t>Lorenzo Richelmy, Benedict Wong, Chin Han, Joan Chen, Michelle Yeoh, Rick Yune, Claudia Kim, Remy Hii, Zhu Zhu, Tom Wu, Mahesh Jadu, Olivia Cheng, Uli Latukefu, Pierfrancesco Favino, Jacqueline Chan, Leonard Wu, Gabriel Byrne</t>
  </si>
  <si>
    <t>s5839</t>
  </si>
  <si>
    <t>Justin Time GO!</t>
  </si>
  <si>
    <t>Drew Davis, Scott McCord, Jenna Warren</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</si>
  <si>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</si>
  <si>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</si>
  <si>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</si>
  <si>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</si>
  <si>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</si>
  <si>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</si>
  <si>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</si>
  <si>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</si>
  <si>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</si>
  <si>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</si>
  <si>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</si>
  <si>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s5856</t>
  </si>
  <si>
    <t>Justin Time</t>
  </si>
  <si>
    <t>Gage Munroe, Scott McCord, Jenna Warren</t>
  </si>
  <si>
    <t>s5857</t>
  </si>
  <si>
    <t>Terrace House: Boys &amp; Girls in the City</t>
  </si>
  <si>
    <t>You, Reina Triendl, Ryota Yamasato, Yoshimi Tokui, Azusa Babazono, Ayumu Mochizuki, Kentaro</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</si>
  <si>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</si>
  <si>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</si>
  <si>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</si>
  <si>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</si>
  <si>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</si>
  <si>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</si>
  <si>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s5867</t>
  </si>
  <si>
    <t>Cooked</t>
  </si>
  <si>
    <t>Michael Pollan</t>
  </si>
  <si>
    <t>s5868</t>
  </si>
  <si>
    <t>Care Bears &amp; Cousins</t>
  </si>
  <si>
    <t>Michael Sinterniklaas, Michaela Dean, Doug Erholtz, Braeden Fox, Olivia Hack, David Lodge, Nayo Wallace, Ryan Wiesbrock</t>
  </si>
  <si>
    <t>s5870</t>
  </si>
  <si>
    <t>Turbo FAST</t>
  </si>
  <si>
    <t>Reid Scott, John Eric Bentley, Amir Talai, Phil LaMarr, Grey DeLisle, Michael Patrick Bell, Eric Bauza</t>
  </si>
  <si>
    <t>s5871</t>
  </si>
  <si>
    <t>Masha's Tales</t>
  </si>
  <si>
    <t>s5872</t>
  </si>
  <si>
    <t>Chelsea Does</t>
  </si>
  <si>
    <t>s5878</t>
  </si>
  <si>
    <t>Sammy &amp; Co</t>
  </si>
  <si>
    <t>s5883</t>
  </si>
  <si>
    <t>Atelier</t>
  </si>
  <si>
    <t>Mirei Kiritani, Mao Daichi, Wakana Sakai, Masako Chiba, Maiko, Ken Kaito, Dori Sakurada, Nicole Ishida, Mayuko Kawakita</t>
  </si>
  <si>
    <t>s5886</t>
  </si>
  <si>
    <t>W/ Bob &amp; David</t>
  </si>
  <si>
    <t>David Cross, Bob Odenkirk, John Ennis, Jay Johnston, Brian Posehn, Jill Talley, Paul F. Tompkins, Tom Kenny, Brett Paesel</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</si>
  <si>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</si>
  <si>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</si>
  <si>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</si>
  <si>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s5896</t>
  </si>
  <si>
    <t>Wakfu: The Quest for the Six Eliatrope Dofus</t>
  </si>
  <si>
    <t>Fanny Bloc, Jules De Jongh, Patrick B√©thune, Hugo Chandor, Adeline Chetail, Jessica Bell, Thomas Guitard, Ross Grant, Genevi√®ve Doang</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</si>
  <si>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</si>
  <si>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</si>
  <si>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</si>
  <si>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s5903</t>
  </si>
  <si>
    <t>H2O: Mermaid Adventures</t>
  </si>
  <si>
    <t>Sonja Ball, Holly Gauthier-Frankel, Thor Bishopric, Angela Galuppo</t>
  </si>
  <si>
    <t>Germany, Australia, France, China</t>
  </si>
  <si>
    <t>s5909</t>
  </si>
  <si>
    <t>Danger Mouse: Classic Collection</t>
  </si>
  <si>
    <t>David Jason, Terry Scott, Edward Kelsey, Brian Trueman</t>
  </si>
  <si>
    <t>s5915</t>
  </si>
  <si>
    <t>Oscar's Oasis</t>
  </si>
  <si>
    <t>s5923</t>
  </si>
  <si>
    <t>Lilyhammer</t>
  </si>
  <si>
    <t>Steven Van Zandt, Trond Fausa, Steinar Sagen, Robert Skj√¶rstad, Tommy Karlsen, Fridtjov S√•heim, Marian Saastad Ottesen</t>
  </si>
  <si>
    <t>Norway, United States</t>
  </si>
  <si>
    <t>s5924</t>
  </si>
  <si>
    <t>Goosebumps</t>
  </si>
  <si>
    <t>R.L. Stine</t>
  </si>
  <si>
    <t>s5934</t>
  </si>
  <si>
    <t>The Borgias</t>
  </si>
  <si>
    <t>Jeremy Irons, Fran√ßois Arnaud, Holliday Grainger, Peter Sullivan, Sean Harris, Joanne Whalley, Lotte Verbeek, Colm Feore, Vernon Dobtcheff, David Oakes</t>
  </si>
  <si>
    <t>United States, Hungary, Ireland, Canada</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</si>
  <si>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</si>
  <si>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</si>
  <si>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</si>
  <si>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</si>
  <si>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</si>
  <si>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</si>
  <si>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s5965</t>
  </si>
  <si>
    <t>s5975</t>
  </si>
  <si>
    <t>‡πÅ‡∏ú‡∏ô‡∏£‡πâ‡∏≤‡∏¢‡∏ô‡∏≤‡∏¢‡πÄ‡∏à‡πâ‡∏≤‡πÄ‡∏•‡πà‡∏´‡πå</t>
  </si>
  <si>
    <t>Chutavuth Pattarakampol, Sheranut Yusananda, Nichaphat Chatchaipholrat, Thassapak Hsu</t>
  </si>
  <si>
    <t>s5979</t>
  </si>
  <si>
    <t>≈ûubat</t>
  </si>
  <si>
    <t>Alican Y√ºcesoy, Melisa S√∂zen, Musa Uzunlar, Serkan Ercan, √ñzkan Uƒüur, √úlk√º Duru, Tansu Bi√ßer, Nadir Sarƒ±bacak, Sermet Ye≈üil, Ayhan Kavas</t>
  </si>
  <si>
    <t>s5985</t>
  </si>
  <si>
    <t>100% Hotter</t>
  </si>
  <si>
    <t>Daniel Palmer, Melissa Sophia, Karen Williams, Grace Woodward</t>
  </si>
  <si>
    <t>s5987</t>
  </si>
  <si>
    <t>12 Years Promise</t>
  </si>
  <si>
    <t>So-yeon Lee, Namkoong Min, Tae-im Lee, So-hui Yoon, Won-keun Lee, Hyo-young Ryu</t>
  </si>
  <si>
    <t>s6002</t>
  </si>
  <si>
    <t>21 Sarfarosh: Saragarhi 1897</t>
  </si>
  <si>
    <t>Luke Kenny, Mohit Raina, Mukul Dev</t>
  </si>
  <si>
    <t>s6025</t>
  </si>
  <si>
    <t>7 (Seven)</t>
  </si>
  <si>
    <t>Nizar Shafi</t>
  </si>
  <si>
    <t>Rahman, Havish, Regina Cassandra, Nandita Swetha, Anisha Ambrose, Tridha Choudhury, Pujitha Ponnada, Aditi Arya</t>
  </si>
  <si>
    <t>s6027</t>
  </si>
  <si>
    <t>9 Months That Made You</t>
  </si>
  <si>
    <t>s6038</t>
  </si>
  <si>
    <t>A Good Wife</t>
  </si>
  <si>
    <t>Tien Hsin, Christopher Lee, Darren Chiu, Shara Lin, Blaire Chang, Xi Man-Ning, Chu De-Kang</t>
  </si>
  <si>
    <t>s6045</t>
  </si>
  <si>
    <t>A Man Called God</t>
  </si>
  <si>
    <t>Song Il-gook, Han Chae-young, Kim Min-jong, Go Eun Han, Jung Hoon Lee, Nam Da-Reum, Yoo In-young</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</si>
  <si>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</si>
  <si>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</si>
  <si>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</si>
  <si>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</si>
  <si>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</si>
  <si>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</si>
  <si>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</si>
  <si>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s6080</t>
  </si>
  <si>
    <t>Abnormal Summit</t>
  </si>
  <si>
    <t>Jung-ah Im, Seung-uk Jo</t>
  </si>
  <si>
    <t>Hyun-moo Jun, Si-kyung Sung, Se-yoon Yoo</t>
  </si>
  <si>
    <t>s6090</t>
  </si>
  <si>
    <t>Adam Ruins Everything</t>
  </si>
  <si>
    <t>Adam Conover, Adam Lustick, Emily Axford</t>
  </si>
  <si>
    <t>s6095</t>
  </si>
  <si>
    <t>Africa</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</si>
  <si>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</si>
  <si>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</si>
  <si>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</si>
  <si>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</si>
  <si>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</si>
  <si>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</si>
  <si>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</si>
  <si>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</si>
  <si>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</si>
  <si>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s6106</t>
  </si>
  <si>
    <t>Ainsley Eats the Streets</t>
  </si>
  <si>
    <t>Ainsley Harriott</t>
  </si>
  <si>
    <t>s6127</t>
  </si>
  <si>
    <t>Alphablocks</t>
  </si>
  <si>
    <t>Teresa Gallagher, David Holt, Lizzie Waterworth</t>
  </si>
  <si>
    <t>s6133</t>
  </si>
  <si>
    <t>America's Book of Secrets</t>
  </si>
  <si>
    <t>Jonathan Adams</t>
  </si>
  <si>
    <t>s6138</t>
  </si>
  <si>
    <t>American Crime</t>
  </si>
  <si>
    <t>Felicity Huffman, Timothy Hutton, Elvis Nolasco, Regina King, Lili Taylor, Richard Cabral, Brent Anderson, Benito Martinez, Shane Jacobsen, W. Earl Brown, Caitlin Gerard, Penelope Ann Miller, Johnny Ortiz</t>
  </si>
  <si>
    <t>s6140</t>
  </si>
  <si>
    <t>American Experience: The Circus</t>
  </si>
  <si>
    <t>Sharon Grimberg</t>
  </si>
  <si>
    <t>s6147</t>
  </si>
  <si>
    <t>American Odyssey</t>
  </si>
  <si>
    <t>Anna Friel, Peter Facinelli, Jake Robinson, Jim True-Frost, Treat Williams, Sadie Sink, Omar Ghazaoui, Nate Mooney, Elena Kampouris, Daniella Pineda, Adewale Akinnuoye-Agbaje</t>
  </si>
  <si>
    <t>s6157</t>
  </si>
  <si>
    <t>An Innocent Mistake</t>
  </si>
  <si>
    <t>Jason Wang, Mathilde Lin, Mo Tzu Yi, Xi Man-Ning, Lin Mei-hsiu, Kelly Huang, Joy Pan</t>
  </si>
  <si>
    <t>s6162</t>
  </si>
  <si>
    <t>Ancient Aliens</t>
  </si>
  <si>
    <t>Robert Clotworthy</t>
  </si>
  <si>
    <t>s6167</t>
  </si>
  <si>
    <t>Anjaan: Rural Myths</t>
  </si>
  <si>
    <t>International TV Shows, TV Horror, TV Thrillers</t>
  </si>
  <si>
    <t>s6168</t>
  </si>
  <si>
    <t>Anjaan: Special Crimes Unit</t>
  </si>
  <si>
    <t>Gashmeer Mahajani, Heena Parmar</t>
  </si>
  <si>
    <t>s6175</t>
  </si>
  <si>
    <t>Anthony Bourdain: Parts Unknown</t>
  </si>
  <si>
    <t>Anthony Bourdain</t>
  </si>
  <si>
    <t>s6178</t>
  </si>
  <si>
    <t>ÂøçËÄÖ„Éè„ÉÉ„Éà„É™„Åè„Çì</t>
  </si>
  <si>
    <t>s6195</t>
  </si>
  <si>
    <t>Atomic Puppet</t>
  </si>
  <si>
    <t>Eric Bauza, Lisa Norton, Carlos D√≠az, Peter Oldring, Heather Bambrick, Rick Miller, Rob Tinkler, Kristina Nicoll</t>
  </si>
  <si>
    <t>Canada, France</t>
  </si>
  <si>
    <t>s6199</t>
  </si>
  <si>
    <t>Aussie Gold Hunters</t>
  </si>
  <si>
    <t>s6214</t>
  </si>
  <si>
    <t>Bad Education</t>
  </si>
  <si>
    <t>Jack Whitehall, Mathew Horne, Sarah Solemani, Michelle Gomez, Nikki Runeckles, Kae Alexander, Layton Williams, Ethan Lawrence, Charlie Wernham, Jack Binstead, Jack Bence, Harry Enfield</t>
  </si>
  <si>
    <t>s6217</t>
  </si>
  <si>
    <t>Badalte Rishton Ki Dastaan</t>
  </si>
  <si>
    <t>Additi Gupta, Sanjeeda Sheikh, Kiran Karmarkar, Abhinav Shukla, Tanushree Kaushal, Mona Ambegaonkar</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</si>
  <si>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</si>
  <si>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</si>
  <si>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</si>
  <si>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s6229</t>
  </si>
  <si>
    <t>Bangkok Bachelors</t>
  </si>
  <si>
    <t>Sean Jindachot, Nutt Devahastin Na Ayudhya, Patharamanop Isariy, Manatsanun Phanlerdwongsakul, Anchasa Mongkhonsama, Keerati Mahapreukpong</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</si>
  <si>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</si>
  <si>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</si>
  <si>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</si>
  <si>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</si>
  <si>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</si>
  <si>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</si>
  <si>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</si>
  <si>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s6253</t>
  </si>
  <si>
    <t>Battle Creek</t>
  </si>
  <si>
    <t>Josh Duhamel, Dean Winters, Aubrey Dollar, Edward Fordham Jr., Kal Penn, Janet McTeer, Liza Lapira, Damon Herriman, Meredith Eaton</t>
  </si>
  <si>
    <t>s6254</t>
  </si>
  <si>
    <t>Battlefield Recovery</t>
  </si>
  <si>
    <t>British TV Shows, Docuseries, Reality TV</t>
  </si>
  <si>
    <t>s6259</t>
  </si>
  <si>
    <t>Be-Be-Bears</t>
  </si>
  <si>
    <t>Nataliya Medvedeva, Polina Kutepova</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</si>
  <si>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</si>
  <si>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</si>
  <si>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</si>
  <si>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</si>
  <si>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</si>
  <si>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</si>
  <si>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</si>
  <si>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</si>
  <si>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</si>
  <si>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</si>
  <si>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</si>
  <si>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</si>
  <si>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</si>
  <si>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</si>
  <si>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</si>
  <si>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</si>
  <si>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√á.</t>
  </si>
  <si>
    <t>Erdal Be≈üik√ßioƒülu, Fatih Artman, ƒ∞nan√ß Konuk√ßu, Seda Bakan, Berkan ≈ûal, Ay√ßa Eren, Berke √úzrek, Canan Erg√ºder, Ege Aydan, Eray Eserol, Hakan Hatipoƒülu</t>
  </si>
  <si>
    <t>s6280</t>
  </si>
  <si>
    <t>Being Mary Jane: The Series</t>
  </si>
  <si>
    <t>Gabrielle Union, Lisa Vidal, Margaret Avery, Omari Hardwick, Latarsha Rose, Aaron D. Spears, B.J. Britt, Raven Goodwin, Richard Roundtree</t>
  </si>
  <si>
    <t>s6282</t>
  </si>
  <si>
    <t>Ben 10</t>
  </si>
  <si>
    <t>Tara Strong, Montse Hernandez, David Kaye, Roger Craig Smith, Todd Haberkorn, Dwight Schultz, Daryl Sabara</t>
  </si>
  <si>
    <t>s6292</t>
  </si>
  <si>
    <t>Beyblade: Metal Fusion</t>
  </si>
  <si>
    <t>Aki Kanada, Satoshi Hino, Emiri Kato, Kei Shindo, Robert Tinkler, Peter Cugno, Lisette St. Louis, Barbara Mamabolo</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</si>
  <si>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</si>
  <si>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</si>
  <si>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</si>
  <si>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</si>
  <si>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</si>
  <si>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</si>
  <si>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s6302</t>
  </si>
  <si>
    <t>Big Bad Beetleborgs</t>
  </si>
  <si>
    <t>Wesley Barker, Herbie Baez, Elisabeth Lund, Shannon Chandler, Billy Forester, Frank Addela, Kyle Jordan, Dave 'Foots' Footman, Derek Stephen Prince, Vivian Smallwood</t>
  </si>
  <si>
    <t>s6305</t>
  </si>
  <si>
    <t>Big Dreams, Small Spaces</t>
  </si>
  <si>
    <t>Monty Don</t>
  </si>
  <si>
    <t>s6319</t>
  </si>
  <si>
    <t>Bitten</t>
  </si>
  <si>
    <t>Laura Vandervoort, Greyston Holt, Greg Bryk, Steve Lund, Paul Greene, Michael Xavier, Genelle Williams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</si>
  <si>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</si>
  <si>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</si>
  <si>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</si>
  <si>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</si>
  <si>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s6324</t>
  </si>
  <si>
    <t>Black Heart</t>
  </si>
  <si>
    <t>Barƒ±≈ü Kƒ±lƒ±√ß, Tuvana T√ºrkay, Serhat Tutumluer, G√ºl√ßin Santƒ±rcƒ±oƒülu, Kenan Bal</t>
  </si>
  <si>
    <t>s6336</t>
  </si>
  <si>
    <t>Blood &amp; Treasures</t>
  </si>
  <si>
    <t>Nawat Kulrattanarak, Woranuch Wongsawan, Jespipat Tilapornputt, Paramej Noiam, Phutharit Prombandal</t>
  </si>
  <si>
    <t>s6342</t>
  </si>
  <si>
    <t>Blue Planet II</t>
  </si>
  <si>
    <t>s6348</t>
  </si>
  <si>
    <t>Bob Ross: Beauty Is Everywhere</t>
  </si>
  <si>
    <t>s6358</t>
  </si>
  <si>
    <t>Bondi Rescue</t>
  </si>
  <si>
    <t>Andrew G√ºnsberg, Dean Gladstone, Bruce Hopkins, Trent 'Maxi' Maxwell, Andrew Reid, Ryan Clark, Chris Chapman, Anthony 'Harries' Caroll</t>
  </si>
  <si>
    <t>s6361</t>
  </si>
  <si>
    <t>Border Patrol</t>
  </si>
  <si>
    <t>Timothy Balme</t>
  </si>
  <si>
    <t>s6362</t>
  </si>
  <si>
    <t>Borderline</t>
  </si>
  <si>
    <t>David Avery, Jackie Clune, David Elms, Liz Kingsman, Jamie Michie</t>
  </si>
  <si>
    <t>s6365</t>
  </si>
  <si>
    <t>Botched Up Bodies</t>
  </si>
  <si>
    <t>Charlie Brooks, Sue Johnston</t>
  </si>
  <si>
    <t>s6369</t>
  </si>
  <si>
    <t>Brain Games</t>
  </si>
  <si>
    <t>Jason Silva</t>
  </si>
  <si>
    <t>s6372</t>
  </si>
  <si>
    <t>Brave Miss World</t>
  </si>
  <si>
    <t>Cecilia Peck</t>
  </si>
  <si>
    <t>Linor Abargil</t>
  </si>
  <si>
    <t>United States, Israel, Italy, South Africa</t>
  </si>
  <si>
    <t>s6374</t>
  </si>
  <si>
    <t>Braxton Family Values</t>
  </si>
  <si>
    <t>Toni Braxton, Trina Braxton, Traci Braxton, Towanda Braxton, Tamar Braxton</t>
  </si>
  <si>
    <t>s6379</t>
  </si>
  <si>
    <t>Bringing Sexy Back</t>
  </si>
  <si>
    <t>Samantha Armstrong</t>
  </si>
  <si>
    <t>s6382</t>
  </si>
  <si>
    <t>Brown Nation</t>
  </si>
  <si>
    <t>Rajeev Varma, Shenaz Treasury, Kapil Bawa, Remy Munasifi, Omi Vaidya, Melanie Chandra, Sana Serrai, Jonathan Horvath, Akaash Singh</t>
  </si>
  <si>
    <t>s6386</t>
  </si>
  <si>
    <t>Buddha</t>
  </si>
  <si>
    <t>Himanshu Soni, Kajal Jain, Sanket Choukse, Kabir Bedi, Sameer Dharmadhikari, Jagat Singh, Reshmi Ghosh, Siddharth Vasudev, Amit Behl, Hemant Choudhary</t>
  </si>
  <si>
    <t>s6390</t>
  </si>
  <si>
    <t>Bure Kaam Bura Natija, Kyun Bhai Chacha Haan Bhatija</t>
  </si>
  <si>
    <t>s6394</t>
  </si>
  <si>
    <t>Burnistoun</t>
  </si>
  <si>
    <t>Iain Connell, Robert Florence, Kirsty Strain, Richard Rankin, Allan Miller, Louise Stewart</t>
  </si>
  <si>
    <t>s6399</t>
  </si>
  <si>
    <t>Cabins in the Wild with Dick Strawbridge</t>
  </si>
  <si>
    <t>Dick Strawbridge, William Hardie</t>
  </si>
  <si>
    <t>s6402</t>
  </si>
  <si>
    <t>Cain and Abel</t>
  </si>
  <si>
    <t>So Ji-sub, Shin Hyun-joon, Chae Jung-an, Han Ji-min, Kim Hae-suk, You-Mi Ha, Yong Jang, Kwon Hae-hyo</t>
  </si>
  <si>
    <t>s6405</t>
  </si>
  <si>
    <t>Calico Critters</t>
  </si>
  <si>
    <t>Georgie Fuller, Jessica Hinds-Mingo, Mayumi Kawai, Sarah Sumeray, Alix Macey, Jenna Sharpe</t>
  </si>
  <si>
    <t>s6408</t>
  </si>
  <si>
    <t>Call Me Francis</t>
  </si>
  <si>
    <t>Rodrigo de la Serna, Sergio Hern√°ndez, Mercedes Mor√°n, Muriel Santa Ana, Alex Brendem√ºhl, Maximilian Dirr, Andres Gil, Marco Di Tieri</t>
  </si>
  <si>
    <t>s6409</t>
  </si>
  <si>
    <t>Camelia la Texana</t>
  </si>
  <si>
    <t>Carlos Bolado</t>
  </si>
  <si>
    <t>Sara Maldonado, Erik Hayser, Andr√©s Palacios, Dagoberto Gama, Luis Ernesto Franco, Arcelia Ram√≠rez, Er√©ndira Ibarra</t>
  </si>
  <si>
    <t>Crime TV Shows, Romantic TV Shows, Spanish-Language TV Shows</t>
  </si>
  <si>
    <t>s6412</t>
  </si>
  <si>
    <t>Camp X</t>
  </si>
  <si>
    <t>s6414</t>
  </si>
  <si>
    <t>Can We Get Married?</t>
  </si>
  <si>
    <t>Sung Jun, So-min Jung, Sung-min Kim, Ae-yeon Jeong, Mi-sook Lee, Eun-sook Sunwoo, Seok-woo Kang, Young-kwang Kim, Han Groo, Jin-soo Kim</t>
  </si>
  <si>
    <t>s6417</t>
  </si>
  <si>
    <t>Cannabis</t>
  </si>
  <si>
    <t>Jean-Michel Correia, Yasin Houicha, Pedro Casablanc, Christophe Paou, Kate Moran, Santi Pons</t>
  </si>
  <si>
    <t>s6421</t>
  </si>
  <si>
    <t>Care Bears: Welcome to Care-a-Lot</t>
  </si>
  <si>
    <t>David Lodge, Patty Mattson, Doug Erholtz, Stephanie Sheh, Nayo Wallace, Michael Sinterniklaas, Michaela Dean</t>
  </si>
  <si>
    <t>s6427</t>
  </si>
  <si>
    <t>Case Closed</t>
  </si>
  <si>
    <t>Minami Takayama, Alison Retzloff, Wakana Yamazaki, Colleen Clinkenbeard, Akira Kamiya, R. Bruce Elliott, Wataru Takagi, Chafurin, Mark Stoddard</t>
  </si>
  <si>
    <t>Anime Series, Crime TV Shows, TV Thrillers</t>
  </si>
  <si>
    <t>s6431</t>
  </si>
  <si>
    <t>Castle of Stars</t>
  </si>
  <si>
    <t>Chaiyapol Pupart, Jintanutda Lummakanon, Worrawech Danuwong, Ornjira Lamwilai, Yong Armchair, Keerati Mahapreukpong, Akarat Nimitchai, Kornpassorn Duaysianklao, Nattapong Chartpong</t>
  </si>
  <si>
    <t>s6452</t>
  </si>
  <si>
    <t>Chasing Monsters</t>
  </si>
  <si>
    <t>Cyril Chauquet</t>
  </si>
  <si>
    <t>s6456</t>
  </si>
  <si>
    <t>Cheapest Weddings</t>
  </si>
  <si>
    <t>Melanie Vallejo</t>
  </si>
  <si>
    <t>s6457</t>
  </si>
  <si>
    <t>Cheers</t>
  </si>
  <si>
    <t>Ted Danson, Rhea Perlman, George Wendt, John Ratzenberger, Shelley Long, Kirstie Alley, Woody Harrelson, Kelsey Grammer, Nicholas Colasanto</t>
  </si>
  <si>
    <t>11 Season</t>
  </si>
  <si>
    <t>s6458</t>
  </si>
  <si>
    <t>Chef &amp; My Fridge</t>
  </si>
  <si>
    <t>Seong-joo Kim‚Äã, Jung-hwan Ahn</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</si>
  <si>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</si>
  <si>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</si>
  <si>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</si>
  <si>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</si>
  <si>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</si>
  <si>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</si>
  <si>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s6470</t>
  </si>
  <si>
    <t>Chill with Bob Ross</t>
  </si>
  <si>
    <t>s6478</t>
  </si>
  <si>
    <t>Christiane Amanpour: Sex &amp; Love Around the World</t>
  </si>
  <si>
    <t>s6484</t>
  </si>
  <si>
    <t>Chuck Chicken</t>
  </si>
  <si>
    <t>s6488</t>
  </si>
  <si>
    <t>City in the Sky</t>
  </si>
  <si>
    <t>s6491</t>
  </si>
  <si>
    <t>Civilizations</t>
  </si>
  <si>
    <t>s6496</t>
  </si>
  <si>
    <t>Classic Legends</t>
  </si>
  <si>
    <t>Javed Akhtar</t>
  </si>
  <si>
    <t>s6499</t>
  </si>
  <si>
    <t>Click for Murder</t>
  </si>
  <si>
    <t>Donal MacIntyre</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</si>
  <si>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</si>
  <si>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</si>
  <si>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</si>
  <si>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</si>
  <si>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</si>
  <si>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</si>
  <si>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</si>
  <si>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</si>
  <si>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</si>
  <si>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</si>
  <si>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</si>
  <si>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</si>
  <si>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</si>
  <si>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</si>
  <si>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</si>
  <si>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</si>
  <si>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</si>
  <si>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</si>
  <si>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s6514</t>
  </si>
  <si>
    <t>Cold Case Files</t>
  </si>
  <si>
    <t>s6515</t>
  </si>
  <si>
    <t>Cold Case Files Classic</t>
  </si>
  <si>
    <t>Bill Kurtis</t>
  </si>
  <si>
    <t>s6520</t>
  </si>
  <si>
    <t>Comedy Bang! Bang!</t>
  </si>
  <si>
    <t>Scott Aukerman, Reggie Watts</t>
  </si>
  <si>
    <t>s6521</t>
  </si>
  <si>
    <t>Comedy High School</t>
  </si>
  <si>
    <t>Ram Kapoor, Gopal Dutt, Paritosh Tripathi, Krishna Bhatt, Jasmeet Bhatia, Deepak Dutta, Parvati Sehgal, Surleen Kaur</t>
  </si>
  <si>
    <t>s6525</t>
  </si>
  <si>
    <t>Conan Without Borders</t>
  </si>
  <si>
    <t>s6533</t>
  </si>
  <si>
    <t>Cooking on High</t>
  </si>
  <si>
    <t>Josh Leyva, Ngaio Bealum</t>
  </si>
  <si>
    <t>s6539</t>
  </si>
  <si>
    <t>Court Justice</t>
  </si>
  <si>
    <t>Chris Bourke</t>
  </si>
  <si>
    <t>s6543</t>
  </si>
  <si>
    <t>Crime Time</t>
  </si>
  <si>
    <t>Augusto Madeira, √ârico Br√°s, Gustavo Machado, Dionisio Neto, Fernanda Vianna, Georgina Castro, Leo Miranda, Marat Descartes, Mauricio Tarcinalli Barros, Sabrina Greve, S√©rgio Malheiros</t>
  </si>
  <si>
    <t>s6550</t>
  </si>
  <si>
    <t>Dad's Army</t>
  </si>
  <si>
    <t>Arthur Lowe, John Le Mesurier, Clive Dunn, John Laurie, Arnold Ridley, Ian Lavender, James Beck, Bill Pertwee</t>
  </si>
  <si>
    <t>British TV Shows, Classic &amp; Cult TV, TV Comedies</t>
  </si>
  <si>
    <t>s6557</t>
  </si>
  <si>
    <t>Dance Academy</t>
  </si>
  <si>
    <t>Xenia Goodwin, Alicia Banit, Dena Kaplan, Isabel Durant, Thom Green, Jordan Rodrigues, Thomas Lacey, Tim Pocock, Tara Morice</t>
  </si>
  <si>
    <t>s6560</t>
  </si>
  <si>
    <t>Dandy</t>
  </si>
  <si>
    <t>Alfonso Herrera, Dami√°n Alc√°zar, Gabriela Roel, Itahisa Machado, Dagoberto Gama, Hern√°n Mendoza, Daniel Mart√≠nez, Christian Vasquez, Aleyda Gallardo, Danny Perea, Pakey V√°zquez, F√°tima Molina, H√©ctor Holten, Carlos Valencia</t>
  </si>
  <si>
    <t>s6561</t>
  </si>
  <si>
    <t>Dangerous Roads</t>
  </si>
  <si>
    <t>Adrian Dunbar, Sue Perkins, Charley Boorman, Rhod Gilbert, Greg Davies, Ben Fogle, Hugh Dennis, Ed Byrne, Andy Parsons, Liza Tarbuck, David Baddiel</t>
  </si>
  <si>
    <t>s6569</t>
  </si>
  <si>
    <t>Darr Sabko Lagta Hai</t>
  </si>
  <si>
    <t>Bipasha Basu</t>
  </si>
  <si>
    <t>s6572</t>
  </si>
  <si>
    <t>Day and Night</t>
  </si>
  <si>
    <t>Pan Yueming, Wang Longzheng, Liang Yuen, L√º Xiaolin, Yin Shuyi, Hou Xuelong, Song Naigang</t>
  </si>
  <si>
    <t>s6573</t>
  </si>
  <si>
    <t>Days We Stared at the Sun</t>
  </si>
  <si>
    <t>Sean Huang, Chang Chia-yu, Wu Chien-ho, Teresa Daley, Yong Lea, Edison Song, Shan Cheng-ju, Iris Hu, Hsia Teng-hung</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</si>
  <si>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</si>
  <si>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</si>
  <si>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</si>
  <si>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</si>
  <si>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</si>
  <si>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</si>
  <si>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s6602</t>
  </si>
  <si>
    <t>Devlok with Devdutt Pattanaik</t>
  </si>
  <si>
    <t>Rasika Dugal, Devdutt Pattanaik</t>
  </si>
  <si>
    <t>s6604</t>
  </si>
  <si>
    <t>Dexter</t>
  </si>
  <si>
    <t>Michael C. Hall, Jennifer Carpenter, David Zayas, James Remar, C.S. Lee, Lauren V√©lez, Desmond Harrington, Julie Benz, Christina Robinson, Geoff Pierson</t>
  </si>
  <si>
    <t>s6612</t>
  </si>
  <si>
    <t>Dinner for Five</t>
  </si>
  <si>
    <t>s6614</t>
  </si>
  <si>
    <t>Dino Hunt</t>
  </si>
  <si>
    <t>s6619</t>
  </si>
  <si>
    <t>Diva Brides</t>
  </si>
  <si>
    <t>s6636</t>
  </si>
  <si>
    <t>Doomsday Preppers</t>
  </si>
  <si>
    <t>Michael Izquierdo</t>
  </si>
  <si>
    <t>s6647</t>
  </si>
  <si>
    <t>Dramaworld</t>
  </si>
  <si>
    <t>Liv Hewson, Sean Dulake, Justin Chon, Noo-Ri Bae, Sa-hee Kim, Jimmy Shubert</t>
  </si>
  <si>
    <t>United States, South Korea, China</t>
  </si>
  <si>
    <t>s6652</t>
  </si>
  <si>
    <t>Drugs, Inc.</t>
  </si>
  <si>
    <t>Mike Secher</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</si>
  <si>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</si>
  <si>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</si>
  <si>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</si>
  <si>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s6659</t>
  </si>
  <si>
    <t>Earth to Luna!</t>
  </si>
  <si>
    <t>Angelina Carballo, Raul-Gomez Pina, Eric Anderson</t>
  </si>
  <si>
    <t>s6660</t>
  </si>
  <si>
    <t>Earth's Natural Wonders</t>
  </si>
  <si>
    <t>Olivia Colman</t>
  </si>
  <si>
    <t>s6661</t>
  </si>
  <si>
    <t>Earth's Natural Wonders: Life at the Extremes</t>
  </si>
  <si>
    <t>Corey Johnson</t>
  </si>
  <si>
    <t>s6664</t>
  </si>
  <si>
    <t>Easy Fortune Happy Life</t>
  </si>
  <si>
    <t>Lan Cheng-lung, Joe Chen, Roy Chiu, Jocelyn Wang, Chieh-kai Shiou, Ting Chiang, Wang Chuan</t>
  </si>
  <si>
    <t>s6672</t>
  </si>
  <si>
    <t>El Barco</t>
  </si>
  <si>
    <t>Juanjo Artero, Mario Casas, Blanca Su√°rez, Irene Montal√†, Luis Callejo, Neus Sanz, Juan Pablo Shuk, Ivan Massagu√©, Marina Salas, Bernab√© Fern√°ndez, Javier Hern√°ndez, Patricia Arb√∫es, David Seijo, Giselle Calder√≥n</t>
  </si>
  <si>
    <t>s6673</t>
  </si>
  <si>
    <t>El Cartel</t>
  </si>
  <si>
    <t>Manolo Cardona, Karen Mart√≠nez, Robinson D√≠az, Diego Cadavid, Fernando Sol√≥rzano, Julian Arango, Sandra Reyes, Juan Pablo Raba, Fernando Ar√©valo</t>
  </si>
  <si>
    <t>s6674</t>
  </si>
  <si>
    <t>El Cartel 2</t>
  </si>
  <si>
    <t>Diego Cadavid, Robinson D√≠az, Patricia Manterola, Carolina Guerra, John √Ålex Toro, Luis Eduardo Arango, Alejandro Mart√≠nez, Juan Sebasti√°n Arag√≥n, V√≠ctor Mallarino, Santiago Moure, Carlos Echavarr√≠a, John Gertz</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</si>
  <si>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</si>
  <si>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</si>
  <si>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</si>
  <si>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</si>
  <si>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s6677</t>
  </si>
  <si>
    <t>El Clon</t>
  </si>
  <si>
    <t>Mauricio Ochmann, Sandra Echeverr√≠a, Sa√∫l Lisazo, Roberto Moll, Geraldine Zivic, Andrea L√≥pez, Juan Pablo Raba, Daniel Lugo</t>
  </si>
  <si>
    <t>Romantic TV Shows, Spanish-Language TV Shows, TV Dramas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</si>
  <si>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</si>
  <si>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</si>
  <si>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</si>
  <si>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s6691</t>
  </si>
  <si>
    <t>Emogenius</t>
  </si>
  <si>
    <t>s6694</t>
  </si>
  <si>
    <t>Encerrados</t>
  </si>
  <si>
    <t>Luis Mach√≠n, Maria Merlino, Fabi√°n Vena, Ana Chalentano, Nelly Prince, Victor Laplace, Silvia P√©rez, Pilar Gamboa, Alberto Ajaka, Fabio Alberti, Martin Slipak, Mart√≠n Piroyansky, Paula Ransenberg</t>
  </si>
  <si>
    <t>s6696</t>
  </si>
  <si>
    <t>Encounters with Evil</t>
  </si>
  <si>
    <t>Richard Lintern</t>
  </si>
  <si>
    <t>s6698</t>
  </si>
  <si>
    <t>Enemigo √≠ntimo</t>
  </si>
  <si>
    <t>Ra√∫l M√©ndez, Fernanda Castillo, Matias Novoa, Guillermo Quintanilla, Leonardo Daniel, Otto Sirgo, Alejandro Speitzer, Armando Hern√°ndez, Valentina Acosta, Elvira Monsell</t>
  </si>
  <si>
    <t>s6710</t>
  </si>
  <si>
    <t>Eurovision Song Contest</t>
  </si>
  <si>
    <t>Bar Refaeli, Erez Tal, Assi Azar, Lucy Ayoub</t>
  </si>
  <si>
    <t>s6715</t>
  </si>
  <si>
    <t>Everyday Miracles</t>
  </si>
  <si>
    <t>Mark Miodownik</t>
  </si>
  <si>
    <t>s6718</t>
  </si>
  <si>
    <t>Ex-Boyfriend</t>
  </si>
  <si>
    <t>Tony Yang, Nana Lee, Jerry Huang, Liao Yi Chiao</t>
  </si>
  <si>
    <t>s6719</t>
  </si>
  <si>
    <t>Exclusive Edition</t>
  </si>
  <si>
    <t>James Lee</t>
  </si>
  <si>
    <t>Berg Lee, Yise Loo, Alvin Wong, Hady, Monday Kang, Ruobing, Wymen Yang, May June, Aenie Wong, Ernest Chong</t>
  </si>
  <si>
    <t>s6725</t>
  </si>
  <si>
    <t>Extras</t>
  </si>
  <si>
    <t>Ricky Gervais, Stephen Merchant, Ashley Jensen, Shaun Williamson, Shaun Pye</t>
  </si>
  <si>
    <t>s6729</t>
  </si>
  <si>
    <t>Ezel</t>
  </si>
  <si>
    <t>Kenan ƒ∞mirzalƒ±oƒülu, Cansu Dere, Haluk Bilginer, Yiƒüit √ñz≈üener, Barƒ±≈ü Falay, Bur√ßin Terzioƒülu, Bade ƒ∞≈ü√ßil, Sarp Akkaya, ƒ∞pek Bilgin, Salih Kalyon, Tuncel Kurtiz, Sedef Avcƒ±, Berrak T√ºz√ºnata√ß, ƒ∞smail Filiz</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</si>
  <si>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</si>
  <si>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</si>
  <si>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</si>
  <si>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</si>
  <si>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</si>
  <si>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</si>
  <si>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</si>
  <si>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</si>
  <si>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</si>
  <si>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</si>
  <si>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</si>
  <si>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</si>
  <si>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</si>
  <si>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</si>
  <si>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s6745</t>
  </si>
  <si>
    <t>Fear Files... Har Mod Pe Darr</t>
  </si>
  <si>
    <t>s6751</t>
  </si>
  <si>
    <t>Filinta</t>
  </si>
  <si>
    <t>Onur Tuna, Serhat Tutumluer, Mehmet √ñzg√ºr, Naz Elmas, Kayra ≈ûenocak, Kamil G√ºler, Ceyhun Ergin, Burcu √áoban, Umut Kƒ±rcalƒ±, Sencer Serta</t>
  </si>
  <si>
    <t>s6764</t>
  </si>
  <si>
    <t>Fit for Fashion</t>
  </si>
  <si>
    <t>Louise Roe</t>
  </si>
  <si>
    <t>s6767</t>
  </si>
  <si>
    <t>Fix It and Finish It</t>
  </si>
  <si>
    <t>Antonio Sabato Jr.</t>
  </si>
  <si>
    <t>s6771</t>
  </si>
  <si>
    <t>Flowering Heart</t>
  </si>
  <si>
    <t>Choi Da-in, Yang Se-na, Gim Chae-eun, Esther, Um Sang-hyun, Shin Yong-woo</t>
  </si>
  <si>
    <t>s6774</t>
  </si>
  <si>
    <t>Food: Delicious Science</t>
  </si>
  <si>
    <t>Michael Mosley, James Wong</t>
  </si>
  <si>
    <t>s6775</t>
  </si>
  <si>
    <t>Footprints in the Sand</t>
  </si>
  <si>
    <t>Yenn Teoh, Leslie Chai, Elvis Chin, Candy Ice, Jacky Kam, Jordan Voon, Alvin Wong</t>
  </si>
  <si>
    <t>s6783</t>
  </si>
  <si>
    <t>For the Win</t>
  </si>
  <si>
    <t>Brodie Smith</t>
  </si>
  <si>
    <t>s6786</t>
  </si>
  <si>
    <t>Forces of Nature</t>
  </si>
  <si>
    <t>s6789</t>
  </si>
  <si>
    <t>Forget Me Not</t>
  </si>
  <si>
    <t>s6792</t>
  </si>
  <si>
    <t>Four Seasons in Havana</t>
  </si>
  <si>
    <t>Jorge Perugorr√≠a, Carlos Enrique Almirante, Mario Guerra, Luis Alberto Garc√≠a, Juana Acosta, Laura Ramos</t>
  </si>
  <si>
    <t>Spain, Cuba</t>
  </si>
  <si>
    <t>s6796</t>
  </si>
  <si>
    <t>Frasier</t>
  </si>
  <si>
    <t>Kelsey Grammer, Jane Leeves, David Hyde Pierce, Peri Gilpin, John Mahoney, Dan Butler</t>
  </si>
  <si>
    <t>s6804</t>
  </si>
  <si>
    <t>Friday Night Tykes</t>
  </si>
  <si>
    <t>s6807</t>
  </si>
  <si>
    <t>Friends</t>
  </si>
  <si>
    <t>Jennifer Aniston, Courteney Cox, Lisa Kudrow, Matt LeBlanc, Matthew Perry, David Schwimmer</t>
  </si>
  <si>
    <t>s6811</t>
  </si>
  <si>
    <t>Frozen Planet</t>
  </si>
  <si>
    <t>Alastair Fothergill</t>
  </si>
  <si>
    <t>s6821</t>
  </si>
  <si>
    <t>Gabru: Hip Hop Revolution</t>
  </si>
  <si>
    <t>Amol Parashar, Harleen Sethi, Chaitanya Sharma, Priya Malik, Pratik Dixit</t>
  </si>
  <si>
    <t>s6823</t>
  </si>
  <si>
    <t>Galavant</t>
  </si>
  <si>
    <t>Joshua Sasse, Timothy Omundson, Vinnie Jones, Mallory Jansen, Karen David, Luke Youngblood</t>
  </si>
  <si>
    <t>TV Action &amp; Adventure, TV Comedies</t>
  </si>
  <si>
    <t>s6825</t>
  </si>
  <si>
    <t>Game Winning Hit</t>
  </si>
  <si>
    <t>Lego Lee, Alice Ko, Afalean Lu, Tsai Chen-nan, Wang Chuan, Leiya Gao, Charlize Lin</t>
  </si>
  <si>
    <t>s6826</t>
  </si>
  <si>
    <t>Gangs of Hassepur</t>
  </si>
  <si>
    <t>Ragini Khanna, Mandira Bedi, Tanishaa Mukerji</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</si>
  <si>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</si>
  <si>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</si>
  <si>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</si>
  <si>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</si>
  <si>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</si>
  <si>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</si>
  <si>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</si>
  <si>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</si>
  <si>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</si>
  <si>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</si>
  <si>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</si>
  <si>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s6839</t>
  </si>
  <si>
    <t>Geronimo Stilton</t>
  </si>
  <si>
    <t>Guy Vasilovich</t>
  </si>
  <si>
    <t>Brian Drummond, Erin Mathews, Richard Ian Cox, Sarah Edmondson, Moneca Stori</t>
  </si>
  <si>
    <t>Italy, Canada, France</t>
  </si>
  <si>
    <t>s6842</t>
  </si>
  <si>
    <t>Get Shorty</t>
  </si>
  <si>
    <t>Ray Romano, Chris O'Dowd</t>
  </si>
  <si>
    <t>s6850</t>
  </si>
  <si>
    <t>Ghost Town Gold</t>
  </si>
  <si>
    <t>Brit Eaton, Scott Glaves</t>
  </si>
  <si>
    <t>s6858</t>
  </si>
  <si>
    <t>Glowing Embers</t>
  </si>
  <si>
    <t>Henley Hii, Debbie Goh, Frederick Lee, Wymen Yang, Melvin Sia, Alvin Wong</t>
  </si>
  <si>
    <t>s6869</t>
  </si>
  <si>
    <t>Goldie &amp; Bear</t>
  </si>
  <si>
    <t>Natalie Lander, Georgie Kidder</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</si>
  <si>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</si>
  <si>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</si>
  <si>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</si>
  <si>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</si>
  <si>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s6874</t>
  </si>
  <si>
    <t>Gonul</t>
  </si>
  <si>
    <t>Neslihan Yesilyurt</t>
  </si>
  <si>
    <t>G√∂k√ße Bahadƒ±r, Engin √ñzt√ºrk, Onur Saylak</t>
  </si>
  <si>
    <t>s6886</t>
  </si>
  <si>
    <t>Gossip Girl</t>
  </si>
  <si>
    <t>Blake Lively, Leighton Meester, Penn Badgley, Chace Crawford, Ed Westwick, Kelly Rutherford, Matthew Settle, Taylor Momsen, Jessica Szohr, Zuzanna Szadkowski, Connor Paolo</t>
  </si>
  <si>
    <t>s6890</t>
  </si>
  <si>
    <t>Grand Designs</t>
  </si>
  <si>
    <t>Kevin McCloud</t>
  </si>
  <si>
    <t>s6891</t>
  </si>
  <si>
    <t>Grand Hotel</t>
  </si>
  <si>
    <t>Yon Gonz√°lez, Amaia Salamanca, Adriana Ozores, Pedro Alonso, Concha Velasco, Lloren√ß Gonz√°lez, Pep Anton Mu√±oz, Eloy Azor√≠n, Fele Mart√≠nez, Luz Valdenebro, Marta Larralde, Antonio Reyes, Iv√°n Morales, Dion C√≥rdoba, Raquel Sierra</t>
  </si>
  <si>
    <t>s6895</t>
  </si>
  <si>
    <t>Great Interior Design Challenge</t>
  </si>
  <si>
    <t>Tom Dyckhoff, Daniel Hopwood, Sophie Robinson</t>
  </si>
  <si>
    <t>s6896</t>
  </si>
  <si>
    <t>Great Yellowstone Thaw</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</si>
  <si>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</si>
  <si>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</si>
  <si>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</si>
  <si>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s6907</t>
  </si>
  <si>
    <t>Ha Unlimited</t>
  </si>
  <si>
    <t>Tuck Boriboon, Ball Chernyim, Na‚ÄôKom Chuanchuen</t>
  </si>
  <si>
    <t>s6918</t>
  </si>
  <si>
    <t>Hannibal</t>
  </si>
  <si>
    <t>Hugh Dancy, Mads Mikkelsen, Caroline Dhavernas, Hettienne Park, Laurence Fishburne, Scott Thompson, Aaron Abrams, Gillian Anderson, Lara Jean Chorostecki</t>
  </si>
  <si>
    <t>s6920</t>
  </si>
  <si>
    <t>Happy 300 Days</t>
  </si>
  <si>
    <t>Tammy Chen, Kingone Wang, Hsieh Kun Da, Chuang Kai-Hsun, Jenna Wang</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</si>
  <si>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</si>
  <si>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</si>
  <si>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</si>
  <si>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</si>
  <si>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</si>
  <si>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</si>
  <si>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s6931</t>
  </si>
  <si>
    <t>Harold Shipman - Driven to Kill</t>
  </si>
  <si>
    <t>Harold Shipman</t>
  </si>
  <si>
    <t>s6933</t>
  </si>
  <si>
    <t>Harry &amp; Bunnie</t>
  </si>
  <si>
    <t>Ah Loong</t>
  </si>
  <si>
    <t>s6936</t>
  </si>
  <si>
    <t>Hart of Dixie</t>
  </si>
  <si>
    <t>Rachel Bilson, Jaime King, Cress Williams, Wilson Bethel, Scott Porter, Tim Matheson, Kaitlyn Black, Ross Philips</t>
  </si>
  <si>
    <t>s6938</t>
  </si>
  <si>
    <t>Hati Perempuan</t>
  </si>
  <si>
    <t>Saharul Ridzwan, Mia Ahmad, Hafreez Adam, Hafeez Mikhail, Nadzmi Adhwa, Bella Nazari</t>
  </si>
  <si>
    <t>s6942</t>
  </si>
  <si>
    <t>Haven</t>
  </si>
  <si>
    <t>Emily Rose, Lucas Bryant, Nicholas Campbell, Eric Balfour, Richard Donat, John Dunsworth, Maurice Dean Wint, Adam Copeland</t>
  </si>
  <si>
    <t>Classic &amp; Cult TV, TV Horror, TV Mysteries</t>
  </si>
  <si>
    <t>s6952</t>
  </si>
  <si>
    <t>Heavy Rescue: 401</t>
  </si>
  <si>
    <t>Dave Pettitt</t>
  </si>
  <si>
    <t>s6954</t>
  </si>
  <si>
    <t>Helix</t>
  </si>
  <si>
    <t>Billy Campbell, Hiroyuki Sanada, Kyra Zagorsky, Mark Ghanim√©, Meegwun Fairbrother, Jordan Hayes, Neil Napier, Matt Long, Severn Thompson, Jeri Ryan, Catherine Lemieux</t>
  </si>
  <si>
    <t>s6956</t>
  </si>
  <si>
    <t>Hell on Wheels</t>
  </si>
  <si>
    <t>Anson Mount, Colm Meaney, Common, Dominique McElligott, Eddie Spears, Ben Esler, Phil Burke, Christopher Heyerdahl, Robin McLeavy, Tom Noonan</t>
  </si>
  <si>
    <t>s6964</t>
  </si>
  <si>
    <t>Herrens veje</t>
  </si>
  <si>
    <t>Lars Mikkelsen, Ann Eleonora Jorgensen, Simon Sears, Morten Hee Andersen, Fanny Bernth, Joen H√∏jerslev, Camilla Lau, Maj-Britt Mathiesen, Solbj√∏rg H√∏jfeldt, Johanne Dal-Lewkovitch</t>
  </si>
  <si>
    <t>s6966</t>
  </si>
  <si>
    <t>Hidden Singer</t>
  </si>
  <si>
    <t>Hyun-moo Jun, Solbi, Dong-hyuk Jang, Young-hoon Joo</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</si>
  <si>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</si>
  <si>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</si>
  <si>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</si>
  <si>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</si>
  <si>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</si>
  <si>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</si>
  <si>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</si>
  <si>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</si>
  <si>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</si>
  <si>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s6975</t>
  </si>
  <si>
    <t>Historia de un clan</t>
  </si>
  <si>
    <t>Alejandro Awada, Cecilia Roth, Chino Dar√≠n, Nazareno Casero, Trist√°n, Gustavo Garz√≥n, Pablo Cedr√≥n, Mar√≠a Soldi, Rita Pauls, Victoria Almeida, Benjam√≠n Alfonso</t>
  </si>
  <si>
    <t>s6977</t>
  </si>
  <si>
    <t>History's Greatest Hoaxes</t>
  </si>
  <si>
    <t>s6982</t>
  </si>
  <si>
    <t>Hogie the Globehopper</t>
  </si>
  <si>
    <t>Mae Elliessa</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</si>
  <si>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</si>
  <si>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</si>
  <si>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</si>
  <si>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s6999</t>
  </si>
  <si>
    <t>Horror Homes</t>
  </si>
  <si>
    <t>Jill Halfpenny</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</si>
  <si>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</si>
  <si>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</si>
  <si>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</si>
  <si>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s7018</t>
  </si>
  <si>
    <t>How to Live Mortgage Free with Sarah Beeny</t>
  </si>
  <si>
    <t>s7025</t>
  </si>
  <si>
    <t>Humsafar</t>
  </si>
  <si>
    <t>Fawad Khan, Mahira Khan, Atiqa Odho, Naveen Waqar, Sara Kashif</t>
  </si>
  <si>
    <t>s7029</t>
  </si>
  <si>
    <t>Hunters of the South Seas</t>
  </si>
  <si>
    <t>Will Millard</t>
  </si>
  <si>
    <t>s7030</t>
  </si>
  <si>
    <t>Huntik: Secrets and Seekers</t>
  </si>
  <si>
    <t>Yuri Lowenthal, Drew Aaron, Karen Strassman, Marc Thompson, Rebecca Soler, Mike Pollock</t>
  </si>
  <si>
    <t>s7034</t>
  </si>
  <si>
    <t>Hyori's Bed &amp; Breakfast</t>
  </si>
  <si>
    <t>Hyo-ri Lee, Sang-soon Lee, Ji-eun Lee</t>
  </si>
  <si>
    <t>s7040</t>
  </si>
  <si>
    <t>I Am Me!</t>
  </si>
  <si>
    <t>Germ√°n Bracco, Daniela Luque, Jos√© Antonio Becerril, Paula Serrano, H√©ctor Holten, H√©ctor Loeza, Edson Loyo, Brandon Rosas, Jos√© Sefami, Tiosha Boj√≥rquez</t>
  </si>
  <si>
    <t>s7051</t>
  </si>
  <si>
    <t>I'm Sorry</t>
  </si>
  <si>
    <t>Andrea Savage, Tom Everett Scott, Olive Petrucci</t>
  </si>
  <si>
    <t>s7055</t>
  </si>
  <si>
    <t>Idiotest</t>
  </si>
  <si>
    <t>Ben Gleib</t>
  </si>
  <si>
    <t>s7060</t>
  </si>
  <si>
    <t>In Between</t>
  </si>
  <si>
    <t>Janel Tsai, Johnny Lu, Darren Chiu, Vivi Lee, Patrick Lee, Fan Kuang-yao</t>
  </si>
  <si>
    <t>s7070</t>
  </si>
  <si>
    <t>India: Nature's Wonderland</t>
  </si>
  <si>
    <t>Liz Bonnin, Jon Gupta, Freida Pinto</t>
  </si>
  <si>
    <t>s7081</t>
  </si>
  <si>
    <t>Inside The Freemasons</t>
  </si>
  <si>
    <t>s7082</t>
  </si>
  <si>
    <t>Inside the Mind of a Serial Killer</t>
  </si>
  <si>
    <t>s7083</t>
  </si>
  <si>
    <t>Inside the Mossad</t>
  </si>
  <si>
    <t>s7084</t>
  </si>
  <si>
    <t>Inst@famous</t>
  </si>
  <si>
    <t>s7086</t>
  </si>
  <si>
    <t>Intelligence</t>
  </si>
  <si>
    <t>Ian Tracey, Klea Scott, John Cassini, Matt Frewer, Alana Husband, Kyla Wise, Camille Sullivan, Darcy Laurie, Eugene Lipinski, Michael Eklund</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</si>
  <si>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</si>
  <si>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</si>
  <si>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</si>
  <si>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</si>
  <si>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s7101</t>
  </si>
  <si>
    <t>Islands of the Future</t>
  </si>
  <si>
    <t>s7102</t>
  </si>
  <si>
    <t>ÎßàÎÖÄÏÇ¨ÎÉ•</t>
  </si>
  <si>
    <t>Si-kyung Sung, Se-yoon Yoo, Dong-yup Shin, Ji-woong Heo, Sam Hammington</t>
  </si>
  <si>
    <t>s7113</t>
  </si>
  <si>
    <t>Jack Taylor</t>
  </si>
  <si>
    <t>Stuart Orme</t>
  </si>
  <si>
    <t>Iain Glen, Killian Scott, Nora-Jane Noone, Tara Breathnach, Frank O'Sullivan</t>
  </si>
  <si>
    <t>s7121</t>
  </si>
  <si>
    <t>Japanese Style Originator</t>
  </si>
  <si>
    <t>Takeo Chii, Hisako Manda, Takahiro Azuma, Kazuya Masuda</t>
  </si>
  <si>
    <t>s7124</t>
  </si>
  <si>
    <t>Jeopardy!</t>
  </si>
  <si>
    <t>Alex Trebek</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</si>
  <si>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</si>
  <si>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</si>
  <si>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</si>
  <si>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s7130</t>
  </si>
  <si>
    <t>Jhansi Ki Rani</t>
  </si>
  <si>
    <t>Ulka Gupta, Sameer Dharmadhikari, Amit Pachori, Shailesh Dattar, Aruna Irani</t>
  </si>
  <si>
    <t>s7132</t>
  </si>
  <si>
    <t>JingleKids</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</si>
  <si>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</si>
  <si>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</si>
  <si>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</si>
  <si>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</si>
  <si>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</si>
  <si>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s7143</t>
  </si>
  <si>
    <t>Juana Brava</t>
  </si>
  <si>
    <t>Elisa Zulueta, Alejandro Trejo, Lucas Balmaceda, Gast√≥n Salgado, Nelson Brodt, Emilia Noguera, Daniel Guill√≥n, √Ångela Lineros</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</si>
  <si>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</si>
  <si>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</si>
  <si>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</si>
  <si>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s7149</t>
  </si>
  <si>
    <t>Julius Jr.</t>
  </si>
  <si>
    <t>Elizabeth Daily, Julie Lemieux, Athena Karkanis, Benjamin Israel, Stephanie Lynn Robinson</t>
  </si>
  <si>
    <t>s7156</t>
  </si>
  <si>
    <t>K</t>
  </si>
  <si>
    <t>Daisuke Namikawa, Daisuke Ono, Mikako Komatsu, Kenjiro Tsuda, Tomokazu Sugita, Yui Horie, Takahiro Sakurai, Jun Fukuyama, Yuichi Nakamura, Miyuki Sawashiro, Mamoru Miyano, Satomi Sato, Yuki Kaji, Tetsuya Kakihara, Shozo Iizuka</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</si>
  <si>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</si>
  <si>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</si>
  <si>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</si>
  <si>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</si>
  <si>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</si>
  <si>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</si>
  <si>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</si>
  <si>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</si>
  <si>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</si>
  <si>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</si>
  <si>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</si>
  <si>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s7183</t>
  </si>
  <si>
    <t>Khaani</t>
  </si>
  <si>
    <t>Feroze Khan, Sana Javed, Mehmood Aslam, Saman Ansari, Qavi Khan, Salma Hasan, Rashid Farooqi, Muhammad Mubarik Ali</t>
  </si>
  <si>
    <t>s7185</t>
  </si>
  <si>
    <t>Khan: No. 1 Crime Hunter</t>
  </si>
  <si>
    <t>Rajesh Sharma</t>
  </si>
  <si>
    <t>s7186</t>
  </si>
  <si>
    <t>Khelti Hai Zindagi Aankh Micholi</t>
  </si>
  <si>
    <t>Ulka Gupta, Gautami Kapoor, Reema Shaikh, Vinay Jain, Manav Gohil, Helly Shah</t>
  </si>
  <si>
    <t>s7188</t>
  </si>
  <si>
    <t>Khotey Sikkey</t>
  </si>
  <si>
    <t>Vikas Kumar, Hassan Zaidi, Sukhmani Sadana, Puru Chibber, Dilkhush, Mark Farokh Parakh</t>
  </si>
  <si>
    <t>s7197</t>
  </si>
  <si>
    <t>Kikoriki</t>
  </si>
  <si>
    <t>Igor Dmitriev</t>
  </si>
  <si>
    <t>s7210</t>
  </si>
  <si>
    <t>Kingdoms of the Sky</t>
  </si>
  <si>
    <t>Steve Greenwood</t>
  </si>
  <si>
    <t>s7215</t>
  </si>
  <si>
    <t>Kiss The Series</t>
  </si>
  <si>
    <t>Lapassalal Jiravechsoontornkul, Mook Worranit Thawornwong, Jirakit Thawornwong, Sattaphong Phiangphor</t>
  </si>
  <si>
    <t>s7216</t>
  </si>
  <si>
    <t>Kitten Rescuers</t>
  </si>
  <si>
    <t>Jo Brand</t>
  </si>
  <si>
    <t>s7218</t>
  </si>
  <si>
    <t>Knights of Sidonia</t>
  </si>
  <si>
    <t>Ryota Osaka, Aya Suzaki, Aki Toyosaki, Takahiro Sakurai, Hisako Kanemoto, Eri Kitamura, Sayaka Ohara, Tomohiro Tsuboi, Takehito Koyasu, Satomi Arai, Atsuko Tanaka, Nanako Mori, Takako Honda, Kohsuke Toriumi, Ayane Sakura, Osamu Saka</t>
  </si>
  <si>
    <t>s7223</t>
  </si>
  <si>
    <t>Kon Kon Kon</t>
  </si>
  <si>
    <t>s7236</t>
  </si>
  <si>
    <t>Krishna Balram</t>
  </si>
  <si>
    <t>Vatsal Dubey, Julie Tejwani, Rupa Bhimani, Jigna Bhardwaj, Arun Shekher, Sanchit Wartak, Sharda Agnihotri, Ashok Sonawane, Joy Mukherjee</t>
  </si>
  <si>
    <t>s7246</t>
  </si>
  <si>
    <t>Kurt Seyit &amp; Sura</t>
  </si>
  <si>
    <t>Kƒ±van√ß Tatlƒ±tuƒü, Farah Zeynep Abdullah, Fahriye Evcen, Ushan √áakƒ±r, Birkan Sokullu</t>
  </si>
  <si>
    <t>s7255</t>
  </si>
  <si>
    <t>La Familia P. Luche</t>
  </si>
  <si>
    <t>Eugenio Derbez, Consuelo Duval, Luis Manuel √Åvila, Regina Bland√≥n,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</si>
  <si>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</si>
  <si>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</si>
  <si>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</si>
  <si>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</si>
  <si>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</si>
  <si>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Mar√≠a Fernanda Y√©pes, Alejandro Nones, Mar√≠a De La Fuente, Ver√≥nica Montes, Natasha Dom√≠nguez, Mar√≠a Fernanda Garc√≠a, Mauricio Aspe, Stephanie Salas, Tommy Vasquez, Macarena Achaga</t>
  </si>
  <si>
    <t>s7258</t>
  </si>
  <si>
    <t>La Rosa de Guadalupe</t>
  </si>
  <si>
    <t>Milia Nader, Francisco Avenda√±o, Diego Lara, Sandra Itzel, Marisol del Olmo, Aleyda Gallardo, Gerardo Murgu√≠a, Roxana Saucedo, Emmanuel Orenday, Maru Due√±as</t>
  </si>
  <si>
    <t>s7259</t>
  </si>
  <si>
    <t>La Viuda Negra</t>
  </si>
  <si>
    <t>Alejandro Lozano</t>
  </si>
  <si>
    <t>Ana Serradilla, Juli√°n Rom√°n, Ramiro Meneses, Juan Pablo Gamboa, Eileen Moreno, Luis Alfredo Velasco, Margarita Reyes, Alexander Gil, Luis Roberto Guzm√°n, Ra√∫l M√©ndez</t>
  </si>
  <si>
    <t>Colombia, Mexico, United States</t>
  </si>
  <si>
    <t>s7265</t>
  </si>
  <si>
    <t>Lady, la vendedora de rosas</t>
  </si>
  <si>
    <t>Natalia Reyes, Michelle Orozco, Majida Issa, Ernesto Benjumea, Vi√±a Machado, Carlos Mari√±o, Alberto Carde√±o, Fabio Restrepo, Juan Pablo Barrag√°n, Maria Jose Vargas</t>
  </si>
  <si>
    <t>s7267</t>
  </si>
  <si>
    <t>Land Girls</t>
  </si>
  <si>
    <t>Becci Gemmell, Susan Cookson, Mark Benton, Mykola Allen, Sophie Ward, Jo Woodcock, Seline Hizli, Liam Boyle, Danny Webb, Nicholas Shaw, Carolyn Pickles, David Schofield, Summer Strallen, Christine Bottomley</t>
  </si>
  <si>
    <t>s7269</t>
  </si>
  <si>
    <t>Last</t>
  </si>
  <si>
    <t>Kye-sang Yoon, Beom-su Lee, Ye-ji Seo, Won-sang Park, Ye-jin Park, Hyung-jin Gong, Jong-jun Jeong, Se-ha Ahn, Jae-yee Goo, Yong-woo Lee</t>
  </si>
  <si>
    <t>s7280</t>
  </si>
  <si>
    <t>Learning Time with Timmy</t>
  </si>
  <si>
    <t>Saskia Portway</t>
  </si>
  <si>
    <t>s7286</t>
  </si>
  <si>
    <t>Legends of Strength</t>
  </si>
  <si>
    <t>Eugen Sandow, Apollon</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</si>
  <si>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</si>
  <si>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</si>
  <si>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</si>
  <si>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</si>
  <si>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</si>
  <si>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</si>
  <si>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</si>
  <si>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s7292</t>
  </si>
  <si>
    <t>Leo &amp; Tig</t>
  </si>
  <si>
    <t>Agniya Kuznetsova, Alexandra Ursulyak, Dmitriy Nazarov, Diomid Vinogradov, Elena Shulman, Kseniya Kutepova</t>
  </si>
  <si>
    <t>s7296</t>
  </si>
  <si>
    <t>Leyla and Mecnun</t>
  </si>
  <si>
    <t>Onur √únl√º</t>
  </si>
  <si>
    <t>Ali Atay, Melis Birkan, Serkan Keskin, Ahmet M√ºmtaz Taylan, Cengiz Bozkurt, Osman Sonant, K√∂ksal Eng√ºr, Ege Tanman, ƒ∞≈ütar G√∂kseven</t>
  </si>
  <si>
    <t>s7298</t>
  </si>
  <si>
    <t>License to Drill: Louisiana</t>
  </si>
  <si>
    <t>s7301</t>
  </si>
  <si>
    <t>Life on Location</t>
  </si>
  <si>
    <t>s7302</t>
  </si>
  <si>
    <t>Life Story</t>
  </si>
  <si>
    <t>s7308</t>
  </si>
  <si>
    <t>Limmy's Show!</t>
  </si>
  <si>
    <t>Brian Limond, Debbie Welsh, Tom Brogan, Raymond Mearns, Kirstin McLean</t>
  </si>
  <si>
    <t>s7313</t>
  </si>
  <si>
    <t>Little Lunch</t>
  </si>
  <si>
    <t>Flynn Curry, Olivia Deeble, Madison Lu, Ois√≠n O'Leary, Faith Seci, Joshua Sitch, Heidi Arena</t>
  </si>
  <si>
    <t>s7322</t>
  </si>
  <si>
    <t>Liv and Maddie</t>
  </si>
  <si>
    <t>Dove Cameron, Joey Bragg, Tenzing Norgay Trainor, Kali Rocha, Benjamin King</t>
  </si>
  <si>
    <t>s7325</t>
  </si>
  <si>
    <t>Lo que la verdad esconde: El caso Asunta (Operacion Nen√∫far)</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</si>
  <si>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</si>
  <si>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</si>
  <si>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</si>
  <si>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s7332</t>
  </si>
  <si>
    <t>LoliRock</t>
  </si>
  <si>
    <t>Kazumi Evans, Kelly Sheridan, Vincent Tong, Ashleigh Ball, Tabitha St. Germain, Mackenzie Gray, Matt Ellis, James Kirk, Chiara Zanni</t>
  </si>
  <si>
    <t>South Korea, France</t>
  </si>
  <si>
    <t>s7334</t>
  </si>
  <si>
    <t>London Spy</t>
  </si>
  <si>
    <t>Jakob Verbruggen</t>
  </si>
  <si>
    <t>Ben Whishaw, Jim Broadbent, Edward Holcroft, Samantha Spiro, Charlotte Rampling, Lorraine Ashbourne, David Hayman, Clarke Peters, Adrian Lester, Harriet Walter</t>
  </si>
  <si>
    <t>s7339</t>
  </si>
  <si>
    <t>Los 10 a√±os de Peter Capusotto</t>
  </si>
  <si>
    <t>Diego Capusotto, Ivana Acosta</t>
  </si>
  <si>
    <t>s7341</t>
  </si>
  <si>
    <t>Los tiempos de Pablo Escobar</t>
  </si>
  <si>
    <t>s7343</t>
  </si>
  <si>
    <t>Lost Girl</t>
  </si>
  <si>
    <t>Anna Silk, Kris Holden-Ried, Ksenia Solo, Richard Howland, Zoie Palmer, K.C. Collins</t>
  </si>
  <si>
    <t>s7344</t>
  </si>
  <si>
    <t>Love Cuisine</t>
  </si>
  <si>
    <t>Lego Lee, Allison Lin, Duncan Chow, Nita Lei, Hank Wu, Calvin Lee, Fu Lei</t>
  </si>
  <si>
    <t>s7349</t>
  </si>
  <si>
    <t>Love Rain</t>
  </si>
  <si>
    <t>Keun-suk Jang, Yoon-ah Im, Shi-hoo Kim, Eun-seo Son, In-guk Seo, Bo-ra Hwang, Jin-young Jung, Mi-sook Lee</t>
  </si>
  <si>
    <t>s7350</t>
  </si>
  <si>
    <t>Love Rhythms - Accidental Daddy</t>
  </si>
  <si>
    <t>Udom Taephanit</t>
  </si>
  <si>
    <t>s7354</t>
  </si>
  <si>
    <t>Love Your Garden</t>
  </si>
  <si>
    <t>Alan Titchmarsh, David Domoney, Frances Tophill, Katie Rushworth</t>
  </si>
  <si>
    <t>s7360</t>
  </si>
  <si>
    <t>Lucky Days</t>
  </si>
  <si>
    <t>Chris Wang, Tammy Chen, Fan Kuang-yao, Chen Bor Jeng, Lin Mei-hsiu, Ma Nien-hsien</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</si>
  <si>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</si>
  <si>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</si>
  <si>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</si>
  <si>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</si>
  <si>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</si>
  <si>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</si>
  <si>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</si>
  <si>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</si>
  <si>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</si>
  <si>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</si>
  <si>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</si>
  <si>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</si>
  <si>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</si>
  <si>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</si>
  <si>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</si>
  <si>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</si>
  <si>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</si>
  <si>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</si>
  <si>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s7386</t>
  </si>
  <si>
    <t>Mahmut &amp; Meryem</t>
  </si>
  <si>
    <t>Aras Bulut ƒ∞ynemli, Eva Dedova, Fahreddin Manafov, Melahat Abbasova, Polat Bilgin, Mehmet √áevik, Shamil Suleimanov, ≈ûafak Ba≈ükaya, ƒ∞lker Kƒ±zmaz, Kristina Krepela, Ufuk ≈ûen</t>
  </si>
  <si>
    <t>Turkey, Azerbaijan</t>
  </si>
  <si>
    <t>s7393</t>
  </si>
  <si>
    <t>Man vs Wild with Sunny Leone</t>
  </si>
  <si>
    <t>Bear Grylls, Sunny Leone</t>
  </si>
  <si>
    <t>International TV Shows, Reality TV, TV Action &amp; Adventure</t>
  </si>
  <si>
    <t>s7405</t>
  </si>
  <si>
    <t>Marching Orders</t>
  </si>
  <si>
    <t>s7407</t>
  </si>
  <si>
    <t>Maron</t>
  </si>
  <si>
    <t>Marc Maron, Judd Hirsch, Josh Brener, Nora Zehetner, Andy Kindler</t>
  </si>
  <si>
    <t>s7409</t>
  </si>
  <si>
    <t>Married at First Sight</t>
  </si>
  <si>
    <t>Viviana Coles, Calvin Roberson, Pepper Schwartz</t>
  </si>
  <si>
    <t>s7410</t>
  </si>
  <si>
    <t>Mars</t>
  </si>
  <si>
    <t>Everardo Gout</t>
  </si>
  <si>
    <t>Jihae, Alberto Ammann, Cl√©mentine Poidatz, Anamaria Marinca, Sammi Rotibi, Nicholas Wittman, Cosima Shaw</t>
  </si>
  <si>
    <t>Docuseries, Science &amp; Nature TV, TV Dramas</t>
  </si>
  <si>
    <t>s7419</t>
  </si>
  <si>
    <t>Mary Portas: Secret Shopper</t>
  </si>
  <si>
    <t>Mary Portas</t>
  </si>
  <si>
    <t>s7436</t>
  </si>
  <si>
    <t>Mega Food</t>
  </si>
  <si>
    <t>s7437</t>
  </si>
  <si>
    <t>MegaTruckers</t>
  </si>
  <si>
    <t>s7439</t>
  </si>
  <si>
    <t>Melodies of Life - Born This Way</t>
  </si>
  <si>
    <t>s7447</t>
  </si>
  <si>
    <t>Mere Papa Hero Hiralal</t>
  </si>
  <si>
    <t>Sarwar Ahuja, Riva Arora</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</si>
  <si>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</si>
  <si>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</si>
  <si>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</si>
  <si>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s7450</t>
  </si>
  <si>
    <t>Mexico Dise√±a</t>
  </si>
  <si>
    <t>s7454</t>
  </si>
  <si>
    <t>Midnight Misadventures With Mallika Dua</t>
  </si>
  <si>
    <t>Mallika Dua</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</si>
  <si>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</si>
  <si>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</si>
  <si>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</si>
  <si>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s7458</t>
  </si>
  <si>
    <t>Mini Wolf</t>
  </si>
  <si>
    <t>s7460</t>
  </si>
  <si>
    <t>Minute to Win It</t>
  </si>
  <si>
    <t>Apolo Anton Ohno</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</si>
  <si>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</si>
  <si>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</si>
  <si>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</si>
  <si>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s7469</t>
  </si>
  <si>
    <t>Miss Rose</t>
  </si>
  <si>
    <t>Roy Chiu, Megan Lai, Paul Hsu, Tia Lee, Chunya Chao, Puff Kuo, Blaire Chang</t>
  </si>
  <si>
    <t>s7481</t>
  </si>
  <si>
    <t>Momo Salon</t>
  </si>
  <si>
    <t>Lizzy, Jung-min Park, Sang-hee Lee</t>
  </si>
  <si>
    <t>s7484</t>
  </si>
  <si>
    <t>Money for Nothing</t>
  </si>
  <si>
    <t>s7486</t>
  </si>
  <si>
    <t>Monkey Planet</t>
  </si>
  <si>
    <t>George McGavin</t>
  </si>
  <si>
    <t>s7503</t>
  </si>
  <si>
    <t>Monster Math Squad</t>
  </si>
  <si>
    <t>Julie Sype, Cory Doran, Annick Obonsawin, Jenna Warren</t>
  </si>
  <si>
    <t>s7505</t>
  </si>
  <si>
    <t>Monty Don's French Gardens</t>
  </si>
  <si>
    <t>Rachel Bell</t>
  </si>
  <si>
    <t>s7506</t>
  </si>
  <si>
    <t>Monty Don's Italian Gardens</t>
  </si>
  <si>
    <t>s7522</t>
  </si>
  <si>
    <t>Mr. Young</t>
  </si>
  <si>
    <t>Brendan Meyer, Matreya Fedor, Gig Morton, Kurt Ostlund, Emily Tennant, Milo Shandel</t>
  </si>
  <si>
    <t>s7529</t>
  </si>
  <si>
    <t>Murderous Affairs</t>
  </si>
  <si>
    <t>s7530</t>
  </si>
  <si>
    <t>Mutant Busters</t>
  </si>
  <si>
    <t>Dermot Arrigan, James Giblin, Noah Levin, Molly Malcolm, Colin Morgan, Benjamin Nathan-Serio, Alex Wagner, Joshua Zamrycki</t>
  </si>
  <si>
    <t>s7539</t>
  </si>
  <si>
    <t>My Hotter Half</t>
  </si>
  <si>
    <t>Melvin Odoom</t>
  </si>
  <si>
    <t>s7541</t>
  </si>
  <si>
    <t>My Life My Story</t>
  </si>
  <si>
    <t>RJ Anmol</t>
  </si>
  <si>
    <t>s7548</t>
  </si>
  <si>
    <t>My Tattoo Addiction</t>
  </si>
  <si>
    <t>Julian Barratt</t>
  </si>
  <si>
    <t>s7552</t>
  </si>
  <si>
    <t>Mystery Science Theater 3000</t>
  </si>
  <si>
    <t>Joel Hodgson, Michael J. Nelson, Kevin Murphy, Trace Beaulieu, Jim Mallon, Frank Conniff, Mary Jo Pehl, Bill Corbett, Patrick Brantseg, J. Elvis Weinstein</t>
  </si>
  <si>
    <t>s7569</t>
  </si>
  <si>
    <t>Nature: Animals With Cameras</t>
  </si>
  <si>
    <t>Gordon Buchanan</t>
  </si>
  <si>
    <t>s7570</t>
  </si>
  <si>
    <t>NATURE: Natural Born Hustlers</t>
  </si>
  <si>
    <t>Kevin Draine</t>
  </si>
  <si>
    <t>s7572</t>
  </si>
  <si>
    <t>Nature's Great Events (2009)</t>
  </si>
  <si>
    <t>s7573</t>
  </si>
  <si>
    <t>Nature's Great Events: Diaries</t>
  </si>
  <si>
    <t>s7574</t>
  </si>
  <si>
    <t>Nature's Great Race</t>
  </si>
  <si>
    <t>Liz Bonnin</t>
  </si>
  <si>
    <t>s7575</t>
  </si>
  <si>
    <t>Nature's Weirdest Events</t>
  </si>
  <si>
    <t>Chris Packham</t>
  </si>
  <si>
    <t>s7577</t>
  </si>
  <si>
    <t>Nazi Mega Weapons</t>
  </si>
  <si>
    <t>s7587</t>
  </si>
  <si>
    <t>Nightmare Tenants, Slum Landlords</t>
  </si>
  <si>
    <t>Wendi Peters</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</si>
  <si>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</si>
  <si>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</si>
  <si>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</si>
  <si>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</si>
  <si>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</si>
  <si>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</si>
  <si>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</si>
  <si>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</si>
  <si>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</si>
  <si>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s7598</t>
  </si>
  <si>
    <t>North &amp; South</t>
  </si>
  <si>
    <t>Daniela Denby-Ashe, Richard Armitage, Tim Pigott-Smith, Sin√©ad Cusack, Lesley Manville, Brendan Coyle, Anna Maxwell Martin, Jo Joyner, Pauline Quirke, Kay Lyon</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</si>
  <si>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</si>
  <si>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</si>
  <si>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</si>
  <si>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s7625</t>
  </si>
  <si>
    <t>Nuestra Lucha Libre</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</si>
  <si>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</si>
  <si>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</si>
  <si>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</si>
  <si>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</si>
  <si>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</si>
  <si>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</si>
  <si>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</si>
  <si>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</si>
  <si>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s7633</t>
  </si>
  <si>
    <t>O-Negative, Love Can‚Äôt Be Designed</t>
  </si>
  <si>
    <t>Jirayu La-ongmanee, Thanapob Leeratanakajorn, Violette Wautier, Supassra Thanachat, Arachaporn Pokinpakorn</t>
  </si>
  <si>
    <t>s7641</t>
  </si>
  <si>
    <t>OCTB</t>
  </si>
  <si>
    <t>Jordan Chan, Justin Cheung, Kwok-Kwan Chan, Sam Lee, Alan Kuo, Ken Wong, Samuel Pang, Rose Chan, Hugo Ng, Ng Man-Tat, Chen Yating, Michael Wai-Man Chan, Philip Chan, Ben Ng</t>
  </si>
  <si>
    <t>s7647</t>
  </si>
  <si>
    <t>Oh No! It's an Alien Invasion</t>
  </si>
  <si>
    <t>Al Mukadam, Dan Chameroy, Se√°n Cullen, Stacey DePass, Barbara Mamabolo, Robert Tinkler, Ryan Cooley, Brianna Daguanno</t>
  </si>
  <si>
    <t>s7649</t>
  </si>
  <si>
    <t>Oliver Stone's Untold History of the United States</t>
  </si>
  <si>
    <t>s7650</t>
  </si>
  <si>
    <t>Ollie &amp; Moon</t>
  </si>
  <si>
    <t>s7667</t>
  </si>
  <si>
    <t>One Strange Rock</t>
  </si>
  <si>
    <t>Will Smith</t>
  </si>
  <si>
    <t>s7672</t>
  </si>
  <si>
    <t>Operation Gold Rush</t>
  </si>
  <si>
    <t>Dan Snow, Felicity Ashton, Kevin Fong, Alisdair Simpson</t>
  </si>
  <si>
    <t>s7675</t>
  </si>
  <si>
    <t>Operation Ouch!</t>
  </si>
  <si>
    <t>Chris van Tulleken, Xand van Tulleken</t>
  </si>
  <si>
    <t>s7676</t>
  </si>
  <si>
    <t>Operation Proposal</t>
  </si>
  <si>
    <t>Seung-ho Yoo, Eun-bin Park, Kyung-pyo Go, Ye-won Kim, Hyun Jin Lee, Jin-joo Park</t>
  </si>
  <si>
    <t>s7680</t>
  </si>
  <si>
    <t>Origins Collection</t>
  </si>
  <si>
    <t>Peter McDonnell</t>
  </si>
  <si>
    <t>s7690</t>
  </si>
  <si>
    <t>P. King Duckling</t>
  </si>
  <si>
    <t>Marc Thompson, Benjie Randall, Courtney Shaw</t>
  </si>
  <si>
    <t>s7694</t>
  </si>
  <si>
    <t>Pacific Heat</t>
  </si>
  <si>
    <t>Rob Sitch, Santo Cilauro, Tom Gleisner, Rebecca Massey, Lucia Mastrantone</t>
  </si>
  <si>
    <t>Crime TV Shows, TV Comedies</t>
  </si>
  <si>
    <t>s7699</t>
  </si>
  <si>
    <t>Pajanimals</t>
  </si>
  <si>
    <t>John Kennedy, Victor Yerrid, Donna Kimball, Alice Dinnean, Paul Currie, Michael Winsor, Josh Elwell, Sarah Lyle</t>
  </si>
  <si>
    <t>s7706</t>
  </si>
  <si>
    <t>Paranormal Survivor</t>
  </si>
  <si>
    <t>s7710</t>
  </si>
  <si>
    <t>Parks and Recreation</t>
  </si>
  <si>
    <t>Amy Poehler, Rashida Jones, Aziz Ansari, Nick Offerman, Aubrey Plaza, Chris Pratt, Jim O'Heir, Retta, Adam Scott, Rob Lowe, Paul Schneider</t>
  </si>
  <si>
    <t>s7711</t>
  </si>
  <si>
    <t>Pasi√≥n de Gavilanes</t>
  </si>
  <si>
    <t>Danna Garc√≠a, Mario Cimarro, Paola Rey, Jorge Cao, Juan Alfonso Baptista, Michel Brown, Gloria G√≥mez, Kristina Lilley, Natasha Klauss, Ana Luc√≠a Dom√≠nguez, Zharick Le√≥n, Lorena Meritano</t>
  </si>
  <si>
    <t>Colombia, United States</t>
  </si>
  <si>
    <t>s7719</t>
  </si>
  <si>
    <t>Pawn Stars</t>
  </si>
  <si>
    <t>Corey Harrison, Richard Harrison, Rick Harrison, Austin "Chumlee" Russell</t>
  </si>
  <si>
    <t>s7722</t>
  </si>
  <si>
    <t>Pee-wee's Playhouse</t>
  </si>
  <si>
    <t>Paul Reubens</t>
  </si>
  <si>
    <t>Classic &amp; Cult TV, Kids' TV, TV Comedies</t>
  </si>
  <si>
    <t>s7726</t>
  </si>
  <si>
    <t>Penny Dreadful</t>
  </si>
  <si>
    <t>Josh Hartnett, Eva Green, Timothy Dalton, Reeve Carney, Rory Kinnear, Billie Piper, Danny Sapani, Harry Treadaway</t>
  </si>
  <si>
    <t>s7730</t>
  </si>
  <si>
    <t>Person of Interest</t>
  </si>
  <si>
    <t>Jim Caviezel, Michael Emerson, Taraji P. Henson, Kevin Chapman, Sarah Shahi, Amy Acker</t>
  </si>
  <si>
    <t>s7744</t>
  </si>
  <si>
    <t>Pioneers of African-American Cinema</t>
  </si>
  <si>
    <t>Oscar Micheaux, Spencer Williams, Richard E. Norman, Richard Maurice</t>
  </si>
  <si>
    <t>s7748</t>
  </si>
  <si>
    <t>Planet Earth II</t>
  </si>
  <si>
    <t>s7749</t>
  </si>
  <si>
    <t>Planet Earth: The Complete Collection</t>
  </si>
  <si>
    <t>s7757</t>
  </si>
  <si>
    <t>Portlandia</t>
  </si>
  <si>
    <t>Fred Armisen, Carrie Brownstein</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</si>
  <si>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</si>
  <si>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</si>
  <si>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</si>
  <si>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</si>
  <si>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</si>
  <si>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</si>
  <si>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</si>
  <si>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</si>
  <si>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</si>
  <si>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</si>
  <si>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</si>
  <si>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</si>
  <si>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</si>
  <si>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</si>
  <si>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</si>
  <si>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</si>
  <si>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</si>
  <si>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</si>
  <si>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</si>
  <si>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</si>
  <si>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</si>
  <si>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</si>
  <si>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</si>
  <si>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</si>
  <si>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</si>
  <si>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</si>
  <si>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</si>
  <si>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</si>
  <si>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</si>
  <si>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</si>
  <si>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</si>
  <si>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</si>
  <si>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</si>
  <si>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</si>
  <si>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</si>
  <si>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</si>
  <si>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</si>
  <si>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</si>
  <si>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</si>
  <si>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</si>
  <si>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</si>
  <si>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</si>
  <si>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</si>
  <si>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</si>
  <si>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</si>
  <si>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s7778</t>
  </si>
  <si>
    <t>Power Rangers Super Megaforce</t>
  </si>
  <si>
    <t>Andrew M. Gray, Ciara Hanna, John Mark Loudermilk, Christina Masterson, Azim Rizk, Geoff Dolan, Shailesh Prajapati, Ian Harcourt, Estevez Gillespie, Jason Hood</t>
  </si>
  <si>
    <t>s7780</t>
  </si>
  <si>
    <t>Power Rangers Super Samurai</t>
  </si>
  <si>
    <t>Alex Heartman, Erika Fong, Hector David Jr., Najee De-Tiege, Brittany Anne Pirtle, Steven Skyler, Rene Naufahu, Felix Ryan, Paul Schrier, Jeff Szusterman, Kate Elliott, Ricardo Medina Jr., Derek Judge, Stig Alred</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</si>
  <si>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</si>
  <si>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</si>
  <si>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</si>
  <si>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</si>
  <si>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</si>
  <si>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</si>
  <si>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</si>
  <si>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</si>
  <si>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</si>
  <si>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</si>
  <si>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</si>
  <si>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</si>
  <si>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</si>
  <si>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</si>
  <si>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</si>
  <si>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s7796</t>
  </si>
  <si>
    <t>Prince Jai Aur Dumdaar Viru</t>
  </si>
  <si>
    <t>Bhavik Thakore</t>
  </si>
  <si>
    <t>s7799</t>
  </si>
  <si>
    <t>Prohibition: A Film by Ken Burns and Lynn Novick</t>
  </si>
  <si>
    <t>s7801</t>
  </si>
  <si>
    <t>Psiconautas</t>
  </si>
  <si>
    <t>Guillermo Toledo, Gabriel Goity, Florencia Pe√±a, Julieta Zylberberg, Mart√≠n Piroyansky, Luis Ziembrowski, Ver√≥nica Llin√°s, Emilio Disi</t>
  </si>
  <si>
    <t>s7807</t>
  </si>
  <si>
    <t>Pyaar Tune Kya Kiya</t>
  </si>
  <si>
    <t>Meiyang Chang, Surbhi Jyoti</t>
  </si>
  <si>
    <t>s7809</t>
  </si>
  <si>
    <t>Qu√© pena tu serie</t>
  </si>
  <si>
    <t>Ariel Levy, Andrea Velasco, Lucy Cominetti, Ignacia Allamand, Paz Bascu√±√°n, Claudia Celed√≥n, Nicol√°s Mart√≠nez</t>
  </si>
  <si>
    <t>s7811</t>
  </si>
  <si>
    <t>Queen of No Marriage</t>
  </si>
  <si>
    <t>Ethan Juan, Cheryl Yang, Harry Chang, Sylvia Yang, James Wen, Patrick Lee</t>
  </si>
  <si>
    <t>s7813</t>
  </si>
  <si>
    <t>Queens of Comedy</t>
  </si>
  <si>
    <t>s7814</t>
  </si>
  <si>
    <t>Queens vs. Kings</t>
  </si>
  <si>
    <t>Varun Thakur, Anu Menon, Rahul Subramanian, Siddharth Dudeja, Supriya Joshi, Utsav Chakraborty, Saadiya Ali, Kavya Bector, Kumar Varun</t>
  </si>
  <si>
    <t>s7816</t>
  </si>
  <si>
    <t>Rab Se Sohna Isshq</t>
  </si>
  <si>
    <t>Ekta Kaul, Ashish Sharma, Kanan Malhotra, Sukirti Kandpal</t>
  </si>
  <si>
    <t>s7829</t>
  </si>
  <si>
    <t>Ramayan</t>
  </si>
  <si>
    <t>Gagan Malik, Neha Sargam, Neil Bhatt</t>
  </si>
  <si>
    <t>s7836</t>
  </si>
  <si>
    <t>Razia Sultan</t>
  </si>
  <si>
    <t>Pankhuri Awasthy, Saurabh Pandey, Rohit Purohit, Sooraj Tapar, Mohit Abrol, Seema Kapoor</t>
  </si>
  <si>
    <t>s7839</t>
  </si>
  <si>
    <t>Reality of Dream</t>
  </si>
  <si>
    <t>Sean Jindachot, Jintanutda Lummakanon, Charebelle Lanlalin, Aon Korakot Tunkaew, Attaporn Teemakorn, Rath Rattasin Nalintanapat, Ak Akarat, Geng Wayo Assawarungruang, Pemy Peramin Thabkaew</t>
  </si>
  <si>
    <t>s7841</t>
  </si>
  <si>
    <t>Rebelde</t>
  </si>
  <si>
    <t>Anah√≠, Dulce Mar√≠a, Alfonso Herrera, Christopher Von Uckermann, Maite Perroni, Christian Ch√°vez, Juan Ferrara, Ninel Conde, Leticia Perdig√≥n, Enrique Rocha</t>
  </si>
  <si>
    <t>s7843</t>
  </si>
  <si>
    <t>Rectify</t>
  </si>
  <si>
    <t>Aden Young, Abigail Spencer, J. Smith-Cameron, Clayne Crawford, Luke Kirby, Adelaide Clemens, Jake Austin Walker, Jayson Warner Smith, Bruce McKinnon, J.D. Evermore, Michael O'Neill, Sean Bridgers, Johnny Ray Gill, Sharon Conley, Michael Vartan</t>
  </si>
  <si>
    <t>s7848</t>
  </si>
  <si>
    <t>Red vs. Blue</t>
  </si>
  <si>
    <t>Burnie Burns, Jason Salda√±a, Gustavo Sorola, Geoff Lazer Ramsey, Joel Heyman, Matt Hullum, Dan Godwin, Kathleen Zuelch, Yomary Cruz, Nathan Zellner</t>
  </si>
  <si>
    <t>s7851</t>
  </si>
  <si>
    <t>Reggie Yates Outside Man</t>
  </si>
  <si>
    <t>Reggie Yates</t>
  </si>
  <si>
    <t>s7857</t>
  </si>
  <si>
    <t>Republic of Doyle</t>
  </si>
  <si>
    <t>Allan Hawco, Krystin Pellerin, Marthe Bernard, Mark O'Brien, Sean McGinley, Lynda Boyd, Bob Cole, Steve O'Connell, Sean Panting, Rachel Wilson</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</si>
  <si>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</si>
  <si>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</si>
  <si>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</si>
  <si>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s7865</t>
  </si>
  <si>
    <t>Revolting Rhymes</t>
  </si>
  <si>
    <t>Jani Lachauer, Jakob Schuh</t>
  </si>
  <si>
    <t>Rob Brydon, Bertie Carvel, Gemma Chan, Dominic West, Isaac Hempstead Wright, Bel Powley, Tamsin Greig, Rose Leslie, David Walliams</t>
  </si>
  <si>
    <t>s7868</t>
  </si>
  <si>
    <t>Rica, Famosa, Latina</t>
  </si>
  <si>
    <t>s7871</t>
  </si>
  <si>
    <t>Ripper Street</t>
  </si>
  <si>
    <t>Matthew Macfadyen, Jerome Flynn, Adam Rothenberg, David Wilmot, MyAnna Buring, David Dawson, Amanda Hale, Charlene McKenna, Jonathan Barnwell, Clive Russell</t>
  </si>
  <si>
    <t>s7873</t>
  </si>
  <si>
    <t>Rishta.com</t>
  </si>
  <si>
    <t>Shruti Seth, Kavi Shastri, Siddhant Karnick, Kavin Dave</t>
  </si>
  <si>
    <t>s7879</t>
  </si>
  <si>
    <t>Robotech</t>
  </si>
  <si>
    <t>Jean-Claude Ballard, Gregory Snegoff, Cam Clarke, Melissa Newman, Tony Oliver, Larry Abraham, Robert Axelrod, Robert V. Barron</t>
  </si>
  <si>
    <t>s7893</t>
  </si>
  <si>
    <t>Roonpi Secret Love</t>
  </si>
  <si>
    <t>Kanyawee Songmuang, Korapat Kirdpan</t>
  </si>
  <si>
    <t>s7897</t>
  </si>
  <si>
    <t>Royal Pains</t>
  </si>
  <si>
    <t>Mark Feuerstein, Paulo Costanzo, Reshma Shetty, Jill Flint, Campbell Scott, Brooke D'Orsay, Dieter Riesle</t>
  </si>
  <si>
    <t>s7898</t>
  </si>
  <si>
    <t>Rubi</t>
  </si>
  <si>
    <t>B√°rbara Mori, Eduardo Santamarina, Sebasti√°n Rulli, Jacqueline Bracamontes, Ana Mart√≠n, Yadhira Carrillo, Miguel Pizarro, Manuel Landeta, Antonio Medellin, Ana Bertha Esp√≠n, Jos√© El√≠as Moreno, Olivia Bucio</t>
  </si>
  <si>
    <t>s7907</t>
  </si>
  <si>
    <t>Rurouni Kenshin</t>
  </si>
  <si>
    <t>Mayo Suzukaze, Miki Fujitani, Miina Tominaga, Yuji Ueda, Mika Doi, Yoshito Yasuhara, Hirotaka Suzuoki, Tomo Sakurai, Shuichi Ikeda</t>
  </si>
  <si>
    <t>s7909</t>
  </si>
  <si>
    <t>Russell Peters vs. the World</t>
  </si>
  <si>
    <t>s7919</t>
  </si>
  <si>
    <t>Sadqay Tumhare</t>
  </si>
  <si>
    <t>Ehtesham Uddin</t>
  </si>
  <si>
    <t>Mahira Khan, Samiya Mumtaz, Adnan Malik, Rehan Sheikh, Sanya Shamshad, Qavi Khan</t>
  </si>
  <si>
    <t>s7943</t>
  </si>
  <si>
    <t>Satrangi</t>
  </si>
  <si>
    <t>Deepali Sahay</t>
  </si>
  <si>
    <t>s7949</t>
  </si>
  <si>
    <t>Save Our Shelter</t>
  </si>
  <si>
    <t>Rocky Kanaka, Rob North</t>
  </si>
  <si>
    <t>s7954</t>
  </si>
  <si>
    <t>Scandal</t>
  </si>
  <si>
    <t>Kerry Washington, Columbus Short, Darby Stanchfield, Katie Lowes, Guillermo D√≠az, Joshua Malina, Jeff Perry, Bellamy Young, Tony Goldwyn, Scott Foley</t>
  </si>
  <si>
    <t>s7969</t>
  </si>
  <si>
    <t>Secret Affair</t>
  </si>
  <si>
    <t>Hee-ae Kim, Ah-in Yoo, Hye-jin Shim, Hyuk-kwon Park, Hye-eun Kim, Soo-jin Kyung, Yong-gun Kim, Chang-wan Kim, Tae-hwan Choi, Kan-hie Lee</t>
  </si>
  <si>
    <t>s7983</t>
  </si>
  <si>
    <t>Sensitive Skin</t>
  </si>
  <si>
    <t>Kim Cattrall, Don McKellar, Nicolas Wright, Joanna Gleason, Colm Feore, Cl√© Bennett, Bob Martin, Elliott Gould</t>
  </si>
  <si>
    <t>s7985</t>
  </si>
  <si>
    <t>Servant of the People</t>
  </si>
  <si>
    <t>Vladimir Zelenskiy, Natalya Sumskaya, Viktor Saraykin, Stanislav Boklan, Ekaterina Kisten, Anna Koshmal, Yelena Kravets, Aleksandr Pikalov, Evgeniy Koshevoy, Yuri Krapov</t>
  </si>
  <si>
    <t>Ukraine</t>
  </si>
  <si>
    <t>s7992</t>
  </si>
  <si>
    <t>Shadow of Truth</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</si>
  <si>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</si>
  <si>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</si>
  <si>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</si>
  <si>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</si>
  <si>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s8003</t>
  </si>
  <si>
    <t>Sherlock</t>
  </si>
  <si>
    <t>Benedict Cumberbatch, Martin Freeman, Una Stubbs, Rupert Graves, Mark Gatiss, Andrew Scott</t>
  </si>
  <si>
    <t>s8016</t>
  </si>
  <si>
    <t>Sid the Science Kid</t>
  </si>
  <si>
    <t>Drew Massey, Julianne Buescher, Victor Yerrid, Alice Dinnean, Donna Kimball, John Munro Cameron, Kristin Charney</t>
  </si>
  <si>
    <t>s8021</t>
  </si>
  <si>
    <t>Silver Spoon</t>
  </si>
  <si>
    <t>Pavel Priluchnyy, Karina Razumovskaya, Dmitry Shevchenko, Denis Shvedov, Alexander Oblasov, Igor Zhizhikin, Bogdan Stypka, Alexander Dyachenko</t>
  </si>
  <si>
    <t>s8022</t>
  </si>
  <si>
    <t>Sin senos no hay para√≠so</t>
  </si>
  <si>
    <t>Carmen Villalobos, Catherine Siachoque, Mar√≠a Fernanda Y√©pez, Ramiro Meneses, Juan Diego S√°nchez, Ayl√≠n Mujica, Fabi√°n R√≠os, Roberto Mateos</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</si>
  <si>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</si>
  <si>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</si>
  <si>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</si>
  <si>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s8031</t>
  </si>
  <si>
    <t>Skin Wars</t>
  </si>
  <si>
    <t>Rebecca Romijn, RuPaul, Robin Slonina, Craig Tracy</t>
  </si>
  <si>
    <t>s8032</t>
  </si>
  <si>
    <t>Skin Wars: Fresh Paint</t>
  </si>
  <si>
    <t>RuPaul</t>
  </si>
  <si>
    <t>s8041</t>
  </si>
  <si>
    <t>Slobby's World</t>
  </si>
  <si>
    <t>Robert Hall</t>
  </si>
  <si>
    <t>s8059</t>
  </si>
  <si>
    <t>Sotus The Series</t>
  </si>
  <si>
    <t>Sangpotirat Perawat, Ruangroj Prachaya</t>
  </si>
  <si>
    <t>s8063</t>
  </si>
  <si>
    <t>Space Racers</t>
  </si>
  <si>
    <t>Yuri Lowenthal, Meyer DeLeeuw, Johnny Yong Bosch, Phil Lollar, Alicyn Packard, Melissa Hutchison, Joseph J. Terry, Danny Katiana, Katie Leigh</t>
  </si>
  <si>
    <t>s8065</t>
  </si>
  <si>
    <t>Spartacus</t>
  </si>
  <si>
    <t>Andy Whitfield, Liam McIntyre, Dustin Clare, John Hannah, Manu Bennett, Lucy Lawless, Peter Mensah, Nick E. Tarabay, Viva Bianca, Lesley-Ann Brandt, Jai Courtney, Daniel Feuerriegel</t>
  </si>
  <si>
    <t>s8071</t>
  </si>
  <si>
    <t>Splash and Bubbles</t>
  </si>
  <si>
    <t>John Tartaglia, Leslie Carrara-Rudolph, Raymond Carr, Aymee Garcia</t>
  </si>
  <si>
    <t>s8084</t>
  </si>
  <si>
    <t>Star-Crossed</t>
  </si>
  <si>
    <t>Aimee Teegarden, Matt Lanter, Grey Damon, Malese Jow, Greg Finley, Natalie Hall, Titus Makin Jr., Chelsea Gilligan</t>
  </si>
  <si>
    <t>s8086</t>
  </si>
  <si>
    <t>Station Horizon</t>
  </si>
  <si>
    <t>Bernard Yerl√®s, Roland Vouilloz, Gaspard Boesch, Alexandra Vandernoot, Marie Fontannaz, Lavinia Longhi, Baptiste Gilli√©ron</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</si>
  <si>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</si>
  <si>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</si>
  <si>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</si>
  <si>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</si>
  <si>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</si>
  <si>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</si>
  <si>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s8098</t>
  </si>
  <si>
    <t>Storage Wars: Northern Treasures</t>
  </si>
  <si>
    <t>Ursula Stolf, Paul Kenny, Bogart Kenny, Roy Dirnbeck, Don Reinhart, Rick Coffill, Cindy Hayden</t>
  </si>
  <si>
    <t>s8103</t>
  </si>
  <si>
    <t>Strawberry Shortcake: Berry Bitty Adventures</t>
  </si>
  <si>
    <t>Anna Cummer, Janyse Jaud, Andrea Libman, Britt McKillip, Ingrid Nilson, Ashleigh Ball</t>
  </si>
  <si>
    <t>France, United States, Canada</t>
  </si>
  <si>
    <t>s8108</t>
  </si>
  <si>
    <t>Strong Girl Bong-soon</t>
  </si>
  <si>
    <t>Park Bo-young, Park Hyung-sik, Ji Soo, Shim Hye-jin, Yu Jae-myeong, Jeon Seok-ho, Im Won-hee, Kim Won-hae</t>
  </si>
  <si>
    <t>s8110</t>
  </si>
  <si>
    <t>Strongland</t>
  </si>
  <si>
    <t>s8118</t>
  </si>
  <si>
    <t>Suits</t>
  </si>
  <si>
    <t>Jang Dong-gun, Park Hyung-sik, Jin Hee-kyung, Chae Jung-an, Ko Sung-hee, Choi Guy-hwa, Kim Young-ho, Lee Sang-yi</t>
  </si>
  <si>
    <t>s8122</t>
  </si>
  <si>
    <t>Super Bheem</t>
  </si>
  <si>
    <t>s8126</t>
  </si>
  <si>
    <t>Super Wings</t>
  </si>
  <si>
    <t>Luca Padovan, Evan Smolin, Junah Jang, Colin Critchley</t>
  </si>
  <si>
    <t>s8130</t>
  </si>
  <si>
    <t>SuperNature: Wild Flyers</t>
  </si>
  <si>
    <t>s8133</t>
  </si>
  <si>
    <t>Surviving R. Kelly Part II: The Reckoning</t>
  </si>
  <si>
    <t>s8138</t>
  </si>
  <si>
    <t>Swami Baba Ramdev: The Untold Story</t>
  </si>
  <si>
    <t>Naman Jain, Kranti Prakash Jha, Tej Sapru, Chetan Pandit, Hitesh Bhardwaj, Sadhil Kapoor</t>
  </si>
  <si>
    <t>s8144</t>
  </si>
  <si>
    <t>Sym-Bionic Titan</t>
  </si>
  <si>
    <t>Tara Strong, Kevin Thoms, Brian Posehn, John DiMaggio, Tim Russ, Don Leslie, Kari Wahlgren</t>
  </si>
  <si>
    <t>s8148</t>
  </si>
  <si>
    <t>Taken</t>
  </si>
  <si>
    <t>Clive Standen, Jennifer Beals, Gaius Charles, Brooklyn Sudano, Monique Gabriela Curnen, Michael Irby, James Landry H√©bert, Jose Pablo Cantillo, James Landry Hebert</t>
  </si>
  <si>
    <t>s8149</t>
  </si>
  <si>
    <t>Tales of the City (1993)</t>
  </si>
  <si>
    <t>Olympia Dukakis, Donald Moffat, Laura Linney, Marcus D'Amico, Billy Campbell, Thomas Gibson, Paul Gross, Barbara Garrick, Chloe Webb, Nina Foch, Parker Posey, Stanley DeSantis</t>
  </si>
  <si>
    <t>s8166</t>
  </si>
  <si>
    <t>Teresa</t>
  </si>
  <si>
    <t>Angelique Boyer, Sebasti√°n Rulli, Aar√≥n D√≠az, Cynthia Klitbo, Ana Brenda Contreras, Daniel Arenas, Margarita Maga√±a, Manuel Landeta, Felicia Mercado, Silvia Mariscal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</si>
  <si>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</si>
  <si>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</si>
  <si>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</si>
  <si>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</si>
  <si>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</si>
  <si>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</si>
  <si>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</si>
  <si>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</si>
  <si>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</si>
  <si>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</si>
  <si>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</si>
  <si>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s8181</t>
  </si>
  <si>
    <t>The Adjusters</t>
  </si>
  <si>
    <t>Rynn Lim, Chris Tong, Aric Ho, Chan Fong</t>
  </si>
  <si>
    <t>s8183</t>
  </si>
  <si>
    <t>The Adventures of Figaro Pho</t>
  </si>
  <si>
    <t>Luke Jurevicius, Craig Behenna, Charlotte Hamlyn, Stavroula Mountzouris, Aletheia Burney</t>
  </si>
  <si>
    <t>s8190</t>
  </si>
  <si>
    <t>The Andy Griffith Show</t>
  </si>
  <si>
    <t>Andy Griffith, Ron Howard, Don Knotts, Frances Bavier, Howard McNear, Hope Summers</t>
  </si>
  <si>
    <t>s8194</t>
  </si>
  <si>
    <t>The Apartment</t>
  </si>
  <si>
    <t>Jamie Durie, Laurence Llewelyn-Bowen</t>
  </si>
  <si>
    <t>s8200</t>
  </si>
  <si>
    <t>The Bachelor</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</si>
  <si>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</si>
  <si>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</si>
  <si>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</si>
  <si>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</si>
  <si>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</si>
  <si>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</si>
  <si>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</si>
  <si>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</si>
  <si>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</si>
  <si>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</si>
  <si>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</si>
  <si>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s8215</t>
  </si>
  <si>
    <t>The Blue Planet: A Natural History of the Oceans</t>
  </si>
  <si>
    <t>s8217</t>
  </si>
  <si>
    <t>The Bomb Squad</t>
  </si>
  <si>
    <t>Christopher Eccleston</t>
  </si>
  <si>
    <t>s8236</t>
  </si>
  <si>
    <t>The Calling</t>
  </si>
  <si>
    <t>Bumpy</t>
  </si>
  <si>
    <t>s8244</t>
  </si>
  <si>
    <t>The Chefs' Line</t>
  </si>
  <si>
    <t>Dan Hong, Mark Olive, Melissa Leong, Maeve O'Meara</t>
  </si>
  <si>
    <t>s8251</t>
  </si>
  <si>
    <t>The Code</t>
  </si>
  <si>
    <t>Marcus du Sautoy</t>
  </si>
  <si>
    <t>s8258</t>
  </si>
  <si>
    <t>The Cravings</t>
  </si>
  <si>
    <t>Park Hee-bon, Phillip Choi, Hong Wan-pyo, Choi Bae-yeong, Hyuk-kwon Park, Yang Hyeon-min</t>
  </si>
  <si>
    <t>s8263</t>
  </si>
  <si>
    <t>The Curse of Oak Island</t>
  </si>
  <si>
    <t>s8272</t>
  </si>
  <si>
    <t>The Day My Butt Went Psycho!</t>
  </si>
  <si>
    <t>Mac Heywood, Robert Tinkler, Bryn McAuley, Kedar Brown, Julie Lemieux, Ted Dykstra, Mark Edwards, Joe Pingue</t>
  </si>
  <si>
    <t>s8278</t>
  </si>
  <si>
    <t>The Devil Is a Part-Timer!</t>
  </si>
  <si>
    <t>Ryota Osaka, Yoko Hikasa, Nao Toyama, Yuki Ono, Hiro Shimono, Kanae Ito, Josh Grelle, Felecia Angelle, Anthony Bowling, R. Bruce Elliott, Tia Lynn Ballard, Aaron Dismuke</t>
  </si>
  <si>
    <t>s8283</t>
  </si>
  <si>
    <t>The Drunk and on Drugs Happy Funtime Hour</t>
  </si>
  <si>
    <t>John Paul Tremblay, Robb Wells, Maury Chaykin, Luke Gordon, Amy Sedaris, Jay Baruchel</t>
  </si>
  <si>
    <t>s8288</t>
  </si>
  <si>
    <t>The Eighties</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</si>
  <si>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</si>
  <si>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</si>
  <si>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</si>
  <si>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</si>
  <si>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s8303</t>
  </si>
  <si>
    <t>The Five</t>
  </si>
  <si>
    <t>Tom Cullen, O.T. Fagbenle, Lee Ingleby, Sarah Solemani, Hannah Arterton, Geraldine James, Michael Maloney, Rade Serbedzija, Jonathan Kerrigan, Don Warrington, Sophia La Porta</t>
  </si>
  <si>
    <t>s8312</t>
  </si>
  <si>
    <t>The Fosters</t>
  </si>
  <si>
    <t>Teri Polo, Sherri Saum, Jake T. Austin, Hayden Byerly, David Lambert, Maia Mitchell, Danny Nucci, Cierra Ramirez, Madisen Beaty, Alex Saxon</t>
  </si>
  <si>
    <t>s8316</t>
  </si>
  <si>
    <t>The Furchester Hotel</t>
  </si>
  <si>
    <t>Sarah Burgess, Ryan Dillon, Louise Gold, David Rudman, Andrew Spooner, Mak Wilson</t>
  </si>
  <si>
    <t>s8317</t>
  </si>
  <si>
    <t>The Future of Water</t>
  </si>
  <si>
    <t>s8322</t>
  </si>
  <si>
    <t>The Golden Years with Javed Akhtar</t>
  </si>
  <si>
    <t>s8332</t>
  </si>
  <si>
    <t>The Great British Baking Show: Masterclass</t>
  </si>
  <si>
    <t>Mary Berry, Paul Hollywood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</si>
  <si>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</si>
  <si>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</si>
  <si>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</si>
  <si>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s8337</t>
  </si>
  <si>
    <t>The Guild</t>
  </si>
  <si>
    <t>Felicia Day, Sandeep Parikh, Jeff Lewis, Robin Thorsen, Amy Okuda, Vincent Caso</t>
  </si>
  <si>
    <t>s8348</t>
  </si>
  <si>
    <t>The Homecoming</t>
  </si>
  <si>
    <t>Se-yoon Yoo, Tyler Rasch, Guillaume Patry, Nikolai Johnsen</t>
  </si>
  <si>
    <t>s8350</t>
  </si>
  <si>
    <t>The House That Made Me</t>
  </si>
  <si>
    <t>Vinay Pathak</t>
  </si>
  <si>
    <t>s8354</t>
  </si>
  <si>
    <t>The Hunt</t>
  </si>
  <si>
    <t>s8358</t>
  </si>
  <si>
    <t>The Inbetweeners</t>
  </si>
  <si>
    <t>Simon Bird, James Buckley, Blake Harrison, Joe Thomas, Greg Davies, Emily Head, Martin Trenaman, Belinda Stewart-Wilson, Robin Weaver, Henry Lloyd-Hughes</t>
  </si>
  <si>
    <t>s8367</t>
  </si>
  <si>
    <t>The Investigator: A British Crime Story</t>
  </si>
  <si>
    <t>Mark Williams-Thomas, Rick Warden, Frances Millar, Tanya Winsor, Alice Harding, David Bannerman, Danielle Bird, Eve Perry, Polly Lewis, Billy James Machin</t>
  </si>
  <si>
    <t>s8369</t>
  </si>
  <si>
    <t>The Irish Mob</t>
  </si>
  <si>
    <t>Mickey Spillane</t>
  </si>
  <si>
    <t>s8372</t>
  </si>
  <si>
    <t>The Jaime Maussan Show</t>
  </si>
  <si>
    <t>Jaime Maussan</t>
  </si>
  <si>
    <t>s8374</t>
  </si>
  <si>
    <t>The Jungle Book</t>
  </si>
  <si>
    <t>Emma Tate, Jimmy Hibbert, Sam Gold, David Holt, Joseph J. Terry</t>
  </si>
  <si>
    <t>India, Germany, France</t>
  </si>
  <si>
    <t>s8377</t>
  </si>
  <si>
    <t>The Kindness Diaries</t>
  </si>
  <si>
    <t>Leon Logothetis</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</si>
  <si>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</si>
  <si>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</si>
  <si>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</si>
  <si>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</si>
  <si>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</si>
  <si>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</si>
  <si>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s8393</t>
  </si>
  <si>
    <t>The Liar</t>
  </si>
  <si>
    <t>Aenie Wong, Janelle Chin, Karena Teo, Goh Wee Ping, Sam Chong</t>
  </si>
  <si>
    <t>s8398</t>
  </si>
  <si>
    <t>The Lizzie Borden Chronicles</t>
  </si>
  <si>
    <t>Christina Ricci, Clea DuVall, Cole Hauser, Dylan Taylor, John Ralston, Bradley Stryker, Olivia Llewellyn, Jeff Wincott, Jessy Schram, Martha Irving, Gabrielle Trudel</t>
  </si>
  <si>
    <t>s8412</t>
  </si>
  <si>
    <t>The Making of Frozen Planet</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</si>
  <si>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</si>
  <si>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</si>
  <si>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</si>
  <si>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</si>
  <si>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</si>
  <si>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</si>
  <si>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</si>
  <si>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</si>
  <si>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</si>
  <si>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</si>
  <si>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Guill√©n Cuervo, Juan Gea, Jaime Blanch, Natalia Millan, Juli√°n Villagr√°n, Hugo Silva, Francesca Pi√±√≥n, Mar Saura, Ram√≥n Langa, Andr√©s Gertr√∫dix, Macarena Garc√≠a</t>
  </si>
  <si>
    <t>s8429</t>
  </si>
  <si>
    <t>The Mortified Guide</t>
  </si>
  <si>
    <t>s8430</t>
  </si>
  <si>
    <t>The Most Beautiful Hands of Delhi</t>
  </si>
  <si>
    <t>Bj√∂rn Kjellman, Joy Sengupta, Natasha Jayetileke</t>
  </si>
  <si>
    <t>s8432</t>
  </si>
  <si>
    <t>The Murder Detectives</t>
  </si>
  <si>
    <t>s8438</t>
  </si>
  <si>
    <t>The Netflix Afterparty</t>
  </si>
  <si>
    <t>s8440</t>
  </si>
  <si>
    <t>The Nineties</t>
  </si>
  <si>
    <t>s8443</t>
  </si>
  <si>
    <t>The Office (U.S.)</t>
  </si>
  <si>
    <t>Steve Carell, John Krasinski, Jenna Fischer, Rainn Wilson, B.J. Novak, Ed Helms, Brian Baumgartner, David Denman, Creed Bratton, Kate Flannery, Mindy Kaling, Angela Kinsey, Paul Lieberstein, Oscar Nu√±ez, Phyllis Smith</t>
  </si>
  <si>
    <t>s8472</t>
  </si>
  <si>
    <t>The Pyramid Code</t>
  </si>
  <si>
    <t>Sally Jennings</t>
  </si>
  <si>
    <t>s8475</t>
  </si>
  <si>
    <t>The Rap Game</t>
  </si>
  <si>
    <t>Jermaine Dupri</t>
  </si>
  <si>
    <t>s8477</t>
  </si>
  <si>
    <t>The Real Football Factories</t>
  </si>
  <si>
    <t>Danny Dyer</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</si>
  <si>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</si>
  <si>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</si>
  <si>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</si>
  <si>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s8491</t>
  </si>
  <si>
    <t>The Road to Calvary</t>
  </si>
  <si>
    <t>Anna Chipovskaya, Yulia Snigir, Leonid Bichevin, Pavel Trubiner</t>
  </si>
  <si>
    <t>s8504</t>
  </si>
  <si>
    <t>The Seventies</t>
  </si>
  <si>
    <t>s8511</t>
  </si>
  <si>
    <t>The Sniffer</t>
  </si>
  <si>
    <t>Kirill K√§ro, Ivan Oganesyan, Mariya Anikanova, Nina Gogaeva, Nikolay Chindyaykin, Anastasiya Makeeva, Sergey Leskov, Stanislav Moskvin, Aleksey Zorin, Taras Gotovtsev</t>
  </si>
  <si>
    <t>s8519</t>
  </si>
  <si>
    <t>The Story of God with Morgan Freeman</t>
  </si>
  <si>
    <t>s8520</t>
  </si>
  <si>
    <t>The Story of Us with Morgan Freeman</t>
  </si>
  <si>
    <t>s8524</t>
  </si>
  <si>
    <t>The Super Mario Bros. Super Show!</t>
  </si>
  <si>
    <t>Captain Lou Albano, Danny Wells, Jeannie Elias, John Stocker, Harvey Atkin, Robert Bockstael, Cynthia Preston, Jonathan Potts, Colin Fox</t>
  </si>
  <si>
    <t>s8534</t>
  </si>
  <si>
    <t>The Traffickers</t>
  </si>
  <si>
    <t>Nelufar Hedayat</t>
  </si>
  <si>
    <t>s8540</t>
  </si>
  <si>
    <t>The Tudors</t>
  </si>
  <si>
    <t>Jonathan Rhys Meyers, Henry Cavill, James Frain, Anthony Brophy, Guy Carleton, Sarah Bolger, Natalie Dormer, Max Brown, Nick Dunning, Rod Hallett, Maria Doyle Kennedy, Simon Ward</t>
  </si>
  <si>
    <t>Ireland, Canada, United States, United Kingdom</t>
  </si>
  <si>
    <t>s8542</t>
  </si>
  <si>
    <t>The Twilight Zone (Original Series)</t>
  </si>
  <si>
    <t>Rod Serling</t>
  </si>
  <si>
    <t>Classic &amp; Cult TV, TV Sci-Fi &amp; Fantasy</t>
  </si>
  <si>
    <t>s8545</t>
  </si>
  <si>
    <t>The Underwear</t>
  </si>
  <si>
    <t>Thanabordee Jaiyen, Emika Grant Emma, Tantimedh Chisanusha, Siribanchawan Jidapa, Supanut Sudjinda</t>
  </si>
  <si>
    <t>s8546</t>
  </si>
  <si>
    <t>The Universe</t>
  </si>
  <si>
    <t>s8550</t>
  </si>
  <si>
    <t>The Vietnam War: A Film by Ken Burns and Lynn Novick</t>
  </si>
  <si>
    <t>Ken Burns, Lynn Novick</t>
  </si>
  <si>
    <t>s8552</t>
  </si>
  <si>
    <t>The War: A Film by Ken Burns and Lynn Novick</t>
  </si>
  <si>
    <t>Keith David</t>
  </si>
  <si>
    <t>s8558</t>
  </si>
  <si>
    <t>The West Wing</t>
  </si>
  <si>
    <t>Martin Sheen, Rob Lowe, Allison Janney, John Spencer, Bradley Whitford, Janel Moloney, Richard Schiff, Dul√© Hill, NiCole Robinson, Melissa Fitzgerald, Joshua Malina, Stockard Channing, Kim Webster, Kris Murphy, Timothy Davis-Reed</t>
  </si>
  <si>
    <t>s8561</t>
  </si>
  <si>
    <t>The Womanizer</t>
  </si>
  <si>
    <t>Lan Cheng-lung, Sonia Sui, James Wen, Bianca Bai, George Chang, Chung Hsin-ling, Tzu-chiang Chao, Xiao Xiao Bin</t>
  </si>
  <si>
    <t>s8568</t>
  </si>
  <si>
    <t>The Year of Happiness and Love</t>
  </si>
  <si>
    <t>Amber Kuo, James Wen, Weber Yang, Sonia Sui, Nien-Jen Wu, Kay Huang, Tsai Chen-nan, Lin Mei-hsiu</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</si>
  <si>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</si>
  <si>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</si>
  <si>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</si>
  <si>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</si>
  <si>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</si>
  <si>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</si>
  <si>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s8589</t>
  </si>
  <si>
    <t>Tientsin Mystic</t>
  </si>
  <si>
    <t>Li Xian, Zhang Ming En, Wang Zixuan, Chen Yumi, Tang Yinuo, Wei Qing, Yang Shuming, Chen Jian, Kang Enhe, Dong Xiangrong</t>
  </si>
  <si>
    <t>s8593</t>
  </si>
  <si>
    <t>Timeless Season</t>
  </si>
  <si>
    <t>Loo Aye Keng, Chen Ke Mei, Hady, Hishiko Woo, Jiang Pei Pei, Steve Yap</t>
  </si>
  <si>
    <t>s8594</t>
  </si>
  <si>
    <t>Timeline</t>
  </si>
  <si>
    <t>Santiwithi Phrombut, Jamorn Kijsawapak, Orrawan Phuakthaisong</t>
  </si>
  <si>
    <t>s8597</t>
  </si>
  <si>
    <t>Tip the Mouse</t>
  </si>
  <si>
    <t>Alyson Leigh Rosenfeld, Dave Wills, Serra Hirsch, Erica Schroeder, Jason Griffith</t>
  </si>
  <si>
    <t>Germany, United States, Italy</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</si>
  <si>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</si>
  <si>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</si>
  <si>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</si>
  <si>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</si>
  <si>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</si>
  <si>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</si>
  <si>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</si>
  <si>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s8605</t>
  </si>
  <si>
    <t>Top 10 Secrets and Mysteries</t>
  </si>
  <si>
    <t>United Kingdom, United States, Czech Republic</t>
  </si>
  <si>
    <t>s8606</t>
  </si>
  <si>
    <t>Top Grier</t>
  </si>
  <si>
    <t>s8610</t>
  </si>
  <si>
    <t>Towies</t>
  </si>
  <si>
    <t>s8634</t>
  </si>
  <si>
    <t>Trotsky</t>
  </si>
  <si>
    <t>Konstantin Khabenskiy, Olga Sutulova, Max Matveev, Evgeniy Stychkin, Orkhan Abulov</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</si>
  <si>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</si>
  <si>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</si>
  <si>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</si>
  <si>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</si>
  <si>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s8647</t>
  </si>
  <si>
    <t>Twirlywoos</t>
  </si>
  <si>
    <t>Linda Bassett</t>
  </si>
  <si>
    <t>s8654</t>
  </si>
  <si>
    <t>Ugly Duckling</t>
  </si>
  <si>
    <t>Mook Worranit Thawornwong, Puttichai Kasetsin, Natcha Juntapan, Neen Suwanamas, Esther Supreeleela, Shaun Jindachote, Lapassalal Jiravechsoontornkul, Chatchawit Techarukpong</t>
  </si>
  <si>
    <t>s8670</t>
  </si>
  <si>
    <t>V.R. Troopers</t>
  </si>
  <si>
    <t>Michael Sorich, Gardner Baldwin, Mike Reynolds, Richard Rabago, Brad Hawkins, Michael Bacon, Kerrigan Mahan, Sarah Brown, Julian Combs, David Carr, Farrand Thompson, Zeb, Aaron Pruner</t>
  </si>
  <si>
    <t>s8680</t>
  </si>
  <si>
    <t>ViR: The Robot Boy</t>
  </si>
  <si>
    <t>Vidit Kumar, Roopa Bhimani, Anubhav Saha, Brian Dcosta</t>
  </si>
  <si>
    <t>s8685</t>
  </si>
  <si>
    <t>Vroomiz</t>
  </si>
  <si>
    <t>Joon-seok Song, Jeong-hwa Yang, Sang-hyun Um, So-yeong Lee, Jeong-shin Woo, So-yeong Hong, Tae-yeol Jeon</t>
  </si>
  <si>
    <t>s8691</t>
  </si>
  <si>
    <t>Wake Up</t>
  </si>
  <si>
    <t>Jag Huang, Chris Wu, Tiffany Hsu, Michael Huang, Lego Li, Summer Meng</t>
  </si>
  <si>
    <t>s8701</t>
  </si>
  <si>
    <t>Wartime Portraits</t>
  </si>
  <si>
    <t>s8711</t>
  </si>
  <si>
    <t>Weeds</t>
  </si>
  <si>
    <t>Mary-Louise Parker, Hunter Parrish, Alexander Gould, Kevin Nealon, Justin Kirk, Elizabeth Perkins, Allie Grant, Andy Milder, Tonye Patano, Romany Malco</t>
  </si>
  <si>
    <t>s8713</t>
  </si>
  <si>
    <t>Weird Wonders of the World</t>
  </si>
  <si>
    <t>s8721</t>
  </si>
  <si>
    <t>What Happens to My Family</t>
  </si>
  <si>
    <t>Settar Tanrƒ±√∂ƒüen, Uraz Kaygƒ±laroƒülu, Berna Koralt√ºrk, Melis T√ºz√ºng√º√ß, √ñzg√ºn Karaman, T√ºlay Bursa, Tolga Pancaroƒülu, Ertun√ß Tuncer, Cansu G√ºltekin</t>
  </si>
  <si>
    <t>s8722</t>
  </si>
  <si>
    <t>What Is Love?</t>
  </si>
  <si>
    <t>Chris Wu, Jade Chou, Duncan Lai, King Chin, Kimi Hsia, Gina Lim</t>
  </si>
  <si>
    <t>s8727</t>
  </si>
  <si>
    <t>When Calls the Heart</t>
  </si>
  <si>
    <t>Erin Krakow, Daniel Lissing, Lori Loughlin, Martin Cummins, Chelah Horsdal, Gracyn Shinyei, Jack Wagner, Mitchell Kummen, Loretta Walsh, Erica Carroll, Darius Zaviceanu, Charlotte Hegele, Steve Bacic, Adrian Hough</t>
  </si>
  <si>
    <t>s8737</t>
  </si>
  <si>
    <t>Who's the One</t>
  </si>
  <si>
    <t>Tien Hsin, Weber Yang, Pink Yang, Johnny Lu, Amanda Chou, Xiu Qin</t>
  </si>
  <si>
    <t>s8741</t>
  </si>
  <si>
    <t>Wild Alaska</t>
  </si>
  <si>
    <t>Dougray Scott</t>
  </si>
  <si>
    <t>s8742</t>
  </si>
  <si>
    <t>Wild Arabia</t>
  </si>
  <si>
    <t>Alexander Siddig</t>
  </si>
  <si>
    <t>s8748</t>
  </si>
  <si>
    <t>Winsanity</t>
  </si>
  <si>
    <t>Donald Faison</t>
  </si>
  <si>
    <t>s8750</t>
  </si>
  <si>
    <t>Winter Sun</t>
  </si>
  <si>
    <t>≈û√ºkr√º √ñzyƒ±ldƒ±z, Aslƒ± Enver, ≈ûenay G√ºrler, Ba≈üak Parlak, Mahir G√ºn≈üiray, Hakan Boyav, Hakan Ger√ßek, Berrak Ku≈ü, Gamze S√ºner Atay, Mehmet Esen</t>
  </si>
  <si>
    <t>s8756</t>
  </si>
  <si>
    <t>Women Behind Bars</t>
  </si>
  <si>
    <t>s8759</t>
  </si>
  <si>
    <t>World's Busiest Cities</t>
  </si>
  <si>
    <t>Anita Rani, Ade Adepitan, Dan Snow</t>
  </si>
  <si>
    <t>s8776</t>
  </si>
  <si>
    <t>Yeh Meri Family</t>
  </si>
  <si>
    <t>Vishesh Bansal, Mona Singh, Akarsh Khurana, Ahan Nirban, Ruhi Khan, Prasad Reddy, Revathi Pillai</t>
  </si>
  <si>
    <t>s8781</t>
  </si>
  <si>
    <t>Yo-Kai Watch</t>
  </si>
  <si>
    <t>Johnny Yong Bosch, J.W. Terry, Alicyn Packard, Melissa Hutchison, Pierre Holloway, Brent Pendergrass</t>
  </si>
  <si>
    <t>s8784</t>
  </si>
  <si>
    <t>Yoko</t>
  </si>
  <si>
    <t>s8786</t>
  </si>
  <si>
    <t>YOM</t>
  </si>
  <si>
    <t>Sairaj, Devyani Dagaonkar, Ketan Singh, Mayur Vyas, Ketan Kava</t>
  </si>
  <si>
    <t>s8796</t>
  </si>
  <si>
    <t>Yu-Gi-Oh! Arc-V</t>
  </si>
  <si>
    <t>Mike Liscio, Emily Bauer, Billy Bob Thompson, Alyson Leigh Rosenfeld, Michael Crouch</t>
  </si>
  <si>
    <t>Japan, Canada</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</si>
  <si>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</si>
  <si>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</si>
  <si>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</si>
  <si>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s8798</t>
  </si>
  <si>
    <t>Zak Storm</t>
  </si>
  <si>
    <t>Michael Johnston, Jessica Gee-George, Christine Marie Cabanos, Christopher Smith, Max Mittelman, Reba Buhr, Kyle Hebert</t>
  </si>
  <si>
    <t>United States, France, South Korea, Indonesia</t>
  </si>
  <si>
    <t>s8801</t>
  </si>
  <si>
    <t>Zindagi Gulzar Hai</t>
  </si>
  <si>
    <t>Sanam Saeed, Fawad Khan, Ayesha Omer, Mehreen Raheel, Sheheryar Munawar, Samina Peerzada, Waseem Abbas, Javed Sheikh, Hina Khawaja Bayat</t>
  </si>
  <si>
    <t>s8804</t>
  </si>
  <si>
    <t>Zombie Dumb</t>
  </si>
  <si>
    <t>DATASET NETFLIX</t>
  </si>
  <si>
    <t>(en blanco)</t>
  </si>
  <si>
    <t>Total general</t>
  </si>
  <si>
    <t>RATING</t>
  </si>
  <si>
    <t>#</t>
  </si>
  <si>
    <t>Etiquetas de fila</t>
  </si>
  <si>
    <t>Etiquetas de columna</t>
  </si>
  <si>
    <t>Cuenta de release_year</t>
  </si>
  <si>
    <t>Año</t>
  </si>
  <si>
    <t>listed_in2</t>
  </si>
  <si>
    <t>1925-1934</t>
  </si>
  <si>
    <t>1935-1944</t>
  </si>
  <si>
    <t>1945-1954</t>
  </si>
  <si>
    <t>1955-1964</t>
  </si>
  <si>
    <t>1965-1974</t>
  </si>
  <si>
    <t>1975-1984</t>
  </si>
  <si>
    <t>1985-1994</t>
  </si>
  <si>
    <t>1995-2004</t>
  </si>
  <si>
    <t>2005-2014</t>
  </si>
  <si>
    <t>2015-2024</t>
  </si>
  <si>
    <t>Total</t>
  </si>
  <si>
    <t>Cuenta de title</t>
  </si>
  <si>
    <t>&lt;1/1/2008</t>
  </si>
  <si>
    <t>2008</t>
  </si>
  <si>
    <t>2009</t>
  </si>
  <si>
    <t>2010</t>
  </si>
  <si>
    <t>2011</t>
  </si>
  <si>
    <t>2012</t>
  </si>
  <si>
    <t>2013</t>
  </si>
  <si>
    <t>2014</t>
  </si>
  <si>
    <t>2015</t>
  </si>
  <si>
    <t>2016</t>
  </si>
  <si>
    <t>2017</t>
  </si>
  <si>
    <t>2018</t>
  </si>
  <si>
    <t>2019</t>
  </si>
  <si>
    <t>2020</t>
  </si>
  <si>
    <t>2021</t>
  </si>
  <si>
    <t>Videojuego</t>
  </si>
  <si>
    <t>Consola</t>
  </si>
  <si>
    <t>Puntuación</t>
  </si>
  <si>
    <t>Pac-Man Championship Edition DX</t>
  </si>
  <si>
    <t>Xbox 360</t>
  </si>
  <si>
    <t>Rock Band 3</t>
  </si>
  <si>
    <t>Starcraft II: Wings of Liberty</t>
  </si>
  <si>
    <t>PC</t>
  </si>
  <si>
    <t>The Legend of Zelda: Skyward Sword</t>
  </si>
  <si>
    <t>Wii</t>
  </si>
  <si>
    <t>Mass Effect 3</t>
  </si>
  <si>
    <t>Persona 4 Golden</t>
  </si>
  <si>
    <t>PS Vita</t>
  </si>
  <si>
    <t>Super Mario 3D World</t>
  </si>
  <si>
    <t>Wii U</t>
  </si>
  <si>
    <t>Metal Gear Solid V: The Phantom Pain</t>
  </si>
  <si>
    <t>PS4</t>
  </si>
  <si>
    <t>Divinity: Original Sin II</t>
  </si>
  <si>
    <t>Persona 5</t>
  </si>
  <si>
    <t>Batman: Arkham City</t>
  </si>
  <si>
    <t>The Legend of Zelda: Ocarina of Time 3D</t>
  </si>
  <si>
    <t>3DS</t>
  </si>
  <si>
    <t>BioShock Infinite</t>
  </si>
  <si>
    <t>Red Dead Redemption</t>
  </si>
  <si>
    <t>Portal 2</t>
  </si>
  <si>
    <t>The Last of Us</t>
  </si>
  <si>
    <t>PS3</t>
  </si>
  <si>
    <t>The Last of Us Remastered</t>
  </si>
  <si>
    <t>Mass Effect 2</t>
  </si>
  <si>
    <t>The Elder Scrolls V: Skyrim</t>
  </si>
  <si>
    <t>Super Mario Galaxy 2</t>
  </si>
  <si>
    <t>Grand Theft Auto V</t>
  </si>
  <si>
    <t>Super Mario Odyssey</t>
  </si>
  <si>
    <t>Switch</t>
  </si>
  <si>
    <t>The Legend of Zelda: Breath of the Wild</t>
  </si>
  <si>
    <t>Red Dead Redemption 2</t>
  </si>
  <si>
    <t>Videojuegos</t>
  </si>
  <si>
    <t>x Videojuego</t>
  </si>
  <si>
    <t>Medidas de tendencia central</t>
  </si>
  <si>
    <t>Medidas de dispersión</t>
  </si>
  <si>
    <t>Media</t>
  </si>
  <si>
    <t>A mano</t>
  </si>
  <si>
    <t>Fórmula</t>
  </si>
  <si>
    <t>Mediana</t>
  </si>
  <si>
    <t>RIQ</t>
  </si>
  <si>
    <t>Moda</t>
  </si>
  <si>
    <t>País</t>
  </si>
  <si>
    <t>Indicador</t>
  </si>
  <si>
    <t>Puntaje de felicidad</t>
  </si>
  <si>
    <t>Desviación Estandar</t>
  </si>
  <si>
    <t>PIB</t>
  </si>
  <si>
    <t>Apoyo Social</t>
  </si>
  <si>
    <t>Esperanza de vida</t>
  </si>
  <si>
    <t>Libertad de elección</t>
  </si>
  <si>
    <t>Generosidad</t>
  </si>
  <si>
    <t>Percepción de corrupción</t>
  </si>
  <si>
    <t>Nivel de distopia</t>
  </si>
  <si>
    <t>Western Europe</t>
  </si>
  <si>
    <t>North America and ANZ</t>
  </si>
  <si>
    <t>Middle East and North Africa</t>
  </si>
  <si>
    <t>Costa Rica</t>
  </si>
  <si>
    <t>Latin America and Caribbean</t>
  </si>
  <si>
    <t>Central and Eastern Europe</t>
  </si>
  <si>
    <t>Bahrain</t>
  </si>
  <si>
    <t>Malta</t>
  </si>
  <si>
    <t>Taiwan Province of China</t>
  </si>
  <si>
    <t>East Asia</t>
  </si>
  <si>
    <t>Southeast Asia</t>
  </si>
  <si>
    <t>Kosovo</t>
  </si>
  <si>
    <t>Slovakia</t>
  </si>
  <si>
    <t>Lithuania</t>
  </si>
  <si>
    <t>Estonia</t>
  </si>
  <si>
    <t>Panama</t>
  </si>
  <si>
    <t>Uzbekistan</t>
  </si>
  <si>
    <t>Commonwealth of Independent States</t>
  </si>
  <si>
    <t>Kazakhstan</t>
  </si>
  <si>
    <t>El Salvador</t>
  </si>
  <si>
    <t>Sub-Saharan Africa</t>
  </si>
  <si>
    <t>Latvia</t>
  </si>
  <si>
    <t>Nicaragua</t>
  </si>
  <si>
    <t>Honduras</t>
  </si>
  <si>
    <t>Bosnia and Herzegovina</t>
  </si>
  <si>
    <t>Moldova</t>
  </si>
  <si>
    <t>Ecuador</t>
  </si>
  <si>
    <t>Kyrgyzstan</t>
  </si>
  <si>
    <t>Bolivia</t>
  </si>
  <si>
    <t>Mongolia</t>
  </si>
  <si>
    <t>Montenegro</t>
  </si>
  <si>
    <t>Dominican Republic</t>
  </si>
  <si>
    <t>North Cyprus</t>
  </si>
  <si>
    <t>Hong Kong S.A.R. of China</t>
  </si>
  <si>
    <t>Tajikistan</t>
  </si>
  <si>
    <t>Libya</t>
  </si>
  <si>
    <t>Congo (Brazzaville)</t>
  </si>
  <si>
    <t>Ivory Coast</t>
  </si>
  <si>
    <t>Armenia</t>
  </si>
  <si>
    <t>Nepal</t>
  </si>
  <si>
    <t>South Asia</t>
  </si>
  <si>
    <t>Maldives</t>
  </si>
  <si>
    <t>Azerbaijan</t>
  </si>
  <si>
    <t>Albania</t>
  </si>
  <si>
    <t>North Macedonia</t>
  </si>
  <si>
    <t>Niger</t>
  </si>
  <si>
    <t>Turkmenistan</t>
  </si>
  <si>
    <t>Gambia</t>
  </si>
  <si>
    <t>Benin</t>
  </si>
  <si>
    <t>Laos</t>
  </si>
  <si>
    <t>Guinea</t>
  </si>
  <si>
    <t>Morocco</t>
  </si>
  <si>
    <t>Algeria</t>
  </si>
  <si>
    <t>Iraq</t>
  </si>
  <si>
    <t>Gabon</t>
  </si>
  <si>
    <t>Burkina Faso</t>
  </si>
  <si>
    <t>Mali</t>
  </si>
  <si>
    <t>Uganda</t>
  </si>
  <si>
    <t>Liberia</t>
  </si>
  <si>
    <t>Tunisia</t>
  </si>
  <si>
    <t>Palestinian Territories</t>
  </si>
  <si>
    <t>Myanmar</t>
  </si>
  <si>
    <t>Chad</t>
  </si>
  <si>
    <t>Sri Lanka</t>
  </si>
  <si>
    <t>Swaziland</t>
  </si>
  <si>
    <t>Comoros</t>
  </si>
  <si>
    <t>Ethiopia</t>
  </si>
  <si>
    <t>Mauritania</t>
  </si>
  <si>
    <t>Madagascar</t>
  </si>
  <si>
    <t>Togo</t>
  </si>
  <si>
    <t>Zambia</t>
  </si>
  <si>
    <t>Sierra Leone</t>
  </si>
  <si>
    <t>Burundi</t>
  </si>
  <si>
    <t>Yemen</t>
  </si>
  <si>
    <t>Tanzania</t>
  </si>
  <si>
    <t>Haiti</t>
  </si>
  <si>
    <t>Malawi</t>
  </si>
  <si>
    <t>Lesotho</t>
  </si>
  <si>
    <t>Botswana</t>
  </si>
  <si>
    <t>Rwanda</t>
  </si>
  <si>
    <t>Afghanistan</t>
  </si>
  <si>
    <t>Manejo de valores atípicos y limpieza de datos.</t>
  </si>
  <si>
    <t>Puntos</t>
  </si>
  <si>
    <t># actores</t>
  </si>
  <si>
    <t>Países productores</t>
  </si>
  <si>
    <t>Min</t>
  </si>
  <si>
    <t>1er cuartil</t>
  </si>
  <si>
    <t>2do cuartil</t>
  </si>
  <si>
    <t>Max</t>
  </si>
  <si>
    <t>A fórmula</t>
  </si>
  <si>
    <t>Muestral</t>
  </si>
  <si>
    <t>Poblacional</t>
  </si>
  <si>
    <t>Año de estreno</t>
  </si>
  <si>
    <t>Duración</t>
  </si>
  <si>
    <t>Desviación estándar</t>
  </si>
  <si>
    <t>Varianza</t>
  </si>
  <si>
    <t>(min - media)^2</t>
  </si>
  <si>
    <t>duración en minutos</t>
  </si>
  <si>
    <t>(# actores - media)^2</t>
  </si>
  <si>
    <t># de actrices/actores</t>
  </si>
  <si>
    <t>título</t>
  </si>
  <si>
    <t>Desviación Estándar</t>
  </si>
  <si>
    <t>Media, varianza y desviación estándar</t>
  </si>
  <si>
    <t>Cantidad de temporadas de series</t>
  </si>
  <si>
    <t>Agrega el poligono:</t>
  </si>
  <si>
    <t>Agrega el histograma:</t>
  </si>
  <si>
    <t>Histogramas, polígonos de frecuencia y curvas de densidad</t>
  </si>
  <si>
    <t>Title</t>
  </si>
  <si>
    <t>año min-media^2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</si>
</sst>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d/m/yy"/>
    <numFmt numFmtId="166" formatCode="mmm\-dd"/>
    <numFmt numFmtId="167" formatCode="0.000"/>
  </numFmts>
  <fonts count="32" x14ac:knownFonts="1">
    <font>
      <sz val="12"/>
      <color theme="1"/>
      <name val="Times New Roman"/>
      <family val="2"/>
    </font>
    <font>
      <sz val="10"/>
      <color theme="1"/>
      <name val="Aptos Narrow"/>
      <family val="2"/>
      <scheme val="minor"/>
    </font>
    <font>
      <b/>
      <sz val="12"/>
      <color theme="0"/>
      <name val="Times New Roman"/>
      <family val="1"/>
    </font>
    <font>
      <b/>
      <sz val="10"/>
      <color theme="0"/>
      <name val="Times New Roman"/>
      <family val="1"/>
    </font>
    <font>
      <b/>
      <u/>
      <sz val="12"/>
      <color theme="0"/>
      <name val="Times New Roman"/>
      <family val="1"/>
    </font>
    <font>
      <b/>
      <sz val="12"/>
      <color theme="1"/>
      <name val="Roboto"/>
    </font>
    <font>
      <b/>
      <sz val="10"/>
      <color theme="0"/>
      <name val="Roboto"/>
    </font>
    <font>
      <b/>
      <sz val="12"/>
      <color theme="0"/>
      <name val="Roboto"/>
    </font>
    <font>
      <sz val="12"/>
      <color theme="0"/>
      <name val="Roboto"/>
    </font>
    <font>
      <b/>
      <sz val="10"/>
      <color theme="1"/>
      <name val="Aptos Narrow"/>
      <family val="2"/>
      <scheme val="minor"/>
    </font>
    <font>
      <b/>
      <sz val="12"/>
      <color theme="1"/>
      <name val="Aptos Narrow"/>
      <family val="2"/>
      <scheme val="minor"/>
    </font>
    <font>
      <sz val="12"/>
      <color theme="1"/>
      <name val="Aptos Narrow"/>
      <family val="2"/>
      <scheme val="minor"/>
    </font>
    <font>
      <u/>
      <sz val="10"/>
      <color theme="1"/>
      <name val="Aptos Narrow"/>
      <family val="2"/>
      <scheme val="minor"/>
    </font>
    <font>
      <u/>
      <sz val="12"/>
      <color theme="1"/>
      <name val="Aptos Narrow"/>
      <family val="2"/>
      <scheme val="minor"/>
    </font>
    <font>
      <i/>
      <u/>
      <sz val="10"/>
      <color theme="1"/>
      <name val="Aptos Narrow"/>
      <family val="2"/>
      <scheme val="minor"/>
    </font>
    <font>
      <i/>
      <u/>
      <sz val="12"/>
      <color theme="1"/>
      <name val="Aptos Narrow"/>
      <family val="2"/>
      <scheme val="minor"/>
    </font>
    <font>
      <b/>
      <sz val="12"/>
      <color rgb="FF000000"/>
      <name val="Calibri"/>
    </font>
    <font>
      <sz val="12"/>
      <color rgb="FF000000"/>
      <name val="Calibri"/>
    </font>
    <font>
      <b/>
      <sz val="18"/>
      <color theme="1"/>
      <name val="Roboto"/>
    </font>
    <font>
      <sz val="10"/>
      <color theme="1"/>
      <name val="Arial"/>
    </font>
    <font>
      <b/>
      <sz val="14"/>
      <color theme="1"/>
      <name val="Aptos Narrow"/>
      <scheme val="minor"/>
    </font>
    <font>
      <b/>
      <sz val="12"/>
      <color theme="1"/>
      <name val="Aptos Narrow"/>
      <scheme val="minor"/>
    </font>
    <font>
      <u/>
      <sz val="12"/>
      <color theme="1"/>
      <name val="Aptos Narrow"/>
      <scheme val="minor"/>
    </font>
    <font>
      <sz val="14"/>
      <color theme="1"/>
      <name val="Aptos Narrow"/>
      <scheme val="minor"/>
    </font>
    <font>
      <sz val="10"/>
      <color theme="1"/>
      <name val="Aptos Narrow"/>
      <scheme val="minor"/>
    </font>
    <font>
      <b/>
      <sz val="10"/>
      <color theme="1"/>
      <name val="Arial"/>
    </font>
    <font>
      <sz val="10"/>
      <name val="Arial"/>
    </font>
    <font>
      <u/>
      <sz val="10"/>
      <color theme="1"/>
      <name val="Aptos Narrow"/>
      <scheme val="minor"/>
    </font>
    <font>
      <b/>
      <sz val="10"/>
      <color theme="1"/>
      <name val="Aptos Narrow"/>
      <scheme val="minor"/>
    </font>
    <font>
      <sz val="12"/>
      <color rgb="FF000000"/>
      <name val="Roboto"/>
    </font>
    <font>
      <b/>
      <sz val="18"/>
      <color rgb="FF000000"/>
      <name val="Roboto"/>
    </font>
    <font>
      <sz val="12"/>
      <color theme="1"/>
      <name val="Aptos Narrow"/>
      <scheme val="minor"/>
    </font>
  </fonts>
  <fills count="2">
    <fill>
      <patternFill patternType="none"/>
    </fill>
    <fill>
      <patternFill patternType="gray125"/>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right style="thick">
        <color rgb="FF000000"/>
      </right>
      <top/>
      <bottom/>
      <diagonal/>
    </border>
    <border>
      <left/>
      <right style="thick">
        <color rgb="FF000000"/>
      </right>
      <top style="thick">
        <color rgb="FF000000"/>
      </top>
      <bottom/>
      <diagonal/>
    </border>
    <border>
      <left/>
      <right style="thick">
        <color rgb="FF000000"/>
      </right>
      <top/>
      <bottom style="thick">
        <color rgb="FF000000"/>
      </bottom>
      <diagonal/>
    </border>
  </borders>
  <cellStyleXfs count="1">
    <xf numFmtId="0" fontId="0" fillId="0" borderId="0"/>
  </cellStyleXfs>
  <cellXfs count="88">
    <xf numFmtId="0" fontId="0" fillId="0" borderId="0" xfId="0"/>
    <xf numFmtId="0" fontId="1" fillId="0" borderId="1" xfId="0" applyFont="1" applyBorder="1"/>
    <xf numFmtId="0" fontId="0" fillId="0" borderId="0" xfId="0" applyAlignment="1">
      <alignment horizontal="left"/>
    </xf>
    <xf numFmtId="0" fontId="0" fillId="0" borderId="0" xfId="0" pivotButton="1"/>
    <xf numFmtId="0" fontId="0" fillId="0" borderId="0" xfId="0" applyAlignment="1">
      <alignment horizontal="right"/>
    </xf>
    <xf numFmtId="0" fontId="2" fillId="0" borderId="5" xfId="0" applyFont="1" applyBorder="1" applyAlignment="1">
      <alignment horizontal="center"/>
    </xf>
    <xf numFmtId="0" fontId="2" fillId="0" borderId="6" xfId="0" applyFont="1" applyBorder="1"/>
    <xf numFmtId="0" fontId="2" fillId="0" borderId="7" xfId="0" applyFont="1" applyBorder="1"/>
    <xf numFmtId="0" fontId="2" fillId="0" borderId="3" xfId="0" applyFont="1" applyBorder="1" applyAlignment="1">
      <alignment horizontal="center"/>
    </xf>
    <xf numFmtId="0" fontId="2" fillId="0" borderId="1" xfId="0" applyFont="1" applyBorder="1"/>
    <xf numFmtId="0" fontId="2" fillId="0" borderId="2" xfId="0" applyFont="1" applyBorder="1"/>
    <xf numFmtId="0" fontId="3" fillId="0" borderId="3" xfId="0" applyFont="1" applyBorder="1"/>
    <xf numFmtId="0" fontId="2" fillId="0" borderId="1" xfId="0" applyFont="1" applyBorder="1" applyAlignment="1">
      <alignment horizontal="right"/>
    </xf>
    <xf numFmtId="164" fontId="2" fillId="0" borderId="1" xfId="0" applyNumberFormat="1" applyFont="1" applyBorder="1" applyAlignment="1">
      <alignment horizontal="right"/>
    </xf>
    <xf numFmtId="0" fontId="2" fillId="0" borderId="2" xfId="0" applyFont="1" applyBorder="1" applyAlignment="1">
      <alignment horizontal="right"/>
    </xf>
    <xf numFmtId="0" fontId="2" fillId="0" borderId="3" xfId="0" applyFont="1" applyBorder="1"/>
    <xf numFmtId="165" fontId="2" fillId="0" borderId="1" xfId="0" applyNumberFormat="1" applyFont="1" applyBorder="1" applyAlignment="1">
      <alignment horizontal="right"/>
    </xf>
    <xf numFmtId="0" fontId="2" fillId="0" borderId="4" xfId="0" applyFont="1" applyBorder="1"/>
    <xf numFmtId="0" fontId="2" fillId="0" borderId="0" xfId="0" applyFont="1"/>
    <xf numFmtId="0" fontId="3" fillId="0" borderId="4" xfId="0" applyFont="1" applyBorder="1"/>
    <xf numFmtId="0" fontId="2" fillId="0" borderId="8" xfId="0" applyFont="1" applyBorder="1"/>
    <xf numFmtId="0" fontId="2" fillId="0" borderId="10" xfId="0" applyFont="1" applyBorder="1"/>
    <xf numFmtId="0" fontId="2" fillId="0" borderId="9" xfId="0" applyFont="1" applyBorder="1"/>
    <xf numFmtId="0" fontId="2" fillId="0" borderId="11" xfId="0" applyFont="1" applyBorder="1"/>
    <xf numFmtId="0" fontId="2" fillId="0" borderId="5" xfId="0" applyFont="1" applyBorder="1"/>
    <xf numFmtId="0" fontId="3" fillId="0" borderId="1" xfId="0" applyFont="1" applyBorder="1"/>
    <xf numFmtId="20" fontId="2" fillId="0" borderId="1" xfId="0" applyNumberFormat="1" applyFont="1" applyBorder="1" applyAlignment="1">
      <alignment horizontal="right"/>
    </xf>
    <xf numFmtId="0" fontId="4" fillId="0" borderId="1" xfId="0" applyFont="1" applyBorder="1"/>
    <xf numFmtId="0" fontId="2" fillId="0" borderId="1" xfId="0" quotePrefix="1" applyFont="1" applyBorder="1"/>
    <xf numFmtId="16" fontId="2" fillId="0" borderId="1" xfId="0" applyNumberFormat="1" applyFont="1" applyBorder="1" applyAlignment="1">
      <alignment horizontal="right"/>
    </xf>
    <xf numFmtId="166" fontId="2" fillId="0" borderId="1" xfId="0" applyNumberFormat="1" applyFont="1" applyBorder="1" applyAlignment="1">
      <alignment horizontal="right"/>
    </xf>
    <xf numFmtId="9" fontId="2" fillId="0" borderId="1" xfId="0" applyNumberFormat="1" applyFont="1" applyBorder="1" applyAlignment="1">
      <alignment horizontal="right"/>
    </xf>
    <xf numFmtId="0" fontId="5" fillId="0" borderId="0" xfId="0" applyFont="1"/>
    <xf numFmtId="0" fontId="6" fillId="0" borderId="0" xfId="0" applyFont="1"/>
    <xf numFmtId="0" fontId="7" fillId="0" borderId="0" xfId="0" applyFont="1"/>
    <xf numFmtId="0" fontId="8" fillId="0" borderId="0" xfId="0" applyFont="1"/>
    <xf numFmtId="0" fontId="8" fillId="0" borderId="0" xfId="0" applyFont="1" applyAlignment="1">
      <alignment horizontal="right"/>
    </xf>
    <xf numFmtId="0" fontId="7" fillId="0" borderId="0" xfId="0" applyFont="1" applyAlignment="1">
      <alignment horizontal="right"/>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1" fillId="0" borderId="1" xfId="0" applyFont="1" applyBorder="1"/>
    <xf numFmtId="0" fontId="1" fillId="0" borderId="0" xfId="0" applyFont="1" applyAlignment="1">
      <alignment horizontal="center" vertical="center"/>
    </xf>
    <xf numFmtId="0" fontId="16" fillId="0" borderId="0" xfId="0" applyFont="1" applyAlignment="1">
      <alignment horizontal="center"/>
    </xf>
    <xf numFmtId="0" fontId="17" fillId="0" borderId="0" xfId="0" applyFont="1"/>
    <xf numFmtId="4" fontId="17" fillId="0" borderId="0" xfId="0" applyNumberFormat="1" applyFont="1"/>
    <xf numFmtId="0" fontId="17" fillId="0" borderId="0" xfId="0" applyFont="1" applyAlignment="1">
      <alignment horizontal="center"/>
    </xf>
    <xf numFmtId="4" fontId="17" fillId="0" borderId="0" xfId="0" applyNumberFormat="1" applyFont="1" applyAlignment="1">
      <alignment horizontal="right"/>
    </xf>
    <xf numFmtId="3" fontId="17" fillId="0" borderId="0" xfId="0" applyNumberFormat="1" applyFont="1" applyAlignment="1">
      <alignment horizontal="right"/>
    </xf>
    <xf numFmtId="0" fontId="17" fillId="0" borderId="0" xfId="0" applyFont="1" applyAlignment="1">
      <alignment horizontal="right"/>
    </xf>
    <xf numFmtId="0" fontId="18" fillId="0" borderId="0" xfId="0" applyFont="1" applyAlignment="1">
      <alignment vertical="center"/>
    </xf>
    <xf numFmtId="0" fontId="19" fillId="0" borderId="0" xfId="0" applyFont="1" applyAlignment="1">
      <alignment vertical="center"/>
    </xf>
    <xf numFmtId="0" fontId="19" fillId="0" borderId="0" xfId="0" applyFont="1"/>
    <xf numFmtId="0" fontId="16" fillId="0" borderId="0" xfId="0" applyFont="1"/>
    <xf numFmtId="0" fontId="20" fillId="0" borderId="0" xfId="0" applyFont="1" applyAlignment="1">
      <alignment horizontal="center"/>
    </xf>
    <xf numFmtId="0" fontId="21" fillId="0" borderId="0" xfId="0" applyFont="1" applyAlignment="1">
      <alignment horizontal="center"/>
    </xf>
    <xf numFmtId="0" fontId="22" fillId="0" borderId="1" xfId="0" applyFont="1" applyBorder="1" applyAlignment="1">
      <alignment horizontal="center"/>
    </xf>
    <xf numFmtId="0" fontId="23" fillId="0" borderId="1" xfId="0" applyFont="1" applyBorder="1" applyAlignment="1">
      <alignment horizontal="center"/>
    </xf>
    <xf numFmtId="0" fontId="24" fillId="0" borderId="0" xfId="0" applyFont="1" applyAlignment="1">
      <alignment horizontal="center"/>
    </xf>
    <xf numFmtId="167" fontId="24" fillId="0" borderId="1" xfId="0" applyNumberFormat="1" applyFont="1" applyBorder="1" applyAlignment="1">
      <alignment horizontal="center"/>
    </xf>
    <xf numFmtId="0" fontId="25" fillId="0" borderId="0" xfId="0" applyFont="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28" fillId="0" borderId="0" xfId="0" applyFont="1" applyAlignment="1">
      <alignment horizontal="center"/>
    </xf>
    <xf numFmtId="0" fontId="24" fillId="0" borderId="0" xfId="0" applyFont="1" applyAlignment="1">
      <alignment horizontal="center" vertical="center"/>
    </xf>
    <xf numFmtId="0" fontId="29" fillId="0" borderId="0" xfId="0" applyFont="1" applyAlignment="1">
      <alignment horizontal="left" vertical="center"/>
    </xf>
    <xf numFmtId="0" fontId="30" fillId="0" borderId="0" xfId="0" applyFont="1" applyAlignment="1">
      <alignment horizontal="left" vertical="center"/>
    </xf>
    <xf numFmtId="0" fontId="24" fillId="0" borderId="0" xfId="0" applyFont="1"/>
    <xf numFmtId="0" fontId="22" fillId="0" borderId="0" xfId="0" applyFont="1" applyAlignment="1">
      <alignment horizontal="center"/>
    </xf>
    <xf numFmtId="0" fontId="27" fillId="0" borderId="0" xfId="0" applyFont="1"/>
    <xf numFmtId="0" fontId="27" fillId="0" borderId="0" xfId="0" applyFont="1" applyAlignment="1">
      <alignment horizontal="center"/>
    </xf>
    <xf numFmtId="0" fontId="31" fillId="0" borderId="0" xfId="0" applyFont="1" applyAlignment="1">
      <alignment horizontal="center"/>
    </xf>
    <xf numFmtId="0" fontId="20" fillId="0" borderId="0" xfId="0" applyFont="1"/>
    <xf numFmtId="1" fontId="24" fillId="0" borderId="1" xfId="0" applyNumberFormat="1" applyFont="1" applyBorder="1" applyAlignment="1">
      <alignment horizontal="center"/>
    </xf>
    <xf numFmtId="0" fontId="1" fillId="0" borderId="0" xfId="0" applyFont="1" applyAlignment="1">
      <alignment vertical="center"/>
    </xf>
    <xf numFmtId="0" fontId="0" fillId="0" borderId="0" xfId="0"/>
    <xf numFmtId="0" fontId="27" fillId="0" borderId="13" xfId="0" applyFont="1" applyBorder="1" applyAlignment="1">
      <alignment horizontal="left" vertical="center"/>
    </xf>
    <xf numFmtId="0" fontId="26" fillId="0" borderId="12" xfId="0" applyFont="1" applyBorder="1"/>
    <xf numFmtId="0" fontId="27" fillId="0" borderId="12" xfId="0" applyFont="1" applyBorder="1" applyAlignment="1">
      <alignment horizontal="left" vertical="center"/>
    </xf>
    <xf numFmtId="0" fontId="26" fillId="0" borderId="14" xfId="0" applyFont="1" applyBorder="1"/>
    <xf numFmtId="2" fontId="0" fillId="0" borderId="0" xfId="0" applyNumberFormat="1"/>
    <xf numFmtId="2" fontId="2" fillId="0" borderId="6" xfId="0" applyNumberFormat="1" applyFont="1" applyBorder="1"/>
    <xf numFmtId="2" fontId="2" fillId="0" borderId="1" xfId="0" applyNumberFormat="1" applyFont="1" applyBorder="1" applyAlignment="1">
      <alignment horizontal="right"/>
    </xf>
    <xf numFmtId="2" fontId="2" fillId="0" borderId="1" xfId="0" applyNumberFormat="1" applyFont="1" applyBorder="1"/>
  </cellXfs>
  <cellStyles count="1">
    <cellStyle name="Normal" xfId="0" builtinId="0"/>
  </cellStyles>
  <dxfs count="58">
    <dxf>
      <font>
        <b/>
        <i val="0"/>
        <strike val="0"/>
        <condense val="0"/>
        <extend val="0"/>
        <outline val="0"/>
        <shadow val="0"/>
        <u val="none"/>
        <vertAlign val="baseline"/>
        <sz val="12"/>
        <color theme="0"/>
        <name val="Times New Roman"/>
        <family val="1"/>
        <scheme val="none"/>
      </font>
      <numFmt numFmtId="2" formatCode="0.00"/>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Calibri"/>
        <scheme val="none"/>
      </font>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4" formatCode="#,##0.0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4"/>
        <color theme="1"/>
        <name val="Aptos Narrow"/>
        <scheme val="minor"/>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ertAlign val="baseline"/>
        <sz val="12"/>
        <color theme="1"/>
        <name val="Aptos Narrow"/>
        <scheme val="minor"/>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0"/>
        <name val="Roboto"/>
        <scheme val="none"/>
      </font>
      <alignment horizontal="right" vertical="bottom" textRotation="0" wrapText="0" indent="0" justifyLastLine="0" shrinkToFit="0" readingOrder="0"/>
    </dxf>
    <dxf>
      <font>
        <b val="0"/>
        <i val="0"/>
        <strike val="0"/>
        <condense val="0"/>
        <extend val="0"/>
        <outline val="0"/>
        <shadow val="0"/>
        <u val="none"/>
        <vertAlign val="baseline"/>
        <sz val="12"/>
        <color theme="0"/>
        <name val="Roboto"/>
        <scheme val="none"/>
      </font>
      <alignment horizontal="right" vertical="bottom" textRotation="0" wrapText="0" indent="0" justifyLastLine="0" shrinkToFit="0" readingOrder="0"/>
    </dxf>
    <dxf>
      <font>
        <b val="0"/>
        <i val="0"/>
        <strike val="0"/>
        <condense val="0"/>
        <extend val="0"/>
        <outline val="0"/>
        <shadow val="0"/>
        <u val="none"/>
        <vertAlign val="baseline"/>
        <sz val="12"/>
        <color theme="0"/>
        <name val="Roboto"/>
        <scheme val="none"/>
      </font>
    </dxf>
    <dxf>
      <font>
        <b val="0"/>
        <i val="0"/>
        <strike val="0"/>
        <condense val="0"/>
        <extend val="0"/>
        <outline val="0"/>
        <shadow val="0"/>
        <u val="none"/>
        <vertAlign val="baseline"/>
        <sz val="12"/>
        <color theme="0"/>
        <name val="Roboto"/>
        <scheme val="none"/>
      </font>
    </dxf>
    <dxf>
      <font>
        <strike val="0"/>
        <outline val="0"/>
        <shadow val="0"/>
        <u val="none"/>
        <vertAlign val="baseline"/>
        <color theme="0"/>
        <name val="Roboto"/>
        <scheme val="none"/>
      </font>
    </dxf>
    <dxf>
      <font>
        <b/>
        <i val="0"/>
        <strike val="0"/>
        <condense val="0"/>
        <extend val="0"/>
        <outline val="0"/>
        <shadow val="0"/>
        <u val="none"/>
        <vertAlign val="baseline"/>
        <sz val="12"/>
        <color theme="0"/>
        <name val="Roboto"/>
        <scheme val="none"/>
      </font>
    </dxf>
    <dxf>
      <alignment horizontal="right"/>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numFmt numFmtId="164" formatCode="dd/mm/yy"/>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righ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0"/>
        <color theme="0"/>
        <name val="Times New Roman"/>
        <family val="1"/>
        <scheme val="none"/>
      </font>
      <border diagonalUp="0" diagonalDown="0" outline="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2"/>
        <color theme="0"/>
        <name val="Times New Roman"/>
        <family val="1"/>
        <scheme val="none"/>
      </font>
      <alignment horizontal="center" vertical="bottom" textRotation="0" wrapText="0" indent="0" justifyLastLine="0" shrinkToFit="0" readingOrder="0"/>
      <border diagonalUp="0" diagonalDown="0" outline="0">
        <left/>
        <right style="thin">
          <color rgb="FF000000"/>
        </right>
        <top style="thin">
          <color rgb="FF000000"/>
        </top>
        <bottom style="thin">
          <color rgb="FF000000"/>
        </bottom>
      </border>
    </dxf>
    <dxf>
      <border outline="0">
        <left style="thin">
          <color rgb="FF000000"/>
        </left>
        <right style="thin">
          <color rgb="FF000000"/>
        </right>
        <top style="thin">
          <color rgb="FF000000"/>
        </top>
      </border>
    </dxf>
    <dxf>
      <font>
        <b/>
        <i val="0"/>
        <strike val="0"/>
        <condense val="0"/>
        <extend val="0"/>
        <outline val="0"/>
        <shadow val="0"/>
        <u val="none"/>
        <vertAlign val="baseline"/>
        <sz val="12"/>
        <color theme="0"/>
        <name val="Times New Roman"/>
        <family val="1"/>
        <scheme val="none"/>
      </font>
    </dxf>
    <dxf>
      <border outline="0">
        <bottom style="thin">
          <color rgb="FF000000"/>
        </bottom>
      </border>
    </dxf>
    <dxf>
      <font>
        <b/>
        <i val="0"/>
        <strike val="0"/>
        <condense val="0"/>
        <extend val="0"/>
        <outline val="0"/>
        <shadow val="0"/>
        <u val="none"/>
        <vertAlign val="baseline"/>
        <sz val="12"/>
        <color theme="0"/>
        <name val="Times New Roman"/>
        <family val="1"/>
        <scheme val="none"/>
      </font>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[Est ^0 Prob.xlsx]VISUALIZACIONES!TablaDinámica4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72047244094489"/>
          <c:y val="0.28643299795858851"/>
          <c:w val="0.55491360454943128"/>
          <c:h val="0.62968613298337706"/>
        </c:manualLayout>
      </c:layout>
      <c:barChart>
        <c:barDir val="bar"/>
        <c:grouping val="clustered"/>
        <c:varyColors val="0"/>
        <c:ser>
          <c:idx val="0"/>
          <c:order val="0"/>
          <c:tx>
            <c:strRef>
              <c:f>VISUALIZACIONES!$C$3</c:f>
              <c:strCache>
                <c:ptCount val="1"/>
                <c:pt idx="0">
                  <c:v>Total</c:v>
                </c:pt>
              </c:strCache>
            </c:strRef>
          </c:tx>
          <c:spPr>
            <a:solidFill>
              <a:schemeClr val="accent1"/>
            </a:solidFill>
            <a:ln>
              <a:noFill/>
            </a:ln>
            <a:effectLst/>
          </c:spPr>
          <c:invertIfNegative val="0"/>
          <c:cat>
            <c:strRef>
              <c:f>VISUALIZACIONES!$B$4:$B$19</c:f>
              <c:strCache>
                <c:ptCount val="15"/>
                <c:pt idx="0">
                  <c:v>(en blanco)</c:v>
                </c:pt>
                <c:pt idx="1">
                  <c:v>UR</c:v>
                </c:pt>
                <c:pt idx="2">
                  <c:v>NC-17</c:v>
                </c:pt>
                <c:pt idx="3">
                  <c:v>TV-Y7-FV</c:v>
                </c:pt>
                <c:pt idx="4">
                  <c:v>G</c:v>
                </c:pt>
                <c:pt idx="5">
                  <c:v>NR</c:v>
                </c:pt>
                <c:pt idx="6">
                  <c:v>TV-G</c:v>
                </c:pt>
                <c:pt idx="7">
                  <c:v>PG</c:v>
                </c:pt>
                <c:pt idx="8">
                  <c:v>TV-Y</c:v>
                </c:pt>
                <c:pt idx="9">
                  <c:v>TV-Y7</c:v>
                </c:pt>
                <c:pt idx="10">
                  <c:v>PG-13</c:v>
                </c:pt>
                <c:pt idx="11">
                  <c:v>R</c:v>
                </c:pt>
                <c:pt idx="12">
                  <c:v>TV-PG</c:v>
                </c:pt>
                <c:pt idx="13">
                  <c:v>TV-14</c:v>
                </c:pt>
                <c:pt idx="14">
                  <c:v>TV-MA</c:v>
                </c:pt>
              </c:strCache>
            </c:strRef>
          </c:cat>
          <c:val>
            <c:numRef>
              <c:f>VISUALIZACIONES!$C$4:$C$19</c:f>
              <c:numCache>
                <c:formatCode>General</c:formatCode>
                <c:ptCount val="15"/>
                <c:pt idx="1">
                  <c:v>3</c:v>
                </c:pt>
                <c:pt idx="2">
                  <c:v>3</c:v>
                </c:pt>
                <c:pt idx="3">
                  <c:v>6</c:v>
                </c:pt>
                <c:pt idx="4">
                  <c:v>41</c:v>
                </c:pt>
                <c:pt idx="5">
                  <c:v>80</c:v>
                </c:pt>
                <c:pt idx="6">
                  <c:v>220</c:v>
                </c:pt>
                <c:pt idx="7">
                  <c:v>287</c:v>
                </c:pt>
                <c:pt idx="8">
                  <c:v>307</c:v>
                </c:pt>
                <c:pt idx="9">
                  <c:v>334</c:v>
                </c:pt>
                <c:pt idx="10">
                  <c:v>490</c:v>
                </c:pt>
                <c:pt idx="11">
                  <c:v>799</c:v>
                </c:pt>
                <c:pt idx="12">
                  <c:v>863</c:v>
                </c:pt>
                <c:pt idx="13">
                  <c:v>2160</c:v>
                </c:pt>
                <c:pt idx="14">
                  <c:v>3207</c:v>
                </c:pt>
              </c:numCache>
            </c:numRef>
          </c:val>
          <c:extLst>
            <c:ext xmlns:c16="http://schemas.microsoft.com/office/drawing/2014/chart" uri="{C3380CC4-5D6E-409C-BE32-E72D297353CC}">
              <c16:uniqueId val="{00000000-9E4A-4844-9BF6-53E4EE247FC6}"/>
            </c:ext>
          </c:extLst>
        </c:ser>
        <c:dLbls>
          <c:showLegendKey val="0"/>
          <c:showVal val="0"/>
          <c:showCatName val="0"/>
          <c:showSerName val="0"/>
          <c:showPercent val="0"/>
          <c:showBubbleSize val="0"/>
        </c:dLbls>
        <c:gapWidth val="182"/>
        <c:axId val="1229216063"/>
        <c:axId val="1152798783"/>
      </c:barChart>
      <c:catAx>
        <c:axId val="1229216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152798783"/>
        <c:crosses val="autoZero"/>
        <c:auto val="1"/>
        <c:lblAlgn val="ctr"/>
        <c:lblOffset val="100"/>
        <c:noMultiLvlLbl val="0"/>
      </c:catAx>
      <c:valAx>
        <c:axId val="1152798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229216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[Est ^0 Prob.xlsx]VISUALIZACIONES!TablaDinámica1</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CR"/>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R"/>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VISUALIZACIONES!$K$3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34E3-47C0-AFF5-CE83E1AA67B5}"/>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34E3-47C0-AFF5-CE83E1AA67B5}"/>
              </c:ext>
            </c:extLst>
          </c:dPt>
          <c:cat>
            <c:strRef>
              <c:f>VISUALIZACIONES!$J$4:$J$6</c:f>
              <c:strCache>
                <c:ptCount val="2"/>
                <c:pt idx="0">
                  <c:v>TV Show</c:v>
                </c:pt>
                <c:pt idx="1">
                  <c:v>Movie</c:v>
                </c:pt>
              </c:strCache>
            </c:strRef>
          </c:cat>
          <c:val>
            <c:numRef>
              <c:f>VISUALIZACIONES!$K$4:$K$6</c:f>
              <c:numCache>
                <c:formatCode>General</c:formatCode>
                <c:ptCount val="2"/>
                <c:pt idx="0">
                  <c:v>2676</c:v>
                </c:pt>
                <c:pt idx="1">
                  <c:v>6131</c:v>
                </c:pt>
              </c:numCache>
            </c:numRef>
          </c:val>
          <c:extLst>
            <c:ext xmlns:c16="http://schemas.microsoft.com/office/drawing/2014/chart" uri="{C3380CC4-5D6E-409C-BE32-E72D297353CC}">
              <c16:uniqueId val="{00000000-ED84-40F7-8E24-E3B7A3989F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barChart>
        <c:barDir val="col"/>
        <c:grouping val="clustered"/>
        <c:varyColors val="0"/>
        <c:ser>
          <c:idx val="0"/>
          <c:order val="0"/>
          <c:tx>
            <c:strRef>
              <c:f>'HISTOGRAMAS Y POLÍGONOS'!$C$6</c:f>
              <c:strCache>
                <c:ptCount val="1"/>
                <c:pt idx="0">
                  <c:v>Title</c:v>
                </c:pt>
              </c:strCache>
            </c:strRef>
          </c:tx>
          <c:spPr>
            <a:solidFill>
              <a:schemeClr val="accent1"/>
            </a:solidFill>
            <a:ln>
              <a:noFill/>
            </a:ln>
            <a:effectLst/>
          </c:spPr>
          <c:invertIfNegative val="0"/>
          <c:cat>
            <c:strRef>
              <c:f>'HISTOGRAMAS Y POLÍGONOS'!$B$7:$B$17</c:f>
              <c:strCache>
                <c:ptCount val="11"/>
                <c:pt idx="0">
                  <c:v>1925-1934</c:v>
                </c:pt>
                <c:pt idx="1">
                  <c:v>1935-1944</c:v>
                </c:pt>
                <c:pt idx="2">
                  <c:v>1945-1954</c:v>
                </c:pt>
                <c:pt idx="3">
                  <c:v>1955-1964</c:v>
                </c:pt>
                <c:pt idx="4">
                  <c:v>1965-1974</c:v>
                </c:pt>
                <c:pt idx="5">
                  <c:v>1975-1984</c:v>
                </c:pt>
                <c:pt idx="6">
                  <c:v>1985-1994</c:v>
                </c:pt>
                <c:pt idx="7">
                  <c:v>1995-2004</c:v>
                </c:pt>
                <c:pt idx="8">
                  <c:v>2005-2014</c:v>
                </c:pt>
                <c:pt idx="9">
                  <c:v>2015-2024</c:v>
                </c:pt>
                <c:pt idx="10">
                  <c:v>Total</c:v>
                </c:pt>
              </c:strCache>
            </c:strRef>
          </c:cat>
          <c:val>
            <c:numRef>
              <c:f>'HISTOGRAMAS Y POLÍGONOS'!$C$7:$C$17</c:f>
              <c:numCache>
                <c:formatCode>General</c:formatCode>
                <c:ptCount val="11"/>
                <c:pt idx="0">
                  <c:v>1</c:v>
                </c:pt>
                <c:pt idx="1">
                  <c:v>8</c:v>
                </c:pt>
                <c:pt idx="2">
                  <c:v>9</c:v>
                </c:pt>
                <c:pt idx="3">
                  <c:v>21</c:v>
                </c:pt>
                <c:pt idx="4">
                  <c:v>42</c:v>
                </c:pt>
                <c:pt idx="5">
                  <c:v>105</c:v>
                </c:pt>
                <c:pt idx="6">
                  <c:v>177</c:v>
                </c:pt>
                <c:pt idx="7">
                  <c:v>420</c:v>
                </c:pt>
                <c:pt idx="8">
                  <c:v>1808</c:v>
                </c:pt>
                <c:pt idx="9">
                  <c:v>6216</c:v>
                </c:pt>
                <c:pt idx="10">
                  <c:v>8807</c:v>
                </c:pt>
              </c:numCache>
            </c:numRef>
          </c:val>
          <c:extLst>
            <c:ext xmlns:c16="http://schemas.microsoft.com/office/drawing/2014/chart" uri="{C3380CC4-5D6E-409C-BE32-E72D297353CC}">
              <c16:uniqueId val="{00000000-3734-4705-B903-DAD4140A857B}"/>
            </c:ext>
          </c:extLst>
        </c:ser>
        <c:dLbls>
          <c:showLegendKey val="0"/>
          <c:showVal val="0"/>
          <c:showCatName val="0"/>
          <c:showSerName val="0"/>
          <c:showPercent val="0"/>
          <c:showBubbleSize val="0"/>
        </c:dLbls>
        <c:gapWidth val="219"/>
        <c:overlap val="-27"/>
        <c:axId val="1565814992"/>
        <c:axId val="1700802960"/>
      </c:barChart>
      <c:catAx>
        <c:axId val="156581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700802960"/>
        <c:crosses val="autoZero"/>
        <c:auto val="1"/>
        <c:lblAlgn val="ctr"/>
        <c:lblOffset val="100"/>
        <c:noMultiLvlLbl val="0"/>
      </c:catAx>
      <c:valAx>
        <c:axId val="17008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56581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lineChart>
        <c:grouping val="standard"/>
        <c:varyColors val="0"/>
        <c:ser>
          <c:idx val="0"/>
          <c:order val="0"/>
          <c:tx>
            <c:strRef>
              <c:f>'HISTOGRAMAS Y POLÍGONOS'!$C$6</c:f>
              <c:strCache>
                <c:ptCount val="1"/>
                <c:pt idx="0">
                  <c:v>Title</c:v>
                </c:pt>
              </c:strCache>
            </c:strRef>
          </c:tx>
          <c:spPr>
            <a:ln w="28575" cap="rnd">
              <a:solidFill>
                <a:schemeClr val="accent1"/>
              </a:solidFill>
              <a:round/>
            </a:ln>
            <a:effectLst/>
          </c:spPr>
          <c:marker>
            <c:symbol val="none"/>
          </c:marker>
          <c:cat>
            <c:strRef>
              <c:f>'HISTOGRAMAS Y POLÍGONOS'!$B$7:$B$17</c:f>
              <c:strCache>
                <c:ptCount val="11"/>
                <c:pt idx="0">
                  <c:v>1925-1934</c:v>
                </c:pt>
                <c:pt idx="1">
                  <c:v>1935-1944</c:v>
                </c:pt>
                <c:pt idx="2">
                  <c:v>1945-1954</c:v>
                </c:pt>
                <c:pt idx="3">
                  <c:v>1955-1964</c:v>
                </c:pt>
                <c:pt idx="4">
                  <c:v>1965-1974</c:v>
                </c:pt>
                <c:pt idx="5">
                  <c:v>1975-1984</c:v>
                </c:pt>
                <c:pt idx="6">
                  <c:v>1985-1994</c:v>
                </c:pt>
                <c:pt idx="7">
                  <c:v>1995-2004</c:v>
                </c:pt>
                <c:pt idx="8">
                  <c:v>2005-2014</c:v>
                </c:pt>
                <c:pt idx="9">
                  <c:v>2015-2024</c:v>
                </c:pt>
                <c:pt idx="10">
                  <c:v>Total</c:v>
                </c:pt>
              </c:strCache>
            </c:strRef>
          </c:cat>
          <c:val>
            <c:numRef>
              <c:f>'HISTOGRAMAS Y POLÍGONOS'!$C$7:$C$17</c:f>
              <c:numCache>
                <c:formatCode>General</c:formatCode>
                <c:ptCount val="11"/>
                <c:pt idx="0">
                  <c:v>1</c:v>
                </c:pt>
                <c:pt idx="1">
                  <c:v>8</c:v>
                </c:pt>
                <c:pt idx="2">
                  <c:v>9</c:v>
                </c:pt>
                <c:pt idx="3">
                  <c:v>21</c:v>
                </c:pt>
                <c:pt idx="4">
                  <c:v>42</c:v>
                </c:pt>
                <c:pt idx="5">
                  <c:v>105</c:v>
                </c:pt>
                <c:pt idx="6">
                  <c:v>177</c:v>
                </c:pt>
                <c:pt idx="7">
                  <c:v>420</c:v>
                </c:pt>
                <c:pt idx="8">
                  <c:v>1808</c:v>
                </c:pt>
                <c:pt idx="9">
                  <c:v>6216</c:v>
                </c:pt>
                <c:pt idx="10">
                  <c:v>8807</c:v>
                </c:pt>
              </c:numCache>
            </c:numRef>
          </c:val>
          <c:smooth val="0"/>
          <c:extLst>
            <c:ext xmlns:c16="http://schemas.microsoft.com/office/drawing/2014/chart" uri="{C3380CC4-5D6E-409C-BE32-E72D297353CC}">
              <c16:uniqueId val="{00000000-9CF8-48E8-94B7-8ABDB49022A4}"/>
            </c:ext>
          </c:extLst>
        </c:ser>
        <c:dLbls>
          <c:showLegendKey val="0"/>
          <c:showVal val="0"/>
          <c:showCatName val="0"/>
          <c:showSerName val="0"/>
          <c:showPercent val="0"/>
          <c:showBubbleSize val="0"/>
        </c:dLbls>
        <c:smooth val="0"/>
        <c:axId val="1565791952"/>
        <c:axId val="1700781632"/>
      </c:lineChart>
      <c:catAx>
        <c:axId val="156579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700781632"/>
        <c:crosses val="autoZero"/>
        <c:auto val="1"/>
        <c:lblAlgn val="ctr"/>
        <c:lblOffset val="100"/>
        <c:noMultiLvlLbl val="0"/>
      </c:catAx>
      <c:valAx>
        <c:axId val="170078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56579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Campo: </a:t>
            </a:r>
            <a:r>
              <a:rPr lang="en-US">
                <a:solidFill>
                  <a:srgbClr val="DD5A13"/>
                </a:solidFill>
              </a:rPr>
              <a:t>Puntaje de felicidad</a:t>
            </a:r>
            <a:r>
              <a:rPr lang="en-US"/>
              <a:t> y campo: </a:t>
            </a:r>
            <a:r>
              <a:rPr lang="en-US">
                <a:solidFill>
                  <a:srgbClr val="DD5A13"/>
                </a:solidFill>
              </a:rPr>
              <a:t>Esperanza de vida</a:t>
            </a:r>
            <a:r>
              <a:rPr lang="en-US"/>
              <a:t> parece estar muy correlacionado.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scatterChart>
        <c:scatterStyle val="lineMarker"/>
        <c:varyColors val="0"/>
        <c:ser>
          <c:idx val="0"/>
          <c:order val="0"/>
          <c:tx>
            <c:strRef>
              <c:f>'GRÁFICOS DE DISPERSIÓN E INTRO'!$I$3</c:f>
              <c:strCache>
                <c:ptCount val="1"/>
                <c:pt idx="0">
                  <c:v>Esperanza de vida</c:v>
                </c:pt>
              </c:strCache>
            </c:strRef>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'GRÁFICOS DE DISPERSIÓN E INTRO'!$E$4:$E$152</c:f>
              <c:numCache>
                <c:formatCode>#,##0.00</c:formatCode>
                <c:ptCount val="149"/>
                <c:pt idx="0">
                  <c:v>7.8419999999999996</c:v>
                </c:pt>
                <c:pt idx="1">
                  <c:v>7.62</c:v>
                </c:pt>
                <c:pt idx="2">
                  <c:v>7.5709999999999997</c:v>
                </c:pt>
                <c:pt idx="3">
                  <c:v>7.5540000000000003</c:v>
                </c:pt>
                <c:pt idx="4">
                  <c:v>7.4640000000000004</c:v>
                </c:pt>
                <c:pt idx="5">
                  <c:v>7.3920000000000003</c:v>
                </c:pt>
                <c:pt idx="6">
                  <c:v>7.3630000000000004</c:v>
                </c:pt>
                <c:pt idx="7">
                  <c:v>7.3239999999999998</c:v>
                </c:pt>
                <c:pt idx="8">
                  <c:v>7.2770000000000001</c:v>
                </c:pt>
                <c:pt idx="9">
                  <c:v>7.2679999999999998</c:v>
                </c:pt>
                <c:pt idx="10">
                  <c:v>7.1829999999999998</c:v>
                </c:pt>
                <c:pt idx="11">
                  <c:v>7.157</c:v>
                </c:pt>
                <c:pt idx="12">
                  <c:v>7.1550000000000002</c:v>
                </c:pt>
                <c:pt idx="13">
                  <c:v>7.1029999999999998</c:v>
                </c:pt>
                <c:pt idx="14">
                  <c:v>7.085</c:v>
                </c:pt>
                <c:pt idx="15">
                  <c:v>7.069</c:v>
                </c:pt>
                <c:pt idx="16">
                  <c:v>7.0640000000000001</c:v>
                </c:pt>
                <c:pt idx="17">
                  <c:v>6.9649999999999999</c:v>
                </c:pt>
                <c:pt idx="18">
                  <c:v>6.9509999999999996</c:v>
                </c:pt>
                <c:pt idx="19">
                  <c:v>6.8339999999999996</c:v>
                </c:pt>
                <c:pt idx="20">
                  <c:v>6.69</c:v>
                </c:pt>
                <c:pt idx="21">
                  <c:v>6.6470000000000002</c:v>
                </c:pt>
                <c:pt idx="22">
                  <c:v>6.6020000000000003</c:v>
                </c:pt>
                <c:pt idx="23">
                  <c:v>6.5839999999999996</c:v>
                </c:pt>
                <c:pt idx="24">
                  <c:v>6.5609999999999999</c:v>
                </c:pt>
                <c:pt idx="25">
                  <c:v>6.4939999999999998</c:v>
                </c:pt>
                <c:pt idx="26">
                  <c:v>6.4909999999999997</c:v>
                </c:pt>
                <c:pt idx="27">
                  <c:v>6.4829999999999997</c:v>
                </c:pt>
                <c:pt idx="28">
                  <c:v>6.4610000000000003</c:v>
                </c:pt>
                <c:pt idx="29">
                  <c:v>6.4349999999999996</c:v>
                </c:pt>
                <c:pt idx="30">
                  <c:v>6.431</c:v>
                </c:pt>
                <c:pt idx="31">
                  <c:v>6.3769999999999998</c:v>
                </c:pt>
                <c:pt idx="32">
                  <c:v>6.3719999999999999</c:v>
                </c:pt>
                <c:pt idx="33">
                  <c:v>6.3310000000000004</c:v>
                </c:pt>
                <c:pt idx="34">
                  <c:v>6.33</c:v>
                </c:pt>
                <c:pt idx="35">
                  <c:v>6.3170000000000002</c:v>
                </c:pt>
                <c:pt idx="36">
                  <c:v>6.3090000000000002</c:v>
                </c:pt>
                <c:pt idx="37">
                  <c:v>6.2549999999999999</c:v>
                </c:pt>
                <c:pt idx="38">
                  <c:v>6.2229999999999999</c:v>
                </c:pt>
                <c:pt idx="39">
                  <c:v>6.1890000000000001</c:v>
                </c:pt>
                <c:pt idx="40">
                  <c:v>6.18</c:v>
                </c:pt>
                <c:pt idx="41">
                  <c:v>6.1790000000000003</c:v>
                </c:pt>
                <c:pt idx="42">
                  <c:v>6.1719999999999997</c:v>
                </c:pt>
                <c:pt idx="43">
                  <c:v>6.1660000000000004</c:v>
                </c:pt>
                <c:pt idx="44">
                  <c:v>6.1520000000000001</c:v>
                </c:pt>
                <c:pt idx="45">
                  <c:v>6.14</c:v>
                </c:pt>
                <c:pt idx="46">
                  <c:v>6.1059999999999999</c:v>
                </c:pt>
                <c:pt idx="47">
                  <c:v>6.0780000000000003</c:v>
                </c:pt>
                <c:pt idx="48">
                  <c:v>6.0609999999999999</c:v>
                </c:pt>
                <c:pt idx="49">
                  <c:v>6.0490000000000004</c:v>
                </c:pt>
                <c:pt idx="50">
                  <c:v>6.032</c:v>
                </c:pt>
                <c:pt idx="51">
                  <c:v>6.0119999999999996</c:v>
                </c:pt>
                <c:pt idx="52">
                  <c:v>5.992</c:v>
                </c:pt>
                <c:pt idx="53">
                  <c:v>5.9850000000000003</c:v>
                </c:pt>
                <c:pt idx="54">
                  <c:v>5.9720000000000004</c:v>
                </c:pt>
                <c:pt idx="55">
                  <c:v>5.94</c:v>
                </c:pt>
                <c:pt idx="56">
                  <c:v>5.9290000000000003</c:v>
                </c:pt>
                <c:pt idx="57">
                  <c:v>5.9290000000000003</c:v>
                </c:pt>
                <c:pt idx="58">
                  <c:v>5.9189999999999996</c:v>
                </c:pt>
                <c:pt idx="59">
                  <c:v>5.8819999999999997</c:v>
                </c:pt>
                <c:pt idx="60">
                  <c:v>5.88</c:v>
                </c:pt>
                <c:pt idx="61">
                  <c:v>5.8449999999999998</c:v>
                </c:pt>
                <c:pt idx="62">
                  <c:v>5.84</c:v>
                </c:pt>
                <c:pt idx="63">
                  <c:v>5.8129999999999997</c:v>
                </c:pt>
                <c:pt idx="64">
                  <c:v>5.766</c:v>
                </c:pt>
                <c:pt idx="65">
                  <c:v>5.7640000000000002</c:v>
                </c:pt>
                <c:pt idx="66">
                  <c:v>5.7439999999999998</c:v>
                </c:pt>
                <c:pt idx="67">
                  <c:v>5.7229999999999999</c:v>
                </c:pt>
                <c:pt idx="68">
                  <c:v>5.7160000000000002</c:v>
                </c:pt>
                <c:pt idx="69">
                  <c:v>5.6769999999999996</c:v>
                </c:pt>
                <c:pt idx="70">
                  <c:v>5.6529999999999996</c:v>
                </c:pt>
                <c:pt idx="71">
                  <c:v>5.5810000000000004</c:v>
                </c:pt>
                <c:pt idx="72">
                  <c:v>5.5449999999999999</c:v>
                </c:pt>
                <c:pt idx="73">
                  <c:v>5.5359999999999996</c:v>
                </c:pt>
                <c:pt idx="74">
                  <c:v>5.5339999999999998</c:v>
                </c:pt>
                <c:pt idx="75">
                  <c:v>5.4770000000000003</c:v>
                </c:pt>
                <c:pt idx="76">
                  <c:v>5.4770000000000003</c:v>
                </c:pt>
                <c:pt idx="77">
                  <c:v>5.4660000000000002</c:v>
                </c:pt>
                <c:pt idx="78">
                  <c:v>5.4109999999999996</c:v>
                </c:pt>
                <c:pt idx="79">
                  <c:v>5.41</c:v>
                </c:pt>
                <c:pt idx="80">
                  <c:v>5.3840000000000003</c:v>
                </c:pt>
                <c:pt idx="81">
                  <c:v>5.3449999999999998</c:v>
                </c:pt>
                <c:pt idx="82">
                  <c:v>5.3419999999999996</c:v>
                </c:pt>
                <c:pt idx="83">
                  <c:v>5.3390000000000004</c:v>
                </c:pt>
                <c:pt idx="84">
                  <c:v>5.306</c:v>
                </c:pt>
                <c:pt idx="85">
                  <c:v>5.2830000000000004</c:v>
                </c:pt>
                <c:pt idx="86">
                  <c:v>5.2690000000000001</c:v>
                </c:pt>
                <c:pt idx="87">
                  <c:v>5.266</c:v>
                </c:pt>
                <c:pt idx="88">
                  <c:v>5.1980000000000004</c:v>
                </c:pt>
                <c:pt idx="89">
                  <c:v>5.1710000000000003</c:v>
                </c:pt>
                <c:pt idx="90">
                  <c:v>5.1420000000000003</c:v>
                </c:pt>
                <c:pt idx="91">
                  <c:v>5.1319999999999997</c:v>
                </c:pt>
                <c:pt idx="92">
                  <c:v>5.117</c:v>
                </c:pt>
                <c:pt idx="93">
                  <c:v>5.101</c:v>
                </c:pt>
                <c:pt idx="94">
                  <c:v>5.0880000000000001</c:v>
                </c:pt>
                <c:pt idx="95">
                  <c:v>5.0739999999999998</c:v>
                </c:pt>
                <c:pt idx="96">
                  <c:v>5.0659999999999998</c:v>
                </c:pt>
                <c:pt idx="97">
                  <c:v>5.0510000000000002</c:v>
                </c:pt>
                <c:pt idx="98">
                  <c:v>5.0449999999999999</c:v>
                </c:pt>
                <c:pt idx="99">
                  <c:v>5.03</c:v>
                </c:pt>
                <c:pt idx="100">
                  <c:v>5.0250000000000004</c:v>
                </c:pt>
                <c:pt idx="101">
                  <c:v>4.984</c:v>
                </c:pt>
                <c:pt idx="102">
                  <c:v>4.9560000000000004</c:v>
                </c:pt>
                <c:pt idx="103">
                  <c:v>4.9480000000000004</c:v>
                </c:pt>
                <c:pt idx="104">
                  <c:v>4.9340000000000002</c:v>
                </c:pt>
                <c:pt idx="105">
                  <c:v>4.9180000000000001</c:v>
                </c:pt>
                <c:pt idx="106">
                  <c:v>4.8920000000000003</c:v>
                </c:pt>
                <c:pt idx="107">
                  <c:v>4.891</c:v>
                </c:pt>
                <c:pt idx="108">
                  <c:v>4.8869999999999996</c:v>
                </c:pt>
                <c:pt idx="109">
                  <c:v>4.875</c:v>
                </c:pt>
                <c:pt idx="110">
                  <c:v>4.8540000000000001</c:v>
                </c:pt>
                <c:pt idx="111">
                  <c:v>4.8520000000000003</c:v>
                </c:pt>
                <c:pt idx="112">
                  <c:v>4.8339999999999996</c:v>
                </c:pt>
                <c:pt idx="113">
                  <c:v>4.83</c:v>
                </c:pt>
                <c:pt idx="114">
                  <c:v>4.7939999999999996</c:v>
                </c:pt>
                <c:pt idx="115">
                  <c:v>4.7590000000000003</c:v>
                </c:pt>
                <c:pt idx="116">
                  <c:v>4.7229999999999999</c:v>
                </c:pt>
                <c:pt idx="117">
                  <c:v>4.7210000000000001</c:v>
                </c:pt>
                <c:pt idx="118">
                  <c:v>4.6360000000000001</c:v>
                </c:pt>
                <c:pt idx="119">
                  <c:v>4.625</c:v>
                </c:pt>
                <c:pt idx="120">
                  <c:v>4.6070000000000002</c:v>
                </c:pt>
                <c:pt idx="121">
                  <c:v>4.5960000000000001</c:v>
                </c:pt>
                <c:pt idx="122">
                  <c:v>4.5839999999999996</c:v>
                </c:pt>
                <c:pt idx="123">
                  <c:v>4.5739999999999998</c:v>
                </c:pt>
                <c:pt idx="124">
                  <c:v>4.5170000000000003</c:v>
                </c:pt>
                <c:pt idx="125">
                  <c:v>4.4260000000000002</c:v>
                </c:pt>
                <c:pt idx="126">
                  <c:v>4.3949999999999996</c:v>
                </c:pt>
                <c:pt idx="127">
                  <c:v>4.3550000000000004</c:v>
                </c:pt>
                <c:pt idx="128">
                  <c:v>4.3250000000000002</c:v>
                </c:pt>
                <c:pt idx="129">
                  <c:v>4.3079999999999998</c:v>
                </c:pt>
                <c:pt idx="130">
                  <c:v>4.2889999999999997</c:v>
                </c:pt>
                <c:pt idx="131">
                  <c:v>4.2830000000000004</c:v>
                </c:pt>
                <c:pt idx="132">
                  <c:v>4.2750000000000004</c:v>
                </c:pt>
                <c:pt idx="133">
                  <c:v>4.2270000000000003</c:v>
                </c:pt>
                <c:pt idx="134">
                  <c:v>4.2080000000000002</c:v>
                </c:pt>
                <c:pt idx="135">
                  <c:v>4.1070000000000002</c:v>
                </c:pt>
                <c:pt idx="136">
                  <c:v>4.0730000000000004</c:v>
                </c:pt>
                <c:pt idx="137">
                  <c:v>3.8490000000000002</c:v>
                </c:pt>
                <c:pt idx="138">
                  <c:v>3.819</c:v>
                </c:pt>
                <c:pt idx="139">
                  <c:v>3.7749999999999999</c:v>
                </c:pt>
                <c:pt idx="140">
                  <c:v>3.6579999999999999</c:v>
                </c:pt>
                <c:pt idx="141">
                  <c:v>3.6230000000000002</c:v>
                </c:pt>
                <c:pt idx="142">
                  <c:v>3.6150000000000002</c:v>
                </c:pt>
                <c:pt idx="143">
                  <c:v>3.6</c:v>
                </c:pt>
                <c:pt idx="144">
                  <c:v>3.512</c:v>
                </c:pt>
                <c:pt idx="145">
                  <c:v>3.4670000000000001</c:v>
                </c:pt>
                <c:pt idx="146">
                  <c:v>3.415</c:v>
                </c:pt>
                <c:pt idx="147">
                  <c:v>3.145</c:v>
                </c:pt>
                <c:pt idx="148">
                  <c:v>2.5230000000000001</c:v>
                </c:pt>
              </c:numCache>
            </c:numRef>
          </c:xVal>
          <c:yVal>
            <c:numRef>
              <c:f>'GRÁFICOS DE DISPERSIÓN E INTRO'!$I$4:$I$152</c:f>
              <c:numCache>
                <c:formatCode>General</c:formatCode>
                <c:ptCount val="149"/>
                <c:pt idx="0">
                  <c:v>72</c:v>
                </c:pt>
                <c:pt idx="1">
                  <c:v>72.7</c:v>
                </c:pt>
                <c:pt idx="2">
                  <c:v>74.400000000000006</c:v>
                </c:pt>
                <c:pt idx="3">
                  <c:v>73</c:v>
                </c:pt>
                <c:pt idx="4">
                  <c:v>72.400000000000006</c:v>
                </c:pt>
                <c:pt idx="5">
                  <c:v>73.3</c:v>
                </c:pt>
                <c:pt idx="6">
                  <c:v>72.7</c:v>
                </c:pt>
                <c:pt idx="7">
                  <c:v>72.599999999999994</c:v>
                </c:pt>
                <c:pt idx="8">
                  <c:v>73.400000000000006</c:v>
                </c:pt>
                <c:pt idx="9">
                  <c:v>73.3</c:v>
                </c:pt>
                <c:pt idx="10">
                  <c:v>73.900000000000006</c:v>
                </c:pt>
                <c:pt idx="11" formatCode="#,##0">
                  <c:v>73.503</c:v>
                </c:pt>
                <c:pt idx="12">
                  <c:v>72.5</c:v>
                </c:pt>
                <c:pt idx="13">
                  <c:v>73.8</c:v>
                </c:pt>
                <c:pt idx="14">
                  <c:v>72.400000000000006</c:v>
                </c:pt>
                <c:pt idx="15">
                  <c:v>71.400000000000006</c:v>
                </c:pt>
                <c:pt idx="16">
                  <c:v>72.5</c:v>
                </c:pt>
                <c:pt idx="17" formatCode="#,##0">
                  <c:v>70.807000000000002</c:v>
                </c:pt>
                <c:pt idx="18">
                  <c:v>68.2</c:v>
                </c:pt>
                <c:pt idx="19" formatCode="#,##0">
                  <c:v>72.198999999999998</c:v>
                </c:pt>
                <c:pt idx="20">
                  <c:v>74</c:v>
                </c:pt>
                <c:pt idx="21" formatCode="#,##0">
                  <c:v>69.495000000000005</c:v>
                </c:pt>
                <c:pt idx="22">
                  <c:v>72.2</c:v>
                </c:pt>
                <c:pt idx="23">
                  <c:v>69.599999999999994</c:v>
                </c:pt>
                <c:pt idx="24" formatCode="#,##0">
                  <c:v>67.332999999999998</c:v>
                </c:pt>
                <c:pt idx="25" formatCode="#,##0">
                  <c:v>66.602999999999994</c:v>
                </c:pt>
                <c:pt idx="26">
                  <c:v>74.7</c:v>
                </c:pt>
                <c:pt idx="27">
                  <c:v>73.8</c:v>
                </c:pt>
                <c:pt idx="28">
                  <c:v>71.400000000000006</c:v>
                </c:pt>
                <c:pt idx="29" formatCode="#,##0">
                  <c:v>64.957999999999998</c:v>
                </c:pt>
                <c:pt idx="30">
                  <c:v>69.099999999999994</c:v>
                </c:pt>
                <c:pt idx="31" formatCode="#,##0">
                  <c:v>76.953000000000003</c:v>
                </c:pt>
                <c:pt idx="32" formatCode="#,##0">
                  <c:v>63.813000000000002</c:v>
                </c:pt>
                <c:pt idx="33" formatCode="#,##0">
                  <c:v>69.200999999999993</c:v>
                </c:pt>
                <c:pt idx="34" formatCode="#,##0">
                  <c:v>66.600999999999999</c:v>
                </c:pt>
                <c:pt idx="35" formatCode="#,##0">
                  <c:v>68.596999999999994</c:v>
                </c:pt>
                <c:pt idx="36">
                  <c:v>67.5</c:v>
                </c:pt>
                <c:pt idx="37" formatCode="#,##0">
                  <c:v>67.906000000000006</c:v>
                </c:pt>
                <c:pt idx="38" formatCode="#,##0">
                  <c:v>73.897999999999996</c:v>
                </c:pt>
                <c:pt idx="39">
                  <c:v>68.8</c:v>
                </c:pt>
                <c:pt idx="40" formatCode="#,##0">
                  <c:v>69.652000000000001</c:v>
                </c:pt>
                <c:pt idx="41" formatCode="#,##0">
                  <c:v>65.254999999999995</c:v>
                </c:pt>
                <c:pt idx="42">
                  <c:v>70</c:v>
                </c:pt>
                <c:pt idx="43" formatCode="#,##0">
                  <c:v>69.701999999999998</c:v>
                </c:pt>
                <c:pt idx="44">
                  <c:v>65.2</c:v>
                </c:pt>
                <c:pt idx="45" formatCode="#,##0">
                  <c:v>67.355000000000004</c:v>
                </c:pt>
                <c:pt idx="46">
                  <c:v>66.900000000000006</c:v>
                </c:pt>
                <c:pt idx="47">
                  <c:v>68.599999999999994</c:v>
                </c:pt>
                <c:pt idx="48" formatCode="#,##0">
                  <c:v>66.402000000000001</c:v>
                </c:pt>
                <c:pt idx="49" formatCode="#,##0">
                  <c:v>66.700999999999993</c:v>
                </c:pt>
                <c:pt idx="50">
                  <c:v>67.099999999999994</c:v>
                </c:pt>
                <c:pt idx="51" formatCode="#,##0">
                  <c:v>68.001000000000005</c:v>
                </c:pt>
                <c:pt idx="52">
                  <c:v>68</c:v>
                </c:pt>
                <c:pt idx="53" formatCode="#,##0">
                  <c:v>67.400999999999996</c:v>
                </c:pt>
                <c:pt idx="54" formatCode="#,##0">
                  <c:v>67.656999999999996</c:v>
                </c:pt>
                <c:pt idx="55">
                  <c:v>75.099999999999994</c:v>
                </c:pt>
                <c:pt idx="56">
                  <c:v>69</c:v>
                </c:pt>
                <c:pt idx="57">
                  <c:v>72.599999999999994</c:v>
                </c:pt>
                <c:pt idx="58">
                  <c:v>67.3</c:v>
                </c:pt>
                <c:pt idx="59" formatCode="#,##0">
                  <c:v>70.799000000000007</c:v>
                </c:pt>
                <c:pt idx="60">
                  <c:v>62</c:v>
                </c:pt>
                <c:pt idx="61">
                  <c:v>73.900000000000006</c:v>
                </c:pt>
                <c:pt idx="62">
                  <c:v>68.25</c:v>
                </c:pt>
                <c:pt idx="63" formatCode="#,##0">
                  <c:v>68.097999999999999</c:v>
                </c:pt>
                <c:pt idx="64" formatCode="#,##0">
                  <c:v>65.698999999999998</c:v>
                </c:pt>
                <c:pt idx="65">
                  <c:v>68.8</c:v>
                </c:pt>
                <c:pt idx="66" formatCode="#,##0">
                  <c:v>64.400999999999996</c:v>
                </c:pt>
                <c:pt idx="67">
                  <c:v>72.599999999999994</c:v>
                </c:pt>
                <c:pt idx="68" formatCode="#,##0">
                  <c:v>63.901000000000003</c:v>
                </c:pt>
                <c:pt idx="69">
                  <c:v>62.5</c:v>
                </c:pt>
                <c:pt idx="70">
                  <c:v>65.900000000000006</c:v>
                </c:pt>
                <c:pt idx="71" formatCode="#,##0">
                  <c:v>68.698999999999998</c:v>
                </c:pt>
                <c:pt idx="72" formatCode="#,##0">
                  <c:v>66.102000000000004</c:v>
                </c:pt>
                <c:pt idx="73" formatCode="#,##0">
                  <c:v>73.897999999999996</c:v>
                </c:pt>
                <c:pt idx="74" formatCode="#,##0">
                  <c:v>66.253</c:v>
                </c:pt>
                <c:pt idx="75">
                  <c:v>64.703000000000003</c:v>
                </c:pt>
                <c:pt idx="76" formatCode="#,##0">
                  <c:v>76.819999999999993</c:v>
                </c:pt>
                <c:pt idx="77" formatCode="#,##0">
                  <c:v>64.281000000000006</c:v>
                </c:pt>
                <c:pt idx="78" formatCode="#,##0">
                  <c:v>68.034000000000006</c:v>
                </c:pt>
                <c:pt idx="79">
                  <c:v>62.3</c:v>
                </c:pt>
                <c:pt idx="80" formatCode="#,##0">
                  <c:v>67.102000000000004</c:v>
                </c:pt>
                <c:pt idx="81" formatCode="#,##0">
                  <c:v>62.235999999999997</c:v>
                </c:pt>
                <c:pt idx="82" formatCode="#,##0">
                  <c:v>58.220999999999997</c:v>
                </c:pt>
                <c:pt idx="83" formatCode="#,##0">
                  <c:v>69.593000000000004</c:v>
                </c:pt>
                <c:pt idx="84" formatCode="#,##0">
                  <c:v>50.113999999999997</c:v>
                </c:pt>
                <c:pt idx="85" formatCode="#,##0">
                  <c:v>67.055000000000007</c:v>
                </c:pt>
                <c:pt idx="86" formatCode="#,##0">
                  <c:v>64.233000000000004</c:v>
                </c:pt>
                <c:pt idx="87">
                  <c:v>67</c:v>
                </c:pt>
                <c:pt idx="88">
                  <c:v>70.599999999999994</c:v>
                </c:pt>
                <c:pt idx="89" formatCode="#,##0">
                  <c:v>65.656000000000006</c:v>
                </c:pt>
                <c:pt idx="90" formatCode="#,##0">
                  <c:v>53.515000000000001</c:v>
                </c:pt>
                <c:pt idx="91" formatCode="#,##0">
                  <c:v>59.802</c:v>
                </c:pt>
                <c:pt idx="92" formatCode="#,##0">
                  <c:v>68.998999999999995</c:v>
                </c:pt>
                <c:pt idx="93" formatCode="#,##0">
                  <c:v>65.474000000000004</c:v>
                </c:pt>
                <c:pt idx="94" formatCode="#,##0">
                  <c:v>57.585999999999999</c:v>
                </c:pt>
                <c:pt idx="95">
                  <c:v>53.78</c:v>
                </c:pt>
                <c:pt idx="96" formatCode="#,##0">
                  <c:v>62.408999999999999</c:v>
                </c:pt>
                <c:pt idx="97">
                  <c:v>55.16</c:v>
                </c:pt>
                <c:pt idx="98" formatCode="#,##0">
                  <c:v>54.713000000000001</c:v>
                </c:pt>
                <c:pt idx="99" formatCode="#,##0">
                  <c:v>58.968000000000004</c:v>
                </c:pt>
                <c:pt idx="100">
                  <c:v>64.8</c:v>
                </c:pt>
                <c:pt idx="101" formatCode="#,##0">
                  <c:v>55.008000000000003</c:v>
                </c:pt>
                <c:pt idx="102" formatCode="#,##0">
                  <c:v>56.904000000000003</c:v>
                </c:pt>
                <c:pt idx="103" formatCode="#,##0">
                  <c:v>67.198999999999998</c:v>
                </c:pt>
                <c:pt idx="104" formatCode="#,##0">
                  <c:v>58.709000000000003</c:v>
                </c:pt>
                <c:pt idx="105" formatCode="#,##0">
                  <c:v>66.207999999999998</c:v>
                </c:pt>
                <c:pt idx="106">
                  <c:v>66.7</c:v>
                </c:pt>
                <c:pt idx="107">
                  <c:v>64.3</c:v>
                </c:pt>
                <c:pt idx="108" formatCode="#,##0">
                  <c:v>66.004999999999995</c:v>
                </c:pt>
                <c:pt idx="109" formatCode="#,##0">
                  <c:v>64.902000000000001</c:v>
                </c:pt>
                <c:pt idx="110" formatCode="#,##0">
                  <c:v>60.582999999999998</c:v>
                </c:pt>
                <c:pt idx="111" formatCode="#,##0">
                  <c:v>59.962000000000003</c:v>
                </c:pt>
                <c:pt idx="112" formatCode="#,##0">
                  <c:v>54.151000000000003</c:v>
                </c:pt>
                <c:pt idx="113">
                  <c:v>62</c:v>
                </c:pt>
                <c:pt idx="114" formatCode="#,##0">
                  <c:v>54.706000000000003</c:v>
                </c:pt>
                <c:pt idx="115" formatCode="#,##0">
                  <c:v>50.101999999999997</c:v>
                </c:pt>
                <c:pt idx="116" formatCode="#,##0">
                  <c:v>51.969000000000001</c:v>
                </c:pt>
                <c:pt idx="117">
                  <c:v>66.3</c:v>
                </c:pt>
                <c:pt idx="118" formatCode="#,##0">
                  <c:v>56.100999999999999</c:v>
                </c:pt>
                <c:pt idx="119" formatCode="#,##0">
                  <c:v>56.497999999999998</c:v>
                </c:pt>
                <c:pt idx="120" formatCode="#,##0">
                  <c:v>60.704000000000001</c:v>
                </c:pt>
                <c:pt idx="121" formatCode="#,##0">
                  <c:v>67.200999999999993</c:v>
                </c:pt>
                <c:pt idx="122" formatCode="#,##0">
                  <c:v>67.355000000000004</c:v>
                </c:pt>
                <c:pt idx="123" formatCode="#,##0">
                  <c:v>56.798999999999999</c:v>
                </c:pt>
                <c:pt idx="124">
                  <c:v>62.25</c:v>
                </c:pt>
                <c:pt idx="125" formatCode="#,##0">
                  <c:v>59.302</c:v>
                </c:pt>
                <c:pt idx="126">
                  <c:v>67</c:v>
                </c:pt>
                <c:pt idx="127" formatCode="#,##0">
                  <c:v>48.478000000000002</c:v>
                </c:pt>
                <c:pt idx="128" formatCode="#,##0">
                  <c:v>67.299000000000007</c:v>
                </c:pt>
                <c:pt idx="129" formatCode="#,##0">
                  <c:v>50.832999999999998</c:v>
                </c:pt>
                <c:pt idx="130" formatCode="#,##0">
                  <c:v>57.348999999999997</c:v>
                </c:pt>
                <c:pt idx="131" formatCode="#,##0">
                  <c:v>61.997999999999998</c:v>
                </c:pt>
                <c:pt idx="132">
                  <c:v>59</c:v>
                </c:pt>
                <c:pt idx="133" formatCode="#,##0">
                  <c:v>57.161000000000001</c:v>
                </c:pt>
                <c:pt idx="134" formatCode="#,##0">
                  <c:v>59.305</c:v>
                </c:pt>
                <c:pt idx="135" formatCode="#,##0">
                  <c:v>54.914000000000001</c:v>
                </c:pt>
                <c:pt idx="136" formatCode="#,##0">
                  <c:v>55.808999999999997</c:v>
                </c:pt>
                <c:pt idx="137" formatCode="#,##0">
                  <c:v>51.651000000000003</c:v>
                </c:pt>
                <c:pt idx="138" formatCode="#,##0">
                  <c:v>60.633000000000003</c:v>
                </c:pt>
                <c:pt idx="139">
                  <c:v>53.4</c:v>
                </c:pt>
                <c:pt idx="140" formatCode="#,##0">
                  <c:v>57.122</c:v>
                </c:pt>
                <c:pt idx="141" formatCode="#,##0">
                  <c:v>57.999000000000002</c:v>
                </c:pt>
                <c:pt idx="142">
                  <c:v>55.7</c:v>
                </c:pt>
                <c:pt idx="143" formatCode="#,##0">
                  <c:v>57.948</c:v>
                </c:pt>
                <c:pt idx="144">
                  <c:v>48.7</c:v>
                </c:pt>
                <c:pt idx="145" formatCode="#,##0">
                  <c:v>59.268999999999998</c:v>
                </c:pt>
                <c:pt idx="146">
                  <c:v>61.4</c:v>
                </c:pt>
                <c:pt idx="147" formatCode="#,##0">
                  <c:v>56.201000000000001</c:v>
                </c:pt>
                <c:pt idx="148" formatCode="#,##0">
                  <c:v>52.493000000000002</c:v>
                </c:pt>
              </c:numCache>
            </c:numRef>
          </c:yVal>
          <c:smooth val="0"/>
          <c:extLst>
            <c:ext xmlns:c16="http://schemas.microsoft.com/office/drawing/2014/chart" uri="{C3380CC4-5D6E-409C-BE32-E72D297353CC}">
              <c16:uniqueId val="{00000000-7E5B-4C64-944E-9ECD4ECDAAAB}"/>
            </c:ext>
          </c:extLst>
        </c:ser>
        <c:dLbls>
          <c:showLegendKey val="0"/>
          <c:showVal val="0"/>
          <c:showCatName val="0"/>
          <c:showSerName val="0"/>
          <c:showPercent val="0"/>
          <c:showBubbleSize val="0"/>
        </c:dLbls>
        <c:axId val="1733137728"/>
        <c:axId val="1512606752"/>
      </c:scatterChart>
      <c:valAx>
        <c:axId val="1733137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Puntaje de felicidad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512606752"/>
        <c:crosses val="autoZero"/>
        <c:crossBetween val="midCat"/>
      </c:valAx>
      <c:valAx>
        <c:axId val="151260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Esperanza de vida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733137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Campo: </a:t>
            </a:r>
            <a:r>
              <a:rPr lang="en-US">
                <a:solidFill>
                  <a:srgbClr val="DD5A13"/>
                </a:solidFill>
              </a:rPr>
              <a:t>Puntaje de felicidad</a:t>
            </a:r>
            <a:r>
              <a:rPr lang="en-US"/>
              <a:t> y campo: </a:t>
            </a:r>
            <a:r>
              <a:rPr lang="en-US">
                <a:solidFill>
                  <a:srgbClr val="DD5A13"/>
                </a:solidFill>
              </a:rPr>
              <a:t>Apoyo Social</a:t>
            </a:r>
            <a:r>
              <a:rPr lang="en-US"/>
              <a:t> parece estar muy correlacionado.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scatterChart>
        <c:scatterStyle val="lineMarker"/>
        <c:varyColors val="0"/>
        <c:ser>
          <c:idx val="0"/>
          <c:order val="0"/>
          <c:tx>
            <c:strRef>
              <c:f>'GRÁFICOS DE DISPERSIÓN E INTRO'!$H$3</c:f>
              <c:strCache>
                <c:ptCount val="1"/>
                <c:pt idx="0">
                  <c:v>Apoyo Social</c:v>
                </c:pt>
              </c:strCache>
            </c:strRef>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'GRÁFICOS DE DISPERSIÓN E INTRO'!$E$4:$E$152</c:f>
              <c:numCache>
                <c:formatCode>#,##0.00</c:formatCode>
                <c:ptCount val="149"/>
                <c:pt idx="0">
                  <c:v>7.8419999999999996</c:v>
                </c:pt>
                <c:pt idx="1">
                  <c:v>7.62</c:v>
                </c:pt>
                <c:pt idx="2">
                  <c:v>7.5709999999999997</c:v>
                </c:pt>
                <c:pt idx="3">
                  <c:v>7.5540000000000003</c:v>
                </c:pt>
                <c:pt idx="4">
                  <c:v>7.4640000000000004</c:v>
                </c:pt>
                <c:pt idx="5">
                  <c:v>7.3920000000000003</c:v>
                </c:pt>
                <c:pt idx="6">
                  <c:v>7.3630000000000004</c:v>
                </c:pt>
                <c:pt idx="7">
                  <c:v>7.3239999999999998</c:v>
                </c:pt>
                <c:pt idx="8">
                  <c:v>7.2770000000000001</c:v>
                </c:pt>
                <c:pt idx="9">
                  <c:v>7.2679999999999998</c:v>
                </c:pt>
                <c:pt idx="10">
                  <c:v>7.1829999999999998</c:v>
                </c:pt>
                <c:pt idx="11">
                  <c:v>7.157</c:v>
                </c:pt>
                <c:pt idx="12">
                  <c:v>7.1550000000000002</c:v>
                </c:pt>
                <c:pt idx="13">
                  <c:v>7.1029999999999998</c:v>
                </c:pt>
                <c:pt idx="14">
                  <c:v>7.085</c:v>
                </c:pt>
                <c:pt idx="15">
                  <c:v>7.069</c:v>
                </c:pt>
                <c:pt idx="16">
                  <c:v>7.0640000000000001</c:v>
                </c:pt>
                <c:pt idx="17">
                  <c:v>6.9649999999999999</c:v>
                </c:pt>
                <c:pt idx="18">
                  <c:v>6.9509999999999996</c:v>
                </c:pt>
                <c:pt idx="19">
                  <c:v>6.8339999999999996</c:v>
                </c:pt>
                <c:pt idx="20">
                  <c:v>6.69</c:v>
                </c:pt>
                <c:pt idx="21">
                  <c:v>6.6470000000000002</c:v>
                </c:pt>
                <c:pt idx="22">
                  <c:v>6.6020000000000003</c:v>
                </c:pt>
                <c:pt idx="23">
                  <c:v>6.5839999999999996</c:v>
                </c:pt>
                <c:pt idx="24">
                  <c:v>6.5609999999999999</c:v>
                </c:pt>
                <c:pt idx="25">
                  <c:v>6.4939999999999998</c:v>
                </c:pt>
                <c:pt idx="26">
                  <c:v>6.4909999999999997</c:v>
                </c:pt>
                <c:pt idx="27">
                  <c:v>6.4829999999999997</c:v>
                </c:pt>
                <c:pt idx="28">
                  <c:v>6.4610000000000003</c:v>
                </c:pt>
                <c:pt idx="29">
                  <c:v>6.4349999999999996</c:v>
                </c:pt>
                <c:pt idx="30">
                  <c:v>6.431</c:v>
                </c:pt>
                <c:pt idx="31">
                  <c:v>6.3769999999999998</c:v>
                </c:pt>
                <c:pt idx="32">
                  <c:v>6.3719999999999999</c:v>
                </c:pt>
                <c:pt idx="33">
                  <c:v>6.3310000000000004</c:v>
                </c:pt>
                <c:pt idx="34">
                  <c:v>6.33</c:v>
                </c:pt>
                <c:pt idx="35">
                  <c:v>6.3170000000000002</c:v>
                </c:pt>
                <c:pt idx="36">
                  <c:v>6.3090000000000002</c:v>
                </c:pt>
                <c:pt idx="37">
                  <c:v>6.2549999999999999</c:v>
                </c:pt>
                <c:pt idx="38">
                  <c:v>6.2229999999999999</c:v>
                </c:pt>
                <c:pt idx="39">
                  <c:v>6.1890000000000001</c:v>
                </c:pt>
                <c:pt idx="40">
                  <c:v>6.18</c:v>
                </c:pt>
                <c:pt idx="41">
                  <c:v>6.1790000000000003</c:v>
                </c:pt>
                <c:pt idx="42">
                  <c:v>6.1719999999999997</c:v>
                </c:pt>
                <c:pt idx="43">
                  <c:v>6.1660000000000004</c:v>
                </c:pt>
                <c:pt idx="44">
                  <c:v>6.1520000000000001</c:v>
                </c:pt>
                <c:pt idx="45">
                  <c:v>6.14</c:v>
                </c:pt>
                <c:pt idx="46">
                  <c:v>6.1059999999999999</c:v>
                </c:pt>
                <c:pt idx="47">
                  <c:v>6.0780000000000003</c:v>
                </c:pt>
                <c:pt idx="48">
                  <c:v>6.0609999999999999</c:v>
                </c:pt>
                <c:pt idx="49">
                  <c:v>6.0490000000000004</c:v>
                </c:pt>
                <c:pt idx="50">
                  <c:v>6.032</c:v>
                </c:pt>
                <c:pt idx="51">
                  <c:v>6.0119999999999996</c:v>
                </c:pt>
                <c:pt idx="52">
                  <c:v>5.992</c:v>
                </c:pt>
                <c:pt idx="53">
                  <c:v>5.9850000000000003</c:v>
                </c:pt>
                <c:pt idx="54">
                  <c:v>5.9720000000000004</c:v>
                </c:pt>
                <c:pt idx="55">
                  <c:v>5.94</c:v>
                </c:pt>
                <c:pt idx="56">
                  <c:v>5.9290000000000003</c:v>
                </c:pt>
                <c:pt idx="57">
                  <c:v>5.9290000000000003</c:v>
                </c:pt>
                <c:pt idx="58">
                  <c:v>5.9189999999999996</c:v>
                </c:pt>
                <c:pt idx="59">
                  <c:v>5.8819999999999997</c:v>
                </c:pt>
                <c:pt idx="60">
                  <c:v>5.88</c:v>
                </c:pt>
                <c:pt idx="61">
                  <c:v>5.8449999999999998</c:v>
                </c:pt>
                <c:pt idx="62">
                  <c:v>5.84</c:v>
                </c:pt>
                <c:pt idx="63">
                  <c:v>5.8129999999999997</c:v>
                </c:pt>
                <c:pt idx="64">
                  <c:v>5.766</c:v>
                </c:pt>
                <c:pt idx="65">
                  <c:v>5.7640000000000002</c:v>
                </c:pt>
                <c:pt idx="66">
                  <c:v>5.7439999999999998</c:v>
                </c:pt>
                <c:pt idx="67">
                  <c:v>5.7229999999999999</c:v>
                </c:pt>
                <c:pt idx="68">
                  <c:v>5.7160000000000002</c:v>
                </c:pt>
                <c:pt idx="69">
                  <c:v>5.6769999999999996</c:v>
                </c:pt>
                <c:pt idx="70">
                  <c:v>5.6529999999999996</c:v>
                </c:pt>
                <c:pt idx="71">
                  <c:v>5.5810000000000004</c:v>
                </c:pt>
                <c:pt idx="72">
                  <c:v>5.5449999999999999</c:v>
                </c:pt>
                <c:pt idx="73">
                  <c:v>5.5359999999999996</c:v>
                </c:pt>
                <c:pt idx="74">
                  <c:v>5.5339999999999998</c:v>
                </c:pt>
                <c:pt idx="75">
                  <c:v>5.4770000000000003</c:v>
                </c:pt>
                <c:pt idx="76">
                  <c:v>5.4770000000000003</c:v>
                </c:pt>
                <c:pt idx="77">
                  <c:v>5.4660000000000002</c:v>
                </c:pt>
                <c:pt idx="78">
                  <c:v>5.4109999999999996</c:v>
                </c:pt>
                <c:pt idx="79">
                  <c:v>5.41</c:v>
                </c:pt>
                <c:pt idx="80">
                  <c:v>5.3840000000000003</c:v>
                </c:pt>
                <c:pt idx="81">
                  <c:v>5.3449999999999998</c:v>
                </c:pt>
                <c:pt idx="82">
                  <c:v>5.3419999999999996</c:v>
                </c:pt>
                <c:pt idx="83">
                  <c:v>5.3390000000000004</c:v>
                </c:pt>
                <c:pt idx="84">
                  <c:v>5.306</c:v>
                </c:pt>
                <c:pt idx="85">
                  <c:v>5.2830000000000004</c:v>
                </c:pt>
                <c:pt idx="86">
                  <c:v>5.2690000000000001</c:v>
                </c:pt>
                <c:pt idx="87">
                  <c:v>5.266</c:v>
                </c:pt>
                <c:pt idx="88">
                  <c:v>5.1980000000000004</c:v>
                </c:pt>
                <c:pt idx="89">
                  <c:v>5.1710000000000003</c:v>
                </c:pt>
                <c:pt idx="90">
                  <c:v>5.1420000000000003</c:v>
                </c:pt>
                <c:pt idx="91">
                  <c:v>5.1319999999999997</c:v>
                </c:pt>
                <c:pt idx="92">
                  <c:v>5.117</c:v>
                </c:pt>
                <c:pt idx="93">
                  <c:v>5.101</c:v>
                </c:pt>
                <c:pt idx="94">
                  <c:v>5.0880000000000001</c:v>
                </c:pt>
                <c:pt idx="95">
                  <c:v>5.0739999999999998</c:v>
                </c:pt>
                <c:pt idx="96">
                  <c:v>5.0659999999999998</c:v>
                </c:pt>
                <c:pt idx="97">
                  <c:v>5.0510000000000002</c:v>
                </c:pt>
                <c:pt idx="98">
                  <c:v>5.0449999999999999</c:v>
                </c:pt>
                <c:pt idx="99">
                  <c:v>5.03</c:v>
                </c:pt>
                <c:pt idx="100">
                  <c:v>5.0250000000000004</c:v>
                </c:pt>
                <c:pt idx="101">
                  <c:v>4.984</c:v>
                </c:pt>
                <c:pt idx="102">
                  <c:v>4.9560000000000004</c:v>
                </c:pt>
                <c:pt idx="103">
                  <c:v>4.9480000000000004</c:v>
                </c:pt>
                <c:pt idx="104">
                  <c:v>4.9340000000000002</c:v>
                </c:pt>
                <c:pt idx="105">
                  <c:v>4.9180000000000001</c:v>
                </c:pt>
                <c:pt idx="106">
                  <c:v>4.8920000000000003</c:v>
                </c:pt>
                <c:pt idx="107">
                  <c:v>4.891</c:v>
                </c:pt>
                <c:pt idx="108">
                  <c:v>4.8869999999999996</c:v>
                </c:pt>
                <c:pt idx="109">
                  <c:v>4.875</c:v>
                </c:pt>
                <c:pt idx="110">
                  <c:v>4.8540000000000001</c:v>
                </c:pt>
                <c:pt idx="111">
                  <c:v>4.8520000000000003</c:v>
                </c:pt>
                <c:pt idx="112">
                  <c:v>4.8339999999999996</c:v>
                </c:pt>
                <c:pt idx="113">
                  <c:v>4.83</c:v>
                </c:pt>
                <c:pt idx="114">
                  <c:v>4.7939999999999996</c:v>
                </c:pt>
                <c:pt idx="115">
                  <c:v>4.7590000000000003</c:v>
                </c:pt>
                <c:pt idx="116">
                  <c:v>4.7229999999999999</c:v>
                </c:pt>
                <c:pt idx="117">
                  <c:v>4.7210000000000001</c:v>
                </c:pt>
                <c:pt idx="118">
                  <c:v>4.6360000000000001</c:v>
                </c:pt>
                <c:pt idx="119">
                  <c:v>4.625</c:v>
                </c:pt>
                <c:pt idx="120">
                  <c:v>4.6070000000000002</c:v>
                </c:pt>
                <c:pt idx="121">
                  <c:v>4.5960000000000001</c:v>
                </c:pt>
                <c:pt idx="122">
                  <c:v>4.5839999999999996</c:v>
                </c:pt>
                <c:pt idx="123">
                  <c:v>4.5739999999999998</c:v>
                </c:pt>
                <c:pt idx="124">
                  <c:v>4.5170000000000003</c:v>
                </c:pt>
                <c:pt idx="125">
                  <c:v>4.4260000000000002</c:v>
                </c:pt>
                <c:pt idx="126">
                  <c:v>4.3949999999999996</c:v>
                </c:pt>
                <c:pt idx="127">
                  <c:v>4.3550000000000004</c:v>
                </c:pt>
                <c:pt idx="128">
                  <c:v>4.3250000000000002</c:v>
                </c:pt>
                <c:pt idx="129">
                  <c:v>4.3079999999999998</c:v>
                </c:pt>
                <c:pt idx="130">
                  <c:v>4.2889999999999997</c:v>
                </c:pt>
                <c:pt idx="131">
                  <c:v>4.2830000000000004</c:v>
                </c:pt>
                <c:pt idx="132">
                  <c:v>4.2750000000000004</c:v>
                </c:pt>
                <c:pt idx="133">
                  <c:v>4.2270000000000003</c:v>
                </c:pt>
                <c:pt idx="134">
                  <c:v>4.2080000000000002</c:v>
                </c:pt>
                <c:pt idx="135">
                  <c:v>4.1070000000000002</c:v>
                </c:pt>
                <c:pt idx="136">
                  <c:v>4.0730000000000004</c:v>
                </c:pt>
                <c:pt idx="137">
                  <c:v>3.8490000000000002</c:v>
                </c:pt>
                <c:pt idx="138">
                  <c:v>3.819</c:v>
                </c:pt>
                <c:pt idx="139">
                  <c:v>3.7749999999999999</c:v>
                </c:pt>
                <c:pt idx="140">
                  <c:v>3.6579999999999999</c:v>
                </c:pt>
                <c:pt idx="141">
                  <c:v>3.6230000000000002</c:v>
                </c:pt>
                <c:pt idx="142">
                  <c:v>3.6150000000000002</c:v>
                </c:pt>
                <c:pt idx="143">
                  <c:v>3.6</c:v>
                </c:pt>
                <c:pt idx="144">
                  <c:v>3.512</c:v>
                </c:pt>
                <c:pt idx="145">
                  <c:v>3.4670000000000001</c:v>
                </c:pt>
                <c:pt idx="146">
                  <c:v>3.415</c:v>
                </c:pt>
                <c:pt idx="147">
                  <c:v>3.145</c:v>
                </c:pt>
                <c:pt idx="148">
                  <c:v>2.5230000000000001</c:v>
                </c:pt>
              </c:numCache>
            </c:numRef>
          </c:xVal>
          <c:yVal>
            <c:numRef>
              <c:f>'GRÁFICOS DE DISPERSIÓN E INTRO'!$H$4:$H$152</c:f>
              <c:numCache>
                <c:formatCode>#,##0</c:formatCode>
                <c:ptCount val="149"/>
                <c:pt idx="0">
                  <c:v>0.95399999999999996</c:v>
                </c:pt>
                <c:pt idx="1">
                  <c:v>0.95399999999999996</c:v>
                </c:pt>
                <c:pt idx="2">
                  <c:v>0.94199999999999995</c:v>
                </c:pt>
                <c:pt idx="3">
                  <c:v>0.98299999999999998</c:v>
                </c:pt>
                <c:pt idx="4">
                  <c:v>0.94199999999999995</c:v>
                </c:pt>
                <c:pt idx="5">
                  <c:v>0.95399999999999996</c:v>
                </c:pt>
                <c:pt idx="6">
                  <c:v>0.93400000000000005</c:v>
                </c:pt>
                <c:pt idx="7">
                  <c:v>0.90800000000000003</c:v>
                </c:pt>
                <c:pt idx="8">
                  <c:v>0.94799999999999995</c:v>
                </c:pt>
                <c:pt idx="9">
                  <c:v>0.93400000000000005</c:v>
                </c:pt>
                <c:pt idx="10" formatCode="General">
                  <c:v>0.94</c:v>
                </c:pt>
                <c:pt idx="11">
                  <c:v>0.93899999999999995</c:v>
                </c:pt>
                <c:pt idx="12">
                  <c:v>0.90300000000000002</c:v>
                </c:pt>
                <c:pt idx="13">
                  <c:v>0.92600000000000005</c:v>
                </c:pt>
                <c:pt idx="14">
                  <c:v>0.94699999999999995</c:v>
                </c:pt>
                <c:pt idx="15">
                  <c:v>0.89100000000000001</c:v>
                </c:pt>
                <c:pt idx="16">
                  <c:v>0.93400000000000005</c:v>
                </c:pt>
                <c:pt idx="17">
                  <c:v>0.94699999999999995</c:v>
                </c:pt>
                <c:pt idx="18" formatCode="General">
                  <c:v>0.92</c:v>
                </c:pt>
                <c:pt idx="19">
                  <c:v>0.90600000000000003</c:v>
                </c:pt>
                <c:pt idx="20">
                  <c:v>0.94199999999999995</c:v>
                </c:pt>
                <c:pt idx="21">
                  <c:v>0.86199999999999999</c:v>
                </c:pt>
                <c:pt idx="22">
                  <c:v>0.93100000000000005</c:v>
                </c:pt>
                <c:pt idx="23">
                  <c:v>0.89800000000000002</c:v>
                </c:pt>
                <c:pt idx="24">
                  <c:v>0.84399999999999997</c:v>
                </c:pt>
                <c:pt idx="25">
                  <c:v>0.89100000000000001</c:v>
                </c:pt>
                <c:pt idx="26">
                  <c:v>0.93200000000000005</c:v>
                </c:pt>
                <c:pt idx="27" formatCode="General">
                  <c:v>0.88</c:v>
                </c:pt>
                <c:pt idx="28">
                  <c:v>0.94799999999999995</c:v>
                </c:pt>
                <c:pt idx="29">
                  <c:v>0.81299999999999994</c:v>
                </c:pt>
                <c:pt idx="30">
                  <c:v>0.92500000000000004</c:v>
                </c:pt>
                <c:pt idx="31">
                  <c:v>0.91500000000000004</c:v>
                </c:pt>
                <c:pt idx="32">
                  <c:v>0.82099999999999995</c:v>
                </c:pt>
                <c:pt idx="33">
                  <c:v>0.93600000000000005</c:v>
                </c:pt>
                <c:pt idx="34">
                  <c:v>0.88200000000000001</c:v>
                </c:pt>
                <c:pt idx="35">
                  <c:v>0.83099999999999996</c:v>
                </c:pt>
                <c:pt idx="36">
                  <c:v>0.877</c:v>
                </c:pt>
                <c:pt idx="37">
                  <c:v>0.93500000000000005</c:v>
                </c:pt>
                <c:pt idx="38">
                  <c:v>0.80200000000000005</c:v>
                </c:pt>
                <c:pt idx="39">
                  <c:v>0.94099999999999995</c:v>
                </c:pt>
                <c:pt idx="40">
                  <c:v>0.89600000000000002</c:v>
                </c:pt>
                <c:pt idx="41">
                  <c:v>0.91800000000000004</c:v>
                </c:pt>
                <c:pt idx="42">
                  <c:v>0.88200000000000001</c:v>
                </c:pt>
                <c:pt idx="43">
                  <c:v>0.89800000000000002</c:v>
                </c:pt>
                <c:pt idx="44">
                  <c:v>0.95199999999999996</c:v>
                </c:pt>
                <c:pt idx="45">
                  <c:v>0.83199999999999996</c:v>
                </c:pt>
                <c:pt idx="46">
                  <c:v>0.84299999999999997</c:v>
                </c:pt>
                <c:pt idx="47">
                  <c:v>0.873</c:v>
                </c:pt>
                <c:pt idx="48">
                  <c:v>0.76200000000000001</c:v>
                </c:pt>
                <c:pt idx="49">
                  <c:v>0.90500000000000003</c:v>
                </c:pt>
                <c:pt idx="50">
                  <c:v>0.92700000000000005</c:v>
                </c:pt>
                <c:pt idx="51">
                  <c:v>0.84699999999999998</c:v>
                </c:pt>
                <c:pt idx="52">
                  <c:v>0.94299999999999995</c:v>
                </c:pt>
                <c:pt idx="53">
                  <c:v>0.88800000000000001</c:v>
                </c:pt>
                <c:pt idx="54">
                  <c:v>0.86399999999999999</c:v>
                </c:pt>
                <c:pt idx="55">
                  <c:v>0.88400000000000001</c:v>
                </c:pt>
                <c:pt idx="56">
                  <c:v>0.89800000000000002</c:v>
                </c:pt>
                <c:pt idx="57">
                  <c:v>0.879</c:v>
                </c:pt>
                <c:pt idx="58">
                  <c:v>0.81200000000000006</c:v>
                </c:pt>
                <c:pt idx="59">
                  <c:v>0.92400000000000004</c:v>
                </c:pt>
                <c:pt idx="60" formatCode="General">
                  <c:v>0.83</c:v>
                </c:pt>
                <c:pt idx="61">
                  <c:v>0.79900000000000004</c:v>
                </c:pt>
                <c:pt idx="62">
                  <c:v>0.83199999999999996</c:v>
                </c:pt>
                <c:pt idx="63" formatCode="General">
                  <c:v>0.87</c:v>
                </c:pt>
                <c:pt idx="64">
                  <c:v>0.85699999999999998</c:v>
                </c:pt>
                <c:pt idx="65">
                  <c:v>0.82099999999999995</c:v>
                </c:pt>
                <c:pt idx="66">
                  <c:v>0.89300000000000002</c:v>
                </c:pt>
                <c:pt idx="67">
                  <c:v>0.82299999999999995</c:v>
                </c:pt>
                <c:pt idx="68" formatCode="General">
                  <c:v>0.81</c:v>
                </c:pt>
                <c:pt idx="69">
                  <c:v>0.93500000000000005</c:v>
                </c:pt>
                <c:pt idx="70">
                  <c:v>0.89300000000000002</c:v>
                </c:pt>
                <c:pt idx="71">
                  <c:v>0.85799999999999998</c:v>
                </c:pt>
                <c:pt idx="72">
                  <c:v>0.85299999999999998</c:v>
                </c:pt>
                <c:pt idx="73" formatCode="General">
                  <c:v>0.82</c:v>
                </c:pt>
                <c:pt idx="74" formatCode="General">
                  <c:v>0.91</c:v>
                </c:pt>
                <c:pt idx="75">
                  <c:v>0.90300000000000002</c:v>
                </c:pt>
                <c:pt idx="76">
                  <c:v>0.83599999999999997</c:v>
                </c:pt>
                <c:pt idx="77" formatCode="General">
                  <c:v>0.86</c:v>
                </c:pt>
                <c:pt idx="78" formatCode="General">
                  <c:v>0.85</c:v>
                </c:pt>
                <c:pt idx="79">
                  <c:v>0.82699999999999996</c:v>
                </c:pt>
                <c:pt idx="80">
                  <c:v>0.81699999999999995</c:v>
                </c:pt>
                <c:pt idx="81">
                  <c:v>0.81100000000000005</c:v>
                </c:pt>
                <c:pt idx="82">
                  <c:v>0.63600000000000001</c:v>
                </c:pt>
                <c:pt idx="83">
                  <c:v>0.81100000000000005</c:v>
                </c:pt>
                <c:pt idx="84">
                  <c:v>0.64400000000000002</c:v>
                </c:pt>
                <c:pt idx="85">
                  <c:v>0.79900000000000004</c:v>
                </c:pt>
                <c:pt idx="86">
                  <c:v>0.77400000000000002</c:v>
                </c:pt>
                <c:pt idx="87">
                  <c:v>0.93100000000000005</c:v>
                </c:pt>
                <c:pt idx="88">
                  <c:v>0.91300000000000003</c:v>
                </c:pt>
                <c:pt idx="89">
                  <c:v>0.83599999999999997</c:v>
                </c:pt>
                <c:pt idx="90" formatCode="General">
                  <c:v>0.71</c:v>
                </c:pt>
                <c:pt idx="91" formatCode="General">
                  <c:v>0.71</c:v>
                </c:pt>
                <c:pt idx="92">
                  <c:v>0.69699999999999995</c:v>
                </c:pt>
                <c:pt idx="93">
                  <c:v>0.80500000000000005</c:v>
                </c:pt>
                <c:pt idx="94">
                  <c:v>0.72699999999999998</c:v>
                </c:pt>
                <c:pt idx="95">
                  <c:v>0.64100000000000001</c:v>
                </c:pt>
                <c:pt idx="96">
                  <c:v>0.98299999999999998</c:v>
                </c:pt>
                <c:pt idx="97" formatCode="General">
                  <c:v>0.69</c:v>
                </c:pt>
                <c:pt idx="98">
                  <c:v>0.48899999999999999</c:v>
                </c:pt>
                <c:pt idx="99">
                  <c:v>0.72799999999999998</c:v>
                </c:pt>
                <c:pt idx="100">
                  <c:v>0.69299999999999995</c:v>
                </c:pt>
                <c:pt idx="101">
                  <c:v>0.63900000000000001</c:v>
                </c:pt>
                <c:pt idx="102" formatCode="General">
                  <c:v>0.86</c:v>
                </c:pt>
                <c:pt idx="103">
                  <c:v>0.82199999999999995</c:v>
                </c:pt>
                <c:pt idx="104">
                  <c:v>0.65100000000000002</c:v>
                </c:pt>
                <c:pt idx="105" formatCode="General">
                  <c:v>0.56000000000000005</c:v>
                </c:pt>
                <c:pt idx="106">
                  <c:v>0.86099999999999999</c:v>
                </c:pt>
                <c:pt idx="107">
                  <c:v>0.67100000000000004</c:v>
                </c:pt>
                <c:pt idx="108">
                  <c:v>0.80200000000000005</c:v>
                </c:pt>
                <c:pt idx="109">
                  <c:v>0.88800000000000001</c:v>
                </c:pt>
                <c:pt idx="110">
                  <c:v>0.746</c:v>
                </c:pt>
                <c:pt idx="111">
                  <c:v>0.77600000000000002</c:v>
                </c:pt>
                <c:pt idx="112">
                  <c:v>0.67200000000000004</c:v>
                </c:pt>
                <c:pt idx="113">
                  <c:v>0.76500000000000001</c:v>
                </c:pt>
                <c:pt idx="114">
                  <c:v>0.74399999999999999</c:v>
                </c:pt>
                <c:pt idx="115" formatCode="General">
                  <c:v>0.74</c:v>
                </c:pt>
                <c:pt idx="116">
                  <c:v>0.72399999999999998</c:v>
                </c:pt>
                <c:pt idx="117" formatCode="General">
                  <c:v>0.71</c:v>
                </c:pt>
                <c:pt idx="118">
                  <c:v>0.78100000000000003</c:v>
                </c:pt>
                <c:pt idx="119" formatCode="General">
                  <c:v>0.72</c:v>
                </c:pt>
                <c:pt idx="120">
                  <c:v>0.68799999999999994</c:v>
                </c:pt>
                <c:pt idx="121">
                  <c:v>0.69099999999999995</c:v>
                </c:pt>
                <c:pt idx="122">
                  <c:v>0.84799999999999998</c:v>
                </c:pt>
                <c:pt idx="123">
                  <c:v>0.81799999999999995</c:v>
                </c:pt>
                <c:pt idx="124">
                  <c:v>0.82599999999999996</c:v>
                </c:pt>
                <c:pt idx="125">
                  <c:v>0.77900000000000003</c:v>
                </c:pt>
                <c:pt idx="126">
                  <c:v>0.76700000000000002</c:v>
                </c:pt>
                <c:pt idx="127">
                  <c:v>0.61899999999999999</c:v>
                </c:pt>
                <c:pt idx="128">
                  <c:v>0.82699999999999996</c:v>
                </c:pt>
                <c:pt idx="129" formatCode="General">
                  <c:v>0.77</c:v>
                </c:pt>
                <c:pt idx="130">
                  <c:v>0.626</c:v>
                </c:pt>
                <c:pt idx="131" formatCode="General">
                  <c:v>0.75</c:v>
                </c:pt>
                <c:pt idx="132">
                  <c:v>0.76400000000000001</c:v>
                </c:pt>
                <c:pt idx="133">
                  <c:v>0.79500000000000004</c:v>
                </c:pt>
                <c:pt idx="134">
                  <c:v>0.68600000000000005</c:v>
                </c:pt>
                <c:pt idx="135">
                  <c:v>0.56899999999999995</c:v>
                </c:pt>
                <c:pt idx="136">
                  <c:v>0.70799999999999996</c:v>
                </c:pt>
                <c:pt idx="137" formatCode="General">
                  <c:v>0.63</c:v>
                </c:pt>
                <c:pt idx="138">
                  <c:v>0.60299999999999998</c:v>
                </c:pt>
                <c:pt idx="139" formatCode="General">
                  <c:v>0.49</c:v>
                </c:pt>
                <c:pt idx="140">
                  <c:v>0.83199999999999996</c:v>
                </c:pt>
                <c:pt idx="141">
                  <c:v>0.70199999999999996</c:v>
                </c:pt>
                <c:pt idx="142" formatCode="General">
                  <c:v>0.54</c:v>
                </c:pt>
                <c:pt idx="143">
                  <c:v>0.53700000000000003</c:v>
                </c:pt>
                <c:pt idx="144">
                  <c:v>0.78700000000000003</c:v>
                </c:pt>
                <c:pt idx="145">
                  <c:v>0.78400000000000003</c:v>
                </c:pt>
                <c:pt idx="146">
                  <c:v>0.55200000000000005</c:v>
                </c:pt>
                <c:pt idx="147" formatCode="General">
                  <c:v>0.75</c:v>
                </c:pt>
                <c:pt idx="148">
                  <c:v>0.46300000000000002</c:v>
                </c:pt>
              </c:numCache>
            </c:numRef>
          </c:yVal>
          <c:smooth val="0"/>
          <c:extLst>
            <c:ext xmlns:c16="http://schemas.microsoft.com/office/drawing/2014/chart" uri="{C3380CC4-5D6E-409C-BE32-E72D297353CC}">
              <c16:uniqueId val="{00000000-EFCF-4156-AABE-67F82E2947A4}"/>
            </c:ext>
          </c:extLst>
        </c:ser>
        <c:dLbls>
          <c:showLegendKey val="0"/>
          <c:showVal val="0"/>
          <c:showCatName val="0"/>
          <c:showSerName val="0"/>
          <c:showPercent val="0"/>
          <c:showBubbleSize val="0"/>
        </c:dLbls>
        <c:axId val="845775552"/>
        <c:axId val="1700807920"/>
      </c:scatterChart>
      <c:valAx>
        <c:axId val="845775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Puntaje de felicidad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700807920"/>
        <c:crosses val="autoZero"/>
        <c:crossBetween val="midCat"/>
      </c:valAx>
      <c:valAx>
        <c:axId val="1700807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Apoyo Social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845775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Parece que "Puntaje de felicidad" y "Percepción de corrupción" forman un clúster con </a:t>
            </a:r>
            <a:r>
              <a:rPr lang="en-US">
                <a:solidFill>
                  <a:srgbClr val="DD5A13"/>
                </a:solidFill>
              </a:rPr>
              <a:t>2</a:t>
            </a:r>
            <a:r>
              <a:rPr lang="en-US"/>
              <a:t> valores atípicos.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scatterChart>
        <c:scatterStyle val="lineMarker"/>
        <c:varyColors val="0"/>
        <c:ser>
          <c:idx val="0"/>
          <c:order val="0"/>
          <c:tx>
            <c:strRef>
              <c:f>'GRÁFICOS DE DISPERSIÓN E INTRO'!$L$3</c:f>
              <c:strCache>
                <c:ptCount val="1"/>
                <c:pt idx="0">
                  <c:v>Percepción de corrupción</c:v>
                </c:pt>
              </c:strCache>
            </c:strRef>
          </c:tx>
          <c:spPr>
            <a:ln w="25400" cap="rnd">
              <a:noFill/>
              <a:round/>
            </a:ln>
            <a:effectLst/>
          </c:spPr>
          <c:marker>
            <c:symbol val="circle"/>
            <c:size val="7"/>
            <c:spPr>
              <a:solidFill>
                <a:srgbClr val="D2D2D2"/>
              </a:solidFill>
              <a:ln w="9525">
                <a:solidFill>
                  <a:srgbClr val="FFFFFF"/>
                </a:solidFill>
                <a:prstDash val="solid"/>
              </a:ln>
              <a:effectLst/>
            </c:spPr>
          </c:marker>
          <c:dPt>
            <c:idx val="31"/>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2-FBBF-4172-BEDB-F44D831B33F6}"/>
              </c:ext>
            </c:extLst>
          </c:dPt>
          <c:dPt>
            <c:idx val="146"/>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1-FBBF-4172-BEDB-F44D831B33F6}"/>
              </c:ext>
            </c:extLst>
          </c:dPt>
          <c:xVal>
            <c:numRef>
              <c:f>'GRÁFICOS DE DISPERSIÓN E INTRO'!$E$4:$E$152</c:f>
              <c:numCache>
                <c:formatCode>#,##0.00</c:formatCode>
                <c:ptCount val="149"/>
                <c:pt idx="0">
                  <c:v>7.8419999999999996</c:v>
                </c:pt>
                <c:pt idx="1">
                  <c:v>7.62</c:v>
                </c:pt>
                <c:pt idx="2">
                  <c:v>7.5709999999999997</c:v>
                </c:pt>
                <c:pt idx="3">
                  <c:v>7.5540000000000003</c:v>
                </c:pt>
                <c:pt idx="4">
                  <c:v>7.4640000000000004</c:v>
                </c:pt>
                <c:pt idx="5">
                  <c:v>7.3920000000000003</c:v>
                </c:pt>
                <c:pt idx="6">
                  <c:v>7.3630000000000004</c:v>
                </c:pt>
                <c:pt idx="7">
                  <c:v>7.3239999999999998</c:v>
                </c:pt>
                <c:pt idx="8">
                  <c:v>7.2770000000000001</c:v>
                </c:pt>
                <c:pt idx="9">
                  <c:v>7.2679999999999998</c:v>
                </c:pt>
                <c:pt idx="10">
                  <c:v>7.1829999999999998</c:v>
                </c:pt>
                <c:pt idx="11">
                  <c:v>7.157</c:v>
                </c:pt>
                <c:pt idx="12">
                  <c:v>7.1550000000000002</c:v>
                </c:pt>
                <c:pt idx="13">
                  <c:v>7.1029999999999998</c:v>
                </c:pt>
                <c:pt idx="14">
                  <c:v>7.085</c:v>
                </c:pt>
                <c:pt idx="15">
                  <c:v>7.069</c:v>
                </c:pt>
                <c:pt idx="16">
                  <c:v>7.0640000000000001</c:v>
                </c:pt>
                <c:pt idx="17">
                  <c:v>6.9649999999999999</c:v>
                </c:pt>
                <c:pt idx="18">
                  <c:v>6.9509999999999996</c:v>
                </c:pt>
                <c:pt idx="19">
                  <c:v>6.8339999999999996</c:v>
                </c:pt>
                <c:pt idx="20">
                  <c:v>6.69</c:v>
                </c:pt>
                <c:pt idx="21">
                  <c:v>6.6470000000000002</c:v>
                </c:pt>
                <c:pt idx="22">
                  <c:v>6.6020000000000003</c:v>
                </c:pt>
                <c:pt idx="23">
                  <c:v>6.5839999999999996</c:v>
                </c:pt>
                <c:pt idx="24">
                  <c:v>6.5609999999999999</c:v>
                </c:pt>
                <c:pt idx="25">
                  <c:v>6.4939999999999998</c:v>
                </c:pt>
                <c:pt idx="26">
                  <c:v>6.4909999999999997</c:v>
                </c:pt>
                <c:pt idx="27">
                  <c:v>6.4829999999999997</c:v>
                </c:pt>
                <c:pt idx="28">
                  <c:v>6.4610000000000003</c:v>
                </c:pt>
                <c:pt idx="29">
                  <c:v>6.4349999999999996</c:v>
                </c:pt>
                <c:pt idx="30">
                  <c:v>6.431</c:v>
                </c:pt>
                <c:pt idx="31">
                  <c:v>6.3769999999999998</c:v>
                </c:pt>
                <c:pt idx="32">
                  <c:v>6.3719999999999999</c:v>
                </c:pt>
                <c:pt idx="33">
                  <c:v>6.3310000000000004</c:v>
                </c:pt>
                <c:pt idx="34">
                  <c:v>6.33</c:v>
                </c:pt>
                <c:pt idx="35">
                  <c:v>6.3170000000000002</c:v>
                </c:pt>
                <c:pt idx="36">
                  <c:v>6.3090000000000002</c:v>
                </c:pt>
                <c:pt idx="37">
                  <c:v>6.2549999999999999</c:v>
                </c:pt>
                <c:pt idx="38">
                  <c:v>6.2229999999999999</c:v>
                </c:pt>
                <c:pt idx="39">
                  <c:v>6.1890000000000001</c:v>
                </c:pt>
                <c:pt idx="40">
                  <c:v>6.18</c:v>
                </c:pt>
                <c:pt idx="41">
                  <c:v>6.1790000000000003</c:v>
                </c:pt>
                <c:pt idx="42">
                  <c:v>6.1719999999999997</c:v>
                </c:pt>
                <c:pt idx="43">
                  <c:v>6.1660000000000004</c:v>
                </c:pt>
                <c:pt idx="44">
                  <c:v>6.1520000000000001</c:v>
                </c:pt>
                <c:pt idx="45">
                  <c:v>6.14</c:v>
                </c:pt>
                <c:pt idx="46">
                  <c:v>6.1059999999999999</c:v>
                </c:pt>
                <c:pt idx="47">
                  <c:v>6.0780000000000003</c:v>
                </c:pt>
                <c:pt idx="48">
                  <c:v>6.0609999999999999</c:v>
                </c:pt>
                <c:pt idx="49">
                  <c:v>6.0490000000000004</c:v>
                </c:pt>
                <c:pt idx="50">
                  <c:v>6.032</c:v>
                </c:pt>
                <c:pt idx="51">
                  <c:v>6.0119999999999996</c:v>
                </c:pt>
                <c:pt idx="52">
                  <c:v>5.992</c:v>
                </c:pt>
                <c:pt idx="53">
                  <c:v>5.9850000000000003</c:v>
                </c:pt>
                <c:pt idx="54">
                  <c:v>5.9720000000000004</c:v>
                </c:pt>
                <c:pt idx="55">
                  <c:v>5.94</c:v>
                </c:pt>
                <c:pt idx="56">
                  <c:v>5.9290000000000003</c:v>
                </c:pt>
                <c:pt idx="57">
                  <c:v>5.9290000000000003</c:v>
                </c:pt>
                <c:pt idx="58">
                  <c:v>5.9189999999999996</c:v>
                </c:pt>
                <c:pt idx="59">
                  <c:v>5.8819999999999997</c:v>
                </c:pt>
                <c:pt idx="60">
                  <c:v>5.88</c:v>
                </c:pt>
                <c:pt idx="61">
                  <c:v>5.8449999999999998</c:v>
                </c:pt>
                <c:pt idx="62">
                  <c:v>5.84</c:v>
                </c:pt>
                <c:pt idx="63">
                  <c:v>5.8129999999999997</c:v>
                </c:pt>
                <c:pt idx="64">
                  <c:v>5.766</c:v>
                </c:pt>
                <c:pt idx="65">
                  <c:v>5.7640000000000002</c:v>
                </c:pt>
                <c:pt idx="66">
                  <c:v>5.7439999999999998</c:v>
                </c:pt>
                <c:pt idx="67">
                  <c:v>5.7229999999999999</c:v>
                </c:pt>
                <c:pt idx="68">
                  <c:v>5.7160000000000002</c:v>
                </c:pt>
                <c:pt idx="69">
                  <c:v>5.6769999999999996</c:v>
                </c:pt>
                <c:pt idx="70">
                  <c:v>5.6529999999999996</c:v>
                </c:pt>
                <c:pt idx="71">
                  <c:v>5.5810000000000004</c:v>
                </c:pt>
                <c:pt idx="72">
                  <c:v>5.5449999999999999</c:v>
                </c:pt>
                <c:pt idx="73">
                  <c:v>5.5359999999999996</c:v>
                </c:pt>
                <c:pt idx="74">
                  <c:v>5.5339999999999998</c:v>
                </c:pt>
                <c:pt idx="75">
                  <c:v>5.4770000000000003</c:v>
                </c:pt>
                <c:pt idx="76">
                  <c:v>5.4770000000000003</c:v>
                </c:pt>
                <c:pt idx="77">
                  <c:v>5.4660000000000002</c:v>
                </c:pt>
                <c:pt idx="78">
                  <c:v>5.4109999999999996</c:v>
                </c:pt>
                <c:pt idx="79">
                  <c:v>5.41</c:v>
                </c:pt>
                <c:pt idx="80">
                  <c:v>5.3840000000000003</c:v>
                </c:pt>
                <c:pt idx="81">
                  <c:v>5.3449999999999998</c:v>
                </c:pt>
                <c:pt idx="82">
                  <c:v>5.3419999999999996</c:v>
                </c:pt>
                <c:pt idx="83">
                  <c:v>5.3390000000000004</c:v>
                </c:pt>
                <c:pt idx="84">
                  <c:v>5.306</c:v>
                </c:pt>
                <c:pt idx="85">
                  <c:v>5.2830000000000004</c:v>
                </c:pt>
                <c:pt idx="86">
                  <c:v>5.2690000000000001</c:v>
                </c:pt>
                <c:pt idx="87">
                  <c:v>5.266</c:v>
                </c:pt>
                <c:pt idx="88">
                  <c:v>5.1980000000000004</c:v>
                </c:pt>
                <c:pt idx="89">
                  <c:v>5.1710000000000003</c:v>
                </c:pt>
                <c:pt idx="90">
                  <c:v>5.1420000000000003</c:v>
                </c:pt>
                <c:pt idx="91">
                  <c:v>5.1319999999999997</c:v>
                </c:pt>
                <c:pt idx="92">
                  <c:v>5.117</c:v>
                </c:pt>
                <c:pt idx="93">
                  <c:v>5.101</c:v>
                </c:pt>
                <c:pt idx="94">
                  <c:v>5.0880000000000001</c:v>
                </c:pt>
                <c:pt idx="95">
                  <c:v>5.0739999999999998</c:v>
                </c:pt>
                <c:pt idx="96">
                  <c:v>5.0659999999999998</c:v>
                </c:pt>
                <c:pt idx="97">
                  <c:v>5.0510000000000002</c:v>
                </c:pt>
                <c:pt idx="98">
                  <c:v>5.0449999999999999</c:v>
                </c:pt>
                <c:pt idx="99">
                  <c:v>5.03</c:v>
                </c:pt>
                <c:pt idx="100">
                  <c:v>5.0250000000000004</c:v>
                </c:pt>
                <c:pt idx="101">
                  <c:v>4.984</c:v>
                </c:pt>
                <c:pt idx="102">
                  <c:v>4.9560000000000004</c:v>
                </c:pt>
                <c:pt idx="103">
                  <c:v>4.9480000000000004</c:v>
                </c:pt>
                <c:pt idx="104">
                  <c:v>4.9340000000000002</c:v>
                </c:pt>
                <c:pt idx="105">
                  <c:v>4.9180000000000001</c:v>
                </c:pt>
                <c:pt idx="106">
                  <c:v>4.8920000000000003</c:v>
                </c:pt>
                <c:pt idx="107">
                  <c:v>4.891</c:v>
                </c:pt>
                <c:pt idx="108">
                  <c:v>4.8869999999999996</c:v>
                </c:pt>
                <c:pt idx="109">
                  <c:v>4.875</c:v>
                </c:pt>
                <c:pt idx="110">
                  <c:v>4.8540000000000001</c:v>
                </c:pt>
                <c:pt idx="111">
                  <c:v>4.8520000000000003</c:v>
                </c:pt>
                <c:pt idx="112">
                  <c:v>4.8339999999999996</c:v>
                </c:pt>
                <c:pt idx="113">
                  <c:v>4.83</c:v>
                </c:pt>
                <c:pt idx="114">
                  <c:v>4.7939999999999996</c:v>
                </c:pt>
                <c:pt idx="115">
                  <c:v>4.7590000000000003</c:v>
                </c:pt>
                <c:pt idx="116">
                  <c:v>4.7229999999999999</c:v>
                </c:pt>
                <c:pt idx="117">
                  <c:v>4.7210000000000001</c:v>
                </c:pt>
                <c:pt idx="118">
                  <c:v>4.6360000000000001</c:v>
                </c:pt>
                <c:pt idx="119">
                  <c:v>4.625</c:v>
                </c:pt>
                <c:pt idx="120">
                  <c:v>4.6070000000000002</c:v>
                </c:pt>
                <c:pt idx="121">
                  <c:v>4.5960000000000001</c:v>
                </c:pt>
                <c:pt idx="122">
                  <c:v>4.5839999999999996</c:v>
                </c:pt>
                <c:pt idx="123">
                  <c:v>4.5739999999999998</c:v>
                </c:pt>
                <c:pt idx="124">
                  <c:v>4.5170000000000003</c:v>
                </c:pt>
                <c:pt idx="125">
                  <c:v>4.4260000000000002</c:v>
                </c:pt>
                <c:pt idx="126">
                  <c:v>4.3949999999999996</c:v>
                </c:pt>
                <c:pt idx="127">
                  <c:v>4.3550000000000004</c:v>
                </c:pt>
                <c:pt idx="128">
                  <c:v>4.3250000000000002</c:v>
                </c:pt>
                <c:pt idx="129">
                  <c:v>4.3079999999999998</c:v>
                </c:pt>
                <c:pt idx="130">
                  <c:v>4.2889999999999997</c:v>
                </c:pt>
                <c:pt idx="131">
                  <c:v>4.2830000000000004</c:v>
                </c:pt>
                <c:pt idx="132">
                  <c:v>4.2750000000000004</c:v>
                </c:pt>
                <c:pt idx="133">
                  <c:v>4.2270000000000003</c:v>
                </c:pt>
                <c:pt idx="134">
                  <c:v>4.2080000000000002</c:v>
                </c:pt>
                <c:pt idx="135">
                  <c:v>4.1070000000000002</c:v>
                </c:pt>
                <c:pt idx="136">
                  <c:v>4.0730000000000004</c:v>
                </c:pt>
                <c:pt idx="137">
                  <c:v>3.8490000000000002</c:v>
                </c:pt>
                <c:pt idx="138">
                  <c:v>3.819</c:v>
                </c:pt>
                <c:pt idx="139">
                  <c:v>3.7749999999999999</c:v>
                </c:pt>
                <c:pt idx="140">
                  <c:v>3.6579999999999999</c:v>
                </c:pt>
                <c:pt idx="141">
                  <c:v>3.6230000000000002</c:v>
                </c:pt>
                <c:pt idx="142">
                  <c:v>3.6150000000000002</c:v>
                </c:pt>
                <c:pt idx="143">
                  <c:v>3.6</c:v>
                </c:pt>
                <c:pt idx="144">
                  <c:v>3.512</c:v>
                </c:pt>
                <c:pt idx="145">
                  <c:v>3.4670000000000001</c:v>
                </c:pt>
                <c:pt idx="146">
                  <c:v>3.415</c:v>
                </c:pt>
                <c:pt idx="147">
                  <c:v>3.145</c:v>
                </c:pt>
                <c:pt idx="148">
                  <c:v>2.5230000000000001</c:v>
                </c:pt>
              </c:numCache>
            </c:numRef>
          </c:xVal>
          <c:yVal>
            <c:numRef>
              <c:f>'GRÁFICOS DE DISPERSIÓN E INTRO'!$L$4:$L$152</c:f>
              <c:numCache>
                <c:formatCode>#,##0</c:formatCode>
                <c:ptCount val="149"/>
                <c:pt idx="0">
                  <c:v>0.186</c:v>
                </c:pt>
                <c:pt idx="1">
                  <c:v>0.17899999999999999</c:v>
                </c:pt>
                <c:pt idx="2">
                  <c:v>0.29199999999999998</c:v>
                </c:pt>
                <c:pt idx="3">
                  <c:v>0.67300000000000004</c:v>
                </c:pt>
                <c:pt idx="4">
                  <c:v>0.33800000000000002</c:v>
                </c:pt>
                <c:pt idx="5" formatCode="General">
                  <c:v>0.27</c:v>
                </c:pt>
                <c:pt idx="6">
                  <c:v>0.23699999999999999</c:v>
                </c:pt>
                <c:pt idx="7">
                  <c:v>0.38600000000000001</c:v>
                </c:pt>
                <c:pt idx="8">
                  <c:v>0.24199999999999999</c:v>
                </c:pt>
                <c:pt idx="9">
                  <c:v>0.48099999999999998</c:v>
                </c:pt>
                <c:pt idx="10">
                  <c:v>0.442</c:v>
                </c:pt>
                <c:pt idx="11">
                  <c:v>0.753</c:v>
                </c:pt>
                <c:pt idx="12" formatCode="General">
                  <c:v>0.46</c:v>
                </c:pt>
                <c:pt idx="13">
                  <c:v>0.41499999999999998</c:v>
                </c:pt>
                <c:pt idx="14">
                  <c:v>0.36299999999999999</c:v>
                </c:pt>
                <c:pt idx="15">
                  <c:v>0.80900000000000005</c:v>
                </c:pt>
                <c:pt idx="16">
                  <c:v>0.45900000000000002</c:v>
                </c:pt>
                <c:pt idx="17">
                  <c:v>0.86799999999999999</c:v>
                </c:pt>
                <c:pt idx="18">
                  <c:v>0.69799999999999995</c:v>
                </c:pt>
                <c:pt idx="19">
                  <c:v>0.64600000000000002</c:v>
                </c:pt>
                <c:pt idx="20">
                  <c:v>0.57099999999999995</c:v>
                </c:pt>
                <c:pt idx="21">
                  <c:v>0.72199999999999998</c:v>
                </c:pt>
                <c:pt idx="22">
                  <c:v>0.65300000000000002</c:v>
                </c:pt>
                <c:pt idx="23">
                  <c:v>0.72099999999999997</c:v>
                </c:pt>
                <c:pt idx="24">
                  <c:v>0.58899999999999997</c:v>
                </c:pt>
                <c:pt idx="25">
                  <c:v>0.68400000000000005</c:v>
                </c:pt>
                <c:pt idx="26">
                  <c:v>0.745</c:v>
                </c:pt>
                <c:pt idx="27">
                  <c:v>0.86599999999999999</c:v>
                </c:pt>
                <c:pt idx="28">
                  <c:v>0.80600000000000005</c:v>
                </c:pt>
                <c:pt idx="29">
                  <c:v>0.77500000000000002</c:v>
                </c:pt>
                <c:pt idx="30" formatCode="General">
                  <c:v>0.59</c:v>
                </c:pt>
                <c:pt idx="31">
                  <c:v>8.2000000000000003E-2</c:v>
                </c:pt>
                <c:pt idx="32">
                  <c:v>0.91700000000000004</c:v>
                </c:pt>
                <c:pt idx="33">
                  <c:v>0.91100000000000003</c:v>
                </c:pt>
                <c:pt idx="34">
                  <c:v>0.75600000000000001</c:v>
                </c:pt>
                <c:pt idx="35">
                  <c:v>0.79900000000000004</c:v>
                </c:pt>
                <c:pt idx="36">
                  <c:v>0.88400000000000001</c:v>
                </c:pt>
                <c:pt idx="37">
                  <c:v>0.82599999999999996</c:v>
                </c:pt>
                <c:pt idx="38">
                  <c:v>0.84399999999999997</c:v>
                </c:pt>
                <c:pt idx="39">
                  <c:v>0.52700000000000002</c:v>
                </c:pt>
                <c:pt idx="40">
                  <c:v>0.85599999999999998</c:v>
                </c:pt>
                <c:pt idx="41">
                  <c:v>0.51500000000000001</c:v>
                </c:pt>
                <c:pt idx="42" formatCode="General">
                  <c:v>0.83</c:v>
                </c:pt>
                <c:pt idx="43">
                  <c:v>0.73499999999999999</c:v>
                </c:pt>
                <c:pt idx="44">
                  <c:v>0.73299999999999998</c:v>
                </c:pt>
                <c:pt idx="45">
                  <c:v>0.93799999999999994</c:v>
                </c:pt>
                <c:pt idx="46">
                  <c:v>0.73599999999999999</c:v>
                </c:pt>
                <c:pt idx="47">
                  <c:v>0.83499999999999996</c:v>
                </c:pt>
                <c:pt idx="48">
                  <c:v>0.68799999999999994</c:v>
                </c:pt>
                <c:pt idx="49">
                  <c:v>0.78900000000000003</c:v>
                </c:pt>
                <c:pt idx="50" formatCode="General">
                  <c:v>0.8</c:v>
                </c:pt>
                <c:pt idx="51">
                  <c:v>0.84099999999999997</c:v>
                </c:pt>
                <c:pt idx="52">
                  <c:v>0.876</c:v>
                </c:pt>
                <c:pt idx="53">
                  <c:v>0.89500000000000002</c:v>
                </c:pt>
                <c:pt idx="54">
                  <c:v>0.66400000000000003</c:v>
                </c:pt>
                <c:pt idx="55">
                  <c:v>0.63800000000000001</c:v>
                </c:pt>
                <c:pt idx="56">
                  <c:v>0.83399999999999996</c:v>
                </c:pt>
                <c:pt idx="57">
                  <c:v>0.88700000000000001</c:v>
                </c:pt>
                <c:pt idx="58">
                  <c:v>0.80900000000000005</c:v>
                </c:pt>
                <c:pt idx="59">
                  <c:v>0.93899999999999995</c:v>
                </c:pt>
                <c:pt idx="60">
                  <c:v>0.74199999999999999</c:v>
                </c:pt>
                <c:pt idx="61">
                  <c:v>0.72699999999999998</c:v>
                </c:pt>
                <c:pt idx="62">
                  <c:v>0.89100000000000001</c:v>
                </c:pt>
                <c:pt idx="63">
                  <c:v>0.93100000000000005</c:v>
                </c:pt>
                <c:pt idx="64">
                  <c:v>0.91800000000000004</c:v>
                </c:pt>
                <c:pt idx="65">
                  <c:v>0.84299999999999997</c:v>
                </c:pt>
                <c:pt idx="66">
                  <c:v>0.90800000000000003</c:v>
                </c:pt>
                <c:pt idx="67">
                  <c:v>0.82299999999999995</c:v>
                </c:pt>
                <c:pt idx="68">
                  <c:v>0.83899999999999997</c:v>
                </c:pt>
                <c:pt idx="69">
                  <c:v>0.85599999999999998</c:v>
                </c:pt>
                <c:pt idx="70">
                  <c:v>0.88200000000000001</c:v>
                </c:pt>
                <c:pt idx="71">
                  <c:v>0.81200000000000006</c:v>
                </c:pt>
                <c:pt idx="72">
                  <c:v>0.71399999999999997</c:v>
                </c:pt>
                <c:pt idx="73">
                  <c:v>0.626</c:v>
                </c:pt>
                <c:pt idx="74">
                  <c:v>0.627</c:v>
                </c:pt>
                <c:pt idx="75">
                  <c:v>0.84499999999999997</c:v>
                </c:pt>
                <c:pt idx="76">
                  <c:v>0.40300000000000002</c:v>
                </c:pt>
                <c:pt idx="77">
                  <c:v>0.55300000000000005</c:v>
                </c:pt>
                <c:pt idx="78">
                  <c:v>0.79600000000000004</c:v>
                </c:pt>
                <c:pt idx="79">
                  <c:v>0.66700000000000004</c:v>
                </c:pt>
                <c:pt idx="80">
                  <c:v>0.83899999999999997</c:v>
                </c:pt>
                <c:pt idx="81">
                  <c:v>0.86699999999999999</c:v>
                </c:pt>
                <c:pt idx="82">
                  <c:v>0.745</c:v>
                </c:pt>
                <c:pt idx="83">
                  <c:v>0.755</c:v>
                </c:pt>
                <c:pt idx="84">
                  <c:v>0.79400000000000004</c:v>
                </c:pt>
                <c:pt idx="85">
                  <c:v>0.629</c:v>
                </c:pt>
                <c:pt idx="86">
                  <c:v>0.72699999999999998</c:v>
                </c:pt>
                <c:pt idx="87">
                  <c:v>0.93200000000000005</c:v>
                </c:pt>
                <c:pt idx="88">
                  <c:v>0.82499999999999996</c:v>
                </c:pt>
                <c:pt idx="89">
                  <c:v>0.50600000000000001</c:v>
                </c:pt>
                <c:pt idx="90">
                  <c:v>0.84799999999999998</c:v>
                </c:pt>
                <c:pt idx="91">
                  <c:v>0.80100000000000005</c:v>
                </c:pt>
                <c:pt idx="92">
                  <c:v>0.90100000000000002</c:v>
                </c:pt>
                <c:pt idx="93">
                  <c:v>0.90500000000000003</c:v>
                </c:pt>
                <c:pt idx="94">
                  <c:v>0.84799999999999998</c:v>
                </c:pt>
                <c:pt idx="95">
                  <c:v>0.69299999999999995</c:v>
                </c:pt>
                <c:pt idx="96">
                  <c:v>0.88800000000000001</c:v>
                </c:pt>
                <c:pt idx="97">
                  <c:v>0.746</c:v>
                </c:pt>
                <c:pt idx="98">
                  <c:v>0.66100000000000003</c:v>
                </c:pt>
                <c:pt idx="99">
                  <c:v>0.65800000000000003</c:v>
                </c:pt>
                <c:pt idx="100">
                  <c:v>0.68200000000000005</c:v>
                </c:pt>
                <c:pt idx="101">
                  <c:v>0.76600000000000001</c:v>
                </c:pt>
                <c:pt idx="102" formatCode="General">
                  <c:v>0.86</c:v>
                </c:pt>
                <c:pt idx="103">
                  <c:v>0.77600000000000002</c:v>
                </c:pt>
                <c:pt idx="104">
                  <c:v>0.78700000000000003</c:v>
                </c:pt>
                <c:pt idx="105">
                  <c:v>0.80100000000000005</c:v>
                </c:pt>
                <c:pt idx="106">
                  <c:v>0.82699999999999996</c:v>
                </c:pt>
                <c:pt idx="107">
                  <c:v>0.65500000000000003</c:v>
                </c:pt>
                <c:pt idx="108">
                  <c:v>0.752</c:v>
                </c:pt>
                <c:pt idx="109">
                  <c:v>0.92400000000000004</c:v>
                </c:pt>
                <c:pt idx="110">
                  <c:v>0.875</c:v>
                </c:pt>
                <c:pt idx="111" formatCode="General">
                  <c:v>0.84</c:v>
                </c:pt>
                <c:pt idx="112">
                  <c:v>0.748</c:v>
                </c:pt>
                <c:pt idx="113">
                  <c:v>0.84299999999999997</c:v>
                </c:pt>
                <c:pt idx="114">
                  <c:v>0.68400000000000005</c:v>
                </c:pt>
                <c:pt idx="115">
                  <c:v>0.878</c:v>
                </c:pt>
                <c:pt idx="116">
                  <c:v>0.82699999999999996</c:v>
                </c:pt>
                <c:pt idx="117">
                  <c:v>0.71399999999999997</c:v>
                </c:pt>
                <c:pt idx="118">
                  <c:v>0.85499999999999998</c:v>
                </c:pt>
                <c:pt idx="119" formatCode="General">
                  <c:v>0.85</c:v>
                </c:pt>
                <c:pt idx="120">
                  <c:v>0.82499999999999996</c:v>
                </c:pt>
                <c:pt idx="121" formatCode="General">
                  <c:v>0.87</c:v>
                </c:pt>
                <c:pt idx="122">
                  <c:v>0.89800000000000002</c:v>
                </c:pt>
                <c:pt idx="123">
                  <c:v>0.84699999999999998</c:v>
                </c:pt>
                <c:pt idx="124">
                  <c:v>0.82099999999999995</c:v>
                </c:pt>
                <c:pt idx="125" formatCode="General">
                  <c:v>0.66</c:v>
                </c:pt>
                <c:pt idx="126">
                  <c:v>0.70499999999999996</c:v>
                </c:pt>
                <c:pt idx="127">
                  <c:v>0.80700000000000005</c:v>
                </c:pt>
                <c:pt idx="128">
                  <c:v>0.86299999999999999</c:v>
                </c:pt>
                <c:pt idx="129">
                  <c:v>0.70799999999999996</c:v>
                </c:pt>
                <c:pt idx="130">
                  <c:v>0.78100000000000003</c:v>
                </c:pt>
                <c:pt idx="131">
                  <c:v>0.79500000000000004</c:v>
                </c:pt>
                <c:pt idx="132">
                  <c:v>0.76100000000000001</c:v>
                </c:pt>
                <c:pt idx="133">
                  <c:v>0.73099999999999998</c:v>
                </c:pt>
                <c:pt idx="134">
                  <c:v>0.80300000000000005</c:v>
                </c:pt>
                <c:pt idx="135">
                  <c:v>0.77200000000000002</c:v>
                </c:pt>
                <c:pt idx="136">
                  <c:v>0.82299999999999995</c:v>
                </c:pt>
                <c:pt idx="137">
                  <c:v>0.86599999999999999</c:v>
                </c:pt>
                <c:pt idx="138">
                  <c:v>0.77400000000000002</c:v>
                </c:pt>
                <c:pt idx="139">
                  <c:v>0.60699999999999998</c:v>
                </c:pt>
                <c:pt idx="140" formatCode="General">
                  <c:v>0.8</c:v>
                </c:pt>
                <c:pt idx="141">
                  <c:v>0.57699999999999996</c:v>
                </c:pt>
                <c:pt idx="142">
                  <c:v>0.72099999999999997</c:v>
                </c:pt>
                <c:pt idx="143">
                  <c:v>0.72899999999999998</c:v>
                </c:pt>
                <c:pt idx="144">
                  <c:v>0.91500000000000004</c:v>
                </c:pt>
                <c:pt idx="145">
                  <c:v>0.80100000000000005</c:v>
                </c:pt>
                <c:pt idx="146">
                  <c:v>0.16700000000000001</c:v>
                </c:pt>
                <c:pt idx="147">
                  <c:v>0.82099999999999995</c:v>
                </c:pt>
                <c:pt idx="148">
                  <c:v>0.92400000000000004</c:v>
                </c:pt>
              </c:numCache>
            </c:numRef>
          </c:yVal>
          <c:smooth val="0"/>
          <c:extLst>
            <c:ext xmlns:c16="http://schemas.microsoft.com/office/drawing/2014/chart" uri="{C3380CC4-5D6E-409C-BE32-E72D297353CC}">
              <c16:uniqueId val="{00000000-FBBF-4172-BEDB-F44D831B33F6}"/>
            </c:ext>
          </c:extLst>
        </c:ser>
        <c:dLbls>
          <c:showLegendKey val="0"/>
          <c:showVal val="0"/>
          <c:showCatName val="0"/>
          <c:showSerName val="0"/>
          <c:showPercent val="0"/>
          <c:showBubbleSize val="0"/>
        </c:dLbls>
        <c:axId val="1733138688"/>
        <c:axId val="1508622736"/>
      </c:scatterChart>
      <c:valAx>
        <c:axId val="17331386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Puntaje de felicidad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508622736"/>
        <c:crosses val="autoZero"/>
        <c:crossBetween val="midCat"/>
      </c:valAx>
      <c:valAx>
        <c:axId val="1508622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Percepción de corrupción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7331386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Campo: </a:t>
            </a:r>
            <a:r>
              <a:rPr lang="en-US">
                <a:solidFill>
                  <a:srgbClr val="DD5A13"/>
                </a:solidFill>
              </a:rPr>
              <a:t>Puntaje de felicidad</a:t>
            </a:r>
            <a:r>
              <a:rPr lang="en-US"/>
              <a:t> y campo: </a:t>
            </a:r>
            <a:r>
              <a:rPr lang="en-US">
                <a:solidFill>
                  <a:srgbClr val="DD5A13"/>
                </a:solidFill>
              </a:rPr>
              <a:t>Apoyo Social</a:t>
            </a:r>
            <a:r>
              <a:rPr lang="en-US"/>
              <a:t> parece estar muy correlacionado.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R"/>
        </a:p>
      </c:txPr>
    </c:title>
    <c:autoTitleDeleted val="0"/>
    <c:plotArea>
      <c:layout/>
      <c:scatterChart>
        <c:scatterStyle val="lineMarker"/>
        <c:varyColors val="0"/>
        <c:ser>
          <c:idx val="0"/>
          <c:order val="0"/>
          <c:tx>
            <c:strRef>
              <c:f>'GRÁFICOS DE DISPERSIÓN E INTRO'!$H$3</c:f>
              <c:strCache>
                <c:ptCount val="1"/>
                <c:pt idx="0">
                  <c:v>Apoyo Social</c:v>
                </c:pt>
              </c:strCache>
            </c:strRef>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'GRÁFICOS DE DISPERSIÓN E INTRO'!$E$4:$E$152</c:f>
              <c:numCache>
                <c:formatCode>#,##0.00</c:formatCode>
                <c:ptCount val="149"/>
                <c:pt idx="0">
                  <c:v>7.8419999999999996</c:v>
                </c:pt>
                <c:pt idx="1">
                  <c:v>7.62</c:v>
                </c:pt>
                <c:pt idx="2">
                  <c:v>7.5709999999999997</c:v>
                </c:pt>
                <c:pt idx="3">
                  <c:v>7.5540000000000003</c:v>
                </c:pt>
                <c:pt idx="4">
                  <c:v>7.4640000000000004</c:v>
                </c:pt>
                <c:pt idx="5">
                  <c:v>7.3920000000000003</c:v>
                </c:pt>
                <c:pt idx="6">
                  <c:v>7.3630000000000004</c:v>
                </c:pt>
                <c:pt idx="7">
                  <c:v>7.3239999999999998</c:v>
                </c:pt>
                <c:pt idx="8">
                  <c:v>7.2770000000000001</c:v>
                </c:pt>
                <c:pt idx="9">
                  <c:v>7.2679999999999998</c:v>
                </c:pt>
                <c:pt idx="10">
                  <c:v>7.1829999999999998</c:v>
                </c:pt>
                <c:pt idx="11">
                  <c:v>7.157</c:v>
                </c:pt>
                <c:pt idx="12">
                  <c:v>7.1550000000000002</c:v>
                </c:pt>
                <c:pt idx="13">
                  <c:v>7.1029999999999998</c:v>
                </c:pt>
                <c:pt idx="14">
                  <c:v>7.085</c:v>
                </c:pt>
                <c:pt idx="15">
                  <c:v>7.069</c:v>
                </c:pt>
                <c:pt idx="16">
                  <c:v>7.0640000000000001</c:v>
                </c:pt>
                <c:pt idx="17">
                  <c:v>6.9649999999999999</c:v>
                </c:pt>
                <c:pt idx="18">
                  <c:v>6.9509999999999996</c:v>
                </c:pt>
                <c:pt idx="19">
                  <c:v>6.8339999999999996</c:v>
                </c:pt>
                <c:pt idx="20">
                  <c:v>6.69</c:v>
                </c:pt>
                <c:pt idx="21">
                  <c:v>6.6470000000000002</c:v>
                </c:pt>
                <c:pt idx="22">
                  <c:v>6.6020000000000003</c:v>
                </c:pt>
                <c:pt idx="23">
                  <c:v>6.5839999999999996</c:v>
                </c:pt>
                <c:pt idx="24">
                  <c:v>6.5609999999999999</c:v>
                </c:pt>
                <c:pt idx="25">
                  <c:v>6.4939999999999998</c:v>
                </c:pt>
                <c:pt idx="26">
                  <c:v>6.4909999999999997</c:v>
                </c:pt>
                <c:pt idx="27">
                  <c:v>6.4829999999999997</c:v>
                </c:pt>
                <c:pt idx="28">
                  <c:v>6.4610000000000003</c:v>
                </c:pt>
                <c:pt idx="29">
                  <c:v>6.4349999999999996</c:v>
                </c:pt>
                <c:pt idx="30">
                  <c:v>6.431</c:v>
                </c:pt>
                <c:pt idx="31">
                  <c:v>6.3769999999999998</c:v>
                </c:pt>
                <c:pt idx="32">
                  <c:v>6.3719999999999999</c:v>
                </c:pt>
                <c:pt idx="33">
                  <c:v>6.3310000000000004</c:v>
                </c:pt>
                <c:pt idx="34">
                  <c:v>6.33</c:v>
                </c:pt>
                <c:pt idx="35">
                  <c:v>6.3170000000000002</c:v>
                </c:pt>
                <c:pt idx="36">
                  <c:v>6.3090000000000002</c:v>
                </c:pt>
                <c:pt idx="37">
                  <c:v>6.2549999999999999</c:v>
                </c:pt>
                <c:pt idx="38">
                  <c:v>6.2229999999999999</c:v>
                </c:pt>
                <c:pt idx="39">
                  <c:v>6.1890000000000001</c:v>
                </c:pt>
                <c:pt idx="40">
                  <c:v>6.18</c:v>
                </c:pt>
                <c:pt idx="41">
                  <c:v>6.1790000000000003</c:v>
                </c:pt>
                <c:pt idx="42">
                  <c:v>6.1719999999999997</c:v>
                </c:pt>
                <c:pt idx="43">
                  <c:v>6.1660000000000004</c:v>
                </c:pt>
                <c:pt idx="44">
                  <c:v>6.1520000000000001</c:v>
                </c:pt>
                <c:pt idx="45">
                  <c:v>6.14</c:v>
                </c:pt>
                <c:pt idx="46">
                  <c:v>6.1059999999999999</c:v>
                </c:pt>
                <c:pt idx="47">
                  <c:v>6.0780000000000003</c:v>
                </c:pt>
                <c:pt idx="48">
                  <c:v>6.0609999999999999</c:v>
                </c:pt>
                <c:pt idx="49">
                  <c:v>6.0490000000000004</c:v>
                </c:pt>
                <c:pt idx="50">
                  <c:v>6.032</c:v>
                </c:pt>
                <c:pt idx="51">
                  <c:v>6.0119999999999996</c:v>
                </c:pt>
                <c:pt idx="52">
                  <c:v>5.992</c:v>
                </c:pt>
                <c:pt idx="53">
                  <c:v>5.9850000000000003</c:v>
                </c:pt>
                <c:pt idx="54">
                  <c:v>5.9720000000000004</c:v>
                </c:pt>
                <c:pt idx="55">
                  <c:v>5.94</c:v>
                </c:pt>
                <c:pt idx="56">
                  <c:v>5.9290000000000003</c:v>
                </c:pt>
                <c:pt idx="57">
                  <c:v>5.9290000000000003</c:v>
                </c:pt>
                <c:pt idx="58">
                  <c:v>5.9189999999999996</c:v>
                </c:pt>
                <c:pt idx="59">
                  <c:v>5.8819999999999997</c:v>
                </c:pt>
                <c:pt idx="60">
                  <c:v>5.88</c:v>
                </c:pt>
                <c:pt idx="61">
                  <c:v>5.8449999999999998</c:v>
                </c:pt>
                <c:pt idx="62">
                  <c:v>5.84</c:v>
                </c:pt>
                <c:pt idx="63">
                  <c:v>5.8129999999999997</c:v>
                </c:pt>
                <c:pt idx="64">
                  <c:v>5.766</c:v>
                </c:pt>
                <c:pt idx="65">
                  <c:v>5.7640000000000002</c:v>
                </c:pt>
                <c:pt idx="66">
                  <c:v>5.7439999999999998</c:v>
                </c:pt>
                <c:pt idx="67">
                  <c:v>5.7229999999999999</c:v>
                </c:pt>
                <c:pt idx="68">
                  <c:v>5.7160000000000002</c:v>
                </c:pt>
                <c:pt idx="69">
                  <c:v>5.6769999999999996</c:v>
                </c:pt>
                <c:pt idx="70">
                  <c:v>5.6529999999999996</c:v>
                </c:pt>
                <c:pt idx="71">
                  <c:v>5.5810000000000004</c:v>
                </c:pt>
                <c:pt idx="72">
                  <c:v>5.5449999999999999</c:v>
                </c:pt>
                <c:pt idx="73">
                  <c:v>5.5359999999999996</c:v>
                </c:pt>
                <c:pt idx="74">
                  <c:v>5.5339999999999998</c:v>
                </c:pt>
                <c:pt idx="75">
                  <c:v>5.4770000000000003</c:v>
                </c:pt>
                <c:pt idx="76">
                  <c:v>5.4770000000000003</c:v>
                </c:pt>
                <c:pt idx="77">
                  <c:v>5.4660000000000002</c:v>
                </c:pt>
                <c:pt idx="78">
                  <c:v>5.4109999999999996</c:v>
                </c:pt>
                <c:pt idx="79">
                  <c:v>5.41</c:v>
                </c:pt>
                <c:pt idx="80">
                  <c:v>5.3840000000000003</c:v>
                </c:pt>
                <c:pt idx="81">
                  <c:v>5.3449999999999998</c:v>
                </c:pt>
                <c:pt idx="82">
                  <c:v>5.3419999999999996</c:v>
                </c:pt>
                <c:pt idx="83">
                  <c:v>5.3390000000000004</c:v>
                </c:pt>
                <c:pt idx="84">
                  <c:v>5.306</c:v>
                </c:pt>
                <c:pt idx="85">
                  <c:v>5.2830000000000004</c:v>
                </c:pt>
                <c:pt idx="86">
                  <c:v>5.2690000000000001</c:v>
                </c:pt>
                <c:pt idx="87">
                  <c:v>5.266</c:v>
                </c:pt>
                <c:pt idx="88">
                  <c:v>5.1980000000000004</c:v>
                </c:pt>
                <c:pt idx="89">
                  <c:v>5.1710000000000003</c:v>
                </c:pt>
                <c:pt idx="90">
                  <c:v>5.1420000000000003</c:v>
                </c:pt>
                <c:pt idx="91">
                  <c:v>5.1319999999999997</c:v>
                </c:pt>
                <c:pt idx="92">
                  <c:v>5.117</c:v>
                </c:pt>
                <c:pt idx="93">
                  <c:v>5.101</c:v>
                </c:pt>
                <c:pt idx="94">
                  <c:v>5.0880000000000001</c:v>
                </c:pt>
                <c:pt idx="95">
                  <c:v>5.0739999999999998</c:v>
                </c:pt>
                <c:pt idx="96">
                  <c:v>5.0659999999999998</c:v>
                </c:pt>
                <c:pt idx="97">
                  <c:v>5.0510000000000002</c:v>
                </c:pt>
                <c:pt idx="98">
                  <c:v>5.0449999999999999</c:v>
                </c:pt>
                <c:pt idx="99">
                  <c:v>5.03</c:v>
                </c:pt>
                <c:pt idx="100">
                  <c:v>5.0250000000000004</c:v>
                </c:pt>
                <c:pt idx="101">
                  <c:v>4.984</c:v>
                </c:pt>
                <c:pt idx="102">
                  <c:v>4.9560000000000004</c:v>
                </c:pt>
                <c:pt idx="103">
                  <c:v>4.9480000000000004</c:v>
                </c:pt>
                <c:pt idx="104">
                  <c:v>4.9340000000000002</c:v>
                </c:pt>
                <c:pt idx="105">
                  <c:v>4.9180000000000001</c:v>
                </c:pt>
                <c:pt idx="106">
                  <c:v>4.8920000000000003</c:v>
                </c:pt>
                <c:pt idx="107">
                  <c:v>4.891</c:v>
                </c:pt>
                <c:pt idx="108">
                  <c:v>4.8869999999999996</c:v>
                </c:pt>
                <c:pt idx="109">
                  <c:v>4.875</c:v>
                </c:pt>
                <c:pt idx="110">
                  <c:v>4.8540000000000001</c:v>
                </c:pt>
                <c:pt idx="111">
                  <c:v>4.8520000000000003</c:v>
                </c:pt>
                <c:pt idx="112">
                  <c:v>4.8339999999999996</c:v>
                </c:pt>
                <c:pt idx="113">
                  <c:v>4.83</c:v>
                </c:pt>
                <c:pt idx="114">
                  <c:v>4.7939999999999996</c:v>
                </c:pt>
                <c:pt idx="115">
                  <c:v>4.7590000000000003</c:v>
                </c:pt>
                <c:pt idx="116">
                  <c:v>4.7229999999999999</c:v>
                </c:pt>
                <c:pt idx="117">
                  <c:v>4.7210000000000001</c:v>
                </c:pt>
                <c:pt idx="118">
                  <c:v>4.6360000000000001</c:v>
                </c:pt>
                <c:pt idx="119">
                  <c:v>4.625</c:v>
                </c:pt>
                <c:pt idx="120">
                  <c:v>4.6070000000000002</c:v>
                </c:pt>
                <c:pt idx="121">
                  <c:v>4.5960000000000001</c:v>
                </c:pt>
                <c:pt idx="122">
                  <c:v>4.5839999999999996</c:v>
                </c:pt>
                <c:pt idx="123">
                  <c:v>4.5739999999999998</c:v>
                </c:pt>
                <c:pt idx="124">
                  <c:v>4.5170000000000003</c:v>
                </c:pt>
                <c:pt idx="125">
                  <c:v>4.4260000000000002</c:v>
                </c:pt>
                <c:pt idx="126">
                  <c:v>4.3949999999999996</c:v>
                </c:pt>
                <c:pt idx="127">
                  <c:v>4.3550000000000004</c:v>
                </c:pt>
                <c:pt idx="128">
                  <c:v>4.3250000000000002</c:v>
                </c:pt>
                <c:pt idx="129">
                  <c:v>4.3079999999999998</c:v>
                </c:pt>
                <c:pt idx="130">
                  <c:v>4.2889999999999997</c:v>
                </c:pt>
                <c:pt idx="131">
                  <c:v>4.2830000000000004</c:v>
                </c:pt>
                <c:pt idx="132">
                  <c:v>4.2750000000000004</c:v>
                </c:pt>
                <c:pt idx="133">
                  <c:v>4.2270000000000003</c:v>
                </c:pt>
                <c:pt idx="134">
                  <c:v>4.2080000000000002</c:v>
                </c:pt>
                <c:pt idx="135">
                  <c:v>4.1070000000000002</c:v>
                </c:pt>
                <c:pt idx="136">
                  <c:v>4.0730000000000004</c:v>
                </c:pt>
                <c:pt idx="137">
                  <c:v>3.8490000000000002</c:v>
                </c:pt>
                <c:pt idx="138">
                  <c:v>3.819</c:v>
                </c:pt>
                <c:pt idx="139">
                  <c:v>3.7749999999999999</c:v>
                </c:pt>
                <c:pt idx="140">
                  <c:v>3.6579999999999999</c:v>
                </c:pt>
                <c:pt idx="141">
                  <c:v>3.6230000000000002</c:v>
                </c:pt>
                <c:pt idx="142">
                  <c:v>3.6150000000000002</c:v>
                </c:pt>
                <c:pt idx="143">
                  <c:v>3.6</c:v>
                </c:pt>
                <c:pt idx="144">
                  <c:v>3.512</c:v>
                </c:pt>
                <c:pt idx="145">
                  <c:v>3.4670000000000001</c:v>
                </c:pt>
                <c:pt idx="146">
                  <c:v>3.415</c:v>
                </c:pt>
                <c:pt idx="147">
                  <c:v>3.145</c:v>
                </c:pt>
                <c:pt idx="148">
                  <c:v>2.5230000000000001</c:v>
                </c:pt>
              </c:numCache>
            </c:numRef>
          </c:xVal>
          <c:yVal>
            <c:numRef>
              <c:f>'GRÁFICOS DE DISPERSIÓN E INTRO'!$H$4:$H$152</c:f>
              <c:numCache>
                <c:formatCode>#,##0</c:formatCode>
                <c:ptCount val="149"/>
                <c:pt idx="0">
                  <c:v>0.95399999999999996</c:v>
                </c:pt>
                <c:pt idx="1">
                  <c:v>0.95399999999999996</c:v>
                </c:pt>
                <c:pt idx="2">
                  <c:v>0.94199999999999995</c:v>
                </c:pt>
                <c:pt idx="3">
                  <c:v>0.98299999999999998</c:v>
                </c:pt>
                <c:pt idx="4">
                  <c:v>0.94199999999999995</c:v>
                </c:pt>
                <c:pt idx="5">
                  <c:v>0.95399999999999996</c:v>
                </c:pt>
                <c:pt idx="6">
                  <c:v>0.93400000000000005</c:v>
                </c:pt>
                <c:pt idx="7">
                  <c:v>0.90800000000000003</c:v>
                </c:pt>
                <c:pt idx="8">
                  <c:v>0.94799999999999995</c:v>
                </c:pt>
                <c:pt idx="9">
                  <c:v>0.93400000000000005</c:v>
                </c:pt>
                <c:pt idx="10" formatCode="General">
                  <c:v>0.94</c:v>
                </c:pt>
                <c:pt idx="11">
                  <c:v>0.93899999999999995</c:v>
                </c:pt>
                <c:pt idx="12">
                  <c:v>0.90300000000000002</c:v>
                </c:pt>
                <c:pt idx="13">
                  <c:v>0.92600000000000005</c:v>
                </c:pt>
                <c:pt idx="14">
                  <c:v>0.94699999999999995</c:v>
                </c:pt>
                <c:pt idx="15">
                  <c:v>0.89100000000000001</c:v>
                </c:pt>
                <c:pt idx="16">
                  <c:v>0.93400000000000005</c:v>
                </c:pt>
                <c:pt idx="17">
                  <c:v>0.94699999999999995</c:v>
                </c:pt>
                <c:pt idx="18" formatCode="General">
                  <c:v>0.92</c:v>
                </c:pt>
                <c:pt idx="19">
                  <c:v>0.90600000000000003</c:v>
                </c:pt>
                <c:pt idx="20">
                  <c:v>0.94199999999999995</c:v>
                </c:pt>
                <c:pt idx="21">
                  <c:v>0.86199999999999999</c:v>
                </c:pt>
                <c:pt idx="22">
                  <c:v>0.93100000000000005</c:v>
                </c:pt>
                <c:pt idx="23">
                  <c:v>0.89800000000000002</c:v>
                </c:pt>
                <c:pt idx="24">
                  <c:v>0.84399999999999997</c:v>
                </c:pt>
                <c:pt idx="25">
                  <c:v>0.89100000000000001</c:v>
                </c:pt>
                <c:pt idx="26">
                  <c:v>0.93200000000000005</c:v>
                </c:pt>
                <c:pt idx="27" formatCode="General">
                  <c:v>0.88</c:v>
                </c:pt>
                <c:pt idx="28">
                  <c:v>0.94799999999999995</c:v>
                </c:pt>
                <c:pt idx="29">
                  <c:v>0.81299999999999994</c:v>
                </c:pt>
                <c:pt idx="30">
                  <c:v>0.92500000000000004</c:v>
                </c:pt>
                <c:pt idx="31">
                  <c:v>0.91500000000000004</c:v>
                </c:pt>
                <c:pt idx="32">
                  <c:v>0.82099999999999995</c:v>
                </c:pt>
                <c:pt idx="33">
                  <c:v>0.93600000000000005</c:v>
                </c:pt>
                <c:pt idx="34">
                  <c:v>0.88200000000000001</c:v>
                </c:pt>
                <c:pt idx="35">
                  <c:v>0.83099999999999996</c:v>
                </c:pt>
                <c:pt idx="36">
                  <c:v>0.877</c:v>
                </c:pt>
                <c:pt idx="37">
                  <c:v>0.93500000000000005</c:v>
                </c:pt>
                <c:pt idx="38">
                  <c:v>0.80200000000000005</c:v>
                </c:pt>
                <c:pt idx="39">
                  <c:v>0.94099999999999995</c:v>
                </c:pt>
                <c:pt idx="40">
                  <c:v>0.89600000000000002</c:v>
                </c:pt>
                <c:pt idx="41">
                  <c:v>0.91800000000000004</c:v>
                </c:pt>
                <c:pt idx="42">
                  <c:v>0.88200000000000001</c:v>
                </c:pt>
                <c:pt idx="43">
                  <c:v>0.89800000000000002</c:v>
                </c:pt>
                <c:pt idx="44">
                  <c:v>0.95199999999999996</c:v>
                </c:pt>
                <c:pt idx="45">
                  <c:v>0.83199999999999996</c:v>
                </c:pt>
                <c:pt idx="46">
                  <c:v>0.84299999999999997</c:v>
                </c:pt>
                <c:pt idx="47">
                  <c:v>0.873</c:v>
                </c:pt>
                <c:pt idx="48">
                  <c:v>0.76200000000000001</c:v>
                </c:pt>
                <c:pt idx="49">
                  <c:v>0.90500000000000003</c:v>
                </c:pt>
                <c:pt idx="50">
                  <c:v>0.92700000000000005</c:v>
                </c:pt>
                <c:pt idx="51">
                  <c:v>0.84699999999999998</c:v>
                </c:pt>
                <c:pt idx="52">
                  <c:v>0.94299999999999995</c:v>
                </c:pt>
                <c:pt idx="53">
                  <c:v>0.88800000000000001</c:v>
                </c:pt>
                <c:pt idx="54">
                  <c:v>0.86399999999999999</c:v>
                </c:pt>
                <c:pt idx="55">
                  <c:v>0.88400000000000001</c:v>
                </c:pt>
                <c:pt idx="56">
                  <c:v>0.89800000000000002</c:v>
                </c:pt>
                <c:pt idx="57">
                  <c:v>0.879</c:v>
                </c:pt>
                <c:pt idx="58">
                  <c:v>0.81200000000000006</c:v>
                </c:pt>
                <c:pt idx="59">
                  <c:v>0.92400000000000004</c:v>
                </c:pt>
                <c:pt idx="60" formatCode="General">
                  <c:v>0.83</c:v>
                </c:pt>
                <c:pt idx="61">
                  <c:v>0.79900000000000004</c:v>
                </c:pt>
                <c:pt idx="62">
                  <c:v>0.83199999999999996</c:v>
                </c:pt>
                <c:pt idx="63" formatCode="General">
                  <c:v>0.87</c:v>
                </c:pt>
                <c:pt idx="64">
                  <c:v>0.85699999999999998</c:v>
                </c:pt>
                <c:pt idx="65">
                  <c:v>0.82099999999999995</c:v>
                </c:pt>
                <c:pt idx="66">
                  <c:v>0.89300000000000002</c:v>
                </c:pt>
                <c:pt idx="67">
                  <c:v>0.82299999999999995</c:v>
                </c:pt>
                <c:pt idx="68" formatCode="General">
                  <c:v>0.81</c:v>
                </c:pt>
                <c:pt idx="69">
                  <c:v>0.93500000000000005</c:v>
                </c:pt>
                <c:pt idx="70">
                  <c:v>0.89300000000000002</c:v>
                </c:pt>
                <c:pt idx="71">
                  <c:v>0.85799999999999998</c:v>
                </c:pt>
                <c:pt idx="72">
                  <c:v>0.85299999999999998</c:v>
                </c:pt>
                <c:pt idx="73" formatCode="General">
                  <c:v>0.82</c:v>
                </c:pt>
                <c:pt idx="74" formatCode="General">
                  <c:v>0.91</c:v>
                </c:pt>
                <c:pt idx="75">
                  <c:v>0.90300000000000002</c:v>
                </c:pt>
                <c:pt idx="76">
                  <c:v>0.83599999999999997</c:v>
                </c:pt>
                <c:pt idx="77" formatCode="General">
                  <c:v>0.86</c:v>
                </c:pt>
                <c:pt idx="78" formatCode="General">
                  <c:v>0.85</c:v>
                </c:pt>
                <c:pt idx="79">
                  <c:v>0.82699999999999996</c:v>
                </c:pt>
                <c:pt idx="80">
                  <c:v>0.81699999999999995</c:v>
                </c:pt>
                <c:pt idx="81">
                  <c:v>0.81100000000000005</c:v>
                </c:pt>
                <c:pt idx="82">
                  <c:v>0.63600000000000001</c:v>
                </c:pt>
                <c:pt idx="83">
                  <c:v>0.81100000000000005</c:v>
                </c:pt>
                <c:pt idx="84">
                  <c:v>0.64400000000000002</c:v>
                </c:pt>
                <c:pt idx="85">
                  <c:v>0.79900000000000004</c:v>
                </c:pt>
                <c:pt idx="86">
                  <c:v>0.77400000000000002</c:v>
                </c:pt>
                <c:pt idx="87">
                  <c:v>0.93100000000000005</c:v>
                </c:pt>
                <c:pt idx="88">
                  <c:v>0.91300000000000003</c:v>
                </c:pt>
                <c:pt idx="89">
                  <c:v>0.83599999999999997</c:v>
                </c:pt>
                <c:pt idx="90" formatCode="General">
                  <c:v>0.71</c:v>
                </c:pt>
                <c:pt idx="91" formatCode="General">
                  <c:v>0.71</c:v>
                </c:pt>
                <c:pt idx="92">
                  <c:v>0.69699999999999995</c:v>
                </c:pt>
                <c:pt idx="93">
                  <c:v>0.80500000000000005</c:v>
                </c:pt>
                <c:pt idx="94">
                  <c:v>0.72699999999999998</c:v>
                </c:pt>
                <c:pt idx="95">
                  <c:v>0.64100000000000001</c:v>
                </c:pt>
                <c:pt idx="96">
                  <c:v>0.98299999999999998</c:v>
                </c:pt>
                <c:pt idx="97" formatCode="General">
                  <c:v>0.69</c:v>
                </c:pt>
                <c:pt idx="98">
                  <c:v>0.48899999999999999</c:v>
                </c:pt>
                <c:pt idx="99">
                  <c:v>0.72799999999999998</c:v>
                </c:pt>
                <c:pt idx="100">
                  <c:v>0.69299999999999995</c:v>
                </c:pt>
                <c:pt idx="101">
                  <c:v>0.63900000000000001</c:v>
                </c:pt>
                <c:pt idx="102" formatCode="General">
                  <c:v>0.86</c:v>
                </c:pt>
                <c:pt idx="103">
                  <c:v>0.82199999999999995</c:v>
                </c:pt>
                <c:pt idx="104">
                  <c:v>0.65100000000000002</c:v>
                </c:pt>
                <c:pt idx="105" formatCode="General">
                  <c:v>0.56000000000000005</c:v>
                </c:pt>
                <c:pt idx="106">
                  <c:v>0.86099999999999999</c:v>
                </c:pt>
                <c:pt idx="107">
                  <c:v>0.67100000000000004</c:v>
                </c:pt>
                <c:pt idx="108">
                  <c:v>0.80200000000000005</c:v>
                </c:pt>
                <c:pt idx="109">
                  <c:v>0.88800000000000001</c:v>
                </c:pt>
                <c:pt idx="110">
                  <c:v>0.746</c:v>
                </c:pt>
                <c:pt idx="111">
                  <c:v>0.77600000000000002</c:v>
                </c:pt>
                <c:pt idx="112">
                  <c:v>0.67200000000000004</c:v>
                </c:pt>
                <c:pt idx="113">
                  <c:v>0.76500000000000001</c:v>
                </c:pt>
                <c:pt idx="114">
                  <c:v>0.74399999999999999</c:v>
                </c:pt>
                <c:pt idx="115" formatCode="General">
                  <c:v>0.74</c:v>
                </c:pt>
                <c:pt idx="116">
                  <c:v>0.72399999999999998</c:v>
                </c:pt>
                <c:pt idx="117" formatCode="General">
                  <c:v>0.71</c:v>
                </c:pt>
                <c:pt idx="118">
                  <c:v>0.78100000000000003</c:v>
                </c:pt>
                <c:pt idx="119" formatCode="General">
                  <c:v>0.72</c:v>
                </c:pt>
                <c:pt idx="120">
                  <c:v>0.68799999999999994</c:v>
                </c:pt>
                <c:pt idx="121">
                  <c:v>0.69099999999999995</c:v>
                </c:pt>
                <c:pt idx="122">
                  <c:v>0.84799999999999998</c:v>
                </c:pt>
                <c:pt idx="123">
                  <c:v>0.81799999999999995</c:v>
                </c:pt>
                <c:pt idx="124">
                  <c:v>0.82599999999999996</c:v>
                </c:pt>
                <c:pt idx="125">
                  <c:v>0.77900000000000003</c:v>
                </c:pt>
                <c:pt idx="126">
                  <c:v>0.76700000000000002</c:v>
                </c:pt>
                <c:pt idx="127">
                  <c:v>0.61899999999999999</c:v>
                </c:pt>
                <c:pt idx="128">
                  <c:v>0.82699999999999996</c:v>
                </c:pt>
                <c:pt idx="129" formatCode="General">
                  <c:v>0.77</c:v>
                </c:pt>
                <c:pt idx="130">
                  <c:v>0.626</c:v>
                </c:pt>
                <c:pt idx="131" formatCode="General">
                  <c:v>0.75</c:v>
                </c:pt>
                <c:pt idx="132">
                  <c:v>0.76400000000000001</c:v>
                </c:pt>
                <c:pt idx="133">
                  <c:v>0.79500000000000004</c:v>
                </c:pt>
                <c:pt idx="134">
                  <c:v>0.68600000000000005</c:v>
                </c:pt>
                <c:pt idx="135">
                  <c:v>0.56899999999999995</c:v>
                </c:pt>
                <c:pt idx="136">
                  <c:v>0.70799999999999996</c:v>
                </c:pt>
                <c:pt idx="137" formatCode="General">
                  <c:v>0.63</c:v>
                </c:pt>
                <c:pt idx="138">
                  <c:v>0.60299999999999998</c:v>
                </c:pt>
                <c:pt idx="139" formatCode="General">
                  <c:v>0.49</c:v>
                </c:pt>
                <c:pt idx="140">
                  <c:v>0.83199999999999996</c:v>
                </c:pt>
                <c:pt idx="141">
                  <c:v>0.70199999999999996</c:v>
                </c:pt>
                <c:pt idx="142" formatCode="General">
                  <c:v>0.54</c:v>
                </c:pt>
                <c:pt idx="143">
                  <c:v>0.53700000000000003</c:v>
                </c:pt>
                <c:pt idx="144">
                  <c:v>0.78700000000000003</c:v>
                </c:pt>
                <c:pt idx="145">
                  <c:v>0.78400000000000003</c:v>
                </c:pt>
                <c:pt idx="146">
                  <c:v>0.55200000000000005</c:v>
                </c:pt>
                <c:pt idx="147" formatCode="General">
                  <c:v>0.75</c:v>
                </c:pt>
                <c:pt idx="148">
                  <c:v>0.46300000000000002</c:v>
                </c:pt>
              </c:numCache>
            </c:numRef>
          </c:yVal>
          <c:smooth val="0"/>
          <c:extLst>
            <c:ext xmlns:c16="http://schemas.microsoft.com/office/drawing/2014/chart" uri="{C3380CC4-5D6E-409C-BE32-E72D297353CC}">
              <c16:uniqueId val="{00000000-5558-45FF-B0DC-96992D90FD66}"/>
            </c:ext>
          </c:extLst>
        </c:ser>
        <c:dLbls>
          <c:showLegendKey val="0"/>
          <c:showVal val="0"/>
          <c:showCatName val="0"/>
          <c:showSerName val="0"/>
          <c:showPercent val="0"/>
          <c:showBubbleSize val="0"/>
        </c:dLbls>
        <c:axId val="1559215792"/>
        <c:axId val="1499291232"/>
      </c:scatterChart>
      <c:valAx>
        <c:axId val="1559215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Puntaje de felicidad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499291232"/>
        <c:crosses val="autoZero"/>
        <c:crossBetween val="midCat"/>
      </c:valAx>
      <c:valAx>
        <c:axId val="1499291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R"/>
                  <a:t>Apoyo Social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CR"/>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R"/>
          </a:p>
        </c:txPr>
        <c:crossAx val="1559215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228600</xdr:colOff>
      <xdr:row>2</xdr:row>
      <xdr:rowOff>76199</xdr:rowOff>
    </xdr:from>
    <xdr:to>
      <xdr:col>8</xdr:col>
      <xdr:colOff>609599</xdr:colOff>
      <xdr:row>17</xdr:row>
      <xdr:rowOff>38100</xdr:rowOff>
    </xdr:to>
    <xdr:sp macro="" textlink="">
      <xdr:nvSpPr>
        <xdr:cNvPr id="5" name="Rectángulo: esquinas redondeadas 4">
          <a:extLst>
            <a:ext uri="{FF2B5EF4-FFF2-40B4-BE49-F238E27FC236}">
              <a16:creationId xmlns:a16="http://schemas.microsoft.com/office/drawing/2014/main" id="{E7DB4D30-A045-DCFE-635F-173B312CC7C5}"/>
            </a:ext>
          </a:extLst>
        </xdr:cNvPr>
        <xdr:cNvSpPr/>
      </xdr:nvSpPr>
      <xdr:spPr>
        <a:xfrm>
          <a:off x="2657475" y="476249"/>
          <a:ext cx="4571999" cy="2962276"/>
        </a:xfrm>
        <a:prstGeom prst="roundRect">
          <a:avLst>
            <a:gd name="adj" fmla="val 5523"/>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R" sz="1100"/>
        </a:p>
      </xdr:txBody>
    </xdr:sp>
    <xdr:clientData/>
  </xdr:twoCellAnchor>
  <xdr:twoCellAnchor>
    <xdr:from>
      <xdr:col>3</xdr:col>
      <xdr:colOff>233362</xdr:colOff>
      <xdr:row>2</xdr:row>
      <xdr:rowOff>80962</xdr:rowOff>
    </xdr:from>
    <xdr:to>
      <xdr:col>8</xdr:col>
      <xdr:colOff>614362</xdr:colOff>
      <xdr:row>16</xdr:row>
      <xdr:rowOff>23812</xdr:rowOff>
    </xdr:to>
    <xdr:graphicFrame macro="">
      <xdr:nvGraphicFramePr>
        <xdr:cNvPr id="3" name="Gráfico 2">
          <a:extLst>
            <a:ext uri="{FF2B5EF4-FFF2-40B4-BE49-F238E27FC236}">
              <a16:creationId xmlns:a16="http://schemas.microsoft.com/office/drawing/2014/main" id="{D04325E5-2B6A-1982-6314-E5DC741C0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191267</xdr:colOff>
      <xdr:row>11</xdr:row>
      <xdr:rowOff>878</xdr:rowOff>
    </xdr:from>
    <xdr:to>
      <xdr:col>9</xdr:col>
      <xdr:colOff>1028700</xdr:colOff>
      <xdr:row>15</xdr:row>
      <xdr:rowOff>29726</xdr:rowOff>
    </xdr:to>
    <xdr:sp macro="" textlink="">
      <xdr:nvSpPr>
        <xdr:cNvPr id="2" name="Elipse 1">
          <a:extLst>
            <a:ext uri="{FF2B5EF4-FFF2-40B4-BE49-F238E27FC236}">
              <a16:creationId xmlns:a16="http://schemas.microsoft.com/office/drawing/2014/main" id="{8A52D642-004F-4764-9476-050BF3EAE209}"/>
            </a:ext>
          </a:extLst>
        </xdr:cNvPr>
        <xdr:cNvSpPr/>
      </xdr:nvSpPr>
      <xdr:spPr>
        <a:xfrm>
          <a:off x="7649342" y="2201153"/>
          <a:ext cx="837433" cy="828948"/>
        </a:xfrm>
        <a:prstGeom prst="ellipse">
          <a:avLst/>
        </a:prstGeom>
        <a:solidFill>
          <a:schemeClr val="accent2"/>
        </a:solidFill>
        <a:ln>
          <a:solidFill>
            <a:schemeClr val="bg1"/>
          </a:solidFill>
        </a:ln>
        <a:effectLst>
          <a:outerShdw blurRad="76200" dist="12700" dir="2700000" sy="-23000" kx="-800400" algn="bl" rotWithShape="0">
            <a:prstClr val="black">
              <a:alpha val="2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R" sz="1100"/>
        </a:p>
      </xdr:txBody>
    </xdr:sp>
    <xdr:clientData/>
  </xdr:twoCellAnchor>
  <xdr:twoCellAnchor>
    <xdr:from>
      <xdr:col>8</xdr:col>
      <xdr:colOff>808434</xdr:colOff>
      <xdr:row>6</xdr:row>
      <xdr:rowOff>197643</xdr:rowOff>
    </xdr:from>
    <xdr:to>
      <xdr:col>11</xdr:col>
      <xdr:colOff>403621</xdr:colOff>
      <xdr:row>15</xdr:row>
      <xdr:rowOff>197643</xdr:rowOff>
    </xdr:to>
    <xdr:graphicFrame macro="">
      <xdr:nvGraphicFramePr>
        <xdr:cNvPr id="4" name="Gráfico 3">
          <a:extLst>
            <a:ext uri="{FF2B5EF4-FFF2-40B4-BE49-F238E27FC236}">
              <a16:creationId xmlns:a16="http://schemas.microsoft.com/office/drawing/2014/main" id="{DF230A57-94B7-84C1-96D3-44FEE6BC1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12</xdr:col>
      <xdr:colOff>10027</xdr:colOff>
      <xdr:row>4</xdr:row>
      <xdr:rowOff>20052</xdr:rowOff>
    </xdr:from>
    <xdr:ext cx="1644316" cy="908701"/>
    <xdr:pic>
      <xdr:nvPicPr>
        <xdr:cNvPr id="2" name="image3.png">
          <a:extLst>
            <a:ext uri="{FF2B5EF4-FFF2-40B4-BE49-F238E27FC236}">
              <a16:creationId xmlns:a16="http://schemas.microsoft.com/office/drawing/2014/main" id="{74E6EAB2-A68F-4566-9486-6B2D7E9011A1}"/>
            </a:ext>
          </a:extLst>
        </xdr:cNvPr>
        <xdr:cNvPicPr preferRelativeResize="0"/>
      </xdr:nvPicPr>
      <xdr:blipFill>
        <a:blip xmlns:r="http://schemas.openxmlformats.org/officeDocument/2006/relationships" r:embed="rId1" cstate="print"/>
        <a:stretch>
          <a:fillRect/>
        </a:stretch>
      </xdr:blipFill>
      <xdr:spPr>
        <a:xfrm>
          <a:off x="10627895" y="822157"/>
          <a:ext cx="1644316" cy="908701"/>
        </a:xfrm>
        <a:prstGeom prst="rect">
          <a:avLst/>
        </a:prstGeom>
        <a:noFill/>
      </xdr:spPr>
    </xdr:pic>
    <xdr:clientData fLocksWithSheet="0"/>
  </xdr:oneCellAnchor>
  <xdr:oneCellAnchor>
    <xdr:from>
      <xdr:col>17</xdr:col>
      <xdr:colOff>140369</xdr:colOff>
      <xdr:row>4</xdr:row>
      <xdr:rowOff>140368</xdr:rowOff>
    </xdr:from>
    <xdr:ext cx="2053008" cy="501316"/>
    <xdr:pic>
      <xdr:nvPicPr>
        <xdr:cNvPr id="3" name="image5.png">
          <a:extLst>
            <a:ext uri="{FF2B5EF4-FFF2-40B4-BE49-F238E27FC236}">
              <a16:creationId xmlns:a16="http://schemas.microsoft.com/office/drawing/2014/main" id="{E51E779D-56BF-4EF5-95ED-9D2CB50F4493}"/>
            </a:ext>
          </a:extLst>
        </xdr:cNvPr>
        <xdr:cNvPicPr preferRelativeResize="0"/>
      </xdr:nvPicPr>
      <xdr:blipFill>
        <a:blip xmlns:r="http://schemas.openxmlformats.org/officeDocument/2006/relationships" r:embed="rId2" cstate="print"/>
        <a:stretch>
          <a:fillRect/>
        </a:stretch>
      </xdr:blipFill>
      <xdr:spPr>
        <a:xfrm>
          <a:off x="14969290" y="942473"/>
          <a:ext cx="2053008" cy="501316"/>
        </a:xfrm>
        <a:prstGeom prst="rect">
          <a:avLst/>
        </a:prstGeom>
        <a:noFill/>
      </xdr:spPr>
    </xdr:pic>
    <xdr:clientData fLocksWithSheet="0"/>
  </xdr:oneCellAnchor>
  <xdr:oneCellAnchor>
    <xdr:from>
      <xdr:col>12</xdr:col>
      <xdr:colOff>38149</xdr:colOff>
      <xdr:row>9</xdr:row>
      <xdr:rowOff>150394</xdr:rowOff>
    </xdr:from>
    <xdr:ext cx="1613951" cy="671764"/>
    <xdr:pic>
      <xdr:nvPicPr>
        <xdr:cNvPr id="4" name="image1.png">
          <a:extLst>
            <a:ext uri="{FF2B5EF4-FFF2-40B4-BE49-F238E27FC236}">
              <a16:creationId xmlns:a16="http://schemas.microsoft.com/office/drawing/2014/main" id="{DC19E748-EEA0-450A-9557-3BB8E6653483}"/>
            </a:ext>
          </a:extLst>
        </xdr:cNvPr>
        <xdr:cNvPicPr preferRelativeResize="0"/>
      </xdr:nvPicPr>
      <xdr:blipFill>
        <a:blip xmlns:r="http://schemas.openxmlformats.org/officeDocument/2006/relationships" r:embed="rId3" cstate="print"/>
        <a:stretch>
          <a:fillRect/>
        </a:stretch>
      </xdr:blipFill>
      <xdr:spPr>
        <a:xfrm>
          <a:off x="10656017" y="1955131"/>
          <a:ext cx="1613951" cy="671764"/>
        </a:xfrm>
        <a:prstGeom prst="rect">
          <a:avLst/>
        </a:prstGeom>
        <a:noFill/>
      </xdr:spPr>
    </xdr:pic>
    <xdr:clientData fLocksWithSheet="0"/>
  </xdr:oneCellAnchor>
  <xdr:oneCellAnchor>
    <xdr:from>
      <xdr:col>17</xdr:col>
      <xdr:colOff>80210</xdr:colOff>
      <xdr:row>10</xdr:row>
      <xdr:rowOff>70184</xdr:rowOff>
    </xdr:from>
    <xdr:ext cx="1493921" cy="580969"/>
    <xdr:pic>
      <xdr:nvPicPr>
        <xdr:cNvPr id="5" name="image4.png">
          <a:extLst>
            <a:ext uri="{FF2B5EF4-FFF2-40B4-BE49-F238E27FC236}">
              <a16:creationId xmlns:a16="http://schemas.microsoft.com/office/drawing/2014/main" id="{34910B4F-253E-4B72-A075-74384B7ECA19}"/>
            </a:ext>
          </a:extLst>
        </xdr:cNvPr>
        <xdr:cNvPicPr preferRelativeResize="0"/>
      </xdr:nvPicPr>
      <xdr:blipFill>
        <a:blip xmlns:r="http://schemas.openxmlformats.org/officeDocument/2006/relationships" r:embed="rId4" cstate="print"/>
        <a:stretch>
          <a:fillRect/>
        </a:stretch>
      </xdr:blipFill>
      <xdr:spPr>
        <a:xfrm>
          <a:off x="14909131" y="2075447"/>
          <a:ext cx="1493921" cy="580969"/>
        </a:xfrm>
        <a:prstGeom prst="rect">
          <a:avLst/>
        </a:prstGeom>
        <a:noFill/>
      </xdr:spPr>
    </xdr:pic>
    <xdr:clientData fLocksWithSheet="0"/>
  </xdr:oneCellAnchor>
  <xdr:oneCellAnchor>
    <xdr:from>
      <xdr:col>12</xdr:col>
      <xdr:colOff>80210</xdr:colOff>
      <xdr:row>15</xdr:row>
      <xdr:rowOff>131946</xdr:rowOff>
    </xdr:from>
    <xdr:ext cx="1565494" cy="569895"/>
    <xdr:pic>
      <xdr:nvPicPr>
        <xdr:cNvPr id="6" name="image2.png">
          <a:extLst>
            <a:ext uri="{FF2B5EF4-FFF2-40B4-BE49-F238E27FC236}">
              <a16:creationId xmlns:a16="http://schemas.microsoft.com/office/drawing/2014/main" id="{82048C78-98BE-45F0-BDB6-C2A2CCA5C04A}"/>
            </a:ext>
          </a:extLst>
        </xdr:cNvPr>
        <xdr:cNvPicPr preferRelativeResize="0"/>
      </xdr:nvPicPr>
      <xdr:blipFill>
        <a:blip xmlns:r="http://schemas.openxmlformats.org/officeDocument/2006/relationships" r:embed="rId5" cstate="print"/>
        <a:stretch>
          <a:fillRect/>
        </a:stretch>
      </xdr:blipFill>
      <xdr:spPr>
        <a:xfrm>
          <a:off x="10698078" y="3139841"/>
          <a:ext cx="1565494" cy="56989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728955</xdr:colOff>
      <xdr:row>3</xdr:row>
      <xdr:rowOff>0</xdr:rowOff>
    </xdr:from>
    <xdr:ext cx="2124075" cy="1162050"/>
    <xdr:pic>
      <xdr:nvPicPr>
        <xdr:cNvPr id="2" name="image11.png">
          <a:extLst>
            <a:ext uri="{FF2B5EF4-FFF2-40B4-BE49-F238E27FC236}">
              <a16:creationId xmlns:a16="http://schemas.microsoft.com/office/drawing/2014/main" id="{2BCF2332-ABEC-433A-8323-653D78DFFC17}"/>
            </a:ext>
          </a:extLst>
        </xdr:cNvPr>
        <xdr:cNvPicPr preferRelativeResize="0"/>
      </xdr:nvPicPr>
      <xdr:blipFill>
        <a:blip xmlns:r="http://schemas.openxmlformats.org/officeDocument/2006/relationships" r:embed="rId1" cstate="print"/>
        <a:stretch>
          <a:fillRect/>
        </a:stretch>
      </xdr:blipFill>
      <xdr:spPr>
        <a:xfrm>
          <a:off x="10759363" y="699796"/>
          <a:ext cx="2124075" cy="1162050"/>
        </a:xfrm>
        <a:prstGeom prst="rect">
          <a:avLst/>
        </a:prstGeom>
        <a:noFill/>
      </xdr:spPr>
    </xdr:pic>
    <xdr:clientData fLocksWithSheet="0"/>
  </xdr:oneCellAnchor>
  <xdr:oneCellAnchor>
    <xdr:from>
      <xdr:col>11</xdr:col>
      <xdr:colOff>748392</xdr:colOff>
      <xdr:row>0</xdr:row>
      <xdr:rowOff>0</xdr:rowOff>
    </xdr:from>
    <xdr:ext cx="2124075" cy="866775"/>
    <xdr:pic>
      <xdr:nvPicPr>
        <xdr:cNvPr id="3" name="image8.png">
          <a:extLst>
            <a:ext uri="{FF2B5EF4-FFF2-40B4-BE49-F238E27FC236}">
              <a16:creationId xmlns:a16="http://schemas.microsoft.com/office/drawing/2014/main" id="{261D1BC6-E672-43B3-93A1-049FA82C23AB}"/>
            </a:ext>
          </a:extLst>
        </xdr:cNvPr>
        <xdr:cNvPicPr preferRelativeResize="0"/>
      </xdr:nvPicPr>
      <xdr:blipFill>
        <a:blip xmlns:r="http://schemas.openxmlformats.org/officeDocument/2006/relationships" r:embed="rId2" cstate="print"/>
        <a:stretch>
          <a:fillRect/>
        </a:stretch>
      </xdr:blipFill>
      <xdr:spPr>
        <a:xfrm>
          <a:off x="9942933" y="0"/>
          <a:ext cx="2124075" cy="866775"/>
        </a:xfrm>
        <a:prstGeom prst="rect">
          <a:avLst/>
        </a:prstGeom>
        <a:noFill/>
      </xdr:spPr>
    </xdr:pic>
    <xdr:clientData fLocksWithSheet="0"/>
  </xdr:oneCellAnchor>
  <xdr:oneCellAnchor>
    <xdr:from>
      <xdr:col>6</xdr:col>
      <xdr:colOff>291581</xdr:colOff>
      <xdr:row>3</xdr:row>
      <xdr:rowOff>126351</xdr:rowOff>
    </xdr:from>
    <xdr:ext cx="2124075" cy="619125"/>
    <xdr:pic>
      <xdr:nvPicPr>
        <xdr:cNvPr id="4" name="image7.png">
          <a:extLst>
            <a:ext uri="{FF2B5EF4-FFF2-40B4-BE49-F238E27FC236}">
              <a16:creationId xmlns:a16="http://schemas.microsoft.com/office/drawing/2014/main" id="{1AD2E52F-16BD-4186-9662-B989B901BF3C}"/>
            </a:ext>
          </a:extLst>
        </xdr:cNvPr>
        <xdr:cNvPicPr preferRelativeResize="0"/>
      </xdr:nvPicPr>
      <xdr:blipFill>
        <a:blip xmlns:r="http://schemas.openxmlformats.org/officeDocument/2006/relationships" r:embed="rId3" cstate="print"/>
        <a:stretch>
          <a:fillRect/>
        </a:stretch>
      </xdr:blipFill>
      <xdr:spPr>
        <a:xfrm>
          <a:off x="5306785" y="826147"/>
          <a:ext cx="2124075" cy="619125"/>
        </a:xfrm>
        <a:prstGeom prst="rect">
          <a:avLst/>
        </a:prstGeom>
        <a:noFill/>
      </xdr:spPr>
    </xdr:pic>
    <xdr:clientData fLocksWithSheet="0"/>
  </xdr:oneCellAnchor>
  <xdr:oneCellAnchor>
    <xdr:from>
      <xdr:col>9</xdr:col>
      <xdr:colOff>242985</xdr:colOff>
      <xdr:row>2</xdr:row>
      <xdr:rowOff>213826</xdr:rowOff>
    </xdr:from>
    <xdr:ext cx="2124075" cy="1076325"/>
    <xdr:pic>
      <xdr:nvPicPr>
        <xdr:cNvPr id="5" name="image6.png">
          <a:extLst>
            <a:ext uri="{FF2B5EF4-FFF2-40B4-BE49-F238E27FC236}">
              <a16:creationId xmlns:a16="http://schemas.microsoft.com/office/drawing/2014/main" id="{0CE4E802-CBD0-481E-B29F-2E9096A7B93D}"/>
            </a:ext>
          </a:extLst>
        </xdr:cNvPr>
        <xdr:cNvPicPr preferRelativeResize="0"/>
      </xdr:nvPicPr>
      <xdr:blipFill>
        <a:blip xmlns:r="http://schemas.openxmlformats.org/officeDocument/2006/relationships" r:embed="rId4" cstate="print"/>
        <a:stretch>
          <a:fillRect/>
        </a:stretch>
      </xdr:blipFill>
      <xdr:spPr>
        <a:xfrm>
          <a:off x="7765791" y="622040"/>
          <a:ext cx="2124075" cy="1076325"/>
        </a:xfrm>
        <a:prstGeom prst="rect">
          <a:avLst/>
        </a:prstGeom>
        <a:noFill/>
      </xdr:spPr>
    </xdr:pic>
    <xdr:clientData fLocksWithSheet="0"/>
  </xdr:oneCellAnchor>
  <xdr:oneCellAnchor>
    <xdr:from>
      <xdr:col>9</xdr:col>
      <xdr:colOff>184669</xdr:colOff>
      <xdr:row>0</xdr:row>
      <xdr:rowOff>0</xdr:rowOff>
    </xdr:from>
    <xdr:ext cx="2124075" cy="723900"/>
    <xdr:pic>
      <xdr:nvPicPr>
        <xdr:cNvPr id="6" name="image9.png">
          <a:extLst>
            <a:ext uri="{FF2B5EF4-FFF2-40B4-BE49-F238E27FC236}">
              <a16:creationId xmlns:a16="http://schemas.microsoft.com/office/drawing/2014/main" id="{A27CF5B7-E95B-45B3-9FCB-B01C5C4C47EF}"/>
            </a:ext>
          </a:extLst>
        </xdr:cNvPr>
        <xdr:cNvPicPr preferRelativeResize="0"/>
      </xdr:nvPicPr>
      <xdr:blipFill>
        <a:blip xmlns:r="http://schemas.openxmlformats.org/officeDocument/2006/relationships" r:embed="rId5" cstate="print"/>
        <a:stretch>
          <a:fillRect/>
        </a:stretch>
      </xdr:blipFill>
      <xdr:spPr>
        <a:xfrm>
          <a:off x="7707475" y="0"/>
          <a:ext cx="2124075" cy="723900"/>
        </a:xfrm>
        <a:prstGeom prst="rect">
          <a:avLst/>
        </a:prstGeom>
        <a:noFill/>
      </xdr:spPr>
    </xdr:pic>
    <xdr:clientData fLocksWithSheet="0"/>
  </xdr:oneCellAnchor>
  <xdr:oneCellAnchor>
    <xdr:from>
      <xdr:col>6</xdr:col>
      <xdr:colOff>330459</xdr:colOff>
      <xdr:row>0</xdr:row>
      <xdr:rowOff>106913</xdr:rowOff>
    </xdr:from>
    <xdr:ext cx="2124075" cy="657225"/>
    <xdr:pic>
      <xdr:nvPicPr>
        <xdr:cNvPr id="7" name="image10.png">
          <a:extLst>
            <a:ext uri="{FF2B5EF4-FFF2-40B4-BE49-F238E27FC236}">
              <a16:creationId xmlns:a16="http://schemas.microsoft.com/office/drawing/2014/main" id="{99045C2F-A349-496E-A4B9-585A2908C68D}"/>
            </a:ext>
          </a:extLst>
        </xdr:cNvPr>
        <xdr:cNvPicPr preferRelativeResize="0"/>
      </xdr:nvPicPr>
      <xdr:blipFill>
        <a:blip xmlns:r="http://schemas.openxmlformats.org/officeDocument/2006/relationships" r:embed="rId6" cstate="print"/>
        <a:stretch>
          <a:fillRect/>
        </a:stretch>
      </xdr:blipFill>
      <xdr:spPr>
        <a:xfrm>
          <a:off x="5345663" y="106913"/>
          <a:ext cx="2124075" cy="6572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6</xdr:col>
      <xdr:colOff>927010</xdr:colOff>
      <xdr:row>6</xdr:row>
      <xdr:rowOff>157767</xdr:rowOff>
    </xdr:from>
    <xdr:to>
      <xdr:col>9</xdr:col>
      <xdr:colOff>749925</xdr:colOff>
      <xdr:row>20</xdr:row>
      <xdr:rowOff>83713</xdr:rowOff>
    </xdr:to>
    <xdr:graphicFrame macro="">
      <xdr:nvGraphicFramePr>
        <xdr:cNvPr id="2" name="Gráfico 1">
          <a:extLst>
            <a:ext uri="{FF2B5EF4-FFF2-40B4-BE49-F238E27FC236}">
              <a16:creationId xmlns:a16="http://schemas.microsoft.com/office/drawing/2014/main" id="{CE1E1A87-7882-DB92-F473-4BE27F42E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953840</xdr:colOff>
      <xdr:row>6</xdr:row>
      <xdr:rowOff>157767</xdr:rowOff>
    </xdr:from>
    <xdr:to>
      <xdr:col>13</xdr:col>
      <xdr:colOff>615770</xdr:colOff>
      <xdr:row>20</xdr:row>
      <xdr:rowOff>83713</xdr:rowOff>
    </xdr:to>
    <xdr:graphicFrame macro="">
      <xdr:nvGraphicFramePr>
        <xdr:cNvPr id="3" name="Gráfico 2">
          <a:extLst>
            <a:ext uri="{FF2B5EF4-FFF2-40B4-BE49-F238E27FC236}">
              <a16:creationId xmlns:a16="http://schemas.microsoft.com/office/drawing/2014/main" id="{5CE5A9E0-F5B0-F40A-AE5E-35D2E3F7F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155462</xdr:colOff>
      <xdr:row>4</xdr:row>
      <xdr:rowOff>140198</xdr:rowOff>
    </xdr:from>
    <xdr:to>
      <xdr:col>16</xdr:col>
      <xdr:colOff>725815</xdr:colOff>
      <xdr:row>18</xdr:row>
      <xdr:rowOff>152132</xdr:rowOff>
    </xdr:to>
    <xdr:graphicFrame macro="">
      <xdr:nvGraphicFramePr>
        <xdr:cNvPr id="2" name="Gráfico 1" descr="Tipo de gráfico: Dispersión. Campo: Puntaje de felicidad y campo: Esperanza de vida parece estar muy correlacionado.&#10;&#10;Descripción generada automáticamente">
          <a:extLst>
            <a:ext uri="{FF2B5EF4-FFF2-40B4-BE49-F238E27FC236}">
              <a16:creationId xmlns:a16="http://schemas.microsoft.com/office/drawing/2014/main" id="{E9E58287-134A-21F2-85B9-E47948705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189888</xdr:colOff>
      <xdr:row>19</xdr:row>
      <xdr:rowOff>128721</xdr:rowOff>
    </xdr:from>
    <xdr:to>
      <xdr:col>16</xdr:col>
      <xdr:colOff>762191</xdr:colOff>
      <xdr:row>33</xdr:row>
      <xdr:rowOff>140656</xdr:rowOff>
    </xdr:to>
    <xdr:graphicFrame macro="">
      <xdr:nvGraphicFramePr>
        <xdr:cNvPr id="5" name="Gráfico 4" descr="Tipo de gráfico: Dispersión. Campo: Puntaje de felicidad y campo: Apoyo Social parece estar muy correlacionado.&#10;&#10;Descripción generada automáticamente">
          <a:extLst>
            <a:ext uri="{FF2B5EF4-FFF2-40B4-BE49-F238E27FC236}">
              <a16:creationId xmlns:a16="http://schemas.microsoft.com/office/drawing/2014/main" id="{E36315C2-2F8F-D901-2744-99B097A90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293171</xdr:colOff>
      <xdr:row>19</xdr:row>
      <xdr:rowOff>151672</xdr:rowOff>
    </xdr:from>
    <xdr:to>
      <xdr:col>22</xdr:col>
      <xdr:colOff>670383</xdr:colOff>
      <xdr:row>33</xdr:row>
      <xdr:rowOff>163607</xdr:rowOff>
    </xdr:to>
    <xdr:graphicFrame macro="">
      <xdr:nvGraphicFramePr>
        <xdr:cNvPr id="6" name="Gráfico 5" descr="Tipo de gráfico: Dispersión. Parece que &quot;Puntaje de felicidad&quot; y &quot;Percepción de corrupción&quot; forman un clúster con 2 valores atípicos.&#10;&#10;Descripción generada automáticamente">
          <a:extLst>
            <a:ext uri="{FF2B5EF4-FFF2-40B4-BE49-F238E27FC236}">
              <a16:creationId xmlns:a16="http://schemas.microsoft.com/office/drawing/2014/main" id="{4258D23A-82BF-23BF-029D-E9ED2ABAD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270218</xdr:colOff>
      <xdr:row>4</xdr:row>
      <xdr:rowOff>163149</xdr:rowOff>
    </xdr:from>
    <xdr:to>
      <xdr:col>22</xdr:col>
      <xdr:colOff>647430</xdr:colOff>
      <xdr:row>18</xdr:row>
      <xdr:rowOff>175083</xdr:rowOff>
    </xdr:to>
    <xdr:graphicFrame macro="">
      <xdr:nvGraphicFramePr>
        <xdr:cNvPr id="7" name="Gráfico 6" descr="Tipo de gráfico: Dispersión. Campo: Puntaje de felicidad y campo: Apoyo Social parece estar muy correlacionado.&#10;&#10;Descripción generada automáticamente">
          <a:extLst>
            <a:ext uri="{FF2B5EF4-FFF2-40B4-BE49-F238E27FC236}">
              <a16:creationId xmlns:a16="http://schemas.microsoft.com/office/drawing/2014/main" id="{0B2AD4A2-500E-A0C9-4B7D-9DBFB0679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7552002f974970c5/Escritorio/proyecto%20estadistica%20y%20probabilidad.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s D. León Quesada" refreshedDate="45276.598001851853" createdVersion="8" refreshedVersion="8" minRefreshableVersion="3" recordCount="8807" xr:uid="{41E99A3B-7D10-4642-A58F-C09686BE6A49}">
  <cacheSource type="worksheet">
    <worksheetSource name="Tabla2"/>
  </cacheSource>
  <cacheFields count="25">
    <cacheField name="id" numFmtId="0">
      <sharedItems containsSemiMixedTypes="0" containsString="0" containsNumber="1" containsInteger="1" minValue="1" maxValue="8807"/>
    </cacheField>
    <cacheField name="show_id" numFmtId="0">
      <sharedItems count="8807">
        <s v="s3778"/>
        <s v="s2714"/>
        <s v="s1485"/>
        <s v="s1558"/>
        <s v="s3536"/>
        <s v="s2859"/>
        <s v="s6406"/>
        <s v="s696"/>
        <s v="s3776"/>
        <s v="s4708"/>
        <s v="s72"/>
        <s v="s695"/>
        <s v="s1670"/>
        <s v="s1426"/>
        <s v="s3365"/>
        <s v="s5376"/>
        <s v="s992"/>
        <s v="s1746"/>
        <s v="s3710"/>
        <s v="s2831"/>
        <s v="s2110"/>
        <s v="s2249"/>
        <s v="s3008"/>
        <s v="s8206"/>
        <s v="s4893"/>
        <s v="s5457"/>
        <s v="s1963"/>
        <s v="s3367"/>
        <s v="s1156"/>
        <s v="s2167"/>
        <s v="s2777"/>
        <s v="s1254"/>
        <s v="s1636"/>
        <s v="s1893"/>
        <s v="s3418"/>
        <s v="s4139"/>
        <s v="s4140"/>
        <s v="s4141"/>
        <s v="s4279"/>
        <s v="s4895"/>
        <s v="s4897"/>
        <s v="s5341"/>
        <s v="s5644"/>
        <s v="s5660"/>
        <s v="s6407"/>
        <s v="s6866"/>
        <s v="s7117"/>
        <s v="s46"/>
        <s v="s2594"/>
        <s v="s2595"/>
        <s v="s2596"/>
        <s v="s2812"/>
        <s v="s2813"/>
        <s v="s2815"/>
        <s v="s4345"/>
        <s v="s4498"/>
        <s v="s5858"/>
        <s v="s7314"/>
        <s v="s7500"/>
        <s v="s7782"/>
        <s v="s1193"/>
        <s v="s1582"/>
        <s v="s2082"/>
        <s v="s2441"/>
        <s v="s2771"/>
        <s v="s3182"/>
        <s v="s3230"/>
        <s v="s3351"/>
        <s v="s3457"/>
        <s v="s3509"/>
        <s v="s3585"/>
        <s v="s4146"/>
        <s v="s4621"/>
        <s v="s4898"/>
        <s v="s5044"/>
        <s v="s5424"/>
        <s v="s5698"/>
        <s v="s7775"/>
        <s v="s7777"/>
        <s v="s7781"/>
        <s v="s7788"/>
        <s v="s7789"/>
        <s v="s7849"/>
        <s v="s812"/>
        <s v="s1601"/>
        <s v="s1872"/>
        <s v="s2178"/>
        <s v="s3119"/>
        <s v="s4535"/>
        <s v="s4894"/>
        <s v="s5762"/>
        <s v="s5798"/>
        <s v="s6285"/>
        <s v="s7315"/>
        <s v="s1589"/>
        <s v="s4118"/>
        <s v="s5138"/>
        <s v="s5921"/>
        <s v="s7242"/>
        <s v="s7892"/>
        <s v="s1753"/>
        <s v="s4290"/>
        <s v="s5134"/>
        <s v="s1508"/>
        <s v="s1557"/>
        <s v="s1752"/>
        <s v="s1931"/>
        <s v="s1933"/>
        <s v="s3254"/>
        <s v="s3366"/>
        <s v="s4230"/>
        <s v="s4324"/>
        <s v="s5308"/>
        <s v="s855"/>
        <s v="s1928"/>
        <s v="s3162"/>
        <s v="s4241"/>
        <s v="s4287"/>
        <s v="s5877"/>
        <s v="s5919"/>
        <s v="s5956"/>
        <s v="s6738"/>
        <s v="s6749"/>
        <s v="s7406"/>
        <s v="s2217"/>
        <s v="s3803"/>
        <s v="s3804"/>
        <s v="s4245"/>
        <s v="s4246"/>
        <s v="s4353"/>
        <s v="s4687"/>
        <s v="s5679"/>
        <s v="s889"/>
        <s v="s1090"/>
        <s v="s1412"/>
        <s v="s1519"/>
        <s v="s3663"/>
        <s v="s4938"/>
        <s v="s7279"/>
        <s v="s7931"/>
        <s v="s8501"/>
        <s v="s976"/>
        <s v="s1884"/>
        <s v="s2096"/>
        <s v="s2914"/>
        <s v="s4696"/>
        <s v="s7277"/>
        <s v="s731"/>
        <s v="s3398"/>
        <s v="s4231"/>
        <s v="s913"/>
        <s v="s1263"/>
        <s v="s4314"/>
        <s v="s5933"/>
        <s v="s7278"/>
        <s v="s730"/>
        <s v="s733"/>
        <s v="s739"/>
        <s v="s1288"/>
        <s v="s3347"/>
        <s v="s1029"/>
        <s v="s5990"/>
        <s v="s7276"/>
        <s v="s496"/>
        <s v="s3491"/>
        <s v="s3796"/>
        <s v="s5682"/>
        <s v="s8708"/>
        <s v="s471"/>
        <s v="s561"/>
        <s v="s3325"/>
        <s v="s3336"/>
        <s v="s3684"/>
        <s v="s3739"/>
        <s v="s3860"/>
        <s v="s4878"/>
        <s v="s4896"/>
        <s v="s4996"/>
        <s v="s5254"/>
        <s v="s5276"/>
        <s v="s8420"/>
        <s v="s8437"/>
        <s v="s8658"/>
        <s v="s2200"/>
        <s v="s5796"/>
        <s v="s7168"/>
        <s v="s1251"/>
        <s v="s1667"/>
        <s v="s1854"/>
        <s v="s2580"/>
        <s v="s3486"/>
        <s v="s4093"/>
        <s v="s6648"/>
        <s v="s7564"/>
        <s v="s8588"/>
        <s v="s6582"/>
        <s v="s1888"/>
        <s v="s1957"/>
        <s v="s2144"/>
        <s v="s2189"/>
        <s v="s3315"/>
        <s v="s4365"/>
        <s v="s4590"/>
        <s v="s4591"/>
        <s v="s5449"/>
        <s v="s5452"/>
        <s v="s5467"/>
        <s v="s5504"/>
        <s v="s5735"/>
        <s v="s5776"/>
        <s v="s6055"/>
        <s v="s6081"/>
        <s v="s6979"/>
        <s v="s7291"/>
        <s v="s8387"/>
        <s v="s1633"/>
        <s v="s3480"/>
        <s v="s4448"/>
        <s v="s5825"/>
        <s v="s6125"/>
        <s v="s6126"/>
        <s v="s6536"/>
        <s v="s7877"/>
        <s v="s8006"/>
        <s v="s8764"/>
        <s v="s485"/>
        <s v="s1491"/>
        <s v="s1592"/>
        <s v="s1656"/>
        <s v="s1816"/>
        <s v="s2156"/>
        <s v="s2209"/>
        <s v="s2764"/>
        <s v="s3173"/>
        <s v="s3232"/>
        <s v="s3281"/>
        <s v="s3443"/>
        <s v="s3604"/>
        <s v="s4249"/>
        <s v="s5020"/>
        <s v="s5141"/>
        <s v="s5815"/>
        <s v="s5827"/>
        <s v="s7492"/>
        <s v="s7494"/>
        <s v="s7495"/>
        <s v="s7502"/>
        <s v="s7776"/>
        <s v="s8301"/>
        <s v="s862"/>
        <s v="s1860"/>
        <s v="s3395"/>
        <s v="s3545"/>
        <s v="s5019"/>
        <s v="s5242"/>
        <s v="s5432"/>
        <s v="s5451"/>
        <s v="s6349"/>
        <s v="s6812"/>
        <s v="s8562"/>
        <s v="s78"/>
        <s v="s1610"/>
        <s v="s2371"/>
        <s v="s4229"/>
        <s v="s7290"/>
        <s v="s7435"/>
        <s v="s7723"/>
        <s v="s8155"/>
        <s v="s767"/>
        <s v="s3892"/>
        <s v="s4239"/>
        <s v="s5063"/>
        <s v="s6198"/>
        <s v="s6686"/>
        <s v="s6762"/>
        <s v="s8035"/>
        <s v="s8760"/>
        <s v="s1543"/>
        <s v="s1787"/>
        <s v="s1794"/>
        <s v="s2887"/>
        <s v="s4238"/>
        <s v="s4492"/>
        <s v="s4684"/>
        <s v="s5526"/>
        <s v="s7599"/>
        <s v="s8738"/>
        <s v="s1194"/>
        <s v="s1813"/>
        <s v="s2997"/>
        <s v="s4138"/>
        <s v="s4491"/>
        <s v="s5002"/>
        <s v="s5161"/>
        <s v="s5320"/>
        <s v="s5485"/>
        <s v="s5554"/>
        <s v="s7020"/>
        <s v="s1375"/>
        <s v="s2322"/>
        <s v="s2346"/>
        <s v="s3387"/>
        <s v="s3575"/>
        <s v="s5225"/>
        <s v="s5805"/>
        <s v="s6260"/>
        <s v="s6262"/>
        <s v="s6526"/>
        <s v="s6657"/>
        <s v="s6813"/>
        <s v="s7147"/>
        <s v="s7249"/>
        <s v="s7612"/>
        <s v="s7791"/>
        <s v="s8087"/>
        <s v="s8371"/>
        <s v="s8476"/>
        <s v="s8724"/>
        <s v="s1465"/>
        <s v="s3816"/>
        <s v="s5050"/>
        <s v="s5512"/>
        <s v="s6011"/>
        <s v="s6139"/>
        <s v="s6141"/>
        <s v="s6586"/>
        <s v="s7128"/>
        <s v="s7201"/>
        <s v="s7571"/>
        <s v="s7600"/>
        <s v="s7602"/>
        <s v="s7604"/>
        <s v="s7607"/>
        <s v="s7608"/>
        <s v="s7609"/>
        <s v="s7615"/>
        <s v="s7616"/>
        <s v="s7617"/>
        <s v="s7619"/>
        <s v="s8351"/>
        <s v="s8566"/>
        <s v="s8644"/>
        <s v="s993"/>
        <s v="s1467"/>
        <s v="s1605"/>
        <s v="s2479"/>
        <s v="s3286"/>
        <s v="s3907"/>
        <s v="s4700"/>
        <s v="s5177"/>
        <s v="s5292"/>
        <s v="s5343"/>
        <s v="s5614"/>
        <s v="s6980"/>
        <s v="s7039"/>
        <s v="s7274"/>
        <s v="s7603"/>
        <s v="s7605"/>
        <s v="s7610"/>
        <s v="s7611"/>
        <s v="s7613"/>
        <s v="s7614"/>
        <s v="s7971"/>
        <s v="s7972"/>
        <s v="s7973"/>
        <s v="s7975"/>
        <s v="s1093"/>
        <s v="s2398"/>
        <s v="s2687"/>
        <s v="s3712"/>
        <s v="s4544"/>
        <s v="s6146"/>
        <s v="s6927"/>
        <s v="s7413"/>
        <s v="s7626"/>
        <s v="s7779"/>
        <s v="s7974"/>
        <s v="s7976"/>
        <s v="s7977"/>
        <s v="s7978"/>
        <s v="s7979"/>
        <s v="s7980"/>
        <s v="s3032"/>
        <s v="s3187"/>
        <s v="s3241"/>
        <s v="s3396"/>
        <s v="s3647"/>
        <s v="s4151"/>
        <s v="s4233"/>
        <s v="s4546"/>
        <s v="s5327"/>
        <s v="s5696"/>
        <s v="s6851"/>
        <s v="s7222"/>
        <s v="s1505"/>
        <s v="s2712"/>
        <s v="s4250"/>
        <s v="s4517"/>
        <s v="s4526"/>
        <s v="s4685"/>
        <s v="s4750"/>
        <s v="s5062"/>
        <s v="s5316"/>
        <s v="s5583"/>
        <s v="s5629"/>
        <s v="s5882"/>
        <s v="s6893"/>
        <s v="s6903"/>
        <s v="s770"/>
        <s v="s999"/>
        <s v="s1279"/>
        <s v="s1290"/>
        <s v="s1608"/>
        <s v="s2222"/>
        <s v="s3470"/>
        <s v="s3496"/>
        <s v="s3646"/>
        <s v="s4026"/>
        <s v="s4236"/>
        <s v="s4319"/>
        <s v="s4547"/>
        <s v="s4787"/>
        <s v="s4855"/>
        <s v="s4999"/>
        <s v="s5916"/>
        <s v="s6721"/>
        <s v="s6847"/>
        <s v="s6849"/>
        <s v="s7227"/>
        <s v="s7233"/>
        <s v="s7295"/>
        <s v="s8531"/>
        <s v="s8539"/>
        <s v="s280"/>
        <s v="s1554"/>
        <s v="s1936"/>
        <s v="s2129"/>
        <s v="s2965"/>
        <s v="s3290"/>
        <s v="s3469"/>
        <s v="s3624"/>
        <s v="s3636"/>
        <s v="s3734"/>
        <s v="s3910"/>
        <s v="s3930"/>
        <s v="s3948"/>
        <s v="s4129"/>
        <s v="s4323"/>
        <s v="s4417"/>
        <s v="s5006"/>
        <s v="s5067"/>
        <s v="s5231"/>
        <s v="s5379"/>
        <s v="s5481"/>
        <s v="s5727"/>
        <s v="s5891"/>
        <s v="s7576"/>
        <s v="s8216"/>
        <s v="s760"/>
        <s v="s761"/>
        <s v="s1027"/>
        <s v="s1173"/>
        <s v="s1190"/>
        <s v="s1618"/>
        <s v="s1743"/>
        <s v="s2953"/>
        <s v="s3161"/>
        <s v="s3267"/>
        <s v="s3759"/>
        <s v="s3953"/>
        <s v="s3988"/>
        <s v="s4556"/>
        <s v="s4792"/>
        <s v="s4951"/>
        <s v="s5035"/>
        <s v="s5079"/>
        <s v="s5088"/>
        <s v="s5280"/>
        <s v="s5794"/>
        <s v="s5843"/>
        <s v="s5848"/>
        <s v="s5879"/>
        <s v="s6765"/>
        <s v="s7234"/>
        <s v="s7501"/>
        <s v="s8239"/>
        <s v="s8603"/>
        <s v="s24"/>
        <s v="s756"/>
        <s v="s850"/>
        <s v="s1986"/>
        <s v="s2562"/>
        <s v="s2850"/>
        <s v="s2854"/>
        <s v="s3004"/>
        <s v="s3306"/>
        <s v="s3377"/>
        <s v="s3397"/>
        <s v="s3698"/>
        <s v="s3757"/>
        <s v="s3828"/>
        <s v="s3925"/>
        <s v="s3975"/>
        <s v="s4000"/>
        <s v="s4081"/>
        <s v="s4223"/>
        <s v="s4232"/>
        <s v="s4789"/>
        <s v="s5061"/>
        <s v="s5109"/>
        <s v="s5162"/>
        <s v="s5493"/>
        <s v="s5709"/>
        <s v="s6207"/>
        <s v="s6763"/>
        <s v="s7230"/>
        <s v="s7920"/>
        <s v="s8661"/>
        <s v="s418"/>
        <s v="s2243"/>
        <s v="s2807"/>
        <s v="s2979"/>
        <s v="s3425"/>
        <s v="s3777"/>
        <s v="s4116"/>
        <s v="s4920"/>
        <s v="s4963"/>
        <s v="s5072"/>
        <s v="s5077"/>
        <s v="s5269"/>
        <s v="s5577"/>
        <s v="s5658"/>
        <s v="s5690"/>
        <s v="s5714"/>
        <s v="s5860"/>
        <s v="s5885"/>
        <s v="s5900"/>
        <s v="s6463"/>
        <s v="s6464"/>
        <s v="s6594"/>
        <s v="s7228"/>
        <s v="s7894"/>
        <s v="s131"/>
        <s v="s419"/>
        <s v="s422"/>
        <s v="s2001"/>
        <s v="s2051"/>
        <s v="s2680"/>
        <s v="s3124"/>
        <s v="s3363"/>
        <s v="s3420"/>
        <s v="s3574"/>
        <s v="s3623"/>
        <s v="s3716"/>
        <s v="s4122"/>
        <s v="s4326"/>
        <s v="s4506"/>
        <s v="s4632"/>
        <s v="s4850"/>
        <s v="s4867"/>
        <s v="s4982"/>
        <s v="s5068"/>
        <s v="s5326"/>
        <s v="s5372"/>
        <s v="s5558"/>
        <s v="s5791"/>
        <s v="s5792"/>
        <s v="s5822"/>
        <s v="s6113"/>
        <s v="s6298"/>
        <s v="s6462"/>
        <s v="s6472"/>
        <s v="s7220"/>
        <s v="s8123"/>
        <s v="s279"/>
        <s v="s407"/>
        <s v="s411"/>
        <s v="s412"/>
        <s v="s414"/>
        <s v="s417"/>
        <s v="s894"/>
        <s v="s1672"/>
        <s v="s2170"/>
        <s v="s3472"/>
        <s v="s3479"/>
        <s v="s3514"/>
        <s v="s3878"/>
        <s v="s4378"/>
        <s v="s4542"/>
        <s v="s4864"/>
        <s v="s5270"/>
        <s v="s5498"/>
        <s v="s5608"/>
        <s v="s5725"/>
        <s v="s5746"/>
        <s v="s5790"/>
        <s v="s5895"/>
        <s v="s406"/>
        <s v="s413"/>
        <s v="s1040"/>
        <s v="s1408"/>
        <s v="s2264"/>
        <s v="s3158"/>
        <s v="s3355"/>
        <s v="s3519"/>
        <s v="s3680"/>
        <s v="s4005"/>
        <s v="s4194"/>
        <s v="s4204"/>
        <s v="s4891"/>
        <s v="s5040"/>
        <s v="s5046"/>
        <s v="s5713"/>
        <s v="s5787"/>
        <s v="s5788"/>
        <s v="s6174"/>
        <s v="s6311"/>
        <s v="s6912"/>
        <s v="s7229"/>
        <s v="s7231"/>
        <s v="s7232"/>
        <s v="s7930"/>
        <s v="s410"/>
        <s v="s1513"/>
        <s v="s2703"/>
        <s v="s3028"/>
        <s v="s3391"/>
        <s v="s3560"/>
        <s v="s3600"/>
        <s v="s3694"/>
        <s v="s3806"/>
        <s v="s4782"/>
        <s v="s4815"/>
        <s v="s4836"/>
        <s v="s4860"/>
        <s v="s4916"/>
        <s v="s4933"/>
        <s v="s5172"/>
        <s v="s5214"/>
        <s v="s5235"/>
        <s v="s5417"/>
        <s v="s5425"/>
        <s v="s5519"/>
        <s v="s5632"/>
        <s v="s5814"/>
        <s v="s5851"/>
        <s v="s6313"/>
        <s v="s7320"/>
        <s v="s7657"/>
        <s v="s8045"/>
        <s v="s8261"/>
        <s v="s17"/>
        <s v="s409"/>
        <s v="s2220"/>
        <s v="s2262"/>
        <s v="s2538"/>
        <s v="s3206"/>
        <s v="s3389"/>
        <s v="s3529"/>
        <s v="s3618"/>
        <s v="s3620"/>
        <s v="s4871"/>
        <s v="s5025"/>
        <s v="s5135"/>
        <s v="s5358"/>
        <s v="s5370"/>
        <s v="s5595"/>
        <s v="s5628"/>
        <s v="s5712"/>
        <s v="s7181"/>
        <s v="s7319"/>
        <s v="s8163"/>
        <s v="s408"/>
        <s v="s415"/>
        <s v="s416"/>
        <s v="s423"/>
        <s v="s425"/>
        <s v="s1503"/>
        <s v="s1646"/>
        <s v="s2237"/>
        <s v="s2459"/>
        <s v="s3316"/>
        <s v="s3318"/>
        <s v="s3322"/>
        <s v="s3323"/>
        <s v="s4235"/>
        <s v="s4315"/>
        <s v="s5205"/>
        <s v="s5869"/>
        <s v="s5928"/>
        <s v="s6646"/>
        <s v="s7109"/>
        <s v="s7318"/>
        <s v="s7540"/>
        <s v="s7714"/>
        <s v="s8413"/>
        <s v="s8703"/>
        <s v="s303"/>
        <s v="s420"/>
        <s v="s1824"/>
        <s v="s1993"/>
        <s v="s2015"/>
        <s v="s2155"/>
        <s v="s3226"/>
        <s v="s3319"/>
        <s v="s3321"/>
        <s v="s3592"/>
        <s v="s3721"/>
        <s v="s3996"/>
        <s v="s4008"/>
        <s v="s4788"/>
        <s v="s4804"/>
        <s v="s4888"/>
        <s v="s5003"/>
        <s v="s5024"/>
        <s v="s5057"/>
        <s v="s5069"/>
        <s v="s5118"/>
        <s v="s5647"/>
        <s v="s5718"/>
        <s v="s5789"/>
        <s v="s5906"/>
        <s v="s6666"/>
        <s v="s7984"/>
        <s v="s8276"/>
        <s v="s236"/>
        <s v="s291"/>
        <s v="s421"/>
        <s v="s653"/>
        <s v="s778"/>
        <s v="s839"/>
        <s v="s1687"/>
        <s v="s2115"/>
        <s v="s2783"/>
        <s v="s2947"/>
        <s v="s3106"/>
        <s v="s3442"/>
        <s v="s3810"/>
        <s v="s3830"/>
        <s v="s4084"/>
        <s v="s4824"/>
        <s v="s4939"/>
        <s v="s5128"/>
        <s v="s5284"/>
        <s v="s5689"/>
        <s v="s5819"/>
        <s v="s5855"/>
        <s v="s6006"/>
        <s v="s6559"/>
        <s v="s6746"/>
        <s v="s7656"/>
        <s v="s8389"/>
        <s v="s8428"/>
        <s v="s942"/>
        <s v="s1055"/>
        <s v="s1416"/>
        <s v="s1487"/>
        <s v="s2168"/>
        <s v="s2464"/>
        <s v="s2830"/>
        <s v="s2849"/>
        <s v="s3062"/>
        <s v="s3767"/>
        <s v="s3984"/>
        <s v="s4240"/>
        <s v="s4775"/>
        <s v="s5087"/>
        <s v="s5277"/>
        <s v="s5331"/>
        <s v="s5469"/>
        <s v="s5587"/>
        <s v="s5607"/>
        <s v="s5722"/>
        <s v="s5817"/>
        <s v="s5929"/>
        <s v="s7098"/>
        <s v="s7497"/>
        <s v="s7819"/>
        <s v="s8001"/>
        <s v="s8008"/>
        <s v="s8341"/>
        <s v="s771"/>
        <s v="s2062"/>
        <s v="s2068"/>
        <s v="s2132"/>
        <s v="s2162"/>
        <s v="s2183"/>
        <s v="s2539"/>
        <s v="s2645"/>
        <s v="s2770"/>
        <s v="s2774"/>
        <s v="s2870"/>
        <s v="s2910"/>
        <s v="s3581"/>
        <s v="s4555"/>
        <s v="s4757"/>
        <s v="s5496"/>
        <s v="s5706"/>
        <s v="s5816"/>
        <s v="s5920"/>
        <s v="s6171"/>
        <s v="s6240"/>
        <s v="s6244"/>
        <s v="s6802"/>
        <s v="s7416"/>
        <s v="s7491"/>
        <s v="s7498"/>
        <s v="s7542"/>
        <s v="s7658"/>
        <s v="s7728"/>
        <s v="s7910"/>
        <s v="s7935"/>
        <s v="s8153"/>
        <s v="s8211"/>
        <s v="s845"/>
        <s v="s1152"/>
        <s v="s1906"/>
        <s v="s2052"/>
        <s v="s2369"/>
        <s v="s2469"/>
        <s v="s2930"/>
        <s v="s3092"/>
        <s v="s3704"/>
        <s v="s4259"/>
        <s v="s4301"/>
        <s v="s4332"/>
        <s v="s4597"/>
        <s v="s5163"/>
        <s v="s5431"/>
        <s v="s5476"/>
        <s v="s5759"/>
        <s v="s5774"/>
        <s v="s5820"/>
        <s v="s6268"/>
        <s v="s6388"/>
        <s v="s6990"/>
        <s v="s7378"/>
        <s v="s7490"/>
        <s v="s7543"/>
        <s v="s7555"/>
        <s v="s7842"/>
        <s v="s8058"/>
        <s v="s8699"/>
        <s v="s8715"/>
        <s v="s424"/>
        <s v="s758"/>
        <s v="s1199"/>
        <s v="s1720"/>
        <s v="s3266"/>
        <s v="s3279"/>
        <s v="s3762"/>
        <s v="s4124"/>
        <s v="s4153"/>
        <s v="s4483"/>
        <s v="s4716"/>
        <s v="s4821"/>
        <s v="s4828"/>
        <s v="s4852"/>
        <s v="s4973"/>
        <s v="s5380"/>
        <s v="s5542"/>
        <s v="s5640"/>
        <s v="s5866"/>
        <s v="s5876"/>
        <s v="s5881"/>
        <s v="s6235"/>
        <s v="s6236"/>
        <s v="s6237"/>
        <s v="s6364"/>
        <s v="s6433"/>
        <s v="s6689"/>
        <s v="s6787"/>
        <s v="s7493"/>
        <s v="s7496"/>
        <s v="s7515"/>
        <s v="s8754"/>
        <s v="s1054"/>
        <s v="s1118"/>
        <s v="s1703"/>
        <s v="s1914"/>
        <s v="s2117"/>
        <s v="s2800"/>
        <s v="s3973"/>
        <s v="s4776"/>
        <s v="s4935"/>
        <s v="s4945"/>
        <s v="s5016"/>
        <s v="s5199"/>
        <s v="s5646"/>
        <s v="s5809"/>
        <s v="s5925"/>
        <s v="s5954"/>
        <s v="s5984"/>
        <s v="s6153"/>
        <s v="s6154"/>
        <s v="s6222"/>
        <s v="s6242"/>
        <s v="s6243"/>
        <s v="s6269"/>
        <s v="s6435"/>
        <s v="s6540"/>
        <s v="s6877"/>
        <s v="s7057"/>
        <s v="s7180"/>
        <s v="s7380"/>
        <s v="s7401"/>
        <s v="s8007"/>
        <s v="s8067"/>
        <s v="s8269"/>
        <s v="s8360"/>
        <s v="s8728"/>
        <s v="s168"/>
        <s v="s363"/>
        <s v="s634"/>
        <s v="s940"/>
        <s v="s941"/>
        <s v="s1006"/>
        <s v="s1012"/>
        <s v="s1293"/>
        <s v="s1437"/>
        <s v="s1826"/>
        <s v="s2326"/>
        <s v="s2375"/>
        <s v="s2382"/>
        <s v="s2572"/>
        <s v="s2988"/>
        <s v="s3461"/>
        <s v="s3513"/>
        <s v="s3952"/>
        <s v="s5198"/>
        <s v="s5942"/>
        <s v="s6049"/>
        <s v="s6392"/>
        <s v="s6574"/>
        <s v="s6596"/>
        <s v="s7366"/>
        <s v="s7499"/>
        <s v="s7561"/>
        <s v="s7669"/>
        <s v="s8293"/>
        <s v="s8469"/>
        <s v="s8641"/>
        <s v="s746"/>
        <s v="s1073"/>
        <s v="s1472"/>
        <s v="s1846"/>
        <s v="s2720"/>
        <s v="s3621"/>
        <s v="s3640"/>
        <s v="s3897"/>
        <s v="s4654"/>
        <s v="s4786"/>
        <s v="s4809"/>
        <s v="s5719"/>
        <s v="s5744"/>
        <s v="s5748"/>
        <s v="s5818"/>
        <s v="s6069"/>
        <s v="s6436"/>
        <s v="s6857"/>
        <s v="s7097"/>
        <s v="s7351"/>
        <s v="s7357"/>
        <s v="s7415"/>
        <s v="s7536"/>
        <s v="s7709"/>
        <s v="s7758"/>
        <s v="s7960"/>
        <s v="s8020"/>
        <s v="s8479"/>
        <s v="s8578"/>
        <s v="s8582"/>
        <s v="s263"/>
        <s v="s774"/>
        <s v="s938"/>
        <s v="s1079"/>
        <s v="s1091"/>
        <s v="s1812"/>
        <s v="s3015"/>
        <s v="s3058"/>
        <s v="s3060"/>
        <s v="s3257"/>
        <s v="s3301"/>
        <s v="s3312"/>
        <s v="s3419"/>
        <s v="s4278"/>
        <s v="s4299"/>
        <s v="s4918"/>
        <s v="s4941"/>
        <s v="s4961"/>
        <s v="s5000"/>
        <s v="s5137"/>
        <s v="s5274"/>
        <s v="s5282"/>
        <s v="s5551"/>
        <s v="s5597"/>
        <s v="s5615"/>
        <s v="s5623"/>
        <s v="s5785"/>
        <s v="s5904"/>
        <s v="s5912"/>
        <s v="s6221"/>
        <s v="s6223"/>
        <s v="s6401"/>
        <s v="s7293"/>
        <s v="s7374"/>
        <s v="s7942"/>
        <s v="s8111"/>
        <s v="s8179"/>
        <s v="s8274"/>
        <s v="s8456"/>
        <s v="s8595"/>
        <s v="s8651"/>
        <s v="s8674"/>
        <s v="s8702"/>
        <s v="s8735"/>
        <s v="s8785"/>
        <s v="s1075"/>
        <s v="s1581"/>
        <s v="s2833"/>
        <s v="s3059"/>
        <s v="s3095"/>
        <s v="s3473"/>
        <s v="s3863"/>
        <s v="s4094"/>
        <s v="s4300"/>
        <s v="s4923"/>
        <s v="s4990"/>
        <s v="s5240"/>
        <s v="s5472"/>
        <s v="s5705"/>
        <s v="s6155"/>
        <s v="s6183"/>
        <s v="s6239"/>
        <s v="s6322"/>
        <s v="s6325"/>
        <s v="s6360"/>
        <s v="s6590"/>
        <s v="s6680"/>
        <s v="s6722"/>
        <s v="s6915"/>
        <s v="s6922"/>
        <s v="s6925"/>
        <s v="s6995"/>
        <s v="s7026"/>
        <s v="s7133"/>
        <s v="s7136"/>
        <s v="s7241"/>
        <s v="s7358"/>
        <s v="s7528"/>
        <s v="s7888"/>
        <s v="s8349"/>
        <s v="s102"/>
        <s v="s1007"/>
        <s v="s1077"/>
        <s v="s1195"/>
        <s v="s1857"/>
        <s v="s1937"/>
        <s v="s2000"/>
        <s v="s2173"/>
        <s v="s2449"/>
        <s v="s2465"/>
        <s v="s2498"/>
        <s v="s4010"/>
        <s v="s4082"/>
        <s v="s4436"/>
        <s v="s4548"/>
        <s v="s5111"/>
        <s v="s5354"/>
        <s v="s5468"/>
        <s v="s5475"/>
        <s v="s5631"/>
        <s v="s5755"/>
        <s v="s5811"/>
        <s v="s5840"/>
        <s v="s5899"/>
        <s v="s5932"/>
        <s v="s5939"/>
        <s v="s5959"/>
        <s v="s6041"/>
        <s v="s6151"/>
        <s v="s6152"/>
        <s v="s6241"/>
        <s v="s6367"/>
        <s v="s6476"/>
        <s v="s6735"/>
        <s v="s6969"/>
        <s v="s7139"/>
        <s v="s7422"/>
        <s v="s7532"/>
        <s v="s7559"/>
        <s v="s7847"/>
        <s v="s7887"/>
        <s v="s8195"/>
        <s v="s8649"/>
        <s v="s379"/>
        <s v="s874"/>
        <s v="s1008"/>
        <s v="s1078"/>
        <s v="s1237"/>
        <s v="s1418"/>
        <s v="s1637"/>
        <s v="s1764"/>
        <s v="s1825"/>
        <s v="s1885"/>
        <s v="s2105"/>
        <s v="s2381"/>
        <s v="s2564"/>
        <s v="s2669"/>
        <s v="s2928"/>
        <s v="s3065"/>
        <s v="s3211"/>
        <s v="s3320"/>
        <s v="s3476"/>
        <s v="s3477"/>
        <s v="s3539"/>
        <s v="s3627"/>
        <s v="s3653"/>
        <s v="s3961"/>
        <s v="s4234"/>
        <s v="s4337"/>
        <s v="s4541"/>
        <s v="s5018"/>
        <s v="s5143"/>
        <s v="s5180"/>
        <s v="s5250"/>
        <s v="s5494"/>
        <s v="s5509"/>
        <s v="s5532"/>
        <s v="s5552"/>
        <s v="s5688"/>
        <s v="s5743"/>
        <s v="s5821"/>
        <s v="s5922"/>
        <s v="s5958"/>
        <s v="s6015"/>
        <s v="s6134"/>
        <s v="s6192"/>
        <s v="s6267"/>
        <s v="s6375"/>
        <s v="s6575"/>
        <s v="s6724"/>
        <s v="s6784"/>
        <s v="s6996"/>
        <s v="s7208"/>
        <s v="s7235"/>
        <s v="s7445"/>
        <s v="s7741"/>
        <s v="s7742"/>
        <s v="s7746"/>
        <s v="s7750"/>
        <s v="s7844"/>
        <s v="s8151"/>
        <s v="s8156"/>
        <s v="s8478"/>
        <s v="s8766"/>
        <s v="s8793"/>
        <s v="s142"/>
        <s v="s234"/>
        <s v="s260"/>
        <s v="s630"/>
        <s v="s725"/>
        <s v="s1728"/>
        <s v="s1836"/>
        <s v="s2151"/>
        <s v="s2303"/>
        <s v="s2681"/>
        <s v="s2829"/>
        <s v="s2835"/>
        <s v="s2865"/>
        <s v="s2964"/>
        <s v="s2989"/>
        <s v="s3114"/>
        <s v="s3384"/>
        <s v="s3543"/>
        <s v="s4111"/>
        <s v="s4282"/>
        <s v="s4355"/>
        <s v="s4746"/>
        <s v="s5102"/>
        <s v="s5190"/>
        <s v="s5212"/>
        <s v="s5262"/>
        <s v="s5637"/>
        <s v="s5853"/>
        <s v="s5897"/>
        <s v="s5917"/>
        <s v="s6005"/>
        <s v="s6050"/>
        <s v="s6434"/>
        <s v="s6467"/>
        <s v="s6546"/>
        <s v="s6552"/>
        <s v="s6640"/>
        <s v="s6688"/>
        <s v="s6900"/>
        <s v="s7005"/>
        <s v="s7356"/>
        <s v="s7563"/>
        <s v="s7693"/>
        <s v="s7695"/>
        <s v="s7912"/>
        <s v="s8131"/>
        <s v="s8299"/>
        <s v="s8409"/>
        <s v="s8439"/>
        <s v="s8620"/>
        <s v="s8621"/>
        <s v="s8740"/>
        <s v="s64"/>
        <s v="s174"/>
        <s v="s635"/>
        <s v="s1141"/>
        <s v="s1143"/>
        <s v="s1316"/>
        <s v="s1471"/>
        <s v="s1524"/>
        <s v="s1577"/>
        <s v="s1661"/>
        <s v="s1844"/>
        <s v="s1905"/>
        <s v="s2186"/>
        <s v="s2432"/>
        <s v="s2540"/>
        <s v="s2605"/>
        <s v="s2704"/>
        <s v="s2745"/>
        <s v="s2769"/>
        <s v="s3063"/>
        <s v="s3103"/>
        <s v="s3501"/>
        <s v="s3518"/>
        <s v="s4302"/>
        <s v="s4303"/>
        <s v="s4783"/>
        <s v="s5223"/>
        <s v="s5313"/>
        <s v="s5333"/>
        <s v="s5507"/>
        <s v="s5525"/>
        <s v="s5547"/>
        <s v="s5680"/>
        <s v="s5797"/>
        <s v="s5911"/>
        <s v="s5918"/>
        <s v="s6013"/>
        <s v="s6118"/>
        <s v="s6215"/>
        <s v="s6216"/>
        <s v="s6238"/>
        <s v="s6330"/>
        <s v="s6581"/>
        <s v="s6625"/>
        <s v="s6770"/>
        <s v="s6934"/>
        <s v="s7022"/>
        <s v="s7264"/>
        <s v="s7300"/>
        <s v="s7414"/>
        <s v="s7430"/>
        <s v="s7487"/>
        <s v="s7800"/>
        <s v="s7820"/>
        <s v="s7872"/>
        <s v="s7946"/>
        <s v="s8028"/>
        <s v="s8046"/>
        <s v="s8077"/>
        <s v="s8204"/>
        <s v="s8319"/>
        <s v="s8528"/>
        <s v="s8569"/>
        <s v="s8664"/>
        <s v="s8705"/>
        <s v="s241"/>
        <s v="s652"/>
        <s v="s723"/>
        <s v="s1009"/>
        <s v="s1071"/>
        <s v="s1072"/>
        <s v="s1184"/>
        <s v="s1277"/>
        <s v="s1516"/>
        <s v="s1658"/>
        <s v="s1686"/>
        <s v="s1692"/>
        <s v="s1696"/>
        <s v="s1887"/>
        <s v="s1927"/>
        <s v="s2203"/>
        <s v="s2352"/>
        <s v="s2758"/>
        <s v="s3261"/>
        <s v="s3548"/>
        <s v="s3629"/>
        <s v="s3815"/>
        <s v="s4088"/>
        <s v="s4136"/>
        <s v="s4298"/>
        <s v="s5116"/>
        <s v="s5197"/>
        <s v="s5359"/>
        <s v="s5369"/>
        <s v="s5386"/>
        <s v="s5484"/>
        <s v="s5642"/>
        <s v="s5795"/>
        <s v="s5861"/>
        <s v="s5913"/>
        <s v="s5914"/>
        <s v="s5972"/>
        <s v="s6120"/>
        <s v="s6366"/>
        <s v="s6426"/>
        <s v="s6524"/>
        <s v="s6644"/>
        <s v="s6782"/>
        <s v="s7012"/>
        <s v="s7035"/>
        <s v="s7107"/>
        <s v="s7129"/>
        <s v="s7303"/>
        <s v="s7371"/>
        <s v="s7424"/>
        <s v="s7440"/>
        <s v="s7483"/>
        <s v="s7512"/>
        <s v="s7581"/>
        <s v="s7635"/>
        <s v="s7636"/>
        <s v="s7712"/>
        <s v="s7798"/>
        <s v="s7867"/>
        <s v="s8042"/>
        <s v="s8170"/>
        <s v="s8277"/>
        <s v="s8314"/>
        <s v="s8383"/>
        <s v="s8515"/>
        <s v="s8598"/>
        <s v="s8717"/>
        <s v="s8739"/>
        <s v="s61"/>
        <s v="s346"/>
        <s v="s405"/>
        <s v="s506"/>
        <s v="s596"/>
        <s v="s608"/>
        <s v="s801"/>
        <s v="s908"/>
        <s v="s955"/>
        <s v="s963"/>
        <s v="s1298"/>
        <s v="s1313"/>
        <s v="s1425"/>
        <s v="s1499"/>
        <s v="s1522"/>
        <s v="s1711"/>
        <s v="s1961"/>
        <s v="s2378"/>
        <s v="s2385"/>
        <s v="s2386"/>
        <s v="s2495"/>
        <s v="s2690"/>
        <s v="s2751"/>
        <s v="s2754"/>
        <s v="s2976"/>
        <s v="s3079"/>
        <s v="s3181"/>
        <s v="s3310"/>
        <s v="s3558"/>
        <s v="s4011"/>
        <s v="s4286"/>
        <s v="s4767"/>
        <s v="s4844"/>
        <s v="s5227"/>
        <s v="s5257"/>
        <s v="s5537"/>
        <s v="s5887"/>
        <s v="s6117"/>
        <s v="s6159"/>
        <s v="s6335"/>
        <s v="s6346"/>
        <s v="s6425"/>
        <s v="s6504"/>
        <s v="s6656"/>
        <s v="s6701"/>
        <s v="s6844"/>
        <s v="s6943"/>
        <s v="s7000"/>
        <s v="s7031"/>
        <s v="s7032"/>
        <s v="s7165"/>
        <s v="s7173"/>
        <s v="s7237"/>
        <s v="s7316"/>
        <s v="s7328"/>
        <s v="s7467"/>
        <s v="s7526"/>
        <s v="s7556"/>
        <s v="s7735"/>
        <s v="s7986"/>
        <s v="s8062"/>
        <s v="s8105"/>
        <s v="s8121"/>
        <s v="s8275"/>
        <s v="s8291"/>
        <s v="s8339"/>
        <s v="s8395"/>
        <s v="s8410"/>
        <s v="s8434"/>
        <s v="s8435"/>
        <s v="s8570"/>
        <s v="s8747"/>
        <s v="s8788"/>
        <s v="s164"/>
        <s v="s186"/>
        <s v="s231"/>
        <s v="s256"/>
        <s v="s294"/>
        <s v="s385"/>
        <s v="s461"/>
        <s v="s741"/>
        <s v="s902"/>
        <s v="s1002"/>
        <s v="s1074"/>
        <s v="s1098"/>
        <s v="s1310"/>
        <s v="s1326"/>
        <s v="s1740"/>
        <s v="s1803"/>
        <s v="s1868"/>
        <s v="s1901"/>
        <s v="s2039"/>
        <s v="s2244"/>
        <s v="s2261"/>
        <s v="s2280"/>
        <s v="s2324"/>
        <s v="s2373"/>
        <s v="s2419"/>
        <s v="s2548"/>
        <s v="s2559"/>
        <s v="s2925"/>
        <s v="s2957"/>
        <s v="s2973"/>
        <s v="s3018"/>
        <s v="s3110"/>
        <s v="s3111"/>
        <s v="s3189"/>
        <s v="s3229"/>
        <s v="s3251"/>
        <s v="s3324"/>
        <s v="s3338"/>
        <s v="s3380"/>
        <s v="s3409"/>
        <s v="s3423"/>
        <s v="s3587"/>
        <s v="s3858"/>
        <s v="s4156"/>
        <s v="s4391"/>
        <s v="s4493"/>
        <s v="s4514"/>
        <s v="s4747"/>
        <s v="s5053"/>
        <s v="s5094"/>
        <s v="s5124"/>
        <s v="s5312"/>
        <s v="s5315"/>
        <s v="s5362"/>
        <s v="s5395"/>
        <s v="s5488"/>
        <s v="s5492"/>
        <s v="s5616"/>
        <s v="s5765"/>
        <s v="s5893"/>
        <s v="s6016"/>
        <s v="s6037"/>
        <s v="s6040"/>
        <s v="s6094"/>
        <s v="s6180"/>
        <s v="s6363"/>
        <s v="s6368"/>
        <s v="s6445"/>
        <s v="s6579"/>
        <s v="s6641"/>
        <s v="s6773"/>
        <s v="s6795"/>
        <s v="s6917"/>
        <s v="s6941"/>
        <s v="s6955"/>
        <s v="s6993"/>
        <s v="s7112"/>
        <s v="s7204"/>
        <s v="s7270"/>
        <s v="s7442"/>
        <s v="s7471"/>
        <s v="s7520"/>
        <s v="s7620"/>
        <s v="s7655"/>
        <s v="s7670"/>
        <s v="s7679"/>
        <s v="s7705"/>
        <s v="s7793"/>
        <s v="s7921"/>
        <s v="s7934"/>
        <s v="s7966"/>
        <s v="s8047"/>
        <s v="s8081"/>
        <s v="s8090"/>
        <s v="s8135"/>
        <s v="s8199"/>
        <s v="s8280"/>
        <s v="s8382"/>
        <s v="s8502"/>
        <s v="s8574"/>
        <s v="s8646"/>
        <s v="s8731"/>
        <s v="s8749"/>
        <s v="s87"/>
        <s v="s326"/>
        <s v="s429"/>
        <s v="s470"/>
        <s v="s499"/>
        <s v="s644"/>
        <s v="s868"/>
        <s v="s939"/>
        <s v="s1010"/>
        <s v="s1158"/>
        <s v="s1160"/>
        <s v="s1162"/>
        <s v="s1205"/>
        <s v="s1320"/>
        <s v="s1447"/>
        <s v="s1537"/>
        <s v="s1651"/>
        <s v="s1701"/>
        <s v="s1735"/>
        <s v="s1739"/>
        <s v="s1750"/>
        <s v="s1775"/>
        <s v="s1799"/>
        <s v="s1807"/>
        <s v="s1851"/>
        <s v="s1917"/>
        <s v="s2225"/>
        <s v="s2480"/>
        <s v="s2653"/>
        <s v="s2718"/>
        <s v="s2860"/>
        <s v="s2862"/>
        <s v="s2912"/>
        <s v="s3235"/>
        <s v="s3304"/>
        <s v="s3393"/>
        <s v="s3440"/>
        <s v="s3498"/>
        <s v="s3676"/>
        <s v="s3707"/>
        <s v="s3729"/>
        <s v="s3811"/>
        <s v="s3817"/>
        <s v="s3920"/>
        <s v="s3968"/>
        <s v="s4059"/>
        <s v="s4331"/>
        <s v="s4475"/>
        <s v="s4741"/>
        <s v="s4796"/>
        <s v="s4874"/>
        <s v="s4959"/>
        <s v="s4978"/>
        <s v="s5014"/>
        <s v="s5065"/>
        <s v="s5082"/>
        <s v="s5441"/>
        <s v="s5574"/>
        <s v="s5624"/>
        <s v="s5836"/>
        <s v="s5968"/>
        <s v="s6044"/>
        <s v="s6089"/>
        <s v="s6097"/>
        <s v="s6156"/>
        <s v="s6181"/>
        <s v="s6184"/>
        <s v="s6252"/>
        <s v="s6303"/>
        <s v="s6443"/>
        <s v="s6469"/>
        <s v="s6479"/>
        <s v="s6599"/>
        <s v="s6617"/>
        <s v="s6692"/>
        <s v="s6788"/>
        <s v="s6838"/>
        <s v="s6932"/>
        <s v="s6951"/>
        <s v="s6960"/>
        <s v="s7056"/>
        <s v="s7087"/>
        <s v="s7202"/>
        <s v="s7212"/>
        <s v="s7268"/>
        <s v="s7323"/>
        <s v="s7584"/>
        <s v="s7663"/>
        <s v="s8027"/>
        <s v="s8049"/>
        <s v="s8159"/>
        <s v="s8180"/>
        <s v="s8202"/>
        <s v="s8300"/>
        <s v="s8391"/>
        <s v="s8401"/>
        <s v="s8407"/>
        <s v="s8448"/>
        <s v="s8489"/>
        <s v="s8607"/>
        <s v="s8787"/>
        <s v="s54"/>
        <s v="s153"/>
        <s v="s250"/>
        <s v="s327"/>
        <s v="s438"/>
        <s v="s647"/>
        <s v="s797"/>
        <s v="s823"/>
        <s v="s827"/>
        <s v="s830"/>
        <s v="s864"/>
        <s v="s925"/>
        <s v="s1037"/>
        <s v="s1047"/>
        <s v="s1101"/>
        <s v="s1135"/>
        <s v="s1259"/>
        <s v="s1337"/>
        <s v="s1715"/>
        <s v="s2002"/>
        <s v="s2092"/>
        <s v="s2120"/>
        <s v="s2201"/>
        <s v="s2522"/>
        <s v="s2675"/>
        <s v="s2710"/>
        <s v="s2863"/>
        <s v="s2934"/>
        <s v="s3073"/>
        <s v="s3293"/>
        <s v="s3512"/>
        <s v="s3735"/>
        <s v="s3812"/>
        <s v="s3831"/>
        <s v="s3873"/>
        <s v="s3936"/>
        <s v="s3960"/>
        <s v="s4166"/>
        <s v="s4187"/>
        <s v="s4539"/>
        <s v="s4740"/>
        <s v="s4771"/>
        <s v="s4785"/>
        <s v="s4790"/>
        <s v="s4800"/>
        <s v="s4980"/>
        <s v="s5229"/>
        <s v="s5491"/>
        <s v="s5544"/>
        <s v="s5545"/>
        <s v="s5606"/>
        <s v="s5661"/>
        <s v="s5664"/>
        <s v="s5677"/>
        <s v="s5710"/>
        <s v="s6085"/>
        <s v="s6197"/>
        <s v="s6258"/>
        <s v="s6306"/>
        <s v="s6316"/>
        <s v="s6327"/>
        <s v="s6337"/>
        <s v="s6357"/>
        <s v="s6459"/>
        <s v="s6480"/>
        <s v="s6492"/>
        <s v="s6538"/>
        <s v="s6585"/>
        <s v="s6595"/>
        <s v="s6629"/>
        <s v="s6705"/>
        <s v="s6772"/>
        <s v="s6791"/>
        <s v="s6815"/>
        <s v="s6818"/>
        <s v="s6819"/>
        <s v="s6929"/>
        <s v="s6965"/>
        <s v="s7006"/>
        <s v="s7011"/>
        <s v="s7042"/>
        <s v="s7089"/>
        <s v="s7094"/>
        <s v="s7108"/>
        <s v="s7254"/>
        <s v="s7336"/>
        <s v="s7340"/>
        <s v="s7392"/>
        <s v="s7444"/>
        <s v="s7521"/>
        <s v="s7553"/>
        <s v="s7683"/>
        <s v="s7835"/>
        <s v="s7853"/>
        <s v="s7906"/>
        <s v="s7956"/>
        <s v="s7957"/>
        <s v="s8018"/>
        <s v="s8075"/>
        <s v="s8080"/>
        <s v="s8082"/>
        <s v="s8160"/>
        <s v="s8182"/>
        <s v="s8279"/>
        <s v="s8296"/>
        <s v="s8343"/>
        <s v="s8385"/>
        <s v="s8390"/>
        <s v="s8458"/>
        <s v="s8560"/>
        <s v="s8585"/>
        <s v="s8613"/>
        <s v="s8783"/>
        <s v="s8794"/>
        <s v="s8805"/>
        <s v="s8806"/>
        <s v="s171"/>
        <s v="s486"/>
        <s v="s585"/>
        <s v="s594"/>
        <s v="s597"/>
        <s v="s612"/>
        <s v="s646"/>
        <s v="s706"/>
        <s v="s729"/>
        <s v="s789"/>
        <s v="s873"/>
        <s v="s946"/>
        <s v="s950"/>
        <s v="s952"/>
        <s v="s1102"/>
        <s v="s1129"/>
        <s v="s1354"/>
        <s v="s1368"/>
        <s v="s1394"/>
        <s v="s1435"/>
        <s v="s2241"/>
        <s v="s2257"/>
        <s v="s2263"/>
        <s v="s2296"/>
        <s v="s2560"/>
        <s v="s2937"/>
        <s v="s2969"/>
        <s v="s3082"/>
        <s v="s3139"/>
        <s v="s3157"/>
        <s v="s3354"/>
        <s v="s4051"/>
        <s v="s4052"/>
        <s v="s4087"/>
        <s v="s4283"/>
        <s v="s4379"/>
        <s v="s4533"/>
        <s v="s4811"/>
        <s v="s4820"/>
        <s v="s4859"/>
        <s v="s4884"/>
        <s v="s5017"/>
        <s v="s5130"/>
        <s v="s5230"/>
        <s v="s5307"/>
        <s v="s5377"/>
        <s v="s5420"/>
        <s v="s5454"/>
        <s v="s5506"/>
        <s v="s5541"/>
        <s v="s5697"/>
        <s v="s5738"/>
        <s v="s5793"/>
        <s v="s5980"/>
        <s v="s5992"/>
        <s v="s6059"/>
        <s v="s6084"/>
        <s v="s6099"/>
        <s v="s6115"/>
        <s v="s6179"/>
        <s v="s6261"/>
        <s v="s6356"/>
        <s v="s6497"/>
        <s v="s6624"/>
        <s v="s6650"/>
        <s v="s6731"/>
        <s v="s6868"/>
        <s v="s6939"/>
        <s v="s6945"/>
        <s v="s6946"/>
        <s v="s6963"/>
        <s v="s7045"/>
        <s v="s7062"/>
        <s v="s7064"/>
        <s v="s7179"/>
        <s v="s7299"/>
        <s v="s7399"/>
        <s v="s7402"/>
        <s v="s7579"/>
        <s v="s7595"/>
        <s v="s7652"/>
        <s v="s7665"/>
        <s v="s7692"/>
        <s v="s7704"/>
        <s v="s7725"/>
        <s v="s7805"/>
        <s v="s7891"/>
        <s v="s7901"/>
        <s v="s8011"/>
        <s v="s8038"/>
        <s v="s8089"/>
        <s v="s8152"/>
        <s v="s8158"/>
        <s v="s8189"/>
        <s v="s8205"/>
        <s v="s8311"/>
        <s v="s8326"/>
        <s v="s8394"/>
        <s v="s8523"/>
        <s v="s8567"/>
        <s v="s8573"/>
        <s v="s8602"/>
        <s v="s8639"/>
        <s v="s8648"/>
        <s v="s8730"/>
        <s v="s8733"/>
        <s v="s1"/>
        <s v="s95"/>
        <s v="s108"/>
        <s v="s230"/>
        <s v="s284"/>
        <s v="s329"/>
        <s v="s331"/>
        <s v="s428"/>
        <s v="s459"/>
        <s v="s497"/>
        <s v="s563"/>
        <s v="s624"/>
        <s v="s633"/>
        <s v="s793"/>
        <s v="s883"/>
        <s v="s1120"/>
        <s v="s1172"/>
        <s v="s1178"/>
        <s v="s1219"/>
        <s v="s1265"/>
        <s v="s1280"/>
        <s v="s1373"/>
        <s v="s1421"/>
        <s v="s1451"/>
        <s v="s1530"/>
        <s v="s1578"/>
        <s v="s1732"/>
        <s v="s1754"/>
        <s v="s1883"/>
        <s v="s1988"/>
        <s v="s2150"/>
        <s v="s2233"/>
        <s v="s2349"/>
        <s v="s2361"/>
        <s v="s2417"/>
        <s v="s2541"/>
        <s v="s2556"/>
        <s v="s2573"/>
        <s v="s2582"/>
        <s v="s2706"/>
        <s v="s2867"/>
        <s v="s2991"/>
        <s v="s3047"/>
        <s v="s3081"/>
        <s v="s3108"/>
        <s v="s3330"/>
        <s v="s3466"/>
        <s v="s3481"/>
        <s v="s3673"/>
        <s v="s3741"/>
        <s v="s3773"/>
        <s v="s3814"/>
        <s v="s3819"/>
        <s v="s3872"/>
        <s v="s4034"/>
        <s v="s4061"/>
        <s v="s4182"/>
        <s v="s4186"/>
        <s v="s4284"/>
        <s v="s4296"/>
        <s v="s4348"/>
        <s v="s4413"/>
        <s v="s4474"/>
        <s v="s4582"/>
        <s v="s4689"/>
        <s v="s4738"/>
        <s v="s4806"/>
        <s v="s4812"/>
        <s v="s4890"/>
        <s v="s4902"/>
        <s v="s4924"/>
        <s v="s5219"/>
        <s v="s5295"/>
        <s v="s5330"/>
        <s v="s5695"/>
        <s v="s5757"/>
        <s v="s5862"/>
        <s v="s5888"/>
        <s v="s5898"/>
        <s v="s5927"/>
        <s v="s5973"/>
        <s v="s5986"/>
        <s v="s5988"/>
        <s v="s5995"/>
        <s v="s6083"/>
        <s v="s6114"/>
        <s v="s6128"/>
        <s v="s6163"/>
        <s v="s6176"/>
        <s v="s6211"/>
        <s v="s6283"/>
        <s v="s6308"/>
        <s v="s6331"/>
        <s v="s6341"/>
        <s v="s6343"/>
        <s v="s6370"/>
        <s v="s6384"/>
        <s v="s6385"/>
        <s v="s6529"/>
        <s v="s6545"/>
        <s v="s6577"/>
        <s v="s6615"/>
        <s v="s6622"/>
        <s v="s6682"/>
        <s v="s6755"/>
        <s v="s6761"/>
        <s v="s6776"/>
        <s v="s6834"/>
        <s v="s6855"/>
        <s v="s6875"/>
        <s v="s6880"/>
        <s v="s6884"/>
        <s v="s6901"/>
        <s v="s6935"/>
        <s v="s6947"/>
        <s v="s7067"/>
        <s v="s7076"/>
        <s v="s7077"/>
        <s v="s7135"/>
        <s v="s7182"/>
        <s v="s7193"/>
        <s v="s7297"/>
        <s v="s7317"/>
        <s v="s7411"/>
        <s v="s7434"/>
        <s v="s7465"/>
        <s v="s7468"/>
        <s v="s7523"/>
        <s v="s7545"/>
        <s v="s7597"/>
        <s v="s7668"/>
        <s v="s7685"/>
        <s v="s7759"/>
        <s v="s7830"/>
        <s v="s7964"/>
        <s v="s8196"/>
        <s v="s8375"/>
        <s v="s8411"/>
        <s v="s8441"/>
        <s v="s8471"/>
        <s v="s8482"/>
        <s v="s8484"/>
        <s v="s8496"/>
        <s v="s8509"/>
        <s v="s8521"/>
        <s v="s8555"/>
        <s v="s8635"/>
        <s v="s8652"/>
        <s v="s8656"/>
        <s v="s8671"/>
        <s v="s8736"/>
        <s v="s8777"/>
        <s v="s7"/>
        <s v="s14"/>
        <s v="s45"/>
        <s v="s94"/>
        <s v="s252"/>
        <s v="s348"/>
        <s v="s349"/>
        <s v="s394"/>
        <s v="s437"/>
        <s v="s455"/>
        <s v="s493"/>
        <s v="s742"/>
        <s v="s840"/>
        <s v="s861"/>
        <s v="s932"/>
        <s v="s972"/>
        <s v="s1011"/>
        <s v="s1109"/>
        <s v="s1113"/>
        <s v="s1292"/>
        <s v="s1323"/>
        <s v="s1452"/>
        <s v="s1489"/>
        <s v="s1559"/>
        <s v="s1617"/>
        <s v="s1627"/>
        <s v="s1778"/>
        <s v="s1904"/>
        <s v="s1920"/>
        <s v="s2053"/>
        <s v="s2216"/>
        <s v="s2260"/>
        <s v="s2521"/>
        <s v="s2536"/>
        <s v="s2568"/>
        <s v="s2583"/>
        <s v="s2698"/>
        <s v="s2715"/>
        <s v="s2799"/>
        <s v="s2806"/>
        <s v="s3009"/>
        <s v="s3099"/>
        <s v="s3344"/>
        <s v="s3390"/>
        <s v="s3549"/>
        <s v="s3677"/>
        <s v="s3736"/>
        <s v="s3801"/>
        <s v="s3889"/>
        <s v="s3927"/>
        <s v="s3931"/>
        <s v="s3958"/>
        <s v="s4041"/>
        <s v="s4121"/>
        <s v="s4134"/>
        <s v="s4154"/>
        <s v="s4205"/>
        <s v="s4209"/>
        <s v="s4371"/>
        <s v="s4374"/>
        <s v="s4376"/>
        <s v="s4425"/>
        <s v="s4429"/>
        <s v="s4463"/>
        <s v="s4558"/>
        <s v="s4607"/>
        <s v="s4872"/>
        <s v="s4944"/>
        <s v="s4984"/>
        <s v="s5095"/>
        <s v="s5108"/>
        <s v="s5133"/>
        <s v="s5203"/>
        <s v="s5371"/>
        <s v="s5427"/>
        <s v="s5560"/>
        <s v="s5626"/>
        <s v="s5635"/>
        <s v="s5734"/>
        <s v="s5751"/>
        <s v="s5850"/>
        <s v="s5884"/>
        <s v="s5997"/>
        <s v="s6012"/>
        <s v="s6048"/>
        <s v="s6054"/>
        <s v="s6065"/>
        <s v="s6091"/>
        <s v="s6105"/>
        <s v="s6121"/>
        <s v="s6193"/>
        <s v="s6218"/>
        <s v="s6246"/>
        <s v="s6281"/>
        <s v="s6329"/>
        <s v="s6334"/>
        <s v="s6383"/>
        <s v="s6494"/>
        <s v="s6512"/>
        <s v="s6565"/>
        <s v="s6658"/>
        <s v="s6699"/>
        <s v="s6708"/>
        <s v="s6739"/>
        <s v="s6797"/>
        <s v="s6904"/>
        <s v="s6921"/>
        <s v="s7002"/>
        <s v="s7028"/>
        <s v="s7044"/>
        <s v="s7093"/>
        <s v="s7106"/>
        <s v="s7146"/>
        <s v="s7321"/>
        <s v="s7390"/>
        <s v="s7511"/>
        <s v="s7537"/>
        <s v="s7557"/>
        <s v="s7567"/>
        <s v="s7580"/>
        <s v="s7627"/>
        <s v="s7643"/>
        <s v="s7678"/>
        <s v="s7700"/>
        <s v="s7717"/>
        <s v="s7915"/>
        <s v="s7999"/>
        <s v="s8093"/>
        <s v="s8128"/>
        <s v="s8305"/>
        <s v="s8306"/>
        <s v="s8427"/>
        <s v="s8444"/>
        <s v="s8465"/>
        <s v="s8493"/>
        <s v="s8522"/>
        <s v="s8538"/>
        <s v="s8549"/>
        <s v="s8632"/>
        <s v="s8677"/>
        <s v="s8706"/>
        <s v="s8710"/>
        <s v="s8725"/>
        <s v="s8734"/>
        <s v="s92"/>
        <s v="s197"/>
        <s v="s232"/>
        <s v="s259"/>
        <s v="s378"/>
        <s v="s507"/>
        <s v="s613"/>
        <s v="s625"/>
        <s v="s841"/>
        <s v="s860"/>
        <s v="s867"/>
        <s v="s1097"/>
        <s v="s1210"/>
        <s v="s1221"/>
        <s v="s1304"/>
        <s v="s1308"/>
        <s v="s1407"/>
        <s v="s1705"/>
        <s v="s1998"/>
        <s v="s2028"/>
        <s v="s2072"/>
        <s v="s2130"/>
        <s v="s2172"/>
        <s v="s2345"/>
        <s v="s2383"/>
        <s v="s2415"/>
        <s v="s2446"/>
        <s v="s2501"/>
        <s v="s2550"/>
        <s v="s2657"/>
        <s v="s2689"/>
        <s v="s2693"/>
        <s v="s2890"/>
        <s v="s2961"/>
        <s v="s3044"/>
        <s v="s3163"/>
        <s v="s3179"/>
        <s v="s3339"/>
        <s v="s3385"/>
        <s v="s3561"/>
        <s v="s3876"/>
        <s v="s3904"/>
        <s v="s3946"/>
        <s v="s4001"/>
        <s v="s4218"/>
        <s v="s4399"/>
        <s v="s4435"/>
        <s v="s4761"/>
        <s v="s4797"/>
        <s v="s4865"/>
        <s v="s4873"/>
        <s v="s4885"/>
        <s v="s4892"/>
        <s v="s4906"/>
        <s v="s5164"/>
        <s v="s5293"/>
        <s v="s5334"/>
        <s v="s5428"/>
        <s v="s5455"/>
        <s v="s5533"/>
        <s v="s5566"/>
        <s v="s5605"/>
        <s v="s5622"/>
        <s v="s5649"/>
        <s v="s5650"/>
        <s v="s5703"/>
        <s v="s5707"/>
        <s v="s5737"/>
        <s v="s5780"/>
        <s v="s5783"/>
        <s v="s5810"/>
        <s v="s5873"/>
        <s v="s5902"/>
        <s v="s5905"/>
        <s v="s5908"/>
        <s v="s6009"/>
        <s v="s6042"/>
        <s v="s6052"/>
        <s v="s6062"/>
        <s v="s6100"/>
        <s v="s6119"/>
        <s v="s6130"/>
        <s v="s6170"/>
        <s v="s6209"/>
        <s v="s6354"/>
        <s v="s6373"/>
        <s v="s6420"/>
        <s v="s6522"/>
        <s v="s6583"/>
        <s v="s6633"/>
        <s v="s6649"/>
        <s v="s6663"/>
        <s v="s6685"/>
        <s v="s6730"/>
        <s v="s6750"/>
        <s v="s6778"/>
        <s v="s6806"/>
        <s v="s6883"/>
        <s v="s6987"/>
        <s v="s7115"/>
        <s v="s7217"/>
        <s v="s7312"/>
        <s v="s7342"/>
        <s v="s7385"/>
        <s v="s7397"/>
        <s v="s7453"/>
        <s v="s7477"/>
        <s v="s7554"/>
        <s v="s7562"/>
        <s v="s7596"/>
        <s v="s7653"/>
        <s v="s7662"/>
        <s v="s7664"/>
        <s v="s7732"/>
        <s v="s7743"/>
        <s v="s7754"/>
        <s v="s7878"/>
        <s v="s7883"/>
        <s v="s7900"/>
        <s v="s7998"/>
        <s v="s8026"/>
        <s v="s8136"/>
        <s v="s8249"/>
        <s v="s8309"/>
        <s v="s8347"/>
        <s v="s8485"/>
        <s v="s8497"/>
        <s v="s8559"/>
        <s v="s8700"/>
        <s v="s58"/>
        <s v="s81"/>
        <s v="s150"/>
        <s v="s211"/>
        <s v="s222"/>
        <s v="s458"/>
        <s v="s474"/>
        <s v="s476"/>
        <s v="s477"/>
        <s v="s575"/>
        <s v="s785"/>
        <s v="s805"/>
        <s v="s934"/>
        <s v="s954"/>
        <s v="s1025"/>
        <s v="s1103"/>
        <s v="s1151"/>
        <s v="s1163"/>
        <s v="s1358"/>
        <s v="s1598"/>
        <s v="s1634"/>
        <s v="s1666"/>
        <s v="s1721"/>
        <s v="s1776"/>
        <s v="s1784"/>
        <s v="s1788"/>
        <s v="s1832"/>
        <s v="s1834"/>
        <s v="s1899"/>
        <s v="s2005"/>
        <s v="s2012"/>
        <s v="s2025"/>
        <s v="s2047"/>
        <s v="s2056"/>
        <s v="s2058"/>
        <s v="s2138"/>
        <s v="s2143"/>
        <s v="s2359"/>
        <s v="s2476"/>
        <s v="s2506"/>
        <s v="s2512"/>
        <s v="s2563"/>
        <s v="s2637"/>
        <s v="s2656"/>
        <s v="s2683"/>
        <s v="s2750"/>
        <s v="s2787"/>
        <s v="s2810"/>
        <s v="s2866"/>
        <s v="s2902"/>
        <s v="s2908"/>
        <s v="s2909"/>
        <s v="s2974"/>
        <s v="s3180"/>
        <s v="s3191"/>
        <s v="s3218"/>
        <s v="s3249"/>
        <s v="s3260"/>
        <s v="s3297"/>
        <s v="s3538"/>
        <s v="s3596"/>
        <s v="s3642"/>
        <s v="s4060"/>
        <s v="s4135"/>
        <s v="s4352"/>
        <s v="s4461"/>
        <s v="s4481"/>
        <s v="s4758"/>
        <s v="s4908"/>
        <s v="s5200"/>
        <s v="s5239"/>
        <s v="s5505"/>
        <s v="s5561"/>
        <s v="s5562"/>
        <s v="s5619"/>
        <s v="s5657"/>
        <s v="s5665"/>
        <s v="s5935"/>
        <s v="s5947"/>
        <s v="s5951"/>
        <s v="s5953"/>
        <s v="s5978"/>
        <s v="s5983"/>
        <s v="s5989"/>
        <s v="s6001"/>
        <s v="s6004"/>
        <s v="s6014"/>
        <s v="s6039"/>
        <s v="s6096"/>
        <s v="s6188"/>
        <s v="s6304"/>
        <s v="s6551"/>
        <s v="s6566"/>
        <s v="s6584"/>
        <s v="s6607"/>
        <s v="s6621"/>
        <s v="s6631"/>
        <s v="s6632"/>
        <s v="s6654"/>
        <s v="s6684"/>
        <s v="s6700"/>
        <s v="s6756"/>
        <s v="s6781"/>
        <s v="s6808"/>
        <s v="s6809"/>
        <s v="s6879"/>
        <s v="s6892"/>
        <s v="s6944"/>
        <s v="s7004"/>
        <s v="s7043"/>
        <s v="s7111"/>
        <s v="s7238"/>
        <s v="s7272"/>
        <s v="s7348"/>
        <s v="s7368"/>
        <s v="s7426"/>
        <s v="s7474"/>
        <s v="s7478"/>
        <s v="s7489"/>
        <s v="s7666"/>
        <s v="s7674"/>
        <s v="s7684"/>
        <s v="s7795"/>
        <s v="s7823"/>
        <s v="s7885"/>
        <s v="s7908"/>
        <s v="s7948"/>
        <s v="s7953"/>
        <s v="s7955"/>
        <s v="s8078"/>
        <s v="s8119"/>
        <s v="s8140"/>
        <s v="s8184"/>
        <s v="s8226"/>
        <s v="s8243"/>
        <s v="s8267"/>
        <s v="s8384"/>
        <s v="s8400"/>
        <s v="s8451"/>
        <s v="s8455"/>
        <s v="s8486"/>
        <s v="s8544"/>
        <s v="s8587"/>
        <s v="s8707"/>
        <s v="s8718"/>
        <s v="s8761"/>
        <s v="s19"/>
        <s v="s118"/>
        <s v="s146"/>
        <s v="s147"/>
        <s v="s177"/>
        <s v="s265"/>
        <s v="s375"/>
        <s v="s399"/>
        <s v="s446"/>
        <s v="s487"/>
        <s v="s553"/>
        <s v="s562"/>
        <s v="s574"/>
        <s v="s645"/>
        <s v="s765"/>
        <s v="s777"/>
        <s v="s811"/>
        <s v="s847"/>
        <s v="s945"/>
        <s v="s949"/>
        <s v="s1105"/>
        <s v="s1222"/>
        <s v="s1257"/>
        <s v="s1399"/>
        <s v="s1496"/>
        <s v="s1518"/>
        <s v="s1525"/>
        <s v="s1763"/>
        <s v="s1823"/>
        <s v="s1828"/>
        <s v="s1847"/>
        <s v="s1892"/>
        <s v="s1970"/>
        <s v="s1997"/>
        <s v="s2036"/>
        <s v="s2049"/>
        <s v="s2085"/>
        <s v="s2095"/>
        <s v="s2160"/>
        <s v="s2297"/>
        <s v="s2343"/>
        <s v="s2431"/>
        <s v="s2497"/>
        <s v="s2499"/>
        <s v="s2557"/>
        <s v="s2567"/>
        <s v="s2585"/>
        <s v="s2654"/>
        <s v="s2882"/>
        <s v="s2962"/>
        <s v="s3192"/>
        <s v="s3219"/>
        <s v="s3298"/>
        <s v="s3327"/>
        <s v="s3381"/>
        <s v="s3515"/>
        <s v="s3821"/>
        <s v="s3829"/>
        <s v="s3922"/>
        <s v="s4046"/>
        <s v="s4384"/>
        <s v="s4471"/>
        <s v="s4529"/>
        <s v="s4549"/>
        <s v="s4553"/>
        <s v="s4672"/>
        <s v="s4795"/>
        <s v="s4803"/>
        <s v="s4851"/>
        <s v="s4881"/>
        <s v="s4940"/>
        <s v="s4997"/>
        <s v="s5007"/>
        <s v="s5012"/>
        <s v="s5085"/>
        <s v="s5115"/>
        <s v="s5165"/>
        <s v="s5213"/>
        <s v="s5329"/>
        <s v="s5585"/>
        <s v="s5740"/>
        <s v="s5749"/>
        <s v="s5750"/>
        <s v="s5799"/>
        <s v="s5931"/>
        <s v="s5945"/>
        <s v="s5946"/>
        <s v="s5949"/>
        <s v="s5950"/>
        <s v="s5996"/>
        <s v="s6022"/>
        <s v="s6030"/>
        <s v="s6053"/>
        <s v="s6109"/>
        <s v="s6190"/>
        <s v="s6226"/>
        <s v="s6344"/>
        <s v="s6395"/>
        <s v="s6449"/>
        <s v="s6580"/>
        <s v="s6601"/>
        <s v="s6630"/>
        <s v="s6637"/>
        <s v="s6639"/>
        <s v="s6690"/>
        <s v="s6741"/>
        <s v="s6752"/>
        <s v="s6953"/>
        <s v="s7016"/>
        <s v="s7119"/>
        <s v="s7153"/>
        <s v="s7307"/>
        <s v="s7408"/>
        <s v="s7433"/>
        <s v="s7470"/>
        <s v="s7516"/>
        <s v="s7860"/>
        <s v="s7917"/>
        <s v="s8019"/>
        <s v="s8036"/>
        <s v="s8051"/>
        <s v="s8061"/>
        <s v="s8073"/>
        <s v="s8120"/>
        <s v="s8161"/>
        <s v="s8338"/>
        <s v="s8352"/>
        <s v="s8421"/>
        <s v="s8447"/>
        <s v="s8516"/>
        <s v="s8517"/>
        <s v="s8530"/>
        <s v="s8536"/>
        <s v="s8571"/>
        <s v="s8609"/>
        <s v="s8611"/>
        <s v="s8615"/>
        <s v="s8619"/>
        <s v="s8655"/>
        <s v="s8660"/>
        <s v="s8662"/>
        <s v="s8689"/>
        <s v="s8690"/>
        <s v="s8693"/>
        <s v="s8709"/>
        <s v="s8792"/>
        <s v="s60"/>
        <s v="s63"/>
        <s v="s91"/>
        <s v="s128"/>
        <s v="s138"/>
        <s v="s169"/>
        <s v="s180"/>
        <s v="s228"/>
        <s v="s304"/>
        <s v="s372"/>
        <s v="s464"/>
        <s v="s509"/>
        <s v="s535"/>
        <s v="s564"/>
        <s v="s705"/>
        <s v="s784"/>
        <s v="s905"/>
        <s v="s931"/>
        <s v="s967"/>
        <s v="s984"/>
        <s v="s1161"/>
        <s v="s1379"/>
        <s v="s1387"/>
        <s v="s1390"/>
        <s v="s1511"/>
        <s v="s1649"/>
        <s v="s1695"/>
        <s v="s1706"/>
        <s v="s1730"/>
        <s v="s1793"/>
        <s v="s1912"/>
        <s v="s1925"/>
        <s v="s2164"/>
        <s v="s2232"/>
        <s v="s2270"/>
        <s v="s2305"/>
        <s v="s2442"/>
        <s v="s2444"/>
        <s v="s2648"/>
        <s v="s2672"/>
        <s v="s2682"/>
        <s v="s2790"/>
        <s v="s2802"/>
        <s v="s2823"/>
        <s v="s2900"/>
        <s v="s2913"/>
        <s v="s3017"/>
        <s v="s3023"/>
        <s v="s3102"/>
        <s v="s3156"/>
        <s v="s3203"/>
        <s v="s3403"/>
        <s v="s3546"/>
        <s v="s3748"/>
        <s v="s3913"/>
        <s v="s4176"/>
        <s v="s4211"/>
        <s v="s4215"/>
        <s v="s4281"/>
        <s v="s4346"/>
        <s v="s4383"/>
        <s v="s4418"/>
        <s v="s4422"/>
        <s v="s4451"/>
        <s v="s4466"/>
        <s v="s4500"/>
        <s v="s4707"/>
        <s v="s4752"/>
        <s v="s4762"/>
        <s v="s4818"/>
        <s v="s4910"/>
        <s v="s4937"/>
        <s v="s4967"/>
        <s v="s5043"/>
        <s v="s5074"/>
        <s v="s5210"/>
        <s v="s5303"/>
        <s v="s5352"/>
        <s v="s5390"/>
        <s v="s5502"/>
        <s v="s5513"/>
        <s v="s5756"/>
        <s v="s5943"/>
        <s v="s5952"/>
        <s v="s5999"/>
        <s v="s6143"/>
        <s v="s6208"/>
        <s v="s6227"/>
        <s v="s6233"/>
        <s v="s6309"/>
        <s v="s6378"/>
        <s v="s6444"/>
        <s v="s6628"/>
        <s v="s6706"/>
        <s v="s6780"/>
        <s v="s6830"/>
        <s v="s6882"/>
        <s v="s6897"/>
        <s v="s6909"/>
        <s v="s6930"/>
        <s v="s6973"/>
        <s v="s6994"/>
        <s v="s7069"/>
        <s v="s7154"/>
        <s v="s7196"/>
        <s v="s7245"/>
        <s v="s7329"/>
        <s v="s7375"/>
        <s v="s7534"/>
        <s v="s7724"/>
        <s v="s7733"/>
        <s v="s7854"/>
        <s v="s7864"/>
        <s v="s7947"/>
        <s v="s7951"/>
        <s v="s7967"/>
        <s v="s8029"/>
        <s v="s8044"/>
        <s v="s8070"/>
        <s v="s8104"/>
        <s v="s8112"/>
        <s v="s8146"/>
        <s v="s8198"/>
        <s v="s8212"/>
        <s v="s8213"/>
        <s v="s8223"/>
        <s v="s8225"/>
        <s v="s8270"/>
        <s v="s8286"/>
        <s v="s8295"/>
        <s v="s8323"/>
        <s v="s8376"/>
        <s v="s8403"/>
        <s v="s8514"/>
        <s v="s8650"/>
        <s v="s8667"/>
        <s v="s8712"/>
        <s v="s39"/>
        <s v="s59"/>
        <s v="s89"/>
        <s v="s245"/>
        <s v="s340"/>
        <s v="s463"/>
        <s v="s475"/>
        <s v="s569"/>
        <s v="s581"/>
        <s v="s651"/>
        <s v="s702"/>
        <s v="s936"/>
        <s v="s1030"/>
        <s v="s1042"/>
        <s v="s1122"/>
        <s v="s1138"/>
        <s v="s1250"/>
        <s v="s1411"/>
        <s v="s1454"/>
        <s v="s1455"/>
        <s v="s1459"/>
        <s v="s1512"/>
        <s v="s1600"/>
        <s v="s1737"/>
        <s v="s1745"/>
        <s v="s1821"/>
        <s v="s1882"/>
        <s v="s1985"/>
        <s v="s2020"/>
        <s v="s2032"/>
        <s v="s2060"/>
        <s v="s2258"/>
        <s v="s2292"/>
        <s v="s2317"/>
        <s v="s2399"/>
        <s v="s2426"/>
        <s v="s2504"/>
        <s v="s2625"/>
        <s v="s2701"/>
        <s v="s2906"/>
        <s v="s2931"/>
        <s v="s3100"/>
        <s v="s3410"/>
        <s v="s3426"/>
        <s v="s3530"/>
        <s v="s3718"/>
        <s v="s3820"/>
        <s v="s4095"/>
        <s v="s4100"/>
        <s v="s4174"/>
        <s v="s4178"/>
        <s v="s4181"/>
        <s v="s4260"/>
        <s v="s4316"/>
        <s v="s4349"/>
        <s v="s4350"/>
        <s v="s4362"/>
        <s v="s4662"/>
        <s v="s4802"/>
        <s v="s4903"/>
        <s v="s4936"/>
        <s v="s4948"/>
        <s v="s5038"/>
        <s v="s5042"/>
        <s v="s5056"/>
        <s v="s5149"/>
        <s v="s5419"/>
        <s v="s5450"/>
        <s v="s5536"/>
        <s v="s5612"/>
        <s v="s5771"/>
        <s v="s5779"/>
        <s v="s5834"/>
        <s v="s5944"/>
        <s v="s5948"/>
        <s v="s6024"/>
        <s v="s6043"/>
        <s v="s6475"/>
        <s v="s6501"/>
        <s v="s6527"/>
        <s v="s6535"/>
        <s v="s6591"/>
        <s v="s6609"/>
        <s v="s6626"/>
        <s v="s6711"/>
        <s v="s6712"/>
        <s v="s6759"/>
        <s v="s6790"/>
        <s v="s6829"/>
        <s v="s6926"/>
        <s v="s6967"/>
        <s v="s7001"/>
        <s v="s7008"/>
        <s v="s7049"/>
        <s v="s7224"/>
        <s v="s7335"/>
        <s v="s7485"/>
        <s v="s7509"/>
        <s v="s7582"/>
        <s v="s7682"/>
        <s v="s7697"/>
        <s v="s7740"/>
        <s v="s7755"/>
        <s v="s7808"/>
        <s v="s7852"/>
        <s v="s7876"/>
        <s v="s8014"/>
        <s v="s8030"/>
        <s v="s8066"/>
        <s v="s8100"/>
        <s v="s8101"/>
        <s v="s8231"/>
        <s v="s8233"/>
        <s v="s8238"/>
        <s v="s8287"/>
        <s v="s8345"/>
        <s v="s8362"/>
        <s v="s8388"/>
        <s v="s8463"/>
        <s v="s8529"/>
        <s v="s8532"/>
        <s v="s8543"/>
        <s v="s8586"/>
        <s v="s8622"/>
        <s v="s8642"/>
        <s v="s8694"/>
        <s v="s8704"/>
        <s v="s8719"/>
        <s v="s8782"/>
        <s v="s8802"/>
        <s v="s29"/>
        <s v="s62"/>
        <s v="s97"/>
        <s v="s151"/>
        <s v="s189"/>
        <s v="s262"/>
        <s v="s269"/>
        <s v="s305"/>
        <s v="s319"/>
        <s v="s343"/>
        <s v="s357"/>
        <s v="s395"/>
        <s v="s396"/>
        <s v="s492"/>
        <s v="s631"/>
        <s v="s642"/>
        <s v="s728"/>
        <s v="s747"/>
        <s v="s751"/>
        <s v="s822"/>
        <s v="s824"/>
        <s v="s825"/>
        <s v="s829"/>
        <s v="s835"/>
        <s v="s915"/>
        <s v="s927"/>
        <s v="s929"/>
        <s v="s1003"/>
        <s v="s1104"/>
        <s v="s1165"/>
        <s v="s1209"/>
        <s v="s1213"/>
        <s v="s1229"/>
        <s v="s1267"/>
        <s v="s1296"/>
        <s v="s1347"/>
        <s v="s1432"/>
        <s v="s1585"/>
        <s v="s1663"/>
        <s v="s1682"/>
        <s v="s1714"/>
        <s v="s2044"/>
        <s v="s2078"/>
        <s v="s2084"/>
        <s v="s2089"/>
        <s v="s2116"/>
        <s v="s2284"/>
        <s v="s2437"/>
        <s v="s2494"/>
        <s v="s2517"/>
        <s v="s2578"/>
        <s v="s2598"/>
        <s v="s2609"/>
        <s v="s2738"/>
        <s v="s2880"/>
        <s v="s2951"/>
        <s v="s2996"/>
        <s v="s3042"/>
        <s v="s3074"/>
        <s v="s3098"/>
        <s v="s3165"/>
        <s v="s3238"/>
        <s v="s3350"/>
        <s v="s3422"/>
        <s v="s3998"/>
        <s v="s4009"/>
        <s v="s4066"/>
        <s v="s4104"/>
        <s v="s4183"/>
        <s v="s4224"/>
        <s v="s4476"/>
        <s v="s4520"/>
        <s v="s4559"/>
        <s v="s4917"/>
        <s v="s4921"/>
        <s v="s4964"/>
        <s v="s5045"/>
        <s v="s5092"/>
        <s v="s5189"/>
        <s v="s5332"/>
        <s v="s5360"/>
        <s v="s5388"/>
        <s v="s5527"/>
        <s v="s5565"/>
        <s v="s5589"/>
        <s v="s5591"/>
        <s v="s5611"/>
        <s v="s5620"/>
        <s v="s5648"/>
        <s v="s5653"/>
        <s v="s5686"/>
        <s v="s5747"/>
        <s v="s5773"/>
        <s v="s5841"/>
        <s v="s5859"/>
        <s v="s6018"/>
        <s v="s6158"/>
        <s v="s6202"/>
        <s v="s6210"/>
        <s v="s6273"/>
        <s v="s6317"/>
        <s v="s6347"/>
        <s v="s6532"/>
        <s v="s6578"/>
        <s v="s6598"/>
        <s v="s6643"/>
        <s v="s6805"/>
        <s v="s6814"/>
        <s v="s6817"/>
        <s v="s6899"/>
        <s v="s6962"/>
        <s v="s6974"/>
        <s v="s7009"/>
        <s v="s7027"/>
        <s v="s7123"/>
        <s v="s7194"/>
        <s v="s7283"/>
        <s v="s7352"/>
        <s v="s7396"/>
        <s v="s7507"/>
        <s v="s7518"/>
        <s v="s7588"/>
        <s v="s7651"/>
        <s v="s7797"/>
        <s v="s7858"/>
        <s v="s7859"/>
        <s v="s7861"/>
        <s v="s7902"/>
        <s v="s8010"/>
        <s v="s8055"/>
        <s v="s8141"/>
        <s v="s8147"/>
        <s v="s8191"/>
        <s v="s8192"/>
        <s v="s8222"/>
        <s v="s8230"/>
        <s v="s8304"/>
        <s v="s8324"/>
        <s v="s8325"/>
        <s v="s8346"/>
        <s v="s8507"/>
        <s v="s8508"/>
        <s v="s8596"/>
        <s v="s8732"/>
        <s v="s8757"/>
        <s v="s8775"/>
        <s v="s44"/>
        <s v="s170"/>
        <s v="s293"/>
        <s v="s352"/>
        <s v="s567"/>
        <s v="s619"/>
        <s v="s620"/>
        <s v="s709"/>
        <s v="s757"/>
        <s v="s809"/>
        <s v="s910"/>
        <s v="s983"/>
        <s v="s1110"/>
        <s v="s1112"/>
        <s v="s1142"/>
        <s v="s1148"/>
        <s v="s1157"/>
        <s v="s1176"/>
        <s v="s1189"/>
        <s v="s1249"/>
        <s v="s1328"/>
        <s v="s1419"/>
        <s v="s1460"/>
        <s v="s1510"/>
        <s v="s1520"/>
        <s v="s1638"/>
        <s v="s1660"/>
        <s v="s1831"/>
        <s v="s1935"/>
        <s v="s1951"/>
        <s v="s1982"/>
        <s v="s2040"/>
        <s v="s2104"/>
        <s v="s2235"/>
        <s v="s2412"/>
        <s v="s2452"/>
        <s v="s2456"/>
        <s v="s2486"/>
        <s v="s2579"/>
        <s v="s2691"/>
        <s v="s2818"/>
        <s v="s2852"/>
        <s v="s2877"/>
        <s v="s3003"/>
        <s v="s3070"/>
        <s v="s3141"/>
        <s v="s3274"/>
        <s v="s3308"/>
        <s v="s3399"/>
        <s v="s3460"/>
        <s v="s3556"/>
        <s v="s3569"/>
        <s v="s3570"/>
        <s v="s3571"/>
        <s v="s3649"/>
        <s v="s3658"/>
        <s v="s3754"/>
        <s v="s3792"/>
        <s v="s3837"/>
        <s v="s3896"/>
        <s v="s4012"/>
        <s v="s4177"/>
        <s v="s4325"/>
        <s v="s4333"/>
        <s v="s4420"/>
        <s v="s4643"/>
        <s v="s4729"/>
        <s v="s4813"/>
        <s v="s4889"/>
        <s v="s5191"/>
        <s v="s5202"/>
        <s v="s5283"/>
        <s v="s5317"/>
        <s v="s5497"/>
        <s v="s5634"/>
        <s v="s5643"/>
        <s v="s5667"/>
        <s v="s5720"/>
        <s v="s6046"/>
        <s v="s6060"/>
        <s v="s6129"/>
        <s v="s6187"/>
        <s v="s6288"/>
        <s v="s6293"/>
        <s v="s6340"/>
        <s v="s6389"/>
        <s v="s6398"/>
        <s v="s6424"/>
        <s v="s6468"/>
        <s v="s6645"/>
        <s v="s6713"/>
        <s v="s6754"/>
        <s v="s6785"/>
        <s v="s6887"/>
        <s v="s7038"/>
        <s v="s7209"/>
        <s v="s7324"/>
        <s v="s7345"/>
        <s v="s7359"/>
        <s v="s7398"/>
        <s v="s7443"/>
        <s v="s7696"/>
        <s v="s7815"/>
        <s v="s7886"/>
        <s v="s8012"/>
        <s v="s8064"/>
        <s v="s8088"/>
        <s v="s8132"/>
        <s v="s8169"/>
        <s v="s8214"/>
        <s v="s8219"/>
        <s v="s8381"/>
        <s v="s8408"/>
        <s v="s8467"/>
        <s v="s8525"/>
        <s v="s8551"/>
        <s v="s8557"/>
        <s v="s8627"/>
        <s v="s8698"/>
        <s v="s8795"/>
        <s v="s52"/>
        <s v="s53"/>
        <s v="s120"/>
        <s v="s338"/>
        <s v="s345"/>
        <s v="s427"/>
        <s v="s722"/>
        <s v="s744"/>
        <s v="s782"/>
        <s v="s803"/>
        <s v="s813"/>
        <s v="s859"/>
        <s v="s878"/>
        <s v="s895"/>
        <s v="s911"/>
        <s v="s930"/>
        <s v="s953"/>
        <s v="s1134"/>
        <s v="s1223"/>
        <s v="s1330"/>
        <s v="s1429"/>
        <s v="s1439"/>
        <s v="s1630"/>
        <s v="s1664"/>
        <s v="s1833"/>
        <s v="s1845"/>
        <s v="s2037"/>
        <s v="s2184"/>
        <s v="s2329"/>
        <s v="s2458"/>
        <s v="s2781"/>
        <s v="s3026"/>
        <s v="s3152"/>
        <s v="s3400"/>
        <s v="s3412"/>
        <s v="s3432"/>
        <s v="s3799"/>
        <s v="s4038"/>
        <s v="s4097"/>
        <s v="s4206"/>
        <s v="s4402"/>
        <s v="s4513"/>
        <s v="s4570"/>
        <s v="s4883"/>
        <s v="s4930"/>
        <s v="s4972"/>
        <s v="s5075"/>
        <s v="s5147"/>
        <s v="s5278"/>
        <s v="s5503"/>
        <s v="s5530"/>
        <s v="s5549"/>
        <s v="s5590"/>
        <s v="s5598"/>
        <s v="s5625"/>
        <s v="s5692"/>
        <s v="s5781"/>
        <s v="s5784"/>
        <s v="s5894"/>
        <s v="s5977"/>
        <s v="s6019"/>
        <s v="s6070"/>
        <s v="s6093"/>
        <s v="s6142"/>
        <s v="s6204"/>
        <s v="s6245"/>
        <s v="s6270"/>
        <s v="s6279"/>
        <s v="s6286"/>
        <s v="s6350"/>
        <s v="s6352"/>
        <s v="s6355"/>
        <s v="s6416"/>
        <s v="s6454"/>
        <s v="s6477"/>
        <s v="s6481"/>
        <s v="s6592"/>
        <s v="s6597"/>
        <s v="s6627"/>
        <s v="s6651"/>
        <s v="s6726"/>
        <s v="s6737"/>
        <s v="s6758"/>
        <s v="s6810"/>
        <s v="s6878"/>
        <s v="s6916"/>
        <s v="s6940"/>
        <s v="s7075"/>
        <s v="s7090"/>
        <s v="s7091"/>
        <s v="s7167"/>
        <s v="s7219"/>
        <s v="s7240"/>
        <s v="s7305"/>
        <s v="s7370"/>
        <s v="s7403"/>
        <s v="s7425"/>
        <s v="s7535"/>
        <s v="s7546"/>
        <s v="s7550"/>
        <s v="s7551"/>
        <s v="s7623"/>
        <s v="s7817"/>
        <s v="s7837"/>
        <s v="s7925"/>
        <s v="s7952"/>
        <s v="s8186"/>
        <s v="s8259"/>
        <s v="s8265"/>
        <s v="s8282"/>
        <s v="s8344"/>
        <s v="s8364"/>
        <s v="s8366"/>
        <s v="s8442"/>
        <s v="s8498"/>
        <s v="s8541"/>
        <s v="s8626"/>
        <s v="s8686"/>
        <s v="s55"/>
        <s v="s141"/>
        <s v="s301"/>
        <s v="s456"/>
        <s v="s462"/>
        <s v="s468"/>
        <s v="s558"/>
        <s v="s606"/>
        <s v="s623"/>
        <s v="s888"/>
        <s v="s1107"/>
        <s v="s1168"/>
        <s v="s1196"/>
        <s v="s1253"/>
        <s v="s1397"/>
        <s v="s1643"/>
        <s v="s1748"/>
        <s v="s1797"/>
        <s v="s1802"/>
        <s v="s1871"/>
        <s v="s1875"/>
        <s v="s2112"/>
        <s v="s2229"/>
        <s v="s2392"/>
        <s v="s2438"/>
        <s v="s2447"/>
        <s v="s2615"/>
        <s v="s2619"/>
        <s v="s2779"/>
        <s v="s2801"/>
        <s v="s2919"/>
        <s v="s3153"/>
        <s v="s3291"/>
        <s v="s3406"/>
        <s v="s3430"/>
        <s v="s3448"/>
        <s v="s3534"/>
        <s v="s3555"/>
        <s v="s3584"/>
        <s v="s3639"/>
        <s v="s3833"/>
        <s v="s3979"/>
        <s v="s4037"/>
        <s v="s4137"/>
        <s v="s4237"/>
        <s v="s4244"/>
        <s v="s4472"/>
        <s v="s4589"/>
        <s v="s4645"/>
        <s v="s4647"/>
        <s v="s4699"/>
        <s v="s4715"/>
        <s v="s4749"/>
        <s v="s4834"/>
        <s v="s4862"/>
        <s v="s4876"/>
        <s v="s4975"/>
        <s v="s5086"/>
        <s v="s5178"/>
        <s v="s5319"/>
        <s v="s5645"/>
        <s v="s5699"/>
        <s v="s5768"/>
        <s v="s5926"/>
        <s v="s5930"/>
        <s v="s5938"/>
        <s v="s5971"/>
        <s v="s6020"/>
        <s v="s6078"/>
        <s v="s6122"/>
        <s v="s6272"/>
        <s v="s6275"/>
        <s v="s6284"/>
        <s v="s6558"/>
        <s v="s6564"/>
        <s v="s6707"/>
        <s v="s6846"/>
        <s v="s6873"/>
        <s v="s6905"/>
        <s v="s6992"/>
        <s v="s7048"/>
        <s v="s7200"/>
        <s v="s7205"/>
        <s v="s7247"/>
        <s v="s7275"/>
        <s v="s7287"/>
        <s v="s7363"/>
        <s v="s7428"/>
        <s v="s7472"/>
        <s v="s7479"/>
        <s v="s7850"/>
        <s v="s7882"/>
        <s v="s8034"/>
        <s v="s8076"/>
        <s v="s8092"/>
        <s v="s8097"/>
        <s v="s8177"/>
        <s v="s8201"/>
        <s v="s8248"/>
        <s v="s8271"/>
        <s v="s8359"/>
        <s v="s8368"/>
        <s v="s8462"/>
        <s v="s8563"/>
        <s v="s8623"/>
        <s v="s8628"/>
        <s v="s8746"/>
        <s v="s8751"/>
        <s v="s156"/>
        <s v="s159"/>
        <s v="s282"/>
        <s v="s354"/>
        <s v="s440"/>
        <s v="s482"/>
        <s v="s532"/>
        <s v="s582"/>
        <s v="s587"/>
        <s v="s590"/>
        <s v="s636"/>
        <s v="s694"/>
        <s v="s699"/>
        <s v="s719"/>
        <s v="s775"/>
        <s v="s787"/>
        <s v="s788"/>
        <s v="s810"/>
        <s v="s871"/>
        <s v="s957"/>
        <s v="s978"/>
        <s v="s985"/>
        <s v="s1017"/>
        <s v="s1125"/>
        <s v="s1192"/>
        <s v="s1208"/>
        <s v="s1365"/>
        <s v="s1391"/>
        <s v="s1415"/>
        <s v="s1434"/>
        <s v="s1446"/>
        <s v="s1453"/>
        <s v="s1495"/>
        <s v="s1602"/>
        <s v="s1820"/>
        <s v="s1856"/>
        <s v="s1913"/>
        <s v="s2057"/>
        <s v="s2165"/>
        <s v="s2248"/>
        <s v="s2351"/>
        <s v="s2393"/>
        <s v="s2404"/>
        <s v="s2507"/>
        <s v="s2635"/>
        <s v="s2668"/>
        <s v="s2694"/>
        <s v="s2756"/>
        <s v="s2816"/>
        <s v="s2883"/>
        <s v="s2897"/>
        <s v="s2929"/>
        <s v="s3160"/>
        <s v="s3263"/>
        <s v="s3333"/>
        <s v="s3408"/>
        <s v="s3444"/>
        <s v="s3630"/>
        <s v="s3789"/>
        <s v="s3798"/>
        <s v="s3919"/>
        <s v="s4212"/>
        <s v="s4361"/>
        <s v="s4579"/>
        <s v="s4627"/>
        <s v="s4670"/>
        <s v="s4676"/>
        <s v="s4754"/>
        <s v="s4770"/>
        <s v="s4807"/>
        <s v="s4900"/>
        <s v="s5154"/>
        <s v="s5267"/>
        <s v="s5479"/>
        <s v="s5490"/>
        <s v="s5531"/>
        <s v="s5535"/>
        <s v="s5758"/>
        <s v="s5831"/>
        <s v="s5849"/>
        <s v="s5865"/>
        <s v="s6003"/>
        <s v="s6033"/>
        <s v="s6082"/>
        <s v="s6116"/>
        <s v="s6137"/>
        <s v="s6234"/>
        <s v="s6415"/>
        <s v="s6537"/>
        <s v="s6723"/>
        <s v="s6748"/>
        <s v="s6906"/>
        <s v="s6928"/>
        <s v="s7010"/>
        <s v="s7104"/>
        <s v="s7105"/>
        <s v="s7140"/>
        <s v="s7262"/>
        <s v="s7285"/>
        <s v="s7504"/>
        <s v="s7568"/>
        <s v="s7869"/>
        <s v="s7968"/>
        <s v="s8037"/>
        <s v="s8143"/>
        <s v="s8203"/>
        <s v="s8245"/>
        <s v="s8254"/>
        <s v="s8257"/>
        <s v="s8264"/>
        <s v="s8307"/>
        <s v="s8492"/>
        <s v="s8556"/>
        <s v="s8625"/>
        <s v="s8679"/>
        <s v="s8768"/>
        <s v="s57"/>
        <s v="s158"/>
        <s v="s251"/>
        <s v="s300"/>
        <s v="s318"/>
        <s v="s344"/>
        <s v="s358"/>
        <s v="s376"/>
        <s v="s434"/>
        <s v="s469"/>
        <s v="s484"/>
        <s v="s740"/>
        <s v="s890"/>
        <s v="s896"/>
        <s v="s956"/>
        <s v="s979"/>
        <s v="s980"/>
        <s v="s991"/>
        <s v="s1018"/>
        <s v="s1032"/>
        <s v="s1035"/>
        <s v="s1084"/>
        <s v="s1140"/>
        <s v="s1179"/>
        <s v="s1268"/>
        <s v="s1325"/>
        <s v="s1327"/>
        <s v="s1383"/>
        <s v="s1413"/>
        <s v="s1414"/>
        <s v="s1469"/>
        <s v="s1494"/>
        <s v="s1526"/>
        <s v="s1621"/>
        <s v="s1691"/>
        <s v="s1736"/>
        <s v="s1762"/>
        <s v="s1806"/>
        <s v="s1817"/>
        <s v="s1903"/>
        <s v="s1964"/>
        <s v="s2011"/>
        <s v="s2030"/>
        <s v="s2118"/>
        <s v="s2122"/>
        <s v="s2192"/>
        <s v="s2197"/>
        <s v="s2234"/>
        <s v="s2320"/>
        <s v="s2428"/>
        <s v="s2482"/>
        <s v="s2613"/>
        <s v="s2905"/>
        <s v="s2926"/>
        <s v="s3045"/>
        <s v="s3071"/>
        <s v="s3091"/>
        <s v="s3435"/>
        <s v="s3451"/>
        <s v="s3452"/>
        <s v="s3483"/>
        <s v="s3550"/>
        <s v="s3626"/>
        <s v="s3651"/>
        <s v="s3826"/>
        <s v="s3900"/>
        <s v="s3911"/>
        <s v="s3964"/>
        <s v="s4073"/>
        <s v="s4103"/>
        <s v="s4193"/>
        <s v="s4213"/>
        <s v="s4387"/>
        <s v="s4485"/>
        <s v="s4599"/>
        <s v="s4660"/>
        <s v="s4919"/>
        <s v="s4966"/>
        <s v="s4971"/>
        <s v="s5048"/>
        <s v="s5052"/>
        <s v="s5060"/>
        <s v="s5103"/>
        <s v="s5224"/>
        <s v="s5266"/>
        <s v="s5418"/>
        <s v="s5433"/>
        <s v="s5447"/>
        <s v="s5557"/>
        <s v="s5580"/>
        <s v="s5627"/>
        <s v="s5993"/>
        <s v="s5994"/>
        <s v="s6063"/>
        <s v="s6111"/>
        <s v="s6148"/>
        <s v="s6196"/>
        <s v="s6371"/>
        <s v="s6687"/>
        <s v="s6703"/>
        <s v="s6716"/>
        <s v="s6740"/>
        <s v="s6760"/>
        <s v="s6769"/>
        <s v="s6898"/>
        <s v="s6957"/>
        <s v="s6988"/>
        <s v="s7088"/>
        <s v="s7131"/>
        <s v="s7372"/>
        <s v="s7519"/>
        <s v="s7560"/>
        <s v="s7621"/>
        <s v="s7648"/>
        <s v="s7687"/>
        <s v="s7936"/>
        <s v="s7981"/>
        <s v="s8165"/>
        <s v="s8260"/>
        <s v="s8481"/>
        <s v="s8643"/>
        <s v="s8720"/>
        <s v="s28"/>
        <s v="s65"/>
        <s v="s160"/>
        <s v="s334"/>
        <s v="s366"/>
        <s v="s573"/>
        <s v="s607"/>
        <s v="s610"/>
        <s v="s763"/>
        <s v="s783"/>
        <s v="s828"/>
        <s v="s988"/>
        <s v="s1056"/>
        <s v="s1119"/>
        <s v="s1215"/>
        <s v="s1264"/>
        <s v="s1400"/>
        <s v="s1647"/>
        <s v="s1733"/>
        <s v="s1789"/>
        <s v="s1808"/>
        <s v="s1822"/>
        <s v="s1938"/>
        <s v="s1977"/>
        <s v="s2008"/>
        <s v="s2080"/>
        <s v="s2091"/>
        <s v="s2198"/>
        <s v="s2207"/>
        <s v="s2316"/>
        <s v="s2420"/>
        <s v="s2574"/>
        <s v="s2696"/>
        <s v="s2742"/>
        <s v="s2763"/>
        <s v="s2820"/>
        <s v="s2879"/>
        <s v="s2920"/>
        <s v="s2935"/>
        <s v="s3027"/>
        <s v="s3094"/>
        <s v="s3101"/>
        <s v="s3201"/>
        <s v="s3313"/>
        <s v="s3524"/>
        <s v="s3791"/>
        <s v="s3955"/>
        <s v="s4048"/>
        <s v="s4054"/>
        <s v="s4067"/>
        <s v="s4101"/>
        <s v="s4596"/>
        <s v="s4817"/>
        <s v="s4960"/>
        <s v="s5117"/>
        <s v="s5208"/>
        <s v="s5253"/>
        <s v="s5256"/>
        <s v="s5309"/>
        <s v="s5345"/>
        <s v="s5907"/>
        <s v="s5955"/>
        <s v="s6023"/>
        <s v="s6064"/>
        <s v="s6123"/>
        <s v="s6124"/>
        <s v="s6164"/>
        <s v="s6225"/>
        <s v="s6248"/>
        <s v="s6387"/>
        <s v="s6418"/>
        <s v="s6495"/>
        <s v="s6555"/>
        <s v="s6562"/>
        <s v="s6642"/>
        <s v="s6702"/>
        <s v="s6728"/>
        <s v="s6800"/>
        <s v="s6841"/>
        <s v="s6856"/>
        <s v="s6860"/>
        <s v="s6876"/>
        <s v="s6986"/>
        <s v="s7021"/>
        <s v="s7059"/>
        <s v="s7061"/>
        <s v="s7063"/>
        <s v="s7206"/>
        <s v="s7294"/>
        <s v="s7330"/>
        <s v="s7346"/>
        <s v="s7355"/>
        <s v="s7395"/>
        <s v="s7417"/>
        <s v="s7644"/>
        <s v="s7645"/>
        <s v="s7686"/>
        <s v="s7870"/>
        <s v="s7899"/>
        <s v="s7989"/>
        <s v="s8079"/>
        <s v="s8134"/>
        <s v="s8232"/>
        <s v="s8250"/>
        <s v="s8253"/>
        <s v="s8302"/>
        <s v="s8355"/>
        <s v="s8365"/>
        <s v="s8404"/>
        <s v="s8452"/>
        <s v="s8494"/>
        <s v="s8548"/>
        <s v="s8695"/>
        <s v="s8729"/>
        <s v="s10"/>
        <s v="s145"/>
        <s v="s315"/>
        <s v="s490"/>
        <s v="s503"/>
        <s v="s717"/>
        <s v="s753"/>
        <s v="s792"/>
        <s v="s802"/>
        <s v="s818"/>
        <s v="s886"/>
        <s v="s906"/>
        <s v="s986"/>
        <s v="s987"/>
        <s v="s1145"/>
        <s v="s1317"/>
        <s v="s1335"/>
        <s v="s1338"/>
        <s v="s1462"/>
        <s v="s1576"/>
        <s v="s1839"/>
        <s v="s1880"/>
        <s v="s1939"/>
        <s v="s2108"/>
        <s v="s2131"/>
        <s v="s2177"/>
        <s v="s2240"/>
        <s v="s2245"/>
        <s v="s2325"/>
        <s v="s2342"/>
        <s v="s2365"/>
        <s v="s2370"/>
        <s v="s2403"/>
        <s v="s2455"/>
        <s v="s2457"/>
        <s v="s2571"/>
        <s v="s2617"/>
        <s v="s2622"/>
        <s v="s2702"/>
        <s v="s2759"/>
        <s v="s2772"/>
        <s v="s2782"/>
        <s v="s2832"/>
        <s v="s2940"/>
        <s v="s3145"/>
        <s v="s3216"/>
        <s v="s3428"/>
        <s v="s3573"/>
        <s v="s3842"/>
        <s v="s3874"/>
        <s v="s4004"/>
        <s v="s4102"/>
        <s v="s4199"/>
        <s v="s4370"/>
        <s v="s4467"/>
        <s v="s4487"/>
        <s v="s4666"/>
        <s v="s4709"/>
        <s v="s4719"/>
        <s v="s4991"/>
        <s v="s5004"/>
        <s v="s5188"/>
        <s v="s5261"/>
        <s v="s5375"/>
        <s v="s5399"/>
        <s v="s5430"/>
        <s v="s5508"/>
        <s v="s5638"/>
        <s v="s5957"/>
        <s v="s6007"/>
        <s v="s6028"/>
        <s v="s6029"/>
        <s v="s6166"/>
        <s v="s6289"/>
        <s v="s6410"/>
        <s v="s6411"/>
        <s v="s6482"/>
        <s v="s6483"/>
        <s v="s6638"/>
        <s v="s6766"/>
        <s v="s6803"/>
        <s v="s6948"/>
        <s v="s6968"/>
        <s v="s7053"/>
        <s v="s7251"/>
        <s v="s7304"/>
        <s v="s7412"/>
        <s v="s7544"/>
        <s v="s7593"/>
        <s v="s7718"/>
        <s v="s7826"/>
        <s v="s7884"/>
        <s v="s8054"/>
        <s v="s8124"/>
        <s v="s8285"/>
        <s v="s8308"/>
        <s v="s8426"/>
        <s v="s8431"/>
        <s v="s8503"/>
        <s v="s8535"/>
        <s v="s8572"/>
        <s v="s8608"/>
        <s v="s8624"/>
        <s v="s8657"/>
        <s v="s37"/>
        <s v="s157"/>
        <s v="s176"/>
        <s v="s253"/>
        <s v="s333"/>
        <s v="s353"/>
        <s v="s355"/>
        <s v="s430"/>
        <s v="s447"/>
        <s v="s481"/>
        <s v="s502"/>
        <s v="s519"/>
        <s v="s599"/>
        <s v="s657"/>
        <s v="s892"/>
        <s v="s1171"/>
        <s v="s1217"/>
        <s v="s1404"/>
        <s v="s1482"/>
        <s v="s1502"/>
        <s v="s1569"/>
        <s v="s1678"/>
        <s v="s1786"/>
        <s v="s2004"/>
        <s v="s2140"/>
        <s v="s2221"/>
        <s v="s2312"/>
        <s v="s2429"/>
        <s v="s2502"/>
        <s v="s2514"/>
        <s v="s2592"/>
        <s v="s2597"/>
        <s v="s2602"/>
        <s v="s2634"/>
        <s v="s2655"/>
        <s v="s2848"/>
        <s v="s3055"/>
        <s v="s3269"/>
        <s v="s3521"/>
        <s v="s3622"/>
        <s v="s3669"/>
        <s v="s3682"/>
        <s v="s3991"/>
        <s v="s4039"/>
        <s v="s4170"/>
        <s v="s4188"/>
        <s v="s4268"/>
        <s v="s4276"/>
        <s v="s4320"/>
        <s v="s4335"/>
        <s v="s4702"/>
        <s v="s4769"/>
        <s v="s4869"/>
        <s v="s4879"/>
        <s v="s4886"/>
        <s v="s4912"/>
        <s v="s4922"/>
        <s v="s4929"/>
        <s v="s4946"/>
        <s v="s5026"/>
        <s v="s5105"/>
        <s v="s5122"/>
        <s v="s5342"/>
        <s v="s5412"/>
        <s v="s5528"/>
        <s v="s5596"/>
        <s v="s5633"/>
        <s v="s5662"/>
        <s v="s5766"/>
        <s v="s5838"/>
        <s v="s5842"/>
        <s v="s5890"/>
        <s v="s5936"/>
        <s v="s5974"/>
        <s v="s5981"/>
        <s v="s6165"/>
        <s v="s6274"/>
        <s v="s6473"/>
        <s v="s6635"/>
        <s v="s6671"/>
        <s v="s6864"/>
        <s v="s7014"/>
        <s v="s7122"/>
        <s v="s7162"/>
        <s v="s7306"/>
        <s v="s7391"/>
        <s v="s7431"/>
        <s v="s7452"/>
        <s v="s7517"/>
        <s v="s7688"/>
        <s v="s7716"/>
        <s v="s7731"/>
        <s v="s7916"/>
        <s v="s8017"/>
        <s v="s8252"/>
        <s v="s8266"/>
        <s v="s8370"/>
        <s v="s8506"/>
        <s v="s8663"/>
        <s v="s8744"/>
        <s v="s8745"/>
        <s v="s30"/>
        <s v="s76"/>
        <s v="s82"/>
        <s v="s119"/>
        <s v="s162"/>
        <s v="s217"/>
        <s v="s316"/>
        <s v="s433"/>
        <s v="s495"/>
        <s v="s586"/>
        <s v="s593"/>
        <s v="s748"/>
        <s v="s816"/>
        <s v="s996"/>
        <s v="s1038"/>
        <s v="s1186"/>
        <s v="s1270"/>
        <s v="s1342"/>
        <s v="s1445"/>
        <s v="s1476"/>
        <s v="s1545"/>
        <s v="s1593"/>
        <s v="s1603"/>
        <s v="s1631"/>
        <s v="s1785"/>
        <s v="s1818"/>
        <s v="s1830"/>
        <s v="s1877"/>
        <s v="s2208"/>
        <s v="s2434"/>
        <s v="s2461"/>
        <s v="s2542"/>
        <s v="s2624"/>
        <s v="s2678"/>
        <s v="s2821"/>
        <s v="s2933"/>
        <s v="s2950"/>
        <s v="s2952"/>
        <s v="s3052"/>
        <s v="s3171"/>
        <s v="s3208"/>
        <s v="s3227"/>
        <s v="s3372"/>
        <s v="s3439"/>
        <s v="s3495"/>
        <s v="s3650"/>
        <s v="s3671"/>
        <s v="s3679"/>
        <s v="s4006"/>
        <s v="s4157"/>
        <s v="s4195"/>
        <s v="s4403"/>
        <s v="s4434"/>
        <s v="s4464"/>
        <s v="s4516"/>
        <s v="s4566"/>
        <s v="s4657"/>
        <s v="s4658"/>
        <s v="s4827"/>
        <s v="s4829"/>
        <s v="s5011"/>
        <s v="s5107"/>
        <s v="s5234"/>
        <s v="s5403"/>
        <s v="s5477"/>
        <s v="s5517"/>
        <s v="s5553"/>
        <s v="s5976"/>
        <s v="s6017"/>
        <s v="s6058"/>
        <s v="s6110"/>
        <s v="s6149"/>
        <s v="s6353"/>
        <s v="s6446"/>
        <s v="s6448"/>
        <s v="s6493"/>
        <s v="s6530"/>
        <s v="s6662"/>
        <s v="s6678"/>
        <s v="s6727"/>
        <s v="s6816"/>
        <s v="s6863"/>
        <s v="s6985"/>
        <s v="s7036"/>
        <s v="s7046"/>
        <s v="s7066"/>
        <s v="s7079"/>
        <s v="s7155"/>
        <s v="s7203"/>
        <s v="s7449"/>
        <s v="s7462"/>
        <s v="s7646"/>
        <s v="s7790"/>
        <s v="s7810"/>
        <s v="s7982"/>
        <s v="s8060"/>
        <s v="s8085"/>
        <s v="s8091"/>
        <s v="s8106"/>
        <s v="s8234"/>
        <s v="s8289"/>
        <s v="s8315"/>
        <s v="s8373"/>
        <s v="s8445"/>
        <s v="s8526"/>
        <s v="s8547"/>
        <s v="s8675"/>
        <s v="s8683"/>
        <s v="s8743"/>
        <s v="s8752"/>
        <s v="s8769"/>
        <s v="s181"/>
        <s v="s192"/>
        <s v="s439"/>
        <s v="s551"/>
        <s v="s857"/>
        <s v="s879"/>
        <s v="s882"/>
        <s v="s893"/>
        <s v="s914"/>
        <s v="s981"/>
        <s v="s1089"/>
        <s v="s1136"/>
        <s v="s1220"/>
        <s v="s1261"/>
        <s v="s1312"/>
        <s v="s1345"/>
        <s v="s1369"/>
        <s v="s1551"/>
        <s v="s1566"/>
        <s v="s1683"/>
        <s v="s1708"/>
        <s v="s1769"/>
        <s v="s1771"/>
        <s v="s1837"/>
        <s v="s1897"/>
        <s v="s1900"/>
        <s v="s2088"/>
        <s v="s2098"/>
        <s v="s2281"/>
        <s v="s2295"/>
        <s v="s2311"/>
        <s v="s2334"/>
        <s v="s2505"/>
        <s v="s2561"/>
        <s v="s2588"/>
        <s v="s2614"/>
        <s v="s2627"/>
        <s v="s2643"/>
        <s v="s2647"/>
        <s v="s2688"/>
        <s v="s2713"/>
        <s v="s2746"/>
        <s v="s2757"/>
        <s v="s3020"/>
        <s v="s3116"/>
        <s v="s3155"/>
        <s v="s3168"/>
        <s v="s3210"/>
        <s v="s3212"/>
        <s v="s3262"/>
        <s v="s3265"/>
        <s v="s3349"/>
        <s v="s3523"/>
        <s v="s3603"/>
        <s v="s4065"/>
        <s v="s4617"/>
        <s v="s4794"/>
        <s v="s4928"/>
        <s v="s5241"/>
        <s v="s5294"/>
        <s v="s5529"/>
        <s v="s5548"/>
        <s v="s5603"/>
        <s v="s5715"/>
        <s v="s5736"/>
        <s v="s5739"/>
        <s v="s5874"/>
        <s v="s5998"/>
        <s v="s6098"/>
        <s v="s6182"/>
        <s v="s6230"/>
        <s v="s6623"/>
        <s v="s6704"/>
        <s v="s6831"/>
        <s v="s6949"/>
        <s v="s7037"/>
        <s v="s7151"/>
        <s v="s7243"/>
        <s v="s7365"/>
        <s v="s7404"/>
        <s v="s7473"/>
        <s v="s7642"/>
        <s v="s7654"/>
        <s v="s7874"/>
        <s v="s7928"/>
        <s v="s8033"/>
        <s v="s8040"/>
        <s v="s8117"/>
        <s v="s8185"/>
        <s v="s8227"/>
        <s v="s8247"/>
        <s v="s8292"/>
        <s v="s8320"/>
        <s v="s8396"/>
        <s v="s8488"/>
        <s v="s8533"/>
        <s v="s8577"/>
        <s v="s8780"/>
        <s v="s130"/>
        <s v="s139"/>
        <s v="s229"/>
        <s v="s286"/>
        <s v="s508"/>
        <s v="s568"/>
        <s v="s598"/>
        <s v="s650"/>
        <s v="s815"/>
        <s v="s1087"/>
        <s v="s1177"/>
        <s v="s1233"/>
        <s v="s1331"/>
        <s v="s1382"/>
        <s v="s1398"/>
        <s v="s1568"/>
        <s v="s1599"/>
        <s v="s1632"/>
        <s v="s1665"/>
        <s v="s1676"/>
        <s v="s1827"/>
        <s v="s2035"/>
        <s v="s2188"/>
        <s v="s2356"/>
        <s v="s2380"/>
        <s v="s2387"/>
        <s v="s2621"/>
        <s v="s2780"/>
        <s v="s2843"/>
        <s v="s3024"/>
        <s v="s3167"/>
        <s v="s3195"/>
        <s v="s3388"/>
        <s v="s3488"/>
        <s v="s3823"/>
        <s v="s3978"/>
        <s v="s3986"/>
        <s v="s4003"/>
        <s v="s4053"/>
        <s v="s4242"/>
        <s v="s4625"/>
        <s v="s4932"/>
        <s v="s5059"/>
        <s v="s5073"/>
        <s v="s5272"/>
        <s v="s5378"/>
        <s v="s5518"/>
        <s v="s5621"/>
        <s v="s5683"/>
        <s v="s5761"/>
        <s v="s5875"/>
        <s v="s6056"/>
        <s v="s6061"/>
        <s v="s6310"/>
        <s v="s6396"/>
        <s v="s6430"/>
        <s v="s6432"/>
        <s v="s6498"/>
        <s v="s6563"/>
        <s v="s6600"/>
        <s v="s6693"/>
        <s v="s6717"/>
        <s v="s6822"/>
        <s v="s7052"/>
        <s v="s7058"/>
        <s v="s7195"/>
        <s v="s7284"/>
        <s v="s7327"/>
        <s v="s7549"/>
        <s v="s7578"/>
        <s v="s7698"/>
        <s v="s7727"/>
        <s v="s7734"/>
        <s v="s7751"/>
        <s v="s8142"/>
        <s v="s8164"/>
        <s v="s8193"/>
        <s v="s8340"/>
        <s v="s8363"/>
        <s v="s8446"/>
        <s v="s8537"/>
        <s v="s8590"/>
        <s v="s8599"/>
        <s v="s8637"/>
        <s v="s8659"/>
        <s v="s8716"/>
        <s v="s8753"/>
        <s v="s152"/>
        <s v="s584"/>
        <s v="s637"/>
        <s v="s791"/>
        <s v="s794"/>
        <s v="s799"/>
        <s v="s866"/>
        <s v="s918"/>
        <s v="s923"/>
        <s v="s935"/>
        <s v="s1022"/>
        <s v="s1281"/>
        <s v="s1492"/>
        <s v="s1564"/>
        <s v="s1614"/>
        <s v="s2073"/>
        <s v="s2076"/>
        <s v="s2367"/>
        <s v="s2436"/>
        <s v="s2513"/>
        <s v="s2532"/>
        <s v="s2534"/>
        <s v="s2606"/>
        <s v="s2797"/>
        <s v="s2868"/>
        <s v="s2886"/>
        <s v="s3447"/>
        <s v="s3597"/>
        <s v="s3715"/>
        <s v="s3786"/>
        <s v="s3787"/>
        <s v="s4256"/>
        <s v="s4343"/>
        <s v="s4441"/>
        <s v="s4667"/>
        <s v="s4730"/>
        <s v="s4882"/>
        <s v="s5032"/>
        <s v="s5125"/>
        <s v="s5159"/>
        <s v="s5453"/>
        <s v="s5578"/>
        <s v="s5601"/>
        <s v="s5639"/>
        <s v="s5847"/>
        <s v="s5982"/>
        <s v="s6487"/>
        <s v="s6683"/>
        <s v="s6697"/>
        <s v="s6840"/>
        <s v="s6888"/>
        <s v="s7125"/>
        <s v="s7207"/>
        <s v="s7253"/>
        <s v="s7475"/>
        <s v="s7476"/>
        <s v="s7514"/>
        <s v="s7547"/>
        <s v="s7708"/>
        <s v="s7729"/>
        <s v="s7929"/>
        <s v="s7996"/>
        <s v="s8057"/>
        <s v="s8167"/>
        <s v="s8235"/>
        <s v="s8242"/>
        <s v="s8692"/>
        <s v="s8696"/>
        <s v="s8755"/>
        <s v="s36"/>
        <s v="s114"/>
        <s v="s173"/>
        <s v="s248"/>
        <s v="s271"/>
        <s v="s472"/>
        <s v="s617"/>
        <s v="s737"/>
        <s v="s755"/>
        <s v="s776"/>
        <s v="s846"/>
        <s v="s1216"/>
        <s v="s1486"/>
        <s v="s1497"/>
        <s v="s1535"/>
        <s v="s1858"/>
        <s v="s2029"/>
        <s v="s2083"/>
        <s v="s2101"/>
        <s v="s2147"/>
        <s v="s2206"/>
        <s v="s2267"/>
        <s v="s2357"/>
        <s v="s2470"/>
        <s v="s2510"/>
        <s v="s2618"/>
        <s v="s2638"/>
        <s v="s2838"/>
        <s v="s2888"/>
        <s v="s3078"/>
        <s v="s3154"/>
        <s v="s3215"/>
        <s v="s3273"/>
        <s v="s3449"/>
        <s v="s3557"/>
        <s v="s3568"/>
        <s v="s3648"/>
        <s v="s3732"/>
        <s v="s3768"/>
        <s v="s3864"/>
        <s v="s3867"/>
        <s v="s4071"/>
        <s v="s4083"/>
        <s v="s4148"/>
        <s v="s4318"/>
        <s v="s4336"/>
        <s v="s4525"/>
        <s v="s4668"/>
        <s v="s4669"/>
        <s v="s4691"/>
        <s v="s4784"/>
        <s v="s4835"/>
        <s v="s4843"/>
        <s v="s5023"/>
        <s v="s5226"/>
        <s v="s5487"/>
        <s v="s5540"/>
        <s v="s5741"/>
        <s v="s6035"/>
        <s v="s6066"/>
        <s v="s6087"/>
        <s v="s6173"/>
        <s v="s6186"/>
        <s v="s6200"/>
        <s v="s6257"/>
        <s v="s6312"/>
        <s v="s6377"/>
        <s v="s6490"/>
        <s v="s6517"/>
        <s v="s6542"/>
        <s v="s6576"/>
        <s v="s6709"/>
        <s v="s6843"/>
        <s v="s6848"/>
        <s v="s6870"/>
        <s v="s6894"/>
        <s v="s6914"/>
        <s v="s7013"/>
        <s v="s7017"/>
        <s v="s7169"/>
        <s v="s7192"/>
        <s v="s7263"/>
        <s v="s7282"/>
        <s v="s7362"/>
        <s v="s7379"/>
        <s v="s7438"/>
        <s v="s7527"/>
        <s v="s7905"/>
        <s v="s7926"/>
        <s v="s7965"/>
        <s v="s8043"/>
        <s v="s8284"/>
        <s v="s8461"/>
        <s v="s8633"/>
        <s v="s8665"/>
        <s v="s8676"/>
        <s v="s8726"/>
        <s v="s31"/>
        <s v="s296"/>
        <s v="s360"/>
        <s v="s403"/>
        <s v="s480"/>
        <s v="s686"/>
        <s v="s769"/>
        <s v="s990"/>
        <s v="s1146"/>
        <s v="s1448"/>
        <s v="s1527"/>
        <s v="s1532"/>
        <s v="s1567"/>
        <s v="s1811"/>
        <s v="s1968"/>
        <s v="s1976"/>
        <s v="s2042"/>
        <s v="s2093"/>
        <s v="s2180"/>
        <s v="s2335"/>
        <s v="s2440"/>
        <s v="s2608"/>
        <s v="s2620"/>
        <s v="s2705"/>
        <s v="s2837"/>
        <s v="s3197"/>
        <s v="s3508"/>
        <s v="s3638"/>
        <s v="s3834"/>
        <s v="s3905"/>
        <s v="s3914"/>
        <s v="s4035"/>
        <s v="s4098"/>
        <s v="s4220"/>
        <s v="s4392"/>
        <s v="s4393"/>
        <s v="s4540"/>
        <s v="s4592"/>
        <s v="s4618"/>
        <s v="s5499"/>
        <s v="s6034"/>
        <s v="s6051"/>
        <s v="s6092"/>
        <s v="s6160"/>
        <s v="s6359"/>
        <s v="s6471"/>
        <s v="s6616"/>
        <s v="s6824"/>
        <s v="s6859"/>
        <s v="s6991"/>
        <s v="s7198"/>
        <s v="s7310"/>
        <s v="s7508"/>
        <s v="s7659"/>
        <s v="s7671"/>
        <s v="s7840"/>
        <s v="s7970"/>
        <s v="s7990"/>
        <s v="s8150"/>
        <s v="s8220"/>
        <s v="s8246"/>
        <s v="s8356"/>
        <s v="s8466"/>
        <s v="s8490"/>
        <s v="s8500"/>
        <s v="s8553"/>
        <s v="s8778"/>
        <s v="s8807"/>
        <s v="s179"/>
        <s v="s207"/>
        <s v="s347"/>
        <s v="s374"/>
        <s v="s604"/>
        <s v="s614"/>
        <s v="s766"/>
        <s v="s916"/>
        <s v="s1106"/>
        <s v="s1242"/>
        <s v="s1262"/>
        <s v="s1284"/>
        <s v="s1360"/>
        <s v="s1422"/>
        <s v="s1514"/>
        <s v="s1644"/>
        <s v="s1809"/>
        <s v="s1819"/>
        <s v="s1902"/>
        <s v="s2019"/>
        <s v="s2061"/>
        <s v="s2066"/>
        <s v="s2196"/>
        <s v="s2275"/>
        <s v="s2348"/>
        <s v="s2354"/>
        <s v="s2468"/>
        <s v="s2511"/>
        <s v="s2695"/>
        <s v="s2767"/>
        <s v="s2944"/>
        <s v="s2982"/>
        <s v="s3332"/>
        <s v="s3413"/>
        <s v="s4099"/>
        <s v="s4292"/>
        <s v="s4293"/>
        <s v="s5265"/>
        <s v="s5694"/>
        <s v="s5726"/>
        <s v="s5829"/>
        <s v="s6088"/>
        <s v="s6112"/>
        <s v="s6135"/>
        <s v="s6205"/>
        <s v="s6291"/>
        <s v="s6345"/>
        <s v="s6465"/>
        <s v="s6519"/>
        <s v="s6528"/>
        <s v="s6541"/>
        <s v="s6571"/>
        <s v="s6618"/>
        <s v="s6799"/>
        <s v="s7261"/>
        <s v="s7400"/>
        <s v="s7432"/>
        <s v="s7446"/>
        <s v="s7455"/>
        <s v="s7702"/>
        <s v="s7721"/>
        <s v="s7739"/>
        <s v="s7846"/>
        <s v="s7855"/>
        <s v="s7856"/>
        <s v="s7961"/>
        <s v="s8002"/>
        <s v="s8074"/>
        <s v="s8154"/>
        <s v="s8237"/>
        <s v="s8262"/>
        <s v="s8290"/>
        <s v="s8554"/>
        <s v="s8779"/>
        <s v="s69"/>
        <s v="s136"/>
        <s v="s212"/>
        <s v="s336"/>
        <s v="s453"/>
        <s v="s603"/>
        <s v="s736"/>
        <s v="s944"/>
        <s v="s959"/>
        <s v="s975"/>
        <s v="s1111"/>
        <s v="s1191"/>
        <s v="s1234"/>
        <s v="s1344"/>
        <s v="s1367"/>
        <s v="s1371"/>
        <s v="s1468"/>
        <s v="s1595"/>
        <s v="s2031"/>
        <s v="s2133"/>
        <s v="s2142"/>
        <s v="s2148"/>
        <s v="s2408"/>
        <s v="s2776"/>
        <s v="s2804"/>
        <s v="s2915"/>
        <s v="s3113"/>
        <s v="s3719"/>
        <s v="s3740"/>
        <s v="s3906"/>
        <s v="s4077"/>
        <s v="s4147"/>
        <s v="s4339"/>
        <s v="s4774"/>
        <s v="s4830"/>
        <s v="s4877"/>
        <s v="s5228"/>
        <s v="s5311"/>
        <s v="s5314"/>
        <s v="s5323"/>
        <s v="s5523"/>
        <s v="s5711"/>
        <s v="s5991"/>
        <s v="s6161"/>
        <s v="s6185"/>
        <s v="s6451"/>
        <s v="s6466"/>
        <s v="s6567"/>
        <s v="s6608"/>
        <s v="s6794"/>
        <s v="s6862"/>
        <s v="s7150"/>
        <s v="s7166"/>
        <s v="s7585"/>
        <s v="s7601"/>
        <s v="s7606"/>
        <s v="s7618"/>
        <s v="s7818"/>
        <s v="s7827"/>
        <s v="s8096"/>
        <s v="s8102"/>
        <s v="s8127"/>
        <s v="s8188"/>
        <s v="s8240"/>
        <s v="s8310"/>
        <s v="s8631"/>
        <s v="s8678"/>
        <s v="s8684"/>
        <s v="s8791"/>
        <s v="s117"/>
        <s v="s144"/>
        <s v="s183"/>
        <s v="s285"/>
        <s v="s328"/>
        <s v="s359"/>
        <s v="s368"/>
        <s v="s442"/>
        <s v="s615"/>
        <s v="s962"/>
        <s v="s1137"/>
        <s v="s1166"/>
        <s v="s1334"/>
        <s v="s1645"/>
        <s v="s1768"/>
        <s v="s1777"/>
        <s v="s1790"/>
        <s v="s2205"/>
        <s v="s2291"/>
        <s v="s2318"/>
        <s v="s2372"/>
        <s v="s2413"/>
        <s v="s2421"/>
        <s v="s2430"/>
        <s v="s2551"/>
        <s v="s2748"/>
        <s v="s3619"/>
        <s v="s3644"/>
        <s v="s3765"/>
        <s v="s3782"/>
        <s v="s4063"/>
        <s v="s4096"/>
        <s v="s4159"/>
        <s v="s4358"/>
        <s v="s4375"/>
        <s v="s4642"/>
        <s v="s4698"/>
        <s v="s5153"/>
        <s v="s5365"/>
        <s v="s5833"/>
        <s v="s6300"/>
        <s v="s6397"/>
        <s v="s6518"/>
        <s v="s6757"/>
        <s v="s7211"/>
        <s v="s7252"/>
        <s v="s7427"/>
        <s v="s7622"/>
        <s v="s7720"/>
        <s v="s7756"/>
        <s v="s7845"/>
        <s v="s8116"/>
        <s v="s8256"/>
        <s v="s8564"/>
        <s v="s8616"/>
        <s v="s8618"/>
        <s v="s47"/>
        <s v="s127"/>
        <s v="s129"/>
        <s v="s247"/>
        <s v="s299"/>
        <s v="s308"/>
        <s v="s309"/>
        <s v="s449"/>
        <s v="s465"/>
        <s v="s559"/>
        <s v="s576"/>
        <s v="s933"/>
        <s v="s1188"/>
        <s v="s1245"/>
        <s v="s1410"/>
        <s v="s1501"/>
        <s v="s1583"/>
        <s v="s1613"/>
        <s v="s1652"/>
        <s v="s1889"/>
        <s v="s1898"/>
        <s v="s1943"/>
        <s v="s1954"/>
        <s v="s2077"/>
        <s v="s2210"/>
        <s v="s2310"/>
        <s v="s2422"/>
        <s v="s2616"/>
        <s v="s2639"/>
        <s v="s2836"/>
        <s v="s3172"/>
        <s v="s3992"/>
        <s v="s3995"/>
        <s v="s4014"/>
        <s v="s4113"/>
        <s v="s4222"/>
        <s v="s4338"/>
        <s v="s4397"/>
        <s v="s4478"/>
        <s v="s4594"/>
        <s v="s4905"/>
        <s v="s4970"/>
        <s v="s4987"/>
        <s v="s6075"/>
        <s v="s6278"/>
        <s v="s6447"/>
        <s v="s6553"/>
        <s v="s6613"/>
        <s v="s6798"/>
        <s v="s6854"/>
        <s v="s7225"/>
        <s v="s7271"/>
        <s v="s7353"/>
        <s v="s7538"/>
        <s v="s7833"/>
        <s v="s7993"/>
        <s v="s8013"/>
        <s v="s8115"/>
        <s v="s8168"/>
        <s v="s8313"/>
        <s v="s8433"/>
        <s v="s43"/>
        <s v="s216"/>
        <s v="s335"/>
        <s v="s529"/>
        <s v="s557"/>
        <s v="s616"/>
        <s v="s865"/>
        <s v="s876"/>
        <s v="s971"/>
        <s v="s997"/>
        <s v="s1000"/>
        <s v="s1031"/>
        <s v="s1121"/>
        <s v="s1155"/>
        <s v="s1238"/>
        <s v="s1241"/>
        <s v="s1319"/>
        <s v="s1348"/>
        <s v="s1406"/>
        <s v="s1473"/>
        <s v="s1475"/>
        <s v="s1781"/>
        <s v="s2018"/>
        <s v="s2266"/>
        <s v="s2336"/>
        <s v="s2376"/>
        <s v="s2435"/>
        <s v="s2439"/>
        <s v="s2466"/>
        <s v="s2593"/>
        <s v="s2623"/>
        <s v="s2845"/>
        <s v="s2898"/>
        <s v="s2971"/>
        <s v="s3005"/>
        <s v="s3303"/>
        <s v="s3485"/>
        <s v="s3631"/>
        <s v="s3730"/>
        <s v="s3731"/>
        <s v="s3869"/>
        <s v="s3916"/>
        <s v="s4032"/>
        <s v="s4192"/>
        <s v="s4415"/>
        <s v="s4954"/>
        <s v="s5051"/>
        <s v="s5318"/>
        <s v="s5374"/>
        <s v="s5392"/>
        <s v="s5702"/>
        <s v="s6318"/>
        <s v="s6328"/>
        <s v="s6376"/>
        <s v="s6438"/>
        <s v="s6455"/>
        <s v="s6531"/>
        <s v="s6568"/>
        <s v="s6801"/>
        <s v="s6910"/>
        <s v="s7015"/>
        <s v="s7019"/>
        <s v="s7047"/>
        <s v="s7073"/>
        <s v="s7174"/>
        <s v="s7214"/>
        <s v="s7311"/>
        <s v="s7337"/>
        <s v="s7533"/>
        <s v="s7592"/>
        <s v="s7904"/>
        <s v="s7927"/>
        <s v="s8139"/>
        <s v="s8221"/>
        <s v="s8297"/>
        <s v="s8418"/>
        <s v="s8464"/>
        <s v="s8487"/>
        <s v="s8682"/>
        <s v="s8790"/>
        <s v="s104"/>
        <s v="s132"/>
        <s v="s390"/>
        <s v="s448"/>
        <s v="s570"/>
        <s v="s743"/>
        <s v="s1498"/>
        <s v="s1541"/>
        <s v="s1609"/>
        <s v="s1657"/>
        <s v="s1798"/>
        <s v="s1859"/>
        <s v="s1972"/>
        <s v="s2050"/>
        <s v="s2333"/>
        <s v="s2390"/>
        <s v="s2899"/>
        <s v="s3105"/>
        <s v="s3234"/>
        <s v="s3583"/>
        <s v="s3617"/>
        <s v="s3758"/>
        <s v="s4018"/>
        <s v="s4086"/>
        <s v="s4196"/>
        <s v="s4210"/>
        <s v="s4344"/>
        <s v="s4421"/>
        <s v="s4586"/>
        <s v="s4626"/>
        <s v="s4848"/>
        <s v="s4856"/>
        <s v="s4913"/>
        <s v="s5054"/>
        <s v="s5442"/>
        <s v="s5573"/>
        <s v="s5832"/>
        <s v="s5970"/>
        <s v="s6219"/>
        <s v="s6321"/>
        <s v="s6413"/>
        <s v="s6549"/>
        <s v="s6556"/>
        <s v="s6889"/>
        <s v="s6911"/>
        <s v="s7033"/>
        <s v="s7226"/>
        <s v="s7364"/>
        <s v="s7488"/>
        <s v="s7631"/>
        <s v="s7689"/>
        <s v="s7715"/>
        <s v="s7822"/>
        <s v="s7913"/>
        <s v="s7963"/>
        <s v="s8069"/>
        <s v="s8107"/>
        <s v="s8178"/>
        <s v="s8197"/>
        <s v="s8470"/>
        <s v="s8672"/>
        <s v="s123"/>
        <s v="s163"/>
        <s v="s307"/>
        <s v="s356"/>
        <s v="s364"/>
        <s v="s571"/>
        <s v="s583"/>
        <s v="s780"/>
        <s v="s837"/>
        <s v="s907"/>
        <s v="s917"/>
        <s v="s1081"/>
        <s v="s1204"/>
        <s v="s1291"/>
        <s v="s1470"/>
        <s v="s1607"/>
        <s v="s1850"/>
        <s v="s1967"/>
        <s v="s2533"/>
        <s v="s2916"/>
        <s v="s3214"/>
        <s v="s3373"/>
        <s v="s3392"/>
        <s v="s3567"/>
        <s v="s3772"/>
        <s v="s3993"/>
        <s v="s4049"/>
        <s v="s4078"/>
        <s v="s4342"/>
        <s v="s4455"/>
        <s v="s4469"/>
        <s v="s4561"/>
        <s v="s5114"/>
        <s v="s5249"/>
        <s v="s5582"/>
        <s v="s5962"/>
        <s v="s6172"/>
        <s v="s6442"/>
        <s v="s6485"/>
        <s v="s6516"/>
        <s v="s6547"/>
        <s v="s6744"/>
        <s v="s6753"/>
        <s v="s6793"/>
        <s v="s6832"/>
        <s v="s6976"/>
        <s v="s6978"/>
        <s v="s6983"/>
        <s v="s7068"/>
        <s v="s7171"/>
        <s v="s7331"/>
        <s v="s7367"/>
        <s v="s7441"/>
        <s v="s7586"/>
        <s v="s7737"/>
        <s v="s7862"/>
        <s v="s7890"/>
        <s v="s7914"/>
        <s v="s7922"/>
        <s v="s8218"/>
        <s v="s8361"/>
        <s v="s8378"/>
        <s v="s8392"/>
        <s v="s8457"/>
        <s v="s8614"/>
        <s v="s113"/>
        <s v="s116"/>
        <s v="s208"/>
        <s v="s656"/>
        <s v="s689"/>
        <s v="s712"/>
        <s v="s900"/>
        <s v="s1028"/>
        <s v="s1240"/>
        <s v="s1260"/>
        <s v="s1274"/>
        <s v="s1324"/>
        <s v="s1500"/>
        <s v="s1572"/>
        <s v="s2139"/>
        <s v="s2673"/>
        <s v="s2679"/>
        <s v="s2853"/>
        <s v="s3039"/>
        <s v="s3069"/>
        <s v="s3140"/>
        <s v="s3245"/>
        <s v="s3335"/>
        <s v="s3594"/>
        <s v="s3764"/>
        <s v="s3870"/>
        <s v="s3886"/>
        <s v="s3917"/>
        <s v="s4070"/>
        <s v="s4162"/>
        <s v="s4171"/>
        <s v="s4359"/>
        <s v="s4396"/>
        <s v="s4527"/>
        <s v="s4614"/>
        <s v="s4823"/>
        <s v="s4831"/>
        <s v="s5144"/>
        <s v="s5268"/>
        <s v="s5443"/>
        <s v="s5600"/>
        <s v="s5961"/>
        <s v="s6000"/>
        <s v="s6144"/>
        <s v="s6212"/>
        <s v="s6391"/>
        <s v="s6423"/>
        <s v="s6676"/>
        <s v="s6768"/>
        <s v="s7050"/>
        <s v="s7065"/>
        <s v="s7074"/>
        <s v="s7381"/>
        <s v="s7482"/>
        <s v="s7881"/>
        <s v="s8015"/>
        <s v="s8228"/>
        <s v="s8229"/>
        <s v="s8336"/>
        <s v="s8399"/>
        <s v="s8473"/>
        <s v="s8604"/>
        <s v="s8617"/>
        <s v="s140"/>
        <s v="s172"/>
        <s v="s577"/>
        <s v="s673"/>
        <s v="s842"/>
        <s v="s995"/>
        <s v="s1108"/>
        <s v="s1185"/>
        <s v="s1266"/>
        <s v="s1523"/>
        <s v="s1622"/>
        <s v="s1700"/>
        <s v="s1810"/>
        <s v="s1921"/>
        <s v="s1978"/>
        <s v="s2253"/>
        <s v="s2279"/>
        <s v="s2309"/>
        <s v="s2388"/>
        <s v="s2503"/>
        <s v="s2565"/>
        <s v="s2684"/>
        <s v="s2834"/>
        <s v="s2896"/>
        <s v="s3090"/>
        <s v="s3126"/>
        <s v="s3194"/>
        <s v="s3566"/>
        <s v="s3951"/>
        <s v="s4072"/>
        <s v="s4108"/>
        <s v="s4149"/>
        <s v="s4225"/>
        <s v="s4446"/>
        <s v="s4681"/>
        <s v="s5880"/>
        <s v="s6287"/>
        <s v="s6294"/>
        <s v="s6333"/>
        <s v="s6381"/>
        <s v="s6513"/>
        <s v="s6544"/>
        <s v="s6669"/>
        <s v="s6998"/>
        <s v="s7164"/>
        <s v="s7189"/>
        <s v="s7637"/>
        <s v="s7752"/>
        <s v="s7866"/>
        <s v="s7880"/>
        <s v="s7959"/>
        <s v="s8480"/>
        <s v="s8495"/>
        <s v="s8513"/>
        <s v="s8688"/>
        <s v="s8800"/>
        <s v="s134"/>
        <s v="s165"/>
        <s v="s175"/>
        <s v="s268"/>
        <s v="s611"/>
        <s v="s947"/>
        <s v="s965"/>
        <s v="s970"/>
        <s v="s1123"/>
        <s v="s1244"/>
        <s v="s1380"/>
        <s v="s1648"/>
        <s v="s2111"/>
        <s v="s2271"/>
        <s v="s2674"/>
        <s v="s2707"/>
        <s v="s2708"/>
        <s v="s2840"/>
        <s v="s2986"/>
        <s v="s3010"/>
        <s v="s3236"/>
        <s v="s3240"/>
        <s v="s3300"/>
        <s v="s3499"/>
        <s v="s4076"/>
        <s v="s4161"/>
        <s v="s4395"/>
        <s v="s4428"/>
        <s v="s4501"/>
        <s v="s4538"/>
        <s v="s4578"/>
        <s v="s4595"/>
        <s v="s4725"/>
        <s v="s4826"/>
        <s v="s4994"/>
        <s v="s5344"/>
        <s v="s5416"/>
        <s v="s6008"/>
        <s v="s6256"/>
        <s v="s6271"/>
        <s v="s6450"/>
        <s v="s6570"/>
        <s v="s7221"/>
        <s v="s7273"/>
        <s v="s7513"/>
        <s v="s7896"/>
        <s v="s7962"/>
        <s v="s8172"/>
        <s v="s8268"/>
        <s v="s8281"/>
        <s v="s8298"/>
        <s v="s8402"/>
        <s v="s8512"/>
        <s v="s8666"/>
        <s v="s49"/>
        <s v="s237"/>
        <s v="s238"/>
        <s v="s239"/>
        <s v="s240"/>
        <s v="s452"/>
        <s v="s703"/>
        <s v="s904"/>
        <s v="s1932"/>
        <s v="s2577"/>
        <s v="s2904"/>
        <s v="s2956"/>
        <s v="s3022"/>
        <s v="s3699"/>
        <s v="s3714"/>
        <s v="s3733"/>
        <s v="s3890"/>
        <s v="s4214"/>
        <s v="s4253"/>
        <s v="s4330"/>
        <s v="s4389"/>
        <s v="s4405"/>
        <s v="s4419"/>
        <s v="s4497"/>
        <s v="s4600"/>
        <s v="s4791"/>
        <s v="s5456"/>
        <s v="s6071"/>
        <s v="s6104"/>
        <s v="s6136"/>
        <s v="s6194"/>
        <s v="s6228"/>
        <s v="s6232"/>
        <s v="s6958"/>
        <s v="s7085"/>
        <s v="s7634"/>
        <s v="s7639"/>
        <s v="s7681"/>
        <s v="s7832"/>
        <s v="s7889"/>
        <s v="s7932"/>
        <s v="s8009"/>
        <s v="s8224"/>
        <s v="s8518"/>
        <s v="s8580"/>
        <s v="s397"/>
        <s v="s444"/>
        <s v="s592"/>
        <s v="s982"/>
        <s v="s1034"/>
        <s v="s1287"/>
        <s v="s1289"/>
        <s v="s1341"/>
        <s v="s1352"/>
        <s v="s1370"/>
        <s v="s1392"/>
        <s v="s1710"/>
        <s v="s1815"/>
        <s v="s1922"/>
        <s v="s2268"/>
        <s v="s3309"/>
        <s v="s3429"/>
        <s v="s3595"/>
        <s v="s3794"/>
        <s v="s3909"/>
        <s v="s4295"/>
        <s v="s4426"/>
        <s v="s4459"/>
        <s v="s4650"/>
        <s v="s5182"/>
        <s v="s5464"/>
        <s v="s5474"/>
        <s v="s5588"/>
        <s v="s5636"/>
        <s v="s5960"/>
        <s v="s6057"/>
        <s v="s6301"/>
        <s v="s6338"/>
        <s v="s6603"/>
        <s v="s7071"/>
        <s v="s7148"/>
        <s v="s8109"/>
        <s v="s8137"/>
        <s v="s8255"/>
        <s v="s8329"/>
        <s v="s8353"/>
        <s v="s8357"/>
        <s v="s8505"/>
        <s v="s8579"/>
        <s v="s42"/>
        <s v="s143"/>
        <s v="s201"/>
        <s v="s204"/>
        <s v="s215"/>
        <s v="s306"/>
        <s v="s450"/>
        <s v="s530"/>
        <s v="s609"/>
        <s v="s1690"/>
        <s v="s1704"/>
        <s v="s1873"/>
        <s v="s1960"/>
        <s v="s1966"/>
        <s v="s2212"/>
        <s v="s2331"/>
        <s v="s2636"/>
        <s v="s2941"/>
        <s v="s3956"/>
        <s v="s3963"/>
        <s v="s4047"/>
        <s v="s4269"/>
        <s v="s4347"/>
        <s v="s4433"/>
        <s v="s4534"/>
        <s v="s4631"/>
        <s v="s4706"/>
        <s v="s4723"/>
        <s v="s4756"/>
        <s v="s5084"/>
        <s v="s5324"/>
        <s v="s5967"/>
        <s v="s6010"/>
        <s v="s6500"/>
        <s v="s6503"/>
        <s v="s6668"/>
        <s v="s6736"/>
        <s v="s6950"/>
        <s v="s7054"/>
        <s v="s7187"/>
        <s v="s7191"/>
        <s v="s7583"/>
        <s v="s7632"/>
        <s v="s7673"/>
        <s v="s7824"/>
        <s v="s8318"/>
        <s v="s8449"/>
        <s v="s8460"/>
        <s v="s8499"/>
        <s v="s8638"/>
        <s v="s8714"/>
        <s v="s8767"/>
        <s v="s8"/>
        <s v="s191"/>
        <s v="s361"/>
        <s v="s560"/>
        <s v="s655"/>
        <s v="s1550"/>
        <s v="s1969"/>
        <s v="s2277"/>
        <s v="s2285"/>
        <s v="s3531"/>
        <s v="s3766"/>
        <s v="s3859"/>
        <s v="s3891"/>
        <s v="s4021"/>
        <s v="s4068"/>
        <s v="s4074"/>
        <s v="s4158"/>
        <s v="s4191"/>
        <s v="s4243"/>
        <s v="s5021"/>
        <s v="s6047"/>
        <s v="s6132"/>
        <s v="s6255"/>
        <s v="s6403"/>
        <s v="s6429"/>
        <s v="s7138"/>
        <s v="s7640"/>
        <s v="s7738"/>
        <s v="s7991"/>
        <s v="s8162"/>
        <s v="s8468"/>
        <s v="s8583"/>
        <s v="s8584"/>
        <s v="s8592"/>
        <s v="s8653"/>
        <s v="s8681"/>
        <s v="s556"/>
        <s v="s580"/>
        <s v="s899"/>
        <s v="s1001"/>
        <s v="s1016"/>
        <s v="s1442"/>
        <s v="s1870"/>
        <s v="s2251"/>
        <s v="s2289"/>
        <s v="s2339"/>
        <s v="s2411"/>
        <s v="s2730"/>
        <s v="s3117"/>
        <s v="s3204"/>
        <s v="s3360"/>
        <s v="s3843"/>
        <s v="s3949"/>
        <s v="s3974"/>
        <s v="s3976"/>
        <s v="s4025"/>
        <s v="s4438"/>
        <s v="s4450"/>
        <s v="s4468"/>
        <s v="s4473"/>
        <s v="s4616"/>
        <s v="s4620"/>
        <s v="s4840"/>
        <s v="s5173"/>
        <s v="s6021"/>
        <s v="s6073"/>
        <s v="s6231"/>
        <s v="s6307"/>
        <s v="s6404"/>
        <s v="s6419"/>
        <s v="s6439"/>
        <s v="s6959"/>
        <s v="s6989"/>
        <s v="s7239"/>
        <s v="s7691"/>
        <s v="s7736"/>
        <s v="s7834"/>
        <s v="s7939"/>
        <s v="s7950"/>
        <s v="s8241"/>
        <s v="s13"/>
        <s v="s193"/>
        <s v="s283"/>
        <s v="s602"/>
        <s v="s819"/>
        <s v="s948"/>
        <s v="s977"/>
        <s v="s1036"/>
        <s v="s1377"/>
        <s v="s1389"/>
        <s v="s1744"/>
        <s v="s1958"/>
        <s v="s2021"/>
        <s v="s2272"/>
        <s v="s2861"/>
        <s v="s3190"/>
        <s v="s3375"/>
        <s v="s3414"/>
        <s v="s3769"/>
        <s v="s4020"/>
        <s v="s4042"/>
        <s v="s4075"/>
        <s v="s4152"/>
        <s v="s4189"/>
        <s v="s4248"/>
        <s v="s4356"/>
        <s v="s4604"/>
        <s v="s4714"/>
        <s v="s4721"/>
        <s v="s4727"/>
        <s v="s4736"/>
        <s v="s5013"/>
        <s v="s5029"/>
        <s v="s5852"/>
        <s v="s6077"/>
        <s v="s6107"/>
        <s v="s6169"/>
        <s v="s6314"/>
        <s v="s6486"/>
        <s v="s6534"/>
        <s v="s6634"/>
        <s v="s7072"/>
        <s v="s7095"/>
        <s v="s7638"/>
        <s v="s7745"/>
        <s v="s7792"/>
        <s v="s8025"/>
        <s v="s8125"/>
        <s v="s106"/>
        <s v="s196"/>
        <s v="s542"/>
        <s v="s595"/>
        <s v="s817"/>
        <s v="s960"/>
        <s v="s1436"/>
        <s v="s1681"/>
        <s v="s2274"/>
        <s v="s2278"/>
        <s v="s2315"/>
        <s v="s2364"/>
        <s v="s2475"/>
        <s v="s3033"/>
        <s v="s3537"/>
        <s v="s3784"/>
        <s v="s3835"/>
        <s v="s3866"/>
        <s v="s4022"/>
        <s v="s4040"/>
        <s v="s4398"/>
        <s v="s4445"/>
        <s v="s4562"/>
        <s v="s4576"/>
        <s v="s4728"/>
        <s v="s4801"/>
        <s v="s5123"/>
        <s v="s5152"/>
        <s v="s5969"/>
        <s v="s6150"/>
        <s v="s6249"/>
        <s v="s6605"/>
        <s v="s6984"/>
        <s v="s7152"/>
        <s v="s7457"/>
        <s v="s7459"/>
        <s v="s7812"/>
        <s v="s8004"/>
        <s v="s8056"/>
        <s v="s8565"/>
        <s v="s8636"/>
        <s v="s184"/>
        <s v="s601"/>
        <s v="s1424"/>
        <s v="s1677"/>
        <s v="s1942"/>
        <s v="s1946"/>
        <s v="s1965"/>
        <s v="s2282"/>
        <s v="s2368"/>
        <s v="s2545"/>
        <s v="s3049"/>
        <s v="s3151"/>
        <s v="s3983"/>
        <s v="s4412"/>
        <s v="s4439"/>
        <s v="s4456"/>
        <s v="s4569"/>
        <s v="s4583"/>
        <s v="s4584"/>
        <s v="s4598"/>
        <s v="s4983"/>
        <s v="s5347"/>
        <s v="s6203"/>
        <s v="s6332"/>
        <s v="s6440"/>
        <s v="s6453"/>
        <s v="s6861"/>
        <s v="s7463"/>
        <s v="s7821"/>
        <s v="s8072"/>
        <s v="s8417"/>
        <s v="s8758"/>
        <s v="s351"/>
        <s v="s605"/>
        <s v="s1067"/>
        <s v="s1675"/>
        <s v="s1773"/>
        <s v="s1843"/>
        <s v="s1971"/>
        <s v="s1983"/>
        <s v="s2024"/>
        <s v="s2362"/>
        <s v="s2377"/>
        <s v="s2857"/>
        <s v="s3635"/>
        <s v="s3774"/>
        <s v="s3994"/>
        <s v="s4069"/>
        <s v="s4114"/>
        <s v="s4334"/>
        <s v="s4511"/>
        <s v="s4610"/>
        <s v="s4619"/>
        <s v="s4694"/>
        <s v="s4798"/>
        <s v="s4841"/>
        <s v="s4887"/>
        <s v="s5444"/>
        <s v="s5630"/>
        <s v="s5937"/>
        <s v="s6489"/>
        <s v="s6833"/>
        <s v="s6867"/>
        <s v="s7100"/>
        <s v="s7466"/>
        <s v="s8114"/>
        <s v="s8419"/>
        <s v="s8612"/>
        <s v="s8668"/>
        <s v="s8673"/>
        <s v="s8687"/>
        <s v="s8723"/>
        <s v="s451"/>
        <s v="s851"/>
        <s v="s852"/>
        <s v="s853"/>
        <s v="s1200"/>
        <s v="s1203"/>
        <s v="s2366"/>
        <s v="s2535"/>
        <s v="s2729"/>
        <s v="s2755"/>
        <s v="s3255"/>
        <s v="s3915"/>
        <s v="s3933"/>
        <s v="s4062"/>
        <s v="s4089"/>
        <s v="s4454"/>
        <s v="s4457"/>
        <s v="s4465"/>
        <s v="s4503"/>
        <s v="s4510"/>
        <s v="s4603"/>
        <s v="s4737"/>
        <s v="s5534"/>
        <s v="s6079"/>
        <s v="s6315"/>
        <s v="s6422"/>
        <s v="s7361"/>
        <s v="s7418"/>
        <s v="s7524"/>
        <s v="s7565"/>
        <s v="s7794"/>
        <s v="s8386"/>
        <s v="s8581"/>
        <s v="s8799"/>
        <s v="s388"/>
        <s v="s798"/>
        <s v="s1014"/>
        <s v="s1086"/>
        <s v="s1538"/>
        <s v="s1561"/>
        <s v="s2414"/>
        <s v="s2611"/>
        <s v="s2631"/>
        <s v="s2824"/>
        <s v="s3007"/>
        <s v="s3019"/>
        <s v="s3030"/>
        <s v="s3967"/>
        <s v="s4019"/>
        <s v="s4079"/>
        <s v="s4107"/>
        <s v="s4449"/>
        <s v="s4608"/>
        <s v="s4613"/>
        <s v="s4949"/>
        <s v="s5301"/>
        <s v="s5777"/>
        <s v="s6441"/>
        <s v="s6606"/>
        <s v="s6820"/>
        <s v="s7116"/>
        <s v="s7118"/>
        <s v="s7120"/>
        <s v="s7160"/>
        <s v="s7213"/>
        <s v="s7389"/>
        <s v="s7423"/>
        <s v="s7429"/>
        <s v="s8099"/>
        <s v="s8669"/>
        <s v="s8772"/>
        <s v="s209"/>
        <s v="s258"/>
        <s v="s600"/>
        <s v="s671"/>
        <s v="s800"/>
        <s v="s1088"/>
        <s v="s1116"/>
        <s v="s1346"/>
        <s v="s1388"/>
        <s v="s1562"/>
        <s v="s1596"/>
        <s v="s1679"/>
        <s v="s2016"/>
        <s v="s2214"/>
        <s v="s2851"/>
        <s v="s2987"/>
        <s v="s3202"/>
        <s v="s3487"/>
        <s v="s3533"/>
        <s v="s3564"/>
        <s v="s3923"/>
        <s v="s4386"/>
        <s v="s4440"/>
        <s v="s4735"/>
        <s v="s4766"/>
        <s v="s5041"/>
        <s v="s6076"/>
        <s v="s6086"/>
        <s v="s6191"/>
        <s v="s6380"/>
        <s v="s6610"/>
        <s v="s6714"/>
        <s v="s6720"/>
        <s v="s7137"/>
        <s v="s7145"/>
        <s v="s7175"/>
        <s v="s7244"/>
        <s v="s7747"/>
        <s v="s7940"/>
        <s v="s8171"/>
        <s v="s8334"/>
        <s v="s8762"/>
        <s v="s1255"/>
        <s v="s1285"/>
        <s v="s1765"/>
        <s v="s1863"/>
        <s v="s2313"/>
        <s v="s3127"/>
        <s v="s3198"/>
        <s v="s3225"/>
        <s v="s3252"/>
        <s v="s4588"/>
        <s v="s4956"/>
        <s v="s5034"/>
        <s v="s5550"/>
        <s v="s6177"/>
        <s v="s6670"/>
        <s v="s6777"/>
        <s v="s7003"/>
        <s v="s7092"/>
        <s v="s7127"/>
        <s v="s7373"/>
        <s v="s7903"/>
        <s v="s8629"/>
        <s v="s200"/>
        <s v="s254"/>
        <s v="s302"/>
        <s v="s684"/>
        <s v="s1684"/>
        <s v="s1941"/>
        <s v="s2046"/>
        <s v="s2283"/>
        <s v="s2327"/>
        <s v="s2337"/>
        <s v="s2443"/>
        <s v="s2472"/>
        <s v="s2651"/>
        <s v="s2727"/>
        <s v="s2811"/>
        <s v="s3136"/>
        <s v="s3137"/>
        <s v="s3142"/>
        <s v="s3196"/>
        <s v="s3207"/>
        <s v="s3565"/>
        <s v="s3924"/>
        <s v="s4307"/>
        <s v="s4452"/>
        <s v="s4567"/>
        <s v="s5089"/>
        <s v="s5168"/>
        <s v="s5215"/>
        <s v="s5236"/>
        <s v="s5296"/>
        <s v="s6326"/>
        <s v="s7142"/>
        <s v="s7510"/>
        <s v="s7661"/>
        <s v="s8000"/>
        <s v="s8039"/>
        <s v="s8052"/>
        <s v="s8053"/>
        <s v="s8113"/>
        <s v="s202"/>
        <s v="s205"/>
        <s v="s552"/>
        <s v="s555"/>
        <s v="s820"/>
        <s v="s951"/>
        <s v="s1212"/>
        <s v="s1742"/>
        <s v="s2199"/>
        <s v="s2287"/>
        <s v="s2355"/>
        <s v="s3125"/>
        <s v="s3659"/>
        <s v="s4125"/>
        <s v="s4198"/>
        <s v="s4394"/>
        <s v="s4424"/>
        <s v="s4585"/>
        <s v="s7461"/>
        <s v="s7875"/>
        <s v="s8331"/>
        <s v="s8415"/>
        <s v="s8474"/>
        <s v="s691"/>
        <s v="s1053"/>
        <s v="s1973"/>
        <s v="s1987"/>
        <s v="s2194"/>
        <s v="s2290"/>
        <s v="s3170"/>
        <s v="s3199"/>
        <s v="s3224"/>
        <s v="s3805"/>
        <s v="s4109"/>
        <s v="s4155"/>
        <s v="s4288"/>
        <s v="s4545"/>
        <s v="s4563"/>
        <s v="s4568"/>
        <s v="s4575"/>
        <s v="s4611"/>
        <s v="s4734"/>
        <s v="s5271"/>
        <s v="s5569"/>
        <s v="s5892"/>
        <s v="s6026"/>
        <s v="s6032"/>
        <s v="s6511"/>
        <s v="s6523"/>
        <s v="s6865"/>
        <s v="s6885"/>
        <s v="s7096"/>
        <s v="s7170"/>
        <s v="s7199"/>
        <s v="s7387"/>
        <s v="s7703"/>
        <s v="s7895"/>
        <s v="s7918"/>
        <s v="s8048"/>
        <s v="s8157"/>
        <s v="s8770"/>
        <s v="s373"/>
        <s v="s501"/>
        <s v="s713"/>
        <s v="s943"/>
        <s v="s1343"/>
        <s v="s2026"/>
        <s v="s2027"/>
        <s v="s2288"/>
        <s v="s2630"/>
        <s v="s2734"/>
        <s v="s2885"/>
        <s v="s3908"/>
        <s v="s4482"/>
        <s v="s6908"/>
        <s v="s6919"/>
        <s v="s7157"/>
        <s v="s7420"/>
        <s v="s8397"/>
        <s v="s8414"/>
        <s v="s8416"/>
        <s v="s8436"/>
        <s v="s295"/>
        <s v="s690"/>
        <s v="s1198"/>
        <s v="s1305"/>
        <s v="s1359"/>
        <s v="s1611"/>
        <s v="s1910"/>
        <s v="s1975"/>
        <s v="s1996"/>
        <s v="s2269"/>
        <s v="s2936"/>
        <s v="s3146"/>
        <s v="s4092"/>
        <s v="s4453"/>
        <s v="s4602"/>
        <s v="s4693"/>
        <s v="s6189"/>
        <s v="s7041"/>
        <s v="s7159"/>
        <s v="s7677"/>
        <s v="s8068"/>
        <s v="s8527"/>
        <s v="s257"/>
        <s v="s672"/>
        <s v="s872"/>
        <s v="s1099"/>
        <s v="s1864"/>
        <s v="s2006"/>
        <s v="s2211"/>
        <s v="s2626"/>
        <s v="s3148"/>
        <s v="s3875"/>
        <s v="s4443"/>
        <s v="s4494"/>
        <s v="s4557"/>
        <s v="s4615"/>
        <s v="s4682"/>
        <s v="s4988"/>
        <s v="s6593"/>
        <s v="s6665"/>
        <s v="s7103"/>
        <s v="s7172"/>
        <s v="s7713"/>
        <s v="s7937"/>
        <s v="s8187"/>
        <s v="s8459"/>
        <s v="s8763"/>
        <s v="s350"/>
        <s v="s1021"/>
        <s v="s1154"/>
        <s v="s3115"/>
        <s v="s3348"/>
        <s v="s3700"/>
        <s v="s3713"/>
        <s v="s3912"/>
        <s v="s4460"/>
        <s v="s4565"/>
        <s v="s4680"/>
        <s v="s5187"/>
        <s v="s6853"/>
        <s v="s7080"/>
        <s v="s7480"/>
        <s v="s7911"/>
        <s v="s7941"/>
        <s v="s8450"/>
        <s v="s8453"/>
        <s v="s135"/>
        <s v="s210"/>
        <s v="s330"/>
        <s v="s1024"/>
        <s v="s1680"/>
        <s v="s2721"/>
        <s v="s3532"/>
        <s v="s3760"/>
        <s v="s4573"/>
        <s v="s5136"/>
        <s v="s5486"/>
        <s v="s6036"/>
        <s v="s8050"/>
        <s v="s115"/>
        <s v="s384"/>
        <s v="s543"/>
        <s v="s1051"/>
        <s v="s1100"/>
        <s v="s1282"/>
        <s v="s1944"/>
        <s v="s2590"/>
        <s v="s2736"/>
        <s v="s3159"/>
        <s v="s3268"/>
        <s v="s4160"/>
        <s v="s4442"/>
        <s v="s4713"/>
        <s v="s5473"/>
        <s v="s5546"/>
        <s v="s5571"/>
        <s v="s5910"/>
        <s v="s5963"/>
        <s v="s6206"/>
        <s v="s7260"/>
        <s v="s7421"/>
        <s v="s8024"/>
        <s v="s2664"/>
        <s v="s2725"/>
        <s v="s4427"/>
        <s v="s4523"/>
        <s v="s5183"/>
        <s v="s5218"/>
        <s v="s5966"/>
        <s v="s6323"/>
        <s v="s7838"/>
        <s v="s79"/>
        <s v="s80"/>
        <s v="s218"/>
        <s v="s579"/>
        <s v="s795"/>
        <s v="s1070"/>
        <s v="s3061"/>
        <s v="s4304"/>
        <s v="s4564"/>
        <s v="s4580"/>
        <s v="s4695"/>
        <s v="s5010"/>
        <s v="s6428"/>
        <s v="s6779"/>
        <s v="s6881"/>
        <s v="s7266"/>
        <s v="s7938"/>
        <s v="s7988"/>
        <s v="s1940"/>
        <s v="s3493"/>
        <s v="s3494"/>
        <s v="s3918"/>
        <s v="s4247"/>
        <s v="s4340"/>
        <s v="s4423"/>
        <s v="s4458"/>
        <s v="s4560"/>
        <s v="s4661"/>
        <s v="s5652"/>
        <s v="s6474"/>
        <s v="s7987"/>
        <s v="s27"/>
        <s v="s85"/>
        <s v="s1019"/>
        <s v="s2686"/>
        <s v="s4581"/>
        <s v="s4593"/>
        <s v="s5080"/>
        <s v="s6213"/>
        <s v="s7281"/>
        <s v="s8342"/>
        <s v="s8697"/>
        <s v="s8773"/>
        <s v="s341"/>
        <s v="s854"/>
        <s v="s1427"/>
        <s v="s1457"/>
        <s v="s1729"/>
        <s v="s2301"/>
        <s v="s2955"/>
        <s v="s3135"/>
        <s v="s4226"/>
        <s v="s4720"/>
        <s v="s5291"/>
        <s v="s5409"/>
        <s v="s5500"/>
        <s v="s6299"/>
        <s v="s6393"/>
        <s v="s6871"/>
        <s v="s7163"/>
        <s v="s7451"/>
        <s v="s7997"/>
        <s v="s974"/>
        <s v="s1139"/>
        <s v="s1625"/>
        <s v="s1947"/>
        <s v="s2425"/>
        <s v="s2478"/>
        <s v="s2726"/>
        <s v="s5516"/>
        <s v="s5964"/>
        <s v="s6224"/>
        <s v="s6290"/>
        <s v="s7024"/>
        <s v="s7248"/>
        <s v="s7753"/>
        <s v="s7806"/>
        <s v="s206"/>
        <s v="s1713"/>
        <s v="s1796"/>
        <s v="s1866"/>
        <s v="s2187"/>
        <s v="s4165"/>
        <s v="s4444"/>
        <s v="s4507"/>
        <s v="s4587"/>
        <s v="s4701"/>
        <s v="s4976"/>
        <s v="s5613"/>
        <s v="s6072"/>
        <s v="s6201"/>
        <s v="s6734"/>
        <s v="s7309"/>
        <s v="s7944"/>
        <s v="s1231"/>
        <s v="s1726"/>
        <s v="s2265"/>
        <s v="s3433"/>
        <s v="s4577"/>
        <s v="s5297"/>
        <s v="s5483"/>
        <s v="s6297"/>
        <s v="s6400"/>
        <s v="s6554"/>
        <s v="s6695"/>
        <s v="s6937"/>
        <s v="s8273"/>
        <s v="s8591"/>
        <s v="s8774"/>
        <s v="s2537"/>
        <s v="s3497"/>
        <s v="s5462"/>
        <s v="s7924"/>
        <s v="s8083"/>
        <s v="s4294"/>
        <s v="s5081"/>
        <s v="s5184"/>
        <s v="s5397"/>
        <s v="s5470"/>
        <s v="s6108"/>
        <s v="s6548"/>
        <s v="s6667"/>
        <s v="s7078"/>
        <s v="s7333"/>
        <s v="s7945"/>
        <s v="s137"/>
        <s v="s2846"/>
        <s v="s3150"/>
        <s v="s3437"/>
        <s v="s4447"/>
        <s v="s4726"/>
        <s v="s5448"/>
        <s v="s5461"/>
        <s v="s5617"/>
        <s v="s7114"/>
        <s v="s7803"/>
        <s v="s7831"/>
        <s v="s8129"/>
        <s v="s565"/>
        <s v="s2075"/>
        <s v="s2717"/>
        <s v="s4329"/>
        <s v="s4572"/>
        <s v="s4601"/>
        <s v="s5009"/>
        <s v="s7338"/>
        <s v="s7394"/>
        <s v="s8454"/>
        <s v="s178"/>
        <s v="s1867"/>
        <s v="s2394"/>
        <s v="s2990"/>
        <s v="s3144"/>
        <s v="s4606"/>
        <s v="s4612"/>
        <s v="s6437"/>
        <s v="s6589"/>
        <s v="s6961"/>
        <s v="s2017"/>
        <s v="s2493"/>
        <s v="s3517"/>
        <s v="s4432"/>
        <s v="s7190"/>
        <s v="s8789"/>
        <s v="s1114"/>
        <s v="s2121"/>
        <s v="s2864"/>
        <s v="s4430"/>
        <s v="s4722"/>
        <s v="s4861"/>
        <s v="s5221"/>
        <s v="s6913"/>
        <s v="s7525"/>
        <s v="s7804"/>
        <s v="s8321"/>
        <s v="s8803"/>
        <s v="s688"/>
        <s v="s4508"/>
        <s v="s4733"/>
        <s v="s4957"/>
        <s v="s5338"/>
        <s v="s5340"/>
        <s v="s2546"/>
        <s v="s2761"/>
        <s v="s5022"/>
        <s v="s5310"/>
        <s v="s5339"/>
        <s v="s5575"/>
        <s v="s23"/>
        <s v="s1423"/>
        <s v="s2724"/>
        <s v="s3662"/>
        <s v="s5421"/>
        <s v="s5463"/>
        <s v="s6852"/>
        <s v="s7591"/>
        <s v="s8327"/>
        <s v="s8333"/>
        <s v="s1023"/>
        <s v="s1306"/>
        <s v="s1674"/>
        <s v="s2273"/>
        <s v="s2286"/>
        <s v="s2841"/>
        <s v="s2874"/>
        <s v="s4050"/>
        <s v="s4692"/>
        <s v="s4732"/>
        <s v="s5131"/>
        <s v="s5304"/>
        <s v="s6655"/>
        <s v="s8640"/>
        <s v="s4724"/>
        <s v="s5132"/>
        <s v="s5305"/>
        <s v="s5401"/>
        <s v="s5501"/>
        <s v="s6145"/>
        <s v="s6845"/>
        <s v="s7110"/>
        <s v="s7347"/>
        <s v="s7701"/>
        <s v="s8510"/>
        <s v="s1115"/>
        <s v="s2340"/>
        <s v="s5482"/>
        <s v="s6074"/>
        <s v="s203"/>
        <s v="s393"/>
        <s v="s1862"/>
        <s v="s2723"/>
        <s v="s5335"/>
        <s v="s7250"/>
        <s v="s7566"/>
        <s v="s7802"/>
        <s v="s25"/>
        <s v="s2341"/>
        <s v="s4793"/>
        <s v="s5008"/>
        <s v="s5336"/>
        <s v="s5337"/>
        <s v="s6247"/>
        <s v="s7660"/>
        <s v="s6827"/>
        <s v="s3895"/>
        <s v="s4731"/>
        <s v="s5204"/>
        <s v="s5572"/>
        <s v="s6351"/>
        <s v="s7995"/>
        <s v="s8005"/>
        <s v="s3134"/>
        <s v="s4955"/>
        <s v="s2722"/>
        <s v="s3934"/>
        <s v="s3940"/>
        <s v="s6981"/>
        <s v="s7184"/>
        <s v="s1653"/>
        <s v="s1654"/>
        <s v="s2917"/>
        <s v="s3510"/>
        <s v="s4953"/>
        <s v="s7558"/>
        <s v="s8771"/>
        <s v="s2739"/>
        <s v="s3164"/>
        <s v="s6131"/>
        <s v="s6502"/>
        <s v="s1127"/>
        <s v="s1945"/>
        <s v="s2490"/>
        <s v="s7161"/>
        <s v="s7923"/>
        <s v="s8630"/>
        <s v="s2716"/>
        <s v="s3133"/>
        <s v="s2970"/>
        <s v="s3702"/>
        <s v="s6031"/>
        <s v="s6611"/>
        <s v="s7023"/>
        <s v="s1256"/>
        <s v="s2483"/>
        <s v="s3632"/>
        <s v="s7825"/>
        <s v="s8145"/>
        <s v="s7828"/>
        <s v="s5618"/>
        <s v="s8406"/>
        <s v="s2650"/>
        <s v="s6339"/>
        <s v="s1132"/>
        <s v="s1252"/>
        <s v="s6747"/>
        <s v="s7134"/>
        <s v="s74"/>
        <s v="s1131"/>
        <s v="s1248"/>
        <s v="s1133"/>
        <s v="s2735"/>
        <s v="s3132"/>
        <s v="s3143"/>
        <s v="s5015"/>
        <s v="s7531"/>
        <s v="s2844"/>
        <s v="s2733"/>
        <s v="s7707"/>
        <s v="s342"/>
        <s v="s2544"/>
        <s v="s8330"/>
        <s v="s8765"/>
        <s v="s2731"/>
        <s v="s7388"/>
        <s v="s2958"/>
        <s v="s2374"/>
        <s v="s2491"/>
        <s v="s7958"/>
        <s v="s6681"/>
        <s v="s6620"/>
        <s v="s8405"/>
        <s v="s2127"/>
        <s v="s807"/>
        <s v="s2484"/>
        <s v="s8328"/>
        <s v="s2633"/>
        <s v="s2732"/>
        <s v="s3228"/>
        <s v="s808"/>
        <s v="s4574"/>
        <s v="s1020"/>
        <s v="s7933"/>
        <s v="s167"/>
        <s v="s2489"/>
        <s v="s2485"/>
        <s v="s2488"/>
        <s v="s2492"/>
        <s v="s718"/>
        <s v="s4254"/>
        <s v="s2"/>
        <s v="s3"/>
        <s v="s4"/>
        <s v="s5"/>
        <s v="s6"/>
        <s v="s9"/>
        <s v="s11"/>
        <s v="s12"/>
        <s v="s15"/>
        <s v="s16"/>
        <s v="s18"/>
        <s v="s20"/>
        <s v="s21"/>
        <s v="s22"/>
        <s v="s26"/>
        <s v="s32"/>
        <s v="s33"/>
        <s v="s34"/>
        <s v="s35"/>
        <s v="s38"/>
        <s v="s40"/>
        <s v="s41"/>
        <s v="s48"/>
        <s v="s50"/>
        <s v="s51"/>
        <s v="s56"/>
        <s v="s66"/>
        <s v="s67"/>
        <s v="s68"/>
        <s v="s70"/>
        <s v="s71"/>
        <s v="s73"/>
        <s v="s75"/>
        <s v="s77"/>
        <s v="s83"/>
        <s v="s84"/>
        <s v="s86"/>
        <s v="s88"/>
        <s v="s90"/>
        <s v="s93"/>
        <s v="s96"/>
        <s v="s98"/>
        <s v="s99"/>
        <s v="s100"/>
        <s v="s101"/>
        <s v="s103"/>
        <s v="s105"/>
        <s v="s107"/>
        <s v="s109"/>
        <s v="s110"/>
        <s v="s111"/>
        <s v="s112"/>
        <s v="s121"/>
        <s v="s122"/>
        <s v="s124"/>
        <s v="s125"/>
        <s v="s126"/>
        <s v="s133"/>
        <s v="s148"/>
        <s v="s149"/>
        <s v="s154"/>
        <s v="s155"/>
        <s v="s161"/>
        <s v="s166"/>
        <s v="s182"/>
        <s v="s185"/>
        <s v="s187"/>
        <s v="s188"/>
        <s v="s190"/>
        <s v="s194"/>
        <s v="s195"/>
        <s v="s198"/>
        <s v="s199"/>
        <s v="s213"/>
        <s v="s214"/>
        <s v="s219"/>
        <s v="s220"/>
        <s v="s221"/>
        <s v="s223"/>
        <s v="s224"/>
        <s v="s225"/>
        <s v="s226"/>
        <s v="s227"/>
        <s v="s233"/>
        <s v="s235"/>
        <s v="s242"/>
        <s v="s243"/>
        <s v="s244"/>
        <s v="s246"/>
        <s v="s249"/>
        <s v="s255"/>
        <s v="s261"/>
        <s v="s264"/>
        <s v="s266"/>
        <s v="s267"/>
        <s v="s270"/>
        <s v="s272"/>
        <s v="s273"/>
        <s v="s274"/>
        <s v="s275"/>
        <s v="s276"/>
        <s v="s277"/>
        <s v="s278"/>
        <s v="s281"/>
        <s v="s287"/>
        <s v="s288"/>
        <s v="s289"/>
        <s v="s290"/>
        <s v="s292"/>
        <s v="s297"/>
        <s v="s298"/>
        <s v="s310"/>
        <s v="s311"/>
        <s v="s312"/>
        <s v="s313"/>
        <s v="s314"/>
        <s v="s317"/>
        <s v="s320"/>
        <s v="s321"/>
        <s v="s322"/>
        <s v="s323"/>
        <s v="s324"/>
        <s v="s325"/>
        <s v="s332"/>
        <s v="s337"/>
        <s v="s339"/>
        <s v="s362"/>
        <s v="s365"/>
        <s v="s367"/>
        <s v="s369"/>
        <s v="s370"/>
        <s v="s371"/>
        <s v="s377"/>
        <s v="s380"/>
        <s v="s381"/>
        <s v="s382"/>
        <s v="s383"/>
        <s v="s386"/>
        <s v="s387"/>
        <s v="s389"/>
        <s v="s391"/>
        <s v="s392"/>
        <s v="s398"/>
        <s v="s400"/>
        <s v="s401"/>
        <s v="s402"/>
        <s v="s404"/>
        <s v="s426"/>
        <s v="s431"/>
        <s v="s432"/>
        <s v="s435"/>
        <s v="s436"/>
        <s v="s441"/>
        <s v="s443"/>
        <s v="s445"/>
        <s v="s454"/>
        <s v="s457"/>
        <s v="s460"/>
        <s v="s466"/>
        <s v="s467"/>
        <s v="s473"/>
        <s v="s478"/>
        <s v="s479"/>
        <s v="s483"/>
        <s v="s488"/>
        <s v="s489"/>
        <s v="s491"/>
        <s v="s494"/>
        <s v="s498"/>
        <s v="s500"/>
        <s v="s504"/>
        <s v="s505"/>
        <s v="s510"/>
        <s v="s511"/>
        <s v="s512"/>
        <s v="s513"/>
        <s v="s514"/>
        <s v="s515"/>
        <s v="s516"/>
        <s v="s517"/>
        <s v="s518"/>
        <s v="s520"/>
        <s v="s521"/>
        <s v="s522"/>
        <s v="s523"/>
        <s v="s524"/>
        <s v="s525"/>
        <s v="s526"/>
        <s v="s527"/>
        <s v="s528"/>
        <s v="s531"/>
        <s v="s533"/>
        <s v="s534"/>
        <s v="s536"/>
        <s v="s537"/>
        <s v="s538"/>
        <s v="s539"/>
        <s v="s540"/>
        <s v="s541"/>
        <s v="s544"/>
        <s v="s545"/>
        <s v="s546"/>
        <s v="s547"/>
        <s v="s548"/>
        <s v="s549"/>
        <s v="s550"/>
        <s v="s554"/>
        <s v="s566"/>
        <s v="s572"/>
        <s v="s578"/>
        <s v="s588"/>
        <s v="s589"/>
        <s v="s591"/>
        <s v="s618"/>
        <s v="s621"/>
        <s v="s622"/>
        <s v="s626"/>
        <s v="s627"/>
        <s v="s628"/>
        <s v="s629"/>
        <s v="s632"/>
        <s v="s638"/>
        <s v="s639"/>
        <s v="s640"/>
        <s v="s641"/>
        <s v="s643"/>
        <s v="s648"/>
        <s v="s649"/>
        <s v="s654"/>
        <s v="s658"/>
        <s v="s659"/>
        <s v="s660"/>
        <s v="s661"/>
        <s v="s662"/>
        <s v="s663"/>
        <s v="s664"/>
        <s v="s665"/>
        <s v="s666"/>
        <s v="s667"/>
        <s v="s668"/>
        <s v="s669"/>
        <s v="s670"/>
        <s v="s674"/>
        <s v="s675"/>
        <s v="s676"/>
        <s v="s677"/>
        <s v="s678"/>
        <s v="s679"/>
        <s v="s680"/>
        <s v="s681"/>
        <s v="s682"/>
        <s v="s683"/>
        <s v="s685"/>
        <s v="s687"/>
        <s v="s692"/>
        <s v="s693"/>
        <s v="s697"/>
        <s v="s698"/>
        <s v="s700"/>
        <s v="s701"/>
        <s v="s704"/>
        <s v="s707"/>
        <s v="s708"/>
        <s v="s710"/>
        <s v="s711"/>
        <s v="s714"/>
        <s v="s715"/>
        <s v="s716"/>
        <s v="s720"/>
        <s v="s721"/>
        <s v="s724"/>
        <s v="s726"/>
        <s v="s727"/>
        <s v="s732"/>
        <s v="s734"/>
        <s v="s735"/>
        <s v="s738"/>
        <s v="s745"/>
        <s v="s749"/>
        <s v="s750"/>
        <s v="s752"/>
        <s v="s754"/>
        <s v="s759"/>
        <s v="s762"/>
        <s v="s764"/>
        <s v="s768"/>
        <s v="s772"/>
        <s v="s773"/>
        <s v="s779"/>
        <s v="s781"/>
        <s v="s786"/>
        <s v="s790"/>
        <s v="s796"/>
        <s v="s804"/>
        <s v="s806"/>
        <s v="s814"/>
        <s v="s821"/>
        <s v="s826"/>
        <s v="s831"/>
        <s v="s832"/>
        <s v="s833"/>
        <s v="s834"/>
        <s v="s836"/>
        <s v="s838"/>
        <s v="s843"/>
        <s v="s844"/>
        <s v="s848"/>
        <s v="s849"/>
        <s v="s856"/>
        <s v="s858"/>
        <s v="s863"/>
        <s v="s869"/>
        <s v="s870"/>
        <s v="s875"/>
        <s v="s877"/>
        <s v="s880"/>
        <s v="s881"/>
        <s v="s884"/>
        <s v="s885"/>
        <s v="s887"/>
        <s v="s891"/>
        <s v="s897"/>
        <s v="s898"/>
        <s v="s901"/>
        <s v="s903"/>
        <s v="s909"/>
        <s v="s912"/>
        <s v="s919"/>
        <s v="s920"/>
        <s v="s921"/>
        <s v="s922"/>
        <s v="s924"/>
        <s v="s926"/>
        <s v="s928"/>
        <s v="s937"/>
        <s v="s958"/>
        <s v="s961"/>
        <s v="s964"/>
        <s v="s966"/>
        <s v="s968"/>
        <s v="s969"/>
        <s v="s973"/>
        <s v="s989"/>
        <s v="s994"/>
        <s v="s998"/>
        <s v="s1004"/>
        <s v="s1005"/>
        <s v="s1013"/>
        <s v="s1015"/>
        <s v="s1026"/>
        <s v="s1033"/>
        <s v="s1039"/>
        <s v="s1041"/>
        <s v="s1043"/>
        <s v="s1044"/>
        <s v="s1045"/>
        <s v="s1046"/>
        <s v="s1048"/>
        <s v="s1049"/>
        <s v="s1050"/>
        <s v="s1052"/>
        <s v="s1057"/>
        <s v="s1058"/>
        <s v="s1059"/>
        <s v="s1060"/>
        <s v="s1061"/>
        <s v="s1062"/>
        <s v="s1063"/>
        <s v="s1064"/>
        <s v="s1065"/>
        <s v="s1066"/>
        <s v="s1068"/>
        <s v="s1069"/>
        <s v="s1076"/>
        <s v="s1080"/>
        <s v="s1082"/>
        <s v="s1083"/>
        <s v="s1085"/>
        <s v="s1092"/>
        <s v="s1094"/>
        <s v="s1095"/>
        <s v="s1096"/>
        <s v="s1117"/>
        <s v="s1124"/>
        <s v="s1126"/>
        <s v="s1128"/>
        <s v="s1130"/>
        <s v="s1144"/>
        <s v="s1147"/>
        <s v="s1149"/>
        <s v="s1150"/>
        <s v="s1153"/>
        <s v="s1159"/>
        <s v="s1164"/>
        <s v="s1167"/>
        <s v="s1169"/>
        <s v="s1170"/>
        <s v="s1174"/>
        <s v="s1175"/>
        <s v="s1180"/>
        <s v="s1181"/>
        <s v="s1182"/>
        <s v="s1183"/>
        <s v="s1187"/>
        <s v="s1197"/>
        <s v="s1201"/>
        <s v="s1202"/>
        <s v="s1206"/>
        <s v="s1207"/>
        <s v="s1211"/>
        <s v="s1214"/>
        <s v="s1218"/>
        <s v="s1224"/>
        <s v="s1225"/>
        <s v="s1226"/>
        <s v="s1227"/>
        <s v="s1228"/>
        <s v="s1230"/>
        <s v="s1232"/>
        <s v="s1235"/>
        <s v="s1236"/>
        <s v="s1239"/>
        <s v="s1243"/>
        <s v="s1246"/>
        <s v="s1247"/>
        <s v="s1258"/>
        <s v="s1269"/>
        <s v="s1271"/>
        <s v="s1272"/>
        <s v="s1273"/>
        <s v="s1275"/>
        <s v="s1276"/>
        <s v="s1278"/>
        <s v="s1283"/>
        <s v="s1286"/>
        <s v="s1294"/>
        <s v="s1295"/>
        <s v="s1297"/>
        <s v="s1299"/>
        <s v="s1300"/>
        <s v="s1301"/>
        <s v="s1302"/>
        <s v="s1303"/>
        <s v="s1307"/>
        <s v="s1309"/>
        <s v="s1311"/>
        <s v="s1314"/>
        <s v="s1315"/>
        <s v="s1318"/>
        <s v="s1321"/>
        <s v="s1322"/>
        <s v="s1329"/>
        <s v="s1332"/>
        <s v="s1333"/>
        <s v="s1336"/>
        <s v="s1339"/>
        <s v="s1340"/>
        <s v="s1349"/>
        <s v="s1350"/>
        <s v="s1351"/>
        <s v="s1353"/>
        <s v="s1355"/>
        <s v="s1356"/>
        <s v="s1357"/>
        <s v="s1361"/>
        <s v="s1362"/>
        <s v="s1363"/>
        <s v="s1364"/>
        <s v="s1366"/>
        <s v="s1372"/>
        <s v="s1374"/>
        <s v="s1376"/>
        <s v="s1378"/>
        <s v="s1381"/>
        <s v="s1384"/>
        <s v="s1385"/>
        <s v="s1386"/>
        <s v="s1393"/>
        <s v="s1395"/>
        <s v="s1396"/>
        <s v="s1401"/>
        <s v="s1402"/>
        <s v="s1403"/>
        <s v="s1405"/>
        <s v="s1409"/>
        <s v="s1417"/>
        <s v="s1420"/>
        <s v="s1428"/>
        <s v="s1430"/>
        <s v="s1431"/>
        <s v="s1433"/>
        <s v="s1438"/>
        <s v="s1440"/>
        <s v="s1441"/>
        <s v="s1443"/>
        <s v="s1444"/>
        <s v="s1449"/>
        <s v="s1450"/>
        <s v="s1456"/>
        <s v="s1458"/>
        <s v="s1461"/>
        <s v="s1463"/>
        <s v="s1464"/>
        <s v="s1466"/>
        <s v="s1474"/>
        <s v="s1477"/>
        <s v="s1478"/>
        <s v="s1479"/>
        <s v="s1480"/>
        <s v="s1481"/>
        <s v="s1483"/>
        <s v="s1484"/>
        <s v="s1488"/>
        <s v="s1490"/>
        <s v="s1493"/>
        <s v="s1504"/>
        <s v="s1506"/>
        <s v="s1507"/>
        <s v="s1509"/>
        <s v="s1515"/>
        <s v="s1517"/>
        <s v="s1521"/>
        <s v="s1528"/>
        <s v="s1529"/>
        <s v="s1531"/>
        <s v="s1533"/>
        <s v="s1534"/>
        <s v="s1536"/>
        <s v="s1539"/>
        <s v="s1540"/>
        <s v="s1542"/>
        <s v="s1544"/>
        <s v="s1546"/>
        <s v="s1547"/>
        <s v="s1548"/>
        <s v="s1549"/>
        <s v="s1552"/>
        <s v="s1553"/>
        <s v="s1555"/>
        <s v="s1556"/>
        <s v="s1560"/>
        <s v="s1563"/>
        <s v="s1565"/>
        <s v="s1570"/>
        <s v="s1571"/>
        <s v="s1573"/>
        <s v="s1574"/>
        <s v="s1575"/>
        <s v="s1579"/>
        <s v="s1580"/>
        <s v="s1584"/>
        <s v="s1586"/>
        <s v="s1587"/>
        <s v="s1588"/>
        <s v="s1590"/>
        <s v="s1591"/>
        <s v="s1594"/>
        <s v="s1597"/>
        <s v="s1604"/>
        <s v="s1606"/>
        <s v="s1612"/>
        <s v="s1615"/>
        <s v="s1616"/>
        <s v="s1619"/>
        <s v="s1620"/>
        <s v="s1623"/>
        <s v="s1624"/>
        <s v="s1626"/>
        <s v="s1628"/>
        <s v="s1629"/>
        <s v="s1635"/>
        <s v="s1639"/>
        <s v="s1640"/>
        <s v="s1641"/>
        <s v="s1642"/>
        <s v="s1650"/>
        <s v="s1655"/>
        <s v="s1659"/>
        <s v="s1662"/>
        <s v="s1668"/>
        <s v="s1669"/>
        <s v="s1671"/>
        <s v="s1673"/>
        <s v="s1685"/>
        <s v="s1688"/>
        <s v="s1689"/>
        <s v="s1693"/>
        <s v="s1694"/>
        <s v="s1697"/>
        <s v="s1698"/>
        <s v="s1699"/>
        <s v="s1702"/>
        <s v="s1707"/>
        <s v="s1709"/>
        <s v="s1712"/>
        <s v="s1716"/>
        <s v="s1717"/>
        <s v="s1718"/>
        <s v="s1719"/>
        <s v="s1722"/>
        <s v="s1723"/>
        <s v="s1724"/>
        <s v="s1725"/>
        <s v="s1727"/>
        <s v="s1731"/>
        <s v="s1734"/>
        <s v="s1738"/>
        <s v="s1741"/>
        <s v="s1747"/>
        <s v="s1749"/>
        <s v="s1751"/>
        <s v="s1755"/>
        <s v="s1756"/>
        <s v="s1757"/>
        <s v="s1758"/>
        <s v="s1759"/>
        <s v="s1760"/>
        <s v="s1761"/>
        <s v="s1766"/>
        <s v="s1767"/>
        <s v="s1770"/>
        <s v="s1772"/>
        <s v="s1774"/>
        <s v="s1779"/>
        <s v="s1780"/>
        <s v="s1782"/>
        <s v="s1783"/>
        <s v="s1791"/>
        <s v="s1792"/>
        <s v="s1795"/>
        <s v="s1800"/>
        <s v="s1801"/>
        <s v="s1804"/>
        <s v="s1805"/>
        <s v="s1814"/>
        <s v="s1829"/>
        <s v="s1835"/>
        <s v="s1838"/>
        <s v="s1840"/>
        <s v="s1841"/>
        <s v="s1842"/>
        <s v="s1848"/>
        <s v="s1849"/>
        <s v="s1852"/>
        <s v="s1853"/>
        <s v="s1855"/>
        <s v="s1861"/>
        <s v="s1865"/>
        <s v="s1869"/>
        <s v="s1874"/>
        <s v="s1876"/>
        <s v="s1878"/>
        <s v="s1879"/>
        <s v="s1881"/>
        <s v="s1886"/>
        <s v="s1890"/>
        <s v="s1891"/>
        <s v="s1894"/>
        <s v="s1895"/>
        <s v="s1896"/>
        <s v="s1907"/>
        <s v="s1908"/>
        <s v="s1909"/>
        <s v="s1911"/>
        <s v="s1915"/>
        <s v="s1916"/>
        <s v="s1918"/>
        <s v="s1919"/>
        <s v="s1923"/>
        <s v="s1924"/>
        <s v="s1926"/>
        <s v="s1929"/>
        <s v="s1930"/>
        <s v="s1934"/>
        <s v="s1948"/>
        <s v="s1949"/>
        <s v="s1950"/>
        <s v="s1952"/>
        <s v="s1953"/>
        <s v="s1955"/>
        <s v="s1956"/>
        <s v="s1959"/>
        <s v="s1962"/>
        <s v="s1974"/>
        <s v="s1979"/>
        <s v="s1980"/>
        <s v="s1981"/>
        <s v="s1984"/>
        <s v="s1989"/>
        <s v="s1990"/>
        <s v="s1991"/>
        <s v="s1992"/>
        <s v="s1994"/>
        <s v="s1995"/>
        <s v="s1999"/>
        <s v="s2003"/>
        <s v="s2007"/>
        <s v="s2009"/>
        <s v="s2010"/>
        <s v="s2013"/>
        <s v="s2014"/>
        <s v="s2022"/>
        <s v="s2023"/>
        <s v="s2033"/>
        <s v="s2034"/>
        <s v="s2038"/>
        <s v="s2041"/>
        <s v="s2043"/>
        <s v="s2045"/>
        <s v="s2048"/>
        <s v="s2054"/>
        <s v="s2055"/>
        <s v="s2059"/>
        <s v="s2063"/>
        <s v="s2064"/>
        <s v="s2065"/>
        <s v="s2067"/>
        <s v="s2069"/>
        <s v="s2070"/>
        <s v="s2071"/>
        <s v="s2074"/>
        <s v="s2079"/>
        <s v="s2081"/>
        <s v="s2086"/>
        <s v="s2087"/>
        <s v="s2090"/>
        <s v="s2094"/>
        <s v="s2097"/>
        <s v="s2099"/>
        <s v="s2100"/>
        <s v="s2102"/>
        <s v="s2103"/>
        <s v="s2106"/>
        <s v="s2107"/>
        <s v="s2109"/>
        <s v="s2113"/>
        <s v="s2114"/>
        <s v="s2119"/>
        <s v="s2123"/>
        <s v="s2124"/>
        <s v="s2125"/>
        <s v="s2126"/>
        <s v="s2128"/>
        <s v="s2134"/>
        <s v="s2135"/>
        <s v="s2136"/>
        <s v="s2137"/>
        <s v="s2141"/>
        <s v="s2145"/>
        <s v="s2146"/>
        <s v="s2149"/>
        <s v="s2152"/>
        <s v="s2153"/>
        <s v="s2154"/>
        <s v="s2157"/>
        <s v="s2158"/>
        <s v="s2159"/>
        <s v="s2161"/>
        <s v="s2163"/>
        <s v="s2166"/>
        <s v="s2169"/>
        <s v="s2171"/>
        <s v="s2174"/>
        <s v="s2175"/>
        <s v="s2176"/>
        <s v="s2179"/>
        <s v="s2181"/>
        <s v="s2182"/>
        <s v="s2185"/>
        <s v="s2190"/>
        <s v="s2191"/>
        <s v="s2193"/>
        <s v="s2195"/>
        <s v="s2202"/>
        <s v="s2204"/>
        <s v="s2213"/>
        <s v="s2215"/>
        <s v="s2218"/>
        <s v="s2219"/>
        <s v="s2223"/>
        <s v="s2224"/>
        <s v="s2226"/>
        <s v="s2227"/>
        <s v="s2228"/>
        <s v="s2230"/>
        <s v="s2231"/>
        <s v="s2236"/>
        <s v="s2238"/>
        <s v="s2239"/>
        <s v="s2242"/>
        <s v="s2246"/>
        <s v="s2247"/>
        <s v="s2250"/>
        <s v="s2252"/>
        <s v="s2254"/>
        <s v="s2255"/>
        <s v="s2256"/>
        <s v="s2259"/>
        <s v="s2276"/>
        <s v="s2293"/>
        <s v="s2294"/>
        <s v="s2298"/>
        <s v="s2299"/>
        <s v="s2300"/>
        <s v="s2302"/>
        <s v="s2304"/>
        <s v="s2306"/>
        <s v="s2307"/>
        <s v="s2308"/>
        <s v="s2314"/>
        <s v="s2319"/>
        <s v="s2321"/>
        <s v="s2323"/>
        <s v="s2328"/>
        <s v="s2330"/>
        <s v="s2332"/>
        <s v="s2338"/>
        <s v="s2344"/>
        <s v="s2347"/>
        <s v="s2350"/>
        <s v="s2353"/>
        <s v="s2358"/>
        <s v="s2360"/>
        <s v="s2363"/>
        <s v="s2379"/>
        <s v="s2384"/>
        <s v="s2389"/>
        <s v="s2391"/>
        <s v="s2395"/>
        <s v="s2396"/>
        <s v="s2397"/>
        <s v="s2400"/>
        <s v="s2401"/>
        <s v="s2402"/>
        <s v="s2405"/>
        <s v="s2406"/>
        <s v="s2407"/>
        <s v="s2409"/>
        <s v="s2410"/>
        <s v="s2416"/>
        <s v="s2418"/>
        <s v="s2423"/>
        <s v="s2424"/>
        <s v="s2427"/>
        <s v="s2433"/>
        <s v="s2445"/>
        <s v="s2448"/>
        <s v="s2450"/>
        <s v="s2451"/>
        <s v="s2453"/>
        <s v="s2454"/>
        <s v="s2460"/>
        <s v="s2462"/>
        <s v="s2463"/>
        <s v="s2467"/>
        <s v="s2471"/>
        <s v="s2473"/>
        <s v="s2474"/>
        <s v="s2477"/>
        <s v="s2481"/>
        <s v="s2487"/>
        <s v="s2496"/>
        <s v="s2500"/>
        <s v="s2508"/>
        <s v="s2509"/>
        <s v="s2515"/>
        <s v="s2516"/>
        <s v="s2518"/>
        <s v="s2519"/>
        <s v="s2520"/>
        <s v="s2523"/>
        <s v="s2524"/>
        <s v="s2525"/>
        <s v="s2526"/>
        <s v="s2527"/>
        <s v="s2528"/>
        <s v="s2529"/>
        <s v="s2530"/>
        <s v="s2531"/>
        <s v="s2543"/>
        <s v="s2547"/>
        <s v="s2549"/>
        <s v="s2552"/>
        <s v="s2553"/>
        <s v="s2554"/>
        <s v="s2555"/>
        <s v="s2558"/>
        <s v="s2566"/>
        <s v="s2569"/>
        <s v="s2570"/>
        <s v="s2575"/>
        <s v="s2576"/>
        <s v="s2581"/>
        <s v="s2584"/>
        <s v="s2586"/>
        <s v="s2587"/>
        <s v="s2589"/>
        <s v="s2591"/>
        <s v="s2599"/>
        <s v="s2600"/>
        <s v="s2601"/>
        <s v="s2603"/>
        <s v="s2604"/>
        <s v="s2607"/>
        <s v="s2610"/>
        <s v="s2612"/>
        <s v="s2628"/>
        <s v="s2629"/>
        <s v="s2632"/>
        <s v="s2640"/>
        <s v="s2641"/>
        <s v="s2642"/>
        <s v="s2644"/>
        <s v="s2646"/>
        <s v="s2649"/>
        <s v="s2652"/>
        <s v="s2658"/>
        <s v="s2659"/>
        <s v="s2660"/>
        <s v="s2661"/>
        <s v="s2662"/>
        <s v="s2663"/>
        <s v="s2665"/>
        <s v="s2666"/>
        <s v="s2667"/>
        <s v="s2670"/>
        <s v="s2671"/>
        <s v="s2676"/>
        <s v="s2677"/>
        <s v="s2685"/>
        <s v="s2692"/>
        <s v="s2697"/>
        <s v="s2699"/>
        <s v="s2700"/>
        <s v="s2709"/>
        <s v="s2711"/>
        <s v="s2719"/>
        <s v="s2728"/>
        <s v="s2737"/>
        <s v="s2740"/>
        <s v="s2741"/>
        <s v="s2743"/>
        <s v="s2744"/>
        <s v="s2747"/>
        <s v="s2749"/>
        <s v="s2752"/>
        <s v="s2753"/>
        <s v="s2760"/>
        <s v="s2762"/>
        <s v="s2765"/>
        <s v="s2766"/>
        <s v="s2768"/>
        <s v="s2773"/>
        <s v="s2775"/>
        <s v="s2778"/>
        <s v="s2784"/>
        <s v="s2785"/>
        <s v="s2786"/>
        <s v="s2788"/>
        <s v="s2789"/>
        <s v="s2791"/>
        <s v="s2792"/>
        <s v="s2793"/>
        <s v="s2794"/>
        <s v="s2795"/>
        <s v="s2796"/>
        <s v="s2798"/>
        <s v="s2803"/>
        <s v="s2805"/>
        <s v="s2808"/>
        <s v="s2809"/>
        <s v="s2814"/>
        <s v="s2817"/>
        <s v="s2819"/>
        <s v="s2822"/>
        <s v="s2825"/>
        <s v="s2826"/>
        <s v="s2827"/>
        <s v="s2828"/>
        <s v="s2839"/>
        <s v="s2842"/>
        <s v="s2847"/>
        <s v="s2855"/>
        <s v="s2856"/>
        <s v="s2858"/>
        <s v="s2869"/>
        <s v="s2871"/>
        <s v="s2872"/>
        <s v="s2873"/>
        <s v="s2875"/>
        <s v="s2876"/>
        <s v="s2878"/>
        <s v="s2881"/>
        <s v="s2884"/>
        <s v="s2889"/>
        <s v="s2891"/>
        <s v="s2892"/>
        <s v="s2893"/>
        <s v="s2894"/>
        <s v="s2895"/>
        <s v="s2901"/>
        <s v="s2903"/>
        <s v="s2907"/>
        <s v="s2911"/>
        <s v="s2918"/>
        <s v="s2921"/>
        <s v="s2922"/>
        <s v="s2923"/>
        <s v="s2924"/>
        <s v="s2927"/>
        <s v="s2932"/>
        <s v="s2938"/>
        <s v="s2939"/>
        <s v="s2942"/>
        <s v="s2943"/>
        <s v="s2945"/>
        <s v="s2946"/>
        <s v="s2948"/>
        <s v="s2949"/>
        <s v="s2954"/>
        <s v="s2959"/>
        <s v="s2960"/>
        <s v="s2963"/>
        <s v="s2966"/>
        <s v="s2967"/>
        <s v="s2968"/>
        <s v="s2972"/>
        <s v="s2975"/>
        <s v="s2977"/>
        <s v="s2978"/>
        <s v="s2980"/>
        <s v="s2981"/>
        <s v="s2983"/>
        <s v="s2984"/>
        <s v="s2985"/>
        <s v="s2992"/>
        <s v="s2993"/>
        <s v="s2994"/>
        <s v="s2995"/>
        <s v="s2998"/>
        <s v="s2999"/>
        <s v="s3000"/>
        <s v="s3001"/>
        <s v="s3002"/>
        <s v="s3006"/>
        <s v="s3011"/>
        <s v="s3012"/>
        <s v="s3013"/>
        <s v="s3014"/>
        <s v="s3016"/>
        <s v="s3021"/>
        <s v="s3025"/>
        <s v="s3029"/>
        <s v="s3031"/>
        <s v="s3034"/>
        <s v="s3035"/>
        <s v="s3036"/>
        <s v="s3037"/>
        <s v="s3038"/>
        <s v="s3040"/>
        <s v="s3041"/>
        <s v="s3043"/>
        <s v="s3046"/>
        <s v="s3048"/>
        <s v="s3050"/>
        <s v="s3051"/>
        <s v="s3053"/>
        <s v="s3054"/>
        <s v="s3056"/>
        <s v="s3057"/>
        <s v="s3064"/>
        <s v="s3066"/>
        <s v="s3067"/>
        <s v="s3068"/>
        <s v="s3072"/>
        <s v="s3075"/>
        <s v="s3076"/>
        <s v="s3077"/>
        <s v="s3080"/>
        <s v="s3083"/>
        <s v="s3084"/>
        <s v="s3085"/>
        <s v="s3086"/>
        <s v="s3087"/>
        <s v="s3088"/>
        <s v="s3089"/>
        <s v="s3093"/>
        <s v="s3096"/>
        <s v="s3097"/>
        <s v="s3104"/>
        <s v="s3107"/>
        <s v="s3109"/>
        <s v="s3112"/>
        <s v="s3118"/>
        <s v="s3120"/>
        <s v="s3121"/>
        <s v="s3122"/>
        <s v="s3123"/>
        <s v="s3128"/>
        <s v="s3129"/>
        <s v="s3130"/>
        <s v="s3131"/>
        <s v="s3138"/>
        <s v="s3147"/>
        <s v="s3149"/>
        <s v="s3166"/>
        <s v="s3169"/>
        <s v="s3174"/>
        <s v="s3175"/>
        <s v="s3176"/>
        <s v="s3177"/>
        <s v="s3178"/>
        <s v="s3183"/>
        <s v="s3184"/>
        <s v="s3185"/>
        <s v="s3186"/>
        <s v="s3188"/>
        <s v="s3193"/>
        <s v="s3200"/>
        <s v="s3205"/>
        <s v="s3209"/>
        <s v="s3213"/>
        <s v="s3217"/>
        <s v="s3220"/>
        <s v="s3221"/>
        <s v="s3222"/>
        <s v="s3223"/>
        <s v="s3231"/>
        <s v="s3233"/>
        <s v="s3237"/>
        <s v="s3239"/>
        <s v="s3242"/>
        <s v="s3243"/>
        <s v="s3244"/>
        <s v="s3246"/>
        <s v="s3247"/>
        <s v="s3248"/>
        <s v="s3250"/>
        <s v="s3253"/>
        <s v="s3256"/>
        <s v="s3258"/>
        <s v="s3259"/>
        <s v="s3264"/>
        <s v="s3270"/>
        <s v="s3271"/>
        <s v="s3272"/>
        <s v="s3275"/>
        <s v="s3276"/>
        <s v="s3277"/>
        <s v="s3278"/>
        <s v="s3280"/>
        <s v="s3282"/>
        <s v="s3283"/>
        <s v="s3284"/>
        <s v="s3285"/>
        <s v="s3287"/>
        <s v="s3288"/>
        <s v="s3289"/>
        <s v="s3292"/>
        <s v="s3294"/>
        <s v="s3295"/>
        <s v="s3296"/>
        <s v="s3299"/>
        <s v="s3302"/>
        <s v="s3305"/>
        <s v="s3307"/>
        <s v="s3311"/>
        <s v="s3314"/>
        <s v="s3317"/>
        <s v="s3326"/>
        <s v="s3328"/>
        <s v="s3329"/>
        <s v="s3331"/>
        <s v="s3334"/>
        <s v="s3337"/>
        <s v="s3340"/>
        <s v="s3341"/>
        <s v="s3342"/>
        <s v="s3343"/>
        <s v="s3345"/>
        <s v="s3346"/>
        <s v="s3352"/>
        <s v="s3353"/>
        <s v="s3356"/>
        <s v="s3357"/>
        <s v="s3358"/>
        <s v="s3359"/>
        <s v="s3361"/>
        <s v="s3362"/>
        <s v="s3364"/>
        <s v="s3368"/>
        <s v="s3369"/>
        <s v="s3370"/>
        <s v="s3371"/>
        <s v="s3374"/>
        <s v="s3376"/>
        <s v="s3378"/>
        <s v="s3379"/>
        <s v="s3382"/>
        <s v="s3383"/>
        <s v="s3386"/>
        <s v="s3394"/>
        <s v="s3401"/>
        <s v="s3402"/>
        <s v="s3404"/>
        <s v="s3405"/>
        <s v="s3407"/>
        <s v="s3411"/>
        <s v="s3415"/>
        <s v="s3416"/>
        <s v="s3417"/>
        <s v="s3421"/>
        <s v="s3424"/>
        <s v="s3427"/>
        <s v="s3431"/>
        <s v="s3434"/>
        <s v="s3436"/>
        <s v="s3438"/>
        <s v="s3441"/>
        <s v="s3445"/>
        <s v="s3446"/>
        <s v="s3450"/>
        <s v="s3453"/>
        <s v="s3454"/>
        <s v="s3455"/>
        <s v="s3456"/>
        <s v="s3458"/>
        <s v="s3459"/>
        <s v="s3462"/>
        <s v="s3463"/>
        <s v="s3464"/>
        <s v="s3465"/>
        <s v="s3467"/>
        <s v="s3468"/>
        <s v="s3471"/>
        <s v="s3474"/>
        <s v="s3475"/>
        <s v="s3478"/>
        <s v="s3482"/>
        <s v="s3484"/>
        <s v="s3489"/>
        <s v="s3490"/>
        <s v="s3492"/>
        <s v="s3500"/>
        <s v="s3502"/>
        <s v="s3503"/>
        <s v="s3504"/>
        <s v="s3505"/>
        <s v="s3506"/>
        <s v="s3507"/>
        <s v="s3511"/>
        <s v="s3516"/>
        <s v="s3520"/>
        <s v="s3522"/>
        <s v="s3525"/>
        <s v="s3526"/>
        <s v="s3527"/>
        <s v="s3528"/>
        <s v="s3535"/>
        <s v="s3540"/>
        <s v="s3541"/>
        <s v="s3542"/>
        <s v="s3544"/>
        <s v="s3547"/>
        <s v="s3551"/>
        <s v="s3552"/>
        <s v="s3553"/>
        <s v="s3554"/>
        <s v="s3559"/>
        <s v="s3562"/>
        <s v="s3563"/>
        <s v="s3572"/>
        <s v="s3576"/>
        <s v="s3577"/>
        <s v="s3578"/>
        <s v="s3579"/>
        <s v="s3580"/>
        <s v="s3582"/>
        <s v="s3586"/>
        <s v="s3588"/>
        <s v="s3589"/>
        <s v="s3590"/>
        <s v="s3591"/>
        <s v="s3593"/>
        <s v="s3598"/>
        <s v="s3599"/>
        <s v="s3601"/>
        <s v="s3602"/>
        <s v="s3605"/>
        <s v="s3606"/>
        <s v="s3607"/>
        <s v="s3608"/>
        <s v="s3609"/>
        <s v="s3610"/>
        <s v="s3611"/>
        <s v="s3612"/>
        <s v="s3613"/>
        <s v="s3614"/>
        <s v="s3615"/>
        <s v="s3616"/>
        <s v="s3625"/>
        <s v="s3628"/>
        <s v="s3633"/>
        <s v="s3634"/>
        <s v="s3637"/>
        <s v="s3641"/>
        <s v="s3643"/>
        <s v="s3645"/>
        <s v="s3652"/>
        <s v="s3654"/>
        <s v="s3655"/>
        <s v="s3656"/>
        <s v="s3657"/>
        <s v="s3660"/>
        <s v="s3661"/>
        <s v="s3664"/>
        <s v="s3665"/>
        <s v="s3666"/>
        <s v="s3667"/>
        <s v="s3668"/>
        <s v="s3670"/>
        <s v="s3672"/>
        <s v="s3674"/>
        <s v="s3675"/>
        <s v="s3678"/>
        <s v="s3681"/>
        <s v="s3683"/>
        <s v="s3685"/>
        <s v="s3686"/>
        <s v="s3687"/>
        <s v="s3688"/>
        <s v="s3689"/>
        <s v="s3690"/>
        <s v="s3691"/>
        <s v="s3692"/>
        <s v="s3693"/>
        <s v="s3695"/>
        <s v="s3696"/>
        <s v="s3697"/>
        <s v="s3701"/>
        <s v="s3703"/>
        <s v="s3705"/>
        <s v="s3706"/>
        <s v="s3708"/>
        <s v="s3709"/>
        <s v="s3711"/>
        <s v="s3717"/>
        <s v="s3720"/>
        <s v="s3722"/>
        <s v="s3723"/>
        <s v="s3724"/>
        <s v="s3725"/>
        <s v="s3726"/>
        <s v="s3727"/>
        <s v="s3728"/>
        <s v="s3737"/>
        <s v="s3738"/>
        <s v="s3742"/>
        <s v="s3743"/>
        <s v="s3744"/>
        <s v="s3745"/>
        <s v="s3746"/>
        <s v="s3747"/>
        <s v="s3749"/>
        <s v="s3750"/>
        <s v="s3751"/>
        <s v="s3752"/>
        <s v="s3753"/>
        <s v="s3755"/>
        <s v="s3756"/>
        <s v="s3761"/>
        <s v="s3763"/>
        <s v="s3770"/>
        <s v="s3771"/>
        <s v="s3775"/>
        <s v="s3779"/>
        <s v="s3780"/>
        <s v="s3781"/>
        <s v="s3783"/>
        <s v="s3785"/>
        <s v="s3788"/>
        <s v="s3790"/>
        <s v="s3793"/>
        <s v="s3795"/>
        <s v="s3797"/>
        <s v="s3800"/>
        <s v="s3802"/>
        <s v="s3807"/>
        <s v="s3808"/>
        <s v="s3809"/>
        <s v="s3813"/>
        <s v="s3818"/>
        <s v="s3822"/>
        <s v="s3824"/>
        <s v="s3825"/>
        <s v="s3827"/>
        <s v="s3832"/>
        <s v="s3836"/>
        <s v="s3838"/>
        <s v="s3839"/>
        <s v="s3840"/>
        <s v="s3841"/>
        <s v="s3844"/>
        <s v="s3845"/>
        <s v="s3846"/>
        <s v="s3847"/>
        <s v="s3848"/>
        <s v="s3849"/>
        <s v="s3850"/>
        <s v="s3851"/>
        <s v="s3852"/>
        <s v="s3853"/>
        <s v="s3854"/>
        <s v="s3855"/>
        <s v="s3856"/>
        <s v="s3857"/>
        <s v="s3861"/>
        <s v="s3862"/>
        <s v="s3865"/>
        <s v="s3868"/>
        <s v="s3871"/>
        <s v="s3877"/>
        <s v="s3879"/>
        <s v="s3880"/>
        <s v="s3881"/>
        <s v="s3882"/>
        <s v="s3883"/>
        <s v="s3884"/>
        <s v="s3885"/>
        <s v="s3887"/>
        <s v="s3888"/>
        <s v="s3893"/>
        <s v="s3894"/>
        <s v="s3898"/>
        <s v="s3899"/>
        <s v="s3901"/>
        <s v="s3902"/>
        <s v="s3903"/>
        <s v="s3921"/>
        <s v="s3926"/>
        <s v="s3928"/>
        <s v="s3929"/>
        <s v="s3932"/>
        <s v="s3935"/>
        <s v="s3937"/>
        <s v="s3938"/>
        <s v="s3939"/>
        <s v="s3941"/>
        <s v="s3942"/>
        <s v="s3943"/>
        <s v="s3944"/>
        <s v="s3945"/>
        <s v="s3947"/>
        <s v="s3950"/>
        <s v="s3954"/>
        <s v="s3957"/>
        <s v="s3959"/>
        <s v="s3962"/>
        <s v="s3965"/>
        <s v="s3966"/>
        <s v="s3969"/>
        <s v="s3970"/>
        <s v="s3971"/>
        <s v="s3972"/>
        <s v="s3977"/>
        <s v="s3980"/>
        <s v="s3981"/>
        <s v="s3982"/>
        <s v="s3985"/>
        <s v="s3987"/>
        <s v="s3989"/>
        <s v="s3990"/>
        <s v="s3997"/>
        <s v="s3999"/>
        <s v="s4002"/>
        <s v="s4007"/>
        <s v="s4013"/>
        <s v="s4015"/>
        <s v="s4016"/>
        <s v="s4017"/>
        <s v="s4023"/>
        <s v="s4024"/>
        <s v="s4027"/>
        <s v="s4028"/>
        <s v="s4029"/>
        <s v="s4030"/>
        <s v="s4031"/>
        <s v="s4033"/>
        <s v="s4036"/>
        <s v="s4043"/>
        <s v="s4044"/>
        <s v="s4045"/>
        <s v="s4055"/>
        <s v="s4056"/>
        <s v="s4057"/>
        <s v="s4058"/>
        <s v="s4064"/>
        <s v="s4080"/>
        <s v="s4085"/>
        <s v="s4090"/>
        <s v="s4091"/>
        <s v="s4105"/>
        <s v="s4106"/>
        <s v="s4110"/>
        <s v="s4112"/>
        <s v="s4115"/>
        <s v="s4117"/>
        <s v="s4119"/>
        <s v="s4120"/>
        <s v="s4123"/>
        <s v="s4126"/>
        <s v="s4127"/>
        <s v="s4128"/>
        <s v="s4130"/>
        <s v="s4131"/>
        <s v="s4132"/>
        <s v="s4133"/>
        <s v="s4142"/>
        <s v="s4143"/>
        <s v="s4144"/>
        <s v="s4145"/>
        <s v="s4150"/>
        <s v="s4163"/>
        <s v="s4164"/>
        <s v="s4167"/>
        <s v="s4168"/>
        <s v="s4169"/>
        <s v="s4172"/>
        <s v="s4173"/>
        <s v="s4175"/>
        <s v="s4179"/>
        <s v="s4180"/>
        <s v="s4184"/>
        <s v="s4185"/>
        <s v="s4190"/>
        <s v="s4197"/>
        <s v="s4200"/>
        <s v="s4201"/>
        <s v="s4202"/>
        <s v="s4203"/>
        <s v="s4207"/>
        <s v="s4208"/>
        <s v="s4216"/>
        <s v="s4217"/>
        <s v="s4219"/>
        <s v="s4221"/>
        <s v="s4227"/>
        <s v="s4228"/>
        <s v="s4251"/>
        <s v="s4252"/>
        <s v="s4255"/>
        <s v="s4257"/>
        <s v="s4258"/>
        <s v="s4261"/>
        <s v="s4262"/>
        <s v="s4263"/>
        <s v="s4264"/>
        <s v="s4265"/>
        <s v="s4266"/>
        <s v="s4267"/>
        <s v="s4270"/>
        <s v="s4271"/>
        <s v="s4272"/>
        <s v="s4273"/>
        <s v="s4274"/>
        <s v="s4275"/>
        <s v="s4277"/>
        <s v="s4280"/>
        <s v="s4285"/>
        <s v="s4289"/>
        <s v="s4291"/>
        <s v="s4297"/>
        <s v="s4305"/>
        <s v="s4306"/>
        <s v="s4308"/>
        <s v="s4309"/>
        <s v="s4310"/>
        <s v="s4311"/>
        <s v="s4312"/>
        <s v="s4313"/>
        <s v="s4317"/>
        <s v="s4321"/>
        <s v="s4322"/>
        <s v="s4327"/>
        <s v="s4328"/>
        <s v="s4341"/>
        <s v="s4351"/>
        <s v="s4354"/>
        <s v="s4357"/>
        <s v="s4360"/>
        <s v="s4363"/>
        <s v="s4364"/>
        <s v="s4366"/>
        <s v="s4367"/>
        <s v="s4368"/>
        <s v="s4369"/>
        <s v="s4372"/>
        <s v="s4373"/>
        <s v="s4377"/>
        <s v="s4380"/>
        <s v="s4381"/>
        <s v="s4382"/>
        <s v="s4385"/>
        <s v="s4388"/>
        <s v="s4390"/>
        <s v="s4400"/>
        <s v="s4401"/>
        <s v="s4404"/>
        <s v="s4406"/>
        <s v="s4407"/>
        <s v="s4408"/>
        <s v="s4409"/>
        <s v="s4410"/>
        <s v="s4411"/>
        <s v="s4414"/>
        <s v="s4416"/>
        <s v="s4431"/>
        <s v="s4437"/>
        <s v="s4462"/>
        <s v="s4470"/>
        <s v="s4477"/>
        <s v="s4479"/>
        <s v="s4480"/>
        <s v="s4484"/>
        <s v="s4486"/>
        <s v="s4488"/>
        <s v="s4489"/>
        <s v="s4490"/>
        <s v="s4495"/>
        <s v="s4496"/>
        <s v="s4499"/>
        <s v="s4502"/>
        <s v="s4504"/>
        <s v="s4505"/>
        <s v="s4509"/>
        <s v="s4512"/>
        <s v="s4515"/>
        <s v="s4518"/>
        <s v="s4519"/>
        <s v="s4521"/>
        <s v="s4522"/>
        <s v="s4524"/>
        <s v="s4528"/>
        <s v="s4530"/>
        <s v="s4531"/>
        <s v="s4532"/>
        <s v="s4536"/>
        <s v="s4537"/>
        <s v="s4543"/>
        <s v="s4550"/>
        <s v="s4551"/>
        <s v="s4552"/>
        <s v="s4554"/>
        <s v="s4571"/>
        <s v="s4605"/>
        <s v="s4609"/>
        <s v="s4622"/>
        <s v="s4623"/>
        <s v="s4624"/>
        <s v="s4628"/>
        <s v="s4629"/>
        <s v="s4630"/>
        <s v="s4633"/>
        <s v="s4634"/>
        <s v="s4635"/>
        <s v="s4636"/>
        <s v="s4637"/>
        <s v="s4638"/>
        <s v="s4639"/>
        <s v="s4640"/>
        <s v="s4641"/>
        <s v="s4644"/>
        <s v="s4646"/>
        <s v="s4648"/>
        <s v="s4649"/>
        <s v="s4651"/>
        <s v="s4652"/>
        <s v="s4653"/>
        <s v="s4655"/>
        <s v="s4656"/>
        <s v="s4659"/>
        <s v="s4663"/>
        <s v="s4664"/>
        <s v="s4665"/>
        <s v="s4671"/>
        <s v="s4673"/>
        <s v="s4674"/>
        <s v="s4675"/>
        <s v="s4677"/>
        <s v="s4678"/>
        <s v="s4679"/>
        <s v="s4683"/>
        <s v="s4686"/>
        <s v="s4688"/>
        <s v="s4690"/>
        <s v="s4697"/>
        <s v="s4703"/>
        <s v="s4704"/>
        <s v="s4705"/>
        <s v="s4710"/>
        <s v="s4711"/>
        <s v="s4712"/>
        <s v="s4717"/>
        <s v="s4718"/>
        <s v="s4739"/>
        <s v="s4742"/>
        <s v="s4743"/>
        <s v="s4744"/>
        <s v="s4745"/>
        <s v="s4748"/>
        <s v="s4751"/>
        <s v="s4753"/>
        <s v="s4755"/>
        <s v="s4759"/>
        <s v="s4760"/>
        <s v="s4763"/>
        <s v="s4764"/>
        <s v="s4765"/>
        <s v="s4768"/>
        <s v="s4772"/>
        <s v="s4773"/>
        <s v="s4777"/>
        <s v="s4778"/>
        <s v="s4779"/>
        <s v="s4780"/>
        <s v="s4781"/>
        <s v="s4799"/>
        <s v="s4805"/>
        <s v="s4808"/>
        <s v="s4810"/>
        <s v="s4814"/>
        <s v="s4816"/>
        <s v="s4819"/>
        <s v="s4822"/>
        <s v="s4825"/>
        <s v="s4832"/>
        <s v="s4833"/>
        <s v="s4837"/>
        <s v="s4838"/>
        <s v="s4839"/>
        <s v="s4842"/>
        <s v="s4845"/>
        <s v="s4846"/>
        <s v="s4847"/>
        <s v="s4849"/>
        <s v="s4853"/>
        <s v="s4854"/>
        <s v="s4857"/>
        <s v="s4858"/>
        <s v="s4863"/>
        <s v="s4866"/>
        <s v="s4868"/>
        <s v="s4870"/>
        <s v="s4875"/>
        <s v="s4880"/>
        <s v="s4899"/>
        <s v="s4901"/>
        <s v="s4904"/>
        <s v="s4907"/>
        <s v="s4909"/>
        <s v="s4911"/>
        <s v="s4914"/>
        <s v="s4915"/>
        <s v="s4925"/>
        <s v="s4926"/>
        <s v="s4927"/>
        <s v="s4931"/>
        <s v="s4934"/>
        <s v="s4942"/>
        <s v="s4943"/>
        <s v="s4947"/>
        <s v="s4950"/>
        <s v="s4952"/>
        <s v="s4958"/>
        <s v="s4962"/>
        <s v="s4965"/>
        <s v="s4968"/>
        <s v="s4969"/>
        <s v="s4974"/>
        <s v="s4977"/>
        <s v="s4979"/>
        <s v="s4981"/>
        <s v="s4985"/>
        <s v="s4986"/>
        <s v="s4989"/>
        <s v="s4992"/>
        <s v="s4993"/>
        <s v="s4995"/>
        <s v="s4998"/>
        <s v="s5001"/>
        <s v="s5005"/>
        <s v="s5027"/>
        <s v="s5028"/>
        <s v="s5030"/>
        <s v="s5031"/>
        <s v="s5033"/>
        <s v="s5036"/>
        <s v="s5037"/>
        <s v="s5039"/>
        <s v="s5047"/>
        <s v="s5049"/>
        <s v="s5055"/>
        <s v="s5058"/>
        <s v="s5064"/>
        <s v="s5066"/>
        <s v="s5070"/>
        <s v="s5071"/>
        <s v="s5076"/>
        <s v="s5078"/>
        <s v="s5083"/>
        <s v="s5090"/>
        <s v="s5091"/>
        <s v="s5093"/>
        <s v="s5096"/>
        <s v="s5097"/>
        <s v="s5098"/>
        <s v="s5099"/>
        <s v="s5100"/>
        <s v="s5101"/>
        <s v="s5104"/>
        <s v="s5106"/>
        <s v="s5110"/>
        <s v="s5112"/>
        <s v="s5113"/>
        <s v="s5119"/>
        <s v="s5120"/>
        <s v="s5121"/>
        <s v="s5126"/>
        <s v="s5127"/>
        <s v="s5129"/>
        <s v="s5139"/>
        <s v="s5140"/>
        <s v="s5142"/>
        <s v="s5145"/>
        <s v="s5146"/>
        <s v="s5148"/>
        <s v="s5150"/>
        <s v="s5151"/>
        <s v="s5155"/>
        <s v="s5156"/>
        <s v="s5157"/>
        <s v="s5158"/>
        <s v="s5160"/>
        <s v="s5166"/>
        <s v="s5167"/>
        <s v="s5169"/>
        <s v="s5170"/>
        <s v="s5171"/>
        <s v="s5174"/>
        <s v="s5175"/>
        <s v="s5176"/>
        <s v="s5179"/>
        <s v="s5181"/>
        <s v="s5185"/>
        <s v="s5186"/>
        <s v="s5192"/>
        <s v="s5193"/>
        <s v="s5194"/>
        <s v="s5195"/>
        <s v="s5196"/>
        <s v="s5201"/>
        <s v="s5206"/>
        <s v="s5207"/>
        <s v="s5209"/>
        <s v="s5211"/>
        <s v="s5216"/>
        <s v="s5217"/>
        <s v="s5220"/>
        <s v="s5222"/>
        <s v="s5232"/>
        <s v="s5233"/>
        <s v="s5237"/>
        <s v="s5238"/>
        <s v="s5243"/>
        <s v="s5244"/>
        <s v="s5245"/>
        <s v="s5246"/>
        <s v="s5247"/>
        <s v="s5248"/>
        <s v="s5251"/>
        <s v="s5252"/>
        <s v="s5255"/>
        <s v="s5258"/>
        <s v="s5259"/>
        <s v="s5260"/>
        <s v="s5263"/>
        <s v="s5264"/>
        <s v="s5273"/>
        <s v="s5275"/>
        <s v="s5279"/>
        <s v="s5281"/>
        <s v="s5285"/>
        <s v="s5286"/>
        <s v="s5287"/>
        <s v="s5288"/>
        <s v="s5289"/>
        <s v="s5290"/>
        <s v="s5298"/>
        <s v="s5299"/>
        <s v="s5300"/>
        <s v="s5302"/>
        <s v="s5306"/>
        <s v="s5321"/>
        <s v="s5322"/>
        <s v="s5325"/>
        <s v="s5328"/>
        <s v="s5346"/>
        <s v="s5348"/>
        <s v="s5349"/>
        <s v="s5350"/>
        <s v="s5351"/>
        <s v="s5353"/>
        <s v="s5355"/>
        <s v="s5356"/>
        <s v="s5357"/>
        <s v="s5361"/>
        <s v="s5363"/>
        <s v="s5364"/>
        <s v="s5366"/>
        <s v="s5367"/>
        <s v="s5368"/>
        <s v="s5373"/>
        <s v="s5381"/>
        <s v="s5382"/>
        <s v="s5383"/>
        <s v="s5384"/>
        <s v="s5385"/>
        <s v="s5387"/>
        <s v="s5389"/>
        <s v="s5391"/>
        <s v="s5393"/>
        <s v="s5394"/>
        <s v="s5396"/>
        <s v="s5398"/>
        <s v="s5400"/>
        <s v="s5402"/>
        <s v="s5404"/>
        <s v="s5405"/>
        <s v="s5406"/>
        <s v="s5407"/>
        <s v="s5408"/>
        <s v="s5410"/>
        <s v="s5411"/>
        <s v="s5413"/>
        <s v="s5414"/>
        <s v="s5415"/>
        <s v="s5422"/>
        <s v="s5423"/>
        <s v="s5426"/>
        <s v="s5429"/>
        <s v="s5434"/>
        <s v="s5435"/>
        <s v="s5436"/>
        <s v="s5437"/>
        <s v="s5438"/>
        <s v="s5439"/>
        <s v="s5440"/>
        <s v="s5445"/>
        <s v="s5446"/>
        <s v="s5458"/>
        <s v="s5459"/>
        <s v="s5460"/>
        <s v="s5465"/>
        <s v="s5466"/>
        <s v="s5471"/>
        <s v="s5478"/>
        <s v="s5480"/>
        <s v="s5489"/>
        <s v="s5495"/>
        <s v="s5510"/>
        <s v="s5511"/>
        <s v="s5514"/>
        <s v="s5515"/>
        <s v="s5520"/>
        <s v="s5521"/>
        <s v="s5522"/>
        <s v="s5524"/>
        <s v="s5538"/>
        <s v="s5539"/>
        <s v="s5543"/>
        <s v="s5555"/>
        <s v="s5556"/>
        <s v="s5559"/>
        <s v="s5563"/>
        <s v="s5564"/>
        <s v="s5567"/>
        <s v="s5568"/>
        <s v="s5570"/>
        <s v="s5576"/>
        <s v="s5579"/>
        <s v="s5581"/>
        <s v="s5584"/>
        <s v="s5586"/>
        <s v="s5592"/>
        <s v="s5593"/>
        <s v="s5594"/>
        <s v="s5599"/>
        <s v="s5602"/>
        <s v="s5604"/>
        <s v="s5609"/>
        <s v="s5610"/>
        <s v="s5641"/>
        <s v="s5651"/>
        <s v="s5654"/>
        <s v="s5655"/>
        <s v="s5656"/>
        <s v="s5659"/>
        <s v="s5663"/>
        <s v="s5666"/>
        <s v="s5668"/>
        <s v="s5669"/>
        <s v="s5670"/>
        <s v="s5671"/>
        <s v="s5672"/>
        <s v="s5673"/>
        <s v="s5674"/>
        <s v="s5675"/>
        <s v="s5676"/>
        <s v="s5678"/>
        <s v="s5681"/>
        <s v="s5684"/>
        <s v="s5685"/>
        <s v="s5687"/>
        <s v="s5691"/>
        <s v="s5693"/>
        <s v="s5700"/>
        <s v="s5701"/>
        <s v="s5704"/>
        <s v="s5708"/>
        <s v="s5716"/>
        <s v="s5717"/>
        <s v="s5721"/>
        <s v="s5723"/>
        <s v="s5724"/>
        <s v="s5728"/>
        <s v="s5729"/>
        <s v="s5730"/>
        <s v="s5731"/>
        <s v="s5732"/>
        <s v="s5733"/>
        <s v="s5742"/>
        <s v="s5745"/>
        <s v="s5752"/>
        <s v="s5753"/>
        <s v="s5754"/>
        <s v="s5760"/>
        <s v="s5763"/>
        <s v="s5764"/>
        <s v="s5767"/>
        <s v="s5769"/>
        <s v="s5770"/>
        <s v="s5772"/>
        <s v="s5775"/>
        <s v="s5778"/>
        <s v="s5782"/>
        <s v="s5786"/>
        <s v="s5800"/>
        <s v="s5801"/>
        <s v="s5802"/>
        <s v="s5803"/>
        <s v="s5804"/>
        <s v="s5806"/>
        <s v="s5807"/>
        <s v="s5808"/>
        <s v="s5812"/>
        <s v="s5813"/>
        <s v="s5823"/>
        <s v="s5824"/>
        <s v="s5826"/>
        <s v="s5828"/>
        <s v="s5830"/>
        <s v="s5835"/>
        <s v="s5837"/>
        <s v="s5839"/>
        <s v="s5844"/>
        <s v="s5845"/>
        <s v="s5846"/>
        <s v="s5854"/>
        <s v="s5856"/>
        <s v="s5857"/>
        <s v="s5863"/>
        <s v="s5864"/>
        <s v="s5867"/>
        <s v="s5868"/>
        <s v="s5870"/>
        <s v="s5871"/>
        <s v="s5872"/>
        <s v="s5878"/>
        <s v="s5883"/>
        <s v="s5886"/>
        <s v="s5889"/>
        <s v="s5896"/>
        <s v="s5901"/>
        <s v="s5903"/>
        <s v="s5909"/>
        <s v="s5915"/>
        <s v="s5923"/>
        <s v="s5924"/>
        <s v="s5934"/>
        <s v="s5940"/>
        <s v="s5941"/>
        <s v="s5965"/>
        <s v="s5975"/>
        <s v="s5979"/>
        <s v="s5985"/>
        <s v="s5987"/>
        <s v="s6002"/>
        <s v="s6025"/>
        <s v="s6027"/>
        <s v="s6038"/>
        <s v="s6045"/>
        <s v="s6067"/>
        <s v="s6068"/>
        <s v="s6080"/>
        <s v="s6090"/>
        <s v="s6095"/>
        <s v="s6101"/>
        <s v="s6102"/>
        <s v="s6103"/>
        <s v="s6106"/>
        <s v="s6127"/>
        <s v="s6133"/>
        <s v="s6138"/>
        <s v="s6140"/>
        <s v="s6147"/>
        <s v="s6157"/>
        <s v="s6162"/>
        <s v="s6167"/>
        <s v="s6168"/>
        <s v="s6175"/>
        <s v="s6178"/>
        <s v="s6195"/>
        <s v="s6199"/>
        <s v="s6214"/>
        <s v="s6217"/>
        <s v="s6220"/>
        <s v="s6229"/>
        <s v="s6250"/>
        <s v="s6251"/>
        <s v="s6253"/>
        <s v="s6254"/>
        <s v="s6259"/>
        <s v="s6263"/>
        <s v="s6264"/>
        <s v="s6265"/>
        <s v="s6266"/>
        <s v="s6276"/>
        <s v="s6277"/>
        <s v="s6280"/>
        <s v="s6282"/>
        <s v="s6292"/>
        <s v="s6295"/>
        <s v="s6296"/>
        <s v="s6302"/>
        <s v="s6305"/>
        <s v="s6319"/>
        <s v="s6320"/>
        <s v="s6324"/>
        <s v="s6336"/>
        <s v="s6342"/>
        <s v="s6348"/>
        <s v="s6358"/>
        <s v="s6361"/>
        <s v="s6362"/>
        <s v="s6365"/>
        <s v="s6369"/>
        <s v="s6372"/>
        <s v="s6374"/>
        <s v="s6379"/>
        <s v="s6382"/>
        <s v="s6386"/>
        <s v="s6390"/>
        <s v="s6394"/>
        <s v="s6399"/>
        <s v="s6402"/>
        <s v="s6405"/>
        <s v="s6408"/>
        <s v="s6409"/>
        <s v="s6412"/>
        <s v="s6414"/>
        <s v="s6417"/>
        <s v="s6421"/>
        <s v="s6427"/>
        <s v="s6431"/>
        <s v="s6452"/>
        <s v="s6456"/>
        <s v="s6457"/>
        <s v="s6458"/>
        <s v="s6460"/>
        <s v="s6461"/>
        <s v="s6470"/>
        <s v="s6478"/>
        <s v="s6484"/>
        <s v="s6488"/>
        <s v="s6491"/>
        <s v="s6496"/>
        <s v="s6499"/>
        <s v="s6505"/>
        <s v="s6506"/>
        <s v="s6507"/>
        <s v="s6508"/>
        <s v="s6509"/>
        <s v="s6510"/>
        <s v="s6514"/>
        <s v="s6515"/>
        <s v="s6520"/>
        <s v="s6521"/>
        <s v="s6525"/>
        <s v="s6533"/>
        <s v="s6539"/>
        <s v="s6543"/>
        <s v="s6550"/>
        <s v="s6557"/>
        <s v="s6560"/>
        <s v="s6561"/>
        <s v="s6569"/>
        <s v="s6572"/>
        <s v="s6573"/>
        <s v="s6587"/>
        <s v="s6588"/>
        <s v="s6602"/>
        <s v="s6604"/>
        <s v="s6612"/>
        <s v="s6614"/>
        <s v="s6619"/>
        <s v="s6636"/>
        <s v="s6647"/>
        <s v="s6652"/>
        <s v="s6653"/>
        <s v="s6659"/>
        <s v="s6660"/>
        <s v="s6661"/>
        <s v="s6664"/>
        <s v="s6672"/>
        <s v="s6673"/>
        <s v="s6674"/>
        <s v="s6675"/>
        <s v="s6677"/>
        <s v="s6679"/>
        <s v="s6691"/>
        <s v="s6694"/>
        <s v="s6696"/>
        <s v="s6698"/>
        <s v="s6710"/>
        <s v="s6715"/>
        <s v="s6718"/>
        <s v="s6719"/>
        <s v="s6725"/>
        <s v="s6729"/>
        <s v="s6732"/>
        <s v="s6733"/>
        <s v="s6742"/>
        <s v="s6743"/>
        <s v="s6745"/>
        <s v="s6751"/>
        <s v="s6764"/>
        <s v="s6767"/>
        <s v="s6771"/>
        <s v="s6774"/>
        <s v="s6775"/>
        <s v="s6783"/>
        <s v="s6786"/>
        <s v="s6789"/>
        <s v="s6792"/>
        <s v="s6796"/>
        <s v="s6804"/>
        <s v="s6807"/>
        <s v="s6811"/>
        <s v="s6821"/>
        <s v="s6823"/>
        <s v="s6825"/>
        <s v="s6826"/>
        <s v="s6828"/>
        <s v="s6835"/>
        <s v="s6836"/>
        <s v="s6837"/>
        <s v="s6839"/>
        <s v="s6842"/>
        <s v="s6850"/>
        <s v="s6858"/>
        <s v="s6869"/>
        <s v="s6872"/>
        <s v="s6874"/>
        <s v="s6886"/>
        <s v="s6890"/>
        <s v="s6891"/>
        <s v="s6895"/>
        <s v="s6896"/>
        <s v="s6902"/>
        <s v="s6907"/>
        <s v="s6918"/>
        <s v="s6920"/>
        <s v="s6923"/>
        <s v="s6924"/>
        <s v="s6931"/>
        <s v="s6933"/>
        <s v="s6936"/>
        <s v="s6938"/>
        <s v="s6942"/>
        <s v="s6952"/>
        <s v="s6954"/>
        <s v="s6956"/>
        <s v="s6964"/>
        <s v="s6966"/>
        <s v="s6970"/>
        <s v="s6971"/>
        <s v="s6972"/>
        <s v="s6975"/>
        <s v="s6977"/>
        <s v="s6982"/>
        <s v="s6997"/>
        <s v="s6999"/>
        <s v="s7007"/>
        <s v="s7018"/>
        <s v="s7025"/>
        <s v="s7029"/>
        <s v="s7030"/>
        <s v="s7034"/>
        <s v="s7040"/>
        <s v="s7051"/>
        <s v="s7055"/>
        <s v="s7060"/>
        <s v="s7070"/>
        <s v="s7081"/>
        <s v="s7082"/>
        <s v="s7083"/>
        <s v="s7084"/>
        <s v="s7086"/>
        <s v="s7099"/>
        <s v="s7101"/>
        <s v="s7102"/>
        <s v="s7113"/>
        <s v="s7121"/>
        <s v="s7124"/>
        <s v="s7126"/>
        <s v="s7130"/>
        <s v="s7132"/>
        <s v="s7141"/>
        <s v="s7143"/>
        <s v="s7144"/>
        <s v="s7149"/>
        <s v="s7156"/>
        <s v="s7158"/>
        <s v="s7176"/>
        <s v="s7177"/>
        <s v="s7178"/>
        <s v="s7183"/>
        <s v="s7185"/>
        <s v="s7186"/>
        <s v="s7188"/>
        <s v="s7197"/>
        <s v="s7210"/>
        <s v="s7215"/>
        <s v="s7216"/>
        <s v="s7218"/>
        <s v="s7223"/>
        <s v="s7236"/>
        <s v="s7246"/>
        <s v="s7255"/>
        <s v="s7256"/>
        <s v="s7257"/>
        <s v="s7258"/>
        <s v="s7259"/>
        <s v="s7265"/>
        <s v="s7267"/>
        <s v="s7269"/>
        <s v="s7280"/>
        <s v="s7286"/>
        <s v="s7288"/>
        <s v="s7289"/>
        <s v="s7292"/>
        <s v="s7296"/>
        <s v="s7298"/>
        <s v="s7301"/>
        <s v="s7302"/>
        <s v="s7308"/>
        <s v="s7313"/>
        <s v="s7322"/>
        <s v="s7325"/>
        <s v="s7326"/>
        <s v="s7332"/>
        <s v="s7334"/>
        <s v="s7339"/>
        <s v="s7341"/>
        <s v="s7343"/>
        <s v="s7344"/>
        <s v="s7349"/>
        <s v="s7350"/>
        <s v="s7354"/>
        <s v="s7360"/>
        <s v="s7369"/>
        <s v="s7376"/>
        <s v="s7377"/>
        <s v="s7382"/>
        <s v="s7383"/>
        <s v="s7384"/>
        <s v="s7386"/>
        <s v="s7393"/>
        <s v="s7405"/>
        <s v="s7407"/>
        <s v="s7409"/>
        <s v="s7410"/>
        <s v="s7419"/>
        <s v="s7436"/>
        <s v="s7437"/>
        <s v="s7439"/>
        <s v="s7447"/>
        <s v="s7448"/>
        <s v="s7450"/>
        <s v="s7454"/>
        <s v="s7456"/>
        <s v="s7458"/>
        <s v="s7460"/>
        <s v="s7464"/>
        <s v="s7469"/>
        <s v="s7481"/>
        <s v="s7484"/>
        <s v="s7486"/>
        <s v="s7503"/>
        <s v="s7505"/>
        <s v="s7506"/>
        <s v="s7522"/>
        <s v="s7529"/>
        <s v="s7530"/>
        <s v="s7539"/>
        <s v="s7541"/>
        <s v="s7548"/>
        <s v="s7552"/>
        <s v="s7569"/>
        <s v="s7570"/>
        <s v="s7572"/>
        <s v="s7573"/>
        <s v="s7574"/>
        <s v="s7575"/>
        <s v="s7577"/>
        <s v="s7587"/>
        <s v="s7589"/>
        <s v="s7590"/>
        <s v="s7594"/>
        <s v="s7598"/>
        <s v="s7624"/>
        <s v="s7625"/>
        <s v="s7628"/>
        <s v="s7629"/>
        <s v="s7630"/>
        <s v="s7633"/>
        <s v="s7641"/>
        <s v="s7647"/>
        <s v="s7649"/>
        <s v="s7650"/>
        <s v="s7667"/>
        <s v="s7672"/>
        <s v="s7675"/>
        <s v="s7676"/>
        <s v="s7680"/>
        <s v="s7690"/>
        <s v="s7694"/>
        <s v="s7699"/>
        <s v="s7706"/>
        <s v="s7710"/>
        <s v="s7711"/>
        <s v="s7719"/>
        <s v="s7722"/>
        <s v="s7726"/>
        <s v="s7730"/>
        <s v="s7744"/>
        <s v="s7748"/>
        <s v="s7749"/>
        <s v="s7757"/>
        <s v="s7760"/>
        <s v="s7761"/>
        <s v="s7762"/>
        <s v="s7763"/>
        <s v="s7764"/>
        <s v="s7765"/>
        <s v="s7766"/>
        <s v="s7767"/>
        <s v="s7768"/>
        <s v="s7769"/>
        <s v="s7770"/>
        <s v="s7771"/>
        <s v="s7772"/>
        <s v="s7773"/>
        <s v="s7774"/>
        <s v="s7778"/>
        <s v="s7780"/>
        <s v="s7783"/>
        <s v="s7784"/>
        <s v="s7785"/>
        <s v="s7786"/>
        <s v="s7787"/>
        <s v="s7796"/>
        <s v="s7799"/>
        <s v="s7801"/>
        <s v="s7807"/>
        <s v="s7809"/>
        <s v="s7811"/>
        <s v="s7813"/>
        <s v="s7814"/>
        <s v="s7816"/>
        <s v="s7829"/>
        <s v="s7836"/>
        <s v="s7839"/>
        <s v="s7841"/>
        <s v="s7843"/>
        <s v="s7848"/>
        <s v="s7851"/>
        <s v="s7857"/>
        <s v="s7863"/>
        <s v="s7865"/>
        <s v="s7868"/>
        <s v="s7871"/>
        <s v="s7873"/>
        <s v="s7879"/>
        <s v="s7893"/>
        <s v="s7897"/>
        <s v="s7898"/>
        <s v="s7907"/>
        <s v="s7909"/>
        <s v="s7919"/>
        <s v="s7943"/>
        <s v="s7949"/>
        <s v="s7954"/>
        <s v="s7969"/>
        <s v="s7983"/>
        <s v="s7985"/>
        <s v="s7992"/>
        <s v="s7994"/>
        <s v="s8003"/>
        <s v="s8016"/>
        <s v="s8021"/>
        <s v="s8022"/>
        <s v="s8023"/>
        <s v="s8031"/>
        <s v="s8032"/>
        <s v="s8041"/>
        <s v="s8059"/>
        <s v="s8063"/>
        <s v="s8065"/>
        <s v="s8071"/>
        <s v="s8084"/>
        <s v="s8086"/>
        <s v="s8094"/>
        <s v="s8095"/>
        <s v="s8098"/>
        <s v="s8103"/>
        <s v="s8108"/>
        <s v="s8110"/>
        <s v="s8118"/>
        <s v="s8122"/>
        <s v="s8126"/>
        <s v="s8130"/>
        <s v="s8133"/>
        <s v="s8138"/>
        <s v="s8144"/>
        <s v="s8148"/>
        <s v="s8149"/>
        <s v="s8166"/>
        <s v="s8173"/>
        <s v="s8174"/>
        <s v="s8175"/>
        <s v="s8176"/>
        <s v="s8181"/>
        <s v="s8183"/>
        <s v="s8190"/>
        <s v="s8194"/>
        <s v="s8200"/>
        <s v="s8207"/>
        <s v="s8208"/>
        <s v="s8209"/>
        <s v="s8210"/>
        <s v="s8215"/>
        <s v="s8217"/>
        <s v="s8236"/>
        <s v="s8244"/>
        <s v="s8251"/>
        <s v="s8258"/>
        <s v="s8263"/>
        <s v="s8272"/>
        <s v="s8278"/>
        <s v="s8283"/>
        <s v="s8288"/>
        <s v="s8294"/>
        <s v="s8303"/>
        <s v="s8312"/>
        <s v="s8316"/>
        <s v="s8317"/>
        <s v="s8322"/>
        <s v="s8332"/>
        <s v="s8335"/>
        <s v="s8337"/>
        <s v="s8348"/>
        <s v="s8350"/>
        <s v="s8354"/>
        <s v="s8358"/>
        <s v="s8367"/>
        <s v="s8369"/>
        <s v="s8372"/>
        <s v="s8374"/>
        <s v="s8377"/>
        <s v="s8379"/>
        <s v="s8380"/>
        <s v="s8393"/>
        <s v="s8398"/>
        <s v="s8412"/>
        <s v="s8422"/>
        <s v="s8423"/>
        <s v="s8424"/>
        <s v="s8425"/>
        <s v="s8429"/>
        <s v="s8430"/>
        <s v="s8432"/>
        <s v="s8438"/>
        <s v="s8440"/>
        <s v="s8443"/>
        <s v="s8472"/>
        <s v="s8475"/>
        <s v="s8477"/>
        <s v="s8483"/>
        <s v="s8491"/>
        <s v="s8504"/>
        <s v="s8511"/>
        <s v="s8519"/>
        <s v="s8520"/>
        <s v="s8524"/>
        <s v="s8534"/>
        <s v="s8540"/>
        <s v="s8542"/>
        <s v="s8545"/>
        <s v="s8546"/>
        <s v="s8550"/>
        <s v="s8552"/>
        <s v="s8558"/>
        <s v="s8561"/>
        <s v="s8568"/>
        <s v="s8575"/>
        <s v="s8576"/>
        <s v="s8589"/>
        <s v="s8593"/>
        <s v="s8594"/>
        <s v="s8597"/>
        <s v="s8600"/>
        <s v="s8601"/>
        <s v="s8605"/>
        <s v="s8606"/>
        <s v="s8610"/>
        <s v="s8634"/>
        <s v="s8645"/>
        <s v="s8647"/>
        <s v="s8654"/>
        <s v="s8670"/>
        <s v="s8680"/>
        <s v="s8685"/>
        <s v="s8691"/>
        <s v="s8701"/>
        <s v="s8711"/>
        <s v="s8713"/>
        <s v="s8721"/>
        <s v="s8722"/>
        <s v="s8727"/>
        <s v="s8737"/>
        <s v="s8741"/>
        <s v="s8742"/>
        <s v="s8748"/>
        <s v="s8750"/>
        <s v="s8756"/>
        <s v="s8759"/>
        <s v="s8776"/>
        <s v="s8781"/>
        <s v="s8784"/>
        <s v="s8786"/>
        <s v="s8796"/>
        <s v="s8797"/>
        <s v="s8798"/>
        <s v="s8801"/>
        <s v="s8804"/>
      </sharedItems>
    </cacheField>
    <cacheField name="type" numFmtId="0">
      <sharedItems count="2">
        <s v="Movie"/>
        <s v="TV Show"/>
      </sharedItems>
    </cacheField>
    <cacheField name="title" numFmtId="0">
      <sharedItems containsDate="1" containsMixedTypes="1" minDate="1899-12-30T07:19:00" maxDate="2022-02-10T00:00:00" count="8802">
        <s v="Silent"/>
        <s v="Sol Levante"/>
        <s v="Cops and Robbers"/>
        <s v="Canvas"/>
        <s v="American Factory: A Conversation with the Obamas"/>
        <s v="Calico Critters: Everyone's Big Dream Flying in the Sky"/>
        <s v="Calico Critters: A Town of Dreams"/>
        <s v="Besieged Bread"/>
        <s v="Cosmos Laundromat: First Cycle"/>
        <s v="Zion"/>
        <s v="A StoryBots Space Adventure"/>
        <s v="Aziza"/>
        <s v="If Anything Happens I Love You"/>
        <s v="Creating The Queen's Gambit"/>
        <s v="The Road to El Camino: Behind the Scenes of El Camino: A Breaking Bad Movie"/>
        <s v="Buddy Thunderstruck: The Maybe Pile"/>
        <s v="One Like It"/>
        <s v="Ya no estoy aqu√≠: Una conversaci√≥n entre Guillermo del Toro y Alfonso Cuar√≥n"/>
        <s v="ANIMA"/>
        <s v="Sitara: Let Girls Dream"/>
        <s v="John Was Trying to Contact Aliens"/>
        <s v="The Claudia Kishi Club"/>
        <s v="WHAT DID JACK DO?"/>
        <s v="The Battle of Midway"/>
        <s v="Pocoyo &amp; Cars"/>
        <s v="Michael Lost and Found"/>
        <s v="A Love Song for Latasha"/>
        <s v="Little Miss Sumo"/>
        <s v="Marked"/>
        <s v="A Go! Go! Cory Carson Summer Camp"/>
        <s v="Making Unorthodox"/>
        <s v="LEGO Marvel Spider-Man: Vexed by Venom"/>
        <s v="A Go! Go! Cory Carson Christmas"/>
        <s v="A Go! Go! Cory Carson Halloween"/>
        <s v="Ghosts of Sugar Land"/>
        <s v="Lego DC Comics: Batman Be-Leaguered"/>
        <s v="LEGO Marvel Super Heroes: Black Panther"/>
        <s v="LEGO Marvel Super Heroes: Guardians of the Galaxy"/>
        <s v="Aggretsuko: We Wish You a Metal Christmas"/>
        <s v="Pocoyo Carnival"/>
        <s v="Pocoyo Halloween: Spooky Movies"/>
        <s v="LEGO Marvel Super Heroes: Avengers Reassembled!"/>
        <s v="LEGO: Marvel Super Heroes: Maximum Overload"/>
        <s v="A Christmas Special: Miraculous: Tales of Ladybug &amp; Cat Noir"/>
        <s v="Calico Critters: The Treasure of Calico Village"/>
        <s v="Golden Time"/>
        <s v="Jake's Buccaneer Blast"/>
        <s v="My Heroes Were Cowboys"/>
        <s v="Thomas &amp; Friends: Marvelous Machinery: A New Arrival"/>
        <s v="Thomas &amp; Friends: Marvelous Machinery: World of Tomorrow"/>
        <s v="Thomas &amp; Friends: Thomas and the Royal Engine"/>
        <s v="Digs &amp; Discoveries: All Track's Lead to Rome"/>
        <s v="Digs &amp; Discoveries: Mines of Mystery"/>
        <s v="Steam Team to the Rescue"/>
        <s v="Oddbods: The Festive Menace"/>
        <s v="Oddbods: Party Monsters"/>
        <s v="Kung Fu Panda: Secrets of the Scroll"/>
        <s v="Little Lunch: The Halloween Horror Story"/>
        <s v="Monster High: New Ghoul at School"/>
        <s v="Power Rangers Super Samurai: Trickster Treat"/>
        <s v="The Present"/>
        <s v="Super Monsters: Santa‚Äôs Super Monster Helpers"/>
        <s v="True: Friendship Day"/>
        <s v="True: Rainbow Rescue"/>
        <s v="True: Wuzzle Wegg Day"/>
        <s v="The Irishman: In Conversation"/>
        <s v="Super Monsters Save Christmas"/>
        <s v="True: Grabbleapple Harvest"/>
        <s v="Super Monsters: Vida's First Halloween"/>
        <s v="True: Tricky Treat Day"/>
        <s v="Super Monsters Back to School"/>
        <s v="True: Happy Hearts Day"/>
        <s v="Lessons from a School Shooting: Notes from Dunblane"/>
        <s v="Pocoyo Special Sports"/>
        <s v="The Trader (Sovdagari)"/>
        <s v="Puss in Book: Trapped in an Epic Tale"/>
        <s v="Across Grace Alley"/>
        <s v="Power Rangers Samurai: Christmas Together, Friends Forever (Christmas Special)"/>
        <s v="Power Rangers Samurai: Party Monsters (Halloween Special)"/>
        <s v="Power Rangers Super Samurai: Stuck on Christmas"/>
        <s v="Power Rangers: Megaforce: Raising Spirits"/>
        <s v="Power Rangers: Megaforce: The Robo Knight Before Christmas"/>
        <s v="Refugee"/>
        <s v="Super Monsters: Once Upon a Rhyme"/>
        <s v="Chico Bon Bon and the Very Berry Holiday"/>
        <s v="Super Monsters: Dia de los Monsters"/>
        <s v="Super Monsters: The New Class"/>
        <s v="After the Raid"/>
        <s v="Super Monsters Save Halloween"/>
        <s v="Pocoyo &amp; The Space Circus"/>
        <s v="LEGO Jurassic World: The Indominus Escape"/>
        <s v="Extremis"/>
        <s v="Benji's Very Own Christmas Story"/>
        <s v="Little Lunch: The Nightmare Before Graduation"/>
        <s v="Mighty Express: A Mighty Christmas"/>
        <s v="Period. End of Sentence."/>
        <s v="A StoryBots Christmas"/>
        <s v="BoJack Horseman Christmas Special: Sabrina's Christmas Wish"/>
        <s v="Kung Fu Panda: Holiday"/>
        <s v="Room on the Broom"/>
        <s v="Elf Pets: Santa‚Äôs Reindeer Rescue"/>
        <s v="Dragons: Dawn of the Dragon Racers"/>
        <s v="Trolls Holiday Special"/>
        <s v="Shaun the Sheep: The Farmer‚Äôs Llamas"/>
        <s v="A Trash Truck Christmas"/>
        <s v="Elf Pets: A Fox Cub‚Äôs Christmas Tale"/>
        <s v="Poacher"/>
        <s v="The Boys in the Band: Something Personal"/>
        <s v="Lorena, Light-Footed Woman"/>
        <s v="A 3 Minute Hug"/>
        <s v="Bill Hicks: One Night Stand"/>
        <s v="Super Monsters and the Wish Star"/>
        <s v="Resurface"/>
        <s v="Creating an Army of the Dead"/>
        <s v="Baxu and the Giants"/>
        <s v="A Family Reunion Christmas"/>
        <s v="Sam Kinison: The Scream Continues"/>
        <s v="Prince of Peoria: A Christmas Moose Miracle"/>
        <s v="Marco Polo: One Hundred Eyes"/>
        <s v="Virunga: Gorillas in Peril"/>
        <s v="Splatter"/>
        <s v="Famous in Ahmedabad"/>
        <s v="Figaro Pho"/>
        <s v="Mark Gatiss: A Study in Sherlock"/>
        <s v="The Letter Reader"/>
        <s v="The Lonely Island Presents: The Unauthorized Bash Brothers Experience"/>
        <s v="A Tale of Two Kitchens"/>
        <s v="Tim Allen: Men Are Pigs"/>
        <s v="Tim Allen: ReWires America"/>
        <s v="Angela's Christmas"/>
        <s v="One Last Shot"/>
        <s v="Ricardo O'Farrill: Abrazo navide√±o"/>
        <s v="The Upshaws - The Afterparty"/>
        <s v="Two Distant Strangers"/>
        <s v="What Would Sophia Loren Do?"/>
        <s v="Ma Rainey's Black Bottom: A Legacy Brought to Screen"/>
        <s v="Frankenstein‚Äôs Monster‚Äôs Monster, Frankenstein"/>
        <s v="Ram Dass, Going Home"/>
        <s v="LeapFrog: Sing-along, Read-along"/>
        <s v="San Pietro"/>
        <s v="The Search for Life in Space"/>
        <s v="Shadow and Bone - The Afterparty"/>
        <s v="StarBeam: Halloween Hero"/>
        <s v="Making The Witcher"/>
        <s v="Fanatyk"/>
        <s v="Party Monster: Scratching the Surface"/>
        <s v="LeapFrog: Numberland"/>
        <s v="Cobra Kai - The Afterparty"/>
        <s v="ChuChuTV Surprise Eggs Learning Videos (Hindi)"/>
        <s v="Bill Hicks: Reflections"/>
        <s v="The Circle - The Afterparty"/>
        <s v="Ginny &amp; Georgia - The Afterparty"/>
        <s v="Out of Many, One"/>
        <s v="From One Second to the Next"/>
        <s v="LeapFrog: Phonics Farm"/>
        <s v="Bling Empire - The Afterparty"/>
        <s v="To All the Boys: Always and Forever - The Afterparty"/>
        <s v="Trese After Dark"/>
        <s v="Fate: The Winx Saga - The Afterparty"/>
        <s v="The House of Flowers Presents: The Funeral"/>
        <s v="Dad Stop Embarrassing Me - The Afterparty"/>
        <s v="13TH: A Conversation with Oprah Winfrey &amp; Ava DuVernay"/>
        <s v="LeapFrog: Letter Factory"/>
        <s v="Awon Boyz"/>
        <s v="Birders"/>
        <s v="After Maria"/>
        <s v="Mariah Carey's Merriest Christmas"/>
        <s v="We, the Marines"/>
        <s v="Bridgerton - The Afterparty"/>
        <s v="Audible"/>
        <s v="The Massively Mixed-Up Middle School Mystery"/>
        <s v="Fire in Paradise"/>
        <s v="Cristina"/>
        <s v="Life Overtakes Me"/>
        <s v="All In My Family"/>
        <s v="End Game"/>
        <s v="Pocoyo Halloween: Space Halloween"/>
        <s v="Ladies First"/>
        <s v="Long Shot"/>
        <s v="Heroin(e)"/>
        <s v="The Memphis Belle: A Story of a_x000a_ Flying Fortress"/>
        <s v="The Negro Soldier"/>
        <s v="Under an Arctic Sky"/>
        <s v="The Speed Cubers"/>
        <s v="The White Helmets"/>
        <s v="Kalki"/>
        <s v="Connected"/>
        <s v="Alien Xmas"/>
        <s v="Rooting for Roona"/>
        <s v="Go! Go! Cory Carson: The Chrissy"/>
        <s v="Sturgill Simpson Presents Sound &amp; Fury"/>
        <s v="Kevin James: Sweat the Small Stuff"/>
        <s v="Dream Big: Engineering Our World"/>
        <s v="National Parks Adventure"/>
        <s v="Thunderbolt"/>
        <s v="Dear Dracula"/>
        <s v="Best Wishes, Warmest Regards: A Schitt's Creek Farewell"/>
        <s v="Zulu Man in Japan"/>
        <s v="Rob Schneider: Asian Momma, Mexican Kids"/>
        <s v="Sugar High"/>
        <s v="100 Things to do Before High School"/>
        <s v="My Little Pony Friendship Is Magic: Best Gift Ever"/>
        <s v="My Little Pony Equestria Girls: Forgotten Friendship"/>
        <s v="My Little Pony Equestria Girls: Rollercoaster of Friendship"/>
        <s v="Amelia: A Tale of Two Sisters"/>
        <s v="Jackie: A Tale of Two Sisters"/>
        <s v="The Mitfords: A Tale of Two Sisters"/>
        <s v="JFK: The Making of a President"/>
        <s v="Santa Pac's Merry Berry Day"/>
        <s v="Pac's Scary Halloween"/>
        <s v="A Russell Peters Christmas"/>
        <s v="Abominable Christmas"/>
        <s v="Hitler's Olympics"/>
        <s v="LEGO Ninjago: Masters of Spinjitzu: Day of the Departed"/>
        <s v="The Last Hangover"/>
        <s v="Spookley and the Christmas Kittens"/>
        <s v="Cultivating the Seas: History and Future of the Full-Cycle Cultured Kindai Tuna"/>
        <s v="Katt Williams: The Pimp Chronicles: Pt. 1"/>
        <s v="Interview with a Serial Killer"/>
        <s v="Alpha and Omega 2: A Howl-iday Adventure"/>
        <s v="Alpha and Omega: The Legend of the Saw Tooth Cave"/>
        <s v="Cop Watchers"/>
        <s v="Roberto Saviano: Writing Under Police Protection"/>
        <s v="Shopkins: Chef Club"/>
        <s v="WWII: Report from the Aleutians"/>
        <s v="Lee Su-geun: The Sense Coach"/>
        <s v="The Magic School Bus Rides Again In the Zone"/>
        <s v="Captain Underpants Mega Blissmas"/>
        <s v="Dragons: Rescue Riders: Huttsgalor Holiday"/>
        <s v="The Magic School Bus Rides Again The Frizz Connection"/>
        <s v="The Magic School Bus Rides Again Kids In Space"/>
        <s v="Dragons: Rescue Riders: Secrets of the Songwing"/>
        <s v="Dragons: Rescue Riders: Hunt for the Golden Dragon"/>
        <s v="Spirit Riding Free: Spirit of Christmas"/>
        <s v="True: Winter Wishes"/>
        <s v="The Garden of Words"/>
        <s v="The Spooky Tale of Captain Underpants Hack-a-ween"/>
        <s v="Rocko's Modern Life: Static Cling"/>
        <s v="Todd Glass: Stand-Up Special"/>
        <s v="Trailer Park Boys: Xmas Special"/>
        <s v="DreamWorks Home: For the Holidays"/>
        <s v="Real Crime: Supermarket Heist (Tesco Bomber)"/>
        <s v="Real Crime: Diamond Geezers"/>
        <s v="Monster High: Escape from Skull Shores"/>
        <s v="Monster High: Friday Night Frights"/>
        <s v="Monster High: Fright On!"/>
        <s v="Monster High: Why Do Ghouls Fall in Love?"/>
        <s v="Power Rangers Samurai: Clash of the Red Rangers"/>
        <s v="The First Temptation of Christ"/>
        <s v="Little Singham Future mein Satakli"/>
        <s v="Octonauts &amp; the Great Barrier Reef"/>
        <s v="ChuChuTV Bedtime Stories &amp; Moral Stories for Kids (English)"/>
        <s v="Spookley the Square Pumpkin"/>
        <s v="Trailer Park Boys: Say Goodnight to the Bad Guys"/>
        <s v="Ghost Patrol"/>
        <s v="The Russian Revolution"/>
        <s v="How to Stage a Coup"/>
        <s v="Bob's Broken Sleigh"/>
        <s v="Frozen Planet: On Thin Ice"/>
        <s v="The Women Who Kill Lions"/>
        <s v="Little Singham - Black Shadow"/>
        <s v="Angela's Christmas Wish"/>
        <s v="El l√≠mite infinito"/>
        <s v="Whitney Cummings: Money Shot"/>
        <s v="LEGO House - Home of the Brick"/>
        <s v="Meet the Trumps: From Immigrant to President"/>
        <s v="Pee-wee's Playhouse: Christmas Special"/>
        <s v="Tayo the Little Bus Movie: Mission Ace"/>
        <s v="Alan Salda√±a: Locked Up"/>
        <s v="ReMastered: Devil at the Crossroads"/>
        <s v="Sam Kinison: Family Entertainment Hour"/>
        <s v="Sebasti√°n Marcelo Wainraich"/>
        <s v="Auschwitz: Blueprints of Genocide"/>
        <s v="Elles ont toutes une histoire"/>
        <s v="Fishpeople"/>
        <s v="Skydancers"/>
        <s v="World's Weirdest Homes"/>
        <s v="Vir Das: Outside In - The Lockdown Special"/>
        <s v="La Gran Ilusi√≥n"/>
        <s v="Sarah Cooper: Everything's Fine"/>
        <s v="Pete Davidson: Alive From New York"/>
        <s v="Sam Kinison: Breaking the Rules"/>
        <s v="Derren Brown: Sacrifice"/>
        <s v="Maria Bamford: The Special Special Special"/>
        <s v="Lucas Brothers: On Drugs"/>
        <s v="Not Alone"/>
        <s v="Why Are We Getting So Fat?"/>
        <s v="Wave of Cinema: 90's Generation"/>
        <s v="Brave Blue World: Racing to Solve Our Water Crisis"/>
        <s v="Alex Fern√°ndez: The Best Comedian in the World"/>
        <s v="Free Rein: Valentine's Day"/>
        <s v="Club de Cuervos Presents: I, Potro"/>
        <s v="Malena Pichot: Estupidez compleja"/>
        <s v="Beat Bugs: All Together Now"/>
        <s v="Lynne Koplitz: Hormonal Beast"/>
        <s v="Natascha Kampusch: The Whole Story"/>
        <s v="Bridget Christie: Stand Up for Her"/>
        <s v="How to Win the US Presidency"/>
        <s v="Accomplice"/>
        <s v="George Lopez: We'll Do It For Half"/>
        <s v="Eric Andre: Legalize Everything"/>
        <s v="Dancing with the Birds"/>
        <s v="Simon Amstell: Set Free"/>
        <s v="El Especial de Alex Fern√°ndez, el Especial"/>
        <s v="Saudi Arabia Uncovered"/>
        <s v="Beak &amp; Brain: Genius Birds From Down Under"/>
        <s v="Beary Tales"/>
        <s v="Concrete Football"/>
        <s v="E-Cigarettes: Miracle or Menace?"/>
        <s v="Frozen Planet: The Epic Journey"/>
        <s v="Jugaad"/>
        <s v="Kygo: Live at the Hollywood Bowl"/>
        <s v="NOVA: Killer Hurricanes"/>
        <s v="Prelude to War"/>
        <s v="Stealing History"/>
        <s v="The Jack King Affair"/>
        <s v="The Rat Race"/>
        <s v="What Makes a Psychopath?"/>
        <s v="The Creative Brain"/>
        <s v="Saverio Raimondo: Il Satiro Parlante"/>
        <s v="Kavin Jay: Everybody Calm Down!"/>
        <s v="Rodney King"/>
        <s v="3 Seconds Divorce"/>
        <s v="American Experience: Ruby Ridge"/>
        <s v="American Experience: The Island Murder"/>
        <s v="Deathgrip"/>
        <s v="Jesus: Countdown to Calvary"/>
        <s v="Kill Hitler! The Luck of the Devil"/>
        <s v="Nature: Raising the Dinosaur Giant"/>
        <s v="NOVA: Bird Brain"/>
        <s v="NOVA: Building Chernobyl's MegaTomb"/>
        <s v="NOVA: Day the Dinosaurs Died"/>
        <s v="NOVA: Eclipse Over America"/>
        <s v="NOVA: Extreme Animal Weapons"/>
        <s v="NOVA: First Face of America"/>
        <s v="NOVA: Prediction by the Numbers"/>
        <s v="NOVA: Secrets of the Shining Knight"/>
        <s v="NOVA: Thai Cave Rescue"/>
        <s v="Nova: Ultimate Mars Challenge"/>
        <s v="The Human Factor: The Untold Story of the Bombay Film Orchestras"/>
        <s v="The World's Most Wanted Animal"/>
        <s v="Twice"/>
        <s v="Perfume Imaginary Museum ‚ÄúTime Warp‚Äù"/>
        <s v="The Minimalists: Less Is Now"/>
        <s v="Ari Eldj√°rn: Pardon My Icelandic"/>
        <s v="Modest Heroes: Ponoc Short Films Theatre"/>
        <s v="Fadily Camara : La plus dr√¥le de tes copines"/>
        <s v="Franco Escamilla: Bienvenido al mundo"/>
        <s v="Yoo Byung Jae: Discomfort Zone"/>
        <s v="Mea Culpa"/>
        <s v="Alias JJ, la celebridad del mal"/>
        <s v="Alan Salda√±a: Mi vida de pobre"/>
        <s v="Michael Bolton's Big, Sexy Valentine's Day Special"/>
        <s v="Hitler's Steel Beast"/>
        <s v="I Am Maris"/>
        <s v="Le serment des Hitler"/>
        <s v="NOVA: Chinese Chariot Revealed"/>
        <s v="NOVA: Death Dive to Saturn"/>
        <s v="NOVA: Holocaust Escape Tunnel"/>
        <s v="NOVA: Killer Floods"/>
        <s v="NOVA: Killer Volcanoes"/>
        <s v="NOVA: Poisoned Water"/>
        <s v="Secrets of Althorp - The Spencers"/>
        <s v="Secrets of Chatsworth"/>
        <s v="Secrets of Henry VIII's Palace: Hampton Court"/>
        <s v="Secrets of Highclere Castle"/>
        <s v="Dolly Parton: A MusiCares Tribute"/>
        <s v="Jo Koy: In His Elements"/>
        <s v="Chris D'Elia: No Pain"/>
        <s v="Daniel Sosa: Maleducado"/>
        <s v="Monty Python Conquers America"/>
        <s v="American Masters: Ted Williams"/>
        <s v="Harlem Globetrotters: The Team That Changed the World"/>
        <s v="Martin Luther: The Idea that Changed the World"/>
        <s v="Numbered"/>
        <s v="Power Rangers Super Megaforce: The Legendary Battle (Extended)"/>
        <s v="Secrets of Her Majesty's Secret Service"/>
        <s v="Secrets of Scotland Yard"/>
        <s v="Secrets of Selfridges"/>
        <s v="Secrets of the Tower of London"/>
        <s v="Secrets of Underground London"/>
        <s v="Secrets of Westminster"/>
        <s v="Betty White: First Lady of Television"/>
        <s v="Tiffany Haddish: Black Mitzvah"/>
        <s v="Mike Birbiglia: What I Should Have Said Was Nothing: Tales from My Secret Public Journal"/>
        <s v="ChuChuTV Bedtime Stories &amp; Moral Stories for Kids (Hindi)"/>
        <s v="Demetri Martin: The Overthinker"/>
        <s v="Maharaja: The Story of Ranjit Singh"/>
        <s v="Bill Hicks: Revelations"/>
        <s v="Monty Python: Before the Flying Circus"/>
        <s v="Colin Quinn: Unconstitutional"/>
        <s v="#Rucker50"/>
        <s v="Ghost Whispers"/>
        <s v="Koko: The Gorilla Who Talks"/>
        <s v="QLIMAX THE SOURCE"/>
        <s v="Money Heist: The Phenomenon"/>
        <s v="Tom Papa Live in New York City"/>
        <s v="ReMastered: Who Shot the Sheriff"/>
        <s v="Mo Amer: The Vagabond"/>
        <s v="Bert Kreischer: Secret Time"/>
        <s v="Coco y Raulito: Carrusel de ternura"/>
        <s v="Mau Nieto: Viviendo sobrio‚Ä¶ desde el bar"/>
        <s v="Ryan Hamilton: Happy Face"/>
        <s v="Amy Schumer: The Leather Special"/>
        <s v="Gad Gone Wild"/>
        <s v="A Very Murray Christmas"/>
        <s v="Grass"/>
        <s v="Guy Martin: Last Flight of the Vulcan Bomber"/>
        <s v="From Stress to Happiness"/>
        <s v="Searching For Sheela"/>
        <s v="Brian Regan: On the Rocks"/>
        <s v="Wave of Cinema: Surat dari Timur"/>
        <s v="Hazel Brugger: Tropical"/>
        <s v="Jack Whitehall: I'm Only Joking"/>
        <s v="Little Baby Bum: Go Buster"/>
        <s v="Jeff Dunham: Beside Himself"/>
        <s v="D.L. Hughley: Contrarian"/>
        <s v="Jimmy Carr: The Best of Ultimate Gold Greatest Hits"/>
        <s v="Gina Yashere: Skinny B*tch"/>
        <s v="Free Rein: The Twelve Neighs of Christmas"/>
        <s v="Monty Python: Live at Aspen"/>
        <s v="Felipe Esparza: They're Not Going to Laugh at You"/>
        <s v="Tig Notaro Happy To Be Here"/>
        <s v="Gad Elmaleh: American Dream"/>
        <s v="Aziz Ansari Live at Madison Square Garden"/>
        <s v="Exit Afghanistan"/>
        <s v="Ghost Pain"/>
        <s v="Ghost Tears"/>
        <s v="Krish Trish and Baltiboy"/>
        <s v="Krish Trish and Baltiboy: Part II"/>
        <s v="Let There Be Light"/>
        <s v="The Tigers of Scotland"/>
        <s v="The Truth About Alcohol"/>
        <s v="Monster Hunter: Legends of the Guild"/>
        <s v="The Netflix Afterparty: The Best Shows of The Worst Year"/>
        <s v="Michelle Buteau: Welcome to Buteaupia"/>
        <s v="Beyond the Boundary: ICC Women's T20 World Cup Australia 2020"/>
        <s v="Night on Earth: Shot in the Dark"/>
        <s v="Jeff Garlin: Our Man In Chicago"/>
        <s v="Limitless"/>
        <s v="Enter the Anime"/>
        <s v="Whitney Cummings: Can I Touch It?"/>
        <s v="Adam Devine: Best Time of Our Lives"/>
        <s v="Super Monsters Furever Friends"/>
        <s v="Liss Pereira: Reteniendo l√≠quidos"/>
        <s v="Ricardo Quevedo: Los amargados somos m√°s"/>
        <s v="Ray Romano: Right Here, Around the Corner"/>
        <s v="ReMastered: Who Killed Jam Master Jay?"/>
        <s v="ReMastered: Tricky Dick &amp; The Man in Black"/>
        <s v="Adel Karam: Live from Beirut"/>
        <s v="Ricardo Quevedo: Hay gente as√≠"/>
        <s v="Christina P: Mother Inferior"/>
        <s v="D.L. Hughley: Clear"/>
        <s v="Tracy Morgan: Staying Alive"/>
        <s v="A Grand Night In: The Story of Aardman"/>
        <s v="Anthony Jeselnik: Thoughts and Prayers"/>
        <s v="Nazi Concentration Camps"/>
        <s v="The Bomb"/>
        <s v="Fireplace 4K: Classic Crackling Fireplace from Fireplace for Your Home"/>
        <s v="Fireplace 4K: Crackling Birchwood from Fireplace for Your Home"/>
        <s v="Barbie &amp; Chelsea: The Lost Birthday"/>
        <s v="Loyiso Gola: Unlearning"/>
        <s v="Nate Bargatze: The Greatest Average American"/>
        <s v="Natalie Palamides: Nate - A One Man Show"/>
        <s v="Felix Lobrecht: Hype"/>
        <s v="Tom Papa: You're Doing Great!"/>
        <s v="Michelle Wolf: Joke Show"/>
        <s v="GO! The Unforgettable Party"/>
        <s v="Jo Koy: Comin' In Hot"/>
        <s v="Kevin Hart: Irresponsible"/>
        <s v="Antoine Griezmann: The Making of a Legend"/>
        <s v="The Meaning of Monty Python"/>
        <s v="Bo Burnham: what."/>
        <s v="John Mulaney: New in Town"/>
        <s v="Agust√≠n Aristar√°n: Soy Rada"/>
        <s v="Katt Williams: Great America"/>
        <s v="Alejandro Ria√±o: Especial de stand up"/>
        <s v="Fabrizio Copano: Solo pienso en mi"/>
        <s v="Cedric the Entertainer: Live from the Ville"/>
        <s v="Bo Burnham: Make Happy"/>
        <s v="Ali Wong: Baby Cobra"/>
        <s v="Mike Epps: Don't Take It Personal"/>
        <s v="Fittest in Dubai"/>
        <s v="Krish Trish and Baltiboy: The Greatest Trick"/>
        <s v="Monster High: Scaris, City of Frights"/>
        <s v="The Carter Effect"/>
        <s v="Tom and Jerry: The Magic Ring"/>
        <s v="Go! Go! Cory Carson: Chrissy Takes the Wheel"/>
        <s v="Kitty Love: An Homage to Cats"/>
        <s v="Sam Smith: Love Goes - Live at Abbey Road Studios"/>
        <s v="Horrid Henry's Gross Day Out"/>
        <s v="Jerry Seinfeld: 23 Hours To Kill"/>
        <s v="Taylor Tomlinson: Quarter-Life Crisis"/>
        <s v="Fat Ballerina - David A. Arnold"/>
        <s v="Fortune Feimster: Sweet &amp; Salty"/>
        <s v="Seth Meyers: Lobby Baby"/>
        <s v="My Next Guest with David Letterman and Shah Rukh Khan"/>
        <s v="ChuChuTV Surprise Eggs Learning Videos (English)"/>
        <s v="War Against Women"/>
        <s v="Oprah Presents When They See Us Now"/>
        <s v="Still LAUGH-IN: The Stars Celebrate"/>
        <s v="Francesco De Carlo: Cose di Questo Mondo"/>
        <s v="Nate Bargatze: The Tennessee Kid"/>
        <s v="Amy Schumer Growing"/>
        <s v="Zach Galifianakis: Live at the Purple Onion"/>
        <s v="Moshe Kasher: Live in Oakland"/>
        <s v="Bill Hicks: Relentless"/>
        <s v="Katt Williams: Kattpacalypse"/>
        <s v="Fakkah Fuzz: Almost Banned"/>
        <s v="Todd Barry: Spicy Honey"/>
        <s v="Brian Regan: Nunchucks and Flamethrowers"/>
        <s v="Norm Macdonald: Hitler's Dog, Gossip &amp; Trickery"/>
        <s v="Michael Che Matters"/>
        <s v="Bachelor Girls"/>
        <s v="Fishtail"/>
        <s v="Krish Trish and Baltiboy: Comics of India"/>
        <s v="Saeed Mirza: The Leftist Sufi"/>
        <s v="Undercover: How to Operate Behind Enemy Lines"/>
        <s v="Chhota Bheem in African Safari"/>
        <s v="Urzila Carlson: Overqualified Loser"/>
        <s v="Bert Kreischer: Hey Big Boy"/>
        <s v="Kevin Hart: I'm a Grown Little Man"/>
        <s v="Martin Matte: La vie, la mort...eh la la..!"/>
        <s v="Miranda Sings Live‚Ä¶Your Welcome"/>
        <s v="Ken Jeong: You Complete Me, Ho"/>
        <s v="Kevin James: Never Don't Give Up"/>
        <s v="Sof√≠a Ni√±o de Rivera: Selecci√≥n Natural"/>
        <s v="Harith Iskander: I Told You So"/>
        <s v="Arango y Sanint: R√≠ase el show"/>
        <s v="Jerry Before Seinfeld"/>
        <s v="Jim Norton: Mouthful of Shame"/>
        <s v="Garfunkel and Oates: Trying to be Special"/>
        <s v="Reggie Watts: Spatial"/>
        <s v="Colin Quinn: The New York Story"/>
        <s v="Jimmy Carr: Funny Business"/>
        <s v="John Mulaney: The Comeback Kid"/>
        <s v="Demetri Martin: Live (At the Time)"/>
        <s v="Chhota Bheem Ka Romani Adventure"/>
        <s v="Chhota Bheem Ka Troll Se Takkar"/>
        <s v="Denis Leary: No Cure For Cancer"/>
        <s v="Krish Trish and Baltiboy: Battle of Wits"/>
        <s v="Roots"/>
        <s v="Barbie Big City Big Dreams"/>
        <s v="Chhota Bheem Ka Roosi Romanch"/>
        <s v="Chhota Bheem: Dus Pe Dus"/>
        <s v="Michael McIntyre: Showman"/>
        <s v="Afonso Padilha: Classless"/>
        <s v="Maur√≠cio Meirelles: Generating Chaos"/>
        <s v="Ronny Chieng: Asian Comedian Destroys America!"/>
        <s v="Arsenio Hall: Smart &amp; Classy"/>
        <s v="Park Na-rae: Glamour Warning"/>
        <s v="Our Planet - Behind The Scenes"/>
        <s v="Sebastian Maniscalco: Why Would You Do That"/>
        <s v="Mike Epps: Only One Mike"/>
        <s v="Kevin Hart's Guide to Black History"/>
        <s v="RUSSELL BRAND: RE:BIRTH"/>
        <s v="Ron White: If You Quit Listening, I'll Shut Up"/>
        <s v="Rafinha Bastos: Ultimatum"/>
        <s v="Fernando Sanjiao: Hombre"/>
        <s v="Carlos Ballarta: Furia √ëera"/>
        <s v="Yoo Byung Jae: Too Much Information"/>
        <s v="Todd Glass: Act Happy"/>
        <s v="Brad Paisley's Comedy Rodeo"/>
        <s v="Aditi Mittal: Things They Wouldn't Let Me Say"/>
        <s v="Jo Koy: Live from Seattle"/>
        <s v="The Best of Rafa≈Ç Rutkowski Olka Szczƒô≈õniak"/>
        <s v="Tomasz Jachimek, Jacek Stramik Laugh at Live"/>
        <s v="Children of God"/>
        <s v="Alien Contact: Outer Space"/>
        <s v="Bheemayan"/>
        <s v="Chhota Bheem Aur Kaala Yodha"/>
        <s v="Chingo Bling: They Can't Deport Us All"/>
        <s v="Know Your Enemy - Japan"/>
        <s v="Super Bheem Bana Vajraveer"/>
        <s v="Lokillo: Nothing's the Same"/>
        <s v="Chhota Bheem - Neeli Pahaadi"/>
        <s v="Chhota Bheem And The Broken Amulet"/>
        <s v="Chhota Bheem And The Crown of Valhalla"/>
        <s v="Chhota Bheem and The ShiNobi Secret"/>
        <s v="Chhota Bheem aur Krishna vs Zimbara"/>
        <s v="Wave of Cinema: Filosofi Kopi"/>
        <s v="The App That Stole Christmas"/>
        <s v="Sam Jay: 3 In The Morning"/>
        <s v="Nikki Glaser: Bangin‚Äô"/>
        <s v="Mo Gilligan: Momentum"/>
        <s v="Los Tigres del Norte at Folsom Prison"/>
        <s v="Anthony Jeselnik: Fire in the Maternity Ward"/>
        <s v="Trevor Noah: Son of Patricia"/>
        <s v="Joe Rogan: Strange Times"/>
        <s v="Ali Wong: Hard Knock Wife"/>
        <s v="Barbie Dolphin Magic"/>
        <s v="Maria Bamford: Old Baby"/>
        <s v="Katherine Ryan: In Trouble"/>
        <s v="Dana Carvey: Straight White Male, 60"/>
        <s v="Joe Rogan: Triggered"/>
        <s v="Rafa≈Ç Bana≈õ, Micha≈Ç Leja Laugh out Loud"/>
        <s v="Anjelah Johnson: Not Fancy"/>
        <s v="Chhota Bheem - Dinosaur World"/>
        <s v="Chhota Bheem and the Incan Adventure"/>
        <s v="Dark City Beneath the Beat"/>
        <s v="Pinkfong &amp; Baby Shark's Space Adventure"/>
        <s v="PNL - Dans la l√©gende tour"/>
        <s v="Jack Whitehall: Christmas with My Father"/>
        <s v="Grego Rossello: Disculpe las molestias"/>
        <s v="Hello, Privilege. It's Me, Chelsea"/>
        <s v="Aziz Ansari: RIGHT NOW"/>
        <s v="Edoardo Ferrario: Temi Caldi"/>
        <s v="Sebastian Maniscalco: Stay Hungry"/>
        <s v="ReMastered: Massacre at the Stadium"/>
        <s v="John Mulaney: Kid Gorgeous at Radio City"/>
        <s v="Chris Rock: Tamborine"/>
        <s v="Fred Armisen: Standup For Drummers"/>
        <s v="Donald Glover: Weirdo"/>
        <s v="Karol Modzelewski, ≈Åukasz ‚ÄûLotek‚Äù Lodkowski No Offense"/>
        <s v="Katarzyna Piasecka, Rafa≈Ç Pacze≈õ Seriously Funny"/>
        <s v="Antariksha Ke Rakhwale"/>
        <s v="Bill Burr: Let It Go"/>
        <s v="Halo: The Fall of Reach"/>
        <s v="Krish Trish and Baltiboy: Best Friends Forever"/>
        <s v="Krish Trish and Baltiboy: Face Your Fears"/>
        <s v="Krish Trish and Baltiboy: Oversmartness Never Pays"/>
        <s v="Samudri Lootere"/>
        <s v="Chhota Bheem &amp; Krishna: Pataliputra- City of the Dead"/>
        <s v="Rhys Nicholson Live at the Athenaeum"/>
        <s v="Tiffany Haddish: She Ready! From the Hood To Hollywood!"/>
        <s v="Leslie Jones: Time Machine"/>
        <s v="Little Singham: Kaal Ki Tabaahi"/>
        <s v="Dave Chappelle: Sticks &amp; Stones"/>
        <s v="Colin Quinn: Red State Blue State"/>
        <s v="Katherine Ryan: Glitter Room"/>
        <s v="Wanda Sykes: Not Normal"/>
        <s v="Luciano Mellera: Infantiloide"/>
        <s v="W. Kamau Bell: Private School Negro"/>
        <s v="Franco Escamilla: Por la an√©cdota"/>
        <s v="Food on the Go"/>
        <s v="Enissa Amani: Ehrenwort"/>
        <s v="Greg Davies: You Magnificent Beast"/>
        <s v="DeRay Davis: How to Act Black"/>
        <s v="Patton Oswalt: Annihilation"/>
        <s v="Rodney Carrington: Here Comes the Truth"/>
        <s v="Chris D'Elia: Man on Fire"/>
        <s v="Rory Scovel Tries Stand-Up for the First Time"/>
        <s v="Vir Das: Abroad Understanding"/>
        <s v="Neal Brennan: 3 Mics"/>
        <s v="Louis C.K.: Live at the Comedy Store"/>
        <s v="Patton Oswalt: Talking for Clapping"/>
        <s v="Billy Graham: An Extraordinary Journey"/>
        <s v="Little Singham in London"/>
        <s v="Once In A Lifetime Sessions with Noel Gallagher"/>
        <s v="Smash: Motorized Mayhem"/>
        <s v="The Cruise"/>
        <s v="Europe's Most Dangerous Man: Otto Skorzeny in Spain"/>
        <s v="Chhota Bheem &amp; Krishna: Mayanagari"/>
        <s v="The Remix: Hip Hop X Fashion"/>
        <s v="Jim Jefferies: Intolerant"/>
        <s v="The Delivery Boy"/>
        <s v="Guatemala: Heart of the Mayan World"/>
        <s v="Jenny Slate: Stage Fright"/>
        <s v="Bill Burr: Paper Tiger"/>
        <s v="Theo Von: No Offense"/>
        <s v="I'm Brent Morin"/>
        <s v="Hari Kondabolu: Warn Your Relatives"/>
        <s v="Marlon Wayans: Woke-ish"/>
        <s v="Craig Ferguson: Tickle Fight"/>
        <s v="Maz Jobrani: Immigrant"/>
        <s v="Joe Mande‚Äôs Award-Winning Comedy Special"/>
        <s v="Trevor Noah: Afraid of the Dark"/>
        <s v="Cristela Alonzo: Lower Classy"/>
        <s v="Carlos Ballarta: El amor es de putos"/>
        <s v="Kevin Hart: Seriously Funny"/>
        <s v="Little Singham Bandarpur Mein Hu Ha Hu"/>
        <s v="Tellur Aliens"/>
        <s v="Chhota Bheem &amp; Ganesh"/>
        <s v="Chhota Bheem Aur Hanuman"/>
        <s v="Chhota Bheem aur Krishna"/>
        <s v="Chhota Bheem: Journey to Petra"/>
        <s v="Chhota Bheem: The Rise of Kirmada"/>
        <s v="London Hughes: To Catch a D*ck"/>
        <s v="Larry the Cable Guy: Remain Seated"/>
        <s v="Little Singham: Legend of Dugabakka"/>
        <s v="Kenny Sebastian: The Most Interesting Person in the Room"/>
        <s v="A Fairly Odd Summer"/>
        <s v="Big Time Movie"/>
        <s v="LEGENDS OF THE HIDDEN TEMPLE"/>
        <s v="Liar, Liar, Vampire"/>
        <s v="Gina Yashere: Laughing to America"/>
        <s v="Vir Das: Losing It"/>
        <s v="Jack Whitehall: At Large"/>
        <s v="Hannibal Buress: Comedy Camisado"/>
        <s v="Wyatt Cenac: Brooklyn"/>
        <s v="Dragonkala Ka Rahasya"/>
        <s v="ÏµúÍ∞ïÏ†ÑÏÇ¨ ÎØ∏ÎãàÌäπÍ≥µÎåÄ : ÏòÅÏõÖÏùò ÌÉÑÏÉù"/>
        <s v="Little Singham aur Kaal ka Mahajaal"/>
        <s v="My Life as a Zucchini"/>
        <s v="Patient Seventeen"/>
        <s v="The Man Who Would Be Polka King"/>
        <s v="Waterschool"/>
        <s v="City of God: 10 Years Later"/>
        <s v="Chhota Bheem: Bheem vs Aliens"/>
        <s v="Panoptic"/>
        <s v="Dr Jason Leong Hashtag Blessed"/>
        <s v="Wonho Chung: Live in New York"/>
        <s v="Stars in the Sky: A Hunting Story"/>
        <s v="Little Singham: Mahabali"/>
        <s v="Escape from Mr. Lemoncello‚Äôs Library"/>
        <s v="Jinxed"/>
        <s v="Whindersson Nunes: Adult"/>
        <s v="EVANGELION: DEATH (TRUE)¬≤"/>
        <s v="Alexis Viera: A Story of Surviving"/>
        <s v="Jeff Dunham: Arguing with Myself"/>
        <s v="Joan Rivers: Don't Start with Me"/>
        <s v="Bill Burr: You People Are All the Same"/>
        <s v="Coffee for All"/>
        <s v="Natalia Valdebenito: El especial"/>
        <s v="Derren Brown: The Push"/>
        <s v="Jerry Seinfeld: I'm Telling You for the Last Time"/>
        <s v="Countdown to Death: Pablo Escobar"/>
        <s v="Russell Howard: Recalibrate"/>
        <s v="Jen Kirkman: Just Keep Livin‚Äô?"/>
        <s v="Dieter Nuhr: Nuhr in Berlin"/>
        <s v="Mariusz Ka≈Çamaga, Karol Kopiec, Wiolka Walaszczyk Hilarious Trio"/>
        <s v="Ralphie May: Imperfectly Yours"/>
        <s v="Eddie Murphy: Delirious"/>
        <s v="Septiembre, un llanto en silencio"/>
        <s v="The Devil and Father Amorth"/>
        <s v="Untold: Caitlyn Jenner"/>
        <s v="Untold: Malice at the Palace"/>
        <s v="Chhota Bheem: Dholakpur to Kathmandu"/>
        <s v="Osuofia in London II"/>
        <s v="And Then Came Lola"/>
        <s v="Soy Rada: Serendipity"/>
        <s v="Kevin Hart: Zero F**ks Given"/>
        <s v="Little Singham: Kaal Ka Badla"/>
        <s v="Tom Segura: Ball Hog"/>
        <s v="Gardeners of Eden"/>
        <s v="John Mulaney &amp; The Sack Lunch Bunch"/>
        <s v="Deon Cole: Cole Hearted"/>
        <s v="Born in Gaza"/>
        <s v="Malibu Rescue"/>
        <s v="Bert Kreischer: The Machine"/>
        <s v="Hannah Gadsby: Nanette"/>
        <s v="Seth Rogen's Hilarity for Charity"/>
        <s v="Judd Apatow: The Return"/>
        <s v="Marc Maron: Too Real"/>
        <s v="One in a Billion"/>
        <s v="Jim Gaffigan: Obsessed"/>
        <s v="Frank and Cindy"/>
        <s v="27: Gone Too Soon"/>
        <s v="Dancing Quietly"/>
        <s v="Feel Rich"/>
        <s v="Once In A Lifetime Sessions with Nile Rodgers"/>
        <s v="The Last Resort"/>
        <s v="The Monster of Mangatiti"/>
        <s v="Motu Patlu: Mission Moon"/>
        <s v="Wave of Cinema: One Day We'll Talk About Today"/>
        <s v="An Imperfect Murder"/>
        <s v="Death to 2020"/>
        <s v="Malibu Rescue: The Next Wave"/>
        <s v="Grandmother's Farm"/>
        <s v="Marc Maron: End Times Fun"/>
        <s v="Luccas Neto in: The End of Christmas"/>
        <s v="Jeff Dunham: Unhinged in Hollywood"/>
        <s v="Pachamama"/>
        <s v="ReMastered: The Miami Showband Massacre"/>
        <s v="Sam Kinison: Live in Vegas"/>
        <s v="Jim Jefferies: This Is Me Now"/>
        <s v="Tom Segura: Disgraceful"/>
        <s v="Jeff Dunham: Relative Disaster"/>
        <s v="Los Herederos"/>
        <s v="Sarah Silverman A Speck of Dust"/>
        <s v="Mike Birbiglia: Thank God for Jokes"/>
        <s v="Girlfriend's Day"/>
        <s v="Kathleen Madigan: Bothering Jesus"/>
        <s v="Jim Gaffigan: King Baby"/>
        <s v="Chelsea Handler: Uganda Be Kidding Me Live"/>
        <s v="Iron Man &amp; Captain America: Heroes United"/>
        <s v="Monster High: Ghouls Rule"/>
        <s v="Radical: the Controversial Saga of Dada Figueiredo"/>
        <s v="She Did That"/>
        <s v="Shopkins: World Vacation"/>
        <s v="The Heat: A Kitchen (R)evolution"/>
        <s v="Myriam Fares: The Journey"/>
        <s v="Barbie Princess Adventure"/>
        <s v="Fate/Grand Order -First Order-"/>
        <s v="Octonauts &amp; the Caves of Sac Actun"/>
        <s v="Nasha Natasha"/>
        <s v="Tumi or not Tumi"/>
        <s v="Wedy Atkalam"/>
        <s v="Yours Sincerely, Kanan Gill"/>
        <s v="There's Something in the Water"/>
        <s v="Willy and the Guardians of the Lake: Tales from the Lakeside Winter Adventure"/>
        <s v="Amit Tandon: Family Tandoncies"/>
        <s v="Monster High: Electrified"/>
        <s v="Invader Zim: Enter the Florpus"/>
        <s v="Parrot Sketch Not Included: Twenty Years of Monty Python"/>
        <s v="Iliza Shlesinger: Elder Millennial"/>
        <s v="Simplemente Manu NNa"/>
        <s v="The Violin Player"/>
        <s v="Jim Gaffigan: Beyond the Pale"/>
        <s v="Iliza Shlesinger: Freezing Hot"/>
        <s v="Another Forever"/>
        <s v="Barbie: A Fairy Secret"/>
        <s v="Barbie: Video Game Hero"/>
        <s v="French Dirty"/>
        <s v="Marvel's Iron Man &amp; Hulk: Heroes United"/>
        <s v="Monster High: Boo York, Boo York"/>
        <s v="Monster High: Great Scarrier Reef"/>
        <s v="My Little Pony Equestria Girls: Friendship Games"/>
        <s v="Once In A Lifetime Sessions with TLC"/>
        <s v="Perfect Bid: The Contestant Who Knew Too Much"/>
        <s v="Russell Peters: Notorious"/>
        <s v="Santa's Apprentice"/>
        <s v="Tarzan 2"/>
        <s v="The Bill Murray Stories: Life Lessons Learned From a Mythical Man"/>
        <s v="Nail Bomber: Manhunt"/>
        <s v="Octonauts &amp; the Ring of Fire"/>
        <s v="Cold Harbour"/>
        <s v="Ave Maryam"/>
        <s v="Cairo Station"/>
        <s v="Hannah Gadsby: Douglas"/>
        <s v="ROAD TO ROMA"/>
        <s v="El Pepe, a Supreme Life"/>
        <s v="El testigo"/>
        <s v="The Birth Reborn 3"/>
        <s v="Once in a Lifetime Sessions with OneRepublic"/>
        <s v="Ayotzinapa, el paso de la tortuga"/>
        <s v="Peace Haven"/>
        <s v="Saving Capitalism"/>
        <s v="Marco Luque: Tamo Junto"/>
        <s v="Hasan Minhaj: Homecoming King"/>
        <s v="Russell Peters: Almost Famous"/>
        <s v="My Little Pony Equestria Girls: Legend of Everfree"/>
        <s v="David Cross: Making America Great Again!"/>
        <s v="Bebe's Kids"/>
        <s v="Bugs"/>
        <s v="Homeland"/>
        <s v="Magic Snowflake"/>
        <s v="Monster High 13 Wishes"/>
        <s v="My Little Pony Equestria Girls: Rainbow Rocks"/>
        <s v="Naga The Eternal Yogi"/>
        <s v="Recall"/>
        <s v="Sons of Ben"/>
        <s v="Warda"/>
        <s v="Welcome to Monster High: The Origin Story"/>
        <s v="Chhota Bheem: Master of Shaolin"/>
        <s v="Breaking Boundaries: The Science Of Our Planet"/>
        <s v="RebellComedy: Straight Outta the Zoo"/>
        <s v="We Are All For The Fatherland"/>
        <s v="El sendero de la anaconda"/>
        <s v="SunGanges"/>
        <s v="Belmonte"/>
        <s v="ReMastered: The Two Killings of Sam Cooke"/>
        <s v="Bhasmasur"/>
        <s v="ADAM SANDLER 100% FRESH"/>
        <s v="Flavors of Youth: International Version"/>
        <s v="Derren Brown: Miracle"/>
        <s v="Pacificum: Return to the Ocean"/>
        <s v="Steve Martin and Martin Short: An Evening You Will Forget for the Rest of Your Life"/>
        <s v="Paradox"/>
        <s v="Tom Segura: Completely Normal"/>
        <s v="Louis C.K. 2017"/>
        <s v="Jim Gaffigan: Cinco"/>
        <s v="Marvel Super Hero Adventures: Frost Fight!"/>
        <s v="Tom Segura: Mostly Stories"/>
        <s v="Trailer Park Boys: Drunk, High and Unemployed: Live in Austin"/>
        <s v="Barbie &amp; Her Sisters in a Pony Tale"/>
        <s v="Barbie in A Mermaid Tale"/>
        <s v="Barbie in Princess Power"/>
        <s v="Born to Be Free"/>
        <s v="Catching the Sun"/>
        <s v="Emma' (Mother)"/>
        <s v="Forever Chape"/>
        <s v="Monster High: Freaky Fusion"/>
        <s v="Monster High: Frights, Camera, Action!"/>
        <s v="Mountain"/>
        <s v="Withdrawn"/>
        <s v="Time Is Illmatic"/>
        <s v="Ibrahim a Fate to Define"/>
        <s v="Fukrey Boyzzz: Space Mein Fukrapanti"/>
        <s v="I'm Leaving Now"/>
        <s v="Meet the In-Laws"/>
        <s v="Altered Carbon: Resleeved"/>
        <s v="Danur: I Can See Ghosts"/>
        <s v="Romina"/>
        <s v="6 Balloons"/>
        <s v="Fary Is the New Black"/>
        <s v="Swearnet Live"/>
        <s v="SPF-18"/>
        <s v="Marvel's Hulk: Where Monsters Dwell"/>
        <s v="Jeff Foxworthy and Larry the Cable Guy: We‚Äôve Been Thinking..."/>
        <s v="Chelsea Peretti: One of the Greats"/>
        <s v="Joseph: King of Dreams"/>
        <s v="100 Years: One Woman's Fight for Justice"/>
        <s v="An American Tail: Fievel Goes West"/>
        <s v="An American Tail: The Mystery of the Night Monster"/>
        <s v="Balto 2: Wolf Quest"/>
        <s v="Barbie: Spy Squad"/>
        <s v="Barbie: The Princess &amp; the Popstar"/>
        <s v="Because of Soccer"/>
        <s v="Catwalk: Tales from the Cat Show Circuit"/>
        <s v="Covered: Alive in Asia"/>
        <s v="Good Kisser"/>
        <s v="Iliza Shlesinger: War Paint"/>
        <s v="Kevin Hart: Let Me Explain"/>
        <s v="Magnus"/>
        <s v="Mantostaan"/>
        <s v="Shopkins: Wild"/>
        <s v="Speed Is My Need"/>
        <s v="The Darkest Dawn"/>
        <s v="The Incredible Story of the Giant Pear"/>
        <s v="When Hari Got Married"/>
        <s v="Open Season 2"/>
        <s v="The Lost Caf√©"/>
        <s v="Into the Wind"/>
        <s v="Motu Patlu in Wonderland"/>
        <s v="Motu Patlu: Deep Sea Adventure"/>
        <s v="Keymon and Nani in Space Adventure"/>
        <s v="Free to Play"/>
        <s v="Per√∫: Tesoro escondido"/>
        <s v="Ratones Paranoicos: The Band that Rocked Argentina"/>
        <s v="The Kite"/>
        <s v="Skin"/>
        <s v="Stray Bullet"/>
        <s v="Last Flight to Abuja"/>
        <s v="Mike Birbiglia: My Girlfriend's Boyfriend"/>
        <s v="Vir Das: For India"/>
        <s v="Salam - The First ****** Nobel Laureate"/>
        <s v="Sebastian Maniscalco: What's Wrong with People?"/>
        <s v="Jagat"/>
        <s v="The B-Side: Elsa Dorfman's Portrait Photography"/>
        <s v="Being Elmo: A Puppeteer's Journey"/>
        <s v="A new Capitalism"/>
        <s v="Burlesque: Heart of the Glitter Tribe"/>
        <s v="Dayveon"/>
        <s v="Desolation"/>
        <s v="Mac &amp; Devin Go to High School"/>
        <s v="Monster High: Haunted"/>
        <s v="Natalia Valdebenito: Gritona"/>
        <s v="Only the Dead"/>
        <s v="The Eyes of My Mother"/>
        <s v="The Pursuit"/>
        <s v="Tunisian Victory"/>
        <s v="Until Midnight"/>
        <s v="Motu Patlu in the City of Gold"/>
        <s v="Best of Stand-Up 2020"/>
        <s v="Batman: The Killing Joke"/>
        <s v="David Batra: Elefanten i rummet"/>
        <s v="Jim Jefferies : BARE"/>
        <s v="Girls With Balls"/>
        <s v="Bren√© Brown: The Call to Courage"/>
        <s v="City of Joy"/>
        <s v="Sommore: Chandelier Status"/>
        <s v="Jani Due√±as: Grandes fracasos de ayer y hoy"/>
        <s v="Mumbai Cha Raja"/>
        <s v="7 a√±os"/>
        <s v="Berserk: The Golden Age Arc I - The Egg of the King"/>
        <s v="Jim Gaffigan: Mr. Universe"/>
        <s v="A.M.I."/>
        <s v="Cave"/>
        <s v="GLOW: The Story of the Gorgeous Ladies of Wrestling"/>
        <s v="Iron Cowboy: The Story of the 50.50.50"/>
        <s v="Love Shot"/>
        <s v="Loving Annabelle"/>
        <s v="Marvel &amp; ESPN Films Present: 1 of 1: Genesis"/>
        <s v="My Entire High School Sinking Into the Sea"/>
        <s v="Paris Is Burning"/>
        <s v="Porto"/>
        <s v="Scooby-Doo on Zombie Island"/>
        <s v="Silicon Cowboys"/>
        <s v="The Rebound"/>
        <s v="This Was Tomorrow"/>
        <s v="Thor: Tales of Asgard"/>
        <s v="Untold: Deal With the Devil"/>
        <s v="The Girl and the Gun"/>
        <s v="Motu Patlu in Dragon's World"/>
        <s v="Shiva: The Secret World Of Vedas City"/>
        <s v="Story of Kale: When Someone's in Love"/>
        <s v="Yes, God, Yes"/>
        <s v="Deadcon"/>
        <s v="Garfield Gets Real"/>
        <s v="Garfield's Pet Force"/>
        <s v="Iliza Shlesinger: Unveiled"/>
        <s v="Burning Cane"/>
        <s v="Minimalism: A Documentary About the Important Things"/>
        <s v="League of Legends Origins"/>
        <d v="1899-12-30T23:59:00"/>
        <s v="Once in a Lifetime Sessions with George Ezra"/>
        <s v="Fishtronaut: The Movie"/>
        <s v="Todo lo que ser√≠a Lucas Lauriente"/>
        <s v="Happy Anniversary"/>
        <s v="Expedition China"/>
        <s v="Temple"/>
        <s v="Ghost of the Mountains"/>
        <s v="Joaqu√≠n Reyes: Una y no m√°s"/>
        <s v="Skins"/>
        <s v="Growing Up Wild"/>
        <s v="Daniel Sosa: Sosafado"/>
        <s v="Bill Burr: Walk Your Way Out"/>
        <s v="Iliza Shlesinger: Confirmed Kills"/>
        <s v="Creep"/>
        <s v="Jen Kirkman: I'm Gonna Die Alone (And I Feel Fine)"/>
        <s v="Balto"/>
        <s v="Balto 3: Wings of Change"/>
        <s v="Caida del Cielo"/>
        <s v="Leo the Lion"/>
        <s v="Maddman: The Steve Madden Story"/>
        <s v="Satan &amp; Adam"/>
        <s v="Stuart Little 2"/>
        <s v="The Accountant of Auschwitz"/>
        <s v="The Desert Bride"/>
        <s v="The Pirate Fairy"/>
        <s v="Tinker Bell and the Legend of the NeverBeast"/>
        <s v="Tyke Elephant Outlaw"/>
        <s v="Vegas Baby"/>
        <s v="Water &amp; Power: A California Heist"/>
        <s v="Who the F**k Is That Guy?"/>
        <s v="Yoko and His Friends"/>
        <s v="Motu Patlu the Superheroes ‚Äì Super Villains from Mars"/>
        <s v="Spirit Riding Free: Ride Along Adventure"/>
        <s v="All About Love"/>
        <s v="Garfield's Fun Fest"/>
        <s v="The App"/>
        <s v="Rugrats in Paris: The Movie"/>
        <s v="Despite Everything"/>
        <s v="Transformer"/>
        <s v="Once in a Lifetime Sessions with Kasabian"/>
        <s v="Mercury 13"/>
        <s v="Ricky Gervais: Humanity"/>
        <s v="Franca: Chaos and Creation"/>
        <s v="Joshua: Teenager vs. Superpower"/>
        <s v="Richard Pryor: Live in Concert"/>
        <s v="An American Tail: The Treasures of Manhattan Island"/>
        <s v="Aram, Aram"/>
        <s v="Barbie Star Light Adventure"/>
        <s v="Black &amp; Privileged: Volume 1"/>
        <s v="Black Man White Skin"/>
        <s v="Boom"/>
        <s v="Defying the Nazis: The Sharps' War"/>
        <s v="El Viaje: M√°rama y Rombai"/>
        <s v="Exit Strategy"/>
        <s v="Hamza's Suitcase"/>
        <s v="Happy Times"/>
        <s v="Hard Tide"/>
        <s v="Hope Springs Eternal"/>
        <s v="Hungerford"/>
        <s v="Jiro Dreams of Sushi"/>
        <s v="John &amp; Jane"/>
        <s v="Kung Fu Magoo"/>
        <s v="Loving You"/>
        <s v="Murder Party"/>
        <s v="Rolling Papers"/>
        <s v="The House on Coco Road"/>
        <s v="Untold: Breaking Point"/>
        <s v="Motu Patlu Dino Invasion"/>
        <s v="Shiva VS Autobots"/>
        <s v="Catch.er"/>
        <s v="BLACKPINK: Light Up the Sky"/>
        <s v="Welcome to Sudden Death"/>
        <s v="Hope Frozen: A Quest to Live Twice"/>
        <s v="Killing Hasselhoff"/>
        <s v="Kalek Shanab"/>
        <s v="Grandmother's Farm Part 2"/>
        <s v="I Will Follow"/>
        <s v="Jeff Dunham: Minding the Monsters"/>
        <s v="Life of An Outcast"/>
        <s v="Edmilson Filho: Notas, Comedy about Relationships"/>
        <s v="Monty Python: Live at The Hollywood Bowl"/>
        <s v="Creep 2"/>
        <s v="Jessica Darling's It List"/>
        <s v="Without Gorky"/>
        <s v="Ar√®s"/>
        <s v="Take the 10"/>
        <s v="Sky Ladder: The Art of Cai Guo-Qiang"/>
        <s v="I'll Sleep When I'm Dead"/>
        <s v="Sof√≠a Ni√±o de Rivera: Exposed"/>
        <s v="6 Years"/>
        <s v="The Battered Bastards of Baseball"/>
        <s v="Aziz Ansari: Buried Alive"/>
        <n v="9"/>
        <s v="A Haunting at Silver Falls: The Return"/>
        <s v="An American in Madras"/>
        <s v="An American Tail"/>
        <s v="Barbie: Princess Charm School"/>
        <s v="Boy and the World"/>
        <s v="Chris Brown: Welcome to My Life"/>
        <s v="Fall Girls"/>
        <s v="Highly Strung"/>
        <s v="John Mellencamp: Plain Spoken"/>
        <s v="Mater"/>
        <s v="My Babysitter's a Vampire: The Movie"/>
        <s v="Namour"/>
        <s v="Red Trees"/>
        <s v="Roll Red Roll"/>
        <s v="The Apostate"/>
        <s v="Two Graves"/>
        <s v="Fantastic Fungi"/>
        <s v="Ahaan"/>
        <s v="Motu Patlu in Octupus World"/>
        <s v="Shiva: Journey to Plunotaria"/>
        <s v="Sentinelle"/>
        <s v="Al acecho"/>
        <s v="Dance Dreams: Hot Chocolate Nutcracker"/>
        <s v="Piercing"/>
        <s v="Taxi Ballad"/>
        <s v="Walk Away from Love"/>
        <s v="Dark Forces"/>
        <s v="Riding Faith"/>
        <s v="Luccas Neto em: Acampamento de F√©rias 2"/>
        <s v="Earth and Blood"/>
        <s v="Captain Underpants Epic Choice-o-Rama"/>
        <s v="Luccas Neto in: Children's Day"/>
        <s v="I Lost My Body"/>
        <s v="Hey Arnold! The Jungle Movie"/>
        <s v="The Rugrats Movie"/>
        <s v="The Squid and the Whale"/>
        <s v="Elena"/>
        <s v="Misfit"/>
        <s v="¬°Ay, mi madre!"/>
        <s v="The Burial of Kojo"/>
        <s v="Bill Hicks: Sane Man"/>
        <s v="Crossroads: One Two Jaga"/>
        <s v="Eric ldle's What About Dick?"/>
        <s v="Trailer Park Boys Live In F**kin' Dublin"/>
        <s v="Monster Island"/>
        <s v="Jerry Seinfeld: Comedian"/>
        <s v="Ver√≥nica"/>
        <s v="Handsome: A Netflix Mystery Movie"/>
        <s v="Casting JonBenet"/>
        <s v="Arctic Heart"/>
        <s v="The Tenth Man"/>
        <s v="Blue Jay"/>
        <s v="West Coast"/>
        <s v="Lavell Crawford: Can a Brother Get Some Love?"/>
        <s v="Bill Burr: I'm Sorry You Feel That Way"/>
        <s v="To and From New York"/>
        <s v="42 Grams"/>
        <s v="American Anarchist"/>
        <s v="At All Costs"/>
        <s v="Beavis and Butt-head Do America"/>
        <s v="Breaking Free"/>
        <s v="De Film van Dylan Haegens"/>
        <s v="Expo"/>
        <s v="Forbidden Games: The Justin Fashanu Story"/>
        <s v="Hope: One in a Billion"/>
        <s v="King Jack"/>
        <s v="Krisha"/>
        <s v="Menorca"/>
        <s v="Pick of the Litter"/>
        <s v="Pierre Jackson"/>
        <s v="Pizza, birra, faso"/>
        <s v="Planet Hulk"/>
        <s v="Red Christmas"/>
        <s v="Tarif de nuit"/>
        <s v="Teach Us All"/>
        <s v="The Real Miyagi"/>
        <s v="XX"/>
        <s v="Young Tiger"/>
        <s v="Extraction"/>
        <s v="Count Me In"/>
        <s v="Pahuna"/>
        <s v="A Way Back Home"/>
        <s v="The Reason I Jump"/>
        <s v="Girl's Revenge"/>
        <s v="I Am Vengeance: Retaliation"/>
        <s v="Berlin, Berlin: Lolle on the Run"/>
        <s v="Thiago Ventura: POKAS"/>
        <s v="Puerto Ricans in Paris"/>
        <s v="Carmen Sandiego: To Steal or Not to Steal"/>
        <s v="I am Jonas"/>
        <s v="Velvet Colecci√≥n: Grand Finale"/>
        <s v="Misfit 2"/>
        <s v="Menashe"/>
        <s v="Falz Experience"/>
        <s v="Echo in the Canyon"/>
        <s v="Olmo &amp; the Seagull"/>
        <s v="The Breaker Upperers"/>
        <s v="Lang Tong"/>
        <s v="El club de los insomnes"/>
        <s v="Da Kath &amp; Kim Code"/>
        <s v="Fun Mom Dinner"/>
        <s v="Pettersson and Findus 2"/>
        <s v="Wheelman"/>
        <s v="Def Comedy Jam 25"/>
        <s v="Casablancas: The Man Who Loved Women"/>
        <s v="Hush"/>
        <s v="Keith Richards: Under the Influence"/>
        <s v="My Own Man"/>
        <s v="27, el club de los malditos"/>
        <s v="A Night at the Roxbury"/>
        <s v="Cats &amp; Dogs: The Revenge of Kitty Galore"/>
        <s v="Chicken Little"/>
        <s v="Cutie and the Boxer"/>
        <s v="Daddy Issues"/>
        <s v="Dr. Seuss' The Cat in the Hat"/>
        <s v="Emelie"/>
        <s v="Growing Up Coy"/>
        <s v="Hot Property"/>
        <s v="LoveTrue"/>
        <s v="National Lampoon's Loaded Weapon 1"/>
        <s v="Pablo Escobar: Angel or Demon?"/>
        <s v="Pahuyut Fighting Beat"/>
        <s v="S Is for Stanley"/>
        <s v="Superstar"/>
        <s v="The Final Destination"/>
        <s v="The lynx"/>
        <s v="The New Romantic"/>
        <s v="Treasures from the Wreck of the Unbelievable"/>
        <s v="Tree Man"/>
        <s v="Why We Fight: The Battle of Russia"/>
        <s v="Naruto the Movie: Ninja Clash in the Land of Snow"/>
        <s v="Snervous Tyler Oakley"/>
        <s v="Wonder Boy"/>
        <s v="Universal Soldier: The Return"/>
        <s v="White Boy"/>
        <s v="Hate by Dani Rovira"/>
        <s v="Alaska Is a Drag"/>
        <s v="An Unremarkable Christmas"/>
        <s v="Bobbleheads The Movie"/>
        <s v="Shawn Mendes: In Wonder"/>
        <s v="Unfriended"/>
        <s v="Carlos Almaraz: Playing with Fire"/>
        <s v="Latte and the Magic Waterstone"/>
        <s v="Spelling the Dream"/>
        <s v="Fire in the Blood"/>
        <s v="A Secret Love"/>
        <s v="Mine 9"/>
        <s v="The Little Vampire"/>
        <s v="The Decline"/>
        <s v="Jimmy Neutron: Boy Genius"/>
        <s v="Sweetheart"/>
        <s v="Between Two Ferns: The Movie"/>
        <s v="The Crystal Calls Making the Dark Crystal: Age of Resistance"/>
        <s v="Once in a Lifetime Sessions with Snow Patrol"/>
        <s v="Sad Hill Unearthed"/>
        <s v="The Legacy of a Whitetail Deer Hunter"/>
        <s v="Blessed Benefit"/>
        <s v="The Last Shaman"/>
        <s v="Demonic"/>
        <s v="Mostly Sunny"/>
        <s v="Tramps"/>
        <s v="Five Nights in Maine"/>
        <s v="Asperger's Are Us"/>
        <s v="Sample This"/>
        <s v="Hot Girls Wanted"/>
        <s v="Ralphie May: Unruly"/>
        <s v="30 Minutes or Less"/>
        <s v="All Good Ones Get Away"/>
        <s v="Bad Match"/>
        <s v="Bad Rap"/>
        <s v="Barbie in Rock 'N Royals"/>
        <s v="Blackfish"/>
        <s v="Dear Dad"/>
        <s v="Don Quixote: The Ingenious Gentleman of La Mancha"/>
        <s v="Flock of Four"/>
        <s v="Harry and Snowman"/>
        <s v="Hulk Vs."/>
        <s v="Lady-Like"/>
        <s v="Life in the Doghouse"/>
        <s v="Martyrs of Marriage"/>
        <s v="Me and the Alien"/>
        <s v="Monkey Up"/>
        <s v="Prosecuting Evil: The Extraordinary World of Ben Ferencz"/>
        <s v="Radiopetti"/>
        <s v="Rise of the Zombie"/>
        <s v="Saturday Church"/>
        <s v="Siren"/>
        <s v="SMOSH: The Movie"/>
        <s v="Spy Kids 3: Game Over"/>
        <s v="The Bare-Footed Kid"/>
        <s v="The Gentleman Driver"/>
        <s v="The Texas Chainsaw Massacre"/>
        <s v="The Young Offenders"/>
        <s v="Unruly Friends"/>
        <s v="We Belong Together"/>
        <s v="The Witcher: Nightmare of the Wolf"/>
        <s v="Osuofia in London"/>
        <s v="Sir! No Sir!"/>
        <s v="Motu Patlu VS Robo Kids"/>
        <s v="Why Did You Kill Me?"/>
        <s v="Motu Patlu in Hong Kong: Kung Fu Kings 3"/>
        <s v="Reframe THEATER EXPERIENCE with you"/>
        <s v="M8 - When Death Rescues Life"/>
        <s v="Guest House"/>
        <s v="Notes for My Son"/>
        <s v="Ainu Mosir"/>
        <s v="A Very Country Christmas"/>
        <s v="Hometown Holiday"/>
        <s v="David Attenborough: A Life on Our Planet"/>
        <s v="American Murder: The Family Next Door"/>
        <s v="Banana Split"/>
        <s v="Elevator Baby"/>
        <s v="Pretty Little Stalker"/>
        <s v="Jeff Dunham: All Over the Map"/>
        <s v="Back to School"/>
        <s v="L√©a &amp; I"/>
        <s v="ReMastered: The Lion's Share"/>
        <s v="Paris Is Us"/>
        <s v="14 Minutes from Earth"/>
        <s v="Kita Kita"/>
        <s v="48 Christmas Wishes"/>
        <s v="Judah Friedlander: America Is the Greatest Country in the United States"/>
        <s v="Opening Night"/>
        <s v="The Incredible Jessica James"/>
        <s v="Take Me"/>
        <s v="Lovesong"/>
        <s v="Under the Shadow"/>
        <s v="Louis C.K.: Hilarious"/>
        <s v="My Beautiful Broken Brain"/>
        <s v="The Other One: The Long Strange Trip of Bob Weir"/>
        <s v="Chris D'Elia: Incorrigible"/>
        <s v="(T)ERROR"/>
        <s v="All Light Will End"/>
        <s v="Bottom of the World"/>
        <s v="Casa de mi Padre"/>
        <s v="Compulsion"/>
        <s v="Dragonheart: A New Beginning"/>
        <s v="For the Love of Benji"/>
        <s v="Houston, We Have a Problem!"/>
        <s v="Hypersomnia"/>
        <s v="It's Okay, Buddy"/>
        <s v="Jewel's Catch One"/>
        <s v="Lifechanger"/>
        <s v="Mad Ron's Prevues from Hell"/>
        <s v="Max Rose"/>
        <s v="Melvin Goes to Dinner"/>
        <s v="Money"/>
        <s v="Mortified Nation"/>
        <s v="Newtown"/>
        <s v="Obvious Child"/>
        <s v="Oc√©ans"/>
        <s v="Passenger 57"/>
        <s v="Professor Mack"/>
        <s v="Rezeta"/>
        <s v="Slow West"/>
        <s v="Terrifier"/>
        <s v="The Devil Inside"/>
        <s v="The Free Man"/>
        <s v="The Land of the Enlightened"/>
        <s v="The spiral"/>
        <s v="To Be a Miss"/>
        <s v="Welcome to Willits"/>
        <s v="Why Knot"/>
        <s v="Naruto Shippuden: The Movie: The Lost Tower"/>
        <s v="Open Season: Scared Silly"/>
        <s v="9to5: The Story of a Movement"/>
        <s v="Therapy"/>
        <s v="Stuart Little"/>
        <s v="The Strangers"/>
        <s v="Mosquita y Mari"/>
        <s v="In Our Mothers' Gardens"/>
        <s v="The Yeti Adventures"/>
        <s v="The Strangers: Prey at Night"/>
        <s v="No Escape Room"/>
        <s v="Monsoon"/>
        <s v="Charming"/>
        <s v="The History of Future Folk"/>
        <s v="Rabun"/>
        <s v="Fruitvale Station"/>
        <s v="Kiss the Ground"/>
        <s v="The Nut Job"/>
        <s v="The Show Must Go On: The Queen + Adam Lambert Story"/>
        <s v="Underdogs"/>
        <s v="Ben Platt Live from Radio City Music Hall"/>
        <s v="Surviving R. Kelly: The Impact"/>
        <s v="A truthful Mother"/>
        <s v="Dave Chappelle: The Kennedy Center Mark Twain Prize for American Humor"/>
        <s v="Miss Americana"/>
        <s v="Albert Pinto Ko Gussa Kyun Aata Hai?"/>
        <s v="A Christmas Prince: The Royal Baby"/>
        <s v="Undercover Brother 2"/>
        <s v="Travis Scott: Look Mom I Can Fly"/>
        <s v="Jeff Dunham's Very Special Christmas Special"/>
        <s v="Lilli"/>
        <s v="El club de los buenos infieles"/>
        <s v="Pedal the World"/>
        <s v="The Babysitter"/>
        <s v="Out of Thin Air"/>
        <s v="Frat Star"/>
        <s v="Manson Family Vacation"/>
        <s v="All Dogs Go to Heaven"/>
        <s v="An Upper Egyptian"/>
        <s v="Blockbuster"/>
        <s v="Blurred Lines: Inside the Art World"/>
        <s v="Carriers"/>
        <s v="Cloverfield"/>
        <s v="Dumb and Dumberer: When Harry Met Lloyd"/>
        <s v="Entanglement"/>
        <s v="Getting Played"/>
        <s v="Havenhurst"/>
        <s v="Horror Story"/>
        <s v="Hurricane Bianca"/>
        <s v="Hurricane Bianca: From Russia With Hate"/>
        <s v="Kahlil Gibran's The Prophet"/>
        <s v="Katt Williams: Live"/>
        <s v="Kristy"/>
        <s v="Little Men"/>
        <s v="Locke"/>
        <s v="Miss Me This Christmas"/>
        <s v="Mune: Guardian of the Moon"/>
        <s v="Nails"/>
        <s v="Phantom Boy"/>
        <s v="Set Up"/>
        <s v="Sour Grapes"/>
        <s v="Strike a Pose"/>
        <s v="Sunrise"/>
        <s v="The Detained"/>
        <s v="The Evil Dead"/>
        <s v="The Haunting of Molly Hartley"/>
        <s v="The Little Mermaid"/>
        <s v="The Mad Monk"/>
        <s v="The Naked Gun 2 1/2: The Smell of Fear"/>
        <s v="The Naked Gun: From the Files of Police Squad!"/>
        <s v="The Young Vagabond"/>
        <s v="Winnie"/>
        <s v="You Can‚Äôt Fight Christmas"/>
        <s v="My Boss's Daughter"/>
        <s v="Untold: Crime &amp; Penalties"/>
        <s v="The River Runner"/>
        <s v="Memories of a Murderer: The Nilsen Tapes"/>
        <s v="Slay"/>
        <s v="Hostage House"/>
        <s v="Surf's Up"/>
        <s v="A Haunted House 2"/>
        <s v="Deadly Switch"/>
        <s v="Oloibiri"/>
        <s v="Motu Patlu Kung Fu Kings 4 The Challenge of Kung Fu Brothers"/>
        <s v="Coded Bias"/>
        <s v="My Teacher, My Obsession"/>
        <s v="Red Dot"/>
        <s v="Christmas with a Prince"/>
        <s v="Shattered Memories"/>
        <s v="House of the Witch"/>
        <s v="Vampires vs. the Bronx"/>
        <s v="My Octopus Teacher"/>
        <s v="We Are One"/>
        <s v="Dr. Seuss' The Lorax"/>
        <s v="Michael"/>
        <s v="The Mirror Boy"/>
        <s v="One Take"/>
        <s v="Before the Summer Crowds"/>
        <s v="Have a Good Trip: Adventures in Psychedelics"/>
        <s v="Si Doel the Movie"/>
        <s v="French Toast"/>
        <s v="Chronically Metropolitan"/>
        <s v="Gang of the Caribbean"/>
        <s v="Jezebel"/>
        <s v="Back of the Net"/>
        <s v="Lost in London"/>
        <s v="A Cinderella Story: Christmas Wish"/>
        <s v="Mike Birbiglia: The New One"/>
        <s v="Bikram: Yogi, Guru, Predator"/>
        <s v="The Boy Who Cried Werewolf"/>
        <s v="Holiday in the Wild"/>
        <s v="Rattlesnake"/>
        <s v="Tell Me Who I Am"/>
        <s v="The Game Changers"/>
        <s v="The Little Switzerland"/>
        <s v="Last Breath"/>
        <s v="Up Among The Stars"/>
        <s v="Christmas Wedding Planner"/>
        <s v="Gnome Alone"/>
        <s v="Feminists: What Were They Thinking?"/>
        <s v="Kath &amp; Kimderella"/>
        <s v="Liberated: The New Sexual Revolution"/>
        <s v="Mustang Island"/>
        <s v="Pottersville"/>
        <s v="The Guardian Brothers"/>
        <s v="Todo Sobre El Asado"/>
        <s v="The Blind Christ"/>
        <s v="Hans Teeuwen: Real Rancour"/>
        <s v="Wild Oats"/>
        <s v="Sahara"/>
        <s v="Imperial Dreams"/>
        <s v="Bombshell"/>
        <s v="Circle"/>
        <s v="4th Man Out"/>
        <s v="A Glimpse Inside the Mind of Charles Swan III"/>
        <s v="A Haunted House"/>
        <s v="Adventures in Public School"/>
        <s v="APEX: The Story of the Hypercar"/>
        <s v="Born Strong"/>
        <s v="Boy Bye"/>
        <s v="Chaotic Love Poems"/>
        <s v="Deadly Scholars"/>
        <s v="Dr. Seuss' The Grinch"/>
        <s v="Follow Me"/>
        <s v="Frances Ha"/>
        <s v="Hank: Five Years from the Brink"/>
        <s v="Have You Seen the Listers?"/>
        <s v="Hell and Back"/>
        <s v="Hoodwinked Too! Hood vs. Evil"/>
        <s v="Jack of all Trades"/>
        <s v="Killer Klowns from Outer Space"/>
        <s v="Last Ferry"/>
        <s v="Memory Games"/>
        <s v="Miss Stevens"/>
        <s v="Mr. Virgin"/>
        <s v="November Criminals"/>
        <s v="Once In A Lifetime Sessions with Moby"/>
        <s v="Open Season"/>
        <s v="Opium and the Kung Fu Master"/>
        <s v="Paranormal Activity"/>
        <s v="Prescription Thugs"/>
        <s v="Safety Not Guaranteed"/>
        <s v="Santa Claws"/>
        <s v="Searching for Sugar Man"/>
        <s v="Sniper: Special Ops"/>
        <s v="Standoff"/>
        <s v="Stephanie"/>
        <s v="Susanne Bartsch: On Top"/>
        <s v="The Autopsy of Jane Doe"/>
        <s v="The Diabolical"/>
        <s v="The Lamb"/>
        <s v="The Secret Life of Pets 2"/>
        <s v="Theo Who Lived"/>
        <s v="Twinsanity"/>
        <s v="Where's the Money"/>
        <s v="Winter of Our Dreams"/>
        <s v="Prey"/>
        <s v="Beethoven"/>
        <s v="Words Bubble Up Like Soda Pop"/>
        <s v="American Woman"/>
        <s v="Clash"/>
        <s v="The Seventh Day"/>
        <s v="The Last Days"/>
        <s v="Motu Patlu in the Game of Zones"/>
        <s v="Rudra: Secret of the Black Moon"/>
        <s v="Bad Trip"/>
        <s v="Black Is Beltza"/>
        <s v="Elizabeth and Margaret: Love and Loyalty"/>
        <s v="The Last Blockbuster"/>
        <s v="Xico's Journey"/>
        <s v="Bad Grandpa .5"/>
        <s v="Incarnate"/>
        <s v="Shawn Mendes: Live in Concert"/>
        <s v="Killer Cove"/>
        <s v="Midnight at the Magnolia"/>
        <s v="A Christmas Catch"/>
        <s v="Christmas Break-In"/>
        <s v="Hidden in Plain Sight"/>
        <s v="Alice Junior"/>
        <s v="Cadaver"/>
        <s v="Love Like the Falling Rain"/>
        <s v="Rize"/>
        <s v="Funan"/>
        <s v="The Lovebirds"/>
        <s v="Circus of Books"/>
        <s v="Chhota Bheem and the Curse of Damyaan"/>
        <s v="Frank &amp; Lola"/>
        <s v="Ordinary World"/>
        <s v="A Shaun the Sheep Movie: Farmageddon"/>
        <s v="What the F* Is Going On?"/>
        <s v="Luccas Neto in: Summer Camp"/>
        <s v="10 Days in Sun City"/>
        <s v="Home Is Where the Killer Is"/>
        <s v="Under the Eiffel Tower"/>
        <s v="Point Blank"/>
        <s v="La Leyenda del Diamante"/>
        <s v="The End of Evangelion"/>
        <s v="Born in Syria"/>
        <s v="See You Yesterday"/>
        <s v="Thriller"/>
        <s v="The Legend of Cocaine Island"/>
        <s v="Pants on Fire"/>
        <s v="Accident"/>
        <s v="Santo Cach√≥n"/>
        <s v="Invisible"/>
        <s v="I Am Kalam"/>
        <s v="Pup Star: World Tour"/>
        <s v="Revolt"/>
        <s v="Benji"/>
        <s v="Something Huge"/>
        <s v="Acts of Vengeance"/>
        <s v="Rip Tide"/>
        <s v="Shimmer Lake"/>
        <s v="Notes on Blindness"/>
        <s v="Semana Santa"/>
        <s v="Jim Jefferies: Freedumb"/>
        <s v="89"/>
        <s v="A Leaf of Faith"/>
        <s v="Acts of Violence"/>
        <s v="After Porn Ends 3"/>
        <s v="An Hour and a Half"/>
        <s v="Apollo 18"/>
        <s v="Are We Done Yet?"/>
        <s v="Bathtubs Over Broadway"/>
        <s v="Big Bear"/>
        <s v="Chandani: The Daughter of the Elephant Whisperer"/>
        <s v="Child's Play"/>
        <s v="Christmas Crush"/>
        <s v="Deviant Love"/>
        <s v="Dismissed"/>
        <s v="Empire of Scents"/>
        <s v="Forever Pure"/>
        <s v="George of the Jungle 2"/>
        <s v="Harriet the Spy: Blog Wars"/>
        <s v="Heartthrob"/>
        <s v="Her Only Choice"/>
        <s v="Igor"/>
        <s v="Internet Famous"/>
        <s v="Kill Ratio"/>
        <s v="Kings"/>
        <s v="Larceny"/>
        <s v="Lizzie Borden Took an Ax"/>
        <s v="Night Comes On"/>
        <s v="One Heart: The A.R. Rahman Concert Film"/>
        <s v="Sinister Circle"/>
        <s v="Social Animals"/>
        <s v="Teenage Mutant Ninja Turtles"/>
        <s v="The Adderall Diaries"/>
        <s v="The Bad Education Movie"/>
        <s v="The First Line"/>
        <s v="The Legend of 420"/>
        <s v="The Long Goodbye: The Kara Tippetts Story"/>
        <s v="The Love Guru"/>
        <s v="The Pass"/>
        <s v="The River Thief"/>
        <s v="Tope: The Bait"/>
        <s v="You Can Tutu"/>
        <s v="InuYasha the Movie 4: Fire on the Mystic Island"/>
        <s v="Janoskians: Untold and Untrue"/>
        <s v="The Loud House Movie"/>
        <s v="Beethoven's 2nd"/>
        <s v="Cosmic Sin"/>
        <s v="The House of Flowers: The Movie"/>
        <s v="Hostel: Part III"/>
        <s v="The Wind"/>
        <s v="Bo Burnham: Inside"/>
        <s v="Dog Gone Trouble"/>
        <s v="Spy Kids: All the Time in the World"/>
        <s v="Aliens Stole My Body"/>
        <s v="Time Trap"/>
        <s v="Only Mine"/>
        <s v="What Lies Below"/>
        <s v="Starship Troopers: Traitor of Mars"/>
        <s v="Bigfoot Family"/>
        <s v="Blanche Gardin: I talk to myself"/>
        <s v="Prom Night"/>
        <s v="Raising Victor Vargas"/>
        <s v="The Bridge Curse"/>
        <s v="Islands of Faith"/>
        <s v="Tread"/>
        <s v="I love you, stupid"/>
        <s v="Alel√≠"/>
        <s v="Coffee &amp; Kareem"/>
        <s v="Pop, Lock 'n Roll"/>
        <s v="Polaroid"/>
        <s v="Riot"/>
        <s v="To Be of Service"/>
        <s v="Avengement"/>
        <s v="Cop Car"/>
        <s v="Dying to Tell"/>
        <s v="Merata: How Mum Decolonised the Screen"/>
        <s v="Knock Down The House"/>
        <s v="Alien Warfare"/>
        <s v="Mercy Black"/>
        <s v="Animas"/>
        <s v="Abdullah, The Final Witness"/>
        <s v="Truth or Dare"/>
        <s v="Being Napoleon"/>
        <s v="Going for Gold"/>
        <s v="White Fang"/>
        <s v="King of Peking"/>
        <s v="Soul Robbers"/>
        <s v="Take Your Pills"/>
        <s v="Barakah Meets Barakah"/>
        <s v="Mindhorn"/>
        <s v="Couples Counseling"/>
        <s v="Deuces"/>
        <s v="The Memory of Water"/>
        <s v="Gabriel lglesias: I‚Äôm Sorry For What I Said When I Was Hungry"/>
        <s v="Sister Cities"/>
        <s v="Sand Storm"/>
        <s v="Mercy"/>
        <s v="Across The Line"/>
        <s v="Attitude Test"/>
        <s v="Be Somebody"/>
        <s v="Big Fat Liar"/>
        <s v="Birthmarked"/>
        <s v="Black Site Delta"/>
        <s v="Blood Father"/>
        <s v="Bon Bini Holland"/>
        <s v="Chernobyl Diaries"/>
        <s v="Christmas in the Smokies"/>
        <s v="Clarence Clemons: Who Do I Think I Am?"/>
        <s v="Counterfeiting in Suburbia"/>
        <s v="Death House"/>
        <s v="Desolate"/>
        <s v="Don't Crack Under Pressure II"/>
        <s v="Escape from the &quot;Liberty&quot; Cinema"/>
        <s v="Flying Guillotine 2"/>
        <s v="Four Christmases"/>
        <s v="Full Out"/>
        <s v="Furthest Witness"/>
        <s v="G-Force"/>
        <s v="Harold &amp; Kumar Go to White Castle"/>
        <s v="Hickok"/>
        <s v="Hot Rod"/>
        <s v="House of Z"/>
        <s v="I Am Sun Mu"/>
        <s v="Inuyasha the Movie - L'isola del fuoco scarlatto"/>
        <s v="Inxeba"/>
        <s v="Iverson"/>
        <s v="La Coppia dei Campioni"/>
        <s v="Look Out, Officer"/>
        <s v="Los Ni√±os H√©roes de Chapultepec"/>
        <s v="Man Up"/>
        <s v="Men in Black II"/>
        <s v="Mr. Woodcock"/>
        <s v="Mythily Veendum Varunnu"/>
        <s v="Ottaal"/>
        <s v="Rats"/>
        <s v="Rembat"/>
        <s v="Running Out Of Time"/>
        <s v="Scary Movie"/>
        <s v="Scary Movie 5"/>
        <s v="Silencer"/>
        <s v="Spy Kids"/>
        <s v="Staged Killer"/>
        <s v="Star Men"/>
        <s v="Teenage Mutant Ninja Turtles II: The Secret of the Ooze"/>
        <s v="The Adventure Club"/>
        <s v="The Devil We Know"/>
        <s v="The Feels"/>
        <s v="The Heretics"/>
        <s v="The Last Exorcism"/>
        <s v="The Last Whistle"/>
        <s v="The Pirates! Band of Misfits"/>
        <s v="The Witch Files"/>
        <s v="Three"/>
        <s v="Train of the Dead"/>
        <s v="Yoga Hosers"/>
        <s v="Yours, Mine and Ours"/>
        <s v="Zombieland"/>
        <s v="Zoom"/>
        <s v="Rhyme &amp; Reason"/>
        <s v="Lethal Love"/>
        <s v="Not Another Teen Movie"/>
        <s v="Snow Day"/>
        <s v="Sword of Trust"/>
        <s v="Underworld: Awakening"/>
        <s v="Murder by the Coast"/>
        <s v="Biking Borders"/>
        <s v="The Devil Below"/>
        <s v="Domestic Disturbance"/>
        <s v="Sleight"/>
        <s v="Sitting in Limbo"/>
        <s v="The Darkest Hour"/>
        <s v="The Sweetest Thing"/>
        <s v="Escape from Planet Earth"/>
        <s v="S.W.A.T.: Under Siege"/>
        <s v="Beverly Hills Ninja"/>
        <s v="Hell Fest"/>
        <s v="Sightless"/>
        <s v="Leap!"/>
        <s v="The Players"/>
        <s v="Born Racer"/>
        <s v="A Kid from Coney Island"/>
        <s v="Hunter in the Blue Side of Manchester"/>
        <s v="Becoming"/>
        <s v="Azali"/>
        <s v="The Car: Road to Revenge"/>
        <s v="How High 2"/>
        <s v="Holy Expectations"/>
        <s v="Zero Hour"/>
        <s v="Zo√©: Panoramas"/>
        <s v="Weapon of Choice"/>
        <n v="2.2149999999999999"/>
        <s v="Paddleton"/>
        <s v="Miss J Contemplates Her Choice"/>
        <s v="The Pixar Story"/>
        <s v="Malevolent"/>
        <s v="Penalty Kick"/>
        <s v="Brain on Fire"/>
        <s v="Katt Williams: American Hustle (The Movie)"/>
        <s v="Si saben c√≥mo me pongo ¬øp√° qu√© me invitan?"/>
        <s v="Trailer Park Boys Live at the North Pole"/>
        <s v="El Camino Christmas"/>
        <s v="Bomb Scared"/>
        <s v="Offline - Das leben ist kein bonuslevel"/>
        <s v="Chasing Coral"/>
        <s v="You Get Me"/>
        <s v="Little Boxes"/>
        <s v="Loev"/>
        <s v="Win It All"/>
        <s v="1000 Rupee Note"/>
        <s v="I Am the Pretty Thing That Lives in the House"/>
        <s v="ARQ"/>
        <s v="1 Chance 2 Dance"/>
        <s v="14 Cameras"/>
        <s v="A Sort of Homecoming"/>
        <s v="Acapulco La vida va"/>
        <s v="Aftershock"/>
        <s v="Alive and Kicking"/>
        <s v="Apache Warrior"/>
        <s v="Bean: The Ultimate Disaster Movie"/>
        <s v="Bombshell: The Hedy Lamarr Story"/>
        <s v="Cleopatra Jones"/>
        <s v="Domino"/>
        <s v="Dries"/>
        <s v="Face 2 Face"/>
        <s v="Goldie"/>
        <s v="Haunters: The Art of the Scare"/>
        <s v="He Named Me Malala"/>
        <s v="He's Out There"/>
        <s v="Hero"/>
        <s v="I Don't Know How She Does It"/>
        <s v="In The Deep"/>
        <s v="Incoming"/>
        <s v="Kevin Hart: Laugh at My Pain"/>
        <s v="Life After Beth"/>
        <s v="Manolo: The Boy Who Made Shoes for Lizards"/>
        <s v="Mantra"/>
        <s v="Never Heard"/>
        <s v="Norm of the North: Family Vacation"/>
        <s v="On the Wrong Track"/>
        <s v="One More Shot"/>
        <s v="Paathi"/>
        <s v="Paper Year"/>
        <s v="Penelope"/>
        <s v="Pusher"/>
        <s v="Room for Rent"/>
        <s v="Rumble in the Bronx"/>
        <s v="Shorts"/>
        <s v="Sleepover"/>
        <s v="Step Outside"/>
        <s v="Tarzan"/>
        <s v="Teenage Cocktail"/>
        <s v="The Amityville Horror"/>
        <s v="The Basement"/>
        <s v="The Forgotten"/>
        <s v="The Goods: Live Hard, Sell Hard"/>
        <s v="The Little Hours"/>
        <s v="The Super"/>
        <s v="The Wrong Babysitter"/>
        <s v="Thelonious Monk: Straight, No Chaser"/>
        <s v="Tokyo Idols"/>
        <s v="Tucker and Dale vs. Evil"/>
        <s v="Twisted Trunk, Big Fat Body"/>
        <s v="Where the Money Is"/>
        <s v="White Chamber"/>
        <s v="Dick Johnson Is Dead"/>
        <s v="Show Dogs"/>
        <s v="A Champion Heart"/>
        <s v="The Old Ways"/>
        <s v="Misha and the Wolves"/>
        <s v="Boyka: Undisputed"/>
        <s v="Cloudy with a Chance of Meatballs"/>
        <s v="Wannabe Courageous"/>
        <s v="My Amanda"/>
        <s v="Brick Mansions"/>
        <s v="Austin Powers: International Man of Mystery"/>
        <s v="Mommy Issues"/>
        <s v="Wanted"/>
        <s v="Flipped"/>
        <s v="Jungle Beat: The Movie"/>
        <s v="Into the Grizzly Maze"/>
        <s v="Seaspiracy"/>
        <s v="Hospital"/>
        <s v="YES DAY"/>
        <s v="Our Idiot Brother"/>
        <s v="Made You Look: A True Story About Fake Art"/>
        <s v="June &amp; Kopi"/>
        <s v="Crack: Cocaine, Corruption &amp; Conspiracy"/>
        <s v="Eddie Murphy: Raw"/>
        <s v="Sakaling Maging Tayo"/>
        <s v="Emicida: AmarElo - It‚Äôs All For Yesterday"/>
        <s v="A New York Christmas Wedding"/>
        <s v="Elliot the Littlest Reindeer"/>
        <s v="Dolly Parton: Here I Am"/>
        <s v="Residue"/>
        <s v="We Summon the Darkness"/>
        <s v="Fatal Affair"/>
        <s v="The Royal Hibiscus Hotel"/>
        <s v="One-Way to Tomorrow"/>
        <s v="The Night Clerk"/>
        <s v="The Wrong Missy"/>
        <s v="Aerials"/>
        <s v="Roped"/>
        <s v="I Am Divine"/>
        <s v="Dark Light"/>
        <s v="ZZ TOP: THAT LITTLE OL' BAND FROM TEXAS"/>
        <s v="Die Ontwaking"/>
        <s v="All the Freckles in the World"/>
        <s v="Benchwarmers 2: Breaking Balls"/>
        <s v="Jacob's Ladder"/>
        <s v="American Son"/>
        <s v="First Kiss"/>
        <s v="TUNA GIRL"/>
        <s v="Kidnapping Stella"/>
        <s v="Pihu"/>
        <s v="Alles ist gut"/>
        <s v="Maria"/>
        <s v="Good Sam"/>
        <s v="John &amp; Yoko: Above Us Only Sky"/>
        <s v="Juanita"/>
        <s v="Radio Rebel"/>
        <s v="Patria"/>
        <s v="Abducted in Plain Sight"/>
        <s v="Ascharyachakit!"/>
        <s v="F.R.E.D.I."/>
        <s v="Roll With Me"/>
        <s v="John Leguizamo's Latin History for Morons"/>
        <s v="Jefe"/>
        <s v="Lock"/>
        <s v="The After Party"/>
        <s v="The Blue Umbrella"/>
        <s v="The Maus"/>
        <s v="Recovery Boys"/>
        <s v="Despido Procedente"/>
        <s v="The Clapper"/>
        <s v="All The Reasons To Forget"/>
        <s v="Belief: The Possession of Janet Moses"/>
        <s v="Brother's Shadow"/>
        <s v="Chocolate City: Vegas Strip"/>
        <s v="White Girl"/>
        <s v="Justin Timberlake + the Tennessee Kids"/>
        <s v="Pee-wee's Big Holiday"/>
        <s v="Walt Disney Animation Studios Short Films Collection"/>
        <s v="Cowspiracy: The Sustainability Secret"/>
        <s v="E-Team"/>
        <s v="#cats_the_mewvie"/>
        <s v="12 ROUND GUN"/>
        <s v="13 Cameras"/>
        <s v="1BR"/>
        <s v="Abzurdah"/>
        <s v="Aliens Ate My Homework"/>
        <s v="AlphaGo"/>
        <s v="Anesthesia"/>
        <s v="Antidote"/>
        <s v="Backtrack"/>
        <s v="Beneath the Leaves"/>
        <s v="Big Time"/>
        <s v="Blackway"/>
        <s v="Blue Mountain State: The Rise of Thadland"/>
        <s v="Blue Ruin"/>
        <s v="Brampton's Own"/>
        <s v="Bruno and Boots: The Wizzle War"/>
        <s v="Bruno and Boots: This Can't Be Happening at Macdonald Hall"/>
        <s v="Conor McGregor: Notorious"/>
        <s v="Cult of Chucky"/>
        <s v="Dead in a Week (Or Your Money Back)"/>
        <s v="Disciples Of The 36th Chamber"/>
        <s v="Dolphin Kick"/>
        <s v="Elizabeth at 90: A Family Tribute"/>
        <s v="Final Destination 2"/>
        <s v="FirstBorn"/>
        <s v="Footprints: The Path of Your Life"/>
        <s v="Gender Revolution: A Journey with Katie Couric"/>
        <s v="Ginger &amp; Rosa"/>
        <s v="Good Kids"/>
        <s v="Good People"/>
        <s v="Goosebumps 2: Haunted Halloween"/>
        <s v="Gun Runners"/>
        <s v="Harry Benson: Shoot First"/>
        <s v="Head Count"/>
        <s v="Incorruptible"/>
        <s v="Inequality for All"/>
        <s v="Influx"/>
        <s v="Joe Cocker: Mad Dog with Soul"/>
        <s v="Kevyn Aucoin: Beauty &amp; the Beast in Me"/>
        <s v="Kickboxer: Vengeance"/>
        <s v="Lez Bomb"/>
        <s v="Little Nicky"/>
        <s v="Martial Arts of Shaolin"/>
        <s v="Medium"/>
        <s v="Miss Hokusai"/>
        <s v="Miss Representation"/>
        <s v="Ms. Mammy"/>
        <s v="My Schoolmate, the Barbarian"/>
        <s v="Norm of the North: King Sized Adventure"/>
        <s v="Only God Forgives"/>
        <s v="Our House"/>
        <s v="Postcards from London"/>
        <s v="Ramen Shop"/>
        <s v="Seal Team Six: The Raid on Osama Bin Laden"/>
        <s v="The Art of the Steal"/>
        <s v="The Jungle School"/>
        <s v="The Magic Pill"/>
        <s v="The NSU-Complex"/>
        <s v="The Push"/>
        <s v="The Republic of Imbaba"/>
        <s v="The Rezort"/>
        <s v="The Runner"/>
        <s v="The Similars"/>
        <s v="The Student"/>
        <s v="The Waterboy"/>
        <s v="Troy: The Odyssey"/>
        <s v="Tyson"/>
        <s v="Unaccompanied Minors"/>
        <s v="Vantage Point"/>
        <s v="Who's That Knocking at My Door?"/>
        <s v="Yellowbird"/>
        <s v="My Little Pony: A New Generation"/>
        <s v="Confessions of an Invisible Girl"/>
        <s v="Jaws: The Revenge"/>
        <s v="JJ+E"/>
        <s v="Like Crazy"/>
        <s v="Planet 51"/>
        <s v="Poms"/>
        <s v="A Second Chance: Rivals!"/>
        <s v="The Tambour of Retribution"/>
        <s v="Cheech &amp; Chong's Still Smokin"/>
        <s v="Midnight Sun"/>
        <s v="Blind Intersections"/>
        <s v="The Day I lost My Shadow"/>
        <s v="Hating Peter Tatchell"/>
        <s v="Fun with Dick &amp; Jane"/>
        <s v="Between Worlds"/>
        <s v="Rudra: The Rise of King Pharaoh"/>
        <s v="Irul"/>
        <s v="Woody Woodpecker"/>
        <s v="Love"/>
        <s v="Growing up and other problems"/>
        <s v="Full Out 2: You Got This!"/>
        <s v="DNA"/>
        <s v="Giving Voice"/>
        <s v="Monster House"/>
        <s v="The Happytime Murders"/>
        <s v="Kaali Khuhi"/>
        <s v="An Ordinary Man"/>
        <s v="The American Game"/>
        <s v="Love, Guaranteed"/>
        <s v="The Larva Island Movie"/>
        <s v="The Long Dumb Road"/>
        <s v="Heaven Without People"/>
        <s v="Match"/>
        <s v="Death Can Wait"/>
        <s v="Madagascar: Escape 2 Africa"/>
        <s v="Tigertail"/>
        <s v="Violet Evergarden: Eternity and the Auto Memory Doll"/>
        <n v="3022"/>
        <s v="XV: Beyond the Tryline"/>
        <s v="The Bling Ring"/>
        <s v="Fireworks"/>
        <s v="Santa Girl"/>
        <s v="Free Fire"/>
        <s v="Feo pero sabroso"/>
        <s v="The Milk System"/>
        <s v="Right Here Right Now"/>
        <s v="The Perfection"/>
        <s v="Loving is Losing"/>
        <s v="The Perfect Date"/>
        <s v="The Silence"/>
        <s v="The Trap"/>
        <s v="That Thing Called Tadhana"/>
        <s v="High Flying Bird"/>
        <s v="Await Further Instructions"/>
        <s v="Gabriel &quot;Fluffy&quot; Iglesias: One Show Fits All"/>
        <s v="Solo"/>
        <s v="GODZILLA The Planet Eater"/>
        <s v="The Tribe"/>
        <s v="Puppy Star Christmas"/>
        <s v="Target"/>
        <s v="Arjun: The Warrior Prince"/>
        <s v="Christmas With A View"/>
        <s v="The Untold Tales of Armistead Maupin"/>
        <s v="A Witches' Ball"/>
        <s v="The Birth Reborn"/>
        <s v="My Fuhrer"/>
        <s v="Day of the Dead: Bloodline"/>
        <s v="Jag √§lskar dig: En skilsm√§ssokomedi"/>
        <s v="Eve's Apple"/>
        <s v="Mr. Roosevelt"/>
        <s v="The Secret"/>
        <s v="Strange Weather"/>
        <s v="I Called Him Morgan"/>
        <s v="Counterpunch"/>
        <s v="Felipe Neto: My Life Makes No Sense"/>
        <s v="IBOY"/>
        <s v="Stereo"/>
        <s v="Norman Lear: Just Another Version of You"/>
        <s v="Blind Date"/>
        <s v="Team Foxcatcher"/>
        <s v="Naomi and Ely's No Kiss List"/>
        <s v="20 Feet From Stardom"/>
        <s v="30 Days of Luxury"/>
        <s v="A Murder in the Park"/>
        <s v="A Princess for Christmas"/>
        <s v="A Week in Watts"/>
        <s v="Addicted to Life"/>
        <s v="Ai Weiwei: Never Sorry"/>
        <s v="All the Boys Love Mandy Lane"/>
        <s v="At First Light"/>
        <s v="Badha"/>
        <s v="Barrio Universitario"/>
        <s v="Below Her Mouth"/>
        <s v="Black Snow"/>
        <s v="Blinky Bill: The Movie"/>
        <s v="Bruno and Boots: Go Jump in the Pool"/>
        <s v="Class of '61"/>
        <s v="Code Name: The Cleaner"/>
        <s v="Dark Chocolate (Bengali Version)"/>
        <s v="Earth to Echo"/>
        <s v="Enemy"/>
        <s v="Ethirmarai"/>
        <s v="Fanatic"/>
        <s v="Freak Show"/>
        <s v="H√©roes"/>
        <s v="Happy Hunting"/>
        <s v="Hostages"/>
        <s v="Hunter's Prayer"/>
        <s v="I Am Wrath"/>
        <s v="Invisible Essence: The Little Prince"/>
        <s v="It's Now or Never"/>
        <s v="Judy Moody and the Not Bummer Summer"/>
        <s v="Little Sister"/>
        <s v="Malicious"/>
        <s v="Morris from America"/>
        <s v="My Ex-Ex"/>
        <s v="Naledi: A Baby Elephant's Tale"/>
        <s v="Natural Born Pranksters"/>
        <s v="New York Minute"/>
        <s v="Numero Zero. The Roots of Italian Rap"/>
        <s v="Officer Downe"/>
        <s v="Operator"/>
        <s v="Palio"/>
        <s v="Paul Blart: Mall Cop"/>
        <s v="Sacro GRA"/>
        <s v="Shark Night"/>
        <s v="Stink!"/>
        <s v="Superfly"/>
        <s v="The Flintstones"/>
        <s v="The Flintstones in Viva Rock Vegas"/>
        <s v="The Monster"/>
        <s v="The One I Love"/>
        <s v="The Prince"/>
        <s v="The Roommate"/>
        <s v="The Sunshine Makers"/>
        <s v="The Trust"/>
        <s v="The Vatican Tapes"/>
        <s v="Trixie Mattel: Moving Parts"/>
        <s v="Viking Destiny"/>
        <s v="We Need to Talk"/>
        <s v="Weather forecast"/>
        <s v="What Still Remains"/>
        <s v="White Island"/>
        <s v="The Women and the Murderer"/>
        <s v="He's All That"/>
        <s v="The Water Man"/>
        <s v="Out of my league"/>
        <s v="Bartkowiak"/>
        <s v="This Little Love Of Mine"/>
        <s v="Underworld: Rise of the Lycans"/>
        <s v="Prime Time"/>
        <s v="Baggio: The Divine Ponytail"/>
        <s v="Asmaa"/>
        <s v="Small Town Crime"/>
        <s v="The Last Kids on Earth: Happy Apocalypse to You"/>
        <s v="Just In Time"/>
        <s v="Coven of Sisters"/>
        <s v="The Most Unknown"/>
        <s v="The Resurrection of Gavin Stone"/>
        <s v="Penguins of Madagascar: The Movie"/>
        <s v="The Beginning of Life 2: Outside"/>
        <s v="The Take"/>
        <s v="Satria Heroes: Revenge of the Darkness"/>
        <s v="Puss in Boots"/>
        <s v="Fearless"/>
        <s v="Almost Love"/>
        <s v="Nobody Knows I'm Here"/>
        <s v="The Darkness"/>
        <s v="Project Papa"/>
        <s v="Chippa"/>
        <s v="What Are the Odds?"/>
        <s v="John Henry"/>
        <s v="The Willoughbys"/>
        <s v="Moms at War"/>
        <s v="LA Originals"/>
        <s v="Girl on the Third Floor"/>
        <s v="Justice"/>
        <s v="A Ghost Story"/>
        <s v="It Comes at Night"/>
        <s v="Wives on Strike"/>
        <s v="Holly Star"/>
        <s v="Revenge of the Pontianak"/>
        <s v="Drink Drank Drunk"/>
        <s v="A Home with A View"/>
        <s v="Someone Great"/>
        <s v="Unicorn Store"/>
        <s v="5 Flights Up"/>
        <s v="Monty Python and the Holy Grail"/>
        <s v="Loudon Wainwright III: Surviving Twin"/>
        <s v="Edge of Fear"/>
        <s v="Duck Duck Goose"/>
        <s v="My Birthday Song"/>
        <s v="Spivak"/>
        <s v="Family Blood"/>
        <s v="Jailbreak"/>
        <s v="My Perfect Romance"/>
        <s v="The Price of Success"/>
        <s v="A Christmas Prince"/>
        <s v="Berserk: The Golden Age Arc II - The Battle for Doldrey"/>
        <s v="The Saint"/>
        <s v="What the Health"/>
        <s v="Love.com"/>
        <s v="Our Lovers"/>
        <s v="Deidra &amp; Laney Rob a Train"/>
        <s v="The Fury of a Patient Man"/>
        <s v="Zapped"/>
        <s v="Bee Movie"/>
        <s v="Headwinds"/>
        <s v="Rainbow Time"/>
        <s v="Beauties of the Night"/>
        <s v="Pup Star"/>
        <s v="Unchained: The Untold Story of Freestyle Motocross"/>
        <s v="Amanda Knox"/>
        <s v="XOXO"/>
        <s v="Ricardo O'Farrill Abrazo Genial"/>
        <s v="Tig"/>
        <s v="Chris Tucker Live"/>
        <s v="Advantageous"/>
        <s v="3 Generations"/>
        <s v="A Holiday Engagement"/>
        <s v="A Patch of Fog"/>
        <s v="A Thousand Words"/>
        <s v="Agatha and the Truth of Murder"/>
        <s v="All Hallows' Eve"/>
        <s v="Amar Akbar &amp; Tony"/>
        <s v="Annabelle Hooper and the Ghosts of Nantucket"/>
        <s v="Backcountry"/>
        <s v="Bokeh"/>
        <s v="Brave New Jersey"/>
        <s v="Cardboard Gangsters"/>
        <s v="Command and Control"/>
        <s v="Dear Santa"/>
        <s v="Don't Think Twice"/>
        <s v="Dream Boat"/>
        <s v="Easy A"/>
        <s v="Elles √©taient en guerre 1939-1945"/>
        <s v="F the Prom"/>
        <s v="Figures of Speech"/>
        <s v="For Grace"/>
        <s v="Friend Request"/>
        <s v="Goon"/>
        <s v="Holy Man 2"/>
        <s v="Jackpot"/>
        <s v="KL Zombi"/>
        <s v="Little Dragon Maiden"/>
        <s v="Losing Sight of Shore"/>
        <s v="Mahjong Heroes"/>
        <s v="Mango Dreams"/>
        <s v="Middle School: The Worst Years of My Life"/>
        <s v="Mohawk"/>
        <s v="Nacho Libre"/>
        <s v="National Bird"/>
        <s v="Norm of the North: Keys to the Kingdom"/>
        <s v="On Yoga The Architecture of Peace"/>
        <s v="One Direction: This Is Us"/>
        <s v="One Last Thing"/>
        <s v="Peter and the Farm"/>
        <s v="Pimpal"/>
        <s v="Playing Hard"/>
        <s v="Robin Hood: The Rebellion"/>
        <s v="Rocky IV"/>
        <s v="Rumble"/>
        <s v="Shark Busters"/>
        <s v="Singularity"/>
        <s v="Sustainable"/>
        <s v="The Christmas Project"/>
        <s v="The Force"/>
        <s v="The Holy Man"/>
        <s v="The Rift: The Dark Side of the Moon"/>
        <s v="The Salvation"/>
        <s v="The Witch"/>
        <s v="Warehoused"/>
        <s v="Naruto Shipp√ªden the Movie: Bonds"/>
        <s v="Firedrake the Silver Dragon"/>
        <s v="I Got the Hook Up"/>
        <s v="Ragini MMS"/>
        <s v="Bob Ross: Happy Accidents, Betrayal &amp; Greed"/>
        <s v="Lift Like a Girl"/>
        <s v="Born to Play"/>
        <s v="The Stand-Up"/>
        <s v="The Tour"/>
        <s v="Kung Fu Panda 2"/>
        <s v="Cloudburst"/>
        <s v="Population 436"/>
        <s v="Hachi: A Dog's Tale"/>
        <s v="The Whole Truth"/>
        <s v="Arlo the Alligator Boy"/>
        <s v="Accepted"/>
        <s v="7 Yards: The Chris Norton Story"/>
        <s v="Keeping the Bees"/>
        <s v="Rocks"/>
        <s v="You Are My Home"/>
        <s v="The 2nd"/>
        <s v="40 Sticks"/>
        <s v="What We Wanted"/>
        <s v="His House"/>
        <s v="The Day of the Lord"/>
        <s v="Metallica Through The Never"/>
        <s v="Whispers"/>
        <s v="ParaNorman"/>
        <s v="The Binding"/>
        <s v="Wish Upon a Unicorn"/>
        <s v="Pets United"/>
        <s v="Night of Knots"/>
        <s v="Kandasamys: The Wedding"/>
        <s v="Freaks ‚Äì You're One of Us"/>
        <s v="Sky Tour: The Movie"/>
        <s v="An Easy Girl"/>
        <s v="Mr. Peabody &amp; Sherman"/>
        <s v="Lost Bullet"/>
        <s v="Si Doel the Movie 3"/>
        <s v="My Sleeping Lover"/>
        <s v="Wadjda"/>
        <s v="Arctic Dogs"/>
        <s v="The International Player"/>
        <s v="The Silence of the Marsh"/>
        <s v="For the Broken Hearted"/>
        <s v="Wildling"/>
        <s v="A Life of Speed: The Juan Manuel Fangio Story"/>
        <s v="Search Party"/>
        <s v="Voulez-vous rire avec moi ce soir?"/>
        <s v="Untamed Romania"/>
        <s v="Term Life"/>
        <s v="The Forest"/>
        <s v="Hakkunde"/>
        <s v="Wives on Strike: The Revolution"/>
        <s v="Cut Bank"/>
        <s v="The Island"/>
        <s v="The Knight Before Christmas"/>
        <s v="Iron Sky: The Coming Race"/>
        <s v="Let It Snow"/>
        <s v="Watchman"/>
        <s v="Calum von Moger: Unbroken"/>
        <s v="The Son"/>
        <s v="Paranormal Investigation"/>
        <s v="Manusangada"/>
        <s v="A Christmas Prince: The Royal Wedding"/>
        <s v="Sommore: The Reign Continues"/>
        <s v="Ronnie Coleman: The King"/>
        <s v="The Warning"/>
        <s v="Candy Jar"/>
        <s v="Pup Star: Better 2Gether"/>
        <s v="For Your Own Good"/>
        <s v="Kiss &amp; Cry"/>
        <s v="The C Word"/>
        <s v="The Most Hated Woman in America"/>
        <s v="Haraamkhor"/>
        <d v="1899-12-30T07:19:00"/>
        <s v="3 T√ºrken &amp; ein Baby"/>
        <s v="Mitt"/>
        <s v="Quiet Victory: The Charlie Wedemeyer Story"/>
        <s v="Triumph of the Heart"/>
        <s v="Victim of Beauty"/>
        <s v="√Üon Flux"/>
        <s v="100 Days Of Solitude"/>
        <s v="13 Sins"/>
        <s v="21 &amp; Over"/>
        <s v="24 Hours to Live"/>
        <s v="300 Miles to Heaven"/>
        <s v="A Gray State"/>
        <s v="After Porn Ends"/>
        <s v="As Above, So Below"/>
        <s v="Big Daddy"/>
        <s v="Daddy Day Care"/>
        <s v="Dark Crimes"/>
        <s v="Death at a Funeral"/>
        <s v="Diana: 7 Days That Shook the World"/>
        <s v="Dog Eat Dog"/>
        <s v="Don't Knock Twice"/>
        <s v="Don't Look Down"/>
        <s v="Dukhtar"/>
        <s v="Elles √©taient en guerre (1914-1918)"/>
        <s v="Enlighten Us"/>
        <s v="Final Destination 3"/>
        <s v="For the Birds"/>
        <s v="From Japan to Egypt"/>
        <s v="From Paris with Love"/>
        <s v="Good Night, and Good Luck"/>
        <s v="Grand Masti"/>
        <s v="Haywire"/>
        <s v="Hot Bot"/>
        <s v="I Am Vengeance"/>
        <s v="Jack and the Cuckoo-Clock Heart"/>
        <s v="Krystal"/>
        <s v="Last Night"/>
        <s v="Love on Delivery"/>
        <s v="Mad Max"/>
        <s v="May You Prosper"/>
        <s v="Mission: Destroy Love"/>
        <s v="Mojave"/>
        <s v="Monster Family"/>
        <s v="One Night Stand"/>
        <s v="Operation Odessa"/>
        <s v="Our Godfather"/>
        <s v="Prince Charming"/>
        <s v="Raiders!: The Story of the Greatest Fan Film Ever Made"/>
        <s v="Roger Corman's Death Race 2050"/>
        <s v="Russell Madness"/>
        <s v="Savage Raghda"/>
        <s v="Scales: Mermaids Are Real"/>
        <s v="Scandal in Sorrento"/>
        <s v="Spy Time"/>
        <s v="Summer Night"/>
        <s v="Sweet Virginia"/>
        <s v="The Adventures of Sharkboy and Lavagirl"/>
        <s v="The Breadwinner"/>
        <s v="The Charnel House"/>
        <s v="The Dark Crystal"/>
        <s v="The Last Days of Chez Nous"/>
        <s v="The Lodgers"/>
        <s v="The Perfect Day"/>
        <s v="The Pink Panther"/>
        <s v="The Right One"/>
        <s v="The Unborn Child"/>
        <s v="Thumper"/>
        <s v="We the Animals"/>
        <s v="Westerplatte Resists"/>
        <s v="Would You Rather"/>
        <s v="Intrusion"/>
        <s v="Final Account"/>
        <s v="House Party 2"/>
        <s v="House Party 3"/>
        <s v="The Golden Child"/>
        <s v="Walk of Shame"/>
        <s v="Flower Girl"/>
        <s v="Kingdom: Ashin of the North"/>
        <s v="The Beguiled"/>
        <s v="Ratchet and Clank"/>
        <s v="Holiday on Mars"/>
        <s v="Austin Powers in Goldmember"/>
        <s v="Kung Fu Panda"/>
        <s v="Good on Paper"/>
        <s v="Trippin' with the Kandasamys"/>
        <s v="American Outlaws"/>
        <s v="Streets of Fire"/>
        <s v="Home"/>
        <s v="S.M.A.R.T Chase"/>
        <s v="Swiped"/>
        <s v="An American Girl: McKenna Shoots for the Stars"/>
        <s v="Generasi 90an: Melankolia"/>
        <s v="Tenacious D in The Pick of Destiny"/>
        <s v="Death of Me"/>
        <s v="Bridezilla"/>
        <s v="Ma Rainey's Black Bottom"/>
        <s v="Braven"/>
        <s v="Mile 22"/>
        <s v="Out of Life"/>
        <s v="Under the Bombs"/>
        <s v="El-Khawaga's Dilemma"/>
        <s v="A Chaster Marriage"/>
        <s v="Road To High &amp; Low"/>
        <s v="The Paramedic"/>
        <s v="The Social Dilemma"/>
        <s v="The Lost Okoroshi"/>
        <s v="All Together Now"/>
        <s v="Lingua Franca"/>
        <s v="Work It"/>
        <s v="I Am Not Your Negro"/>
        <s v="Bulbbul"/>
        <s v="Lady Bird"/>
        <s v="Honeytrap"/>
        <s v="Mutiny of the Worker Bees"/>
        <s v="In Paradox"/>
        <s v="Bennett's War"/>
        <s v="Material"/>
        <s v="The Plagues of Breslau"/>
        <s v="Taxi Driver"/>
        <s v="Love Jacked"/>
        <s v="Dead Kids"/>
        <s v="Holiday Rush"/>
        <s v="Paradise Beach"/>
        <s v="A Remarkable Tale"/>
        <s v="The Awakening of Motti Wolkenbruch"/>
        <s v="Steal a Pencil for Me"/>
        <s v="PATRICK (2019)"/>
        <s v="Weed the People"/>
        <s v="Who Would You Take to a Deserted Island?"/>
        <s v="The Hard Way"/>
        <s v="Nothing to Hide"/>
        <s v="Dragon Tiger Gate"/>
        <s v="Seven in Heaven"/>
        <s v="Monty Python: The Meaning of Live"/>
        <s v="Monty Python's Life of Brian"/>
        <s v="Sparring"/>
        <s v="Duck Butter"/>
        <s v="Zoo"/>
        <s v="Ibiza"/>
        <s v="Lo m√°s sencillo es complicarlo todo"/>
        <s v="Sun Dogs"/>
        <s v="Bullet Head"/>
        <s v="Battle Drone"/>
        <s v="Schubert In Love"/>
        <s v="The Polka King"/>
        <s v="Desire"/>
        <s v="Jim &amp; Andy: The Great Beyond - Featuring a Very Special, Contractually Obligated Mention of Tony Clifton"/>
        <s v="Wedding Unplanned"/>
        <s v="The Outcasts"/>
        <s v="Nila"/>
        <s v="The African Doctor"/>
        <s v="Bleach The Movie: Fade to Black"/>
        <s v="Bleach the Movie: Hell Verse"/>
        <s v="Jandino: Whatever it Takes"/>
        <s v="Mission Blue"/>
        <s v="Hard Lessons"/>
        <s v="In Defense of a Married Man"/>
        <s v="The Ryan White Story"/>
        <s v="Too Young the Hero"/>
        <s v="1st Summoning"/>
        <s v="6 Days"/>
        <s v="A Boy Called Po"/>
        <s v="A Perfect Man"/>
        <s v="Alarmoty in the Land of Fire"/>
        <s v="Assimilate"/>
        <s v="Band Aid"/>
        <s v="Blue Streak"/>
        <s v="Bushwick"/>
        <s v="Charlotte's Web"/>
        <s v="Dean"/>
        <s v="Devil's Gate"/>
        <s v="Don't Crack Under Pressure III"/>
        <s v="Doubles Cause Troubles"/>
        <s v="Down The Fence"/>
        <s v="Emo the Musical"/>
        <s v="Farce"/>
        <s v="Filmworker"/>
        <s v="Hedgehogs"/>
        <s v="How to Be a Player"/>
        <s v="Jalpari: The Desert Mermaid"/>
        <s v="Just Friends"/>
        <s v="Lila &amp; Eve"/>
        <s v="Maroon"/>
        <s v="Meditation Park"/>
        <s v="Miss Sharon Jones!"/>
        <s v="Movie 43"/>
        <s v="Restless Creature: Wendy Whelan"/>
        <s v="Sadie's Last Days on Earth"/>
        <s v="Silent Hill: Revelation"/>
        <s v="Skyline"/>
        <s v="Solo Con Tu Pareja"/>
        <s v="Soul to Keep"/>
        <s v="Spring Breakers"/>
        <s v="Summer of '92"/>
        <s v="Teenage Mutant Ninja Turtles: The Movie"/>
        <s v="The Hatred"/>
        <s v="The Humanity Bureau"/>
        <s v="The Men Who Stare at Goats"/>
        <s v="The Parole Officer"/>
        <s v="The Spy Next Door"/>
        <s v="The Spy Who Fell to Earth"/>
        <s v="The Tiger Hunter"/>
        <s v="The Trigger Effect"/>
        <s v="Theater of Life"/>
        <s v="Total Frat Movie"/>
        <s v="Tracers"/>
        <s v="Trainspotting"/>
        <s v="Trash Fire"/>
        <s v="Una"/>
        <s v="Undercover Grandpa"/>
        <s v="Unfinished Song"/>
        <s v="Waiting"/>
        <s v="Waiting..."/>
        <s v="Walk with Me"/>
        <s v="We're No Animals"/>
        <s v="Young Adult"/>
        <s v="Naruto Shippuden: The Movie"/>
        <s v="Naruto the Movie 3: Guardians of the Crescent Moon Kingdom"/>
        <s v="Paradise Hills"/>
        <s v="A Cinderella Story"/>
        <s v="Crocodile Dundee in Los Angeles"/>
        <s v="Osmosis Jones"/>
        <s v="The Nutty Professor"/>
        <s v="Really Love"/>
        <s v="Esperando la carroza"/>
        <s v="Pomegranates and Myrrh"/>
        <s v="A Classic Horror Story"/>
        <s v="A Land Imagined"/>
        <s v="Si Doel the Movie 2"/>
        <s v="Austin Powers: The Spy Who Shagged Me"/>
        <s v="A Man For The Week End"/>
        <s v="Carnaval"/>
        <s v="Sleepless"/>
        <s v="Due Date"/>
        <s v="Get the Grift"/>
        <s v="Heroes: Silence and Rock &amp; Roll"/>
        <s v="Croupier"/>
        <s v="Penguin Bloom"/>
        <s v="So My Grandma‚Äôs a Lesbian!"/>
        <s v="Friendsgiving"/>
        <s v="The Con Is On"/>
        <s v="Ghosts of War"/>
        <s v="Cloudy with a Chance of Meatballs 2"/>
        <s v="The Life Ahead"/>
        <s v="The Late Bloomer"/>
        <s v="Guillermo Vilas: Settling the Score"/>
        <s v="Human Nature"/>
        <s v="We Have Always Lived in the Castle"/>
        <s v="Anelka: Misunderstood"/>
        <s v="The Millions"/>
        <s v="Budhia Singh: Born to Run"/>
        <s v="#AnneFrank - Parallel Stories"/>
        <s v="What's Up?"/>
        <n v="122"/>
        <s v="My Stupid Boss 2"/>
        <s v="Rising High"/>
        <s v="Stunt School"/>
        <s v="El silencio es bienvenido"/>
        <s v="AllI Wish"/>
        <s v="Lost Girls"/>
        <s v="Pretville"/>
        <s v="Cuddle Weather"/>
        <s v="Hop"/>
        <s v="Bulbul Can Sing"/>
        <s v="MFKZ"/>
        <s v="The 9th Precinct"/>
        <s v="Wandering Stars"/>
        <s v="Love, Surreal and Odd"/>
        <s v="Uncle Naji in UAE"/>
        <s v="DJ Cinderella"/>
        <s v="Generation Iron 3"/>
        <s v="Close"/>
        <s v="Komola Rocket"/>
        <s v="Lionheart"/>
        <s v="Imperfect"/>
        <s v="Once a Gangster"/>
        <s v="Cam"/>
        <s v="The Holiday Calendar"/>
        <s v="Aamir"/>
        <s v="Marc Maron: Thinky Pain"/>
        <s v="Yeh Hai Bakrapur"/>
        <s v="S Storm"/>
        <s v="The Package"/>
        <s v="Extinction"/>
        <s v="Father of the Year"/>
        <s v="To Each, Her Own"/>
        <s v="Holy Goalie"/>
        <s v="Orbiter 9"/>
        <s v="Trailer Park Boys: The Movie"/>
        <s v="The Ritual"/>
        <s v="The Open House"/>
        <s v="One of Us"/>
        <s v="Little Evil"/>
        <s v="Handsome Devil"/>
        <s v="A 2nd Chance"/>
        <s v="He Even Has Your Eyes"/>
        <s v="Small Crimes"/>
        <s v="Mascots"/>
        <s v="A Stoning in Fulham County"/>
        <s v="Unspeakable Acts"/>
        <s v="2036 Origin Unknown"/>
        <s v="American Heist"/>
        <s v="Back and Forth"/>
        <s v="Band of Robbers"/>
        <s v="Barah Aana"/>
        <s v="Bigger Fatter Liar"/>
        <s v="Bring It On: Worldwide Showdown"/>
        <s v="Change in the Air"/>
        <s v="Don't Crack Under Pressure"/>
        <s v="For Love or Money"/>
        <s v="Garuda in My Heart 2"/>
        <s v="Gook"/>
        <s v="Green Room"/>
        <s v="Hadi ƒ∞n≈üallah"/>
        <s v="Harold and Lillian: A Hollywood Love Story"/>
        <s v="Hiroshima: The Real History"/>
        <s v="Hope Aur Hum"/>
        <s v="INDIA"/>
        <s v="Justice, My Foot!"/>
        <s v="Kidnapping Mr. Heineken"/>
        <s v="Kurt &amp; Courtney"/>
        <s v="Lockout"/>
        <s v="Madre"/>
        <s v="My Daddy is in Heaven"/>
        <s v="Pekak"/>
        <s v="Peter Rabbit"/>
        <s v="Remember"/>
        <s v="Revenge of the Green Dragons"/>
        <s v="Savage Dog"/>
        <s v="Saving Zo√´"/>
        <s v="Season of the Witch"/>
        <s v="Sister Code"/>
        <s v="Smart People"/>
        <s v="Spitfire: The Plane that Saved the World"/>
        <s v="Strictly Ballroom"/>
        <s v="Submission"/>
        <s v="Tahaan"/>
        <s v="The Assignment"/>
        <s v="The Black Room"/>
        <s v="The Blackcoat's Daughter"/>
        <s v="The Boy in the Striped Pajamas"/>
        <s v="The Brawler"/>
        <s v="The Daughter"/>
        <s v="The Dukes of Hazzard: The Beginning"/>
        <s v="The Fear of 13"/>
        <s v="The Golem"/>
        <s v="The Keeping Hours"/>
        <s v="The Longshots"/>
        <s v="The Spectacular Now"/>
        <s v="Two Lovers and a Bear"/>
        <s v="Used Goods"/>
        <s v="Weeds on Fire"/>
        <s v="Birth of the Dragon"/>
        <s v="Naruto Shipp√ªden the Movie: The Will of Fire"/>
        <s v="Blood Brothers: Malcolm X &amp; Muhammad Ali"/>
        <s v="Gunshot"/>
        <s v="I missed you: Director's Cut"/>
        <s v="This Changes Everything"/>
        <s v="American Ultra"/>
        <s v="Dennis the Menace"/>
        <s v="Mobile Suit Gundam Hathaway"/>
        <s v="O Vendedor de Sonhos"/>
        <s v="Red Snow"/>
        <s v="Madagascar 3: Europe's Most Wanted"/>
        <s v="Doctor Bello"/>
        <s v="GANTZ:O"/>
        <s v="Legally Blonde"/>
        <s v="The Knight and the Princess"/>
        <s v="Blanche Gardin: The All-Nighter"/>
        <s v="Tribhanga - Tedhi Medhi Crazy"/>
        <s v="Good Burger"/>
        <s v="Good Hair"/>
        <s v="London Heist"/>
        <s v="Mohamed Hussein"/>
        <s v="Break"/>
        <s v="Operation Christmas Drop"/>
        <s v="The Beginning of Life"/>
        <s v="Heritages"/>
        <s v="American Pie 9: Girls' Rules"/>
        <s v="GIMS: On the Record"/>
        <s v="Cycle"/>
        <s v="Cuties"/>
        <s v="Adrift"/>
        <s v="Mucho Mucho Amor: The Legend of Walter Mercado"/>
        <s v="What the Fish"/>
        <s v="The Silence of Others"/>
        <s v="Okko's Inn"/>
        <s v="The Light of My Eyes"/>
        <s v="Game Over"/>
        <s v="5Gang"/>
        <s v="Born Beautiful"/>
        <s v="MR. RIGHT"/>
        <s v="Love for Sale 2"/>
        <s v="Grand-Daddy Day Care"/>
        <s v="The Laundromat"/>
        <s v="Street Flow"/>
        <s v="Evelyn"/>
        <s v="Triple Threat"/>
        <s v="Jonaki"/>
        <s v="Genius"/>
        <s v="Behind the Curve"/>
        <s v="Just Love"/>
        <s v="IO"/>
        <s v="Old Lord Savanna"/>
        <s v="When Angels Sleep"/>
        <s v="5 Star Christmas"/>
        <s v="SDU: Sex Duties Unit"/>
        <s v="Set Off"/>
        <s v="Time Share"/>
        <s v="The Debt Collector"/>
        <s v="What We Started"/>
        <s v="Toc Toc"/>
        <s v="Amateur"/>
        <s v="A Sort of Family"/>
        <s v="Irreplaceable You"/>
        <s v="Seeing Allred"/>
        <s v="Expedition Happiness"/>
        <s v="Voyeur"/>
        <s v="Nobody Speak: Trials of the Free Press"/>
        <s v="Catfight"/>
        <s v="Kevin Hart: What Now?"/>
        <s v="Grillo vs Grillo"/>
        <s v="Much Ado About Nothing"/>
        <s v="Umrika"/>
        <s v="Brahman Naman"/>
        <s v="Adam: His Song Continues"/>
        <s v="Strange Voices"/>
        <s v="68 Kill"/>
        <s v="A Kind of Murder"/>
        <s v="Chloe"/>
        <s v="Closed Circuit"/>
        <s v="Concussion"/>
        <s v="Cop and a Half: New Recruit"/>
        <s v="Delirium"/>
        <s v="Diary of a Chambermaid"/>
        <s v="Don Verdean"/>
        <s v="Evan Almighty"/>
        <s v="Event Horizon"/>
        <s v="First Impression"/>
        <s v="Forks Over Knives"/>
        <s v="Garuda Di Dadaku"/>
        <s v="Hardcore Henry"/>
        <s v="Hide &amp; Seek"/>
        <s v="Hostage to the Devil"/>
        <s v="Hotel Pacific"/>
        <s v="I'll See You in My Dreams"/>
        <s v="Kon-Tiki"/>
        <s v="Long Time Running"/>
        <s v="Money Talks"/>
        <s v="Moonwalkers"/>
        <s v="Next"/>
        <s v="OtherLife"/>
        <s v="Paint It Black"/>
        <s v="Phullu"/>
        <s v="Pope Francis: A Man of His Word"/>
        <s v="Q Ball"/>
        <s v="Reincarnated"/>
        <s v="Road to Yesterday"/>
        <s v="Shutter"/>
        <s v="Skin Trade"/>
        <s v="Speech &amp; Debate"/>
        <s v="Straight Up"/>
        <s v="Strange but True"/>
        <s v="The Bulbul's Nest"/>
        <s v="The Bye Bye Man"/>
        <s v="The Car"/>
        <s v="The Eichmann Show"/>
        <s v="The Heyday of the Insensitive Bastards"/>
        <s v="The Indian in the Cupboard"/>
        <s v="The Last Man on the Moon"/>
        <s v="The Power of Grayskull: The Definitive History of He-Man and the Masters of the Universe"/>
        <s v="The Thief and the Imbecile"/>
        <s v="The Time Machine"/>
        <s v="The Ugly Truth"/>
        <s v="Three-Quarters Decent"/>
        <s v="Tremors"/>
        <s v="Turbo"/>
        <s v="Walking Out"/>
        <s v="We Are Your Friends"/>
        <s v="Westside vs. the World"/>
        <s v="Yo-Kai Watch: The Movie"/>
        <s v="Zinzana"/>
        <s v="Dark Skies"/>
        <s v="Naruto the Movie 2: Legend of the Stone of Gelel"/>
        <s v="If I Leave Here Tomorrow: A Film About Lynyrd Skynyrd"/>
        <s v="In Too Deep"/>
        <s v="2 Alone in Paris"/>
        <s v="The Secret Diary of an Exchange Student"/>
        <s v="Unroyal"/>
        <s v="Lady Boss: The Jackie Collins Story"/>
        <s v="Shiny_Flakes: The Teenage Drug Lord"/>
        <s v="Major Payne"/>
        <s v="The Losers"/>
        <s v="African America"/>
        <s v="Bankrolled"/>
        <s v="Home Again"/>
        <s v="Killing Them Softly"/>
        <s v="Sisters on Track"/>
        <s v="Picture a Scientist"/>
        <s v="Awake"/>
        <s v="Tragic Jungle"/>
        <s v="The Wedding Guest"/>
        <s v="Then Came You"/>
        <s v="Welcome Home"/>
        <s v="Collateral Beauty"/>
        <s v="Blue Miracle"/>
        <s v="Unrest"/>
        <s v="Au coeur des gangs"/>
        <s v="Best of the Best"/>
        <s v="Tell Me When"/>
        <s v="Air Strike"/>
        <s v="Ni de co√±a"/>
        <s v="√áarsi Pazar"/>
        <s v="Paper Lives"/>
        <s v="Bombay Rose"/>
        <s v="Tony Manero"/>
        <s v="Eeb Allay Ooo!"/>
        <s v="All My Friends Are Dead"/>
        <s v="Stuck Apart"/>
        <s v="Ava"/>
        <s v="The Suit"/>
        <s v="The Princess Switch: Switched Again"/>
        <s v="Memories of a Teenager"/>
        <s v="Villain"/>
        <s v="The Match"/>
        <s v="The Debt Collector 2"/>
        <s v="Unknown Origins"/>
        <s v="Drunk Parents"/>
        <s v="Only"/>
        <s v="Mr. Romantic"/>
        <s v="Anchor Baby"/>
        <s v="The End"/>
        <s v="Cracked Up: The Darrell Hammond Story"/>
        <s v="Dangerous Lies"/>
        <s v="Murder to Mercy: The Cyntoia Brown Story"/>
        <s v="Mighty Raju Rio Calling"/>
        <s v="Gbomo Gbomo Express"/>
        <s v="Dragonheart: Vengeance"/>
        <s v="Airplane Mode"/>
        <s v="Bulletproof 2"/>
        <s v="Road Trip: Beer Pong"/>
        <s v="Doom: Annihilation"/>
        <s v="Nothing to Lose 2"/>
        <s v="Brother"/>
        <s v="The Old Thieves: The Legend of Artegios"/>
        <s v="Sinister 2"/>
        <s v="Imago"/>
        <s v="Jeff Dunham: Controlled Chaos"/>
        <s v="The Spiderwick Chronicles"/>
        <s v="Fatso"/>
        <s v="Soni"/>
        <s v="Pok√©mon the Movie: I Choose You!"/>
        <s v="Shirkers"/>
        <s v="The Kindergarten Teacher"/>
        <s v="Agyaat"/>
        <s v="Bill Nye: Science Guy"/>
        <s v="Dude"/>
        <s v="The Titan"/>
        <s v="When We First Met"/>
        <s v="Before I Wake"/>
        <s v="Hajwala: The Missing Engine"/>
        <s v="Naked"/>
        <s v="Raising the Bar"/>
        <s v="10 jours en or"/>
        <s v="Bibi &amp; Tina"/>
        <s v="Best Worst Thing That Ever Could Have Happened"/>
        <s v="Jonas"/>
        <s v="I Don't Feel at Home in This World Anymore"/>
        <s v="David Brent: Life on the Road"/>
        <s v="Heroes Wanted"/>
        <s v="Autohead"/>
        <s v="Mr. Pig"/>
        <s v="Other People"/>
        <s v="A Mighty Team"/>
        <s v="My Big Night"/>
        <s v="The Fundamentals of Caring"/>
        <s v="He Never Died"/>
        <s v="5 to 7"/>
        <s v="An Interview with God"/>
        <s v="Avicii: True Stories"/>
        <s v="Backfire"/>
        <s v="Before the Flood"/>
        <s v="Bitch"/>
        <s v="Bob Lazar: Area 51 &amp; Flying Saucers"/>
        <s v="Convict"/>
        <s v="Deadline: Sirf 24 Ghante"/>
        <s v="Detour"/>
        <s v="Dragonheart 3: The Sorcerer"/>
        <s v="Friday the 13th"/>
        <s v="Frozen River"/>
        <s v="Furie"/>
        <s v="Gringo: The Dangerous Life of John McAfee"/>
        <s v="Here Alone"/>
        <s v="Hisss"/>
        <s v="Hotel Transylvania 3: Summer Vacation"/>
        <s v="Hunt to Kill"/>
        <s v="Jealousy and medicine"/>
        <s v="Kicking and Screaming"/>
        <s v="Legend of the Guardians: The Owls of Ga'Hoole"/>
        <s v="Love Station"/>
        <s v="Manglehorn"/>
        <s v="Moon"/>
        <s v="Mr. Deeds"/>
        <s v="Nights in Rodanthe"/>
        <s v="Omar and Salma 3"/>
        <s v="Princess Cyd"/>
        <s v="Resident Evil: Afterlife"/>
        <s v="Residente"/>
        <s v="Return To The 36th Chamber"/>
        <s v="Rumor Has It"/>
        <s v="Short Term 12"/>
        <s v="Some Freaks"/>
        <s v="Swiss Army Man"/>
        <s v="Take Me Home Tonight"/>
        <s v="The Angry Birds Movie 2"/>
        <s v="The Animal People"/>
        <s v="The Boy"/>
        <s v="The Bucket List"/>
        <s v="The Five Venoms"/>
        <s v="The Good Catholic"/>
        <s v="The Good Neighbor"/>
        <s v="The Hollow Point"/>
        <s v="The Sign of Venus"/>
        <s v="The Signal"/>
        <s v="Tinker'"/>
        <s v="While We're Young"/>
        <s v="Woodstock"/>
        <s v="ŸäŸàŸÖ ÿßŸÑÿØŸäŸÜ"/>
        <s v="Jaws 3"/>
        <s v="Poseidon"/>
        <s v="Quartet"/>
        <s v="Team America: World Police"/>
        <s v="Charlie's Angels"/>
        <s v="America: The Motion Picture"/>
        <s v="Deranged"/>
        <s v="Lowriders"/>
        <s v="Small Chops"/>
        <s v="Sniper: Legacy"/>
        <s v="Milestone"/>
        <s v="Hayat √ñp√ºc√ºg√º"/>
        <s v="Just Say Yes"/>
        <s v="Wild Child"/>
        <s v="Wazir"/>
        <s v="Not a Game"/>
        <s v="A Week Away"/>
        <s v="Philomena"/>
        <s v="Get the Goat"/>
        <s v="Biggie: I Got a Story to Tell"/>
        <s v="This Is the Life"/>
        <s v="Chris Rock Total Blackout: The Tamborine Extended Cut"/>
        <s v="Mean Girls 2"/>
        <s v="Ariana grande: excuse me, i love you"/>
        <s v="Mukhsin"/>
        <s v="Don‚Äôt Listen"/>
        <s v="Hard Kill"/>
        <s v="What Did I Mess"/>
        <s v="Bully"/>
        <s v="Time Out"/>
        <s v="Whipped"/>
        <s v="Toll Booth"/>
        <s v="Class of '83"/>
        <s v="Cold Feet"/>
        <s v="Before I Fall"/>
        <s v="Mirai"/>
        <s v="The Stolen"/>
        <s v="Mujeres arriba"/>
        <s v="Get In"/>
        <s v="Code 8"/>
        <s v="Baby Mamas"/>
        <s v="Uncovered"/>
        <s v="Pok√©mon: Mewtwo Strikes Back - Evolution"/>
        <s v="Whisky"/>
        <s v="Pok√©mon the Movie: Power of Us"/>
        <s v="Isoken"/>
        <s v="Klaus"/>
        <s v="The Lovers"/>
        <s v="Eli"/>
        <s v="Ready to Mingle"/>
        <s v="Falling Inn Love"/>
        <s v="Game Over (Hindi Version)"/>
        <s v="Game Over (Tamil Version)"/>
        <s v="Game Over (Telugu Version)"/>
        <s v="The Midas Touch"/>
        <s v="Secret Obsession"/>
        <s v="Murder Mystery"/>
        <s v="Pegasus"/>
        <s v="In Family I Trust"/>
        <s v="Grass Is Greener"/>
        <s v="Late Life: The Chien-Ming Wang Story"/>
        <s v="FYRE: The Greatest Party That Never Happened"/>
        <s v="The American Meme"/>
        <s v="Battle"/>
        <s v="They‚Äôll Love Me When I‚Äôm Dead"/>
        <s v="The Land of Steady Habits"/>
        <s v="Joker"/>
        <s v="TAU"/>
        <s v="Darc"/>
        <s v="The Bittersweet"/>
        <s v="Joan Didion: The Center Will Not Hold"/>
        <s v="Carrie Pilby"/>
        <s v="Buster's Mal Heart"/>
        <s v="The Mars Generation"/>
        <s v="Sarajevo"/>
        <s v="Coin Heist"/>
        <s v="Eddie - Strongman"/>
        <s v="True Memoirs of an International Assassin"/>
        <s v="A Mission in an Old Movie"/>
        <s v="A Tale of Love and Darkness"/>
        <s v="Always a Bridesmaid"/>
        <s v="Arthur Christmas"/>
        <s v="Best Neighbors"/>
        <s v="Beyond All Boundaries"/>
        <s v="Blue Jasmine"/>
        <s v="Bullitt County"/>
        <s v="Cabin Fever"/>
        <s v="Carrie"/>
        <s v="Chief Daddy"/>
        <s v="Dragonheart: Battle for the Heartfire"/>
        <s v="Every Time I Die"/>
        <s v="Final Destination"/>
        <s v="Forbidden Planet"/>
        <s v="Gothika"/>
        <s v="I Am Jane Doe"/>
        <s v="King's Ransom"/>
        <s v="Lo and Behold: Reveries of the Connected World"/>
        <s v="Love Dot Com: The Social Experiment"/>
        <s v="Lucha: Playing the Impossible"/>
        <s v="Manhattan Romance"/>
        <s v="Men in Black"/>
        <s v="Paid in Full"/>
        <s v="R.L. Stine's Mostly Ghostly"/>
        <s v="Roh's Beauty"/>
        <s v="SHOT! The Psycho-Spiritual Mantra of Rock"/>
        <s v="Sparkle"/>
        <s v="Step Brothers"/>
        <s v="Surat Dari Praha"/>
        <s v="Terra"/>
        <s v="The Bleeder"/>
        <s v="The Boss's Daughter"/>
        <s v="The Lake House"/>
        <s v="The Lovers and the Despot"/>
        <s v="The Princess and the Frog"/>
        <s v="The Surrounding Game"/>
        <s v="The Walls of the Moon"/>
        <s v="The Wedding Party 2: Destination Dubai"/>
        <s v="Tremors 6: A Cold Day in Hell"/>
        <s v="War on Everyone"/>
        <s v="ÿßÿ¥ÿ™ÿ®ÿßŸÉ"/>
        <s v="InuYasha the Movie 2: The Castle Beyond the Looking Glass"/>
        <s v="InuYasha the Movie 3: Swords of an Honorable Ruler"/>
        <s v="Here and There"/>
        <s v="Good Luck Chuck"/>
        <s v="My Girl 2"/>
        <s v="Cousins"/>
        <s v="Rogue Warfare: Death of a Nation"/>
        <s v="Copenhagen"/>
        <s v="Black Holes | The Edge of All We Know"/>
        <s v="Ninja Assassin"/>
        <s v="Swordfish"/>
        <n v="678"/>
        <s v="Cinema Bandi"/>
        <s v="Dance of the Forty One"/>
        <s v="Monster"/>
        <s v="Dead Again in Tombstone"/>
        <s v="The Whole Nine Yards"/>
        <s v="Sniper: Ghost Shooter"/>
        <s v="The Block Island Sound"/>
        <s v="The Misadventures of Hedi and Cokeman"/>
        <s v="Is Love Enough? Sir"/>
        <s v="Tony Parker: The Final Shot"/>
        <s v="U-Turn"/>
        <s v="Dolly Parton‚Äôs Christmas on the Square"/>
        <s v="Zozo"/>
        <s v="A Babysitter's Guide to Monster Hunting"/>
        <s v="#Alive"/>
        <s v="What Keeps You Alive"/>
        <s v="Ride Like a Girl"/>
        <s v="Freej Al Taibeen"/>
        <s v="Curtiz"/>
        <s v="MindGamers"/>
        <s v="A Trip to Jamaica"/>
        <s v="In My Country"/>
        <s v="Up North"/>
        <s v="The Bling Lagosians"/>
        <s v="Rim of the World"/>
        <s v="Nappily Ever After"/>
        <s v="Studio 54"/>
        <s v="The Last Laugh"/>
        <s v="All's Well, End's Well (2009)"/>
        <s v="Errementari: The Blacksmith and the Devil"/>
        <s v="Harishchandrachi Factory"/>
        <s v="Thi Mai"/>
        <s v="I Am not an Easy Man"/>
        <s v="Layla M."/>
        <s v="Bad Day for the Cut"/>
        <s v="The Worthy"/>
        <s v="#realityhigh"/>
        <s v="In the Shadow of Iris"/>
        <s v="Slam"/>
        <s v="Life 2.0"/>
        <s v="Opera√ß√µes Especiais"/>
        <s v="Tini: The New Life of Violetta"/>
        <s v="Journey to Greenland"/>
        <s v="Mercenary"/>
        <s v="Welcome Mr. President"/>
        <s v="Audrie &amp; Daisy"/>
        <s v="Winter on Fire: Ukraine's Fight for Freedom"/>
        <s v="√áok Filim Hareketler Bunlar"/>
        <s v="50 First Dates"/>
        <s v="A.X.L."/>
        <s v="Adrishya"/>
        <s v="American Hangman"/>
        <s v="B.A. Pass"/>
        <s v="Barely Lethal"/>
        <s v="Because We're Heading Out"/>
        <s v="Being AP"/>
        <s v="Berlin Kaplani"/>
        <s v="Bobbi Jene"/>
        <s v="Bobby Robson: More Than a Manager"/>
        <s v="Bolt"/>
        <s v="Candyman"/>
        <s v="Chasing Trane"/>
        <s v="Christian Mingle"/>
        <s v="Christmas with the Kranks"/>
        <s v="Democrats"/>
        <s v="Detention Letter"/>
        <s v="Don't Be Afraid of the Dark"/>
        <s v="Driven to Dance"/>
        <s v="Eyyvah Eyyvah"/>
        <s v="Familiye"/>
        <s v="Fireflies"/>
        <s v="Froning: The Fittest Man in History"/>
        <s v="Good Luck"/>
        <s v="Hangman"/>
        <s v="Haunting on Fraternity Row"/>
        <s v="Indiscretion"/>
        <s v="Inuyasha the Movie - La spada del dominatore del mondo"/>
        <s v="InuYasha: The Movie 2: The Castle Beyond the Looking Glass"/>
        <s v="Kaleidoscope"/>
        <s v="Knock Knock"/>
        <s v="Kung Fu Hustle"/>
        <s v="Like Arrows"/>
        <s v="Mad Money"/>
        <s v="Mara"/>
        <s v="May We Chat"/>
        <s v="My Dog is My Guide"/>
        <s v="My Scientology Movie"/>
        <s v="My Week with Marilyn"/>
        <s v="My Wife and My Wifey"/>
        <s v="Nowhere Boy"/>
        <s v="Race to Witch Mountain"/>
        <s v="Reaction"/>
        <s v="Salem: His Sister's Father"/>
        <s v="Say When"/>
        <s v="The Aerial"/>
        <s v="The Croods"/>
        <s v="The Damned Rain"/>
        <s v="The Drowning"/>
        <s v="The Heroes of Evil"/>
        <s v="The Intent"/>
        <s v="The Invention of Lying"/>
        <s v="The Nutcracker and the Four Realms"/>
        <s v="The Sapphires"/>
        <s v="The Tuxedo"/>
        <s v="Tremors 5: Bloodline"/>
        <s v="VS."/>
        <s v="InuYasha the Movie: Affections Touching Across Time"/>
        <s v="El patr√≥n, radiograf√≠a de un crimen"/>
        <s v="Vivo"/>
        <s v="Emicida: AmarElo - Live in S√£o Paulo"/>
        <s v="The Unknown Saint"/>
        <s v="Private Network: Who Killed Manuel Buend√≠a?"/>
        <s v="Winchester"/>
        <s v="The Long Riders"/>
        <s v="Lying and Stealing"/>
        <s v="The Strange House"/>
        <s v="Cross: Rise of the Villains"/>
        <s v="Caught by a Wave"/>
        <s v="Operation Varsity Blues:¬†The¬†College¬†Admissions¬†Scandal"/>
        <s v="How to Be Really Bad"/>
        <s v="Homefront"/>
        <s v="The Beast"/>
        <s v="Prospect"/>
        <s v="Black '47"/>
        <s v="Over the Moon"/>
        <s v="My Step Dad: The Hippie"/>
        <s v="Bigflo &amp; Oli: Hip Hop Frenzy"/>
        <s v="The Crimes That Bind"/>
        <s v="Father Soldier Son"/>
        <s v="Milea"/>
        <s v="My Horrible Grandma"/>
        <s v="Cook Off"/>
        <s v="Boushkash"/>
        <s v="K√º√ß√ºk Esnaf"/>
        <s v="Bethany Hamilton: Unstoppable"/>
        <s v="Masameer - The Movie"/>
        <s v="The Ghost and the Tout"/>
        <s v="My Wife and I"/>
        <s v="A Single Man"/>
        <s v="Seventeen"/>
        <s v="Fractured"/>
        <s v="A Plastic Ocean"/>
        <s v="Kill Me If You Dare"/>
        <s v="Unbridled"/>
        <s v="Sextuplets"/>
        <s v="Eerie"/>
        <s v="Dry Martina"/>
        <s v="Oversize Cops"/>
        <s v="Walk. Ride. Rodeo."/>
        <s v="Dear Ex"/>
        <s v="Mexicanos de Bronce"/>
        <s v="The Seven Deadly Sins the Movie: Prisoners of the Sky"/>
        <s v="Been So Long"/>
        <s v="My Friend Pinto"/>
        <s v="Reversing Roe"/>
        <s v="On My Skin"/>
        <s v="To All the Boys I‚Äôve Loved Before"/>
        <s v="Brij Mohan Amar Rahe"/>
        <s v="The Mansion"/>
        <s v="Alex Strangelove"/>
        <s v="Lupin the 3rd: The Castle of Cagliostro: Special Edition"/>
        <s v="Anon"/>
        <s v="Roxanne Roxanne"/>
        <s v="The Reservoir Game"/>
        <s v="The Killer"/>
        <s v="Death Note"/>
        <s v="Rampage: President Down"/>
        <s v="Asu Mare 2"/>
        <s v="Harud"/>
        <s v="Virunga"/>
        <s v="Print the Legend"/>
        <s v="The Short Game"/>
        <s v="‚ÄãMayurakshi"/>
        <s v="50/50"/>
        <s v="Abdo Mota"/>
        <s v="All the Devil's Men"/>
        <s v="Bedtime Stories"/>
        <s v="Behind the Curtain: Todrick Hall"/>
        <s v="Benji: Off the Leash"/>
        <s v="Dance Academy: The Comeback"/>
        <s v="Dare to Be Wild"/>
        <s v="Estar o no estar"/>
        <s v="Ghost House"/>
        <s v="Gone are the Days"/>
        <s v="H√ºk√ºmet Kadin"/>
        <s v="Honey: Rise Up and Dance"/>
        <s v="I, Daniel Blake"/>
        <s v="Kill Command"/>
        <s v="Killers"/>
        <s v="Kurtulus Son Durak"/>
        <s v="Leap Year"/>
        <s v="Legion"/>
        <s v="Lusers"/>
        <s v="Maynard"/>
        <s v="Mission Control: The Unsung Heroes of Apollo"/>
        <s v="Mokalik (Mechanic)"/>
        <s v="Regatta"/>
        <s v="Rocky III"/>
        <s v="Sky on Fire"/>
        <s v="Spy Kids 2: The Island of Lost Dreams"/>
        <s v="Still"/>
        <s v="Stop at Nothing: The Lance Armstrong Story"/>
        <s v="The 24 Hour War"/>
        <s v="The Bachelors"/>
        <s v="The Christmas Candle"/>
        <s v="The Dawn Wall"/>
        <s v="The Incident"/>
        <s v="The Invitation"/>
        <s v="The Polar Express"/>
        <s v="The Women's Balcony"/>
        <s v="Tremors 2: Aftershocks"/>
        <s v="Trespass Against Us"/>
        <s v="Willy Wonka &amp; the Chocolate Factory"/>
        <s v="Winter's Bone"/>
        <s v="Labyrinth"/>
        <s v="Love Don't Cost a Thing"/>
        <s v="Brother Jekwu"/>
        <s v="The Haunting in Connecticut 2: Ghosts of Georgia"/>
        <s v="Deep"/>
        <s v="How I Became a Superhero"/>
        <s v="Rise: Ini Kalilah"/>
        <s v="Mortal Kombat"/>
        <s v="Pet Sematary 2"/>
        <s v="Red Joan"/>
        <s v="Here Comes the Rain"/>
        <s v="Ali &amp; Ratu Ratu Queens"/>
        <s v="Fan Girl"/>
        <s v="Life of Crime"/>
        <s v="2 Hearts"/>
        <s v="Company of Heroes"/>
        <s v="Cradle 2 the Grave"/>
        <s v="Starsky &amp; Hutch"/>
        <s v="Amy Tan: Unintended Memoir"/>
        <s v="Zack and Miri Make a Porno"/>
        <s v="Dedemin Fisi"/>
        <s v="Kara Bela"/>
        <s v="Delhi Belly"/>
        <s v="Maximum Risk"/>
        <s v="The Fluffy Movie"/>
        <s v="Audrey"/>
        <s v="Zathura"/>
        <s v="The Shadow of Violence"/>
        <s v="The Heartbreak Club"/>
        <s v="100% Halal"/>
        <s v="Asphalt Burning"/>
        <s v="Gimme Shelter"/>
        <s v="We Can Be Heroes"/>
        <s v="Just Another Christmas"/>
        <s v="Ghadi"/>
        <s v="A Choo"/>
        <s v="Hunt for the Wilderpeople"/>
        <s v="Hotel for Dogs"/>
        <s v="Sin City"/>
        <s v="Mama's Boy"/>
        <s v="Woodshock"/>
        <s v="Axone"/>
        <s v="Menahi"/>
        <s v="Omar &amp; Salma 2"/>
        <s v="The Artist"/>
        <s v="Babamƒ±n Ceketi"/>
        <s v="Love Wedding Repeat"/>
        <s v="Indian Horse"/>
        <s v="Jai Mummy Di"/>
        <s v="The Arbitration"/>
        <s v="The Body"/>
        <s v="Good Time"/>
        <s v="Good and Prosperous"/>
        <s v="The Green Inferno"/>
        <s v="Christmas Survival"/>
        <s v="Tatu"/>
        <s v="Love for Sale"/>
        <s v="Otherhood"/>
        <s v="Chopsticks"/>
        <s v="Joy"/>
        <s v="Shortcut Safari"/>
        <s v="Nang Nak"/>
        <s v="The World Is Yours"/>
        <s v="Kisaan"/>
        <s v="In Darkness"/>
        <s v="Once Again"/>
        <s v="The Laws of Thermodynamics"/>
        <s v="The Bleeding Edge"/>
        <s v="GODZILLA City on the Edge of Battle"/>
        <s v="Calibre"/>
        <s v="Sometimes"/>
        <s v="The Girl from the Song"/>
        <s v="Gaga: Five Foot Two"/>
        <s v="Laerte-se"/>
        <s v="Get Me Roger Stone"/>
        <s v="The Wedding Party"/>
        <s v="Macho"/>
        <s v="13TH"/>
        <s v="Rebirth"/>
        <s v="Special Correspondents"/>
        <s v="Crouching Tiger, Hidden Dragon: Sword of Destiny"/>
        <s v="2307: Winter's Dream"/>
        <s v="A Dangerous Woman"/>
        <s v="About a Boy"/>
        <s v="All About Nina"/>
        <s v="American Circumcision"/>
        <s v="Barbecue"/>
        <s v="Can't Hardly Wait"/>
        <s v="Coraline"/>
        <s v="Exit Wounds"/>
        <s v="Fifty"/>
        <s v="H√ºk√ºmet Kadin 2"/>
        <s v="Harold &amp; Kumar Escape from Guantanamo Bay"/>
        <s v="House at the End of the Street"/>
        <s v="It Takes Two"/>
        <s v="It's Fine"/>
        <s v="Jonathan"/>
        <s v="Lady Bloodfight"/>
        <s v="Legendary Weapons of China"/>
        <s v="Monster-in-Law"/>
        <s v="Natural Selection"/>
        <s v="Righteous Kill"/>
        <s v="Secret"/>
        <s v="Sleeping with Other People"/>
        <s v="Sword Masters: Two Champions of Shaolin"/>
        <s v="The Bad Kids"/>
        <s v="The Chord"/>
        <s v="The Confirmation"/>
        <s v="The Craft"/>
        <s v="The D Train"/>
        <s v="The Flying Guillotine"/>
        <s v="The Rolling Stones: Ol√© Ol√© Ol√©! A Trip Across Latin America"/>
        <s v="The Wedding Curse"/>
        <s v="Tremors 4: The Legend Begins"/>
        <s v="Vincent N Roxxy"/>
        <s v="XXX: State of the Union"/>
        <s v="Naruto Shippuden the Movie: Blood Prison"/>
        <s v="Level 16"/>
        <s v="A Faraway Land"/>
        <s v="The Swarm"/>
        <s v="Pray Away"/>
        <s v="My Girl"/>
        <s v="The Machinist"/>
        <s v="Resort to Love"/>
        <s v="Milkwater"/>
        <s v="The Guide to the Perfect Family"/>
        <s v="Last Summer"/>
        <s v="Wish Dragon"/>
        <s v="The Woman in the Window"/>
        <s v="Oxygen"/>
        <s v="Under Siege"/>
        <s v="Deliha"/>
        <s v="D√ºƒü√ºn Dernek"/>
        <s v="Niyazi G√ºl D√∂rtnala"/>
        <s v="Dhobi Ghat (Mumbai Diaries)"/>
        <s v="Into the Beat"/>
        <s v="Synchronic"/>
        <s v="The Stand-In"/>
        <s v="The Stepfather"/>
        <s v="Jiu Jitsu"/>
        <s v="Who Am I"/>
        <s v="Middle of Nowhere"/>
        <s v="Squared Love"/>
        <s v="She Is"/>
        <s v="Wish You"/>
        <s v="Tanda Tanya"/>
        <s v="What Happened to Mr. Cha?"/>
        <s v="Isa Pa with Feelings"/>
        <s v="Eggnoid: Love &amp; Time Portal"/>
        <s v="Peppermint"/>
        <s v="Whose Streets?"/>
        <s v="One More Try"/>
        <s v="Little Monsters"/>
        <s v="Bending the Arc"/>
        <s v="Tremors: Shrieker Island"/>
        <s v="All Because of You"/>
        <s v="DTC Yukemuri Junjo Hen From High &amp; Low"/>
        <s v="How to Train Your Dragon 2"/>
        <s v="The Babysitter: Killer Queen"/>
        <s v="Crazy Awesome Teachers"/>
        <s v="Seventh Son"/>
        <s v="Retablo"/>
        <s v="Redemption"/>
        <s v="MILF"/>
        <s v="Under the Riccione Sun"/>
        <s v="Hot Sweet Sour"/>
        <s v="#FriendButMarried"/>
        <s v="Beynelmilel"/>
        <s v="Miss Virginia"/>
        <s v="To All the Boys: P.S. I Still Love You"/>
        <s v="Live Twice, Love Once"/>
        <s v="Posesif"/>
        <s v="Blitz Patrollie"/>
        <s v="The Influence"/>
        <s v="In the Tall Grass"/>
        <s v="Kids on the Block"/>
        <s v="Deliha 2"/>
        <s v="Mi amigo Alexis"/>
        <s v="No One Will Ever Know"/>
        <s v="Twins Mission"/>
        <s v="Backdraft 2"/>
        <s v="Music Teacher"/>
        <s v="Bollywood Calling"/>
        <s v="Bayonet"/>
        <s v="Evening Shadows"/>
        <s v="Chameli"/>
        <s v="Revenger"/>
        <s v="And Breathe Normally"/>
        <s v="The Princess Switch"/>
        <s v="Scorpion King 5: Book of Souls"/>
        <s v="Pizza"/>
        <s v="The Most Assassinated Woman in the World"/>
        <s v="Psychokinesis"/>
        <s v="Trailer Park Boys: Countdown to Liquor Day"/>
        <s v="Game Over, Man!"/>
        <s v="The Cloverfield Paradox"/>
        <s v="The Bros"/>
        <s v="A Futile and Stupid Gesture"/>
        <s v="Goon: Last of the Enforcers"/>
        <s v="Clair Obscur"/>
        <s v="The Bar"/>
        <s v="I Am Michael"/>
        <s v="Oh, Hello On Broadway"/>
        <s v="Lucid Dream"/>
        <s v="The Discovery"/>
        <s v="Burning Sands"/>
        <s v="O Sil√™ncio do C√©u"/>
        <s v="16 Blocks"/>
        <s v="17 Again"/>
        <s v="A Walk to Remember"/>
        <s v="Alejandro Sanz: What I Was Is What I Am"/>
        <s v="American Psycho"/>
        <s v="Attacking the Devil: Harold Evans and the Last Nazi War Crime"/>
        <s v="Bratz: The Movie"/>
        <s v="Elstree 1976"/>
        <s v="Equals"/>
        <s v="Evolution"/>
        <s v="Fandry"/>
        <s v="First Kill"/>
        <s v="Flimflam"/>
        <s v="Green White Green (And All the Beautiful Colours in My Mosaic of Madness)"/>
        <s v="Hell or High Water"/>
        <s v="Holy Man 3"/>
        <s v="Into the Forest"/>
        <s v="Jimi Hendrix"/>
        <s v="Mad World"/>
        <s v="Mr. Gaga: A True Story of Love and Dance"/>
        <s v="Naruto Shippuden : Blood Prison"/>
        <s v="Now and Then"/>
        <s v="Oklahoma City"/>
        <s v="Outlawed"/>
        <s v="Sarah's Key"/>
        <s v="Sen Kimsin?"/>
        <s v="Ten Years"/>
        <s v="The Crow"/>
        <s v="The Rehearsal"/>
        <s v="Tusk"/>
        <s v="What a Wonderful Family!"/>
        <s v="Grown Ups"/>
        <s v="Nightbooks"/>
        <s v="Love in a Puff"/>
        <s v="Ferris Bueller's Day Off"/>
        <s v="Eyes of a Thief"/>
        <s v="Hampstead"/>
        <s v="The Queen"/>
        <s v="The Tourist"/>
        <s v="Sweet &amp; Sour"/>
        <s v="Bliss"/>
        <s v="One Lagos Night"/>
        <s v="Legal Hash"/>
        <s v="Zoot Suit"/>
        <s v="Insidious"/>
        <s v="Quiet"/>
        <s v="No Escape"/>
        <s v="Radium Girls"/>
        <s v="Mosul"/>
        <s v="Alone/Together"/>
        <s v="Nobody Sleeps in the Woods Tonight"/>
        <s v="Exes Baggage"/>
        <s v="Listen"/>
        <s v="Amandla! A Revolution in Four Part Harmony"/>
        <s v="The Royal Bengal Tiger"/>
        <s v="Dad Wanted"/>
        <s v="The Smurfs"/>
        <s v="Edge of Seventeen"/>
        <s v="Shine Your Eyes"/>
        <s v="Project Marathwada"/>
        <s v="The F**k-It List"/>
        <s v="Big Stone Gap"/>
        <s v="The Stand at Paxton County"/>
        <s v="The Main Event"/>
        <s v="SETHUM AAYIRAM PON"/>
        <s v="Rogue Warfare"/>
        <s v="Go Karts"/>
        <s v="Couple of Days"/>
        <s v="Dragon Quest Your Story"/>
        <s v="The Coldest Game"/>
        <s v="The Brave"/>
        <s v="The Vendor"/>
        <s v="Jarhead: Law of Return"/>
        <s v="Tee Shot: Ariya Jutanugarn"/>
        <s v="Oththa Seruppu Size 7"/>
        <s v="Tall Girl"/>
        <s v="Mere Pyare Prime Minister"/>
        <s v="Love O2O"/>
        <s v="No Other Woman"/>
        <s v="Budapest"/>
        <s v="Your Son"/>
        <s v="Buddies"/>
        <s v="Needhi Singh"/>
        <s v="Expelled from Paradise"/>
        <s v="First Match"/>
        <s v="Jeremiah Tower: The Last Magnificent"/>
        <n v="1922"/>
        <s v="Gerald's Game"/>
        <s v="Our Souls at Night"/>
        <s v="Rocco"/>
        <s v="Message from the King"/>
        <s v="What Happened, Miss Simone?"/>
        <s v="Even the Rain"/>
        <s v="6-5=2"/>
        <s v="A Wednesday"/>
        <s v="Alone in Berlin"/>
        <s v="Along Came a Spider"/>
        <s v="Angel Eyes"/>
        <s v="Bana Masal Anlatma"/>
        <s v="BASEketball"/>
        <s v="Buffalo Boys"/>
        <s v="Capital in the Twenty-First Century"/>
        <s v="Class Rank"/>
        <s v="Dagh Ujala"/>
        <s v="Danny Says"/>
        <s v="Dragonheart"/>
        <s v="Enter the Dragon"/>
        <s v="Eyyvah Eyyvah 3"/>
        <s v="Freeway: Crack in the System"/>
        <s v="Get Santa"/>
        <s v="Girl, Boy, Bakla, Tomboy"/>
        <s v="God Knows Where I Am"/>
        <s v="Good Kill"/>
        <s v="Holy Hell"/>
        <s v="Hridaynath"/>
        <s v="Immoral Tales"/>
        <s v="In Search of Fellini"/>
        <s v="Incir Receli 2"/>
        <s v="Kills on Wheels"/>
        <s v="Les Bleus - Une autre histoire de France, 1996-2016"/>
        <s v="Loco Love"/>
        <s v="Love, Rosie"/>
        <s v="Mandobasar Galpo"/>
        <s v="Mary and the Witch's Flower"/>
        <s v="Oh My Ghost 2"/>
        <s v="Oh My Ghost 3"/>
        <s v="Our Shining Days"/>
        <s v="Ringan"/>
        <s v="Rukh"/>
        <s v="Sex Doll"/>
        <s v="St. Agatha"/>
        <s v="Survivors Guide to Prison"/>
        <s v="The Bund"/>
        <s v="The Cincinnati Kid"/>
        <s v="The Competition"/>
        <s v="The First Wives Club"/>
        <s v="The Hurricane Heist"/>
        <s v="The Intent 2: The Come Up"/>
        <s v="The Look of Silence"/>
        <s v="The Perks of Being a Wallflower"/>
        <s v="The Rover"/>
        <s v="The Unknown Known"/>
        <s v="War"/>
        <s v="When Two Worlds Collide"/>
        <s v="The Starling"/>
        <s v="House Party"/>
        <s v="Heavy"/>
        <s v="Back to Q82"/>
        <s v="Tango With Me"/>
        <s v="FTA"/>
        <s v="Vampire Academy"/>
        <s v="Felon"/>
        <s v="Never Back Down 2: The Beatdown"/>
        <s v="The Meddler"/>
        <s v="Table Manners"/>
        <s v="Super Me"/>
        <s v="Kocan Kadar Konus"/>
        <s v="Kocan Kadar Konus 2: Dirilis"/>
        <s v="Yes Man"/>
        <s v="Mundina Nildana"/>
        <s v="Monster Run"/>
        <s v="Doob: No Bed of Roses"/>
        <s v="Mystic Pizza"/>
        <s v="Andr√© &amp; his olive tree"/>
        <s v="In a Valley of Violence"/>
        <s v="Hubie Halloween"/>
        <s v="Ankhon Dekhi"/>
        <s v="The Sleepover"/>
        <s v="Nigerian Prince"/>
        <s v="Rogue Warfare: The Hunt"/>
        <s v="Sylvia"/>
        <s v="Hole in the Wall"/>
        <s v="#FriendButMarried 2"/>
        <s v="Athlete A"/>
        <s v="A Whisker Away"/>
        <s v="Dark Waters"/>
        <s v="From A to B"/>
        <s v="The Disaster Artist"/>
        <s v="High Strung Free Dance"/>
        <s v="Lady Driver"/>
        <s v="G√∂r√ºmce"/>
        <s v="Organize Isler"/>
        <s v="The Last Airbender"/>
        <s v="Through My Father's Eyes: The Ronda Rousey Story"/>
        <s v="Uncorked"/>
        <s v="The Occupant"/>
        <s v="Alakada Reloaded"/>
        <s v="Horse Girl"/>
        <s v="Potato Potahto"/>
        <s v="The Accidental Spy"/>
        <s v="Bygones Be Bygones"/>
        <s v="The Girl Allergic to Wi-Fi"/>
        <s v="Wine Country"/>
        <s v="Munafik 2"/>
        <s v="Burn Out"/>
        <s v="Candyflip"/>
        <s v="All of You"/>
        <s v="The Christmas Chronicles"/>
        <s v="Zokkomon"/>
        <s v="How to Get Over a Breakup"/>
        <s v="Carbon"/>
        <s v="Perdida"/>
        <s v="Like Father"/>
        <s v="Stretch Armstrong: The Breakout"/>
        <s v="Ravenous"/>
        <s v="Getaway Plan"/>
        <s v="Much Loved"/>
        <s v="Amar"/>
        <s v="Liar's Dice"/>
        <s v="Kanavu Variyam"/>
        <s v="The Next Skin"/>
        <s v="Clinical"/>
        <s v="Just Another Love Story"/>
        <s v="28 Days"/>
        <s v="A Bad Moms Christmas"/>
        <s v="A Billion Colour Story"/>
        <s v="Angry Indian Goddesses"/>
        <s v="Betting on Zero"/>
        <s v="Camera Store"/>
        <s v="Camp Cool Kids"/>
        <s v="Christopher Robin"/>
        <s v="Chronicle of an Escape"/>
        <s v="Doubt"/>
        <s v="Five Elements Ninjas"/>
        <s v="Freshman Year"/>
        <s v="Head On"/>
        <s v="Hide and Seek"/>
        <s v="Iceman"/>
        <s v="La √öltima Fiesta"/>
        <s v="Lifeline"/>
        <s v="Martin Lawrence Live: Runteldat"/>
        <s v="My Only Mother"/>
        <s v="No Reservations"/>
        <s v="Paulettante Veedu"/>
        <s v="Rajnigandha"/>
        <s v="Rocky V"/>
        <s v="Solomon Kane"/>
        <s v="Super Dark Times"/>
        <s v="The Dukes of Hazzard"/>
        <s v="The Forbidden Kingdom"/>
        <s v="The Model"/>
        <s v="The Muppets"/>
        <s v="The Seven Five"/>
        <s v="The Tribes of Palos Verdes"/>
        <s v="Theeram"/>
        <s v="Tortilla Soup"/>
        <s v="Tremors 3: Back to Perfection"/>
        <s v="Unacknowledged"/>
        <s v="The Stronghold"/>
        <s v="Letters to Juliet"/>
        <s v="The Blue Lagoon"/>
        <s v="Black Island"/>
        <s v="Deep Blue Sea"/>
        <s v="The Edge of Seventeen"/>
        <s v="The Last Boy Scout"/>
        <s v="Sanitation Day"/>
        <s v="The Book of Henry"/>
        <s v="Finding Hubby"/>
        <s v="Mama Drama"/>
        <s v="Har Kisse Ke Hisse: Kaamyaab"/>
        <s v="The American"/>
        <s v="Love Is a Story"/>
        <s v="Layer Cake"/>
        <s v="Secret Magic Control Agency"/>
        <s v="Romantik Komedi 2: Bekarlƒ±ƒüa Veda"/>
        <s v="Double Dad"/>
        <s v="The Rope Curse 2"/>
        <s v="After We Collided"/>
        <s v="Kalel, 15"/>
        <s v="My Amnesia Girl"/>
        <s v="Holidate"/>
        <s v="The Smurfs 2"/>
        <s v="Simon Killer"/>
        <s v="Ip Man 4: The Finale"/>
        <s v="Double Jeopardy"/>
        <s v="Overnight Republic"/>
        <s v="Either Me Or My Auntie"/>
        <s v="Light in the Dark"/>
        <s v="The Half Of It"/>
        <s v="What a Girl Wants"/>
        <s v="Rich in Love"/>
        <s v="She Made Me a Criminal"/>
        <s v="The Set Up"/>
        <s v="Freaks"/>
        <s v="Breaking the Bank"/>
        <s v="House Arrest"/>
        <s v="Locked on You"/>
        <s v="Screwball"/>
        <s v="4L"/>
        <s v="River, el m√°s grande siempre"/>
        <s v="The Amazing Praybeyt Benjamin"/>
        <s v="Sisterakas"/>
        <s v="Mi Obra Maestra"/>
        <s v="Adhugo"/>
        <s v="Bad Seeds"/>
        <s v="Struggle: The Life and Lost Art of Szukalski"/>
        <s v="Mowgli: Legend of the Jungle"/>
        <s v="Break Up 100"/>
        <s v="For Here or to Go?"/>
        <s v="Camar√≥n: The Film"/>
        <s v="The Kissing Booth"/>
        <s v="Forgive Us Our Debts"/>
        <s v="Ajji"/>
        <s v="The Rachel Divide"/>
        <s v="Kodachrome"/>
        <s v="Come Sunday"/>
        <s v="Ittefaq"/>
        <s v="Veronica"/>
        <s v="The Climb"/>
        <s v="Christmas Inheritance"/>
        <s v="Enter the Warriors Gate"/>
        <s v="Zipi &amp; Zape y la Isla del Capitan"/>
        <s v="Bibi &amp; Tina II"/>
        <s v="Boy Missing"/>
        <s v="Berlin Calling"/>
        <s v="Barry"/>
        <s v="Chat√¥: The King of Brazil"/>
        <s v="X: Past Is Present"/>
        <s v="Ip Man 3"/>
        <s v="Results"/>
        <s v="The Square"/>
        <s v="#Roxy"/>
        <s v="1 Mile to You"/>
        <s v="Anger Management"/>
        <s v="Behind &quot;The Cove&quot;: The Quiet Japanese Speak Out"/>
        <s v="Chittagong"/>
        <s v="Doom"/>
        <s v="El √∫ltimo testigo"/>
        <s v="God's Own Country"/>
        <s v="How the Grinch Stole Christmas"/>
        <s v="Jay and Silent Bob Strike Back"/>
        <s v="Kaaliyan"/>
        <s v="Like Water for Chocolate"/>
        <s v="Man of Tai Chi"/>
        <s v="Mean Dreams"/>
        <s v="MI-5"/>
        <s v="Mr. Church"/>
        <s v="P"/>
        <s v="Patron Mutlu Son Istiyor"/>
        <s v="Personal Shopper"/>
        <s v="Sadece Sen"/>
        <s v="Siddhant"/>
        <s v="The Company Men"/>
        <s v="The Dancer"/>
        <s v="The Iron Lady"/>
        <s v="The Show"/>
        <s v="Union Leader"/>
        <s v="Wildlife"/>
        <s v="Williams"/>
        <s v="Paranoia"/>
        <s v="You vs. Wild: Out Cold"/>
        <s v="Kate"/>
        <s v="Gurgaon"/>
        <s v="Mars Attacks!"/>
        <s v="Shor In the City"/>
        <s v="Ije: The Journey"/>
        <s v="Trollhunters: Rise of the Titans"/>
        <s v="Rock the Kasbah"/>
        <s v="Ophelia"/>
        <s v="She's Out of My League"/>
        <s v="Confusion Na Wa"/>
        <s v="The Girl King"/>
        <s v="Vizontele"/>
        <s v="Tuesdays &amp; Fridays"/>
        <s v="Who's the Boss"/>
        <s v="Geez &amp; Ann"/>
        <s v="Malcolm &amp; Marie"/>
        <s v="Playing for Keeps"/>
        <s v="Too Handsome to Handle"/>
        <s v="Grizzlies"/>
        <s v="Christmas Crossfire"/>
        <s v="Must Be... Love"/>
        <s v="Finding Agnes"/>
        <s v="Pagpag: Nine Lives"/>
        <s v="Beirut Oh Beirut"/>
        <s v="West Beirut"/>
        <s v="Palermo Hollywood"/>
        <s v="Animal Crackers"/>
        <s v="Andaleeb El Dokki"/>
        <s v="The Other"/>
        <s v="Ali &amp; Alia"/>
        <s v="We'll Be Right Back After The Break"/>
        <s v="Hail, Caesar!"/>
        <s v="Justine"/>
        <s v="Fronteras"/>
        <s v="Uppity: The Willy T. Ribbs Story"/>
        <s v="Faith, Hope &amp; Love"/>
        <s v="Aruna &amp; Her Palate"/>
        <s v="No Game No Life: Zero"/>
        <s v="Atlantics"/>
        <s v="The Body Remembers When the World Broke Open"/>
        <s v="Consequences"/>
        <s v="After"/>
        <s v="Inside Man: Most Wanted"/>
        <s v="The Twins Effect II"/>
        <s v="Cities of Last Things"/>
        <s v="Parch√≠s: the Documentary"/>
        <s v="Girl"/>
        <s v="Alt-Right: Age of Rage"/>
        <s v="The Doll"/>
        <s v="Lommbock"/>
        <s v="Do Dooni Chaar"/>
        <s v="Vaya"/>
        <s v="Kuntilanak"/>
        <s v="Ek Main Aur Ekk Tu"/>
        <s v="Next Gen"/>
        <s v="Sierra Burgess Is A Loser"/>
        <s v="Maktub"/>
        <s v="Set It Up"/>
        <s v="Love Beats Rhymes"/>
        <s v="Bibi &amp; Tina: Tohuwabohu Total"/>
        <s v="The Death and Life of Marsha P. Johnson"/>
        <s v="The Invisible Guest"/>
        <s v="BLAME!"/>
        <s v="Shepherds and Butchers"/>
        <s v="Toro"/>
        <s v="√âg man √æig"/>
        <s v="5 Cowok Jagoan"/>
        <s v="A Serious Man"/>
        <s v="Albion: The Enchanted Stallion"/>
        <s v="American Warfighter"/>
        <s v="Bobby Sands: 66 Days"/>
        <s v="Chappaquiddick"/>
        <s v="Charlie's Angels: Full Throttle"/>
        <s v="Clash of the Titans"/>
        <s v="Consequences¬†"/>
        <s v="East Side Sushi"/>
        <s v="El fin de ETA"/>
        <s v="Eyyvah Eyyvah 2"/>
        <s v="Functional Fitness"/>
        <s v="God's Not Dead: A Light in Darkness"/>
        <s v="Holidays"/>
        <s v="I Am"/>
        <s v="I Dream Of Dance"/>
        <s v="Inconceivable"/>
        <s v="Inkheart"/>
        <s v="Justin Bieber: Never Say Never"/>
        <s v="Kill the Irishman"/>
        <s v="Merry Men: The Real Yoruba Demons"/>
        <s v="Mirror Mirror"/>
        <s v="Oh My Ghost 4"/>
        <s v="Prague"/>
        <s v="Quantum of Solace"/>
        <s v="Senna"/>
        <s v="Soul Surfer"/>
        <s v="Starred Up"/>
        <s v="Sthaniya Sambaad"/>
        <s v="Stripes"/>
        <s v="The Bygone"/>
        <s v="The End of the Tour"/>
        <s v="The Frozen Ground"/>
        <s v="The Jane Austen Book Club"/>
        <s v="The Only Mother To You All"/>
        <s v="The Taking of Pelham 123"/>
        <s v="The Unknown Girl"/>
        <s v="Viceroy's House"/>
        <s v="Vizontele Tuuba"/>
        <s v="Wild Wild West"/>
        <s v="Wish I Was Here"/>
        <s v="Y Tu Mam√° Tambi√©n"/>
        <s v="The Nutty Professor II: The Klumps"/>
        <s v="Wind River"/>
        <s v="2 Weeks in Lagos"/>
        <s v="Fear Street Part 1: 1994"/>
        <s v="Strain"/>
        <s v="Ferry"/>
        <s v="I Am All Girls"/>
        <s v="Tottaa Pataaka Item Maal"/>
        <s v="Time to Dance"/>
        <s v="D√ºg√ºn Dernek 2: S√ºnnet"/>
        <s v="Thunder Force"/>
        <s v="Takers"/>
        <s v="You're Everything To Me"/>
        <s v="Crazy About Her"/>
        <s v="Namaste Wahala"/>
        <s v="The Last Paradiso"/>
        <s v="Below Zero"/>
        <s v="A California Christmas"/>
        <s v="Just The Way You Are"/>
        <s v="Three Words to Forever"/>
        <s v="A Very Special Love"/>
        <s v="The Next Karate Kid"/>
        <s v="Wheels of Fortune"/>
        <s v="Disconnect"/>
        <s v="√íl√≤t≈´r√©"/>
        <s v="Turkish Dance School"/>
        <s v="Santana"/>
        <s v="Rising Phoenix"/>
        <s v="Mumbai Delhi Mumbai"/>
        <s v="Desperados"/>
        <s v="David Foster: Off the Record"/>
        <s v="Ordinary People"/>
        <s v="Karkar"/>
        <s v="S√≠, Mi Amor"/>
        <s v="Mrs. Serial Killer"/>
        <s v="Bir Baba Hindu"/>
        <s v="The Lift Boy"/>
        <s v="Kolaiyuthir Kaalam"/>
        <s v="My Stupid Boss"/>
        <s v="New Money"/>
        <s v="The Death of Stalin"/>
        <s v="The Runaways"/>
        <s v="Paharganj"/>
        <s v="NiNoKuni"/>
        <s v="The First Lady"/>
        <s v="Seven and a half dates"/>
        <s v="Celebrity Marriage"/>
        <s v="Crazy people"/>
        <s v="Kalushi: The Story of Solomon Mahlangu"/>
        <s v="Suffragette"/>
        <s v="Earthquake Bird"/>
        <s v="The Man Without Gravity"/>
        <s v="Shanghai Fortress"/>
        <s v="Jaoon Kahan Bata Ae Dil"/>
        <s v="The Last Runway"/>
        <s v="Big Miracle"/>
        <s v="Deewana Main Deewana"/>
        <s v="Beyond Skyline"/>
        <s v="Generation Iron 2"/>
        <s v="Berserk: The Golden Age Arc III - The Advent"/>
        <s v="Bibi &amp; Tina: Girls Versus Boys"/>
        <s v="Killa"/>
        <s v="Rush: Beyond the Lighted Stage"/>
        <s v="Divines"/>
        <s v="Spanish Affair 2"/>
        <s v="Into the Inferno"/>
        <s v="Ip Man"/>
        <s v="2015 Dream Concert"/>
        <s v="Afterschool"/>
        <s v="April and the Extraordinary World"/>
        <s v="Bangkok Hell"/>
        <s v="Dolphin Tale 2"/>
        <s v="Equilibrium"/>
        <s v="Gehenna: Where Death Lives"/>
        <s v="Heal"/>
        <s v="I Am Bolt"/>
        <s v="Junebug"/>
        <s v="Kung Fu Yoga"/>
        <s v="Maacher Jhol"/>
        <s v="Marauders"/>
        <s v="Mission of Honor"/>
        <s v="Off Course"/>
        <s v="Onaatah"/>
        <s v="Rivaaz"/>
        <s v="Sameer Abu Alneel"/>
        <s v="Skiptrace"/>
        <s v="Sliver"/>
        <s v="Suite Fran√ßaise"/>
        <s v="The Adventures of Tintin"/>
        <s v="The Break-Up"/>
        <s v="The Chosen Ones"/>
        <s v="The Exception"/>
        <s v="The Ghost Who Walks"/>
        <s v="The Little Prince"/>
        <s v="The Riot Club"/>
        <s v="The Time Traveler's Wife"/>
        <s v="This Is Not What I Expected"/>
        <s v="Yes or No 2.5"/>
        <s v="An Unfinished Life"/>
        <s v="Dear John"/>
        <s v="The November Man"/>
        <s v="The Railway Man"/>
        <s v="Three Thieves"/>
        <s v="Congo"/>
        <s v="Talladega Nights: The Ballad of Ricky Bobby"/>
        <s v="Broken"/>
        <s v="The Four Seasons"/>
        <s v="Ojukokoro: Greed"/>
        <s v="Any Crybabies Around?"/>
        <s v="Dogwashers"/>
        <s v="The World We Make"/>
        <s v="Hire a Woman"/>
        <s v="A Monster Calls"/>
        <s v="The Panti Sisters"/>
        <s v="Between Maybes"/>
        <s v="Rust Creek"/>
        <s v="Machete Kills"/>
        <s v="Break Ke Baad"/>
        <s v="The Little Wars"/>
        <s v="So Much Love to Give"/>
        <s v="Seriously Single"/>
        <s v="Disclosure"/>
        <s v="An Evening with Beverly Luff Linn"/>
        <s v="Wira"/>
        <s v="Neseli Hayat"/>
        <s v="Crip Camp: A Disability Revolution"/>
        <s v="Tootsies &amp; The Fake"/>
        <s v="Eye For An Eye"/>
        <s v="Banana Island Ghost"/>
        <s v="Iron Fists and Kung-Fu Kicks"/>
        <s v="Master Z: The Ip Man Legacy"/>
        <s v="The Grandmaster"/>
        <s v="Hamid"/>
        <s v="Superlopez"/>
        <s v="The Dirt"/>
        <s v="Bombairiya"/>
        <s v="BNK48: Girls Don't Cry"/>
        <s v="Secrets in the Hot Spring"/>
        <s v="The 3rd Eye"/>
        <s v="Pickpockets"/>
        <s v="Holy Camp!"/>
        <s v="Step Sisters"/>
        <s v="Strong Island"/>
        <s v="To the Bone"/>
        <s v="The 101-Year-Old Man Who Skipped Out on the Bill and Disappeared"/>
        <s v="The Reconquest"/>
        <s v="Spectral"/>
        <s v="The Siege of Jadotville"/>
        <s v="Ip Man 2"/>
        <s v="A Scandall"/>
        <s v="A Thin Line Between Love &amp; Hate"/>
        <s v="Biggie &amp; Tupac"/>
        <s v="Butterfield 8"/>
        <s v="Casino Tycoon 2"/>
        <s v="Cat on a Hot Tin Roof"/>
        <s v="Click"/>
        <s v="Dante's Peak"/>
        <s v="Devil's Bride"/>
        <s v="Employee of the Month"/>
        <s v="Ex Machina"/>
        <s v="Gagarin: First in Space"/>
        <s v="Ice Guardians"/>
        <s v="Imagine That"/>
        <s v="Kid Kulafu"/>
        <s v="Legend of the Naga Pearls"/>
        <s v="Lock, Stock and Two Smoking Barrels"/>
        <s v="My True Friend"/>
        <s v="Neruda"/>
        <s v="Painted Faces"/>
        <s v="People You May Know"/>
        <s v="Phamous"/>
        <s v="Planetarium"/>
        <s v="Sword Master"/>
        <s v="Temporada de Caza"/>
        <s v="The Ant's Scream"/>
        <s v="The Healer"/>
        <s v="The Informant!"/>
        <s v="The Other Guys"/>
        <s v="The Trip to Spain"/>
        <s v="Tik Tok"/>
        <s v="To Wong Foo, Thanks for Everything! Julie Newmar"/>
        <s v="True to the Game"/>
        <s v="Under The Skin"/>
        <s v="Welcome to New York"/>
        <s v="Wish Man"/>
        <s v="Initial D"/>
        <s v="No Strings Attached"/>
        <s v="The Ice Road"/>
        <s v="Dream/Killer"/>
        <s v="Fools Rush In"/>
        <s v="Love Jones"/>
        <s v="Sabotage"/>
        <s v="Framing John DeLorean"/>
        <s v="The Clovehitch Killer"/>
        <s v="JT LeRoy"/>
        <s v="Peepli Live"/>
        <s v="Pel√©"/>
        <s v="AK vs AK"/>
        <s v="Funny Boy"/>
        <s v="Effie Gray"/>
        <s v="Sex Drive"/>
        <s v="Take the Ball, Pass the Ball"/>
        <s v="Alexandria: Again and Forever"/>
        <s v="Life's Speed Bump"/>
        <s v="Zaki Chan"/>
        <s v="Dilan 1990"/>
        <s v="Fan of Amoory"/>
        <s v="Ek≈üi Elmalar"/>
        <s v="Ultras"/>
        <s v="All The Bright Places"/>
        <s v="When Love Happens"/>
        <s v="Noblemen"/>
        <s v="Hasta los dientes"/>
        <s v="Unbroken"/>
        <s v="Oh, Ramona!"/>
        <s v="We Are Legends"/>
        <s v="Life Ki Toh Lag Gayi"/>
        <s v="Line Walker"/>
        <s v="Hattrick"/>
        <s v="Garbage"/>
        <s v="Main aurr Mrs. Khanna"/>
        <s v="Manhunt"/>
        <s v="Forgotten"/>
        <s v="Seoul Searching"/>
        <s v="Barbra: The Music ... The Mem'ries ... The Magic!"/>
        <s v="Lens"/>
        <s v="100 Meters"/>
        <s v="A Heavy Heart"/>
        <s v="Very Big Shot"/>
        <s v="The Do-Over"/>
        <s v="10,000 B.C."/>
        <s v="Cirque du Freak: The Vampire's Assistant"/>
        <s v="Elizabeth Harvest"/>
        <s v="End of Watch"/>
        <s v="Get Him to the Greek"/>
        <s v="Gour Hari Dastaan: The Freedom File"/>
        <s v="Jeremy Scott: The People's Designer"/>
        <s v="Kilo Two Bravo"/>
        <s v="La Bamba"/>
        <s v="Mississippi Grind"/>
        <s v="Moh Maya Money"/>
        <s v="Motu Patlu: King of Kings"/>
        <s v="My Sister's Keeper"/>
        <s v="Pareeth Pandaari"/>
        <s v="Perfect Stranger"/>
        <s v="Samson"/>
        <s v="Shanghai"/>
        <s v="Son of a Gun"/>
        <s v="Terminator 3: Rise of the Machines"/>
        <s v="The Cakemaker"/>
        <s v="The CEO"/>
        <s v="Wakefield"/>
        <s v="War Chhod Na Yaar"/>
        <s v="Wolves"/>
        <s v="The Father Who Moves Mountains"/>
        <s v="Afterlife of the Party"/>
        <s v="School of Rock"/>
        <s v="Sweet Girl"/>
        <s v="Beckett"/>
        <s v="Day of Destiny"/>
        <s v="Working Title"/>
        <s v="Skater Girl"/>
        <s v="A Private War"/>
        <s v="A Perfect Ending"/>
        <s v="A Place in the Stars"/>
        <s v="Romantik Komedi"/>
        <s v="Rango"/>
        <s v="Cemara's Family"/>
        <s v="Bwakaw"/>
        <s v="The Three Deaths of Marisela Escobedo"/>
        <s v="Son Of Adam"/>
        <s v="Maniyarayile Ashokan"/>
        <s v="Septembers of Shiraz"/>
        <s v="The Lost Husband"/>
        <s v="Double World"/>
        <s v="Blood Money"/>
        <s v="Feel the Beat"/>
        <s v="Ne Zha"/>
        <s v="Tarek's Situation"/>
        <s v="ƒ∞stanbul Kƒ±rmƒ±zƒ±sƒ±"/>
        <s v="The Promise"/>
        <s v="Twin Murders: the Silence of the White City"/>
        <s v="Full Count"/>
        <s v="Aaviri"/>
        <s v="Okafor's Law"/>
        <s v="Payday"/>
        <s v="K-on! the movie"/>
        <s v="Brother in Love"/>
        <s v="Kardec"/>
        <s v="American Factory"/>
        <s v="The Beast Stalker"/>
        <s v="Beats"/>
        <s v="Rock My Heart"/>
        <s v="Extremely Wicked, Shockingly Evil and Vile"/>
        <s v="The Last Summer"/>
        <s v="Bride For Rent"/>
        <s v="The Photographer Of Mauthausen"/>
        <s v="Hantu Kak Limah"/>
        <s v="Dumplin'"/>
        <s v="Chal Bhaag"/>
        <s v="Tales From the Hood 2"/>
        <s v="‚Äã‚ÄãKuch Bheege Alfaaz"/>
        <s v="Love and Shukla"/>
        <s v="Bareilly Ki Barfi"/>
        <s v="The Skin of the Wolf"/>
        <s v="Ali's Wedding"/>
        <s v="Outside In"/>
        <s v="Î∞òÎìúÏãú Ïû°ÎäîÎã§"/>
        <s v="Kingdom of Us"/>
        <s v="The Devil's Mistress"/>
        <s v="The Lighthouse of the Orcas"/>
        <s v="They Are Everywhere"/>
        <s v="A Family Man"/>
        <s v="A Wrinkle in Time"/>
        <s v="Act of Valor"/>
        <s v="Antar: Son of Shadad"/>
        <s v="Arthur"/>
        <s v="Automata"/>
        <s v="Be Here Now"/>
        <s v="Billy Elliot"/>
        <s v="Brick"/>
        <s v="City of Tiny Lights"/>
        <s v="Colonia"/>
        <s v="CRD"/>
        <s v="De Palma"/>
        <s v="Euphoria"/>
        <s v="Get Smart"/>
        <s v="Ghost Rider"/>
        <s v="Goldstone"/>
        <s v="Grease"/>
        <s v="Hamburger Hill"/>
        <s v="How the Beatles Changed the World"/>
        <s v="How to Change the World"/>
        <s v="Kanika"/>
        <s v="Kickboxer: Retaliation"/>
        <s v="Lady in the Water"/>
        <s v="Left Behind"/>
        <s v="Lupt"/>
        <s v="Magnetic"/>
        <s v="Melle"/>
        <s v="Muppets Most Wanted"/>
        <s v="Running for Grace"/>
        <s v="Samantaral"/>
        <s v="Searching for Bobby Fischer"/>
        <s v="Small Soldiers"/>
        <s v="The Duel"/>
        <s v="The Player"/>
        <s v="Trophy"/>
        <s v="Up in the Air"/>
        <s v="Victor"/>
        <s v="What's Up With Love?"/>
        <s v="Ankahi Kahaniya"/>
        <s v="The Paper Tigers"/>
        <s v="The Original Kings of Comedy"/>
        <s v="The Last Letter From Your Lover"/>
        <s v="Fear Street Part 2: 1978"/>
        <s v="Fatherhood"/>
        <s v="Dancing Queens"/>
        <s v="My Travel Buddy"/>
        <s v="At Eternity's Gate"/>
        <s v="Case 39"/>
        <s v="Love You to the Stars and Back"/>
        <s v="The Wedding Shaman"/>
        <s v="She's the One"/>
        <s v="The Hummingbird Project"/>
        <s v="High &amp; Low The Red Rain"/>
        <s v="Santa Banta Pvt Ltd"/>
        <s v="Waiting for &quot;Superman&quot;"/>
        <s v="The Young Messiah"/>
        <s v="The Ottoman Lieutenant"/>
        <s v="Seven (Tamil)"/>
        <s v="The Student Cop"/>
        <s v="Love Is War"/>
        <s v="Lembi 8 Giga"/>
        <s v="The Florida Project"/>
        <s v="Spenser Confidential"/>
        <s v="Lakeeran"/>
        <s v="Travel Mates 2"/>
        <s v="Boi"/>
        <s v="Sh√©h√©razade"/>
        <s v="The Ruthless"/>
        <s v="Hazaaron Khwaishein Aisi"/>
        <s v="Lady J"/>
        <s v="Awe"/>
        <s v="Back to the 90s"/>
        <s v="Halkaa"/>
        <s v="May the Devil Take You"/>
        <s v="Death Race: Beyond Anarchy"/>
        <s v="My Suicide"/>
        <s v="Paradise Lost"/>
        <s v="A Yellow Bird"/>
        <s v="A Family Affair"/>
        <s v="A Noble Intention"/>
        <s v="Adore"/>
        <s v="Anarkali of Aarah"/>
        <s v="Bonnie and Clyde"/>
        <s v="China Salesman"/>
        <s v="Discovering Bigfoot"/>
        <s v="Galih dan Ratna"/>
        <s v="God Bless the Broken Road"/>
        <s v="Honey 2"/>
        <s v="Kill Bill: Vol. 1"/>
        <s v="Lion's Heart"/>
        <s v="Moonlight"/>
        <s v="Once Upon a Time in London"/>
        <s v="Operation Chromite"/>
        <s v="Rebel Without a Cause"/>
        <s v="Secret in Their Eyes"/>
        <s v="Sexo, Pudor y Lagrimas"/>
        <s v="Tamanchey"/>
        <s v="The Bounty Hunter"/>
        <s v="The Chosen"/>
        <s v="The Hurt Business"/>
        <s v="The Prince &amp; Me"/>
        <s v="The River Wild"/>
        <s v="The Sea of Trees"/>
        <s v="The Water Diviner"/>
        <s v="Yes or No"/>
        <s v="Zubaan"/>
        <s v="The Interview"/>
        <s v="LSD: Love, Sex Aur Dhokha"/>
        <s v="Pineapple Express"/>
        <s v="The Last Mercenary"/>
        <s v="The Karate Kid Part III"/>
        <s v="Voiceless"/>
        <s v="Xtreme"/>
        <s v="And Tomorrow the Entire World"/>
        <s v="Concrete Cowboy"/>
        <s v="Moxie"/>
        <s v="Fuga"/>
        <s v="The Conjuring"/>
        <s v="The Bank Job"/>
        <s v="The Intouchables"/>
        <s v="Atlas Shrugged: Part II"/>
        <s v="The Call"/>
        <s v="Fisherman's Friends"/>
        <s v="Bosta"/>
        <s v="You've Got This"/>
        <s v="Bhai: Vyakti Ki Valli - Uttarardh"/>
        <s v="Always Be My Maybe"/>
        <s v="Children of the Sea"/>
        <s v="It's Her Day"/>
        <s v="Gollu Aur Pappu"/>
        <s v="Kappela"/>
        <s v="Chaman Bahaar"/>
        <s v="I'm No Longer Here"/>
        <s v="The Beach Loafer"/>
        <s v="School Life"/>
        <s v="Maska"/>
        <s v="The Ballad of Lefty Brown"/>
        <s v="Close Enemies"/>
        <s v="Christmas in the Heartland"/>
        <s v="Upstarts"/>
        <s v="Ayana"/>
        <s v="Kill the Messenger"/>
        <s v="Maps to the Stars"/>
        <s v="Swearnet: The Movie"/>
        <s v="For the Love of Spock"/>
        <s v="The Ivory Game"/>
        <s v="Tallulah"/>
        <s v="Act of Vengeance"/>
        <s v="Alice Doesn't Live Here Anymore"/>
        <s v="American Assassin"/>
        <s v="Babam ve Oƒülum"/>
        <s v="Bewildered Bolbol"/>
        <s v="Blue Valentine"/>
        <s v="Chhota Bheem Kungfu Dhamaka"/>
        <s v="Come and Find Me"/>
        <s v="Conjuring Spirit"/>
        <s v="Crash"/>
        <s v="Daughters of the Dust"/>
        <s v="District 9"/>
        <s v="Free Willy"/>
        <s v="Laddaland"/>
        <s v="Mansfield Park"/>
        <s v="Mean Streets"/>
        <s v="Merantau"/>
        <s v="Midnight Special"/>
        <s v="Panic Room"/>
        <s v="Pee Mak"/>
        <s v="Phone Swap"/>
        <s v="Red Oleanders Raktokarobi"/>
        <s v="Remember Me"/>
        <s v="Rememory"/>
        <s v="Scott Pilgrim vs. the World"/>
        <s v="Shelter"/>
        <s v="Sprinter"/>
        <s v="Tattah"/>
        <s v="The Captive"/>
        <s v="The Crying Game"/>
        <s v="The Endless"/>
        <s v="The Water Horse: Legend of the Deep"/>
        <s v="Yes or No 2"/>
        <s v="Schumacher"/>
        <s v="Cliffhanger"/>
        <s v="Ragini MMS 2"/>
        <s v="Freedomland"/>
        <s v="A Perfect Fit"/>
        <s v="The Karate Kid Part II"/>
        <s v="Sarbath"/>
        <s v="Never Back Down"/>
        <s v="Seven"/>
        <s v="Ram Prasad Ki Tehrvi"/>
        <s v="Madame Claude"/>
        <s v="Skylines"/>
        <s v="Fate of Alakada"/>
        <s v="Strip Down, Rise Up"/>
        <s v="Fatima"/>
        <s v="The Dig"/>
        <s v="Unknown"/>
        <s v="Leyla Everlasting"/>
        <s v="Cargo"/>
        <s v="Project Power"/>
        <s v="Gunjan Saxena: The Kargil Girl"/>
        <s v="Diamonds in the Sky"/>
        <s v="Middle Men"/>
        <s v="Happy Old Year"/>
        <s v="Lu Over the Wall"/>
        <s v="Isi &amp; Ossi"/>
        <s v="Being Mrs Elliot"/>
        <s v="Blood Will Tell"/>
        <s v="Luckee"/>
        <s v="A Little Chaos"/>
        <s v="She's Dating the Gangster"/>
        <s v="Velvet Buzzsaw"/>
        <s v="Don't Go Breaking My Heart 2"/>
        <s v="How It Ends"/>
        <s v="Sunday's Illness"/>
        <s v="Dany Boon: Des Hauts De France"/>
        <s v="The Meyerowitz Stories (New and Selected)"/>
        <s v="The Distinguished Citizen"/>
        <s v="The Lost Brother"/>
        <s v="Undefeated"/>
        <s v="Sand Castle"/>
        <s v="The Land of Cards"/>
        <s v="14 Blades"/>
        <s v="Anchor and Hope"/>
        <s v="Arisan 2"/>
        <s v="Chasing Amy"/>
        <s v="Chicken Kokkachi"/>
        <s v="Dark Places"/>
        <s v="Diana: In Her Own Words"/>
        <s v="Fracture"/>
        <s v="God's Not Dead"/>
        <s v="Jumping the Broom"/>
        <s v="Kajraare"/>
        <s v="Night Moves"/>
        <s v="NOVA: Black Hole Apocalypse"/>
        <s v="NOVA: Decoding the Weather Machine"/>
        <s v="NOVA: The Impossible Flight"/>
        <s v="Rachel Getting Married"/>
        <s v="Ralph Breaks the Internet: Wreck-It Ralph 2"/>
        <s v="Stonehearst Asylum"/>
        <s v="Stranger than Fiction"/>
        <s v="Superbad"/>
        <s v="The American President"/>
        <s v="The Case for Christ"/>
        <s v="The Foreigner"/>
        <s v="Trip to Bhangarh: Asia's Most Haunted Place"/>
        <s v="Vikings Unearthed"/>
        <s v="Vodka Diaries"/>
        <s v="You Don't Mess with the Zohan"/>
        <s v="Dhanak"/>
        <s v="Green Lantern"/>
        <s v="Welcome Home Roscoe Jenkins"/>
        <s v="The Kissing Booth 3"/>
        <s v="Beowulf"/>
        <s v="The Net"/>
        <s v="I'm Glad I Did"/>
        <s v="Fear Street Part 3: 1666"/>
        <s v="What Dreams May Come"/>
        <s v="The Mitchells vs. The Machines"/>
        <s v="Tersanjung the Movie"/>
        <s v="Pagglait"/>
        <s v="War Dogs"/>
        <s v="Fantastica"/>
        <s v="The Impossible"/>
        <s v="In Line"/>
        <s v="Secrets of the Saqqara Tomb"/>
        <s v="Door Ke Darshan"/>
        <s v="Tanu Weds Manu"/>
        <s v="Total Recall"/>
        <s v="Lola Igna"/>
        <s v="365 Days"/>
        <s v="Choked: Paisa Bolta Hai"/>
        <s v="Can‚Äôt Complain"/>
        <s v="18 Presents"/>
        <s v="Ungli"/>
        <s v="Crazy Beautiful You"/>
        <s v="The Great Hack"/>
        <s v="I Am Mother"/>
        <s v="Krutant"/>
        <s v="The Boy Who Harnessed the Wind"/>
        <s v="Black Sea"/>
        <s v="Nathicharami"/>
        <s v="Manto"/>
        <s v="Sabrina"/>
        <s v="The Angel"/>
        <s v="The Motive"/>
        <s v="Cuba and the Cameraman"/>
        <s v="Un plus une"/>
        <s v="Gridlocked"/>
        <s v="Bhoot"/>
        <s v="C√©zanne et moi"/>
        <s v="Colours of Passion"/>
        <s v="Fire at Sea"/>
        <s v="Kingpin"/>
        <s v="LA 92"/>
        <s v="Maya Angelou: And Still I Rise"/>
        <s v="Now More Than Ever: The History of Chicago"/>
        <s v="Paying Guests"/>
        <s v="Popeye"/>
        <s v="Red Dawn"/>
        <s v="Suicide (Hitabdut)"/>
        <s v="The Consul's Son"/>
        <s v="The Workshop"/>
        <s v="Traitor"/>
        <s v="Trash"/>
        <s v="Safe House"/>
        <s v="Shikara"/>
        <s v="Agatha Christie's Crooked House"/>
        <s v="Man in Love"/>
        <s v="Quam's Money"/>
        <s v="Aftermath"/>
        <s v="American Masters: Inventing David Geffen"/>
        <s v="The Twilight Saga: Breaking Dawn: Part 2"/>
        <s v="Gunpowder Milkshake"/>
        <s v="6 Bullets"/>
        <s v="Life as We Know It"/>
        <s v="Green Zone"/>
        <s v="Deadly Illusions"/>
        <s v="Indoo Ki Jawani"/>
        <s v="The Vanished"/>
        <s v="Your Name Engraved Herein"/>
        <s v="Triple 9"/>
        <s v="Chef"/>
        <s v="The Christmas Chronicles: Part Two"/>
        <s v="Good Game: The Beginning"/>
        <s v="Serious Men"/>
        <s v="Ishqiya"/>
        <s v="My Mother's Wound"/>
        <s v="The Boss Baby: Get That Baby!"/>
        <s v="Nimbe"/>
        <s v="Ali Baba ve 7 C√ºceler"/>
        <s v="Merry Men 2: Another Mission"/>
        <s v="Cinar Agaci"/>
        <s v="ÿßŸÑŸÅ ŸÖÿ®ÿ±ŸàŸÉ"/>
        <s v="Miles Davis: Birth of the Cool"/>
        <s v="Slow Country"/>
        <s v="The Super Parental Guardians"/>
        <s v="Vince and Kath and James"/>
        <s v="Paskal"/>
        <s v="Ugly Aur Pagli"/>
        <s v="Merku Thodarchi Malai"/>
        <s v="Don't Go Breaking My Heart"/>
        <s v="The Giant"/>
        <s v="W/O Ram"/>
        <s v="Nasha"/>
        <s v="Running Shaadi"/>
        <s v="Birdshot"/>
        <s v="The Art of Loving"/>
        <s v="Aashayein"/>
        <s v="Beiimaan Love"/>
        <s v="Charlie and the Chocolate Factory"/>
        <s v="Daemonium"/>
        <s v="Dinner for Schmucks"/>
        <s v="Fred Claus"/>
        <s v="Gigi"/>
        <s v="Koshish"/>
        <s v="Last Knights"/>
        <s v="Love You... Love You Not"/>
        <s v="My Honor Was Loyalty"/>
        <s v="Ranbhool"/>
        <s v="Shahanpan Dega Deva"/>
        <s v="Shuddhi"/>
        <s v="Sudani from Nigeria"/>
        <s v="Terminator Salvation"/>
        <s v="The Founder"/>
        <s v="The Music of Silence"/>
        <s v="Jaws 2"/>
        <s v="Shootout at Lokhandwala"/>
        <s v="Five Feet Apart"/>
        <s v="Rehmataan"/>
        <s v="The 8th Night"/>
        <s v="Why Do Fools Fall in Love"/>
        <s v="Taxi No. 9211"/>
        <s v="Love or Money"/>
        <s v="Battle: Los Angeles"/>
        <s v="HOMUNCULUS"/>
        <s v="Stowaway"/>
        <s v="Four Sisters Before the Wedding"/>
        <s v="Kingsglaive: Final Fantasy XV"/>
        <s v="Lawless"/>
        <s v="Mariposa"/>
        <s v="Safe Haven"/>
        <s v="To All The Boys: Always And Forever"/>
        <s v="Black Beach"/>
        <s v="Outside the Wire"/>
        <s v="Bobby Jasoos"/>
        <s v="Tarung Sarung"/>
        <s v="Rogue City"/>
        <s v="Bhai: Vyakti Ki Valli - Poorvardha"/>
        <s v="Bbuddah Hoga Terra Baap"/>
        <s v="Seven (Telugu)"/>
        <s v="The Blazing Sun"/>
        <s v="Let's Dance"/>
        <s v="Sorry To Disturb"/>
        <s v="Intuition"/>
        <s v="The Heartbreak Kid"/>
        <s v="The Reliant"/>
        <s v="Lil Peep: Everybody‚Äôs Everything"/>
        <s v="The Last Thing He Wanted"/>
        <s v="37 Seconds"/>
        <s v="KD (A) Karuppudurai"/>
        <s v="Shadow"/>
        <s v="In the Shadow of the Moon"/>
        <s v="Uriyadi 2"/>
        <s v="Rakkhosh"/>
        <s v="The Wolf's Call"/>
        <s v="Laatu"/>
        <s v="Mumbai Matinee"/>
        <s v="Hajwala 2: Mysterious Mission"/>
        <s v="Pari"/>
        <s v="Ana e Vit√≥ria"/>
        <s v="Metro"/>
        <s v="On Body and Soul"/>
        <s v="Berlin Syndrome"/>
        <s v="Uncertain Glory"/>
        <s v="Amrapali"/>
        <s v="Interrogation"/>
        <s v="Bitcoin Heist"/>
        <s v="Black Snake Moan"/>
        <s v="Breath"/>
        <s v="Center Stage"/>
        <s v="Chauthi Koot"/>
        <s v="Contract"/>
        <s v="Darna Mana Hai"/>
        <s v="Freezer's Campaign"/>
        <s v="Hairspray"/>
        <s v="How to Be a Latin Lover"/>
        <s v="How to Make an American Quilt"/>
        <s v="I Fine... Thank You... Love You"/>
        <s v="Indiana Jones and the Raiders of the Lost Ark"/>
        <s v="Kaviyude Osyath"/>
        <s v="Kiss the Girls"/>
        <s v="Listen Up! The Lives of Quincy Jones"/>
        <s v="Look Who's Back"/>
        <s v="My Brother ... Nikhil"/>
        <s v="No Estoy Loca"/>
        <s v="Runaway Bride"/>
        <s v="Samarppanam"/>
        <s v="Sweeney Todd: The Demon Barber of Fleet Street"/>
        <s v="The Box"/>
        <s v="The Fighter"/>
        <s v="The Mayo Clinic"/>
        <s v="The President's Barber"/>
        <s v="The Ring"/>
        <s v="Vitti Dandu"/>
        <s v="You Changed My Life"/>
        <s v="Shadow Parties"/>
        <s v="Blade Runner: The Final Cut"/>
        <s v="The Operative"/>
        <s v="The Twilight Saga: Breaking Dawn: Part 1"/>
        <s v="Dreamy Eyes"/>
        <s v="Camellia Sisters"/>
        <s v="Hello, Love, Goodbye"/>
        <s v="Nocturnal Animals"/>
        <s v="3 Days to Kill"/>
        <s v="Hillbilly Elegy"/>
        <s v="I Am Woman"/>
        <s v="Fida"/>
        <s v="Bhaji In Problem"/>
        <s v="You're My Boss"/>
        <s v="Kasanova"/>
        <s v="Asura Guru"/>
        <s v="Yeh Ballet"/>
        <s v="Como ca√≠do del cielo"/>
        <s v="Pranaam"/>
        <s v="Selfless"/>
        <s v="Badla"/>
        <s v="The 3rd Eye 2"/>
        <s v="A Love Story"/>
        <s v="Firebrand"/>
        <s v="The Doll 2"/>
        <s v="Next Enti?"/>
        <s v="Look for a Star"/>
        <s v="Aagey Se Right"/>
        <s v="Motor Mitraan Di"/>
        <s v="Two Catalonias"/>
        <s v="Sara's Notebook"/>
        <s v="Catching Feelings"/>
        <s v="The Week Of"/>
        <s v="Newness"/>
        <s v="The Wishing Tree"/>
        <s v="Bon Cop, Bad Cop"/>
        <s v="Tony Robbins: I Am Not Your Guru"/>
        <s v="‚ÄãMaj Rati ‚Äã‚ÄãKeteki"/>
        <s v="Badland"/>
        <s v="Bittoo Boss"/>
        <s v="Camp X-Ray"/>
        <s v="Dad"/>
        <s v="Dallas Buyers Club"/>
        <s v="Gran Torino"/>
        <s v="HALO Legends"/>
        <s v="Hustle &amp; Flow"/>
        <s v="Kraftidioten"/>
        <s v="Ma Chu Ka"/>
        <s v="Monopoly (The Bank Of Luck)"/>
        <s v="Nymphomaniac: Volume 1"/>
        <s v="P Se PM Tak"/>
        <s v="Patriot Games"/>
        <s v="Rahasya"/>
        <s v="S.W.A.T."/>
        <s v="Scream 3"/>
        <s v="Spider-Man: Into the Spider-Verse"/>
        <s v="Striptease"/>
        <s v="The 4th Company"/>
        <s v="The Art of War"/>
        <s v="The Pursuit of Happyness"/>
        <s v="Veerappan"/>
        <s v="In the Cut"/>
        <s v="Marshall"/>
        <s v="76"/>
        <s v="The Lincoln Lawyer"/>
        <s v="The Vault"/>
        <s v="Dynasty Warriors"/>
        <s v="Mother's Day"/>
        <s v="Battlefield Earth"/>
        <s v="Ghost Lab"/>
        <s v="Have You Ever Seen Fireflies? - Theatre Play"/>
        <s v="Dead Man Down"/>
        <s v="New Gods: Nezha Reborn"/>
        <s v="The BFG"/>
        <s v="I Care a Lot"/>
        <s v="What's Eating Gilbert Grape"/>
        <s v="Fierce"/>
        <s v="Kartini: Princess of Java"/>
        <s v="High &amp; Low The Movie 3 / Final Mission"/>
        <s v="Dilan 1991"/>
        <s v="Liefling"/>
        <s v="Lagos Real Fake Life"/>
        <s v="Dolemite Is My Name"/>
        <s v="The Command"/>
        <s v="Saavat"/>
        <s v="The Black Godfather"/>
        <s v="The Third Party"/>
        <s v="River's Edge"/>
        <s v="The Breakup Playlist"/>
        <s v="Helios"/>
        <s v="Oye Lucky! Lucky Oye!"/>
        <s v="Heneral Luna"/>
        <s v="Bathinda Express"/>
        <s v="Bright"/>
        <s v="The Lion Woman"/>
        <s v="The Butterfly's Dream"/>
        <n v="706"/>
        <s v="Ant-Man and the Wasp"/>
        <s v="Chalay Thay Saath"/>
        <s v="Chupan Chupai"/>
        <s v="Colkatay Columbus"/>
        <s v="Daagdi Chaawl"/>
        <s v="Fear and Loathing in Las Vegas"/>
        <s v="Filosofi Kopi The Movie"/>
        <s v="Four Weddings and a Funeral"/>
        <s v="Gelo"/>
        <s v="History of Joy"/>
        <s v="Hitch"/>
        <s v="Hokkabaz"/>
        <s v="Incredibles 2 (Spanish Version)"/>
        <s v="Kate &amp; Leopold"/>
        <s v="Logan's Run"/>
        <s v="Macchli Jal Ki Rani Hai"/>
        <s v="Memoir of a Murderer"/>
        <s v="Nightcrawler"/>
        <s v="Phir Se"/>
        <s v="Revelations"/>
        <s v="Room"/>
        <s v="Saath Saath"/>
        <s v="Saheb Bibi Golaam"/>
        <s v="The Book of Eli"/>
        <s v="The Incredibles 2"/>
        <s v="The King's Speech"/>
        <s v="The Legend of Michael Mishra"/>
        <s v="The Pirates of Somalia"/>
        <s v="Train to Busan"/>
        <s v="Worth"/>
        <s v="Bright Star"/>
        <s v="Mission Istaanbul: Darr Ke Aagey Jeet Hai"/>
        <s v="#Selfie 69"/>
        <s v="Kambili: The Whole 30 Yards"/>
        <s v="Security"/>
        <s v="Illegal Woman"/>
        <s v="Crimson Peak"/>
        <s v="Parker"/>
        <s v="Captain Fantastic"/>
        <s v="Blue, Painful, Fragile"/>
        <s v="Layla Majnun"/>
        <s v="The Midnight Sky"/>
        <s v="Rose Island"/>
        <s v="Christine"/>
        <s v="Sergio"/>
        <s v="Jem and the Holograms"/>
        <s v="W.E."/>
        <s v="Monsters: Dark Continent"/>
        <s v="Pan's Labyrinth"/>
        <s v="Honeymoon Travels Pvt. Ltd."/>
        <s v="Shelby American"/>
        <s v="Drive"/>
        <s v="Uyare"/>
        <s v="Elisa &amp; Marcela"/>
        <s v="Olympus Has Fallen"/>
        <s v="Teen Aur Aadha"/>
        <s v="Rainbow Jelly"/>
        <s v="Beauty and the Bestie"/>
        <s v="Surga Yang Tak Dirindukan 2"/>
        <s v="Polar"/>
        <s v="Rajma Chawal"/>
        <s v="Savita Damodar Paranjpe"/>
        <s v="Pulang"/>
        <s v="We Are Family"/>
        <s v="Us and Them"/>
        <s v="The last hour"/>
        <s v="My Happy Family"/>
        <s v="The Bad Batch"/>
        <s v="Headshot"/>
        <s v="Rocky Handsome"/>
        <n v="187"/>
        <s v="20th Century Women"/>
        <s v="American History X"/>
        <s v="Bad Boys"/>
        <s v="Burlesque"/>
        <s v="Carol"/>
        <s v="El Che"/>
        <s v="Flash of Genius"/>
        <s v="I'm in Love with a Church Girl"/>
        <s v="Incomplete"/>
        <s v="Indiana Jones and the Temple of Doom"/>
        <s v="Mahabharat"/>
        <s v="Mona Lisa Smile"/>
        <s v="Rocky II"/>
        <s v="Sicilian Ghost Story"/>
        <s v="The Bridge"/>
        <s v="The Brothers Grimm"/>
        <s v="The Green Hornet"/>
        <s v="The Lobster"/>
        <s v="The Rainbow Troops"/>
        <s v="Tomorrow Never Dies"/>
        <s v="Transcendence"/>
        <s v="Do the Right Thing"/>
        <s v="Same Kind of Different as Me"/>
        <s v="Mary Magdalene"/>
        <s v="Mobile Suit Gundam: Char's Counterattack"/>
        <s v="Gatao - The Last Stray"/>
        <s v="This Lady Called Life"/>
        <s v="God Calling"/>
        <s v="The Yin Yang Master"/>
        <s v="The Girl on the Train"/>
        <s v="Talentime"/>
        <s v="Quigley Down Under"/>
        <s v="White Christmas"/>
        <s v="The Hows of Us"/>
        <s v="The Book of Sun"/>
        <s v="Dolly Kitty Aur Woh Chamakte Sitare"/>
        <s v="Your Excellency"/>
        <s v="Mary Kom"/>
        <s v="Ad√∫"/>
        <s v="4th Republic"/>
        <s v="Escaping Tel Aviv"/>
        <s v="One Day: Justice Delivered"/>
        <s v="Mischief"/>
        <s v="Guilty"/>
        <s v="System Crasher"/>
        <s v="Hot Gimmick: Girl Meets Boy"/>
        <s v="The Danish Girl"/>
        <s v="High End Yaariyan"/>
        <s v="Mayday Life"/>
        <s v="Ek Ladki Ko Dekha Toh Aisa Laga"/>
        <s v="Can't Help Falling in Love"/>
        <s v="Pyaar Ke Side Effects"/>
        <s v="Love Off the Cuff"/>
        <s v="Puriyatha Puthir"/>
        <s v="Kai Po Che!"/>
        <s v="Qarib Qarib Singlle"/>
        <s v="The Ridiculous 6"/>
        <s v="Berlin, I Love You"/>
        <s v="Beyond the Clouds"/>
        <s v="Bleed for This"/>
        <s v="Brotherhood of Blades II: The Infernal Battlefield"/>
        <s v="Coffee with D"/>
        <s v="Crouching Tiger, Hidden Dragon"/>
        <s v="Ek Cup Chya"/>
        <s v="Horns"/>
        <s v="Kacche Dhaagey"/>
        <s v="Khubsoorat"/>
        <s v="Occupation"/>
        <s v="Platoon"/>
        <s v="Revolutionary Road"/>
        <s v="Rocky"/>
        <s v="School Daze"/>
        <s v="The Redeemed and the Dominant: Fittest on Earth"/>
        <s v="THE RUM DIARY"/>
        <s v="The Space Between Us"/>
        <s v="Waarrior Savitri"/>
        <s v="Zenda"/>
        <s v="Chappie"/>
        <s v="Mystery Men"/>
        <s v="Tears of the Sun"/>
        <s v="The Piano"/>
        <s v="Underworld"/>
        <s v="Stargate"/>
        <s v="Things Heard &amp; Seen"/>
        <s v="August: Osage County"/>
        <s v="Madam Chief Minister"/>
        <s v="Black or White"/>
        <s v="Black Rose"/>
        <s v="Unexpectedly Yours"/>
        <s v="Scarecrow"/>
        <s v="Chashme Baddoor"/>
        <s v="The Legacy of the Bones"/>
        <s v="The Killing of a Sacred Deer"/>
        <s v="Angel Has Fallen"/>
        <s v="93 Days"/>
        <s v="Shimla Mirchi"/>
        <s v="A Fall from Grace"/>
        <s v="Shot Caller"/>
        <s v="Girls und Panzer der Film"/>
        <s v="U Turn"/>
        <s v="Do Paise Ki Dhoop Chaar Aane Ki Baarish"/>
        <s v="My Ex &amp; Whys"/>
        <s v="Surga Yang Tak Dirindukan"/>
        <s v="Odu Raja Odu"/>
        <s v="Chance Pe Dance"/>
        <s v="The Night Comes for Us"/>
        <s v="The Black Prince"/>
        <s v="Khoobsurat"/>
        <s v="Naughty Jatts"/>
        <s v="Guzaarish"/>
        <s v="Lust Stories"/>
        <s v="The Outsider"/>
        <s v="Icarus"/>
        <s v="Okja"/>
        <s v="3 Deewarein"/>
        <s v="Bazaar"/>
        <s v="Becoming Jane"/>
        <s v="Chashme Buddoor"/>
        <s v="Darra"/>
        <s v="Knowing"/>
        <s v="Le K Benzema"/>
        <s v="Morya"/>
        <s v="Rounders"/>
        <s v="Scream 2"/>
        <s v="Tezz"/>
        <s v="The Dark Side of Life: Mumbai City"/>
        <s v="The Dreamer"/>
        <s v="The Figurine (Araromire)"/>
        <s v="The Longest Yard"/>
        <s v="The Social Network"/>
        <s v="Urvi"/>
        <s v="Training Day"/>
        <s v="Boomika"/>
        <s v="Boomika (Hindi)"/>
        <s v="Boomika (Malayalam)"/>
        <s v="Boomika (Telugu)"/>
        <s v="Twilight"/>
        <s v="Silver Linings Playbook"/>
        <s v="Nayattu"/>
        <s v="The Boys in the Band"/>
        <s v="All Day and a Night"/>
        <s v="By the Sea"/>
        <s v="The Silent War"/>
        <s v="Steve Jobs"/>
        <s v="Inhuman Kiss"/>
        <s v="Kahaani"/>
        <s v="The Edge of Democracy"/>
        <s v="Money Trap"/>
        <s v="El Potro: Unstoppable"/>
        <s v="A Twelve Year Night"/>
        <s v="A Beautiful Life"/>
        <s v="Aalorukkam"/>
        <s v="Outlaw King"/>
        <s v="The Other Side of the Wind"/>
        <s v="Naa Bangaaru Talli"/>
        <s v="Pooja Kiven Aa"/>
        <s v="Anthony Kaun Hai?"/>
        <s v="Maya Memsaab"/>
        <s v="A≈ük Tesad√ºfleri Sever"/>
        <s v="Ahista Ahista"/>
        <s v="American Beauty"/>
        <s v="ATM"/>
        <s v="Bang Rajan 2"/>
        <s v="Bar√ßa Dreams"/>
        <s v="Hellboy"/>
        <s v="Instructions Not Included"/>
        <s v="Oasis: Supersonic"/>
        <s v="Ocean's Thirteen"/>
        <s v="Oru Vishsheshapetta Biryani Kissa"/>
        <s v="Rampant"/>
        <s v="Romeo Ranjha"/>
        <s v="Sanai Choughade"/>
        <s v="Shorgul"/>
        <s v="The Brave One"/>
        <s v="The Stanford Prison Experiment"/>
        <s v="Thong Dee Fun Khao"/>
        <s v="Blood Red Sky"/>
        <s v="La ley de Herodes"/>
        <s v="Seven Pounds"/>
        <s v="G.O.R.A"/>
        <s v="Rush"/>
        <s v="Classmates Minus"/>
        <s v="Operation Finale"/>
        <s v="Little Big Women"/>
        <s v="Our Lady of San Juan, Four Centuries of Miracles"/>
        <s v="Finding ‚ÄòOhana"/>
        <s v="Cut Throat City"/>
        <s v="First Love"/>
        <s v="Rebecca"/>
        <s v="The Outpost"/>
        <s v="Bombay Talkies"/>
        <s v="Tune in for Love"/>
        <s v="El Camino: A Breaking Bad Movie"/>
        <s v="90 ML"/>
        <s v="Svaha: The Sixth Finger"/>
        <s v="About Time"/>
        <s v="The Theory of Everything"/>
        <s v="Asees"/>
        <s v="Settai"/>
        <s v="The Resistance Banker"/>
        <s v="The Journey Is the Destination"/>
        <s v="Smoke &amp; Mirrors"/>
        <s v="War Machine"/>
        <s v="Force 2"/>
        <s v="We Are Young. We Are Strong."/>
        <n v="21"/>
        <s v="A Separation"/>
        <s v="Bhouri"/>
        <s v="Blow"/>
        <s v="Devrai"/>
        <s v="Indiana Jones and the Kingdom of the Crystal Skull"/>
        <s v="Julie &amp; Julia"/>
        <s v="Stronger Than the World"/>
        <s v="Swami"/>
        <s v="The Congress"/>
        <s v="The Gospel of Mark"/>
        <s v="The Hundred-Foot Journey"/>
        <s v="The Imaginarium of Doctor Parnassus"/>
        <s v="The Shaukeens"/>
        <s v="Thithi"/>
        <s v="Jaws"/>
        <s v="Freedom Writers"/>
        <s v="Krishna Cottage"/>
        <s v="Kyaa Kool Hain Hum 3"/>
        <s v="SAS: Rise of the Black Swan"/>
        <s v="Tango Feroz"/>
        <s v="The Twilight Saga: Eclipse"/>
        <s v="Return of the Prodigal Son"/>
        <s v="The Sum of All Fears"/>
        <s v="Loving"/>
        <s v="Jingle Jangle: A Christmas Journey"/>
        <s v="The Forty-Year-Old Version"/>
        <s v="Enola Holmes"/>
        <s v="High &amp; Low The Movie 2 / End of Sky"/>
        <s v="Romance Doll"/>
        <s v="Eurovision Song Contest: The Story of Fire Saga"/>
        <s v="The Dealer"/>
        <s v="Jada"/>
        <s v="Pinky Memsaab"/>
        <s v="15 August"/>
        <s v="Everyday I Love You"/>
        <s v="Bird Box"/>
        <s v="Power Paandi"/>
        <s v="Dhoondte Reh Jaoge"/>
        <s v="Private Life"/>
        <s v="Quincy"/>
        <s v="The Guernsey Literary and Potato Peel Pie Society"/>
        <s v="Fitoor"/>
        <s v="Parmanu: The Story of Pokhran"/>
        <s v="Milada"/>
        <s v="What Happened to Monday"/>
        <s v="15-Aug"/>
        <s v="3 Heroines"/>
        <s v="Clive Davis: The Soundtrack of Our Lives"/>
        <s v="Clouds of Sils Maria"/>
        <s v="Eh Janam Tumhare Lekhe"/>
        <s v="Fallen"/>
        <s v="Heartbreakers"/>
        <s v="Ideachi Kalpana"/>
        <s v="Khosla Ka Ghosla"/>
        <s v="Kia and Cosmos"/>
        <s v="Nibunan"/>
        <s v="Nymphomaniac: Volume II"/>
        <s v="Operation Mekong"/>
        <s v="Railroad Tigers"/>
        <s v="The Gathering"/>
        <s v="The Peacemaker"/>
        <s v="The Plan"/>
        <s v="The Score"/>
        <s v="Trumbo"/>
        <s v="Welcome 2 Karachi"/>
        <s v="XXx"/>
        <s v="Sankofa"/>
        <s v="Thimmarusu"/>
        <s v="Valentine's Day"/>
        <s v="Air Force One"/>
        <s v="#Selfie"/>
        <s v="The Professor and the Madman"/>
        <s v="High &amp; Low The Worst"/>
        <s v="Inkaar"/>
        <s v="Penalty"/>
        <s v="Article 15"/>
        <s v="Luka Chuppi"/>
        <s v="The Wandering Earth"/>
        <s v="Njan Prakashan"/>
        <s v="Finally Found Someone"/>
        <s v="Qui√©n te cantar√°"/>
        <s v="Four Sisters and a Wedding"/>
        <s v="Habibie &amp; Ainun"/>
        <s v="Pandigai"/>
        <s v="Taylor Swift reputation Stadium Tour"/>
        <s v="Tu Hai Mera Sunday"/>
        <s v="A Most Violent Year"/>
        <s v="Amar's Hands"/>
        <s v="Bawarchi"/>
        <s v="Cake"/>
        <s v="Casino Tycoon"/>
        <s v="John Day"/>
        <s v="Ocean's Twelve"/>
        <s v="Phobia 2"/>
        <s v="SGT. Will Gardner"/>
        <s v="Tees Maar Khan"/>
        <s v="The Prison"/>
        <s v="Thorne: Scaredy Cat"/>
        <s v="Thorne: Sleepyhead"/>
        <s v="Time Please"/>
        <s v="Ugly"/>
        <s v="Viswasapoorvam Mansoor"/>
        <s v="Snowpiercer"/>
        <s v="Midnight Run"/>
        <s v="Dear Affy"/>
        <s v="Wild Dog"/>
        <s v="American Me"/>
        <s v="Hello Brother"/>
        <s v="Ginny Weds Sunny"/>
        <s v="The Old Guard"/>
        <s v="Shaitan"/>
        <s v="Krishna and His Leela"/>
        <s v="The Witch: Part 1 - The Subversion"/>
        <s v="Kaal"/>
        <s v="The Two Popes"/>
        <s v="Why Me?"/>
        <s v="Mehandi Circus"/>
        <s v="Gatao 2: Rise of the King"/>
        <s v="Suzzanna: Buried Alive"/>
        <s v="Verses of Love"/>
        <s v="Sei"/>
        <s v="Triple Frontier"/>
        <s v="Gaddar: the Traitor"/>
        <s v="Life in a ... Metro"/>
        <s v="Gun City"/>
        <s v="Dovlatov"/>
        <s v="Zindagi Kitni Haseen Hay"/>
        <s v="Hold the Dark"/>
        <s v="B.A. Pass 2"/>
        <s v="Bon Cop Bad Cop 2"/>
        <s v="5CM"/>
        <s v="Aajcha Divas Majha"/>
        <s v="Bangkok Traffic (Love) Story"/>
        <s v="Big Kill"/>
        <s v="Calendar Girls"/>
        <s v="Cappuccino"/>
        <s v="Chaar¬†Sahibzaade"/>
        <s v="Her"/>
        <s v="Hombanna"/>
        <s v="Kuldip Patwal: I Didn't Do It!"/>
        <s v="P.S. I Love You"/>
        <s v="Philadelphia"/>
        <s v="Rangreza"/>
        <s v="Sarivar Sari"/>
        <s v="Saving Mr. Banks"/>
        <s v="The Cell"/>
        <s v="Je Suis Karl"/>
        <s v="C Kkompany"/>
        <s v="La diosa del asfalto"/>
        <s v="The Karate Kid"/>
        <s v="The Mirror Has Two Faces"/>
        <s v="State of Play"/>
        <s v="Among Family"/>
        <s v="The Zookeeper's Wife"/>
        <s v="Kilometers and Kilometers"/>
        <s v="The White Tiger"/>
        <s v="MOTHER"/>
        <s v="Real Steel"/>
        <s v="Dhh"/>
        <s v="Dharam Sankat Mein"/>
        <s v="Hugo"/>
        <s v="Baby Dolls"/>
        <s v="It Takes a Lunatic"/>
        <s v="Verses of Love 2"/>
        <s v="Stree"/>
        <s v="Everything About Her"/>
        <s v="The Love Affair"/>
        <s v="It Takes a Man and a Woman"/>
        <s v="Virsa"/>
        <s v="Echcharikkai"/>
        <s v="Tim Minchin: So F**king Rock"/>
        <s v="Happy as Lazzaro"/>
        <s v="Sat Shri Akaal England"/>
        <s v="Baaghi"/>
        <s v="Chillar Party"/>
        <s v="Highway"/>
        <s v="Tere Naal Love Ho Gaya"/>
        <s v="Shubh Aarambh"/>
        <s v="Mute"/>
        <s v="Belgica"/>
        <s v="Abby Sen"/>
        <s v="Aisa Yeh Jahaan"/>
        <s v="Ankur Arora Murder Case"/>
        <s v="Bilu Rakkhosh"/>
        <s v="Chupke Chupke"/>
        <s v="Cool Hand Luke"/>
        <s v="Donnie Brasco"/>
        <s v="Indiana Jones and the Last Crusade"/>
        <s v="Iqbal"/>
        <s v="Ocean's Eleven"/>
        <s v="Pitaah"/>
        <s v="Premachi Goshta"/>
        <s v="Single"/>
        <s v="Super Nani"/>
        <s v="Angamaly Diaries"/>
        <s v="EMI: Liya Hai To Chukana Padega"/>
        <s v="Truckbhar Swapna"/>
        <s v="Star Trek"/>
        <s v="The Interpreter"/>
        <s v="The Disciple"/>
        <s v="Pieces of a Woman"/>
        <s v="TE3N"/>
        <s v="Gabbar Is Back"/>
        <s v="Madras Caf√©"/>
        <s v="Stardust"/>
        <s v="Wasp Network"/>
        <s v="One Day We'll Talk About Today"/>
        <s v="Made in China"/>
        <s v="Saawan"/>
        <s v="III Smoking Barrels"/>
        <s v="The Great Magician"/>
        <s v="Jo Pil-ho: The Dawning Rage"/>
        <s v="Seven Sundays"/>
        <s v="Starting Over Again"/>
        <s v="BuyBust"/>
        <s v="Jatts in Golmaal"/>
        <s v="Delhi 6"/>
        <s v="Kaminey"/>
        <s v="I Hate Luv Storys"/>
        <s v="Tum Milo Toh Sahi"/>
        <s v="Muramba"/>
        <s v="Poster Boys"/>
        <s v="‚ÄãGoli Soda 2"/>
        <s v="Amy"/>
        <s v="Basic Instinct"/>
        <s v="Dhamaal"/>
        <s v="Holding the Man"/>
        <s v="Jupiter Ascending"/>
        <s v="Milk"/>
        <s v="Minnaminugu the FireFly"/>
        <s v="Queen of the Desert"/>
        <s v="Sherlock Holmes"/>
        <s v="Something's Gotta Give"/>
        <s v="The World Is Not Enough"/>
        <s v="True Grit"/>
        <s v="In the Line of Fire"/>
        <s v="The Game"/>
        <s v="BluffMaster!"/>
        <s v="Hawaizaada"/>
        <s v="Ishq Vishk"/>
        <s v="Manorama Six Feet Under"/>
        <s v="High &amp; Low The Movie"/>
        <s v="Oh My God"/>
        <s v="An Egyptian Story"/>
        <s v="Action Replayy"/>
        <s v="Half Girlfriend"/>
        <s v="6 Underground"/>
        <s v="Mirage"/>
        <s v="Bucket List"/>
        <s v="Ghanchakkar"/>
        <s v="Paan Singh Tomar"/>
        <s v="Happy Go Lucky"/>
        <s v="Luv Shuv Tey Chicken Khurana"/>
        <s v="Main, Meri Patni Aur Woh"/>
        <s v="Phantom"/>
        <s v="In This Corner of the World"/>
        <s v="The Invisible Guardian"/>
        <s v="Azhar"/>
        <s v="Blaze"/>
        <s v="Chal Dhar Pakad"/>
        <s v="Chasing the Dragon"/>
        <s v="God of War"/>
        <s v="Mirzya"/>
        <s v="Raging Bull"/>
        <s v="Spotlight"/>
        <s v="The Matrix Revolutions"/>
        <s v="World Trade Center"/>
        <s v="Space Cowboys"/>
        <s v="The Life of David Gale"/>
        <s v="The Soul"/>
        <s v="Bodyguard"/>
        <s v="The 12th Man"/>
        <s v="The Trial of the Chicago 7"/>
        <s v="The Blue Elephant 2"/>
        <s v="Anaamika"/>
        <s v="Kaagar"/>
        <s v="The Emigrant"/>
        <s v="The Land"/>
        <s v="Bhangra Paa Le"/>
        <s v="The Red Sea Diving Resort"/>
        <s v="A Silent Voice"/>
        <s v="The Unmarried Wife"/>
        <s v="A Second Chance"/>
        <s v="Yucat√°n"/>
        <s v="Blind Detective"/>
        <s v="Apostle"/>
        <s v="Tiger"/>
        <s v="Animal World"/>
        <s v="Pad Man"/>
        <s v="Namastey London"/>
        <s v="Bad Genius"/>
        <s v="CIA: Comrade in America"/>
        <s v="1898: Our Last Men in the Philippines"/>
        <s v="Pink"/>
        <s v="Shrek the Musical"/>
        <s v="City of God"/>
        <s v="Gemini"/>
        <s v="GoldenEye"/>
        <s v="Ishqedarriyaan"/>
        <s v="Miss Julie"/>
        <s v="Suckseed"/>
        <s v="The Mayor"/>
        <s v="Traffic Signal"/>
        <s v="USS Indianapolis: Men of Courage"/>
        <s v="Veerey Ki Wedding"/>
        <s v="Waar"/>
        <s v="What Lies Beneath"/>
        <s v="The Twilight Saga: New Moon"/>
        <s v="99 Songs"/>
        <s v="99 Songs (Tamil)"/>
        <s v="99 Songs (Telugu)"/>
        <s v="Savages"/>
        <s v="C/O Kaadhal"/>
        <s v="Alexandria ... Why?"/>
        <s v="Malang"/>
        <s v="Humpty Sharma Ki Dulhania"/>
        <s v="Greater"/>
        <s v="Mallesham"/>
        <s v="Jhankaar Beats"/>
        <s v="Sarvam Thaala Mayam (Telugu Version)"/>
        <s v="Sarvam Thaala Mayam (Tamil Version)"/>
        <s v="Shonar Pahar"/>
        <s v="No One Killed Jessica"/>
        <s v="Raja Natwarlal"/>
        <s v="Welcome to Sajjanpur"/>
        <s v="Mr. Chandramouli"/>
        <s v="Soorma"/>
        <s v="Saadey CM Saab"/>
        <s v="Thank You"/>
        <s v="Sandy Wexler"/>
        <s v="Abhinetri"/>
        <s v="Bioscope"/>
        <s v="Caregiver"/>
        <s v="Lucky: No Time for Love"/>
        <s v="Mary Poppins Returns"/>
        <s v="Mud"/>
        <s v="National Treasure"/>
        <s v="Primal Fear"/>
        <s v="The Last Face"/>
        <s v="Thor: Ragnarok"/>
        <s v="Zed Plus"/>
        <s v="Mimi"/>
        <s v="I Am Sam"/>
        <s v="Miss Sloane"/>
        <s v="Night in Paradise"/>
        <s v="Lee Daniels' The Butler"/>
        <s v="The Prom"/>
        <s v="Forensic"/>
        <s v="R.K.Nagar"/>
        <s v="Bittersweet"/>
        <s v="Miracle in Cell No. 7"/>
        <s v="Motichoor Chaknachoor"/>
        <s v="Legend"/>
        <s v="Women of Mafia 2"/>
        <s v="The Highwaymen"/>
        <s v="Barcelona: A Love Untold"/>
        <s v="The Mistress"/>
        <s v="Neevevaro"/>
        <s v="Katti Batti"/>
        <s v="Theeya Velai Seyyanum Kumaru"/>
        <s v="Wake Up Sid"/>
        <s v="Billu"/>
        <s v="Khoon Khoon"/>
        <s v="Riphagen - The Untouchable"/>
        <s v="Chal Mere Bhai"/>
        <s v="Di Renjie zhi Sidatianwang"/>
        <s v="Gabriel and the Mountain"/>
        <s v="Jail"/>
        <s v="Jal"/>
        <s v="Janaan"/>
        <s v="Kaakan"/>
        <s v="Kis Kisko Pyaar Karoon"/>
        <s v="Mala Kahich Problem Nahi"/>
        <s v="Matichya Chuli"/>
        <s v="Maza Pati Karodpati"/>
        <s v="Story of an Egg"/>
        <s v="V for Vendetta"/>
        <s v="Yaara O Dildaara"/>
        <s v="Once Upon a Time in Mumbaai"/>
        <s v="O Kadhal Kanmani"/>
        <s v="The Best of Enemies"/>
        <s v="Mobile Suit Gundam II: Soldiers of Sorrow"/>
        <s v="Million Dollar Baby"/>
        <s v="Roohi"/>
        <s v="Ferrari Ki Sawaari"/>
        <s v="The Yin-Yang Master: Dream Of Eternity"/>
        <s v="The Next Three Days"/>
        <s v="Torbaaz"/>
        <s v="MANK"/>
        <s v="Raman Raghav 2.0"/>
        <s v="Aapla Manus"/>
        <s v="The Kissing Booth 2"/>
        <s v="The Last Bomb of the Second World War"/>
        <s v="Sillu Karuppatti"/>
        <s v="Thug Life"/>
        <s v="Malaal"/>
        <s v="Ee Nagaraniki Emaindi"/>
        <s v="Kaake Da Viyah"/>
        <s v="Dabbe 5: Zehr-i Cin"/>
        <s v="The Ballad of Buster Scruggs"/>
        <s v="Grandmaster"/>
        <s v="Tamasha"/>
        <s v="Nothing to Lose"/>
        <s v="Love Per Square Foot"/>
        <s v="Aata Pita"/>
        <s v="Across the Universe"/>
        <s v="Asura: The City of Madness"/>
        <s v="Brooklyn's Finest"/>
        <s v="Die Another Day"/>
        <s v="Everybody Knows"/>
        <s v="Executive Decision"/>
        <s v="John Carter"/>
        <s v="Judwaa"/>
        <s v="Kay Dyache Bola"/>
        <s v="Kuppivala"/>
        <s v="Plaire, aimer et courir vite"/>
        <s v="Sarvopari Palakkaran"/>
        <s v="Teshan"/>
        <s v="The Great Raid"/>
        <s v="Wrong No."/>
        <s v="Rain Man"/>
        <s v="The Conjuring 2"/>
        <s v="Snowden"/>
        <s v="Disco Dancer"/>
        <s v="Pek Yakƒ±nda"/>
        <s v="Bangistan"/>
        <s v="Mahi NRI"/>
        <s v="Evvarikee Cheppoddu"/>
        <s v="Dorasaani"/>
        <s v="Muran"/>
        <s v="Paheli"/>
        <s v="FullMetal Alchemist"/>
        <s v="Salaakhen"/>
        <s v="Anwar"/>
        <s v="Ek Hasina Thi"/>
        <s v="For Colored Girls"/>
        <s v="Hostiles"/>
        <s v="Invictus"/>
        <s v="Jersey Boys"/>
        <s v="Madaari"/>
        <s v="Run"/>
        <s v="Trikal (Past, Present, Future)"/>
        <s v="Koi Aap Sa"/>
        <s v="Bombay"/>
        <s v="Chennai Express"/>
        <s v="A Family"/>
        <s v="Well Done Abba"/>
        <s v="Golmaal Returns"/>
        <s v="I'm Thinking of Ending Things"/>
        <s v="One by Two"/>
        <s v="Thackeray (Marathi)"/>
        <s v="Thackeray (Hindi)"/>
        <s v="X Large"/>
        <s v="Uncut Gems"/>
        <s v="Time to Hunt"/>
        <s v="Hasee Toh Phasee"/>
        <s v="Bypass Road"/>
        <s v="Fukrey"/>
        <s v="Game"/>
        <s v="Karthik Calling Karthik"/>
        <s v="Jindua"/>
        <s v="The Zoya Factor"/>
        <s v="Marriage Palace"/>
        <s v="Dabbe: The Possession"/>
        <s v="ROMA"/>
        <s v="Mumbai Meri Jaan"/>
        <s v="Freedom at Midnight"/>
        <s v="The House Next Door"/>
        <s v="Mudbound"/>
        <s v="Baadshaho"/>
        <s v="26 Years"/>
        <s v="Chadi Jawani Budhe Nu"/>
        <s v="Black Panther"/>
        <s v="Jora 10 Numbaria"/>
        <s v="Moor"/>
        <s v="One Day"/>
        <s v="Shaurya: It Takes Courage to Make Right... Right"/>
        <s v="Sling Blade"/>
        <s v="Solo: A Star Wars Story"/>
        <s v="Solo: A Star Wars Story (Spanish Version)"/>
        <s v="Suburra"/>
        <s v="Kucch To Hai"/>
        <s v="Kyaa Super Kool Hain Hum"/>
        <s v="Haseen Dillruba"/>
        <s v="RattleSnake - The Ahanna Story"/>
        <s v="The Outlaw Josey Wales"/>
        <s v="The Lovely Bones"/>
        <s v="Mucize"/>
        <s v="Miss India"/>
        <s v="The Hater"/>
        <s v="Pyaar Ka Punchnama 2"/>
        <s v="Destiny"/>
        <s v="Sincerely Yours, Dhaka"/>
        <s v="Mauli"/>
        <s v="The Tree of Blood"/>
        <s v="Baazaar"/>
        <s v="Muzaffarnagar Baaqi Hai"/>
        <s v="ABCD: Any Body Can Dance"/>
        <s v="Manje Bistre"/>
        <s v="Miracle"/>
        <s v="Road to Sangam"/>
        <s v="The Great Battle"/>
        <s v="The Matrix"/>
        <s v="The Rainmaker"/>
        <s v="Rurouni Kenshin: The Final"/>
        <s v="The Master"/>
        <s v="Black"/>
        <s v="Nee Enge En Anbe"/>
        <s v="Uma Maheswara Ugra Roopasya"/>
        <s v="Special 26"/>
        <s v="Marriage Story"/>
        <s v="Qismat"/>
        <s v="Defiance"/>
        <s v="The Man Who Feels No Pain"/>
        <s v="Sur: The Melody of Life"/>
        <s v="High Society"/>
        <s v="Andhadhun"/>
        <s v="Monty Python Live (Mostly): One Down, Five to Go"/>
        <s v="Dev.D"/>
        <s v="Haani"/>
        <s v="Judge Singh LLB"/>
        <s v="Udaan"/>
        <s v="Rowdy Rathore"/>
        <s v="First They Killed My Father"/>
        <s v="Pandora"/>
        <s v="Beasts of No Nation"/>
        <s v="7 Din Mohabbat In"/>
        <s v="A Clockwork Orange"/>
        <s v="Coach Carter"/>
        <s v="Company"/>
        <s v="Gol Maal"/>
        <s v="Gosford Park"/>
        <s v="Irada Pakka"/>
        <s v="Karzzzz"/>
        <s v="Kill Bill: Vol. 2"/>
        <s v="Maine Pyaar Kyun Kiya"/>
        <s v="Papa the Great"/>
        <s v="Rosemary's Baby"/>
        <s v="Sadma"/>
        <s v="Socha Na Tha"/>
        <s v="Teen Patti"/>
        <s v="Y.M.I.: Yeh Mera India"/>
        <s v="Rurouni Kenshin: The Beginning"/>
        <s v="Major Grom: Plague Doctor"/>
        <s v="Silver Skates"/>
        <s v="Mystic River"/>
        <s v="Space Sweepers"/>
        <s v="PhotoCopy"/>
        <s v="Poshter Girl"/>
        <s v="Queen"/>
        <s v="Bheeshma"/>
        <s v="Kapoor &amp; Sons"/>
        <s v="The Visit"/>
        <s v="HOMECOMING: A film by Beyonc√©"/>
        <s v="Baahubali: The Beginning (English Version)"/>
        <s v="Haapus"/>
        <s v="Hans Zimmer: Live in Prague"/>
        <s v="K-19: The Widowmaker"/>
        <s v="Masoom"/>
        <s v="The Lives of Others"/>
        <s v="The Mask of Zorro"/>
        <s v="The Matrix Reloaded"/>
        <s v="The Natural"/>
        <s v="Takizawa Kabuki ZERO 2020 The Movie"/>
        <s v="Mobile Suit Gundam I"/>
        <s v="Get on Up"/>
        <s v="Animals on the Loose: A You vs. Wild Movie"/>
        <s v="Shutter Island"/>
        <s v="Angels &amp; Demons"/>
        <s v="Free State of Jones"/>
        <s v="Saheb Biwi Aur Gangster Returns"/>
        <s v="The Devil All The Time"/>
        <s v="Boss"/>
        <s v="Thottappan"/>
        <s v="Rock On!!"/>
        <s v="The Drug King"/>
        <s v="Mundeyan Ton Bachke Rahin"/>
        <s v="Race 2"/>
        <s v="Mom"/>
        <s v="As Good as It Gets"/>
        <s v="I Am Not Madame Bovary"/>
        <s v="Kaabil"/>
        <s v="Operation Red Sea"/>
        <s v="Spider-Man 3"/>
        <s v="The Talented Mr. Ripley"/>
        <s v="Nneka The Pretty Serpent"/>
        <s v="Mobile Suit Gundam III: Encounters in Space"/>
        <s v="Sardar Ka Grandson"/>
        <s v="Mandela"/>
        <s v="Hunterrr"/>
        <s v="Lara and the Beat"/>
        <s v="Offering to the Storm"/>
        <s v="Love Aaj Kal"/>
        <s v="Talaash"/>
        <s v="Sur Sapata"/>
        <s v="Himmatwala"/>
        <s v="Illang: The Wolf Brigade"/>
        <s v="25 Kille"/>
        <s v="What the Jatt!!"/>
        <s v="Spyder"/>
        <s v="Steel Rain"/>
        <s v="Den of Thieves"/>
        <s v="Eat Pray Love"/>
        <s v="Issaq"/>
        <s v="Katha"/>
        <s v="Patiala House"/>
        <s v="Sardaar ji"/>
        <s v="The Age of Shadows"/>
        <s v="The Place Beyond the Pines"/>
        <s v="Wrong Side Raju"/>
        <s v="Seabiscuit"/>
        <s v="Madness in the Desert"/>
        <s v="Mandela: Long Walk to Freedom"/>
        <s v="Iyore"/>
        <s v="The King"/>
        <s v="Romeo Akbar Walter"/>
        <s v="Hikaru Utada Laughter in the Dark Tour 2018"/>
        <s v="Ek Khiladi Ek Haseena"/>
        <s v="Sigaram Thodu"/>
        <s v="Dushman"/>
        <s v="Naam Shabana"/>
        <s v="Bandie"/>
        <s v="Gie"/>
        <s v="Insan"/>
        <s v="Molly's Game"/>
        <s v="Rustom"/>
        <s v="Sat Sri Akal"/>
        <s v="The Pelican Brief"/>
        <s v="The Phantom of the Opera"/>
        <s v="Clear and Present Danger"/>
        <s v="Once Upon a Time in Mumbai Dobaara!"/>
        <s v="Catch Me If You Can"/>
        <s v="Ajeeb Daastaans"/>
        <s v="Singham"/>
        <s v="Dostana"/>
        <s v="Care of Kancharapalem"/>
        <s v="Rolling Thunder Revue: A Bob Dylan Story by Martin Scorsese"/>
        <s v="Jatt James Bond"/>
        <s v="Jab Harry Met Sejal"/>
        <s v="Ram Jaane"/>
        <s v="A Flying Jatt"/>
        <s v="Soekarno"/>
        <s v="Anjaam"/>
        <s v="Department"/>
        <s v="Ujala"/>
        <s v="Ride or Die"/>
        <s v="The Fisherman's Diary"/>
        <s v="Red"/>
        <s v="Jab We Met"/>
        <s v="Psycho"/>
        <s v="Magnificent"/>
        <s v="The Sky Is Pink"/>
        <s v="Guna 369"/>
        <s v="Rudy Habibie"/>
        <s v="Heroine"/>
        <s v="2 States"/>
        <s v="Raees"/>
        <s v="Elaan"/>
        <s v="Howards End"/>
        <s v="The Perfect Dictatorship"/>
        <n v="1920"/>
        <s v="Babel"/>
        <s v="Laal Rang"/>
        <s v="Master"/>
        <s v="Singh Saab the Great"/>
        <s v="Varane Avashyamund"/>
        <s v="Gori Tere Pyaar Mein"/>
        <s v="Barfi!"/>
        <s v="22 July"/>
        <s v="Let It Fall: Los Angeles 1982-1992"/>
        <s v="Lucknow Central"/>
        <d v="2022-07-22T00:00:00"/>
        <s v="Black Hawk Down"/>
        <s v="Ready"/>
        <s v="Tughlaq Durbar"/>
        <s v="Tughlaq Durbar (Telugu)"/>
        <s v="The Dirty Picture"/>
        <s v="Memoirs of a Geisha"/>
        <s v="Gold Statue"/>
        <s v="Uppena"/>
        <s v="Ghost Stories"/>
        <s v="Vanjagar Ulagam"/>
        <s v="Dil Vil Pyaar Vyaar"/>
        <s v="Kismat Konnection"/>
        <s v="Toilet: Ek Prem Katha"/>
        <s v="Judwaa 2"/>
        <s v="Casino Royale"/>
        <s v="For Greater Glory"/>
        <s v="GoodFellas"/>
        <s v="Lalbaug Parel: Zali Mumbai Sonyachi"/>
        <s v="Sardaarji 2"/>
        <s v="Sex and the City: The Movie"/>
        <s v="Dedh Ishqiya"/>
        <s v="Oh! Baby (Malayalam)"/>
        <s v="Oh! Baby (Tamil)"/>
        <s v="Shabd"/>
        <s v="Tim Minchin And The Heritage Orchestra Live"/>
        <s v="Faraar"/>
        <s v="ABCD 2"/>
        <s v="Satyagraha"/>
        <s v="Anjaan"/>
        <s v="PK"/>
        <s v="Udta Punjab"/>
        <s v="Chitty Chitty Bang Bang"/>
        <s v="Sex and the City 2"/>
        <s v="Minsara Kanavu"/>
        <s v="Omo Ghetto: the Saga"/>
        <s v="Jaane Tu... Ya Jaane Na"/>
        <s v="World Famous Lover"/>
        <s v="Kurbaan"/>
        <s v="Naan Sigappu Manithan"/>
        <s v="Alibaba Aur 40 Chor"/>
        <s v="Bad Boys II"/>
        <s v="Lechmi"/>
        <s v="The Help"/>
        <s v="War Horse"/>
        <s v="Yamla Pagla Deewana 2"/>
        <s v="Inception"/>
        <s v="Army of the Dead"/>
        <s v="Gangaajal"/>
        <s v="Into the Wild"/>
        <s v="The Endless Trench"/>
        <s v="The Perfect Picture: Ten Years Later"/>
        <s v="Thambi"/>
        <s v="Don 2"/>
        <s v="Taramani"/>
        <s v="7 Khoon Maaf"/>
        <s v="Aakhri Adaalat"/>
        <s v="Yaar Gaddar"/>
        <s v="Chaahat"/>
        <s v="Bhool Bhulaiyaa"/>
        <s v="Burning"/>
        <s v="Golmaal: Fun Unlimited"/>
        <s v="Kabali (Hindi Version)"/>
        <s v="Mi Shivajiraje Bhosale Boltoy"/>
        <s v="Shararat"/>
        <s v="One"/>
        <s v="The Pianist"/>
        <s v="The Da Vinci Code"/>
        <s v="Welcome"/>
        <s v="The Last Days of American Crime"/>
        <s v="Living in Bondage: Breaking Free"/>
        <s v="Gumrah"/>
        <s v="Dear Zindagi"/>
        <d v="2022-10-01T00:00:00"/>
        <s v="Balu Mahi"/>
        <s v="Bewafaa"/>
        <s v="Humko Deewana Kar Gaye"/>
        <s v="Kya Kehna"/>
        <s v="Playing for Time"/>
        <s v="Pyaar Ka Punchnama"/>
        <s v="Kyo Kii... Main Jhuth Nahin Bolta"/>
        <s v="Ludo"/>
        <s v="Ajab Prem Ki Ghazab Kahani"/>
        <s v="Phir Hera Pheri"/>
        <s v="Raat Akeli Hai"/>
        <s v="Goyo: The Boy General"/>
        <s v="Husbands in Goa"/>
        <s v="Meghnadbodh Rohoshyo"/>
        <s v="Mugamoodi"/>
        <s v="Bhavesh Joshi Superhero"/>
        <s v="Secret Superstar"/>
        <s v="Hitler - A Career"/>
        <s v="Aadu 2"/>
        <s v="Avengers: Infinity War"/>
        <s v="Fakta Ladh Mhana"/>
        <s v="Lincoln"/>
        <s v="Satrangi Re"/>
        <s v="Aelay"/>
        <s v="Citation"/>
        <s v="Aiyyaa"/>
        <s v="The Forest of Love"/>
        <s v="Khido Khundi"/>
        <s v="Ek Jaan Hain Hum"/>
        <s v="Kabhi Haan Kabhi Naa"/>
        <s v="Bhagam Bhag"/>
        <s v="Cahaya Dari Timur Beta Maluku"/>
        <s v="Daffedar"/>
        <s v="Encounter: The Killing"/>
        <s v="Haseena Maan Jaayegi"/>
        <s v="The Departed"/>
        <s v="Tikli and Laxmi Bomb"/>
        <s v="Yanda Kartavya Aahe"/>
        <s v="Rencor tatuado"/>
        <s v="Manmadhudu 2"/>
        <s v="Prince"/>
        <s v="Sakhi"/>
        <s v="Star Wars: Episode VIII: The Last Jedi"/>
        <s v="Springsteen on Broadway"/>
        <s v="Pyar Ke Do Pal"/>
        <s v="Mubarakan"/>
        <s v="Lal Patthar"/>
        <s v="Rangoon"/>
        <s v="Aitraaz"/>
        <s v="Dabbe 6: The Return"/>
        <s v="Eeda"/>
        <s v="Inglourious Basterds"/>
        <s v="Lolita"/>
        <s v="Satte Pe Satta"/>
        <s v="Cold Mountain"/>
        <s v="The Death of Mr. Lazarescu"/>
        <s v="Zindagi Na Milegi Dobara"/>
        <s v="GEN HOSHINO STADIUM TOUR ‚ÄúPOP VIRUS‚Äù"/>
        <s v="Kalakalappu"/>
        <s v="Haider"/>
        <s v="Aashik Awara"/>
        <s v="Oh Darling Yeh Hai India"/>
        <s v="Dilwale"/>
        <s v="Jackie Brown"/>
        <s v="Pulp Fiction"/>
        <s v="Ramji Londonwaley"/>
        <s v="Superman Returns"/>
        <s v="Boogie Nights"/>
        <s v="Soldier"/>
        <s v="Brothers"/>
        <s v="Teefa in Trouble"/>
        <s v="Jagga Jasoos"/>
        <s v="Race"/>
        <s v="Guru"/>
        <s v="Lorai: Play to Live"/>
        <s v="Mandi"/>
        <s v="The Physician"/>
        <s v="The Guns of Navarone"/>
        <s v="The Legend of Bhagat Singh"/>
        <s v="Da 5 Bloods"/>
        <s v="A Sun"/>
        <s v="Luck by Chance"/>
        <s v="Thaandavam"/>
        <s v="Vettai"/>
        <s v="Celluloid Man"/>
        <s v="Deewangee"/>
        <s v="Hera Pheri"/>
        <s v="Ani... Dr. Kashinath Ghanekar"/>
        <s v="The Witness Who Didn't See Anything"/>
        <s v="Oh! Baby"/>
        <s v="Dhan Dhana Dhan Goal"/>
        <s v="Khushi"/>
        <s v="You Carry Me"/>
        <n v="2012"/>
        <s v="Les Mis√©rables"/>
        <s v="There Will Be Blood"/>
        <s v="Chup Chup Ke"/>
        <s v="Fashion"/>
        <s v="Aiyaary"/>
        <s v="Singapore"/>
        <s v="Hamara Dil Aapke Paas Hai"/>
        <s v="Mujhse Shaadi Karogi"/>
        <s v="Punjab 1984"/>
        <s v="The Girl with the Dragon Tattoo"/>
        <s v="Zodiac"/>
        <s v="Jagame Thandhiram"/>
        <s v="Sanju"/>
        <s v="Rang De Basanti"/>
        <s v="Phir Bhi Dil Hai Hindustani"/>
        <s v="Baahubali: The Beginning (Hindi Version)"/>
        <s v="Baahubali: The Beginning (Tamil Version)"/>
        <s v="Andaz Apna Apna"/>
        <s v="Kannum Kannum Kollaiyadithaal"/>
        <s v="Yuva"/>
        <s v="Sohni Mahiwal"/>
        <s v="Baahubali: The Beginning (Malayalam Version)"/>
        <s v="One 2 Ka 4"/>
        <s v="Avvai Shanmughi"/>
        <s v="Apaharan"/>
        <s v="Friendship"/>
        <s v="Bogda"/>
        <s v="Dangal"/>
        <s v="Qila"/>
        <s v="Ghulam-E-Musthafa"/>
        <s v="No Entry"/>
        <s v="The Gospel of John"/>
        <s v="The Great Gambler"/>
        <s v="Taare Zameen Par"/>
        <s v="Awara Paagal Deewana"/>
        <s v="Black Friday"/>
        <s v="Drishyam"/>
        <s v="Players"/>
        <s v="Angu Vaikuntapurathu (Malayalam)"/>
        <s v="Ala Vaikunthapurramuloo"/>
        <s v="Sarkar"/>
        <s v="Mersal"/>
        <s v="Raajneeti"/>
        <s v="Jaal"/>
        <s v="Manoranjan"/>
        <s v="Dum"/>
        <s v="Tukaram"/>
        <s v="Fiza"/>
        <s v="Shikari"/>
        <s v="Mujrim"/>
        <s v="Professor"/>
        <s v="English Babu Desi Mem"/>
        <s v="American Honey"/>
        <s v="Ghayal"/>
        <s v="Jaan-E-Mann: Let's Fall in Love... Again"/>
        <s v="Love Ni Bhavai"/>
        <s v="Palm Trees in the Snow"/>
        <s v="The Sinking Of Van Der Wijck"/>
        <s v="3 Idiots"/>
        <s v="Prem Ratan Dhan Payo"/>
        <s v="Chamatkar"/>
        <s v="Aarakshan"/>
        <s v="Kyaa Kool Hai Hum"/>
        <s v="Django Unchained"/>
        <s v="Dil"/>
        <s v="Duplicate"/>
        <s v="Baahubali 2: The Conclusion (Hindi Version)"/>
        <s v="Kyun! Ho Gaya Na"/>
        <s v="Natsamrat - Asa Nat Hone Nahi"/>
        <s v="Pukar"/>
        <s v="Jeans"/>
        <s v="Vivah"/>
        <s v="Chalte Chalte"/>
        <s v="Dil Se"/>
        <s v="Baahubali 2: The Conclusion (Malayalam Version)"/>
        <s v="Baahubali 2: The Conclusion (Tamil Version)"/>
        <s v="Barsaat"/>
        <s v="Once Upon a Time in the West"/>
        <s v="Gangs of New York"/>
        <s v="A Fortunate Man"/>
        <s v="Mohenjo Daro"/>
        <s v="The Hateful Eight"/>
        <s v="Asoka"/>
        <s v="Bobby"/>
        <s v="Shakti: The Power"/>
        <s v="Shiva"/>
        <s v="Don"/>
        <s v="Om Shanti Om"/>
        <s v="Duniya"/>
        <s v="Petta (Telugu Version)"/>
        <s v="Petta"/>
        <s v="Ho Mann Jahaan"/>
        <s v="Khalnayak"/>
        <s v="Andhaghaaram"/>
        <s v="Andhakaaram"/>
        <s v="Panipat - The Great Betrayal"/>
        <s v="Kabir Singh"/>
        <s v="Main Hoon Na"/>
        <s v="Namak Halaal"/>
        <s v="Yaadein"/>
        <s v="Muqaddar ka Faisla"/>
        <s v="Saaho"/>
        <s v="Amar Akbar Anthony"/>
        <s v="Cloud Atlas"/>
        <s v="My Fair Lady"/>
        <s v="Mann"/>
        <s v="Sayed the Servant"/>
        <s v="Kaalia"/>
        <s v="Sairat"/>
        <s v="Trimurti"/>
        <s v="Agneepath"/>
        <s v="Dil Dhadakne Do"/>
        <s v="Together For Eternity"/>
        <s v="Super Deluxe"/>
        <s v="A Bridge Too Far"/>
        <s v="Dil Hai Tumhaara"/>
        <s v="Hum Saath-Saath Hain"/>
        <s v="Seven Souls in the Skull Castle 2011"/>
        <s v="Bye Bye London"/>
        <s v="Manu"/>
        <s v="Raja Hindustani"/>
        <s v="Taal"/>
        <s v="Ram Teri Ganga Maili"/>
        <s v="Happy New Year"/>
        <s v="The Lord of the Rings: The Two Towers"/>
        <s v="This Earth of Mankind"/>
        <s v="Blue Is the Warmest Color"/>
        <s v="Seven Souls in the Skull Castle: Season Flower"/>
        <s v="Dances with Wolves"/>
        <s v="Fiddler on the Roof"/>
        <s v="Jis Desh Men Ganga Behti Hai"/>
        <s v="King of Boys"/>
        <s v="Seven Souls in the Skull Castle: Season Bird"/>
        <s v="Banyuki"/>
        <s v="Seven Souls in the Skull Castle: Season Wind"/>
        <s v="Kuch Kuch Hota Hai"/>
        <s v="Dil Chahta Hai"/>
        <s v="Lakshya"/>
        <s v="Swades"/>
        <s v="Mutiny on the Bounty"/>
        <s v="Aurora"/>
        <s v="Kal Ho Naa Ho"/>
        <s v="Pardes"/>
        <s v="Magnolia"/>
        <s v="Unbreakable Kimmy Schmidt: Kimmy vs. the Reverend"/>
        <s v="The Gospel of Matthew"/>
        <s v="Wyatt Earp"/>
        <s v="Kabhi Alvida Naa Kehna"/>
        <s v="Maine Pyar Kiya"/>
        <s v="Hum Aapke Hain Koun"/>
        <s v="Saladin"/>
        <s v="The Married Couples"/>
        <s v="Schindler's List"/>
        <s v="Elephants Dream 4 Hour"/>
        <s v="Doctor Zhivago"/>
        <s v="The Lord of the Rings: The Return of the King"/>
        <s v="What's Your Raashee?"/>
        <s v="Seven Souls in the Skull Castle: Season Moon Jogen"/>
        <s v="Fifty Year Old Teenager"/>
        <s v="The Gospel of Luke"/>
        <s v="No Direction Home: Bob Dylan"/>
        <s v="Kabhi Khushi Kabhie Gham"/>
        <s v="The Irishman"/>
        <s v="Seven Souls in the Skull Castle: Season Moon Kagen"/>
        <s v="Jodhaa Akbar"/>
        <s v="Lagaan"/>
        <s v="Sangam"/>
        <s v="Once Upon a Time in America"/>
        <s v="Raya and Sakina"/>
        <s v="Lock Your Girls In"/>
        <s v="No Longer kids"/>
        <s v="The School of Mischief"/>
        <s v="Headspace: Unwind Your Mind"/>
        <s v="Black Mirror: Bandersnatch"/>
        <s v="Blood &amp; Water"/>
        <s v="Ganglands"/>
        <s v="Jailbirds New Orleans"/>
        <s v="Kota Factory"/>
        <s v="Midnight Mass"/>
        <s v="The Great British Baking Show"/>
        <s v="Vendetta: Truth, Lies and The Mafia"/>
        <s v="Bangkok Breaking"/>
        <s v="Crime Stories: India Detectives"/>
        <s v="Dear White People"/>
        <s v="Falsa identidad"/>
        <s v="Jaguar"/>
        <s v="Monsters Inside: The 24 Faces of Billy Milligan"/>
        <s v="Resurrection: Ertugrul"/>
        <s v="Love on the Spectrum"/>
        <s v="Chicago Party Aunt"/>
        <s v="Sex Education"/>
        <s v="Squid Game"/>
        <s v="Tayo and Little Wizards"/>
        <s v="Angry Birds"/>
        <s v="Chhota Bheem"/>
        <s v="He-Man and the Masters of the Universe"/>
        <s v="The Smart Money Woman"/>
        <s v="Castle and Castle"/>
        <s v="Dharmakshetra"/>
        <s v="Nailed It"/>
        <s v="Numberblocks"/>
        <s v="Raja Rasoi Aur Anya Kahaniyan"/>
        <s v="Saved by the Bell"/>
        <s v="Stories by Rabindranath Tagore"/>
        <s v="Too Hot To Handle: Latino"/>
        <s v="Jack Whitehall: Travels with My Father"/>
        <s v="The World's Most Amazing Vacation Rentals"/>
        <s v="Yowamushi Pedal"/>
        <s v="Lucifer"/>
        <s v="Metal Shop Masters"/>
        <s v="Pok√©mon Master Journeys: The Series"/>
        <s v="Titipo Titipo"/>
        <s v="Mighty Raju"/>
        <s v="Into the Night"/>
        <s v="The Circle"/>
        <s v="Kid Cosmic"/>
        <s v="Octonauts: Above &amp; Beyond"/>
        <s v="On the Verge"/>
        <s v="Tobot Galaxy Detectives"/>
        <s v="Countdown: Inspiration4 Mission to Space"/>
        <s v="Tayo the Little Bus"/>
        <s v="Bunk'd"/>
        <s v="Dive Club"/>
        <s v="La casa de papel"/>
        <s v="Money Heist: From Tokyo to Berlin"/>
        <s v="Sharkdog"/>
        <s v="Heroes of Goo Jit Zu"/>
        <s v="Hotel Del Luna"/>
        <s v="Luv Kushh"/>
        <s v="Pororo - The Little Penguin"/>
        <s v="Q-Force"/>
        <s v="Brave Animated Series"/>
        <s v="How to Be a Cowboy"/>
        <s v="HQ Barbers"/>
        <s v="Kid-E-Cats"/>
        <s v="Kuroko's Basketball"/>
        <s v="Major Dad"/>
        <s v="Oldsters"/>
        <s v="Turning Point: 9/11 and the War on Terror"/>
        <s v="Sparking Joy"/>
        <s v="Hometown Cha-Cha-Cha"/>
        <s v="The Ingenuity of the Househusband"/>
        <s v="Bread Barbershop"/>
        <s v="D.P."/>
        <s v="Deadly Sins"/>
        <s v="I Heart Arlo"/>
        <s v="King of Boys: The Return of the King"/>
        <s v="Rebellion"/>
        <s v="RIDE ON TIME"/>
        <s v="Titletown High"/>
        <s v="EDENS ZERO"/>
        <s v="Family Reunion"/>
        <s v="Clickbait"/>
        <s v="John of God: The Crimes of a Spiritual Healer"/>
        <s v="Motel Makeover"/>
        <s v="Open Your Eyes"/>
        <s v="Post Mortem: No One Dies in Skarnes"/>
        <s v="Wheel of Fortune"/>
        <s v="Oggy Oggy"/>
        <s v="Manifest"/>
        <s v="Comedy Premium League"/>
        <s v="Everything Will Be Fine"/>
        <s v="Korean Cold Noodle Rhapsody"/>
        <s v="The Chair"/>
        <s v="Go! Go! Cory Carson"/>
        <s v="The Defeated"/>
        <s v="Mother Goose Club"/>
        <s v="Rascal Does Not Dream of Bunny Girl Senpai"/>
        <s v="The Creative Indians"/>
        <s v="Winx Club"/>
        <s v="Brand New Cherry Flavor"/>
        <s v="Fast &amp; Furious Spy Racers"/>
        <s v="Gone for Good"/>
        <s v="Grace and Frankie"/>
        <s v="The Kingdom"/>
        <s v="Valeria"/>
        <s v="AlRawabi School for Girls"/>
        <s v="Bake Squad"/>
        <s v="Gabby's Dollhouse"/>
        <s v="I Need Romance"/>
        <s v="Las mu√±ecas de la mafia"/>
        <s v="The Crowned Clown"/>
        <s v="SHAMAN KING"/>
        <s v="Hit &amp; Run"/>
        <s v="Navarasa"/>
        <s v="Car Masters: Rust to Riches"/>
        <s v="Cocaine Cowboys: The Kings of Miami"/>
        <s v="Control Z"/>
        <s v="Cooking With Paris"/>
        <s v="Autumn's Concerto"/>
        <s v="Office Girls"/>
        <s v="The Prince Who Turns into a Frog"/>
        <s v="Top Secret UFO Projects: Declassified"/>
        <s v="Two Fathers"/>
        <s v="You're My Destiny"/>
        <s v="30 Rock"/>
        <s v="44 Cats"/>
        <s v="Darwin‚Äôs Game"/>
        <s v="Friday Night Lights"/>
        <s v="Hunter X Hunter (2011)"/>
        <s v="Charmed"/>
        <s v="Centaurworld"/>
        <s v="Glow Up"/>
        <s v="Khawatir"/>
        <s v="Myth &amp; Mogul: John DeLorean"/>
        <s v="Outer Banks"/>
        <s v="Transformers: War for Cybertron: Kingdom"/>
        <s v="Tattoo Redo"/>
        <s v="The Flash"/>
        <s v="The Snitch Cartel: Origins"/>
        <s v="All American"/>
        <s v="How to Sell Drugs Online (Fast)"/>
        <s v="Mighty Express"/>
        <s v="Plastic Cup Boyz: Laughing My Mask Off!"/>
        <s v="The Walking Dead"/>
        <s v="Wynonna Earp"/>
        <s v="Feels Like Ishq"/>
        <s v="Masters of the Universe: Revelation"/>
        <s v="Revelations: The Masters of the Universe: Revelation Aftershow"/>
        <s v="Sky Rojo"/>
        <s v="The Movies That Made Us"/>
        <s v="Chicago Med"/>
        <s v="Sexy Beasts"/>
        <s v="Too Hot to Handle: Brazil"/>
        <s v="Okupas"/>
        <s v="Touch Your Heart"/>
        <s v="Explained"/>
        <s v="Johnny Test"/>
        <s v="Naomi Osaka"/>
        <s v="BEASTARS"/>
        <s v="Her Private Life"/>
        <s v="Never Have I Ever"/>
        <s v="Heist"/>
        <s v="My Unorthodox Life"/>
        <s v="Ridley Jones"/>
        <s v="Atypical"/>
        <s v="Biohackers"/>
        <s v="How to Become a Tyrant"/>
        <s v="The Cook of Castamar"/>
        <s v="Virgin River"/>
        <s v="Elize Matsunaga: Once Upon a Crime"/>
        <s v="RESIDENT EVIL: Infinite Darkness"/>
        <s v="Cat People"/>
        <s v="Dogs"/>
        <s v="The Mire"/>
        <s v="The War Next-door"/>
        <s v="Ask the StoryBots"/>
        <s v="Between"/>
        <s v="Chelsea"/>
        <s v="Code Lyoko"/>
        <s v="Colony"/>
        <s v="Cuckoo"/>
        <s v="Derry Girls"/>
        <s v="Girl from Nowhere"/>
        <s v="Good Morning Call"/>
        <s v="I AM A KILLER"/>
        <s v="I Think You Should Leave with Tim Robinson"/>
        <s v="Kim's Convenience"/>
        <s v="Larva"/>
        <s v="Marcella"/>
        <s v="Midnight Diner: Tokyo Stories"/>
        <s v="My Little Pony: Friendship Is Magic"/>
        <s v="Orange Is the New Black"/>
        <s v="Puffin Rock"/>
        <s v="Richie Rich"/>
        <s v="Scream"/>
        <s v="Shtisel"/>
        <s v="Some Assembly Required"/>
        <s v="Tales by Light"/>
        <s v="Terrace House: Opening New Doors"/>
        <s v="The A List"/>
        <s v="The New Legends of Monkey"/>
        <s v="The Worst Witch"/>
        <s v="Undercover"/>
        <s v="Workin' Moms"/>
        <s v="YooHoo to the Rescue"/>
        <s v="You Are My Spring"/>
        <s v="We the People"/>
        <s v="Grey's Anatomy"/>
        <s v="Big Timber"/>
        <s v="Mortel"/>
        <s v="Bureau of Magical Things"/>
        <s v="Generation 56k"/>
        <s v="Masameer County"/>
        <s v="Quarantine Tales"/>
        <s v="Rainbow Rangers"/>
        <s v="Sailor Moon Crystal"/>
        <s v="Young Royals"/>
        <s v="Droppin' Cash: Los Angeles"/>
        <s v="Legend¬†of¬†Exorcism"/>
        <s v="Somos."/>
        <s v="Sophie: A Murder in West Cork"/>
        <s v="The Daily Life of the Immortal King"/>
        <s v="StarBeam"/>
        <s v="The Seven Deadly Sins"/>
        <s v="Ray"/>
        <s v="Sex/Life"/>
        <s v="Godzilla Singular Point"/>
        <s v="Jiva!"/>
        <s v="The Naked Director"/>
        <s v="The Parisian Agency: Exclusive Properties"/>
        <s v="Too Hot to Handle"/>
        <s v="This Is Pop"/>
        <s v="The Mole"/>
        <s v="Nevertheless,"/>
        <s v="Bangkok Love Stories: Innocence"/>
        <s v="Black Lightning"/>
        <s v="Call My Agent!"/>
        <s v="Champions"/>
        <s v="Charit√© at War"/>
        <s v="Cleo &amp; Cuquin"/>
        <s v="Deadwind"/>
        <s v="Gameboys Level-Up Edition"/>
        <s v="Glee"/>
        <s v="Hap and Leonard"/>
        <s v="Locked Up"/>
        <s v="No Time for Shame"/>
        <s v="Pose"/>
        <s v="REA(L)OVE"/>
        <s v="Riverdale"/>
        <s v="Schitt's Creek"/>
        <s v="The Assassination of Gianni Versace"/>
        <s v="The Judgement"/>
        <s v="The Last Dance"/>
        <s v="They've Gotta Have Us"/>
        <s v="Why Are You Like This"/>
        <s v="Elite"/>
        <s v="Hospital Playlist"/>
        <s v="So Not Worth It"/>
        <s v="The Rational Life"/>
        <s v="Black Summer"/>
        <s v="Elite Short Stories: Carla Samuel"/>
        <s v="Katla"/>
        <s v="Record of Ragnarok"/>
        <s v="The Gift"/>
        <s v="Elite Short Stories: Omar Ander Alexis"/>
        <s v="Let's Eat"/>
        <s v="Millennials"/>
        <s v="Penguin Town"/>
        <s v="Avengers Climate Conundrum"/>
        <s v="Beyond Evil"/>
        <s v="Elite Short Stories: Nadia Guzm√°n"/>
        <s v="Power Rangers Dino Fury"/>
        <s v="Rhyme Time Town"/>
        <s v="The American Bible Challenge"/>
        <s v="Elite Short Stories: Guzm√°n Caye Rebe"/>
        <s v="Metallica: Some Kind of Monster"/>
        <s v="Love (ft. Marriage and Divorce)"/>
        <s v="LEGO Friends: The Power of Friendship"/>
        <s v="Lupin"/>
        <s v="Trese"/>
        <s v="Locombianos"/>
        <s v="Fresh, Fried &amp; Crispy"/>
        <s v="L.A.‚Äôs Finest"/>
        <s v="Guru Aur Bhole"/>
        <s v="Newly Rich, Newly Poor"/>
        <s v="Feel Good"/>
        <s v="Human: The World Within"/>
        <s v="Sweet Tooth"/>
        <s v="Creator's File: GOLD"/>
        <s v="Pretty Guardian Sailor Moon Eternal The Movie"/>
        <s v="Summertime"/>
        <s v="Attack on Titan"/>
        <s v="Ben &amp; Holly's Little Kingdom"/>
        <s v="Cocomelon"/>
        <s v="Downton Abbey"/>
        <s v="Happy Endings"/>
        <s v="Ouran High School Host Club"/>
        <s v="Racket Boys"/>
        <s v="The Adventures of Sonic the Hedgehog"/>
        <s v="The Platform"/>
        <s v="Dirty John"/>
        <s v="The Kominsky Method"/>
        <s v="The Least Expected Day: Inside the Movistar Team 2019"/>
        <s v="Word of Honor"/>
        <s v="Black Space"/>
        <s v="Eden"/>
        <s v="Ragnarok"/>
        <s v="High on the Hog: How African American Cuisine Transformed America"/>
        <s v="JoJo's Bizarre Adventure"/>
        <s v="Mad for Each Other"/>
        <s v="Master of None"/>
        <s v="Jurassic World Camp Cretaceous"/>
        <s v="The Neighbor"/>
        <s v="Special"/>
        <s v="The Magic School Bus"/>
        <s v="Who Killed Sara?"/>
        <s v="Booba: Food Puzzle"/>
        <s v="Alma Matters"/>
        <s v="Halston"/>
        <s v="Haunted"/>
        <s v="Love, Death &amp; Robots"/>
        <s v="Move to Heaven"/>
        <s v="The Mystic River"/>
        <s v="Castlevania"/>
        <s v="The Upshaws"/>
        <s v="Use For My Talent"/>
        <s v="Money, Explained"/>
        <s v="Mine"/>
        <s v="Jupiter's Legacy"/>
        <s v="Sab Jholmaal Hai"/>
        <s v="Lava Ka Dhaava"/>
        <s v="The Sons of Sam: A Descent into Darkness"/>
        <s v="Selena: The Series"/>
        <s v="StartUp"/>
        <s v="Trash Truck"/>
        <s v="Angelina Ballerina"/>
        <s v="Barney and Friends"/>
        <s v="Miniforce: Super Dino Power"/>
        <s v="Pet Stars"/>
        <s v="The Innocent"/>
        <s v="The Unremarkable Juanquini"/>
        <s v="Yasuke"/>
        <s v="Headspace Guide to Sleep"/>
        <s v="Sexify"/>
        <s v="Fatma"/>
        <s v="Let's Fight Ghost"/>
        <s v="Shadow and Bone"/>
        <s v="Life in Color with David Attenborough"/>
        <s v="Zero"/>
        <s v="Izzy's Koala World"/>
        <s v="Luis Miguel - The Series"/>
        <s v="PJ Masks"/>
        <s v="Bakugan: Geogan Rising"/>
        <s v="Love Naggers"/>
        <s v="Dancing Angels"/>
        <s v="Durarara!!"/>
        <s v="Garth Brooks: The Road I‚Äôm On"/>
        <s v="Gilmore Girls"/>
        <s v="High-Rise Invasion"/>
        <s v="Next in Fashion"/>
        <s v="Peasants Rebellion"/>
        <s v="Power Players"/>
        <s v="Ricky Zoom"/>
        <s v="Sonic X"/>
        <s v="Ajaibnya Cinta"/>
        <s v="Dad Stop Embarrassing Me!"/>
        <s v="Fate: The Winx Saga"/>
        <s v="House of Cards"/>
        <s v="Indian Matchmaking"/>
        <s v="Jeffrey Epstein: Filthy Rich"/>
        <s v="Law School"/>
        <s v="Living with Yourself"/>
        <s v="Signal"/>
        <s v="Slasher"/>
        <s v="The Underclass"/>
        <s v="Unnatural Selection"/>
        <s v="My Love: Six Stories of True Love"/>
        <s v="The Baker and the Beauty"/>
        <s v="Nicky, Ricky, Dicky &amp; Dawn"/>
        <s v="Don't be the First one"/>
        <s v="Heaven Official's Blessing"/>
        <s v="The Way of the Househusband"/>
        <s v="The Big Day"/>
        <s v="The Wedding Coach"/>
        <s v="This Is a Robbery: The World's Biggest Art Heist"/>
        <s v="Glimpses of a Future"/>
        <s v="Magical Andes"/>
        <s v="Murder Maps"/>
        <s v="Prank Encounters"/>
        <s v="Secrets of Great British Castles"/>
        <s v="Worn Stories"/>
        <s v="Haunted: Latin America"/>
        <s v="Robocar Poli"/>
        <s v="Yu-Gi-Oh!"/>
        <s v="Rainbow High"/>
        <s v="Big Time Rush"/>
        <s v="Magic for Humans Spain"/>
        <s v="The Irregulars"/>
        <s v="DOTA: Dragon's Blood"/>
        <s v="Pui Pui Molcar"/>
        <s v="Men on a Mission"/>
        <s v="Navillera"/>
        <s v="Mighty Morphin Power Rangers"/>
        <s v="Alien TV"/>
        <s v="Country Comfort"/>
        <s v="Formula 1: Drive to Survive"/>
        <s v="B: The Beginning"/>
        <s v="Under Suspicion: Uncovering the Wesphael Case"/>
        <s v="Waffles + Mochi"/>
        <s v="Abla Fahita: Drama Queen"/>
        <s v="The Lost Pirate Kingdom"/>
        <s v="Zero Chill"/>
        <s v="Love Alarm"/>
        <s v="Paradise PD"/>
        <s v="The One"/>
        <s v="Dealer"/>
        <s v="Last Chance U: Basketball"/>
        <s v="Marriage or Mortgage"/>
        <s v="The Houseboat"/>
        <s v="Bombay Begums"/>
        <s v="My Way"/>
        <s v="City of Ghosts"/>
        <s v="Nevenka: Breaking the Silence"/>
        <s v="Pok√©mon Journeys: The Series"/>
        <s v="Pacific Rim: The Black"/>
        <s v="Murder Among the Mormons"/>
        <s v="Word Party"/>
        <s v="A Perfect Day For Arsenide"/>
        <s v="TIGER &amp; BUNNY"/>
        <s v="El final del para√≠so"/>
        <s v="Sin senos s√≠ hay para√≠so"/>
        <s v="The Last Bastion"/>
        <s v="Age of Samurai: Battle for Japan"/>
        <s v="Canine Intervention"/>
        <s v="Ginny &amp; Georgia"/>
        <s v="Two Sentence Horror Stories"/>
        <s v="Zindagi in Short"/>
        <s v="Vincenzo"/>
        <s v="Pitta Kathalu"/>
        <s v="Tribes of Europa"/>
        <s v="Hello, Me!"/>
        <s v="Sisyphus"/>
        <s v="Thus Spoke Kishibe Rohan"/>
        <s v="Amend: The Fight for America"/>
        <s v="Behind Her Eyes"/>
        <s v="MeatEater"/>
        <s v="Good Girls"/>
        <s v="Booba"/>
        <s v="The Crew"/>
        <s v="Buried by the Bernards"/>
        <s v="Chappelle's Show"/>
        <s v="Nadiya Bakes"/>
        <s v="Capitani"/>
        <s v="El Chema"/>
        <s v="Crime Scene: The Vanishing at the Cecil Hotel"/>
        <s v="Five Came Back: The Reference Films"/>
        <s v="ICarly"/>
        <s v="The Sinner"/>
        <s v="Hache"/>
        <s v="Invisible City"/>
        <s v="Firefly Lane"/>
        <s v="Pablo Escobar, el patr√≥n del mal"/>
        <s v="Power Rangers Ninja Steel"/>
        <s v="Tiffany Haddish Presents: They Ready"/>
        <s v="Heartland"/>
        <s v="Love Daily"/>
        <s v="My Dead Ex"/>
        <s v="The House Arrest of Us"/>
        <s v="The Unsettling"/>
        <s v="Total Drama"/>
        <s v="Zac and Mia"/>
        <s v="Zig &amp; Sharko"/>
        <s v="We Are: The Brooklyn Saints"/>
        <s v="50M2"/>
        <s v="BONDING"/>
        <s v="Outlander"/>
        <s v="Go Dog Go"/>
        <s v="Blown Away"/>
        <s v="Busted!"/>
        <s v="Demon Slayer: Kimetsu no Yaiba"/>
        <s v="Daughter From Another Mother"/>
        <s v="Spycraft"/>
        <s v="Hello Ninja"/>
        <s v="Bling Empire"/>
        <s v="Carmen Sandiego"/>
        <s v="Disenchantment"/>
        <s v="Henry Danger"/>
        <s v="The Magicians"/>
        <s v="Night Stalker: The Hunt for a Serial Killer"/>
        <s v="Last Tango in Halifax"/>
        <s v="Inside the World‚Äôs Toughest Prisons"/>
        <s v="Mighty Little Bheem: Kite Festival"/>
        <s v="Pretend It‚Äôs a City"/>
        <s v="The Idhun Chronicles"/>
        <s v="Surviving Death"/>
        <s v="History of Swear Words"/>
        <s v="Nailed It! Mexico"/>
        <s v="Korean Pork Belly Rhapsody"/>
        <s v="QB1: Beyond the Lights"/>
        <s v="Cobra Kai"/>
        <s v="Dream Home Makeover"/>
        <s v="Headspace Guide to Meditation"/>
        <s v="Jenni Rivera: Mariposa de Barrio"/>
        <s v="Monarca"/>
        <s v="Running Man"/>
        <s v="The Cat in the Hat Knows a Lot About That!"/>
        <s v="The Haunted Hathaways"/>
        <s v="Chilling Adventures of Sabrina"/>
        <s v="Best Leftovers Ever!"/>
        <s v="Dare Me"/>
        <s v="Equinox"/>
        <s v="SanPa: Sins of the Savior"/>
        <s v="Still Game"/>
        <s v="Transformers: War for Cybertron: Earthrise"/>
        <s v="A Love So Beautiful"/>
        <s v="Sakho &amp; Mangane"/>
        <s v="Regiment Diaries"/>
        <s v="Bridgerton"/>
        <s v="Lovestruck in the City"/>
        <s v="Rhyme Time Town Singalongs"/>
        <s v="Shaun the Sheep"/>
        <s v="Timmy Time"/>
        <s v="Diamond City"/>
        <s v="Home for Christmas"/>
        <s v="Paava Kadhaigal"/>
        <s v="Morphle"/>
        <s v="Run On"/>
        <s v="Schulz Saves America"/>
        <s v="Anitta: Made In Hon√≥rio"/>
        <s v="BREAK IT ALL: The History of Rock in Latin America"/>
        <s v="How To Ruin Christmas"/>
        <s v="Marvel Anime: Wolverine"/>
        <s v="Marvel Anime: X-Men"/>
        <s v="The Ripper"/>
        <s v="Black Ink Crew New York"/>
        <s v="Pup Academy"/>
        <s v="Song Exploder"/>
        <s v="Teen Mom 2"/>
        <s v="The Challenge"/>
        <s v="Hilda"/>
        <s v="Tiny Pretty Things"/>
        <s v="Children of Adam"/>
        <s v="Grizzy et les Lemmings"/>
        <s v="The Mess You Leave Behind"/>
        <s v="Alice in Borderland"/>
        <s v="Futmalls.com"/>
        <s v="Masameer Classics"/>
        <s v="Once Upon a Time"/>
        <s v="The Big Show Show"/>
        <s v="The Expanding Universe of Ashley Garcia"/>
        <s v="The Surgeon's Cut"/>
        <s v="Juman"/>
        <s v="Mr. Iglesias"/>
        <s v="100 Days My Prince"/>
        <s v="Manhunt: Deadly Games"/>
        <s v="Room 2806: The Accusation"/>
        <s v="Detention"/>
        <s v="Bhaag Beanie Bhaag"/>
        <s v="Big Mouth"/>
        <s v="Kings of Jo'Burg"/>
        <s v="The Great British Baking Show: Holidays"/>
        <s v="Alien Worlds"/>
        <s v="Check The Store Next Door: The Next Chapter"/>
        <s v="Are You The One"/>
        <s v="Gormiti"/>
        <s v="Ink Master"/>
        <s v="Octonauts"/>
        <s v="Oddbods"/>
        <s v="Stargate SG-1"/>
        <s v="The Bachelorette"/>
        <s v="The Guest"/>
        <s v="The Holiday Movies That Made Us"/>
        <s v="The Repair Shop"/>
        <s v="The Uncanny Counter"/>
        <s v="Fabulous Lives of Bollywood Wives"/>
        <s v="Heartbreak High"/>
        <s v="Over Christmas"/>
        <s v="Sugar Rush Christmas"/>
        <s v="Great Pretender"/>
        <s v="Before 30"/>
        <s v="Valentino"/>
        <s v="Strongest Deliveryman"/>
        <s v="Flavorful Origins"/>
        <s v="Heart &amp; Soul"/>
        <s v="Mismatched"/>
        <s v="Voices of Fire"/>
        <s v="Holiday Home Makeover with Mr. Christmas"/>
        <s v="The Boss Baby: Back in Business"/>
        <s v="We Are the Champions"/>
        <s v="America's Next Top Model"/>
        <s v="Beyblade Burst Rise"/>
        <s v="Polly Pocket"/>
        <s v="Survivor"/>
        <s v="The Crown"/>
        <s v="American Horror Story"/>
        <s v="The Minions of Midas"/>
        <s v="Ethos"/>
        <s v="Graceful Friends"/>
        <s v="A Queen Is Born"/>
        <s v="Aunty Donna's Big Ol' House of Fun"/>
        <s v="The Liberator"/>
        <s v="Trial 4"/>
        <s v="A Lion in the House"/>
        <s v="DASH &amp; LILY"/>
        <s v="Bakugan: Armored Alliance"/>
        <s v="Bakugan: Battle Planet"/>
        <s v="Country Ever After"/>
        <s v="Wrong Kind of Black"/>
        <s v="Carmel: Who Killed Maria Marta?"/>
        <s v="Paranormal"/>
        <s v="Love &amp; Anarchy"/>
        <s v="Can You Hear Me?"/>
        <s v="60 Days In"/>
        <s v="Dawson's Creek"/>
        <s v="Forged in Fire"/>
        <s v="Leah Remini: Scientology and the Aftermath"/>
        <s v="LEGO Jurassic World: Legend of Isla Nublar"/>
        <s v="LEGO Jurassic World: Secret Exhibit"/>
        <s v="LEGO Ninjago"/>
        <s v="LEGO Ninjago: Masters of Spinjitzu"/>
        <s v="LEGO: CITY Adventures"/>
        <s v="The Garfield Show"/>
        <s v="The Good Detective"/>
        <s v="Voice"/>
        <s v="Afronta! Facing It!"/>
        <s v="Zumbo's Just Desserts"/>
        <s v="Kongsuni and Friends"/>
        <s v="Marvel's Agents of S.H.I.E.L.D."/>
        <s v="Somebody Feed Phil"/>
        <s v="Suburra: Blood on Rome"/>
        <s v="Blood of Zeus"/>
        <s v="Chico Bon Bon: Monkey with a Tool Belt"/>
        <s v="The Devil Punisher"/>
        <s v="Barbarians"/>
        <s v="Move"/>
        <s v="Stolen Away"/>
        <s v="The Queen's Gambit"/>
        <s v="My Next Guest Needs No Introduction With David Letterman"/>
        <s v="Unsolved Mysteries"/>
        <s v="Start-Up"/>
        <s v="Grand Army"/>
        <s v="La R√©volution"/>
        <s v="Someone Has to Die"/>
        <s v="The Last Kids on Earth"/>
        <s v="Fireman Sam"/>
        <s v="Half &amp; Half"/>
        <s v="One on One"/>
        <s v="Power Rangers Beast Morphers"/>
        <s v="Social Distance"/>
        <s v="The Cabin with Bert Kreischer"/>
        <s v="Kipo and the Age of Wonderbeasts"/>
        <s v="Deaf U"/>
        <s v="The Haunting of Bly Manor"/>
        <s v="Do Do Sol Sol La La Sol"/>
        <s v="Private Lives"/>
        <s v="The 100"/>
        <s v="To the Lake"/>
        <s v="Bad Boy Billionaires: India"/>
        <s v="Pat a Pat Como"/>
        <s v="Qurious Como"/>
        <s v="DreamWorks Happy Holidays from Madagascar"/>
        <s v="Emily in Paris"/>
        <s v="H2O: Just Add Water"/>
        <s v="Evil"/>
        <s v="Familiar Wife"/>
        <s v="Food Wars!: Shokugeki no Soma"/>
        <s v="Good Morning, Ver√¥nica"/>
        <s v="Journey of an African Colony"/>
        <s v="Oktoberfest: Beer &amp; Blood"/>
        <s v="Secreto bien guardado"/>
        <s v="Sword Art Online"/>
        <s v="The Parkers"/>
        <s v="The Unicorn"/>
        <s v="You Cannot Hide"/>
        <s v="Black Butler"/>
        <s v="Man with a Plan"/>
        <s v="Wentworth"/>
        <s v="Whose Vote Counts, Explained"/>
        <s v="Van Helsing"/>
        <s v="The Good Place"/>
        <s v="A Perfect Crime"/>
        <s v="Mighty Little Bheem"/>
        <s v="Sneakerheads"/>
        <s v="The School Nurse Files"/>
        <s v="The Chef Show"/>
        <s v="The Playbook"/>
        <s v="Fukrey Boyzzz"/>
        <s v="Ratched"/>
        <s v="The American Barbecue Showdown"/>
        <s v="The Blacklist"/>
        <s v="Dragon's Dogma"/>
        <s v="The Last Word"/>
        <s v="Baby"/>
        <s v="Challenger"/>
        <s v="Criminal: UK"/>
        <s v="Signs"/>
        <s v="Sing On!"/>
        <s v="Call the Midwife"/>
        <s v="Taco Chronicles"/>
        <s v="Buddi"/>
        <s v="Family Business"/>
        <s v="Girlfriends"/>
        <s v="The Barrier"/>
        <s v="The Duchess"/>
        <s v="Greenleaf"/>
        <s v="Julie and the Phantoms"/>
        <s v="Get Organized with The Home Edit"/>
        <s v="La L√≠nea: Shadow of Narco"/>
        <s v="Record of Youth"/>
        <s v="Transformers: Cyberverse"/>
        <s v="Cleverman"/>
        <s v="Away"/>
        <s v="Spirit Riding Free: Riding Academy"/>
        <s v="Young Wallander"/>
        <s v="Chef's Table: BBQ"/>
        <s v="The Witcher: A Look Inside the Episodes"/>
        <s v="Blue Exorcist"/>
        <s v="Bookmarks"/>
        <s v="Borgen"/>
        <s v="Erased"/>
        <s v="Felipe Esparza: Bad Decisions"/>
        <s v="H"/>
        <s v="Heidi"/>
        <s v="Sister, Sister"/>
        <s v="The Promised Neverland"/>
        <s v="Thomas and Friends"/>
        <s v="I AM A KILLER: RELEASED"/>
        <s v="Masaba Masaba"/>
        <s v="Aggretsuko"/>
        <s v="Her Mother's Killer"/>
        <s v="Million Dollar Beach House"/>
        <s v="Emily's Wonder Lab"/>
        <s v="Trinkets"/>
        <s v="Baewatch: Parental Guidance"/>
        <s v="Ojos in d' House"/>
        <s v="Hoops"/>
        <s v="Rust Valley Restorers"/>
        <s v="Goedam"/>
        <s v="DeMarcus Family Rules"/>
        <s v="High Score"/>
        <s v="Glitch Techs"/>
        <s v="Stranger"/>
        <s v="D√©r√®: An African Tale"/>
        <s v="Rita"/>
        <s v="Takki"/>
        <n v="0.03"/>
        <s v="Teenage Bounty Hunters"/>
        <s v="The Great Heist"/>
        <s v="The Legend of Korra"/>
        <s v="Zoids Wild"/>
        <s v="(Un)Well"/>
        <s v="GAME ON: A Comedy Crossover Event"/>
        <s v="Terrace House: Tokyo 2019-2020"/>
        <s v="The Governor"/>
        <s v="High Seas"/>
        <s v="Selling Sunset"/>
        <s v="Sing On! Germany"/>
        <s v="Tiny Creatures"/>
        <s v="Wizards: Tales of Arcadia"/>
        <s v="Word Party Songs"/>
        <s v="Ever After High"/>
        <s v="The Rain"/>
        <s v="World's Most Wanted"/>
        <s v="Mystery Lab"/>
        <s v="Immigration Nation"/>
        <s v="Moesha"/>
        <s v="My Perfect Landing"/>
        <s v="Nagi-Asu: A Lull in the Sea"/>
        <s v="The Next Step"/>
        <s v="Toradora!"/>
        <s v="Transformers Rescue Bots Academy"/>
        <s v="Get Even"/>
        <s v="Sugar Rush"/>
        <s v="The Umbrella Academy"/>
        <s v="Transformers: War For Cybertron Trilogy"/>
        <s v="Unlucky Ploy"/>
        <s v="Last Chance U"/>
        <s v="Shameless (U.S.)"/>
        <s v="Sing On! Spain"/>
        <s v="Sinatra: All or Nothing at All"/>
        <s v="Fear City: New York vs The Mafia"/>
        <s v="Norsemen"/>
        <s v="Street Food: Latin America"/>
        <s v="Killer Women with Piers Morgan"/>
        <s v="Gigantosaurus"/>
        <s v="Single Wives"/>
        <s v="Cursed"/>
        <s v="In The Dark"/>
        <s v="Kissing Game"/>
        <s v="Dark Desire"/>
        <s v="Skin Decision: Before and After"/>
        <s v="Sunny Bunnies"/>
        <s v="The Business of Drugs"/>
        <s v="Dating Around: Brazil"/>
        <s v="Down to Earth with Zac Efron"/>
        <s v="The Epic Tales of Captain Underpants in Space"/>
        <s v="The Twelve"/>
        <s v="Japan Sinks: 2020"/>
        <s v="The Protector"/>
        <s v="Was It Love?"/>
        <s v="Stateless"/>
        <s v="Hook"/>
        <s v="Little Singham"/>
        <s v="Cable Girls"/>
        <s v="JU-ON: Origins"/>
        <s v="Southern Survival"/>
        <s v="The Baby-Sitters Club"/>
        <s v="Supermarket Sweep"/>
        <s v="Warrior Nun"/>
        <s v="21 Again"/>
        <s v="A Touch of Green"/>
        <s v="Abby Hatcher"/>
        <s v="Say I Do"/>
        <s v="Trotro"/>
        <s v="BNA"/>
        <s v="Homemade"/>
        <s v="Dark"/>
        <s v="All For Love"/>
        <s v="Home Game"/>
        <s v="Twogether"/>
        <s v="Crazy Delicious"/>
        <s v="Roswell, New Mexico"/>
        <s v="It's Okay to Not Be Okay"/>
        <s v="Babies"/>
        <s v="Floor Is Lava"/>
        <s v="Most Beautiful Thing"/>
        <s v="The Politician"/>
        <s v="The Order"/>
        <s v="The Chase"/>
        <s v="Alexa &amp; Katie"/>
        <s v="How to Get Away with Murder"/>
        <s v="Dating Around"/>
        <s v="F is for Family"/>
        <s v="Frank Elstner: Just One Last Question"/>
        <s v="ONE PIECE"/>
        <s v="The Search"/>
        <s v="The Woods"/>
        <s v="Curon"/>
        <s v="DC's Legends of Tomorrow"/>
        <s v="Lenox Hill"/>
        <s v="My Mister"/>
        <s v="Reality Z"/>
        <s v="Queen of the South"/>
        <s v="13 Reasons Why"/>
        <s v="Queer Eye"/>
        <s v="Supernatural"/>
        <s v="BAKI"/>
        <s v="Alone"/>
        <s v="Cardcaptor Sakura"/>
        <s v="Dear My Friends"/>
        <s v="Megalobox"/>
        <s v="Midnight Diner"/>
        <s v="My Shy Boss"/>
        <s v="Revolutionary Love"/>
        <s v="Space Force"/>
        <s v="Can't Cope, Won't Cope"/>
        <s v="Dorohedoro"/>
        <s v="Mako Mermaids: An H2O Adventure"/>
        <s v="Supergirl"/>
        <s v="Betaal"/>
        <s v="Dynasty"/>
        <s v="History 101"/>
        <s v="Trailer Park Boys: The Animated Series"/>
        <s v="Mystic Pop-up Bar"/>
        <s v="Especial 20 a√±os F√∫tbol de Primera"/>
        <s v="The Queen and the Conqueror"/>
        <s v="Patton Oswalt: I Love Everything"/>
        <s v="Sweet Magnolias"/>
        <s v="The Big Flower Fight"/>
        <s v="Patriot Act with Hasan Minhaj"/>
        <s v="Boys Over Flowers"/>
        <s v="Iris"/>
        <s v="Avatar: The Last Airbender"/>
        <s v="Inhuman Resources"/>
        <s v="Madam Secretary"/>
        <s v="Magic for Humans"/>
        <s v="Parasyte: The Maxim"/>
        <s v="She-Ra and the Princesses of Power"/>
        <s v="Sleepless Society: Two Pillows &amp; A Lost Soul"/>
        <s v="Strangers from Hell"/>
        <s v="The Wiggles"/>
        <s v="White Lines"/>
        <s v="True: Terrific Tales"/>
        <s v="Bordertown"/>
        <s v="Trial By Media"/>
        <s v="Dead to Me"/>
        <s v="Restaurants on the Edge"/>
        <s v="The Eddy"/>
        <s v="The Hollow"/>
        <s v="Scissor Seven"/>
        <s v="Almost Happy"/>
        <s v="Hangar 1: The UFO Files"/>
        <s v="Hoarders"/>
        <s v="The Universe: Ancient Mysteries Solved"/>
        <s v="WWII in HD"/>
        <s v="Hollywood"/>
        <s v="Masha and the Bear"/>
        <s v="Medici: Masters of Florence"/>
        <s v="Monthly Girls' Nozaki Kun"/>
        <s v="Oh Yuck"/>
        <s v="Reckoning"/>
        <s v="DRIFTING DRAGONS"/>
        <s v="El se√±or de los Cielos"/>
        <s v="Good Witch"/>
        <s v="The Forest of Love: Deep Cut"/>
        <s v="The Victims' Game"/>
        <s v="Extracurricular"/>
        <s v="Nadiya‚Äôs Time to Eat"/>
        <s v="Tjovitjo"/>
        <s v="Coronavirus, Explained"/>
        <s v="The Last Kingdom"/>
        <s v="My Secret Romance"/>
        <s v="ÿØŸÅÿπÿ© ÿßŸÑŸÇÿßŸáÿ±ÿ©"/>
        <s v="After Life"/>
        <s v="DreamWorks Spooky Stories: Volume 2"/>
        <s v="Love 101"/>
        <s v="Ghost in the Shell: SAC_2045"/>
        <s v="The House of Flowers"/>
        <s v="Absurd Planet"/>
        <s v="Win the Wilderness"/>
        <s v="Bleach"/>
        <s v="Middleditch &amp; Schwartz"/>
        <s v="Nicky Jam: El Ganador"/>
        <s v="Cooked with Cannabis"/>
        <s v="The Midnight Gospel"/>
        <s v="ChuChu TV Nursery Rhymes &amp; Kids Songs (Hindi)"/>
        <s v="The King: Eternal Monarch"/>
        <s v="#blackAF"/>
        <s v="El Drag√≥n: Return of a Warrior"/>
        <s v="Hasmukh"/>
        <s v="Fary : Hexagone"/>
        <s v="Fauda"/>
        <s v="The Innocence Files"/>
        <s v="Brews Brothers"/>
        <s v="The Trial"/>
        <s v="Hi Score Girl"/>
        <s v="The Circle France"/>
        <s v="El Reemplazante"/>
        <s v="Legacies"/>
        <s v="Community"/>
        <s v="How to Fix a Drug Scandal"/>
        <s v="Man Like Mobeen"/>
        <s v="Pok√©mon the Series"/>
        <s v="Saint Seiya"/>
        <s v="Sunderland 'Til I Die"/>
        <s v="The Iliza Shlesinger Sketch Show"/>
        <s v="The Windsors"/>
        <s v="Well-Intended Love"/>
        <s v="Akbar¬†Birbal"/>
        <s v="Bal Ganesh"/>
        <s v="Tree House Tales"/>
        <s v="Rugal"/>
        <s v="Happy!"/>
        <s v="Ladies Up"/>
        <s v="Ozark"/>
        <s v="Wassup Man GO!"/>
        <s v="7SEEDS"/>
        <s v="Unorthodox"/>
        <s v="Freud"/>
        <s v="J-Style Trip"/>
        <s v="Barbie Dreamhouse Adventures: Go Team Roberts"/>
        <s v="Archibald's Next Big Thing"/>
        <s v="Dino Girl Gauko"/>
        <s v="Greenhouse Academy"/>
        <s v="Self Made: Inspired by the Life of Madam C.J. Walker"/>
        <s v="She"/>
        <s v="The English Game"/>
        <s v="The Letter for the King"/>
        <s v="Tiger King: Murder, Mayhem and Madness"/>
        <s v="Vampires"/>
        <s v="Caliphate"/>
        <s v="Women Of The Night"/>
        <s v="Shaun the Sheep: Adventures from Mossy Bottom"/>
        <s v="We Speak Dance"/>
        <s v="Ken Burns Presents: College Behind Bars: A Film by Lynn Novick and Produced by Sarah Botstein"/>
        <s v="100 Humans"/>
        <s v="Bloodride"/>
        <s v="Kingdom"/>
        <s v="The Valhalla Murders"/>
        <s v="Dirty Money"/>
        <s v="On My Block"/>
        <s v="The Circle Brazil"/>
        <s v="Ugly Delicious"/>
        <s v="Mighty Little Bheem: Festival of Colors"/>
        <s v="Velvet"/>
        <s v="Akame ga Kill!"/>
        <s v="Babylon Berlin"/>
        <s v="Calico Critters Mini Episodes Clover"/>
        <s v="Always a Witch"/>
        <s v="Queen Sono"/>
        <s v="Toy Boy"/>
        <s v="Unstoppable"/>
        <s v="Altered Carbon"/>
        <s v="Followers"/>
        <s v="Six Windows in the Desert"/>
        <s v="I Am Not Okay With This"/>
        <s v="The Trials of Gabriel Fernandez"/>
        <s v="Hi Bye, Mama!"/>
        <s v="Unabomber - In His Own Words"/>
        <s v="Gentefied"/>
        <s v="Hyena"/>
        <s v="Passion. Panache. Pep"/>
        <s v="Puerta 7"/>
        <s v="Spectros"/>
        <s v="DreamWorks Shrek's Swamp Stories"/>
        <s v="On the Real"/>
        <s v="Talking Tom and Friends"/>
        <s v="Taj Mahal 1989"/>
        <s v="Love Is Blind"/>
        <s v="Narcos: Mexico"/>
        <s v="Palazuelos mi rey"/>
        <s v="Sleepless Society: Insomnia"/>
        <s v="We Bare Bears"/>
        <s v="Better Call Saul"/>
        <s v="Dragons: Rescue Riders"/>
        <s v="Fifty: The Series"/>
        <s v="Locke &amp; Key"/>
        <s v="My Holo Love"/>
        <s v="Who Killed Malcolm X?"/>
        <s v="Cagaster of an Insect Cage"/>
        <s v="Arrow"/>
        <s v="The Pharmacist"/>
        <s v="Team Kaylie"/>
        <s v="Is It Wrong to Try to Pick Up Girls in a Dungeon?"/>
        <s v="Itaewon Class"/>
        <s v="Miraculous: Tales of Ladybug &amp; Cat Noir"/>
        <s v="No Game No Life"/>
        <s v="Pop Team Epic"/>
        <s v="Shopkins"/>
        <s v="Diablero"/>
        <s v="Luna Nera"/>
        <s v="Unauthorized Living"/>
        <s v="Ainori Love Wagon: African Journey"/>
        <s v="THE STRANGER"/>
        <s v="What the Love! with Karan Johar"/>
        <s v="Find Yourself"/>
        <s v="Night on Earth"/>
        <s v="Omniscient"/>
        <s v="Rise of Empires: Ottoman"/>
        <s v="Sons of the Caliphate"/>
        <s v="The goop lab with Gwyneth Paltrow"/>
        <s v="The Ranch"/>
        <s v="October Faction"/>
        <s v="‚ÄãSAINT SEIYA: Knights of the Zodiac"/>
        <s v="The Ghost Bride"/>
        <s v="Pandemic: How to Prevent an Outbreak"/>
        <s v="Playing with Fire"/>
        <s v="DreamWorks How to Train Your Dragon Legends"/>
        <s v="Ares"/>
        <s v="Hip-Hop Evolution"/>
        <s v="Nailed It! Germany"/>
        <s v="Tiny House Nation"/>
        <s v="Handsome Siblings"/>
        <s v="Soul Eater"/>
        <s v="Killer Inside: The Mind of Aaron Hernandez"/>
        <s v="The Ollie &amp; Moon Show"/>
        <s v="The Healing Powers of Dude"/>
        <s v="AJ and the Queen"/>
        <s v="Giri / Haji"/>
        <s v="Harvey Street Kids"/>
        <s v="Jamtara - Sabka Number Ayega"/>
        <s v="Medical Police"/>
        <s v="The InBESTigators"/>
        <s v="Until Dawn"/>
        <s v="Cheer"/>
        <s v="Dracula"/>
        <s v="Anne with an E"/>
        <s v="Sex, Explained"/>
        <s v="Thieves of the Wood"/>
        <s v="Because This Is My First Life"/>
        <s v="Border Security: America's Front Line"/>
        <s v="Cells at Work!"/>
        <s v="Chhota Bheem Kung Fu Dhamaka Series"/>
        <s v="Live Up To Your Name"/>
        <s v="Messiah"/>
        <s v="Mia and Me"/>
        <s v="Nisman: The Prosecutor, the President, and the Spy"/>
        <s v="Reply 1988"/>
        <s v="Save Me"/>
        <s v="Spinning Out"/>
        <s v="The Bride of Habaek"/>
        <s v="ARASHI's Diary -Voyage-"/>
        <s v="Occupied"/>
        <s v="Pucca: Love Recipe"/>
        <s v="Rainbow Ruby"/>
        <s v="Robot Trains"/>
        <s v="The Degenerates"/>
        <s v="Yanxi Palace: Princess Adventures"/>
        <s v="The Disastrous Life of Saiki K.: Reawakened"/>
        <s v="Kevin Hart: Don‚Äôt F**k This Up"/>
        <s v="The Bonfire of Destiny"/>
        <s v="You"/>
        <s v="CAROLE &amp; TUESDAY"/>
        <s v="Lost in Space"/>
        <s v="Private Practice"/>
        <s v="Agent"/>
        <s v="The Witcher"/>
        <s v="Twice Upon A Time"/>
        <s v="Ultraviolet"/>
        <s v="Don't F**k with Cats: Hunting an Internet Killer"/>
        <s v="Soundtrack"/>
        <s v="Cinderella and the Four Knights"/>
        <s v="Cocomong"/>
        <s v="Crash Landing on You"/>
        <s v="Crazy, Lovely, Cool"/>
        <s v="Girls und Panzer"/>
        <s v="Scooby-Doo!: Mystery Incorporated"/>
        <s v="What's New Scooby-Doo?"/>
        <s v="Astronomy Club: The Sketch Show"/>
        <s v="Fuller House"/>
        <s v="Teasing Master Takagi-san"/>
        <s v="The Chosen One"/>
        <s v="The Confession Killer"/>
        <s v="Three Days of Christmas"/>
        <s v="Triad Princess"/>
        <s v="V Wars"/>
        <s v="The Last O.G."/>
        <s v="The Prince of Tennis ~ Match! Tennis Juniors ~"/>
        <s v="The Road to Love"/>
        <s v="Nightflyers"/>
        <s v="Eastsiders"/>
        <s v="Space Jungle"/>
        <s v="Chocolate"/>
        <s v="Chip and Potato"/>
        <s v="La Reina del Sur"/>
        <s v="The Charming Stepmom"/>
        <s v="Levius"/>
        <s v="Lugar de Mulher"/>
        <s v="Merry Happy Whatever"/>
        <s v="Mythomaniac"/>
        <s v="The Crime"/>
        <s v="Zona Rosa"/>
        <s v="Once Upon A Time In Lingjian Mountain"/>
        <s v="Dolly Parton's Heartstrings"/>
        <s v="Nailed It! Holiday!"/>
        <s v="Narcoworld: Dope Stories"/>
        <s v="Nobody's Looking"/>
        <s v="Singapore Social"/>
        <s v="The Dragon Prince"/>
        <s v="Trolls: The Beat Goes On!"/>
        <s v="Bangkok Buddies"/>
        <s v="Holiday Secrets"/>
        <s v="Who Killed Little Gregory?"/>
        <s v="Miss Culinary"/>
        <s v="Candy Online"/>
        <s v="At the Dolphin Bay"/>
        <s v="I'm with the Band: Nasty Cherry"/>
        <s v="Inheritors"/>
        <s v="K-On!"/>
        <s v="La Robe De Mariee Des Cieux"/>
        <s v="Llama Llama"/>
        <s v="My MVP Valentine"/>
        <s v="My Sassy Girl"/>
        <s v="The Club"/>
        <s v="The Stranded"/>
        <s v="The Toys That Made Us"/>
        <s v="The Yard"/>
        <s v="Westside Story"/>
        <s v="My Dear Warrior"/>
        <s v="Maradona in Mexico"/>
        <s v="Chief of Staff"/>
        <s v="Put Your Head on My Shoulder"/>
        <s v="Little Things"/>
        <s v="Greatest Events of WWII in Colour"/>
        <s v="Green Eggs and Ham"/>
        <s v="Wild District"/>
        <s v="SCAMS"/>
        <s v="Sam &amp; Cat"/>
        <s v="The End of the F***ing World"/>
        <s v="Meet the Adebanjos"/>
        <s v="The Devil Next Door"/>
        <s v="Bella and the Bulldogs"/>
        <s v="Victorious"/>
        <s v="A Year In Space"/>
        <s v="Ad Vitam"/>
        <s v="Billy on the Street"/>
        <s v="CLANNAD"/>
        <s v="Haikyu!!"/>
        <s v="Love, Chunibyo &amp; Other Delusions!"/>
        <s v="Maid-Sama!"/>
        <s v="Mobile Suit Gundam: Iron-Blooded Orphans"/>
        <s v="Queer Eye: We're in Japan!"/>
        <s v="The Boulet Brothers Dragula"/>
        <s v="The Deep"/>
        <s v="Vientos de agua"/>
        <s v="We Are the Wave"/>
        <s v="KENGAN ASHURA"/>
        <s v="Nowhere Man"/>
        <s v="Sleepless Society: Bedtime Wishes"/>
        <s v="Bring It On, Ghost"/>
        <s v="Tomorrow with You"/>
        <s v="Tunnel"/>
        <s v="Shine On with Reese"/>
        <s v="Wait, My Youth"/>
        <s v="A Little Thing Called First Love"/>
        <s v="BoJack Horseman"/>
        <s v="Brotherhood"/>
        <s v="Drug Squad: Costa del Sol"/>
        <s v="Monz√≥n: A Knockout Blow"/>
        <s v="Nailed It! France"/>
        <s v="Nailed It! Spain"/>
        <s v="The Untamed"/>
        <s v="Daybreak"/>
        <s v="Breakfast, Lunch &amp; Dinner"/>
        <s v="ChuChu TV Kids Songs, Learning Videos &amp; Bedtime Stories"/>
        <s v="Interior Design Masters"/>
        <s v="Little Baby Bum: Nursery Rhyme Friends"/>
        <s v="Mighty Little Bheem: Diwali"/>
        <s v="MONKART"/>
        <s v="Spirit Riding Free: Pony Tales"/>
        <s v="Toon"/>
        <s v="Chosen"/>
        <s v="THE UNLISTED"/>
        <s v="Another Miss Oh"/>
        <s v="Second 20s"/>
        <s v="Black Money Love"/>
        <s v="The Lies Within"/>
        <s v="Insatiable"/>
        <s v="The Hook Up Plan"/>
        <s v="Beyblade Burst Turbo"/>
        <s v="Ultramarine Magmell"/>
        <s v="Rhythm + Flow"/>
        <s v="Legend Quest: Masters of Myth"/>
        <s v="My Country: The New Age"/>
        <s v="Creeped Out"/>
        <s v="Peaky Blinders"/>
        <s v="Raising Dion"/>
        <s v="Rotten"/>
        <s v="Super Monsters"/>
        <s v="Seis Manos"/>
        <s v="Living Undocumented"/>
        <s v="Cheese in the Trap"/>
        <s v="Chicago Typewriter"/>
        <s v="College Romance"/>
        <s v="Engineering Girls"/>
        <s v="Girls Hostel"/>
        <s v="Inmates"/>
        <s v="Miniforce X"/>
        <s v="The K2"/>
        <s v="The Liar and His Lover"/>
        <s v="Gotham"/>
        <s v="Bard of Blood"/>
        <s v="El Marginal"/>
        <s v="The Inmate"/>
        <s v="Abstract: The Art of Design"/>
        <s v="Glitch"/>
        <s v="Vagabond"/>
        <s v="Criminal: France"/>
        <s v="Criminal: Germany"/>
        <s v="Criminal: Spain"/>
        <s v="Fastest Car"/>
        <s v="Inside Bill's Brain: Decoding Bill Gates"/>
        <s v="The Hockey Girls"/>
        <s v="When the Camellia Blooms"/>
        <s v="Surviving R. Kelly"/>
        <s v="Kabaneri of the Iron Fortress: The Battle of Unato"/>
        <s v="Marianne"/>
        <s v="Top Boy"/>
        <s v="Unbelievable"/>
        <s v="The I-Land"/>
        <s v="The Mind, Explained"/>
        <s v="The Spy"/>
        <s v="Loo Loo Kids: Johny &amp; Friends Musical Adventures"/>
        <s v="Moving Art"/>
        <s v="Naruto"/>
        <s v="Serial Killer with Piers Morgan"/>
        <s v="Luo Bao Bei"/>
        <s v="Styling Hollywood"/>
        <s v="The Dark Crystal: Age of Resistance"/>
        <s v="The Good Bandit"/>
        <s v="True and the Rainbow Kingdom"/>
        <s v="Million Pound Menu"/>
        <s v="13 Reasons Why: Beyond the Reasons"/>
        <s v="HERO MASK"/>
        <s v="Hyperdrive"/>
        <s v="45 rpm"/>
        <s v="Apache: The Life of Carlos Tevez"/>
        <s v="Better Than Us"/>
        <s v="Diagnosis"/>
        <s v="Green Frontier"/>
        <s v="MINDHUNTER"/>
        <s v="The King's Avatar"/>
        <s v="Victim Number 8"/>
        <s v="Cannon Busters"/>
        <s v="Sacred Games"/>
        <s v="Til Death Do Us Part"/>
        <s v="Happy Jail"/>
        <s v="Knightfall"/>
        <s v="DC Super Hero Girls"/>
        <s v="GLOW"/>
        <s v="IZombie"/>
        <s v="Sintonia"/>
        <s v="The Family"/>
        <s v="Bad Guys"/>
        <s v="Dollar"/>
        <s v="Jane The Virgin"/>
        <s v="Let's Eat 2"/>
        <s v="Let‚Äôs Eat"/>
        <s v="Misaeng"/>
        <s v="Oh My Ghost"/>
        <s v="Reply 1994"/>
        <s v="Reply 1997"/>
        <s v="Wu Assassins"/>
        <s v="No Good Nick"/>
        <s v="Basketball or Nothing"/>
        <s v="Sleepless Society: Nyctophobia"/>
        <s v="The Letdown"/>
        <s v="Twelve Forever"/>
        <s v="My First First Love"/>
        <s v="Another Life"/>
        <s v="Beat Bugs"/>
        <s v="Sexy Central"/>
        <s v="Comedians in Cars Getting Coffee"/>
        <s v="The Epic Tales of Captain Underpants"/>
        <s v="Typewriter"/>
        <s v="Rookie Historian Goo Hae-Ryung"/>
        <s v="Pinky Malinky"/>
        <s v="Unrequited Love"/>
        <s v="Angel Beats!"/>
        <s v="Anohana: The Flower We Saw That Day"/>
        <s v="God Eater"/>
        <s v="GRANBLUE FANTASY the Animation"/>
        <s v="3Below: Tales of Arcadia"/>
        <s v="Bonus Family"/>
        <s v="Extreme Engagement"/>
        <s v="One Spring Night"/>
        <s v="PILI Fantasy: War of Dragons"/>
        <s v="True Tunes"/>
        <s v="Free Rein"/>
        <s v="The Legend of White Snake"/>
        <s v="Kakegurui"/>
        <s v="Stranger Things"/>
        <s v="The Last Czars"/>
        <s v="Yummy Mummies"/>
        <s v="Bangkok Love Stories: Objects of Affection"/>
        <s v="Bangkok Love Stories: Plead"/>
        <s v="Designated Survivor: 60 Days"/>
        <s v="DreamWorks Kung Fu Panda Awesome Secrets"/>
        <s v="Hatchimals | Adventures in Hatchtopia"/>
        <s v="Molang"/>
        <s v="Rabbids Invasion"/>
        <s v="Record of Grancrest War"/>
        <s v="Scare Tactics"/>
        <s v="Dope"/>
        <s v="Exhibit A"/>
        <s v="Instant Hotel"/>
        <s v="Motown Magic"/>
        <s v="Paquita Salas"/>
        <s v="Answer for Heaven"/>
        <s v="Forest of Piano"/>
        <s v="Bol√≠var"/>
        <s v="Girls Incarcerated"/>
        <s v="Go! Live Your Way"/>
        <s v="Magi: The Labyrinth of Magic"/>
        <s v="Neon Genesis Evangelion"/>
        <s v="Shooter"/>
        <s v="The Casketeers"/>
        <s v="The Confession Tapes"/>
        <s v="Fate/Zero"/>
        <s v="Kill la Kill"/>
        <s v="Puella Magi Madoka Magica"/>
        <s v="Somewhere Only We Know"/>
        <s v="The Alc√†sser Murders"/>
        <s v="Unit 42"/>
        <s v="Awake: The Million Dollar Game"/>
        <s v="Black Spot"/>
        <s v="El desconocido"/>
        <s v="Girlfriends' Guide to Divorce"/>
        <s v="Leila"/>
        <s v="Marlon"/>
        <s v="Marvel's Jessica Jones"/>
        <s v="Yankee"/>
        <s v="Jinn"/>
        <s v="Upin &amp; Ipin"/>
        <s v="Designated Survivor"/>
        <s v="Super Monsters Monster Pets"/>
        <s v="Tales of the City"/>
        <s v="Black Mirror"/>
        <s v="Documentary Now!"/>
        <s v="Malibu Rescue: The Series"/>
        <s v="Arthdal Chronicles"/>
        <s v="A Thousand Goodnights"/>
        <s v="March Comes in Like a Lion"/>
        <s v="Bad Blood"/>
        <s v="Killer Ratings"/>
        <s v="When They See Us"/>
        <s v="Historical Roasts"/>
        <s v="Hyper HardBoiled Gourmet Report"/>
        <s v="She's Gotta Have It"/>
        <s v="WHAT / IF"/>
        <s v="Prince of Peoria"/>
        <s v="Rosario Tijeras"/>
        <n v="1994"/>
        <s v="It's Bruno!"/>
        <s v="White Gold"/>
        <s v="Dennis and Gnasher Unleashed"/>
        <s v="Heidi, bienvenida a casa"/>
        <s v="I Hear You"/>
        <s v="Revisions"/>
        <s v="The Defected"/>
        <s v="Easy"/>
        <s v="Jailbirds"/>
        <s v="The Mechanism"/>
        <s v="The Princess Weiyoung"/>
        <s v="The Society"/>
        <s v="Away From Home"/>
        <s v="Bibik-Bibikku"/>
        <s v="Cinta 100KG"/>
        <s v="Cinta Iris"/>
        <s v="Cinta Si Wedding Planner"/>
        <s v="Cinta Teruna Kimchi"/>
        <s v="Secret of Success"/>
        <s v="The Missing Menu"/>
        <s v="Unchained Fate"/>
        <s v="Abyss"/>
        <s v="I Have a Script"/>
        <s v="In the Bosom of a Thorn"/>
        <s v="The Writer"/>
        <s v="What If?"/>
        <s v="Crime Diaries: Night Out"/>
        <s v="Cupcake &amp; Dino - General Services"/>
        <s v="Flinch"/>
        <s v="Tuca &amp; Bertie"/>
        <s v="Code Geass: Lelouch of the Rebellion"/>
        <s v="Angel 'N' Devil"/>
        <s v="Hong Kong West Side Stories"/>
        <s v="Ingress: The Animation"/>
        <s v="K.O. One Re-act"/>
        <s v="K.O.3an Guo"/>
        <s v="KO One Return"/>
        <s v="The Outsiders"/>
        <s v="Ash vs. Evil Dead"/>
        <s v="Se√±ora Acero"/>
        <s v="Chambers"/>
        <s v="Street Food"/>
        <s v="The Hateful Eight: Extended Version"/>
        <s v="KO One"/>
        <s v="Lunatics"/>
        <s v="My Dear Boy"/>
        <s v="Rilakkuma and Kaoru"/>
        <s v="Samantha!"/>
        <s v="Crazy Ex-Girlfriend"/>
        <s v="Huge in France"/>
        <s v="New Girl"/>
        <s v="Persona"/>
        <s v="You vs. Wild"/>
        <s v="Time: The Kalief Browder Story"/>
        <s v="Derek"/>
        <s v="Imposters"/>
        <s v="Our Planet"/>
        <s v="Quicksand"/>
        <s v="Rimba Racer"/>
        <s v="Roman Empire: Reign of Blood"/>
        <s v="Spirit: Riding Free"/>
        <s v="Tijuana"/>
        <s v="Possessed"/>
        <s v="Tango"/>
        <s v="Kicko &amp; Super Speedo"/>
        <s v="That Winter, the Wind Blows"/>
        <s v="Ultraman"/>
        <s v="Pablo"/>
        <s v="Osmosis"/>
        <s v="Santa Clarita Diet"/>
        <s v="The Terminal"/>
        <s v="Traitors"/>
        <s v="Versailles"/>
        <s v="Ainori Love Wagon: Asian Journey"/>
        <s v="The Eagle of El-Se'eed"/>
        <s v="Charlie's Colorforms City"/>
        <s v="Crime Diaries: The Candidate"/>
        <s v="Delhi Crime"/>
        <s v="The 10 Sins"/>
        <s v="The OA"/>
        <s v="Bo on the Go!"/>
        <s v="Stay Tuned!"/>
        <s v="February 9"/>
        <s v="My Husband Won't Fit"/>
        <s v="Green Door"/>
        <s v="If I Hadn't Met You"/>
        <s v="My Pride"/>
        <s v="Robozuna"/>
        <s v="The Disappearance of Madeleine McCann"/>
        <s v="Turn Up Charlie"/>
        <s v="More to Say"/>
        <s v="The Land of Hypocrisy"/>
        <s v="Eugenie Nights"/>
        <s v="This Evening"/>
        <s v="Into the Badlands"/>
        <s v="Bangkok Love Stories: Hey You!"/>
        <s v="Disappearance"/>
        <s v="Immortals"/>
        <s v="The Confrontation"/>
        <s v="American Crime Story: The People v. O.J. Simpson"/>
        <s v="Secret City"/>
        <s v="A Korean Odyssey"/>
        <s v="Cricket Fever: Mumbai Indians"/>
        <s v="Larva Island"/>
        <s v="Losers"/>
        <s v="Northern Rescue"/>
        <s v="The Disastrous Life of Saiki K."/>
        <s v="Unsolved"/>
        <s v="Chef's Table"/>
        <s v="The Big Family Cooking Showdown"/>
        <s v="Z4"/>
        <s v="Hj√∏rdis"/>
        <s v="Larry Charles' Dangerous World of Comedy"/>
        <s v="The 43"/>
        <s v="The Kirlian Frequency"/>
        <s v="Barbie Dreamhouse Adventures"/>
        <s v="Velvet Colecci√≥n"/>
        <s v="Iron Ladies"/>
        <s v="The Break"/>
        <s v="One Day at a Time"/>
        <s v="The Last of the Schmucks"/>
        <s v="Hidden Worlds"/>
        <s v="Live"/>
        <s v="Safe"/>
        <s v="Tayee"/>
        <s v="Violet Evergarden"/>
        <s v="Romance is a bonus book"/>
        <s v="Littlest Pet Shop: A World of Our Own"/>
        <s v="Russian Doll"/>
        <s v="Sparta"/>
        <s v="Sword Art Online Alternative: Gun Gale Online"/>
        <s v="Paprika"/>
        <s v="A Taiwanese Tale of Two Cities"/>
        <s v="Z Nation"/>
        <s v="Black Earth Rising"/>
        <s v="Club of Crows"/>
        <s v="Examination of Conscience"/>
        <s v="The Perfect Match"/>
        <s v="Conversations with a Killer: The Ted Bundy Tapes"/>
        <s v="Innocent"/>
        <s v="Marvel's The Punisher"/>
        <s v="Memory Love"/>
        <s v="The World's Most Extraordinary Homes"/>
        <s v="Trigger Warning with Killer Mike"/>
        <s v="Lavender"/>
        <s v="La Grande Chaumi√®re Violette"/>
        <s v="Back with the Ex"/>
        <s v="Friends from College"/>
        <s v="Hardy Bucks"/>
        <s v="Horrid Henry"/>
        <s v="Pocoyo"/>
        <s v="When Heroes Fly"/>
        <s v="See You in Time"/>
        <s v="D√©j√† Vu"/>
        <s v="A Series of Unfortunate Events"/>
        <s v="COMEDIANS of the world"/>
        <s v="The Paper"/>
        <s v="Tidying Up with Marie Kondo"/>
        <s v="Pioneers: First Women Filmmakers*"/>
        <s v="In Family We Trust"/>
        <s v="Hashoter Hatov"/>
        <s v="Murder Mountain"/>
        <s v="Selection Day"/>
        <s v="Stand Up and Away! with Brian Regan"/>
        <s v="Way Back into Love"/>
        <s v="Watership Down"/>
        <s v="Demon's Path"/>
        <s v="People Just Do Nothing"/>
        <s v="Single Ladies Senior"/>
        <s v="7 Days Out"/>
        <s v="Jojo's World"/>
        <s v="LAST HOPE"/>
        <s v="Lion Pride"/>
        <s v="Love @ Seventeen"/>
        <s v="Perfume"/>
        <s v="Sirius the Jaeger"/>
        <s v="Wolf"/>
        <s v="Fate/stay night: Unlimited Blade Works"/>
        <s v="Ellen DeGeneres: Relatable"/>
        <s v="Ashes of Love"/>
        <s v="DreamWorks Holiday Classics"/>
        <s v="Flowers"/>
        <s v="Hymn of Death"/>
        <s v="Inside the Real Narcos"/>
        <s v="The Fix"/>
        <s v="The Innocent Man"/>
        <s v="Tidelands"/>
        <s v="Travelers"/>
        <s v="Voltron: Legendary Defender"/>
        <s v="Back Street Girls -GOKUDOLS-"/>
        <s v="Dogs of Berlin"/>
        <s v="Neo Yokio"/>
        <s v="Pine Gap"/>
        <s v="The Sound of Your Heart: Reboot"/>
        <s v="Memories of the Alhambra"/>
        <s v="Haunted House"/>
        <n v="1983"/>
        <s v="Death by Magic"/>
        <s v="Love and Fortune"/>
        <s v="Spy Kids: Mission Critical"/>
        <s v="Bumping Mics with Jeff Ross &amp; Dave Attell"/>
        <s v="Minecraft: Story Mode"/>
        <s v="Frontier"/>
        <s v="Fugitiva"/>
        <s v="Sick Note"/>
        <s v="Mystery Science Theater 3000: The Return"/>
        <s v="Kulipari: Dream Walker"/>
        <s v="Paap-O-Meter"/>
        <s v="The Final Table"/>
        <s v="Eternal Love"/>
        <s v="La Do√±a"/>
        <s v="Silvana Sin Lana"/>
        <s v="Ponysitters Club"/>
        <s v="Vai Anitta"/>
        <s v="Beyblade Burst Evolution"/>
        <s v="Warrior"/>
        <s v="Age of Tanks"/>
        <s v="Medal of Honor"/>
        <s v="Super Drags"/>
        <s v="The Queen of Flow"/>
        <s v="Treehouse Detectives"/>
        <s v="Westside"/>
        <s v="Transfers"/>
        <s v="Damnation"/>
        <s v="Kopitiam"/>
        <s v="Brainchild"/>
        <s v="Creators"/>
        <s v="Follow This"/>
        <s v="The Great British Baking Show: The Beginnings"/>
        <s v="Fate/EXTRA Last Encore"/>
        <s v="Terrorism Close Calls"/>
        <s v="DreamWorks Spooky Stories"/>
        <s v="Great News"/>
        <s v="Here to Heart"/>
        <s v="The Hollywood Masters"/>
        <s v="Accidentally in Love"/>
        <s v="Ask the Doctor"/>
        <s v="Best.Worst.Weekend.Ever."/>
        <s v="Making a Murderer"/>
        <s v="Marvel's Daredevil"/>
        <s v="Project S The Series"/>
        <s v="Wanderlust"/>
        <s v="My Babysitter's a Vampire"/>
        <s v="Rake"/>
        <s v="Stunt Science"/>
        <s v="Edgar Rice Burroughs' Tarzan and Jane"/>
        <s v="FIGHTWORLD"/>
        <s v="The Curious Creations of Christine McConnell"/>
        <s v="The Haunting of Hill House"/>
        <s v="Ordinary Heroes"/>
        <s v="Salt Fat Acid Heat"/>
        <s v="Blood Pact"/>
        <s v="Sofia the First"/>
        <s v="Dancing Queen"/>
        <s v="Empire Games"/>
        <s v="LOST SONG"/>
        <s v="YG Future Strategy Office"/>
        <s v="Violet Evergarden: Special"/>
        <s v="Monty Python Best Bits (mostly)"/>
        <s v="Monty Python's Almost the Truth"/>
        <s v="Monty Python's Fliegender Zirkus"/>
        <s v="Monty Python's Flying Circus"/>
        <s v="Monty Python's Personal Best"/>
        <s v="Hot Date"/>
        <s v="Strong"/>
        <s v="Three Wives One Husband"/>
        <s v="Made in Mexico"/>
        <s v="Reboot: The Guardian Code"/>
        <s v="Skylanders Academy"/>
        <s v="Battlefish"/>
        <s v="DRAGON PILOT: Hisone &amp; Masotan"/>
        <s v="Maniac"/>
        <s v="The Good Cop"/>
        <s v="Mobile Suit Gundam UC"/>
        <s v="Transformers: Rescue Bots"/>
        <s v="Al Hayba"/>
        <s v="American Vandal"/>
        <s v="Boca Juniors Confidential"/>
        <s v="Ingobernable"/>
        <s v="Norm Macdonald Has a Show"/>
        <s v="Super Monsters Monster Party"/>
        <s v="The Rise of Phoenixes"/>
        <s v="Life"/>
        <s v="Daniel Sloss: Live Shows"/>
        <s v="If I were an Animal"/>
        <s v="Show Me the Money"/>
        <s v="Transformers Prime"/>
        <s v="Transformers: Robots in Disguise"/>
        <s v="First and Last"/>
        <s v="Marvel's Iron Fist"/>
        <s v="Stretch Armstrong &amp; the Flex Fighters"/>
        <s v="Monkey Twins"/>
        <s v="Quantico"/>
        <s v="Age of Rebellion"/>
        <s v="Sisters"/>
        <s v="Cathedral of the Sea"/>
        <s v="Inside the Criminal Mind"/>
        <s v="The Comedy Lineup"/>
        <s v="Ultimate Beastmaster"/>
        <s v="Ultimate Beastmaster M√©xico"/>
        <s v="Undercover Law"/>
        <s v="Chicken Soup for the Soul's Being Dad"/>
        <s v="GHOUL"/>
        <s v="Take My Brother Away"/>
        <s v="The Innocents"/>
        <s v="Stay Here"/>
        <s v="72 Dangerous Animals: Asia"/>
        <s v="Afflicted"/>
        <s v="All About the Washingtons"/>
        <s v="The Originals"/>
        <s v="Pretty Man"/>
        <s v="On Children"/>
        <s v="Cocaine Coast"/>
        <s v="Dinotrux Supercharged"/>
        <s v="Becoming Champions"/>
        <s v="Switched"/>
        <s v="The Could‚Äôve-Gone-All-the-Way Committee"/>
        <s v="A Very Secret Service"/>
        <s v="SWORDGAI The Animation"/>
        <s v="Kath and Kim"/>
        <s v="El Chapo"/>
        <s v="Smoking"/>
        <s v="Welcome to the Family"/>
        <s v="Amazing Interiors"/>
        <s v="Dark Tourist"/>
        <s v="Home: Adventures with Tip &amp; Oh"/>
        <s v="Jimmy: The True Story of a True Idiot"/>
        <s v="Luna Petunia: Return to Amazia"/>
        <s v="Camar√≥n Revolution"/>
        <s v="The Joel McHale Show with Joel McHale"/>
        <s v="Meteor Garden"/>
        <s v="Mossad 101"/>
        <s v="Baby Ballroom"/>
        <s v="Drug Lords"/>
        <s v="Mr. Sunshine"/>
        <s v="First Team: Juventus"/>
        <s v="NCIS"/>
        <s v="Somewhere Between"/>
        <s v="Churchill‚Äôs Secret Agents: The New Recruits"/>
        <s v="Kiss Me First"/>
        <s v="Hotel Transylvania"/>
        <s v="Borges"/>
        <s v="Life Sentence"/>
        <s v="Marvel's Luke Cage"/>
        <s v="Club de Cuervos Presents: The Ballad of Hugo S√°nchez"/>
        <s v="True: Magical Friends"/>
        <s v="True: Wonderful Wishes"/>
        <s v="The Staircase"/>
        <s v="The Night Shift"/>
        <s v="Dinosaur King"/>
        <s v="November 13: Attack on Paris"/>
        <s v="Unbreakable Kimmy Schmidt"/>
        <s v="Arrested Development"/>
        <s v="The Break with Michelle Wolf"/>
        <s v="Something in the Rain"/>
        <s v="Trollhunters"/>
        <s v="Mob Psycho 100"/>
        <s v="Dance &amp; Sing with True"/>
        <s v="Inspector Gadget"/>
        <s v="Saint Seiya: The Lost Canvas"/>
        <s v="Bill Nye Saves the World"/>
        <s v="Evil Genius"/>
        <s v="The Who Was? Show"/>
        <s v="A Little Help with Carol Burnett"/>
        <s v="Kong: King of the Apes"/>
        <s v="Simon"/>
        <s v="Spiritual House"/>
        <s v="Black Crows"/>
        <s v="Bobby Kennedy for President"/>
        <s v="Goodnight DJ 1"/>
        <s v="Moving On"/>
        <s v="Trio and a Bed"/>
        <s v="Êµ∑ÁöÑÂÑøÂ≠ê"/>
        <s v="Charit√©"/>
        <s v="The Chalet"/>
        <s v="The Honeymoon Stand Up Special"/>
        <s v="The Magic School Bus Rides Again"/>
        <s v="AMO"/>
        <s v="Troy"/>
        <s v="Wakfu"/>
        <s v="Star Trek: The Next Generation"/>
        <s v="Fallet"/>
        <s v="Loaded"/>
        <s v="Doctor Foster"/>
        <s v="Rapture"/>
        <s v="Trailer Park Boys"/>
        <s v="Trump: An American Dream"/>
        <s v="James Acaster: Repertoire"/>
        <s v="Requiem"/>
        <s v="The Standups"/>
        <s v="Edha"/>
        <s v="Wild Wild Country"/>
        <s v="Secret of the Nile"/>
        <s v="Tabula Rasa"/>
        <s v="Children of the Whales"/>
        <s v="A.I.C.O."/>
        <s v="Collateral"/>
        <s v="Bad Guys: Vile City"/>
        <s v="Borderliner"/>
        <s v="Flint Town"/>
        <s v="21 Thunder"/>
        <s v="Best Lover"/>
        <s v="Marseille"/>
        <s v="Seven Seconds"/>
        <s v="Hitler's Circle of Evil"/>
        <s v="The Frankenstein Chronicles"/>
        <s v="Dragons: Race to the Edge"/>
        <s v="Everything Sucks!"/>
        <s v="Re:Mind"/>
        <s v="Valor"/>
        <s v="Coach Snoop"/>
        <s v="Under Arrest"/>
        <s v="Retribution"/>
        <s v="The Adventures of Puss in Boots"/>
        <s v="Prison Playbook"/>
        <s v="The Shannara Chronicles"/>
        <s v="Love and Hong Kong"/>
        <s v="Tiempos de guerra"/>
        <s v="Godzilla"/>
        <s v="Disjointed"/>
        <s v="Tundukkan Playboy Itu"/>
        <s v="Episodes"/>
        <s v="Devilman Crybaby"/>
        <s v="Fullmetal Alchemist: Brotherhood"/>
        <s v="Lovesick"/>
        <s v="Pok√©mon: Indigo League"/>
        <s v="The Frozen Dead"/>
        <s v="Dave Chappelle: Equanimity &amp; The Bird Revelation"/>
        <s v="La Mante"/>
        <s v="Wadi"/>
        <s v="Part-Time Idol"/>
        <s v="Myths &amp; Monsters"/>
        <s v="72 Dangerous Animals: Latin America"/>
        <s v="The Indian Detective"/>
        <s v="Hello, My Twenties!"/>
        <s v="Cheuk Wan-Chi: Two Night Stand"/>
        <s v="Wormwood"/>
        <s v="Halt and Catch Fire"/>
        <s v="Dawai Asmara"/>
        <s v="All Hail King Julien"/>
        <s v="Dhia Sofea"/>
        <s v="Kantaro: The Sweet Tooth Salaryman"/>
        <s v="Oggy and the Cockroaches"/>
        <s v="Padamu Aku Bersujud"/>
        <s v="TURN: Washington's Spies"/>
        <s v="Man Down"/>
        <s v="Broadchurch"/>
        <s v="The Many Faces of Ito"/>
        <s v="Trailer Park Boys: Out of the Park: USA"/>
        <s v="Bright: The Music Videos"/>
        <s v="Argon"/>
        <s v="Godless"/>
        <s v="Longmire"/>
        <s v="Luna Petunia"/>
        <s v="Shot in the Dark"/>
        <s v="The Irregular at Magic High School"/>
        <s v="The Method"/>
        <s v="Blazing Transfer Students"/>
        <s v="Glitter Force Doki Doki"/>
        <s v="Lady Dynamite"/>
        <s v="Fate/Apocrypha"/>
        <s v="Project Mc¬≤"/>
        <s v="Akulah Balqis"/>
        <s v="Alias Grace"/>
        <s v="The Family Court"/>
        <s v="The Golden Path"/>
        <s v="The Little Nyonya"/>
        <s v="The Truth"/>
        <s v="Together"/>
        <s v="Beyond Stranger Things"/>
        <s v="The Mist"/>
        <s v="W1A"/>
        <s v="Haters Back Off"/>
        <s v="The Day I Met El Chapo"/>
        <s v="In Laws"/>
        <s v="Laws of Attraction"/>
        <s v="Seven and Me"/>
        <s v="West Coast Customs"/>
        <s v="ID-0"/>
        <s v="Kibaoh Klashers"/>
        <s v="Beyblade Burst"/>
        <s v="Equestria Girls: Tales of Canterlot High"/>
        <s v="Justice in the City"/>
        <s v="Noddy Toyland Detective"/>
        <s v="Star Trek: Enterprise"/>
        <s v="Star Trek: Voyager"/>
        <s v="Sudden"/>
        <s v="The Dream Catchers"/>
        <s v="What She Put on the Table"/>
        <s v="The Royal House of Windsor"/>
        <s v="Mak Cun"/>
        <s v="Paul Hollywood's Big Continental Road Trip"/>
        <s v="Real Rob"/>
        <s v="Satu Hari"/>
        <s v="Terrace House: Aloha State"/>
        <s v="Dark Matter"/>
        <s v="VeggieTales in the City"/>
        <s v="Offspring"/>
        <s v="Apaches"/>
        <s v="Fire Chasers"/>
        <s v="No Tomorrow"/>
        <s v="Reign"/>
        <s v="Frequency"/>
        <s v="The Vampire Diaries"/>
        <s v="A Boy Name Flora A"/>
        <s v="A House of Blocks"/>
        <s v="FINAL FANTASY XIV Dad of Light"/>
        <s v="Gurren Lagann"/>
        <s v="High Risk"/>
        <s v="LEGO Elves: Secrets of Elvendale"/>
        <s v="Narcos"/>
        <s v="Dinotrux"/>
        <s v="Marvel's The Defenders"/>
        <s v="20 Minutes"/>
        <s v="Million Yen Women"/>
        <s v="Wet Hot American Summer: Ten Years Later"/>
        <s v="Bountiful Blessings"/>
        <s v="Close Your Eyes Before It‚Äôs Dark"/>
        <s v="Entangled"/>
        <s v="Fartsa"/>
        <s v="Have You Ever Fallen in Love, Miss Jiang?"/>
        <s v="Life Plan A and B"/>
        <s v="Locust"/>
        <s v="Love Storm"/>
        <s v="Surviving Escobar - Alias JJ"/>
        <s v="The In-Laws"/>
        <s v="The IT Crowd"/>
        <s v="Vexed"/>
        <s v="World War II in Colour"/>
        <s v="Daughters of Destiny"/>
        <s v="Ari Shaffir: Double Negative"/>
        <s v="Dawn of the Croods"/>
        <s v="Degrassi: Next Class"/>
        <s v="Diamond Lover"/>
        <s v="King‚Äôs War"/>
        <s v="Qin Empire: Alliance"/>
        <s v="The Legend of Bruce Lee"/>
        <n v="46"/>
        <s v="Against the Tide"/>
        <s v="Barbie Life in the Dreamhouse"/>
        <s v="Breakout"/>
        <s v="Intersection"/>
        <s v="Learning Songs by Little Baby Bum: Nursery Rhyme Friends"/>
        <s v="Mystic Whispers"/>
        <s v="Spice Up"/>
        <s v="The Oath"/>
        <s v="The Truth Seekers"/>
        <s v="The Ultimatum"/>
        <s v="Unriddle"/>
        <s v="World at Your Feet"/>
        <s v="Yes We Can!"/>
        <s v="Yours Fatefully"/>
        <s v="Criminal Minds"/>
        <s v="Gypsy"/>
        <s v="Little Witch Academia"/>
        <s v="Young &amp; Hungry"/>
        <s v="Pac-Man and the Ghostly Adventures"/>
        <s v="Aquarius"/>
        <s v="World of Winx"/>
        <s v="28 Moons"/>
        <s v="Magic Phone"/>
        <s v="Man to Man"/>
        <s v="My Little Baby"/>
        <s v="Singles Villa"/>
        <s v="Under the Black Moonlight"/>
        <s v="My Only Love Song"/>
        <s v="Crashing"/>
        <s v="Flaked"/>
        <s v="Mind Game"/>
        <s v="Miniforce"/>
        <s v="Off Camera"/>
        <s v="The Day Will Come"/>
        <s v="The Dream Job"/>
        <s v="Bloodline"/>
        <s v="Highland: Thailand's Marijuana Awakening"/>
        <s v="The Keepers"/>
        <s v="All Hail King Julien: Exiled"/>
        <s v="Kazoops!"/>
        <s v="Jumping Girl"/>
        <s v="President"/>
        <s v="What in the World Happened?"/>
        <s v="Mar de Pl√°stico"/>
        <s v="Fangbone"/>
        <s v="Girlboss"/>
        <s v="Hot Girls Wanted: Turned On"/>
        <s v="The Mr. Peabody and Sherman Show"/>
        <s v="The Miracle"/>
        <s v="The Get Down"/>
        <s v="Burned Cocoon"/>
        <s v="Five Came Back"/>
        <s v="Hoff the Record"/>
        <s v="Bottersnikes &amp; Gumbles"/>
        <s v="Dave Chappelle"/>
        <s v="One-Punch Man"/>
        <s v="Julie's Greenroom"/>
        <s v="Outback Truckers"/>
        <s v="Samurai Gourmet"/>
        <s v="Cheer Squad"/>
        <s v="Buddy Thunderstruck"/>
        <s v="One More Time"/>
        <s v="Love Is in the Air"/>
        <s v="Tong: Memories"/>
        <s v="Legend Quest"/>
        <s v="The Sound of Your Heart"/>
        <s v="Love Me As I Am"/>
        <s v="Love for Ten: Generation of Youth"/>
        <s v="Nightmare High"/>
        <s v="Spark"/>
        <s v="White Nights"/>
        <s v="Cyborg 009: Call of Justice"/>
        <s v="We're Lalaloopsy"/>
        <s v="Star Trek: Deep Space Nine"/>
        <s v="My Runway"/>
        <s v="AJIN: Demi-Human"/>
        <s v="Chasing Cameron"/>
        <s v="Sense8"/>
        <s v="Crazyhead"/>
        <s v="Color of Woman"/>
        <s v="Goodbye My Wife"/>
        <s v="Happy And"/>
        <s v="Heaven's Garden"/>
        <s v="Ice Fantasy"/>
        <s v="Immortal Classic"/>
        <s v="InuYasha"/>
        <s v="K-POP Extreme Survival"/>
        <s v="Merlin"/>
        <s v="Miss Panda &amp; Mr. Hedgehog"/>
        <s v="Tokyo Trial"/>
        <s v="Captive"/>
        <s v="White Rabbit Project"/>
        <s v="Miss in Kiss"/>
        <s v="The Cuba Libre Story"/>
        <s v="From Dusk Till Dawn"/>
        <s v="Lost &amp; Found Music Studios"/>
        <s v="Back to 1989"/>
        <s v="Bromance"/>
        <s v="Refresh Man"/>
        <s v="Gilmore Girls: A Year in the Life"/>
        <s v="La Ni√±a"/>
        <s v="Paranoid"/>
        <s v="Einsatzgruppen: The Nazi Death Squads"/>
        <s v="Case"/>
        <s v="Danger Mouse"/>
        <s v="Inborn Pair"/>
        <s v="Just You"/>
        <s v="Love Around"/>
        <s v="Love Family"/>
        <s v="Love Me or Leave Me"/>
        <s v="Love Now"/>
        <s v="Trailer Park Boys: Out of the Park: Europe"/>
        <s v="Containment"/>
        <s v="Spotless"/>
        <s v="Vampire Knight"/>
        <s v="StoryBots Super Songs"/>
        <s v="Be with Me"/>
        <s v="Be with You"/>
        <s v="Fall in Love with Me"/>
        <s v="Love Cheque Charge"/>
        <s v="Masha's Spooky Stories"/>
        <s v="Murphy's Law of Love"/>
        <s v="Old Money"/>
        <s v="Someone Like You"/>
        <s v="When I See You Again"/>
        <s v="VeggieTales in the House"/>
        <s v="Chef's Table: France"/>
        <s v="Kulipari: An Army of Frogs"/>
        <s v="Conspiracy"/>
        <s v="Dead Set"/>
        <s v="Forensic Files"/>
        <s v="The Fierce Wife"/>
        <s v="Witches: A Century of Murder"/>
        <s v="Glitter Force"/>
        <s v="Behind Enemy Lines"/>
        <s v="Caught on Camera"/>
        <s v="Cocaine"/>
        <s v="Edge of the Universe"/>
        <s v="La Esclava Blanca"/>
        <s v="LEGO Bionicle: The Journey to One"/>
        <s v="Popples"/>
        <s v="Kuromukuro"/>
        <s v="Marco Polo"/>
        <s v="Justin Time GO!"/>
        <s v="Hibana: Spark"/>
        <s v="72 Cutest Animals"/>
        <s v="72 Dangerous Places to Live"/>
        <s v="Cyborg 009 VS Devilman"/>
        <s v="Justin Time"/>
        <s v="Terrace House: Boys &amp; Girls in the City"/>
        <s v="Netflix Presents: The Characters"/>
        <s v="Your lie in April"/>
        <s v="Cooked"/>
        <s v="Care Bears &amp; Cousins"/>
        <s v="Turbo FAST"/>
        <s v="Masha's Tales"/>
        <s v="Chelsea Does"/>
        <s v="Sammy &amp; Co"/>
        <s v="Atelier"/>
        <s v="W/ Bob &amp; David"/>
        <s v="Hemlock Grove"/>
        <s v="Wakfu: The Quest for the Six Eliatrope Dofus"/>
        <s v="Wet Hot American Summer"/>
        <s v="H2O: Mermaid Adventures"/>
        <s v="Danger Mouse: Classic Collection"/>
        <s v="Oscar's Oasis"/>
        <s v="Lilyhammer"/>
        <s v="Goosebumps"/>
        <s v="The Borgias"/>
        <s v="The 4400"/>
        <s v="Breaking Bad"/>
        <d v="2022-02-09T00:00:00"/>
        <s v="‡πÅ‡∏ú‡∏ô‡∏£‡πâ‡∏≤‡∏¢‡∏ô‡∏≤‡∏¢‡πÄ‡∏à‡πâ‡∏≤‡πÄ‡∏•‡πà‡∏´‡πå"/>
        <s v="≈ûubat"/>
        <s v="100% Hotter"/>
        <s v="12 Years Promise"/>
        <s v="21 Sarfarosh: Saragarhi 1897"/>
        <s v="7 (Seven)"/>
        <s v="9 Months That Made You"/>
        <s v="A Good Wife"/>
        <s v="A Man Called God"/>
        <s v="A Young Doctor's Notebook and Other Stories"/>
        <s v="A.D. Kingdom and Empire"/>
        <s v="Abnormal Summit"/>
        <s v="Adam Ruins Everything"/>
        <s v="Africa"/>
        <s v="Age Gap Love"/>
        <s v="Age of Glory"/>
        <s v="Agent Raghav"/>
        <s v="Ainsley Eats the Streets"/>
        <s v="Alphablocks"/>
        <s v="America's Book of Secrets"/>
        <s v="American Crime"/>
        <s v="American Experience: The Circus"/>
        <s v="American Odyssey"/>
        <s v="An Innocent Mistake"/>
        <s v="Ancient Aliens"/>
        <s v="Anjaan: Rural Myths"/>
        <s v="Anjaan: Special Crimes Unit"/>
        <s v="Anthony Bourdain: Parts Unknown"/>
        <s v="ÂøçËÄÖ„Éè„ÉÉ„Éà„É™„Åè„Çì"/>
        <s v="Atomic Puppet"/>
        <s v="Aussie Gold Hunters"/>
        <s v="Bad Education"/>
        <s v="Badalte Rishton Ki Dastaan"/>
        <s v="Bala Loca"/>
        <s v="Bangkok Bachelors"/>
        <s v="Bat Pat"/>
        <s v="Bates Motel"/>
        <s v="Battle Creek"/>
        <s v="Battlefield Recovery"/>
        <s v="Be-Be-Bears"/>
        <s v="Beast Legends"/>
        <s v="Beating Again"/>
        <s v="Beauty &amp; the Beast"/>
        <s v="Beauty and the Bitches"/>
        <s v="Behind the Newsroom"/>
        <s v="Behzat √á."/>
        <s v="Being Mary Jane: The Series"/>
        <s v="Ben 10"/>
        <s v="Beyblade: Metal Fusion"/>
        <s v="Bh Se Bhade"/>
        <s v="Bhaage Re Mann"/>
        <s v="Big Bad Beetleborgs"/>
        <s v="Big Dreams, Small Spaces"/>
        <s v="Bitten"/>
        <s v="Bitter Daisies"/>
        <s v="Black Heart"/>
        <s v="Blood &amp; Treasures"/>
        <s v="Blue Planet II"/>
        <s v="Bob Ross: Beauty Is Everywhere"/>
        <s v="Bondi Rescue"/>
        <s v="Border Patrol"/>
        <s v="Borderline"/>
        <s v="Botched Up Bodies"/>
        <s v="Brain Games"/>
        <s v="Brave Miss World"/>
        <s v="Braxton Family Values"/>
        <s v="Bringing Sexy Back"/>
        <s v="Brown Nation"/>
        <s v="Buddha"/>
        <s v="Bure Kaam Bura Natija, Kyun Bhai Chacha Haan Bhatija"/>
        <s v="Burnistoun"/>
        <s v="Cabins in the Wild with Dick Strawbridge"/>
        <s v="Cain and Abel"/>
        <s v="Calico Critters"/>
        <s v="Call Me Francis"/>
        <s v="Camelia la Texana"/>
        <s v="Camp X"/>
        <s v="Can We Get Married?"/>
        <s v="Cannabis"/>
        <s v="Care Bears: Welcome to Care-a-Lot"/>
        <s v="Case Closed"/>
        <s v="Castle of Stars"/>
        <s v="Chasing Monsters"/>
        <s v="Cheapest Weddings"/>
        <s v="Cheers"/>
        <s v="Chef &amp; My Fridge"/>
        <s v="Chewin' the Fat"/>
        <s v="Chewing Gum"/>
        <s v="Chill with Bob Ross"/>
        <s v="Christiane Amanpour: Sex &amp; Love Around the World"/>
        <s v="Chuck Chicken"/>
        <s v="City in the Sky"/>
        <s v="Civilizations"/>
        <s v="Classic Legends"/>
        <s v="Click for Murder"/>
        <s v="Club Friday The Series 6"/>
        <s v="Club Friday The Series 7"/>
        <s v="Club Friday The Series 8"/>
        <s v="Club Friday To Be Continued - Friend &amp; Enemy"/>
        <s v="Club Friday To Be Continued - My Beautiful Tomboy"/>
        <s v="Club Friday To Be Continued - The Promise"/>
        <s v="Cold Case Files"/>
        <s v="Cold Case Files Classic"/>
        <s v="Comedy Bang! Bang!"/>
        <s v="Comedy High School"/>
        <s v="Conan Without Borders"/>
        <s v="Cooking on High"/>
        <s v="Court Justice"/>
        <s v="Crime Time"/>
        <s v="Dad's Army"/>
        <s v="Dance Academy"/>
        <s v="Dandy"/>
        <s v="Dangerous Roads"/>
        <s v="Darr Sabko Lagta Hai"/>
        <s v="Day and Night"/>
        <s v="Days We Stared at the Sun"/>
        <s v="Deep Undercover Collection"/>
        <s v="Deep Water"/>
        <s v="Devlok with Devdutt Pattanaik"/>
        <s v="Dexter"/>
        <s v="Dinner for Five"/>
        <s v="Dino Hunt"/>
        <s v="Diva Brides"/>
        <s v="Doomsday Preppers"/>
        <s v="Dramaworld"/>
        <s v="Drugs, Inc."/>
        <s v="Due√±os del para√≠so"/>
        <s v="Earth to Luna!"/>
        <s v="Earth's Natural Wonders"/>
        <s v="Earth's Natural Wonders: Life at the Extremes"/>
        <s v="Easy Fortune Happy Life"/>
        <s v="El Barco"/>
        <s v="El Cartel"/>
        <s v="El Cartel 2"/>
        <s v="El Chavo"/>
        <s v="El Clon"/>
        <s v="El Vato"/>
        <s v="Emogenius"/>
        <s v="Encerrados"/>
        <s v="Encounters with Evil"/>
        <s v="Enemigo √≠ntimo"/>
        <s v="Eurovision Song Contest"/>
        <s v="Everyday Miracles"/>
        <s v="Ex-Boyfriend"/>
        <s v="Exclusive Edition"/>
        <s v="Extras"/>
        <s v="Ezel"/>
        <s v="Fairy Tail"/>
        <s v="Fake or Fortune?"/>
        <s v="Fatal Destiny"/>
        <s v="Father Brown"/>
        <s v="Fear Files... Har Mod Pe Darr"/>
        <s v="Filinta"/>
        <s v="Fit for Fashion"/>
        <s v="Fix It and Finish It"/>
        <s v="Flowering Heart"/>
        <s v="Food: Delicious Science"/>
        <s v="Footprints in the Sand"/>
        <s v="For the Win"/>
        <s v="Forces of Nature"/>
        <s v="Forget Me Not"/>
        <s v="Four Seasons in Havana"/>
        <s v="Frasier"/>
        <s v="Friday Night Tykes"/>
        <s v="Friends"/>
        <s v="Frozen Planet"/>
        <s v="Gabru: Hip Hop Revolution"/>
        <s v="Galavant"/>
        <s v="Game Winning Hit"/>
        <s v="Gangs of Hassepur"/>
        <s v="Gargantia on the Verdurous Planet"/>
        <s v="Genius of the Ancient World"/>
        <s v="Genius of the Modern World"/>
        <s v="Gentlemen and Gangsters"/>
        <s v="Geronimo Stilton"/>
        <s v="Get Shorty"/>
        <s v="Ghost Town Gold"/>
        <s v="Glowing Embers"/>
        <s v="Goldie &amp; Bear"/>
        <s v="Gomorrah"/>
        <s v="Gonul"/>
        <s v="Gossip Girl"/>
        <s v="Grand Designs"/>
        <s v="Grand Hotel"/>
        <s v="Great Interior Design Challenge"/>
        <s v="Great Yellowstone Thaw"/>
        <s v="Gunslinger Girl"/>
        <s v="Ha Unlimited"/>
        <s v="Hannibal"/>
        <s v="Happy 300 Days"/>
        <s v="Happy Valley"/>
        <s v="Happyish"/>
        <s v="Harold Shipman - Driven to Kill"/>
        <s v="Harry &amp; Bunnie"/>
        <s v="Hart of Dixie"/>
        <s v="Hati Perempuan"/>
        <s v="Haven"/>
        <s v="Heavy Rescue: 401"/>
        <s v="Helix"/>
        <s v="Hell on Wheels"/>
        <s v="Herrens veje"/>
        <s v="Hidden Singer"/>
        <s v="Highway Thru Hell"/>
        <s v="Highway to Heaven"/>
        <s v="Hinterland"/>
        <s v="Historia de un clan"/>
        <s v="History's Greatest Hoaxes"/>
        <s v="Hogie the Globehopper"/>
        <s v="Hormones"/>
        <s v="Horror Homes"/>
        <s v="Hotel Beau S√©jour"/>
        <s v="How to Live Mortgage Free with Sarah Beeny"/>
        <s v="Humsafar"/>
        <s v="Hunters of the South Seas"/>
        <s v="Huntik: Secrets and Seekers"/>
        <s v="Hyori's Bed &amp; Breakfast"/>
        <s v="I Am Me!"/>
        <s v="I'm Sorry"/>
        <s v="Idiotest"/>
        <s v="In Between"/>
        <s v="India: Nature's Wonderland"/>
        <s v="Inside The Freemasons"/>
        <s v="Inside the Mind of a Serial Killer"/>
        <s v="Inside the Mossad"/>
        <s v="Inst@famous"/>
        <s v="Intelligence"/>
        <s v="Iron Man: Armored Adventures"/>
        <s v="Islands of the Future"/>
        <s v="ÎßàÎÖÄÏÇ¨ÎÉ•"/>
        <s v="Jack Taylor"/>
        <s v="Japanese Style Originator"/>
        <s v="Jeopardy!"/>
        <s v="Jericho"/>
        <s v="Jhansi Ki Rani"/>
        <s v="JingleKids"/>
        <s v="Jonathan Strange &amp; Mr Norrell"/>
        <s v="Juana Brava"/>
        <s v="Juana In√©s"/>
        <s v="Julius Jr."/>
        <s v="K"/>
        <s v="Ka√ßak"/>
        <s v="Ken Burns: The Civil War"/>
        <s v="Ken Burns: The Roosevelts: An Intimate History"/>
        <s v="Ken Burns: The West"/>
        <s v="Khaani"/>
        <s v="Khan: No. 1 Crime Hunter"/>
        <s v="Khelti Hai Zindagi Aankh Micholi"/>
        <s v="Khotey Sikkey"/>
        <s v="Kikoriki"/>
        <s v="Kingdoms of the Sky"/>
        <s v="Kiss The Series"/>
        <s v="Kitten Rescuers"/>
        <s v="Knights of Sidonia"/>
        <s v="Kon Kon Kon"/>
        <s v="Krishna Balram"/>
        <s v="Kurt Seyit &amp; Sura"/>
        <s v="La Familia P. Luche"/>
        <s v="La Femme"/>
        <s v="La Piloto"/>
        <s v="La Rosa de Guadalupe"/>
        <s v="La Viuda Negra"/>
        <s v="Lady, la vendedora de rosas"/>
        <s v="Land Girls"/>
        <s v="Last"/>
        <s v="Learning Time with Timmy"/>
        <s v="Legends of Strength"/>
        <s v="Lego Friends"/>
        <s v="Lego Friends: Girls on a Mission"/>
        <s v="Leo &amp; Tig"/>
        <s v="Leyla and Mecnun"/>
        <s v="License to Drill: Louisiana"/>
        <s v="Life on Location"/>
        <s v="Life Story"/>
        <s v="Limmy's Show!"/>
        <s v="Little Lunch"/>
        <s v="Liv and Maddie"/>
        <s v="Lo que la verdad esconde: El caso Asunta (Operacion Nen√∫far)"/>
        <s v="Lo que la vida me rob√≥"/>
        <s v="LoliRock"/>
        <s v="London Spy"/>
        <s v="Los 10 a√±os de Peter Capusotto"/>
        <s v="Los tiempos de Pablo Escobar"/>
        <s v="Lost Girl"/>
        <s v="Love Cuisine"/>
        <s v="Love Rain"/>
        <s v="Love Rhythms - Accidental Daddy"/>
        <s v="Love Your Garden"/>
        <s v="Lucky Days"/>
        <s v="Mad Men"/>
        <s v="Maggie &amp; Bianca: Fashion Friends"/>
        <s v="Magi: Adventure of Sinbad"/>
        <s v="Maharakshak Devi"/>
        <s v="Maharakshak: Aryan"/>
        <s v="Mahi Way"/>
        <s v="Mahmut &amp; Meryem"/>
        <s v="Man vs Wild with Sunny Leone"/>
        <s v="Marching Orders"/>
        <s v="Maron"/>
        <s v="Married at First Sight"/>
        <s v="Mars"/>
        <s v="Mary Portas: Secret Shopper"/>
        <s v="Mega Food"/>
        <s v="MegaTruckers"/>
        <s v="Melodies of Life - Born This Way"/>
        <s v="Mere Papa Hero Hiralal"/>
        <s v="Merl√≠"/>
        <s v="Mexico Dise√±a"/>
        <s v="Midnight Misadventures With Mallika Dua"/>
        <s v="Mighty Morphin Alien Rangers"/>
        <s v="Mini Wolf"/>
        <s v="Minute to Win It"/>
        <s v="Miss Dynamite"/>
        <s v="Miss Rose"/>
        <s v="Momo Salon"/>
        <s v="Money for Nothing"/>
        <s v="Monkey Planet"/>
        <s v="Monster Math Squad"/>
        <s v="Monty Don's French Gardens"/>
        <s v="Monty Don's Italian Gardens"/>
        <s v="Mr. Young"/>
        <s v="Murderous Affairs"/>
        <s v="Mutant Busters"/>
        <s v="My Hotter Half"/>
        <s v="My Life My Story"/>
        <s v="My Tattoo Addiction"/>
        <s v="Mystery Science Theater 3000"/>
        <s v="Nature: Animals With Cameras"/>
        <s v="NATURE: Natural Born Hustlers"/>
        <s v="Nature's Great Events (2009)"/>
        <s v="Nature's Great Events: Diaries"/>
        <s v="Nature's Great Race"/>
        <s v="Nature's Weirdest Events"/>
        <s v="Nazi Mega Weapons"/>
        <s v="Nightmare Tenants, Slum Landlords"/>
        <s v="Ninja Hattori"/>
        <s v="Ninja Turtles: The Next Mutation"/>
        <s v="Nobel"/>
        <s v="North &amp; South"/>
        <s v="NSU German History X"/>
        <s v="Nuestra Lucha Libre"/>
        <s v="Nura: Rise of the Yokai Clan: Demon Capital"/>
        <s v="Nurse Jackie"/>
        <s v="Nurses Who Kill"/>
        <s v="O-Negative, Love Can‚Äôt Be Designed"/>
        <s v="OCTB"/>
        <s v="Oh No! It's an Alien Invasion"/>
        <s v="Oliver Stone's Untold History of the United States"/>
        <s v="Ollie &amp; Moon"/>
        <s v="One Strange Rock"/>
        <s v="Operation Gold Rush"/>
        <s v="Operation Ouch!"/>
        <s v="Operation Proposal"/>
        <s v="Origins Collection"/>
        <s v="P. King Duckling"/>
        <s v="Pacific Heat"/>
        <s v="Pajanimals"/>
        <s v="Paranormal Survivor"/>
        <s v="Parks and Recreation"/>
        <s v="Pasi√≥n de Gavilanes"/>
        <s v="Pawn Stars"/>
        <s v="Pee-wee's Playhouse"/>
        <s v="Penny Dreadful"/>
        <s v="Person of Interest"/>
        <s v="Pioneers of African-American Cinema"/>
        <s v="Planet Earth II"/>
        <s v="Planet Earth: The Complete Collection"/>
        <s v="Portlandia"/>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uper Megaforce"/>
        <s v="Power Rangers Super Samurai"/>
        <s v="Power Rangers Time Force"/>
        <s v="Power Rangers Turbo"/>
        <s v="Power Rangers Wild Force"/>
        <s v="Power Rangers Zeo"/>
        <s v="Power Rangers: Megaforce"/>
        <s v="Prince Jai Aur Dumdaar Viru"/>
        <s v="Prohibition: A Film by Ken Burns and Lynn Novick"/>
        <s v="Psiconautas"/>
        <s v="Pyaar Tune Kya Kiya"/>
        <s v="Qu√© pena tu serie"/>
        <s v="Queen of No Marriage"/>
        <s v="Queens of Comedy"/>
        <s v="Queens vs. Kings"/>
        <s v="Rab Se Sohna Isshq"/>
        <s v="Ramayan"/>
        <s v="Razia Sultan"/>
        <s v="Reality of Dream"/>
        <s v="Rebelde"/>
        <s v="Rectify"/>
        <s v="Red vs. Blue"/>
        <s v="Reggie Yates Outside Man"/>
        <s v="Republic of Doyle"/>
        <s v="Revenge"/>
        <s v="Revolting Rhymes"/>
        <s v="Rica, Famosa, Latina"/>
        <s v="Ripper Street"/>
        <s v="Rishta.com"/>
        <s v="Robotech"/>
        <s v="Roonpi Secret Love"/>
        <s v="Royal Pains"/>
        <s v="Rubi"/>
        <s v="Rurouni Kenshin"/>
        <s v="Russell Peters vs. the World"/>
        <s v="Sadqay Tumhare"/>
        <s v="Satrangi"/>
        <s v="Save Our Shelter"/>
        <s v="Scandal"/>
        <s v="Secret Affair"/>
        <s v="Sensitive Skin"/>
        <s v="Servant of the People"/>
        <s v="Shadow of Truth"/>
        <s v="Shaka Zulu"/>
        <s v="Sherlock"/>
        <s v="Sid the Science Kid"/>
        <s v="Silver Spoon"/>
        <s v="Sin senos no hay para√≠so"/>
        <s v="Skin Wars"/>
        <s v="Skin Wars: Fresh Paint"/>
        <s v="Slobby's World"/>
        <s v="Sotus The Series"/>
        <s v="Space Racers"/>
        <s v="Spartacus"/>
        <s v="Splash and Bubbles"/>
        <s v="Star-Crossed"/>
        <s v="Station Horizon"/>
        <s v="Stoked"/>
        <s v="Stone Age"/>
        <s v="Storage Wars: Northern Treasures"/>
        <s v="Strawberry Shortcake: Berry Bitty Adventures"/>
        <s v="Strong Girl Bong-soon"/>
        <s v="Strongland"/>
        <s v="Suits"/>
        <s v="Super Bheem"/>
        <s v="Super Wings"/>
        <s v="SuperNature: Wild Flyers"/>
        <s v="Surviving R. Kelly Part II: The Reckoning"/>
        <s v="Swami Baba Ramdev: The Untold Story"/>
        <s v="Sym-Bionic Titan"/>
        <s v="Taken"/>
        <s v="Tales of the City (1993)"/>
        <s v="Teresa"/>
        <s v="Th Eena Meena Deeka Chase Comedy Show"/>
        <s v="Thackeray"/>
        <s v="That '70s Show"/>
        <s v="The 2000s"/>
        <s v="The Adjusters"/>
        <s v="The Adventures of Figaro Pho"/>
        <s v="The Andy Griffith Show"/>
        <s v="The Apartment"/>
        <s v="The Bachelor"/>
        <s v="The Beat"/>
        <s v="The Beginning of Life: The Series"/>
        <s v="The Bible's Buried Secrets"/>
        <s v="The Big Catch"/>
        <s v="The Blue Planet: A Natural History of the Oceans"/>
        <s v="The Bomb Squad"/>
        <s v="The Calling"/>
        <s v="The Chefs' Line"/>
        <s v="The Code"/>
        <s v="The Cravings"/>
        <s v="The Curse of Oak Island"/>
        <s v="The Day My Butt Went Psycho!"/>
        <s v="The Devil Is a Part-Timer!"/>
        <s v="The Drunk and on Drugs Happy Funtime Hour"/>
        <s v="The Eighties"/>
        <s v="The Fear"/>
        <s v="The Five"/>
        <s v="The Fosters"/>
        <s v="The Furchester Hotel"/>
        <s v="The Future of Water"/>
        <s v="The Golden Years with Javed Akhtar"/>
        <s v="The Great British Baking Show: Masterclass"/>
        <s v="The Great Train Robbery"/>
        <s v="The Guild"/>
        <s v="The Homecoming"/>
        <s v="The House That Made Me"/>
        <s v="The Hunt"/>
        <s v="The Inbetweeners"/>
        <s v="The Investigator: A British Crime Story"/>
        <s v="The Irish Mob"/>
        <s v="The Jaime Maussan Show"/>
        <s v="The Jungle Book"/>
        <s v="The Kindness Diaries"/>
        <s v="The L Word"/>
        <s v="The Lady in Dignity"/>
        <s v="The Liar"/>
        <s v="The Lizzie Borden Chronicles"/>
        <s v="The Making of Frozen Planet"/>
        <s v="The Messengers"/>
        <s v="The Mind of a Chef"/>
        <s v="The Minimighty Kids"/>
        <s v="The Ministry of Time"/>
        <s v="The Mortified Guide"/>
        <s v="The Most Beautiful Hands of Delhi"/>
        <s v="The Murder Detectives"/>
        <s v="The Netflix Afterparty"/>
        <s v="The Nineties"/>
        <s v="The Office (U.S.)"/>
        <s v="The Pyramid Code"/>
        <s v="The Rap Game"/>
        <s v="The Real Football Factories"/>
        <s v="The Returned"/>
        <s v="The Road to Calvary"/>
        <s v="The Seventies"/>
        <s v="The Sniffer"/>
        <s v="The Story of God with Morgan Freeman"/>
        <s v="The Story of Us with Morgan Freeman"/>
        <s v="The Super Mario Bros. Super Show!"/>
        <s v="The Traffickers"/>
        <s v="The Tudors"/>
        <s v="The Twilight Zone (Original Series)"/>
        <s v="The Underwear"/>
        <s v="The Universe"/>
        <s v="The Vietnam War: A Film by Ken Burns and Lynn Novick"/>
        <s v="The War: A Film by Ken Burns and Lynn Novick"/>
        <s v="The West Wing"/>
        <s v="The Womanizer"/>
        <s v="The Year of Happiness and Love"/>
        <s v="ThirTEEN Terrors"/>
        <s v="This Is My Love"/>
        <s v="Tientsin Mystic"/>
        <s v="Timeless Season"/>
        <s v="Timeline"/>
        <s v="Tip the Mouse"/>
        <s v="Toast of London"/>
        <s v="Tobot"/>
        <s v="Top 10 Secrets and Mysteries"/>
        <s v="Top Grier"/>
        <s v="Towies"/>
        <s v="Trotsky"/>
        <s v="Twin Peaks"/>
        <s v="Twirlywoos"/>
        <s v="Ugly Duckling"/>
        <s v="V.R. Troopers"/>
        <s v="ViR: The Robot Boy"/>
        <s v="Vroomiz"/>
        <s v="Wake Up"/>
        <s v="Wartime Portraits"/>
        <s v="Weeds"/>
        <s v="Weird Wonders of the World"/>
        <s v="What Happens to My Family"/>
        <s v="What Is Love?"/>
        <s v="When Calls the Heart"/>
        <s v="Who's the One"/>
        <s v="Wild Alaska"/>
        <s v="Wild Arabia"/>
        <s v="Winsanity"/>
        <s v="Winter Sun"/>
        <s v="Women Behind Bars"/>
        <s v="World's Busiest Cities"/>
        <s v="Yeh Meri Family"/>
        <s v="Yo-Kai Watch"/>
        <s v="Yoko"/>
        <s v="YOM"/>
        <s v="Yu-Gi-Oh! Arc-V"/>
        <s v="Yunus Emre"/>
        <s v="Zak Storm"/>
        <s v="Zindagi Gulzar Hai"/>
        <s v="Zombie Dumb"/>
      </sharedItems>
    </cacheField>
    <cacheField name="director" numFmtId="0">
      <sharedItems containsBlank="1"/>
    </cacheField>
    <cacheField name="cast" numFmtId="0">
      <sharedItems containsBlank="1" longText="1"/>
    </cacheField>
    <cacheField name="num_actors" numFmtId="0">
      <sharedItems containsSemiMixedTypes="0" containsString="0" containsNumber="1" containsInteger="1" minValue="0" maxValue="50"/>
    </cacheField>
    <cacheField name="main_country" numFmtId="0">
      <sharedItems containsBlank="1" count="86">
        <s v="United States"/>
        <s v="Japan"/>
        <m/>
        <s v="Netherlands"/>
        <s v="Lebanon"/>
        <s v="Egypt"/>
        <s v="United Kingdom"/>
        <s v="Pakistan"/>
        <s v="Canada"/>
        <s v="Nigeria"/>
        <s v="Germany"/>
        <s v="France"/>
        <s v="Australia"/>
        <s v="Georgia"/>
        <s v="Spain"/>
        <s v="Mexico"/>
        <s v="Namibia"/>
        <s v="India"/>
        <s v="South Africa"/>
        <s v="Ireland"/>
        <s v="Poland"/>
        <s v="Sweden"/>
        <s v="Denmark"/>
        <s v="Brazil"/>
        <s v="Italy"/>
        <s v="Argentina"/>
        <s v="Czech Republic"/>
        <s v="Iceland"/>
        <s v="South Korea"/>
        <s v="Israel"/>
        <s v="Norway"/>
        <s v="Colombia"/>
        <s v="Chile"/>
        <s v="United Arab Emirates"/>
        <s v="Singapore"/>
        <s v="Uruguay"/>
        <s v="Switzerland"/>
        <s v="Guatemala"/>
        <s v="Kenya"/>
        <s v="New Zealand"/>
        <s v="Kuwait"/>
        <s v="Hungary"/>
        <s v="China"/>
        <s v="Indonesia"/>
        <s v="Peru"/>
        <s v="Malaysia"/>
        <s v="Portugal"/>
        <s v="Belgium"/>
        <s v="Philippines"/>
        <s v="Russia"/>
        <s v="Hong Kong"/>
        <s v="Thailand"/>
        <s v="Ghana"/>
        <s v="Taiwan"/>
        <s v="Venezuela"/>
        <s v="Slovenia"/>
        <s v="Bulgaria"/>
        <s v="Saudi Arabia"/>
        <s v="Austria"/>
        <s v="Serbia"/>
        <s v="Mauritius"/>
        <s v="Turkey"/>
        <s v="Syria"/>
        <s v="Cambodia"/>
        <s v="Vietnam"/>
        <s v="Romania"/>
        <s v="Finland"/>
        <s v="Bangladesh"/>
        <s v="Zimbabwe"/>
        <s v="Mozambique"/>
        <s v="Greece"/>
        <s v="Paraguay"/>
        <s v="Jamaica"/>
        <s v="Somalia"/>
        <s v="Iran"/>
        <s v="Cameroon"/>
        <s v="Soviet Union"/>
        <s v="West Germany"/>
        <s v="Croatia"/>
        <s v="Jordan"/>
        <s v="Luxembourg"/>
        <s v="Senegal"/>
        <s v="Belarus"/>
        <s v="Puerto Rico"/>
        <s v="Cyprus"/>
        <s v="Ukraine"/>
      </sharedItems>
    </cacheField>
    <cacheField name="countries_produced" numFmtId="0">
      <sharedItems containsBlank="1"/>
    </cacheField>
    <cacheField name="num_countries" numFmtId="0">
      <sharedItems containsSemiMixedTypes="0" containsString="0" containsNumber="1" containsInteger="1" minValue="0" maxValue="12"/>
    </cacheField>
    <cacheField name="date_added" numFmtId="0">
      <sharedItems containsNonDate="0" containsDate="1" containsString="0" containsBlank="1" minDate="2008-01-01T00:00:00" maxDate="2021-09-26T00:00:00" count="1715">
        <d v="2019-06-04T00:00:00"/>
        <d v="2020-04-02T00:00:00"/>
        <d v="2020-12-28T00:00:00"/>
        <d v="2020-12-11T00:00:00"/>
        <d v="2019-09-05T00:00:00"/>
        <d v="2020-03-01T00:00:00"/>
        <d v="2018-11-01T00:00:00"/>
        <d v="2021-06-17T00:00:00"/>
        <d v="2018-08-10T00:00:00"/>
        <d v="2021-09-14T00:00:00"/>
        <d v="2020-11-20T00:00:00"/>
        <d v="2021-01-08T00:00:00"/>
        <d v="2019-10-29T00:00:00"/>
        <d v="2017-07-14T00:00:00"/>
        <d v="2021-04-23T00:00:00"/>
        <d v="2020-11-03T00:00:00"/>
        <d v="2019-06-27T00:00:00"/>
        <d v="2020-03-08T00:00:00"/>
        <d v="2020-08-20T00:00:00"/>
        <d v="2020-07-10T00:00:00"/>
        <d v="2020-01-20T00:00:00"/>
        <d v="2017-03-31T00:00:00"/>
        <d v="2018-05-01T00:00:00"/>
        <d v="2017-06-01T00:00:00"/>
        <d v="2020-09-21T00:00:00"/>
        <d v="2019-10-28T00:00:00"/>
        <d v="2021-03-28T00:00:00"/>
        <d v="2020-08-04T00:00:00"/>
        <d v="2020-03-26T00:00:00"/>
        <d v="2021-03-01T00:00:00"/>
        <d v="2020-11-27T00:00:00"/>
        <d v="2020-10-02T00:00:00"/>
        <d v="2019-10-16T00:00:00"/>
        <d v="2019-02-01T00:00:00"/>
        <d v="2018-12-20T00:00:00"/>
        <d v="2017-08-06T00:00:00"/>
        <d v="2017-01-06T00:00:00"/>
        <d v="2016-12-20T00:00:00"/>
        <d v="2017-11-01T00:00:00"/>
        <d v="2021-09-16T00:00:00"/>
        <d v="2020-05-01T00:00:00"/>
        <d v="2020-03-15T00:00:00"/>
        <d v="2018-12-01T00:00:00"/>
        <d v="2018-10-19T00:00:00"/>
        <d v="2016-03-25T00:00:00"/>
        <d v="2018-03-15T00:00:00"/>
        <d v="2017-10-01T00:00:00"/>
        <d v="2016-01-01T00:00:00"/>
        <d v="2021-03-18T00:00:00"/>
        <d v="2020-12-08T00:00:00"/>
        <d v="2020-09-01T00:00:00"/>
        <d v="2020-06-02T00:00:00"/>
        <d v="2020-03-27T00:00:00"/>
        <d v="2019-12-05T00:00:00"/>
        <d v="2019-11-26T00:00:00"/>
        <d v="2019-11-01T00:00:00"/>
        <d v="2019-10-04T00:00:00"/>
        <d v="2019-09-20T00:00:00"/>
        <d v="2019-08-16T00:00:00"/>
        <d v="2018-09-28T00:00:00"/>
        <d v="2018-02-09T00:00:00"/>
        <d v="2017-06-20T00:00:00"/>
        <d v="2016-12-01T00:00:00"/>
        <d v="2017-03-10T00:00:00"/>
        <d v="2021-06-02T00:00:00"/>
        <d v="2020-12-03T00:00:00"/>
        <d v="2020-10-09T00:00:00"/>
        <d v="2020-08-01T00:00:00"/>
        <d v="2019-12-19T00:00:00"/>
        <d v="2018-10-05T00:00:00"/>
        <d v="2016-10-04T00:00:00"/>
        <d v="2016-09-13T00:00:00"/>
        <d v="2018-10-03T00:00:00"/>
        <d v="2020-12-05T00:00:00"/>
        <d v="2019-02-12T00:00:00"/>
        <d v="2017-12-01T00:00:00"/>
        <d v="2014-12-19T00:00:00"/>
        <d v="2012-12-01T00:00:00"/>
        <d v="2019-07-01T00:00:00"/>
        <d v="2020-11-01T00:00:00"/>
        <d v="2018-12-16T00:00:00"/>
        <d v="2017-12-06T00:00:00"/>
        <d v="2020-12-22T00:00:00"/>
        <d v="2020-09-30T00:00:00"/>
        <d v="2019-11-20T00:00:00"/>
        <d v="2018-12-31T00:00:00"/>
        <d v="2018-12-07T00:00:00"/>
        <d v="2017-09-01T00:00:00"/>
        <d v="2021-05-21T00:00:00"/>
        <d v="2019-12-09T00:00:00"/>
        <d v="2018-12-17T00:00:00"/>
        <d v="2015-12-26T00:00:00"/>
        <d v="2015-02-13T00:00:00"/>
        <d v="2009-11-18T00:00:00"/>
        <d v="2016-12-15T00:00:00"/>
        <d v="2016-09-01T00:00:00"/>
        <d v="2016-05-01T00:00:00"/>
        <d v="2020-07-23T00:00:00"/>
        <d v="2019-05-23T00:00:00"/>
        <d v="2019-05-22T00:00:00"/>
        <d v="2018-11-30T00:00:00"/>
        <d v="2018-08-24T00:00:00"/>
        <d v="2016-12-12T00:00:00"/>
        <d v="2021-05-14T00:00:00"/>
        <d v="2021-04-09T00:00:00"/>
        <d v="2021-01-15T00:00:00"/>
        <d v="2020-12-18T00:00:00"/>
        <d v="2019-07-16T00:00:00"/>
        <d v="2018-04-06T00:00:00"/>
        <d v="2020-04-15T00:00:00"/>
        <d v="2018-04-01T00:00:00"/>
        <d v="2021-04-24T00:00:00"/>
        <d v="2020-10-06T00:00:00"/>
        <d v="2020-08-26T00:00:00"/>
        <d v="2020-02-14T00:00:00"/>
        <d v="2018-08-17T00:00:00"/>
        <d v="2021-06-12T00:00:00"/>
        <d v="2019-10-18T00:00:00"/>
        <d v="2021-05-07T00:00:00"/>
        <d v="2021-02-26T00:00:00"/>
        <d v="2018-12-12T00:00:00"/>
        <d v="2014-04-15T00:00:00"/>
        <d v="2021-06-11T00:00:00"/>
        <d v="2021-02-20T00:00:00"/>
        <d v="2021-04-16T00:00:00"/>
        <d v="2017-01-26T00:00:00"/>
        <d v="2021-07-07T00:00:00"/>
        <d v="2019-09-25T00:00:00"/>
        <d v="2019-05-24T00:00:00"/>
        <d v="2016-12-09T00:00:00"/>
        <d v="2018-07-01T00:00:00"/>
        <d v="2021-07-13T00:00:00"/>
        <d v="2021-07-01T00:00:00"/>
        <d v="2019-11-02T00:00:00"/>
        <d v="2019-07-04T00:00:00"/>
        <d v="2019-06-15T00:00:00"/>
        <d v="2019-05-03T00:00:00"/>
        <d v="2018-05-04T00:00:00"/>
        <d v="2018-03-08T00:00:00"/>
        <d v="2017-09-29T00:00:00"/>
        <d v="2017-09-12T00:00:00"/>
        <d v="2017-12-15T00:00:00"/>
        <d v="2020-07-29T00:00:00"/>
        <d v="2016-09-16T00:00:00"/>
        <d v="2018-03-01T00:00:00"/>
        <d v="2020-10-15T00:00:00"/>
        <d v="2019-09-27T00:00:00"/>
        <d v="2019-02-20T00:00:00"/>
        <d v="2018-02-01T00:00:00"/>
        <d v="2016-02-18T00:00:00"/>
        <d v="2020-10-03T00:00:00"/>
        <d v="2020-09-25T00:00:00"/>
        <d v="2020-08-11T00:00:00"/>
        <d v="2020-07-31T00:00:00"/>
        <d v="2018-11-25T00:00:00"/>
        <d v="2018-10-01T00:00:00"/>
        <d v="2017-05-01T00:00:00"/>
        <d v="2016-11-01T00:00:00"/>
        <d v="2016-10-01T00:00:00"/>
        <d v="2013-11-01T00:00:00"/>
        <d v="2016-08-01T00:00:00"/>
        <d v="2018-12-21T00:00:00"/>
        <d v="2020-11-30T00:00:00"/>
        <d v="2019-09-28T00:00:00"/>
        <d v="2019-10-01T00:00:00"/>
        <d v="2020-01-01T00:00:00"/>
        <d v="2017-08-01T00:00:00"/>
        <d v="2018-11-15T00:00:00"/>
        <d v="2021-07-09T00:00:00"/>
        <d v="2020-12-26T00:00:00"/>
        <d v="2020-12-04T00:00:00"/>
        <d v="2020-11-24T00:00:00"/>
        <d v="2020-10-20T00:00:00"/>
        <d v="2020-08-07T00:00:00"/>
        <d v="2020-07-24T00:00:00"/>
        <d v="2019-12-06T00:00:00"/>
        <d v="2019-11-15T00:00:00"/>
        <d v="2019-10-08T00:00:00"/>
        <d v="2019-08-09T00:00:00"/>
        <d v="2016-08-15T00:00:00"/>
        <d v="2018-01-01T00:00:00"/>
        <d v="2019-12-03T00:00:00"/>
        <d v="2021-05-20T00:00:00"/>
        <d v="2020-10-13T00:00:00"/>
        <d v="2019-09-01T00:00:00"/>
        <d v="2017-06-15T00:00:00"/>
        <d v="2015-12-17T00:00:00"/>
        <d v="2016-01-28T00:00:00"/>
        <d v="2021-09-11T00:00:00"/>
        <d v="2020-12-01T00:00:00"/>
        <d v="2020-06-18T00:00:00"/>
        <d v="2019-01-01T00:00:00"/>
        <d v="2018-06-15T00:00:00"/>
        <d v="2017-10-25T00:00:00"/>
        <d v="2014-12-18T00:00:00"/>
        <d v="2021-06-03T00:00:00"/>
        <d v="2019-04-26T00:00:00"/>
        <d v="2018-01-26T00:00:00"/>
        <d v="2019-01-19T00:00:00"/>
        <d v="2017-12-31T00:00:00"/>
        <d v="2018-06-27T00:00:00"/>
        <d v="2020-12-16T00:00:00"/>
        <d v="2020-10-28T00:00:00"/>
        <d v="2020-10-27T00:00:00"/>
        <d v="2020-02-25T00:00:00"/>
        <d v="2018-08-25T00:00:00"/>
        <d v="2017-04-18T00:00:00"/>
        <d v="2020-10-21T00:00:00"/>
        <d v="2020-01-23T00:00:00"/>
        <d v="2018-03-02T00:00:00"/>
        <d v="2017-11-21T00:00:00"/>
        <d v="2017-08-22T00:00:00"/>
        <d v="2017-05-15T00:00:00"/>
        <d v="2021-01-27T00:00:00"/>
        <d v="2020-06-30T00:00:00"/>
        <d v="2020-06-23T00:00:00"/>
        <d v="2019-10-23T00:00:00"/>
        <d v="2019-08-20T00:00:00"/>
        <d v="2017-10-13T00:00:00"/>
        <d v="2017-03-01T00:00:00"/>
        <d v="2018-09-15T00:00:00"/>
        <d v="2018-03-12T00:00:00"/>
        <d v="2016-07-01T00:00:00"/>
        <d v="2018-01-02T00:00:00"/>
        <d v="2017-01-01T00:00:00"/>
        <d v="2021-01-01T00:00:00"/>
        <d v="2019-05-17T00:00:00"/>
        <d v="2018-02-02T00:00:00"/>
        <d v="2017-04-28T00:00:00"/>
        <d v="2017-04-19T00:00:00"/>
        <d v="2019-05-01T00:00:00"/>
        <d v="2019-04-01T00:00:00"/>
        <d v="2017-04-01T00:00:00"/>
        <d v="2020-12-02T00:00:00"/>
        <d v="2020-05-22T00:00:00"/>
        <d v="2019-11-14T00:00:00"/>
        <d v="2019-04-17T00:00:00"/>
        <d v="2017-11-10T00:00:00"/>
        <d v="2017-08-04T00:00:00"/>
        <d v="2017-02-07T00:00:00"/>
        <d v="2017-04-22T00:00:00"/>
        <d v="2017-02-22T00:00:00"/>
        <d v="2021-04-07T00:00:00"/>
        <d v="2020-06-12T00:00:00"/>
        <d v="2020-04-14T00:00:00"/>
        <d v="2018-10-02T00:00:00"/>
        <d v="2020-01-12T00:00:00"/>
        <d v="2019-11-22T00:00:00"/>
        <d v="2019-07-21T00:00:00"/>
        <d v="2019-01-30T00:00:00"/>
        <d v="2017-08-15T00:00:00"/>
        <d v="2019-02-24T00:00:00"/>
        <d v="2020-04-03T00:00:00"/>
        <d v="2018-10-12T00:00:00"/>
        <d v="2018-10-09T00:00:00"/>
        <d v="2018-07-27T00:00:00"/>
        <d v="2017-08-29T00:00:00"/>
        <d v="2017-03-07T00:00:00"/>
        <d v="2017-01-23T00:00:00"/>
        <d v="2015-12-04T00:00:00"/>
        <d v="2019-02-14T00:00:00"/>
        <d v="2019-07-26T00:00:00"/>
        <d v="2021-04-22T00:00:00"/>
        <d v="2021-02-23T00:00:00"/>
        <d v="2020-07-21T00:00:00"/>
        <d v="2019-09-24T00:00:00"/>
        <d v="2019-03-12T00:00:00"/>
        <d v="2018-07-03T00:00:00"/>
        <d v="2018-05-22T00:00:00"/>
        <d v="2018-03-06T00:00:00"/>
        <d v="2015-03-06T00:00:00"/>
        <d v="2017-09-08T00:00:00"/>
        <d v="2021-08-12T00:00:00"/>
        <d v="2020-12-13T00:00:00"/>
        <d v="2020-09-29T00:00:00"/>
        <d v="2020-08-14T00:00:00"/>
        <d v="2020-02-01T00:00:00"/>
        <d v="2019-11-12T00:00:00"/>
        <d v="2019-08-05T00:00:00"/>
        <d v="2019-07-30T00:00:00"/>
        <d v="2019-06-18T00:00:00"/>
        <d v="2019-04-16T00:00:00"/>
        <d v="2019-04-10T00:00:00"/>
        <d v="2019-04-03T00:00:00"/>
        <d v="2019-02-05T00:00:00"/>
        <d v="2018-11-02T00:00:00"/>
        <d v="2018-01-24T00:00:00"/>
        <d v="2017-10-10T00:00:00"/>
        <d v="2017-07-13T00:00:00"/>
        <d v="2017-05-16T00:00:00"/>
        <d v="2015-10-16T00:00:00"/>
        <d v="2021-06-04T00:00:00"/>
        <d v="2021-03-23T00:00:00"/>
        <d v="2020-02-04T00:00:00"/>
        <d v="2019-12-10T00:00:00"/>
        <d v="2019-06-12T00:00:00"/>
        <d v="2019-04-02T00:00:00"/>
        <d v="2019-03-21T00:00:00"/>
        <d v="2018-02-16T00:00:00"/>
        <d v="2018-01-16T00:00:00"/>
        <d v="2018-01-10T00:00:00"/>
        <d v="2016-06-03T00:00:00"/>
        <d v="2016-05-06T00:00:00"/>
        <d v="2015-12-18T00:00:00"/>
        <d v="2015-07-07T00:00:00"/>
        <d v="2019-12-15T00:00:00"/>
        <d v="2021-09-21T00:00:00"/>
        <d v="2021-06-05T00:00:00"/>
        <d v="2021-05-22T00:00:00"/>
        <d v="2020-09-17T00:00:00"/>
        <d v="2020-05-05T00:00:00"/>
        <d v="2020-03-03T00:00:00"/>
        <d v="2020-03-02T00:00:00"/>
        <d v="2020-01-21T00:00:00"/>
        <d v="2019-11-05T00:00:00"/>
        <d v="2019-10-25T00:00:00"/>
        <d v="2019-06-13T00:00:00"/>
        <d v="2019-05-14T00:00:00"/>
        <d v="2019-04-12T00:00:00"/>
        <d v="2019-03-26T00:00:00"/>
        <d v="2019-03-19T00:00:00"/>
        <d v="2019-02-26T00:00:00"/>
        <d v="2017-12-26T00:00:00"/>
        <d v="2017-05-09T00:00:00"/>
        <d v="2016-11-25T00:00:00"/>
        <d v="2021-07-22T00:00:00"/>
        <d v="2020-07-14T00:00:00"/>
        <d v="2020-03-17T00:00:00"/>
        <d v="2020-01-30T00:00:00"/>
        <d v="2019-10-14T00:00:00"/>
        <d v="2018-04-24T00:00:00"/>
        <d v="2018-03-30T00:00:00"/>
        <d v="2018-01-19T00:00:00"/>
        <d v="2018-01-17T00:00:00"/>
        <d v="2017-09-19T00:00:00"/>
        <d v="2017-03-14T00:00:00"/>
        <d v="2016-12-23T00:00:00"/>
        <d v="2016-12-06T00:00:00"/>
        <d v="2016-11-18T00:00:00"/>
        <d v="2016-03-18T00:00:00"/>
        <d v="2015-11-13T00:00:00"/>
        <d v="2015-08-14T00:00:00"/>
        <d v="2019-05-10T00:00:00"/>
        <d v="2017-08-08T00:00:00"/>
        <d v="2021-09-01T00:00:00"/>
        <d v="2020-09-15T00:00:00"/>
        <d v="2020-09-03T00:00:00"/>
        <d v="2020-04-16T00:00:00"/>
        <d v="2019-12-17T00:00:00"/>
        <d v="2019-08-06T00:00:00"/>
        <d v="2019-06-25T00:00:00"/>
        <d v="2019-02-08T00:00:00"/>
        <d v="2018-12-04T00:00:00"/>
        <d v="2018-10-16T00:00:00"/>
        <d v="2018-09-21T00:00:00"/>
        <d v="2018-05-25T00:00:00"/>
        <d v="2018-05-11T00:00:00"/>
        <d v="2018-03-16T00:00:00"/>
        <d v="2018-01-23T00:00:00"/>
        <d v="2017-07-18T00:00:00"/>
        <d v="2017-03-28T00:00:00"/>
        <d v="2016-09-19T00:00:00"/>
        <d v="2018-01-09T00:00:00"/>
        <d v="2021-05-13T00:00:00"/>
        <d v="2019-09-30T00:00:00"/>
        <d v="2019-09-15T00:00:00"/>
        <d v="2019-04-30T00:00:00"/>
        <d v="2018-11-20T00:00:00"/>
        <d v="2018-05-13T00:00:00"/>
        <d v="2017-09-18T00:00:00"/>
        <d v="2017-05-02T00:00:00"/>
        <d v="2017-02-14T00:00:00"/>
        <d v="2016-11-04T00:00:00"/>
        <d v="2016-10-21T00:00:00"/>
        <d v="2015-10-02T00:00:00"/>
        <d v="2021-04-15T00:00:00"/>
        <d v="2020-07-06T00:00:00"/>
        <d v="2019-12-12T00:00:00"/>
        <d v="2019-10-31T00:00:00"/>
        <d v="2019-09-13T00:00:00"/>
        <d v="2019-07-09T00:00:00"/>
        <d v="2019-03-15T00:00:00"/>
        <d v="2019-01-15T00:00:00"/>
        <d v="2019-01-11T00:00:00"/>
        <d v="2018-02-14T00:00:00"/>
        <d v="2018-02-06T00:00:00"/>
        <d v="2016-11-19T00:00:00"/>
        <d v="2016-03-07T00:00:00"/>
        <d v="2017-11-17T00:00:00"/>
        <d v="2020-12-20T00:00:00"/>
        <d v="2020-04-07T00:00:00"/>
        <d v="2020-01-14T00:00:00"/>
        <d v="2019-10-19T00:00:00"/>
        <d v="2019-08-26T00:00:00"/>
        <d v="2019-05-21T00:00:00"/>
        <d v="2018-07-06T00:00:00"/>
        <d v="2018-06-26T00:00:00"/>
        <d v="2018-06-08T00:00:00"/>
        <d v="2018-05-16T00:00:00"/>
        <d v="2018-04-26T00:00:00"/>
        <d v="2018-04-10T00:00:00"/>
        <d v="2017-11-14T00:00:00"/>
        <d v="2017-10-17T00:00:00"/>
        <d v="2017-10-03T00:00:00"/>
        <d v="2017-06-27T00:00:00"/>
        <d v="2017-04-25T00:00:00"/>
        <d v="2017-01-17T00:00:00"/>
        <d v="2016-04-22T00:00:00"/>
        <d v="2019-02-28T00:00:00"/>
        <d v="2019-04-22T00:00:00"/>
        <d v="2018-08-01T00:00:00"/>
        <d v="2021-09-22T00:00:00"/>
        <d v="2020-07-22T00:00:00"/>
        <d v="2020-07-07T00:00:00"/>
        <d v="2020-05-14T00:00:00"/>
        <d v="2019-11-30T00:00:00"/>
        <d v="2019-10-22T00:00:00"/>
        <d v="2019-09-10T00:00:00"/>
        <d v="2019-08-07T00:00:00"/>
        <d v="2018-05-08T00:00:00"/>
        <d v="2018-02-27T00:00:00"/>
        <d v="2017-12-05T00:00:00"/>
        <d v="2017-07-25T00:00:00"/>
        <d v="2017-02-21T00:00:00"/>
        <d v="2017-01-24T00:00:00"/>
        <d v="2016-11-21T00:00:00"/>
        <d v="2019-07-11T00:00:00"/>
        <d v="2020-11-26T00:00:00"/>
        <d v="2020-07-15T00:00:00"/>
        <d v="2020-05-29T00:00:00"/>
        <d v="2018-12-11T00:00:00"/>
        <d v="2017-10-24T00:00:00"/>
        <d v="2016-02-05T00:00:00"/>
        <d v="2014-10-21T00:00:00"/>
        <d v="2018-09-01T00:00:00"/>
        <d v="2018-01-29T00:00:00"/>
        <d v="2018-01-12T00:00:00"/>
        <d v="2018-07-25T00:00:00"/>
        <d v="2021-08-05T00:00:00"/>
        <d v="2020-10-19T00:00:00"/>
        <d v="2020-09-16T00:00:00"/>
        <d v="2020-09-11T00:00:00"/>
        <d v="2019-11-27T00:00:00"/>
        <d v="2019-08-15T00:00:00"/>
        <d v="2019-06-21T00:00:00"/>
        <d v="2019-03-20T00:00:00"/>
        <d v="2018-06-30T00:00:00"/>
        <d v="2018-01-30T00:00:00"/>
        <d v="2018-01-22T00:00:00"/>
        <d v="2017-12-19T00:00:00"/>
        <d v="2017-01-03T00:00:00"/>
        <d v="2016-11-15T00:00:00"/>
        <d v="2015-06-29T00:00:00"/>
        <d v="2018-04-15T00:00:00"/>
        <d v="2018-03-10T00:00:00"/>
        <d v="2018-07-23T00:00:00"/>
        <d v="2021-08-24T00:00:00"/>
        <d v="2021-08-10T00:00:00"/>
        <d v="2021-06-22T00:00:00"/>
        <d v="2021-05-27T00:00:00"/>
        <d v="2020-11-17T00:00:00"/>
        <d v="2020-08-19T00:00:00"/>
        <d v="2020-03-24T00:00:00"/>
        <d v="2020-02-06T00:00:00"/>
        <d v="2019-12-24T00:00:00"/>
        <d v="2019-05-13T00:00:00"/>
        <d v="2019-02-22T00:00:00"/>
        <d v="2018-06-19T00:00:00"/>
        <d v="2017-12-12T00:00:00"/>
        <d v="2017-09-05T00:00:00"/>
        <d v="2016-08-11T00:00:00"/>
        <d v="2016-04-01T00:00:00"/>
        <d v="2017-08-23T00:00:00"/>
        <d v="2019-04-21T00:00:00"/>
        <d v="2015-12-15T00:00:00"/>
        <d v="2021-05-01T00:00:00"/>
        <d v="2021-01-13T00:00:00"/>
        <d v="2020-12-27T00:00:00"/>
        <d v="2020-05-28T00:00:00"/>
        <d v="2020-03-10T00:00:00"/>
        <d v="2019-06-07T00:00:00"/>
        <d v="2019-03-22T00:00:00"/>
        <d v="2018-07-13T00:00:00"/>
        <d v="2017-08-12T00:00:00"/>
        <d v="2017-05-30T00:00:00"/>
        <d v="2017-02-28T00:00:00"/>
        <d v="2016-11-10T00:00:00"/>
        <d v="2014-10-10T00:00:00"/>
        <d v="2014-10-12T00:00:00"/>
        <d v="2017-04-12T00:00:00"/>
        <d v="2019-05-07T00:00:00"/>
        <d v="2020-08-06T00:00:00"/>
        <d v="2020-04-24T00:00:00"/>
        <d v="2020-02-28T00:00:00"/>
        <d v="2020-02-15T00:00:00"/>
        <d v="2018-07-24T00:00:00"/>
        <d v="2017-05-05T00:00:00"/>
        <d v="2015-01-23T00:00:00"/>
        <d v="2017-03-21T00:00:00"/>
        <d v="2016-02-04T00:00:00"/>
        <d v="2014-02-16T00:00:00"/>
        <d v="2015-09-29T00:00:00"/>
        <d v="2015-12-01T00:00:00"/>
        <d v="2013-10-14T00:00:00"/>
        <d v="2015-12-20T00:00:00"/>
        <d v="2017-06-23T00:00:00"/>
        <d v="2021-05-26T00:00:00"/>
        <d v="2021-03-30T00:00:00"/>
        <d v="2020-10-01T00:00:00"/>
        <d v="2020-05-26T00:00:00"/>
        <d v="2020-02-11T00:00:00"/>
        <d v="2019-12-27T00:00:00"/>
        <d v="2019-06-28T00:00:00"/>
        <d v="2018-12-28T00:00:00"/>
        <d v="2018-12-15T00:00:00"/>
        <d v="2017-05-23T00:00:00"/>
        <d v="2016-10-07T00:00:00"/>
        <d v="2016-08-05T00:00:00"/>
        <d v="2018-02-20T00:00:00"/>
        <d v="2019-10-15T00:00:00"/>
        <d v="2014-12-17T00:00:00"/>
        <d v="2017-02-05T00:00:00"/>
        <d v="2016-12-10T00:00:00"/>
        <d v="2019-04-18T00:00:00"/>
        <d v="2021-03-16T00:00:00"/>
        <d v="2020-11-11T00:00:00"/>
        <d v="2019-01-29T00:00:00"/>
        <d v="2018-10-23T00:00:00"/>
        <d v="2018-08-04T00:00:00"/>
        <d v="2018-06-22T00:00:00"/>
        <d v="2018-03-23T00:00:00"/>
        <d v="2017-04-04T00:00:00"/>
        <d v="2017-01-10T00:00:00"/>
        <d v="2016-02-24T00:00:00"/>
        <d v="2016-01-08T00:00:00"/>
        <d v="2015-12-09T00:00:00"/>
        <d v="2018-08-02T00:00:00"/>
        <d v="2021-04-01T00:00:00"/>
        <d v="2020-11-13T00:00:00"/>
        <d v="2020-08-18T00:00:00"/>
        <d v="2020-03-19T00:00:00"/>
        <d v="2019-03-27T00:00:00"/>
        <d v="2018-04-03T00:00:00"/>
        <d v="2017-10-30T00:00:00"/>
        <d v="2017-01-04T00:00:00"/>
        <d v="2016-08-26T00:00:00"/>
        <d v="2014-11-14T00:00:00"/>
        <d v="2011-09-27T00:00:00"/>
        <d v="2018-03-20T00:00:00"/>
        <d v="2018-12-08T00:00:00"/>
        <d v="2019-01-07T00:00:00"/>
        <d v="2016-03-31T00:00:00"/>
        <d v="2013-09-01T00:00:00"/>
        <d v="2020-01-09T00:00:00"/>
        <d v="2018-06-23T00:00:00"/>
        <d v="2019-03-01T00:00:00"/>
        <d v="2016-12-25T00:00:00"/>
        <d v="2021-07-31T00:00:00"/>
        <d v="2021-06-26T00:00:00"/>
        <d v="2021-04-20T00:00:00"/>
        <d v="2021-04-19T00:00:00"/>
        <d v="2021-02-19T00:00:00"/>
        <d v="2021-01-06T00:00:00"/>
        <d v="2020-06-28T00:00:00"/>
        <d v="2020-06-16T00:00:00"/>
        <d v="2020-05-02T00:00:00"/>
        <d v="2020-01-26T00:00:00"/>
        <d v="2019-10-02T00:00:00"/>
        <d v="2019-09-17T00:00:00"/>
        <d v="2017-10-31T00:00:00"/>
        <d v="2012-02-21T00:00:00"/>
        <d v="2018-06-12T00:00:00"/>
        <d v="2018-01-11T00:00:00"/>
        <d v="2016-04-20T00:00:00"/>
        <d v="2018-03-24T00:00:00"/>
        <d v="2017-04-06T00:00:00"/>
        <d v="2021-06-10T00:00:00"/>
        <d v="2021-04-13T00:00:00"/>
        <d v="2020-12-31T00:00:00"/>
        <d v="2020-04-01T00:00:00"/>
        <d v="2019-04-19T00:00:00"/>
        <d v="2018-09-07T00:00:00"/>
        <d v="2018-07-04T00:00:00"/>
        <d v="2018-06-29T00:00:00"/>
        <d v="2016-10-27T00:00:00"/>
        <d v="2016-10-15T00:00:00"/>
        <d v="2019-07-19T00:00:00"/>
        <d v="2019-07-15T00:00:00"/>
        <d v="2015-03-15T00:00:00"/>
        <d v="2017-02-01T00:00:00"/>
        <d v="2018-04-16T00:00:00"/>
        <d v="2021-08-18T00:00:00"/>
        <d v="2021-04-08T00:00:00"/>
        <d v="2020-10-22T00:00:00"/>
        <d v="2020-01-16T00:00:00"/>
        <d v="2019-11-19T00:00:00"/>
        <d v="2019-11-06T00:00:00"/>
        <d v="2019-11-04T00:00:00"/>
        <d v="2018-04-25T00:00:00"/>
        <d v="2018-03-04T00:00:00"/>
        <d v="2017-12-02T00:00:00"/>
        <d v="2017-09-13T00:00:00"/>
        <d v="2017-02-19T00:00:00"/>
        <d v="2017-02-03T00:00:00"/>
        <d v="2017-01-31T00:00:00"/>
        <d v="2016-09-23T00:00:00"/>
        <d v="2015-07-14T00:00:00"/>
        <d v="2015-05-22T00:00:00"/>
        <d v="2017-01-20T00:00:00"/>
        <d v="2019-06-01T00:00:00"/>
        <d v="2018-11-08T00:00:00"/>
        <d v="2014-06-15T00:00:00"/>
        <d v="2015-05-17T00:00:00"/>
        <d v="2017-07-04T00:00:00"/>
        <d v="2020-03-06T00:00:00"/>
        <d v="2019-12-26T00:00:00"/>
        <d v="2018-04-20T00:00:00"/>
        <d v="2018-03-13T00:00:00"/>
        <d v="2017-05-26T00:00:00"/>
        <d v="2017-02-15T00:00:00"/>
        <d v="2019-07-12T00:00:00"/>
        <d v="2016-06-01T00:00:00"/>
        <d v="2017-10-18T00:00:00"/>
        <d v="2019-03-03T00:00:00"/>
        <d v="2019-05-02T00:00:00"/>
        <d v="2017-02-08T00:00:00"/>
        <d v="2017-09-06T00:00:00"/>
        <d v="2019-06-05T00:00:00"/>
        <d v="2018-08-16T00:00:00"/>
        <d v="2017-06-30T00:00:00"/>
        <d v="2021-09-07T00:00:00"/>
        <d v="2021-03-17T00:00:00"/>
        <d v="2020-10-14T00:00:00"/>
        <d v="2020-06-01T00:00:00"/>
        <d v="2020-05-20T00:00:00"/>
        <d v="2019-02-25T00:00:00"/>
        <d v="2017-12-23T00:00:00"/>
        <d v="2017-05-31T00:00:00"/>
        <d v="2016-10-14T00:00:00"/>
        <d v="2016-08-19T00:00:00"/>
        <d v="2016-06-24T00:00:00"/>
        <d v="2015-09-08T00:00:00"/>
        <d v="2014-07-11T00:00:00"/>
        <d v="2017-11-16T00:00:00"/>
        <d v="2017-10-07T00:00:00"/>
        <d v="2018-10-17T00:00:00"/>
        <d v="2017-03-15T00:00:00"/>
        <d v="2019-08-08T00:00:00"/>
        <d v="2017-05-10T00:00:00"/>
        <d v="2021-07-28T00:00:00"/>
        <d v="2021-05-15T00:00:00"/>
        <d v="2021-03-05T00:00:00"/>
        <d v="2021-01-12T00:00:00"/>
        <d v="2020-08-21T00:00:00"/>
        <d v="2020-06-17T00:00:00"/>
        <d v="2020-05-04T00:00:00"/>
        <d v="2020-04-17T00:00:00"/>
        <d v="2019-11-29T00:00:00"/>
        <d v="2019-08-03T00:00:00"/>
        <d v="2019-03-31T00:00:00"/>
        <d v="2017-11-07T00:00:00"/>
        <d v="2017-04-14T00:00:00"/>
        <d v="2016-10-28T00:00:00"/>
        <d v="2016-08-02T00:00:00"/>
        <d v="2014-12-05T00:00:00"/>
        <d v="2008-01-01T00:00:00"/>
        <d v="2016-12-14T00:00:00"/>
        <d v="2019-08-29T00:00:00"/>
        <d v="2018-11-07T00:00:00"/>
        <d v="2017-08-27T00:00:00"/>
        <d v="2020-08-02T00:00:00"/>
        <d v="2019-06-29T00:00:00"/>
        <d v="2017-12-11T00:00:00"/>
        <d v="2017-09-25T00:00:00"/>
        <d v="2017-06-16T00:00:00"/>
        <d v="2017-06-22T00:00:00"/>
        <d v="2021-06-28T00:00:00"/>
        <d v="2021-06-15T00:00:00"/>
        <d v="2020-11-06T00:00:00"/>
        <d v="2020-10-17T00:00:00"/>
        <d v="2020-07-02T00:00:00"/>
        <d v="2020-01-25T00:00:00"/>
        <d v="2019-12-20T00:00:00"/>
        <d v="2019-10-24T00:00:00"/>
        <d v="2019-02-15T00:00:00"/>
        <d v="2018-07-28T00:00:00"/>
        <d v="2017-10-20T00:00:00"/>
        <d v="2017-09-26T00:00:00"/>
        <d v="2017-01-13T00:00:00"/>
        <d v="2016-04-08T00:00:00"/>
        <d v="2015-09-18T00:00:00"/>
        <d v="2019-12-01T00:00:00"/>
        <d v="2016-03-16T00:00:00"/>
        <d v="2018-06-14T00:00:00"/>
        <d v="2017-08-13T00:00:00"/>
        <d v="2017-05-07T00:00:00"/>
        <d v="2018-07-26T00:00:00"/>
        <d v="2019-04-15T00:00:00"/>
        <d v="2021-09-15T00:00:00"/>
        <d v="2021-02-12T00:00:00"/>
        <d v="2020-12-17T00:00:00"/>
        <d v="2020-11-23T00:00:00"/>
        <d v="2020-10-16T00:00:00"/>
        <d v="2020-06-03T00:00:00"/>
        <d v="2020-05-13T00:00:00"/>
        <d v="2020-04-29T00:00:00"/>
        <d v="2020-04-06T00:00:00"/>
        <d v="2019-12-25T00:00:00"/>
        <d v="2019-09-14T00:00:00"/>
        <d v="2017-08-10T00:00:00"/>
        <d v="2017-04-21T00:00:00"/>
        <d v="2016-12-11T00:00:00"/>
        <d v="2016-09-15T00:00:00"/>
        <d v="2015-05-29T00:00:00"/>
        <d v="2015-02-27T00:00:00"/>
        <d v="2018-03-11T00:00:00"/>
        <d v="2017-08-21T00:00:00"/>
        <d v="2019-03-02T00:00:00"/>
        <d v="2018-01-05T00:00:00"/>
        <d v="2017-01-15T00:00:00"/>
        <d v="2019-01-18T00:00:00"/>
        <d v="2016-03-19T00:00:00"/>
        <d v="2015-09-22T00:00:00"/>
        <d v="2019-01-31T00:00:00"/>
        <d v="2017-03-09T00:00:00"/>
        <d v="2019-06-20T00:00:00"/>
        <d v="2021-08-23T00:00:00"/>
        <d v="2021-04-14T00:00:00"/>
        <d v="2021-03-19T00:00:00"/>
        <d v="2021-02-24T00:00:00"/>
        <d v="2020-11-15T00:00:00"/>
        <d v="2020-10-04T00:00:00"/>
        <d v="2020-07-26T00:00:00"/>
        <d v="2020-06-20T00:00:00"/>
        <d v="2020-03-31T00:00:00"/>
        <d v="2019-11-16T00:00:00"/>
        <d v="2019-08-30T00:00:00"/>
        <d v="2019-08-02T00:00:00"/>
        <d v="2017-12-20T00:00:00"/>
        <d v="2017-07-28T00:00:00"/>
        <d v="2017-07-07T00:00:00"/>
        <d v="2017-01-07T00:00:00"/>
        <d v="2015-04-17T00:00:00"/>
        <d v="2016-06-30T00:00:00"/>
        <d v="2019-02-02T00:00:00"/>
        <d v="2012-11-14T00:00:00"/>
        <d v="2018-10-04T00:00:00"/>
        <d v="2017-07-20T00:00:00"/>
        <d v="2017-06-08T00:00:00"/>
        <d v="2019-06-06T00:00:00"/>
        <d v="2019-05-28T00:00:00"/>
        <d v="2010-11-01T00:00:00"/>
        <d v="2017-10-15T00:00:00"/>
        <d v="2017-04-07T00:00:00"/>
        <d v="2018-07-19T00:00:00"/>
        <d v="2019-09-19T00:00:00"/>
        <d v="2016-12-03T00:00:00"/>
        <d v="2021-08-01T00:00:00"/>
        <d v="2021-04-30T00:00:00"/>
        <d v="2021-02-18T00:00:00"/>
        <d v="2021-02-13T00:00:00"/>
        <d v="2020-12-23T00:00:00"/>
        <d v="2020-11-12T00:00:00"/>
        <d v="2020-09-22T00:00:00"/>
        <d v="2020-06-15T00:00:00"/>
        <d v="2020-04-13T00:00:00"/>
        <d v="2020-01-31T00:00:00"/>
        <d v="2019-12-31T00:00:00"/>
        <d v="2019-08-28T00:00:00"/>
        <d v="2018-06-01T00:00:00"/>
        <d v="2017-04-10T00:00:00"/>
        <d v="2015-10-27T00:00:00"/>
        <d v="2018-12-09T00:00:00"/>
        <d v="2017-06-10T00:00:00"/>
        <d v="2018-08-15T00:00:00"/>
        <d v="2015-10-31T00:00:00"/>
        <d v="2017-01-12T00:00:00"/>
        <d v="2018-07-15T00:00:00"/>
        <d v="2020-01-10T00:00:00"/>
        <d v="2018-02-26T00:00:00"/>
        <d v="2021-08-31T00:00:00"/>
        <d v="2021-08-25T00:00:00"/>
        <d v="2021-08-08T00:00:00"/>
        <d v="2021-07-27T00:00:00"/>
        <d v="2021-07-15T00:00:00"/>
        <d v="2021-05-10T00:00:00"/>
        <d v="2021-04-21T00:00:00"/>
        <d v="2021-04-05T00:00:00"/>
        <d v="2021-02-15T00:00:00"/>
        <d v="2021-02-11T00:00:00"/>
        <d v="2020-11-04T00:00:00"/>
        <d v="2020-10-23T00:00:00"/>
        <d v="2020-10-11T00:00:00"/>
        <d v="2020-09-07T00:00:00"/>
        <d v="2020-07-05T00:00:00"/>
        <d v="2020-06-05T00:00:00"/>
        <d v="2020-05-11T00:00:00"/>
        <d v="2020-05-07T00:00:00"/>
        <d v="2020-02-12T00:00:00"/>
        <d v="2019-12-21T00:00:00"/>
        <d v="2019-05-06T00:00:00"/>
        <d v="2017-07-01T00:00:00"/>
        <d v="2017-05-13T00:00:00"/>
        <d v="2017-05-12T00:00:00"/>
        <d v="2016-05-05T00:00:00"/>
        <d v="2020-02-21T00:00:00"/>
        <d v="2019-01-05T00:00:00"/>
        <d v="2018-11-16T00:00:00"/>
        <d v="2018-09-06T00:00:00"/>
        <d v="2018-11-03T00:00:00"/>
        <d v="2020-03-11T00:00:00"/>
        <d v="2019-06-19T00:00:00"/>
        <d v="2016-12-19T00:00:00"/>
        <d v="2020-07-03T00:00:00"/>
        <d v="2016-04-15T00:00:00"/>
        <d v="2020-08-13T00:00:00"/>
        <d v="2018-12-10T00:00:00"/>
        <d v="2018-12-30T00:00:00"/>
        <d v="2018-06-04T00:00:00"/>
        <d v="2016-12-16T00:00:00"/>
        <d v="2021-09-10T00:00:00"/>
        <d v="2021-06-24T00:00:00"/>
        <d v="2021-05-19T00:00:00"/>
        <d v="2021-03-26T00:00:00"/>
        <d v="2021-03-15T00:00:00"/>
        <d v="2020-11-25T00:00:00"/>
        <d v="2020-11-14T00:00:00"/>
        <d v="2020-11-05T00:00:00"/>
        <d v="2020-10-30T00:00:00"/>
        <d v="2020-07-18T00:00:00"/>
        <d v="2020-04-22T00:00:00"/>
        <d v="2019-11-25T00:00:00"/>
        <d v="2019-10-09T00:00:00"/>
        <d v="2019-09-23T00:00:00"/>
        <d v="2019-04-14T00:00:00"/>
        <d v="2019-03-29T00:00:00"/>
        <d v="2018-10-26T00:00:00"/>
        <d v="2018-05-05T00:00:00"/>
        <d v="2018-03-31T00:00:00"/>
        <d v="2018-01-25T00:00:00"/>
        <d v="2018-01-15T00:00:00"/>
        <d v="2017-06-09T00:00:00"/>
        <d v="2018-08-27T00:00:00"/>
        <d v="2019-03-09T00:00:00"/>
        <d v="2019-08-01T00:00:00"/>
        <d v="2019-05-09T00:00:00"/>
        <d v="2018-02-28T00:00:00"/>
        <d v="2018-02-19T00:00:00"/>
        <d v="2017-05-29T00:00:00"/>
        <d v="2016-07-21T00:00:00"/>
        <d v="2017-02-17T00:00:00"/>
        <d v="2018-10-29T00:00:00"/>
        <d v="2017-09-15T00:00:00"/>
        <d v="2016-07-25T00:00:00"/>
        <d v="2020-08-27T00:00:00"/>
        <d v="2016-09-20T00:00:00"/>
        <d v="2019-06-23T00:00:00"/>
        <d v="2017-01-14T00:00:00"/>
        <d v="2021-08-20T00:00:00"/>
        <d v="2021-07-17T00:00:00"/>
        <d v="2021-06-23T00:00:00"/>
        <d v="2021-05-30T00:00:00"/>
        <d v="2021-05-28T00:00:00"/>
        <d v="2021-04-04T00:00:00"/>
        <d v="2021-02-05T00:00:00"/>
        <d v="2020-08-17T00:00:00"/>
        <d v="2020-05-15T00:00:00"/>
        <d v="2020-02-09T00:00:00"/>
        <d v="2019-11-11T00:00:00"/>
        <d v="2019-06-16T00:00:00"/>
        <d v="2019-05-12T00:00:00"/>
        <d v="2019-04-05T00:00:00"/>
        <d v="2019-01-25T00:00:00"/>
        <d v="2018-07-02T00:00:00"/>
        <d v="2017-10-12T00:00:00"/>
        <d v="2016-11-22T00:00:00"/>
        <d v="2018-08-19T00:00:00"/>
        <d v="2020-01-15T00:00:00"/>
        <d v="2018-06-28T00:00:00"/>
        <d v="2017-08-09T00:00:00"/>
        <d v="2019-05-05T00:00:00"/>
        <d v="2018-07-31T00:00:00"/>
        <d v="2019-04-24T00:00:00"/>
        <d v="2018-01-06T00:00:00"/>
        <d v="2018-09-04T00:00:00"/>
        <d v="2020-08-12T00:00:00"/>
        <d v="2018-12-03T00:00:00"/>
        <d v="2019-09-04T00:00:00"/>
        <d v="2019-10-26T00:00:00"/>
        <d v="2017-06-03T00:00:00"/>
        <d v="2016-12-02T00:00:00"/>
        <d v="2020-01-11T00:00:00"/>
        <d v="2021-06-16T00:00:00"/>
        <d v="2021-06-13T00:00:00"/>
        <d v="2021-05-16T00:00:00"/>
        <d v="2021-04-03T00:00:00"/>
        <d v="2021-02-01T00:00:00"/>
        <d v="2021-01-31T00:00:00"/>
        <d v="2021-01-20T00:00:00"/>
        <d v="2021-01-07T00:00:00"/>
        <d v="2020-07-08T00:00:00"/>
        <d v="2020-05-06T00:00:00"/>
        <d v="2020-02-07T00:00:00"/>
        <d v="2019-12-13T00:00:00"/>
        <d v="2018-11-18T00:00:00"/>
        <d v="2018-05-17T00:00:00"/>
        <d v="2018-05-03T00:00:00"/>
        <d v="2017-12-08T00:00:00"/>
        <d v="2018-10-27T00:00:00"/>
        <d v="2018-03-07T00:00:00"/>
        <d v="2018-05-31T00:00:00"/>
        <d v="2020-06-22T00:00:00"/>
        <d v="2019-01-12T00:00:00"/>
        <d v="2019-03-23T00:00:00"/>
        <d v="2018-07-21T00:00:00"/>
        <d v="2020-05-25T00:00:00"/>
        <d v="2019-04-20T00:00:00"/>
        <d v="2017-12-27T00:00:00"/>
        <d v="2019-04-09T00:00:00"/>
        <d v="2017-09-11T00:00:00"/>
        <d v="2018-12-23T00:00:00"/>
        <d v="2019-02-16T00:00:00"/>
        <d v="2021-09-25T00:00:00"/>
        <d v="2021-09-08T00:00:00"/>
        <d v="2021-09-04T00:00:00"/>
        <d v="2021-08-11T00:00:00"/>
        <d v="2021-06-30T00:00:00"/>
        <d v="2021-03-24T00:00:00"/>
        <d v="2021-03-20T00:00:00"/>
        <d v="2021-03-12T00:00:00"/>
        <d v="2021-01-28T00:00:00"/>
        <d v="2021-01-11T00:00:00"/>
        <d v="2020-08-08T00:00:00"/>
        <d v="2020-07-16T00:00:00"/>
        <d v="2020-06-19T00:00:00"/>
        <d v="2020-06-06T00:00:00"/>
        <d v="2020-04-05T00:00:00"/>
        <d v="2020-01-24T00:00:00"/>
        <d v="2020-01-03T00:00:00"/>
        <d v="2019-12-22T00:00:00"/>
        <d v="2019-05-16T00:00:00"/>
        <d v="2019-03-08T00:00:00"/>
        <d v="2018-12-19T00:00:00"/>
        <d v="2018-11-05T00:00:00"/>
        <d v="2018-04-19T00:00:00"/>
        <d v="2016-10-12T00:00:00"/>
        <d v="2015-10-25T00:00:00"/>
        <d v="2015-09-15T00:00:00"/>
        <d v="2014-10-24T00:00:00"/>
        <d v="2020-02-05T00:00:00"/>
        <d v="2019-03-14T00:00:00"/>
        <d v="2016-08-13T00:00:00"/>
        <d v="2020-08-23T00:00:00"/>
        <d v="2016-08-25T00:00:00"/>
        <d v="2018-12-25T00:00:00"/>
        <d v="2019-06-08T00:00:00"/>
        <d v="2016-03-01T00:00:00"/>
        <d v="2017-06-24T00:00:00"/>
        <d v="2018-03-21T00:00:00"/>
        <d v="2017-05-22T00:00:00"/>
        <d v="2017-01-19T00:00:00"/>
        <d v="2019-04-25T00:00:00"/>
        <d v="2018-08-29T00:00:00"/>
        <d v="2016-12-08T00:00:00"/>
        <d v="2019-02-07T00:00:00"/>
        <d v="2019-09-09T00:00:00"/>
        <d v="2018-05-15T00:00:00"/>
        <d v="2019-02-19T00:00:00"/>
        <d v="2019-07-31T00:00:00"/>
        <d v="2018-10-30T00:00:00"/>
        <d v="2016-12-28T00:00:00"/>
        <d v="2017-01-16T00:00:00"/>
        <d v="2017-03-08T00:00:00"/>
        <d v="2015-08-05T00:00:00"/>
        <d v="2021-09-24T00:00:00"/>
        <d v="2021-08-19T00:00:00"/>
        <d v="2021-07-23T00:00:00"/>
        <d v="2021-07-19T00:00:00"/>
        <d v="2021-07-08T00:00:00"/>
        <d v="2021-04-27T00:00:00"/>
        <d v="2021-04-02T00:00:00"/>
        <d v="2020-04-10T00:00:00"/>
        <d v="2020-03-18T00:00:00"/>
        <d v="2020-01-18T00:00:00"/>
        <d v="2019-10-21T00:00:00"/>
        <d v="2019-03-07T00:00:00"/>
        <d v="2019-01-09T00:00:00"/>
        <d v="2018-11-21T00:00:00"/>
        <d v="2018-05-07T00:00:00"/>
        <d v="2018-04-05T00:00:00"/>
        <d v="2017-12-07T00:00:00"/>
        <d v="2017-10-26T00:00:00"/>
        <d v="2017-07-24T00:00:00"/>
        <d v="2017-03-24T00:00:00"/>
        <d v="2017-01-27T00:00:00"/>
        <d v="2016-04-29T00:00:00"/>
        <d v="2015-11-18T00:00:00"/>
        <d v="2018-09-22T00:00:00"/>
        <d v="2020-08-28T00:00:00"/>
        <d v="2018-12-27T00:00:00"/>
        <d v="2019-08-24T00:00:00"/>
        <d v="2019-09-16T00:00:00"/>
        <d v="2019-01-14T00:00:00"/>
        <d v="2017-03-30T00:00:00"/>
        <d v="2017-02-16T00:00:00"/>
        <d v="2019-05-30T00:00:00"/>
        <d v="2020-04-20T00:00:00"/>
        <d v="2021-09-09T00:00:00"/>
        <d v="2021-08-27T00:00:00"/>
        <d v="2021-04-06T00:00:00"/>
        <d v="2021-03-11T00:00:00"/>
        <d v="2021-02-17T00:00:00"/>
        <d v="2021-02-16T00:00:00"/>
        <d v="2020-09-10T00:00:00"/>
        <d v="2020-06-24T00:00:00"/>
        <d v="2020-06-07T00:00:00"/>
        <d v="2020-05-09T00:00:00"/>
        <d v="2020-02-22T00:00:00"/>
        <d v="2020-01-07T00:00:00"/>
        <d v="2019-03-17T00:00:00"/>
        <d v="2019-01-02T00:00:00"/>
        <d v="2018-11-13T00:00:00"/>
        <d v="2018-07-20T00:00:00"/>
        <d v="2018-05-12T00:00:00"/>
        <d v="2018-05-02T00:00:00"/>
        <d v="2018-04-30T00:00:00"/>
        <d v="2017-03-17T00:00:00"/>
        <d v="2016-10-29T00:00:00"/>
        <d v="2016-09-30T00:00:00"/>
        <d v="2016-01-22T00:00:00"/>
        <d v="2015-07-17T00:00:00"/>
        <d v="2015-07-10T00:00:00"/>
        <d v="2015-06-23T00:00:00"/>
        <d v="2017-08-28T00:00:00"/>
        <d v="2017-04-15T00:00:00"/>
        <d v="2020-07-01T00:00:00"/>
        <d v="2018-03-05T00:00:00"/>
        <d v="2016-12-21T00:00:00"/>
        <d v="2016-03-02T00:00:00"/>
        <d v="2018-04-18T00:00:00"/>
        <d v="2018-07-30T00:00:00"/>
        <d v="2018-10-06T00:00:00"/>
        <d v="2017-05-08T00:00:00"/>
        <d v="2019-08-25T00:00:00"/>
        <d v="2017-03-02T00:00:00"/>
        <d v="2018-09-17T00:00:00"/>
        <d v="2021-07-12T00:00:00"/>
        <d v="2021-07-10T00:00:00"/>
        <d v="2020-10-18T00:00:00"/>
        <d v="2020-09-04T00:00:00"/>
        <d v="2020-09-02T00:00:00"/>
        <d v="2020-05-23T00:00:00"/>
        <d v="2020-05-19T00:00:00"/>
        <d v="2020-04-25T00:00:00"/>
        <d v="2020-03-20T00:00:00"/>
        <d v="2020-03-16T00:00:00"/>
        <d v="2020-02-20T00:00:00"/>
        <d v="2020-02-16T00:00:00"/>
        <d v="2019-11-21T00:00:00"/>
        <d v="2019-11-08T00:00:00"/>
        <d v="2019-08-13T00:00:00"/>
        <d v="2018-10-25T00:00:00"/>
        <d v="2018-04-27T00:00:00"/>
        <d v="2017-10-28T00:00:00"/>
        <d v="2014-01-24T00:00:00"/>
        <d v="2011-10-01T00:00:00"/>
        <d v="2019-01-13T00:00:00"/>
        <d v="2018-04-07T00:00:00"/>
        <d v="2017-12-25T00:00:00"/>
        <d v="2019-05-27T00:00:00"/>
        <d v="2018-09-16T00:00:00"/>
        <d v="2016-12-31T00:00:00"/>
        <d v="2017-01-18T00:00:00"/>
        <d v="2020-09-08T00:00:00"/>
        <d v="2019-06-02T00:00:00"/>
        <d v="2018-12-22T00:00:00"/>
        <d v="2019-07-20T00:00:00"/>
        <d v="2017-08-07T00:00:00"/>
        <d v="2018-04-04T00:00:00"/>
        <d v="2018-08-31T00:00:00"/>
        <d v="2015-05-10T00:00:00"/>
        <d v="2017-02-04T00:00:00"/>
        <d v="2018-08-23T00:00:00"/>
        <d v="2018-02-05T00:00:00"/>
        <d v="2019-02-11T00:00:00"/>
        <d v="2021-09-02T00:00:00"/>
        <d v="2021-08-16T00:00:00"/>
        <d v="2021-07-29T00:00:00"/>
        <d v="2021-07-16T00:00:00"/>
        <d v="2021-07-02T00:00:00"/>
        <d v="2021-05-25T00:00:00"/>
        <d v="2021-01-16T00:00:00"/>
        <d v="2020-12-24T00:00:00"/>
        <d v="2020-09-20T00:00:00"/>
        <d v="2020-09-09T00:00:00"/>
        <d v="2020-08-29T00:00:00"/>
        <d v="2020-02-26T00:00:00"/>
        <d v="2019-11-28T00:00:00"/>
        <d v="2019-04-13T00:00:00"/>
        <d v="2019-03-05T00:00:00"/>
        <d v="2017-12-21T00:00:00"/>
        <d v="2017-10-19T00:00:00"/>
        <d v="2017-08-14T00:00:00"/>
        <d v="2016-09-09T00:00:00"/>
        <d v="2014-08-15T00:00:00"/>
        <d v="2018-02-08T00:00:00"/>
        <d v="2017-11-24T00:00:00"/>
        <d v="2019-11-23T00:00:00"/>
        <d v="2018-05-19T00:00:00"/>
        <d v="2016-02-06T00:00:00"/>
        <d v="2018-03-09T00:00:00"/>
        <d v="2019-01-16T00:00:00"/>
        <d v="2021-01-10T00:00:00"/>
        <d v="2016-07-10T00:00:00"/>
        <d v="2018-12-18T00:00:00"/>
        <d v="2018-04-09T00:00:00"/>
        <d v="2017-02-02T00:00:00"/>
        <d v="2019-07-22T00:00:00"/>
        <d v="2020-09-23T00:00:00"/>
        <d v="2021-07-30T00:00:00"/>
        <d v="2021-07-14T00:00:00"/>
        <d v="2021-07-06T00:00:00"/>
        <d v="2021-05-08T00:00:00"/>
        <d v="2021-04-28T00:00:00"/>
        <d v="2021-01-22T00:00:00"/>
        <d v="2021-01-21T00:00:00"/>
        <d v="2020-12-21T00:00:00"/>
        <d v="2020-08-05T00:00:00"/>
        <d v="2020-07-17T00:00:00"/>
        <d v="2020-04-23T00:00:00"/>
        <d v="2020-03-13T00:00:00"/>
        <d v="2019-06-14T00:00:00"/>
        <d v="2019-01-04T00:00:00"/>
        <d v="2018-06-24T00:00:00"/>
        <d v="2016-10-13T00:00:00"/>
        <d v="2017-01-05T00:00:00"/>
        <d v="2018-11-12T00:00:00"/>
        <d v="2019-01-08T00:00:00"/>
        <d v="2017-08-26T00:00:00"/>
        <d v="2017-08-25T00:00:00"/>
        <d v="2018-08-18T00:00:00"/>
        <d v="2016-02-14T00:00:00"/>
        <d v="2019-05-18T00:00:00"/>
        <d v="2017-04-26T00:00:00"/>
        <d v="2019-06-26T00:00:00"/>
        <d v="2018-09-27T00:00:00"/>
        <d v="2020-04-27T00:00:00"/>
        <d v="2020-04-08T00:00:00"/>
        <d v="2020-02-10T00:00:00"/>
        <d v="2019-10-13T00:00:00"/>
        <d v="2019-06-22T00:00:00"/>
        <d v="2019-02-17T00:00:00"/>
        <d v="2019-01-24T00:00:00"/>
        <d v="2018-09-03T00:00:00"/>
        <d v="2018-01-31T00:00:00"/>
        <d v="2017-04-11T00:00:00"/>
        <d v="2017-02-10T00:00:00"/>
        <d v="2016-07-06T00:00:00"/>
        <d v="2017-10-16T00:00:00"/>
        <d v="2017-08-17T00:00:00"/>
        <d v="2019-10-03T00:00:00"/>
        <d v="2017-11-12T00:00:00"/>
        <d v="2019-01-03T00:00:00"/>
        <d v="2016-06-13T00:00:00"/>
        <d v="2018-09-05T00:00:00"/>
        <d v="2017-07-06T00:00:00"/>
        <d v="2020-06-26T00:00:00"/>
        <d v="2020-08-30T00:00:00"/>
        <d v="2017-08-31T00:00:00"/>
        <d v="2016-05-26T00:00:00"/>
        <d v="2019-09-12T00:00:00"/>
        <d v="2020-01-27T00:00:00"/>
        <d v="2016-03-09T00:00:00"/>
        <d v="2021-09-19T00:00:00"/>
        <d v="2021-08-28T00:00:00"/>
        <d v="2021-08-15T00:00:00"/>
        <d v="2021-08-03T00:00:00"/>
        <d v="2021-06-09T00:00:00"/>
        <d v="2021-03-08T00:00:00"/>
        <d v="2021-02-03T00:00:00"/>
        <d v="2020-12-07T00:00:00"/>
        <d v="2020-11-19T00:00:00"/>
        <d v="2020-09-05T00:00:00"/>
        <d v="2020-08-31T00:00:00"/>
        <d v="2020-05-17T00:00:00"/>
        <d v="2020-04-30T00:00:00"/>
        <d v="2019-12-07T00:00:00"/>
        <d v="2017-08-11T00:00:00"/>
        <d v="2017-03-18T00:00:00"/>
        <d v="2017-02-26T00:00:00"/>
        <d v="2017-02-24T00:00:00"/>
        <d v="2017-03-16T00:00:00"/>
        <d v="2017-05-25T00:00:00"/>
        <d v="2017-04-16T00:00:00"/>
        <d v="2019-07-18T00:00:00"/>
        <d v="2017-12-18T00:00:00"/>
        <d v="2020-02-27T00:00:00"/>
        <d v="2016-12-05T00:00:00"/>
        <d v="2017-10-23T00:00:00"/>
        <d v="2021-03-31T00:00:00"/>
        <d v="2021-03-22T00:00:00"/>
        <d v="2020-09-26T00:00:00"/>
        <d v="2020-09-18T00:00:00"/>
        <d v="2020-06-08T00:00:00"/>
        <d v="2020-05-21T00:00:00"/>
        <d v="2020-04-11T00:00:00"/>
        <d v="2020-01-22T00:00:00"/>
        <d v="2019-08-21T00:00:00"/>
        <d v="2019-05-31T00:00:00"/>
        <d v="2018-09-14T00:00:00"/>
        <d v="2017-10-27T00:00:00"/>
        <d v="2016-11-11T00:00:00"/>
        <d v="2017-06-13T00:00:00"/>
        <d v="2020-02-17T00:00:00"/>
        <d v="2017-02-23T00:00:00"/>
        <d v="2018-08-30T00:00:00"/>
        <d v="2019-09-21T00:00:00"/>
        <d v="2018-10-11T00:00:00"/>
        <d v="2021-05-12T00:00:00"/>
        <d v="2021-02-10T00:00:00"/>
        <d v="2020-11-22T00:00:00"/>
        <d v="2020-06-27T00:00:00"/>
        <d v="2020-03-25T00:00:00"/>
        <d v="2019-10-11T00:00:00"/>
        <d v="2018-11-09T00:00:00"/>
        <d v="2018-04-13T00:00:00"/>
        <d v="2018-01-18T00:00:00"/>
        <d v="2017-02-25T00:00:00"/>
        <d v="2017-01-29T00:00:00"/>
        <d v="2016-12-04T00:00:00"/>
        <d v="2015-10-09T00:00:00"/>
        <d v="2018-06-07T00:00:00"/>
        <d v="2018-07-22T00:00:00"/>
        <d v="2017-11-13T00:00:00"/>
        <d v="2016-04-25T00:00:00"/>
        <d v="2018-08-26T00:00:00"/>
        <d v="2018-04-14T00:00:00"/>
        <d v="2019-07-29T00:00:00"/>
        <d v="2021-08-06T00:00:00"/>
        <d v="2021-03-25T00:00:00"/>
        <d v="2021-01-18T00:00:00"/>
        <d v="2020-11-02T00:00:00"/>
        <d v="2020-10-24T00:00:00"/>
        <d v="2020-10-08T00:00:00"/>
        <d v="2020-06-13T00:00:00"/>
        <d v="2020-04-28T00:00:00"/>
        <d v="2019-09-06T00:00:00"/>
        <d v="2019-05-11T00:00:00"/>
        <d v="2018-09-13T00:00:00"/>
        <d v="2018-09-12T00:00:00"/>
        <d v="2014-11-07T00:00:00"/>
        <d v="2014-09-26T00:00:00"/>
        <d v="2013-12-12T00:00:00"/>
        <d v="2019-05-15T00:00:00"/>
        <d v="2016-07-15T00:00:00"/>
        <d v="2018-09-02T00:00:00"/>
        <d v="2017-08-05T00:00:00"/>
        <d v="2015-02-15T00:00:00"/>
        <d v="2018-02-21T00:00:00"/>
        <d v="2019-03-04T00:00:00"/>
        <d v="2017-06-19T00:00:00"/>
        <d v="2016-07-08T00:00:00"/>
        <d v="2021-06-25T00:00:00"/>
        <d v="2021-05-18T00:00:00"/>
        <d v="2021-04-17T00:00:00"/>
        <d v="2021-03-14T00:00:00"/>
        <d v="2021-01-14T00:00:00"/>
        <d v="2021-01-02T00:00:00"/>
        <d v="2020-12-25T00:00:00"/>
        <d v="2020-06-21T00:00:00"/>
        <d v="2020-06-11T00:00:00"/>
        <d v="2020-03-14T00:00:00"/>
        <d v="2019-10-06T00:00:00"/>
        <d v="2018-07-18T00:00:00"/>
        <d v="2017-09-22T00:00:00"/>
        <d v="2017-05-19T00:00:00"/>
        <d v="2016-02-26T00:00:00"/>
        <d v="2019-03-18T00:00:00"/>
        <d v="2015-12-28T00:00:00"/>
        <d v="2020-05-08T00:00:00"/>
        <d v="2017-10-02T00:00:00"/>
        <d v="2019-02-06T00:00:00"/>
        <d v="2017-04-02T00:00:00"/>
        <d v="2017-09-02T00:00:00"/>
        <d v="2021-07-20T00:00:00"/>
        <d v="2021-04-10T00:00:00"/>
        <d v="2021-01-26T00:00:00"/>
        <d v="2020-11-16T00:00:00"/>
        <d v="2020-08-16T00:00:00"/>
        <d v="2020-07-30T00:00:00"/>
        <d v="2020-06-04T00:00:00"/>
        <d v="2019-02-27T00:00:00"/>
        <d v="2017-12-30T00:00:00"/>
        <d v="2017-09-24T00:00:00"/>
        <d v="2017-06-26T00:00:00"/>
        <d v="2017-06-02T00:00:00"/>
        <d v="2017-01-25T00:00:00"/>
        <d v="2016-05-15T00:00:00"/>
        <d v="2020-06-29T00:00:00"/>
        <d v="2016-09-06T00:00:00"/>
        <d v="2018-10-28T00:00:00"/>
        <d v="2018-09-20T00:00:00"/>
        <d v="2021-09-20T00:00:00"/>
        <d v="2021-05-29T00:00:00"/>
        <d v="2020-09-28T00:00:00"/>
        <d v="2020-09-19T00:00:00"/>
        <d v="2020-07-25T00:00:00"/>
        <d v="2020-03-28T00:00:00"/>
        <d v="2020-02-13T00:00:00"/>
        <d v="2020-02-08T00:00:00"/>
        <d v="2018-06-25T00:00:00"/>
        <d v="2015-06-26T00:00:00"/>
        <d v="2011-05-17T00:00:00"/>
        <d v="2018-09-18T00:00:00"/>
        <d v="2014-12-12T00:00:00"/>
        <d v="2018-10-22T00:00:00"/>
        <d v="2018-03-19T00:00:00"/>
        <d v="2017-07-30T00:00:00"/>
        <d v="2018-07-17T00:00:00"/>
        <d v="2017-07-10T00:00:00"/>
        <d v="2018-05-24T00:00:00"/>
        <d v="2019-07-23T00:00:00"/>
        <d v="2018-09-26T00:00:00"/>
        <d v="2019-02-21T00:00:00"/>
        <d v="2016-11-30T00:00:00"/>
        <d v="2021-06-07T00:00:00"/>
        <d v="2021-02-07T00:00:00"/>
        <d v="2020-10-07T00:00:00"/>
        <d v="2020-07-11T00:00:00"/>
        <d v="2020-05-31T00:00:00"/>
        <d v="2018-11-22T00:00:00"/>
        <d v="2018-10-20T00:00:00"/>
        <d v="2018-08-09T00:00:00"/>
        <d v="2018-08-03T00:00:00"/>
        <d v="2017-09-27T00:00:00"/>
        <d v="2017-07-15T00:00:00"/>
        <d v="2009-05-05T00:00:00"/>
        <d v="2017-08-20T00:00:00"/>
        <d v="2017-08-19T00:00:00"/>
        <d v="2018-02-15T00:00:00"/>
        <d v="2021-09-17T00:00:00"/>
        <d v="2021-07-21T00:00:00"/>
        <d v="2021-06-21T00:00:00"/>
        <d v="2020-12-30T00:00:00"/>
        <d v="2020-12-09T00:00:00"/>
        <d v="2020-05-18T00:00:00"/>
        <d v="2019-07-05T00:00:00"/>
        <d v="2018-02-25T00:00:00"/>
        <d v="2017-12-29T00:00:00"/>
        <d v="2016-06-18T00:00:00"/>
        <d v="2015-10-22T00:00:00"/>
        <d v="2014-01-17T00:00:00"/>
        <d v="2018-02-04T00:00:00"/>
        <d v="2019-07-07T00:00:00"/>
        <d v="2017-11-04T00:00:00"/>
        <d v="2021-02-25T00:00:00"/>
        <d v="2021-01-03T00:00:00"/>
        <d v="2020-12-15T00:00:00"/>
        <d v="2020-10-29T00:00:00"/>
        <d v="2020-05-12T00:00:00"/>
        <d v="2019-01-28T00:00:00"/>
        <d v="2017-10-06T00:00:00"/>
        <d v="2018-03-27T00:00:00"/>
        <d v="2017-09-28T00:00:00"/>
        <d v="2017-04-08T00:00:00"/>
        <d v="2020-03-23T00:00:00"/>
        <d v="2021-02-14T00:00:00"/>
        <d v="2021-01-29T00:00:00"/>
        <d v="2020-12-14T00:00:00"/>
        <d v="2020-12-10T00:00:00"/>
        <d v="2018-09-30T00:00:00"/>
        <d v="2016-01-15T00:00:00"/>
        <d v="2017-06-05T00:00:00"/>
        <d v="2016-05-08T00:00:00"/>
        <d v="2017-10-14T00:00:00"/>
        <d v="2020-03-05T00:00:00"/>
        <d v="2019-09-26T00:00:00"/>
        <d v="2019-03-24T00:00:00"/>
        <d v="2018-04-12T00:00:00"/>
        <d v="2019-01-26T00:00:00"/>
        <d v="2017-03-23T00:00:00"/>
        <d v="2021-05-05T00:00:00"/>
        <d v="2021-05-04T00:00:00"/>
        <d v="2019-10-05T00:00:00"/>
        <d v="2017-11-22T00:00:00"/>
        <d v="2016-05-27T00:00:00"/>
        <d v="2018-12-14T00:00:00"/>
        <d v="2021-08-13T00:00:00"/>
        <d v="2020-08-24T00:00:00"/>
        <d v="2020-08-10T00:00:00"/>
        <d v="2020-02-23T00:00:00"/>
        <d v="2019-02-23T00:00:00"/>
        <d v="2018-10-10T00:00:00"/>
        <d v="2018-08-21T00:00:00"/>
        <d v="2018-09-25T00:00:00"/>
        <d v="2017-07-21T00:00:00"/>
        <d v="2018-07-14T00:00:00"/>
        <d v="2019-04-29T00:00:00"/>
        <d v="2018-12-26T00:00:00"/>
        <d v="2018-02-13T00:00:00"/>
        <d v="2021-08-07T00:00:00"/>
        <d v="2021-06-18T00:00:00"/>
        <d v="2018-09-29T00:00:00"/>
        <d v="2016-10-16T00:00:00"/>
        <d v="2018-09-24T00:00:00"/>
        <d v="2019-02-09T00:00:00"/>
        <d v="2019-10-07T00:00:00"/>
        <d v="2018-12-06T00:00:00"/>
        <d v="2021-05-06T00:00:00"/>
        <d v="2021-03-03T00:00:00"/>
        <d v="2021-02-21T00:00:00"/>
        <d v="2020-12-19T00:00:00"/>
        <d v="2020-05-27T00:00:00"/>
        <d v="2020-01-29T00:00:00"/>
        <d v="2016-07-29T00:00:00"/>
        <d v="2018-07-05T00:00:00"/>
        <d v="2019-09-18T00:00:00"/>
        <d v="2018-08-28T00:00:00"/>
        <d v="2019-02-13T00:00:00"/>
        <d v="2018-09-19T00:00:00"/>
        <d v="2020-06-10T00:00:00"/>
        <d v="2017-08-18T00:00:00"/>
        <d v="2017-10-22T00:00:00"/>
        <d v="2019-06-30T00:00:00"/>
        <d v="2019-06-11T00:00:00"/>
        <d v="2021-02-08T00:00:00"/>
        <d v="2019-07-24T00:00:00"/>
        <d v="2016-07-14T00:00:00"/>
        <d v="2017-09-07T00:00:00"/>
        <d v="2019-11-24T00:00:00"/>
        <d v="2018-11-10T00:00:00"/>
        <d v="2021-08-04T00:00:00"/>
        <d v="2021-03-02T00:00:00"/>
        <d v="2018-03-26T00:00:00"/>
        <d v="2021-03-04T00:00:00"/>
        <d v="2020-03-04T00:00:00"/>
        <d v="2017-07-17T00:00:00"/>
        <d v="2018-12-05T00:00:00"/>
        <d v="2016-04-09T00:00:00"/>
        <d v="2021-09-06T00:00:00"/>
        <d v="2018-05-26T00:00:00"/>
        <d v="2018-05-18T00:00:00"/>
        <d v="2021-04-12T00:00:00"/>
        <d v="2019-08-23T00:00:00"/>
        <d v="2018-10-31T00:00:00"/>
        <d v="2017-12-22T00:00:00"/>
        <d v="2018-06-02T00:00:00"/>
        <d v="2021-09-03T00:00:00"/>
        <d v="2021-05-11T00:00:00"/>
        <d v="2019-08-14T00:00:00"/>
        <d v="2018-10-08T00:00:00"/>
        <d v="2019-12-16T00:00:00"/>
        <d v="2019-07-06T00:00:00"/>
        <d v="2020-04-18T00:00:00"/>
        <d v="2018-12-02T00:00:00"/>
        <d v="2018-10-21T00:00:00"/>
        <d v="2021-06-19T00:00:00"/>
        <d v="2020-05-03T00:00:00"/>
        <d v="2019-12-28T00:00:00"/>
        <d v="2015-12-11T00:00:00"/>
        <d v="2018-11-28T00:00:00"/>
        <d v="2021-04-29T00:00:00"/>
        <d v="2020-04-04T00:00:00"/>
        <d v="2020-01-17T00:00:00"/>
        <d v="2019-11-07T00:00:00"/>
        <d v="2019-09-22T00:00:00"/>
        <d v="2017-06-28T00:00:00"/>
        <d v="2021-05-09T00:00:00"/>
        <d v="2020-02-03T00:00:00"/>
        <d v="2019-05-26T00:00:00"/>
        <d v="2017-06-17T00:00:00"/>
        <d v="2021-02-02T00:00:00"/>
        <d v="2018-09-11T00:00:00"/>
        <d v="2017-02-27T00:00:00"/>
        <d v="2019-03-16T00:00:00"/>
        <d v="2017-02-11T00:00:00"/>
        <d v="2017-02-12T00:00:00"/>
        <d v="2019-05-19T00:00:00"/>
        <d v="2017-11-18T00:00:00"/>
        <d v="2016-11-02T00:00:00"/>
        <d v="2021-01-04T00:00:00"/>
        <d v="2020-06-25T00:00:00"/>
        <d v="2019-10-30T00:00:00"/>
        <d v="2019-03-25T00:00:00"/>
        <d v="2019-03-13T00:00:00"/>
        <d v="2017-11-11T00:00:00"/>
        <d v="2018-07-29T00:00:00"/>
        <d v="2021-09-23T00:00:00"/>
        <d v="2020-09-24T00:00:00"/>
        <d v="2018-02-23T00:00:00"/>
        <d v="2021-09-05T00:00:00"/>
        <d v="2017-11-27T00:00:00"/>
        <d v="2019-04-06T00:00:00"/>
        <d v="2020-01-02T00:00:00"/>
        <d v="2017-08-03T00:00:00"/>
        <d v="2017-12-16T00:00:00"/>
        <d v="2017-02-20T00:00:00"/>
        <d v="2020-10-31T00:00:00"/>
        <d v="2013-12-29T00:00:00"/>
        <d v="2015-09-02T00:00:00"/>
        <d v="2017-09-30T00:00:00"/>
        <d v="2019-04-08T00:00:00"/>
        <d v="2018-10-18T00:00:00"/>
        <d v="2018-10-13T00:00:00"/>
        <d v="2017-11-15T00:00:00"/>
        <d v="2020-01-13T00:00:00"/>
        <d v="2018-06-05T00:00:00"/>
        <d v="2019-07-13T00:00:00"/>
        <d v="2020-10-12T00:00:00"/>
        <d v="2015-10-14T00:00:00"/>
        <d v="2019-07-17T00:00:00"/>
        <d v="2018-10-24T00:00:00"/>
        <d v="2017-06-25T00:00:00"/>
        <d v="2018-11-27T00:00:00"/>
        <d v="2020-09-14T00:00:00"/>
        <d v="2018-03-14T00:00:00"/>
        <d v="2021-03-29T00:00:00"/>
        <d v="2019-12-11T00:00:00"/>
        <d v="2015-06-01T00:00:00"/>
        <d v="2017-11-06T00:00:00"/>
        <d v="2020-10-25T00:00:00"/>
        <d v="2018-10-15T00:00:00"/>
        <d v="2017-11-05T00:00:00"/>
        <d v="2019-10-10T00:00:00"/>
        <d v="2015-07-15T00:00:00"/>
        <d v="2021-01-05T00:00:00"/>
        <d v="2020-03-29T00:00:00"/>
        <d v="2017-06-21T00:00:00"/>
        <d v="2019-04-27T00:00:00"/>
        <d v="2021-07-24T00:00:00"/>
        <d v="2019-04-07T00:00:00"/>
        <d v="2019-12-08T00:00:00"/>
        <d v="2020-08-15T00:00:00"/>
        <d v="2021-08-29T00:00:00"/>
        <d v="2021-08-26T00:00:00"/>
        <d v="2021-08-21T00:00:00"/>
        <d v="2021-08-09T00:00:00"/>
        <d v="2021-07-26T00:00:00"/>
        <d v="2021-07-04T00:00:00"/>
        <d v="2021-07-03T00:00:00"/>
        <d v="2021-06-29T00:00:00"/>
        <d v="2021-06-20T00:00:00"/>
        <d v="2021-06-14T00:00:00"/>
        <d v="2021-06-08T00:00:00"/>
        <d v="2021-06-06T00:00:00"/>
        <d v="2021-05-31T00:00:00"/>
        <d v="2021-05-24T00:00:00"/>
        <d v="2021-05-23T00:00:00"/>
        <d v="2021-04-11T00:00:00"/>
        <d v="2021-03-10T00:00:00"/>
        <d v="2021-03-09T00:00:00"/>
        <d v="2021-03-06T00:00:00"/>
        <d v="2021-02-28T00:00:00"/>
        <d v="2021-02-22T00:00:00"/>
        <d v="2021-02-09T00:00:00"/>
        <d v="2021-02-06T00:00:00"/>
        <d v="2021-01-19T00:00:00"/>
        <d v="2020-12-12T00:00:00"/>
        <d v="2020-11-29T00:00:00"/>
        <d v="2020-11-18T00:00:00"/>
        <d v="2020-11-10T00:00:00"/>
        <d v="2020-10-26T00:00:00"/>
        <d v="2020-10-05T00:00:00"/>
        <d v="2020-09-27T00:00:00"/>
        <d v="2020-08-25T00:00:00"/>
        <d v="2020-08-22T00:00:00"/>
        <d v="2020-08-03T00:00:00"/>
        <d v="2020-07-28T00:00:00"/>
        <d v="2020-07-19T00:00:00"/>
        <d v="2020-07-09T00:00:00"/>
        <d v="2020-07-04T00:00:00"/>
        <d v="2020-05-24T00:00:00"/>
        <d v="2020-05-16T00:00:00"/>
        <d v="2020-04-26T00:00:00"/>
        <d v="2020-04-21T00:00:00"/>
        <d v="2020-04-09T00:00:00"/>
        <d v="2020-03-22T00:00:00"/>
        <d v="2020-03-21T00:00:00"/>
        <d v="2020-01-08T00:00:00"/>
        <d v="2020-01-04T00:00:00"/>
        <d v="2019-12-30T00:00:00"/>
        <d v="2019-12-18T00:00:00"/>
        <d v="2019-12-04T00:00:00"/>
        <d v="2019-12-02T00:00:00"/>
        <d v="2019-11-17T00:00:00"/>
        <d v="2019-11-13T00:00:00"/>
        <d v="2019-11-09T00:00:00"/>
        <d v="2019-10-27T00:00:00"/>
        <d v="2019-10-17T00:00:00"/>
        <d v="2019-08-31T00:00:00"/>
        <d v="2019-08-27T00:00:00"/>
        <d v="2019-08-12T00:00:00"/>
        <d v="2019-07-25T00:00:00"/>
        <d v="2019-07-03T00:00:00"/>
        <d v="2019-07-02T00:00:00"/>
        <d v="2019-06-24T00:00:00"/>
        <d v="2019-06-10T00:00:00"/>
        <d v="2019-06-03T00:00:00"/>
        <d v="2019-05-20T00:00:00"/>
        <d v="2019-05-08T00:00:00"/>
        <d v="2019-04-28T00:00:00"/>
        <d v="2019-04-11T00:00:00"/>
        <d v="2019-04-04T00:00:00"/>
        <d v="2019-03-30T00:00:00"/>
        <d v="2019-03-28T00:00:00"/>
        <d v="2019-03-11T00:00:00"/>
        <d v="2019-03-10T00:00:00"/>
        <d v="2019-03-06T00:00:00"/>
        <d v="2019-02-03T00:00:00"/>
        <d v="2019-01-27T00:00:00"/>
        <d v="2019-01-23T00:00:00"/>
        <d v="2019-01-10T00:00:00"/>
        <d v="2018-12-29T00:00:00"/>
        <d v="2018-12-24T00:00:00"/>
        <d v="2018-11-23T00:00:00"/>
        <d v="2018-11-17T00:00:00"/>
        <d v="2018-09-09T00:00:00"/>
        <d v="2018-09-08T00:00:00"/>
        <d v="2018-08-08T00:00:00"/>
        <d v="2018-08-05T00:00:00"/>
        <d v="2018-07-11T00:00:00"/>
        <d v="2018-07-10T00:00:00"/>
        <d v="2018-07-08T00:00:00"/>
        <d v="2018-06-18T00:00:00"/>
        <d v="2018-05-30T00:00:00"/>
        <d v="2018-05-29T00:00:00"/>
        <d v="2018-05-27T00:00:00"/>
        <d v="2018-04-17T00:00:00"/>
        <d v="2018-04-02T00:00:00"/>
        <d v="2018-02-22T00:00:00"/>
        <d v="2018-01-20T00:00:00"/>
        <d v="2018-01-08T00:00:00"/>
        <d v="2017-12-14T00:00:00"/>
        <d v="2017-11-30T00:00:00"/>
        <d v="2017-11-23T00:00:00"/>
        <d v="2017-11-03T00:00:00"/>
        <d v="2017-09-04T00:00:00"/>
        <d v="2017-04-27T00:00:00"/>
        <d v="2017-03-20T00:00:00"/>
        <d v="2016-12-30T00:00:00"/>
        <d v="2016-12-27T00:00:00"/>
        <d v="2016-12-13T00:00:00"/>
        <d v="2016-11-17T00:00:00"/>
        <d v="2016-11-09T00:00:00"/>
        <d v="2016-09-02T00:00:00"/>
        <d v="2016-07-24T00:00:00"/>
        <d v="2016-07-04T00:00:00"/>
        <d v="2016-06-02T00:00:00"/>
        <d v="2016-03-11T00:00:00"/>
        <d v="2016-02-19T00:00:00"/>
        <d v="2016-02-01T00:00:00"/>
        <d v="2016-01-23T00:00:00"/>
        <d v="2015-12-25T00:00:00"/>
        <d v="2015-10-23T00:00:00"/>
        <d v="2015-10-01T00:00:00"/>
        <d v="2015-07-31T00:00:00"/>
        <d v="2015-06-15T00:00:00"/>
        <d v="2014-11-21T00:00:00"/>
        <d v="2014-11-19T00:00:00"/>
        <d v="2014-02-01T00:00:00"/>
        <d v="2013-08-02T00:00:00"/>
        <m/>
        <d v="2016-04-28T00:00:00"/>
        <d v="2016-04-05T00:00:00"/>
        <d v="2015-12-31T00:00:00"/>
        <d v="2019-04-23T00:00:00"/>
        <d v="2018-02-17T00:00:00"/>
        <d v="2017-09-17T00:00:00"/>
        <d v="2008-02-04T00:00:00"/>
        <d v="2016-05-23T00:00:00"/>
        <d v="2017-05-18T00:00:00"/>
        <d v="2018-02-24T00:00:00"/>
        <d v="2016-12-26T00:00:00"/>
        <d v="2016-09-07T00:00:00"/>
        <d v="2017-07-12T00:00:00"/>
        <d v="2013-10-08T00:00:00"/>
        <d v="2016-05-28T00:00:00"/>
        <d v="2018-03-29T00:00:00"/>
        <d v="2017-03-03T00:00:00"/>
        <d v="2017-07-19T00:00:00"/>
        <d v="2013-03-31T00:00:00"/>
        <d v="2017-08-16T00:00:00"/>
        <d v="2015-11-03T00:00:00"/>
        <d v="2019-07-08T00:00:00"/>
        <d v="2018-08-20T00:00:00"/>
        <d v="2015-04-22T00:00:00"/>
        <d v="2016-06-20T00:00:00"/>
        <d v="2017-04-23T00:00:00"/>
        <d v="2016-04-17T00:00:00"/>
        <d v="2015-03-22T00:00:00"/>
        <d v="2015-10-10T00:00:00"/>
        <d v="2016-07-07T00:00:00"/>
        <d v="2015-05-31T00:00:00"/>
        <d v="2018-03-28T00:00:00"/>
        <d v="2016-01-13T00:00:00"/>
        <d v="2017-05-04T00:00:00"/>
        <d v="2016-09-17T00:00:00"/>
        <d v="2016-09-22T00:00:00"/>
        <d v="2015-12-02T00:00:00"/>
        <d v="2017-03-04T00:00:00"/>
        <d v="2019-05-25T00:00:00"/>
        <d v="2015-02-01T00:00:00"/>
        <d v="2018-08-13T00:00:00"/>
        <d v="2015-04-16T00:00:00"/>
        <d v="2017-04-20T00:00:00"/>
        <d v="2015-06-30T00:00:00"/>
        <d v="2017-10-05T00:00:00"/>
        <d v="2017-05-14T00:00:00"/>
        <d v="2017-10-21T00:00:00"/>
        <d v="2018-01-28T00:00:00"/>
        <d v="2016-02-08T00:00:00"/>
        <d v="2016-05-22T00:00:00"/>
        <d v="2018-06-20T00:00:00"/>
        <d v="2019-09-11T00:00:00"/>
        <d v="2014-04-01T00:00:00"/>
      </sharedItems>
      <fieldGroup par="24"/>
    </cacheField>
    <cacheField name="release_year" numFmtId="0">
      <sharedItems containsSemiMixedTypes="0" containsString="0" containsNumber="1" containsInteger="1" minValue="1925" maxValue="2021" count="74">
        <n v="2014"/>
        <n v="2020"/>
        <n v="2019"/>
        <n v="2017"/>
        <n v="2015"/>
        <n v="2018"/>
        <n v="2021"/>
        <n v="1942"/>
        <n v="2013"/>
        <n v="2016"/>
        <n v="2010"/>
        <n v="2012"/>
        <n v="2011"/>
        <n v="2008"/>
        <n v="1978"/>
        <n v="1991"/>
        <n v="2009"/>
        <n v="1990"/>
        <n v="1998"/>
        <n v="1945"/>
        <n v="2003"/>
        <n v="1944"/>
        <n v="2001"/>
        <n v="1947"/>
        <n v="2006"/>
        <n v="1943"/>
        <n v="2004"/>
        <n v="1988"/>
        <n v="1994"/>
        <n v="1987"/>
        <n v="2005"/>
        <n v="1993"/>
        <n v="2000"/>
        <n v="1946"/>
        <n v="1992"/>
        <n v="1970"/>
        <n v="1983"/>
        <n v="2007"/>
        <n v="1989"/>
        <n v="1958"/>
        <n v="1979"/>
        <n v="1999"/>
        <n v="1995"/>
        <n v="2002"/>
        <n v="1982"/>
        <n v="1986"/>
        <n v="1996"/>
        <n v="1973"/>
        <n v="1974"/>
        <n v="1977"/>
        <n v="1981"/>
        <n v="1985"/>
        <n v="1984"/>
        <n v="1997"/>
        <n v="1967"/>
        <n v="1972"/>
        <n v="1975"/>
        <n v="1980"/>
        <n v="1955"/>
        <n v="1976"/>
        <n v="1956"/>
        <n v="1971"/>
        <n v="1965"/>
        <n v="1960"/>
        <n v="1954"/>
        <n v="1966"/>
        <n v="1969"/>
        <n v="1968"/>
        <n v="1959"/>
        <n v="1962"/>
        <n v="1961"/>
        <n v="1964"/>
        <n v="1963"/>
        <n v="1925"/>
      </sharedItems>
      <fieldGroup base="11">
        <rangePr startNum="1925" endNum="2021" groupInterval="10"/>
        <groupItems count="12">
          <s v="&lt;1925"/>
          <s v="1925-1934"/>
          <s v="1935-1944"/>
          <s v="1945-1954"/>
          <s v="1955-1964"/>
          <s v="1965-1974"/>
          <s v="1975-1984"/>
          <s v="1985-1994"/>
          <s v="1995-2004"/>
          <s v="2005-2014"/>
          <s v="2015-2024"/>
          <s v="&gt;2025"/>
        </groupItems>
      </fieldGroup>
    </cacheField>
    <cacheField name="rating" numFmtId="0">
      <sharedItems containsBlank="1" count="15">
        <s v="TV-Y"/>
        <s v="TV-14"/>
        <s v="PG-13"/>
        <s v="G"/>
        <s v="TV-G"/>
        <s v="TV-MA"/>
        <s v="TV-PG"/>
        <s v="PG"/>
        <s v="TV-Y7"/>
        <m/>
        <s v="TV-Y7-FV"/>
        <s v="NR"/>
        <s v="R"/>
        <s v="NC-17"/>
        <s v="UR"/>
      </sharedItems>
    </cacheField>
    <cacheField name="duration" numFmtId="0">
      <sharedItems/>
    </cacheField>
    <cacheField name="min_or_seasons" numFmtId="0">
      <sharedItems containsSemiMixedTypes="0" containsString="0" containsNumber="1" containsInteger="1" minValue="1" maxValue="312"/>
    </cacheField>
    <cacheField name="movie_duration" numFmtId="0">
      <sharedItems containsMixedTypes="1" containsNumber="1" containsInteger="1" minValue="3" maxValue="312"/>
    </cacheField>
    <cacheField name="(min-media)^2" numFmtId="0">
      <sharedItems containsString="0" containsBlank="1" containsNumber="1" minValue="0.18922712853314536" maxValue="45128.630264479696"/>
    </cacheField>
    <cacheField name="serie_seasons" numFmtId="0">
      <sharedItems containsMixedTypes="1" containsNumber="1" containsInteger="1" minValue="1" maxValue="17"/>
    </cacheField>
    <cacheField name="listed_in" numFmtId="0">
      <sharedItems/>
    </cacheField>
    <cacheField name="main_genre" numFmtId="0">
      <sharedItems count="36">
        <s v="Children &amp; Family Movies"/>
        <s v="Action &amp; Adventure"/>
        <s v="Dramas"/>
        <s v="Documentaries"/>
        <s v="Comedies"/>
        <s v="Classic Movies"/>
        <s v="Movies"/>
        <s v="International Movies"/>
        <s v="Stand-Up Comedy"/>
        <s v="Horror Movies"/>
        <s v="Anime Features"/>
        <s v="Music &amp; Musicals"/>
        <s v="Thrillers"/>
        <s v="Romantic Movies"/>
        <s v="Cult Movies"/>
        <s v="Independent Movies"/>
        <s v="Sports Movies"/>
        <s v="Sci-Fi &amp; Fantasy"/>
        <s v="LGBTQ Movies"/>
        <s v="International TV Shows"/>
        <s v="Crime TV Shows"/>
        <s v="Docuseries"/>
        <s v="TV Dramas"/>
        <s v="British TV Shows"/>
        <s v="TV Comedies"/>
        <s v="Kids' TV"/>
        <s v="Reality TV"/>
        <s v="Anime Series"/>
        <s v="TV Shows"/>
        <s v="TV Action &amp; Adventure"/>
        <s v="Stand-Up Comedy &amp; Talk Shows"/>
        <s v="Classic &amp; Cult TV"/>
        <s v="Romantic TV Shows"/>
        <s v="TV Horror"/>
        <s v="Spanish-Language TV Shows"/>
        <s v="TV Sci-Fi &amp; Fantasy"/>
      </sharedItems>
    </cacheField>
    <cacheField name="listed_in2" numFmtId="0">
      <sharedItems/>
    </cacheField>
    <cacheField name="genres_listed" numFmtId="0">
      <sharedItems containsSemiMixedTypes="0" containsString="0" containsNumber="1" containsInteger="1" minValue="1" maxValue="3"/>
    </cacheField>
    <cacheField name="Meses (date_added)" numFmtId="0" databaseField="0">
      <fieldGroup base="10">
        <rangePr groupBy="months" startDate="2008-01-01T00:00:00" endDate="2021-09-26T00:00:00"/>
        <groupItems count="14">
          <s v="&lt;1/1/2008"/>
          <s v="ene"/>
          <s v="feb"/>
          <s v="mar"/>
          <s v="abr"/>
          <s v="may"/>
          <s v="jun"/>
          <s v="jul"/>
          <s v="ago"/>
          <s v="sep"/>
          <s v="oct"/>
          <s v="nov"/>
          <s v="dic"/>
          <s v="&gt;26/9/2021"/>
        </groupItems>
      </fieldGroup>
    </cacheField>
    <cacheField name="Trimestres (date_added)" numFmtId="0" databaseField="0">
      <fieldGroup base="10">
        <rangePr groupBy="quarters" startDate="2008-01-01T00:00:00" endDate="2021-09-26T00:00:00"/>
        <groupItems count="6">
          <s v="&lt;1/1/2008"/>
          <s v="Trim.1"/>
          <s v="Trim.2"/>
          <s v="Trim.3"/>
          <s v="Trim.4"/>
          <s v="&gt;26/9/2021"/>
        </groupItems>
      </fieldGroup>
    </cacheField>
    <cacheField name="Años (date_added)" numFmtId="0" databaseField="0">
      <fieldGroup base="10">
        <rangePr groupBy="years" startDate="2008-01-01T00:00:00" endDate="2021-09-26T00:00:00"/>
        <groupItems count="16">
          <s v="&lt;1/1/2008"/>
          <s v="2008"/>
          <s v="2009"/>
          <s v="2010"/>
          <s v="2011"/>
          <s v="2012"/>
          <s v="2013"/>
          <s v="2014"/>
          <s v="2015"/>
          <s v="2016"/>
          <s v="2017"/>
          <s v="2018"/>
          <s v="2019"/>
          <s v="2020"/>
          <s v="2021"/>
          <s v="&gt;26/9/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s D. León Quesada" refreshedDate="45276.60118020833" createdVersion="8" refreshedVersion="8" minRefreshableVersion="3" recordCount="8807" xr:uid="{1B52802D-C9AA-4992-AB49-50EB0AA1F4B1}">
  <cacheSource type="worksheet">
    <worksheetSource ref="A3:W8810" sheet="DATASET"/>
  </cacheSource>
  <cacheFields count="22">
    <cacheField name="id" numFmtId="0">
      <sharedItems containsSemiMixedTypes="0" containsString="0" containsNumber="1" containsInteger="1" minValue="1" maxValue="8807"/>
    </cacheField>
    <cacheField name="show_id" numFmtId="0">
      <sharedItems/>
    </cacheField>
    <cacheField name="type" numFmtId="0">
      <sharedItems count="2">
        <s v="Movie"/>
        <s v="TV Show"/>
      </sharedItems>
    </cacheField>
    <cacheField name="title" numFmtId="0">
      <sharedItems containsDate="1" containsMixedTypes="1" minDate="1899-12-30T07:19:00" maxDate="2022-02-10T00:00:00"/>
    </cacheField>
    <cacheField name="director" numFmtId="0">
      <sharedItems containsBlank="1"/>
    </cacheField>
    <cacheField name="cast" numFmtId="0">
      <sharedItems containsBlank="1" longText="1"/>
    </cacheField>
    <cacheField name="num_actors" numFmtId="0">
      <sharedItems containsSemiMixedTypes="0" containsString="0" containsNumber="1" containsInteger="1" minValue="0" maxValue="50"/>
    </cacheField>
    <cacheField name="main_country" numFmtId="0">
      <sharedItems containsBlank="1"/>
    </cacheField>
    <cacheField name="countries_produced" numFmtId="0">
      <sharedItems containsBlank="1"/>
    </cacheField>
    <cacheField name="num_countries" numFmtId="0">
      <sharedItems containsSemiMixedTypes="0" containsString="0" containsNumber="1" containsInteger="1" minValue="0" maxValue="12"/>
    </cacheField>
    <cacheField name="date_added" numFmtId="0">
      <sharedItems containsNonDate="0" containsDate="1" containsString="0" containsBlank="1" minDate="2008-01-01T00:00:00" maxDate="2021-09-26T00:00:00"/>
    </cacheField>
    <cacheField name="release_year" numFmtId="0">
      <sharedItems containsSemiMixedTypes="0" containsString="0" containsNumber="1" containsInteger="1" minValue="1925" maxValue="2021"/>
    </cacheField>
    <cacheField name="rating" numFmtId="0">
      <sharedItems containsBlank="1" count="15">
        <s v="TV-Y"/>
        <s v="TV-14"/>
        <s v="PG-13"/>
        <s v="G"/>
        <s v="TV-G"/>
        <s v="TV-MA"/>
        <s v="TV-PG"/>
        <s v="PG"/>
        <s v="TV-Y7"/>
        <m/>
        <s v="TV-Y7-FV"/>
        <s v="NR"/>
        <s v="R"/>
        <s v="NC-17"/>
        <s v="UR"/>
      </sharedItems>
    </cacheField>
    <cacheField name="duration" numFmtId="0">
      <sharedItems/>
    </cacheField>
    <cacheField name="min_or_seasons" numFmtId="0">
      <sharedItems containsSemiMixedTypes="0" containsString="0" containsNumber="1" containsInteger="1" minValue="1" maxValue="312"/>
    </cacheField>
    <cacheField name="movie_duration" numFmtId="0">
      <sharedItems containsMixedTypes="1" containsNumber="1" containsInteger="1" minValue="3" maxValue="312"/>
    </cacheField>
    <cacheField name="(min-media)^2" numFmtId="0">
      <sharedItems containsString="0" containsBlank="1" containsNumber="1" minValue="0.18922712853314536" maxValue="45128.630264479696"/>
    </cacheField>
    <cacheField name="serie_seasons" numFmtId="0">
      <sharedItems containsMixedTypes="1" containsNumber="1" containsInteger="1" minValue="1" maxValue="17"/>
    </cacheField>
    <cacheField name="listed_in" numFmtId="0">
      <sharedItems/>
    </cacheField>
    <cacheField name="main_genre" numFmtId="0">
      <sharedItems/>
    </cacheField>
    <cacheField name="listed_in2" numFmtId="0">
      <sharedItems/>
    </cacheField>
    <cacheField name="genres_listed" numFmtId="0">
      <sharedItems containsSemiMixedTypes="0" containsString="0" containsNumber="1" containsInteger="1" minValue="1" maxValue="3"/>
    </cacheField>
  </cacheFields>
  <extLst>
    <ext xmlns:x14="http://schemas.microsoft.com/office/spreadsheetml/2009/9/main" uri="{725AE2AE-9491-48be-B2B4-4EB974FC3084}">
      <x14:pivotCacheDefinition pivotCacheId="142379156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lises Apolinar" refreshedDate="45255.648885069444" createdVersion="8" refreshedVersion="8" minRefreshableVersion="3" recordCount="25" xr:uid="{D99BD4DB-0ECC-4547-A0E4-97D6F490F4D9}">
  <cacheSource type="worksheet">
    <worksheetSource ref="A5:D30" sheet="Medidas de tendencia central y " r:id="rId2"/>
  </cacheSource>
  <cacheFields count="4">
    <cacheField name="Videojuego" numFmtId="0">
      <sharedItems/>
    </cacheField>
    <cacheField name="Consola" numFmtId="0">
      <sharedItems count="9">
        <s v="Xbox 360"/>
        <s v="PC"/>
        <s v="Wii"/>
        <s v="3DS"/>
        <s v="PS Vita"/>
        <s v="Wii U"/>
        <s v="PS3"/>
        <s v="PS4"/>
        <s v="Switch"/>
      </sharedItems>
    </cacheField>
    <cacheField name="Año" numFmtId="0">
      <sharedItems containsSemiMixedTypes="0" containsString="0" containsNumber="1" containsInteger="1" minValue="2010" maxValue="2018" count="8">
        <n v="2010"/>
        <n v="2011"/>
        <n v="2012"/>
        <n v="2013"/>
        <n v="2014"/>
        <n v="2015"/>
        <n v="2017"/>
        <n v="2018"/>
      </sharedItems>
    </cacheField>
    <cacheField name="Puntuación" numFmtId="0">
      <sharedItems containsSemiMixedTypes="0" containsString="0" containsNumber="1" containsInteger="1" minValue="93" maxValue="97" count="5">
        <n v="96"/>
        <n v="93"/>
        <n v="95"/>
        <n v="97"/>
        <n v="94"/>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s D. León Quesada" refreshedDate="45276.643290856482" createdVersion="8" refreshedVersion="8" minRefreshableVersion="3" recordCount="25" xr:uid="{1DE03743-F86D-4656-936C-AE4FBAE26624}">
  <cacheSource type="worksheet">
    <worksheetSource name="Tabla3"/>
  </cacheSource>
  <cacheFields count="4">
    <cacheField name="Videojuego" numFmtId="0">
      <sharedItems/>
    </cacheField>
    <cacheField name="Consola" numFmtId="0">
      <sharedItems/>
    </cacheField>
    <cacheField name="Año" numFmtId="0">
      <sharedItems containsSemiMixedTypes="0" containsString="0" containsNumber="1" containsInteger="1" minValue="2010" maxValue="2018"/>
    </cacheField>
    <cacheField name="Puntuación" numFmtId="0">
      <sharedItems containsSemiMixedTypes="0" containsString="0" containsNumber="1" containsInteger="1" minValue="93" maxValue="97" count="5">
        <n v="93"/>
        <n v="94"/>
        <n v="95"/>
        <n v="96"/>
        <n v="9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n v="3778"/>
    <x v="0"/>
    <x v="0"/>
    <x v="0"/>
    <s v="Limbert Fabian, Brandon Oldenburg"/>
    <m/>
    <n v="0"/>
    <x v="0"/>
    <s v="United States"/>
    <n v="1"/>
    <x v="0"/>
    <x v="0"/>
    <x v="0"/>
    <s v="3 min"/>
    <n v="3"/>
    <n v="3"/>
    <n v="9324.7987524914424"/>
    <s v=""/>
    <s v="Children &amp; Family Movies, Sci-Fi &amp; Fantasy"/>
    <x v="0"/>
    <s v="Children &amp; Family Movies, Sci-Fi &amp; Fantasy"/>
    <n v="2"/>
  </r>
  <r>
    <n v="2714"/>
    <x v="1"/>
    <x v="0"/>
    <x v="1"/>
    <s v="Akira Saitoh"/>
    <m/>
    <n v="0"/>
    <x v="1"/>
    <s v="Japan"/>
    <n v="1"/>
    <x v="1"/>
    <x v="1"/>
    <x v="1"/>
    <s v="5 min"/>
    <n v="5"/>
    <n v="5"/>
    <n v="8942.5387622777744"/>
    <s v=""/>
    <s v="Action &amp; Adventure, Anime Features, International Movies"/>
    <x v="1"/>
    <s v="Action &amp; Adventure, Anime Features, International Movies"/>
    <n v="3"/>
  </r>
  <r>
    <n v="1485"/>
    <x v="2"/>
    <x v="0"/>
    <x v="2"/>
    <s v="Arnon Manor, Timothy Ware-Hill"/>
    <s v="Timothy Ware-Hill"/>
    <n v="1"/>
    <x v="0"/>
    <s v="United States"/>
    <n v="1"/>
    <x v="2"/>
    <x v="1"/>
    <x v="2"/>
    <s v="8 min"/>
    <n v="8"/>
    <n v="8"/>
    <n v="8384.1487769572723"/>
    <s v=""/>
    <s v="Dramas"/>
    <x v="2"/>
    <s v="Dramas"/>
    <n v="1"/>
  </r>
  <r>
    <n v="1558"/>
    <x v="3"/>
    <x v="0"/>
    <x v="3"/>
    <s v="Frank E. Abney III"/>
    <m/>
    <n v="0"/>
    <x v="0"/>
    <s v="United States"/>
    <n v="1"/>
    <x v="3"/>
    <x v="1"/>
    <x v="3"/>
    <s v="9 min"/>
    <n v="9"/>
    <n v="9"/>
    <n v="8202.0187818504382"/>
    <s v=""/>
    <s v="Children &amp; Family Movies, Dramas"/>
    <x v="0"/>
    <s v="Children &amp; Family Movies, Dramas"/>
    <n v="2"/>
  </r>
  <r>
    <n v="3536"/>
    <x v="4"/>
    <x v="0"/>
    <x v="4"/>
    <m/>
    <s v="President Barack Obama, Michelle Obama, Julia Reichert, Steven Bognar"/>
    <n v="4"/>
    <x v="0"/>
    <s v="United States"/>
    <n v="1"/>
    <x v="4"/>
    <x v="2"/>
    <x v="4"/>
    <s v="10 min"/>
    <n v="10"/>
    <n v="10"/>
    <n v="8021.8887867436033"/>
    <s v=""/>
    <s v="Documentaries"/>
    <x v="3"/>
    <s v="Documentaries"/>
    <n v="1"/>
  </r>
  <r>
    <n v="2859"/>
    <x v="5"/>
    <x v="0"/>
    <x v="5"/>
    <s v="Momoko Kamiya"/>
    <s v="Erika Harlacher"/>
    <n v="1"/>
    <x v="2"/>
    <m/>
    <n v="0"/>
    <x v="5"/>
    <x v="2"/>
    <x v="0"/>
    <s v="11 min"/>
    <n v="11"/>
    <n v="11"/>
    <n v="7843.7587916367693"/>
    <s v=""/>
    <s v="Children &amp; Family Movies"/>
    <x v="0"/>
    <s v="Children &amp; Family Movies"/>
    <n v="1"/>
  </r>
  <r>
    <n v="6406"/>
    <x v="6"/>
    <x v="0"/>
    <x v="6"/>
    <s v="Momoko Kamiya"/>
    <m/>
    <n v="0"/>
    <x v="2"/>
    <m/>
    <n v="0"/>
    <x v="6"/>
    <x v="3"/>
    <x v="0"/>
    <s v="11 min"/>
    <n v="11"/>
    <n v="11"/>
    <n v="7843.7587916367693"/>
    <s v=""/>
    <s v="Children &amp; Family Movies"/>
    <x v="0"/>
    <s v="Children &amp; Family Movies"/>
    <n v="1"/>
  </r>
  <r>
    <n v="696"/>
    <x v="7"/>
    <x v="0"/>
    <x v="7"/>
    <s v="Soudade Kaadan"/>
    <s v="Lama Hakeim, Gabriel Malki, Ehab Shaaban"/>
    <n v="3"/>
    <x v="2"/>
    <m/>
    <n v="0"/>
    <x v="7"/>
    <x v="4"/>
    <x v="1"/>
    <s v="12 min"/>
    <n v="12"/>
    <n v="12"/>
    <n v="7667.6287965299352"/>
    <s v=""/>
    <s v="Dramas, International Movies"/>
    <x v="2"/>
    <s v="Dramas, International Movies"/>
    <n v="2"/>
  </r>
  <r>
    <n v="3776"/>
    <x v="8"/>
    <x v="0"/>
    <x v="8"/>
    <s v="Mathieu Auvray"/>
    <s v="Pierre Bokma, Reinout Scholten van Aschat"/>
    <n v="2"/>
    <x v="3"/>
    <s v="Netherlands"/>
    <n v="1"/>
    <x v="0"/>
    <x v="4"/>
    <x v="5"/>
    <s v="12 min"/>
    <n v="12"/>
    <n v="12"/>
    <n v="7667.6287965299352"/>
    <s v=""/>
    <s v="Dramas, International Movies, Sci-Fi &amp; Fantasy"/>
    <x v="2"/>
    <s v="Dramas, International Movies, Sci-Fi &amp; Fantasy"/>
    <n v="3"/>
  </r>
  <r>
    <n v="4708"/>
    <x v="9"/>
    <x v="0"/>
    <x v="9"/>
    <s v="Floyd Russ"/>
    <s v="Zion Clark"/>
    <n v="1"/>
    <x v="0"/>
    <s v="United States"/>
    <n v="1"/>
    <x v="8"/>
    <x v="5"/>
    <x v="6"/>
    <s v="12 min"/>
    <n v="12"/>
    <n v="12"/>
    <n v="7667.6287965299352"/>
    <s v=""/>
    <s v="Documentaries, Sports Movies"/>
    <x v="3"/>
    <s v="Documentaries, Sports Movies"/>
    <n v="2"/>
  </r>
  <r>
    <n v="72"/>
    <x v="10"/>
    <x v="0"/>
    <x v="10"/>
    <s v="David A. Vargas"/>
    <s v="Evan Spiridellis, Erin Fitzgerald, Jeff Gill, Fred Tatasciore, Evan Michael Lee, Jared Isaacman, Sian Proctor, Chris Sembroski, Hayley Arceneaux"/>
    <n v="9"/>
    <x v="2"/>
    <m/>
    <n v="0"/>
    <x v="9"/>
    <x v="6"/>
    <x v="0"/>
    <s v="13 min"/>
    <n v="13"/>
    <n v="13"/>
    <n v="7493.4988014231012"/>
    <s v=""/>
    <s v="Children &amp; Family Movies"/>
    <x v="0"/>
    <s v="Children &amp; Family Movies"/>
    <n v="1"/>
  </r>
  <r>
    <n v="695"/>
    <x v="11"/>
    <x v="0"/>
    <x v="11"/>
    <s v="Soudade Kaadan"/>
    <s v="Caress Bashar, Abdel Moneim Amayri"/>
    <n v="2"/>
    <x v="4"/>
    <s v="Lebanon, Syria"/>
    <n v="2"/>
    <x v="7"/>
    <x v="2"/>
    <x v="6"/>
    <s v="13 min"/>
    <n v="13"/>
    <n v="13"/>
    <n v="7493.4988014231012"/>
    <s v=""/>
    <s v="Comedies, Dramas, Independent Movies"/>
    <x v="4"/>
    <s v="Comedies, Dramas, Independent Movies"/>
    <n v="3"/>
  </r>
  <r>
    <n v="1670"/>
    <x v="12"/>
    <x v="0"/>
    <x v="12"/>
    <s v="Will McCormack, Michael Govier"/>
    <m/>
    <n v="0"/>
    <x v="0"/>
    <s v="United States"/>
    <n v="1"/>
    <x v="10"/>
    <x v="1"/>
    <x v="7"/>
    <s v="13 min"/>
    <n v="13"/>
    <n v="13"/>
    <n v="7493.4988014231012"/>
    <s v=""/>
    <s v="Dramas"/>
    <x v="2"/>
    <s v="Dramas"/>
    <n v="1"/>
  </r>
  <r>
    <n v="1426"/>
    <x v="13"/>
    <x v="0"/>
    <x v="13"/>
    <m/>
    <m/>
    <n v="0"/>
    <x v="0"/>
    <s v="United States"/>
    <n v="1"/>
    <x v="11"/>
    <x v="6"/>
    <x v="1"/>
    <s v="14 min"/>
    <n v="14"/>
    <n v="14"/>
    <n v="7321.3688063162672"/>
    <s v=""/>
    <s v="Documentaries"/>
    <x v="3"/>
    <s v="Documentaries"/>
    <n v="1"/>
  </r>
  <r>
    <n v="3365"/>
    <x v="14"/>
    <x v="0"/>
    <x v="14"/>
    <m/>
    <m/>
    <n v="0"/>
    <x v="0"/>
    <s v="United States"/>
    <n v="1"/>
    <x v="12"/>
    <x v="2"/>
    <x v="1"/>
    <s v="14 min"/>
    <n v="14"/>
    <n v="14"/>
    <n v="7321.3688063162672"/>
    <s v=""/>
    <s v="Documentaries, International Movies"/>
    <x v="3"/>
    <s v="Documentaries, International Movies"/>
    <n v="2"/>
  </r>
  <r>
    <n v="5376"/>
    <x v="15"/>
    <x v="0"/>
    <x v="15"/>
    <s v="Harry Chaskin"/>
    <s v="Brian Atkinson, Ted Raimi, Harry Chaskin, Debi Derryberry, Philip Maurice Hayes, Leigh Kelly, J.D. Ryznar, Nick Shakoour, Ryan Wiesbrock, Clark Wiesbrock"/>
    <n v="10"/>
    <x v="0"/>
    <s v="United States"/>
    <n v="1"/>
    <x v="13"/>
    <x v="3"/>
    <x v="8"/>
    <s v="14 min"/>
    <n v="14"/>
    <n v="14"/>
    <n v="7321.3688063162672"/>
    <s v=""/>
    <s v="Children &amp; Family Movies, Comedies"/>
    <x v="0"/>
    <s v="Children &amp; Family Movies, Comedies"/>
    <n v="2"/>
  </r>
  <r>
    <n v="992"/>
    <x v="16"/>
    <x v="0"/>
    <x v="16"/>
    <s v="Marwan Nabil"/>
    <s v="Riham Abdel Ghafour, Mohammed Aly Rizk, Hazem Samir, Salwa Othman, Mahmoud Gharib"/>
    <n v="5"/>
    <x v="5"/>
    <s v="Egypt"/>
    <n v="1"/>
    <x v="14"/>
    <x v="1"/>
    <x v="4"/>
    <s v="15 min"/>
    <n v="15"/>
    <n v="15"/>
    <n v="7151.2388112094332"/>
    <s v=""/>
    <s v="Dramas, Independent Movies, International Movies"/>
    <x v="2"/>
    <s v="Dramas, Independent Movies, International Movies"/>
    <n v="3"/>
  </r>
  <r>
    <n v="1746"/>
    <x v="17"/>
    <x v="0"/>
    <x v="17"/>
    <m/>
    <s v="Guillermo del Toro, Alfonso Cuar√≥n"/>
    <n v="2"/>
    <x v="2"/>
    <m/>
    <n v="0"/>
    <x v="15"/>
    <x v="1"/>
    <x v="6"/>
    <s v="15 min"/>
    <n v="15"/>
    <n v="15"/>
    <n v="7151.2388112094332"/>
    <s v=""/>
    <s v="Documentaries"/>
    <x v="3"/>
    <s v="Documentaries"/>
    <n v="1"/>
  </r>
  <r>
    <n v="3710"/>
    <x v="18"/>
    <x v="0"/>
    <x v="18"/>
    <s v="Paul Thomas Anderson"/>
    <s v="Thom Yorke"/>
    <n v="1"/>
    <x v="6"/>
    <s v="United Kingdom"/>
    <n v="1"/>
    <x v="16"/>
    <x v="2"/>
    <x v="6"/>
    <s v="15 min"/>
    <n v="15"/>
    <n v="15"/>
    <n v="7151.2388112094332"/>
    <s v=""/>
    <s v="Dramas, Independent Movies, Music &amp; Musicals"/>
    <x v="2"/>
    <s v="Dramas, Independent Movies, Music &amp; Musicals"/>
    <n v="3"/>
  </r>
  <r>
    <n v="2831"/>
    <x v="19"/>
    <x v="0"/>
    <x v="19"/>
    <s v="Sharmeen Obaid-Chinoy"/>
    <m/>
    <n v="0"/>
    <x v="7"/>
    <s v="Pakistan, United States"/>
    <n v="2"/>
    <x v="17"/>
    <x v="1"/>
    <x v="6"/>
    <s v="16 min"/>
    <n v="16"/>
    <n v="16"/>
    <n v="6983.1088161025991"/>
    <s v=""/>
    <s v="Children &amp; Family Movies, Dramas"/>
    <x v="0"/>
    <s v="Children &amp; Family Movies, Dramas"/>
    <n v="2"/>
  </r>
  <r>
    <n v="2110"/>
    <x v="20"/>
    <x v="0"/>
    <x v="20"/>
    <m/>
    <m/>
    <n v="0"/>
    <x v="0"/>
    <s v="United States"/>
    <n v="1"/>
    <x v="18"/>
    <x v="1"/>
    <x v="6"/>
    <s v="17 min"/>
    <n v="17"/>
    <n v="17"/>
    <n v="6816.9788209957651"/>
    <s v=""/>
    <s v="Documentaries, LGBTQ Movies"/>
    <x v="3"/>
    <s v="Documentaries, LGBTQ Movies"/>
    <n v="2"/>
  </r>
  <r>
    <n v="2249"/>
    <x v="21"/>
    <x v="0"/>
    <x v="21"/>
    <s v="Sue Ding"/>
    <m/>
    <n v="0"/>
    <x v="0"/>
    <s v="United States"/>
    <n v="1"/>
    <x v="19"/>
    <x v="1"/>
    <x v="1"/>
    <s v="17 min"/>
    <n v="17"/>
    <n v="17"/>
    <n v="6816.9788209957651"/>
    <s v=""/>
    <s v="Documentaries"/>
    <x v="3"/>
    <s v="Documentaries"/>
    <n v="1"/>
  </r>
  <r>
    <n v="3008"/>
    <x v="22"/>
    <x v="0"/>
    <x v="22"/>
    <s v="David Lynch"/>
    <s v="David Lynch"/>
    <n v="1"/>
    <x v="0"/>
    <s v="United States"/>
    <n v="1"/>
    <x v="20"/>
    <x v="1"/>
    <x v="1"/>
    <s v="17 min"/>
    <n v="17"/>
    <n v="17"/>
    <n v="6816.9788209957651"/>
    <s v=""/>
    <s v="Dramas, Independent Movies"/>
    <x v="2"/>
    <s v="Dramas, Independent Movies"/>
    <n v="2"/>
  </r>
  <r>
    <n v="8206"/>
    <x v="23"/>
    <x v="0"/>
    <x v="23"/>
    <s v="John Ford"/>
    <s v="Henry Fonda, Jane Darwell"/>
    <n v="2"/>
    <x v="0"/>
    <s v="United States"/>
    <n v="1"/>
    <x v="21"/>
    <x v="7"/>
    <x v="1"/>
    <s v="18 min"/>
    <n v="18"/>
    <n v="18"/>
    <n v="6652.8488258889311"/>
    <s v=""/>
    <s v="Classic Movies, Documentaries"/>
    <x v="5"/>
    <s v="Classic Movies, Documentaries"/>
    <n v="2"/>
  </r>
  <r>
    <n v="4893"/>
    <x v="24"/>
    <x v="0"/>
    <x v="24"/>
    <m/>
    <s v="Stephen Fry, Alex Marty"/>
    <n v="2"/>
    <x v="2"/>
    <m/>
    <n v="0"/>
    <x v="22"/>
    <x v="4"/>
    <x v="0"/>
    <s v="19 min"/>
    <n v="19"/>
    <n v="19"/>
    <n v="6490.7188307820961"/>
    <s v=""/>
    <s v="Movies"/>
    <x v="6"/>
    <s v="Movies"/>
    <n v="1"/>
  </r>
  <r>
    <n v="5457"/>
    <x v="25"/>
    <x v="0"/>
    <x v="25"/>
    <s v="Daniel Wilner"/>
    <m/>
    <n v="0"/>
    <x v="8"/>
    <s v="Canada, United States"/>
    <n v="2"/>
    <x v="23"/>
    <x v="3"/>
    <x v="6"/>
    <s v="19 min"/>
    <n v="19"/>
    <n v="19"/>
    <n v="6490.7188307820961"/>
    <s v=""/>
    <s v="Documentaries, International Movies, LGBTQ Movies"/>
    <x v="3"/>
    <s v="Documentaries, International Movies, LGBTQ Movies"/>
    <n v="3"/>
  </r>
  <r>
    <n v="1963"/>
    <x v="26"/>
    <x v="0"/>
    <x v="26"/>
    <s v="Sophia Nahli Allison"/>
    <m/>
    <n v="0"/>
    <x v="0"/>
    <s v="United States"/>
    <n v="1"/>
    <x v="24"/>
    <x v="1"/>
    <x v="6"/>
    <s v="20 min"/>
    <n v="20"/>
    <n v="20"/>
    <n v="6330.5888356752621"/>
    <s v=""/>
    <s v="Documentaries"/>
    <x v="3"/>
    <s v="Documentaries"/>
    <n v="1"/>
  </r>
  <r>
    <n v="3367"/>
    <x v="27"/>
    <x v="0"/>
    <x v="27"/>
    <s v="Matt Kay"/>
    <s v="Hiyori Kon"/>
    <n v="1"/>
    <x v="6"/>
    <s v="United Kingdom"/>
    <n v="1"/>
    <x v="25"/>
    <x v="5"/>
    <x v="4"/>
    <s v="20 min"/>
    <n v="20"/>
    <n v="20"/>
    <n v="6330.5888356752621"/>
    <s v=""/>
    <s v="Documentaries, International Movies, Sports Movies"/>
    <x v="3"/>
    <s v="Documentaries, International Movies, Sports Movies"/>
    <n v="3"/>
  </r>
  <r>
    <n v="1156"/>
    <x v="28"/>
    <x v="0"/>
    <x v="28"/>
    <s v="Nadine Ibrahim"/>
    <m/>
    <n v="0"/>
    <x v="9"/>
    <s v="Nigeria"/>
    <n v="1"/>
    <x v="26"/>
    <x v="6"/>
    <x v="6"/>
    <s v="21 min"/>
    <n v="21"/>
    <n v="21"/>
    <n v="6172.4588405684281"/>
    <s v=""/>
    <s v="Documentaries, International Movies"/>
    <x v="3"/>
    <s v="Documentaries, International Movies"/>
    <n v="2"/>
  </r>
  <r>
    <n v="2167"/>
    <x v="29"/>
    <x v="0"/>
    <x v="29"/>
    <s v="Stanley Moore, Alex Woo"/>
    <s v="Alan C. Lim, Smith Foreman, Abigail Vibat, Pfifer Chastain, Jim Capobianco, Neena-Sinaii Simpo, Eli Morse, Adelaide Hirasaki, Paul Killam, Kerry Gudjohnsen, Maisie Benson"/>
    <n v="11"/>
    <x v="2"/>
    <m/>
    <n v="0"/>
    <x v="27"/>
    <x v="1"/>
    <x v="0"/>
    <s v="21 min"/>
    <n v="21"/>
    <n v="21"/>
    <n v="6172.4588405684281"/>
    <s v=""/>
    <s v="Children &amp; Family Movies"/>
    <x v="0"/>
    <s v="Children &amp; Family Movies"/>
    <n v="1"/>
  </r>
  <r>
    <n v="2777"/>
    <x v="30"/>
    <x v="0"/>
    <x v="30"/>
    <s v="Marlene Melchior"/>
    <m/>
    <n v="0"/>
    <x v="10"/>
    <s v="Germany"/>
    <n v="1"/>
    <x v="28"/>
    <x v="1"/>
    <x v="4"/>
    <s v="21 min"/>
    <n v="21"/>
    <n v="21"/>
    <n v="6172.4588405684281"/>
    <s v=""/>
    <s v="Documentaries, International Movies"/>
    <x v="3"/>
    <s v="Documentaries, International Movies"/>
    <n v="2"/>
  </r>
  <r>
    <n v="1254"/>
    <x v="31"/>
    <x v="0"/>
    <x v="31"/>
    <s v="Andrew Duncan, Ken Cunningham"/>
    <s v="Robbie Daymond, Ben Pronsky, Josh Keaton, Tara Strong, Jennifer Hale, Laura Bailey"/>
    <n v="6"/>
    <x v="0"/>
    <s v="United States"/>
    <n v="1"/>
    <x v="29"/>
    <x v="2"/>
    <x v="0"/>
    <s v="22 min"/>
    <n v="22"/>
    <n v="22"/>
    <n v="6016.328845461594"/>
    <s v=""/>
    <s v="Children &amp; Family Movies, Comedies"/>
    <x v="0"/>
    <s v="Children &amp; Family Movies, Comedies"/>
    <n v="2"/>
  </r>
  <r>
    <n v="1636"/>
    <x v="32"/>
    <x v="0"/>
    <x v="32"/>
    <s v="Stanley Moore, Alex Woo"/>
    <s v="Alan C. Lim, Taron C. Hensley, Maisie Benson, Kerry Gudjohnsen, Paul Killam, Smith Foreman, Ann Kendrick, Ella Joy Ballesteros, Neena-Sinaii Simpo, Eli Morse"/>
    <n v="10"/>
    <x v="0"/>
    <s v="United States"/>
    <n v="1"/>
    <x v="30"/>
    <x v="1"/>
    <x v="0"/>
    <s v="22 min"/>
    <n v="22"/>
    <n v="22"/>
    <n v="6016.328845461594"/>
    <s v=""/>
    <s v="Children &amp; Family Movies"/>
    <x v="0"/>
    <s v="Children &amp; Family Movies"/>
    <n v="1"/>
  </r>
  <r>
    <n v="1893"/>
    <x v="33"/>
    <x v="0"/>
    <x v="33"/>
    <s v="Alex Woo, Stanley Moore"/>
    <s v="Alan C. Lim, Smith Foreman, Maisie Benson, Ann Kendrick, Kerry Gudjohnsen, Paul Killam, Stanley Moore, Tyler Hendrix, Ella Joy Ballesteros, Jimmy Olea"/>
    <n v="10"/>
    <x v="2"/>
    <m/>
    <n v="0"/>
    <x v="31"/>
    <x v="1"/>
    <x v="0"/>
    <s v="22 min"/>
    <n v="22"/>
    <n v="22"/>
    <n v="6016.328845461594"/>
    <s v=""/>
    <s v="Children &amp; Family Movies"/>
    <x v="0"/>
    <s v="Children &amp; Family Movies"/>
    <n v="1"/>
  </r>
  <r>
    <n v="3418"/>
    <x v="34"/>
    <x v="0"/>
    <x v="34"/>
    <s v="Bassam Tariq"/>
    <m/>
    <n v="0"/>
    <x v="0"/>
    <s v="United States"/>
    <n v="1"/>
    <x v="32"/>
    <x v="2"/>
    <x v="5"/>
    <s v="22 min"/>
    <n v="22"/>
    <n v="22"/>
    <n v="6016.328845461594"/>
    <s v=""/>
    <s v="Documentaries"/>
    <x v="3"/>
    <s v="Documentaries"/>
    <n v="1"/>
  </r>
  <r>
    <n v="4139"/>
    <x v="35"/>
    <x v="0"/>
    <x v="35"/>
    <s v="Rick Morales"/>
    <s v="Dee Bradley Baker, Troy Baker, John DiMaggio, Grey DeLisle, Tom Kenny, Nolan North, Khary Payton, James Arnold Taylor"/>
    <n v="8"/>
    <x v="0"/>
    <s v="United States"/>
    <n v="1"/>
    <x v="33"/>
    <x v="0"/>
    <x v="8"/>
    <s v="22 min"/>
    <n v="22"/>
    <n v="22"/>
    <n v="6016.328845461594"/>
    <s v=""/>
    <s v="Movies"/>
    <x v="6"/>
    <s v="Movies"/>
    <n v="1"/>
  </r>
  <r>
    <n v="4140"/>
    <x v="36"/>
    <x v="0"/>
    <x v="36"/>
    <s v="Michael D. Black"/>
    <s v="James Mathis III, Keston John, Yvette Nicole Brown, Daisy Lightfoot, Isaac C. Singleton Jr., Trevor Devall, Liam O'Brien, Mick Wingert, Fred Tatasciore, Laura Bailey"/>
    <n v="10"/>
    <x v="0"/>
    <s v="United States"/>
    <n v="1"/>
    <x v="33"/>
    <x v="5"/>
    <x v="8"/>
    <s v="22 min"/>
    <n v="22"/>
    <n v="22"/>
    <n v="6016.328845461594"/>
    <s v=""/>
    <s v="Children &amp; Family Movies"/>
    <x v="0"/>
    <s v="Children &amp; Family Movies"/>
    <n v="1"/>
  </r>
  <r>
    <n v="4141"/>
    <x v="37"/>
    <x v="0"/>
    <x v="37"/>
    <m/>
    <m/>
    <n v="0"/>
    <x v="0"/>
    <s v="United States"/>
    <n v="1"/>
    <x v="33"/>
    <x v="3"/>
    <x v="0"/>
    <s v="22 min"/>
    <n v="22"/>
    <n v="22"/>
    <n v="6016.328845461594"/>
    <s v=""/>
    <s v="Children &amp; Family Movies"/>
    <x v="0"/>
    <s v="Children &amp; Family Movies"/>
    <n v="1"/>
  </r>
  <r>
    <n v="4279"/>
    <x v="38"/>
    <x v="0"/>
    <x v="38"/>
    <s v="Rarecho"/>
    <s v="Kaolip, Shingo Kato, Komegumi Koiwasaki, Maki Tsuruta, Sohta Arai, Rina Inoue, Yuki Takahashi, Rarecho"/>
    <n v="8"/>
    <x v="1"/>
    <s v="Japan"/>
    <n v="1"/>
    <x v="34"/>
    <x v="5"/>
    <x v="6"/>
    <s v="22 min"/>
    <n v="22"/>
    <n v="22"/>
    <n v="6016.328845461594"/>
    <s v=""/>
    <s v="Movies"/>
    <x v="6"/>
    <s v="Movies"/>
    <n v="1"/>
  </r>
  <r>
    <n v="4895"/>
    <x v="39"/>
    <x v="0"/>
    <x v="39"/>
    <m/>
    <s v="Stephen Fry, Alex Marty"/>
    <n v="2"/>
    <x v="2"/>
    <m/>
    <n v="0"/>
    <x v="22"/>
    <x v="4"/>
    <x v="0"/>
    <s v="22 min"/>
    <n v="22"/>
    <n v="22"/>
    <n v="6016.328845461594"/>
    <s v=""/>
    <s v="Movies"/>
    <x v="6"/>
    <s v="Movies"/>
    <n v="1"/>
  </r>
  <r>
    <n v="4897"/>
    <x v="40"/>
    <x v="0"/>
    <x v="40"/>
    <m/>
    <s v="Stephen Fry, Montana Smedley"/>
    <n v="2"/>
    <x v="2"/>
    <m/>
    <n v="0"/>
    <x v="22"/>
    <x v="0"/>
    <x v="0"/>
    <s v="22 min"/>
    <n v="22"/>
    <n v="22"/>
    <n v="6016.328845461594"/>
    <s v=""/>
    <s v="Movies"/>
    <x v="6"/>
    <s v="Movies"/>
    <n v="1"/>
  </r>
  <r>
    <n v="5341"/>
    <x v="41"/>
    <x v="0"/>
    <x v="41"/>
    <s v="Rob Silvestri"/>
    <s v="Laura Bailey, Troy Baker, Eric Bauza, Ben Diskin, Grant George, JP Karliak, Jim Meskimen, Bumper Robinson, Roger Craig Smith, Fred Tatasciore, Travis Willingham, Mick Wingert"/>
    <n v="12"/>
    <x v="0"/>
    <s v="United States"/>
    <n v="1"/>
    <x v="35"/>
    <x v="4"/>
    <x v="8"/>
    <s v="22 min"/>
    <n v="22"/>
    <n v="22"/>
    <n v="6016.328845461594"/>
    <s v=""/>
    <s v="Children &amp; Family Movies"/>
    <x v="0"/>
    <s v="Children &amp; Family Movies"/>
    <n v="1"/>
  </r>
  <r>
    <n v="5644"/>
    <x v="42"/>
    <x v="0"/>
    <x v="42"/>
    <s v="Greg Richardson"/>
    <s v="Troy Baker, Drake Bell, Fred Tatasciore, Dee Bradley Baker, Steve Blum, Adrian Pasdar, Greg Cipes, Chi McBride, Barry Dennen, Robin Atkin Downes"/>
    <n v="10"/>
    <x v="0"/>
    <s v="United States"/>
    <n v="1"/>
    <x v="36"/>
    <x v="8"/>
    <x v="8"/>
    <s v="22 min"/>
    <n v="22"/>
    <n v="22"/>
    <n v="6016.328845461594"/>
    <s v=""/>
    <s v="Children &amp; Family Movies"/>
    <x v="0"/>
    <s v="Children &amp; Family Movies"/>
    <n v="1"/>
  </r>
  <r>
    <n v="5660"/>
    <x v="43"/>
    <x v="0"/>
    <x v="43"/>
    <s v="Thomas Astruc"/>
    <s v="Cristina Vee, Bryce Papenbrook, Keith Silverstein, Mela Lee, Max Mittelman, Carrie Keranen, Stephanie Sheh, Selah Victor, Ben Diskin, Erin Fitzgerald, Grant George"/>
    <n v="11"/>
    <x v="11"/>
    <s v="France, South Korea, Japan"/>
    <n v="3"/>
    <x v="37"/>
    <x v="9"/>
    <x v="8"/>
    <s v="22 min"/>
    <n v="22"/>
    <n v="22"/>
    <n v="6016.328845461594"/>
    <s v=""/>
    <s v="Movies"/>
    <x v="6"/>
    <s v="Movies"/>
    <n v="1"/>
  </r>
  <r>
    <n v="6407"/>
    <x v="44"/>
    <x v="0"/>
    <x v="44"/>
    <s v="Momoko Kamiya"/>
    <m/>
    <n v="0"/>
    <x v="2"/>
    <m/>
    <n v="0"/>
    <x v="6"/>
    <x v="3"/>
    <x v="0"/>
    <s v="22 min"/>
    <n v="22"/>
    <n v="22"/>
    <n v="6016.328845461594"/>
    <s v=""/>
    <s v="Children &amp; Family Movies"/>
    <x v="0"/>
    <s v="Children &amp; Family Movies"/>
    <n v="1"/>
  </r>
  <r>
    <n v="6866"/>
    <x v="45"/>
    <x v="0"/>
    <x v="45"/>
    <s v="Takuya Inaba"/>
    <m/>
    <n v="0"/>
    <x v="1"/>
    <s v="Japan"/>
    <n v="1"/>
    <x v="38"/>
    <x v="8"/>
    <x v="0"/>
    <s v="22 min"/>
    <n v="22"/>
    <n v="22"/>
    <n v="6016.328845461594"/>
    <s v=""/>
    <s v="International Movies, Sci-Fi &amp; Fantasy"/>
    <x v="7"/>
    <s v="International Movies, Sci-Fi &amp; Fantasy"/>
    <n v="2"/>
  </r>
  <r>
    <n v="7117"/>
    <x v="46"/>
    <x v="0"/>
    <x v="46"/>
    <m/>
    <s v="Megan Richie, Riley Thomas Stewart, Jadon Sand, David Arquette, Jeff Bennett, Corey Burton, Adam Wylie, Dee Bradley Baker"/>
    <n v="8"/>
    <x v="2"/>
    <m/>
    <n v="0"/>
    <x v="35"/>
    <x v="0"/>
    <x v="0"/>
    <s v="22 min"/>
    <n v="22"/>
    <n v="22"/>
    <n v="6016.328845461594"/>
    <s v=""/>
    <s v="Movies"/>
    <x v="6"/>
    <s v="Movies"/>
    <n v="1"/>
  </r>
  <r>
    <n v="46"/>
    <x v="47"/>
    <x v="0"/>
    <x v="47"/>
    <s v="Tyler Greco"/>
    <m/>
    <n v="0"/>
    <x v="2"/>
    <m/>
    <n v="0"/>
    <x v="39"/>
    <x v="6"/>
    <x v="7"/>
    <s v="23 min"/>
    <n v="23"/>
    <n v="23"/>
    <n v="5862.19885035476"/>
    <s v=""/>
    <s v="Documentaries"/>
    <x v="3"/>
    <s v="Documentaries"/>
    <n v="1"/>
  </r>
  <r>
    <n v="2594"/>
    <x v="48"/>
    <x v="0"/>
    <x v="48"/>
    <s v="Joey So"/>
    <s v="Joseph May, Keith Wickham, Yvonne Grundy, Jules De Jongh, Rachael Louise Miller, Rob Rackstraw, Mike Grady"/>
    <n v="7"/>
    <x v="2"/>
    <m/>
    <n v="0"/>
    <x v="40"/>
    <x v="1"/>
    <x v="0"/>
    <s v="23 min"/>
    <n v="23"/>
    <n v="23"/>
    <n v="5862.19885035476"/>
    <s v=""/>
    <s v="Children &amp; Family Movies"/>
    <x v="0"/>
    <s v="Children &amp; Family Movies"/>
    <n v="1"/>
  </r>
  <r>
    <n v="2595"/>
    <x v="49"/>
    <x v="0"/>
    <x v="49"/>
    <s v="Joey So"/>
    <s v="Joseph May, Keith Wickham, Yvonne Grundy, Matt McCooey, Joe Swash, Jules De Jongh, Rob Rackstraw, Rachael Louise Miller, Mike Grady, Siu-See Hung"/>
    <n v="10"/>
    <x v="2"/>
    <m/>
    <n v="0"/>
    <x v="40"/>
    <x v="1"/>
    <x v="0"/>
    <s v="23 min"/>
    <n v="23"/>
    <n v="23"/>
    <n v="5862.19885035476"/>
    <s v=""/>
    <s v="Children &amp; Family Movies"/>
    <x v="0"/>
    <s v="Children &amp; Family Movies"/>
    <n v="1"/>
  </r>
  <r>
    <n v="2596"/>
    <x v="50"/>
    <x v="0"/>
    <x v="50"/>
    <s v="Joey So"/>
    <s v="Rosamund Pike, Joseph May, Keith Wickham, Sharon Miller, Jules De Jongh, Rachael Louise Miller, Rob Rackstraw"/>
    <n v="7"/>
    <x v="2"/>
    <m/>
    <n v="0"/>
    <x v="40"/>
    <x v="1"/>
    <x v="0"/>
    <s v="23 min"/>
    <n v="23"/>
    <n v="23"/>
    <n v="5862.19885035476"/>
    <s v=""/>
    <s v="Children &amp; Family Movies"/>
    <x v="0"/>
    <s v="Children &amp; Family Movies"/>
    <n v="1"/>
  </r>
  <r>
    <n v="2812"/>
    <x v="51"/>
    <x v="0"/>
    <x v="51"/>
    <s v="Joey So"/>
    <s v="Joseph May, Anna Francolini, Antonio Magro, Montserrat Lombard, Flaminia Cinque, Keith Wickham"/>
    <n v="6"/>
    <x v="2"/>
    <m/>
    <n v="0"/>
    <x v="41"/>
    <x v="2"/>
    <x v="0"/>
    <s v="23 min"/>
    <n v="23"/>
    <n v="23"/>
    <n v="5862.19885035476"/>
    <s v=""/>
    <s v="Children &amp; Family Movies"/>
    <x v="0"/>
    <s v="Children &amp; Family Movies"/>
    <n v="1"/>
  </r>
  <r>
    <n v="2813"/>
    <x v="52"/>
    <x v="0"/>
    <x v="52"/>
    <s v="Joey So"/>
    <s v="Joseph May, Flaminia Cinque, Anna Francolini, Teresa Gallagher, Montserrat Lombard, Antonio Magro, Vincenzo Nicoli"/>
    <n v="7"/>
    <x v="2"/>
    <m/>
    <n v="0"/>
    <x v="41"/>
    <x v="2"/>
    <x v="0"/>
    <s v="23 min"/>
    <n v="23"/>
    <n v="23"/>
    <n v="5862.19885035476"/>
    <s v=""/>
    <s v="Children &amp; Family Movies"/>
    <x v="0"/>
    <s v="Children &amp; Family Movies"/>
    <n v="1"/>
  </r>
  <r>
    <n v="2815"/>
    <x v="53"/>
    <x v="0"/>
    <x v="53"/>
    <s v="Joey So"/>
    <s v="Joseph May, Keith Wickham, Yvonne Grundy, Jules De Jongh, Rachael Louise Miller, Rob Rackstraw, Christopher Ragland, Kerry Shale, Teresa Gallagher, Bob Golding"/>
    <n v="10"/>
    <x v="2"/>
    <m/>
    <n v="0"/>
    <x v="41"/>
    <x v="2"/>
    <x v="0"/>
    <s v="23 min"/>
    <n v="23"/>
    <n v="23"/>
    <n v="5862.19885035476"/>
    <s v=""/>
    <s v="Children &amp; Family Movies"/>
    <x v="0"/>
    <s v="Children &amp; Family Movies"/>
    <n v="1"/>
  </r>
  <r>
    <n v="4345"/>
    <x v="54"/>
    <x v="0"/>
    <x v="54"/>
    <m/>
    <s v="Nadia Ramlee, Chio Su-Ping, Jeremy Linn, Marlon Dance-Hooi"/>
    <n v="4"/>
    <x v="2"/>
    <m/>
    <n v="0"/>
    <x v="42"/>
    <x v="5"/>
    <x v="0"/>
    <s v="23 min"/>
    <n v="23"/>
    <n v="23"/>
    <n v="5862.19885035476"/>
    <s v=""/>
    <s v="Movies"/>
    <x v="6"/>
    <s v="Movies"/>
    <n v="1"/>
  </r>
  <r>
    <n v="4498"/>
    <x v="55"/>
    <x v="0"/>
    <x v="55"/>
    <m/>
    <s v="Nadia Ramlee, Chio Su-Ping, Jeremy Linn, Marlon Dance-Hooi"/>
    <n v="4"/>
    <x v="2"/>
    <m/>
    <n v="0"/>
    <x v="43"/>
    <x v="5"/>
    <x v="0"/>
    <s v="23 min"/>
    <n v="23"/>
    <n v="23"/>
    <n v="5862.19885035476"/>
    <s v=""/>
    <s v="Movies"/>
    <x v="6"/>
    <s v="Movies"/>
    <n v="1"/>
  </r>
  <r>
    <n v="5858"/>
    <x v="56"/>
    <x v="0"/>
    <x v="56"/>
    <s v="Rodolphe Guenoden"/>
    <s v="Jack Black, Dustin Hoffman, Seth Rogen, David Cross, Lucy Liu, Tara Macri, James Hong, Randall Duk Kim"/>
    <n v="8"/>
    <x v="0"/>
    <s v="United States"/>
    <n v="1"/>
    <x v="44"/>
    <x v="9"/>
    <x v="6"/>
    <s v="23 min"/>
    <n v="23"/>
    <n v="23"/>
    <n v="5862.19885035476"/>
    <s v=""/>
    <s v="Children &amp; Family Movies, Comedies"/>
    <x v="0"/>
    <s v="Children &amp; Family Movies, Comedies"/>
    <n v="2"/>
  </r>
  <r>
    <n v="7314"/>
    <x v="57"/>
    <x v="0"/>
    <x v="57"/>
    <s v="Tim Bartley"/>
    <s v="Flynn Curry, Olivia Deeble, Madison Lu, Ois√≠n O'Leary, Faith Seci, Joshua Sitch, Heidi Arena, Wayne Hope"/>
    <n v="8"/>
    <x v="12"/>
    <s v="Australia"/>
    <n v="1"/>
    <x v="45"/>
    <x v="9"/>
    <x v="8"/>
    <s v="23 min"/>
    <n v="23"/>
    <n v="23"/>
    <n v="5862.19885035476"/>
    <s v=""/>
    <s v="Children &amp; Family Movies, Comedies"/>
    <x v="0"/>
    <s v="Children &amp; Family Movies, Comedies"/>
    <n v="2"/>
  </r>
  <r>
    <n v="7500"/>
    <x v="58"/>
    <x v="0"/>
    <x v="58"/>
    <s v="Audu Paden, Eric Radomski"/>
    <s v="Kate Higgins, Salli Saffioti, Debi Derryberry, Laura Bailey, Yuri Lowenthal, Audu Paden, Troy Baker, Erin Fitzgerald"/>
    <n v="8"/>
    <x v="0"/>
    <s v="United States"/>
    <n v="1"/>
    <x v="46"/>
    <x v="10"/>
    <x v="8"/>
    <s v="23 min"/>
    <n v="23"/>
    <n v="23"/>
    <n v="5862.19885035476"/>
    <s v=""/>
    <s v="Children &amp; Family Movies"/>
    <x v="0"/>
    <s v="Children &amp; Family Movies"/>
    <n v="1"/>
  </r>
  <r>
    <n v="7782"/>
    <x v="59"/>
    <x v="0"/>
    <x v="59"/>
    <m/>
    <s v="Alex Heartman, Najee De-Tiege, Hector David Jr., Erika Fong, Brittany Anne Pirtle, Steven Skyler, Rene Naufahu, Paul Schrier, Felix Ryan, Jeff Szusterman, Stig Alred, Kate Elliot"/>
    <n v="12"/>
    <x v="0"/>
    <s v="United States"/>
    <n v="1"/>
    <x v="47"/>
    <x v="11"/>
    <x v="8"/>
    <s v="23 min"/>
    <n v="23"/>
    <n v="23"/>
    <n v="5862.19885035476"/>
    <s v=""/>
    <s v="Movies"/>
    <x v="6"/>
    <s v="Movies"/>
    <n v="1"/>
  </r>
  <r>
    <n v="1193"/>
    <x v="60"/>
    <x v="0"/>
    <x v="60"/>
    <s v="Farah Nabulsi"/>
    <s v="Saleh Bakri, Maryam Kanj, Maryam Kamiel Basha, Ameer Khlawe, Ala' Hanani, Malak Abu Ghraibeh, Karam Elayyan, Leila Mouammar, Angie Saba"/>
    <n v="9"/>
    <x v="6"/>
    <s v="United Kingdom,"/>
    <n v="2"/>
    <x v="48"/>
    <x v="1"/>
    <x v="5"/>
    <s v="24 min"/>
    <n v="24"/>
    <n v="24"/>
    <n v="5710.068855247926"/>
    <s v=""/>
    <s v="Dramas, International Movies"/>
    <x v="2"/>
    <s v="Dramas, International Movies"/>
    <n v="2"/>
  </r>
  <r>
    <n v="1582"/>
    <x v="61"/>
    <x v="0"/>
    <x v="61"/>
    <s v="Steve Ball"/>
    <s v="Elyse Maloway, Vincent Tong, Erin Mathews, Andrea Libman, Alessandro Juliani, Nicole Anthony, Diana Kaarina, Gigi Saul Guerrero, Rukiya Bernard, Asia Mattu, Elicia MacKenzie"/>
    <n v="11"/>
    <x v="2"/>
    <m/>
    <n v="0"/>
    <x v="49"/>
    <x v="1"/>
    <x v="0"/>
    <s v="24 min"/>
    <n v="24"/>
    <n v="24"/>
    <n v="5710.068855247926"/>
    <s v=""/>
    <s v="Children &amp; Family Movies"/>
    <x v="0"/>
    <s v="Children &amp; Family Movies"/>
    <n v="1"/>
  </r>
  <r>
    <n v="2082"/>
    <x v="62"/>
    <x v="0"/>
    <x v="62"/>
    <s v="Mark Thornton, Todd Kauffman"/>
    <s v="Michela Luci, Jamie Watson, Eric Peterson, Anna Claire Bartlam, Nicolas Aqui, Cory Doran, Julie Lemieux, Derek McGrath"/>
    <n v="8"/>
    <x v="8"/>
    <s v="Canada"/>
    <n v="1"/>
    <x v="50"/>
    <x v="1"/>
    <x v="0"/>
    <s v="24 min"/>
    <n v="24"/>
    <n v="24"/>
    <n v="5710.068855247926"/>
    <s v=""/>
    <s v="Children &amp; Family Movies"/>
    <x v="0"/>
    <s v="Children &amp; Family Movies"/>
    <n v="1"/>
  </r>
  <r>
    <n v="2441"/>
    <x v="63"/>
    <x v="0"/>
    <x v="63"/>
    <m/>
    <s v="Michela Luci, Jamie Watson, Eric Peterson, Anna Claire Bartlam, Nicolas Aqui, Cory Doran, Julie Lemieux, Derek McGrath"/>
    <n v="8"/>
    <x v="8"/>
    <s v="Canada"/>
    <n v="1"/>
    <x v="51"/>
    <x v="1"/>
    <x v="0"/>
    <s v="24 min"/>
    <n v="24"/>
    <n v="24"/>
    <n v="5710.068855247926"/>
    <s v=""/>
    <s v="Children &amp; Family Movies"/>
    <x v="0"/>
    <s v="Children &amp; Family Movies"/>
    <n v="1"/>
  </r>
  <r>
    <n v="2771"/>
    <x v="64"/>
    <x v="0"/>
    <x v="64"/>
    <s v="Todd Kauffman, Mark Thornton"/>
    <s v="Michela Luci, Jamie Watson, Eric Peterson, Anna Claire Bartlam, Nicolas Aqui, Cory Doran, Julie Lemieux"/>
    <n v="7"/>
    <x v="8"/>
    <s v="Canada"/>
    <n v="1"/>
    <x v="52"/>
    <x v="1"/>
    <x v="0"/>
    <s v="24 min"/>
    <n v="24"/>
    <n v="24"/>
    <n v="5710.068855247926"/>
    <s v=""/>
    <s v="Children &amp; Family Movies"/>
    <x v="0"/>
    <s v="Children &amp; Family Movies"/>
    <n v="1"/>
  </r>
  <r>
    <n v="3182"/>
    <x v="65"/>
    <x v="0"/>
    <x v="65"/>
    <m/>
    <s v="Martin Scorsese, Robert De Niro, Al Pacino, Joe Pesci"/>
    <n v="4"/>
    <x v="0"/>
    <s v="United States"/>
    <n v="1"/>
    <x v="53"/>
    <x v="2"/>
    <x v="5"/>
    <s v="24 min"/>
    <n v="24"/>
    <n v="24"/>
    <n v="5710.068855247926"/>
    <s v=""/>
    <s v="Documentaries"/>
    <x v="3"/>
    <s v="Documentaries"/>
    <n v="1"/>
  </r>
  <r>
    <n v="3230"/>
    <x v="66"/>
    <x v="0"/>
    <x v="66"/>
    <s v="Steve Ball"/>
    <s v="Elyse Maloway, Vincent Tong, Erin Mathews, Andrea Libman, Alessandro Juliani, Nicole Anthony, Diana Kaarina, Ian James Corlett, Britt McKillip, Kathleen Barr, Gigi Saul Guerrero, Brian Drummond"/>
    <n v="12"/>
    <x v="0"/>
    <s v="United States"/>
    <n v="1"/>
    <x v="54"/>
    <x v="2"/>
    <x v="0"/>
    <s v="24 min"/>
    <n v="24"/>
    <n v="24"/>
    <n v="5710.068855247926"/>
    <s v=""/>
    <s v="Children &amp; Family Movies"/>
    <x v="0"/>
    <s v="Children &amp; Family Movies"/>
    <n v="1"/>
  </r>
  <r>
    <n v="3351"/>
    <x v="67"/>
    <x v="0"/>
    <x v="67"/>
    <m/>
    <s v="Michela Luci, Jamie Watson, Eric Peterson, Anna Claire Bartlam, Nicolas Aqui, Cory Doran, Julie Lemieux, Derek McGrath"/>
    <n v="8"/>
    <x v="8"/>
    <s v="Canada"/>
    <n v="1"/>
    <x v="55"/>
    <x v="2"/>
    <x v="0"/>
    <s v="24 min"/>
    <n v="24"/>
    <n v="24"/>
    <n v="5710.068855247926"/>
    <s v=""/>
    <s v="Children &amp; Family Movies"/>
    <x v="0"/>
    <s v="Children &amp; Family Movies"/>
    <n v="1"/>
  </r>
  <r>
    <n v="3457"/>
    <x v="68"/>
    <x v="0"/>
    <x v="68"/>
    <s v="Jacob Joice, Steve Ball"/>
    <s v="Gigi Saul Guerrero, Elyse Maloway, Vincent Tong, Erin Mathews, Andrea Libman, Alessandro Juliani, Nicole Anthony, Diana Kaarina, Ian James Corlett, Britt McKillip, Kathleen Barr"/>
    <n v="11"/>
    <x v="0"/>
    <s v="United States"/>
    <n v="1"/>
    <x v="56"/>
    <x v="2"/>
    <x v="0"/>
    <s v="24 min"/>
    <n v="24"/>
    <n v="24"/>
    <n v="5710.068855247926"/>
    <s v=""/>
    <s v="Children &amp; Family Movies"/>
    <x v="0"/>
    <s v="Children &amp; Family Movies"/>
    <n v="1"/>
  </r>
  <r>
    <n v="3509"/>
    <x v="69"/>
    <x v="0"/>
    <x v="69"/>
    <m/>
    <s v="Michela Luci, Jamie Watson, Eric Peterson, Anna Claire Bartlam, Nicolas Aqui, Cory Doran, Julie Lemieux, Derek McGrath"/>
    <n v="8"/>
    <x v="8"/>
    <s v="Canada"/>
    <n v="1"/>
    <x v="57"/>
    <x v="2"/>
    <x v="0"/>
    <s v="24 min"/>
    <n v="24"/>
    <n v="24"/>
    <n v="5710.068855247926"/>
    <s v=""/>
    <s v="Children &amp; Family Movies"/>
    <x v="0"/>
    <s v="Children &amp; Family Movies"/>
    <n v="1"/>
  </r>
  <r>
    <n v="3585"/>
    <x v="70"/>
    <x v="0"/>
    <x v="70"/>
    <m/>
    <s v="Elyse Maloway, Vincent Tong, Erin Matthews, Andrea Libman, Alessandro Juliani, Nicole Anthony, Diana Kaarina, Gigi Saul Guerrero, Ian James Corlett, Britt McKillip, Kathleen Barr"/>
    <n v="11"/>
    <x v="8"/>
    <s v="Canada"/>
    <n v="1"/>
    <x v="58"/>
    <x v="2"/>
    <x v="0"/>
    <s v="24 min"/>
    <n v="24"/>
    <n v="24"/>
    <n v="5710.068855247926"/>
    <s v=""/>
    <s v="Children &amp; Family Movies"/>
    <x v="0"/>
    <s v="Children &amp; Family Movies"/>
    <n v="1"/>
  </r>
  <r>
    <n v="4146"/>
    <x v="71"/>
    <x v="0"/>
    <x v="71"/>
    <m/>
    <s v="Michela Luci, Jamie Watson, Eric Peterson, Cory Doran, Nicolas Aqui"/>
    <n v="5"/>
    <x v="0"/>
    <s v="United States, Canada"/>
    <n v="2"/>
    <x v="33"/>
    <x v="2"/>
    <x v="0"/>
    <s v="24 min"/>
    <n v="24"/>
    <n v="24"/>
    <n v="5710.068855247926"/>
    <s v=""/>
    <s v="Children &amp; Family Movies"/>
    <x v="0"/>
    <s v="Children &amp; Family Movies"/>
    <n v="1"/>
  </r>
  <r>
    <n v="4621"/>
    <x v="72"/>
    <x v="0"/>
    <x v="72"/>
    <s v="Kim A. Snyder"/>
    <m/>
    <n v="0"/>
    <x v="0"/>
    <s v="United States"/>
    <n v="1"/>
    <x v="59"/>
    <x v="5"/>
    <x v="1"/>
    <s v="24 min"/>
    <n v="24"/>
    <n v="24"/>
    <n v="5710.068855247926"/>
    <s v=""/>
    <s v="Documentaries"/>
    <x v="3"/>
    <s v="Documentaries"/>
    <n v="1"/>
  </r>
  <r>
    <n v="4898"/>
    <x v="73"/>
    <x v="0"/>
    <x v="73"/>
    <s v="Guillermo Garcia, David Cantolla"/>
    <m/>
    <n v="0"/>
    <x v="2"/>
    <m/>
    <n v="0"/>
    <x v="22"/>
    <x v="9"/>
    <x v="0"/>
    <s v="24 min"/>
    <n v="24"/>
    <n v="24"/>
    <n v="5710.068855247926"/>
    <s v=""/>
    <s v="Movies"/>
    <x v="6"/>
    <s v="Movies"/>
    <n v="1"/>
  </r>
  <r>
    <n v="5044"/>
    <x v="74"/>
    <x v="0"/>
    <x v="74"/>
    <s v="Tamta Gabrichidze"/>
    <m/>
    <n v="0"/>
    <x v="13"/>
    <s v="Georgia"/>
    <n v="1"/>
    <x v="60"/>
    <x v="5"/>
    <x v="6"/>
    <s v="24 min"/>
    <n v="24"/>
    <n v="24"/>
    <n v="5710.068855247926"/>
    <s v=""/>
    <s v="Documentaries, International Movies"/>
    <x v="3"/>
    <s v="Documentaries, International Movies"/>
    <n v="2"/>
  </r>
  <r>
    <n v="5424"/>
    <x v="75"/>
    <x v="0"/>
    <x v="75"/>
    <s v="Roy Burdine, Johnny Castuciano"/>
    <s v="Eric Bauza, Jayma Mays, Maria Bamford, Jeff Bennett, Grey Griffin, Carla Jimenez, Paul Rugg, Joshua Rush"/>
    <n v="8"/>
    <x v="0"/>
    <s v="United States"/>
    <n v="1"/>
    <x v="61"/>
    <x v="3"/>
    <x v="8"/>
    <s v="24 min"/>
    <n v="24"/>
    <n v="24"/>
    <n v="5710.068855247926"/>
    <s v=""/>
    <s v="Children &amp; Family Movies, Comedies"/>
    <x v="0"/>
    <s v="Children &amp; Family Movies, Comedies"/>
    <n v="2"/>
  </r>
  <r>
    <n v="5698"/>
    <x v="76"/>
    <x v="0"/>
    <x v="76"/>
    <s v="Ralph Macchio"/>
    <s v="Ben Hyland, Marsha Mason, Karina Smirnoff, Colin Branca, Ralph Macchio, Tricia Paoluccio"/>
    <n v="6"/>
    <x v="0"/>
    <s v="United States"/>
    <n v="1"/>
    <x v="62"/>
    <x v="8"/>
    <x v="6"/>
    <s v="24 min"/>
    <n v="24"/>
    <n v="24"/>
    <n v="5710.068855247926"/>
    <s v=""/>
    <s v="Dramas"/>
    <x v="2"/>
    <s v="Dramas"/>
    <n v="1"/>
  </r>
  <r>
    <n v="7775"/>
    <x v="77"/>
    <x v="0"/>
    <x v="77"/>
    <m/>
    <s v="Alex Heartman, Erika Fong, Hector David Jr., Najee De-Tiege, Brittany Anne Pirtle, Steven Skyler, Rene Naufahu, Felix Ryan, Paul Schrier"/>
    <n v="9"/>
    <x v="0"/>
    <s v="United States"/>
    <n v="1"/>
    <x v="47"/>
    <x v="12"/>
    <x v="8"/>
    <s v="24 min"/>
    <n v="24"/>
    <n v="24"/>
    <n v="5710.068855247926"/>
    <s v=""/>
    <s v="Movies"/>
    <x v="6"/>
    <s v="Movies"/>
    <n v="1"/>
  </r>
  <r>
    <n v="7777"/>
    <x v="78"/>
    <x v="0"/>
    <x v="78"/>
    <m/>
    <s v="Alex Heartman, Erika Fong, Hector David Jr., Najee De-Tiege, Brittany Anne Pirtle, Steven Skyler, Rene Naufahu, Felix Ryan, Paul Schrier, Ricardo Medina Jr."/>
    <n v="10"/>
    <x v="0"/>
    <s v="United States"/>
    <n v="1"/>
    <x v="47"/>
    <x v="12"/>
    <x v="8"/>
    <s v="24 min"/>
    <n v="24"/>
    <n v="24"/>
    <n v="5710.068855247926"/>
    <s v=""/>
    <s v="Movies"/>
    <x v="6"/>
    <s v="Movies"/>
    <n v="1"/>
  </r>
  <r>
    <n v="7781"/>
    <x v="79"/>
    <x v="0"/>
    <x v="79"/>
    <m/>
    <s v="Alex Heartman, Najee De-Tiege, Hector David Jr., Erika Fong, Brittany Anne Pirtle, Steven Skyler, Paul Schrier, Felix Ryan, Jeff Szusterman, Stig Alred, Kate Elliot"/>
    <n v="11"/>
    <x v="0"/>
    <s v="United States"/>
    <n v="1"/>
    <x v="47"/>
    <x v="11"/>
    <x v="8"/>
    <s v="24 min"/>
    <n v="24"/>
    <n v="24"/>
    <n v="5710.068855247926"/>
    <s v=""/>
    <s v="Children &amp; Family Movies, Sci-Fi &amp; Fantasy"/>
    <x v="0"/>
    <s v="Children &amp; Family Movies, Sci-Fi &amp; Fantasy"/>
    <n v="2"/>
  </r>
  <r>
    <n v="7788"/>
    <x v="80"/>
    <x v="0"/>
    <x v="80"/>
    <m/>
    <s v="Andrew M. Gray, John Mark Loudermilk, Ciara Hanna, Azim Rizk, Christina Masterson, Shailesh Prajapati, Ian Harcourt"/>
    <n v="7"/>
    <x v="0"/>
    <s v="United States"/>
    <n v="1"/>
    <x v="47"/>
    <x v="8"/>
    <x v="8"/>
    <s v="24 min"/>
    <n v="24"/>
    <n v="24"/>
    <n v="5710.068855247926"/>
    <s v=""/>
    <s v="Children &amp; Family Movies"/>
    <x v="0"/>
    <s v="Children &amp; Family Movies"/>
    <n v="1"/>
  </r>
  <r>
    <n v="7789"/>
    <x v="81"/>
    <x v="0"/>
    <x v="81"/>
    <s v="James Barr"/>
    <s v="Andrew M. Gray, Ciara Hanna, John Mark Loudermilk, Christina Masterson, Azim Rizk, Shailesh Prajapati, Ian Harcourt"/>
    <n v="7"/>
    <x v="0"/>
    <s v="United States"/>
    <n v="1"/>
    <x v="47"/>
    <x v="8"/>
    <x v="8"/>
    <s v="24 min"/>
    <n v="24"/>
    <n v="24"/>
    <n v="5710.068855247926"/>
    <s v=""/>
    <s v="Children &amp; Family Movies"/>
    <x v="0"/>
    <s v="Children &amp; Family Movies"/>
    <n v="1"/>
  </r>
  <r>
    <n v="7849"/>
    <x v="82"/>
    <x v="0"/>
    <x v="82"/>
    <s v="Clementine Malpas, Leslie Knott"/>
    <s v="Cate Blanchett, Lynsey Addario, Omar Victor Diop, Graciela Iturbide, Martin Schoeller, Tom Stoddart"/>
    <n v="6"/>
    <x v="2"/>
    <m/>
    <n v="0"/>
    <x v="63"/>
    <x v="9"/>
    <x v="6"/>
    <s v="24 min"/>
    <n v="24"/>
    <n v="24"/>
    <n v="5710.068855247926"/>
    <s v=""/>
    <s v="Documentaries"/>
    <x v="3"/>
    <s v="Documentaries"/>
    <n v="1"/>
  </r>
  <r>
    <n v="812"/>
    <x v="83"/>
    <x v="0"/>
    <x v="83"/>
    <s v="Steve Ball"/>
    <s v="Elyse Maloway, Vincent Tong, Andrea Libman, Alessandro Juliani, Nicole Anthony, Erin Mathews, Diana Kaarina, Gigi Saul Guerrero, Asia Mattu, Rukiya Bernard, Ian James Corlett, Britt McKillip"/>
    <n v="12"/>
    <x v="2"/>
    <m/>
    <n v="0"/>
    <x v="64"/>
    <x v="6"/>
    <x v="0"/>
    <s v="25 min"/>
    <n v="25"/>
    <n v="25"/>
    <n v="5559.9388601410919"/>
    <s v=""/>
    <s v="Children &amp; Family Movies"/>
    <x v="0"/>
    <s v="Children &amp; Family Movies"/>
    <n v="1"/>
  </r>
  <r>
    <n v="1601"/>
    <x v="84"/>
    <x v="0"/>
    <x v="84"/>
    <s v="Darragh O'Connell"/>
    <s v="Robbie Daymond, Dayci Brookshire, Anthony Tedesco, Andy Abbott, Emma Sloan Jacobs, Joanna Lewis, Matt Mercer, Ian Nikus"/>
    <n v="8"/>
    <x v="2"/>
    <m/>
    <n v="0"/>
    <x v="65"/>
    <x v="1"/>
    <x v="0"/>
    <s v="25 min"/>
    <n v="25"/>
    <n v="25"/>
    <n v="5559.9388601410919"/>
    <s v=""/>
    <s v="Children &amp; Family Movies"/>
    <x v="0"/>
    <s v="Children &amp; Family Movies"/>
    <n v="1"/>
  </r>
  <r>
    <n v="1872"/>
    <x v="85"/>
    <x v="0"/>
    <x v="85"/>
    <m/>
    <m/>
    <n v="0"/>
    <x v="8"/>
    <s v="Canada"/>
    <n v="1"/>
    <x v="66"/>
    <x v="1"/>
    <x v="0"/>
    <s v="25 min"/>
    <n v="25"/>
    <n v="25"/>
    <n v="5559.9388601410919"/>
    <s v=""/>
    <s v="Children &amp; Family Movies"/>
    <x v="0"/>
    <s v="Children &amp; Family Movies"/>
    <n v="1"/>
  </r>
  <r>
    <n v="2178"/>
    <x v="86"/>
    <x v="0"/>
    <x v="86"/>
    <s v="Steve Ball"/>
    <s v="Elyse Maloway, Vincent Tong, Erin Mathews, Andrea Libman, Alessandro Juliani, Nicole Anthony, Diana Kaarina, Gigi Saul Guerrero, Asia Mattu, Rukiya Bernard, Elicia MacKenzie, Ian James Corlett, Britt McKillip"/>
    <n v="13"/>
    <x v="8"/>
    <s v="Canada"/>
    <n v="1"/>
    <x v="67"/>
    <x v="1"/>
    <x v="0"/>
    <s v="25 min"/>
    <n v="25"/>
    <n v="25"/>
    <n v="5559.9388601410919"/>
    <s v=""/>
    <s v="Children &amp; Family Movies"/>
    <x v="0"/>
    <s v="Children &amp; Family Movies"/>
    <n v="1"/>
  </r>
  <r>
    <n v="3119"/>
    <x v="87"/>
    <x v="0"/>
    <x v="87"/>
    <s v="Rodrigo Reyes"/>
    <m/>
    <n v="0"/>
    <x v="0"/>
    <s v="United States, Mexico"/>
    <n v="2"/>
    <x v="68"/>
    <x v="2"/>
    <x v="6"/>
    <s v="25 min"/>
    <n v="25"/>
    <n v="25"/>
    <n v="5559.9388601410919"/>
    <s v=""/>
    <s v="Documentaries, International Movies"/>
    <x v="3"/>
    <s v="Documentaries, International Movies"/>
    <n v="2"/>
  </r>
  <r>
    <n v="4535"/>
    <x v="88"/>
    <x v="0"/>
    <x v="88"/>
    <m/>
    <s v="Elyse Maloway, Vincent Tong, Erin Matthews, Andrea Libman, Alessandro Juliani, Nicole Anthony, Diana Kaarina, Ian James Corlett, Britt McKillip, Kathleen Barr"/>
    <n v="10"/>
    <x v="2"/>
    <m/>
    <n v="0"/>
    <x v="69"/>
    <x v="5"/>
    <x v="0"/>
    <s v="25 min"/>
    <n v="25"/>
    <n v="25"/>
    <n v="5559.9388601410919"/>
    <s v=""/>
    <s v="Children &amp; Family Movies"/>
    <x v="0"/>
    <s v="Children &amp; Family Movies"/>
    <n v="1"/>
  </r>
  <r>
    <n v="4894"/>
    <x v="89"/>
    <x v="0"/>
    <x v="89"/>
    <s v="Alfonso Rodr√≠guez"/>
    <s v="Stephen Fry, Carys Doyle"/>
    <n v="2"/>
    <x v="14"/>
    <s v="Spain"/>
    <n v="1"/>
    <x v="22"/>
    <x v="13"/>
    <x v="0"/>
    <s v="25 min"/>
    <n v="25"/>
    <n v="25"/>
    <n v="5559.9388601410919"/>
    <s v=""/>
    <s v="Movies"/>
    <x v="6"/>
    <s v="Movies"/>
    <n v="1"/>
  </r>
  <r>
    <n v="5762"/>
    <x v="90"/>
    <x v="0"/>
    <x v="90"/>
    <s v="Michael D. Black"/>
    <s v="A.J. LoCascio, Sendhil Ramamurthy, Fred Tatasciore, Jake Johnson, Lauren Lapkus, Zachary Levi, BD Wong, David Gunning"/>
    <n v="8"/>
    <x v="0"/>
    <s v="United States"/>
    <n v="1"/>
    <x v="70"/>
    <x v="9"/>
    <x v="8"/>
    <s v="25 min"/>
    <n v="25"/>
    <n v="25"/>
    <n v="5559.9388601410919"/>
    <s v=""/>
    <s v="Children &amp; Family Movies, Comedies"/>
    <x v="0"/>
    <s v="Children &amp; Family Movies, Comedies"/>
    <n v="2"/>
  </r>
  <r>
    <n v="5798"/>
    <x v="91"/>
    <x v="0"/>
    <x v="91"/>
    <s v="Dan Krauss"/>
    <m/>
    <n v="0"/>
    <x v="0"/>
    <s v="United States"/>
    <n v="1"/>
    <x v="71"/>
    <x v="9"/>
    <x v="6"/>
    <s v="25 min"/>
    <n v="25"/>
    <n v="25"/>
    <n v="5559.9388601410919"/>
    <s v=""/>
    <s v="Documentaries"/>
    <x v="3"/>
    <s v="Documentaries"/>
    <n v="1"/>
  </r>
  <r>
    <n v="6285"/>
    <x v="92"/>
    <x v="0"/>
    <x v="92"/>
    <s v="Joe Camp"/>
    <s v="Ron Moody, Patsy Garrett, Cynthia Smith"/>
    <n v="3"/>
    <x v="0"/>
    <s v="United States"/>
    <n v="1"/>
    <x v="72"/>
    <x v="14"/>
    <x v="4"/>
    <s v="25 min"/>
    <n v="25"/>
    <n v="25"/>
    <n v="5559.9388601410919"/>
    <s v=""/>
    <s v="Children &amp; Family Movies"/>
    <x v="0"/>
    <s v="Children &amp; Family Movies"/>
    <n v="1"/>
  </r>
  <r>
    <n v="7315"/>
    <x v="93"/>
    <x v="0"/>
    <x v="93"/>
    <s v="Robyn Butler"/>
    <s v="Flynn Curry, Olivia Deeble, Madison Lu, Ois√≠n O'Leary, Faith Seci, Joshua Sitch, Heidi Arena, Wayne Hope"/>
    <n v="8"/>
    <x v="12"/>
    <s v="Australia"/>
    <n v="1"/>
    <x v="45"/>
    <x v="9"/>
    <x v="8"/>
    <s v="25 min"/>
    <n v="25"/>
    <n v="25"/>
    <n v="5559.9388601410919"/>
    <s v=""/>
    <s v="Children &amp; Family Movies, Comedies"/>
    <x v="0"/>
    <s v="Children &amp; Family Movies, Comedies"/>
    <n v="2"/>
  </r>
  <r>
    <n v="1589"/>
    <x v="94"/>
    <x v="0"/>
    <x v="94"/>
    <s v="Clint Butler"/>
    <s v="Jay Hatton, Zoe Hatz, Meesha Contreras, Dylan Schombing, Tyler Nathan, Leo Orgil, Michela Luci, Ian Ho, Evan Lefeuvre, Annick Obonsawin, Gracen Daly"/>
    <n v="11"/>
    <x v="8"/>
    <s v="Canada"/>
    <n v="1"/>
    <x v="73"/>
    <x v="1"/>
    <x v="0"/>
    <s v="26 min"/>
    <n v="26"/>
    <n v="26"/>
    <n v="5411.8088650342579"/>
    <s v=""/>
    <s v="Children &amp; Family Movies"/>
    <x v="0"/>
    <s v="Children &amp; Family Movies"/>
    <n v="1"/>
  </r>
  <r>
    <n v="4118"/>
    <x v="95"/>
    <x v="0"/>
    <x v="95"/>
    <s v="Rayka Zehtabchi"/>
    <m/>
    <n v="0"/>
    <x v="0"/>
    <s v="United States"/>
    <n v="1"/>
    <x v="74"/>
    <x v="5"/>
    <x v="6"/>
    <s v="26 min"/>
    <n v="26"/>
    <n v="26"/>
    <n v="5411.8088650342579"/>
    <s v=""/>
    <s v="Documentaries"/>
    <x v="3"/>
    <s v="Documentaries"/>
    <n v="1"/>
  </r>
  <r>
    <n v="5138"/>
    <x v="96"/>
    <x v="0"/>
    <x v="96"/>
    <s v="Evan Spiridellis, Jeff Gill"/>
    <s v="Edward Asner, Judy Greer, Erin Fitzgerald, Fred Tatasciore, Jeff Gill, Gregg Spiridellis, Evan Spiridellis, Jim Meskimen, Nate Theis"/>
    <n v="9"/>
    <x v="0"/>
    <s v="United States"/>
    <n v="1"/>
    <x v="75"/>
    <x v="3"/>
    <x v="0"/>
    <s v="26 min"/>
    <n v="26"/>
    <n v="26"/>
    <n v="5411.8088650342579"/>
    <s v=""/>
    <s v="Children &amp; Family Movies, Comedies"/>
    <x v="0"/>
    <s v="Children &amp; Family Movies, Comedies"/>
    <n v="2"/>
  </r>
  <r>
    <n v="5921"/>
    <x v="97"/>
    <x v="0"/>
    <x v="97"/>
    <m/>
    <s v="Will Arnett, Aaron Paul, Alison Brie, Adam Conover, Kristen Schaal, Fred Savage"/>
    <n v="6"/>
    <x v="0"/>
    <s v="United States"/>
    <n v="1"/>
    <x v="76"/>
    <x v="0"/>
    <x v="5"/>
    <s v="26 min"/>
    <n v="26"/>
    <n v="26"/>
    <n v="5411.8088650342579"/>
    <s v=""/>
    <s v="Movies"/>
    <x v="6"/>
    <s v="Movies"/>
    <n v="1"/>
  </r>
  <r>
    <n v="7242"/>
    <x v="98"/>
    <x v="0"/>
    <x v="98"/>
    <s v="Tim Johnson"/>
    <s v="Jack Black, Angelina Jolie, Dustin Hoffman, Jackie Chan, Seth Rogen, Lucy Liu, David Cross, James Hong, Dan Fogler"/>
    <n v="9"/>
    <x v="0"/>
    <s v="United States"/>
    <n v="1"/>
    <x v="77"/>
    <x v="10"/>
    <x v="6"/>
    <s v="26 min"/>
    <n v="26"/>
    <n v="26"/>
    <n v="5411.8088650342579"/>
    <s v=""/>
    <s v="Children &amp; Family Movies, Comedies"/>
    <x v="0"/>
    <s v="Children &amp; Family Movies, Comedies"/>
    <n v="2"/>
  </r>
  <r>
    <n v="7892"/>
    <x v="99"/>
    <x v="0"/>
    <x v="99"/>
    <s v="Max Lang, Jani Lachauer"/>
    <s v="Simon Pegg, Gillian Anderson, Rob Brydon, Martin Clunes, Sally Hawkins, David Walliams, Timothy Spall"/>
    <n v="7"/>
    <x v="6"/>
    <s v="United Kingdom, Germany"/>
    <n v="2"/>
    <x v="78"/>
    <x v="11"/>
    <x v="8"/>
    <s v="26 min"/>
    <n v="26"/>
    <n v="26"/>
    <n v="5411.8088650342579"/>
    <s v=""/>
    <s v="Children &amp; Family Movies, Independent Movies"/>
    <x v="0"/>
    <s v="Children &amp; Family Movies, Independent Movies"/>
    <n v="2"/>
  </r>
  <r>
    <n v="1753"/>
    <x v="100"/>
    <x v="0"/>
    <x v="100"/>
    <s v="Chanda Bell"/>
    <s v="Brad Hyland, Drew Barber, Ashley Roberts, Lowrey Brown, Kristyl Tift, Manny Mahen, Olivia Berkeley, Eleanor Rocha"/>
    <n v="8"/>
    <x v="0"/>
    <s v="United States"/>
    <n v="1"/>
    <x v="79"/>
    <x v="1"/>
    <x v="0"/>
    <s v="27 min"/>
    <n v="27"/>
    <n v="27"/>
    <n v="5265.6788699274239"/>
    <s v=""/>
    <s v="Children &amp; Family Movies"/>
    <x v="0"/>
    <s v="Children &amp; Family Movies"/>
    <n v="1"/>
  </r>
  <r>
    <n v="4290"/>
    <x v="101"/>
    <x v="0"/>
    <x v="101"/>
    <s v="Elaine Bogan, John Sanford"/>
    <s v="Jay Baruchel, America Ferrera, Zack Pearlman, Christopher Mintz-Plasse, T.J. Miller, Andree Vermeulen"/>
    <n v="6"/>
    <x v="0"/>
    <s v="United States"/>
    <n v="1"/>
    <x v="80"/>
    <x v="0"/>
    <x v="6"/>
    <s v="27 min"/>
    <n v="27"/>
    <n v="27"/>
    <n v="5265.6788699274239"/>
    <s v=""/>
    <s v="Children &amp; Family Movies, Comedies"/>
    <x v="0"/>
    <s v="Children &amp; Family Movies, Comedies"/>
    <n v="2"/>
  </r>
  <r>
    <n v="5134"/>
    <x v="102"/>
    <x v="0"/>
    <x v="102"/>
    <s v="Joel Crawford"/>
    <s v="Anna Kendrick, Justin Timberlake, Zooey Deschanel, Christopher Mintz-Plasse, James Corden, Ron Funches, Kunal Nayyar, Aino Jawo, Caroline Hjelt, Walt Dohrn"/>
    <n v="10"/>
    <x v="0"/>
    <s v="United States"/>
    <n v="1"/>
    <x v="81"/>
    <x v="3"/>
    <x v="8"/>
    <s v="27 min"/>
    <n v="27"/>
    <n v="27"/>
    <n v="5265.6788699274239"/>
    <s v=""/>
    <s v="Children &amp; Family Movies, Comedies, Music &amp; Musicals"/>
    <x v="0"/>
    <s v="Children &amp; Family Movies, Comedies, Music &amp; Musicals"/>
    <n v="3"/>
  </r>
  <r>
    <n v="1508"/>
    <x v="103"/>
    <x v="0"/>
    <x v="103"/>
    <s v="Jay Grace"/>
    <s v="Justin Fletcher, John Sparkes, Sean Connolly, Chris Grimes"/>
    <n v="4"/>
    <x v="6"/>
    <s v="United Kingdom"/>
    <n v="1"/>
    <x v="82"/>
    <x v="1"/>
    <x v="0"/>
    <s v="28 min"/>
    <n v="28"/>
    <n v="28"/>
    <n v="5121.5488748205898"/>
    <s v=""/>
    <s v="Children &amp; Family Movies, Comedies"/>
    <x v="0"/>
    <s v="Children &amp; Family Movies, Comedies"/>
    <n v="2"/>
  </r>
  <r>
    <n v="1557"/>
    <x v="104"/>
    <x v="0"/>
    <x v="104"/>
    <s v="Eddie Rosas"/>
    <s v="Henry Keane, Glen Keane, Lucas Neff, Brian Baumgartner, Jackie Loeb, John DiMaggio"/>
    <n v="6"/>
    <x v="2"/>
    <m/>
    <n v="0"/>
    <x v="3"/>
    <x v="1"/>
    <x v="0"/>
    <s v="28 min"/>
    <n v="28"/>
    <n v="28"/>
    <n v="5121.5488748205898"/>
    <s v=""/>
    <s v="Children &amp; Family Movies"/>
    <x v="0"/>
    <s v="Children &amp; Family Movies"/>
    <n v="1"/>
  </r>
  <r>
    <n v="1752"/>
    <x v="105"/>
    <x v="0"/>
    <x v="105"/>
    <s v="Chanda Bell"/>
    <s v="Leslie Bellair, Brad Hyland, Brody Rose, Carol Aebersold"/>
    <n v="4"/>
    <x v="0"/>
    <s v="United States"/>
    <n v="1"/>
    <x v="79"/>
    <x v="1"/>
    <x v="0"/>
    <s v="28 min"/>
    <n v="28"/>
    <n v="28"/>
    <n v="5121.5488748205898"/>
    <s v=""/>
    <s v="Children &amp; Family Movies"/>
    <x v="0"/>
    <s v="Children &amp; Family Movies"/>
    <n v="1"/>
  </r>
  <r>
    <n v="1931"/>
    <x v="106"/>
    <x v="0"/>
    <x v="106"/>
    <s v="Tom Whitworth"/>
    <s v="Brian Ogola, Davina Leonard, Shiviske Shivisi, Lenny Juma, Olwenya Maina, Peter King, Alfred Munyua, Mwajuma Belle"/>
    <n v="8"/>
    <x v="6"/>
    <s v="United Kingdom, Kenya"/>
    <n v="2"/>
    <x v="83"/>
    <x v="5"/>
    <x v="5"/>
    <s v="28 min"/>
    <n v="28"/>
    <n v="28"/>
    <n v="5121.5488748205898"/>
    <s v=""/>
    <s v="Dramas, International Movies, Thrillers"/>
    <x v="2"/>
    <s v="Dramas, International Movies, Thrillers"/>
    <n v="3"/>
  </r>
  <r>
    <n v="1933"/>
    <x v="107"/>
    <x v="0"/>
    <x v="107"/>
    <m/>
    <s v="Jim Parsons, Zachary Quinto, Matt Bomer, Andrew Rannells, Charlie Carver, Robin de Jes√∫s, Brian Hutchison, Michael Benjamin Washington, Tuc Watkins, Joe Mantello, Ned Martel, Mart Crowley"/>
    <n v="12"/>
    <x v="0"/>
    <s v="United States"/>
    <n v="1"/>
    <x v="83"/>
    <x v="1"/>
    <x v="5"/>
    <s v="28 min"/>
    <n v="28"/>
    <n v="28"/>
    <n v="5121.5488748205898"/>
    <s v=""/>
    <s v="Documentaries, LGBTQ Movies"/>
    <x v="3"/>
    <s v="Documentaries, LGBTQ Movies"/>
    <n v="2"/>
  </r>
  <r>
    <n v="3254"/>
    <x v="108"/>
    <x v="0"/>
    <x v="108"/>
    <s v="Juan Carlos Rulfo"/>
    <s v="Lorena Ram√≠rez"/>
    <n v="1"/>
    <x v="15"/>
    <s v="Mexico"/>
    <n v="1"/>
    <x v="84"/>
    <x v="2"/>
    <x v="4"/>
    <s v="28 min"/>
    <n v="28"/>
    <n v="28"/>
    <n v="5121.5488748205898"/>
    <s v=""/>
    <s v="Documentaries, International Movies, Sports Movies"/>
    <x v="3"/>
    <s v="Documentaries, International Movies, Sports Movies"/>
    <n v="3"/>
  </r>
  <r>
    <n v="3366"/>
    <x v="109"/>
    <x v="0"/>
    <x v="109"/>
    <s v="Everardo Gonz√°lez"/>
    <m/>
    <n v="0"/>
    <x v="15"/>
    <s v="Mexico, United States"/>
    <n v="2"/>
    <x v="25"/>
    <x v="2"/>
    <x v="6"/>
    <s v="28 min"/>
    <n v="28"/>
    <n v="28"/>
    <n v="5121.5488748205898"/>
    <s v=""/>
    <s v="Documentaries, International Movies"/>
    <x v="3"/>
    <s v="Documentaries, International Movies"/>
    <n v="2"/>
  </r>
  <r>
    <n v="4230"/>
    <x v="110"/>
    <x v="0"/>
    <x v="110"/>
    <s v="John Fortenberry"/>
    <s v="Bill Hicks"/>
    <n v="1"/>
    <x v="6"/>
    <s v="United Kingdom"/>
    <n v="1"/>
    <x v="85"/>
    <x v="15"/>
    <x v="5"/>
    <s v="28 min"/>
    <n v="28"/>
    <n v="28"/>
    <n v="5121.5488748205898"/>
    <s v=""/>
    <s v="Stand-Up Comedy"/>
    <x v="8"/>
    <s v="Stand-Up Comedy"/>
    <n v="1"/>
  </r>
  <r>
    <n v="4324"/>
    <x v="111"/>
    <x v="0"/>
    <x v="111"/>
    <s v="Jacob Joice"/>
    <s v="Elyse Maloway, Vincent Tong, Erin Mathews, Andrea Libman, Alessandro Juliani, Nicole Anthony, Diana Kaarina, Ian James Corlett, Britt McKillip, Kathleen Barr, Gigi Saul Guerrero"/>
    <n v="11"/>
    <x v="2"/>
    <m/>
    <n v="0"/>
    <x v="86"/>
    <x v="5"/>
    <x v="0"/>
    <s v="28 min"/>
    <n v="28"/>
    <n v="28"/>
    <n v="5121.5488748205898"/>
    <s v=""/>
    <s v="Children &amp; Family Movies"/>
    <x v="0"/>
    <s v="Children &amp; Family Movies"/>
    <n v="1"/>
  </r>
  <r>
    <n v="5308"/>
    <x v="112"/>
    <x v="0"/>
    <x v="112"/>
    <s v="Josh Izenberg, Wynn Padula"/>
    <m/>
    <n v="0"/>
    <x v="0"/>
    <s v="United States"/>
    <n v="1"/>
    <x v="87"/>
    <x v="3"/>
    <x v="5"/>
    <s v="28 min"/>
    <n v="28"/>
    <n v="28"/>
    <n v="5121.5488748205898"/>
    <s v=""/>
    <s v="Documentaries, Sports Movies"/>
    <x v="3"/>
    <s v="Documentaries, Sports Movies"/>
    <n v="2"/>
  </r>
  <r>
    <n v="855"/>
    <x v="113"/>
    <x v="0"/>
    <x v="113"/>
    <m/>
    <m/>
    <n v="0"/>
    <x v="2"/>
    <m/>
    <n v="0"/>
    <x v="88"/>
    <x v="6"/>
    <x v="5"/>
    <s v="29 min"/>
    <n v="29"/>
    <n v="29"/>
    <n v="4979.4188797137558"/>
    <s v=""/>
    <s v="Documentaries"/>
    <x v="3"/>
    <s v="Documentaries"/>
    <n v="1"/>
  </r>
  <r>
    <n v="1928"/>
    <x v="114"/>
    <x v="0"/>
    <x v="114"/>
    <s v="Florian Schott"/>
    <s v="Camilla Jo-Ann Daries, Wafeeq Narimab, Anna Louw, Steven Afrikaner, Ashwyn Mberi, Robert Hara Gaeb"/>
    <n v="6"/>
    <x v="16"/>
    <s v="Namibia"/>
    <n v="1"/>
    <x v="83"/>
    <x v="2"/>
    <x v="6"/>
    <s v="29 min"/>
    <n v="29"/>
    <n v="29"/>
    <n v="4979.4188797137558"/>
    <s v=""/>
    <s v="Dramas, International Movies"/>
    <x v="2"/>
    <s v="Dramas, International Movies"/>
    <n v="2"/>
  </r>
  <r>
    <n v="3162"/>
    <x v="115"/>
    <x v="0"/>
    <x v="115"/>
    <s v="Robbie Countryman"/>
    <s v="Loretta Devine, Tia Mowry-Hardrict, Anthony Alabi, Talia Jackson, Isaiah Russell-Bailey, Cameron J. Wright, Jordyn Raya James, Jack√©e Harry, Richard Roundtree"/>
    <n v="9"/>
    <x v="0"/>
    <s v="United States"/>
    <n v="1"/>
    <x v="89"/>
    <x v="2"/>
    <x v="6"/>
    <s v="29 min"/>
    <n v="29"/>
    <n v="29"/>
    <n v="4979.4188797137558"/>
    <s v=""/>
    <s v="Children &amp; Family Movies, Comedies"/>
    <x v="0"/>
    <s v="Children &amp; Family Movies, Comedies"/>
    <n v="2"/>
  </r>
  <r>
    <n v="4241"/>
    <x v="116"/>
    <x v="0"/>
    <x v="116"/>
    <m/>
    <s v="Sam Kinison"/>
    <n v="1"/>
    <x v="0"/>
    <s v="United States"/>
    <n v="1"/>
    <x v="85"/>
    <x v="9"/>
    <x v="5"/>
    <s v="29 min"/>
    <n v="29"/>
    <n v="29"/>
    <n v="4979.4188797137558"/>
    <s v=""/>
    <s v="Documentaries"/>
    <x v="3"/>
    <s v="Documentaries"/>
    <n v="1"/>
  </r>
  <r>
    <n v="4287"/>
    <x v="117"/>
    <x v="0"/>
    <x v="117"/>
    <s v="Jon Rosenbaum"/>
    <s v="Gavin Lewis, Theodore Barnes, Shelby Simmons, Cynthia Kaye McWilliams"/>
    <n v="4"/>
    <x v="0"/>
    <s v="United States"/>
    <n v="1"/>
    <x v="90"/>
    <x v="5"/>
    <x v="4"/>
    <s v="29 min"/>
    <n v="29"/>
    <n v="29"/>
    <n v="4979.4188797137558"/>
    <s v=""/>
    <s v="Children &amp; Family Movies, Comedies"/>
    <x v="0"/>
    <s v="Children &amp; Family Movies, Comedies"/>
    <n v="2"/>
  </r>
  <r>
    <n v="5877"/>
    <x v="118"/>
    <x v="0"/>
    <x v="118"/>
    <s v="Alik Sakharov"/>
    <s v="Tom Wu, Benedict Wong, Michelle Yeoh"/>
    <n v="3"/>
    <x v="0"/>
    <s v="United States"/>
    <n v="1"/>
    <x v="91"/>
    <x v="4"/>
    <x v="5"/>
    <s v="29 min"/>
    <n v="29"/>
    <n v="29"/>
    <n v="4979.4188797137558"/>
    <s v=""/>
    <s v="Movies"/>
    <x v="6"/>
    <s v="Movies"/>
    <n v="1"/>
  </r>
  <r>
    <n v="5919"/>
    <x v="119"/>
    <x v="0"/>
    <x v="119"/>
    <m/>
    <m/>
    <n v="0"/>
    <x v="0"/>
    <s v="United States"/>
    <n v="1"/>
    <x v="92"/>
    <x v="4"/>
    <x v="1"/>
    <s v="29 min"/>
    <n v="29"/>
    <n v="29"/>
    <n v="4979.4188797137558"/>
    <s v=""/>
    <s v="Documentaries"/>
    <x v="3"/>
    <s v="Documentaries"/>
    <n v="1"/>
  </r>
  <r>
    <n v="5956"/>
    <x v="120"/>
    <x v="0"/>
    <x v="120"/>
    <s v="Joe Dante"/>
    <s v="Corey Feldman, Tony Todd, Tara Leigh, Erin Way, Mark Alan, Stuart Pankin"/>
    <n v="6"/>
    <x v="0"/>
    <s v="United States"/>
    <n v="1"/>
    <x v="93"/>
    <x v="16"/>
    <x v="5"/>
    <s v="29 min"/>
    <n v="29"/>
    <n v="29"/>
    <n v="4979.4188797137558"/>
    <s v=""/>
    <s v="Horror Movies"/>
    <x v="9"/>
    <s v="Horror Movies"/>
    <n v="1"/>
  </r>
  <r>
    <n v="6738"/>
    <x v="121"/>
    <x v="0"/>
    <x v="121"/>
    <s v="Hardik Mehta"/>
    <m/>
    <n v="0"/>
    <x v="17"/>
    <s v="India"/>
    <n v="1"/>
    <x v="94"/>
    <x v="4"/>
    <x v="1"/>
    <s v="29 min"/>
    <n v="29"/>
    <n v="29"/>
    <n v="4979.4188797137558"/>
    <s v=""/>
    <s v="Documentaries, International Movies"/>
    <x v="3"/>
    <s v="Documentaries, International Movies"/>
    <n v="2"/>
  </r>
  <r>
    <n v="6749"/>
    <x v="122"/>
    <x v="0"/>
    <x v="122"/>
    <s v="Luke Jurevicius"/>
    <s v="Luke Jurevicius"/>
    <n v="1"/>
    <x v="6"/>
    <s v="United Kingdom"/>
    <n v="1"/>
    <x v="95"/>
    <x v="13"/>
    <x v="8"/>
    <s v="29 min"/>
    <n v="29"/>
    <n v="29"/>
    <n v="4979.4188797137558"/>
    <s v=""/>
    <s v="Children &amp; Family Movies, Comedies"/>
    <x v="0"/>
    <s v="Children &amp; Family Movies, Comedies"/>
    <n v="2"/>
  </r>
  <r>
    <n v="7406"/>
    <x v="123"/>
    <x v="0"/>
    <x v="123"/>
    <s v="Nathan Landeg"/>
    <s v="Benedict Cumberbatch, Martin Freeman, Una Stubbs, Rupert Graves, Mark Gatiss, Steven Moffat"/>
    <n v="6"/>
    <x v="2"/>
    <m/>
    <n v="0"/>
    <x v="96"/>
    <x v="9"/>
    <x v="1"/>
    <s v="29 min"/>
    <n v="29"/>
    <n v="29"/>
    <n v="4979.4188797137558"/>
    <s v=""/>
    <s v="Movies"/>
    <x v="6"/>
    <s v="Movies"/>
    <n v="1"/>
  </r>
  <r>
    <n v="2217"/>
    <x v="124"/>
    <x v="0"/>
    <x v="124"/>
    <s v="Sibusiso Khuzwayo"/>
    <s v="Bahle Mashinini, Nomalanga Shabane, Andile Gumbi, Nokuthula Mazibuko"/>
    <n v="4"/>
    <x v="18"/>
    <s v="South Africa"/>
    <n v="1"/>
    <x v="97"/>
    <x v="2"/>
    <x v="6"/>
    <s v="30 min"/>
    <n v="30"/>
    <n v="30"/>
    <n v="4839.2888846069209"/>
    <s v=""/>
    <s v="Dramas, International Movies"/>
    <x v="2"/>
    <s v="Dramas, International Movies"/>
    <n v="2"/>
  </r>
  <r>
    <n v="3803"/>
    <x v="125"/>
    <x v="0"/>
    <x v="125"/>
    <s v="Mike Diva, Akiva Schaffer"/>
    <s v="Andy Samberg, Akiva Schaffer, Jorma Taccone, Hannah Simone, Jenny Slate, Sterling K. Brown, Jim O'Heir, Maya Rudolph, Stephanie Beatriz, Alana Haim, Este Haim, Danielle Haim"/>
    <n v="12"/>
    <x v="2"/>
    <m/>
    <n v="0"/>
    <x v="98"/>
    <x v="2"/>
    <x v="5"/>
    <s v="30 min"/>
    <n v="30"/>
    <n v="30"/>
    <n v="4839.2888846069209"/>
    <s v=""/>
    <s v="Comedies, Music &amp; Musicals, Sports Movies"/>
    <x v="4"/>
    <s v="Comedies, Music &amp; Musicals, Sports Movies"/>
    <n v="3"/>
  </r>
  <r>
    <n v="3804"/>
    <x v="126"/>
    <x v="0"/>
    <x v="126"/>
    <s v="Trisha Ziff"/>
    <m/>
    <n v="0"/>
    <x v="0"/>
    <s v="United States, Mexico"/>
    <n v="2"/>
    <x v="99"/>
    <x v="2"/>
    <x v="6"/>
    <s v="30 min"/>
    <n v="30"/>
    <n v="30"/>
    <n v="4839.2888846069209"/>
    <s v=""/>
    <s v="Documentaries, International Movies"/>
    <x v="3"/>
    <s v="Documentaries, International Movies"/>
    <n v="2"/>
  </r>
  <r>
    <n v="4245"/>
    <x v="127"/>
    <x v="0"/>
    <x v="127"/>
    <s v="Ellen Brown"/>
    <s v="Tim Allen"/>
    <n v="1"/>
    <x v="0"/>
    <s v="United States"/>
    <n v="1"/>
    <x v="85"/>
    <x v="17"/>
    <x v="5"/>
    <s v="30 min"/>
    <n v="30"/>
    <n v="30"/>
    <n v="4839.2888846069209"/>
    <s v=""/>
    <s v="Stand-Up Comedy"/>
    <x v="8"/>
    <s v="Stand-Up Comedy"/>
    <n v="1"/>
  </r>
  <r>
    <n v="4246"/>
    <x v="128"/>
    <x v="0"/>
    <x v="128"/>
    <m/>
    <s v="Tim Allen"/>
    <n v="1"/>
    <x v="0"/>
    <s v="United States"/>
    <n v="1"/>
    <x v="85"/>
    <x v="15"/>
    <x v="5"/>
    <s v="30 min"/>
    <n v="30"/>
    <n v="30"/>
    <n v="4839.2888846069209"/>
    <s v=""/>
    <s v="Stand-Up Comedy"/>
    <x v="8"/>
    <s v="Stand-Up Comedy"/>
    <n v="1"/>
  </r>
  <r>
    <n v="4353"/>
    <x v="129"/>
    <x v="0"/>
    <x v="129"/>
    <s v="Damien O‚ÄôConnor"/>
    <s v="Lucy O'Connell, Ruth Negga, Brendan Mullins, Malachy McCourt, Vivian Drew, Anya O'Connor, Janet Moran, Brian Gleeson, Pat Kinevane"/>
    <n v="9"/>
    <x v="19"/>
    <s v="Ireland, Canada"/>
    <n v="2"/>
    <x v="100"/>
    <x v="5"/>
    <x v="0"/>
    <s v="30 min"/>
    <n v="30"/>
    <n v="30"/>
    <n v="4839.2888846069209"/>
    <s v=""/>
    <s v="Children &amp; Family Movies"/>
    <x v="0"/>
    <s v="Children &amp; Family Movies"/>
    <n v="1"/>
  </r>
  <r>
    <n v="4687"/>
    <x v="130"/>
    <x v="0"/>
    <x v="130"/>
    <s v="Mike Clattenburg"/>
    <s v="Robb Wells, John Paul Tremblay, John Dunsworth"/>
    <n v="3"/>
    <x v="8"/>
    <s v="Canada"/>
    <n v="1"/>
    <x v="101"/>
    <x v="18"/>
    <x v="5"/>
    <s v="31 min"/>
    <n v="31"/>
    <n v="31"/>
    <n v="4701.1588895000868"/>
    <s v=""/>
    <s v="Comedies"/>
    <x v="4"/>
    <s v="Comedies"/>
    <n v="1"/>
  </r>
  <r>
    <n v="5679"/>
    <x v="131"/>
    <x v="0"/>
    <x v="131"/>
    <s v="Ra√∫l Campos, Jan Suter"/>
    <s v="Ricardo O'Farrill, Carlos Ballarta, Sof√≠a Ni√±o de Rivera, Chumel Torres, Marissa &quot;Chabe&quot; Lozano"/>
    <n v="5"/>
    <x v="15"/>
    <s v="Mexico"/>
    <n v="1"/>
    <x v="102"/>
    <x v="9"/>
    <x v="5"/>
    <s v="31 min"/>
    <n v="31"/>
    <n v="31"/>
    <n v="4701.1588895000868"/>
    <s v=""/>
    <s v="Stand-Up Comedy"/>
    <x v="8"/>
    <s v="Stand-Up Comedy"/>
    <n v="1"/>
  </r>
  <r>
    <n v="889"/>
    <x v="132"/>
    <x v="0"/>
    <x v="132"/>
    <m/>
    <s v="David Spade, London Hughes, Fortune Feimster, Wanda Sykes, Mike Epps, Kim Fields"/>
    <n v="6"/>
    <x v="2"/>
    <m/>
    <n v="0"/>
    <x v="103"/>
    <x v="6"/>
    <x v="1"/>
    <s v="32 min"/>
    <n v="32"/>
    <n v="32"/>
    <n v="4565.0288943932528"/>
    <s v=""/>
    <s v="Comedies"/>
    <x v="4"/>
    <s v="Comedies"/>
    <n v="1"/>
  </r>
  <r>
    <n v="1090"/>
    <x v="133"/>
    <x v="0"/>
    <x v="133"/>
    <s v="Travon Free, Martin Desmond Roe"/>
    <s v="Joey Bada$$, Andrew Howard, Zaria"/>
    <n v="3"/>
    <x v="0"/>
    <s v="United States"/>
    <n v="1"/>
    <x v="104"/>
    <x v="6"/>
    <x v="5"/>
    <s v="32 min"/>
    <n v="32"/>
    <n v="32"/>
    <n v="4565.0288943932528"/>
    <s v=""/>
    <s v="Dramas"/>
    <x v="2"/>
    <s v="Dramas"/>
    <n v="1"/>
  </r>
  <r>
    <n v="1412"/>
    <x v="134"/>
    <x v="0"/>
    <x v="134"/>
    <s v="Ross Kauffman"/>
    <s v="Nancy &quot;Vincenza Careri&quot; Kulik, Sophia Loren"/>
    <n v="2"/>
    <x v="0"/>
    <s v="United States"/>
    <n v="1"/>
    <x v="105"/>
    <x v="6"/>
    <x v="1"/>
    <s v="32 min"/>
    <n v="32"/>
    <n v="32"/>
    <n v="4565.0288943932528"/>
    <s v=""/>
    <s v="Documentaries"/>
    <x v="3"/>
    <s v="Documentaries"/>
    <n v="1"/>
  </r>
  <r>
    <n v="1519"/>
    <x v="135"/>
    <x v="0"/>
    <x v="135"/>
    <m/>
    <s v="Glynn Turman, Denzel Washington, George C. Wolfe, Branford Marsalis, Viola Davis, Imani Perry, Michael Potts, Coleman Domingo, Constanza Romero, August Wilson, Todd Black, Dusan Brown, Taylour Paige, Ann Roth, Chadwick Boseman"/>
    <n v="15"/>
    <x v="2"/>
    <m/>
    <n v="0"/>
    <x v="106"/>
    <x v="1"/>
    <x v="6"/>
    <s v="32 min"/>
    <n v="32"/>
    <n v="32"/>
    <n v="4565.0288943932528"/>
    <s v=""/>
    <s v="Documentaries, Music &amp; Musicals"/>
    <x v="3"/>
    <s v="Documentaries, Music &amp; Musicals"/>
    <n v="2"/>
  </r>
  <r>
    <n v="3663"/>
    <x v="136"/>
    <x v="0"/>
    <x v="136"/>
    <s v="Daniel Gray Longino"/>
    <s v="David Harbour, Alex Ozerov, Kate Berlant, Mary Woronov, Alfred Molina, Heather Lawless, Michael Lerner, Marion Van Cuyck, Bridey Elliott, O-Lan Jones, Lidia Porto, Graham Wagner, Randolph Thompson"/>
    <n v="13"/>
    <x v="0"/>
    <s v="United States"/>
    <n v="1"/>
    <x v="107"/>
    <x v="2"/>
    <x v="1"/>
    <s v="32 min"/>
    <n v="32"/>
    <n v="32"/>
    <n v="4565.0288943932528"/>
    <s v=""/>
    <s v="Comedies"/>
    <x v="4"/>
    <s v="Comedies"/>
    <n v="1"/>
  </r>
  <r>
    <n v="4938"/>
    <x v="137"/>
    <x v="0"/>
    <x v="137"/>
    <s v="Derek Peck"/>
    <s v="Ram Dass"/>
    <n v="1"/>
    <x v="0"/>
    <s v="United States"/>
    <n v="1"/>
    <x v="108"/>
    <x v="5"/>
    <x v="1"/>
    <s v="32 min"/>
    <n v="32"/>
    <n v="32"/>
    <n v="4565.0288943932528"/>
    <s v=""/>
    <s v="Documentaries, Faith &amp; Spirituality"/>
    <x v="3"/>
    <s v="Documentaries, Faith &amp; Spirituality"/>
    <n v="2"/>
  </r>
  <r>
    <n v="7279"/>
    <x v="138"/>
    <x v="0"/>
    <x v="138"/>
    <s v="Ron Myrick"/>
    <s v="Julie Maddalena, Cindy Robinson"/>
    <n v="2"/>
    <x v="2"/>
    <m/>
    <n v="0"/>
    <x v="109"/>
    <x v="12"/>
    <x v="0"/>
    <s v="32 min"/>
    <n v="32"/>
    <n v="32"/>
    <n v="4565.0288943932528"/>
    <s v=""/>
    <s v="Children &amp; Family Movies"/>
    <x v="0"/>
    <s v="Children &amp; Family Movies"/>
    <n v="1"/>
  </r>
  <r>
    <n v="7931"/>
    <x v="139"/>
    <x v="0"/>
    <x v="139"/>
    <s v="John Huston"/>
    <m/>
    <n v="0"/>
    <x v="0"/>
    <s v="United States"/>
    <n v="1"/>
    <x v="21"/>
    <x v="19"/>
    <x v="1"/>
    <s v="32 min"/>
    <n v="32"/>
    <n v="32"/>
    <n v="4565.0288943932528"/>
    <s v=""/>
    <s v="Classic Movies, Documentaries"/>
    <x v="5"/>
    <s v="Classic Movies, Documentaries"/>
    <n v="2"/>
  </r>
  <r>
    <n v="8501"/>
    <x v="140"/>
    <x v="0"/>
    <x v="140"/>
    <s v="Stephen Amezdroz"/>
    <m/>
    <n v="0"/>
    <x v="0"/>
    <s v="United States"/>
    <n v="1"/>
    <x v="110"/>
    <x v="9"/>
    <x v="4"/>
    <s v="32 min"/>
    <n v="32"/>
    <n v="32"/>
    <n v="4565.0288943932528"/>
    <s v=""/>
    <s v="Documentaries"/>
    <x v="3"/>
    <s v="Documentaries"/>
    <n v="1"/>
  </r>
  <r>
    <n v="976"/>
    <x v="141"/>
    <x v="0"/>
    <x v="141"/>
    <m/>
    <s v="David Spade, London Hughes, Fortune Feimster, Ben Barnes, Jessie Mei Li, Archie Renaux, Amita Suman, Freddy Carter, Kit Young"/>
    <n v="9"/>
    <x v="0"/>
    <s v="United States"/>
    <n v="1"/>
    <x v="111"/>
    <x v="6"/>
    <x v="1"/>
    <s v="33 min"/>
    <n v="33"/>
    <n v="33"/>
    <n v="4430.8988992864188"/>
    <s v=""/>
    <s v="Action &amp; Adventure, Comedies, Dramas"/>
    <x v="1"/>
    <s v="Action &amp; Adventure, Comedies, Dramas"/>
    <n v="3"/>
  </r>
  <r>
    <n v="1884"/>
    <x v="142"/>
    <x v="0"/>
    <x v="142"/>
    <s v="Jon Izen"/>
    <s v="Nahanni Mitchell, Dean Petriw, Terry Klassen, Sam Vincent, Rhona Rees, Laara Sadiq"/>
    <n v="6"/>
    <x v="8"/>
    <s v="Canada"/>
    <n v="1"/>
    <x v="112"/>
    <x v="1"/>
    <x v="0"/>
    <s v="33 min"/>
    <n v="33"/>
    <n v="33"/>
    <n v="4430.8988992864188"/>
    <s v=""/>
    <s v="Children &amp; Family Movies"/>
    <x v="0"/>
    <s v="Children &amp; Family Movies"/>
    <n v="1"/>
  </r>
  <r>
    <n v="2096"/>
    <x v="143"/>
    <x v="0"/>
    <x v="143"/>
    <s v="Nathan Wiley"/>
    <s v="Henry Cavill, Anya Chalotra, Freya Allan, Eamon Farren, Mimi Ndiweni, Adam Levy, MyAnna Buring, Joey Batey, Lauren Schmidt Hissrich, Tomasz Bagi≈Ñski, Andrew Laws, Sneha Koorse, Declan De Barra, Beau DeMayo, Simon Emanuel, Iv√°n Poh√°rnok, Tim Aslam, Charlotte Br√§ndstr√∂m"/>
    <n v="18"/>
    <x v="0"/>
    <s v="United States"/>
    <n v="1"/>
    <x v="113"/>
    <x v="1"/>
    <x v="5"/>
    <s v="33 min"/>
    <n v="33"/>
    <n v="33"/>
    <n v="4430.8988992864188"/>
    <s v=""/>
    <s v="Documentaries"/>
    <x v="3"/>
    <s v="Documentaries"/>
    <n v="1"/>
  </r>
  <r>
    <n v="2914"/>
    <x v="144"/>
    <x v="0"/>
    <x v="144"/>
    <s v="Micha≈Ç Tylka"/>
    <s v="Piotr Cyrwus, Miko≈Çaj Kubacki, Anna Radwan, Marian Dziƒôdziel, Jan Nowicki, Juliusz ChrzƒÖstowski, Ma≈Çgorzata Krzysica, Jacek Strama"/>
    <n v="8"/>
    <x v="20"/>
    <s v="Poland"/>
    <n v="1"/>
    <x v="114"/>
    <x v="3"/>
    <x v="5"/>
    <s v="33 min"/>
    <n v="33"/>
    <n v="33"/>
    <n v="4430.8988992864188"/>
    <s v=""/>
    <s v="Comedies, Dramas, Independent Movies"/>
    <x v="4"/>
    <s v="Comedies, Dramas, Independent Movies"/>
    <n v="3"/>
  </r>
  <r>
    <n v="4696"/>
    <x v="145"/>
    <x v="0"/>
    <x v="145"/>
    <m/>
    <s v="Ellie Kemper, Jane Krakowski, Tituss Burgess, Carol Kane, Jon Hamm, Bobby Moynihan, Lauren Adams, Sara Chase, Sol Miranda, Derek Klena, Aidy Bryant"/>
    <n v="11"/>
    <x v="0"/>
    <s v="United States"/>
    <n v="1"/>
    <x v="115"/>
    <x v="5"/>
    <x v="1"/>
    <s v="33 min"/>
    <n v="33"/>
    <n v="33"/>
    <n v="4430.8988992864188"/>
    <s v=""/>
    <s v="Comedies"/>
    <x v="4"/>
    <s v="Comedies"/>
    <n v="1"/>
  </r>
  <r>
    <n v="7277"/>
    <x v="146"/>
    <x v="0"/>
    <x v="146"/>
    <s v="Ron Myrick"/>
    <s v="Jeannie Elias, Kat Feller, Sandy Fox, Cindy Robinson, Richard Rosenblatt"/>
    <n v="5"/>
    <x v="0"/>
    <s v="United States"/>
    <n v="1"/>
    <x v="109"/>
    <x v="12"/>
    <x v="0"/>
    <s v="33 min"/>
    <n v="33"/>
    <n v="33"/>
    <n v="4430.8988992864188"/>
    <s v=""/>
    <s v="Movies"/>
    <x v="6"/>
    <s v="Movies"/>
    <n v="1"/>
  </r>
  <r>
    <n v="731"/>
    <x v="147"/>
    <x v="0"/>
    <x v="147"/>
    <m/>
    <s v="David Spade, London Hughes, Fortune Feimster"/>
    <n v="3"/>
    <x v="2"/>
    <m/>
    <n v="0"/>
    <x v="116"/>
    <x v="6"/>
    <x v="5"/>
    <s v="34 min"/>
    <n v="34"/>
    <n v="34"/>
    <n v="4298.7689041795848"/>
    <s v=""/>
    <s v="Movies"/>
    <x v="6"/>
    <s v="Movies"/>
    <n v="1"/>
  </r>
  <r>
    <n v="3398"/>
    <x v="148"/>
    <x v="0"/>
    <x v="148"/>
    <m/>
    <m/>
    <n v="0"/>
    <x v="2"/>
    <m/>
    <n v="0"/>
    <x v="117"/>
    <x v="2"/>
    <x v="0"/>
    <s v="34 min"/>
    <n v="34"/>
    <n v="34"/>
    <n v="4298.7689041795848"/>
    <s v=""/>
    <s v="Children &amp; Family Movies"/>
    <x v="0"/>
    <s v="Children &amp; Family Movies"/>
    <n v="1"/>
  </r>
  <r>
    <n v="4231"/>
    <x v="149"/>
    <x v="0"/>
    <x v="149"/>
    <m/>
    <s v="Bill Hicks, Steve Hicks"/>
    <n v="2"/>
    <x v="2"/>
    <m/>
    <n v="0"/>
    <x v="85"/>
    <x v="4"/>
    <x v="5"/>
    <s v="34 min"/>
    <n v="34"/>
    <n v="34"/>
    <n v="4298.7689041795848"/>
    <s v=""/>
    <s v="Documentaries"/>
    <x v="3"/>
    <s v="Documentaries"/>
    <n v="1"/>
  </r>
  <r>
    <n v="913"/>
    <x v="150"/>
    <x v="0"/>
    <x v="150"/>
    <m/>
    <s v="David Spade, London Hughes, Fortune Feimster"/>
    <n v="3"/>
    <x v="2"/>
    <m/>
    <n v="0"/>
    <x v="118"/>
    <x v="6"/>
    <x v="1"/>
    <s v="35 min"/>
    <n v="35"/>
    <n v="35"/>
    <n v="4168.6389090727507"/>
    <s v=""/>
    <s v="Comedies"/>
    <x v="4"/>
    <s v="Comedies"/>
    <n v="1"/>
  </r>
  <r>
    <n v="1263"/>
    <x v="151"/>
    <x v="0"/>
    <x v="151"/>
    <m/>
    <s v="David Spade, London Hughes, Fortune Feimster, Brianne Howey, Antonia Gentry, Jennifer Robertson, Sara Waisglass"/>
    <n v="7"/>
    <x v="2"/>
    <m/>
    <n v="0"/>
    <x v="119"/>
    <x v="6"/>
    <x v="5"/>
    <s v="35 min"/>
    <n v="35"/>
    <n v="35"/>
    <n v="4168.6389090727507"/>
    <s v=""/>
    <s v="Comedies, Dramas"/>
    <x v="4"/>
    <s v="Comedies, Dramas"/>
    <n v="2"/>
  </r>
  <r>
    <n v="4314"/>
    <x v="152"/>
    <x v="0"/>
    <x v="152"/>
    <s v="John Hoffman, Nanfu Wang"/>
    <m/>
    <n v="0"/>
    <x v="0"/>
    <s v="United States"/>
    <n v="1"/>
    <x v="120"/>
    <x v="5"/>
    <x v="6"/>
    <s v="35 min"/>
    <n v="35"/>
    <n v="35"/>
    <n v="4168.6389090727507"/>
    <s v=""/>
    <s v="Documentaries"/>
    <x v="3"/>
    <s v="Documentaries"/>
    <n v="1"/>
  </r>
  <r>
    <n v="5933"/>
    <x v="153"/>
    <x v="0"/>
    <x v="153"/>
    <s v="Werner Herzog"/>
    <m/>
    <n v="0"/>
    <x v="0"/>
    <s v="United States"/>
    <n v="1"/>
    <x v="121"/>
    <x v="8"/>
    <x v="1"/>
    <s v="35 min"/>
    <n v="35"/>
    <n v="35"/>
    <n v="4168.6389090727507"/>
    <s v=""/>
    <s v="Documentaries"/>
    <x v="3"/>
    <s v="Documentaries"/>
    <n v="1"/>
  </r>
  <r>
    <n v="7278"/>
    <x v="154"/>
    <x v="0"/>
    <x v="154"/>
    <s v="Ron Myrick"/>
    <s v="Jeannie Elias, Kat Feller, Sandy Fox, Cindy Robinson, Richard Rosenblatt"/>
    <n v="5"/>
    <x v="0"/>
    <s v="United States"/>
    <n v="1"/>
    <x v="109"/>
    <x v="12"/>
    <x v="0"/>
    <s v="35 min"/>
    <n v="35"/>
    <n v="35"/>
    <n v="4168.6389090727507"/>
    <s v=""/>
    <s v="Movies"/>
    <x v="6"/>
    <s v="Movies"/>
    <n v="1"/>
  </r>
  <r>
    <n v="730"/>
    <x v="155"/>
    <x v="0"/>
    <x v="155"/>
    <m/>
    <s v="David Spade, London Hughes, Fortune Feimster"/>
    <n v="3"/>
    <x v="2"/>
    <m/>
    <n v="0"/>
    <x v="116"/>
    <x v="6"/>
    <x v="5"/>
    <s v="36 min"/>
    <n v="36"/>
    <n v="36"/>
    <n v="4040.5089139659167"/>
    <s v=""/>
    <s v="Movies"/>
    <x v="6"/>
    <s v="Movies"/>
    <n v="1"/>
  </r>
  <r>
    <n v="733"/>
    <x v="156"/>
    <x v="0"/>
    <x v="156"/>
    <m/>
    <s v="Cast members of the &quot;To All the Boys&quot; films dish about the third movie and answer some fan questions, plus Whitney Cummings gives suspect dating advice."/>
    <n v="2"/>
    <x v="2"/>
    <m/>
    <n v="0"/>
    <x v="116"/>
    <x v="6"/>
    <x v="5"/>
    <s v="36 min"/>
    <n v="36"/>
    <n v="36"/>
    <n v="4040.5089139659167"/>
    <s v=""/>
    <s v="Movies"/>
    <x v="6"/>
    <s v="Movies"/>
    <n v="1"/>
  </r>
  <r>
    <n v="739"/>
    <x v="157"/>
    <x v="0"/>
    <x v="157"/>
    <m/>
    <m/>
    <n v="0"/>
    <x v="2"/>
    <m/>
    <n v="0"/>
    <x v="122"/>
    <x v="6"/>
    <x v="1"/>
    <s v="36 min"/>
    <n v="36"/>
    <n v="36"/>
    <n v="4040.5089139659167"/>
    <s v=""/>
    <s v="Anime Features, Documentaries"/>
    <x v="10"/>
    <s v="Anime Features, Documentaries"/>
    <n v="2"/>
  </r>
  <r>
    <n v="1288"/>
    <x v="158"/>
    <x v="0"/>
    <x v="158"/>
    <m/>
    <s v="David Spade, London Hughes, Fortune Feimster, Abigail Cowen, Hannah Van Der Westhuysen, Precious Mustapha, Eliot Salt, Elisha Applebaum"/>
    <n v="8"/>
    <x v="6"/>
    <s v="United Kingdom"/>
    <n v="1"/>
    <x v="123"/>
    <x v="6"/>
    <x v="1"/>
    <s v="36 min"/>
    <n v="36"/>
    <n v="36"/>
    <n v="4040.5089139659167"/>
    <s v=""/>
    <s v="Comedies, Dramas"/>
    <x v="4"/>
    <s v="Comedies, Dramas"/>
    <n v="2"/>
  </r>
  <r>
    <n v="3347"/>
    <x v="159"/>
    <x v="0"/>
    <x v="159"/>
    <s v="Manolo Caro"/>
    <s v="Cecilia Su√°rez, Aislinn Derbez, Dario Yazbek, Juan Pablo Medina, Arturo R√≠os, Paco Le√≥n, Norma Ang√©lica, David Ostrosky, Ver√≥nica Langer, Lucas Vel√°zquez"/>
    <n v="10"/>
    <x v="2"/>
    <m/>
    <n v="0"/>
    <x v="55"/>
    <x v="2"/>
    <x v="5"/>
    <s v="36 min"/>
    <n v="36"/>
    <n v="36"/>
    <n v="4040.5089139659167"/>
    <s v=""/>
    <s v="Movies"/>
    <x v="6"/>
    <s v="Movies"/>
    <n v="1"/>
  </r>
  <r>
    <n v="1029"/>
    <x v="160"/>
    <x v="0"/>
    <x v="160"/>
    <m/>
    <s v="David Spade, London Hughes, Fortune Feimster, Jamie Foxx, David Alan Grier, Kyla-Drew, Porscha Coleman, Jonathan Kite, Corinne Foxx"/>
    <n v="9"/>
    <x v="2"/>
    <m/>
    <n v="0"/>
    <x v="124"/>
    <x v="6"/>
    <x v="1"/>
    <s v="37 min"/>
    <n v="37"/>
    <n v="37"/>
    <n v="3914.3789188590827"/>
    <s v=""/>
    <s v="Comedies"/>
    <x v="4"/>
    <s v="Comedies"/>
    <n v="1"/>
  </r>
  <r>
    <n v="5990"/>
    <x v="161"/>
    <x v="0"/>
    <x v="161"/>
    <m/>
    <s v="Oprah Winfrey, Ava DuVernay"/>
    <n v="2"/>
    <x v="2"/>
    <m/>
    <n v="0"/>
    <x v="125"/>
    <x v="3"/>
    <x v="9"/>
    <s v="37 min"/>
    <n v="37"/>
    <n v="37"/>
    <n v="3914.3789188590827"/>
    <s v=""/>
    <s v="Movies"/>
    <x v="6"/>
    <s v="Movies"/>
    <n v="1"/>
  </r>
  <r>
    <n v="7276"/>
    <x v="162"/>
    <x v="0"/>
    <x v="162"/>
    <s v="Roy Allen Smith"/>
    <s v="Joey Camen, Marie Danielle, Mark Cacciatore, Dave Fennoy, Debi Derryberry"/>
    <n v="5"/>
    <x v="0"/>
    <s v="United States"/>
    <n v="1"/>
    <x v="109"/>
    <x v="20"/>
    <x v="0"/>
    <s v="37 min"/>
    <n v="37"/>
    <n v="37"/>
    <n v="3914.3789188590827"/>
    <s v=""/>
    <s v="Children &amp; Family Movies"/>
    <x v="0"/>
    <s v="Children &amp; Family Movies"/>
    <n v="1"/>
  </r>
  <r>
    <n v="496"/>
    <x v="163"/>
    <x v="0"/>
    <x v="163"/>
    <s v="Tolulope Itegboje"/>
    <m/>
    <n v="0"/>
    <x v="2"/>
    <m/>
    <n v="0"/>
    <x v="126"/>
    <x v="2"/>
    <x v="5"/>
    <s v="38 min"/>
    <n v="38"/>
    <n v="38"/>
    <n v="3790.2489237522482"/>
    <s v=""/>
    <s v="Documentaries, International Movies"/>
    <x v="3"/>
    <s v="Documentaries, International Movies"/>
    <n v="2"/>
  </r>
  <r>
    <n v="3491"/>
    <x v="164"/>
    <x v="0"/>
    <x v="164"/>
    <s v="Otilia Portillo Padua"/>
    <m/>
    <n v="0"/>
    <x v="0"/>
    <s v="United States, Mexico"/>
    <n v="2"/>
    <x v="127"/>
    <x v="2"/>
    <x v="4"/>
    <s v="38 min"/>
    <n v="38"/>
    <n v="38"/>
    <n v="3790.2489237522482"/>
    <s v=""/>
    <s v="Documentaries, International Movies"/>
    <x v="3"/>
    <s v="Documentaries, International Movies"/>
    <n v="2"/>
  </r>
  <r>
    <n v="3796"/>
    <x v="165"/>
    <x v="0"/>
    <x v="165"/>
    <s v="Nadia Hallgren"/>
    <m/>
    <n v="0"/>
    <x v="0"/>
    <s v="United States"/>
    <n v="1"/>
    <x v="128"/>
    <x v="2"/>
    <x v="6"/>
    <s v="38 min"/>
    <n v="38"/>
    <n v="38"/>
    <n v="3790.2489237522482"/>
    <s v=""/>
    <s v="Documentaries"/>
    <x v="3"/>
    <s v="Documentaries"/>
    <n v="1"/>
  </r>
  <r>
    <n v="5682"/>
    <x v="166"/>
    <x v="0"/>
    <x v="166"/>
    <s v="James Yukich"/>
    <s v="Mariah Carey, Lacey Chabert, Kelsey Grammer, Billy Gardell, Fina Strazza, Kenneth Edmonds, Cameron Mathison, Brennan Elliott"/>
    <n v="8"/>
    <x v="0"/>
    <s v="United States"/>
    <n v="1"/>
    <x v="129"/>
    <x v="4"/>
    <x v="4"/>
    <s v="38 min"/>
    <n v="38"/>
    <n v="38"/>
    <n v="3790.2489237522482"/>
    <s v=""/>
    <s v="Children &amp; Family Movies, Music &amp; Musicals"/>
    <x v="0"/>
    <s v="Children &amp; Family Movies, Music &amp; Musicals"/>
    <n v="2"/>
  </r>
  <r>
    <n v="8708"/>
    <x v="167"/>
    <x v="0"/>
    <x v="167"/>
    <s v="Greg MacGillivray"/>
    <m/>
    <n v="0"/>
    <x v="0"/>
    <s v="United States"/>
    <n v="1"/>
    <x v="130"/>
    <x v="3"/>
    <x v="6"/>
    <s v="38 min"/>
    <n v="38"/>
    <n v="38"/>
    <n v="3790.2489237522482"/>
    <s v=""/>
    <s v="Documentaries, International Movies"/>
    <x v="3"/>
    <s v="Documentaries, International Movies"/>
    <n v="2"/>
  </r>
  <r>
    <n v="471"/>
    <x v="168"/>
    <x v="0"/>
    <x v="168"/>
    <m/>
    <s v="David Spade, London Hughes, Fortune Feimster"/>
    <n v="3"/>
    <x v="2"/>
    <m/>
    <n v="0"/>
    <x v="131"/>
    <x v="6"/>
    <x v="1"/>
    <s v="39 min"/>
    <n v="39"/>
    <n v="39"/>
    <n v="3668.1189286454141"/>
    <s v=""/>
    <s v="Movies"/>
    <x v="6"/>
    <s v="Movies"/>
    <n v="1"/>
  </r>
  <r>
    <n v="561"/>
    <x v="169"/>
    <x v="0"/>
    <x v="169"/>
    <s v="Matt Ogens"/>
    <m/>
    <n v="0"/>
    <x v="2"/>
    <m/>
    <n v="0"/>
    <x v="132"/>
    <x v="6"/>
    <x v="2"/>
    <s v="39 min"/>
    <n v="39"/>
    <n v="39"/>
    <n v="3668.1189286454141"/>
    <s v=""/>
    <s v="Documentaries, Sports Movies"/>
    <x v="3"/>
    <s v="Documentaries, Sports Movies"/>
    <n v="2"/>
  </r>
  <r>
    <n v="3325"/>
    <x v="170"/>
    <x v="0"/>
    <x v="170"/>
    <s v="Will Eisenberg"/>
    <s v="Garrett Ryan, Adam Hochstetter, Haley Tju, Brianne Tju, Jenna Ortega, Aaron Eisenberg, Celestial, Richard Balin"/>
    <n v="8"/>
    <x v="0"/>
    <s v="United States"/>
    <n v="1"/>
    <x v="133"/>
    <x v="4"/>
    <x v="0"/>
    <s v="40 min"/>
    <n v="40"/>
    <n v="40"/>
    <n v="3547.9889335385801"/>
    <s v=""/>
    <s v="Children &amp; Family Movies, Comedies"/>
    <x v="0"/>
    <s v="Children &amp; Family Movies, Comedies"/>
    <n v="2"/>
  </r>
  <r>
    <n v="3336"/>
    <x v="171"/>
    <x v="0"/>
    <x v="171"/>
    <s v="Drea Cooper, Zackary Canepari"/>
    <m/>
    <n v="0"/>
    <x v="0"/>
    <s v="United States"/>
    <n v="1"/>
    <x v="55"/>
    <x v="2"/>
    <x v="5"/>
    <s v="40 min"/>
    <n v="40"/>
    <n v="40"/>
    <n v="3547.9889335385801"/>
    <s v=""/>
    <s v="Documentaries"/>
    <x v="3"/>
    <s v="Documentaries"/>
    <n v="1"/>
  </r>
  <r>
    <n v="3684"/>
    <x v="172"/>
    <x v="0"/>
    <x v="172"/>
    <s v="Mich√®le Ohayon"/>
    <m/>
    <n v="0"/>
    <x v="0"/>
    <s v="United States"/>
    <n v="1"/>
    <x v="134"/>
    <x v="9"/>
    <x v="1"/>
    <s v="40 min"/>
    <n v="40"/>
    <n v="40"/>
    <n v="3547.9889335385801"/>
    <s v=""/>
    <s v="Documentaries"/>
    <x v="3"/>
    <s v="Documentaries"/>
    <n v="1"/>
  </r>
  <r>
    <n v="3739"/>
    <x v="173"/>
    <x v="0"/>
    <x v="173"/>
    <s v="John Haptas, Kristine Samuelson"/>
    <m/>
    <n v="0"/>
    <x v="21"/>
    <s v="Sweden, United States"/>
    <n v="2"/>
    <x v="135"/>
    <x v="2"/>
    <x v="6"/>
    <s v="40 min"/>
    <n v="40"/>
    <n v="40"/>
    <n v="3547.9889335385801"/>
    <s v=""/>
    <s v="Documentaries"/>
    <x v="3"/>
    <s v="Documentaries"/>
    <n v="1"/>
  </r>
  <r>
    <n v="3860"/>
    <x v="174"/>
    <x v="0"/>
    <x v="174"/>
    <s v="Hao Wu"/>
    <m/>
    <n v="0"/>
    <x v="0"/>
    <s v="United States"/>
    <n v="1"/>
    <x v="136"/>
    <x v="2"/>
    <x v="1"/>
    <s v="40 min"/>
    <n v="40"/>
    <n v="40"/>
    <n v="3547.9889335385801"/>
    <s v=""/>
    <s v="Documentaries, LGBTQ Movies"/>
    <x v="3"/>
    <s v="Documentaries, LGBTQ Movies"/>
    <n v="2"/>
  </r>
  <r>
    <n v="4878"/>
    <x v="175"/>
    <x v="0"/>
    <x v="175"/>
    <s v="Rob Epstein, Jeffrey Friedman"/>
    <m/>
    <n v="0"/>
    <x v="0"/>
    <s v="United States"/>
    <n v="1"/>
    <x v="137"/>
    <x v="5"/>
    <x v="6"/>
    <s v="40 min"/>
    <n v="40"/>
    <n v="40"/>
    <n v="3547.9889335385801"/>
    <s v=""/>
    <s v="Documentaries"/>
    <x v="3"/>
    <s v="Documentaries"/>
    <n v="1"/>
  </r>
  <r>
    <n v="4896"/>
    <x v="176"/>
    <x v="0"/>
    <x v="176"/>
    <m/>
    <s v="Stephen Fry, Montana Smedley"/>
    <n v="2"/>
    <x v="0"/>
    <s v="United States"/>
    <n v="1"/>
    <x v="22"/>
    <x v="4"/>
    <x v="0"/>
    <s v="40 min"/>
    <n v="40"/>
    <n v="40"/>
    <n v="3547.9889335385801"/>
    <s v=""/>
    <s v="Movies"/>
    <x v="6"/>
    <s v="Movies"/>
    <n v="1"/>
  </r>
  <r>
    <n v="4996"/>
    <x v="177"/>
    <x v="0"/>
    <x v="177"/>
    <s v="Uraaz Bahl"/>
    <m/>
    <n v="0"/>
    <x v="17"/>
    <s v="India"/>
    <n v="1"/>
    <x v="138"/>
    <x v="5"/>
    <x v="4"/>
    <s v="40 min"/>
    <n v="40"/>
    <n v="40"/>
    <n v="3547.9889335385801"/>
    <s v=""/>
    <s v="Documentaries, International Movies, Sports Movies"/>
    <x v="3"/>
    <s v="Documentaries, International Movies, Sports Movies"/>
    <n v="3"/>
  </r>
  <r>
    <n v="5254"/>
    <x v="178"/>
    <x v="0"/>
    <x v="178"/>
    <s v="Jacob LaMendola"/>
    <m/>
    <n v="0"/>
    <x v="0"/>
    <s v="United States"/>
    <n v="1"/>
    <x v="139"/>
    <x v="3"/>
    <x v="1"/>
    <s v="40 min"/>
    <n v="40"/>
    <n v="40"/>
    <n v="3547.9889335385801"/>
    <s v=""/>
    <s v="Documentaries"/>
    <x v="3"/>
    <s v="Documentaries"/>
    <n v="1"/>
  </r>
  <r>
    <n v="5276"/>
    <x v="179"/>
    <x v="0"/>
    <x v="179"/>
    <s v="Elaine McMillion Sheldon"/>
    <m/>
    <n v="0"/>
    <x v="0"/>
    <s v="United States"/>
    <n v="1"/>
    <x v="140"/>
    <x v="3"/>
    <x v="1"/>
    <s v="40 min"/>
    <n v="40"/>
    <n v="40"/>
    <n v="3547.9889335385801"/>
    <s v=""/>
    <s v="Documentaries"/>
    <x v="3"/>
    <s v="Documentaries"/>
    <n v="1"/>
  </r>
  <r>
    <n v="8420"/>
    <x v="180"/>
    <x v="0"/>
    <x v="180"/>
    <s v="William Wyler"/>
    <m/>
    <n v="0"/>
    <x v="0"/>
    <s v="United States"/>
    <n v="1"/>
    <x v="21"/>
    <x v="21"/>
    <x v="6"/>
    <s v="40 min"/>
    <n v="40"/>
    <n v="40"/>
    <n v="3547.9889335385801"/>
    <s v=""/>
    <s v="Classic Movies, Documentaries"/>
    <x v="5"/>
    <s v="Classic Movies, Documentaries"/>
    <n v="2"/>
  </r>
  <r>
    <n v="8437"/>
    <x v="181"/>
    <x v="0"/>
    <x v="181"/>
    <s v="Stuart Heisler"/>
    <m/>
    <n v="0"/>
    <x v="0"/>
    <s v="United States"/>
    <n v="1"/>
    <x v="21"/>
    <x v="21"/>
    <x v="1"/>
    <s v="40 min"/>
    <n v="40"/>
    <n v="40"/>
    <n v="3547.9889335385801"/>
    <s v=""/>
    <s v="Classic Movies, Documentaries"/>
    <x v="5"/>
    <s v="Classic Movies, Documentaries"/>
    <n v="2"/>
  </r>
  <r>
    <n v="8658"/>
    <x v="182"/>
    <x v="0"/>
    <x v="182"/>
    <s v="Chris Burkard"/>
    <s v="Chris Burkard, Sam Hammer, Heidar Logi, Elli Thor Magnusson, Ingo Olsen, Timmy Reyes, Justin Quintal, Steve Hawk, Sigurdur Jonsson, Mark Renneker"/>
    <n v="10"/>
    <x v="0"/>
    <s v="United States"/>
    <n v="1"/>
    <x v="141"/>
    <x v="3"/>
    <x v="1"/>
    <s v="40 min"/>
    <n v="40"/>
    <n v="40"/>
    <n v="3547.9889335385801"/>
    <s v=""/>
    <s v="Action &amp; Adventure, Documentaries, Sports Movies"/>
    <x v="1"/>
    <s v="Action &amp; Adventure, Documentaries, Sports Movies"/>
    <n v="3"/>
  </r>
  <r>
    <n v="2200"/>
    <x v="183"/>
    <x v="0"/>
    <x v="183"/>
    <s v="Sue Kim"/>
    <m/>
    <n v="0"/>
    <x v="0"/>
    <s v="United States"/>
    <n v="1"/>
    <x v="142"/>
    <x v="1"/>
    <x v="6"/>
    <s v="41 min"/>
    <n v="41"/>
    <n v="41"/>
    <n v="3429.8589384317461"/>
    <s v=""/>
    <s v="Documentaries"/>
    <x v="3"/>
    <s v="Documentaries"/>
    <n v="1"/>
  </r>
  <r>
    <n v="5796"/>
    <x v="184"/>
    <x v="0"/>
    <x v="184"/>
    <s v="Orlando von Einsiedel"/>
    <m/>
    <n v="0"/>
    <x v="6"/>
    <s v="United Kingdom"/>
    <n v="1"/>
    <x v="143"/>
    <x v="9"/>
    <x v="6"/>
    <s v="41 min"/>
    <n v="41"/>
    <n v="41"/>
    <n v="3429.8589384317461"/>
    <s v=""/>
    <s v="Documentaries"/>
    <x v="3"/>
    <s v="Documentaries"/>
    <n v="1"/>
  </r>
  <r>
    <n v="7168"/>
    <x v="185"/>
    <x v="0"/>
    <x v="185"/>
    <s v="Dhilip Kumar"/>
    <s v="Kishore Kumar G., Yasmin Ponnappa, Mithraboomi Saravanan"/>
    <n v="3"/>
    <x v="17"/>
    <s v="India"/>
    <n v="1"/>
    <x v="144"/>
    <x v="3"/>
    <x v="1"/>
    <s v="41 min"/>
    <n v="41"/>
    <n v="41"/>
    <n v="3429.8589384317461"/>
    <s v=""/>
    <s v="Dramas, Independent Movies, International Movies"/>
    <x v="2"/>
    <s v="Dramas, Independent Movies, International Movies"/>
    <n v="3"/>
  </r>
  <r>
    <n v="1251"/>
    <x v="186"/>
    <x v="0"/>
    <x v="186"/>
    <s v="Milton Kremer"/>
    <s v="Hern√°n Catt√°neo, Richard Coleman"/>
    <n v="2"/>
    <x v="2"/>
    <m/>
    <n v="0"/>
    <x v="29"/>
    <x v="6"/>
    <x v="4"/>
    <s v="42 min"/>
    <n v="42"/>
    <n v="42"/>
    <n v="3313.7289433249121"/>
    <s v=""/>
    <s v="Documentaries, International Movies, Music &amp; Musicals"/>
    <x v="3"/>
    <s v="Documentaries, International Movies, Music &amp; Musicals"/>
    <n v="3"/>
  </r>
  <r>
    <n v="1667"/>
    <x v="187"/>
    <x v="0"/>
    <x v="187"/>
    <s v="Stephen Chiodo"/>
    <s v="Keythe Farley, Dee Bradley Baker, Kaliayh Rhambo, Michelle Deco, Barbara Goodson"/>
    <n v="5"/>
    <x v="0"/>
    <s v="United States"/>
    <n v="1"/>
    <x v="10"/>
    <x v="1"/>
    <x v="0"/>
    <s v="42 min"/>
    <n v="42"/>
    <n v="42"/>
    <n v="3313.7289433249121"/>
    <s v=""/>
    <s v="Children &amp; Family Movies"/>
    <x v="0"/>
    <s v="Children &amp; Family Movies"/>
    <n v="1"/>
  </r>
  <r>
    <n v="1854"/>
    <x v="188"/>
    <x v="0"/>
    <x v="188"/>
    <s v="Pavitra Chalam, Akshay Shankar"/>
    <m/>
    <n v="0"/>
    <x v="17"/>
    <s v="India"/>
    <n v="1"/>
    <x v="145"/>
    <x v="1"/>
    <x v="6"/>
    <s v="42 min"/>
    <n v="42"/>
    <n v="42"/>
    <n v="3313.7289433249121"/>
    <s v=""/>
    <s v="Documentaries, International Movies"/>
    <x v="3"/>
    <s v="Documentaries, International Movies"/>
    <n v="2"/>
  </r>
  <r>
    <n v="2580"/>
    <x v="189"/>
    <x v="0"/>
    <x v="189"/>
    <s v="Alex Woo, Stanley Moore"/>
    <s v="Alan C. Lim, Maisie Benson, Kerry Gudjohnsen, Terrance Smith, Paul Killam, Omari Weaver, Ella Joy Ballesteros, Smith Foreman, Stanley Moore"/>
    <n v="9"/>
    <x v="0"/>
    <s v="United States"/>
    <n v="1"/>
    <x v="40"/>
    <x v="1"/>
    <x v="0"/>
    <s v="42 min"/>
    <n v="42"/>
    <n v="42"/>
    <n v="3313.7289433249121"/>
    <s v=""/>
    <s v="Children &amp; Family Movies"/>
    <x v="0"/>
    <s v="Children &amp; Family Movies"/>
    <n v="1"/>
  </r>
  <r>
    <n v="3486"/>
    <x v="190"/>
    <x v="0"/>
    <x v="190"/>
    <s v="Jumpei Mizusaki, Koji Morimoto, Michael Arias, Masaru Matsumoto, Arthell Isom, Henry Thurlow, Takanobu Mizuno, Elsa Nakamichi, Hajime Sasaki, Shinji Takagi"/>
    <m/>
    <n v="0"/>
    <x v="0"/>
    <s v="United States"/>
    <n v="1"/>
    <x v="146"/>
    <x v="2"/>
    <x v="5"/>
    <s v="42 min"/>
    <n v="42"/>
    <n v="42"/>
    <n v="3313.7289433249121"/>
    <s v=""/>
    <s v="Anime Features, Music &amp; Musicals, Sci-Fi &amp; Fantasy"/>
    <x v="10"/>
    <s v="Anime Features, Music &amp; Musicals, Sci-Fi &amp; Fantasy"/>
    <n v="3"/>
  </r>
  <r>
    <n v="4093"/>
    <x v="191"/>
    <x v="0"/>
    <x v="191"/>
    <s v="Paul Miller"/>
    <s v="Kevin James"/>
    <n v="1"/>
    <x v="0"/>
    <s v="United States"/>
    <n v="1"/>
    <x v="147"/>
    <x v="22"/>
    <x v="6"/>
    <s v="42 min"/>
    <n v="42"/>
    <n v="42"/>
    <n v="3313.7289433249121"/>
    <s v=""/>
    <s v="Stand-Up Comedy"/>
    <x v="8"/>
    <s v="Stand-Up Comedy"/>
    <n v="1"/>
  </r>
  <r>
    <n v="6648"/>
    <x v="192"/>
    <x v="0"/>
    <x v="192"/>
    <s v="Greg MacGillivray"/>
    <s v="Jeff Bridges"/>
    <n v="1"/>
    <x v="0"/>
    <s v="United States"/>
    <n v="1"/>
    <x v="130"/>
    <x v="3"/>
    <x v="4"/>
    <s v="42 min"/>
    <n v="42"/>
    <n v="42"/>
    <n v="3313.7289433249121"/>
    <s v=""/>
    <s v="Documentaries"/>
    <x v="3"/>
    <s v="Documentaries"/>
    <n v="1"/>
  </r>
  <r>
    <n v="7564"/>
    <x v="193"/>
    <x v="0"/>
    <x v="193"/>
    <s v="Greg MacGillivray"/>
    <s v="Robert Redford"/>
    <n v="1"/>
    <x v="0"/>
    <s v="United States"/>
    <n v="1"/>
    <x v="148"/>
    <x v="9"/>
    <x v="4"/>
    <s v="42 min"/>
    <n v="42"/>
    <n v="42"/>
    <n v="3313.7289433249121"/>
    <s v=""/>
    <s v="Documentaries"/>
    <x v="3"/>
    <s v="Documentaries"/>
    <n v="1"/>
  </r>
  <r>
    <n v="8588"/>
    <x v="194"/>
    <x v="0"/>
    <x v="194"/>
    <s v="William Wyler, John Sturges"/>
    <s v="James Stewart, Lloyd Bridges"/>
    <n v="2"/>
    <x v="0"/>
    <s v="United States"/>
    <n v="1"/>
    <x v="21"/>
    <x v="23"/>
    <x v="6"/>
    <s v="42 min"/>
    <n v="42"/>
    <n v="42"/>
    <n v="3313.7289433249121"/>
    <s v=""/>
    <s v="Classic Movies, Documentaries"/>
    <x v="5"/>
    <s v="Classic Movies, Documentaries"/>
    <n v="2"/>
  </r>
  <r>
    <n v="6582"/>
    <x v="195"/>
    <x v="0"/>
    <x v="195"/>
    <s v="Chad Van De Keere"/>
    <s v="Nathan Gamble, Ray Liotta, Emilio Estevez, Ariel Winter, Matthew Lillard, Yuri Lowenthal, Marion Ross, Tara Strong"/>
    <n v="8"/>
    <x v="0"/>
    <s v="United States"/>
    <n v="1"/>
    <x v="149"/>
    <x v="11"/>
    <x v="10"/>
    <s v="43 min"/>
    <n v="43"/>
    <n v="43"/>
    <n v="3199.5989482180776"/>
    <s v=""/>
    <s v="Children &amp; Family Movies, Comedies"/>
    <x v="0"/>
    <s v="Children &amp; Family Movies, Comedies"/>
    <n v="2"/>
  </r>
  <r>
    <n v="1888"/>
    <x v="196"/>
    <x v="0"/>
    <x v="196"/>
    <s v="Amy Segal"/>
    <s v="Daniel Levy, Eugene Levy, Catherine O'Hara, Annie Murphy, Chris Elliott, Emily Hampshire, Sarah Levy, Jennifer Robertson, Noah Reid, Dustin Milligan, Karen Robinson, Rizwan Manji"/>
    <n v="12"/>
    <x v="8"/>
    <s v="Canada"/>
    <n v="1"/>
    <x v="150"/>
    <x v="1"/>
    <x v="5"/>
    <s v="44 min"/>
    <n v="44"/>
    <n v="44"/>
    <n v="3087.4689531112435"/>
    <s v=""/>
    <s v="Documentaries, LGBTQ Movies"/>
    <x v="3"/>
    <s v="Documentaries, LGBTQ Movies"/>
    <n v="2"/>
  </r>
  <r>
    <n v="1957"/>
    <x v="197"/>
    <x v="0"/>
    <x v="197"/>
    <m/>
    <s v="Nasty C"/>
    <n v="1"/>
    <x v="2"/>
    <m/>
    <n v="0"/>
    <x v="151"/>
    <x v="2"/>
    <x v="5"/>
    <s v="44 min"/>
    <n v="44"/>
    <n v="44"/>
    <n v="3087.4689531112435"/>
    <s v=""/>
    <s v="Documentaries, International Movies, Music &amp; Musicals"/>
    <x v="3"/>
    <s v="Documentaries, International Movies, Music &amp; Musicals"/>
    <n v="3"/>
  </r>
  <r>
    <n v="2144"/>
    <x v="198"/>
    <x v="0"/>
    <x v="198"/>
    <s v="Tyler Spindel"/>
    <s v="Rob Schneider"/>
    <n v="1"/>
    <x v="0"/>
    <s v="United States"/>
    <n v="1"/>
    <x v="152"/>
    <x v="1"/>
    <x v="5"/>
    <s v="44 min"/>
    <n v="44"/>
    <n v="44"/>
    <n v="3087.4689531112435"/>
    <s v=""/>
    <s v="Stand-Up Comedy"/>
    <x v="8"/>
    <s v="Stand-Up Comedy"/>
    <n v="1"/>
  </r>
  <r>
    <n v="2189"/>
    <x v="199"/>
    <x v="0"/>
    <x v="199"/>
    <s v="Ariel Boles"/>
    <s v="Hunter March"/>
    <n v="1"/>
    <x v="0"/>
    <s v="United States"/>
    <n v="1"/>
    <x v="153"/>
    <x v="1"/>
    <x v="4"/>
    <s v="44 min"/>
    <n v="44"/>
    <n v="44"/>
    <n v="3087.4689531112435"/>
    <s v=""/>
    <s v="Children &amp; Family Movies"/>
    <x v="0"/>
    <s v="Children &amp; Family Movies"/>
    <n v="1"/>
  </r>
  <r>
    <n v="3315"/>
    <x v="200"/>
    <x v="0"/>
    <x v="200"/>
    <m/>
    <s v="Isabela Moner, Jaheem Toombs, Owen Joyner, Jack De Sena, Brady Reiter, Lisa Arch, Stephanie Escajeda"/>
    <n v="7"/>
    <x v="0"/>
    <s v="United States"/>
    <n v="1"/>
    <x v="133"/>
    <x v="0"/>
    <x v="0"/>
    <s v="44 min"/>
    <n v="44"/>
    <n v="44"/>
    <n v="3087.4689531112435"/>
    <s v=""/>
    <s v="Movies"/>
    <x v="6"/>
    <s v="Movies"/>
    <n v="1"/>
  </r>
  <r>
    <n v="4365"/>
    <x v="201"/>
    <x v="0"/>
    <x v="201"/>
    <s v="Denny Lu, Mike Myhre"/>
    <s v="Tara Strong, Andrea Libman, Ashleigh Ball, Cathy Weseluck, Tabitha St. Germain, John de Lancie, Sam Vincent, Garry Chalk"/>
    <n v="8"/>
    <x v="0"/>
    <s v="United States"/>
    <n v="1"/>
    <x v="154"/>
    <x v="5"/>
    <x v="0"/>
    <s v="44 min"/>
    <n v="44"/>
    <n v="44"/>
    <n v="3087.4689531112435"/>
    <s v=""/>
    <s v="Children &amp; Family Movies"/>
    <x v="0"/>
    <s v="Children &amp; Family Movies"/>
    <n v="1"/>
  </r>
  <r>
    <n v="4590"/>
    <x v="202"/>
    <x v="0"/>
    <x v="202"/>
    <s v="Ishi Rudell"/>
    <s v="Ashleigh Ball, Andrea Libman, Rebecca Shoichet, Tabitha St. Germain, Tara Strong, Nicole Oliver"/>
    <n v="6"/>
    <x v="0"/>
    <s v="United States"/>
    <n v="1"/>
    <x v="155"/>
    <x v="5"/>
    <x v="0"/>
    <s v="44 min"/>
    <n v="44"/>
    <n v="44"/>
    <n v="3087.4689531112435"/>
    <s v=""/>
    <s v="Children &amp; Family Movies"/>
    <x v="0"/>
    <s v="Children &amp; Family Movies"/>
    <n v="1"/>
  </r>
  <r>
    <n v="4591"/>
    <x v="203"/>
    <x v="0"/>
    <x v="203"/>
    <s v="Ishi Rudell"/>
    <s v="Ashleigh Ball, Andrea Libman, Rebecca Shoichet, Tabitha St. Germain, Tara Strong, Tegan Moss"/>
    <n v="6"/>
    <x v="0"/>
    <s v="United States, Canada"/>
    <n v="2"/>
    <x v="155"/>
    <x v="5"/>
    <x v="0"/>
    <s v="44 min"/>
    <n v="44"/>
    <n v="44"/>
    <n v="3087.4689531112435"/>
    <s v=""/>
    <s v="Children &amp; Family Movies"/>
    <x v="0"/>
    <s v="Children &amp; Family Movies"/>
    <n v="1"/>
  </r>
  <r>
    <n v="5449"/>
    <x v="204"/>
    <x v="0"/>
    <x v="204"/>
    <s v="Edward Cotterill"/>
    <s v="Rachael Stirling"/>
    <n v="1"/>
    <x v="6"/>
    <s v="United Kingdom"/>
    <n v="1"/>
    <x v="23"/>
    <x v="3"/>
    <x v="6"/>
    <s v="44 min"/>
    <n v="44"/>
    <n v="44"/>
    <n v="3087.4689531112435"/>
    <s v=""/>
    <s v="Documentaries"/>
    <x v="3"/>
    <s v="Documentaries"/>
    <n v="1"/>
  </r>
  <r>
    <n v="5452"/>
    <x v="205"/>
    <x v="0"/>
    <x v="205"/>
    <s v="Edward Cotterill"/>
    <s v="Rachael Stirling"/>
    <n v="1"/>
    <x v="6"/>
    <s v="United Kingdom"/>
    <n v="1"/>
    <x v="23"/>
    <x v="3"/>
    <x v="6"/>
    <s v="44 min"/>
    <n v="44"/>
    <n v="44"/>
    <n v="3087.4689531112435"/>
    <s v=""/>
    <s v="Documentaries"/>
    <x v="3"/>
    <s v="Documentaries"/>
    <n v="1"/>
  </r>
  <r>
    <n v="5467"/>
    <x v="206"/>
    <x v="0"/>
    <x v="206"/>
    <s v="Edward Cotterill"/>
    <s v="Rachael Stirling"/>
    <n v="1"/>
    <x v="6"/>
    <s v="United Kingdom"/>
    <n v="1"/>
    <x v="23"/>
    <x v="3"/>
    <x v="6"/>
    <s v="44 min"/>
    <n v="44"/>
    <n v="44"/>
    <n v="3087.4689531112435"/>
    <s v=""/>
    <s v="Documentaries"/>
    <x v="3"/>
    <s v="Documentaries"/>
    <n v="1"/>
  </r>
  <r>
    <n v="5504"/>
    <x v="207"/>
    <x v="0"/>
    <x v="207"/>
    <s v="Edward Cotterill"/>
    <m/>
    <n v="0"/>
    <x v="6"/>
    <s v="United Kingdom"/>
    <n v="1"/>
    <x v="156"/>
    <x v="3"/>
    <x v="6"/>
    <s v="44 min"/>
    <n v="44"/>
    <n v="44"/>
    <n v="3087.4689531112435"/>
    <s v=""/>
    <s v="Documentaries"/>
    <x v="3"/>
    <s v="Documentaries"/>
    <n v="1"/>
  </r>
  <r>
    <n v="5735"/>
    <x v="208"/>
    <x v="0"/>
    <x v="208"/>
    <s v="Moto Sakakibara"/>
    <s v="Erin Mathews, Sam Vincent, Andrea Libman, Ashleigh Ball, Ian James Corlett, Brian Drummond, Lee Tockar, Matt Hill, Richard Newman"/>
    <n v="9"/>
    <x v="2"/>
    <m/>
    <n v="0"/>
    <x v="157"/>
    <x v="9"/>
    <x v="0"/>
    <s v="44 min"/>
    <n v="44"/>
    <n v="44"/>
    <n v="3087.4689531112435"/>
    <s v=""/>
    <s v="Movies"/>
    <x v="6"/>
    <s v="Movies"/>
    <n v="1"/>
  </r>
  <r>
    <n v="5776"/>
    <x v="209"/>
    <x v="0"/>
    <x v="209"/>
    <m/>
    <s v="Erin Mathews, Sam Vincent, Andrea Libman, Ashleigh Ball, Ian James Corlett, Brian Drummond, Lee Tockar, Matt Hill"/>
    <n v="8"/>
    <x v="2"/>
    <m/>
    <n v="0"/>
    <x v="158"/>
    <x v="9"/>
    <x v="8"/>
    <s v="44 min"/>
    <n v="44"/>
    <n v="44"/>
    <n v="3087.4689531112435"/>
    <s v=""/>
    <s v="Movies"/>
    <x v="6"/>
    <s v="Movies"/>
    <n v="1"/>
  </r>
  <r>
    <n v="6055"/>
    <x v="210"/>
    <x v="0"/>
    <x v="210"/>
    <s v="Henry Sarwer-Foner"/>
    <s v="Russell Peters, Pamela Anderson, Michael Bubl√©, Jon Lovitz, Scott Thompson, Faizon Love, Goapele, Ted Lange"/>
    <n v="8"/>
    <x v="8"/>
    <s v="Canada"/>
    <n v="1"/>
    <x v="159"/>
    <x v="12"/>
    <x v="11"/>
    <s v="44 min"/>
    <n v="44"/>
    <n v="44"/>
    <n v="3087.4689531112435"/>
    <s v=""/>
    <s v="Stand-Up Comedy"/>
    <x v="8"/>
    <s v="Stand-Up Comedy"/>
    <n v="1"/>
  </r>
  <r>
    <n v="6081"/>
    <x v="211"/>
    <x v="0"/>
    <x v="211"/>
    <s v="Chad Van De Keere"/>
    <s v="Isabella Acres, Drake Bell, Emilio Estevez, Nolan Gould, Matthew Lillard, Ray Liotta, Jane Lynch, Ariel Winter"/>
    <n v="8"/>
    <x v="0"/>
    <s v="United States"/>
    <n v="1"/>
    <x v="149"/>
    <x v="11"/>
    <x v="8"/>
    <s v="44 min"/>
    <n v="44"/>
    <n v="44"/>
    <n v="3087.4689531112435"/>
    <s v=""/>
    <s v="Children &amp; Family Movies, Comedies"/>
    <x v="0"/>
    <s v="Children &amp; Family Movies, Comedies"/>
    <n v="2"/>
  </r>
  <r>
    <n v="6979"/>
    <x v="212"/>
    <x v="0"/>
    <x v="212"/>
    <s v="Daniel Kontur"/>
    <m/>
    <n v="0"/>
    <x v="6"/>
    <s v="United Kingdom"/>
    <n v="1"/>
    <x v="160"/>
    <x v="9"/>
    <x v="6"/>
    <s v="44 min"/>
    <n v="44"/>
    <n v="44"/>
    <n v="3087.4689531112435"/>
    <s v=""/>
    <s v="Documentaries, Sports Movies"/>
    <x v="3"/>
    <s v="Documentaries, Sports Movies"/>
    <n v="2"/>
  </r>
  <r>
    <n v="7291"/>
    <x v="213"/>
    <x v="0"/>
    <x v="213"/>
    <m/>
    <m/>
    <n v="0"/>
    <x v="22"/>
    <s v="Denmark, China"/>
    <n v="2"/>
    <x v="33"/>
    <x v="9"/>
    <x v="10"/>
    <s v="44 min"/>
    <n v="44"/>
    <n v="44"/>
    <n v="3087.4689531112435"/>
    <s v=""/>
    <s v="Action &amp; Adventure, Children &amp; Family Movies"/>
    <x v="1"/>
    <s v="Action &amp; Adventure, Children &amp; Family Movies"/>
    <n v="2"/>
  </r>
  <r>
    <n v="8387"/>
    <x v="214"/>
    <x v="0"/>
    <x v="214"/>
    <s v="Rodrigo Van Der Put"/>
    <s v="F√°bio Porchat, Greg√≥rio Duvivier, Antonio Tabet, Pedro Benevides, Paulo Vieira, Rafael Portugal, F√°bio de Luca, Karina Ramil, Evelyn Castro, Pedro Monteiro, Camilo Borges, Gabriel Totoro, Victor Leal, Rafael Logan"/>
    <n v="14"/>
    <x v="23"/>
    <s v="Brazil"/>
    <n v="1"/>
    <x v="161"/>
    <x v="5"/>
    <x v="5"/>
    <s v="44 min"/>
    <n v="44"/>
    <n v="44"/>
    <n v="3087.4689531112435"/>
    <s v=""/>
    <s v="Comedies, International Movies"/>
    <x v="4"/>
    <s v="Comedies, International Movies"/>
    <n v="2"/>
  </r>
  <r>
    <n v="1633"/>
    <x v="215"/>
    <x v="0"/>
    <x v="215"/>
    <s v="Bernie Denk"/>
    <s v="Vlasta Vrana, Sonja Ball, Craig Francis, Richard C. Jones, Michael Perron, Terrence Scammell, Bruce Dinsmore, Jennifer Seguin, Daniel Brochu"/>
    <n v="9"/>
    <x v="0"/>
    <s v="United States"/>
    <n v="1"/>
    <x v="162"/>
    <x v="2"/>
    <x v="0"/>
    <s v="45 min"/>
    <n v="45"/>
    <n v="45"/>
    <n v="2977.3389580044095"/>
    <s v=""/>
    <s v="Children &amp; Family Movies"/>
    <x v="0"/>
    <s v="Children &amp; Family Movies"/>
    <n v="1"/>
  </r>
  <r>
    <n v="3480"/>
    <x v="216"/>
    <x v="0"/>
    <x v="216"/>
    <s v="Mana Yasuda"/>
    <m/>
    <n v="0"/>
    <x v="2"/>
    <m/>
    <n v="0"/>
    <x v="163"/>
    <x v="2"/>
    <x v="6"/>
    <s v="45 min"/>
    <n v="45"/>
    <n v="45"/>
    <n v="2977.3389580044095"/>
    <s v=""/>
    <s v="Documentaries, International Movies"/>
    <x v="3"/>
    <s v="Documentaries, International Movies"/>
    <n v="2"/>
  </r>
  <r>
    <n v="4448"/>
    <x v="217"/>
    <x v="0"/>
    <x v="217"/>
    <s v="Gary Binkow"/>
    <s v="Katt Williams, Anthony Anderson"/>
    <n v="2"/>
    <x v="0"/>
    <s v="United States"/>
    <n v="1"/>
    <x v="6"/>
    <x v="24"/>
    <x v="5"/>
    <s v="45 min"/>
    <n v="45"/>
    <n v="45"/>
    <n v="2977.3389580044095"/>
    <s v=""/>
    <s v="Stand-Up Comedy"/>
    <x v="8"/>
    <s v="Stand-Up Comedy"/>
    <n v="1"/>
  </r>
  <r>
    <n v="5825"/>
    <x v="218"/>
    <x v="0"/>
    <x v="218"/>
    <s v="Christopher Martin"/>
    <s v="Arthur Shawcross"/>
    <n v="1"/>
    <x v="0"/>
    <s v="United States"/>
    <n v="1"/>
    <x v="160"/>
    <x v="13"/>
    <x v="5"/>
    <s v="45 min"/>
    <n v="45"/>
    <n v="45"/>
    <n v="2977.3389580044095"/>
    <s v=""/>
    <s v="Documentaries"/>
    <x v="3"/>
    <s v="Documentaries"/>
    <n v="1"/>
  </r>
  <r>
    <n v="6125"/>
    <x v="219"/>
    <x v="0"/>
    <x v="219"/>
    <s v="Richard Rich"/>
    <s v="Ben Diskin, Kate Higgins, Blackie Rose, Lindsay Torrance, Liza West, Tracy Pfau, Bill Lader, Meryl Leigh, Shaun Gerardo"/>
    <n v="9"/>
    <x v="0"/>
    <s v="United States"/>
    <n v="1"/>
    <x v="164"/>
    <x v="8"/>
    <x v="4"/>
    <s v="45 min"/>
    <n v="45"/>
    <n v="45"/>
    <n v="2977.3389580044095"/>
    <s v=""/>
    <s v="Children &amp; Family Movies"/>
    <x v="0"/>
    <s v="Children &amp; Family Movies"/>
    <n v="1"/>
  </r>
  <r>
    <n v="6126"/>
    <x v="220"/>
    <x v="0"/>
    <x v="220"/>
    <s v="Richard Rich"/>
    <s v="Debi Derryberry, Ben Diskin, Kate Higgins, Lindsay Torrance, Larry Thomas, Bill Lader, Cindy Robinson"/>
    <n v="7"/>
    <x v="0"/>
    <s v="United States, India"/>
    <n v="2"/>
    <x v="165"/>
    <x v="0"/>
    <x v="8"/>
    <s v="45 min"/>
    <n v="45"/>
    <n v="45"/>
    <n v="2977.3389580044095"/>
    <s v=""/>
    <s v="Children &amp; Family Movies"/>
    <x v="0"/>
    <s v="Children &amp; Family Movies"/>
    <n v="1"/>
  </r>
  <r>
    <n v="6536"/>
    <x v="221"/>
    <x v="0"/>
    <x v="221"/>
    <s v="Ben Steele"/>
    <m/>
    <n v="0"/>
    <x v="2"/>
    <m/>
    <n v="0"/>
    <x v="166"/>
    <x v="9"/>
    <x v="5"/>
    <s v="45 min"/>
    <n v="45"/>
    <n v="45"/>
    <n v="2977.3389580044095"/>
    <s v=""/>
    <s v="Documentaries, International Movies"/>
    <x v="3"/>
    <s v="Documentaries, International Movies"/>
    <n v="2"/>
  </r>
  <r>
    <n v="7877"/>
    <x v="222"/>
    <x v="0"/>
    <x v="222"/>
    <s v="Pierfrancesco Diliberto"/>
    <s v="Pierfrancesco Diliberto"/>
    <n v="1"/>
    <x v="24"/>
    <s v="Italy"/>
    <n v="1"/>
    <x v="22"/>
    <x v="9"/>
    <x v="1"/>
    <s v="45 min"/>
    <n v="45"/>
    <n v="45"/>
    <n v="2977.3389580044095"/>
    <s v=""/>
    <s v="Documentaries, International Movies"/>
    <x v="3"/>
    <s v="Documentaries, International Movies"/>
    <n v="2"/>
  </r>
  <r>
    <n v="8006"/>
    <x v="223"/>
    <x v="0"/>
    <x v="223"/>
    <s v="Raymond McGrath"/>
    <s v="Erika Harlacher, Marieve Herington, David Lodge, Cassandra Morris, Kate Murphy, Abby Trott"/>
    <n v="6"/>
    <x v="0"/>
    <s v="United States"/>
    <n v="1"/>
    <x v="167"/>
    <x v="9"/>
    <x v="0"/>
    <s v="45 min"/>
    <n v="45"/>
    <n v="45"/>
    <n v="2977.3389580044095"/>
    <s v=""/>
    <s v="Movies"/>
    <x v="6"/>
    <s v="Movies"/>
    <n v="1"/>
  </r>
  <r>
    <n v="8764"/>
    <x v="224"/>
    <x v="0"/>
    <x v="224"/>
    <s v="John Huston"/>
    <m/>
    <n v="0"/>
    <x v="0"/>
    <s v="United States"/>
    <n v="1"/>
    <x v="21"/>
    <x v="25"/>
    <x v="6"/>
    <s v="45 min"/>
    <n v="45"/>
    <n v="45"/>
    <n v="2977.3389580044095"/>
    <s v=""/>
    <s v="Documentaries"/>
    <x v="3"/>
    <s v="Documentaries"/>
    <n v="1"/>
  </r>
  <r>
    <n v="485"/>
    <x v="225"/>
    <x v="0"/>
    <x v="225"/>
    <s v="Kim Joo-hyung"/>
    <s v="Lee Su-geun"/>
    <n v="1"/>
    <x v="2"/>
    <m/>
    <n v="0"/>
    <x v="168"/>
    <x v="6"/>
    <x v="4"/>
    <s v="46 min"/>
    <n v="46"/>
    <n v="46"/>
    <n v="2869.2089628975755"/>
    <s v=""/>
    <s v="Stand-Up Comedy"/>
    <x v="8"/>
    <s v="Stand-Up Comedy"/>
    <n v="1"/>
  </r>
  <r>
    <n v="1491"/>
    <x v="226"/>
    <x v="0"/>
    <x v="226"/>
    <s v="Richard Weston"/>
    <s v="Mikaela Blake, Gabby Clarke, Roman Lutterotti, Leke Maceda-Rustecki, Matthew Mucci, Lynsey Pham, Kaden Stephen, Lights"/>
    <n v="8"/>
    <x v="8"/>
    <s v="Canada"/>
    <n v="1"/>
    <x v="169"/>
    <x v="1"/>
    <x v="0"/>
    <s v="46 min"/>
    <n v="46"/>
    <n v="46"/>
    <n v="2869.2089628975755"/>
    <s v=""/>
    <s v="Children &amp; Family Movies"/>
    <x v="0"/>
    <s v="Children &amp; Family Movies"/>
    <n v="1"/>
  </r>
  <r>
    <n v="1592"/>
    <x v="227"/>
    <x v="0"/>
    <x v="227"/>
    <s v="Erik Kling, Kevin Peaty"/>
    <s v="Nat Faxon, Jay Gragnani, Ramone Hamilton, Sean Astin, Dayci Brookshire, Jim Cummings, Jorge Diaz"/>
    <n v="7"/>
    <x v="0"/>
    <s v="United States"/>
    <n v="1"/>
    <x v="170"/>
    <x v="1"/>
    <x v="8"/>
    <s v="46 min"/>
    <n v="46"/>
    <n v="46"/>
    <n v="2869.2089628975755"/>
    <s v=""/>
    <s v="Children &amp; Family Movies, Comedies"/>
    <x v="0"/>
    <s v="Children &amp; Family Movies, Comedies"/>
    <n v="2"/>
  </r>
  <r>
    <n v="1656"/>
    <x v="228"/>
    <x v="0"/>
    <x v="228"/>
    <s v="Greg Rankin, TJ Sullivan"/>
    <s v="Noah Kaye Bentley, Brennley Brown, Zach Callison, Nicolas Cantu, Skai Jackson, Marsai Martin, Andre Robinson, Carlos Alazraqui, Roshon Fegan, Grey Griffin, Brad Grusnick, Sam Lavagnino, John C. McGinley, Roger Craig Smith"/>
    <n v="14"/>
    <x v="0"/>
    <s v="United States"/>
    <n v="1"/>
    <x v="171"/>
    <x v="1"/>
    <x v="0"/>
    <s v="46 min"/>
    <n v="46"/>
    <n v="46"/>
    <n v="2869.2089628975755"/>
    <s v=""/>
    <s v="Children &amp; Family Movies, Comedies"/>
    <x v="0"/>
    <s v="Children &amp; Family Movies, Comedies"/>
    <n v="2"/>
  </r>
  <r>
    <n v="1816"/>
    <x v="229"/>
    <x v="0"/>
    <x v="229"/>
    <s v="Richard Weston"/>
    <s v="Kate McKinnon, Roman Lutterotti, Mikaela Blake, Gabby Clarke, Leke Maceda-Rustecki, Matthew Mucci, Birva Pandya, Lynsey Pham, Kaden Stephen"/>
    <n v="9"/>
    <x v="8"/>
    <s v="Canada"/>
    <n v="1"/>
    <x v="172"/>
    <x v="1"/>
    <x v="0"/>
    <s v="46 min"/>
    <n v="46"/>
    <n v="46"/>
    <n v="2869.2089628975755"/>
    <s v=""/>
    <s v="Children &amp; Family Movies"/>
    <x v="0"/>
    <s v="Children &amp; Family Movies"/>
    <n v="1"/>
  </r>
  <r>
    <n v="2156"/>
    <x v="230"/>
    <x v="0"/>
    <x v="230"/>
    <s v="Richard Weston"/>
    <s v="Kate McKinnon, Matthew Mucci, Mikaela Blake, Gabby Clarke, Roman Lutterotti, Leke Maceda-Rustecki, Birva Pandya, Lynsey Pham, Kaden Stephen"/>
    <n v="9"/>
    <x v="0"/>
    <s v="United States"/>
    <n v="1"/>
    <x v="173"/>
    <x v="1"/>
    <x v="0"/>
    <s v="46 min"/>
    <n v="46"/>
    <n v="46"/>
    <n v="2869.2089628975755"/>
    <s v=""/>
    <s v="Children &amp; Family Movies"/>
    <x v="0"/>
    <s v="Children &amp; Family Movies"/>
    <n v="1"/>
  </r>
  <r>
    <n v="2209"/>
    <x v="231"/>
    <x v="0"/>
    <x v="231"/>
    <s v="Greg Rankin, TJ Sullivan"/>
    <s v="Noah Kaye Bentley, Brennley Brown, Zach Callison, Nicolas Cantu, Skai Jackson, Marsai Martin, Andre Robinson, Carlos Alazraqui, Ren√©e Elise Goldsberry"/>
    <n v="9"/>
    <x v="0"/>
    <s v="United States"/>
    <n v="1"/>
    <x v="174"/>
    <x v="1"/>
    <x v="0"/>
    <s v="46 min"/>
    <n v="46"/>
    <n v="46"/>
    <n v="2869.2089628975755"/>
    <s v=""/>
    <s v="Children &amp; Family Movies, Comedies"/>
    <x v="0"/>
    <s v="Children &amp; Family Movies, Comedies"/>
    <n v="2"/>
  </r>
  <r>
    <n v="2764"/>
    <x v="232"/>
    <x v="0"/>
    <x v="232"/>
    <s v="TJ Sullivan, Greg Rankin"/>
    <s v="Noah Kaye Bentley, Brennley Brown, Zach Callison, Nicolas Cantu, Skai Jackson, Marsai Martin, Andre Robinson, Carlos Alazraqui, Jeff Bennett, Grey Griffin, Mary Elizabeth McGlynn"/>
    <n v="11"/>
    <x v="0"/>
    <s v="United States"/>
    <n v="1"/>
    <x v="52"/>
    <x v="1"/>
    <x v="0"/>
    <s v="46 min"/>
    <n v="46"/>
    <n v="46"/>
    <n v="2869.2089628975755"/>
    <s v=""/>
    <s v="Children &amp; Family Movies, Comedies"/>
    <x v="0"/>
    <s v="Children &amp; Family Movies, Comedies"/>
    <n v="2"/>
  </r>
  <r>
    <n v="3173"/>
    <x v="233"/>
    <x v="0"/>
    <x v="233"/>
    <m/>
    <s v="Amber Frank, Bailey Gambertoglio, Sydney Park, Evan Agos, Kay Bess, Darcy Rose Byrnes, David Faustino, Gabriella Graves, Duncan Joiner, Katherine McNamara, Nolan North, Tiya Sircar"/>
    <n v="12"/>
    <x v="0"/>
    <s v="United States"/>
    <n v="1"/>
    <x v="175"/>
    <x v="2"/>
    <x v="8"/>
    <s v="46 min"/>
    <n v="46"/>
    <n v="46"/>
    <n v="2869.2089628975755"/>
    <s v=""/>
    <s v="Children &amp; Family Movies"/>
    <x v="0"/>
    <s v="Children &amp; Family Movies"/>
    <n v="1"/>
  </r>
  <r>
    <n v="3232"/>
    <x v="234"/>
    <x v="0"/>
    <x v="234"/>
    <m/>
    <s v="Michela Luci, Jamie Watson, Eric Peterson, Anna Claire Bartlam, Nicolas Aqui, Cory Doran, Julie Lemieux, Derek McGrath"/>
    <n v="8"/>
    <x v="2"/>
    <m/>
    <n v="0"/>
    <x v="54"/>
    <x v="2"/>
    <x v="0"/>
    <s v="46 min"/>
    <n v="46"/>
    <n v="46"/>
    <n v="2869.2089628975755"/>
    <s v=""/>
    <s v="Children &amp; Family Movies"/>
    <x v="0"/>
    <s v="Children &amp; Family Movies"/>
    <n v="1"/>
  </r>
  <r>
    <n v="3281"/>
    <x v="235"/>
    <x v="0"/>
    <x v="235"/>
    <s v="Makoto Shinkai"/>
    <s v="Miyu Irino, Kana Hanazawa, Fumi Hirano, Takeshi Maeda, Yuka Terasaki, Takanori Hoshino, Suguru Inoue, Megumi Han, Mikako Komatsu, Yuki Hayashi"/>
    <n v="10"/>
    <x v="1"/>
    <s v="Japan"/>
    <n v="1"/>
    <x v="176"/>
    <x v="8"/>
    <x v="1"/>
    <s v="46 min"/>
    <n v="46"/>
    <n v="46"/>
    <n v="2869.2089628975755"/>
    <s v=""/>
    <s v="Anime Features, International Movies, Romantic Movies"/>
    <x v="10"/>
    <s v="Anime Features, International Movies, Romantic Movies"/>
    <n v="3"/>
  </r>
  <r>
    <n v="3443"/>
    <x v="236"/>
    <x v="0"/>
    <x v="236"/>
    <m/>
    <s v="Nat Faxon, Jay Gragnani, Ramone Hamilton, Sean Astin, Dayci Brookshire, Clancy Brown, Jorge Diaz, Peter Hastings, Evan Kishiyama, David Koechner, Erica Luttrell, Patty Mattson, Brennan Murray, Kevin Michael Richardson, Mindy Sterling, Stephen Tobolowsky, Kari Wahlgren"/>
    <n v="17"/>
    <x v="0"/>
    <s v="United States"/>
    <n v="1"/>
    <x v="177"/>
    <x v="2"/>
    <x v="8"/>
    <s v="46 min"/>
    <n v="46"/>
    <n v="46"/>
    <n v="2869.2089628975755"/>
    <s v=""/>
    <s v="Children &amp; Family Movies, Comedies"/>
    <x v="0"/>
    <s v="Children &amp; Family Movies, Comedies"/>
    <n v="2"/>
  </r>
  <r>
    <n v="3604"/>
    <x v="237"/>
    <x v="0"/>
    <x v="237"/>
    <s v="Joe Murray, Cosmo Segurson"/>
    <s v="Carlos Alazraqui, Tom Kenny, Charlie Adler, Jill Talley, Mr. Lawrence, Joe Murray"/>
    <n v="6"/>
    <x v="0"/>
    <s v="United States"/>
    <n v="1"/>
    <x v="178"/>
    <x v="2"/>
    <x v="8"/>
    <s v="46 min"/>
    <n v="46"/>
    <n v="46"/>
    <n v="2869.2089628975755"/>
    <s v=""/>
    <s v="Children &amp; Family Movies, Comedies, LGBTQ Movies"/>
    <x v="0"/>
    <s v="Children &amp; Family Movies, Comedies, LGBTQ Movies"/>
    <n v="3"/>
  </r>
  <r>
    <n v="4249"/>
    <x v="238"/>
    <x v="0"/>
    <x v="238"/>
    <s v="Jay Chapman"/>
    <s v="Todd Glass"/>
    <n v="1"/>
    <x v="0"/>
    <s v="United States"/>
    <n v="1"/>
    <x v="85"/>
    <x v="11"/>
    <x v="5"/>
    <s v="46 min"/>
    <n v="46"/>
    <n v="46"/>
    <n v="2869.2089628975755"/>
    <s v=""/>
    <s v="Stand-Up Comedy"/>
    <x v="8"/>
    <s v="Stand-Up Comedy"/>
    <n v="1"/>
  </r>
  <r>
    <n v="5020"/>
    <x v="239"/>
    <x v="0"/>
    <x v="239"/>
    <s v="Mike Clattenburg"/>
    <s v="John Paul Tremblay, Robb Wells, John Dunsworth, Patrick Roach, Lucy Decoutere, Sarah Dunsworth, Cory Bowles, Barrie Dunn, Michael Jackson, Shelley Thompson"/>
    <n v="10"/>
    <x v="8"/>
    <s v="Canada"/>
    <n v="1"/>
    <x v="144"/>
    <x v="26"/>
    <x v="5"/>
    <s v="46 min"/>
    <n v="46"/>
    <n v="46"/>
    <n v="2869.2089628975755"/>
    <s v=""/>
    <s v="Movies"/>
    <x v="6"/>
    <s v="Movies"/>
    <n v="1"/>
  </r>
  <r>
    <n v="5141"/>
    <x v="240"/>
    <x v="0"/>
    <x v="240"/>
    <m/>
    <s v="Rachel Crow, Mark Whitten, Kelly Clarkson, Ana Ortiz, Ben Schwartz, Ron Funches, Matt Jones"/>
    <n v="7"/>
    <x v="0"/>
    <s v="United States"/>
    <n v="1"/>
    <x v="75"/>
    <x v="3"/>
    <x v="0"/>
    <s v="46 min"/>
    <n v="46"/>
    <n v="46"/>
    <n v="2869.2089628975755"/>
    <s v=""/>
    <s v="Children &amp; Family Movies, Comedies, Music &amp; Musicals"/>
    <x v="0"/>
    <s v="Children &amp; Family Movies, Comedies, Music &amp; Musicals"/>
    <n v="3"/>
  </r>
  <r>
    <n v="5815"/>
    <x v="241"/>
    <x v="0"/>
    <x v="241"/>
    <m/>
    <m/>
    <n v="0"/>
    <x v="6"/>
    <s v="United Kingdom"/>
    <n v="1"/>
    <x v="179"/>
    <x v="10"/>
    <x v="1"/>
    <s v="46 min"/>
    <n v="46"/>
    <n v="46"/>
    <n v="2869.2089628975755"/>
    <s v=""/>
    <s v="Documentaries"/>
    <x v="3"/>
    <s v="Documentaries"/>
    <n v="1"/>
  </r>
  <r>
    <n v="5827"/>
    <x v="242"/>
    <x v="0"/>
    <x v="242"/>
    <s v="Tom Whitter"/>
    <s v="Forbes KB"/>
    <n v="1"/>
    <x v="6"/>
    <s v="United Kingdom"/>
    <n v="1"/>
    <x v="160"/>
    <x v="13"/>
    <x v="1"/>
    <s v="46 min"/>
    <n v="46"/>
    <n v="46"/>
    <n v="2869.2089628975755"/>
    <s v=""/>
    <s v="Documentaries"/>
    <x v="3"/>
    <s v="Documentaries"/>
    <n v="1"/>
  </r>
  <r>
    <n v="7492"/>
    <x v="243"/>
    <x v="0"/>
    <x v="243"/>
    <s v="Steve Ball, Andrew Duncan"/>
    <s v="Kate Higgins, Debi Derryberry, Salli Saffioti, Evan Smith, Laura Bailey, Audu Paden, Erin Fitzgerald, Cindy Robinson, Ogie Banks, Cam Clarke"/>
    <n v="10"/>
    <x v="0"/>
    <s v="United States"/>
    <n v="1"/>
    <x v="180"/>
    <x v="11"/>
    <x v="8"/>
    <s v="46 min"/>
    <n v="46"/>
    <n v="46"/>
    <n v="2869.2089628975755"/>
    <s v=""/>
    <s v="Children &amp; Family Movies"/>
    <x v="0"/>
    <s v="Children &amp; Family Movies"/>
    <n v="1"/>
  </r>
  <r>
    <n v="7494"/>
    <x v="244"/>
    <x v="0"/>
    <x v="244"/>
    <s v="Dustin McKenzie"/>
    <s v="Laura Bailey, Ogie Banks, Cam Clarke, Debi Derryberry, Erin Fitzgerald, Kate Higgins, Julie Maddalena, Audu Paden, Cindy Robinson, Salli Saffioti, Evan Smith, America Young"/>
    <n v="12"/>
    <x v="0"/>
    <s v="United States"/>
    <n v="1"/>
    <x v="180"/>
    <x v="8"/>
    <x v="8"/>
    <s v="46 min"/>
    <n v="46"/>
    <n v="46"/>
    <n v="2869.2089628975755"/>
    <s v=""/>
    <s v="Children &amp; Family Movies"/>
    <x v="0"/>
    <s v="Children &amp; Family Movies"/>
    <n v="1"/>
  </r>
  <r>
    <n v="7495"/>
    <x v="245"/>
    <x v="0"/>
    <x v="245"/>
    <s v="Victor Dal Chele, Alfred Gimeno"/>
    <s v="Kate Higgins, Debi Derryberry, Salli Saffioti, Laura Bailey, Yuri Lowenthal, Audu Paden, Cindy Robinson, Erin Fitzgerald, America Young, Ogie Banks"/>
    <n v="10"/>
    <x v="0"/>
    <s v="United States"/>
    <n v="1"/>
    <x v="180"/>
    <x v="12"/>
    <x v="8"/>
    <s v="46 min"/>
    <n v="46"/>
    <n v="46"/>
    <n v="2869.2089628975755"/>
    <s v=""/>
    <s v="Children &amp; Family Movies"/>
    <x v="0"/>
    <s v="Children &amp; Family Movies"/>
    <n v="1"/>
  </r>
  <r>
    <n v="7502"/>
    <x v="246"/>
    <x v="0"/>
    <x v="246"/>
    <s v="Dustin McKenzie, Steve Sacks"/>
    <s v="Laura Bailey, Ogie Banks, Cam Clarke, Debi Derryberry, Erin Fitzgerald, Kate Higgins, Jonathan Lipow, Audu Paden, Cindy Robinson, Salli Saffioti, Evan Smith, America Young"/>
    <n v="12"/>
    <x v="0"/>
    <s v="United States"/>
    <n v="1"/>
    <x v="180"/>
    <x v="8"/>
    <x v="8"/>
    <s v="46 min"/>
    <n v="46"/>
    <n v="46"/>
    <n v="2869.2089628975755"/>
    <s v=""/>
    <s v="Children &amp; Family Movies"/>
    <x v="0"/>
    <s v="Children &amp; Family Movies"/>
    <n v="1"/>
  </r>
  <r>
    <n v="7776"/>
    <x v="247"/>
    <x v="0"/>
    <x v="247"/>
    <m/>
    <s v="Alex Heartman, Erika Fong, Hector David Jr., Najee De-Tiege, Brittany Anne Pirtle, Rene Naufahu"/>
    <n v="6"/>
    <x v="0"/>
    <s v="United States"/>
    <n v="1"/>
    <x v="47"/>
    <x v="12"/>
    <x v="8"/>
    <s v="46 min"/>
    <n v="46"/>
    <n v="46"/>
    <n v="2869.2089628975755"/>
    <s v=""/>
    <s v="Children &amp; Family Movies"/>
    <x v="0"/>
    <s v="Children &amp; Family Movies"/>
    <n v="1"/>
  </r>
  <r>
    <n v="8301"/>
    <x v="248"/>
    <x v="0"/>
    <x v="248"/>
    <s v="Rodrigo Van Der Put"/>
    <s v="Gregorio Duvivier, F√°bio Porchat, Antonio Tabet, Evelyn Castro, Rafael Portugal, Robson Nunes, Jo√£o Vicente de Castro, Estevam Nabote, Thati Lopes, Karina Ramil, Sura Berditchevsky, F√°bio de Luca"/>
    <n v="12"/>
    <x v="23"/>
    <s v="Brazil"/>
    <n v="1"/>
    <x v="181"/>
    <x v="2"/>
    <x v="5"/>
    <s v="46 min"/>
    <n v="46"/>
    <n v="46"/>
    <n v="2869.2089628975755"/>
    <s v=""/>
    <s v="Comedies, International Movies"/>
    <x v="4"/>
    <s v="Comedies, International Movies"/>
    <n v="2"/>
  </r>
  <r>
    <n v="862"/>
    <x v="249"/>
    <x v="0"/>
    <x v="249"/>
    <s v="Prakash Satam"/>
    <s v="Anamaya Verma, Ganesh Divekar, Jigna Bharadhwaj, Saumya Daan, Sonal Kaushal, Sumriddhi Shukla"/>
    <n v="6"/>
    <x v="2"/>
    <m/>
    <n v="0"/>
    <x v="182"/>
    <x v="6"/>
    <x v="8"/>
    <s v="47 min"/>
    <n v="47"/>
    <n v="47"/>
    <n v="2763.0789677907414"/>
    <s v=""/>
    <s v="Children &amp; Family Movies, Comedies"/>
    <x v="0"/>
    <s v="Children &amp; Family Movies, Comedies"/>
    <n v="2"/>
  </r>
  <r>
    <n v="1860"/>
    <x v="250"/>
    <x v="0"/>
    <x v="250"/>
    <s v="Blair Simmons"/>
    <s v="Simon Greenall, Rob Rackstraw, Jo Wyatt, Paul Buckley, Simon Foster, Teresa Gallagher, Richard Grieve, Michael Murphy, Paul Panting, Keith Wickham"/>
    <n v="10"/>
    <x v="6"/>
    <s v="United Kingdom"/>
    <n v="1"/>
    <x v="183"/>
    <x v="1"/>
    <x v="0"/>
    <s v="47 min"/>
    <n v="47"/>
    <n v="47"/>
    <n v="2763.0789677907414"/>
    <s v=""/>
    <s v="Children &amp; Family Movies"/>
    <x v="0"/>
    <s v="Children &amp; Family Movies"/>
    <n v="1"/>
  </r>
  <r>
    <n v="3395"/>
    <x v="251"/>
    <x v="0"/>
    <x v="251"/>
    <m/>
    <m/>
    <n v="0"/>
    <x v="2"/>
    <m/>
    <n v="0"/>
    <x v="117"/>
    <x v="2"/>
    <x v="0"/>
    <s v="47 min"/>
    <n v="47"/>
    <n v="47"/>
    <n v="2763.0789677907414"/>
    <s v=""/>
    <s v="Children &amp; Family Movies"/>
    <x v="0"/>
    <s v="Children &amp; Family Movies"/>
    <n v="1"/>
  </r>
  <r>
    <n v="3545"/>
    <x v="252"/>
    <x v="0"/>
    <x v="252"/>
    <s v="Bernie Denk"/>
    <s v="Sonja Ball, Craig Francis, Rick Jones, Michel Perron, Holly Gauthier-Frankel, Norman Groulx, Terrence Scammell, Bruce Dinsmore, Jennifer Seguin"/>
    <n v="9"/>
    <x v="0"/>
    <s v="United States"/>
    <n v="1"/>
    <x v="184"/>
    <x v="26"/>
    <x v="3"/>
    <s v="47 min"/>
    <n v="47"/>
    <n v="47"/>
    <n v="2763.0789677907414"/>
    <s v=""/>
    <s v="Children &amp; Family Movies"/>
    <x v="0"/>
    <s v="Children &amp; Family Movies"/>
    <n v="1"/>
  </r>
  <r>
    <n v="5019"/>
    <x v="253"/>
    <x v="0"/>
    <x v="253"/>
    <s v="Mike Clattenburg"/>
    <s v="John Paul Tremblay, Robb Wells, John Dunsworth, Patrick Roach, Lucy Decoutere, Sarah Dunsworth, Barrie Dunn, Jeanna Harrison, Shelley Thompson, Tyrone Parsons"/>
    <n v="10"/>
    <x v="8"/>
    <s v="Canada"/>
    <n v="1"/>
    <x v="144"/>
    <x v="13"/>
    <x v="5"/>
    <s v="47 min"/>
    <n v="47"/>
    <n v="47"/>
    <n v="2763.0789677907414"/>
    <s v=""/>
    <s v="Comedies, Cult Movies"/>
    <x v="4"/>
    <s v="Comedies, Cult Movies"/>
    <n v="2"/>
  </r>
  <r>
    <n v="5242"/>
    <x v="254"/>
    <x v="0"/>
    <x v="254"/>
    <s v="Karen J. Lloyd"/>
    <s v="Scott McNeil, Vincent Tong, Travis Turner, Shannon Chan-Kent, Lili Beaudoin"/>
    <n v="5"/>
    <x v="8"/>
    <s v="Canada"/>
    <n v="1"/>
    <x v="46"/>
    <x v="9"/>
    <x v="8"/>
    <s v="47 min"/>
    <n v="47"/>
    <n v="47"/>
    <n v="2763.0789677907414"/>
    <s v=""/>
    <s v="Children &amp; Family Movies, Comedies"/>
    <x v="0"/>
    <s v="Children &amp; Family Movies, Comedies"/>
    <n v="2"/>
  </r>
  <r>
    <n v="5432"/>
    <x v="255"/>
    <x v="0"/>
    <x v="255"/>
    <s v="Cal Seville"/>
    <s v="Jonathan Kydd"/>
    <n v="1"/>
    <x v="6"/>
    <s v="United Kingdom"/>
    <n v="1"/>
    <x v="185"/>
    <x v="3"/>
    <x v="6"/>
    <s v="47 min"/>
    <n v="47"/>
    <n v="47"/>
    <n v="2763.0789677907414"/>
    <s v=""/>
    <s v="Documentaries"/>
    <x v="3"/>
    <s v="Documentaries"/>
    <n v="1"/>
  </r>
  <r>
    <n v="5451"/>
    <x v="256"/>
    <x v="0"/>
    <x v="256"/>
    <s v="Cal Seville"/>
    <s v="Cal Seville"/>
    <n v="1"/>
    <x v="6"/>
    <s v="United Kingdom"/>
    <n v="1"/>
    <x v="23"/>
    <x v="3"/>
    <x v="1"/>
    <s v="47 min"/>
    <n v="47"/>
    <n v="47"/>
    <n v="2763.0789677907414"/>
    <s v=""/>
    <s v="Documentaries"/>
    <x v="3"/>
    <s v="Documentaries"/>
    <n v="1"/>
  </r>
  <r>
    <n v="6349"/>
    <x v="257"/>
    <x v="0"/>
    <x v="257"/>
    <s v="Jay Surridge"/>
    <s v="Cole Howard, Bruce Greenwood, Victor Garber, Michael Adamthwaite, Raini Rodriguez, Colin Murdock, Maryke Hendrikse, Sam Vincent, Gabe Khouth"/>
    <n v="9"/>
    <x v="8"/>
    <s v="Canada"/>
    <n v="1"/>
    <x v="186"/>
    <x v="4"/>
    <x v="4"/>
    <s v="47 min"/>
    <n v="47"/>
    <n v="47"/>
    <n v="2763.0789677907414"/>
    <s v=""/>
    <s v="Children &amp; Family Movies"/>
    <x v="0"/>
    <s v="Children &amp; Family Movies"/>
    <n v="1"/>
  </r>
  <r>
    <n v="6812"/>
    <x v="258"/>
    <x v="0"/>
    <x v="258"/>
    <m/>
    <s v="David Attenborough"/>
    <n v="1"/>
    <x v="6"/>
    <s v="United Kingdom, United States, Spain, Germany, Greece, Canada"/>
    <n v="6"/>
    <x v="187"/>
    <x v="12"/>
    <x v="6"/>
    <s v="47 min"/>
    <n v="47"/>
    <n v="47"/>
    <n v="2763.0789677907414"/>
    <s v=""/>
    <s v="Movies"/>
    <x v="6"/>
    <s v="Movies"/>
    <n v="1"/>
  </r>
  <r>
    <n v="8562"/>
    <x v="259"/>
    <x v="0"/>
    <x v="259"/>
    <s v="Neil Rawles"/>
    <m/>
    <n v="0"/>
    <x v="6"/>
    <s v="United Kingdom"/>
    <n v="1"/>
    <x v="166"/>
    <x v="9"/>
    <x v="5"/>
    <s v="47 min"/>
    <n v="47"/>
    <n v="47"/>
    <n v="2763.0789677907414"/>
    <s v=""/>
    <s v="Documentaries, International Movies"/>
    <x v="3"/>
    <s v="Documentaries, International Movies"/>
    <n v="2"/>
  </r>
  <r>
    <n v="78"/>
    <x v="260"/>
    <x v="0"/>
    <x v="260"/>
    <s v="Prakash Satam"/>
    <s v="Sumriddhi Shukla, Jigna Bharadwaj, Sonal Kaushal, Neshma Chemburkar, Ganesh Divekar, Annamaya Verma, Anamay Verma, Manoj Pandey"/>
    <n v="8"/>
    <x v="2"/>
    <m/>
    <n v="0"/>
    <x v="188"/>
    <x v="6"/>
    <x v="8"/>
    <s v="48 min"/>
    <n v="48"/>
    <n v="48"/>
    <n v="2658.948972683907"/>
    <s v=""/>
    <s v="Children &amp; Family Movies, Comedies"/>
    <x v="0"/>
    <s v="Children &amp; Family Movies, Comedies"/>
    <n v="2"/>
  </r>
  <r>
    <n v="1610"/>
    <x v="261"/>
    <x v="0"/>
    <x v="261"/>
    <s v="Damien O‚ÄôConnor"/>
    <s v="Lucy O'Connell, Brendan Mullins, Ruth Negga, Lola Metcalfe, Jared Harris, Moe Dunford, Oscar Butler, Shona Hamill, Pat Kinevane, Janet Moran, Anya O'Connor"/>
    <n v="11"/>
    <x v="0"/>
    <s v="United States"/>
    <n v="1"/>
    <x v="189"/>
    <x v="1"/>
    <x v="0"/>
    <s v="48 min"/>
    <n v="48"/>
    <n v="48"/>
    <n v="2658.948972683907"/>
    <s v=""/>
    <s v="Children &amp; Family Movies"/>
    <x v="0"/>
    <s v="Children &amp; Family Movies"/>
    <n v="1"/>
  </r>
  <r>
    <n v="2371"/>
    <x v="262"/>
    <x v="0"/>
    <x v="262"/>
    <s v="Pablo Aulita"/>
    <s v="Jean Maggi"/>
    <n v="1"/>
    <x v="2"/>
    <m/>
    <n v="0"/>
    <x v="190"/>
    <x v="1"/>
    <x v="6"/>
    <s v="48 min"/>
    <n v="48"/>
    <n v="48"/>
    <n v="2658.948972683907"/>
    <s v=""/>
    <s v="Documentaries, International Movies, Sports Movies"/>
    <x v="3"/>
    <s v="Documentaries, International Movies, Sports Movies"/>
    <n v="3"/>
  </r>
  <r>
    <n v="4229"/>
    <x v="263"/>
    <x v="0"/>
    <x v="263"/>
    <s v="John Fortenberry"/>
    <s v="Whitney Cummings"/>
    <n v="1"/>
    <x v="0"/>
    <s v="United States"/>
    <n v="1"/>
    <x v="191"/>
    <x v="10"/>
    <x v="5"/>
    <s v="48 min"/>
    <n v="48"/>
    <n v="48"/>
    <n v="2658.948972683907"/>
    <s v=""/>
    <s v="Stand-Up Comedy"/>
    <x v="8"/>
    <s v="Stand-Up Comedy"/>
    <n v="1"/>
  </r>
  <r>
    <n v="7290"/>
    <x v="264"/>
    <x v="0"/>
    <x v="264"/>
    <s v="Anders Falck, Stinus Morell Vithner"/>
    <s v="Bjarke Ingels"/>
    <n v="1"/>
    <x v="2"/>
    <m/>
    <n v="0"/>
    <x v="192"/>
    <x v="5"/>
    <x v="4"/>
    <s v="48 min"/>
    <n v="48"/>
    <n v="48"/>
    <n v="2658.948972683907"/>
    <s v=""/>
    <s v="Documentaries, International Movies"/>
    <x v="3"/>
    <s v="Documentaries, International Movies"/>
    <n v="2"/>
  </r>
  <r>
    <n v="7435"/>
    <x v="265"/>
    <x v="0"/>
    <x v="265"/>
    <s v="Paul Berczeller, Mark Radice"/>
    <m/>
    <n v="0"/>
    <x v="6"/>
    <s v="United Kingdom"/>
    <n v="1"/>
    <x v="193"/>
    <x v="3"/>
    <x v="1"/>
    <s v="48 min"/>
    <n v="48"/>
    <n v="48"/>
    <n v="2658.948972683907"/>
    <s v=""/>
    <s v="Documentaries"/>
    <x v="3"/>
    <s v="Documentaries"/>
    <n v="1"/>
  </r>
  <r>
    <n v="7723"/>
    <x v="266"/>
    <x v="0"/>
    <x v="266"/>
    <s v="Paul Reubens, Wayne Orr"/>
    <s v="Paul Reubens, Annette Funicello, Frankie Avalon, Grace Jones, k.d. lang, Dinah Shore, Little Richard, Cher, Eadie del Rubio, Magic Johnson, Elena del Rubio, Zsa Zsa Gabor, Milly del Rubio, Whoopi Goldberg, Oprah Winfrey, Joan Rivers"/>
    <n v="16"/>
    <x v="0"/>
    <s v="United States"/>
    <n v="1"/>
    <x v="194"/>
    <x v="27"/>
    <x v="6"/>
    <s v="48 min"/>
    <n v="48"/>
    <n v="48"/>
    <n v="2658.948972683907"/>
    <s v=""/>
    <s v="Movies"/>
    <x v="6"/>
    <s v="Movies"/>
    <n v="1"/>
  </r>
  <r>
    <n v="8155"/>
    <x v="267"/>
    <x v="0"/>
    <x v="267"/>
    <s v="Ryu Jung-woo"/>
    <s v="Moon Nam-sook, Jeong Hye-ok, Choe Hana, Gim Yeong-seon"/>
    <n v="4"/>
    <x v="0"/>
    <s v="United States"/>
    <n v="1"/>
    <x v="78"/>
    <x v="9"/>
    <x v="8"/>
    <s v="48 min"/>
    <n v="48"/>
    <n v="48"/>
    <n v="2658.948972683907"/>
    <s v=""/>
    <s v="Children &amp; Family Movies"/>
    <x v="0"/>
    <s v="Children &amp; Family Movies"/>
    <n v="1"/>
  </r>
  <r>
    <n v="767"/>
    <x v="268"/>
    <x v="0"/>
    <x v="268"/>
    <s v="Alex D√≠az"/>
    <s v="Alan Salda√±a"/>
    <n v="1"/>
    <x v="15"/>
    <s v="Mexico"/>
    <n v="1"/>
    <x v="195"/>
    <x v="6"/>
    <x v="5"/>
    <s v="49 min"/>
    <n v="49"/>
    <n v="49"/>
    <n v="2556.8189775770729"/>
    <s v=""/>
    <s v="Stand-Up Comedy"/>
    <x v="8"/>
    <s v="Stand-Up Comedy"/>
    <n v="1"/>
  </r>
  <r>
    <n v="3892"/>
    <x v="269"/>
    <x v="0"/>
    <x v="269"/>
    <s v="Brian Oakes"/>
    <m/>
    <n v="0"/>
    <x v="0"/>
    <s v="United States"/>
    <n v="1"/>
    <x v="196"/>
    <x v="2"/>
    <x v="1"/>
    <s v="49 min"/>
    <n v="49"/>
    <n v="49"/>
    <n v="2556.8189775770729"/>
    <s v=""/>
    <s v="Documentaries, Music &amp; Musicals"/>
    <x v="3"/>
    <s v="Documentaries, Music &amp; Musicals"/>
    <n v="2"/>
  </r>
  <r>
    <n v="4239"/>
    <x v="270"/>
    <x v="0"/>
    <x v="270"/>
    <s v="Walter C. Miller"/>
    <s v="Sam Kinison"/>
    <n v="1"/>
    <x v="0"/>
    <s v="United States"/>
    <n v="1"/>
    <x v="85"/>
    <x v="15"/>
    <x v="5"/>
    <s v="49 min"/>
    <n v="49"/>
    <n v="49"/>
    <n v="2556.8189775770729"/>
    <s v=""/>
    <s v="Stand-Up Comedy"/>
    <x v="8"/>
    <s v="Stand-Up Comedy"/>
    <n v="1"/>
  </r>
  <r>
    <n v="5063"/>
    <x v="271"/>
    <x v="0"/>
    <x v="271"/>
    <s v="Ra√∫l Campos, Jan Suter"/>
    <s v="Sebasti√°n Marcelo Wainraich"/>
    <n v="1"/>
    <x v="25"/>
    <s v="Argentina"/>
    <n v="1"/>
    <x v="197"/>
    <x v="5"/>
    <x v="5"/>
    <s v="49 min"/>
    <n v="49"/>
    <n v="49"/>
    <n v="2556.8189775770729"/>
    <s v=""/>
    <s v="Stand-Up Comedy"/>
    <x v="8"/>
    <s v="Stand-Up Comedy"/>
    <n v="1"/>
  </r>
  <r>
    <n v="6198"/>
    <x v="272"/>
    <x v="0"/>
    <x v="272"/>
    <s v="Mike Rossiter"/>
    <s v="Roy Marsden"/>
    <n v="1"/>
    <x v="6"/>
    <s v="United Kingdom"/>
    <n v="1"/>
    <x v="198"/>
    <x v="28"/>
    <x v="6"/>
    <s v="49 min"/>
    <n v="49"/>
    <n v="49"/>
    <n v="2556.8189775770729"/>
    <s v=""/>
    <s v="Documentaries"/>
    <x v="3"/>
    <s v="Documentaries"/>
    <n v="1"/>
  </r>
  <r>
    <n v="6686"/>
    <x v="273"/>
    <x v="0"/>
    <x v="273"/>
    <s v="Nils Tavernier"/>
    <m/>
    <n v="0"/>
    <x v="2"/>
    <m/>
    <n v="0"/>
    <x v="199"/>
    <x v="9"/>
    <x v="6"/>
    <s v="49 min"/>
    <n v="49"/>
    <n v="49"/>
    <n v="2556.8189775770729"/>
    <s v=""/>
    <s v="Documentaries, International Movies"/>
    <x v="3"/>
    <s v="Documentaries, International Movies"/>
    <n v="2"/>
  </r>
  <r>
    <n v="6762"/>
    <x v="274"/>
    <x v="0"/>
    <x v="274"/>
    <s v="Keith Malloy"/>
    <m/>
    <n v="0"/>
    <x v="2"/>
    <m/>
    <n v="0"/>
    <x v="110"/>
    <x v="3"/>
    <x v="1"/>
    <s v="49 min"/>
    <n v="49"/>
    <n v="49"/>
    <n v="2556.8189775770729"/>
    <s v=""/>
    <s v="Documentaries, Sports Movies"/>
    <x v="3"/>
    <s v="Documentaries, Sports Movies"/>
    <n v="2"/>
  </r>
  <r>
    <n v="8035"/>
    <x v="275"/>
    <x v="0"/>
    <x v="275"/>
    <s v="Fredric Lean"/>
    <m/>
    <n v="0"/>
    <x v="0"/>
    <s v="United States, France"/>
    <n v="2"/>
    <x v="200"/>
    <x v="0"/>
    <x v="4"/>
    <s v="49 min"/>
    <n v="49"/>
    <n v="49"/>
    <n v="2556.8189775770729"/>
    <s v=""/>
    <s v="Documentaries, Sports Movies"/>
    <x v="3"/>
    <s v="Documentaries, Sports Movies"/>
    <n v="2"/>
  </r>
  <r>
    <n v="8760"/>
    <x v="276"/>
    <x v="0"/>
    <x v="276"/>
    <s v="Storm Theunissen"/>
    <s v="Charlie Luxton"/>
    <n v="1"/>
    <x v="2"/>
    <m/>
    <n v="0"/>
    <x v="33"/>
    <x v="4"/>
    <x v="6"/>
    <s v="49 min"/>
    <n v="49"/>
    <n v="49"/>
    <n v="2556.8189775770729"/>
    <s v=""/>
    <s v="Movies"/>
    <x v="6"/>
    <s v="Movies"/>
    <n v="1"/>
  </r>
  <r>
    <n v="1543"/>
    <x v="277"/>
    <x v="0"/>
    <x v="277"/>
    <s v="Vir Das"/>
    <s v="Vir Das"/>
    <n v="1"/>
    <x v="17"/>
    <s v="India"/>
    <n v="1"/>
    <x v="201"/>
    <x v="1"/>
    <x v="5"/>
    <s v="50 min"/>
    <n v="50"/>
    <n v="50"/>
    <n v="2456.6889824702389"/>
    <s v=""/>
    <s v="Stand-Up Comedy"/>
    <x v="8"/>
    <s v="Stand-Up Comedy"/>
    <n v="1"/>
  </r>
  <r>
    <n v="1787"/>
    <x v="278"/>
    <x v="0"/>
    <x v="278"/>
    <s v="Antonio D√≠az"/>
    <s v="Antonio D√≠az"/>
    <n v="1"/>
    <x v="2"/>
    <m/>
    <n v="0"/>
    <x v="202"/>
    <x v="9"/>
    <x v="1"/>
    <s v="50 min"/>
    <n v="50"/>
    <n v="50"/>
    <n v="2456.6889824702389"/>
    <s v=""/>
    <s v="International Movies"/>
    <x v="7"/>
    <s v="International Movies"/>
    <n v="1"/>
  </r>
  <r>
    <n v="1794"/>
    <x v="279"/>
    <x v="0"/>
    <x v="279"/>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n v="20"/>
    <x v="0"/>
    <s v="United States"/>
    <n v="1"/>
    <x v="203"/>
    <x v="1"/>
    <x v="5"/>
    <s v="50 min"/>
    <n v="50"/>
    <n v="50"/>
    <n v="2456.6889824702389"/>
    <s v=""/>
    <s v="Comedies"/>
    <x v="4"/>
    <s v="Comedies"/>
    <n v="1"/>
  </r>
  <r>
    <n v="2887"/>
    <x v="280"/>
    <x v="0"/>
    <x v="280"/>
    <s v="Jason Orley"/>
    <s v="Pete Davidson"/>
    <n v="1"/>
    <x v="0"/>
    <s v="United States"/>
    <n v="1"/>
    <x v="204"/>
    <x v="1"/>
    <x v="5"/>
    <s v="50 min"/>
    <n v="50"/>
    <n v="50"/>
    <n v="2456.6889824702389"/>
    <s v=""/>
    <s v="Stand-Up Comedy"/>
    <x v="8"/>
    <s v="Stand-Up Comedy"/>
    <n v="1"/>
  </r>
  <r>
    <n v="4238"/>
    <x v="281"/>
    <x v="0"/>
    <x v="281"/>
    <s v="Walter C. Miller"/>
    <s v="Sam Kinison"/>
    <n v="1"/>
    <x v="0"/>
    <s v="United States"/>
    <n v="1"/>
    <x v="85"/>
    <x v="29"/>
    <x v="5"/>
    <s v="50 min"/>
    <n v="50"/>
    <n v="50"/>
    <n v="2456.6889824702389"/>
    <s v=""/>
    <s v="Stand-Up Comedy"/>
    <x v="8"/>
    <s v="Stand-Up Comedy"/>
    <n v="1"/>
  </r>
  <r>
    <n v="4492"/>
    <x v="282"/>
    <x v="0"/>
    <x v="282"/>
    <m/>
    <s v="Derren Brown"/>
    <n v="1"/>
    <x v="2"/>
    <m/>
    <n v="0"/>
    <x v="43"/>
    <x v="5"/>
    <x v="5"/>
    <s v="50 min"/>
    <n v="50"/>
    <n v="50"/>
    <n v="2456.6889824702389"/>
    <s v=""/>
    <s v="Movies"/>
    <x v="6"/>
    <s v="Movies"/>
    <n v="1"/>
  </r>
  <r>
    <n v="4684"/>
    <x v="283"/>
    <x v="0"/>
    <x v="283"/>
    <s v="Jordan Brady"/>
    <s v="Maria Bamford, Wayne Federman, Jackie Kashian"/>
    <n v="3"/>
    <x v="0"/>
    <s v="United States"/>
    <n v="1"/>
    <x v="205"/>
    <x v="11"/>
    <x v="5"/>
    <s v="50 min"/>
    <n v="50"/>
    <n v="50"/>
    <n v="2456.6889824702389"/>
    <s v=""/>
    <s v="Stand-Up Comedy"/>
    <x v="8"/>
    <s v="Stand-Up Comedy"/>
    <n v="1"/>
  </r>
  <r>
    <n v="5526"/>
    <x v="284"/>
    <x v="0"/>
    <x v="284"/>
    <s v="Jay Chapman"/>
    <s v="Keith Lucas, Kenny Lucas"/>
    <n v="2"/>
    <x v="0"/>
    <s v="United States"/>
    <n v="1"/>
    <x v="206"/>
    <x v="3"/>
    <x v="5"/>
    <s v="50 min"/>
    <n v="50"/>
    <n v="50"/>
    <n v="2456.6889824702389"/>
    <s v=""/>
    <s v="Stand-Up Comedy"/>
    <x v="8"/>
    <s v="Stand-Up Comedy"/>
    <n v="1"/>
  </r>
  <r>
    <n v="7599"/>
    <x v="285"/>
    <x v="0"/>
    <x v="285"/>
    <s v="Kiki Goshay, Jacqueline Monetta"/>
    <m/>
    <n v="0"/>
    <x v="0"/>
    <s v="United States"/>
    <n v="1"/>
    <x v="180"/>
    <x v="3"/>
    <x v="1"/>
    <s v="50 min"/>
    <n v="50"/>
    <n v="50"/>
    <n v="2456.6889824702389"/>
    <s v=""/>
    <s v="Documentaries"/>
    <x v="3"/>
    <s v="Documentaries"/>
    <n v="1"/>
  </r>
  <r>
    <n v="8738"/>
    <x v="286"/>
    <x v="0"/>
    <x v="286"/>
    <s v="Milla Harrison-Hansley, Alicky Sussman"/>
    <s v="Giles Yeo"/>
    <n v="1"/>
    <x v="6"/>
    <s v="United Kingdom"/>
    <n v="1"/>
    <x v="33"/>
    <x v="9"/>
    <x v="1"/>
    <s v="50 min"/>
    <n v="50"/>
    <n v="50"/>
    <n v="2456.6889824702389"/>
    <s v=""/>
    <s v="Documentaries"/>
    <x v="3"/>
    <s v="Documentaries"/>
    <n v="1"/>
  </r>
  <r>
    <n v="1194"/>
    <x v="287"/>
    <x v="0"/>
    <x v="287"/>
    <s v="Adriano Rudiman"/>
    <s v="PADI Reborn, Dul Jaelani, Efek Rumah Kaca, Jevin Julian, Gamaliel, ARAH, Sitha Marino, M. Irfan Ramli"/>
    <n v="8"/>
    <x v="2"/>
    <m/>
    <n v="0"/>
    <x v="48"/>
    <x v="1"/>
    <x v="6"/>
    <s v="51 min"/>
    <n v="51"/>
    <n v="51"/>
    <n v="2358.5589873634049"/>
    <s v=""/>
    <s v="Documentaries, International Movies, Music &amp; Musicals"/>
    <x v="3"/>
    <s v="Documentaries, International Movies, Music &amp; Musicals"/>
    <n v="3"/>
  </r>
  <r>
    <n v="1813"/>
    <x v="288"/>
    <x v="0"/>
    <x v="288"/>
    <s v="Tim Neeves"/>
    <s v="Liam Neeson, Matt Damon, Jaden Smith"/>
    <n v="3"/>
    <x v="8"/>
    <s v="Canada, United Kingdom"/>
    <n v="2"/>
    <x v="207"/>
    <x v="1"/>
    <x v="6"/>
    <s v="51 min"/>
    <n v="51"/>
    <n v="51"/>
    <n v="2358.5589873634049"/>
    <s v=""/>
    <s v="Documentaries, International Movies"/>
    <x v="3"/>
    <s v="Documentaries, International Movies"/>
    <n v="2"/>
  </r>
  <r>
    <n v="2997"/>
    <x v="289"/>
    <x v="0"/>
    <x v="289"/>
    <s v="Alex D√≠az"/>
    <s v="Alex Fern√°ndez"/>
    <n v="1"/>
    <x v="15"/>
    <s v="Mexico"/>
    <n v="1"/>
    <x v="208"/>
    <x v="1"/>
    <x v="5"/>
    <s v="51 min"/>
    <n v="51"/>
    <n v="51"/>
    <n v="2358.5589873634049"/>
    <s v=""/>
    <s v="Stand-Up Comedy"/>
    <x v="8"/>
    <s v="Stand-Up Comedy"/>
    <n v="1"/>
  </r>
  <r>
    <n v="4138"/>
    <x v="290"/>
    <x v="0"/>
    <x v="290"/>
    <m/>
    <s v="Jaylen Barron, Joe Ashman, Manpreet Bambra, Celine Buckens, Freddy Carter, Bruce Herbelin-Earle, Kerry Ingram, Charlotte Jordan, Geoffrey McGivern, Martin Bobb-Semple, Sadie Simm, Carla Woodcock"/>
    <n v="12"/>
    <x v="0"/>
    <s v="United States"/>
    <n v="1"/>
    <x v="33"/>
    <x v="2"/>
    <x v="4"/>
    <s v="51 min"/>
    <n v="51"/>
    <n v="51"/>
    <n v="2358.5589873634049"/>
    <s v=""/>
    <s v="Children &amp; Family Movies, Dramas"/>
    <x v="0"/>
    <s v="Children &amp; Family Movies, Dramas"/>
    <n v="2"/>
  </r>
  <r>
    <n v="4491"/>
    <x v="291"/>
    <x v="0"/>
    <x v="291"/>
    <s v="Marcos Bucay"/>
    <s v="Joaqu√≠n Ferreira, Marcela √Ålvarez, Benjam√≠n Alfonso, Emilia Claudeville, Mauricio Llera, Sol Gaschetto, Mart√≠n Seefeld, Mart√≠n Rocco, Gonzalo VIz√°n"/>
    <n v="9"/>
    <x v="15"/>
    <s v="Mexico, Argentina"/>
    <n v="2"/>
    <x v="43"/>
    <x v="5"/>
    <x v="5"/>
    <s v="51 min"/>
    <n v="51"/>
    <n v="51"/>
    <n v="2358.5589873634049"/>
    <s v=""/>
    <s v="Movies"/>
    <x v="6"/>
    <s v="Movies"/>
    <n v="1"/>
  </r>
  <r>
    <n v="5002"/>
    <x v="292"/>
    <x v="0"/>
    <x v="292"/>
    <s v="Ra√∫l Campos, Jan Suter"/>
    <s v="Malena Pichot"/>
    <n v="1"/>
    <x v="25"/>
    <s v="Argentina"/>
    <n v="1"/>
    <x v="209"/>
    <x v="5"/>
    <x v="5"/>
    <s v="51 min"/>
    <n v="51"/>
    <n v="51"/>
    <n v="2358.5589873634049"/>
    <s v=""/>
    <s v="Stand-Up Comedy"/>
    <x v="8"/>
    <s v="Stand-Up Comedy"/>
    <n v="1"/>
  </r>
  <r>
    <n v="5161"/>
    <x v="293"/>
    <x v="0"/>
    <x v="293"/>
    <s v="Josh Wakely"/>
    <s v="Ashleigh Ball, Lili Beaudoin, Charles Demers, Rebecca Husain, Erin Mathews"/>
    <n v="5"/>
    <x v="12"/>
    <s v="Australia, Canada"/>
    <n v="2"/>
    <x v="210"/>
    <x v="3"/>
    <x v="0"/>
    <s v="51 min"/>
    <n v="51"/>
    <n v="51"/>
    <n v="2358.5589873634049"/>
    <s v=""/>
    <s v="Children &amp; Family Movies, Music &amp; Musicals"/>
    <x v="0"/>
    <s v="Children &amp; Family Movies, Music &amp; Musicals"/>
    <n v="2"/>
  </r>
  <r>
    <n v="5320"/>
    <x v="294"/>
    <x v="0"/>
    <x v="294"/>
    <s v="Marcus Raboy"/>
    <s v="Lynne Koplitz"/>
    <n v="1"/>
    <x v="0"/>
    <s v="United States"/>
    <n v="1"/>
    <x v="211"/>
    <x v="3"/>
    <x v="5"/>
    <s v="51 min"/>
    <n v="51"/>
    <n v="51"/>
    <n v="2358.5589873634049"/>
    <s v=""/>
    <s v="Stand-Up Comedy"/>
    <x v="8"/>
    <s v="Stand-Up Comedy"/>
    <n v="1"/>
  </r>
  <r>
    <n v="5485"/>
    <x v="295"/>
    <x v="0"/>
    <x v="295"/>
    <s v="Alina Teodorescu"/>
    <m/>
    <n v="0"/>
    <x v="0"/>
    <s v="United States"/>
    <n v="1"/>
    <x v="212"/>
    <x v="10"/>
    <x v="1"/>
    <s v="51 min"/>
    <n v="51"/>
    <n v="51"/>
    <n v="2358.5589873634049"/>
    <s v=""/>
    <s v="Movies"/>
    <x v="6"/>
    <s v="Movies"/>
    <n v="1"/>
  </r>
  <r>
    <n v="5554"/>
    <x v="296"/>
    <x v="0"/>
    <x v="296"/>
    <m/>
    <s v="Bridget Christie"/>
    <n v="1"/>
    <x v="6"/>
    <s v="United Kingdom"/>
    <n v="1"/>
    <x v="21"/>
    <x v="9"/>
    <x v="5"/>
    <s v="51 min"/>
    <n v="51"/>
    <n v="51"/>
    <n v="2358.5589873634049"/>
    <s v=""/>
    <s v="Stand-Up Comedy"/>
    <x v="8"/>
    <s v="Stand-Up Comedy"/>
    <n v="1"/>
  </r>
  <r>
    <n v="7020"/>
    <x v="297"/>
    <x v="0"/>
    <x v="297"/>
    <s v="Cal Saville"/>
    <m/>
    <n v="0"/>
    <x v="0"/>
    <s v="United States"/>
    <n v="1"/>
    <x v="160"/>
    <x v="9"/>
    <x v="6"/>
    <s v="51 min"/>
    <n v="51"/>
    <n v="51"/>
    <n v="2358.5589873634049"/>
    <s v=""/>
    <s v="Documentaries"/>
    <x v="3"/>
    <s v="Documentaries"/>
    <n v="1"/>
  </r>
  <r>
    <n v="1375"/>
    <x v="298"/>
    <x v="0"/>
    <x v="298"/>
    <s v="Jeremy Grant"/>
    <s v="Kurt Sorge, Tom Van Steenbergen, Cameron Zink, Graham Agassiz, Tyler McCaul, Cameron McCaul, Ethan Nell, Hannah Bergemann, Carson Storch, Brandon Semenuk, Veronique Sandler, Nico Vink, Garett Buehler, Jaxson Riddle, Andreu Lacondeguy, Paul Genovese, Paul Basagoitia"/>
    <n v="17"/>
    <x v="0"/>
    <s v="United States"/>
    <n v="1"/>
    <x v="213"/>
    <x v="6"/>
    <x v="1"/>
    <s v="52 min"/>
    <n v="52"/>
    <n v="52"/>
    <n v="2262.4289922565708"/>
    <s v=""/>
    <s v="Documentaries, International Movies, Sports Movies"/>
    <x v="3"/>
    <s v="Documentaries, International Movies, Sports Movies"/>
    <n v="3"/>
  </r>
  <r>
    <n v="2322"/>
    <x v="299"/>
    <x v="0"/>
    <x v="299"/>
    <s v="Troy Miller"/>
    <s v="George Lopez"/>
    <n v="1"/>
    <x v="0"/>
    <s v="United States"/>
    <n v="1"/>
    <x v="214"/>
    <x v="1"/>
    <x v="5"/>
    <s v="52 min"/>
    <n v="52"/>
    <n v="52"/>
    <n v="2262.4289922565708"/>
    <s v=""/>
    <s v="Stand-Up Comedy"/>
    <x v="8"/>
    <s v="Stand-Up Comedy"/>
    <n v="1"/>
  </r>
  <r>
    <n v="2346"/>
    <x v="300"/>
    <x v="0"/>
    <x v="300"/>
    <s v="Eric Notarnicola"/>
    <s v="Eric Andr√©"/>
    <n v="1"/>
    <x v="0"/>
    <s v="United States"/>
    <n v="1"/>
    <x v="215"/>
    <x v="1"/>
    <x v="5"/>
    <s v="52 min"/>
    <n v="52"/>
    <n v="52"/>
    <n v="2262.4289922565708"/>
    <s v=""/>
    <s v="Stand-Up Comedy"/>
    <x v="8"/>
    <s v="Stand-Up Comedy"/>
    <n v="1"/>
  </r>
  <r>
    <n v="3387"/>
    <x v="301"/>
    <x v="0"/>
    <x v="301"/>
    <s v="Huw Cordey"/>
    <s v="Stephen Fry"/>
    <n v="1"/>
    <x v="0"/>
    <s v="United States"/>
    <n v="1"/>
    <x v="216"/>
    <x v="2"/>
    <x v="6"/>
    <s v="52 min"/>
    <n v="52"/>
    <n v="52"/>
    <n v="2262.4289922565708"/>
    <s v=""/>
    <s v="Documentaries"/>
    <x v="3"/>
    <s v="Documentaries"/>
    <n v="1"/>
  </r>
  <r>
    <n v="3575"/>
    <x v="302"/>
    <x v="0"/>
    <x v="302"/>
    <s v="Julia Knowles"/>
    <s v="Simon Amstell"/>
    <n v="1"/>
    <x v="6"/>
    <s v="United Kingdom"/>
    <n v="1"/>
    <x v="217"/>
    <x v="2"/>
    <x v="5"/>
    <s v="52 min"/>
    <n v="52"/>
    <n v="52"/>
    <n v="2262.4289922565708"/>
    <s v=""/>
    <s v="Stand-Up Comedy"/>
    <x v="8"/>
    <s v="Stand-Up Comedy"/>
    <n v="1"/>
  </r>
  <r>
    <n v="5225"/>
    <x v="303"/>
    <x v="0"/>
    <x v="303"/>
    <s v="Jan Suter"/>
    <s v="Alex Fern√°ndez"/>
    <n v="1"/>
    <x v="15"/>
    <s v="Mexico"/>
    <n v="1"/>
    <x v="218"/>
    <x v="3"/>
    <x v="5"/>
    <s v="52 min"/>
    <n v="52"/>
    <n v="52"/>
    <n v="2262.4289922565708"/>
    <s v=""/>
    <s v="Stand-Up Comedy"/>
    <x v="8"/>
    <s v="Stand-Up Comedy"/>
    <n v="1"/>
  </r>
  <r>
    <n v="5805"/>
    <x v="304"/>
    <x v="0"/>
    <x v="304"/>
    <m/>
    <m/>
    <n v="0"/>
    <x v="6"/>
    <s v="United Kingdom"/>
    <n v="1"/>
    <x v="95"/>
    <x v="9"/>
    <x v="1"/>
    <s v="52 min"/>
    <n v="52"/>
    <n v="52"/>
    <n v="2262.4289922565708"/>
    <s v=""/>
    <s v="Documentaries"/>
    <x v="3"/>
    <s v="Documentaries"/>
    <n v="1"/>
  </r>
  <r>
    <n v="6260"/>
    <x v="305"/>
    <x v="0"/>
    <x v="305"/>
    <s v="Volker Arzt, Angelika Sigl"/>
    <m/>
    <n v="0"/>
    <x v="10"/>
    <s v="Germany"/>
    <n v="1"/>
    <x v="219"/>
    <x v="8"/>
    <x v="4"/>
    <s v="52 min"/>
    <n v="52"/>
    <n v="52"/>
    <n v="2262.4289922565708"/>
    <s v=""/>
    <s v="Documentaries, International Movies"/>
    <x v="3"/>
    <s v="Documentaries, International Movies"/>
    <n v="2"/>
  </r>
  <r>
    <n v="6262"/>
    <x v="306"/>
    <x v="0"/>
    <x v="306"/>
    <m/>
    <m/>
    <n v="0"/>
    <x v="0"/>
    <s v="United States"/>
    <n v="1"/>
    <x v="219"/>
    <x v="8"/>
    <x v="4"/>
    <s v="52 min"/>
    <n v="52"/>
    <n v="52"/>
    <n v="2262.4289922565708"/>
    <s v=""/>
    <s v="Children &amp; Family Movies, Documentaries, International Movies"/>
    <x v="0"/>
    <s v="Children &amp; Family Movies, Documentaries, International Movies"/>
    <n v="3"/>
  </r>
  <r>
    <n v="6526"/>
    <x v="307"/>
    <x v="0"/>
    <x v="307"/>
    <s v="Jesse Adang, Syrine Boulanouar"/>
    <m/>
    <n v="0"/>
    <x v="26"/>
    <s v="Czech Republic, France"/>
    <n v="2"/>
    <x v="87"/>
    <x v="9"/>
    <x v="5"/>
    <s v="52 min"/>
    <n v="52"/>
    <n v="52"/>
    <n v="2262.4289922565708"/>
    <s v=""/>
    <s v="Documentaries, International Movies, Sports Movies"/>
    <x v="3"/>
    <s v="Documentaries, International Movies, Sports Movies"/>
    <n v="3"/>
  </r>
  <r>
    <n v="6657"/>
    <x v="308"/>
    <x v="0"/>
    <x v="308"/>
    <s v="Emma Hatherley"/>
    <s v="Michael Mosley"/>
    <n v="1"/>
    <x v="6"/>
    <s v="United Kingdom"/>
    <n v="1"/>
    <x v="33"/>
    <x v="9"/>
    <x v="1"/>
    <s v="52 min"/>
    <n v="52"/>
    <n v="52"/>
    <n v="2262.4289922565708"/>
    <s v=""/>
    <s v="Documentaries"/>
    <x v="3"/>
    <s v="Documentaries"/>
    <n v="1"/>
  </r>
  <r>
    <n v="6813"/>
    <x v="309"/>
    <x v="0"/>
    <x v="309"/>
    <m/>
    <s v="David Attenborough"/>
    <n v="1"/>
    <x v="6"/>
    <s v="United Kingdom, United States, Spain, Germany, Greece, Canada"/>
    <n v="6"/>
    <x v="187"/>
    <x v="12"/>
    <x v="6"/>
    <s v="52 min"/>
    <n v="52"/>
    <n v="52"/>
    <n v="2262.4289922565708"/>
    <s v=""/>
    <s v="Movies"/>
    <x v="6"/>
    <s v="Movies"/>
    <n v="1"/>
  </r>
  <r>
    <n v="7147"/>
    <x v="310"/>
    <x v="0"/>
    <x v="310"/>
    <s v="Susannah Heath-Eves"/>
    <m/>
    <n v="0"/>
    <x v="2"/>
    <m/>
    <n v="0"/>
    <x v="220"/>
    <x v="3"/>
    <x v="1"/>
    <s v="52 min"/>
    <n v="52"/>
    <n v="52"/>
    <n v="2262.4289922565708"/>
    <s v=""/>
    <s v="Documentaries"/>
    <x v="3"/>
    <s v="Documentaries"/>
    <n v="1"/>
  </r>
  <r>
    <n v="7249"/>
    <x v="311"/>
    <x v="0"/>
    <x v="311"/>
    <s v="Devin Chanda"/>
    <s v="Kygo"/>
    <n v="1"/>
    <x v="0"/>
    <s v="United States"/>
    <n v="1"/>
    <x v="221"/>
    <x v="3"/>
    <x v="5"/>
    <s v="52 min"/>
    <n v="52"/>
    <n v="52"/>
    <n v="2262.4289922565708"/>
    <s v=""/>
    <s v="Music &amp; Musicals"/>
    <x v="11"/>
    <s v="Music &amp; Musicals"/>
    <n v="1"/>
  </r>
  <r>
    <n v="7612"/>
    <x v="312"/>
    <x v="0"/>
    <x v="312"/>
    <s v="Oliver Twinch"/>
    <s v="Craig Sechler"/>
    <n v="1"/>
    <x v="0"/>
    <s v="United States"/>
    <n v="1"/>
    <x v="78"/>
    <x v="3"/>
    <x v="6"/>
    <s v="52 min"/>
    <n v="52"/>
    <n v="52"/>
    <n v="2262.4289922565708"/>
    <s v=""/>
    <s v="Documentaries"/>
    <x v="3"/>
    <s v="Documentaries"/>
    <n v="1"/>
  </r>
  <r>
    <n v="7791"/>
    <x v="313"/>
    <x v="0"/>
    <x v="313"/>
    <s v="Frank Capra"/>
    <m/>
    <n v="0"/>
    <x v="0"/>
    <s v="United States"/>
    <n v="1"/>
    <x v="21"/>
    <x v="7"/>
    <x v="1"/>
    <s v="52 min"/>
    <n v="52"/>
    <n v="52"/>
    <n v="2262.4289922565708"/>
    <s v=""/>
    <s v="Classic Movies, Documentaries"/>
    <x v="5"/>
    <s v="Classic Movies, Documentaries"/>
    <n v="2"/>
  </r>
  <r>
    <n v="8087"/>
    <x v="314"/>
    <x v="0"/>
    <x v="314"/>
    <s v="Ola Flyum, David Hebditch"/>
    <s v="Nicolas Hope"/>
    <n v="1"/>
    <x v="0"/>
    <s v="United States"/>
    <n v="1"/>
    <x v="222"/>
    <x v="24"/>
    <x v="6"/>
    <s v="52 min"/>
    <n v="52"/>
    <n v="52"/>
    <n v="2262.4289922565708"/>
    <s v=""/>
    <s v="Documentaries, International Movies"/>
    <x v="3"/>
    <s v="Documentaries, International Movies"/>
    <n v="2"/>
  </r>
  <r>
    <n v="8371"/>
    <x v="315"/>
    <x v="0"/>
    <x v="315"/>
    <s v="Benjamin Cohen, Nicolas Cotto"/>
    <m/>
    <n v="0"/>
    <x v="11"/>
    <s v="France"/>
    <n v="1"/>
    <x v="223"/>
    <x v="4"/>
    <x v="1"/>
    <s v="52 min"/>
    <n v="52"/>
    <n v="52"/>
    <n v="2262.4289922565708"/>
    <s v=""/>
    <s v="Documentaries, International Movies"/>
    <x v="3"/>
    <s v="Documentaries, International Movies"/>
    <n v="2"/>
  </r>
  <r>
    <n v="8476"/>
    <x v="316"/>
    <x v="0"/>
    <x v="316"/>
    <s v="Miriam Chandy Menacherry"/>
    <m/>
    <n v="0"/>
    <x v="17"/>
    <s v="India"/>
    <n v="1"/>
    <x v="224"/>
    <x v="10"/>
    <x v="6"/>
    <s v="52 min"/>
    <n v="52"/>
    <n v="52"/>
    <n v="2262.4289922565708"/>
    <s v=""/>
    <s v="Documentaries, International Movies"/>
    <x v="3"/>
    <s v="Documentaries, International Movies"/>
    <n v="2"/>
  </r>
  <r>
    <n v="8724"/>
    <x v="317"/>
    <x v="0"/>
    <x v="317"/>
    <s v="Rebecca Harrison"/>
    <m/>
    <n v="0"/>
    <x v="6"/>
    <s v="United Kingdom"/>
    <n v="1"/>
    <x v="33"/>
    <x v="3"/>
    <x v="1"/>
    <s v="52 min"/>
    <n v="52"/>
    <n v="52"/>
    <n v="2262.4289922565708"/>
    <s v=""/>
    <s v="Documentaries"/>
    <x v="3"/>
    <s v="Documentaries"/>
    <n v="1"/>
  </r>
  <r>
    <n v="1465"/>
    <x v="318"/>
    <x v="0"/>
    <x v="318"/>
    <s v="Jennifer Beamish, Toby Trackman"/>
    <s v="David Eagleman"/>
    <n v="1"/>
    <x v="0"/>
    <s v="United States"/>
    <n v="1"/>
    <x v="225"/>
    <x v="2"/>
    <x v="1"/>
    <s v="53 min"/>
    <n v="53"/>
    <n v="53"/>
    <n v="2168.2989971497368"/>
    <s v=""/>
    <s v="Documentaries"/>
    <x v="3"/>
    <s v="Documentaries"/>
    <n v="1"/>
  </r>
  <r>
    <n v="3816"/>
    <x v="319"/>
    <x v="0"/>
    <x v="319"/>
    <s v="Francesco Imperato"/>
    <s v="Saverio Raimondo"/>
    <n v="1"/>
    <x v="24"/>
    <s v="Italy"/>
    <n v="1"/>
    <x v="226"/>
    <x v="2"/>
    <x v="5"/>
    <s v="53 min"/>
    <n v="53"/>
    <n v="53"/>
    <n v="2168.2989971497368"/>
    <s v=""/>
    <s v="Stand-Up Comedy"/>
    <x v="8"/>
    <s v="Stand-Up Comedy"/>
    <n v="1"/>
  </r>
  <r>
    <n v="5050"/>
    <x v="320"/>
    <x v="0"/>
    <x v="320"/>
    <s v="Michael McKay"/>
    <s v="Kavin Jay"/>
    <n v="1"/>
    <x v="2"/>
    <m/>
    <n v="0"/>
    <x v="227"/>
    <x v="5"/>
    <x v="5"/>
    <s v="53 min"/>
    <n v="53"/>
    <n v="53"/>
    <n v="2168.2989971497368"/>
    <s v=""/>
    <s v="Stand-Up Comedy"/>
    <x v="8"/>
    <s v="Stand-Up Comedy"/>
    <n v="1"/>
  </r>
  <r>
    <n v="5512"/>
    <x v="321"/>
    <x v="0"/>
    <x v="321"/>
    <s v="Spike Lee"/>
    <s v="Roger Guenveur Smith"/>
    <n v="1"/>
    <x v="0"/>
    <s v="United States"/>
    <n v="1"/>
    <x v="228"/>
    <x v="3"/>
    <x v="5"/>
    <s v="53 min"/>
    <n v="53"/>
    <n v="53"/>
    <n v="2168.2989971497368"/>
    <s v=""/>
    <s v="Dramas"/>
    <x v="2"/>
    <s v="Dramas"/>
    <n v="1"/>
  </r>
  <r>
    <n v="6011"/>
    <x v="322"/>
    <x v="0"/>
    <x v="322"/>
    <s v="Shazia Javed"/>
    <m/>
    <n v="0"/>
    <x v="8"/>
    <s v="Canada"/>
    <n v="1"/>
    <x v="135"/>
    <x v="5"/>
    <x v="6"/>
    <s v="53 min"/>
    <n v="53"/>
    <n v="53"/>
    <n v="2168.2989971497368"/>
    <s v=""/>
    <s v="Documentaries, Faith &amp; Spirituality"/>
    <x v="3"/>
    <s v="Documentaries, Faith &amp; Spirituality"/>
    <n v="2"/>
  </r>
  <r>
    <n v="6139"/>
    <x v="323"/>
    <x v="0"/>
    <x v="323"/>
    <s v="Barak Goodman"/>
    <s v="Dave Hunt, Bo Gritz, Sara Weaver"/>
    <n v="3"/>
    <x v="0"/>
    <s v="United States"/>
    <n v="1"/>
    <x v="229"/>
    <x v="3"/>
    <x v="5"/>
    <s v="53 min"/>
    <n v="53"/>
    <n v="53"/>
    <n v="2168.2989971497368"/>
    <s v=""/>
    <s v="Documentaries"/>
    <x v="3"/>
    <s v="Documentaries"/>
    <n v="1"/>
  </r>
  <r>
    <n v="6141"/>
    <x v="324"/>
    <x v="0"/>
    <x v="324"/>
    <s v="Mark Zwonitzer"/>
    <s v="Blair Brown"/>
    <n v="1"/>
    <x v="0"/>
    <s v="United States"/>
    <n v="1"/>
    <x v="230"/>
    <x v="5"/>
    <x v="1"/>
    <s v="53 min"/>
    <n v="53"/>
    <n v="53"/>
    <n v="2168.2989971497368"/>
    <s v=""/>
    <s v="Documentaries"/>
    <x v="3"/>
    <s v="Documentaries"/>
    <n v="1"/>
  </r>
  <r>
    <n v="6586"/>
    <x v="325"/>
    <x v="0"/>
    <x v="325"/>
    <s v="Clay Porter"/>
    <s v="Brendan Fairclough, Olly Wilkins, Kyle Jameson, Andrew Neethling, Nico Vink, Ryan Howard, Sam Hill, Josh Bryceland, Brandon Semenuk"/>
    <n v="9"/>
    <x v="6"/>
    <s v="United Kingdom"/>
    <n v="1"/>
    <x v="144"/>
    <x v="3"/>
    <x v="5"/>
    <s v="53 min"/>
    <n v="53"/>
    <n v="53"/>
    <n v="2168.2989971497368"/>
    <s v=""/>
    <s v="International Movies, Sports Movies"/>
    <x v="7"/>
    <s v="International Movies, Sports Movies"/>
    <n v="2"/>
  </r>
  <r>
    <n v="7128"/>
    <x v="326"/>
    <x v="0"/>
    <x v="326"/>
    <s v="Gerry Hoban"/>
    <s v="Hugh Bonneville"/>
    <n v="1"/>
    <x v="19"/>
    <s v="Ireland, United States, France"/>
    <n v="3"/>
    <x v="231"/>
    <x v="5"/>
    <x v="1"/>
    <s v="53 min"/>
    <n v="53"/>
    <n v="53"/>
    <n v="2168.2989971497368"/>
    <s v=""/>
    <s v="Documentaries, Faith &amp; Spirituality"/>
    <x v="3"/>
    <s v="Documentaries, Faith &amp; Spirituality"/>
    <n v="2"/>
  </r>
  <r>
    <n v="7201"/>
    <x v="327"/>
    <x v="0"/>
    <x v="327"/>
    <s v="Fr√©d√©ric Tonolli"/>
    <s v="Jean-Baptiste Marcenac"/>
    <n v="1"/>
    <x v="11"/>
    <s v="France"/>
    <n v="1"/>
    <x v="230"/>
    <x v="4"/>
    <x v="1"/>
    <s v="53 min"/>
    <n v="53"/>
    <n v="53"/>
    <n v="2168.2989971497368"/>
    <s v=""/>
    <s v="Documentaries, International Movies"/>
    <x v="3"/>
    <s v="Documentaries, International Movies"/>
    <n v="2"/>
  </r>
  <r>
    <n v="7571"/>
    <x v="328"/>
    <x v="0"/>
    <x v="328"/>
    <m/>
    <s v="David Attenborough"/>
    <n v="1"/>
    <x v="0"/>
    <s v="United States"/>
    <n v="1"/>
    <x v="219"/>
    <x v="9"/>
    <x v="4"/>
    <s v="53 min"/>
    <n v="53"/>
    <n v="53"/>
    <n v="2168.2989971497368"/>
    <s v=""/>
    <s v="Documentaries"/>
    <x v="3"/>
    <s v="Documentaries"/>
    <n v="1"/>
  </r>
  <r>
    <n v="7600"/>
    <x v="329"/>
    <x v="0"/>
    <x v="329"/>
    <m/>
    <s v="Craig Sechler"/>
    <n v="1"/>
    <x v="0"/>
    <s v="United States"/>
    <n v="1"/>
    <x v="78"/>
    <x v="3"/>
    <x v="4"/>
    <s v="53 min"/>
    <n v="53"/>
    <n v="53"/>
    <n v="2168.2989971497368"/>
    <s v=""/>
    <s v="Children &amp; Family Movies, Documentaries"/>
    <x v="0"/>
    <s v="Children &amp; Family Movies, Documentaries"/>
    <n v="2"/>
  </r>
  <r>
    <n v="7602"/>
    <x v="330"/>
    <x v="0"/>
    <x v="330"/>
    <s v="Martin Gorst"/>
    <s v="Eric Meyers"/>
    <n v="1"/>
    <x v="0"/>
    <s v="United States"/>
    <n v="1"/>
    <x v="78"/>
    <x v="3"/>
    <x v="6"/>
    <s v="53 min"/>
    <n v="53"/>
    <n v="53"/>
    <n v="2168.2989971497368"/>
    <s v=""/>
    <s v="Documentaries"/>
    <x v="3"/>
    <s v="Documentaries"/>
    <n v="1"/>
  </r>
  <r>
    <n v="7604"/>
    <x v="331"/>
    <x v="0"/>
    <x v="331"/>
    <s v="Sarah Holt"/>
    <s v="Craig Sechler"/>
    <n v="1"/>
    <x v="0"/>
    <s v="United States"/>
    <n v="1"/>
    <x v="78"/>
    <x v="3"/>
    <x v="6"/>
    <s v="53 min"/>
    <n v="53"/>
    <n v="53"/>
    <n v="2168.2989971497368"/>
    <s v=""/>
    <s v="Documentaries"/>
    <x v="3"/>
    <s v="Documentaries"/>
    <n v="1"/>
  </r>
  <r>
    <n v="7607"/>
    <x v="332"/>
    <x v="0"/>
    <x v="332"/>
    <s v="Martin Gorst"/>
    <m/>
    <n v="0"/>
    <x v="0"/>
    <s v="United States"/>
    <n v="1"/>
    <x v="78"/>
    <x v="3"/>
    <x v="4"/>
    <s v="53 min"/>
    <n v="53"/>
    <n v="53"/>
    <n v="2168.2989971497368"/>
    <s v=""/>
    <s v="Documentaries"/>
    <x v="3"/>
    <s v="Documentaries"/>
    <n v="1"/>
  </r>
  <r>
    <n v="7608"/>
    <x v="333"/>
    <x v="0"/>
    <x v="333"/>
    <s v="Peter Fison"/>
    <s v="Doug Averill"/>
    <n v="1"/>
    <x v="0"/>
    <s v="United States"/>
    <n v="1"/>
    <x v="78"/>
    <x v="3"/>
    <x v="6"/>
    <s v="53 min"/>
    <n v="53"/>
    <n v="53"/>
    <n v="2168.2989971497368"/>
    <s v=""/>
    <s v="Documentaries"/>
    <x v="3"/>
    <s v="Documentaries"/>
    <n v="1"/>
  </r>
  <r>
    <n v="7609"/>
    <x v="334"/>
    <x v="0"/>
    <x v="334"/>
    <s v="Graham Townsley"/>
    <s v="Jay O. Sanders"/>
    <n v="1"/>
    <x v="0"/>
    <s v="United States"/>
    <n v="1"/>
    <x v="78"/>
    <x v="5"/>
    <x v="6"/>
    <s v="53 min"/>
    <n v="53"/>
    <n v="53"/>
    <n v="2168.2989971497368"/>
    <s v=""/>
    <s v="Documentaries"/>
    <x v="3"/>
    <s v="Documentaries"/>
    <n v="1"/>
  </r>
  <r>
    <n v="7615"/>
    <x v="335"/>
    <x v="0"/>
    <x v="335"/>
    <s v="Daniel McCabe"/>
    <s v="Jay O. Sanders"/>
    <n v="1"/>
    <x v="0"/>
    <s v="United States"/>
    <n v="1"/>
    <x v="78"/>
    <x v="5"/>
    <x v="4"/>
    <s v="53 min"/>
    <n v="53"/>
    <n v="53"/>
    <n v="2168.2989971497368"/>
    <s v=""/>
    <s v="Documentaries"/>
    <x v="3"/>
    <s v="Documentaries"/>
    <n v="1"/>
  </r>
  <r>
    <n v="7616"/>
    <x v="336"/>
    <x v="0"/>
    <x v="336"/>
    <s v="Peter Yost"/>
    <s v="Jay O. Sanders"/>
    <n v="1"/>
    <x v="0"/>
    <s v="United States"/>
    <n v="1"/>
    <x v="78"/>
    <x v="3"/>
    <x v="6"/>
    <s v="53 min"/>
    <n v="53"/>
    <n v="53"/>
    <n v="2168.2989971497368"/>
    <s v=""/>
    <s v="Documentaries"/>
    <x v="3"/>
    <s v="Documentaries"/>
    <n v="1"/>
  </r>
  <r>
    <n v="7617"/>
    <x v="337"/>
    <x v="0"/>
    <x v="337"/>
    <s v="Tom Stubberfield"/>
    <m/>
    <n v="0"/>
    <x v="0"/>
    <s v="United States"/>
    <n v="1"/>
    <x v="78"/>
    <x v="5"/>
    <x v="6"/>
    <s v="53 min"/>
    <n v="53"/>
    <n v="53"/>
    <n v="2168.2989971497368"/>
    <s v=""/>
    <s v="Documentaries"/>
    <x v="3"/>
    <s v="Documentaries"/>
    <n v="1"/>
  </r>
  <r>
    <n v="7619"/>
    <x v="338"/>
    <x v="0"/>
    <x v="338"/>
    <s v="Gail Willumsen"/>
    <s v="Lance Lewman"/>
    <n v="1"/>
    <x v="0"/>
    <s v="United States"/>
    <n v="1"/>
    <x v="78"/>
    <x v="11"/>
    <x v="4"/>
    <s v="53 min"/>
    <n v="53"/>
    <n v="53"/>
    <n v="2168.2989971497368"/>
    <s v=""/>
    <s v="Movies"/>
    <x v="6"/>
    <s v="Movies"/>
    <n v="1"/>
  </r>
  <r>
    <n v="8351"/>
    <x v="339"/>
    <x v="0"/>
    <x v="339"/>
    <s v="Rudradeep Bhattacharjee"/>
    <m/>
    <n v="0"/>
    <x v="17"/>
    <s v="India"/>
    <n v="1"/>
    <x v="232"/>
    <x v="8"/>
    <x v="6"/>
    <s v="53 min"/>
    <n v="53"/>
    <n v="53"/>
    <n v="2168.2989971497368"/>
    <s v=""/>
    <s v="Documentaries, International Movies, Music &amp; Musicals"/>
    <x v="3"/>
    <s v="Documentaries, International Movies, Music &amp; Musicals"/>
    <n v="3"/>
  </r>
  <r>
    <n v="8566"/>
    <x v="340"/>
    <x v="0"/>
    <x v="340"/>
    <s v="Victoria Bromley"/>
    <s v="Maria Diekmann"/>
    <n v="1"/>
    <x v="6"/>
    <s v="United Kingdom"/>
    <n v="1"/>
    <x v="231"/>
    <x v="5"/>
    <x v="6"/>
    <s v="53 min"/>
    <n v="53"/>
    <n v="53"/>
    <n v="2168.2989971497368"/>
    <s v=""/>
    <s v="Documentaries"/>
    <x v="3"/>
    <s v="Documentaries"/>
    <n v="1"/>
  </r>
  <r>
    <n v="8644"/>
    <x v="341"/>
    <x v="0"/>
    <x v="341"/>
    <s v="Hidetaka Inazuka"/>
    <s v="Stuart Varnam-Atkin"/>
    <n v="1"/>
    <x v="1"/>
    <s v="Japan, United States"/>
    <n v="2"/>
    <x v="199"/>
    <x v="10"/>
    <x v="1"/>
    <s v="53 min"/>
    <n v="53"/>
    <n v="53"/>
    <n v="2168.2989971497368"/>
    <s v=""/>
    <s v="Documentaries, International Movies"/>
    <x v="3"/>
    <s v="Documentaries, International Movies"/>
    <n v="2"/>
  </r>
  <r>
    <n v="993"/>
    <x v="342"/>
    <x v="0"/>
    <x v="342"/>
    <s v="MIKIKO, Daito Manabe"/>
    <s v="Perfume"/>
    <n v="1"/>
    <x v="2"/>
    <m/>
    <n v="0"/>
    <x v="14"/>
    <x v="1"/>
    <x v="4"/>
    <s v="54 min"/>
    <n v="54"/>
    <n v="54"/>
    <n v="2076.1690020429023"/>
    <s v=""/>
    <s v="International Movies, Music &amp; Musicals"/>
    <x v="7"/>
    <s v="International Movies, Music &amp; Musicals"/>
    <n v="2"/>
  </r>
  <r>
    <n v="1467"/>
    <x v="343"/>
    <x v="0"/>
    <x v="343"/>
    <m/>
    <m/>
    <n v="0"/>
    <x v="0"/>
    <s v="United States"/>
    <n v="1"/>
    <x v="225"/>
    <x v="6"/>
    <x v="1"/>
    <s v="54 min"/>
    <n v="54"/>
    <n v="54"/>
    <n v="2076.1690020429023"/>
    <s v=""/>
    <s v="Documentaries"/>
    <x v="3"/>
    <s v="Documentaries"/>
    <n v="1"/>
  </r>
  <r>
    <n v="1605"/>
    <x v="344"/>
    <x v="0"/>
    <x v="344"/>
    <s v="August Jakobsson"/>
    <s v="Ari Eldj√°rn"/>
    <n v="1"/>
    <x v="27"/>
    <s v="Iceland"/>
    <n v="1"/>
    <x v="233"/>
    <x v="1"/>
    <x v="5"/>
    <s v="54 min"/>
    <n v="54"/>
    <n v="54"/>
    <n v="2076.1690020429023"/>
    <s v=""/>
    <s v="Stand-Up Comedy"/>
    <x v="8"/>
    <s v="Stand-Up Comedy"/>
    <n v="1"/>
  </r>
  <r>
    <n v="2479"/>
    <x v="345"/>
    <x v="0"/>
    <x v="345"/>
    <s v="Hiromasa Yonebayashi, Yoshiyuki Momose, Akihiko Yamashita"/>
    <s v="Fumino Kimura, Rio Suzuki, Machiko Ono, Sota Shinohara, Kentaro Sakaguchi, Joe Odagiri, Min Tanaka"/>
    <n v="7"/>
    <x v="1"/>
    <s v="Japan"/>
    <n v="1"/>
    <x v="234"/>
    <x v="5"/>
    <x v="7"/>
    <s v="54 min"/>
    <n v="54"/>
    <n v="54"/>
    <n v="2076.1690020429023"/>
    <s v=""/>
    <s v="Anime Features, Children &amp; Family Movies"/>
    <x v="10"/>
    <s v="Anime Features, Children &amp; Family Movies"/>
    <n v="2"/>
  </r>
  <r>
    <n v="3286"/>
    <x v="346"/>
    <x v="0"/>
    <x v="346"/>
    <s v="Gautier &amp; Leduc"/>
    <s v="Fadily Camara"/>
    <n v="1"/>
    <x v="11"/>
    <s v="France"/>
    <n v="1"/>
    <x v="235"/>
    <x v="2"/>
    <x v="5"/>
    <s v="54 min"/>
    <n v="54"/>
    <n v="54"/>
    <n v="2076.1690020429023"/>
    <s v=""/>
    <s v="Stand-Up Comedy"/>
    <x v="8"/>
    <s v="Stand-Up Comedy"/>
    <n v="1"/>
  </r>
  <r>
    <n v="3907"/>
    <x v="347"/>
    <x v="0"/>
    <x v="347"/>
    <s v="Ulises Valencia"/>
    <s v="Franco Escamilla"/>
    <n v="1"/>
    <x v="15"/>
    <s v="Mexico"/>
    <n v="1"/>
    <x v="236"/>
    <x v="2"/>
    <x v="5"/>
    <s v="54 min"/>
    <n v="54"/>
    <n v="54"/>
    <n v="2076.1690020429023"/>
    <s v=""/>
    <s v="Stand-Up Comedy"/>
    <x v="8"/>
    <s v="Stand-Up Comedy"/>
    <n v="1"/>
  </r>
  <r>
    <n v="4700"/>
    <x v="348"/>
    <x v="0"/>
    <x v="348"/>
    <s v="Y. Joon Chung"/>
    <s v="Yoo Byung Jae"/>
    <n v="1"/>
    <x v="28"/>
    <s v="South Korea"/>
    <n v="1"/>
    <x v="115"/>
    <x v="5"/>
    <x v="5"/>
    <s v="54 min"/>
    <n v="54"/>
    <n v="54"/>
    <n v="2076.1690020429023"/>
    <s v=""/>
    <s v="Stand-Up Comedy"/>
    <x v="8"/>
    <s v="Stand-Up Comedy"/>
    <n v="1"/>
  </r>
  <r>
    <n v="5177"/>
    <x v="349"/>
    <x v="0"/>
    <x v="349"/>
    <s v="Ra√∫l Campos, Jan Suter"/>
    <s v="Alexis de Anda"/>
    <n v="1"/>
    <x v="15"/>
    <s v="Mexico"/>
    <n v="1"/>
    <x v="237"/>
    <x v="3"/>
    <x v="5"/>
    <s v="54 min"/>
    <n v="54"/>
    <n v="54"/>
    <n v="2076.1690020429023"/>
    <s v=""/>
    <s v="Stand-Up Comedy"/>
    <x v="8"/>
    <s v="Stand-Up Comedy"/>
    <n v="1"/>
  </r>
  <r>
    <n v="5292"/>
    <x v="350"/>
    <x v="0"/>
    <x v="350"/>
    <m/>
    <m/>
    <n v="0"/>
    <x v="2"/>
    <m/>
    <n v="0"/>
    <x v="87"/>
    <x v="3"/>
    <x v="5"/>
    <s v="54 min"/>
    <n v="54"/>
    <n v="54"/>
    <n v="2076.1690020429023"/>
    <s v=""/>
    <s v="Documentaries, International Movies"/>
    <x v="3"/>
    <s v="Documentaries, International Movies"/>
    <n v="2"/>
  </r>
  <r>
    <n v="5343"/>
    <x v="351"/>
    <x v="0"/>
    <x v="351"/>
    <s v="Ra√∫l Campos, Jan Suter"/>
    <s v="Alan Salda√±a"/>
    <n v="1"/>
    <x v="15"/>
    <s v="Mexico"/>
    <n v="1"/>
    <x v="238"/>
    <x v="3"/>
    <x v="5"/>
    <s v="54 min"/>
    <n v="54"/>
    <n v="54"/>
    <n v="2076.1690020429023"/>
    <s v=""/>
    <s v="Stand-Up Comedy"/>
    <x v="8"/>
    <s v="Stand-Up Comedy"/>
    <n v="1"/>
  </r>
  <r>
    <n v="5614"/>
    <x v="352"/>
    <x v="0"/>
    <x v="35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n v="41"/>
    <x v="0"/>
    <s v="United States"/>
    <n v="1"/>
    <x v="239"/>
    <x v="3"/>
    <x v="5"/>
    <s v="54 min"/>
    <n v="54"/>
    <n v="54"/>
    <n v="2076.1690020429023"/>
    <s v=""/>
    <s v="Comedies, Music &amp; Musicals, Romantic Movies"/>
    <x v="4"/>
    <s v="Comedies, Music &amp; Musicals, Romantic Movies"/>
    <n v="3"/>
  </r>
  <r>
    <n v="6980"/>
    <x v="353"/>
    <x v="0"/>
    <x v="353"/>
    <s v="Daniel Ablin"/>
    <m/>
    <n v="0"/>
    <x v="11"/>
    <s v="France"/>
    <n v="1"/>
    <x v="38"/>
    <x v="3"/>
    <x v="1"/>
    <s v="54 min"/>
    <n v="54"/>
    <n v="54"/>
    <n v="2076.1690020429023"/>
    <s v=""/>
    <s v="Documentaries, International Movies"/>
    <x v="3"/>
    <s v="Documentaries, International Movies"/>
    <n v="2"/>
  </r>
  <r>
    <n v="7039"/>
    <x v="354"/>
    <x v="0"/>
    <x v="354"/>
    <s v="Laura VanZee Taylor"/>
    <s v="Maris Degener"/>
    <n v="1"/>
    <x v="0"/>
    <s v="United States"/>
    <n v="1"/>
    <x v="231"/>
    <x v="5"/>
    <x v="1"/>
    <s v="54 min"/>
    <n v="54"/>
    <n v="54"/>
    <n v="2076.1690020429023"/>
    <s v=""/>
    <s v="Documentaries"/>
    <x v="3"/>
    <s v="Documentaries"/>
    <n v="1"/>
  </r>
  <r>
    <n v="7274"/>
    <x v="355"/>
    <x v="0"/>
    <x v="355"/>
    <s v="Emmanuel Amara"/>
    <m/>
    <n v="0"/>
    <x v="11"/>
    <s v="France"/>
    <n v="1"/>
    <x v="230"/>
    <x v="0"/>
    <x v="6"/>
    <s v="54 min"/>
    <n v="54"/>
    <n v="54"/>
    <n v="2076.1690020429023"/>
    <s v=""/>
    <s v="Documentaries, International Movies"/>
    <x v="3"/>
    <s v="Documentaries, International Movies"/>
    <n v="2"/>
  </r>
  <r>
    <n v="7603"/>
    <x v="356"/>
    <x v="0"/>
    <x v="356"/>
    <s v="Giulia Clark"/>
    <s v="Eric Meyers"/>
    <n v="1"/>
    <x v="0"/>
    <s v="United States"/>
    <n v="1"/>
    <x v="78"/>
    <x v="3"/>
    <x v="6"/>
    <s v="54 min"/>
    <n v="54"/>
    <n v="54"/>
    <n v="2076.1690020429023"/>
    <s v=""/>
    <s v="Documentaries"/>
    <x v="3"/>
    <s v="Documentaries"/>
    <n v="1"/>
  </r>
  <r>
    <n v="7605"/>
    <x v="357"/>
    <x v="0"/>
    <x v="357"/>
    <s v="Terri Randall"/>
    <s v="Craig Sechler"/>
    <n v="1"/>
    <x v="0"/>
    <s v="United States"/>
    <n v="1"/>
    <x v="78"/>
    <x v="3"/>
    <x v="4"/>
    <s v="54 min"/>
    <n v="54"/>
    <n v="54"/>
    <n v="2076.1690020429023"/>
    <s v=""/>
    <s v="Documentaries"/>
    <x v="3"/>
    <s v="Documentaries"/>
    <n v="1"/>
  </r>
  <r>
    <n v="7610"/>
    <x v="358"/>
    <x v="0"/>
    <x v="358"/>
    <s v="Paula Apsell, Kirk Wolfinger"/>
    <m/>
    <n v="0"/>
    <x v="0"/>
    <s v="United States"/>
    <n v="1"/>
    <x v="78"/>
    <x v="3"/>
    <x v="1"/>
    <s v="54 min"/>
    <n v="54"/>
    <n v="54"/>
    <n v="2076.1690020429023"/>
    <s v=""/>
    <s v="Documentaries"/>
    <x v="3"/>
    <s v="Documentaries"/>
    <n v="1"/>
  </r>
  <r>
    <n v="7611"/>
    <x v="359"/>
    <x v="0"/>
    <x v="359"/>
    <m/>
    <s v="Craig Sechler"/>
    <n v="1"/>
    <x v="0"/>
    <s v="United States"/>
    <n v="1"/>
    <x v="78"/>
    <x v="3"/>
    <x v="6"/>
    <s v="54 min"/>
    <n v="54"/>
    <n v="54"/>
    <n v="2076.1690020429023"/>
    <s v=""/>
    <s v="Documentaries"/>
    <x v="3"/>
    <s v="Documentaries"/>
    <n v="1"/>
  </r>
  <r>
    <n v="7613"/>
    <x v="360"/>
    <x v="0"/>
    <x v="360"/>
    <s v="Oliver Twinch"/>
    <s v="Craig Sechler"/>
    <n v="1"/>
    <x v="0"/>
    <s v="United States"/>
    <n v="1"/>
    <x v="78"/>
    <x v="3"/>
    <x v="6"/>
    <s v="54 min"/>
    <n v="54"/>
    <n v="54"/>
    <n v="2076.1690020429023"/>
    <s v=""/>
    <s v="Documentaries"/>
    <x v="3"/>
    <s v="Documentaries"/>
    <n v="1"/>
  </r>
  <r>
    <n v="7614"/>
    <x v="361"/>
    <x v="0"/>
    <x v="361"/>
    <s v="Llewellyn M. Smith"/>
    <s v="Joe Morton"/>
    <n v="1"/>
    <x v="0"/>
    <s v="United States"/>
    <n v="1"/>
    <x v="78"/>
    <x v="3"/>
    <x v="6"/>
    <s v="54 min"/>
    <n v="54"/>
    <n v="54"/>
    <n v="2076.1690020429023"/>
    <s v=""/>
    <s v="Documentaries"/>
    <x v="3"/>
    <s v="Documentaries"/>
    <n v="1"/>
  </r>
  <r>
    <n v="7971"/>
    <x v="362"/>
    <x v="0"/>
    <x v="362"/>
    <s v="Kasia Uscinska"/>
    <s v="Samuel West"/>
    <n v="1"/>
    <x v="0"/>
    <s v="United States"/>
    <n v="1"/>
    <x v="240"/>
    <x v="8"/>
    <x v="6"/>
    <s v="54 min"/>
    <n v="54"/>
    <n v="54"/>
    <n v="2076.1690020429023"/>
    <s v=""/>
    <s v="Documentaries, International Movies"/>
    <x v="3"/>
    <s v="Documentaries, International Movies"/>
    <n v="2"/>
  </r>
  <r>
    <n v="7972"/>
    <x v="363"/>
    <x v="0"/>
    <x v="363"/>
    <s v="Susannah Ward"/>
    <s v="Samuel West"/>
    <n v="1"/>
    <x v="0"/>
    <s v="United States"/>
    <n v="1"/>
    <x v="241"/>
    <x v="8"/>
    <x v="6"/>
    <s v="54 min"/>
    <n v="54"/>
    <n v="54"/>
    <n v="2076.1690020429023"/>
    <s v=""/>
    <s v="Documentaries, International Movies"/>
    <x v="3"/>
    <s v="Documentaries, International Movies"/>
    <n v="2"/>
  </r>
  <r>
    <n v="7973"/>
    <x v="364"/>
    <x v="0"/>
    <x v="364"/>
    <s v="Sam Taplin"/>
    <s v="Samuel West"/>
    <n v="1"/>
    <x v="0"/>
    <s v="United States"/>
    <n v="1"/>
    <x v="241"/>
    <x v="8"/>
    <x v="6"/>
    <s v="54 min"/>
    <n v="54"/>
    <n v="54"/>
    <n v="2076.1690020429023"/>
    <s v=""/>
    <s v="Documentaries, International Movies"/>
    <x v="3"/>
    <s v="Documentaries, International Movies"/>
    <n v="2"/>
  </r>
  <r>
    <n v="7975"/>
    <x v="365"/>
    <x v="0"/>
    <x v="365"/>
    <s v="Vicky Matthews"/>
    <s v="Samuel West"/>
    <n v="1"/>
    <x v="0"/>
    <s v="United States"/>
    <n v="1"/>
    <x v="241"/>
    <x v="8"/>
    <x v="6"/>
    <s v="54 min"/>
    <n v="54"/>
    <n v="54"/>
    <n v="2076.1690020429023"/>
    <s v=""/>
    <s v="Documentaries, International Movies"/>
    <x v="3"/>
    <s v="Documentaries, International Movies"/>
    <n v="2"/>
  </r>
  <r>
    <n v="1093"/>
    <x v="366"/>
    <x v="0"/>
    <x v="366"/>
    <m/>
    <s v="Dolly Parton"/>
    <n v="1"/>
    <x v="2"/>
    <m/>
    <n v="0"/>
    <x v="242"/>
    <x v="6"/>
    <x v="6"/>
    <s v="55 min"/>
    <n v="55"/>
    <n v="55"/>
    <n v="1986.0390069360683"/>
    <s v=""/>
    <s v="Documentaries, Music &amp; Musicals"/>
    <x v="3"/>
    <s v="Documentaries, Music &amp; Musicals"/>
    <n v="2"/>
  </r>
  <r>
    <n v="2398"/>
    <x v="367"/>
    <x v="0"/>
    <x v="367"/>
    <s v="Michael McKay"/>
    <s v="Jo Koy, Andrew Lopez, Joey Guila, Andrew Orolfo"/>
    <n v="4"/>
    <x v="0"/>
    <s v="United States"/>
    <n v="1"/>
    <x v="243"/>
    <x v="1"/>
    <x v="5"/>
    <s v="55 min"/>
    <n v="55"/>
    <n v="55"/>
    <n v="1986.0390069360683"/>
    <s v=""/>
    <s v="Stand-Up Comedy"/>
    <x v="8"/>
    <s v="Stand-Up Comedy"/>
    <n v="1"/>
  </r>
  <r>
    <n v="2687"/>
    <x v="368"/>
    <x v="0"/>
    <x v="368"/>
    <s v="Matt D'Elia"/>
    <s v="Chris D'Elia"/>
    <n v="1"/>
    <x v="0"/>
    <s v="United States"/>
    <n v="1"/>
    <x v="244"/>
    <x v="1"/>
    <x v="5"/>
    <s v="55 min"/>
    <n v="55"/>
    <n v="55"/>
    <n v="1986.0390069360683"/>
    <s v=""/>
    <s v="Stand-Up Comedy"/>
    <x v="8"/>
    <s v="Stand-Up Comedy"/>
    <n v="1"/>
  </r>
  <r>
    <n v="3712"/>
    <x v="369"/>
    <x v="0"/>
    <x v="369"/>
    <s v="Alex D√≠az, Marcos Bucay"/>
    <s v="Daniel Sosa"/>
    <n v="1"/>
    <x v="15"/>
    <s v="Mexico"/>
    <n v="1"/>
    <x v="16"/>
    <x v="2"/>
    <x v="5"/>
    <s v="55 min"/>
    <n v="55"/>
    <n v="55"/>
    <n v="1986.0390069360683"/>
    <s v=""/>
    <s v="Stand-Up Comedy"/>
    <x v="8"/>
    <s v="Stand-Up Comedy"/>
    <n v="1"/>
  </r>
  <r>
    <n v="4544"/>
    <x v="370"/>
    <x v="0"/>
    <x v="370"/>
    <s v="Will Yapp"/>
    <s v="Graham Chapman, Eric Idle, Terry Jones, Michael Palin, Terry Gilliam, John Cleese"/>
    <n v="6"/>
    <x v="2"/>
    <m/>
    <n v="0"/>
    <x v="245"/>
    <x v="13"/>
    <x v="5"/>
    <s v="55 min"/>
    <n v="55"/>
    <n v="55"/>
    <n v="1986.0390069360683"/>
    <s v=""/>
    <s v="Documentaries"/>
    <x v="3"/>
    <s v="Documentaries"/>
    <n v="1"/>
  </r>
  <r>
    <n v="6146"/>
    <x v="371"/>
    <x v="0"/>
    <x v="371"/>
    <s v="Nick Davis"/>
    <s v="Ted Williams"/>
    <n v="1"/>
    <x v="0"/>
    <s v="United States"/>
    <n v="1"/>
    <x v="231"/>
    <x v="5"/>
    <x v="5"/>
    <s v="55 min"/>
    <n v="55"/>
    <n v="55"/>
    <n v="1986.0390069360683"/>
    <s v=""/>
    <s v="Documentaries, Sports Movies"/>
    <x v="3"/>
    <s v="Documentaries, Sports Movies"/>
    <n v="2"/>
  </r>
  <r>
    <n v="6927"/>
    <x v="372"/>
    <x v="0"/>
    <x v="372"/>
    <m/>
    <s v="Chuck D., Harlem Globetrotters"/>
    <n v="2"/>
    <x v="2"/>
    <m/>
    <n v="0"/>
    <x v="55"/>
    <x v="30"/>
    <x v="1"/>
    <s v="55 min"/>
    <n v="55"/>
    <n v="55"/>
    <n v="1986.0390069360683"/>
    <s v=""/>
    <s v="Documentaries, Sports Movies"/>
    <x v="3"/>
    <s v="Documentaries, Sports Movies"/>
    <n v="2"/>
  </r>
  <r>
    <n v="7413"/>
    <x v="373"/>
    <x v="0"/>
    <x v="373"/>
    <s v="David Batty"/>
    <s v="Hugh Bonneville"/>
    <n v="1"/>
    <x v="0"/>
    <s v="United States"/>
    <n v="1"/>
    <x v="180"/>
    <x v="3"/>
    <x v="6"/>
    <s v="55 min"/>
    <n v="55"/>
    <n v="55"/>
    <n v="1986.0390069360683"/>
    <s v=""/>
    <s v="Documentaries, Faith &amp; Spirituality"/>
    <x v="3"/>
    <s v="Documentaries, Faith &amp; Spirituality"/>
    <n v="2"/>
  </r>
  <r>
    <n v="7626"/>
    <x v="374"/>
    <x v="0"/>
    <x v="374"/>
    <s v="Dana Doron, Uriel Sinai"/>
    <m/>
    <n v="0"/>
    <x v="29"/>
    <s v="Israel"/>
    <n v="1"/>
    <x v="199"/>
    <x v="11"/>
    <x v="6"/>
    <s v="55 min"/>
    <n v="55"/>
    <n v="55"/>
    <n v="1986.0390069360683"/>
    <s v=""/>
    <s v="Documentaries, International Movies"/>
    <x v="3"/>
    <s v="Documentaries, International Movies"/>
    <n v="2"/>
  </r>
  <r>
    <n v="7779"/>
    <x v="375"/>
    <x v="0"/>
    <x v="375"/>
    <s v="Charlie Haskell, Koichi Sakamoto"/>
    <s v="Andrew M. Gray, Ciara Hanna, John Mark Loudermilk, Christina Masterson, Azim Rizk, Cameron Jebo, Shailesh Prajapati, Ian Harcourt"/>
    <n v="8"/>
    <x v="0"/>
    <s v="United States"/>
    <n v="1"/>
    <x v="47"/>
    <x v="0"/>
    <x v="8"/>
    <s v="55 min"/>
    <n v="55"/>
    <n v="55"/>
    <n v="1986.0390069360683"/>
    <s v=""/>
    <s v="Movies"/>
    <x v="6"/>
    <s v="Movies"/>
    <n v="1"/>
  </r>
  <r>
    <n v="7974"/>
    <x v="376"/>
    <x v="0"/>
    <x v="376"/>
    <s v="Kasia Uscinska"/>
    <s v="Samuel West"/>
    <n v="1"/>
    <x v="6"/>
    <s v="United Kingdom"/>
    <n v="1"/>
    <x v="241"/>
    <x v="0"/>
    <x v="6"/>
    <s v="55 min"/>
    <n v="55"/>
    <n v="55"/>
    <n v="1986.0390069360683"/>
    <s v=""/>
    <s v="Documentaries, International Movies"/>
    <x v="3"/>
    <s v="Documentaries, International Movies"/>
    <n v="2"/>
  </r>
  <r>
    <n v="7976"/>
    <x v="377"/>
    <x v="0"/>
    <x v="377"/>
    <s v="Susannah Ward"/>
    <s v="Samuel West"/>
    <n v="1"/>
    <x v="6"/>
    <s v="United Kingdom"/>
    <n v="1"/>
    <x v="240"/>
    <x v="8"/>
    <x v="1"/>
    <s v="55 min"/>
    <n v="55"/>
    <n v="55"/>
    <n v="1986.0390069360683"/>
    <s v=""/>
    <s v="Documentaries"/>
    <x v="3"/>
    <s v="Documentaries"/>
    <n v="1"/>
  </r>
  <r>
    <n v="7977"/>
    <x v="378"/>
    <x v="0"/>
    <x v="378"/>
    <s v="Sam Taplin"/>
    <s v="Samuel West"/>
    <n v="1"/>
    <x v="0"/>
    <s v="United States"/>
    <n v="1"/>
    <x v="240"/>
    <x v="0"/>
    <x v="6"/>
    <s v="55 min"/>
    <n v="55"/>
    <n v="55"/>
    <n v="1986.0390069360683"/>
    <s v=""/>
    <s v="Documentaries"/>
    <x v="3"/>
    <s v="Documentaries"/>
    <n v="1"/>
  </r>
  <r>
    <n v="7978"/>
    <x v="379"/>
    <x v="0"/>
    <x v="379"/>
    <s v="Vicky Matthews"/>
    <s v="Samuel West"/>
    <n v="1"/>
    <x v="6"/>
    <s v="United Kingdom"/>
    <n v="1"/>
    <x v="241"/>
    <x v="8"/>
    <x v="6"/>
    <s v="55 min"/>
    <n v="55"/>
    <n v="55"/>
    <n v="1986.0390069360683"/>
    <s v=""/>
    <s v="Documentaries"/>
    <x v="3"/>
    <s v="Documentaries"/>
    <n v="1"/>
  </r>
  <r>
    <n v="7979"/>
    <x v="380"/>
    <x v="0"/>
    <x v="380"/>
    <s v="Vicky Matthews, Gareth Sacala"/>
    <s v="Samuel West"/>
    <n v="1"/>
    <x v="6"/>
    <s v="United Kingdom"/>
    <n v="1"/>
    <x v="240"/>
    <x v="0"/>
    <x v="6"/>
    <s v="55 min"/>
    <n v="55"/>
    <n v="55"/>
    <n v="1986.0390069360683"/>
    <s v=""/>
    <s v="Documentaries, International Movies"/>
    <x v="3"/>
    <s v="Documentaries, International Movies"/>
    <n v="2"/>
  </r>
  <r>
    <n v="7980"/>
    <x v="381"/>
    <x v="0"/>
    <x v="381"/>
    <s v="Louise Wardle"/>
    <s v="Samuel West"/>
    <n v="1"/>
    <x v="0"/>
    <s v="United States, United Kingdom"/>
    <n v="2"/>
    <x v="240"/>
    <x v="0"/>
    <x v="6"/>
    <s v="55 min"/>
    <n v="55"/>
    <n v="55"/>
    <n v="1986.0390069360683"/>
    <s v=""/>
    <s v="Documentaries, International Movies"/>
    <x v="3"/>
    <s v="Documentaries, International Movies"/>
    <n v="2"/>
  </r>
  <r>
    <n v="3032"/>
    <x v="382"/>
    <x v="0"/>
    <x v="382"/>
    <s v="Steve Boettcher"/>
    <s v="Betty White, Valerie Bertinelli, Georgia Engel, Tina Fey, Valerie Harper, Jennifer Love Hewitt, Carl Reiner, Ryan Reynolds, Alex Trebek"/>
    <n v="9"/>
    <x v="0"/>
    <s v="United States"/>
    <n v="1"/>
    <x v="246"/>
    <x v="5"/>
    <x v="1"/>
    <s v="56 min"/>
    <n v="56"/>
    <n v="56"/>
    <n v="1897.9090118292343"/>
    <s v=""/>
    <s v="Documentaries"/>
    <x v="3"/>
    <s v="Documentaries"/>
    <n v="1"/>
  </r>
  <r>
    <n v="3187"/>
    <x v="383"/>
    <x v="0"/>
    <x v="383"/>
    <s v="Linda Mendoza"/>
    <s v="Tiffany Haddish"/>
    <n v="1"/>
    <x v="0"/>
    <s v="United States"/>
    <n v="1"/>
    <x v="181"/>
    <x v="2"/>
    <x v="5"/>
    <s v="56 min"/>
    <n v="56"/>
    <n v="56"/>
    <n v="1897.9090118292343"/>
    <s v=""/>
    <s v="Stand-Up Comedy"/>
    <x v="8"/>
    <s v="Stand-Up Comedy"/>
    <n v="1"/>
  </r>
  <r>
    <n v="3241"/>
    <x v="384"/>
    <x v="0"/>
    <x v="384"/>
    <m/>
    <s v="Mike Birbiglia"/>
    <n v="1"/>
    <x v="0"/>
    <s v="United States"/>
    <n v="1"/>
    <x v="247"/>
    <x v="13"/>
    <x v="5"/>
    <s v="56 min"/>
    <n v="56"/>
    <n v="56"/>
    <n v="1897.9090118292343"/>
    <s v=""/>
    <s v="Stand-Up Comedy"/>
    <x v="8"/>
    <s v="Stand-Up Comedy"/>
    <n v="1"/>
  </r>
  <r>
    <n v="3396"/>
    <x v="385"/>
    <x v="0"/>
    <x v="385"/>
    <m/>
    <m/>
    <n v="0"/>
    <x v="2"/>
    <m/>
    <n v="0"/>
    <x v="117"/>
    <x v="2"/>
    <x v="0"/>
    <s v="56 min"/>
    <n v="56"/>
    <n v="56"/>
    <n v="1897.9090118292343"/>
    <s v=""/>
    <s v="Children &amp; Family Movies"/>
    <x v="0"/>
    <s v="Children &amp; Family Movies"/>
    <n v="1"/>
  </r>
  <r>
    <n v="3647"/>
    <x v="386"/>
    <x v="0"/>
    <x v="386"/>
    <s v="Jay Karas, Demetri Martin"/>
    <s v="Demetri Martin"/>
    <n v="1"/>
    <x v="0"/>
    <s v="United States"/>
    <n v="1"/>
    <x v="248"/>
    <x v="5"/>
    <x v="5"/>
    <s v="56 min"/>
    <n v="56"/>
    <n v="56"/>
    <n v="1897.9090118292343"/>
    <s v=""/>
    <s v="Stand-Up Comedy"/>
    <x v="8"/>
    <s v="Stand-Up Comedy"/>
    <n v="1"/>
  </r>
  <r>
    <n v="4151"/>
    <x v="387"/>
    <x v="0"/>
    <x v="387"/>
    <s v="Amarjit Virdi"/>
    <s v="Gurpreet Guggi, Rocky Bhardwaj, Brijesh Ahuja, Gick Grewal, Inderjit Grewal, Lekhraj Thakur"/>
    <n v="6"/>
    <x v="2"/>
    <m/>
    <n v="0"/>
    <x v="249"/>
    <x v="10"/>
    <x v="1"/>
    <s v="56 min"/>
    <n v="56"/>
    <n v="56"/>
    <n v="1897.9090118292343"/>
    <s v=""/>
    <s v="Dramas, International Movies"/>
    <x v="2"/>
    <s v="Dramas, International Movies"/>
    <n v="2"/>
  </r>
  <r>
    <n v="4233"/>
    <x v="388"/>
    <x v="0"/>
    <x v="388"/>
    <s v="Chris Bould"/>
    <s v="Bill Hicks"/>
    <n v="1"/>
    <x v="6"/>
    <s v="United Kingdom"/>
    <n v="1"/>
    <x v="85"/>
    <x v="31"/>
    <x v="5"/>
    <s v="56 min"/>
    <n v="56"/>
    <n v="56"/>
    <n v="1897.9090118292343"/>
    <s v=""/>
    <s v="Stand-Up Comedy"/>
    <x v="8"/>
    <s v="Stand-Up Comedy"/>
    <n v="1"/>
  </r>
  <r>
    <n v="4546"/>
    <x v="389"/>
    <x v="0"/>
    <x v="389"/>
    <s v="Will Yapp"/>
    <s v="Graham Chapman, Eric Idle, Terry Jones, Michael Palin, Terry Gilliam, John Cleese"/>
    <n v="6"/>
    <x v="6"/>
    <s v="United Kingdom"/>
    <n v="1"/>
    <x v="245"/>
    <x v="32"/>
    <x v="5"/>
    <s v="56 min"/>
    <n v="56"/>
    <n v="56"/>
    <n v="1897.9090118292343"/>
    <s v=""/>
    <s v="Comedies, Documentaries"/>
    <x v="4"/>
    <s v="Comedies, Documentaries"/>
    <n v="2"/>
  </r>
  <r>
    <n v="5327"/>
    <x v="390"/>
    <x v="0"/>
    <x v="390"/>
    <s v="Jay Chapman"/>
    <s v="Colin Quinn"/>
    <n v="1"/>
    <x v="0"/>
    <s v="United States"/>
    <n v="1"/>
    <x v="250"/>
    <x v="4"/>
    <x v="5"/>
    <s v="56 min"/>
    <n v="56"/>
    <n v="56"/>
    <n v="1897.9090118292343"/>
    <s v=""/>
    <s v="Stand-Up Comedy"/>
    <x v="8"/>
    <s v="Stand-Up Comedy"/>
    <n v="1"/>
  </r>
  <r>
    <n v="5696"/>
    <x v="391"/>
    <x v="0"/>
    <x v="391"/>
    <s v="Robert McCullough Jr."/>
    <m/>
    <n v="0"/>
    <x v="0"/>
    <s v="United States"/>
    <n v="1"/>
    <x v="62"/>
    <x v="9"/>
    <x v="6"/>
    <s v="56 min"/>
    <n v="56"/>
    <n v="56"/>
    <n v="1897.9090118292343"/>
    <s v=""/>
    <s v="Documentaries, Sports Movies"/>
    <x v="3"/>
    <s v="Documentaries, Sports Movies"/>
    <n v="2"/>
  </r>
  <r>
    <n v="6851"/>
    <x v="392"/>
    <x v="0"/>
    <x v="392"/>
    <s v="Kazuchika Kise"/>
    <s v="Maaya Sakamoto, Ikkyu Juku, Kenichirou Matsuda, Tomoyuki Dan, Takuro Nakakuni, Yoji Ueda, Kazuya Nakai, Miyuki Sawashiro, Ikuya Sawaki, Takako Fuji"/>
    <n v="10"/>
    <x v="1"/>
    <s v="Japan"/>
    <n v="1"/>
    <x v="251"/>
    <x v="8"/>
    <x v="1"/>
    <s v="56 min"/>
    <n v="56"/>
    <n v="56"/>
    <n v="1897.9090118292343"/>
    <s v=""/>
    <s v="Action &amp; Adventure, Anime Features, International Movies"/>
    <x v="1"/>
    <s v="Action &amp; Adventure, Anime Features, International Movies"/>
    <n v="3"/>
  </r>
  <r>
    <n v="7222"/>
    <x v="393"/>
    <x v="0"/>
    <x v="393"/>
    <s v="Jonathan Taylor"/>
    <s v="Demetri Goritsas"/>
    <n v="1"/>
    <x v="6"/>
    <s v="United Kingdom"/>
    <n v="1"/>
    <x v="219"/>
    <x v="9"/>
    <x v="4"/>
    <s v="56 min"/>
    <n v="56"/>
    <n v="56"/>
    <n v="1897.9090118292343"/>
    <s v=""/>
    <s v="Documentaries"/>
    <x v="3"/>
    <s v="Documentaries"/>
    <n v="1"/>
  </r>
  <r>
    <n v="1505"/>
    <x v="394"/>
    <x v="0"/>
    <x v="394"/>
    <s v="Daan Jansen, Stijn Verlinde"/>
    <s v="Michael Brons, Nigel Coppen, Thomas Velderman, Carlos Antunes, Marco Spronk, Willem Rebergen, Joshua Dutrieux, Bob van der Palen, Sefa Vlaarkamp"/>
    <n v="9"/>
    <x v="3"/>
    <s v="Netherlands"/>
    <n v="1"/>
    <x v="82"/>
    <x v="1"/>
    <x v="1"/>
    <s v="57 min"/>
    <n v="57"/>
    <n v="57"/>
    <n v="1811.7790167224002"/>
    <s v=""/>
    <s v="Music &amp; Musicals"/>
    <x v="11"/>
    <s v="Music &amp; Musicals"/>
    <n v="1"/>
  </r>
  <r>
    <n v="2712"/>
    <x v="395"/>
    <x v="0"/>
    <x v="395"/>
    <s v="Pablo Lejarreta, Luis Alfaro"/>
    <m/>
    <n v="0"/>
    <x v="14"/>
    <s v="Spain"/>
    <n v="1"/>
    <x v="252"/>
    <x v="1"/>
    <x v="5"/>
    <s v="57 min"/>
    <n v="57"/>
    <n v="57"/>
    <n v="1811.7790167224002"/>
    <s v=""/>
    <s v="Documentaries, International Movies"/>
    <x v="3"/>
    <s v="Documentaries, International Movies"/>
    <n v="2"/>
  </r>
  <r>
    <n v="4250"/>
    <x v="396"/>
    <x v="0"/>
    <x v="396"/>
    <s v="Rob Zombie"/>
    <s v="Tom Papa"/>
    <n v="1"/>
    <x v="0"/>
    <s v="United States"/>
    <n v="1"/>
    <x v="85"/>
    <x v="12"/>
    <x v="1"/>
    <s v="57 min"/>
    <n v="57"/>
    <n v="57"/>
    <n v="1811.7790167224002"/>
    <s v=""/>
    <s v="Stand-Up Comedy"/>
    <x v="8"/>
    <s v="Stand-Up Comedy"/>
    <n v="1"/>
  </r>
  <r>
    <n v="4517"/>
    <x v="397"/>
    <x v="0"/>
    <x v="397"/>
    <s v="Kief Davidson"/>
    <m/>
    <n v="0"/>
    <x v="0"/>
    <s v="United States"/>
    <n v="1"/>
    <x v="253"/>
    <x v="5"/>
    <x v="1"/>
    <s v="57 min"/>
    <n v="57"/>
    <n v="57"/>
    <n v="1811.7790167224002"/>
    <s v=""/>
    <s v="Documentaries, Music &amp; Musicals"/>
    <x v="3"/>
    <s v="Documentaries, Music &amp; Musicals"/>
    <n v="2"/>
  </r>
  <r>
    <n v="4526"/>
    <x v="398"/>
    <x v="0"/>
    <x v="398"/>
    <s v="Stan Lathan"/>
    <s v="Mo Amer"/>
    <n v="1"/>
    <x v="0"/>
    <s v="United States"/>
    <n v="1"/>
    <x v="254"/>
    <x v="5"/>
    <x v="5"/>
    <s v="57 min"/>
    <n v="57"/>
    <n v="57"/>
    <n v="1811.7790167224002"/>
    <s v=""/>
    <s v="Stand-Up Comedy"/>
    <x v="8"/>
    <s v="Stand-Up Comedy"/>
    <n v="1"/>
  </r>
  <r>
    <n v="4685"/>
    <x v="399"/>
    <x v="0"/>
    <x v="399"/>
    <s v="Todd Biermann"/>
    <s v="Bert Kreischer"/>
    <n v="1"/>
    <x v="2"/>
    <m/>
    <n v="0"/>
    <x v="101"/>
    <x v="5"/>
    <x v="5"/>
    <s v="57 min"/>
    <n v="57"/>
    <n v="57"/>
    <n v="1811.7790167224002"/>
    <s v=""/>
    <s v="Stand-Up Comedy"/>
    <x v="8"/>
    <s v="Stand-Up Comedy"/>
    <n v="1"/>
  </r>
  <r>
    <n v="4750"/>
    <x v="400"/>
    <x v="0"/>
    <x v="400"/>
    <s v="Ra√∫l Campos, Jan Suter"/>
    <s v="Coco Celis, Ra√∫l Meneses"/>
    <n v="2"/>
    <x v="15"/>
    <s v="Mexico"/>
    <n v="1"/>
    <x v="255"/>
    <x v="5"/>
    <x v="5"/>
    <s v="57 min"/>
    <n v="57"/>
    <n v="57"/>
    <n v="1811.7790167224002"/>
    <s v=""/>
    <s v="Stand-Up Comedy"/>
    <x v="8"/>
    <s v="Stand-Up Comedy"/>
    <n v="1"/>
  </r>
  <r>
    <n v="5062"/>
    <x v="401"/>
    <x v="0"/>
    <x v="401"/>
    <m/>
    <s v="Mau Nieto"/>
    <n v="1"/>
    <x v="15"/>
    <s v="Mexico"/>
    <n v="1"/>
    <x v="197"/>
    <x v="5"/>
    <x v="5"/>
    <s v="57 min"/>
    <n v="57"/>
    <n v="57"/>
    <n v="1811.7790167224002"/>
    <s v=""/>
    <s v="Stand-Up Comedy"/>
    <x v="8"/>
    <s v="Stand-Up Comedy"/>
    <n v="1"/>
  </r>
  <r>
    <n v="5316"/>
    <x v="402"/>
    <x v="0"/>
    <x v="402"/>
    <s v="Marcus Raboy"/>
    <s v="Ryan Hamilton"/>
    <n v="1"/>
    <x v="0"/>
    <s v="United States"/>
    <n v="1"/>
    <x v="256"/>
    <x v="3"/>
    <x v="1"/>
    <s v="57 min"/>
    <n v="57"/>
    <n v="57"/>
    <n v="1811.7790167224002"/>
    <s v=""/>
    <s v="Stand-Up Comedy"/>
    <x v="8"/>
    <s v="Stand-Up Comedy"/>
    <n v="1"/>
  </r>
  <r>
    <n v="5583"/>
    <x v="403"/>
    <x v="0"/>
    <x v="403"/>
    <s v="Amy Schumer"/>
    <s v="Amy Schumer"/>
    <n v="1"/>
    <x v="0"/>
    <s v="United States"/>
    <n v="1"/>
    <x v="257"/>
    <x v="3"/>
    <x v="5"/>
    <s v="57 min"/>
    <n v="57"/>
    <n v="57"/>
    <n v="1811.7790167224002"/>
    <s v=""/>
    <s v="Stand-Up Comedy"/>
    <x v="8"/>
    <s v="Stand-Up Comedy"/>
    <n v="1"/>
  </r>
  <r>
    <n v="5629"/>
    <x v="404"/>
    <x v="0"/>
    <x v="404"/>
    <s v="Mario Rouleau"/>
    <s v="Gad Elmaleh"/>
    <n v="1"/>
    <x v="11"/>
    <s v="France"/>
    <n v="1"/>
    <x v="258"/>
    <x v="3"/>
    <x v="5"/>
    <s v="57 min"/>
    <n v="57"/>
    <n v="57"/>
    <n v="1811.7790167224002"/>
    <s v=""/>
    <s v="Stand-Up Comedy"/>
    <x v="8"/>
    <s v="Stand-Up Comedy"/>
    <n v="1"/>
  </r>
  <r>
    <n v="5882"/>
    <x v="405"/>
    <x v="0"/>
    <x v="405"/>
    <s v="Sofia Coppola"/>
    <s v="Bill Murray, Miley Cyrus, George Clooney, Chris Rock, Amy Poehler, Michael Cera, Maya Rudolph, Rashida Jones, Jason Schwartzman, Paul Shaffer, Jenny Lewis, Phoenix"/>
    <n v="12"/>
    <x v="0"/>
    <s v="United States"/>
    <n v="1"/>
    <x v="259"/>
    <x v="4"/>
    <x v="1"/>
    <s v="57 min"/>
    <n v="57"/>
    <n v="57"/>
    <n v="1811.7790167224002"/>
    <s v=""/>
    <s v="Comedies, Music &amp; Musicals"/>
    <x v="4"/>
    <s v="Comedies, Music &amp; Musicals"/>
    <n v="2"/>
  </r>
  <r>
    <n v="6893"/>
    <x v="406"/>
    <x v="0"/>
    <x v="406"/>
    <s v="Tanuj Chopra"/>
    <s v="Emily Chang, Pia Shah, Anthony Ma"/>
    <n v="3"/>
    <x v="0"/>
    <s v="United States"/>
    <n v="1"/>
    <x v="260"/>
    <x v="3"/>
    <x v="5"/>
    <s v="57 min"/>
    <n v="57"/>
    <n v="57"/>
    <n v="1811.7790167224002"/>
    <s v=""/>
    <s v="Comedies, Independent Movies"/>
    <x v="4"/>
    <s v="Comedies, Independent Movies"/>
    <n v="2"/>
  </r>
  <r>
    <n v="6903"/>
    <x v="407"/>
    <x v="0"/>
    <x v="407"/>
    <s v="James Woodroffe"/>
    <s v="Guy Martin, Kevin Stone, Shaun Dooley"/>
    <n v="3"/>
    <x v="6"/>
    <s v="United Kingdom"/>
    <n v="1"/>
    <x v="261"/>
    <x v="4"/>
    <x v="4"/>
    <s v="57 min"/>
    <n v="57"/>
    <n v="57"/>
    <n v="1811.7790167224002"/>
    <s v=""/>
    <s v="Documentaries, International Movies"/>
    <x v="3"/>
    <s v="Documentaries, International Movies"/>
    <n v="2"/>
  </r>
  <r>
    <n v="770"/>
    <x v="408"/>
    <x v="0"/>
    <x v="408"/>
    <s v="Alejandro De Grazia, Juan Stadler"/>
    <m/>
    <n v="0"/>
    <x v="25"/>
    <s v="Argentina"/>
    <n v="1"/>
    <x v="195"/>
    <x v="1"/>
    <x v="4"/>
    <s v="58 min"/>
    <n v="58"/>
    <n v="58"/>
    <n v="1727.649021615566"/>
    <s v=""/>
    <s v="Documentaries, International Movies"/>
    <x v="3"/>
    <s v="Documentaries, International Movies"/>
    <n v="2"/>
  </r>
  <r>
    <n v="999"/>
    <x v="409"/>
    <x v="0"/>
    <x v="409"/>
    <m/>
    <s v="Ma Anand Sheela"/>
    <n v="1"/>
    <x v="17"/>
    <s v="India"/>
    <n v="1"/>
    <x v="262"/>
    <x v="6"/>
    <x v="1"/>
    <s v="58 min"/>
    <n v="58"/>
    <n v="58"/>
    <n v="1727.649021615566"/>
    <s v=""/>
    <s v="Documentaries, International Movies"/>
    <x v="3"/>
    <s v="Documentaries, International Movies"/>
    <n v="2"/>
  </r>
  <r>
    <n v="1279"/>
    <x v="410"/>
    <x v="0"/>
    <x v="410"/>
    <s v="Troy Miller"/>
    <s v="Brian Regan"/>
    <n v="1"/>
    <x v="0"/>
    <s v="United States"/>
    <n v="1"/>
    <x v="263"/>
    <x v="6"/>
    <x v="4"/>
    <s v="58 min"/>
    <n v="58"/>
    <n v="58"/>
    <n v="1727.649021615566"/>
    <s v=""/>
    <s v="Stand-Up Comedy"/>
    <x v="8"/>
    <s v="Stand-Up Comedy"/>
    <n v="1"/>
  </r>
  <r>
    <n v="1290"/>
    <x v="411"/>
    <x v="0"/>
    <x v="411"/>
    <s v="Saron Sakina"/>
    <s v="Glenn Fredly, Marcello Tahitoe, Andien, Rahmania Astrini, Gamaliel, Cantika Abigail, Ivan Nestorman, Molukka Hiphop Community, Julie Estelle, Yovie Widianto, Irfan Ramli"/>
    <n v="11"/>
    <x v="2"/>
    <m/>
    <n v="0"/>
    <x v="123"/>
    <x v="1"/>
    <x v="4"/>
    <s v="58 min"/>
    <n v="58"/>
    <n v="58"/>
    <n v="1727.649021615566"/>
    <s v=""/>
    <s v="Documentaries, International Movies, Music &amp; Musicals"/>
    <x v="3"/>
    <s v="Documentaries, International Movies, Music &amp; Musicals"/>
    <n v="3"/>
  </r>
  <r>
    <n v="1608"/>
    <x v="412"/>
    <x v="0"/>
    <x v="412"/>
    <m/>
    <s v="Hazel Brugger"/>
    <n v="1"/>
    <x v="10"/>
    <s v="Germany"/>
    <n v="1"/>
    <x v="233"/>
    <x v="1"/>
    <x v="5"/>
    <s v="58 min"/>
    <n v="58"/>
    <n v="58"/>
    <n v="1727.649021615566"/>
    <s v=""/>
    <s v="Stand-Up Comedy"/>
    <x v="8"/>
    <s v="Stand-Up Comedy"/>
    <n v="1"/>
  </r>
  <r>
    <n v="2222"/>
    <x v="413"/>
    <x v="0"/>
    <x v="413"/>
    <s v="Dave Skinner, Freddie Waters"/>
    <s v="Jack Whitehall"/>
    <n v="1"/>
    <x v="6"/>
    <s v="United Kingdom"/>
    <n v="1"/>
    <x v="264"/>
    <x v="1"/>
    <x v="5"/>
    <s v="58 min"/>
    <n v="58"/>
    <n v="58"/>
    <n v="1727.649021615566"/>
    <s v=""/>
    <s v="Stand-Up Comedy"/>
    <x v="8"/>
    <s v="Stand-Up Comedy"/>
    <n v="1"/>
  </r>
  <r>
    <n v="3470"/>
    <x v="414"/>
    <x v="0"/>
    <x v="414"/>
    <m/>
    <m/>
    <n v="0"/>
    <x v="2"/>
    <m/>
    <n v="0"/>
    <x v="164"/>
    <x v="2"/>
    <x v="0"/>
    <s v="58 min"/>
    <n v="58"/>
    <n v="58"/>
    <n v="1727.649021615566"/>
    <s v=""/>
    <s v="Children &amp; Family Movies"/>
    <x v="0"/>
    <s v="Children &amp; Family Movies"/>
    <n v="1"/>
  </r>
  <r>
    <n v="3496"/>
    <x v="415"/>
    <x v="0"/>
    <x v="415"/>
    <s v="Troy Miller"/>
    <s v="Jeff Dunham"/>
    <n v="1"/>
    <x v="0"/>
    <s v="United States"/>
    <n v="1"/>
    <x v="265"/>
    <x v="2"/>
    <x v="5"/>
    <s v="58 min"/>
    <n v="58"/>
    <n v="58"/>
    <n v="1727.649021615566"/>
    <s v=""/>
    <s v="Stand-Up Comedy"/>
    <x v="8"/>
    <s v="Stand-Up Comedy"/>
    <n v="1"/>
  </r>
  <r>
    <n v="3646"/>
    <x v="416"/>
    <x v="0"/>
    <x v="416"/>
    <s v="Jay Chapman"/>
    <s v="D.L. Hughley"/>
    <n v="1"/>
    <x v="0"/>
    <s v="United States"/>
    <n v="1"/>
    <x v="248"/>
    <x v="5"/>
    <x v="5"/>
    <s v="58 min"/>
    <n v="58"/>
    <n v="58"/>
    <n v="1727.649021615566"/>
    <s v=""/>
    <s v="Stand-Up Comedy"/>
    <x v="8"/>
    <s v="Stand-Up Comedy"/>
    <n v="1"/>
  </r>
  <r>
    <n v="4026"/>
    <x v="417"/>
    <x v="0"/>
    <x v="417"/>
    <s v="Brian Klein"/>
    <s v="Jimmy Carr"/>
    <n v="1"/>
    <x v="2"/>
    <m/>
    <n v="0"/>
    <x v="266"/>
    <x v="2"/>
    <x v="5"/>
    <s v="58 min"/>
    <n v="58"/>
    <n v="58"/>
    <n v="1727.649021615566"/>
    <s v=""/>
    <s v="Stand-Up Comedy"/>
    <x v="8"/>
    <s v="Stand-Up Comedy"/>
    <n v="1"/>
  </r>
  <r>
    <n v="4236"/>
    <x v="418"/>
    <x v="0"/>
    <x v="418"/>
    <m/>
    <s v="Gina Yashere"/>
    <n v="1"/>
    <x v="6"/>
    <s v="United Kingdom"/>
    <n v="1"/>
    <x v="85"/>
    <x v="13"/>
    <x v="5"/>
    <s v="58 min"/>
    <n v="58"/>
    <n v="58"/>
    <n v="1727.649021615566"/>
    <s v=""/>
    <s v="Stand-Up Comedy"/>
    <x v="8"/>
    <s v="Stand-Up Comedy"/>
    <n v="1"/>
  </r>
  <r>
    <n v="4319"/>
    <x v="419"/>
    <x v="0"/>
    <x v="419"/>
    <s v="Marek Losey"/>
    <s v="Jaylen Barron, Billy Angel, Manpreet Bambra, Celine Buckens, Freddy Carter, Bruce Herbelin-Earle, Kerry Ingram, Charlotte Jordan, Geoff McGivern, Martin Bobb-Semple"/>
    <n v="10"/>
    <x v="2"/>
    <m/>
    <n v="0"/>
    <x v="86"/>
    <x v="5"/>
    <x v="4"/>
    <s v="58 min"/>
    <n v="58"/>
    <n v="58"/>
    <n v="1727.649021615566"/>
    <s v=""/>
    <s v="Children &amp; Family Movies, Dramas"/>
    <x v="0"/>
    <s v="Children &amp; Family Movies, Dramas"/>
    <n v="2"/>
  </r>
  <r>
    <n v="4547"/>
    <x v="420"/>
    <x v="0"/>
    <x v="420"/>
    <m/>
    <s v="Robert Klein, John Cleese, Terry Gilliam, Eric Idle, Terry Jones, Michael Palin, Graham Chapman, Eddie Izzard"/>
    <n v="8"/>
    <x v="0"/>
    <s v="United States"/>
    <n v="1"/>
    <x v="245"/>
    <x v="18"/>
    <x v="5"/>
    <s v="58 min"/>
    <n v="58"/>
    <n v="58"/>
    <n v="1727.649021615566"/>
    <s v=""/>
    <s v="Comedies, Documentaries"/>
    <x v="4"/>
    <s v="Comedies, Documentaries"/>
    <n v="2"/>
  </r>
  <r>
    <n v="4787"/>
    <x v="421"/>
    <x v="0"/>
    <x v="421"/>
    <s v="Scott L. Montoya"/>
    <s v="Felipe Esparza"/>
    <n v="1"/>
    <x v="0"/>
    <s v="United States"/>
    <n v="1"/>
    <x v="267"/>
    <x v="11"/>
    <x v="5"/>
    <s v="58 min"/>
    <n v="58"/>
    <n v="58"/>
    <n v="1727.649021615566"/>
    <s v=""/>
    <s v="Stand-Up Comedy"/>
    <x v="8"/>
    <s v="Stand-Up Comedy"/>
    <n v="1"/>
  </r>
  <r>
    <n v="4855"/>
    <x v="422"/>
    <x v="0"/>
    <x v="422"/>
    <s v="Tig Notaro"/>
    <s v="Tig Notaro"/>
    <n v="1"/>
    <x v="0"/>
    <s v="United States"/>
    <n v="1"/>
    <x v="268"/>
    <x v="5"/>
    <x v="1"/>
    <s v="58 min"/>
    <n v="58"/>
    <n v="58"/>
    <n v="1727.649021615566"/>
    <s v=""/>
    <s v="Stand-Up Comedy"/>
    <x v="8"/>
    <s v="Stand-Up Comedy"/>
    <n v="1"/>
  </r>
  <r>
    <n v="4999"/>
    <x v="423"/>
    <x v="0"/>
    <x v="423"/>
    <s v="Michael Simon"/>
    <s v="Gad Elmaleh"/>
    <n v="1"/>
    <x v="0"/>
    <s v="United States"/>
    <n v="1"/>
    <x v="269"/>
    <x v="5"/>
    <x v="1"/>
    <s v="58 min"/>
    <n v="58"/>
    <n v="58"/>
    <n v="1727.649021615566"/>
    <s v=""/>
    <s v="Stand-Up Comedy"/>
    <x v="8"/>
    <s v="Stand-Up Comedy"/>
    <n v="1"/>
  </r>
  <r>
    <n v="5916"/>
    <x v="424"/>
    <x v="0"/>
    <x v="424"/>
    <s v="Aziz Ansari"/>
    <s v="Aziz Ansari"/>
    <n v="1"/>
    <x v="0"/>
    <s v="United States"/>
    <n v="1"/>
    <x v="270"/>
    <x v="4"/>
    <x v="5"/>
    <s v="58 min"/>
    <n v="58"/>
    <n v="58"/>
    <n v="1727.649021615566"/>
    <s v=""/>
    <s v="Stand-Up Comedy"/>
    <x v="8"/>
    <s v="Stand-Up Comedy"/>
    <n v="1"/>
  </r>
  <r>
    <n v="6721"/>
    <x v="425"/>
    <x v="0"/>
    <x v="425"/>
    <s v="Anders S√∏mme Hammer, Marius Arnesen, Klaus Erik Okstad, Olav Njaastad"/>
    <m/>
    <n v="0"/>
    <x v="30"/>
    <s v="Norway"/>
    <n v="1"/>
    <x v="222"/>
    <x v="8"/>
    <x v="5"/>
    <s v="58 min"/>
    <n v="58"/>
    <n v="58"/>
    <n v="1727.649021615566"/>
    <s v=""/>
    <s v="Documentaries, International Movies"/>
    <x v="3"/>
    <s v="Documentaries, International Movies"/>
    <n v="2"/>
  </r>
  <r>
    <n v="6847"/>
    <x v="426"/>
    <x v="0"/>
    <x v="426"/>
    <s v="Kazuchika Kise, Masahiko Murata"/>
    <s v="Maaya Sakamoto, Ikkyu Juku, Kenichirou Matsuda, Tarusuke Shingaki, Yoji Ueda, Miyuki Sawashiro, Mayumi Asano, Takanori Hoshino, Yasuhiro Mamiya, Kenji Nojima"/>
    <n v="10"/>
    <x v="1"/>
    <s v="Japan"/>
    <n v="1"/>
    <x v="251"/>
    <x v="8"/>
    <x v="5"/>
    <s v="58 min"/>
    <n v="58"/>
    <n v="58"/>
    <n v="1727.649021615566"/>
    <s v=""/>
    <s v="Action &amp; Adventure, Anime Features, International Movies"/>
    <x v="1"/>
    <s v="Action &amp; Adventure, Anime Features, International Movies"/>
    <n v="3"/>
  </r>
  <r>
    <n v="6849"/>
    <x v="427"/>
    <x v="0"/>
    <x v="427"/>
    <s v="Kazuchika Kise"/>
    <s v="Maaya Sakamoto, Ikkyu Juku, Kenichirou Matsuda, Tarusuke Shingaki, Shunsuke Sakuya, Takuro Nakakuni, Yoji Ueda, Kazuya Nakai, Miyuki Sawashiro, Tatsuhisa Suzuki"/>
    <n v="10"/>
    <x v="1"/>
    <s v="Japan"/>
    <n v="1"/>
    <x v="251"/>
    <x v="0"/>
    <x v="5"/>
    <s v="58 min"/>
    <n v="58"/>
    <n v="58"/>
    <n v="1727.649021615566"/>
    <s v=""/>
    <s v="Action &amp; Adventure, Anime Features, International Movies"/>
    <x v="1"/>
    <s v="Action &amp; Adventure, Anime Features, International Movies"/>
    <n v="3"/>
  </r>
  <r>
    <n v="7227"/>
    <x v="428"/>
    <x v="0"/>
    <x v="428"/>
    <m/>
    <s v="Damandeep Singh Baggan, Smita Malhotra, Baba Sehgal"/>
    <n v="3"/>
    <x v="2"/>
    <m/>
    <n v="0"/>
    <x v="271"/>
    <x v="16"/>
    <x v="8"/>
    <s v="58 min"/>
    <n v="58"/>
    <n v="58"/>
    <n v="1727.649021615566"/>
    <s v=""/>
    <s v="Children &amp; Family Movies"/>
    <x v="0"/>
    <s v="Children &amp; Family Movies"/>
    <n v="1"/>
  </r>
  <r>
    <n v="7233"/>
    <x v="429"/>
    <x v="0"/>
    <x v="429"/>
    <m/>
    <s v="Damandeep Singh Baggan, Smita Malhotra, Baba Sehgal"/>
    <n v="3"/>
    <x v="2"/>
    <m/>
    <n v="0"/>
    <x v="271"/>
    <x v="10"/>
    <x v="8"/>
    <s v="58 min"/>
    <n v="58"/>
    <n v="58"/>
    <n v="1727.649021615566"/>
    <s v=""/>
    <s v="Children &amp; Family Movies"/>
    <x v="0"/>
    <s v="Children &amp; Family Movies"/>
    <n v="1"/>
  </r>
  <r>
    <n v="7295"/>
    <x v="430"/>
    <x v="0"/>
    <x v="430"/>
    <s v="John Huston"/>
    <s v="Walter Huston"/>
    <n v="1"/>
    <x v="0"/>
    <s v="United States"/>
    <n v="1"/>
    <x v="21"/>
    <x v="33"/>
    <x v="6"/>
    <s v="58 min"/>
    <n v="58"/>
    <n v="58"/>
    <n v="1727.649021615566"/>
    <s v=""/>
    <s v="Classic Movies, Documentaries"/>
    <x v="5"/>
    <s v="Classic Movies, Documentaries"/>
    <n v="2"/>
  </r>
  <r>
    <n v="8531"/>
    <x v="431"/>
    <x v="0"/>
    <x v="431"/>
    <s v="Leanne Gater"/>
    <s v="Iain Glen"/>
    <n v="1"/>
    <x v="6"/>
    <s v="United Kingdom"/>
    <n v="1"/>
    <x v="6"/>
    <x v="3"/>
    <x v="4"/>
    <s v="58 min"/>
    <n v="58"/>
    <n v="58"/>
    <n v="1727.649021615566"/>
    <s v=""/>
    <s v="Documentaries"/>
    <x v="3"/>
    <s v="Documentaries"/>
    <n v="1"/>
  </r>
  <r>
    <n v="8539"/>
    <x v="432"/>
    <x v="0"/>
    <x v="432"/>
    <s v="David Briggs"/>
    <s v="Javid Abdelmoneim"/>
    <n v="1"/>
    <x v="6"/>
    <s v="United Kingdom"/>
    <n v="1"/>
    <x v="166"/>
    <x v="9"/>
    <x v="1"/>
    <s v="58 min"/>
    <n v="58"/>
    <n v="58"/>
    <n v="1727.649021615566"/>
    <s v=""/>
    <s v="Documentaries, International Movies"/>
    <x v="3"/>
    <s v="Documentaries, International Movies"/>
    <n v="2"/>
  </r>
  <r>
    <n v="280"/>
    <x v="433"/>
    <x v="0"/>
    <x v="433"/>
    <s v="Steven Yamamoto"/>
    <s v="Ben Rausch, Erica Lindbeck, Dante Basco, Brando Eaton, Stephen Kramer Glickman, Caroline Caliston, G.K. Bowes, Dan McCoy"/>
    <n v="8"/>
    <x v="0"/>
    <s v="United States, Japan"/>
    <n v="2"/>
    <x v="272"/>
    <x v="6"/>
    <x v="6"/>
    <s v="59 min"/>
    <n v="59"/>
    <n v="59"/>
    <n v="1645.5190265087319"/>
    <s v=""/>
    <s v="Action &amp; Adventure, Anime Features, Children &amp; Family Movies"/>
    <x v="1"/>
    <s v="Action &amp; Adventure, Anime Features, Children &amp; Family Movies"/>
    <n v="3"/>
  </r>
  <r>
    <n v="1554"/>
    <x v="434"/>
    <x v="0"/>
    <x v="434"/>
    <m/>
    <s v="David Spade, London Hughes, Fortune Feimster"/>
    <n v="3"/>
    <x v="0"/>
    <s v="United States"/>
    <n v="1"/>
    <x v="273"/>
    <x v="1"/>
    <x v="5"/>
    <s v="59 min"/>
    <n v="59"/>
    <n v="59"/>
    <n v="1645.5190265087319"/>
    <s v=""/>
    <s v="Comedies"/>
    <x v="4"/>
    <s v="Comedies"/>
    <n v="1"/>
  </r>
  <r>
    <n v="1936"/>
    <x v="435"/>
    <x v="0"/>
    <x v="435"/>
    <s v="Page Hurwitz"/>
    <s v="Michelle Buteau"/>
    <n v="1"/>
    <x v="0"/>
    <s v="United States"/>
    <n v="1"/>
    <x v="274"/>
    <x v="1"/>
    <x v="5"/>
    <s v="59 min"/>
    <n v="59"/>
    <n v="59"/>
    <n v="1645.5190265087319"/>
    <s v=""/>
    <s v="Stand-Up Comedy"/>
    <x v="8"/>
    <s v="Stand-Up Comedy"/>
    <n v="1"/>
  </r>
  <r>
    <n v="2129"/>
    <x v="436"/>
    <x v="0"/>
    <x v="436"/>
    <s v="Anna Stone"/>
    <m/>
    <n v="0"/>
    <x v="2"/>
    <m/>
    <n v="0"/>
    <x v="275"/>
    <x v="1"/>
    <x v="4"/>
    <s v="59 min"/>
    <n v="59"/>
    <n v="59"/>
    <n v="1645.5190265087319"/>
    <s v=""/>
    <s v="Documentaries, International Movies, Sports Movies"/>
    <x v="3"/>
    <s v="Documentaries, International Movies, Sports Movies"/>
    <n v="3"/>
  </r>
  <r>
    <n v="2965"/>
    <x v="437"/>
    <x v="0"/>
    <x v="437"/>
    <m/>
    <s v="Samira Wiley"/>
    <n v="1"/>
    <x v="6"/>
    <s v="United Kingdom"/>
    <n v="1"/>
    <x v="276"/>
    <x v="1"/>
    <x v="6"/>
    <s v="59 min"/>
    <n v="59"/>
    <n v="59"/>
    <n v="1645.5190265087319"/>
    <s v=""/>
    <s v="Movies"/>
    <x v="6"/>
    <s v="Movies"/>
    <n v="1"/>
  </r>
  <r>
    <n v="3290"/>
    <x v="438"/>
    <x v="0"/>
    <x v="438"/>
    <s v="Christopher Storer"/>
    <s v="Jeff Garlin"/>
    <n v="1"/>
    <x v="0"/>
    <s v="United States"/>
    <n v="1"/>
    <x v="277"/>
    <x v="2"/>
    <x v="5"/>
    <s v="59 min"/>
    <n v="59"/>
    <n v="59"/>
    <n v="1645.5190265087319"/>
    <s v=""/>
    <s v="Stand-Up Comedy"/>
    <x v="8"/>
    <s v="Stand-Up Comedy"/>
    <n v="1"/>
  </r>
  <r>
    <n v="3469"/>
    <x v="439"/>
    <x v="0"/>
    <x v="439"/>
    <s v="Vrinda Samartha"/>
    <m/>
    <n v="0"/>
    <x v="17"/>
    <s v="India"/>
    <n v="1"/>
    <x v="164"/>
    <x v="3"/>
    <x v="6"/>
    <s v="59 min"/>
    <n v="59"/>
    <n v="59"/>
    <n v="1645.5190265087319"/>
    <s v=""/>
    <s v="Documentaries, International Movies, Sports Movies"/>
    <x v="3"/>
    <s v="Documentaries, International Movies, Sports Movies"/>
    <n v="3"/>
  </r>
  <r>
    <n v="3624"/>
    <x v="440"/>
    <x v="0"/>
    <x v="440"/>
    <s v="Alex Burunova"/>
    <s v="Kozo Morishita, Yoko Takahashi, Shinji Aramaki, Kenji Kamiyama"/>
    <n v="4"/>
    <x v="0"/>
    <s v="United States, Japan"/>
    <n v="2"/>
    <x v="278"/>
    <x v="2"/>
    <x v="5"/>
    <s v="59 min"/>
    <n v="59"/>
    <n v="59"/>
    <n v="1645.5190265087319"/>
    <s v=""/>
    <s v="Documentaries, International Movies"/>
    <x v="3"/>
    <s v="Documentaries, International Movies"/>
    <n v="2"/>
  </r>
  <r>
    <n v="3636"/>
    <x v="441"/>
    <x v="0"/>
    <x v="441"/>
    <s v="Marcus Raboy"/>
    <s v="Whitney Cummings"/>
    <n v="1"/>
    <x v="2"/>
    <m/>
    <n v="0"/>
    <x v="279"/>
    <x v="2"/>
    <x v="5"/>
    <s v="59 min"/>
    <n v="59"/>
    <n v="59"/>
    <n v="1645.5190265087319"/>
    <s v=""/>
    <s v="Stand-Up Comedy"/>
    <x v="8"/>
    <s v="Stand-Up Comedy"/>
    <n v="1"/>
  </r>
  <r>
    <n v="3734"/>
    <x v="442"/>
    <x v="0"/>
    <x v="442"/>
    <s v="Jay Karas"/>
    <s v="Adam Devine"/>
    <n v="1"/>
    <x v="0"/>
    <s v="United States"/>
    <n v="1"/>
    <x v="280"/>
    <x v="2"/>
    <x v="5"/>
    <s v="59 min"/>
    <n v="59"/>
    <n v="59"/>
    <n v="1645.5190265087319"/>
    <s v=""/>
    <s v="Stand-Up Comedy"/>
    <x v="8"/>
    <s v="Stand-Up Comedy"/>
    <n v="1"/>
  </r>
  <r>
    <n v="3910"/>
    <x v="443"/>
    <x v="0"/>
    <x v="443"/>
    <m/>
    <s v="Elyse Maloway, Vincent Tong, Erin Mathews, Andrea Libman, Alessandro Juliani, Nicole Anthony, Diana Kaarina, Ian James Corlett, Britt McKillip"/>
    <n v="9"/>
    <x v="2"/>
    <m/>
    <n v="0"/>
    <x v="281"/>
    <x v="2"/>
    <x v="0"/>
    <s v="59 min"/>
    <n v="59"/>
    <n v="59"/>
    <n v="1645.5190265087319"/>
    <s v=""/>
    <s v="Children &amp; Family Movies"/>
    <x v="0"/>
    <s v="Children &amp; Family Movies"/>
    <n v="1"/>
  </r>
  <r>
    <n v="3930"/>
    <x v="444"/>
    <x v="0"/>
    <x v="444"/>
    <s v="Fernando Ayll√≥n"/>
    <s v="Liss Pereira"/>
    <n v="1"/>
    <x v="23"/>
    <s v="Brazil"/>
    <n v="1"/>
    <x v="282"/>
    <x v="2"/>
    <x v="1"/>
    <s v="59 min"/>
    <n v="59"/>
    <n v="59"/>
    <n v="1645.5190265087319"/>
    <s v=""/>
    <s v="Stand-Up Comedy"/>
    <x v="8"/>
    <s v="Stand-Up Comedy"/>
    <n v="1"/>
  </r>
  <r>
    <n v="3948"/>
    <x v="445"/>
    <x v="0"/>
    <x v="445"/>
    <s v="Fernando Ayll√≥n"/>
    <s v="Ricardo Quevedo"/>
    <n v="1"/>
    <x v="2"/>
    <m/>
    <n v="0"/>
    <x v="283"/>
    <x v="2"/>
    <x v="5"/>
    <s v="59 min"/>
    <n v="59"/>
    <n v="59"/>
    <n v="1645.5190265087319"/>
    <s v=""/>
    <s v="Stand-Up Comedy"/>
    <x v="8"/>
    <s v="Stand-Up Comedy"/>
    <n v="1"/>
  </r>
  <r>
    <n v="4129"/>
    <x v="446"/>
    <x v="0"/>
    <x v="446"/>
    <s v="Michael Showalter"/>
    <s v="Ray Romano"/>
    <n v="1"/>
    <x v="0"/>
    <s v="United States"/>
    <n v="1"/>
    <x v="284"/>
    <x v="2"/>
    <x v="5"/>
    <s v="59 min"/>
    <n v="59"/>
    <n v="59"/>
    <n v="1645.5190265087319"/>
    <s v=""/>
    <s v="Stand-Up Comedy"/>
    <x v="8"/>
    <s v="Stand-Up Comedy"/>
    <n v="1"/>
  </r>
  <r>
    <n v="4323"/>
    <x v="447"/>
    <x v="0"/>
    <x v="447"/>
    <s v="Brian Oakes"/>
    <m/>
    <n v="0"/>
    <x v="2"/>
    <m/>
    <n v="0"/>
    <x v="86"/>
    <x v="5"/>
    <x v="5"/>
    <s v="59 min"/>
    <n v="59"/>
    <n v="59"/>
    <n v="1645.5190265087319"/>
    <s v=""/>
    <s v="Documentaries, Music &amp; Musicals"/>
    <x v="3"/>
    <s v="Documentaries, Music &amp; Musicals"/>
    <n v="2"/>
  </r>
  <r>
    <n v="4417"/>
    <x v="448"/>
    <x v="0"/>
    <x v="448"/>
    <s v="Sara Dosa"/>
    <m/>
    <n v="0"/>
    <x v="0"/>
    <s v="United States"/>
    <n v="1"/>
    <x v="285"/>
    <x v="5"/>
    <x v="1"/>
    <s v="59 min"/>
    <n v="59"/>
    <n v="59"/>
    <n v="1645.5190265087319"/>
    <s v=""/>
    <s v="Documentaries, Music &amp; Musicals"/>
    <x v="3"/>
    <s v="Documentaries, Music &amp; Musicals"/>
    <n v="2"/>
  </r>
  <r>
    <n v="5006"/>
    <x v="449"/>
    <x v="0"/>
    <x v="449"/>
    <m/>
    <s v="Adel Karam"/>
    <n v="1"/>
    <x v="0"/>
    <s v="United States"/>
    <n v="1"/>
    <x v="144"/>
    <x v="5"/>
    <x v="5"/>
    <s v="59 min"/>
    <n v="59"/>
    <n v="59"/>
    <n v="1645.5190265087319"/>
    <s v=""/>
    <s v="Stand-Up Comedy"/>
    <x v="8"/>
    <s v="Stand-Up Comedy"/>
    <n v="1"/>
  </r>
  <r>
    <n v="5067"/>
    <x v="450"/>
    <x v="0"/>
    <x v="450"/>
    <s v="Ra√∫l Campos, Jan Suter"/>
    <s v="Ricardo Quevedo"/>
    <n v="1"/>
    <x v="31"/>
    <s v="Colombia"/>
    <n v="1"/>
    <x v="286"/>
    <x v="5"/>
    <x v="5"/>
    <s v="59 min"/>
    <n v="59"/>
    <n v="59"/>
    <n v="1645.5190265087319"/>
    <s v=""/>
    <s v="Stand-Up Comedy"/>
    <x v="8"/>
    <s v="Stand-Up Comedy"/>
    <n v="1"/>
  </r>
  <r>
    <n v="5231"/>
    <x v="451"/>
    <x v="0"/>
    <x v="451"/>
    <s v="Jay Karas"/>
    <s v="Christina Pazsitzky"/>
    <n v="1"/>
    <x v="0"/>
    <s v="United States"/>
    <n v="1"/>
    <x v="287"/>
    <x v="3"/>
    <x v="5"/>
    <s v="59 min"/>
    <n v="59"/>
    <n v="59"/>
    <n v="1645.5190265087319"/>
    <s v=""/>
    <s v="Stand-Up Comedy"/>
    <x v="8"/>
    <s v="Stand-Up Comedy"/>
    <n v="1"/>
  </r>
  <r>
    <n v="5379"/>
    <x v="452"/>
    <x v="0"/>
    <x v="452"/>
    <s v="Jay Chapman"/>
    <s v="D.L. Hughley"/>
    <n v="1"/>
    <x v="0"/>
    <s v="United States"/>
    <n v="1"/>
    <x v="288"/>
    <x v="0"/>
    <x v="5"/>
    <s v="59 min"/>
    <n v="59"/>
    <n v="59"/>
    <n v="1645.5190265087319"/>
    <s v=""/>
    <s v="Stand-Up Comedy"/>
    <x v="8"/>
    <s v="Stand-Up Comedy"/>
    <n v="1"/>
  </r>
  <r>
    <n v="5481"/>
    <x v="453"/>
    <x v="0"/>
    <x v="453"/>
    <s v="Ryan Polito"/>
    <s v="Tracy Morgan"/>
    <n v="1"/>
    <x v="0"/>
    <s v="United States"/>
    <n v="1"/>
    <x v="289"/>
    <x v="3"/>
    <x v="5"/>
    <s v="59 min"/>
    <n v="59"/>
    <n v="59"/>
    <n v="1645.5190265087319"/>
    <s v=""/>
    <s v="Stand-Up Comedy"/>
    <x v="8"/>
    <s v="Stand-Up Comedy"/>
    <n v="1"/>
  </r>
  <r>
    <n v="5727"/>
    <x v="454"/>
    <x v="0"/>
    <x v="454"/>
    <s v="Richard Mears"/>
    <s v="Julie Walters"/>
    <n v="1"/>
    <x v="6"/>
    <s v="United Kingdom"/>
    <n v="1"/>
    <x v="157"/>
    <x v="4"/>
    <x v="6"/>
    <s v="59 min"/>
    <n v="59"/>
    <n v="59"/>
    <n v="1645.5190265087319"/>
    <s v=""/>
    <s v="Documentaries"/>
    <x v="3"/>
    <s v="Documentaries"/>
    <n v="1"/>
  </r>
  <r>
    <n v="5891"/>
    <x v="455"/>
    <x v="0"/>
    <x v="455"/>
    <s v="Adam Dubin"/>
    <s v="Anthony Jeselnik"/>
    <n v="1"/>
    <x v="0"/>
    <s v="United States"/>
    <n v="1"/>
    <x v="290"/>
    <x v="4"/>
    <x v="5"/>
    <s v="59 min"/>
    <n v="59"/>
    <n v="59"/>
    <n v="1645.5190265087319"/>
    <s v=""/>
    <s v="Stand-Up Comedy"/>
    <x v="8"/>
    <s v="Stand-Up Comedy"/>
    <n v="1"/>
  </r>
  <r>
    <n v="7576"/>
    <x v="456"/>
    <x v="0"/>
    <x v="456"/>
    <s v="George Stevens"/>
    <m/>
    <n v="0"/>
    <x v="0"/>
    <s v="United States"/>
    <n v="1"/>
    <x v="21"/>
    <x v="19"/>
    <x v="5"/>
    <s v="59 min"/>
    <n v="59"/>
    <n v="59"/>
    <n v="1645.5190265087319"/>
    <s v=""/>
    <s v="Classic Movies, Documentaries"/>
    <x v="5"/>
    <s v="Classic Movies, Documentaries"/>
    <n v="2"/>
  </r>
  <r>
    <n v="8216"/>
    <x v="457"/>
    <x v="0"/>
    <x v="457"/>
    <s v="Kevin Ford, Smriti Keshari, Eric Schlosser"/>
    <m/>
    <n v="0"/>
    <x v="0"/>
    <s v="United States"/>
    <n v="1"/>
    <x v="166"/>
    <x v="9"/>
    <x v="1"/>
    <s v="59 min"/>
    <n v="59"/>
    <n v="59"/>
    <n v="1645.5190265087319"/>
    <s v=""/>
    <s v="Documentaries"/>
    <x v="3"/>
    <s v="Documentaries"/>
    <n v="1"/>
  </r>
  <r>
    <n v="760"/>
    <x v="458"/>
    <x v="0"/>
    <x v="458"/>
    <s v="George Ford"/>
    <m/>
    <n v="0"/>
    <x v="2"/>
    <m/>
    <n v="0"/>
    <x v="291"/>
    <x v="4"/>
    <x v="4"/>
    <s v="60 min"/>
    <n v="60"/>
    <n v="60"/>
    <n v="1565.3890314018977"/>
    <s v=""/>
    <s v="Movies"/>
    <x v="6"/>
    <s v="Movies"/>
    <n v="1"/>
  </r>
  <r>
    <n v="761"/>
    <x v="459"/>
    <x v="0"/>
    <x v="459"/>
    <s v="George Ford"/>
    <m/>
    <n v="0"/>
    <x v="2"/>
    <m/>
    <n v="0"/>
    <x v="291"/>
    <x v="4"/>
    <x v="4"/>
    <s v="60 min"/>
    <n v="60"/>
    <n v="60"/>
    <n v="1565.3890314018977"/>
    <s v=""/>
    <s v="Movies"/>
    <x v="6"/>
    <s v="Movies"/>
    <n v="1"/>
  </r>
  <r>
    <n v="1027"/>
    <x v="460"/>
    <x v="0"/>
    <x v="460"/>
    <s v="Cassi Simonds"/>
    <s v="America Young, Cassidy Naber, Kirsten Day, Cassandra Morris, Lisa Fuson, Greg Chun, Benjamin Pronsky, Laila Berzins, Nakia Burrise, Jacob Craner"/>
    <n v="10"/>
    <x v="0"/>
    <s v="United States"/>
    <n v="1"/>
    <x v="124"/>
    <x v="6"/>
    <x v="0"/>
    <s v="60 min"/>
    <n v="60"/>
    <n v="60"/>
    <n v="1565.3890314018977"/>
    <s v=""/>
    <s v="Children &amp; Family Movies"/>
    <x v="0"/>
    <s v="Children &amp; Family Movies"/>
    <n v="1"/>
  </r>
  <r>
    <n v="1173"/>
    <x v="461"/>
    <x v="0"/>
    <x v="461"/>
    <s v="Kagiso Lediga"/>
    <s v="Loyiso Gola"/>
    <n v="1"/>
    <x v="18"/>
    <s v="South Africa"/>
    <n v="1"/>
    <x v="292"/>
    <x v="6"/>
    <x v="5"/>
    <s v="60 min"/>
    <n v="60"/>
    <n v="60"/>
    <n v="1565.3890314018977"/>
    <s v=""/>
    <s v="Stand-Up Comedy"/>
    <x v="8"/>
    <s v="Stand-Up Comedy"/>
    <n v="1"/>
  </r>
  <r>
    <n v="1190"/>
    <x v="462"/>
    <x v="0"/>
    <x v="462"/>
    <s v="Troy Miller"/>
    <s v="Nate Bargatze"/>
    <n v="1"/>
    <x v="0"/>
    <s v="United States"/>
    <n v="1"/>
    <x v="48"/>
    <x v="6"/>
    <x v="4"/>
    <s v="60 min"/>
    <n v="60"/>
    <n v="60"/>
    <n v="1565.3890314018977"/>
    <s v=""/>
    <s v="Stand-Up Comedy"/>
    <x v="8"/>
    <s v="Stand-Up Comedy"/>
    <n v="1"/>
  </r>
  <r>
    <n v="1618"/>
    <x v="463"/>
    <x v="0"/>
    <x v="463"/>
    <s v="Phil Burgers"/>
    <s v="Natalie Palamides"/>
    <n v="1"/>
    <x v="0"/>
    <s v="United States"/>
    <n v="1"/>
    <x v="189"/>
    <x v="1"/>
    <x v="5"/>
    <s v="60 min"/>
    <n v="60"/>
    <n v="60"/>
    <n v="1565.3890314018977"/>
    <s v=""/>
    <s v="Comedies"/>
    <x v="4"/>
    <s v="Comedies"/>
    <n v="1"/>
  </r>
  <r>
    <n v="1743"/>
    <x v="464"/>
    <x v="0"/>
    <x v="464"/>
    <s v="Jan-Peter Horns"/>
    <s v="Felix Lobrecht"/>
    <n v="1"/>
    <x v="10"/>
    <s v="Germany"/>
    <n v="1"/>
    <x v="15"/>
    <x v="1"/>
    <x v="5"/>
    <s v="60 min"/>
    <n v="60"/>
    <n v="60"/>
    <n v="1565.3890314018977"/>
    <s v=""/>
    <s v="Stand-Up Comedy"/>
    <x v="8"/>
    <s v="Stand-Up Comedy"/>
    <n v="1"/>
  </r>
  <r>
    <n v="2953"/>
    <x v="465"/>
    <x v="0"/>
    <x v="465"/>
    <s v="Gregory Jacobs"/>
    <s v="Tom Papa"/>
    <n v="1"/>
    <x v="0"/>
    <s v="United States"/>
    <n v="1"/>
    <x v="293"/>
    <x v="1"/>
    <x v="1"/>
    <s v="60 min"/>
    <n v="60"/>
    <n v="60"/>
    <n v="1565.3890314018977"/>
    <s v=""/>
    <s v="Stand-Up Comedy"/>
    <x v="8"/>
    <s v="Stand-Up Comedy"/>
    <n v="1"/>
  </r>
  <r>
    <n v="3161"/>
    <x v="466"/>
    <x v="0"/>
    <x v="466"/>
    <s v="Lance Bangs"/>
    <s v="Michelle Wolf"/>
    <n v="1"/>
    <x v="0"/>
    <s v="United States"/>
    <n v="1"/>
    <x v="294"/>
    <x v="2"/>
    <x v="5"/>
    <s v="60 min"/>
    <n v="60"/>
    <n v="60"/>
    <n v="1565.3890314018977"/>
    <s v=""/>
    <s v="Stand-Up Comedy"/>
    <x v="8"/>
    <s v="Stand-Up Comedy"/>
    <n v="1"/>
  </r>
  <r>
    <n v="3267"/>
    <x v="467"/>
    <x v="0"/>
    <x v="467"/>
    <s v="Mauro Scandolari"/>
    <s v="Pilar Pascual, Jos√© Gimenez Zapiola, Renata Toscano, Santiago Saez, Carmela Barsamian, Paulo S√°nchez Lima, Daniel Rosado, Laura Azcurra, Gast√≥n Ricaud, Florencia Ben√≠tez, Majo Cardozo"/>
    <n v="11"/>
    <x v="25"/>
    <s v="Argentina"/>
    <n v="1"/>
    <x v="176"/>
    <x v="2"/>
    <x v="6"/>
    <s v="60 min"/>
    <n v="60"/>
    <n v="60"/>
    <n v="1565.3890314018977"/>
    <s v=""/>
    <s v="Children &amp; Family Movies, Music &amp; Musicals"/>
    <x v="0"/>
    <s v="Children &amp; Family Movies, Music &amp; Musicals"/>
    <n v="2"/>
  </r>
  <r>
    <n v="3759"/>
    <x v="468"/>
    <x v="0"/>
    <x v="468"/>
    <s v="Shannon Hartman"/>
    <s v="Jo Koy"/>
    <n v="1"/>
    <x v="0"/>
    <s v="United States"/>
    <n v="1"/>
    <x v="295"/>
    <x v="2"/>
    <x v="5"/>
    <s v="60 min"/>
    <n v="60"/>
    <n v="60"/>
    <n v="1565.3890314018977"/>
    <s v=""/>
    <s v="Stand-Up Comedy"/>
    <x v="8"/>
    <s v="Stand-Up Comedy"/>
    <n v="1"/>
  </r>
  <r>
    <n v="3953"/>
    <x v="469"/>
    <x v="0"/>
    <x v="469"/>
    <s v="Leslie Small"/>
    <s v="Kevin Hart"/>
    <n v="1"/>
    <x v="0"/>
    <s v="United States"/>
    <n v="1"/>
    <x v="296"/>
    <x v="2"/>
    <x v="5"/>
    <s v="60 min"/>
    <n v="60"/>
    <n v="60"/>
    <n v="1565.3890314018977"/>
    <s v=""/>
    <s v="Stand-Up Comedy"/>
    <x v="8"/>
    <s v="Stand-Up Comedy"/>
    <n v="1"/>
  </r>
  <r>
    <n v="3988"/>
    <x v="470"/>
    <x v="0"/>
    <x v="470"/>
    <m/>
    <m/>
    <n v="0"/>
    <x v="2"/>
    <m/>
    <n v="0"/>
    <x v="297"/>
    <x v="2"/>
    <x v="6"/>
    <s v="60 min"/>
    <n v="60"/>
    <n v="60"/>
    <n v="1565.3890314018977"/>
    <s v=""/>
    <s v="Documentaries, International Movies, Sports Movies"/>
    <x v="3"/>
    <s v="Documentaries, International Movies, Sports Movies"/>
    <n v="3"/>
  </r>
  <r>
    <n v="4556"/>
    <x v="471"/>
    <x v="0"/>
    <x v="471"/>
    <s v="Albert Sharpe"/>
    <m/>
    <n v="0"/>
    <x v="6"/>
    <s v="United Kingdom"/>
    <n v="1"/>
    <x v="245"/>
    <x v="8"/>
    <x v="5"/>
    <s v="60 min"/>
    <n v="60"/>
    <n v="60"/>
    <n v="1565.3890314018977"/>
    <s v=""/>
    <s v="Documentaries"/>
    <x v="3"/>
    <s v="Documentaries"/>
    <n v="1"/>
  </r>
  <r>
    <n v="4792"/>
    <x v="472"/>
    <x v="0"/>
    <x v="472"/>
    <s v="Bo Burnham, Christopher Storer"/>
    <s v="Bo Burnham"/>
    <n v="1"/>
    <x v="0"/>
    <s v="United States"/>
    <n v="1"/>
    <x v="130"/>
    <x v="8"/>
    <x v="5"/>
    <s v="60 min"/>
    <n v="60"/>
    <n v="60"/>
    <n v="1565.3890314018977"/>
    <s v=""/>
    <s v="Stand-Up Comedy"/>
    <x v="8"/>
    <s v="Stand-Up Comedy"/>
    <n v="1"/>
  </r>
  <r>
    <n v="4951"/>
    <x v="473"/>
    <x v="0"/>
    <x v="473"/>
    <s v="Ryan Polito"/>
    <s v="John Mulaney"/>
    <n v="1"/>
    <x v="0"/>
    <s v="United States"/>
    <n v="1"/>
    <x v="110"/>
    <x v="11"/>
    <x v="5"/>
    <s v="60 min"/>
    <n v="60"/>
    <n v="60"/>
    <n v="1565.3890314018977"/>
    <s v=""/>
    <s v="Stand-Up Comedy"/>
    <x v="8"/>
    <s v="Stand-Up Comedy"/>
    <n v="1"/>
  </r>
  <r>
    <n v="5035"/>
    <x v="474"/>
    <x v="0"/>
    <x v="474"/>
    <s v="Mariano Baez"/>
    <s v="Agust√≠n Aristar√°n"/>
    <n v="1"/>
    <x v="25"/>
    <s v="Argentina"/>
    <n v="1"/>
    <x v="298"/>
    <x v="5"/>
    <x v="5"/>
    <s v="60 min"/>
    <n v="60"/>
    <n v="60"/>
    <n v="1565.3890314018977"/>
    <s v=""/>
    <s v="Stand-Up Comedy"/>
    <x v="8"/>
    <s v="Stand-Up Comedy"/>
    <n v="1"/>
  </r>
  <r>
    <n v="5079"/>
    <x v="475"/>
    <x v="0"/>
    <x v="475"/>
    <m/>
    <s v="Katt Williams"/>
    <n v="1"/>
    <x v="0"/>
    <s v="United States"/>
    <n v="1"/>
    <x v="299"/>
    <x v="5"/>
    <x v="5"/>
    <s v="60 min"/>
    <n v="60"/>
    <n v="60"/>
    <n v="1565.3890314018977"/>
    <s v=""/>
    <s v="Stand-Up Comedy"/>
    <x v="8"/>
    <s v="Stand-Up Comedy"/>
    <n v="1"/>
  </r>
  <r>
    <n v="5088"/>
    <x v="476"/>
    <x v="0"/>
    <x v="476"/>
    <m/>
    <s v="Alejandro Ria√±o"/>
    <n v="1"/>
    <x v="31"/>
    <s v="Colombia"/>
    <n v="1"/>
    <x v="300"/>
    <x v="5"/>
    <x v="5"/>
    <s v="60 min"/>
    <n v="60"/>
    <n v="60"/>
    <n v="1565.3890314018977"/>
    <s v=""/>
    <s v="Stand-Up Comedy"/>
    <x v="8"/>
    <s v="Stand-Up Comedy"/>
    <n v="1"/>
  </r>
  <r>
    <n v="5280"/>
    <x v="477"/>
    <x v="0"/>
    <x v="477"/>
    <s v="Rodrigo Toro, Francisco Schultz"/>
    <s v="Fabrizio Copano"/>
    <n v="1"/>
    <x v="32"/>
    <s v="Chile"/>
    <n v="1"/>
    <x v="271"/>
    <x v="3"/>
    <x v="5"/>
    <s v="60 min"/>
    <n v="60"/>
    <n v="60"/>
    <n v="1565.3890314018977"/>
    <s v=""/>
    <s v="Stand-Up Comedy"/>
    <x v="8"/>
    <s v="Stand-Up Comedy"/>
    <n v="1"/>
  </r>
  <r>
    <n v="5794"/>
    <x v="478"/>
    <x v="0"/>
    <x v="478"/>
    <s v="Troy Miller"/>
    <s v="Cedric the Entertainer"/>
    <n v="1"/>
    <x v="0"/>
    <s v="United States"/>
    <n v="1"/>
    <x v="143"/>
    <x v="9"/>
    <x v="5"/>
    <s v="60 min"/>
    <n v="60"/>
    <n v="60"/>
    <n v="1565.3890314018977"/>
    <s v=""/>
    <s v="Stand-Up Comedy"/>
    <x v="8"/>
    <s v="Stand-Up Comedy"/>
    <n v="1"/>
  </r>
  <r>
    <n v="5843"/>
    <x v="479"/>
    <x v="0"/>
    <x v="479"/>
    <s v="Bo Burnham, Christopher Storer"/>
    <s v="Bo Burnham"/>
    <n v="1"/>
    <x v="0"/>
    <s v="United States"/>
    <n v="1"/>
    <x v="301"/>
    <x v="9"/>
    <x v="5"/>
    <s v="60 min"/>
    <n v="60"/>
    <n v="60"/>
    <n v="1565.3890314018977"/>
    <s v=""/>
    <s v="Music &amp; Musicals, Stand-Up Comedy"/>
    <x v="11"/>
    <s v="Music &amp; Musicals, Stand-Up Comedy"/>
    <n v="2"/>
  </r>
  <r>
    <n v="5848"/>
    <x v="480"/>
    <x v="0"/>
    <x v="480"/>
    <s v="Jay Karas"/>
    <s v="Ali Wong"/>
    <n v="1"/>
    <x v="0"/>
    <s v="United States"/>
    <n v="1"/>
    <x v="302"/>
    <x v="9"/>
    <x v="5"/>
    <s v="60 min"/>
    <n v="60"/>
    <n v="60"/>
    <n v="1565.3890314018977"/>
    <s v=""/>
    <s v="Stand-Up Comedy"/>
    <x v="8"/>
    <s v="Stand-Up Comedy"/>
    <n v="1"/>
  </r>
  <r>
    <n v="5879"/>
    <x v="481"/>
    <x v="0"/>
    <x v="481"/>
    <s v="L. Frazier"/>
    <s v="Mike Epps"/>
    <n v="1"/>
    <x v="0"/>
    <s v="United States"/>
    <n v="1"/>
    <x v="303"/>
    <x v="4"/>
    <x v="5"/>
    <s v="60 min"/>
    <n v="60"/>
    <n v="60"/>
    <n v="1565.3890314018977"/>
    <s v=""/>
    <s v="Stand-Up Comedy"/>
    <x v="8"/>
    <s v="Stand-Up Comedy"/>
    <n v="1"/>
  </r>
  <r>
    <n v="6765"/>
    <x v="482"/>
    <x v="0"/>
    <x v="482"/>
    <s v="Gerry Blaksley"/>
    <m/>
    <n v="0"/>
    <x v="33"/>
    <s v="United Arab Emirates"/>
    <n v="1"/>
    <x v="109"/>
    <x v="2"/>
    <x v="1"/>
    <s v="60 min"/>
    <n v="60"/>
    <n v="60"/>
    <n v="1565.3890314018977"/>
    <s v=""/>
    <s v="Documentaries, International Movies, Sports Movies"/>
    <x v="3"/>
    <s v="Documentaries, International Movies, Sports Movies"/>
    <n v="3"/>
  </r>
  <r>
    <n v="7234"/>
    <x v="483"/>
    <x v="0"/>
    <x v="483"/>
    <s v="Munjal Shroff, Tilak Shetty"/>
    <s v="Damandeep Singh Baggan, Smita Malhotra, Baba Sehgal"/>
    <n v="3"/>
    <x v="2"/>
    <m/>
    <n v="0"/>
    <x v="271"/>
    <x v="8"/>
    <x v="8"/>
    <s v="60 min"/>
    <n v="60"/>
    <n v="60"/>
    <n v="1565.3890314018977"/>
    <s v=""/>
    <s v="Children &amp; Family Movies"/>
    <x v="0"/>
    <s v="Children &amp; Family Movies"/>
    <n v="1"/>
  </r>
  <r>
    <n v="7501"/>
    <x v="484"/>
    <x v="0"/>
    <x v="484"/>
    <s v="Dustin McKenzie, Andrew Duncan, Audu Paden"/>
    <s v="Laura Bailey, Cam Clarke, Erin Fitzgerald, Dee Dee Green, Celeste Henderson, Kate Higgins, Jonathan Lipow, Julie Maddalena, Dustin McKenzie, Audu Paden"/>
    <n v="10"/>
    <x v="0"/>
    <s v="United States"/>
    <n v="1"/>
    <x v="304"/>
    <x v="8"/>
    <x v="4"/>
    <s v="60 min"/>
    <n v="60"/>
    <n v="60"/>
    <n v="1565.3890314018977"/>
    <s v=""/>
    <s v="Children &amp; Family Movies"/>
    <x v="0"/>
    <s v="Children &amp; Family Movies"/>
    <n v="1"/>
  </r>
  <r>
    <n v="8239"/>
    <x v="485"/>
    <x v="0"/>
    <x v="485"/>
    <s v="Sean Menard"/>
    <s v="Vince Carter"/>
    <n v="1"/>
    <x v="0"/>
    <s v="United States"/>
    <n v="1"/>
    <x v="22"/>
    <x v="3"/>
    <x v="5"/>
    <s v="60 min"/>
    <n v="60"/>
    <n v="60"/>
    <n v="1565.3890314018977"/>
    <s v=""/>
    <s v="Documentaries, Sports Movies"/>
    <x v="3"/>
    <s v="Documentaries, Sports Movies"/>
    <n v="2"/>
  </r>
  <r>
    <n v="8603"/>
    <x v="486"/>
    <x v="0"/>
    <x v="486"/>
    <s v="Phil Roman"/>
    <s v="Richard Kind, Dana Hill, Anndi McAfee, Tony Jay, Rip Taylor, Henry Gibson"/>
    <n v="6"/>
    <x v="2"/>
    <m/>
    <n v="0"/>
    <x v="305"/>
    <x v="22"/>
    <x v="8"/>
    <s v="60 min"/>
    <n v="60"/>
    <n v="60"/>
    <n v="1565.3890314018977"/>
    <s v=""/>
    <s v="Children &amp; Family Movies, Comedies"/>
    <x v="0"/>
    <s v="Children &amp; Family Movies, Comedies"/>
    <n v="2"/>
  </r>
  <r>
    <n v="24"/>
    <x v="487"/>
    <x v="0"/>
    <x v="487"/>
    <s v="Alex Woo, Stanley Moore"/>
    <s v="Maisie Benson, Paul Killam, Kerry Gudjohnsen, AC Lim"/>
    <n v="4"/>
    <x v="2"/>
    <m/>
    <n v="0"/>
    <x v="306"/>
    <x v="6"/>
    <x v="0"/>
    <s v="61 min"/>
    <n v="61"/>
    <n v="61"/>
    <n v="1487.2590362950637"/>
    <s v=""/>
    <s v="Children &amp; Family Movies"/>
    <x v="0"/>
    <s v="Children &amp; Family Movies"/>
    <n v="1"/>
  </r>
  <r>
    <n v="756"/>
    <x v="488"/>
    <x v="0"/>
    <x v="488"/>
    <m/>
    <s v="Nicolette Kluijver"/>
    <n v="1"/>
    <x v="3"/>
    <s v="Netherlands"/>
    <n v="1"/>
    <x v="307"/>
    <x v="6"/>
    <x v="4"/>
    <s v="61 min"/>
    <n v="61"/>
    <n v="61"/>
    <n v="1487.2590362950637"/>
    <s v=""/>
    <s v="Children &amp; Family Movies, Documentaries, International Movies"/>
    <x v="0"/>
    <s v="Children &amp; Family Movies, Documentaries, International Movies"/>
    <n v="3"/>
  </r>
  <r>
    <n v="850"/>
    <x v="489"/>
    <x v="0"/>
    <x v="489"/>
    <m/>
    <s v="Sam Smith"/>
    <n v="1"/>
    <x v="2"/>
    <m/>
    <n v="0"/>
    <x v="308"/>
    <x v="1"/>
    <x v="4"/>
    <s v="61 min"/>
    <n v="61"/>
    <n v="61"/>
    <n v="1487.2590362950637"/>
    <s v=""/>
    <s v="International Movies, Music &amp; Musicals"/>
    <x v="7"/>
    <s v="International Movies, Music &amp; Musicals"/>
    <n v="2"/>
  </r>
  <r>
    <n v="1986"/>
    <x v="490"/>
    <x v="0"/>
    <x v="490"/>
    <s v="Gary Andrews"/>
    <s v="Lizzie Waterworth-Santo, Emma Tate, Sue Elliot Nicholls, Tamsin Heatley, Wayne Forester, Aidan Cook, Philip Pope"/>
    <n v="7"/>
    <x v="6"/>
    <s v="United Kingdom"/>
    <n v="1"/>
    <x v="309"/>
    <x v="1"/>
    <x v="0"/>
    <s v="61 min"/>
    <n v="61"/>
    <n v="61"/>
    <n v="1487.2590362950637"/>
    <s v=""/>
    <s v="Children &amp; Family Movies, Comedies"/>
    <x v="0"/>
    <s v="Children &amp; Family Movies, Comedies"/>
    <n v="2"/>
  </r>
  <r>
    <n v="2562"/>
    <x v="491"/>
    <x v="0"/>
    <x v="491"/>
    <s v="Joe DeMaio"/>
    <s v="Jerry Seinfeld"/>
    <n v="1"/>
    <x v="0"/>
    <s v="United States"/>
    <n v="1"/>
    <x v="310"/>
    <x v="1"/>
    <x v="6"/>
    <s v="61 min"/>
    <n v="61"/>
    <n v="61"/>
    <n v="1487.2590362950637"/>
    <s v=""/>
    <s v="Stand-Up Comedy"/>
    <x v="8"/>
    <s v="Stand-Up Comedy"/>
    <n v="1"/>
  </r>
  <r>
    <n v="2850"/>
    <x v="492"/>
    <x v="0"/>
    <x v="492"/>
    <s v="Marcus Raboy"/>
    <s v="Taylor Tomlinson"/>
    <n v="1"/>
    <x v="0"/>
    <s v="United States"/>
    <n v="1"/>
    <x v="311"/>
    <x v="1"/>
    <x v="5"/>
    <s v="61 min"/>
    <n v="61"/>
    <n v="61"/>
    <n v="1487.2590362950637"/>
    <s v=""/>
    <s v="Stand-Up Comedy"/>
    <x v="8"/>
    <s v="Stand-Up Comedy"/>
    <n v="1"/>
  </r>
  <r>
    <n v="2854"/>
    <x v="493"/>
    <x v="0"/>
    <x v="493"/>
    <s v="Milton Horowitz"/>
    <s v="David A. Arnold"/>
    <n v="1"/>
    <x v="0"/>
    <s v="United States"/>
    <n v="1"/>
    <x v="312"/>
    <x v="1"/>
    <x v="5"/>
    <s v="61 min"/>
    <n v="61"/>
    <n v="61"/>
    <n v="1487.2590362950637"/>
    <s v=""/>
    <s v="Stand-Up Comedy"/>
    <x v="8"/>
    <s v="Stand-Up Comedy"/>
    <n v="1"/>
  </r>
  <r>
    <n v="3004"/>
    <x v="494"/>
    <x v="0"/>
    <x v="494"/>
    <s v="Krysia Plonka"/>
    <s v="Fortune Feimster"/>
    <n v="1"/>
    <x v="0"/>
    <s v="United States"/>
    <n v="1"/>
    <x v="313"/>
    <x v="1"/>
    <x v="5"/>
    <s v="61 min"/>
    <n v="61"/>
    <n v="61"/>
    <n v="1487.2590362950637"/>
    <s v=""/>
    <s v="Stand-Up Comedy"/>
    <x v="8"/>
    <s v="Stand-Up Comedy"/>
    <n v="1"/>
  </r>
  <r>
    <n v="3306"/>
    <x v="495"/>
    <x v="0"/>
    <x v="495"/>
    <s v="Neal Brennan"/>
    <s v="Seth Meyers"/>
    <n v="1"/>
    <x v="0"/>
    <s v="United States"/>
    <n v="1"/>
    <x v="314"/>
    <x v="2"/>
    <x v="5"/>
    <s v="61 min"/>
    <n v="61"/>
    <n v="61"/>
    <n v="1487.2590362950637"/>
    <s v=""/>
    <s v="Stand-Up Comedy"/>
    <x v="8"/>
    <s v="Stand-Up Comedy"/>
    <n v="1"/>
  </r>
  <r>
    <n v="3377"/>
    <x v="496"/>
    <x v="0"/>
    <x v="496"/>
    <s v="Michael Steed"/>
    <s v="Shah Rukh Khan, David Letterman"/>
    <n v="2"/>
    <x v="2"/>
    <m/>
    <n v="0"/>
    <x v="315"/>
    <x v="2"/>
    <x v="6"/>
    <s v="61 min"/>
    <n v="61"/>
    <n v="61"/>
    <n v="1487.2590362950637"/>
    <s v=""/>
    <s v="International Movies"/>
    <x v="7"/>
    <s v="International Movies"/>
    <n v="1"/>
  </r>
  <r>
    <n v="3397"/>
    <x v="497"/>
    <x v="0"/>
    <x v="497"/>
    <m/>
    <m/>
    <n v="0"/>
    <x v="2"/>
    <m/>
    <n v="0"/>
    <x v="117"/>
    <x v="2"/>
    <x v="0"/>
    <s v="61 min"/>
    <n v="61"/>
    <n v="61"/>
    <n v="1487.2590362950637"/>
    <s v=""/>
    <s v="Children &amp; Family Movies"/>
    <x v="0"/>
    <s v="Children &amp; Family Movies"/>
    <n v="1"/>
  </r>
  <r>
    <n v="3698"/>
    <x v="498"/>
    <x v="0"/>
    <x v="498"/>
    <s v="Hern√°n Zin"/>
    <m/>
    <n v="0"/>
    <x v="0"/>
    <s v="United States, Spain"/>
    <n v="2"/>
    <x v="78"/>
    <x v="8"/>
    <x v="5"/>
    <s v="61 min"/>
    <n v="61"/>
    <n v="61"/>
    <n v="1487.2590362950637"/>
    <s v=""/>
    <s v="Documentaries, International Movies"/>
    <x v="3"/>
    <s v="Documentaries, International Movies"/>
    <n v="2"/>
  </r>
  <r>
    <n v="3757"/>
    <x v="499"/>
    <x v="0"/>
    <x v="499"/>
    <s v="Mark Ritchie"/>
    <s v="Oprah Winfrey, Ava DuVernay"/>
    <n v="2"/>
    <x v="0"/>
    <s v="United States"/>
    <n v="1"/>
    <x v="316"/>
    <x v="2"/>
    <x v="6"/>
    <s v="61 min"/>
    <n v="61"/>
    <n v="61"/>
    <n v="1487.2590362950637"/>
    <s v=""/>
    <s v="Documentaries"/>
    <x v="3"/>
    <s v="Documentaries"/>
    <n v="1"/>
  </r>
  <r>
    <n v="3828"/>
    <x v="500"/>
    <x v="0"/>
    <x v="500"/>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n v="34"/>
    <x v="0"/>
    <s v="United States"/>
    <n v="1"/>
    <x v="317"/>
    <x v="2"/>
    <x v="5"/>
    <s v="61 min"/>
    <n v="61"/>
    <n v="61"/>
    <n v="1487.2590362950637"/>
    <s v=""/>
    <s v="Comedies"/>
    <x v="4"/>
    <s v="Comedies"/>
    <n v="1"/>
  </r>
  <r>
    <n v="3925"/>
    <x v="501"/>
    <x v="0"/>
    <x v="501"/>
    <m/>
    <s v="Francesco De Carlo"/>
    <n v="1"/>
    <x v="24"/>
    <s v="Italy"/>
    <n v="1"/>
    <x v="318"/>
    <x v="2"/>
    <x v="5"/>
    <s v="61 min"/>
    <n v="61"/>
    <n v="61"/>
    <n v="1487.2590362950637"/>
    <s v=""/>
    <s v="Stand-Up Comedy"/>
    <x v="8"/>
    <s v="Stand-Up Comedy"/>
    <n v="1"/>
  </r>
  <r>
    <n v="3975"/>
    <x v="502"/>
    <x v="0"/>
    <x v="502"/>
    <s v="Ryan Polito"/>
    <s v="Nate Bargatze"/>
    <n v="1"/>
    <x v="0"/>
    <s v="United States"/>
    <n v="1"/>
    <x v="319"/>
    <x v="2"/>
    <x v="6"/>
    <s v="61 min"/>
    <n v="61"/>
    <n v="61"/>
    <n v="1487.2590362950637"/>
    <s v=""/>
    <s v="Stand-Up Comedy"/>
    <x v="8"/>
    <s v="Stand-Up Comedy"/>
    <n v="1"/>
  </r>
  <r>
    <n v="4000"/>
    <x v="503"/>
    <x v="0"/>
    <x v="503"/>
    <s v="Amy Schumer"/>
    <s v="Amy Schumer"/>
    <n v="1"/>
    <x v="0"/>
    <s v="United States"/>
    <n v="1"/>
    <x v="320"/>
    <x v="2"/>
    <x v="5"/>
    <s v="61 min"/>
    <n v="61"/>
    <n v="61"/>
    <n v="1487.2590362950637"/>
    <s v=""/>
    <s v="Stand-Up Comedy"/>
    <x v="8"/>
    <s v="Stand-Up Comedy"/>
    <n v="1"/>
  </r>
  <r>
    <n v="4081"/>
    <x v="504"/>
    <x v="0"/>
    <x v="504"/>
    <s v="Michael Blieden"/>
    <s v="Zach Galifianakis, Brian Unger"/>
    <n v="2"/>
    <x v="0"/>
    <s v="United States"/>
    <n v="1"/>
    <x v="321"/>
    <x v="24"/>
    <x v="5"/>
    <s v="61 min"/>
    <n v="61"/>
    <n v="61"/>
    <n v="1487.2590362950637"/>
    <s v=""/>
    <s v="Stand-Up Comedy"/>
    <x v="8"/>
    <s v="Stand-Up Comedy"/>
    <n v="1"/>
  </r>
  <r>
    <n v="4223"/>
    <x v="505"/>
    <x v="0"/>
    <x v="505"/>
    <s v="Jay Chapman"/>
    <s v="Moshe Kasher"/>
    <n v="1"/>
    <x v="0"/>
    <s v="United States"/>
    <n v="1"/>
    <x v="191"/>
    <x v="11"/>
    <x v="5"/>
    <s v="61 min"/>
    <n v="61"/>
    <n v="61"/>
    <n v="1487.2590362950637"/>
    <s v=""/>
    <s v="Stand-Up Comedy"/>
    <x v="8"/>
    <s v="Stand-Up Comedy"/>
    <n v="1"/>
  </r>
  <r>
    <n v="4232"/>
    <x v="506"/>
    <x v="0"/>
    <x v="506"/>
    <s v="Chris Bould"/>
    <s v="Bill Hicks"/>
    <n v="1"/>
    <x v="6"/>
    <s v="United Kingdom"/>
    <n v="1"/>
    <x v="85"/>
    <x v="34"/>
    <x v="5"/>
    <s v="61 min"/>
    <n v="61"/>
    <n v="61"/>
    <n v="1487.2590362950637"/>
    <s v=""/>
    <s v="Stand-Up Comedy"/>
    <x v="8"/>
    <s v="Stand-Up Comedy"/>
    <n v="1"/>
  </r>
  <r>
    <n v="4789"/>
    <x v="507"/>
    <x v="0"/>
    <x v="507"/>
    <s v="Marcus Raboy"/>
    <s v="Katt Williams"/>
    <n v="1"/>
    <x v="0"/>
    <s v="United States"/>
    <n v="1"/>
    <x v="267"/>
    <x v="11"/>
    <x v="5"/>
    <s v="61 min"/>
    <n v="61"/>
    <n v="61"/>
    <n v="1487.2590362950637"/>
    <s v=""/>
    <s v="Stand-Up Comedy"/>
    <x v="8"/>
    <s v="Stand-Up Comedy"/>
    <n v="1"/>
  </r>
  <r>
    <n v="5061"/>
    <x v="508"/>
    <x v="0"/>
    <x v="508"/>
    <s v="Michael McKay"/>
    <s v="Fakkah Fuzz"/>
    <n v="1"/>
    <x v="34"/>
    <s v="Singapore"/>
    <n v="1"/>
    <x v="197"/>
    <x v="5"/>
    <x v="5"/>
    <s v="61 min"/>
    <n v="61"/>
    <n v="61"/>
    <n v="1487.2590362950637"/>
    <s v=""/>
    <s v="Stand-Up Comedy"/>
    <x v="8"/>
    <s v="Stand-Up Comedy"/>
    <n v="1"/>
  </r>
  <r>
    <n v="5109"/>
    <x v="509"/>
    <x v="0"/>
    <x v="509"/>
    <s v="Jay Chapman"/>
    <s v="Todd Barry"/>
    <n v="1"/>
    <x v="0"/>
    <s v="United States"/>
    <n v="1"/>
    <x v="322"/>
    <x v="3"/>
    <x v="5"/>
    <s v="61 min"/>
    <n v="61"/>
    <n v="61"/>
    <n v="1487.2590362950637"/>
    <s v=""/>
    <s v="Stand-Up Comedy"/>
    <x v="8"/>
    <s v="Stand-Up Comedy"/>
    <n v="1"/>
  </r>
  <r>
    <n v="5162"/>
    <x v="510"/>
    <x v="0"/>
    <x v="510"/>
    <s v="Troy Miller"/>
    <s v="Brian Regan"/>
    <n v="1"/>
    <x v="0"/>
    <s v="United States"/>
    <n v="1"/>
    <x v="210"/>
    <x v="3"/>
    <x v="6"/>
    <s v="61 min"/>
    <n v="61"/>
    <n v="61"/>
    <n v="1487.2590362950637"/>
    <s v=""/>
    <s v="Stand-Up Comedy"/>
    <x v="8"/>
    <s v="Stand-Up Comedy"/>
    <n v="1"/>
  </r>
  <r>
    <n v="5493"/>
    <x v="511"/>
    <x v="0"/>
    <x v="511"/>
    <s v="Liz Plonka"/>
    <s v="Norm MacDonald"/>
    <n v="1"/>
    <x v="0"/>
    <s v="United States"/>
    <n v="1"/>
    <x v="323"/>
    <x v="3"/>
    <x v="5"/>
    <s v="61 min"/>
    <n v="61"/>
    <n v="61"/>
    <n v="1487.2590362950637"/>
    <s v=""/>
    <s v="Stand-Up Comedy"/>
    <x v="8"/>
    <s v="Stand-Up Comedy"/>
    <n v="1"/>
  </r>
  <r>
    <n v="5709"/>
    <x v="512"/>
    <x v="0"/>
    <x v="512"/>
    <s v="Oz Rodriguez"/>
    <s v="Michael Che"/>
    <n v="1"/>
    <x v="0"/>
    <s v="United States"/>
    <n v="1"/>
    <x v="324"/>
    <x v="9"/>
    <x v="5"/>
    <s v="61 min"/>
    <n v="61"/>
    <n v="61"/>
    <n v="1487.2590362950637"/>
    <s v=""/>
    <s v="Stand-Up Comedy"/>
    <x v="8"/>
    <s v="Stand-Up Comedy"/>
    <n v="1"/>
  </r>
  <r>
    <n v="6207"/>
    <x v="513"/>
    <x v="0"/>
    <x v="513"/>
    <s v="Shikha Makan"/>
    <m/>
    <n v="0"/>
    <x v="17"/>
    <s v="India"/>
    <n v="1"/>
    <x v="144"/>
    <x v="9"/>
    <x v="5"/>
    <s v="61 min"/>
    <n v="61"/>
    <n v="61"/>
    <n v="1487.2590362950637"/>
    <s v=""/>
    <s v="Documentaries, International Movies"/>
    <x v="3"/>
    <s v="Documentaries, International Movies"/>
    <n v="2"/>
  </r>
  <r>
    <n v="6763"/>
    <x v="514"/>
    <x v="0"/>
    <x v="514"/>
    <s v="Andrew Renzi"/>
    <s v="Harry Dean Stanton"/>
    <n v="1"/>
    <x v="0"/>
    <s v="United States"/>
    <n v="1"/>
    <x v="155"/>
    <x v="4"/>
    <x v="11"/>
    <s v="61 min"/>
    <n v="61"/>
    <n v="61"/>
    <n v="1487.2590362950637"/>
    <s v=""/>
    <s v="Documentaries"/>
    <x v="3"/>
    <s v="Documentaries"/>
    <n v="1"/>
  </r>
  <r>
    <n v="7230"/>
    <x v="515"/>
    <x v="0"/>
    <x v="515"/>
    <s v="Tilak Shetty"/>
    <s v="Damandeep Singh Baggan, Smita Malhotra, Baba Sehgal"/>
    <n v="3"/>
    <x v="2"/>
    <m/>
    <n v="0"/>
    <x v="271"/>
    <x v="11"/>
    <x v="8"/>
    <s v="61 min"/>
    <n v="61"/>
    <n v="61"/>
    <n v="1487.2590362950637"/>
    <s v=""/>
    <s v="Children &amp; Family Movies"/>
    <x v="0"/>
    <s v="Children &amp; Family Movies"/>
    <n v="1"/>
  </r>
  <r>
    <n v="7920"/>
    <x v="516"/>
    <x v="0"/>
    <x v="516"/>
    <s v="Kireet Khurana, Padmakumar Narasimhamurthy"/>
    <s v="Saeed Akhtar Mirza"/>
    <n v="1"/>
    <x v="17"/>
    <s v="India"/>
    <n v="1"/>
    <x v="156"/>
    <x v="9"/>
    <x v="5"/>
    <s v="61 min"/>
    <n v="61"/>
    <n v="61"/>
    <n v="1487.2590362950637"/>
    <s v=""/>
    <s v="Documentaries, International Movies"/>
    <x v="3"/>
    <s v="Documentaries, International Movies"/>
    <n v="2"/>
  </r>
  <r>
    <n v="8661"/>
    <x v="517"/>
    <x v="0"/>
    <x v="517"/>
    <s v="John Ford"/>
    <m/>
    <n v="0"/>
    <x v="0"/>
    <s v="United States"/>
    <n v="1"/>
    <x v="21"/>
    <x v="25"/>
    <x v="6"/>
    <s v="61 min"/>
    <n v="61"/>
    <n v="61"/>
    <n v="1487.2590362950637"/>
    <s v=""/>
    <s v="Classic Movies, Documentaries"/>
    <x v="5"/>
    <s v="Classic Movies, Documentaries"/>
    <n v="2"/>
  </r>
  <r>
    <n v="418"/>
    <x v="518"/>
    <x v="0"/>
    <x v="518"/>
    <s v="Binayak Das"/>
    <s v="Sonal Kaushal, Rupa Bhimani, Julie Tejwani, Sabina Malik, Jigna Bharadwaj, Rajesh Kava"/>
    <n v="6"/>
    <x v="2"/>
    <m/>
    <n v="0"/>
    <x v="325"/>
    <x v="4"/>
    <x v="8"/>
    <s v="62 min"/>
    <n v="62"/>
    <n v="62"/>
    <n v="1411.1290411882296"/>
    <s v=""/>
    <s v="Children &amp; Family Movies"/>
    <x v="0"/>
    <s v="Children &amp; Family Movies"/>
    <n v="1"/>
  </r>
  <r>
    <n v="2243"/>
    <x v="519"/>
    <x v="0"/>
    <x v="519"/>
    <s v="Hayden Guppy"/>
    <s v="Urzila Carlson"/>
    <n v="1"/>
    <x v="12"/>
    <s v="Australia"/>
    <n v="1"/>
    <x v="326"/>
    <x v="1"/>
    <x v="5"/>
    <s v="62 min"/>
    <n v="62"/>
    <n v="62"/>
    <n v="1411.1290411882296"/>
    <s v=""/>
    <s v="Stand-Up Comedy"/>
    <x v="8"/>
    <s v="Stand-Up Comedy"/>
    <n v="1"/>
  </r>
  <r>
    <n v="2807"/>
    <x v="520"/>
    <x v="0"/>
    <x v="520"/>
    <s v="Jeff Tomsic"/>
    <s v="Bert Kreischer"/>
    <n v="1"/>
    <x v="0"/>
    <s v="United States"/>
    <n v="1"/>
    <x v="327"/>
    <x v="1"/>
    <x v="5"/>
    <s v="62 min"/>
    <n v="62"/>
    <n v="62"/>
    <n v="1411.1290411882296"/>
    <s v=""/>
    <s v="Stand-Up Comedy"/>
    <x v="8"/>
    <s v="Stand-Up Comedy"/>
    <n v="1"/>
  </r>
  <r>
    <n v="2979"/>
    <x v="521"/>
    <x v="0"/>
    <x v="521"/>
    <s v="Shannon Hartman"/>
    <s v="Kevin Hart"/>
    <n v="1"/>
    <x v="0"/>
    <s v="United States"/>
    <n v="1"/>
    <x v="328"/>
    <x v="16"/>
    <x v="5"/>
    <s v="62 min"/>
    <n v="62"/>
    <n v="62"/>
    <n v="1411.1290411882296"/>
    <s v=""/>
    <s v="Stand-Up Comedy"/>
    <x v="8"/>
    <s v="Stand-Up Comedy"/>
    <n v="1"/>
  </r>
  <r>
    <n v="3425"/>
    <x v="522"/>
    <x v="0"/>
    <x v="522"/>
    <s v="Jean-Fran√ßois Blais"/>
    <s v="Martin Matte"/>
    <n v="1"/>
    <x v="8"/>
    <s v="Canada"/>
    <n v="1"/>
    <x v="329"/>
    <x v="2"/>
    <x v="1"/>
    <s v="62 min"/>
    <n v="62"/>
    <n v="62"/>
    <n v="1411.1290411882296"/>
    <s v=""/>
    <s v="Stand-Up Comedy"/>
    <x v="8"/>
    <s v="Stand-Up Comedy"/>
    <n v="1"/>
  </r>
  <r>
    <n v="3777"/>
    <x v="523"/>
    <x v="0"/>
    <x v="523"/>
    <s v="Marcus Raboy"/>
    <s v="Colleen Ballinger"/>
    <n v="1"/>
    <x v="0"/>
    <s v="United States"/>
    <n v="1"/>
    <x v="0"/>
    <x v="2"/>
    <x v="1"/>
    <s v="62 min"/>
    <n v="62"/>
    <n v="62"/>
    <n v="1411.1290411882296"/>
    <s v=""/>
    <s v="Stand-Up Comedy"/>
    <x v="8"/>
    <s v="Stand-Up Comedy"/>
    <n v="1"/>
  </r>
  <r>
    <n v="4116"/>
    <x v="524"/>
    <x v="0"/>
    <x v="524"/>
    <s v="Jon M. Chu"/>
    <s v="Ken Jeong"/>
    <n v="1"/>
    <x v="0"/>
    <s v="United States"/>
    <n v="1"/>
    <x v="260"/>
    <x v="2"/>
    <x v="5"/>
    <s v="62 min"/>
    <n v="62"/>
    <n v="62"/>
    <n v="1411.1290411882296"/>
    <s v=""/>
    <s v="Stand-Up Comedy"/>
    <x v="8"/>
    <s v="Stand-Up Comedy"/>
    <n v="1"/>
  </r>
  <r>
    <n v="4920"/>
    <x v="525"/>
    <x v="0"/>
    <x v="525"/>
    <s v="Andy Fickman"/>
    <s v="Kevin James"/>
    <n v="1"/>
    <x v="0"/>
    <s v="United States"/>
    <n v="1"/>
    <x v="330"/>
    <x v="5"/>
    <x v="6"/>
    <s v="62 min"/>
    <n v="62"/>
    <n v="62"/>
    <n v="1411.1290411882296"/>
    <s v=""/>
    <s v="Stand-Up Comedy"/>
    <x v="8"/>
    <s v="Stand-Up Comedy"/>
    <n v="1"/>
  </r>
  <r>
    <n v="4963"/>
    <x v="526"/>
    <x v="0"/>
    <x v="526"/>
    <s v="Ra√∫l Campos, Jan Suter"/>
    <s v="Sof√≠a Ni√±o de Rivera"/>
    <n v="1"/>
    <x v="15"/>
    <s v="Mexico"/>
    <n v="1"/>
    <x v="331"/>
    <x v="5"/>
    <x v="5"/>
    <s v="62 min"/>
    <n v="62"/>
    <n v="62"/>
    <n v="1411.1290411882296"/>
    <s v=""/>
    <s v="Stand-Up Comedy"/>
    <x v="8"/>
    <s v="Stand-Up Comedy"/>
    <n v="1"/>
  </r>
  <r>
    <n v="5072"/>
    <x v="527"/>
    <x v="0"/>
    <x v="527"/>
    <s v="Michael McKay"/>
    <s v="Harith Iskander"/>
    <n v="1"/>
    <x v="0"/>
    <s v="United States"/>
    <n v="1"/>
    <x v="332"/>
    <x v="5"/>
    <x v="1"/>
    <s v="62 min"/>
    <n v="62"/>
    <n v="62"/>
    <n v="1411.1290411882296"/>
    <s v=""/>
    <s v="Stand-Up Comedy"/>
    <x v="8"/>
    <s v="Stand-Up Comedy"/>
    <n v="1"/>
  </r>
  <r>
    <n v="5077"/>
    <x v="528"/>
    <x v="0"/>
    <x v="528"/>
    <s v="Ra√∫l Campos, Jan Suter"/>
    <s v="Juli√°n Arango, Antonio Sanint"/>
    <n v="2"/>
    <x v="31"/>
    <s v="Colombia"/>
    <n v="1"/>
    <x v="333"/>
    <x v="5"/>
    <x v="5"/>
    <s v="62 min"/>
    <n v="62"/>
    <n v="62"/>
    <n v="1411.1290411882296"/>
    <s v=""/>
    <s v="Stand-Up Comedy"/>
    <x v="8"/>
    <s v="Stand-Up Comedy"/>
    <n v="1"/>
  </r>
  <r>
    <n v="5269"/>
    <x v="529"/>
    <x v="0"/>
    <x v="529"/>
    <s v="Michael Bonfiglio"/>
    <s v="Jerry Seinfeld"/>
    <n v="1"/>
    <x v="0"/>
    <s v="United States"/>
    <n v="1"/>
    <x v="334"/>
    <x v="3"/>
    <x v="1"/>
    <s v="62 min"/>
    <n v="62"/>
    <n v="62"/>
    <n v="1411.1290411882296"/>
    <s v=""/>
    <s v="Stand-Up Comedy"/>
    <x v="8"/>
    <s v="Stand-Up Comedy"/>
    <n v="1"/>
  </r>
  <r>
    <n v="5577"/>
    <x v="530"/>
    <x v="0"/>
    <x v="530"/>
    <s v="Shannon Hartman"/>
    <s v="Jim Norton"/>
    <n v="1"/>
    <x v="0"/>
    <s v="United States"/>
    <n v="1"/>
    <x v="335"/>
    <x v="3"/>
    <x v="5"/>
    <s v="62 min"/>
    <n v="62"/>
    <n v="62"/>
    <n v="1411.1290411882296"/>
    <s v=""/>
    <s v="Stand-Up Comedy"/>
    <x v="8"/>
    <s v="Stand-Up Comedy"/>
    <n v="1"/>
  </r>
  <r>
    <n v="5658"/>
    <x v="531"/>
    <x v="0"/>
    <x v="531"/>
    <s v="Riki Lindhome, Jeremy Konner"/>
    <s v="Riki Lindhome, Kate Micucci, Anthony Jeselnik, Steve Agee"/>
    <n v="4"/>
    <x v="0"/>
    <s v="United States"/>
    <n v="1"/>
    <x v="336"/>
    <x v="9"/>
    <x v="5"/>
    <s v="62 min"/>
    <n v="62"/>
    <n v="62"/>
    <n v="1411.1290411882296"/>
    <s v=""/>
    <s v="Music &amp; Musicals, Stand-Up Comedy"/>
    <x v="11"/>
    <s v="Music &amp; Musicals, Stand-Up Comedy"/>
    <n v="2"/>
  </r>
  <r>
    <n v="5690"/>
    <x v="532"/>
    <x v="0"/>
    <x v="532"/>
    <s v="Benjamin Dickinson"/>
    <s v="Reggie Watts"/>
    <n v="1"/>
    <x v="0"/>
    <s v="United States"/>
    <n v="1"/>
    <x v="337"/>
    <x v="9"/>
    <x v="5"/>
    <s v="62 min"/>
    <n v="62"/>
    <n v="62"/>
    <n v="1411.1290411882296"/>
    <s v=""/>
    <s v="Music &amp; Musicals, Stand-Up Comedy"/>
    <x v="11"/>
    <s v="Music &amp; Musicals, Stand-Up Comedy"/>
    <n v="2"/>
  </r>
  <r>
    <n v="5714"/>
    <x v="533"/>
    <x v="0"/>
    <x v="533"/>
    <s v="Jerry Seinfeld"/>
    <s v="Colin Quinn"/>
    <n v="1"/>
    <x v="0"/>
    <s v="United States"/>
    <n v="1"/>
    <x v="338"/>
    <x v="9"/>
    <x v="5"/>
    <s v="62 min"/>
    <n v="62"/>
    <n v="62"/>
    <n v="1411.1290411882296"/>
    <s v=""/>
    <s v="Stand-Up Comedy"/>
    <x v="8"/>
    <s v="Stand-Up Comedy"/>
    <n v="1"/>
  </r>
  <r>
    <n v="5860"/>
    <x v="534"/>
    <x v="0"/>
    <x v="534"/>
    <s v="Sam Wrench"/>
    <s v="Jimmy Carr"/>
    <n v="1"/>
    <x v="6"/>
    <s v="United Kingdom"/>
    <n v="1"/>
    <x v="339"/>
    <x v="9"/>
    <x v="5"/>
    <s v="62 min"/>
    <n v="62"/>
    <n v="62"/>
    <n v="1411.1290411882296"/>
    <s v=""/>
    <s v="Stand-Up Comedy"/>
    <x v="8"/>
    <s v="Stand-Up Comedy"/>
    <n v="1"/>
  </r>
  <r>
    <n v="5885"/>
    <x v="535"/>
    <x v="0"/>
    <x v="535"/>
    <s v="Rhys Thomas"/>
    <s v="John Mulaney"/>
    <n v="1"/>
    <x v="0"/>
    <s v="United States"/>
    <n v="1"/>
    <x v="340"/>
    <x v="4"/>
    <x v="5"/>
    <s v="62 min"/>
    <n v="62"/>
    <n v="62"/>
    <n v="1411.1290411882296"/>
    <s v=""/>
    <s v="Stand-Up Comedy"/>
    <x v="8"/>
    <s v="Stand-Up Comedy"/>
    <n v="1"/>
  </r>
  <r>
    <n v="5900"/>
    <x v="536"/>
    <x v="0"/>
    <x v="536"/>
    <s v="Jay Karas"/>
    <s v="Demetri Martin"/>
    <n v="1"/>
    <x v="0"/>
    <s v="United States"/>
    <n v="1"/>
    <x v="341"/>
    <x v="4"/>
    <x v="5"/>
    <s v="62 min"/>
    <n v="62"/>
    <n v="62"/>
    <n v="1411.1290411882296"/>
    <s v=""/>
    <s v="Stand-Up Comedy"/>
    <x v="8"/>
    <s v="Stand-Up Comedy"/>
    <n v="1"/>
  </r>
  <r>
    <n v="6463"/>
    <x v="537"/>
    <x v="0"/>
    <x v="537"/>
    <s v="Asit Mohapatra, Shyamal Chaulia"/>
    <s v="Julie Tejwani, SABINA MALIK, Jigna Bharadhwaj, Rupa Bhimani, Lalit Agarwal, Rajesh Shukla, Disha, Rajesh Kawa, Raju"/>
    <n v="9"/>
    <x v="2"/>
    <m/>
    <n v="0"/>
    <x v="342"/>
    <x v="5"/>
    <x v="8"/>
    <s v="62 min"/>
    <n v="62"/>
    <n v="62"/>
    <n v="1411.1290411882296"/>
    <s v=""/>
    <s v="Children &amp; Family Movies"/>
    <x v="0"/>
    <s v="Children &amp; Family Movies"/>
    <n v="1"/>
  </r>
  <r>
    <n v="6464"/>
    <x v="538"/>
    <x v="0"/>
    <x v="538"/>
    <s v="Shyamal Chaulia, Asit Mohapatra"/>
    <s v="Julie Tejwani, SABINA MALIK, Jigna Bharadhwaj, Rupa Bhimani, Lalit Agarwal, Rajesh Shukla, Disha, Rajesh Kawa, Raju"/>
    <n v="9"/>
    <x v="2"/>
    <m/>
    <n v="0"/>
    <x v="342"/>
    <x v="5"/>
    <x v="8"/>
    <s v="62 min"/>
    <n v="62"/>
    <n v="62"/>
    <n v="1411.1290411882296"/>
    <s v=""/>
    <s v="Movies"/>
    <x v="6"/>
    <s v="Movies"/>
    <n v="1"/>
  </r>
  <r>
    <n v="6594"/>
    <x v="539"/>
    <x v="0"/>
    <x v="539"/>
    <s v="Ted Demme"/>
    <s v="Denis Leary"/>
    <n v="1"/>
    <x v="0"/>
    <s v="United States"/>
    <n v="1"/>
    <x v="343"/>
    <x v="34"/>
    <x v="12"/>
    <s v="62 min"/>
    <n v="62"/>
    <n v="62"/>
    <n v="1411.1290411882296"/>
    <s v=""/>
    <s v="Stand-Up Comedy"/>
    <x v="8"/>
    <s v="Stand-Up Comedy"/>
    <n v="1"/>
  </r>
  <r>
    <n v="7228"/>
    <x v="540"/>
    <x v="0"/>
    <x v="540"/>
    <s v="Munjal Shroff, Tilak Shetty"/>
    <s v="Damandeep Singh Baggan, Smita Malhotra, Baba Sehgal, Deepak Chachra"/>
    <n v="4"/>
    <x v="2"/>
    <m/>
    <n v="0"/>
    <x v="271"/>
    <x v="8"/>
    <x v="8"/>
    <s v="62 min"/>
    <n v="62"/>
    <n v="62"/>
    <n v="1411.1290411882296"/>
    <s v=""/>
    <s v="Children &amp; Family Movies"/>
    <x v="0"/>
    <s v="Children &amp; Family Movies"/>
    <n v="1"/>
  </r>
  <r>
    <n v="7894"/>
    <x v="541"/>
    <x v="0"/>
    <x v="541"/>
    <s v="Shweta Basu Prasad"/>
    <m/>
    <n v="0"/>
    <x v="2"/>
    <m/>
    <n v="0"/>
    <x v="38"/>
    <x v="9"/>
    <x v="6"/>
    <s v="62 min"/>
    <n v="62"/>
    <n v="62"/>
    <n v="1411.1290411882296"/>
    <s v=""/>
    <s v="Documentaries, International Movies, Music &amp; Musicals"/>
    <x v="3"/>
    <s v="Documentaries, International Movies, Music &amp; Musicals"/>
    <n v="3"/>
  </r>
  <r>
    <n v="131"/>
    <x v="542"/>
    <x v="0"/>
    <x v="542"/>
    <s v="Scott Pleydell-Pearce"/>
    <s v="America Young, Amber May, Giselle Fernandez, Alejandro Saab, Dinora Walcott"/>
    <n v="5"/>
    <x v="2"/>
    <m/>
    <n v="0"/>
    <x v="344"/>
    <x v="6"/>
    <x v="0"/>
    <s v="63 min"/>
    <n v="63"/>
    <n v="63"/>
    <n v="1336.9990460813954"/>
    <s v=""/>
    <s v="Children &amp; Family Movies, Music &amp; Musicals"/>
    <x v="0"/>
    <s v="Children &amp; Family Movies, Music &amp; Musicals"/>
    <n v="2"/>
  </r>
  <r>
    <n v="419"/>
    <x v="543"/>
    <x v="0"/>
    <x v="543"/>
    <s v="Arpan Sarkar, Shyamal Chaulia"/>
    <s v="Julie Tejwani, Sabina Malik, Jigna Bharadwaj, Rupa Bhimani, Lalit Agarwal, Rajesh Shukla, Disha, Rajesh Kava, Raju"/>
    <n v="9"/>
    <x v="2"/>
    <m/>
    <n v="0"/>
    <x v="325"/>
    <x v="2"/>
    <x v="0"/>
    <s v="63 min"/>
    <n v="63"/>
    <n v="63"/>
    <n v="1336.9990460813954"/>
    <s v=""/>
    <s v="Children &amp; Family Movies"/>
    <x v="0"/>
    <s v="Children &amp; Family Movies"/>
    <n v="1"/>
  </r>
  <r>
    <n v="422"/>
    <x v="544"/>
    <x v="0"/>
    <x v="544"/>
    <s v="Rajiv Chilaka, Owll Mina"/>
    <s v="Vatsal Dubey, Julie Tejwani, Rupa Bhimani, Jigna Bhardwaj, Rajesh Kava, Mousam, Swapnil"/>
    <n v="7"/>
    <x v="2"/>
    <m/>
    <n v="0"/>
    <x v="325"/>
    <x v="0"/>
    <x v="8"/>
    <s v="63 min"/>
    <n v="63"/>
    <n v="63"/>
    <n v="1336.9990460813954"/>
    <s v=""/>
    <s v="Children &amp; Family Movies"/>
    <x v="0"/>
    <s v="Children &amp; Family Movies"/>
    <n v="1"/>
  </r>
  <r>
    <n v="2001"/>
    <x v="545"/>
    <x v="0"/>
    <x v="545"/>
    <s v="Chris Howe"/>
    <s v="Michael McIntyre"/>
    <n v="1"/>
    <x v="6"/>
    <s v="United Kingdom"/>
    <n v="1"/>
    <x v="345"/>
    <x v="1"/>
    <x v="5"/>
    <s v="63 min"/>
    <n v="63"/>
    <n v="63"/>
    <n v="1336.9990460813954"/>
    <s v=""/>
    <s v="Stand-Up Comedy"/>
    <x v="8"/>
    <s v="Stand-Up Comedy"/>
    <n v="1"/>
  </r>
  <r>
    <n v="2051"/>
    <x v="546"/>
    <x v="0"/>
    <x v="546"/>
    <s v="Junior Carelli, Rudge Campos"/>
    <s v="Afonso Padilha"/>
    <n v="1"/>
    <x v="23"/>
    <s v="Brazil"/>
    <n v="1"/>
    <x v="346"/>
    <x v="1"/>
    <x v="5"/>
    <s v="63 min"/>
    <n v="63"/>
    <n v="63"/>
    <n v="1336.9990460813954"/>
    <s v=""/>
    <s v="Stand-Up Comedy"/>
    <x v="8"/>
    <s v="Stand-Up Comedy"/>
    <n v="1"/>
  </r>
  <r>
    <n v="2680"/>
    <x v="547"/>
    <x v="0"/>
    <x v="547"/>
    <s v="Diego Pignataro"/>
    <s v="Maur√≠cio Meirelles"/>
    <n v="1"/>
    <x v="23"/>
    <s v="Brazil"/>
    <n v="1"/>
    <x v="347"/>
    <x v="1"/>
    <x v="5"/>
    <s v="63 min"/>
    <n v="63"/>
    <n v="63"/>
    <n v="1336.9990460813954"/>
    <s v=""/>
    <s v="Stand-Up Comedy"/>
    <x v="8"/>
    <s v="Stand-Up Comedy"/>
    <n v="1"/>
  </r>
  <r>
    <n v="3124"/>
    <x v="548"/>
    <x v="0"/>
    <x v="548"/>
    <s v="Sebastian DiNatale"/>
    <s v="Ronny Chieng"/>
    <n v="1"/>
    <x v="0"/>
    <s v="United States"/>
    <n v="1"/>
    <x v="348"/>
    <x v="2"/>
    <x v="5"/>
    <s v="63 min"/>
    <n v="63"/>
    <n v="63"/>
    <n v="1336.9990460813954"/>
    <s v=""/>
    <s v="Stand-Up Comedy"/>
    <x v="8"/>
    <s v="Stand-Up Comedy"/>
    <n v="1"/>
  </r>
  <r>
    <n v="3363"/>
    <x v="549"/>
    <x v="0"/>
    <x v="549"/>
    <s v="Brian Volk-Weiss"/>
    <s v="Arsenio Hall"/>
    <n v="1"/>
    <x v="0"/>
    <s v="United States"/>
    <n v="1"/>
    <x v="12"/>
    <x v="2"/>
    <x v="5"/>
    <s v="63 min"/>
    <n v="63"/>
    <n v="63"/>
    <n v="1336.9990460813954"/>
    <s v=""/>
    <s v="Stand-Up Comedy"/>
    <x v="8"/>
    <s v="Stand-Up Comedy"/>
    <n v="1"/>
  </r>
  <r>
    <n v="3420"/>
    <x v="550"/>
    <x v="0"/>
    <x v="550"/>
    <s v="Kim Joo-hyung"/>
    <s v="Park Na-rae"/>
    <n v="1"/>
    <x v="28"/>
    <s v="South Korea"/>
    <n v="1"/>
    <x v="32"/>
    <x v="2"/>
    <x v="5"/>
    <s v="63 min"/>
    <n v="63"/>
    <n v="63"/>
    <n v="1336.9990460813954"/>
    <s v=""/>
    <s v="Stand-Up Comedy"/>
    <x v="8"/>
    <s v="Stand-Up Comedy"/>
    <n v="1"/>
  </r>
  <r>
    <n v="3574"/>
    <x v="551"/>
    <x v="0"/>
    <x v="551"/>
    <m/>
    <s v="David Attenborough"/>
    <n v="1"/>
    <x v="6"/>
    <s v="United Kingdom"/>
    <n v="1"/>
    <x v="217"/>
    <x v="2"/>
    <x v="4"/>
    <s v="63 min"/>
    <n v="63"/>
    <n v="63"/>
    <n v="1336.9990460813954"/>
    <s v=""/>
    <s v="Documentaries"/>
    <x v="3"/>
    <s v="Documentaries"/>
    <n v="1"/>
  </r>
  <r>
    <n v="3623"/>
    <x v="552"/>
    <x v="0"/>
    <x v="552"/>
    <s v="Joe DeMaio"/>
    <s v="Sebastian Maniscalco"/>
    <n v="1"/>
    <x v="0"/>
    <s v="United States"/>
    <n v="1"/>
    <x v="349"/>
    <x v="9"/>
    <x v="5"/>
    <s v="63 min"/>
    <n v="63"/>
    <n v="63"/>
    <n v="1336.9990460813954"/>
    <s v=""/>
    <s v="Stand-Up Comedy"/>
    <x v="8"/>
    <s v="Stand-Up Comedy"/>
    <n v="1"/>
  </r>
  <r>
    <n v="3716"/>
    <x v="553"/>
    <x v="0"/>
    <x v="553"/>
    <s v="Kevin Bray"/>
    <s v="Mike Epps"/>
    <n v="1"/>
    <x v="0"/>
    <s v="United States"/>
    <n v="1"/>
    <x v="350"/>
    <x v="2"/>
    <x v="5"/>
    <s v="63 min"/>
    <n v="63"/>
    <n v="63"/>
    <n v="1336.9990460813954"/>
    <s v=""/>
    <s v="Stand-Up Comedy"/>
    <x v="8"/>
    <s v="Stand-Up Comedy"/>
    <n v="1"/>
  </r>
  <r>
    <n v="4122"/>
    <x v="554"/>
    <x v="0"/>
    <x v="554"/>
    <s v="Tom Stern"/>
    <s v="Kevin Hart, Saniyya Sidney, Lil Rel Howery, Eoghan Thomas Murphy, Tiffany Haddish, Al Shearer, Lonnie Chavis, Alphonso Mcauley, Nika Williams, Barry Brewer, Greg Germann, John Ennis, Jay Johnston"/>
    <n v="13"/>
    <x v="0"/>
    <s v="United States"/>
    <n v="1"/>
    <x v="351"/>
    <x v="2"/>
    <x v="6"/>
    <s v="63 min"/>
    <n v="63"/>
    <n v="63"/>
    <n v="1336.9990460813954"/>
    <s v=""/>
    <s v="Children &amp; Family Movies, Comedies"/>
    <x v="0"/>
    <s v="Children &amp; Family Movies, Comedies"/>
    <n v="2"/>
  </r>
  <r>
    <n v="4326"/>
    <x v="555"/>
    <x v="0"/>
    <x v="555"/>
    <s v="Chris Howe"/>
    <s v="Russell Brand"/>
    <n v="1"/>
    <x v="2"/>
    <m/>
    <n v="0"/>
    <x v="352"/>
    <x v="5"/>
    <x v="5"/>
    <s v="63 min"/>
    <n v="63"/>
    <n v="63"/>
    <n v="1336.9990460813954"/>
    <s v=""/>
    <s v="Stand-Up Comedy"/>
    <x v="8"/>
    <s v="Stand-Up Comedy"/>
    <n v="1"/>
  </r>
  <r>
    <n v="4506"/>
    <x v="556"/>
    <x v="0"/>
    <x v="556"/>
    <s v="Tom Forrest"/>
    <s v="Ron White"/>
    <n v="1"/>
    <x v="0"/>
    <s v="United States"/>
    <n v="1"/>
    <x v="353"/>
    <x v="5"/>
    <x v="5"/>
    <s v="63 min"/>
    <n v="63"/>
    <n v="63"/>
    <n v="1336.9990460813954"/>
    <s v=""/>
    <s v="Stand-Up Comedy"/>
    <x v="8"/>
    <s v="Stand-Up Comedy"/>
    <n v="1"/>
  </r>
  <r>
    <n v="4632"/>
    <x v="557"/>
    <x v="0"/>
    <x v="557"/>
    <m/>
    <s v="Rafinha Bastos"/>
    <n v="1"/>
    <x v="23"/>
    <s v="Brazil"/>
    <n v="1"/>
    <x v="354"/>
    <x v="5"/>
    <x v="5"/>
    <s v="63 min"/>
    <n v="63"/>
    <n v="63"/>
    <n v="1336.9990460813954"/>
    <s v=""/>
    <s v="Stand-Up Comedy"/>
    <x v="8"/>
    <s v="Stand-Up Comedy"/>
    <n v="1"/>
  </r>
  <r>
    <n v="4850"/>
    <x v="558"/>
    <x v="0"/>
    <x v="558"/>
    <s v="Ra√∫l Campos, Jan Suter"/>
    <s v="Fernando Sanjiao"/>
    <n v="1"/>
    <x v="25"/>
    <s v="Argentina"/>
    <n v="1"/>
    <x v="355"/>
    <x v="5"/>
    <x v="5"/>
    <s v="63 min"/>
    <n v="63"/>
    <n v="63"/>
    <n v="1336.9990460813954"/>
    <s v=""/>
    <s v="Stand-Up Comedy"/>
    <x v="8"/>
    <s v="Stand-Up Comedy"/>
    <n v="1"/>
  </r>
  <r>
    <n v="4867"/>
    <x v="559"/>
    <x v="0"/>
    <x v="559"/>
    <s v="Ra√∫l Campos, Jan Suter"/>
    <s v="Carlos Ballarta"/>
    <n v="1"/>
    <x v="15"/>
    <s v="Mexico"/>
    <n v="1"/>
    <x v="356"/>
    <x v="5"/>
    <x v="5"/>
    <s v="63 min"/>
    <n v="63"/>
    <n v="63"/>
    <n v="1336.9990460813954"/>
    <s v=""/>
    <s v="Stand-Up Comedy"/>
    <x v="8"/>
    <s v="Stand-Up Comedy"/>
    <n v="1"/>
  </r>
  <r>
    <n v="4982"/>
    <x v="560"/>
    <x v="0"/>
    <x v="560"/>
    <s v="Yoo Byung-jae"/>
    <s v="Yoo Byung-jae"/>
    <n v="1"/>
    <x v="2"/>
    <m/>
    <n v="0"/>
    <x v="357"/>
    <x v="5"/>
    <x v="5"/>
    <s v="63 min"/>
    <n v="63"/>
    <n v="63"/>
    <n v="1336.9990460813954"/>
    <s v=""/>
    <s v="Stand-Up Comedy"/>
    <x v="8"/>
    <s v="Stand-Up Comedy"/>
    <n v="1"/>
  </r>
  <r>
    <n v="5068"/>
    <x v="561"/>
    <x v="0"/>
    <x v="561"/>
    <s v="Scott Moran"/>
    <s v="Todd Glass"/>
    <n v="1"/>
    <x v="0"/>
    <s v="United States"/>
    <n v="1"/>
    <x v="358"/>
    <x v="5"/>
    <x v="5"/>
    <s v="63 min"/>
    <n v="63"/>
    <n v="63"/>
    <n v="1336.9990460813954"/>
    <s v=""/>
    <s v="Stand-Up Comedy"/>
    <x v="8"/>
    <s v="Stand-Up Comedy"/>
    <n v="1"/>
  </r>
  <r>
    <n v="5326"/>
    <x v="562"/>
    <x v="0"/>
    <x v="562"/>
    <s v="Jay Chapman"/>
    <s v="Brad Paisley, Nate Bargatze, John Heffron, Jon Reep, Sarah Tiana, Mike E. Winfield"/>
    <n v="6"/>
    <x v="0"/>
    <s v="United States"/>
    <n v="1"/>
    <x v="250"/>
    <x v="3"/>
    <x v="5"/>
    <s v="63 min"/>
    <n v="63"/>
    <n v="63"/>
    <n v="1336.9990460813954"/>
    <s v=""/>
    <s v="Music &amp; Musicals, Stand-Up Comedy"/>
    <x v="11"/>
    <s v="Music &amp; Musicals, Stand-Up Comedy"/>
    <n v="2"/>
  </r>
  <r>
    <n v="5372"/>
    <x v="563"/>
    <x v="0"/>
    <x v="563"/>
    <s v="Fazila Allana"/>
    <s v="Aditi Mittal"/>
    <n v="1"/>
    <x v="17"/>
    <s v="India"/>
    <n v="1"/>
    <x v="359"/>
    <x v="3"/>
    <x v="5"/>
    <s v="63 min"/>
    <n v="63"/>
    <n v="63"/>
    <n v="1336.9990460813954"/>
    <s v=""/>
    <s v="Stand-Up Comedy"/>
    <x v="8"/>
    <s v="Stand-Up Comedy"/>
    <n v="1"/>
  </r>
  <r>
    <n v="5558"/>
    <x v="564"/>
    <x v="0"/>
    <x v="564"/>
    <s v="Shannon Hartman"/>
    <s v="Jo Koy"/>
    <n v="1"/>
    <x v="0"/>
    <s v="United States"/>
    <n v="1"/>
    <x v="360"/>
    <x v="3"/>
    <x v="5"/>
    <s v="63 min"/>
    <n v="63"/>
    <n v="63"/>
    <n v="1336.9990460813954"/>
    <s v=""/>
    <s v="Stand-Up Comedy"/>
    <x v="8"/>
    <s v="Stand-Up Comedy"/>
    <n v="1"/>
  </r>
  <r>
    <n v="5791"/>
    <x v="565"/>
    <x v="0"/>
    <x v="565"/>
    <m/>
    <s v="Rafa≈Ç Rutkowski, Olka Szczƒô≈õniak"/>
    <n v="2"/>
    <x v="2"/>
    <m/>
    <n v="0"/>
    <x v="361"/>
    <x v="9"/>
    <x v="5"/>
    <s v="63 min"/>
    <n v="63"/>
    <n v="63"/>
    <n v="1336.9990460813954"/>
    <s v=""/>
    <s v="Stand-Up Comedy"/>
    <x v="8"/>
    <s v="Stand-Up Comedy"/>
    <n v="1"/>
  </r>
  <r>
    <n v="5792"/>
    <x v="566"/>
    <x v="0"/>
    <x v="566"/>
    <m/>
    <s v="Tomasz Jachimek, Jacek Stramik"/>
    <n v="2"/>
    <x v="2"/>
    <m/>
    <n v="0"/>
    <x v="361"/>
    <x v="9"/>
    <x v="5"/>
    <s v="63 min"/>
    <n v="63"/>
    <n v="63"/>
    <n v="1336.9990460813954"/>
    <s v=""/>
    <s v="Stand-Up Comedy"/>
    <x v="8"/>
    <s v="Stand-Up Comedy"/>
    <n v="1"/>
  </r>
  <r>
    <n v="5822"/>
    <x v="567"/>
    <x v="0"/>
    <x v="567"/>
    <s v="John Smithson"/>
    <m/>
    <n v="0"/>
    <x v="6"/>
    <s v="United Kingdom"/>
    <n v="1"/>
    <x v="160"/>
    <x v="28"/>
    <x v="5"/>
    <s v="63 min"/>
    <n v="63"/>
    <n v="63"/>
    <n v="1336.9990460813954"/>
    <s v=""/>
    <s v="Documentaries"/>
    <x v="3"/>
    <s v="Documentaries"/>
    <n v="1"/>
  </r>
  <r>
    <n v="6113"/>
    <x v="568"/>
    <x v="0"/>
    <x v="568"/>
    <s v="J. Michael Long"/>
    <s v="J. Michael Long"/>
    <n v="1"/>
    <x v="0"/>
    <s v="United States"/>
    <n v="1"/>
    <x v="362"/>
    <x v="3"/>
    <x v="6"/>
    <s v="63 min"/>
    <n v="63"/>
    <n v="63"/>
    <n v="1336.9990460813954"/>
    <s v=""/>
    <s v="Documentaries"/>
    <x v="3"/>
    <s v="Documentaries"/>
    <n v="1"/>
  </r>
  <r>
    <n v="6298"/>
    <x v="569"/>
    <x v="0"/>
    <x v="569"/>
    <s v="Rajiv Chilaka"/>
    <m/>
    <n v="0"/>
    <x v="2"/>
    <m/>
    <n v="0"/>
    <x v="342"/>
    <x v="5"/>
    <x v="0"/>
    <s v="63 min"/>
    <n v="63"/>
    <n v="63"/>
    <n v="1336.9990460813954"/>
    <s v=""/>
    <s v="Children &amp; Family Movies"/>
    <x v="0"/>
    <s v="Children &amp; Family Movies"/>
    <n v="1"/>
  </r>
  <r>
    <n v="6462"/>
    <x v="570"/>
    <x v="0"/>
    <x v="570"/>
    <s v="Sidheswar Shukla, Asit Mohapatra"/>
    <s v="Julie Tejwani, SABINA MALIK, Jigna Bharadhwaj, Rupa Bhimani, Lalit Agarwal, Rajesh Shukla, Disha, Rajesh Kawa, Raju"/>
    <n v="9"/>
    <x v="2"/>
    <m/>
    <n v="0"/>
    <x v="342"/>
    <x v="5"/>
    <x v="8"/>
    <s v="63 min"/>
    <n v="63"/>
    <n v="63"/>
    <n v="1336.9990460813954"/>
    <s v=""/>
    <s v="Movies"/>
    <x v="6"/>
    <s v="Movies"/>
    <n v="1"/>
  </r>
  <r>
    <n v="6472"/>
    <x v="571"/>
    <x v="0"/>
    <x v="571"/>
    <s v="Luis Lopez"/>
    <s v="Chingo Bling"/>
    <n v="1"/>
    <x v="2"/>
    <m/>
    <n v="0"/>
    <x v="23"/>
    <x v="3"/>
    <x v="5"/>
    <s v="63 min"/>
    <n v="63"/>
    <n v="63"/>
    <n v="1336.9990460813954"/>
    <s v=""/>
    <s v="Stand-Up Comedy"/>
    <x v="8"/>
    <s v="Stand-Up Comedy"/>
    <n v="1"/>
  </r>
  <r>
    <n v="7220"/>
    <x v="572"/>
    <x v="0"/>
    <x v="572"/>
    <s v="Frank Capra, Joris Ivens"/>
    <s v="Walter Huston, Dana Andrews"/>
    <n v="2"/>
    <x v="0"/>
    <s v="United States"/>
    <n v="1"/>
    <x v="21"/>
    <x v="19"/>
    <x v="1"/>
    <s v="63 min"/>
    <n v="63"/>
    <n v="63"/>
    <n v="1336.9990460813954"/>
    <s v=""/>
    <s v="Classic Movies, Documentaries"/>
    <x v="5"/>
    <s v="Classic Movies, Documentaries"/>
    <n v="2"/>
  </r>
  <r>
    <n v="8123"/>
    <x v="573"/>
    <x v="0"/>
    <x v="573"/>
    <s v="Sumit Das"/>
    <s v="Sonal Kaushal, Rupa Bhimani, Julie Tejwani, Sabina Malik, Jigna Bharadhwaj, Rajesh Kawa"/>
    <n v="6"/>
    <x v="17"/>
    <s v="India"/>
    <n v="1"/>
    <x v="280"/>
    <x v="5"/>
    <x v="8"/>
    <s v="63 min"/>
    <n v="63"/>
    <n v="63"/>
    <n v="1336.9990460813954"/>
    <s v=""/>
    <s v="Children &amp; Family Movies"/>
    <x v="0"/>
    <s v="Children &amp; Family Movies"/>
    <n v="1"/>
  </r>
  <r>
    <n v="279"/>
    <x v="574"/>
    <x v="0"/>
    <x v="574"/>
    <s v="Juli√°n Gaviria"/>
    <s v="Lokillo Florez"/>
    <n v="1"/>
    <x v="31"/>
    <s v="Colombia"/>
    <n v="1"/>
    <x v="272"/>
    <x v="6"/>
    <x v="5"/>
    <s v="64 min"/>
    <n v="64"/>
    <n v="64"/>
    <n v="1264.8690509745613"/>
    <s v=""/>
    <s v="Stand-Up Comedy"/>
    <x v="8"/>
    <s v="Stand-Up Comedy"/>
    <n v="1"/>
  </r>
  <r>
    <n v="407"/>
    <x v="575"/>
    <x v="0"/>
    <x v="575"/>
    <s v="Rajiv Chilaka"/>
    <s v="Vatsal Dubey, Julie Tejwani, Rupa Bhimani, Jigna Bhardwaj, Rajesh Kava, Mousam, Swapnil"/>
    <n v="7"/>
    <x v="2"/>
    <m/>
    <n v="0"/>
    <x v="325"/>
    <x v="8"/>
    <x v="8"/>
    <s v="64 min"/>
    <n v="64"/>
    <n v="64"/>
    <n v="1264.8690509745613"/>
    <s v=""/>
    <s v="Children &amp; Family Movies"/>
    <x v="0"/>
    <s v="Children &amp; Family Movies"/>
    <n v="1"/>
  </r>
  <r>
    <n v="411"/>
    <x v="576"/>
    <x v="0"/>
    <x v="576"/>
    <s v="Rajiv Chilaka"/>
    <s v="Vatsal Dubey, Julie Tejwani, Rupa Bhimani, Jigna Bhardwaj, Rajesh Kava, Mousam, Swapnil"/>
    <n v="7"/>
    <x v="17"/>
    <s v="India"/>
    <n v="1"/>
    <x v="325"/>
    <x v="8"/>
    <x v="8"/>
    <s v="64 min"/>
    <n v="64"/>
    <n v="64"/>
    <n v="1264.8690509745613"/>
    <s v=""/>
    <s v="Children &amp; Family Movies"/>
    <x v="0"/>
    <s v="Children &amp; Family Movies"/>
    <n v="1"/>
  </r>
  <r>
    <n v="412"/>
    <x v="577"/>
    <x v="0"/>
    <x v="577"/>
    <s v="Rajiv Chilaka"/>
    <s v="Vatsal Dubey, Julie Tejwani, Rupa Bhimani, Jigna Bhardwaj, Rajesh Kava, Mousam, Swapnil"/>
    <n v="7"/>
    <x v="2"/>
    <m/>
    <n v="0"/>
    <x v="325"/>
    <x v="8"/>
    <x v="8"/>
    <s v="64 min"/>
    <n v="64"/>
    <n v="64"/>
    <n v="1264.8690509745613"/>
    <s v=""/>
    <s v="Children &amp; Family Movies"/>
    <x v="0"/>
    <s v="Children &amp; Family Movies"/>
    <n v="1"/>
  </r>
  <r>
    <n v="414"/>
    <x v="578"/>
    <x v="0"/>
    <x v="578"/>
    <s v="Rajiv Chilaka"/>
    <s v="Vatsal Dubey, Julie Tejwani, Rupa Bhimani, Jigna Bhardwaj, Rajesh Kava, Mousam, Swapnil"/>
    <n v="7"/>
    <x v="2"/>
    <m/>
    <n v="0"/>
    <x v="325"/>
    <x v="8"/>
    <x v="8"/>
    <s v="64 min"/>
    <n v="64"/>
    <n v="64"/>
    <n v="1264.8690509745613"/>
    <s v=""/>
    <s v="Children &amp; Family Movies"/>
    <x v="0"/>
    <s v="Children &amp; Family Movies"/>
    <n v="1"/>
  </r>
  <r>
    <n v="417"/>
    <x v="579"/>
    <x v="0"/>
    <x v="579"/>
    <s v="Rajiv Chilaka"/>
    <s v="Vatsal Dubey, Julie Tejwani, Rupa Bhimani, Jigna Bhardwaj, Rajesh Kava, Mousam, Swapnil"/>
    <n v="7"/>
    <x v="2"/>
    <m/>
    <n v="0"/>
    <x v="325"/>
    <x v="8"/>
    <x v="8"/>
    <s v="64 min"/>
    <n v="64"/>
    <n v="64"/>
    <n v="1264.8690509745613"/>
    <s v=""/>
    <s v="Children &amp; Family Movies"/>
    <x v="0"/>
    <s v="Children &amp; Family Movies"/>
    <n v="1"/>
  </r>
  <r>
    <n v="894"/>
    <x v="580"/>
    <x v="0"/>
    <x v="580"/>
    <s v="Adriano Rudiman"/>
    <s v="Maliq &amp; D'Essentials, Fourtwnty, Gede Robi, Nadin Amizah, Ananda Badudu, Leanna Rachel, Rio Dewanto, Chicco Jerikho"/>
    <n v="8"/>
    <x v="2"/>
    <m/>
    <n v="0"/>
    <x v="363"/>
    <x v="1"/>
    <x v="1"/>
    <s v="64 min"/>
    <n v="64"/>
    <n v="64"/>
    <n v="1264.8690509745613"/>
    <s v=""/>
    <s v="Documentaries, International Movies, Music &amp; Musicals"/>
    <x v="3"/>
    <s v="Documentaries, International Movies, Music &amp; Musicals"/>
    <n v="3"/>
  </r>
  <r>
    <n v="1672"/>
    <x v="581"/>
    <x v="0"/>
    <x v="581"/>
    <s v="Monica Floyd"/>
    <s v="Jackie Long, Diane Marie Howard, Jaylin Hall, Miguel A. N√∫√±ez Jr., Ray J, JayQ The Legend, J. Anthony Brown, Kenny Rhodes, Amber Cosich"/>
    <n v="9"/>
    <x v="0"/>
    <s v="United States"/>
    <n v="1"/>
    <x v="10"/>
    <x v="1"/>
    <x v="6"/>
    <s v="64 min"/>
    <n v="64"/>
    <n v="64"/>
    <n v="1264.8690509745613"/>
    <s v=""/>
    <s v="Children &amp; Family Movies, Comedies"/>
    <x v="0"/>
    <s v="Children &amp; Family Movies, Comedies"/>
    <n v="2"/>
  </r>
  <r>
    <n v="2170"/>
    <x v="582"/>
    <x v="0"/>
    <x v="582"/>
    <s v="Kristian Mercado"/>
    <s v="Sam Jay"/>
    <n v="1"/>
    <x v="0"/>
    <s v="United States"/>
    <n v="1"/>
    <x v="27"/>
    <x v="1"/>
    <x v="5"/>
    <s v="64 min"/>
    <n v="64"/>
    <n v="64"/>
    <n v="1264.8690509745613"/>
    <s v=""/>
    <s v="Stand-Up Comedy"/>
    <x v="8"/>
    <s v="Stand-Up Comedy"/>
    <n v="1"/>
  </r>
  <r>
    <n v="3472"/>
    <x v="583"/>
    <x v="0"/>
    <x v="583"/>
    <s v="Nicholaus Goossen"/>
    <s v="Nikki Glaser"/>
    <n v="1"/>
    <x v="0"/>
    <s v="United States"/>
    <n v="1"/>
    <x v="164"/>
    <x v="2"/>
    <x v="5"/>
    <s v="64 min"/>
    <n v="64"/>
    <n v="64"/>
    <n v="1264.8690509745613"/>
    <s v=""/>
    <s v="Stand-Up Comedy"/>
    <x v="8"/>
    <s v="Stand-Up Comedy"/>
    <n v="1"/>
  </r>
  <r>
    <n v="3479"/>
    <x v="584"/>
    <x v="0"/>
    <x v="584"/>
    <s v="Chris Howe"/>
    <s v="Mo Gilligan"/>
    <n v="1"/>
    <x v="6"/>
    <s v="United Kingdom"/>
    <n v="1"/>
    <x v="364"/>
    <x v="2"/>
    <x v="5"/>
    <s v="64 min"/>
    <n v="64"/>
    <n v="64"/>
    <n v="1264.8690509745613"/>
    <s v=""/>
    <s v="Stand-Up Comedy"/>
    <x v="8"/>
    <s v="Stand-Up Comedy"/>
    <n v="1"/>
  </r>
  <r>
    <n v="3514"/>
    <x v="585"/>
    <x v="0"/>
    <x v="585"/>
    <s v="Tom Donahue"/>
    <s v="Los Tigres del Norte"/>
    <n v="1"/>
    <x v="0"/>
    <s v="United States"/>
    <n v="1"/>
    <x v="365"/>
    <x v="2"/>
    <x v="6"/>
    <s v="64 min"/>
    <n v="64"/>
    <n v="64"/>
    <n v="1264.8690509745613"/>
    <s v=""/>
    <s v="Documentaries, International Movies, Music &amp; Musicals"/>
    <x v="3"/>
    <s v="Documentaries, International Movies, Music &amp; Musicals"/>
    <n v="3"/>
  </r>
  <r>
    <n v="3878"/>
    <x v="586"/>
    <x v="0"/>
    <x v="586"/>
    <s v="Marcus Raboy"/>
    <s v="Anthony Jeselnik"/>
    <n v="1"/>
    <x v="0"/>
    <s v="United States"/>
    <n v="1"/>
    <x v="366"/>
    <x v="2"/>
    <x v="5"/>
    <s v="64 min"/>
    <n v="64"/>
    <n v="64"/>
    <n v="1264.8690509745613"/>
    <s v=""/>
    <s v="Stand-Up Comedy"/>
    <x v="8"/>
    <s v="Stand-Up Comedy"/>
    <n v="1"/>
  </r>
  <r>
    <n v="4378"/>
    <x v="587"/>
    <x v="0"/>
    <x v="587"/>
    <s v="David Paul Meyer"/>
    <s v="Trevor Noah"/>
    <n v="1"/>
    <x v="0"/>
    <s v="United States"/>
    <n v="1"/>
    <x v="367"/>
    <x v="5"/>
    <x v="5"/>
    <s v="64 min"/>
    <n v="64"/>
    <n v="64"/>
    <n v="1264.8690509745613"/>
    <s v=""/>
    <s v="Stand-Up Comedy"/>
    <x v="8"/>
    <s v="Stand-Up Comedy"/>
    <n v="1"/>
  </r>
  <r>
    <n v="4542"/>
    <x v="588"/>
    <x v="0"/>
    <x v="588"/>
    <s v="Anthony Giordano"/>
    <s v="Joe Rogan"/>
    <n v="1"/>
    <x v="2"/>
    <m/>
    <n v="0"/>
    <x v="245"/>
    <x v="5"/>
    <x v="5"/>
    <s v="64 min"/>
    <n v="64"/>
    <n v="64"/>
    <n v="1264.8690509745613"/>
    <s v=""/>
    <s v="Stand-Up Comedy"/>
    <x v="8"/>
    <s v="Stand-Up Comedy"/>
    <n v="1"/>
  </r>
  <r>
    <n v="4864"/>
    <x v="589"/>
    <x v="0"/>
    <x v="589"/>
    <s v="Jay Karas"/>
    <s v="Ali Wong"/>
    <n v="1"/>
    <x v="0"/>
    <s v="United States"/>
    <n v="1"/>
    <x v="368"/>
    <x v="5"/>
    <x v="5"/>
    <s v="64 min"/>
    <n v="64"/>
    <n v="64"/>
    <n v="1264.8690509745613"/>
    <s v=""/>
    <s v="Stand-Up Comedy"/>
    <x v="8"/>
    <s v="Stand-Up Comedy"/>
    <n v="1"/>
  </r>
  <r>
    <n v="5270"/>
    <x v="590"/>
    <x v="0"/>
    <x v="590"/>
    <s v="Conrad Helten"/>
    <s v="Erica Lindbeck, Shannon Chan-Kent, Kazumi Evans, Claire Corlett, Ciana Swales, Adrian Petriw, Maryke Hendrikse, Paul Dobson, Garry Chalk"/>
    <n v="9"/>
    <x v="0"/>
    <s v="United States, Canada"/>
    <n v="2"/>
    <x v="369"/>
    <x v="3"/>
    <x v="0"/>
    <s v="64 min"/>
    <n v="64"/>
    <n v="64"/>
    <n v="1264.8690509745613"/>
    <s v=""/>
    <s v="Children &amp; Family Movies"/>
    <x v="0"/>
    <s v="Children &amp; Family Movies"/>
    <n v="1"/>
  </r>
  <r>
    <n v="5498"/>
    <x v="591"/>
    <x v="0"/>
    <x v="591"/>
    <s v="Jessica Yu"/>
    <s v="Maria Bamford"/>
    <n v="1"/>
    <x v="0"/>
    <s v="United States"/>
    <n v="1"/>
    <x v="370"/>
    <x v="3"/>
    <x v="5"/>
    <s v="64 min"/>
    <n v="64"/>
    <n v="64"/>
    <n v="1264.8690509745613"/>
    <s v=""/>
    <s v="Stand-Up Comedy"/>
    <x v="8"/>
    <s v="Stand-Up Comedy"/>
    <n v="1"/>
  </r>
  <r>
    <n v="5608"/>
    <x v="592"/>
    <x v="0"/>
    <x v="592"/>
    <s v="Colin Dench"/>
    <s v="Katherine Ryan"/>
    <n v="1"/>
    <x v="6"/>
    <s v="United Kingdom"/>
    <n v="1"/>
    <x v="371"/>
    <x v="3"/>
    <x v="5"/>
    <s v="64 min"/>
    <n v="64"/>
    <n v="64"/>
    <n v="1264.8690509745613"/>
    <s v=""/>
    <s v="Stand-Up Comedy"/>
    <x v="8"/>
    <s v="Stand-Up Comedy"/>
    <n v="1"/>
  </r>
  <r>
    <n v="5725"/>
    <x v="593"/>
    <x v="0"/>
    <x v="593"/>
    <s v="Marcus Raboy"/>
    <s v="Dana Carvey"/>
    <n v="1"/>
    <x v="0"/>
    <s v="United States"/>
    <n v="1"/>
    <x v="372"/>
    <x v="9"/>
    <x v="5"/>
    <s v="64 min"/>
    <n v="64"/>
    <n v="64"/>
    <n v="1264.8690509745613"/>
    <s v=""/>
    <s v="Stand-Up Comedy"/>
    <x v="8"/>
    <s v="Stand-Up Comedy"/>
    <n v="1"/>
  </r>
  <r>
    <n v="5746"/>
    <x v="594"/>
    <x v="0"/>
    <x v="594"/>
    <s v="Anthony Giordano"/>
    <s v="Joe Rogan"/>
    <n v="1"/>
    <x v="0"/>
    <s v="United States"/>
    <n v="1"/>
    <x v="373"/>
    <x v="9"/>
    <x v="5"/>
    <s v="64 min"/>
    <n v="64"/>
    <n v="64"/>
    <n v="1264.8690509745613"/>
    <s v=""/>
    <s v="Stand-Up Comedy"/>
    <x v="8"/>
    <s v="Stand-Up Comedy"/>
    <n v="1"/>
  </r>
  <r>
    <n v="5790"/>
    <x v="595"/>
    <x v="0"/>
    <x v="595"/>
    <m/>
    <s v="Rafa≈Ç Bana≈õ, Micha≈Ç Leja"/>
    <n v="2"/>
    <x v="2"/>
    <m/>
    <n v="0"/>
    <x v="361"/>
    <x v="9"/>
    <x v="5"/>
    <s v="64 min"/>
    <n v="64"/>
    <n v="64"/>
    <n v="1264.8690509745613"/>
    <s v=""/>
    <s v="Stand-Up Comedy"/>
    <x v="8"/>
    <s v="Stand-Up Comedy"/>
    <n v="1"/>
  </r>
  <r>
    <n v="5895"/>
    <x v="596"/>
    <x v="0"/>
    <x v="596"/>
    <s v="Jay Karas"/>
    <s v="Anjelah Johnson-Reyes"/>
    <n v="1"/>
    <x v="0"/>
    <s v="United States"/>
    <n v="1"/>
    <x v="374"/>
    <x v="4"/>
    <x v="1"/>
    <s v="64 min"/>
    <n v="64"/>
    <n v="64"/>
    <n v="1264.8690509745613"/>
    <s v=""/>
    <s v="Stand-Up Comedy"/>
    <x v="8"/>
    <s v="Stand-Up Comedy"/>
    <n v="1"/>
  </r>
  <r>
    <n v="406"/>
    <x v="597"/>
    <x v="0"/>
    <x v="597"/>
    <s v="Sidheswar Shukla"/>
    <s v="Sonal Kaushal, Rupa Bhimani, Julie Tejwani, Sabina Malik, Jigna Bharadwaj"/>
    <n v="5"/>
    <x v="2"/>
    <m/>
    <n v="0"/>
    <x v="325"/>
    <x v="4"/>
    <x v="0"/>
    <s v="65 min"/>
    <n v="65"/>
    <n v="65"/>
    <n v="1194.7390558677273"/>
    <s v=""/>
    <s v="Children &amp; Family Movies"/>
    <x v="0"/>
    <s v="Children &amp; Family Movies"/>
    <n v="1"/>
  </r>
  <r>
    <n v="413"/>
    <x v="598"/>
    <x v="0"/>
    <x v="598"/>
    <s v="Rajiv Chilaka"/>
    <s v="Vatsal Dubey, Julie Tejwani, Rupa Bhimani, Jigna Bhardwaj, Rajesh Kava, Mousam, Swapnil"/>
    <n v="7"/>
    <x v="2"/>
    <m/>
    <n v="0"/>
    <x v="325"/>
    <x v="8"/>
    <x v="8"/>
    <s v="65 min"/>
    <n v="65"/>
    <n v="65"/>
    <n v="1194.7390558677273"/>
    <s v=""/>
    <s v="Children &amp; Family Movies"/>
    <x v="0"/>
    <s v="Children &amp; Family Movies"/>
    <n v="1"/>
  </r>
  <r>
    <n v="1040"/>
    <x v="599"/>
    <x v="0"/>
    <x v="599"/>
    <s v="TT The Artist"/>
    <s v="Uneek, Mighty Mark, Tsu Terry, TT The Artist"/>
    <n v="4"/>
    <x v="0"/>
    <s v="United States"/>
    <n v="1"/>
    <x v="375"/>
    <x v="1"/>
    <x v="5"/>
    <s v="65 min"/>
    <n v="65"/>
    <n v="65"/>
    <n v="1194.7390558677273"/>
    <s v=""/>
    <s v="Documentaries, Music &amp; Musicals"/>
    <x v="3"/>
    <s v="Documentaries, Music &amp; Musicals"/>
    <n v="2"/>
  </r>
  <r>
    <n v="1408"/>
    <x v="600"/>
    <x v="0"/>
    <x v="600"/>
    <s v="Byeon Hee-sun"/>
    <s v="Jo Kyoung-i, Kim Seo-yeong, Kim Eun-ah, Jeong Jae-heon"/>
    <n v="4"/>
    <x v="0"/>
    <s v="United States, South Korea"/>
    <n v="2"/>
    <x v="105"/>
    <x v="2"/>
    <x v="0"/>
    <s v="65 min"/>
    <n v="65"/>
    <n v="65"/>
    <n v="1194.7390558677273"/>
    <s v=""/>
    <s v="Children &amp; Family Movies"/>
    <x v="0"/>
    <s v="Children &amp; Family Movies"/>
    <n v="1"/>
  </r>
  <r>
    <n v="2264"/>
    <x v="601"/>
    <x v="0"/>
    <x v="601"/>
    <s v="QLF"/>
    <s v="PNL"/>
    <n v="1"/>
    <x v="2"/>
    <m/>
    <n v="0"/>
    <x v="376"/>
    <x v="1"/>
    <x v="5"/>
    <s v="65 min"/>
    <n v="65"/>
    <n v="65"/>
    <n v="1194.7390558677273"/>
    <s v=""/>
    <s v="International Movies, Music &amp; Musicals"/>
    <x v="7"/>
    <s v="International Movies, Music &amp; Musicals"/>
    <n v="2"/>
  </r>
  <r>
    <n v="3158"/>
    <x v="602"/>
    <x v="0"/>
    <x v="602"/>
    <s v="Richard van't Riet"/>
    <s v="Jack Whitehall, Michael Whitehall, Hugh Bonneville, Graham Norton, Layton Williams, Andrew Lloyd Webber, Tim Rice, Tan France, Antoni Porowski, Jonathan Van Ness"/>
    <n v="10"/>
    <x v="6"/>
    <s v="United Kingdom"/>
    <n v="1"/>
    <x v="377"/>
    <x v="2"/>
    <x v="5"/>
    <s v="65 min"/>
    <n v="65"/>
    <n v="65"/>
    <n v="1194.7390558677273"/>
    <s v=""/>
    <s v="Stand-Up Comedy"/>
    <x v="8"/>
    <s v="Stand-Up Comedy"/>
    <n v="1"/>
  </r>
  <r>
    <n v="3355"/>
    <x v="603"/>
    <x v="0"/>
    <x v="603"/>
    <s v="Juani Libonatti"/>
    <s v="Grego Rossello"/>
    <n v="1"/>
    <x v="25"/>
    <s v="Argentina"/>
    <n v="1"/>
    <x v="378"/>
    <x v="2"/>
    <x v="5"/>
    <s v="65 min"/>
    <n v="65"/>
    <n v="65"/>
    <n v="1194.7390558677273"/>
    <s v=""/>
    <s v="Stand-Up Comedy"/>
    <x v="8"/>
    <s v="Stand-Up Comedy"/>
    <n v="1"/>
  </r>
  <r>
    <n v="3519"/>
    <x v="604"/>
    <x v="0"/>
    <x v="604"/>
    <s v="Alex Stapleton"/>
    <s v="Chelsea Handler"/>
    <n v="1"/>
    <x v="0"/>
    <s v="United States"/>
    <n v="1"/>
    <x v="379"/>
    <x v="2"/>
    <x v="5"/>
    <s v="65 min"/>
    <n v="65"/>
    <n v="65"/>
    <n v="1194.7390558677273"/>
    <s v=""/>
    <s v="Documentaries"/>
    <x v="3"/>
    <s v="Documentaries"/>
    <n v="1"/>
  </r>
  <r>
    <n v="3680"/>
    <x v="605"/>
    <x v="0"/>
    <x v="605"/>
    <s v="Spike Jonze"/>
    <s v="Aziz Ansari"/>
    <n v="1"/>
    <x v="0"/>
    <s v="United States"/>
    <n v="1"/>
    <x v="380"/>
    <x v="2"/>
    <x v="5"/>
    <s v="65 min"/>
    <n v="65"/>
    <n v="65"/>
    <n v="1194.7390558677273"/>
    <s v=""/>
    <s v="Stand-Up Comedy"/>
    <x v="8"/>
    <s v="Stand-Up Comedy"/>
    <n v="1"/>
  </r>
  <r>
    <n v="4005"/>
    <x v="606"/>
    <x v="0"/>
    <x v="606"/>
    <s v="Francesco Imperato"/>
    <s v="Edoardo Ferrario"/>
    <n v="1"/>
    <x v="24"/>
    <s v="Italy"/>
    <n v="1"/>
    <x v="381"/>
    <x v="2"/>
    <x v="5"/>
    <s v="65 min"/>
    <n v="65"/>
    <n v="65"/>
    <n v="1194.7390558677273"/>
    <s v=""/>
    <s v="Stand-Up Comedy"/>
    <x v="8"/>
    <s v="Stand-Up Comedy"/>
    <n v="1"/>
  </r>
  <r>
    <n v="4194"/>
    <x v="607"/>
    <x v="0"/>
    <x v="607"/>
    <s v="Rik Reinholdtsen"/>
    <s v="Sebastian Maniscalco"/>
    <n v="1"/>
    <x v="0"/>
    <s v="United States"/>
    <n v="1"/>
    <x v="382"/>
    <x v="2"/>
    <x v="5"/>
    <s v="65 min"/>
    <n v="65"/>
    <n v="65"/>
    <n v="1194.7390558677273"/>
    <s v=""/>
    <s v="Stand-Up Comedy"/>
    <x v="8"/>
    <s v="Stand-Up Comedy"/>
    <n v="1"/>
  </r>
  <r>
    <n v="4204"/>
    <x v="608"/>
    <x v="0"/>
    <x v="608"/>
    <s v="Bent-Jorgen Perlmutt"/>
    <m/>
    <n v="0"/>
    <x v="0"/>
    <s v="United States"/>
    <n v="1"/>
    <x v="383"/>
    <x v="2"/>
    <x v="5"/>
    <s v="65 min"/>
    <n v="65"/>
    <n v="65"/>
    <n v="1194.7390558677273"/>
    <s v=""/>
    <s v="Documentaries, Music &amp; Musicals"/>
    <x v="3"/>
    <s v="Documentaries, Music &amp; Musicals"/>
    <n v="2"/>
  </r>
  <r>
    <n v="4891"/>
    <x v="609"/>
    <x v="0"/>
    <x v="609"/>
    <s v="Alex Timbers"/>
    <s v="John Mulaney"/>
    <n v="1"/>
    <x v="0"/>
    <s v="United States"/>
    <n v="1"/>
    <x v="22"/>
    <x v="5"/>
    <x v="5"/>
    <s v="65 min"/>
    <n v="65"/>
    <n v="65"/>
    <n v="1194.7390558677273"/>
    <s v=""/>
    <s v="Stand-Up Comedy"/>
    <x v="8"/>
    <s v="Stand-Up Comedy"/>
    <n v="1"/>
  </r>
  <r>
    <n v="5040"/>
    <x v="610"/>
    <x v="0"/>
    <x v="610"/>
    <s v="Bo Burnham"/>
    <s v="Chris Rock"/>
    <n v="1"/>
    <x v="0"/>
    <s v="United States"/>
    <n v="1"/>
    <x v="384"/>
    <x v="5"/>
    <x v="5"/>
    <s v="65 min"/>
    <n v="65"/>
    <n v="65"/>
    <n v="1194.7390558677273"/>
    <s v=""/>
    <s v="Stand-Up Comedy"/>
    <x v="8"/>
    <s v="Stand-Up Comedy"/>
    <n v="1"/>
  </r>
  <r>
    <n v="5046"/>
    <x v="611"/>
    <x v="0"/>
    <x v="611"/>
    <s v="Lance Bangs"/>
    <s v="Fred Armisen"/>
    <n v="1"/>
    <x v="2"/>
    <m/>
    <n v="0"/>
    <x v="385"/>
    <x v="5"/>
    <x v="6"/>
    <s v="65 min"/>
    <n v="65"/>
    <n v="65"/>
    <n v="1194.7390558677273"/>
    <s v=""/>
    <s v="Music &amp; Musicals, Stand-Up Comedy"/>
    <x v="11"/>
    <s v="Music &amp; Musicals, Stand-Up Comedy"/>
    <n v="2"/>
  </r>
  <r>
    <n v="5713"/>
    <x v="612"/>
    <x v="0"/>
    <x v="612"/>
    <s v="Shannon Hartman, Michelle Caputo"/>
    <s v="Donald Glover"/>
    <n v="1"/>
    <x v="0"/>
    <s v="United States"/>
    <n v="1"/>
    <x v="386"/>
    <x v="11"/>
    <x v="5"/>
    <s v="65 min"/>
    <n v="65"/>
    <n v="65"/>
    <n v="1194.7390558677273"/>
    <s v=""/>
    <s v="Stand-Up Comedy"/>
    <x v="8"/>
    <s v="Stand-Up Comedy"/>
    <n v="1"/>
  </r>
  <r>
    <n v="5787"/>
    <x v="613"/>
    <x v="0"/>
    <x v="613"/>
    <m/>
    <s v="Karol Modzelewski, ≈Åukasz &quot;Lotek‚Äù Lodkowski"/>
    <n v="2"/>
    <x v="2"/>
    <m/>
    <n v="0"/>
    <x v="361"/>
    <x v="9"/>
    <x v="5"/>
    <s v="65 min"/>
    <n v="65"/>
    <n v="65"/>
    <n v="1194.7390558677273"/>
    <s v=""/>
    <s v="Stand-Up Comedy"/>
    <x v="8"/>
    <s v="Stand-Up Comedy"/>
    <n v="1"/>
  </r>
  <r>
    <n v="5788"/>
    <x v="614"/>
    <x v="0"/>
    <x v="614"/>
    <m/>
    <s v="Katarzyna Piasecka, Rafa≈Ç Pacze≈õ"/>
    <n v="2"/>
    <x v="2"/>
    <m/>
    <n v="0"/>
    <x v="361"/>
    <x v="9"/>
    <x v="5"/>
    <s v="65 min"/>
    <n v="65"/>
    <n v="65"/>
    <n v="1194.7390558677273"/>
    <s v=""/>
    <s v="Stand-Up Comedy"/>
    <x v="8"/>
    <s v="Stand-Up Comedy"/>
    <n v="1"/>
  </r>
  <r>
    <n v="6174"/>
    <x v="615"/>
    <x v="0"/>
    <x v="615"/>
    <s v="Anirban Majumder"/>
    <s v="Sonal Kaushal, Rupa Bhimani, Julie Tejwani, Sabina Malik, Jigna Bharadhwaj, Rajesh Kawa"/>
    <n v="6"/>
    <x v="2"/>
    <m/>
    <n v="0"/>
    <x v="280"/>
    <x v="5"/>
    <x v="8"/>
    <s v="65 min"/>
    <n v="65"/>
    <n v="65"/>
    <n v="1194.7390558677273"/>
    <s v=""/>
    <s v="Children &amp; Family Movies"/>
    <x v="0"/>
    <s v="Children &amp; Family Movies"/>
    <n v="1"/>
  </r>
  <r>
    <n v="6311"/>
    <x v="616"/>
    <x v="0"/>
    <x v="616"/>
    <s v="Shannon Hartman"/>
    <s v="Bill Burr"/>
    <n v="1"/>
    <x v="0"/>
    <s v="United States"/>
    <n v="1"/>
    <x v="237"/>
    <x v="10"/>
    <x v="11"/>
    <s v="65 min"/>
    <n v="65"/>
    <n v="65"/>
    <n v="1194.7390558677273"/>
    <s v=""/>
    <s v="Stand-Up Comedy"/>
    <x v="8"/>
    <s v="Stand-Up Comedy"/>
    <n v="1"/>
  </r>
  <r>
    <n v="6912"/>
    <x v="617"/>
    <x v="0"/>
    <x v="617"/>
    <s v="Ian Kirby"/>
    <s v="Jen Taylor, Steve Downes, Michelle Lukes, Britt Baron, Travis Willingham, John Bently, Todd Haberkorn, Cole Jensen"/>
    <n v="8"/>
    <x v="0"/>
    <s v="United States"/>
    <n v="1"/>
    <x v="387"/>
    <x v="4"/>
    <x v="1"/>
    <s v="65 min"/>
    <n v="65"/>
    <n v="65"/>
    <n v="1194.7390558677273"/>
    <s v=""/>
    <s v="Action &amp; Adventure, Sci-Fi &amp; Fantasy"/>
    <x v="1"/>
    <s v="Action &amp; Adventure, Sci-Fi &amp; Fantasy"/>
    <n v="2"/>
  </r>
  <r>
    <n v="7229"/>
    <x v="618"/>
    <x v="0"/>
    <x v="618"/>
    <s v="Munjal Shroff, Tilak Shetty"/>
    <s v="Damandeep Singh Baggan, Smita Malhotra, Deepak Chachra"/>
    <n v="3"/>
    <x v="2"/>
    <m/>
    <n v="0"/>
    <x v="271"/>
    <x v="9"/>
    <x v="0"/>
    <s v="65 min"/>
    <n v="65"/>
    <n v="65"/>
    <n v="1194.7390558677273"/>
    <s v=""/>
    <s v="Children &amp; Family Movies"/>
    <x v="0"/>
    <s v="Children &amp; Family Movies"/>
    <n v="1"/>
  </r>
  <r>
    <n v="7231"/>
    <x v="619"/>
    <x v="0"/>
    <x v="619"/>
    <s v="Tilak Shetty"/>
    <s v="Tarun Ratnani, Smita Malhotra, Deepak Chachra"/>
    <n v="3"/>
    <x v="17"/>
    <s v="India"/>
    <n v="1"/>
    <x v="388"/>
    <x v="3"/>
    <x v="8"/>
    <s v="65 min"/>
    <n v="65"/>
    <n v="65"/>
    <n v="1194.7390558677273"/>
    <s v=""/>
    <s v="Children &amp; Family Movies"/>
    <x v="0"/>
    <s v="Children &amp; Family Movies"/>
    <n v="1"/>
  </r>
  <r>
    <n v="7232"/>
    <x v="620"/>
    <x v="0"/>
    <x v="620"/>
    <s v="Tilak Shetty"/>
    <s v="Rishi Gambhir, Smita Malhotra, Deepak Chachra"/>
    <n v="3"/>
    <x v="2"/>
    <m/>
    <n v="0"/>
    <x v="271"/>
    <x v="3"/>
    <x v="8"/>
    <s v="65 min"/>
    <n v="65"/>
    <n v="65"/>
    <n v="1194.7390558677273"/>
    <s v=""/>
    <s v="Children &amp; Family Movies"/>
    <x v="0"/>
    <s v="Children &amp; Family Movies"/>
    <n v="1"/>
  </r>
  <r>
    <n v="7930"/>
    <x v="621"/>
    <x v="0"/>
    <x v="621"/>
    <s v="Anirban Majumder"/>
    <s v="Sonal Kaushal, Rupa Bhimani, Julie Tejwani, Sabina Malik, Jigna Bharadhwaj, Rajesh Kawa"/>
    <n v="6"/>
    <x v="2"/>
    <m/>
    <n v="0"/>
    <x v="280"/>
    <x v="5"/>
    <x v="0"/>
    <s v="65 min"/>
    <n v="65"/>
    <n v="65"/>
    <n v="1194.7390558677273"/>
    <s v=""/>
    <s v="Children &amp; Family Movies"/>
    <x v="0"/>
    <s v="Children &amp; Family Movies"/>
    <n v="1"/>
  </r>
  <r>
    <n v="410"/>
    <x v="622"/>
    <x v="0"/>
    <x v="622"/>
    <s v="Rajiv Chilaka"/>
    <s v="Vatsal Dubey, Julie Tejwani, Rupa Bhimani, Jigna Bhardwaj, Rajesh Kava, Arun Shekher, Sanchit Wartak"/>
    <n v="7"/>
    <x v="2"/>
    <m/>
    <n v="0"/>
    <x v="325"/>
    <x v="10"/>
    <x v="8"/>
    <s v="66 min"/>
    <n v="66"/>
    <n v="66"/>
    <n v="1126.609060760893"/>
    <s v=""/>
    <s v="Children &amp; Family Movies"/>
    <x v="0"/>
    <s v="Children &amp; Family Movies"/>
    <n v="1"/>
  </r>
  <r>
    <n v="1513"/>
    <x v="623"/>
    <x v="0"/>
    <x v="623"/>
    <s v="Thomas Toby Parkinson"/>
    <s v="Rhys Nicholson"/>
    <n v="1"/>
    <x v="6"/>
    <s v="United Kingdom"/>
    <n v="1"/>
    <x v="389"/>
    <x v="1"/>
    <x v="5"/>
    <s v="66 min"/>
    <n v="66"/>
    <n v="66"/>
    <n v="1126.609060760893"/>
    <s v=""/>
    <s v="Stand-Up Comedy"/>
    <x v="8"/>
    <s v="Stand-Up Comedy"/>
    <n v="1"/>
  </r>
  <r>
    <n v="2703"/>
    <x v="624"/>
    <x v="0"/>
    <x v="624"/>
    <s v="Chris Robinson"/>
    <s v="Tiffany Haddish"/>
    <n v="1"/>
    <x v="0"/>
    <s v="United States"/>
    <n v="1"/>
    <x v="390"/>
    <x v="3"/>
    <x v="5"/>
    <s v="66 min"/>
    <n v="66"/>
    <n v="66"/>
    <n v="1126.609060760893"/>
    <s v=""/>
    <s v="Stand-Up Comedy"/>
    <x v="8"/>
    <s v="Stand-Up Comedy"/>
    <n v="1"/>
  </r>
  <r>
    <n v="3028"/>
    <x v="625"/>
    <x v="0"/>
    <x v="625"/>
    <s v="David Benioff, D.B. Weiss"/>
    <s v="Leslie Jones"/>
    <n v="1"/>
    <x v="0"/>
    <s v="United States"/>
    <n v="1"/>
    <x v="391"/>
    <x v="1"/>
    <x v="5"/>
    <s v="66 min"/>
    <n v="66"/>
    <n v="66"/>
    <n v="1126.609060760893"/>
    <s v=""/>
    <s v="Stand-Up Comedy"/>
    <x v="8"/>
    <s v="Stand-Up Comedy"/>
    <n v="1"/>
  </r>
  <r>
    <n v="3391"/>
    <x v="626"/>
    <x v="0"/>
    <x v="626"/>
    <s v="Prakash Satam"/>
    <m/>
    <n v="0"/>
    <x v="2"/>
    <m/>
    <n v="0"/>
    <x v="392"/>
    <x v="2"/>
    <x v="8"/>
    <s v="66 min"/>
    <n v="66"/>
    <n v="66"/>
    <n v="1126.609060760893"/>
    <s v=""/>
    <s v="Children &amp; Family Movies, Comedies"/>
    <x v="0"/>
    <s v="Children &amp; Family Movies, Comedies"/>
    <n v="2"/>
  </r>
  <r>
    <n v="3560"/>
    <x v="627"/>
    <x v="0"/>
    <x v="627"/>
    <s v="Stan Lathan"/>
    <s v="Dave Chappelle"/>
    <n v="1"/>
    <x v="0"/>
    <s v="United States"/>
    <n v="1"/>
    <x v="393"/>
    <x v="2"/>
    <x v="5"/>
    <s v="66 min"/>
    <n v="66"/>
    <n v="66"/>
    <n v="1126.609060760893"/>
    <s v=""/>
    <s v="Stand-Up Comedy"/>
    <x v="8"/>
    <s v="Stand-Up Comedy"/>
    <n v="1"/>
  </r>
  <r>
    <n v="3600"/>
    <x v="628"/>
    <x v="0"/>
    <x v="628"/>
    <s v="Robert Moresco"/>
    <s v="Colin Quinn"/>
    <n v="1"/>
    <x v="2"/>
    <m/>
    <n v="0"/>
    <x v="178"/>
    <x v="2"/>
    <x v="1"/>
    <s v="66 min"/>
    <n v="66"/>
    <n v="66"/>
    <n v="1126.609060760893"/>
    <s v=""/>
    <s v="Stand-Up Comedy"/>
    <x v="8"/>
    <s v="Stand-Up Comedy"/>
    <n v="1"/>
  </r>
  <r>
    <n v="3694"/>
    <x v="629"/>
    <x v="0"/>
    <x v="629"/>
    <s v="Linda Mendoza"/>
    <s v="Katherine Ryan"/>
    <n v="1"/>
    <x v="0"/>
    <s v="United States"/>
    <n v="1"/>
    <x v="78"/>
    <x v="2"/>
    <x v="5"/>
    <s v="66 min"/>
    <n v="66"/>
    <n v="66"/>
    <n v="1126.609060760893"/>
    <s v=""/>
    <s v="Stand-Up Comedy"/>
    <x v="8"/>
    <s v="Stand-Up Comedy"/>
    <n v="1"/>
  </r>
  <r>
    <n v="3806"/>
    <x v="630"/>
    <x v="0"/>
    <x v="630"/>
    <s v="Linda Mendoza"/>
    <s v="Wanda Sykes"/>
    <n v="1"/>
    <x v="0"/>
    <s v="United States"/>
    <n v="1"/>
    <x v="394"/>
    <x v="2"/>
    <x v="5"/>
    <s v="66 min"/>
    <n v="66"/>
    <n v="66"/>
    <n v="1126.609060760893"/>
    <s v=""/>
    <s v="Stand-Up Comedy"/>
    <x v="8"/>
    <s v="Stand-Up Comedy"/>
    <n v="1"/>
  </r>
  <r>
    <n v="4782"/>
    <x v="631"/>
    <x v="0"/>
    <x v="631"/>
    <s v="Ra√∫l Campos, Jan Suter"/>
    <s v="Luciano Mellera"/>
    <n v="1"/>
    <x v="25"/>
    <s v="Argentina"/>
    <n v="1"/>
    <x v="395"/>
    <x v="5"/>
    <x v="1"/>
    <s v="66 min"/>
    <n v="66"/>
    <n v="66"/>
    <n v="1126.609060760893"/>
    <s v=""/>
    <s v="Stand-Up Comedy"/>
    <x v="8"/>
    <s v="Stand-Up Comedy"/>
    <n v="1"/>
  </r>
  <r>
    <n v="4815"/>
    <x v="632"/>
    <x v="0"/>
    <x v="632"/>
    <s v="Shannon Hartman"/>
    <s v="W. Kamau Bell"/>
    <n v="1"/>
    <x v="0"/>
    <s v="United States"/>
    <n v="1"/>
    <x v="396"/>
    <x v="5"/>
    <x v="5"/>
    <s v="66 min"/>
    <n v="66"/>
    <n v="66"/>
    <n v="1126.609060760893"/>
    <s v=""/>
    <s v="Stand-Up Comedy"/>
    <x v="8"/>
    <s v="Stand-Up Comedy"/>
    <n v="1"/>
  </r>
  <r>
    <n v="4836"/>
    <x v="633"/>
    <x v="0"/>
    <x v="633"/>
    <s v="Ulises Valencia"/>
    <s v="Franco Escamilla"/>
    <n v="1"/>
    <x v="15"/>
    <s v="Mexico"/>
    <n v="1"/>
    <x v="397"/>
    <x v="5"/>
    <x v="5"/>
    <s v="66 min"/>
    <n v="66"/>
    <n v="66"/>
    <n v="1126.609060760893"/>
    <s v=""/>
    <s v="Stand-Up Comedy"/>
    <x v="8"/>
    <s v="Stand-Up Comedy"/>
    <n v="1"/>
  </r>
  <r>
    <n v="4860"/>
    <x v="634"/>
    <x v="0"/>
    <x v="634"/>
    <s v="Mercedes Cordova"/>
    <m/>
    <n v="0"/>
    <x v="25"/>
    <s v="Argentina, Italy"/>
    <n v="2"/>
    <x v="398"/>
    <x v="3"/>
    <x v="5"/>
    <s v="66 min"/>
    <n v="66"/>
    <n v="66"/>
    <n v="1126.609060760893"/>
    <s v=""/>
    <s v="Documentaries, International Movies"/>
    <x v="3"/>
    <s v="Documentaries, International Movies"/>
    <n v="2"/>
  </r>
  <r>
    <n v="4916"/>
    <x v="635"/>
    <x v="0"/>
    <x v="635"/>
    <s v="Max Amini"/>
    <s v="Enissa Amani"/>
    <n v="1"/>
    <x v="10"/>
    <s v="Germany"/>
    <n v="1"/>
    <x v="399"/>
    <x v="5"/>
    <x v="5"/>
    <s v="66 min"/>
    <n v="66"/>
    <n v="66"/>
    <n v="1126.609060760893"/>
    <s v=""/>
    <s v="Stand-Up Comedy"/>
    <x v="8"/>
    <s v="Stand-Up Comedy"/>
    <n v="1"/>
  </r>
  <r>
    <n v="4933"/>
    <x v="636"/>
    <x v="0"/>
    <x v="636"/>
    <s v="Peter Orton"/>
    <s v="Greg Davies"/>
    <n v="1"/>
    <x v="6"/>
    <s v="United Kingdom"/>
    <n v="1"/>
    <x v="400"/>
    <x v="5"/>
    <x v="5"/>
    <s v="66 min"/>
    <n v="66"/>
    <n v="66"/>
    <n v="1126.609060760893"/>
    <s v=""/>
    <s v="Stand-Up Comedy"/>
    <x v="8"/>
    <s v="Stand-Up Comedy"/>
    <n v="1"/>
  </r>
  <r>
    <n v="5172"/>
    <x v="637"/>
    <x v="0"/>
    <x v="637"/>
    <s v="Marcus Raboy"/>
    <s v="DeRay Davis"/>
    <n v="1"/>
    <x v="0"/>
    <s v="United States"/>
    <n v="1"/>
    <x v="401"/>
    <x v="3"/>
    <x v="5"/>
    <s v="66 min"/>
    <n v="66"/>
    <n v="66"/>
    <n v="1126.609060760893"/>
    <s v=""/>
    <s v="Stand-Up Comedy"/>
    <x v="8"/>
    <s v="Stand-Up Comedy"/>
    <n v="1"/>
  </r>
  <r>
    <n v="5214"/>
    <x v="638"/>
    <x v="0"/>
    <x v="638"/>
    <s v="Bobcat Goldthwait"/>
    <s v="Patton Oswalt"/>
    <n v="1"/>
    <x v="0"/>
    <s v="United States"/>
    <n v="1"/>
    <x v="402"/>
    <x v="3"/>
    <x v="5"/>
    <s v="66 min"/>
    <n v="66"/>
    <n v="66"/>
    <n v="1126.609060760893"/>
    <s v=""/>
    <s v="Stand-Up Comedy"/>
    <x v="8"/>
    <s v="Stand-Up Comedy"/>
    <n v="1"/>
  </r>
  <r>
    <n v="5235"/>
    <x v="639"/>
    <x v="0"/>
    <x v="639"/>
    <s v="Brandon Jones"/>
    <s v="Rodney Carrington"/>
    <n v="1"/>
    <x v="0"/>
    <s v="United States"/>
    <n v="1"/>
    <x v="403"/>
    <x v="3"/>
    <x v="5"/>
    <s v="66 min"/>
    <n v="66"/>
    <n v="66"/>
    <n v="1126.609060760893"/>
    <s v=""/>
    <s v="Stand-Up Comedy"/>
    <x v="8"/>
    <s v="Stand-Up Comedy"/>
    <n v="1"/>
  </r>
  <r>
    <n v="5417"/>
    <x v="640"/>
    <x v="0"/>
    <x v="640"/>
    <s v="Bill D'Elia"/>
    <s v="Chris D'Elia"/>
    <n v="1"/>
    <x v="0"/>
    <s v="United States"/>
    <n v="1"/>
    <x v="404"/>
    <x v="3"/>
    <x v="5"/>
    <s v="66 min"/>
    <n v="66"/>
    <n v="66"/>
    <n v="1126.609060760893"/>
    <s v=""/>
    <s v="Stand-Up Comedy"/>
    <x v="8"/>
    <s v="Stand-Up Comedy"/>
    <n v="1"/>
  </r>
  <r>
    <n v="5425"/>
    <x v="641"/>
    <x v="0"/>
    <x v="641"/>
    <s v="Scott Moran"/>
    <s v="Rory Scovel"/>
    <n v="1"/>
    <x v="0"/>
    <s v="United States"/>
    <n v="1"/>
    <x v="61"/>
    <x v="3"/>
    <x v="5"/>
    <s v="66 min"/>
    <n v="66"/>
    <n v="66"/>
    <n v="1126.609060760893"/>
    <s v=""/>
    <s v="Stand-Up Comedy"/>
    <x v="8"/>
    <s v="Stand-Up Comedy"/>
    <n v="1"/>
  </r>
  <r>
    <n v="5519"/>
    <x v="642"/>
    <x v="0"/>
    <x v="642"/>
    <s v="Marcus Raboy"/>
    <s v="Vir Das"/>
    <n v="1"/>
    <x v="0"/>
    <s v="United States"/>
    <n v="1"/>
    <x v="405"/>
    <x v="3"/>
    <x v="5"/>
    <s v="66 min"/>
    <n v="66"/>
    <n v="66"/>
    <n v="1126.609060760893"/>
    <s v=""/>
    <s v="Stand-Up Comedy"/>
    <x v="8"/>
    <s v="Stand-Up Comedy"/>
    <n v="1"/>
  </r>
  <r>
    <n v="5632"/>
    <x v="643"/>
    <x v="0"/>
    <x v="643"/>
    <s v="Neal Brennan"/>
    <s v="Neal Brennan"/>
    <n v="1"/>
    <x v="0"/>
    <s v="United States"/>
    <n v="1"/>
    <x v="406"/>
    <x v="3"/>
    <x v="5"/>
    <s v="66 min"/>
    <n v="66"/>
    <n v="66"/>
    <n v="1126.609060760893"/>
    <s v=""/>
    <s v="Stand-Up Comedy"/>
    <x v="8"/>
    <s v="Stand-Up Comedy"/>
    <n v="1"/>
  </r>
  <r>
    <n v="5814"/>
    <x v="644"/>
    <x v="0"/>
    <x v="644"/>
    <s v="Louis C.K."/>
    <s v="Louis C.K."/>
    <n v="1"/>
    <x v="0"/>
    <s v="United States"/>
    <n v="1"/>
    <x v="179"/>
    <x v="4"/>
    <x v="9"/>
    <s v="66 min"/>
    <n v="66"/>
    <n v="66"/>
    <n v="1126.609060760893"/>
    <s v=""/>
    <s v="Movies"/>
    <x v="6"/>
    <s v="Movies"/>
    <n v="1"/>
  </r>
  <r>
    <n v="5851"/>
    <x v="645"/>
    <x v="0"/>
    <x v="645"/>
    <m/>
    <s v="Patton Oswalt"/>
    <n v="1"/>
    <x v="0"/>
    <s v="United States"/>
    <n v="1"/>
    <x v="407"/>
    <x v="9"/>
    <x v="5"/>
    <s v="66 min"/>
    <n v="66"/>
    <n v="66"/>
    <n v="1126.609060760893"/>
    <s v=""/>
    <s v="Stand-Up Comedy"/>
    <x v="8"/>
    <s v="Stand-Up Comedy"/>
    <n v="1"/>
  </r>
  <r>
    <n v="6313"/>
    <x v="646"/>
    <x v="0"/>
    <x v="646"/>
    <s v="Vonda Harrell, Daniel Camenisch"/>
    <s v="Billy Graham, Jeff Hoyt, Tom Brokaw, Greta Van Susteren, Diane Sawyer, Larry King, George Bush Sr., George W. Bush, Bill Clinton, Franklin Graham"/>
    <n v="10"/>
    <x v="0"/>
    <s v="United States"/>
    <n v="1"/>
    <x v="408"/>
    <x v="5"/>
    <x v="6"/>
    <s v="66 min"/>
    <n v="66"/>
    <n v="66"/>
    <n v="1126.609060760893"/>
    <s v=""/>
    <s v="Documentaries, Faith &amp; Spirituality"/>
    <x v="3"/>
    <s v="Documentaries, Faith &amp; Spirituality"/>
    <n v="2"/>
  </r>
  <r>
    <n v="7320"/>
    <x v="647"/>
    <x v="0"/>
    <x v="647"/>
    <s v="Prakash Satam"/>
    <m/>
    <n v="0"/>
    <x v="2"/>
    <m/>
    <n v="0"/>
    <x v="409"/>
    <x v="2"/>
    <x v="8"/>
    <s v="66 min"/>
    <n v="66"/>
    <n v="66"/>
    <n v="1126.609060760893"/>
    <s v=""/>
    <s v="Children &amp; Family Movies, Comedies"/>
    <x v="0"/>
    <s v="Children &amp; Family Movies, Comedies"/>
    <n v="2"/>
  </r>
  <r>
    <n v="7657"/>
    <x v="648"/>
    <x v="0"/>
    <x v="648"/>
    <s v="Charlie Lightening"/>
    <s v="Noel Gallagher"/>
    <n v="1"/>
    <x v="0"/>
    <s v="United States"/>
    <n v="1"/>
    <x v="410"/>
    <x v="5"/>
    <x v="5"/>
    <s v="66 min"/>
    <n v="66"/>
    <n v="66"/>
    <n v="1126.609060760893"/>
    <s v=""/>
    <s v="Documentaries, Music &amp; Musicals"/>
    <x v="3"/>
    <s v="Documentaries, Music &amp; Musicals"/>
    <n v="2"/>
  </r>
  <r>
    <n v="8045"/>
    <x v="649"/>
    <x v="0"/>
    <x v="649"/>
    <m/>
    <m/>
    <n v="0"/>
    <x v="0"/>
    <s v="United States"/>
    <n v="1"/>
    <x v="212"/>
    <x v="3"/>
    <x v="5"/>
    <s v="66 min"/>
    <n v="66"/>
    <n v="66"/>
    <n v="1126.609060760893"/>
    <s v=""/>
    <s v="Documentaries, Sports Movies"/>
    <x v="3"/>
    <s v="Documentaries, Sports Movies"/>
    <n v="2"/>
  </r>
  <r>
    <n v="8261"/>
    <x v="650"/>
    <x v="0"/>
    <x v="650"/>
    <s v="Marek Piwowski"/>
    <s v="Jan Himilsbach, Stanislaw Tym, Jerzy Dobrowolski, Zdzislaw Maklakiewicz, Andrzej Dobosz, Feridun Erol, Jolanta Lothe, Wanda Stanis≈Çawska-Lothe"/>
    <n v="8"/>
    <x v="20"/>
    <s v="Poland"/>
    <n v="1"/>
    <x v="164"/>
    <x v="35"/>
    <x v="6"/>
    <s v="66 min"/>
    <n v="66"/>
    <n v="66"/>
    <n v="1126.609060760893"/>
    <s v=""/>
    <s v="Comedies, Cult Movies, International Movies"/>
    <x v="4"/>
    <s v="Comedies, Cult Movies, International Movies"/>
    <n v="3"/>
  </r>
  <r>
    <n v="17"/>
    <x v="651"/>
    <x v="0"/>
    <x v="651"/>
    <s v="Pedro de Echave Garc√≠a, Pablo Azor√≠n Williams"/>
    <m/>
    <n v="0"/>
    <x v="2"/>
    <m/>
    <n v="0"/>
    <x v="411"/>
    <x v="1"/>
    <x v="5"/>
    <s v="67 min"/>
    <n v="67"/>
    <n v="67"/>
    <n v="1060.479065654059"/>
    <s v=""/>
    <s v="Documentaries, International Movies"/>
    <x v="3"/>
    <s v="Documentaries, International Movies"/>
    <n v="2"/>
  </r>
  <r>
    <n v="409"/>
    <x v="652"/>
    <x v="0"/>
    <x v="652"/>
    <s v="Rajiv Chilaka"/>
    <s v="Vatsal Dubey, Julie Tejwani, Rupa Bhimani, Jigna Bhardwaj, Rajesh Kava, Mousam, Swapnil"/>
    <n v="7"/>
    <x v="2"/>
    <m/>
    <n v="0"/>
    <x v="325"/>
    <x v="12"/>
    <x v="8"/>
    <s v="67 min"/>
    <n v="67"/>
    <n v="67"/>
    <n v="1060.479065654059"/>
    <s v=""/>
    <s v="Children &amp; Family Movies"/>
    <x v="0"/>
    <s v="Children &amp; Family Movies"/>
    <n v="1"/>
  </r>
  <r>
    <n v="2220"/>
    <x v="653"/>
    <x v="0"/>
    <x v="653"/>
    <s v="Lisa Cort√©s, Farah X"/>
    <m/>
    <n v="0"/>
    <x v="0"/>
    <s v="United States"/>
    <n v="1"/>
    <x v="412"/>
    <x v="2"/>
    <x v="5"/>
    <s v="67 min"/>
    <n v="67"/>
    <n v="67"/>
    <n v="1060.479065654059"/>
    <s v=""/>
    <s v="Documentaries, Music &amp; Musicals"/>
    <x v="3"/>
    <s v="Documentaries, Music &amp; Musicals"/>
    <n v="2"/>
  </r>
  <r>
    <n v="2262"/>
    <x v="654"/>
    <x v="0"/>
    <x v="654"/>
    <s v="Scott Zabielski"/>
    <s v="Jim Jefferies"/>
    <n v="1"/>
    <x v="2"/>
    <m/>
    <n v="0"/>
    <x v="413"/>
    <x v="1"/>
    <x v="5"/>
    <s v="67 min"/>
    <n v="67"/>
    <n v="67"/>
    <n v="1060.479065654059"/>
    <s v=""/>
    <s v="Stand-Up Comedy"/>
    <x v="8"/>
    <s v="Stand-Up Comedy"/>
    <n v="1"/>
  </r>
  <r>
    <n v="2538"/>
    <x v="655"/>
    <x v="0"/>
    <x v="655"/>
    <s v="Adekunle Nodash Adejuyigbe"/>
    <s v="Jamal Ibrahim, Jemima Osunde, Charles Etubiebi, Jude Chukwuka, Chris Iheuwa, Kehinde Fasuyi"/>
    <n v="6"/>
    <x v="9"/>
    <s v="Nigeria"/>
    <n v="1"/>
    <x v="414"/>
    <x v="5"/>
    <x v="1"/>
    <s v="67 min"/>
    <n v="67"/>
    <n v="67"/>
    <n v="1060.479065654059"/>
    <s v=""/>
    <s v="International Movies, Thrillers"/>
    <x v="7"/>
    <s v="International Movies, Thrillers"/>
    <n v="2"/>
  </r>
  <r>
    <n v="3206"/>
    <x v="656"/>
    <x v="0"/>
    <x v="656"/>
    <s v="Luis Ara, Ignacio Jaunsolo"/>
    <s v="Christian Morales"/>
    <n v="1"/>
    <x v="35"/>
    <s v="Uruguay, Guatemala"/>
    <n v="2"/>
    <x v="415"/>
    <x v="2"/>
    <x v="4"/>
    <s v="67 min"/>
    <n v="67"/>
    <n v="67"/>
    <n v="1060.479065654059"/>
    <s v=""/>
    <s v="Documentaries, International Movies"/>
    <x v="3"/>
    <s v="Documentaries, International Movies"/>
    <n v="2"/>
  </r>
  <r>
    <n v="3389"/>
    <x v="657"/>
    <x v="0"/>
    <x v="657"/>
    <s v="Gillian Robespierre"/>
    <s v="Jenny Slate"/>
    <n v="1"/>
    <x v="0"/>
    <s v="United States"/>
    <n v="1"/>
    <x v="416"/>
    <x v="2"/>
    <x v="5"/>
    <s v="67 min"/>
    <n v="67"/>
    <n v="67"/>
    <n v="1060.479065654059"/>
    <s v=""/>
    <s v="Documentaries, Stand-Up Comedy"/>
    <x v="3"/>
    <s v="Documentaries, Stand-Up Comedy"/>
    <n v="2"/>
  </r>
  <r>
    <n v="3529"/>
    <x v="658"/>
    <x v="0"/>
    <x v="658"/>
    <s v="Mike Binder"/>
    <s v="Bill Burr"/>
    <n v="1"/>
    <x v="0"/>
    <s v="United States, United Kingdom"/>
    <n v="2"/>
    <x v="417"/>
    <x v="2"/>
    <x v="5"/>
    <s v="67 min"/>
    <n v="67"/>
    <n v="67"/>
    <n v="1060.479065654059"/>
    <s v=""/>
    <s v="Stand-Up Comedy"/>
    <x v="8"/>
    <s v="Stand-Up Comedy"/>
    <n v="1"/>
  </r>
  <r>
    <n v="3618"/>
    <x v="659"/>
    <x v="0"/>
    <x v="659"/>
    <s v="John Asher"/>
    <s v="Theo Von"/>
    <n v="1"/>
    <x v="0"/>
    <s v="United States"/>
    <n v="1"/>
    <x v="418"/>
    <x v="9"/>
    <x v="5"/>
    <s v="67 min"/>
    <n v="67"/>
    <n v="67"/>
    <n v="1060.479065654059"/>
    <s v=""/>
    <s v="Stand-Up Comedy"/>
    <x v="8"/>
    <s v="Stand-Up Comedy"/>
    <n v="1"/>
  </r>
  <r>
    <n v="3620"/>
    <x v="660"/>
    <x v="0"/>
    <x v="660"/>
    <s v="Lance Bangs"/>
    <s v="Brent Morin"/>
    <n v="1"/>
    <x v="0"/>
    <s v="United States"/>
    <n v="1"/>
    <x v="349"/>
    <x v="4"/>
    <x v="5"/>
    <s v="67 min"/>
    <n v="67"/>
    <n v="67"/>
    <n v="1060.479065654059"/>
    <s v=""/>
    <s v="Stand-Up Comedy"/>
    <x v="8"/>
    <s v="Stand-Up Comedy"/>
    <n v="1"/>
  </r>
  <r>
    <n v="4871"/>
    <x v="661"/>
    <x v="0"/>
    <x v="661"/>
    <s v="Bobcat Goldthwait"/>
    <s v="Hari Kondabolu"/>
    <n v="1"/>
    <x v="0"/>
    <s v="United States"/>
    <n v="1"/>
    <x v="419"/>
    <x v="5"/>
    <x v="5"/>
    <s v="67 min"/>
    <n v="67"/>
    <n v="67"/>
    <n v="1060.479065654059"/>
    <s v=""/>
    <s v="Stand-Up Comedy"/>
    <x v="8"/>
    <s v="Stand-Up Comedy"/>
    <n v="1"/>
  </r>
  <r>
    <n v="5025"/>
    <x v="662"/>
    <x v="0"/>
    <x v="662"/>
    <s v="Marcus Raboy"/>
    <s v="Marlon Wayans"/>
    <n v="1"/>
    <x v="0"/>
    <s v="United States"/>
    <n v="1"/>
    <x v="420"/>
    <x v="5"/>
    <x v="5"/>
    <s v="67 min"/>
    <n v="67"/>
    <n v="67"/>
    <n v="1060.479065654059"/>
    <s v=""/>
    <s v="Stand-Up Comedy"/>
    <x v="8"/>
    <s v="Stand-Up Comedy"/>
    <n v="1"/>
  </r>
  <r>
    <n v="5135"/>
    <x v="663"/>
    <x v="0"/>
    <x v="663"/>
    <s v="Jay Chapman"/>
    <s v="Craig Ferguson"/>
    <n v="1"/>
    <x v="0"/>
    <s v="United States"/>
    <n v="1"/>
    <x v="421"/>
    <x v="3"/>
    <x v="5"/>
    <s v="67 min"/>
    <n v="67"/>
    <n v="67"/>
    <n v="1060.479065654059"/>
    <s v=""/>
    <s v="Stand-Up Comedy"/>
    <x v="8"/>
    <s v="Stand-Up Comedy"/>
    <n v="1"/>
  </r>
  <r>
    <n v="5358"/>
    <x v="664"/>
    <x v="0"/>
    <x v="664"/>
    <s v="Maz Jobrani"/>
    <s v="Maz Jobrani"/>
    <n v="1"/>
    <x v="2"/>
    <m/>
    <n v="0"/>
    <x v="166"/>
    <x v="3"/>
    <x v="1"/>
    <s v="67 min"/>
    <n v="67"/>
    <n v="67"/>
    <n v="1060.479065654059"/>
    <s v=""/>
    <s v="Stand-Up Comedy"/>
    <x v="8"/>
    <s v="Stand-Up Comedy"/>
    <n v="1"/>
  </r>
  <r>
    <n v="5370"/>
    <x v="665"/>
    <x v="0"/>
    <x v="665"/>
    <s v="Daniel Gray Longino"/>
    <s v="Joe Mande"/>
    <n v="1"/>
    <x v="0"/>
    <s v="United States"/>
    <n v="1"/>
    <x v="422"/>
    <x v="3"/>
    <x v="5"/>
    <s v="67 min"/>
    <n v="67"/>
    <n v="67"/>
    <n v="1060.479065654059"/>
    <s v=""/>
    <s v="Stand-Up Comedy"/>
    <x v="8"/>
    <s v="Stand-Up Comedy"/>
    <n v="1"/>
  </r>
  <r>
    <n v="5595"/>
    <x v="666"/>
    <x v="0"/>
    <x v="666"/>
    <s v="David Paul Meyer"/>
    <s v="Trevor Noah"/>
    <n v="1"/>
    <x v="0"/>
    <s v="United States"/>
    <n v="1"/>
    <x v="423"/>
    <x v="3"/>
    <x v="1"/>
    <s v="67 min"/>
    <n v="67"/>
    <n v="67"/>
    <n v="1060.479065654059"/>
    <s v=""/>
    <s v="Stand-Up Comedy"/>
    <x v="8"/>
    <s v="Stand-Up Comedy"/>
    <n v="1"/>
  </r>
  <r>
    <n v="5628"/>
    <x v="667"/>
    <x v="0"/>
    <x v="667"/>
    <s v="Marcus Raboy"/>
    <s v="Cristela Alonzo"/>
    <n v="1"/>
    <x v="0"/>
    <s v="United States"/>
    <n v="1"/>
    <x v="424"/>
    <x v="3"/>
    <x v="5"/>
    <s v="67 min"/>
    <n v="67"/>
    <n v="67"/>
    <n v="1060.479065654059"/>
    <s v=""/>
    <s v="Stand-Up Comedy"/>
    <x v="8"/>
    <s v="Stand-Up Comedy"/>
    <n v="1"/>
  </r>
  <r>
    <n v="5712"/>
    <x v="668"/>
    <x v="0"/>
    <x v="668"/>
    <s v="Jan Suter, Ra√∫l Campos Delgado"/>
    <s v="Carlos Ballarta"/>
    <n v="1"/>
    <x v="15"/>
    <s v="Mexico"/>
    <n v="1"/>
    <x v="425"/>
    <x v="9"/>
    <x v="5"/>
    <s v="67 min"/>
    <n v="67"/>
    <n v="67"/>
    <n v="1060.479065654059"/>
    <s v=""/>
    <s v="Stand-Up Comedy"/>
    <x v="8"/>
    <s v="Stand-Up Comedy"/>
    <n v="1"/>
  </r>
  <r>
    <n v="7181"/>
    <x v="669"/>
    <x v="0"/>
    <x v="669"/>
    <s v="Shannon Hartman"/>
    <s v="Kevin Hart"/>
    <n v="1"/>
    <x v="0"/>
    <s v="United States"/>
    <n v="1"/>
    <x v="155"/>
    <x v="10"/>
    <x v="5"/>
    <s v="67 min"/>
    <n v="67"/>
    <n v="67"/>
    <n v="1060.479065654059"/>
    <s v=""/>
    <s v="Stand-Up Comedy"/>
    <x v="8"/>
    <s v="Stand-Up Comedy"/>
    <n v="1"/>
  </r>
  <r>
    <n v="7319"/>
    <x v="670"/>
    <x v="0"/>
    <x v="670"/>
    <m/>
    <s v="Anamaya Verma, Ganesh Divekar, Jigna Bharadhwaj, Jitendra Dasadiva, Manoj Pandey, Manish Bhuvan, Meena Nahta, Neshma Chemburkar, Saumya Daan, Sonal Kaushal"/>
    <n v="10"/>
    <x v="2"/>
    <m/>
    <n v="0"/>
    <x v="426"/>
    <x v="2"/>
    <x v="8"/>
    <s v="67 min"/>
    <n v="67"/>
    <n v="67"/>
    <n v="1060.479065654059"/>
    <s v=""/>
    <s v="Children &amp; Family Movies, Comedies"/>
    <x v="0"/>
    <s v="Children &amp; Family Movies, Comedies"/>
    <n v="2"/>
  </r>
  <r>
    <n v="8163"/>
    <x v="671"/>
    <x v="0"/>
    <x v="671"/>
    <s v="Einar Gabbassov"/>
    <m/>
    <n v="0"/>
    <x v="0"/>
    <s v="United States, Kazakhstan"/>
    <n v="2"/>
    <x v="62"/>
    <x v="9"/>
    <x v="8"/>
    <s v="67 min"/>
    <n v="67"/>
    <n v="67"/>
    <n v="1060.479065654059"/>
    <s v=""/>
    <s v="Children &amp; Family Movies"/>
    <x v="0"/>
    <s v="Children &amp; Family Movies"/>
    <n v="1"/>
  </r>
  <r>
    <n v="408"/>
    <x v="672"/>
    <x v="0"/>
    <x v="672"/>
    <s v="Rajiv Chilaka"/>
    <s v="Vatsal Dubey, Julie Tejwani, Rupa Bhimani, Jigna Bhardwaj, Rajesh Kava, Mousam, Swapnil"/>
    <n v="7"/>
    <x v="2"/>
    <m/>
    <n v="0"/>
    <x v="325"/>
    <x v="16"/>
    <x v="8"/>
    <s v="68 min"/>
    <n v="68"/>
    <n v="68"/>
    <n v="996.34907054722487"/>
    <s v=""/>
    <s v="Children &amp; Family Movies"/>
    <x v="0"/>
    <s v="Children &amp; Family Movies"/>
    <n v="1"/>
  </r>
  <r>
    <n v="415"/>
    <x v="673"/>
    <x v="0"/>
    <x v="673"/>
    <s v="Rajiv Chilaka"/>
    <s v="Vatsal Dubey, Julie Tejwani, Rupa Bhimani, Jigna Bhardwaj, Rajesh Kava, Mousam, Swapnil"/>
    <n v="7"/>
    <x v="2"/>
    <m/>
    <n v="0"/>
    <x v="325"/>
    <x v="11"/>
    <x v="8"/>
    <s v="68 min"/>
    <n v="68"/>
    <n v="68"/>
    <n v="996.34907054722487"/>
    <s v=""/>
    <s v="Children &amp; Family Movies"/>
    <x v="0"/>
    <s v="Children &amp; Family Movies"/>
    <n v="1"/>
  </r>
  <r>
    <n v="416"/>
    <x v="674"/>
    <x v="0"/>
    <x v="674"/>
    <s v="Rajiv Chilaka"/>
    <s v="Vatsal Dubey, Julie Tejwani, Rupa Bhimani, Jigna Bhardwaj, Rajesh Kava, Arun Shekher, Sanchit Wartak"/>
    <n v="7"/>
    <x v="17"/>
    <s v="India"/>
    <n v="1"/>
    <x v="325"/>
    <x v="16"/>
    <x v="8"/>
    <s v="68 min"/>
    <n v="68"/>
    <n v="68"/>
    <n v="996.34907054722487"/>
    <s v=""/>
    <s v="Children &amp; Family Movies"/>
    <x v="0"/>
    <s v="Children &amp; Family Movies"/>
    <n v="1"/>
  </r>
  <r>
    <n v="423"/>
    <x v="675"/>
    <x v="0"/>
    <x v="675"/>
    <s v="Rajiv Chilaka"/>
    <s v="Vatsal Dubey, Julie Tejwani, Rupa Bhimani, Jigna Bhardwaj, Rajesh Kava"/>
    <n v="5"/>
    <x v="2"/>
    <m/>
    <n v="0"/>
    <x v="325"/>
    <x v="12"/>
    <x v="8"/>
    <s v="68 min"/>
    <n v="68"/>
    <n v="68"/>
    <n v="996.34907054722487"/>
    <s v=""/>
    <s v="Children &amp; Family Movies"/>
    <x v="0"/>
    <s v="Children &amp; Family Movies"/>
    <n v="1"/>
  </r>
  <r>
    <n v="425"/>
    <x v="676"/>
    <x v="0"/>
    <x v="676"/>
    <s v="Rajiv Chilaka"/>
    <s v="Vatsal Dubey, Julie Tejwani, Rupa Bhimani, Jigna Bhardwaj, Rajesh Kava, Mousam, Swapnil"/>
    <n v="7"/>
    <x v="2"/>
    <m/>
    <n v="0"/>
    <x v="325"/>
    <x v="11"/>
    <x v="8"/>
    <s v="68 min"/>
    <n v="68"/>
    <n v="68"/>
    <n v="996.34907054722487"/>
    <s v=""/>
    <s v="Children &amp; Family Movies"/>
    <x v="0"/>
    <s v="Children &amp; Family Movies"/>
    <n v="1"/>
  </r>
  <r>
    <n v="1503"/>
    <x v="677"/>
    <x v="0"/>
    <x v="677"/>
    <s v="Kristian Mercado"/>
    <s v="London Hughes"/>
    <n v="1"/>
    <x v="0"/>
    <s v="United States"/>
    <n v="1"/>
    <x v="82"/>
    <x v="1"/>
    <x v="5"/>
    <s v="68 min"/>
    <n v="68"/>
    <n v="68"/>
    <n v="996.34907054722487"/>
    <s v=""/>
    <s v="Stand-Up Comedy"/>
    <x v="8"/>
    <s v="Stand-Up Comedy"/>
    <n v="1"/>
  </r>
  <r>
    <n v="1646"/>
    <x v="678"/>
    <x v="0"/>
    <x v="678"/>
    <s v="Brian Volk-Weiss"/>
    <s v="Larry the Cable Guy"/>
    <n v="1"/>
    <x v="0"/>
    <s v="United States"/>
    <n v="1"/>
    <x v="427"/>
    <x v="1"/>
    <x v="1"/>
    <s v="68 min"/>
    <n v="68"/>
    <n v="68"/>
    <n v="996.34907054722487"/>
    <s v=""/>
    <s v="Stand-Up Comedy"/>
    <x v="8"/>
    <s v="Stand-Up Comedy"/>
    <n v="1"/>
  </r>
  <r>
    <n v="2237"/>
    <x v="679"/>
    <x v="0"/>
    <x v="679"/>
    <m/>
    <m/>
    <n v="0"/>
    <x v="2"/>
    <m/>
    <n v="0"/>
    <x v="428"/>
    <x v="1"/>
    <x v="8"/>
    <s v="68 min"/>
    <n v="68"/>
    <n v="68"/>
    <n v="996.34907054722487"/>
    <s v=""/>
    <s v="Children &amp; Family Movies, Comedies"/>
    <x v="0"/>
    <s v="Children &amp; Family Movies, Comedies"/>
    <n v="2"/>
  </r>
  <r>
    <n v="2459"/>
    <x v="680"/>
    <x v="0"/>
    <x v="680"/>
    <s v="Angshuman Ghosh"/>
    <s v="Kenny Sebastian"/>
    <n v="1"/>
    <x v="17"/>
    <s v="India"/>
    <n v="1"/>
    <x v="429"/>
    <x v="1"/>
    <x v="5"/>
    <s v="68 min"/>
    <n v="68"/>
    <n v="68"/>
    <n v="996.34907054722487"/>
    <s v=""/>
    <s v="Stand-Up Comedy"/>
    <x v="8"/>
    <s v="Stand-Up Comedy"/>
    <n v="1"/>
  </r>
  <r>
    <n v="3316"/>
    <x v="681"/>
    <x v="0"/>
    <x v="681"/>
    <s v="Savage Steve Holland"/>
    <s v="Drake Bell, Daniella Monet, David Lewis, Susanne Blakeslee, Daran Norris, Scott Baio, Devon Weigel, Ella Anderson, Carter Hastings"/>
    <n v="9"/>
    <x v="0"/>
    <s v="United States"/>
    <n v="1"/>
    <x v="133"/>
    <x v="0"/>
    <x v="8"/>
    <s v="68 min"/>
    <n v="68"/>
    <n v="68"/>
    <n v="996.34907054722487"/>
    <s v=""/>
    <s v="Children &amp; Family Movies, Comedies"/>
    <x v="0"/>
    <s v="Children &amp; Family Movies, Comedies"/>
    <n v="2"/>
  </r>
  <r>
    <n v="3318"/>
    <x v="682"/>
    <x v="0"/>
    <x v="682"/>
    <s v="Savage Steve Holland"/>
    <s v="Kendall Schmidt, James Maslow, Carlos PenaVega, Logan Henderson, Ciara Bravo, Challen Cates, Tanya Chisholm, Stephen Kramer Glickman, Trevor Devall, Christopher Shyer"/>
    <n v="10"/>
    <x v="0"/>
    <s v="United States, Canada"/>
    <n v="2"/>
    <x v="133"/>
    <x v="11"/>
    <x v="6"/>
    <s v="68 min"/>
    <n v="68"/>
    <n v="68"/>
    <n v="996.34907054722487"/>
    <s v=""/>
    <s v="Children &amp; Family Movies, Comedies, Music &amp; Musicals"/>
    <x v="0"/>
    <s v="Children &amp; Family Movies, Comedies, Music &amp; Musicals"/>
    <n v="3"/>
  </r>
  <r>
    <n v="3322"/>
    <x v="683"/>
    <x v="0"/>
    <x v="683"/>
    <s v="Joe Menendez"/>
    <s v="Isabela Moner, Jet Jurgensmeyer, Colin Critchley, Kirk Fogg, Dee Bradley Baker"/>
    <n v="5"/>
    <x v="0"/>
    <s v="United States"/>
    <n v="1"/>
    <x v="133"/>
    <x v="9"/>
    <x v="6"/>
    <s v="68 min"/>
    <n v="68"/>
    <n v="68"/>
    <n v="996.34907054722487"/>
    <s v=""/>
    <s v="Children &amp; Family Movies"/>
    <x v="0"/>
    <s v="Children &amp; Family Movies"/>
    <n v="1"/>
  </r>
  <r>
    <n v="3323"/>
    <x v="684"/>
    <x v="0"/>
    <x v="684"/>
    <s v="Vince Marcello"/>
    <s v="Rahart Adams, Brec Bassinger, Tiera Skovbye, Larissa Albuquerque, Sarah Grey, Drew Tanner, Pauline Egan, Alex Zahara, Samuel Patrick Chu"/>
    <n v="9"/>
    <x v="0"/>
    <s v="United States"/>
    <n v="1"/>
    <x v="133"/>
    <x v="4"/>
    <x v="6"/>
    <s v="68 min"/>
    <n v="68"/>
    <n v="68"/>
    <n v="996.34907054722487"/>
    <s v=""/>
    <s v="Children &amp; Family Movies, Comedies"/>
    <x v="0"/>
    <s v="Children &amp; Family Movies, Comedies"/>
    <n v="2"/>
  </r>
  <r>
    <n v="4235"/>
    <x v="685"/>
    <x v="0"/>
    <x v="685"/>
    <s v="Paul M. Green"/>
    <s v="Gina Yashere"/>
    <n v="1"/>
    <x v="2"/>
    <m/>
    <n v="0"/>
    <x v="85"/>
    <x v="8"/>
    <x v="5"/>
    <s v="68 min"/>
    <n v="68"/>
    <n v="68"/>
    <n v="996.34907054722487"/>
    <s v=""/>
    <s v="Stand-Up Comedy"/>
    <x v="8"/>
    <s v="Stand-Up Comedy"/>
    <n v="1"/>
  </r>
  <r>
    <n v="4315"/>
    <x v="686"/>
    <x v="0"/>
    <x v="686"/>
    <s v="Marcus Raboy"/>
    <s v="Vir Das"/>
    <n v="1"/>
    <x v="0"/>
    <s v="United States"/>
    <n v="1"/>
    <x v="430"/>
    <x v="5"/>
    <x v="5"/>
    <s v="68 min"/>
    <n v="68"/>
    <n v="68"/>
    <n v="996.34907054722487"/>
    <s v=""/>
    <s v="Stand-Up Comedy"/>
    <x v="8"/>
    <s v="Stand-Up Comedy"/>
    <n v="1"/>
  </r>
  <r>
    <n v="5205"/>
    <x v="687"/>
    <x v="0"/>
    <x v="687"/>
    <s v="Brian Klein"/>
    <s v="Jack Whitehall"/>
    <n v="1"/>
    <x v="6"/>
    <s v="United Kingdom"/>
    <n v="1"/>
    <x v="431"/>
    <x v="3"/>
    <x v="5"/>
    <s v="68 min"/>
    <n v="68"/>
    <n v="68"/>
    <n v="996.34907054722487"/>
    <s v=""/>
    <s v="Stand-Up Comedy"/>
    <x v="8"/>
    <s v="Stand-Up Comedy"/>
    <n v="1"/>
  </r>
  <r>
    <n v="5869"/>
    <x v="688"/>
    <x v="0"/>
    <x v="688"/>
    <s v="Lance Bangs"/>
    <s v="Hannibal Buress"/>
    <n v="1"/>
    <x v="0"/>
    <s v="United States"/>
    <n v="1"/>
    <x v="432"/>
    <x v="9"/>
    <x v="5"/>
    <s v="68 min"/>
    <n v="68"/>
    <n v="68"/>
    <n v="996.34907054722487"/>
    <s v=""/>
    <s v="Stand-Up Comedy"/>
    <x v="8"/>
    <s v="Stand-Up Comedy"/>
    <n v="1"/>
  </r>
  <r>
    <n v="5928"/>
    <x v="689"/>
    <x v="0"/>
    <x v="689"/>
    <s v="Wyatt Cenac"/>
    <s v="Wyatt Cenac"/>
    <n v="1"/>
    <x v="0"/>
    <s v="United States"/>
    <n v="1"/>
    <x v="433"/>
    <x v="0"/>
    <x v="5"/>
    <s v="68 min"/>
    <n v="68"/>
    <n v="68"/>
    <n v="996.34907054722487"/>
    <s v=""/>
    <s v="Stand-Up Comedy"/>
    <x v="8"/>
    <s v="Stand-Up Comedy"/>
    <n v="1"/>
  </r>
  <r>
    <n v="6646"/>
    <x v="690"/>
    <x v="0"/>
    <x v="690"/>
    <s v="Rajiv Chilaka"/>
    <m/>
    <n v="0"/>
    <x v="2"/>
    <m/>
    <n v="0"/>
    <x v="280"/>
    <x v="5"/>
    <x v="0"/>
    <s v="68 min"/>
    <n v="68"/>
    <n v="68"/>
    <n v="996.34907054722487"/>
    <s v=""/>
    <s v="Children &amp; Family Movies"/>
    <x v="0"/>
    <s v="Children &amp; Family Movies"/>
    <n v="1"/>
  </r>
  <r>
    <n v="7109"/>
    <x v="691"/>
    <x v="0"/>
    <x v="691"/>
    <s v="Young Jun Lee"/>
    <s v="Um Sang-hyun, Yang Jeong-hwa, Jeon Tae-yeol, Shin Yong-woo, Lee So-young, So-yeon"/>
    <n v="6"/>
    <x v="2"/>
    <m/>
    <n v="0"/>
    <x v="434"/>
    <x v="5"/>
    <x v="8"/>
    <s v="68 min"/>
    <n v="68"/>
    <n v="68"/>
    <n v="996.34907054722487"/>
    <s v=""/>
    <s v="Children &amp; Family Movies"/>
    <x v="0"/>
    <s v="Children &amp; Family Movies"/>
    <n v="1"/>
  </r>
  <r>
    <n v="7318"/>
    <x v="692"/>
    <x v="0"/>
    <x v="692"/>
    <s v="Prakash Satam"/>
    <m/>
    <n v="0"/>
    <x v="2"/>
    <m/>
    <n v="0"/>
    <x v="42"/>
    <x v="5"/>
    <x v="10"/>
    <s v="68 min"/>
    <n v="68"/>
    <n v="68"/>
    <n v="996.34907054722487"/>
    <s v=""/>
    <s v="Children &amp; Family Movies, Comedies"/>
    <x v="0"/>
    <s v="Children &amp; Family Movies, Comedies"/>
    <n v="2"/>
  </r>
  <r>
    <n v="7540"/>
    <x v="693"/>
    <x v="0"/>
    <x v="693"/>
    <s v="Claude Barras"/>
    <s v="Gaspard Schlatter, Sixtine Murat, Paulin Jaccoud, Michel Vuillermoz, Raul Ribera, Estelle Hennard, Elliot Sanchez, Lou Wick, Brigitte Rosset, Natacha Koutchoumov, Monica Budde, Adrien Barazzone, Will Forte, Nick Offerman, Ellen Page, Amy Sedaris"/>
    <n v="16"/>
    <x v="36"/>
    <s v="Switzerland, France"/>
    <n v="2"/>
    <x v="46"/>
    <x v="9"/>
    <x v="2"/>
    <s v="68 min"/>
    <n v="68"/>
    <n v="68"/>
    <n v="996.34907054722487"/>
    <s v=""/>
    <s v="Comedies, Dramas, International Movies"/>
    <x v="4"/>
    <s v="Comedies, Dramas, International Movies"/>
    <n v="3"/>
  </r>
  <r>
    <n v="7714"/>
    <x v="694"/>
    <x v="0"/>
    <x v="694"/>
    <s v="Jeremy Kenyon Lockyer Corbell"/>
    <m/>
    <n v="0"/>
    <x v="0"/>
    <s v="United States"/>
    <n v="1"/>
    <x v="435"/>
    <x v="3"/>
    <x v="1"/>
    <s v="68 min"/>
    <n v="68"/>
    <n v="68"/>
    <n v="996.34907054722487"/>
    <s v=""/>
    <s v="Documentaries"/>
    <x v="3"/>
    <s v="Documentaries"/>
    <n v="1"/>
  </r>
  <r>
    <n v="8413"/>
    <x v="695"/>
    <x v="0"/>
    <x v="695"/>
    <s v="John Mikulak, Joshua Brown"/>
    <s v="Jan Lewan, Greg Korin"/>
    <n v="2"/>
    <x v="0"/>
    <s v="United States"/>
    <n v="1"/>
    <x v="436"/>
    <x v="16"/>
    <x v="1"/>
    <s v="68 min"/>
    <n v="68"/>
    <n v="68"/>
    <n v="996.34907054722487"/>
    <s v=""/>
    <s v="Documentaries, Music &amp; Musicals"/>
    <x v="3"/>
    <s v="Documentaries, Music &amp; Musicals"/>
    <n v="2"/>
  </r>
  <r>
    <n v="8703"/>
    <x v="696"/>
    <x v="0"/>
    <x v="696"/>
    <s v="Tiffanie Hsu"/>
    <m/>
    <n v="0"/>
    <x v="0"/>
    <s v="United States, Brazil, India, Uganda, China"/>
    <n v="5"/>
    <x v="437"/>
    <x v="5"/>
    <x v="4"/>
    <s v="68 min"/>
    <n v="68"/>
    <n v="68"/>
    <n v="996.34907054722487"/>
    <s v=""/>
    <s v="Documentaries"/>
    <x v="3"/>
    <s v="Documentaries"/>
    <n v="1"/>
  </r>
  <r>
    <n v="303"/>
    <x v="697"/>
    <x v="0"/>
    <x v="697"/>
    <s v="Cavi Borges, Luciano Vidigal"/>
    <m/>
    <n v="0"/>
    <x v="23"/>
    <s v="Brazil"/>
    <n v="1"/>
    <x v="438"/>
    <x v="8"/>
    <x v="5"/>
    <s v="69 min"/>
    <n v="69"/>
    <n v="69"/>
    <n v="934.21907544039072"/>
    <s v=""/>
    <s v="Documentaries, International Movies"/>
    <x v="3"/>
    <s v="Documentaries, International Movies"/>
    <n v="2"/>
  </r>
  <r>
    <n v="420"/>
    <x v="698"/>
    <x v="0"/>
    <x v="698"/>
    <s v="Rajiv Chilaka"/>
    <s v="Vatsal Dubey, Julie Tejwani, Rupa Bhimani, Jigna Bhardwaj, Rajesh Kava, Mousam, Swapnil"/>
    <n v="7"/>
    <x v="2"/>
    <m/>
    <n v="0"/>
    <x v="325"/>
    <x v="10"/>
    <x v="8"/>
    <s v="69 min"/>
    <n v="69"/>
    <n v="69"/>
    <n v="934.21907544039072"/>
    <s v=""/>
    <s v="Children &amp; Family Movies, Sports Movies"/>
    <x v="0"/>
    <s v="Children &amp; Family Movies, Sports Movies"/>
    <n v="2"/>
  </r>
  <r>
    <n v="1824"/>
    <x v="699"/>
    <x v="0"/>
    <x v="699"/>
    <s v="Rana Eid"/>
    <s v="Rana Eid"/>
    <n v="1"/>
    <x v="4"/>
    <s v="Lebanon"/>
    <n v="1"/>
    <x v="439"/>
    <x v="3"/>
    <x v="5"/>
    <s v="69 min"/>
    <n v="69"/>
    <n v="69"/>
    <n v="934.21907544039072"/>
    <s v=""/>
    <s v="Documentaries, International Movies"/>
    <x v="3"/>
    <s v="Documentaries, International Movies"/>
    <n v="2"/>
  </r>
  <r>
    <n v="1993"/>
    <x v="700"/>
    <x v="0"/>
    <x v="700"/>
    <s v="Kubhaer T. Jethwani"/>
    <s v="Jason Leong"/>
    <n v="1"/>
    <x v="2"/>
    <m/>
    <n v="0"/>
    <x v="440"/>
    <x v="5"/>
    <x v="5"/>
    <s v="69 min"/>
    <n v="69"/>
    <n v="69"/>
    <n v="934.21907544039072"/>
    <s v=""/>
    <s v="Stand-Up Comedy"/>
    <x v="8"/>
    <s v="Stand-Up Comedy"/>
    <n v="1"/>
  </r>
  <r>
    <n v="2015"/>
    <x v="701"/>
    <x v="0"/>
    <x v="701"/>
    <s v="Shaun Mir"/>
    <s v="Wonho Chung"/>
    <n v="1"/>
    <x v="2"/>
    <m/>
    <n v="0"/>
    <x v="441"/>
    <x v="0"/>
    <x v="1"/>
    <s v="69 min"/>
    <n v="69"/>
    <n v="69"/>
    <n v="934.21907544039072"/>
    <s v=""/>
    <s v="Stand-Up Comedy"/>
    <x v="8"/>
    <s v="Stand-Up Comedy"/>
    <n v="1"/>
  </r>
  <r>
    <n v="2155"/>
    <x v="702"/>
    <x v="0"/>
    <x v="702"/>
    <s v="Steven Rinella"/>
    <s v="Steven Rinella"/>
    <n v="1"/>
    <x v="0"/>
    <s v="United States"/>
    <n v="1"/>
    <x v="173"/>
    <x v="5"/>
    <x v="1"/>
    <s v="69 min"/>
    <n v="69"/>
    <n v="69"/>
    <n v="934.21907544039072"/>
    <s v=""/>
    <s v="Documentaries"/>
    <x v="3"/>
    <s v="Documentaries"/>
    <n v="1"/>
  </r>
  <r>
    <n v="3226"/>
    <x v="703"/>
    <x v="0"/>
    <x v="703"/>
    <s v="Prakash Satam"/>
    <s v="Saumya Daan, Sonal Kaushal, Anamaya Verma, Ganesh Divekar, Neshma Chemburkar"/>
    <n v="5"/>
    <x v="2"/>
    <m/>
    <n v="0"/>
    <x v="442"/>
    <x v="2"/>
    <x v="8"/>
    <s v="69 min"/>
    <n v="69"/>
    <n v="69"/>
    <n v="934.21907544039072"/>
    <s v=""/>
    <s v="Children &amp; Family Movies, Comedies"/>
    <x v="0"/>
    <s v="Children &amp; Family Movies, Comedies"/>
    <n v="2"/>
  </r>
  <r>
    <n v="3319"/>
    <x v="704"/>
    <x v="0"/>
    <x v="704"/>
    <s v="Scott McAboy"/>
    <s v="Casey Simpson, Breanna Yde, Klarke Pipkin, Angel Luis Rivera Jr., Russell Roberts, Ty Consiglio, Hayley Scherpenisse, Patti Allan, Katey Hoffman"/>
    <n v="9"/>
    <x v="0"/>
    <s v="United States"/>
    <n v="1"/>
    <x v="133"/>
    <x v="3"/>
    <x v="0"/>
    <s v="69 min"/>
    <n v="69"/>
    <n v="69"/>
    <n v="934.21907544039072"/>
    <s v=""/>
    <s v="Children &amp; Family Movies"/>
    <x v="0"/>
    <s v="Children &amp; Family Movies"/>
    <n v="1"/>
  </r>
  <r>
    <n v="3321"/>
    <x v="705"/>
    <x v="0"/>
    <x v="705"/>
    <s v="Stephen Herek"/>
    <s v="Ciara Bravo, Jacob Bertrand, Elena Kampouris, Jack Griffo, Donavon Stinson, Keegan Connor Tracy, Jay Brazeau"/>
    <n v="7"/>
    <x v="0"/>
    <s v="United States, Canada"/>
    <n v="2"/>
    <x v="133"/>
    <x v="8"/>
    <x v="0"/>
    <s v="69 min"/>
    <n v="69"/>
    <n v="69"/>
    <n v="934.21907544039072"/>
    <s v=""/>
    <s v="Children &amp; Family Movies, Comedies"/>
    <x v="0"/>
    <s v="Children &amp; Family Movies, Comedies"/>
    <n v="2"/>
  </r>
  <r>
    <n v="3592"/>
    <x v="706"/>
    <x v="0"/>
    <x v="706"/>
    <s v="Diego Pignataro"/>
    <s v="Whindersson Nunes"/>
    <n v="1"/>
    <x v="23"/>
    <s v="Brazil"/>
    <n v="1"/>
    <x v="443"/>
    <x v="2"/>
    <x v="5"/>
    <s v="69 min"/>
    <n v="69"/>
    <n v="69"/>
    <n v="934.21907544039072"/>
    <s v=""/>
    <s v="Stand-Up Comedy"/>
    <x v="8"/>
    <s v="Stand-Up Comedy"/>
    <n v="1"/>
  </r>
  <r>
    <n v="3721"/>
    <x v="707"/>
    <x v="0"/>
    <x v="707"/>
    <s v="Hideaki Anno"/>
    <s v="Megumi Ogata, Kotono Mitsuishi, Megumi Hayashibara, Yuko Miyamura, Yuriko Yamaguchi, Fumihiko Tachiki, Motomu Kiyokawa, Koichi Yamadera, Takehito Koyasu, Hiro Yuki, Miki Nagasawa, Mugihito, Akira Ishida"/>
    <n v="13"/>
    <x v="1"/>
    <s v="Japan"/>
    <n v="1"/>
    <x v="444"/>
    <x v="18"/>
    <x v="5"/>
    <s v="69 min"/>
    <n v="69"/>
    <n v="69"/>
    <n v="934.21907544039072"/>
    <s v=""/>
    <s v="Action &amp; Adventure, Anime Features, International Movies"/>
    <x v="1"/>
    <s v="Action &amp; Adventure, Anime Features, International Movies"/>
    <n v="3"/>
  </r>
  <r>
    <n v="3996"/>
    <x v="708"/>
    <x v="0"/>
    <x v="708"/>
    <s v="Luis Ara"/>
    <s v="Alexis Viera"/>
    <n v="1"/>
    <x v="35"/>
    <s v="Uruguay"/>
    <n v="1"/>
    <x v="445"/>
    <x v="2"/>
    <x v="5"/>
    <s v="69 min"/>
    <n v="69"/>
    <n v="69"/>
    <n v="934.21907544039072"/>
    <s v=""/>
    <s v="Documentaries, International Movies, Sports Movies"/>
    <x v="3"/>
    <s v="Documentaries, International Movies, Sports Movies"/>
    <n v="3"/>
  </r>
  <r>
    <n v="4008"/>
    <x v="709"/>
    <x v="0"/>
    <x v="709"/>
    <s v="Manny Rodriguez"/>
    <s v="Jeff Dunham"/>
    <n v="1"/>
    <x v="0"/>
    <s v="United States"/>
    <n v="1"/>
    <x v="381"/>
    <x v="24"/>
    <x v="5"/>
    <s v="69 min"/>
    <n v="69"/>
    <n v="69"/>
    <n v="934.21907544039072"/>
    <s v=""/>
    <s v="Stand-Up Comedy"/>
    <x v="8"/>
    <s v="Stand-Up Comedy"/>
    <n v="1"/>
  </r>
  <r>
    <n v="4788"/>
    <x v="710"/>
    <x v="0"/>
    <x v="710"/>
    <s v="Scott L. Montoya"/>
    <s v="Joan Rivers"/>
    <n v="1"/>
    <x v="0"/>
    <s v="United States"/>
    <n v="1"/>
    <x v="267"/>
    <x v="11"/>
    <x v="5"/>
    <s v="69 min"/>
    <n v="69"/>
    <n v="69"/>
    <n v="934.21907544039072"/>
    <s v=""/>
    <s v="Stand-Up Comedy"/>
    <x v="8"/>
    <s v="Stand-Up Comedy"/>
    <n v="1"/>
  </r>
  <r>
    <n v="4804"/>
    <x v="711"/>
    <x v="0"/>
    <x v="711"/>
    <s v="Jay Karas"/>
    <s v="Bill Burr"/>
    <n v="1"/>
    <x v="0"/>
    <s v="United States"/>
    <n v="1"/>
    <x v="446"/>
    <x v="11"/>
    <x v="5"/>
    <s v="69 min"/>
    <n v="69"/>
    <n v="69"/>
    <n v="934.21907544039072"/>
    <s v=""/>
    <s v="Stand-Up Comedy"/>
    <x v="8"/>
    <s v="Stand-Up Comedy"/>
    <n v="1"/>
  </r>
  <r>
    <n v="4888"/>
    <x v="712"/>
    <x v="0"/>
    <x v="712"/>
    <s v="Fluvio Iannuci, Roly Santos"/>
    <m/>
    <n v="0"/>
    <x v="24"/>
    <s v="Italy, United States, Argentina"/>
    <n v="3"/>
    <x v="22"/>
    <x v="3"/>
    <x v="6"/>
    <s v="69 min"/>
    <n v="69"/>
    <n v="69"/>
    <n v="934.21907544039072"/>
    <s v=""/>
    <s v="Documentaries, International Movies"/>
    <x v="3"/>
    <s v="Documentaries, International Movies"/>
    <n v="2"/>
  </r>
  <r>
    <n v="5003"/>
    <x v="713"/>
    <x v="0"/>
    <x v="713"/>
    <s v="Ra√∫l Campos, Jan Suter"/>
    <s v="Natalia Valdebenito"/>
    <n v="1"/>
    <x v="32"/>
    <s v="Chile"/>
    <n v="1"/>
    <x v="209"/>
    <x v="5"/>
    <x v="5"/>
    <s v="69 min"/>
    <n v="69"/>
    <n v="69"/>
    <n v="934.21907544039072"/>
    <s v=""/>
    <s v="Stand-Up Comedy"/>
    <x v="8"/>
    <s v="Stand-Up Comedy"/>
    <n v="1"/>
  </r>
  <r>
    <n v="5024"/>
    <x v="714"/>
    <x v="0"/>
    <x v="714"/>
    <m/>
    <s v="Derren Brown"/>
    <n v="1"/>
    <x v="6"/>
    <s v="United Kingdom"/>
    <n v="1"/>
    <x v="420"/>
    <x v="5"/>
    <x v="5"/>
    <s v="69 min"/>
    <n v="69"/>
    <n v="69"/>
    <n v="934.21907544039072"/>
    <s v=""/>
    <s v="Movies"/>
    <x v="6"/>
    <s v="Movies"/>
    <n v="1"/>
  </r>
  <r>
    <n v="5057"/>
    <x v="715"/>
    <x v="0"/>
    <x v="715"/>
    <s v="Marty Callner"/>
    <s v="Jerry Seinfeld"/>
    <n v="1"/>
    <x v="0"/>
    <s v="United States"/>
    <n v="1"/>
    <x v="447"/>
    <x v="18"/>
    <x v="1"/>
    <s v="69 min"/>
    <n v="69"/>
    <n v="69"/>
    <n v="934.21907544039072"/>
    <s v=""/>
    <s v="Stand-Up Comedy"/>
    <x v="8"/>
    <s v="Stand-Up Comedy"/>
    <n v="1"/>
  </r>
  <r>
    <n v="5069"/>
    <x v="716"/>
    <x v="0"/>
    <x v="716"/>
    <s v="Santiago Diaz, Pablo Martin Farina"/>
    <m/>
    <n v="0"/>
    <x v="2"/>
    <m/>
    <n v="0"/>
    <x v="448"/>
    <x v="3"/>
    <x v="5"/>
    <s v="69 min"/>
    <n v="69"/>
    <n v="69"/>
    <n v="934.21907544039072"/>
    <s v=""/>
    <s v="Documentaries, International Movies"/>
    <x v="3"/>
    <s v="Documentaries, International Movies"/>
    <n v="2"/>
  </r>
  <r>
    <n v="5118"/>
    <x v="717"/>
    <x v="0"/>
    <x v="717"/>
    <s v="Peter Orton"/>
    <s v="Russell Howard"/>
    <n v="1"/>
    <x v="6"/>
    <s v="United Kingdom"/>
    <n v="1"/>
    <x v="449"/>
    <x v="3"/>
    <x v="5"/>
    <s v="69 min"/>
    <n v="69"/>
    <n v="69"/>
    <n v="934.21907544039072"/>
    <s v=""/>
    <s v="Stand-Up Comedy"/>
    <x v="8"/>
    <s v="Stand-Up Comedy"/>
    <n v="1"/>
  </r>
  <r>
    <n v="5647"/>
    <x v="718"/>
    <x v="0"/>
    <x v="718"/>
    <s v="Lance Bangs"/>
    <s v="Jen Kirkman"/>
    <n v="1"/>
    <x v="0"/>
    <s v="United States"/>
    <n v="1"/>
    <x v="450"/>
    <x v="3"/>
    <x v="5"/>
    <s v="69 min"/>
    <n v="69"/>
    <n v="69"/>
    <n v="934.21907544039072"/>
    <s v=""/>
    <s v="Stand-Up Comedy"/>
    <x v="8"/>
    <s v="Stand-Up Comedy"/>
    <n v="1"/>
  </r>
  <r>
    <n v="5718"/>
    <x v="719"/>
    <x v="0"/>
    <x v="719"/>
    <s v="Volker Weicker"/>
    <s v="Dieter Nuhr"/>
    <n v="1"/>
    <x v="10"/>
    <s v="Germany"/>
    <n v="1"/>
    <x v="451"/>
    <x v="9"/>
    <x v="5"/>
    <s v="69 min"/>
    <n v="69"/>
    <n v="69"/>
    <n v="934.21907544039072"/>
    <s v=""/>
    <s v="Stand-Up Comedy"/>
    <x v="8"/>
    <s v="Stand-Up Comedy"/>
    <n v="1"/>
  </r>
  <r>
    <n v="5789"/>
    <x v="720"/>
    <x v="0"/>
    <x v="720"/>
    <m/>
    <s v="Mariusz Ka≈Çamaga, Karol Kopiec, Wiolka Walaszczyk"/>
    <n v="3"/>
    <x v="2"/>
    <m/>
    <n v="0"/>
    <x v="361"/>
    <x v="9"/>
    <x v="5"/>
    <s v="69 min"/>
    <n v="69"/>
    <n v="69"/>
    <n v="934.21907544039072"/>
    <s v=""/>
    <s v="Stand-Up Comedy"/>
    <x v="8"/>
    <s v="Stand-Up Comedy"/>
    <n v="1"/>
  </r>
  <r>
    <n v="5906"/>
    <x v="721"/>
    <x v="0"/>
    <x v="721"/>
    <s v="Anthony Pierce"/>
    <s v="Ralphie May"/>
    <n v="1"/>
    <x v="0"/>
    <s v="United States"/>
    <n v="1"/>
    <x v="452"/>
    <x v="4"/>
    <x v="5"/>
    <s v="69 min"/>
    <n v="69"/>
    <n v="69"/>
    <n v="934.21907544039072"/>
    <s v=""/>
    <s v="Stand-Up Comedy"/>
    <x v="8"/>
    <s v="Stand-Up Comedy"/>
    <n v="1"/>
  </r>
  <r>
    <n v="6666"/>
    <x v="722"/>
    <x v="0"/>
    <x v="722"/>
    <s v="Bruce Gowers"/>
    <s v="Eddie Murphy"/>
    <n v="1"/>
    <x v="0"/>
    <s v="United States"/>
    <n v="1"/>
    <x v="453"/>
    <x v="36"/>
    <x v="5"/>
    <s v="69 min"/>
    <n v="69"/>
    <n v="69"/>
    <n v="934.21907544039072"/>
    <s v=""/>
    <s v="Stand-Up Comedy"/>
    <x v="8"/>
    <s v="Stand-Up Comedy"/>
    <n v="1"/>
  </r>
  <r>
    <n v="7984"/>
    <x v="723"/>
    <x v="0"/>
    <x v="723"/>
    <s v="Kenneth M√ºller"/>
    <s v="Sa√∫l Lisazo, Mario Zaragoza, Juan Pablo Olyslager, Costanza Andrade"/>
    <n v="4"/>
    <x v="37"/>
    <s v="Guatemala"/>
    <n v="1"/>
    <x v="454"/>
    <x v="3"/>
    <x v="5"/>
    <s v="69 min"/>
    <n v="69"/>
    <n v="69"/>
    <n v="934.21907544039072"/>
    <s v=""/>
    <s v="Dramas, Independent Movies, International Movies"/>
    <x v="2"/>
    <s v="Dramas, Independent Movies, International Movies"/>
    <n v="3"/>
  </r>
  <r>
    <n v="8276"/>
    <x v="724"/>
    <x v="0"/>
    <x v="724"/>
    <s v="William Friedkin"/>
    <m/>
    <n v="0"/>
    <x v="24"/>
    <s v="Italy, United States"/>
    <n v="2"/>
    <x v="455"/>
    <x v="3"/>
    <x v="6"/>
    <s v="69 min"/>
    <n v="69"/>
    <n v="69"/>
    <n v="934.21907544039072"/>
    <s v=""/>
    <s v="Documentaries, Horror Movies"/>
    <x v="3"/>
    <s v="Documentaries, Horror Movies"/>
    <n v="2"/>
  </r>
  <r>
    <n v="236"/>
    <x v="725"/>
    <x v="0"/>
    <x v="725"/>
    <s v="Crystal Moselle"/>
    <m/>
    <n v="0"/>
    <x v="2"/>
    <m/>
    <n v="0"/>
    <x v="456"/>
    <x v="6"/>
    <x v="6"/>
    <s v="70 min"/>
    <n v="70"/>
    <n v="70"/>
    <n v="874.08908033355658"/>
    <s v=""/>
    <s v="Documentaries, LGBTQ Movies, Sports Movies"/>
    <x v="3"/>
    <s v="Documentaries, LGBTQ Movies, Sports Movies"/>
    <n v="3"/>
  </r>
  <r>
    <n v="291"/>
    <x v="726"/>
    <x v="0"/>
    <x v="726"/>
    <s v="Floyd Russ"/>
    <m/>
    <n v="0"/>
    <x v="0"/>
    <s v="United States"/>
    <n v="1"/>
    <x v="457"/>
    <x v="6"/>
    <x v="5"/>
    <s v="70 min"/>
    <n v="70"/>
    <n v="70"/>
    <n v="874.08908033355658"/>
    <s v=""/>
    <s v="Documentaries, Sports Movies"/>
    <x v="3"/>
    <s v="Documentaries, Sports Movies"/>
    <n v="2"/>
  </r>
  <r>
    <n v="421"/>
    <x v="727"/>
    <x v="0"/>
    <x v="727"/>
    <s v="Rajiv Chilaka"/>
    <s v="Vatsal Dubey, Julie Tejwani, Rupa Bhimani, Jigna Bhardwaj, Rajesh Kava, Mousam, Swapnil"/>
    <n v="7"/>
    <x v="2"/>
    <m/>
    <n v="0"/>
    <x v="325"/>
    <x v="11"/>
    <x v="8"/>
    <s v="70 min"/>
    <n v="70"/>
    <n v="70"/>
    <n v="874.08908033355658"/>
    <s v=""/>
    <s v="Children &amp; Family Movies"/>
    <x v="0"/>
    <s v="Children &amp; Family Movies"/>
    <n v="1"/>
  </r>
  <r>
    <n v="653"/>
    <x v="728"/>
    <x v="0"/>
    <x v="728"/>
    <s v="Kingsley Ogoro"/>
    <s v="Nkem Owoh, Mara Derwent, Francis Odega, Cynthia Okereke, Tom Njemanze, Romanus Amuta, Sabina Mole, Blessing Onolleka, Oluchi Agunwa, Chiwendu Onaga, Patricia Ezeani, Stephen Ahanonu"/>
    <n v="12"/>
    <x v="2"/>
    <m/>
    <n v="0"/>
    <x v="458"/>
    <x v="26"/>
    <x v="1"/>
    <s v="70 min"/>
    <n v="70"/>
    <n v="70"/>
    <n v="874.08908033355658"/>
    <s v=""/>
    <s v="Comedies, Dramas, International Movies"/>
    <x v="4"/>
    <s v="Comedies, Dramas, International Movies"/>
    <n v="3"/>
  </r>
  <r>
    <n v="778"/>
    <x v="729"/>
    <x v="0"/>
    <x v="729"/>
    <s v="Ellen Seidler, Megan Siler"/>
    <s v="Ashleigh Sumner, Jill Bennett, Cathy DeBuono, Jessica Graham, Angelyna Martinez, Candy Tolentino, Linda Ignazi, Jenoa Harlow, Lisa Dewey, Kathy Domenici"/>
    <n v="10"/>
    <x v="0"/>
    <s v="United States"/>
    <n v="1"/>
    <x v="64"/>
    <x v="16"/>
    <x v="5"/>
    <s v="70 min"/>
    <n v="70"/>
    <n v="70"/>
    <n v="874.08908033355658"/>
    <s v=""/>
    <s v="Comedies, Independent Movies, LGBTQ Movies"/>
    <x v="4"/>
    <s v="Comedies, Independent Movies, LGBTQ Movies"/>
    <n v="3"/>
  </r>
  <r>
    <n v="839"/>
    <x v="730"/>
    <x v="0"/>
    <x v="730"/>
    <s v="Pablo Faro"/>
    <s v="Agust√≠n Aristar√°n"/>
    <n v="1"/>
    <x v="25"/>
    <s v="Argentina"/>
    <n v="1"/>
    <x v="459"/>
    <x v="6"/>
    <x v="5"/>
    <s v="70 min"/>
    <n v="70"/>
    <n v="70"/>
    <n v="874.08908033355658"/>
    <s v=""/>
    <s v="Stand-Up Comedy"/>
    <x v="8"/>
    <s v="Stand-Up Comedy"/>
    <n v="1"/>
  </r>
  <r>
    <n v="1687"/>
    <x v="731"/>
    <x v="0"/>
    <x v="731"/>
    <s v="Leslie Small"/>
    <s v="Kevin Hart"/>
    <n v="1"/>
    <x v="0"/>
    <s v="United States"/>
    <n v="1"/>
    <x v="460"/>
    <x v="1"/>
    <x v="5"/>
    <s v="70 min"/>
    <n v="70"/>
    <n v="70"/>
    <n v="874.08908033355658"/>
    <s v=""/>
    <s v="Stand-Up Comedy"/>
    <x v="8"/>
    <s v="Stand-Up Comedy"/>
    <n v="1"/>
  </r>
  <r>
    <n v="2115"/>
    <x v="732"/>
    <x v="0"/>
    <x v="732"/>
    <s v="Prakash Satam"/>
    <s v="Anamaya Verma, Arushi Talwar, Ganesh Divekar, Jigna Bhardwaj, Krishna Dasadiya, Neshma Chemburkar, Manoj Pandey, Parminder Ghumman, Pranav Vaidya, Saumya Daan, Sonal Kaushal, Sumriddhi Shukla"/>
    <n v="12"/>
    <x v="2"/>
    <m/>
    <n v="0"/>
    <x v="461"/>
    <x v="1"/>
    <x v="8"/>
    <s v="70 min"/>
    <n v="70"/>
    <n v="70"/>
    <n v="874.08908033355658"/>
    <s v=""/>
    <s v="Children &amp; Family Movies, Comedies"/>
    <x v="0"/>
    <s v="Children &amp; Family Movies, Comedies"/>
    <n v="2"/>
  </r>
  <r>
    <n v="2783"/>
    <x v="733"/>
    <x v="0"/>
    <x v="733"/>
    <s v="Rami Hachache"/>
    <s v="Tom Segura"/>
    <n v="1"/>
    <x v="0"/>
    <s v="United States"/>
    <n v="1"/>
    <x v="462"/>
    <x v="1"/>
    <x v="5"/>
    <s v="70 min"/>
    <n v="70"/>
    <n v="70"/>
    <n v="874.08908033355658"/>
    <s v=""/>
    <s v="Stand-Up Comedy"/>
    <x v="8"/>
    <s v="Stand-Up Comedy"/>
    <n v="1"/>
  </r>
  <r>
    <n v="2947"/>
    <x v="734"/>
    <x v="0"/>
    <x v="734"/>
    <s v="Austin Peck, Anneliese Vandenberg"/>
    <s v="Kristin Davis, Daphne Sheldrick, Nick Trent, Julious Shivenga, Benjamin Kyalo"/>
    <n v="5"/>
    <x v="38"/>
    <s v="Kenya, United States"/>
    <n v="2"/>
    <x v="463"/>
    <x v="0"/>
    <x v="1"/>
    <s v="70 min"/>
    <n v="70"/>
    <n v="70"/>
    <n v="874.08908033355658"/>
    <s v=""/>
    <s v="Documentaries"/>
    <x v="3"/>
    <s v="Documentaries"/>
    <n v="1"/>
  </r>
  <r>
    <n v="3106"/>
    <x v="735"/>
    <x v="0"/>
    <x v="735"/>
    <s v="Rhys Thomas"/>
    <s v="John Mulaney, Alexander Bello, Tyler Bourke, Ava Briglia, Cordelia Comando, Camille De La Cruz, Oriah Elgrabli, Jake Ryan Flynn, Orson Hong, Isabella Iannelli, Jacob Laval, Suri Marrero, Zell Steele Morrow, Jonah Mussolino, Lexi Perkel, Linder Sutton"/>
    <n v="16"/>
    <x v="0"/>
    <s v="United States"/>
    <n v="1"/>
    <x v="464"/>
    <x v="2"/>
    <x v="6"/>
    <s v="70 min"/>
    <n v="70"/>
    <n v="70"/>
    <n v="874.08908033355658"/>
    <s v=""/>
    <s v="Children &amp; Family Movies, Comedies"/>
    <x v="0"/>
    <s v="Children &amp; Family Movies, Comedies"/>
    <n v="2"/>
  </r>
  <r>
    <n v="3442"/>
    <x v="736"/>
    <x v="0"/>
    <x v="736"/>
    <s v="Ryan Polito"/>
    <s v="Deon Cole"/>
    <n v="1"/>
    <x v="0"/>
    <s v="United States"/>
    <n v="1"/>
    <x v="177"/>
    <x v="2"/>
    <x v="5"/>
    <s v="70 min"/>
    <n v="70"/>
    <n v="70"/>
    <n v="874.08908033355658"/>
    <s v=""/>
    <s v="Stand-Up Comedy"/>
    <x v="8"/>
    <s v="Stand-Up Comedy"/>
    <n v="1"/>
  </r>
  <r>
    <n v="3810"/>
    <x v="737"/>
    <x v="0"/>
    <x v="737"/>
    <s v="Hern√°n Zin"/>
    <m/>
    <n v="0"/>
    <x v="14"/>
    <s v="Spain"/>
    <n v="1"/>
    <x v="226"/>
    <x v="0"/>
    <x v="1"/>
    <s v="70 min"/>
    <n v="70"/>
    <n v="70"/>
    <n v="874.08908033355658"/>
    <s v=""/>
    <s v="Documentaries, International Movies"/>
    <x v="3"/>
    <s v="Documentaries, International Movies"/>
    <n v="2"/>
  </r>
  <r>
    <n v="3830"/>
    <x v="738"/>
    <x v="0"/>
    <x v="738"/>
    <s v="Savage Steve Holland"/>
    <s v="Ricardo Hurtado, Breanna Yde, Jackie R. Jacobson, Abby Donnelly, Alkoya Brunson, JT Neal, Ian Ziering, Bryana Salaz, Camaron Engels, Jeremy Howard, Jeff Meacham"/>
    <n v="11"/>
    <x v="0"/>
    <s v="United States"/>
    <n v="1"/>
    <x v="465"/>
    <x v="2"/>
    <x v="4"/>
    <s v="70 min"/>
    <n v="70"/>
    <n v="70"/>
    <n v="874.08908033355658"/>
    <s v=""/>
    <s v="Children &amp; Family Movies, Comedies"/>
    <x v="0"/>
    <s v="Children &amp; Family Movies, Comedies"/>
    <n v="2"/>
  </r>
  <r>
    <n v="4084"/>
    <x v="739"/>
    <x v="0"/>
    <x v="739"/>
    <s v="Ryan Polito"/>
    <s v="Bert Kreischer"/>
    <n v="1"/>
    <x v="0"/>
    <s v="United States"/>
    <n v="1"/>
    <x v="466"/>
    <x v="9"/>
    <x v="5"/>
    <s v="70 min"/>
    <n v="70"/>
    <n v="70"/>
    <n v="874.08908033355658"/>
    <s v=""/>
    <s v="Stand-Up Comedy"/>
    <x v="8"/>
    <s v="Stand-Up Comedy"/>
    <n v="1"/>
  </r>
  <r>
    <n v="4824"/>
    <x v="740"/>
    <x v="0"/>
    <x v="740"/>
    <s v="Madeleine Parry, Jon Olb"/>
    <s v="Hannah Gadsby"/>
    <n v="1"/>
    <x v="12"/>
    <s v="Australia"/>
    <n v="1"/>
    <x v="467"/>
    <x v="5"/>
    <x v="5"/>
    <s v="70 min"/>
    <n v="70"/>
    <n v="70"/>
    <n v="874.08908033355658"/>
    <s v=""/>
    <s v="Stand-Up Comedy"/>
    <x v="8"/>
    <s v="Stand-Up Comedy"/>
    <n v="1"/>
  </r>
  <r>
    <n v="4939"/>
    <x v="741"/>
    <x v="0"/>
    <x v="741"/>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n v="16"/>
    <x v="0"/>
    <s v="United States"/>
    <n v="1"/>
    <x v="108"/>
    <x v="5"/>
    <x v="5"/>
    <s v="70 min"/>
    <n v="70"/>
    <n v="70"/>
    <n v="874.08908033355658"/>
    <s v=""/>
    <s v="Stand-Up Comedy"/>
    <x v="8"/>
    <s v="Stand-Up Comedy"/>
    <n v="1"/>
  </r>
  <r>
    <n v="5128"/>
    <x v="742"/>
    <x v="0"/>
    <x v="742"/>
    <s v="Marcus Raboy"/>
    <s v="Judd Apatow"/>
    <n v="1"/>
    <x v="0"/>
    <s v="United States"/>
    <n v="1"/>
    <x v="468"/>
    <x v="3"/>
    <x v="5"/>
    <s v="70 min"/>
    <n v="70"/>
    <n v="70"/>
    <n v="874.08908033355658"/>
    <s v=""/>
    <s v="Stand-Up Comedy"/>
    <x v="8"/>
    <s v="Stand-Up Comedy"/>
    <n v="1"/>
  </r>
  <r>
    <n v="5284"/>
    <x v="743"/>
    <x v="0"/>
    <x v="743"/>
    <s v="Lynn Shelton"/>
    <s v="Marc Maron"/>
    <n v="1"/>
    <x v="0"/>
    <s v="United States"/>
    <n v="1"/>
    <x v="469"/>
    <x v="3"/>
    <x v="5"/>
    <s v="70 min"/>
    <n v="70"/>
    <n v="70"/>
    <n v="874.08908033355658"/>
    <s v=""/>
    <s v="Stand-Up Comedy"/>
    <x v="8"/>
    <s v="Stand-Up Comedy"/>
    <n v="1"/>
  </r>
  <r>
    <n v="5689"/>
    <x v="744"/>
    <x v="0"/>
    <x v="744"/>
    <s v="Roman Gackowski"/>
    <s v="Satnam Singh Bhamara, Mark Cuban, Adam Silver, Vivek Ranadiv√©"/>
    <n v="4"/>
    <x v="0"/>
    <s v="United States"/>
    <n v="1"/>
    <x v="337"/>
    <x v="9"/>
    <x v="1"/>
    <s v="70 min"/>
    <n v="70"/>
    <n v="70"/>
    <n v="874.08908033355658"/>
    <s v=""/>
    <s v="Documentaries, Sports Movies"/>
    <x v="3"/>
    <s v="Documentaries, Sports Movies"/>
    <n v="2"/>
  </r>
  <r>
    <n v="5819"/>
    <x v="745"/>
    <x v="0"/>
    <x v="745"/>
    <s v="Jay Chapman"/>
    <s v="Jim Gaffigan"/>
    <n v="1"/>
    <x v="0"/>
    <s v="United States"/>
    <n v="1"/>
    <x v="470"/>
    <x v="0"/>
    <x v="1"/>
    <s v="70 min"/>
    <n v="70"/>
    <n v="70"/>
    <n v="874.08908033355658"/>
    <s v=""/>
    <s v="Stand-Up Comedy"/>
    <x v="8"/>
    <s v="Stand-Up Comedy"/>
    <n v="1"/>
  </r>
  <r>
    <n v="5855"/>
    <x v="746"/>
    <x v="0"/>
    <x v="746"/>
    <s v="G.J. Echternkamp"/>
    <m/>
    <n v="0"/>
    <x v="0"/>
    <s v="United States"/>
    <n v="1"/>
    <x v="471"/>
    <x v="37"/>
    <x v="5"/>
    <s v="70 min"/>
    <n v="70"/>
    <n v="70"/>
    <n v="874.08908033355658"/>
    <s v=""/>
    <s v="Documentaries, Music &amp; Musicals"/>
    <x v="3"/>
    <s v="Documentaries, Music &amp; Musicals"/>
    <n v="2"/>
  </r>
  <r>
    <n v="6006"/>
    <x v="747"/>
    <x v="0"/>
    <x v="747"/>
    <s v="Simon Napier-Bell"/>
    <s v="Janis Joplin, Jimi Hendrix, Amy Winehouse, Jim Morrison, Kurt Cobain"/>
    <n v="5"/>
    <x v="6"/>
    <s v="United Kingdom"/>
    <n v="1"/>
    <x v="22"/>
    <x v="3"/>
    <x v="5"/>
    <s v="70 min"/>
    <n v="70"/>
    <n v="70"/>
    <n v="874.08908033355658"/>
    <s v=""/>
    <s v="Documentaries"/>
    <x v="3"/>
    <s v="Documentaries"/>
    <n v="1"/>
  </r>
  <r>
    <n v="6559"/>
    <x v="748"/>
    <x v="0"/>
    <x v="748"/>
    <s v="Philipp Eichholtz"/>
    <s v="Martina Sch√∂ne-Radunski, Hans-Heinrich Hardt, Sebastian Fr√§sdorf, Claudia Jacob, Deleila Piasko, Tobias Borchers, Ruth Bickelhaupt"/>
    <n v="7"/>
    <x v="10"/>
    <s v="Germany"/>
    <n v="1"/>
    <x v="232"/>
    <x v="9"/>
    <x v="5"/>
    <s v="70 min"/>
    <n v="70"/>
    <n v="70"/>
    <n v="874.08908033355658"/>
    <s v=""/>
    <s v="Dramas, Independent Movies, International Movies"/>
    <x v="2"/>
    <s v="Dramas, Independent Movies, International Movies"/>
    <n v="3"/>
  </r>
  <r>
    <n v="6746"/>
    <x v="749"/>
    <x v="0"/>
    <x v="749"/>
    <s v="Peter Spirer"/>
    <s v="Quincy Jones, Common, Russell Simmons, Fat Joe, Paul Wall, Quincy Jones III"/>
    <n v="6"/>
    <x v="0"/>
    <s v="United States"/>
    <n v="1"/>
    <x v="472"/>
    <x v="3"/>
    <x v="5"/>
    <s v="70 min"/>
    <n v="70"/>
    <n v="70"/>
    <n v="874.08908033355658"/>
    <s v=""/>
    <s v="Documentaries"/>
    <x v="3"/>
    <s v="Documentaries"/>
    <n v="1"/>
  </r>
  <r>
    <n v="7656"/>
    <x v="750"/>
    <x v="0"/>
    <x v="750"/>
    <s v="Charlie Lightening"/>
    <s v="Nile Rodgers"/>
    <n v="1"/>
    <x v="0"/>
    <s v="United States"/>
    <n v="1"/>
    <x v="410"/>
    <x v="5"/>
    <x v="6"/>
    <s v="70 min"/>
    <n v="70"/>
    <n v="70"/>
    <n v="874.08908033355658"/>
    <s v=""/>
    <s v="Documentaries, Music &amp; Musicals"/>
    <x v="3"/>
    <s v="Documentaries, Music &amp; Musicals"/>
    <n v="2"/>
  </r>
  <r>
    <n v="8389"/>
    <x v="751"/>
    <x v="0"/>
    <x v="751"/>
    <s v="Dennis Scholl, Kareem Tabsch"/>
    <m/>
    <n v="0"/>
    <x v="0"/>
    <s v="United States"/>
    <n v="1"/>
    <x v="473"/>
    <x v="5"/>
    <x v="1"/>
    <s v="70 min"/>
    <n v="70"/>
    <n v="70"/>
    <n v="874.08908033355658"/>
    <s v=""/>
    <s v="Documentaries"/>
    <x v="3"/>
    <s v="Documentaries"/>
    <n v="1"/>
  </r>
  <r>
    <n v="8428"/>
    <x v="752"/>
    <x v="0"/>
    <x v="752"/>
    <s v="John Banas"/>
    <s v="Greta Gregory, Mark Mitchinson, Bruce Hopkins, John Sumner, Flynn Allen, Harriet Beattie, Carolyn Dando, Laurie Dee, Ruth Dudding"/>
    <n v="9"/>
    <x v="39"/>
    <s v="New Zealand"/>
    <n v="1"/>
    <x v="474"/>
    <x v="4"/>
    <x v="5"/>
    <s v="70 min"/>
    <n v="70"/>
    <n v="70"/>
    <n v="874.08908033355658"/>
    <s v=""/>
    <s v="Dramas"/>
    <x v="2"/>
    <s v="Dramas"/>
    <n v="1"/>
  </r>
  <r>
    <n v="942"/>
    <x v="753"/>
    <x v="0"/>
    <x v="753"/>
    <s v="Suhas Kadav"/>
    <s v="Saurav Chakraborty, Omee, Sankalp, Rajesh, Vinod Kulkarni, Roopa Bhimani, Khushboo Atre, Shailendra Pandey, Shrikant Naidu, Khusboo, Nandkishore, Brian Dcosta"/>
    <n v="12"/>
    <x v="2"/>
    <m/>
    <n v="0"/>
    <x v="475"/>
    <x v="8"/>
    <x v="8"/>
    <s v="71 min"/>
    <n v="71"/>
    <n v="71"/>
    <n v="815.95908522672255"/>
    <s v=""/>
    <s v="Children &amp; Family Movies, Comedies"/>
    <x v="0"/>
    <s v="Children &amp; Family Movies, Comedies"/>
    <n v="2"/>
  </r>
  <r>
    <n v="1055"/>
    <x v="754"/>
    <x v="0"/>
    <x v="754"/>
    <s v="Adriano Rudiman"/>
    <s v="Isyana Sarasvati, Kunto Aji, Sisir Tanah, Chiki Fawzi, ARAH, Hindia, Ardhito Pramono, Rio Dewanto, Angga Dwimas Sasongko, Rachel Amanda"/>
    <n v="10"/>
    <x v="2"/>
    <m/>
    <n v="0"/>
    <x v="375"/>
    <x v="1"/>
    <x v="1"/>
    <s v="71 min"/>
    <n v="71"/>
    <n v="71"/>
    <n v="815.95908522672255"/>
    <s v=""/>
    <s v="Documentaries, International Movies, Music &amp; Musicals"/>
    <x v="3"/>
    <s v="Documentaries, International Movies, Music &amp; Musicals"/>
    <n v="3"/>
  </r>
  <r>
    <n v="1416"/>
    <x v="755"/>
    <x v="0"/>
    <x v="755"/>
    <s v="James Toback"/>
    <s v="Sienna Miller, Alec Baldwin, Charles Grodin, Colleen Camp, John Buffalo Mailer, Nick Mathews, Steven Prescod, Oliver &quot;Power&quot; Grant, James Toback"/>
    <n v="9"/>
    <x v="0"/>
    <s v="United States"/>
    <n v="1"/>
    <x v="476"/>
    <x v="3"/>
    <x v="12"/>
    <s v="71 min"/>
    <n v="71"/>
    <n v="71"/>
    <n v="815.95908522672255"/>
    <s v=""/>
    <s v="Dramas, Thrillers"/>
    <x v="2"/>
    <s v="Dramas, Thrillers"/>
    <n v="2"/>
  </r>
  <r>
    <n v="1487"/>
    <x v="756"/>
    <x v="0"/>
    <x v="756"/>
    <s v="Al Campbell, Alice Mathias"/>
    <s v="Samuel L. Jackson, Hugh Grant, Lisa Kudrow, Kumail Nanjiani, Tracey Ullman, Samson Kayo, Leslie Jones, Diane Morgan, Cristin Milioti, Joe Keery"/>
    <n v="10"/>
    <x v="0"/>
    <s v="United States"/>
    <n v="1"/>
    <x v="477"/>
    <x v="1"/>
    <x v="5"/>
    <s v="71 min"/>
    <n v="71"/>
    <n v="71"/>
    <n v="815.95908522672255"/>
    <s v=""/>
    <s v="Comedies"/>
    <x v="4"/>
    <s v="Comedies"/>
    <n v="1"/>
  </r>
  <r>
    <n v="2168"/>
    <x v="757"/>
    <x v="0"/>
    <x v="757"/>
    <s v="Savage Steve Holland"/>
    <s v="Ricardo Hurtado, Breanna Yde, Jackie R. Jacobson, Abby Donnelly, Alkoya Brunson, Jeff Meacham, Ella Gross, Carlos Sanson, JT Neal, Camaron Engels, Kirrilee Berger"/>
    <n v="11"/>
    <x v="0"/>
    <s v="United States"/>
    <n v="1"/>
    <x v="27"/>
    <x v="1"/>
    <x v="4"/>
    <s v="71 min"/>
    <n v="71"/>
    <n v="71"/>
    <n v="815.95908522672255"/>
    <s v=""/>
    <s v="Children &amp; Family Movies, Comedies"/>
    <x v="0"/>
    <s v="Children &amp; Family Movies, Comedies"/>
    <n v="2"/>
  </r>
  <r>
    <n v="2464"/>
    <x v="758"/>
    <x v="0"/>
    <x v="758"/>
    <s v="Ahmed Zein"/>
    <s v="Saeed Al-Sheryani, Yaser Alneyadi, Khaled Al-Nuaimi, Abdullah Al Hamiri, Abdullah Al-Ramsi, Muhammed Murshed, Meera Ali, Am Rashed, Amal Mohammed, Aisha Al Suwaidi"/>
    <n v="10"/>
    <x v="33"/>
    <s v="United Arab Emirates"/>
    <n v="1"/>
    <x v="478"/>
    <x v="0"/>
    <x v="1"/>
    <s v="71 min"/>
    <n v="71"/>
    <n v="71"/>
    <n v="815.95908522672255"/>
    <s v=""/>
    <s v="Comedies, Horror Movies, International Movies"/>
    <x v="4"/>
    <s v="Comedies, Horror Movies, International Movies"/>
    <n v="3"/>
  </r>
  <r>
    <n v="2830"/>
    <x v="759"/>
    <x v="0"/>
    <x v="759"/>
    <s v="Lynn Shelton"/>
    <s v="Marc Maron"/>
    <n v="1"/>
    <x v="0"/>
    <s v="United States"/>
    <n v="1"/>
    <x v="479"/>
    <x v="1"/>
    <x v="5"/>
    <s v="71 min"/>
    <n v="71"/>
    <n v="71"/>
    <n v="815.95908522672255"/>
    <s v=""/>
    <s v="Stand-Up Comedy"/>
    <x v="8"/>
    <s v="Stand-Up Comedy"/>
    <n v="1"/>
  </r>
  <r>
    <n v="2849"/>
    <x v="760"/>
    <x v="0"/>
    <x v="760"/>
    <s v="Lucas Margutti"/>
    <s v="Luccas Neto, Giovanna Alparone, Cleber Salgado, Bruno Bebianno, Lucas Margutti, Vivian Duarte"/>
    <n v="6"/>
    <x v="23"/>
    <s v="Brazil"/>
    <n v="1"/>
    <x v="311"/>
    <x v="2"/>
    <x v="0"/>
    <s v="71 min"/>
    <n v="71"/>
    <n v="71"/>
    <n v="815.95908522672255"/>
    <s v=""/>
    <s v="Children &amp; Family Movies, Comedies, Music &amp; Musicals"/>
    <x v="0"/>
    <s v="Children &amp; Family Movies, Comedies, Music &amp; Musicals"/>
    <n v="3"/>
  </r>
  <r>
    <n v="3062"/>
    <x v="761"/>
    <x v="0"/>
    <x v="761"/>
    <s v="Michael Simon"/>
    <s v="Jeff Dunham"/>
    <n v="1"/>
    <x v="0"/>
    <s v="United States"/>
    <n v="1"/>
    <x v="165"/>
    <x v="4"/>
    <x v="5"/>
    <s v="71 min"/>
    <n v="71"/>
    <n v="71"/>
    <n v="815.95908522672255"/>
    <s v=""/>
    <s v="Stand-Up Comedy"/>
    <x v="8"/>
    <s v="Stand-Up Comedy"/>
    <n v="1"/>
  </r>
  <r>
    <n v="3767"/>
    <x v="762"/>
    <x v="0"/>
    <x v="762"/>
    <s v="Juan Antin"/>
    <s v="Adam Moussamih, Charli Birdgenau, Vlastra Vrana, Sonja Ball, Alexandre Harough"/>
    <n v="5"/>
    <x v="11"/>
    <s v="France, Luxembourg, Canada"/>
    <n v="3"/>
    <x v="480"/>
    <x v="2"/>
    <x v="7"/>
    <s v="71 min"/>
    <n v="71"/>
    <n v="71"/>
    <n v="815.95908522672255"/>
    <s v=""/>
    <s v="Children &amp; Family Movies"/>
    <x v="0"/>
    <s v="Children &amp; Family Movies"/>
    <n v="1"/>
  </r>
  <r>
    <n v="3984"/>
    <x v="763"/>
    <x v="0"/>
    <x v="763"/>
    <s v="Stuart Sender"/>
    <m/>
    <n v="0"/>
    <x v="0"/>
    <s v="United States"/>
    <n v="1"/>
    <x v="481"/>
    <x v="2"/>
    <x v="5"/>
    <s v="71 min"/>
    <n v="71"/>
    <n v="71"/>
    <n v="815.95908522672255"/>
    <s v=""/>
    <s v="Documentaries, Music &amp; Musicals"/>
    <x v="3"/>
    <s v="Documentaries, Music &amp; Musicals"/>
    <n v="2"/>
  </r>
  <r>
    <n v="4240"/>
    <x v="764"/>
    <x v="0"/>
    <x v="764"/>
    <s v="Walter C. Miller"/>
    <s v="Sam Kinison"/>
    <n v="1"/>
    <x v="0"/>
    <s v="United States"/>
    <n v="1"/>
    <x v="85"/>
    <x v="15"/>
    <x v="5"/>
    <s v="71 min"/>
    <n v="71"/>
    <n v="71"/>
    <n v="815.95908522672255"/>
    <s v=""/>
    <s v="Stand-Up Comedy"/>
    <x v="8"/>
    <s v="Stand-Up Comedy"/>
    <n v="1"/>
  </r>
  <r>
    <n v="4775"/>
    <x v="765"/>
    <x v="0"/>
    <x v="765"/>
    <s v="Scott Zabielski"/>
    <s v="Jim Jefferies"/>
    <n v="1"/>
    <x v="0"/>
    <s v="United States"/>
    <n v="1"/>
    <x v="482"/>
    <x v="5"/>
    <x v="5"/>
    <s v="71 min"/>
    <n v="71"/>
    <n v="71"/>
    <n v="815.95908522672255"/>
    <s v=""/>
    <s v="Stand-Up Comedy"/>
    <x v="8"/>
    <s v="Stand-Up Comedy"/>
    <n v="1"/>
  </r>
  <r>
    <n v="5087"/>
    <x v="766"/>
    <x v="0"/>
    <x v="766"/>
    <s v="Jay Karas"/>
    <s v="Tom Segura"/>
    <n v="1"/>
    <x v="0"/>
    <s v="United States"/>
    <n v="1"/>
    <x v="436"/>
    <x v="5"/>
    <x v="5"/>
    <s v="71 min"/>
    <n v="71"/>
    <n v="71"/>
    <n v="815.95908522672255"/>
    <s v=""/>
    <s v="Stand-Up Comedy"/>
    <x v="8"/>
    <s v="Stand-Up Comedy"/>
    <n v="1"/>
  </r>
  <r>
    <n v="5277"/>
    <x v="767"/>
    <x v="0"/>
    <x v="767"/>
    <s v="Michael Simon"/>
    <s v="Jeff Dunham"/>
    <n v="1"/>
    <x v="0"/>
    <s v="United States"/>
    <n v="1"/>
    <x v="140"/>
    <x v="3"/>
    <x v="5"/>
    <s v="71 min"/>
    <n v="71"/>
    <n v="71"/>
    <n v="815.95908522672255"/>
    <s v=""/>
    <s v="Stand-Up Comedy"/>
    <x v="8"/>
    <s v="Stand-Up Comedy"/>
    <n v="1"/>
  </r>
  <r>
    <n v="5331"/>
    <x v="768"/>
    <x v="0"/>
    <x v="768"/>
    <s v="Jorge Hernandez Aldana"/>
    <s v="M√°ximo Hollander, Sebasti√°n Aguirre, √örsula Pruneda, Rodrigo Mendoza, Germ√°n Bracco, Tom√°s Manterola, Regina Soto, Diego Vel√°zquez, M√≥nica Del Carmen, Jos√© Eg√ºez, Pablo Cruz"/>
    <n v="11"/>
    <x v="15"/>
    <s v="Mexico"/>
    <n v="1"/>
    <x v="483"/>
    <x v="4"/>
    <x v="5"/>
    <s v="71 min"/>
    <n v="71"/>
    <n v="71"/>
    <n v="815.95908522672255"/>
    <s v=""/>
    <s v="Dramas, International Movies"/>
    <x v="2"/>
    <s v="Dramas, International Movies"/>
    <n v="2"/>
  </r>
  <r>
    <n v="5469"/>
    <x v="769"/>
    <x v="0"/>
    <x v="769"/>
    <s v="Liam Lynch"/>
    <s v="Sarah Silverman"/>
    <n v="1"/>
    <x v="0"/>
    <s v="United States"/>
    <n v="1"/>
    <x v="484"/>
    <x v="3"/>
    <x v="5"/>
    <s v="71 min"/>
    <n v="71"/>
    <n v="71"/>
    <n v="815.95908522672255"/>
    <s v=""/>
    <s v="Stand-Up Comedy"/>
    <x v="8"/>
    <s v="Stand-Up Comedy"/>
    <n v="1"/>
  </r>
  <r>
    <n v="5587"/>
    <x v="770"/>
    <x v="0"/>
    <x v="770"/>
    <s v="Seth Barrish, Mike Birbiglia"/>
    <s v="Mike Birbiglia"/>
    <n v="1"/>
    <x v="0"/>
    <s v="United States"/>
    <n v="1"/>
    <x v="485"/>
    <x v="3"/>
    <x v="5"/>
    <s v="71 min"/>
    <n v="71"/>
    <n v="71"/>
    <n v="815.95908522672255"/>
    <s v=""/>
    <s v="Stand-Up Comedy"/>
    <x v="8"/>
    <s v="Stand-Up Comedy"/>
    <n v="1"/>
  </r>
  <r>
    <n v="5607"/>
    <x v="771"/>
    <x v="0"/>
    <x v="771"/>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n v="18"/>
    <x v="0"/>
    <s v="United States"/>
    <n v="1"/>
    <x v="371"/>
    <x v="3"/>
    <x v="5"/>
    <s v="71 min"/>
    <n v="71"/>
    <n v="71"/>
    <n v="815.95908522672255"/>
    <s v=""/>
    <s v="Comedies, Independent Movies"/>
    <x v="4"/>
    <s v="Comedies, Independent Movies"/>
    <n v="2"/>
  </r>
  <r>
    <n v="5722"/>
    <x v="772"/>
    <x v="0"/>
    <x v="772"/>
    <s v="Lorene Machado"/>
    <s v="Kathleen Madigan"/>
    <n v="1"/>
    <x v="0"/>
    <s v="United States"/>
    <n v="1"/>
    <x v="486"/>
    <x v="9"/>
    <x v="5"/>
    <s v="71 min"/>
    <n v="71"/>
    <n v="71"/>
    <n v="815.95908522672255"/>
    <s v=""/>
    <s v="Stand-Up Comedy"/>
    <x v="8"/>
    <s v="Stand-Up Comedy"/>
    <n v="1"/>
  </r>
  <r>
    <n v="5817"/>
    <x v="773"/>
    <x v="0"/>
    <x v="773"/>
    <s v="Troy Miller"/>
    <s v="Jim Gaffigan"/>
    <n v="1"/>
    <x v="0"/>
    <s v="United States"/>
    <n v="1"/>
    <x v="470"/>
    <x v="16"/>
    <x v="6"/>
    <s v="71 min"/>
    <n v="71"/>
    <n v="71"/>
    <n v="815.95908522672255"/>
    <s v=""/>
    <s v="Stand-Up Comedy"/>
    <x v="8"/>
    <s v="Stand-Up Comedy"/>
    <n v="1"/>
  </r>
  <r>
    <n v="5929"/>
    <x v="774"/>
    <x v="0"/>
    <x v="774"/>
    <s v="James Yukich"/>
    <s v="Chelsea Handler"/>
    <n v="1"/>
    <x v="0"/>
    <s v="United States"/>
    <n v="1"/>
    <x v="487"/>
    <x v="0"/>
    <x v="5"/>
    <s v="71 min"/>
    <n v="71"/>
    <n v="71"/>
    <n v="815.95908522672255"/>
    <s v=""/>
    <s v="Stand-Up Comedy"/>
    <x v="8"/>
    <s v="Stand-Up Comedy"/>
    <n v="1"/>
  </r>
  <r>
    <n v="7098"/>
    <x v="775"/>
    <x v="0"/>
    <x v="775"/>
    <s v="Leo Riley"/>
    <s v="Adrian Pasdar, Roger Craig Smith, Fred Tatasciore, David Kaye, Clancy Brown, Liam O'Brien, Robin Atkin Downes, Dee Bradley Baker"/>
    <n v="8"/>
    <x v="0"/>
    <s v="United States"/>
    <n v="1"/>
    <x v="488"/>
    <x v="0"/>
    <x v="7"/>
    <s v="71 min"/>
    <n v="71"/>
    <n v="71"/>
    <n v="815.95908522672255"/>
    <s v=""/>
    <s v="Children &amp; Family Movies, Sci-Fi &amp; Fantasy"/>
    <x v="0"/>
    <s v="Children &amp; Family Movies, Sci-Fi &amp; Fantasy"/>
    <n v="2"/>
  </r>
  <r>
    <n v="7497"/>
    <x v="776"/>
    <x v="0"/>
    <x v="776"/>
    <s v="Mike Fetterly, Steve Sacks"/>
    <s v="Laura Bailey, Hank Banks, Cam Clarke, Erin Fitzgerald, Dee Dee Green, Kate Higgins, Andrew Duncan"/>
    <n v="7"/>
    <x v="0"/>
    <s v="United States"/>
    <n v="1"/>
    <x v="144"/>
    <x v="11"/>
    <x v="8"/>
    <s v="71 min"/>
    <n v="71"/>
    <n v="71"/>
    <n v="815.95908522672255"/>
    <s v=""/>
    <s v="Children &amp; Family Movies"/>
    <x v="0"/>
    <s v="Children &amp; Family Movies"/>
    <n v="1"/>
  </r>
  <r>
    <n v="7819"/>
    <x v="777"/>
    <x v="0"/>
    <x v="777"/>
    <s v="Raphael Erichsen"/>
    <m/>
    <n v="0"/>
    <x v="23"/>
    <s v="Brazil"/>
    <n v="1"/>
    <x v="489"/>
    <x v="8"/>
    <x v="5"/>
    <s v="71 min"/>
    <n v="71"/>
    <n v="71"/>
    <n v="815.95908522672255"/>
    <s v=""/>
    <s v="Documentaries, International Movies, Sports Movies"/>
    <x v="3"/>
    <s v="Documentaries, International Movies, Sports Movies"/>
    <n v="3"/>
  </r>
  <r>
    <n v="8001"/>
    <x v="778"/>
    <x v="0"/>
    <x v="778"/>
    <m/>
    <s v="Luvvie Ajayi, Renae Bluitt, Melissa Butler, Lisa Price, Tonya Rapley"/>
    <n v="5"/>
    <x v="0"/>
    <s v="United States"/>
    <n v="1"/>
    <x v="293"/>
    <x v="2"/>
    <x v="6"/>
    <s v="71 min"/>
    <n v="71"/>
    <n v="71"/>
    <n v="815.95908522672255"/>
    <s v=""/>
    <s v="Documentaries"/>
    <x v="3"/>
    <s v="Documentaries"/>
    <n v="1"/>
  </r>
  <r>
    <n v="8008"/>
    <x v="779"/>
    <x v="0"/>
    <x v="779"/>
    <s v="Richard Bailey"/>
    <s v="Kate Murphy, Cassandra Morris, Erika Harlacher, Abby Trott, Brianna Plantano, Reba Buhr, Doug Erholtz, Cherami Leigh, Brianna Knickerbocker"/>
    <n v="9"/>
    <x v="12"/>
    <s v="Australia"/>
    <n v="1"/>
    <x v="167"/>
    <x v="3"/>
    <x v="0"/>
    <s v="71 min"/>
    <n v="71"/>
    <n v="71"/>
    <n v="815.95908522672255"/>
    <s v=""/>
    <s v="Movies"/>
    <x v="6"/>
    <s v="Movies"/>
    <n v="1"/>
  </r>
  <r>
    <n v="8341"/>
    <x v="780"/>
    <x v="0"/>
    <x v="780"/>
    <s v="Maya Gallus"/>
    <m/>
    <n v="0"/>
    <x v="8"/>
    <s v="Canada"/>
    <n v="1"/>
    <x v="490"/>
    <x v="5"/>
    <x v="5"/>
    <s v="71 min"/>
    <n v="71"/>
    <n v="71"/>
    <n v="815.95908522672255"/>
    <s v=""/>
    <s v="Documentaries"/>
    <x v="3"/>
    <s v="Documentaries"/>
    <n v="1"/>
  </r>
  <r>
    <n v="771"/>
    <x v="781"/>
    <x v="0"/>
    <x v="781"/>
    <s v="Myriam Fares"/>
    <s v="Myriam Fares"/>
    <n v="1"/>
    <x v="33"/>
    <s v="United Arab Emirates"/>
    <n v="1"/>
    <x v="195"/>
    <x v="6"/>
    <x v="1"/>
    <s v="72 min"/>
    <n v="72"/>
    <n v="72"/>
    <n v="759.82909011988841"/>
    <s v=""/>
    <s v="Documentaries, International Movies, Music &amp; Musicals"/>
    <x v="3"/>
    <s v="Documentaries, International Movies, Music &amp; Musicals"/>
    <n v="3"/>
  </r>
  <r>
    <n v="2062"/>
    <x v="782"/>
    <x v="0"/>
    <x v="782"/>
    <s v="Conrad Helten"/>
    <s v="America Young, Erica Lindbeck, Ritesh Rajan, Dave Fennoy, Stephanie Sheh, Cristina Milizia, Desirae Whitfield, Emma Galvin, Angelo Restaino, Eamon Brennan, Ogie Banks"/>
    <n v="11"/>
    <x v="3"/>
    <s v="Netherlands"/>
    <n v="1"/>
    <x v="50"/>
    <x v="1"/>
    <x v="0"/>
    <s v="72 min"/>
    <n v="72"/>
    <n v="72"/>
    <n v="759.82909011988841"/>
    <s v=""/>
    <s v="Children &amp; Family Movies, Music &amp; Musicals"/>
    <x v="0"/>
    <s v="Children &amp; Family Movies, Music &amp; Musicals"/>
    <n v="2"/>
  </r>
  <r>
    <n v="2068"/>
    <x v="783"/>
    <x v="0"/>
    <x v="783"/>
    <s v="Hitoshi Namba"/>
    <s v="Nobunaga Shimazaki, Rie Takahashi, Ayako Kawasumi, Madoka Yonezawa, Kenichi Suzumura, Tomokazu Sugita"/>
    <n v="6"/>
    <x v="1"/>
    <s v="Japan"/>
    <n v="1"/>
    <x v="50"/>
    <x v="9"/>
    <x v="1"/>
    <s v="72 min"/>
    <n v="72"/>
    <n v="72"/>
    <n v="759.82909011988841"/>
    <s v=""/>
    <s v="Action &amp; Adventure, Anime Features, International Movies"/>
    <x v="1"/>
    <s v="Action &amp; Adventure, Anime Features, International Movies"/>
    <n v="3"/>
  </r>
  <r>
    <n v="2132"/>
    <x v="784"/>
    <x v="0"/>
    <x v="784"/>
    <s v="Blair Simmons"/>
    <s v="Teresa Gallagher, Simon Greenall, Keith Wickham, Rob Rackstraw, Michael Murphy, Jo Wyatt, Helen Walsh, Andres Williams, Paul Panting"/>
    <n v="9"/>
    <x v="6"/>
    <s v="United Kingdom"/>
    <n v="1"/>
    <x v="275"/>
    <x v="1"/>
    <x v="0"/>
    <s v="72 min"/>
    <n v="72"/>
    <n v="72"/>
    <n v="759.82909011988841"/>
    <s v=""/>
    <s v="Children &amp; Family Movies"/>
    <x v="0"/>
    <s v="Children &amp; Family Movies"/>
    <n v="1"/>
  </r>
  <r>
    <n v="2162"/>
    <x v="785"/>
    <x v="0"/>
    <x v="785"/>
    <s v="Mart√≠n Sastre"/>
    <s v="Natalia Oreiro"/>
    <n v="1"/>
    <x v="35"/>
    <s v="Uruguay"/>
    <n v="1"/>
    <x v="491"/>
    <x v="1"/>
    <x v="6"/>
    <s v="72 min"/>
    <n v="72"/>
    <n v="72"/>
    <n v="759.82909011988841"/>
    <s v=""/>
    <s v="Documentaries, International Movies, Music &amp; Musicals"/>
    <x v="3"/>
    <s v="Documentaries, International Movies, Music &amp; Musicals"/>
    <n v="3"/>
  </r>
  <r>
    <n v="2183"/>
    <x v="786"/>
    <x v="0"/>
    <x v="786"/>
    <s v="Mfanelo Ngoma"/>
    <s v="Tumi Morake"/>
    <n v="1"/>
    <x v="2"/>
    <m/>
    <n v="0"/>
    <x v="67"/>
    <x v="1"/>
    <x v="5"/>
    <s v="72 min"/>
    <n v="72"/>
    <n v="72"/>
    <n v="759.82909011988841"/>
    <s v=""/>
    <s v="Stand-Up Comedy"/>
    <x v="8"/>
    <s v="Stand-Up Comedy"/>
    <n v="1"/>
  </r>
  <r>
    <n v="2539"/>
    <x v="787"/>
    <x v="0"/>
    <x v="787"/>
    <s v="Sadeq Behbehani"/>
    <s v="Abdulmohsen Al-Qaffas, Jamal Alradhan, Jassim Al Nabhan, Layla Abdullah, Khaled Al-Buraiki"/>
    <n v="5"/>
    <x v="40"/>
    <s v="Kuwait"/>
    <n v="1"/>
    <x v="414"/>
    <x v="5"/>
    <x v="6"/>
    <s v="72 min"/>
    <n v="72"/>
    <n v="72"/>
    <n v="759.82909011988841"/>
    <s v=""/>
    <s v="Comedies, Dramas, International Movies"/>
    <x v="4"/>
    <s v="Comedies, Dramas, International Movies"/>
    <n v="3"/>
  </r>
  <r>
    <n v="2645"/>
    <x v="788"/>
    <x v="0"/>
    <x v="788"/>
    <s v="Neville Shah"/>
    <s v="Kanan Gill"/>
    <n v="1"/>
    <x v="17"/>
    <s v="India"/>
    <n v="1"/>
    <x v="492"/>
    <x v="1"/>
    <x v="5"/>
    <s v="72 min"/>
    <n v="72"/>
    <n v="72"/>
    <n v="759.82909011988841"/>
    <s v=""/>
    <s v="Stand-Up Comedy"/>
    <x v="8"/>
    <s v="Stand-Up Comedy"/>
    <n v="1"/>
  </r>
  <r>
    <n v="2770"/>
    <x v="789"/>
    <x v="0"/>
    <x v="789"/>
    <s v="Ellen Page, Ian Daniel"/>
    <s v="Ellen Page"/>
    <n v="1"/>
    <x v="8"/>
    <s v="Canada"/>
    <n v="1"/>
    <x v="52"/>
    <x v="2"/>
    <x v="1"/>
    <s v="72 min"/>
    <n v="72"/>
    <n v="72"/>
    <n v="759.82909011988841"/>
    <s v=""/>
    <s v="Documentaries, International Movies"/>
    <x v="3"/>
    <s v="Documentaries, International Movies"/>
    <n v="2"/>
  </r>
  <r>
    <n v="2774"/>
    <x v="790"/>
    <x v="0"/>
    <x v="790"/>
    <s v="Zsolt P√°lfi"/>
    <s v="Csongor Szalay, Anna Kubik, S√°ri Vida, Andr√°s Farag√≥, R√≥bert Bolla"/>
    <n v="5"/>
    <x v="41"/>
    <s v="Hungary"/>
    <n v="1"/>
    <x v="52"/>
    <x v="2"/>
    <x v="0"/>
    <s v="72 min"/>
    <n v="72"/>
    <n v="72"/>
    <n v="759.82909011988841"/>
    <s v=""/>
    <s v="Children &amp; Family Movies"/>
    <x v="0"/>
    <s v="Children &amp; Family Movies"/>
    <n v="1"/>
  </r>
  <r>
    <n v="2870"/>
    <x v="791"/>
    <x v="0"/>
    <x v="791"/>
    <m/>
    <s v="Amit Tandon"/>
    <n v="1"/>
    <x v="17"/>
    <s v="India"/>
    <n v="1"/>
    <x v="493"/>
    <x v="2"/>
    <x v="1"/>
    <s v="72 min"/>
    <n v="72"/>
    <n v="72"/>
    <n v="759.82909011988841"/>
    <s v=""/>
    <s v="Stand-Up Comedy"/>
    <x v="8"/>
    <s v="Stand-Up Comedy"/>
    <n v="1"/>
  </r>
  <r>
    <n v="2910"/>
    <x v="792"/>
    <x v="0"/>
    <x v="792"/>
    <s v="Avgousta Zourelidi"/>
    <s v="Debi Derryberry, Cassandra Morris, Salli Saffioti, Larissa Gallagher, Cristina Milizia, Jonquil Goode, Travis Dresden, Evan Smith, Michael Sorich, Sara Cravens"/>
    <n v="10"/>
    <x v="2"/>
    <m/>
    <n v="0"/>
    <x v="494"/>
    <x v="3"/>
    <x v="0"/>
    <s v="72 min"/>
    <n v="72"/>
    <n v="72"/>
    <n v="759.82909011988841"/>
    <s v=""/>
    <s v="Movies"/>
    <x v="6"/>
    <s v="Movies"/>
    <n v="1"/>
  </r>
  <r>
    <n v="3581"/>
    <x v="793"/>
    <x v="0"/>
    <x v="793"/>
    <m/>
    <s v="Richard Steven Horvitz, Rikki Simons, Andy Berman, Melissa Fahn, Rodger Bumpass, Jhonen Vasquez, Wally Wingert, Kevin McDonald, Olivia d'Abo, Eric Bauza"/>
    <n v="10"/>
    <x v="28"/>
    <s v="South Korea, United States"/>
    <n v="2"/>
    <x v="58"/>
    <x v="2"/>
    <x v="8"/>
    <s v="72 min"/>
    <n v="72"/>
    <n v="72"/>
    <n v="759.82909011988841"/>
    <s v=""/>
    <s v="Children &amp; Family Movies, Comedies, Sci-Fi &amp; Fantasy"/>
    <x v="0"/>
    <s v="Children &amp; Family Movies, Comedies, Sci-Fi &amp; Fantasy"/>
    <n v="3"/>
  </r>
  <r>
    <n v="4555"/>
    <x v="794"/>
    <x v="0"/>
    <x v="794"/>
    <s v="Ian MacNaughton"/>
    <s v="Steve Martin, John Cleese, Graham Chapman, Terry Gilliam, Eric Idle, Terry Jones, Michael Palin, Carol Cleveland, Connie Booth"/>
    <n v="9"/>
    <x v="6"/>
    <s v="United Kingdom"/>
    <n v="1"/>
    <x v="245"/>
    <x v="38"/>
    <x v="1"/>
    <s v="72 min"/>
    <n v="72"/>
    <n v="72"/>
    <n v="759.82909011988841"/>
    <s v=""/>
    <s v="Comedies"/>
    <x v="4"/>
    <s v="Comedies"/>
    <n v="1"/>
  </r>
  <r>
    <n v="4757"/>
    <x v="795"/>
    <x v="0"/>
    <x v="795"/>
    <s v="Steve Paley"/>
    <s v="Iliza Shlesinger"/>
    <n v="1"/>
    <x v="0"/>
    <s v="United States"/>
    <n v="1"/>
    <x v="495"/>
    <x v="5"/>
    <x v="5"/>
    <s v="72 min"/>
    <n v="72"/>
    <n v="72"/>
    <n v="759.82909011988841"/>
    <s v=""/>
    <s v="Stand-Up Comedy"/>
    <x v="8"/>
    <s v="Stand-Up Comedy"/>
    <n v="1"/>
  </r>
  <r>
    <n v="5496"/>
    <x v="796"/>
    <x v="0"/>
    <x v="796"/>
    <s v="Jan Suter, Ra√∫l Campos"/>
    <s v="Manu NNa"/>
    <n v="1"/>
    <x v="15"/>
    <s v="Mexico"/>
    <n v="1"/>
    <x v="496"/>
    <x v="3"/>
    <x v="5"/>
    <s v="72 min"/>
    <n v="72"/>
    <n v="72"/>
    <n v="759.82909011988841"/>
    <s v=""/>
    <s v="Stand-Up Comedy"/>
    <x v="8"/>
    <s v="Stand-Up Comedy"/>
    <n v="1"/>
  </r>
  <r>
    <n v="5706"/>
    <x v="797"/>
    <x v="0"/>
    <x v="797"/>
    <s v="Bauddhayan Mukherji"/>
    <s v="Ritwick Chakraborty, Adil Hussain, Nayani Dixit, Sonam Stobgais"/>
    <n v="4"/>
    <x v="17"/>
    <s v="India"/>
    <n v="1"/>
    <x v="62"/>
    <x v="9"/>
    <x v="1"/>
    <s v="72 min"/>
    <n v="72"/>
    <n v="72"/>
    <n v="759.82909011988841"/>
    <s v=""/>
    <s v="Dramas, Independent Movies, International Movies"/>
    <x v="2"/>
    <s v="Dramas, Independent Movies, International Movies"/>
    <n v="3"/>
  </r>
  <r>
    <n v="5816"/>
    <x v="798"/>
    <x v="0"/>
    <x v="798"/>
    <s v="Michael Drumm"/>
    <s v="Jim Gaffigan"/>
    <n v="1"/>
    <x v="0"/>
    <s v="United States"/>
    <n v="1"/>
    <x v="470"/>
    <x v="30"/>
    <x v="1"/>
    <s v="72 min"/>
    <n v="72"/>
    <n v="72"/>
    <n v="759.82909011988841"/>
    <s v=""/>
    <s v="Stand-Up Comedy"/>
    <x v="8"/>
    <s v="Stand-Up Comedy"/>
    <n v="1"/>
  </r>
  <r>
    <n v="5920"/>
    <x v="799"/>
    <x v="0"/>
    <x v="799"/>
    <m/>
    <s v="Iliza Shlesinger"/>
    <n v="1"/>
    <x v="2"/>
    <m/>
    <n v="0"/>
    <x v="497"/>
    <x v="4"/>
    <x v="5"/>
    <s v="72 min"/>
    <n v="72"/>
    <n v="72"/>
    <n v="759.82909011988841"/>
    <s v=""/>
    <s v="Stand-Up Comedy"/>
    <x v="8"/>
    <s v="Stand-Up Comedy"/>
    <n v="1"/>
  </r>
  <r>
    <n v="6171"/>
    <x v="800"/>
    <x v="0"/>
    <x v="800"/>
    <s v="Juan Zapata"/>
    <s v="Daniela Escobar, Marlon Moreno, Peter Ketnath, Barbara Scolaro"/>
    <n v="4"/>
    <x v="23"/>
    <s v="Brazil, Netherlands, United States, Colombia, Austria, Germany"/>
    <n v="6"/>
    <x v="498"/>
    <x v="9"/>
    <x v="6"/>
    <s v="72 min"/>
    <n v="72"/>
    <n v="72"/>
    <n v="759.82909011988841"/>
    <s v=""/>
    <s v="Dramas, Independent Movies, International Movies"/>
    <x v="2"/>
    <s v="Dramas, Independent Movies, International Movies"/>
    <n v="3"/>
  </r>
  <r>
    <n v="6240"/>
    <x v="801"/>
    <x v="0"/>
    <x v="801"/>
    <s v="William Lau"/>
    <s v="Diana Kaarina, Adrian Petriw, Britt Irvin, Cassandra Morris, Kate Higgins, Silvio Pollio, Brittney Wilson, Alexandra Carter, Nicole Oliver, Barbara Tyson"/>
    <n v="10"/>
    <x v="0"/>
    <s v="United States"/>
    <n v="1"/>
    <x v="46"/>
    <x v="10"/>
    <x v="8"/>
    <s v="72 min"/>
    <n v="72"/>
    <n v="72"/>
    <n v="759.82909011988841"/>
    <s v=""/>
    <s v="Children &amp; Family Movies"/>
    <x v="0"/>
    <s v="Children &amp; Family Movies"/>
    <n v="1"/>
  </r>
  <r>
    <n v="6244"/>
    <x v="802"/>
    <x v="0"/>
    <x v="802"/>
    <s v="Conrad Helten, Ezekiel Norton, Michael Goguen"/>
    <s v="Erica Lindbeck, Sienna Bohn, Shannon Chan-Kent, Michael Dobson, Alyssya Swales, Rebekah Asselstine, Brad Swaile, Sam Vincent, Ingrid Nilson, Nesta Cooper"/>
    <n v="10"/>
    <x v="0"/>
    <s v="United States"/>
    <n v="1"/>
    <x v="46"/>
    <x v="3"/>
    <x v="0"/>
    <s v="72 min"/>
    <n v="72"/>
    <n v="72"/>
    <n v="759.82909011988841"/>
    <s v=""/>
    <s v="Children &amp; Family Movies"/>
    <x v="0"/>
    <s v="Children &amp; Family Movies"/>
    <n v="1"/>
  </r>
  <r>
    <n v="6802"/>
    <x v="803"/>
    <x v="0"/>
    <x v="803"/>
    <s v="Wade Allain-Marcus, Jesse Allain-Marcus"/>
    <s v="Wade Allain-Marcus, Arjun Gupta, Melina Lizette, Elsa Biedermann, Katie Blake, Santana Dempsey"/>
    <n v="6"/>
    <x v="0"/>
    <s v="United States"/>
    <n v="1"/>
    <x v="499"/>
    <x v="4"/>
    <x v="5"/>
    <s v="72 min"/>
    <n v="72"/>
    <n v="72"/>
    <n v="759.82909011988841"/>
    <s v=""/>
    <s v="Dramas, Independent Movies"/>
    <x v="2"/>
    <s v="Dramas, Independent Movies"/>
    <n v="2"/>
  </r>
  <r>
    <n v="7416"/>
    <x v="804"/>
    <x v="0"/>
    <x v="804"/>
    <s v="Leo Riley, Eric Radomski"/>
    <s v="Adrian Pasdar, Fred Tatasciore, Dee Bradley Baker, Robin Atkin Downes, David Kaye"/>
    <n v="5"/>
    <x v="0"/>
    <s v="United States"/>
    <n v="1"/>
    <x v="500"/>
    <x v="8"/>
    <x v="7"/>
    <s v="72 min"/>
    <n v="72"/>
    <n v="72"/>
    <n v="759.82909011988841"/>
    <s v=""/>
    <s v="Action &amp; Adventure, Sci-Fi &amp; Fantasy"/>
    <x v="1"/>
    <s v="Action &amp; Adventure, Sci-Fi &amp; Fantasy"/>
    <n v="2"/>
  </r>
  <r>
    <n v="7491"/>
    <x v="805"/>
    <x v="0"/>
    <x v="805"/>
    <s v="William Lau"/>
    <s v="Karen Strassman, Celeste Henderson, Wendee Lee, TJ Smith, America Young, Rachel Staman, Laura Bailey"/>
    <n v="7"/>
    <x v="0"/>
    <s v="United States"/>
    <n v="1"/>
    <x v="501"/>
    <x v="4"/>
    <x v="8"/>
    <s v="72 min"/>
    <n v="72"/>
    <n v="72"/>
    <n v="759.82909011988841"/>
    <s v=""/>
    <s v="Children &amp; Family Movies, Music &amp; Musicals"/>
    <x v="0"/>
    <s v="Children &amp; Family Movies, Music &amp; Musicals"/>
    <n v="2"/>
  </r>
  <r>
    <n v="7498"/>
    <x v="806"/>
    <x v="0"/>
    <x v="806"/>
    <s v="William Lau"/>
    <s v="Larissa Galagher, Kate Higgins, Debi Derryberry, Salli Saffioti, America Young, Evan Smith, Lyndsy Kail, Rachel Staman, Cherami Leigh, Paula Rhodes, Erin Fitzgerald"/>
    <n v="11"/>
    <x v="0"/>
    <s v="United States"/>
    <n v="1"/>
    <x v="46"/>
    <x v="9"/>
    <x v="8"/>
    <s v="72 min"/>
    <n v="72"/>
    <n v="72"/>
    <n v="759.82909011988841"/>
    <s v=""/>
    <s v="Children &amp; Family Movies"/>
    <x v="0"/>
    <s v="Children &amp; Family Movies"/>
    <n v="1"/>
  </r>
  <r>
    <n v="7542"/>
    <x v="807"/>
    <x v="0"/>
    <x v="807"/>
    <s v="Ishi Rudell, Jayson Thiessen"/>
    <s v="Tara Strong, Rebecca Shoichet, Ashleigh Ball, Andrea Libman, Tabitha St. Germain, Cathy Weseluck, Iris Quinn, Nicole Oliver"/>
    <n v="8"/>
    <x v="0"/>
    <s v="United States, Canada"/>
    <n v="2"/>
    <x v="502"/>
    <x v="4"/>
    <x v="0"/>
    <s v="72 min"/>
    <n v="72"/>
    <n v="72"/>
    <n v="759.82909011988841"/>
    <s v=""/>
    <s v="Children &amp; Family Movies, Comedies"/>
    <x v="0"/>
    <s v="Children &amp; Family Movies, Comedies"/>
    <n v="2"/>
  </r>
  <r>
    <n v="7658"/>
    <x v="808"/>
    <x v="0"/>
    <x v="808"/>
    <s v="Matt Askem"/>
    <m/>
    <n v="0"/>
    <x v="0"/>
    <s v="United States"/>
    <n v="1"/>
    <x v="410"/>
    <x v="5"/>
    <x v="6"/>
    <s v="72 min"/>
    <n v="72"/>
    <n v="72"/>
    <n v="759.82909011988841"/>
    <s v=""/>
    <s v="Documentaries, Music &amp; Musicals"/>
    <x v="3"/>
    <s v="Documentaries, Music &amp; Musicals"/>
    <n v="2"/>
  </r>
  <r>
    <n v="7728"/>
    <x v="809"/>
    <x v="0"/>
    <x v="809"/>
    <s v="C.J. Wallis"/>
    <s v="Theodore Slauson"/>
    <n v="1"/>
    <x v="8"/>
    <s v="Canada"/>
    <n v="1"/>
    <x v="366"/>
    <x v="3"/>
    <x v="5"/>
    <s v="72 min"/>
    <n v="72"/>
    <n v="72"/>
    <n v="759.82909011988841"/>
    <s v=""/>
    <s v="Documentaries"/>
    <x v="3"/>
    <s v="Documentaries"/>
    <n v="1"/>
  </r>
  <r>
    <n v="7910"/>
    <x v="810"/>
    <x v="0"/>
    <x v="810"/>
    <s v="Dave Higby"/>
    <s v="Russell Peters"/>
    <n v="1"/>
    <x v="0"/>
    <s v="United States"/>
    <n v="1"/>
    <x v="503"/>
    <x v="8"/>
    <x v="11"/>
    <s v="72 min"/>
    <n v="72"/>
    <n v="72"/>
    <n v="759.82909011988841"/>
    <s v=""/>
    <s v="Stand-Up Comedy"/>
    <x v="8"/>
    <s v="Stand-Up Comedy"/>
    <n v="1"/>
  </r>
  <r>
    <n v="7935"/>
    <x v="811"/>
    <x v="0"/>
    <x v="811"/>
    <s v="Luc Vinciguerra"/>
    <s v="Julie Gayet, Jean-Pierre Marielle, Lor√†nt Deutsch, Bruno Salomone, Pierre-Fran√ßois Martin-Laval, Didier Brice, Beno√Æt Allemane, Nathan Simony, Daniela Duspara, Max Cullen"/>
    <n v="10"/>
    <x v="12"/>
    <s v="Australia, France, Ireland"/>
    <n v="3"/>
    <x v="504"/>
    <x v="10"/>
    <x v="4"/>
    <s v="72 min"/>
    <n v="72"/>
    <n v="72"/>
    <n v="759.82909011988841"/>
    <s v=""/>
    <s v="Children &amp; Family Movies"/>
    <x v="0"/>
    <s v="Children &amp; Family Movies"/>
    <n v="1"/>
  </r>
  <r>
    <n v="8153"/>
    <x v="812"/>
    <x v="0"/>
    <x v="812"/>
    <s v="Brian Smith"/>
    <s v="Harrison Chad, George Carlin, Brad Garrett, Ron Perlman, Estelle Harris, Glenn Close, Lance Henriksen, Brenda Grate, Harrison Fahn"/>
    <n v="9"/>
    <x v="0"/>
    <s v="United States"/>
    <n v="1"/>
    <x v="505"/>
    <x v="30"/>
    <x v="3"/>
    <s v="72 min"/>
    <n v="72"/>
    <n v="72"/>
    <n v="759.82909011988841"/>
    <s v=""/>
    <s v="Children &amp; Family Movies"/>
    <x v="0"/>
    <s v="Children &amp; Family Movies"/>
    <n v="1"/>
  </r>
  <r>
    <n v="8211"/>
    <x v="813"/>
    <x v="0"/>
    <x v="813"/>
    <s v="Tommy Avallone"/>
    <s v="Tommy Avallone, Bill Murray, Joel Murray, Peter Farrelly"/>
    <n v="4"/>
    <x v="0"/>
    <s v="United States"/>
    <n v="1"/>
    <x v="85"/>
    <x v="5"/>
    <x v="5"/>
    <s v="72 min"/>
    <n v="72"/>
    <n v="72"/>
    <n v="759.82909011988841"/>
    <s v=""/>
    <s v="Documentaries"/>
    <x v="3"/>
    <s v="Documentaries"/>
    <n v="1"/>
  </r>
  <r>
    <n v="845"/>
    <x v="814"/>
    <x v="0"/>
    <x v="814"/>
    <s v="Daniel Vernon"/>
    <m/>
    <n v="0"/>
    <x v="2"/>
    <m/>
    <n v="0"/>
    <x v="506"/>
    <x v="6"/>
    <x v="5"/>
    <s v="73 min"/>
    <n v="73"/>
    <n v="73"/>
    <n v="705.69909501305426"/>
    <s v=""/>
    <s v="Documentaries, International Movies"/>
    <x v="3"/>
    <s v="Documentaries, International Movies"/>
    <n v="2"/>
  </r>
  <r>
    <n v="1152"/>
    <x v="815"/>
    <x v="0"/>
    <x v="815"/>
    <s v="Blair Simmons"/>
    <s v="Simon Greenall, Rob Rackstraw, Jo Wyatt, Paul Buckley, Simon Foster, Teresa Gallagher, Richard Grieve, Michael Murphy, Paul Panting, Keith Wickham"/>
    <n v="10"/>
    <x v="42"/>
    <s v="China, United Kingdom"/>
    <n v="2"/>
    <x v="507"/>
    <x v="6"/>
    <x v="0"/>
    <s v="73 min"/>
    <n v="73"/>
    <n v="73"/>
    <n v="705.69909501305426"/>
    <s v=""/>
    <s v="Children &amp; Family Movies"/>
    <x v="0"/>
    <s v="Children &amp; Family Movies"/>
    <n v="1"/>
  </r>
  <r>
    <n v="1906"/>
    <x v="816"/>
    <x v="0"/>
    <x v="816"/>
    <s v="Carey McKenzie"/>
    <s v="Tony Kgoroge, Yu Nan, Thomas Gumede, Deon Lotz, Fana Mokoena, Zolani Mahola, Kenneth Fok, Nicole Bessick"/>
    <n v="8"/>
    <x v="18"/>
    <s v="South Africa"/>
    <n v="1"/>
    <x v="508"/>
    <x v="8"/>
    <x v="5"/>
    <s v="73 min"/>
    <n v="73"/>
    <n v="73"/>
    <n v="705.69909501305426"/>
    <s v=""/>
    <s v="Action &amp; Adventure, Dramas, International Movies"/>
    <x v="1"/>
    <s v="Action &amp; Adventure, Dramas, International Movies"/>
    <n v="3"/>
  </r>
  <r>
    <n v="2052"/>
    <x v="817"/>
    <x v="0"/>
    <x v="817"/>
    <s v="Ertanto Robby Soediskam"/>
    <s v="Maudy Koesnaedi, Chicco Jerikho, Tutie Kirana, Olga Lydia, Joko Anwar, Nathania Angela Widjaja, Sendy Febrina, Suhartini, Atie Krisnawati, Ratnawati Sutandar, Ninik Winarni Utomo"/>
    <n v="11"/>
    <x v="43"/>
    <s v="Indonesia"/>
    <n v="1"/>
    <x v="346"/>
    <x v="5"/>
    <x v="6"/>
    <s v="73 min"/>
    <n v="73"/>
    <n v="73"/>
    <n v="705.69909501305426"/>
    <s v=""/>
    <s v="Dramas, Independent Movies, International Movies"/>
    <x v="2"/>
    <s v="Dramas, Independent Movies, International Movies"/>
    <n v="3"/>
  </r>
  <r>
    <n v="2369"/>
    <x v="818"/>
    <x v="0"/>
    <x v="818"/>
    <s v="Youssef Chahine"/>
    <s v="Farid Shawqy, Hind Rostom, Youssef Chahine, Hassan el Baroudi, Abdel Aziz Khalil, Naima Wasfy, Said Khalil, Abdel Ghani Nagdi"/>
    <n v="8"/>
    <x v="5"/>
    <s v="Egypt"/>
    <n v="1"/>
    <x v="190"/>
    <x v="39"/>
    <x v="1"/>
    <s v="73 min"/>
    <n v="73"/>
    <n v="73"/>
    <n v="705.69909501305426"/>
    <s v=""/>
    <s v="Classic Movies, Dramas, International Movies"/>
    <x v="5"/>
    <s v="Classic Movies, Dramas, International Movies"/>
    <n v="3"/>
  </r>
  <r>
    <n v="2469"/>
    <x v="819"/>
    <x v="0"/>
    <x v="819"/>
    <s v="Madeleine Parry"/>
    <s v="Hannah Gadsby"/>
    <n v="1"/>
    <x v="12"/>
    <s v="Australia"/>
    <n v="1"/>
    <x v="509"/>
    <x v="1"/>
    <x v="5"/>
    <s v="73 min"/>
    <n v="73"/>
    <n v="73"/>
    <n v="705.69909501305426"/>
    <s v=""/>
    <s v="Stand-Up Comedy"/>
    <x v="8"/>
    <s v="Stand-Up Comedy"/>
    <n v="1"/>
  </r>
  <r>
    <n v="2930"/>
    <x v="820"/>
    <x v="0"/>
    <x v="820"/>
    <s v="Andres Clariond"/>
    <m/>
    <n v="0"/>
    <x v="15"/>
    <s v="Mexico"/>
    <n v="1"/>
    <x v="510"/>
    <x v="1"/>
    <x v="6"/>
    <s v="73 min"/>
    <n v="73"/>
    <n v="73"/>
    <n v="705.69909501305426"/>
    <s v=""/>
    <s v="Documentaries, International Movies"/>
    <x v="3"/>
    <s v="Documentaries, International Movies"/>
    <n v="2"/>
  </r>
  <r>
    <n v="3092"/>
    <x v="821"/>
    <x v="0"/>
    <x v="821"/>
    <s v="Emir Kusturica"/>
    <s v="Jos√© Mujica, Emir Kusturica"/>
    <n v="2"/>
    <x v="25"/>
    <s v="Argentina, Uruguay, Serbia"/>
    <n v="3"/>
    <x v="511"/>
    <x v="5"/>
    <x v="1"/>
    <s v="73 min"/>
    <n v="73"/>
    <n v="73"/>
    <n v="705.69909501305426"/>
    <s v=""/>
    <s v="Documentaries, International Movies"/>
    <x v="3"/>
    <s v="Documentaries, International Movies"/>
    <n v="2"/>
  </r>
  <r>
    <n v="3704"/>
    <x v="822"/>
    <x v="0"/>
    <x v="822"/>
    <s v="Kate Horne"/>
    <s v="Jes√∫s Abad Colorado"/>
    <n v="1"/>
    <x v="31"/>
    <s v="Colombia, Peru, United Kingdom"/>
    <n v="3"/>
    <x v="512"/>
    <x v="5"/>
    <x v="1"/>
    <s v="73 min"/>
    <n v="73"/>
    <n v="73"/>
    <n v="705.69909501305426"/>
    <s v=""/>
    <s v="Documentaries, International Movies"/>
    <x v="3"/>
    <s v="Documentaries, International Movies"/>
    <n v="2"/>
  </r>
  <r>
    <n v="4259"/>
    <x v="823"/>
    <x v="0"/>
    <x v="823"/>
    <s v="Eduardo Chauvet"/>
    <m/>
    <n v="0"/>
    <x v="2"/>
    <m/>
    <n v="0"/>
    <x v="513"/>
    <x v="5"/>
    <x v="1"/>
    <s v="73 min"/>
    <n v="73"/>
    <n v="73"/>
    <n v="705.69909501305426"/>
    <s v=""/>
    <s v="Documentaries, International Movies"/>
    <x v="3"/>
    <s v="Documentaries, International Movies"/>
    <n v="2"/>
  </r>
  <r>
    <n v="4301"/>
    <x v="824"/>
    <x v="0"/>
    <x v="824"/>
    <m/>
    <m/>
    <n v="0"/>
    <x v="0"/>
    <s v="United States"/>
    <n v="1"/>
    <x v="514"/>
    <x v="5"/>
    <x v="6"/>
    <s v="73 min"/>
    <n v="73"/>
    <n v="73"/>
    <n v="705.69909501305426"/>
    <s v=""/>
    <s v="Documentaries, Music &amp; Musicals"/>
    <x v="3"/>
    <s v="Documentaries, Music &amp; Musicals"/>
    <n v="2"/>
  </r>
  <r>
    <n v="4332"/>
    <x v="825"/>
    <x v="0"/>
    <x v="825"/>
    <s v="Enrique Garc√≠a Meza"/>
    <m/>
    <n v="0"/>
    <x v="15"/>
    <s v="Mexico"/>
    <n v="1"/>
    <x v="42"/>
    <x v="5"/>
    <x v="5"/>
    <s v="73 min"/>
    <n v="73"/>
    <n v="73"/>
    <n v="705.69909501305426"/>
    <s v=""/>
    <s v="Documentaries, International Movies"/>
    <x v="3"/>
    <s v="Documentaries, International Movies"/>
    <n v="2"/>
  </r>
  <r>
    <n v="4597"/>
    <x v="826"/>
    <x v="0"/>
    <x v="826"/>
    <s v="Suman Ghosh"/>
    <s v="Soumitra Chatterjee, Paran Banerjee, Arun Mukherjee, Sujan Mukherjee"/>
    <n v="4"/>
    <x v="17"/>
    <s v="India, United States"/>
    <n v="2"/>
    <x v="155"/>
    <x v="9"/>
    <x v="1"/>
    <s v="73 min"/>
    <n v="73"/>
    <n v="73"/>
    <n v="705.69909501305426"/>
    <s v=""/>
    <s v="Comedies, Dramas, Independent Movies"/>
    <x v="4"/>
    <s v="Comedies, Dramas, Independent Movies"/>
    <n v="3"/>
  </r>
  <r>
    <n v="5163"/>
    <x v="827"/>
    <x v="0"/>
    <x v="827"/>
    <s v="Jacob Kornbluth"/>
    <s v="Robert Reich"/>
    <n v="1"/>
    <x v="0"/>
    <s v="United States"/>
    <n v="1"/>
    <x v="210"/>
    <x v="3"/>
    <x v="6"/>
    <s v="73 min"/>
    <n v="73"/>
    <n v="73"/>
    <n v="705.69909501305426"/>
    <s v=""/>
    <s v="Documentaries"/>
    <x v="3"/>
    <s v="Documentaries"/>
    <n v="1"/>
  </r>
  <r>
    <n v="5431"/>
    <x v="828"/>
    <x v="0"/>
    <x v="828"/>
    <s v="Caio Cobra"/>
    <s v="Marco Luque"/>
    <n v="1"/>
    <x v="23"/>
    <s v="Brazil"/>
    <n v="1"/>
    <x v="185"/>
    <x v="3"/>
    <x v="5"/>
    <s v="73 min"/>
    <n v="73"/>
    <n v="73"/>
    <n v="705.69909501305426"/>
    <s v=""/>
    <s v="Stand-Up Comedy"/>
    <x v="8"/>
    <s v="Stand-Up Comedy"/>
    <n v="1"/>
  </r>
  <r>
    <n v="5476"/>
    <x v="829"/>
    <x v="0"/>
    <x v="829"/>
    <s v="Christopher Storer"/>
    <s v="Hasan Minhaj"/>
    <n v="1"/>
    <x v="2"/>
    <m/>
    <n v="0"/>
    <x v="515"/>
    <x v="3"/>
    <x v="5"/>
    <s v="73 min"/>
    <n v="73"/>
    <n v="73"/>
    <n v="705.69909501305426"/>
    <s v=""/>
    <s v="Stand-Up Comedy"/>
    <x v="8"/>
    <s v="Stand-Up Comedy"/>
    <n v="1"/>
  </r>
  <r>
    <n v="5759"/>
    <x v="830"/>
    <x v="0"/>
    <x v="830"/>
    <s v="Dave Higby"/>
    <s v="Russell Peters"/>
    <n v="1"/>
    <x v="0"/>
    <s v="United States"/>
    <n v="1"/>
    <x v="516"/>
    <x v="9"/>
    <x v="5"/>
    <s v="73 min"/>
    <n v="73"/>
    <n v="73"/>
    <n v="705.69909501305426"/>
    <s v=""/>
    <s v="Stand-Up Comedy"/>
    <x v="8"/>
    <s v="Stand-Up Comedy"/>
    <n v="1"/>
  </r>
  <r>
    <n v="5774"/>
    <x v="831"/>
    <x v="0"/>
    <x v="831"/>
    <s v="Ishi Rudell"/>
    <s v="Tara Strong, Rebecca Shoichet, Ashleigh Ball, Andrea Libman, Tabitha St. Germain, Cathy Weseluck, Enid-Raye Adams, Brian Doe, Nicole Oliver"/>
    <n v="9"/>
    <x v="0"/>
    <s v="United States, Canada"/>
    <n v="2"/>
    <x v="158"/>
    <x v="9"/>
    <x v="8"/>
    <s v="73 min"/>
    <n v="73"/>
    <n v="73"/>
    <n v="705.69909501305426"/>
    <s v=""/>
    <s v="Children &amp; Family Movies, Comedies"/>
    <x v="0"/>
    <s v="Children &amp; Family Movies, Comedies"/>
    <n v="2"/>
  </r>
  <r>
    <n v="5820"/>
    <x v="832"/>
    <x v="0"/>
    <x v="832"/>
    <s v="Alex Coletti"/>
    <s v="David Cross"/>
    <n v="1"/>
    <x v="0"/>
    <s v="United States"/>
    <n v="1"/>
    <x v="517"/>
    <x v="9"/>
    <x v="5"/>
    <s v="73 min"/>
    <n v="73"/>
    <n v="73"/>
    <n v="705.69909501305426"/>
    <s v=""/>
    <s v="Stand-Up Comedy"/>
    <x v="8"/>
    <s v="Stand-Up Comedy"/>
    <n v="1"/>
  </r>
  <r>
    <n v="6268"/>
    <x v="833"/>
    <x v="0"/>
    <x v="833"/>
    <s v="Bruce W. Smith"/>
    <s v="Faizon Love, Vanessa Bell Calloway, Wayne Collins, Jonell Green, Marques Houston, Tone-Loc, Myra J., Nell Carter"/>
    <n v="8"/>
    <x v="0"/>
    <s v="United States"/>
    <n v="1"/>
    <x v="84"/>
    <x v="34"/>
    <x v="2"/>
    <s v="73 min"/>
    <n v="73"/>
    <n v="73"/>
    <n v="705.69909501305426"/>
    <s v=""/>
    <s v="Comedies"/>
    <x v="4"/>
    <s v="Comedies"/>
    <n v="1"/>
  </r>
  <r>
    <n v="6388"/>
    <x v="834"/>
    <x v="0"/>
    <x v="834"/>
    <s v="Andreas Johnsen"/>
    <m/>
    <n v="0"/>
    <x v="3"/>
    <s v="Netherlands, Denmark, France, Germany"/>
    <n v="4"/>
    <x v="518"/>
    <x v="9"/>
    <x v="4"/>
    <s v="73 min"/>
    <n v="73"/>
    <n v="73"/>
    <n v="705.69909501305426"/>
    <s v=""/>
    <s v="Documentaries, International Movies"/>
    <x v="3"/>
    <s v="Documentaries, International Movies"/>
    <n v="2"/>
  </r>
  <r>
    <n v="6990"/>
    <x v="835"/>
    <x v="0"/>
    <x v="835"/>
    <s v="Anindya Chatterjee"/>
    <s v="Parambrata Chatterjee, Ani Hovhannisyan, Jonathan Dumontier, Varzu, Sylvie de Neef, Prakashchandra Roy, Nicolas Pierson, Anahit Simonyan"/>
    <n v="8"/>
    <x v="2"/>
    <m/>
    <n v="0"/>
    <x v="519"/>
    <x v="2"/>
    <x v="6"/>
    <s v="73 min"/>
    <n v="73"/>
    <n v="73"/>
    <n v="705.69909501305426"/>
    <s v=""/>
    <s v="Dramas, Independent Movies, International Movies"/>
    <x v="2"/>
    <s v="Dramas, Independent Movies, International Movies"/>
    <n v="3"/>
  </r>
  <r>
    <n v="7378"/>
    <x v="836"/>
    <x v="0"/>
    <x v="836"/>
    <s v="Luc Vinciguerra"/>
    <s v="Nathan Simony, Beno√Æt Allemane, Vincent Grass, Jean-Claude Donda, Alexis Tomassian, Pascal Sellem, Evelyne Grandjean, Alice R√©v√©rend, Kylian Trouillard, C√©line Melloul"/>
    <n v="10"/>
    <x v="11"/>
    <s v="France, Belgium"/>
    <n v="2"/>
    <x v="504"/>
    <x v="8"/>
    <x v="0"/>
    <s v="73 min"/>
    <n v="73"/>
    <n v="73"/>
    <n v="705.69909501305426"/>
    <s v=""/>
    <s v="Children &amp; Family Movies"/>
    <x v="0"/>
    <s v="Children &amp; Family Movies"/>
    <n v="1"/>
  </r>
  <r>
    <n v="7490"/>
    <x v="837"/>
    <x v="0"/>
    <x v="837"/>
    <s v="Steve Sacks"/>
    <s v="Erin Fitzgerald, Missi Hale, Marcus Griffin, Celeste Henderson, Evan Smith, Cindy Robinson, Julie Maddalena, Cam Clarke, Jonquil Goode"/>
    <n v="9"/>
    <x v="0"/>
    <s v="United States"/>
    <n v="1"/>
    <x v="144"/>
    <x v="8"/>
    <x v="8"/>
    <s v="73 min"/>
    <n v="73"/>
    <n v="73"/>
    <n v="705.69909501305426"/>
    <s v=""/>
    <s v="Children &amp; Family Movies"/>
    <x v="0"/>
    <s v="Children &amp; Family Movies"/>
    <n v="1"/>
  </r>
  <r>
    <n v="7543"/>
    <x v="838"/>
    <x v="0"/>
    <x v="838"/>
    <s v="Jayson Thiessen, Ishi Rudell"/>
    <s v="Tara Strong, Ashleigh Ball, Andrea Libman, Tabitha St. Germain, Cathy Weseluck, Rebecca Shoichet, Maryke Hendrikse, Kazumi Evans, Diana Kaarina"/>
    <n v="9"/>
    <x v="0"/>
    <s v="United States, Canada"/>
    <n v="2"/>
    <x v="520"/>
    <x v="0"/>
    <x v="0"/>
    <s v="73 min"/>
    <n v="73"/>
    <n v="73"/>
    <n v="705.69909501305426"/>
    <s v=""/>
    <s v="Children &amp; Family Movies, Comedies"/>
    <x v="0"/>
    <s v="Children &amp; Family Movies, Comedies"/>
    <n v="2"/>
  </r>
  <r>
    <n v="7555"/>
    <x v="839"/>
    <x v="0"/>
    <x v="839"/>
    <s v="Krishna Agazzi, Filippo Gastaldi"/>
    <m/>
    <n v="0"/>
    <x v="24"/>
    <s v="Italy, India"/>
    <n v="2"/>
    <x v="521"/>
    <x v="9"/>
    <x v="6"/>
    <s v="73 min"/>
    <n v="73"/>
    <n v="73"/>
    <n v="705.69909501305426"/>
    <s v=""/>
    <s v="Documentaries, International Movies"/>
    <x v="3"/>
    <s v="Documentaries, International Movies"/>
    <n v="2"/>
  </r>
  <r>
    <n v="7842"/>
    <x v="840"/>
    <x v="0"/>
    <x v="840"/>
    <s v="Michael James Regan"/>
    <s v="Michael James Regan, Tommy James Murphy, Louis Di Bianco, Stefano DiMatteo, Juan Carlos Velis, Katriina Isberg, Danny Bruzzi, Eugene Clark, Ronnie Rowe Jr., Brendee Green, A.C. Peterson"/>
    <n v="11"/>
    <x v="8"/>
    <s v="Canada"/>
    <n v="1"/>
    <x v="350"/>
    <x v="5"/>
    <x v="5"/>
    <s v="73 min"/>
    <n v="73"/>
    <n v="73"/>
    <n v="705.69909501305426"/>
    <s v=""/>
    <s v="Dramas"/>
    <x v="2"/>
    <s v="Dramas"/>
    <n v="1"/>
  </r>
  <r>
    <n v="8058"/>
    <x v="841"/>
    <x v="0"/>
    <x v="841"/>
    <s v="Jeffrey C. Bell"/>
    <m/>
    <n v="0"/>
    <x v="0"/>
    <s v="United States"/>
    <n v="1"/>
    <x v="522"/>
    <x v="9"/>
    <x v="11"/>
    <s v="73 min"/>
    <n v="73"/>
    <n v="73"/>
    <n v="705.69909501305426"/>
    <s v=""/>
    <s v="Documentaries, Sports Movies"/>
    <x v="3"/>
    <s v="Documentaries, Sports Movies"/>
    <n v="2"/>
  </r>
  <r>
    <n v="8699"/>
    <x v="842"/>
    <x v="0"/>
    <x v="842"/>
    <s v="Hadi El Bagoury"/>
    <s v="Nada Al Alfi, Bassel El Kadi, Samira Maqroun, Tareq Abdalla, Ahmed Awni, Emad Ghoniem, Abeer Mansour, Youssef Mohamed"/>
    <n v="8"/>
    <x v="5"/>
    <s v="Egypt"/>
    <n v="1"/>
    <x v="523"/>
    <x v="0"/>
    <x v="1"/>
    <s v="73 min"/>
    <n v="73"/>
    <n v="73"/>
    <n v="705.69909501305426"/>
    <s v=""/>
    <s v="Horror Movies, Independent Movies, International Movies"/>
    <x v="9"/>
    <s v="Horror Movies, Independent Movies, International Movies"/>
    <n v="3"/>
  </r>
  <r>
    <n v="8715"/>
    <x v="843"/>
    <x v="0"/>
    <x v="843"/>
    <s v="Stephen Donnelly, Olly Reid, Jun Falkenstein"/>
    <s v="Debi Derryberry, Cassandra Morris, Salli Saffioti, Larissa Gallagher, Cristina Milizia, Michael Sorich, Jonquil Goode, Travis Dresden, Evan Smith"/>
    <n v="9"/>
    <x v="0"/>
    <s v="United States"/>
    <n v="1"/>
    <x v="46"/>
    <x v="9"/>
    <x v="8"/>
    <s v="73 min"/>
    <n v="73"/>
    <n v="73"/>
    <n v="705.69909501305426"/>
    <s v=""/>
    <s v="Children &amp; Family Movies"/>
    <x v="0"/>
    <s v="Children &amp; Family Movies"/>
    <n v="1"/>
  </r>
  <r>
    <n v="424"/>
    <x v="844"/>
    <x v="0"/>
    <x v="844"/>
    <s v="Rajiv Chilaka"/>
    <s v="Pooja Punabi, Mausam, Julie Tejwani, Rupa Bhimani, Jigna Bhardwaj, Rajesh Kava, Parigna Pandya"/>
    <n v="7"/>
    <x v="2"/>
    <m/>
    <n v="0"/>
    <x v="325"/>
    <x v="12"/>
    <x v="8"/>
    <s v="74 min"/>
    <n v="74"/>
    <n v="74"/>
    <n v="653.56909990622012"/>
    <s v=""/>
    <s v="Children &amp; Family Movies"/>
    <x v="0"/>
    <s v="Children &amp; Family Movies"/>
    <n v="1"/>
  </r>
  <r>
    <n v="758"/>
    <x v="845"/>
    <x v="0"/>
    <x v="845"/>
    <s v="Jonathan Clay"/>
    <s v="David Attenborough, Johan Rockstr√∂m"/>
    <n v="2"/>
    <x v="0"/>
    <s v="United States"/>
    <n v="1"/>
    <x v="291"/>
    <x v="6"/>
    <x v="6"/>
    <s v="74 min"/>
    <n v="74"/>
    <n v="74"/>
    <n v="653.56909990622012"/>
    <s v=""/>
    <s v="Documentaries"/>
    <x v="3"/>
    <s v="Documentaries"/>
    <n v="1"/>
  </r>
  <r>
    <n v="1199"/>
    <x v="846"/>
    <x v="0"/>
    <x v="846"/>
    <s v="Ladislaus Kiraly"/>
    <s v="Khalid Bounouar, Alain Frei, Babak Ghassim, Benaissa Lamroubal, Salim Samatou, Hany Siam, Ususmango, DJ Wati"/>
    <n v="8"/>
    <x v="10"/>
    <s v="Germany"/>
    <n v="1"/>
    <x v="524"/>
    <x v="6"/>
    <x v="5"/>
    <s v="74 min"/>
    <n v="74"/>
    <n v="74"/>
    <n v="653.56909990622012"/>
    <s v=""/>
    <s v="Stand-Up Comedy"/>
    <x v="8"/>
    <s v="Stand-Up Comedy"/>
    <n v="1"/>
  </r>
  <r>
    <n v="1720"/>
    <x v="847"/>
    <x v="0"/>
    <x v="847"/>
    <m/>
    <m/>
    <n v="0"/>
    <x v="4"/>
    <s v="Lebanon, Canada, France"/>
    <n v="3"/>
    <x v="525"/>
    <x v="40"/>
    <x v="1"/>
    <s v="74 min"/>
    <n v="74"/>
    <n v="74"/>
    <n v="653.56909990622012"/>
    <s v=""/>
    <s v="Documentaries, International Movies"/>
    <x v="3"/>
    <s v="Documentaries, International Movies"/>
    <n v="2"/>
  </r>
  <r>
    <n v="3266"/>
    <x v="848"/>
    <x v="0"/>
    <x v="848"/>
    <s v="Alessandro Angulo"/>
    <s v="Wade Davis, Martin von Hildebrand"/>
    <n v="2"/>
    <x v="31"/>
    <s v="Colombia"/>
    <n v="1"/>
    <x v="176"/>
    <x v="2"/>
    <x v="1"/>
    <s v="74 min"/>
    <n v="74"/>
    <n v="74"/>
    <n v="653.56909990622012"/>
    <s v=""/>
    <s v="Documentaries, International Movies"/>
    <x v="3"/>
    <s v="Documentaries, International Movies"/>
    <n v="2"/>
  </r>
  <r>
    <n v="3279"/>
    <x v="849"/>
    <x v="0"/>
    <x v="849"/>
    <s v="Valli Bindana"/>
    <s v="Naseeruddin Shah"/>
    <n v="1"/>
    <x v="17"/>
    <s v="India, United States"/>
    <n v="2"/>
    <x v="176"/>
    <x v="5"/>
    <x v="1"/>
    <s v="74 min"/>
    <n v="74"/>
    <n v="74"/>
    <n v="653.56909990622012"/>
    <s v=""/>
    <s v="Documentaries, International Movies"/>
    <x v="3"/>
    <s v="Documentaries, International Movies"/>
    <n v="2"/>
  </r>
  <r>
    <n v="3762"/>
    <x v="850"/>
    <x v="0"/>
    <x v="850"/>
    <s v="Federico Veiroj"/>
    <s v="Gonzalo Delgado, Olivia Molinaro Eijo, Jeannette Sauksteliskis, Tom√°s Wahrmann, Mar√≠a Noel Guti√©rrez, Marcelo Fern√°ndez Borsari, Alejandro Castiglioni, Cecilia Caballero Jeske, Mart√≠n Reyes, Carolina Penad√©s"/>
    <n v="10"/>
    <x v="35"/>
    <s v="Uruguay, Spain, Mexico"/>
    <n v="3"/>
    <x v="480"/>
    <x v="5"/>
    <x v="5"/>
    <s v="74 min"/>
    <n v="74"/>
    <n v="74"/>
    <n v="653.56909990622012"/>
    <s v=""/>
    <s v="Dramas, Independent Movies, International Movies"/>
    <x v="2"/>
    <s v="Dramas, Independent Movies, International Movies"/>
    <n v="3"/>
  </r>
  <r>
    <n v="4124"/>
    <x v="851"/>
    <x v="0"/>
    <x v="851"/>
    <s v="Kelly Duane de la Vega"/>
    <s v="Sam Cooke"/>
    <n v="1"/>
    <x v="0"/>
    <s v="United States"/>
    <n v="1"/>
    <x v="351"/>
    <x v="2"/>
    <x v="5"/>
    <s v="74 min"/>
    <n v="74"/>
    <n v="74"/>
    <n v="653.56909990622012"/>
    <s v=""/>
    <s v="Documentaries, Music &amp; Musicals"/>
    <x v="3"/>
    <s v="Documentaries, Music &amp; Musicals"/>
    <n v="2"/>
  </r>
  <r>
    <n v="4153"/>
    <x v="852"/>
    <x v="0"/>
    <x v="852"/>
    <s v="Nishil Sheth"/>
    <s v="Imran Rasheed, Mittal Chouhan, Trimala Adhikari, Bhushan Vikas, Ravi Goswami, Raghav Dutt, Kumkum Chouhan, Rohan Mobarsa"/>
    <n v="8"/>
    <x v="17"/>
    <s v="India"/>
    <n v="1"/>
    <x v="526"/>
    <x v="3"/>
    <x v="1"/>
    <s v="74 min"/>
    <n v="74"/>
    <n v="74"/>
    <n v="653.56909990622012"/>
    <s v=""/>
    <s v="Dramas, Independent Movies, International Movies"/>
    <x v="2"/>
    <s v="Dramas, Independent Movies, International Movies"/>
    <n v="3"/>
  </r>
  <r>
    <n v="4483"/>
    <x v="853"/>
    <x v="0"/>
    <x v="853"/>
    <s v="Steve Brill"/>
    <s v="Adam Sandler"/>
    <n v="1"/>
    <x v="0"/>
    <s v="United States"/>
    <n v="1"/>
    <x v="527"/>
    <x v="5"/>
    <x v="5"/>
    <s v="74 min"/>
    <n v="74"/>
    <n v="74"/>
    <n v="653.56909990622012"/>
    <s v=""/>
    <s v="Stand-Up Comedy"/>
    <x v="8"/>
    <s v="Stand-Up Comedy"/>
    <n v="1"/>
  </r>
  <r>
    <n v="4716"/>
    <x v="854"/>
    <x v="0"/>
    <x v="854"/>
    <s v="Xiaoxing Yi, Yoshitaka Takeuchi, Haoling Li"/>
    <s v="Taito Ban, Mariya Ise, Minako Kotobuki, Haruka Shiraishi, Hiroki Yasumoto, Takeo Otsuka, Ikumi Hasegawa, Takayuki Nakatsukasa"/>
    <n v="8"/>
    <x v="42"/>
    <s v="China, Japan"/>
    <n v="2"/>
    <x v="528"/>
    <x v="5"/>
    <x v="6"/>
    <s v="74 min"/>
    <n v="74"/>
    <n v="74"/>
    <n v="653.56909990622012"/>
    <s v=""/>
    <s v="Anime Features, International Movies, Romantic Movies"/>
    <x v="10"/>
    <s v="Anime Features, International Movies, Romantic Movies"/>
    <n v="3"/>
  </r>
  <r>
    <n v="4821"/>
    <x v="855"/>
    <x v="0"/>
    <x v="855"/>
    <m/>
    <s v="Derren Brown"/>
    <n v="1"/>
    <x v="6"/>
    <s v="United Kingdom"/>
    <n v="1"/>
    <x v="529"/>
    <x v="5"/>
    <x v="5"/>
    <s v="74 min"/>
    <n v="74"/>
    <n v="74"/>
    <n v="653.56909990622012"/>
    <s v=""/>
    <s v="International Movies"/>
    <x v="7"/>
    <s v="International Movies"/>
    <n v="1"/>
  </r>
  <r>
    <n v="4828"/>
    <x v="856"/>
    <x v="0"/>
    <x v="856"/>
    <s v="Mariana Tschudi, H√©ctor G√°lvez"/>
    <m/>
    <n v="0"/>
    <x v="44"/>
    <s v="Peru"/>
    <n v="1"/>
    <x v="192"/>
    <x v="3"/>
    <x v="4"/>
    <s v="74 min"/>
    <n v="74"/>
    <n v="74"/>
    <n v="653.56909990622012"/>
    <s v=""/>
    <s v="Documentaries, International Movies"/>
    <x v="3"/>
    <s v="Documentaries, International Movies"/>
    <n v="2"/>
  </r>
  <r>
    <n v="4852"/>
    <x v="857"/>
    <x v="0"/>
    <x v="857"/>
    <s v="Marcus Raboy"/>
    <s v="Steve Martin, Martin Short"/>
    <n v="2"/>
    <x v="0"/>
    <s v="United States"/>
    <n v="1"/>
    <x v="355"/>
    <x v="5"/>
    <x v="1"/>
    <s v="74 min"/>
    <n v="74"/>
    <n v="74"/>
    <n v="653.56909990622012"/>
    <s v=""/>
    <s v="Stand-Up Comedy"/>
    <x v="8"/>
    <s v="Stand-Up Comedy"/>
    <n v="1"/>
  </r>
  <r>
    <n v="4973"/>
    <x v="858"/>
    <x v="0"/>
    <x v="858"/>
    <s v="Daryl Hannah"/>
    <s v="Neil Young, Lukas Nelson, Micah Nelson, Corey McCormick, Anthony Logerfo, Tato"/>
    <n v="6"/>
    <x v="0"/>
    <s v="United States"/>
    <n v="1"/>
    <x v="530"/>
    <x v="5"/>
    <x v="5"/>
    <s v="74 min"/>
    <n v="74"/>
    <n v="74"/>
    <n v="653.56909990622012"/>
    <s v=""/>
    <s v="Dramas, Independent Movies, Music &amp; Musicals"/>
    <x v="2"/>
    <s v="Dramas, Independent Movies, Music &amp; Musicals"/>
    <n v="3"/>
  </r>
  <r>
    <n v="5380"/>
    <x v="859"/>
    <x v="0"/>
    <x v="859"/>
    <s v="Jay Chapman"/>
    <s v="Tom Segura"/>
    <n v="1"/>
    <x v="0"/>
    <s v="United States"/>
    <n v="1"/>
    <x v="288"/>
    <x v="0"/>
    <x v="5"/>
    <s v="74 min"/>
    <n v="74"/>
    <n v="74"/>
    <n v="653.56909990622012"/>
    <s v=""/>
    <s v="Stand-Up Comedy"/>
    <x v="8"/>
    <s v="Stand-Up Comedy"/>
    <n v="1"/>
  </r>
  <r>
    <n v="5542"/>
    <x v="860"/>
    <x v="0"/>
    <x v="860"/>
    <s v="Louis C.K."/>
    <s v="Louis C.K."/>
    <n v="1"/>
    <x v="0"/>
    <s v="United States"/>
    <n v="1"/>
    <x v="531"/>
    <x v="3"/>
    <x v="9"/>
    <s v="74 min"/>
    <n v="74"/>
    <n v="74"/>
    <n v="653.56909990622012"/>
    <s v=""/>
    <s v="Movies"/>
    <x v="6"/>
    <s v="Movies"/>
    <n v="1"/>
  </r>
  <r>
    <n v="5640"/>
    <x v="861"/>
    <x v="0"/>
    <x v="861"/>
    <s v="Jeannie Gaffigan"/>
    <s v="Jim Gaffigan"/>
    <n v="1"/>
    <x v="0"/>
    <s v="United States"/>
    <n v="1"/>
    <x v="532"/>
    <x v="3"/>
    <x v="1"/>
    <s v="74 min"/>
    <n v="74"/>
    <n v="74"/>
    <n v="653.56909990622012"/>
    <s v=""/>
    <s v="Stand-Up Comedy"/>
    <x v="8"/>
    <s v="Stand-Up Comedy"/>
    <n v="1"/>
  </r>
  <r>
    <n v="5866"/>
    <x v="862"/>
    <x v="0"/>
    <x v="862"/>
    <s v="Mitch Schauer"/>
    <s v="Mick Wingert, Matthew Mercer, Travis Willingham, Fred Tatasciore, Grey DeLisle, Troy Baker, Antony Del Rio, Trevor Devall, Kevin Michael Richardson, Steve Blum, Jane Singer"/>
    <n v="11"/>
    <x v="0"/>
    <s v="United States"/>
    <n v="1"/>
    <x v="533"/>
    <x v="4"/>
    <x v="7"/>
    <s v="74 min"/>
    <n v="74"/>
    <n v="74"/>
    <n v="653.56909990622012"/>
    <s v=""/>
    <s v="Children &amp; Family Movies, Sci-Fi &amp; Fantasy"/>
    <x v="0"/>
    <s v="Children &amp; Family Movies, Sci-Fi &amp; Fantasy"/>
    <n v="2"/>
  </r>
  <r>
    <n v="5876"/>
    <x v="863"/>
    <x v="0"/>
    <x v="863"/>
    <s v="Jay Karas"/>
    <s v="Tom Segura"/>
    <n v="1"/>
    <x v="0"/>
    <s v="United States"/>
    <n v="1"/>
    <x v="534"/>
    <x v="9"/>
    <x v="5"/>
    <s v="74 min"/>
    <n v="74"/>
    <n v="74"/>
    <n v="653.56909990622012"/>
    <s v=""/>
    <s v="Stand-Up Comedy"/>
    <x v="8"/>
    <s v="Stand-Up Comedy"/>
    <n v="1"/>
  </r>
  <r>
    <n v="5881"/>
    <x v="864"/>
    <x v="0"/>
    <x v="864"/>
    <s v="Gary Howsam, Mike Smith, John Paul Tremblay, Robb Wells"/>
    <s v="Mike Smith, John Paul Tremblay, Robb Wells, John Dunsworth, Pat Roach, Tom Green, Verne Troyer, Jonathan Torrens"/>
    <n v="8"/>
    <x v="8"/>
    <s v="Canada"/>
    <n v="1"/>
    <x v="535"/>
    <x v="4"/>
    <x v="5"/>
    <s v="74 min"/>
    <n v="74"/>
    <n v="74"/>
    <n v="653.56909990622012"/>
    <s v=""/>
    <s v="Comedies, International Movies"/>
    <x v="4"/>
    <s v="Comedies, International Movies"/>
    <n v="2"/>
  </r>
  <r>
    <n v="6235"/>
    <x v="865"/>
    <x v="0"/>
    <x v="865"/>
    <s v="Kyran Kelly"/>
    <s v="Kelly Sheridan, Kazumi Evans, Claire Corlett, Ashlyn Drummond, Alex Kelly, Tabitha St. Germain, Shannon Chan-Kent"/>
    <n v="7"/>
    <x v="0"/>
    <s v="United States"/>
    <n v="1"/>
    <x v="46"/>
    <x v="8"/>
    <x v="0"/>
    <s v="74 min"/>
    <n v="74"/>
    <n v="74"/>
    <n v="653.56909990622012"/>
    <s v=""/>
    <s v="Children &amp; Family Movies"/>
    <x v="0"/>
    <s v="Children &amp; Family Movies"/>
    <n v="1"/>
  </r>
  <r>
    <n v="6236"/>
    <x v="866"/>
    <x v="0"/>
    <x v="866"/>
    <s v="Adam Wood"/>
    <s v="Kelly Sheridan, Kathleen Barr, Tabitha St. Germain, Peter Mel, Nakia Burrise, Maryke Hendrikse, Emma Pierson, Ciara Janson, Garry Chalk, Nicole Oliver"/>
    <n v="10"/>
    <x v="0"/>
    <s v="United States"/>
    <n v="1"/>
    <x v="46"/>
    <x v="10"/>
    <x v="0"/>
    <s v="74 min"/>
    <n v="74"/>
    <n v="74"/>
    <n v="653.56909990622012"/>
    <s v=""/>
    <s v="Children &amp; Family Movies"/>
    <x v="0"/>
    <s v="Children &amp; Family Movies"/>
    <n v="1"/>
  </r>
  <r>
    <n v="6237"/>
    <x v="867"/>
    <x v="0"/>
    <x v="867"/>
    <s v="Zeke Norton"/>
    <s v="Kelly Sheridan, Britt Irvin, Michael Kopsa, Rebecca Husain, Kira Tozer"/>
    <n v="5"/>
    <x v="0"/>
    <s v="United States"/>
    <n v="1"/>
    <x v="46"/>
    <x v="4"/>
    <x v="0"/>
    <s v="74 min"/>
    <n v="74"/>
    <n v="74"/>
    <n v="653.56909990622012"/>
    <s v=""/>
    <s v="Children &amp; Family Movies"/>
    <x v="0"/>
    <s v="Children &amp; Family Movies"/>
    <n v="1"/>
  </r>
  <r>
    <n v="6364"/>
    <x v="868"/>
    <x v="0"/>
    <x v="868"/>
    <s v="Gayane Petrosyan"/>
    <s v="Casting a light on the mistreatment of sea mammals, this documentary follows the plight of 18 Beluga whales kept in captivity for years."/>
    <n v="2"/>
    <x v="6"/>
    <s v="United Kingdom, Russia"/>
    <n v="2"/>
    <x v="232"/>
    <x v="9"/>
    <x v="1"/>
    <s v="74 min"/>
    <n v="74"/>
    <n v="74"/>
    <n v="653.56909990622012"/>
    <s v=""/>
    <s v="Documentaries, International Movies"/>
    <x v="3"/>
    <s v="Documentaries, International Movies"/>
    <n v="2"/>
  </r>
  <r>
    <n v="6433"/>
    <x v="869"/>
    <x v="0"/>
    <x v="869"/>
    <s v="Shalini Kantayya"/>
    <m/>
    <n v="0"/>
    <x v="42"/>
    <s v="China, Germany, India, United States"/>
    <n v="4"/>
    <x v="407"/>
    <x v="4"/>
    <x v="1"/>
    <s v="74 min"/>
    <n v="74"/>
    <n v="74"/>
    <n v="653.56909990622012"/>
    <s v=""/>
    <s v="Documentaries"/>
    <x v="3"/>
    <s v="Documentaries"/>
    <n v="1"/>
  </r>
  <r>
    <n v="6689"/>
    <x v="870"/>
    <x v="0"/>
    <x v="870"/>
    <s v="Riri Riza"/>
    <s v="Cut Mini Theo, Christoffer Nelwan, Arman Dewarti, Jajang C. Noer, Indah Permatasari, Dimi Cindyastira, Irmawati Jabbar, Andreuw Parinussa, Fanesa Kayla"/>
    <n v="9"/>
    <x v="43"/>
    <s v="Indonesia"/>
    <n v="1"/>
    <x v="69"/>
    <x v="9"/>
    <x v="6"/>
    <s v="74 min"/>
    <n v="74"/>
    <n v="74"/>
    <n v="653.56909990622012"/>
    <s v=""/>
    <s v="Dramas, International Movies"/>
    <x v="2"/>
    <s v="Dramas, International Movies"/>
    <n v="2"/>
  </r>
  <r>
    <n v="6787"/>
    <x v="871"/>
    <x v="0"/>
    <x v="871"/>
    <s v="Luis Ara"/>
    <m/>
    <n v="0"/>
    <x v="23"/>
    <s v="Brazil"/>
    <n v="1"/>
    <x v="536"/>
    <x v="5"/>
    <x v="5"/>
    <s v="74 min"/>
    <n v="74"/>
    <n v="74"/>
    <n v="653.56909990622012"/>
    <s v=""/>
    <s v="Documentaries, International Movies, Sports Movies"/>
    <x v="3"/>
    <s v="Documentaries, International Movies, Sports Movies"/>
    <n v="3"/>
  </r>
  <r>
    <n v="7493"/>
    <x v="872"/>
    <x v="0"/>
    <x v="872"/>
    <s v="William Lau, Sylvain Blais"/>
    <s v="Cam Clarke, Audu Paden, Laura Bailey, Cindy Robinson, Erin Fitzgerald, Kate Higgins, Salli Saffioti, Sue Swan, Haviland Stillwell, Paula Rhodes, America Young, Stephanie Sheh, Josey Montana McCoy"/>
    <n v="13"/>
    <x v="0"/>
    <s v="United States"/>
    <n v="1"/>
    <x v="447"/>
    <x v="0"/>
    <x v="8"/>
    <s v="74 min"/>
    <n v="74"/>
    <n v="74"/>
    <n v="653.56909990622012"/>
    <s v=""/>
    <s v="Children &amp; Family Movies"/>
    <x v="0"/>
    <s v="Children &amp; Family Movies"/>
    <n v="1"/>
  </r>
  <r>
    <n v="7496"/>
    <x v="873"/>
    <x v="0"/>
    <x v="873"/>
    <s v="William Lau"/>
    <s v="Sue Swan, Kate Higgins, Celeste Henderson, Marcus Griffin, America Young, Karen Strassman, James Horan, Erin Fitzgerald, Laura Bailey, Yeni Alvarez"/>
    <n v="10"/>
    <x v="0"/>
    <s v="United States"/>
    <n v="1"/>
    <x v="180"/>
    <x v="0"/>
    <x v="8"/>
    <s v="74 min"/>
    <n v="74"/>
    <n v="74"/>
    <n v="653.56909990622012"/>
    <s v=""/>
    <s v="Children &amp; Family Movies"/>
    <x v="0"/>
    <s v="Children &amp; Family Movies"/>
    <n v="1"/>
  </r>
  <r>
    <n v="7515"/>
    <x v="874"/>
    <x v="0"/>
    <x v="874"/>
    <s v="Jennifer Peedom"/>
    <m/>
    <n v="0"/>
    <x v="12"/>
    <s v="Australia"/>
    <n v="1"/>
    <x v="155"/>
    <x v="3"/>
    <x v="7"/>
    <s v="74 min"/>
    <n v="74"/>
    <n v="74"/>
    <n v="653.56909990622012"/>
    <s v=""/>
    <s v="Action &amp; Adventure, Documentaries, International Movies"/>
    <x v="1"/>
    <s v="Action &amp; Adventure, Documentaries, International Movies"/>
    <n v="3"/>
  </r>
  <r>
    <n v="8754"/>
    <x v="875"/>
    <x v="0"/>
    <x v="875"/>
    <s v="Adrian Murray"/>
    <s v="Aaron Keogh, Molly Reisman, Dean Tardioli, Greg Wasylyszn, Adrian Murray, Kelly Paoli, Earl Oliveros, Hallie Burt"/>
    <n v="8"/>
    <x v="8"/>
    <s v="Canada"/>
    <n v="1"/>
    <x v="22"/>
    <x v="3"/>
    <x v="5"/>
    <s v="74 min"/>
    <n v="74"/>
    <n v="74"/>
    <n v="653.56909990622012"/>
    <s v=""/>
    <s v="Dramas, Independent Movies"/>
    <x v="2"/>
    <s v="Dramas, Independent Movies"/>
    <n v="2"/>
  </r>
  <r>
    <n v="1054"/>
    <x v="876"/>
    <x v="0"/>
    <x v="876"/>
    <s v="One9"/>
    <s v="Nasir 'Nas' Jones, Busta Rhymes, Pete Rock, Pharrell Williams, Q-Tip, Swizz Beatz, Alicia Keys, DJ Premier"/>
    <n v="8"/>
    <x v="0"/>
    <s v="United States"/>
    <n v="1"/>
    <x v="375"/>
    <x v="0"/>
    <x v="5"/>
    <s v="75 min"/>
    <n v="75"/>
    <n v="75"/>
    <n v="603.43910479938609"/>
    <s v=""/>
    <s v="Documentaries, Music &amp; Musicals"/>
    <x v="3"/>
    <s v="Documentaries, Music &amp; Musicals"/>
    <n v="2"/>
  </r>
  <r>
    <n v="1118"/>
    <x v="877"/>
    <x v="0"/>
    <x v="877"/>
    <s v="Lina Al Abed"/>
    <m/>
    <n v="0"/>
    <x v="4"/>
    <s v="Lebanon, Palestine, Denmark, Qatar"/>
    <n v="4"/>
    <x v="537"/>
    <x v="2"/>
    <x v="6"/>
    <s v="75 min"/>
    <n v="75"/>
    <n v="75"/>
    <n v="603.43910479938609"/>
    <s v=""/>
    <s v="Documentaries, International Movies"/>
    <x v="3"/>
    <s v="Documentaries, International Movies"/>
    <n v="2"/>
  </r>
  <r>
    <n v="1703"/>
    <x v="878"/>
    <x v="0"/>
    <x v="878"/>
    <s v="Avinash Walzade"/>
    <s v="Viraaj Modgill, Jasleen Singh, Pooja Punjabi, Amit Deondi, Ketan Kava, Zeel Thakkar, Manish Bhavan, Viswanathan Sridhar"/>
    <n v="8"/>
    <x v="17"/>
    <s v="India"/>
    <n v="1"/>
    <x v="538"/>
    <x v="1"/>
    <x v="8"/>
    <s v="75 min"/>
    <n v="75"/>
    <n v="75"/>
    <n v="603.43910479938609"/>
    <s v=""/>
    <s v="Children &amp; Family Movies, Comedies"/>
    <x v="0"/>
    <s v="Children &amp; Family Movies, Comedies"/>
    <n v="2"/>
  </r>
  <r>
    <n v="1914"/>
    <x v="879"/>
    <x v="0"/>
    <x v="879"/>
    <s v="Lindsey Cordero, Armando Croda"/>
    <m/>
    <n v="0"/>
    <x v="0"/>
    <s v="United States, Mexico"/>
    <n v="2"/>
    <x v="508"/>
    <x v="2"/>
    <x v="5"/>
    <s v="75 min"/>
    <n v="75"/>
    <n v="75"/>
    <n v="603.43910479938609"/>
    <s v=""/>
    <s v="Documentaries, International Movies"/>
    <x v="3"/>
    <s v="Documentaries, International Movies"/>
    <n v="2"/>
  </r>
  <r>
    <n v="2117"/>
    <x v="880"/>
    <x v="0"/>
    <x v="880"/>
    <s v="Niyi Akinmolayan"/>
    <s v="Adeniyi Johnson, Tina Mba, Dele Odule, Lilian Esoro, Amaechi Muonagor, Blessing Onwukwe, Dayo Amusa, Kenneth Okolie"/>
    <n v="8"/>
    <x v="9"/>
    <s v="Nigeria"/>
    <n v="1"/>
    <x v="539"/>
    <x v="3"/>
    <x v="6"/>
    <s v="75 min"/>
    <n v="75"/>
    <n v="75"/>
    <n v="603.43910479938609"/>
    <s v=""/>
    <s v="Comedies, Dramas, International Movies"/>
    <x v="4"/>
    <s v="Comedies, Dramas, International Movies"/>
    <n v="3"/>
  </r>
  <r>
    <n v="2800"/>
    <x v="881"/>
    <x v="0"/>
    <x v="881"/>
    <s v="Takeru Nakajima, Yoshiyuki Okada"/>
    <s v="Tatsuhisa Suzuki, Rina Satou, Ayaka Asai, Jouji Nakata, Kenji Yamauchi, Kanehira Yamamoto, Koji Ishii"/>
    <n v="7"/>
    <x v="1"/>
    <s v="Japan, United States"/>
    <n v="2"/>
    <x v="540"/>
    <x v="1"/>
    <x v="5"/>
    <s v="75 min"/>
    <n v="75"/>
    <n v="75"/>
    <n v="603.43910479938609"/>
    <s v=""/>
    <s v="Action &amp; Adventure, Anime Features, International Movies"/>
    <x v="1"/>
    <s v="Action &amp; Adventure, Anime Features, International Movies"/>
    <n v="3"/>
  </r>
  <r>
    <n v="3973"/>
    <x v="882"/>
    <x v="0"/>
    <x v="882"/>
    <s v="Awi Suryadi"/>
    <s v="Prilly Latuconsina, Sandrinna Michelle, Shareefa Daanish, Indra Brotolaras, Kinaryosih, Inggrid Widjanarko, Asha Kenyeri Bermudez, Wesley Andrew, Kevin Bzezovski Taroreh, Gamaharitz"/>
    <n v="10"/>
    <x v="43"/>
    <s v="Indonesia"/>
    <n v="1"/>
    <x v="541"/>
    <x v="3"/>
    <x v="5"/>
    <s v="75 min"/>
    <n v="75"/>
    <n v="75"/>
    <n v="603.43910479938609"/>
    <s v=""/>
    <s v="Horror Movies, International Movies"/>
    <x v="9"/>
    <s v="Horror Movies, International Movies"/>
    <n v="2"/>
  </r>
  <r>
    <n v="4776"/>
    <x v="883"/>
    <x v="0"/>
    <x v="883"/>
    <s v="Diego Cohen"/>
    <s v="Francisca Lozano, Oliver Nava, Arantza Ruiz, Claudia Zepeda, Walter Bercht, Roberto Beck, Victor Bonilla, Eduardo Negrete"/>
    <n v="8"/>
    <x v="15"/>
    <s v="Mexico"/>
    <n v="1"/>
    <x v="482"/>
    <x v="5"/>
    <x v="5"/>
    <s v="75 min"/>
    <n v="75"/>
    <n v="75"/>
    <n v="603.43910479938609"/>
    <s v=""/>
    <s v="Horror Movies, Independent Movies, International Movies"/>
    <x v="9"/>
    <s v="Horror Movies, Independent Movies, International Movies"/>
    <n v="3"/>
  </r>
  <r>
    <n v="4935"/>
    <x v="884"/>
    <x v="0"/>
    <x v="884"/>
    <s v="Marja Lewis Ryan"/>
    <s v="Abbi Jacobson, Dave Franco, Jane Kaczmarek, Tim Matheson, Charlotte Carel, Madeline Carel, Maya Erskine, Dawan Owens, Jen Tullock"/>
    <n v="9"/>
    <x v="0"/>
    <s v="United States"/>
    <n v="1"/>
    <x v="108"/>
    <x v="5"/>
    <x v="5"/>
    <s v="75 min"/>
    <n v="75"/>
    <n v="75"/>
    <n v="603.43910479938609"/>
    <s v=""/>
    <s v="Dramas, Independent Movies"/>
    <x v="2"/>
    <s v="Dramas, Independent Movies"/>
    <n v="2"/>
  </r>
  <r>
    <n v="4945"/>
    <x v="885"/>
    <x v="0"/>
    <x v="885"/>
    <s v="Kader Aoun"/>
    <s v="Fary"/>
    <n v="1"/>
    <x v="11"/>
    <s v="France"/>
    <n v="1"/>
    <x v="542"/>
    <x v="5"/>
    <x v="5"/>
    <s v="75 min"/>
    <n v="75"/>
    <n v="75"/>
    <n v="603.43910479938609"/>
    <s v=""/>
    <s v="Stand-Up Comedy"/>
    <x v="8"/>
    <s v="Stand-Up Comedy"/>
    <n v="1"/>
  </r>
  <r>
    <n v="5016"/>
    <x v="886"/>
    <x v="0"/>
    <x v="886"/>
    <s v="Mike Smith, John Paul Tremblay, Robb Wells"/>
    <s v="Mike Smith, John Paul Tremblay, Robb Wells, John Dunsworth, Pat Roach, Leigh MacInnis, Luke Gordon"/>
    <n v="7"/>
    <x v="8"/>
    <s v="Canada"/>
    <n v="1"/>
    <x v="144"/>
    <x v="0"/>
    <x v="5"/>
    <s v="75 min"/>
    <n v="75"/>
    <n v="75"/>
    <n v="603.43910479938609"/>
    <s v=""/>
    <s v="Comedies, International Movies"/>
    <x v="4"/>
    <s v="Comedies, International Movies"/>
    <n v="2"/>
  </r>
  <r>
    <n v="5199"/>
    <x v="887"/>
    <x v="0"/>
    <x v="887"/>
    <s v="Alex Israel"/>
    <s v="Carson Meyer, Noah Centineo, Bianca Santos, Jackson White, Sean Russel Herman, Rosanna Arquette, Molly Ringwald, Pamela Anderson, Keanu Reeves, Goldie Hawn"/>
    <n v="10"/>
    <x v="0"/>
    <s v="United States"/>
    <n v="1"/>
    <x v="543"/>
    <x v="3"/>
    <x v="2"/>
    <s v="75 min"/>
    <n v="75"/>
    <n v="75"/>
    <n v="603.43910479938609"/>
    <s v=""/>
    <s v="Dramas, Romantic Movies, Sports Movies"/>
    <x v="2"/>
    <s v="Dramas, Romantic Movies, Sports Movies"/>
    <n v="3"/>
  </r>
  <r>
    <n v="5646"/>
    <x v="888"/>
    <x v="0"/>
    <x v="888"/>
    <s v="Mitch Schauer"/>
    <s v="Fred Tatasciore, Liam O'Brien, Jesse Burch, Edward Bosco, Chiara Zanni, Mike Vaughn, Jon Olson, Matthew Waterson, Zach Callison, Laura Bailey, Hope Levy"/>
    <n v="11"/>
    <x v="0"/>
    <s v="United States"/>
    <n v="1"/>
    <x v="544"/>
    <x v="9"/>
    <x v="7"/>
    <s v="75 min"/>
    <n v="75"/>
    <n v="75"/>
    <n v="603.43910479938609"/>
    <s v=""/>
    <s v="Children &amp; Family Movies, Sci-Fi &amp; Fantasy"/>
    <x v="0"/>
    <s v="Children &amp; Family Movies, Sci-Fi &amp; Fantasy"/>
    <n v="2"/>
  </r>
  <r>
    <n v="5809"/>
    <x v="889"/>
    <x v="0"/>
    <x v="889"/>
    <s v="Jay Karas"/>
    <s v="Jeff Foxworthy, Larry the Cable Guy"/>
    <n v="2"/>
    <x v="0"/>
    <s v="United States"/>
    <n v="1"/>
    <x v="545"/>
    <x v="9"/>
    <x v="1"/>
    <s v="75 min"/>
    <n v="75"/>
    <n v="75"/>
    <n v="603.43910479938609"/>
    <s v=""/>
    <s v="Stand-Up Comedy"/>
    <x v="8"/>
    <s v="Stand-Up Comedy"/>
    <n v="1"/>
  </r>
  <r>
    <n v="5925"/>
    <x v="890"/>
    <x v="0"/>
    <x v="890"/>
    <s v="Lance Bangs"/>
    <s v="Chelsea Peretti"/>
    <n v="1"/>
    <x v="0"/>
    <s v="United States"/>
    <n v="1"/>
    <x v="546"/>
    <x v="0"/>
    <x v="5"/>
    <s v="75 min"/>
    <n v="75"/>
    <n v="75"/>
    <n v="603.43910479938609"/>
    <s v=""/>
    <s v="Stand-Up Comedy"/>
    <x v="8"/>
    <s v="Stand-Up Comedy"/>
    <n v="1"/>
  </r>
  <r>
    <n v="5954"/>
    <x v="891"/>
    <x v="0"/>
    <x v="891"/>
    <s v="Rob LaDuca, Robert C. Ramirez"/>
    <s v="Ben Affleck, Mark Hamill, Richard Herd, Maureen McGovern, Jodi Benson, Judith Light, James Eckhouse, Richard McGonagle, David Campbell, Steven Weber, Dan Castellaneta, Rene Auberjonois, Ken Hudson Campbell, Tom Virtue, Jeff Bennett"/>
    <n v="15"/>
    <x v="0"/>
    <s v="United States, France, United Kingdom"/>
    <n v="3"/>
    <x v="547"/>
    <x v="32"/>
    <x v="6"/>
    <s v="75 min"/>
    <n v="75"/>
    <n v="75"/>
    <n v="603.43910479938609"/>
    <s v=""/>
    <s v="Children &amp; Family Movies, Dramas, Faith &amp; Spirituality"/>
    <x v="0"/>
    <s v="Children &amp; Family Movies, Dramas, Faith &amp; Spirituality"/>
    <n v="3"/>
  </r>
  <r>
    <n v="5984"/>
    <x v="892"/>
    <x v="0"/>
    <x v="892"/>
    <s v="Melinda Janko"/>
    <m/>
    <n v="0"/>
    <x v="0"/>
    <s v="United States"/>
    <n v="1"/>
    <x v="548"/>
    <x v="9"/>
    <x v="1"/>
    <s v="75 min"/>
    <n v="75"/>
    <n v="75"/>
    <n v="603.43910479938609"/>
    <s v=""/>
    <s v="Documentaries"/>
    <x v="3"/>
    <s v="Documentaries"/>
    <n v="1"/>
  </r>
  <r>
    <n v="6153"/>
    <x v="893"/>
    <x v="0"/>
    <x v="893"/>
    <s v="Phil Nibbelink, Simon Wells"/>
    <s v="Philip Glasser, James Stewart, Erica Yohn, Cathy Cavadini, Nehemiah Persoff, Dom DeLuise, Amy Irving, John Cleese, Jon Lovitz"/>
    <n v="9"/>
    <x v="0"/>
    <s v="United States"/>
    <n v="1"/>
    <x v="110"/>
    <x v="15"/>
    <x v="3"/>
    <s v="75 min"/>
    <n v="75"/>
    <n v="75"/>
    <n v="603.43910479938609"/>
    <s v=""/>
    <s v="Children &amp; Family Movies"/>
    <x v="0"/>
    <s v="Children &amp; Family Movies"/>
    <n v="1"/>
  </r>
  <r>
    <n v="6154"/>
    <x v="894"/>
    <x v="0"/>
    <x v="894"/>
    <s v="Larry Latham"/>
    <s v="Thomas Dekker, Lacey Chabert, Jane Singer, Nehemiah Persoff, Susan Boyd, Robert Hays, Pat Musick, Dom DeLuise, Candi Milo, Jeff Bennett"/>
    <n v="10"/>
    <x v="0"/>
    <s v="United States"/>
    <n v="1"/>
    <x v="110"/>
    <x v="41"/>
    <x v="3"/>
    <s v="75 min"/>
    <n v="75"/>
    <n v="75"/>
    <n v="603.43910479938609"/>
    <s v=""/>
    <s v="Children &amp; Family Movies"/>
    <x v="0"/>
    <s v="Children &amp; Family Movies"/>
    <n v="1"/>
  </r>
  <r>
    <n v="6222"/>
    <x v="895"/>
    <x v="0"/>
    <x v="895"/>
    <s v="Phil Weinstein"/>
    <s v="Maurice LaMarche, Jodi Benson, Lacey Chabert, David Carradine, Mark Hamill, Charles Fleischer, Peter MacNicol, Rob Paulsen, Nicolette Little, Melanie Stone"/>
    <n v="10"/>
    <x v="0"/>
    <s v="United States"/>
    <n v="1"/>
    <x v="110"/>
    <x v="22"/>
    <x v="3"/>
    <s v="75 min"/>
    <n v="75"/>
    <n v="75"/>
    <n v="603.43910479938609"/>
    <s v=""/>
    <s v="Children &amp; Family Movies"/>
    <x v="0"/>
    <s v="Children &amp; Family Movies"/>
    <n v="1"/>
  </r>
  <r>
    <n v="6242"/>
    <x v="896"/>
    <x v="0"/>
    <x v="896"/>
    <s v="Conrad Helten"/>
    <s v="Erica Lindbeck, Stephanie Sheh, Jenny Pellicer, Alyssya Swales, Elizabeth Irving, Brian Dobson, Rebecca Husain, Cathy Weseluck"/>
    <n v="8"/>
    <x v="0"/>
    <s v="United States, Canada"/>
    <n v="2"/>
    <x v="46"/>
    <x v="9"/>
    <x v="0"/>
    <s v="75 min"/>
    <n v="75"/>
    <n v="75"/>
    <n v="603.43910479938609"/>
    <s v=""/>
    <s v="Children &amp; Family Movies"/>
    <x v="0"/>
    <s v="Children &amp; Family Movies"/>
    <n v="1"/>
  </r>
  <r>
    <n v="6243"/>
    <x v="897"/>
    <x v="0"/>
    <x v="897"/>
    <s v="Ezekiel Norton"/>
    <s v="Kelly Sheridan, Jennifer Waris, Ashleigh Ball, Tiffany Kathryn, Ellie King, Peter Kelamis, Jonathan Holmes, Allison Warnyca, Christopher Gaze, Lauren Lavoie"/>
    <n v="10"/>
    <x v="0"/>
    <s v="United States"/>
    <n v="1"/>
    <x v="46"/>
    <x v="11"/>
    <x v="0"/>
    <s v="75 min"/>
    <n v="75"/>
    <n v="75"/>
    <n v="603.43910479938609"/>
    <s v=""/>
    <s v="Children &amp; Family Movies"/>
    <x v="0"/>
    <s v="Children &amp; Family Movies"/>
    <n v="1"/>
  </r>
  <r>
    <n v="6269"/>
    <x v="898"/>
    <x v="0"/>
    <x v="898"/>
    <s v="Agasyah Karim, Khalid Kashogi"/>
    <s v="Herjunot Ali, Winky Wiryawan, Erly Ashy, Laura Basuki, Tarzan, Aida Nurmala, Otto Djauhari, Indra Herlambang"/>
    <n v="8"/>
    <x v="43"/>
    <s v="Indonesia"/>
    <n v="1"/>
    <x v="549"/>
    <x v="13"/>
    <x v="1"/>
    <s v="75 min"/>
    <n v="75"/>
    <n v="75"/>
    <n v="603.43910479938609"/>
    <s v=""/>
    <s v="Comedies, Dramas, International Movies"/>
    <x v="4"/>
    <s v="Comedies, Dramas, International Movies"/>
    <n v="3"/>
  </r>
  <r>
    <n v="6435"/>
    <x v="899"/>
    <x v="0"/>
    <x v="899"/>
    <s v="Aaron Hancox, Michael McNamara"/>
    <m/>
    <n v="0"/>
    <x v="8"/>
    <s v="Canada"/>
    <n v="1"/>
    <x v="550"/>
    <x v="5"/>
    <x v="6"/>
    <s v="75 min"/>
    <n v="75"/>
    <n v="75"/>
    <n v="603.43910479938609"/>
    <s v=""/>
    <s v="Documentaries, International Movies"/>
    <x v="3"/>
    <s v="Documentaries, International Movies"/>
    <n v="2"/>
  </r>
  <r>
    <n v="6540"/>
    <x v="900"/>
    <x v="0"/>
    <x v="900"/>
    <s v="Micah Bickham, Galley Molina"/>
    <s v="Israel Houghton"/>
    <n v="1"/>
    <x v="0"/>
    <s v="United States"/>
    <n v="1"/>
    <x v="551"/>
    <x v="9"/>
    <x v="4"/>
    <s v="75 min"/>
    <n v="75"/>
    <n v="75"/>
    <n v="603.43910479938609"/>
    <s v=""/>
    <s v="Documentaries, Faith &amp; Spirituality, Music &amp; Musicals"/>
    <x v="3"/>
    <s v="Documentaries, Faith &amp; Spirituality, Music &amp; Musicals"/>
    <n v="3"/>
  </r>
  <r>
    <n v="6877"/>
    <x v="901"/>
    <x v="0"/>
    <x v="901"/>
    <s v="Wendy Jo Carlton"/>
    <s v="Kari Alison Hodge, Rachel Paulson, Julia Eringer"/>
    <n v="3"/>
    <x v="0"/>
    <s v="United States"/>
    <n v="1"/>
    <x v="18"/>
    <x v="2"/>
    <x v="5"/>
    <s v="75 min"/>
    <n v="75"/>
    <n v="75"/>
    <n v="603.43910479938609"/>
    <s v=""/>
    <s v="Comedies, Dramas, Independent Movies"/>
    <x v="4"/>
    <s v="Comedies, Dramas, Independent Movies"/>
    <n v="3"/>
  </r>
  <r>
    <n v="7057"/>
    <x v="902"/>
    <x v="0"/>
    <x v="902"/>
    <s v="Jay Chapman"/>
    <s v="Iliza Shlesinger"/>
    <n v="1"/>
    <x v="0"/>
    <s v="United States"/>
    <n v="1"/>
    <x v="552"/>
    <x v="8"/>
    <x v="11"/>
    <s v="75 min"/>
    <n v="75"/>
    <n v="75"/>
    <n v="603.43910479938609"/>
    <s v=""/>
    <s v="Stand-Up Comedy"/>
    <x v="8"/>
    <s v="Stand-Up Comedy"/>
    <n v="1"/>
  </r>
  <r>
    <n v="7180"/>
    <x v="903"/>
    <x v="0"/>
    <x v="903"/>
    <s v="Leslie Small, Tim Story"/>
    <s v="Kevin Hart"/>
    <n v="1"/>
    <x v="0"/>
    <s v="United States"/>
    <n v="1"/>
    <x v="482"/>
    <x v="8"/>
    <x v="12"/>
    <s v="75 min"/>
    <n v="75"/>
    <n v="75"/>
    <n v="603.43910479938609"/>
    <s v=""/>
    <s v="Stand-Up Comedy"/>
    <x v="8"/>
    <s v="Stand-Up Comedy"/>
    <n v="1"/>
  </r>
  <r>
    <n v="7380"/>
    <x v="904"/>
    <x v="0"/>
    <x v="904"/>
    <s v="Benjamin Ree"/>
    <s v="Magnus Carlsen"/>
    <n v="1"/>
    <x v="30"/>
    <s v="Norway"/>
    <n v="1"/>
    <x v="241"/>
    <x v="9"/>
    <x v="6"/>
    <s v="75 min"/>
    <n v="75"/>
    <n v="75"/>
    <n v="603.43910479938609"/>
    <s v=""/>
    <s v="Children &amp; Family Movies, Documentaries, International Movies"/>
    <x v="0"/>
    <s v="Children &amp; Family Movies, Documentaries, International Movies"/>
    <n v="3"/>
  </r>
  <r>
    <n v="7401"/>
    <x v="905"/>
    <x v="0"/>
    <x v="905"/>
    <s v="Rahat Kazmi"/>
    <s v="Raghuvir Yadav, Veerendra Saxena, Sonal Sehgal, Aaditya Pratap Singh, Rahat Kazmi, Raina Bassnet, Sakshi Bhat"/>
    <n v="7"/>
    <x v="17"/>
    <s v="India"/>
    <n v="1"/>
    <x v="141"/>
    <x v="3"/>
    <x v="5"/>
    <s v="75 min"/>
    <n v="75"/>
    <n v="75"/>
    <n v="603.43910479938609"/>
    <s v=""/>
    <s v="Dramas, Independent Movies, International Movies"/>
    <x v="2"/>
    <s v="Dramas, Independent Movies, International Movies"/>
    <n v="3"/>
  </r>
  <r>
    <n v="8007"/>
    <x v="906"/>
    <x v="0"/>
    <x v="906"/>
    <s v="Adele K. Thomas, Richard Bailey"/>
    <s v="Kate Murphy, Cassandra Morris, Kayli Mills, Abby Trott, Brianna Plantano, Laura Stahl, Philece Sampler"/>
    <n v="7"/>
    <x v="12"/>
    <s v="Australia"/>
    <n v="1"/>
    <x v="167"/>
    <x v="5"/>
    <x v="0"/>
    <s v="75 min"/>
    <n v="75"/>
    <n v="75"/>
    <n v="603.43910479938609"/>
    <s v=""/>
    <s v="Movies"/>
    <x v="6"/>
    <s v="Movies"/>
    <n v="1"/>
  </r>
  <r>
    <n v="8067"/>
    <x v="907"/>
    <x v="0"/>
    <x v="907"/>
    <s v="Mark Sloper"/>
    <m/>
    <n v="0"/>
    <x v="6"/>
    <s v="United Kingdom"/>
    <n v="1"/>
    <x v="553"/>
    <x v="2"/>
    <x v="1"/>
    <s v="75 min"/>
    <n v="75"/>
    <n v="75"/>
    <n v="603.43910479938609"/>
    <s v=""/>
    <s v="Documentaries, Sports Movies"/>
    <x v="3"/>
    <s v="Documentaries, Sports Movies"/>
    <n v="2"/>
  </r>
  <r>
    <n v="8269"/>
    <x v="908"/>
    <x v="0"/>
    <x v="908"/>
    <m/>
    <m/>
    <n v="0"/>
    <x v="6"/>
    <s v="United Kingdom"/>
    <n v="1"/>
    <x v="554"/>
    <x v="9"/>
    <x v="5"/>
    <s v="75 min"/>
    <n v="75"/>
    <n v="75"/>
    <n v="603.43910479938609"/>
    <s v=""/>
    <s v="Action &amp; Adventure, Independent Movies, International Movies"/>
    <x v="1"/>
    <s v="Action &amp; Adventure, Independent Movies, International Movies"/>
    <n v="3"/>
  </r>
  <r>
    <n v="8360"/>
    <x v="909"/>
    <x v="0"/>
    <x v="909"/>
    <s v="Philip Einstein Lipski, J√∏rgen Lerdam, Amalie N√¶sby Fick"/>
    <s v="Paul Tylak, Susie Power, Roger Gregg, Dermot Magennis, Marcus Lamb, J. Drew Lucas"/>
    <n v="6"/>
    <x v="22"/>
    <s v="Denmark"/>
    <n v="1"/>
    <x v="555"/>
    <x v="5"/>
    <x v="4"/>
    <s v="75 min"/>
    <n v="75"/>
    <n v="75"/>
    <n v="603.43910479938609"/>
    <s v=""/>
    <s v="Children &amp; Family Movies"/>
    <x v="0"/>
    <s v="Children &amp; Family Movies"/>
    <n v="1"/>
  </r>
  <r>
    <n v="8728"/>
    <x v="910"/>
    <x v="0"/>
    <x v="910"/>
    <s v="Ritu Sarin, Tenzing Sonam"/>
    <m/>
    <n v="0"/>
    <x v="6"/>
    <s v="United Kingdom, India, United States"/>
    <n v="3"/>
    <x v="556"/>
    <x v="8"/>
    <x v="11"/>
    <s v="75 min"/>
    <n v="75"/>
    <n v="75"/>
    <n v="603.43910479938609"/>
    <s v=""/>
    <s v="Documentaries, International Movies"/>
    <x v="3"/>
    <s v="Documentaries, International Movies"/>
    <n v="2"/>
  </r>
  <r>
    <n v="168"/>
    <x v="911"/>
    <x v="0"/>
    <x v="911"/>
    <s v="Matthew O'Callaghan, Todd Wilderman"/>
    <s v="Joel McHale, Mike Epps, Jane Krakowski, Billy Connolly, Crispin Glover, Steve Schirripa, Georgia Engel, Diedrich Bader, Cody Cameron, Fred Stoller, Olivia Hack"/>
    <n v="11"/>
    <x v="0"/>
    <s v="United States, Canada"/>
    <n v="2"/>
    <x v="344"/>
    <x v="13"/>
    <x v="7"/>
    <s v="76 min"/>
    <n v="76"/>
    <n v="76"/>
    <n v="555.30910969255194"/>
    <s v=""/>
    <s v="Children &amp; Family Movies, Comedies"/>
    <x v="0"/>
    <s v="Children &amp; Family Movies, Comedies"/>
    <n v="2"/>
  </r>
  <r>
    <n v="363"/>
    <x v="912"/>
    <x v="0"/>
    <x v="912"/>
    <s v="Kenneth Gyang"/>
    <s v="Tunde Aladese, Omatta Udalor, Terje Lien, Ann Njemanze, Anders Lidin Hansen, Jenny Bonden, Belinda Effah, Anita Daniels, Silje Drensgrud, Torbj√∏rn Jensen"/>
    <n v="10"/>
    <x v="2"/>
    <m/>
    <n v="0"/>
    <x v="557"/>
    <x v="5"/>
    <x v="1"/>
    <s v="76 min"/>
    <n v="76"/>
    <n v="76"/>
    <n v="555.30910969255194"/>
    <s v=""/>
    <s v="Dramas, International Movies"/>
    <x v="2"/>
    <s v="Dramas, International Movies"/>
    <n v="2"/>
  </r>
  <r>
    <n v="634"/>
    <x v="913"/>
    <x v="0"/>
    <x v="913"/>
    <s v="Sofie ≈†ustkov√°"/>
    <s v="Vladim√≠r Pol√≠vka, Jenov√©fa Bokov√°, Maty√°≈° ≈òezn√≠ƒçek"/>
    <n v="3"/>
    <x v="2"/>
    <m/>
    <n v="0"/>
    <x v="558"/>
    <x v="5"/>
    <x v="5"/>
    <s v="76 min"/>
    <n v="76"/>
    <n v="76"/>
    <n v="555.30910969255194"/>
    <s v=""/>
    <s v="Dramas, Independent Movies, International Movies"/>
    <x v="2"/>
    <s v="Dramas, Independent Movies, International Movies"/>
    <n v="3"/>
  </r>
  <r>
    <n v="940"/>
    <x v="914"/>
    <x v="0"/>
    <x v="914"/>
    <s v="Suhas Kadav"/>
    <s v="Saurav Chakraborty, Omi Sharma, Sankalp, Brian D Costa, Renu Sharda, Chinmey Sharma, Anamay Verma, Parminder Ghumman, Shailendra Pandey, Ravi Rajesh"/>
    <n v="10"/>
    <x v="2"/>
    <m/>
    <n v="0"/>
    <x v="475"/>
    <x v="8"/>
    <x v="8"/>
    <s v="76 min"/>
    <n v="76"/>
    <n v="76"/>
    <n v="555.30910969255194"/>
    <s v=""/>
    <s v="Children &amp; Family Movies, Music &amp; Musicals"/>
    <x v="0"/>
    <s v="Children &amp; Family Movies, Music &amp; Musicals"/>
    <n v="2"/>
  </r>
  <r>
    <n v="941"/>
    <x v="915"/>
    <x v="0"/>
    <x v="915"/>
    <s v="Suhas Kadav"/>
    <s v="Saurav Chakraborty, Vinod Kulkarni, Mayur Vyas, Dilip Sinha, Sunita Sharma"/>
    <n v="5"/>
    <x v="2"/>
    <m/>
    <n v="0"/>
    <x v="475"/>
    <x v="0"/>
    <x v="8"/>
    <s v="76 min"/>
    <n v="76"/>
    <n v="76"/>
    <n v="555.30910969255194"/>
    <s v=""/>
    <s v="Children &amp; Family Movies, Comedies"/>
    <x v="0"/>
    <s v="Children &amp; Family Movies, Comedies"/>
    <n v="2"/>
  </r>
  <r>
    <n v="1006"/>
    <x v="916"/>
    <x v="0"/>
    <x v="916"/>
    <m/>
    <m/>
    <n v="0"/>
    <x v="2"/>
    <m/>
    <n v="0"/>
    <x v="559"/>
    <x v="8"/>
    <x v="0"/>
    <s v="76 min"/>
    <n v="76"/>
    <n v="76"/>
    <n v="555.30910969255194"/>
    <s v=""/>
    <s v="Children &amp; Family Movies, Comedies"/>
    <x v="0"/>
    <s v="Children &amp; Family Movies, Comedies"/>
    <n v="2"/>
  </r>
  <r>
    <n v="1012"/>
    <x v="917"/>
    <x v="0"/>
    <x v="917"/>
    <m/>
    <m/>
    <n v="0"/>
    <x v="0"/>
    <s v="United States"/>
    <n v="1"/>
    <x v="560"/>
    <x v="0"/>
    <x v="1"/>
    <s v="76 min"/>
    <n v="76"/>
    <n v="76"/>
    <n v="555.30910969255194"/>
    <s v=""/>
    <s v="Documentaries"/>
    <x v="3"/>
    <s v="Documentaries"/>
    <n v="1"/>
  </r>
  <r>
    <n v="1293"/>
    <x v="918"/>
    <x v="0"/>
    <x v="918"/>
    <s v="Luis Ara"/>
    <m/>
    <n v="0"/>
    <x v="35"/>
    <s v="Uruguay"/>
    <n v="1"/>
    <x v="561"/>
    <x v="3"/>
    <x v="6"/>
    <s v="76 min"/>
    <n v="76"/>
    <n v="76"/>
    <n v="555.30910969255194"/>
    <s v=""/>
    <s v="Documentaries, International Movies"/>
    <x v="3"/>
    <s v="Documentaries, International Movies"/>
    <n v="2"/>
  </r>
  <r>
    <n v="1437"/>
    <x v="919"/>
    <x v="0"/>
    <x v="919"/>
    <s v="Alejandro Ruax, Ramiro Mart√≠nez"/>
    <s v="Juan Sebasti√°n Guti√©rrez, Pablo Cano, Pablo Memi, Roy Quiroga"/>
    <n v="4"/>
    <x v="2"/>
    <m/>
    <n v="0"/>
    <x v="562"/>
    <x v="6"/>
    <x v="5"/>
    <s v="76 min"/>
    <n v="76"/>
    <n v="76"/>
    <n v="555.30910969255194"/>
    <s v=""/>
    <s v="Documentaries, International Movies, Music &amp; Musicals"/>
    <x v="3"/>
    <s v="Documentaries, International Movies, Music &amp; Musicals"/>
    <n v="3"/>
  </r>
  <r>
    <n v="1826"/>
    <x v="920"/>
    <x v="0"/>
    <x v="920"/>
    <s v="Randa Chahal Sabbag"/>
    <s v="Flavia Bechara, Maher Bsaibes, Randa Asmar, Ren√©e Dick, Julia Kassar, Liliane Nemri, Ziad Rahbani, Nayef Naji, Edmond Haddad, Alia Nemry"/>
    <n v="10"/>
    <x v="4"/>
    <s v="Lebanon, France"/>
    <n v="2"/>
    <x v="439"/>
    <x v="20"/>
    <x v="5"/>
    <s v="76 min"/>
    <n v="76"/>
    <n v="76"/>
    <n v="555.30910969255194"/>
    <s v=""/>
    <s v="Dramas, International Movies, Romantic Movies"/>
    <x v="2"/>
    <s v="Dramas, International Movies, Romantic Movies"/>
    <n v="3"/>
  </r>
  <r>
    <n v="2326"/>
    <x v="921"/>
    <x v="0"/>
    <x v="921"/>
    <s v="Daniel Effiong"/>
    <s v="Beverly Naya"/>
    <n v="1"/>
    <x v="9"/>
    <s v="Nigeria"/>
    <n v="1"/>
    <x v="563"/>
    <x v="2"/>
    <x v="5"/>
    <s v="76 min"/>
    <n v="76"/>
    <n v="76"/>
    <n v="555.30910969255194"/>
    <s v=""/>
    <s v="Documentaries, International Movies"/>
    <x v="3"/>
    <s v="Documentaries, International Movies"/>
    <n v="2"/>
  </r>
  <r>
    <n v="2375"/>
    <x v="922"/>
    <x v="0"/>
    <x v="922"/>
    <s v="Georges Hachem"/>
    <s v="Nadine Labaky, Takla Chamoun, Hend Taher, Badih Abou Chakra, Rodrigue Sleiman, Nazih Youssef, Patricia Nammour, Pauline Haddad, Nasri Sayegh, Joelle Hannah, Inaam Germanos"/>
    <n v="11"/>
    <x v="4"/>
    <s v="Lebanon"/>
    <n v="1"/>
    <x v="190"/>
    <x v="10"/>
    <x v="5"/>
    <s v="76 min"/>
    <n v="76"/>
    <n v="76"/>
    <n v="555.30910969255194"/>
    <s v=""/>
    <s v="Dramas, International Movies, Romantic Movies"/>
    <x v="2"/>
    <s v="Dramas, International Movies, Romantic Movies"/>
    <n v="3"/>
  </r>
  <r>
    <n v="2382"/>
    <x v="923"/>
    <x v="0"/>
    <x v="923"/>
    <s v="Obi Emelonye"/>
    <s v="Omotola Jalade-Ekeinde, Hakeem Kae-Kazim, Jim Iyke, Ali Nuhu, Jide Kosoko, Anthony Monjaro, Jennifer Oguzie, Uru Eke, Celine Loader"/>
    <n v="9"/>
    <x v="9"/>
    <s v="Nigeria, United Kingdom"/>
    <n v="2"/>
    <x v="564"/>
    <x v="11"/>
    <x v="1"/>
    <s v="76 min"/>
    <n v="76"/>
    <n v="76"/>
    <n v="555.30910969255194"/>
    <s v=""/>
    <s v="Dramas, International Movies"/>
    <x v="2"/>
    <s v="Dramas, International Movies"/>
    <n v="2"/>
  </r>
  <r>
    <n v="2572"/>
    <x v="924"/>
    <x v="0"/>
    <x v="924"/>
    <s v="Seth Barrish"/>
    <s v="Mike Birbiglia"/>
    <n v="1"/>
    <x v="0"/>
    <s v="United States"/>
    <n v="1"/>
    <x v="565"/>
    <x v="8"/>
    <x v="1"/>
    <s v="76 min"/>
    <n v="76"/>
    <n v="76"/>
    <n v="555.30910969255194"/>
    <s v=""/>
    <s v="Stand-Up Comedy"/>
    <x v="8"/>
    <s v="Stand-Up Comedy"/>
    <n v="1"/>
  </r>
  <r>
    <n v="2988"/>
    <x v="925"/>
    <x v="0"/>
    <x v="925"/>
    <s v="Vir Das, Ajay Bhuyan"/>
    <s v="Vir Das"/>
    <n v="1"/>
    <x v="17"/>
    <s v="India"/>
    <n v="1"/>
    <x v="566"/>
    <x v="1"/>
    <x v="5"/>
    <s v="76 min"/>
    <n v="76"/>
    <n v="76"/>
    <n v="555.30910969255194"/>
    <s v=""/>
    <s v="Stand-Up Comedy"/>
    <x v="8"/>
    <s v="Stand-Up Comedy"/>
    <n v="1"/>
  </r>
  <r>
    <n v="3461"/>
    <x v="926"/>
    <x v="0"/>
    <x v="926"/>
    <s v="Anand Kamalakar"/>
    <m/>
    <n v="0"/>
    <x v="0"/>
    <s v="United States"/>
    <n v="1"/>
    <x v="567"/>
    <x v="5"/>
    <x v="6"/>
    <s v="76 min"/>
    <n v="76"/>
    <n v="76"/>
    <n v="555.30910969255194"/>
    <s v=""/>
    <s v="Documentaries"/>
    <x v="3"/>
    <s v="Documentaries"/>
    <n v="1"/>
  </r>
  <r>
    <n v="3513"/>
    <x v="927"/>
    <x v="0"/>
    <x v="927"/>
    <s v="Manny Rodriguez"/>
    <s v="Sebastian Maniscalco"/>
    <n v="1"/>
    <x v="0"/>
    <s v="United States"/>
    <n v="1"/>
    <x v="568"/>
    <x v="11"/>
    <x v="5"/>
    <s v="76 min"/>
    <n v="76"/>
    <n v="76"/>
    <n v="555.30910969255194"/>
    <s v=""/>
    <s v="Stand-Up Comedy"/>
    <x v="8"/>
    <s v="Stand-Up Comedy"/>
    <n v="1"/>
  </r>
  <r>
    <n v="3952"/>
    <x v="928"/>
    <x v="0"/>
    <x v="928"/>
    <s v="Shanjey Kumar Perumal"/>
    <s v="Harvind Raj, Jibrail Rajhula, Tinesh Sarathi Krishnan, Kuben Mahadevan, Senthil Kumaran Muniandy"/>
    <n v="5"/>
    <x v="45"/>
    <s v="Malaysia"/>
    <n v="1"/>
    <x v="296"/>
    <x v="4"/>
    <x v="5"/>
    <s v="76 min"/>
    <n v="76"/>
    <n v="76"/>
    <n v="555.30910969255194"/>
    <s v=""/>
    <s v="Dramas, International Movies"/>
    <x v="2"/>
    <s v="Dramas, International Movies"/>
    <n v="2"/>
  </r>
  <r>
    <n v="5198"/>
    <x v="929"/>
    <x v="0"/>
    <x v="929"/>
    <s v="Errol Morris"/>
    <s v="Elsa Dorfman"/>
    <n v="1"/>
    <x v="0"/>
    <s v="United States"/>
    <n v="1"/>
    <x v="569"/>
    <x v="9"/>
    <x v="12"/>
    <s v="76 min"/>
    <n v="76"/>
    <n v="76"/>
    <n v="555.30910969255194"/>
    <s v=""/>
    <s v="Documentaries"/>
    <x v="3"/>
    <s v="Documentaries"/>
    <n v="1"/>
  </r>
  <r>
    <n v="5942"/>
    <x v="930"/>
    <x v="0"/>
    <x v="930"/>
    <s v="Constance Marks"/>
    <s v="Kevin Clash, Whoopi Goldberg"/>
    <n v="2"/>
    <x v="0"/>
    <s v="United States"/>
    <n v="1"/>
    <x v="570"/>
    <x v="12"/>
    <x v="7"/>
    <s v="76 min"/>
    <n v="76"/>
    <n v="76"/>
    <n v="555.30910969255194"/>
    <s v=""/>
    <s v="Documentaries"/>
    <x v="3"/>
    <s v="Documentaries"/>
    <n v="1"/>
  </r>
  <r>
    <n v="6049"/>
    <x v="931"/>
    <x v="0"/>
    <x v="931"/>
    <m/>
    <m/>
    <n v="0"/>
    <x v="23"/>
    <s v="Brazil"/>
    <n v="1"/>
    <x v="571"/>
    <x v="3"/>
    <x v="1"/>
    <s v="76 min"/>
    <n v="76"/>
    <n v="76"/>
    <n v="555.30910969255194"/>
    <s v=""/>
    <s v="Documentaries, International Movies"/>
    <x v="3"/>
    <s v="Documentaries, International Movies"/>
    <n v="2"/>
  </r>
  <r>
    <n v="6392"/>
    <x v="932"/>
    <x v="0"/>
    <x v="932"/>
    <s v="Jon Manning"/>
    <m/>
    <n v="0"/>
    <x v="0"/>
    <s v="United States"/>
    <n v="1"/>
    <x v="23"/>
    <x v="3"/>
    <x v="5"/>
    <s v="76 min"/>
    <n v="76"/>
    <n v="76"/>
    <n v="555.30910969255194"/>
    <s v=""/>
    <s v="Documentaries"/>
    <x v="3"/>
    <s v="Documentaries"/>
    <n v="1"/>
  </r>
  <r>
    <n v="6574"/>
    <x v="933"/>
    <x v="0"/>
    <x v="933"/>
    <s v="Amman Abbasi"/>
    <s v="Devin Blackmon, Dontrell Bright, Kordell &quot;KD&quot; Johnson, Lachion Buckingham, Chasity Moore, Marquell Manning, Shavidee Trotter, Maurice Everett"/>
    <n v="8"/>
    <x v="0"/>
    <s v="United States"/>
    <n v="1"/>
    <x v="572"/>
    <x v="3"/>
    <x v="5"/>
    <s v="76 min"/>
    <n v="76"/>
    <n v="76"/>
    <n v="555.30910969255194"/>
    <s v=""/>
    <s v="Dramas, Independent Movies"/>
    <x v="2"/>
    <s v="Dramas, Independent Movies"/>
    <n v="2"/>
  </r>
  <r>
    <n v="6596"/>
    <x v="934"/>
    <x v="0"/>
    <x v="934"/>
    <s v="Sam Patton"/>
    <s v="Jaimi Paige, Alyshia Ochse, Toby Nichols, Claude Duhamel"/>
    <n v="4"/>
    <x v="0"/>
    <s v="United States"/>
    <n v="1"/>
    <x v="419"/>
    <x v="3"/>
    <x v="5"/>
    <s v="76 min"/>
    <n v="76"/>
    <n v="76"/>
    <n v="555.30910969255194"/>
    <s v=""/>
    <s v="Horror Movies, Thrillers"/>
    <x v="9"/>
    <s v="Horror Movies, Thrillers"/>
    <n v="2"/>
  </r>
  <r>
    <n v="7366"/>
    <x v="935"/>
    <x v="0"/>
    <x v="935"/>
    <s v="Dylan C. Brown"/>
    <s v="Snoop Dogg, Wiz Khalifa, Mike Epps, Teairra Mari, Derek Kane, Luenell, Teni Panosian, Paul Iacono, Andy Milonakis, Mystikal"/>
    <n v="10"/>
    <x v="0"/>
    <s v="United States"/>
    <n v="1"/>
    <x v="573"/>
    <x v="11"/>
    <x v="12"/>
    <s v="76 min"/>
    <n v="76"/>
    <n v="76"/>
    <n v="555.30910969255194"/>
    <s v=""/>
    <s v="Comedies"/>
    <x v="4"/>
    <s v="Comedies"/>
    <n v="1"/>
  </r>
  <r>
    <n v="7499"/>
    <x v="936"/>
    <x v="0"/>
    <x v="936"/>
    <s v="Dan Fraga, William Lau"/>
    <m/>
    <n v="0"/>
    <x v="0"/>
    <s v="United States"/>
    <n v="1"/>
    <x v="574"/>
    <x v="4"/>
    <x v="8"/>
    <s v="76 min"/>
    <n v="76"/>
    <n v="76"/>
    <n v="555.30910969255194"/>
    <s v=""/>
    <s v="Children &amp; Family Movies"/>
    <x v="0"/>
    <s v="Children &amp; Family Movies"/>
    <n v="1"/>
  </r>
  <r>
    <n v="7561"/>
    <x v="937"/>
    <x v="0"/>
    <x v="937"/>
    <s v="Natalia Valdebenito"/>
    <s v="Natalia Valdebenito"/>
    <n v="1"/>
    <x v="0"/>
    <s v="United States"/>
    <n v="1"/>
    <x v="237"/>
    <x v="3"/>
    <x v="5"/>
    <s v="76 min"/>
    <n v="76"/>
    <n v="76"/>
    <n v="555.30910969255194"/>
    <s v=""/>
    <s v="Stand-Up Comedy"/>
    <x v="8"/>
    <s v="Stand-Up Comedy"/>
    <n v="1"/>
  </r>
  <r>
    <n v="7669"/>
    <x v="938"/>
    <x v="0"/>
    <x v="938"/>
    <s v="Bill Guttentag, Michael Ware"/>
    <s v="Michael Ware"/>
    <n v="1"/>
    <x v="12"/>
    <s v="Australia, Iraq"/>
    <n v="2"/>
    <x v="167"/>
    <x v="4"/>
    <x v="5"/>
    <s v="76 min"/>
    <n v="76"/>
    <n v="76"/>
    <n v="555.30910969255194"/>
    <s v=""/>
    <s v="Documentaries, International Movies"/>
    <x v="3"/>
    <s v="Documentaries, International Movies"/>
    <n v="2"/>
  </r>
  <r>
    <n v="8293"/>
    <x v="939"/>
    <x v="0"/>
    <x v="939"/>
    <s v="Nicolas Pesce"/>
    <s v="Kika Magalh√£es, Olivia Bond, Will Brill, Flora Diaz, Paul Nazak, Clara Wong, Diana Agostini"/>
    <n v="7"/>
    <x v="0"/>
    <s v="United States"/>
    <n v="1"/>
    <x v="575"/>
    <x v="9"/>
    <x v="12"/>
    <s v="76 min"/>
    <n v="76"/>
    <n v="76"/>
    <n v="555.30910969255194"/>
    <s v=""/>
    <s v="Horror Movies, Independent Movies"/>
    <x v="9"/>
    <s v="Horror Movies, Independent Movies"/>
    <n v="2"/>
  </r>
  <r>
    <n v="8469"/>
    <x v="940"/>
    <x v="0"/>
    <x v="940"/>
    <s v="John Papola"/>
    <s v="Arthur Brooks"/>
    <n v="1"/>
    <x v="0"/>
    <s v="United States"/>
    <n v="1"/>
    <x v="418"/>
    <x v="2"/>
    <x v="1"/>
    <s v="76 min"/>
    <n v="76"/>
    <n v="76"/>
    <n v="555.30910969255194"/>
    <s v=""/>
    <s v="Documentaries"/>
    <x v="3"/>
    <s v="Documentaries"/>
    <n v="1"/>
  </r>
  <r>
    <n v="8641"/>
    <x v="941"/>
    <x v="0"/>
    <x v="941"/>
    <s v="Frank Capra, John Huston, Hugh Stewart, Roy Boulting, Anthony Veiller"/>
    <s v="Burgess Meredith"/>
    <n v="1"/>
    <x v="0"/>
    <s v="United States, United Kingdom"/>
    <n v="2"/>
    <x v="21"/>
    <x v="21"/>
    <x v="1"/>
    <s v="76 min"/>
    <n v="76"/>
    <n v="76"/>
    <n v="555.30910969255194"/>
    <s v=""/>
    <s v="Classic Movies, Documentaries"/>
    <x v="5"/>
    <s v="Classic Movies, Documentaries"/>
    <n v="2"/>
  </r>
  <r>
    <n v="746"/>
    <x v="942"/>
    <x v="0"/>
    <x v="942"/>
    <s v="Tariq Alkazim"/>
    <s v="Ahmad Khamis Ali, Chuka Ekweogwu, Heba Al Hamwi, Rik Aby, Merouane Ali, Khalid Al Suwaidi, Saeed Arjumand"/>
    <n v="7"/>
    <x v="33"/>
    <s v="United Arab Emirates"/>
    <n v="1"/>
    <x v="576"/>
    <x v="2"/>
    <x v="1"/>
    <s v="77 min"/>
    <n v="77"/>
    <n v="77"/>
    <n v="509.1791145857178"/>
    <s v=""/>
    <s v="International Movies, Thrillers"/>
    <x v="7"/>
    <s v="International Movies, Thrillers"/>
    <n v="2"/>
  </r>
  <r>
    <n v="1073"/>
    <x v="943"/>
    <x v="0"/>
    <x v="943"/>
    <s v="Suhas Kadav"/>
    <s v="Saurav Chakraborty, Ganesh Diweker, Arpita Vora, Manoj Pandey, Mayur Vyas, Sanjeev Tiwari, Nandkishore Pandey, Aditya Raaj"/>
    <n v="8"/>
    <x v="2"/>
    <m/>
    <n v="0"/>
    <x v="577"/>
    <x v="5"/>
    <x v="8"/>
    <s v="77 min"/>
    <n v="77"/>
    <n v="77"/>
    <n v="509.1791145857178"/>
    <s v=""/>
    <s v="Children &amp; Family Movies, Comedies, Music &amp; Musicals"/>
    <x v="0"/>
    <s v="Children &amp; Family Movies, Comedies, Music &amp; Musicals"/>
    <n v="3"/>
  </r>
  <r>
    <n v="1472"/>
    <x v="944"/>
    <x v="0"/>
    <x v="944"/>
    <m/>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n v="33"/>
    <x v="2"/>
    <m/>
    <n v="0"/>
    <x v="578"/>
    <x v="1"/>
    <x v="5"/>
    <s v="77 min"/>
    <n v="77"/>
    <n v="77"/>
    <n v="509.1791145857178"/>
    <s v=""/>
    <s v="Stand-Up Comedy"/>
    <x v="8"/>
    <s v="Stand-Up Comedy"/>
    <n v="1"/>
  </r>
  <r>
    <n v="1846"/>
    <x v="945"/>
    <x v="0"/>
    <x v="945"/>
    <s v="Sam Liu"/>
    <s v="Kevin Conroy, Mark Hamill, Tara Strong, Ray Wise, John DiMaggio, Robin Atkin Downes, Brian George, JP Karliak, Andrew Kishino, Nolan North"/>
    <n v="10"/>
    <x v="0"/>
    <s v="United States"/>
    <n v="1"/>
    <x v="145"/>
    <x v="9"/>
    <x v="12"/>
    <s v="77 min"/>
    <n v="77"/>
    <n v="77"/>
    <n v="509.1791145857178"/>
    <s v=""/>
    <s v="Action &amp; Adventure"/>
    <x v="1"/>
    <s v="Action &amp; Adventure"/>
    <n v="1"/>
  </r>
  <r>
    <n v="2720"/>
    <x v="946"/>
    <x v="0"/>
    <x v="946"/>
    <s v="David Batra, Jon Rudberg"/>
    <s v="David Batra"/>
    <n v="1"/>
    <x v="21"/>
    <s v="Sweden"/>
    <n v="1"/>
    <x v="579"/>
    <x v="1"/>
    <x v="5"/>
    <s v="77 min"/>
    <n v="77"/>
    <n v="77"/>
    <n v="509.1791145857178"/>
    <s v=""/>
    <s v="Stand-Up Comedy"/>
    <x v="8"/>
    <s v="Stand-Up Comedy"/>
    <n v="1"/>
  </r>
  <r>
    <n v="3621"/>
    <x v="947"/>
    <x v="0"/>
    <x v="947"/>
    <s v="Shannon Hartman"/>
    <s v="Jim Jefferies"/>
    <n v="1"/>
    <x v="0"/>
    <s v="United States"/>
    <n v="1"/>
    <x v="349"/>
    <x v="0"/>
    <x v="5"/>
    <s v="77 min"/>
    <n v="77"/>
    <n v="77"/>
    <n v="509.1791145857178"/>
    <s v=""/>
    <s v="Stand-Up Comedy"/>
    <x v="8"/>
    <s v="Stand-Up Comedy"/>
    <n v="1"/>
  </r>
  <r>
    <n v="3640"/>
    <x v="948"/>
    <x v="0"/>
    <x v="948"/>
    <s v="Olivier Afonso"/>
    <s v="Victor Artus Solaro, Manon Azem, Louise Blach√®re, Tiphaine Daviot, Margot Dufrene, Anne-Solenne Hatte, Camille Razat, Dany Verissimo-Petit, Denis Lavant, Aur√©lien Cotentin, Mathieu Mad√©nian, Thomas Vandenberghe"/>
    <n v="12"/>
    <x v="11"/>
    <s v="France, Belgium"/>
    <n v="2"/>
    <x v="261"/>
    <x v="2"/>
    <x v="5"/>
    <s v="77 min"/>
    <n v="77"/>
    <n v="77"/>
    <n v="509.1791145857178"/>
    <s v=""/>
    <s v="Comedies, Horror Movies, International Movies"/>
    <x v="4"/>
    <s v="Comedies, Horror Movies, International Movies"/>
    <n v="3"/>
  </r>
  <r>
    <n v="3897"/>
    <x v="949"/>
    <x v="0"/>
    <x v="949"/>
    <s v="Sandra Restrepo"/>
    <s v="Bren√© Brown"/>
    <n v="1"/>
    <x v="2"/>
    <m/>
    <n v="0"/>
    <x v="580"/>
    <x v="2"/>
    <x v="1"/>
    <s v="77 min"/>
    <n v="77"/>
    <n v="77"/>
    <n v="509.1791145857178"/>
    <s v=""/>
    <s v="Documentaries"/>
    <x v="3"/>
    <s v="Documentaries"/>
    <n v="1"/>
  </r>
  <r>
    <n v="4654"/>
    <x v="950"/>
    <x v="0"/>
    <x v="950"/>
    <s v="Madeleine Gavin"/>
    <m/>
    <n v="0"/>
    <x v="0"/>
    <s v="United States,"/>
    <n v="2"/>
    <x v="581"/>
    <x v="5"/>
    <x v="5"/>
    <s v="77 min"/>
    <n v="77"/>
    <n v="77"/>
    <n v="509.1791145857178"/>
    <s v=""/>
    <s v="Documentaries"/>
    <x v="3"/>
    <s v="Documentaries"/>
    <n v="1"/>
  </r>
  <r>
    <n v="4786"/>
    <x v="951"/>
    <x v="0"/>
    <x v="951"/>
    <s v="Kevin Layne"/>
    <s v="Sommore"/>
    <n v="1"/>
    <x v="0"/>
    <s v="United States"/>
    <n v="1"/>
    <x v="582"/>
    <x v="8"/>
    <x v="5"/>
    <s v="77 min"/>
    <n v="77"/>
    <n v="77"/>
    <n v="509.1791145857178"/>
    <s v=""/>
    <s v="Stand-Up Comedy"/>
    <x v="8"/>
    <s v="Stand-Up Comedy"/>
    <n v="1"/>
  </r>
  <r>
    <n v="4809"/>
    <x v="952"/>
    <x v="0"/>
    <x v="952"/>
    <s v="Ra√∫l Campos, Jan Suter"/>
    <s v="Jani Due√±as"/>
    <n v="1"/>
    <x v="32"/>
    <s v="Chile"/>
    <n v="1"/>
    <x v="583"/>
    <x v="5"/>
    <x v="5"/>
    <s v="77 min"/>
    <n v="77"/>
    <n v="77"/>
    <n v="509.1791145857178"/>
    <s v=""/>
    <s v="Stand-Up Comedy"/>
    <x v="8"/>
    <s v="Stand-Up Comedy"/>
    <n v="1"/>
  </r>
  <r>
    <n v="5719"/>
    <x v="953"/>
    <x v="0"/>
    <x v="953"/>
    <s v="Manjeet Singh"/>
    <s v="Rahul Bairagi, Arbaaz Khan, Tejas Parvatkar, Dhanshree Jain, Salman Khan, Aftab Khan"/>
    <n v="6"/>
    <x v="17"/>
    <s v="India"/>
    <n v="1"/>
    <x v="451"/>
    <x v="11"/>
    <x v="5"/>
    <s v="77 min"/>
    <n v="77"/>
    <n v="77"/>
    <n v="509.1791145857178"/>
    <s v=""/>
    <s v="Dramas, Independent Movies, International Movies"/>
    <x v="2"/>
    <s v="Dramas, Independent Movies, International Movies"/>
    <n v="3"/>
  </r>
  <r>
    <n v="5744"/>
    <x v="954"/>
    <x v="0"/>
    <x v="954"/>
    <s v="Roger Gual"/>
    <s v="Paco Le√≥n, Juana Acosta, Juan Pablo Raba, Alex Brendem√ºhl, Manuel Mor√≥n"/>
    <n v="5"/>
    <x v="14"/>
    <s v="Spain"/>
    <n v="1"/>
    <x v="584"/>
    <x v="9"/>
    <x v="5"/>
    <s v="77 min"/>
    <n v="77"/>
    <n v="77"/>
    <n v="509.1791145857178"/>
    <s v=""/>
    <s v="Dramas, International Movies"/>
    <x v="2"/>
    <s v="Dramas, International Movies"/>
    <n v="2"/>
  </r>
  <r>
    <n v="5748"/>
    <x v="955"/>
    <x v="0"/>
    <x v="955"/>
    <s v="Toshiyuki Kubooka"/>
    <s v="Hiroaki Iwanaga, Takahiro Sakurai, Toa Yukinari, Yuki Kaji, Minako Kotobuki, Takahiro Fujiwara, Yoshiro Matsumoto, Kazuki Yao, Aki Toyosaki, Rikiya Koyama, Kenta Miyake"/>
    <n v="11"/>
    <x v="1"/>
    <s v="Japan"/>
    <n v="1"/>
    <x v="585"/>
    <x v="11"/>
    <x v="5"/>
    <s v="77 min"/>
    <n v="77"/>
    <n v="77"/>
    <n v="509.1791145857178"/>
    <s v=""/>
    <s v="Action &amp; Adventure, Anime Features, International Movies"/>
    <x v="1"/>
    <s v="Action &amp; Adventure, Anime Features, International Movies"/>
    <n v="3"/>
  </r>
  <r>
    <n v="5818"/>
    <x v="956"/>
    <x v="0"/>
    <x v="956"/>
    <s v="Jay Karas"/>
    <s v="Jim Gaffigan"/>
    <n v="1"/>
    <x v="0"/>
    <s v="United States"/>
    <n v="1"/>
    <x v="470"/>
    <x v="11"/>
    <x v="1"/>
    <s v="77 min"/>
    <n v="77"/>
    <n v="77"/>
    <n v="509.1791145857178"/>
    <s v=""/>
    <s v="Stand-Up Comedy"/>
    <x v="8"/>
    <s v="Stand-Up Comedy"/>
    <n v="1"/>
  </r>
  <r>
    <n v="6069"/>
    <x v="957"/>
    <x v="0"/>
    <x v="957"/>
    <s v="Rusty Nixon"/>
    <s v="Debs Howard, Philip Granger, Sam Robert Muik, Havana Guppy, Bonnie Hay, Veronica Hampson, Lori Triolo, Andrew Coghlan, Laura Mitchell, Elinet Louicius"/>
    <n v="10"/>
    <x v="8"/>
    <s v="Canada"/>
    <n v="1"/>
    <x v="508"/>
    <x v="2"/>
    <x v="5"/>
    <s v="77 min"/>
    <n v="77"/>
    <n v="77"/>
    <n v="509.1791145857178"/>
    <s v=""/>
    <s v="Horror Movies"/>
    <x v="9"/>
    <s v="Horror Movies"/>
    <n v="1"/>
  </r>
  <r>
    <n v="6436"/>
    <x v="958"/>
    <x v="0"/>
    <x v="958"/>
    <s v="Henrik Martin Dahlsbakken"/>
    <s v="Heidi Toini, Benjamin Helstad, Mads Sjogard Pettersen, Ingar Helge Gimle"/>
    <n v="4"/>
    <x v="30"/>
    <s v="Norway"/>
    <n v="1"/>
    <x v="185"/>
    <x v="9"/>
    <x v="5"/>
    <s v="77 min"/>
    <n v="77"/>
    <n v="77"/>
    <n v="509.1791145857178"/>
    <s v=""/>
    <s v="Action &amp; Adventure, International Movies, Thrillers"/>
    <x v="1"/>
    <s v="Action &amp; Adventure, International Movies, Thrillers"/>
    <n v="3"/>
  </r>
  <r>
    <n v="6857"/>
    <x v="959"/>
    <x v="0"/>
    <x v="959"/>
    <s v="Brett Whitcomb"/>
    <m/>
    <n v="0"/>
    <x v="0"/>
    <s v="United States"/>
    <n v="1"/>
    <x v="21"/>
    <x v="11"/>
    <x v="11"/>
    <s v="77 min"/>
    <n v="77"/>
    <n v="77"/>
    <n v="509.1791145857178"/>
    <s v=""/>
    <s v="Documentaries, Sports Movies"/>
    <x v="3"/>
    <s v="Documentaries, Sports Movies"/>
    <n v="2"/>
  </r>
  <r>
    <n v="7097"/>
    <x v="960"/>
    <x v="0"/>
    <x v="960"/>
    <s v="Jacob Schwab"/>
    <s v="James Lawrence"/>
    <n v="1"/>
    <x v="0"/>
    <s v="United States"/>
    <n v="1"/>
    <x v="586"/>
    <x v="5"/>
    <x v="1"/>
    <s v="77 min"/>
    <n v="77"/>
    <n v="77"/>
    <n v="509.1791145857178"/>
    <s v=""/>
    <s v="Documentaries, Sports Movies"/>
    <x v="3"/>
    <s v="Documentaries, Sports Movies"/>
    <n v="2"/>
  </r>
  <r>
    <n v="7351"/>
    <x v="961"/>
    <x v="0"/>
    <x v="961"/>
    <s v="Steven Fine"/>
    <s v="Dakota Loesch, Amy Tsang, John Kapelos, Cruz Kim, Victor J. Ho, Clint Jung, Daniel Phai, Cindy Chu, Brian Kurtis, Pete Herron"/>
    <n v="10"/>
    <x v="0"/>
    <s v="United States"/>
    <n v="1"/>
    <x v="587"/>
    <x v="5"/>
    <x v="5"/>
    <s v="77 min"/>
    <n v="77"/>
    <n v="77"/>
    <n v="509.1791145857178"/>
    <s v=""/>
    <s v="Dramas, Thrillers"/>
    <x v="2"/>
    <s v="Dramas, Thrillers"/>
    <n v="2"/>
  </r>
  <r>
    <n v="7357"/>
    <x v="962"/>
    <x v="0"/>
    <x v="962"/>
    <s v="Katherine Brooks"/>
    <s v="Erin Kelly, Diane Gaidry, Laura Breckenridge, Michelle Horn, Gustine Fudickar, Ilene Graff, Kevin McCarthy, Markus Flanagan"/>
    <n v="8"/>
    <x v="0"/>
    <s v="United States"/>
    <n v="1"/>
    <x v="130"/>
    <x v="24"/>
    <x v="5"/>
    <s v="77 min"/>
    <n v="77"/>
    <n v="77"/>
    <n v="509.1791145857178"/>
    <s v=""/>
    <s v="Dramas, Independent Movies, LGBTQ Movies"/>
    <x v="2"/>
    <s v="Dramas, Independent Movies, LGBTQ Movies"/>
    <n v="3"/>
  </r>
  <r>
    <n v="7415"/>
    <x v="963"/>
    <x v="0"/>
    <x v="963"/>
    <s v="Eric Drath"/>
    <s v="Manny Pacquiao, Michael Smith, Tony Hawk, Esther Howard, Alex Morgan, Danica Patrick, Russell Wilson, Carmelo Anthony, Dwight Howard, Joe Quesada, Albert Pujols, Brandi Chastain, Cal Ripken Jr."/>
    <n v="13"/>
    <x v="2"/>
    <m/>
    <n v="0"/>
    <x v="588"/>
    <x v="0"/>
    <x v="6"/>
    <s v="77 min"/>
    <n v="77"/>
    <n v="77"/>
    <n v="509.1791145857178"/>
    <s v=""/>
    <s v="Documentaries, Sports Movies"/>
    <x v="3"/>
    <s v="Documentaries, Sports Movies"/>
    <n v="2"/>
  </r>
  <r>
    <n v="7536"/>
    <x v="964"/>
    <x v="0"/>
    <x v="964"/>
    <s v="Dash Shaw"/>
    <s v="Jason Schwartzman, Lena Dunham, Reggie Watts, Maya Rudolph, Susan Sarandon, Thomas Jay Ryan, Alex Karpovsky, Louisa Krause, John Cameron Mitchell, Matthew Maher"/>
    <n v="10"/>
    <x v="0"/>
    <s v="United States"/>
    <n v="1"/>
    <x v="358"/>
    <x v="9"/>
    <x v="2"/>
    <s v="77 min"/>
    <n v="77"/>
    <n v="77"/>
    <n v="509.1791145857178"/>
    <s v=""/>
    <s v="Comedies, Independent Movies"/>
    <x v="4"/>
    <s v="Comedies, Independent Movies"/>
    <n v="2"/>
  </r>
  <r>
    <n v="7709"/>
    <x v="965"/>
    <x v="0"/>
    <x v="965"/>
    <s v="Jennie Livingston"/>
    <m/>
    <n v="0"/>
    <x v="0"/>
    <s v="United States"/>
    <n v="1"/>
    <x v="589"/>
    <x v="17"/>
    <x v="12"/>
    <s v="77 min"/>
    <n v="77"/>
    <n v="77"/>
    <n v="509.1791145857178"/>
    <s v=""/>
    <s v="Classic Movies, Cult Movies, Documentaries"/>
    <x v="5"/>
    <s v="Classic Movies, Cult Movies, Documentaries"/>
    <n v="3"/>
  </r>
  <r>
    <n v="7758"/>
    <x v="966"/>
    <x v="0"/>
    <x v="966"/>
    <s v="Gabe Klinger"/>
    <s v="Anton Yelchin, Lucie Lucas, Fran√ßoise Lebrun, Paulo Calatr√©"/>
    <n v="4"/>
    <x v="46"/>
    <s v="Portugal, France, Poland, United States"/>
    <n v="4"/>
    <x v="590"/>
    <x v="9"/>
    <x v="5"/>
    <s v="77 min"/>
    <n v="77"/>
    <n v="77"/>
    <n v="509.1791145857178"/>
    <s v=""/>
    <s v="Dramas, Independent Movies, Romantic Movies"/>
    <x v="2"/>
    <s v="Dramas, Independent Movies, Romantic Movies"/>
    <n v="3"/>
  </r>
  <r>
    <n v="7960"/>
    <x v="967"/>
    <x v="0"/>
    <x v="967"/>
    <s v="Hiroshi Aoyama, Kazumi Fukushima, Jim Stenstrum"/>
    <s v="Scott Innes, Billy West, Mary Kay Bergman, Frank Welker, B.J. Ward, Adrienne Barbeau, Tara Strong, Cam Clarke, Mark Hamill"/>
    <n v="9"/>
    <x v="0"/>
    <s v="United States"/>
    <n v="1"/>
    <x v="305"/>
    <x v="18"/>
    <x v="6"/>
    <s v="77 min"/>
    <n v="77"/>
    <n v="77"/>
    <n v="509.1791145857178"/>
    <s v=""/>
    <s v="Children &amp; Family Movies"/>
    <x v="0"/>
    <s v="Children &amp; Family Movies"/>
    <n v="1"/>
  </r>
  <r>
    <n v="8020"/>
    <x v="968"/>
    <x v="0"/>
    <x v="968"/>
    <s v="Jason Cohen"/>
    <m/>
    <n v="0"/>
    <x v="0"/>
    <s v="United States"/>
    <n v="1"/>
    <x v="232"/>
    <x v="9"/>
    <x v="6"/>
    <s v="77 min"/>
    <n v="77"/>
    <n v="77"/>
    <n v="509.1791145857178"/>
    <s v=""/>
    <s v="Documentaries"/>
    <x v="3"/>
    <s v="Documentaries"/>
    <n v="1"/>
  </r>
  <r>
    <n v="8479"/>
    <x v="969"/>
    <x v="0"/>
    <x v="969"/>
    <s v="Shaina Allen"/>
    <s v="Orlando Carrillo, Mario Moran, Jeremie Phenom Thomas"/>
    <n v="3"/>
    <x v="0"/>
    <s v="United States"/>
    <n v="1"/>
    <x v="408"/>
    <x v="9"/>
    <x v="5"/>
    <s v="77 min"/>
    <n v="77"/>
    <n v="77"/>
    <n v="509.1791145857178"/>
    <s v=""/>
    <s v="Documentaries, Sports Movies"/>
    <x v="3"/>
    <s v="Documentaries, Sports Movies"/>
    <n v="2"/>
  </r>
  <r>
    <n v="8578"/>
    <x v="970"/>
    <x v="0"/>
    <x v="970"/>
    <s v="Wim Bonte"/>
    <m/>
    <n v="0"/>
    <x v="47"/>
    <s v="Belgium"/>
    <n v="1"/>
    <x v="474"/>
    <x v="4"/>
    <x v="11"/>
    <s v="77 min"/>
    <n v="77"/>
    <n v="77"/>
    <n v="509.1791145857178"/>
    <s v=""/>
    <s v="Documentaries, International Movies, Music &amp; Musicals"/>
    <x v="3"/>
    <s v="Documentaries, International Movies, Music &amp; Musicals"/>
    <n v="3"/>
  </r>
  <r>
    <n v="8582"/>
    <x v="971"/>
    <x v="0"/>
    <x v="971"/>
    <s v="Sam Liu"/>
    <s v="Matthew Wolf, Rick Gomez, Tara Strong, Alistair Abell, Paul Dobson, Brent Chapman, Chris Britton, Ron Halder, Cathy Weseluck, Michael Dobson"/>
    <n v="10"/>
    <x v="0"/>
    <s v="United States, Canada"/>
    <n v="2"/>
    <x v="109"/>
    <x v="12"/>
    <x v="8"/>
    <s v="77 min"/>
    <n v="77"/>
    <n v="77"/>
    <n v="509.1791145857178"/>
    <s v=""/>
    <s v="Children &amp; Family Movies"/>
    <x v="0"/>
    <s v="Children &amp; Family Movies"/>
    <n v="1"/>
  </r>
  <r>
    <n v="263"/>
    <x v="972"/>
    <x v="0"/>
    <x v="972"/>
    <s v="Laura Brownson"/>
    <m/>
    <n v="0"/>
    <x v="2"/>
    <m/>
    <n v="0"/>
    <x v="591"/>
    <x v="6"/>
    <x v="5"/>
    <s v="78 min"/>
    <n v="78"/>
    <n v="78"/>
    <n v="465.04911947888371"/>
    <s v=""/>
    <s v="Documentaries, LGBTQ Movies, Sports Movies"/>
    <x v="3"/>
    <s v="Documentaries, LGBTQ Movies, Sports Movies"/>
    <n v="3"/>
  </r>
  <r>
    <n v="774"/>
    <x v="973"/>
    <x v="0"/>
    <x v="973"/>
    <s v="Rae Red"/>
    <s v="Janine Gutierrez, Felix Roco, JC Santos, Elijah Canlas, Sky Teotico, Archi Adamos, Allan Paule, Ruby Ruiz, Bie Ruaro, Jess Mendoza"/>
    <n v="10"/>
    <x v="48"/>
    <s v="Philippines"/>
    <n v="1"/>
    <x v="195"/>
    <x v="2"/>
    <x v="5"/>
    <s v="78 min"/>
    <n v="78"/>
    <n v="78"/>
    <n v="465.04911947888371"/>
    <s v=""/>
    <s v="Dramas, International Movies, Thrillers"/>
    <x v="2"/>
    <s v="Dramas, International Movies, Thrillers"/>
    <n v="3"/>
  </r>
  <r>
    <n v="938"/>
    <x v="974"/>
    <x v="0"/>
    <x v="974"/>
    <s v="Suhas Kadav"/>
    <s v="Saurav Chakrabarty"/>
    <n v="1"/>
    <x v="2"/>
    <m/>
    <n v="0"/>
    <x v="475"/>
    <x v="3"/>
    <x v="8"/>
    <s v="78 min"/>
    <n v="78"/>
    <n v="78"/>
    <n v="465.04911947888371"/>
    <s v=""/>
    <s v="Children &amp; Family Movies, Comedies"/>
    <x v="0"/>
    <s v="Children &amp; Family Movies, Comedies"/>
    <n v="2"/>
  </r>
  <r>
    <n v="1079"/>
    <x v="975"/>
    <x v="0"/>
    <x v="975"/>
    <s v="Suhas Kadav"/>
    <m/>
    <n v="0"/>
    <x v="2"/>
    <m/>
    <n v="0"/>
    <x v="577"/>
    <x v="3"/>
    <x v="0"/>
    <s v="78 min"/>
    <n v="78"/>
    <n v="78"/>
    <n v="465.04911947888371"/>
    <s v=""/>
    <s v="Children &amp; Family Movies"/>
    <x v="0"/>
    <s v="Children &amp; Family Movies"/>
    <n v="1"/>
  </r>
  <r>
    <n v="1091"/>
    <x v="976"/>
    <x v="0"/>
    <x v="976"/>
    <s v="Angga Dwimas Sasongko"/>
    <s v="Ardhito Pramono, Aur√©lie Moeremans, Arya Saloka, Roy Sungkono, Gilbert Pohan, Azizah Hanum, Tanta Ginting"/>
    <n v="7"/>
    <x v="43"/>
    <s v="Indonesia"/>
    <n v="1"/>
    <x v="592"/>
    <x v="1"/>
    <x v="6"/>
    <s v="78 min"/>
    <n v="78"/>
    <n v="78"/>
    <n v="465.04911947888371"/>
    <s v=""/>
    <s v="Dramas, International Movies, Romantic Movies"/>
    <x v="2"/>
    <s v="Dramas, International Movies, Romantic Movies"/>
    <n v="3"/>
  </r>
  <r>
    <n v="1812"/>
    <x v="977"/>
    <x v="0"/>
    <x v="977"/>
    <s v="Karen Maine"/>
    <s v="Natalia Dyer, Timothy Simons, Wolfgang Novogratz, Francesca Reale, Susan Blackwell, Alisha Boe, Donna Lynne Champlin, Parker Wierling"/>
    <n v="8"/>
    <x v="0"/>
    <s v="United States"/>
    <n v="1"/>
    <x v="593"/>
    <x v="1"/>
    <x v="12"/>
    <s v="78 min"/>
    <n v="78"/>
    <n v="78"/>
    <n v="465.04911947888371"/>
    <s v=""/>
    <s v="Comedies, Dramas, Independent Movies"/>
    <x v="4"/>
    <s v="Comedies, Dramas, Independent Movies"/>
    <n v="3"/>
  </r>
  <r>
    <n v="3015"/>
    <x v="978"/>
    <x v="0"/>
    <x v="978"/>
    <s v="Caryn Waechter"/>
    <s v="Lauren Elizabeth, Claudia Sulewski, Keith Machekanyanga, Mimi Gianopulos, Lukas Gage, Carl Gilliard, Caeli, Mark Dohner, Jessie Paege, Richard Kohnke, Dominic Burgess, Judah Mackey"/>
    <n v="12"/>
    <x v="0"/>
    <s v="United States"/>
    <n v="1"/>
    <x v="594"/>
    <x v="2"/>
    <x v="1"/>
    <s v="78 min"/>
    <n v="78"/>
    <n v="78"/>
    <n v="465.04911947888371"/>
    <s v=""/>
    <s v="Horror Movies"/>
    <x v="9"/>
    <s v="Horror Movies"/>
    <n v="1"/>
  </r>
  <r>
    <n v="3058"/>
    <x v="979"/>
    <x v="0"/>
    <x v="979"/>
    <s v="Mark A.Z. Dipp√©, Kyung Ho Lee"/>
    <s v="Frank Welker, Wally Wingert, Gregg Berger, Jennifer Darling, Pat Fraley, Jason Marsden, Neil Ross, Audrey Wasilewski, Stephen Stanton, Greg Eagles"/>
    <n v="10"/>
    <x v="0"/>
    <s v="United States"/>
    <n v="1"/>
    <x v="165"/>
    <x v="37"/>
    <x v="0"/>
    <s v="78 min"/>
    <n v="78"/>
    <n v="78"/>
    <n v="465.04911947888371"/>
    <s v=""/>
    <s v="Children &amp; Family Movies, Comedies"/>
    <x v="0"/>
    <s v="Children &amp; Family Movies, Comedies"/>
    <n v="2"/>
  </r>
  <r>
    <n v="3060"/>
    <x v="980"/>
    <x v="0"/>
    <x v="980"/>
    <s v="Mark A.Z. Dipp√©"/>
    <s v="Frank Welker, Vanessa Marshall, Gregg Berger, Wally Wingert, Audrey Wasilewski, Jason Marsden, Fred Tatasciore, Stephen Stanton, Jennifer Darling, Neil Ross, Greg Eagles, Cathy Cavadini, David Michie, Greg Finley"/>
    <n v="14"/>
    <x v="28"/>
    <s v="South Korea, United States"/>
    <n v="2"/>
    <x v="165"/>
    <x v="16"/>
    <x v="3"/>
    <s v="78 min"/>
    <n v="78"/>
    <n v="78"/>
    <n v="465.04911947888371"/>
    <s v=""/>
    <s v="Children &amp; Family Movies, Comedies"/>
    <x v="0"/>
    <s v="Children &amp; Family Movies, Comedies"/>
    <n v="2"/>
  </r>
  <r>
    <n v="3257"/>
    <x v="981"/>
    <x v="0"/>
    <x v="981"/>
    <s v="Steve Paley"/>
    <s v="Iliza Shlesinger"/>
    <n v="1"/>
    <x v="0"/>
    <s v="United States"/>
    <n v="1"/>
    <x v="595"/>
    <x v="2"/>
    <x v="5"/>
    <s v="78 min"/>
    <n v="78"/>
    <n v="78"/>
    <n v="465.04911947888371"/>
    <s v=""/>
    <s v="Stand-Up Comedy"/>
    <x v="8"/>
    <s v="Stand-Up Comedy"/>
    <n v="1"/>
  </r>
  <r>
    <n v="3301"/>
    <x v="982"/>
    <x v="0"/>
    <x v="982"/>
    <s v="Phillip Youmans"/>
    <s v="Wendell Pierce, Karen Kaia Livers, Dominique McClellan, Braelyn Kelly, Emyri Crutchfield, Cynthia Capers, Erika Woods"/>
    <n v="7"/>
    <x v="0"/>
    <s v="United States"/>
    <n v="1"/>
    <x v="596"/>
    <x v="2"/>
    <x v="5"/>
    <s v="78 min"/>
    <n v="78"/>
    <n v="78"/>
    <n v="465.04911947888371"/>
    <s v=""/>
    <s v="Dramas"/>
    <x v="2"/>
    <s v="Dramas"/>
    <n v="1"/>
  </r>
  <r>
    <n v="3312"/>
    <x v="983"/>
    <x v="0"/>
    <x v="983"/>
    <s v="Matt D'Avella"/>
    <s v="Joshua Fields Millburn, Ryan Nicodemus"/>
    <n v="2"/>
    <x v="0"/>
    <s v="United States"/>
    <n v="1"/>
    <x v="597"/>
    <x v="9"/>
    <x v="1"/>
    <s v="78 min"/>
    <n v="78"/>
    <n v="78"/>
    <n v="465.04911947888371"/>
    <s v=""/>
    <s v="Documentaries"/>
    <x v="3"/>
    <s v="Documentaries"/>
    <n v="1"/>
  </r>
  <r>
    <n v="3419"/>
    <x v="984"/>
    <x v="0"/>
    <x v="984"/>
    <s v="Leslie Iwerks"/>
    <m/>
    <n v="0"/>
    <x v="0"/>
    <s v="United States"/>
    <n v="1"/>
    <x v="32"/>
    <x v="2"/>
    <x v="5"/>
    <s v="78 min"/>
    <n v="78"/>
    <n v="78"/>
    <n v="465.04911947888371"/>
    <s v=""/>
    <s v="Documentaries"/>
    <x v="3"/>
    <s v="Documentaries"/>
    <n v="1"/>
  </r>
  <r>
    <n v="4278"/>
    <x v="985"/>
    <x v="0"/>
    <x v="985"/>
    <s v="Gilbert Chan"/>
    <s v="Tedd Chan, Stella Chung, Henley Hii, Lawrence Koh, Tommy Kuan, Josh Lai, Mark Lee, Susan Leong, Benjamin Lim"/>
    <n v="9"/>
    <x v="34"/>
    <s v="Singapore"/>
    <n v="1"/>
    <x v="34"/>
    <x v="12"/>
    <x v="12"/>
    <s v="78 min"/>
    <n v="78"/>
    <n v="78"/>
    <n v="465.04911947888371"/>
    <s v=""/>
    <s v="Horror Movies, International Movies"/>
    <x v="9"/>
    <s v="Horror Movies, International Movies"/>
    <n v="2"/>
  </r>
  <r>
    <n v="4299"/>
    <x v="986"/>
    <x v="0"/>
    <x v="986"/>
    <m/>
    <m/>
    <n v="0"/>
    <x v="0"/>
    <s v="United States"/>
    <n v="1"/>
    <x v="514"/>
    <x v="5"/>
    <x v="5"/>
    <s v="78 min"/>
    <n v="78"/>
    <n v="78"/>
    <n v="465.04911947888371"/>
    <s v=""/>
    <s v="Documentaries, Music &amp; Musicals"/>
    <x v="3"/>
    <s v="Documentaries, Music &amp; Musicals"/>
    <n v="2"/>
  </r>
  <r>
    <n v="4918"/>
    <x v="987"/>
    <x v="0"/>
    <x v="987"/>
    <s v="C√©lia Catunda, Kiko Mistrorigo, Rodrigo Eba"/>
    <s v="F√°bio Lucindo, Celso Alves, Fernanda Bullara"/>
    <n v="3"/>
    <x v="23"/>
    <s v="Brazil"/>
    <n v="1"/>
    <x v="598"/>
    <x v="5"/>
    <x v="0"/>
    <s v="78 min"/>
    <n v="78"/>
    <n v="78"/>
    <n v="465.04911947888371"/>
    <s v=""/>
    <s v="Children &amp; Family Movies"/>
    <x v="0"/>
    <s v="Children &amp; Family Movies"/>
    <n v="1"/>
  </r>
  <r>
    <n v="4941"/>
    <x v="988"/>
    <x v="0"/>
    <x v="988"/>
    <s v="Ra√∫l Campos, Jan Suter"/>
    <s v="Lucas Lauriente"/>
    <n v="1"/>
    <x v="25"/>
    <s v="Argentina"/>
    <n v="1"/>
    <x v="108"/>
    <x v="5"/>
    <x v="5"/>
    <s v="78 min"/>
    <n v="78"/>
    <n v="78"/>
    <n v="465.04911947888371"/>
    <s v=""/>
    <s v="Stand-Up Comedy"/>
    <x v="8"/>
    <s v="Stand-Up Comedy"/>
    <n v="1"/>
  </r>
  <r>
    <n v="4961"/>
    <x v="989"/>
    <x v="0"/>
    <x v="989"/>
    <s v="Jared Stern"/>
    <s v="No√´l Wells, Ben Schwartz, Joe Pantoliano, Annie Potts, Rahul Kohli, Kristin Bauer van Straten, David Walton, Leonardo Nam, Kate Berlant"/>
    <n v="9"/>
    <x v="0"/>
    <s v="United States"/>
    <n v="1"/>
    <x v="331"/>
    <x v="5"/>
    <x v="5"/>
    <s v="78 min"/>
    <n v="78"/>
    <n v="78"/>
    <n v="465.04911947888371"/>
    <s v=""/>
    <s v="Comedies, Romantic Movies"/>
    <x v="4"/>
    <s v="Comedies, Romantic Movies"/>
    <n v="2"/>
  </r>
  <r>
    <n v="5000"/>
    <x v="990"/>
    <x v="0"/>
    <x v="990"/>
    <s v="Ben Wallis"/>
    <s v="Maggie Q"/>
    <n v="1"/>
    <x v="2"/>
    <m/>
    <n v="0"/>
    <x v="599"/>
    <x v="3"/>
    <x v="4"/>
    <s v="78 min"/>
    <n v="78"/>
    <n v="78"/>
    <n v="465.04911947888371"/>
    <s v=""/>
    <s v="Children &amp; Family Movies, Documentaries"/>
    <x v="0"/>
    <s v="Children &amp; Family Movies, Documentaries"/>
    <n v="2"/>
  </r>
  <r>
    <n v="5137"/>
    <x v="991"/>
    <x v="0"/>
    <x v="991"/>
    <s v="Michael Barrett"/>
    <s v="Logan Huffman, Natalia Warner, Brandon Sklenar, Naoto Takenaka, Asahi Uchida, Mei Kurokawa, Hisashi Miyazawa, Miho Tamaki, Seiki Chiba, Yoshimi Tachi"/>
    <n v="10"/>
    <x v="1"/>
    <s v="Japan, United States"/>
    <n v="2"/>
    <x v="600"/>
    <x v="3"/>
    <x v="5"/>
    <s v="78 min"/>
    <n v="78"/>
    <n v="78"/>
    <n v="465.04911947888371"/>
    <s v=""/>
    <s v="Horror Movies, Independent Movies"/>
    <x v="9"/>
    <s v="Horror Movies, Independent Movies"/>
    <n v="2"/>
  </r>
  <r>
    <n v="5274"/>
    <x v="992"/>
    <x v="0"/>
    <x v="992"/>
    <s v="Ben Wallis"/>
    <s v="Antoine Fuqua"/>
    <n v="1"/>
    <x v="0"/>
    <s v="United States"/>
    <n v="1"/>
    <x v="601"/>
    <x v="3"/>
    <x v="3"/>
    <s v="78 min"/>
    <n v="78"/>
    <n v="78"/>
    <n v="465.04911947888371"/>
    <s v=""/>
    <s v="Children &amp; Family Movies, Documentaries"/>
    <x v="0"/>
    <s v="Children &amp; Family Movies, Documentaries"/>
    <n v="2"/>
  </r>
  <r>
    <n v="5282"/>
    <x v="993"/>
    <x v="0"/>
    <x v="993"/>
    <s v="Jos√© Miguel Contreras"/>
    <s v="Joaqu√≠n Reyes"/>
    <n v="1"/>
    <x v="2"/>
    <m/>
    <n v="0"/>
    <x v="271"/>
    <x v="3"/>
    <x v="5"/>
    <s v="78 min"/>
    <n v="78"/>
    <n v="78"/>
    <n v="465.04911947888371"/>
    <s v=""/>
    <s v="Stand-Up Comedy"/>
    <x v="8"/>
    <s v="Stand-Up Comedy"/>
    <n v="1"/>
  </r>
  <r>
    <n v="5551"/>
    <x v="994"/>
    <x v="0"/>
    <x v="994"/>
    <s v="Eduardo Casanova"/>
    <s v="Ana Polvorosa, Candela Pe√±a, Macarena G√≥mez, Carmen Machi, Jon Kortajarena, Secun de la Rosa, Itziar Castro, Antonio Dur√°n 'Morris', Joaqu√≠n Climent, Ana Mar√≠a Ayala, Eloi Costa"/>
    <n v="11"/>
    <x v="14"/>
    <s v="Spain"/>
    <n v="1"/>
    <x v="232"/>
    <x v="3"/>
    <x v="5"/>
    <s v="78 min"/>
    <n v="78"/>
    <n v="78"/>
    <n v="465.04911947888371"/>
    <s v=""/>
    <s v="Dramas, International Movies"/>
    <x v="2"/>
    <s v="Dramas, International Movies"/>
    <n v="2"/>
  </r>
  <r>
    <n v="5597"/>
    <x v="995"/>
    <x v="0"/>
    <x v="995"/>
    <s v="Keith Scholey"/>
    <s v="Daveed Diggs"/>
    <n v="1"/>
    <x v="0"/>
    <s v="United States"/>
    <n v="1"/>
    <x v="602"/>
    <x v="9"/>
    <x v="3"/>
    <s v="78 min"/>
    <n v="78"/>
    <n v="78"/>
    <n v="465.04911947888371"/>
    <s v=""/>
    <s v="Children &amp; Family Movies, Documentaries"/>
    <x v="0"/>
    <s v="Children &amp; Family Movies, Documentaries"/>
    <n v="2"/>
  </r>
  <r>
    <n v="5615"/>
    <x v="996"/>
    <x v="0"/>
    <x v="996"/>
    <s v="Ra√∫l Campos, Jan Suter"/>
    <s v="Daniel Sosa"/>
    <n v="1"/>
    <x v="15"/>
    <s v="Mexico"/>
    <n v="1"/>
    <x v="603"/>
    <x v="3"/>
    <x v="5"/>
    <s v="78 min"/>
    <n v="78"/>
    <n v="78"/>
    <n v="465.04911947888371"/>
    <s v=""/>
    <s v="Stand-Up Comedy"/>
    <x v="8"/>
    <s v="Stand-Up Comedy"/>
    <n v="1"/>
  </r>
  <r>
    <n v="5623"/>
    <x v="997"/>
    <x v="0"/>
    <x v="997"/>
    <s v="Jay Karas"/>
    <s v="Bill Burr"/>
    <n v="1"/>
    <x v="0"/>
    <s v="United States"/>
    <n v="1"/>
    <x v="604"/>
    <x v="3"/>
    <x v="5"/>
    <s v="78 min"/>
    <n v="78"/>
    <n v="78"/>
    <n v="465.04911947888371"/>
    <s v=""/>
    <s v="Stand-Up Comedy"/>
    <x v="8"/>
    <s v="Stand-Up Comedy"/>
    <n v="1"/>
  </r>
  <r>
    <n v="5785"/>
    <x v="998"/>
    <x v="0"/>
    <x v="998"/>
    <s v="Bobcat Goldthwait"/>
    <s v="Iliza Shlesinger"/>
    <n v="1"/>
    <x v="0"/>
    <s v="United States"/>
    <n v="1"/>
    <x v="605"/>
    <x v="9"/>
    <x v="5"/>
    <s v="78 min"/>
    <n v="78"/>
    <n v="78"/>
    <n v="465.04911947888371"/>
    <s v=""/>
    <s v="Stand-Up Comedy"/>
    <x v="8"/>
    <s v="Stand-Up Comedy"/>
    <n v="1"/>
  </r>
  <r>
    <n v="5904"/>
    <x v="999"/>
    <x v="0"/>
    <x v="999"/>
    <s v="Patrick Brice"/>
    <s v="Mark Duplass, Patrick Brice"/>
    <n v="2"/>
    <x v="0"/>
    <s v="United States"/>
    <n v="1"/>
    <x v="606"/>
    <x v="0"/>
    <x v="12"/>
    <s v="78 min"/>
    <n v="78"/>
    <n v="78"/>
    <n v="465.04911947888371"/>
    <s v=""/>
    <s v="Horror Movies, Independent Movies, Thrillers"/>
    <x v="9"/>
    <s v="Horror Movies, Independent Movies, Thrillers"/>
    <n v="3"/>
  </r>
  <r>
    <n v="5912"/>
    <x v="1000"/>
    <x v="0"/>
    <x v="1000"/>
    <s v="Lance Bangs"/>
    <s v="Jen Kirkman"/>
    <n v="1"/>
    <x v="0"/>
    <s v="United States"/>
    <n v="1"/>
    <x v="607"/>
    <x v="4"/>
    <x v="5"/>
    <s v="78 min"/>
    <n v="78"/>
    <n v="78"/>
    <n v="465.04911947888371"/>
    <s v=""/>
    <s v="Stand-Up Comedy"/>
    <x v="8"/>
    <s v="Stand-Up Comedy"/>
    <n v="1"/>
  </r>
  <r>
    <n v="6221"/>
    <x v="1001"/>
    <x v="0"/>
    <x v="1001"/>
    <s v="Simon Wells"/>
    <s v="Kevin Bacon, Bob Hoskins, Bridget Fonda, Jim Cummings, Phil Collins, Jack Angel, Danny Mann, Robbie Rist"/>
    <n v="8"/>
    <x v="0"/>
    <s v="United States"/>
    <n v="1"/>
    <x v="110"/>
    <x v="42"/>
    <x v="3"/>
    <s v="78 min"/>
    <n v="78"/>
    <n v="78"/>
    <n v="465.04911947888371"/>
    <s v=""/>
    <s v="Children &amp; Family Movies, Dramas"/>
    <x v="0"/>
    <s v="Children &amp; Family Movies, Dramas"/>
    <n v="2"/>
  </r>
  <r>
    <n v="6223"/>
    <x v="1002"/>
    <x v="0"/>
    <x v="1002"/>
    <s v="Phil Weinstein"/>
    <s v="Maurice LaMarche, Sean Astin, Keith Carradine, Charles Fleischer, Jodi Benson, Bill Fagerbakke, Charity James, Kathy Najimy, David Paymer, Jean Smart"/>
    <n v="10"/>
    <x v="0"/>
    <s v="United States"/>
    <n v="1"/>
    <x v="110"/>
    <x v="26"/>
    <x v="3"/>
    <s v="78 min"/>
    <n v="78"/>
    <n v="78"/>
    <n v="465.04911947888371"/>
    <s v=""/>
    <s v="Children &amp; Family Movies"/>
    <x v="0"/>
    <s v="Children &amp; Family Movies"/>
    <n v="1"/>
  </r>
  <r>
    <n v="6401"/>
    <x v="1003"/>
    <x v="0"/>
    <x v="1003"/>
    <s v="N√©stor S√°nchez Sotelo"/>
    <s v="Muriel Santa Ana, Peto Menahem, H√©ctor D√≠az, Sebasti√°n Wainraich, Karina K., Hern√°n Jim√©nez, Fabi√°n Forte, Ver√≥nica Intile"/>
    <n v="8"/>
    <x v="25"/>
    <s v="Argentina"/>
    <n v="1"/>
    <x v="608"/>
    <x v="9"/>
    <x v="5"/>
    <s v="78 min"/>
    <n v="78"/>
    <n v="78"/>
    <n v="465.04911947888371"/>
    <s v=""/>
    <s v="Comedies, International Movies, Romantic Movies"/>
    <x v="4"/>
    <s v="Comedies, International Movies, Romantic Movies"/>
    <n v="3"/>
  </r>
  <r>
    <n v="7293"/>
    <x v="1004"/>
    <x v="0"/>
    <x v="1004"/>
    <s v="Mario Cambi"/>
    <s v="Daniel Amerman, John Cygan, Matthew Mercer, Amanda Allan, Porter Hansen, Debi Derryberry, Mari Devon, Eileen Galindo, Cole Sand"/>
    <n v="9"/>
    <x v="0"/>
    <s v="United States, Italy"/>
    <n v="2"/>
    <x v="504"/>
    <x v="8"/>
    <x v="10"/>
    <s v="78 min"/>
    <n v="78"/>
    <n v="78"/>
    <n v="465.04911947888371"/>
    <s v=""/>
    <s v="Children &amp; Family Movies, Comedies"/>
    <x v="0"/>
    <s v="Children &amp; Family Movies, Comedies"/>
    <n v="2"/>
  </r>
  <r>
    <n v="7374"/>
    <x v="1005"/>
    <x v="0"/>
    <x v="1005"/>
    <s v="Ben Patterson"/>
    <s v="Steve Madden"/>
    <n v="1"/>
    <x v="0"/>
    <s v="United States"/>
    <n v="1"/>
    <x v="180"/>
    <x v="3"/>
    <x v="5"/>
    <s v="78 min"/>
    <n v="78"/>
    <n v="78"/>
    <n v="465.04911947888371"/>
    <s v=""/>
    <s v="Documentaries"/>
    <x v="3"/>
    <s v="Documentaries"/>
    <n v="1"/>
  </r>
  <r>
    <n v="7942"/>
    <x v="1006"/>
    <x v="0"/>
    <x v="1006"/>
    <s v="V. Scott Balcerek"/>
    <s v="Sterling Magee, Adam Gussow"/>
    <n v="2"/>
    <x v="0"/>
    <s v="United States"/>
    <n v="1"/>
    <x v="609"/>
    <x v="5"/>
    <x v="5"/>
    <s v="78 min"/>
    <n v="78"/>
    <n v="78"/>
    <n v="465.04911947888371"/>
    <s v=""/>
    <s v="Documentaries, Music &amp; Musicals"/>
    <x v="3"/>
    <s v="Documentaries, Music &amp; Musicals"/>
    <n v="2"/>
  </r>
  <r>
    <n v="8111"/>
    <x v="1007"/>
    <x v="0"/>
    <x v="1007"/>
    <s v="Rob Minkoff"/>
    <s v="Michael J. Fox, Geena Davis, Hugh Laurie, Jonathan Lipnicki, Nathan Lane, Melanie Griffith, James Woods, Steve Zahn"/>
    <n v="8"/>
    <x v="0"/>
    <s v="United States"/>
    <n v="1"/>
    <x v="165"/>
    <x v="43"/>
    <x v="7"/>
    <s v="78 min"/>
    <n v="78"/>
    <n v="78"/>
    <n v="465.04911947888371"/>
    <s v=""/>
    <s v="Children &amp; Family Movies, Comedies"/>
    <x v="0"/>
    <s v="Children &amp; Family Movies, Comedies"/>
    <n v="2"/>
  </r>
  <r>
    <n v="8179"/>
    <x v="1008"/>
    <x v="0"/>
    <x v="1008"/>
    <s v="Matthew Shoychet"/>
    <m/>
    <n v="0"/>
    <x v="8"/>
    <s v="Canada"/>
    <n v="1"/>
    <x v="78"/>
    <x v="5"/>
    <x v="1"/>
    <s v="78 min"/>
    <n v="78"/>
    <n v="78"/>
    <n v="465.04911947888371"/>
    <s v=""/>
    <s v="Documentaries, International Movies"/>
    <x v="3"/>
    <s v="Documentaries, International Movies"/>
    <n v="2"/>
  </r>
  <r>
    <n v="8274"/>
    <x v="1009"/>
    <x v="0"/>
    <x v="1009"/>
    <s v="Cecilia At√°n, Valeria Pivato"/>
    <s v="Paulina Garc√≠a, Claudio Rissi"/>
    <n v="2"/>
    <x v="25"/>
    <s v="Argentina, Chile"/>
    <n v="2"/>
    <x v="610"/>
    <x v="3"/>
    <x v="1"/>
    <s v="78 min"/>
    <n v="78"/>
    <n v="78"/>
    <n v="465.04911947888371"/>
    <s v=""/>
    <s v="Dramas, International Movies"/>
    <x v="2"/>
    <s v="Dramas, International Movies"/>
    <n v="2"/>
  </r>
  <r>
    <n v="8456"/>
    <x v="1010"/>
    <x v="0"/>
    <x v="1010"/>
    <s v="Peggy Holmes"/>
    <s v="Mae Whitman, Christina Hendricks, Tom Hiddleston, Lucy Liu, Raven-Symon√©, Megan Hilty, Pamela Adlon, Angela Bartys, Jim Cummings, Carlos Ponce, Mick Wingert, Kevin Michael Richardson, Jeff Bennett, Rob Paulsen, Grey DeLisle, Kari Wahlgren, Jane Horrocks, Jesse McCartney, Anjelica Huston"/>
    <n v="19"/>
    <x v="0"/>
    <s v="United States"/>
    <n v="1"/>
    <x v="611"/>
    <x v="0"/>
    <x v="3"/>
    <s v="78 min"/>
    <n v="78"/>
    <n v="78"/>
    <n v="465.04911947888371"/>
    <s v=""/>
    <s v="Children &amp; Family Movies"/>
    <x v="0"/>
    <s v="Children &amp; Family Movies"/>
    <n v="1"/>
  </r>
  <r>
    <n v="8595"/>
    <x v="1011"/>
    <x v="0"/>
    <x v="1011"/>
    <s v="Steve Loter"/>
    <s v="Ginnifer Goodwin, Mae Whitman, Rosario Dawson, Lucy Liu, Pamela Adlon, Raven-Symon√©, Megan Hilty, Kari Wahlgren, Anjelica Huston, Jeff Corwin, Olivia Holt, Thomas Lennon, Chloe Bennet, Danai Gurira, Grey DeLisle, Peter Michael"/>
    <n v="16"/>
    <x v="0"/>
    <s v="United States"/>
    <n v="1"/>
    <x v="612"/>
    <x v="0"/>
    <x v="3"/>
    <s v="78 min"/>
    <n v="78"/>
    <n v="78"/>
    <n v="465.04911947888371"/>
    <s v=""/>
    <s v="Children &amp; Family Movies"/>
    <x v="0"/>
    <s v="Children &amp; Family Movies"/>
    <n v="1"/>
  </r>
  <r>
    <n v="8651"/>
    <x v="1012"/>
    <x v="0"/>
    <x v="1012"/>
    <s v="Susan Lambert, Stefan Moore"/>
    <m/>
    <n v="0"/>
    <x v="12"/>
    <s v="Australia"/>
    <n v="1"/>
    <x v="502"/>
    <x v="4"/>
    <x v="1"/>
    <s v="78 min"/>
    <n v="78"/>
    <n v="78"/>
    <n v="465.04911947888371"/>
    <s v=""/>
    <s v="Documentaries, International Movies"/>
    <x v="3"/>
    <s v="Documentaries, International Movies"/>
    <n v="2"/>
  </r>
  <r>
    <n v="8674"/>
    <x v="1013"/>
    <x v="0"/>
    <x v="1013"/>
    <s v="Amanda Micheli"/>
    <m/>
    <n v="0"/>
    <x v="0"/>
    <s v="United States"/>
    <n v="1"/>
    <x v="613"/>
    <x v="9"/>
    <x v="1"/>
    <s v="78 min"/>
    <n v="78"/>
    <n v="78"/>
    <n v="465.04911947888371"/>
    <s v=""/>
    <s v="Documentaries"/>
    <x v="3"/>
    <s v="Documentaries"/>
    <n v="1"/>
  </r>
  <r>
    <n v="8702"/>
    <x v="1014"/>
    <x v="0"/>
    <x v="1014"/>
    <s v="Marina Zenovich"/>
    <m/>
    <n v="0"/>
    <x v="0"/>
    <s v="United States"/>
    <n v="1"/>
    <x v="148"/>
    <x v="3"/>
    <x v="7"/>
    <s v="78 min"/>
    <n v="78"/>
    <n v="78"/>
    <n v="465.04911947888371"/>
    <s v=""/>
    <s v="Documentaries"/>
    <x v="3"/>
    <s v="Documentaries"/>
    <n v="1"/>
  </r>
  <r>
    <n v="8735"/>
    <x v="1015"/>
    <x v="0"/>
    <x v="1015"/>
    <s v="Drew Stone"/>
    <s v="Michael Alago"/>
    <n v="1"/>
    <x v="0"/>
    <s v="United States"/>
    <n v="1"/>
    <x v="87"/>
    <x v="3"/>
    <x v="5"/>
    <s v="78 min"/>
    <n v="78"/>
    <n v="78"/>
    <n v="465.04911947888371"/>
    <s v=""/>
    <s v="Documentaries, LGBTQ Movies, Music &amp; Musicals"/>
    <x v="3"/>
    <s v="Documentaries, LGBTQ Movies, Music &amp; Musicals"/>
    <n v="3"/>
  </r>
  <r>
    <n v="8785"/>
    <x v="1016"/>
    <x v="0"/>
    <x v="1016"/>
    <m/>
    <s v="Eileen Stevens, Alyson Leigh Rosenfeld, Sarah Natochenny, H.D. Quinn"/>
    <n v="4"/>
    <x v="49"/>
    <s v="Russia, Spain"/>
    <n v="2"/>
    <x v="554"/>
    <x v="4"/>
    <x v="0"/>
    <s v="78 min"/>
    <n v="78"/>
    <n v="78"/>
    <n v="465.04911947888371"/>
    <s v=""/>
    <s v="Children &amp; Family Movies"/>
    <x v="0"/>
    <s v="Children &amp; Family Movies"/>
    <n v="1"/>
  </r>
  <r>
    <n v="1075"/>
    <x v="1017"/>
    <x v="0"/>
    <x v="1017"/>
    <s v="Suhas Kadav"/>
    <s v="Saurav Chakraborty"/>
    <n v="1"/>
    <x v="2"/>
    <m/>
    <n v="0"/>
    <x v="577"/>
    <x v="2"/>
    <x v="8"/>
    <s v="79 min"/>
    <n v="79"/>
    <n v="79"/>
    <n v="422.91912437204957"/>
    <s v=""/>
    <s v="Children &amp; Family Movies"/>
    <x v="0"/>
    <s v="Children &amp; Family Movies"/>
    <n v="1"/>
  </r>
  <r>
    <n v="1581"/>
    <x v="1018"/>
    <x v="0"/>
    <x v="1018"/>
    <s v="Beth Sleven, Allan Jacobsen, Kevin Wotton"/>
    <s v="Amber Frank, Bailey Gambertoglio, Sydney Park, Katey Sagal, Rachel Kimsey, Darcy Rose Byrnes, Duncan Joiner, Bella Aboulhosn, Kai Scott"/>
    <n v="9"/>
    <x v="0"/>
    <s v="United States"/>
    <n v="1"/>
    <x v="49"/>
    <x v="1"/>
    <x v="8"/>
    <s v="79 min"/>
    <n v="79"/>
    <n v="79"/>
    <n v="422.91912437204957"/>
    <s v=""/>
    <s v="Children &amp; Family Movies"/>
    <x v="0"/>
    <s v="Children &amp; Family Movies"/>
    <n v="1"/>
  </r>
  <r>
    <n v="2833"/>
    <x v="1019"/>
    <x v="0"/>
    <x v="1019"/>
    <s v="Adze Ugah"/>
    <s v="Chris Attoh, Katlego Danke, Enyinna Nwigwe, Nomzamo Mbatha, Richard Lukunku, Zenande Mfenyane, Leroy Gopal, Angela Sithole"/>
    <n v="8"/>
    <x v="18"/>
    <s v="South Africa"/>
    <n v="1"/>
    <x v="614"/>
    <x v="3"/>
    <x v="5"/>
    <s v="79 min"/>
    <n v="79"/>
    <n v="79"/>
    <n v="422.91912437204957"/>
    <s v=""/>
    <s v="Dramas, International Movies, Romantic Movies"/>
    <x v="2"/>
    <s v="Dramas, International Movies, Romantic Movies"/>
    <n v="3"/>
  </r>
  <r>
    <n v="3059"/>
    <x v="1020"/>
    <x v="0"/>
    <x v="1020"/>
    <s v="Mark A.Z. Dipp√©, Eondeok Han"/>
    <s v="Frank Welker, Tim Conway, Gregg Berger, Wally Wingert, Audrey Wasilewski, Fred Tatasciore, Stephen Stanton, Jennifer Darling, Neil Ross, Greg Eagles"/>
    <n v="10"/>
    <x v="0"/>
    <s v="United States, South Korea"/>
    <n v="2"/>
    <x v="165"/>
    <x v="13"/>
    <x v="8"/>
    <s v="79 min"/>
    <n v="79"/>
    <n v="79"/>
    <n v="422.91912437204957"/>
    <s v=""/>
    <s v="Children &amp; Family Movies, Comedies"/>
    <x v="0"/>
    <s v="Children &amp; Family Movies, Comedies"/>
    <n v="2"/>
  </r>
  <r>
    <n v="3095"/>
    <x v="1021"/>
    <x v="0"/>
    <x v="1021"/>
    <s v="Elisa Fuksas"/>
    <s v="Vincenzo Crea, Jessica Cressy, Greta Scarano, Maya Sansa, Abel Ferrara, Anita Kravos"/>
    <n v="6"/>
    <x v="24"/>
    <s v="Italy"/>
    <n v="1"/>
    <x v="615"/>
    <x v="2"/>
    <x v="5"/>
    <s v="79 min"/>
    <n v="79"/>
    <n v="79"/>
    <n v="422.91912437204957"/>
    <s v=""/>
    <s v="Dramas, Independent Movies, International Movies"/>
    <x v="2"/>
    <s v="Dramas, Independent Movies, International Movies"/>
    <n v="3"/>
  </r>
  <r>
    <n v="3473"/>
    <x v="1022"/>
    <x v="0"/>
    <x v="1022"/>
    <s v="Stig Bergqvist, Paul Demeyer"/>
    <s v="Elizabeth Daily, Tara Strong, Cheryl Chase, Christine Cavanaugh, Cree Summer, Kath Soucie, Michael Bell, Tress MacNeille, Casey Kasem, Joe Alaskey, Debbie Reynolds, Jack Riley, Susan Sarandon, John Lithgow"/>
    <n v="14"/>
    <x v="10"/>
    <s v="Germany, United States"/>
    <n v="2"/>
    <x v="164"/>
    <x v="32"/>
    <x v="3"/>
    <s v="79 min"/>
    <n v="79"/>
    <n v="79"/>
    <n v="422.91912437204957"/>
    <s v=""/>
    <s v="Children &amp; Family Movies, Comedies"/>
    <x v="0"/>
    <s v="Children &amp; Family Movies, Comedies"/>
    <n v="2"/>
  </r>
  <r>
    <n v="3863"/>
    <x v="1023"/>
    <x v="0"/>
    <x v="1023"/>
    <s v="Gabriela Tagliavini"/>
    <s v="Blanca Su√°rez, Macarena Garc√≠a, Amaia Salamanca, Bel√©n Cuesta, Maxi Iglesias, Juan Diego, Joaqu√≠n Climent, Carlos Bardem, Emilio Guti√©rrez Caba, Tito Valverde, Teresa Rabal, Rossy de Palma, Marisa Paredes"/>
    <n v="13"/>
    <x v="14"/>
    <s v="Spain"/>
    <n v="1"/>
    <x v="136"/>
    <x v="2"/>
    <x v="5"/>
    <s v="79 min"/>
    <n v="79"/>
    <n v="79"/>
    <n v="422.91912437204957"/>
    <s v=""/>
    <s v="Comedies, International Movies, Romantic Movies"/>
    <x v="4"/>
    <s v="Comedies, International Movies, Romantic Movies"/>
    <n v="3"/>
  </r>
  <r>
    <n v="4094"/>
    <x v="1024"/>
    <x v="0"/>
    <x v="1024"/>
    <s v="Michael Del Monte"/>
    <s v="Janae Marie Kroczaleski"/>
    <n v="1"/>
    <x v="8"/>
    <s v="Canada"/>
    <n v="1"/>
    <x v="147"/>
    <x v="3"/>
    <x v="5"/>
    <s v="79 min"/>
    <n v="79"/>
    <n v="79"/>
    <n v="422.91912437204957"/>
    <s v=""/>
    <s v="Documentaries, LGBTQ Movies"/>
    <x v="3"/>
    <s v="Documentaries, LGBTQ Movies"/>
    <n v="2"/>
  </r>
  <r>
    <n v="4300"/>
    <x v="1025"/>
    <x v="0"/>
    <x v="1025"/>
    <s v="Matt Askem"/>
    <s v="Sergio Pizzorno, Tom Meighan, Chris Edwards, Ian Mattthews, Lauren Laverne"/>
    <n v="5"/>
    <x v="0"/>
    <s v="United States"/>
    <n v="1"/>
    <x v="514"/>
    <x v="5"/>
    <x v="5"/>
    <s v="79 min"/>
    <n v="79"/>
    <n v="79"/>
    <n v="422.91912437204957"/>
    <s v=""/>
    <s v="Documentaries, Music &amp; Musicals"/>
    <x v="3"/>
    <s v="Documentaries, Music &amp; Musicals"/>
    <n v="2"/>
  </r>
  <r>
    <n v="4923"/>
    <x v="1026"/>
    <x v="0"/>
    <x v="1026"/>
    <s v="David Sington, Heather Walsh"/>
    <m/>
    <n v="0"/>
    <x v="0"/>
    <s v="United States"/>
    <n v="1"/>
    <x v="616"/>
    <x v="5"/>
    <x v="6"/>
    <s v="79 min"/>
    <n v="79"/>
    <n v="79"/>
    <n v="422.91912437204957"/>
    <s v=""/>
    <s v="Documentaries"/>
    <x v="3"/>
    <s v="Documentaries"/>
    <n v="1"/>
  </r>
  <r>
    <n v="4990"/>
    <x v="1027"/>
    <x v="0"/>
    <x v="1027"/>
    <s v="John L. Spencer"/>
    <s v="Ricky Gervais"/>
    <n v="1"/>
    <x v="6"/>
    <s v="United Kingdom"/>
    <n v="1"/>
    <x v="617"/>
    <x v="5"/>
    <x v="5"/>
    <s v="79 min"/>
    <n v="79"/>
    <n v="79"/>
    <n v="422.91912437204957"/>
    <s v=""/>
    <s v="Stand-Up Comedy"/>
    <x v="8"/>
    <s v="Stand-Up Comedy"/>
    <n v="1"/>
  </r>
  <r>
    <n v="5240"/>
    <x v="1028"/>
    <x v="0"/>
    <x v="1028"/>
    <s v="Francesco Carrozzini"/>
    <m/>
    <n v="0"/>
    <x v="0"/>
    <s v="United States, Italy"/>
    <n v="2"/>
    <x v="46"/>
    <x v="9"/>
    <x v="5"/>
    <s v="79 min"/>
    <n v="79"/>
    <n v="79"/>
    <n v="422.91912437204957"/>
    <s v=""/>
    <s v="Documentaries, International Movies"/>
    <x v="3"/>
    <s v="Documentaries, International Movies"/>
    <n v="2"/>
  </r>
  <r>
    <n v="5472"/>
    <x v="1029"/>
    <x v="0"/>
    <x v="1029"/>
    <s v="Joe Piscatella"/>
    <m/>
    <n v="0"/>
    <x v="0"/>
    <s v="United States"/>
    <n v="1"/>
    <x v="618"/>
    <x v="3"/>
    <x v="1"/>
    <s v="79 min"/>
    <n v="79"/>
    <n v="79"/>
    <n v="422.91912437204957"/>
    <s v=""/>
    <s v="Documentaries"/>
    <x v="3"/>
    <s v="Documentaries"/>
    <n v="1"/>
  </r>
  <r>
    <n v="5705"/>
    <x v="1030"/>
    <x v="0"/>
    <x v="1030"/>
    <s v="Jeff Margolis"/>
    <s v="Richard Pryor"/>
    <n v="1"/>
    <x v="0"/>
    <s v="United States"/>
    <n v="1"/>
    <x v="62"/>
    <x v="40"/>
    <x v="5"/>
    <s v="79 min"/>
    <n v="79"/>
    <n v="79"/>
    <n v="422.91912437204957"/>
    <s v=""/>
    <s v="Stand-Up Comedy"/>
    <x v="8"/>
    <s v="Stand-Up Comedy"/>
    <n v="1"/>
  </r>
  <r>
    <n v="6155"/>
    <x v="1031"/>
    <x v="0"/>
    <x v="1031"/>
    <s v="Larry Latham"/>
    <s v="Thomas Dekker, Dom DeLuise, Pat Musick, Nehemiah Persoff, Erica Yohn, Lacey Chabert, Elaine Bilstad, Rene Auberjonois, David Carradine, Sherman Howard, Tony Jay, Richard Karron, John Kassir, Ron Perlman"/>
    <n v="14"/>
    <x v="0"/>
    <s v="United States"/>
    <n v="1"/>
    <x v="110"/>
    <x v="32"/>
    <x v="3"/>
    <s v="79 min"/>
    <n v="79"/>
    <n v="79"/>
    <n v="422.91912437204957"/>
    <s v=""/>
    <s v="Children &amp; Family Movies"/>
    <x v="0"/>
    <s v="Children &amp; Family Movies"/>
    <n v="1"/>
  </r>
  <r>
    <n v="6183"/>
    <x v="1032"/>
    <x v="0"/>
    <x v="1032"/>
    <s v="Christopher Chambers"/>
    <s v="John Roohinian, Levon Sharafyan, Sevak Hakoyan, David Villada, Mike Ghader, Razmik Mansuryan, Lorita Meg, Amy Sanders, Alla Tumanian"/>
    <n v="9"/>
    <x v="0"/>
    <s v="United States"/>
    <n v="1"/>
    <x v="619"/>
    <x v="4"/>
    <x v="1"/>
    <s v="79 min"/>
    <n v="79"/>
    <n v="79"/>
    <n v="422.91912437204957"/>
    <s v=""/>
    <s v="Dramas, Independent Movies"/>
    <x v="2"/>
    <s v="Dramas, Independent Movies"/>
    <n v="2"/>
  </r>
  <r>
    <n v="6239"/>
    <x v="1033"/>
    <x v="0"/>
    <x v="1033"/>
    <s v="Andrew Tan, Michael Goguen"/>
    <s v="Erica Lindbeck, Robbie Daymond, Kimberly Woods, Sarah Anne Williams, Michael Chandler, Dwight Schultz, Ben Bledsoe, Jonathan Lipow, Lucien Dodge, Laura Post"/>
    <n v="10"/>
    <x v="0"/>
    <s v="United States"/>
    <n v="1"/>
    <x v="46"/>
    <x v="9"/>
    <x v="0"/>
    <s v="79 min"/>
    <n v="79"/>
    <n v="79"/>
    <n v="422.91912437204957"/>
    <s v=""/>
    <s v="Children &amp; Family Movies"/>
    <x v="0"/>
    <s v="Children &amp; Family Movies"/>
    <n v="1"/>
  </r>
  <r>
    <n v="6322"/>
    <x v="1034"/>
    <x v="0"/>
    <x v="1034"/>
    <s v="Mark Harris"/>
    <s v="Dawnisha Halfkenny, Simeon Henderson, Corey Hendrix, Malcom Banks, Nadia Simms, Brian White, Brely Evans, Cynda Williams, Carl Anthony Payne II"/>
    <n v="9"/>
    <x v="0"/>
    <s v="United States"/>
    <n v="1"/>
    <x v="620"/>
    <x v="2"/>
    <x v="5"/>
    <s v="79 min"/>
    <n v="79"/>
    <n v="79"/>
    <n v="422.91912437204957"/>
    <s v=""/>
    <s v="Dramas"/>
    <x v="2"/>
    <s v="Dramas"/>
    <n v="1"/>
  </r>
  <r>
    <n v="6325"/>
    <x v="1035"/>
    <x v="0"/>
    <x v="1035"/>
    <s v="Jose Manuel Col√≥n"/>
    <m/>
    <n v="0"/>
    <x v="14"/>
    <s v="Spain"/>
    <n v="1"/>
    <x v="621"/>
    <x v="4"/>
    <x v="6"/>
    <s v="79 min"/>
    <n v="79"/>
    <n v="79"/>
    <n v="422.91912437204957"/>
    <s v=""/>
    <s v="Documentaries, International Movies"/>
    <x v="3"/>
    <s v="Documentaries, International Movies"/>
    <n v="2"/>
  </r>
  <r>
    <n v="6360"/>
    <x v="1036"/>
    <x v="0"/>
    <x v="1036"/>
    <s v="Kaizad Gustad"/>
    <s v="Amitabh Bachchan, Gulshan Grover, Jackie Shroff, Javed Jaffrey, Katrina Kaif, Madhu Sapre, Padma Lakshmi, Seema Biswas, Zeenat Aman, Boman Irani"/>
    <n v="10"/>
    <x v="17"/>
    <s v="India"/>
    <n v="1"/>
    <x v="144"/>
    <x v="20"/>
    <x v="5"/>
    <s v="79 min"/>
    <n v="79"/>
    <n v="79"/>
    <n v="422.91912437204957"/>
    <s v=""/>
    <s v="Action &amp; Adventure, Dramas, International Movies"/>
    <x v="1"/>
    <s v="Action &amp; Adventure, Dramas, International Movies"/>
    <n v="3"/>
  </r>
  <r>
    <n v="6590"/>
    <x v="1037"/>
    <x v="0"/>
    <x v="1037"/>
    <s v="Ken Burns, Artemis Joukowsky"/>
    <s v="Tom Hanks, Marina Goldman"/>
    <n v="2"/>
    <x v="0"/>
    <s v="United States"/>
    <n v="1"/>
    <x v="156"/>
    <x v="9"/>
    <x v="1"/>
    <s v="79 min"/>
    <n v="79"/>
    <n v="79"/>
    <n v="422.91912437204957"/>
    <s v=""/>
    <s v="Documentaries"/>
    <x v="3"/>
    <s v="Documentaries"/>
    <n v="1"/>
  </r>
  <r>
    <n v="6680"/>
    <x v="1038"/>
    <x v="0"/>
    <x v="1038"/>
    <s v="Federico Lemos"/>
    <m/>
    <n v="0"/>
    <x v="2"/>
    <m/>
    <n v="0"/>
    <x v="622"/>
    <x v="9"/>
    <x v="6"/>
    <s v="79 min"/>
    <n v="79"/>
    <n v="79"/>
    <n v="422.91912437204957"/>
    <s v=""/>
    <s v="Children &amp; Family Movies, Documentaries, International Movies"/>
    <x v="0"/>
    <s v="Children &amp; Family Movies, Documentaries, International Movies"/>
    <n v="3"/>
  </r>
  <r>
    <n v="6722"/>
    <x v="1039"/>
    <x v="0"/>
    <x v="1039"/>
    <s v="Michael Whitton"/>
    <s v="Jameel Saleem, Kimelia Weathers, Quincy Harris, Big Boy, Kevin Hart, Misty Alli, Noelle Balfour, Sid Burston, Carlos Castillo, Liz Hernandez, Nick Sinise"/>
    <n v="11"/>
    <x v="0"/>
    <s v="United States"/>
    <n v="1"/>
    <x v="623"/>
    <x v="11"/>
    <x v="11"/>
    <s v="79 min"/>
    <n v="79"/>
    <n v="79"/>
    <n v="422.91912437204957"/>
    <s v=""/>
    <s v="Comedies, Romantic Movies"/>
    <x v="4"/>
    <s v="Comedies, Romantic Movies"/>
    <n v="2"/>
  </r>
  <r>
    <n v="6915"/>
    <x v="1040"/>
    <x v="0"/>
    <x v="1040"/>
    <s v="Akram Farouk"/>
    <s v="Hamada Helal, Yousra El Lozy, Ahmed Fathy, Mohammed Tharwat, Samia Trabelsi, Diaa El-Merghani, Abdalah Mishrif, Mohamed Metwalli, Samy Maghawry, Bayoumi Fouad, Inas al-Najjar, Taher Abu Lela"/>
    <n v="12"/>
    <x v="5"/>
    <s v="Egypt"/>
    <n v="1"/>
    <x v="624"/>
    <x v="3"/>
    <x v="1"/>
    <s v="79 min"/>
    <n v="79"/>
    <n v="79"/>
    <n v="422.91912437204957"/>
    <s v=""/>
    <s v="Comedies, International Movies"/>
    <x v="4"/>
    <s v="Comedies, International Movies"/>
    <n v="2"/>
  </r>
  <r>
    <n v="6922"/>
    <x v="1041"/>
    <x v="0"/>
    <x v="1041"/>
    <s v="Luis Javier M. Henaine"/>
    <s v="Luis Arrieta, Cassandra Ciangherotti, Humberto Busto, Iv√°n Arana, B√°rbara de Regil, Miguel Rodarte"/>
    <n v="6"/>
    <x v="15"/>
    <s v="Mexico"/>
    <n v="1"/>
    <x v="625"/>
    <x v="0"/>
    <x v="11"/>
    <s v="79 min"/>
    <n v="79"/>
    <n v="79"/>
    <n v="422.91912437204957"/>
    <s v=""/>
    <s v="Comedies, International Movies, Romantic Movies"/>
    <x v="4"/>
    <s v="Comedies, International Movies, Romantic Movies"/>
    <n v="3"/>
  </r>
  <r>
    <n v="6925"/>
    <x v="1042"/>
    <x v="0"/>
    <x v="1042"/>
    <s v="Robert Osman, Nathanael Wiseman"/>
    <s v="Nathanael Wiseman, Mem Ferda, Alexandra Newick, Oliver Stark, Kat Gellin, Andy Lucas, Ralph Brown, Beverly Hills"/>
    <n v="8"/>
    <x v="6"/>
    <s v="United Kingdom"/>
    <n v="1"/>
    <x v="626"/>
    <x v="4"/>
    <x v="5"/>
    <s v="79 min"/>
    <n v="79"/>
    <n v="79"/>
    <n v="422.91912437204957"/>
    <s v=""/>
    <s v="Dramas, Independent Movies"/>
    <x v="2"/>
    <s v="Dramas, Independent Movies"/>
    <n v="2"/>
  </r>
  <r>
    <n v="6995"/>
    <x v="1043"/>
    <x v="0"/>
    <x v="1043"/>
    <s v="Jack C. Newell"/>
    <s v="Mia Rose Frampton, Beth Lacke, Stony Blyden, Juliette Angelo, Lauren Giraldo, Beau Brooks, Pej Vahdat"/>
    <n v="7"/>
    <x v="0"/>
    <s v="United States"/>
    <n v="1"/>
    <x v="610"/>
    <x v="5"/>
    <x v="7"/>
    <s v="79 min"/>
    <n v="79"/>
    <n v="79"/>
    <n v="422.91912437204957"/>
    <s v=""/>
    <s v="Dramas"/>
    <x v="2"/>
    <s v="Dramas"/>
    <n v="1"/>
  </r>
  <r>
    <n v="7026"/>
    <x v="1044"/>
    <x v="0"/>
    <x v="1044"/>
    <s v="Drew Casson"/>
    <s v="Drew Casson, Georgia Bradley, Sam Carter, Tom Scarlett, Nigel Morgan, Colin Stark, Kitty Speed"/>
    <n v="7"/>
    <x v="6"/>
    <s v="United Kingdom"/>
    <n v="1"/>
    <x v="554"/>
    <x v="0"/>
    <x v="5"/>
    <s v="79 min"/>
    <n v="79"/>
    <n v="79"/>
    <n v="422.91912437204957"/>
    <s v=""/>
    <s v="Horror Movies, Independent Movies, International Movies"/>
    <x v="9"/>
    <s v="Horror Movies, Independent Movies, International Movies"/>
    <n v="3"/>
  </r>
  <r>
    <n v="7133"/>
    <x v="1045"/>
    <x v="0"/>
    <x v="1045"/>
    <s v="David Gelb"/>
    <s v="Jiro Ono"/>
    <n v="1"/>
    <x v="0"/>
    <s v="United States"/>
    <n v="1"/>
    <x v="627"/>
    <x v="12"/>
    <x v="7"/>
    <s v="79 min"/>
    <n v="79"/>
    <n v="79"/>
    <n v="422.91912437204957"/>
    <s v=""/>
    <s v="Documentaries"/>
    <x v="3"/>
    <s v="Documentaries"/>
    <n v="1"/>
  </r>
  <r>
    <n v="7136"/>
    <x v="1046"/>
    <x v="0"/>
    <x v="1046"/>
    <s v="Ashim Ahluwalia"/>
    <m/>
    <n v="0"/>
    <x v="17"/>
    <s v="India"/>
    <n v="1"/>
    <x v="179"/>
    <x v="30"/>
    <x v="1"/>
    <s v="79 min"/>
    <n v="79"/>
    <n v="79"/>
    <n v="422.91912437204957"/>
    <s v=""/>
    <s v="Documentaries, International Movies"/>
    <x v="3"/>
    <s v="Documentaries, International Movies"/>
    <n v="2"/>
  </r>
  <r>
    <n v="7241"/>
    <x v="1047"/>
    <x v="0"/>
    <x v="1047"/>
    <s v="Andr√©s Couturier"/>
    <s v="Dylan Sprouse, Cole Sprouse, Alyson Stoner, Tom Kenny, Chris Parnell, Rodger Bumpass, Maile Flanagan, Wally Wingert, Candi Milo, Jim Ward"/>
    <n v="10"/>
    <x v="15"/>
    <s v="Mexico, United States"/>
    <n v="2"/>
    <x v="410"/>
    <x v="10"/>
    <x v="8"/>
    <s v="79 min"/>
    <n v="79"/>
    <n v="79"/>
    <n v="422.91912437204957"/>
    <s v=""/>
    <s v="Children &amp; Family Movies, Comedies"/>
    <x v="0"/>
    <s v="Children &amp; Family Movies, Comedies"/>
    <n v="2"/>
  </r>
  <r>
    <n v="7358"/>
    <x v="1048"/>
    <x v="0"/>
    <x v="1048"/>
    <s v="Johnnie To"/>
    <s v="Lau Ching Wan, Carman Lee, Tsung-Hua To, Chung-wai Lee, Ruby Wong"/>
    <n v="5"/>
    <x v="50"/>
    <s v="Hong Kong"/>
    <n v="1"/>
    <x v="628"/>
    <x v="42"/>
    <x v="1"/>
    <s v="79 min"/>
    <n v="79"/>
    <n v="79"/>
    <n v="422.91912437204957"/>
    <s v=""/>
    <s v="Dramas, International Movies"/>
    <x v="2"/>
    <s v="Dramas, International Movies"/>
    <n v="2"/>
  </r>
  <r>
    <n v="7528"/>
    <x v="1049"/>
    <x v="0"/>
    <x v="1049"/>
    <s v="Jeremy Saulnier"/>
    <s v="Alex Barnett, Macon Blair, Paul Goldblatt, Stacy Rock, William Lacey, Beau Sia, Skei Saulnier, Chris Sharp, Bill Tangradi"/>
    <n v="9"/>
    <x v="0"/>
    <s v="United States"/>
    <n v="1"/>
    <x v="434"/>
    <x v="37"/>
    <x v="11"/>
    <s v="79 min"/>
    <n v="79"/>
    <n v="79"/>
    <n v="422.91912437204957"/>
    <s v=""/>
    <s v="Comedies, Cult Movies, Horror Movies"/>
    <x v="4"/>
    <s v="Comedies, Cult Movies, Horror Movies"/>
    <n v="3"/>
  </r>
  <r>
    <n v="7888"/>
    <x v="1050"/>
    <x v="0"/>
    <x v="1050"/>
    <s v="Mitch Dickman"/>
    <m/>
    <n v="0"/>
    <x v="0"/>
    <s v="United States, Uruguay"/>
    <n v="2"/>
    <x v="271"/>
    <x v="4"/>
    <x v="5"/>
    <s v="79 min"/>
    <n v="79"/>
    <n v="79"/>
    <n v="422.91912437204957"/>
    <s v=""/>
    <s v="Documentaries"/>
    <x v="3"/>
    <s v="Documentaries"/>
    <n v="1"/>
  </r>
  <r>
    <n v="8349"/>
    <x v="1051"/>
    <x v="0"/>
    <x v="1051"/>
    <s v="Damani Baker"/>
    <m/>
    <n v="0"/>
    <x v="0"/>
    <s v="United States"/>
    <n v="1"/>
    <x v="629"/>
    <x v="9"/>
    <x v="1"/>
    <s v="79 min"/>
    <n v="79"/>
    <n v="79"/>
    <n v="422.91912437204957"/>
    <s v=""/>
    <s v="Documentaries"/>
    <x v="3"/>
    <s v="Documentaries"/>
    <n v="1"/>
  </r>
  <r>
    <n v="102"/>
    <x v="1052"/>
    <x v="0"/>
    <x v="1052"/>
    <s v="Chapman Way, Maclain Way"/>
    <m/>
    <n v="0"/>
    <x v="0"/>
    <s v="United States"/>
    <n v="1"/>
    <x v="630"/>
    <x v="6"/>
    <x v="5"/>
    <s v="80 min"/>
    <n v="80"/>
    <n v="80"/>
    <n v="382.78912926521548"/>
    <s v=""/>
    <s v="Documentaries, Sports Movies"/>
    <x v="3"/>
    <s v="Documentaries, Sports Movies"/>
    <n v="2"/>
  </r>
  <r>
    <n v="1007"/>
    <x v="1053"/>
    <x v="0"/>
    <x v="1053"/>
    <s v="Suhas Kadav"/>
    <s v="Sourav Chakraborty, Mayur Vyas, Anil Datt"/>
    <n v="3"/>
    <x v="2"/>
    <m/>
    <n v="0"/>
    <x v="559"/>
    <x v="5"/>
    <x v="8"/>
    <s v="80 min"/>
    <n v="80"/>
    <n v="80"/>
    <n v="382.78912926521548"/>
    <s v=""/>
    <s v="Children &amp; Family Movies, Comedies"/>
    <x v="0"/>
    <s v="Children &amp; Family Movies, Comedies"/>
    <n v="2"/>
  </r>
  <r>
    <n v="1077"/>
    <x v="1054"/>
    <x v="0"/>
    <x v="1054"/>
    <s v="Suhas Kadav"/>
    <m/>
    <n v="0"/>
    <x v="2"/>
    <m/>
    <n v="0"/>
    <x v="577"/>
    <x v="5"/>
    <x v="8"/>
    <s v="80 min"/>
    <n v="80"/>
    <n v="80"/>
    <n v="382.78912926521548"/>
    <s v=""/>
    <s v="Children &amp; Family Movies"/>
    <x v="0"/>
    <s v="Children &amp; Family Movies"/>
    <n v="1"/>
  </r>
  <r>
    <n v="1195"/>
    <x v="1055"/>
    <x v="0"/>
    <x v="1055"/>
    <s v="Walter Taylaur"/>
    <s v="OC Ukeje, Blossom Chukwujekwu, Alexx Ekubo, Beverly Naya, Tope Tedela, Gbenro Ajibade, Omowunmi Dada, Kiki Omeili, Wofai Fada"/>
    <n v="9"/>
    <x v="9"/>
    <s v="Nigeria"/>
    <n v="1"/>
    <x v="631"/>
    <x v="3"/>
    <x v="1"/>
    <s v="80 min"/>
    <n v="80"/>
    <n v="80"/>
    <n v="382.78912926521548"/>
    <s v=""/>
    <s v="Dramas, International Movies, Thrillers"/>
    <x v="2"/>
    <s v="Dramas, International Movies, Thrillers"/>
    <n v="3"/>
  </r>
  <r>
    <n v="1857"/>
    <x v="1056"/>
    <x v="0"/>
    <x v="1056"/>
    <s v="Caroline Suh"/>
    <s v="Blackpink"/>
    <n v="1"/>
    <x v="0"/>
    <s v="United States"/>
    <n v="1"/>
    <x v="632"/>
    <x v="1"/>
    <x v="1"/>
    <s v="80 min"/>
    <n v="80"/>
    <n v="80"/>
    <n v="382.78912926521548"/>
    <s v=""/>
    <s v="Documentaries, Music &amp; Musicals"/>
    <x v="3"/>
    <s v="Documentaries, Music &amp; Musicals"/>
    <n v="2"/>
  </r>
  <r>
    <n v="1937"/>
    <x v="1057"/>
    <x v="0"/>
    <x v="1057"/>
    <s v="Dallas Jackson"/>
    <s v="Michael Jai White, Michael Eklund, Sabryn Rock, Nakai Takawira, Lyric Justice, Sagine Semajuste, Gary Owen, Anthony Grant, Kristen Harris, BJ Verot, Sean Skene, Marrese Crump, Stephanie Sy, Jeff Strome, Adam Hurtig, Gillian White, Anthony J. Mifsud"/>
    <n v="17"/>
    <x v="0"/>
    <s v="United States"/>
    <n v="1"/>
    <x v="274"/>
    <x v="1"/>
    <x v="12"/>
    <s v="80 min"/>
    <n v="80"/>
    <n v="80"/>
    <n v="382.78912926521548"/>
    <s v=""/>
    <s v="Action &amp; Adventure"/>
    <x v="1"/>
    <s v="Action &amp; Adventure"/>
    <n v="1"/>
  </r>
  <r>
    <n v="2000"/>
    <x v="1058"/>
    <x v="0"/>
    <x v="1058"/>
    <s v="Pailin Wedel"/>
    <m/>
    <n v="0"/>
    <x v="51"/>
    <s v="Thailand, United States"/>
    <n v="2"/>
    <x v="345"/>
    <x v="1"/>
    <x v="6"/>
    <s v="80 min"/>
    <n v="80"/>
    <n v="80"/>
    <n v="382.78912926521548"/>
    <s v=""/>
    <s v="Documentaries, International Movies"/>
    <x v="3"/>
    <s v="Documentaries, International Movies"/>
    <n v="2"/>
  </r>
  <r>
    <n v="2173"/>
    <x v="1059"/>
    <x v="0"/>
    <x v="1059"/>
    <s v="Darren Grant"/>
    <s v="Ken Jeong, David Hasselhoff, Jim Jefferies, Jon Lovitz, Rhys Darby, Dan Bakkedahl, Jennifer Ikeda, Will Sasso, Colton Dunn"/>
    <n v="9"/>
    <x v="0"/>
    <s v="United States"/>
    <n v="1"/>
    <x v="67"/>
    <x v="3"/>
    <x v="12"/>
    <s v="80 min"/>
    <n v="80"/>
    <n v="80"/>
    <n v="382.78912926521548"/>
    <s v=""/>
    <s v="Comedies"/>
    <x v="4"/>
    <s v="Comedies"/>
    <n v="1"/>
  </r>
  <r>
    <n v="2449"/>
    <x v="1060"/>
    <x v="0"/>
    <x v="1060"/>
    <s v="Hani Al-Shaibani"/>
    <s v="Saad Abdullah, Mohamed Alkendi, Ammar Rahma, Maria Khan, Msabeh Bin Hashim, Hani Abd Al Ghani, Zayed Mohammed Mahmoud, Khaled Abdullah"/>
    <n v="8"/>
    <x v="33"/>
    <s v="United Arab Emirates"/>
    <n v="1"/>
    <x v="633"/>
    <x v="2"/>
    <x v="6"/>
    <s v="80 min"/>
    <n v="80"/>
    <n v="80"/>
    <n v="382.78912926521548"/>
    <s v=""/>
    <s v="Comedies, International Movies"/>
    <x v="4"/>
    <s v="Comedies, International Movies"/>
    <n v="2"/>
  </r>
  <r>
    <n v="2465"/>
    <x v="1061"/>
    <x v="0"/>
    <x v="1061"/>
    <s v="Ahmed Zein"/>
    <s v="Mansour Al Felei, Saeed Al-Sheryani, Yaser Alneyadi, Khaled Al-Nuaimi, Abdullah Al Hamiri, Abdullah Al-Ramsi, Salama Almazrouei, Am Rashed, Aisha Al Suwaidi, Muhammed Murshed"/>
    <n v="10"/>
    <x v="33"/>
    <s v="United Arab Emirates"/>
    <n v="1"/>
    <x v="478"/>
    <x v="4"/>
    <x v="1"/>
    <s v="80 min"/>
    <n v="80"/>
    <n v="80"/>
    <n v="382.78912926521548"/>
    <s v=""/>
    <s v="Comedies, Horror Movies, International Movies"/>
    <x v="4"/>
    <s v="Comedies, Horror Movies, International Movies"/>
    <n v="3"/>
  </r>
  <r>
    <n v="2498"/>
    <x v="1062"/>
    <x v="0"/>
    <x v="1062"/>
    <s v="Ava DuVernay"/>
    <s v="Salli Richardson-Whitfield, Michole Briana White, Omari Hardwick, Tracie Thoms, Dijon Talton, Damone Roberts, Blair Underwood, Beverly Todd"/>
    <n v="8"/>
    <x v="0"/>
    <s v="United States"/>
    <n v="1"/>
    <x v="634"/>
    <x v="10"/>
    <x v="1"/>
    <s v="80 min"/>
    <n v="80"/>
    <n v="80"/>
    <n v="382.78912926521548"/>
    <s v=""/>
    <s v="Dramas, Independent Movies, Romantic Movies"/>
    <x v="2"/>
    <s v="Dramas, Independent Movies, Romantic Movies"/>
    <n v="3"/>
  </r>
  <r>
    <n v="4010"/>
    <x v="1063"/>
    <x v="0"/>
    <x v="1063"/>
    <s v="Manny Rodriguez"/>
    <s v="Jeff Dunham"/>
    <n v="1"/>
    <x v="0"/>
    <s v="United States"/>
    <n v="1"/>
    <x v="381"/>
    <x v="11"/>
    <x v="5"/>
    <s v="80 min"/>
    <n v="80"/>
    <n v="80"/>
    <n v="382.78912926521548"/>
    <s v=""/>
    <s v="Stand-Up Comedy"/>
    <x v="8"/>
    <s v="Stand-Up Comedy"/>
    <n v="1"/>
  </r>
  <r>
    <n v="4082"/>
    <x v="1064"/>
    <x v="0"/>
    <x v="1064"/>
    <s v="Pawan K Shrivastava"/>
    <s v="Ravi Bhushan Bhartiya, Shalini Mohan, Bhaskar Jha, Manohar Pandey, Siddharth Bharadwaj, Jay Shanker Pandey, Deepak Jha, Komal Singh"/>
    <n v="8"/>
    <x v="17"/>
    <s v="India"/>
    <n v="1"/>
    <x v="635"/>
    <x v="5"/>
    <x v="6"/>
    <s v="80 min"/>
    <n v="80"/>
    <n v="80"/>
    <n v="382.78912926521548"/>
    <s v=""/>
    <s v="Dramas, Independent Movies, International Movies"/>
    <x v="2"/>
    <s v="Dramas, Independent Movies, International Movies"/>
    <n v="3"/>
  </r>
  <r>
    <n v="4436"/>
    <x v="1065"/>
    <x v="0"/>
    <x v="1065"/>
    <s v="Halder Gomes"/>
    <s v="Edmilson Filho"/>
    <n v="1"/>
    <x v="23"/>
    <s v="Brazil"/>
    <n v="1"/>
    <x v="6"/>
    <x v="3"/>
    <x v="5"/>
    <s v="80 min"/>
    <n v="80"/>
    <n v="80"/>
    <n v="382.78912926521548"/>
    <s v=""/>
    <s v="Stand-Up Comedy"/>
    <x v="8"/>
    <s v="Stand-Up Comedy"/>
    <n v="1"/>
  </r>
  <r>
    <n v="4548"/>
    <x v="1066"/>
    <x v="0"/>
    <x v="1066"/>
    <s v="Terry Hughes, Ian MacNaughton"/>
    <s v="Graham Chapman, John Cleese, Terry Gilliam, Eric Idle, Terry Jones, Michael Palin, Neil Innes, Carol Cleveland"/>
    <n v="8"/>
    <x v="6"/>
    <s v="United Kingdom"/>
    <n v="1"/>
    <x v="245"/>
    <x v="44"/>
    <x v="12"/>
    <s v="80 min"/>
    <n v="80"/>
    <n v="80"/>
    <n v="382.78912926521548"/>
    <s v=""/>
    <s v="Comedies"/>
    <x v="4"/>
    <s v="Comedies"/>
    <n v="1"/>
  </r>
  <r>
    <n v="5111"/>
    <x v="1067"/>
    <x v="0"/>
    <x v="1067"/>
    <s v="Patrick Brice"/>
    <s v="Mark Duplass, Desiree Akhavan, Karan Soni"/>
    <n v="3"/>
    <x v="0"/>
    <s v="United States"/>
    <n v="1"/>
    <x v="636"/>
    <x v="3"/>
    <x v="5"/>
    <s v="80 min"/>
    <n v="80"/>
    <n v="80"/>
    <n v="382.78912926521548"/>
    <s v=""/>
    <s v="Horror Movies, Independent Movies, Thrillers"/>
    <x v="9"/>
    <s v="Horror Movies, Independent Movies, Thrillers"/>
    <n v="3"/>
  </r>
  <r>
    <n v="5354"/>
    <x v="1068"/>
    <x v="0"/>
    <x v="1068"/>
    <s v="Ali Scher"/>
    <s v="Chloe East, Emma Rayne Lyle, Jane Widdop, Jane Sibbett, Eric Lutes, Blair Fowler, Ashley Liao, Eva Bella, Kimrie Lewis-Davis, Abraham Benrubi"/>
    <n v="10"/>
    <x v="0"/>
    <s v="United States"/>
    <n v="1"/>
    <x v="166"/>
    <x v="9"/>
    <x v="0"/>
    <s v="80 min"/>
    <n v="80"/>
    <n v="80"/>
    <n v="382.78912926521548"/>
    <s v=""/>
    <s v="Children &amp; Family Movies, Comedies"/>
    <x v="0"/>
    <s v="Children &amp; Family Movies, Comedies"/>
    <n v="2"/>
  </r>
  <r>
    <n v="5468"/>
    <x v="1069"/>
    <x v="0"/>
    <x v="1069"/>
    <s v="Cosima Spender"/>
    <m/>
    <n v="0"/>
    <x v="6"/>
    <s v="United Kingdom"/>
    <n v="1"/>
    <x v="637"/>
    <x v="12"/>
    <x v="1"/>
    <s v="80 min"/>
    <n v="80"/>
    <n v="80"/>
    <n v="382.78912926521548"/>
    <s v=""/>
    <s v="Documentaries"/>
    <x v="3"/>
    <s v="Documentaries"/>
    <n v="1"/>
  </r>
  <r>
    <n v="5475"/>
    <x v="1070"/>
    <x v="0"/>
    <x v="1070"/>
    <s v="Jean-Patrick Benes"/>
    <s v="Ola Rapace, Micha Lescot, Thierry Hancisse, H√©l√®ne Filli√®res, Ruth Vega Fernandez, Louis-Do de Lencquesaing, Eva Lallier, Emilie Gavois-Kahn"/>
    <n v="8"/>
    <x v="11"/>
    <s v="France"/>
    <n v="1"/>
    <x v="515"/>
    <x v="9"/>
    <x v="5"/>
    <s v="80 min"/>
    <n v="80"/>
    <n v="80"/>
    <n v="382.78912926521548"/>
    <s v=""/>
    <s v="Action &amp; Adventure, International Movies, Sci-Fi &amp; Fantasy"/>
    <x v="1"/>
    <s v="Action &amp; Adventure, International Movies, Sci-Fi &amp; Fantasy"/>
    <n v="3"/>
  </r>
  <r>
    <n v="5631"/>
    <x v="1071"/>
    <x v="0"/>
    <x v="1071"/>
    <s v="Chester Tam"/>
    <s v="Josh Peck, Tony Revolori, Kevin Corrigan, Chester Tam, Andy Samberg, Stella Maeve, Jordan Rock, Carlos Alazraqui, Fred Armisen"/>
    <n v="9"/>
    <x v="0"/>
    <s v="United States"/>
    <n v="1"/>
    <x v="608"/>
    <x v="3"/>
    <x v="5"/>
    <s v="80 min"/>
    <n v="80"/>
    <n v="80"/>
    <n v="382.78912926521548"/>
    <s v=""/>
    <s v="Comedies"/>
    <x v="4"/>
    <s v="Comedies"/>
    <n v="1"/>
  </r>
  <r>
    <n v="5755"/>
    <x v="1072"/>
    <x v="0"/>
    <x v="1072"/>
    <s v="Kevin MacDonald"/>
    <s v="Cai Guo-Qiang"/>
    <n v="1"/>
    <x v="0"/>
    <s v="United States"/>
    <n v="1"/>
    <x v="638"/>
    <x v="9"/>
    <x v="5"/>
    <s v="80 min"/>
    <n v="80"/>
    <n v="80"/>
    <n v="382.78912926521548"/>
    <s v=""/>
    <s v="Documentaries"/>
    <x v="3"/>
    <s v="Documentaries"/>
    <n v="1"/>
  </r>
  <r>
    <n v="5811"/>
    <x v="1073"/>
    <x v="0"/>
    <x v="1073"/>
    <s v="Justin Krook"/>
    <s v="Steve Aoki"/>
    <n v="1"/>
    <x v="0"/>
    <s v="United States"/>
    <n v="1"/>
    <x v="639"/>
    <x v="9"/>
    <x v="5"/>
    <s v="80 min"/>
    <n v="80"/>
    <n v="80"/>
    <n v="382.78912926521548"/>
    <s v=""/>
    <s v="Documentaries, Music &amp; Musicals"/>
    <x v="3"/>
    <s v="Documentaries, Music &amp; Musicals"/>
    <n v="2"/>
  </r>
  <r>
    <n v="5840"/>
    <x v="1074"/>
    <x v="0"/>
    <x v="1074"/>
    <s v="Ra√∫l Campos, Jan Suter"/>
    <s v="Sof√≠a Ni√±o de Rivera"/>
    <n v="1"/>
    <x v="15"/>
    <s v="Mexico"/>
    <n v="1"/>
    <x v="640"/>
    <x v="9"/>
    <x v="5"/>
    <s v="80 min"/>
    <n v="80"/>
    <n v="80"/>
    <n v="382.78912926521548"/>
    <s v=""/>
    <s v="Stand-Up Comedy"/>
    <x v="8"/>
    <s v="Stand-Up Comedy"/>
    <n v="1"/>
  </r>
  <r>
    <n v="5899"/>
    <x v="1075"/>
    <x v="0"/>
    <x v="1075"/>
    <s v="Hannah Fidell"/>
    <s v="Taissa Farmiga, Ben Rosenfield, Lindsay Burdge, Joshua Leonard, Jennifer Lafleur, Peter Vack, Dana Wheeler-Nicholson, Jason Newman, Molly McMichael"/>
    <n v="9"/>
    <x v="0"/>
    <s v="United States"/>
    <n v="1"/>
    <x v="641"/>
    <x v="4"/>
    <x v="5"/>
    <s v="80 min"/>
    <n v="80"/>
    <n v="80"/>
    <n v="382.78912926521548"/>
    <s v=""/>
    <s v="Dramas, Independent Movies, Romantic Movies"/>
    <x v="2"/>
    <s v="Dramas, Independent Movies, Romantic Movies"/>
    <n v="3"/>
  </r>
  <r>
    <n v="5932"/>
    <x v="1076"/>
    <x v="0"/>
    <x v="1076"/>
    <s v="Chapman Way, Maclain Way"/>
    <s v="Todd Field, Kurt Russell"/>
    <n v="2"/>
    <x v="0"/>
    <s v="United States"/>
    <n v="1"/>
    <x v="642"/>
    <x v="0"/>
    <x v="5"/>
    <s v="80 min"/>
    <n v="80"/>
    <n v="80"/>
    <n v="382.78912926521548"/>
    <s v=""/>
    <s v="Documentaries, Sports Movies"/>
    <x v="3"/>
    <s v="Documentaries, Sports Movies"/>
    <n v="2"/>
  </r>
  <r>
    <n v="5939"/>
    <x v="1077"/>
    <x v="0"/>
    <x v="1077"/>
    <s v="Will Lovelace, Dylan Southern"/>
    <s v="Aziz Ansari"/>
    <n v="1"/>
    <x v="0"/>
    <s v="United States"/>
    <n v="1"/>
    <x v="159"/>
    <x v="8"/>
    <x v="5"/>
    <s v="80 min"/>
    <n v="80"/>
    <n v="80"/>
    <n v="382.78912926521548"/>
    <s v=""/>
    <s v="Stand-Up Comedy"/>
    <x v="8"/>
    <s v="Stand-Up Comedy"/>
    <n v="1"/>
  </r>
  <r>
    <n v="5959"/>
    <x v="1078"/>
    <x v="0"/>
    <x v="1078"/>
    <s v="Shane Acker"/>
    <s v="Elijah Wood, John C. Reilly, Jennifer Connelly, Christopher Plummer, Crispin Glover, Martin Landau, Fred Tatasciore, Alan Oppenheimer, Tom Kane"/>
    <n v="9"/>
    <x v="0"/>
    <s v="United States"/>
    <n v="1"/>
    <x v="643"/>
    <x v="16"/>
    <x v="2"/>
    <s v="80 min"/>
    <n v="80"/>
    <n v="80"/>
    <n v="382.78912926521548"/>
    <s v=""/>
    <s v="Action &amp; Adventure, Independent Movies, Sci-Fi &amp; Fantasy"/>
    <x v="1"/>
    <s v="Action &amp; Adventure, Independent Movies, Sci-Fi &amp; Fantasy"/>
    <n v="3"/>
  </r>
  <r>
    <n v="6041"/>
    <x v="1079"/>
    <x v="0"/>
    <x v="1079"/>
    <s v="Teo Konuralp"/>
    <s v="Laura Flannery, James Cavlo, Harry Hains, Clemmie Dugdale, Dendrie Taylor, Bryan Chesters, Jennifer Dorogi, Adam Lazarre-White, Nikita Ramsey"/>
    <n v="9"/>
    <x v="0"/>
    <s v="United States"/>
    <n v="1"/>
    <x v="568"/>
    <x v="2"/>
    <x v="1"/>
    <s v="80 min"/>
    <n v="80"/>
    <n v="80"/>
    <n v="382.78912926521548"/>
    <s v=""/>
    <s v="Horror Movies, Independent Movies"/>
    <x v="9"/>
    <s v="Horror Movies, Independent Movies"/>
    <n v="2"/>
  </r>
  <r>
    <n v="6151"/>
    <x v="1080"/>
    <x v="0"/>
    <x v="1080"/>
    <s v="Karan Bali"/>
    <m/>
    <n v="0"/>
    <x v="17"/>
    <s v="India"/>
    <n v="1"/>
    <x v="224"/>
    <x v="8"/>
    <x v="6"/>
    <s v="80 min"/>
    <n v="80"/>
    <n v="80"/>
    <n v="382.78912926521548"/>
    <s v=""/>
    <s v="Documentaries, International Movies"/>
    <x v="3"/>
    <s v="Documentaries, International Movies"/>
    <n v="2"/>
  </r>
  <r>
    <n v="6152"/>
    <x v="1081"/>
    <x v="0"/>
    <x v="1081"/>
    <s v="Don Bluth"/>
    <s v="Erica Yohn, Nehemiah Persoff, Amy Green, Phillip Glasser, Christopher Plummer, John Finnegan, Will Ryan, Hal Smith, Dom DeLuise, Madeline Kahn"/>
    <n v="10"/>
    <x v="0"/>
    <s v="United States"/>
    <n v="1"/>
    <x v="110"/>
    <x v="45"/>
    <x v="3"/>
    <s v="80 min"/>
    <n v="80"/>
    <n v="80"/>
    <n v="382.78912926521548"/>
    <s v=""/>
    <s v="Children &amp; Family Movies"/>
    <x v="0"/>
    <s v="Children &amp; Family Movies"/>
    <n v="1"/>
  </r>
  <r>
    <n v="6241"/>
    <x v="1082"/>
    <x v="0"/>
    <x v="1082"/>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n v="18"/>
    <x v="0"/>
    <s v="United States, Canada"/>
    <n v="2"/>
    <x v="46"/>
    <x v="12"/>
    <x v="0"/>
    <s v="80 min"/>
    <n v="80"/>
    <n v="80"/>
    <n v="382.78912926521548"/>
    <s v=""/>
    <s v="Children &amp; Family Movies"/>
    <x v="0"/>
    <s v="Children &amp; Family Movies"/>
    <n v="1"/>
  </r>
  <r>
    <n v="6367"/>
    <x v="1083"/>
    <x v="0"/>
    <x v="1083"/>
    <s v="Al√™ Abreu"/>
    <s v="Vin√≠cius Garcia, Felipe Zilse, Al√™ Abreu, Lu Horta, Marco Aur√©lio Campos, Cassius Romero, Alfredo Rollo"/>
    <n v="7"/>
    <x v="23"/>
    <s v="Brazil"/>
    <n v="1"/>
    <x v="46"/>
    <x v="8"/>
    <x v="7"/>
    <s v="80 min"/>
    <n v="80"/>
    <n v="80"/>
    <n v="382.78912926521548"/>
    <s v=""/>
    <s v="Children &amp; Family Movies"/>
    <x v="0"/>
    <s v="Children &amp; Family Movies"/>
    <n v="1"/>
  </r>
  <r>
    <n v="6476"/>
    <x v="1084"/>
    <x v="0"/>
    <x v="1084"/>
    <s v="Andrew Sandler"/>
    <s v="Chris Brown"/>
    <n v="1"/>
    <x v="0"/>
    <s v="United States"/>
    <n v="1"/>
    <x v="644"/>
    <x v="3"/>
    <x v="5"/>
    <s v="80 min"/>
    <n v="80"/>
    <n v="80"/>
    <n v="382.78912926521548"/>
    <s v=""/>
    <s v="Documentaries, Music &amp; Musicals"/>
    <x v="3"/>
    <s v="Documentaries, Music &amp; Musicals"/>
    <n v="2"/>
  </r>
  <r>
    <n v="6735"/>
    <x v="1085"/>
    <x v="0"/>
    <x v="1085"/>
    <s v="Chris Stokes"/>
    <s v="Amara La Negra, Erica Hubbard, Joely Fisher, Paris Phillips, Erica Peeples, Tami Roman, Alfred Thomas II, J-Boog, Hunter Ives, Dylan Mooney"/>
    <n v="10"/>
    <x v="0"/>
    <s v="United States"/>
    <n v="1"/>
    <x v="165"/>
    <x v="2"/>
    <x v="1"/>
    <s v="80 min"/>
    <n v="80"/>
    <n v="80"/>
    <n v="382.78912926521548"/>
    <s v=""/>
    <s v="Comedies"/>
    <x v="4"/>
    <s v="Comedies"/>
    <n v="1"/>
  </r>
  <r>
    <n v="6969"/>
    <x v="1086"/>
    <x v="0"/>
    <x v="1086"/>
    <s v="Scott Hicks"/>
    <m/>
    <n v="0"/>
    <x v="12"/>
    <s v="Australia"/>
    <n v="1"/>
    <x v="589"/>
    <x v="4"/>
    <x v="1"/>
    <s v="80 min"/>
    <n v="80"/>
    <n v="80"/>
    <n v="382.78912926521548"/>
    <s v=""/>
    <s v="Documentaries, International Movies, Music &amp; Musicals"/>
    <x v="3"/>
    <s v="Documentaries, International Movies, Music &amp; Musicals"/>
    <n v="3"/>
  </r>
  <r>
    <n v="7139"/>
    <x v="1087"/>
    <x v="0"/>
    <x v="1087"/>
    <m/>
    <s v="John Mellencamp"/>
    <n v="1"/>
    <x v="2"/>
    <m/>
    <n v="0"/>
    <x v="148"/>
    <x v="3"/>
    <x v="5"/>
    <s v="80 min"/>
    <n v="80"/>
    <n v="80"/>
    <n v="382.78912926521548"/>
    <s v=""/>
    <s v="Documentaries, Music &amp; Musicals"/>
    <x v="3"/>
    <s v="Documentaries, Music &amp; Musicals"/>
    <n v="2"/>
  </r>
  <r>
    <n v="7422"/>
    <x v="1088"/>
    <x v="0"/>
    <x v="1088"/>
    <s v="Pablo D'Alo Abba"/>
    <s v="Lautaro Perotti, Tamara Kiper, Inda Lavalle, Miriam Odorico, Araceli Dvoskin, Gonzalo Ruiz, Patricio Aranguren, Marina Bellati, Luciana Fuks, Martin Slipak"/>
    <n v="10"/>
    <x v="25"/>
    <s v="Argentina"/>
    <n v="1"/>
    <x v="410"/>
    <x v="3"/>
    <x v="5"/>
    <s v="80 min"/>
    <n v="80"/>
    <n v="80"/>
    <n v="382.78912926521548"/>
    <s v=""/>
    <s v="Dramas, Independent Movies, International Movies"/>
    <x v="2"/>
    <s v="Dramas, Independent Movies, International Movies"/>
    <n v="3"/>
  </r>
  <r>
    <n v="7532"/>
    <x v="1089"/>
    <x v="0"/>
    <x v="1089"/>
    <s v="Bruce McDonald"/>
    <s v="Matthew Knight, Vanessa Morgan, Atticus Mitchell, Cameron Kennedy, Kate Todd, Joe Dinicol, Ella Jonas Farlinger, Ari Cohen, Laura de Carteret, Hrant Alianak"/>
    <n v="10"/>
    <x v="8"/>
    <s v="Canada"/>
    <n v="1"/>
    <x v="645"/>
    <x v="10"/>
    <x v="6"/>
    <s v="80 min"/>
    <n v="80"/>
    <n v="80"/>
    <n v="382.78912926521548"/>
    <s v=""/>
    <s v="Children &amp; Family Movies, Comedies"/>
    <x v="0"/>
    <s v="Children &amp; Family Movies, Comedies"/>
    <n v="2"/>
  </r>
  <r>
    <n v="7559"/>
    <x v="1090"/>
    <x v="0"/>
    <x v="1090"/>
    <s v="Heidi Saman"/>
    <s v="Karim Saleh, Waleed Zuaiter, Nicole Haddad, Mona Hala, Wedad Abdel Aziz Abdou, Lavrenti Lopes, Jessica Lu, Amin El Gamal, Melina Lizette, Tom Lenk, Terry Walters"/>
    <n v="11"/>
    <x v="0"/>
    <s v="United States"/>
    <n v="1"/>
    <x v="646"/>
    <x v="9"/>
    <x v="11"/>
    <s v="80 min"/>
    <n v="80"/>
    <n v="80"/>
    <n v="382.78912926521548"/>
    <s v=""/>
    <s v="Dramas, Independent Movies"/>
    <x v="2"/>
    <s v="Dramas, Independent Movies"/>
    <n v="2"/>
  </r>
  <r>
    <n v="7847"/>
    <x v="1091"/>
    <x v="0"/>
    <x v="1091"/>
    <s v="Marina Willer"/>
    <s v="Tim Piggott-Smith"/>
    <n v="1"/>
    <x v="6"/>
    <s v="United Kingdom"/>
    <n v="1"/>
    <x v="574"/>
    <x v="3"/>
    <x v="6"/>
    <s v="80 min"/>
    <n v="80"/>
    <n v="80"/>
    <n v="382.78912926521548"/>
    <s v=""/>
    <s v="Documentaries, International Movies"/>
    <x v="3"/>
    <s v="Documentaries, International Movies"/>
    <n v="2"/>
  </r>
  <r>
    <n v="7887"/>
    <x v="1092"/>
    <x v="0"/>
    <x v="1092"/>
    <s v="Nancy Schwartzman"/>
    <m/>
    <n v="0"/>
    <x v="0"/>
    <s v="United States"/>
    <n v="1"/>
    <x v="647"/>
    <x v="5"/>
    <x v="5"/>
    <s v="80 min"/>
    <n v="80"/>
    <n v="80"/>
    <n v="382.78912926521548"/>
    <s v=""/>
    <s v="Documentaries"/>
    <x v="3"/>
    <s v="Documentaries"/>
    <n v="1"/>
  </r>
  <r>
    <n v="8195"/>
    <x v="1093"/>
    <x v="0"/>
    <x v="1093"/>
    <s v="Federico Veiroj"/>
    <s v="√Ålvaro Ogalla, Marta Larralde, B√°rbara Lennie, Vicky Pe√±a, Juan Calot, Kaiet Rodriguez, Andr√©s Gertr√∫dix, Joaqu√≠n Climent, √Ålvaro Roig, Tino Martinez, Mercedes Hoyos"/>
    <n v="11"/>
    <x v="14"/>
    <s v="Spain, France, Uruguay"/>
    <n v="3"/>
    <x v="648"/>
    <x v="4"/>
    <x v="5"/>
    <s v="80 min"/>
    <n v="80"/>
    <n v="80"/>
    <n v="382.78912926521548"/>
    <s v=""/>
    <s v="Comedies, Dramas, International Movies"/>
    <x v="4"/>
    <s v="Comedies, Dramas, International Movies"/>
    <n v="3"/>
  </r>
  <r>
    <n v="8649"/>
    <x v="1094"/>
    <x v="0"/>
    <x v="1094"/>
    <s v="Gary Young"/>
    <s v="Cathy Tyson, Katie Jarvis, David Hayman, Josh Herdman, Dave Johns, Danielle Harold, Kedar Williams-Stirling, Neal Ward"/>
    <n v="8"/>
    <x v="6"/>
    <s v="United Kingdom"/>
    <n v="1"/>
    <x v="230"/>
    <x v="5"/>
    <x v="5"/>
    <s v="80 min"/>
    <n v="80"/>
    <n v="80"/>
    <n v="382.78912926521548"/>
    <s v=""/>
    <s v="Thrillers"/>
    <x v="12"/>
    <s v="Thrillers"/>
    <n v="1"/>
  </r>
  <r>
    <n v="379"/>
    <x v="1095"/>
    <x v="0"/>
    <x v="1095"/>
    <s v="Louie Schwartzberg"/>
    <m/>
    <n v="0"/>
    <x v="0"/>
    <s v="United States"/>
    <n v="1"/>
    <x v="649"/>
    <x v="2"/>
    <x v="1"/>
    <s v="81 min"/>
    <n v="81"/>
    <n v="81"/>
    <n v="344.65913415838133"/>
    <s v=""/>
    <s v="Documentaries"/>
    <x v="3"/>
    <s v="Documentaries"/>
    <n v="1"/>
  </r>
  <r>
    <n v="874"/>
    <x v="1096"/>
    <x v="0"/>
    <x v="1096"/>
    <s v="Nikhil Pherwani"/>
    <s v="Arif Zakaria, Abuli Mamaji, Niharika Singh, Rajit Kapoor, Plabita Borthakur, Shilpa Mehta, Kaizaad Kotwal, Sonali Sachdev, Haresh Raut"/>
    <n v="9"/>
    <x v="17"/>
    <s v="India"/>
    <n v="1"/>
    <x v="650"/>
    <x v="6"/>
    <x v="5"/>
    <s v="81 min"/>
    <n v="81"/>
    <n v="81"/>
    <n v="344.65913415838133"/>
    <s v=""/>
    <s v="Dramas, Independent Movies, International Movies"/>
    <x v="2"/>
    <s v="Dramas, Independent Movies, International Movies"/>
    <n v="3"/>
  </r>
  <r>
    <n v="1008"/>
    <x v="1097"/>
    <x v="0"/>
    <x v="1097"/>
    <s v="Suhas Kadav"/>
    <s v="Sourav Chakraborty, Vidit Kumar, Mayur Vyas, Mahendra Bhatnagar, Dishi Duggal, Nandkishore Pandey"/>
    <n v="6"/>
    <x v="2"/>
    <m/>
    <n v="0"/>
    <x v="559"/>
    <x v="3"/>
    <x v="0"/>
    <s v="81 min"/>
    <n v="81"/>
    <n v="81"/>
    <n v="344.65913415838133"/>
    <s v=""/>
    <s v="Children &amp; Family Movies, Comedies"/>
    <x v="0"/>
    <s v="Children &amp; Family Movies, Comedies"/>
    <n v="2"/>
  </r>
  <r>
    <n v="1078"/>
    <x v="1098"/>
    <x v="0"/>
    <x v="1098"/>
    <s v="Suhas Kadav"/>
    <m/>
    <n v="0"/>
    <x v="2"/>
    <m/>
    <n v="0"/>
    <x v="577"/>
    <x v="2"/>
    <x v="8"/>
    <s v="81 min"/>
    <n v="81"/>
    <n v="81"/>
    <n v="344.65913415838133"/>
    <s v=""/>
    <s v="Children &amp; Family Movies"/>
    <x v="0"/>
    <s v="Children &amp; Family Movies"/>
    <n v="1"/>
  </r>
  <r>
    <n v="1237"/>
    <x v="1099"/>
    <x v="0"/>
    <x v="1099"/>
    <s v="Julien Leclercq"/>
    <s v="Olga Kurylenko, Marilyn Lima, Michel Nabokoff, Martin Swabey, Carole Weyers, Andrey Gorlenko, Antonia Malinova, Gabriel Almaer, Blaise Afonso, Guillaume Duhesme, Michel Biel"/>
    <n v="11"/>
    <x v="11"/>
    <s v="France"/>
    <n v="1"/>
    <x v="651"/>
    <x v="6"/>
    <x v="5"/>
    <s v="81 min"/>
    <n v="81"/>
    <n v="81"/>
    <n v="344.65913415838133"/>
    <s v=""/>
    <s v="Action &amp; Adventure, Dramas, International Movies"/>
    <x v="1"/>
    <s v="Action &amp; Adventure, Dramas, International Movies"/>
    <n v="3"/>
  </r>
  <r>
    <n v="1418"/>
    <x v="1100"/>
    <x v="0"/>
    <x v="1100"/>
    <s v="Francisco D'Eufemia"/>
    <s v="Rodrigo de la Serna, Belen Blanco, Walter Jakob, Facundo Aquinos, Patricia Calisaya"/>
    <n v="5"/>
    <x v="25"/>
    <s v="Argentina"/>
    <n v="1"/>
    <x v="652"/>
    <x v="2"/>
    <x v="5"/>
    <s v="81 min"/>
    <n v="81"/>
    <n v="81"/>
    <n v="344.65913415838133"/>
    <s v=""/>
    <s v="International Movies, Thrillers"/>
    <x v="7"/>
    <s v="International Movies, Thrillers"/>
    <n v="2"/>
  </r>
  <r>
    <n v="1637"/>
    <x v="1101"/>
    <x v="0"/>
    <x v="1101"/>
    <s v="Oliver Bokelberg"/>
    <s v="Debbie Allen"/>
    <n v="1"/>
    <x v="0"/>
    <s v="United States"/>
    <n v="1"/>
    <x v="30"/>
    <x v="1"/>
    <x v="6"/>
    <s v="81 min"/>
    <n v="81"/>
    <n v="81"/>
    <n v="344.65913415838133"/>
    <s v=""/>
    <s v="Children &amp; Family Movies, Documentaries"/>
    <x v="0"/>
    <s v="Children &amp; Family Movies, Documentaries"/>
    <n v="2"/>
  </r>
  <r>
    <n v="1764"/>
    <x v="1102"/>
    <x v="0"/>
    <x v="1102"/>
    <s v="Nicolas Pesce"/>
    <s v="Christopher Abbott, Mia Wasikowska, Laia Costa, Marin Ireland, Maria Dizzia, Wendell Pierce, Olivia Bond, Dakota Lustick"/>
    <n v="8"/>
    <x v="0"/>
    <s v="United States"/>
    <n v="1"/>
    <x v="79"/>
    <x v="5"/>
    <x v="12"/>
    <s v="81 min"/>
    <n v="81"/>
    <n v="81"/>
    <n v="344.65913415838133"/>
    <s v=""/>
    <s v="Dramas, Independent Movies, Thrillers"/>
    <x v="2"/>
    <s v="Dramas, Independent Movies, Thrillers"/>
    <n v="3"/>
  </r>
  <r>
    <n v="1825"/>
    <x v="1103"/>
    <x v="0"/>
    <x v="1103"/>
    <s v="Daniel Joseph"/>
    <s v="Talal El-Jordi, Karina Logue, Badih Abou Chakra, Tariq Tamim, Omar Mikati, Hiam Abou Chedid, Mahmoud Mabsout, Aida Sabra"/>
    <n v="8"/>
    <x v="4"/>
    <s v="Lebanon, United States, United Arab Emirates"/>
    <n v="3"/>
    <x v="439"/>
    <x v="11"/>
    <x v="5"/>
    <s v="81 min"/>
    <n v="81"/>
    <n v="81"/>
    <n v="344.65913415838133"/>
    <s v=""/>
    <s v="Dramas, International Movies"/>
    <x v="2"/>
    <s v="Dramas, International Movies"/>
    <n v="2"/>
  </r>
  <r>
    <n v="1885"/>
    <x v="1104"/>
    <x v="0"/>
    <x v="1104"/>
    <s v="Christopher Nolen"/>
    <s v="Noree Victoria, Brad James, Robert Christopher Riley, Brely Evans, Sabrina Revelle"/>
    <n v="5"/>
    <x v="0"/>
    <s v="United States"/>
    <n v="1"/>
    <x v="112"/>
    <x v="3"/>
    <x v="1"/>
    <s v="81 min"/>
    <n v="81"/>
    <n v="81"/>
    <n v="344.65913415838133"/>
    <s v=""/>
    <s v="Dramas, Romantic Movies"/>
    <x v="2"/>
    <s v="Dramas, Romantic Movies"/>
    <n v="2"/>
  </r>
  <r>
    <n v="2105"/>
    <x v="1105"/>
    <x v="0"/>
    <x v="1105"/>
    <s v="Bernardo Arellano"/>
    <s v="Tenoch Huerta, Er√©ndira Ibarra, Dale Carley, Ariane Pellicer, Johana Blendl, Dai Liparoti, Mauricio Aspe, Nick Zedd"/>
    <n v="8"/>
    <x v="15"/>
    <s v="Mexico"/>
    <n v="1"/>
    <x v="653"/>
    <x v="1"/>
    <x v="5"/>
    <s v="81 min"/>
    <n v="81"/>
    <n v="81"/>
    <n v="344.65913415838133"/>
    <s v=""/>
    <s v="Horror Movies, Independent Movies, International Movies"/>
    <x v="9"/>
    <s v="Horror Movies, Independent Movies, International Movies"/>
    <n v="3"/>
  </r>
  <r>
    <n v="2381"/>
    <x v="1106"/>
    <x v="0"/>
    <x v="1106"/>
    <s v="Paco Aguilar"/>
    <s v="John Schneider, T.C. Stallings, Grace Van Dien, Marisa Brown, Jimmy Deshler"/>
    <n v="5"/>
    <x v="0"/>
    <s v="United States"/>
    <n v="1"/>
    <x v="654"/>
    <x v="1"/>
    <x v="6"/>
    <s v="81 min"/>
    <n v="81"/>
    <n v="81"/>
    <n v="344.65913415838133"/>
    <s v=""/>
    <s v="Children &amp; Family Movies, Dramas, Faith &amp; Spirituality"/>
    <x v="0"/>
    <s v="Children &amp; Family Movies, Dramas, Faith &amp; Spirituality"/>
    <n v="3"/>
  </r>
  <r>
    <n v="2564"/>
    <x v="1107"/>
    <x v="0"/>
    <x v="1107"/>
    <s v="Lucas Margutti"/>
    <s v="Luccas Neto, Giovanna Alparone, J√©ssica Diehl, Vivian Duarte"/>
    <n v="4"/>
    <x v="23"/>
    <s v="Brazil"/>
    <n v="1"/>
    <x v="655"/>
    <x v="1"/>
    <x v="4"/>
    <s v="81 min"/>
    <n v="81"/>
    <n v="81"/>
    <n v="344.65913415838133"/>
    <s v=""/>
    <s v="Children &amp; Family Movies, Comedies, Music &amp; Musicals"/>
    <x v="0"/>
    <s v="Children &amp; Family Movies, Comedies, Music &amp; Musicals"/>
    <n v="3"/>
  </r>
  <r>
    <n v="2669"/>
    <x v="1108"/>
    <x v="0"/>
    <x v="1108"/>
    <s v="Julien Leclercq"/>
    <s v="Sami Bouajila, Eriq Ebouaney, Samy Seghir, Sofia Lesaffre"/>
    <n v="4"/>
    <x v="11"/>
    <s v="France, Belgium"/>
    <n v="2"/>
    <x v="656"/>
    <x v="1"/>
    <x v="5"/>
    <s v="81 min"/>
    <n v="81"/>
    <n v="81"/>
    <n v="344.65913415838133"/>
    <s v=""/>
    <s v="Dramas, International Movies, Thrillers"/>
    <x v="2"/>
    <s v="Dramas, International Movies, Thrillers"/>
    <n v="3"/>
  </r>
  <r>
    <n v="2928"/>
    <x v="1109"/>
    <x v="0"/>
    <x v="1109"/>
    <m/>
    <s v="Nat Faxon, Jay Gragnani, Ramone Hamilton, Sean Astin, Dayci Brookshire, Jorge Diaz, Todd Grimes, Peter Hastings, Evan Kishiyama, David Koechner, Phil LaMarr, Erica Luttrell, Patty Mattson, Brennan Murray, Nolan North"/>
    <n v="15"/>
    <x v="0"/>
    <s v="United States"/>
    <n v="1"/>
    <x v="510"/>
    <x v="1"/>
    <x v="8"/>
    <s v="81 min"/>
    <n v="81"/>
    <n v="81"/>
    <n v="344.65913415838133"/>
    <s v=""/>
    <s v="Children &amp; Family Movies, Comedies"/>
    <x v="0"/>
    <s v="Children &amp; Family Movies, Comedies"/>
    <n v="2"/>
  </r>
  <r>
    <n v="3065"/>
    <x v="1110"/>
    <x v="0"/>
    <x v="1110"/>
    <s v="Lucas Margutti"/>
    <s v="Luccas Neto, Vivian Duarte, Giobanna Alparone, J√©ssica Diehl"/>
    <n v="4"/>
    <x v="2"/>
    <m/>
    <n v="0"/>
    <x v="165"/>
    <x v="2"/>
    <x v="4"/>
    <s v="81 min"/>
    <n v="81"/>
    <n v="81"/>
    <n v="344.65913415838133"/>
    <s v=""/>
    <s v="Children &amp; Family Movies, Comedies, Music &amp; Musicals"/>
    <x v="0"/>
    <s v="Children &amp; Family Movies, Comedies, Music &amp; Musicals"/>
    <n v="3"/>
  </r>
  <r>
    <n v="3211"/>
    <x v="1111"/>
    <x v="0"/>
    <x v="1111"/>
    <s v="J√©r√©my Clapin"/>
    <s v="Hakim Faris, Victoire Du Bois, Patrick d'Assum√ßao, Dev Patel, Alia Shawkat, George Wendt"/>
    <n v="6"/>
    <x v="11"/>
    <s v="France"/>
    <n v="1"/>
    <x v="657"/>
    <x v="2"/>
    <x v="5"/>
    <s v="81 min"/>
    <n v="81"/>
    <n v="81"/>
    <n v="344.65913415838133"/>
    <s v=""/>
    <s v="Dramas, Independent Movies, International Movies"/>
    <x v="2"/>
    <s v="Dramas, Independent Movies, International Movies"/>
    <n v="3"/>
  </r>
  <r>
    <n v="3320"/>
    <x v="1112"/>
    <x v="0"/>
    <x v="1112"/>
    <s v="Raymie Muzquiz, Stu Livingston"/>
    <s v="Mason Vale Cotton, Benjamin Flores Jr., Francesca Smith, Alfred Molina, Dan Castellaneta, Tress MacNeille, Craig Bartlett, Carlos Alazraqui"/>
    <n v="8"/>
    <x v="0"/>
    <s v="United States, South Korea, Japan"/>
    <n v="3"/>
    <x v="133"/>
    <x v="3"/>
    <x v="6"/>
    <s v="81 min"/>
    <n v="81"/>
    <n v="81"/>
    <n v="344.65913415838133"/>
    <s v=""/>
    <s v="Children &amp; Family Movies, Comedies"/>
    <x v="0"/>
    <s v="Children &amp; Family Movies, Comedies"/>
    <n v="2"/>
  </r>
  <r>
    <n v="3476"/>
    <x v="1113"/>
    <x v="0"/>
    <x v="1113"/>
    <s v="Igor Kovalyov, Norton Virgien"/>
    <s v="Elizabeth Daily, Christine Cavanaugh, Kath Soucie, Melanie Chartoff, Phil Proctor, Cree Summer, Cheryl Chase, Tara Strong, Jack Riley, Joe Alaskey, Michael Bell, Tress MacNeille, Busta Rhymes, Whoopi Goldberg, David Spade"/>
    <n v="15"/>
    <x v="0"/>
    <s v="United States"/>
    <n v="1"/>
    <x v="164"/>
    <x v="18"/>
    <x v="3"/>
    <s v="81 min"/>
    <n v="81"/>
    <n v="81"/>
    <n v="344.65913415838133"/>
    <s v=""/>
    <s v="Children &amp; Family Movies, Comedies"/>
    <x v="0"/>
    <s v="Children &amp; Family Movies, Comedies"/>
    <n v="2"/>
  </r>
  <r>
    <n v="3477"/>
    <x v="1114"/>
    <x v="0"/>
    <x v="1114"/>
    <s v="Noah Baumbach"/>
    <s v="Jeff Daniels, Laura Linney, Jesse Eisenberg, Owen Kline, William Baldwin, Halley Feiffer, Anna Paquin, Ken Leung, David Benger, Adam Rose"/>
    <n v="10"/>
    <x v="0"/>
    <s v="United States"/>
    <n v="1"/>
    <x v="164"/>
    <x v="30"/>
    <x v="12"/>
    <s v="81 min"/>
    <n v="81"/>
    <n v="81"/>
    <n v="344.65913415838133"/>
    <s v=""/>
    <s v="Comedies, Dramas, Independent Movies"/>
    <x v="4"/>
    <s v="Comedies, Dramas, Independent Movies"/>
    <n v="3"/>
  </r>
  <r>
    <n v="3539"/>
    <x v="1115"/>
    <x v="0"/>
    <x v="1115"/>
    <s v="Petra Costa"/>
    <m/>
    <n v="0"/>
    <x v="23"/>
    <s v="Brazil, United States"/>
    <n v="2"/>
    <x v="184"/>
    <x v="11"/>
    <x v="5"/>
    <s v="81 min"/>
    <n v="81"/>
    <n v="81"/>
    <n v="344.65913415838133"/>
    <s v=""/>
    <s v="Documentaries, International Movies"/>
    <x v="3"/>
    <s v="Documentaries, International Movies"/>
    <n v="2"/>
  </r>
  <r>
    <n v="3627"/>
    <x v="1116"/>
    <x v="0"/>
    <x v="1116"/>
    <s v="Erwin van den Eshof"/>
    <s v="Djamila, Niek Roozen, Bente Fokkens, Jolijn Henneman, Fenna Ramos, Jill Schirnhofer, Donny Roelvink, D√©fano Holwijn, Luca Gilliot"/>
    <n v="9"/>
    <x v="3"/>
    <s v="Netherlands"/>
    <n v="1"/>
    <x v="658"/>
    <x v="3"/>
    <x v="1"/>
    <s v="81 min"/>
    <n v="81"/>
    <n v="81"/>
    <n v="344.65913415838133"/>
    <s v=""/>
    <s v="Children &amp; Family Movies, Comedies, International Movies"/>
    <x v="0"/>
    <s v="Children &amp; Family Movies, Comedies, International Movies"/>
    <n v="3"/>
  </r>
  <r>
    <n v="3653"/>
    <x v="1117"/>
    <x v="0"/>
    <x v="1117"/>
    <s v="Frank Ariza"/>
    <s v="Estefan√≠a de los Santos, Secun de la Rosa, Terele P√°vez, Mar√≠a Alfonsa Rosso, Mariola Fuentes, Alfonso S√°nchez, Paz Vega, Marta Torn√©, Concha Gal√°n"/>
    <n v="9"/>
    <x v="14"/>
    <s v="Spain"/>
    <n v="1"/>
    <x v="586"/>
    <x v="2"/>
    <x v="5"/>
    <s v="81 min"/>
    <n v="81"/>
    <n v="81"/>
    <n v="344.65913415838133"/>
    <s v=""/>
    <s v="Comedies, International Movies"/>
    <x v="4"/>
    <s v="Comedies, International Movies"/>
    <n v="2"/>
  </r>
  <r>
    <n v="3961"/>
    <x v="1118"/>
    <x v="0"/>
    <x v="1118"/>
    <s v="Sam &quot;Blitz&quot; Bazawule"/>
    <s v="Cynthia Dankwa, Ama K. Abebrese, Joseph Otsiman, Kobina Amissah Sam, Mamley Djangmah, Henry Adofo, Anima Misa, Brian Angels"/>
    <n v="8"/>
    <x v="52"/>
    <s v="Ghana, United States"/>
    <n v="2"/>
    <x v="659"/>
    <x v="5"/>
    <x v="1"/>
    <s v="81 min"/>
    <n v="81"/>
    <n v="81"/>
    <n v="344.65913415838133"/>
    <s v=""/>
    <s v="Dramas, Independent Movies, International Movies"/>
    <x v="2"/>
    <s v="Dramas, Independent Movies, International Movies"/>
    <n v="3"/>
  </r>
  <r>
    <n v="4234"/>
    <x v="1119"/>
    <x v="0"/>
    <x v="1119"/>
    <s v="Kevin Booth, David Johndrow"/>
    <s v="Bill Hicks"/>
    <n v="1"/>
    <x v="0"/>
    <s v="United States"/>
    <n v="1"/>
    <x v="85"/>
    <x v="38"/>
    <x v="5"/>
    <s v="81 min"/>
    <n v="81"/>
    <n v="81"/>
    <n v="344.65913415838133"/>
    <s v=""/>
    <s v="Stand-Up Comedy"/>
    <x v="8"/>
    <s v="Stand-Up Comedy"/>
    <n v="1"/>
  </r>
  <r>
    <n v="4337"/>
    <x v="1120"/>
    <x v="0"/>
    <x v="1120"/>
    <s v="Nam Ron"/>
    <s v="Zahiril Adzim, Ario Bayu, Asmara Abigail, Rosdeen Suboh, Amerul Affendi, Iedil Putra, Timothy Castillo, Chew Kin Wah, Along Eyzendy, Nam Ron"/>
    <n v="10"/>
    <x v="45"/>
    <s v="Malaysia"/>
    <n v="1"/>
    <x v="42"/>
    <x v="5"/>
    <x v="1"/>
    <s v="81 min"/>
    <n v="81"/>
    <n v="81"/>
    <n v="344.65913415838133"/>
    <s v=""/>
    <s v="Dramas, International Movies"/>
    <x v="2"/>
    <s v="Dramas, International Movies"/>
    <n v="2"/>
  </r>
  <r>
    <n v="4541"/>
    <x v="1121"/>
    <x v="0"/>
    <x v="1121"/>
    <s v="Eric Idle, Aubrey Powell"/>
    <s v="Russell Brand, Billy Connolly, Tim Curry, Eric Idle, Eddie Izzard, Jane Leeves, Jim Piddock, Tracey Ullman, Sophie Winkleman"/>
    <n v="9"/>
    <x v="0"/>
    <s v="United States"/>
    <n v="1"/>
    <x v="245"/>
    <x v="11"/>
    <x v="5"/>
    <s v="81 min"/>
    <n v="81"/>
    <n v="81"/>
    <n v="344.65913415838133"/>
    <s v=""/>
    <s v="Comedies, Music &amp; Musicals"/>
    <x v="4"/>
    <s v="Comedies, Music &amp; Musicals"/>
    <n v="2"/>
  </r>
  <r>
    <n v="5018"/>
    <x v="1122"/>
    <x v="0"/>
    <x v="1122"/>
    <s v="Mike Smith, John Paul Tremblay, Robb Wells"/>
    <s v="Mike Smith, John Paul Tremblay, Robb Wells, Pat Roach"/>
    <n v="4"/>
    <x v="8"/>
    <s v="Canada"/>
    <n v="1"/>
    <x v="144"/>
    <x v="0"/>
    <x v="5"/>
    <s v="81 min"/>
    <n v="81"/>
    <n v="81"/>
    <n v="344.65913415838133"/>
    <s v=""/>
    <s v="Movies"/>
    <x v="6"/>
    <s v="Movies"/>
    <n v="1"/>
  </r>
  <r>
    <n v="5143"/>
    <x v="1123"/>
    <x v="0"/>
    <x v="1123"/>
    <s v="Leopoldo Aguilar"/>
    <s v="Joey Camen, Fiona Hardingham, Johnny Rose, Katie Leigh, Roger L. Jackson, Wally Wingert, Phillip Vasquez"/>
    <n v="7"/>
    <x v="17"/>
    <s v="India, Mexico"/>
    <n v="2"/>
    <x v="75"/>
    <x v="3"/>
    <x v="8"/>
    <s v="81 min"/>
    <n v="81"/>
    <n v="81"/>
    <n v="344.65913415838133"/>
    <s v=""/>
    <s v="Children &amp; Family Movies"/>
    <x v="0"/>
    <s v="Children &amp; Family Movies"/>
    <n v="1"/>
  </r>
  <r>
    <n v="5180"/>
    <x v="1124"/>
    <x v="0"/>
    <x v="1124"/>
    <s v="Christian Charles"/>
    <s v="Jerry Seinfeld, Orny Adams, Colin Quinn, Bill Cosby, Robert Klein, Chris Rock, Garry Shandling, Jay Leno, Kevin Nealon, Ray Romano"/>
    <n v="10"/>
    <x v="0"/>
    <s v="United States"/>
    <n v="1"/>
    <x v="660"/>
    <x v="43"/>
    <x v="12"/>
    <s v="81 min"/>
    <n v="81"/>
    <n v="81"/>
    <n v="344.65913415838133"/>
    <s v=""/>
    <s v="Documentaries"/>
    <x v="3"/>
    <s v="Documentaries"/>
    <n v="1"/>
  </r>
  <r>
    <n v="5250"/>
    <x v="1125"/>
    <x v="0"/>
    <x v="1125"/>
    <s v="Carlos Algara, Alejandro Martinez-Beltran"/>
    <s v="Arcelia Ram√≠rez, Olga Segura, Sof√≠a Garza"/>
    <n v="3"/>
    <x v="15"/>
    <s v="Mexico"/>
    <n v="1"/>
    <x v="46"/>
    <x v="3"/>
    <x v="5"/>
    <s v="81 min"/>
    <n v="81"/>
    <n v="81"/>
    <n v="344.65913415838133"/>
    <s v=""/>
    <s v="Dramas, Independent Movies, International Movies"/>
    <x v="2"/>
    <s v="Dramas, Independent Movies, International Movies"/>
    <n v="3"/>
  </r>
  <r>
    <n v="5494"/>
    <x v="1126"/>
    <x v="0"/>
    <x v="1126"/>
    <s v="Jeff Garlin"/>
    <s v="Jeff Garlin, Natasha Lyonne, Amy Sedaris, Steven Weber, Christine Woods, Eddie Pepitone, Timm Sharp, Brad Morris, Leah Remini, Ava Acres"/>
    <n v="10"/>
    <x v="0"/>
    <s v="United States"/>
    <n v="1"/>
    <x v="496"/>
    <x v="3"/>
    <x v="5"/>
    <s v="81 min"/>
    <n v="81"/>
    <n v="81"/>
    <n v="344.65913415838133"/>
    <s v=""/>
    <s v="Comedies"/>
    <x v="4"/>
    <s v="Comedies"/>
    <n v="1"/>
  </r>
  <r>
    <n v="5509"/>
    <x v="1127"/>
    <x v="0"/>
    <x v="1127"/>
    <s v="Kitty Green"/>
    <m/>
    <n v="0"/>
    <x v="0"/>
    <s v="United States, Australia, China"/>
    <n v="3"/>
    <x v="228"/>
    <x v="3"/>
    <x v="1"/>
    <s v="81 min"/>
    <n v="81"/>
    <n v="81"/>
    <n v="344.65913415838133"/>
    <s v=""/>
    <s v="Documentaries"/>
    <x v="3"/>
    <s v="Documentaries"/>
    <n v="1"/>
  </r>
  <r>
    <n v="5532"/>
    <x v="1128"/>
    <x v="0"/>
    <x v="1128"/>
    <s v="Marie Madinier"/>
    <s v="Charlotte Le Bon, Guillaume Canet, Anne Le Ny, Patrick d'Assum√ßao, Damien Chapelle, Xavier Beauvois, Vincent Launay-Franceschini"/>
    <n v="7"/>
    <x v="11"/>
    <s v="France, Belgium"/>
    <n v="2"/>
    <x v="661"/>
    <x v="9"/>
    <x v="1"/>
    <s v="81 min"/>
    <n v="81"/>
    <n v="81"/>
    <n v="344.65913415838133"/>
    <s v=""/>
    <s v="Dramas, International Movies, Romantic Movies"/>
    <x v="2"/>
    <s v="Dramas, International Movies, Romantic Movies"/>
    <n v="3"/>
  </r>
  <r>
    <n v="5552"/>
    <x v="1129"/>
    <x v="0"/>
    <x v="1129"/>
    <s v="Daniel Burman"/>
    <s v="Alan Sabbagh, Julieta Zylberberg, Usher Barilka, Elvira Onetto, Adri√°n Stoppelman, Dan Breitman, Elisa Carricajo"/>
    <n v="7"/>
    <x v="25"/>
    <s v="Argentina"/>
    <n v="1"/>
    <x v="232"/>
    <x v="9"/>
    <x v="5"/>
    <s v="81 min"/>
    <n v="81"/>
    <n v="81"/>
    <n v="344.65913415838133"/>
    <s v=""/>
    <s v="Dramas, International Movies"/>
    <x v="2"/>
    <s v="Dramas, International Movies"/>
    <n v="2"/>
  </r>
  <r>
    <n v="5688"/>
    <x v="1130"/>
    <x v="0"/>
    <x v="1130"/>
    <s v="Alex Lehmann"/>
    <s v="Sarah Paulson, Mark Duplass, Clu Gulager"/>
    <n v="3"/>
    <x v="0"/>
    <s v="United States"/>
    <n v="1"/>
    <x v="337"/>
    <x v="9"/>
    <x v="5"/>
    <s v="81 min"/>
    <n v="81"/>
    <n v="81"/>
    <n v="344.65913415838133"/>
    <s v=""/>
    <s v="Dramas, Independent Movies, Romantic Movies"/>
    <x v="2"/>
    <s v="Dramas, Independent Movies, Romantic Movies"/>
    <n v="3"/>
  </r>
  <r>
    <n v="5743"/>
    <x v="1131"/>
    <x v="0"/>
    <x v="1131"/>
    <s v="Benjamin Weill"/>
    <s v="Devi Couzigou, Mathis Crusson, Victor Le Blond, Sullivan Loyez, Pierre-Fran√ßois Martin-Laval, Hugo Chalan-Marchio"/>
    <n v="6"/>
    <x v="11"/>
    <s v="France"/>
    <n v="1"/>
    <x v="662"/>
    <x v="9"/>
    <x v="5"/>
    <s v="81 min"/>
    <n v="81"/>
    <n v="81"/>
    <n v="344.65913415838133"/>
    <s v=""/>
    <s v="Comedies, Dramas, International Movies"/>
    <x v="4"/>
    <s v="Comedies, Dramas, International Movies"/>
    <n v="3"/>
  </r>
  <r>
    <n v="5821"/>
    <x v="1132"/>
    <x v="0"/>
    <x v="1132"/>
    <s v="Michael Drumm"/>
    <s v="Lavell Crawford"/>
    <n v="1"/>
    <x v="0"/>
    <s v="United States"/>
    <n v="1"/>
    <x v="663"/>
    <x v="12"/>
    <x v="5"/>
    <s v="81 min"/>
    <n v="81"/>
    <n v="81"/>
    <n v="344.65913415838133"/>
    <s v=""/>
    <s v="Stand-Up Comedy"/>
    <x v="8"/>
    <s v="Stand-Up Comedy"/>
    <n v="1"/>
  </r>
  <r>
    <n v="5922"/>
    <x v="1133"/>
    <x v="0"/>
    <x v="1133"/>
    <s v="Jay Karas"/>
    <s v="Bill Burr"/>
    <n v="1"/>
    <x v="0"/>
    <s v="United States"/>
    <n v="1"/>
    <x v="664"/>
    <x v="0"/>
    <x v="5"/>
    <s v="81 min"/>
    <n v="81"/>
    <n v="81"/>
    <n v="344.65913415838133"/>
    <s v=""/>
    <s v="Stand-Up Comedy"/>
    <x v="8"/>
    <s v="Stand-Up Comedy"/>
    <n v="1"/>
  </r>
  <r>
    <n v="5958"/>
    <x v="1134"/>
    <x v="0"/>
    <x v="1134"/>
    <s v="Sorin Dan Mihalcescu"/>
    <s v="Barbara King, Shaana Diya, John Krisiukenas, Yoriko Haraguchi, David Crane, Chad Thomas"/>
    <n v="6"/>
    <x v="0"/>
    <s v="United States"/>
    <n v="1"/>
    <x v="665"/>
    <x v="24"/>
    <x v="5"/>
    <s v="81 min"/>
    <n v="81"/>
    <n v="81"/>
    <n v="344.65913415838133"/>
    <s v=""/>
    <s v="Dramas, Independent Movies, Thrillers"/>
    <x v="2"/>
    <s v="Dramas, Independent Movies, Thrillers"/>
    <n v="3"/>
  </r>
  <r>
    <n v="6015"/>
    <x v="1135"/>
    <x v="0"/>
    <x v="1135"/>
    <s v="Jack C. Newell"/>
    <s v="Jake Bickelhaupt"/>
    <n v="1"/>
    <x v="0"/>
    <s v="United States"/>
    <n v="1"/>
    <x v="148"/>
    <x v="3"/>
    <x v="5"/>
    <s v="81 min"/>
    <n v="81"/>
    <n v="81"/>
    <n v="344.65913415838133"/>
    <s v=""/>
    <s v="Documentaries"/>
    <x v="3"/>
    <s v="Documentaries"/>
    <n v="1"/>
  </r>
  <r>
    <n v="6134"/>
    <x v="1136"/>
    <x v="0"/>
    <x v="1136"/>
    <s v="Charlie Siskel"/>
    <s v="William Powell"/>
    <n v="1"/>
    <x v="0"/>
    <s v="United States"/>
    <n v="1"/>
    <x v="505"/>
    <x v="9"/>
    <x v="5"/>
    <s v="81 min"/>
    <n v="81"/>
    <n v="81"/>
    <n v="344.65913415838133"/>
    <s v=""/>
    <s v="Documentaries"/>
    <x v="3"/>
    <s v="Documentaries"/>
    <n v="1"/>
  </r>
  <r>
    <n v="6192"/>
    <x v="1137"/>
    <x v="0"/>
    <x v="1137"/>
    <s v="Mike Nicoll"/>
    <s v="Parker Jackson Cartwright, Gabe York"/>
    <n v="2"/>
    <x v="0"/>
    <s v="United States"/>
    <n v="1"/>
    <x v="666"/>
    <x v="9"/>
    <x v="5"/>
    <s v="81 min"/>
    <n v="81"/>
    <n v="81"/>
    <n v="344.65913415838133"/>
    <s v=""/>
    <s v="Documentaries, Sports Movies"/>
    <x v="3"/>
    <s v="Documentaries, Sports Movies"/>
    <n v="2"/>
  </r>
  <r>
    <n v="6267"/>
    <x v="1138"/>
    <x v="0"/>
    <x v="1138"/>
    <s v="Mike Judge"/>
    <s v="Mike Judge, Bruce Willis, Demi Moore, Cloris Leachman, Robert Stack, Jacqueline Barba, Pamela Blair, Eric Bogosian, Kristofor Brown, Tony Darling, David Letterman"/>
    <n v="11"/>
    <x v="0"/>
    <s v="United States"/>
    <n v="1"/>
    <x v="84"/>
    <x v="46"/>
    <x v="2"/>
    <s v="81 min"/>
    <n v="81"/>
    <n v="81"/>
    <n v="344.65913415838133"/>
    <s v=""/>
    <s v="Comedies, Cult Movies"/>
    <x v="4"/>
    <s v="Comedies, Cult Movies"/>
    <n v="2"/>
  </r>
  <r>
    <n v="6375"/>
    <x v="1139"/>
    <x v="0"/>
    <x v="1139"/>
    <s v="Sridhar Rangayan"/>
    <s v="Sridhar Rangayan"/>
    <n v="1"/>
    <x v="17"/>
    <s v="India"/>
    <n v="1"/>
    <x v="141"/>
    <x v="4"/>
    <x v="5"/>
    <s v="81 min"/>
    <n v="81"/>
    <n v="81"/>
    <n v="344.65913415838133"/>
    <s v=""/>
    <s v="Documentaries, International Movies, LGBTQ Movies"/>
    <x v="3"/>
    <s v="Documentaries, International Movies, LGBTQ Movies"/>
    <n v="3"/>
  </r>
  <r>
    <n v="6575"/>
    <x v="1140"/>
    <x v="0"/>
    <x v="1140"/>
    <s v="Dylan Haegens, Bas van Teylingen"/>
    <s v="Dylan Haegens, Nick Golterman, Marit Brugman, Ilse Warringa, Teun Peters, Patrick Stoof, Rick Vermeulen, Rico Verhoeven"/>
    <n v="8"/>
    <x v="3"/>
    <s v="Netherlands"/>
    <n v="1"/>
    <x v="236"/>
    <x v="5"/>
    <x v="6"/>
    <s v="81 min"/>
    <n v="81"/>
    <n v="81"/>
    <n v="344.65913415838133"/>
    <s v=""/>
    <s v="Comedies, International Movies"/>
    <x v="4"/>
    <s v="Comedies, International Movies"/>
    <n v="2"/>
  </r>
  <r>
    <n v="6724"/>
    <x v="1141"/>
    <x v="0"/>
    <x v="1141"/>
    <s v="Joseph Mbah"/>
    <s v="Derek Davenport, Amelia Haberman, Shepsut Wilson, Titus Covington, Hayley Vrana, Michael Alvarez, Richard Lippert, Alfoniso Lopez"/>
    <n v="8"/>
    <x v="0"/>
    <s v="United States"/>
    <n v="1"/>
    <x v="667"/>
    <x v="2"/>
    <x v="1"/>
    <s v="81 min"/>
    <n v="81"/>
    <n v="81"/>
    <n v="344.65913415838133"/>
    <s v=""/>
    <s v="Action &amp; Adventure, Dramas, Independent Movies"/>
    <x v="1"/>
    <s v="Action &amp; Adventure, Dramas, Independent Movies"/>
    <n v="3"/>
  </r>
  <r>
    <n v="6784"/>
    <x v="1142"/>
    <x v="0"/>
    <x v="1142"/>
    <s v="Jon Carey, Adam Darke"/>
    <s v="Justin Fashanu, John Fashanu"/>
    <n v="2"/>
    <x v="6"/>
    <s v="United Kingdom"/>
    <n v="1"/>
    <x v="75"/>
    <x v="3"/>
    <x v="1"/>
    <s v="81 min"/>
    <n v="81"/>
    <n v="81"/>
    <n v="344.65913415838133"/>
    <s v=""/>
    <s v="Documentaries, International Movies, LGBTQ Movies"/>
    <x v="3"/>
    <s v="Documentaries, International Movies, LGBTQ Movies"/>
    <n v="3"/>
  </r>
  <r>
    <n v="6996"/>
    <x v="1143"/>
    <x v="0"/>
    <x v="1143"/>
    <s v="Brodje Wemboendja"/>
    <s v="Gift Ngoepe"/>
    <n v="1"/>
    <x v="0"/>
    <s v="United States, South Africa"/>
    <n v="2"/>
    <x v="305"/>
    <x v="3"/>
    <x v="1"/>
    <s v="81 min"/>
    <n v="81"/>
    <n v="81"/>
    <n v="344.65913415838133"/>
    <s v=""/>
    <s v="Documentaries, International Movies, Sports Movies"/>
    <x v="3"/>
    <s v="Documentaries, International Movies, Sports Movies"/>
    <n v="3"/>
  </r>
  <r>
    <n v="7208"/>
    <x v="1144"/>
    <x v="0"/>
    <x v="1144"/>
    <s v="Felix Thompson"/>
    <s v="Charlie Plummer, Cory Nichols, Christian Madsen, Danny Flaherty, Erin Davie, Chloe Levine"/>
    <n v="6"/>
    <x v="0"/>
    <s v="United States"/>
    <n v="1"/>
    <x v="222"/>
    <x v="4"/>
    <x v="11"/>
    <s v="81 min"/>
    <n v="81"/>
    <n v="81"/>
    <n v="344.65913415838133"/>
    <s v=""/>
    <s v="Dramas, Independent Movies"/>
    <x v="2"/>
    <s v="Dramas, Independent Movies"/>
    <n v="2"/>
  </r>
  <r>
    <n v="7235"/>
    <x v="1145"/>
    <x v="0"/>
    <x v="1145"/>
    <s v="Trey Edward Shults"/>
    <s v="Krisha Fairchild, Alex Dobrenko, Robyn Fairchild, Chris Doubek, Victoria Fairchild, Bryan Casserly, Chase Joliet, Atheena Frizzell, Augustine Frizzell, Bill Wise, Olivia Grace Applegate, Trey Edward Shults"/>
    <n v="12"/>
    <x v="0"/>
    <s v="United States"/>
    <n v="1"/>
    <x v="668"/>
    <x v="4"/>
    <x v="12"/>
    <s v="81 min"/>
    <n v="81"/>
    <n v="81"/>
    <n v="344.65913415838133"/>
    <s v=""/>
    <s v="Dramas, Independent Movies"/>
    <x v="2"/>
    <s v="Dramas, Independent Movies"/>
    <n v="2"/>
  </r>
  <r>
    <n v="7445"/>
    <x v="1146"/>
    <x v="0"/>
    <x v="1146"/>
    <s v="John Barnard"/>
    <s v="Tammy Gillis, Sheila Campbell, Talia Pura, Dorothy Carroll, Logan Creran, Jason Wishnowski, Aaron Merke, Krystle Snow, Michael O'Sullivan"/>
    <n v="9"/>
    <x v="8"/>
    <s v="Canada, Spain"/>
    <n v="2"/>
    <x v="669"/>
    <x v="9"/>
    <x v="5"/>
    <s v="81 min"/>
    <n v="81"/>
    <n v="81"/>
    <n v="344.65913415838133"/>
    <s v=""/>
    <s v="Dramas, Independent Movies"/>
    <x v="2"/>
    <s v="Dramas, Independent Movies"/>
    <n v="2"/>
  </r>
  <r>
    <n v="7741"/>
    <x v="1147"/>
    <x v="0"/>
    <x v="1147"/>
    <s v="Dana Nachman, Don Hardy Jr."/>
    <m/>
    <n v="0"/>
    <x v="0"/>
    <s v="United States"/>
    <n v="1"/>
    <x v="670"/>
    <x v="5"/>
    <x v="6"/>
    <s v="81 min"/>
    <n v="81"/>
    <n v="81"/>
    <n v="344.65913415838133"/>
    <s v=""/>
    <s v="Children &amp; Family Movies, Documentaries"/>
    <x v="0"/>
    <s v="Children &amp; Family Movies, Documentaries"/>
    <n v="2"/>
  </r>
  <r>
    <n v="7742"/>
    <x v="1148"/>
    <x v="0"/>
    <x v="1148"/>
    <s v="Christopher Nolen"/>
    <s v="Trae Ireland, Chrystee Pharris, Brian Hooks, Dawnisha Halfkenny, Ebony Byrd Wesley, Simeon Henderson, Marquita Goings, Lew Collins, Kendra Gilliams, Caneil Oliver"/>
    <n v="10"/>
    <x v="0"/>
    <s v="United States"/>
    <n v="1"/>
    <x v="671"/>
    <x v="5"/>
    <x v="5"/>
    <s v="81 min"/>
    <n v="81"/>
    <n v="81"/>
    <n v="344.65913415838133"/>
    <s v=""/>
    <s v="Romantic Movies"/>
    <x v="13"/>
    <s v="Romantic Movies"/>
    <n v="1"/>
  </r>
  <r>
    <n v="7746"/>
    <x v="1149"/>
    <x v="0"/>
    <x v="1149"/>
    <s v="Israel Adri√°n Caetano, Bruno Stagnaro"/>
    <s v="H√©ctor Anglada, Jorge Ses√°n, Pamela Jord√°n, Adri√°n Yospe, Daniel Di Biase, Walter D√≠az, Mart√≠n Adjemi√°n, Elena C√°nepa, Rub√©n Rodr√≠guez, Tony Lestingi, Alejandro Pous"/>
    <n v="11"/>
    <x v="25"/>
    <s v="Argentina"/>
    <n v="1"/>
    <x v="45"/>
    <x v="18"/>
    <x v="5"/>
    <s v="81 min"/>
    <n v="81"/>
    <n v="81"/>
    <n v="344.65913415838133"/>
    <s v=""/>
    <s v="Dramas, International Movies"/>
    <x v="2"/>
    <s v="Dramas, International Movies"/>
    <n v="2"/>
  </r>
  <r>
    <n v="7750"/>
    <x v="1150"/>
    <x v="0"/>
    <x v="1150"/>
    <s v="Sam Liu"/>
    <s v="Rick D. Wasserman, Lisa Ann Beley, Mark Hildreth, Liam O'Brien, Kevin Michael Richardson, Sam Vincent, Advah Soudack, Michael Kopsa, Paul Dobson, Marc Worden"/>
    <n v="10"/>
    <x v="0"/>
    <s v="United States"/>
    <n v="1"/>
    <x v="633"/>
    <x v="10"/>
    <x v="1"/>
    <s v="81 min"/>
    <n v="81"/>
    <n v="81"/>
    <n v="344.65913415838133"/>
    <s v=""/>
    <s v="Action &amp; Adventure, Sci-Fi &amp; Fantasy"/>
    <x v="1"/>
    <s v="Action &amp; Adventure, Sci-Fi &amp; Fantasy"/>
    <n v="2"/>
  </r>
  <r>
    <n v="7844"/>
    <x v="1151"/>
    <x v="0"/>
    <x v="1151"/>
    <s v="Craig Anderson"/>
    <s v="Dee Wallace, Geoff Morrell, Sarah Bishop, Janis McGavin, David Collins, Bjorn Stewart, Gerard O'Dwyer, Deelia Meriel, Sam Campbell, Anthony Jensen, Robert Anderson"/>
    <n v="11"/>
    <x v="12"/>
    <s v="Australia"/>
    <n v="1"/>
    <x v="672"/>
    <x v="9"/>
    <x v="5"/>
    <s v="81 min"/>
    <n v="81"/>
    <n v="81"/>
    <n v="344.65913415838133"/>
    <s v=""/>
    <s v="Horror Movies"/>
    <x v="9"/>
    <s v="Horror Movies"/>
    <n v="1"/>
  </r>
  <r>
    <n v="8151"/>
    <x v="1152"/>
    <x v="0"/>
    <x v="1152"/>
    <s v="Julien Seri"/>
    <s v="Jonathan Howard, Jonathan Demurger, Fanny Valette, Jess Liaudin"/>
    <n v="4"/>
    <x v="11"/>
    <s v="France"/>
    <n v="1"/>
    <x v="144"/>
    <x v="4"/>
    <x v="5"/>
    <s v="81 min"/>
    <n v="81"/>
    <n v="81"/>
    <n v="344.65913415838133"/>
    <s v=""/>
    <s v="International Movies, Thrillers"/>
    <x v="7"/>
    <s v="International Movies, Thrillers"/>
    <n v="2"/>
  </r>
  <r>
    <n v="8156"/>
    <x v="1153"/>
    <x v="0"/>
    <x v="1153"/>
    <s v="Sonia Lowman"/>
    <m/>
    <n v="0"/>
    <x v="0"/>
    <s v="United States"/>
    <n v="1"/>
    <x v="673"/>
    <x v="3"/>
    <x v="1"/>
    <s v="81 min"/>
    <n v="81"/>
    <n v="81"/>
    <n v="344.65913415838133"/>
    <s v=""/>
    <s v="Documentaries"/>
    <x v="3"/>
    <s v="Documentaries"/>
    <n v="1"/>
  </r>
  <r>
    <n v="8478"/>
    <x v="1154"/>
    <x v="0"/>
    <x v="1154"/>
    <s v="Kevin Derek"/>
    <s v="Fumio Demura"/>
    <n v="1"/>
    <x v="0"/>
    <s v="United States, Canada, Japan, Panama"/>
    <n v="4"/>
    <x v="674"/>
    <x v="4"/>
    <x v="6"/>
    <s v="81 min"/>
    <n v="81"/>
    <n v="81"/>
    <n v="344.65913415838133"/>
    <s v=""/>
    <s v="Documentaries, Sports Movies"/>
    <x v="3"/>
    <s v="Documentaries, Sports Movies"/>
    <n v="2"/>
  </r>
  <r>
    <n v="8766"/>
    <x v="1155"/>
    <x v="0"/>
    <x v="1155"/>
    <s v="Jovanka Vuckovic, Annie Clark, Roxanne Benjamin, Karyn Kusama"/>
    <s v="Natalie Brown, Jonathan Watton, Melanie Lynskey, Lindsay Burdge, Sheila Vand, Casey Adams, Breeda Wool, Angela Trimbur, Morgan Krantz, Christina Kirk, Kyle Allen, Mike Doyle"/>
    <n v="12"/>
    <x v="8"/>
    <s v="Canada, United States"/>
    <n v="2"/>
    <x v="675"/>
    <x v="3"/>
    <x v="12"/>
    <s v="81 min"/>
    <n v="81"/>
    <n v="81"/>
    <n v="344.65913415838133"/>
    <s v=""/>
    <s v="Horror Movies"/>
    <x v="9"/>
    <s v="Horror Movies"/>
    <n v="1"/>
  </r>
  <r>
    <n v="8793"/>
    <x v="1156"/>
    <x v="0"/>
    <x v="1156"/>
    <s v="Mu Chu"/>
    <s v="Qiu Yuen, Charlie Chin, Jackie Chan, Hu Chin, Nan Chiang"/>
    <n v="5"/>
    <x v="50"/>
    <s v="Hong Kong"/>
    <n v="1"/>
    <x v="157"/>
    <x v="47"/>
    <x v="11"/>
    <s v="81 min"/>
    <n v="81"/>
    <n v="81"/>
    <n v="344.65913415838133"/>
    <s v=""/>
    <s v="Action &amp; Adventure, International Movies"/>
    <x v="1"/>
    <s v="Action &amp; Adventure, International Movies"/>
    <n v="2"/>
  </r>
  <r>
    <n v="142"/>
    <x v="1157"/>
    <x v="0"/>
    <x v="1157"/>
    <s v="Steven C. Miller"/>
    <s v="Bruce Willis, Kellan Lutz, Gina Carano, D.B. Sweeney, Joshua Mikel, Steve Coulter, Dan Bilzerian, Heather Johansen"/>
    <n v="8"/>
    <x v="0"/>
    <s v="United States, United Kingdom, Canada"/>
    <n v="3"/>
    <x v="344"/>
    <x v="4"/>
    <x v="12"/>
    <s v="82 min"/>
    <n v="82"/>
    <n v="82"/>
    <n v="308.52913905154725"/>
    <s v=""/>
    <s v="Action &amp; Adventure"/>
    <x v="1"/>
    <s v="Action &amp; Adventure"/>
    <n v="1"/>
  </r>
  <r>
    <n v="234"/>
    <x v="1158"/>
    <x v="0"/>
    <x v="1158"/>
    <s v="Mark Lo"/>
    <m/>
    <n v="0"/>
    <x v="6"/>
    <s v="United Kingdom"/>
    <n v="1"/>
    <x v="456"/>
    <x v="6"/>
    <x v="5"/>
    <s v="82 min"/>
    <n v="82"/>
    <n v="82"/>
    <n v="308.52913905154725"/>
    <s v=""/>
    <s v="Documentaries, Music &amp; Musicals"/>
    <x v="3"/>
    <s v="Documentaries, Music &amp; Musicals"/>
    <n v="2"/>
  </r>
  <r>
    <n v="260"/>
    <x v="1159"/>
    <x v="0"/>
    <x v="1159"/>
    <s v="Paakhi Tyrewala"/>
    <s v="Anmol Limbu, Ishika Gurung, Manju Chettri, Banita Lagun, Binod Pradhan, Mahindra Bajgai, Rupa Tamang, Saran Rai"/>
    <n v="8"/>
    <x v="17"/>
    <s v="India, Nepal"/>
    <n v="2"/>
    <x v="591"/>
    <x v="5"/>
    <x v="6"/>
    <s v="82 min"/>
    <n v="82"/>
    <n v="82"/>
    <n v="308.52913905154725"/>
    <s v=""/>
    <s v="Comedies, Dramas, International Movies"/>
    <x v="4"/>
    <s v="Comedies, Dramas, International Movies"/>
    <n v="3"/>
  </r>
  <r>
    <n v="630"/>
    <x v="1160"/>
    <x v="0"/>
    <x v="1160"/>
    <s v="B. T Thomas"/>
    <s v="Alexx Ekubo, Ik Ogbonna, Bimbo Manuel, Haillie Sumney, Clem Ohameze, John Fashanu, Damilola Ogunsi, Amb. Rachel Bakam, Alexandra Ayo, Mariah Ug"/>
    <n v="10"/>
    <x v="2"/>
    <m/>
    <n v="0"/>
    <x v="676"/>
    <x v="1"/>
    <x v="1"/>
    <s v="82 min"/>
    <n v="82"/>
    <n v="82"/>
    <n v="308.52913905154725"/>
    <s v=""/>
    <s v="Dramas, International Movies"/>
    <x v="2"/>
    <s v="Dramas, International Movies"/>
    <n v="2"/>
  </r>
  <r>
    <n v="725"/>
    <x v="1161"/>
    <x v="0"/>
    <x v="1161"/>
    <s v="Jerry Rothwell"/>
    <m/>
    <n v="0"/>
    <x v="0"/>
    <s v="United States, United Kingdom"/>
    <n v="2"/>
    <x v="677"/>
    <x v="6"/>
    <x v="1"/>
    <s v="82 min"/>
    <n v="82"/>
    <n v="82"/>
    <n v="308.52913905154725"/>
    <s v=""/>
    <s v="Documentaries"/>
    <x v="3"/>
    <s v="Documentaries"/>
    <n v="1"/>
  </r>
  <r>
    <n v="1728"/>
    <x v="1162"/>
    <x v="0"/>
    <x v="1162"/>
    <s v="Weica Wang"/>
    <s v="Wang Yu-ping, Yuri Chen, Shiny Yao, Pii Liu, Mike Lin, Edison Song, Xia Teng-hong, Moon Lee"/>
    <n v="8"/>
    <x v="53"/>
    <s v="Taiwan"/>
    <n v="1"/>
    <x v="678"/>
    <x v="1"/>
    <x v="5"/>
    <s v="82 min"/>
    <n v="82"/>
    <n v="82"/>
    <n v="308.52913905154725"/>
    <s v=""/>
    <s v="Dramas, International Movies"/>
    <x v="2"/>
    <s v="Dramas, International Movies"/>
    <n v="2"/>
  </r>
  <r>
    <n v="1836"/>
    <x v="1163"/>
    <x v="0"/>
    <x v="1163"/>
    <s v="Ross Boyask"/>
    <s v="Stu Bennett, Vinnie Jones, Mark Griffin, Katrina Durden, Phoebe Robinson-Galvin, Sam Benjamin, David Schaal, Jessica-Jane Stafford, Bentley Kalu, Jean-Paul Ly"/>
    <n v="10"/>
    <x v="6"/>
    <s v="United Kingdom"/>
    <n v="1"/>
    <x v="679"/>
    <x v="1"/>
    <x v="12"/>
    <s v="82 min"/>
    <n v="82"/>
    <n v="82"/>
    <n v="308.52913905154725"/>
    <s v=""/>
    <s v="Action &amp; Adventure"/>
    <x v="1"/>
    <s v="Action &amp; Adventure"/>
    <n v="1"/>
  </r>
  <r>
    <n v="2151"/>
    <x v="1164"/>
    <x v="0"/>
    <x v="1164"/>
    <s v="Franziska Meyer Price"/>
    <s v="Felicitas Woll, Janina Uhse, Jan Sosniok, Matthias Klimsa, Sandra Borgmann, Kai Lentrodt, Armin Rohde, Gitta Schweigh√∂fer, Kailas Mahadevan"/>
    <n v="9"/>
    <x v="10"/>
    <s v="Germany"/>
    <n v="1"/>
    <x v="173"/>
    <x v="1"/>
    <x v="5"/>
    <s v="82 min"/>
    <n v="82"/>
    <n v="82"/>
    <n v="308.52913905154725"/>
    <s v=""/>
    <s v="Comedies, International Movies"/>
    <x v="4"/>
    <s v="Comedies, International Movies"/>
    <n v="2"/>
  </r>
  <r>
    <n v="2303"/>
    <x v="1165"/>
    <x v="0"/>
    <x v="1165"/>
    <s v="Fabio Ock, Joana Mazzucchelli"/>
    <s v="Thiago Ventura"/>
    <n v="1"/>
    <x v="23"/>
    <s v="Brazil"/>
    <n v="1"/>
    <x v="680"/>
    <x v="1"/>
    <x v="5"/>
    <s v="82 min"/>
    <n v="82"/>
    <n v="82"/>
    <n v="308.52913905154725"/>
    <s v=""/>
    <s v="Stand-Up Comedy"/>
    <x v="8"/>
    <s v="Stand-Up Comedy"/>
    <n v="1"/>
  </r>
  <r>
    <n v="2681"/>
    <x v="1166"/>
    <x v="0"/>
    <x v="1166"/>
    <s v="Ian Edelman"/>
    <s v="Luis Guzm√°n, Edgar Garcia, Alice Taglioni, Rosie Perez, Miriam Shor, Fr√©d√©ric Anscombre, Rosario Dawson, Julie Ferrier, Micha√´l Cohen, Ravi Patel"/>
    <n v="10"/>
    <x v="0"/>
    <s v="United States"/>
    <n v="1"/>
    <x v="347"/>
    <x v="4"/>
    <x v="12"/>
    <s v="82 min"/>
    <n v="82"/>
    <n v="82"/>
    <n v="308.52913905154725"/>
    <s v=""/>
    <s v="Comedies"/>
    <x v="4"/>
    <s v="Comedies"/>
    <n v="1"/>
  </r>
  <r>
    <n v="2829"/>
    <x v="1167"/>
    <x v="0"/>
    <x v="1167"/>
    <s v="Jos Humphrey"/>
    <s v="Gina Rodriguez, Finn Wolfhard, Abby Trott, Michael Hawley, Liam O'Brien, Mary Elizabeth McGlynn, Toks Olagundoye, Sharon Muthu"/>
    <n v="8"/>
    <x v="8"/>
    <s v="Canada, United States"/>
    <n v="2"/>
    <x v="479"/>
    <x v="1"/>
    <x v="8"/>
    <s v="82 min"/>
    <n v="82"/>
    <n v="82"/>
    <n v="308.52913905154725"/>
    <s v=""/>
    <s v="Children &amp; Family Movies"/>
    <x v="0"/>
    <s v="Children &amp; Family Movies"/>
    <n v="1"/>
  </r>
  <r>
    <n v="2835"/>
    <x v="1168"/>
    <x v="0"/>
    <x v="1168"/>
    <s v="Christophe Charrier"/>
    <s v="F√©lix Maritaud, Nicolas Bauwens, Tommy Lee Ba√Øk, Aure Atika, Marie Denarnaud, Ilian Bergala, Pierre Cartonnet, Marcel Bouzige, Nicolas Sartous"/>
    <n v="9"/>
    <x v="11"/>
    <s v="France"/>
    <n v="1"/>
    <x v="614"/>
    <x v="2"/>
    <x v="5"/>
    <s v="82 min"/>
    <n v="82"/>
    <n v="82"/>
    <n v="308.52913905154725"/>
    <s v=""/>
    <s v="Dramas, Independent Movies, International Movies"/>
    <x v="2"/>
    <s v="Dramas, Independent Movies, International Movies"/>
    <n v="3"/>
  </r>
  <r>
    <n v="2865"/>
    <x v="1169"/>
    <x v="0"/>
    <x v="1169"/>
    <s v="Gustavo Ron"/>
    <s v="Marta Hazas, Asier Etxeandia, Adri√°n Lastra, Javier Rey, Lloren√ß Gonz√°lez, Andrea Duro, Fernando Guallar, Diego Mart√≠n, Andr√©s Velencoso, Maxi Iglesias"/>
    <n v="10"/>
    <x v="2"/>
    <m/>
    <n v="0"/>
    <x v="5"/>
    <x v="1"/>
    <x v="1"/>
    <s v="82 min"/>
    <n v="82"/>
    <n v="82"/>
    <n v="308.52913905154725"/>
    <s v=""/>
    <s v="Dramas, International Movies, Romantic Movies"/>
    <x v="2"/>
    <s v="Dramas, International Movies, Romantic Movies"/>
    <n v="3"/>
  </r>
  <r>
    <n v="2964"/>
    <x v="1170"/>
    <x v="0"/>
    <x v="1170"/>
    <s v="Erwin van den Eshof"/>
    <s v="Djamila, Niek Roozen, Bente Fokkens, Jolijn Henneman, Fenna Ramos, Jill Schirnhofer, Donny Roelvink, D√©fano Holwijn"/>
    <n v="8"/>
    <x v="3"/>
    <s v="Netherlands"/>
    <n v="1"/>
    <x v="276"/>
    <x v="2"/>
    <x v="4"/>
    <s v="82 min"/>
    <n v="82"/>
    <n v="82"/>
    <n v="308.52913905154725"/>
    <s v=""/>
    <s v="Children &amp; Family Movies, Comedies, International Movies"/>
    <x v="0"/>
    <s v="Children &amp; Family Movies, Comedies, International Movies"/>
    <n v="3"/>
  </r>
  <r>
    <n v="2989"/>
    <x v="1171"/>
    <x v="0"/>
    <x v="1171"/>
    <s v="Josh Z. Weinstein, Joshua Z. Weinstein"/>
    <s v="Menashe Lustig, Ruben Niborski, Yoel Weisshaus, Meyer Schwartz, Yoel Falkowitz, Ariel Vaysman"/>
    <n v="6"/>
    <x v="0"/>
    <s v="United States"/>
    <n v="1"/>
    <x v="681"/>
    <x v="3"/>
    <x v="7"/>
    <s v="82 min"/>
    <n v="82"/>
    <n v="82"/>
    <n v="308.52913905154725"/>
    <s v=""/>
    <s v="Dramas, Independent Movies"/>
    <x v="2"/>
    <s v="Dramas, Independent Movies"/>
    <n v="2"/>
  </r>
  <r>
    <n v="3114"/>
    <x v="1172"/>
    <x v="0"/>
    <x v="1172"/>
    <s v="Falz"/>
    <s v="Falz, Adunni Ade, Bisola Aiyeola, Frank Donga"/>
    <n v="4"/>
    <x v="2"/>
    <m/>
    <n v="0"/>
    <x v="682"/>
    <x v="5"/>
    <x v="5"/>
    <s v="82 min"/>
    <n v="82"/>
    <n v="82"/>
    <n v="308.52913905154725"/>
    <s v=""/>
    <s v="International Movies, Music &amp; Musicals"/>
    <x v="7"/>
    <s v="International Movies, Music &amp; Musicals"/>
    <n v="2"/>
  </r>
  <r>
    <n v="3384"/>
    <x v="1173"/>
    <x v="0"/>
    <x v="1173"/>
    <s v="Andrew Slater"/>
    <s v="Jakob Dylan, Ringo Starr, Michelle Phillips, Stephen Stills, Regina Spektor, Beck, Eric Clapton, Tom Petty, Jackson Browne, Norah Jones"/>
    <n v="10"/>
    <x v="0"/>
    <s v="United States"/>
    <n v="1"/>
    <x v="683"/>
    <x v="2"/>
    <x v="2"/>
    <s v="82 min"/>
    <n v="82"/>
    <n v="82"/>
    <n v="308.52913905154725"/>
    <s v=""/>
    <s v="Documentaries, Music &amp; Musicals"/>
    <x v="3"/>
    <s v="Documentaries, Music &amp; Musicals"/>
    <n v="2"/>
  </r>
  <r>
    <n v="3543"/>
    <x v="1174"/>
    <x v="0"/>
    <x v="1174"/>
    <s v="Petra Costa, Lea Glob"/>
    <s v="Olivia Corsini, Sergio Nicolai, Arman Saribekyan, Sylvain Jailloux, Francis Ressort, Pancho Garcia Aguirre, Shaghayegh Beheshti, Elena Bellei, S√©bastien Brottet-Michel, C√©lia Catalifo"/>
    <n v="10"/>
    <x v="22"/>
    <s v="Denmark, Brazil, France, Portugal, Sweden"/>
    <n v="5"/>
    <x v="184"/>
    <x v="0"/>
    <x v="5"/>
    <s v="82 min"/>
    <n v="82"/>
    <n v="82"/>
    <n v="308.52913905154725"/>
    <s v=""/>
    <s v="Dramas, Independent Movies, International Movies"/>
    <x v="2"/>
    <s v="Dramas, Independent Movies, International Movies"/>
    <n v="3"/>
  </r>
  <r>
    <n v="4111"/>
    <x v="1175"/>
    <x v="0"/>
    <x v="1175"/>
    <s v="Jackie van Beek, Madeleine Sami"/>
    <s v="Madeleine Sami, Jackie van Beek, James Rolleston, Celia Pacquola, Ana Scotney, Rima Te Wiata, Carl Bland, Brett O'Gorman, Cohen Holloway, Jemaine Clement"/>
    <n v="10"/>
    <x v="39"/>
    <s v="New Zealand"/>
    <n v="1"/>
    <x v="684"/>
    <x v="5"/>
    <x v="5"/>
    <s v="82 min"/>
    <n v="82"/>
    <n v="82"/>
    <n v="308.52913905154725"/>
    <s v=""/>
    <s v="Comedies, Independent Movies, International Movies"/>
    <x v="4"/>
    <s v="Comedies, Independent Movies, International Movies"/>
    <n v="3"/>
  </r>
  <r>
    <n v="4282"/>
    <x v="1176"/>
    <x v="0"/>
    <x v="1176"/>
    <s v="Sam Loh"/>
    <s v="William Lawandi, Angeline Yap, Vivienne Tseng, Esther Goh, Alan Tan"/>
    <n v="5"/>
    <x v="34"/>
    <s v="Singapore"/>
    <n v="1"/>
    <x v="34"/>
    <x v="4"/>
    <x v="5"/>
    <s v="82 min"/>
    <n v="82"/>
    <n v="82"/>
    <n v="308.52913905154725"/>
    <s v=""/>
    <s v="International Movies, Thrillers"/>
    <x v="7"/>
    <s v="International Movies, Thrillers"/>
    <n v="2"/>
  </r>
  <r>
    <n v="4355"/>
    <x v="1177"/>
    <x v="0"/>
    <x v="1177"/>
    <s v="Joseduardo Giordano, Sergio Goyri Jr."/>
    <s v="Cassandra Ciangherotti, Leonardo Ortizgris, Alejandra Ambrosi, Alexandra De La Mora, M√≥nica Dionne, Sergio Goyri, Fernando Becerril, Humberto Busto, Marco M√©ndez, Alejandra Urdia√≠n, Khristian Clausen, Fernando Luj√°n"/>
    <n v="12"/>
    <x v="15"/>
    <s v="Mexico"/>
    <n v="1"/>
    <x v="100"/>
    <x v="5"/>
    <x v="5"/>
    <s v="82 min"/>
    <n v="82"/>
    <n v="82"/>
    <n v="308.52913905154725"/>
    <s v=""/>
    <s v="Dramas, International Movies"/>
    <x v="2"/>
    <s v="Dramas, International Movies"/>
    <n v="2"/>
  </r>
  <r>
    <n v="4746"/>
    <x v="1178"/>
    <x v="0"/>
    <x v="1178"/>
    <s v="Ted Emery"/>
    <s v="Jane Turner, Gina Riley, Glenn Robbins, Peter Rowsthorn, Magda Szubanski"/>
    <n v="5"/>
    <x v="12"/>
    <s v="Australia"/>
    <n v="1"/>
    <x v="685"/>
    <x v="30"/>
    <x v="6"/>
    <s v="82 min"/>
    <n v="82"/>
    <n v="82"/>
    <n v="308.52913905154725"/>
    <s v=""/>
    <s v="Movies"/>
    <x v="6"/>
    <s v="Movies"/>
    <n v="1"/>
  </r>
  <r>
    <n v="5102"/>
    <x v="1179"/>
    <x v="0"/>
    <x v="1179"/>
    <s v="Alethea Jones"/>
    <s v="Katie Aselton, Toni Collette, Bridget Everett, Molly Shannon, Adam Scott, Rob Huebel, Adam Levine, Paul Rust"/>
    <n v="8"/>
    <x v="0"/>
    <s v="United States"/>
    <n v="1"/>
    <x v="199"/>
    <x v="3"/>
    <x v="12"/>
    <s v="82 min"/>
    <n v="82"/>
    <n v="82"/>
    <n v="308.52913905154725"/>
    <s v=""/>
    <s v="Comedies, International Movies"/>
    <x v="4"/>
    <s v="Comedies, International Movies"/>
    <n v="2"/>
  </r>
  <r>
    <n v="5190"/>
    <x v="1180"/>
    <x v="0"/>
    <x v="1180"/>
    <s v="Ali Samadi Ahadi"/>
    <s v="Stefan Kurt, Marianne S√§gebrecht, Max Herbrechter"/>
    <n v="3"/>
    <x v="10"/>
    <s v="Germany"/>
    <n v="1"/>
    <x v="38"/>
    <x v="9"/>
    <x v="4"/>
    <s v="82 min"/>
    <n v="82"/>
    <n v="82"/>
    <n v="308.52913905154725"/>
    <s v=""/>
    <s v="Children &amp; Family Movies, Comedies"/>
    <x v="0"/>
    <s v="Children &amp; Family Movies, Comedies"/>
    <n v="2"/>
  </r>
  <r>
    <n v="5212"/>
    <x v="1181"/>
    <x v="0"/>
    <x v="1181"/>
    <s v="Jeremy Rush"/>
    <s v="Frank Grillo, Caitlin Carmichael, Garret Dillahunt, Shea Whigham, Wendy Moniz, John Cenatiempo, Slaine"/>
    <n v="7"/>
    <x v="0"/>
    <s v="United States"/>
    <n v="1"/>
    <x v="686"/>
    <x v="3"/>
    <x v="5"/>
    <s v="82 min"/>
    <n v="82"/>
    <n v="82"/>
    <n v="308.52913905154725"/>
    <s v=""/>
    <s v="Action &amp; Adventure"/>
    <x v="1"/>
    <s v="Action &amp; Adventure"/>
    <n v="1"/>
  </r>
  <r>
    <n v="5262"/>
    <x v="1182"/>
    <x v="0"/>
    <x v="1182"/>
    <s v="Louis J. Horvitz"/>
    <s v="Dave Chappelle, Steve Harvey, Cedric the Entertainer, Martin Lawrence, Tiffany Haddish, Katt Williams, Craig Robinson, D.L. Hughley, Eddie Griffin, J.B. Smoove, Joe Torry, Kid Capri, Mike Epps, Sheryl Underwood, Tracy Morgan, Deon Cole"/>
    <n v="16"/>
    <x v="0"/>
    <s v="United States"/>
    <n v="1"/>
    <x v="687"/>
    <x v="3"/>
    <x v="5"/>
    <s v="82 min"/>
    <n v="82"/>
    <n v="82"/>
    <n v="308.52913905154725"/>
    <s v=""/>
    <s v="Stand-Up Comedy"/>
    <x v="8"/>
    <s v="Stand-Up Comedy"/>
    <n v="1"/>
  </r>
  <r>
    <n v="5637"/>
    <x v="1183"/>
    <x v="0"/>
    <x v="1183"/>
    <s v="Hubert Woroniecki"/>
    <m/>
    <n v="0"/>
    <x v="11"/>
    <s v="France"/>
    <n v="1"/>
    <x v="688"/>
    <x v="9"/>
    <x v="1"/>
    <s v="82 min"/>
    <n v="82"/>
    <n v="82"/>
    <n v="308.52913905154725"/>
    <s v=""/>
    <s v="Documentaries, International Movies"/>
    <x v="3"/>
    <s v="Documentaries, International Movies"/>
    <n v="2"/>
  </r>
  <r>
    <n v="5853"/>
    <x v="1184"/>
    <x v="0"/>
    <x v="1184"/>
    <s v="Mike Flanagan"/>
    <s v="John Gallagher Jr., Kate Siegel, Michael Trucco, Samantha Sloyan, Emma Graves"/>
    <n v="5"/>
    <x v="0"/>
    <s v="United States"/>
    <n v="1"/>
    <x v="689"/>
    <x v="9"/>
    <x v="12"/>
    <s v="82 min"/>
    <n v="82"/>
    <n v="82"/>
    <n v="308.52913905154725"/>
    <s v=""/>
    <s v="Horror Movies, Thrillers"/>
    <x v="9"/>
    <s v="Horror Movies, Thrillers"/>
    <n v="2"/>
  </r>
  <r>
    <n v="5897"/>
    <x v="1185"/>
    <x v="0"/>
    <x v="1185"/>
    <s v="Morgan Neville"/>
    <s v="Keith Richards"/>
    <n v="1"/>
    <x v="0"/>
    <s v="United States"/>
    <n v="1"/>
    <x v="690"/>
    <x v="4"/>
    <x v="1"/>
    <s v="82 min"/>
    <n v="82"/>
    <n v="82"/>
    <n v="308.52913905154725"/>
    <s v=""/>
    <s v="Documentaries, Music &amp; Musicals"/>
    <x v="3"/>
    <s v="Documentaries, Music &amp; Musicals"/>
    <n v="2"/>
  </r>
  <r>
    <n v="5917"/>
    <x v="1186"/>
    <x v="0"/>
    <x v="1186"/>
    <s v="David Sampliner"/>
    <s v="David Sampliner"/>
    <n v="1"/>
    <x v="0"/>
    <s v="United States"/>
    <n v="1"/>
    <x v="270"/>
    <x v="4"/>
    <x v="5"/>
    <s v="82 min"/>
    <n v="82"/>
    <n v="82"/>
    <n v="308.52913905154725"/>
    <s v=""/>
    <s v="Documentaries"/>
    <x v="3"/>
    <s v="Documentaries"/>
    <n v="1"/>
  </r>
  <r>
    <n v="6005"/>
    <x v="1187"/>
    <x v="0"/>
    <x v="1187"/>
    <s v="Nicanor Loreti"/>
    <s v="Diego Capusotto, Sof√≠a Gala, Daniel Ar√°oz, Willy Toledo, El Polaco, Paula Manzone, Yayo Guridi, Guillermo Toledo"/>
    <n v="8"/>
    <x v="25"/>
    <s v="Argentina"/>
    <n v="1"/>
    <x v="22"/>
    <x v="5"/>
    <x v="5"/>
    <s v="82 min"/>
    <n v="82"/>
    <n v="82"/>
    <n v="308.52913905154725"/>
    <s v=""/>
    <s v="Action &amp; Adventure, Comedies, International Movies"/>
    <x v="1"/>
    <s v="Action &amp; Adventure, Comedies, International Movies"/>
    <n v="3"/>
  </r>
  <r>
    <n v="6050"/>
    <x v="1188"/>
    <x v="0"/>
    <x v="1188"/>
    <s v="John Fortenberry"/>
    <s v="Will Ferrell, Chris Kattan, Dan Hedaya, Molly Shannon, Richard Grieco, Loni Anderson, Elisa Donovan, Gigi Rice, Lochlyn Munro, Dwayne Hickman"/>
    <n v="10"/>
    <x v="0"/>
    <s v="United States"/>
    <n v="1"/>
    <x v="691"/>
    <x v="18"/>
    <x v="2"/>
    <s v="82 min"/>
    <n v="82"/>
    <n v="82"/>
    <n v="308.52913905154725"/>
    <s v=""/>
    <s v="Comedies, Cult Movies"/>
    <x v="4"/>
    <s v="Comedies, Cult Movies"/>
    <n v="2"/>
  </r>
  <r>
    <n v="6434"/>
    <x v="1189"/>
    <x v="0"/>
    <x v="1189"/>
    <s v="Brad Peyton"/>
    <s v="James Marsden, Nick Nolte, Christina Applegate, Katt Williams, Bette Midler, Neil Patrick Harris, Sean Hayes, Wallace Shawn, Roger Moore, Joe Pantoliano, Michael Clarke Duncan, Chris O'Donnell, Jack McBrayer, Kiernan Shipka"/>
    <n v="14"/>
    <x v="0"/>
    <s v="United States, Australia"/>
    <n v="2"/>
    <x v="33"/>
    <x v="10"/>
    <x v="7"/>
    <s v="82 min"/>
    <n v="82"/>
    <n v="82"/>
    <n v="308.52913905154725"/>
    <s v=""/>
    <s v="Children &amp; Family Movies, Comedies"/>
    <x v="0"/>
    <s v="Children &amp; Family Movies, Comedies"/>
    <n v="2"/>
  </r>
  <r>
    <n v="6467"/>
    <x v="1190"/>
    <x v="0"/>
    <x v="1190"/>
    <s v="Mark Dindal"/>
    <s v="Zach Braff, Joan Cusack, Patrick Stewart, Steve Zahn, Catherine O'Hara, Harry Shearer, Adam West, Don Knotts, Amy Sedaris, Garry Marshall, Patrick Warburton, Fred Willard, Wallace Shawn"/>
    <n v="13"/>
    <x v="0"/>
    <s v="United States"/>
    <n v="1"/>
    <x v="692"/>
    <x v="30"/>
    <x v="3"/>
    <s v="82 min"/>
    <n v="82"/>
    <n v="82"/>
    <n v="308.52913905154725"/>
    <s v=""/>
    <s v="Children &amp; Family Movies, Comedies"/>
    <x v="0"/>
    <s v="Children &amp; Family Movies, Comedies"/>
    <n v="2"/>
  </r>
  <r>
    <n v="6546"/>
    <x v="1191"/>
    <x v="0"/>
    <x v="1191"/>
    <s v="Zachary Heinzerling"/>
    <s v="Noriko Shinohara, Ushio Shinohara"/>
    <n v="2"/>
    <x v="0"/>
    <s v="United States"/>
    <n v="1"/>
    <x v="693"/>
    <x v="8"/>
    <x v="12"/>
    <s v="82 min"/>
    <n v="82"/>
    <n v="82"/>
    <n v="308.52913905154725"/>
    <s v=""/>
    <s v="Documentaries"/>
    <x v="3"/>
    <s v="Documentaries"/>
    <n v="1"/>
  </r>
  <r>
    <n v="6552"/>
    <x v="1192"/>
    <x v="0"/>
    <x v="1192"/>
    <s v="Amara Cash"/>
    <s v="Madison Lawlor, Montana Manning, Andrew Pifko, Monte Markham, Kamala Jones, Jodi Carol Harrison, Seth Cassell, Ronnie Clark, Lissa Danshaw, J.J. Hawkins"/>
    <n v="10"/>
    <x v="0"/>
    <s v="United States"/>
    <n v="1"/>
    <x v="57"/>
    <x v="2"/>
    <x v="5"/>
    <s v="82 min"/>
    <n v="82"/>
    <n v="82"/>
    <n v="308.52913905154725"/>
    <s v=""/>
    <s v="Dramas, Independent Movies, LGBTQ Movies"/>
    <x v="2"/>
    <s v="Dramas, Independent Movies, LGBTQ Movies"/>
    <n v="3"/>
  </r>
  <r>
    <n v="6640"/>
    <x v="1193"/>
    <x v="0"/>
    <x v="1193"/>
    <s v="Bo Welch"/>
    <s v="Mike Myers, Alec Baldwin, Kelly Preston, Dakota Fanning, Spencer Breslin, Amy Hill, Sean Hayes, Dan Castellaneta"/>
    <n v="8"/>
    <x v="0"/>
    <s v="United States"/>
    <n v="1"/>
    <x v="230"/>
    <x v="20"/>
    <x v="7"/>
    <s v="82 min"/>
    <n v="82"/>
    <n v="82"/>
    <n v="308.52913905154725"/>
    <s v=""/>
    <s v="Children &amp; Family Movies, Comedies"/>
    <x v="0"/>
    <s v="Children &amp; Family Movies, Comedies"/>
    <n v="2"/>
  </r>
  <r>
    <n v="6688"/>
    <x v="1194"/>
    <x v="0"/>
    <x v="1194"/>
    <s v="Michael Thelin"/>
    <s v="Sarah Bolger, Joshua Rush, Carly Adams, Thomas Bair, Susan Pourfar, Chris Beetem"/>
    <n v="6"/>
    <x v="0"/>
    <s v="United States"/>
    <n v="1"/>
    <x v="536"/>
    <x v="9"/>
    <x v="5"/>
    <s v="82 min"/>
    <n v="82"/>
    <n v="82"/>
    <n v="308.52913905154725"/>
    <s v=""/>
    <s v="Horror Movies, Thrillers"/>
    <x v="9"/>
    <s v="Horror Movies, Thrillers"/>
    <n v="2"/>
  </r>
  <r>
    <n v="6900"/>
    <x v="1195"/>
    <x v="0"/>
    <x v="1195"/>
    <s v="Eric Juhola"/>
    <m/>
    <n v="0"/>
    <x v="0"/>
    <s v="United States"/>
    <n v="1"/>
    <x v="36"/>
    <x v="9"/>
    <x v="6"/>
    <s v="82 min"/>
    <n v="82"/>
    <n v="82"/>
    <n v="308.52913905154725"/>
    <s v=""/>
    <s v="Documentaries, LGBTQ Movies"/>
    <x v="3"/>
    <s v="Documentaries, LGBTQ Movies"/>
    <n v="2"/>
  </r>
  <r>
    <n v="7005"/>
    <x v="1196"/>
    <x v="0"/>
    <x v="1196"/>
    <s v="Max McGill"/>
    <s v="MyAnna Buring, Tom Rhys Harries, Ella Smith, Sam Phillips, Kate Bracken"/>
    <n v="5"/>
    <x v="6"/>
    <s v="United Kingdom"/>
    <n v="1"/>
    <x v="694"/>
    <x v="9"/>
    <x v="5"/>
    <s v="82 min"/>
    <n v="82"/>
    <n v="82"/>
    <n v="308.52913905154725"/>
    <s v=""/>
    <s v="Comedies, Independent Movies"/>
    <x v="4"/>
    <s v="Comedies, Independent Movies"/>
    <n v="2"/>
  </r>
  <r>
    <n v="7356"/>
    <x v="1197"/>
    <x v="0"/>
    <x v="1197"/>
    <s v="Alma Har'el"/>
    <m/>
    <n v="0"/>
    <x v="0"/>
    <s v="United States"/>
    <n v="1"/>
    <x v="695"/>
    <x v="9"/>
    <x v="5"/>
    <s v="82 min"/>
    <n v="82"/>
    <n v="82"/>
    <n v="308.52913905154725"/>
    <s v=""/>
    <s v="Documentaries"/>
    <x v="3"/>
    <s v="Documentaries"/>
    <n v="1"/>
  </r>
  <r>
    <n v="7563"/>
    <x v="1198"/>
    <x v="0"/>
    <x v="1198"/>
    <s v="Gene Quintano"/>
    <s v="Emilio Estevez, Samuel L. Jackson, Jon Lovitz, Tim Curry, Kathy Ireland, Frank McRae, William Shatner, Dhiru Shah, Gokul, Thomas Bruggemann"/>
    <n v="10"/>
    <x v="2"/>
    <m/>
    <n v="0"/>
    <x v="55"/>
    <x v="31"/>
    <x v="2"/>
    <s v="82 min"/>
    <n v="82"/>
    <n v="82"/>
    <n v="308.52913905154725"/>
    <s v=""/>
    <s v="Action &amp; Adventure, Comedies, Independent Movies"/>
    <x v="1"/>
    <s v="Action &amp; Adventure, Comedies, Independent Movies"/>
    <n v="3"/>
  </r>
  <r>
    <n v="7693"/>
    <x v="1199"/>
    <x v="0"/>
    <x v="1199"/>
    <s v="Jorge Granier"/>
    <m/>
    <n v="0"/>
    <x v="54"/>
    <s v="Venezuela, Colombia"/>
    <n v="2"/>
    <x v="530"/>
    <x v="37"/>
    <x v="11"/>
    <s v="82 min"/>
    <n v="82"/>
    <n v="82"/>
    <n v="308.52913905154725"/>
    <s v=""/>
    <s v="Documentaries, International Movies"/>
    <x v="3"/>
    <s v="Documentaries, International Movies"/>
    <n v="2"/>
  </r>
  <r>
    <n v="7695"/>
    <x v="1200"/>
    <x v="0"/>
    <x v="1200"/>
    <s v="Piti Jaturaphat"/>
    <s v="Nattanun Jantarawetch, David Bueno, Peerawat Herabat, Andrew Koji, Nahatai Lekbumrung, Lex Luther, Tim Man, Micky Nowacki, Sura Sankum, Amornrit Sriphung"/>
    <n v="10"/>
    <x v="51"/>
    <s v="Thailand"/>
    <n v="1"/>
    <x v="696"/>
    <x v="37"/>
    <x v="5"/>
    <s v="82 min"/>
    <n v="82"/>
    <n v="82"/>
    <n v="308.52913905154725"/>
    <s v=""/>
    <s v="Action &amp; Adventure, International Movies"/>
    <x v="1"/>
    <s v="Action &amp; Adventure, International Movies"/>
    <n v="2"/>
  </r>
  <r>
    <n v="7912"/>
    <x v="1201"/>
    <x v="0"/>
    <x v="1201"/>
    <s v="Alex Infascelli"/>
    <m/>
    <n v="0"/>
    <x v="24"/>
    <s v="Italy"/>
    <n v="1"/>
    <x v="185"/>
    <x v="9"/>
    <x v="5"/>
    <s v="82 min"/>
    <n v="82"/>
    <n v="82"/>
    <n v="308.52913905154725"/>
    <s v=""/>
    <s v="Documentaries, International Movies"/>
    <x v="3"/>
    <s v="Documentaries, International Movies"/>
    <n v="2"/>
  </r>
  <r>
    <n v="8131"/>
    <x v="1202"/>
    <x v="0"/>
    <x v="1202"/>
    <s v="Bruce McCulloch"/>
    <s v="Molly Shannon, Will Ferrell, Elaine Hendrix, Harland Williams, Mark McKinney, Glynis Johns, Jason Blicker, Gerry Bamman, Emmy Laybourne, Jennifer Irwin, Tom Green"/>
    <n v="11"/>
    <x v="0"/>
    <s v="United States"/>
    <n v="1"/>
    <x v="84"/>
    <x v="41"/>
    <x v="2"/>
    <s v="82 min"/>
    <n v="82"/>
    <n v="82"/>
    <n v="308.52913905154725"/>
    <s v=""/>
    <s v="Comedies"/>
    <x v="4"/>
    <s v="Comedies"/>
    <n v="1"/>
  </r>
  <r>
    <n v="8299"/>
    <x v="1203"/>
    <x v="0"/>
    <x v="1203"/>
    <s v="David R. Ellis"/>
    <s v="Bobby Campo, Shantel VanSanten, Nick Zano, Haley Webb, Mykelti Williamson, Krista Allen, Andrew Fiscella, Justin Welborn, Stephanie Honor√©"/>
    <n v="9"/>
    <x v="0"/>
    <s v="United States"/>
    <n v="1"/>
    <x v="165"/>
    <x v="16"/>
    <x v="12"/>
    <s v="82 min"/>
    <n v="82"/>
    <n v="82"/>
    <n v="308.52913905154725"/>
    <s v=""/>
    <s v="Horror Movies"/>
    <x v="9"/>
    <s v="Horror Movies"/>
    <n v="1"/>
  </r>
  <r>
    <n v="8409"/>
    <x v="1204"/>
    <x v="0"/>
    <x v="1204"/>
    <s v="Stanis≈Çaw R√≥≈ºewicz"/>
    <s v="Jerzy Radziwi≈Çowicz, Franciszek Pieczka, Piotr Bajor, Ryszarda Hanin, Janusz Paluszkiewicz, Henryk Machalica, Hanna Mikuƒá, Maria Klejdysz"/>
    <n v="8"/>
    <x v="20"/>
    <s v="Poland"/>
    <n v="1"/>
    <x v="164"/>
    <x v="44"/>
    <x v="1"/>
    <s v="82 min"/>
    <n v="82"/>
    <n v="82"/>
    <n v="308.52913905154725"/>
    <s v=""/>
    <s v="Dramas, International Movies"/>
    <x v="2"/>
    <s v="Dramas, International Movies"/>
    <n v="2"/>
  </r>
  <r>
    <n v="8439"/>
    <x v="1205"/>
    <x v="0"/>
    <x v="1205"/>
    <s v="Carly Stone"/>
    <s v="Timm Sharp, Hayley Law, Camila Mendes, Brett Dier, Jessica Barden, Avan Jogia"/>
    <n v="6"/>
    <x v="8"/>
    <s v="Canada"/>
    <n v="1"/>
    <x v="697"/>
    <x v="5"/>
    <x v="5"/>
    <s v="82 min"/>
    <n v="82"/>
    <n v="82"/>
    <n v="308.52913905154725"/>
    <s v=""/>
    <s v="Comedies, Independent Movies, Romantic Movies"/>
    <x v="4"/>
    <s v="Comedies, Independent Movies, Romantic Movies"/>
    <n v="3"/>
  </r>
  <r>
    <n v="8620"/>
    <x v="1206"/>
    <x v="0"/>
    <x v="1206"/>
    <s v="Sam Hobkinson"/>
    <m/>
    <n v="0"/>
    <x v="6"/>
    <s v="United Kingdom"/>
    <n v="1"/>
    <x v="180"/>
    <x v="3"/>
    <x v="4"/>
    <s v="82 min"/>
    <n v="82"/>
    <n v="82"/>
    <n v="308.52913905154725"/>
    <s v=""/>
    <s v="Documentaries, Dramas, International Movies"/>
    <x v="3"/>
    <s v="Documentaries, Dramas, International Movies"/>
    <n v="3"/>
  </r>
  <r>
    <n v="8621"/>
    <x v="1207"/>
    <x v="0"/>
    <x v="1207"/>
    <s v="Jon Reiner, Brad Rothschild"/>
    <m/>
    <n v="0"/>
    <x v="8"/>
    <s v="Canada"/>
    <n v="1"/>
    <x v="157"/>
    <x v="4"/>
    <x v="6"/>
    <s v="82 min"/>
    <n v="82"/>
    <n v="82"/>
    <n v="308.52913905154725"/>
    <s v=""/>
    <s v="Documentaries"/>
    <x v="3"/>
    <s v="Documentaries"/>
    <n v="1"/>
  </r>
  <r>
    <n v="8740"/>
    <x v="1208"/>
    <x v="0"/>
    <x v="1208"/>
    <s v="Frank Capra, Anatole Litvak"/>
    <m/>
    <n v="0"/>
    <x v="0"/>
    <s v="United States"/>
    <n v="1"/>
    <x v="21"/>
    <x v="25"/>
    <x v="6"/>
    <s v="82 min"/>
    <n v="82"/>
    <n v="82"/>
    <n v="308.52913905154725"/>
    <s v=""/>
    <s v="Documentaries"/>
    <x v="3"/>
    <s v="Documentaries"/>
    <n v="1"/>
  </r>
  <r>
    <n v="64"/>
    <x v="1209"/>
    <x v="0"/>
    <x v="1209"/>
    <s v="Tensai Okamura"/>
    <s v="Junko Takeuchi, Noriaki Sugiyama, Chie Nakamura, Kazuhiko Inoue, Yuhko Kaida, Tsutomu Isobe, Hirotaka Suzuoki, Jun Karasawa, Harii Kaneko, Ikuo Nishikawa"/>
    <n v="10"/>
    <x v="1"/>
    <s v="Japan"/>
    <n v="1"/>
    <x v="698"/>
    <x v="26"/>
    <x v="6"/>
    <s v="83 min"/>
    <n v="83"/>
    <n v="83"/>
    <n v="274.3991439447131"/>
    <s v=""/>
    <s v="Action &amp; Adventure, Anime Features, International Movies"/>
    <x v="1"/>
    <s v="Action &amp; Adventure, Anime Features, International Movies"/>
    <n v="3"/>
  </r>
  <r>
    <n v="174"/>
    <x v="1210"/>
    <x v="0"/>
    <x v="1210"/>
    <s v="Amy Rice"/>
    <s v="Tyler Oakley"/>
    <n v="1"/>
    <x v="0"/>
    <s v="United States"/>
    <n v="1"/>
    <x v="344"/>
    <x v="4"/>
    <x v="2"/>
    <s v="83 min"/>
    <n v="83"/>
    <n v="83"/>
    <n v="274.3991439447131"/>
    <s v=""/>
    <s v="Documentaries, LGBTQ Movies"/>
    <x v="3"/>
    <s v="Documentaries, LGBTQ Movies"/>
    <n v="2"/>
  </r>
  <r>
    <n v="635"/>
    <x v="1211"/>
    <x v="0"/>
    <x v="1211"/>
    <s v="Anissa Bonnefont"/>
    <s v="Olivier Rousteing"/>
    <n v="1"/>
    <x v="11"/>
    <s v="France"/>
    <n v="1"/>
    <x v="558"/>
    <x v="2"/>
    <x v="1"/>
    <s v="83 min"/>
    <n v="83"/>
    <n v="83"/>
    <n v="274.3991439447131"/>
    <s v=""/>
    <s v="Documentaries, International Movies"/>
    <x v="3"/>
    <s v="Documentaries, International Movies"/>
    <n v="2"/>
  </r>
  <r>
    <n v="1141"/>
    <x v="1212"/>
    <x v="0"/>
    <x v="1212"/>
    <s v="Mic Rodgers"/>
    <s v="Jean-Claude Van Damme, Michael Jai White, Heidi Schanz, Xander Berkeley, Justin Lazard, Kiana Tom, Daniel von Bargen, James Black, Karis Paige Bryant, Bill Goldberg"/>
    <n v="10"/>
    <x v="0"/>
    <s v="United States"/>
    <n v="1"/>
    <x v="537"/>
    <x v="41"/>
    <x v="12"/>
    <s v="83 min"/>
    <n v="83"/>
    <n v="83"/>
    <n v="274.3991439447131"/>
    <s v=""/>
    <s v="Action &amp; Adventure"/>
    <x v="1"/>
    <s v="Action &amp; Adventure"/>
    <n v="1"/>
  </r>
  <r>
    <n v="1143"/>
    <x v="1213"/>
    <x v="0"/>
    <x v="1213"/>
    <s v="Shawn Rech"/>
    <s v="Richard Wershe Jr."/>
    <n v="1"/>
    <x v="0"/>
    <s v="United States"/>
    <n v="1"/>
    <x v="537"/>
    <x v="3"/>
    <x v="5"/>
    <s v="83 min"/>
    <n v="83"/>
    <n v="83"/>
    <n v="274.3991439447131"/>
    <s v=""/>
    <s v="Documentaries"/>
    <x v="3"/>
    <s v="Documentaries"/>
    <n v="1"/>
  </r>
  <r>
    <n v="1316"/>
    <x v="1214"/>
    <x v="0"/>
    <x v="1214"/>
    <s v="Mario Briongos"/>
    <s v="Dani Rovira"/>
    <n v="1"/>
    <x v="14"/>
    <s v="Spain"/>
    <n v="1"/>
    <x v="699"/>
    <x v="6"/>
    <x v="5"/>
    <s v="83 min"/>
    <n v="83"/>
    <n v="83"/>
    <n v="274.3991439447131"/>
    <s v=""/>
    <s v="Stand-Up Comedy"/>
    <x v="8"/>
    <s v="Stand-Up Comedy"/>
    <n v="1"/>
  </r>
  <r>
    <n v="1471"/>
    <x v="1215"/>
    <x v="0"/>
    <x v="1215"/>
    <s v="Shaz Bennett"/>
    <s v="Martin L. Washington Jr., Maya Washington, Matt Dallas, Christopher O'Shea, Jason Scott Lee, Margaret Cho, Kevin Daniels, John Fleck, Nia Peeples, Adam Tomei"/>
    <n v="10"/>
    <x v="0"/>
    <s v="United States"/>
    <n v="1"/>
    <x v="578"/>
    <x v="3"/>
    <x v="5"/>
    <s v="83 min"/>
    <n v="83"/>
    <n v="83"/>
    <n v="274.3991439447131"/>
    <s v=""/>
    <s v="Dramas, LGBTQ Movies"/>
    <x v="2"/>
    <s v="Dramas, LGBTQ Movies"/>
    <n v="2"/>
  </r>
  <r>
    <n v="1524"/>
    <x v="1216"/>
    <x v="0"/>
    <x v="1216"/>
    <s v="Juan Camilo Pinzon"/>
    <s v="Antonio Sanint, Luis Eduardo Arango, Mar√≠a Cecilia S√°nchez, Mariana G√≥mez, Juli√°n Cerati, Aura Cristina Geithener, Biassini Segura, Lina Tejeiro, Julio C√©sar Herrera, Christian Villamil"/>
    <n v="10"/>
    <x v="31"/>
    <s v="Colombia"/>
    <n v="1"/>
    <x v="700"/>
    <x v="1"/>
    <x v="1"/>
    <s v="83 min"/>
    <n v="83"/>
    <n v="83"/>
    <n v="274.3991439447131"/>
    <s v=""/>
    <s v="Comedies, Dramas, International Movies"/>
    <x v="4"/>
    <s v="Comedies, Dramas, International Movies"/>
    <n v="3"/>
  </r>
  <r>
    <n v="1577"/>
    <x v="1217"/>
    <x v="0"/>
    <x v="1217"/>
    <s v="Kirk Wise"/>
    <s v="Jennifer Coolidge, Karen Fukuhara, Khary Payton, Julian Sands, Brenda Song, Luke Wilson, Cher"/>
    <n v="7"/>
    <x v="0"/>
    <s v="United States"/>
    <n v="1"/>
    <x v="49"/>
    <x v="1"/>
    <x v="7"/>
    <s v="83 min"/>
    <n v="83"/>
    <n v="83"/>
    <n v="274.3991439447131"/>
    <s v=""/>
    <s v="Children &amp; Family Movies, Comedies"/>
    <x v="0"/>
    <s v="Children &amp; Family Movies, Comedies"/>
    <n v="2"/>
  </r>
  <r>
    <n v="1661"/>
    <x v="1218"/>
    <x v="0"/>
    <x v="1218"/>
    <s v="Grant Singer"/>
    <s v="Shawn Mendes"/>
    <n v="1"/>
    <x v="0"/>
    <s v="United States"/>
    <n v="1"/>
    <x v="701"/>
    <x v="1"/>
    <x v="5"/>
    <s v="83 min"/>
    <n v="83"/>
    <n v="83"/>
    <n v="274.3991439447131"/>
    <s v=""/>
    <s v="Documentaries, Music &amp; Musicals"/>
    <x v="3"/>
    <s v="Documentaries, Music &amp; Musicals"/>
    <n v="2"/>
  </r>
  <r>
    <n v="1844"/>
    <x v="1219"/>
    <x v="0"/>
    <x v="1219"/>
    <s v="Levan Gabriadze"/>
    <s v="Shelley Hennig, Moses Storm, Renee Olstead, Will Peltz, Jacob Wysocki, Courtney Halverson, Heather Sossaman, Matthew Bohrer, Mickey River, Cal Barnes"/>
    <n v="10"/>
    <x v="0"/>
    <s v="United States, Russia"/>
    <n v="2"/>
    <x v="702"/>
    <x v="0"/>
    <x v="12"/>
    <s v="83 min"/>
    <n v="83"/>
    <n v="83"/>
    <n v="274.3991439447131"/>
    <s v=""/>
    <s v="Horror Movies, Thrillers"/>
    <x v="9"/>
    <s v="Horror Movies, Thrillers"/>
    <n v="2"/>
  </r>
  <r>
    <n v="1905"/>
    <x v="1220"/>
    <x v="0"/>
    <x v="1220"/>
    <s v="Elsa Flores Almaraz, Richard J Montoya"/>
    <s v="Edward James Olmos, Zach De La Rocha"/>
    <n v="2"/>
    <x v="0"/>
    <s v="United States"/>
    <n v="1"/>
    <x v="508"/>
    <x v="2"/>
    <x v="1"/>
    <s v="83 min"/>
    <n v="83"/>
    <n v="83"/>
    <n v="274.3991439447131"/>
    <s v=""/>
    <s v="Documentaries, LGBTQ Movies"/>
    <x v="3"/>
    <s v="Documentaries, LGBTQ Movies"/>
    <n v="2"/>
  </r>
  <r>
    <n v="2186"/>
    <x v="1221"/>
    <x v="0"/>
    <x v="1221"/>
    <s v="Regina Welker, Nina Wels"/>
    <s v="Ashley Bornancin, Carter Hastings"/>
    <n v="2"/>
    <x v="10"/>
    <s v="Germany"/>
    <n v="1"/>
    <x v="153"/>
    <x v="1"/>
    <x v="0"/>
    <s v="83 min"/>
    <n v="83"/>
    <n v="83"/>
    <n v="274.3991439447131"/>
    <s v=""/>
    <s v="Children &amp; Family Movies, Comedies"/>
    <x v="0"/>
    <s v="Children &amp; Family Movies, Comedies"/>
    <n v="2"/>
  </r>
  <r>
    <n v="2432"/>
    <x v="1222"/>
    <x v="0"/>
    <x v="1222"/>
    <s v="Sam Rega"/>
    <m/>
    <n v="0"/>
    <x v="0"/>
    <s v="United States"/>
    <n v="1"/>
    <x v="703"/>
    <x v="1"/>
    <x v="4"/>
    <s v="83 min"/>
    <n v="83"/>
    <n v="83"/>
    <n v="274.3991439447131"/>
    <s v=""/>
    <s v="Children &amp; Family Movies, Documentaries"/>
    <x v="0"/>
    <s v="Children &amp; Family Movies, Documentaries"/>
    <n v="2"/>
  </r>
  <r>
    <n v="2540"/>
    <x v="1223"/>
    <x v="0"/>
    <x v="1223"/>
    <s v="Dylan Mohan Gray"/>
    <s v="William Hurt"/>
    <n v="1"/>
    <x v="17"/>
    <s v="India"/>
    <n v="1"/>
    <x v="704"/>
    <x v="11"/>
    <x v="1"/>
    <s v="83 min"/>
    <n v="83"/>
    <n v="83"/>
    <n v="274.3991439447131"/>
    <s v=""/>
    <s v="Documentaries, International Movies"/>
    <x v="3"/>
    <s v="Documentaries, International Movies"/>
    <n v="2"/>
  </r>
  <r>
    <n v="2605"/>
    <x v="1224"/>
    <x v="0"/>
    <x v="1224"/>
    <s v="Chris Bolan"/>
    <m/>
    <n v="0"/>
    <x v="0"/>
    <s v="United States"/>
    <n v="1"/>
    <x v="705"/>
    <x v="1"/>
    <x v="1"/>
    <s v="83 min"/>
    <n v="83"/>
    <n v="83"/>
    <n v="274.3991439447131"/>
    <s v=""/>
    <s v="Documentaries, LGBTQ Movies"/>
    <x v="3"/>
    <s v="Documentaries, LGBTQ Movies"/>
    <n v="2"/>
  </r>
  <r>
    <n v="2704"/>
    <x v="1225"/>
    <x v="0"/>
    <x v="1225"/>
    <s v="Eddie Mensore"/>
    <s v="Terry Serpico, Kevin Sizemore, Mark Ashworth, Clint James, Drew Starkey, Erin Elizabeth Burns"/>
    <n v="6"/>
    <x v="0"/>
    <s v="United States"/>
    <n v="1"/>
    <x v="706"/>
    <x v="2"/>
    <x v="5"/>
    <s v="83 min"/>
    <n v="83"/>
    <n v="83"/>
    <n v="274.3991439447131"/>
    <s v=""/>
    <s v="Dramas, Independent Movies"/>
    <x v="2"/>
    <s v="Dramas, Independent Movies"/>
    <n v="2"/>
  </r>
  <r>
    <n v="2745"/>
    <x v="1226"/>
    <x v="0"/>
    <x v="1226"/>
    <s v="Richard Claus, Karsten Kiilerich"/>
    <s v="Matthew Marsh, Rasmus Hardiker, Miriam Margolyes, Tim Pigott-Smith, Alice Krige, Amy Saville, Joseph Kloska, Diane Wilson, Phoebe Givron-Taylor, Jim Carter, Sven De Ridder"/>
    <n v="11"/>
    <x v="3"/>
    <s v="Netherlands, Germany, Denmark, United Kingdom"/>
    <n v="4"/>
    <x v="579"/>
    <x v="3"/>
    <x v="4"/>
    <s v="83 min"/>
    <n v="83"/>
    <n v="83"/>
    <n v="274.3991439447131"/>
    <s v=""/>
    <s v="Children &amp; Family Movies"/>
    <x v="0"/>
    <s v="Children &amp; Family Movies"/>
    <n v="1"/>
  </r>
  <r>
    <n v="2769"/>
    <x v="1227"/>
    <x v="0"/>
    <x v="1227"/>
    <s v="Patrice Lalibert√©"/>
    <s v="Guillaume Laurin, Marie-Evelyne Lessard, R√©al Boss√©, Marc-Andr√© Grondin, Marc Beaupr√©, Marilyn Castonguay, Guillaume Cyr, Isabelle Giroux, Juliette Maxyme Proulx"/>
    <n v="9"/>
    <x v="8"/>
    <s v="Canada"/>
    <n v="1"/>
    <x v="52"/>
    <x v="1"/>
    <x v="5"/>
    <s v="83 min"/>
    <n v="83"/>
    <n v="83"/>
    <n v="274.3991439447131"/>
    <s v=""/>
    <s v="Action &amp; Adventure, International Movies"/>
    <x v="1"/>
    <s v="Action &amp; Adventure, International Movies"/>
    <n v="2"/>
  </r>
  <r>
    <n v="3063"/>
    <x v="1228"/>
    <x v="0"/>
    <x v="1228"/>
    <s v="John A. Davis"/>
    <s v="Debi Derryberry, Jeffrey Garcia, Rob Paulsen, Megan Cavanagh, Mark DeCarlo, Carolyn Lawrence, Andrea Martin, Candi Milo, Crystal Scales, Martin Short, Patrick Stewart, Jim Cummings"/>
    <n v="12"/>
    <x v="0"/>
    <s v="United States, Spain"/>
    <n v="2"/>
    <x v="165"/>
    <x v="22"/>
    <x v="3"/>
    <s v="83 min"/>
    <n v="83"/>
    <n v="83"/>
    <n v="274.3991439447131"/>
    <s v=""/>
    <s v="Children &amp; Family Movies, Comedies, Sci-Fi &amp; Fantasy"/>
    <x v="0"/>
    <s v="Children &amp; Family Movies, Comedies, Sci-Fi &amp; Fantasy"/>
    <n v="3"/>
  </r>
  <r>
    <n v="3103"/>
    <x v="1229"/>
    <x v="0"/>
    <x v="1229"/>
    <s v="J.D. Dillard"/>
    <s v="Kiersey Clemons, Emory Cohen, Hanna Mangan Lawrence, Andrew Crawford, Benedict Samuel"/>
    <n v="5"/>
    <x v="0"/>
    <s v="United States"/>
    <n v="1"/>
    <x v="707"/>
    <x v="2"/>
    <x v="2"/>
    <s v="83 min"/>
    <n v="83"/>
    <n v="83"/>
    <n v="274.3991439447131"/>
    <s v=""/>
    <s v="Horror Movies, Sci-Fi &amp; Fantasy, Thrillers"/>
    <x v="9"/>
    <s v="Horror Movies, Sci-Fi &amp; Fantasy, Thrillers"/>
    <n v="3"/>
  </r>
  <r>
    <n v="3501"/>
    <x v="1230"/>
    <x v="0"/>
    <x v="1230"/>
    <s v="Scott Aukerman"/>
    <s v="Zach Galifianakis, Lauren Lapkus, Ryan Gaul, Jiavani Linayao, Will Ferrell"/>
    <n v="5"/>
    <x v="0"/>
    <s v="United States"/>
    <n v="1"/>
    <x v="57"/>
    <x v="2"/>
    <x v="5"/>
    <s v="83 min"/>
    <n v="83"/>
    <n v="83"/>
    <n v="274.3991439447131"/>
    <s v=""/>
    <s v="Comedies"/>
    <x v="4"/>
    <s v="Comedies"/>
    <n v="1"/>
  </r>
  <r>
    <n v="3518"/>
    <x v="1231"/>
    <x v="0"/>
    <x v="1231"/>
    <s v="Randall Lobb"/>
    <s v="Taron Egerton, Natalie Dormer, Simon Pegg, Jason Isaacs"/>
    <n v="4"/>
    <x v="0"/>
    <s v="United States"/>
    <n v="1"/>
    <x v="708"/>
    <x v="2"/>
    <x v="6"/>
    <s v="83 min"/>
    <n v="83"/>
    <n v="83"/>
    <n v="274.3991439447131"/>
    <s v=""/>
    <s v="Documentaries, International Movies"/>
    <x v="3"/>
    <s v="Documentaries, International Movies"/>
    <n v="2"/>
  </r>
  <r>
    <n v="4302"/>
    <x v="1232"/>
    <x v="0"/>
    <x v="1232"/>
    <s v="Matt Askem"/>
    <s v="Gary Lightbody, Nathan Connolly, Jonny Quinn, Paul Wilson, Johnny McDaid, Edith Bowman"/>
    <n v="6"/>
    <x v="0"/>
    <s v="United States"/>
    <n v="1"/>
    <x v="514"/>
    <x v="5"/>
    <x v="5"/>
    <s v="83 min"/>
    <n v="83"/>
    <n v="83"/>
    <n v="274.3991439447131"/>
    <s v=""/>
    <s v="Documentaries, Music &amp; Musicals"/>
    <x v="3"/>
    <s v="Documentaries, Music &amp; Musicals"/>
    <n v="2"/>
  </r>
  <r>
    <n v="4303"/>
    <x v="1233"/>
    <x v="0"/>
    <x v="1233"/>
    <s v="Guillermo de Oliveira"/>
    <m/>
    <n v="0"/>
    <x v="14"/>
    <s v="Spain"/>
    <n v="1"/>
    <x v="514"/>
    <x v="3"/>
    <x v="1"/>
    <s v="83 min"/>
    <n v="83"/>
    <n v="83"/>
    <n v="274.3991439447131"/>
    <s v=""/>
    <s v="Documentaries, International Movies"/>
    <x v="3"/>
    <s v="Documentaries, International Movies"/>
    <n v="2"/>
  </r>
  <r>
    <n v="4783"/>
    <x v="1234"/>
    <x v="0"/>
    <x v="1234"/>
    <s v="Jody Hill"/>
    <s v="Josh Brolin, Danny McBride, Montana Jordan, Scoot McNairy, Carrie Coon"/>
    <n v="5"/>
    <x v="0"/>
    <s v="United States"/>
    <n v="1"/>
    <x v="395"/>
    <x v="5"/>
    <x v="1"/>
    <s v="83 min"/>
    <n v="83"/>
    <n v="83"/>
    <n v="274.3991439447131"/>
    <s v=""/>
    <s v="Action &amp; Adventure, Comedies, Dramas"/>
    <x v="1"/>
    <s v="Action &amp; Adventure, Comedies, Dramas"/>
    <n v="3"/>
  </r>
  <r>
    <n v="5223"/>
    <x v="1235"/>
    <x v="0"/>
    <x v="1235"/>
    <s v="Mahmoud al Massad"/>
    <s v="Ahmad Thaher, Maher Khammash, Odai Hijazi, Nadeem Rimawi, Mahmoud al Massad, Nadim Mushahwar"/>
    <n v="6"/>
    <x v="10"/>
    <s v="Germany, Jordan, Netherlands"/>
    <n v="3"/>
    <x v="218"/>
    <x v="9"/>
    <x v="1"/>
    <s v="83 min"/>
    <n v="83"/>
    <n v="83"/>
    <n v="274.3991439447131"/>
    <s v=""/>
    <s v="Comedies, Dramas, International Movies"/>
    <x v="4"/>
    <s v="Comedies, Dramas, International Movies"/>
    <n v="3"/>
  </r>
  <r>
    <n v="5313"/>
    <x v="1236"/>
    <x v="0"/>
    <x v="1236"/>
    <s v="Raz Degan"/>
    <s v="James Freeman"/>
    <n v="1"/>
    <x v="6"/>
    <s v="United Kingdom, Italy, Israel, Peru, United States"/>
    <n v="5"/>
    <x v="87"/>
    <x v="9"/>
    <x v="1"/>
    <s v="83 min"/>
    <n v="83"/>
    <n v="83"/>
    <n v="274.3991439447131"/>
    <s v=""/>
    <s v="Documentaries, International Movies"/>
    <x v="3"/>
    <s v="Documentaries, International Movies"/>
    <n v="2"/>
  </r>
  <r>
    <n v="5333"/>
    <x v="1237"/>
    <x v="0"/>
    <x v="1237"/>
    <s v="Will Canon"/>
    <s v="Maria Bello, Frank Grillo, Cody Horn, Dustin Milligan, Megan Park, Scott Mechlowicz, Aaron Yoo, Alex Goode, Terence Rosemore, Jesse Steccato"/>
    <n v="10"/>
    <x v="0"/>
    <s v="United States"/>
    <n v="1"/>
    <x v="709"/>
    <x v="4"/>
    <x v="12"/>
    <s v="83 min"/>
    <n v="83"/>
    <n v="83"/>
    <n v="274.3991439447131"/>
    <s v=""/>
    <s v="Horror Movies, Independent Movies"/>
    <x v="9"/>
    <s v="Horror Movies, Independent Movies"/>
    <n v="2"/>
  </r>
  <r>
    <n v="5507"/>
    <x v="1238"/>
    <x v="0"/>
    <x v="1238"/>
    <s v="Dilip Mehta"/>
    <s v="Sunny Leone"/>
    <n v="1"/>
    <x v="8"/>
    <s v="Canada"/>
    <n v="1"/>
    <x v="156"/>
    <x v="9"/>
    <x v="5"/>
    <s v="83 min"/>
    <n v="83"/>
    <n v="83"/>
    <n v="274.3991439447131"/>
    <s v=""/>
    <s v="Documentaries, International Movies"/>
    <x v="3"/>
    <s v="Documentaries, International Movies"/>
    <n v="2"/>
  </r>
  <r>
    <n v="5525"/>
    <x v="1239"/>
    <x v="0"/>
    <x v="1239"/>
    <s v="Adam Leon"/>
    <s v="Callum Turner, Grace Van Patten, Michal Vondel, Mike Birbiglia, Margaret Colin, Louis Cancelmi, Rachel Zeiger-Haag, Dane Martinez"/>
    <n v="8"/>
    <x v="0"/>
    <s v="United States"/>
    <n v="1"/>
    <x v="710"/>
    <x v="3"/>
    <x v="5"/>
    <s v="83 min"/>
    <n v="83"/>
    <n v="83"/>
    <n v="274.3991439447131"/>
    <s v=""/>
    <s v="Dramas, Independent Movies, Romantic Movies"/>
    <x v="2"/>
    <s v="Dramas, Independent Movies, Romantic Movies"/>
    <n v="3"/>
  </r>
  <r>
    <n v="5547"/>
    <x v="1240"/>
    <x v="0"/>
    <x v="1240"/>
    <s v="Maris Curran"/>
    <s v="David Oyelowo, Dianne Wiest, Rosie Perez, Teyonah Parris, Hani Furstenberg, Bill Raymond"/>
    <n v="6"/>
    <x v="0"/>
    <s v="United States"/>
    <n v="1"/>
    <x v="232"/>
    <x v="4"/>
    <x v="5"/>
    <s v="83 min"/>
    <n v="83"/>
    <n v="83"/>
    <n v="274.3991439447131"/>
    <s v=""/>
    <s v="Dramas, Independent Movies"/>
    <x v="2"/>
    <s v="Dramas, Independent Movies"/>
    <n v="2"/>
  </r>
  <r>
    <n v="5680"/>
    <x v="1241"/>
    <x v="0"/>
    <x v="1241"/>
    <s v="Alex Lehmann"/>
    <s v="Noah Britton, Ethan Finlan, Jack Hanke, New Michael Ingemi"/>
    <n v="4"/>
    <x v="0"/>
    <s v="United States"/>
    <n v="1"/>
    <x v="711"/>
    <x v="9"/>
    <x v="5"/>
    <s v="83 min"/>
    <n v="83"/>
    <n v="83"/>
    <n v="274.3991439447131"/>
    <s v=""/>
    <s v="Documentaries"/>
    <x v="3"/>
    <s v="Documentaries"/>
    <n v="1"/>
  </r>
  <r>
    <n v="5797"/>
    <x v="1242"/>
    <x v="0"/>
    <x v="1242"/>
    <s v="Dan Forrer"/>
    <s v="Gene Simmons"/>
    <n v="1"/>
    <x v="0"/>
    <s v="United States"/>
    <n v="1"/>
    <x v="712"/>
    <x v="11"/>
    <x v="1"/>
    <s v="83 min"/>
    <n v="83"/>
    <n v="83"/>
    <n v="274.3991439447131"/>
    <s v=""/>
    <s v="Documentaries, Music &amp; Musicals"/>
    <x v="3"/>
    <s v="Documentaries, Music &amp; Musicals"/>
    <n v="2"/>
  </r>
  <r>
    <n v="5911"/>
    <x v="1243"/>
    <x v="0"/>
    <x v="1243"/>
    <s v="Jill Bauer, Ronna Gradus"/>
    <m/>
    <n v="0"/>
    <x v="0"/>
    <s v="United States"/>
    <n v="1"/>
    <x v="713"/>
    <x v="4"/>
    <x v="5"/>
    <s v="83 min"/>
    <n v="83"/>
    <n v="83"/>
    <n v="274.3991439447131"/>
    <s v=""/>
    <s v="Documentaries"/>
    <x v="3"/>
    <s v="Documentaries"/>
    <n v="1"/>
  </r>
  <r>
    <n v="5918"/>
    <x v="1244"/>
    <x v="0"/>
    <x v="1244"/>
    <s v="John Asher"/>
    <s v="Ralphie May"/>
    <n v="1"/>
    <x v="0"/>
    <s v="United States"/>
    <n v="1"/>
    <x v="714"/>
    <x v="4"/>
    <x v="5"/>
    <s v="83 min"/>
    <n v="83"/>
    <n v="83"/>
    <n v="274.3991439447131"/>
    <s v=""/>
    <s v="Stand-Up Comedy"/>
    <x v="8"/>
    <s v="Stand-Up Comedy"/>
    <n v="1"/>
  </r>
  <r>
    <n v="6013"/>
    <x v="1245"/>
    <x v="0"/>
    <x v="1245"/>
    <s v="Ruben Fleischer"/>
    <s v="Jesse Eisenberg, Danny McBride, Aziz Ansari, Nick Swardson, Dilshad Vadsaria, Michael Pe√±a, Bianca Kajlich, Fred Ward"/>
    <n v="8"/>
    <x v="0"/>
    <s v="United States"/>
    <n v="1"/>
    <x v="225"/>
    <x v="12"/>
    <x v="12"/>
    <s v="83 min"/>
    <n v="83"/>
    <n v="83"/>
    <n v="274.3991439447131"/>
    <s v=""/>
    <s v="Action &amp; Adventure, Comedies"/>
    <x v="1"/>
    <s v="Action &amp; Adventure, Comedies"/>
    <n v="2"/>
  </r>
  <r>
    <n v="6118"/>
    <x v="1246"/>
    <x v="0"/>
    <x v="1246"/>
    <s v="V√≠ctor Garc√≠a"/>
    <s v="Claire Forlani, Jake Abel, Titus Welliver, Melina Matthews"/>
    <n v="4"/>
    <x v="14"/>
    <s v="Spain, Italy"/>
    <n v="2"/>
    <x v="279"/>
    <x v="2"/>
    <x v="5"/>
    <s v="83 min"/>
    <n v="83"/>
    <n v="83"/>
    <n v="274.3991439447131"/>
    <s v=""/>
    <s v="International Movies, Thrillers"/>
    <x v="7"/>
    <s v="International Movies, Thrillers"/>
    <n v="2"/>
  </r>
  <r>
    <n v="6215"/>
    <x v="1247"/>
    <x v="0"/>
    <x v="1247"/>
    <s v="David Chirchirillo"/>
    <s v="Jack Cutmore-Scott, Lili Simmons, Brandon Scott, Chase Williamson, Noureen DeWulf, Seth Morris, Christine Donlon, Trent Haaga, Kahyun Kim, Cynthia Rose Hall, Zedrick Restauro, Eric Podnar"/>
    <n v="12"/>
    <x v="34"/>
    <s v="Singapore, United States"/>
    <n v="2"/>
    <x v="715"/>
    <x v="3"/>
    <x v="5"/>
    <s v="83 min"/>
    <n v="83"/>
    <n v="83"/>
    <n v="274.3991439447131"/>
    <s v=""/>
    <s v="Thrillers"/>
    <x v="12"/>
    <s v="Thrillers"/>
    <n v="1"/>
  </r>
  <r>
    <n v="6216"/>
    <x v="1248"/>
    <x v="0"/>
    <x v="1248"/>
    <s v="Salima Koroma"/>
    <s v="Jonathan Park, Awkwafina, David Lee, Richard Lee"/>
    <n v="4"/>
    <x v="0"/>
    <s v="United States, Canada"/>
    <n v="2"/>
    <x v="716"/>
    <x v="9"/>
    <x v="5"/>
    <s v="83 min"/>
    <n v="83"/>
    <n v="83"/>
    <n v="274.3991439447131"/>
    <s v=""/>
    <s v="Documentaries, Music &amp; Musicals"/>
    <x v="3"/>
    <s v="Documentaries, Music &amp; Musicals"/>
    <n v="2"/>
  </r>
  <r>
    <n v="6238"/>
    <x v="1249"/>
    <x v="0"/>
    <x v="1249"/>
    <s v="Karen J. Lloyd"/>
    <s v="Kelly Sheridan, Chiara Zanni, Bethany Brown, Devyn Dalton, Michael Dobson, Brynna Drummond, Rachel Harrison, Alessandro Juliani, Peter Kelamis, Omari Newton, Ingrid Nilson, Nicole Oliver, Shaun Smyth, Kira Tozer"/>
    <n v="14"/>
    <x v="0"/>
    <s v="United States"/>
    <n v="1"/>
    <x v="46"/>
    <x v="4"/>
    <x v="0"/>
    <s v="83 min"/>
    <n v="83"/>
    <n v="83"/>
    <n v="274.3991439447131"/>
    <s v=""/>
    <s v="Children &amp; Family Movies"/>
    <x v="0"/>
    <s v="Children &amp; Family Movies"/>
    <n v="1"/>
  </r>
  <r>
    <n v="6330"/>
    <x v="1250"/>
    <x v="0"/>
    <x v="1250"/>
    <s v="Gabriela Cowperthwaite"/>
    <m/>
    <n v="0"/>
    <x v="0"/>
    <s v="United States"/>
    <n v="1"/>
    <x v="40"/>
    <x v="8"/>
    <x v="2"/>
    <s v="83 min"/>
    <n v="83"/>
    <n v="83"/>
    <n v="274.3991439447131"/>
    <s v=""/>
    <s v="Documentaries"/>
    <x v="3"/>
    <s v="Documentaries"/>
    <n v="1"/>
  </r>
  <r>
    <n v="6581"/>
    <x v="1251"/>
    <x v="0"/>
    <x v="1251"/>
    <s v="Tanuj Bhramar"/>
    <s v="Arvind Swamy, Himanshu Sharma, Ekavali Khanna, Aman Uppal, Bhavika Bhasin"/>
    <n v="5"/>
    <x v="17"/>
    <s v="India"/>
    <n v="1"/>
    <x v="717"/>
    <x v="9"/>
    <x v="1"/>
    <s v="83 min"/>
    <n v="83"/>
    <n v="83"/>
    <n v="274.3991439447131"/>
    <s v=""/>
    <s v="Comedies, Dramas, Independent Movies"/>
    <x v="4"/>
    <s v="Comedies, Dramas, Independent Movies"/>
    <n v="3"/>
  </r>
  <r>
    <n v="6625"/>
    <x v="1252"/>
    <x v="0"/>
    <x v="1252"/>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n v="10"/>
    <x v="0"/>
    <s v="United States"/>
    <n v="1"/>
    <x v="718"/>
    <x v="4"/>
    <x v="1"/>
    <s v="83 min"/>
    <n v="83"/>
    <n v="83"/>
    <n v="274.3991439447131"/>
    <s v=""/>
    <s v="Comedies, Independent Movies"/>
    <x v="4"/>
    <s v="Comedies, Independent Movies"/>
    <n v="2"/>
  </r>
  <r>
    <n v="6770"/>
    <x v="1253"/>
    <x v="0"/>
    <x v="1253"/>
    <s v="Gregory Caruso"/>
    <s v="Braeden Lemasters, Isaac Jay, Uriah Shelton, Dylan Riley Snyder, Coco Jones, Shane Harper, Nadji Jeter, Connor Paolo, Gatlin Green, Reg E. Cathey"/>
    <n v="10"/>
    <x v="0"/>
    <s v="United States"/>
    <n v="1"/>
    <x v="410"/>
    <x v="5"/>
    <x v="5"/>
    <s v="83 min"/>
    <n v="83"/>
    <n v="83"/>
    <n v="274.3991439447131"/>
    <s v=""/>
    <s v="Dramas, Independent Movies, Music &amp; Musicals"/>
    <x v="2"/>
    <s v="Dramas, Independent Movies, Music &amp; Musicals"/>
    <n v="3"/>
  </r>
  <r>
    <n v="6934"/>
    <x v="1254"/>
    <x v="0"/>
    <x v="1254"/>
    <s v="Ron Davis"/>
    <s v="Harry DeLeyer"/>
    <n v="1"/>
    <x v="0"/>
    <s v="United States"/>
    <n v="1"/>
    <x v="719"/>
    <x v="4"/>
    <x v="6"/>
    <s v="83 min"/>
    <n v="83"/>
    <n v="83"/>
    <n v="274.3991439447131"/>
    <s v=""/>
    <s v="Documentaries, Sports Movies"/>
    <x v="3"/>
    <s v="Documentaries, Sports Movies"/>
    <n v="2"/>
  </r>
  <r>
    <n v="7022"/>
    <x v="1255"/>
    <x v="0"/>
    <x v="125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n v="19"/>
    <x v="0"/>
    <s v="United States"/>
    <n v="1"/>
    <x v="633"/>
    <x v="16"/>
    <x v="2"/>
    <s v="83 min"/>
    <n v="83"/>
    <n v="83"/>
    <n v="274.3991439447131"/>
    <s v=""/>
    <s v="Action &amp; Adventure, Sci-Fi &amp; Fantasy"/>
    <x v="1"/>
    <s v="Action &amp; Adventure, Sci-Fi &amp; Fantasy"/>
    <n v="2"/>
  </r>
  <r>
    <n v="7264"/>
    <x v="1256"/>
    <x v="0"/>
    <x v="1256"/>
    <m/>
    <s v="Allie Gallerani, Beverly D'Angelo, Olivia Luccardi, Stephanie Simbari, Nick Clark, Brian Wiles"/>
    <n v="6"/>
    <x v="0"/>
    <s v="United States"/>
    <n v="1"/>
    <x v="720"/>
    <x v="5"/>
    <x v="13"/>
    <s v="83 min"/>
    <n v="83"/>
    <n v="83"/>
    <n v="274.3991439447131"/>
    <s v=""/>
    <s v="Comedies, Independent Movies"/>
    <x v="4"/>
    <s v="Comedies, Independent Movies"/>
    <n v="2"/>
  </r>
  <r>
    <n v="7300"/>
    <x v="1257"/>
    <x v="0"/>
    <x v="1257"/>
    <s v="Ron Davis"/>
    <m/>
    <n v="0"/>
    <x v="0"/>
    <s v="United States"/>
    <n v="1"/>
    <x v="609"/>
    <x v="5"/>
    <x v="6"/>
    <s v="83 min"/>
    <n v="83"/>
    <n v="83"/>
    <n v="274.3991439447131"/>
    <s v=""/>
    <s v="Documentaries, LGBTQ Movies"/>
    <x v="3"/>
    <s v="Documentaries, LGBTQ Movies"/>
    <n v="2"/>
  </r>
  <r>
    <n v="7414"/>
    <x v="1258"/>
    <x v="0"/>
    <x v="1258"/>
    <s v="Deepika Narayan Bhardwaj"/>
    <m/>
    <n v="0"/>
    <x v="17"/>
    <s v="India"/>
    <n v="1"/>
    <x v="45"/>
    <x v="9"/>
    <x v="1"/>
    <s v="83 min"/>
    <n v="83"/>
    <n v="83"/>
    <n v="274.3991439447131"/>
    <s v=""/>
    <s v="Documentaries, International Movies"/>
    <x v="3"/>
    <s v="Documentaries, International Movies"/>
    <n v="2"/>
  </r>
  <r>
    <n v="7430"/>
    <x v="1259"/>
    <x v="0"/>
    <x v="1259"/>
    <s v="Jes√∫s Maga√±a V√°zquez"/>
    <s v="Ines De Tavira, Juan Pablo Campa, Paco de la Fuente, Juan Ugarte, Carlos Arag√≥n, Gloria Toba, Jessy Bulbo, Tato Alexander, Fabiola Guajardo, Arturo Carmona"/>
    <n v="10"/>
    <x v="15"/>
    <s v="Mexico"/>
    <n v="1"/>
    <x v="371"/>
    <x v="9"/>
    <x v="5"/>
    <s v="83 min"/>
    <n v="83"/>
    <n v="83"/>
    <n v="274.3991439447131"/>
    <s v=""/>
    <s v="Comedies, Dramas, International Movies"/>
    <x v="4"/>
    <s v="Comedies, Dramas, International Movies"/>
    <n v="3"/>
  </r>
  <r>
    <n v="7487"/>
    <x v="1260"/>
    <x v="0"/>
    <x v="1260"/>
    <s v="Robert Vince"/>
    <s v="Jonathan Mangum, Erin Allin O'Reilly, Kayden Magnuson, Danny Woodburn, Skylar Astin, John Ratzenberger, David Milchard"/>
    <n v="7"/>
    <x v="8"/>
    <s v="Canada"/>
    <n v="1"/>
    <x v="721"/>
    <x v="9"/>
    <x v="7"/>
    <s v="83 min"/>
    <n v="83"/>
    <n v="83"/>
    <n v="274.3991439447131"/>
    <s v=""/>
    <s v="Children &amp; Family Movies, Comedies"/>
    <x v="0"/>
    <s v="Children &amp; Family Movies, Comedies"/>
    <n v="2"/>
  </r>
  <r>
    <n v="7800"/>
    <x v="1261"/>
    <x v="0"/>
    <x v="1261"/>
    <s v="Barry Avrich"/>
    <s v="Ben Ferencz"/>
    <n v="1"/>
    <x v="8"/>
    <s v="Canada"/>
    <n v="1"/>
    <x v="609"/>
    <x v="2"/>
    <x v="5"/>
    <s v="83 min"/>
    <n v="83"/>
    <n v="83"/>
    <n v="274.3991439447131"/>
    <s v=""/>
    <s v="Documentaries"/>
    <x v="3"/>
    <s v="Documentaries"/>
    <n v="1"/>
  </r>
  <r>
    <n v="7820"/>
    <x v="1262"/>
    <x v="0"/>
    <x v="1262"/>
    <s v="Hari Viswanath"/>
    <s v="Lakshmanan, TVV Ramanujam, Shobana, Nivas Adithan, Indhumathi, Baby Maya, Master Rohan"/>
    <n v="7"/>
    <x v="17"/>
    <s v="India"/>
    <n v="1"/>
    <x v="224"/>
    <x v="4"/>
    <x v="6"/>
    <s v="83 min"/>
    <n v="83"/>
    <n v="83"/>
    <n v="274.3991439447131"/>
    <s v=""/>
    <s v="Dramas, International Movies"/>
    <x v="2"/>
    <s v="Dramas, International Movies"/>
    <n v="2"/>
  </r>
  <r>
    <n v="7872"/>
    <x v="1263"/>
    <x v="0"/>
    <x v="1263"/>
    <s v="Devaki Singh, Luke Kenny"/>
    <s v="Luke Kenny, Kirti Kulhari, Ashwin Mushran, Benjamin Gilani"/>
    <n v="4"/>
    <x v="17"/>
    <s v="India"/>
    <n v="1"/>
    <x v="141"/>
    <x v="8"/>
    <x v="5"/>
    <s v="83 min"/>
    <n v="83"/>
    <n v="83"/>
    <n v="274.3991439447131"/>
    <s v=""/>
    <s v="Horror Movies, International Movies"/>
    <x v="9"/>
    <s v="Horror Movies, International Movies"/>
    <n v="2"/>
  </r>
  <r>
    <n v="7946"/>
    <x v="1264"/>
    <x v="0"/>
    <x v="1264"/>
    <s v="Damon Cardasis"/>
    <s v="Luka Kain, Regina Taylor, Margot Bingham, Marquis Rodriguez, Mj Rodriguez, Indya Moore, Alexia Garcia, Kate Bornstein, Peter Kim, Jaylin Fletcher"/>
    <n v="10"/>
    <x v="0"/>
    <s v="United States"/>
    <n v="1"/>
    <x v="112"/>
    <x v="3"/>
    <x v="5"/>
    <s v="83 min"/>
    <n v="83"/>
    <n v="83"/>
    <n v="274.3991439447131"/>
    <s v=""/>
    <s v="Dramas, LGBTQ Movies"/>
    <x v="2"/>
    <s v="Dramas, LGBTQ Movies"/>
    <n v="2"/>
  </r>
  <r>
    <n v="8028"/>
    <x v="1265"/>
    <x v="0"/>
    <x v="1265"/>
    <s v="Gregg Bishop"/>
    <s v="Chase Williamson, Hannah Fierman, Justin Welborn, Hayes Mercure, Michael Aaron Milligan, Brittany S. Hall, Randy McDowell, Lindsey Garrett, William Mark McCullough, Patrick Wood"/>
    <n v="10"/>
    <x v="0"/>
    <s v="United States"/>
    <n v="1"/>
    <x v="165"/>
    <x v="9"/>
    <x v="5"/>
    <s v="83 min"/>
    <n v="83"/>
    <n v="83"/>
    <n v="274.3991439447131"/>
    <s v=""/>
    <s v="Horror Movies"/>
    <x v="9"/>
    <s v="Horror Movies"/>
    <n v="1"/>
  </r>
  <r>
    <n v="8046"/>
    <x v="1266"/>
    <x v="0"/>
    <x v="1266"/>
    <s v="Alex Winter"/>
    <s v="Ian Hecox, Anthony Padilla, Jenna Marbles, Grace Helbig, Harley Morenstein, Jillian Nelson, Brittany Ross, Michael Ian Black, Steve Austin"/>
    <n v="9"/>
    <x v="0"/>
    <s v="United States"/>
    <n v="1"/>
    <x v="722"/>
    <x v="4"/>
    <x v="2"/>
    <s v="83 min"/>
    <n v="83"/>
    <n v="83"/>
    <n v="274.3991439447131"/>
    <s v=""/>
    <s v="Comedies"/>
    <x v="4"/>
    <s v="Comedies"/>
    <n v="1"/>
  </r>
  <r>
    <n v="8077"/>
    <x v="1267"/>
    <x v="0"/>
    <x v="1267"/>
    <s v="Robert Rodriguez"/>
    <s v="Daryl Sabara, Sylvester Stallone, Ricardo Montalban, Alexa PenaVega"/>
    <n v="4"/>
    <x v="0"/>
    <s v="United States"/>
    <n v="1"/>
    <x v="231"/>
    <x v="20"/>
    <x v="7"/>
    <s v="83 min"/>
    <n v="83"/>
    <n v="83"/>
    <n v="274.3991439447131"/>
    <s v=""/>
    <s v="Children &amp; Family Movies, Comedies"/>
    <x v="0"/>
    <s v="Children &amp; Family Movies, Comedies"/>
    <n v="2"/>
  </r>
  <r>
    <n v="8204"/>
    <x v="1268"/>
    <x v="0"/>
    <x v="1268"/>
    <s v="Johnnie To"/>
    <s v="Aaron Kwok, Lung Ti, Maggie Cheung, Chien-lien Wu, Paul Chun, Kenneth Tsang"/>
    <n v="6"/>
    <x v="50"/>
    <s v="Hong Kong"/>
    <n v="1"/>
    <x v="628"/>
    <x v="31"/>
    <x v="1"/>
    <s v="83 min"/>
    <n v="83"/>
    <n v="83"/>
    <n v="274.3991439447131"/>
    <s v=""/>
    <s v="Action &amp; Adventure, International Movies"/>
    <x v="1"/>
    <s v="Action &amp; Adventure, International Movies"/>
    <n v="2"/>
  </r>
  <r>
    <n v="8319"/>
    <x v="1269"/>
    <x v="0"/>
    <x v="1269"/>
    <s v="Mario Mattei"/>
    <m/>
    <n v="0"/>
    <x v="0"/>
    <s v="United States"/>
    <n v="1"/>
    <x v="723"/>
    <x v="5"/>
    <x v="5"/>
    <s v="83 min"/>
    <n v="83"/>
    <n v="83"/>
    <n v="274.3991439447131"/>
    <s v=""/>
    <s v="Documentaries, Sports Movies"/>
    <x v="3"/>
    <s v="Documentaries, Sports Movies"/>
    <n v="2"/>
  </r>
  <r>
    <n v="8528"/>
    <x v="1270"/>
    <x v="0"/>
    <x v="1270"/>
    <s v="Tobe Hooper"/>
    <s v="Gunnar Hansen, Jim Siedow, Marilyn Burns, Edwin Neal, Paul A. Partain, Teri McMinn, William Vail, John Dugan, John Henry Faulk, Allen Danziger"/>
    <n v="10"/>
    <x v="0"/>
    <s v="United States"/>
    <n v="1"/>
    <x v="416"/>
    <x v="48"/>
    <x v="12"/>
    <s v="83 min"/>
    <n v="83"/>
    <n v="83"/>
    <n v="274.3991439447131"/>
    <s v=""/>
    <s v="Cult Movies, Horror Movies, Independent Movies"/>
    <x v="14"/>
    <s v="Cult Movies, Horror Movies, Independent Movies"/>
    <n v="3"/>
  </r>
  <r>
    <n v="8569"/>
    <x v="1271"/>
    <x v="0"/>
    <x v="1271"/>
    <s v="Peter Foott"/>
    <s v="Alex Murphy, Chris Walley, Hilary Rose, Dominic MacHale, P.J. Gallagher, Shane Casey, Pascal Scott, Michael Sands, Ciaran Bermingham"/>
    <n v="9"/>
    <x v="19"/>
    <s v="Ireland"/>
    <n v="1"/>
    <x v="724"/>
    <x v="9"/>
    <x v="5"/>
    <s v="83 min"/>
    <n v="83"/>
    <n v="83"/>
    <n v="274.3991439447131"/>
    <s v=""/>
    <s v="Comedies, International Movies"/>
    <x v="4"/>
    <s v="Comedies, International Movies"/>
    <n v="2"/>
  </r>
  <r>
    <n v="8664"/>
    <x v="1272"/>
    <x v="0"/>
    <x v="1272"/>
    <s v="Sherif Mandour"/>
    <s v="Kinda Allouch, Ahmed Salah Al-Saadany, Dina Fouad, Amr Youssef, Ahmed Safwat, Madlyn Tabar, Yasser Ali Maher, Nadia Fahmi, Menha Zaytoon, Tamim Abdou, Mostafa Abd Elsalam"/>
    <n v="11"/>
    <x v="5"/>
    <s v="Egypt"/>
    <n v="1"/>
    <x v="725"/>
    <x v="12"/>
    <x v="1"/>
    <s v="83 min"/>
    <n v="83"/>
    <n v="83"/>
    <n v="274.3991439447131"/>
    <s v=""/>
    <s v="International Movies, Thrillers"/>
    <x v="7"/>
    <s v="International Movies, Thrillers"/>
    <n v="2"/>
  </r>
  <r>
    <n v="8705"/>
    <x v="1273"/>
    <x v="0"/>
    <x v="1273"/>
    <s v="Chris Stokes"/>
    <s v="Charles Malik Whitfield, Draya Michele, Elise Neal, Cassidey Fralin, Brian White, Valarie Pettiford, Gary Anthony Sturgis, Jessica Vanessa DeLeon"/>
    <n v="8"/>
    <x v="0"/>
    <s v="United States"/>
    <n v="1"/>
    <x v="107"/>
    <x v="5"/>
    <x v="1"/>
    <s v="83 min"/>
    <n v="83"/>
    <n v="83"/>
    <n v="274.3991439447131"/>
    <s v=""/>
    <s v="Thrillers"/>
    <x v="12"/>
    <s v="Thrillers"/>
    <n v="1"/>
  </r>
  <r>
    <n v="241"/>
    <x v="1274"/>
    <x v="0"/>
    <x v="1274"/>
    <s v="Han Kwang Il"/>
    <s v="Theo James, Mary McDonnell, Lara Pulver, Graham McTavish, Tom Canton, David Errigo Jr, Jennifer Hale, Kari Wahlgren, Matt Yang King, Darryl Kurylo, Keith Ferguson"/>
    <n v="11"/>
    <x v="2"/>
    <m/>
    <n v="0"/>
    <x v="726"/>
    <x v="6"/>
    <x v="5"/>
    <s v="84 min"/>
    <n v="84"/>
    <n v="84"/>
    <n v="242.26914883787899"/>
    <s v=""/>
    <s v="Action &amp; Adventure, Anime Features"/>
    <x v="1"/>
    <s v="Action &amp; Adventure, Anime Features"/>
    <n v="2"/>
  </r>
  <r>
    <n v="652"/>
    <x v="1275"/>
    <x v="0"/>
    <x v="1275"/>
    <s v="Kingsley Ogoro"/>
    <s v="Nkem Owoh, Mara Derwent, Francis Odega, Cynthia Okereke, Tom Njemanze, Romanus Amuta, Sabina Mole, Blessing Onolleka, Oluchi Agunwa, Chiwendu Onaga, Patricia Ezeani, Stephen Ahanonu"/>
    <n v="12"/>
    <x v="9"/>
    <s v="Nigeria"/>
    <n v="1"/>
    <x v="458"/>
    <x v="20"/>
    <x v="5"/>
    <s v="84 min"/>
    <n v="84"/>
    <n v="84"/>
    <n v="242.26914883787899"/>
    <s v=""/>
    <s v="Comedies, Dramas, International Movies"/>
    <x v="4"/>
    <s v="Comedies, Dramas, International Movies"/>
    <n v="3"/>
  </r>
  <r>
    <n v="723"/>
    <x v="1276"/>
    <x v="0"/>
    <x v="1276"/>
    <s v="David Zeiger"/>
    <s v="Troy Garity"/>
    <n v="1"/>
    <x v="0"/>
    <s v="United States"/>
    <n v="1"/>
    <x v="677"/>
    <x v="30"/>
    <x v="5"/>
    <s v="84 min"/>
    <n v="84"/>
    <n v="84"/>
    <n v="242.26914883787899"/>
    <s v=""/>
    <s v="Documentaries"/>
    <x v="3"/>
    <s v="Documentaries"/>
    <n v="1"/>
  </r>
  <r>
    <n v="1009"/>
    <x v="1277"/>
    <x v="0"/>
    <x v="1277"/>
    <s v="Suhas Kadav"/>
    <s v="Sourav Chakraborty, Anil Dutt"/>
    <n v="2"/>
    <x v="2"/>
    <m/>
    <n v="0"/>
    <x v="559"/>
    <x v="2"/>
    <x v="0"/>
    <s v="84 min"/>
    <n v="84"/>
    <n v="84"/>
    <n v="242.26914883787899"/>
    <s v=""/>
    <s v="Children &amp; Family Movies"/>
    <x v="0"/>
    <s v="Children &amp; Family Movies"/>
    <n v="1"/>
  </r>
  <r>
    <n v="1071"/>
    <x v="1278"/>
    <x v="0"/>
    <x v="1278"/>
    <s v="Fredrick Munk"/>
    <m/>
    <n v="0"/>
    <x v="0"/>
    <s v="United States"/>
    <n v="1"/>
    <x v="727"/>
    <x v="6"/>
    <x v="5"/>
    <s v="84 min"/>
    <n v="84"/>
    <n v="84"/>
    <n v="242.26914883787899"/>
    <s v=""/>
    <s v="Documentaries"/>
    <x v="3"/>
    <s v="Documentaries"/>
    <n v="1"/>
  </r>
  <r>
    <n v="1072"/>
    <x v="1279"/>
    <x v="0"/>
    <x v="1279"/>
    <s v="Suhas Kadav"/>
    <s v="Saurav Chakraborty, Sankalp Rastogi, Anamaya Varma, Aditya Raaj, Manoj Pandey"/>
    <n v="5"/>
    <x v="2"/>
    <m/>
    <n v="0"/>
    <x v="577"/>
    <x v="3"/>
    <x v="8"/>
    <s v="84 min"/>
    <n v="84"/>
    <n v="84"/>
    <n v="242.26914883787899"/>
    <s v=""/>
    <s v="Children &amp; Family Movies, Music &amp; Musicals"/>
    <x v="0"/>
    <s v="Children &amp; Family Movies, Music &amp; Musicals"/>
    <n v="2"/>
  </r>
  <r>
    <n v="1184"/>
    <x v="1280"/>
    <x v="0"/>
    <x v="1280"/>
    <s v="Taketoshi Sado"/>
    <s v="Perfume"/>
    <n v="1"/>
    <x v="2"/>
    <m/>
    <n v="0"/>
    <x v="728"/>
    <x v="1"/>
    <x v="4"/>
    <s v="84 min"/>
    <n v="84"/>
    <n v="84"/>
    <n v="242.26914883787899"/>
    <s v=""/>
    <s v="International Movies, Music &amp; Musicals"/>
    <x v="7"/>
    <s v="International Movies, Music &amp; Musicals"/>
    <n v="2"/>
  </r>
  <r>
    <n v="1277"/>
    <x v="1281"/>
    <x v="0"/>
    <x v="1281"/>
    <s v="Jeferson De"/>
    <s v="Juan Paiva, Mariana Nunes, Giulia Gayoso, Bruno Peixoto, F√°bio Beltr√£o, Zez√© Motta, Malu Valle, Dhu Moraes, Henri Pagnoncelli, Pietro Mario, Alan Rocha, Higor Campagnaro, Aliton Gra√ßa"/>
    <n v="13"/>
    <x v="2"/>
    <m/>
    <n v="0"/>
    <x v="729"/>
    <x v="2"/>
    <x v="5"/>
    <s v="84 min"/>
    <n v="84"/>
    <n v="84"/>
    <n v="242.26914883787899"/>
    <s v=""/>
    <s v="Dramas, International Movies"/>
    <x v="2"/>
    <s v="Dramas, International Movies"/>
    <n v="2"/>
  </r>
  <r>
    <n v="1516"/>
    <x v="1282"/>
    <x v="0"/>
    <x v="1282"/>
    <s v="Sam Macaroni"/>
    <s v="Pauly Shore, Mike Castle, Aimee Teegarden, Billy Zane, Charlotte McKinney, Louis Ferrigno, Jr., Erik Griffin, Bobby Lee, Punkie Johnson, Mikaela Hoover, Chris Kattan, Steve-O"/>
    <n v="13"/>
    <x v="0"/>
    <s v="United States"/>
    <n v="1"/>
    <x v="106"/>
    <x v="1"/>
    <x v="12"/>
    <s v="84 min"/>
    <n v="84"/>
    <n v="84"/>
    <n v="242.26914883787899"/>
    <s v=""/>
    <s v="Comedies"/>
    <x v="4"/>
    <s v="Comedies"/>
    <n v="1"/>
  </r>
  <r>
    <n v="1658"/>
    <x v="1283"/>
    <x v="0"/>
    <x v="1283"/>
    <s v="Carlos Sor√≠n"/>
    <s v="Valeria Bertuccelli, Esteban Lamothe, Juli√°n Sor√≠n, Mauricio Dayub, Malena Pichot, Catarina Spinetta, Carla Quevedo, Anita Pauls, M√≥nica Anton√≥pulos, Paola Barrientos, Ana Katz, Romina Richi, Diego Gentile, Beatriz Spelzini, Diego Reinhold"/>
    <n v="15"/>
    <x v="25"/>
    <s v="Argentina"/>
    <n v="1"/>
    <x v="171"/>
    <x v="1"/>
    <x v="5"/>
    <s v="84 min"/>
    <n v="84"/>
    <n v="84"/>
    <n v="242.26914883787899"/>
    <s v=""/>
    <s v="Dramas, International Movies"/>
    <x v="2"/>
    <s v="Dramas, International Movies"/>
    <n v="2"/>
  </r>
  <r>
    <n v="1686"/>
    <x v="1284"/>
    <x v="0"/>
    <x v="1284"/>
    <s v="Takeshi Fukunaga"/>
    <s v="Kanto Shimokura, Debo Akibe, Emi Shimokura, Toko Miura, Lily Franky"/>
    <n v="5"/>
    <x v="0"/>
    <s v="United States, Japan"/>
    <n v="2"/>
    <x v="460"/>
    <x v="1"/>
    <x v="6"/>
    <s v="84 min"/>
    <n v="84"/>
    <n v="84"/>
    <n v="242.26914883787899"/>
    <s v=""/>
    <s v="Dramas, International Movies"/>
    <x v="2"/>
    <s v="Dramas, International Movies"/>
    <n v="2"/>
  </r>
  <r>
    <n v="1692"/>
    <x v="1285"/>
    <x v="0"/>
    <x v="1285"/>
    <s v="Justin G. Dyck"/>
    <s v="Bea Santos, Greyston Holt, Greg Vaughan, Deana Carter, Allison Hossack"/>
    <n v="5"/>
    <x v="0"/>
    <s v="United States, Canada"/>
    <n v="2"/>
    <x v="730"/>
    <x v="3"/>
    <x v="4"/>
    <s v="84 min"/>
    <n v="84"/>
    <n v="84"/>
    <n v="242.26914883787899"/>
    <s v=""/>
    <s v="Music &amp; Musicals, Romantic Movies"/>
    <x v="11"/>
    <s v="Music &amp; Musicals, Romantic Movies"/>
    <n v="2"/>
  </r>
  <r>
    <n v="1696"/>
    <x v="1286"/>
    <x v="0"/>
    <x v="1286"/>
    <s v="Justin G. Dyck"/>
    <s v="Sarah Troyer, Bradley Hamilton, Kevin McGarry, Samantha Gracie"/>
    <n v="4"/>
    <x v="8"/>
    <s v="Canada"/>
    <n v="1"/>
    <x v="730"/>
    <x v="5"/>
    <x v="4"/>
    <s v="84 min"/>
    <n v="84"/>
    <n v="84"/>
    <n v="242.26914883787899"/>
    <s v=""/>
    <s v="Romantic Movies"/>
    <x v="13"/>
    <s v="Romantic Movies"/>
    <n v="1"/>
  </r>
  <r>
    <n v="1887"/>
    <x v="1287"/>
    <x v="0"/>
    <x v="1287"/>
    <s v="Alastair Fothergill, Jonnie Hughes, Keith Scholey"/>
    <s v="David Attenborough"/>
    <n v="1"/>
    <x v="0"/>
    <s v="United States, United Kingdom"/>
    <n v="2"/>
    <x v="731"/>
    <x v="1"/>
    <x v="7"/>
    <s v="84 min"/>
    <n v="84"/>
    <n v="84"/>
    <n v="242.26914883787899"/>
    <s v=""/>
    <s v="Documentaries"/>
    <x v="3"/>
    <s v="Documentaries"/>
    <n v="1"/>
  </r>
  <r>
    <n v="1927"/>
    <x v="1288"/>
    <x v="0"/>
    <x v="1288"/>
    <s v="Jenny Popplewell"/>
    <m/>
    <n v="0"/>
    <x v="0"/>
    <s v="United States"/>
    <n v="1"/>
    <x v="83"/>
    <x v="1"/>
    <x v="5"/>
    <s v="84 min"/>
    <n v="84"/>
    <n v="84"/>
    <n v="242.26914883787899"/>
    <s v=""/>
    <s v="Documentaries"/>
    <x v="3"/>
    <s v="Documentaries"/>
    <n v="1"/>
  </r>
  <r>
    <n v="2203"/>
    <x v="1289"/>
    <x v="0"/>
    <x v="1289"/>
    <s v="Ben Kasulke"/>
    <s v="Hannah Marks, Liana Liberato, Dylan Sprouse, Luke Spencer Roberts, Jessica Hecht, Addison Riecke, Meagan Kimberly Smith, Haley Ramm"/>
    <n v="8"/>
    <x v="0"/>
    <s v="United States"/>
    <n v="1"/>
    <x v="732"/>
    <x v="1"/>
    <x v="5"/>
    <s v="84 min"/>
    <n v="84"/>
    <n v="84"/>
    <n v="242.26914883787899"/>
    <s v=""/>
    <s v="Comedies, Dramas, Independent Movies"/>
    <x v="4"/>
    <s v="Comedies, Dramas, Independent Movies"/>
    <n v="3"/>
  </r>
  <r>
    <n v="2352"/>
    <x v="1290"/>
    <x v="0"/>
    <x v="1290"/>
    <s v="Akhigbe Ilozobhie"/>
    <s v="Toyin Abraham, Timini Egbuson, Shaffy Bello, Yemi Solade, Broda Shaggi, Sambasa Nzeribe, Ijeoma Aniebo, Blessing Onwukwe"/>
    <n v="8"/>
    <x v="9"/>
    <s v="Nigeria"/>
    <n v="1"/>
    <x v="733"/>
    <x v="2"/>
    <x v="5"/>
    <s v="84 min"/>
    <n v="84"/>
    <n v="84"/>
    <n v="242.26914883787899"/>
    <s v=""/>
    <s v="Dramas, International Movies"/>
    <x v="2"/>
    <s v="Dramas, International Movies"/>
    <n v="2"/>
  </r>
  <r>
    <n v="2758"/>
    <x v="1291"/>
    <x v="0"/>
    <x v="1291"/>
    <s v="Sam Irvin"/>
    <s v="Nicky Whelan, Ashley Rickards, Parker Mack, Jesse Hutch, Sierra McCormick, Heather Morris, Jason Cermak, Kourtney Hansen, Jane Harber, Cory Hart, Kim DeJesus"/>
    <n v="11"/>
    <x v="0"/>
    <s v="United States"/>
    <n v="1"/>
    <x v="734"/>
    <x v="5"/>
    <x v="1"/>
    <s v="84 min"/>
    <n v="84"/>
    <n v="84"/>
    <n v="242.26914883787899"/>
    <s v=""/>
    <s v="Thrillers"/>
    <x v="12"/>
    <s v="Thrillers"/>
    <n v="1"/>
  </r>
  <r>
    <n v="3261"/>
    <x v="1292"/>
    <x v="0"/>
    <x v="1292"/>
    <s v="Robb Dipple"/>
    <s v="Jeff Dunham"/>
    <n v="1"/>
    <x v="0"/>
    <s v="United States"/>
    <n v="1"/>
    <x v="735"/>
    <x v="0"/>
    <x v="5"/>
    <s v="84 min"/>
    <n v="84"/>
    <n v="84"/>
    <n v="242.26914883787899"/>
    <s v=""/>
    <s v="Stand-Up Comedy"/>
    <x v="8"/>
    <s v="Stand-Up Comedy"/>
    <n v="1"/>
  </r>
  <r>
    <n v="3548"/>
    <x v="1293"/>
    <x v="0"/>
    <x v="1293"/>
    <s v="R√©my Four, Julien War"/>
    <s v="Ludovik, J√©r√¥me Niel, Nicolas Berno, Johann Dionnet, Caroline Anglade, Jos√©phine Dra√Ø, Pauline Deshons, Marc Riso, Romain Lancry, Nicolas Lumbreras, Claire Tran, Pitcho Womba Konga"/>
    <n v="12"/>
    <x v="2"/>
    <m/>
    <n v="0"/>
    <x v="736"/>
    <x v="2"/>
    <x v="5"/>
    <s v="84 min"/>
    <n v="84"/>
    <n v="84"/>
    <n v="242.26914883787899"/>
    <s v=""/>
    <s v="Comedies, International Movies"/>
    <x v="4"/>
    <s v="Comedies, International Movies"/>
    <n v="2"/>
  </r>
  <r>
    <n v="3629"/>
    <x v="1294"/>
    <x v="0"/>
    <x v="1294"/>
    <s v="Camille Shooshani"/>
    <s v="L√©a Moret, Camille Shooshani"/>
    <n v="2"/>
    <x v="2"/>
    <m/>
    <n v="0"/>
    <x v="737"/>
    <x v="2"/>
    <x v="5"/>
    <s v="84 min"/>
    <n v="84"/>
    <n v="84"/>
    <n v="242.26914883787899"/>
    <s v=""/>
    <s v="Documentaries"/>
    <x v="3"/>
    <s v="Documentaries"/>
    <n v="1"/>
  </r>
  <r>
    <n v="3815"/>
    <x v="1295"/>
    <x v="0"/>
    <x v="1295"/>
    <s v="Sam Cullman"/>
    <m/>
    <n v="0"/>
    <x v="2"/>
    <m/>
    <n v="0"/>
    <x v="226"/>
    <x v="2"/>
    <x v="1"/>
    <s v="84 min"/>
    <n v="84"/>
    <n v="84"/>
    <n v="242.26914883787899"/>
    <s v=""/>
    <s v="Documentaries, Music &amp; Musicals"/>
    <x v="3"/>
    <s v="Documentaries, Music &amp; Musicals"/>
    <n v="2"/>
  </r>
  <r>
    <n v="4088"/>
    <x v="1296"/>
    <x v="0"/>
    <x v="1296"/>
    <s v="Elisabeth Vogler"/>
    <s v="No√©mie Schmidt, Gr√©goire Isvarine, Marie Mottet, Lou Castel, Mathias Minne, Margaux Bonin, Julia Kouakou, Alexandre Schreiber, Schemci Lauth, Theo Tagand, Cl√©ment Olivieri, Doria Achour"/>
    <n v="12"/>
    <x v="11"/>
    <s v="France"/>
    <n v="1"/>
    <x v="466"/>
    <x v="2"/>
    <x v="5"/>
    <s v="84 min"/>
    <n v="84"/>
    <n v="84"/>
    <n v="242.26914883787899"/>
    <s v=""/>
    <s v="Dramas, Independent Movies, International Movies"/>
    <x v="2"/>
    <s v="Dramas, Independent Movies, International Movies"/>
    <n v="3"/>
  </r>
  <r>
    <n v="4136"/>
    <x v="1297"/>
    <x v="0"/>
    <x v="1297"/>
    <s v="Adam Davis, Jerry Kolber, Trey Nelson, Erich Sturm"/>
    <m/>
    <n v="0"/>
    <x v="0"/>
    <s v="United States"/>
    <n v="1"/>
    <x v="33"/>
    <x v="9"/>
    <x v="5"/>
    <s v="84 min"/>
    <n v="84"/>
    <n v="84"/>
    <n v="242.26914883787899"/>
    <s v=""/>
    <s v="Documentaries"/>
    <x v="3"/>
    <s v="Documentaries"/>
    <n v="1"/>
  </r>
  <r>
    <n v="4298"/>
    <x v="1298"/>
    <x v="0"/>
    <x v="1298"/>
    <s v="Sigrid Andrea Bernardo"/>
    <s v="Alessandra de Rossi, Empoy Marquez"/>
    <n v="2"/>
    <x v="48"/>
    <s v="Philippines"/>
    <n v="1"/>
    <x v="514"/>
    <x v="3"/>
    <x v="1"/>
    <s v="84 min"/>
    <n v="84"/>
    <n v="84"/>
    <n v="242.26914883787899"/>
    <s v=""/>
    <s v="Comedies, Dramas, International Movies"/>
    <x v="4"/>
    <s v="Comedies, Dramas, International Movies"/>
    <n v="3"/>
  </r>
  <r>
    <n v="5116"/>
    <x v="1299"/>
    <x v="0"/>
    <x v="1299"/>
    <s v="Marco Deufemia, Justin G. Dyck"/>
    <s v="Khiyla Aynne, Noah Dyer, Maya Franzoi, Clara Kushnir, Madeline Leon, Liam MacDonald, Matt Schichter, Ethan Yang, Adam Crew"/>
    <n v="9"/>
    <x v="8"/>
    <s v="Canada"/>
    <n v="1"/>
    <x v="738"/>
    <x v="3"/>
    <x v="4"/>
    <s v="84 min"/>
    <n v="84"/>
    <n v="84"/>
    <n v="242.26914883787899"/>
    <s v=""/>
    <s v="Children &amp; Family Movies, Comedies"/>
    <x v="0"/>
    <s v="Children &amp; Family Movies, Comedies"/>
    <n v="2"/>
  </r>
  <r>
    <n v="5197"/>
    <x v="1300"/>
    <x v="0"/>
    <x v="1300"/>
    <s v="Judah Friedlander"/>
    <s v="Judah Friedlander"/>
    <n v="1"/>
    <x v="0"/>
    <s v="United States"/>
    <n v="1"/>
    <x v="569"/>
    <x v="3"/>
    <x v="5"/>
    <s v="84 min"/>
    <n v="84"/>
    <n v="84"/>
    <n v="242.26914883787899"/>
    <s v=""/>
    <s v="Stand-Up Comedy"/>
    <x v="8"/>
    <s v="Stand-Up Comedy"/>
    <n v="1"/>
  </r>
  <r>
    <n v="5359"/>
    <x v="1301"/>
    <x v="0"/>
    <x v="1301"/>
    <s v="Isaac Rentz"/>
    <s v="Topher Grace, Alona Tal, Anne Heche, Taye Diggs, Rob Riggle, Paul Scheer, J.C. Chasez, Lauren Lapkus, Lesli Margherita, Brian Huskey"/>
    <n v="10"/>
    <x v="0"/>
    <s v="United States"/>
    <n v="1"/>
    <x v="166"/>
    <x v="9"/>
    <x v="5"/>
    <s v="84 min"/>
    <n v="84"/>
    <n v="84"/>
    <n v="242.26914883787899"/>
    <s v=""/>
    <s v="Comedies, Independent Movies, Music &amp; Musicals"/>
    <x v="4"/>
    <s v="Comedies, Independent Movies, Music &amp; Musicals"/>
    <n v="3"/>
  </r>
  <r>
    <n v="5369"/>
    <x v="1302"/>
    <x v="0"/>
    <x v="1302"/>
    <s v="Jim Strouse"/>
    <s v="Jessica Williams, Chris O'Dowd, Lakeith Stanfield, No√´l Wells, Taliyah Whitaker, Zabryna Guevara, Sarah Jones, Will Stephen, Susan Heyward, Megan Ketch"/>
    <n v="10"/>
    <x v="0"/>
    <s v="United States"/>
    <n v="1"/>
    <x v="739"/>
    <x v="3"/>
    <x v="5"/>
    <s v="84 min"/>
    <n v="84"/>
    <n v="84"/>
    <n v="242.26914883787899"/>
    <s v=""/>
    <s v="Comedies, Independent Movies, Romantic Movies"/>
    <x v="4"/>
    <s v="Comedies, Independent Movies, Romantic Movies"/>
    <n v="3"/>
  </r>
  <r>
    <n v="5386"/>
    <x v="1303"/>
    <x v="0"/>
    <x v="1303"/>
    <s v="Pat Healy"/>
    <s v="Taylor Schilling, Pat Healy, Alycia Delmore, Jim O'Heir, Brooke Dillman, Mark Kelly, Toby Huss, Alejandro Pati√±o"/>
    <n v="8"/>
    <x v="0"/>
    <s v="United States"/>
    <n v="1"/>
    <x v="740"/>
    <x v="3"/>
    <x v="5"/>
    <s v="84 min"/>
    <n v="84"/>
    <n v="84"/>
    <n v="242.26914883787899"/>
    <s v=""/>
    <s v="Comedies, Independent Movies"/>
    <x v="4"/>
    <s v="Comedies, Independent Movies"/>
    <n v="2"/>
  </r>
  <r>
    <n v="5484"/>
    <x v="1304"/>
    <x v="0"/>
    <x v="1304"/>
    <s v="So Yong Kim"/>
    <s v="Jena Malone, Riley Keough, Brooklyn Decker, Amy Seimetz, Ryan Eggold, Rosanna Arquette, Cary Joji Fukunaga, Marshall Chapman, Neal Huff"/>
    <n v="9"/>
    <x v="0"/>
    <s v="United States"/>
    <n v="1"/>
    <x v="212"/>
    <x v="9"/>
    <x v="5"/>
    <s v="84 min"/>
    <n v="84"/>
    <n v="84"/>
    <n v="242.26914883787899"/>
    <s v=""/>
    <s v="Dramas, Independent Movies, Romantic Movies"/>
    <x v="2"/>
    <s v="Dramas, Independent Movies, Romantic Movies"/>
    <n v="3"/>
  </r>
  <r>
    <n v="5642"/>
    <x v="1305"/>
    <x v="0"/>
    <x v="1305"/>
    <s v="Babak Anvari"/>
    <s v="Narges Rashidi, Avin Manshadi, Bobby Naderi, Ray Haratian, Arash Marandi, Hamidreza Djavdan, Soussan Farrokhnia, Bijan Daneshmand, Sajjad Delafrooz, Behi Djanati Atai"/>
    <n v="10"/>
    <x v="6"/>
    <s v="United Kingdom, Jordan, Qatar, Iran"/>
    <n v="4"/>
    <x v="741"/>
    <x v="9"/>
    <x v="2"/>
    <s v="84 min"/>
    <n v="84"/>
    <n v="84"/>
    <n v="242.26914883787899"/>
    <s v=""/>
    <s v="Horror Movies, International Movies, Thrillers"/>
    <x v="9"/>
    <s v="Horror Movies, International Movies, Thrillers"/>
    <n v="3"/>
  </r>
  <r>
    <n v="5795"/>
    <x v="1306"/>
    <x v="0"/>
    <x v="1306"/>
    <s v="Louis C.K."/>
    <s v="Louis C.K."/>
    <n v="1"/>
    <x v="0"/>
    <s v="United States"/>
    <n v="1"/>
    <x v="143"/>
    <x v="10"/>
    <x v="9"/>
    <s v="84 min"/>
    <n v="84"/>
    <n v="84"/>
    <n v="242.26914883787899"/>
    <s v=""/>
    <s v="Movies"/>
    <x v="6"/>
    <s v="Movies"/>
    <n v="1"/>
  </r>
  <r>
    <n v="5861"/>
    <x v="1307"/>
    <x v="0"/>
    <x v="1307"/>
    <s v="Sophie Robinson, Lotje Sodderland"/>
    <s v="Sophie Robinson, Lotje Sodderland"/>
    <n v="2"/>
    <x v="6"/>
    <s v="United Kingdom"/>
    <n v="1"/>
    <x v="339"/>
    <x v="9"/>
    <x v="1"/>
    <s v="84 min"/>
    <n v="84"/>
    <n v="84"/>
    <n v="242.26914883787899"/>
    <s v=""/>
    <s v="Documentaries, International Movies"/>
    <x v="3"/>
    <s v="Documentaries, International Movies"/>
    <n v="2"/>
  </r>
  <r>
    <n v="5913"/>
    <x v="1308"/>
    <x v="0"/>
    <x v="1308"/>
    <s v="Mike Fleiss"/>
    <s v="Bob Weir"/>
    <n v="1"/>
    <x v="0"/>
    <s v="United States"/>
    <n v="1"/>
    <x v="607"/>
    <x v="4"/>
    <x v="1"/>
    <s v="84 min"/>
    <n v="84"/>
    <n v="84"/>
    <n v="242.26914883787899"/>
    <s v=""/>
    <s v="Documentaries, Music &amp; Musicals"/>
    <x v="3"/>
    <s v="Documentaries, Music &amp; Musicals"/>
    <n v="2"/>
  </r>
  <r>
    <n v="5914"/>
    <x v="1309"/>
    <x v="0"/>
    <x v="1309"/>
    <s v="Bill D'Elia"/>
    <s v="Chris D'Elia"/>
    <n v="1"/>
    <x v="0"/>
    <s v="United States"/>
    <n v="1"/>
    <x v="742"/>
    <x v="4"/>
    <x v="5"/>
    <s v="84 min"/>
    <n v="84"/>
    <n v="84"/>
    <n v="242.26914883787899"/>
    <s v=""/>
    <s v="Stand-Up Comedy"/>
    <x v="8"/>
    <s v="Stand-Up Comedy"/>
    <n v="1"/>
  </r>
  <r>
    <n v="5972"/>
    <x v="1310"/>
    <x v="0"/>
    <x v="1310"/>
    <s v="Lyric R. Cabral, David Felix Sutcliffe"/>
    <m/>
    <n v="0"/>
    <x v="0"/>
    <s v="United States"/>
    <n v="1"/>
    <x v="743"/>
    <x v="4"/>
    <x v="11"/>
    <s v="84 min"/>
    <n v="84"/>
    <n v="84"/>
    <n v="242.26914883787899"/>
    <s v=""/>
    <s v="Documentaries"/>
    <x v="3"/>
    <s v="Documentaries"/>
    <n v="1"/>
  </r>
  <r>
    <n v="6120"/>
    <x v="1311"/>
    <x v="0"/>
    <x v="1311"/>
    <s v="Chris Blake"/>
    <s v="Ashley Pereira, Alexandra Harris, Ted Welch, Sam Jones III, Sarah Butler, Andy Buckley, Graham Outerbridge, Michael James Thomas, John Schuck, Aaron Munoz"/>
    <n v="10"/>
    <x v="0"/>
    <s v="United States"/>
    <n v="1"/>
    <x v="744"/>
    <x v="5"/>
    <x v="5"/>
    <s v="84 min"/>
    <n v="84"/>
    <n v="84"/>
    <n v="242.26914883787899"/>
    <s v=""/>
    <s v="Horror Movies, Thrillers"/>
    <x v="9"/>
    <s v="Horror Movies, Thrillers"/>
    <n v="2"/>
  </r>
  <r>
    <n v="6366"/>
    <x v="1312"/>
    <x v="0"/>
    <x v="1312"/>
    <s v="Richard Sears"/>
    <s v="Jena Malone, Douglas Smith, Ted Levine, Tamara Duarte, Kelly Pendygraft, Mark Sivertsen, Jon McLaren"/>
    <n v="7"/>
    <x v="8"/>
    <s v="Canada, United States"/>
    <n v="2"/>
    <x v="478"/>
    <x v="3"/>
    <x v="5"/>
    <s v="84 min"/>
    <n v="84"/>
    <n v="84"/>
    <n v="242.26914883787899"/>
    <s v=""/>
    <s v="Dramas, Independent Movies, Thrillers"/>
    <x v="2"/>
    <s v="Dramas, Independent Movies, Thrillers"/>
    <n v="3"/>
  </r>
  <r>
    <n v="6426"/>
    <x v="1313"/>
    <x v="0"/>
    <x v="1313"/>
    <s v="Matt Piedmont"/>
    <s v="Will Ferrell, Gael Garc√≠a Bernal, Diego Luna, Genesis Rodriguez, Pedro Armend√°riz Jr., Nick Offerman, Efren Ramirez, Adrian Martinez"/>
    <n v="8"/>
    <x v="0"/>
    <s v="United States, Mexico"/>
    <n v="2"/>
    <x v="745"/>
    <x v="11"/>
    <x v="12"/>
    <s v="84 min"/>
    <n v="84"/>
    <n v="84"/>
    <n v="242.26914883787899"/>
    <s v=""/>
    <s v="Comedies"/>
    <x v="4"/>
    <s v="Comedies"/>
    <n v="1"/>
  </r>
  <r>
    <n v="6524"/>
    <x v="1314"/>
    <x v="0"/>
    <x v="1314"/>
    <s v="Craig Goodwill"/>
    <s v="Analeigh Tipton, Jakob Cedergren, Marta Gastini, Jan Bijvoet, Anita Kravos, Valentin Merlet"/>
    <n v="6"/>
    <x v="6"/>
    <s v="United Kingdom, Canada, Italy"/>
    <n v="3"/>
    <x v="746"/>
    <x v="9"/>
    <x v="5"/>
    <s v="84 min"/>
    <n v="84"/>
    <n v="84"/>
    <n v="242.26914883787899"/>
    <s v=""/>
    <s v="Dramas, Thrillers"/>
    <x v="2"/>
    <s v="Dramas, Thrillers"/>
    <n v="2"/>
  </r>
  <r>
    <n v="6644"/>
    <x v="1315"/>
    <x v="0"/>
    <x v="1315"/>
    <s v="Doug Lefler"/>
    <s v="Christopher Masterson, Harry Van Gorkum, Rona Figueroa, Matt Hickey, Henry O, Tom Burke, Robby Benson, Ken Shorter, John Woodnutt, Lubomir Misak"/>
    <n v="10"/>
    <x v="0"/>
    <s v="United States"/>
    <n v="1"/>
    <x v="165"/>
    <x v="32"/>
    <x v="7"/>
    <s v="84 min"/>
    <n v="84"/>
    <n v="84"/>
    <n v="242.26914883787899"/>
    <s v=""/>
    <s v="Action &amp; Adventure, Sci-Fi &amp; Fantasy"/>
    <x v="1"/>
    <s v="Action &amp; Adventure, Sci-Fi &amp; Fantasy"/>
    <n v="2"/>
  </r>
  <r>
    <n v="6782"/>
    <x v="1316"/>
    <x v="0"/>
    <x v="1316"/>
    <s v="Joe Camp"/>
    <s v="Patsy Garrett, Cynthia Smith, Allen Fiuzat, Ed Nelson, Art Vasil, Peter Bowles, Bridget Armstrong, Mihalis Lambrinos, Dean Goss, Tony Alatis"/>
    <n v="10"/>
    <x v="0"/>
    <s v="United States"/>
    <n v="1"/>
    <x v="269"/>
    <x v="49"/>
    <x v="3"/>
    <s v="84 min"/>
    <n v="84"/>
    <n v="84"/>
    <n v="242.26914883787899"/>
    <s v=""/>
    <s v="Children &amp; Family Movies"/>
    <x v="0"/>
    <s v="Children &amp; Family Movies"/>
    <n v="1"/>
  </r>
  <r>
    <n v="7012"/>
    <x v="1317"/>
    <x v="0"/>
    <x v="1317"/>
    <s v="Ziga Virc"/>
    <s v="Slavoj Zizek"/>
    <n v="1"/>
    <x v="55"/>
    <s v="Slovenia, Croatia, Germany, Czech Republic, Qatar"/>
    <n v="5"/>
    <x v="747"/>
    <x v="9"/>
    <x v="1"/>
    <s v="84 min"/>
    <n v="84"/>
    <n v="84"/>
    <n v="242.26914883787899"/>
    <s v=""/>
    <s v="Comedies, Independent Movies, International Movies"/>
    <x v="4"/>
    <s v="Comedies, Independent Movies, International Movies"/>
    <n v="3"/>
  </r>
  <r>
    <n v="7035"/>
    <x v="1318"/>
    <x v="0"/>
    <x v="1318"/>
    <s v="Gabriel Grieco"/>
    <s v="Yamila Saud, Gerardo Romano, Jimena Bar√≥n, Vanesa Gonz√°lez, Candela Vetrano, Florencia Torrente, Nazareno Casero, Sof√≠a Gala, Gustavo Garz√≥n, Bel√©n Chavanne, Fabiana Cantilo, Peter Lanzani"/>
    <n v="12"/>
    <x v="25"/>
    <s v="Argentina"/>
    <n v="1"/>
    <x v="748"/>
    <x v="9"/>
    <x v="5"/>
    <s v="84 min"/>
    <n v="84"/>
    <n v="84"/>
    <n v="242.26914883787899"/>
    <s v=""/>
    <s v="Horror Movies, International Movies, Thrillers"/>
    <x v="9"/>
    <s v="Horror Movies, International Movies, Thrillers"/>
    <n v="3"/>
  </r>
  <r>
    <n v="7107"/>
    <x v="1319"/>
    <x v="0"/>
    <x v="1319"/>
    <s v="Hani Hamdi"/>
    <s v="Mahmood El-Laithi, Saad El Soghayar, Nermin Maher, Safinaz"/>
    <n v="4"/>
    <x v="5"/>
    <s v="Egypt"/>
    <n v="1"/>
    <x v="749"/>
    <x v="3"/>
    <x v="1"/>
    <s v="84 min"/>
    <n v="84"/>
    <n v="84"/>
    <n v="242.26914883787899"/>
    <s v=""/>
    <s v="Comedies, International Movies, Music &amp; Musicals"/>
    <x v="4"/>
    <s v="Comedies, International Movies, Music &amp; Musicals"/>
    <n v="3"/>
  </r>
  <r>
    <n v="7129"/>
    <x v="1320"/>
    <x v="0"/>
    <x v="1320"/>
    <s v="C. Fitz"/>
    <s v="Jewel Thais-Williams"/>
    <n v="1"/>
    <x v="0"/>
    <s v="United States"/>
    <n v="1"/>
    <x v="22"/>
    <x v="9"/>
    <x v="5"/>
    <s v="84 min"/>
    <n v="84"/>
    <n v="84"/>
    <n v="242.26914883787899"/>
    <s v=""/>
    <s v="Documentaries, LGBTQ Movies"/>
    <x v="3"/>
    <s v="Documentaries, LGBTQ Movies"/>
    <n v="2"/>
  </r>
  <r>
    <n v="7303"/>
    <x v="1321"/>
    <x v="0"/>
    <x v="1321"/>
    <s v="Justin McConnell"/>
    <s v="Lora Burke, Jack Foley, Bill Oberst Jr., Elitsa Bako, Sam James White, Rachel Vanduzer, Steve Kasan"/>
    <n v="7"/>
    <x v="8"/>
    <s v="Canada"/>
    <n v="1"/>
    <x v="750"/>
    <x v="5"/>
    <x v="5"/>
    <s v="84 min"/>
    <n v="84"/>
    <n v="84"/>
    <n v="242.26914883787899"/>
    <s v=""/>
    <s v="Horror Movies, Independent Movies, Thrillers"/>
    <x v="9"/>
    <s v="Horror Movies, Independent Movies, Thrillers"/>
    <n v="3"/>
  </r>
  <r>
    <n v="7371"/>
    <x v="1322"/>
    <x v="0"/>
    <x v="1322"/>
    <s v="Jim Monaco"/>
    <s v="Nick Pawlow, Jordu Schell, Jay Kushwara, Michael Townsend Wright, Anthony Kelly, Happy Goldsplatt, Ron Roccia, Fred Pomerleau, Joe Amodei, Nicholas Kitsopoulos"/>
    <n v="10"/>
    <x v="0"/>
    <s v="United States"/>
    <n v="1"/>
    <x v="751"/>
    <x v="29"/>
    <x v="11"/>
    <s v="84 min"/>
    <n v="84"/>
    <n v="84"/>
    <n v="242.26914883787899"/>
    <s v=""/>
    <s v="Cult Movies, Horror Movies"/>
    <x v="14"/>
    <s v="Cult Movies, Horror Movies"/>
    <n v="2"/>
  </r>
  <r>
    <n v="7424"/>
    <x v="1323"/>
    <x v="0"/>
    <x v="1323"/>
    <s v="Daniel Noah"/>
    <s v="Jerry Lewis, Kerry Bish√©, Illeana Douglas, Rance Howard, Kevin Pollak, Mort Sahl, Dean Stockwell, Lee Weaver, Claire Bloom"/>
    <n v="9"/>
    <x v="0"/>
    <s v="United States"/>
    <n v="1"/>
    <x v="719"/>
    <x v="8"/>
    <x v="1"/>
    <s v="84 min"/>
    <n v="84"/>
    <n v="84"/>
    <n v="242.26914883787899"/>
    <s v=""/>
    <s v="Dramas, Independent Movies"/>
    <x v="2"/>
    <s v="Dramas, Independent Movies"/>
    <n v="2"/>
  </r>
  <r>
    <n v="7440"/>
    <x v="1324"/>
    <x v="0"/>
    <x v="1324"/>
    <s v="Bob Odenkirk"/>
    <s v="Michael Blieden, Stephanie Courtney, Annabelle Gurwitch, Matt Price, David Cross, Maura Tierney, Kathleen Roll, Jack Black, Jenna Fischer, Fred Armisen"/>
    <n v="10"/>
    <x v="0"/>
    <s v="United States"/>
    <n v="1"/>
    <x v="130"/>
    <x v="20"/>
    <x v="12"/>
    <s v="84 min"/>
    <n v="84"/>
    <n v="84"/>
    <n v="242.26914883787899"/>
    <s v=""/>
    <s v="Comedies, Dramas, Independent Movies"/>
    <x v="4"/>
    <s v="Comedies, Dramas, Independent Movies"/>
    <n v="3"/>
  </r>
  <r>
    <n v="7483"/>
    <x v="1325"/>
    <x v="0"/>
    <x v="1325"/>
    <s v="Martin Rosete"/>
    <s v="Kellan Lutz, Jess Weixler, Jesse Williams, Jamie Bamber, Luc√≠a Guerrero, Fredric Lehne"/>
    <n v="6"/>
    <x v="0"/>
    <s v="United States, Spain"/>
    <n v="2"/>
    <x v="752"/>
    <x v="9"/>
    <x v="12"/>
    <s v="84 min"/>
    <n v="84"/>
    <n v="84"/>
    <n v="242.26914883787899"/>
    <s v=""/>
    <s v="Thrillers"/>
    <x v="12"/>
    <s v="Thrillers"/>
    <n v="1"/>
  </r>
  <r>
    <n v="7512"/>
    <x v="1326"/>
    <x v="0"/>
    <x v="1326"/>
    <s v="Michael Mayer"/>
    <m/>
    <n v="0"/>
    <x v="0"/>
    <s v="United States"/>
    <n v="1"/>
    <x v="148"/>
    <x v="8"/>
    <x v="5"/>
    <s v="84 min"/>
    <n v="84"/>
    <n v="84"/>
    <n v="242.26914883787899"/>
    <s v=""/>
    <s v="Documentaries"/>
    <x v="3"/>
    <s v="Documentaries"/>
    <n v="1"/>
  </r>
  <r>
    <n v="7581"/>
    <x v="1327"/>
    <x v="0"/>
    <x v="1327"/>
    <s v="Kim A. Snyder"/>
    <m/>
    <n v="0"/>
    <x v="0"/>
    <s v="United States"/>
    <n v="1"/>
    <x v="753"/>
    <x v="9"/>
    <x v="11"/>
    <s v="84 min"/>
    <n v="84"/>
    <n v="84"/>
    <n v="242.26914883787899"/>
    <s v=""/>
    <s v="Documentaries"/>
    <x v="3"/>
    <s v="Documentaries"/>
    <n v="1"/>
  </r>
  <r>
    <n v="7635"/>
    <x v="1328"/>
    <x v="0"/>
    <x v="1328"/>
    <s v="Gillian Robespierre"/>
    <s v="Jenny Slate, Jake Lacy, Gaby Hoffmann, Gabe Liedman, Polly Draper, Richard Kind, David Cross, Paul Briganti, Stephen Singer, Cindy Cheung, Jennifer Kim, Cyrus McQueen, Emily Tremaine, Ernest Mingione"/>
    <n v="14"/>
    <x v="0"/>
    <s v="United States"/>
    <n v="1"/>
    <x v="754"/>
    <x v="0"/>
    <x v="12"/>
    <s v="84 min"/>
    <n v="84"/>
    <n v="84"/>
    <n v="242.26914883787899"/>
    <s v=""/>
    <s v="Comedies, Dramas, Independent Movies"/>
    <x v="4"/>
    <s v="Comedies, Dramas, Independent Movies"/>
    <n v="3"/>
  </r>
  <r>
    <n v="7636"/>
    <x v="1329"/>
    <x v="0"/>
    <x v="1329"/>
    <s v="Jacques Perrin, Jacques Cluzaud"/>
    <s v="Pierce Brosnan, Jacques Perrin, Rie Miyazawa, Lancelot Perrin"/>
    <n v="4"/>
    <x v="11"/>
    <s v="France, Switzerland, Spain, United States, United Arab Emirates"/>
    <n v="5"/>
    <x v="755"/>
    <x v="16"/>
    <x v="3"/>
    <s v="84 min"/>
    <n v="84"/>
    <n v="84"/>
    <n v="242.26914883787899"/>
    <s v=""/>
    <s v="Documentaries, International Movies"/>
    <x v="3"/>
    <s v="Documentaries, International Movies"/>
    <n v="2"/>
  </r>
  <r>
    <n v="7712"/>
    <x v="1330"/>
    <x v="0"/>
    <x v="1330"/>
    <s v="Kevin Hooks"/>
    <s v="Wesley Snipes, Bruce Payne, Tom Sizemore, Alex Datcher, Bruce Greenwood, Elizabeth Hurley, Michael Horse, Marc Macaulay, Ernie Lively"/>
    <n v="9"/>
    <x v="0"/>
    <s v="United States"/>
    <n v="1"/>
    <x v="225"/>
    <x v="34"/>
    <x v="12"/>
    <s v="84 min"/>
    <n v="84"/>
    <n v="84"/>
    <n v="242.26914883787899"/>
    <s v=""/>
    <s v="Action &amp; Adventure"/>
    <x v="1"/>
    <s v="Action &amp; Adventure"/>
    <n v="1"/>
  </r>
  <r>
    <n v="7798"/>
    <x v="1331"/>
    <x v="0"/>
    <x v="1331"/>
    <s v="Christopher Nolen"/>
    <s v="Lisa Wu, Timon Kyle Durrett, Robert Christopher Riley, Erica Hubbard, Amin Joseph, Christopher Nolen, Larry Biela, Jackie Christie, Katharin 'Ladie K' Mraz, Simeon Henderson"/>
    <n v="10"/>
    <x v="0"/>
    <s v="United States"/>
    <n v="1"/>
    <x v="349"/>
    <x v="5"/>
    <x v="5"/>
    <s v="84 min"/>
    <n v="84"/>
    <n v="84"/>
    <n v="242.26914883787899"/>
    <s v=""/>
    <s v="Comedies, Romantic Movies"/>
    <x v="4"/>
    <s v="Comedies, Romantic Movies"/>
    <n v="2"/>
  </r>
  <r>
    <n v="7867"/>
    <x v="1332"/>
    <x v="0"/>
    <x v="1332"/>
    <s v="Fernando Fr√≠as De La Parra"/>
    <s v="Rezeta Veliu, Roger Mendoza, Emiliano Becerr√≠l, Sebasti√°n Cordova, Paulina D√°vila"/>
    <n v="5"/>
    <x v="15"/>
    <s v="Mexico"/>
    <n v="1"/>
    <x v="756"/>
    <x v="11"/>
    <x v="11"/>
    <s v="84 min"/>
    <n v="84"/>
    <n v="84"/>
    <n v="242.26914883787899"/>
    <s v=""/>
    <s v="Dramas, Independent Movies, International Movies"/>
    <x v="2"/>
    <s v="Dramas, Independent Movies, International Movies"/>
    <n v="3"/>
  </r>
  <r>
    <n v="8042"/>
    <x v="1333"/>
    <x v="0"/>
    <x v="1333"/>
    <s v="John Maclean"/>
    <s v="Kodi Smit-McPhee, Michael Fassbender, Ben Mendelsohn, Caren Pistorius, Rory McCann, Andrew Robertt, Edwin Wright, Kalani Queypo"/>
    <n v="8"/>
    <x v="6"/>
    <s v="United Kingdom, New Zealand"/>
    <n v="2"/>
    <x v="696"/>
    <x v="4"/>
    <x v="12"/>
    <s v="84 min"/>
    <n v="84"/>
    <n v="84"/>
    <n v="242.26914883787899"/>
    <s v=""/>
    <s v="Action &amp; Adventure, Dramas, International Movies"/>
    <x v="1"/>
    <s v="Action &amp; Adventure, Dramas, International Movies"/>
    <n v="3"/>
  </r>
  <r>
    <n v="8170"/>
    <x v="1334"/>
    <x v="0"/>
    <x v="1334"/>
    <s v="Damien Leone"/>
    <s v="Jenna Kanell, Samantha Scaffidi, David Howard Thornton, Catherine Corcoran, Pooya Mohseni, Matt McAllister, Katie Maguire, Gino Cafarelli, Cory DuVal, Michael Leavy"/>
    <n v="10"/>
    <x v="0"/>
    <s v="United States"/>
    <n v="1"/>
    <x v="434"/>
    <x v="3"/>
    <x v="5"/>
    <s v="84 min"/>
    <n v="84"/>
    <n v="84"/>
    <n v="242.26914883787899"/>
    <s v=""/>
    <s v="Horror Movies, Independent Movies, Thrillers"/>
    <x v="9"/>
    <s v="Horror Movies, Independent Movies, Thrillers"/>
    <n v="3"/>
  </r>
  <r>
    <n v="8277"/>
    <x v="1335"/>
    <x v="0"/>
    <x v="1335"/>
    <s v="William Brent Bell"/>
    <s v="Fernanda Andrade, Simon Quarterman, Evan Helmuth, Ionut Grama, Suzan Crowley, Bonnie Morgan, Brian Johnson"/>
    <n v="7"/>
    <x v="0"/>
    <s v="United States"/>
    <n v="1"/>
    <x v="84"/>
    <x v="11"/>
    <x v="12"/>
    <s v="84 min"/>
    <n v="84"/>
    <n v="84"/>
    <n v="242.26914883787899"/>
    <s v=""/>
    <s v="Horror Movies, Thrillers"/>
    <x v="9"/>
    <s v="Horror Movies, Thrillers"/>
    <n v="2"/>
  </r>
  <r>
    <n v="8314"/>
    <x v="1336"/>
    <x v="0"/>
    <x v="1336"/>
    <s v="Toa Fraser"/>
    <s v="Jossi Wells"/>
    <n v="1"/>
    <x v="39"/>
    <s v="New Zealand"/>
    <n v="1"/>
    <x v="46"/>
    <x v="9"/>
    <x v="6"/>
    <s v="84 min"/>
    <n v="84"/>
    <n v="84"/>
    <n v="242.26914883787899"/>
    <s v=""/>
    <s v="Documentaries, Sports Movies"/>
    <x v="3"/>
    <s v="Documentaries, Sports Movies"/>
    <n v="2"/>
  </r>
  <r>
    <n v="8383"/>
    <x v="1337"/>
    <x v="0"/>
    <x v="1337"/>
    <s v="Pieter-Jan De Pue"/>
    <s v="Sohrab Nazari"/>
    <n v="1"/>
    <x v="47"/>
    <s v="Belgium, Ireland, Netherlands, Germany, Afghanistan"/>
    <n v="5"/>
    <x v="224"/>
    <x v="9"/>
    <x v="5"/>
    <s v="84 min"/>
    <n v="84"/>
    <n v="84"/>
    <n v="242.26914883787899"/>
    <s v=""/>
    <s v="Documentaries, International Movies"/>
    <x v="3"/>
    <s v="Documentaries, International Movies"/>
    <n v="2"/>
  </r>
  <r>
    <n v="8515"/>
    <x v="1338"/>
    <x v="0"/>
    <x v="1338"/>
    <s v="Krzysztof Zanussi"/>
    <s v="Jan Nowicki, Maja Komorowska, Zofia Kuc√≥wna, Aleksander Bardini, Jan ≈öwiderski, Seweryna Bronisz√≥wna, Piotr Garlicki, Marian Glinka"/>
    <n v="8"/>
    <x v="20"/>
    <s v="Poland"/>
    <n v="1"/>
    <x v="164"/>
    <x v="14"/>
    <x v="5"/>
    <s v="84 min"/>
    <n v="84"/>
    <n v="84"/>
    <n v="242.26914883787899"/>
    <s v=""/>
    <s v="Dramas, Independent Movies, International Movies"/>
    <x v="2"/>
    <s v="Dramas, Independent Movies, International Movies"/>
    <n v="3"/>
  </r>
  <r>
    <n v="8598"/>
    <x v="1339"/>
    <x v="0"/>
    <x v="1339"/>
    <s v="Edward Ellis, Flor Salcedo, Aaron Woolf"/>
    <m/>
    <n v="0"/>
    <x v="0"/>
    <s v="United States, Venezuela"/>
    <n v="2"/>
    <x v="224"/>
    <x v="9"/>
    <x v="1"/>
    <s v="84 min"/>
    <n v="84"/>
    <n v="84"/>
    <n v="242.26914883787899"/>
    <s v=""/>
    <s v="Documentaries"/>
    <x v="3"/>
    <s v="Documentaries"/>
    <n v="1"/>
  </r>
  <r>
    <n v="8717"/>
    <x v="1340"/>
    <x v="0"/>
    <x v="1340"/>
    <s v="Trevor Ryan"/>
    <s v="Bill Sage, Sabina Gadecki, Anastasia Baranova, Dolph Lundgren, Thomas Dekker, Karrueche Tran, Chris Zylka, Keelin Woodell, Garrett Clayton, Shad Gaspard, Rory Culkin"/>
    <n v="11"/>
    <x v="0"/>
    <s v="United States"/>
    <n v="1"/>
    <x v="385"/>
    <x v="3"/>
    <x v="5"/>
    <s v="84 min"/>
    <n v="84"/>
    <n v="84"/>
    <n v="242.26914883787899"/>
    <s v=""/>
    <s v="Comedies, Horror Movies, Independent Movies"/>
    <x v="4"/>
    <s v="Comedies, Horror Movies, Independent Movies"/>
    <n v="3"/>
  </r>
  <r>
    <n v="8739"/>
    <x v="1341"/>
    <x v="0"/>
    <x v="1341"/>
    <s v="Dhruv Dhawan"/>
    <m/>
    <n v="0"/>
    <x v="8"/>
    <s v="Canada, India, Thailand, United States, United Arab Emirates"/>
    <n v="5"/>
    <x v="752"/>
    <x v="9"/>
    <x v="5"/>
    <s v="84 min"/>
    <n v="84"/>
    <n v="84"/>
    <n v="242.26914883787899"/>
    <s v=""/>
    <s v="Documentaries"/>
    <x v="3"/>
    <s v="Documentaries"/>
    <n v="1"/>
  </r>
  <r>
    <n v="61"/>
    <x v="1342"/>
    <x v="0"/>
    <x v="1342"/>
    <s v="Masahiko Murata"/>
    <s v="Junko Takeuchi, Chie Nakamura, Satoshi Hino, Rikiya Koyama, Nobuaki Fukuda, Kenji Hamada, Keiko Nemoto, Saori Hayami, Yumi Toma, Yuko Kobayashi, Fujiko Takimoto, Mutsumi Tamura, Mayuki Makiguchi, Toshiyuki Morikawa"/>
    <n v="14"/>
    <x v="1"/>
    <s v="Japan"/>
    <n v="1"/>
    <x v="698"/>
    <x v="10"/>
    <x v="1"/>
    <s v="85 min"/>
    <n v="85"/>
    <n v="85"/>
    <n v="212.13915373104487"/>
    <s v=""/>
    <s v="Action &amp; Adventure, Anime Features, International Movies"/>
    <x v="1"/>
    <s v="Action &amp; Adventure, Anime Features, International Movies"/>
    <n v="3"/>
  </r>
  <r>
    <n v="346"/>
    <x v="1343"/>
    <x v="0"/>
    <x v="1343"/>
    <s v="David Feiss"/>
    <s v="William Townsend, Donny Lucas, Melissa Sturm, Trevor Devall, Brian Drummond, Kathleen Barr, Garry Chalk, Lee Tockar, Shannon Chan-Kent, Michelle Murdocca, Lorne Cardinal, Peter Kelamis"/>
    <n v="12"/>
    <x v="0"/>
    <s v="United States, Canada"/>
    <n v="2"/>
    <x v="757"/>
    <x v="4"/>
    <x v="7"/>
    <s v="85 min"/>
    <n v="85"/>
    <n v="85"/>
    <n v="212.13915373104487"/>
    <s v=""/>
    <s v="Children &amp; Family Movies, Comedies"/>
    <x v="0"/>
    <s v="Children &amp; Family Movies, Comedies"/>
    <n v="2"/>
  </r>
  <r>
    <n v="405"/>
    <x v="1344"/>
    <x v="0"/>
    <x v="1344"/>
    <m/>
    <m/>
    <n v="0"/>
    <x v="2"/>
    <m/>
    <n v="0"/>
    <x v="325"/>
    <x v="6"/>
    <x v="5"/>
    <s v="85 min"/>
    <n v="85"/>
    <n v="85"/>
    <n v="212.13915373104487"/>
    <s v=""/>
    <s v="Documentaries"/>
    <x v="3"/>
    <s v="Documentaries"/>
    <n v="1"/>
  </r>
  <r>
    <n v="506"/>
    <x v="1345"/>
    <x v="0"/>
    <x v="1345"/>
    <s v="Anurin Nwunembom, Musing Derrick"/>
    <s v="Richard Mofe-Damijo, Ireti Doyle, Ermelinde Simo Sakah Jing, Alenne Menget, Syndy Emade, Lucie Memba Boss, Neba Godwill Awantu, Otia Vitalis, Flora Ndula Obassi, Merits Kayla"/>
    <n v="10"/>
    <x v="2"/>
    <m/>
    <n v="0"/>
    <x v="126"/>
    <x v="1"/>
    <x v="6"/>
    <s v="85 min"/>
    <n v="85"/>
    <n v="85"/>
    <n v="212.13915373104487"/>
    <s v=""/>
    <s v="Dramas, International Movies"/>
    <x v="2"/>
    <s v="Dramas, International Movies"/>
    <n v="2"/>
  </r>
  <r>
    <n v="596"/>
    <x v="1346"/>
    <x v="0"/>
    <x v="1346"/>
    <s v="Rob Minkoff"/>
    <s v="Michael J. Fox, Jonathan Lipnicki, Geena Davis, Hugh Laurie, Nathan Lane"/>
    <n v="5"/>
    <x v="10"/>
    <s v="Germany, United States"/>
    <n v="2"/>
    <x v="132"/>
    <x v="41"/>
    <x v="7"/>
    <s v="85 min"/>
    <n v="85"/>
    <n v="85"/>
    <n v="212.13915373104487"/>
    <s v=""/>
    <s v="Children &amp; Family Movies, Comedies"/>
    <x v="0"/>
    <s v="Children &amp; Family Movies, Comedies"/>
    <n v="2"/>
  </r>
  <r>
    <n v="608"/>
    <x v="1347"/>
    <x v="0"/>
    <x v="1347"/>
    <s v="Bryan Bertino"/>
    <s v="Liv Tyler, Scott Speedman, Gemma Ward, Kip Weeks, Laura Margolis, Glenn Howerton, Alex Fisher, Peter Clayton-Luce"/>
    <n v="8"/>
    <x v="0"/>
    <s v="United States"/>
    <n v="1"/>
    <x v="132"/>
    <x v="13"/>
    <x v="12"/>
    <s v="85 min"/>
    <n v="85"/>
    <n v="85"/>
    <n v="212.13915373104487"/>
    <s v=""/>
    <s v="Horror Movies, Thrillers"/>
    <x v="9"/>
    <s v="Horror Movies, Thrillers"/>
    <n v="2"/>
  </r>
  <r>
    <n v="801"/>
    <x v="1348"/>
    <x v="0"/>
    <x v="1348"/>
    <s v="Aurora Guerrero"/>
    <s v="Fenessa Pineda, Venecia Troncoso, Joaqu√≠n Garrido, Laura Patalano, Dulce Maria Solis, Marisela Uscanga, Melissa Uscanga, Omar Leyva, Tonita Castro, Paul Alayo"/>
    <n v="10"/>
    <x v="0"/>
    <s v="United States"/>
    <n v="1"/>
    <x v="64"/>
    <x v="11"/>
    <x v="1"/>
    <s v="85 min"/>
    <n v="85"/>
    <n v="85"/>
    <n v="212.13915373104487"/>
    <s v=""/>
    <s v="Dramas, Independent Movies, LGBTQ Movies"/>
    <x v="2"/>
    <s v="Dramas, Independent Movies, LGBTQ Movies"/>
    <n v="3"/>
  </r>
  <r>
    <n v="908"/>
    <x v="1349"/>
    <x v="0"/>
    <x v="1349"/>
    <s v="Shantrelle P. Lewis"/>
    <m/>
    <n v="0"/>
    <x v="0"/>
    <s v="United States"/>
    <n v="1"/>
    <x v="118"/>
    <x v="1"/>
    <x v="5"/>
    <s v="85 min"/>
    <n v="85"/>
    <n v="85"/>
    <n v="212.13915373104487"/>
    <s v=""/>
    <s v="Documentaries"/>
    <x v="3"/>
    <s v="Documentaries"/>
    <n v="1"/>
  </r>
  <r>
    <n v="955"/>
    <x v="1350"/>
    <x v="0"/>
    <x v="1350"/>
    <s v="Pierre Greco, Nancy Florence Savard"/>
    <s v="Rachelle Lefevre, Noel Fisher, Colm Feore, Julian Stamboulieh, Jesse Camacho, Bronwen Mantel, Arthur Holden"/>
    <n v="7"/>
    <x v="8"/>
    <s v="Canada"/>
    <n v="1"/>
    <x v="475"/>
    <x v="5"/>
    <x v="6"/>
    <s v="85 min"/>
    <n v="85"/>
    <n v="85"/>
    <n v="212.13915373104487"/>
    <s v=""/>
    <s v="Children &amp; Family Movies, Comedies"/>
    <x v="0"/>
    <s v="Children &amp; Family Movies, Comedies"/>
    <n v="2"/>
  </r>
  <r>
    <n v="963"/>
    <x v="1351"/>
    <x v="0"/>
    <x v="1351"/>
    <s v="Johannes Roberts"/>
    <s v="Bailee Madison, Martin Henderson, Emma Bellomy, Lea Enslin, Damian Maffei, Christina Hendricks, Lewis Pullman"/>
    <n v="7"/>
    <x v="0"/>
    <s v="United States, United Kingdom"/>
    <n v="2"/>
    <x v="758"/>
    <x v="5"/>
    <x v="12"/>
    <s v="85 min"/>
    <n v="85"/>
    <n v="85"/>
    <n v="212.13915373104487"/>
    <s v=""/>
    <s v="Horror Movies"/>
    <x v="9"/>
    <s v="Horror Movies"/>
    <n v="1"/>
  </r>
  <r>
    <n v="1298"/>
    <x v="1352"/>
    <x v="0"/>
    <x v="1352"/>
    <s v="Alex Merkin"/>
    <s v="Jeni Ross, Mark Ghanim√©, Hamza Haq, Kathyrn Davis, Dennis Andres, Brianna Barnes"/>
    <n v="6"/>
    <x v="0"/>
    <s v="United States"/>
    <n v="1"/>
    <x v="759"/>
    <x v="5"/>
    <x v="1"/>
    <s v="85 min"/>
    <n v="85"/>
    <n v="85"/>
    <n v="212.13915373104487"/>
    <s v=""/>
    <s v="Horror Movies"/>
    <x v="9"/>
    <s v="Horror Movies"/>
    <n v="1"/>
  </r>
  <r>
    <n v="1313"/>
    <x v="1353"/>
    <x v="0"/>
    <x v="1353"/>
    <s v="Hong Khaou"/>
    <s v="Henry Golding, Parker Sawyers, Molly Harris, David Tran"/>
    <n v="4"/>
    <x v="6"/>
    <s v="United Kingdom"/>
    <n v="1"/>
    <x v="760"/>
    <x v="1"/>
    <x v="5"/>
    <s v="85 min"/>
    <n v="85"/>
    <n v="85"/>
    <n v="212.13915373104487"/>
    <s v=""/>
    <s v="Dramas, Independent Movies, LGBTQ Movies"/>
    <x v="2"/>
    <s v="Dramas, Independent Movies, LGBTQ Movies"/>
    <n v="3"/>
  </r>
  <r>
    <n v="1425"/>
    <x v="1354"/>
    <x v="0"/>
    <x v="1354"/>
    <s v="Ross Venokur"/>
    <s v="Wilmer Valderrama, Demi Lovato, Sia, Nia Vardalos, Ashley Tisdale, Avril Lavigne, G.E.M., John Cleese, Chris Harrison, Dee Bradley Baker, Carlos Alazraqui"/>
    <n v="11"/>
    <x v="8"/>
    <s v="Canada, United States, Cayman Islands"/>
    <n v="3"/>
    <x v="11"/>
    <x v="6"/>
    <x v="8"/>
    <s v="85 min"/>
    <n v="85"/>
    <n v="85"/>
    <n v="212.13915373104487"/>
    <s v=""/>
    <s v="Children &amp; Family Movies, Comedies"/>
    <x v="0"/>
    <s v="Children &amp; Family Movies, Comedies"/>
    <n v="2"/>
  </r>
  <r>
    <n v="1499"/>
    <x v="1355"/>
    <x v="0"/>
    <x v="1355"/>
    <s v="John Mitchell, Jeremy Kipp Walker"/>
    <s v="Nils d'Aulaire, Jay Klaitz, Julie Ann Emery, April L. Hernandez, Onata Aprile, Dee Snider"/>
    <n v="6"/>
    <x v="0"/>
    <s v="United States"/>
    <n v="1"/>
    <x v="761"/>
    <x v="11"/>
    <x v="1"/>
    <s v="85 min"/>
    <n v="85"/>
    <n v="85"/>
    <n v="212.13915373104487"/>
    <s v=""/>
    <s v="Action &amp; Adventure, Comedies, Independent Movies"/>
    <x v="1"/>
    <s v="Action &amp; Adventure, Comedies, Independent Movies"/>
    <n v="3"/>
  </r>
  <r>
    <n v="1522"/>
    <x v="1356"/>
    <x v="0"/>
    <x v="1356"/>
    <s v="Yasmin Ahmad"/>
    <s v="M. Rajoli, Kartina Aziz, Rozie Rashid, Irwan Iskandar, Noor Khiriah, Hafiz Ibrahim"/>
    <n v="6"/>
    <x v="45"/>
    <s v="Malaysia"/>
    <n v="1"/>
    <x v="106"/>
    <x v="26"/>
    <x v="6"/>
    <s v="85 min"/>
    <n v="85"/>
    <n v="85"/>
    <n v="212.13915373104487"/>
    <s v=""/>
    <s v="Dramas, Independent Movies, International Movies"/>
    <x v="2"/>
    <s v="Dramas, Independent Movies, International Movies"/>
    <n v="3"/>
  </r>
  <r>
    <n v="1711"/>
    <x v="1357"/>
    <x v="0"/>
    <x v="1357"/>
    <s v="Ryan Coogler"/>
    <s v="Michael B. Jordan, Melonie Diaz, Octavia Spencer, Kevin Durand, Chad Michael Murray, Ahna O'Reilly, Ariana Neal, Keenan Coogler, Trestin George, Joey Oglesby"/>
    <n v="10"/>
    <x v="0"/>
    <s v="United States"/>
    <n v="1"/>
    <x v="762"/>
    <x v="8"/>
    <x v="12"/>
    <s v="85 min"/>
    <n v="85"/>
    <n v="85"/>
    <n v="212.13915373104487"/>
    <s v=""/>
    <s v="Dramas, Independent Movies"/>
    <x v="2"/>
    <s v="Dramas, Independent Movies"/>
    <n v="2"/>
  </r>
  <r>
    <n v="1961"/>
    <x v="1358"/>
    <x v="0"/>
    <x v="1358"/>
    <s v="Joshua Tickell, Rebecca Harrell Tickell"/>
    <s v="Woody Harrelson"/>
    <n v="1"/>
    <x v="0"/>
    <s v="United States"/>
    <n v="1"/>
    <x v="763"/>
    <x v="1"/>
    <x v="4"/>
    <s v="85 min"/>
    <n v="85"/>
    <n v="85"/>
    <n v="212.13915373104487"/>
    <s v=""/>
    <s v="Documentaries"/>
    <x v="3"/>
    <s v="Documentaries"/>
    <n v="1"/>
  </r>
  <r>
    <n v="2378"/>
    <x v="1359"/>
    <x v="0"/>
    <x v="1359"/>
    <s v="Peter Lepeniotis"/>
    <s v="Will Arnett, Brendan Fraser, Gabriel Iglesias, Jeff Dunham, Liam Neeson, Katherine Heigl, Stephen Lang, Maya Rudolph, Sarah Gadon, James Rankin"/>
    <n v="10"/>
    <x v="8"/>
    <s v="Canada, South Korea, United States"/>
    <n v="3"/>
    <x v="190"/>
    <x v="0"/>
    <x v="7"/>
    <s v="85 min"/>
    <n v="85"/>
    <n v="85"/>
    <n v="212.13915373104487"/>
    <s v=""/>
    <s v="Children &amp; Family Movies, Comedies"/>
    <x v="0"/>
    <s v="Children &amp; Family Movies, Comedies"/>
    <n v="2"/>
  </r>
  <r>
    <n v="2385"/>
    <x v="1360"/>
    <x v="0"/>
    <x v="1360"/>
    <m/>
    <s v="Adam Lambert, Brian May, Roger Taylor"/>
    <n v="3"/>
    <x v="6"/>
    <s v="United Kingdom, United States"/>
    <n v="2"/>
    <x v="764"/>
    <x v="2"/>
    <x v="5"/>
    <s v="85 min"/>
    <n v="85"/>
    <n v="85"/>
    <n v="212.13915373104487"/>
    <s v=""/>
    <s v="Documentaries, Music &amp; Musicals"/>
    <x v="3"/>
    <s v="Documentaries, Music &amp; Musicals"/>
    <n v="2"/>
  </r>
  <r>
    <n v="2386"/>
    <x v="1361"/>
    <x v="0"/>
    <x v="1361"/>
    <s v="Juan Jos√©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n v="23"/>
    <x v="25"/>
    <s v="Argentina, Spain"/>
    <n v="2"/>
    <x v="764"/>
    <x v="8"/>
    <x v="7"/>
    <s v="85 min"/>
    <n v="85"/>
    <n v="85"/>
    <n v="212.13915373104487"/>
    <s v=""/>
    <s v="Children &amp; Family Movies, Sports Movies"/>
    <x v="0"/>
    <s v="Children &amp; Family Movies, Sports Movies"/>
    <n v="2"/>
  </r>
  <r>
    <n v="2495"/>
    <x v="1362"/>
    <x v="0"/>
    <x v="1362"/>
    <s v="Alex Timbers, Sam Wrench"/>
    <s v="Ben Platt"/>
    <n v="1"/>
    <x v="0"/>
    <s v="United States"/>
    <n v="1"/>
    <x v="634"/>
    <x v="1"/>
    <x v="6"/>
    <s v="85 min"/>
    <n v="85"/>
    <n v="85"/>
    <n v="212.13915373104487"/>
    <s v=""/>
    <s v="Music &amp; Musicals"/>
    <x v="11"/>
    <s v="Music &amp; Musicals"/>
    <n v="1"/>
  </r>
  <r>
    <n v="2690"/>
    <x v="1363"/>
    <x v="0"/>
    <x v="1363"/>
    <m/>
    <s v="R. Kelly"/>
    <n v="1"/>
    <x v="0"/>
    <s v="United States"/>
    <n v="1"/>
    <x v="765"/>
    <x v="2"/>
    <x v="1"/>
    <s v="85 min"/>
    <n v="85"/>
    <n v="85"/>
    <n v="212.13915373104487"/>
    <s v=""/>
    <s v="Documentaries"/>
    <x v="3"/>
    <s v="Documentaries"/>
    <n v="1"/>
  </r>
  <r>
    <n v="2751"/>
    <x v="1364"/>
    <x v="0"/>
    <x v="1364"/>
    <s v="Ravishankar Venkateswaran"/>
    <s v="Revathi, Roger Narayanan, Sneha Ravishankar, Vidya Shankar, SR Leela"/>
    <n v="5"/>
    <x v="17"/>
    <s v="India"/>
    <n v="1"/>
    <x v="734"/>
    <x v="1"/>
    <x v="8"/>
    <s v="85 min"/>
    <n v="85"/>
    <n v="85"/>
    <n v="212.13915373104487"/>
    <s v=""/>
    <s v="Children &amp; Family Movies"/>
    <x v="0"/>
    <s v="Children &amp; Family Movies"/>
    <n v="1"/>
  </r>
  <r>
    <n v="2754"/>
    <x v="1365"/>
    <x v="0"/>
    <x v="1365"/>
    <m/>
    <m/>
    <n v="0"/>
    <x v="0"/>
    <s v="United States"/>
    <n v="1"/>
    <x v="734"/>
    <x v="1"/>
    <x v="5"/>
    <s v="85 min"/>
    <n v="85"/>
    <n v="85"/>
    <n v="212.13915373104487"/>
    <s v=""/>
    <s v="Stand-Up Comedy"/>
    <x v="8"/>
    <s v="Stand-Up Comedy"/>
    <n v="1"/>
  </r>
  <r>
    <n v="2976"/>
    <x v="1366"/>
    <x v="0"/>
    <x v="1366"/>
    <s v="Lana Wilson"/>
    <s v="Taylor Swift"/>
    <n v="1"/>
    <x v="0"/>
    <s v="United States"/>
    <n v="1"/>
    <x v="766"/>
    <x v="1"/>
    <x v="5"/>
    <s v="85 min"/>
    <n v="85"/>
    <n v="85"/>
    <n v="212.13915373104487"/>
    <s v=""/>
    <s v="Documentaries, Music &amp; Musicals"/>
    <x v="3"/>
    <s v="Documentaries, Music &amp; Musicals"/>
    <n v="2"/>
  </r>
  <r>
    <n v="3079"/>
    <x v="1367"/>
    <x v="0"/>
    <x v="1367"/>
    <s v="Soumitra Ranade"/>
    <s v="Nandita Das, Manav Kaul, Saurabh Shukla, Kishore Kadam, Omkar Das Manikpuri, Amarjeet Amle, Yusuf Hussain, Sushma Bakshi"/>
    <n v="8"/>
    <x v="17"/>
    <s v="India"/>
    <n v="1"/>
    <x v="767"/>
    <x v="2"/>
    <x v="5"/>
    <s v="85 min"/>
    <n v="85"/>
    <n v="85"/>
    <n v="212.13915373104487"/>
    <s v=""/>
    <s v="Dramas, Independent Movies, International Movies"/>
    <x v="2"/>
    <s v="Dramas, Independent Movies, International Movies"/>
    <n v="3"/>
  </r>
  <r>
    <n v="3181"/>
    <x v="1368"/>
    <x v="0"/>
    <x v="1368"/>
    <s v="John Schultz"/>
    <s v="Rose McIver, Ben Lamb, Alice Krige, Honor Kneafsey, Sarah Douglas, Andy Lucas, Raj Bajaj, Richard Ashton, Tahirah Sharif, Joel McVeagh, Theo Devaney, Kevin Shen, Momo Yeung, Crystal Yu, Billy Angel"/>
    <n v="15"/>
    <x v="0"/>
    <s v="United States"/>
    <n v="1"/>
    <x v="53"/>
    <x v="2"/>
    <x v="6"/>
    <s v="85 min"/>
    <n v="85"/>
    <n v="85"/>
    <n v="212.13915373104487"/>
    <s v=""/>
    <s v="Children &amp; Family Movies, Dramas, Romantic Movies"/>
    <x v="0"/>
    <s v="Children &amp; Family Movies, Dramas, Romantic Movies"/>
    <n v="3"/>
  </r>
  <r>
    <n v="3310"/>
    <x v="1369"/>
    <x v="0"/>
    <x v="1369"/>
    <s v="Leslie Small"/>
    <s v="Michael Jai White, Vince Swann, Barry Bostwick, Laila Odom, Gary Owen, Affion Crockett, Steven Lee Johnson, Lindsay Lamb, Zac Zedalis, Cj Sykes"/>
    <n v="10"/>
    <x v="0"/>
    <s v="United States"/>
    <n v="1"/>
    <x v="314"/>
    <x v="2"/>
    <x v="12"/>
    <s v="85 min"/>
    <n v="85"/>
    <n v="85"/>
    <n v="212.13915373104487"/>
    <s v=""/>
    <s v="Comedies"/>
    <x v="4"/>
    <s v="Comedies"/>
    <n v="1"/>
  </r>
  <r>
    <n v="3558"/>
    <x v="1370"/>
    <x v="0"/>
    <x v="1370"/>
    <s v="White Trash Tyler"/>
    <s v="Travis Scott"/>
    <n v="1"/>
    <x v="0"/>
    <s v="United States"/>
    <n v="1"/>
    <x v="768"/>
    <x v="2"/>
    <x v="5"/>
    <s v="85 min"/>
    <n v="85"/>
    <n v="85"/>
    <n v="212.13915373104487"/>
    <s v=""/>
    <s v="Documentaries, Music &amp; Musicals"/>
    <x v="3"/>
    <s v="Documentaries, Music &amp; Musicals"/>
    <n v="2"/>
  </r>
  <r>
    <n v="4011"/>
    <x v="1371"/>
    <x v="0"/>
    <x v="1371"/>
    <s v="Michael Simon"/>
    <s v="Jeff Dunham, Brian Haner"/>
    <n v="2"/>
    <x v="0"/>
    <s v="United States"/>
    <n v="1"/>
    <x v="381"/>
    <x v="13"/>
    <x v="5"/>
    <s v="85 min"/>
    <n v="85"/>
    <n v="85"/>
    <n v="212.13915373104487"/>
    <s v=""/>
    <s v="Stand-Up Comedy"/>
    <x v="8"/>
    <s v="Stand-Up Comedy"/>
    <n v="1"/>
  </r>
  <r>
    <n v="4286"/>
    <x v="1372"/>
    <x v="0"/>
    <x v="1372"/>
    <s v="Prasobh Vijayan"/>
    <s v="Samyuktha Menon, Aaryan Menon, Dhanesh Anand, Kannan Nayar, Sajin Cherukayil, Kevin Jose, Athulya"/>
    <n v="7"/>
    <x v="17"/>
    <s v="India"/>
    <n v="1"/>
    <x v="90"/>
    <x v="5"/>
    <x v="5"/>
    <s v="85 min"/>
    <n v="85"/>
    <n v="85"/>
    <n v="212.13915373104487"/>
    <s v=""/>
    <s v="Dramas, Independent Movies, International Movies"/>
    <x v="2"/>
    <s v="Dramas, Independent Movies, International Movies"/>
    <n v="3"/>
  </r>
  <r>
    <n v="4767"/>
    <x v="1373"/>
    <x v="0"/>
    <x v="1373"/>
    <m/>
    <s v="Ra√∫l Fern√°ndez, Fele Mart√≠nez, Juanma Cifuentes, Hovik Keuchkerian, Albert Ribalta, Jordi Vilches, Adri√°n Lastra, Raquel Salvador, Marta Brucart, Betsy Turnez"/>
    <n v="10"/>
    <x v="14"/>
    <s v="Spain"/>
    <n v="1"/>
    <x v="754"/>
    <x v="5"/>
    <x v="5"/>
    <s v="85 min"/>
    <n v="85"/>
    <n v="85"/>
    <n v="212.13915373104487"/>
    <s v=""/>
    <s v="Comedies, International Movies"/>
    <x v="4"/>
    <s v="Comedies, International Movies"/>
    <n v="2"/>
  </r>
  <r>
    <n v="4844"/>
    <x v="1374"/>
    <x v="0"/>
    <x v="1374"/>
    <s v="Felix Starck"/>
    <s v="Felix Starck"/>
    <n v="1"/>
    <x v="10"/>
    <s v="Germany"/>
    <n v="1"/>
    <x v="769"/>
    <x v="4"/>
    <x v="5"/>
    <s v="85 min"/>
    <n v="85"/>
    <n v="85"/>
    <n v="212.13915373104487"/>
    <s v=""/>
    <s v="Documentaries, International Movies, Sports Movies"/>
    <x v="3"/>
    <s v="Documentaries, International Movies, Sports Movies"/>
    <n v="3"/>
  </r>
  <r>
    <n v="5227"/>
    <x v="1375"/>
    <x v="0"/>
    <x v="1375"/>
    <s v="McG"/>
    <s v="Samara Weaving, Hana Mae Lee, Judah Lewis, Robbie Amell, Bella Thorne, Andrew Bachelor, Emily Alyn Lind, Leslie Bibb, Ken Marino"/>
    <n v="9"/>
    <x v="0"/>
    <s v="United States"/>
    <n v="1"/>
    <x v="218"/>
    <x v="3"/>
    <x v="5"/>
    <s v="85 min"/>
    <n v="85"/>
    <n v="85"/>
    <n v="212.13915373104487"/>
    <s v=""/>
    <s v="Comedies, Horror Movies"/>
    <x v="4"/>
    <s v="Comedies, Horror Movies"/>
    <n v="2"/>
  </r>
  <r>
    <n v="5257"/>
    <x v="1376"/>
    <x v="0"/>
    <x v="1376"/>
    <s v="Dylan Howitt"/>
    <m/>
    <n v="0"/>
    <x v="2"/>
    <m/>
    <n v="0"/>
    <x v="139"/>
    <x v="3"/>
    <x v="5"/>
    <s v="85 min"/>
    <n v="85"/>
    <n v="85"/>
    <n v="212.13915373104487"/>
    <s v=""/>
    <s v="Documentaries, International Movies"/>
    <x v="3"/>
    <s v="Documentaries, International Movies"/>
    <n v="2"/>
  </r>
  <r>
    <n v="5537"/>
    <x v="1377"/>
    <x v="0"/>
    <x v="1377"/>
    <s v="Grant S. Johnson, Ippsie Jones"/>
    <s v="Connor Lawrence, Justin Mark, Cathryn Dylan, Chris Elliott, Tyler Weaks, Max Sheldon, Austin Ramsey, Peter O'Connor, Nicole Balsam, Kaitlin Mesh"/>
    <n v="10"/>
    <x v="0"/>
    <s v="United States"/>
    <n v="1"/>
    <x v="770"/>
    <x v="3"/>
    <x v="5"/>
    <s v="85 min"/>
    <n v="85"/>
    <n v="85"/>
    <n v="212.13915373104487"/>
    <s v=""/>
    <s v="Comedies"/>
    <x v="4"/>
    <s v="Comedies"/>
    <n v="1"/>
  </r>
  <r>
    <n v="5887"/>
    <x v="1378"/>
    <x v="0"/>
    <x v="1378"/>
    <s v="J. Davis"/>
    <s v="Jay Duplass, Linas Phillips, Leonora Pitts, Adam Chernick, Davie-Blue, Suzanne Ford, Tobin Bell"/>
    <n v="7"/>
    <x v="0"/>
    <s v="United States"/>
    <n v="1"/>
    <x v="771"/>
    <x v="4"/>
    <x v="5"/>
    <s v="85 min"/>
    <n v="85"/>
    <n v="85"/>
    <n v="212.13915373104487"/>
    <s v=""/>
    <s v="Comedies, Dramas, Independent Movies"/>
    <x v="4"/>
    <s v="Comedies, Dramas, Independent Movies"/>
    <n v="3"/>
  </r>
  <r>
    <n v="6117"/>
    <x v="1379"/>
    <x v="0"/>
    <x v="1379"/>
    <s v="Don Bluth, Gary Goldman, Dan Kuenster"/>
    <s v="Dom DeLuise, Burt Reynolds, Daryl Gilley, Candy Devine, Charles Nelson Reilly, Vic Tayback, Melba Moore, Judith Barsi, Rob Fuller, Earleen Carey, Anna Manahan, Nigel Pegram, Loni Anderson, Ken Page, Godfrey Quigley"/>
    <n v="15"/>
    <x v="19"/>
    <s v="Ireland, United Kingdom, United States"/>
    <n v="3"/>
    <x v="633"/>
    <x v="38"/>
    <x v="3"/>
    <s v="85 min"/>
    <n v="85"/>
    <n v="85"/>
    <n v="212.13915373104487"/>
    <s v=""/>
    <s v="Children &amp; Family Movies"/>
    <x v="0"/>
    <s v="Children &amp; Family Movies"/>
    <n v="1"/>
  </r>
  <r>
    <n v="6159"/>
    <x v="1380"/>
    <x v="0"/>
    <x v="1380"/>
    <s v="Ismail Farouk, Hazem Fouda"/>
    <s v="Mohamed Ramadan, Randa El Behery, Nermin Maher, Inas El Naggar, Mayar El Gheity, Hassan Abdulfattah, Sabri Abdulmonem, Alaa Zenhom, Abdalah Mishrif, Mohamed Soliman"/>
    <n v="10"/>
    <x v="5"/>
    <s v="Egypt"/>
    <n v="1"/>
    <x v="725"/>
    <x v="0"/>
    <x v="5"/>
    <s v="85 min"/>
    <n v="85"/>
    <n v="85"/>
    <n v="212.13915373104487"/>
    <s v=""/>
    <s v="Comedies, Dramas, International Movies"/>
    <x v="4"/>
    <s v="Comedies, Dramas, International Movies"/>
    <n v="3"/>
  </r>
  <r>
    <n v="6335"/>
    <x v="1381"/>
    <x v="0"/>
    <x v="1381"/>
    <s v="July Hygreck"/>
    <s v="Syrus Shahidi, Lionel Abelanski, Charlotte Gabris, Tom Hygreck, Sylvain Quimene, Laura Boujenah, Foed Amara"/>
    <n v="7"/>
    <x v="11"/>
    <s v="France"/>
    <n v="1"/>
    <x v="286"/>
    <x v="3"/>
    <x v="5"/>
    <s v="85 min"/>
    <n v="85"/>
    <n v="85"/>
    <n v="212.13915373104487"/>
    <s v=""/>
    <s v="Comedies, Independent Movies, International Movies"/>
    <x v="4"/>
    <s v="Comedies, Independent Movies, International Movies"/>
    <n v="3"/>
  </r>
  <r>
    <n v="6346"/>
    <x v="1382"/>
    <x v="0"/>
    <x v="1382"/>
    <s v="Barry Avrich"/>
    <m/>
    <n v="0"/>
    <x v="8"/>
    <s v="Canada"/>
    <n v="1"/>
    <x v="199"/>
    <x v="3"/>
    <x v="5"/>
    <s v="85 min"/>
    <n v="85"/>
    <n v="85"/>
    <n v="212.13915373104487"/>
    <s v=""/>
    <s v="Documentaries"/>
    <x v="3"/>
    <s v="Documentaries"/>
    <n v="1"/>
  </r>
  <r>
    <n v="6425"/>
    <x v="1383"/>
    <x v="0"/>
    <x v="1383"/>
    <s v="√Älex Pastor, David Pastor"/>
    <s v="Lou Taylor Pucci, Chris Pine, Piper Perabo, Emily VanCamp, Christopher Meloni, Kiernan Shipka, Ron McClary, Mark Moses"/>
    <n v="8"/>
    <x v="0"/>
    <s v="United States"/>
    <n v="1"/>
    <x v="84"/>
    <x v="16"/>
    <x v="2"/>
    <s v="85 min"/>
    <n v="85"/>
    <n v="85"/>
    <n v="212.13915373104487"/>
    <s v=""/>
    <s v="Horror Movies, Sci-Fi &amp; Fantasy, Thrillers"/>
    <x v="9"/>
    <s v="Horror Movies, Sci-Fi &amp; Fantasy, Thrillers"/>
    <n v="3"/>
  </r>
  <r>
    <n v="6504"/>
    <x v="1384"/>
    <x v="0"/>
    <x v="1384"/>
    <s v="Matt Reeves"/>
    <s v="Lizzy Caplan, Jessica Lucas, T.J. Miller, Michael Stahl-David, Mike Vogel, Odette Annable, Anjul Nigam, Margot Farley, Theo Rossi, Brian Klugman"/>
    <n v="10"/>
    <x v="0"/>
    <s v="United States"/>
    <n v="1"/>
    <x v="165"/>
    <x v="13"/>
    <x v="2"/>
    <s v="85 min"/>
    <n v="85"/>
    <n v="85"/>
    <n v="212.13915373104487"/>
    <s v=""/>
    <s v="Action &amp; Adventure, Horror Movies, Sci-Fi &amp; Fantasy"/>
    <x v="1"/>
    <s v="Action &amp; Adventure, Horror Movies, Sci-Fi &amp; Fantasy"/>
    <n v="3"/>
  </r>
  <r>
    <n v="6656"/>
    <x v="1385"/>
    <x v="0"/>
    <x v="1385"/>
    <s v="Troy Miller"/>
    <s v="Eric Christian Olsen, Derek Richardson, Rachel Nichols, Cheri Oteri, Luis Guzm√°n, Elden Henson, William Lee Scott, Mimi Rogers, Eugene Levy"/>
    <n v="9"/>
    <x v="0"/>
    <s v="United States"/>
    <n v="1"/>
    <x v="164"/>
    <x v="20"/>
    <x v="2"/>
    <s v="85 min"/>
    <n v="85"/>
    <n v="85"/>
    <n v="212.13915373104487"/>
    <s v=""/>
    <s v="Comedies"/>
    <x v="4"/>
    <s v="Comedies"/>
    <n v="1"/>
  </r>
  <r>
    <n v="6701"/>
    <x v="1386"/>
    <x v="0"/>
    <x v="1386"/>
    <s v="Jason James"/>
    <s v="Thomas Middleditch, Jess Weixler, Diana Bang, Randal Edwards, Marilyn Norry, Johannah Newmarch, Nicole LaPlaca"/>
    <n v="7"/>
    <x v="8"/>
    <s v="Canada"/>
    <n v="1"/>
    <x v="772"/>
    <x v="5"/>
    <x v="5"/>
    <s v="85 min"/>
    <n v="85"/>
    <n v="85"/>
    <n v="212.13915373104487"/>
    <s v=""/>
    <s v="Dramas, Independent Movies, Romantic Movies"/>
    <x v="2"/>
    <s v="Dramas, Independent Movies, Romantic Movies"/>
    <n v="3"/>
  </r>
  <r>
    <n v="6844"/>
    <x v="1387"/>
    <x v="0"/>
    <x v="1387"/>
    <s v="David Silberg"/>
    <s v="Carmen Electra, Stacey Dash, Vivica A. Fox, Bill Bellamy, Kathy Najimy, Joe Torry, Dorian Gregory, Mindy Sterling, Joseph C. Phillips, Larry B. Scott, Michael Jai White, Sheryl Underwood, Earthquake"/>
    <n v="13"/>
    <x v="0"/>
    <s v="United States"/>
    <n v="1"/>
    <x v="55"/>
    <x v="30"/>
    <x v="2"/>
    <s v="85 min"/>
    <n v="85"/>
    <n v="85"/>
    <n v="212.13915373104487"/>
    <s v=""/>
    <s v="Comedies, Romantic Movies"/>
    <x v="4"/>
    <s v="Comedies, Romantic Movies"/>
    <n v="2"/>
  </r>
  <r>
    <n v="6943"/>
    <x v="1388"/>
    <x v="0"/>
    <x v="1388"/>
    <s v="Andrew C. Erin"/>
    <s v="Julie Benz, Belle Shouse, Josh Stamberg, Danielle Harris, Douglas Tait, Matt Lasky, Dendrie Taylor, Toby Huss, Jennifer Blanc, Fionnula Flanagan"/>
    <n v="10"/>
    <x v="0"/>
    <s v="United States"/>
    <n v="1"/>
    <x v="773"/>
    <x v="9"/>
    <x v="5"/>
    <s v="85 min"/>
    <n v="85"/>
    <n v="85"/>
    <n v="212.13915373104487"/>
    <s v=""/>
    <s v="Horror Movies, Thrillers"/>
    <x v="9"/>
    <s v="Horror Movies, Thrillers"/>
    <n v="2"/>
  </r>
  <r>
    <n v="7000"/>
    <x v="1389"/>
    <x v="0"/>
    <x v="1389"/>
    <s v="Ayush Raina"/>
    <s v="Karan Kundra, Nishant Malkani, Hassan Zaidi, Ravish Desai, Radhika Menon, Aparna Bajpai, Nandini Vaid, Sheetal Singh, Bikramjeet Singh, Masood Akhtar"/>
    <n v="10"/>
    <x v="17"/>
    <s v="India"/>
    <n v="1"/>
    <x v="318"/>
    <x v="8"/>
    <x v="1"/>
    <s v="85 min"/>
    <n v="85"/>
    <n v="85"/>
    <n v="212.13915373104487"/>
    <s v=""/>
    <s v="Horror Movies, International Movies"/>
    <x v="9"/>
    <s v="Horror Movies, International Movies"/>
    <n v="2"/>
  </r>
  <r>
    <n v="7031"/>
    <x v="1390"/>
    <x v="0"/>
    <x v="1390"/>
    <s v="Matt Kugelman"/>
    <s v="Roy Haylock, Bianca Leigh, Denton Blane Everett, Willam Belli, D.J. &quot;Shangela&quot; Pierce, Justin &quot;Alyssa Edwards&quot; Johnson, Molly Ryman, Ted Ferguson, Rachel Dratch, Alan Cumming, Margaret Cho, RuPaul"/>
    <n v="12"/>
    <x v="0"/>
    <s v="United States"/>
    <n v="1"/>
    <x v="224"/>
    <x v="9"/>
    <x v="5"/>
    <s v="85 min"/>
    <n v="85"/>
    <n v="85"/>
    <n v="212.13915373104487"/>
    <s v=""/>
    <s v="Comedies, Independent Movies, LGBTQ Movies"/>
    <x v="4"/>
    <s v="Comedies, Independent Movies, LGBTQ Movies"/>
    <n v="3"/>
  </r>
  <r>
    <n v="7032"/>
    <x v="1391"/>
    <x v="0"/>
    <x v="1391"/>
    <s v="Matt Kugelman"/>
    <s v="Roy Haylock, Rachel Dratch, Brian McCook, D.J. &quot;Shangela&quot; Pierce, Doug Plaut, Cheyenne Jackson, Kristen Johnston, Heather McDonald, Wanda Sykes, Janeane Garofalo"/>
    <n v="10"/>
    <x v="0"/>
    <s v="United States"/>
    <n v="1"/>
    <x v="774"/>
    <x v="5"/>
    <x v="5"/>
    <s v="85 min"/>
    <n v="85"/>
    <n v="85"/>
    <n v="212.13915373104487"/>
    <s v=""/>
    <s v="Comedies, Independent Movies, LGBTQ Movies"/>
    <x v="4"/>
    <s v="Comedies, Independent Movies, LGBTQ Movies"/>
    <n v="3"/>
  </r>
  <r>
    <n v="7165"/>
    <x v="1392"/>
    <x v="0"/>
    <x v="1392"/>
    <s v="Roger Allers, Ga√´tan Brizzi, Paul Brizzi, Joan C. Gratz, Mohammed Saeed Harib, Tomm Moore, Nina Paley, Bill Plympton, Joann Sfar, Michael Socha"/>
    <s v="Liam Neeson, Salma Hayek, John Krasinski, Frank Langella, Alfred Molina, John Rhys-Davies, Quvenzhan√© Wallis"/>
    <n v="7"/>
    <x v="0"/>
    <s v="United States, France, Canada, Lebanon, Qatar"/>
    <n v="5"/>
    <x v="46"/>
    <x v="0"/>
    <x v="7"/>
    <s v="85 min"/>
    <n v="85"/>
    <n v="85"/>
    <n v="212.13915373104487"/>
    <s v=""/>
    <s v="Children &amp; Family Movies, Dramas"/>
    <x v="0"/>
    <s v="Children &amp; Family Movies, Dramas"/>
    <n v="2"/>
  </r>
  <r>
    <n v="7173"/>
    <x v="1393"/>
    <x v="0"/>
    <x v="1393"/>
    <s v="Alphonso J. Wesson"/>
    <s v="Katt Williams"/>
    <n v="1"/>
    <x v="0"/>
    <s v="United States"/>
    <n v="1"/>
    <x v="754"/>
    <x v="24"/>
    <x v="11"/>
    <s v="85 min"/>
    <n v="85"/>
    <n v="85"/>
    <n v="212.13915373104487"/>
    <s v=""/>
    <s v="Stand-Up Comedy"/>
    <x v="8"/>
    <s v="Stand-Up Comedy"/>
    <n v="1"/>
  </r>
  <r>
    <n v="7237"/>
    <x v="1394"/>
    <x v="0"/>
    <x v="1394"/>
    <s v="Oliver Blackburn"/>
    <s v="Haley Bennett, Ashley Greene, Erica Ash, Lucas Till, Chris Coy, Al Vicente, Wayne P√©re, Jon Arthur, Mike Seal"/>
    <n v="9"/>
    <x v="0"/>
    <s v="United States"/>
    <n v="1"/>
    <x v="775"/>
    <x v="8"/>
    <x v="11"/>
    <s v="85 min"/>
    <n v="85"/>
    <n v="85"/>
    <n v="212.13915373104487"/>
    <s v=""/>
    <s v="Horror Movies"/>
    <x v="9"/>
    <s v="Horror Movies"/>
    <n v="1"/>
  </r>
  <r>
    <n v="7316"/>
    <x v="1395"/>
    <x v="0"/>
    <x v="1395"/>
    <s v="Ira Sachs"/>
    <s v="Greg Kinnear, Jennifer Ehle, Paulina Garc√≠a, Alfred Molina, Michael Barbieri, Theo Taplitz, Talia Balsam, Maliq Johnson, Anthony A. Flamminio, Madison Wright, John Procaccino"/>
    <n v="11"/>
    <x v="0"/>
    <s v="United States, Greece, Brazil"/>
    <n v="3"/>
    <x v="776"/>
    <x v="9"/>
    <x v="7"/>
    <s v="85 min"/>
    <n v="85"/>
    <n v="85"/>
    <n v="212.13915373104487"/>
    <s v=""/>
    <s v="Dramas, Independent Movies"/>
    <x v="2"/>
    <s v="Dramas, Independent Movies"/>
    <n v="2"/>
  </r>
  <r>
    <n v="7328"/>
    <x v="1396"/>
    <x v="0"/>
    <x v="1396"/>
    <s v="Steven Knight"/>
    <s v="Tom Hardy, Olivia Colman, Ruth Wilson, Andrew Scott, Ben Daniels, Tom Holland, Bill Milner, Danny Webb, Alice Lowe, Silas Carson"/>
    <n v="10"/>
    <x v="6"/>
    <s v="United Kingdom, United States"/>
    <n v="2"/>
    <x v="777"/>
    <x v="8"/>
    <x v="12"/>
    <s v="85 min"/>
    <n v="85"/>
    <n v="85"/>
    <n v="212.13915373104487"/>
    <s v=""/>
    <s v="Dramas, Independent Movies"/>
    <x v="2"/>
    <s v="Dramas, Independent Movies"/>
    <n v="2"/>
  </r>
  <r>
    <n v="7467"/>
    <x v="1397"/>
    <x v="0"/>
    <x v="1397"/>
    <s v="Kenny Young"/>
    <s v="Eva Marcille, Richard Gant, Redaric Williams, Allen Maldonado, Erica Ash, Brely Evans"/>
    <n v="6"/>
    <x v="0"/>
    <s v="United States"/>
    <n v="1"/>
    <x v="449"/>
    <x v="3"/>
    <x v="1"/>
    <s v="85 min"/>
    <n v="85"/>
    <n v="85"/>
    <n v="212.13915373104487"/>
    <s v=""/>
    <s v="Romantic Movies"/>
    <x v="13"/>
    <s v="Romantic Movies"/>
    <n v="1"/>
  </r>
  <r>
    <n v="7526"/>
    <x v="1398"/>
    <x v="0"/>
    <x v="1398"/>
    <s v="Alexandre Heboyan, Beno√Æt Philippon"/>
    <s v="Joshua J. Ballard, Nicole Provost, Trevor Devall, Michael Dobson, Jonathan Love, Davey Grant"/>
    <n v="6"/>
    <x v="11"/>
    <s v="France"/>
    <n v="1"/>
    <x v="197"/>
    <x v="0"/>
    <x v="7"/>
    <s v="85 min"/>
    <n v="85"/>
    <n v="85"/>
    <n v="212.13915373104487"/>
    <s v=""/>
    <s v="Children &amp; Family Movies"/>
    <x v="0"/>
    <s v="Children &amp; Family Movies"/>
    <n v="1"/>
  </r>
  <r>
    <n v="7556"/>
    <x v="1399"/>
    <x v="0"/>
    <x v="1399"/>
    <s v="Dennis Bartok"/>
    <s v="Leah McNamara, Shauna Macdonald, Steve Wall, Ross Noble, Charlotte Bradley, Richard Foster-King, Dennis Bartok, Robert O'Mahoney, Muireann D'Arcy"/>
    <n v="9"/>
    <x v="19"/>
    <s v="Ireland"/>
    <n v="1"/>
    <x v="454"/>
    <x v="3"/>
    <x v="5"/>
    <s v="85 min"/>
    <n v="85"/>
    <n v="85"/>
    <n v="212.13915373104487"/>
    <s v=""/>
    <s v="Horror Movies"/>
    <x v="9"/>
    <s v="Horror Movies"/>
    <n v="1"/>
  </r>
  <r>
    <n v="7735"/>
    <x v="1400"/>
    <x v="0"/>
    <x v="1400"/>
    <s v="Jean-Loup Felicioli, Alain Gagnol"/>
    <s v="Marcus D'Angelo, Vincent D'Onofrio, Fred Armisen, Jared Padalecki, Joey Camen, Brian T. Delaney, Melissa Disney, Bill Lobley, Amanda C√©line Miller, Dana Snyder, Stephanie Sheh"/>
    <n v="11"/>
    <x v="11"/>
    <s v="France, Belgium"/>
    <n v="2"/>
    <x v="46"/>
    <x v="4"/>
    <x v="7"/>
    <s v="85 min"/>
    <n v="85"/>
    <n v="85"/>
    <n v="212.13915373104487"/>
    <s v=""/>
    <s v="Action &amp; Adventure, Dramas, International Movies"/>
    <x v="1"/>
    <s v="Action &amp; Adventure, Dramas, International Movies"/>
    <n v="3"/>
  </r>
  <r>
    <n v="7986"/>
    <x v="1401"/>
    <x v="0"/>
    <x v="1401"/>
    <s v="Mike Gunther"/>
    <s v="50 Cent, Ryan Phillippe, Bruce Willis, Rory Markham, Jenna Dewan, Brett Granstaff, Randy Couture, Susie Abromeit, Ron Turner, James Remar"/>
    <n v="10"/>
    <x v="0"/>
    <s v="United States"/>
    <n v="1"/>
    <x v="778"/>
    <x v="12"/>
    <x v="12"/>
    <s v="85 min"/>
    <n v="85"/>
    <n v="85"/>
    <n v="212.13915373104487"/>
    <s v=""/>
    <s v="Action &amp; Adventure"/>
    <x v="1"/>
    <s v="Action &amp; Adventure"/>
    <n v="1"/>
  </r>
  <r>
    <n v="8062"/>
    <x v="1402"/>
    <x v="0"/>
    <x v="1402"/>
    <s v="Jerry Rothwell, Reuben Atlas"/>
    <m/>
    <n v="0"/>
    <x v="6"/>
    <s v="United Kingdom"/>
    <n v="1"/>
    <x v="338"/>
    <x v="9"/>
    <x v="11"/>
    <s v="85 min"/>
    <n v="85"/>
    <n v="85"/>
    <n v="212.13915373104487"/>
    <s v=""/>
    <s v="Documentaries"/>
    <x v="3"/>
    <s v="Documentaries"/>
    <n v="1"/>
  </r>
  <r>
    <n v="8105"/>
    <x v="1403"/>
    <x v="0"/>
    <x v="1403"/>
    <s v="Ester Gould, Reijer Zwaan"/>
    <m/>
    <n v="0"/>
    <x v="3"/>
    <s v="Netherlands, Belgium"/>
    <n v="2"/>
    <x v="753"/>
    <x v="9"/>
    <x v="5"/>
    <s v="85 min"/>
    <n v="85"/>
    <n v="85"/>
    <n v="212.13915373104487"/>
    <s v=""/>
    <s v="Documentaries, International Movies, LGBTQ Movies"/>
    <x v="3"/>
    <s v="Documentaries, International Movies, LGBTQ Movies"/>
    <n v="3"/>
  </r>
  <r>
    <n v="8121"/>
    <x v="1404"/>
    <x v="0"/>
    <x v="1404"/>
    <s v="Partho Sen-Gupta"/>
    <s v="Adil Hussain, Tannishtha Chatterjee, Gulnaaz Ansari, Komal Gupta, Esha Amlani, Ashalata Wabgaonkar, Hridaynath Jadhav, Chinmay Kambli, Nandini Bora, Komal Gawade"/>
    <n v="10"/>
    <x v="17"/>
    <s v="India, France"/>
    <n v="2"/>
    <x v="646"/>
    <x v="0"/>
    <x v="5"/>
    <s v="85 min"/>
    <n v="85"/>
    <n v="85"/>
    <n v="212.13915373104487"/>
    <s v=""/>
    <s v="Dramas, Independent Movies, International Movies"/>
    <x v="2"/>
    <s v="Dramas, Independent Movies, International Movies"/>
    <n v="3"/>
  </r>
  <r>
    <n v="8275"/>
    <x v="1405"/>
    <x v="0"/>
    <x v="1405"/>
    <s v="Blair Hayes"/>
    <s v="Alex Frnka, Sarah Davenport, Henry Zaga, Coy Stewart, Jennifer Robyn Jacobs, Gillian Vigman, Kevin Blake"/>
    <n v="7"/>
    <x v="0"/>
    <s v="United States"/>
    <n v="1"/>
    <x v="684"/>
    <x v="3"/>
    <x v="1"/>
    <s v="85 min"/>
    <n v="85"/>
    <n v="85"/>
    <n v="212.13915373104487"/>
    <s v=""/>
    <s v="Horror Movies, Thrillers"/>
    <x v="9"/>
    <s v="Horror Movies, Thrillers"/>
    <n v="2"/>
  </r>
  <r>
    <n v="8291"/>
    <x v="1406"/>
    <x v="0"/>
    <x v="1406"/>
    <s v="Sam Raimi"/>
    <s v="Bruce Campbell, Ellen Sandweiss, Richard DeManincor, Betsy Baker, Theresa Tilly, Bill Vincent, Scott Spiegel, Ivan Raimi, David Horton, John Cameron, Ted Raimi"/>
    <n v="11"/>
    <x v="0"/>
    <s v="United States"/>
    <n v="1"/>
    <x v="778"/>
    <x v="50"/>
    <x v="5"/>
    <s v="85 min"/>
    <n v="85"/>
    <n v="85"/>
    <n v="212.13915373104487"/>
    <s v=""/>
    <s v="Classic Movies, Cult Movies, Horror Movies"/>
    <x v="5"/>
    <s v="Classic Movies, Cult Movies, Horror Movies"/>
    <n v="3"/>
  </r>
  <r>
    <n v="8339"/>
    <x v="1407"/>
    <x v="0"/>
    <x v="1407"/>
    <s v="Mickey Liddell"/>
    <s v="Haley Bennett, Jake Weber, Chace Crawford, Shannon Woodward, Shanna Collins, AnnaLynne McCord, Marin Hinkle, Nina Siemaszko, Josh Stewart, Jessica Lowndes, Randy Wayne"/>
    <n v="11"/>
    <x v="0"/>
    <s v="United States"/>
    <n v="1"/>
    <x v="746"/>
    <x v="13"/>
    <x v="2"/>
    <s v="85 min"/>
    <n v="85"/>
    <n v="85"/>
    <n v="212.13915373104487"/>
    <s v=""/>
    <s v="Horror Movies, Thrillers"/>
    <x v="9"/>
    <s v="Horror Movies, Thrillers"/>
    <n v="2"/>
  </r>
  <r>
    <n v="8395"/>
    <x v="1408"/>
    <x v="0"/>
    <x v="1408"/>
    <s v="Blake Harris, Chris Bouchard"/>
    <s v="William Moseley, Poppy Drayton, Loreto Peralta, Armando Gutierrez, Shirley MacLaine, Gina Gershon, Shanna Collins, Chris Yong, Jo Marie Payton, Tom Nowicki"/>
    <n v="10"/>
    <x v="0"/>
    <s v="United States"/>
    <n v="1"/>
    <x v="42"/>
    <x v="5"/>
    <x v="7"/>
    <s v="85 min"/>
    <n v="85"/>
    <n v="85"/>
    <n v="212.13915373104487"/>
    <s v=""/>
    <s v="Children &amp; Family Movies, Dramas"/>
    <x v="0"/>
    <s v="Children &amp; Family Movies, Dramas"/>
    <n v="2"/>
  </r>
  <r>
    <n v="8410"/>
    <x v="1409"/>
    <x v="0"/>
    <x v="1409"/>
    <s v="Johnny To"/>
    <s v="Stephen Chow, Maggie Cheung, Anthony Wong Chau-Sang, Kirk Wong, Ng Man-Tat, Anita Mui"/>
    <n v="6"/>
    <x v="50"/>
    <s v="Hong Kong"/>
    <n v="1"/>
    <x v="628"/>
    <x v="31"/>
    <x v="1"/>
    <s v="85 min"/>
    <n v="85"/>
    <n v="85"/>
    <n v="212.13915373104487"/>
    <s v=""/>
    <s v="Comedies, International Movies, Sci-Fi &amp; Fantasy"/>
    <x v="4"/>
    <s v="Comedies, International Movies, Sci-Fi &amp; Fantasy"/>
    <n v="3"/>
  </r>
  <r>
    <n v="8434"/>
    <x v="1410"/>
    <x v="0"/>
    <x v="1410"/>
    <s v="David Zucker"/>
    <s v="Leslie Nielsen, Priscilla Presley, George Kennedy, O.J. Simpson, Robert Goulet, Richard Griffiths, Jacqueline Brookes"/>
    <n v="7"/>
    <x v="2"/>
    <m/>
    <n v="0"/>
    <x v="165"/>
    <x v="15"/>
    <x v="2"/>
    <s v="85 min"/>
    <n v="85"/>
    <n v="85"/>
    <n v="212.13915373104487"/>
    <s v=""/>
    <s v="Comedies"/>
    <x v="4"/>
    <s v="Comedies"/>
    <n v="1"/>
  </r>
  <r>
    <n v="8435"/>
    <x v="1411"/>
    <x v="0"/>
    <x v="1411"/>
    <s v="David Zucker"/>
    <s v="Leslie Nielsen, Priscilla Presley, George Kennedy, Ricardo Montalban, O.J. Simpson, Raye Birk, Susan Beaubian, Nancy Marchand"/>
    <n v="8"/>
    <x v="0"/>
    <s v="United States"/>
    <n v="1"/>
    <x v="225"/>
    <x v="27"/>
    <x v="2"/>
    <s v="85 min"/>
    <n v="85"/>
    <n v="85"/>
    <n v="212.13915373104487"/>
    <s v=""/>
    <s v="Comedies, Cult Movies"/>
    <x v="4"/>
    <s v="Comedies, Cult Movies"/>
    <n v="2"/>
  </r>
  <r>
    <n v="8570"/>
    <x v="1412"/>
    <x v="0"/>
    <x v="1412"/>
    <s v="Sze Yu Lau"/>
    <s v="Chia-Hui Liu, Wong Yu, Jason Pai Piao, Lung Wei Wang, Hoi-Shan Kwan, Feng Ku, San Nam Hung, Kuo Hua Chang, Feng Kuan"/>
    <n v="9"/>
    <x v="50"/>
    <s v="Hong Kong"/>
    <n v="1"/>
    <x v="628"/>
    <x v="51"/>
    <x v="1"/>
    <s v="85 min"/>
    <n v="85"/>
    <n v="85"/>
    <n v="212.13915373104487"/>
    <s v=""/>
    <s v="Action &amp; Adventure, Comedies, International Movies"/>
    <x v="1"/>
    <s v="Action &amp; Adventure, Comedies, International Movies"/>
    <n v="3"/>
  </r>
  <r>
    <n v="8747"/>
    <x v="1413"/>
    <x v="0"/>
    <x v="1413"/>
    <s v="Pascale Lamche"/>
    <m/>
    <n v="0"/>
    <x v="11"/>
    <s v="France, Netherlands, South Africa, Finland"/>
    <n v="4"/>
    <x v="779"/>
    <x v="3"/>
    <x v="1"/>
    <s v="85 min"/>
    <n v="85"/>
    <n v="85"/>
    <n v="212.13915373104487"/>
    <s v=""/>
    <s v="Documentaries, International Movies"/>
    <x v="3"/>
    <s v="Documentaries, International Movies"/>
    <n v="2"/>
  </r>
  <r>
    <n v="8788"/>
    <x v="1414"/>
    <x v="0"/>
    <x v="1414"/>
    <s v="Kenny Young"/>
    <s v="Brely Evans, Andra Fuller, Persia White, Porscha Coleman, Travis Winfrey, Nathan Davis Jr., Dedrick Bonner, Matthew Jones, Larry Poindexter, Richard Gant, Marla Gibbs"/>
    <n v="11"/>
    <x v="0"/>
    <s v="United States"/>
    <n v="1"/>
    <x v="449"/>
    <x v="3"/>
    <x v="6"/>
    <s v="85 min"/>
    <n v="85"/>
    <n v="85"/>
    <n v="212.13915373104487"/>
    <s v=""/>
    <s v="Comedies, Romantic Movies"/>
    <x v="4"/>
    <s v="Comedies, Romantic Movies"/>
    <n v="2"/>
  </r>
  <r>
    <n v="164"/>
    <x v="1415"/>
    <x v="0"/>
    <x v="1415"/>
    <s v="David Zucker"/>
    <s v="Ashton Kutcher, Tara Reid, Jeffrey Tambor, Andy Richter, Michael Madsen, Jon Abrahams, David Koechner, Carmen Electra, Kenan Thompson, Terence Stamp, Molly Shannon"/>
    <n v="11"/>
    <x v="0"/>
    <s v="United States"/>
    <n v="1"/>
    <x v="344"/>
    <x v="20"/>
    <x v="12"/>
    <s v="86 min"/>
    <n v="86"/>
    <n v="86"/>
    <n v="184.00915862421076"/>
    <s v=""/>
    <s v="Comedies, Romantic Movies"/>
    <x v="4"/>
    <s v="Comedies, Romantic Movies"/>
    <n v="2"/>
  </r>
  <r>
    <n v="186"/>
    <x v="1416"/>
    <x v="0"/>
    <x v="1416"/>
    <s v="Chapman Way, Maclain Way"/>
    <m/>
    <n v="0"/>
    <x v="2"/>
    <m/>
    <n v="0"/>
    <x v="780"/>
    <x v="6"/>
    <x v="5"/>
    <s v="86 min"/>
    <n v="86"/>
    <n v="86"/>
    <n v="184.00915862421076"/>
    <s v=""/>
    <s v="Documentaries, Sports Movies"/>
    <x v="3"/>
    <s v="Documentaries, Sports Movies"/>
    <n v="2"/>
  </r>
  <r>
    <n v="231"/>
    <x v="1417"/>
    <x v="0"/>
    <x v="1417"/>
    <s v="Rush Sturges"/>
    <m/>
    <n v="0"/>
    <x v="2"/>
    <m/>
    <n v="0"/>
    <x v="781"/>
    <x v="6"/>
    <x v="5"/>
    <s v="86 min"/>
    <n v="86"/>
    <n v="86"/>
    <n v="184.00915862421076"/>
    <s v=""/>
    <s v="Documentaries, Sports Movies"/>
    <x v="3"/>
    <s v="Documentaries, Sports Movies"/>
    <n v="2"/>
  </r>
  <r>
    <n v="256"/>
    <x v="1418"/>
    <x v="0"/>
    <x v="1418"/>
    <s v="Michael Harte"/>
    <m/>
    <n v="0"/>
    <x v="2"/>
    <m/>
    <n v="0"/>
    <x v="591"/>
    <x v="6"/>
    <x v="5"/>
    <s v="86 min"/>
    <n v="86"/>
    <n v="86"/>
    <n v="184.00915862421076"/>
    <s v=""/>
    <s v="Documentaries, International Movies"/>
    <x v="3"/>
    <s v="Documentaries, International Movies"/>
    <n v="2"/>
  </r>
  <r>
    <n v="294"/>
    <x v="1419"/>
    <x v="0"/>
    <x v="1419"/>
    <s v="Adze Ugah"/>
    <s v="Enhle Mbali, Ramsey Nouah, Dawn Thandeka Kang, Idris Sultan, Tumi Morake, Trevor Gumbi, Lillian Dube, Kaly Bossy Asante, Shaleen Surtie, Fabian Lojege"/>
    <n v="10"/>
    <x v="18"/>
    <s v="South Africa"/>
    <n v="1"/>
    <x v="782"/>
    <x v="6"/>
    <x v="5"/>
    <s v="86 min"/>
    <n v="86"/>
    <n v="86"/>
    <n v="184.00915862421076"/>
    <s v=""/>
    <s v="Comedies, International Movies, Romantic Movies"/>
    <x v="4"/>
    <s v="Comedies, International Movies, Romantic Movies"/>
    <n v="3"/>
  </r>
  <r>
    <n v="385"/>
    <x v="1420"/>
    <x v="0"/>
    <x v="1420"/>
    <s v="David Benullo"/>
    <s v="Jennifer Taylor, Justin Schilling, Emily Sweet, Julia Terranova, Patrick Cronen, Richard Neil"/>
    <n v="6"/>
    <x v="2"/>
    <m/>
    <n v="0"/>
    <x v="783"/>
    <x v="6"/>
    <x v="1"/>
    <s v="86 min"/>
    <n v="86"/>
    <n v="86"/>
    <n v="184.00915862421076"/>
    <s v=""/>
    <s v="Thrillers"/>
    <x v="12"/>
    <s v="Thrillers"/>
    <n v="1"/>
  </r>
  <r>
    <n v="461"/>
    <x v="1421"/>
    <x v="0"/>
    <x v="1421"/>
    <s v="Ash Brannon, Chris Buck"/>
    <s v="Shia LaBeouf, Jeff Bridges, Zooey Deschanel, Jon Heder, James Woods, Diedrich Bader, Mario Cantone, Kelly Slater, Rob Machado, Sal Masekela"/>
    <n v="10"/>
    <x v="0"/>
    <s v="United States, Canada"/>
    <n v="2"/>
    <x v="784"/>
    <x v="37"/>
    <x v="7"/>
    <s v="86 min"/>
    <n v="86"/>
    <n v="86"/>
    <n v="184.00915862421076"/>
    <s v=""/>
    <s v="Children &amp; Family Movies, Comedies, Sports Movies"/>
    <x v="0"/>
    <s v="Children &amp; Family Movies, Comedies, Sports Movies"/>
    <n v="3"/>
  </r>
  <r>
    <n v="741"/>
    <x v="1422"/>
    <x v="0"/>
    <x v="1422"/>
    <s v="Michael Tiddes"/>
    <s v="Marlon Wayans, Jaime Pressly, Essence Atkins, Affion Crockett, Hayes MacArthur, Rick Overton, Ashley Rickards, Cedric the Entertainer, Dave Sheridan, Missi Pyle, Gabriel Iglesias, Steele Stebbins"/>
    <n v="12"/>
    <x v="0"/>
    <s v="United States"/>
    <n v="1"/>
    <x v="576"/>
    <x v="0"/>
    <x v="12"/>
    <s v="86 min"/>
    <n v="86"/>
    <n v="86"/>
    <n v="184.00915862421076"/>
    <s v=""/>
    <s v="Comedies, Horror Movies"/>
    <x v="4"/>
    <s v="Comedies, Horror Movies"/>
    <n v="2"/>
  </r>
  <r>
    <n v="902"/>
    <x v="1423"/>
    <x v="0"/>
    <x v="1423"/>
    <s v="Svetlana Cvetko"/>
    <s v="Teri Polo, Dylan Walsh, Danika Yarosh, Hayley McLaughlin, Bryce Durfee, Matt Passmore, Heather Mazur, Ashlyn Pearce"/>
    <n v="8"/>
    <x v="0"/>
    <s v="United States"/>
    <n v="1"/>
    <x v="785"/>
    <x v="2"/>
    <x v="6"/>
    <s v="86 min"/>
    <n v="86"/>
    <n v="86"/>
    <n v="184.00915862421076"/>
    <s v=""/>
    <s v="Independent Movies, Thrillers"/>
    <x v="15"/>
    <s v="Independent Movies, Thrillers"/>
    <n v="2"/>
  </r>
  <r>
    <n v="1002"/>
    <x v="1424"/>
    <x v="0"/>
    <x v="1424"/>
    <s v="Curtis Graham"/>
    <s v="Olu Jacobs, Richard Mofe-Damijo, William R. Moses, Taiwo Ajai-Lycett, Ifeanyi Williams, Ivie Okujaye, Dayton Sinkia, Bradley Gordon"/>
    <n v="8"/>
    <x v="8"/>
    <s v="Canada, Nigeria, United States"/>
    <n v="3"/>
    <x v="786"/>
    <x v="4"/>
    <x v="1"/>
    <s v="86 min"/>
    <n v="86"/>
    <n v="86"/>
    <n v="184.00915862421076"/>
    <s v=""/>
    <s v="Dramas, International Movies, Thrillers"/>
    <x v="2"/>
    <s v="Dramas, International Movies, Thrillers"/>
    <n v="3"/>
  </r>
  <r>
    <n v="1074"/>
    <x v="1425"/>
    <x v="0"/>
    <x v="1425"/>
    <s v="Suhas Kadav"/>
    <s v="Saurav Chakraborty, Sanket Mhatre, Kamal Chaturvedi, Warren Dsouza, Trilok Patel, Manish Bhuvan"/>
    <n v="6"/>
    <x v="2"/>
    <m/>
    <n v="0"/>
    <x v="577"/>
    <x v="5"/>
    <x v="8"/>
    <s v="86 min"/>
    <n v="86"/>
    <n v="86"/>
    <n v="184.00915862421076"/>
    <s v=""/>
    <s v="Children &amp; Family Movies, Music &amp; Musicals"/>
    <x v="0"/>
    <s v="Children &amp; Family Movies, Music &amp; Musicals"/>
    <n v="2"/>
  </r>
  <r>
    <n v="1098"/>
    <x v="1426"/>
    <x v="0"/>
    <x v="1426"/>
    <s v="Shalini Kantayya"/>
    <m/>
    <n v="0"/>
    <x v="0"/>
    <s v="United States, China, United Kingdom"/>
    <n v="3"/>
    <x v="787"/>
    <x v="1"/>
    <x v="5"/>
    <s v="86 min"/>
    <n v="86"/>
    <n v="86"/>
    <n v="184.00915862421076"/>
    <s v=""/>
    <s v="Documentaries"/>
    <x v="3"/>
    <s v="Documentaries"/>
    <n v="1"/>
  </r>
  <r>
    <n v="1310"/>
    <x v="1427"/>
    <x v="0"/>
    <x v="1427"/>
    <s v="Dami√°n Romay"/>
    <s v="Lucy Loken, Laura Bilgeri, Rusty Joiner, Alexandria Deberry, Dakota Bruton, Theresa Sutera, Vin Morreale Jr., Shelby Alicea, Tyler Joseph Campbell, Lestonja Diaz"/>
    <n v="10"/>
    <x v="0"/>
    <s v="United States"/>
    <n v="1"/>
    <x v="788"/>
    <x v="5"/>
    <x v="1"/>
    <s v="86 min"/>
    <n v="86"/>
    <n v="86"/>
    <n v="184.00915862421076"/>
    <s v=""/>
    <s v="Thrillers"/>
    <x v="12"/>
    <s v="Thrillers"/>
    <n v="1"/>
  </r>
  <r>
    <n v="1326"/>
    <x v="1428"/>
    <x v="0"/>
    <x v="1428"/>
    <s v="Alain Darborg"/>
    <s v="Nanna Blondell, Anastasios Soulis, Thomas Hanzon, Johannes Kuhnke, Tomas Bergstr√∂m, Kalled Mustonen, Anna Azc√°rate"/>
    <n v="7"/>
    <x v="21"/>
    <s v="Sweden"/>
    <n v="1"/>
    <x v="789"/>
    <x v="6"/>
    <x v="5"/>
    <s v="86 min"/>
    <n v="86"/>
    <n v="86"/>
    <n v="184.00915862421076"/>
    <s v=""/>
    <s v="International Movies, Thrillers"/>
    <x v="7"/>
    <s v="International Movies, Thrillers"/>
    <n v="2"/>
  </r>
  <r>
    <n v="1740"/>
    <x v="1429"/>
    <x v="0"/>
    <x v="1429"/>
    <s v="Justin G. Dyck"/>
    <s v="Kaitlyn Leeb, Nick Hounslow, Josh Dean, Melinda Shankar, Liam MacDonald, Ilamaria Ebrahim, Charles Shaughnessy, Julia Baldwin"/>
    <n v="8"/>
    <x v="8"/>
    <s v="Canada"/>
    <n v="1"/>
    <x v="790"/>
    <x v="5"/>
    <x v="6"/>
    <s v="86 min"/>
    <n v="86"/>
    <n v="86"/>
    <n v="184.00915862421076"/>
    <s v=""/>
    <s v="Comedies, Dramas, Romantic Movies"/>
    <x v="4"/>
    <s v="Comedies, Dramas, Romantic Movies"/>
    <n v="3"/>
  </r>
  <r>
    <n v="1803"/>
    <x v="1430"/>
    <x v="0"/>
    <x v="1430"/>
    <s v="Chris Sivertson"/>
    <s v="Elizabeth Bogush, Brad Schmidt, Sarah Lind, Eddie Kaye Thomas, Phillip Boyd, Victoria Barabas, Mark Famiglietti, Walker Borba, Meg DeLacy"/>
    <n v="9"/>
    <x v="0"/>
    <s v="United States"/>
    <n v="1"/>
    <x v="791"/>
    <x v="5"/>
    <x v="1"/>
    <s v="86 min"/>
    <n v="86"/>
    <n v="86"/>
    <n v="184.00915862421076"/>
    <s v=""/>
    <s v="Dramas, Thrillers"/>
    <x v="2"/>
    <s v="Dramas, Thrillers"/>
    <n v="2"/>
  </r>
  <r>
    <n v="1868"/>
    <x v="1431"/>
    <x v="0"/>
    <x v="1431"/>
    <s v="Alex Merkin"/>
    <s v="Emily Bader, Darren Mann, Michelle Randolph, Coy Stewart, Jesse Pepe, Arden Belle, Joel Nagle, Nolan Bateman"/>
    <n v="8"/>
    <x v="0"/>
    <s v="United States"/>
    <n v="1"/>
    <x v="792"/>
    <x v="3"/>
    <x v="5"/>
    <s v="86 min"/>
    <n v="86"/>
    <n v="86"/>
    <n v="184.00915862421076"/>
    <s v=""/>
    <s v="Horror Movies"/>
    <x v="9"/>
    <s v="Horror Movies"/>
    <n v="1"/>
  </r>
  <r>
    <n v="1901"/>
    <x v="1432"/>
    <x v="0"/>
    <x v="1432"/>
    <s v="Oz Rodriguez"/>
    <s v="Jaden Michael, Gerald W. Jones III, Gregory Diaz IV, Sarah Gadon, Method Man, Shea Whigham, Coco Jones, The Kid Mero, Chris Redd, Vladimir Caama√±o, Jeremie Harris, Adam David Thompson, Zoe Saldana"/>
    <n v="13"/>
    <x v="0"/>
    <s v="United States"/>
    <n v="1"/>
    <x v="31"/>
    <x v="1"/>
    <x v="2"/>
    <s v="86 min"/>
    <n v="86"/>
    <n v="86"/>
    <n v="184.00915862421076"/>
    <s v=""/>
    <s v="Comedies, Horror Movies"/>
    <x v="4"/>
    <s v="Comedies, Horror Movies"/>
    <n v="2"/>
  </r>
  <r>
    <n v="2039"/>
    <x v="1433"/>
    <x v="0"/>
    <x v="1433"/>
    <s v="Pippa Ehrlich, James Reed"/>
    <m/>
    <n v="0"/>
    <x v="18"/>
    <s v="South Africa"/>
    <n v="1"/>
    <x v="793"/>
    <x v="1"/>
    <x v="4"/>
    <s v="86 min"/>
    <n v="86"/>
    <n v="86"/>
    <n v="184.00915862421076"/>
    <s v=""/>
    <s v="Children &amp; Family Movies, Documentaries, International Movies"/>
    <x v="0"/>
    <s v="Children &amp; Family Movies, Documentaries, International Movies"/>
    <n v="3"/>
  </r>
  <r>
    <n v="2244"/>
    <x v="1434"/>
    <x v="0"/>
    <x v="1434"/>
    <s v="St√©phane de Freitas"/>
    <m/>
    <n v="0"/>
    <x v="11"/>
    <s v="France"/>
    <n v="1"/>
    <x v="326"/>
    <x v="1"/>
    <x v="5"/>
    <s v="86 min"/>
    <n v="86"/>
    <n v="86"/>
    <n v="184.00915862421076"/>
    <s v=""/>
    <s v="Documentaries, International Movies, Music &amp; Musicals"/>
    <x v="3"/>
    <s v="Documentaries, International Movies, Music &amp; Musicals"/>
    <n v="3"/>
  </r>
  <r>
    <n v="2261"/>
    <x v="1435"/>
    <x v="0"/>
    <x v="1435"/>
    <s v="Chris Renaud, Kyle Balda"/>
    <s v="Danny DeVito, Ed Helms, Taylor Swift, Zac Efron, Betty White, Rob Riggle, Jenny Slate, Nasim Pedrad, Joel Swetow, Michael Beattie, Stephen Tobolowsky"/>
    <n v="11"/>
    <x v="0"/>
    <s v="United States, France"/>
    <n v="2"/>
    <x v="413"/>
    <x v="11"/>
    <x v="7"/>
    <s v="86 min"/>
    <n v="86"/>
    <n v="86"/>
    <n v="184.00915862421076"/>
    <s v=""/>
    <s v="Children &amp; Family Movies"/>
    <x v="0"/>
    <s v="Children &amp; Family Movies"/>
    <n v="1"/>
  </r>
  <r>
    <n v="2280"/>
    <x v="1436"/>
    <x v="0"/>
    <x v="1436"/>
    <s v="Ribhu Dasgupta"/>
    <s v="Naseeruddin Shah, Mahie Gill, Sabyasachi Chakraborty, Rudranil Ghosh, Iravati Harshe, Churni Ganguly, June Maliah, Purav Bhandare, Shridhar Watsar"/>
    <n v="9"/>
    <x v="17"/>
    <s v="India"/>
    <n v="1"/>
    <x v="794"/>
    <x v="12"/>
    <x v="5"/>
    <s v="86 min"/>
    <n v="86"/>
    <n v="86"/>
    <n v="184.00915862421076"/>
    <s v=""/>
    <s v="Dramas, Independent Movies, International Movies"/>
    <x v="2"/>
    <s v="Dramas, Independent Movies, International Movies"/>
    <n v="3"/>
  </r>
  <r>
    <n v="2324"/>
    <x v="1437"/>
    <x v="0"/>
    <x v="1437"/>
    <s v="Obi Emelonye"/>
    <s v="Edward Kagutuzi, Genevieve Nnaji, Osita Iheme, Fatima Jabbe, Victor Carvalho, Felix Ceesay, John Charles Njie, Momodu Musa Ceesay"/>
    <n v="8"/>
    <x v="6"/>
    <s v="United Kingdom, Nigeria"/>
    <n v="2"/>
    <x v="214"/>
    <x v="12"/>
    <x v="1"/>
    <s v="86 min"/>
    <n v="86"/>
    <n v="86"/>
    <n v="184.00915862421076"/>
    <s v=""/>
    <s v="Action &amp; Adventure, Dramas, International Movies"/>
    <x v="1"/>
    <s v="Action &amp; Adventure, Dramas, International Movies"/>
    <n v="3"/>
  </r>
  <r>
    <n v="2373"/>
    <x v="1438"/>
    <x v="0"/>
    <x v="1438"/>
    <s v="Manatsanun Phanlerdwongsakul"/>
    <s v="BNK48"/>
    <n v="1"/>
    <x v="51"/>
    <s v="Thailand"/>
    <n v="1"/>
    <x v="190"/>
    <x v="1"/>
    <x v="4"/>
    <s v="86 min"/>
    <n v="86"/>
    <n v="86"/>
    <n v="184.00915862421076"/>
    <s v=""/>
    <s v="Documentaries, International Movies, Music &amp; Musicals"/>
    <x v="3"/>
    <s v="Documentaries, International Movies, Music &amp; Musicals"/>
    <n v="3"/>
  </r>
  <r>
    <n v="2419"/>
    <x v="1439"/>
    <x v="0"/>
    <x v="1439"/>
    <s v="Mohamed Khan"/>
    <s v="Maged El Kedwany, Hana Shiha, Ahmed Dawood, Lana Mushtak, Hany El Metennawy"/>
    <n v="5"/>
    <x v="5"/>
    <s v="Egypt"/>
    <n v="1"/>
    <x v="795"/>
    <x v="9"/>
    <x v="1"/>
    <s v="86 min"/>
    <n v="86"/>
    <n v="86"/>
    <n v="184.00915862421076"/>
    <s v=""/>
    <s v="Dramas, International Movies"/>
    <x v="2"/>
    <s v="Dramas, International Movies"/>
    <n v="2"/>
  </r>
  <r>
    <n v="2548"/>
    <x v="1440"/>
    <x v="0"/>
    <x v="1440"/>
    <s v="Donick Cary"/>
    <s v="Nick Offerman, Adam Scott"/>
    <n v="2"/>
    <x v="0"/>
    <s v="United States"/>
    <n v="1"/>
    <x v="796"/>
    <x v="1"/>
    <x v="5"/>
    <s v="86 min"/>
    <n v="86"/>
    <n v="86"/>
    <n v="184.00915862421076"/>
    <s v=""/>
    <s v="Documentaries"/>
    <x v="3"/>
    <s v="Documentaries"/>
    <n v="1"/>
  </r>
  <r>
    <n v="2559"/>
    <x v="1441"/>
    <x v="0"/>
    <x v="1441"/>
    <s v="Rano Karno"/>
    <s v="Rano Karno, Mandra Naih, Cornelia Agatha, Maudy Koesnaedi, Aminah Tjendrakasih, Suty Karno, Salman Alfarizi, Adam Jagwani"/>
    <n v="8"/>
    <x v="43"/>
    <s v="Indonesia"/>
    <n v="1"/>
    <x v="797"/>
    <x v="5"/>
    <x v="6"/>
    <s v="86 min"/>
    <n v="86"/>
    <n v="86"/>
    <n v="184.00915862421076"/>
    <s v=""/>
    <s v="Dramas, International Movies"/>
    <x v="2"/>
    <s v="Dramas, International Movies"/>
    <n v="2"/>
  </r>
  <r>
    <n v="2925"/>
    <x v="1442"/>
    <x v="0"/>
    <x v="1442"/>
    <s v="Paul Kr√ºger, An√©l Stolp"/>
    <s v="Lika Berning, Thierry Ballarin, Deon Lotz, Hel√©ne Lombard, Paul du Toit, Roberta Fox, Trudi Conradie, Rod Alexander, Lochner De Kock, Tony Caprari"/>
    <n v="10"/>
    <x v="18"/>
    <s v="South Africa"/>
    <n v="1"/>
    <x v="798"/>
    <x v="4"/>
    <x v="6"/>
    <s v="86 min"/>
    <n v="86"/>
    <n v="86"/>
    <n v="184.00915862421076"/>
    <s v=""/>
    <s v="Comedies, International Movies, Romantic Movies"/>
    <x v="4"/>
    <s v="Comedies, International Movies, Romantic Movies"/>
    <n v="3"/>
  </r>
  <r>
    <n v="2957"/>
    <x v="1443"/>
    <x v="0"/>
    <x v="1443"/>
    <s v="Xavier Manrique"/>
    <s v="Shiloh Fernandez, Ashley Benson, Josh Peck, Addison Timlin, Chris Noth, Mary-Louise Parker"/>
    <n v="6"/>
    <x v="0"/>
    <s v="United States"/>
    <n v="1"/>
    <x v="276"/>
    <x v="9"/>
    <x v="5"/>
    <s v="86 min"/>
    <n v="86"/>
    <n v="86"/>
    <n v="184.00915862421076"/>
    <s v=""/>
    <s v="Comedies, Dramas, Independent Movies"/>
    <x v="4"/>
    <s v="Comedies, Dramas, Independent Movies"/>
    <n v="3"/>
  </r>
  <r>
    <n v="2973"/>
    <x v="1444"/>
    <x v="0"/>
    <x v="1444"/>
    <s v="Jean-Claude Flamand-Barny"/>
    <s v="Dj√©dj√© Apali, Eriq Ebouaney, Adama Niane, Vincent Vermignon, Djibril Pavad√©, Zita Hanrot, Karim Belkhadra, Lise Lomi, Zo√© Charron, Jocelyne B√©roard, Julien Courbey, Lucien Jean-Baptiste, Romane Bohringer, Mathieu Kassovitz"/>
    <n v="14"/>
    <x v="11"/>
    <s v="France"/>
    <n v="1"/>
    <x v="766"/>
    <x v="9"/>
    <x v="5"/>
    <s v="86 min"/>
    <n v="86"/>
    <n v="86"/>
    <n v="184.00915862421076"/>
    <s v=""/>
    <s v="Dramas, International Movies"/>
    <x v="2"/>
    <s v="Dramas, International Movies"/>
    <n v="2"/>
  </r>
  <r>
    <n v="3018"/>
    <x v="1445"/>
    <x v="0"/>
    <x v="1445"/>
    <s v="Numa Perrier"/>
    <s v="Tiffany Tenille, Numa Perrier, Stephen Barrington, Bobby Field, Rockwelle Dortch, Zoe Tyson, Dennis Jaffee, Jessa Zarubica, RiRia, Charlie Taylor, Amy Aitken, Brett Gelman"/>
    <n v="12"/>
    <x v="0"/>
    <s v="United States"/>
    <n v="1"/>
    <x v="594"/>
    <x v="2"/>
    <x v="5"/>
    <s v="86 min"/>
    <n v="86"/>
    <n v="86"/>
    <n v="184.00915862421076"/>
    <s v=""/>
    <s v="Dramas, Independent Movies"/>
    <x v="2"/>
    <s v="Dramas, Independent Movies"/>
    <n v="2"/>
  </r>
  <r>
    <n v="3110"/>
    <x v="1446"/>
    <x v="0"/>
    <x v="1446"/>
    <s v="Louise Alston"/>
    <s v="Sofia Wylie, Tiarnie Coupland, Trae Robin, Gemma Chua-Tran, Ashleigh Ross, Yasmin Honeychurch, Raj Labade, Christopher Kirby, Melissa Bonne, Kate Box"/>
    <n v="10"/>
    <x v="12"/>
    <s v="Australia"/>
    <n v="1"/>
    <x v="799"/>
    <x v="2"/>
    <x v="0"/>
    <s v="86 min"/>
    <n v="86"/>
    <n v="86"/>
    <n v="184.00915862421076"/>
    <s v=""/>
    <s v="Children &amp; Family Movies, Sports Movies"/>
    <x v="0"/>
    <s v="Children &amp; Family Movies, Sports Movies"/>
    <n v="2"/>
  </r>
  <r>
    <n v="3111"/>
    <x v="1447"/>
    <x v="0"/>
    <x v="1447"/>
    <s v="Sunkanmi Adebayo"/>
    <s v="Ime Bishop Umoh, Alexx Ekubo, Stanley Chibunna, Ella Betts, Adi Lev, Kemi Olofinmakin"/>
    <n v="6"/>
    <x v="9"/>
    <s v="Nigeria"/>
    <n v="1"/>
    <x v="799"/>
    <x v="3"/>
    <x v="6"/>
    <s v="86 min"/>
    <n v="86"/>
    <n v="86"/>
    <n v="184.00915862421076"/>
    <s v=""/>
    <s v="Comedies, International Movies"/>
    <x v="4"/>
    <s v="Comedies, International Movies"/>
    <n v="2"/>
  </r>
  <r>
    <n v="3189"/>
    <x v="1448"/>
    <x v="0"/>
    <x v="1448"/>
    <s v="Michelle Johnston"/>
    <s v="Laura Marano, Gregg Sulkin, Isabella Gomez, Johannah Newmarch, Lillian Doucet-Roche, Chanelle Peloso, Barclay Hope, Garfield Wilson"/>
    <n v="8"/>
    <x v="0"/>
    <s v="United States"/>
    <n v="1"/>
    <x v="691"/>
    <x v="2"/>
    <x v="7"/>
    <s v="86 min"/>
    <n v="86"/>
    <n v="86"/>
    <n v="184.00915862421076"/>
    <s v=""/>
    <s v="Children &amp; Family Movies, Comedies, Music &amp; Musicals"/>
    <x v="0"/>
    <s v="Children &amp; Family Movies, Comedies, Music &amp; Musicals"/>
    <n v="3"/>
  </r>
  <r>
    <n v="3229"/>
    <x v="1449"/>
    <x v="0"/>
    <x v="1449"/>
    <s v="Seth Barrish"/>
    <s v="Mike Birbiglia"/>
    <n v="1"/>
    <x v="0"/>
    <s v="United States"/>
    <n v="1"/>
    <x v="54"/>
    <x v="2"/>
    <x v="5"/>
    <s v="86 min"/>
    <n v="86"/>
    <n v="86"/>
    <n v="184.00915862421076"/>
    <s v=""/>
    <s v="Stand-Up Comedy"/>
    <x v="8"/>
    <s v="Stand-Up Comedy"/>
    <n v="1"/>
  </r>
  <r>
    <n v="3251"/>
    <x v="1450"/>
    <x v="0"/>
    <x v="1450"/>
    <s v="Eva Orner"/>
    <s v="Bikram Choudhury"/>
    <n v="1"/>
    <x v="0"/>
    <s v="United States"/>
    <n v="1"/>
    <x v="84"/>
    <x v="2"/>
    <x v="5"/>
    <s v="86 min"/>
    <n v="86"/>
    <n v="86"/>
    <n v="184.00915862421076"/>
    <s v=""/>
    <s v="Documentaries"/>
    <x v="3"/>
    <s v="Documentaries"/>
    <n v="1"/>
  </r>
  <r>
    <n v="3324"/>
    <x v="1451"/>
    <x v="0"/>
    <x v="1451"/>
    <s v="Eric Bross"/>
    <s v="Victoria Justice, Chase Ellison, Anna Galvin, Matt Winston, Jillian Marie, Valerie Tian, Kerry James, Andrea Brooks, Christie Laing, Cainan Wiebe, Brooke Shields, Brooke D'Orsay, Steven Grayhm"/>
    <n v="13"/>
    <x v="0"/>
    <s v="United States, Canada"/>
    <n v="2"/>
    <x v="133"/>
    <x v="10"/>
    <x v="0"/>
    <s v="86 min"/>
    <n v="86"/>
    <n v="86"/>
    <n v="184.00915862421076"/>
    <s v=""/>
    <s v="Children &amp; Family Movies, Comedies"/>
    <x v="0"/>
    <s v="Children &amp; Family Movies, Comedies"/>
    <n v="2"/>
  </r>
  <r>
    <n v="3338"/>
    <x v="1452"/>
    <x v="0"/>
    <x v="1452"/>
    <s v="Ernie Barbarash"/>
    <s v="Rob Lowe, Kristin Davis, Fezile Mpela, John Owen Lowe, Colin Moss"/>
    <n v="5"/>
    <x v="0"/>
    <s v="United States"/>
    <n v="1"/>
    <x v="55"/>
    <x v="2"/>
    <x v="6"/>
    <s v="86 min"/>
    <n v="86"/>
    <n v="86"/>
    <n v="184.00915862421076"/>
    <s v=""/>
    <s v="Children &amp; Family Movies, Dramas, Romantic Movies"/>
    <x v="0"/>
    <s v="Children &amp; Family Movies, Dramas, Romantic Movies"/>
    <n v="3"/>
  </r>
  <r>
    <n v="3380"/>
    <x v="1453"/>
    <x v="0"/>
    <x v="1453"/>
    <s v="Zak Hilditch"/>
    <s v="Carmen Ejogo, Theo Rossi, Emma Greenwell, Apollonia Pratt, Debrianna Mansini, Bruce Davis"/>
    <n v="6"/>
    <x v="0"/>
    <s v="United States"/>
    <n v="1"/>
    <x v="315"/>
    <x v="2"/>
    <x v="5"/>
    <s v="86 min"/>
    <n v="86"/>
    <n v="86"/>
    <n v="184.00915862421076"/>
    <s v=""/>
    <s v="Horror Movies, Independent Movies, Thrillers"/>
    <x v="9"/>
    <s v="Horror Movies, Independent Movies, Thrillers"/>
    <n v="3"/>
  </r>
  <r>
    <n v="3409"/>
    <x v="1454"/>
    <x v="0"/>
    <x v="1454"/>
    <s v="Ed Perkins"/>
    <m/>
    <n v="0"/>
    <x v="6"/>
    <s v="United Kingdom"/>
    <n v="1"/>
    <x v="117"/>
    <x v="2"/>
    <x v="5"/>
    <s v="86 min"/>
    <n v="86"/>
    <n v="86"/>
    <n v="184.00915862421076"/>
    <s v=""/>
    <s v="Documentaries"/>
    <x v="3"/>
    <s v="Documentaries"/>
    <n v="1"/>
  </r>
  <r>
    <n v="3423"/>
    <x v="1455"/>
    <x v="0"/>
    <x v="1455"/>
    <s v="Louie Psihoyos"/>
    <s v="Arnold Schwarzenegger, Lewis Hamilton, James Wilks, Patrik Baboumian, Scott Jurek, Nimai Delgado, Morgan Mitchell, Rip Esselstyn, Dotsie Bausch, Damien Mander, Michael Thomas, Dr. Dean Ornish, David Goldman"/>
    <n v="13"/>
    <x v="0"/>
    <s v="United States"/>
    <n v="1"/>
    <x v="32"/>
    <x v="5"/>
    <x v="5"/>
    <s v="86 min"/>
    <n v="86"/>
    <n v="86"/>
    <n v="184.00915862421076"/>
    <s v=""/>
    <s v="Documentaries, Sports Movies"/>
    <x v="3"/>
    <s v="Documentaries, Sports Movies"/>
    <n v="2"/>
  </r>
  <r>
    <n v="3587"/>
    <x v="1456"/>
    <x v="0"/>
    <x v="1456"/>
    <s v="Kepa Sojo"/>
    <s v="Jon Plazaola, Maggie Civantos, Ingrid Garc√≠a Jonsson, Lander Otaola, Secun de la Rosa, Ram√≥n Barea, Maribel Salas, Mikel Losada, Pepe Rapazote, Enrique Vill√©n, Kandido Uranga, Anabela Teixeira, Karra Elejalde, Antonio Resines"/>
    <n v="14"/>
    <x v="14"/>
    <s v="Spain"/>
    <n v="1"/>
    <x v="58"/>
    <x v="2"/>
    <x v="5"/>
    <s v="86 min"/>
    <n v="86"/>
    <n v="86"/>
    <n v="184.00915862421076"/>
    <s v=""/>
    <s v="Comedies, International Movies"/>
    <x v="4"/>
    <s v="Comedies, International Movies"/>
    <n v="2"/>
  </r>
  <r>
    <n v="3858"/>
    <x v="1457"/>
    <x v="0"/>
    <x v="1457"/>
    <s v="Alex Parkinson, Richard da Costa"/>
    <m/>
    <n v="0"/>
    <x v="6"/>
    <s v="United Kingdom, Belgium, Sweden"/>
    <n v="3"/>
    <x v="800"/>
    <x v="2"/>
    <x v="5"/>
    <s v="86 min"/>
    <n v="86"/>
    <n v="86"/>
    <n v="184.00915862421076"/>
    <s v=""/>
    <s v="Documentaries, International Movies"/>
    <x v="3"/>
    <s v="Documentaries, International Movies"/>
    <n v="2"/>
  </r>
  <r>
    <n v="4156"/>
    <x v="1458"/>
    <x v="0"/>
    <x v="1458"/>
    <s v="Zoe Berriat√∫a"/>
    <s v="Luis Callejo, Jorge Andreu, Macarena G√≥mez, Mag√ºi Mira, √Ålvaro Roig, Mar√≠a Morales, Jos√© Luis Garc√≠a P√©rez, Kiti M√°nver, Ingrid Garc√≠a Jonsson, Liz Lobato"/>
    <n v="10"/>
    <x v="14"/>
    <s v="Spain"/>
    <n v="1"/>
    <x v="526"/>
    <x v="5"/>
    <x v="5"/>
    <s v="86 min"/>
    <n v="86"/>
    <n v="86"/>
    <n v="184.00915862421076"/>
    <s v=""/>
    <s v="Dramas, International Movies, Sci-Fi &amp; Fantasy"/>
    <x v="2"/>
    <s v="Dramas, International Movies, Sci-Fi &amp; Fantasy"/>
    <n v="3"/>
  </r>
  <r>
    <n v="4391"/>
    <x v="1459"/>
    <x v="0"/>
    <x v="1459"/>
    <s v="Justin G. Dyck"/>
    <s v="Stephen Huszar, Kelly Rutherford"/>
    <n v="2"/>
    <x v="8"/>
    <s v="Canada"/>
    <n v="1"/>
    <x v="167"/>
    <x v="3"/>
    <x v="7"/>
    <s v="86 min"/>
    <n v="86"/>
    <n v="86"/>
    <n v="184.00915862421076"/>
    <s v=""/>
    <s v="Comedies, International Movies, Romantic Movies"/>
    <x v="4"/>
    <s v="Comedies, International Movies, Romantic Movies"/>
    <n v="3"/>
  </r>
  <r>
    <n v="4493"/>
    <x v="1460"/>
    <x v="0"/>
    <x v="1460"/>
    <s v="Peter Lepeniotis"/>
    <s v="Becky G., Josh Peck, Tara Strong, Olivia Holt, David Koechner, Jeff Dunham, Patrick Stump, Nash Grier, Madison De La Garza, George Lopez"/>
    <n v="10"/>
    <x v="6"/>
    <s v="United Kingdom, Canada, United States, Cayman Islands"/>
    <n v="4"/>
    <x v="43"/>
    <x v="5"/>
    <x v="7"/>
    <s v="86 min"/>
    <n v="86"/>
    <n v="86"/>
    <n v="184.00915862421076"/>
    <s v=""/>
    <s v="Children &amp; Family Movies, Comedies"/>
    <x v="0"/>
    <s v="Children &amp; Family Movies, Comedies"/>
    <n v="2"/>
  </r>
  <r>
    <n v="4514"/>
    <x v="1461"/>
    <x v="0"/>
    <x v="1461"/>
    <s v="Johanna Demetrakas"/>
    <m/>
    <n v="0"/>
    <x v="0"/>
    <s v="United States"/>
    <n v="1"/>
    <x v="253"/>
    <x v="5"/>
    <x v="5"/>
    <s v="86 min"/>
    <n v="86"/>
    <n v="86"/>
    <n v="184.00915862421076"/>
    <s v=""/>
    <s v="Documentaries, LGBTQ Movies"/>
    <x v="3"/>
    <s v="Documentaries, LGBTQ Movies"/>
    <n v="2"/>
  </r>
  <r>
    <n v="4747"/>
    <x v="1462"/>
    <x v="0"/>
    <x v="1462"/>
    <s v="Ted Emery"/>
    <s v="Jane Turner, Gina Riley, Magda Szubanski, Glenn Robbins, Peter Rowsthorn, Rob Sitch, Richard E. Grant, Barry Humphries, Erin Mullally, Jessica De Gouw"/>
    <n v="10"/>
    <x v="12"/>
    <s v="Australia"/>
    <n v="1"/>
    <x v="685"/>
    <x v="11"/>
    <x v="1"/>
    <s v="86 min"/>
    <n v="86"/>
    <n v="86"/>
    <n v="184.00915862421076"/>
    <s v=""/>
    <s v="Comedies"/>
    <x v="4"/>
    <s v="Comedies"/>
    <n v="1"/>
  </r>
  <r>
    <n v="5053"/>
    <x v="1463"/>
    <x v="0"/>
    <x v="1463"/>
    <m/>
    <m/>
    <n v="0"/>
    <x v="0"/>
    <s v="United States, Mexico"/>
    <n v="2"/>
    <x v="148"/>
    <x v="3"/>
    <x v="5"/>
    <s v="86 min"/>
    <n v="86"/>
    <n v="86"/>
    <n v="184.00915862421076"/>
    <s v=""/>
    <s v="Documentaries"/>
    <x v="3"/>
    <s v="Documentaries"/>
    <n v="1"/>
  </r>
  <r>
    <n v="5094"/>
    <x v="1464"/>
    <x v="0"/>
    <x v="1464"/>
    <s v="Craig Elrod"/>
    <s v="Macon Blair, Lee Eddy, John Merriman, Byron Brown, Jason Newman"/>
    <n v="5"/>
    <x v="0"/>
    <s v="United States"/>
    <n v="1"/>
    <x v="223"/>
    <x v="3"/>
    <x v="1"/>
    <s v="86 min"/>
    <n v="86"/>
    <n v="86"/>
    <n v="184.00915862421076"/>
    <s v=""/>
    <s v="Comedies, Dramas, Independent Movies"/>
    <x v="4"/>
    <s v="Comedies, Dramas, Independent Movies"/>
    <n v="3"/>
  </r>
  <r>
    <n v="5124"/>
    <x v="1465"/>
    <x v="0"/>
    <x v="1465"/>
    <s v="Seth Henrikson"/>
    <s v="Michael Shannon, Judy Greer, Thomas Lennon, Ron Perlman, Christina Hendricks, Ian McShane"/>
    <n v="6"/>
    <x v="0"/>
    <s v="United States"/>
    <n v="1"/>
    <x v="141"/>
    <x v="3"/>
    <x v="2"/>
    <s v="86 min"/>
    <n v="86"/>
    <n v="86"/>
    <n v="184.00915862421076"/>
    <s v=""/>
    <s v="Comedies, Independent Movies"/>
    <x v="4"/>
    <s v="Comedies, Independent Movies"/>
    <n v="2"/>
  </r>
  <r>
    <n v="5312"/>
    <x v="1466"/>
    <x v="0"/>
    <x v="1466"/>
    <s v="Gary Wang"/>
    <s v="Edward Norton, Dan Fogler, Mike Birbiglia, Bella Thorne, Randall Park, Mel Brooks, Nicole Kidman, Meryl Streep"/>
    <n v="8"/>
    <x v="42"/>
    <s v="China"/>
    <n v="1"/>
    <x v="87"/>
    <x v="9"/>
    <x v="4"/>
    <s v="86 min"/>
    <n v="86"/>
    <n v="86"/>
    <n v="184.00915862421076"/>
    <s v=""/>
    <s v="Children &amp; Family Movies, Comedies"/>
    <x v="0"/>
    <s v="Children &amp; Family Movies, Comedies"/>
    <n v="2"/>
  </r>
  <r>
    <n v="5315"/>
    <x v="1467"/>
    <x v="0"/>
    <x v="1467"/>
    <s v="Mariano Cohn, Gast√≥n Duprat"/>
    <s v="El Negro √Ålvarez"/>
    <n v="1"/>
    <x v="25"/>
    <s v="Argentina"/>
    <n v="1"/>
    <x v="87"/>
    <x v="9"/>
    <x v="5"/>
    <s v="86 min"/>
    <n v="86"/>
    <n v="86"/>
    <n v="184.00915862421076"/>
    <s v=""/>
    <s v="Documentaries, International Movies"/>
    <x v="3"/>
    <s v="Documentaries, International Movies"/>
    <n v="2"/>
  </r>
  <r>
    <n v="5362"/>
    <x v="1468"/>
    <x v="0"/>
    <x v="1468"/>
    <s v="Christopher Murray"/>
    <s v="Michael Silva, Basti√°n Inostroza, Ana Mar√≠a Henr√≠quez, Mauricio Pinto, Pedro Godoy, Hermelinda Cayo, H√©ctor Mella, Gonzalo Villalobos, Noelia Rubio"/>
    <n v="9"/>
    <x v="32"/>
    <s v="Chile, France"/>
    <n v="2"/>
    <x v="166"/>
    <x v="9"/>
    <x v="5"/>
    <s v="86 min"/>
    <n v="86"/>
    <n v="86"/>
    <n v="184.00915862421076"/>
    <s v=""/>
    <s v="Dramas, Independent Movies, International Movies"/>
    <x v="2"/>
    <s v="Dramas, Independent Movies, International Movies"/>
    <n v="3"/>
  </r>
  <r>
    <n v="5395"/>
    <x v="1469"/>
    <x v="0"/>
    <x v="1469"/>
    <s v="Doesjka van Hoogdalem"/>
    <s v="Hans Teeuwen"/>
    <n v="1"/>
    <x v="3"/>
    <s v="Netherlands"/>
    <n v="1"/>
    <x v="801"/>
    <x v="5"/>
    <x v="5"/>
    <s v="86 min"/>
    <n v="86"/>
    <n v="86"/>
    <n v="184.00915862421076"/>
    <s v=""/>
    <s v="Stand-Up Comedy"/>
    <x v="8"/>
    <s v="Stand-Up Comedy"/>
    <n v="1"/>
  </r>
  <r>
    <n v="5488"/>
    <x v="1470"/>
    <x v="0"/>
    <x v="1470"/>
    <s v="Andy Tennant"/>
    <s v="Shirley MacLaine, Jessica Lange, Billy Connolly, Santiago Segura, Howard Hesseman, Matt Walsh, Jay Hayden, Rebecca Da Costa, Demi Moore"/>
    <n v="9"/>
    <x v="10"/>
    <s v="Germany, United States"/>
    <n v="2"/>
    <x v="802"/>
    <x v="9"/>
    <x v="2"/>
    <s v="86 min"/>
    <n v="86"/>
    <n v="86"/>
    <n v="184.00915862421076"/>
    <s v=""/>
    <s v="Comedies"/>
    <x v="4"/>
    <s v="Comedies"/>
    <n v="1"/>
  </r>
  <r>
    <n v="5492"/>
    <x v="1471"/>
    <x v="0"/>
    <x v="1471"/>
    <s v="Pierre Cor√©"/>
    <s v="Robert Naylor, Angela Galuppo, Daniel Brochu, Mark Hauser, Andrew Shaver, Mathew Mackay, Richard Dumont, Brady Moffatt, Rick Jones, Nadia Verrucci, Sonja Ball"/>
    <n v="11"/>
    <x v="11"/>
    <s v="France, Canada"/>
    <n v="2"/>
    <x v="803"/>
    <x v="3"/>
    <x v="8"/>
    <s v="86 min"/>
    <n v="86"/>
    <n v="86"/>
    <n v="184.00915862421076"/>
    <s v=""/>
    <s v="Children &amp; Family Movies"/>
    <x v="0"/>
    <s v="Children &amp; Family Movies"/>
    <n v="1"/>
  </r>
  <r>
    <n v="5616"/>
    <x v="1472"/>
    <x v="0"/>
    <x v="1472"/>
    <s v="Malik Vitthal"/>
    <s v="John Boyega, Rotimi, Glenn Plummer, De'Aundre Bonds, Keke Palmer, Nora Zehetner, Todd Louiso"/>
    <n v="7"/>
    <x v="0"/>
    <s v="United States"/>
    <n v="1"/>
    <x v="603"/>
    <x v="0"/>
    <x v="5"/>
    <s v="86 min"/>
    <n v="86"/>
    <n v="86"/>
    <n v="184.00915862421076"/>
    <s v=""/>
    <s v="Dramas"/>
    <x v="2"/>
    <s v="Dramas"/>
    <n v="1"/>
  </r>
  <r>
    <n v="5765"/>
    <x v="1473"/>
    <x v="0"/>
    <x v="1473"/>
    <s v="Riccardo Pilizzeri"/>
    <s v="Ande Cunningham, Mark Mitchinson, Mia Pistorius, Nathalie Boltt, Nathan Lovejoy, Colin Moy, Jay Simon, Coen Falke, Greta Gregory, Byron Coll"/>
    <n v="10"/>
    <x v="39"/>
    <s v="New Zealand"/>
    <n v="1"/>
    <x v="158"/>
    <x v="9"/>
    <x v="5"/>
    <s v="86 min"/>
    <n v="86"/>
    <n v="86"/>
    <n v="184.00915862421076"/>
    <s v=""/>
    <s v="Dramas"/>
    <x v="2"/>
    <s v="Dramas"/>
    <n v="1"/>
  </r>
  <r>
    <n v="5893"/>
    <x v="1474"/>
    <x v="0"/>
    <x v="1474"/>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n v="18"/>
    <x v="0"/>
    <s v="United States"/>
    <n v="1"/>
    <x v="290"/>
    <x v="4"/>
    <x v="5"/>
    <s v="86 min"/>
    <n v="86"/>
    <n v="86"/>
    <n v="184.00915862421076"/>
    <s v=""/>
    <s v="Dramas, Independent Movies, Sci-Fi &amp; Fantasy"/>
    <x v="2"/>
    <s v="Dramas, Independent Movies, Sci-Fi &amp; Fantasy"/>
    <n v="3"/>
  </r>
  <r>
    <n v="6016"/>
    <x v="1475"/>
    <x v="0"/>
    <x v="1475"/>
    <s v="Andrew Nackman"/>
    <s v="Evan Todd, Parker Young, Chord Overstreet, Jon Gabrus, Kate Flannery, Brooke Dillman, Jennifer Damiano, Jordan Lane Price, Alex Rennie, Jake Epstein"/>
    <n v="10"/>
    <x v="0"/>
    <s v="United States"/>
    <n v="1"/>
    <x v="804"/>
    <x v="4"/>
    <x v="11"/>
    <s v="86 min"/>
    <n v="86"/>
    <n v="86"/>
    <n v="184.00915862421076"/>
    <s v=""/>
    <s v="Comedies, LGBTQ Movies"/>
    <x v="4"/>
    <s v="Comedies, LGBTQ Movies"/>
    <n v="2"/>
  </r>
  <r>
    <n v="6037"/>
    <x v="1476"/>
    <x v="0"/>
    <x v="1476"/>
    <s v="Roman Coppola"/>
    <s v="Charlie Sheen, Jason Schwartzman, Bill Murray, Katheryn Winnick, Patricia Arquette, Aubrey Plaza, Mary Elizabeth Winstead, Dermot Mulroney"/>
    <n v="8"/>
    <x v="0"/>
    <s v="United States"/>
    <n v="1"/>
    <x v="777"/>
    <x v="11"/>
    <x v="12"/>
    <s v="86 min"/>
    <n v="86"/>
    <n v="86"/>
    <n v="184.00915862421076"/>
    <s v=""/>
    <s v="Comedies, Independent Movies"/>
    <x v="4"/>
    <s v="Comedies, Independent Movies"/>
    <n v="2"/>
  </r>
  <r>
    <n v="6040"/>
    <x v="1477"/>
    <x v="0"/>
    <x v="1477"/>
    <s v="Michael Tiddes"/>
    <s v="Marlon Wayans, Essence Atkins, Cedric the Entertainer, Nick Swardson, David Koechner, Dave Sheridan, Affion Crockett, J.B. Smoove, Andrew Daly, Alanna Ubach"/>
    <n v="10"/>
    <x v="0"/>
    <s v="United States"/>
    <n v="1"/>
    <x v="805"/>
    <x v="8"/>
    <x v="12"/>
    <s v="86 min"/>
    <n v="86"/>
    <n v="86"/>
    <n v="184.00915862421076"/>
    <s v=""/>
    <s v="Comedies, Horror Movies"/>
    <x v="4"/>
    <s v="Comedies, Horror Movies"/>
    <n v="2"/>
  </r>
  <r>
    <n v="6094"/>
    <x v="1478"/>
    <x v="0"/>
    <x v="1478"/>
    <s v="Kyle Rideout"/>
    <s v="Daniel Doheny, Judy Greer, Siobhan Williams, Russell Peters, Grace Park, Andrew McNee, Alex Barima, Andrew Herr, Eva Day, Josh Epstein"/>
    <n v="10"/>
    <x v="8"/>
    <s v="Canada, United States"/>
    <n v="2"/>
    <x v="774"/>
    <x v="5"/>
    <x v="11"/>
    <s v="86 min"/>
    <n v="86"/>
    <n v="86"/>
    <n v="184.00915862421076"/>
    <s v=""/>
    <s v="Comedies"/>
    <x v="4"/>
    <s v="Comedies"/>
    <n v="1"/>
  </r>
  <r>
    <n v="6180"/>
    <x v="1479"/>
    <x v="0"/>
    <x v="1479"/>
    <s v="J.F. Musial, Josh Vietze"/>
    <s v="Zachary Levi"/>
    <n v="1"/>
    <x v="0"/>
    <s v="United States"/>
    <n v="1"/>
    <x v="160"/>
    <x v="9"/>
    <x v="11"/>
    <s v="86 min"/>
    <n v="86"/>
    <n v="86"/>
    <n v="184.00915862421076"/>
    <s v=""/>
    <s v="Documentaries"/>
    <x v="3"/>
    <s v="Documentaries"/>
    <n v="1"/>
  </r>
  <r>
    <n v="6363"/>
    <x v="1480"/>
    <x v="0"/>
    <x v="1480"/>
    <s v="Gary Cohen, Ross Hockrow"/>
    <s v="Eddie Hall, Haf√æ√≥r J√∫l√≠us Bj√∂rnsson, Brian Shaw, Zydrunas Savickas"/>
    <n v="4"/>
    <x v="0"/>
    <s v="United States"/>
    <n v="1"/>
    <x v="199"/>
    <x v="3"/>
    <x v="5"/>
    <s v="86 min"/>
    <n v="86"/>
    <n v="86"/>
    <n v="184.00915862421076"/>
    <s v=""/>
    <s v="Documentaries, Sports Movies"/>
    <x v="3"/>
    <s v="Documentaries, Sports Movies"/>
    <n v="2"/>
  </r>
  <r>
    <n v="6368"/>
    <x v="1481"/>
    <x v="0"/>
    <x v="1481"/>
    <s v="Chris Stokes"/>
    <s v="Wendy Raquel Robinson, Ross Fleming, Shondrella Avery, Tammy Townsend, Omar Gooding, Tracy Davis, Veronika Bozeman, Kelly Perine, Valarie Pettiford"/>
    <n v="9"/>
    <x v="0"/>
    <s v="United States"/>
    <n v="1"/>
    <x v="296"/>
    <x v="9"/>
    <x v="5"/>
    <s v="86 min"/>
    <n v="86"/>
    <n v="86"/>
    <n v="184.00915862421076"/>
    <s v=""/>
    <s v="Comedies, Romantic Movies"/>
    <x v="4"/>
    <s v="Comedies, Romantic Movies"/>
    <n v="2"/>
  </r>
  <r>
    <n v="6445"/>
    <x v="1482"/>
    <x v="0"/>
    <x v="1482"/>
    <s v="Garin Nugroho"/>
    <s v="Chicco Jerikho, Pevita Pearce"/>
    <n v="2"/>
    <x v="43"/>
    <s v="Indonesia"/>
    <n v="1"/>
    <x v="806"/>
    <x v="9"/>
    <x v="1"/>
    <s v="86 min"/>
    <n v="86"/>
    <n v="86"/>
    <n v="184.00915862421076"/>
    <s v=""/>
    <s v="Dramas, International Movies, Romantic Movies"/>
    <x v="2"/>
    <s v="Dramas, International Movies, Romantic Movies"/>
    <n v="3"/>
  </r>
  <r>
    <n v="6579"/>
    <x v="1483"/>
    <x v="0"/>
    <x v="1483"/>
    <s v="Danny J. Boyle"/>
    <s v="Kennedy Lea Slocum, Corey Fogelmanis, Alexa Mansour, Peyton Clark, Sheryl Lee, Sherri Saum, Eric Stanton Betts, Paris Berelc, Pedro Correa, Alissa Latow"/>
    <n v="10"/>
    <x v="0"/>
    <s v="United States"/>
    <n v="1"/>
    <x v="684"/>
    <x v="5"/>
    <x v="1"/>
    <s v="86 min"/>
    <n v="86"/>
    <n v="86"/>
    <n v="184.00915862421076"/>
    <s v=""/>
    <s v="Dramas, Thrillers"/>
    <x v="2"/>
    <s v="Dramas, Thrillers"/>
    <n v="2"/>
  </r>
  <r>
    <n v="6641"/>
    <x v="1484"/>
    <x v="0"/>
    <x v="1484"/>
    <s v="Scott Mosier, Yarrow Cheney"/>
    <s v="Benedict Cumberbatch, Cameron Seely, Rashida Jones, Pharrell Williams, Kenan Thompson, Angela Lansbury"/>
    <n v="6"/>
    <x v="11"/>
    <s v="France, China, Japan, United States"/>
    <n v="4"/>
    <x v="627"/>
    <x v="5"/>
    <x v="7"/>
    <s v="86 min"/>
    <n v="86"/>
    <n v="86"/>
    <n v="184.00915862421076"/>
    <s v=""/>
    <s v="Children &amp; Family Movies, Comedies"/>
    <x v="0"/>
    <s v="Children &amp; Family Movies, Comedies"/>
    <n v="2"/>
  </r>
  <r>
    <n v="6773"/>
    <x v="1485"/>
    <x v="0"/>
    <x v="1485"/>
    <s v="Asri Bendacha"/>
    <s v="Asri Bendacha"/>
    <n v="1"/>
    <x v="33"/>
    <s v="United Arab Emirates, United States, United Kingdom"/>
    <n v="3"/>
    <x v="807"/>
    <x v="3"/>
    <x v="5"/>
    <s v="86 min"/>
    <n v="86"/>
    <n v="86"/>
    <n v="184.00915862421076"/>
    <s v=""/>
    <s v="Documentaries, International Movies"/>
    <x v="3"/>
    <s v="Documentaries, International Movies"/>
    <n v="2"/>
  </r>
  <r>
    <n v="6795"/>
    <x v="1486"/>
    <x v="0"/>
    <x v="1486"/>
    <s v="Noah Baumbach"/>
    <s v="Greta Gerwig, Mickey Sumner, Charlotte d'Amboise, Adam Driver, Hannah Dunne, Michael Esper, Grace Gummer, Patrick Heusinger, Josh Hamilton, Cindy Katz, Maya Kazan, Justine Lupe, Britta Phillips, Juliet Rylance, Dean Wareham, Michael Zegen"/>
    <n v="16"/>
    <x v="0"/>
    <s v="United States, Brazil"/>
    <n v="2"/>
    <x v="46"/>
    <x v="11"/>
    <x v="12"/>
    <s v="86 min"/>
    <n v="86"/>
    <n v="86"/>
    <n v="184.00915862421076"/>
    <s v=""/>
    <s v="Comedies, Dramas, Independent Movies"/>
    <x v="4"/>
    <s v="Comedies, Dramas, Independent Movies"/>
    <n v="3"/>
  </r>
  <r>
    <n v="6917"/>
    <x v="1487"/>
    <x v="0"/>
    <x v="1487"/>
    <s v="Joe Berlinger"/>
    <s v="Henry Paulson, Wendy Paulson"/>
    <n v="2"/>
    <x v="0"/>
    <s v="United States"/>
    <n v="1"/>
    <x v="205"/>
    <x v="8"/>
    <x v="1"/>
    <s v="86 min"/>
    <n v="86"/>
    <n v="86"/>
    <n v="184.00915862421076"/>
    <s v=""/>
    <s v="Documentaries"/>
    <x v="3"/>
    <s v="Documentaries"/>
    <n v="1"/>
  </r>
  <r>
    <n v="6941"/>
    <x v="1488"/>
    <x v="0"/>
    <x v="1488"/>
    <s v="Eddie Martin"/>
    <s v="Anthony Lister"/>
    <n v="1"/>
    <x v="12"/>
    <s v="Australia"/>
    <n v="1"/>
    <x v="33"/>
    <x v="3"/>
    <x v="5"/>
    <s v="86 min"/>
    <n v="86"/>
    <n v="86"/>
    <n v="184.00915862421076"/>
    <s v=""/>
    <s v="Documentaries, International Movies"/>
    <x v="3"/>
    <s v="Documentaries, International Movies"/>
    <n v="2"/>
  </r>
  <r>
    <n v="6955"/>
    <x v="1489"/>
    <x v="0"/>
    <x v="1489"/>
    <s v="Tom Gianas, Ross R. Shuman"/>
    <s v="Nick Swardson, Mila Kunis, Bob Odenkirk, T.J. Miller, Rob Riggle, Susan Sarandon, Danny McBride, Jennifer Coolidge, John Farley, Maria Bamford"/>
    <n v="10"/>
    <x v="0"/>
    <s v="United States"/>
    <n v="1"/>
    <x v="808"/>
    <x v="4"/>
    <x v="12"/>
    <s v="86 min"/>
    <n v="86"/>
    <n v="86"/>
    <n v="184.00915862421076"/>
    <s v=""/>
    <s v="Action &amp; Adventure, Comedies, Independent Movies"/>
    <x v="1"/>
    <s v="Action &amp; Adventure, Comedies, Independent Movies"/>
    <n v="3"/>
  </r>
  <r>
    <n v="6993"/>
    <x v="1490"/>
    <x v="0"/>
    <x v="1490"/>
    <s v="Mike Disa"/>
    <s v="Hayden Panettiere, Glenn Close, Patrick Warburton, Joan Cusack, David Ogden Stiers, Bill Hader, Amy Poehler, Andy Dick, Martin Short, Brad Garrett, Cheech Marin, Tommy Chong, Heidi Klum, Wayne Newton"/>
    <n v="14"/>
    <x v="0"/>
    <s v="United States"/>
    <n v="1"/>
    <x v="809"/>
    <x v="12"/>
    <x v="7"/>
    <s v="86 min"/>
    <n v="86"/>
    <n v="86"/>
    <n v="184.00915862421076"/>
    <s v=""/>
    <s v="Children &amp; Family Movies, Comedies"/>
    <x v="0"/>
    <s v="Children &amp; Family Movies, Comedies"/>
    <n v="2"/>
  </r>
  <r>
    <n v="7112"/>
    <x v="1491"/>
    <x v="0"/>
    <x v="1491"/>
    <s v="Harvey Glazer, Stuart Stone"/>
    <m/>
    <n v="0"/>
    <x v="8"/>
    <s v="Canada"/>
    <n v="1"/>
    <x v="107"/>
    <x v="5"/>
    <x v="5"/>
    <s v="86 min"/>
    <n v="86"/>
    <n v="86"/>
    <n v="184.00915862421076"/>
    <s v=""/>
    <s v="Documentaries, Sports Movies"/>
    <x v="3"/>
    <s v="Documentaries, Sports Movies"/>
    <n v="2"/>
  </r>
  <r>
    <n v="7204"/>
    <x v="1492"/>
    <x v="0"/>
    <x v="1492"/>
    <s v="Stephen Chiodo"/>
    <s v="Grant Cramer, Suzanne Snyder, John Allen Nelson, John Vernon, Michael S. Siegel, Peter Licassi, Royal Dano, Christopher Titus, Irene Michaels, Karla Sue Krull"/>
    <n v="10"/>
    <x v="0"/>
    <s v="United States"/>
    <n v="1"/>
    <x v="579"/>
    <x v="27"/>
    <x v="2"/>
    <s v="86 min"/>
    <n v="86"/>
    <n v="86"/>
    <n v="184.00915862421076"/>
    <s v=""/>
    <s v="Comedies, Cult Movies, Horror Movies"/>
    <x v="4"/>
    <s v="Comedies, Cult Movies, Horror Movies"/>
    <n v="3"/>
  </r>
  <r>
    <n v="7270"/>
    <x v="1493"/>
    <x v="0"/>
    <x v="1493"/>
    <s v="Jaki Bradley"/>
    <s v="Ram√≥n O. Torres, Sheldon Best, Myles Clohessy, Larry Owens, Gabriel Sloyer"/>
    <n v="5"/>
    <x v="0"/>
    <s v="United States"/>
    <n v="1"/>
    <x v="810"/>
    <x v="2"/>
    <x v="5"/>
    <s v="86 min"/>
    <n v="86"/>
    <n v="86"/>
    <n v="184.00915862421076"/>
    <s v=""/>
    <s v="Dramas, Independent Movies, LGBTQ Movies"/>
    <x v="2"/>
    <s v="Dramas, Independent Movies, LGBTQ Movies"/>
    <n v="3"/>
  </r>
  <r>
    <n v="7442"/>
    <x v="1494"/>
    <x v="0"/>
    <x v="1494"/>
    <s v="Janet Tobias, Claus Wehlisch"/>
    <m/>
    <n v="0"/>
    <x v="10"/>
    <s v="Germany, United States, Sweden"/>
    <n v="3"/>
    <x v="811"/>
    <x v="5"/>
    <x v="1"/>
    <s v="86 min"/>
    <n v="86"/>
    <n v="86"/>
    <n v="184.00915862421076"/>
    <s v=""/>
    <s v="Documentaries"/>
    <x v="3"/>
    <s v="Documentaries"/>
    <n v="1"/>
  </r>
  <r>
    <n v="7471"/>
    <x v="1495"/>
    <x v="0"/>
    <x v="1495"/>
    <s v="Julia Hart"/>
    <s v="Lily Rabe, Timoth√©e Chalamet, Lili Reinhart, Anthony Quintal, Oscar Nu√±ez, Rob Huebel"/>
    <n v="6"/>
    <x v="0"/>
    <s v="United States"/>
    <n v="1"/>
    <x v="812"/>
    <x v="9"/>
    <x v="11"/>
    <s v="86 min"/>
    <n v="86"/>
    <n v="86"/>
    <n v="184.00915862421076"/>
    <s v=""/>
    <s v="Dramas, Independent Movies"/>
    <x v="2"/>
    <s v="Dramas, Independent Movies"/>
    <n v="2"/>
  </r>
  <r>
    <n v="7520"/>
    <x v="1496"/>
    <x v="0"/>
    <x v="1496"/>
    <s v="Anthony Chan"/>
    <s v="Olivia Cheng, Alfred Cheung, Hu Chin, Chung Ping Geung, Anglie Leung"/>
    <n v="5"/>
    <x v="50"/>
    <s v="Hong Kong"/>
    <n v="1"/>
    <x v="628"/>
    <x v="52"/>
    <x v="1"/>
    <s v="86 min"/>
    <n v="86"/>
    <n v="86"/>
    <n v="184.00915862421076"/>
    <s v=""/>
    <s v="Comedies, Dramas, International Movies"/>
    <x v="4"/>
    <s v="Comedies, Dramas, International Movies"/>
    <n v="3"/>
  </r>
  <r>
    <n v="7620"/>
    <x v="1497"/>
    <x v="0"/>
    <x v="1497"/>
    <s v="Sacha Gervasi"/>
    <s v="Ansel Elgort, Chlo√´ Grace Moretz, David Strathairn, Catherine Keener, Terry Kinney, Cory Hardrict, Philip Ettinger, Danny Flaherty, Victor Williams, Tessa Albertson"/>
    <n v="10"/>
    <x v="0"/>
    <s v="United States"/>
    <n v="1"/>
    <x v="813"/>
    <x v="3"/>
    <x v="2"/>
    <s v="86 min"/>
    <n v="86"/>
    <n v="86"/>
    <n v="184.00915862421076"/>
    <s v=""/>
    <s v="Dramas, Thrillers"/>
    <x v="2"/>
    <s v="Dramas, Thrillers"/>
    <n v="2"/>
  </r>
  <r>
    <n v="7655"/>
    <x v="1498"/>
    <x v="0"/>
    <x v="1498"/>
    <s v="Matt Askem"/>
    <s v="Moby, Alex Cohen"/>
    <n v="2"/>
    <x v="0"/>
    <s v="United States"/>
    <n v="1"/>
    <x v="410"/>
    <x v="5"/>
    <x v="1"/>
    <s v="86 min"/>
    <n v="86"/>
    <n v="86"/>
    <n v="184.00915862421076"/>
    <s v=""/>
    <s v="Documentaries, Music &amp; Musicals"/>
    <x v="3"/>
    <s v="Documentaries, Music &amp; Musicals"/>
    <n v="2"/>
  </r>
  <r>
    <n v="7670"/>
    <x v="1499"/>
    <x v="0"/>
    <x v="1499"/>
    <s v="Roger Allers, Jill Culton"/>
    <s v="Martin Lawrence, Ashton Kutcher, Gary Sinise, Debra Messing, Billy Connolly, Georgia Engel, Jon Favreau, Jane Krakowski, Gordon Tootoosis, Patrick Warburton"/>
    <n v="10"/>
    <x v="0"/>
    <s v="United States"/>
    <n v="1"/>
    <x v="184"/>
    <x v="24"/>
    <x v="7"/>
    <s v="86 min"/>
    <n v="86"/>
    <n v="86"/>
    <n v="184.00915862421076"/>
    <s v=""/>
    <s v="Children &amp; Family Movies, Comedies"/>
    <x v="0"/>
    <s v="Children &amp; Family Movies, Comedies"/>
    <n v="2"/>
  </r>
  <r>
    <n v="7679"/>
    <x v="1500"/>
    <x v="0"/>
    <x v="1500"/>
    <s v="Chia Tang"/>
    <s v="Lung Ti, Te-Lo Mai, Leanne Liu, Kuan Tai Chen, Phillip Ko, Kuan-chung Ku, Kwok Kuen Chan, Hoi Sang Lee, Tau Wan Yue, Chia Tang, Shen Chan"/>
    <n v="11"/>
    <x v="50"/>
    <s v="Hong Kong"/>
    <n v="1"/>
    <x v="628"/>
    <x v="52"/>
    <x v="5"/>
    <s v="86 min"/>
    <n v="86"/>
    <n v="86"/>
    <n v="184.00915862421076"/>
    <s v=""/>
    <s v="Action &amp; Adventure, International Movies"/>
    <x v="1"/>
    <s v="Action &amp; Adventure, International Movies"/>
    <n v="2"/>
  </r>
  <r>
    <n v="7705"/>
    <x v="1501"/>
    <x v="0"/>
    <x v="1501"/>
    <s v="Oren Peli"/>
    <s v="Katie Featherston, Randy McDowell, Amber Armstrong, Mark Fredrichs, Micah Sloat, Ashley Palmer, James Piper"/>
    <n v="7"/>
    <x v="0"/>
    <s v="United States"/>
    <n v="1"/>
    <x v="165"/>
    <x v="37"/>
    <x v="12"/>
    <s v="86 min"/>
    <n v="86"/>
    <n v="86"/>
    <n v="184.00915862421076"/>
    <s v=""/>
    <s v="Horror Movies, Thrillers"/>
    <x v="9"/>
    <s v="Horror Movies, Thrillers"/>
    <n v="2"/>
  </r>
  <r>
    <n v="7793"/>
    <x v="1502"/>
    <x v="0"/>
    <x v="1502"/>
    <s v="Chris Bell, Josh Alexander, Greg Young"/>
    <s v="Chris Bell"/>
    <n v="1"/>
    <x v="0"/>
    <s v="United States"/>
    <n v="1"/>
    <x v="814"/>
    <x v="4"/>
    <x v="11"/>
    <s v="86 min"/>
    <n v="86"/>
    <n v="86"/>
    <n v="184.00915862421076"/>
    <s v=""/>
    <s v="Documentaries"/>
    <x v="3"/>
    <s v="Documentaries"/>
    <n v="1"/>
  </r>
  <r>
    <n v="7921"/>
    <x v="1503"/>
    <x v="0"/>
    <x v="1503"/>
    <s v="Colin Trevorrow"/>
    <s v="Aubrey Plaza, Mark Duplass, Jake Johnson, Mary Lynn Rajskub, Jeff Garlin, Kristen Bell, Jenica Bergere, Karan Soni"/>
    <n v="8"/>
    <x v="0"/>
    <s v="United States"/>
    <n v="1"/>
    <x v="815"/>
    <x v="11"/>
    <x v="12"/>
    <s v="86 min"/>
    <n v="86"/>
    <n v="86"/>
    <n v="184.00915862421076"/>
    <s v=""/>
    <s v="Comedies, Independent Movies, Romantic Movies"/>
    <x v="4"/>
    <s v="Comedies, Independent Movies, Romantic Movies"/>
    <n v="3"/>
  </r>
  <r>
    <n v="7934"/>
    <x v="1504"/>
    <x v="0"/>
    <x v="1504"/>
    <s v="Glenn Miller"/>
    <s v="Nicola Lambo, Evan Boymel, John P. Fowler, Erica Duke, Ezra James Colbert"/>
    <n v="5"/>
    <x v="0"/>
    <s v="United States"/>
    <n v="1"/>
    <x v="388"/>
    <x v="0"/>
    <x v="6"/>
    <s v="86 min"/>
    <n v="86"/>
    <n v="86"/>
    <n v="184.00915862421076"/>
    <s v=""/>
    <s v="Children &amp; Family Movies, Comedies"/>
    <x v="0"/>
    <s v="Children &amp; Family Movies, Comedies"/>
    <n v="2"/>
  </r>
  <r>
    <n v="7966"/>
    <x v="1505"/>
    <x v="0"/>
    <x v="1505"/>
    <s v="Malik Bendjelloul"/>
    <s v="Rodriguez"/>
    <n v="1"/>
    <x v="21"/>
    <s v="Sweden, United Kingdom, Finland"/>
    <n v="3"/>
    <x v="691"/>
    <x v="11"/>
    <x v="2"/>
    <s v="86 min"/>
    <n v="86"/>
    <n v="86"/>
    <n v="184.00915862421076"/>
    <s v=""/>
    <s v="Documentaries, International Movies, Music &amp; Musicals"/>
    <x v="3"/>
    <s v="Documentaries, International Movies, Music &amp; Musicals"/>
    <n v="3"/>
  </r>
  <r>
    <n v="8047"/>
    <x v="1506"/>
    <x v="0"/>
    <x v="1506"/>
    <s v="Fred Olen Ray"/>
    <s v="Steven Seagal, Rob Van Dam, Tim Abell, Charlene Amoia, Daniel Booko, Jason-Shane Scott, Anthony Batarse, Gerald Webb"/>
    <n v="8"/>
    <x v="0"/>
    <s v="United States"/>
    <n v="1"/>
    <x v="778"/>
    <x v="9"/>
    <x v="12"/>
    <s v="86 min"/>
    <n v="86"/>
    <n v="86"/>
    <n v="184.00915862421076"/>
    <s v=""/>
    <s v="Action &amp; Adventure, Dramas"/>
    <x v="1"/>
    <s v="Action &amp; Adventure, Dramas"/>
    <n v="2"/>
  </r>
  <r>
    <n v="8081"/>
    <x v="1507"/>
    <x v="0"/>
    <x v="1507"/>
    <s v="Adam Alleca"/>
    <s v="Thomas Jane, Laurence Fishburne, Joanna Douglas, John Tench, Ted Atherton, Jim Watson, Ella Ballentine"/>
    <n v="7"/>
    <x v="8"/>
    <s v="Canada"/>
    <n v="1"/>
    <x v="430"/>
    <x v="4"/>
    <x v="12"/>
    <s v="86 min"/>
    <n v="86"/>
    <n v="86"/>
    <n v="184.00915862421076"/>
    <s v=""/>
    <s v="Action &amp; Adventure"/>
    <x v="1"/>
    <s v="Action &amp; Adventure"/>
    <n v="1"/>
  </r>
  <r>
    <n v="8090"/>
    <x v="1508"/>
    <x v="0"/>
    <x v="1508"/>
    <s v="Akiva Goldsman"/>
    <s v="Shree Cooks, Frank Grillo, Anna Torv"/>
    <n v="3"/>
    <x v="0"/>
    <s v="United States"/>
    <n v="1"/>
    <x v="434"/>
    <x v="3"/>
    <x v="12"/>
    <s v="86 min"/>
    <n v="86"/>
    <n v="86"/>
    <n v="184.00915862421076"/>
    <s v=""/>
    <s v="Horror Movies"/>
    <x v="9"/>
    <s v="Horror Movies"/>
    <n v="1"/>
  </r>
  <r>
    <n v="8135"/>
    <x v="1509"/>
    <x v="0"/>
    <x v="1509"/>
    <s v="Anthony Caronna, Alexander Smith"/>
    <s v="Susanne Bartsch"/>
    <n v="1"/>
    <x v="0"/>
    <s v="United States"/>
    <n v="1"/>
    <x v="816"/>
    <x v="3"/>
    <x v="5"/>
    <s v="86 min"/>
    <n v="86"/>
    <n v="86"/>
    <n v="184.00915862421076"/>
    <s v=""/>
    <s v="Documentaries, LGBTQ Movies"/>
    <x v="3"/>
    <s v="Documentaries, LGBTQ Movies"/>
    <n v="2"/>
  </r>
  <r>
    <n v="8199"/>
    <x v="1510"/>
    <x v="0"/>
    <x v="1510"/>
    <s v="Andr√© √òvredal"/>
    <s v="Emile Hirsch, Brian Cox, Ophelia Lovibond, Michael McElhatton, Parker Sawyers, Jane Perry, Olwen Catherine Kelly"/>
    <n v="7"/>
    <x v="6"/>
    <s v="United Kingdom, United States"/>
    <n v="2"/>
    <x v="817"/>
    <x v="9"/>
    <x v="12"/>
    <s v="86 min"/>
    <n v="86"/>
    <n v="86"/>
    <n v="184.00915862421076"/>
    <s v=""/>
    <s v="Horror Movies, Independent Movies, Thrillers"/>
    <x v="9"/>
    <s v="Horror Movies, Independent Movies, Thrillers"/>
    <n v="3"/>
  </r>
  <r>
    <n v="8280"/>
    <x v="1511"/>
    <x v="0"/>
    <x v="1511"/>
    <s v="Alistair Legrand"/>
    <s v="Ali Larter, Arjun Gupta, Max Rose, Merrin Dungey, Chloe Perrin, Kurt Carley, Patrick Fischler, Wilmer Calderon, Tom Wright"/>
    <n v="9"/>
    <x v="0"/>
    <s v="United States"/>
    <n v="1"/>
    <x v="410"/>
    <x v="4"/>
    <x v="5"/>
    <s v="86 min"/>
    <n v="86"/>
    <n v="86"/>
    <n v="184.00915862421076"/>
    <s v=""/>
    <s v="Horror Movies, Sci-Fi &amp; Fantasy, Thrillers"/>
    <x v="9"/>
    <s v="Horror Movies, Sci-Fi &amp; Fantasy, Thrillers"/>
    <n v="3"/>
  </r>
  <r>
    <n v="8382"/>
    <x v="1512"/>
    <x v="0"/>
    <x v="1512"/>
    <s v="Timothy Reckart"/>
    <s v="Steven Yeun, Keegan-Michael Key, Aidy Bryant, Gina Rodriguez, Zachary Levi, Christopher Plummer, Ving Rhames, Gabriel Iglesias, Kelly Clarkson, Anthony Anderson, Patricia Heaton, Kris Kristofferson, Kristin Chenoweth, Mariah Carey, Oprah Winfrey, Tyler Perry, Tracy Morgan"/>
    <n v="17"/>
    <x v="0"/>
    <s v="United States"/>
    <n v="1"/>
    <x v="818"/>
    <x v="3"/>
    <x v="7"/>
    <s v="86 min"/>
    <n v="86"/>
    <n v="86"/>
    <n v="184.00915862421076"/>
    <s v=""/>
    <s v="Children &amp; Family Movies, Faith &amp; Spirituality"/>
    <x v="0"/>
    <s v="Children &amp; Family Movies, Faith &amp; Spirituality"/>
    <n v="2"/>
  </r>
  <r>
    <n v="8502"/>
    <x v="1513"/>
    <x v="0"/>
    <x v="1513"/>
    <s v="Chris Renaud"/>
    <s v="Patton Oswalt, Kevin Hart, Tiffany Haddish, Jenny Slate, Eric Stonestreet, Harrison Ford, Dana Carvey, Nick Kroll, Lake Bell, Ellie Kemper, Bobby Moynihan, Hannibal Buress"/>
    <n v="12"/>
    <x v="0"/>
    <s v="United States, France, Japan"/>
    <n v="3"/>
    <x v="511"/>
    <x v="2"/>
    <x v="7"/>
    <s v="86 min"/>
    <n v="86"/>
    <n v="86"/>
    <n v="184.00915862421076"/>
    <s v=""/>
    <s v="Children &amp; Family Movies, Comedies"/>
    <x v="0"/>
    <s v="Children &amp; Family Movies, Comedies"/>
    <n v="2"/>
  </r>
  <r>
    <n v="8574"/>
    <x v="1514"/>
    <x v="0"/>
    <x v="1514"/>
    <s v="David Shisgall"/>
    <m/>
    <n v="0"/>
    <x v="0"/>
    <s v="United States"/>
    <n v="1"/>
    <x v="819"/>
    <x v="9"/>
    <x v="1"/>
    <s v="86 min"/>
    <n v="86"/>
    <n v="86"/>
    <n v="184.00915862421076"/>
    <s v=""/>
    <s v="Documentaries"/>
    <x v="3"/>
    <s v="Documentaries"/>
    <n v="1"/>
  </r>
  <r>
    <n v="8646"/>
    <x v="1515"/>
    <x v="0"/>
    <x v="1515"/>
    <s v="Buz Wallick"/>
    <s v="Karissa Strain, Katie Strain, Yves Bright, Angie Everhart, Thaddeus Shafer, Mary O'Neil"/>
    <n v="6"/>
    <x v="0"/>
    <s v="United States"/>
    <n v="1"/>
    <x v="381"/>
    <x v="5"/>
    <x v="5"/>
    <s v="86 min"/>
    <n v="86"/>
    <n v="86"/>
    <n v="184.00915862421076"/>
    <s v=""/>
    <s v="Horror Movies, Independent Movies, Thrillers"/>
    <x v="9"/>
    <s v="Horror Movies, Independent Movies, Thrillers"/>
    <n v="3"/>
  </r>
  <r>
    <n v="8731"/>
    <x v="1516"/>
    <x v="0"/>
    <x v="1516"/>
    <s v="Scott Zabielski"/>
    <s v="Andrew Bachelor, Kat Graham, Mike Epps, Terry Crews, Method Man, Logan Paul, Allen Maldonado, Josh Brener, Devon Werkheiser, Retta"/>
    <n v="10"/>
    <x v="0"/>
    <s v="United States"/>
    <n v="1"/>
    <x v="448"/>
    <x v="3"/>
    <x v="12"/>
    <s v="86 min"/>
    <n v="86"/>
    <n v="86"/>
    <n v="184.00915862421076"/>
    <s v=""/>
    <s v="Comedies"/>
    <x v="4"/>
    <s v="Comedies"/>
    <n v="1"/>
  </r>
  <r>
    <n v="8749"/>
    <x v="1517"/>
    <x v="0"/>
    <x v="1517"/>
    <s v="John Duigan"/>
    <s v="Judy Davis, Bryan Brown, Cathy Downes, Baz Luhrmann, Peter Mochrie, Mervyn Drake, Margie McCrae"/>
    <n v="7"/>
    <x v="12"/>
    <s v="Australia"/>
    <n v="1"/>
    <x v="157"/>
    <x v="50"/>
    <x v="11"/>
    <s v="86 min"/>
    <n v="86"/>
    <n v="86"/>
    <n v="184.00915862421076"/>
    <s v=""/>
    <s v="Classic Movies, Dramas"/>
    <x v="5"/>
    <s v="Classic Movies, Dramas"/>
    <n v="2"/>
  </r>
  <r>
    <n v="87"/>
    <x v="1518"/>
    <x v="0"/>
    <x v="1518"/>
    <s v="Thomas Sieben"/>
    <s v="David Kross, Hanno Koffler, Maria Ehrich, Robert Finster, Yung Ngo, Klaus Steinbacher, Livia Matthes, Nellie Thalbach"/>
    <n v="8"/>
    <x v="2"/>
    <m/>
    <n v="0"/>
    <x v="820"/>
    <x v="6"/>
    <x v="5"/>
    <s v="87 min"/>
    <n v="87"/>
    <n v="87"/>
    <n v="157.87916351737664"/>
    <s v=""/>
    <s v="International Movies, Thrillers"/>
    <x v="7"/>
    <s v="International Movies, Thrillers"/>
    <n v="2"/>
  </r>
  <r>
    <n v="326"/>
    <x v="1519"/>
    <x v="0"/>
    <x v="1519"/>
    <s v="Brian Levant"/>
    <s v="Charles Grodin, Bonnie Hunt, Dean Jones, Oliver Platt, Stanley Tucci, Nicholle Tom, Christopher Castile, Sarah Rose Karr, David Duchovny, Patricia Heaton, O-Lan Jones, Nancy Fish"/>
    <n v="12"/>
    <x v="0"/>
    <s v="United States"/>
    <n v="1"/>
    <x v="757"/>
    <x v="34"/>
    <x v="7"/>
    <s v="87 min"/>
    <n v="87"/>
    <n v="87"/>
    <n v="157.87916351737664"/>
    <s v=""/>
    <s v="Children &amp; Family Movies, Comedies"/>
    <x v="0"/>
    <s v="Children &amp; Family Movies, Comedies"/>
    <n v="2"/>
  </r>
  <r>
    <n v="429"/>
    <x v="1520"/>
    <x v="0"/>
    <x v="1520"/>
    <s v="Kyohei Ishiguro"/>
    <s v="Somegoro Ichikawa, Hana Sugisaki, Megumi Han, Natsuki Hanae, Yuuichirou Umehara, Megumi Nakajima, Sumire Morohoshi, Hiroshi Kamiya, Maaya Sakamoto, Koichi Yamadera, Kikuko Inoue"/>
    <n v="11"/>
    <x v="2"/>
    <m/>
    <n v="0"/>
    <x v="325"/>
    <x v="6"/>
    <x v="4"/>
    <s v="87 min"/>
    <n v="87"/>
    <n v="87"/>
    <n v="157.87916351737664"/>
    <s v=""/>
    <s v="Anime Features, Children &amp; Family Movies, International Movies"/>
    <x v="10"/>
    <s v="Anime Features, Children &amp; Family Movies, International Movies"/>
    <n v="3"/>
  </r>
  <r>
    <n v="470"/>
    <x v="1521"/>
    <x v="0"/>
    <x v="1521"/>
    <s v="Semi Chellas"/>
    <s v="Hong Chau, Sarah Gadon, John Gallagher Jr., Lola Kirke, Ellen Burstyn, David Cubitt, Jordan Pettle, Richard Walters"/>
    <n v="8"/>
    <x v="0"/>
    <s v="United States, Canada"/>
    <n v="2"/>
    <x v="131"/>
    <x v="2"/>
    <x v="5"/>
    <s v="87 min"/>
    <n v="87"/>
    <n v="87"/>
    <n v="157.87916351737664"/>
    <s v=""/>
    <s v="Dramas, Independent Movies"/>
    <x v="2"/>
    <s v="Dramas, Independent Movies"/>
    <n v="2"/>
  </r>
  <r>
    <n v="499"/>
    <x v="1522"/>
    <x v="0"/>
    <x v="1522"/>
    <s v="Pascal Atuma"/>
    <s v="Omoni Oboli, Brian Hooks, Stephanie Linus, Merlisa Determined, Pascal Atuma, Derel Isaac, Naima Sundiata, Chealse Howell, Dashawn Francis, Percy Anane-Dwumfour"/>
    <n v="10"/>
    <x v="2"/>
    <m/>
    <n v="0"/>
    <x v="126"/>
    <x v="1"/>
    <x v="5"/>
    <s v="87 min"/>
    <n v="87"/>
    <n v="87"/>
    <n v="157.87916351737664"/>
    <s v=""/>
    <s v="Dramas, International Movies"/>
    <x v="2"/>
    <s v="Dramas, International Movies"/>
    <n v="2"/>
  </r>
  <r>
    <n v="644"/>
    <x v="1523"/>
    <x v="0"/>
    <x v="1523"/>
    <s v="Justin P. Lange"/>
    <s v="Guy Pearce, Vadhir Derbez, Stephen Lang, Brady Jenness, Chris Galust, Robin Bartlett, Heath Freeman, Keith David"/>
    <n v="8"/>
    <x v="0"/>
    <s v="United States"/>
    <n v="1"/>
    <x v="821"/>
    <x v="6"/>
    <x v="12"/>
    <s v="87 min"/>
    <n v="87"/>
    <n v="87"/>
    <n v="157.87916351737664"/>
    <s v=""/>
    <s v="Horror Movies"/>
    <x v="9"/>
    <s v="Horror Movies"/>
    <n v="1"/>
  </r>
  <r>
    <n v="868"/>
    <x v="1524"/>
    <x v="0"/>
    <x v="1524"/>
    <s v="James Moll"/>
    <m/>
    <n v="0"/>
    <x v="0"/>
    <s v="United States"/>
    <n v="1"/>
    <x v="822"/>
    <x v="18"/>
    <x v="2"/>
    <s v="87 min"/>
    <n v="87"/>
    <n v="87"/>
    <n v="157.87916351737664"/>
    <s v=""/>
    <s v="Documentaries"/>
    <x v="3"/>
    <s v="Documentaries"/>
    <n v="1"/>
  </r>
  <r>
    <n v="939"/>
    <x v="1525"/>
    <x v="0"/>
    <x v="1525"/>
    <s v="Suhas Kadav"/>
    <s v="Saurav Chakraborty"/>
    <n v="1"/>
    <x v="2"/>
    <m/>
    <n v="0"/>
    <x v="475"/>
    <x v="2"/>
    <x v="8"/>
    <s v="87 min"/>
    <n v="87"/>
    <n v="87"/>
    <n v="157.87916351737664"/>
    <s v=""/>
    <s v="Children &amp; Family Movies, Comedies, Music &amp; Musicals"/>
    <x v="0"/>
    <s v="Children &amp; Family Movies, Comedies, Music &amp; Musicals"/>
    <n v="3"/>
  </r>
  <r>
    <n v="1010"/>
    <x v="1526"/>
    <x v="0"/>
    <x v="1526"/>
    <s v="Akshay Sanjeev Chavan, Sumit Das"/>
    <s v="Shailendra Pandey, Vinod Kulkarni, Rohan, Mukesh Pandey, Bhakti Shalini, Ghanshyam Shukla, Pankaj Kalra, Kanchan, Sanchit Wartak, Ajay Singhal"/>
    <n v="10"/>
    <x v="2"/>
    <m/>
    <n v="0"/>
    <x v="559"/>
    <x v="1"/>
    <x v="8"/>
    <s v="87 min"/>
    <n v="87"/>
    <n v="87"/>
    <n v="157.87916351737664"/>
    <s v=""/>
    <s v="Children &amp; Family Movies"/>
    <x v="0"/>
    <s v="Children &amp; Family Movies"/>
    <n v="1"/>
  </r>
  <r>
    <n v="1158"/>
    <x v="1527"/>
    <x v="0"/>
    <x v="1527"/>
    <m/>
    <s v="Eric Andr√©, Lil Rel Howery, Tiffany Haddish, Michaela Conlin"/>
    <n v="4"/>
    <x v="0"/>
    <s v="United States"/>
    <n v="1"/>
    <x v="823"/>
    <x v="6"/>
    <x v="5"/>
    <s v="87 min"/>
    <n v="87"/>
    <n v="87"/>
    <n v="157.87916351737664"/>
    <s v=""/>
    <s v="Comedies"/>
    <x v="4"/>
    <s v="Comedies"/>
    <n v="1"/>
  </r>
  <r>
    <n v="1160"/>
    <x v="1528"/>
    <x v="0"/>
    <x v="1528"/>
    <s v="Ferm√≠n Muguruza"/>
    <s v="Unax Ugalde, Isaach De Bankol√©, Iseo, Sergi L√≥pez, Ram√≥n Agirre, Jorge Perugorr√≠a, Angelo Moore, Maria de Medeiros"/>
    <n v="8"/>
    <x v="2"/>
    <m/>
    <n v="0"/>
    <x v="823"/>
    <x v="5"/>
    <x v="5"/>
    <s v="87 min"/>
    <n v="87"/>
    <n v="87"/>
    <n v="157.87916351737664"/>
    <s v=""/>
    <s v="Dramas, International Movies"/>
    <x v="2"/>
    <s v="Dramas, International Movies"/>
    <n v="2"/>
  </r>
  <r>
    <n v="1162"/>
    <x v="1529"/>
    <x v="0"/>
    <x v="1529"/>
    <m/>
    <m/>
    <n v="0"/>
    <x v="6"/>
    <s v="United Kingdom"/>
    <n v="1"/>
    <x v="823"/>
    <x v="1"/>
    <x v="6"/>
    <s v="87 min"/>
    <n v="87"/>
    <n v="87"/>
    <n v="157.87916351737664"/>
    <s v=""/>
    <s v="Documentaries"/>
    <x v="3"/>
    <s v="Documentaries"/>
    <n v="1"/>
  </r>
  <r>
    <n v="1205"/>
    <x v="1530"/>
    <x v="0"/>
    <x v="1530"/>
    <s v="Taylor Morden"/>
    <m/>
    <n v="0"/>
    <x v="0"/>
    <s v="United States"/>
    <n v="1"/>
    <x v="824"/>
    <x v="1"/>
    <x v="1"/>
    <s v="87 min"/>
    <n v="87"/>
    <n v="87"/>
    <n v="157.87916351737664"/>
    <s v=""/>
    <s v="Documentaries"/>
    <x v="3"/>
    <s v="Documentaries"/>
    <n v="1"/>
  </r>
  <r>
    <n v="1320"/>
    <x v="1531"/>
    <x v="0"/>
    <x v="1531"/>
    <s v="Eric D. Cabello D√≠az"/>
    <s v="Ver√≥nica Alva, Pablo Gama Iturrar√°n ‚ÄúMago Gamini‚Äù, Luis √Ångel Jaramillo, Lila Downs, Elena Poniatowska, Ver√≥nica Castro, Enrique Guzm√°n, Alex Lora, Marco Antonio Sol√≠s, V√≠ctor Trujillo"/>
    <n v="10"/>
    <x v="15"/>
    <s v="Mexico"/>
    <n v="1"/>
    <x v="699"/>
    <x v="6"/>
    <x v="8"/>
    <s v="87 min"/>
    <n v="87"/>
    <n v="87"/>
    <n v="157.87916351737664"/>
    <s v=""/>
    <s v="Children &amp; Family Movies"/>
    <x v="0"/>
    <s v="Children &amp; Family Movies"/>
    <n v="1"/>
  </r>
  <r>
    <n v="1447"/>
    <x v="1532"/>
    <x v="0"/>
    <x v="1532"/>
    <s v="Jeff Tremaine"/>
    <s v="Johnny Knoxville, Jackson Nicoll, Greg Harris, Georgina Cates, Kamber Hejlik, Jill Killington, Madison Davis, George Faughnan, Spike Jonze, Catherine Keener"/>
    <n v="10"/>
    <x v="0"/>
    <s v="United States"/>
    <n v="1"/>
    <x v="225"/>
    <x v="0"/>
    <x v="5"/>
    <s v="87 min"/>
    <n v="87"/>
    <n v="87"/>
    <n v="157.87916351737664"/>
    <s v=""/>
    <s v="Comedies"/>
    <x v="4"/>
    <s v="Comedies"/>
    <n v="1"/>
  </r>
  <r>
    <n v="1537"/>
    <x v="1533"/>
    <x v="0"/>
    <x v="1533"/>
    <s v="Brad Peyton"/>
    <s v="Aaron Eckhart, Carice van Houten, Catalina Sandino Moreno, David Mazouz, Keir O'Donnell, Matt Nable, Emily Jackson, Paul Vincent O'Connor, Natalija Nogulich, John Pirruccello, Mark Steger, Emjay Anthony, Karolina Wydra"/>
    <n v="13"/>
    <x v="0"/>
    <s v="United States"/>
    <n v="1"/>
    <x v="201"/>
    <x v="9"/>
    <x v="2"/>
    <s v="87 min"/>
    <n v="87"/>
    <n v="87"/>
    <n v="157.87916351737664"/>
    <s v=""/>
    <s v="Horror Movies, Thrillers"/>
    <x v="9"/>
    <s v="Horror Movies, Thrillers"/>
    <n v="2"/>
  </r>
  <r>
    <n v="1651"/>
    <x v="1534"/>
    <x v="0"/>
    <x v="1534"/>
    <s v="Paul Dugdale"/>
    <s v="Shawn Mendes"/>
    <n v="1"/>
    <x v="6"/>
    <s v="United Kingdom, United States"/>
    <n v="2"/>
    <x v="825"/>
    <x v="1"/>
    <x v="6"/>
    <s v="87 min"/>
    <n v="87"/>
    <n v="87"/>
    <n v="157.87916351737664"/>
    <s v=""/>
    <s v="Music &amp; Musicals"/>
    <x v="11"/>
    <s v="Music &amp; Musicals"/>
    <n v="1"/>
  </r>
  <r>
    <n v="1701"/>
    <x v="1535"/>
    <x v="0"/>
    <x v="1535"/>
    <s v="Dami√°n Romay"/>
    <s v="Haley Webb, Donny Boaz, Cathy Baron, Jason Alan Smith, Dennis Staroselsky, Owen Miller, Shawn Fitzgibbon"/>
    <n v="7"/>
    <x v="0"/>
    <s v="United States"/>
    <n v="1"/>
    <x v="826"/>
    <x v="2"/>
    <x v="1"/>
    <s v="87 min"/>
    <n v="87"/>
    <n v="87"/>
    <n v="157.87916351737664"/>
    <s v=""/>
    <s v="Thrillers"/>
    <x v="12"/>
    <s v="Thrillers"/>
    <n v="1"/>
  </r>
  <r>
    <n v="1735"/>
    <x v="1536"/>
    <x v="0"/>
    <x v="1536"/>
    <s v="Maxwell McGuire"/>
    <s v="Natalie Hall, Evan Williams, Michael Gordon Shore, Steve Cumyn, Albert Brooks"/>
    <n v="5"/>
    <x v="8"/>
    <s v="Canada"/>
    <n v="1"/>
    <x v="827"/>
    <x v="1"/>
    <x v="4"/>
    <s v="87 min"/>
    <n v="87"/>
    <n v="87"/>
    <n v="157.87916351737664"/>
    <s v=""/>
    <s v="Comedies, Romantic Movies"/>
    <x v="4"/>
    <s v="Comedies, Romantic Movies"/>
    <n v="2"/>
  </r>
  <r>
    <n v="1739"/>
    <x v="1537"/>
    <x v="0"/>
    <x v="1537"/>
    <m/>
    <s v="Emily Alatalo, Lauren Holly, Yanic Truesdale, Franco Lo Presti, Andrew Bushell, Genelle Williams, Kyana Teresa, Eric Hicks"/>
    <n v="8"/>
    <x v="8"/>
    <s v="Canada"/>
    <n v="1"/>
    <x v="790"/>
    <x v="5"/>
    <x v="4"/>
    <s v="87 min"/>
    <n v="87"/>
    <n v="87"/>
    <n v="157.87916351737664"/>
    <s v=""/>
    <s v="Dramas, Romantic Movies"/>
    <x v="2"/>
    <s v="Dramas, Romantic Movies"/>
    <n v="2"/>
  </r>
  <r>
    <n v="1750"/>
    <x v="1538"/>
    <x v="0"/>
    <x v="1538"/>
    <s v="Michael Kampa"/>
    <s v="Danny Glover, Denise Richards, Cameron Seely, Sean O'Bryan, Katrina Begin, Jake Van Wagoner, Douglas Spain, Dawson Ehlke"/>
    <n v="8"/>
    <x v="0"/>
    <s v="United States"/>
    <n v="1"/>
    <x v="79"/>
    <x v="2"/>
    <x v="6"/>
    <s v="87 min"/>
    <n v="87"/>
    <n v="87"/>
    <n v="157.87916351737664"/>
    <s v=""/>
    <s v="Children &amp; Family Movies, Comedies"/>
    <x v="0"/>
    <s v="Children &amp; Family Movies, Comedies"/>
    <n v="2"/>
  </r>
  <r>
    <n v="1775"/>
    <x v="1539"/>
    <x v="0"/>
    <x v="1539"/>
    <s v="Stacia Crawford"/>
    <s v="Victoria Barabas, Gino Anthony Pesi, Jake Allyn, Deborah Van Valkenburgh, Jessica Meraz, Jack Fisher, Eve Sigall, Jerod Meagher"/>
    <n v="8"/>
    <x v="0"/>
    <s v="United States"/>
    <n v="1"/>
    <x v="828"/>
    <x v="2"/>
    <x v="1"/>
    <s v="87 min"/>
    <n v="87"/>
    <n v="87"/>
    <n v="157.87916351737664"/>
    <s v=""/>
    <s v="Dramas, Independent Movies, Thrillers"/>
    <x v="2"/>
    <s v="Dramas, Independent Movies, Thrillers"/>
    <n v="3"/>
  </r>
  <r>
    <n v="1799"/>
    <x v="1540"/>
    <x v="0"/>
    <x v="1540"/>
    <s v="Gil Baroni"/>
    <s v="Anne Celestino Mota, Emmanuel Rosset, Matheus Moura, Surya Amitrano, Tha√≠s Schier, Cida Rolim, Katia Horn, Igor Augustho, Marcel Szymanski"/>
    <n v="9"/>
    <x v="23"/>
    <s v="Brazil"/>
    <n v="1"/>
    <x v="791"/>
    <x v="2"/>
    <x v="5"/>
    <s v="87 min"/>
    <n v="87"/>
    <n v="87"/>
    <n v="157.87916351737664"/>
    <s v=""/>
    <s v="Comedies, International Movies, LGBTQ Movies"/>
    <x v="4"/>
    <s v="Comedies, International Movies, LGBTQ Movies"/>
    <n v="3"/>
  </r>
  <r>
    <n v="1807"/>
    <x v="1541"/>
    <x v="0"/>
    <x v="1541"/>
    <s v="Jarand Herdal"/>
    <s v="Gitte Witt, Thomas Gullestad, Thorbj√∏rn Harr, Tuva Olivia Remman, Trine Wiggen, Maria Grazia Di Meo, Kingsford Siayor, Jonatan Rodriguez"/>
    <n v="8"/>
    <x v="30"/>
    <s v="Norway"/>
    <n v="1"/>
    <x v="593"/>
    <x v="1"/>
    <x v="5"/>
    <s v="87 min"/>
    <n v="87"/>
    <n v="87"/>
    <n v="157.87916351737664"/>
    <s v=""/>
    <s v="Horror Movies, International Movies"/>
    <x v="9"/>
    <s v="Horror Movies, International Movies"/>
    <n v="2"/>
  </r>
  <r>
    <n v="1851"/>
    <x v="1542"/>
    <x v="0"/>
    <x v="1542"/>
    <s v="Lasja Fauzia Susatyo"/>
    <s v="Jefri Nichol, Aurora Ribero, Axel Matthew, Nadya Arina, Karina Suwandhi, Rebecca Klopper"/>
    <n v="6"/>
    <x v="43"/>
    <s v="Indonesia"/>
    <n v="1"/>
    <x v="145"/>
    <x v="1"/>
    <x v="1"/>
    <s v="87 min"/>
    <n v="87"/>
    <n v="87"/>
    <n v="157.87916351737664"/>
    <s v=""/>
    <s v="Dramas, International Movies, Romantic Movies"/>
    <x v="2"/>
    <s v="Dramas, International Movies, Romantic Movies"/>
    <n v="3"/>
  </r>
  <r>
    <n v="1917"/>
    <x v="1543"/>
    <x v="0"/>
    <x v="1543"/>
    <s v="David LaChapelle"/>
    <s v="Tommy the Clown, Tight Eyez"/>
    <n v="2"/>
    <x v="0"/>
    <s v="United States, United Kingdom"/>
    <n v="2"/>
    <x v="508"/>
    <x v="30"/>
    <x v="2"/>
    <s v="87 min"/>
    <n v="87"/>
    <n v="87"/>
    <n v="157.87916351737664"/>
    <s v=""/>
    <s v="Documentaries, Music &amp; Musicals"/>
    <x v="3"/>
    <s v="Documentaries, Music &amp; Musicals"/>
    <n v="2"/>
  </r>
  <r>
    <n v="2225"/>
    <x v="1544"/>
    <x v="0"/>
    <x v="1544"/>
    <s v="Denis Do"/>
    <s v="B√©r√©nice Bejo, Louis Garrel, Colette Kieffer, Aude-Laurence Clermont Biver, Brice Montagne, Franck Sasonoff, Herv√© Sogne, Maxime Baudoin, Tom Trouffier, Lila Lacombe, C√©line Ront√©, Emilie Mari√©, Thierry Jahn"/>
    <n v="13"/>
    <x v="11"/>
    <s v="France, Belgium, Luxembourg, Cambodia,"/>
    <n v="5"/>
    <x v="829"/>
    <x v="5"/>
    <x v="1"/>
    <s v="87 min"/>
    <n v="87"/>
    <n v="87"/>
    <n v="157.87916351737664"/>
    <s v=""/>
    <s v="Dramas, International Movies"/>
    <x v="2"/>
    <s v="Dramas, International Movies"/>
    <n v="2"/>
  </r>
  <r>
    <n v="2480"/>
    <x v="1545"/>
    <x v="0"/>
    <x v="1545"/>
    <s v="Michael Showalter"/>
    <s v="Issa Rae, Kumail Nanjiani, Paul Sparks, Anna Camp, Kyle Bornheimer, Nicholas X. Parsons, Andrene Ward-Hammond, Catherine Cohen, Barry Rothbart"/>
    <n v="9"/>
    <x v="0"/>
    <s v="United States"/>
    <n v="1"/>
    <x v="234"/>
    <x v="1"/>
    <x v="12"/>
    <s v="87 min"/>
    <n v="87"/>
    <n v="87"/>
    <n v="157.87916351737664"/>
    <s v=""/>
    <s v="Action &amp; Adventure, Comedies, Romantic Movies"/>
    <x v="1"/>
    <s v="Action &amp; Adventure, Comedies, Romantic Movies"/>
    <n v="3"/>
  </r>
  <r>
    <n v="2653"/>
    <x v="1546"/>
    <x v="0"/>
    <x v="1546"/>
    <s v="Rachel Mason"/>
    <m/>
    <n v="0"/>
    <x v="0"/>
    <s v="United States"/>
    <n v="1"/>
    <x v="830"/>
    <x v="1"/>
    <x v="5"/>
    <s v="87 min"/>
    <n v="87"/>
    <n v="87"/>
    <n v="157.87916351737664"/>
    <s v=""/>
    <s v="Documentaries, LGBTQ Movies"/>
    <x v="3"/>
    <s v="Documentaries, LGBTQ Movies"/>
    <n v="2"/>
  </r>
  <r>
    <n v="2718"/>
    <x v="1547"/>
    <x v="0"/>
    <x v="1547"/>
    <s v="Rajiv Chilaka"/>
    <s v="Kaustav Ghosh, Jigna Bhardwaj, Chutki, Rajesh Kava, Mausam, Guru Shambu, Arun Shekar, Julie Tejwani, Anamaya Verma"/>
    <n v="9"/>
    <x v="17"/>
    <s v="India"/>
    <n v="1"/>
    <x v="579"/>
    <x v="11"/>
    <x v="8"/>
    <s v="87 min"/>
    <n v="87"/>
    <n v="87"/>
    <n v="157.87916351737664"/>
    <s v=""/>
    <s v="Children &amp; Family Movies"/>
    <x v="0"/>
    <s v="Children &amp; Family Movies"/>
    <n v="1"/>
  </r>
  <r>
    <n v="2860"/>
    <x v="1548"/>
    <x v="0"/>
    <x v="1548"/>
    <s v="Matthew Ross"/>
    <s v="Michael Shannon, Imogen Poots, Michael Nyqvist, Justin Long, Stella Schnabel, Rosanna Arquette, Emmanuelle Devos"/>
    <n v="7"/>
    <x v="0"/>
    <s v="United States"/>
    <n v="1"/>
    <x v="5"/>
    <x v="9"/>
    <x v="5"/>
    <s v="87 min"/>
    <n v="87"/>
    <n v="87"/>
    <n v="157.87916351737664"/>
    <s v=""/>
    <s v="Dramas, Thrillers"/>
    <x v="2"/>
    <s v="Dramas, Thrillers"/>
    <n v="2"/>
  </r>
  <r>
    <n v="2862"/>
    <x v="1549"/>
    <x v="0"/>
    <x v="1549"/>
    <s v="Lee Kirk"/>
    <s v="Billie Joe Armstrong, Fred Armisen, Judy Greer, Selma Blair, Chris Messina, Brian Baumgartner, John Doman, Madisyn Shipman, Kevin Corrigan, Mia Dillon, Lucas Papaelias"/>
    <n v="11"/>
    <x v="0"/>
    <s v="United States"/>
    <n v="1"/>
    <x v="5"/>
    <x v="9"/>
    <x v="1"/>
    <s v="87 min"/>
    <n v="87"/>
    <n v="87"/>
    <n v="157.87916351737664"/>
    <s v=""/>
    <s v="Comedies, Dramas, Music &amp; Musicals"/>
    <x v="4"/>
    <s v="Comedies, Dramas, Music &amp; Musicals"/>
    <n v="3"/>
  </r>
  <r>
    <n v="2912"/>
    <x v="1550"/>
    <x v="0"/>
    <x v="1550"/>
    <s v="Richard Phelan, Will Becher"/>
    <s v="Justin Fletcher, John Sparkes, Amalia Vitale, Kate Harbour, David Holt"/>
    <n v="5"/>
    <x v="6"/>
    <s v="United Kingdom, France, Belgium, Ireland, United States"/>
    <n v="5"/>
    <x v="114"/>
    <x v="2"/>
    <x v="3"/>
    <s v="87 min"/>
    <n v="87"/>
    <n v="87"/>
    <n v="157.87916351737664"/>
    <s v=""/>
    <s v="Children &amp; Family Movies, Comedies"/>
    <x v="0"/>
    <s v="Children &amp; Family Movies, Comedies"/>
    <n v="2"/>
  </r>
  <r>
    <n v="3235"/>
    <x v="1551"/>
    <x v="0"/>
    <x v="1551"/>
    <s v="Marta Jaenes, Rosa M√°rquez"/>
    <m/>
    <n v="0"/>
    <x v="14"/>
    <s v="Spain"/>
    <n v="1"/>
    <x v="831"/>
    <x v="2"/>
    <x v="5"/>
    <s v="87 min"/>
    <n v="87"/>
    <n v="87"/>
    <n v="157.87916351737664"/>
    <s v=""/>
    <s v="Documentaries, International Movies"/>
    <x v="3"/>
    <s v="Documentaries, International Movies"/>
    <n v="2"/>
  </r>
  <r>
    <n v="3304"/>
    <x v="1552"/>
    <x v="0"/>
    <x v="1552"/>
    <s v="Lucas Margutti"/>
    <s v="Luccas Neto, Gi Alparone, J√©ssica Diehl, Roni Fischer, Karol Alves, Jo√£o Pessanha"/>
    <n v="6"/>
    <x v="23"/>
    <s v="Brazil"/>
    <n v="1"/>
    <x v="314"/>
    <x v="2"/>
    <x v="4"/>
    <s v="87 min"/>
    <n v="87"/>
    <n v="87"/>
    <n v="157.87916351737664"/>
    <s v=""/>
    <s v="Children &amp; Family Movies, Comedies, Music &amp; Musicals"/>
    <x v="0"/>
    <s v="Children &amp; Family Movies, Comedies, Music &amp; Musicals"/>
    <n v="3"/>
  </r>
  <r>
    <n v="3393"/>
    <x v="1553"/>
    <x v="0"/>
    <x v="1553"/>
    <s v="Adze Ugah"/>
    <s v="Ayo Makun, Adesua Etomi, Richard Mofe-Damijo, Mercy Johnson, Falz, Tuface Idibia, Thenjiwe Moseley, Motlatsi Mafatshe, Celeste Ntuli, Miguel A. N√∫√±ez Jr."/>
    <n v="10"/>
    <x v="18"/>
    <s v="South Africa, Nigeria"/>
    <n v="2"/>
    <x v="117"/>
    <x v="3"/>
    <x v="1"/>
    <s v="87 min"/>
    <n v="87"/>
    <n v="87"/>
    <n v="157.87916351737664"/>
    <s v=""/>
    <s v="Comedies, International Movies, Romantic Movies"/>
    <x v="4"/>
    <s v="Comedies, International Movies, Romantic Movies"/>
    <n v="3"/>
  </r>
  <r>
    <n v="3440"/>
    <x v="1554"/>
    <x v="0"/>
    <x v="1554"/>
    <s v="Kaila York"/>
    <s v="Stacy Haiduk, Kelly Kruger, Christopher Sean, Anne Leighton, Beth Littleford, John-Paul Lavoisier, Kristoff St. John, Pallavi Sastry"/>
    <n v="8"/>
    <x v="0"/>
    <s v="United States"/>
    <n v="1"/>
    <x v="832"/>
    <x v="2"/>
    <x v="1"/>
    <s v="87 min"/>
    <n v="87"/>
    <n v="87"/>
    <n v="157.87916351737664"/>
    <s v=""/>
    <s v="Dramas, Thrillers"/>
    <x v="2"/>
    <s v="Dramas, Thrillers"/>
    <n v="2"/>
  </r>
  <r>
    <n v="3498"/>
    <x v="1555"/>
    <x v="0"/>
    <x v="1555"/>
    <s v="Archie Borders"/>
    <s v="Matt Walsh, Judith Godreche, Reid Scott, Michaela Watkins, David Wain, Gary Cole"/>
    <n v="6"/>
    <x v="0"/>
    <s v="United States"/>
    <n v="1"/>
    <x v="833"/>
    <x v="5"/>
    <x v="5"/>
    <s v="87 min"/>
    <n v="87"/>
    <n v="87"/>
    <n v="157.87916351737664"/>
    <s v=""/>
    <s v="Comedies, Independent Movies, International Movies"/>
    <x v="4"/>
    <s v="Comedies, Independent Movies, International Movies"/>
    <n v="3"/>
  </r>
  <r>
    <n v="3676"/>
    <x v="1556"/>
    <x v="0"/>
    <x v="1556"/>
    <s v="Joe Lynch"/>
    <s v="Frank Grillo, Anthony Mackie, Marcia Gay Harden, Teyonah Parris, Boris McGiver, Christian Cooke, Markice Moore"/>
    <n v="7"/>
    <x v="11"/>
    <s v="France, United States"/>
    <n v="2"/>
    <x v="620"/>
    <x v="2"/>
    <x v="5"/>
    <s v="87 min"/>
    <n v="87"/>
    <n v="87"/>
    <n v="157.87916351737664"/>
    <s v=""/>
    <s v="Action &amp; Adventure"/>
    <x v="1"/>
    <s v="Action &amp; Adventure"/>
    <n v="1"/>
  </r>
  <r>
    <n v="3707"/>
    <x v="1557"/>
    <x v="0"/>
    <x v="1557"/>
    <s v="Roberto Girault Facha"/>
    <s v="Ana Layevska, Alex Sirvent, Paulina Goto, Fernando Estrada, Alejandro Oliva, David Villegas, Xavier Cervantes, Cuauht√©moc Duque, Karyme Lozano, Rodrigo Trevi√±o"/>
    <n v="10"/>
    <x v="15"/>
    <s v="Mexico"/>
    <n v="1"/>
    <x v="512"/>
    <x v="3"/>
    <x v="5"/>
    <s v="87 min"/>
    <n v="87"/>
    <n v="87"/>
    <n v="157.87916351737664"/>
    <s v=""/>
    <s v="Action &amp; Adventure, International Movies, Sci-Fi &amp; Fantasy"/>
    <x v="1"/>
    <s v="Action &amp; Adventure, International Movies, Sci-Fi &amp; Fantasy"/>
    <n v="3"/>
  </r>
  <r>
    <n v="3729"/>
    <x v="1558"/>
    <x v="0"/>
    <x v="1558"/>
    <s v="Hideaki Anno, Kazuya Tsurumaki"/>
    <s v="Megumi Ogata, Kotono Mitsuishi, Megumi Hayashibara, Yuko Miyamura, Yuriko Yamaguchi, Fumihiko Tachiki, Motomu Kiyokawa, Koichi Yamadera, Takehito Koyasu, Hiro Yuki, Miki Nagasawa, Maria Kawamura, Mugihito, Akira Ishida"/>
    <n v="14"/>
    <x v="1"/>
    <s v="Japan"/>
    <n v="1"/>
    <x v="444"/>
    <x v="53"/>
    <x v="5"/>
    <s v="87 min"/>
    <n v="87"/>
    <n v="87"/>
    <n v="157.87916351737664"/>
    <s v=""/>
    <s v="Action &amp; Adventure, Anime Features, International Movies"/>
    <x v="1"/>
    <s v="Action &amp; Adventure, Anime Features, International Movies"/>
    <n v="3"/>
  </r>
  <r>
    <n v="3811"/>
    <x v="1559"/>
    <x v="0"/>
    <x v="1559"/>
    <s v="Hern√°n Zin"/>
    <m/>
    <n v="0"/>
    <x v="22"/>
    <s v="Denmark, Spain"/>
    <n v="2"/>
    <x v="226"/>
    <x v="9"/>
    <x v="1"/>
    <s v="87 min"/>
    <n v="87"/>
    <n v="87"/>
    <n v="157.87916351737664"/>
    <s v=""/>
    <s v="Documentaries, International Movies"/>
    <x v="3"/>
    <s v="Documentaries, International Movies"/>
    <n v="2"/>
  </r>
  <r>
    <n v="3817"/>
    <x v="1560"/>
    <x v="0"/>
    <x v="1560"/>
    <s v="Stefon Bristol"/>
    <s v="Eden Duncan-Smith, Dante Crichlow, Astro, Johnathan Nieves, Marsha Stephanie Blake, Wavyy Jonez, Myra Lucretia Taylor"/>
    <n v="7"/>
    <x v="0"/>
    <s v="United States"/>
    <n v="1"/>
    <x v="226"/>
    <x v="2"/>
    <x v="5"/>
    <s v="87 min"/>
    <n v="87"/>
    <n v="87"/>
    <n v="157.87916351737664"/>
    <s v=""/>
    <s v="Dramas, Sci-Fi &amp; Fantasy, Thrillers"/>
    <x v="2"/>
    <s v="Dramas, Sci-Fi &amp; Fantasy, Thrillers"/>
    <n v="3"/>
  </r>
  <r>
    <n v="3920"/>
    <x v="1561"/>
    <x v="0"/>
    <x v="1561"/>
    <s v="Dallas Jackson"/>
    <s v="Jessica Allain, Luke Tennie, Tequan Richmond, Paige Hurd, Chelsea Rendon, Mitchell Edwards, Pepi Sonuga, Jason Woods, Maestro Harrell, RZA, Mykelti Williamson"/>
    <n v="11"/>
    <x v="0"/>
    <s v="United States"/>
    <n v="1"/>
    <x v="834"/>
    <x v="5"/>
    <x v="5"/>
    <s v="87 min"/>
    <n v="87"/>
    <n v="87"/>
    <n v="157.87916351737664"/>
    <s v=""/>
    <s v="Horror Movies"/>
    <x v="9"/>
    <s v="Horror Movies"/>
    <n v="1"/>
  </r>
  <r>
    <n v="3968"/>
    <x v="1562"/>
    <x v="0"/>
    <x v="1562"/>
    <s v="Theo Love"/>
    <m/>
    <n v="0"/>
    <x v="0"/>
    <s v="United States"/>
    <n v="1"/>
    <x v="835"/>
    <x v="2"/>
    <x v="5"/>
    <s v="87 min"/>
    <n v="87"/>
    <n v="87"/>
    <n v="157.87916351737664"/>
    <s v=""/>
    <s v="Documentaries"/>
    <x v="3"/>
    <s v="Documentaries"/>
    <n v="1"/>
  </r>
  <r>
    <n v="4059"/>
    <x v="1563"/>
    <x v="0"/>
    <x v="1563"/>
    <s v="Jonathan A. Rosenbaum"/>
    <s v="Bradley Steven Perry, Joshua J. Ballard, Tyrel Jackson Williams, Brittney Wilson, Taylor Russell, Nicholas Coombe, Rachelle Gillis, Kevin O'Grady"/>
    <n v="8"/>
    <x v="8"/>
    <s v="Canada"/>
    <n v="1"/>
    <x v="555"/>
    <x v="0"/>
    <x v="4"/>
    <s v="87 min"/>
    <n v="87"/>
    <n v="87"/>
    <n v="157.87916351737664"/>
    <s v=""/>
    <s v="Children &amp; Family Movies, Comedies"/>
    <x v="0"/>
    <s v="Children &amp; Family Movies, Comedies"/>
    <n v="2"/>
  </r>
  <r>
    <n v="4331"/>
    <x v="1564"/>
    <x v="0"/>
    <x v="1564"/>
    <s v="Cheang Pou Soi"/>
    <s v="Louis Koo, Richie Ren, Stanley Fung Sui-Fan, Michelle Ye, Lam Suet, Alexander Chan, Monica Mok"/>
    <n v="7"/>
    <x v="50"/>
    <s v="Hong Kong"/>
    <n v="1"/>
    <x v="42"/>
    <x v="16"/>
    <x v="5"/>
    <s v="87 min"/>
    <n v="87"/>
    <n v="87"/>
    <n v="157.87916351737664"/>
    <s v=""/>
    <s v="International Movies, Thrillers"/>
    <x v="7"/>
    <s v="International Movies, Thrillers"/>
    <n v="2"/>
  </r>
  <r>
    <n v="4475"/>
    <x v="1565"/>
    <x v="0"/>
    <x v="1565"/>
    <m/>
    <m/>
    <n v="0"/>
    <x v="31"/>
    <s v="Colombia"/>
    <n v="1"/>
    <x v="836"/>
    <x v="5"/>
    <x v="1"/>
    <s v="87 min"/>
    <n v="87"/>
    <n v="87"/>
    <n v="157.87916351737664"/>
    <s v=""/>
    <s v="Comedies, International Movies, Romantic Movies"/>
    <x v="4"/>
    <s v="Comedies, International Movies, Romantic Movies"/>
    <n v="3"/>
  </r>
  <r>
    <n v="4741"/>
    <x v="1566"/>
    <x v="0"/>
    <x v="1566"/>
    <s v="Pablo Giorgelli"/>
    <s v="Mora Arenillas, Mara Bestelli, Diego Cremonesi"/>
    <n v="3"/>
    <x v="25"/>
    <s v="Argentina, France"/>
    <n v="2"/>
    <x v="410"/>
    <x v="3"/>
    <x v="5"/>
    <s v="87 min"/>
    <n v="87"/>
    <n v="87"/>
    <n v="157.87916351737664"/>
    <s v=""/>
    <s v="Dramas, Independent Movies, International Movies"/>
    <x v="2"/>
    <s v="Dramas, Independent Movies, International Movies"/>
    <n v="3"/>
  </r>
  <r>
    <n v="4796"/>
    <x v="1567"/>
    <x v="0"/>
    <x v="1567"/>
    <s v="Nila Madhab Panda"/>
    <s v="Gulshan Grover, Harsh Mayar, Pitobash, Hussan Saad, Beatrice Ordeix, Sanjay Chauhan"/>
    <n v="6"/>
    <x v="17"/>
    <s v="India"/>
    <n v="1"/>
    <x v="130"/>
    <x v="10"/>
    <x v="6"/>
    <s v="87 min"/>
    <n v="87"/>
    <n v="87"/>
    <n v="157.87916351737664"/>
    <s v=""/>
    <s v="Children &amp; Family Movies, Comedies, Dramas"/>
    <x v="0"/>
    <s v="Children &amp; Family Movies, Comedies, Dramas"/>
    <n v="3"/>
  </r>
  <r>
    <n v="4874"/>
    <x v="1568"/>
    <x v="0"/>
    <x v="1568"/>
    <s v="Robert Vince"/>
    <s v="Jed Ress, Makenzie Moss, Denisse Ojeda, Reggie De Leon, David DeLuise, Kaitlyn Maher, Jorge Diaz, George Newbern, Diedrich Bader, Mackenzie Sol"/>
    <n v="10"/>
    <x v="8"/>
    <s v="Canada, Japan, United States"/>
    <n v="3"/>
    <x v="837"/>
    <x v="5"/>
    <x v="3"/>
    <s v="87 min"/>
    <n v="87"/>
    <n v="87"/>
    <n v="157.87916351737664"/>
    <s v=""/>
    <s v="Children &amp; Family Movies, Comedies, Music &amp; Musicals"/>
    <x v="0"/>
    <s v="Children &amp; Family Movies, Comedies, Music &amp; Musicals"/>
    <n v="3"/>
  </r>
  <r>
    <n v="4959"/>
    <x v="1569"/>
    <x v="0"/>
    <x v="1569"/>
    <s v="Joe Miale"/>
    <s v="Lee Pace, B√©r√©nice Marlohe, Jason Flemyng, Sibulele Gcilitshana, Wandile Molebatsi, Sekoati Sk Tsubane, Leroy Gopal, Welile Nzunza, Patrick Bakoba, Tom Fairfoot"/>
    <n v="10"/>
    <x v="6"/>
    <s v="United Kingdom"/>
    <n v="1"/>
    <x v="838"/>
    <x v="3"/>
    <x v="12"/>
    <s v="87 min"/>
    <n v="87"/>
    <n v="87"/>
    <n v="157.87916351737664"/>
    <s v=""/>
    <s v="Action &amp; Adventure, Sci-Fi &amp; Fantasy"/>
    <x v="1"/>
    <s v="Action &amp; Adventure, Sci-Fi &amp; Fantasy"/>
    <n v="2"/>
  </r>
  <r>
    <n v="4978"/>
    <x v="1570"/>
    <x v="0"/>
    <x v="1570"/>
    <s v="Brandon Camp"/>
    <s v="Gabriel Bateman, Darby Camp, Kiele Sanchez, Jerod Haynes, Gralen Bryant Banks, Angus Sampson, Will Rothhaar, Jim Gleason, Brady Permenter"/>
    <n v="9"/>
    <x v="33"/>
    <s v="United Arab Emirates, United States"/>
    <n v="2"/>
    <x v="357"/>
    <x v="5"/>
    <x v="6"/>
    <s v="87 min"/>
    <n v="87"/>
    <n v="87"/>
    <n v="157.87916351737664"/>
    <s v=""/>
    <s v="Children &amp; Family Movies, Dramas"/>
    <x v="0"/>
    <s v="Children &amp; Family Movies, Dramas"/>
    <n v="2"/>
  </r>
  <r>
    <n v="5014"/>
    <x v="1571"/>
    <x v="0"/>
    <x v="1571"/>
    <s v="Carlo Padial"/>
    <s v="Berto Romero, Carolina Bang, Javier Botet, Carlos Areces, Miguel Noguera, Toni Sevilla"/>
    <n v="6"/>
    <x v="14"/>
    <s v="Spain"/>
    <n v="1"/>
    <x v="144"/>
    <x v="3"/>
    <x v="5"/>
    <s v="87 min"/>
    <n v="87"/>
    <n v="87"/>
    <n v="157.87916351737664"/>
    <s v=""/>
    <s v="Comedies, Independent Movies, International Movies"/>
    <x v="4"/>
    <s v="Comedies, Independent Movies, International Movies"/>
    <n v="3"/>
  </r>
  <r>
    <n v="5065"/>
    <x v="1572"/>
    <x v="0"/>
    <x v="1572"/>
    <s v="Isaac Florentine"/>
    <s v="Antonio Banderas, Karl Urban, Paz Vega, Robert Forster, Clint Dyer, Cristina Serafini, Lillian Blankenship, Atanas Srebrev, Mark Rhino Smith"/>
    <n v="9"/>
    <x v="56"/>
    <s v="Bulgaria, United States"/>
    <n v="2"/>
    <x v="839"/>
    <x v="3"/>
    <x v="12"/>
    <s v="87 min"/>
    <n v="87"/>
    <n v="87"/>
    <n v="157.87916351737664"/>
    <s v=""/>
    <s v="Action &amp; Adventure, International Movies"/>
    <x v="1"/>
    <s v="Action &amp; Adventure, International Movies"/>
    <n v="2"/>
  </r>
  <r>
    <n v="5082"/>
    <x v="1573"/>
    <x v="0"/>
    <x v="1573"/>
    <s v="Rhiannon Bannenberg"/>
    <s v="Debby Ryan, Genevieve Hegney, Andrew Creer, Naomi Sequeira, Aaron Jeffery, Valerie Bader, Jeremy Lindsay Taylor, Danielle Carter, Marcus Graham, Kimie Tsukakoshi"/>
    <n v="10"/>
    <x v="12"/>
    <s v="Australia, United Arab Emirates"/>
    <n v="2"/>
    <x v="840"/>
    <x v="3"/>
    <x v="6"/>
    <s v="87 min"/>
    <n v="87"/>
    <n v="87"/>
    <n v="157.87916351737664"/>
    <s v=""/>
    <s v="Children &amp; Family Movies, Dramas, Sports Movies"/>
    <x v="0"/>
    <s v="Children &amp; Family Movies, Dramas, Sports Movies"/>
    <n v="3"/>
  </r>
  <r>
    <n v="5441"/>
    <x v="1574"/>
    <x v="0"/>
    <x v="1574"/>
    <s v="Oren Uziel"/>
    <s v="Benjamin Walker, Rainn Wilson, Rob Corddry, Adam Pally, Ron Livingston, John Michael Higgins, Wyatt Russell, Stephanie Sigman, Mark Rendall, Isabel Dove, Angela Vint"/>
    <n v="11"/>
    <x v="8"/>
    <s v="Canada, United States"/>
    <n v="2"/>
    <x v="841"/>
    <x v="3"/>
    <x v="5"/>
    <s v="87 min"/>
    <n v="87"/>
    <n v="87"/>
    <n v="157.87916351737664"/>
    <s v=""/>
    <s v="Dramas, Independent Movies, Thrillers"/>
    <x v="2"/>
    <s v="Dramas, Independent Movies, Thrillers"/>
    <n v="3"/>
  </r>
  <r>
    <n v="5574"/>
    <x v="1575"/>
    <x v="0"/>
    <x v="1575"/>
    <s v="Peter Middleton, James Spinney"/>
    <s v="Dan Renton Skinner, Simone Kirby"/>
    <n v="2"/>
    <x v="6"/>
    <s v="United Kingdom"/>
    <n v="1"/>
    <x v="646"/>
    <x v="9"/>
    <x v="6"/>
    <s v="87 min"/>
    <n v="87"/>
    <n v="87"/>
    <n v="157.87916351737664"/>
    <s v=""/>
    <s v="Documentaries, Dramas, International Movies"/>
    <x v="3"/>
    <s v="Documentaries, Dramas, International Movies"/>
    <n v="3"/>
  </r>
  <r>
    <n v="5624"/>
    <x v="1576"/>
    <x v="0"/>
    <x v="1576"/>
    <s v="Alejandra M√°rquez Abella"/>
    <s v="Tenoch Huerta, Anajos√© Aldrete, Esteban √Åvila, David Thornton, Jimena Cuar√≥n, Lakshmi Picazo"/>
    <n v="6"/>
    <x v="15"/>
    <s v="Mexico"/>
    <n v="1"/>
    <x v="604"/>
    <x v="4"/>
    <x v="5"/>
    <s v="87 min"/>
    <n v="87"/>
    <n v="87"/>
    <n v="157.87916351737664"/>
    <s v=""/>
    <s v="Dramas, International Movies"/>
    <x v="2"/>
    <s v="Dramas, International Movies"/>
    <n v="2"/>
  </r>
  <r>
    <n v="5836"/>
    <x v="1577"/>
    <x v="0"/>
    <x v="1577"/>
    <s v="Ryan Polito"/>
    <s v="Jim Jefferies"/>
    <n v="1"/>
    <x v="0"/>
    <s v="United States"/>
    <n v="1"/>
    <x v="222"/>
    <x v="9"/>
    <x v="5"/>
    <s v="87 min"/>
    <n v="87"/>
    <n v="87"/>
    <n v="157.87916351737664"/>
    <s v=""/>
    <s v="Stand-Up Comedy"/>
    <x v="8"/>
    <s v="Stand-Up Comedy"/>
    <n v="1"/>
  </r>
  <r>
    <n v="5968"/>
    <x v="1578"/>
    <x v="0"/>
    <x v="1578"/>
    <m/>
    <s v="Lee Dixon, Ian Wright, Paul Merson"/>
    <n v="3"/>
    <x v="6"/>
    <s v="United Kingdom"/>
    <n v="1"/>
    <x v="398"/>
    <x v="3"/>
    <x v="6"/>
    <s v="87 min"/>
    <n v="87"/>
    <n v="87"/>
    <n v="157.87916351737664"/>
    <s v=""/>
    <s v="Sports Movies"/>
    <x v="16"/>
    <s v="Sports Movies"/>
    <n v="1"/>
  </r>
  <r>
    <n v="6044"/>
    <x v="1579"/>
    <x v="0"/>
    <x v="1579"/>
    <s v="Chris Bell"/>
    <m/>
    <n v="0"/>
    <x v="0"/>
    <s v="United States"/>
    <n v="1"/>
    <x v="842"/>
    <x v="5"/>
    <x v="5"/>
    <s v="87 min"/>
    <n v="87"/>
    <n v="87"/>
    <n v="157.87916351737664"/>
    <s v=""/>
    <s v="Documentaries"/>
    <x v="3"/>
    <s v="Documentaries"/>
    <n v="1"/>
  </r>
  <r>
    <n v="6089"/>
    <x v="1580"/>
    <x v="0"/>
    <x v="1580"/>
    <s v="Brett Donowho"/>
    <s v="Cole Hauser, Bruce Willis, Shawn Ashmore, Ashton Holmes, Melissa Bolona, Patrick St. Esprit, Sophia Bush, Mike Epps"/>
    <n v="8"/>
    <x v="8"/>
    <s v="Canada"/>
    <n v="1"/>
    <x v="67"/>
    <x v="5"/>
    <x v="12"/>
    <s v="87 min"/>
    <n v="87"/>
    <n v="87"/>
    <n v="157.87916351737664"/>
    <s v=""/>
    <s v="Action &amp; Adventure"/>
    <x v="1"/>
    <s v="Action &amp; Adventure"/>
    <n v="1"/>
  </r>
  <r>
    <n v="6097"/>
    <x v="1581"/>
    <x v="0"/>
    <x v="1581"/>
    <s v="Brittany Andrews"/>
    <m/>
    <n v="0"/>
    <x v="0"/>
    <s v="United States"/>
    <n v="1"/>
    <x v="817"/>
    <x v="5"/>
    <x v="5"/>
    <s v="87 min"/>
    <n v="87"/>
    <n v="87"/>
    <n v="157.87916351737664"/>
    <s v=""/>
    <s v="Documentaries"/>
    <x v="3"/>
    <s v="Documentaries"/>
    <n v="1"/>
  </r>
  <r>
    <n v="6156"/>
    <x v="1582"/>
    <x v="0"/>
    <x v="1582"/>
    <s v="Wael Ehsan"/>
    <s v="Eyad Nassar, Ahmed Bedir, Fathy Abdel Wahab, Sawsan Badr, Maged El Kedwany, Tarek Abdel Aziz, Karima Mokhtar, Yousra El Lozy, Somaya El Khashab, Mohamed Emam"/>
    <n v="10"/>
    <x v="5"/>
    <s v="Egypt"/>
    <n v="1"/>
    <x v="196"/>
    <x v="11"/>
    <x v="1"/>
    <s v="87 min"/>
    <n v="87"/>
    <n v="87"/>
    <n v="157.87916351737664"/>
    <s v=""/>
    <s v="Dramas, International Movies"/>
    <x v="2"/>
    <s v="Dramas, International Movies"/>
    <n v="2"/>
  </r>
  <r>
    <n v="6181"/>
    <x v="1583"/>
    <x v="0"/>
    <x v="1583"/>
    <s v="Gonzalo L√≥pez-Gallego"/>
    <s v="Warren Christie, Lloyd Owen, Ryan Robbins, Michael Kopsa, Andrew Airlie"/>
    <n v="5"/>
    <x v="0"/>
    <s v="United States, Canada"/>
    <n v="2"/>
    <x v="843"/>
    <x v="12"/>
    <x v="2"/>
    <s v="87 min"/>
    <n v="87"/>
    <n v="87"/>
    <n v="157.87916351737664"/>
    <s v=""/>
    <s v="Horror Movies, Sci-Fi &amp; Fantasy, Thrillers"/>
    <x v="9"/>
    <s v="Horror Movies, Sci-Fi &amp; Fantasy, Thrillers"/>
    <n v="3"/>
  </r>
  <r>
    <n v="6184"/>
    <x v="1584"/>
    <x v="0"/>
    <x v="1584"/>
    <s v="Khaled El Halafawy"/>
    <s v="Ahmed Eid, Ayten Amer, Ahmed Fouad Selim, Mohsen Mansour"/>
    <n v="4"/>
    <x v="5"/>
    <s v="Egypt"/>
    <n v="1"/>
    <x v="844"/>
    <x v="5"/>
    <x v="1"/>
    <s v="87 min"/>
    <n v="87"/>
    <n v="87"/>
    <n v="157.87916351737664"/>
    <s v=""/>
    <s v="Comedies, Dramas, International Movies"/>
    <x v="4"/>
    <s v="Comedies, Dramas, International Movies"/>
    <n v="3"/>
  </r>
  <r>
    <n v="6252"/>
    <x v="1585"/>
    <x v="0"/>
    <x v="1585"/>
    <s v="Dava Whisenant"/>
    <s v="Steve Young"/>
    <n v="1"/>
    <x v="0"/>
    <s v="United States"/>
    <n v="1"/>
    <x v="845"/>
    <x v="5"/>
    <x v="2"/>
    <s v="87 min"/>
    <n v="87"/>
    <n v="87"/>
    <n v="157.87916351737664"/>
    <s v=""/>
    <s v="Documentaries, Music &amp; Musicals"/>
    <x v="3"/>
    <s v="Documentaries, Music &amp; Musicals"/>
    <n v="2"/>
  </r>
  <r>
    <n v="6303"/>
    <x v="1586"/>
    <x v="0"/>
    <x v="1586"/>
    <s v="Joey Kern"/>
    <s v="Joey Kern, Adam Brody, Zachary Knighton, Tyler Labine, Pablo Schreiber, Toby Huss, Heidi Heaslet, Ahna O'Reilly"/>
    <n v="8"/>
    <x v="0"/>
    <s v="United States"/>
    <n v="1"/>
    <x v="846"/>
    <x v="3"/>
    <x v="5"/>
    <s v="87 min"/>
    <n v="87"/>
    <n v="87"/>
    <n v="157.87916351737664"/>
    <s v=""/>
    <s v="Comedies"/>
    <x v="4"/>
    <s v="Comedies"/>
    <n v="1"/>
  </r>
  <r>
    <n v="6443"/>
    <x v="1587"/>
    <x v="0"/>
    <x v="1587"/>
    <s v="Arne Birkenstock"/>
    <s v="K.G. Chandani Renuka Ratnayake"/>
    <n v="1"/>
    <x v="10"/>
    <s v="Germany, Sri Lanka"/>
    <n v="2"/>
    <x v="219"/>
    <x v="10"/>
    <x v="4"/>
    <s v="87 min"/>
    <n v="87"/>
    <n v="87"/>
    <n v="157.87916351737664"/>
    <s v=""/>
    <s v="Documentaries, International Movies"/>
    <x v="3"/>
    <s v="Documentaries, International Movies"/>
    <n v="2"/>
  </r>
  <r>
    <n v="6469"/>
    <x v="1588"/>
    <x v="0"/>
    <x v="1588"/>
    <s v="Tom Holland"/>
    <s v="Catherine Hicks, Alex Vincent, Brad Dourif, Chris Sarandon, Dinah Manoff, Tommy Swerdlow, Jack Colvin, Neil Giuntoli, Juan Ram√≠rez, Alan Wilder"/>
    <n v="10"/>
    <x v="0"/>
    <s v="United States"/>
    <n v="1"/>
    <x v="767"/>
    <x v="27"/>
    <x v="12"/>
    <s v="87 min"/>
    <n v="87"/>
    <n v="87"/>
    <n v="157.87916351737664"/>
    <s v=""/>
    <s v="Cult Movies, Horror Movies"/>
    <x v="14"/>
    <s v="Cult Movies, Horror Movies"/>
    <n v="2"/>
  </r>
  <r>
    <n v="6479"/>
    <x v="1589"/>
    <x v="0"/>
    <x v="1589"/>
    <s v="Marita Grabiak"/>
    <s v="Rachel Boston, Jonathan Bennett, Jon Prescott, Sunny Mabrey, Julia Voth, Elizabeth Lauren Hoffman, Eileen April Boylan, Josh Crotty"/>
    <n v="8"/>
    <x v="8"/>
    <s v="Canada, United States"/>
    <n v="2"/>
    <x v="597"/>
    <x v="11"/>
    <x v="6"/>
    <s v="87 min"/>
    <n v="87"/>
    <n v="87"/>
    <n v="157.87916351737664"/>
    <s v=""/>
    <s v="Comedies, Romantic Movies"/>
    <x v="4"/>
    <s v="Comedies, Romantic Movies"/>
    <n v="2"/>
  </r>
  <r>
    <n v="6599"/>
    <x v="1590"/>
    <x v="0"/>
    <x v="1590"/>
    <s v="Michael Feifer"/>
    <s v="Emma Bell, Nick Ballard, Bradley Bundlie, Gail O'Grady, Corbin Timbrook, Kate Lang Johnson, Robert Adamson, Caia Coley, Alicia James, Sotida Arpon"/>
    <n v="10"/>
    <x v="0"/>
    <s v="United States"/>
    <n v="1"/>
    <x v="379"/>
    <x v="2"/>
    <x v="1"/>
    <s v="87 min"/>
    <n v="87"/>
    <n v="87"/>
    <n v="157.87916351737664"/>
    <s v=""/>
    <s v="Thrillers"/>
    <x v="12"/>
    <s v="Thrillers"/>
    <n v="1"/>
  </r>
  <r>
    <n v="6617"/>
    <x v="1591"/>
    <x v="0"/>
    <x v="1591"/>
    <s v="Benjamin Arfmann"/>
    <s v="Kent Osborne, Dylan Sprouse, Rae Gray, Alycia Delmore, Robert Longstreet, Chris Bauer, Randall Park, Mitchell Edwards, Victoria Zeutzius, Leslie Thurston, Matthew J. Evans"/>
    <n v="11"/>
    <x v="0"/>
    <s v="United States"/>
    <n v="1"/>
    <x v="847"/>
    <x v="3"/>
    <x v="1"/>
    <s v="87 min"/>
    <n v="87"/>
    <n v="87"/>
    <n v="157.87916351737664"/>
    <s v=""/>
    <s v="Thrillers"/>
    <x v="12"/>
    <s v="Thrillers"/>
    <n v="1"/>
  </r>
  <r>
    <n v="6692"/>
    <x v="1592"/>
    <x v="0"/>
    <x v="1592"/>
    <s v="Kim Nguyen"/>
    <m/>
    <n v="0"/>
    <x v="8"/>
    <s v="Canada, France, Italy, Morocco, United States"/>
    <n v="5"/>
    <x v="180"/>
    <x v="0"/>
    <x v="1"/>
    <s v="87 min"/>
    <n v="87"/>
    <n v="87"/>
    <n v="157.87916351737664"/>
    <s v=""/>
    <s v="Documentaries, International Movies"/>
    <x v="3"/>
    <s v="Documentaries, International Movies"/>
    <n v="2"/>
  </r>
  <r>
    <n v="6788"/>
    <x v="1593"/>
    <x v="0"/>
    <x v="1593"/>
    <s v="Maya Zinshtein"/>
    <m/>
    <n v="0"/>
    <x v="6"/>
    <s v="United Kingdom, Israel, Russia"/>
    <n v="3"/>
    <x v="848"/>
    <x v="9"/>
    <x v="5"/>
    <s v="87 min"/>
    <n v="87"/>
    <n v="87"/>
    <n v="157.87916351737664"/>
    <s v=""/>
    <s v="Documentaries, International Movies, Sports Movies"/>
    <x v="3"/>
    <s v="Documentaries, International Movies, Sports Movies"/>
    <n v="3"/>
  </r>
  <r>
    <n v="6838"/>
    <x v="1594"/>
    <x v="0"/>
    <x v="1594"/>
    <s v="David Grossman"/>
    <s v="Christopher Showerman, Julie Benz, Angus T. Jones, Thomas Haden Church, Christina Pickles, John Cleese, Michael Clarke Duncan, John Kassir, Kevin Greutert, Keith Scott"/>
    <n v="10"/>
    <x v="0"/>
    <s v="United States, Australia"/>
    <n v="2"/>
    <x v="37"/>
    <x v="20"/>
    <x v="7"/>
    <s v="87 min"/>
    <n v="87"/>
    <n v="87"/>
    <n v="157.87916351737664"/>
    <s v=""/>
    <s v="Children &amp; Family Movies, Comedies"/>
    <x v="0"/>
    <s v="Children &amp; Family Movies, Comedies"/>
    <n v="2"/>
  </r>
  <r>
    <n v="6932"/>
    <x v="1595"/>
    <x v="0"/>
    <x v="1595"/>
    <s v="Ron Oliver"/>
    <s v="Jennifer Stone, Kristin Booth, Wesley Morgan, Doug Murray, Shauna MacDonald, Jason Blicker, Jayne Eastwood, Melinda Shankar, Alexander Conti, Vanessa Morgan"/>
    <n v="10"/>
    <x v="0"/>
    <s v="United States, Canada"/>
    <n v="2"/>
    <x v="453"/>
    <x v="10"/>
    <x v="4"/>
    <s v="87 min"/>
    <n v="87"/>
    <n v="87"/>
    <n v="157.87916351737664"/>
    <s v=""/>
    <s v="Children &amp; Family Movies, Comedies"/>
    <x v="0"/>
    <s v="Children &amp; Family Movies, Comedies"/>
    <n v="2"/>
  </r>
  <r>
    <n v="6951"/>
    <x v="1596"/>
    <x v="0"/>
    <x v="1596"/>
    <s v="Chris Sivertson"/>
    <s v="Aubrey Peeples, Keir Gilchrist, Peter Facinelli, Felicity Price, Ione Skye, Jimmy Bennett, Taylor Dearden"/>
    <n v="7"/>
    <x v="0"/>
    <s v="United States"/>
    <n v="1"/>
    <x v="180"/>
    <x v="3"/>
    <x v="5"/>
    <s v="87 min"/>
    <n v="87"/>
    <n v="87"/>
    <n v="157.87916351737664"/>
    <s v=""/>
    <s v="Thrillers"/>
    <x v="12"/>
    <s v="Thrillers"/>
    <n v="1"/>
  </r>
  <r>
    <n v="6960"/>
    <x v="1597"/>
    <x v="0"/>
    <x v="1597"/>
    <s v="Christel Gibson"/>
    <s v="Denise Boutte, Timon Kyle Durrett, Leon, Tamara Tunie, Vanessa Bell Calloway, Tiffany Snow, Keith Arthur Bolden, Elise Neal, Jeryl Prescott"/>
    <n v="9"/>
    <x v="0"/>
    <s v="United States"/>
    <n v="1"/>
    <x v="624"/>
    <x v="5"/>
    <x v="1"/>
    <s v="87 min"/>
    <n v="87"/>
    <n v="87"/>
    <n v="157.87916351737664"/>
    <s v=""/>
    <s v="Dramas"/>
    <x v="2"/>
    <s v="Dramas"/>
    <n v="1"/>
  </r>
  <r>
    <n v="7056"/>
    <x v="1598"/>
    <x v="0"/>
    <x v="1598"/>
    <s v="Tony Leondis"/>
    <s v="John Cusack, Steve Buscemi, Sean Hayes, Molly Shannon, Eddie Izzard, Jennifer Coolidge, Jay Leno"/>
    <n v="7"/>
    <x v="0"/>
    <s v="United States, France"/>
    <n v="2"/>
    <x v="184"/>
    <x v="13"/>
    <x v="7"/>
    <s v="87 min"/>
    <n v="87"/>
    <n v="87"/>
    <n v="157.87916351737664"/>
    <s v=""/>
    <s v="Children &amp; Family Movies"/>
    <x v="0"/>
    <s v="Children &amp; Family Movies"/>
    <n v="1"/>
  </r>
  <r>
    <n v="7087"/>
    <x v="1599"/>
    <x v="0"/>
    <x v="1599"/>
    <s v="Michael Gallagher"/>
    <s v="Shane Dawson, Steve Greene, Amanda Cerny, Christian Delgrosso, Wendy McColm, Richard Ryan, Roger Bart, John Michael Higgins, Missi Pyle, Jimmy Tatro, Tay Zonday, Adam Busch"/>
    <n v="12"/>
    <x v="0"/>
    <s v="United States"/>
    <n v="1"/>
    <x v="849"/>
    <x v="9"/>
    <x v="1"/>
    <s v="87 min"/>
    <n v="87"/>
    <n v="87"/>
    <n v="157.87916351737664"/>
    <s v=""/>
    <s v="Comedies"/>
    <x v="4"/>
    <s v="Comedies"/>
    <n v="1"/>
  </r>
  <r>
    <n v="7202"/>
    <x v="1600"/>
    <x v="0"/>
    <x v="1600"/>
    <s v="Paul Tanter"/>
    <s v="Tom Hopper, Amy Huberman, Lacy Moore, Brian McGuinness, Luke Pierucci, Nick Dunning"/>
    <n v="6"/>
    <x v="0"/>
    <s v="United States"/>
    <n v="1"/>
    <x v="850"/>
    <x v="9"/>
    <x v="5"/>
    <s v="87 min"/>
    <n v="87"/>
    <n v="87"/>
    <n v="157.87916351737664"/>
    <s v=""/>
    <s v="Action &amp; Adventure"/>
    <x v="1"/>
    <s v="Action &amp; Adventure"/>
    <n v="1"/>
  </r>
  <r>
    <n v="7212"/>
    <x v="1601"/>
    <x v="0"/>
    <x v="1601"/>
    <s v="Deniz Gamze Erg√ºven"/>
    <s v="Halle Berry, Daniel Craig, Lamar Johnson, Kaalan Walker, Rachel Hilson, Issac Ryan Brown, Callan Farris, Serenity Reign Brown, Reece Cody, Aiden Akpan"/>
    <n v="10"/>
    <x v="11"/>
    <s v="France, Belgium, China, United States"/>
    <n v="4"/>
    <x v="851"/>
    <x v="3"/>
    <x v="12"/>
    <s v="87 min"/>
    <n v="87"/>
    <n v="87"/>
    <n v="157.87916351737664"/>
    <s v=""/>
    <s v="Dramas"/>
    <x v="2"/>
    <s v="Dramas"/>
    <n v="1"/>
  </r>
  <r>
    <n v="7268"/>
    <x v="1602"/>
    <x v="0"/>
    <x v="1602"/>
    <s v="R. Ellis Frazier"/>
    <s v="Dolph Lundgren, Corbin Bernsen, Louis Mandylor, Isaac C. Singleton Jr., Jocelyn Osorio, Eddie J. Fernandez, David Fernandez Jr., Mauricio Mendoza, Steven Dell, Luis Gatica"/>
    <n v="10"/>
    <x v="0"/>
    <s v="United States, Mexico"/>
    <n v="2"/>
    <x v="852"/>
    <x v="3"/>
    <x v="1"/>
    <s v="87 min"/>
    <n v="87"/>
    <n v="87"/>
    <n v="157.87916351737664"/>
    <s v=""/>
    <s v="Action &amp; Adventure"/>
    <x v="1"/>
    <s v="Action &amp; Adventure"/>
    <n v="1"/>
  </r>
  <r>
    <n v="7323"/>
    <x v="1603"/>
    <x v="0"/>
    <x v="1603"/>
    <s v="Nick Gomez"/>
    <s v="Christina Ricci, Clea DuVall, Gregg Henry, Stephen McHattie, Shawn Doyle, Sara Botsford, Hannah Emily Anderson, Andrea Runge, Billy Campbell, Jennifer Kydd, Kirstin Howell, John Maclaren"/>
    <n v="12"/>
    <x v="0"/>
    <s v="United States"/>
    <n v="1"/>
    <x v="853"/>
    <x v="0"/>
    <x v="1"/>
    <s v="87 min"/>
    <n v="87"/>
    <n v="87"/>
    <n v="157.87916351737664"/>
    <s v=""/>
    <s v="Thrillers"/>
    <x v="12"/>
    <s v="Thrillers"/>
    <n v="1"/>
  </r>
  <r>
    <n v="7584"/>
    <x v="1604"/>
    <x v="0"/>
    <x v="1604"/>
    <s v="Jordana Spiro"/>
    <s v="Dominique Fishback, Tatum Marilyn Hall, Nastashia Fuller, Angel Bismark Curiel, John Earl Jelks, Max Casella, James McDaniel, Cymbal Byrd"/>
    <n v="8"/>
    <x v="0"/>
    <s v="United States"/>
    <n v="1"/>
    <x v="854"/>
    <x v="5"/>
    <x v="5"/>
    <s v="87 min"/>
    <n v="87"/>
    <n v="87"/>
    <n v="157.87916351737664"/>
    <s v=""/>
    <s v="Dramas, Independent Movies"/>
    <x v="2"/>
    <s v="Dramas, Independent Movies"/>
    <n v="2"/>
  </r>
  <r>
    <n v="7663"/>
    <x v="1605"/>
    <x v="0"/>
    <x v="1605"/>
    <m/>
    <s v="A.R. Rahman"/>
    <n v="1"/>
    <x v="17"/>
    <s v="India"/>
    <n v="1"/>
    <x v="38"/>
    <x v="3"/>
    <x v="4"/>
    <s v="87 min"/>
    <n v="87"/>
    <n v="87"/>
    <n v="157.87916351737664"/>
    <s v=""/>
    <s v="Documentaries, International Movies, Music &amp; Musicals"/>
    <x v="3"/>
    <s v="Documentaries, International Movies, Music &amp; Musicals"/>
    <n v="3"/>
  </r>
  <r>
    <n v="8027"/>
    <x v="1606"/>
    <x v="0"/>
    <x v="1606"/>
    <s v="Dorian Fern√°ndez-Moris"/>
    <s v="Milene V√°zquez, Mat√≠as Raygada, Claudia Dammert, Marcello Rivera, Atilia Boschetti, Hern√°n Romero, Ismael Contreras, Pietro Sibille, Leslie Shaw"/>
    <n v="9"/>
    <x v="44"/>
    <s v="Peru"/>
    <n v="1"/>
    <x v="164"/>
    <x v="3"/>
    <x v="5"/>
    <s v="87 min"/>
    <n v="87"/>
    <n v="87"/>
    <n v="157.87916351737664"/>
    <s v=""/>
    <s v="Horror Movies, International Movies"/>
    <x v="9"/>
    <s v="Horror Movies, International Movies"/>
    <n v="2"/>
  </r>
  <r>
    <n v="8049"/>
    <x v="1607"/>
    <x v="0"/>
    <x v="1607"/>
    <s v="Jonathan Ignatius Green"/>
    <m/>
    <n v="0"/>
    <x v="0"/>
    <s v="United States"/>
    <n v="1"/>
    <x v="320"/>
    <x v="5"/>
    <x v="5"/>
    <s v="87 min"/>
    <n v="87"/>
    <n v="87"/>
    <n v="157.87916351737664"/>
    <s v=""/>
    <s v="Documentaries"/>
    <x v="3"/>
    <s v="Documentaries"/>
    <n v="1"/>
  </r>
  <r>
    <n v="8159"/>
    <x v="1608"/>
    <x v="0"/>
    <x v="1608"/>
    <s v="Kevin Munroe"/>
    <s v="Chris Evans, Sarah Michelle Gellar, Mako Iwamatsu, Kevin Smith, Patrick Stewart, Zhang Ziyi, Laurence Fishburne, Mitchell Whitfield, James Arnold Taylor, Mikey Kelley, Nolan North"/>
    <n v="11"/>
    <x v="50"/>
    <s v="Hong Kong, United States"/>
    <n v="2"/>
    <x v="230"/>
    <x v="37"/>
    <x v="7"/>
    <s v="87 min"/>
    <n v="87"/>
    <n v="87"/>
    <n v="157.87916351737664"/>
    <s v=""/>
    <s v="Children &amp; Family Movies, Comedies"/>
    <x v="0"/>
    <s v="Children &amp; Family Movies, Comedies"/>
    <n v="2"/>
  </r>
  <r>
    <n v="8180"/>
    <x v="1609"/>
    <x v="0"/>
    <x v="1609"/>
    <s v="Pamela Romanowsky"/>
    <s v="James Franco, Ed Harris, Amber Heard, Jim Parrack, Timoth√©e Chalamet, Wilmer Valderrama, Cynthia Nixon, Christian Slater, Michael Cristofer, Danny Flaherty, Adam LeFevre"/>
    <n v="11"/>
    <x v="0"/>
    <s v="United States"/>
    <n v="1"/>
    <x v="777"/>
    <x v="4"/>
    <x v="12"/>
    <s v="87 min"/>
    <n v="87"/>
    <n v="87"/>
    <n v="157.87916351737664"/>
    <s v=""/>
    <s v="Dramas, Thrillers"/>
    <x v="2"/>
    <s v="Dramas, Thrillers"/>
    <n v="2"/>
  </r>
  <r>
    <n v="8202"/>
    <x v="1610"/>
    <x v="0"/>
    <x v="1610"/>
    <s v="Elliot Hegarty"/>
    <s v="Jack Whitehall, Joanna Scanlan, Iain Glen, Ethan Lawrence, Layton Williams, Kae Alexander, Weruche Opia, Nikki Runeckles, Charlie Wernham, Jack Binstead"/>
    <n v="10"/>
    <x v="6"/>
    <s v="United Kingdom"/>
    <n v="1"/>
    <x v="514"/>
    <x v="4"/>
    <x v="5"/>
    <s v="87 min"/>
    <n v="87"/>
    <n v="87"/>
    <n v="157.87916351737664"/>
    <s v=""/>
    <s v="Comedies"/>
    <x v="4"/>
    <s v="Comedies"/>
    <n v="1"/>
  </r>
  <r>
    <n v="8300"/>
    <x v="1611"/>
    <x v="0"/>
    <x v="1611"/>
    <s v="Coerte Voorhees, John Voorhees"/>
    <s v="Pantelis Kodogiannis, Kassandra Voyagis, Paul Freeman, Michael Byrne, Georges Corraface, Yorgo Voyagis, Giancarlo Giannini, Kelly Eleftheriou"/>
    <n v="8"/>
    <x v="0"/>
    <s v="United States, Greece, United Kingdom"/>
    <n v="3"/>
    <x v="855"/>
    <x v="0"/>
    <x v="1"/>
    <s v="87 min"/>
    <n v="87"/>
    <n v="87"/>
    <n v="157.87916351737664"/>
    <s v=""/>
    <s v="Dramas, Independent Movies"/>
    <x v="2"/>
    <s v="Dramas, Independent Movies"/>
    <n v="2"/>
  </r>
  <r>
    <n v="8391"/>
    <x v="1612"/>
    <x v="0"/>
    <x v="1612"/>
    <s v="Peter Spirer"/>
    <m/>
    <n v="0"/>
    <x v="0"/>
    <s v="United States"/>
    <n v="1"/>
    <x v="75"/>
    <x v="3"/>
    <x v="5"/>
    <s v="87 min"/>
    <n v="87"/>
    <n v="87"/>
    <n v="157.87916351737664"/>
    <s v=""/>
    <s v="Documentaries"/>
    <x v="3"/>
    <s v="Documentaries"/>
    <n v="1"/>
  </r>
  <r>
    <n v="8401"/>
    <x v="1613"/>
    <x v="0"/>
    <x v="1613"/>
    <s v="Jay Lyons"/>
    <m/>
    <n v="0"/>
    <x v="0"/>
    <s v="United States"/>
    <n v="1"/>
    <x v="856"/>
    <x v="2"/>
    <x v="6"/>
    <s v="87 min"/>
    <n v="87"/>
    <n v="87"/>
    <n v="157.87916351737664"/>
    <s v=""/>
    <s v="Documentaries, Faith &amp; Spirituality"/>
    <x v="3"/>
    <s v="Documentaries, Faith &amp; Spirituality"/>
    <n v="2"/>
  </r>
  <r>
    <n v="8407"/>
    <x v="1614"/>
    <x v="0"/>
    <x v="1614"/>
    <s v="Marco Schnabel"/>
    <s v="Mike Myers, Jessica Alba, Justin Timberlake, Ben Kingsley, Romany Malco, Meagan Good, Verne Troyer, Omid Djalili, Telma Hopkins"/>
    <n v="9"/>
    <x v="6"/>
    <s v="United Kingdom, Germany, United States"/>
    <n v="3"/>
    <x v="84"/>
    <x v="13"/>
    <x v="2"/>
    <s v="87 min"/>
    <n v="87"/>
    <n v="87"/>
    <n v="157.87916351737664"/>
    <s v=""/>
    <s v="Comedies, Sports Movies"/>
    <x v="4"/>
    <s v="Comedies, Sports Movies"/>
    <n v="2"/>
  </r>
  <r>
    <n v="8448"/>
    <x v="1615"/>
    <x v="0"/>
    <x v="1615"/>
    <s v="Ben A. Williams"/>
    <s v="Russell Tovey, Arinz√© Kene, Lisa McGrillis, Nico Mirallegro, Rory J. Saper"/>
    <n v="5"/>
    <x v="6"/>
    <s v="United Kingdom"/>
    <n v="1"/>
    <x v="191"/>
    <x v="9"/>
    <x v="11"/>
    <s v="87 min"/>
    <n v="87"/>
    <n v="87"/>
    <n v="157.87916351737664"/>
    <s v=""/>
    <s v="Dramas, Independent Movies, LGBTQ Movies"/>
    <x v="2"/>
    <s v="Dramas, Independent Movies, LGBTQ Movies"/>
    <n v="3"/>
  </r>
  <r>
    <n v="8489"/>
    <x v="1616"/>
    <x v="0"/>
    <x v="1616"/>
    <s v="N.D. Wilson"/>
    <s v="Joel Courtney, Tommy Cash, Paul Johansson, Bas Rutten, Raleigh Cain, David Shannon"/>
    <n v="6"/>
    <x v="0"/>
    <s v="United States"/>
    <n v="1"/>
    <x v="857"/>
    <x v="9"/>
    <x v="11"/>
    <s v="87 min"/>
    <n v="87"/>
    <n v="87"/>
    <n v="157.87916351737664"/>
    <s v=""/>
    <s v="Dramas, Independent Movies"/>
    <x v="2"/>
    <s v="Dramas, Independent Movies"/>
    <n v="2"/>
  </r>
  <r>
    <n v="8607"/>
    <x v="1617"/>
    <x v="0"/>
    <x v="1617"/>
    <s v="Buddhadev Dasgupta"/>
    <s v="Sudipto Chattopadhyay, Chandan Roy Sanyal, Kajal Kumari, Ananya Chatterjee, Paoli Dam, Malobika Banerjee, Pawan Kanodia"/>
    <n v="7"/>
    <x v="17"/>
    <s v="India"/>
    <n v="1"/>
    <x v="144"/>
    <x v="9"/>
    <x v="1"/>
    <s v="87 min"/>
    <n v="87"/>
    <n v="87"/>
    <n v="157.87916351737664"/>
    <s v=""/>
    <s v="Dramas, Independent Movies, International Movies"/>
    <x v="2"/>
    <s v="Dramas, Independent Movies, International Movies"/>
    <n v="3"/>
  </r>
  <r>
    <n v="8787"/>
    <x v="1618"/>
    <x v="0"/>
    <x v="1618"/>
    <s v="James Brown"/>
    <s v="Lily O'Regan, Jeannettsy Enriquez Borges, Joeley Gibson, Zahra Hassan Malik, Cleo Badcock, Stuart Manning, Ali Bastian, Amanda Holt"/>
    <n v="8"/>
    <x v="6"/>
    <s v="United Kingdom"/>
    <n v="1"/>
    <x v="199"/>
    <x v="3"/>
    <x v="4"/>
    <s v="87 min"/>
    <n v="87"/>
    <n v="87"/>
    <n v="157.87916351737664"/>
    <s v=""/>
    <s v="Children &amp; Family Movies"/>
    <x v="0"/>
    <s v="Children &amp; Family Movies"/>
    <n v="1"/>
  </r>
  <r>
    <n v="54"/>
    <x v="1619"/>
    <x v="0"/>
    <x v="1619"/>
    <s v="Toshiya Shinohara"/>
    <s v="Kappei Yamaguchi, Satsuki Yukino, Koji Tsujitani, Houko Kuwashima, Kumiko Watanabe, Noriko Hidaka, Ken Narita, Cho, Mamiko Noto, Nobutoshi Canna"/>
    <n v="10"/>
    <x v="1"/>
    <s v="Japan"/>
    <n v="1"/>
    <x v="698"/>
    <x v="26"/>
    <x v="6"/>
    <s v="88 min"/>
    <n v="88"/>
    <n v="88"/>
    <n v="133.74916841054252"/>
    <s v=""/>
    <s v="Action &amp; Adventure, Anime Features, International Movies"/>
    <x v="1"/>
    <s v="Action &amp; Adventure, Anime Features, International Movies"/>
    <n v="3"/>
  </r>
  <r>
    <n v="153"/>
    <x v="1620"/>
    <x v="0"/>
    <x v="1620"/>
    <s v="Brett Weiner"/>
    <s v="Jai Brooks, Luke Brooks, James Yammouni, Daniel Sahyounie, Beau Brooks"/>
    <n v="5"/>
    <x v="0"/>
    <s v="United States"/>
    <n v="1"/>
    <x v="344"/>
    <x v="9"/>
    <x v="5"/>
    <s v="88 min"/>
    <n v="88"/>
    <n v="88"/>
    <n v="133.74916841054252"/>
    <s v=""/>
    <s v="Comedies"/>
    <x v="4"/>
    <s v="Comedies"/>
    <n v="1"/>
  </r>
  <r>
    <n v="250"/>
    <x v="1621"/>
    <x v="0"/>
    <x v="1621"/>
    <s v="Dave Needham"/>
    <s v="Asher Bishop, David Tennant, Michelle Gomez, Jill Talley, Brian Stepanek, Catherine Taber, Liliana Mumy, Nika Futterman, Cristina Pucelli, Jessica DiCicco, Grey Griffin, Lara Jill Miller"/>
    <n v="12"/>
    <x v="2"/>
    <m/>
    <n v="0"/>
    <x v="858"/>
    <x v="6"/>
    <x v="8"/>
    <s v="88 min"/>
    <n v="88"/>
    <n v="88"/>
    <n v="133.74916841054252"/>
    <s v=""/>
    <s v="Children &amp; Family Movies, Comedies, Music &amp; Musicals"/>
    <x v="0"/>
    <s v="Children &amp; Family Movies, Comedies, Music &amp; Musicals"/>
    <n v="3"/>
  </r>
  <r>
    <n v="327"/>
    <x v="1622"/>
    <x v="0"/>
    <x v="1622"/>
    <s v="Rod Daniel"/>
    <s v="Charles Grodin, Bonnie Hunt, Nicholle Tom, Christopher Castile, Sarah Rose Karr, Debi Mazar, Chris Penn"/>
    <n v="7"/>
    <x v="0"/>
    <s v="United States"/>
    <n v="1"/>
    <x v="757"/>
    <x v="31"/>
    <x v="7"/>
    <s v="88 min"/>
    <n v="88"/>
    <n v="88"/>
    <n v="133.74916841054252"/>
    <s v=""/>
    <s v="Children &amp; Family Movies, Comedies"/>
    <x v="0"/>
    <s v="Children &amp; Family Movies, Comedies"/>
    <n v="2"/>
  </r>
  <r>
    <n v="438"/>
    <x v="1623"/>
    <x v="0"/>
    <x v="1623"/>
    <s v="Edward Drake"/>
    <s v="Frank Grillo, Bruce Willis, Brandon Thomas Lee, Corey Large, Perrey Reeves, C.J. Perry, Lochlyn Munro, Costas Mandylor, Adelaide Kane, Eva De Dominici, Sarah May Sommers, Trevor Gretzky"/>
    <n v="12"/>
    <x v="0"/>
    <s v="United States"/>
    <n v="1"/>
    <x v="859"/>
    <x v="6"/>
    <x v="12"/>
    <s v="88 min"/>
    <n v="88"/>
    <n v="88"/>
    <n v="133.74916841054252"/>
    <s v=""/>
    <s v="Action &amp; Adventure"/>
    <x v="1"/>
    <s v="Action &amp; Adventure"/>
    <n v="1"/>
  </r>
  <r>
    <n v="647"/>
    <x v="1624"/>
    <x v="0"/>
    <x v="1624"/>
    <s v="Manolo Caro"/>
    <s v="Cecilia Su√°rez, Aislinn Derbez, Dar√≠o Yazbek, Juan Pablo Medina, Paco Le√≥n, Ang√©lica Mar√≠a, Norma Ang√©lica, Luis De La Rosa, Isabel Burr, Tiago Correa, Tessa Ia, Christian Ch√°vez, Javier Jattin, Paco Rueda, Emilio Cuaik, Andrea Chaparro, David Ostrosky, Ximena Sari√±ana"/>
    <n v="18"/>
    <x v="2"/>
    <m/>
    <n v="0"/>
    <x v="860"/>
    <x v="6"/>
    <x v="5"/>
    <s v="88 min"/>
    <n v="88"/>
    <n v="88"/>
    <n v="133.74916841054252"/>
    <s v=""/>
    <s v="Comedies, International Movies, Music &amp; Musicals"/>
    <x v="4"/>
    <s v="Comedies, International Movies, Music &amp; Musicals"/>
    <n v="3"/>
  </r>
  <r>
    <n v="797"/>
    <x v="1625"/>
    <x v="0"/>
    <x v="1625"/>
    <s v="Scott Spiegel"/>
    <s v="Kip Pardue, Brian Hallisay, John Hensley, Sarah Habel, Chris Coy, Skyler Stone, Thomas Kretschmann, Zulay Henao, Nickola Shreli, Derrick Carr"/>
    <n v="10"/>
    <x v="0"/>
    <s v="United States"/>
    <n v="1"/>
    <x v="64"/>
    <x v="12"/>
    <x v="12"/>
    <s v="88 min"/>
    <n v="88"/>
    <n v="88"/>
    <n v="133.74916841054252"/>
    <s v=""/>
    <s v="Cult Movies, Horror Movies"/>
    <x v="14"/>
    <s v="Cult Movies, Horror Movies"/>
    <n v="2"/>
  </r>
  <r>
    <n v="823"/>
    <x v="1626"/>
    <x v="0"/>
    <x v="1626"/>
    <s v="Emma Tammi"/>
    <s v="Caitlin Gerard, Julia Goldani Telles, Ashley Zukerman, Miles Anderson, Dylan McTee"/>
    <n v="5"/>
    <x v="0"/>
    <s v="United States"/>
    <n v="1"/>
    <x v="64"/>
    <x v="2"/>
    <x v="12"/>
    <s v="88 min"/>
    <n v="88"/>
    <n v="88"/>
    <n v="133.74916841054252"/>
    <s v=""/>
    <s v="Horror Movies"/>
    <x v="9"/>
    <s v="Horror Movies"/>
    <n v="1"/>
  </r>
  <r>
    <n v="827"/>
    <x v="1627"/>
    <x v="0"/>
    <x v="1627"/>
    <s v="Bo Burnham"/>
    <s v="Bo Burnham"/>
    <n v="1"/>
    <x v="0"/>
    <s v="United States"/>
    <n v="1"/>
    <x v="861"/>
    <x v="6"/>
    <x v="5"/>
    <s v="88 min"/>
    <n v="88"/>
    <n v="88"/>
    <n v="133.74916841054252"/>
    <s v=""/>
    <s v="Stand-Up Comedy"/>
    <x v="8"/>
    <s v="Stand-Up Comedy"/>
    <n v="1"/>
  </r>
  <r>
    <n v="830"/>
    <x v="1628"/>
    <x v="0"/>
    <x v="1628"/>
    <s v="Kevin Johnson"/>
    <s v="Big Sean, Pamela Adlon, Lucy Hale, Marissa Jaret Winokur, Wilmer Valderrama, Joel McHale, Seth Rollins, Damon Wayans Jr., Olivia Holt, Carlos PenaVega"/>
    <n v="10"/>
    <x v="2"/>
    <m/>
    <n v="0"/>
    <x v="862"/>
    <x v="6"/>
    <x v="8"/>
    <s v="88 min"/>
    <n v="88"/>
    <n v="88"/>
    <n v="133.74916841054252"/>
    <s v=""/>
    <s v="Children &amp; Family Movies, Comedies"/>
    <x v="0"/>
    <s v="Children &amp; Family Movies, Comedies"/>
    <n v="2"/>
  </r>
  <r>
    <n v="864"/>
    <x v="1629"/>
    <x v="0"/>
    <x v="1629"/>
    <s v="Robert Rodriguez"/>
    <s v="Jessica Alba, Joel McHale, Rowan Blanchard, Mason Cook, Jeremy Piven, Alexa PenaVega, Daryl Sabara, Ricky Gervais, Danny Trejo"/>
    <n v="9"/>
    <x v="0"/>
    <s v="United States"/>
    <n v="1"/>
    <x v="182"/>
    <x v="12"/>
    <x v="7"/>
    <s v="88 min"/>
    <n v="88"/>
    <n v="88"/>
    <n v="133.74916841054252"/>
    <s v=""/>
    <s v="Children &amp; Family Movies, Comedies"/>
    <x v="0"/>
    <s v="Children &amp; Family Movies, Comedies"/>
    <n v="2"/>
  </r>
  <r>
    <n v="925"/>
    <x v="1630"/>
    <x v="0"/>
    <x v="1630"/>
    <s v="Sean McNamara"/>
    <s v="Jayden Greig, Lauren McNamara, Dan Payne, Alex Zahara, Sean Quan, Kirsten Robek, Ty Consiglio, Christian Convery, Sandy Robson, Christina Meredith Lewall, George Takei"/>
    <n v="11"/>
    <x v="0"/>
    <s v="United States"/>
    <n v="1"/>
    <x v="475"/>
    <x v="1"/>
    <x v="7"/>
    <s v="88 min"/>
    <n v="88"/>
    <n v="88"/>
    <n v="133.74916841054252"/>
    <s v=""/>
    <s v="Children &amp; Family Movies, Comedies"/>
    <x v="0"/>
    <s v="Children &amp; Family Movies, Comedies"/>
    <n v="2"/>
  </r>
  <r>
    <n v="1037"/>
    <x v="1631"/>
    <x v="0"/>
    <x v="1631"/>
    <s v="Mark Dennis, Ben Foster"/>
    <s v="Andrew Wilson, Cassidy Gifford, Brianne Howey, Reiley McClendon, Olivia Draguicevich, Max Wright, Hans Marrero, Rich Skidmore, Chris Sturgeon, Gopal Bidari"/>
    <n v="10"/>
    <x v="0"/>
    <s v="United States"/>
    <n v="1"/>
    <x v="124"/>
    <x v="3"/>
    <x v="1"/>
    <s v="88 min"/>
    <n v="88"/>
    <n v="88"/>
    <n v="133.74916841054252"/>
    <s v=""/>
    <s v="Action &amp; Adventure, Sci-Fi &amp; Fantasy"/>
    <x v="1"/>
    <s v="Action &amp; Adventure, Sci-Fi &amp; Fantasy"/>
    <n v="2"/>
  </r>
  <r>
    <n v="1047"/>
    <x v="1632"/>
    <x v="0"/>
    <x v="1632"/>
    <s v="Michael Civille"/>
    <s v="Amber Midthunder, Brett Zimmerman, Chris Browning, Walter Fauntleroy, Claudia Ferri, Lorenzo James Henrie, Ellen Wroe, Ashley Holliday Tavares, Nancy Linehan Charles, Jonna Walsh"/>
    <n v="10"/>
    <x v="0"/>
    <s v="United States"/>
    <n v="1"/>
    <x v="375"/>
    <x v="2"/>
    <x v="1"/>
    <s v="88 min"/>
    <n v="88"/>
    <n v="88"/>
    <n v="133.74916841054252"/>
    <s v=""/>
    <s v="Thrillers"/>
    <x v="12"/>
    <s v="Thrillers"/>
    <n v="1"/>
  </r>
  <r>
    <n v="1101"/>
    <x v="1633"/>
    <x v="0"/>
    <x v="1633"/>
    <s v="Braden R. Duemmler"/>
    <s v="Ema Horvath, Trey Tucker, Mena Suvari, Haskiri Velazquez, Danny Corbo, Olan Montgomery, Troy Iwata"/>
    <n v="7"/>
    <x v="0"/>
    <s v="United States"/>
    <n v="1"/>
    <x v="863"/>
    <x v="1"/>
    <x v="5"/>
    <s v="88 min"/>
    <n v="88"/>
    <n v="88"/>
    <n v="133.74916841054252"/>
    <s v=""/>
    <s v="Horror Movies, Thrillers"/>
    <x v="9"/>
    <s v="Horror Movies, Thrillers"/>
    <n v="2"/>
  </r>
  <r>
    <n v="1135"/>
    <x v="1634"/>
    <x v="0"/>
    <x v="1634"/>
    <s v="Shinji Aramaki, Masaru Matsumoto"/>
    <s v="Casper Van Dien, Dina Meyer, DeRay Davis, Justin Doran, Luci Christian, Emily Neves, Scott Gibbs, Juliet Simmons, Chris Gibson, Greg Ayres"/>
    <n v="10"/>
    <x v="0"/>
    <s v="United States, Japan"/>
    <n v="2"/>
    <x v="537"/>
    <x v="3"/>
    <x v="12"/>
    <s v="88 min"/>
    <n v="88"/>
    <n v="88"/>
    <n v="133.74916841054252"/>
    <s v=""/>
    <s v="Action &amp; Adventure, Sci-Fi &amp; Fantasy"/>
    <x v="1"/>
    <s v="Action &amp; Adventure, Sci-Fi &amp; Fantasy"/>
    <n v="2"/>
  </r>
  <r>
    <n v="1259"/>
    <x v="1635"/>
    <x v="0"/>
    <x v="1635"/>
    <s v="J√©r√©mie Degruson, Ben Stassen"/>
    <s v="Jules Wojciechowski, Roger Craig Smith, Grant George, David Lodge, Lindsey Alena, Sandy Fox, Joey Lotsko"/>
    <n v="7"/>
    <x v="47"/>
    <s v="Belgium, France"/>
    <n v="2"/>
    <x v="119"/>
    <x v="6"/>
    <x v="8"/>
    <s v="88 min"/>
    <n v="88"/>
    <n v="88"/>
    <n v="133.74916841054252"/>
    <s v=""/>
    <s v="Children &amp; Family Movies, Comedies"/>
    <x v="0"/>
    <s v="Children &amp; Family Movies, Comedies"/>
    <n v="2"/>
  </r>
  <r>
    <n v="1337"/>
    <x v="1636"/>
    <x v="0"/>
    <x v="1636"/>
    <s v="Ma√Øa Sandoz"/>
    <s v="Blanche Gardin"/>
    <n v="1"/>
    <x v="11"/>
    <s v="France"/>
    <n v="1"/>
    <x v="864"/>
    <x v="3"/>
    <x v="5"/>
    <s v="88 min"/>
    <n v="88"/>
    <n v="88"/>
    <n v="133.74916841054252"/>
    <s v=""/>
    <s v="Stand-Up Comedy"/>
    <x v="8"/>
    <s v="Stand-Up Comedy"/>
    <n v="1"/>
  </r>
  <r>
    <n v="1715"/>
    <x v="1637"/>
    <x v="0"/>
    <x v="1637"/>
    <s v="Nelson McCormick"/>
    <s v="Brittany Snow, Scott Porter, Jessica Stroup, Dana Davis, Collins Pennie, Kelly Blatz, James Ransone, Brianne Davis, Kellan Lutz, Mary Mara, Ming-Na Wen, Johnathon Schaech, Idris Elba"/>
    <n v="13"/>
    <x v="0"/>
    <s v="United States, Canada"/>
    <n v="2"/>
    <x v="762"/>
    <x v="13"/>
    <x v="2"/>
    <s v="88 min"/>
    <n v="88"/>
    <n v="88"/>
    <n v="133.74916841054252"/>
    <s v=""/>
    <s v="Horror Movies"/>
    <x v="9"/>
    <s v="Horror Movies"/>
    <n v="1"/>
  </r>
  <r>
    <n v="2002"/>
    <x v="1638"/>
    <x v="0"/>
    <x v="1638"/>
    <s v="Peter Sollett"/>
    <s v="Victor Rasuk, Judy Marte, Melonie Diaz, Altagracia Guzman, Silvestre Rasuk, Krystal Rodriguez, Kevin Rivera, Wilfree Vasquez, Donna Maldonado"/>
    <n v="9"/>
    <x v="11"/>
    <s v="France, United States"/>
    <n v="2"/>
    <x v="345"/>
    <x v="43"/>
    <x v="12"/>
    <s v="88 min"/>
    <n v="88"/>
    <n v="88"/>
    <n v="133.74916841054252"/>
    <s v=""/>
    <s v="Dramas, Independent Movies, Romantic Movies"/>
    <x v="2"/>
    <s v="Dramas, Independent Movies, Romantic Movies"/>
    <n v="3"/>
  </r>
  <r>
    <n v="2092"/>
    <x v="1639"/>
    <x v="0"/>
    <x v="1639"/>
    <s v="Lester Hsi"/>
    <s v="JC Lin, Vera Yen, Summer Meng, Ning Chang, Ruby Zhan, Hsieh Yi-hung, Cheng Ko"/>
    <n v="7"/>
    <x v="53"/>
    <s v="Taiwan"/>
    <n v="1"/>
    <x v="854"/>
    <x v="1"/>
    <x v="5"/>
    <s v="88 min"/>
    <n v="88"/>
    <n v="88"/>
    <n v="133.74916841054252"/>
    <s v=""/>
    <s v="Horror Movies, International Movies, Thrillers"/>
    <x v="9"/>
    <s v="Horror Movies, International Movies, Thrillers"/>
    <n v="3"/>
  </r>
  <r>
    <n v="2120"/>
    <x v="1640"/>
    <x v="0"/>
    <x v="1640"/>
    <s v="Chairun Nissa"/>
    <m/>
    <n v="0"/>
    <x v="43"/>
    <s v="Indonesia"/>
    <n v="1"/>
    <x v="865"/>
    <x v="5"/>
    <x v="6"/>
    <s v="88 min"/>
    <n v="88"/>
    <n v="88"/>
    <n v="133.74916841054252"/>
    <s v=""/>
    <s v="Documentaries, Faith &amp; Spirituality, International Movies"/>
    <x v="3"/>
    <s v="Documentaries, Faith &amp; Spirituality, International Movies"/>
    <n v="3"/>
  </r>
  <r>
    <n v="2201"/>
    <x v="1641"/>
    <x v="0"/>
    <x v="1641"/>
    <s v="Paul Solet"/>
    <m/>
    <n v="0"/>
    <x v="0"/>
    <s v="United States"/>
    <n v="1"/>
    <x v="142"/>
    <x v="2"/>
    <x v="5"/>
    <s v="88 min"/>
    <n v="88"/>
    <n v="88"/>
    <n v="133.74916841054252"/>
    <s v=""/>
    <s v="Documentaries"/>
    <x v="3"/>
    <s v="Documentaries"/>
    <n v="1"/>
  </r>
  <r>
    <n v="2522"/>
    <x v="1642"/>
    <x v="0"/>
    <x v="1642"/>
    <s v="Laura Ma√±√°"/>
    <s v="Quim Guti√©rrez, Natalia Tena, Alfonso Bassave, Alba Ribas, Patricia Vico, Ernesto Alterio"/>
    <n v="6"/>
    <x v="14"/>
    <s v="Spain"/>
    <n v="1"/>
    <x v="866"/>
    <x v="2"/>
    <x v="5"/>
    <s v="88 min"/>
    <n v="88"/>
    <n v="88"/>
    <n v="133.74916841054252"/>
    <s v=""/>
    <s v="Comedies, International Movies, Romantic Movies"/>
    <x v="4"/>
    <s v="Comedies, International Movies, Romantic Movies"/>
    <n v="3"/>
  </r>
  <r>
    <n v="2675"/>
    <x v="1643"/>
    <x v="0"/>
    <x v="1643"/>
    <s v="Leticia Jorge Romero"/>
    <s v="N√©stor Guzzini, Mirella Pascual, Cristina Mor√°n, Romina Peluffo, Laila Reyes Silberberg, Pablo Tate, Ger√≥nimo Pizzanelli, Georgina Yankelevich, Julio Icasuriaga, Carla Moscatelli"/>
    <n v="10"/>
    <x v="35"/>
    <s v="Uruguay, Argentina"/>
    <n v="2"/>
    <x v="347"/>
    <x v="2"/>
    <x v="5"/>
    <s v="88 min"/>
    <n v="88"/>
    <n v="88"/>
    <n v="133.74916841054252"/>
    <s v=""/>
    <s v="Comedies, Dramas, International Movies"/>
    <x v="4"/>
    <s v="Comedies, Dramas, International Movies"/>
    <n v="3"/>
  </r>
  <r>
    <n v="2710"/>
    <x v="1644"/>
    <x v="0"/>
    <x v="1644"/>
    <s v="Michael Dowse"/>
    <s v="Ed Helms, Taraji P. Henson, Terrence Little Gardenhigh, Betty Gilpin"/>
    <n v="4"/>
    <x v="0"/>
    <s v="United States"/>
    <n v="1"/>
    <x v="252"/>
    <x v="1"/>
    <x v="5"/>
    <s v="88 min"/>
    <n v="88"/>
    <n v="88"/>
    <n v="133.74916841054252"/>
    <s v=""/>
    <s v="Action &amp; Adventure, Comedies"/>
    <x v="1"/>
    <s v="Action &amp; Adventure, Comedies"/>
    <n v="2"/>
  </r>
  <r>
    <n v="2863"/>
    <x v="1645"/>
    <x v="0"/>
    <x v="1645"/>
    <s v="Ziggy Hofmeyr"/>
    <s v="Maurice Paige, Yasirah Bhelz, Lionel Newton, Tarryn Alberts, Sandile Sand Zulu, Duane Lawrence, Robyn Brophy, Brady Brophy, Raylene Jacobs, Jason Meyer"/>
    <n v="10"/>
    <x v="18"/>
    <s v="South Africa"/>
    <n v="1"/>
    <x v="5"/>
    <x v="3"/>
    <x v="1"/>
    <s v="88 min"/>
    <n v="88"/>
    <n v="88"/>
    <n v="133.74916841054252"/>
    <s v=""/>
    <s v="Dramas, International Movies, Romantic Movies"/>
    <x v="2"/>
    <s v="Dramas, International Movies, Romantic Movies"/>
    <n v="3"/>
  </r>
  <r>
    <n v="2934"/>
    <x v="1646"/>
    <x v="0"/>
    <x v="1646"/>
    <s v="Lars Klevberg"/>
    <s v="Kathryn Prescott, Mitch Pileggi, Grace Zabriskie, Tyler Young, Samantha Logan, Javier Botet, Katie Stevens, Madelaine Petsch, Priscilla Quintana, Davi Santos, Keenan Tracey"/>
    <n v="11"/>
    <x v="0"/>
    <s v="United States, Norway, Canada"/>
    <n v="3"/>
    <x v="867"/>
    <x v="2"/>
    <x v="2"/>
    <s v="88 min"/>
    <n v="88"/>
    <n v="88"/>
    <n v="133.74916841054252"/>
    <s v=""/>
    <s v="Horror Movies"/>
    <x v="9"/>
    <s v="Horror Movies"/>
    <n v="1"/>
  </r>
  <r>
    <n v="3073"/>
    <x v="1647"/>
    <x v="0"/>
    <x v="1647"/>
    <s v="John Lyde"/>
    <s v="Matthew Reese, Dolph Lundgren, Danielle Chuchran, Chuck Liddell, Michael Flynn, Renny Grames, Eve Mauro, Melanie Stone, Michaela McAllister, Amy Sturdivant"/>
    <n v="10"/>
    <x v="2"/>
    <m/>
    <n v="0"/>
    <x v="165"/>
    <x v="4"/>
    <x v="5"/>
    <s v="88 min"/>
    <n v="88"/>
    <n v="88"/>
    <n v="133.74916841054252"/>
    <s v=""/>
    <s v="Action &amp; Adventure"/>
    <x v="1"/>
    <s v="Action &amp; Adventure"/>
    <n v="1"/>
  </r>
  <r>
    <n v="3293"/>
    <x v="1648"/>
    <x v="0"/>
    <x v="1648"/>
    <s v="Josh Aronson"/>
    <m/>
    <n v="0"/>
    <x v="0"/>
    <s v="United States"/>
    <n v="1"/>
    <x v="868"/>
    <x v="2"/>
    <x v="5"/>
    <s v="88 min"/>
    <n v="88"/>
    <n v="88"/>
    <n v="133.74916841054252"/>
    <s v=""/>
    <s v="Documentaries"/>
    <x v="3"/>
    <s v="Documentaries"/>
    <n v="1"/>
  </r>
  <r>
    <n v="3512"/>
    <x v="1649"/>
    <x v="0"/>
    <x v="1649"/>
    <s v="Jesse V. Johnson"/>
    <s v="Scott Adkins, Craig Fairbrass, Thomas Turgoose, Nick Moran, Kierston Wareing, Mark Strange, Leo Gregory, Luke LaFontaine, Beau Fowler, Dan Styles"/>
    <n v="10"/>
    <x v="6"/>
    <s v="United Kingdom"/>
    <n v="1"/>
    <x v="568"/>
    <x v="2"/>
    <x v="5"/>
    <s v="88 min"/>
    <n v="88"/>
    <n v="88"/>
    <n v="133.74916841054252"/>
    <s v=""/>
    <s v="Action &amp; Adventure"/>
    <x v="1"/>
    <s v="Action &amp; Adventure"/>
    <n v="1"/>
  </r>
  <r>
    <n v="3735"/>
    <x v="1650"/>
    <x v="0"/>
    <x v="1650"/>
    <s v="Jon Watts"/>
    <s v="Kevin Bacon, James Freedson-Jackson, Hays Wellford, Camryn Manheim, Shea Whigham, Sean Hartley, Kyra Sedgwick, Loi Nguyen"/>
    <n v="8"/>
    <x v="0"/>
    <s v="United States"/>
    <n v="1"/>
    <x v="869"/>
    <x v="4"/>
    <x v="12"/>
    <s v="88 min"/>
    <n v="88"/>
    <n v="88"/>
    <n v="133.74916841054252"/>
    <s v=""/>
    <s v="Thrillers"/>
    <x v="12"/>
    <s v="Thrillers"/>
    <n v="1"/>
  </r>
  <r>
    <n v="3812"/>
    <x v="1651"/>
    <x v="0"/>
    <x v="1651"/>
    <s v="Hern√°n Zin"/>
    <m/>
    <n v="0"/>
    <x v="14"/>
    <s v="Spain"/>
    <n v="1"/>
    <x v="226"/>
    <x v="5"/>
    <x v="5"/>
    <s v="88 min"/>
    <n v="88"/>
    <n v="88"/>
    <n v="133.74916841054252"/>
    <s v=""/>
    <s v="Documentaries, International Movies"/>
    <x v="3"/>
    <s v="Documentaries, International Movies"/>
    <n v="2"/>
  </r>
  <r>
    <n v="3831"/>
    <x v="1652"/>
    <x v="0"/>
    <x v="1652"/>
    <s v="Hepi Mita"/>
    <s v="Hepi Mita"/>
    <n v="1"/>
    <x v="39"/>
    <s v="New Zealand"/>
    <n v="1"/>
    <x v="870"/>
    <x v="5"/>
    <x v="1"/>
    <s v="88 min"/>
    <n v="88"/>
    <n v="88"/>
    <n v="133.74916841054252"/>
    <s v=""/>
    <s v="Documentaries"/>
    <x v="3"/>
    <s v="Documentaries"/>
    <n v="1"/>
  </r>
  <r>
    <n v="3873"/>
    <x v="1653"/>
    <x v="0"/>
    <x v="1653"/>
    <s v="Rachel Lears"/>
    <s v="Alexandria Ocasio-Cortez"/>
    <n v="1"/>
    <x v="0"/>
    <s v="United States"/>
    <n v="1"/>
    <x v="230"/>
    <x v="2"/>
    <x v="7"/>
    <s v="88 min"/>
    <n v="88"/>
    <n v="88"/>
    <n v="133.74916841054252"/>
    <s v=""/>
    <s v="Documentaries"/>
    <x v="3"/>
    <s v="Documentaries"/>
    <n v="1"/>
  </r>
  <r>
    <n v="3936"/>
    <x v="1654"/>
    <x v="0"/>
    <x v="1654"/>
    <s v="Jeremiah Jones"/>
    <s v="Clayton Snyder, David Meadows, Daniel Washington, Scott C. Roe, Larissa Andrade, Sal Rendino, Jose Guns Alves, Scott King"/>
    <n v="8"/>
    <x v="0"/>
    <s v="United States"/>
    <n v="1"/>
    <x v="871"/>
    <x v="2"/>
    <x v="5"/>
    <s v="88 min"/>
    <n v="88"/>
    <n v="88"/>
    <n v="133.74916841054252"/>
    <s v=""/>
    <s v="Action &amp; Adventure, Sci-Fi &amp; Fantasy"/>
    <x v="1"/>
    <s v="Action &amp; Adventure, Sci-Fi &amp; Fantasy"/>
    <n v="2"/>
  </r>
  <r>
    <n v="3960"/>
    <x v="1655"/>
    <x v="0"/>
    <x v="1655"/>
    <s v="Owen Egerton"/>
    <s v="Daniella Pineda, Elle LaMont, Janeane Garofalo, Miles Emmons, Lee Eddy, Austin Amelio, Elke Boucher-Depew, Dylan Gage, Troy Anthony Hogan, Jamy Lentz"/>
    <n v="10"/>
    <x v="0"/>
    <s v="United States"/>
    <n v="1"/>
    <x v="659"/>
    <x v="2"/>
    <x v="1"/>
    <s v="88 min"/>
    <n v="88"/>
    <n v="88"/>
    <n v="133.74916841054252"/>
    <s v=""/>
    <s v="Horror Movies"/>
    <x v="9"/>
    <s v="Horror Movies"/>
    <n v="1"/>
  </r>
  <r>
    <n v="4166"/>
    <x v="1656"/>
    <x v="0"/>
    <x v="1656"/>
    <s v="Laura Alvea, Jos√© Ortu√±o"/>
    <s v="Clare Durant, Iv√°n Pellicer, Luis Bermejo, Liz Lobato, Chacha Huang, √Ångela Molina"/>
    <n v="6"/>
    <x v="14"/>
    <s v="Spain, Belgium"/>
    <n v="2"/>
    <x v="872"/>
    <x v="5"/>
    <x v="5"/>
    <s v="88 min"/>
    <n v="88"/>
    <n v="88"/>
    <n v="133.74916841054252"/>
    <s v=""/>
    <s v="Horror Movies, International Movies"/>
    <x v="9"/>
    <s v="Horror Movies, International Movies"/>
    <n v="2"/>
  </r>
  <r>
    <n v="4187"/>
    <x v="1657"/>
    <x v="0"/>
    <x v="1657"/>
    <s v="Hashim Nadeem Khan"/>
    <s v="Sajid Hasan, Hameed Sheikh, Habibullah Panezai, Imraan Abbas, Sadia, Imran Tareen, Asal Deen, Yameen Shah"/>
    <n v="8"/>
    <x v="7"/>
    <s v="Pakistan"/>
    <n v="1"/>
    <x v="382"/>
    <x v="9"/>
    <x v="1"/>
    <s v="88 min"/>
    <n v="88"/>
    <n v="88"/>
    <n v="133.74916841054252"/>
    <s v=""/>
    <s v="Dramas, International Movies"/>
    <x v="2"/>
    <s v="Dramas, International Movies"/>
    <n v="2"/>
  </r>
  <r>
    <n v="4539"/>
    <x v="1658"/>
    <x v="0"/>
    <x v="1658"/>
    <s v="Nick Simon"/>
    <s v="Cassandra Scerbo, Brytni Sarpy, Mason Dye, Harvey Guillen, Luke Baines, Ricardo Hoyos, Alexxis Lemire, Christina Masterson, Heather Langenkamp"/>
    <n v="9"/>
    <x v="0"/>
    <s v="United States"/>
    <n v="1"/>
    <x v="72"/>
    <x v="3"/>
    <x v="5"/>
    <s v="88 min"/>
    <n v="88"/>
    <n v="88"/>
    <n v="133.74916841054252"/>
    <s v=""/>
    <s v="Horror Movies"/>
    <x v="9"/>
    <s v="Horror Movies"/>
    <n v="1"/>
  </r>
  <r>
    <n v="4740"/>
    <x v="1659"/>
    <x v="0"/>
    <x v="1659"/>
    <s v="Jesse Handsher, Olivier Roland"/>
    <s v="Mark Schneider, Frank Samson"/>
    <n v="2"/>
    <x v="0"/>
    <s v="United States"/>
    <n v="1"/>
    <x v="410"/>
    <x v="5"/>
    <x v="5"/>
    <s v="88 min"/>
    <n v="88"/>
    <n v="88"/>
    <n v="133.74916841054252"/>
    <s v=""/>
    <s v="Documentaries"/>
    <x v="3"/>
    <s v="Documentaries"/>
    <n v="1"/>
  </r>
  <r>
    <n v="4771"/>
    <x v="1660"/>
    <x v="0"/>
    <x v="1660"/>
    <s v="Clay Glen"/>
    <s v="Kelli Berglund, Emily Morris, Terry Rogers, Jess Kuss, Jo Stone, Elysia Markou, Daisy Anderson, Ruth Natalie Fallon, Henry Turczynowicz, Martha Lott"/>
    <n v="10"/>
    <x v="12"/>
    <s v="Australia"/>
    <n v="1"/>
    <x v="777"/>
    <x v="5"/>
    <x v="4"/>
    <s v="88 min"/>
    <n v="88"/>
    <n v="88"/>
    <n v="133.74916841054252"/>
    <s v=""/>
    <s v="Children &amp; Family Movies, Dramas, International Movies"/>
    <x v="0"/>
    <s v="Children &amp; Family Movies, Dramas, International Movies"/>
    <n v="3"/>
  </r>
  <r>
    <n v="4785"/>
    <x v="1661"/>
    <x v="0"/>
    <x v="1661"/>
    <s v="Alexandre Espigares"/>
    <s v="Nick Offerman, Rashida Jones, Paul Giamatti, Eddie Spears, David Boat, Sean Kenin, Raquel Antonia, Daniel Hagen, Stephen Kramer Glickman, William Calvert, Jason Grasl, Armando Riesco"/>
    <n v="12"/>
    <x v="11"/>
    <s v="France, Luxembourg, United States"/>
    <n v="3"/>
    <x v="395"/>
    <x v="5"/>
    <x v="6"/>
    <s v="88 min"/>
    <n v="88"/>
    <n v="88"/>
    <n v="133.74916841054252"/>
    <s v=""/>
    <s v="Children &amp; Family Movies, Dramas"/>
    <x v="0"/>
    <s v="Children &amp; Family Movies, Dramas"/>
    <n v="2"/>
  </r>
  <r>
    <n v="4790"/>
    <x v="1662"/>
    <x v="0"/>
    <x v="1662"/>
    <s v="Sam Voutas"/>
    <s v="Zhao Jun, Wang Naixun, Han Qing, Si Chao, Geng Bowen, Yi Long"/>
    <n v="6"/>
    <x v="42"/>
    <s v="China, United States, Australia"/>
    <n v="3"/>
    <x v="873"/>
    <x v="5"/>
    <x v="1"/>
    <s v="88 min"/>
    <n v="88"/>
    <n v="88"/>
    <n v="133.74916841054252"/>
    <s v=""/>
    <s v="Comedies, Dramas, International Movies"/>
    <x v="4"/>
    <s v="Comedies, Dramas, International Movies"/>
    <n v="3"/>
  </r>
  <r>
    <n v="4800"/>
    <x v="1663"/>
    <x v="0"/>
    <x v="1663"/>
    <s v="Juan Antonio de la Riva"/>
    <s v="Sof√≠a Sisniega, Natasha Dupeyron, Ana Sof√≠a Dur√°n, Javier Escobar, Luis Gatica, Juan √Ångel Esparza, Jorge Luis Moreno, Arnulfo Reyes Sanchez, Tizoc Arroyo, Jos√© Enot, Ricardo Dalmacci, Harding Junior, Claudine Sosa, Pablo Valent√≠n"/>
    <n v="14"/>
    <x v="15"/>
    <s v="Mexico"/>
    <n v="1"/>
    <x v="130"/>
    <x v="4"/>
    <x v="1"/>
    <s v="88 min"/>
    <n v="88"/>
    <n v="88"/>
    <n v="133.74916841054252"/>
    <s v=""/>
    <s v="Horror Movies, International Movies"/>
    <x v="9"/>
    <s v="Horror Movies, International Movies"/>
    <n v="2"/>
  </r>
  <r>
    <n v="4980"/>
    <x v="1664"/>
    <x v="0"/>
    <x v="1664"/>
    <s v="Alison Klayman"/>
    <m/>
    <n v="0"/>
    <x v="0"/>
    <s v="United States"/>
    <n v="1"/>
    <x v="357"/>
    <x v="5"/>
    <x v="1"/>
    <s v="88 min"/>
    <n v="88"/>
    <n v="88"/>
    <n v="133.74916841054252"/>
    <s v=""/>
    <s v="Documentaries"/>
    <x v="3"/>
    <s v="Documentaries"/>
    <n v="1"/>
  </r>
  <r>
    <n v="5229"/>
    <x v="1665"/>
    <x v="0"/>
    <x v="1665"/>
    <s v="Mahmoud Sabbagh"/>
    <s v="Hisham Fageeh, Fatima Al-Banawi, Sami Hifny, Khairia Nazmi, Abdulmajeed Al-Ruhaidi"/>
    <n v="5"/>
    <x v="57"/>
    <s v="Saudi Arabia"/>
    <n v="1"/>
    <x v="874"/>
    <x v="9"/>
    <x v="5"/>
    <s v="88 min"/>
    <n v="88"/>
    <n v="88"/>
    <n v="133.74916841054252"/>
    <s v=""/>
    <s v="Comedies, International Movies, Romantic Movies"/>
    <x v="4"/>
    <s v="Comedies, International Movies, Romantic Movies"/>
    <n v="3"/>
  </r>
  <r>
    <n v="5491"/>
    <x v="1666"/>
    <x v="0"/>
    <x v="1666"/>
    <s v="Sean Foley"/>
    <s v="Julian Barratt, Andrea Riseborough, Essie Davis, Russell Tovey, Simon Farnaby, Steve Coogan, Richard McCabe, David Schofield, Nicholas Farrell, Jessica Barden"/>
    <n v="10"/>
    <x v="6"/>
    <s v="United Kingdom"/>
    <n v="1"/>
    <x v="803"/>
    <x v="3"/>
    <x v="5"/>
    <s v="88 min"/>
    <n v="88"/>
    <n v="88"/>
    <n v="133.74916841054252"/>
    <s v=""/>
    <s v="Comedies, Cult Movies, Independent Movies"/>
    <x v="4"/>
    <s v="Comedies, Cult Movies, Independent Movies"/>
    <n v="3"/>
  </r>
  <r>
    <n v="5544"/>
    <x v="1667"/>
    <x v="0"/>
    <x v="1667"/>
    <s v="Alexandre Reinecke"/>
    <s v="Zez√© Polessa, Daniel Dantas, Paulo Vilhena, Fernanda Paes Leme, Juliana Mesquita"/>
    <n v="5"/>
    <x v="23"/>
    <s v="Brazil"/>
    <n v="1"/>
    <x v="232"/>
    <x v="9"/>
    <x v="5"/>
    <s v="88 min"/>
    <n v="88"/>
    <n v="88"/>
    <n v="133.74916841054252"/>
    <s v=""/>
    <s v="Comedies, Dramas, International Movies"/>
    <x v="4"/>
    <s v="Comedies, Dramas, International Movies"/>
    <n v="3"/>
  </r>
  <r>
    <n v="5545"/>
    <x v="1668"/>
    <x v="0"/>
    <x v="1668"/>
    <s v="Jamal Hill"/>
    <s v="Larenz Tate, Meagan Good, Lance Gross, Antonique Smith, La La Anthony, Rick Gonzalez, Rotimi, Andra Fuller"/>
    <n v="8"/>
    <x v="0"/>
    <s v="United States"/>
    <n v="1"/>
    <x v="232"/>
    <x v="9"/>
    <x v="5"/>
    <s v="88 min"/>
    <n v="88"/>
    <n v="88"/>
    <n v="133.74916841054252"/>
    <s v=""/>
    <s v="Dramas"/>
    <x v="2"/>
    <s v="Dramas"/>
    <n v="1"/>
  </r>
  <r>
    <n v="5606"/>
    <x v="1669"/>
    <x v="0"/>
    <x v="1669"/>
    <s v="Mat√≠as Bize"/>
    <s v="Elena Anaya, Benjam√≠n Vicu√±a, N√©stor Cantillana, Sergio Hern√°ndez, Silvia Marty, Etienne Bobenrieth, Antonia Zegers, Pablo Cerda"/>
    <n v="8"/>
    <x v="32"/>
    <s v="Chile, Spain, Argentina, Germany"/>
    <n v="4"/>
    <x v="619"/>
    <x v="4"/>
    <x v="5"/>
    <s v="88 min"/>
    <n v="88"/>
    <n v="88"/>
    <n v="133.74916841054252"/>
    <s v=""/>
    <s v="Dramas, International Movies"/>
    <x v="2"/>
    <s v="Dramas, International Movies"/>
    <n v="2"/>
  </r>
  <r>
    <n v="5661"/>
    <x v="1670"/>
    <x v="0"/>
    <x v="1670"/>
    <s v="Manny Rodriguez"/>
    <s v="Gabriel Iglesias"/>
    <n v="1"/>
    <x v="0"/>
    <s v="United States"/>
    <n v="1"/>
    <x v="37"/>
    <x v="9"/>
    <x v="1"/>
    <s v="88 min"/>
    <n v="88"/>
    <n v="88"/>
    <n v="133.74916841054252"/>
    <s v=""/>
    <s v="Stand-Up Comedy"/>
    <x v="8"/>
    <s v="Stand-Up Comedy"/>
    <n v="1"/>
  </r>
  <r>
    <n v="5664"/>
    <x v="1671"/>
    <x v="0"/>
    <x v="1671"/>
    <s v="Sean Hanish"/>
    <s v="Jacki Weaver, Troian Bellisario, Stana Katic, Michelle Trachtenberg, Jess Weixler, Alfred Molina, Amy Smart, Tom Everett Scott, Kaia Gerber, Aimee Garcia, Kathy Baker, Peter Jason"/>
    <n v="12"/>
    <x v="0"/>
    <s v="United States"/>
    <n v="1"/>
    <x v="819"/>
    <x v="9"/>
    <x v="5"/>
    <s v="88 min"/>
    <n v="88"/>
    <n v="88"/>
    <n v="133.74916841054252"/>
    <s v=""/>
    <s v="Dramas"/>
    <x v="2"/>
    <s v="Dramas"/>
    <n v="1"/>
  </r>
  <r>
    <n v="5677"/>
    <x v="1672"/>
    <x v="0"/>
    <x v="1672"/>
    <s v="Elite Zexer"/>
    <s v="Lamis Ammar, Ruba Blal, Haitham Omari, Khadija Alakel, Jalal Masarwa"/>
    <n v="5"/>
    <x v="29"/>
    <s v="Israel, Germany, France"/>
    <n v="3"/>
    <x v="94"/>
    <x v="9"/>
    <x v="6"/>
    <s v="88 min"/>
    <n v="88"/>
    <n v="88"/>
    <n v="133.74916841054252"/>
    <s v=""/>
    <s v="Dramas, Independent Movies, International Movies"/>
    <x v="2"/>
    <s v="Dramas, Independent Movies, International Movies"/>
    <n v="3"/>
  </r>
  <r>
    <n v="5710"/>
    <x v="1673"/>
    <x v="0"/>
    <x v="1673"/>
    <s v="Chris Sparling"/>
    <s v="James Wolk, Caitlin Fitzgerald, Tom Lipinski, Dan Ziskie, Michael Godere, Michael Donovan, Dion Graham, Constance Barron"/>
    <n v="8"/>
    <x v="0"/>
    <s v="United States"/>
    <n v="1"/>
    <x v="875"/>
    <x v="9"/>
    <x v="5"/>
    <s v="88 min"/>
    <n v="88"/>
    <n v="88"/>
    <n v="133.74916841054252"/>
    <s v=""/>
    <s v="Dramas, Thrillers"/>
    <x v="2"/>
    <s v="Dramas, Thrillers"/>
    <n v="2"/>
  </r>
  <r>
    <n v="6085"/>
    <x v="1674"/>
    <x v="0"/>
    <x v="1674"/>
    <s v="Julien Christian Lutz"/>
    <s v="Sarah Jeffery, Simon Paul Mutuyimana, Denis Theriault, Jeremiah Sparks, Steven Love, Cara Ricketts, Jim Codrington, Shamier Anderson, Stephan James, Lanette Ware, Hugh Thompson"/>
    <n v="11"/>
    <x v="8"/>
    <s v="Canada"/>
    <n v="1"/>
    <x v="231"/>
    <x v="4"/>
    <x v="5"/>
    <s v="88 min"/>
    <n v="88"/>
    <n v="88"/>
    <n v="133.74916841054252"/>
    <s v=""/>
    <s v="Dramas, Sports Movies"/>
    <x v="2"/>
    <s v="Dramas, Sports Movies"/>
    <n v="2"/>
  </r>
  <r>
    <n v="6197"/>
    <x v="1675"/>
    <x v="0"/>
    <x v="1675"/>
    <s v="Fabrizio Copano, Augusto Matte"/>
    <s v="Bel√©n Soto, Denise Rosenthal, Constanza Piccoli, Fabiola Alarc√≥n, Lucas Balmaceda, Agust√≠n Silva, Camilo Carmona, Ingrid Cruz, Elvis Fuentes, Samuel Landea"/>
    <n v="10"/>
    <x v="32"/>
    <s v="Chile"/>
    <n v="1"/>
    <x v="876"/>
    <x v="9"/>
    <x v="1"/>
    <s v="88 min"/>
    <n v="88"/>
    <n v="88"/>
    <n v="133.74916841054252"/>
    <s v=""/>
    <s v="Comedies, Independent Movies, International Movies"/>
    <x v="4"/>
    <s v="Comedies, Independent Movies, International Movies"/>
    <n v="3"/>
  </r>
  <r>
    <n v="6258"/>
    <x v="1676"/>
    <x v="0"/>
    <x v="1676"/>
    <s v="Joshua Caldwell"/>
    <s v="Matthew Espinosa, Sarah Jeffery, Allison Paige, Tava Smiley, Caitlin Keats, LaMonica Garrett, Mahaley Patel, Mason McCulley, Liana Ramirez"/>
    <n v="9"/>
    <x v="0"/>
    <s v="United States"/>
    <n v="1"/>
    <x v="84"/>
    <x v="9"/>
    <x v="7"/>
    <s v="88 min"/>
    <n v="88"/>
    <n v="88"/>
    <n v="133.74916841054252"/>
    <s v=""/>
    <s v="Comedies, Dramas, Romantic Movies"/>
    <x v="4"/>
    <s v="Comedies, Dramas, Romantic Movies"/>
    <n v="3"/>
  </r>
  <r>
    <n v="6306"/>
    <x v="1677"/>
    <x v="0"/>
    <x v="1677"/>
    <s v="Shawn Levy"/>
    <s v="Frankie Muniz, Paul Giamatti, Amanda Bynes, Amanda Detmer, Donald Faison, Sandra Oh, Russell Hornsby, Michael Bryan French, Christine Tucci, Lee Majors, John Cho"/>
    <n v="11"/>
    <x v="0"/>
    <s v="United States, Germany"/>
    <n v="2"/>
    <x v="877"/>
    <x v="43"/>
    <x v="7"/>
    <s v="88 min"/>
    <n v="88"/>
    <n v="88"/>
    <n v="133.74916841054252"/>
    <s v=""/>
    <s v="Children &amp; Family Movies, Comedies"/>
    <x v="0"/>
    <s v="Children &amp; Family Movies, Comedies"/>
    <n v="2"/>
  </r>
  <r>
    <n v="6316"/>
    <x v="1678"/>
    <x v="0"/>
    <x v="1678"/>
    <s v="Emanuel Hoss-Desmarais"/>
    <s v="Toni Collette, Matthew Goode, Andreas Apergis, Michael Smiley, Fionnula Flanagan, Suzanne Cl√©ment, Jordan Poole, Megan O'Kelly, Anton Gillis-Adelman, Tyrone Benskin, Vincent Hoss-Desmarais"/>
    <n v="11"/>
    <x v="8"/>
    <s v="Canada"/>
    <n v="1"/>
    <x v="878"/>
    <x v="5"/>
    <x v="5"/>
    <s v="88 min"/>
    <n v="88"/>
    <n v="88"/>
    <n v="133.74916841054252"/>
    <s v=""/>
    <s v="Comedies, Independent Movies, International Movies"/>
    <x v="4"/>
    <s v="Comedies, Independent Movies, International Movies"/>
    <n v="3"/>
  </r>
  <r>
    <n v="6327"/>
    <x v="1679"/>
    <x v="0"/>
    <x v="1679"/>
    <s v="Jesse Gustafson"/>
    <s v="Cam Gigandet, Teri Reeves, Michael Dale, Dion Mucciacito, Casey Hendershot, Benjamin Charles Watson, John Brodsky, Arash Mokhtar"/>
    <n v="8"/>
    <x v="0"/>
    <s v="United States"/>
    <n v="1"/>
    <x v="879"/>
    <x v="3"/>
    <x v="5"/>
    <s v="88 min"/>
    <n v="88"/>
    <n v="88"/>
    <n v="133.74916841054252"/>
    <s v=""/>
    <s v="Action &amp; Adventure"/>
    <x v="1"/>
    <s v="Action &amp; Adventure"/>
    <n v="1"/>
  </r>
  <r>
    <n v="6337"/>
    <x v="1680"/>
    <x v="0"/>
    <x v="1680"/>
    <s v="Jean-Fran√ßois Richet"/>
    <s v="Mel Gibson, Erin Moriarty, Diego Luna, Michael Parks, William H. Macy, Miguel Sandoval, Dale Dickey, Richard Cabral, Daniel Moncada, Ryan Dorsey"/>
    <n v="10"/>
    <x v="11"/>
    <s v="France"/>
    <n v="1"/>
    <x v="28"/>
    <x v="9"/>
    <x v="12"/>
    <s v="88 min"/>
    <n v="88"/>
    <n v="88"/>
    <n v="133.74916841054252"/>
    <s v=""/>
    <s v="Action &amp; Adventure, International Movies"/>
    <x v="1"/>
    <s v="Action &amp; Adventure, International Movies"/>
    <n v="2"/>
  </r>
  <r>
    <n v="6357"/>
    <x v="1681"/>
    <x v="0"/>
    <x v="1681"/>
    <s v="Jelle de Jonge"/>
    <s v="Jandino Asporaat, Liliana de Vries, Teun Kuilboer, Sergio IJssel, Dennis Rudge, Alpha Oumar Barry, Phi Nguyen"/>
    <n v="7"/>
    <x v="3"/>
    <s v="Netherlands"/>
    <n v="1"/>
    <x v="95"/>
    <x v="4"/>
    <x v="5"/>
    <s v="88 min"/>
    <n v="88"/>
    <n v="88"/>
    <n v="133.74916841054252"/>
    <s v=""/>
    <s v="Comedies, International Movies"/>
    <x v="4"/>
    <s v="Comedies, International Movies"/>
    <n v="2"/>
  </r>
  <r>
    <n v="6459"/>
    <x v="1682"/>
    <x v="0"/>
    <x v="1682"/>
    <s v="Bradley Parker"/>
    <s v="Ingrid Bols√∏ Berdal, Dimitri Diatchenko, Olivia Taylor Dudley, Devin Kelley, Jesse McCartney, Nathan Phillips, Jonathan Sadowski, Alex Feldman, Kristof Konrad, Pasha D. Lychnikoff"/>
    <n v="10"/>
    <x v="0"/>
    <s v="United States"/>
    <n v="1"/>
    <x v="410"/>
    <x v="11"/>
    <x v="12"/>
    <s v="88 min"/>
    <n v="88"/>
    <n v="88"/>
    <n v="133.74916841054252"/>
    <s v=""/>
    <s v="Horror Movies, Thrillers"/>
    <x v="9"/>
    <s v="Horror Movies, Thrillers"/>
    <n v="2"/>
  </r>
  <r>
    <n v="6480"/>
    <x v="1683"/>
    <x v="0"/>
    <x v="1683"/>
    <s v="Gary Wheeler"/>
    <s v="Sarah Lancaster, Barry Corbin, Alan Powell, Jill Wagner, Danny Vinson, Gregory Alan Williams, Rebecca Koon, Brett Rice"/>
    <n v="8"/>
    <x v="0"/>
    <s v="United States"/>
    <n v="1"/>
    <x v="555"/>
    <x v="4"/>
    <x v="4"/>
    <s v="88 min"/>
    <n v="88"/>
    <n v="88"/>
    <n v="133.74916841054252"/>
    <s v=""/>
    <s v="Children &amp; Family Movies, Dramas, Romantic Movies"/>
    <x v="0"/>
    <s v="Children &amp; Family Movies, Dramas, Romantic Movies"/>
    <n v="3"/>
  </r>
  <r>
    <n v="6492"/>
    <x v="1684"/>
    <x v="0"/>
    <x v="1684"/>
    <s v="Nick Mead"/>
    <s v="Clarence Clemons"/>
    <n v="1"/>
    <x v="0"/>
    <s v="United States"/>
    <n v="1"/>
    <x v="235"/>
    <x v="2"/>
    <x v="5"/>
    <s v="88 min"/>
    <n v="88"/>
    <n v="88"/>
    <n v="133.74916841054252"/>
    <s v=""/>
    <s v="Documentaries, Music &amp; Musicals"/>
    <x v="3"/>
    <s v="Documentaries, Music &amp; Musicals"/>
    <n v="2"/>
  </r>
  <r>
    <n v="6538"/>
    <x v="1685"/>
    <x v="0"/>
    <x v="1685"/>
    <s v="Jason Bourque"/>
    <s v="Sarah Butler, Larissa Albuquerque, Kayla Wallace, Matthew MacCaull, James Dean, Alison Wandzura, Bruce Blain, Natalie Grace, Phillip Mitchell"/>
    <n v="9"/>
    <x v="8"/>
    <s v="Canada"/>
    <n v="1"/>
    <x v="130"/>
    <x v="5"/>
    <x v="1"/>
    <s v="88 min"/>
    <n v="88"/>
    <n v="88"/>
    <n v="133.74916841054252"/>
    <s v=""/>
    <s v="Dramas, Thrillers"/>
    <x v="2"/>
    <s v="Dramas, Thrillers"/>
    <n v="2"/>
  </r>
  <r>
    <n v="6585"/>
    <x v="1686"/>
    <x v="0"/>
    <x v="1686"/>
    <s v="Harrison Smith"/>
    <s v="Cody Longo, Cortney Palm, Adrienne Barbeau, Michael Berryman, Barbara Crampton, Sid Haig, Gunnar Hansen, Lindsay Hartley, Kane Hodder, Lloyd Kaufman, Camille Keaton, Bill Moseley, Tony Todd, Dee Wallace, Vincent Ward, Vernon Wells"/>
    <n v="16"/>
    <x v="0"/>
    <s v="United States"/>
    <n v="1"/>
    <x v="880"/>
    <x v="3"/>
    <x v="12"/>
    <s v="88 min"/>
    <n v="88"/>
    <n v="88"/>
    <n v="133.74916841054252"/>
    <s v=""/>
    <s v="Horror Movies"/>
    <x v="9"/>
    <s v="Horror Movies"/>
    <n v="1"/>
  </r>
  <r>
    <n v="6595"/>
    <x v="1687"/>
    <x v="0"/>
    <x v="1687"/>
    <s v="Frederick Cipoletti"/>
    <s v="Will Brittain, Callan Mulvey, Tyson Ritter, Bill Tangradi, Natasha Bassett, James Russo, Jonathan Rosenthal, Juston Street, Mark Kassen, Takuya Iba, Michael Rhys Kan, Jack Conley, Trieu Tran"/>
    <n v="13"/>
    <x v="2"/>
    <m/>
    <n v="0"/>
    <x v="463"/>
    <x v="5"/>
    <x v="5"/>
    <s v="88 min"/>
    <n v="88"/>
    <n v="88"/>
    <n v="133.74916841054252"/>
    <s v=""/>
    <s v="Dramas, Thrillers"/>
    <x v="2"/>
    <s v="Dramas, Thrillers"/>
    <n v="2"/>
  </r>
  <r>
    <n v="6629"/>
    <x v="1688"/>
    <x v="0"/>
    <x v="1688"/>
    <s v="Thierry Donard"/>
    <s v="Davide Carrera, Eric Duguil, Jesse Richman, Richie Jackson, Loic Collomb-Patton, Wille Lindberg, Matt Annetts"/>
    <n v="7"/>
    <x v="11"/>
    <s v="France"/>
    <n v="1"/>
    <x v="243"/>
    <x v="9"/>
    <x v="5"/>
    <s v="88 min"/>
    <n v="88"/>
    <n v="88"/>
    <n v="133.74916841054252"/>
    <s v=""/>
    <s v="Action &amp; Adventure, Documentaries, International Movies"/>
    <x v="1"/>
    <s v="Action &amp; Adventure, Documentaries, International Movies"/>
    <n v="3"/>
  </r>
  <r>
    <n v="6705"/>
    <x v="1689"/>
    <x v="0"/>
    <x v="1689"/>
    <s v="Wojciech Marczewski"/>
    <s v="Janusz Gajos, Zbigniew Zamachowski, Teresa Marczewska, Piotr Fronczewski, W≈Çadys≈Çaw Kowalski, Micha≈Ç Bajor, Jan Peszek, Jerzy Bi≈Ñczycki"/>
    <n v="8"/>
    <x v="20"/>
    <s v="Poland"/>
    <n v="1"/>
    <x v="164"/>
    <x v="17"/>
    <x v="5"/>
    <s v="88 min"/>
    <n v="88"/>
    <n v="88"/>
    <n v="133.74916841054252"/>
    <s v=""/>
    <s v="Comedies, Dramas, Independent Movies"/>
    <x v="4"/>
    <s v="Comedies, Dramas, Independent Movies"/>
    <n v="3"/>
  </r>
  <r>
    <n v="6772"/>
    <x v="1690"/>
    <x v="0"/>
    <x v="1690"/>
    <s v="Kang Cheng, Shan Hua"/>
    <s v="Feng Ku, Chung Wang, Szu Shih, Lung Ti, Lo Lieh, Szu-Chia Chen"/>
    <n v="6"/>
    <x v="50"/>
    <s v="Hong Kong"/>
    <n v="1"/>
    <x v="881"/>
    <x v="14"/>
    <x v="5"/>
    <s v="88 min"/>
    <n v="88"/>
    <n v="88"/>
    <n v="133.74916841054252"/>
    <s v=""/>
    <s v="Action &amp; Adventure, International Movies"/>
    <x v="1"/>
    <s v="Action &amp; Adventure, International Movies"/>
    <n v="2"/>
  </r>
  <r>
    <n v="6791"/>
    <x v="1691"/>
    <x v="0"/>
    <x v="1691"/>
    <s v="Seth Gordon"/>
    <s v="Vince Vaughn, Reese Witherspoon, Robert Duvall, Sissy Spacek, Jon Voight, Jon Favreau, Mary Steenburgen, Dwight Yoakam, Tim McGraw, Kristin Chenoweth"/>
    <n v="10"/>
    <x v="10"/>
    <s v="Germany, United States"/>
    <n v="2"/>
    <x v="225"/>
    <x v="13"/>
    <x v="2"/>
    <s v="88 min"/>
    <n v="88"/>
    <n v="88"/>
    <n v="133.74916841054252"/>
    <s v=""/>
    <s v="Comedies, Romantic Movies"/>
    <x v="4"/>
    <s v="Comedies, Romantic Movies"/>
    <n v="2"/>
  </r>
  <r>
    <n v="6815"/>
    <x v="1692"/>
    <x v="0"/>
    <x v="1692"/>
    <s v="Sean Cisterna"/>
    <s v="Jennifer Beals, Ana Golja, Art Hindle, Jake Epstein, Ramona Milano, Trevor Tordjman, Lamar Johnson, Asha Bromfield, Sarah Fisher"/>
    <n v="9"/>
    <x v="8"/>
    <s v="Canada, United States"/>
    <n v="2"/>
    <x v="95"/>
    <x v="4"/>
    <x v="6"/>
    <s v="88 min"/>
    <n v="88"/>
    <n v="88"/>
    <n v="133.74916841054252"/>
    <s v=""/>
    <s v="Children &amp; Family Movies, Dramas, Sports Movies"/>
    <x v="0"/>
    <s v="Children &amp; Family Movies, Dramas, Sports Movies"/>
    <n v="3"/>
  </r>
  <r>
    <n v="6818"/>
    <x v="1693"/>
    <x v="0"/>
    <x v="1693"/>
    <s v="Adam Del Giudice"/>
    <s v="Aaron Stanford, Teri Reeves, Sean Patrick Flanery, Forrest Fyre, Steven Michael Quezada, Paul Blott, Travis Hammer, Ryan Begay, Jermaine Washington, Vincent McDaniel"/>
    <n v="10"/>
    <x v="0"/>
    <s v="United States, United Kingdom"/>
    <n v="2"/>
    <x v="882"/>
    <x v="3"/>
    <x v="5"/>
    <s v="88 min"/>
    <n v="88"/>
    <n v="88"/>
    <n v="133.74916841054252"/>
    <s v=""/>
    <s v="Dramas, Thrillers"/>
    <x v="2"/>
    <s v="Dramas, Thrillers"/>
    <n v="2"/>
  </r>
  <r>
    <n v="6819"/>
    <x v="1694"/>
    <x v="0"/>
    <x v="1694"/>
    <s v="Hoyt Yeatman"/>
    <s v="Bill Nighy, Will Arnett, Zach Galifianakis, Kelli Garner, Tyler Patrick Jones, Piper Mackenzie Harris, Gabriel Casseus, Jack Conley, Niecy Nash, Justin Mentell, Nicolas Cage, Sam Rockwell, Jon Favreau, Pen√©lope Cruz, Steve Buscemi, Tracy Morgan"/>
    <n v="16"/>
    <x v="0"/>
    <s v="United States"/>
    <n v="1"/>
    <x v="381"/>
    <x v="16"/>
    <x v="7"/>
    <s v="88 min"/>
    <n v="88"/>
    <n v="88"/>
    <n v="133.74916841054252"/>
    <s v=""/>
    <s v="Children &amp; Family Movies, Comedies"/>
    <x v="0"/>
    <s v="Children &amp; Family Movies, Comedies"/>
    <n v="2"/>
  </r>
  <r>
    <n v="6929"/>
    <x v="1695"/>
    <x v="0"/>
    <x v="1695"/>
    <s v="Danny Leiner"/>
    <s v="John Cho, Kal Penn, Paula Garc√©s, Neil Patrick Harris, David Krumholtz, Eddie Kaye Thomas, Christopher Meloni, Ryan Reynolds, Fred Willard"/>
    <n v="9"/>
    <x v="0"/>
    <s v="United States, Canada, Germany"/>
    <n v="3"/>
    <x v="165"/>
    <x v="26"/>
    <x v="12"/>
    <s v="88 min"/>
    <n v="88"/>
    <n v="88"/>
    <n v="133.74916841054252"/>
    <s v=""/>
    <s v="Comedies, Cult Movies"/>
    <x v="4"/>
    <s v="Comedies, Cult Movies"/>
    <n v="2"/>
  </r>
  <r>
    <n v="6965"/>
    <x v="1696"/>
    <x v="0"/>
    <x v="1696"/>
    <s v="Timothy Woodward Jr."/>
    <s v="Luke Hemsworth, Trace Adkins, Kris Kristofferson, Bruce Dern, Cameron Richardson, Kaiwi Lyman, Hunter Fischer, Robert Catrini, Britain Simons"/>
    <n v="9"/>
    <x v="0"/>
    <s v="United States"/>
    <n v="1"/>
    <x v="174"/>
    <x v="3"/>
    <x v="5"/>
    <s v="88 min"/>
    <n v="88"/>
    <n v="88"/>
    <n v="133.74916841054252"/>
    <s v=""/>
    <s v="Action &amp; Adventure"/>
    <x v="1"/>
    <s v="Action &amp; Adventure"/>
    <n v="1"/>
  </r>
  <r>
    <n v="7006"/>
    <x v="1697"/>
    <x v="0"/>
    <x v="1697"/>
    <s v="Akiva Schaffer"/>
    <s v="Andy Samberg, Jorma Taccone, Bill Hader, Danny McBride, Isla Fisher, Sissy Spacek, Ian McShane, Will Arnett, Chris Parnell, Chester Tam"/>
    <n v="10"/>
    <x v="0"/>
    <s v="United States"/>
    <n v="1"/>
    <x v="84"/>
    <x v="37"/>
    <x v="2"/>
    <s v="88 min"/>
    <n v="88"/>
    <n v="88"/>
    <n v="133.74916841054252"/>
    <s v=""/>
    <s v="Comedies, Sports Movies"/>
    <x v="4"/>
    <s v="Comedies, Sports Movies"/>
    <n v="2"/>
  </r>
  <r>
    <n v="7011"/>
    <x v="1698"/>
    <x v="0"/>
    <x v="1698"/>
    <s v="Sandy Chronopoulos"/>
    <s v="Zac Posen"/>
    <n v="1"/>
    <x v="0"/>
    <s v="United States, Canada"/>
    <n v="2"/>
    <x v="883"/>
    <x v="9"/>
    <x v="1"/>
    <s v="88 min"/>
    <n v="88"/>
    <n v="88"/>
    <n v="133.74916841054252"/>
    <s v=""/>
    <s v="Documentaries"/>
    <x v="3"/>
    <s v="Documentaries"/>
    <n v="1"/>
  </r>
  <r>
    <n v="7042"/>
    <x v="1699"/>
    <x v="0"/>
    <x v="1699"/>
    <s v="Adam Sj√∂berg"/>
    <m/>
    <n v="0"/>
    <x v="42"/>
    <s v="China, South Korea, United States"/>
    <n v="3"/>
    <x v="589"/>
    <x v="4"/>
    <x v="11"/>
    <s v="88 min"/>
    <n v="88"/>
    <n v="88"/>
    <n v="133.74916841054252"/>
    <s v=""/>
    <s v="Documentaries, International Movies"/>
    <x v="3"/>
    <s v="Documentaries, International Movies"/>
    <n v="2"/>
  </r>
  <r>
    <n v="7089"/>
    <x v="1700"/>
    <x v="0"/>
    <x v="1700"/>
    <s v="Toshiya Shinohara"/>
    <s v="Kappei Yamaguchi, Satsuki Yukino, Koji Tsujitani, Houko Kuwashima, Kumiko Watanabe, Noriko Hidaka, Ken Narita, Cho, Mamiko Noto, Nobutoshi Canna, Fumiko Orikasa, Richard Ian Cox, Moneca Stori"/>
    <n v="13"/>
    <x v="1"/>
    <s v="Japan"/>
    <n v="1"/>
    <x v="87"/>
    <x v="26"/>
    <x v="6"/>
    <s v="88 min"/>
    <n v="88"/>
    <n v="88"/>
    <n v="133.74916841054252"/>
    <s v=""/>
    <s v="Action &amp; Adventure, Anime Features, International Movies"/>
    <x v="1"/>
    <s v="Action &amp; Adventure, Anime Features, International Movies"/>
    <n v="3"/>
  </r>
  <r>
    <n v="7094"/>
    <x v="1701"/>
    <x v="0"/>
    <x v="1701"/>
    <s v="John Trengove"/>
    <s v="Nakhane Tour√©, Bongile Mantsai, Niza Jay, Thobani Mseleni, Gamelihle Bovana, Halalisani Bradley Cebekhulu, Inga Qwede, Sibabalwe Ngqayana, Siphosethu Ngcetane, Zwelakhe Mtsaka"/>
    <n v="10"/>
    <x v="18"/>
    <s v="South Africa, Germany, Netherlands, France"/>
    <n v="4"/>
    <x v="148"/>
    <x v="3"/>
    <x v="5"/>
    <s v="88 min"/>
    <n v="88"/>
    <n v="88"/>
    <n v="133.74916841054252"/>
    <s v=""/>
    <s v="Dramas, Independent Movies, International Movies"/>
    <x v="2"/>
    <s v="Dramas, Independent Movies, International Movies"/>
    <n v="3"/>
  </r>
  <r>
    <n v="7108"/>
    <x v="1702"/>
    <x v="0"/>
    <x v="1702"/>
    <s v="Zatella Beatty"/>
    <s v="Allen Iverson"/>
    <n v="1"/>
    <x v="0"/>
    <s v="United States"/>
    <n v="1"/>
    <x v="471"/>
    <x v="0"/>
    <x v="11"/>
    <s v="88 min"/>
    <n v="88"/>
    <n v="88"/>
    <n v="133.74916841054252"/>
    <s v=""/>
    <s v="Documentaries, Sports Movies"/>
    <x v="3"/>
    <s v="Documentaries, Sports Movies"/>
    <n v="2"/>
  </r>
  <r>
    <n v="7254"/>
    <x v="1703"/>
    <x v="0"/>
    <x v="1703"/>
    <s v="Giulio Base"/>
    <s v="Massimo Boldi, Massimiliano Tortora, Anna Maria Barbera, Massimo Ceccherini, Pia Lanciotti, Flora Canto"/>
    <n v="6"/>
    <x v="24"/>
    <s v="Italy"/>
    <n v="1"/>
    <x v="619"/>
    <x v="9"/>
    <x v="5"/>
    <s v="88 min"/>
    <n v="88"/>
    <n v="88"/>
    <n v="133.74916841054252"/>
    <s v=""/>
    <s v="Comedies, International Movies"/>
    <x v="4"/>
    <s v="Comedies, International Movies"/>
    <n v="2"/>
  </r>
  <r>
    <n v="7336"/>
    <x v="1704"/>
    <x v="0"/>
    <x v="1704"/>
    <s v="Sze Yu Lau"/>
    <s v="Stephen Chow, Bill Tung, Stanley Sui-Fan Fung, Vivian Chan, Indra Leech, Amy Yip"/>
    <n v="6"/>
    <x v="50"/>
    <s v="Hong Kong"/>
    <n v="1"/>
    <x v="628"/>
    <x v="17"/>
    <x v="1"/>
    <s v="88 min"/>
    <n v="88"/>
    <n v="88"/>
    <n v="133.74916841054252"/>
    <s v=""/>
    <s v="Action &amp; Adventure, Comedies, International Movies"/>
    <x v="1"/>
    <s v="Action &amp; Adventure, Comedies, International Movies"/>
    <n v="3"/>
  </r>
  <r>
    <n v="7340"/>
    <x v="1705"/>
    <x v="0"/>
    <x v="1705"/>
    <s v="Ignacio L√≥pez Escriv√°"/>
    <m/>
    <n v="0"/>
    <x v="2"/>
    <m/>
    <n v="0"/>
    <x v="141"/>
    <x v="3"/>
    <x v="1"/>
    <s v="88 min"/>
    <n v="88"/>
    <n v="88"/>
    <n v="133.74916841054252"/>
    <s v=""/>
    <s v="Documentaries, International Movies"/>
    <x v="3"/>
    <s v="Documentaries, International Movies"/>
    <n v="2"/>
  </r>
  <r>
    <n v="7392"/>
    <x v="1706"/>
    <x v="0"/>
    <x v="1706"/>
    <s v="Ben Palmer"/>
    <s v="Lake Bell, Simon Pegg, Ophelia Lovibond, Olivia Williams, Rory Kinnear, Henry Lloyd-Hughes, Ken Stott, Sharon Horgan, Harriet Walter, Stephen Campbell Moore, Dean-Charles Chapman, Phoebe Waller-Bridge"/>
    <n v="12"/>
    <x v="6"/>
    <s v="United Kingdom, France"/>
    <n v="2"/>
    <x v="884"/>
    <x v="4"/>
    <x v="12"/>
    <s v="88 min"/>
    <n v="88"/>
    <n v="88"/>
    <n v="133.74916841054252"/>
    <s v=""/>
    <s v="Comedies, International Movies, Romantic Movies"/>
    <x v="4"/>
    <s v="Comedies, International Movies, Romantic Movies"/>
    <n v="3"/>
  </r>
  <r>
    <n v="7444"/>
    <x v="1707"/>
    <x v="0"/>
    <x v="1707"/>
    <s v="Barry Sonnenfeld"/>
    <s v="Tommy Lee Jones, Will Smith, Rip Torn, Lara Flynn Boyle, Johnny Knoxville, Rosario Dawson, Tony Shalhoub, Patrick Warburton, Jack Kehler, David Cross"/>
    <n v="10"/>
    <x v="0"/>
    <s v="United States"/>
    <n v="1"/>
    <x v="164"/>
    <x v="43"/>
    <x v="2"/>
    <s v="88 min"/>
    <n v="88"/>
    <n v="88"/>
    <n v="133.74916841054252"/>
    <s v=""/>
    <s v="Action &amp; Adventure, Comedies, Sci-Fi &amp; Fantasy"/>
    <x v="1"/>
    <s v="Action &amp; Adventure, Comedies, Sci-Fi &amp; Fantasy"/>
    <n v="3"/>
  </r>
  <r>
    <n v="7521"/>
    <x v="1708"/>
    <x v="0"/>
    <x v="1708"/>
    <s v="Craig Gillespie"/>
    <s v="Billy Bob Thornton, Seann William Scott, Ethan Suplee, Melissa Sagemiller, Susan Sarandon, Melissa Leo, Bill Macy, Kurt Fuller, Amy Poehler"/>
    <n v="9"/>
    <x v="0"/>
    <s v="United States"/>
    <n v="1"/>
    <x v="184"/>
    <x v="37"/>
    <x v="2"/>
    <s v="88 min"/>
    <n v="88"/>
    <n v="88"/>
    <n v="133.74916841054252"/>
    <s v=""/>
    <s v="Comedies"/>
    <x v="4"/>
    <s v="Comedies"/>
    <n v="1"/>
  </r>
  <r>
    <n v="7553"/>
    <x v="1709"/>
    <x v="0"/>
    <x v="1709"/>
    <s v="Sabu Varghese"/>
    <s v="Udhay, Kiran Raj, I.M. Vijayan, Sandhanam, Shivani Bhai, Sangeetha Balan"/>
    <n v="6"/>
    <x v="17"/>
    <s v="India"/>
    <n v="1"/>
    <x v="410"/>
    <x v="3"/>
    <x v="6"/>
    <s v="88 min"/>
    <n v="88"/>
    <n v="88"/>
    <n v="133.74916841054252"/>
    <s v=""/>
    <s v="Horror Movies, International Movies"/>
    <x v="9"/>
    <s v="Horror Movies, International Movies"/>
    <n v="2"/>
  </r>
  <r>
    <n v="7683"/>
    <x v="1710"/>
    <x v="0"/>
    <x v="1710"/>
    <s v="Jayaraj Rajasekharan Nair"/>
    <s v="Ashanth K. Shah, Kumarakom Vasudevan, Shine Tom Chacko, Sabitha Jayaraj, Thomas J. Kannampuzha"/>
    <n v="5"/>
    <x v="17"/>
    <s v="India"/>
    <n v="1"/>
    <x v="646"/>
    <x v="0"/>
    <x v="6"/>
    <s v="88 min"/>
    <n v="88"/>
    <n v="88"/>
    <n v="133.74916841054252"/>
    <s v=""/>
    <s v="Dramas, International Movies"/>
    <x v="2"/>
    <s v="Dramas, International Movies"/>
    <n v="2"/>
  </r>
  <r>
    <n v="7835"/>
    <x v="1711"/>
    <x v="0"/>
    <x v="1711"/>
    <s v="Morgan Spurlock"/>
    <m/>
    <n v="0"/>
    <x v="0"/>
    <s v="United States"/>
    <n v="1"/>
    <x v="819"/>
    <x v="9"/>
    <x v="11"/>
    <s v="88 min"/>
    <n v="88"/>
    <n v="88"/>
    <n v="133.74916841054252"/>
    <s v=""/>
    <s v="Documentaries"/>
    <x v="3"/>
    <s v="Documentaries"/>
    <n v="1"/>
  </r>
  <r>
    <n v="7853"/>
    <x v="1712"/>
    <x v="0"/>
    <x v="1712"/>
    <s v="Shamyl Othman"/>
    <s v="Shaheizy Sam, Aniu, Zizan Razak, Zara Zya, Arja Lee"/>
    <n v="5"/>
    <x v="45"/>
    <s v="Malaysia"/>
    <n v="1"/>
    <x v="716"/>
    <x v="4"/>
    <x v="6"/>
    <s v="88 min"/>
    <n v="88"/>
    <n v="88"/>
    <n v="133.74916841054252"/>
    <s v=""/>
    <s v="Action &amp; Adventure, Comedies, International Movies"/>
    <x v="1"/>
    <s v="Action &amp; Adventure, Comedies, International Movies"/>
    <n v="3"/>
  </r>
  <r>
    <n v="7906"/>
    <x v="1713"/>
    <x v="0"/>
    <x v="1713"/>
    <s v="Chris Stokes"/>
    <s v="Tasha Smith, RonReaco Lee, Telma Hopkins, Sydney Elise Johnson, Sean Dominic, Dustin Harnish, Paul Logan, Kearia Schroeder, Michael Toland, Anton Peeples"/>
    <n v="10"/>
    <x v="0"/>
    <s v="United States"/>
    <n v="1"/>
    <x v="844"/>
    <x v="5"/>
    <x v="1"/>
    <s v="88 min"/>
    <n v="88"/>
    <n v="88"/>
    <n v="133.74916841054252"/>
    <s v=""/>
    <s v="Thrillers"/>
    <x v="12"/>
    <s v="Thrillers"/>
    <n v="1"/>
  </r>
  <r>
    <n v="7956"/>
    <x v="1714"/>
    <x v="0"/>
    <x v="1714"/>
    <s v="Keenen Ivory Wayans"/>
    <s v="Anna Faris, Jon Abrahams, Shannon Elizabeth, Shawn Wayans, Regina Hall, Marlon Wayans, Lochlyn Munro, Cheri Oteri, Carmen Electra, Dave Sheridan, Kurt Fuller, Rick Ducommun, James Van Der Beek, Keenen Ivory Wayans, Marissa Jaret Winokur, Dan Joffre"/>
    <n v="16"/>
    <x v="0"/>
    <s v="United States"/>
    <n v="1"/>
    <x v="165"/>
    <x v="32"/>
    <x v="12"/>
    <s v="88 min"/>
    <n v="88"/>
    <n v="88"/>
    <n v="133.74916841054252"/>
    <s v=""/>
    <s v="Comedies, Horror Movies"/>
    <x v="4"/>
    <s v="Comedies, Horror Movies"/>
    <n v="2"/>
  </r>
  <r>
    <n v="7957"/>
    <x v="1715"/>
    <x v="0"/>
    <x v="1715"/>
    <s v="Malcolm D. Lee"/>
    <s v="Simon Rex, Ashley Tisdale, Charlie Sheen, Lindsay Lohan, Gracie Whitton, Ava Kolker, Erica Ash, Lidia Porto, Katrina Bowden, Terry Crews"/>
    <n v="10"/>
    <x v="0"/>
    <s v="United States"/>
    <n v="1"/>
    <x v="885"/>
    <x v="8"/>
    <x v="2"/>
    <s v="88 min"/>
    <n v="88"/>
    <n v="88"/>
    <n v="133.74916841054252"/>
    <s v=""/>
    <s v="Comedies, Horror Movies"/>
    <x v="4"/>
    <s v="Comedies, Horror Movies"/>
    <n v="2"/>
  </r>
  <r>
    <n v="8018"/>
    <x v="1716"/>
    <x v="0"/>
    <x v="1716"/>
    <s v="Timothy Woodward Jr."/>
    <s v="Johnny Messner, Danny Trejo, Tito Ortiz, Chuck Liddell, Robert LaSardo, Nikki Leigh, Kai Scarlett Williams, Marlene Marquez"/>
    <n v="8"/>
    <x v="0"/>
    <s v="United States"/>
    <n v="1"/>
    <x v="886"/>
    <x v="5"/>
    <x v="5"/>
    <s v="88 min"/>
    <n v="88"/>
    <n v="88"/>
    <n v="133.74916841054252"/>
    <s v=""/>
    <s v="Action &amp; Adventure, Independent Movies"/>
    <x v="1"/>
    <s v="Action &amp; Adventure, Independent Movies"/>
    <n v="2"/>
  </r>
  <r>
    <n v="8075"/>
    <x v="1717"/>
    <x v="0"/>
    <x v="1717"/>
    <s v="Robert Rodriguez"/>
    <s v="Antonio Banderas, Carla Gugino, Alan Cumming, Teri Hatcher, Cheech Marin, Danny Trejo, Robert Patrick, Tony Shalhoub, Alexa PenaVega, Daryl Sabara"/>
    <n v="10"/>
    <x v="0"/>
    <s v="United States"/>
    <n v="1"/>
    <x v="231"/>
    <x v="22"/>
    <x v="7"/>
    <s v="88 min"/>
    <n v="88"/>
    <n v="88"/>
    <n v="133.74916841054252"/>
    <s v=""/>
    <s v="Children &amp; Family Movies, Comedies"/>
    <x v="0"/>
    <s v="Children &amp; Family Movies, Comedies"/>
    <n v="2"/>
  </r>
  <r>
    <n v="8080"/>
    <x v="1718"/>
    <x v="0"/>
    <x v="1718"/>
    <s v="Christopher Ray"/>
    <s v="Chrishell Hartley, Jason Dolley, Darrin Dewitt Henson, Nicole Bilderback, Charlie O'Connell, Chasty Ballesteros, Lyman Chen, Declan Joyce, Frank Rossi, Josh Nuncio"/>
    <n v="10"/>
    <x v="0"/>
    <s v="United States"/>
    <n v="1"/>
    <x v="512"/>
    <x v="2"/>
    <x v="1"/>
    <s v="88 min"/>
    <n v="88"/>
    <n v="88"/>
    <n v="133.74916841054252"/>
    <s v=""/>
    <s v="Thrillers"/>
    <x v="12"/>
    <s v="Thrillers"/>
    <n v="1"/>
  </r>
  <r>
    <n v="8082"/>
    <x v="1719"/>
    <x v="0"/>
    <x v="1719"/>
    <s v="Alison E. Rose"/>
    <m/>
    <n v="0"/>
    <x v="8"/>
    <s v="Canada, United States, United Kingdom"/>
    <n v="3"/>
    <x v="521"/>
    <x v="4"/>
    <x v="1"/>
    <s v="88 min"/>
    <n v="88"/>
    <n v="88"/>
    <n v="133.74916841054252"/>
    <s v=""/>
    <s v="Documentaries"/>
    <x v="3"/>
    <s v="Documentaries"/>
    <n v="1"/>
  </r>
  <r>
    <n v="8160"/>
    <x v="1720"/>
    <x v="0"/>
    <x v="1720"/>
    <s v="Michael Pressman"/>
    <s v="Paige Turco, David Warner, Mark Caso, Michelan Sisti, Leif Tilden, Kenn Scott, Kevin Clash, Ernie Reyes Jr., Fran√ßois Chau, Kevin Nash"/>
    <n v="10"/>
    <x v="0"/>
    <s v="United States, Hong Kong"/>
    <n v="2"/>
    <x v="165"/>
    <x v="15"/>
    <x v="7"/>
    <s v="88 min"/>
    <n v="88"/>
    <n v="88"/>
    <n v="133.74916841054252"/>
    <s v=""/>
    <s v="Children &amp; Family Movies, Comedies"/>
    <x v="0"/>
    <s v="Children &amp; Family Movies, Comedies"/>
    <n v="2"/>
  </r>
  <r>
    <n v="8182"/>
    <x v="1721"/>
    <x v="0"/>
    <x v="1721"/>
    <s v="Geoff Anderson"/>
    <s v="Sam Ashe Arnold, Jakob Davies, Dalila Bela, Robin Dunne, Gabrielle Miller, Billy Zane, Josh McDonald, Lorne Cardinal, Kim Coates, Glenn Paradis"/>
    <n v="10"/>
    <x v="8"/>
    <s v="Canada"/>
    <n v="1"/>
    <x v="648"/>
    <x v="9"/>
    <x v="8"/>
    <s v="88 min"/>
    <n v="88"/>
    <n v="88"/>
    <n v="133.74916841054252"/>
    <s v=""/>
    <s v="Children &amp; Family Movies"/>
    <x v="0"/>
    <s v="Children &amp; Family Movies"/>
    <n v="1"/>
  </r>
  <r>
    <n v="8279"/>
    <x v="1722"/>
    <x v="0"/>
    <x v="1722"/>
    <s v="Stephanie Soechtig, Jeremy Seifert"/>
    <m/>
    <n v="0"/>
    <x v="0"/>
    <s v="United States"/>
    <n v="1"/>
    <x v="382"/>
    <x v="5"/>
    <x v="1"/>
    <s v="88 min"/>
    <n v="88"/>
    <n v="88"/>
    <n v="133.74916841054252"/>
    <s v=""/>
    <s v="Documentaries"/>
    <x v="3"/>
    <s v="Documentaries"/>
    <n v="1"/>
  </r>
  <r>
    <n v="8296"/>
    <x v="1723"/>
    <x v="0"/>
    <x v="1723"/>
    <s v="Jen√©e LaMarque"/>
    <s v="Jen√©e LaMarque, Angela Trimbur, Constance Wu, Josh Fadem, Ever Mainard"/>
    <n v="5"/>
    <x v="0"/>
    <s v="United States"/>
    <n v="1"/>
    <x v="130"/>
    <x v="5"/>
    <x v="5"/>
    <s v="88 min"/>
    <n v="88"/>
    <n v="88"/>
    <n v="133.74916841054252"/>
    <s v=""/>
    <s v="Comedies, Independent Movies, LGBTQ Movies"/>
    <x v="4"/>
    <s v="Comedies, Independent Movies, LGBTQ Movies"/>
    <n v="3"/>
  </r>
  <r>
    <n v="8343"/>
    <x v="1724"/>
    <x v="0"/>
    <x v="1724"/>
    <s v="Chad Archibald"/>
    <s v="Nina Kiri, Ry Barrett, Jorja Cadence, Will King, Nina Richmond"/>
    <n v="5"/>
    <x v="8"/>
    <s v="Canada"/>
    <n v="1"/>
    <x v="887"/>
    <x v="3"/>
    <x v="5"/>
    <s v="88 min"/>
    <n v="88"/>
    <n v="88"/>
    <n v="133.74916841054252"/>
    <s v=""/>
    <s v="Horror Movies"/>
    <x v="9"/>
    <s v="Horror Movies"/>
    <n v="1"/>
  </r>
  <r>
    <n v="8385"/>
    <x v="1725"/>
    <x v="0"/>
    <x v="1725"/>
    <s v="Daniel Stamm"/>
    <s v="Patrick Fabian, Ashley Bell, Iris Bahr, Louis Herthum, Caleb Landry Jones, Tony Bentley, John Wright Jr., Shanna Forrestall, Justin Shafer, Carol Sutton"/>
    <n v="10"/>
    <x v="11"/>
    <s v="France, United States"/>
    <n v="2"/>
    <x v="184"/>
    <x v="10"/>
    <x v="2"/>
    <s v="88 min"/>
    <n v="88"/>
    <n v="88"/>
    <n v="133.74916841054252"/>
    <s v=""/>
    <s v="Horror Movies, Independent Movies, Thrillers"/>
    <x v="9"/>
    <s v="Horror Movies, Independent Movies, Thrillers"/>
    <n v="3"/>
  </r>
  <r>
    <n v="8390"/>
    <x v="1726"/>
    <x v="0"/>
    <x v="1726"/>
    <s v="Rob Smat"/>
    <s v="Brad Leland, Jim O'Heir, Deanne Lauvin, Les Miles, Eric Nelsen, Fred Tolliver Jr, Tyler Perez, Sainty Nelsen"/>
    <n v="8"/>
    <x v="0"/>
    <s v="United States"/>
    <n v="1"/>
    <x v="888"/>
    <x v="2"/>
    <x v="7"/>
    <s v="88 min"/>
    <n v="88"/>
    <n v="88"/>
    <n v="133.74916841054252"/>
    <s v=""/>
    <s v="Dramas, Sports Movies"/>
    <x v="2"/>
    <s v="Dramas, Sports Movies"/>
    <n v="2"/>
  </r>
  <r>
    <n v="8458"/>
    <x v="1727"/>
    <x v="0"/>
    <x v="1727"/>
    <s v="Peter Lord, Jeff Newitt"/>
    <s v="Hugh Grant, Martin Freeman, Imelda Staunton, David Tennant, Jeremy Piven, Salma Hayek, Lenny Henry, Brian Blessed, Russell Tovey, Anton Yelchin, Al Roker, David Schaal, Peter Lord, Ashley Jensen, Kayvan Novak, Mitchell Mullen, Brendan Gleeson, David Schneider"/>
    <n v="18"/>
    <x v="6"/>
    <s v="United Kingdom, United States"/>
    <n v="2"/>
    <x v="508"/>
    <x v="11"/>
    <x v="7"/>
    <s v="88 min"/>
    <n v="88"/>
    <n v="88"/>
    <n v="133.74916841054252"/>
    <s v=""/>
    <s v="Children &amp; Family Movies, Comedies"/>
    <x v="0"/>
    <s v="Children &amp; Family Movies, Comedies"/>
    <n v="2"/>
  </r>
  <r>
    <n v="8560"/>
    <x v="1728"/>
    <x v="0"/>
    <x v="1728"/>
    <s v="Kyle Rankin"/>
    <s v="Holly Taylor, Alice Ziolkoski, Britt Flatmo, Paget Brewster, Tara Robinson, Adrienne Rose White, Greg Finley, Valerie Mahaffey, Jared Boghosian, William Bornkessel"/>
    <n v="10"/>
    <x v="0"/>
    <s v="United States"/>
    <n v="1"/>
    <x v="33"/>
    <x v="5"/>
    <x v="1"/>
    <s v="88 min"/>
    <n v="88"/>
    <n v="88"/>
    <n v="133.74916841054252"/>
    <s v=""/>
    <s v="Horror Movies, Thrillers"/>
    <x v="9"/>
    <s v="Horror Movies, Thrillers"/>
    <n v="2"/>
  </r>
  <r>
    <n v="8585"/>
    <x v="1729"/>
    <x v="0"/>
    <x v="1729"/>
    <s v="Johnnie To"/>
    <s v="Louis Koo, Zhao Wei, Wallace Chung, Lam Suet, Lo Hoi-pang, Eddie Cheung, Timmy Hung, Michael Tse, Raymond Wong Ho-Yin"/>
    <n v="9"/>
    <x v="50"/>
    <s v="Hong Kong, China"/>
    <n v="2"/>
    <x v="889"/>
    <x v="9"/>
    <x v="5"/>
    <s v="88 min"/>
    <n v="88"/>
    <n v="88"/>
    <n v="133.74916841054252"/>
    <s v=""/>
    <s v="Action &amp; Adventure, International Movies"/>
    <x v="1"/>
    <s v="Action &amp; Adventure, International Movies"/>
    <n v="2"/>
  </r>
  <r>
    <n v="8613"/>
    <x v="1730"/>
    <x v="0"/>
    <x v="1730"/>
    <s v="Sukum Maetawanitch"/>
    <s v="Kett Thantup, Savika Chaiyadej, Sura Theerakon, Chaleumpol Tikumpornteerawong, Yarichada Wattanawongsri, Phoomjai Tangsanga, Warot Pitakanonda, Saowaluck Siriaran"/>
    <n v="8"/>
    <x v="51"/>
    <s v="Thailand"/>
    <n v="1"/>
    <x v="437"/>
    <x v="37"/>
    <x v="5"/>
    <s v="88 min"/>
    <n v="88"/>
    <n v="88"/>
    <n v="133.74916841054252"/>
    <s v=""/>
    <s v="Horror Movies, International Movies"/>
    <x v="9"/>
    <s v="Horror Movies, International Movies"/>
    <n v="2"/>
  </r>
  <r>
    <n v="8783"/>
    <x v="1731"/>
    <x v="0"/>
    <x v="1731"/>
    <s v="Kevin Smith"/>
    <s v="Harley Quinn Smith, Lily-Rose Depp, Johnny Depp, Justin Long, Austin Butler, Tyler Posey, Stan Lee, Jason Mewes, Adam Brody, Haley Joel Osment, Genesis Rodriguez"/>
    <n v="11"/>
    <x v="0"/>
    <s v="United States"/>
    <n v="1"/>
    <x v="890"/>
    <x v="9"/>
    <x v="2"/>
    <s v="88 min"/>
    <n v="88"/>
    <n v="88"/>
    <n v="133.74916841054252"/>
    <s v=""/>
    <s v="Comedies, Horror Movies, Independent Movies"/>
    <x v="4"/>
    <s v="Comedies, Horror Movies, Independent Movies"/>
    <n v="3"/>
  </r>
  <r>
    <n v="8794"/>
    <x v="1732"/>
    <x v="0"/>
    <x v="1732"/>
    <s v="Raja Gosnell"/>
    <s v="Dennis Quaid, Rene Russo, Sean Faris, Katija Pevec, Dean Collins, Tyler Patrick Jones, Haley Ramm, Brecken Palmer, Bridger Palmer, Ty Panitz"/>
    <n v="10"/>
    <x v="0"/>
    <s v="United States"/>
    <n v="1"/>
    <x v="84"/>
    <x v="30"/>
    <x v="7"/>
    <s v="88 min"/>
    <n v="88"/>
    <n v="88"/>
    <n v="133.74916841054252"/>
    <s v=""/>
    <s v="Children &amp; Family Movies, Comedies"/>
    <x v="0"/>
    <s v="Children &amp; Family Movies, Comedies"/>
    <n v="2"/>
  </r>
  <r>
    <n v="8805"/>
    <x v="1733"/>
    <x v="0"/>
    <x v="1733"/>
    <s v="Ruben Fleischer"/>
    <s v="Jesse Eisenberg, Woody Harrelson, Emma Stone, Abigail Breslin, Amber Heard, Bill Murray, Derek Graf"/>
    <n v="7"/>
    <x v="0"/>
    <s v="United States"/>
    <n v="1"/>
    <x v="55"/>
    <x v="16"/>
    <x v="12"/>
    <s v="88 min"/>
    <n v="88"/>
    <n v="88"/>
    <n v="133.74916841054252"/>
    <s v=""/>
    <s v="Comedies, Horror Movies"/>
    <x v="4"/>
    <s v="Comedies, Horror Movies"/>
    <n v="2"/>
  </r>
  <r>
    <n v="8806"/>
    <x v="1734"/>
    <x v="0"/>
    <x v="1734"/>
    <s v="Peter Hewitt"/>
    <s v="Tim Allen, Courteney Cox, Chevy Chase, Kate Mara, Ryan Newman, Michael Cassidy, Spencer Breslin, Rip Torn, Kevin Zegers"/>
    <n v="9"/>
    <x v="0"/>
    <s v="United States"/>
    <n v="1"/>
    <x v="891"/>
    <x v="24"/>
    <x v="7"/>
    <s v="88 min"/>
    <n v="88"/>
    <n v="88"/>
    <n v="133.74916841054252"/>
    <s v=""/>
    <s v="Children &amp; Family Movies, Comedies"/>
    <x v="0"/>
    <s v="Children &amp; Family Movies, Comedies"/>
    <n v="2"/>
  </r>
  <r>
    <n v="171"/>
    <x v="1735"/>
    <x v="0"/>
    <x v="1735"/>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n v="36"/>
    <x v="0"/>
    <s v="United States"/>
    <n v="1"/>
    <x v="344"/>
    <x v="53"/>
    <x v="12"/>
    <s v="89 min"/>
    <n v="89"/>
    <n v="89"/>
    <n v="111.61917330370842"/>
    <s v=""/>
    <s v="Documentaries, Music &amp; Musicals"/>
    <x v="3"/>
    <s v="Documentaries, Music &amp; Musicals"/>
    <n v="2"/>
  </r>
  <r>
    <n v="486"/>
    <x v="1736"/>
    <x v="0"/>
    <x v="1736"/>
    <s v="Avi Federgreen"/>
    <s v="David Pinard, Joelle Farrow, Torri Higginson, Tommie-Amber Pirie"/>
    <n v="4"/>
    <x v="2"/>
    <m/>
    <n v="0"/>
    <x v="168"/>
    <x v="6"/>
    <x v="1"/>
    <s v="89 min"/>
    <n v="89"/>
    <n v="89"/>
    <n v="111.61917330370842"/>
    <s v=""/>
    <s v="Thrillers"/>
    <x v="12"/>
    <s v="Thrillers"/>
    <n v="1"/>
  </r>
  <r>
    <n v="585"/>
    <x v="1737"/>
    <x v="0"/>
    <x v="1737"/>
    <s v="Joel Gallen"/>
    <s v="Chyler Leigh, Chris Evans, Jaime Pressly, Eric Christian Olsen, Mia Kirshner, Deon Richmond, Eric Jungmann, Ron Lester, Cody McMains, Sam Huntington, Lacey Chabert, JoAnna Garcia Swisher, Samm Levine, Cerina Vincent"/>
    <n v="14"/>
    <x v="0"/>
    <s v="United States"/>
    <n v="1"/>
    <x v="132"/>
    <x v="22"/>
    <x v="12"/>
    <s v="89 min"/>
    <n v="89"/>
    <n v="89"/>
    <n v="111.61917330370842"/>
    <s v=""/>
    <s v="Comedies"/>
    <x v="4"/>
    <s v="Comedies"/>
    <n v="1"/>
  </r>
  <r>
    <n v="594"/>
    <x v="1738"/>
    <x v="0"/>
    <x v="1738"/>
    <s v="Chris Koch"/>
    <s v="Chris Elliott, Mark Webber, Jean Smart, Schuyler Fisk, Iggy Pop, Pam Grier, John Schneider, Chevy Chase, Zena Grey, Josh Peck"/>
    <n v="10"/>
    <x v="0"/>
    <s v="United States"/>
    <n v="1"/>
    <x v="132"/>
    <x v="32"/>
    <x v="7"/>
    <s v="89 min"/>
    <n v="89"/>
    <n v="89"/>
    <n v="111.61917330370842"/>
    <s v=""/>
    <s v="Children &amp; Family Movies, Comedies"/>
    <x v="0"/>
    <s v="Children &amp; Family Movies, Comedies"/>
    <n v="2"/>
  </r>
  <r>
    <n v="597"/>
    <x v="1739"/>
    <x v="0"/>
    <x v="1739"/>
    <s v="Lynn Shelton"/>
    <s v="Marc Maron, Jon Bass, Michaela Watkins, Jillian Bell, Toby Huss, Dan Bakkedahl, Lynn Shelton, Whitmer Thomas"/>
    <n v="8"/>
    <x v="0"/>
    <s v="United States"/>
    <n v="1"/>
    <x v="132"/>
    <x v="2"/>
    <x v="12"/>
    <s v="89 min"/>
    <n v="89"/>
    <n v="89"/>
    <n v="111.61917330370842"/>
    <s v=""/>
    <s v="Comedies, Dramas, Independent Movies"/>
    <x v="4"/>
    <s v="Comedies, Dramas, Independent Movies"/>
    <n v="3"/>
  </r>
  <r>
    <n v="612"/>
    <x v="1740"/>
    <x v="0"/>
    <x v="1740"/>
    <s v="M√•ns M√•rlind, Bj√∂rn Stein"/>
    <s v="Kate Beckinsale, Stephen Rea, Michael Ealy, Theo James, India Eisley, Sandrine Holt, Charles Dance, Kris Holden-Ried, Jacob Blair, Adam Greydon Reid"/>
    <n v="10"/>
    <x v="0"/>
    <s v="United States, Canada"/>
    <n v="2"/>
    <x v="132"/>
    <x v="11"/>
    <x v="12"/>
    <s v="89 min"/>
    <n v="89"/>
    <n v="89"/>
    <n v="111.61917330370842"/>
    <s v=""/>
    <s v="Action &amp; Adventure, Horror Movies, Sci-Fi &amp; Fantasy"/>
    <x v="1"/>
    <s v="Action &amp; Adventure, Horror Movies, Sci-Fi &amp; Fantasy"/>
    <n v="3"/>
  </r>
  <r>
    <n v="646"/>
    <x v="1741"/>
    <x v="0"/>
    <x v="1741"/>
    <s v="T√†nia Ball√≥"/>
    <m/>
    <n v="0"/>
    <x v="2"/>
    <m/>
    <n v="0"/>
    <x v="860"/>
    <x v="6"/>
    <x v="1"/>
    <s v="89 min"/>
    <n v="89"/>
    <n v="89"/>
    <n v="111.61917330370842"/>
    <s v=""/>
    <s v="Documentaries, International Movies"/>
    <x v="3"/>
    <s v="Documentaries, International Movies"/>
    <n v="2"/>
  </r>
  <r>
    <n v="706"/>
    <x v="1742"/>
    <x v="0"/>
    <x v="1742"/>
    <s v="Max Jabs"/>
    <s v="Max Jabs, Nono Konopka"/>
    <n v="2"/>
    <x v="10"/>
    <s v="Germany"/>
    <n v="1"/>
    <x v="892"/>
    <x v="2"/>
    <x v="1"/>
    <s v="89 min"/>
    <n v="89"/>
    <n v="89"/>
    <n v="111.61917330370842"/>
    <s v=""/>
    <s v="Documentaries, International Movies, Sports Movies"/>
    <x v="3"/>
    <s v="Documentaries, International Movies, Sports Movies"/>
    <n v="3"/>
  </r>
  <r>
    <n v="729"/>
    <x v="1743"/>
    <x v="0"/>
    <x v="1743"/>
    <s v="Bradley Parker"/>
    <s v="Alicia Sanz, Will Patton, Jonathan Sadowski, Adan Canto, Zach Avery, Chinaza Uche, Jesse LaTourette"/>
    <n v="7"/>
    <x v="0"/>
    <s v="United States"/>
    <n v="1"/>
    <x v="893"/>
    <x v="6"/>
    <x v="5"/>
    <s v="89 min"/>
    <n v="89"/>
    <n v="89"/>
    <n v="111.61917330370842"/>
    <s v=""/>
    <s v="Horror Movies"/>
    <x v="9"/>
    <s v="Horror Movies"/>
    <n v="1"/>
  </r>
  <r>
    <n v="789"/>
    <x v="1744"/>
    <x v="0"/>
    <x v="1744"/>
    <s v="Harold Becker"/>
    <s v="John Travolta, Vince Vaughn, Teri Polo, Matt O'Leary, Ruben Santiago-Hudson, Susan Floyd, Angelica Page, Steve Buscemi, Chris Ellis"/>
    <n v="9"/>
    <x v="0"/>
    <s v="United States"/>
    <n v="1"/>
    <x v="64"/>
    <x v="22"/>
    <x v="2"/>
    <s v="89 min"/>
    <n v="89"/>
    <n v="89"/>
    <n v="111.61917330370842"/>
    <s v=""/>
    <s v="Thrillers"/>
    <x v="12"/>
    <s v="Thrillers"/>
    <n v="1"/>
  </r>
  <r>
    <n v="873"/>
    <x v="1745"/>
    <x v="0"/>
    <x v="1745"/>
    <s v="J.D. Dillard"/>
    <s v="Jacob Latimore, Seychelle Gabriel, Sasheer Zamata, Storm Reid, Cameron Esposito, Dul√© Hill, Michael Villar, Brandon Johnson, Donzaleigh Abernathy, Jay Walker"/>
    <n v="10"/>
    <x v="0"/>
    <s v="United States"/>
    <n v="1"/>
    <x v="894"/>
    <x v="9"/>
    <x v="12"/>
    <s v="89 min"/>
    <n v="89"/>
    <n v="89"/>
    <n v="111.61917330370842"/>
    <s v=""/>
    <s v="Dramas, Independent Movies, Sci-Fi &amp; Fantasy"/>
    <x v="2"/>
    <s v="Dramas, Independent Movies, Sci-Fi &amp; Fantasy"/>
    <n v="3"/>
  </r>
  <r>
    <n v="946"/>
    <x v="1746"/>
    <x v="0"/>
    <x v="1746"/>
    <s v="Stella Corradi"/>
    <s v="Patrick Robinson, Nadine Marshall, Pippa Bennett-Warner, CJ Beckford"/>
    <n v="4"/>
    <x v="6"/>
    <s v="United Kingdom"/>
    <n v="1"/>
    <x v="475"/>
    <x v="1"/>
    <x v="5"/>
    <s v="89 min"/>
    <n v="89"/>
    <n v="89"/>
    <n v="111.61917330370842"/>
    <s v=""/>
    <s v="Dramas, International Movies"/>
    <x v="2"/>
    <s v="Dramas, International Movies"/>
    <n v="2"/>
  </r>
  <r>
    <n v="950"/>
    <x v="1747"/>
    <x v="0"/>
    <x v="1747"/>
    <s v="Chris Gorak"/>
    <s v="Emile Hirsch, Olivia Thirlby, Max Minghella, Rachael Taylor, Joel Kinnaman, Veronika Vernadskaya, Dato Bakhtadze, Yuriy Kutsenko"/>
    <n v="8"/>
    <x v="0"/>
    <s v="United States, Russia"/>
    <n v="2"/>
    <x v="475"/>
    <x v="12"/>
    <x v="2"/>
    <s v="89 min"/>
    <n v="89"/>
    <n v="89"/>
    <n v="111.61917330370842"/>
    <s v=""/>
    <s v="Action &amp; Adventure, Sci-Fi &amp; Fantasy"/>
    <x v="1"/>
    <s v="Action &amp; Adventure, Sci-Fi &amp; Fantasy"/>
    <n v="2"/>
  </r>
  <r>
    <n v="952"/>
    <x v="1748"/>
    <x v="0"/>
    <x v="1748"/>
    <s v="Roger Kumble"/>
    <s v="Cameron Diaz, Christina Applegate, Selma Blair, Thomas Jane, Jason Bateman, Parker Posey, Frank Grillo, Eddie McClintock, Lillian Adams, Johnny Messner"/>
    <n v="10"/>
    <x v="0"/>
    <s v="United States"/>
    <n v="1"/>
    <x v="475"/>
    <x v="43"/>
    <x v="12"/>
    <s v="89 min"/>
    <n v="89"/>
    <n v="89"/>
    <n v="111.61917330370842"/>
    <s v=""/>
    <s v="Comedies, Romantic Movies"/>
    <x v="4"/>
    <s v="Comedies, Romantic Movies"/>
    <n v="2"/>
  </r>
  <r>
    <n v="1102"/>
    <x v="1749"/>
    <x v="0"/>
    <x v="1749"/>
    <s v="Cal Brunker"/>
    <s v="Rob Corddry, Brendan Fraser, Sarah Jessica Parker, William Shatner, Jessica Alba, Jane Lynch, George Lopez, Sof√≠a Vergara, Craig Robinson, Ricky Gervais, Steve Zahn, Chris Parnell"/>
    <n v="12"/>
    <x v="0"/>
    <s v="United States, Canada"/>
    <n v="2"/>
    <x v="895"/>
    <x v="8"/>
    <x v="7"/>
    <s v="89 min"/>
    <n v="89"/>
    <n v="89"/>
    <n v="111.61917330370842"/>
    <s v=""/>
    <s v="Children &amp; Family Movies, Comedies, Sci-Fi &amp; Fantasy"/>
    <x v="0"/>
    <s v="Children &amp; Family Movies, Comedies, Sci-Fi &amp; Fantasy"/>
    <n v="3"/>
  </r>
  <r>
    <n v="1129"/>
    <x v="1750"/>
    <x v="0"/>
    <x v="1750"/>
    <s v="Tony Giglio"/>
    <s v="Sam Jaeger, Michael Jai White, Adrianne Palicki, Ty Olsson, Kyra Zagorsky, Olivia Cheng, Lisa Chandler, Monique Ganderton, Matthew Marsden, Chris Gauthier"/>
    <n v="10"/>
    <x v="0"/>
    <s v="United States"/>
    <n v="1"/>
    <x v="537"/>
    <x v="3"/>
    <x v="12"/>
    <s v="89 min"/>
    <n v="89"/>
    <n v="89"/>
    <n v="111.61917330370842"/>
    <s v=""/>
    <s v="Action &amp; Adventure, International Movies"/>
    <x v="1"/>
    <s v="Action &amp; Adventure, International Movies"/>
    <n v="2"/>
  </r>
  <r>
    <n v="1354"/>
    <x v="1751"/>
    <x v="0"/>
    <x v="1751"/>
    <s v="Dennis Dugan"/>
    <s v="Chris Farley, Nicollette Sheridan, Robin Shou, Nathaniel Parker, Soon-Tek Oh, Keith Cooke, Chris Rock, Fran√ßois Chau, Dale Ishimoto, Daming Chen"/>
    <n v="10"/>
    <x v="0"/>
    <s v="United States"/>
    <n v="1"/>
    <x v="896"/>
    <x v="53"/>
    <x v="2"/>
    <s v="89 min"/>
    <n v="89"/>
    <n v="89"/>
    <n v="111.61917330370842"/>
    <s v=""/>
    <s v="Action &amp; Adventure, Comedies"/>
    <x v="1"/>
    <s v="Action &amp; Adventure, Comedies"/>
    <n v="2"/>
  </r>
  <r>
    <n v="1368"/>
    <x v="1752"/>
    <x v="0"/>
    <x v="1752"/>
    <s v="Gregory Plotkin"/>
    <s v="Amy Forsyth, Reign Edwards, Bex Taylor-Klaus, Tony Todd, Christian James, Matt Mercurio, Michael Tourek, Courtney Dietz, Stephen Conroy"/>
    <n v="9"/>
    <x v="0"/>
    <s v="United States"/>
    <n v="1"/>
    <x v="897"/>
    <x v="5"/>
    <x v="12"/>
    <s v="89 min"/>
    <n v="89"/>
    <n v="89"/>
    <n v="111.61917330370842"/>
    <s v=""/>
    <s v="Horror Movies"/>
    <x v="9"/>
    <s v="Horror Movies"/>
    <n v="1"/>
  </r>
  <r>
    <n v="1394"/>
    <x v="1753"/>
    <x v="0"/>
    <x v="1753"/>
    <s v="Cooper Karl"/>
    <s v="Madelaine Petsch, Alexander Koch, December Ensminger, Lee Jones"/>
    <n v="4"/>
    <x v="0"/>
    <s v="United States"/>
    <n v="1"/>
    <x v="898"/>
    <x v="1"/>
    <x v="1"/>
    <s v="89 min"/>
    <n v="89"/>
    <n v="89"/>
    <n v="111.61917330370842"/>
    <s v=""/>
    <s v="Thrillers"/>
    <x v="12"/>
    <s v="Thrillers"/>
    <n v="1"/>
  </r>
  <r>
    <n v="1435"/>
    <x v="1754"/>
    <x v="0"/>
    <x v="1754"/>
    <s v="Eric Summer, √âric Warin"/>
    <s v="Bronwen Mantel, Mel Brooks, Maddie Ziegler, Dane DeHaan, Julie Khaner, Elle Fanning, Terrence Scammell, Tamir Kapelian, Carly Rae Jepsen"/>
    <n v="9"/>
    <x v="11"/>
    <s v="France, Canada"/>
    <n v="2"/>
    <x v="899"/>
    <x v="9"/>
    <x v="7"/>
    <s v="89 min"/>
    <n v="89"/>
    <n v="89"/>
    <n v="111.61917330370842"/>
    <s v=""/>
    <s v="Children &amp; Family Movies, Comedies"/>
    <x v="0"/>
    <s v="Children &amp; Family Movies, Comedies"/>
    <n v="2"/>
  </r>
  <r>
    <n v="2241"/>
    <x v="1755"/>
    <x v="0"/>
    <x v="1755"/>
    <s v="Stefano Mordini"/>
    <s v="Valerio Mastandrea, Riccardo Scamarcio, Laura Chiatti, Valentina Cervi, Marina Fo√Øs, Euridice Axen, Massimiliano Gallo, Alessia Giuliani"/>
    <n v="8"/>
    <x v="24"/>
    <s v="Italy"/>
    <n v="1"/>
    <x v="428"/>
    <x v="1"/>
    <x v="5"/>
    <s v="89 min"/>
    <n v="89"/>
    <n v="89"/>
    <n v="111.61917330370842"/>
    <s v=""/>
    <s v="Comedies, International Movies"/>
    <x v="4"/>
    <s v="Comedies, International Movies"/>
    <n v="2"/>
  </r>
  <r>
    <n v="2257"/>
    <x v="1756"/>
    <x v="0"/>
    <x v="1756"/>
    <s v="Bryn Evans"/>
    <s v="Scott Dixon"/>
    <n v="1"/>
    <x v="39"/>
    <s v="New Zealand"/>
    <n v="1"/>
    <x v="900"/>
    <x v="5"/>
    <x v="12"/>
    <s v="89 min"/>
    <n v="89"/>
    <n v="89"/>
    <n v="111.61917330370842"/>
    <s v=""/>
    <s v="Documentaries, Sports Movies"/>
    <x v="3"/>
    <s v="Documentaries, Sports Movies"/>
    <n v="2"/>
  </r>
  <r>
    <n v="2263"/>
    <x v="1757"/>
    <x v="0"/>
    <x v="1757"/>
    <s v="Coodie, Chike"/>
    <s v="Stephon Marbury"/>
    <n v="1"/>
    <x v="0"/>
    <s v="United States, China"/>
    <n v="2"/>
    <x v="376"/>
    <x v="2"/>
    <x v="5"/>
    <s v="89 min"/>
    <n v="89"/>
    <n v="89"/>
    <n v="111.61917330370842"/>
    <s v=""/>
    <s v="Documentaries, Sports Movies"/>
    <x v="3"/>
    <s v="Documentaries, Sports Movies"/>
    <n v="2"/>
  </r>
  <r>
    <n v="2296"/>
    <x v="1758"/>
    <x v="0"/>
    <x v="1758"/>
    <s v="Rako Prijanto"/>
    <s v="Adipati Dolken, Ganindra Bimo, Donny Alamsyah, Vonny Cornellya, Tania Staite, Maurice Bryrne, Kevin Bzezovski Taroreh"/>
    <n v="7"/>
    <x v="43"/>
    <s v="Indonesia, United Kingdom"/>
    <n v="2"/>
    <x v="813"/>
    <x v="1"/>
    <x v="5"/>
    <s v="89 min"/>
    <n v="89"/>
    <n v="89"/>
    <n v="111.61917330370842"/>
    <s v=""/>
    <s v="Dramas, International Movies"/>
    <x v="2"/>
    <s v="Dramas, International Movies"/>
    <n v="2"/>
  </r>
  <r>
    <n v="2560"/>
    <x v="1759"/>
    <x v="0"/>
    <x v="1759"/>
    <s v="Nadia Hallgren"/>
    <s v="Michelle Obama"/>
    <n v="1"/>
    <x v="0"/>
    <s v="United States"/>
    <n v="1"/>
    <x v="901"/>
    <x v="1"/>
    <x v="7"/>
    <s v="89 min"/>
    <n v="89"/>
    <n v="89"/>
    <n v="111.61917330370842"/>
    <s v=""/>
    <s v="Documentaries"/>
    <x v="3"/>
    <s v="Documentaries"/>
    <n v="1"/>
  </r>
  <r>
    <n v="2937"/>
    <x v="1760"/>
    <x v="0"/>
    <x v="1760"/>
    <s v="Kwabena Gyansah"/>
    <s v="Ama K. Abebrese, Asana Alhassan, Adjetey Anang, Akofa Edjeani Asiedu, Emmanuel Nii Adom Quaye, Peter Ritchie"/>
    <n v="6"/>
    <x v="52"/>
    <s v="Ghana"/>
    <n v="1"/>
    <x v="902"/>
    <x v="5"/>
    <x v="1"/>
    <s v="89 min"/>
    <n v="89"/>
    <n v="89"/>
    <n v="111.61917330370842"/>
    <s v=""/>
    <s v="Dramas, International Movies"/>
    <x v="2"/>
    <s v="Dramas, International Movies"/>
    <n v="2"/>
  </r>
  <r>
    <n v="2969"/>
    <x v="1761"/>
    <x v="0"/>
    <x v="1761"/>
    <s v="G.J. Echternkamp"/>
    <s v="Grant Bowler, Kathleen Munroe, Martin Hancock, Micah Balfour, Burt Grinstead, Nina Bergman, Jamie Bamber, Ronny Cox"/>
    <n v="8"/>
    <x v="0"/>
    <s v="United States"/>
    <n v="1"/>
    <x v="276"/>
    <x v="2"/>
    <x v="5"/>
    <s v="89 min"/>
    <n v="89"/>
    <n v="89"/>
    <n v="111.61917330370842"/>
    <s v=""/>
    <s v="Action &amp; Adventure, Horror Movies, Sci-Fi &amp; Fantasy"/>
    <x v="1"/>
    <s v="Action &amp; Adventure, Horror Movies, Sci-Fi &amp; Fantasy"/>
    <n v="3"/>
  </r>
  <r>
    <n v="3082"/>
    <x v="1762"/>
    <x v="0"/>
    <x v="1762"/>
    <s v="Bruce Leddy"/>
    <s v="Lil Yachty, D.C. Young Fly, Alyssa Goss, DeRay Davis, Mary Lynn Rajskub, Blac Youngsta, Lil Baby, NeNe Leakes, Mike Epps, Al Shearer"/>
    <n v="10"/>
    <x v="0"/>
    <s v="United States"/>
    <n v="1"/>
    <x v="767"/>
    <x v="2"/>
    <x v="5"/>
    <s v="89 min"/>
    <n v="89"/>
    <n v="89"/>
    <n v="111.61917330370842"/>
    <s v=""/>
    <s v="Comedies"/>
    <x v="4"/>
    <s v="Comedies"/>
    <n v="1"/>
  </r>
  <r>
    <n v="3139"/>
    <x v="1763"/>
    <x v="0"/>
    <x v="1763"/>
    <s v="Fernando Ayll√≥n"/>
    <s v="Adriana Botina, Fernando Ramos, Isabella Sierra, Joavany √Ålvarez, Christian L√≥pez, Omar Murillo, Nelson Polan√≠a, Carlos Barbosa, Jos√© Manuel Ospina, A√≠da Morales"/>
    <n v="10"/>
    <x v="2"/>
    <m/>
    <n v="0"/>
    <x v="305"/>
    <x v="2"/>
    <x v="1"/>
    <s v="89 min"/>
    <n v="89"/>
    <n v="89"/>
    <n v="111.61917330370842"/>
    <s v=""/>
    <s v="Children &amp; Family Movies, Comedies, International Movies"/>
    <x v="0"/>
    <s v="Children &amp; Family Movies, Comedies, International Movies"/>
    <n v="3"/>
  </r>
  <r>
    <n v="3157"/>
    <x v="1764"/>
    <x v="0"/>
    <x v="1764"/>
    <s v="Robert O. Peters"/>
    <s v="Richard Mofe-Damijo, Alex Ekubo, Ali Nuhu, Rahama Sadau, Eucharia Anunobi, Ene Oloja, Halima Yusuf, Ayo Ayoola Ayolola"/>
    <n v="8"/>
    <x v="2"/>
    <m/>
    <n v="0"/>
    <x v="903"/>
    <x v="5"/>
    <x v="5"/>
    <s v="89 min"/>
    <n v="89"/>
    <n v="89"/>
    <n v="111.61917330370842"/>
    <s v=""/>
    <s v="International Movies, Thrillers"/>
    <x v="7"/>
    <s v="International Movies, Thrillers"/>
    <n v="2"/>
  </r>
  <r>
    <n v="3354"/>
    <x v="1765"/>
    <x v="0"/>
    <x v="1765"/>
    <s v="Rodrigo Guardiola, Gabriel Cruz Rivas"/>
    <s v="Sergio Acosta, Jes√∫s B√°ez, √Ångel Mosqueda, Rodrigo Guardiola, Le√≥n Larregui"/>
    <n v="5"/>
    <x v="15"/>
    <s v="Mexico"/>
    <n v="1"/>
    <x v="55"/>
    <x v="9"/>
    <x v="5"/>
    <s v="89 min"/>
    <n v="89"/>
    <n v="89"/>
    <n v="111.61917330370842"/>
    <s v=""/>
    <s v="Documentaries, International Movies, Music &amp; Musicals"/>
    <x v="3"/>
    <s v="Documentaries, International Movies, Music &amp; Musicals"/>
    <n v="3"/>
  </r>
  <r>
    <n v="4051"/>
    <x v="1766"/>
    <x v="0"/>
    <x v="1766"/>
    <s v="Fritz Ofner"/>
    <m/>
    <n v="0"/>
    <x v="58"/>
    <s v="Austria, Iraq, United States"/>
    <n v="3"/>
    <x v="717"/>
    <x v="5"/>
    <x v="5"/>
    <s v="89 min"/>
    <n v="89"/>
    <n v="89"/>
    <n v="111.61917330370842"/>
    <s v=""/>
    <s v="Documentaries, International Movies"/>
    <x v="3"/>
    <s v="Documentaries, International Movies"/>
    <n v="2"/>
  </r>
  <r>
    <n v="4052"/>
    <x v="1767"/>
    <x v="0"/>
    <x v="1767"/>
    <s v="Nottapon Boonprakob"/>
    <s v="Artiwara Kongmalai"/>
    <n v="1"/>
    <x v="51"/>
    <s v="Thailand"/>
    <n v="1"/>
    <x v="555"/>
    <x v="5"/>
    <x v="5"/>
    <s v="89 min"/>
    <n v="89"/>
    <n v="89"/>
    <n v="111.61917330370842"/>
    <s v=""/>
    <s v="Documentaries, International Movies, Sports Movies"/>
    <x v="3"/>
    <s v="Documentaries, International Movies, Sports Movies"/>
    <n v="3"/>
  </r>
  <r>
    <n v="4087"/>
    <x v="1768"/>
    <x v="0"/>
    <x v="1768"/>
    <s v="Alex Lehmann"/>
    <s v="Mark Duplass, Ray Romano"/>
    <n v="2"/>
    <x v="0"/>
    <s v="United States"/>
    <n v="1"/>
    <x v="466"/>
    <x v="2"/>
    <x v="5"/>
    <s v="89 min"/>
    <n v="89"/>
    <n v="89"/>
    <n v="111.61917330370842"/>
    <s v=""/>
    <s v="Comedies, Dramas, Independent Movies"/>
    <x v="4"/>
    <s v="Comedies, Dramas, Independent Movies"/>
    <n v="3"/>
  </r>
  <r>
    <n v="4283"/>
    <x v="1769"/>
    <x v="0"/>
    <x v="1769"/>
    <s v="Jason Lai"/>
    <s v="Kit Chan, Xiang Yun, Bobby Tonelli, Shane Pow, Seraph Sun, Marcus Chiau, Sierra Bustos, Amy Cheng, Lin Yu Hui, Youyi"/>
    <n v="10"/>
    <x v="34"/>
    <s v="Singapore"/>
    <n v="1"/>
    <x v="34"/>
    <x v="0"/>
    <x v="5"/>
    <s v="89 min"/>
    <n v="89"/>
    <n v="89"/>
    <n v="111.61917330370842"/>
    <s v=""/>
    <s v="Dramas, International Movies, Thrillers"/>
    <x v="2"/>
    <s v="Dramas, International Movies, Thrillers"/>
    <n v="3"/>
  </r>
  <r>
    <n v="4379"/>
    <x v="1770"/>
    <x v="0"/>
    <x v="1770"/>
    <s v="Leslie Iwerks"/>
    <s v="Stacy Keach"/>
    <n v="1"/>
    <x v="0"/>
    <s v="United States"/>
    <n v="1"/>
    <x v="904"/>
    <x v="37"/>
    <x v="3"/>
    <s v="89 min"/>
    <n v="89"/>
    <n v="89"/>
    <n v="111.61917330370842"/>
    <s v=""/>
    <s v="Documentaries"/>
    <x v="3"/>
    <s v="Documentaries"/>
    <n v="1"/>
  </r>
  <r>
    <n v="4533"/>
    <x v="1771"/>
    <x v="0"/>
    <x v="1771"/>
    <s v="Olaf de Fleur"/>
    <s v="Florence Pugh, Ben Lloyd-Hughes, Celia Imrie, James Cosmo, Scott Chambers, Georgina Bevan"/>
    <n v="6"/>
    <x v="6"/>
    <s v="United Kingdom"/>
    <n v="1"/>
    <x v="69"/>
    <x v="5"/>
    <x v="5"/>
    <s v="89 min"/>
    <n v="89"/>
    <n v="89"/>
    <n v="111.61917330370842"/>
    <s v=""/>
    <s v="Horror Movies, Thrillers"/>
    <x v="9"/>
    <s v="Horror Movies, Thrillers"/>
    <n v="2"/>
  </r>
  <r>
    <n v="4811"/>
    <x v="1772"/>
    <x v="0"/>
    <x v="1772"/>
    <s v="Rodrigo Triana"/>
    <s v="Adri√°n Uribe, Julieth Restrepo, Carlos Manuel Vesga, Jos√© Sefami, Mary Paz Mata, Alicia Sandoval, Teresa Monroy, Eduardo Ibarrola"/>
    <n v="8"/>
    <x v="31"/>
    <s v="Colombia, Mexico"/>
    <n v="2"/>
    <x v="583"/>
    <x v="5"/>
    <x v="1"/>
    <s v="89 min"/>
    <n v="89"/>
    <n v="89"/>
    <n v="111.61917330370842"/>
    <s v=""/>
    <s v="Comedies, Dramas, International Movies"/>
    <x v="4"/>
    <s v="Comedies, Dramas, International Movies"/>
    <n v="3"/>
  </r>
  <r>
    <n v="4820"/>
    <x v="1773"/>
    <x v="0"/>
    <x v="1773"/>
    <s v="Gerard Barrett"/>
    <s v="Chlo√´ Grace Moretz, Thomas Mann, Richard Armitage, Jenny Slate, Carrie-Anne Moss, Tyler Perry, Alex Zahara"/>
    <n v="7"/>
    <x v="0"/>
    <s v="United States, Canada, Ireland"/>
    <n v="3"/>
    <x v="529"/>
    <x v="9"/>
    <x v="2"/>
    <s v="89 min"/>
    <n v="89"/>
    <n v="89"/>
    <n v="111.61917330370842"/>
    <s v=""/>
    <s v="Dramas, Independent Movies, International Movies"/>
    <x v="2"/>
    <s v="Dramas, Independent Movies, International Movies"/>
    <n v="3"/>
  </r>
  <r>
    <n v="4859"/>
    <x v="1774"/>
    <x v="0"/>
    <x v="1774"/>
    <s v="Brit McAdams"/>
    <s v="Katt Williams, Da Brat, Snoop Dogg, Tamala Jones, Jeremy Piven, Ludacris, Melanie Comarcho, Red Grant, Alphonso Mcauley, Damaine Radcliff, Taran Killam"/>
    <n v="11"/>
    <x v="0"/>
    <s v="United States"/>
    <n v="1"/>
    <x v="905"/>
    <x v="37"/>
    <x v="5"/>
    <s v="89 min"/>
    <n v="89"/>
    <n v="89"/>
    <n v="111.61917330370842"/>
    <s v=""/>
    <s v="Stand-Up Comedy"/>
    <x v="8"/>
    <s v="Stand-Up Comedy"/>
    <n v="1"/>
  </r>
  <r>
    <n v="4884"/>
    <x v="1775"/>
    <x v="0"/>
    <x v="1775"/>
    <s v="Fernando Ayll√≥n"/>
    <s v="Ricardo Quevedo, Iv√°n Mar√≠n, Freddy Beltr√°n, Nelson Polan√≠a, Fabiola Posada, Liss Pereira, Jessica Sanjuan, Lina Cardona"/>
    <n v="8"/>
    <x v="31"/>
    <s v="Colombia"/>
    <n v="1"/>
    <x v="906"/>
    <x v="5"/>
    <x v="5"/>
    <s v="89 min"/>
    <n v="89"/>
    <n v="89"/>
    <n v="111.61917330370842"/>
    <s v=""/>
    <s v="Comedies, International Movies"/>
    <x v="4"/>
    <s v="Comedies, International Movies"/>
    <n v="2"/>
  </r>
  <r>
    <n v="5017"/>
    <x v="1776"/>
    <x v="0"/>
    <x v="1776"/>
    <s v="Mike Smith, John Paul Tremblay, Robb Wells"/>
    <s v="Mike Smith, John Paul Tremblay, Robb Wells, John Dunsworth, Pat Roach, Jacob Rolfe, Marguerite McNeil, Doug Barron, Paul Doucette, Gareth Meagher"/>
    <n v="10"/>
    <x v="8"/>
    <s v="Canada"/>
    <n v="1"/>
    <x v="144"/>
    <x v="0"/>
    <x v="5"/>
    <s v="89 min"/>
    <n v="89"/>
    <n v="89"/>
    <n v="111.61917330370842"/>
    <s v=""/>
    <s v="Movies"/>
    <x v="6"/>
    <s v="Movies"/>
    <n v="1"/>
  </r>
  <r>
    <n v="5130"/>
    <x v="1777"/>
    <x v="0"/>
    <x v="1777"/>
    <s v="David E. Talbert"/>
    <s v="Jessica Alba, Tim Allen, Dax Shepard, Vincent D'Onofrio, Luke Grimes, Kurtwood Smith, Michelle Mylett"/>
    <n v="7"/>
    <x v="0"/>
    <s v="United States"/>
    <n v="1"/>
    <x v="907"/>
    <x v="3"/>
    <x v="5"/>
    <s v="89 min"/>
    <n v="89"/>
    <n v="89"/>
    <n v="111.61917330370842"/>
    <s v=""/>
    <s v="Comedies, Dramas"/>
    <x v="4"/>
    <s v="Comedies, Dramas"/>
    <n v="2"/>
  </r>
  <r>
    <n v="5230"/>
    <x v="1778"/>
    <x v="0"/>
    <x v="1778"/>
    <s v="Borja Cobeaga"/>
    <s v="Javier C√°mara, Juli√°n L√≥pez, Miren Ibarguren, Gorka Otxoa, Tina S√°inz, Ram√≥n Barea"/>
    <n v="6"/>
    <x v="14"/>
    <s v="Spain"/>
    <n v="1"/>
    <x v="874"/>
    <x v="3"/>
    <x v="5"/>
    <s v="89 min"/>
    <n v="89"/>
    <n v="89"/>
    <n v="111.61917330370842"/>
    <s v=""/>
    <s v="Comedies, Independent Movies, International Movies"/>
    <x v="4"/>
    <s v="Comedies, Independent Movies, International Movies"/>
    <n v="3"/>
  </r>
  <r>
    <n v="5307"/>
    <x v="1779"/>
    <x v="0"/>
    <x v="1779"/>
    <s v="Florian Schnell"/>
    <s v="Moritz Jahn, Mala Emde, Ugur Ekeroglu, David Sch√ºtter, Hannes Wegener, Yung Ngo, Kida Khodr Ramadan"/>
    <n v="7"/>
    <x v="10"/>
    <s v="Germany"/>
    <n v="1"/>
    <x v="87"/>
    <x v="9"/>
    <x v="5"/>
    <s v="89 min"/>
    <n v="89"/>
    <n v="89"/>
    <n v="111.61917330370842"/>
    <s v=""/>
    <s v="Action &amp; Adventure, Comedies, International Movies"/>
    <x v="1"/>
    <s v="Action &amp; Adventure, Comedies, International Movies"/>
    <n v="3"/>
  </r>
  <r>
    <n v="5377"/>
    <x v="1780"/>
    <x v="0"/>
    <x v="1780"/>
    <s v="Jeff Orlowski"/>
    <m/>
    <n v="0"/>
    <x v="0"/>
    <s v="United States"/>
    <n v="1"/>
    <x v="13"/>
    <x v="3"/>
    <x v="6"/>
    <s v="89 min"/>
    <n v="89"/>
    <n v="89"/>
    <n v="111.61917330370842"/>
    <s v=""/>
    <s v="Documentaries"/>
    <x v="3"/>
    <s v="Documentaries"/>
    <n v="1"/>
  </r>
  <r>
    <n v="5420"/>
    <x v="1781"/>
    <x v="0"/>
    <x v="1781"/>
    <s v="Brent Bonacorso"/>
    <s v="Bella Thorne, Halston Sage, Taylor John Smith, Nash Grier, Anna Akana, Kathryn Morris, Brigid Brannagh, Kimberly Williams-Paisley, Tyler Hanson"/>
    <n v="9"/>
    <x v="0"/>
    <s v="United States"/>
    <n v="1"/>
    <x v="505"/>
    <x v="3"/>
    <x v="5"/>
    <s v="89 min"/>
    <n v="89"/>
    <n v="89"/>
    <n v="111.61917330370842"/>
    <s v=""/>
    <s v="Dramas, Thrillers"/>
    <x v="2"/>
    <s v="Dramas, Thrillers"/>
    <n v="2"/>
  </r>
  <r>
    <n v="5454"/>
    <x v="1782"/>
    <x v="0"/>
    <x v="1782"/>
    <s v="Rob Meyer"/>
    <s v="Melanie Lynskey, Nelsan Ellis, Armani Jackson, Oona Laurence, Janeane Garofalo, Christine Taylor, Nadia Dajani, Veanne Cox, Will Janowitz, Julie Hays"/>
    <n v="10"/>
    <x v="0"/>
    <s v="United States"/>
    <n v="1"/>
    <x v="23"/>
    <x v="9"/>
    <x v="5"/>
    <s v="89 min"/>
    <n v="89"/>
    <n v="89"/>
    <n v="111.61917330370842"/>
    <s v=""/>
    <s v="Comedies, Dramas, Independent Movies"/>
    <x v="4"/>
    <s v="Comedies, Dramas, Independent Movies"/>
    <n v="3"/>
  </r>
  <r>
    <n v="5506"/>
    <x v="1783"/>
    <x v="0"/>
    <x v="1783"/>
    <s v="Sudhanshu Saria"/>
    <s v="Shiv Pandit, Dhruv Ganesh, Siddharth Menon, Rishabh Chaddha"/>
    <n v="4"/>
    <x v="17"/>
    <s v="India"/>
    <n v="1"/>
    <x v="156"/>
    <x v="4"/>
    <x v="5"/>
    <s v="89 min"/>
    <n v="89"/>
    <n v="89"/>
    <n v="111.61917330370842"/>
    <s v=""/>
    <s v="Dramas, Independent Movies, International Movies"/>
    <x v="2"/>
    <s v="Dramas, Independent Movies, International Movies"/>
    <n v="3"/>
  </r>
  <r>
    <n v="5541"/>
    <x v="1784"/>
    <x v="0"/>
    <x v="1784"/>
    <s v="Joe Swanberg"/>
    <s v="Jake Johnson, Aislinn Derbez, Joe Lo Truglio, Keegan-Michael Key, Nicky Excitement"/>
    <n v="5"/>
    <x v="0"/>
    <s v="United States"/>
    <n v="1"/>
    <x v="753"/>
    <x v="3"/>
    <x v="5"/>
    <s v="89 min"/>
    <n v="89"/>
    <n v="89"/>
    <n v="111.61917330370842"/>
    <s v=""/>
    <s v="Comedies, Independent Movies, Romantic Movies"/>
    <x v="4"/>
    <s v="Comedies, Independent Movies, Romantic Movies"/>
    <n v="3"/>
  </r>
  <r>
    <n v="5697"/>
    <x v="1785"/>
    <x v="0"/>
    <x v="1785"/>
    <s v="Shrihari Sathe"/>
    <s v="Usha Naik, Sandeep Pathak, Shrikant Yadav, Ganesh Yadav, Pooja Nayak, Devendra Gaikwad"/>
    <n v="6"/>
    <x v="17"/>
    <s v="India"/>
    <n v="1"/>
    <x v="62"/>
    <x v="0"/>
    <x v="1"/>
    <s v="89 min"/>
    <n v="89"/>
    <n v="89"/>
    <n v="111.61917330370842"/>
    <s v=""/>
    <s v="Dramas, International Movies"/>
    <x v="2"/>
    <s v="Dramas, International Movies"/>
    <n v="2"/>
  </r>
  <r>
    <n v="5738"/>
    <x v="1786"/>
    <x v="0"/>
    <x v="1786"/>
    <s v="Osgood Perkins"/>
    <s v="Ruth Wilson, Bob Balaban, Lucy Boynton, Paula Prentiss"/>
    <n v="4"/>
    <x v="8"/>
    <s v="Canada, United States"/>
    <n v="2"/>
    <x v="662"/>
    <x v="9"/>
    <x v="1"/>
    <s v="89 min"/>
    <n v="89"/>
    <n v="89"/>
    <n v="111.61917330370842"/>
    <s v=""/>
    <s v="Horror Movies, International Movies, Thrillers"/>
    <x v="9"/>
    <s v="Horror Movies, International Movies, Thrillers"/>
    <n v="3"/>
  </r>
  <r>
    <n v="5793"/>
    <x v="1787"/>
    <x v="0"/>
    <x v="1787"/>
    <s v="Tony Elliott"/>
    <s v="Robbie Amell, Rachael Taylor, Shaun Benson, Gray Powell, Jacob Neayem, Adam Butcher, Tantoo Cardinal"/>
    <n v="7"/>
    <x v="8"/>
    <s v="Canada, United States"/>
    <n v="2"/>
    <x v="143"/>
    <x v="9"/>
    <x v="5"/>
    <s v="89 min"/>
    <n v="89"/>
    <n v="89"/>
    <n v="111.61917330370842"/>
    <s v=""/>
    <s v="International Movies, Sci-Fi &amp; Fantasy, Thrillers"/>
    <x v="7"/>
    <s v="International Movies, Sci-Fi &amp; Fantasy, Thrillers"/>
    <n v="3"/>
  </r>
  <r>
    <n v="5980"/>
    <x v="1788"/>
    <x v="0"/>
    <x v="1788"/>
    <s v="Adam Deyoe"/>
    <s v="Lexi Giovagnoli, Justin Ray, Rae Latt, Poonam Basu, Teresa Biter, Kalilah Harris, Alexia Dox, Adam Powell, Sean McBride"/>
    <n v="9"/>
    <x v="0"/>
    <s v="United States"/>
    <n v="1"/>
    <x v="801"/>
    <x v="0"/>
    <x v="6"/>
    <s v="89 min"/>
    <n v="89"/>
    <n v="89"/>
    <n v="111.61917330370842"/>
    <s v=""/>
    <s v="Dramas, Romantic Movies"/>
    <x v="2"/>
    <s v="Dramas, Romantic Movies"/>
    <n v="2"/>
  </r>
  <r>
    <n v="5992"/>
    <x v="1789"/>
    <x v="0"/>
    <x v="1789"/>
    <s v="Scott Hussion, Seth Fuller"/>
    <s v="Neville Archambault, Amber Midthunder, Brytnee Ratledge, Hank Rogerson, Chelsea Edmundson, John-Paul Howard, Lora Martinez-Cunningham, Brianne Moncrief"/>
    <n v="8"/>
    <x v="0"/>
    <s v="United States"/>
    <n v="1"/>
    <x v="908"/>
    <x v="5"/>
    <x v="5"/>
    <s v="89 min"/>
    <n v="89"/>
    <n v="89"/>
    <n v="111.61917330370842"/>
    <s v=""/>
    <s v="Horror Movies, Thrillers"/>
    <x v="9"/>
    <s v="Horror Movies, Thrillers"/>
    <n v="2"/>
  </r>
  <r>
    <n v="6059"/>
    <x v="1790"/>
    <x v="0"/>
    <x v="1790"/>
    <s v="Maria Burton"/>
    <s v="Laura Marano, Parker Mack, Katherine McNamara, Marcus Lyle Brown, Shayne Topp, Michelle Clunie, Kathleen Wilhoite"/>
    <n v="7"/>
    <x v="0"/>
    <s v="United States"/>
    <n v="1"/>
    <x v="166"/>
    <x v="4"/>
    <x v="6"/>
    <s v="89 min"/>
    <n v="89"/>
    <n v="89"/>
    <n v="111.61917330370842"/>
    <s v=""/>
    <s v="Dramas, Independent Movies"/>
    <x v="2"/>
    <s v="Dramas, Independent Movies"/>
    <n v="2"/>
  </r>
  <r>
    <n v="6084"/>
    <x v="1791"/>
    <x v="0"/>
    <x v="1791"/>
    <s v="Alfonso Serrano Maturino"/>
    <s v="Patricio Castillo, Sergio Bustamante, Alejandro Su√°rez, Luz Mar√≠a Jerez, Bob Isaacs, Tere Monroy"/>
    <n v="6"/>
    <x v="15"/>
    <s v="Mexico"/>
    <n v="1"/>
    <x v="889"/>
    <x v="9"/>
    <x v="5"/>
    <s v="89 min"/>
    <n v="89"/>
    <n v="89"/>
    <n v="111.61917330370842"/>
    <s v=""/>
    <s v="Comedies, Dramas, International Movies"/>
    <x v="4"/>
    <s v="Comedies, Dramas, International Movies"/>
    <n v="3"/>
  </r>
  <r>
    <n v="6099"/>
    <x v="1792"/>
    <x v="0"/>
    <x v="1792"/>
    <s v="Nicol√°s L√≥pez"/>
    <s v="Eli Roth, Andrea Osv√°rt, Ariel Levy, Natasha Yarovenko, Nicol√°s Mart√≠nez, Lorenza Izzo, Marcial Tagle, Ram√≥n Llao, Ignacia Allamand, Paz Bascu√±√°n"/>
    <n v="10"/>
    <x v="0"/>
    <s v="United States, Chile"/>
    <n v="2"/>
    <x v="909"/>
    <x v="11"/>
    <x v="12"/>
    <s v="89 min"/>
    <n v="89"/>
    <n v="89"/>
    <n v="111.61917330370842"/>
    <s v=""/>
    <s v="Action &amp; Adventure, Horror Movies"/>
    <x v="1"/>
    <s v="Action &amp; Adventure, Horror Movies"/>
    <n v="2"/>
  </r>
  <r>
    <n v="6115"/>
    <x v="1793"/>
    <x v="0"/>
    <x v="1793"/>
    <s v="Susan Glatzer"/>
    <m/>
    <n v="0"/>
    <x v="21"/>
    <s v="Sweden, United States"/>
    <n v="2"/>
    <x v="709"/>
    <x v="9"/>
    <x v="1"/>
    <s v="89 min"/>
    <n v="89"/>
    <n v="89"/>
    <n v="111.61917330370842"/>
    <s v=""/>
    <s v="Documentaries"/>
    <x v="3"/>
    <s v="Documentaries"/>
    <n v="1"/>
  </r>
  <r>
    <n v="6179"/>
    <x v="1794"/>
    <x v="0"/>
    <x v="1794"/>
    <s v="David Salzberg, Christian Tureaud"/>
    <m/>
    <n v="0"/>
    <x v="0"/>
    <s v="United States"/>
    <n v="1"/>
    <x v="55"/>
    <x v="3"/>
    <x v="5"/>
    <s v="89 min"/>
    <n v="89"/>
    <n v="89"/>
    <n v="111.61917330370842"/>
    <s v=""/>
    <s v="Documentaries"/>
    <x v="3"/>
    <s v="Documentaries"/>
    <n v="1"/>
  </r>
  <r>
    <n v="6261"/>
    <x v="1795"/>
    <x v="0"/>
    <x v="1795"/>
    <s v="Mel Smith"/>
    <s v="Rowan Atkinson, Peter MacNicol, John Mills, Pamela Reed, Harris Yulin, Burt Reynolds, Larry Drake, Danny Goldring, Johnny Galecki, Chris Ellis, Andrew Lawrence, Peter Egan, Peter Capaldi, June Brown, Peter James, Sandra Oh"/>
    <n v="16"/>
    <x v="6"/>
    <s v="United Kingdom, United States"/>
    <n v="2"/>
    <x v="410"/>
    <x v="53"/>
    <x v="2"/>
    <s v="89 min"/>
    <n v="89"/>
    <n v="89"/>
    <n v="111.61917330370842"/>
    <s v=""/>
    <s v="Comedies, International Movies"/>
    <x v="4"/>
    <s v="Comedies, International Movies"/>
    <n v="2"/>
  </r>
  <r>
    <n v="6356"/>
    <x v="1796"/>
    <x v="0"/>
    <x v="1796"/>
    <s v="Alexandra Dean"/>
    <s v="Hedy Lamarr"/>
    <n v="1"/>
    <x v="0"/>
    <s v="United States"/>
    <n v="1"/>
    <x v="910"/>
    <x v="3"/>
    <x v="1"/>
    <s v="89 min"/>
    <n v="89"/>
    <n v="89"/>
    <n v="111.61917330370842"/>
    <s v=""/>
    <s v="Documentaries"/>
    <x v="3"/>
    <s v="Documentaries"/>
    <n v="1"/>
  </r>
  <r>
    <n v="6497"/>
    <x v="1797"/>
    <x v="0"/>
    <x v="1797"/>
    <s v="Jack Starrett"/>
    <s v="Tamara Dobson, Bernie Casey, BrendaSykes, Esther Rolle, Shelley Winters"/>
    <n v="5"/>
    <x v="0"/>
    <s v="United States"/>
    <n v="1"/>
    <x v="55"/>
    <x v="47"/>
    <x v="7"/>
    <s v="89 min"/>
    <n v="89"/>
    <n v="89"/>
    <n v="111.61917330370842"/>
    <s v=""/>
    <s v="Action &amp; Adventure, Classic Movies"/>
    <x v="1"/>
    <s v="Action &amp; Adventure, Classic Movies"/>
    <n v="2"/>
  </r>
  <r>
    <n v="6624"/>
    <x v="1798"/>
    <x v="0"/>
    <x v="1798"/>
    <s v="Brian De Palma"/>
    <s v="Nikolaj Coster-Waldau, Carice van Houten, Eriq Ebouaney, Guy Pearce, Mohammed Azaay, S√∏ren Malling, Paprika Steen, Helena Kaittani"/>
    <n v="8"/>
    <x v="22"/>
    <s v="Denmark, France, Belgium, Italy, Netherlands, United States, United Kingdom"/>
    <n v="7"/>
    <x v="163"/>
    <x v="2"/>
    <x v="12"/>
    <s v="89 min"/>
    <n v="89"/>
    <n v="89"/>
    <n v="111.61917330370842"/>
    <s v=""/>
    <s v="International Movies, Thrillers"/>
    <x v="7"/>
    <s v="International Movies, Thrillers"/>
    <n v="2"/>
  </r>
  <r>
    <n v="6650"/>
    <x v="1799"/>
    <x v="0"/>
    <x v="1799"/>
    <s v="Reiner Holzemer"/>
    <s v="Dries Van Noten"/>
    <n v="1"/>
    <x v="10"/>
    <s v="Germany, Belgium"/>
    <n v="2"/>
    <x v="180"/>
    <x v="3"/>
    <x v="6"/>
    <s v="89 min"/>
    <n v="89"/>
    <n v="89"/>
    <n v="111.61917330370842"/>
    <s v=""/>
    <s v="Documentaries, International Movies"/>
    <x v="3"/>
    <s v="Documentaries, International Movies"/>
    <n v="2"/>
  </r>
  <r>
    <n v="6731"/>
    <x v="1800"/>
    <x v="0"/>
    <x v="1800"/>
    <s v="Matt Toronto"/>
    <s v="Daniela Bobadilla, Daniel Amerman, Kevin McCorkle, Mary Gordon Murray, Emily Jordan, Karrie Cox, Nicholas James Reilly, Enspirit, Sheldon A. Smith, Michael Soulema"/>
    <n v="10"/>
    <x v="0"/>
    <s v="United States"/>
    <n v="1"/>
    <x v="840"/>
    <x v="3"/>
    <x v="5"/>
    <s v="89 min"/>
    <n v="89"/>
    <n v="89"/>
    <n v="111.61917330370842"/>
    <s v=""/>
    <s v="Dramas, Independent Movies"/>
    <x v="2"/>
    <s v="Dramas, Independent Movies"/>
    <n v="2"/>
  </r>
  <r>
    <n v="6868"/>
    <x v="1801"/>
    <x v="0"/>
    <x v="1801"/>
    <s v="Sam de Jong"/>
    <s v="Slick Woods, George Sample III, Shaquila Angela Griszell, Danny Hoch, Khris Davis, Jazmyn Davis, Alana Tyler-Tomkins, Fran Jaye"/>
    <n v="8"/>
    <x v="0"/>
    <s v="United States"/>
    <n v="1"/>
    <x v="911"/>
    <x v="2"/>
    <x v="5"/>
    <s v="89 min"/>
    <n v="89"/>
    <n v="89"/>
    <n v="111.61917330370842"/>
    <s v=""/>
    <s v="Dramas"/>
    <x v="2"/>
    <s v="Dramas"/>
    <n v="1"/>
  </r>
  <r>
    <n v="6939"/>
    <x v="1802"/>
    <x v="0"/>
    <x v="1802"/>
    <s v="Jon Schnitzer"/>
    <m/>
    <n v="0"/>
    <x v="0"/>
    <s v="United States"/>
    <n v="1"/>
    <x v="223"/>
    <x v="3"/>
    <x v="5"/>
    <s v="89 min"/>
    <n v="89"/>
    <n v="89"/>
    <n v="111.61917330370842"/>
    <s v=""/>
    <s v="Documentaries, Horror Movies"/>
    <x v="3"/>
    <s v="Documentaries, Horror Movies"/>
    <n v="2"/>
  </r>
  <r>
    <n v="6945"/>
    <x v="1803"/>
    <x v="0"/>
    <x v="1803"/>
    <s v="Davis Guggenheim"/>
    <s v="Malala Yousafzai"/>
    <n v="1"/>
    <x v="0"/>
    <s v="United States, United Arab Emirates"/>
    <n v="2"/>
    <x v="769"/>
    <x v="4"/>
    <x v="2"/>
    <s v="89 min"/>
    <n v="89"/>
    <n v="89"/>
    <n v="111.61917330370842"/>
    <s v=""/>
    <s v="Documentaries"/>
    <x v="3"/>
    <s v="Documentaries"/>
    <n v="1"/>
  </r>
  <r>
    <n v="6946"/>
    <x v="1804"/>
    <x v="0"/>
    <x v="1804"/>
    <s v="Quinn Lasher"/>
    <s v="Yvonne Strahovski, Anna Pniowsky, Abigail Pniowsky, Ryan McDonald, Justin Bruening, Julian Bailey"/>
    <n v="6"/>
    <x v="0"/>
    <s v="United States"/>
    <n v="1"/>
    <x v="912"/>
    <x v="5"/>
    <x v="12"/>
    <s v="89 min"/>
    <n v="89"/>
    <n v="89"/>
    <n v="111.61917330370842"/>
    <s v=""/>
    <s v="Horror Movies, Thrillers"/>
    <x v="9"/>
    <s v="Horror Movies, Thrillers"/>
    <n v="2"/>
  </r>
  <r>
    <n v="6963"/>
    <x v="1805"/>
    <x v="0"/>
    <x v="1805"/>
    <s v="Corey Yuen"/>
    <s v="Takeshi Kaneshiro, Yuen Biao, Valerie Chow, Jessica Hester Hsuan, Tak Yuen, Wah Yuen, Corey Yuen"/>
    <n v="7"/>
    <x v="50"/>
    <s v="Hong Kong, China"/>
    <n v="2"/>
    <x v="410"/>
    <x v="53"/>
    <x v="5"/>
    <s v="89 min"/>
    <n v="89"/>
    <n v="89"/>
    <n v="111.61917330370842"/>
    <s v=""/>
    <s v="Action &amp; Adventure, International Movies"/>
    <x v="1"/>
    <s v="Action &amp; Adventure, International Movies"/>
    <n v="2"/>
  </r>
  <r>
    <n v="7045"/>
    <x v="1806"/>
    <x v="0"/>
    <x v="1806"/>
    <s v="Douglas McGrath"/>
    <s v="Sarah Jessica Parker, Pierce Brosnan, Greg Kinnear, Christina Hendricks, Kelsey Grammer, Seth Meyers, Olivia Munn, Jane Curtin, Mark Blum, Busy Philipps, Sarah Shahi, Jessica Szohr"/>
    <n v="12"/>
    <x v="0"/>
    <s v="United States"/>
    <n v="1"/>
    <x v="913"/>
    <x v="12"/>
    <x v="2"/>
    <s v="89 min"/>
    <n v="89"/>
    <n v="89"/>
    <n v="111.61917330370842"/>
    <s v=""/>
    <s v="Comedies"/>
    <x v="4"/>
    <s v="Comedies"/>
    <n v="1"/>
  </r>
  <r>
    <n v="7062"/>
    <x v="1807"/>
    <x v="0"/>
    <x v="1807"/>
    <s v="Johannes Roberts"/>
    <s v="Mandy Moore, Claire Holt, Matthew Modine, Chris Johnson, Yani Gellman, Santiago Segura"/>
    <n v="6"/>
    <x v="6"/>
    <s v="United Kingdom, United States, Dominican Republic"/>
    <n v="3"/>
    <x v="300"/>
    <x v="3"/>
    <x v="2"/>
    <s v="89 min"/>
    <n v="89"/>
    <n v="89"/>
    <n v="111.61917330370842"/>
    <s v=""/>
    <s v="Horror Movies, International Movies, Thrillers"/>
    <x v="9"/>
    <s v="Horror Movies, International Movies, Thrillers"/>
    <n v="3"/>
  </r>
  <r>
    <n v="7064"/>
    <x v="1808"/>
    <x v="0"/>
    <x v="1808"/>
    <s v="Eric Zaragosa"/>
    <s v="Scott Adkins, Aaron McCusker, Vahldin Prelic, Lukas Loughran, Michelle Lehane, Alaa Seif, Milan Kovacevic, Arkie Reece, Vladimir Alenikov, Dominic Power"/>
    <n v="10"/>
    <x v="59"/>
    <s v="Serbia, United States"/>
    <n v="2"/>
    <x v="836"/>
    <x v="2"/>
    <x v="5"/>
    <s v="89 min"/>
    <n v="89"/>
    <n v="89"/>
    <n v="111.61917330370842"/>
    <s v=""/>
    <s v="Action &amp; Adventure, Sci-Fi &amp; Fantasy"/>
    <x v="1"/>
    <s v="Action &amp; Adventure, Sci-Fi &amp; Fantasy"/>
    <n v="2"/>
  </r>
  <r>
    <n v="7179"/>
    <x v="1809"/>
    <x v="0"/>
    <x v="1809"/>
    <s v="Leslie Small, Tim Story"/>
    <s v="Kevin Hart"/>
    <n v="1"/>
    <x v="0"/>
    <s v="United States"/>
    <n v="1"/>
    <x v="155"/>
    <x v="12"/>
    <x v="12"/>
    <s v="89 min"/>
    <n v="89"/>
    <n v="89"/>
    <n v="111.61917330370842"/>
    <s v=""/>
    <s v="Stand-Up Comedy"/>
    <x v="8"/>
    <s v="Stand-Up Comedy"/>
    <n v="1"/>
  </r>
  <r>
    <n v="7299"/>
    <x v="1810"/>
    <x v="0"/>
    <x v="1810"/>
    <s v="Jeff Baena"/>
    <s v="Aubrey Plaza, Dane DeHaan, John C. Reilly, Molly Shannon, Cheryl Hines, Paul Reiser, Matthew Gray Gubler, Anna Kendrick, Paul Weitz"/>
    <n v="9"/>
    <x v="0"/>
    <s v="United States"/>
    <n v="1"/>
    <x v="914"/>
    <x v="0"/>
    <x v="12"/>
    <s v="89 min"/>
    <n v="89"/>
    <n v="89"/>
    <n v="111.61917330370842"/>
    <s v=""/>
    <s v="Comedies, Horror Movies, Independent Movies"/>
    <x v="4"/>
    <s v="Comedies, Horror Movies, Independent Movies"/>
    <n v="3"/>
  </r>
  <r>
    <n v="7399"/>
    <x v="1811"/>
    <x v="0"/>
    <x v="1811"/>
    <s v="Michael Roberts"/>
    <s v="Manolo Blahnik, Anna Wintour, Andr√© Leon Talley, Paloma Picasso, Candace Bushnell, Iman, Rihanna, Naomi Campbell, Isaac Mizrahi, Rupert Everett, Sofia Coppola, John Galliano"/>
    <n v="12"/>
    <x v="6"/>
    <s v="United Kingdom"/>
    <n v="1"/>
    <x v="840"/>
    <x v="3"/>
    <x v="5"/>
    <s v="89 min"/>
    <n v="89"/>
    <n v="89"/>
    <n v="111.61917330370842"/>
    <s v=""/>
    <s v="Documentaries, International Movies"/>
    <x v="3"/>
    <s v="Documentaries, International Movies"/>
    <n v="2"/>
  </r>
  <r>
    <n v="7402"/>
    <x v="1812"/>
    <x v="0"/>
    <x v="1812"/>
    <s v="Nicholas Kharkongor"/>
    <s v="Rajat Kapoor, Lushin Dubey, Kalki Koechlin, Shiv Pandit, Adil Hussain, Rohan Joshi, Yuri Suri, Maya Krishna Rao"/>
    <n v="8"/>
    <x v="17"/>
    <s v="India"/>
    <n v="1"/>
    <x v="141"/>
    <x v="3"/>
    <x v="1"/>
    <s v="89 min"/>
    <n v="89"/>
    <n v="89"/>
    <n v="111.61917330370842"/>
    <s v=""/>
    <s v="Dramas, Independent Movies, International Movies"/>
    <x v="2"/>
    <s v="Dramas, Independent Movies, International Movies"/>
    <n v="3"/>
  </r>
  <r>
    <n v="7579"/>
    <x v="1813"/>
    <x v="0"/>
    <x v="1813"/>
    <s v="Josh Webber"/>
    <s v="Romeo Miller, David Banner, Robin Givens, Karrueche Tran, Dijon Talton, Dorien Wilson, Karen Abercrombie, Kandi Burruss, Brian White, Jackie Long"/>
    <n v="10"/>
    <x v="0"/>
    <s v="United States"/>
    <n v="1"/>
    <x v="684"/>
    <x v="5"/>
    <x v="6"/>
    <s v="89 min"/>
    <n v="89"/>
    <n v="89"/>
    <n v="111.61917330370842"/>
    <s v=""/>
    <s v="Dramas, Faith &amp; Spirituality"/>
    <x v="2"/>
    <s v="Dramas, Faith &amp; Spirituality"/>
    <n v="2"/>
  </r>
  <r>
    <n v="7595"/>
    <x v="1814"/>
    <x v="0"/>
    <x v="1814"/>
    <s v="Anthony Bell"/>
    <s v="Andrew Toth, Lisa Durupt, Jonathan Holmes, Paul Dobson, Cole Howard, Brian Drummond, Jennifer Cameron"/>
    <n v="7"/>
    <x v="0"/>
    <s v="United States"/>
    <n v="1"/>
    <x v="915"/>
    <x v="1"/>
    <x v="8"/>
    <s v="89 min"/>
    <n v="89"/>
    <n v="89"/>
    <n v="111.61917330370842"/>
    <s v=""/>
    <s v="Children &amp; Family Movies"/>
    <x v="0"/>
    <s v="Children &amp; Family Movies"/>
    <n v="1"/>
  </r>
  <r>
    <n v="7652"/>
    <x v="1815"/>
    <x v="0"/>
    <x v="1815"/>
    <s v="Clarence Yiu-leung Fok"/>
    <s v="Andy Lau, Yim Chau-wah, Wai Yee Chan, Prudence Liew, Poon Wang Ban, Hua Yueh, Wong Kung-miu"/>
    <n v="7"/>
    <x v="50"/>
    <s v="Hong Kong"/>
    <n v="1"/>
    <x v="536"/>
    <x v="36"/>
    <x v="1"/>
    <s v="89 min"/>
    <n v="89"/>
    <n v="89"/>
    <n v="111.61917330370842"/>
    <s v=""/>
    <s v="Action &amp; Adventure, International Movies"/>
    <x v="1"/>
    <s v="Action &amp; Adventure, International Movies"/>
    <n v="2"/>
  </r>
  <r>
    <n v="7665"/>
    <x v="1816"/>
    <x v="0"/>
    <x v="1816"/>
    <s v="Noah Moskin"/>
    <m/>
    <n v="0"/>
    <x v="0"/>
    <s v="United States"/>
    <n v="1"/>
    <x v="840"/>
    <x v="3"/>
    <x v="5"/>
    <s v="89 min"/>
    <n v="89"/>
    <n v="89"/>
    <n v="111.61917330370842"/>
    <s v=""/>
    <s v="Documentaries"/>
    <x v="3"/>
    <s v="Documentaries"/>
    <n v="1"/>
  </r>
  <r>
    <n v="7692"/>
    <x v="1817"/>
    <x v="0"/>
    <x v="1817"/>
    <s v="Chandran Narikode"/>
    <s v="Indrans, Joy Mathew, Kalabhavan Shajohn, Sasi Kalinga, Santhosh Keezhattoor, Valsala Menon, Seema G. Nair, Parvathi T"/>
    <n v="8"/>
    <x v="17"/>
    <s v="India"/>
    <n v="1"/>
    <x v="130"/>
    <x v="3"/>
    <x v="1"/>
    <s v="89 min"/>
    <n v="89"/>
    <n v="89"/>
    <n v="111.61917330370842"/>
    <s v=""/>
    <s v="Dramas, International Movies"/>
    <x v="2"/>
    <s v="Dramas, International Movies"/>
    <n v="2"/>
  </r>
  <r>
    <n v="7704"/>
    <x v="1818"/>
    <x v="0"/>
    <x v="1818"/>
    <s v="Rebecca Addelman"/>
    <s v="Hamish Linklater, Eve Hewson, Avan Jogia, Andie MacDowell"/>
    <n v="4"/>
    <x v="8"/>
    <s v="Canada"/>
    <n v="1"/>
    <x v="916"/>
    <x v="5"/>
    <x v="5"/>
    <s v="89 min"/>
    <n v="89"/>
    <n v="89"/>
    <n v="111.61917330370842"/>
    <s v=""/>
    <s v="Dramas, Independent Movies, Romantic Movies"/>
    <x v="2"/>
    <s v="Dramas, Independent Movies, Romantic Movies"/>
    <n v="3"/>
  </r>
  <r>
    <n v="7725"/>
    <x v="1819"/>
    <x v="0"/>
    <x v="1819"/>
    <s v="Mark Palansky"/>
    <s v="Christina Ricci, James McAvoy, Catherine O'Hara, Peter Dinklage, Simon Woods"/>
    <n v="5"/>
    <x v="6"/>
    <s v="United Kingdom, United States"/>
    <n v="2"/>
    <x v="231"/>
    <x v="24"/>
    <x v="7"/>
    <s v="89 min"/>
    <n v="89"/>
    <n v="89"/>
    <n v="111.61917330370842"/>
    <s v=""/>
    <s v="Children &amp; Family Movies, Comedies, Romantic Movies"/>
    <x v="0"/>
    <s v="Children &amp; Family Movies, Comedies, Romantic Movies"/>
    <n v="3"/>
  </r>
  <r>
    <n v="7805"/>
    <x v="1820"/>
    <x v="0"/>
    <x v="1820"/>
    <s v="Luis Prieto"/>
    <s v="Richard Coyle, Bronson Webb, Agyness Deyn, Mem Ferda, Zlatko Buric, Paul Kaye, Bill Thomas, Neil Maskell, Daisy Lewis"/>
    <n v="9"/>
    <x v="6"/>
    <s v="United Kingdom"/>
    <n v="1"/>
    <x v="917"/>
    <x v="11"/>
    <x v="12"/>
    <s v="89 min"/>
    <n v="89"/>
    <n v="89"/>
    <n v="111.61917330370842"/>
    <s v=""/>
    <s v="Action &amp; Adventure"/>
    <x v="1"/>
    <s v="Action &amp; Adventure"/>
    <n v="1"/>
  </r>
  <r>
    <n v="7891"/>
    <x v="1821"/>
    <x v="0"/>
    <x v="1821"/>
    <s v="Matthew Atkinson"/>
    <s v="Brett Gelman, Mark Little, Carla Gallo, Stephnie Weir, Patrick J. Adams, Mark McKinney"/>
    <n v="6"/>
    <x v="8"/>
    <s v="Canada"/>
    <n v="1"/>
    <x v="555"/>
    <x v="3"/>
    <x v="5"/>
    <s v="89 min"/>
    <n v="89"/>
    <n v="89"/>
    <n v="111.61917330370842"/>
    <s v=""/>
    <s v="Comedies, Independent Movies"/>
    <x v="4"/>
    <s v="Comedies, Independent Movies"/>
    <n v="2"/>
  </r>
  <r>
    <n v="7901"/>
    <x v="1822"/>
    <x v="0"/>
    <x v="1822"/>
    <s v="Stanley Tong"/>
    <s v="Jackie Chan, Anita Mui, Fran√ßoise Yip, Bill Tung, Marc Akerstream, Garvin Cross, Morgan Lam, Ailen Sit"/>
    <n v="8"/>
    <x v="50"/>
    <s v="Hong Kong"/>
    <n v="1"/>
    <x v="55"/>
    <x v="42"/>
    <x v="12"/>
    <s v="89 min"/>
    <n v="89"/>
    <n v="89"/>
    <n v="111.61917330370842"/>
    <s v=""/>
    <s v="Action &amp; Adventure, Comedies, International Movies"/>
    <x v="1"/>
    <s v="Action &amp; Adventure, Comedies, International Movies"/>
    <n v="3"/>
  </r>
  <r>
    <n v="8011"/>
    <x v="1823"/>
    <x v="0"/>
    <x v="1823"/>
    <s v="Robert Rodriguez"/>
    <s v="Jimmy Bennett, Jake Short, Kat Dennings, Trevor Gagnon, Devon Gearhart, Jolie Vanier, Rebel Rodriguez, Leo Howard, Leslie Mann, Jon Cryer, William H. Macy, James Spader"/>
    <n v="12"/>
    <x v="0"/>
    <s v="United States, United Arab Emirates"/>
    <n v="2"/>
    <x v="78"/>
    <x v="16"/>
    <x v="7"/>
    <s v="89 min"/>
    <n v="89"/>
    <n v="89"/>
    <n v="111.61917330370842"/>
    <s v=""/>
    <s v="Children &amp; Family Movies, Comedies"/>
    <x v="0"/>
    <s v="Children &amp; Family Movies, Comedies"/>
    <n v="2"/>
  </r>
  <r>
    <n v="8038"/>
    <x v="1824"/>
    <x v="0"/>
    <x v="1824"/>
    <s v="Joe Nussbaum"/>
    <s v="Alexa PenaVega, Mika Boorem, Jane Lynch, Sam Huntington, Sara Paxton, Brie Larson, Scout Taylor-Compton, Douglas Smith, Katija Pevec, Steve Carell, Jeff Garlin"/>
    <n v="11"/>
    <x v="0"/>
    <s v="United States"/>
    <n v="1"/>
    <x v="5"/>
    <x v="26"/>
    <x v="7"/>
    <s v="89 min"/>
    <n v="89"/>
    <n v="89"/>
    <n v="111.61917330370842"/>
    <s v=""/>
    <s v="Comedies, Romantic Movies"/>
    <x v="4"/>
    <s v="Comedies, Romantic Movies"/>
    <n v="2"/>
  </r>
  <r>
    <n v="8089"/>
    <x v="1825"/>
    <x v="0"/>
    <x v="1825"/>
    <s v="Wael Ihsan"/>
    <s v="Kareem Mahmoud Abdel Aziz, Khaled El Sawy, Ahmed Fathy, Malak Koura, Ashraf Abdel Baqi"/>
    <n v="5"/>
    <x v="5"/>
    <s v="Egypt"/>
    <n v="1"/>
    <x v="749"/>
    <x v="5"/>
    <x v="1"/>
    <s v="89 min"/>
    <n v="89"/>
    <n v="89"/>
    <n v="111.61917330370842"/>
    <s v=""/>
    <s v="Comedies, International Movies"/>
    <x v="4"/>
    <s v="Comedies, International Movies"/>
    <n v="2"/>
  </r>
  <r>
    <n v="8152"/>
    <x v="1826"/>
    <x v="0"/>
    <x v="1826"/>
    <s v="Chris Buck, Kevin Lima"/>
    <s v="Tony Goldwyn, Minnie Driver, Glenn Close, Brian Blessed, Nigel Hawthorne, Rosie O'Donnell, Lance Henriksen, Wayne Knight, Alex D. Linz"/>
    <n v="9"/>
    <x v="0"/>
    <s v="United States"/>
    <n v="1"/>
    <x v="554"/>
    <x v="41"/>
    <x v="3"/>
    <s v="89 min"/>
    <n v="89"/>
    <n v="89"/>
    <n v="111.61917330370842"/>
    <s v=""/>
    <s v="Children &amp; Family Movies"/>
    <x v="0"/>
    <s v="Children &amp; Family Movies"/>
    <n v="1"/>
  </r>
  <r>
    <n v="8158"/>
    <x v="1827"/>
    <x v="0"/>
    <x v="1827"/>
    <s v="John Carchietta"/>
    <s v="Nichole Bloom, Fabianne Therese, Michelle Borth, Pat Healy, AJ Bowen, Joshua Leonard"/>
    <n v="6"/>
    <x v="0"/>
    <s v="United States"/>
    <n v="1"/>
    <x v="719"/>
    <x v="9"/>
    <x v="5"/>
    <s v="89 min"/>
    <n v="89"/>
    <n v="89"/>
    <n v="111.61917330370842"/>
    <s v=""/>
    <s v="Dramas, Independent Movies, LGBTQ Movies"/>
    <x v="2"/>
    <s v="Dramas, Independent Movies, LGBTQ Movies"/>
    <n v="3"/>
  </r>
  <r>
    <n v="8189"/>
    <x v="1828"/>
    <x v="0"/>
    <x v="1828"/>
    <s v="Andrew Douglas"/>
    <s v="Ryan Reynolds, Melissa George, Chlo√´ Grace Moretz, Jesse James, Jimmy Bennett, Rachel Nichols, Philip Baker Hall, Isabel Conner, Brendan Donaldson, Annabel Armour"/>
    <n v="10"/>
    <x v="0"/>
    <s v="United States"/>
    <n v="1"/>
    <x v="165"/>
    <x v="30"/>
    <x v="12"/>
    <s v="89 min"/>
    <n v="89"/>
    <n v="89"/>
    <n v="111.61917330370842"/>
    <s v=""/>
    <s v="Horror Movies"/>
    <x v="9"/>
    <s v="Horror Movies"/>
    <n v="1"/>
  </r>
  <r>
    <n v="8205"/>
    <x v="1829"/>
    <x v="0"/>
    <x v="1829"/>
    <s v="Brian M. Conley, Nathan Ives"/>
    <s v="Mischa Barton, Jackson Davis, Cayleb Long, Tracie Thoms, Bailey Anne Borders"/>
    <n v="5"/>
    <x v="0"/>
    <s v="United States"/>
    <n v="1"/>
    <x v="918"/>
    <x v="5"/>
    <x v="5"/>
    <s v="89 min"/>
    <n v="89"/>
    <n v="89"/>
    <n v="111.61917330370842"/>
    <s v=""/>
    <s v="Horror Movies, Thrillers"/>
    <x v="9"/>
    <s v="Horror Movies, Thrillers"/>
    <n v="2"/>
  </r>
  <r>
    <n v="8311"/>
    <x v="1830"/>
    <x v="0"/>
    <x v="1830"/>
    <s v="Oliver Frampton"/>
    <s v="Clem Tibber, Elarica Johnson, James Doherty, Shaun Dingwall, Lyndsey Marshal"/>
    <n v="5"/>
    <x v="6"/>
    <s v="United Kingdom"/>
    <n v="1"/>
    <x v="919"/>
    <x v="0"/>
    <x v="5"/>
    <s v="89 min"/>
    <n v="89"/>
    <n v="89"/>
    <n v="111.61917330370842"/>
    <s v=""/>
    <s v="Horror Movies"/>
    <x v="9"/>
    <s v="Horror Movies"/>
    <n v="1"/>
  </r>
  <r>
    <n v="8326"/>
    <x v="1831"/>
    <x v="0"/>
    <x v="1831"/>
    <s v="Neal Brennan"/>
    <s v="Jeremy Piven, Ving Rhames, James Brolin, David Koechner, Kathryn Hahn, Ed Helms, Jordana Spiro, Tony Hale, Ken Jeong, Rob Riggle, Kristen Schaal, Alan Thicke, Jonathan Sadowski, Joey Kern, Craig Robinson"/>
    <n v="15"/>
    <x v="0"/>
    <s v="United States"/>
    <n v="1"/>
    <x v="84"/>
    <x v="16"/>
    <x v="12"/>
    <s v="89 min"/>
    <n v="89"/>
    <n v="89"/>
    <n v="111.61917330370842"/>
    <s v=""/>
    <s v="Comedies"/>
    <x v="4"/>
    <s v="Comedies"/>
    <n v="1"/>
  </r>
  <r>
    <n v="8394"/>
    <x v="1832"/>
    <x v="0"/>
    <x v="1832"/>
    <s v="Jeff Baena"/>
    <s v="Alison Brie, Dave Franco, Kate Micucci, Aubrey Plaza, John C. Reilly, Molly Shannon, Fred Armisen, Jemima Kirke, Lauren Weedman, Nick Offerman, Paul Reiser, Adam Pally, Paul Weitz, Jon Gabrus"/>
    <n v="14"/>
    <x v="8"/>
    <s v="Canada, United States"/>
    <n v="2"/>
    <x v="920"/>
    <x v="3"/>
    <x v="12"/>
    <s v="89 min"/>
    <n v="89"/>
    <n v="89"/>
    <n v="111.61917330370842"/>
    <s v=""/>
    <s v="Comedies, Independent Movies"/>
    <x v="4"/>
    <s v="Comedies, Independent Movies"/>
    <n v="2"/>
  </r>
  <r>
    <n v="8523"/>
    <x v="1833"/>
    <x v="0"/>
    <x v="1833"/>
    <s v="Stephan Rick"/>
    <s v="Patrick John Flueger, Val Kilmer, Louisa Krause, Mattea Conforti, Taylor Richardson, Paul Ben-Victor, Yul Vazquez, Andrea Lynn Green, Travaris Spears, Melissa Bolona"/>
    <n v="10"/>
    <x v="0"/>
    <s v="United States"/>
    <n v="1"/>
    <x v="921"/>
    <x v="3"/>
    <x v="12"/>
    <s v="89 min"/>
    <n v="89"/>
    <n v="89"/>
    <n v="111.61917330370842"/>
    <s v=""/>
    <s v="Horror Movies"/>
    <x v="9"/>
    <s v="Horror Movies"/>
    <n v="1"/>
  </r>
  <r>
    <n v="8567"/>
    <x v="1834"/>
    <x v="0"/>
    <x v="1834"/>
    <s v="George Mendeluk"/>
    <s v="Daphne Zuniga, Seann Gallagher, Lisa Marie Caruk, Matt Bellefleur, Ava Hughes, Britt Irvin, Lochlyn Munro"/>
    <n v="7"/>
    <x v="8"/>
    <s v="Canada"/>
    <n v="1"/>
    <x v="280"/>
    <x v="3"/>
    <x v="1"/>
    <s v="89 min"/>
    <n v="89"/>
    <n v="89"/>
    <n v="111.61917330370842"/>
    <s v=""/>
    <s v="Thrillers"/>
    <x v="12"/>
    <s v="Thrillers"/>
    <n v="1"/>
  </r>
  <r>
    <n v="8573"/>
    <x v="1835"/>
    <x v="0"/>
    <x v="1835"/>
    <s v="Charlotte Zwerin"/>
    <s v="Thelonious Monk, Samuel E. Wright"/>
    <n v="2"/>
    <x v="0"/>
    <s v="United States"/>
    <n v="1"/>
    <x v="55"/>
    <x v="27"/>
    <x v="2"/>
    <s v="89 min"/>
    <n v="89"/>
    <n v="89"/>
    <n v="111.61917330370842"/>
    <s v=""/>
    <s v="Documentaries, Music &amp; Musicals"/>
    <x v="3"/>
    <s v="Documentaries, Music &amp; Musicals"/>
    <n v="2"/>
  </r>
  <r>
    <n v="8602"/>
    <x v="1836"/>
    <x v="0"/>
    <x v="1836"/>
    <s v="Kyoko Miyake"/>
    <m/>
    <n v="0"/>
    <x v="6"/>
    <s v="United Kingdom, Canada, Japan"/>
    <n v="3"/>
    <x v="46"/>
    <x v="3"/>
    <x v="1"/>
    <s v="89 min"/>
    <n v="89"/>
    <n v="89"/>
    <n v="111.61917330370842"/>
    <s v=""/>
    <s v="Documentaries, International Movies, Music &amp; Musicals"/>
    <x v="3"/>
    <s v="Documentaries, International Movies, Music &amp; Musicals"/>
    <n v="3"/>
  </r>
  <r>
    <n v="8639"/>
    <x v="1837"/>
    <x v="0"/>
    <x v="1837"/>
    <s v="Eli Craig"/>
    <s v="Tyler Labine, Alan Tudyk, Katrina Bowden, Jesse Moss, Philip Granger, Brandon Jay McLaren, Christie Laing, Chelan Simmons, Travis Nelson, Alex Arsenault"/>
    <n v="10"/>
    <x v="8"/>
    <s v="Canada, United States, India, United Kingdom"/>
    <n v="4"/>
    <x v="835"/>
    <x v="10"/>
    <x v="12"/>
    <s v="89 min"/>
    <n v="89"/>
    <n v="89"/>
    <n v="111.61917330370842"/>
    <s v=""/>
    <s v="Comedies, Horror Movies, Independent Movies"/>
    <x v="4"/>
    <s v="Comedies, Horror Movies, Independent Movies"/>
    <n v="3"/>
  </r>
  <r>
    <n v="8648"/>
    <x v="1838"/>
    <x v="0"/>
    <x v="1838"/>
    <m/>
    <s v="Vijay Maurya, Naman Jain, Usha Nadkarni, Mukesh Chhabra, Prarthana Behere, Jayant Gadekar, Aditi Keskar, Murari Kumar"/>
    <n v="8"/>
    <x v="17"/>
    <s v="India"/>
    <n v="1"/>
    <x v="719"/>
    <x v="4"/>
    <x v="1"/>
    <s v="89 min"/>
    <n v="89"/>
    <n v="89"/>
    <n v="111.61917330370842"/>
    <s v=""/>
    <s v="Dramas, International Movies"/>
    <x v="2"/>
    <s v="Dramas, International Movies"/>
    <n v="2"/>
  </r>
  <r>
    <n v="8730"/>
    <x v="1839"/>
    <x v="0"/>
    <x v="1839"/>
    <s v="Marek Kanievska"/>
    <s v="Paul Newman, Linda Fiorentino, Dermot Mulroney, Susan Barnes, Anne Pitoniak, Bruce MacVittie, Irma St. Paule, Michel Perron, Dorothy Gordon, Rita Tuckett"/>
    <n v="10"/>
    <x v="10"/>
    <s v="Germany, United States, United Kingdom, Canada"/>
    <n v="4"/>
    <x v="877"/>
    <x v="32"/>
    <x v="2"/>
    <s v="89 min"/>
    <n v="89"/>
    <n v="89"/>
    <n v="111.61917330370842"/>
    <s v=""/>
    <s v="Action &amp; Adventure, Comedies, Dramas"/>
    <x v="1"/>
    <s v="Action &amp; Adventure, Comedies, Dramas"/>
    <n v="3"/>
  </r>
  <r>
    <n v="8733"/>
    <x v="1840"/>
    <x v="0"/>
    <x v="1840"/>
    <s v="Paul Raschid"/>
    <s v="Shauna MacDonald, Oded Fehr, Amrita Acharia, Sharon Maughan, Nicholas Farrell, Candis Nergaard, Marcus Griffiths, Adrianna Edwards, Sumit Chakravarti, Lisa Reynolds"/>
    <n v="10"/>
    <x v="6"/>
    <s v="United Kingdom"/>
    <n v="1"/>
    <x v="844"/>
    <x v="5"/>
    <x v="5"/>
    <s v="89 min"/>
    <n v="89"/>
    <n v="89"/>
    <n v="111.61917330370842"/>
    <s v=""/>
    <s v="Sci-Fi &amp; Fantasy, Thrillers"/>
    <x v="17"/>
    <s v="Sci-Fi &amp; Fantasy, Thrillers"/>
    <n v="2"/>
  </r>
  <r>
    <n v="1"/>
    <x v="1841"/>
    <x v="0"/>
    <x v="1841"/>
    <s v="Kirsten Johnson"/>
    <m/>
    <n v="0"/>
    <x v="0"/>
    <s v="United States"/>
    <n v="1"/>
    <x v="922"/>
    <x v="1"/>
    <x v="2"/>
    <s v="90 min"/>
    <n v="90"/>
    <n v="90"/>
    <n v="91.489178196874306"/>
    <s v=""/>
    <s v="Documentaries"/>
    <x v="3"/>
    <s v="Documentaries"/>
    <n v="1"/>
  </r>
  <r>
    <n v="95"/>
    <x v="1842"/>
    <x v="0"/>
    <x v="1842"/>
    <s v="Raja Gosnell"/>
    <s v="Will Arnett, Ludacris, Natasha Lyonne, Stanley Tucci, Jordin Sparks, Gabriel Iglesias, Shaquille O'Neal, Omar Chaparro, Alan Cumming, Andy Beckwith, Delia Sheppard, Kerry Shale"/>
    <n v="12"/>
    <x v="6"/>
    <s v="United Kingdom, United States"/>
    <n v="2"/>
    <x v="923"/>
    <x v="5"/>
    <x v="7"/>
    <s v="90 min"/>
    <n v="90"/>
    <n v="90"/>
    <n v="91.489178196874306"/>
    <s v=""/>
    <s v="Children &amp; Family Movies, Comedies"/>
    <x v="0"/>
    <s v="Children &amp; Family Movies, Comedies"/>
    <n v="2"/>
  </r>
  <r>
    <n v="108"/>
    <x v="1843"/>
    <x v="0"/>
    <x v="1843"/>
    <s v="David de Vos"/>
    <s v="Mandy Grace, David de Vos, Donna Rusch, Devan Key, Isabella Mancuso, Ariana Guido"/>
    <n v="6"/>
    <x v="0"/>
    <s v="United States"/>
    <n v="1"/>
    <x v="924"/>
    <x v="5"/>
    <x v="3"/>
    <s v="90 min"/>
    <n v="90"/>
    <n v="90"/>
    <n v="91.489178196874306"/>
    <s v=""/>
    <s v="Children &amp; Family Movies, Dramas"/>
    <x v="0"/>
    <s v="Children &amp; Family Movies, Dramas"/>
    <n v="2"/>
  </r>
  <r>
    <n v="230"/>
    <x v="1844"/>
    <x v="0"/>
    <x v="1844"/>
    <s v="Christopher Alender"/>
    <s v="Brigitte Kali Canales, Andrea Cortes, Julia Vera, Sal Lopez"/>
    <n v="4"/>
    <x v="0"/>
    <s v="United States"/>
    <n v="1"/>
    <x v="781"/>
    <x v="1"/>
    <x v="5"/>
    <s v="90 min"/>
    <n v="90"/>
    <n v="90"/>
    <n v="91.489178196874306"/>
    <s v=""/>
    <s v="Horror Movies"/>
    <x v="9"/>
    <s v="Horror Movies"/>
    <n v="1"/>
  </r>
  <r>
    <n v="284"/>
    <x v="1845"/>
    <x v="0"/>
    <x v="1845"/>
    <s v="Sam Hobkinson"/>
    <m/>
    <n v="0"/>
    <x v="47"/>
    <s v="Belgium, United Kingdom"/>
    <n v="2"/>
    <x v="925"/>
    <x v="6"/>
    <x v="2"/>
    <s v="90 min"/>
    <n v="90"/>
    <n v="90"/>
    <n v="91.489178196874306"/>
    <s v=""/>
    <s v="Documentaries, International Movies"/>
    <x v="3"/>
    <s v="Documentaries, International Movies"/>
    <n v="2"/>
  </r>
  <r>
    <n v="329"/>
    <x v="1846"/>
    <x v="0"/>
    <x v="1846"/>
    <s v="Todor Chapkanov"/>
    <s v="Scott Adkins, Teodora Duhovnikova, Alon Aboutboul, Julian Vergov, Brahim Achabbakhe, Paul Chahidi, Petio Petkov, Valentin Ganev, Vlado Mihailov"/>
    <n v="9"/>
    <x v="56"/>
    <s v="Bulgaria, United States"/>
    <n v="2"/>
    <x v="757"/>
    <x v="9"/>
    <x v="12"/>
    <s v="90 min"/>
    <n v="90"/>
    <n v="90"/>
    <n v="91.489178196874306"/>
    <s v=""/>
    <s v="Action &amp; Adventure"/>
    <x v="1"/>
    <s v="Action &amp; Adventure"/>
    <n v="1"/>
  </r>
  <r>
    <n v="331"/>
    <x v="1847"/>
    <x v="0"/>
    <x v="1847"/>
    <s v="Phil Lord, Christopher Miller"/>
    <s v="Bill Hader, Anna Faris, James Caan, Andy Samberg, Bruce Campbell, Mr. T, Bobb'e J. Thompson, Benjamin Bratt, Neil Patrick Harris, Al Roker"/>
    <n v="10"/>
    <x v="0"/>
    <s v="United States, Canada"/>
    <n v="2"/>
    <x v="757"/>
    <x v="16"/>
    <x v="7"/>
    <s v="90 min"/>
    <n v="90"/>
    <n v="90"/>
    <n v="91.489178196874306"/>
    <s v=""/>
    <s v="Children &amp; Family Movies, Comedies, Sci-Fi &amp; Fantasy"/>
    <x v="0"/>
    <s v="Children &amp; Family Movies, Comedies, Sci-Fi &amp; Fantasy"/>
    <n v="3"/>
  </r>
  <r>
    <n v="428"/>
    <x v="1848"/>
    <x v="0"/>
    <x v="1848"/>
    <s v="Mahmoud Karim"/>
    <s v="Ramez Galal, Jamila Awad, Bayoumi Fouad, Mohamed Abdel-Rahman, Mohammed Tharwat, Maha Abou Ouf, Noor Kadri, Elshahat Mabrouk, Badriyyah Tulbah, Taher Abu Lela, Sara Derzawy"/>
    <n v="11"/>
    <x v="2"/>
    <m/>
    <n v="0"/>
    <x v="325"/>
    <x v="2"/>
    <x v="1"/>
    <s v="90 min"/>
    <n v="90"/>
    <n v="90"/>
    <n v="91.489178196874306"/>
    <s v=""/>
    <s v="Comedies, International Movies"/>
    <x v="4"/>
    <s v="Comedies, International Movies"/>
    <n v="2"/>
  </r>
  <r>
    <n v="459"/>
    <x v="1849"/>
    <x v="0"/>
    <x v="1849"/>
    <s v="Alessandra de Rossi"/>
    <s v="Piolo Pascual, Alessandra de Rossi, KC Montero, Alex Medina, Jess Mendoza, Helga Krapf, Joyce Ann Burton, Luz Valdez"/>
    <n v="8"/>
    <x v="2"/>
    <m/>
    <n v="0"/>
    <x v="784"/>
    <x v="6"/>
    <x v="1"/>
    <s v="90 min"/>
    <n v="90"/>
    <n v="90"/>
    <n v="91.489178196874306"/>
    <s v=""/>
    <s v="Dramas, International Movies, Romantic Movies"/>
    <x v="2"/>
    <s v="Dramas, International Movies, Romantic Movies"/>
    <n v="3"/>
  </r>
  <r>
    <n v="497"/>
    <x v="1850"/>
    <x v="0"/>
    <x v="1850"/>
    <s v="Camille Delamarre"/>
    <s v="Paul Walker, David Belle, RZA, Gouchy Boy, Catalina Denis, Ayisha Issa, Carlo Rota, Andreas Apergis, Richard Zeman, Robert Maillet"/>
    <n v="10"/>
    <x v="11"/>
    <s v="France, Canada, United States, Spain"/>
    <n v="4"/>
    <x v="126"/>
    <x v="0"/>
    <x v="2"/>
    <s v="90 min"/>
    <n v="90"/>
    <n v="90"/>
    <n v="91.489178196874306"/>
    <s v=""/>
    <s v="Action &amp; Adventure, International Movies"/>
    <x v="1"/>
    <s v="Action &amp; Adventure, International Movies"/>
    <n v="2"/>
  </r>
  <r>
    <n v="563"/>
    <x v="1851"/>
    <x v="0"/>
    <x v="1851"/>
    <s v="Jay Roach"/>
    <s v="Mike Myers, Elizabeth Hurley, Michael York, Mimi Rogers, Robert Wagner, Seth Green, Fabiana Udenio, Mindy Sterling, Paul Dillon, Charles Napier, Will Ferrell"/>
    <n v="11"/>
    <x v="0"/>
    <s v="United States"/>
    <n v="1"/>
    <x v="132"/>
    <x v="53"/>
    <x v="2"/>
    <s v="90 min"/>
    <n v="90"/>
    <n v="90"/>
    <n v="91.489178196874306"/>
    <s v=""/>
    <s v="Comedies"/>
    <x v="4"/>
    <s v="Comedies"/>
    <n v="1"/>
  </r>
  <r>
    <n v="624"/>
    <x v="1852"/>
    <x v="0"/>
    <x v="1852"/>
    <s v="Jose Javier Reyes"/>
    <s v="Pokwang, Sue Ramirez, Jerome Ponce, Ryan Bang, Gloria Diaz"/>
    <n v="5"/>
    <x v="2"/>
    <m/>
    <n v="0"/>
    <x v="926"/>
    <x v="6"/>
    <x v="5"/>
    <s v="90 min"/>
    <n v="90"/>
    <n v="90"/>
    <n v="91.489178196874306"/>
    <s v=""/>
    <s v="Comedies, Dramas, International Movies"/>
    <x v="4"/>
    <s v="Comedies, Dramas, International Movies"/>
    <n v="3"/>
  </r>
  <r>
    <n v="633"/>
    <x v="1853"/>
    <x v="0"/>
    <x v="1853"/>
    <s v="Nibal Arakji"/>
    <s v="Daad Rizk, Georges Diab, Sihame Haddad, Georges Boukhalil, Aida Sabra, Pierre Rabbat, Myriam Klink, Dory El Samarany, Josyane Boulos"/>
    <n v="9"/>
    <x v="2"/>
    <m/>
    <n v="0"/>
    <x v="676"/>
    <x v="2"/>
    <x v="1"/>
    <s v="90 min"/>
    <n v="90"/>
    <n v="90"/>
    <n v="91.489178196874306"/>
    <s v=""/>
    <s v="Comedies, International Movies"/>
    <x v="4"/>
    <s v="Comedies, International Movies"/>
    <n v="2"/>
  </r>
  <r>
    <n v="793"/>
    <x v="1854"/>
    <x v="0"/>
    <x v="1854"/>
    <s v="Rob Reiner"/>
    <s v="Madeline Carroll, Callan McAuliffe, Rebecca De Mornay, Anthony Edwards, John Mahoney, Penelope Ann Miller, Aidan Quinn, Kevin Weisman, Morgan Lily, Ryan Ketzner"/>
    <n v="10"/>
    <x v="0"/>
    <s v="United States"/>
    <n v="1"/>
    <x v="64"/>
    <x v="10"/>
    <x v="7"/>
    <s v="90 min"/>
    <n v="90"/>
    <n v="90"/>
    <n v="91.489178196874306"/>
    <s v=""/>
    <s v="Comedies, Dramas, Romantic Movies"/>
    <x v="4"/>
    <s v="Comedies, Dramas, Romantic Movies"/>
    <n v="3"/>
  </r>
  <r>
    <n v="883"/>
    <x v="1855"/>
    <x v="0"/>
    <x v="1855"/>
    <s v="Brent Dawes"/>
    <s v="Ed Kear, David Menkin, Ina Marie Smith, John Guerrasio, David Rintoul, Gavin Peter, Lucy Montgomery, Florrie Wilkinson, Adam Neill, Jason Pennycooke"/>
    <n v="10"/>
    <x v="60"/>
    <s v="Mauritius"/>
    <n v="1"/>
    <x v="103"/>
    <x v="6"/>
    <x v="8"/>
    <s v="90 min"/>
    <n v="90"/>
    <n v="90"/>
    <n v="91.489178196874306"/>
    <s v=""/>
    <s v="Children &amp; Family Movies, Comedies"/>
    <x v="0"/>
    <s v="Children &amp; Family Movies, Comedies"/>
    <n v="2"/>
  </r>
  <r>
    <n v="1120"/>
    <x v="1856"/>
    <x v="0"/>
    <x v="1856"/>
    <s v="David Hackl"/>
    <s v="James Marsden, Thomas Jane, Billy Bob Thornton, Piper Perabo, Scott Glenn, Michaela McManus, Adam Beach, Kelly Curran"/>
    <n v="8"/>
    <x v="0"/>
    <s v="United States, Canada"/>
    <n v="2"/>
    <x v="537"/>
    <x v="4"/>
    <x v="12"/>
    <s v="90 min"/>
    <n v="90"/>
    <n v="90"/>
    <n v="91.489178196874306"/>
    <s v=""/>
    <s v="Action &amp; Adventure, Horror Movies"/>
    <x v="1"/>
    <s v="Action &amp; Adventure, Horror Movies"/>
    <n v="2"/>
  </r>
  <r>
    <n v="1172"/>
    <x v="1857"/>
    <x v="0"/>
    <x v="1857"/>
    <s v="Ali Tabrizi"/>
    <m/>
    <n v="0"/>
    <x v="0"/>
    <s v="United States"/>
    <n v="1"/>
    <x v="927"/>
    <x v="6"/>
    <x v="1"/>
    <s v="90 min"/>
    <n v="90"/>
    <n v="90"/>
    <n v="91.489178196874306"/>
    <s v=""/>
    <s v="Documentaries"/>
    <x v="3"/>
    <s v="Documentaries"/>
    <n v="1"/>
  </r>
  <r>
    <n v="1178"/>
    <x v="1858"/>
    <x v="0"/>
    <x v="1858"/>
    <s v="Brody Chu"/>
    <s v="Lin Po-Hung, Tai Bo, Jacqueline Zhu, Lei Hong, Hsu Lichi, Yoko Young, Samuel Gu, Eunice Lin"/>
    <n v="8"/>
    <x v="53"/>
    <s v="Taiwan"/>
    <n v="1"/>
    <x v="928"/>
    <x v="1"/>
    <x v="5"/>
    <s v="90 min"/>
    <n v="90"/>
    <n v="90"/>
    <n v="91.489178196874306"/>
    <s v=""/>
    <s v="Horror Movies, International Movies"/>
    <x v="9"/>
    <s v="Horror Movies, International Movies"/>
    <n v="2"/>
  </r>
  <r>
    <n v="1219"/>
    <x v="1859"/>
    <x v="0"/>
    <x v="1859"/>
    <s v="Miguel Arteta"/>
    <s v="Jennifer Garner, Edgar Ram√≠rez, Jenna Ortega, Julian Lerner, Everly Carganilla, Tracie Thoms, Fortune Feimster, Nat Faxon, Arturo Castro"/>
    <n v="9"/>
    <x v="0"/>
    <s v="United States"/>
    <n v="1"/>
    <x v="929"/>
    <x v="6"/>
    <x v="7"/>
    <s v="90 min"/>
    <n v="90"/>
    <n v="90"/>
    <n v="91.489178196874306"/>
    <s v=""/>
    <s v="Children &amp; Family Movies, Comedies"/>
    <x v="0"/>
    <s v="Children &amp; Family Movies, Comedies"/>
    <n v="2"/>
  </r>
  <r>
    <n v="1265"/>
    <x v="1860"/>
    <x v="0"/>
    <x v="1860"/>
    <s v="Jesse Peretz"/>
    <s v="Paul Rudd, Elizabeth Banks, Zooey Deschanel, Emily Mortimer, Kathryn Hahn, Steve Coogan, Rashida Jones, Hugh Dancy, Shirley Knight, Adam Scott, T.J. Miller"/>
    <n v="11"/>
    <x v="0"/>
    <s v="United States"/>
    <n v="1"/>
    <x v="119"/>
    <x v="12"/>
    <x v="12"/>
    <s v="90 min"/>
    <n v="90"/>
    <n v="90"/>
    <n v="91.489178196874306"/>
    <s v=""/>
    <s v="Comedies, Dramas, Independent Movies"/>
    <x v="4"/>
    <s v="Comedies, Dramas, Independent Movies"/>
    <n v="3"/>
  </r>
  <r>
    <n v="1280"/>
    <x v="1861"/>
    <x v="0"/>
    <x v="1861"/>
    <s v="Barry Avrich"/>
    <m/>
    <n v="0"/>
    <x v="8"/>
    <s v="Canada"/>
    <n v="1"/>
    <x v="263"/>
    <x v="1"/>
    <x v="1"/>
    <s v="90 min"/>
    <n v="90"/>
    <n v="90"/>
    <n v="91.489178196874306"/>
    <s v=""/>
    <s v="Documentaries, International Movies"/>
    <x v="3"/>
    <s v="Documentaries, International Movies"/>
    <n v="2"/>
  </r>
  <r>
    <n v="1373"/>
    <x v="1862"/>
    <x v="0"/>
    <x v="1862"/>
    <s v="Noviandra Santosa"/>
    <s v="Acha Septriasa, Ryan Delon, Makayla Rose Hilli, TJ"/>
    <n v="4"/>
    <x v="43"/>
    <s v="Indonesia"/>
    <n v="1"/>
    <x v="930"/>
    <x v="6"/>
    <x v="6"/>
    <s v="90 min"/>
    <n v="90"/>
    <n v="90"/>
    <n v="91.489178196874306"/>
    <s v=""/>
    <s v="Children &amp; Family Movies, Dramas, International Movies"/>
    <x v="0"/>
    <s v="Children &amp; Family Movies, Dramas, International Movies"/>
    <n v="3"/>
  </r>
  <r>
    <n v="1421"/>
    <x v="1863"/>
    <x v="0"/>
    <x v="1863"/>
    <s v="Stanley Nelson"/>
    <m/>
    <n v="0"/>
    <x v="0"/>
    <s v="United States"/>
    <n v="1"/>
    <x v="931"/>
    <x v="6"/>
    <x v="5"/>
    <s v="90 min"/>
    <n v="90"/>
    <n v="90"/>
    <n v="91.489178196874306"/>
    <s v=""/>
    <s v="Documentaries"/>
    <x v="3"/>
    <s v="Documentaries"/>
    <n v="1"/>
  </r>
  <r>
    <n v="1451"/>
    <x v="1864"/>
    <x v="0"/>
    <x v="1864"/>
    <s v="Robert Townsend"/>
    <s v="Eddie Murphy"/>
    <n v="1"/>
    <x v="0"/>
    <s v="United States"/>
    <n v="1"/>
    <x v="225"/>
    <x v="29"/>
    <x v="12"/>
    <s v="90 min"/>
    <n v="90"/>
    <n v="90"/>
    <n v="91.489178196874306"/>
    <s v=""/>
    <s v="Stand-Up Comedy"/>
    <x v="8"/>
    <s v="Stand-Up Comedy"/>
    <n v="1"/>
  </r>
  <r>
    <n v="1530"/>
    <x v="1865"/>
    <x v="0"/>
    <x v="1865"/>
    <s v="JP Habac"/>
    <s v="McCoy De Leon, Elisse Joson, Bembol Roco, Chai Fonacier, Paulo Angeles, Markus Paterson, Milo Elmido Jr."/>
    <n v="7"/>
    <x v="48"/>
    <s v="Philippines"/>
    <n v="1"/>
    <x v="700"/>
    <x v="2"/>
    <x v="1"/>
    <s v="90 min"/>
    <n v="90"/>
    <n v="90"/>
    <n v="91.489178196874306"/>
    <s v=""/>
    <s v="International Movies, Romantic Movies"/>
    <x v="7"/>
    <s v="International Movies, Romantic Movies"/>
    <n v="2"/>
  </r>
  <r>
    <n v="1578"/>
    <x v="1866"/>
    <x v="0"/>
    <x v="1866"/>
    <m/>
    <s v="Emicida"/>
    <n v="1"/>
    <x v="23"/>
    <s v="Brazil"/>
    <n v="1"/>
    <x v="49"/>
    <x v="1"/>
    <x v="5"/>
    <s v="90 min"/>
    <n v="90"/>
    <n v="90"/>
    <n v="91.489178196874306"/>
    <s v=""/>
    <s v="Documentaries, International Movies, Music &amp; Musicals"/>
    <x v="3"/>
    <s v="Documentaries, International Movies, Music &amp; Musicals"/>
    <n v="3"/>
  </r>
  <r>
    <n v="1732"/>
    <x v="1867"/>
    <x v="0"/>
    <x v="1867"/>
    <s v="Otoja Abit"/>
    <s v="Nia Fairweather, Chris Noth, Cooper Koch, Tyra Ferrell, Denny Dillon, Adriana DeMeo, Otoja Abit, David Anzuelo, Camilla Harden, Natasha Goodman, Avery Whitted, Tony D. Head, Joe Perrino"/>
    <n v="13"/>
    <x v="0"/>
    <s v="United States"/>
    <n v="1"/>
    <x v="827"/>
    <x v="1"/>
    <x v="5"/>
    <s v="90 min"/>
    <n v="90"/>
    <n v="90"/>
    <n v="91.489178196874306"/>
    <s v=""/>
    <s v="Dramas, LGBTQ Movies, Romantic Movies"/>
    <x v="2"/>
    <s v="Dramas, LGBTQ Movies, Romantic Movies"/>
    <n v="3"/>
  </r>
  <r>
    <n v="1754"/>
    <x v="1868"/>
    <x v="0"/>
    <x v="1868"/>
    <s v="Jennifer Westcott"/>
    <s v="Josh Hutcherson, Samantha Bee, Martin Short, Morena Baccarin, Jeff Dunham, John Cleese"/>
    <n v="6"/>
    <x v="8"/>
    <s v="Canada"/>
    <n v="1"/>
    <x v="79"/>
    <x v="5"/>
    <x v="7"/>
    <s v="90 min"/>
    <n v="90"/>
    <n v="90"/>
    <n v="91.489178196874306"/>
    <s v=""/>
    <s v="Children &amp; Family Movies"/>
    <x v="0"/>
    <s v="Children &amp; Family Movies"/>
    <n v="1"/>
  </r>
  <r>
    <n v="1883"/>
    <x v="1869"/>
    <x v="0"/>
    <x v="1869"/>
    <s v="Francis Whately"/>
    <s v="Dolly Parton"/>
    <n v="1"/>
    <x v="6"/>
    <s v="United Kingdom"/>
    <n v="1"/>
    <x v="112"/>
    <x v="2"/>
    <x v="1"/>
    <s v="90 min"/>
    <n v="90"/>
    <n v="90"/>
    <n v="91.489178196874306"/>
    <s v=""/>
    <s v="Documentaries, Music &amp; Musicals"/>
    <x v="3"/>
    <s v="Documentaries, Music &amp; Musicals"/>
    <n v="2"/>
  </r>
  <r>
    <n v="1988"/>
    <x v="1870"/>
    <x v="0"/>
    <x v="1870"/>
    <s v="Merawi Gerima"/>
    <s v="Obinna Nwachukwu, Dennis Lindsey, Taline Stewart, Derron Scott, Jamal Graham, JaCari Dye, Julian Selman, Melody Tally, Ramon Thompson, Hasinatu Camara"/>
    <n v="10"/>
    <x v="0"/>
    <s v="United States"/>
    <n v="1"/>
    <x v="309"/>
    <x v="1"/>
    <x v="5"/>
    <s v="90 min"/>
    <n v="90"/>
    <n v="90"/>
    <n v="91.489178196874306"/>
    <s v=""/>
    <s v="Dramas, Independent Movies"/>
    <x v="2"/>
    <s v="Dramas, Independent Movies"/>
    <n v="2"/>
  </r>
  <r>
    <n v="2150"/>
    <x v="1871"/>
    <x v="0"/>
    <x v="1871"/>
    <s v="Marc Meyers"/>
    <s v="Alexandra Daddario, Amy Forsyth, Keean Johnson, Maddie Hasson, Logan Miller, Austin Swift, Johnny Knoxville, Allison McAtee, Tanner Beard"/>
    <n v="9"/>
    <x v="0"/>
    <s v="United States, Canada, United Kingdom"/>
    <n v="3"/>
    <x v="932"/>
    <x v="1"/>
    <x v="12"/>
    <s v="90 min"/>
    <n v="90"/>
    <n v="90"/>
    <n v="91.489178196874306"/>
    <s v=""/>
    <s v="Horror Movies, Thrillers"/>
    <x v="9"/>
    <s v="Horror Movies, Thrillers"/>
    <n v="2"/>
  </r>
  <r>
    <n v="2233"/>
    <x v="1872"/>
    <x v="0"/>
    <x v="1872"/>
    <s v="Peter Sullivan"/>
    <s v="Nia Long, Omar Epps, Stephen Bishop, Maya Stojan, Aubrey Cleland, Carolyn Hennesy"/>
    <n v="6"/>
    <x v="0"/>
    <s v="United States"/>
    <n v="1"/>
    <x v="933"/>
    <x v="1"/>
    <x v="1"/>
    <s v="90 min"/>
    <n v="90"/>
    <n v="90"/>
    <n v="91.489178196874306"/>
    <s v=""/>
    <s v="Thrillers"/>
    <x v="12"/>
    <s v="Thrillers"/>
    <n v="1"/>
  </r>
  <r>
    <n v="2349"/>
    <x v="1873"/>
    <x v="0"/>
    <x v="1873"/>
    <s v="Ishaya Bako"/>
    <s v="Zainab Balogun, Kenneth Okolie, Deyemi Okanlawon, Joke Silva, Olu Jacobs, Jide Kosoko, Rachel Oniga, Kemi Lala Akindoju, Ini Dima-Okojie, Toni Tones"/>
    <n v="10"/>
    <x v="9"/>
    <s v="Nigeria"/>
    <n v="1"/>
    <x v="911"/>
    <x v="3"/>
    <x v="6"/>
    <s v="90 min"/>
    <n v="90"/>
    <n v="90"/>
    <n v="91.489178196874306"/>
    <s v=""/>
    <s v="Comedies, International Movies, Romantic Movies"/>
    <x v="4"/>
    <s v="Comedies, International Movies, Romantic Movies"/>
    <n v="3"/>
  </r>
  <r>
    <n v="2361"/>
    <x v="1874"/>
    <x v="0"/>
    <x v="1874"/>
    <s v="Ozan A√ßƒ±ktan"/>
    <s v="Dilan √ái√ßek Deniz, Metin Akd√ºlger"/>
    <n v="2"/>
    <x v="61"/>
    <s v="Turkey"/>
    <n v="1"/>
    <x v="934"/>
    <x v="1"/>
    <x v="5"/>
    <s v="90 min"/>
    <n v="90"/>
    <n v="90"/>
    <n v="91.489178196874306"/>
    <s v=""/>
    <s v="Dramas, International Movies, Romantic Movies"/>
    <x v="2"/>
    <s v="Dramas, International Movies, Romantic Movies"/>
    <n v="3"/>
  </r>
  <r>
    <n v="2417"/>
    <x v="1875"/>
    <x v="0"/>
    <x v="1875"/>
    <s v="Michael Cristofer"/>
    <s v="Tye Sheridan, Ana de Armas, Helen Hunt, John Leguizamo, Johnathon Schaech, Jacque Gray"/>
    <n v="6"/>
    <x v="0"/>
    <s v="United States"/>
    <n v="1"/>
    <x v="935"/>
    <x v="1"/>
    <x v="12"/>
    <s v="90 min"/>
    <n v="90"/>
    <n v="90"/>
    <n v="91.489178196874306"/>
    <s v=""/>
    <s v="Dramas, Independent Movies"/>
    <x v="2"/>
    <s v="Dramas, Independent Movies"/>
    <n v="2"/>
  </r>
  <r>
    <n v="2541"/>
    <x v="1876"/>
    <x v="0"/>
    <x v="1876"/>
    <s v="Tyler Spindel"/>
    <s v="David Spade, Lauren Lapkus, Nick Swardson, Geoff Pierson, Jackie Sandler, Sarah Chalke, Rob Schneider, Chris Witaske, Joe Anoa'i, Molly Sims"/>
    <n v="10"/>
    <x v="0"/>
    <s v="United States"/>
    <n v="1"/>
    <x v="704"/>
    <x v="1"/>
    <x v="5"/>
    <s v="90 min"/>
    <n v="90"/>
    <n v="90"/>
    <n v="91.489178196874306"/>
    <s v=""/>
    <s v="Comedies, Romantic Movies"/>
    <x v="4"/>
    <s v="Comedies, Romantic Movies"/>
    <n v="2"/>
  </r>
  <r>
    <n v="2556"/>
    <x v="1877"/>
    <x v="0"/>
    <x v="1877"/>
    <s v="S.A. Zaidi"/>
    <s v="Saga Alyasery, Ana Druzhynina, Mansour Al Felei, Mohammad Abu Diak, Pascale Matar, Luke Coutts, Abeer Mohammed"/>
    <n v="7"/>
    <x v="33"/>
    <s v="United Arab Emirates"/>
    <n v="1"/>
    <x v="797"/>
    <x v="9"/>
    <x v="1"/>
    <s v="90 min"/>
    <n v="90"/>
    <n v="90"/>
    <n v="91.489178196874306"/>
    <s v=""/>
    <s v="International Movies, Sci-Fi &amp; Fantasy"/>
    <x v="7"/>
    <s v="International Movies, Sci-Fi &amp; Fantasy"/>
    <n v="2"/>
  </r>
  <r>
    <n v="2573"/>
    <x v="1878"/>
    <x v="0"/>
    <x v="1878"/>
    <s v="Shaun Paul Piccinino"/>
    <s v="Josh Swickard, Casper Van Dien, Lorynn York, Christina Moore, John Schneider, Michael Roark, Shane Graham, Cooper Lundeen, Javicia Leslie, Spencer Neville"/>
    <n v="10"/>
    <x v="0"/>
    <s v="United States"/>
    <n v="1"/>
    <x v="565"/>
    <x v="1"/>
    <x v="7"/>
    <s v="90 min"/>
    <n v="90"/>
    <n v="90"/>
    <n v="91.489178196874306"/>
    <s v=""/>
    <s v="Children &amp; Family Movies, Dramas, Romantic Movies"/>
    <x v="0"/>
    <s v="Children &amp; Family Movies, Dramas, Romantic Movies"/>
    <n v="3"/>
  </r>
  <r>
    <n v="2582"/>
    <x v="1879"/>
    <x v="0"/>
    <x v="1879"/>
    <s v="Jeffrey Schwarz"/>
    <m/>
    <n v="0"/>
    <x v="0"/>
    <s v="United States"/>
    <n v="1"/>
    <x v="40"/>
    <x v="8"/>
    <x v="5"/>
    <s v="90 min"/>
    <n v="90"/>
    <n v="90"/>
    <n v="91.489178196874306"/>
    <s v=""/>
    <s v="Documentaries, LGBTQ Movies"/>
    <x v="3"/>
    <s v="Documentaries, LGBTQ Movies"/>
    <n v="2"/>
  </r>
  <r>
    <n v="2706"/>
    <x v="1880"/>
    <x v="0"/>
    <x v="1880"/>
    <s v="Padraig Reynolds"/>
    <s v="Jessica Madsen, Opal Littleton, Ed Brody, Kristina Clifford, Ben Sullivan, Gerald Tyler, Weston Meredith"/>
    <n v="7"/>
    <x v="0"/>
    <s v="United States"/>
    <n v="1"/>
    <x v="936"/>
    <x v="2"/>
    <x v="5"/>
    <s v="90 min"/>
    <n v="90"/>
    <n v="90"/>
    <n v="91.489178196874306"/>
    <s v=""/>
    <s v="Horror Movies, Independent Movies, Sci-Fi &amp; Fantasy"/>
    <x v="9"/>
    <s v="Horror Movies, Independent Movies, Sci-Fi &amp; Fantasy"/>
    <n v="3"/>
  </r>
  <r>
    <n v="2867"/>
    <x v="1881"/>
    <x v="0"/>
    <x v="1881"/>
    <s v="Sam Dunn"/>
    <m/>
    <n v="0"/>
    <x v="6"/>
    <s v="United Kingdom, Canada, United States"/>
    <n v="3"/>
    <x v="5"/>
    <x v="2"/>
    <x v="5"/>
    <s v="90 min"/>
    <n v="90"/>
    <n v="90"/>
    <n v="91.489178196874306"/>
    <s v=""/>
    <s v="Documentaries, Music &amp; Musicals"/>
    <x v="3"/>
    <s v="Documentaries, Music &amp; Musicals"/>
    <n v="2"/>
  </r>
  <r>
    <n v="2991"/>
    <x v="1882"/>
    <x v="0"/>
    <x v="1882"/>
    <s v="Johnny Breedt"/>
    <s v="Gys de Villiers, Juanita de Villiers, G√©rard Rudolf, Paul Eilers, Pete Spyropoulos, Jaco Muller, Armand Aucamp, Christine Tesco"/>
    <n v="8"/>
    <x v="18"/>
    <s v="South Africa"/>
    <n v="1"/>
    <x v="937"/>
    <x v="4"/>
    <x v="5"/>
    <s v="90 min"/>
    <n v="90"/>
    <n v="90"/>
    <n v="91.489178196874306"/>
    <s v=""/>
    <s v="International Movies, Thrillers"/>
    <x v="7"/>
    <s v="International Movies, Thrillers"/>
    <n v="2"/>
  </r>
  <r>
    <n v="3047"/>
    <x v="1883"/>
    <x v="0"/>
    <x v="1883"/>
    <s v="Yibr√°n Asuad"/>
    <s v="H√°nssel Casillas, Loreto Peralta, Andrea Sutton, Luis De La Rosa, Alejandro Flores, Anajos√© Aldrete, Daniel Haddad, Montserrat Mara√±√≥n, Juan Carlos Viana Prieto, Hern√°n Del Riego"/>
    <n v="10"/>
    <x v="15"/>
    <s v="Mexico"/>
    <n v="1"/>
    <x v="938"/>
    <x v="1"/>
    <x v="1"/>
    <s v="90 min"/>
    <n v="90"/>
    <n v="90"/>
    <n v="91.489178196874306"/>
    <s v=""/>
    <s v="Comedies, International Movies, Romantic Movies"/>
    <x v="4"/>
    <s v="Comedies, International Movies, Romantic Movies"/>
    <n v="3"/>
  </r>
  <r>
    <n v="3081"/>
    <x v="1884"/>
    <x v="0"/>
    <x v="1884"/>
    <s v="Jon Rosenbaum"/>
    <s v="Chris Klein, Jon Lovitz, Chelsey Reist, Lochlyn Munro, Liam Hughes, Jill Morrison, Zak Santiago, Garfield Wilson, Jonathan Silverman"/>
    <n v="9"/>
    <x v="0"/>
    <s v="United States"/>
    <n v="1"/>
    <x v="767"/>
    <x v="2"/>
    <x v="2"/>
    <s v="90 min"/>
    <n v="90"/>
    <n v="90"/>
    <n v="91.489178196874306"/>
    <s v=""/>
    <s v="Comedies, Sports Movies"/>
    <x v="4"/>
    <s v="Comedies, Sports Movies"/>
    <n v="2"/>
  </r>
  <r>
    <n v="3108"/>
    <x v="1885"/>
    <x v="0"/>
    <x v="1885"/>
    <s v="David M. Rosenthal"/>
    <s v="Michael Ealy, Jesse Williams, Nicole Beharie, Guy Burnet, Joseph Sikora, Karla Souza, Ritchie Coster, Jon Eyez"/>
    <n v="8"/>
    <x v="0"/>
    <s v="United States"/>
    <n v="1"/>
    <x v="939"/>
    <x v="2"/>
    <x v="12"/>
    <s v="90 min"/>
    <n v="90"/>
    <n v="90"/>
    <n v="91.489178196874306"/>
    <s v=""/>
    <s v="Thrillers"/>
    <x v="12"/>
    <s v="Thrillers"/>
    <n v="1"/>
  </r>
  <r>
    <n v="3330"/>
    <x v="1886"/>
    <x v="0"/>
    <x v="1886"/>
    <s v="Kenny Leon"/>
    <s v="Kerry Washington, Steven Pasquale, Jeremy Jordan, Eugene Lee"/>
    <n v="4"/>
    <x v="0"/>
    <s v="United States"/>
    <n v="1"/>
    <x v="55"/>
    <x v="2"/>
    <x v="5"/>
    <s v="90 min"/>
    <n v="90"/>
    <n v="90"/>
    <n v="91.489178196874306"/>
    <s v=""/>
    <s v="Dramas"/>
    <x v="2"/>
    <s v="Dramas"/>
    <n v="1"/>
  </r>
  <r>
    <n v="3466"/>
    <x v="1887"/>
    <x v="0"/>
    <x v="1887"/>
    <s v="Roy Poortmans"/>
    <s v="Vaj√®n van den Bosch, Buddy Vedder, Leontine Borsato, Caroline de Bruijn, Stijn Fransen, Marije Zuurveld"/>
    <n v="6"/>
    <x v="3"/>
    <s v="Netherlands"/>
    <n v="1"/>
    <x v="164"/>
    <x v="5"/>
    <x v="1"/>
    <s v="90 min"/>
    <n v="90"/>
    <n v="90"/>
    <n v="91.489178196874306"/>
    <s v=""/>
    <s v="Dramas, International Movies, Romantic Movies"/>
    <x v="2"/>
    <s v="Dramas, International Movies, Romantic Movies"/>
    <n v="3"/>
  </r>
  <r>
    <n v="3481"/>
    <x v="1888"/>
    <x v="0"/>
    <x v="1888"/>
    <s v="Mana Yasuda"/>
    <s v="Fuka Koshiba, Tom Fujita, Hidetoshi Hoshida, Hiroto Kanai, Ryosuke Yusa, Shuri Tanaka, Chal Inoue, Takashi Taniguchi, Takeshi Masu"/>
    <n v="9"/>
    <x v="1"/>
    <s v="Japan"/>
    <n v="1"/>
    <x v="163"/>
    <x v="2"/>
    <x v="6"/>
    <s v="90 min"/>
    <n v="90"/>
    <n v="90"/>
    <n v="91.489178196874306"/>
    <s v=""/>
    <s v="Dramas, International Movies"/>
    <x v="2"/>
    <s v="Dramas, International Movies"/>
    <n v="2"/>
  </r>
  <r>
    <n v="3673"/>
    <x v="1889"/>
    <x v="0"/>
    <x v="1889"/>
    <s v="Thomas Sieben"/>
    <s v="Max von der Groeben, Jella Haase, Clemens Schick"/>
    <n v="3"/>
    <x v="10"/>
    <s v="Germany"/>
    <n v="1"/>
    <x v="620"/>
    <x v="2"/>
    <x v="5"/>
    <s v="90 min"/>
    <n v="90"/>
    <n v="90"/>
    <n v="91.489178196874306"/>
    <s v=""/>
    <s v="Dramas, International Movies, Thrillers"/>
    <x v="2"/>
    <s v="Dramas, International Movies, Thrillers"/>
    <n v="3"/>
  </r>
  <r>
    <n v="3741"/>
    <x v="1890"/>
    <x v="0"/>
    <x v="1890"/>
    <s v="Vinod Kapri"/>
    <s v="Pihu Myra Vishwakarma"/>
    <n v="1"/>
    <x v="17"/>
    <s v="India"/>
    <n v="1"/>
    <x v="135"/>
    <x v="5"/>
    <x v="1"/>
    <s v="90 min"/>
    <n v="90"/>
    <n v="90"/>
    <n v="91.489178196874306"/>
    <s v=""/>
    <s v="Dramas, Independent Movies, International Movies"/>
    <x v="2"/>
    <s v="Dramas, Independent Movies, International Movies"/>
    <n v="3"/>
  </r>
  <r>
    <n v="3773"/>
    <x v="1891"/>
    <x v="0"/>
    <x v="1891"/>
    <s v="Eva Trobisch"/>
    <s v="Aenne Schwarz, Andreas D√∂hler, Hans L√∂w, Tilo Nest, Lina Wendel, Lisa Hagmeister"/>
    <n v="6"/>
    <x v="10"/>
    <s v="Germany"/>
    <n v="1"/>
    <x v="749"/>
    <x v="2"/>
    <x v="5"/>
    <s v="90 min"/>
    <n v="90"/>
    <n v="90"/>
    <n v="91.489178196874306"/>
    <s v=""/>
    <s v="Dramas, International Movies"/>
    <x v="2"/>
    <s v="Dramas, International Movies"/>
    <n v="2"/>
  </r>
  <r>
    <n v="3814"/>
    <x v="1892"/>
    <x v="0"/>
    <x v="1892"/>
    <s v="Pedring A. Lopez"/>
    <s v="Cristine Reyes, Germaine De Leon, KC Montero, Ronnie Lazaro, Freddie Webb"/>
    <n v="5"/>
    <x v="48"/>
    <s v="Philippines"/>
    <n v="1"/>
    <x v="226"/>
    <x v="2"/>
    <x v="5"/>
    <s v="90 min"/>
    <n v="90"/>
    <n v="90"/>
    <n v="91.489178196874306"/>
    <s v=""/>
    <s v="Action &amp; Adventure, International Movies"/>
    <x v="1"/>
    <s v="Action &amp; Adventure, International Movies"/>
    <n v="2"/>
  </r>
  <r>
    <n v="3819"/>
    <x v="1893"/>
    <x v="0"/>
    <x v="1893"/>
    <s v="Kate Melville"/>
    <s v="Tiya Sircar, Chad Connell, Marco Grazzini, Jesse Camacho, Mark Camacho, Elana Dunkelman, Kelly Hope Taylor, Kenny Wong, Daniela Sandiford, Christina Tannous"/>
    <n v="10"/>
    <x v="0"/>
    <s v="United States"/>
    <n v="1"/>
    <x v="940"/>
    <x v="2"/>
    <x v="6"/>
    <s v="90 min"/>
    <n v="90"/>
    <n v="90"/>
    <n v="91.489178196874306"/>
    <s v=""/>
    <s v="Children &amp; Family Movies, Dramas"/>
    <x v="0"/>
    <s v="Children &amp; Family Movies, Dramas"/>
    <n v="2"/>
  </r>
  <r>
    <n v="3872"/>
    <x v="1894"/>
    <x v="0"/>
    <x v="1894"/>
    <s v="Michael Epstein"/>
    <s v="John Lennon, Yoko Ono"/>
    <n v="2"/>
    <x v="6"/>
    <s v="United Kingdom"/>
    <n v="1"/>
    <x v="230"/>
    <x v="5"/>
    <x v="5"/>
    <s v="90 min"/>
    <n v="90"/>
    <n v="90"/>
    <n v="91.489178196874306"/>
    <s v=""/>
    <s v="Documentaries, Music &amp; Musicals"/>
    <x v="3"/>
    <s v="Documentaries, Music &amp; Musicals"/>
    <n v="2"/>
  </r>
  <r>
    <n v="4034"/>
    <x v="1895"/>
    <x v="0"/>
    <x v="1895"/>
    <s v="Clark Johnson"/>
    <s v="Alfre Woodard, Adam Beach, LaTanya Richardson Jackson, Marcus Henderson, Blair Underwood, Ashlie Atkinson, Tsulan Cooper"/>
    <n v="7"/>
    <x v="0"/>
    <s v="United States"/>
    <n v="1"/>
    <x v="941"/>
    <x v="2"/>
    <x v="5"/>
    <s v="90 min"/>
    <n v="90"/>
    <n v="90"/>
    <n v="91.489178196874306"/>
    <s v=""/>
    <s v="Dramas, Independent Movies, Romantic Movies"/>
    <x v="2"/>
    <s v="Dramas, Independent Movies, Romantic Movies"/>
    <n v="3"/>
  </r>
  <r>
    <n v="4061"/>
    <x v="1896"/>
    <x v="0"/>
    <x v="1896"/>
    <s v="Peter Howitt"/>
    <s v="Debby Ryan, Sarena Parmar, Adam DiMarco, Merritt Patterson, Nancy Robertson"/>
    <n v="5"/>
    <x v="0"/>
    <s v="United States"/>
    <n v="1"/>
    <x v="555"/>
    <x v="11"/>
    <x v="4"/>
    <s v="90 min"/>
    <n v="90"/>
    <n v="90"/>
    <n v="91.489178196874306"/>
    <s v=""/>
    <s v="Children &amp; Family Movies, Comedies"/>
    <x v="0"/>
    <s v="Children &amp; Family Movies, Comedies"/>
    <n v="2"/>
  </r>
  <r>
    <n v="4182"/>
    <x v="1897"/>
    <x v="0"/>
    <x v="1897"/>
    <s v="Mat√≠as Gueilburt"/>
    <s v="Paco Ignacio Taibo II"/>
    <n v="1"/>
    <x v="15"/>
    <s v="Mexico"/>
    <n v="1"/>
    <x v="720"/>
    <x v="2"/>
    <x v="5"/>
    <s v="90 min"/>
    <n v="90"/>
    <n v="90"/>
    <n v="91.489178196874306"/>
    <s v=""/>
    <s v="Documentaries, International Movies"/>
    <x v="3"/>
    <s v="Documentaries, International Movies"/>
    <n v="2"/>
  </r>
  <r>
    <n v="4186"/>
    <x v="1898"/>
    <x v="0"/>
    <x v="1898"/>
    <s v="Skye Borgman"/>
    <m/>
    <n v="0"/>
    <x v="0"/>
    <s v="United States"/>
    <n v="1"/>
    <x v="382"/>
    <x v="3"/>
    <x v="1"/>
    <s v="90 min"/>
    <n v="90"/>
    <n v="90"/>
    <n v="91.489178196874306"/>
    <s v=""/>
    <s v="Documentaries"/>
    <x v="3"/>
    <s v="Documentaries"/>
    <n v="1"/>
  </r>
  <r>
    <n v="4284"/>
    <x v="1899"/>
    <x v="0"/>
    <x v="1899"/>
    <s v="Samit Kakkad"/>
    <s v="Priyanka Bose, Vaibhav Raj Gupta, Santosh Juvekar, Anangsha Biswas, Ankit Raaj, Kashmira Irani, Kailash Waghmare, Vipin Sharma"/>
    <n v="8"/>
    <x v="17"/>
    <s v="India"/>
    <n v="1"/>
    <x v="942"/>
    <x v="5"/>
    <x v="5"/>
    <s v="90 min"/>
    <n v="90"/>
    <n v="90"/>
    <n v="91.489178196874306"/>
    <s v=""/>
    <s v="Dramas, Independent Movies, International Movies"/>
    <x v="2"/>
    <s v="Dramas, Independent Movies, International Movies"/>
    <n v="3"/>
  </r>
  <r>
    <n v="4296"/>
    <x v="1900"/>
    <x v="0"/>
    <x v="1900"/>
    <s v="Sean Olson"/>
    <s v="Kelly Hu, Angus Macfadyen, Candace Cameron Bure, Lucius Hoyos, Reid Miller, Tyler Christopher, Casimere Jollette, Christina Cox, Texas Battle, Harvey Guillen"/>
    <n v="10"/>
    <x v="0"/>
    <s v="United States"/>
    <n v="1"/>
    <x v="514"/>
    <x v="5"/>
    <x v="6"/>
    <s v="90 min"/>
    <n v="90"/>
    <n v="90"/>
    <n v="91.489178196874306"/>
    <s v=""/>
    <s v="Children &amp; Family Movies, Sci-Fi &amp; Fantasy"/>
    <x v="0"/>
    <s v="Children &amp; Family Movies, Sci-Fi &amp; Fantasy"/>
    <n v="2"/>
  </r>
  <r>
    <n v="4348"/>
    <x v="1901"/>
    <x v="0"/>
    <x v="1901"/>
    <m/>
    <m/>
    <n v="0"/>
    <x v="0"/>
    <s v="United States"/>
    <n v="1"/>
    <x v="42"/>
    <x v="3"/>
    <x v="5"/>
    <s v="90 min"/>
    <n v="90"/>
    <n v="90"/>
    <n v="91.489178196874306"/>
    <s v=""/>
    <s v="Documentaries, Sports Movies"/>
    <x v="3"/>
    <s v="Documentaries, Sports Movies"/>
    <n v="2"/>
  </r>
  <r>
    <n v="4413"/>
    <x v="1902"/>
    <x v="0"/>
    <x v="1902"/>
    <m/>
    <s v="John Leguizamo"/>
    <n v="1"/>
    <x v="0"/>
    <s v="United States"/>
    <n v="1"/>
    <x v="943"/>
    <x v="5"/>
    <x v="5"/>
    <s v="90 min"/>
    <n v="90"/>
    <n v="90"/>
    <n v="91.489178196874306"/>
    <s v=""/>
    <s v="Stand-Up Comedy"/>
    <x v="8"/>
    <s v="Stand-Up Comedy"/>
    <n v="1"/>
  </r>
  <r>
    <n v="4474"/>
    <x v="1903"/>
    <x v="0"/>
    <x v="1903"/>
    <s v="Sergio Barrej√≥n"/>
    <s v="Luis Callejo, Juana Acosta, Carlo D'Ursi, Josean Bengoetxea, B√°rbara Santa-Cruz, Maica Barroso, Adam Jezierski, Sergio Quintana"/>
    <n v="8"/>
    <x v="14"/>
    <s v="Spain, Portugal"/>
    <n v="2"/>
    <x v="836"/>
    <x v="5"/>
    <x v="5"/>
    <s v="90 min"/>
    <n v="90"/>
    <n v="90"/>
    <n v="91.489178196874306"/>
    <s v=""/>
    <s v="Comedies, Dramas, International Movies"/>
    <x v="4"/>
    <s v="Comedies, Dramas, International Movies"/>
    <n v="3"/>
  </r>
  <r>
    <n v="4582"/>
    <x v="1904"/>
    <x v="0"/>
    <x v="1904"/>
    <s v="Smeep Kang"/>
    <s v="Gippy Grewal, Gurpreet Guggi, Smeep Kang, Geeta Basra, Karamjit Anmol, Harpal Singh, Vikram Grover, Priyanka Sharma"/>
    <n v="8"/>
    <x v="17"/>
    <s v="India"/>
    <n v="1"/>
    <x v="155"/>
    <x v="9"/>
    <x v="1"/>
    <s v="90 min"/>
    <n v="90"/>
    <n v="90"/>
    <n v="91.489178196874306"/>
    <s v=""/>
    <s v="Dramas, International Movies"/>
    <x v="2"/>
    <s v="Dramas, International Movies"/>
    <n v="2"/>
  </r>
  <r>
    <n v="4689"/>
    <x v="1905"/>
    <x v="0"/>
    <x v="1905"/>
    <s v="Ian Edelman"/>
    <s v="Kyle Harvey, Harrison Holzer, Teyana Taylor, Shelley Hennig, Wiz Khalifa, Blair Underwood, Jordan Rock, Amin Joseph, Andy Buckley, Jamie Choi"/>
    <n v="10"/>
    <x v="0"/>
    <s v="United States"/>
    <n v="1"/>
    <x v="101"/>
    <x v="5"/>
    <x v="5"/>
    <s v="90 min"/>
    <n v="90"/>
    <n v="90"/>
    <n v="91.489178196874306"/>
    <s v=""/>
    <s v="Comedies, Music &amp; Musicals"/>
    <x v="4"/>
    <s v="Comedies, Music &amp; Musicals"/>
    <n v="2"/>
  </r>
  <r>
    <n v="4738"/>
    <x v="1906"/>
    <x v="0"/>
    <x v="1906"/>
    <s v="Vishal Bhardwaj"/>
    <s v="Pankaj Kapur, Shreya Sharma, Dolly Ahluwalia, Deepak Dobriyal, Rahul Kumar, Paramjit Singh Kakran, Piu Dutt, Samrat Mukherjee"/>
    <n v="8"/>
    <x v="17"/>
    <s v="India"/>
    <n v="1"/>
    <x v="536"/>
    <x v="30"/>
    <x v="6"/>
    <s v="90 min"/>
    <n v="90"/>
    <n v="90"/>
    <n v="91.489178196874306"/>
    <s v=""/>
    <s v="Children &amp; Family Movies, Dramas, Independent Movies"/>
    <x v="0"/>
    <s v="Children &amp; Family Movies, Dramas, Independent Movies"/>
    <n v="3"/>
  </r>
  <r>
    <n v="4806"/>
    <x v="1907"/>
    <x v="0"/>
    <x v="1907"/>
    <s v="Yayo Herrero"/>
    <s v="Alma Terzic, August Wittgenstein, Aleksandar Seksan, Sanin Milavic, Diana Fern√°ndez P√©rez, Ella Jazz"/>
    <n v="6"/>
    <x v="14"/>
    <s v="Spain"/>
    <n v="1"/>
    <x v="446"/>
    <x v="3"/>
    <x v="5"/>
    <s v="90 min"/>
    <n v="90"/>
    <n v="90"/>
    <n v="91.489178196874306"/>
    <s v=""/>
    <s v="Horror Movies, Independent Movies, International Movies"/>
    <x v="9"/>
    <s v="Horror Movies, Independent Movies, International Movies"/>
    <n v="3"/>
  </r>
  <r>
    <n v="4812"/>
    <x v="1908"/>
    <x v="0"/>
    <x v="1908"/>
    <s v="Elaine McMillion Sheldon"/>
    <m/>
    <n v="0"/>
    <x v="0"/>
    <s v="United States"/>
    <n v="1"/>
    <x v="583"/>
    <x v="5"/>
    <x v="5"/>
    <s v="90 min"/>
    <n v="90"/>
    <n v="90"/>
    <n v="91.489178196874306"/>
    <s v=""/>
    <s v="Documentaries"/>
    <x v="3"/>
    <s v="Documentaries"/>
    <n v="1"/>
  </r>
  <r>
    <n v="4890"/>
    <x v="1909"/>
    <x v="0"/>
    <x v="1909"/>
    <s v="Lucas Figueroa"/>
    <s v="Imanol Arias, Dar√≠o Grandinetti, Hugo Silva, Luis Luque, Miguel √Ångel Sol√°, Tom√°s Pozzi, Valeria Alonso"/>
    <n v="7"/>
    <x v="25"/>
    <s v="Argentina, Spain"/>
    <n v="2"/>
    <x v="22"/>
    <x v="3"/>
    <x v="5"/>
    <s v="90 min"/>
    <n v="90"/>
    <n v="90"/>
    <n v="91.489178196874306"/>
    <s v=""/>
    <s v="Comedies, International Movies"/>
    <x v="4"/>
    <s v="Comedies, International Movies"/>
    <n v="2"/>
  </r>
  <r>
    <n v="4902"/>
    <x v="1910"/>
    <x v="0"/>
    <x v="1910"/>
    <s v="Dito Montiel"/>
    <s v="Ed Helms, Amanda Seyfried, Tracy Morgan, Brenda Vaccaro, P.J. Byrne, Leah Remini, Mickey Gooch Jr., Adam Levine, Russell Peters, Alan Thicke"/>
    <n v="10"/>
    <x v="0"/>
    <s v="United States"/>
    <n v="1"/>
    <x v="22"/>
    <x v="3"/>
    <x v="12"/>
    <s v="90 min"/>
    <n v="90"/>
    <n v="90"/>
    <n v="91.489178196874306"/>
    <s v=""/>
    <s v="Comedies, Dramas, Independent Movies"/>
    <x v="4"/>
    <s v="Comedies, Dramas, Independent Movies"/>
    <n v="3"/>
  </r>
  <r>
    <n v="4924"/>
    <x v="1911"/>
    <x v="0"/>
    <x v="1911"/>
    <s v="Pedro Coutinho"/>
    <s v="Johnny Massaro, Bianca Comparato, Regina Braga, Maria Laura Nogueira, Victor Mendes, Thiago Amaral, Rafael Primot, Eduardo Mossri, Rita Batata, Larissa Ferrara"/>
    <n v="10"/>
    <x v="23"/>
    <s v="Brazil"/>
    <n v="1"/>
    <x v="944"/>
    <x v="3"/>
    <x v="5"/>
    <s v="90 min"/>
    <n v="90"/>
    <n v="90"/>
    <n v="91.489178196874306"/>
    <s v=""/>
    <s v="Comedies, Dramas, International Movies"/>
    <x v="4"/>
    <s v="Comedies, Dramas, International Movies"/>
    <n v="3"/>
  </r>
  <r>
    <n v="5219"/>
    <x v="1912"/>
    <x v="0"/>
    <x v="1912"/>
    <s v="David Stubbs"/>
    <s v="Kura Forrester, William Davis, Tina Cook, Hariata Moriarty"/>
    <n v="4"/>
    <x v="39"/>
    <s v="New Zealand"/>
    <n v="1"/>
    <x v="752"/>
    <x v="4"/>
    <x v="5"/>
    <s v="90 min"/>
    <n v="90"/>
    <n v="90"/>
    <n v="91.489178196874306"/>
    <s v=""/>
    <s v="Documentaries, International Movies"/>
    <x v="3"/>
    <s v="Documentaries, International Movies"/>
    <n v="2"/>
  </r>
  <r>
    <n v="5295"/>
    <x v="1913"/>
    <x v="0"/>
    <x v="1913"/>
    <s v="Todd S. Yellin"/>
    <s v="Scott Cohen, Judd Hirsch, Susan Floyd, Elliot Korte, Ruben Santiago-Hudson, James Murtaugh, Ato Essandoh, Toby Poser, Diane Kagan, John Di Benedetto, Jerry Matz, Lisa Emery"/>
    <n v="12"/>
    <x v="0"/>
    <s v="United States"/>
    <n v="1"/>
    <x v="87"/>
    <x v="24"/>
    <x v="5"/>
    <s v="90 min"/>
    <n v="90"/>
    <n v="90"/>
    <n v="91.489178196874306"/>
    <s v=""/>
    <s v="Dramas, Independent Movies"/>
    <x v="2"/>
    <s v="Dramas, Independent Movies"/>
    <n v="2"/>
  </r>
  <r>
    <n v="5330"/>
    <x v="1914"/>
    <x v="0"/>
    <x v="1914"/>
    <s v="Jean-Claude La Marre"/>
    <s v="Robert Ri'chard, Darrin Dewitt Henson, Ginuwine, Gilbert Saldivar, Keith Carlos, Michael Bolwaire, Willie Taylor, Michael Jai White, Vivica A. Fox, Mekhi Phifer"/>
    <n v="10"/>
    <x v="0"/>
    <s v="United States"/>
    <n v="1"/>
    <x v="483"/>
    <x v="3"/>
    <x v="5"/>
    <s v="90 min"/>
    <n v="90"/>
    <n v="90"/>
    <n v="91.489178196874306"/>
    <s v=""/>
    <s v="Dramas"/>
    <x v="2"/>
    <s v="Dramas"/>
    <n v="1"/>
  </r>
  <r>
    <n v="5695"/>
    <x v="1915"/>
    <x v="0"/>
    <x v="1915"/>
    <s v="Elizabeth Wood"/>
    <s v="Morgan Saylor, Brian 'Sene' Marc, Justin Bartha, Chris Noth, Adrian Martinez, India Menuez, Anthony Ramos, Ralph Rodriguez, Annabelle Dexter-Jones"/>
    <n v="9"/>
    <x v="0"/>
    <s v="United States"/>
    <n v="1"/>
    <x v="890"/>
    <x v="9"/>
    <x v="5"/>
    <s v="90 min"/>
    <n v="90"/>
    <n v="90"/>
    <n v="91.489178196874306"/>
    <s v=""/>
    <s v="Dramas, Independent Movies"/>
    <x v="2"/>
    <s v="Dramas, Independent Movies"/>
    <n v="2"/>
  </r>
  <r>
    <n v="5757"/>
    <x v="1916"/>
    <x v="0"/>
    <x v="1916"/>
    <s v="Jonathan Demme"/>
    <s v="Justin Timberlake"/>
    <n v="1"/>
    <x v="0"/>
    <s v="United States"/>
    <n v="1"/>
    <x v="945"/>
    <x v="9"/>
    <x v="5"/>
    <s v="90 min"/>
    <n v="90"/>
    <n v="90"/>
    <n v="91.489178196874306"/>
    <s v=""/>
    <s v="Music &amp; Musicals"/>
    <x v="11"/>
    <s v="Music &amp; Musicals"/>
    <n v="1"/>
  </r>
  <r>
    <n v="5862"/>
    <x v="1917"/>
    <x v="0"/>
    <x v="1917"/>
    <s v="John Lee"/>
    <s v="Paul Reubens, Joe Manganiello, Jessica Pohly, Alia Shawkat, Stephanie Beatriz, Brad William Henke, Hal Landon Jr., Diane Salinger, Patrick Egan, Tara Buck, Richard Riehle"/>
    <n v="11"/>
    <x v="0"/>
    <s v="United States"/>
    <n v="1"/>
    <x v="339"/>
    <x v="9"/>
    <x v="6"/>
    <s v="90 min"/>
    <n v="90"/>
    <n v="90"/>
    <n v="91.489178196874306"/>
    <s v=""/>
    <s v="Children &amp; Family Movies, Comedies, Cult Movies"/>
    <x v="0"/>
    <s v="Children &amp; Family Movies, Comedies, Cult Movies"/>
    <n v="3"/>
  </r>
  <r>
    <n v="5888"/>
    <x v="1918"/>
    <x v="0"/>
    <x v="1918"/>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n v="15"/>
    <x v="0"/>
    <s v="United States"/>
    <n v="1"/>
    <x v="946"/>
    <x v="4"/>
    <x v="0"/>
    <s v="90 min"/>
    <n v="90"/>
    <n v="90"/>
    <n v="91.489178196874306"/>
    <s v=""/>
    <s v="Children &amp; Family Movies"/>
    <x v="0"/>
    <s v="Children &amp; Family Movies"/>
    <n v="1"/>
  </r>
  <r>
    <n v="5898"/>
    <x v="1919"/>
    <x v="0"/>
    <x v="1919"/>
    <s v="Kip Andersen, Keegan Kuhn"/>
    <s v="Kip Andersen"/>
    <n v="1"/>
    <x v="0"/>
    <s v="United States"/>
    <n v="1"/>
    <x v="947"/>
    <x v="0"/>
    <x v="6"/>
    <s v="90 min"/>
    <n v="90"/>
    <n v="90"/>
    <n v="91.489178196874306"/>
    <s v=""/>
    <s v="Documentaries"/>
    <x v="3"/>
    <s v="Documentaries"/>
    <n v="1"/>
  </r>
  <r>
    <n v="5927"/>
    <x v="1920"/>
    <x v="0"/>
    <x v="1920"/>
    <s v="Katy Chevigny, Ross Kauffman"/>
    <m/>
    <n v="0"/>
    <x v="0"/>
    <s v="United States"/>
    <n v="1"/>
    <x v="948"/>
    <x v="0"/>
    <x v="5"/>
    <s v="90 min"/>
    <n v="90"/>
    <n v="90"/>
    <n v="91.489178196874306"/>
    <s v=""/>
    <s v="Documentaries"/>
    <x v="3"/>
    <s v="Documentaries"/>
    <n v="1"/>
  </r>
  <r>
    <n v="5973"/>
    <x v="1921"/>
    <x v="0"/>
    <x v="1921"/>
    <s v="Michael Margolis"/>
    <m/>
    <n v="0"/>
    <x v="8"/>
    <s v="Canada"/>
    <n v="1"/>
    <x v="949"/>
    <x v="1"/>
    <x v="1"/>
    <s v="90 min"/>
    <n v="90"/>
    <n v="90"/>
    <n v="91.489178196874306"/>
    <s v=""/>
    <s v="Documentaries, International Movies"/>
    <x v="3"/>
    <s v="Documentaries, International Movies"/>
    <n v="2"/>
  </r>
  <r>
    <n v="5986"/>
    <x v="1922"/>
    <x v="0"/>
    <x v="1922"/>
    <s v="Sam Upton"/>
    <s v="Sam Upton, Jared Abrahamson, Mark Boone Junior, Laila Ali, Kate Vernon, Cassi Thomson, Colby French, Miguel Perez, Jay Acovone"/>
    <n v="9"/>
    <x v="0"/>
    <s v="United States"/>
    <n v="1"/>
    <x v="950"/>
    <x v="3"/>
    <x v="5"/>
    <s v="90 min"/>
    <n v="90"/>
    <n v="90"/>
    <n v="91.489178196874306"/>
    <s v=""/>
    <s v="Dramas, Independent Movies, Sports Movies"/>
    <x v="2"/>
    <s v="Dramas, Independent Movies, Sports Movies"/>
    <n v="3"/>
  </r>
  <r>
    <n v="5988"/>
    <x v="1923"/>
    <x v="0"/>
    <x v="1923"/>
    <s v="Victor Zarcoff"/>
    <s v="PJ McCabe, Brianne Moncrief, Sarah Baldwin, Jim Cummings, Heidi Niedermeyer, Neville Archambault"/>
    <n v="6"/>
    <x v="0"/>
    <s v="United States"/>
    <n v="1"/>
    <x v="951"/>
    <x v="4"/>
    <x v="11"/>
    <s v="90 min"/>
    <n v="90"/>
    <n v="90"/>
    <n v="91.489178196874306"/>
    <s v=""/>
    <s v="Horror Movies, Independent Movies, Thrillers"/>
    <x v="9"/>
    <s v="Horror Movies, Independent Movies, Thrillers"/>
    <n v="3"/>
  </r>
  <r>
    <n v="5995"/>
    <x v="1924"/>
    <x v="0"/>
    <x v="1924"/>
    <s v="David Marmor"/>
    <s v="Nicole Brydon Bloom, Giles Matthey, Taylor Nichols, Alan Blumenfeld, Celeste Sully, Susan Davis, Clayton Hoff, Earnestine Phillips"/>
    <n v="8"/>
    <x v="0"/>
    <s v="United States"/>
    <n v="1"/>
    <x v="952"/>
    <x v="2"/>
    <x v="5"/>
    <s v="90 min"/>
    <n v="90"/>
    <n v="90"/>
    <n v="91.489178196874306"/>
    <s v=""/>
    <s v="Horror Movies, Independent Movies, Thrillers"/>
    <x v="9"/>
    <s v="Horror Movies, Independent Movies, Thrillers"/>
    <n v="3"/>
  </r>
  <r>
    <n v="6083"/>
    <x v="1925"/>
    <x v="0"/>
    <x v="1925"/>
    <s v="Daniela Goggi"/>
    <s v="Eugenia Su√°rez, Esteban Lamothe, Gloria Carr√°, Rafael Spregelburd, Tom√°s Ottaviano, Julieta Gullo, Zoe Hochbaum, Lucia Carolina Pecrul"/>
    <n v="8"/>
    <x v="25"/>
    <s v="Argentina"/>
    <n v="1"/>
    <x v="953"/>
    <x v="4"/>
    <x v="5"/>
    <s v="90 min"/>
    <n v="90"/>
    <n v="90"/>
    <n v="91.489178196874306"/>
    <s v=""/>
    <s v="Dramas, International Movies"/>
    <x v="2"/>
    <s v="Dramas, International Movies"/>
    <n v="2"/>
  </r>
  <r>
    <n v="6114"/>
    <x v="1926"/>
    <x v="0"/>
    <x v="1926"/>
    <s v="Sean McNamara"/>
    <s v="William Shatner, Dan Payne, Kirsten Robek, Ty Consiglio, Sean McNamara, Christian Convery, Jayden Greig, Lauren McNamara, Alex Zahara, Sandy Robson"/>
    <n v="10"/>
    <x v="0"/>
    <s v="United States"/>
    <n v="1"/>
    <x v="269"/>
    <x v="5"/>
    <x v="7"/>
    <s v="90 min"/>
    <n v="90"/>
    <n v="90"/>
    <n v="91.489178196874306"/>
    <s v=""/>
    <s v="Children &amp; Family Movies, Comedies, Sci-Fi &amp; Fantasy"/>
    <x v="0"/>
    <s v="Children &amp; Family Movies, Comedies, Sci-Fi &amp; Fantasy"/>
    <n v="3"/>
  </r>
  <r>
    <n v="6128"/>
    <x v="1927"/>
    <x v="0"/>
    <x v="1927"/>
    <s v="Greg Kohs"/>
    <m/>
    <n v="0"/>
    <x v="0"/>
    <s v="United States"/>
    <n v="1"/>
    <x v="180"/>
    <x v="3"/>
    <x v="4"/>
    <s v="90 min"/>
    <n v="90"/>
    <n v="90"/>
    <n v="91.489178196874306"/>
    <s v=""/>
    <s v="Documentaries"/>
    <x v="3"/>
    <s v="Documentaries"/>
    <n v="1"/>
  </r>
  <r>
    <n v="6163"/>
    <x v="1928"/>
    <x v="0"/>
    <x v="1928"/>
    <s v="Tim Blake Nelson"/>
    <s v="Sam Waterston, Tim Blake Nelson, Jessica Hecht, Kristen Stewart, Corey Stoll, K. Todd Freeman, Glenn Close, Gretchen Mol, Michael Kenneth Williams, Gloria Reuben, Mickey Sumner, Yul Vazquez, Hannah Marks, Ben Konigsberg"/>
    <n v="14"/>
    <x v="0"/>
    <s v="United States"/>
    <n v="1"/>
    <x v="817"/>
    <x v="4"/>
    <x v="12"/>
    <s v="90 min"/>
    <n v="90"/>
    <n v="90"/>
    <n v="91.489178196874306"/>
    <s v=""/>
    <s v="Dramas, Independent Movies"/>
    <x v="2"/>
    <s v="Dramas, Independent Movies"/>
    <n v="2"/>
  </r>
  <r>
    <n v="6176"/>
    <x v="1929"/>
    <x v="0"/>
    <x v="1929"/>
    <s v="Ken Barbet"/>
    <s v="Randy Couture, Chuck Zito, Wil Traval, Celeste Thornton, Rafael De La Fuente, Alyona Chekhova, Natali Yura, Thom Rivera"/>
    <n v="8"/>
    <x v="0"/>
    <s v="United States"/>
    <n v="1"/>
    <x v="834"/>
    <x v="5"/>
    <x v="5"/>
    <s v="90 min"/>
    <n v="90"/>
    <n v="90"/>
    <n v="91.489178196874306"/>
    <s v=""/>
    <s v="Action &amp; Adventure, Horror Movies"/>
    <x v="1"/>
    <s v="Action &amp; Adventure, Horror Movies"/>
    <n v="2"/>
  </r>
  <r>
    <n v="6211"/>
    <x v="1930"/>
    <x v="0"/>
    <x v="1930"/>
    <s v="Michael Petroni"/>
    <s v="Adrien Brody, Sam Neill, Robin McLeavy, Bruce Spence, Jenni Baird, Chloe Bayliss, Anna Lise Phillips, George Shevtsov"/>
    <n v="8"/>
    <x v="12"/>
    <s v="Australia, United Kingdom, United Arab Emirates, Canada"/>
    <n v="4"/>
    <x v="954"/>
    <x v="4"/>
    <x v="12"/>
    <s v="90 min"/>
    <n v="90"/>
    <n v="90"/>
    <n v="91.489178196874306"/>
    <s v=""/>
    <s v="Dramas, Thrillers"/>
    <x v="2"/>
    <s v="Dramas, Thrillers"/>
    <n v="2"/>
  </r>
  <r>
    <n v="6283"/>
    <x v="1931"/>
    <x v="0"/>
    <x v="1931"/>
    <s v="Adam Marino"/>
    <s v="Mira Sorvino, Kristoffer Polaha, Doug Jones, Paul Sorvino, Aaron Farb, Ser'Darius Blain, Christopher Backus, Christopher Masterson, Tommy Kijas, Kee Seymore, Marla Adams"/>
    <n v="11"/>
    <x v="0"/>
    <s v="United States"/>
    <n v="1"/>
    <x v="955"/>
    <x v="2"/>
    <x v="5"/>
    <s v="90 min"/>
    <n v="90"/>
    <n v="90"/>
    <n v="91.489178196874306"/>
    <s v=""/>
    <s v="Independent Movies, Thrillers"/>
    <x v="15"/>
    <s v="Independent Movies, Thrillers"/>
    <n v="2"/>
  </r>
  <r>
    <n v="6308"/>
    <x v="1932"/>
    <x v="0"/>
    <x v="1932"/>
    <s v="Kaspar Astrup Schr√∂der"/>
    <s v="Bjarke Ingels"/>
    <n v="1"/>
    <x v="22"/>
    <s v="Denmark"/>
    <n v="1"/>
    <x v="110"/>
    <x v="3"/>
    <x v="5"/>
    <s v="90 min"/>
    <n v="90"/>
    <n v="90"/>
    <n v="91.489178196874306"/>
    <s v=""/>
    <s v="Documentaries"/>
    <x v="3"/>
    <s v="Documentaries"/>
    <n v="1"/>
  </r>
  <r>
    <n v="6331"/>
    <x v="1933"/>
    <x v="0"/>
    <x v="1933"/>
    <s v="Daniel Alfredson"/>
    <s v="Anthony Hopkins, Julia Stiles, Alexander Ludwig, Ray Liotta, Hal Holbrook, Lochlyn Munro, Steve Bacic, Aaron Pearl, Aleks Paunovic"/>
    <n v="9"/>
    <x v="0"/>
    <s v="United States"/>
    <n v="1"/>
    <x v="141"/>
    <x v="4"/>
    <x v="2"/>
    <s v="90 min"/>
    <n v="90"/>
    <n v="90"/>
    <n v="91.489178196874306"/>
    <s v=""/>
    <s v="Thrillers"/>
    <x v="12"/>
    <s v="Thrillers"/>
    <n v="1"/>
  </r>
  <r>
    <n v="6341"/>
    <x v="1934"/>
    <x v="0"/>
    <x v="1934"/>
    <s v="Lev L. Spiro"/>
    <s v="Alan Ritchson, Darin Brooks, James Cade, Rob Ramsay, Chris Romano, Frankie Shaw, Omari Newton, Ed Marinaro, Dhani Jones, Ed Amatrudo, Jimmy Tatro"/>
    <n v="11"/>
    <x v="0"/>
    <s v="United States"/>
    <n v="1"/>
    <x v="956"/>
    <x v="9"/>
    <x v="12"/>
    <s v="90 min"/>
    <n v="90"/>
    <n v="90"/>
    <n v="91.489178196874306"/>
    <s v=""/>
    <s v="Comedies"/>
    <x v="4"/>
    <s v="Comedies"/>
    <n v="1"/>
  </r>
  <r>
    <n v="6343"/>
    <x v="1935"/>
    <x v="0"/>
    <x v="1935"/>
    <s v="Jeremy Saulnier"/>
    <s v="Macon Blair, Devin Ratray, Amy Hargreaves, Kevin Kolack, Eve Plumb, David W. Thompson, Brent Werzner, Stacy Rock, Sidn√© Anderson, Sandy Barnett, Bonnie Johnson"/>
    <n v="11"/>
    <x v="0"/>
    <s v="United States, France"/>
    <n v="2"/>
    <x v="635"/>
    <x v="8"/>
    <x v="12"/>
    <s v="90 min"/>
    <n v="90"/>
    <n v="90"/>
    <n v="91.489178196874306"/>
    <s v=""/>
    <s v="Independent Movies, Thrillers"/>
    <x v="15"/>
    <s v="Independent Movies, Thrillers"/>
    <n v="2"/>
  </r>
  <r>
    <n v="6370"/>
    <x v="1936"/>
    <x v="0"/>
    <x v="1936"/>
    <s v="Michael Doneger"/>
    <s v="Alex Russell, Rose McIver, Jean Smart, Scott Porter, Kevin Linehan, Spencer Grammer, Carter Hastings, Riley Voelkel, John Getz"/>
    <n v="9"/>
    <x v="0"/>
    <s v="United States"/>
    <n v="1"/>
    <x v="580"/>
    <x v="5"/>
    <x v="5"/>
    <s v="90 min"/>
    <n v="90"/>
    <n v="90"/>
    <n v="91.489178196874306"/>
    <s v=""/>
    <s v="Dramas, Romantic Movies, Sports Movies"/>
    <x v="2"/>
    <s v="Dramas, Romantic Movies, Sports Movies"/>
    <n v="3"/>
  </r>
  <r>
    <n v="6384"/>
    <x v="1937"/>
    <x v="0"/>
    <x v="1937"/>
    <s v="Vivieno Caldinelli"/>
    <s v="Jonny Gray, Callan Potter, Matt Baram, Caroline Rhea, Kiana Madeira"/>
    <n v="5"/>
    <x v="8"/>
    <s v="Canada"/>
    <n v="1"/>
    <x v="801"/>
    <x v="3"/>
    <x v="6"/>
    <s v="90 min"/>
    <n v="90"/>
    <n v="90"/>
    <n v="91.489178196874306"/>
    <s v=""/>
    <s v="Children &amp; Family Movies, Comedies"/>
    <x v="0"/>
    <s v="Children &amp; Family Movies, Comedies"/>
    <n v="2"/>
  </r>
  <r>
    <n v="6385"/>
    <x v="1938"/>
    <x v="0"/>
    <x v="1938"/>
    <s v="Vivieno Caldinelli"/>
    <s v="Jonny Gray, Callan Potter, Peter Keleghan, Caroline Rhea"/>
    <n v="4"/>
    <x v="8"/>
    <s v="Canada"/>
    <n v="1"/>
    <x v="957"/>
    <x v="3"/>
    <x v="6"/>
    <s v="90 min"/>
    <n v="90"/>
    <n v="90"/>
    <n v="91.489178196874306"/>
    <s v=""/>
    <s v="Children &amp; Family Movies, Comedies"/>
    <x v="0"/>
    <s v="Children &amp; Family Movies, Comedies"/>
    <n v="2"/>
  </r>
  <r>
    <n v="6529"/>
    <x v="1939"/>
    <x v="0"/>
    <x v="1939"/>
    <s v="Gavin Fitzgerald"/>
    <s v="Conor McGregor"/>
    <n v="1"/>
    <x v="19"/>
    <s v="Ireland"/>
    <n v="1"/>
    <x v="958"/>
    <x v="3"/>
    <x v="12"/>
    <s v="90 min"/>
    <n v="90"/>
    <n v="90"/>
    <n v="91.489178196874306"/>
    <s v=""/>
    <s v="Documentaries, Sports Movies"/>
    <x v="3"/>
    <s v="Documentaries, Sports Movies"/>
    <n v="2"/>
  </r>
  <r>
    <n v="6545"/>
    <x v="1940"/>
    <x v="0"/>
    <x v="1940"/>
    <s v="Don Mancini"/>
    <s v="Fiona Dourif, Michael Therriault, Adam Hurtig, Alex Vincent, Jennifer Tilly, Brad Dourif, Summer H. Howell, Grace Lynn Kung, Elisabeth Rosen, Zak Santiago, Ali Tataryn"/>
    <n v="11"/>
    <x v="0"/>
    <s v="United States"/>
    <n v="1"/>
    <x v="403"/>
    <x v="3"/>
    <x v="12"/>
    <s v="90 min"/>
    <n v="90"/>
    <n v="90"/>
    <n v="91.489178196874306"/>
    <s v=""/>
    <s v="Horror Movies"/>
    <x v="9"/>
    <s v="Horror Movies"/>
    <n v="1"/>
  </r>
  <r>
    <n v="6577"/>
    <x v="1941"/>
    <x v="0"/>
    <x v="1941"/>
    <s v="Tom Edmunds"/>
    <s v="Tom Wilkinson, Aneurin Barnard, Freya Mavor, Marion Bailey, Christopher Eccleston, Nigel Lindsay, Velibor Topic"/>
    <n v="7"/>
    <x v="6"/>
    <s v="United Kingdom"/>
    <n v="1"/>
    <x v="555"/>
    <x v="5"/>
    <x v="5"/>
    <s v="90 min"/>
    <n v="90"/>
    <n v="90"/>
    <n v="91.489178196874306"/>
    <s v=""/>
    <s v="Comedies"/>
    <x v="4"/>
    <s v="Comedies"/>
    <n v="1"/>
  </r>
  <r>
    <n v="6615"/>
    <x v="1942"/>
    <x v="0"/>
    <x v="1942"/>
    <s v="Chia-Liang Liu"/>
    <s v="Hou Hsiao, Gordon Liu, Lily Li, Jason Pai Piao, Chia-Liang Liu"/>
    <n v="5"/>
    <x v="50"/>
    <s v="Hong Kong"/>
    <n v="1"/>
    <x v="628"/>
    <x v="51"/>
    <x v="1"/>
    <s v="90 min"/>
    <n v="90"/>
    <n v="90"/>
    <n v="91.489178196874306"/>
    <s v=""/>
    <s v="Action &amp; Adventure, International Movies"/>
    <x v="1"/>
    <s v="Action &amp; Adventure, International Movies"/>
    <n v="2"/>
  </r>
  <r>
    <n v="6622"/>
    <x v="1943"/>
    <x v="0"/>
    <x v="1943"/>
    <s v="Philip Marlatt"/>
    <s v="Axle McCoy, Travis McCoy, Tyler Jade Nixon, Alexis Louder, DeVaughn Gow, LaVaughn Hamilton, Maya Simmons, Quddus Newton, Jordan Padreira, Derek Lee Nixon"/>
    <n v="10"/>
    <x v="0"/>
    <s v="United States"/>
    <n v="1"/>
    <x v="627"/>
    <x v="2"/>
    <x v="6"/>
    <s v="90 min"/>
    <n v="90"/>
    <n v="90"/>
    <n v="91.489178196874306"/>
    <s v=""/>
    <s v="Children &amp; Family Movies"/>
    <x v="0"/>
    <s v="Children &amp; Family Movies"/>
    <n v="1"/>
  </r>
  <r>
    <n v="6682"/>
    <x v="1944"/>
    <x v="0"/>
    <x v="1944"/>
    <s v="John Bridcut"/>
    <m/>
    <n v="0"/>
    <x v="6"/>
    <s v="United Kingdom"/>
    <n v="1"/>
    <x v="959"/>
    <x v="9"/>
    <x v="4"/>
    <s v="90 min"/>
    <n v="90"/>
    <n v="90"/>
    <n v="91.489178196874306"/>
    <s v=""/>
    <s v="Documentaries"/>
    <x v="3"/>
    <s v="Documentaries"/>
    <n v="1"/>
  </r>
  <r>
    <n v="6755"/>
    <x v="1945"/>
    <x v="0"/>
    <x v="1945"/>
    <s v="David R. Ellis"/>
    <s v="Ali Larter, A.J. Cook, Michael Landes, Terrence 'T.C.' Carson, Jonathan Cherry, Keegan Connor Tracy, Sarah Carter, Lynda Boyd, David Paetkau, Justina Machado"/>
    <n v="10"/>
    <x v="0"/>
    <s v="United States, Canada"/>
    <n v="2"/>
    <x v="165"/>
    <x v="20"/>
    <x v="12"/>
    <s v="90 min"/>
    <n v="90"/>
    <n v="90"/>
    <n v="91.489178196874306"/>
    <s v=""/>
    <s v="Horror Movies, Thrillers"/>
    <x v="9"/>
    <s v="Horror Movies, Thrillers"/>
    <n v="2"/>
  </r>
  <r>
    <n v="6761"/>
    <x v="1946"/>
    <x v="0"/>
    <x v="1946"/>
    <s v="Nirpal Bhogal"/>
    <s v="Antonia Thomas, Luke Norris, Thea Petrie, Eileen Davies, Jonathan Hyde"/>
    <n v="5"/>
    <x v="6"/>
    <s v="United Kingdom"/>
    <n v="1"/>
    <x v="21"/>
    <x v="9"/>
    <x v="5"/>
    <s v="90 min"/>
    <n v="90"/>
    <n v="90"/>
    <n v="91.489178196874306"/>
    <s v=""/>
    <s v="Horror Movies, International Movies"/>
    <x v="9"/>
    <s v="Horror Movies, International Movies"/>
    <n v="2"/>
  </r>
  <r>
    <n v="6776"/>
    <x v="1947"/>
    <x v="0"/>
    <x v="1947"/>
    <s v="Juan Manuel Cotelo"/>
    <m/>
    <n v="0"/>
    <x v="14"/>
    <s v="Spain"/>
    <n v="1"/>
    <x v="629"/>
    <x v="4"/>
    <x v="7"/>
    <s v="90 min"/>
    <n v="90"/>
    <n v="90"/>
    <n v="91.489178196874306"/>
    <s v=""/>
    <s v="Documentaries, Faith &amp; Spirituality, International Movies"/>
    <x v="3"/>
    <s v="Documentaries, Faith &amp; Spirituality, International Movies"/>
    <n v="3"/>
  </r>
  <r>
    <n v="6834"/>
    <x v="1948"/>
    <x v="0"/>
    <x v="1948"/>
    <m/>
    <s v="Katie Couric"/>
    <n v="1"/>
    <x v="0"/>
    <s v="United States"/>
    <n v="1"/>
    <x v="148"/>
    <x v="3"/>
    <x v="6"/>
    <s v="90 min"/>
    <n v="90"/>
    <n v="90"/>
    <n v="91.489178196874306"/>
    <s v=""/>
    <s v="Documentaries, LGBTQ Movies"/>
    <x v="3"/>
    <s v="Documentaries, LGBTQ Movies"/>
    <n v="2"/>
  </r>
  <r>
    <n v="6855"/>
    <x v="1949"/>
    <x v="0"/>
    <x v="1949"/>
    <s v="Sally Potter"/>
    <s v="Elle Fanning, Alessandro Nivola, Christina Hendricks, Alice Englert, Timothy Spall, Oliver Platt, Annette Bening, Jodhi May, Oliver Milburn, Andrew Hawley"/>
    <n v="10"/>
    <x v="6"/>
    <s v="United Kingdom, Denmark, Canada, Croatia"/>
    <n v="4"/>
    <x v="777"/>
    <x v="11"/>
    <x v="2"/>
    <s v="90 min"/>
    <n v="90"/>
    <n v="90"/>
    <n v="91.489178196874306"/>
    <s v=""/>
    <s v="Dramas, Independent Movies"/>
    <x v="2"/>
    <s v="Dramas, Independent Movies"/>
    <n v="2"/>
  </r>
  <r>
    <n v="6875"/>
    <x v="1950"/>
    <x v="0"/>
    <x v="1950"/>
    <s v="Chris McCoy"/>
    <s v="Nicholas Braun, Zoey Deutch, Mateo Arias, Israel Broussard, Dayo Okeniyi, Julia Garner, Kevin Chapman, Ashley Judd"/>
    <n v="8"/>
    <x v="0"/>
    <s v="United States"/>
    <n v="1"/>
    <x v="960"/>
    <x v="9"/>
    <x v="12"/>
    <s v="90 min"/>
    <n v="90"/>
    <n v="90"/>
    <n v="91.489178196874306"/>
    <s v=""/>
    <s v="Comedies, Independent Movies"/>
    <x v="4"/>
    <s v="Comedies, Independent Movies"/>
    <n v="2"/>
  </r>
  <r>
    <n v="6880"/>
    <x v="1951"/>
    <x v="0"/>
    <x v="1951"/>
    <s v="Henrik Ruben Genz"/>
    <s v="James Franco, Kate Hudson, Tom Wilkinson, Omar Sy, Sam Spruell, Anna Friel, Thomas Arnold, Oliver Dimsdale, Diana Hardcastle, Michael Jibson, Diarmaid Murtagh"/>
    <n v="11"/>
    <x v="0"/>
    <s v="United States, United Kingdom, Denmark, Sweden"/>
    <n v="4"/>
    <x v="271"/>
    <x v="0"/>
    <x v="12"/>
    <s v="90 min"/>
    <n v="90"/>
    <n v="90"/>
    <n v="91.489178196874306"/>
    <s v=""/>
    <s v="Action &amp; Adventure, Thrillers"/>
    <x v="1"/>
    <s v="Action &amp; Adventure, Thrillers"/>
    <n v="2"/>
  </r>
  <r>
    <n v="6884"/>
    <x v="1952"/>
    <x v="0"/>
    <x v="1952"/>
    <s v="Ari Sandel"/>
    <s v="Jeremy Ray Taylor, Madison Iseman, Caleel Harris, Wendi McLendon-Covey, Chris Parnell, Ken Jeong, Jack Black"/>
    <n v="7"/>
    <x v="0"/>
    <s v="United States, United Kingdom"/>
    <n v="2"/>
    <x v="961"/>
    <x v="5"/>
    <x v="7"/>
    <s v="90 min"/>
    <n v="90"/>
    <n v="90"/>
    <n v="91.489178196874306"/>
    <s v=""/>
    <s v="Children &amp; Family Movies, Comedies"/>
    <x v="0"/>
    <s v="Children &amp; Family Movies, Comedies"/>
    <n v="2"/>
  </r>
  <r>
    <n v="6901"/>
    <x v="1953"/>
    <x v="0"/>
    <x v="1953"/>
    <s v="Anjali Nayar"/>
    <m/>
    <n v="0"/>
    <x v="8"/>
    <s v="Canada"/>
    <n v="1"/>
    <x v="589"/>
    <x v="4"/>
    <x v="6"/>
    <s v="90 min"/>
    <n v="90"/>
    <n v="90"/>
    <n v="91.489178196874306"/>
    <s v=""/>
    <s v="Documentaries, International Movies, Sports Movies"/>
    <x v="3"/>
    <s v="Documentaries, International Movies, Sports Movies"/>
    <n v="3"/>
  </r>
  <r>
    <n v="6935"/>
    <x v="1954"/>
    <x v="0"/>
    <x v="1954"/>
    <s v="Justin Bare, Matthew Miele"/>
    <s v="Harry Benson"/>
    <n v="1"/>
    <x v="0"/>
    <s v="United States"/>
    <n v="1"/>
    <x v="156"/>
    <x v="9"/>
    <x v="11"/>
    <s v="90 min"/>
    <n v="90"/>
    <n v="90"/>
    <n v="91.489178196874306"/>
    <s v=""/>
    <s v="Documentaries"/>
    <x v="3"/>
    <s v="Documentaries"/>
    <n v="1"/>
  </r>
  <r>
    <n v="6947"/>
    <x v="1955"/>
    <x v="0"/>
    <x v="1955"/>
    <s v="Elle Callahan"/>
    <s v="Isaac Jay, Ashleigh Morghan, Bevin Bru, Billy Meade, Hunter Peterson, Chelcie May, Tory Freeth, Michael Herman, Amaka Obiechie, Sam Marra, Cooper Rowe"/>
    <n v="11"/>
    <x v="0"/>
    <s v="United States"/>
    <n v="1"/>
    <x v="379"/>
    <x v="5"/>
    <x v="5"/>
    <s v="90 min"/>
    <n v="90"/>
    <n v="90"/>
    <n v="91.489178196874306"/>
    <s v=""/>
    <s v="Horror Movies, Independent Movies"/>
    <x v="9"/>
    <s v="Horror Movies, Independent Movies"/>
    <n v="2"/>
  </r>
  <r>
    <n v="7067"/>
    <x v="1956"/>
    <x v="0"/>
    <x v="1956"/>
    <s v="Elizabeth Chai Vasarhelyi"/>
    <m/>
    <n v="0"/>
    <x v="0"/>
    <s v="United States, Senegal"/>
    <n v="2"/>
    <x v="87"/>
    <x v="4"/>
    <x v="5"/>
    <s v="90 min"/>
    <n v="90"/>
    <n v="90"/>
    <n v="91.489178196874306"/>
    <s v=""/>
    <s v="Documentaries"/>
    <x v="3"/>
    <s v="Documentaries"/>
    <n v="1"/>
  </r>
  <r>
    <n v="7076"/>
    <x v="1957"/>
    <x v="0"/>
    <x v="1957"/>
    <s v="Jacob Kornbluth"/>
    <s v="Robert Reich"/>
    <n v="1"/>
    <x v="0"/>
    <s v="United States"/>
    <n v="1"/>
    <x v="962"/>
    <x v="8"/>
    <x v="7"/>
    <s v="90 min"/>
    <n v="90"/>
    <n v="90"/>
    <n v="91.489178196874306"/>
    <s v=""/>
    <s v="Documentaries"/>
    <x v="3"/>
    <s v="Documentaries"/>
    <n v="1"/>
  </r>
  <r>
    <n v="7077"/>
    <x v="1958"/>
    <x v="0"/>
    <x v="1958"/>
    <s v="Luca Vullo"/>
    <m/>
    <n v="0"/>
    <x v="6"/>
    <s v="United Kingdom"/>
    <n v="1"/>
    <x v="110"/>
    <x v="9"/>
    <x v="6"/>
    <s v="90 min"/>
    <n v="90"/>
    <n v="90"/>
    <n v="91.489178196874306"/>
    <s v=""/>
    <s v="Documentaries, International Movies"/>
    <x v="3"/>
    <s v="Documentaries, International Movies"/>
    <n v="2"/>
  </r>
  <r>
    <n v="7135"/>
    <x v="1959"/>
    <x v="0"/>
    <x v="1959"/>
    <s v="John Edginton"/>
    <m/>
    <n v="0"/>
    <x v="6"/>
    <s v="United Kingdom"/>
    <n v="1"/>
    <x v="232"/>
    <x v="3"/>
    <x v="1"/>
    <s v="90 min"/>
    <n v="90"/>
    <n v="90"/>
    <n v="91.489178196874306"/>
    <s v=""/>
    <s v="Documentaries, International Movies, Music &amp; Musicals"/>
    <x v="3"/>
    <s v="Documentaries, International Movies, Music &amp; Musicals"/>
    <n v="3"/>
  </r>
  <r>
    <n v="7182"/>
    <x v="1960"/>
    <x v="0"/>
    <x v="1960"/>
    <s v="Lori Kaye"/>
    <s v="Kevyn Aucoin, Cindy Crawford, Naomi Campbell, Gwyneth Paltrow, Andie MacDowell, Paulina Porizkova, Amber Valletta"/>
    <n v="7"/>
    <x v="0"/>
    <s v="United States"/>
    <n v="1"/>
    <x v="191"/>
    <x v="3"/>
    <x v="5"/>
    <s v="90 min"/>
    <n v="90"/>
    <n v="90"/>
    <n v="91.489178196874306"/>
    <s v=""/>
    <s v="Documentaries, LGBTQ Movies"/>
    <x v="3"/>
    <s v="Documentaries, LGBTQ Movies"/>
    <n v="2"/>
  </r>
  <r>
    <n v="7193"/>
    <x v="1961"/>
    <x v="0"/>
    <x v="1961"/>
    <s v="John Stockwell"/>
    <s v="Alain Moussi, Jean-Claude Van Damme, Dave Bautista, Gina Carano, Georges St-Pierre, Sara Malakul Lane, Matthew Ziff, T.J. Storm, Fabricio Werdum, Cain Velasquez"/>
    <n v="10"/>
    <x v="0"/>
    <s v="United States"/>
    <n v="1"/>
    <x v="963"/>
    <x v="9"/>
    <x v="5"/>
    <s v="90 min"/>
    <n v="90"/>
    <n v="90"/>
    <n v="91.489178196874306"/>
    <s v=""/>
    <s v="Action &amp; Adventure"/>
    <x v="1"/>
    <s v="Action &amp; Adventure"/>
    <n v="1"/>
  </r>
  <r>
    <n v="7297"/>
    <x v="1962"/>
    <x v="0"/>
    <x v="1962"/>
    <s v="Jenna Laurenzo"/>
    <s v="Jenna Laurenzo, Deirdre O'Connell, Brandon Michael Hall, Kevin Pollak, Elaine Hendrix, Steve Guttenberg, Cloris Leachman, Bruce Dern"/>
    <n v="8"/>
    <x v="0"/>
    <s v="United States"/>
    <n v="1"/>
    <x v="964"/>
    <x v="5"/>
    <x v="1"/>
    <s v="90 min"/>
    <n v="90"/>
    <n v="90"/>
    <n v="91.489178196874306"/>
    <s v=""/>
    <s v="Comedies, LGBTQ Movies"/>
    <x v="4"/>
    <s v="Comedies, LGBTQ Movies"/>
    <n v="2"/>
  </r>
  <r>
    <n v="7317"/>
    <x v="1963"/>
    <x v="0"/>
    <x v="1963"/>
    <s v="Steve Brill"/>
    <s v="Adam Sandler, Patricia Arquette, Harvey Keitel, Rhys Ifans, Allen Covert, Tommy 'Tiny' Lister, Kevin Nealon, Jon Lovitz, Michael McKean, Quentin Tarantino"/>
    <n v="10"/>
    <x v="0"/>
    <s v="United States"/>
    <n v="1"/>
    <x v="189"/>
    <x v="32"/>
    <x v="2"/>
    <s v="90 min"/>
    <n v="90"/>
    <n v="90"/>
    <n v="91.489178196874306"/>
    <s v=""/>
    <s v="Comedies"/>
    <x v="4"/>
    <s v="Comedies"/>
    <n v="1"/>
  </r>
  <r>
    <n v="7411"/>
    <x v="1964"/>
    <x v="0"/>
    <x v="1964"/>
    <s v="Chia-Liang Liu"/>
    <s v="Jet Li, Jianqiang Hu, Qiuyan Huang, Qingfu Pan, Yu Chenghui, Yu Hai, Jianwen Zhang"/>
    <n v="7"/>
    <x v="50"/>
    <s v="Hong Kong, China"/>
    <n v="2"/>
    <x v="628"/>
    <x v="45"/>
    <x v="12"/>
    <s v="90 min"/>
    <n v="90"/>
    <n v="90"/>
    <n v="91.489178196874306"/>
    <s v=""/>
    <s v="Action &amp; Adventure, International Movies"/>
    <x v="1"/>
    <s v="Action &amp; Adventure, International Movies"/>
    <n v="2"/>
  </r>
  <r>
    <n v="7434"/>
    <x v="1965"/>
    <x v="0"/>
    <x v="1965"/>
    <s v="Jacek Koprowicz"/>
    <s v="W≈Çadys≈Çaw Kowalski, Micha≈Ç Bajor, Jerzy Zelnik, Jerzy Stuhr, Gra≈ºyna Szapo≈Çowska, Jerzy Nowak, Ewa Da≈Çkowska, Piotr Machalica, Zygmunt Zintel, Henryk Bista"/>
    <n v="10"/>
    <x v="20"/>
    <s v="Poland, West Germany"/>
    <n v="2"/>
    <x v="164"/>
    <x v="51"/>
    <x v="5"/>
    <s v="90 min"/>
    <n v="90"/>
    <n v="90"/>
    <n v="91.489178196874306"/>
    <s v=""/>
    <s v="Horror Movies, International Movies, Thrillers"/>
    <x v="9"/>
    <s v="Horror Movies, International Movies, Thrillers"/>
    <n v="3"/>
  </r>
  <r>
    <n v="7465"/>
    <x v="1966"/>
    <x v="0"/>
    <x v="1966"/>
    <s v="Keiichi Hara"/>
    <s v="Anne Watanabe, Yutaka Matsushige, Gaku Hamada, Kengo Kora, Jun Miho, Shion Shimizu, Michitaka Tsutsui, Ethan Murray, Kevin T. Collins, Barbara Goodson, Cindy Robinson, Mike Pollock, Robbie Daymond, Marc Diraison, Richard Epcar, Erica Lindbeck"/>
    <n v="16"/>
    <x v="1"/>
    <s v="Japan"/>
    <n v="1"/>
    <x v="46"/>
    <x v="4"/>
    <x v="2"/>
    <s v="90 min"/>
    <n v="90"/>
    <n v="90"/>
    <n v="91.489178196874306"/>
    <s v=""/>
    <s v="Anime Features"/>
    <x v="10"/>
    <s v="Anime Features"/>
    <n v="1"/>
  </r>
  <r>
    <n v="7468"/>
    <x v="1967"/>
    <x v="0"/>
    <x v="1967"/>
    <s v="Jennifer Siebel Newsom"/>
    <m/>
    <n v="0"/>
    <x v="0"/>
    <s v="United States"/>
    <n v="1"/>
    <x v="686"/>
    <x v="12"/>
    <x v="11"/>
    <s v="90 min"/>
    <n v="90"/>
    <n v="90"/>
    <n v="91.489178196874306"/>
    <s v=""/>
    <s v="Documentaries"/>
    <x v="3"/>
    <s v="Documentaries"/>
    <n v="1"/>
  </r>
  <r>
    <n v="7523"/>
    <x v="1968"/>
    <x v="0"/>
    <x v="1968"/>
    <s v="Wael Ihsan"/>
    <s v="Yasmin Abdulaziz, Hassan El Raddad, Ahmed Fouad Selim, Entessar, Hesham Ismail, Badria Tolba, Ghassan Mattar, Eman El-Sayed, Saad El Soghayar, Soleiman Eid, Youssef Eid, Hassan Abdulfattah, Mohamed Lotfy, Hala Fakher"/>
    <n v="14"/>
    <x v="5"/>
    <s v="Egypt"/>
    <n v="1"/>
    <x v="749"/>
    <x v="11"/>
    <x v="1"/>
    <s v="90 min"/>
    <n v="90"/>
    <n v="90"/>
    <n v="91.489178196874306"/>
    <s v=""/>
    <s v="Comedies, International Movies"/>
    <x v="4"/>
    <s v="Comedies, International Movies"/>
    <n v="2"/>
  </r>
  <r>
    <n v="7545"/>
    <x v="1969"/>
    <x v="0"/>
    <x v="1969"/>
    <s v="Siu-hung Chung, Wong Jing"/>
    <s v="Nicholas Tse, Stephen Fung, Joey Yung, Samuel Pang, Serena Po, Ken Chung, Hyper BB, Ka Ho Yu, Frankie Chi-Hung Ng, Lai Hing Chan"/>
    <n v="10"/>
    <x v="50"/>
    <s v="Hong Kong"/>
    <n v="1"/>
    <x v="628"/>
    <x v="22"/>
    <x v="1"/>
    <s v="90 min"/>
    <n v="90"/>
    <n v="90"/>
    <n v="91.489178196874306"/>
    <s v=""/>
    <s v="Action &amp; Adventure, Comedies, International Movies"/>
    <x v="1"/>
    <s v="Action &amp; Adventure, Comedies, International Movies"/>
    <n v="3"/>
  </r>
  <r>
    <n v="7597"/>
    <x v="1970"/>
    <x v="0"/>
    <x v="1970"/>
    <s v="Richard Finn, Tim Maltby"/>
    <s v="Alan Marriott, Andrew Toth, Brian Dobson, Cole Howard, Jennifer Cameron, Jonathan Holmes, Lee Tockar, Lisa Durupt, Maya Kay, Michael Dobson"/>
    <n v="10"/>
    <x v="0"/>
    <s v="United States, India, South Korea, China"/>
    <n v="4"/>
    <x v="965"/>
    <x v="2"/>
    <x v="6"/>
    <s v="90 min"/>
    <n v="90"/>
    <n v="90"/>
    <n v="91.489178196874306"/>
    <s v=""/>
    <s v="Children &amp; Family Movies, Comedies"/>
    <x v="0"/>
    <s v="Children &amp; Family Movies, Comedies"/>
    <n v="2"/>
  </r>
  <r>
    <n v="7668"/>
    <x v="1971"/>
    <x v="0"/>
    <x v="1971"/>
    <s v="Nicolas Winding Refn"/>
    <s v="Ryan Gosling, Kristin Scott Thomas, Vithaya Pansringarm, Gordon Brown, Yayaying Rhatha Phongam, Tom Burke, Sahajak Boonthanakit, Pitchawat Petchayahon, Charlie Ruedpokanon, Kowit Wattanakul, Wannisa Peungpa, Narucha Chaimareung"/>
    <n v="12"/>
    <x v="22"/>
    <s v="Denmark, France, United States, Sweden"/>
    <n v="4"/>
    <x v="966"/>
    <x v="8"/>
    <x v="12"/>
    <s v="90 min"/>
    <n v="90"/>
    <n v="90"/>
    <n v="91.489178196874306"/>
    <s v=""/>
    <s v="Cult Movies, Independent Movies, Thrillers"/>
    <x v="14"/>
    <s v="Cult Movies, Independent Movies, Thrillers"/>
    <n v="3"/>
  </r>
  <r>
    <n v="7685"/>
    <x v="1972"/>
    <x v="0"/>
    <x v="1972"/>
    <s v="Anthony Scott Burns"/>
    <s v="Thomas Mann, Nicola Peltz, Percy Hynes White, Kate Moyer, Carlyn Burchell, John Ralston, Christine Horne, Allison Hossack, Lucius Hoyos, Marcia Bennett"/>
    <n v="10"/>
    <x v="8"/>
    <s v="Canada, United States, Germany"/>
    <n v="3"/>
    <x v="633"/>
    <x v="5"/>
    <x v="2"/>
    <s v="90 min"/>
    <n v="90"/>
    <n v="90"/>
    <n v="91.489178196874306"/>
    <s v=""/>
    <s v="Horror Movies, Thrillers"/>
    <x v="9"/>
    <s v="Horror Movies, Thrillers"/>
    <n v="2"/>
  </r>
  <r>
    <n v="7759"/>
    <x v="1973"/>
    <x v="0"/>
    <x v="1973"/>
    <s v="Steve McLean"/>
    <s v="Harris Dickinson, Jonah Hauer-King, Alessandro Cimadamore, Leonardo Salerni, Raphael Desprez, Jerome Holder, Leemore Marrett Jr., Silas Carson, Stephen Boxer, Leo Hatton, Ben Cura"/>
    <n v="11"/>
    <x v="6"/>
    <s v="United Kingdom"/>
    <n v="1"/>
    <x v="967"/>
    <x v="5"/>
    <x v="5"/>
    <s v="90 min"/>
    <n v="90"/>
    <n v="90"/>
    <n v="91.489178196874306"/>
    <s v=""/>
    <s v="Dramas, Independent Movies, LGBTQ Movies"/>
    <x v="2"/>
    <s v="Dramas, Independent Movies, LGBTQ Movies"/>
    <n v="3"/>
  </r>
  <r>
    <n v="7830"/>
    <x v="1974"/>
    <x v="0"/>
    <x v="1974"/>
    <s v="Eric Khoo"/>
    <s v="Takumi Saitoh, Seiko Matsuda, Mark Lee, Jeanette Aw, Tsuyoshi Ihara, Tetsuya Bessho, Beatrice Chien"/>
    <n v="7"/>
    <x v="34"/>
    <s v="Singapore, Japan, France"/>
    <n v="3"/>
    <x v="968"/>
    <x v="5"/>
    <x v="6"/>
    <s v="90 min"/>
    <n v="90"/>
    <n v="90"/>
    <n v="91.489178196874306"/>
    <s v=""/>
    <s v="Dramas, International Movies"/>
    <x v="2"/>
    <s v="Dramas, International Movies"/>
    <n v="2"/>
  </r>
  <r>
    <n v="7964"/>
    <x v="1975"/>
    <x v="0"/>
    <x v="1975"/>
    <s v="John Stockwell"/>
    <s v="Cam Gigandet, Anson Mount, Freddy Rodr√≠guez, Xzibit, Kathleen Robertson, Robert Knepper, Eddie Kaye Thomas, Kenneth Miller, William Fichtner, Jenny Gabrielle, Mo Gallini"/>
    <n v="11"/>
    <x v="0"/>
    <s v="United States"/>
    <n v="1"/>
    <x v="165"/>
    <x v="11"/>
    <x v="5"/>
    <s v="90 min"/>
    <n v="90"/>
    <n v="90"/>
    <n v="91.489178196874306"/>
    <s v=""/>
    <s v="Action &amp; Adventure"/>
    <x v="1"/>
    <s v="Action &amp; Adventure"/>
    <n v="1"/>
  </r>
  <r>
    <n v="8196"/>
    <x v="1976"/>
    <x v="0"/>
    <x v="1976"/>
    <s v="Jonathan Sobol"/>
    <s v="Kurt Russell, Jay Baruchel, Katheryn Winnick, Chris Diamantopoulos, Kenneth Welsh, Jason Jones, Terence Stamp, Matt Dillon, Devon Bostick"/>
    <n v="9"/>
    <x v="8"/>
    <s v="Canada, United States"/>
    <n v="2"/>
    <x v="549"/>
    <x v="8"/>
    <x v="12"/>
    <s v="90 min"/>
    <n v="90"/>
    <n v="90"/>
    <n v="91.489178196874306"/>
    <s v=""/>
    <s v="Action &amp; Adventure, Comedies, Independent Movies"/>
    <x v="1"/>
    <s v="Action &amp; Adventure, Comedies, Independent Movies"/>
    <n v="3"/>
  </r>
  <r>
    <n v="8375"/>
    <x v="1977"/>
    <x v="0"/>
    <x v="1977"/>
    <s v="Riri Riza"/>
    <s v="Prisia Nasution, Nyungsang Bungo, Rukman Rosadi, Nadhira Suryadi, Ines Somellera"/>
    <n v="5"/>
    <x v="43"/>
    <s v="Indonesia"/>
    <n v="1"/>
    <x v="969"/>
    <x v="8"/>
    <x v="6"/>
    <s v="90 min"/>
    <n v="90"/>
    <n v="90"/>
    <n v="91.489178196874306"/>
    <s v=""/>
    <s v="Dramas, International Movies"/>
    <x v="2"/>
    <s v="Dramas, International Movies"/>
    <n v="2"/>
  </r>
  <r>
    <n v="8411"/>
    <x v="1978"/>
    <x v="0"/>
    <x v="1978"/>
    <s v="Robert Tate"/>
    <s v="Pete Evans, William Davis, Loren Cordain"/>
    <n v="3"/>
    <x v="0"/>
    <s v="United States, Australia, South Africa, United Kingdom"/>
    <n v="4"/>
    <x v="330"/>
    <x v="3"/>
    <x v="6"/>
    <s v="90 min"/>
    <n v="90"/>
    <n v="90"/>
    <n v="91.489178196874306"/>
    <s v=""/>
    <s v="Documentaries"/>
    <x v="3"/>
    <s v="Documentaries"/>
    <n v="1"/>
  </r>
  <r>
    <n v="8441"/>
    <x v="1979"/>
    <x v="0"/>
    <x v="1979"/>
    <s v="Stefan Aust, Dirk Laabs"/>
    <m/>
    <n v="0"/>
    <x v="10"/>
    <s v="Germany"/>
    <n v="1"/>
    <x v="970"/>
    <x v="9"/>
    <x v="1"/>
    <s v="90 min"/>
    <n v="90"/>
    <n v="90"/>
    <n v="91.489178196874306"/>
    <s v=""/>
    <s v="Documentaries, International Movies"/>
    <x v="3"/>
    <s v="Documentaries, International Movies"/>
    <n v="2"/>
  </r>
  <r>
    <n v="8471"/>
    <x v="1980"/>
    <x v="0"/>
    <x v="1980"/>
    <s v="Grant Korgan, Brian Niles"/>
    <s v="Grant Korgan"/>
    <n v="1"/>
    <x v="0"/>
    <s v="United States"/>
    <n v="1"/>
    <x v="480"/>
    <x v="5"/>
    <x v="5"/>
    <s v="90 min"/>
    <n v="90"/>
    <n v="90"/>
    <n v="91.489178196874306"/>
    <s v=""/>
    <s v="Documentaries, Sports Movies"/>
    <x v="3"/>
    <s v="Documentaries, Sports Movies"/>
    <n v="2"/>
  </r>
  <r>
    <n v="8482"/>
    <x v="1981"/>
    <x v="0"/>
    <x v="1981"/>
    <s v="Ahmed Al-Badry"/>
    <s v="Bassem Samra, Ola Ghanem, Ahmad Wafiq, Feryal Youssef, Ayman Kandil, Inas Ezz El Din, Mohamed Farouk"/>
    <n v="7"/>
    <x v="2"/>
    <m/>
    <n v="0"/>
    <x v="749"/>
    <x v="4"/>
    <x v="1"/>
    <s v="90 min"/>
    <n v="90"/>
    <n v="90"/>
    <n v="91.489178196874306"/>
    <s v=""/>
    <s v="Dramas, International Movies"/>
    <x v="2"/>
    <s v="Dramas, International Movies"/>
    <n v="2"/>
  </r>
  <r>
    <n v="8484"/>
    <x v="1982"/>
    <x v="0"/>
    <x v="1982"/>
    <s v="Steve Barker"/>
    <s v="Dougray Scott, Jessica De Gouw, Martin McCann, Jassa Ahluwalia, Elen Rhys, Claire Goose"/>
    <n v="6"/>
    <x v="6"/>
    <s v="United Kingdom, Spain, Belgium"/>
    <n v="3"/>
    <x v="971"/>
    <x v="9"/>
    <x v="5"/>
    <s v="90 min"/>
    <n v="90"/>
    <n v="90"/>
    <n v="91.489178196874306"/>
    <s v=""/>
    <s v="Horror Movies, International Movies"/>
    <x v="9"/>
    <s v="Horror Movies, International Movies"/>
    <n v="2"/>
  </r>
  <r>
    <n v="8496"/>
    <x v="1983"/>
    <x v="0"/>
    <x v="1983"/>
    <s v="Austin Stark"/>
    <s v="Nicolas Cage, Sarah Paulson, Connie Nielsen, Wendell Pierce, Bryan Batt, Peter Fonda, Dana Gourrier"/>
    <n v="7"/>
    <x v="0"/>
    <s v="United States"/>
    <n v="1"/>
    <x v="271"/>
    <x v="4"/>
    <x v="12"/>
    <s v="90 min"/>
    <n v="90"/>
    <n v="90"/>
    <n v="91.489178196874306"/>
    <s v=""/>
    <s v="Dramas, Independent Movies"/>
    <x v="2"/>
    <s v="Dramas, Independent Movies"/>
    <n v="2"/>
  </r>
  <r>
    <n v="8509"/>
    <x v="1984"/>
    <x v="0"/>
    <x v="1984"/>
    <s v="Isaac Ezban"/>
    <s v="Gustavo S√°nchez Parra, Cassandra Ciangherotti, Fernando Becerril, Humberto Busto, Carmen Beato, Santiago Torres, Mar√≠a Elena Olivares, Catalina Salas, Luis Alberti, Alberto Estrella, Pablo Guisa Koestinger"/>
    <n v="11"/>
    <x v="15"/>
    <s v="Mexico"/>
    <n v="1"/>
    <x v="719"/>
    <x v="4"/>
    <x v="11"/>
    <s v="90 min"/>
    <n v="90"/>
    <n v="90"/>
    <n v="91.489178196874306"/>
    <s v=""/>
    <s v="Horror Movies, Independent Movies, International Movies"/>
    <x v="9"/>
    <s v="Horror Movies, Independent Movies, International Movies"/>
    <n v="3"/>
  </r>
  <r>
    <n v="8521"/>
    <x v="1985"/>
    <x v="0"/>
    <x v="1985"/>
    <s v="Steven R. Monroe"/>
    <s v="Alicia Leigh Willis, Blake Michael, Trevor St. John, Lindsay Hartley, Eric Nelsen, Wolfgang Bodison"/>
    <n v="6"/>
    <x v="0"/>
    <s v="United States"/>
    <n v="1"/>
    <x v="381"/>
    <x v="3"/>
    <x v="1"/>
    <s v="90 min"/>
    <n v="90"/>
    <n v="90"/>
    <n v="91.489178196874306"/>
    <s v=""/>
    <s v="Thrillers"/>
    <x v="12"/>
    <s v="Thrillers"/>
    <n v="1"/>
  </r>
  <r>
    <n v="8555"/>
    <x v="1986"/>
    <x v="0"/>
    <x v="1986"/>
    <s v="Frank Coraci"/>
    <s v="Adam Sandler, Kathy Bates, Henry Winkler, Fairuza Balk, Jerry Reed, Lawrence Gilliard Jr., Blake Clark, Peter Dante, Jonathan Loughran, Al Whiting"/>
    <n v="10"/>
    <x v="0"/>
    <s v="United States"/>
    <n v="1"/>
    <x v="972"/>
    <x v="18"/>
    <x v="2"/>
    <s v="90 min"/>
    <n v="90"/>
    <n v="90"/>
    <n v="91.489178196874306"/>
    <s v=""/>
    <s v="Comedies, Sports Movies"/>
    <x v="4"/>
    <s v="Comedies, Sports Movies"/>
    <n v="2"/>
  </r>
  <r>
    <n v="8635"/>
    <x v="1987"/>
    <x v="0"/>
    <x v="1987"/>
    <s v="Tekin Girgin"/>
    <s v="Dylan Vox, Lara Heller, Hachem Hicham, David Gray, Kelly B. Jones, Daniel Whyte, Eoin O'Brien, Ego Mikitas"/>
    <n v="8"/>
    <x v="0"/>
    <s v="United States"/>
    <n v="1"/>
    <x v="221"/>
    <x v="3"/>
    <x v="5"/>
    <s v="90 min"/>
    <n v="90"/>
    <n v="90"/>
    <n v="91.489178196874306"/>
    <s v=""/>
    <s v="Action &amp; Adventure"/>
    <x v="1"/>
    <s v="Action &amp; Adventure"/>
    <n v="1"/>
  </r>
  <r>
    <n v="8652"/>
    <x v="1988"/>
    <x v="0"/>
    <x v="1988"/>
    <s v="James Toback"/>
    <s v="Mike Tyson, Trevor Berbick"/>
    <n v="2"/>
    <x v="0"/>
    <s v="United States, France"/>
    <n v="2"/>
    <x v="555"/>
    <x v="13"/>
    <x v="12"/>
    <s v="90 min"/>
    <n v="90"/>
    <n v="90"/>
    <n v="91.489178196874306"/>
    <s v=""/>
    <s v="Documentaries, Sports Movies"/>
    <x v="3"/>
    <s v="Documentaries, Sports Movies"/>
    <n v="2"/>
  </r>
  <r>
    <n v="8656"/>
    <x v="1989"/>
    <x v="0"/>
    <x v="1989"/>
    <s v="Paul Feig"/>
    <s v="Lewis Black, Wilmer Valderrama, Tyler James Williams, Gia Mantegna, Dyllan Christopher, Brett Kelly, Quinn Shephard, Paget Brewster, Rob Corddry, Dominique Salda√±a"/>
    <n v="10"/>
    <x v="0"/>
    <s v="United States"/>
    <n v="1"/>
    <x v="164"/>
    <x v="24"/>
    <x v="7"/>
    <s v="90 min"/>
    <n v="90"/>
    <n v="90"/>
    <n v="91.489178196874306"/>
    <s v=""/>
    <s v="Children &amp; Family Movies, Comedies"/>
    <x v="0"/>
    <s v="Children &amp; Family Movies, Comedies"/>
    <n v="2"/>
  </r>
  <r>
    <n v="8671"/>
    <x v="1990"/>
    <x v="0"/>
    <x v="1990"/>
    <s v="Pete Travis"/>
    <s v="Dennis Quaid, Matthew Fox, Forest Whitaker, Bruce McGill, Edgar Ram√≠rez, Sa√Ød Taghmaoui, Ayelet Zurer, Zoe Saldana, Sigourney Weaver, William Hurt"/>
    <n v="10"/>
    <x v="0"/>
    <s v="United States"/>
    <n v="1"/>
    <x v="55"/>
    <x v="13"/>
    <x v="2"/>
    <s v="90 min"/>
    <n v="90"/>
    <n v="90"/>
    <n v="91.489178196874306"/>
    <s v=""/>
    <s v="Action &amp; Adventure"/>
    <x v="1"/>
    <s v="Action &amp; Adventure"/>
    <n v="1"/>
  </r>
  <r>
    <n v="8736"/>
    <x v="1991"/>
    <x v="0"/>
    <x v="1991"/>
    <s v="Martin Scorsese"/>
    <s v="Zina Bethune, Harvey Keitel, Anne Collette, Lennard Kuras, Michael Scala, Harry Northup, Susan Wood, Marissa Mathes, Catherine Scorsese"/>
    <n v="9"/>
    <x v="0"/>
    <s v="United States"/>
    <n v="1"/>
    <x v="78"/>
    <x v="54"/>
    <x v="12"/>
    <s v="90 min"/>
    <n v="90"/>
    <n v="90"/>
    <n v="91.489178196874306"/>
    <s v=""/>
    <s v="Classic Movies, Dramas, Independent Movies"/>
    <x v="5"/>
    <s v="Classic Movies, Dramas, Independent Movies"/>
    <n v="3"/>
  </r>
  <r>
    <n v="8777"/>
    <x v="1992"/>
    <x v="0"/>
    <x v="1992"/>
    <s v="Christian De Vita"/>
    <s v="Dakota Fanning, Seth Green, Christine Baranski, Zachary Gordon, Richard Kind, Danny Glover, Elliott Gould, Ryan Lee, Jim Rash, Yvette Nicole Brown, Kostja Ullmann"/>
    <n v="11"/>
    <x v="11"/>
    <s v="France, Belgium"/>
    <n v="2"/>
    <x v="973"/>
    <x v="0"/>
    <x v="7"/>
    <s v="90 min"/>
    <n v="90"/>
    <n v="90"/>
    <n v="91.489178196874306"/>
    <s v=""/>
    <s v="Children &amp; Family Movies, Comedies"/>
    <x v="0"/>
    <s v="Children &amp; Family Movies, Comedies"/>
    <n v="2"/>
  </r>
  <r>
    <n v="7"/>
    <x v="1993"/>
    <x v="0"/>
    <x v="1993"/>
    <s v="Robert Cullen, Jos√© Luis Ucha"/>
    <s v="Vanessa Hudgens, Kimiko Glenn, James Marsden, Sofia Carson, Liza Koshy, Ken Jeong, Elizabeth Perkins, Jane Krakowski, Michael McKean, Phil LaMarr"/>
    <n v="10"/>
    <x v="2"/>
    <m/>
    <n v="0"/>
    <x v="974"/>
    <x v="6"/>
    <x v="7"/>
    <s v="91 min"/>
    <n v="91"/>
    <n v="91"/>
    <n v="73.35918309004019"/>
    <s v=""/>
    <s v="Children &amp; Family Movies"/>
    <x v="0"/>
    <s v="Children &amp; Family Movies"/>
    <n v="1"/>
  </r>
  <r>
    <n v="14"/>
    <x v="1994"/>
    <x v="0"/>
    <x v="1994"/>
    <s v="Bruno Garotti"/>
    <s v="Klara Castanho, Lucca Picon, J√∫lia Gomes, Marcus Bessa, Kiria Malheiros, Fernanda Concon, Gabriel Lima, Caio Cabral, Leonardo Cidade, Jade Cardozo"/>
    <n v="10"/>
    <x v="2"/>
    <m/>
    <n v="0"/>
    <x v="411"/>
    <x v="6"/>
    <x v="6"/>
    <s v="91 min"/>
    <n v="91"/>
    <n v="91"/>
    <n v="73.35918309004019"/>
    <s v=""/>
    <s v="Children &amp; Family Movies, Comedies"/>
    <x v="0"/>
    <s v="Children &amp; Family Movies, Comedies"/>
    <n v="2"/>
  </r>
  <r>
    <n v="45"/>
    <x v="1995"/>
    <x v="0"/>
    <x v="1995"/>
    <s v="Joseph Sargent"/>
    <s v="Lorraine Gary, Lance Guest, Mario Van Peebles, Karen Young, Michael Caine, Judith Barsi, Mitchell Anderson, Lynn Whitfield"/>
    <n v="8"/>
    <x v="0"/>
    <s v="United States"/>
    <n v="1"/>
    <x v="39"/>
    <x v="29"/>
    <x v="2"/>
    <s v="91 min"/>
    <n v="91"/>
    <n v="91"/>
    <n v="73.35918309004019"/>
    <s v=""/>
    <s v="Action &amp; Adventure, Horror Movies, Thrillers"/>
    <x v="1"/>
    <s v="Action &amp; Adventure, Horror Movies, Thrillers"/>
    <n v="3"/>
  </r>
  <r>
    <n v="94"/>
    <x v="1996"/>
    <x v="0"/>
    <x v="1996"/>
    <s v="Alexis Almstr√∂m"/>
    <s v="Elsa √ñhrn, Mustapha Aarab, Jonay Pineda Skallak, Magnus Krepper, Loreen, Albin Grenholm, Simon Mezher, Elsa Bergstr√∂m Terent, Josef Kadim, Yohannes Frezgi"/>
    <n v="10"/>
    <x v="2"/>
    <m/>
    <n v="0"/>
    <x v="923"/>
    <x v="6"/>
    <x v="5"/>
    <s v="91 min"/>
    <n v="91"/>
    <n v="91"/>
    <n v="73.35918309004019"/>
    <s v=""/>
    <s v="Dramas, International Movies, Romantic Movies"/>
    <x v="2"/>
    <s v="Dramas, International Movies, Romantic Movies"/>
    <n v="3"/>
  </r>
  <r>
    <n v="252"/>
    <x v="1997"/>
    <x v="0"/>
    <x v="1997"/>
    <s v="Drake Doremus"/>
    <s v="Anton Yelchin, Felicity Jones, Jennifer Lawrence, Charlie Bewley, Alex Kingston, Oliver Muirhead, Finola Hughes, Chris Messina, Ben York Jones, Jamie Thomas King"/>
    <n v="10"/>
    <x v="0"/>
    <s v="United States"/>
    <n v="1"/>
    <x v="975"/>
    <x v="12"/>
    <x v="2"/>
    <s v="91 min"/>
    <n v="91"/>
    <n v="91"/>
    <n v="73.35918309004019"/>
    <s v=""/>
    <s v="Dramas, Independent Movies, Romantic Movies"/>
    <x v="2"/>
    <s v="Dramas, Independent Movies, Romantic Movies"/>
    <n v="3"/>
  </r>
  <r>
    <n v="348"/>
    <x v="1998"/>
    <x v="0"/>
    <x v="1998"/>
    <s v="Jorge Blanco"/>
    <s v="Justin Long, Dwayne Johnson, Gary Oldman, Seann William Scott, Jessica Biel, John Cleese, Freddie Benedict"/>
    <n v="7"/>
    <x v="14"/>
    <s v="Spain, United Kingdom, United States"/>
    <n v="3"/>
    <x v="757"/>
    <x v="16"/>
    <x v="7"/>
    <s v="91 min"/>
    <n v="91"/>
    <n v="91"/>
    <n v="73.35918309004019"/>
    <s v=""/>
    <s v="Children &amp; Family Movies, Comedies, Sci-Fi &amp; Fantasy"/>
    <x v="0"/>
    <s v="Children &amp; Family Movies, Comedies, Sci-Fi &amp; Fantasy"/>
    <n v="3"/>
  </r>
  <r>
    <n v="349"/>
    <x v="1999"/>
    <x v="0"/>
    <x v="1999"/>
    <s v="Zara Hayes"/>
    <s v="Diane Keaton, Jacki Weaver, Pam Grier, Rhea Perlman, Celia Weston, Alisha Boe, Charlie Tahan"/>
    <n v="7"/>
    <x v="6"/>
    <s v="United Kingdom, United States"/>
    <n v="2"/>
    <x v="757"/>
    <x v="2"/>
    <x v="2"/>
    <s v="91 min"/>
    <n v="91"/>
    <n v="91"/>
    <n v="73.35918309004019"/>
    <s v=""/>
    <s v="Comedies"/>
    <x v="4"/>
    <s v="Comedies"/>
    <n v="1"/>
  </r>
  <r>
    <n v="394"/>
    <x v="2000"/>
    <x v="0"/>
    <x v="2000"/>
    <s v="Clay Glen"/>
    <s v="Emily Morris, Stella Shute, Eva Grados, India Colombi, Nina Pearce, Adam Tuominen, Carmel Johnson, Natasha Wanganeen, Elysia Markou, Alexander Lloyd, Amy Handley"/>
    <n v="11"/>
    <x v="12"/>
    <s v="Australia"/>
    <n v="1"/>
    <x v="976"/>
    <x v="6"/>
    <x v="7"/>
    <s v="91 min"/>
    <n v="91"/>
    <n v="91"/>
    <n v="73.35918309004019"/>
    <s v=""/>
    <s v="Children &amp; Family Movies, Sports Movies"/>
    <x v="0"/>
    <s v="Children &amp; Family Movies, Sports Movies"/>
    <n v="2"/>
  </r>
  <r>
    <n v="437"/>
    <x v="2001"/>
    <x v="0"/>
    <x v="2001"/>
    <s v="Abdulaziz Alshlahei"/>
    <s v="Faisal Al Dokhei, Adwa Fahad, Muhand Alsaleh, Rawya Ahmed, Ajeba Aldosary, Aly Ibrahim, Samer Elkhal, Hashem Hawsawi, Ibrahim Mesisebi, Shabib Alkhaleefa, Abdulateif Saud, Nada Alshehry, Dhay Nasser"/>
    <n v="13"/>
    <x v="57"/>
    <s v="Saudi Arabia"/>
    <n v="1"/>
    <x v="977"/>
    <x v="6"/>
    <x v="1"/>
    <s v="91 min"/>
    <n v="91"/>
    <n v="91"/>
    <n v="73.35918309004019"/>
    <s v=""/>
    <s v="Dramas, International Movies, Romantic Movies"/>
    <x v="2"/>
    <s v="Dramas, International Movies, Romantic Movies"/>
    <n v="3"/>
  </r>
  <r>
    <n v="455"/>
    <x v="2002"/>
    <x v="0"/>
    <x v="2002"/>
    <s v="Tommy Chong"/>
    <s v="Cheech Marin, Tommy Chong, Susan Hahn, Carol van Herwijnen, Shireen Strooker"/>
    <n v="5"/>
    <x v="2"/>
    <m/>
    <n v="0"/>
    <x v="784"/>
    <x v="36"/>
    <x v="5"/>
    <s v="91 min"/>
    <n v="91"/>
    <n v="91"/>
    <n v="73.35918309004019"/>
    <s v=""/>
    <s v="Comedies, Cult Movies"/>
    <x v="4"/>
    <s v="Comedies, Cult Movies"/>
    <n v="2"/>
  </r>
  <r>
    <n v="493"/>
    <x v="2003"/>
    <x v="0"/>
    <x v="2003"/>
    <s v="Scott Speer"/>
    <s v="Bella Thorne, Patrick Schwarzenegger, Rob Riggle, Quinn Shephard, Suleka Mathew, Tiera Skovbye, Ken Tremblett, Norm Misura, Austin Obiajunwa, Nicholas Coombe"/>
    <n v="10"/>
    <x v="0"/>
    <s v="United States"/>
    <n v="1"/>
    <x v="978"/>
    <x v="5"/>
    <x v="2"/>
    <s v="91 min"/>
    <n v="91"/>
    <n v="91"/>
    <n v="73.35918309004019"/>
    <s v=""/>
    <s v="Dramas, Romantic Movies"/>
    <x v="2"/>
    <s v="Dramas, Romantic Movies"/>
    <n v="2"/>
  </r>
  <r>
    <n v="742"/>
    <x v="2004"/>
    <x v="0"/>
    <x v="2004"/>
    <s v="Lara Saba"/>
    <s v="Alaa Hammoud, Ghida Nouri, Carole Hajj, Chadi Haddad, Leila Hakim, Charbel Ziade, Nibal Arakji, Caroline Hatem, Josyane Boulos, Mario Bassil"/>
    <n v="10"/>
    <x v="4"/>
    <s v="Lebanon, United Arab Emirates"/>
    <n v="2"/>
    <x v="576"/>
    <x v="11"/>
    <x v="5"/>
    <s v="91 min"/>
    <n v="91"/>
    <n v="91"/>
    <n v="73.35918309004019"/>
    <s v=""/>
    <s v="Dramas, International Movies"/>
    <x v="2"/>
    <s v="Dramas, International Movies"/>
    <n v="2"/>
  </r>
  <r>
    <n v="840"/>
    <x v="2005"/>
    <x v="0"/>
    <x v="2005"/>
    <s v="Soudade Kaadan"/>
    <s v="Sawsan Arsheed, Reham Kassar, Samer Ismael, Owiss Mokhallati, Hanane Hajj Ali, Yassin Albokhari, Yamam Al Hassan, Noor Maghout, Mohammad Alsayyed Ali, Mostafa Alkar, Amal Assaf, Madonna Adib, Marwa Almassri, Abdel Nasser Maraqbi"/>
    <n v="14"/>
    <x v="62"/>
    <s v="Syria, France, Lebanon, Qatar"/>
    <n v="4"/>
    <x v="459"/>
    <x v="5"/>
    <x v="5"/>
    <s v="91 min"/>
    <n v="91"/>
    <n v="91"/>
    <n v="73.35918309004019"/>
    <s v=""/>
    <s v="Dramas, Independent Movies, International Movies"/>
    <x v="2"/>
    <s v="Dramas, Independent Movies, International Movies"/>
    <n v="3"/>
  </r>
  <r>
    <n v="861"/>
    <x v="2006"/>
    <x v="0"/>
    <x v="2006"/>
    <s v="Christopher Amos"/>
    <m/>
    <n v="0"/>
    <x v="12"/>
    <s v="Australia"/>
    <n v="1"/>
    <x v="182"/>
    <x v="1"/>
    <x v="5"/>
    <s v="91 min"/>
    <n v="91"/>
    <n v="91"/>
    <n v="73.35918309004019"/>
    <s v=""/>
    <s v="Documentaries, International Movies, LGBTQ Movies"/>
    <x v="3"/>
    <s v="Documentaries, International Movies, LGBTQ Movies"/>
    <n v="3"/>
  </r>
  <r>
    <n v="932"/>
    <x v="2007"/>
    <x v="0"/>
    <x v="2007"/>
    <s v="Dean Parisot"/>
    <s v="Jim Carrey, T√©a Leoni, Alec Baldwin, Richard Jenkins, Angie Harmon, John Michael Higgins, Richard Burgi, Carlos Jacott, Aaron Michael Drozin, Gloria Garayua"/>
    <n v="10"/>
    <x v="0"/>
    <s v="United States"/>
    <n v="1"/>
    <x v="475"/>
    <x v="30"/>
    <x v="2"/>
    <s v="91 min"/>
    <n v="91"/>
    <n v="91"/>
    <n v="73.35918309004019"/>
    <s v=""/>
    <s v="Comedies"/>
    <x v="4"/>
    <s v="Comedies"/>
    <n v="1"/>
  </r>
  <r>
    <n v="972"/>
    <x v="2008"/>
    <x v="0"/>
    <x v="2008"/>
    <s v="Maria Pulera"/>
    <s v="Nicolas Cage, Franka Potente, Penelope Mitchell, Garrett Clayton, Lydia Hearst, Hopper Penn"/>
    <n v="6"/>
    <x v="14"/>
    <s v="Spain"/>
    <n v="1"/>
    <x v="979"/>
    <x v="5"/>
    <x v="12"/>
    <s v="91 min"/>
    <n v="91"/>
    <n v="91"/>
    <n v="73.35918309004019"/>
    <s v=""/>
    <s v="Thrillers"/>
    <x v="12"/>
    <s v="Thrillers"/>
    <n v="1"/>
  </r>
  <r>
    <n v="1011"/>
    <x v="2009"/>
    <x v="0"/>
    <x v="2009"/>
    <m/>
    <s v="Shailendra Pandey, Rohan, Mukesh Pandey, Bhakti, Shalini, Ghanshyam Shukla, Sabina Malik"/>
    <n v="7"/>
    <x v="2"/>
    <m/>
    <n v="0"/>
    <x v="559"/>
    <x v="2"/>
    <x v="8"/>
    <s v="91 min"/>
    <n v="91"/>
    <n v="91"/>
    <n v="73.35918309004019"/>
    <s v=""/>
    <s v="Children &amp; Family Movies"/>
    <x v="0"/>
    <s v="Children &amp; Family Movies"/>
    <n v="1"/>
  </r>
  <r>
    <n v="1109"/>
    <x v="2010"/>
    <x v="0"/>
    <x v="2010"/>
    <s v="Naseef Yusuf Izuddin"/>
    <s v="Fahadh Faasil, Soubin Shahir, Darshana Rajendran"/>
    <n v="3"/>
    <x v="17"/>
    <s v="India"/>
    <n v="1"/>
    <x v="980"/>
    <x v="6"/>
    <x v="5"/>
    <s v="91 min"/>
    <n v="91"/>
    <n v="91"/>
    <n v="73.35918309004019"/>
    <s v=""/>
    <s v="International Movies, Thrillers"/>
    <x v="7"/>
    <s v="International Movies, Thrillers"/>
    <n v="2"/>
  </r>
  <r>
    <n v="1113"/>
    <x v="2011"/>
    <x v="0"/>
    <x v="2011"/>
    <s v="Alex Zamm"/>
    <s v="Timothy Omundson, Thaila Ayala, Eric Bauza, Graham Verchere, Jordana Largy, Scott McNeil, Adrian Glynn McMorran, Chelsea Miller, Sean Tyson"/>
    <n v="9"/>
    <x v="0"/>
    <s v="United States"/>
    <n v="1"/>
    <x v="980"/>
    <x v="3"/>
    <x v="7"/>
    <s v="91 min"/>
    <n v="91"/>
    <n v="91"/>
    <n v="73.35918309004019"/>
    <s v=""/>
    <s v="Children &amp; Family Movies, Comedies"/>
    <x v="0"/>
    <s v="Children &amp; Family Movies, Comedies"/>
    <n v="2"/>
  </r>
  <r>
    <n v="1292"/>
    <x v="2012"/>
    <x v="0"/>
    <x v="2012"/>
    <s v="Khalid Rahman"/>
    <s v="Shine Tom Chacko, Rajisha Vijayan, Gokulan, Sudhi Koppa, Veena Nandakumar, Johny Antony"/>
    <n v="6"/>
    <x v="17"/>
    <s v="India"/>
    <n v="1"/>
    <x v="561"/>
    <x v="1"/>
    <x v="1"/>
    <s v="91 min"/>
    <n v="91"/>
    <n v="91"/>
    <n v="73.35918309004019"/>
    <s v=""/>
    <s v="Dramas, Independent Movies, International Movies"/>
    <x v="2"/>
    <s v="Dramas, Independent Movies, International Movies"/>
    <n v="3"/>
  </r>
  <r>
    <n v="1323"/>
    <x v="2013"/>
    <x v="0"/>
    <x v="2013"/>
    <s v="Clara Mart√≠nez-L√°zaro"/>
    <s v="Silvia Alonso, B√°rbara Goenaga, Mar√≠a Esteve, Vito Sanz, Francesco Carril"/>
    <n v="5"/>
    <x v="14"/>
    <s v="Spain"/>
    <n v="1"/>
    <x v="789"/>
    <x v="5"/>
    <x v="1"/>
    <s v="91 min"/>
    <n v="91"/>
    <n v="91"/>
    <n v="73.35918309004019"/>
    <s v=""/>
    <s v="Comedies, Dramas, International Movies"/>
    <x v="4"/>
    <s v="Comedies, Dramas, International Movies"/>
    <n v="3"/>
  </r>
  <r>
    <n v="1452"/>
    <x v="2014"/>
    <x v="0"/>
    <x v="2014"/>
    <s v="Jeff Deverett"/>
    <s v="Sydney Cope, Logan Edra, Liza Wilk, Braedyn Bruner, Billie Merritt"/>
    <n v="5"/>
    <x v="0"/>
    <s v="United States"/>
    <n v="1"/>
    <x v="225"/>
    <x v="1"/>
    <x v="0"/>
    <s v="91 min"/>
    <n v="91"/>
    <n v="91"/>
    <n v="73.35918309004019"/>
    <s v=""/>
    <s v="Children &amp; Family Movies, Dramas, Sports Movies"/>
    <x v="0"/>
    <s v="Children &amp; Family Movies, Dramas, Sports Movies"/>
    <n v="3"/>
  </r>
  <r>
    <n v="1489"/>
    <x v="2015"/>
    <x v="0"/>
    <x v="2015"/>
    <s v="Ma√Øwenn"/>
    <s v="Ma√Øwenn, Fanny Ardant, Louis Garrel, Dylan Robert, Marine Vacth, Caroline Chaniolleau, Alain Fran√ßon, Florent Lacger, Henri-No√´l Tabary, Omar Marwan"/>
    <n v="10"/>
    <x v="11"/>
    <s v="France, Algeria"/>
    <n v="2"/>
    <x v="169"/>
    <x v="1"/>
    <x v="5"/>
    <s v="91 min"/>
    <n v="91"/>
    <n v="91"/>
    <n v="73.35918309004019"/>
    <s v=""/>
    <s v="Dramas, International Movies"/>
    <x v="2"/>
    <s v="Dramas, International Movies"/>
    <n v="2"/>
  </r>
  <r>
    <n v="1559"/>
    <x v="2016"/>
    <x v="0"/>
    <x v="2016"/>
    <s v="James D. Stern, Fernando Villena"/>
    <s v="Viola Davis, Denzel Washington, Stephen Henderson, Freedom Martin, Nia Sarfo, Cody Merridith, Gerardo Navarro, Aaron Guy, Callie Holley"/>
    <n v="9"/>
    <x v="0"/>
    <s v="United States"/>
    <n v="1"/>
    <x v="3"/>
    <x v="1"/>
    <x v="2"/>
    <s v="91 min"/>
    <n v="91"/>
    <n v="91"/>
    <n v="73.35918309004019"/>
    <s v=""/>
    <s v="Documentaries"/>
    <x v="3"/>
    <s v="Documentaries"/>
    <n v="1"/>
  </r>
  <r>
    <n v="1617"/>
    <x v="2017"/>
    <x v="0"/>
    <x v="2017"/>
    <s v="Gil Kenan"/>
    <s v="Mitchel Musso, Sam Lerner, Spencer Locke, Steve Buscemi, Kathleen Turner, Jason Lee, Jon Heder, Maggie Gyllenhaal, Catherine O'Hara, Fred Willard, Nick Cannon, Kevin James"/>
    <n v="12"/>
    <x v="0"/>
    <s v="United States"/>
    <n v="1"/>
    <x v="189"/>
    <x v="24"/>
    <x v="7"/>
    <s v="91 min"/>
    <n v="91"/>
    <n v="91"/>
    <n v="73.35918309004019"/>
    <s v=""/>
    <s v="Children &amp; Family Movies, Comedies"/>
    <x v="0"/>
    <s v="Children &amp; Family Movies, Comedies"/>
    <n v="2"/>
  </r>
  <r>
    <n v="1627"/>
    <x v="2018"/>
    <x v="0"/>
    <x v="2018"/>
    <s v="Brian Henson"/>
    <s v="Melissa McCarthy, Elizabeth Banks, Maya Rudolph, Bill Barretta, Leslie David Baker, Joel McHale, Dorien Davies, Cynthy Wu, Michael McDonald, Mitch Silpa"/>
    <n v="10"/>
    <x v="0"/>
    <s v="United States, China, Canada"/>
    <n v="3"/>
    <x v="189"/>
    <x v="5"/>
    <x v="12"/>
    <s v="91 min"/>
    <n v="91"/>
    <n v="91"/>
    <n v="73.35918309004019"/>
    <s v=""/>
    <s v="Action &amp; Adventure, Comedies"/>
    <x v="1"/>
    <s v="Action &amp; Adventure, Comedies"/>
    <n v="2"/>
  </r>
  <r>
    <n v="1778"/>
    <x v="2019"/>
    <x v="0"/>
    <x v="2019"/>
    <s v="Terrie Samundra"/>
    <s v="Shabana Azmi, Leela Samson, Sanjeeda Sheikh, Satyadeep Misra, Riva Arora, Hetvi Bhanushali, Rose Rathod"/>
    <n v="7"/>
    <x v="17"/>
    <s v="India"/>
    <n v="1"/>
    <x v="828"/>
    <x v="1"/>
    <x v="1"/>
    <s v="91 min"/>
    <n v="91"/>
    <n v="91"/>
    <n v="73.35918309004019"/>
    <s v=""/>
    <s v="Horror Movies, International Movies"/>
    <x v="9"/>
    <s v="Horror Movies, International Movies"/>
    <n v="2"/>
  </r>
  <r>
    <n v="1904"/>
    <x v="2020"/>
    <x v="0"/>
    <x v="2020"/>
    <s v="Brad Silberling"/>
    <s v="Ben Kingsley, Hera Hilmar, Peter Serafinowicz"/>
    <n v="3"/>
    <x v="59"/>
    <s v="Serbia, United States"/>
    <n v="2"/>
    <x v="508"/>
    <x v="3"/>
    <x v="12"/>
    <s v="91 min"/>
    <n v="91"/>
    <n v="91"/>
    <n v="73.35918309004019"/>
    <s v=""/>
    <s v="Dramas, Thrillers"/>
    <x v="2"/>
    <s v="Dramas, Thrillers"/>
    <n v="2"/>
  </r>
  <r>
    <n v="1920"/>
    <x v="2021"/>
    <x v="0"/>
    <x v="2021"/>
    <s v="Mostafa Abu Seif"/>
    <s v="Nahed El Seba√Ø, Ahmed Fahmi, Shaima Saif, Bayoumi Fouad, Entsar"/>
    <n v="5"/>
    <x v="2"/>
    <m/>
    <n v="0"/>
    <x v="508"/>
    <x v="2"/>
    <x v="6"/>
    <s v="91 min"/>
    <n v="91"/>
    <n v="91"/>
    <n v="73.35918309004019"/>
    <s v=""/>
    <s v="Comedies, International Movies, Romantic Movies"/>
    <x v="4"/>
    <s v="Comedies, International Movies, Romantic Movies"/>
    <n v="3"/>
  </r>
  <r>
    <n v="2053"/>
    <x v="2022"/>
    <x v="0"/>
    <x v="2022"/>
    <s v="Mark Steven Johnson"/>
    <s v="Rachael Leigh Cook, Damon Wayans Jr., Heather Graham, Caitlin Howden, Brendan Taylor, Sebastian Billingsley-Rodriguez, Sean Amsing, Lisa Durupt, Alvin Sanders, Jed Rees, Kandyse McClure"/>
    <n v="11"/>
    <x v="0"/>
    <s v="United States"/>
    <n v="1"/>
    <x v="346"/>
    <x v="1"/>
    <x v="6"/>
    <s v="91 min"/>
    <n v="91"/>
    <n v="91"/>
    <n v="73.35918309004019"/>
    <s v=""/>
    <s v="Comedies, Independent Movies, Romantic Movies"/>
    <x v="4"/>
    <s v="Comedies, Independent Movies, Romantic Movies"/>
    <n v="3"/>
  </r>
  <r>
    <n v="2216"/>
    <x v="2023"/>
    <x v="0"/>
    <x v="2023"/>
    <s v="Ahn Byoung-wook"/>
    <s v="Hong Bum-ki, Eddy Lee, Kang Shi-hyun, Ahn Hyo-min, Kim Yeon-woo, Choi Nak-yoon, Tom Wayland, Erica Schroeder"/>
    <n v="8"/>
    <x v="28"/>
    <s v="South Korea"/>
    <n v="1"/>
    <x v="97"/>
    <x v="1"/>
    <x v="8"/>
    <s v="91 min"/>
    <n v="91"/>
    <n v="91"/>
    <n v="73.35918309004019"/>
    <s v=""/>
    <s v="Children &amp; Family Movies, Comedies"/>
    <x v="0"/>
    <s v="Children &amp; Family Movies, Comedies"/>
    <n v="2"/>
  </r>
  <r>
    <n v="2260"/>
    <x v="2024"/>
    <x v="0"/>
    <x v="2024"/>
    <s v="Hannah Fidell"/>
    <s v="Tony Revolori, Jason Mantzoukas, Taissa Farmiga, Grace Gummer, Ciara Bravo, Casey Wilson, Pamela Reed, Ron Livingston"/>
    <n v="8"/>
    <x v="0"/>
    <s v="United States"/>
    <n v="1"/>
    <x v="900"/>
    <x v="5"/>
    <x v="12"/>
    <s v="91 min"/>
    <n v="91"/>
    <n v="91"/>
    <n v="73.35918309004019"/>
    <s v=""/>
    <s v="Comedies, Independent Movies"/>
    <x v="4"/>
    <s v="Comedies, Independent Movies"/>
    <n v="2"/>
  </r>
  <r>
    <n v="2521"/>
    <x v="2025"/>
    <x v="0"/>
    <x v="2025"/>
    <s v="Lucien Bourjeily"/>
    <s v="Farah Shaer, Jean Paul Hage, Samira Sarkis, Jenny Gebara, Laeticia Semaan, Nadim Abou Samra, Hussein Hijazi, Ghassan Chemali"/>
    <n v="8"/>
    <x v="4"/>
    <s v="Lebanon"/>
    <n v="1"/>
    <x v="866"/>
    <x v="3"/>
    <x v="5"/>
    <s v="91 min"/>
    <n v="91"/>
    <n v="91"/>
    <n v="73.35918309004019"/>
    <s v=""/>
    <s v="Dramas, International Movies"/>
    <x v="2"/>
    <s v="Dramas, International Movies"/>
    <n v="2"/>
  </r>
  <r>
    <n v="2536"/>
    <x v="2026"/>
    <x v="0"/>
    <x v="2026"/>
    <s v="Obaid Alhmoudi"/>
    <s v="Mahmood Bin Shamsan, Waleed Alyasi, Sawsan Saad"/>
    <n v="3"/>
    <x v="2"/>
    <m/>
    <n v="0"/>
    <x v="414"/>
    <x v="3"/>
    <x v="1"/>
    <s v="91 min"/>
    <n v="91"/>
    <n v="91"/>
    <n v="73.35918309004019"/>
    <s v=""/>
    <s v="Dramas, International Movies"/>
    <x v="2"/>
    <s v="Dramas, International Movies"/>
    <n v="2"/>
  </r>
  <r>
    <n v="2568"/>
    <x v="2027"/>
    <x v="0"/>
    <x v="2027"/>
    <s v="Fernando Ayll√≥n"/>
    <s v="Ricardo Quevedo, Nelson Polan√≠a, Liss Pereira, Brian Moreno, Ana Cristina Botero, Jairo Ord√≥√±ez, Luis Alberto Saavedra, Blanca Ligia Franco, Marianne Schaller Romero, Shirley Marulanda"/>
    <n v="10"/>
    <x v="31"/>
    <s v="Colombia"/>
    <n v="1"/>
    <x v="565"/>
    <x v="1"/>
    <x v="1"/>
    <s v="91 min"/>
    <n v="91"/>
    <n v="91"/>
    <n v="73.35918309004019"/>
    <s v=""/>
    <s v="Comedies, International Movies"/>
    <x v="4"/>
    <s v="Comedies, International Movies"/>
    <n v="2"/>
  </r>
  <r>
    <n v="2583"/>
    <x v="2028"/>
    <x v="0"/>
    <x v="2028"/>
    <s v="Eric Darnell, Tom McGrath"/>
    <s v="Ben Stiller, Chris Rock, David Schwimmer, Jada Pinkett Smith, Sacha Baron Cohen, Cedric the Entertainer, Andy Richter, Bernie Mac, Alec Baldwin, Sherri Shepherd"/>
    <n v="10"/>
    <x v="0"/>
    <s v="United States"/>
    <n v="1"/>
    <x v="40"/>
    <x v="13"/>
    <x v="7"/>
    <s v="91 min"/>
    <n v="91"/>
    <n v="91"/>
    <n v="73.35918309004019"/>
    <s v=""/>
    <s v="Children &amp; Family Movies, Comedies"/>
    <x v="0"/>
    <s v="Children &amp; Family Movies, Comedies"/>
    <n v="2"/>
  </r>
  <r>
    <n v="2698"/>
    <x v="2029"/>
    <x v="0"/>
    <x v="2029"/>
    <s v="Alan Yang"/>
    <s v="Tzi Ma, Christine Ko, Hong-Chi Lee, Hayden Szeto, Kunjue Li, Fiona Fu, James Saito, Joan Chen"/>
    <n v="8"/>
    <x v="0"/>
    <s v="United States"/>
    <n v="1"/>
    <x v="981"/>
    <x v="1"/>
    <x v="7"/>
    <s v="91 min"/>
    <n v="91"/>
    <n v="91"/>
    <n v="73.35918309004019"/>
    <s v=""/>
    <s v="Dramas"/>
    <x v="2"/>
    <s v="Dramas"/>
    <n v="1"/>
  </r>
  <r>
    <n v="2715"/>
    <x v="2030"/>
    <x v="0"/>
    <x v="2030"/>
    <s v="Haruka Fujita"/>
    <s v="Yui Ishikawa, Minako Kotobuki, Aoi Yuki"/>
    <n v="3"/>
    <x v="1"/>
    <s v="Japan"/>
    <n v="1"/>
    <x v="1"/>
    <x v="2"/>
    <x v="6"/>
    <s v="91 min"/>
    <n v="91"/>
    <n v="91"/>
    <n v="73.35918309004019"/>
    <s v=""/>
    <s v="Anime Features, International Movies, Sci-Fi &amp; Fantasy"/>
    <x v="10"/>
    <s v="Anime Features, International Movies, Sci-Fi &amp; Fantasy"/>
    <n v="3"/>
  </r>
  <r>
    <n v="2799"/>
    <x v="2031"/>
    <x v="0"/>
    <x v="2031"/>
    <s v="John Suits"/>
    <s v="Omar Epps, Kate Walsh, Miranda Cosgrove, Angus Macfadyen, Jorja Fox, Enver Gjokaj, Haaz Sleiman"/>
    <n v="7"/>
    <x v="0"/>
    <s v="United States"/>
    <n v="1"/>
    <x v="540"/>
    <x v="2"/>
    <x v="12"/>
    <s v="91 min"/>
    <n v="91"/>
    <n v="91"/>
    <n v="73.35918309004019"/>
    <s v=""/>
    <s v="Independent Movies, Sci-Fi &amp; Fantasy, Thrillers"/>
    <x v="15"/>
    <s v="Independent Movies, Sci-Fi &amp; Fantasy, Thrillers"/>
    <n v="3"/>
  </r>
  <r>
    <n v="2806"/>
    <x v="2032"/>
    <x v="0"/>
    <x v="2032"/>
    <s v="Pierre Deschamps"/>
    <m/>
    <n v="0"/>
    <x v="6"/>
    <s v="United Kingdom"/>
    <n v="1"/>
    <x v="982"/>
    <x v="9"/>
    <x v="1"/>
    <s v="91 min"/>
    <n v="91"/>
    <n v="91"/>
    <n v="73.35918309004019"/>
    <s v=""/>
    <s v="Documentaries, Sports Movies"/>
    <x v="3"/>
    <s v="Documentaries, Sports Movies"/>
    <n v="2"/>
  </r>
  <r>
    <n v="3009"/>
    <x v="2033"/>
    <x v="0"/>
    <x v="2033"/>
    <s v="Sofia Coppola"/>
    <s v="Emma Watson, Leslie Mann, Carlos Miranda, Israel Broussard, Taissa Farmiga, Katie Chang, Georgia Rock, Claire Julien"/>
    <n v="8"/>
    <x v="0"/>
    <s v="United States, United Kingdom, France, Germany, Japan"/>
    <n v="5"/>
    <x v="983"/>
    <x v="8"/>
    <x v="12"/>
    <s v="91 min"/>
    <n v="91"/>
    <n v="91"/>
    <n v="73.35918309004019"/>
    <s v=""/>
    <s v="Dramas, Independent Movies"/>
    <x v="2"/>
    <s v="Dramas, Independent Movies"/>
    <n v="2"/>
  </r>
  <r>
    <n v="3099"/>
    <x v="2034"/>
    <x v="0"/>
    <x v="2034"/>
    <s v="Akiyuki Shinbo, Nobuyuki Takeuchi"/>
    <s v="Yuki Kaji, Nobuo Tobita, Michiko Neya, Mitsuru Miyamoto, Fumihiko Tachiki, Shintaro Asanuma, Takahiro Sakurai, Kana Hanazawa, Toshiyuki Toyonaga, Suzu Hirose, Shinichiro Miki, Mamoru Miyano, Takako Matsu, Masaki Suda"/>
    <n v="14"/>
    <x v="1"/>
    <s v="Japan"/>
    <n v="1"/>
    <x v="707"/>
    <x v="3"/>
    <x v="6"/>
    <s v="91 min"/>
    <n v="91"/>
    <n v="91"/>
    <n v="73.35918309004019"/>
    <s v=""/>
    <s v="Anime Features, Romantic Movies"/>
    <x v="10"/>
    <s v="Anime Features, Romantic Movies"/>
    <n v="2"/>
  </r>
  <r>
    <n v="3344"/>
    <x v="2035"/>
    <x v="0"/>
    <x v="2035"/>
    <s v="Blayne Weaver"/>
    <s v="Barry Bostwick, Jennifer Stone, Devon Werkheiser, McKayla Witt, Joshua Cody, Hank Stone"/>
    <n v="6"/>
    <x v="0"/>
    <s v="United States"/>
    <n v="1"/>
    <x v="55"/>
    <x v="2"/>
    <x v="6"/>
    <s v="91 min"/>
    <n v="91"/>
    <n v="91"/>
    <n v="73.35918309004019"/>
    <s v=""/>
    <s v="Children &amp; Family Movies, Comedies, Romantic Movies"/>
    <x v="0"/>
    <s v="Children &amp; Family Movies, Comedies, Romantic Movies"/>
    <n v="3"/>
  </r>
  <r>
    <n v="3390"/>
    <x v="2036"/>
    <x v="0"/>
    <x v="2036"/>
    <s v="Ben Wheatley"/>
    <s v="Sharlto Copley, Armie Hammer, Brie Larson, Cillian Murphy, Jack Reynor, Babou Ceesay, Enzo Cilenti, Sam Riley, Michael Smiley, Noah Taylor, Patrick Bergin, Mark Monero"/>
    <n v="12"/>
    <x v="6"/>
    <s v="United Kingdom"/>
    <n v="1"/>
    <x v="984"/>
    <x v="9"/>
    <x v="12"/>
    <s v="91 min"/>
    <n v="91"/>
    <n v="91"/>
    <n v="73.35918309004019"/>
    <s v=""/>
    <s v="Action &amp; Adventure, Comedies, Independent Movies"/>
    <x v="1"/>
    <s v="Action &amp; Adventure, Comedies, Independent Movies"/>
    <n v="3"/>
  </r>
  <r>
    <n v="3549"/>
    <x v="2037"/>
    <x v="0"/>
    <x v="2037"/>
    <s v="Fernando Ayll√≥n"/>
    <s v="Iv√°n Mar√≠n, Lina Cardona, Carlos Barbosa, Ana Cristina Botero, Karine Amaya, Fabiola Posada, Nelson Polan√≠a, Andrea Carvajal, Roc√≠o Tavera, Alberto Saavedra, Christian L√≥pez, Jorge Herrera, Ricardo Quevedo"/>
    <n v="13"/>
    <x v="31"/>
    <s v="Colombia"/>
    <n v="1"/>
    <x v="736"/>
    <x v="5"/>
    <x v="5"/>
    <s v="91 min"/>
    <n v="91"/>
    <n v="91"/>
    <n v="73.35918309004019"/>
    <s v=""/>
    <s v="Comedies, International Movies"/>
    <x v="4"/>
    <s v="Comedies, International Movies"/>
    <n v="2"/>
  </r>
  <r>
    <n v="3677"/>
    <x v="2038"/>
    <x v="0"/>
    <x v="2038"/>
    <s v="Andreas Pichler"/>
    <m/>
    <n v="0"/>
    <x v="10"/>
    <s v="Germany, Italy"/>
    <n v="2"/>
    <x v="620"/>
    <x v="3"/>
    <x v="1"/>
    <s v="91 min"/>
    <n v="91"/>
    <n v="91"/>
    <n v="73.35918309004019"/>
    <s v=""/>
    <s v="Documentaries, International Movies"/>
    <x v="3"/>
    <s v="Documentaries, International Movies"/>
    <n v="2"/>
  </r>
  <r>
    <n v="3736"/>
    <x v="2039"/>
    <x v="0"/>
    <x v="2039"/>
    <s v="Jakob Lass"/>
    <s v="Niklas Bruhn, David Sch√ºtter, Tinka Furst, Corinna Harfouch, Bela B. Felsenheimer, Martina Sch√∂ne-Radunski, Mathias Bloech, Tanna Barthel, Felix Maria Zeppenfeld, Kalle Schwensen"/>
    <n v="10"/>
    <x v="10"/>
    <s v="Germany"/>
    <n v="1"/>
    <x v="869"/>
    <x v="5"/>
    <x v="5"/>
    <s v="91 min"/>
    <n v="91"/>
    <n v="91"/>
    <n v="73.35918309004019"/>
    <s v=""/>
    <s v="Comedies, Dramas, Independent Movies"/>
    <x v="4"/>
    <s v="Comedies, Dramas, Independent Movies"/>
    <n v="3"/>
  </r>
  <r>
    <n v="3801"/>
    <x v="2040"/>
    <x v="0"/>
    <x v="2040"/>
    <s v="Richard Shepard"/>
    <s v="Allison Williams, Logan Browning, Steven Weber, Alaina Huffman, Mark Kandborg, Graeme Duffy"/>
    <n v="6"/>
    <x v="0"/>
    <s v="United States"/>
    <n v="1"/>
    <x v="128"/>
    <x v="2"/>
    <x v="5"/>
    <s v="91 min"/>
    <n v="91"/>
    <n v="91"/>
    <n v="73.35918309004019"/>
    <s v=""/>
    <s v="Horror Movies, LGBTQ Movies, Music &amp; Musicals"/>
    <x v="9"/>
    <s v="Horror Movies, LGBTQ Movies, Music &amp; Musicals"/>
    <n v="3"/>
  </r>
  <r>
    <n v="3889"/>
    <x v="2041"/>
    <x v="0"/>
    <x v="2041"/>
    <s v="Fernando Ayll√≥n"/>
    <s v="Ricardo Quevedo, Liss Pereira, Iv√°n Mar√≠n, Lorna Cepeda, Carolina Sarmiento, Linda Baldrich, Joavany √Ålvarez, Mar√≠a Cecilia Botero, Roc√≠o Tavera, Bruno D√≠az"/>
    <n v="10"/>
    <x v="31"/>
    <s v="Colombia"/>
    <n v="1"/>
    <x v="196"/>
    <x v="2"/>
    <x v="5"/>
    <s v="91 min"/>
    <n v="91"/>
    <n v="91"/>
    <n v="73.35918309004019"/>
    <s v=""/>
    <s v="Comedies, International Movies, Romantic Movies"/>
    <x v="4"/>
    <s v="Comedies, International Movies, Romantic Movies"/>
    <n v="3"/>
  </r>
  <r>
    <n v="3927"/>
    <x v="2042"/>
    <x v="0"/>
    <x v="2042"/>
    <s v="Chris Nelson"/>
    <s v="Noah Centineo, Laura Marano, Camila Mendes, Odiseas Georgiadis, Matt Walsh, Joe Chrest, Carrie Lazar, Alex Biglane, Blaine Kern III, Zak Steiner"/>
    <n v="10"/>
    <x v="0"/>
    <s v="United States"/>
    <n v="1"/>
    <x v="318"/>
    <x v="2"/>
    <x v="1"/>
    <s v="91 min"/>
    <n v="91"/>
    <n v="91"/>
    <n v="73.35918309004019"/>
    <s v=""/>
    <s v="Comedies, Romantic Movies"/>
    <x v="4"/>
    <s v="Comedies, Romantic Movies"/>
    <n v="2"/>
  </r>
  <r>
    <n v="3931"/>
    <x v="2043"/>
    <x v="0"/>
    <x v="2043"/>
    <s v="John R. Leonetti"/>
    <s v="Stanley Tucci, Kiernan Shipka, Miranda Otto, Kate Trotter, John Corbett, Kyle Breitkopf, Dempsey Bryk, Billy MacLellan"/>
    <n v="8"/>
    <x v="8"/>
    <s v="Canada, Germany"/>
    <n v="2"/>
    <x v="282"/>
    <x v="2"/>
    <x v="2"/>
    <s v="91 min"/>
    <n v="91"/>
    <n v="91"/>
    <n v="73.35918309004019"/>
    <s v=""/>
    <s v="Horror Movies, Thrillers"/>
    <x v="9"/>
    <s v="Horror Movies, Thrillers"/>
    <n v="2"/>
  </r>
  <r>
    <n v="3958"/>
    <x v="2044"/>
    <x v="0"/>
    <x v="2044"/>
    <s v="Erik White"/>
    <s v="T.I., Mike Epps, Loretta Devine, Queen Latifah, Teyana Taylor, Meagan Tandy, Stephen Bishop, Roland Powell, Joel Rush"/>
    <n v="9"/>
    <x v="0"/>
    <s v="United States"/>
    <n v="1"/>
    <x v="231"/>
    <x v="3"/>
    <x v="5"/>
    <s v="91 min"/>
    <n v="91"/>
    <n v="91"/>
    <n v="73.35918309004019"/>
    <s v=""/>
    <s v="Comedies"/>
    <x v="4"/>
    <s v="Comedies"/>
    <n v="1"/>
  </r>
  <r>
    <n v="4041"/>
    <x v="2045"/>
    <x v="0"/>
    <x v="2045"/>
    <s v="Antoinette Jadaone"/>
    <s v="Angelica Panganiban, JM de Guzman"/>
    <n v="2"/>
    <x v="48"/>
    <s v="Philippines"/>
    <n v="1"/>
    <x v="985"/>
    <x v="4"/>
    <x v="5"/>
    <s v="91 min"/>
    <n v="91"/>
    <n v="91"/>
    <n v="73.35918309004019"/>
    <s v=""/>
    <s v="Dramas, International Movies, Romantic Movies"/>
    <x v="2"/>
    <s v="Dramas, International Movies, Romantic Movies"/>
    <n v="3"/>
  </r>
  <r>
    <n v="4121"/>
    <x v="2046"/>
    <x v="0"/>
    <x v="2046"/>
    <s v="Steven Soderbergh"/>
    <s v="Andr√© Holland, Zazie Beetz, Bill Duke, Kyle MacLachlan, Melvin Gregg, Sonja Sohn, Zachary Quinto"/>
    <n v="7"/>
    <x v="0"/>
    <s v="United States"/>
    <n v="1"/>
    <x v="351"/>
    <x v="2"/>
    <x v="5"/>
    <s v="91 min"/>
    <n v="91"/>
    <n v="91"/>
    <n v="73.35918309004019"/>
    <s v=""/>
    <s v="Dramas, Sports Movies"/>
    <x v="2"/>
    <s v="Dramas, Sports Movies"/>
    <n v="2"/>
  </r>
  <r>
    <n v="4134"/>
    <x v="2047"/>
    <x v="0"/>
    <x v="2047"/>
    <s v="Johnny Kevorkian"/>
    <s v="Sam Gittins, Grant Masters, Neerja Naik, Abigail Cruttenden, Kris Saddler, Holly Weston, David Bradley"/>
    <n v="7"/>
    <x v="6"/>
    <s v="United Kingdom"/>
    <n v="1"/>
    <x v="744"/>
    <x v="5"/>
    <x v="5"/>
    <s v="91 min"/>
    <n v="91"/>
    <n v="91"/>
    <n v="73.35918309004019"/>
    <s v=""/>
    <s v="Horror Movies, Sci-Fi &amp; Fantasy"/>
    <x v="9"/>
    <s v="Horror Movies, Sci-Fi &amp; Fantasy"/>
    <n v="2"/>
  </r>
  <r>
    <n v="4154"/>
    <x v="2048"/>
    <x v="0"/>
    <x v="2048"/>
    <s v="Manny Rodriguez"/>
    <s v="Gabriel Iglesias"/>
    <n v="1"/>
    <x v="2"/>
    <m/>
    <n v="0"/>
    <x v="526"/>
    <x v="2"/>
    <x v="1"/>
    <s v="91 min"/>
    <n v="91"/>
    <n v="91"/>
    <n v="73.35918309004019"/>
    <s v=""/>
    <s v="Stand-Up Comedy"/>
    <x v="8"/>
    <s v="Stand-Up Comedy"/>
    <n v="1"/>
  </r>
  <r>
    <n v="4205"/>
    <x v="2049"/>
    <x v="0"/>
    <x v="2049"/>
    <s v="Hugo Stuven"/>
    <s v="Alain Hern√°ndez, Aura Garrido, Ben Temple"/>
    <n v="3"/>
    <x v="14"/>
    <s v="Spain"/>
    <n v="1"/>
    <x v="383"/>
    <x v="5"/>
    <x v="5"/>
    <s v="91 min"/>
    <n v="91"/>
    <n v="91"/>
    <n v="73.35918309004019"/>
    <s v=""/>
    <s v="Dramas, Independent Movies, International Movies"/>
    <x v="2"/>
    <s v="Dramas, Independent Movies, International Movies"/>
    <n v="3"/>
  </r>
  <r>
    <n v="4209"/>
    <x v="2050"/>
    <x v="0"/>
    <x v="2050"/>
    <s v="Kobun Shizuno, Hiroyuki Seshita"/>
    <s v="Mamoru Miyano, Takahiro Sakurai, Kana Hanazawa, Tomokazu Sugita, Yuki Kaji, Junichi Suwabe, Reina Ueda, Ari Ozawa, Daisuke Ono, Kenta Miyake, Kenyu Horiuchi, Kazuya Nakai, Kazuhiro Yamaji"/>
    <n v="13"/>
    <x v="1"/>
    <s v="Japan"/>
    <n v="1"/>
    <x v="986"/>
    <x v="5"/>
    <x v="6"/>
    <s v="91 min"/>
    <n v="91"/>
    <n v="91"/>
    <n v="73.35918309004019"/>
    <s v=""/>
    <s v="Action &amp; Adventure, Anime Features, International Movies"/>
    <x v="1"/>
    <s v="Action &amp; Adventure, Anime Features, International Movies"/>
    <n v="3"/>
  </r>
  <r>
    <n v="4371"/>
    <x v="2051"/>
    <x v="0"/>
    <x v="2051"/>
    <s v="Fernando Colomo"/>
    <s v="Paco Le√≥n, Carmen Machi, Luis Bermejo, Maribel del Pino, Maite Sandoval, Arlette Torres, Marisol Aznar, Mar√≠a Jos√© Sarrate, Manuel Huedo, Artur Busquets"/>
    <n v="10"/>
    <x v="14"/>
    <s v="Spain"/>
    <n v="1"/>
    <x v="987"/>
    <x v="5"/>
    <x v="5"/>
    <s v="91 min"/>
    <n v="91"/>
    <n v="91"/>
    <n v="73.35918309004019"/>
    <s v=""/>
    <s v="Comedies, International Movies"/>
    <x v="4"/>
    <s v="Comedies, International Movies"/>
    <n v="2"/>
  </r>
  <r>
    <n v="4374"/>
    <x v="2052"/>
    <x v="0"/>
    <x v="2052"/>
    <s v="Robert Vince"/>
    <s v="Kaitlyn Maher, Mackenzie Sol, Makenzie Moss, David DeLuise, George Newbern, Reggie De Leon, Diedrich Bader, Chloe Coleman, Oakley Bull, Dillon Fontana, vivienne Rutherford, Tyreese Burnett"/>
    <n v="12"/>
    <x v="0"/>
    <s v="United States, Canada"/>
    <n v="2"/>
    <x v="367"/>
    <x v="5"/>
    <x v="7"/>
    <s v="91 min"/>
    <n v="91"/>
    <n v="91"/>
    <n v="73.35918309004019"/>
    <s v=""/>
    <s v="Children &amp; Family Movies, Comedies"/>
    <x v="0"/>
    <s v="Children &amp; Family Movies, Comedies"/>
    <n v="2"/>
  </r>
  <r>
    <n v="4376"/>
    <x v="2053"/>
    <x v="0"/>
    <x v="2053"/>
    <s v="Raditya Dika"/>
    <s v="Raditya Dika, Cinta Laura Kiehl, Samuel Rizal, Willy Dozan, Abdur Arsyad, Hifdzi Khoir, Romy Rafael, Ria Ricis, Anggika Bolsterli"/>
    <n v="9"/>
    <x v="43"/>
    <s v="Indonesia"/>
    <n v="1"/>
    <x v="367"/>
    <x v="5"/>
    <x v="1"/>
    <s v="91 min"/>
    <n v="91"/>
    <n v="91"/>
    <n v="73.35918309004019"/>
    <s v=""/>
    <s v="Comedies, Horror Movies, International Movies"/>
    <x v="4"/>
    <s v="Comedies, Horror Movies, International Movies"/>
    <n v="3"/>
  </r>
  <r>
    <n v="4425"/>
    <x v="2054"/>
    <x v="0"/>
    <x v="2054"/>
    <s v="Arnab Chaudhuri"/>
    <s v="Yudhveer Bakoliya, Ashok Banthia, Ravi Khanwilkar, Vijay Kashyap, Ila Arun, Sachin Khedekar, Rajeshwari Sachdev, Hemanth Mahaur"/>
    <n v="8"/>
    <x v="17"/>
    <s v="India"/>
    <n v="1"/>
    <x v="6"/>
    <x v="12"/>
    <x v="1"/>
    <s v="91 min"/>
    <n v="91"/>
    <n v="91"/>
    <n v="73.35918309004019"/>
    <s v=""/>
    <s v="Action &amp; Adventure, Dramas, International Movies"/>
    <x v="1"/>
    <s v="Action &amp; Adventure, Dramas, International Movies"/>
    <n v="3"/>
  </r>
  <r>
    <n v="4429"/>
    <x v="2055"/>
    <x v="0"/>
    <x v="2055"/>
    <s v="Justin G. Dyck"/>
    <s v="Scott Cavalheiro, Kaitlyn Leeb, Vivica A. Fox, Patrick Duffy, Jess Walton, Mark Ghanim√©"/>
    <n v="6"/>
    <x v="8"/>
    <s v="Canada"/>
    <n v="1"/>
    <x v="6"/>
    <x v="5"/>
    <x v="6"/>
    <s v="91 min"/>
    <n v="91"/>
    <n v="91"/>
    <n v="73.35918309004019"/>
    <s v=""/>
    <s v="International Movies, Romantic Movies"/>
    <x v="7"/>
    <s v="International Movies, Romantic Movies"/>
    <n v="2"/>
  </r>
  <r>
    <n v="4463"/>
    <x v="2056"/>
    <x v="0"/>
    <x v="2056"/>
    <s v="Jennifer M. Kroot"/>
    <s v="Armistead Maupin, Neil Gaiman, Laura Linney, Ian McKellen, Amy Tan, Margaret Cho, Jonathan Groff, Amanda Palmer"/>
    <n v="8"/>
    <x v="0"/>
    <s v="United States"/>
    <n v="1"/>
    <x v="6"/>
    <x v="3"/>
    <x v="5"/>
    <s v="91 min"/>
    <n v="91"/>
    <n v="91"/>
    <n v="73.35918309004019"/>
    <s v=""/>
    <s v="Documentaries, LGBTQ Movies"/>
    <x v="3"/>
    <s v="Documentaries, LGBTQ Movies"/>
    <n v="2"/>
  </r>
  <r>
    <n v="4558"/>
    <x v="2057"/>
    <x v="0"/>
    <x v="2057"/>
    <s v="Justin G. Dyck"/>
    <s v="Morgan Neundorf, Karen Slater, Loukia Ioannou, Will Ennis, Renee Stein, Keith Cooper, Paul Mason, Lisa Scenna, Ashley Rogan"/>
    <n v="9"/>
    <x v="8"/>
    <s v="Canada"/>
    <n v="1"/>
    <x v="155"/>
    <x v="3"/>
    <x v="7"/>
    <s v="91 min"/>
    <n v="91"/>
    <n v="91"/>
    <n v="73.35918309004019"/>
    <s v=""/>
    <s v="Children &amp; Family Movies"/>
    <x v="0"/>
    <s v="Children &amp; Family Movies"/>
    <n v="1"/>
  </r>
  <r>
    <n v="4607"/>
    <x v="2058"/>
    <x v="0"/>
    <x v="2058"/>
    <s v="Eduardo Chauvet"/>
    <m/>
    <n v="0"/>
    <x v="2"/>
    <m/>
    <n v="0"/>
    <x v="155"/>
    <x v="5"/>
    <x v="5"/>
    <s v="91 min"/>
    <n v="91"/>
    <n v="91"/>
    <n v="73.35918309004019"/>
    <s v=""/>
    <s v="Documentaries, International Movies"/>
    <x v="3"/>
    <s v="Documentaries, International Movies"/>
    <n v="2"/>
  </r>
  <r>
    <n v="4872"/>
    <x v="2059"/>
    <x v="0"/>
    <x v="2059"/>
    <s v="Dani Levy"/>
    <s v="Helge Schneider, Ulrich M√ºhe, Sylvester Groth, Adriana Altaras, Stefan Kurt, Ulrich Noethen, Lambert Hamel, Udo Kroschwald, Torsten Michaelis, Axel Werner"/>
    <n v="10"/>
    <x v="10"/>
    <s v="Germany"/>
    <n v="1"/>
    <x v="988"/>
    <x v="37"/>
    <x v="1"/>
    <s v="91 min"/>
    <n v="91"/>
    <n v="91"/>
    <n v="73.35918309004019"/>
    <s v=""/>
    <s v="Comedies, International Movies"/>
    <x v="4"/>
    <s v="Comedies, International Movies"/>
    <n v="2"/>
  </r>
  <r>
    <n v="4944"/>
    <x v="2060"/>
    <x v="0"/>
    <x v="2060"/>
    <s v="H√®ctor Hern√°ndez Vicens"/>
    <s v="Johnathon Schaech, Sophie Skelton, Marcus Vanco, Jeff Gum, Lillian Blankenship, Ulyana Chan, Shari Watson, Atanas Srebrev"/>
    <n v="8"/>
    <x v="56"/>
    <s v="Bulgaria"/>
    <n v="1"/>
    <x v="989"/>
    <x v="5"/>
    <x v="12"/>
    <s v="91 min"/>
    <n v="91"/>
    <n v="91"/>
    <n v="73.35918309004019"/>
    <s v=""/>
    <s v="Horror Movies, Independent Movies"/>
    <x v="9"/>
    <s v="Horror Movies, Independent Movies"/>
    <n v="2"/>
  </r>
  <r>
    <n v="4984"/>
    <x v="2061"/>
    <x v="0"/>
    <x v="2061"/>
    <s v="Johan Brisinger"/>
    <s v="Bj√∂rn Kjellman, Christine Meltzer, Rodolfo Corsato, Martina Haag, Sven-Bertil Taube, Anita Wall, Nour El-Refai"/>
    <n v="7"/>
    <x v="21"/>
    <s v="Sweden"/>
    <n v="1"/>
    <x v="45"/>
    <x v="9"/>
    <x v="5"/>
    <s v="91 min"/>
    <n v="91"/>
    <n v="91"/>
    <n v="73.35918309004019"/>
    <s v=""/>
    <s v="Comedies, Dramas, International Movies"/>
    <x v="4"/>
    <s v="Comedies, Dramas, International Movies"/>
    <n v="3"/>
  </r>
  <r>
    <n v="5095"/>
    <x v="2062"/>
    <x v="0"/>
    <x v="2062"/>
    <s v="Jose Manuel Col√≥n"/>
    <m/>
    <n v="0"/>
    <x v="14"/>
    <s v="Spain"/>
    <n v="1"/>
    <x v="180"/>
    <x v="3"/>
    <x v="5"/>
    <s v="91 min"/>
    <n v="91"/>
    <n v="91"/>
    <n v="73.35918309004019"/>
    <s v=""/>
    <s v="Documentaries, International Movies"/>
    <x v="3"/>
    <s v="Documentaries, International Movies"/>
    <n v="2"/>
  </r>
  <r>
    <n v="5108"/>
    <x v="2063"/>
    <x v="0"/>
    <x v="2063"/>
    <s v="No√´l Wells"/>
    <s v="No√´l Wells, Nick Thune, Britt Lower, Daniella Pineda, Andre Hyland, Armen Weitzman, Sergio Cilli"/>
    <n v="7"/>
    <x v="0"/>
    <s v="United States"/>
    <n v="1"/>
    <x v="322"/>
    <x v="3"/>
    <x v="5"/>
    <s v="91 min"/>
    <n v="91"/>
    <n v="91"/>
    <n v="73.35918309004019"/>
    <s v=""/>
    <s v="Comedies, Independent Movies"/>
    <x v="4"/>
    <s v="Comedies, Independent Movies"/>
    <n v="2"/>
  </r>
  <r>
    <n v="5133"/>
    <x v="2064"/>
    <x v="0"/>
    <x v="2064"/>
    <s v="Drew Heriot"/>
    <m/>
    <n v="0"/>
    <x v="12"/>
    <s v="Australia, United States"/>
    <n v="2"/>
    <x v="990"/>
    <x v="24"/>
    <x v="1"/>
    <s v="91 min"/>
    <n v="91"/>
    <n v="91"/>
    <n v="73.35918309004019"/>
    <s v=""/>
    <s v="Documentaries, Faith &amp; Spirituality"/>
    <x v="3"/>
    <s v="Documentaries, Faith &amp; Spirituality"/>
    <n v="2"/>
  </r>
  <r>
    <n v="5203"/>
    <x v="2065"/>
    <x v="0"/>
    <x v="2065"/>
    <s v="Katherine Dieckmann"/>
    <s v="Holly Hunter, Carrie Coon, Kim Coates, Shane Jacobsen, Andrene Ward-Hammond, Allene Quincy, Glenne Headly"/>
    <n v="7"/>
    <x v="0"/>
    <s v="United States"/>
    <n v="1"/>
    <x v="991"/>
    <x v="9"/>
    <x v="12"/>
    <s v="91 min"/>
    <n v="91"/>
    <n v="91"/>
    <n v="73.35918309004019"/>
    <s v=""/>
    <s v="Dramas, Independent Movies"/>
    <x v="2"/>
    <s v="Dramas, Independent Movies"/>
    <n v="2"/>
  </r>
  <r>
    <n v="5371"/>
    <x v="2066"/>
    <x v="0"/>
    <x v="2066"/>
    <s v="Kasper Collin"/>
    <m/>
    <n v="0"/>
    <x v="21"/>
    <s v="Sweden, United States"/>
    <n v="2"/>
    <x v="992"/>
    <x v="9"/>
    <x v="1"/>
    <s v="91 min"/>
    <n v="91"/>
    <n v="91"/>
    <n v="73.35918309004019"/>
    <s v=""/>
    <s v="Documentaries, Music &amp; Musicals"/>
    <x v="3"/>
    <s v="Documentaries, Music &amp; Musicals"/>
    <n v="2"/>
  </r>
  <r>
    <n v="5427"/>
    <x v="2067"/>
    <x v="0"/>
    <x v="2067"/>
    <s v="Jay Bulger"/>
    <m/>
    <n v="0"/>
    <x v="0"/>
    <s v="United States"/>
    <n v="1"/>
    <x v="674"/>
    <x v="3"/>
    <x v="5"/>
    <s v="91 min"/>
    <n v="91"/>
    <n v="91"/>
    <n v="73.35918309004019"/>
    <s v=""/>
    <s v="Documentaries, Sports Movies"/>
    <x v="3"/>
    <s v="Documentaries, Sports Movies"/>
    <n v="2"/>
  </r>
  <r>
    <n v="5560"/>
    <x v="2068"/>
    <x v="0"/>
    <x v="2068"/>
    <s v="Diego Pignataro"/>
    <s v="Felipe Neto"/>
    <n v="1"/>
    <x v="23"/>
    <s v="Brazil"/>
    <n v="1"/>
    <x v="993"/>
    <x v="3"/>
    <x v="5"/>
    <s v="91 min"/>
    <n v="91"/>
    <n v="91"/>
    <n v="73.35918309004019"/>
    <s v=""/>
    <s v="Stand-Up Comedy"/>
    <x v="8"/>
    <s v="Stand-Up Comedy"/>
    <n v="1"/>
  </r>
  <r>
    <n v="5626"/>
    <x v="2069"/>
    <x v="0"/>
    <x v="2069"/>
    <s v="Adam Randall"/>
    <s v="Bill Milner, Maisie Williams, Rory Kinnear, Miranda Richardson, Jordan Bolger, Charley Palmer Rothwell, Aymen Hamdouchi"/>
    <n v="7"/>
    <x v="6"/>
    <s v="United Kingdom"/>
    <n v="1"/>
    <x v="994"/>
    <x v="3"/>
    <x v="5"/>
    <s v="91 min"/>
    <n v="91"/>
    <n v="91"/>
    <n v="73.35918309004019"/>
    <s v=""/>
    <s v="International Movies, Sci-Fi &amp; Fantasy, Thrillers"/>
    <x v="7"/>
    <s v="International Movies, Sci-Fi &amp; Fantasy, Thrillers"/>
    <n v="3"/>
  </r>
  <r>
    <n v="5635"/>
    <x v="2070"/>
    <x v="0"/>
    <x v="2070"/>
    <s v="Maximilian Erlenwein"/>
    <s v="J√ºrgen Vogel, Moritz Bleibtreu, Petra Schmidt-Schaller, Georg Friedrich, Rainer Bock, Mark Zak, Helena Sch√∂nfelder, Fabian Hinrichs"/>
    <n v="8"/>
    <x v="10"/>
    <s v="Germany"/>
    <n v="1"/>
    <x v="719"/>
    <x v="0"/>
    <x v="5"/>
    <s v="91 min"/>
    <n v="91"/>
    <n v="91"/>
    <n v="73.35918309004019"/>
    <s v=""/>
    <s v="International Movies, Thrillers"/>
    <x v="7"/>
    <s v="International Movies, Thrillers"/>
    <n v="2"/>
  </r>
  <r>
    <n v="5734"/>
    <x v="2071"/>
    <x v="0"/>
    <x v="2071"/>
    <s v="Heidi Ewing, Rachel Grady"/>
    <s v="Norman Lear, George Clooney, Bill Moyers, John Amos, Russell Simmons, Louise Lasser, Rob Reiner, Jon Stewart, Amy Poehler"/>
    <n v="9"/>
    <x v="0"/>
    <s v="United States"/>
    <n v="1"/>
    <x v="157"/>
    <x v="9"/>
    <x v="5"/>
    <s v="91 min"/>
    <n v="91"/>
    <n v="91"/>
    <n v="73.35918309004019"/>
    <s v=""/>
    <s v="Documentaries"/>
    <x v="3"/>
    <s v="Documentaries"/>
    <n v="1"/>
  </r>
  <r>
    <n v="5751"/>
    <x v="2072"/>
    <x v="0"/>
    <x v="2072"/>
    <s v="Clovis Cornillac"/>
    <s v="M√©lanie Bernier, Clovis Cornillac, Lilou Fogli, Philippe Duquesne, Gr√©goire Oestermann, Oscar Copp, Boris Terral, Manu Payet"/>
    <n v="8"/>
    <x v="11"/>
    <s v="France"/>
    <n v="1"/>
    <x v="585"/>
    <x v="4"/>
    <x v="1"/>
    <s v="91 min"/>
    <n v="91"/>
    <n v="91"/>
    <n v="73.35918309004019"/>
    <s v=""/>
    <s v="Comedies, International Movies, Music &amp; Musicals"/>
    <x v="4"/>
    <s v="Comedies, International Movies, Music &amp; Musicals"/>
    <n v="3"/>
  </r>
  <r>
    <n v="5850"/>
    <x v="2073"/>
    <x v="0"/>
    <x v="2073"/>
    <s v="Jon Greenhalgh"/>
    <m/>
    <n v="0"/>
    <x v="0"/>
    <s v="United States"/>
    <n v="1"/>
    <x v="995"/>
    <x v="9"/>
    <x v="5"/>
    <s v="91 min"/>
    <n v="91"/>
    <n v="91"/>
    <n v="73.35918309004019"/>
    <s v=""/>
    <s v="Documentaries, Sports Movies"/>
    <x v="3"/>
    <s v="Documentaries, Sports Movies"/>
    <n v="2"/>
  </r>
  <r>
    <n v="5884"/>
    <x v="2074"/>
    <x v="0"/>
    <x v="2074"/>
    <s v="Kristin Hanggi"/>
    <s v="Victoria Justice, Pierson Fode, Matthew Daddario, Ryan Ward, Griffin Newman, Monique Coleman, Danny Flaherty"/>
    <n v="7"/>
    <x v="0"/>
    <s v="United States"/>
    <n v="1"/>
    <x v="996"/>
    <x v="4"/>
    <x v="5"/>
    <s v="91 min"/>
    <n v="91"/>
    <n v="91"/>
    <n v="73.35918309004019"/>
    <s v=""/>
    <s v="Comedies, Dramas, LGBTQ Movies"/>
    <x v="4"/>
    <s v="Comedies, Dramas, LGBTQ Movies"/>
    <n v="3"/>
  </r>
  <r>
    <n v="5997"/>
    <x v="2075"/>
    <x v="0"/>
    <x v="2075"/>
    <s v="Morgan Neville"/>
    <s v="Darlene Love, Merry Clayton, Lisa Fischer, T√°ta Vega, Claudia Lennear, Judith Hill, Bruce Springsteen, Mick Jagger, Stevie Wonder, Sting, Bette Midler, Cissy Houston, Sheryl Crow, Tata Vega"/>
    <n v="14"/>
    <x v="0"/>
    <s v="United States"/>
    <n v="1"/>
    <x v="997"/>
    <x v="8"/>
    <x v="2"/>
    <s v="91 min"/>
    <n v="91"/>
    <n v="91"/>
    <n v="73.35918309004019"/>
    <s v=""/>
    <s v="Documentaries, Music &amp; Musicals"/>
    <x v="3"/>
    <s v="Documentaries, Music &amp; Musicals"/>
    <n v="2"/>
  </r>
  <r>
    <n v="6012"/>
    <x v="2076"/>
    <x v="0"/>
    <x v="2076"/>
    <s v="Hani Hamdi"/>
    <s v="Taher Farouz, Sad Al-Saghir, Ahmad Faloks, Soleiman Eid, Mahmood El-Laithi, Hesham Ismail, Shaima Saif, Nermin Maher, Sofinar"/>
    <n v="9"/>
    <x v="5"/>
    <s v="Egypt"/>
    <n v="1"/>
    <x v="523"/>
    <x v="9"/>
    <x v="1"/>
    <s v="91 min"/>
    <n v="91"/>
    <n v="91"/>
    <n v="73.35918309004019"/>
    <s v=""/>
    <s v="Comedies, International Movies"/>
    <x v="4"/>
    <s v="Comedies, International Movies"/>
    <n v="2"/>
  </r>
  <r>
    <n v="6048"/>
    <x v="2077"/>
    <x v="0"/>
    <x v="2077"/>
    <s v="Christopher S. Rech, Brandon Kimber"/>
    <m/>
    <n v="0"/>
    <x v="0"/>
    <s v="United States"/>
    <n v="1"/>
    <x v="228"/>
    <x v="0"/>
    <x v="2"/>
    <s v="91 min"/>
    <n v="91"/>
    <n v="91"/>
    <n v="73.35918309004019"/>
    <s v=""/>
    <s v="Documentaries"/>
    <x v="3"/>
    <s v="Documentaries"/>
    <n v="1"/>
  </r>
  <r>
    <n v="6054"/>
    <x v="2078"/>
    <x v="0"/>
    <x v="2078"/>
    <s v="Michael Damian"/>
    <s v="Katie McGrath, Sir Roger Moore, Sam Heughan, Travis Turner, Leilah de Meza, Miles Richardson, Charlotte Salt"/>
    <n v="7"/>
    <x v="0"/>
    <s v="United States"/>
    <n v="1"/>
    <x v="998"/>
    <x v="12"/>
    <x v="6"/>
    <s v="91 min"/>
    <n v="91"/>
    <n v="91"/>
    <n v="73.35918309004019"/>
    <s v=""/>
    <s v="Children &amp; Family Movies, Dramas, Romantic Movies"/>
    <x v="0"/>
    <s v="Children &amp; Family Movies, Dramas, Romantic Movies"/>
    <n v="3"/>
  </r>
  <r>
    <n v="6065"/>
    <x v="2079"/>
    <x v="0"/>
    <x v="2079"/>
    <s v="Gregory Caruso"/>
    <m/>
    <n v="0"/>
    <x v="0"/>
    <s v="United States"/>
    <n v="1"/>
    <x v="847"/>
    <x v="3"/>
    <x v="1"/>
    <s v="91 min"/>
    <n v="91"/>
    <n v="91"/>
    <n v="73.35918309004019"/>
    <s v=""/>
    <s v="Documentaries"/>
    <x v="3"/>
    <s v="Documentaries"/>
    <n v="1"/>
  </r>
  <r>
    <n v="6091"/>
    <x v="2080"/>
    <x v="0"/>
    <x v="2080"/>
    <s v="Thierry Donard"/>
    <s v="Antoine Bizet, Jesse Richman, Karsten Gefle, Wille Lindberg, Matahi Drollet, Mathias Wyss, Matt Annetts"/>
    <n v="7"/>
    <x v="11"/>
    <s v="France"/>
    <n v="1"/>
    <x v="243"/>
    <x v="0"/>
    <x v="1"/>
    <s v="91 min"/>
    <n v="91"/>
    <n v="91"/>
    <n v="73.35918309004019"/>
    <s v=""/>
    <s v="Action &amp; Adventure, Documentaries, International Movies"/>
    <x v="1"/>
    <s v="Action &amp; Adventure, Documentaries, International Movies"/>
    <n v="3"/>
  </r>
  <r>
    <n v="6105"/>
    <x v="2081"/>
    <x v="0"/>
    <x v="2081"/>
    <s v="Alison Klayman"/>
    <s v="Ai Weiwei, Lao Ai"/>
    <n v="2"/>
    <x v="0"/>
    <s v="United States"/>
    <n v="1"/>
    <x v="144"/>
    <x v="11"/>
    <x v="12"/>
    <s v="91 min"/>
    <n v="91"/>
    <n v="91"/>
    <n v="73.35918309004019"/>
    <s v=""/>
    <s v="Documentaries"/>
    <x v="3"/>
    <s v="Documentaries"/>
    <n v="1"/>
  </r>
  <r>
    <n v="6121"/>
    <x v="2082"/>
    <x v="0"/>
    <x v="2082"/>
    <s v="Jonathan Levine"/>
    <s v="Anson Mount, Edwin Hodge, Michael Welch, Brooke Bloom, Amber Heard, Aaron Himelstein, Whitney Able, Luke Grimes, Melissa Price"/>
    <n v="9"/>
    <x v="0"/>
    <s v="United States"/>
    <n v="1"/>
    <x v="267"/>
    <x v="24"/>
    <x v="12"/>
    <s v="91 min"/>
    <n v="91"/>
    <n v="91"/>
    <n v="73.35918309004019"/>
    <s v=""/>
    <s v="Horror Movies"/>
    <x v="9"/>
    <s v="Horror Movies"/>
    <n v="1"/>
  </r>
  <r>
    <n v="6193"/>
    <x v="2083"/>
    <x v="0"/>
    <x v="2083"/>
    <s v="Jason Stone"/>
    <s v="Stefanie Scott, Theodore Pellerin, Percy Hynes White, Kate Burton, Sa√Ød Taghmaoui, Kristin Booth, James Wotherspoon"/>
    <n v="7"/>
    <x v="8"/>
    <s v="Canada"/>
    <n v="1"/>
    <x v="999"/>
    <x v="5"/>
    <x v="1"/>
    <s v="91 min"/>
    <n v="91"/>
    <n v="91"/>
    <n v="73.35918309004019"/>
    <s v=""/>
    <s v="Dramas, Sci-Fi &amp; Fantasy"/>
    <x v="2"/>
    <s v="Dramas, Sci-Fi &amp; Fantasy"/>
    <n v="2"/>
  </r>
  <r>
    <n v="6218"/>
    <x v="2084"/>
    <x v="0"/>
    <x v="2084"/>
    <s v="Sumitra Bhave, Sunil Sukthankar"/>
    <s v="Amruta Subhash, Rajesh More, Devika Daftardar, Renuka Daftardar, Uttara Baokar, Jyoti Subhash, Milind Shinde, Sachin Mondkar"/>
    <n v="8"/>
    <x v="17"/>
    <s v="India"/>
    <n v="1"/>
    <x v="180"/>
    <x v="24"/>
    <x v="1"/>
    <s v="91 min"/>
    <n v="91"/>
    <n v="91"/>
    <n v="73.35918309004019"/>
    <s v=""/>
    <s v="Dramas, International Movies"/>
    <x v="2"/>
    <s v="Dramas, International Movies"/>
    <n v="2"/>
  </r>
  <r>
    <n v="6246"/>
    <x v="2085"/>
    <x v="0"/>
    <x v="2085"/>
    <s v="Esteban Vidal"/>
    <s v="Fabrizio Copano, Rodrigo Salinas, Pedro Ruminot, Sergio Freire, Juanita Ringeling, Alessandra Denegri, Luis Dub√≥, Felipe Avello"/>
    <n v="8"/>
    <x v="32"/>
    <s v="Chile"/>
    <n v="1"/>
    <x v="876"/>
    <x v="8"/>
    <x v="1"/>
    <s v="91 min"/>
    <n v="91"/>
    <n v="91"/>
    <n v="73.35918309004019"/>
    <s v=""/>
    <s v="Comedies, International Movies"/>
    <x v="4"/>
    <s v="Comedies, International Movies"/>
    <n v="2"/>
  </r>
  <r>
    <n v="6281"/>
    <x v="2086"/>
    <x v="0"/>
    <x v="2086"/>
    <s v="April Mullen"/>
    <s v="Erika Linder, Natalie Krill, Sebastian Pigott, Mayko Nguyen, Tommie-Amber Pirie, Melanie Leishman, Andrea Stefancikova, Daniela Barbosa"/>
    <n v="8"/>
    <x v="8"/>
    <s v="Canada"/>
    <n v="1"/>
    <x v="166"/>
    <x v="9"/>
    <x v="5"/>
    <s v="91 min"/>
    <n v="91"/>
    <n v="91"/>
    <n v="73.35918309004019"/>
    <s v=""/>
    <s v="Dramas, Independent Movies, International Movies"/>
    <x v="2"/>
    <s v="Dramas, Independent Movies, International Movies"/>
    <n v="3"/>
  </r>
  <r>
    <n v="6329"/>
    <x v="2087"/>
    <x v="0"/>
    <x v="2087"/>
    <s v="Martin Hodara"/>
    <s v="Ricardo Dar√≠n, Leonardo Sbaraglia, Laia Costa, Federico Luppi, Dolores Fonzi, Andr√©s Herrera"/>
    <n v="6"/>
    <x v="25"/>
    <s v="Argentina, Spain"/>
    <n v="2"/>
    <x v="801"/>
    <x v="3"/>
    <x v="5"/>
    <s v="91 min"/>
    <n v="91"/>
    <n v="91"/>
    <n v="73.35918309004019"/>
    <s v=""/>
    <s v="Dramas, International Movies, Thrillers"/>
    <x v="2"/>
    <s v="Dramas, International Movies, Thrillers"/>
    <n v="3"/>
  </r>
  <r>
    <n v="6334"/>
    <x v="2088"/>
    <x v="0"/>
    <x v="2088"/>
    <s v="Deane Taylor"/>
    <s v="Ryan Kwanten, Rufus Sewell, Toni Collette, Robin McLeavy, David Wenham, Barry Humphries, Richard Roxburgh, Deborah Mailman, Barry Otto"/>
    <n v="9"/>
    <x v="12"/>
    <s v="Australia, United States"/>
    <n v="2"/>
    <x v="625"/>
    <x v="4"/>
    <x v="7"/>
    <s v="91 min"/>
    <n v="91"/>
    <n v="91"/>
    <n v="73.35918309004019"/>
    <s v=""/>
    <s v="Children &amp; Family Movies"/>
    <x v="0"/>
    <s v="Children &amp; Family Movies"/>
    <n v="1"/>
  </r>
  <r>
    <n v="6383"/>
    <x v="2089"/>
    <x v="0"/>
    <x v="2089"/>
    <s v="Vivieno Caldinelli"/>
    <s v="Jonny Gray, Callan Potter, Peter Keleghan, Hannah Vandenbygaart, Kiana Madeira, Joshua Kilimnik, Drew Haytaoglu, Isiah Lea, Scott Thompson, Caroline Rhea"/>
    <n v="10"/>
    <x v="8"/>
    <s v="Canada"/>
    <n v="1"/>
    <x v="957"/>
    <x v="9"/>
    <x v="6"/>
    <s v="91 min"/>
    <n v="91"/>
    <n v="91"/>
    <n v="73.35918309004019"/>
    <s v=""/>
    <s v="Children &amp; Family Movies, Comedies"/>
    <x v="0"/>
    <s v="Children &amp; Family Movies, Comedies"/>
    <n v="2"/>
  </r>
  <r>
    <n v="6494"/>
    <x v="2090"/>
    <x v="0"/>
    <x v="2090"/>
    <s v="Gregory Hoblit"/>
    <s v="Christien Anholt, Andre Braugher, Dan Futterman, Josh Lucas, Clive Owen, Sophie Ward, Sue-Ann Leeds, Laura Linney"/>
    <n v="8"/>
    <x v="0"/>
    <s v="United States"/>
    <n v="1"/>
    <x v="110"/>
    <x v="31"/>
    <x v="6"/>
    <s v="91 min"/>
    <n v="91"/>
    <n v="91"/>
    <n v="73.35918309004019"/>
    <s v=""/>
    <s v="Dramas"/>
    <x v="2"/>
    <s v="Dramas"/>
    <n v="1"/>
  </r>
  <r>
    <n v="6512"/>
    <x v="2091"/>
    <x v="0"/>
    <x v="2091"/>
    <s v="Les Mayfield"/>
    <s v="Cedric the Entertainer, Lucy Liu, Nicollette Sheridan, Mark Dacascos, Callum Keith Rennie, DeRay Davis, Niecy Nash, Will Patton"/>
    <n v="8"/>
    <x v="0"/>
    <s v="United States"/>
    <n v="1"/>
    <x v="55"/>
    <x v="37"/>
    <x v="2"/>
    <s v="91 min"/>
    <n v="91"/>
    <n v="91"/>
    <n v="73.35918309004019"/>
    <s v=""/>
    <s v="Action &amp; Adventure, Comedies"/>
    <x v="1"/>
    <s v="Action &amp; Adventure, Comedies"/>
    <n v="2"/>
  </r>
  <r>
    <n v="6565"/>
    <x v="2092"/>
    <x v="0"/>
    <x v="2092"/>
    <s v="Agnidev Chatterjee"/>
    <s v="Riya Sen, Mahima Chaudhry, Rajesh Sharma, Indrasish Roy, Mumtaz Sorcar, Sudip Mukherjee, Shataf Figar, Koushik Sen"/>
    <n v="8"/>
    <x v="17"/>
    <s v="India"/>
    <n v="1"/>
    <x v="141"/>
    <x v="9"/>
    <x v="5"/>
    <s v="91 min"/>
    <n v="91"/>
    <n v="91"/>
    <n v="73.35918309004019"/>
    <s v=""/>
    <s v="Dramas, International Movies, Thrillers"/>
    <x v="2"/>
    <s v="Dramas, International Movies, Thrillers"/>
    <n v="3"/>
  </r>
  <r>
    <n v="6658"/>
    <x v="2093"/>
    <x v="0"/>
    <x v="2093"/>
    <s v="Dave Green"/>
    <s v="Teo Halm, Astro, Reese Hartwig, Ella Wahlestedt, Jason Gray-Stanford, Algee Smith, Cassius Willis, Sonya Leslie, Kerry O'Malley, Virginia Louise Smith, Peter Mackenzie, Valerie Wildman"/>
    <n v="12"/>
    <x v="0"/>
    <s v="United States"/>
    <n v="1"/>
    <x v="164"/>
    <x v="0"/>
    <x v="7"/>
    <s v="91 min"/>
    <n v="91"/>
    <n v="91"/>
    <n v="73.35918309004019"/>
    <s v=""/>
    <s v="Children &amp; Family Movies, Sci-Fi &amp; Fantasy"/>
    <x v="0"/>
    <s v="Children &amp; Family Movies, Sci-Fi &amp; Fantasy"/>
    <n v="2"/>
  </r>
  <r>
    <n v="6699"/>
    <x v="2094"/>
    <x v="0"/>
    <x v="2094"/>
    <s v="Denis Villeneuve"/>
    <s v="Jake Gyllenhaal, M√©lanie Laurent, Sarah Gadon, Isabella Rossellini, Joshua Peace, Tim Post"/>
    <n v="6"/>
    <x v="8"/>
    <s v="Canada, Spain, France"/>
    <n v="3"/>
    <x v="777"/>
    <x v="8"/>
    <x v="12"/>
    <s v="91 min"/>
    <n v="91"/>
    <n v="91"/>
    <n v="73.35918309004019"/>
    <s v=""/>
    <s v="Independent Movies, Thrillers"/>
    <x v="15"/>
    <s v="Independent Movies, Thrillers"/>
    <n v="2"/>
  </r>
  <r>
    <n v="6708"/>
    <x v="2095"/>
    <x v="0"/>
    <x v="2095"/>
    <m/>
    <s v="Ramanathan, Rakesh"/>
    <n v="2"/>
    <x v="17"/>
    <s v="India"/>
    <n v="1"/>
    <x v="110"/>
    <x v="5"/>
    <x v="1"/>
    <s v="91 min"/>
    <n v="91"/>
    <n v="91"/>
    <n v="73.35918309004019"/>
    <s v=""/>
    <s v="International Movies, Music &amp; Musicals, Thrillers"/>
    <x v="7"/>
    <s v="International Movies, Music &amp; Musicals, Thrillers"/>
    <n v="3"/>
  </r>
  <r>
    <n v="6739"/>
    <x v="2096"/>
    <x v="0"/>
    <x v="2096"/>
    <s v="Keith L. Smith"/>
    <s v="Denyce Lawton, Hosea Chanchez, Michelle Mitchenor, Darius McCrary, Shawne Merriman, Sticky Fingaz, Miguel A. N√∫√±ez Jr., Masika Kalysha, Zac Titus"/>
    <n v="9"/>
    <x v="0"/>
    <s v="United States"/>
    <n v="1"/>
    <x v="1000"/>
    <x v="2"/>
    <x v="1"/>
    <s v="91 min"/>
    <n v="91"/>
    <n v="91"/>
    <n v="73.35918309004019"/>
    <s v=""/>
    <s v="Thrillers"/>
    <x v="12"/>
    <s v="Thrillers"/>
    <n v="1"/>
  </r>
  <r>
    <n v="6797"/>
    <x v="2097"/>
    <x v="0"/>
    <x v="2097"/>
    <s v="Trudie Styler"/>
    <s v="Alex Lawther, Abigail Breslin, AnnaSophia Robb, Ian Nelson, Celia Weston, Laverne Cox, Bette Midler, Willa Fitzgerald, Larry Pine, John McEnroe, Mickey Sumner, Daniel Bellomy, Wally Dunn, Marceline Hugot"/>
    <n v="14"/>
    <x v="0"/>
    <s v="United States"/>
    <n v="1"/>
    <x v="815"/>
    <x v="5"/>
    <x v="5"/>
    <s v="91 min"/>
    <n v="91"/>
    <n v="91"/>
    <n v="73.35918309004019"/>
    <s v=""/>
    <s v="Comedies, Dramas, Independent Movies"/>
    <x v="4"/>
    <s v="Comedies, Dramas, Independent Movies"/>
    <n v="3"/>
  </r>
  <r>
    <n v="6904"/>
    <x v="2098"/>
    <x v="0"/>
    <x v="2098"/>
    <s v="Esteban Vidal"/>
    <s v="Fabrizio Copano, Juanita Ringeling, Fernando Alarc√≥n, Delfina Guzm√°n, Paty Cofr√©, Andr√©s Rill√≥n, Julio Jung, Nicol√°s Oyarz√∫n"/>
    <n v="8"/>
    <x v="32"/>
    <s v="Chile"/>
    <n v="1"/>
    <x v="876"/>
    <x v="4"/>
    <x v="5"/>
    <s v="91 min"/>
    <n v="91"/>
    <n v="91"/>
    <n v="73.35918309004019"/>
    <s v=""/>
    <s v="Comedies, International Movies"/>
    <x v="4"/>
    <s v="Comedies, International Movies"/>
    <n v="2"/>
  </r>
  <r>
    <n v="6921"/>
    <x v="2099"/>
    <x v="0"/>
    <x v="2099"/>
    <s v="Joe Dietsch, Louie Gibson"/>
    <s v="Martin Dingle-Wall, Ken Lally, Kenny Wormald, Connor Williams, Gary Sturm, C.J. Baker, Jeremy Lawson, Liesel Hanson, Kenneth Billings, Michael Tipps"/>
    <n v="10"/>
    <x v="0"/>
    <s v="United States"/>
    <n v="1"/>
    <x v="180"/>
    <x v="3"/>
    <x v="5"/>
    <s v="91 min"/>
    <n v="91"/>
    <n v="91"/>
    <n v="73.35918309004019"/>
    <s v=""/>
    <s v="Horror Movies, Independent Movies"/>
    <x v="9"/>
    <s v="Horror Movies, Independent Movies"/>
    <n v="2"/>
  </r>
  <r>
    <n v="7002"/>
    <x v="2100"/>
    <x v="0"/>
    <x v="2100"/>
    <s v="Federico Lemos"/>
    <m/>
    <n v="0"/>
    <x v="2"/>
    <m/>
    <n v="0"/>
    <x v="435"/>
    <x v="3"/>
    <x v="6"/>
    <s v="91 min"/>
    <n v="91"/>
    <n v="91"/>
    <n v="73.35918309004019"/>
    <s v=""/>
    <s v="Documentaries, International Movies"/>
    <x v="3"/>
    <s v="Documentaries, International Movies"/>
    <n v="2"/>
  </r>
  <r>
    <n v="7028"/>
    <x v="2101"/>
    <x v="0"/>
    <x v="2101"/>
    <s v="Jonathan Mostow"/>
    <s v="Sam Worthington, Odeya Rush, Amy Landecker, Allen Leech, Ver√≥nica Echegui"/>
    <n v="5"/>
    <x v="0"/>
    <s v="United States, Spain, Germany"/>
    <n v="3"/>
    <x v="416"/>
    <x v="4"/>
    <x v="12"/>
    <s v="91 min"/>
    <n v="91"/>
    <n v="91"/>
    <n v="73.35918309004019"/>
    <s v=""/>
    <s v="Action &amp; Adventure, Independent Movies"/>
    <x v="1"/>
    <s v="Action &amp; Adventure, Independent Movies"/>
    <n v="2"/>
  </r>
  <r>
    <n v="7044"/>
    <x v="2102"/>
    <x v="0"/>
    <x v="2102"/>
    <s v="Chuck Russell"/>
    <s v="John Travolta, Christopher Meloni, Amanda Schull, Sam Trammell, Patrick St. Esprit, Rebecca De Mornay, Asante Jones, Paul Sloan, Luis Da Silva Jr., Jordan Whalen"/>
    <n v="10"/>
    <x v="0"/>
    <s v="United States"/>
    <n v="1"/>
    <x v="1001"/>
    <x v="9"/>
    <x v="12"/>
    <s v="91 min"/>
    <n v="91"/>
    <n v="91"/>
    <n v="73.35918309004019"/>
    <s v=""/>
    <s v="Action &amp; Adventure, Dramas"/>
    <x v="1"/>
    <s v="Action &amp; Adventure, Dramas"/>
    <n v="2"/>
  </r>
  <r>
    <n v="7093"/>
    <x v="2103"/>
    <x v="0"/>
    <x v="2103"/>
    <s v="Charles Officer"/>
    <m/>
    <n v="0"/>
    <x v="8"/>
    <s v="Canada"/>
    <n v="1"/>
    <x v="1002"/>
    <x v="5"/>
    <x v="6"/>
    <s v="91 min"/>
    <n v="91"/>
    <n v="91"/>
    <n v="73.35918309004019"/>
    <s v=""/>
    <s v="Documentaries"/>
    <x v="3"/>
    <s v="Documentaries"/>
    <n v="1"/>
  </r>
  <r>
    <n v="7106"/>
    <x v="2104"/>
    <x v="0"/>
    <x v="2104"/>
    <s v="Maria Ripoll"/>
    <s v="Dani Rovira, Mar√≠a Valverde, Jordi S√°nchez, Joaqu√≠n N√∫√±ez, Alicia Rubio, Clara Lago, Anna Gras, Gracia Olayo, Melody, Marta P√©rez"/>
    <n v="10"/>
    <x v="14"/>
    <s v="Spain"/>
    <n v="1"/>
    <x v="956"/>
    <x v="4"/>
    <x v="5"/>
    <s v="91 min"/>
    <n v="91"/>
    <n v="91"/>
    <n v="73.35918309004019"/>
    <s v=""/>
    <s v="Comedies, International Movies, Romantic Movies"/>
    <x v="4"/>
    <s v="Comedies, International Movies, Romantic Movies"/>
    <n v="3"/>
  </r>
  <r>
    <n v="7146"/>
    <x v="2105"/>
    <x v="0"/>
    <x v="2105"/>
    <s v="John Schultz"/>
    <s v="Jordana Beatty, Heather Graham, Parris Mosteller, Preston Bailey, Kristoffer Ryan Winters, Garrett Ryan, Jaleel White, Ashley Boettcher, Taylar Hender, Cameron Boyce, Jenica Bergere, Janet Varney"/>
    <n v="12"/>
    <x v="0"/>
    <s v="United States"/>
    <n v="1"/>
    <x v="647"/>
    <x v="12"/>
    <x v="7"/>
    <s v="91 min"/>
    <n v="91"/>
    <n v="91"/>
    <n v="73.35918309004019"/>
    <s v=""/>
    <s v="Children &amp; Family Movies, Comedies"/>
    <x v="0"/>
    <s v="Children &amp; Family Movies, Comedies"/>
    <n v="2"/>
  </r>
  <r>
    <n v="7321"/>
    <x v="2106"/>
    <x v="0"/>
    <x v="2106"/>
    <s v="Zach Clark"/>
    <s v="Addison Timlin, Ally Sheedy, Keith Poulson, Peter Hedges, Barbara Crampton, Kristin Slaysman, Molly Plunk"/>
    <n v="7"/>
    <x v="0"/>
    <s v="United States"/>
    <n v="1"/>
    <x v="857"/>
    <x v="9"/>
    <x v="11"/>
    <s v="91 min"/>
    <n v="91"/>
    <n v="91"/>
    <n v="73.35918309004019"/>
    <s v=""/>
    <s v="Comedies, Dramas, Independent Movies"/>
    <x v="4"/>
    <s v="Comedies, Dramas, Independent Movies"/>
    <n v="3"/>
  </r>
  <r>
    <n v="7390"/>
    <x v="2107"/>
    <x v="0"/>
    <x v="2107"/>
    <s v="Michael Winnick"/>
    <s v="Bojana Novakovic, Josh Stewart, Delroy Lindo, Melissa Bolona, Yvette Yates, Luke Edwards, Jaqueline Fleming, Ben VanderMey, Presley Richardson, Joy Kate Lawson"/>
    <n v="10"/>
    <x v="0"/>
    <s v="United States"/>
    <n v="1"/>
    <x v="33"/>
    <x v="5"/>
    <x v="5"/>
    <s v="91 min"/>
    <n v="91"/>
    <n v="91"/>
    <n v="73.35918309004019"/>
    <s v=""/>
    <s v="Horror Movies"/>
    <x v="9"/>
    <s v="Horror Movies"/>
    <n v="1"/>
  </r>
  <r>
    <n v="7511"/>
    <x v="2108"/>
    <x v="0"/>
    <x v="2108"/>
    <s v="Chad Hartigan"/>
    <s v="Markees Christmas, Craig Robinson, Lina Keller, Carla Juri, Jakub Gierszal, Levin Henning, Eva Loebau"/>
    <n v="7"/>
    <x v="10"/>
    <s v="Germany, United States"/>
    <n v="2"/>
    <x v="6"/>
    <x v="9"/>
    <x v="12"/>
    <s v="91 min"/>
    <n v="91"/>
    <n v="91"/>
    <n v="73.35918309004019"/>
    <s v=""/>
    <s v="Dramas, Independent Movies, International Movies"/>
    <x v="2"/>
    <s v="Dramas, Independent Movies, International Movies"/>
    <n v="3"/>
  </r>
  <r>
    <n v="7537"/>
    <x v="2109"/>
    <x v="0"/>
    <x v="2109"/>
    <s v="Nathaniel Warsh"/>
    <s v="Andr√© Bharti, Katherine Barrell, Ray Galletti, Emily Alatalo, Tamara Duarte, Randal Edwards, Alastair Forbes, Jesse Camacho"/>
    <n v="8"/>
    <x v="8"/>
    <s v="Canada"/>
    <n v="1"/>
    <x v="250"/>
    <x v="4"/>
    <x v="5"/>
    <s v="91 min"/>
    <n v="91"/>
    <n v="91"/>
    <n v="73.35918309004019"/>
    <s v=""/>
    <s v="Comedies, Romantic Movies"/>
    <x v="4"/>
    <s v="Comedies, Romantic Movies"/>
    <n v="2"/>
  </r>
  <r>
    <n v="7557"/>
    <x v="2110"/>
    <x v="0"/>
    <x v="2110"/>
    <s v="Ben Bowie, Geoff Luck"/>
    <m/>
    <n v="0"/>
    <x v="0"/>
    <s v="United States, Botswana"/>
    <n v="2"/>
    <x v="478"/>
    <x v="9"/>
    <x v="6"/>
    <s v="91 min"/>
    <n v="91"/>
    <n v="91"/>
    <n v="73.35918309004019"/>
    <s v=""/>
    <s v="Documentaries"/>
    <x v="3"/>
    <s v="Documentaries"/>
    <n v="1"/>
  </r>
  <r>
    <n v="7567"/>
    <x v="2111"/>
    <x v="0"/>
    <x v="2111"/>
    <s v="Roman Atwood, Ben Pluimer"/>
    <s v="Roman Atwood, Vitaly Zdorovetskiy, Dennis Roady"/>
    <n v="3"/>
    <x v="0"/>
    <s v="United States"/>
    <n v="1"/>
    <x v="712"/>
    <x v="9"/>
    <x v="12"/>
    <s v="91 min"/>
    <n v="91"/>
    <n v="91"/>
    <n v="73.35918309004019"/>
    <s v=""/>
    <s v="Comedies"/>
    <x v="4"/>
    <s v="Comedies"/>
    <n v="1"/>
  </r>
  <r>
    <n v="7580"/>
    <x v="2112"/>
    <x v="0"/>
    <x v="2112"/>
    <s v="Dennie Gordon"/>
    <s v="Mary-Kate Olsen, Ashley Olsen, Eugene Levy, Andy Richter, Riley Smith, Jared Padalecki, Drew Pinsky, Darrell Hammond, Andrea Martin, Alannah Ong, Mary Bond Davis, Bob Saget, Jack Osbourne"/>
    <n v="13"/>
    <x v="0"/>
    <s v="United States"/>
    <n v="1"/>
    <x v="165"/>
    <x v="26"/>
    <x v="7"/>
    <s v="91 min"/>
    <n v="91"/>
    <n v="91"/>
    <n v="73.35918309004019"/>
    <s v=""/>
    <s v="Children &amp; Family Movies, Comedies"/>
    <x v="0"/>
    <s v="Children &amp; Family Movies, Comedies"/>
    <n v="2"/>
  </r>
  <r>
    <n v="7627"/>
    <x v="2113"/>
    <x v="0"/>
    <x v="2113"/>
    <s v="Enrico Bisi"/>
    <m/>
    <n v="0"/>
    <x v="24"/>
    <s v="Italy"/>
    <n v="1"/>
    <x v="453"/>
    <x v="4"/>
    <x v="5"/>
    <s v="91 min"/>
    <n v="91"/>
    <n v="91"/>
    <n v="73.35918309004019"/>
    <s v=""/>
    <s v="Documentaries, International Movies, Music &amp; Musicals"/>
    <x v="3"/>
    <s v="Documentaries, International Movies, Music &amp; Musicals"/>
    <n v="3"/>
  </r>
  <r>
    <n v="7643"/>
    <x v="2114"/>
    <x v="0"/>
    <x v="2114"/>
    <s v="Shawn Crahan"/>
    <s v="Kim Coates, Tyler Ross, Lauren V√©lez, Reno Wilson, Bruno Gunn, Tracy Vilar, Sona Eyambe, Corey Taylor, Meadow Williams"/>
    <n v="9"/>
    <x v="0"/>
    <s v="United States"/>
    <n v="1"/>
    <x v="1003"/>
    <x v="9"/>
    <x v="12"/>
    <s v="91 min"/>
    <n v="91"/>
    <n v="91"/>
    <n v="73.35918309004019"/>
    <s v=""/>
    <s v="Action &amp; Adventure"/>
    <x v="1"/>
    <s v="Action &amp; Adventure"/>
    <n v="1"/>
  </r>
  <r>
    <n v="7678"/>
    <x v="2115"/>
    <x v="0"/>
    <x v="2115"/>
    <s v="Logan Kibens"/>
    <s v="Martin Starr, Mae Whitman, Nat Faxon, Cameron Esposito, Retta, Christine Lahti, Kate Cobb, Kristopher Lofton, Tim Hopper, Trevor Dawkins"/>
    <n v="10"/>
    <x v="0"/>
    <s v="United States"/>
    <n v="1"/>
    <x v="1004"/>
    <x v="9"/>
    <x v="5"/>
    <s v="91 min"/>
    <n v="91"/>
    <n v="91"/>
    <n v="73.35918309004019"/>
    <s v=""/>
    <s v="Comedies, Dramas, Independent Movies"/>
    <x v="4"/>
    <s v="Comedies, Dramas, Independent Movies"/>
    <n v="3"/>
  </r>
  <r>
    <n v="7700"/>
    <x v="2116"/>
    <x v="0"/>
    <x v="2116"/>
    <s v="Cosima Spender"/>
    <m/>
    <n v="0"/>
    <x v="6"/>
    <s v="United Kingdom"/>
    <n v="1"/>
    <x v="743"/>
    <x v="4"/>
    <x v="1"/>
    <s v="91 min"/>
    <n v="91"/>
    <n v="91"/>
    <n v="73.35918309004019"/>
    <s v=""/>
    <s v="Documentaries, International Movies, Sports Movies"/>
    <x v="3"/>
    <s v="Documentaries, International Movies, Sports Movies"/>
    <n v="3"/>
  </r>
  <r>
    <n v="7717"/>
    <x v="2117"/>
    <x v="0"/>
    <x v="2117"/>
    <s v="Steve Carr"/>
    <s v="Kevin James, Keir O'Donnell, Jayma Mays, Raini Rodriguez, Shirley Knight, Stephen Rannazzisi, Peter Gerety, Bobby Cannavale, Adam Ferrara, Jamal Mixon, Adhir Kalyan, Gary Valentine"/>
    <n v="12"/>
    <x v="0"/>
    <s v="United States"/>
    <n v="1"/>
    <x v="79"/>
    <x v="16"/>
    <x v="7"/>
    <s v="91 min"/>
    <n v="91"/>
    <n v="91"/>
    <n v="73.35918309004019"/>
    <s v=""/>
    <s v="Action &amp; Adventure, Comedies"/>
    <x v="1"/>
    <s v="Action &amp; Adventure, Comedies"/>
    <n v="2"/>
  </r>
  <r>
    <n v="7915"/>
    <x v="2118"/>
    <x v="0"/>
    <x v="2118"/>
    <s v="Gianfranco Rosi"/>
    <m/>
    <n v="0"/>
    <x v="24"/>
    <s v="Italy, France"/>
    <n v="2"/>
    <x v="498"/>
    <x v="8"/>
    <x v="5"/>
    <s v="91 min"/>
    <n v="91"/>
    <n v="91"/>
    <n v="73.35918309004019"/>
    <s v=""/>
    <s v="Documentaries, International Movies"/>
    <x v="3"/>
    <s v="Documentaries, International Movies"/>
    <n v="2"/>
  </r>
  <r>
    <n v="7999"/>
    <x v="2119"/>
    <x v="0"/>
    <x v="2119"/>
    <s v="David R. Ellis"/>
    <s v="Sara Paxton, Dustin Milligan, Chris Carmack, Katharine McPhee, Donal Logue, Joshua Leonard, Sinqua Walls, Chris Zylka, Alyssa Diaz, Joel David Moore"/>
    <n v="10"/>
    <x v="0"/>
    <s v="United States"/>
    <n v="1"/>
    <x v="133"/>
    <x v="12"/>
    <x v="2"/>
    <s v="91 min"/>
    <n v="91"/>
    <n v="91"/>
    <n v="73.35918309004019"/>
    <s v=""/>
    <s v="Horror Movies"/>
    <x v="9"/>
    <s v="Horror Movies"/>
    <n v="1"/>
  </r>
  <r>
    <n v="8093"/>
    <x v="2120"/>
    <x v="0"/>
    <x v="2120"/>
    <s v="Jon J. Whelan"/>
    <s v="Jeffrey Hollender"/>
    <n v="1"/>
    <x v="0"/>
    <s v="United States"/>
    <n v="1"/>
    <x v="6"/>
    <x v="4"/>
    <x v="6"/>
    <s v="91 min"/>
    <n v="91"/>
    <n v="91"/>
    <n v="73.35918309004019"/>
    <s v=""/>
    <s v="Documentaries"/>
    <x v="3"/>
    <s v="Documentaries"/>
    <n v="1"/>
  </r>
  <r>
    <n v="8128"/>
    <x v="2121"/>
    <x v="0"/>
    <x v="2121"/>
    <s v="Gordon Parks"/>
    <s v="Ron O'Neal, Carl Lee, Sheila Frazier, Julius Harris, Charles McGregor, Nate Adams, Polly Niles, Yvonne Delaine"/>
    <n v="8"/>
    <x v="0"/>
    <s v="United States"/>
    <n v="1"/>
    <x v="55"/>
    <x v="55"/>
    <x v="12"/>
    <s v="91 min"/>
    <n v="91"/>
    <n v="91"/>
    <n v="73.35918309004019"/>
    <s v=""/>
    <s v="Action &amp; Adventure, Classic Movies, Dramas"/>
    <x v="1"/>
    <s v="Action &amp; Adventure, Classic Movies, Dramas"/>
    <n v="3"/>
  </r>
  <r>
    <n v="8305"/>
    <x v="2122"/>
    <x v="0"/>
    <x v="2122"/>
    <s v="Brian Levant"/>
    <s v="John Goodman, Elizabeth Perkins, Rick Moranis, Rosie O'Donnell, Kyle MacLachlan, Halle Berry, Elizabeth Taylor, Dann Florek, Sam Raimi, Harvey Korman"/>
    <n v="10"/>
    <x v="0"/>
    <s v="United States"/>
    <n v="1"/>
    <x v="164"/>
    <x v="28"/>
    <x v="7"/>
    <s v="91 min"/>
    <n v="91"/>
    <n v="91"/>
    <n v="73.35918309004019"/>
    <s v=""/>
    <s v="Children &amp; Family Movies, Comedies"/>
    <x v="0"/>
    <s v="Children &amp; Family Movies, Comedies"/>
    <n v="2"/>
  </r>
  <r>
    <n v="8306"/>
    <x v="2123"/>
    <x v="0"/>
    <x v="2123"/>
    <s v="Brian Levant"/>
    <s v="Mark Addy, Stephen Baldwin, Kristen Johnston, Jane Krakowski, Joan Collins, Thomas Gibson, Alan Cumming"/>
    <n v="7"/>
    <x v="0"/>
    <s v="United States"/>
    <n v="1"/>
    <x v="164"/>
    <x v="32"/>
    <x v="7"/>
    <s v="91 min"/>
    <n v="91"/>
    <n v="91"/>
    <n v="73.35918309004019"/>
    <s v=""/>
    <s v="Children &amp; Family Movies, Comedies, Romantic Movies"/>
    <x v="0"/>
    <s v="Children &amp; Family Movies, Comedies, Romantic Movies"/>
    <n v="3"/>
  </r>
  <r>
    <n v="8427"/>
    <x v="2124"/>
    <x v="0"/>
    <x v="2124"/>
    <s v="Bryan Bertino"/>
    <s v="Zoe Kazan, Ella Ballentine, Aaron Douglas, Christine Ebadi, Marc Hickox, Scott Speedman, Chris Webb"/>
    <n v="7"/>
    <x v="0"/>
    <s v="United States, Canada"/>
    <n v="2"/>
    <x v="986"/>
    <x v="9"/>
    <x v="12"/>
    <s v="91 min"/>
    <n v="91"/>
    <n v="91"/>
    <n v="73.35918309004019"/>
    <s v=""/>
    <s v="Horror Movies, Independent Movies"/>
    <x v="9"/>
    <s v="Horror Movies, Independent Movies"/>
    <n v="2"/>
  </r>
  <r>
    <n v="8444"/>
    <x v="2125"/>
    <x v="0"/>
    <x v="2125"/>
    <s v="Charlie McDowell"/>
    <s v="Mark Duplass, Elisabeth Moss, Ted Danson"/>
    <n v="3"/>
    <x v="0"/>
    <s v="United States"/>
    <n v="1"/>
    <x v="1005"/>
    <x v="0"/>
    <x v="12"/>
    <s v="91 min"/>
    <n v="91"/>
    <n v="91"/>
    <n v="73.35918309004019"/>
    <s v=""/>
    <s v="Comedies, Dramas, Independent Movies"/>
    <x v="4"/>
    <s v="Comedies, Dramas, Independent Movies"/>
    <n v="3"/>
  </r>
  <r>
    <n v="8465"/>
    <x v="2126"/>
    <x v="0"/>
    <x v="2126"/>
    <s v="Brian A. Miller"/>
    <s v="Jason Patric, Bruce Willis, John Cusack, Rain, Jessica Lowndes, Johnathon Schaech, Gia Mantegna, 50 Cent"/>
    <n v="8"/>
    <x v="0"/>
    <s v="United States, United Kingdom"/>
    <n v="2"/>
    <x v="466"/>
    <x v="0"/>
    <x v="12"/>
    <s v="91 min"/>
    <n v="91"/>
    <n v="91"/>
    <n v="73.35918309004019"/>
    <s v=""/>
    <s v="Action &amp; Adventure"/>
    <x v="1"/>
    <s v="Action &amp; Adventure"/>
    <n v="1"/>
  </r>
  <r>
    <n v="8493"/>
    <x v="2127"/>
    <x v="0"/>
    <x v="2127"/>
    <s v="Christian E. Christiansen"/>
    <s v="Leighton Meester, Minka Kelly, Cam Gigandet, Aly Michalka, Danneel Ackles, Frances Fisher, Tomas Arana, Billy Zane, Nina Dobrev, Matt Lanter, Kat Graham"/>
    <n v="11"/>
    <x v="0"/>
    <s v="United States"/>
    <n v="1"/>
    <x v="579"/>
    <x v="12"/>
    <x v="2"/>
    <s v="91 min"/>
    <n v="91"/>
    <n v="91"/>
    <n v="73.35918309004019"/>
    <s v=""/>
    <s v="Thrillers"/>
    <x v="12"/>
    <s v="Thrillers"/>
    <n v="1"/>
  </r>
  <r>
    <n v="8522"/>
    <x v="2128"/>
    <x v="0"/>
    <x v="2128"/>
    <s v="Cosmo Feilding-Mellen"/>
    <m/>
    <n v="0"/>
    <x v="6"/>
    <s v="United Kingdom"/>
    <n v="1"/>
    <x v="724"/>
    <x v="4"/>
    <x v="5"/>
    <s v="91 min"/>
    <n v="91"/>
    <n v="91"/>
    <n v="73.35918309004019"/>
    <s v=""/>
    <s v="Documentaries, International Movies"/>
    <x v="3"/>
    <s v="Documentaries, International Movies"/>
    <n v="2"/>
  </r>
  <r>
    <n v="8538"/>
    <x v="2129"/>
    <x v="0"/>
    <x v="2129"/>
    <s v="Ben Brewer, Alex Brewer"/>
    <s v="Nicolas Cage, Elijah Wood, Sky Ferreira, Jerry Lewis, Eric Heister, Alexandria Lee, Ethan Suplee, Kenna James, Steven Williams, Carl Windom Carlito"/>
    <n v="10"/>
    <x v="0"/>
    <s v="United States"/>
    <n v="1"/>
    <x v="231"/>
    <x v="4"/>
    <x v="12"/>
    <s v="91 min"/>
    <n v="91"/>
    <n v="91"/>
    <n v="73.35918309004019"/>
    <s v=""/>
    <s v="Thrillers"/>
    <x v="12"/>
    <s v="Thrillers"/>
    <n v="1"/>
  </r>
  <r>
    <n v="8549"/>
    <x v="2130"/>
    <x v="0"/>
    <x v="2130"/>
    <s v="Mark Neveldine"/>
    <s v="Olivia Taylor Dudley, Michael Pe√±a, Dougray Scott, Djimon Hounsou, Peter Andersson, Kathleen Robertson, John Patrick Amedori, Michael Par√©, Alex Sparrow, Cas Anvar"/>
    <n v="10"/>
    <x v="0"/>
    <s v="United States"/>
    <n v="1"/>
    <x v="1006"/>
    <x v="4"/>
    <x v="2"/>
    <s v="91 min"/>
    <n v="91"/>
    <n v="91"/>
    <n v="73.35918309004019"/>
    <s v=""/>
    <s v="Horror Movies, Thrillers"/>
    <x v="9"/>
    <s v="Horror Movies, Thrillers"/>
    <n v="2"/>
  </r>
  <r>
    <n v="8632"/>
    <x v="2131"/>
    <x v="0"/>
    <x v="2131"/>
    <s v="Nicholas Zeig-Owens"/>
    <s v="Brian Firkus"/>
    <n v="1"/>
    <x v="0"/>
    <s v="United States"/>
    <n v="1"/>
    <x v="52"/>
    <x v="2"/>
    <x v="5"/>
    <s v="91 min"/>
    <n v="91"/>
    <n v="91"/>
    <n v="73.35918309004019"/>
    <s v=""/>
    <s v="Documentaries, Music &amp; Musicals"/>
    <x v="3"/>
    <s v="Documentaries, Music &amp; Musicals"/>
    <n v="2"/>
  </r>
  <r>
    <n v="8677"/>
    <x v="2132"/>
    <x v="0"/>
    <x v="2132"/>
    <s v="David L.G. Hughes"/>
    <s v="Anna Demetriou, Timo Nieminen, Will Mellor, Andrew Whipp, Paul Freeman, Terence Stamp, Ian Beattie, Victoria Broom, Taylor Frost, Martyn Ford"/>
    <n v="10"/>
    <x v="6"/>
    <s v="United Kingdom, Belgium"/>
    <n v="2"/>
    <x v="744"/>
    <x v="5"/>
    <x v="12"/>
    <s v="91 min"/>
    <n v="91"/>
    <n v="91"/>
    <n v="73.35918309004019"/>
    <s v=""/>
    <s v="Action &amp; Adventure, Sci-Fi &amp; Fantasy"/>
    <x v="1"/>
    <s v="Action &amp; Adventure, Sci-Fi &amp; Fantasy"/>
    <n v="2"/>
  </r>
  <r>
    <n v="8706"/>
    <x v="2133"/>
    <x v="0"/>
    <x v="2133"/>
    <s v="David Serrano"/>
    <s v="Hugo Silva, Michelle Jenner, Ernesto Sevilla, Bel√©n Cuesta, √ìscar Ladoire, Ilay Kurelovic, Ver√≥nica Forqu√©, Luis Jaspe, Borja Luna, Jos√© Luis Mar√≠n"/>
    <n v="10"/>
    <x v="14"/>
    <s v="Spain"/>
    <n v="1"/>
    <x v="95"/>
    <x v="9"/>
    <x v="5"/>
    <s v="91 min"/>
    <n v="91"/>
    <n v="91"/>
    <n v="73.35918309004019"/>
    <s v=""/>
    <s v="Comedies, International Movies, Romantic Movies"/>
    <x v="4"/>
    <s v="Comedies, International Movies, Romantic Movies"/>
    <n v="3"/>
  </r>
  <r>
    <n v="8710"/>
    <x v="2134"/>
    <x v="0"/>
    <x v="2134"/>
    <s v="Antoni Krauze"/>
    <s v="Halina Buyno-≈Åoza, Zofia Cegie≈Çkowa, Barbara Chojecka, Eugenia Horecka, Zygmunt Zintel, Henryka Janikowska, Lena Wilczy≈Ñska, Jerzy Block"/>
    <n v="8"/>
    <x v="20"/>
    <s v="Poland"/>
    <n v="1"/>
    <x v="164"/>
    <x v="36"/>
    <x v="5"/>
    <s v="91 min"/>
    <n v="91"/>
    <n v="91"/>
    <n v="73.35918309004019"/>
    <s v=""/>
    <s v="Dramas, International Movies"/>
    <x v="2"/>
    <s v="Dramas, International Movies"/>
    <n v="2"/>
  </r>
  <r>
    <n v="8725"/>
    <x v="2135"/>
    <x v="0"/>
    <x v="2135"/>
    <s v="Josh Mendoza"/>
    <s v="Lulu Antariksa, Colin O'Donoghue, Mimi Rogers, Peter O'Brien, Dohn Norwood, Jeff Kober, Roshon Fegan, Siena Goines, Chris Ellis, Tobias Jelinek"/>
    <n v="10"/>
    <x v="0"/>
    <s v="United States"/>
    <n v="1"/>
    <x v="161"/>
    <x v="5"/>
    <x v="1"/>
    <s v="91 min"/>
    <n v="91"/>
    <n v="91"/>
    <n v="73.35918309004019"/>
    <s v=""/>
    <s v="Dramas, Thrillers"/>
    <x v="2"/>
    <s v="Dramas, Thrillers"/>
    <n v="2"/>
  </r>
  <r>
    <n v="8734"/>
    <x v="2136"/>
    <x v="0"/>
    <x v="2136"/>
    <s v="Benjamin Turner"/>
    <s v="Lyndon Ogbourne, Billy Zane, Billy Boyd, Joel Dommett, Elliot Gleave, Gala Gordon, Darren Day, Owain Arthur, Craig Gazey, Ben Cura"/>
    <n v="10"/>
    <x v="6"/>
    <s v="United Kingdom"/>
    <n v="1"/>
    <x v="673"/>
    <x v="9"/>
    <x v="5"/>
    <s v="91 min"/>
    <n v="91"/>
    <n v="91"/>
    <n v="73.35918309004019"/>
    <s v=""/>
    <s v="Comedies, Independent Movies, Thrillers"/>
    <x v="4"/>
    <s v="Comedies, Independent Movies, Thrillers"/>
    <n v="3"/>
  </r>
  <r>
    <n v="92"/>
    <x v="2137"/>
    <x v="0"/>
    <x v="2137"/>
    <s v="Mona Achache, Patricia Tourancheau"/>
    <m/>
    <n v="0"/>
    <x v="11"/>
    <s v="France"/>
    <n v="1"/>
    <x v="1007"/>
    <x v="6"/>
    <x v="1"/>
    <s v="92 min"/>
    <n v="92"/>
    <n v="92"/>
    <n v="57.229187983206074"/>
    <s v=""/>
    <s v="Documentaries, International Movies"/>
    <x v="3"/>
    <s v="Documentaries, International Movies"/>
    <n v="2"/>
  </r>
  <r>
    <n v="197"/>
    <x v="2138"/>
    <x v="0"/>
    <x v="2138"/>
    <s v="Mark Waters"/>
    <s v="Addison Rae, Tanner Buchanan, Rachael Leigh Cook, Madison Pettis, Isabella Crovetti, Matthew Lillard, Peyton Meyer, Annie Jacob, Myra Molloy, Kourtney Kardashian"/>
    <n v="10"/>
    <x v="2"/>
    <m/>
    <n v="0"/>
    <x v="1008"/>
    <x v="6"/>
    <x v="1"/>
    <s v="92 min"/>
    <n v="92"/>
    <n v="92"/>
    <n v="57.229187983206074"/>
    <s v=""/>
    <s v="Comedies, Romantic Movies"/>
    <x v="4"/>
    <s v="Comedies, Romantic Movies"/>
    <n v="2"/>
  </r>
  <r>
    <n v="232"/>
    <x v="2139"/>
    <x v="0"/>
    <x v="2139"/>
    <s v="David Oyelowo"/>
    <s v="David Oyelowo, Rosario Dawson, Lonnie Chavis, Amiah Miller, Alfred Molina, Maria Bello"/>
    <n v="6"/>
    <x v="0"/>
    <s v="United States"/>
    <n v="1"/>
    <x v="781"/>
    <x v="6"/>
    <x v="7"/>
    <s v="92 min"/>
    <n v="92"/>
    <n v="92"/>
    <n v="57.229187983206074"/>
    <s v=""/>
    <s v="Children &amp; Family Movies, Dramas"/>
    <x v="0"/>
    <s v="Children &amp; Family Movies, Dramas"/>
    <n v="2"/>
  </r>
  <r>
    <n v="259"/>
    <x v="2140"/>
    <x v="0"/>
    <x v="2140"/>
    <s v="Alice Filippi"/>
    <s v="Ludovica Francesconi, Giuseppe Maggio, Gaja Masciale, Jozef Gjura, Eleonora Gaggero, Franco Ravera, Elisabetta Coraini, Michele Franco, Edoardo Rossi"/>
    <n v="9"/>
    <x v="2"/>
    <m/>
    <n v="0"/>
    <x v="591"/>
    <x v="1"/>
    <x v="5"/>
    <s v="92 min"/>
    <n v="92"/>
    <n v="92"/>
    <n v="57.229187983206074"/>
    <s v=""/>
    <s v="Comedies, Dramas, International Movies"/>
    <x v="4"/>
    <s v="Comedies, Dramas, International Movies"/>
    <n v="3"/>
  </r>
  <r>
    <n v="378"/>
    <x v="2141"/>
    <x v="0"/>
    <x v="2141"/>
    <s v="Daniel Markowicz"/>
    <s v="J√≥zef Paw≈Çowski, Zofia Domalik, Szymon Bobrowski, Bart≈Çomiej Topa, Janusz Chabior, Rafa≈Ç Zawierucha, Antoni Pawlicki, Cezary ≈Åukaszewicz, Danuta Stenka, Jan Frycz, Damian Majewski"/>
    <n v="11"/>
    <x v="20"/>
    <s v="Poland"/>
    <n v="1"/>
    <x v="649"/>
    <x v="6"/>
    <x v="5"/>
    <s v="92 min"/>
    <n v="92"/>
    <n v="92"/>
    <n v="57.229187983206074"/>
    <s v=""/>
    <s v="Action &amp; Adventure, International Movies"/>
    <x v="1"/>
    <s v="Action &amp; Adventure, International Movies"/>
    <n v="2"/>
  </r>
  <r>
    <n v="507"/>
    <x v="2142"/>
    <x v="0"/>
    <x v="2142"/>
    <s v="Christine Luby"/>
    <s v="Saskia Hampele, Liam McIntyre, Lynn Gilmartin, Craig Horner"/>
    <n v="4"/>
    <x v="12"/>
    <s v="Australia"/>
    <n v="1"/>
    <x v="126"/>
    <x v="6"/>
    <x v="4"/>
    <s v="92 min"/>
    <n v="92"/>
    <n v="92"/>
    <n v="57.229187983206074"/>
    <s v=""/>
    <s v="International Movies, Romantic Movies"/>
    <x v="7"/>
    <s v="International Movies, Romantic Movies"/>
    <n v="2"/>
  </r>
  <r>
    <n v="613"/>
    <x v="2143"/>
    <x v="0"/>
    <x v="2143"/>
    <s v="Patrick Tatopoulos"/>
    <s v="Michael Sheen, Bill Nighy, Rhona Mitra, Steven Mackintosh, Kevin Grevioux, David Aston, Geraldine Brophy, Leighton Cardno, Alex Carroll, Elizabeth Hawthorne, Jason Hood"/>
    <n v="11"/>
    <x v="0"/>
    <s v="United States, New Zealand"/>
    <n v="2"/>
    <x v="132"/>
    <x v="16"/>
    <x v="12"/>
    <s v="92 min"/>
    <n v="92"/>
    <n v="92"/>
    <n v="57.229187983206074"/>
    <s v=""/>
    <s v="Action &amp; Adventure, Horror Movies, Sci-Fi &amp; Fantasy"/>
    <x v="1"/>
    <s v="Action &amp; Adventure, Horror Movies, Sci-Fi &amp; Fantasy"/>
    <n v="3"/>
  </r>
  <r>
    <n v="625"/>
    <x v="2144"/>
    <x v="0"/>
    <x v="2144"/>
    <s v="Jakub PiƒÖtek"/>
    <s v="Bartosz Bielenia, Magdalena Pop≈Çawska, Andrzej K≈Çak, Ma≈Çgorzata Hajewska, Dobromir Dymecki, Monika Frajczyk, Cezary Kosi≈Ñski, Adam Nawojczyk, Juliusz ChrzƒÖstowski"/>
    <n v="9"/>
    <x v="2"/>
    <m/>
    <n v="0"/>
    <x v="926"/>
    <x v="6"/>
    <x v="5"/>
    <s v="92 min"/>
    <n v="92"/>
    <n v="92"/>
    <n v="57.229187983206074"/>
    <s v=""/>
    <s v="Dramas, International Movies, Thrillers"/>
    <x v="2"/>
    <s v="Dramas, International Movies, Thrillers"/>
    <n v="3"/>
  </r>
  <r>
    <n v="841"/>
    <x v="2145"/>
    <x v="0"/>
    <x v="2145"/>
    <s v="Letizia Lamartire"/>
    <s v="Andrea Arcangeli, Valentina Bell√®, Andrea Pennacchi, Antonio Zavatteri, Anna Ferruzzo, Riccardo Goretti, Thomas Trabacchi, Marc Clotet, Martufello"/>
    <n v="9"/>
    <x v="24"/>
    <s v="Italy"/>
    <n v="1"/>
    <x v="506"/>
    <x v="6"/>
    <x v="5"/>
    <s v="92 min"/>
    <n v="92"/>
    <n v="92"/>
    <n v="57.229187983206074"/>
    <s v=""/>
    <s v="Dramas, International Movies, Sports Movies"/>
    <x v="2"/>
    <s v="Dramas, International Movies, Sports Movies"/>
    <n v="3"/>
  </r>
  <r>
    <n v="860"/>
    <x v="2146"/>
    <x v="0"/>
    <x v="2146"/>
    <s v="Amr Salama"/>
    <s v="Hend Sabry, Maged El-Kidwani, Hany Adel, Sayed Rajab, Ahmed Kamal, Boutros Ghaly, Laila Ezz El Arab, Samia Asaad, Fatmah Adel, Mohamad Yones, Mohamed Abd El Azim"/>
    <n v="11"/>
    <x v="5"/>
    <s v="Egypt"/>
    <n v="1"/>
    <x v="182"/>
    <x v="12"/>
    <x v="1"/>
    <s v="92 min"/>
    <n v="92"/>
    <n v="92"/>
    <n v="57.229187983206074"/>
    <s v=""/>
    <s v="Dramas, International Movies"/>
    <x v="2"/>
    <s v="Dramas, International Movies"/>
    <n v="2"/>
  </r>
  <r>
    <n v="867"/>
    <x v="2147"/>
    <x v="0"/>
    <x v="2147"/>
    <s v="Eshom Nelms, Ian Nelms"/>
    <s v="John Hawkes, Anthony Anderson, Octavia Spencer, Robert Forster, Clifton Collins Jr., Jeremy Ratchford, James Lafferty, Michael Vartan, Daniel Sunjata, Don Harvey, Stefanie Scott, Caity Lotz, Dale Dickey"/>
    <n v="13"/>
    <x v="0"/>
    <s v="United States"/>
    <n v="1"/>
    <x v="822"/>
    <x v="3"/>
    <x v="12"/>
    <s v="92 min"/>
    <n v="92"/>
    <n v="92"/>
    <n v="57.229187983206074"/>
    <s v=""/>
    <s v="Thrillers"/>
    <x v="12"/>
    <s v="Thrillers"/>
    <n v="1"/>
  </r>
  <r>
    <n v="1097"/>
    <x v="2148"/>
    <x v="0"/>
    <x v="2148"/>
    <s v="Steve Rolston"/>
    <s v="Nick Wolfhard, Charles Demers, Montse Hernandez, Garland Whitt, Bruce Campbell, Catherine O'Hara, Brian Drummond, Giles Panton"/>
    <n v="8"/>
    <x v="2"/>
    <m/>
    <n v="0"/>
    <x v="1009"/>
    <x v="6"/>
    <x v="8"/>
    <s v="92 min"/>
    <n v="92"/>
    <n v="92"/>
    <n v="57.229187983206074"/>
    <s v=""/>
    <s v="Children &amp; Family Movies, Comedies"/>
    <x v="0"/>
    <s v="Children &amp; Family Movies, Comedies"/>
    <n v="2"/>
  </r>
  <r>
    <n v="1210"/>
    <x v="2149"/>
    <x v="0"/>
    <x v="2149"/>
    <s v="Dolapo Adeleke"/>
    <s v="Sarah Hassan, Stycie Waweru, Mawuli Gavor, Pierra Makena, Eve D'Souza, Christabel Jazz Mistri, Martin Githinji, Lydia Gitachu, Kagwe Mungai, Blessing Lung'Aho"/>
    <n v="10"/>
    <x v="38"/>
    <s v="Kenya"/>
    <n v="1"/>
    <x v="929"/>
    <x v="1"/>
    <x v="4"/>
    <s v="92 min"/>
    <n v="92"/>
    <n v="92"/>
    <n v="57.229187983206074"/>
    <s v=""/>
    <s v="Comedies, Dramas, International Movies"/>
    <x v="4"/>
    <s v="Comedies, Dramas, International Movies"/>
    <n v="3"/>
  </r>
  <r>
    <n v="1221"/>
    <x v="2150"/>
    <x v="0"/>
    <x v="2150"/>
    <s v="Pablo Ag√ºero"/>
    <s v="Alex Brendem√ºhl, Amaia Aberasturi, Daniel Fanego, Garazi Urkola, Yune Nogueiras, Jone Laspiur, Irati Saez de Urabain, Lorea Ibarra"/>
    <n v="8"/>
    <x v="14"/>
    <s v="Spain, Argentina"/>
    <n v="2"/>
    <x v="1010"/>
    <x v="6"/>
    <x v="5"/>
    <s v="92 min"/>
    <n v="92"/>
    <n v="92"/>
    <n v="57.229187983206074"/>
    <s v=""/>
    <s v="Dramas, Independent Movies, International Movies"/>
    <x v="2"/>
    <s v="Dramas, Independent Movies, International Movies"/>
    <n v="3"/>
  </r>
  <r>
    <n v="1304"/>
    <x v="2151"/>
    <x v="0"/>
    <x v="2151"/>
    <s v="Ian Cheney"/>
    <m/>
    <n v="0"/>
    <x v="0"/>
    <s v="United States"/>
    <n v="1"/>
    <x v="1011"/>
    <x v="5"/>
    <x v="6"/>
    <s v="92 min"/>
    <n v="92"/>
    <n v="92"/>
    <n v="57.229187983206074"/>
    <s v=""/>
    <s v="Documentaries"/>
    <x v="3"/>
    <s v="Documentaries"/>
    <n v="1"/>
  </r>
  <r>
    <n v="1308"/>
    <x v="2152"/>
    <x v="0"/>
    <x v="2152"/>
    <s v="Dallas Jenkins"/>
    <s v="Brett Dalton, Anjelah Johnson-Reyes, D.B. Sweeney, Neil Flynn, Shawn Michaels, Patrick Gagnon, Tim Frank, Tara Rios, Liam Matthews, Mary Thornton"/>
    <n v="10"/>
    <x v="0"/>
    <s v="United States"/>
    <n v="1"/>
    <x v="1012"/>
    <x v="3"/>
    <x v="7"/>
    <s v="92 min"/>
    <n v="92"/>
    <n v="92"/>
    <n v="57.229187983206074"/>
    <s v=""/>
    <s v="Children &amp; Family Movies, Comedies, Dramas"/>
    <x v="0"/>
    <s v="Children &amp; Family Movies, Comedies, Dramas"/>
    <n v="3"/>
  </r>
  <r>
    <n v="1407"/>
    <x v="2153"/>
    <x v="0"/>
    <x v="2153"/>
    <s v="Eric Darnell, Simon J. Smith"/>
    <s v="Tom McGrath, Christopher Knights, Chris Miller, Conrad Vernon, John Malkovich, Benedict Cumberbatch, Ken Jeong, Annet Mahendru, Peter Stormare"/>
    <n v="9"/>
    <x v="0"/>
    <s v="United States"/>
    <n v="1"/>
    <x v="105"/>
    <x v="0"/>
    <x v="7"/>
    <s v="92 min"/>
    <n v="92"/>
    <n v="92"/>
    <n v="57.229187983206074"/>
    <s v=""/>
    <s v="Children &amp; Family Movies, Comedies"/>
    <x v="0"/>
    <s v="Children &amp; Family Movies, Comedies"/>
    <n v="2"/>
  </r>
  <r>
    <n v="1705"/>
    <x v="2154"/>
    <x v="0"/>
    <x v="2154"/>
    <s v="Renata Terra"/>
    <m/>
    <n v="0"/>
    <x v="23"/>
    <s v="Brazil"/>
    <n v="1"/>
    <x v="538"/>
    <x v="1"/>
    <x v="6"/>
    <s v="92 min"/>
    <n v="92"/>
    <n v="92"/>
    <n v="57.229187983206074"/>
    <s v=""/>
    <s v="Documentaries, International Movies"/>
    <x v="3"/>
    <s v="Documentaries, International Movies"/>
    <n v="2"/>
  </r>
  <r>
    <n v="1998"/>
    <x v="2155"/>
    <x v="0"/>
    <x v="2155"/>
    <s v="James Watkins"/>
    <s v="Idris Elba, Richard Madden, Charlotte Le Bon, Kelly Reilly, Jos√© Garcia, Vincent Londez, Arieh Worthalter, Mohamed Makhtoumi, Th√©o Costa-Marini, J√©r√¥me Gaspard"/>
    <n v="10"/>
    <x v="6"/>
    <s v="United Kingdom, France, United States, Belgium, Luxembourg, China, Germany"/>
    <n v="7"/>
    <x v="440"/>
    <x v="9"/>
    <x v="12"/>
    <s v="92 min"/>
    <n v="92"/>
    <n v="92"/>
    <n v="57.229187983206074"/>
    <s v=""/>
    <s v="Action &amp; Adventure, International Movies"/>
    <x v="1"/>
    <s v="Action &amp; Adventure, International Movies"/>
    <n v="2"/>
  </r>
  <r>
    <n v="2028"/>
    <x v="2156"/>
    <x v="0"/>
    <x v="2156"/>
    <s v="Kenzo Maihara, Amandha Wyanto"/>
    <s v="Christian Loho, Fernando Surya, Yayan Ruhian, Stella Cornelia, Yui Takano, Safira Ratu, Faris Fadjar Munggaran, Adhitya Alkatiri"/>
    <n v="8"/>
    <x v="43"/>
    <s v="Indonesia"/>
    <n v="1"/>
    <x v="1013"/>
    <x v="3"/>
    <x v="4"/>
    <s v="92 min"/>
    <n v="92"/>
    <n v="92"/>
    <n v="57.229187983206074"/>
    <s v=""/>
    <s v="Children &amp; Family Movies"/>
    <x v="0"/>
    <s v="Children &amp; Family Movies"/>
    <n v="1"/>
  </r>
  <r>
    <n v="2072"/>
    <x v="2157"/>
    <x v="0"/>
    <x v="2157"/>
    <s v="Chris Miller"/>
    <s v="Antonio Banderas, Salma Hayek, Zach Galifianakis, Billy Bob Thornton, Amy Sedaris, Constance Marie, Guillermo del Toro, Mike Mitchell"/>
    <n v="8"/>
    <x v="0"/>
    <s v="United States"/>
    <n v="1"/>
    <x v="50"/>
    <x v="12"/>
    <x v="7"/>
    <s v="92 min"/>
    <n v="92"/>
    <n v="92"/>
    <n v="57.229187983206074"/>
    <s v=""/>
    <s v="Children &amp; Family Movies, Comedies"/>
    <x v="0"/>
    <s v="Children &amp; Family Movies, Comedies"/>
    <n v="2"/>
  </r>
  <r>
    <n v="2130"/>
    <x v="2158"/>
    <x v="0"/>
    <x v="2158"/>
    <s v="Cory Edwards"/>
    <s v="Yara Shahidi, Miles Robbins, Miguel J. Pimentel, Gabrielle Union, Jadakiss, Tom Kenny, Angie Martinez, Harland Williams, Fat Joe, Amari McCoy, Dwyane Wade"/>
    <n v="11"/>
    <x v="8"/>
    <s v="Canada"/>
    <n v="1"/>
    <x v="275"/>
    <x v="1"/>
    <x v="8"/>
    <s v="92 min"/>
    <n v="92"/>
    <n v="92"/>
    <n v="57.229187983206074"/>
    <s v=""/>
    <s v="Children &amp; Family Movies, Comedies"/>
    <x v="0"/>
    <s v="Children &amp; Family Movies, Comedies"/>
    <n v="2"/>
  </r>
  <r>
    <n v="2172"/>
    <x v="2159"/>
    <x v="0"/>
    <x v="2159"/>
    <s v="Mike Doyle"/>
    <s v="Scott Evans, Augustus Prew, Kate Walsh, Michelle Buteau, Zo√´ Chao, Patricia Clarkson, Colin Donnell, Christopher Gray"/>
    <n v="8"/>
    <x v="0"/>
    <s v="United States"/>
    <n v="1"/>
    <x v="670"/>
    <x v="1"/>
    <x v="5"/>
    <s v="92 min"/>
    <n v="92"/>
    <n v="92"/>
    <n v="57.229187983206074"/>
    <s v=""/>
    <s v="Comedies, Dramas, Independent Movies"/>
    <x v="4"/>
    <s v="Comedies, Dramas, Independent Movies"/>
    <n v="3"/>
  </r>
  <r>
    <n v="2345"/>
    <x v="2160"/>
    <x v="0"/>
    <x v="2160"/>
    <s v="Gaspar Antillo"/>
    <s v="Jorge Garc√≠a, Millaray Lobos, Luis Gnecco, Alejandro Goic, Gast√≥n Pauls, Eduardo Paxeco"/>
    <n v="6"/>
    <x v="32"/>
    <s v="Chile"/>
    <n v="1"/>
    <x v="1014"/>
    <x v="1"/>
    <x v="5"/>
    <s v="92 min"/>
    <n v="92"/>
    <n v="92"/>
    <n v="57.229187983206074"/>
    <s v=""/>
    <s v="Dramas, Independent Movies, International Movies"/>
    <x v="2"/>
    <s v="Dramas, Independent Movies, International Movies"/>
    <n v="3"/>
  </r>
  <r>
    <n v="2383"/>
    <x v="2161"/>
    <x v="0"/>
    <x v="2161"/>
    <s v="Greg McLean"/>
    <s v="Kevin Bacon, Radha Mitchell, David Mazouz, Lucy Fry, Matt Walsh, Jennifer Morrison, Parker Mack, Paul Reiser, Ming-Na Wen, Tara Lynne Barr"/>
    <n v="10"/>
    <x v="0"/>
    <s v="United States"/>
    <n v="1"/>
    <x v="564"/>
    <x v="9"/>
    <x v="2"/>
    <s v="92 min"/>
    <n v="92"/>
    <n v="92"/>
    <n v="57.229187983206074"/>
    <s v=""/>
    <s v="Horror Movies, Thrillers"/>
    <x v="9"/>
    <s v="Horror Movies, Thrillers"/>
    <n v="2"/>
  </r>
  <r>
    <n v="2415"/>
    <x v="2162"/>
    <x v="0"/>
    <x v="2162"/>
    <s v="Kanika Batra"/>
    <s v="Rakesh Batra, Kanika Batra, Sneha Kapoor, Rohn Malhotra, Munira Sen, Anaitha Nair, Rajit Kapoor"/>
    <n v="7"/>
    <x v="17"/>
    <s v="India"/>
    <n v="1"/>
    <x v="1015"/>
    <x v="5"/>
    <x v="1"/>
    <s v="92 min"/>
    <n v="92"/>
    <n v="92"/>
    <n v="57.229187983206074"/>
    <s v=""/>
    <s v="Dramas, Independent Movies, International Movies"/>
    <x v="2"/>
    <s v="Dramas, Independent Movies, International Movies"/>
    <n v="3"/>
  </r>
  <r>
    <n v="2446"/>
    <x v="2163"/>
    <x v="0"/>
    <x v="2163"/>
    <s v="Safdar Rahman"/>
    <s v="Sunny Pawar, Chandan Roy Sanyal, Gautam Sarkar, Sumeet Thakur, Mala Mukherjee, Masood Akhtar, Veer Rajwant Singh, Joyraj Bhattacharya"/>
    <n v="8"/>
    <x v="17"/>
    <s v="India"/>
    <n v="1"/>
    <x v="633"/>
    <x v="1"/>
    <x v="1"/>
    <s v="92 min"/>
    <n v="92"/>
    <n v="92"/>
    <n v="57.229187983206074"/>
    <s v=""/>
    <s v="Comedies, Dramas, Independent Movies"/>
    <x v="4"/>
    <s v="Comedies, Dramas, Independent Movies"/>
    <n v="3"/>
  </r>
  <r>
    <n v="2501"/>
    <x v="2164"/>
    <x v="0"/>
    <x v="2164"/>
    <s v="Megha Ramaswamy"/>
    <s v="Yashaswini Dayama, Karanvir Malhotra, Abhay Deol, Priyanka Bose, Monica Dogra, Sulabha Arya, Manu Rishi Chadha, Ananya Melkote"/>
    <n v="8"/>
    <x v="17"/>
    <s v="India"/>
    <n v="1"/>
    <x v="634"/>
    <x v="1"/>
    <x v="5"/>
    <s v="92 min"/>
    <n v="92"/>
    <n v="92"/>
    <n v="57.229187983206074"/>
    <s v=""/>
    <s v="Comedies, Dramas, Independent Movies"/>
    <x v="4"/>
    <s v="Comedies, Dramas, Independent Movies"/>
    <n v="3"/>
  </r>
  <r>
    <n v="2550"/>
    <x v="2165"/>
    <x v="0"/>
    <x v="2165"/>
    <s v="Will Forbes"/>
    <s v="Terry Crews, Ludacris, Jamila Velazquez, J.J. Soria, Ken Foree, Daffany Clark, Kimberly H√©bert-Gregory, Tyler Alvarez"/>
    <n v="8"/>
    <x v="0"/>
    <s v="United States"/>
    <n v="1"/>
    <x v="1016"/>
    <x v="1"/>
    <x v="12"/>
    <s v="92 min"/>
    <n v="92"/>
    <n v="92"/>
    <n v="57.229187983206074"/>
    <s v=""/>
    <s v="Dramas, Thrillers"/>
    <x v="2"/>
    <s v="Dramas, Thrillers"/>
    <n v="2"/>
  </r>
  <r>
    <n v="2657"/>
    <x v="2166"/>
    <x v="0"/>
    <x v="2166"/>
    <s v="Kris Pearn"/>
    <s v="Will Forte, Maya Rudolph, Ricky Gervais, Alessia Cara, Terry Crews, Jane Krakowski, Martin Short, Se√°n Cullen"/>
    <n v="8"/>
    <x v="8"/>
    <s v="Canada, United States, United Kingdom"/>
    <n v="3"/>
    <x v="830"/>
    <x v="1"/>
    <x v="7"/>
    <s v="92 min"/>
    <n v="92"/>
    <n v="92"/>
    <n v="57.229187983206074"/>
    <s v=""/>
    <s v="Children &amp; Family Movies, Comedies"/>
    <x v="0"/>
    <s v="Children &amp; Family Movies, Comedies"/>
    <n v="2"/>
  </r>
  <r>
    <n v="2689"/>
    <x v="2167"/>
    <x v="0"/>
    <x v="2167"/>
    <s v="Omoni Oboli"/>
    <s v="Omoni Oboli, Funke Akindele, Yul Edochie, Abayomi Alvin, Adebukola Oladipupo, Sharon Ooja, Eucharia Anunobi, Harriet Akinola, Michelle Dede"/>
    <n v="9"/>
    <x v="9"/>
    <s v="Nigeria"/>
    <n v="1"/>
    <x v="765"/>
    <x v="5"/>
    <x v="1"/>
    <s v="92 min"/>
    <n v="92"/>
    <n v="92"/>
    <n v="57.229187983206074"/>
    <s v=""/>
    <s v="Comedies, Dramas, International Movies"/>
    <x v="4"/>
    <s v="Comedies, Dramas, International Movies"/>
    <n v="3"/>
  </r>
  <r>
    <n v="2693"/>
    <x v="2168"/>
    <x v="0"/>
    <x v="2168"/>
    <m/>
    <m/>
    <n v="0"/>
    <x v="0"/>
    <s v="United States, Argentina"/>
    <n v="2"/>
    <x v="981"/>
    <x v="1"/>
    <x v="5"/>
    <s v="92 min"/>
    <n v="92"/>
    <n v="92"/>
    <n v="57.229187983206074"/>
    <s v=""/>
    <s v="Documentaries, International Movies, Music &amp; Musicals"/>
    <x v="3"/>
    <s v="Documentaries, International Movies, Music &amp; Musicals"/>
    <n v="3"/>
  </r>
  <r>
    <n v="2890"/>
    <x v="2169"/>
    <x v="0"/>
    <x v="2169"/>
    <s v="Travis Stevens"/>
    <s v="CM Punk, Trieste Kelly Dunn, Sarah Brooks, Elissa Dowling, Karen Woditsch, Marshall Bean, Anish Jethmalani, Bishop Stevens, Tonya Kay"/>
    <n v="9"/>
    <x v="0"/>
    <s v="United States"/>
    <n v="1"/>
    <x v="1017"/>
    <x v="2"/>
    <x v="5"/>
    <s v="92 min"/>
    <n v="92"/>
    <n v="92"/>
    <n v="57.229187983206074"/>
    <s v=""/>
    <s v="Horror Movies"/>
    <x v="9"/>
    <s v="Horror Movies"/>
    <n v="1"/>
  </r>
  <r>
    <n v="2961"/>
    <x v="2170"/>
    <x v="0"/>
    <x v="2170"/>
    <s v="Richard Gabai"/>
    <s v="Nathan Parsons, Jamie-Lynn Sigler, Ellen Hollman, John Lewis, Niko Foster, Quinton Aaron, Jackson Rathbone, Robert Carradine, Lesley-Anne Down, Stephen Lang"/>
    <n v="10"/>
    <x v="0"/>
    <s v="United States"/>
    <n v="1"/>
    <x v="276"/>
    <x v="3"/>
    <x v="12"/>
    <s v="92 min"/>
    <n v="92"/>
    <n v="92"/>
    <n v="57.229187983206074"/>
    <s v=""/>
    <s v="Movies"/>
    <x v="6"/>
    <s v="Movies"/>
    <n v="1"/>
  </r>
  <r>
    <n v="3044"/>
    <x v="2171"/>
    <x v="0"/>
    <x v="2171"/>
    <s v="David Lowery"/>
    <s v="Casey Affleck, Rooney Mara, Liz Franke, Rob Zabrecky, Will Oldham, Sonia Acevedo"/>
    <n v="6"/>
    <x v="0"/>
    <s v="United States"/>
    <n v="1"/>
    <x v="1018"/>
    <x v="3"/>
    <x v="12"/>
    <s v="92 min"/>
    <n v="92"/>
    <n v="92"/>
    <n v="57.229187983206074"/>
    <s v=""/>
    <s v="Dramas, Independent Movies"/>
    <x v="2"/>
    <s v="Dramas, Independent Movies"/>
    <n v="2"/>
  </r>
  <r>
    <n v="3163"/>
    <x v="2172"/>
    <x v="0"/>
    <x v="2172"/>
    <s v="Trey Edward Shults"/>
    <s v="Joel Edgerton, Christopher Abbott, Carmen Ejogo, Riley Keough, Kelvin Harrison Jr., David Pendleton, Griffin Robert Faulkner"/>
    <n v="7"/>
    <x v="0"/>
    <s v="United States"/>
    <n v="1"/>
    <x v="89"/>
    <x v="3"/>
    <x v="12"/>
    <s v="92 min"/>
    <n v="92"/>
    <n v="92"/>
    <n v="57.229187983206074"/>
    <s v=""/>
    <s v="Horror Movies, Independent Movies"/>
    <x v="9"/>
    <s v="Horror Movies, Independent Movies"/>
    <n v="2"/>
  </r>
  <r>
    <n v="3179"/>
    <x v="2173"/>
    <x v="0"/>
    <x v="2173"/>
    <s v="Omoni Oboli"/>
    <s v="Omoni Oboli, Kenneth Okonkwo, Kalu Ikeagwu, Uche Jumbo, Ufoma Ejenobor, Julius Agu, Udoka Oyeka, Chioma Chukwuka-Akpotha, Kehinde Bankole"/>
    <n v="9"/>
    <x v="9"/>
    <s v="Nigeria"/>
    <n v="1"/>
    <x v="175"/>
    <x v="9"/>
    <x v="1"/>
    <s v="92 min"/>
    <n v="92"/>
    <n v="92"/>
    <n v="57.229187983206074"/>
    <s v=""/>
    <s v="Comedies, Dramas, International Movies"/>
    <x v="4"/>
    <s v="Comedies, Dramas, International Movies"/>
    <n v="3"/>
  </r>
  <r>
    <n v="3339"/>
    <x v="2174"/>
    <x v="0"/>
    <x v="2174"/>
    <s v="Michael A. Nickles"/>
    <s v="Katlyn Carlson, Brian Muller, Teya Patt, Pamela Chabora"/>
    <n v="4"/>
    <x v="0"/>
    <s v="United States"/>
    <n v="1"/>
    <x v="55"/>
    <x v="5"/>
    <x v="7"/>
    <s v="92 min"/>
    <n v="92"/>
    <n v="92"/>
    <n v="57.229187983206074"/>
    <s v=""/>
    <s v="Children &amp; Family Movies, Comedies, Romantic Movies"/>
    <x v="0"/>
    <s v="Children &amp; Family Movies, Comedies, Romantic Movies"/>
    <n v="3"/>
  </r>
  <r>
    <n v="3385"/>
    <x v="2175"/>
    <x v="0"/>
    <x v="2175"/>
    <s v="Glen Goei, Gavin Yap"/>
    <s v="Nur Fazura, Remy Ishak, Hisyam Hamid, Shenty Feliziana, Nam Ron, Tony Eusoff, Wan Hanafi Su"/>
    <n v="7"/>
    <x v="34"/>
    <s v="Singapore, Malaysia"/>
    <n v="2"/>
    <x v="683"/>
    <x v="2"/>
    <x v="1"/>
    <s v="92 min"/>
    <n v="92"/>
    <n v="92"/>
    <n v="57.229187983206074"/>
    <s v=""/>
    <s v="Horror Movies, International Movies"/>
    <x v="9"/>
    <s v="Horror Movies, International Movies"/>
    <n v="2"/>
  </r>
  <r>
    <n v="3561"/>
    <x v="2176"/>
    <x v="0"/>
    <x v="2176"/>
    <s v="Yeung Yat-Tak"/>
    <s v="Carlos Chan, Ken Hung, Deep Ng, Michelle Wai, Yee Tong, Felix Lok, Kin-Yan Lee"/>
    <n v="7"/>
    <x v="50"/>
    <s v="Hong Kong"/>
    <n v="1"/>
    <x v="1000"/>
    <x v="9"/>
    <x v="5"/>
    <s v="92 min"/>
    <n v="92"/>
    <n v="92"/>
    <n v="57.229187983206074"/>
    <s v=""/>
    <s v="Comedies, International Movies"/>
    <x v="4"/>
    <s v="Comedies, International Movies"/>
    <n v="2"/>
  </r>
  <r>
    <n v="3876"/>
    <x v="2177"/>
    <x v="0"/>
    <x v="2177"/>
    <s v="Herman Yau"/>
    <s v="Francis Chun-Yu Ng, Louis Koo, Anita Yuen, Tat-Ming Cheung, Jocelyn Choi, Ng Siu-hin, Lam Suet, Anthony Wong Chau-Sang, Lo Hoi-pang"/>
    <n v="9"/>
    <x v="50"/>
    <s v="Hong Kong"/>
    <n v="1"/>
    <x v="366"/>
    <x v="2"/>
    <x v="5"/>
    <s v="92 min"/>
    <n v="92"/>
    <n v="92"/>
    <n v="57.229187983206074"/>
    <s v=""/>
    <s v="Comedies, International Movies"/>
    <x v="4"/>
    <s v="Comedies, International Movies"/>
    <n v="2"/>
  </r>
  <r>
    <n v="3904"/>
    <x v="2178"/>
    <x v="0"/>
    <x v="2178"/>
    <s v="Jennifer Kaytin Robinson"/>
    <s v="Gina Rodriguez, Brittany Snow, DeWanda Wise, Lakeith Stanfield, RuPaul Charles, Peter Vack, Alex Moffat, Rosario Dawson, Rebecca Naomi Jones, Jaboukie Young-White, Michelle Buteau, Questlove"/>
    <n v="12"/>
    <x v="0"/>
    <s v="United States"/>
    <n v="1"/>
    <x v="580"/>
    <x v="2"/>
    <x v="12"/>
    <s v="92 min"/>
    <n v="92"/>
    <n v="92"/>
    <n v="57.229187983206074"/>
    <s v=""/>
    <s v="Comedies, Romantic Movies"/>
    <x v="4"/>
    <s v="Comedies, Romantic Movies"/>
    <n v="2"/>
  </r>
  <r>
    <n v="3946"/>
    <x v="2179"/>
    <x v="0"/>
    <x v="2179"/>
    <s v="Brie Larson"/>
    <s v="Brie Larson, Samuel L. Jackson, Joan Cusack, Bradley Whitford, Mamoudou Athie, Hamish Linklater, Martha MacIsaac, Karan Soni, Annaleigh Ashford"/>
    <n v="9"/>
    <x v="0"/>
    <s v="United States"/>
    <n v="1"/>
    <x v="871"/>
    <x v="2"/>
    <x v="1"/>
    <s v="92 min"/>
    <n v="92"/>
    <n v="92"/>
    <n v="57.229187983206074"/>
    <s v=""/>
    <s v="Comedies, Dramas, Independent Movies"/>
    <x v="4"/>
    <s v="Comedies, Dramas, Independent Movies"/>
    <n v="3"/>
  </r>
  <r>
    <n v="4001"/>
    <x v="2180"/>
    <x v="0"/>
    <x v="2180"/>
    <s v="Richard Loncraine"/>
    <s v="Josh Pais, Claire van der Boom, Morgan Freeman, Diane Keaton, Carrie Preston, Cynthia Nixon, Korey Jackson, Diane Ciesla, Michael Cristofer"/>
    <n v="9"/>
    <x v="0"/>
    <s v="United States"/>
    <n v="1"/>
    <x v="1019"/>
    <x v="0"/>
    <x v="2"/>
    <s v="92 min"/>
    <n v="92"/>
    <n v="92"/>
    <n v="57.229187983206074"/>
    <s v=""/>
    <s v="Comedies, Dramas, Independent Movies"/>
    <x v="4"/>
    <s v="Comedies, Dramas, Independent Movies"/>
    <n v="3"/>
  </r>
  <r>
    <n v="4218"/>
    <x v="2181"/>
    <x v="0"/>
    <x v="2181"/>
    <s v="Terry Gilliam, Terry Jones"/>
    <s v="Graham Chapman, John Cleese, Eric Idle, Terry Gilliam, Terry Jones, Michael Palin, Connie Booth, Carol Cleveland, Neil Innes"/>
    <n v="9"/>
    <x v="6"/>
    <s v="United Kingdom"/>
    <n v="1"/>
    <x v="1020"/>
    <x v="56"/>
    <x v="7"/>
    <s v="92 min"/>
    <n v="92"/>
    <n v="92"/>
    <n v="57.229187983206074"/>
    <s v=""/>
    <s v="Action &amp; Adventure, Classic Movies, Comedies"/>
    <x v="1"/>
    <s v="Action &amp; Adventure, Classic Movies, Comedies"/>
    <n v="3"/>
  </r>
  <r>
    <n v="4399"/>
    <x v="2182"/>
    <x v="0"/>
    <x v="2182"/>
    <s v="Christopher Guest"/>
    <s v="Loudon Wainwright III"/>
    <n v="1"/>
    <x v="2"/>
    <m/>
    <n v="0"/>
    <x v="1021"/>
    <x v="5"/>
    <x v="1"/>
    <s v="92 min"/>
    <n v="92"/>
    <n v="92"/>
    <n v="57.229187983206074"/>
    <s v=""/>
    <s v="Music &amp; Musicals"/>
    <x v="11"/>
    <s v="Music &amp; Musicals"/>
    <n v="1"/>
  </r>
  <r>
    <n v="4435"/>
    <x v="2183"/>
    <x v="0"/>
    <x v="2183"/>
    <s v="Bobby Roth"/>
    <s v="Shen Lin, Robert Patrick, Zhu Zhu, Jodi Lyn O'Keefe, Robert Knepper, Amaury Nolasco, Rockmond Dunbar, Andy Mackenzie, Robert Crayton, John Edward Lee, Trent Brya"/>
    <n v="11"/>
    <x v="0"/>
    <s v="United States"/>
    <n v="1"/>
    <x v="6"/>
    <x v="5"/>
    <x v="5"/>
    <s v="92 min"/>
    <n v="92"/>
    <n v="92"/>
    <n v="57.229187983206074"/>
    <s v=""/>
    <s v="Independent Movies, Thrillers"/>
    <x v="15"/>
    <s v="Independent Movies, Thrillers"/>
    <n v="2"/>
  </r>
  <r>
    <n v="4761"/>
    <x v="2184"/>
    <x v="0"/>
    <x v="2184"/>
    <s v="Chris Jenkins"/>
    <s v="Jim Gaffigan, Zendaya, Lance Lim, Greg Proops, Reggie Watts, Carl Reiner, Jennifer Grey, Stephen Fry, Diedrich Bader, Natasha Leggero, Craig Ferguson, Rick Overton"/>
    <n v="12"/>
    <x v="42"/>
    <s v="China, United States, United Kingdom"/>
    <n v="3"/>
    <x v="1022"/>
    <x v="5"/>
    <x v="7"/>
    <s v="92 min"/>
    <n v="92"/>
    <n v="92"/>
    <n v="57.229187983206074"/>
    <s v=""/>
    <s v="Children &amp; Family Movies, Comedies"/>
    <x v="0"/>
    <s v="Children &amp; Family Movies, Comedies"/>
    <n v="2"/>
  </r>
  <r>
    <n v="4797"/>
    <x v="2185"/>
    <x v="0"/>
    <x v="2185"/>
    <s v="Samir Soni"/>
    <s v="Sanjay Suri, Nora Fatehi, Zenia Starr, Suparna Krishna, Elena Kazan"/>
    <n v="5"/>
    <x v="17"/>
    <s v="India"/>
    <n v="1"/>
    <x v="130"/>
    <x v="5"/>
    <x v="1"/>
    <s v="92 min"/>
    <n v="92"/>
    <n v="92"/>
    <n v="57.229187983206074"/>
    <s v=""/>
    <s v="Dramas, International Movies, Thrillers"/>
    <x v="2"/>
    <s v="Dramas, International Movies, Thrillers"/>
    <n v="3"/>
  </r>
  <r>
    <n v="4865"/>
    <x v="2186"/>
    <x v="0"/>
    <x v="2186"/>
    <s v="Anthony Abrams, Adam Larson Broder"/>
    <s v="Michael Bacall, Maggie Lawson, Elden Henson, Robert Kazinsky, Mark Webber, Chloe Wepper"/>
    <n v="6"/>
    <x v="0"/>
    <s v="United States"/>
    <n v="1"/>
    <x v="1023"/>
    <x v="3"/>
    <x v="5"/>
    <s v="92 min"/>
    <n v="92"/>
    <n v="92"/>
    <n v="57.229187983206074"/>
    <s v=""/>
    <s v="Comedies, Independent Movies"/>
    <x v="4"/>
    <s v="Comedies, Independent Movies"/>
    <n v="2"/>
  </r>
  <r>
    <n v="4873"/>
    <x v="2187"/>
    <x v="0"/>
    <x v="2187"/>
    <s v="Sonny Mallhi"/>
    <s v="James Ransone, Vinessa Shaw, Ajiona Alexus, Colin Ford"/>
    <n v="4"/>
    <x v="0"/>
    <s v="United States"/>
    <n v="1"/>
    <x v="837"/>
    <x v="5"/>
    <x v="5"/>
    <s v="92 min"/>
    <n v="92"/>
    <n v="92"/>
    <n v="57.229187983206074"/>
    <s v=""/>
    <s v="Horror Movies"/>
    <x v="9"/>
    <s v="Horror Movies"/>
    <n v="1"/>
  </r>
  <r>
    <n v="4885"/>
    <x v="2188"/>
    <x v="0"/>
    <x v="2188"/>
    <s v="Jimmy Henderson"/>
    <s v="Jean-Paul Ly, Dara Our, Tharoth Sam, Dara Phang, Celine Tran, Savin Phillip, Sok Visal"/>
    <n v="7"/>
    <x v="63"/>
    <s v="Cambodia"/>
    <n v="1"/>
    <x v="1024"/>
    <x v="3"/>
    <x v="5"/>
    <s v="92 min"/>
    <n v="92"/>
    <n v="92"/>
    <n v="57.229187983206074"/>
    <s v=""/>
    <s v="Action &amp; Adventure, International Movies"/>
    <x v="1"/>
    <s v="Action &amp; Adventure, International Movies"/>
    <n v="2"/>
  </r>
  <r>
    <n v="4892"/>
    <x v="2189"/>
    <x v="0"/>
    <x v="2189"/>
    <s v="Justin G. Dyck"/>
    <s v="Kimberly-Sue Murray, Christopher Russell, Lauren Holly, Jodie Sweetin, Morgan Fairchild"/>
    <n v="5"/>
    <x v="8"/>
    <s v="Canada"/>
    <n v="1"/>
    <x v="22"/>
    <x v="5"/>
    <x v="7"/>
    <s v="92 min"/>
    <n v="92"/>
    <n v="92"/>
    <n v="57.229187983206074"/>
    <s v=""/>
    <s v="Comedies, International Movies, Romantic Movies"/>
    <x v="4"/>
    <s v="Comedies, International Movies, Romantic Movies"/>
    <n v="3"/>
  </r>
  <r>
    <n v="4906"/>
    <x v="2190"/>
    <x v="0"/>
    <x v="2190"/>
    <s v="Teddy Lussi-Modeste"/>
    <s v="Tahar Rahim, Ma√Øwenn Le Besco, Roschdy Zem, Gr√©goire Colin, Sultan, Ali Marhyar, Camille Lellouche, Sa√Øda Bekkouche, Meriem Serbah, Salma Lahmer"/>
    <n v="10"/>
    <x v="11"/>
    <s v="France"/>
    <n v="1"/>
    <x v="1025"/>
    <x v="3"/>
    <x v="5"/>
    <s v="92 min"/>
    <n v="92"/>
    <n v="92"/>
    <n v="57.229187983206074"/>
    <s v=""/>
    <s v="Dramas, International Movies"/>
    <x v="2"/>
    <s v="Dramas, International Movies"/>
    <n v="2"/>
  </r>
  <r>
    <n v="5164"/>
    <x v="2191"/>
    <x v="0"/>
    <x v="2191"/>
    <s v="Alex Zamm"/>
    <s v="Rose McIver, Ben Lamb, Alice Krige, Honor Kneafsey"/>
    <n v="4"/>
    <x v="0"/>
    <s v="United States"/>
    <n v="1"/>
    <x v="388"/>
    <x v="3"/>
    <x v="6"/>
    <s v="92 min"/>
    <n v="92"/>
    <n v="92"/>
    <n v="57.229187983206074"/>
    <s v=""/>
    <s v="Children &amp; Family Movies, Dramas, Romantic Movies"/>
    <x v="0"/>
    <s v="Children &amp; Family Movies, Dramas, Romantic Movies"/>
    <n v="3"/>
  </r>
  <r>
    <n v="5293"/>
    <x v="2192"/>
    <x v="0"/>
    <x v="2192"/>
    <s v="Toshiyuki Kubooka"/>
    <s v="Hiroaki Iwanaga, Takahiro Sakurai, Toa Yukinari, Yuki Kaji, Minako Kotobuki, Takahiro Fujiwara, Yoshiro Matsumoto, Kazuki Yao, Aki Toyosaki, Rikiya Koyama, Kenta Miyake, Nobuyuki Katsube, Houchu Ohtsuka, Takayuki Sugo"/>
    <n v="14"/>
    <x v="1"/>
    <s v="Japan"/>
    <n v="1"/>
    <x v="87"/>
    <x v="11"/>
    <x v="5"/>
    <s v="92 min"/>
    <n v="92"/>
    <n v="92"/>
    <n v="57.229187983206074"/>
    <s v=""/>
    <s v="Action &amp; Adventure, Anime Features, International Movies"/>
    <x v="1"/>
    <s v="Action &amp; Adventure, Anime Features, International Movies"/>
    <n v="3"/>
  </r>
  <r>
    <n v="5334"/>
    <x v="2193"/>
    <x v="0"/>
    <x v="2193"/>
    <s v="Ernie Barbarash"/>
    <s v="Adam Rayner, Eliza Dushku, Ian Ogilvy, James Remar, Roger Moore, Enrique Murciano, Thomas Kretschmann, Beatrice Rosen, Greg Grunberg, Yani Gellman"/>
    <n v="10"/>
    <x v="0"/>
    <s v="United States"/>
    <n v="1"/>
    <x v="709"/>
    <x v="3"/>
    <x v="1"/>
    <s v="92 min"/>
    <n v="92"/>
    <n v="92"/>
    <n v="57.229187983206074"/>
    <s v=""/>
    <s v="Action &amp; Adventure"/>
    <x v="1"/>
    <s v="Action &amp; Adventure"/>
    <n v="1"/>
  </r>
  <r>
    <n v="5428"/>
    <x v="2194"/>
    <x v="0"/>
    <x v="2194"/>
    <s v="Kip Andersen, Keegan Kuhn"/>
    <m/>
    <n v="0"/>
    <x v="0"/>
    <s v="United States"/>
    <n v="1"/>
    <x v="674"/>
    <x v="3"/>
    <x v="6"/>
    <s v="92 min"/>
    <n v="92"/>
    <n v="92"/>
    <n v="57.229187983206074"/>
    <s v=""/>
    <s v="Documentaries"/>
    <x v="3"/>
    <s v="Documentaries"/>
    <n v="1"/>
  </r>
  <r>
    <n v="5455"/>
    <x v="2195"/>
    <x v="0"/>
    <x v="2195"/>
    <s v="Anita Barbosa"/>
    <s v="Isis Valverde, Gil Coelho, Joaquim Lopes, Carol Portes, Alexandra Richter, Marcos Mion, Jo√£o C√¥rtes, C√©sar Cardadeiro"/>
    <n v="8"/>
    <x v="23"/>
    <s v="Brazil"/>
    <n v="1"/>
    <x v="23"/>
    <x v="3"/>
    <x v="5"/>
    <s v="92 min"/>
    <n v="92"/>
    <n v="92"/>
    <n v="57.229187983206074"/>
    <s v=""/>
    <s v="Comedies, International Movies, Romantic Movies"/>
    <x v="4"/>
    <s v="Comedies, International Movies, Romantic Movies"/>
    <n v="3"/>
  </r>
  <r>
    <n v="5533"/>
    <x v="2196"/>
    <x v="0"/>
    <x v="2196"/>
    <s v="Miguel √Ångel Lamata"/>
    <s v="Eduardo Noriega, Michelle Jenner, Fele Mart√≠nez, Amaia Salamanca"/>
    <n v="4"/>
    <x v="14"/>
    <s v="Spain"/>
    <n v="1"/>
    <x v="661"/>
    <x v="9"/>
    <x v="5"/>
    <s v="92 min"/>
    <n v="92"/>
    <n v="92"/>
    <n v="57.229187983206074"/>
    <s v=""/>
    <s v="Comedies, Dramas, International Movies"/>
    <x v="4"/>
    <s v="Comedies, Dramas, International Movies"/>
    <n v="3"/>
  </r>
  <r>
    <n v="5566"/>
    <x v="2197"/>
    <x v="0"/>
    <x v="2197"/>
    <s v="Sydney Freeland"/>
    <s v="Rachel Crow, Ashleigh Murray, Sasheer Zamata, Danielle Nicolet, David Sullivan, Tim Blake Nelson, Missi Pyle, Arturo Castro, Sharon Lawrence, Brooke Markham, Kinna McInroe, Myko Olivier, Lance Gray"/>
    <n v="13"/>
    <x v="0"/>
    <s v="United States"/>
    <n v="1"/>
    <x v="1026"/>
    <x v="3"/>
    <x v="1"/>
    <s v="92 min"/>
    <n v="92"/>
    <n v="92"/>
    <n v="57.229187983206074"/>
    <s v=""/>
    <s v="Comedies, Dramas, Independent Movies"/>
    <x v="4"/>
    <s v="Comedies, Dramas, Independent Movies"/>
    <n v="3"/>
  </r>
  <r>
    <n v="5605"/>
    <x v="2198"/>
    <x v="0"/>
    <x v="2198"/>
    <s v="Ra√∫l Ar√©valo"/>
    <s v="Antonio de la Torre, Luis Callejo, Ruth D√≠az, Ra√∫l Jim√©nez, Manolo Solo, Font Garc√≠a, Pilar G√≥mez, Alicia Rubio"/>
    <n v="8"/>
    <x v="14"/>
    <s v="Spain"/>
    <n v="1"/>
    <x v="619"/>
    <x v="9"/>
    <x v="5"/>
    <s v="92 min"/>
    <n v="92"/>
    <n v="92"/>
    <n v="57.229187983206074"/>
    <s v=""/>
    <s v="International Movies, Thrillers"/>
    <x v="7"/>
    <s v="International Movies, Thrillers"/>
    <n v="2"/>
  </r>
  <r>
    <n v="5622"/>
    <x v="2199"/>
    <x v="0"/>
    <x v="2199"/>
    <s v="Peter DeLuise"/>
    <s v="Zendaya, Chanelle Peloso, Spencer Boldman, Emilia McCarthy, Adam DiMarco, William Ainscough, Aleks Paunovic, Lucia Walters"/>
    <n v="8"/>
    <x v="8"/>
    <s v="Canada, United States"/>
    <n v="2"/>
    <x v="589"/>
    <x v="0"/>
    <x v="0"/>
    <s v="92 min"/>
    <n v="92"/>
    <n v="92"/>
    <n v="57.229187983206074"/>
    <s v=""/>
    <s v="Children &amp; Family Movies, Comedies"/>
    <x v="0"/>
    <s v="Children &amp; Family Movies, Comedies"/>
    <n v="2"/>
  </r>
  <r>
    <n v="5649"/>
    <x v="2200"/>
    <x v="0"/>
    <x v="2200"/>
    <s v="Steve Hickner, Simon J. Smith"/>
    <s v="Jerry Seinfeld, Ren√©e Zellweger, Matthew Broderick, Patrick Warburton, John Goodman, Chris Rock, Kathy Bates, Barry Levinson, Larry King, Ray Liotta"/>
    <n v="10"/>
    <x v="0"/>
    <s v="United States"/>
    <n v="1"/>
    <x v="224"/>
    <x v="37"/>
    <x v="7"/>
    <s v="92 min"/>
    <n v="92"/>
    <n v="92"/>
    <n v="57.229187983206074"/>
    <s v=""/>
    <s v="Children &amp; Family Movies, Comedies"/>
    <x v="0"/>
    <s v="Children &amp; Family Movies, Comedies"/>
    <n v="2"/>
  </r>
  <r>
    <n v="5650"/>
    <x v="2201"/>
    <x v="0"/>
    <x v="2201"/>
    <s v="Jalil Lespert"/>
    <s v="Beno√Æt Magimel, Isabelle Carr√©, Antoine Dul√©ry, Ramzy B√©dia, Bouli Lanners, Marie-Ange Casta, Daniel Duval, Lubna Azabal, Aurore Cl√©ment, Audrey Tautou"/>
    <n v="10"/>
    <x v="11"/>
    <s v="France, Belgium"/>
    <n v="2"/>
    <x v="224"/>
    <x v="12"/>
    <x v="5"/>
    <s v="92 min"/>
    <n v="92"/>
    <n v="92"/>
    <n v="57.229187983206074"/>
    <s v=""/>
    <s v="Dramas, Independent Movies, International Movies"/>
    <x v="2"/>
    <s v="Dramas, Independent Movies, International Movies"/>
    <n v="3"/>
  </r>
  <r>
    <n v="5703"/>
    <x v="2202"/>
    <x v="0"/>
    <x v="2202"/>
    <s v="Linas Phillips"/>
    <s v="Linas Phillips, Melanie Lynskey, Timm Sharp, Tobin Bell, Jay Duplass, Lauren Weedman, Artemis Pebdani, Reagan Yates, Austin Fryberger"/>
    <n v="9"/>
    <x v="0"/>
    <s v="United States"/>
    <n v="1"/>
    <x v="62"/>
    <x v="9"/>
    <x v="5"/>
    <s v="92 min"/>
    <n v="92"/>
    <n v="92"/>
    <n v="57.229187983206074"/>
    <s v=""/>
    <s v="Comedies, Dramas, Independent Movies"/>
    <x v="4"/>
    <s v="Comedies, Dramas, Independent Movies"/>
    <n v="3"/>
  </r>
  <r>
    <n v="5707"/>
    <x v="2203"/>
    <x v="0"/>
    <x v="2203"/>
    <s v="Mar√≠a Jose Cuevas"/>
    <s v="Olga Breeskin, Lyn May, Rossy Mendoza, Wanda Seux, Princesa Yamal"/>
    <n v="5"/>
    <x v="15"/>
    <s v="Mexico"/>
    <n v="1"/>
    <x v="324"/>
    <x v="9"/>
    <x v="5"/>
    <s v="92 min"/>
    <n v="92"/>
    <n v="92"/>
    <n v="57.229187983206074"/>
    <s v=""/>
    <s v="Documentaries, International Movies"/>
    <x v="3"/>
    <s v="Documentaries, International Movies"/>
    <n v="2"/>
  </r>
  <r>
    <n v="5737"/>
    <x v="2204"/>
    <x v="0"/>
    <x v="2204"/>
    <s v="Robert Vince"/>
    <s v="Makenzie Moss, Jed Rees, David DeLuise, Carla Jimenez, Tom Everett Scott, Diedrich Bader, George Newbern, Bonnie Somerville, John Ratzenberger"/>
    <n v="9"/>
    <x v="8"/>
    <s v="Canada"/>
    <n v="1"/>
    <x v="1027"/>
    <x v="9"/>
    <x v="3"/>
    <s v="92 min"/>
    <n v="92"/>
    <n v="92"/>
    <n v="57.229187983206074"/>
    <s v=""/>
    <s v="Children &amp; Family Movies, Comedies"/>
    <x v="0"/>
    <s v="Children &amp; Family Movies, Comedies"/>
    <n v="2"/>
  </r>
  <r>
    <n v="5780"/>
    <x v="2205"/>
    <x v="0"/>
    <x v="2205"/>
    <s v="Paul Taublieb, Jon Freeman"/>
    <s v="Josh Brolin"/>
    <n v="1"/>
    <x v="0"/>
    <s v="United States"/>
    <n v="1"/>
    <x v="158"/>
    <x v="9"/>
    <x v="5"/>
    <s v="92 min"/>
    <n v="92"/>
    <n v="92"/>
    <n v="57.229187983206074"/>
    <s v=""/>
    <s v="Documentaries, Sports Movies"/>
    <x v="3"/>
    <s v="Documentaries, Sports Movies"/>
    <n v="2"/>
  </r>
  <r>
    <n v="5783"/>
    <x v="2206"/>
    <x v="0"/>
    <x v="2206"/>
    <s v="Rod Blackhurst, Brian McGinn"/>
    <m/>
    <n v="0"/>
    <x v="22"/>
    <s v="Denmark, United States"/>
    <n v="2"/>
    <x v="1028"/>
    <x v="9"/>
    <x v="5"/>
    <s v="92 min"/>
    <n v="92"/>
    <n v="92"/>
    <n v="57.229187983206074"/>
    <s v=""/>
    <s v="Documentaries"/>
    <x v="3"/>
    <s v="Documentaries"/>
    <n v="1"/>
  </r>
  <r>
    <n v="5810"/>
    <x v="2207"/>
    <x v="0"/>
    <x v="2207"/>
    <s v="Christopher Louie"/>
    <s v="Sarah Hyland, Graham Phillips, Chris D'Elia, Hayley Kiyoko, Brett DelBuono, Ryan Hansen, Ian Anthony Dale, Ione Skye, Colin Woodell, LaMonica Garrett, Brianne Howey"/>
    <n v="11"/>
    <x v="0"/>
    <s v="United States"/>
    <n v="1"/>
    <x v="545"/>
    <x v="9"/>
    <x v="5"/>
    <s v="92 min"/>
    <n v="92"/>
    <n v="92"/>
    <n v="57.229187983206074"/>
    <s v=""/>
    <s v="Dramas, Music &amp; Musicals"/>
    <x v="2"/>
    <s v="Dramas, Music &amp; Musicals"/>
    <n v="2"/>
  </r>
  <r>
    <n v="5873"/>
    <x v="2208"/>
    <x v="0"/>
    <x v="2208"/>
    <s v="Ra√∫l Campos, Jan Suter"/>
    <s v="Ricardo O'Farrill"/>
    <n v="1"/>
    <x v="15"/>
    <s v="Mexico"/>
    <n v="1"/>
    <x v="1029"/>
    <x v="9"/>
    <x v="5"/>
    <s v="92 min"/>
    <n v="92"/>
    <n v="92"/>
    <n v="57.229187983206074"/>
    <s v=""/>
    <s v="Stand-Up Comedy"/>
    <x v="8"/>
    <s v="Stand-Up Comedy"/>
    <n v="1"/>
  </r>
  <r>
    <n v="5902"/>
    <x v="2209"/>
    <x v="0"/>
    <x v="2209"/>
    <s v="Kristina Goolsby, Ashley York"/>
    <s v="Tig Notaro"/>
    <n v="1"/>
    <x v="0"/>
    <s v="United States"/>
    <n v="1"/>
    <x v="1030"/>
    <x v="4"/>
    <x v="1"/>
    <s v="92 min"/>
    <n v="92"/>
    <n v="92"/>
    <n v="57.229187983206074"/>
    <s v=""/>
    <s v="Documentaries, Stand-Up Comedy"/>
    <x v="3"/>
    <s v="Documentaries, Stand-Up Comedy"/>
    <n v="2"/>
  </r>
  <r>
    <n v="5905"/>
    <x v="2210"/>
    <x v="0"/>
    <x v="2210"/>
    <s v="Phil Joanou"/>
    <s v="Chris Tucker"/>
    <n v="1"/>
    <x v="0"/>
    <s v="United States"/>
    <n v="1"/>
    <x v="1031"/>
    <x v="4"/>
    <x v="5"/>
    <s v="92 min"/>
    <n v="92"/>
    <n v="92"/>
    <n v="57.229187983206074"/>
    <s v=""/>
    <s v="Stand-Up Comedy"/>
    <x v="8"/>
    <s v="Stand-Up Comedy"/>
    <n v="1"/>
  </r>
  <r>
    <n v="5908"/>
    <x v="2211"/>
    <x v="0"/>
    <x v="2211"/>
    <s v="Jennifer Phang"/>
    <s v="Jacqueline Kim, James Urbaniak, Freya Adams, Ken Jeong, Jennifer Ehle, Samantha Kim, Troi Zee, Olivia Horton, Jennifer Ikeda, Mercedes Griffeth"/>
    <n v="10"/>
    <x v="0"/>
    <s v="United States"/>
    <n v="1"/>
    <x v="1032"/>
    <x v="4"/>
    <x v="5"/>
    <s v="92 min"/>
    <n v="92"/>
    <n v="92"/>
    <n v="57.229187983206074"/>
    <s v=""/>
    <s v="Dramas, Independent Movies, Sci-Fi &amp; Fantasy"/>
    <x v="2"/>
    <s v="Dramas, Independent Movies, Sci-Fi &amp; Fantasy"/>
    <n v="3"/>
  </r>
  <r>
    <n v="6009"/>
    <x v="2212"/>
    <x v="0"/>
    <x v="2212"/>
    <s v="Gaby Dellal"/>
    <s v="Elle Fanning, Naomi Watts, Susan Sarandon, Tate Donovan, Linda Emond, Jordan Carlos, Sam Trammell, Maria Dizzia, Tessa Albertson"/>
    <n v="9"/>
    <x v="0"/>
    <s v="United States"/>
    <n v="1"/>
    <x v="1033"/>
    <x v="4"/>
    <x v="2"/>
    <s v="92 min"/>
    <n v="92"/>
    <n v="92"/>
    <n v="57.229187983206074"/>
    <s v=""/>
    <s v="Dramas, LGBTQ Movies"/>
    <x v="2"/>
    <s v="Dramas, LGBTQ Movies"/>
    <n v="2"/>
  </r>
  <r>
    <n v="6042"/>
    <x v="2213"/>
    <x v="0"/>
    <x v="2213"/>
    <s v="Jim Fall"/>
    <s v="Bonnie Somerville, Shelley Long, Jordan Bridges, Sam McMurray, Haylie Duff, Sam Horrigan, Carrie Wiita, Chris McKenna, Edi Patterson, Jennifer Elise Cox"/>
    <n v="10"/>
    <x v="0"/>
    <s v="United States"/>
    <n v="1"/>
    <x v="597"/>
    <x v="12"/>
    <x v="4"/>
    <s v="92 min"/>
    <n v="92"/>
    <n v="92"/>
    <n v="57.229187983206074"/>
    <s v=""/>
    <s v="Children &amp; Family Movies, Comedies, Romantic Movies"/>
    <x v="0"/>
    <s v="Children &amp; Family Movies, Comedies, Romantic Movies"/>
    <n v="3"/>
  </r>
  <r>
    <n v="6052"/>
    <x v="2214"/>
    <x v="0"/>
    <x v="2214"/>
    <s v="Michael Lennox"/>
    <s v="Stephen Graham, Conleth Hill, Lara Pulver, Arsher Ali, Stuart Graham, Ian McElhinney"/>
    <n v="6"/>
    <x v="6"/>
    <s v="United Kingdom"/>
    <n v="1"/>
    <x v="1034"/>
    <x v="4"/>
    <x v="5"/>
    <s v="92 min"/>
    <n v="92"/>
    <n v="92"/>
    <n v="57.229187983206074"/>
    <s v=""/>
    <s v="Dramas, Thrillers"/>
    <x v="2"/>
    <s v="Dramas, Thrillers"/>
    <n v="2"/>
  </r>
  <r>
    <n v="6062"/>
    <x v="2215"/>
    <x v="0"/>
    <x v="2215"/>
    <s v="Brian Robbins"/>
    <s v="Eddie Murphy, Kerry Washington, Cliff Curtis, Clark Duke, Allison Janney, Ruby Dee, John Witherspoon, Jack McBrayer"/>
    <n v="8"/>
    <x v="0"/>
    <s v="United States"/>
    <n v="1"/>
    <x v="1035"/>
    <x v="11"/>
    <x v="2"/>
    <s v="92 min"/>
    <n v="92"/>
    <n v="92"/>
    <n v="57.229187983206074"/>
    <s v=""/>
    <s v="Comedies"/>
    <x v="4"/>
    <s v="Comedies"/>
    <n v="1"/>
  </r>
  <r>
    <n v="6100"/>
    <x v="2216"/>
    <x v="0"/>
    <x v="2216"/>
    <s v="Terry Loane"/>
    <s v="Ruth Bradley, Pippa Haywood, Dean Andrews, Bebe Cave, Blake Harrison, Tim McInnerny, Ralph Ineson, Michael McElhatton"/>
    <n v="8"/>
    <x v="6"/>
    <s v="United Kingdom"/>
    <n v="1"/>
    <x v="723"/>
    <x v="5"/>
    <x v="5"/>
    <s v="92 min"/>
    <n v="92"/>
    <n v="92"/>
    <n v="57.229187983206074"/>
    <s v=""/>
    <s v="Dramas"/>
    <x v="2"/>
    <s v="Dramas"/>
    <n v="1"/>
  </r>
  <r>
    <n v="6119"/>
    <x v="2217"/>
    <x v="0"/>
    <x v="2217"/>
    <s v="Charlie Vaughn"/>
    <s v="Lexi Giovagnoli, Ashley Argota, John DeLuca, Diane Salinger, Martin Klebba, Tracey Gold, Dee Wallace, Pilot Paisley-Rose, Daniel Cooksley, Vincent Giovagnoli, Dillon Cavitt"/>
    <n v="11"/>
    <x v="0"/>
    <s v="United States"/>
    <n v="1"/>
    <x v="166"/>
    <x v="9"/>
    <x v="4"/>
    <s v="92 min"/>
    <n v="92"/>
    <n v="92"/>
    <n v="57.229187983206074"/>
    <s v=""/>
    <s v="Children &amp; Family Movies, Independent Movies"/>
    <x v="0"/>
    <s v="Children &amp; Family Movies, Independent Movies"/>
    <n v="2"/>
  </r>
  <r>
    <n v="6130"/>
    <x v="2218"/>
    <x v="0"/>
    <x v="2218"/>
    <s v="Atul Malhotra"/>
    <s v="Rez Kempton, Sam Vincenti, Martin Delaney, Karen David, Laura Aikman, Goldy Notay, Meera Syal, Nina Wadia, Tanveer Ghani, Amrita Acharia"/>
    <n v="10"/>
    <x v="6"/>
    <s v="United Kingdom"/>
    <n v="1"/>
    <x v="61"/>
    <x v="4"/>
    <x v="5"/>
    <s v="92 min"/>
    <n v="92"/>
    <n v="92"/>
    <n v="57.229187983206074"/>
    <s v=""/>
    <s v="Comedies, Dramas, International Movies"/>
    <x v="4"/>
    <s v="Comedies, Dramas, International Movies"/>
    <n v="3"/>
  </r>
  <r>
    <n v="6170"/>
    <x v="2219"/>
    <x v="0"/>
    <x v="2219"/>
    <s v="Paul Serafini"/>
    <s v="Bailee Madison, Robert Capron, Rachel Resheff, Mavrick Moreno, Whitney Goin, Gary Weeks, Juliana Harkavy, Kevin B. McGlynn, Jamison Stern, Mia Matthews, Bianca Matthews"/>
    <n v="11"/>
    <x v="0"/>
    <s v="United States"/>
    <n v="1"/>
    <x v="166"/>
    <x v="9"/>
    <x v="6"/>
    <s v="92 min"/>
    <n v="92"/>
    <n v="92"/>
    <n v="57.229187983206074"/>
    <s v=""/>
    <s v="Children &amp; Family Movies"/>
    <x v="0"/>
    <s v="Children &amp; Family Movies"/>
    <n v="1"/>
  </r>
  <r>
    <n v="6209"/>
    <x v="2220"/>
    <x v="0"/>
    <x v="2220"/>
    <s v="Adam MacDonald"/>
    <s v="Missy Peregrym, Jeff Roop, Eric Balfour, Nicholas Campbell"/>
    <n v="4"/>
    <x v="8"/>
    <s v="Canada"/>
    <n v="1"/>
    <x v="1003"/>
    <x v="0"/>
    <x v="11"/>
    <s v="92 min"/>
    <n v="92"/>
    <n v="92"/>
    <n v="57.229187983206074"/>
    <s v=""/>
    <s v="Horror Movies, Independent Movies, Thrillers"/>
    <x v="9"/>
    <s v="Horror Movies, Independent Movies, Thrillers"/>
    <n v="3"/>
  </r>
  <r>
    <n v="6354"/>
    <x v="2221"/>
    <x v="0"/>
    <x v="2221"/>
    <s v="Geoffrey Orthwein, Andrew Sullivan"/>
    <s v="Maika Monroe, Matt O'Leary, Arnar J√≥nsson, Gunnar Helgason, Berglind R√≥s Sigur√∞ard√≥ttir"/>
    <n v="5"/>
    <x v="0"/>
    <s v="United States, Iceland"/>
    <n v="2"/>
    <x v="675"/>
    <x v="3"/>
    <x v="1"/>
    <s v="92 min"/>
    <n v="92"/>
    <n v="92"/>
    <n v="57.229187983206074"/>
    <s v=""/>
    <s v="Dramas, Independent Movies, Sci-Fi &amp; Fantasy"/>
    <x v="2"/>
    <s v="Dramas, Independent Movies, Sci-Fi &amp; Fantasy"/>
    <n v="3"/>
  </r>
  <r>
    <n v="6373"/>
    <x v="2222"/>
    <x v="0"/>
    <x v="2222"/>
    <s v="Jody Lambert"/>
    <s v="Tony Hale, Anna Camp, Sam Jaeger, Heather Burns, Dan Bakkedahl, Raymond J. Barry, Erika Alexander, Mel Rodriguez, Evan Jonigkeit, Grace Kaufman"/>
    <n v="10"/>
    <x v="0"/>
    <s v="United States"/>
    <n v="1"/>
    <x v="141"/>
    <x v="9"/>
    <x v="5"/>
    <s v="92 min"/>
    <n v="92"/>
    <n v="92"/>
    <n v="57.229187983206074"/>
    <s v=""/>
    <s v="Comedies, Independent Movies"/>
    <x v="4"/>
    <s v="Comedies, Independent Movies"/>
    <n v="2"/>
  </r>
  <r>
    <n v="6420"/>
    <x v="2223"/>
    <x v="0"/>
    <x v="2223"/>
    <s v="Mark O'Connor"/>
    <s v="John Connors, Fionn Walton, Kierston Wareing, Paul Alwright, Ryan Lincoln, Jimmy Smallhorne, Toni O'Rourke, Fionna Hewitt-Twamley, Stephen Clinch, Ciaran McCabe"/>
    <n v="10"/>
    <x v="19"/>
    <s v="Ireland"/>
    <n v="1"/>
    <x v="220"/>
    <x v="9"/>
    <x v="5"/>
    <s v="92 min"/>
    <n v="92"/>
    <n v="92"/>
    <n v="57.229187983206074"/>
    <s v=""/>
    <s v="Dramas, International Movies"/>
    <x v="2"/>
    <s v="Dramas, International Movies"/>
    <n v="2"/>
  </r>
  <r>
    <n v="6522"/>
    <x v="2224"/>
    <x v="0"/>
    <x v="2224"/>
    <s v="Robert Kenner"/>
    <m/>
    <n v="0"/>
    <x v="0"/>
    <s v="United States"/>
    <n v="1"/>
    <x v="212"/>
    <x v="3"/>
    <x v="6"/>
    <s v="92 min"/>
    <n v="92"/>
    <n v="92"/>
    <n v="57.229187983206074"/>
    <s v=""/>
    <s v="Documentaries"/>
    <x v="3"/>
    <s v="Documentaries"/>
    <n v="1"/>
  </r>
  <r>
    <n v="6583"/>
    <x v="2225"/>
    <x v="0"/>
    <x v="2225"/>
    <s v="Jason Priestley"/>
    <s v="Amy Acker, David Haydn-Jones, Patrick Creery, Gina Holden, James Dugan, Margherita Donato, Brooklynn Proulx, James D. Hopkin, Bob Irvine"/>
    <n v="9"/>
    <x v="8"/>
    <s v="Canada"/>
    <n v="1"/>
    <x v="597"/>
    <x v="12"/>
    <x v="6"/>
    <s v="92 min"/>
    <n v="92"/>
    <n v="92"/>
    <n v="57.229187983206074"/>
    <s v=""/>
    <s v="Comedies, Romantic Movies"/>
    <x v="4"/>
    <s v="Comedies, Romantic Movies"/>
    <n v="2"/>
  </r>
  <r>
    <n v="6633"/>
    <x v="2226"/>
    <x v="0"/>
    <x v="2226"/>
    <s v="Mike Birbiglia"/>
    <s v="Keegan-Michael Key, Gillian Jacobs, Mike Birbiglia, Kate Micucci, Chris Gethard, Richard Masur, Tami Sagher, Erin Darke"/>
    <n v="8"/>
    <x v="0"/>
    <s v="United States"/>
    <n v="1"/>
    <x v="156"/>
    <x v="9"/>
    <x v="12"/>
    <s v="92 min"/>
    <n v="92"/>
    <n v="92"/>
    <n v="57.229187983206074"/>
    <s v=""/>
    <s v="Comedies, Dramas, Independent Movies"/>
    <x v="4"/>
    <s v="Comedies, Dramas, Independent Movies"/>
    <n v="3"/>
  </r>
  <r>
    <n v="6649"/>
    <x v="2227"/>
    <x v="0"/>
    <x v="2227"/>
    <s v="Tristan Ferland Milewski"/>
    <m/>
    <n v="0"/>
    <x v="10"/>
    <s v="Germany"/>
    <n v="1"/>
    <x v="75"/>
    <x v="3"/>
    <x v="5"/>
    <s v="92 min"/>
    <n v="92"/>
    <n v="92"/>
    <n v="57.229187983206074"/>
    <s v=""/>
    <s v="Documentaries, International Movies, LGBTQ Movies"/>
    <x v="3"/>
    <s v="Documentaries, International Movies, LGBTQ Movies"/>
    <n v="3"/>
  </r>
  <r>
    <n v="6663"/>
    <x v="2228"/>
    <x v="0"/>
    <x v="2228"/>
    <s v="Will Gluck"/>
    <s v="Emma Stone, Penn Badgley, Amanda Bynes, Dan Byrd, Thomas Haden Church, Patricia Clarkson, Cam Gigandet, Lisa Kudrow, Malcolm McDowell, Aly Michalka"/>
    <n v="10"/>
    <x v="0"/>
    <s v="United States"/>
    <n v="1"/>
    <x v="79"/>
    <x v="10"/>
    <x v="2"/>
    <s v="92 min"/>
    <n v="92"/>
    <n v="92"/>
    <n v="57.229187983206074"/>
    <s v=""/>
    <s v="Comedies, Romantic Movies"/>
    <x v="4"/>
    <s v="Comedies, Romantic Movies"/>
    <n v="2"/>
  </r>
  <r>
    <n v="6685"/>
    <x v="2229"/>
    <x v="0"/>
    <x v="2229"/>
    <s v="Hugues Nancy, Fabien Beziat"/>
    <m/>
    <n v="0"/>
    <x v="2"/>
    <m/>
    <n v="0"/>
    <x v="144"/>
    <x v="4"/>
    <x v="5"/>
    <s v="92 min"/>
    <n v="92"/>
    <n v="92"/>
    <n v="57.229187983206074"/>
    <s v=""/>
    <s v="Documentaries, International Movies"/>
    <x v="3"/>
    <s v="Documentaries, International Movies"/>
    <n v="2"/>
  </r>
  <r>
    <n v="6730"/>
    <x v="2230"/>
    <x v="0"/>
    <x v="2230"/>
    <s v="Benny Fine"/>
    <s v="Cameron Palatas, Richard Karn, Cheri Oteri, Danielle Campbell, Nicholle Tom, Joel Courtney, Luke Bilyk"/>
    <n v="7"/>
    <x v="0"/>
    <s v="United States"/>
    <n v="1"/>
    <x v="1036"/>
    <x v="3"/>
    <x v="5"/>
    <s v="92 min"/>
    <n v="92"/>
    <n v="92"/>
    <n v="57.229187983206074"/>
    <s v=""/>
    <s v="Comedies, Romantic Movies"/>
    <x v="4"/>
    <s v="Comedies, Romantic Movies"/>
    <n v="2"/>
  </r>
  <r>
    <n v="6750"/>
    <x v="2231"/>
    <x v="0"/>
    <x v="2231"/>
    <s v="Ari Levinson"/>
    <s v="Chris Pine"/>
    <n v="1"/>
    <x v="0"/>
    <s v="United States"/>
    <n v="1"/>
    <x v="1037"/>
    <x v="9"/>
    <x v="6"/>
    <s v="92 min"/>
    <n v="92"/>
    <n v="92"/>
    <n v="57.229187983206074"/>
    <s v=""/>
    <s v="Documentaries"/>
    <x v="3"/>
    <s v="Documentaries"/>
    <n v="1"/>
  </r>
  <r>
    <n v="6778"/>
    <x v="2232"/>
    <x v="0"/>
    <x v="2232"/>
    <s v="Mark Helenowski, Kevin Pang"/>
    <m/>
    <n v="0"/>
    <x v="0"/>
    <s v="United States"/>
    <n v="1"/>
    <x v="1038"/>
    <x v="4"/>
    <x v="6"/>
    <s v="92 min"/>
    <n v="92"/>
    <n v="92"/>
    <n v="57.229187983206074"/>
    <s v=""/>
    <s v="Documentaries"/>
    <x v="3"/>
    <s v="Documentaries"/>
    <n v="1"/>
  </r>
  <r>
    <n v="6806"/>
    <x v="2233"/>
    <x v="0"/>
    <x v="2233"/>
    <s v="Simon Verhoeven"/>
    <s v="Alycia Debnam-Carey, William Moseley, Connor Paolo, Brit Morgan, Brooke Markham, Sean Marquette, Liesl Ahlers, Shashawnee Hall, Susan Danford"/>
    <n v="9"/>
    <x v="10"/>
    <s v="Germany"/>
    <n v="1"/>
    <x v="1039"/>
    <x v="9"/>
    <x v="12"/>
    <s v="92 min"/>
    <n v="92"/>
    <n v="92"/>
    <n v="57.229187983206074"/>
    <s v=""/>
    <s v="Horror Movies, International Movies"/>
    <x v="9"/>
    <s v="Horror Movies, International Movies"/>
    <n v="2"/>
  </r>
  <r>
    <n v="6883"/>
    <x v="2234"/>
    <x v="0"/>
    <x v="2234"/>
    <s v="Michael Dowse"/>
    <s v="Seann William Scott, Jay Baruchel, Liev Schreiber, Alison Pill, Marc-Andr√© Grondin, Kim Coates, Eugene Levy, Nicholas Campbell, Richard Clarkin, Jonathan Cherry"/>
    <n v="10"/>
    <x v="0"/>
    <s v="United States, Canada"/>
    <n v="2"/>
    <x v="250"/>
    <x v="12"/>
    <x v="12"/>
    <s v="92 min"/>
    <n v="92"/>
    <n v="92"/>
    <n v="57.229187983206074"/>
    <s v=""/>
    <s v="Comedies, Sports Movies"/>
    <x v="4"/>
    <s v="Comedies, Sports Movies"/>
    <n v="2"/>
  </r>
  <r>
    <n v="6987"/>
    <x v="2235"/>
    <x v="0"/>
    <x v="2235"/>
    <s v="Note Chern-Yim"/>
    <s v="Apisit Opasaimlikit, Suthep Po-ngam, Phichet Iamchaonaa, Note Chern-Yim"/>
    <n v="4"/>
    <x v="51"/>
    <s v="Thailand"/>
    <n v="1"/>
    <x v="1040"/>
    <x v="13"/>
    <x v="1"/>
    <s v="92 min"/>
    <n v="92"/>
    <n v="92"/>
    <n v="57.229187983206074"/>
    <s v=""/>
    <s v="Comedies, Faith &amp; Spirituality, International Movies"/>
    <x v="4"/>
    <s v="Comedies, Faith &amp; Spirituality, International Movies"/>
    <n v="3"/>
  </r>
  <r>
    <n v="7115"/>
    <x v="2236"/>
    <x v="0"/>
    <x v="2236"/>
    <s v="Dustin Nguyen"/>
    <s v="Chi Tai, Lan Ngoc, Dustin Nguyen, Thu Trang"/>
    <n v="4"/>
    <x v="64"/>
    <s v="Vietnam"/>
    <n v="1"/>
    <x v="1041"/>
    <x v="4"/>
    <x v="1"/>
    <s v="92 min"/>
    <n v="92"/>
    <n v="92"/>
    <n v="57.229187983206074"/>
    <s v=""/>
    <s v="Comedies, Dramas, International Movies"/>
    <x v="4"/>
    <s v="Comedies, Dramas, International Movies"/>
    <n v="3"/>
  </r>
  <r>
    <n v="7217"/>
    <x v="2237"/>
    <x v="0"/>
    <x v="2237"/>
    <s v="Woo Ming Jin"/>
    <s v="Zizan Razak, Siti Saleha, Zain Hamid, Izara Aishah, Fadzli Daniel Ali, Usop Wilcha"/>
    <n v="6"/>
    <x v="45"/>
    <s v="Malaysia"/>
    <n v="1"/>
    <x v="716"/>
    <x v="8"/>
    <x v="1"/>
    <s v="92 min"/>
    <n v="92"/>
    <n v="92"/>
    <n v="57.229187983206074"/>
    <s v=""/>
    <s v="Comedies, Horror Movies, International Movies"/>
    <x v="4"/>
    <s v="Comedies, Horror Movies, International Movies"/>
    <n v="3"/>
  </r>
  <r>
    <n v="7312"/>
    <x v="2238"/>
    <x v="0"/>
    <x v="2238"/>
    <s v="Hua Shan"/>
    <s v="Leslie Cheung, Jing-Jing Yung, Chen Kuan-tai, Leanne Liu, Tanny Tien Ni"/>
    <n v="5"/>
    <x v="50"/>
    <s v="Hong Kong"/>
    <n v="1"/>
    <x v="410"/>
    <x v="36"/>
    <x v="1"/>
    <s v="92 min"/>
    <n v="92"/>
    <n v="92"/>
    <n v="57.229187983206074"/>
    <s v=""/>
    <s v="Action &amp; Adventure, International Movies, Romantic Movies"/>
    <x v="1"/>
    <s v="Action &amp; Adventure, International Movies, Romantic Movies"/>
    <n v="3"/>
  </r>
  <r>
    <n v="7342"/>
    <x v="2239"/>
    <x v="0"/>
    <x v="2239"/>
    <s v="Sarah Moshman"/>
    <m/>
    <n v="0"/>
    <x v="0"/>
    <s v="United States, Australia, Samoa, United Kingdom"/>
    <n v="4"/>
    <x v="156"/>
    <x v="3"/>
    <x v="1"/>
    <s v="92 min"/>
    <n v="92"/>
    <n v="92"/>
    <n v="57.229187983206074"/>
    <s v=""/>
    <s v="Documentaries, Sports Movies"/>
    <x v="3"/>
    <s v="Documentaries, Sports Movies"/>
    <n v="2"/>
  </r>
  <r>
    <n v="7385"/>
    <x v="2240"/>
    <x v="0"/>
    <x v="2240"/>
    <s v="Li Pei-Chuan"/>
    <s v="Patrick Tse, Betty Ting Pei, Hua Yueh, Chin Siu Ho, Lau Hak-Suen, Kwan Hoi-san"/>
    <n v="6"/>
    <x v="50"/>
    <s v="Hong Kong"/>
    <n v="1"/>
    <x v="628"/>
    <x v="50"/>
    <x v="6"/>
    <s v="92 min"/>
    <n v="92"/>
    <n v="92"/>
    <n v="57.229187983206074"/>
    <s v=""/>
    <s v="Comedies, International Movies"/>
    <x v="4"/>
    <s v="Comedies, International Movies"/>
    <n v="2"/>
  </r>
  <r>
    <n v="7397"/>
    <x v="2241"/>
    <x v="0"/>
    <x v="2241"/>
    <s v="John Upchurch"/>
    <s v="Ram Gopal Bajaj, Pankaj Tripathi, Sameer Kochhar"/>
    <n v="3"/>
    <x v="0"/>
    <s v="United States"/>
    <n v="1"/>
    <x v="45"/>
    <x v="9"/>
    <x v="1"/>
    <s v="92 min"/>
    <n v="92"/>
    <n v="92"/>
    <n v="57.229187983206074"/>
    <s v=""/>
    <s v="Dramas, Independent Movies"/>
    <x v="2"/>
    <s v="Dramas, Independent Movies"/>
    <n v="2"/>
  </r>
  <r>
    <n v="7453"/>
    <x v="2242"/>
    <x v="0"/>
    <x v="2242"/>
    <s v="Steve Carr"/>
    <s v="Griffin Gluck, Lauren Graham, Rob Riggle, Thomas Barbusca, Andrew Daly, Adam Pally, Retta, Efren Ramirez, Isabela Moner, Alexa Nisenson, Jacob Hopkins"/>
    <n v="11"/>
    <x v="0"/>
    <s v="United States, Cambodia"/>
    <n v="2"/>
    <x v="623"/>
    <x v="9"/>
    <x v="7"/>
    <s v="92 min"/>
    <n v="92"/>
    <n v="92"/>
    <n v="57.229187983206074"/>
    <s v=""/>
    <s v="Children &amp; Family Movies, Comedies"/>
    <x v="0"/>
    <s v="Children &amp; Family Movies, Comedies"/>
    <n v="2"/>
  </r>
  <r>
    <n v="7477"/>
    <x v="2243"/>
    <x v="0"/>
    <x v="2243"/>
    <s v="Ted Geoghegan"/>
    <s v="Kaniehtiio Horn, Eamon Farren, Justin Rain, Ezra Buzzington, Noah Segan, Ian Colletti, Robert Longstreet, Jon Huber, Jack Gwaltney, Sheri Foster, David La Haye"/>
    <n v="11"/>
    <x v="0"/>
    <s v="United States"/>
    <n v="1"/>
    <x v="446"/>
    <x v="3"/>
    <x v="5"/>
    <s v="92 min"/>
    <n v="92"/>
    <n v="92"/>
    <n v="57.229187983206074"/>
    <s v=""/>
    <s v="Action &amp; Adventure, Horror Movies, Independent Movies"/>
    <x v="1"/>
    <s v="Action &amp; Adventure, Horror Movies, Independent Movies"/>
    <n v="3"/>
  </r>
  <r>
    <n v="7554"/>
    <x v="2244"/>
    <x v="0"/>
    <x v="2244"/>
    <s v="Jared Hess"/>
    <s v="Jack Black, Ana de la Reguera, H√©ctor Jim√©nez, Darius Rose, Moises Arias, Diego Eduardo Gomez, Carlos Maycotte, Richard Montoya, Cesar Gonzalez, Rafael Montalvo"/>
    <n v="10"/>
    <x v="0"/>
    <s v="United States, Mexico"/>
    <n v="2"/>
    <x v="55"/>
    <x v="24"/>
    <x v="7"/>
    <s v="92 min"/>
    <n v="92"/>
    <n v="92"/>
    <n v="57.229187983206074"/>
    <s v=""/>
    <s v="Comedies, Sports Movies"/>
    <x v="4"/>
    <s v="Comedies, Sports Movies"/>
    <n v="2"/>
  </r>
  <r>
    <n v="7562"/>
    <x v="2245"/>
    <x v="0"/>
    <x v="2245"/>
    <s v="Sonia Kennebeck"/>
    <m/>
    <n v="0"/>
    <x v="0"/>
    <s v="United States"/>
    <n v="1"/>
    <x v="1042"/>
    <x v="9"/>
    <x v="5"/>
    <s v="92 min"/>
    <n v="92"/>
    <n v="92"/>
    <n v="57.229187983206074"/>
    <s v=""/>
    <s v="Documentaries"/>
    <x v="3"/>
    <s v="Documentaries"/>
    <n v="1"/>
  </r>
  <r>
    <n v="7596"/>
    <x v="2246"/>
    <x v="0"/>
    <x v="2246"/>
    <s v="Tim Maltby"/>
    <s v="Andrew Toth, Cole Howard, Maya Kay, Jennifer Cameron, Alan Marriott, Lee Tockar, Brian Drummond"/>
    <n v="7"/>
    <x v="17"/>
    <s v="India, United States"/>
    <n v="2"/>
    <x v="653"/>
    <x v="2"/>
    <x v="6"/>
    <s v="92 min"/>
    <n v="92"/>
    <n v="92"/>
    <n v="57.229187983206074"/>
    <s v=""/>
    <s v="Children &amp; Family Movies"/>
    <x v="0"/>
    <s v="Children &amp; Family Movies"/>
    <n v="1"/>
  </r>
  <r>
    <n v="7653"/>
    <x v="2247"/>
    <x v="0"/>
    <x v="2247"/>
    <s v="Heitor Dhalia"/>
    <s v="Michael O‚ÄôNeill"/>
    <n v="1"/>
    <x v="23"/>
    <s v="Brazil, India, China, United States"/>
    <n v="4"/>
    <x v="300"/>
    <x v="3"/>
    <x v="1"/>
    <s v="92 min"/>
    <n v="92"/>
    <n v="92"/>
    <n v="57.229187983206074"/>
    <s v=""/>
    <s v="Documentaries, Faith &amp; Spirituality"/>
    <x v="3"/>
    <s v="Documentaries, Faith &amp; Spirituality"/>
    <n v="2"/>
  </r>
  <r>
    <n v="7662"/>
    <x v="2248"/>
    <x v="0"/>
    <x v="2248"/>
    <s v="Morgan Spurlock"/>
    <s v="Harry Styles, Niall Horan, Zayn Malik, Louis Tomlinson, Liam Payne"/>
    <n v="5"/>
    <x v="0"/>
    <s v="United States"/>
    <n v="1"/>
    <x v="164"/>
    <x v="8"/>
    <x v="7"/>
    <s v="92 min"/>
    <n v="92"/>
    <n v="92"/>
    <n v="57.229187983206074"/>
    <s v=""/>
    <s v="Documentaries, Music &amp; Musicals"/>
    <x v="3"/>
    <s v="Documentaries, Music &amp; Musicals"/>
    <n v="2"/>
  </r>
  <r>
    <n v="7664"/>
    <x v="2249"/>
    <x v="0"/>
    <x v="2249"/>
    <s v="Tim Rouhana"/>
    <s v="Wendell Pierce, Jurnee Smollett-Bell, Joanne Froggatt, April Billingsley, Elizabeth Ludlow, David Kronawitter, Adora Dei, Eric Mendenhall, Ed Amatrudo, Kate Kovach"/>
    <n v="10"/>
    <x v="0"/>
    <s v="United States"/>
    <n v="1"/>
    <x v="1043"/>
    <x v="5"/>
    <x v="5"/>
    <s v="92 min"/>
    <n v="92"/>
    <n v="92"/>
    <n v="57.229187983206074"/>
    <s v=""/>
    <s v="Dramas"/>
    <x v="2"/>
    <s v="Dramas"/>
    <n v="1"/>
  </r>
  <r>
    <n v="7732"/>
    <x v="2250"/>
    <x v="0"/>
    <x v="2250"/>
    <s v="Tony Stone"/>
    <s v="Peter Dunning"/>
    <n v="1"/>
    <x v="0"/>
    <s v="United States"/>
    <n v="1"/>
    <x v="724"/>
    <x v="9"/>
    <x v="5"/>
    <s v="92 min"/>
    <n v="92"/>
    <n v="92"/>
    <n v="57.229187983206074"/>
    <s v=""/>
    <s v="Documentaries"/>
    <x v="3"/>
    <s v="Documentaries"/>
    <n v="1"/>
  </r>
  <r>
    <n v="7743"/>
    <x v="2251"/>
    <x v="0"/>
    <x v="2251"/>
    <s v="Gajendra Ahire"/>
    <s v="Dilip Prabhavalkar, Priya Bapat, Kishore Kadam, Vrinda Gajendra, Alok Rajwade, Sakhi Gokhale"/>
    <n v="6"/>
    <x v="17"/>
    <s v="India"/>
    <n v="1"/>
    <x v="167"/>
    <x v="3"/>
    <x v="6"/>
    <s v="92 min"/>
    <n v="92"/>
    <n v="92"/>
    <n v="57.229187983206074"/>
    <s v=""/>
    <s v="Dramas, Independent Movies, International Movies"/>
    <x v="2"/>
    <s v="Dramas, Independent Movies, International Movies"/>
    <n v="3"/>
  </r>
  <r>
    <n v="7754"/>
    <x v="2252"/>
    <x v="0"/>
    <x v="2252"/>
    <s v="Jean-Simon Chartier"/>
    <m/>
    <n v="0"/>
    <x v="8"/>
    <s v="Canada, United States"/>
    <n v="2"/>
    <x v="871"/>
    <x v="5"/>
    <x v="5"/>
    <s v="92 min"/>
    <n v="92"/>
    <n v="92"/>
    <n v="57.229187983206074"/>
    <s v=""/>
    <s v="Documentaries, International Movies"/>
    <x v="3"/>
    <s v="Documentaries, International Movies"/>
    <n v="2"/>
  </r>
  <r>
    <n v="7878"/>
    <x v="2253"/>
    <x v="0"/>
    <x v="2253"/>
    <s v="Nicholas Winter"/>
    <s v="Ben Freeman, James Oliver Wheatley, Marie Everett, Jamie Kenna, James Groom, James G. Nunn, Martyn Ford, Gareth David-Lloyd, Brian Blessed, Kristian Nairn"/>
    <n v="10"/>
    <x v="6"/>
    <s v="United Kingdom"/>
    <n v="1"/>
    <x v="230"/>
    <x v="5"/>
    <x v="1"/>
    <s v="92 min"/>
    <n v="92"/>
    <n v="92"/>
    <n v="57.229187983206074"/>
    <s v=""/>
    <s v="Action &amp; Adventure, Independent Movies, International Movies"/>
    <x v="1"/>
    <s v="Action &amp; Adventure, Independent Movies, International Movies"/>
    <n v="3"/>
  </r>
  <r>
    <n v="7883"/>
    <x v="2254"/>
    <x v="0"/>
    <x v="2254"/>
    <s v="Sylvester Stallone"/>
    <s v="Sylvester Stallone, Talia Shire, Burt Young, Carl Weathers, Dolph Lundgren, Brigitte Nielsen, Tony Burton, Michael Pataki"/>
    <n v="8"/>
    <x v="0"/>
    <s v="United States"/>
    <n v="1"/>
    <x v="844"/>
    <x v="51"/>
    <x v="7"/>
    <s v="92 min"/>
    <n v="92"/>
    <n v="92"/>
    <n v="57.229187983206074"/>
    <s v=""/>
    <s v="Dramas, Sports Movies"/>
    <x v="2"/>
    <s v="Dramas, Sports Movies"/>
    <n v="2"/>
  </r>
  <r>
    <n v="7900"/>
    <x v="2255"/>
    <x v="0"/>
    <x v="2255"/>
    <s v="R. Ellis Frazier"/>
    <s v="Gary Daniels, Luis Gatica, Sissi Fleitas, Eddie J. Fernandez, Fabi√°n L√≥pez, Justin Nesbitt, Pedro Rodman Rodriguez"/>
    <n v="7"/>
    <x v="15"/>
    <s v="Mexico"/>
    <n v="1"/>
    <x v="852"/>
    <x v="9"/>
    <x v="5"/>
    <s v="92 min"/>
    <n v="92"/>
    <n v="92"/>
    <n v="57.229187983206074"/>
    <s v=""/>
    <s v="Action &amp; Adventure, Independent Movies"/>
    <x v="1"/>
    <s v="Action &amp; Adventure, Independent Movies"/>
    <n v="2"/>
  </r>
  <r>
    <n v="7998"/>
    <x v="2256"/>
    <x v="0"/>
    <x v="2256"/>
    <s v="Herman Yau"/>
    <s v="Danny Lee, Hui Siu-Hung, Lam Suet, Alfred Cheung, Brian Ireland, Ken Lo, Lai Suk-Yin, Yeung Tin-King, Fung Hak-On, Jamie Luk"/>
    <n v="10"/>
    <x v="50"/>
    <s v="Hong Kong"/>
    <n v="1"/>
    <x v="628"/>
    <x v="43"/>
    <x v="1"/>
    <s v="92 min"/>
    <n v="92"/>
    <n v="92"/>
    <n v="57.229187983206074"/>
    <s v=""/>
    <s v="Dramas, International Movies"/>
    <x v="2"/>
    <s v="Dramas, International Movies"/>
    <n v="2"/>
  </r>
  <r>
    <n v="8026"/>
    <x v="2257"/>
    <x v="0"/>
    <x v="2257"/>
    <s v="Robert Kouba"/>
    <s v="Julian Schaffner, John Cusack, Jeannine Wacker, Carmen Argenziano, Eileen Grubba, Pavlo Bubryak"/>
    <n v="6"/>
    <x v="36"/>
    <s v="Switzerland, United States"/>
    <n v="2"/>
    <x v="769"/>
    <x v="3"/>
    <x v="2"/>
    <s v="92 min"/>
    <n v="92"/>
    <n v="92"/>
    <n v="57.229187983206074"/>
    <s v=""/>
    <s v="Action &amp; Adventure, Dramas, Sci-Fi &amp; Fantasy"/>
    <x v="1"/>
    <s v="Action &amp; Adventure, Dramas, Sci-Fi &amp; Fantasy"/>
    <n v="3"/>
  </r>
  <r>
    <n v="8136"/>
    <x v="2258"/>
    <x v="0"/>
    <x v="2258"/>
    <s v="Matt Wechsler"/>
    <m/>
    <n v="0"/>
    <x v="0"/>
    <s v="United States"/>
    <n v="1"/>
    <x v="219"/>
    <x v="9"/>
    <x v="4"/>
    <s v="92 min"/>
    <n v="92"/>
    <n v="92"/>
    <n v="57.229187983206074"/>
    <s v=""/>
    <s v="Documentaries"/>
    <x v="3"/>
    <s v="Documentaries"/>
    <n v="1"/>
  </r>
  <r>
    <n v="8249"/>
    <x v="2259"/>
    <x v="0"/>
    <x v="2259"/>
    <s v="Michael Buster"/>
    <s v="Jacob Buster, Anson Bagley, Grace Hallows, Josh Reid, Cooper Daniel Johnson, Alison Akin Clark, Brian Neal Clark, Evan Clark, Caitlin E.J. Meyer, Gabe White"/>
    <n v="10"/>
    <x v="0"/>
    <s v="United States"/>
    <n v="1"/>
    <x v="555"/>
    <x v="9"/>
    <x v="6"/>
    <s v="92 min"/>
    <n v="92"/>
    <n v="92"/>
    <n v="57.229187983206074"/>
    <s v=""/>
    <s v="Children &amp; Family Movies, Comedies"/>
    <x v="0"/>
    <s v="Children &amp; Family Movies, Comedies"/>
    <n v="2"/>
  </r>
  <r>
    <n v="8309"/>
    <x v="2260"/>
    <x v="0"/>
    <x v="2260"/>
    <s v="Peter Nicks"/>
    <m/>
    <n v="0"/>
    <x v="0"/>
    <s v="United States"/>
    <n v="1"/>
    <x v="435"/>
    <x v="3"/>
    <x v="5"/>
    <s v="92 min"/>
    <n v="92"/>
    <n v="92"/>
    <n v="57.229187983206074"/>
    <s v=""/>
    <s v="Documentaries"/>
    <x v="3"/>
    <s v="Documentaries"/>
    <n v="1"/>
  </r>
  <r>
    <n v="8347"/>
    <x v="2261"/>
    <x v="0"/>
    <x v="2261"/>
    <s v="Note Chern-Yim"/>
    <s v="Pongsak Pongsuwan, Note Chern-Yim, Sarawut Phumthong, Savika Chaiyadej, Somlek Sakdikul, Petchtai Wongkamlao"/>
    <n v="6"/>
    <x v="51"/>
    <s v="Thailand"/>
    <n v="1"/>
    <x v="437"/>
    <x v="30"/>
    <x v="1"/>
    <s v="92 min"/>
    <n v="92"/>
    <n v="92"/>
    <n v="57.229187983206074"/>
    <s v=""/>
    <s v="Comedies, Faith &amp; Spirituality, International Movies"/>
    <x v="4"/>
    <s v="Comedies, Faith &amp; Spirituality, International Movies"/>
    <n v="3"/>
  </r>
  <r>
    <n v="8485"/>
    <x v="2262"/>
    <x v="0"/>
    <x v="2262"/>
    <s v="Dejan Zeƒçeviƒá"/>
    <s v="Ken Foree, Katarina ƒåas, Dragan Miƒáanoviƒá, Monte Markham, Denis Muriƒá, Miroljub Le≈°o, Sonja Vukiƒáeviƒá, Ratko Turƒçinoviƒá, Mick Garris"/>
    <n v="9"/>
    <x v="59"/>
    <s v="Serbia, South Korea, Slovenia"/>
    <n v="3"/>
    <x v="779"/>
    <x v="9"/>
    <x v="5"/>
    <s v="92 min"/>
    <n v="92"/>
    <n v="92"/>
    <n v="57.229187983206074"/>
    <s v=""/>
    <s v="Horror Movies, Independent Movies, Sci-Fi &amp; Fantasy"/>
    <x v="9"/>
    <s v="Horror Movies, Independent Movies, Sci-Fi &amp; Fantasy"/>
    <n v="3"/>
  </r>
  <r>
    <n v="8497"/>
    <x v="2263"/>
    <x v="0"/>
    <x v="2263"/>
    <s v="Kristian Levring"/>
    <s v="Mads Mikkelsen, Eva Green, Jeffrey Dean Morgan, Eric Cantona, Mikael Persbrandt, Douglas Henshall, Michael Raymond-James, Jonathan Pryce, Alexander Arnold, Nanna √òland Fabricius"/>
    <n v="10"/>
    <x v="22"/>
    <s v="Denmark, United Kingdom, South Africa, Sweden, Belgium"/>
    <n v="5"/>
    <x v="1044"/>
    <x v="0"/>
    <x v="12"/>
    <s v="92 min"/>
    <n v="92"/>
    <n v="92"/>
    <n v="57.229187983206074"/>
    <s v=""/>
    <s v="Dramas, Independent Movies, International Movies"/>
    <x v="2"/>
    <s v="Dramas, Independent Movies, International Movies"/>
    <n v="3"/>
  </r>
  <r>
    <n v="8559"/>
    <x v="2264"/>
    <x v="0"/>
    <x v="2264"/>
    <s v="Robert Eggers"/>
    <s v="Anya Taylor-Joy, Ralph Ineson, Kate Dickie, Harvey Scrimshaw, Ellie Grainger, Lucas Dawson, Bathsheba Garnett, Sarah Stephens, Julian Richings, Wahab Chaudhry"/>
    <n v="10"/>
    <x v="6"/>
    <s v="United Kingdom, Canada, United States"/>
    <n v="3"/>
    <x v="1045"/>
    <x v="4"/>
    <x v="12"/>
    <s v="92 min"/>
    <n v="92"/>
    <n v="92"/>
    <n v="57.229187983206074"/>
    <s v=""/>
    <s v="Horror Movies, Independent Movies"/>
    <x v="9"/>
    <s v="Horror Movies, Independent Movies"/>
    <n v="2"/>
  </r>
  <r>
    <n v="8700"/>
    <x v="2265"/>
    <x v="0"/>
    <x v="2265"/>
    <s v="Jack Zagha Kababie"/>
    <s v="Jos√© Carlos Ruiz, Hoze Mel√©ndez"/>
    <n v="2"/>
    <x v="15"/>
    <s v="Mexico"/>
    <n v="1"/>
    <x v="38"/>
    <x v="4"/>
    <x v="1"/>
    <s v="92 min"/>
    <n v="92"/>
    <n v="92"/>
    <n v="57.229187983206074"/>
    <s v=""/>
    <s v="Comedies, Dramas, International Movies"/>
    <x v="4"/>
    <s v="Comedies, Dramas, International Movies"/>
    <n v="3"/>
  </r>
  <r>
    <n v="58"/>
    <x v="2266"/>
    <x v="0"/>
    <x v="2266"/>
    <s v="Hajime Kamegaki"/>
    <s v="Junko Takeuchi, Chie Nakamura, Noriaki Sugiyama, Unsho Ishizuka, Motoko Kumai, Kazuhiko Inoue, Rikiya Koyama, Showtaro Morikubo, Nana Mizuki, Satoshi Hino, Shinji Kawada"/>
    <n v="11"/>
    <x v="1"/>
    <s v="Japan"/>
    <n v="1"/>
    <x v="698"/>
    <x v="13"/>
    <x v="6"/>
    <s v="93 min"/>
    <n v="93"/>
    <n v="93"/>
    <n v="43.099192876371959"/>
    <s v=""/>
    <s v="Action &amp; Adventure, Anime Features, International Movies"/>
    <x v="1"/>
    <s v="Action &amp; Adventure, Anime Features, International Movies"/>
    <n v="3"/>
  </r>
  <r>
    <n v="81"/>
    <x v="2267"/>
    <x v="0"/>
    <x v="2267"/>
    <s v="Tomer Eshed"/>
    <s v="Thomas Brodie-Sangster, Felicity Jones, Freddie Highmore, Patrick Stewart, Meera Syal, Sanjeev Bhaskar, Nonso Anozie"/>
    <n v="7"/>
    <x v="2"/>
    <m/>
    <n v="0"/>
    <x v="820"/>
    <x v="6"/>
    <x v="8"/>
    <s v="93 min"/>
    <n v="93"/>
    <n v="93"/>
    <n v="43.099192876371959"/>
    <s v=""/>
    <s v="Children &amp; Family Movies"/>
    <x v="0"/>
    <s v="Children &amp; Family Movies"/>
    <n v="1"/>
  </r>
  <r>
    <n v="150"/>
    <x v="2268"/>
    <x v="0"/>
    <x v="2268"/>
    <s v="Michael Martin"/>
    <s v="Master P, Anthony Johnson, Gretchen Palmer, Frantz Turner, Richard Keats, Joe Estevez, William Knight, Anthony Boswell, Tommy 'Tiny' Lister, Helen Martin, John Witherspoon, Mia X"/>
    <n v="12"/>
    <x v="0"/>
    <s v="United States"/>
    <n v="1"/>
    <x v="344"/>
    <x v="18"/>
    <x v="12"/>
    <s v="93 min"/>
    <n v="93"/>
    <n v="93"/>
    <n v="43.099192876371959"/>
    <s v=""/>
    <s v="Action &amp; Adventure, Comedies"/>
    <x v="1"/>
    <s v="Action &amp; Adventure, Comedies"/>
    <n v="2"/>
  </r>
  <r>
    <n v="211"/>
    <x v="2269"/>
    <x v="0"/>
    <x v="2269"/>
    <s v="Pawan Kripalani"/>
    <s v="Kainaz Motivala, Rajkummar Rao, Rajat Kaul, Janice, Shernaza, Mangala Ahire, Vinod Rawat"/>
    <n v="7"/>
    <x v="17"/>
    <s v="India"/>
    <n v="1"/>
    <x v="1008"/>
    <x v="12"/>
    <x v="5"/>
    <s v="93 min"/>
    <n v="93"/>
    <n v="93"/>
    <n v="43.099192876371959"/>
    <s v=""/>
    <s v="Horror Movies, International Movies"/>
    <x v="9"/>
    <s v="Horror Movies, International Movies"/>
    <n v="2"/>
  </r>
  <r>
    <n v="222"/>
    <x v="2270"/>
    <x v="0"/>
    <x v="2270"/>
    <s v="Joshua Rof√©"/>
    <s v="Bob Ross"/>
    <n v="1"/>
    <x v="2"/>
    <m/>
    <n v="0"/>
    <x v="781"/>
    <x v="6"/>
    <x v="1"/>
    <s v="93 min"/>
    <n v="93"/>
    <n v="93"/>
    <n v="43.099192876371959"/>
    <s v=""/>
    <s v="Documentaries"/>
    <x v="3"/>
    <s v="Documentaries"/>
    <n v="1"/>
  </r>
  <r>
    <n v="458"/>
    <x v="2271"/>
    <x v="0"/>
    <x v="2271"/>
    <s v="Mayye Zayed"/>
    <m/>
    <n v="0"/>
    <x v="5"/>
    <s v="Egypt, Denmark, Germany"/>
    <n v="3"/>
    <x v="784"/>
    <x v="6"/>
    <x v="6"/>
    <s v="93 min"/>
    <n v="93"/>
    <n v="93"/>
    <n v="43.099192876371959"/>
    <s v=""/>
    <s v="Documentaries, International Movies, Sports Movies"/>
    <x v="3"/>
    <s v="Documentaries, International Movies, Sports Movies"/>
    <n v="3"/>
  </r>
  <r>
    <n v="474"/>
    <x v="2272"/>
    <x v="0"/>
    <x v="2272"/>
    <s v="Viridiana Lieberman"/>
    <m/>
    <n v="0"/>
    <x v="0"/>
    <s v="United States"/>
    <n v="1"/>
    <x v="1046"/>
    <x v="1"/>
    <x v="5"/>
    <s v="93 min"/>
    <n v="93"/>
    <n v="93"/>
    <n v="43.099192876371959"/>
    <s v=""/>
    <s v="Documentaries, Sports Movies"/>
    <x v="3"/>
    <s v="Documentaries, Sports Movies"/>
    <n v="2"/>
  </r>
  <r>
    <n v="476"/>
    <x v="2273"/>
    <x v="0"/>
    <x v="2273"/>
    <s v="Daniel R≈Ø≈æiƒçka"/>
    <s v="Iva Pazderkov√°, Luk√°≈° Pavl√°sek, Daniel ƒåech, Petr Cerha, Ond≈ôej Havl√≠k, Radek Petr√°≈°, Zbynƒõk Viƒçar, Pavel Tome≈°, Nela Berg"/>
    <n v="9"/>
    <x v="2"/>
    <m/>
    <n v="0"/>
    <x v="1047"/>
    <x v="2"/>
    <x v="5"/>
    <s v="93 min"/>
    <n v="93"/>
    <n v="93"/>
    <n v="43.099192876371959"/>
    <s v=""/>
    <s v="Stand-Up Comedy"/>
    <x v="8"/>
    <s v="Stand-Up Comedy"/>
    <n v="1"/>
  </r>
  <r>
    <n v="477"/>
    <x v="2274"/>
    <x v="0"/>
    <x v="2274"/>
    <s v="Juraj ≈†ajmoviƒç"/>
    <s v="Milo≈° Knor, Luk√°≈° Pavl√°sek, Tom√°≈° Matonoha, Ester Koƒçiƒçkov√°, Michal Kavalƒç√≠k, Richard Nedvƒõd"/>
    <n v="6"/>
    <x v="2"/>
    <m/>
    <n v="0"/>
    <x v="1047"/>
    <x v="9"/>
    <x v="5"/>
    <s v="93 min"/>
    <n v="93"/>
    <n v="93"/>
    <n v="43.099192876371959"/>
    <s v=""/>
    <s v="Comedies, Documentaries, International Movies"/>
    <x v="4"/>
    <s v="Comedies, Documentaries, International Movies"/>
    <n v="3"/>
  </r>
  <r>
    <n v="575"/>
    <x v="2275"/>
    <x v="0"/>
    <x v="2275"/>
    <s v="Jennifer Yuh Nelson"/>
    <s v="Jack Black, Angelina Jolie, Dustin Hoffman, Gary Oldman, Seth Rogen, Lucy Liu, Jackie Chan, David Cross, James Hong, Michelle Yeoh"/>
    <n v="10"/>
    <x v="0"/>
    <s v="United States, China"/>
    <n v="2"/>
    <x v="132"/>
    <x v="12"/>
    <x v="7"/>
    <s v="93 min"/>
    <n v="93"/>
    <n v="93"/>
    <n v="43.099192876371959"/>
    <s v=""/>
    <s v="Children &amp; Family Movies, Comedies"/>
    <x v="0"/>
    <s v="Children &amp; Family Movies, Comedies"/>
    <n v="2"/>
  </r>
  <r>
    <n v="785"/>
    <x v="2276"/>
    <x v="0"/>
    <x v="2276"/>
    <s v="Thom Fitzgerald"/>
    <s v="Olympia Dukakis, Ryan Doucette, Brenda Fricker, Kristin Booth, Michael McPhee, John Dunsworth, Jeremy Akerman, Mary-Colin Chisholm, Kevin Kincaid"/>
    <n v="9"/>
    <x v="0"/>
    <s v="United States, Canada"/>
    <n v="2"/>
    <x v="64"/>
    <x v="12"/>
    <x v="5"/>
    <s v="93 min"/>
    <n v="93"/>
    <n v="93"/>
    <n v="43.099192876371959"/>
    <s v=""/>
    <s v="Comedies, Dramas, Independent Movies"/>
    <x v="4"/>
    <s v="Comedies, Dramas, Independent Movies"/>
    <n v="3"/>
  </r>
  <r>
    <n v="805"/>
    <x v="2277"/>
    <x v="0"/>
    <x v="2277"/>
    <s v="Michelle MacLaren"/>
    <s v="Jeremy Sisto, Fred Durst, Charlotte Sullivan, David Ames, Cory Cassidy, James Blicq, Martin Trudel, Reva Timbers, Rick Skene, Peter Outerbridge, Dana Horrox"/>
    <n v="11"/>
    <x v="8"/>
    <s v="Canada, United States"/>
    <n v="2"/>
    <x v="64"/>
    <x v="24"/>
    <x v="12"/>
    <s v="93 min"/>
    <n v="93"/>
    <n v="93"/>
    <n v="43.099192876371959"/>
    <s v=""/>
    <s v="Horror Movies, Thrillers"/>
    <x v="9"/>
    <s v="Horror Movies, Thrillers"/>
    <n v="2"/>
  </r>
  <r>
    <n v="934"/>
    <x v="2278"/>
    <x v="0"/>
    <x v="2278"/>
    <s v="Lasse Hallstr√∂m"/>
    <s v="Richard Gere, Joan Allen, Cary-Hiroyuki Tagawa, Sarah Roemer, Jason Alexander, Erick Avari, Davenia McFadden, Robbie Sublett, Kevin DeCoste, Rob Degnan"/>
    <n v="10"/>
    <x v="6"/>
    <s v="United Kingdom, United States"/>
    <n v="2"/>
    <x v="475"/>
    <x v="16"/>
    <x v="3"/>
    <s v="93 min"/>
    <n v="93"/>
    <n v="93"/>
    <n v="43.099192876371959"/>
    <s v=""/>
    <s v="Children &amp; Family Movies, Dramas"/>
    <x v="0"/>
    <s v="Children &amp; Family Movies, Dramas"/>
    <n v="2"/>
  </r>
  <r>
    <n v="954"/>
    <x v="2279"/>
    <x v="0"/>
    <x v="2279"/>
    <s v="Courtney Hunt"/>
    <s v="Keanu Reeves, Ren√©e Zellweger, Gugu Mbatha-Raw, Gabriel Basso, Jim Belushi, Jim Klock, Ritchie Montgomery, Christopher Berry"/>
    <n v="8"/>
    <x v="0"/>
    <s v="United States"/>
    <n v="1"/>
    <x v="475"/>
    <x v="9"/>
    <x v="12"/>
    <s v="93 min"/>
    <n v="93"/>
    <n v="93"/>
    <n v="43.099192876371959"/>
    <s v=""/>
    <s v="Dramas, Thrillers"/>
    <x v="2"/>
    <s v="Dramas, Thrillers"/>
    <n v="2"/>
  </r>
  <r>
    <n v="1025"/>
    <x v="2280"/>
    <x v="0"/>
    <x v="2280"/>
    <s v="Ryan Crego"/>
    <s v="Michael J. Woodard, Mary Lambert, Brett Gelman, Jonathan Van Ness, Tony Hale, Haley Tju, Annie Potts, Vincent Rodriguez III, Flea, Jennifer Coolidge"/>
    <n v="10"/>
    <x v="0"/>
    <s v="United States"/>
    <n v="1"/>
    <x v="124"/>
    <x v="6"/>
    <x v="8"/>
    <s v="93 min"/>
    <n v="93"/>
    <n v="93"/>
    <n v="43.099192876371959"/>
    <s v=""/>
    <s v="Children &amp; Family Movies, Comedies, Music &amp; Musicals"/>
    <x v="0"/>
    <s v="Children &amp; Family Movies, Comedies, Music &amp; Musicals"/>
    <n v="3"/>
  </r>
  <r>
    <n v="1103"/>
    <x v="2281"/>
    <x v="0"/>
    <x v="2281"/>
    <s v="Steve Pink"/>
    <s v="Justin Long, Jonah Hill, Adam Herschman, Columbus Short, Maria Thayer, Lewis Black, Blake Lively, Mark Derwin, Ann Cusack, Robin Lord Taylor, Hannah Marks, Anthony Heald"/>
    <n v="12"/>
    <x v="0"/>
    <s v="United States"/>
    <n v="1"/>
    <x v="980"/>
    <x v="24"/>
    <x v="2"/>
    <s v="93 min"/>
    <n v="93"/>
    <n v="93"/>
    <n v="43.099192876371959"/>
    <s v=""/>
    <s v="Comedies"/>
    <x v="4"/>
    <s v="Comedies"/>
    <n v="1"/>
  </r>
  <r>
    <n v="1151"/>
    <x v="2282"/>
    <x v="0"/>
    <x v="2282"/>
    <s v="Jonathon Link"/>
    <s v="Chris Norton"/>
    <n v="1"/>
    <x v="0"/>
    <s v="United States"/>
    <n v="1"/>
    <x v="507"/>
    <x v="6"/>
    <x v="6"/>
    <s v="93 min"/>
    <n v="93"/>
    <n v="93"/>
    <n v="43.099192876371959"/>
    <s v=""/>
    <s v="Documentaries"/>
    <x v="3"/>
    <s v="Documentaries"/>
    <n v="1"/>
  </r>
  <r>
    <n v="1163"/>
    <x v="2283"/>
    <x v="0"/>
    <x v="2283"/>
    <s v="Eylem Kaftan"/>
    <s v="Meryem Uzerli, Feyyaz Duman, Hakan Karsak, ≈ûennur Nogaylar, Burcu Salihoƒülu"/>
    <n v="5"/>
    <x v="61"/>
    <s v="Turkey"/>
    <n v="1"/>
    <x v="823"/>
    <x v="1"/>
    <x v="1"/>
    <s v="93 min"/>
    <n v="93"/>
    <n v="93"/>
    <n v="43.099192876371959"/>
    <s v=""/>
    <s v="Dramas, International Movies"/>
    <x v="2"/>
    <s v="Dramas, International Movies"/>
    <n v="2"/>
  </r>
  <r>
    <n v="1358"/>
    <x v="2284"/>
    <x v="0"/>
    <x v="2284"/>
    <s v="Sarah Gavron"/>
    <s v="Bukky Bakray, Kosar Ali, D'angelou Osei Kissiedu, Shaneigha-Monik Greyson, Sarah Niles, Ruby Stokes, Tawheda Begum, Afi Okaidja, Anastasia Dymitrow"/>
    <n v="9"/>
    <x v="6"/>
    <s v="United Kingdom"/>
    <n v="1"/>
    <x v="896"/>
    <x v="2"/>
    <x v="5"/>
    <s v="93 min"/>
    <n v="93"/>
    <n v="93"/>
    <n v="43.099192876371959"/>
    <s v=""/>
    <s v="Dramas"/>
    <x v="2"/>
    <s v="Dramas"/>
    <n v="1"/>
  </r>
  <r>
    <n v="1598"/>
    <x v="2285"/>
    <x v="0"/>
    <x v="2285"/>
    <s v="Amanda Raymond"/>
    <s v="Alyssa Milano, Angel Parker, Cristi√°n de la Fuente, Eva Ariel Binder, Joel Steingold"/>
    <n v="5"/>
    <x v="0"/>
    <s v="United States"/>
    <n v="1"/>
    <x v="170"/>
    <x v="1"/>
    <x v="6"/>
    <s v="93 min"/>
    <n v="93"/>
    <n v="93"/>
    <n v="43.099192876371959"/>
    <s v=""/>
    <s v="Children &amp; Family Movies, Dramas"/>
    <x v="0"/>
    <s v="Children &amp; Family Movies, Dramas"/>
    <n v="2"/>
  </r>
  <r>
    <n v="1634"/>
    <x v="2286"/>
    <x v="0"/>
    <x v="2286"/>
    <s v="Brian Skiba"/>
    <s v="Ryan Phillippe, Casper Van Dien, Jack Griffo, Lexi Simonsen, Richard Burgi, William Katt, Samaire Armstrong, William McNamara, Jacob Grodnik"/>
    <n v="9"/>
    <x v="0"/>
    <s v="United States"/>
    <n v="1"/>
    <x v="162"/>
    <x v="1"/>
    <x v="5"/>
    <s v="93 min"/>
    <n v="93"/>
    <n v="93"/>
    <n v="43.099192876371959"/>
    <s v=""/>
    <s v="Action &amp; Adventure"/>
    <x v="1"/>
    <s v="Action &amp; Adventure"/>
    <n v="1"/>
  </r>
  <r>
    <n v="1666"/>
    <x v="2287"/>
    <x v="0"/>
    <x v="2287"/>
    <s v="Victor Gatonye"/>
    <s v="Robert Agengo, Mwaura Bilal, Andreo Kamau, Cajetan Boy, Arabron Nyyeneque, Shiviske Shivisi, Xavier Ywaya"/>
    <n v="7"/>
    <x v="38"/>
    <s v="Kenya"/>
    <n v="1"/>
    <x v="10"/>
    <x v="2"/>
    <x v="1"/>
    <s v="93 min"/>
    <n v="93"/>
    <n v="93"/>
    <n v="43.099192876371959"/>
    <s v=""/>
    <s v="International Movies, Thrillers"/>
    <x v="7"/>
    <s v="International Movies, Thrillers"/>
    <n v="2"/>
  </r>
  <r>
    <n v="1721"/>
    <x v="2288"/>
    <x v="0"/>
    <x v="2288"/>
    <s v="Ulrike Kofler"/>
    <s v="Lavinia Wilson, Elyas M'Barek, Anna Unterberger, Lukas Spisser, Iva H√∂pperger, Fedor Teyml, Marta Manduca, Maria Hofst√§tter, Tina Haller"/>
    <n v="9"/>
    <x v="58"/>
    <s v="Austria"/>
    <n v="1"/>
    <x v="525"/>
    <x v="1"/>
    <x v="5"/>
    <s v="93 min"/>
    <n v="93"/>
    <n v="93"/>
    <n v="43.099192876371959"/>
    <s v=""/>
    <s v="Dramas, International Movies"/>
    <x v="2"/>
    <s v="Dramas, International Movies"/>
    <n v="2"/>
  </r>
  <r>
    <n v="1776"/>
    <x v="2289"/>
    <x v="0"/>
    <x v="2289"/>
    <s v="Remi Weekes"/>
    <s v="·π¢·ªçp·∫πÃÅ D√¨r√≠s√π, Wunmi Mosaku, Matt Smith, Malaika Wakoli-Abigaba"/>
    <n v="4"/>
    <x v="6"/>
    <s v="United Kingdom"/>
    <n v="1"/>
    <x v="828"/>
    <x v="1"/>
    <x v="1"/>
    <s v="93 min"/>
    <n v="93"/>
    <n v="93"/>
    <n v="43.099192876371959"/>
    <s v=""/>
    <s v="Horror Movies, Independent Movies"/>
    <x v="9"/>
    <s v="Horror Movies, Independent Movies"/>
    <n v="2"/>
  </r>
  <r>
    <n v="1784"/>
    <x v="2290"/>
    <x v="0"/>
    <x v="2290"/>
    <s v="Santiago Alvarado Ilarri"/>
    <s v="Juli F√†bregas, Ximena Romo, H√©ctor Illanes, Dolores Heredia"/>
    <n v="4"/>
    <x v="15"/>
    <s v="Mexico, Spain"/>
    <n v="2"/>
    <x v="828"/>
    <x v="1"/>
    <x v="5"/>
    <s v="93 min"/>
    <n v="93"/>
    <n v="93"/>
    <n v="43.099192876371959"/>
    <s v=""/>
    <s v="Horror Movies, International Movies"/>
    <x v="9"/>
    <s v="Horror Movies, International Movies"/>
    <n v="2"/>
  </r>
  <r>
    <n v="1788"/>
    <x v="2291"/>
    <x v="0"/>
    <x v="2291"/>
    <s v="Nimr√≥d Antal"/>
    <s v="Dane DeHaan, James Hetfield, Lars Ulrich, Kirk Hammett, Robert Trujillo"/>
    <n v="5"/>
    <x v="0"/>
    <s v="United States"/>
    <n v="1"/>
    <x v="202"/>
    <x v="8"/>
    <x v="12"/>
    <s v="93 min"/>
    <n v="93"/>
    <n v="93"/>
    <n v="43.099192876371959"/>
    <s v=""/>
    <s v="Music &amp; Musicals"/>
    <x v="11"/>
    <s v="Music &amp; Musicals"/>
    <n v="1"/>
  </r>
  <r>
    <n v="1832"/>
    <x v="2292"/>
    <x v="0"/>
    <x v="2292"/>
    <s v="Maroun Baghdadi"/>
    <s v="Nadia Tueni, Ziad Rahbani"/>
    <n v="2"/>
    <x v="4"/>
    <s v="Lebanon, Canada, France"/>
    <n v="3"/>
    <x v="439"/>
    <x v="57"/>
    <x v="1"/>
    <s v="93 min"/>
    <n v="93"/>
    <n v="93"/>
    <n v="43.099192876371959"/>
    <s v=""/>
    <s v="Documentaries, International Movies"/>
    <x v="3"/>
    <s v="Documentaries, International Movies"/>
    <n v="2"/>
  </r>
  <r>
    <n v="1834"/>
    <x v="2293"/>
    <x v="0"/>
    <x v="2293"/>
    <s v="Sam Fell, Chris Butler"/>
    <s v="Kodi Smit-McPhee, Tucker Albrizzi, Anna Kendrick, Casey Affleck, Christopher Mintz-Plasse, Leslie Mann, Jeff Garlin, Elaine Stritch, Bernard Hill, Jodelle Ferland, Tempestt Bledsoe, Alex Borstein, John Goodman"/>
    <n v="13"/>
    <x v="0"/>
    <s v="United States"/>
    <n v="1"/>
    <x v="1048"/>
    <x v="11"/>
    <x v="7"/>
    <s v="93 min"/>
    <n v="93"/>
    <n v="93"/>
    <n v="43.099192876371959"/>
    <s v=""/>
    <s v="Children &amp; Family Movies, Comedies"/>
    <x v="0"/>
    <s v="Children &amp; Family Movies, Comedies"/>
    <n v="2"/>
  </r>
  <r>
    <n v="1899"/>
    <x v="2294"/>
    <x v="0"/>
    <x v="2294"/>
    <s v="Domenico de Feudis"/>
    <s v="Riccardo Scamarcio, M√≠a Maestro"/>
    <n v="2"/>
    <x v="24"/>
    <s v="Italy"/>
    <n v="1"/>
    <x v="31"/>
    <x v="1"/>
    <x v="5"/>
    <s v="93 min"/>
    <n v="93"/>
    <n v="93"/>
    <n v="43.099192876371959"/>
    <s v=""/>
    <s v="Horror Movies, International Movies, Thrillers"/>
    <x v="9"/>
    <s v="Horror Movies, International Movies, Thrillers"/>
    <n v="3"/>
  </r>
  <r>
    <n v="2005"/>
    <x v="2295"/>
    <x v="0"/>
    <x v="2295"/>
    <s v="Steve Bencich"/>
    <s v="Ryan Kiera Armstrong, Summer Fontana, Kevin J. O'Connor, Tait Blum, Jon Gries, Branscombe Richmond, Rick Overton, Jonathan Lajoie, Chloe Webb"/>
    <n v="9"/>
    <x v="2"/>
    <m/>
    <n v="0"/>
    <x v="345"/>
    <x v="1"/>
    <x v="7"/>
    <s v="93 min"/>
    <n v="93"/>
    <n v="93"/>
    <n v="43.099192876371959"/>
    <s v=""/>
    <s v="Children &amp; Family Movies"/>
    <x v="0"/>
    <s v="Children &amp; Family Movies"/>
    <n v="1"/>
  </r>
  <r>
    <n v="2012"/>
    <x v="2296"/>
    <x v="0"/>
    <x v="2296"/>
    <s v="Reinhard Klooss"/>
    <s v="Patrick Roche, Natalie Dormer, Eddie Marsan, Felix Auer, Jeff Burrell, Harvey Friedman, Marty Sander, Ian Odle, Bryan Larkin"/>
    <n v="9"/>
    <x v="10"/>
    <s v="Germany, China, United Kingdom"/>
    <n v="3"/>
    <x v="441"/>
    <x v="1"/>
    <x v="8"/>
    <s v="93 min"/>
    <n v="93"/>
    <n v="93"/>
    <n v="43.099192876371959"/>
    <s v=""/>
    <s v="Children &amp; Family Movies, Comedies"/>
    <x v="0"/>
    <s v="Children &amp; Family Movies, Comedies"/>
    <n v="2"/>
  </r>
  <r>
    <n v="2025"/>
    <x v="2297"/>
    <x v="0"/>
    <x v="2297"/>
    <s v="Hakan Alg√ºl"/>
    <s v="≈ûahin Irmak, ƒ∞rem Sak, Gonca Vuslateri, Emre Karayel, Duygu Yeti≈ü, Onur Buldu, Salih Kalyon, Bilge ≈ûen, Nilg√ºn Belg√ºn, Hakan Akƒ±n"/>
    <n v="10"/>
    <x v="61"/>
    <s v="Turkey"/>
    <n v="1"/>
    <x v="1013"/>
    <x v="5"/>
    <x v="5"/>
    <s v="93 min"/>
    <n v="93"/>
    <n v="93"/>
    <n v="43.099192876371959"/>
    <s v=""/>
    <s v="Comedies, International Movies, Romantic Movies"/>
    <x v="4"/>
    <s v="Comedies, International Movies, Romantic Movies"/>
    <n v="3"/>
  </r>
  <r>
    <n v="2047"/>
    <x v="2298"/>
    <x v="0"/>
    <x v="2298"/>
    <s v="Jayan Moodley"/>
    <s v="Jailoshini Naidoo, Maeshni Naicker, Madhushan Singh, Mishqah Parthiephal, Yugan Naidoo, Koobeshan Naidoo, Mariam Bassa, Rushil Juglall, Tesarnia Oree"/>
    <n v="9"/>
    <x v="18"/>
    <s v="South Africa"/>
    <n v="1"/>
    <x v="1049"/>
    <x v="2"/>
    <x v="1"/>
    <s v="93 min"/>
    <n v="93"/>
    <n v="93"/>
    <n v="43.099192876371959"/>
    <s v=""/>
    <s v="Comedies, Dramas, International Movies"/>
    <x v="4"/>
    <s v="Comedies, Dramas, International Movies"/>
    <n v="3"/>
  </r>
  <r>
    <n v="2056"/>
    <x v="2299"/>
    <x v="0"/>
    <x v="2299"/>
    <s v="Felix Binder"/>
    <s v="Cornelia Gr√∂schel, Tim Oliver Schultz, Wotan Wilke M√∂hring, Nina Kunzendorf, Frederic Linkemann, Finnlay Berger, Gisa Flake, Ralph Herforth, Thelma Buabeng"/>
    <n v="9"/>
    <x v="10"/>
    <s v="Germany"/>
    <n v="1"/>
    <x v="1050"/>
    <x v="1"/>
    <x v="5"/>
    <s v="93 min"/>
    <n v="93"/>
    <n v="93"/>
    <n v="43.099192876371959"/>
    <s v=""/>
    <s v="Dramas, Independent Movies, International Movies"/>
    <x v="2"/>
    <s v="Dramas, Independent Movies, International Movies"/>
    <n v="3"/>
  </r>
  <r>
    <n v="2058"/>
    <x v="2300"/>
    <x v="0"/>
    <x v="2300"/>
    <s v="Nguyen Thanh Tung"/>
    <s v="Son Tung M-TP"/>
    <n v="1"/>
    <x v="64"/>
    <s v="Vietnam"/>
    <n v="1"/>
    <x v="1050"/>
    <x v="1"/>
    <x v="4"/>
    <s v="93 min"/>
    <n v="93"/>
    <n v="93"/>
    <n v="43.099192876371959"/>
    <s v=""/>
    <s v="Documentaries, International Movies, Music &amp; Musicals"/>
    <x v="3"/>
    <s v="Documentaries, International Movies, Music &amp; Musicals"/>
    <n v="3"/>
  </r>
  <r>
    <n v="2138"/>
    <x v="2301"/>
    <x v="0"/>
    <x v="2301"/>
    <s v="Rebecca Zlotowski"/>
    <s v="Mina Farid, Zahia Dehar, Beno√Æt Magimel, Nuno Lopes, Clotilde Courau, Loubna Abidar, &quot;Riley&quot; Lakdhar Dridi, Henri-No√´l Tabary"/>
    <n v="8"/>
    <x v="11"/>
    <s v="France"/>
    <n v="1"/>
    <x v="815"/>
    <x v="2"/>
    <x v="5"/>
    <s v="93 min"/>
    <n v="93"/>
    <n v="93"/>
    <n v="43.099192876371959"/>
    <s v=""/>
    <s v="Comedies, Dramas, International Movies"/>
    <x v="4"/>
    <s v="Comedies, Dramas, International Movies"/>
    <n v="3"/>
  </r>
  <r>
    <n v="2143"/>
    <x v="2302"/>
    <x v="0"/>
    <x v="2302"/>
    <s v="Rob Minkoff"/>
    <s v="Ty Burrell, Max Charles, Ariel Winter, Stephen Colbert, Leslie Mann, Stanley Tucci, Allison Janney, Mel Brooks, Patrick Warburton, Stephen Tobolowsky, Lake Bell"/>
    <n v="11"/>
    <x v="0"/>
    <s v="United States"/>
    <n v="1"/>
    <x v="152"/>
    <x v="0"/>
    <x v="7"/>
    <s v="93 min"/>
    <n v="93"/>
    <n v="93"/>
    <n v="43.099192876371959"/>
    <s v=""/>
    <s v="Children &amp; Family Movies, Comedies, Sci-Fi &amp; Fantasy"/>
    <x v="0"/>
    <s v="Children &amp; Family Movies, Comedies, Sci-Fi &amp; Fantasy"/>
    <n v="3"/>
  </r>
  <r>
    <n v="2359"/>
    <x v="2303"/>
    <x v="0"/>
    <x v="2303"/>
    <s v="Guillaume Pierret"/>
    <s v="Alban Lenoir, Nicolas Duvauchelle, Ramzy Bedia, St√©fi Celma, Rod Paradot, S√©bastien Lalanne, Pascale Arbillot, Arthur Aspaturian, Patrick M√©dioni"/>
    <n v="9"/>
    <x v="11"/>
    <s v="France"/>
    <n v="1"/>
    <x v="934"/>
    <x v="1"/>
    <x v="5"/>
    <s v="93 min"/>
    <n v="93"/>
    <n v="93"/>
    <n v="43.099192876371959"/>
    <s v=""/>
    <s v="Action &amp; Adventure, Dramas, International Movies"/>
    <x v="1"/>
    <s v="Action &amp; Adventure, Dramas, International Movies"/>
    <n v="3"/>
  </r>
  <r>
    <n v="2476"/>
    <x v="2304"/>
    <x v="0"/>
    <x v="2304"/>
    <s v="Rano Karno"/>
    <s v="Rano Karno, Cornelia Agatha, Maudy Koesnaedi, Suty Karno, Mandra Naih, Aminah Tjendrakasih, Rey Bong, Akhmad Zulhoir Mardia"/>
    <n v="8"/>
    <x v="43"/>
    <s v="Indonesia"/>
    <n v="1"/>
    <x v="1051"/>
    <x v="1"/>
    <x v="4"/>
    <s v="93 min"/>
    <n v="93"/>
    <n v="93"/>
    <n v="43.099192876371959"/>
    <s v=""/>
    <s v="Dramas, International Movies, Music &amp; Musicals"/>
    <x v="2"/>
    <s v="Dramas, International Movies, Music &amp; Musicals"/>
    <n v="3"/>
  </r>
  <r>
    <n v="2506"/>
    <x v="2305"/>
    <x v="0"/>
    <x v="2305"/>
    <s v="Ahmad El-Badri"/>
    <s v="Mai Ezz El-Din, Khaled Abol Naga, Hassan Hosny, Marwa Abdel Monem, Moustafa Haridy, Nahla Zaki, Ezzat Abou Aouf, Reda Hamed, Muhammad Qishta"/>
    <n v="9"/>
    <x v="5"/>
    <s v="Egypt"/>
    <n v="1"/>
    <x v="1052"/>
    <x v="13"/>
    <x v="6"/>
    <s v="93 min"/>
    <n v="93"/>
    <n v="93"/>
    <n v="43.099192876371959"/>
    <s v=""/>
    <s v="Comedies, International Movies"/>
    <x v="4"/>
    <s v="Comedies, International Movies"/>
    <n v="2"/>
  </r>
  <r>
    <n v="2512"/>
    <x v="2306"/>
    <x v="0"/>
    <x v="2306"/>
    <s v="Haifaa Al-Mansour"/>
    <s v="Reem Abdullah, Waad Mohammed, Abdullrahman Al Gohani, Ahd, Sultan Al Assaf, Alanoud Sajini, Rafa Al Sanea, Dana Abdullilah"/>
    <n v="8"/>
    <x v="57"/>
    <s v="Saudi Arabia, Netherlands, Germany, Jordan, United Arab Emirates, United States"/>
    <n v="6"/>
    <x v="1052"/>
    <x v="11"/>
    <x v="7"/>
    <s v="93 min"/>
    <n v="93"/>
    <n v="93"/>
    <n v="43.099192876371959"/>
    <s v=""/>
    <s v="Dramas, Independent Movies, International Movies"/>
    <x v="2"/>
    <s v="Dramas, Independent Movies, International Movies"/>
    <n v="3"/>
  </r>
  <r>
    <n v="2563"/>
    <x v="2307"/>
    <x v="0"/>
    <x v="2307"/>
    <s v="Aaron Woodley"/>
    <s v="Jeremy Renner, Heidi Klum, James Franco, John Cleese, Omar Sy, Michael Madsen, Laurie Holden, Anjelica Huston, Alec Baldwin, Donny Falsetti"/>
    <n v="10"/>
    <x v="17"/>
    <s v="India, United Kingdom, China, Canada, Japan, South Korea, United States"/>
    <n v="7"/>
    <x v="655"/>
    <x v="2"/>
    <x v="7"/>
    <s v="93 min"/>
    <n v="93"/>
    <n v="93"/>
    <n v="43.099192876371959"/>
    <s v=""/>
    <s v="Children &amp; Family Movies, Comedies"/>
    <x v="0"/>
    <s v="Children &amp; Family Movies, Comedies"/>
    <n v="2"/>
  </r>
  <r>
    <n v="2637"/>
    <x v="2308"/>
    <x v="0"/>
    <x v="2308"/>
    <s v="Ahmed Medhat"/>
    <s v="Youssef El Sherif, Arwa Gouda, Salah Abdullah, Mohamed Lotfy, Dalal Abdel Aziz, Rahmah Hasan"/>
    <n v="6"/>
    <x v="5"/>
    <s v="Egypt"/>
    <n v="1"/>
    <x v="1053"/>
    <x v="16"/>
    <x v="1"/>
    <s v="93 min"/>
    <n v="93"/>
    <n v="93"/>
    <n v="43.099192876371959"/>
    <s v=""/>
    <s v="Dramas, International Movies, Sports Movies"/>
    <x v="2"/>
    <s v="Dramas, International Movies, Sports Movies"/>
    <n v="3"/>
  </r>
  <r>
    <n v="2656"/>
    <x v="2309"/>
    <x v="0"/>
    <x v="2309"/>
    <s v="Marc Vigil"/>
    <s v="Pedro Alonso, Nacho Fresneda, Carmina Barrios, Jos√© √Ångel Egido, √Älex Monner, Ra√∫l Prieto, Maite Sandoval, Javier Godino, Luis Zahera, Miguel de Lira"/>
    <n v="10"/>
    <x v="14"/>
    <s v="Spain"/>
    <n v="1"/>
    <x v="830"/>
    <x v="2"/>
    <x v="5"/>
    <s v="93 min"/>
    <n v="93"/>
    <n v="93"/>
    <n v="43.099192876371959"/>
    <s v=""/>
    <s v="International Movies, Thrillers"/>
    <x v="7"/>
    <s v="International Movies, Thrillers"/>
    <n v="2"/>
  </r>
  <r>
    <n v="2683"/>
    <x v="2310"/>
    <x v="0"/>
    <x v="2310"/>
    <s v="Digo Ricio"/>
    <s v="Yassi Pressman, Sam Concepcion, Louise De Los Reyes, Shy Carlos, Marco Gumabao, Katya Santos, Andrea Del Rosario, Lander Vera Perez, Christopher Roxas"/>
    <n v="9"/>
    <x v="48"/>
    <s v="Philippines"/>
    <n v="1"/>
    <x v="109"/>
    <x v="5"/>
    <x v="1"/>
    <s v="93 min"/>
    <n v="93"/>
    <n v="93"/>
    <n v="43.099192876371959"/>
    <s v=""/>
    <s v="Dramas, International Movies, Romantic Movies"/>
    <x v="2"/>
    <s v="Dramas, International Movies, Romantic Movies"/>
    <n v="3"/>
  </r>
  <r>
    <n v="2750"/>
    <x v="2311"/>
    <x v="0"/>
    <x v="2311"/>
    <s v="Fritz B√∂hm"/>
    <s v="Bel Powley, Brad Dourif, Liv Tyler, Collin Kelly-Sordelet, James Le Gros"/>
    <n v="5"/>
    <x v="0"/>
    <s v="United States"/>
    <n v="1"/>
    <x v="579"/>
    <x v="5"/>
    <x v="12"/>
    <s v="93 min"/>
    <n v="93"/>
    <n v="93"/>
    <n v="43.099192876371959"/>
    <s v=""/>
    <s v="Horror Movies, Independent Movies, Sci-Fi &amp; Fantasy"/>
    <x v="9"/>
    <s v="Horror Movies, Independent Movies, Sci-Fi &amp; Fantasy"/>
    <n v="3"/>
  </r>
  <r>
    <n v="2787"/>
    <x v="2312"/>
    <x v="0"/>
    <x v="2312"/>
    <s v="Francisco Macri"/>
    <m/>
    <n v="0"/>
    <x v="25"/>
    <s v="Argentina"/>
    <n v="1"/>
    <x v="1054"/>
    <x v="1"/>
    <x v="1"/>
    <s v="93 min"/>
    <n v="93"/>
    <n v="93"/>
    <n v="43.099192876371959"/>
    <s v=""/>
    <s v="Documentaries, International Movies, Sports Movies"/>
    <x v="3"/>
    <s v="Documentaries, International Movies, Sports Movies"/>
    <n v="3"/>
  </r>
  <r>
    <n v="2810"/>
    <x v="2313"/>
    <x v="0"/>
    <x v="2313"/>
    <s v="Scot Armstrong"/>
    <s v="T.J. Miller, Adam Pally, Thomas Middleditch, Lance Reddick, Shannon Woodward, Alison Brie, Krysten Ritter, Jason Mantzoukas"/>
    <n v="8"/>
    <x v="0"/>
    <s v="United States"/>
    <n v="1"/>
    <x v="1055"/>
    <x v="0"/>
    <x v="12"/>
    <s v="93 min"/>
    <n v="93"/>
    <n v="93"/>
    <n v="43.099192876371959"/>
    <s v=""/>
    <s v="Comedies"/>
    <x v="4"/>
    <s v="Comedies"/>
    <n v="1"/>
  </r>
  <r>
    <n v="2866"/>
    <x v="2314"/>
    <x v="0"/>
    <x v="2314"/>
    <s v="Yacine Belhousse"/>
    <s v="Gad Elmaleh, Eddie Izzard, Bill Burr, Todd Barry, Kyan Khojandi, Judah Friedlander, Blanche Gardin, Mike Ward, Igor Meerson, Dan Naturman, Tony Law, Daniel Gagnon, Sebastian Marx, Michael Mittermeier, Paul Taylor, Korine C√¥t√©, Guillermo Guiz, Virginie Fortin, Francesco De Carlo"/>
    <n v="19"/>
    <x v="11"/>
    <s v="France"/>
    <n v="1"/>
    <x v="5"/>
    <x v="5"/>
    <x v="5"/>
    <s v="93 min"/>
    <n v="93"/>
    <n v="93"/>
    <n v="43.099192876371959"/>
    <s v=""/>
    <s v="Documentaries, International Movies"/>
    <x v="3"/>
    <s v="Documentaries, International Movies"/>
    <n v="2"/>
  </r>
  <r>
    <n v="2902"/>
    <x v="2315"/>
    <x v="0"/>
    <x v="2315"/>
    <s v="Tom Barton-Humphreys"/>
    <m/>
    <n v="0"/>
    <x v="65"/>
    <s v="Romania, United Kingdom"/>
    <n v="2"/>
    <x v="1056"/>
    <x v="5"/>
    <x v="6"/>
    <s v="93 min"/>
    <n v="93"/>
    <n v="93"/>
    <n v="43.099192876371959"/>
    <s v=""/>
    <s v="Children &amp; Family Movies, Documentaries, International Movies"/>
    <x v="0"/>
    <s v="Children &amp; Family Movies, Documentaries, International Movies"/>
    <n v="3"/>
  </r>
  <r>
    <n v="2908"/>
    <x v="2316"/>
    <x v="0"/>
    <x v="2316"/>
    <s v="Peter Billingsley"/>
    <s v="Vince Vaughn, Hailee Steinfeld, Jonathan Banks, Bill Paxton, Mike Epps, Jordi Moll√†, William Levy, Jon Favreau, Taraji P. Henson, Shea Whigham, Cain Velasquez"/>
    <n v="11"/>
    <x v="0"/>
    <s v="United States"/>
    <n v="1"/>
    <x v="1057"/>
    <x v="9"/>
    <x v="12"/>
    <s v="93 min"/>
    <n v="93"/>
    <n v="93"/>
    <n v="43.099192876371959"/>
    <s v=""/>
    <s v="Dramas, Thrillers"/>
    <x v="2"/>
    <s v="Dramas, Thrillers"/>
    <n v="2"/>
  </r>
  <r>
    <n v="2909"/>
    <x v="2317"/>
    <x v="0"/>
    <x v="2317"/>
    <s v="Jason Zada"/>
    <s v="Natalie Dormer, Taylor Kinney, Yukiyoshi Ozawa, Eoin Macken, Stephanie Vogt, Rina Takasaki, Noriko Sakura, Yuho Yamashita"/>
    <n v="8"/>
    <x v="0"/>
    <s v="United States"/>
    <n v="1"/>
    <x v="1057"/>
    <x v="9"/>
    <x v="2"/>
    <s v="93 min"/>
    <n v="93"/>
    <n v="93"/>
    <n v="43.099192876371959"/>
    <s v=""/>
    <s v="Horror Movies, Independent Movies"/>
    <x v="9"/>
    <s v="Horror Movies, Independent Movies"/>
    <n v="2"/>
  </r>
  <r>
    <n v="2974"/>
    <x v="2318"/>
    <x v="0"/>
    <x v="2318"/>
    <s v="Oluseyi Asurf"/>
    <s v="Frank Donga, Rahama Sadau, Ali Nuhu, Toyin Aimakhu, Tunbosun Aiyedehin, Maryam Booth, Ahaji Issa Bello, Adebukola, Bukky Ajayi, Ibrahim Daddy, Seyilaw, Tomiwa Kukoyi"/>
    <n v="12"/>
    <x v="9"/>
    <s v="Nigeria"/>
    <n v="1"/>
    <x v="766"/>
    <x v="3"/>
    <x v="1"/>
    <s v="93 min"/>
    <n v="93"/>
    <n v="93"/>
    <n v="43.099192876371959"/>
    <s v=""/>
    <s v="Comedies, Dramas, Independent Movies"/>
    <x v="4"/>
    <s v="Comedies, Dramas, Independent Movies"/>
    <n v="3"/>
  </r>
  <r>
    <n v="3180"/>
    <x v="2319"/>
    <x v="0"/>
    <x v="2319"/>
    <s v="Omoni Oboli"/>
    <s v="Uche Jumbo, Omoni Oboli, Sola Sobowale, Chioma Chukwuka-Akpotha, Ufuoma McDermott, Odunlade Adekola, Kalu Ikeagwu, Kenneth Okonkwo"/>
    <n v="8"/>
    <x v="6"/>
    <s v="United Kingdom, Nigeria"/>
    <n v="2"/>
    <x v="175"/>
    <x v="3"/>
    <x v="6"/>
    <s v="93 min"/>
    <n v="93"/>
    <n v="93"/>
    <n v="43.099192876371959"/>
    <s v=""/>
    <s v="Comedies, Dramas, International Movies"/>
    <x v="4"/>
    <s v="Comedies, Dramas, International Movies"/>
    <n v="3"/>
  </r>
  <r>
    <n v="3191"/>
    <x v="2320"/>
    <x v="0"/>
    <x v="2320"/>
    <s v="Matt Shakman"/>
    <s v="Liam Hemsworth, Teresa Palmer, Billy Bob Thornton, Bruce Dern, John Malkovich, Michael Stuhlbarg, Oliver Platt"/>
    <n v="7"/>
    <x v="0"/>
    <s v="United States"/>
    <n v="1"/>
    <x v="691"/>
    <x v="0"/>
    <x v="12"/>
    <s v="93 min"/>
    <n v="93"/>
    <n v="93"/>
    <n v="43.099192876371959"/>
    <s v=""/>
    <s v="Dramas, Thrillers"/>
    <x v="2"/>
    <s v="Dramas, Thrillers"/>
    <n v="2"/>
  </r>
  <r>
    <n v="3218"/>
    <x v="2321"/>
    <x v="0"/>
    <x v="2321"/>
    <s v="Toka McBaror"/>
    <s v="Sambasa Nzeribe, Segun Arinze, Tokunbo Idowu, Femi Adebayo"/>
    <n v="4"/>
    <x v="9"/>
    <s v="Nigeria"/>
    <n v="1"/>
    <x v="657"/>
    <x v="5"/>
    <x v="1"/>
    <s v="93 min"/>
    <n v="93"/>
    <n v="93"/>
    <n v="43.099192876371959"/>
    <s v=""/>
    <s v="Dramas, International Movies, Thrillers"/>
    <x v="2"/>
    <s v="Dramas, International Movies, Thrillers"/>
    <n v="3"/>
  </r>
  <r>
    <n v="3249"/>
    <x v="2322"/>
    <x v="0"/>
    <x v="2322"/>
    <s v="Monika Mitchell"/>
    <s v="Vanessa Hudgens, Josh Whitehouse, Emmanuelle Chriqui, Harry Jarvis, Mimi Gianopulos, Ella Kenion, Jean-Michel Le Gal, Arnold Pinnock"/>
    <n v="8"/>
    <x v="0"/>
    <s v="United States"/>
    <n v="1"/>
    <x v="1058"/>
    <x v="2"/>
    <x v="1"/>
    <s v="93 min"/>
    <n v="93"/>
    <n v="93"/>
    <n v="43.099192876371959"/>
    <s v=""/>
    <s v="Children &amp; Family Movies, Comedies, Romantic Movies"/>
    <x v="0"/>
    <s v="Children &amp; Family Movies, Comedies, Romantic Movies"/>
    <n v="3"/>
  </r>
  <r>
    <n v="3260"/>
    <x v="2323"/>
    <x v="0"/>
    <x v="2323"/>
    <s v="Timo Vuorensola"/>
    <m/>
    <n v="0"/>
    <x v="66"/>
    <s v="Finland, Germany, Belgium"/>
    <n v="3"/>
    <x v="735"/>
    <x v="2"/>
    <x v="5"/>
    <s v="93 min"/>
    <n v="93"/>
    <n v="93"/>
    <n v="43.099192876371959"/>
    <s v=""/>
    <s v="Action &amp; Adventure, Comedies, International Movies"/>
    <x v="1"/>
    <s v="Action &amp; Adventure, Comedies, International Movies"/>
    <n v="3"/>
  </r>
  <r>
    <n v="3297"/>
    <x v="2324"/>
    <x v="0"/>
    <x v="2324"/>
    <s v="Luke Snellin"/>
    <s v="Isabela Moner, Shameik Moore, Kiernan Shipka, Odeya Rush, Liv Hewson, Mitchell Hope, Jacob Batalon, Joan Cusack, Matthew Noszka, Anna Akana, Miles Robbins, D'Arcy Carden, Mason Gooding, Andrea De Oliveira, Victor Rivers"/>
    <n v="15"/>
    <x v="0"/>
    <s v="United States"/>
    <n v="1"/>
    <x v="1059"/>
    <x v="2"/>
    <x v="2"/>
    <s v="93 min"/>
    <n v="93"/>
    <n v="93"/>
    <n v="43.099192876371959"/>
    <s v=""/>
    <s v="Comedies, Dramas, LGBTQ Movies"/>
    <x v="4"/>
    <s v="Comedies, Dramas, LGBTQ Movies"/>
    <n v="3"/>
  </r>
  <r>
    <n v="3538"/>
    <x v="2325"/>
    <x v="0"/>
    <x v="2325"/>
    <s v="A. L. Vijay"/>
    <s v="G.V. Prakash Kumar, Samyuktha Hegde, Suman, Raj Arjun, Yogi Babu, Munishkanth"/>
    <n v="6"/>
    <x v="17"/>
    <s v="India"/>
    <n v="1"/>
    <x v="887"/>
    <x v="2"/>
    <x v="1"/>
    <s v="93 min"/>
    <n v="93"/>
    <n v="93"/>
    <n v="43.099192876371959"/>
    <s v=""/>
    <s v="Comedies, Dramas, International Movies"/>
    <x v="4"/>
    <s v="Comedies, Dramas, International Movies"/>
    <n v="3"/>
  </r>
  <r>
    <n v="3596"/>
    <x v="2326"/>
    <x v="0"/>
    <x v="2326"/>
    <s v="Vlad Yudin"/>
    <s v="Calum Von Moger"/>
    <n v="1"/>
    <x v="0"/>
    <s v="United States"/>
    <n v="1"/>
    <x v="1060"/>
    <x v="2"/>
    <x v="5"/>
    <s v="93 min"/>
    <n v="93"/>
    <n v="93"/>
    <n v="43.099192876371959"/>
    <s v=""/>
    <s v="Documentaries, Sports Movies"/>
    <x v="3"/>
    <s v="Documentaries, Sports Movies"/>
    <n v="2"/>
  </r>
  <r>
    <n v="3642"/>
    <x v="2327"/>
    <x v="0"/>
    <x v="2327"/>
    <s v="Sebasti√°n Schindel"/>
    <s v="Joaqu√≠n Furriel, Martina Gusm√°n, Luciano C√°ceres, Heidi Toini, Regina Lamm"/>
    <n v="5"/>
    <x v="25"/>
    <s v="Argentina"/>
    <n v="1"/>
    <x v="261"/>
    <x v="2"/>
    <x v="5"/>
    <s v="93 min"/>
    <n v="93"/>
    <n v="93"/>
    <n v="43.099192876371959"/>
    <s v=""/>
    <s v="Dramas, Independent Movies, International Movies"/>
    <x v="2"/>
    <s v="Dramas, Independent Movies, International Movies"/>
    <n v="3"/>
  </r>
  <r>
    <n v="4060"/>
    <x v="2328"/>
    <x v="0"/>
    <x v="2328"/>
    <s v="Franck Phelizon"/>
    <s v="Andrei Indreies, Jean-Baptiste Heuet, Jose Atuncar, Pierre Porquet, Claudine Bertin, Gabriella Jordan, Effie Rey, Catalin Morar, Antoine Rodriguez"/>
    <n v="9"/>
    <x v="0"/>
    <s v="United States, France"/>
    <n v="2"/>
    <x v="555"/>
    <x v="5"/>
    <x v="1"/>
    <s v="93 min"/>
    <n v="93"/>
    <n v="93"/>
    <n v="43.099192876371959"/>
    <s v=""/>
    <s v="Horror Movies, International Movies, Thrillers"/>
    <x v="9"/>
    <s v="Horror Movies, International Movies, Thrillers"/>
    <n v="3"/>
  </r>
  <r>
    <n v="4135"/>
    <x v="2329"/>
    <x v="0"/>
    <x v="2329"/>
    <s v="Amshan Kumar"/>
    <s v="Rajeev Anand, Manimegalai, A.S. Sasi Kumar, Vidhur Rajarajan, Sheela Rajkumar, Sethu Darwin, Anand Sampath, Karuna Prasad"/>
    <n v="8"/>
    <x v="17"/>
    <s v="India"/>
    <n v="1"/>
    <x v="744"/>
    <x v="3"/>
    <x v="1"/>
    <s v="93 min"/>
    <n v="93"/>
    <n v="93"/>
    <n v="43.099192876371959"/>
    <s v=""/>
    <s v="Dramas, Independent Movies, International Movies"/>
    <x v="2"/>
    <s v="Dramas, Independent Movies, International Movies"/>
    <n v="3"/>
  </r>
  <r>
    <n v="4352"/>
    <x v="2330"/>
    <x v="0"/>
    <x v="2330"/>
    <s v="John Schultz"/>
    <s v="Rose McIver, Ben Lamb, Alice Krige, Simon Dutton, Honor Kneafsey, Sarah Douglas, Theo Devaney, John Guerrasio, Andy Lucas, Raj Bajaj, Richard Ashton, Billy Angel, Tahirah Sharif, Joel McVeagh"/>
    <n v="14"/>
    <x v="0"/>
    <s v="United States"/>
    <n v="1"/>
    <x v="100"/>
    <x v="5"/>
    <x v="6"/>
    <s v="93 min"/>
    <n v="93"/>
    <n v="93"/>
    <n v="43.099192876371959"/>
    <s v=""/>
    <s v="Children &amp; Family Movies, Dramas, Romantic Movies"/>
    <x v="0"/>
    <s v="Children &amp; Family Movies, Dramas, Romantic Movies"/>
    <n v="3"/>
  </r>
  <r>
    <n v="4461"/>
    <x v="2331"/>
    <x v="0"/>
    <x v="2331"/>
    <s v="Kevin Layne"/>
    <s v="Sommore"/>
    <n v="1"/>
    <x v="0"/>
    <s v="United States"/>
    <n v="1"/>
    <x v="6"/>
    <x v="4"/>
    <x v="5"/>
    <s v="93 min"/>
    <n v="93"/>
    <n v="93"/>
    <n v="43.099192876371959"/>
    <s v=""/>
    <s v="Stand-Up Comedy"/>
    <x v="8"/>
    <s v="Stand-Up Comedy"/>
    <n v="1"/>
  </r>
  <r>
    <n v="4481"/>
    <x v="2332"/>
    <x v="0"/>
    <x v="2332"/>
    <s v="Vlad Yudin"/>
    <s v="Ronnie Coleman"/>
    <n v="1"/>
    <x v="0"/>
    <s v="United States"/>
    <n v="1"/>
    <x v="1061"/>
    <x v="5"/>
    <x v="5"/>
    <s v="93 min"/>
    <n v="93"/>
    <n v="93"/>
    <n v="43.099192876371959"/>
    <s v=""/>
    <s v="Documentaries"/>
    <x v="3"/>
    <s v="Documentaries"/>
    <n v="1"/>
  </r>
  <r>
    <n v="4758"/>
    <x v="2333"/>
    <x v="0"/>
    <x v="2333"/>
    <s v="Daniel Calparsoro"/>
    <s v="Ra√∫l Ar√©valo, Aura Garrido, Hugo Arbues, Bel√©n Cuesta, Antonio Dechent, Aitor Luna, Sergio Mur"/>
    <n v="7"/>
    <x v="14"/>
    <s v="Spain"/>
    <n v="1"/>
    <x v="495"/>
    <x v="5"/>
    <x v="5"/>
    <s v="93 min"/>
    <n v="93"/>
    <n v="93"/>
    <n v="43.099192876371959"/>
    <s v=""/>
    <s v="International Movies, Thrillers"/>
    <x v="7"/>
    <s v="International Movies, Thrillers"/>
    <n v="2"/>
  </r>
  <r>
    <n v="4908"/>
    <x v="2334"/>
    <x v="0"/>
    <x v="2334"/>
    <s v="Ben Shelton"/>
    <s v="Christina Hendricks, Helen Hunt, Uzo Aduba, Sami Gayle, Jacob Latimore"/>
    <n v="5"/>
    <x v="0"/>
    <s v="United States"/>
    <n v="1"/>
    <x v="1062"/>
    <x v="5"/>
    <x v="1"/>
    <s v="93 min"/>
    <n v="93"/>
    <n v="93"/>
    <n v="43.099192876371959"/>
    <s v=""/>
    <s v="Children &amp; Family Movies, Dramas, Romantic Movies"/>
    <x v="0"/>
    <s v="Children &amp; Family Movies, Dramas, Romantic Movies"/>
    <n v="3"/>
  </r>
  <r>
    <n v="5200"/>
    <x v="2335"/>
    <x v="0"/>
    <x v="2335"/>
    <s v="Robert Vince"/>
    <s v="Kaitlyn Maher, Obba Babatund√©, Lombardo Boyar, Molly Burnett, Chris Coppola, Reggie De Leon, David DeLuise, Matty Finochio, Josh Flitter, Benjamin Flores Jr."/>
    <n v="10"/>
    <x v="8"/>
    <s v="Canada"/>
    <n v="1"/>
    <x v="1063"/>
    <x v="3"/>
    <x v="7"/>
    <s v="93 min"/>
    <n v="93"/>
    <n v="93"/>
    <n v="43.099192876371959"/>
    <s v=""/>
    <s v="Children &amp; Family Movies, Comedies"/>
    <x v="0"/>
    <s v="Children &amp; Family Movies, Comedies"/>
    <n v="2"/>
  </r>
  <r>
    <n v="5239"/>
    <x v="2336"/>
    <x v="0"/>
    <x v="2336"/>
    <s v="Carlos Ther√≥n"/>
    <s v="Jose Coronado, Javier C√°mara, Roberto √Ålamo, Pilar Castro, Mar√≠a Pujalte, Carmen Ruiz, Silvia Alonso, Georgina Amor√≥s, Andrea Ros, Miki Esparb√©"/>
    <n v="10"/>
    <x v="14"/>
    <s v="Spain"/>
    <n v="1"/>
    <x v="46"/>
    <x v="3"/>
    <x v="5"/>
    <s v="93 min"/>
    <n v="93"/>
    <n v="93"/>
    <n v="43.099192876371959"/>
    <s v=""/>
    <s v="Comedies, International Movies"/>
    <x v="4"/>
    <s v="Comedies, International Movies"/>
    <n v="2"/>
  </r>
  <r>
    <n v="5505"/>
    <x v="2337"/>
    <x v="0"/>
    <x v="2337"/>
    <s v="Sean Cisterna"/>
    <s v="Sarah Fisher, Luke Bilyk, Chantal Kreviazuk, Sergio Di Zio, Denis Akiyama, Julia Tomasone, Brittany Bristow, Zo√´ Belkin, Lauren Esdale, Naomi Snieckus"/>
    <n v="10"/>
    <x v="8"/>
    <s v="Canada"/>
    <n v="1"/>
    <x v="156"/>
    <x v="3"/>
    <x v="5"/>
    <s v="93 min"/>
    <n v="93"/>
    <n v="93"/>
    <n v="43.099192876371959"/>
    <s v=""/>
    <s v="Dramas, International Movies, Romantic Movies"/>
    <x v="2"/>
    <s v="Dramas, International Movies, Romantic Movies"/>
    <n v="3"/>
  </r>
  <r>
    <n v="5561"/>
    <x v="2338"/>
    <x v="0"/>
    <x v="2338"/>
    <s v="Meghan O'Hara"/>
    <s v="Morgan Freeman"/>
    <n v="1"/>
    <x v="0"/>
    <s v="United States"/>
    <n v="1"/>
    <x v="993"/>
    <x v="9"/>
    <x v="1"/>
    <s v="93 min"/>
    <n v="93"/>
    <n v="93"/>
    <n v="43.099192876371959"/>
    <s v=""/>
    <s v="Documentaries"/>
    <x v="3"/>
    <s v="Documentaries"/>
    <n v="1"/>
  </r>
  <r>
    <n v="5562"/>
    <x v="2339"/>
    <x v="0"/>
    <x v="2339"/>
    <s v="Tommy O'Haver"/>
    <s v="Melissa Leo, Josh Lucas, Vincent Kartheiser, Juno Temple, Adam Scott, Peter Fonda, Sally Kirkland, Rory Cochrane"/>
    <n v="8"/>
    <x v="0"/>
    <s v="United States"/>
    <n v="1"/>
    <x v="993"/>
    <x v="3"/>
    <x v="5"/>
    <s v="93 min"/>
    <n v="93"/>
    <n v="93"/>
    <n v="43.099192876371959"/>
    <s v=""/>
    <s v="Dramas"/>
    <x v="2"/>
    <s v="Dramas"/>
    <n v="1"/>
  </r>
  <r>
    <n v="5619"/>
    <x v="2340"/>
    <x v="0"/>
    <x v="2340"/>
    <s v="Shlok Sharma"/>
    <s v="Nawazuddin Siddiqui, Shweta Tripathi, Harish Khanna, Irfan Khan, Trimala Adhikari, Mohd Samad"/>
    <n v="6"/>
    <x v="17"/>
    <s v="India"/>
    <n v="1"/>
    <x v="589"/>
    <x v="4"/>
    <x v="1"/>
    <s v="93 min"/>
    <n v="93"/>
    <n v="93"/>
    <n v="43.099192876371959"/>
    <s v=""/>
    <s v="Dramas, Independent Movies, International Movies"/>
    <x v="2"/>
    <s v="Dramas, Independent Movies, International Movies"/>
    <n v="3"/>
  </r>
  <r>
    <n v="5657"/>
    <x v="2341"/>
    <x v="0"/>
    <x v="2341"/>
    <s v="Jorge Michel Grau"/>
    <s v="Demi√°n Bichir, H√©ctor Bonilla, Oscar Serrano, Azalia Ortiz, Octavio Michel, Carmen Beato"/>
    <n v="6"/>
    <x v="15"/>
    <s v="Mexico"/>
    <n v="1"/>
    <x v="336"/>
    <x v="9"/>
    <x v="5"/>
    <s v="93 min"/>
    <n v="93"/>
    <n v="93"/>
    <n v="43.099192876371959"/>
    <s v=""/>
    <s v="Dramas, International Movies"/>
    <x v="2"/>
    <s v="Dramas, International Movies"/>
    <n v="2"/>
  </r>
  <r>
    <n v="5665"/>
    <x v="2342"/>
    <x v="0"/>
    <x v="2342"/>
    <s v="Sinan Akku≈ü"/>
    <s v="Kostja Ullmann, Eko Fresh, Kida Khodr Ramadan, Sabrina Kl√ºber, Sami Nasser, Kayla Rybicka, Jytte-Merle B√∂hrnsen, Emrah Erdogru, Tim Grothe, H√ºlya Duyar"/>
    <n v="10"/>
    <x v="10"/>
    <s v="Germany"/>
    <n v="1"/>
    <x v="94"/>
    <x v="4"/>
    <x v="5"/>
    <s v="93 min"/>
    <n v="93"/>
    <n v="93"/>
    <n v="43.099192876371959"/>
    <s v=""/>
    <s v="Comedies, International Movies"/>
    <x v="4"/>
    <s v="Comedies, International Movies"/>
    <n v="2"/>
  </r>
  <r>
    <n v="5935"/>
    <x v="2343"/>
    <x v="0"/>
    <x v="2343"/>
    <s v="Greg Whiteley"/>
    <s v="Mitt Romney"/>
    <n v="1"/>
    <x v="0"/>
    <s v="United States"/>
    <n v="1"/>
    <x v="1064"/>
    <x v="0"/>
    <x v="6"/>
    <s v="93 min"/>
    <n v="93"/>
    <n v="93"/>
    <n v="43.099192876371959"/>
    <s v=""/>
    <s v="Documentaries"/>
    <x v="3"/>
    <s v="Documentaries"/>
    <n v="1"/>
  </r>
  <r>
    <n v="5947"/>
    <x v="2344"/>
    <x v="0"/>
    <x v="2344"/>
    <s v="Roy Campanella II"/>
    <s v="Pam Dawber, Michael Nouri, Bess Meyer, Peter Berg, James Handy, Kyle Chandler"/>
    <n v="6"/>
    <x v="0"/>
    <s v="United States"/>
    <n v="1"/>
    <x v="1065"/>
    <x v="27"/>
    <x v="6"/>
    <s v="93 min"/>
    <n v="93"/>
    <n v="93"/>
    <n v="43.099192876371959"/>
    <s v=""/>
    <s v="Dramas, Sports Movies"/>
    <x v="2"/>
    <s v="Dramas, Sports Movies"/>
    <n v="2"/>
  </r>
  <r>
    <n v="5951"/>
    <x v="2345"/>
    <x v="0"/>
    <x v="2345"/>
    <s v="Richard Michaels"/>
    <s v="Mario Van Peebles, Susan Ruttan, Lane R. Davis, Lynn Whitfield, Adam Faraizl, Polly Holliday, Jay Pennison, John Schuhmacher"/>
    <n v="8"/>
    <x v="0"/>
    <s v="United States"/>
    <n v="1"/>
    <x v="1065"/>
    <x v="15"/>
    <x v="6"/>
    <s v="93 min"/>
    <n v="93"/>
    <n v="93"/>
    <n v="43.099192876371959"/>
    <s v=""/>
    <s v="Dramas, Sports Movies"/>
    <x v="2"/>
    <s v="Dramas, Sports Movies"/>
    <n v="2"/>
  </r>
  <r>
    <n v="5953"/>
    <x v="2346"/>
    <x v="0"/>
    <x v="2346"/>
    <s v="Roger Young"/>
    <s v="William Devane, Jeri Ryan, Michele Abrams, Nick Searcy, Linda Pierce, J. Don Ferguson, Butch Slade, Joyce Bowden-Kirby"/>
    <n v="8"/>
    <x v="0"/>
    <s v="United States"/>
    <n v="1"/>
    <x v="1065"/>
    <x v="15"/>
    <x v="1"/>
    <s v="93 min"/>
    <n v="93"/>
    <n v="93"/>
    <n v="43.099192876371959"/>
    <s v=""/>
    <s v="Dramas, Thrillers"/>
    <x v="2"/>
    <s v="Dramas, Thrillers"/>
    <n v="2"/>
  </r>
  <r>
    <n v="5978"/>
    <x v="2347"/>
    <x v="0"/>
    <x v="2347"/>
    <s v="Karyn Kusama"/>
    <s v="Charlize Theron, Marton Csokas, Jonny Lee Miller, Sophie Okonedo, Frances McDormand, Pete Postlethwaite, Amelia Warner, Caroline Chikezie, Nikolai Kinski, Paterson Joseph, Yangzom Brauen"/>
    <n v="11"/>
    <x v="0"/>
    <s v="United States"/>
    <n v="1"/>
    <x v="148"/>
    <x v="30"/>
    <x v="2"/>
    <s v="93 min"/>
    <n v="93"/>
    <n v="93"/>
    <n v="43.099192876371959"/>
    <s v=""/>
    <s v="Action &amp; Adventure, Sci-Fi &amp; Fantasy"/>
    <x v="1"/>
    <s v="Action &amp; Adventure, Sci-Fi &amp; Fantasy"/>
    <n v="2"/>
  </r>
  <r>
    <n v="5983"/>
    <x v="2348"/>
    <x v="0"/>
    <x v="2348"/>
    <m/>
    <m/>
    <n v="0"/>
    <x v="14"/>
    <s v="Spain"/>
    <n v="1"/>
    <x v="395"/>
    <x v="5"/>
    <x v="5"/>
    <s v="93 min"/>
    <n v="93"/>
    <n v="93"/>
    <n v="43.099192876371959"/>
    <s v=""/>
    <s v="Documentaries, International Movies"/>
    <x v="3"/>
    <s v="Documentaries, International Movies"/>
    <n v="2"/>
  </r>
  <r>
    <n v="5989"/>
    <x v="2349"/>
    <x v="0"/>
    <x v="2349"/>
    <s v="Daniel Stamm"/>
    <s v="Mark Webber, Rutina Wesley, Devon Graye, Tom Bower, Ron Perlman, Pruitt Taylor Vince"/>
    <n v="6"/>
    <x v="0"/>
    <s v="United States"/>
    <n v="1"/>
    <x v="1066"/>
    <x v="0"/>
    <x v="12"/>
    <s v="93 min"/>
    <n v="93"/>
    <n v="93"/>
    <n v="43.099192876371959"/>
    <s v=""/>
    <s v="Horror Movies, Thrillers"/>
    <x v="9"/>
    <s v="Horror Movies, Thrillers"/>
    <n v="2"/>
  </r>
  <r>
    <n v="6001"/>
    <x v="2350"/>
    <x v="0"/>
    <x v="2350"/>
    <s v="Jon Lucas, Scott Moore"/>
    <s v="Miles Teller, Skylar Astin, Justin Chon, Sarah Wright, Jonathan Keltz, Fran√ßois Chau, Russell Hodgkinson, Daniel Booko, Russell Mercado, Josie Loren, Dustin Ybarra"/>
    <n v="11"/>
    <x v="0"/>
    <s v="United States"/>
    <n v="1"/>
    <x v="281"/>
    <x v="8"/>
    <x v="12"/>
    <s v="93 min"/>
    <n v="93"/>
    <n v="93"/>
    <n v="43.099192876371959"/>
    <s v=""/>
    <s v="Comedies"/>
    <x v="4"/>
    <s v="Comedies"/>
    <n v="1"/>
  </r>
  <r>
    <n v="6004"/>
    <x v="2351"/>
    <x v="0"/>
    <x v="2351"/>
    <s v="Brian Smrz"/>
    <s v="Ethan Hawke, Xu Qing, Paul Anderson, Rutger Hauer, Tyrone Keogh, Nathalie Boltt, Liam Cunningham"/>
    <n v="7"/>
    <x v="18"/>
    <s v="South Africa, China, United States"/>
    <n v="3"/>
    <x v="1067"/>
    <x v="3"/>
    <x v="12"/>
    <s v="93 min"/>
    <n v="93"/>
    <n v="93"/>
    <n v="43.099192876371959"/>
    <s v=""/>
    <s v="Action &amp; Adventure"/>
    <x v="1"/>
    <s v="Action &amp; Adventure"/>
    <n v="1"/>
  </r>
  <r>
    <n v="6014"/>
    <x v="2352"/>
    <x v="0"/>
    <x v="2352"/>
    <s v="Maciej Dejczer"/>
    <s v="Krzysztof Stroi≈Ñski, Andrzej Mellin, Adrianna Biedrzy≈Ñska, Adrianna Biedrzy≈Ñska, Rafa≈Ç Zimowski, Kama Kowalewska, Wies≈Çaw Komasa, Aleksander Bednarz, Jadwiga Jankowska-Cieslak, Wojciech Klata"/>
    <n v="10"/>
    <x v="22"/>
    <s v="Denmark, France, Poland"/>
    <n v="3"/>
    <x v="164"/>
    <x v="38"/>
    <x v="1"/>
    <s v="93 min"/>
    <n v="93"/>
    <n v="93"/>
    <n v="43.099192876371959"/>
    <s v=""/>
    <s v="Dramas, International Movies"/>
    <x v="2"/>
    <s v="Dramas, International Movies"/>
    <n v="2"/>
  </r>
  <r>
    <n v="6039"/>
    <x v="2353"/>
    <x v="0"/>
    <x v="2353"/>
    <s v="Erik Nelson"/>
    <m/>
    <n v="0"/>
    <x v="0"/>
    <s v="United States"/>
    <n v="1"/>
    <x v="1068"/>
    <x v="3"/>
    <x v="5"/>
    <s v="93 min"/>
    <n v="93"/>
    <n v="93"/>
    <n v="43.099192876371959"/>
    <s v=""/>
    <s v="Documentaries"/>
    <x v="3"/>
    <s v="Documentaries"/>
    <n v="1"/>
  </r>
  <r>
    <n v="6096"/>
    <x v="2354"/>
    <x v="0"/>
    <x v="2354"/>
    <s v="Bryce Wagoner"/>
    <m/>
    <n v="0"/>
    <x v="0"/>
    <s v="United States"/>
    <n v="1"/>
    <x v="1069"/>
    <x v="11"/>
    <x v="11"/>
    <s v="93 min"/>
    <n v="93"/>
    <n v="93"/>
    <n v="43.099192876371959"/>
    <s v=""/>
    <s v="Documentaries"/>
    <x v="3"/>
    <s v="Documentaries"/>
    <n v="1"/>
  </r>
  <r>
    <n v="6188"/>
    <x v="2355"/>
    <x v="0"/>
    <x v="2355"/>
    <s v="John Erick Dowdle"/>
    <s v="Perdita Weeks, Ben Feldman, Edwin Hodge, Fran√ßois Civil, Marion Lambert, Ali Marhyar, Cosme Castro, Hamid Djavadan, Th√©o Cholbi, Emy L√©vy"/>
    <n v="10"/>
    <x v="0"/>
    <s v="United States"/>
    <n v="1"/>
    <x v="1070"/>
    <x v="0"/>
    <x v="12"/>
    <s v="93 min"/>
    <n v="93"/>
    <n v="93"/>
    <n v="43.099192876371959"/>
    <s v=""/>
    <s v="Horror Movies, Thrillers"/>
    <x v="9"/>
    <s v="Horror Movies, Thrillers"/>
    <n v="2"/>
  </r>
  <r>
    <n v="6304"/>
    <x v="2356"/>
    <x v="0"/>
    <x v="2356"/>
    <s v="Dennis Dugan"/>
    <s v="Adam Sandler, Joey Lauren Adams, Jon Stewart, Cole Sprouse, Dylan Sprouse, Josh Mostel, Leslie Mann, Allen Covert, Rob Schneider, Kristy Swanson"/>
    <n v="10"/>
    <x v="0"/>
    <s v="United States"/>
    <n v="1"/>
    <x v="508"/>
    <x v="41"/>
    <x v="2"/>
    <s v="93 min"/>
    <n v="93"/>
    <n v="93"/>
    <n v="43.099192876371959"/>
    <s v=""/>
    <s v="Comedies"/>
    <x v="4"/>
    <s v="Comedies"/>
    <n v="1"/>
  </r>
  <r>
    <n v="6551"/>
    <x v="2357"/>
    <x v="0"/>
    <x v="2357"/>
    <s v="Steve Carr"/>
    <s v="Eddie Murphy, Jeff Garlin, Steve Zahn, Regina King, Anjelica Huston, Kevin Nealon, Jonathan Katz, Siobhan Fallon Hogan, Lisa Edelstein, Lacey Chabert, Laura Kightlinger, Leila Arcieri"/>
    <n v="12"/>
    <x v="0"/>
    <s v="United States"/>
    <n v="1"/>
    <x v="191"/>
    <x v="20"/>
    <x v="7"/>
    <s v="93 min"/>
    <n v="93"/>
    <n v="93"/>
    <n v="43.099192876371959"/>
    <s v=""/>
    <s v="Children &amp; Family Movies, Comedies"/>
    <x v="0"/>
    <s v="Children &amp; Family Movies, Comedies"/>
    <n v="2"/>
  </r>
  <r>
    <n v="6566"/>
    <x v="2358"/>
    <x v="0"/>
    <x v="2358"/>
    <s v="Alexandros Avranas"/>
    <s v="Jim Carrey, Marton Csokas, Charlotte Gainsbourg, Agata Kulesza, Kati Outinen, Zbigniew Zamachowski, Danuta Kowalska, Vlad Ivanov, Robert Wiƒôckiewicz, Piotr G≈Çowacki"/>
    <n v="10"/>
    <x v="6"/>
    <s v="United Kingdom, Poland, United States"/>
    <n v="3"/>
    <x v="519"/>
    <x v="9"/>
    <x v="12"/>
    <s v="93 min"/>
    <n v="93"/>
    <n v="93"/>
    <n v="43.099192876371959"/>
    <s v=""/>
    <s v="Dramas, Thrillers"/>
    <x v="2"/>
    <s v="Dramas, Thrillers"/>
    <n v="2"/>
  </r>
  <r>
    <n v="6584"/>
    <x v="2359"/>
    <x v="0"/>
    <x v="2359"/>
    <s v="Neil LaBute"/>
    <s v="Chris Rock, Martin Lawrence, Tracy Morgan, Danny Glover, James Marsden, Luke Wilson, Zoe Saldana, Regina Hall, Columbus Short, Peter Dinklage, Kevin Hart, Loretta Devine, Regine Nehy, Keith David, Ron Glass"/>
    <n v="15"/>
    <x v="0"/>
    <s v="United States"/>
    <n v="1"/>
    <x v="67"/>
    <x v="10"/>
    <x v="12"/>
    <s v="93 min"/>
    <n v="93"/>
    <n v="93"/>
    <n v="43.099192876371959"/>
    <s v=""/>
    <s v="Comedies"/>
    <x v="4"/>
    <s v="Comedies"/>
    <n v="1"/>
  </r>
  <r>
    <n v="6607"/>
    <x v="2360"/>
    <x v="0"/>
    <x v="2360"/>
    <s v="Ben Ryder"/>
    <s v="James D'Arcy"/>
    <n v="1"/>
    <x v="6"/>
    <s v="United Kingdom"/>
    <n v="1"/>
    <x v="739"/>
    <x v="3"/>
    <x v="6"/>
    <s v="93 min"/>
    <n v="93"/>
    <n v="93"/>
    <n v="43.099192876371959"/>
    <s v=""/>
    <s v="Documentaries"/>
    <x v="3"/>
    <s v="Documentaries"/>
    <n v="1"/>
  </r>
  <r>
    <n v="6621"/>
    <x v="2361"/>
    <x v="0"/>
    <x v="2361"/>
    <s v="Paul Schrader"/>
    <s v="Nicolas Cage, Willem Dafoe, Christopher Matthew Cook, Omar J. Dorsey, Louisa Krause, Melissa Bolona, Reynaldo Gallegos"/>
    <n v="7"/>
    <x v="0"/>
    <s v="United States"/>
    <n v="1"/>
    <x v="1071"/>
    <x v="9"/>
    <x v="5"/>
    <s v="93 min"/>
    <n v="93"/>
    <n v="93"/>
    <n v="43.099192876371959"/>
    <s v=""/>
    <s v="Dramas, Thrillers"/>
    <x v="2"/>
    <s v="Dramas, Thrillers"/>
    <n v="2"/>
  </r>
  <r>
    <n v="6631"/>
    <x v="2362"/>
    <x v="0"/>
    <x v="2362"/>
    <s v="Caradog W. James"/>
    <s v="Katee Sackhoff, Lucy Boynton, Richard Mylan, Nick Moran, Pascale Wilson, Javier Botet, Pooneh Hajimohammadi, Sarah Buckland"/>
    <n v="8"/>
    <x v="6"/>
    <s v="United Kingdom"/>
    <n v="1"/>
    <x v="351"/>
    <x v="9"/>
    <x v="12"/>
    <s v="93 min"/>
    <n v="93"/>
    <n v="93"/>
    <n v="43.099192876371959"/>
    <s v=""/>
    <s v="Horror Movies, International Movies"/>
    <x v="9"/>
    <s v="Horror Movies, International Movies"/>
    <n v="2"/>
  </r>
  <r>
    <n v="6632"/>
    <x v="2363"/>
    <x v="0"/>
    <x v="2363"/>
    <s v="Daniel Gordon"/>
    <s v="Richard Branson"/>
    <n v="1"/>
    <x v="6"/>
    <s v="United Kingdom"/>
    <n v="1"/>
    <x v="232"/>
    <x v="9"/>
    <x v="5"/>
    <s v="93 min"/>
    <n v="93"/>
    <n v="93"/>
    <n v="43.099192876371959"/>
    <s v=""/>
    <s v="Documentaries, International Movies"/>
    <x v="3"/>
    <s v="Documentaries, International Movies"/>
    <n v="2"/>
  </r>
  <r>
    <n v="6654"/>
    <x v="2364"/>
    <x v="0"/>
    <x v="2364"/>
    <s v="Afia Nathaniel"/>
    <s v="Samiya Mumtaz, Mohib Mirza, Saleha Aref, Asif Khan, Adnan Shah, Ajab Gul, Abdullah Jan, Samina Ahmad, Omair Rana, Zeeshan Shafa"/>
    <n v="10"/>
    <x v="7"/>
    <s v="Pakistan, Norway, United States"/>
    <n v="3"/>
    <x v="95"/>
    <x v="0"/>
    <x v="1"/>
    <s v="93 min"/>
    <n v="93"/>
    <n v="93"/>
    <n v="43.099192876371959"/>
    <s v=""/>
    <s v="Dramas, Independent Movies, International Movies"/>
    <x v="2"/>
    <s v="Dramas, Independent Movies, International Movies"/>
    <n v="3"/>
  </r>
  <r>
    <n v="6684"/>
    <x v="2365"/>
    <x v="0"/>
    <x v="2365"/>
    <s v="Fabien Beziat, Hugues Nancy"/>
    <s v="Nathalie Baye"/>
    <n v="1"/>
    <x v="11"/>
    <s v="France"/>
    <n v="1"/>
    <x v="199"/>
    <x v="0"/>
    <x v="1"/>
    <s v="93 min"/>
    <n v="93"/>
    <n v="93"/>
    <n v="43.099192876371959"/>
    <s v=""/>
    <s v="Documentaries, International Movies"/>
    <x v="3"/>
    <s v="Documentaries, International Movies"/>
    <n v="2"/>
  </r>
  <r>
    <n v="6700"/>
    <x v="2366"/>
    <x v="0"/>
    <x v="2366"/>
    <s v="Jenny Carchman"/>
    <s v="James Arthur Ray"/>
    <n v="1"/>
    <x v="0"/>
    <s v="United States"/>
    <n v="1"/>
    <x v="1072"/>
    <x v="9"/>
    <x v="1"/>
    <s v="93 min"/>
    <n v="93"/>
    <n v="93"/>
    <n v="43.099192876371959"/>
    <s v=""/>
    <s v="Documentaries"/>
    <x v="3"/>
    <s v="Documentaries"/>
    <n v="1"/>
  </r>
  <r>
    <n v="6756"/>
    <x v="2367"/>
    <x v="0"/>
    <x v="2367"/>
    <s v="James Wong"/>
    <s v="Mary Elizabeth Winstead, Ryan Merriman, Kris Lemche, Alexz Johnson, Sam Easton, Jesse Moss, Gina Holden, Texas Battle, Chelan Simmons, Crystal Lowe, Amanda Crew"/>
    <n v="11"/>
    <x v="0"/>
    <s v="United States, Germany"/>
    <n v="2"/>
    <x v="165"/>
    <x v="24"/>
    <x v="12"/>
    <s v="93 min"/>
    <n v="93"/>
    <n v="93"/>
    <n v="43.099192876371959"/>
    <s v=""/>
    <s v="Horror Movies"/>
    <x v="9"/>
    <s v="Horror Movies"/>
    <n v="1"/>
  </r>
  <r>
    <n v="6781"/>
    <x v="2368"/>
    <x v="0"/>
    <x v="2368"/>
    <s v="Richard Miron"/>
    <s v="Kathy Murphy"/>
    <n v="1"/>
    <x v="0"/>
    <s v="United States"/>
    <n v="1"/>
    <x v="184"/>
    <x v="5"/>
    <x v="5"/>
    <s v="93 min"/>
    <n v="93"/>
    <n v="93"/>
    <n v="43.099192876371959"/>
    <s v=""/>
    <s v="Documentaries"/>
    <x v="3"/>
    <s v="Documentaries"/>
    <n v="1"/>
  </r>
  <r>
    <n v="6808"/>
    <x v="2369"/>
    <x v="0"/>
    <x v="2369"/>
    <s v="Mahmoud Karim"/>
    <s v="Ahmed Eid, Saki Tsukamoto, Nada Moussa, Mohammed Tharwat"/>
    <n v="4"/>
    <x v="5"/>
    <s v="Egypt"/>
    <n v="1"/>
    <x v="749"/>
    <x v="3"/>
    <x v="1"/>
    <s v="93 min"/>
    <n v="93"/>
    <n v="93"/>
    <n v="43.099192876371959"/>
    <s v=""/>
    <s v="Children &amp; Family Movies, Comedies, Dramas"/>
    <x v="0"/>
    <s v="Children &amp; Family Movies, Comedies, Dramas"/>
    <n v="3"/>
  </r>
  <r>
    <n v="6809"/>
    <x v="2370"/>
    <x v="0"/>
    <x v="2370"/>
    <s v="Pierre Morel"/>
    <s v="John Travolta, Jonathan Rhys Meyers, Kasia Smutniak, Richard Durden, Bing Yin, Amber Rose Revah, Eric Godon, Fran√ßois Bredon, Chems Dahmani, Sami Darr, Didier Constant"/>
    <n v="11"/>
    <x v="11"/>
    <s v="France, United Kingdom, United States"/>
    <n v="3"/>
    <x v="1073"/>
    <x v="10"/>
    <x v="12"/>
    <s v="93 min"/>
    <n v="93"/>
    <n v="93"/>
    <n v="43.099192876371959"/>
    <s v=""/>
    <s v="Action &amp; Adventure, International Movies"/>
    <x v="1"/>
    <s v="Action &amp; Adventure, International Movies"/>
    <n v="2"/>
  </r>
  <r>
    <n v="6879"/>
    <x v="2371"/>
    <x v="0"/>
    <x v="2371"/>
    <s v="George Clooney"/>
    <s v="David Strathairn, Patricia Clarkson, George Clooney, Jeff Daniels, Robert Downey Jr., Frank Langella, Ray Wise, Robert John Burke, Tate Donovan, Alex Borstein, Matt Ross, Grant Heslov"/>
    <n v="12"/>
    <x v="0"/>
    <s v="United States, France, United Kingdom, Japan"/>
    <n v="4"/>
    <x v="1074"/>
    <x v="30"/>
    <x v="7"/>
    <s v="93 min"/>
    <n v="93"/>
    <n v="93"/>
    <n v="43.099192876371959"/>
    <s v=""/>
    <s v="Dramas"/>
    <x v="2"/>
    <s v="Dramas"/>
    <n v="1"/>
  </r>
  <r>
    <n v="6892"/>
    <x v="2372"/>
    <x v="0"/>
    <x v="2372"/>
    <s v="Indra Kumar"/>
    <s v="Riteish Deshmukh, Vivek Oberoi, Aftab Shivdasani, Suresh Menon, Manjari Fadnis, Sonalee Kulkarni, Karishma Tanna, Kainaat Arora, Bruna Abdullah, Maryam Zakaria, Pradeep Singh Rawat"/>
    <n v="11"/>
    <x v="17"/>
    <s v="India"/>
    <n v="1"/>
    <x v="144"/>
    <x v="8"/>
    <x v="5"/>
    <s v="93 min"/>
    <n v="93"/>
    <n v="93"/>
    <n v="43.099192876371959"/>
    <s v=""/>
    <s v="Comedies, International Movies, Music &amp; Musicals"/>
    <x v="4"/>
    <s v="Comedies, International Movies, Music &amp; Musicals"/>
    <n v="3"/>
  </r>
  <r>
    <n v="6944"/>
    <x v="2373"/>
    <x v="0"/>
    <x v="2373"/>
    <s v="Steven Soderbergh"/>
    <s v="Gina Carano, Michael Fassbender, Ewan McGregor, Bill Paxton, Channing Tatum, Antonio Banderas, Mathieu Kassovitz, Michael Angarano, Michael Douglas, Anthony Brandon Wong"/>
    <n v="10"/>
    <x v="19"/>
    <s v="Ireland, United States"/>
    <n v="2"/>
    <x v="5"/>
    <x v="12"/>
    <x v="12"/>
    <s v="93 min"/>
    <n v="93"/>
    <n v="93"/>
    <n v="43.099192876371959"/>
    <s v=""/>
    <s v="Action &amp; Adventure"/>
    <x v="1"/>
    <s v="Action &amp; Adventure"/>
    <n v="1"/>
  </r>
  <r>
    <n v="7004"/>
    <x v="2374"/>
    <x v="0"/>
    <x v="2374"/>
    <s v="Michael Polish"/>
    <s v="Cynthia Kirchner, Doug Haley, Zack Pearlman, Larry Miller, Danny Masterson, Anthony Anderson, David Shackelford, Donald Faison, Angela Kinsey, Kirby Bliss Blanton, John Robinson"/>
    <n v="11"/>
    <x v="0"/>
    <s v="United States"/>
    <n v="1"/>
    <x v="956"/>
    <x v="9"/>
    <x v="11"/>
    <s v="93 min"/>
    <n v="93"/>
    <n v="93"/>
    <n v="43.099192876371959"/>
    <s v=""/>
    <s v="Comedies"/>
    <x v="4"/>
    <s v="Comedies"/>
    <n v="1"/>
  </r>
  <r>
    <n v="7043"/>
    <x v="2375"/>
    <x v="0"/>
    <x v="2375"/>
    <s v="Ross Boyask"/>
    <s v="Stu Bennett, Anna Shaffer, Mark Griffin, Bryan Larkin, Kevin Leslie, Gary Daniels"/>
    <n v="6"/>
    <x v="6"/>
    <s v="United Kingdom"/>
    <n v="1"/>
    <x v="1075"/>
    <x v="5"/>
    <x v="12"/>
    <s v="93 min"/>
    <n v="93"/>
    <n v="93"/>
    <n v="43.099192876371959"/>
    <s v=""/>
    <s v="Action &amp; Adventure"/>
    <x v="1"/>
    <s v="Action &amp; Adventure"/>
    <n v="1"/>
  </r>
  <r>
    <n v="7111"/>
    <x v="2376"/>
    <x v="0"/>
    <x v="2376"/>
    <s v="Mathias Malzieu, St√©phane Berla"/>
    <s v="Orlando Seale, Samantha Barks, Harry Sadeghi, Stephane Cornicard, Jessie Buckley, Sophia Ellis, Barbara Scaff, Michelle Fairley, Richard Ridings, Howard Samuels"/>
    <n v="10"/>
    <x v="11"/>
    <s v="France, Belgium"/>
    <n v="2"/>
    <x v="625"/>
    <x v="8"/>
    <x v="7"/>
    <s v="93 min"/>
    <n v="93"/>
    <n v="93"/>
    <n v="43.099192876371959"/>
    <s v=""/>
    <s v="Children &amp; Family Movies, Music &amp; Musicals"/>
    <x v="0"/>
    <s v="Children &amp; Family Movies, Music &amp; Musicals"/>
    <n v="2"/>
  </r>
  <r>
    <n v="7238"/>
    <x v="2377"/>
    <x v="0"/>
    <x v="2377"/>
    <s v="William H. Macy"/>
    <s v="Rosario Dawson, Nick Robinson, Jacob Latimore, Grant Gustin, William H. Macy, Kathy Bates, Felicity Huffman, William Fichtner, T.I., Rick Fox, Amy Parrish"/>
    <n v="11"/>
    <x v="0"/>
    <s v="United States"/>
    <n v="1"/>
    <x v="191"/>
    <x v="3"/>
    <x v="12"/>
    <s v="93 min"/>
    <n v="93"/>
    <n v="93"/>
    <n v="43.099192876371959"/>
    <s v=""/>
    <s v="Comedies, Dramas"/>
    <x v="4"/>
    <s v="Comedies, Dramas"/>
    <n v="2"/>
  </r>
  <r>
    <n v="7272"/>
    <x v="2378"/>
    <x v="0"/>
    <x v="2378"/>
    <s v="Massy Tadjedin"/>
    <s v="Keira Knightley, Sam Worthington, Guillaume Canet, Eva Mendes, Griffin Dunne, Anson Mount, Stephanie Romanov, Scott Adsit, Daniel Eric Gold"/>
    <n v="9"/>
    <x v="0"/>
    <s v="United States, France"/>
    <n v="2"/>
    <x v="191"/>
    <x v="10"/>
    <x v="12"/>
    <s v="93 min"/>
    <n v="93"/>
    <n v="93"/>
    <n v="43.099192876371959"/>
    <s v=""/>
    <s v="Dramas, Independent Movies, Romantic Movies"/>
    <x v="2"/>
    <s v="Dramas, Independent Movies, Romantic Movies"/>
    <n v="3"/>
  </r>
  <r>
    <n v="7348"/>
    <x v="2379"/>
    <x v="0"/>
    <x v="2379"/>
    <s v="Stephen Chow"/>
    <s v="Stephen Chow, Christy Chung, Ng Man-Tat"/>
    <n v="3"/>
    <x v="50"/>
    <s v="Hong Kong"/>
    <n v="1"/>
    <x v="628"/>
    <x v="28"/>
    <x v="1"/>
    <s v="93 min"/>
    <n v="93"/>
    <n v="93"/>
    <n v="43.099192876371959"/>
    <s v=""/>
    <s v="Action &amp; Adventure, Comedies, International Movies"/>
    <x v="1"/>
    <s v="Action &amp; Adventure, Comedies, International Movies"/>
    <n v="3"/>
  </r>
  <r>
    <n v="7368"/>
    <x v="2380"/>
    <x v="0"/>
    <x v="2380"/>
    <s v="George Miller"/>
    <s v="Mel Gibson, Joanne Samuel, Hugh Keays-Byrne, Steve Bisley, Tim Burns, Roger Ward, Lisa Aldenhoven, Bertrand Cadart"/>
    <n v="8"/>
    <x v="12"/>
    <s v="Australia, United States"/>
    <n v="2"/>
    <x v="67"/>
    <x v="40"/>
    <x v="12"/>
    <s v="93 min"/>
    <n v="93"/>
    <n v="93"/>
    <n v="43.099192876371959"/>
    <s v=""/>
    <s v="Action &amp; Adventure, Classic Movies, Cult Movies"/>
    <x v="1"/>
    <s v="Action &amp; Adventure, Classic Movies, Cult Movies"/>
    <n v="3"/>
  </r>
  <r>
    <n v="7426"/>
    <x v="2381"/>
    <x v="0"/>
    <x v="2381"/>
    <s v="Hassan Hegazy, Shady Ali"/>
    <s v="Ahmed Rizk, Bosy, Bayoumi Fouad, Mahmoud Ellithy, Hayatem, Hesham Ismail, Tamer Shaltout, Alaa Morsy"/>
    <n v="8"/>
    <x v="5"/>
    <s v="Egypt"/>
    <n v="1"/>
    <x v="1076"/>
    <x v="3"/>
    <x v="1"/>
    <s v="93 min"/>
    <n v="93"/>
    <n v="93"/>
    <n v="43.099192876371959"/>
    <s v=""/>
    <s v="Comedies, International Movies, Music &amp; Musicals"/>
    <x v="4"/>
    <s v="Comedies, International Movies, Music &amp; Musicals"/>
    <n v="3"/>
  </r>
  <r>
    <n v="7474"/>
    <x v="2382"/>
    <x v="0"/>
    <x v="2382"/>
    <s v="Osman Ali"/>
    <s v="Bront Palarae, Maya Karin, Remy Ishak, Izara Aishah, Azad Jazmin, Dira Abu Zahar, Zarina Zainuddin"/>
    <n v="7"/>
    <x v="45"/>
    <s v="Malaysia"/>
    <n v="1"/>
    <x v="1077"/>
    <x v="0"/>
    <x v="6"/>
    <s v="93 min"/>
    <n v="93"/>
    <n v="93"/>
    <n v="43.099192876371959"/>
    <s v=""/>
    <s v="Comedies, International Movies, Romantic Movies"/>
    <x v="4"/>
    <s v="Comedies, International Movies, Romantic Movies"/>
    <n v="3"/>
  </r>
  <r>
    <n v="7478"/>
    <x v="2383"/>
    <x v="0"/>
    <x v="2383"/>
    <s v="William Monahan"/>
    <s v="Garrett Hedlund, Oscar Isaac, Louise Bourgoin, Walton Goggins, Mark Wahlberg, Fran Kranz"/>
    <n v="6"/>
    <x v="0"/>
    <s v="United States"/>
    <n v="1"/>
    <x v="696"/>
    <x v="4"/>
    <x v="12"/>
    <s v="93 min"/>
    <n v="93"/>
    <n v="93"/>
    <n v="43.099192876371959"/>
    <s v=""/>
    <s v="Dramas, Independent Movies, Thrillers"/>
    <x v="2"/>
    <s v="Dramas, Independent Movies, Thrillers"/>
    <n v="3"/>
  </r>
  <r>
    <n v="7489"/>
    <x v="2384"/>
    <x v="0"/>
    <x v="2384"/>
    <s v="Holger Tappe"/>
    <s v="Celia Imrie, Emily Watson, Catherine Tate, Jason Isaacs, Nick Frost, Jessica Brown Findlay"/>
    <n v="6"/>
    <x v="10"/>
    <s v="Germany, United Kingdom"/>
    <n v="2"/>
    <x v="1078"/>
    <x v="3"/>
    <x v="7"/>
    <s v="93 min"/>
    <n v="93"/>
    <n v="93"/>
    <n v="43.099192876371959"/>
    <s v=""/>
    <s v="Children &amp; Family Movies"/>
    <x v="0"/>
    <s v="Children &amp; Family Movies"/>
    <n v="1"/>
  </r>
  <r>
    <n v="7666"/>
    <x v="2385"/>
    <x v="0"/>
    <x v="2385"/>
    <s v="Jasmine D'Souza"/>
    <s v="Tanuj Virwani, Sunny Leone, Narendra Jetley, Aamir Ahmed, Kapil Punjabi, Madhurima Banerjee, Ninad Kamat, Geeta Bisht"/>
    <n v="8"/>
    <x v="17"/>
    <s v="India"/>
    <n v="1"/>
    <x v="752"/>
    <x v="9"/>
    <x v="5"/>
    <s v="93 min"/>
    <n v="93"/>
    <n v="93"/>
    <n v="43.099192876371959"/>
    <s v=""/>
    <s v="Dramas, International Movies, Music &amp; Musicals"/>
    <x v="2"/>
    <s v="Dramas, International Movies, Music &amp; Musicals"/>
    <n v="3"/>
  </r>
  <r>
    <n v="7674"/>
    <x v="2386"/>
    <x v="0"/>
    <x v="2386"/>
    <s v="Tiller Russell"/>
    <m/>
    <n v="0"/>
    <x v="2"/>
    <m/>
    <n v="0"/>
    <x v="579"/>
    <x v="5"/>
    <x v="5"/>
    <s v="93 min"/>
    <n v="93"/>
    <n v="93"/>
    <n v="43.099192876371959"/>
    <s v=""/>
    <s v="Documentaries"/>
    <x v="3"/>
    <s v="Documentaries"/>
    <n v="1"/>
  </r>
  <r>
    <n v="7684"/>
    <x v="2387"/>
    <x v="0"/>
    <x v="2387"/>
    <s v="Mark Franchetti, Andrew Meier"/>
    <s v="Tommaso Buscetta"/>
    <n v="1"/>
    <x v="6"/>
    <s v="United Kingdom"/>
    <n v="1"/>
    <x v="417"/>
    <x v="2"/>
    <x v="5"/>
    <s v="93 min"/>
    <n v="93"/>
    <n v="93"/>
    <n v="43.099192876371959"/>
    <s v=""/>
    <s v="Documentaries, International Movies"/>
    <x v="3"/>
    <s v="Documentaries, International Movies"/>
    <n v="2"/>
  </r>
  <r>
    <n v="7795"/>
    <x v="2388"/>
    <x v="0"/>
    <x v="2388"/>
    <s v="Wong Jing"/>
    <s v="Kenny Bee, Cherie Chung, Chan Pak-cheung, Rosamund Kwan, Maggie Cheung"/>
    <n v="5"/>
    <x v="50"/>
    <s v="Hong Kong"/>
    <n v="1"/>
    <x v="1079"/>
    <x v="52"/>
    <x v="1"/>
    <s v="93 min"/>
    <n v="93"/>
    <n v="93"/>
    <n v="43.099192876371959"/>
    <s v=""/>
    <s v="Comedies, International Movies, Romantic Movies"/>
    <x v="4"/>
    <s v="Comedies, International Movies, Romantic Movies"/>
    <n v="3"/>
  </r>
  <r>
    <n v="7823"/>
    <x v="2389"/>
    <x v="0"/>
    <x v="2389"/>
    <s v="Jeremy Coon, Tim Skousen"/>
    <m/>
    <n v="0"/>
    <x v="0"/>
    <s v="United States"/>
    <n v="1"/>
    <x v="143"/>
    <x v="4"/>
    <x v="11"/>
    <s v="93 min"/>
    <n v="93"/>
    <n v="93"/>
    <n v="43.099192876371959"/>
    <s v=""/>
    <s v="Documentaries"/>
    <x v="3"/>
    <s v="Documentaries"/>
    <n v="1"/>
  </r>
  <r>
    <n v="7885"/>
    <x v="2390"/>
    <x v="0"/>
    <x v="2390"/>
    <s v="G.J. Echternkamp"/>
    <s v="Manu Bennett, Malcolm McDowell, Marci Miller, Burt Grinstead, Folake Olowofoyeku, Ramsey Moore, Yancy Butler, Charlie Farrell, Shanna Olson"/>
    <n v="9"/>
    <x v="0"/>
    <s v="United States"/>
    <n v="1"/>
    <x v="406"/>
    <x v="3"/>
    <x v="12"/>
    <s v="93 min"/>
    <n v="93"/>
    <n v="93"/>
    <n v="43.099192876371959"/>
    <s v=""/>
    <s v="Action &amp; Adventure, Sci-Fi &amp; Fantasy"/>
    <x v="1"/>
    <s v="Action &amp; Adventure, Sci-Fi &amp; Fantasy"/>
    <n v="2"/>
  </r>
  <r>
    <n v="7908"/>
    <x v="2391"/>
    <x v="0"/>
    <x v="2391"/>
    <s v="Robert Vince"/>
    <s v="David Milchard, John Ratzenberger, Will Sasso, Mason Vale Cotton, John Hennigan, Sean Giambrone, Charles Robinson, Mckenna Grace, Kate Reinders, Fred Willard"/>
    <n v="10"/>
    <x v="0"/>
    <s v="United States"/>
    <n v="1"/>
    <x v="1080"/>
    <x v="4"/>
    <x v="7"/>
    <s v="93 min"/>
    <n v="93"/>
    <n v="93"/>
    <n v="43.099192876371959"/>
    <s v=""/>
    <s v="Children &amp; Family Movies, Comedies, Sports Movies"/>
    <x v="0"/>
    <s v="Children &amp; Family Movies, Comedies, Sports Movies"/>
    <n v="3"/>
  </r>
  <r>
    <n v="7948"/>
    <x v="2392"/>
    <x v="0"/>
    <x v="2392"/>
    <s v="Mahmoud Karim"/>
    <s v="Ramez Galal, Riham Hagag, Bayyumi Fuad, Entessar, Ahmed Fathy, Mohammed Tharwat"/>
    <n v="6"/>
    <x v="5"/>
    <s v="Egypt"/>
    <n v="1"/>
    <x v="316"/>
    <x v="5"/>
    <x v="5"/>
    <s v="93 min"/>
    <n v="93"/>
    <n v="93"/>
    <n v="43.099192876371959"/>
    <s v=""/>
    <s v="Comedies, International Movies, Romantic Movies"/>
    <x v="4"/>
    <s v="Comedies, International Movies, Romantic Movies"/>
    <n v="3"/>
  </r>
  <r>
    <n v="7953"/>
    <x v="2393"/>
    <x v="0"/>
    <x v="2393"/>
    <s v="Kevan Peterson"/>
    <s v="Emmy Perry, Morgan Fairchild, Elisabeth R√∂hm, Nikki Hahn, Jack Dylan Grazer, Stephen Snedden, Noree Victoria, Sterling Sulieman"/>
    <n v="8"/>
    <x v="0"/>
    <s v="United States"/>
    <n v="1"/>
    <x v="208"/>
    <x v="3"/>
    <x v="7"/>
    <s v="93 min"/>
    <n v="93"/>
    <n v="93"/>
    <n v="43.099192876371959"/>
    <s v=""/>
    <s v="Children &amp; Family Movies"/>
    <x v="0"/>
    <s v="Children &amp; Family Movies"/>
    <n v="1"/>
  </r>
  <r>
    <n v="7955"/>
    <x v="2394"/>
    <x v="0"/>
    <x v="2394"/>
    <s v="Dino Risi"/>
    <s v="Vittorio De Sica, Sophia Loren, Lea Padovani, Antonio Cifariello, Tina Pica, Mario Carotenuto, Yoka Berretty, Virgilio Riento, Clara Crispo, Pasquale Misiano"/>
    <n v="10"/>
    <x v="24"/>
    <s v="Italy, France"/>
    <n v="2"/>
    <x v="538"/>
    <x v="58"/>
    <x v="6"/>
    <s v="93 min"/>
    <n v="93"/>
    <n v="93"/>
    <n v="43.099192876371959"/>
    <s v=""/>
    <s v="Classic Movies, Comedies, Independent Movies"/>
    <x v="5"/>
    <s v="Classic Movies, Comedies, Independent Movies"/>
    <n v="3"/>
  </r>
  <r>
    <n v="8078"/>
    <x v="2395"/>
    <x v="0"/>
    <x v="2395"/>
    <s v="Javier Ruiz Caldera"/>
    <s v="Imanol Arias, Quim Guti√©rrez, Alexandra Jim√©nez, Berto Romero, Carlos Areces, Eduardo G√≥mez, Dani El Rojo, Emilio Guti√©rrez Caba, Rossy de Palma, S√≠lvia Abril"/>
    <n v="10"/>
    <x v="14"/>
    <s v="Spain"/>
    <n v="1"/>
    <x v="621"/>
    <x v="4"/>
    <x v="5"/>
    <s v="93 min"/>
    <n v="93"/>
    <n v="93"/>
    <n v="43.099192876371959"/>
    <s v=""/>
    <s v="Action &amp; Adventure, Comedies, International Movies"/>
    <x v="1"/>
    <s v="Action &amp; Adventure, Comedies, International Movies"/>
    <n v="3"/>
  </r>
  <r>
    <n v="8119"/>
    <x v="2396"/>
    <x v="0"/>
    <x v="2396"/>
    <s v="Joseph Cross"/>
    <s v="Ellar Coltrane, Callan McAuliffe, Ian Nelson, Lana Condor, Analeigh Tipton, Melina Vidler, Bill Milner, Justin Chatwin, Ella Hunt, Elena Kampouris, Victoria Justice, Khris Davis, Hayden Szeto"/>
    <n v="13"/>
    <x v="0"/>
    <s v="United States"/>
    <n v="1"/>
    <x v="540"/>
    <x v="2"/>
    <x v="5"/>
    <s v="93 min"/>
    <n v="93"/>
    <n v="93"/>
    <n v="43.099192876371959"/>
    <s v=""/>
    <s v="Comedies, Dramas, Romantic Movies"/>
    <x v="4"/>
    <s v="Comedies, Dramas, Romantic Movies"/>
    <n v="3"/>
  </r>
  <r>
    <n v="8140"/>
    <x v="2397"/>
    <x v="0"/>
    <x v="2397"/>
    <s v="Jamie M. Dagg"/>
    <s v="Jon Bernthal, Christopher Abbott, Imogen Poots, Rosemarie DeWitt, Odessa Young, Joseph Lyle Taylor, Jonathan Tucker, Garry Chalk, Jared Abrahamson, Gabrielle Rose"/>
    <n v="10"/>
    <x v="0"/>
    <s v="United States, Canada"/>
    <n v="2"/>
    <x v="691"/>
    <x v="3"/>
    <x v="12"/>
    <s v="93 min"/>
    <n v="93"/>
    <n v="93"/>
    <n v="43.099192876371959"/>
    <s v=""/>
    <s v="Dramas, Independent Movies, Thrillers"/>
    <x v="2"/>
    <s v="Dramas, Independent Movies, Thrillers"/>
    <n v="3"/>
  </r>
  <r>
    <n v="8184"/>
    <x v="2398"/>
    <x v="0"/>
    <x v="2398"/>
    <s v="Robert Rodriguez"/>
    <s v="Taylor Lautner, Taylor Dooley, Cayden Boyd, George Lopez, David Arquette, Kristin Davis, Jacob Davich, Sasha Pieterse, Rico Torres"/>
    <n v="9"/>
    <x v="0"/>
    <s v="United States"/>
    <n v="1"/>
    <x v="233"/>
    <x v="30"/>
    <x v="7"/>
    <s v="93 min"/>
    <n v="93"/>
    <n v="93"/>
    <n v="43.099192876371959"/>
    <s v=""/>
    <s v="Children &amp; Family Movies"/>
    <x v="0"/>
    <s v="Children &amp; Family Movies"/>
    <n v="1"/>
  </r>
  <r>
    <n v="8226"/>
    <x v="2399"/>
    <x v="0"/>
    <x v="2399"/>
    <s v="Nora Twomey"/>
    <s v="Saara Chaudry, Soma Chhaya, Ali Badshah, Soma Bhatia, Shaista Latif, Laara Sadiq, Kawa Ada, Noorin Gulamgaus"/>
    <n v="8"/>
    <x v="19"/>
    <s v="Ireland, Canada, Luxembourg, United States, United Kingdom, Philippines, India"/>
    <n v="7"/>
    <x v="518"/>
    <x v="3"/>
    <x v="2"/>
    <s v="93 min"/>
    <n v="93"/>
    <n v="93"/>
    <n v="43.099192876371959"/>
    <s v=""/>
    <s v="Children &amp; Family Movies, Dramas, International Movies"/>
    <x v="0"/>
    <s v="Children &amp; Family Movies, Dramas, International Movies"/>
    <n v="3"/>
  </r>
  <r>
    <n v="8243"/>
    <x v="2400"/>
    <x v="0"/>
    <x v="2400"/>
    <s v="Craig Moss"/>
    <s v="Callum Blue, Nadine Velazquez, Makenzie Moss, Erik LaRay Harvey, Danielle Lauder, Andy Favreau, Kate Linder, Neil Thackaberry, Alden Tab"/>
    <n v="9"/>
    <x v="0"/>
    <s v="United States"/>
    <n v="1"/>
    <x v="1081"/>
    <x v="9"/>
    <x v="12"/>
    <s v="93 min"/>
    <n v="93"/>
    <n v="93"/>
    <n v="43.099192876371959"/>
    <s v=""/>
    <s v="Horror Movies, Thrillers"/>
    <x v="9"/>
    <s v="Horror Movies, Thrillers"/>
    <n v="2"/>
  </r>
  <r>
    <n v="8267"/>
    <x v="2401"/>
    <x v="0"/>
    <x v="2401"/>
    <s v="Frank Oz, Jim Henson"/>
    <s v="Jim Henson, Kathryn Mullen, Frank Oz, Dave Goelz, Stephen Garlick, Lisa Maxwell, Billie Whitelaw, Percy Edwards, Joseph O'Conor"/>
    <n v="9"/>
    <x v="0"/>
    <s v="United States, United Kingdom"/>
    <n v="2"/>
    <x v="230"/>
    <x v="44"/>
    <x v="7"/>
    <s v="93 min"/>
    <n v="93"/>
    <n v="93"/>
    <n v="43.099192876371959"/>
    <s v=""/>
    <s v="Children &amp; Family Movies"/>
    <x v="0"/>
    <s v="Children &amp; Family Movies"/>
    <n v="1"/>
  </r>
  <r>
    <n v="8384"/>
    <x v="2402"/>
    <x v="0"/>
    <x v="2402"/>
    <s v="Gillian Armstrong"/>
    <s v="Lisa Harrow, Bruno Ganz, Kerry Fox, Miranda Otto, Kiri Paramore, Bill Hunter"/>
    <n v="6"/>
    <x v="12"/>
    <s v="Australia"/>
    <n v="1"/>
    <x v="157"/>
    <x v="34"/>
    <x v="12"/>
    <s v="93 min"/>
    <n v="93"/>
    <n v="93"/>
    <n v="43.099192876371959"/>
    <s v=""/>
    <s v="Classic Movies, Dramas"/>
    <x v="5"/>
    <s v="Classic Movies, Dramas"/>
    <n v="2"/>
  </r>
  <r>
    <n v="8400"/>
    <x v="2403"/>
    <x v="0"/>
    <x v="2403"/>
    <s v="Brian O'Malley"/>
    <s v="Charlotte Vega, Bill Milner, David Bradley, Eugene Simon, Moe Dunford, Deirdre O'Kane, Roisin Murphy, Anthony Murphy, Brendan O'Rourke, Emmett Kelly"/>
    <n v="10"/>
    <x v="19"/>
    <s v="Ireland"/>
    <n v="1"/>
    <x v="1082"/>
    <x v="3"/>
    <x v="12"/>
    <s v="93 min"/>
    <n v="93"/>
    <n v="93"/>
    <n v="43.099192876371959"/>
    <s v=""/>
    <s v="Horror Movies, International Movies"/>
    <x v="9"/>
    <s v="Horror Movies, International Movies"/>
    <n v="2"/>
  </r>
  <r>
    <n v="8451"/>
    <x v="2404"/>
    <x v="0"/>
    <x v="2404"/>
    <s v="Jean-Pierre Devillers"/>
    <m/>
    <n v="0"/>
    <x v="2"/>
    <m/>
    <n v="0"/>
    <x v="434"/>
    <x v="5"/>
    <x v="1"/>
    <s v="93 min"/>
    <n v="93"/>
    <n v="93"/>
    <n v="43.099192876371959"/>
    <s v=""/>
    <s v="Documentaries, International Movies, Sports Movies"/>
    <x v="3"/>
    <s v="Documentaries, International Movies, Sports Movies"/>
    <n v="3"/>
  </r>
  <r>
    <n v="8455"/>
    <x v="2405"/>
    <x v="0"/>
    <x v="2405"/>
    <s v="Shawn Levy"/>
    <s v="Steve Martin, Kevin Kline, Beyonc√© Knowles-Carter, Jean Reno, Emily Mortimer, Henry Czerny, Kristin Chenoweth, Roger Rees, Philip Goodwin, Henri Garcin, William Abadie"/>
    <n v="11"/>
    <x v="0"/>
    <s v="United States, Czech Republic"/>
    <n v="2"/>
    <x v="78"/>
    <x v="24"/>
    <x v="7"/>
    <s v="93 min"/>
    <n v="93"/>
    <n v="93"/>
    <n v="43.099192876371959"/>
    <s v=""/>
    <s v="Children &amp; Family Movies, Comedies"/>
    <x v="0"/>
    <s v="Children &amp; Family Movies, Comedies"/>
    <n v="2"/>
  </r>
  <r>
    <n v="8486"/>
    <x v="2406"/>
    <x v="0"/>
    <x v="2406"/>
    <s v="Hadi El Bagoury"/>
    <s v="Hani Salama, Basma Ahmad, Rania Yousef, Kinda Allouch, Yasmin Raeis, Amr Youssef, Zizi El-Badrawy"/>
    <n v="7"/>
    <x v="5"/>
    <s v="Egypt"/>
    <n v="1"/>
    <x v="316"/>
    <x v="12"/>
    <x v="1"/>
    <s v="93 min"/>
    <n v="93"/>
    <n v="93"/>
    <n v="43.099192876371959"/>
    <s v=""/>
    <s v="Dramas, International Movies, Romantic Movies"/>
    <x v="2"/>
    <s v="Dramas, International Movies, Romantic Movies"/>
    <n v="3"/>
  </r>
  <r>
    <n v="8544"/>
    <x v="2407"/>
    <x v="0"/>
    <x v="2407"/>
    <s v="Poj Arnon"/>
    <s v="Somchai Kemglad, Pitchanart Sakakorn, Chinaradi Anupongphichart, Arisara Thongborisut, Peerawit Boonark, Chudapha Chanthakhet, Ganthida Chaang"/>
    <n v="7"/>
    <x v="51"/>
    <s v="Thailand"/>
    <n v="1"/>
    <x v="1040"/>
    <x v="12"/>
    <x v="5"/>
    <s v="93 min"/>
    <n v="93"/>
    <n v="93"/>
    <n v="43.099192876371959"/>
    <s v=""/>
    <s v="Horror Movies, International Movies"/>
    <x v="9"/>
    <s v="Horror Movies, International Movies"/>
    <n v="2"/>
  </r>
  <r>
    <n v="8587"/>
    <x v="2408"/>
    <x v="0"/>
    <x v="2408"/>
    <s v="Jordan Ross"/>
    <s v="Eliza Taylor, Pablo Schreiber, Daniel Webber, Lena Headey, Ben Feldman, Grant Harvey, Jazzy De Lisser, Brett Rice"/>
    <n v="8"/>
    <x v="0"/>
    <s v="United States"/>
    <n v="1"/>
    <x v="1083"/>
    <x v="3"/>
    <x v="5"/>
    <s v="93 min"/>
    <n v="93"/>
    <n v="93"/>
    <n v="43.099192876371959"/>
    <s v=""/>
    <s v="Dramas, Thrillers"/>
    <x v="2"/>
    <s v="Dramas, Thrillers"/>
    <n v="2"/>
  </r>
  <r>
    <n v="8707"/>
    <x v="2409"/>
    <x v="0"/>
    <x v="2409"/>
    <s v="Jeremiah Zagar"/>
    <s v="Evan Rosado, Josiah Gabriel, Isaiah Kristian, Ra√∫l Castillo, Sheila Vand, Giovanni Pacciarelli, Terry Holland, Moe Isaac, Mickey Anthony, Tom Malley"/>
    <n v="10"/>
    <x v="0"/>
    <s v="United States"/>
    <n v="1"/>
    <x v="1084"/>
    <x v="5"/>
    <x v="12"/>
    <s v="93 min"/>
    <n v="93"/>
    <n v="93"/>
    <n v="43.099192876371959"/>
    <s v=""/>
    <s v="Dramas, Independent Movies"/>
    <x v="2"/>
    <s v="Dramas, Independent Movies"/>
    <n v="2"/>
  </r>
  <r>
    <n v="8718"/>
    <x v="2410"/>
    <x v="0"/>
    <x v="2410"/>
    <s v="Stanis≈Çaw R√≥≈ºewicz"/>
    <s v="Zygmunt H√ºbner, Arkadiusz Bazak, Tadeusz Schmidt, J√≥zef Nowak, Tadeusz Pluci≈Ñski, Bogusz Bilewski"/>
    <n v="6"/>
    <x v="20"/>
    <s v="Poland"/>
    <n v="1"/>
    <x v="164"/>
    <x v="54"/>
    <x v="5"/>
    <s v="93 min"/>
    <n v="93"/>
    <n v="93"/>
    <n v="43.099192876371959"/>
    <s v=""/>
    <s v="Classic Movies, Dramas, International Movies"/>
    <x v="5"/>
    <s v="Classic Movies, Dramas, International Movies"/>
    <n v="3"/>
  </r>
  <r>
    <n v="8761"/>
    <x v="2411"/>
    <x v="0"/>
    <x v="2411"/>
    <s v="David Guy Levy"/>
    <s v="Brittany Snow, Jeffrey Combs, Jonny Coyne, Lawrence Gilliard Jr., Enver Gjokaj, Sasha Grey, John Heard, Charlie Hofheimer, Logan Miller, June Squibb, Eddie Steeples, Robin Lord Taylor, Robb Wells"/>
    <n v="13"/>
    <x v="0"/>
    <s v="United States"/>
    <n v="1"/>
    <x v="627"/>
    <x v="8"/>
    <x v="5"/>
    <s v="93 min"/>
    <n v="93"/>
    <n v="93"/>
    <n v="43.099192876371959"/>
    <s v=""/>
    <s v="Horror Movies, Independent Movies, Thrillers"/>
    <x v="9"/>
    <s v="Horror Movies, Independent Movies, Thrillers"/>
    <n v="3"/>
  </r>
  <r>
    <n v="19"/>
    <x v="2412"/>
    <x v="0"/>
    <x v="2412"/>
    <s v="Adam Salky"/>
    <s v="Freida Pinto, Logan Marshall-Green, Robert John Burke, Megan Elisabeth Kelly, Sarah Minnich, Hayes Hargrove, Mark Sivertsen, Brandon Fierro, Antonio Valles, Clint Obenchain"/>
    <n v="10"/>
    <x v="2"/>
    <m/>
    <n v="0"/>
    <x v="411"/>
    <x v="6"/>
    <x v="1"/>
    <s v="94 min"/>
    <n v="94"/>
    <n v="94"/>
    <n v="30.969197769537839"/>
    <s v=""/>
    <s v="Thrillers"/>
    <x v="12"/>
    <s v="Thrillers"/>
    <n v="1"/>
  </r>
  <r>
    <n v="118"/>
    <x v="2413"/>
    <x v="0"/>
    <x v="2413"/>
    <s v="Luke Holland"/>
    <m/>
    <n v="0"/>
    <x v="6"/>
    <s v="United Kingdom, United States"/>
    <n v="2"/>
    <x v="1085"/>
    <x v="6"/>
    <x v="2"/>
    <s v="94 min"/>
    <n v="94"/>
    <n v="94"/>
    <n v="30.969197769537839"/>
    <s v=""/>
    <s v="Documentaries"/>
    <x v="3"/>
    <s v="Documentaries"/>
    <n v="1"/>
  </r>
  <r>
    <n v="146"/>
    <x v="2414"/>
    <x v="0"/>
    <x v="2414"/>
    <s v="George Jackson, Doug McHenry"/>
    <s v="Christopher Reid, Christopher Martin, Martin Lawrence, Bowlegged Lou, Paul Anthony, B-Fine, Tisha Campbell, Kamron, Iman, Queen Latifah"/>
    <n v="10"/>
    <x v="0"/>
    <s v="United States"/>
    <n v="1"/>
    <x v="344"/>
    <x v="15"/>
    <x v="12"/>
    <s v="94 min"/>
    <n v="94"/>
    <n v="94"/>
    <n v="30.969197769537839"/>
    <s v=""/>
    <s v="Comedies, Cult Movies, Music &amp; Musicals"/>
    <x v="4"/>
    <s v="Comedies, Cult Movies, Music &amp; Musicals"/>
    <n v="3"/>
  </r>
  <r>
    <n v="147"/>
    <x v="2415"/>
    <x v="0"/>
    <x v="2415"/>
    <s v="Eric Meza"/>
    <s v="Christopher Reid, Christopher Martin, Tisha Campbell, David Edwards, Angela Means, Ketty Lester, Bernie Mac, Michael Colyar, Chris Tucker, Khandi Alexander"/>
    <n v="10"/>
    <x v="0"/>
    <s v="United States"/>
    <n v="1"/>
    <x v="344"/>
    <x v="28"/>
    <x v="12"/>
    <s v="94 min"/>
    <n v="94"/>
    <n v="94"/>
    <n v="30.969197769537839"/>
    <s v=""/>
    <s v="Comedies, Music &amp; Musicals"/>
    <x v="4"/>
    <s v="Comedies, Music &amp; Musicals"/>
    <n v="2"/>
  </r>
  <r>
    <n v="177"/>
    <x v="2416"/>
    <x v="0"/>
    <x v="2416"/>
    <s v="Michael Ritchie"/>
    <s v="Eddie Murphy, J.L. Reate, Charles Dance, Charlotte Lewis, Victor Wong, Randall Tex Cobb, James Hong, Shakti Chen, Tau Logo, Tiger Chung Lee"/>
    <n v="10"/>
    <x v="0"/>
    <s v="United States"/>
    <n v="1"/>
    <x v="344"/>
    <x v="45"/>
    <x v="2"/>
    <s v="94 min"/>
    <n v="94"/>
    <n v="94"/>
    <n v="30.969197769537839"/>
    <s v=""/>
    <s v="Action &amp; Adventure, Comedies"/>
    <x v="1"/>
    <s v="Action &amp; Adventure, Comedies"/>
    <n v="2"/>
  </r>
  <r>
    <n v="265"/>
    <x v="2417"/>
    <x v="0"/>
    <x v="2417"/>
    <s v="Steve Brill"/>
    <s v="Elizabeth Banks, James Marsden, Gillian Jacobs, Sarah Wright, Ethan Suplee, Bill Burr, Ken Davitian, Lawrence Gilliard Jr., Alphonso Mcauley, Da'Vone McDonald, John Marsden, Willie Garson, Oliver Hudson, P.J. Byrne"/>
    <n v="14"/>
    <x v="0"/>
    <s v="United States"/>
    <n v="1"/>
    <x v="1086"/>
    <x v="0"/>
    <x v="12"/>
    <s v="94 min"/>
    <n v="94"/>
    <n v="94"/>
    <n v="30.969197769537839"/>
    <s v=""/>
    <s v="Comedies, Independent Movies"/>
    <x v="4"/>
    <s v="Comedies, Independent Movies"/>
    <n v="2"/>
  </r>
  <r>
    <n v="375"/>
    <x v="2418"/>
    <x v="0"/>
    <x v="2418"/>
    <s v="Michelle Bello"/>
    <s v="Damilola Adegbite, Chris Attoh, Chuks Chukwujekwu, Blossom Chukwujekwu, Eku Edewor, Bikiya Graham Douglas"/>
    <n v="6"/>
    <x v="9"/>
    <s v="Nigeria"/>
    <n v="1"/>
    <x v="1087"/>
    <x v="8"/>
    <x v="6"/>
    <s v="94 min"/>
    <n v="94"/>
    <n v="94"/>
    <n v="30.969197769537839"/>
    <s v=""/>
    <s v="Comedies, International Movies, Romantic Movies"/>
    <x v="4"/>
    <s v="Comedies, International Movies, Romantic Movies"/>
    <n v="3"/>
  </r>
  <r>
    <n v="399"/>
    <x v="2419"/>
    <x v="0"/>
    <x v="2419"/>
    <s v="Kim Seong-hun"/>
    <s v="Gianna Jun, Park Byung-eun, Kim Si-a, Kim Roi-ha, Koo Kyo-hwan"/>
    <n v="5"/>
    <x v="2"/>
    <m/>
    <n v="0"/>
    <x v="976"/>
    <x v="6"/>
    <x v="5"/>
    <s v="94 min"/>
    <n v="94"/>
    <n v="94"/>
    <n v="30.969197769537839"/>
    <s v=""/>
    <s v="Horror Movies, International Movies, Thrillers"/>
    <x v="9"/>
    <s v="Horror Movies, International Movies, Thrillers"/>
    <n v="3"/>
  </r>
  <r>
    <n v="446"/>
    <x v="2420"/>
    <x v="0"/>
    <x v="2420"/>
    <s v="Sofia Coppola"/>
    <s v="Colin Farrell, Nicole Kidman, Kirsten Dunst, Elle Fanning, Oona Laurence, Angourie Rice, Addison Riecke, Emma Howard"/>
    <n v="8"/>
    <x v="0"/>
    <s v="United States"/>
    <n v="1"/>
    <x v="1088"/>
    <x v="3"/>
    <x v="12"/>
    <s v="94 min"/>
    <n v="94"/>
    <n v="94"/>
    <n v="30.969197769537839"/>
    <s v=""/>
    <s v="Dramas, Independent Movies, Thrillers"/>
    <x v="2"/>
    <s v="Dramas, Independent Movies, Thrillers"/>
    <n v="3"/>
  </r>
  <r>
    <n v="487"/>
    <x v="2421"/>
    <x v="0"/>
    <x v="2421"/>
    <s v="Jericca Cleland, Kevin Munroe"/>
    <s v="Paul Giamatti, John Goodman, Bella Thorne, Rosario Dawson, Jim Ward, Armin Shimerman, Vincent Tong, Andrew Cownden, James Arnold Taylor, David Kaye, Sylvester Stallone"/>
    <n v="11"/>
    <x v="50"/>
    <s v="Hong Kong, Canada, United States"/>
    <n v="3"/>
    <x v="168"/>
    <x v="9"/>
    <x v="7"/>
    <s v="94 min"/>
    <n v="94"/>
    <n v="94"/>
    <n v="30.969197769537839"/>
    <s v=""/>
    <s v="Children &amp; Family Movies, Comedies, Sci-Fi &amp; Fantasy"/>
    <x v="0"/>
    <s v="Children &amp; Family Movies, Comedies, Sci-Fi &amp; Fantasy"/>
    <n v="3"/>
  </r>
  <r>
    <n v="553"/>
    <x v="2422"/>
    <x v="0"/>
    <x v="2422"/>
    <s v="Neri Parenti"/>
    <s v="Christian De Sica, Massimo Boldi, Lucia Mascino, Milena Vukotic, Paola Minaccioni, Herbert Ballerina, Denise Tantucci, Fiammetta Cicogna, Francesco Bruni, Alessandro Bisegna"/>
    <n v="10"/>
    <x v="2"/>
    <m/>
    <n v="0"/>
    <x v="1089"/>
    <x v="1"/>
    <x v="5"/>
    <s v="94 min"/>
    <n v="94"/>
    <n v="94"/>
    <n v="30.969197769537839"/>
    <s v=""/>
    <s v="Comedies, International Movies"/>
    <x v="4"/>
    <s v="Comedies, International Movies"/>
    <n v="2"/>
  </r>
  <r>
    <n v="562"/>
    <x v="2423"/>
    <x v="0"/>
    <x v="2423"/>
    <s v="Jay Roach"/>
    <s v="Mike Myers, Beyonc√© Knowles-Carter, Seth Green, Michael York, Robert Wagner, Mindy Sterling, Verne Troyer, Michael Caine, Fred Savage"/>
    <n v="9"/>
    <x v="0"/>
    <s v="United States"/>
    <n v="1"/>
    <x v="132"/>
    <x v="43"/>
    <x v="2"/>
    <s v="94 min"/>
    <n v="94"/>
    <n v="94"/>
    <n v="30.969197769537839"/>
    <s v=""/>
    <s v="Action &amp; Adventure, Comedies"/>
    <x v="1"/>
    <s v="Action &amp; Adventure, Comedies"/>
    <n v="2"/>
  </r>
  <r>
    <n v="574"/>
    <x v="2424"/>
    <x v="0"/>
    <x v="2424"/>
    <s v="John Stevenson, Mark Osborne"/>
    <s v="Jack Black, Dustin Hoffman, Angelina Jolie, Ian McShane, Seth Rogen, Lucy Liu, Jackie Chan, David Cross, Randall Duk Kim, James Hong"/>
    <n v="10"/>
    <x v="0"/>
    <s v="United States, China"/>
    <n v="2"/>
    <x v="132"/>
    <x v="13"/>
    <x v="7"/>
    <s v="94 min"/>
    <n v="94"/>
    <n v="94"/>
    <n v="30.969197769537839"/>
    <s v=""/>
    <s v="Children &amp; Family Movies, Comedies"/>
    <x v="0"/>
    <s v="Children &amp; Family Movies, Comedies"/>
    <n v="2"/>
  </r>
  <r>
    <n v="645"/>
    <x v="2425"/>
    <x v="0"/>
    <x v="2425"/>
    <s v="Kimmy Gatewood"/>
    <s v="Iliza Shlesinger, Ryan Hansen, Margaret Cho, Rebecca Rittenhouse, Matt McGorry, Tyler Cameron, Taylor Hill, Kimia Behpoornia, Rebecca Delgado Smith, Beth Dover"/>
    <n v="10"/>
    <x v="2"/>
    <m/>
    <n v="0"/>
    <x v="860"/>
    <x v="6"/>
    <x v="5"/>
    <s v="94 min"/>
    <n v="94"/>
    <n v="94"/>
    <n v="30.969197769537839"/>
    <s v=""/>
    <s v="Comedies, Romantic Movies"/>
    <x v="4"/>
    <s v="Comedies, Romantic Movies"/>
    <n v="2"/>
  </r>
  <r>
    <n v="765"/>
    <x v="2426"/>
    <x v="0"/>
    <x v="2426"/>
    <s v="Jayan Moodley"/>
    <s v="Jailoshini Naidoo, Maeshni Naicker, Madhushan Singh, Mishqah Parthiephal, Koobeshan Naidoo, Yugan Naidoo, Mariam Bassa, Uraysha Ramrachia"/>
    <n v="8"/>
    <x v="18"/>
    <s v="South Africa"/>
    <n v="1"/>
    <x v="291"/>
    <x v="6"/>
    <x v="1"/>
    <s v="94 min"/>
    <n v="94"/>
    <n v="94"/>
    <n v="30.969197769537839"/>
    <s v=""/>
    <s v="Comedies, International Movies, Romantic Movies"/>
    <x v="4"/>
    <s v="Comedies, International Movies, Romantic Movies"/>
    <n v="3"/>
  </r>
  <r>
    <n v="777"/>
    <x v="2427"/>
    <x v="0"/>
    <x v="2427"/>
    <s v="Les Mayfield"/>
    <s v="Colin Farrell, Scott Caan, Ali Larter, Gabriel Macht, Gregory Smith, Harris Yulin, Kathy Bates, Timothy Dalton, Ty O'Neal, Will McCormack, Ronny Cox, Terry O'Quinn, Muse Watson, Joe Stevens, Barry Tubb"/>
    <n v="15"/>
    <x v="0"/>
    <s v="United States"/>
    <n v="1"/>
    <x v="64"/>
    <x v="22"/>
    <x v="2"/>
    <s v="94 min"/>
    <n v="94"/>
    <n v="94"/>
    <n v="30.969197769537839"/>
    <s v=""/>
    <s v="Action &amp; Adventure"/>
    <x v="1"/>
    <s v="Action &amp; Adventure"/>
    <n v="1"/>
  </r>
  <r>
    <n v="811"/>
    <x v="2428"/>
    <x v="0"/>
    <x v="2428"/>
    <s v="Walter Hill"/>
    <s v="Michael Par√©, Diane Lane, Rick Moranis, Amy Madigan, Willem Dafoe, Deborah Van Valkenburgh, Richard Lawson, Rick Rossovich, Bill Paxton, Lee Ving"/>
    <n v="10"/>
    <x v="0"/>
    <s v="United States"/>
    <n v="1"/>
    <x v="64"/>
    <x v="52"/>
    <x v="7"/>
    <s v="94 min"/>
    <n v="94"/>
    <n v="94"/>
    <n v="30.969197769537839"/>
    <s v=""/>
    <s v="Action &amp; Adventure, Classic Movies, Cult Movies"/>
    <x v="1"/>
    <s v="Action &amp; Adventure, Classic Movies, Cult Movies"/>
    <n v="3"/>
  </r>
  <r>
    <n v="847"/>
    <x v="2429"/>
    <x v="0"/>
    <x v="2429"/>
    <s v="Tim Johnson"/>
    <s v="Jim Parsons, Rihanna, Steve Martin, Jennifer Lopez, Matt Jones, Brian Stepanek, April Lawrence"/>
    <n v="7"/>
    <x v="0"/>
    <s v="United States"/>
    <n v="1"/>
    <x v="1090"/>
    <x v="4"/>
    <x v="7"/>
    <s v="94 min"/>
    <n v="94"/>
    <n v="94"/>
    <n v="30.969197769537839"/>
    <s v=""/>
    <s v="Children &amp; Family Movies, Comedies, Sci-Fi &amp; Fantasy"/>
    <x v="0"/>
    <s v="Children &amp; Family Movies, Comedies, Sci-Fi &amp; Fantasy"/>
    <n v="3"/>
  </r>
  <r>
    <n v="945"/>
    <x v="2430"/>
    <x v="0"/>
    <x v="2430"/>
    <s v="Charles Martin"/>
    <s v="Orlando Bloom, Leo Wu, Simon Yam, Hannah Quinlivan"/>
    <n v="4"/>
    <x v="42"/>
    <s v="China"/>
    <n v="1"/>
    <x v="475"/>
    <x v="5"/>
    <x v="5"/>
    <s v="94 min"/>
    <n v="94"/>
    <n v="94"/>
    <n v="30.969197769537839"/>
    <s v=""/>
    <s v="Action &amp; Adventure"/>
    <x v="1"/>
    <s v="Action &amp; Adventure"/>
    <n v="1"/>
  </r>
  <r>
    <n v="949"/>
    <x v="2431"/>
    <x v="0"/>
    <x v="2431"/>
    <s v="Ann Deborah Fishman"/>
    <s v="Kendall Ryan Sanders, Noah Centineo, Nathan Gamble, Kristen Johnston, Leigh-Allyn Baker, Christian Hutcherson, Shelby Wulfert, Steve Daron, Kalani Hilliker, Maddy Curley, George Hamilton"/>
    <n v="11"/>
    <x v="0"/>
    <s v="United States"/>
    <n v="1"/>
    <x v="475"/>
    <x v="5"/>
    <x v="1"/>
    <s v="94 min"/>
    <n v="94"/>
    <n v="94"/>
    <n v="30.969197769537839"/>
    <s v=""/>
    <s v="Comedies"/>
    <x v="4"/>
    <s v="Comedies"/>
    <n v="1"/>
  </r>
  <r>
    <n v="1105"/>
    <x v="2432"/>
    <x v="0"/>
    <x v="2432"/>
    <s v="Vince Marcello"/>
    <s v="Jade Pettyjohn, Kerris Dorsey, Nia Vardalos, Ian Ziering, Ysa Penarejo, Cathy Rigby, Kally Berard, Talia Pura, Paula Rivera, George Chiang"/>
    <n v="10"/>
    <x v="0"/>
    <s v="United States, Canada"/>
    <n v="2"/>
    <x v="980"/>
    <x v="11"/>
    <x v="0"/>
    <s v="94 min"/>
    <n v="94"/>
    <n v="94"/>
    <n v="30.969197769537839"/>
    <s v=""/>
    <s v="Children &amp; Family Movies, Comedies, Dramas"/>
    <x v="0"/>
    <s v="Children &amp; Family Movies, Comedies, Dramas"/>
    <n v="3"/>
  </r>
  <r>
    <n v="1222"/>
    <x v="2433"/>
    <x v="0"/>
    <x v="2433"/>
    <s v="Mohammad Irfan Ramly"/>
    <s v="Ari Irham, Aghniny Haque, Taskya Namya, Marcella Zalianty, Gunawan Sudrajat, Jennifer Coppen"/>
    <n v="6"/>
    <x v="43"/>
    <s v="Indonesia"/>
    <n v="1"/>
    <x v="1010"/>
    <x v="1"/>
    <x v="1"/>
    <s v="94 min"/>
    <n v="94"/>
    <n v="94"/>
    <n v="30.969197769537839"/>
    <s v=""/>
    <s v="Dramas, International Movies"/>
    <x v="2"/>
    <s v="Dramas, International Movies"/>
    <n v="2"/>
  </r>
  <r>
    <n v="1257"/>
    <x v="2434"/>
    <x v="0"/>
    <x v="2434"/>
    <s v="Liam Lynch"/>
    <s v="Jack Black, Kyle Gass, JR Reed, Troy Gentile, Ronnie James Dio, Paul F. Tompkins, Ned Bellamy, Fred Armisen, Kirk Ward, Amy Poehler, Tim Robbins, Dave Grohl, Ben Stiller"/>
    <n v="13"/>
    <x v="0"/>
    <s v="United States, Germany"/>
    <n v="2"/>
    <x v="29"/>
    <x v="24"/>
    <x v="12"/>
    <s v="94 min"/>
    <n v="94"/>
    <n v="94"/>
    <n v="30.969197769537839"/>
    <s v=""/>
    <s v="Comedies, Cult Movies, Music &amp; Musicals"/>
    <x v="4"/>
    <s v="Comedies, Cult Movies, Music &amp; Musicals"/>
    <n v="3"/>
  </r>
  <r>
    <n v="1399"/>
    <x v="2435"/>
    <x v="0"/>
    <x v="2435"/>
    <s v="Darren Lynn Bousman"/>
    <s v="Maggie Q, Luke Hemsworth, Alex Essoe, Ingkarat Jaraswongkosol, Kelly B. Jones, Caledonia Burr"/>
    <n v="6"/>
    <x v="0"/>
    <s v="United States, Thailand"/>
    <n v="2"/>
    <x v="1091"/>
    <x v="1"/>
    <x v="12"/>
    <s v="94 min"/>
    <n v="94"/>
    <n v="94"/>
    <n v="30.969197769537839"/>
    <s v=""/>
    <s v="Horror Movies"/>
    <x v="9"/>
    <s v="Horror Movies"/>
    <n v="1"/>
  </r>
  <r>
    <n v="1496"/>
    <x v="2436"/>
    <x v="0"/>
    <x v="2436"/>
    <s v="Andibachtiar Yusuf"/>
    <s v="Jessica Mila, Rio Dewanto, Sheila Dara, Rafael Tan, Widyawati, Aimee Saras, Rukman Rosadi, Lucinta Luna"/>
    <n v="8"/>
    <x v="43"/>
    <s v="Indonesia"/>
    <n v="1"/>
    <x v="1092"/>
    <x v="2"/>
    <x v="5"/>
    <s v="94 min"/>
    <n v="94"/>
    <n v="94"/>
    <n v="30.969197769537839"/>
    <s v=""/>
    <s v="Comedies, Dramas, International Movies"/>
    <x v="4"/>
    <s v="Comedies, Dramas, International Movies"/>
    <n v="3"/>
  </r>
  <r>
    <n v="1518"/>
    <x v="2437"/>
    <x v="0"/>
    <x v="2437"/>
    <s v="George C. Wolfe"/>
    <s v="Viola Davis, Chadwick Boseman, Glynn Turman, Colman Domingo, Michael Potts, Jonny Coyne, Taylour Paige, Jeremy Shamos, Dusan Brown, Joshua Harto"/>
    <n v="10"/>
    <x v="0"/>
    <s v="United States"/>
    <n v="1"/>
    <x v="106"/>
    <x v="1"/>
    <x v="12"/>
    <s v="94 min"/>
    <n v="94"/>
    <n v="94"/>
    <n v="30.969197769537839"/>
    <s v=""/>
    <s v="Dramas, Music &amp; Musicals"/>
    <x v="2"/>
    <s v="Dramas, Music &amp; Musicals"/>
    <n v="2"/>
  </r>
  <r>
    <n v="1525"/>
    <x v="2438"/>
    <x v="0"/>
    <x v="2438"/>
    <s v="Lin Oeding"/>
    <s v="Jason Momoa, Garret Dillahunt, Jill Wagner, Stephen Lang, Sasha Rosoff, Sala Baker, Fraser Aitcheson, Teach Grant, Glenn Ennis, Todd Scott, Zahn McClarnon, Brendan Fletcher"/>
    <n v="12"/>
    <x v="8"/>
    <s v="Canada"/>
    <n v="1"/>
    <x v="700"/>
    <x v="5"/>
    <x v="12"/>
    <s v="94 min"/>
    <n v="94"/>
    <n v="94"/>
    <n v="30.969197769537839"/>
    <s v=""/>
    <s v="Action &amp; Adventure"/>
    <x v="1"/>
    <s v="Action &amp; Adventure"/>
    <n v="1"/>
  </r>
  <r>
    <n v="1763"/>
    <x v="2439"/>
    <x v="0"/>
    <x v="2439"/>
    <s v="Peter Berg"/>
    <s v="Mark Wahlberg, Lauren Cohan, Iko Uwais, John Malkovich, Ronda Rousey, Carlo Alban, Sam Medina, Terry Kinney, Nikolai Nikolaeff, Natasha Goubskaya"/>
    <n v="10"/>
    <x v="0"/>
    <s v="United States, China, Colombia"/>
    <n v="3"/>
    <x v="79"/>
    <x v="5"/>
    <x v="12"/>
    <s v="94 min"/>
    <n v="94"/>
    <n v="94"/>
    <n v="30.969197769537839"/>
    <s v=""/>
    <s v="Action &amp; Adventure"/>
    <x v="1"/>
    <s v="Action &amp; Adventure"/>
    <n v="1"/>
  </r>
  <r>
    <n v="1823"/>
    <x v="2440"/>
    <x v="0"/>
    <x v="2440"/>
    <s v="Maroun Baghdadi"/>
    <s v="Hippolyte Girardot, Rafik Ali Ahmad, Hussein Sbeity, Habib Hammoud, Majdi Machmouchi, Hassan Farhat, Hassan Zbib, Nabila Zeitouni, Hamza Nasrallah, Sami Hawat, Sabrina Leurquin, Roger Assaf, Nidal El Askhar"/>
    <n v="13"/>
    <x v="11"/>
    <s v="France, Belgium, Italy"/>
    <n v="3"/>
    <x v="439"/>
    <x v="15"/>
    <x v="5"/>
    <s v="94 min"/>
    <n v="94"/>
    <n v="94"/>
    <n v="30.969197769537839"/>
    <s v=""/>
    <s v="Classic Movies, Dramas, Independent Movies"/>
    <x v="5"/>
    <s v="Classic Movies, Dramas, Independent Movies"/>
    <n v="3"/>
  </r>
  <r>
    <n v="1828"/>
    <x v="2441"/>
    <x v="0"/>
    <x v="2441"/>
    <s v="Philippe Aractingi"/>
    <s v="Nada Abou Farhat, Georges Khabbaz, Bshara Atallah, Rawia Elchab, Elham Abbas, Iman Affara, Zahra Ali, Ali Maerouf Amer, Ali Azour, Najat Darwish"/>
    <n v="10"/>
    <x v="11"/>
    <s v="France, Lebanon, United Kingdom"/>
    <n v="3"/>
    <x v="439"/>
    <x v="37"/>
    <x v="5"/>
    <s v="94 min"/>
    <n v="94"/>
    <n v="94"/>
    <n v="30.969197769537839"/>
    <s v=""/>
    <s v="Dramas, Independent Movies, International Movies"/>
    <x v="2"/>
    <s v="Dramas, Independent Movies, International Movies"/>
    <n v="3"/>
  </r>
  <r>
    <n v="1847"/>
    <x v="2442"/>
    <x v="0"/>
    <x v="2442"/>
    <s v="Peter Mimi"/>
    <s v="Hassan El Raddad, Mohamed Lotfy, Hana El Zahed, Hassan Hosny, Majed El Masry, Mohamed Ezz, Samia Trabelsi, Yasser Al Zankalouni, Ahmed El Sobky, Bayoumi Fouad"/>
    <n v="10"/>
    <x v="5"/>
    <s v="Egypt"/>
    <n v="1"/>
    <x v="145"/>
    <x v="5"/>
    <x v="1"/>
    <s v="94 min"/>
    <n v="94"/>
    <n v="94"/>
    <n v="30.969197769537839"/>
    <s v=""/>
    <s v="Action &amp; Adventure, Comedies, International Movies"/>
    <x v="1"/>
    <s v="Action &amp; Adventure, Comedies, International Movies"/>
    <n v="3"/>
  </r>
  <r>
    <n v="1892"/>
    <x v="2443"/>
    <x v="0"/>
    <x v="2443"/>
    <s v="Umut Kirca"/>
    <s v="Emre Karayel, Ceren Moray, Beg√ºm K√ºt√ºk, Ececan G√ºmeci, √úmit Erdim, Cem Kili√ß, Haldun Boysan, Ferdi Akarnur, Mine Teber, G√ºne≈ü Hayat"/>
    <n v="10"/>
    <x v="61"/>
    <s v="Turkey"/>
    <n v="1"/>
    <x v="31"/>
    <x v="9"/>
    <x v="1"/>
    <s v="94 min"/>
    <n v="94"/>
    <n v="94"/>
    <n v="30.969197769537839"/>
    <s v=""/>
    <s v="Comedies, International Movies, Romantic Movies"/>
    <x v="4"/>
    <s v="Comedies, International Movies, Romantic Movies"/>
    <n v="3"/>
  </r>
  <r>
    <n v="1970"/>
    <x v="2444"/>
    <x v="0"/>
    <x v="2444"/>
    <s v="Shigeaki Kubo"/>
    <s v="Takanori Iwata, Nobuyuki Suzuki, Keita Machida, Akira, Sho Aoyagi, Keiji Kuroki, Yuki Yamada, Masataka Kubota, Kento Hayashi, Kenjiro Yamashita, Kanta Sato, Taiki Sato, Takahiro, Hiroomi Tosaka, Tatsuya Nakamura, Arata Iura"/>
    <n v="16"/>
    <x v="1"/>
    <s v="Japan"/>
    <n v="1"/>
    <x v="1093"/>
    <x v="9"/>
    <x v="5"/>
    <s v="94 min"/>
    <n v="94"/>
    <n v="94"/>
    <n v="30.969197769537839"/>
    <s v=""/>
    <s v="Action &amp; Adventure, International Movies"/>
    <x v="1"/>
    <s v="Action &amp; Adventure, International Movies"/>
    <n v="2"/>
  </r>
  <r>
    <n v="1997"/>
    <x v="2445"/>
    <x v="0"/>
    <x v="2445"/>
    <s v="Carles Torras"/>
    <s v="Mario Casas, D√©borah Fran√ßois, Guillermo Pfening, Mar√≠a Rodr√≠guez Soto, Celso Bugallo, Ra√∫l Jim√©nez, Pol Monen, Alice Bocchi, Mart√≠n Bacigalupo"/>
    <n v="9"/>
    <x v="14"/>
    <s v="Spain"/>
    <n v="1"/>
    <x v="440"/>
    <x v="1"/>
    <x v="5"/>
    <s v="94 min"/>
    <n v="94"/>
    <n v="94"/>
    <n v="30.969197769537839"/>
    <s v=""/>
    <s v="Dramas, International Movies, Thrillers"/>
    <x v="2"/>
    <s v="Dramas, International Movies, Thrillers"/>
    <n v="3"/>
  </r>
  <r>
    <n v="2036"/>
    <x v="2446"/>
    <x v="0"/>
    <x v="2446"/>
    <s v="Jeff Orlowski"/>
    <s v="Skyler Gisondo, Kara Hayward, Vincent Kartheiser"/>
    <n v="3"/>
    <x v="0"/>
    <s v="United States"/>
    <n v="1"/>
    <x v="1094"/>
    <x v="1"/>
    <x v="2"/>
    <s v="94 min"/>
    <n v="94"/>
    <n v="94"/>
    <n v="30.969197769537839"/>
    <s v=""/>
    <s v="Documentaries"/>
    <x v="3"/>
    <s v="Documentaries"/>
    <n v="1"/>
  </r>
  <r>
    <n v="2049"/>
    <x v="2447"/>
    <x v="0"/>
    <x v="2447"/>
    <s v="Abba T. Makama"/>
    <s v="Seun Ajayi, Judith Audu, Tope Tedela, Ifu Ennada, Chiwetalu Agu, Demi Banwo, Ibrahim Jammal, Micheal Ajotubu, Ozzy Agu, Cristabel Goddy"/>
    <n v="10"/>
    <x v="9"/>
    <s v="Nigeria"/>
    <n v="1"/>
    <x v="1049"/>
    <x v="2"/>
    <x v="5"/>
    <s v="94 min"/>
    <n v="94"/>
    <n v="94"/>
    <n v="30.969197769537839"/>
    <s v=""/>
    <s v="Comedies, Dramas, Independent Movies"/>
    <x v="4"/>
    <s v="Comedies, Dramas, Independent Movies"/>
    <n v="3"/>
  </r>
  <r>
    <n v="2085"/>
    <x v="2448"/>
    <x v="0"/>
    <x v="2448"/>
    <s v="Brett Haley"/>
    <s v="Auli'i Cravalho, Justina Machado, Rhenzy Feliz, Fred Armisen, Carol Burnett, Judy Reyes, Taylor Richardson, C.S. Lee, Anthony Jacques"/>
    <n v="9"/>
    <x v="0"/>
    <s v="United States"/>
    <n v="1"/>
    <x v="1095"/>
    <x v="1"/>
    <x v="7"/>
    <s v="94 min"/>
    <n v="94"/>
    <n v="94"/>
    <n v="30.969197769537839"/>
    <s v=""/>
    <s v="Dramas"/>
    <x v="2"/>
    <s v="Dramas"/>
    <n v="1"/>
  </r>
  <r>
    <n v="2095"/>
    <x v="2449"/>
    <x v="0"/>
    <x v="2449"/>
    <s v="Isabel Sandoval"/>
    <s v="Eamon Farren, Lev Gorn, PJ Boudousqu√©, Lynn Cohen, Isabel Sandoval, Ivory Aquino, Andrea Leigh, Leif Steinert"/>
    <n v="8"/>
    <x v="0"/>
    <s v="United States, Philippines"/>
    <n v="2"/>
    <x v="113"/>
    <x v="2"/>
    <x v="5"/>
    <s v="94 min"/>
    <n v="94"/>
    <n v="94"/>
    <n v="30.969197769537839"/>
    <s v=""/>
    <s v="Dramas, International Movies, LGBTQ Movies"/>
    <x v="2"/>
    <s v="Dramas, International Movies, LGBTQ Movies"/>
    <n v="3"/>
  </r>
  <r>
    <n v="2160"/>
    <x v="2450"/>
    <x v="0"/>
    <x v="2450"/>
    <s v="Laura Terruso"/>
    <s v="Sabrina Carpenter, Jordan Fisher, Liza Koshy, Keiynan Lonsdale, Michelle Buteau, Drew Ray Tanner"/>
    <n v="6"/>
    <x v="0"/>
    <s v="United States"/>
    <n v="1"/>
    <x v="173"/>
    <x v="1"/>
    <x v="1"/>
    <s v="94 min"/>
    <n v="94"/>
    <n v="94"/>
    <n v="30.969197769537839"/>
    <s v=""/>
    <s v="Comedies"/>
    <x v="4"/>
    <s v="Comedies"/>
    <n v="1"/>
  </r>
  <r>
    <n v="2297"/>
    <x v="2451"/>
    <x v="0"/>
    <x v="2451"/>
    <s v="Raoul Peck"/>
    <s v="Samuel L. Jackson, Joey Starr"/>
    <n v="2"/>
    <x v="36"/>
    <s v="Switzerland, France, Belgium, United States"/>
    <n v="4"/>
    <x v="813"/>
    <x v="3"/>
    <x v="2"/>
    <s v="94 min"/>
    <n v="94"/>
    <n v="94"/>
    <n v="30.969197769537839"/>
    <s v=""/>
    <s v="Documentaries"/>
    <x v="3"/>
    <s v="Documentaries"/>
    <n v="1"/>
  </r>
  <r>
    <n v="2343"/>
    <x v="2452"/>
    <x v="0"/>
    <x v="2452"/>
    <s v="Anvita Dutt"/>
    <s v="Tripti Dimri, Avinash Tiwary, Rahul Bose, Parambrata Chatterjee, Paoli Dam, Veera Kapur Ee"/>
    <n v="6"/>
    <x v="17"/>
    <s v="India"/>
    <n v="1"/>
    <x v="1014"/>
    <x v="1"/>
    <x v="5"/>
    <s v="94 min"/>
    <n v="94"/>
    <n v="94"/>
    <n v="30.969197769537839"/>
    <s v=""/>
    <s v="Horror Movies, International Movies"/>
    <x v="9"/>
    <s v="Horror Movies, International Movies"/>
    <n v="2"/>
  </r>
  <r>
    <n v="2431"/>
    <x v="2453"/>
    <x v="0"/>
    <x v="2453"/>
    <s v="Greta Gerwig"/>
    <s v="Saoirse Ronan, Laurie Metcalf, Tracy Letts, Lucas Hedges, Timoth√©e Chalamet, Beanie Feldstein, Lois Smith, Stephen Henderson, Odeya Rush, Jordan Rodrigues"/>
    <n v="10"/>
    <x v="0"/>
    <s v="United States"/>
    <n v="1"/>
    <x v="703"/>
    <x v="3"/>
    <x v="12"/>
    <s v="94 min"/>
    <n v="94"/>
    <n v="94"/>
    <n v="30.969197769537839"/>
    <s v=""/>
    <s v="Comedies, Dramas, Independent Movies"/>
    <x v="4"/>
    <s v="Comedies, Dramas, Independent Movies"/>
    <n v="3"/>
  </r>
  <r>
    <n v="2497"/>
    <x v="2454"/>
    <x v="0"/>
    <x v="2454"/>
    <s v="Rebecca Johnson"/>
    <s v="Jessica Sula, Lucien Laviscount, Ntonga Mwanza, Naomi Ryan, Danielle Vitalis, Lauren Johns, Tosin Cole, Savannah Gordon-Liburd, Modupe Adeyeye"/>
    <n v="9"/>
    <x v="6"/>
    <s v="United Kingdom"/>
    <n v="1"/>
    <x v="634"/>
    <x v="0"/>
    <x v="5"/>
    <s v="94 min"/>
    <n v="94"/>
    <n v="94"/>
    <n v="30.969197769537839"/>
    <s v=""/>
    <s v="Dramas, Independent Movies"/>
    <x v="2"/>
    <s v="Dramas, Independent Movies"/>
    <n v="2"/>
  </r>
  <r>
    <n v="2499"/>
    <x v="2455"/>
    <x v="0"/>
    <x v="2455"/>
    <s v="Carlos Morett"/>
    <s v="Gustavo Egelhaaf, Alejandro Su√°rez, B√°rbara de Regil, Mauricio Arg√ºelles, C√©sar Rodr√≠guez, Fernando Becerril, Anna Carreiro, Carlos Mac√≠as, Jos√© Sefami, Raquel Garza"/>
    <n v="10"/>
    <x v="15"/>
    <s v="Mexico"/>
    <n v="1"/>
    <x v="634"/>
    <x v="1"/>
    <x v="5"/>
    <s v="94 min"/>
    <n v="94"/>
    <n v="94"/>
    <n v="30.969197769537839"/>
    <s v=""/>
    <s v="Comedies, International Movies"/>
    <x v="4"/>
    <s v="Comedies, International Movies"/>
    <n v="2"/>
  </r>
  <r>
    <n v="2557"/>
    <x v="2456"/>
    <x v="0"/>
    <x v="2456"/>
    <s v="Hamad AlSarraf"/>
    <s v="Faisal Al Omairi, Jafra Younes, Samr Ismaiel, Ghanim Alzerlli, Jaber Jokhadar, Nawar Youssef, Jassim Al Nabhan, Fayez Kazak, Nancy Khoury, Jamal Hamdan"/>
    <n v="10"/>
    <x v="40"/>
    <s v="Kuwait"/>
    <n v="1"/>
    <x v="797"/>
    <x v="2"/>
    <x v="1"/>
    <s v="94 min"/>
    <n v="94"/>
    <n v="94"/>
    <n v="30.969197769537839"/>
    <s v=""/>
    <s v="International Movies, Sci-Fi &amp; Fantasy, Thrillers"/>
    <x v="7"/>
    <s v="International Movies, Sci-Fi &amp; Fantasy, Thrillers"/>
    <n v="3"/>
  </r>
  <r>
    <n v="2567"/>
    <x v="2457"/>
    <x v="0"/>
    <x v="2457"/>
    <s v="Alex Ranarivelo"/>
    <s v="Michael Roark, Trace Adkins, Ali Afshar, Allison Paige, Tony Panterra, Brando Eaton, Hunter Clowdus, Michael King"/>
    <n v="8"/>
    <x v="0"/>
    <s v="United States"/>
    <n v="1"/>
    <x v="565"/>
    <x v="2"/>
    <x v="2"/>
    <s v="94 min"/>
    <n v="94"/>
    <n v="94"/>
    <n v="30.969197769537839"/>
    <s v=""/>
    <s v="Dramas, Sports Movies"/>
    <x v="2"/>
    <s v="Dramas, Sports Movies"/>
    <n v="2"/>
  </r>
  <r>
    <n v="2585"/>
    <x v="2458"/>
    <x v="0"/>
    <x v="2458"/>
    <s v="Craig Freimond"/>
    <s v="Vincent Ebrahim, Riaad Moosa, Joey Rasdien, Denise Newman, Krijay Govender, Nik Rabinowitz, Zakeeya Patel, Carishma Basday, Royston Stoffels, Mel Miller"/>
    <n v="10"/>
    <x v="18"/>
    <s v="South Africa"/>
    <n v="1"/>
    <x v="40"/>
    <x v="11"/>
    <x v="1"/>
    <s v="94 min"/>
    <n v="94"/>
    <n v="94"/>
    <n v="30.969197769537839"/>
    <s v=""/>
    <s v="Comedies, Dramas, International Movies"/>
    <x v="4"/>
    <s v="Comedies, Dramas, International Movies"/>
    <n v="3"/>
  </r>
  <r>
    <n v="2654"/>
    <x v="2459"/>
    <x v="0"/>
    <x v="2459"/>
    <s v="Patryk Vega"/>
    <s v="Ma≈Çgorzata Ko≈ºuchowska, Daria Widawska, Katarzyna Bujakiewicz, Maria Dejmek, Andrzej Grabowski, Ewa Kasprzyk, Jacek Beler, Wojciech Kalinowski, Igor Kujawski, Iwona Bielska, Tomasz O≈õwieci≈Ñski"/>
    <n v="11"/>
    <x v="20"/>
    <s v="Poland"/>
    <n v="1"/>
    <x v="830"/>
    <x v="5"/>
    <x v="5"/>
    <s v="94 min"/>
    <n v="94"/>
    <n v="94"/>
    <n v="30.969197769537839"/>
    <s v=""/>
    <s v="International Movies, Thrillers"/>
    <x v="7"/>
    <s v="International Movies, Thrillers"/>
    <n v="2"/>
  </r>
  <r>
    <n v="2882"/>
    <x v="2460"/>
    <x v="0"/>
    <x v="2460"/>
    <s v="Daniel Oriahi"/>
    <s v="Odunlade Adekola, Ijeoma Grace Agu, Richard Akinlade, Babajide Alimison, Hafeez Oyetoro, Femi Jacobs, Toyin Oshinaike, Kelechi Udegbe"/>
    <n v="8"/>
    <x v="9"/>
    <s v="Nigeria"/>
    <n v="1"/>
    <x v="1096"/>
    <x v="4"/>
    <x v="5"/>
    <s v="94 min"/>
    <n v="94"/>
    <n v="94"/>
    <n v="30.969197769537839"/>
    <s v=""/>
    <s v="Comedies, Dramas, Independent Movies"/>
    <x v="4"/>
    <s v="Comedies, Dramas, Independent Movies"/>
    <n v="3"/>
  </r>
  <r>
    <n v="2962"/>
    <x v="2461"/>
    <x v="0"/>
    <x v="2461"/>
    <s v="Alfons Adetuyi"/>
    <s v="Amber Stevens West, Shamier Anderson, Keith David, Mike Epps, Lyriq Bent, Marla Gibbs, Angela Gibbs, Demetrius Grosse, Nicole Lyn"/>
    <n v="9"/>
    <x v="8"/>
    <s v="Canada, South Africa"/>
    <n v="2"/>
    <x v="276"/>
    <x v="5"/>
    <x v="2"/>
    <s v="94 min"/>
    <n v="94"/>
    <n v="94"/>
    <n v="30.969197769537839"/>
    <s v=""/>
    <s v="Comedies, International Movies, Romantic Movies"/>
    <x v="4"/>
    <s v="Comedies, International Movies, Romantic Movies"/>
    <n v="3"/>
  </r>
  <r>
    <n v="3192"/>
    <x v="2462"/>
    <x v="0"/>
    <x v="2462"/>
    <s v="Mikhail Red"/>
    <s v="Khalil Ramos, Vance Larena, Kelvin Miranda, Jan Silverio, Markus Paterson, Gabby Padilla, Sue Ramirez"/>
    <n v="7"/>
    <x v="48"/>
    <s v="Philippines, United States"/>
    <n v="2"/>
    <x v="691"/>
    <x v="2"/>
    <x v="5"/>
    <s v="94 min"/>
    <n v="94"/>
    <n v="94"/>
    <n v="30.969197769537839"/>
    <s v=""/>
    <s v="Dramas, International Movies, Thrillers"/>
    <x v="2"/>
    <s v="Dramas, International Movies, Thrillers"/>
    <n v="3"/>
  </r>
  <r>
    <n v="3219"/>
    <x v="2463"/>
    <x v="0"/>
    <x v="2463"/>
    <s v="Leslie Small"/>
    <s v="Romany Malco, Sonequa Martin-Green, Darlene Love, Deon Cole, La La Anthony, Deysha Nelson, Amarr M. Wooten, Selena-Marie Alphonse, Andrea-Marie Alphonse"/>
    <n v="9"/>
    <x v="0"/>
    <s v="United States"/>
    <n v="1"/>
    <x v="1097"/>
    <x v="2"/>
    <x v="6"/>
    <s v="94 min"/>
    <n v="94"/>
    <n v="94"/>
    <n v="30.969197769537839"/>
    <s v=""/>
    <s v="Children &amp; Family Movies, Dramas"/>
    <x v="0"/>
    <s v="Children &amp; Family Movies, Dramas"/>
    <n v="2"/>
  </r>
  <r>
    <n v="3298"/>
    <x v="2464"/>
    <x v="0"/>
    <x v="2464"/>
    <s v="Xavier Durringer"/>
    <s v="Sami Bouajila, Tewfik Jallab, M√©lanie Doutey, Hugo Becker, Kool Shen, Hubert Kound√©, Seth Gueko, Sonia Couling, Chalad Na Songkhla, Flore Bonaventura, Nessbeal, Dorian N'Goumou dit Dosseh, Hache-P"/>
    <n v="13"/>
    <x v="11"/>
    <s v="France"/>
    <n v="1"/>
    <x v="1059"/>
    <x v="2"/>
    <x v="5"/>
    <s v="94 min"/>
    <n v="94"/>
    <n v="94"/>
    <n v="30.969197769537839"/>
    <s v=""/>
    <s v="Action &amp; Adventure, Dramas, International Movies"/>
    <x v="1"/>
    <s v="Action &amp; Adventure, Dramas, International Movies"/>
    <n v="3"/>
  </r>
  <r>
    <n v="3327"/>
    <x v="2465"/>
    <x v="0"/>
    <x v="2465"/>
    <s v="Marina Seresesky"/>
    <s v="Carmen Machi, Pep√≥n Nieto, Kiti M√°nver, Jon Kortajarena, Jimmy Castro, Ricardo Nkosi, Montse Pla, Malcolm Trevi√±o-Sitt√©, Pepa Charro, Esperanza Elipe, Mariana Cordero, Txema Blasco"/>
    <n v="12"/>
    <x v="14"/>
    <s v="Spain"/>
    <n v="1"/>
    <x v="55"/>
    <x v="2"/>
    <x v="5"/>
    <s v="94 min"/>
    <n v="94"/>
    <n v="94"/>
    <n v="30.969197769537839"/>
    <s v=""/>
    <s v="Comedies, International Movies"/>
    <x v="4"/>
    <s v="Comedies, International Movies"/>
    <n v="2"/>
  </r>
  <r>
    <n v="3381"/>
    <x v="2466"/>
    <x v="0"/>
    <x v="2466"/>
    <s v="Michael Steiner"/>
    <s v="Inge Maux, No√©mie Schmidt, Joel Basman, Sunnyi Melles, Udo Samel, Rachel Braunschweig, Oriana Schrage, Meytal Gal"/>
    <n v="8"/>
    <x v="36"/>
    <s v="Switzerland"/>
    <n v="1"/>
    <x v="315"/>
    <x v="5"/>
    <x v="5"/>
    <s v="94 min"/>
    <n v="94"/>
    <n v="94"/>
    <n v="30.969197769537839"/>
    <s v=""/>
    <s v="Comedies, Dramas, International Movies"/>
    <x v="4"/>
    <s v="Comedies, Dramas, International Movies"/>
    <n v="3"/>
  </r>
  <r>
    <n v="3515"/>
    <x v="2467"/>
    <x v="0"/>
    <x v="2467"/>
    <s v="Mich√®le Ohayon"/>
    <s v="Jack Polak, Ina Soep"/>
    <n v="2"/>
    <x v="0"/>
    <s v="United States"/>
    <n v="1"/>
    <x v="365"/>
    <x v="24"/>
    <x v="1"/>
    <s v="94 min"/>
    <n v="94"/>
    <n v="94"/>
    <n v="30.969197769537839"/>
    <s v=""/>
    <s v="Documentaries"/>
    <x v="3"/>
    <s v="Documentaries"/>
    <n v="1"/>
  </r>
  <r>
    <n v="3821"/>
    <x v="2468"/>
    <x v="0"/>
    <x v="2468"/>
    <s v="Mandie Fletcher"/>
    <s v="Beattie Edmondson, Ed Skrein, Tom Bennett, Jennifer Saunders"/>
    <n v="4"/>
    <x v="6"/>
    <s v="United Kingdom"/>
    <n v="1"/>
    <x v="940"/>
    <x v="2"/>
    <x v="6"/>
    <s v="94 min"/>
    <n v="94"/>
    <n v="94"/>
    <n v="30.969197769537839"/>
    <s v=""/>
    <s v="Children &amp; Family Movies, Comedies"/>
    <x v="0"/>
    <s v="Children &amp; Family Movies, Comedies"/>
    <n v="2"/>
  </r>
  <r>
    <n v="3829"/>
    <x v="2469"/>
    <x v="0"/>
    <x v="2469"/>
    <s v="Abby Epstein"/>
    <m/>
    <n v="0"/>
    <x v="0"/>
    <s v="United States"/>
    <n v="1"/>
    <x v="317"/>
    <x v="5"/>
    <x v="5"/>
    <s v="94 min"/>
    <n v="94"/>
    <n v="94"/>
    <n v="30.969197769537839"/>
    <s v=""/>
    <s v="Documentaries"/>
    <x v="3"/>
    <s v="Documentaries"/>
    <n v="1"/>
  </r>
  <r>
    <n v="3922"/>
    <x v="2470"/>
    <x v="0"/>
    <x v="2470"/>
    <s v="Jota Linares"/>
    <s v="Mar√≠a Pedraza, Jaime Lorente, Pol Monen, Andrea Ros"/>
    <n v="4"/>
    <x v="14"/>
    <s v="Spain"/>
    <n v="1"/>
    <x v="1098"/>
    <x v="2"/>
    <x v="5"/>
    <s v="94 min"/>
    <n v="94"/>
    <n v="94"/>
    <n v="30.969197769537839"/>
    <s v=""/>
    <s v="Dramas, International Movies"/>
    <x v="2"/>
    <s v="Dramas, International Movies"/>
    <n v="2"/>
  </r>
  <r>
    <n v="4046"/>
    <x v="2471"/>
    <x v="0"/>
    <x v="2471"/>
    <s v="Keoni Waxman"/>
    <s v="Michael Jai White, Luke Goss, Randy Couture, Madalina Anea, Grant Campbell, George Remes, Ovidiu Niculescu, Adreea Diac, Michaela Holla, Bogden Farcas"/>
    <n v="10"/>
    <x v="0"/>
    <s v="United States"/>
    <n v="1"/>
    <x v="1099"/>
    <x v="2"/>
    <x v="5"/>
    <s v="94 min"/>
    <n v="94"/>
    <n v="94"/>
    <n v="30.969197769537839"/>
    <s v=""/>
    <s v="Action &amp; Adventure"/>
    <x v="1"/>
    <s v="Action &amp; Adventure"/>
    <n v="1"/>
  </r>
  <r>
    <n v="4384"/>
    <x v="2472"/>
    <x v="0"/>
    <x v="2472"/>
    <s v="Fred Cavay√©"/>
    <s v="B√©r√©nice Bejo, Suzanne Cl√©ment, St√©phane De Groodt, Vincent Elbaz, Gr√©gory Gadebois, Doria Tillier, Roschdy Zem, Fleur Fitoussi"/>
    <n v="8"/>
    <x v="11"/>
    <s v="France, Belgium"/>
    <n v="2"/>
    <x v="807"/>
    <x v="5"/>
    <x v="5"/>
    <s v="94 min"/>
    <n v="94"/>
    <n v="94"/>
    <n v="30.969197769537839"/>
    <s v=""/>
    <s v="Comedies, Dramas, International Movies"/>
    <x v="4"/>
    <s v="Comedies, Dramas, International Movies"/>
    <n v="3"/>
  </r>
  <r>
    <n v="4471"/>
    <x v="2473"/>
    <x v="0"/>
    <x v="2473"/>
    <s v="Wilson Yip"/>
    <s v="Donnie Yen, Nicholas Tse, Shawn Yue, Dong Jie, Li Xiaoran, Yuen Wah, Chen Kuan Tai, Xing Yu, Vincent Sze, Tommy Yuen"/>
    <n v="10"/>
    <x v="50"/>
    <s v="Hong Kong, China"/>
    <n v="2"/>
    <x v="908"/>
    <x v="24"/>
    <x v="1"/>
    <s v="94 min"/>
    <n v="94"/>
    <n v="94"/>
    <n v="30.969197769537839"/>
    <s v=""/>
    <s v="Action &amp; Adventure, International Movies"/>
    <x v="1"/>
    <s v="Action &amp; Adventure, International Movies"/>
    <n v="2"/>
  </r>
  <r>
    <n v="4529"/>
    <x v="2474"/>
    <x v="0"/>
    <x v="2474"/>
    <s v="Chris Eigeman"/>
    <s v="Travis Tope, Haley Ramm, Jacinda Barrett, Gary Cole, Dylan Everett, Clark Backo, Vinson Tran, Paulino Nunes, Jeff Clarke"/>
    <n v="9"/>
    <x v="0"/>
    <s v="United States"/>
    <n v="1"/>
    <x v="1041"/>
    <x v="5"/>
    <x v="2"/>
    <s v="94 min"/>
    <n v="94"/>
    <n v="94"/>
    <n v="30.969197769537839"/>
    <s v=""/>
    <s v="Horror Movies"/>
    <x v="9"/>
    <s v="Horror Movies"/>
    <n v="1"/>
  </r>
  <r>
    <n v="4549"/>
    <x v="2475"/>
    <x v="0"/>
    <x v="2475"/>
    <s v="Roger Graef, James Rogan"/>
    <s v="John Cleese, Terry Gilliam, Eric Idle, Terry Jones, Michael Palin, Mike Myers, Graham Chapman, Stephen Hawking"/>
    <n v="8"/>
    <x v="6"/>
    <s v="United Kingdom"/>
    <n v="1"/>
    <x v="245"/>
    <x v="0"/>
    <x v="5"/>
    <s v="94 min"/>
    <n v="94"/>
    <n v="94"/>
    <n v="30.969197769537839"/>
    <s v=""/>
    <s v="Documentaries"/>
    <x v="3"/>
    <s v="Documentaries"/>
    <n v="1"/>
  </r>
  <r>
    <n v="4553"/>
    <x v="2476"/>
    <x v="0"/>
    <x v="2476"/>
    <s v="Terry Jones"/>
    <s v="Graham Chapman, John Cleese, Terry Gilliam, Eric Idle, Terry Jones, Michael Palin, Terence Bayler, Carol Cleveland"/>
    <n v="8"/>
    <x v="6"/>
    <s v="United Kingdom"/>
    <n v="1"/>
    <x v="245"/>
    <x v="40"/>
    <x v="12"/>
    <s v="94 min"/>
    <n v="94"/>
    <n v="94"/>
    <n v="30.969197769537839"/>
    <s v=""/>
    <s v="Classic Movies, Comedies, Cult Movies"/>
    <x v="5"/>
    <s v="Classic Movies, Comedies, Cult Movies"/>
    <n v="3"/>
  </r>
  <r>
    <n v="4672"/>
    <x v="2477"/>
    <x v="0"/>
    <x v="2477"/>
    <s v="Samuel Jouy"/>
    <s v="Mathieu Kassovitz, Olivia Merilahti, Souleymane M'Baye, Billie Blain, Malik Bine, Zakariya Gouram, Jolente De Keersmaeker, Lyes Salem, Ali Labidi, David Saracino"/>
    <n v="10"/>
    <x v="11"/>
    <s v="France"/>
    <n v="1"/>
    <x v="434"/>
    <x v="3"/>
    <x v="5"/>
    <s v="94 min"/>
    <n v="94"/>
    <n v="94"/>
    <n v="30.969197769537839"/>
    <s v=""/>
    <s v="Dramas, International Movies, Sports Movies"/>
    <x v="2"/>
    <s v="Dramas, International Movies, Sports Movies"/>
    <n v="3"/>
  </r>
  <r>
    <n v="4795"/>
    <x v="2478"/>
    <x v="0"/>
    <x v="2478"/>
    <s v="Miguel Arteta"/>
    <s v="Alia Shawkat, Laia Costa, Mae Whitman, Hong Chau, Kate Berlant, Lindsay Burdge, Kumail Nanjiani, Mark Duplass, Jay Duplass, Jenny O'Hara"/>
    <n v="10"/>
    <x v="0"/>
    <s v="United States"/>
    <n v="1"/>
    <x v="130"/>
    <x v="5"/>
    <x v="5"/>
    <s v="94 min"/>
    <n v="94"/>
    <n v="94"/>
    <n v="30.969197769537839"/>
    <s v=""/>
    <s v="Dramas, Independent Movies, LGBTQ Movies"/>
    <x v="2"/>
    <s v="Dramas, Independent Movies, LGBTQ Movies"/>
    <n v="3"/>
  </r>
  <r>
    <n v="4803"/>
    <x v="2479"/>
    <x v="0"/>
    <x v="2479"/>
    <s v="Shlok Sharma"/>
    <s v="Shashank Arora, Shweta Tripathi, Rahul Kumar, Gopal K. Singh, Yogesh Kurme, Prince Daniel"/>
    <n v="6"/>
    <x v="17"/>
    <s v="India"/>
    <n v="1"/>
    <x v="130"/>
    <x v="5"/>
    <x v="5"/>
    <s v="94 min"/>
    <n v="94"/>
    <n v="94"/>
    <n v="30.969197769537839"/>
    <s v=""/>
    <s v="Dramas, Independent Movies, International Movies"/>
    <x v="2"/>
    <s v="Dramas, Independent Movies, International Movies"/>
    <n v="3"/>
  </r>
  <r>
    <n v="4851"/>
    <x v="2480"/>
    <x v="0"/>
    <x v="2480"/>
    <s v="Alex Richanbach"/>
    <s v="Gillian Jacobs, Vanessa Bayer, Phoebe Robinson, Richard Madden, Michaela Watkins, F√©lix G√≥mez"/>
    <n v="6"/>
    <x v="0"/>
    <s v="United States"/>
    <n v="1"/>
    <x v="355"/>
    <x v="5"/>
    <x v="5"/>
    <s v="94 min"/>
    <n v="94"/>
    <n v="94"/>
    <n v="30.969197769537839"/>
    <s v=""/>
    <s v="Comedies, Romantic Movies"/>
    <x v="4"/>
    <s v="Comedies, Romantic Movies"/>
    <n v="2"/>
  </r>
  <r>
    <n v="4881"/>
    <x v="2481"/>
    <x v="0"/>
    <x v="2481"/>
    <s v="Rene Bueno"/>
    <s v="Danna Paola, Marjorie De Sousa, Alosian Vivancos, Daniela Wong, Lalo Brito, Eduardo Tan√∫s, Paulina Matos, Fernando Sarfati, Lorena San Mart√≠n, Consuelo Vega"/>
    <n v="10"/>
    <x v="15"/>
    <s v="Mexico"/>
    <n v="1"/>
    <x v="137"/>
    <x v="5"/>
    <x v="1"/>
    <s v="94 min"/>
    <n v="94"/>
    <n v="94"/>
    <n v="30.969197769537839"/>
    <s v=""/>
    <s v="Comedies, International Movies, Romantic Movies"/>
    <x v="4"/>
    <s v="Comedies, International Movies, Romantic Movies"/>
    <n v="3"/>
  </r>
  <r>
    <n v="4940"/>
    <x v="2482"/>
    <x v="0"/>
    <x v="2482"/>
    <s v="Jennifer Morrison"/>
    <s v="Michael Angarano, Melissa Benoist, Xzibit, Allison Janney, Ed O'Neill, J.R. Ramirez, Eric Christian Olsen, Niko Nicotera, Nicholas Massouh, Alexander Wraith, Fernando Chien, Tom Berninger"/>
    <n v="12"/>
    <x v="15"/>
    <s v="Mexico, United States"/>
    <n v="2"/>
    <x v="108"/>
    <x v="3"/>
    <x v="5"/>
    <s v="94 min"/>
    <n v="94"/>
    <n v="94"/>
    <n v="30.969197769537839"/>
    <s v=""/>
    <s v="Comedies, Dramas, Independent Movies"/>
    <x v="4"/>
    <s v="Comedies, Dramas, Independent Movies"/>
    <n v="3"/>
  </r>
  <r>
    <n v="4997"/>
    <x v="2483"/>
    <x v="0"/>
    <x v="2483"/>
    <s v="Paul Solet, Rick Benattar"/>
    <s v="Adrien Brody, John Malkovich, Rory Culkin, Antonio Banderas, Ori Pfeffer, Alexandra Dinu, Owen Davis, Deyan Petrov"/>
    <n v="8"/>
    <x v="56"/>
    <s v="Bulgaria, United States"/>
    <n v="2"/>
    <x v="909"/>
    <x v="3"/>
    <x v="12"/>
    <s v="94 min"/>
    <n v="94"/>
    <n v="94"/>
    <n v="30.969197769537839"/>
    <s v=""/>
    <s v="International Movies, Thrillers"/>
    <x v="7"/>
    <s v="International Movies, Thrillers"/>
    <n v="2"/>
  </r>
  <r>
    <n v="5007"/>
    <x v="2484"/>
    <x v="0"/>
    <x v="2484"/>
    <s v="Mitch Gould"/>
    <s v="Louis Mandylor, Daniel Southworth, Richard Alan Reid, Oleg Taktarov, Natassia Malthe, Jason Earles, Dominique Swain, Michael Par√©"/>
    <n v="8"/>
    <x v="0"/>
    <s v="United States"/>
    <n v="1"/>
    <x v="144"/>
    <x v="5"/>
    <x v="5"/>
    <s v="94 min"/>
    <n v="94"/>
    <n v="94"/>
    <n v="30.969197769537839"/>
    <s v=""/>
    <s v="Action &amp; Adventure, Independent Movies, Sci-Fi &amp; Fantasy"/>
    <x v="1"/>
    <s v="Action &amp; Adventure, Independent Movies, Sci-Fi &amp; Fantasy"/>
    <n v="3"/>
  </r>
  <r>
    <n v="5012"/>
    <x v="2485"/>
    <x v="0"/>
    <x v="2485"/>
    <s v="Lars B√ºchel"/>
    <s v="Olaf Schubert, Mario Adorf, Marie Leuenberger, Jochen Barkas, Bert Stephan, Martina Hill, Christoph Jungmann, Luise Wolfram, Hildegard Schroedter, Imke Buchel"/>
    <n v="10"/>
    <x v="10"/>
    <s v="Germany"/>
    <n v="1"/>
    <x v="144"/>
    <x v="9"/>
    <x v="1"/>
    <s v="94 min"/>
    <n v="94"/>
    <n v="94"/>
    <n v="30.969197769537839"/>
    <s v=""/>
    <s v="Comedies, International Movies"/>
    <x v="4"/>
    <s v="Comedies, International Movies"/>
    <n v="2"/>
  </r>
  <r>
    <n v="5085"/>
    <x v="2486"/>
    <x v="0"/>
    <x v="2486"/>
    <s v="Maya Forbes"/>
    <s v="Jack Black, Jenny Slate, Jason Schwartzman, Jacki Weaver, J.B. Smoove, Vanessa Bayer, Robert Capron, Willie Garson, Lew Schneider"/>
    <n v="9"/>
    <x v="0"/>
    <s v="United States"/>
    <n v="1"/>
    <x v="436"/>
    <x v="5"/>
    <x v="1"/>
    <s v="94 min"/>
    <n v="94"/>
    <n v="94"/>
    <n v="30.969197769537839"/>
    <s v=""/>
    <s v="Comedies, Independent Movies"/>
    <x v="4"/>
    <s v="Comedies, Independent Movies"/>
    <n v="2"/>
  </r>
  <r>
    <n v="5115"/>
    <x v="2487"/>
    <x v="0"/>
    <x v="2487"/>
    <s v="Diego Kaplan"/>
    <s v="Carolina Ardohain, M√≥nica Anton√≥pulos, Guilherme Winter, Juan Sorini, Andrea Frigerio"/>
    <n v="5"/>
    <x v="25"/>
    <s v="Argentina"/>
    <n v="1"/>
    <x v="1100"/>
    <x v="3"/>
    <x v="5"/>
    <s v="94 min"/>
    <n v="94"/>
    <n v="94"/>
    <n v="30.969197769537839"/>
    <s v=""/>
    <s v="Dramas, International Movies, Romantic Movies"/>
    <x v="2"/>
    <s v="Dramas, International Movies, Romantic Movies"/>
    <n v="3"/>
  </r>
  <r>
    <n v="5165"/>
    <x v="2488"/>
    <x v="0"/>
    <x v="2488"/>
    <s v="Chris Smith"/>
    <s v="Jim Carrey"/>
    <n v="1"/>
    <x v="8"/>
    <s v="Canada, United States"/>
    <n v="2"/>
    <x v="388"/>
    <x v="3"/>
    <x v="5"/>
    <s v="94 min"/>
    <n v="94"/>
    <n v="94"/>
    <n v="30.969197769537839"/>
    <s v=""/>
    <s v="Documentaries"/>
    <x v="3"/>
    <s v="Documentaries"/>
    <n v="1"/>
  </r>
  <r>
    <n v="5213"/>
    <x v="2489"/>
    <x v="0"/>
    <x v="2489"/>
    <s v="Reem Kherici"/>
    <s v="Reem Kherici, Nicolas Duvauchelle, Julia Piaton, Sylvie Testud, Fran√ßois-Xavier Demaison, Chantal Lauby, Lionnel Astier, √àve Saint-Louis, Victoria Monfort, Amelie Fonlupt"/>
    <n v="10"/>
    <x v="11"/>
    <s v="France"/>
    <n v="1"/>
    <x v="1101"/>
    <x v="3"/>
    <x v="5"/>
    <s v="94 min"/>
    <n v="94"/>
    <n v="94"/>
    <n v="30.969197769537839"/>
    <s v=""/>
    <s v="Comedies, International Movies, Romantic Movies"/>
    <x v="4"/>
    <s v="Comedies, International Movies, Romantic Movies"/>
    <n v="3"/>
  </r>
  <r>
    <n v="5329"/>
    <x v="2490"/>
    <x v="0"/>
    <x v="2490"/>
    <s v="Peter Hutchings"/>
    <s v="Victoria Justice, Eden Sher, Ashley Rickards, Claudia Lee, Katie Chang, Peyton List, Jazmyn Richardson, Avan Jogia, Will Peltz"/>
    <n v="9"/>
    <x v="0"/>
    <s v="United States"/>
    <n v="1"/>
    <x v="1102"/>
    <x v="3"/>
    <x v="1"/>
    <s v="94 min"/>
    <n v="94"/>
    <n v="94"/>
    <n v="30.969197769537839"/>
    <s v=""/>
    <s v="Comedies"/>
    <x v="4"/>
    <s v="Comedies"/>
    <n v="1"/>
  </r>
  <r>
    <n v="5585"/>
    <x v="2491"/>
    <x v="0"/>
    <x v="2491"/>
    <s v="Selvamani Selvaraj"/>
    <s v="Sruthi Hariharan, Vicky R"/>
    <n v="2"/>
    <x v="17"/>
    <s v="India"/>
    <n v="1"/>
    <x v="219"/>
    <x v="9"/>
    <x v="5"/>
    <s v="94 min"/>
    <n v="94"/>
    <n v="94"/>
    <n v="30.969197769537839"/>
    <s v=""/>
    <s v="Dramas, International Movies, Romantic Movies"/>
    <x v="2"/>
    <s v="Dramas, International Movies, Romantic Movies"/>
    <n v="3"/>
  </r>
  <r>
    <n v="5740"/>
    <x v="2492"/>
    <x v="0"/>
    <x v="2492"/>
    <s v="Julien Rambaldi"/>
    <s v="Marc Zinga, A√Øssa Ma√Øga, Bayron Lebli, M√©dina Diarra, Rufus, Jonathan Lambert, Jean-Beno√Æt Ugeux"/>
    <n v="7"/>
    <x v="11"/>
    <s v="France"/>
    <n v="1"/>
    <x v="662"/>
    <x v="9"/>
    <x v="1"/>
    <s v="94 min"/>
    <n v="94"/>
    <n v="94"/>
    <n v="30.969197769537839"/>
    <s v=""/>
    <s v="Comedies, Dramas, International Movies"/>
    <x v="4"/>
    <s v="Comedies, Dramas, International Movies"/>
    <n v="3"/>
  </r>
  <r>
    <n v="5749"/>
    <x v="2493"/>
    <x v="0"/>
    <x v="2493"/>
    <s v="Noriyuki Abe"/>
    <s v="Masakazu Morita, Fumiko Orikasa, Aya Hirano, Hiroshi Kamiya, Mitsuaki Madono, Ryotaro Okiayu, Kentaro Ito, Shinichiro Miki, Satsuki Yukino, Masaaki Tsukada"/>
    <n v="10"/>
    <x v="1"/>
    <s v="Japan"/>
    <n v="1"/>
    <x v="585"/>
    <x v="13"/>
    <x v="6"/>
    <s v="94 min"/>
    <n v="94"/>
    <n v="94"/>
    <n v="30.969197769537839"/>
    <s v=""/>
    <s v="Action &amp; Adventure, Anime Features, Sci-Fi &amp; Fantasy"/>
    <x v="1"/>
    <s v="Action &amp; Adventure, Anime Features, Sci-Fi &amp; Fantasy"/>
    <n v="3"/>
  </r>
  <r>
    <n v="5750"/>
    <x v="2494"/>
    <x v="0"/>
    <x v="2494"/>
    <s v="Noriyuki Abe"/>
    <s v="Masakazu Morita, Fumiko Orikasa, Kazuya Nakai, Noriaki Sugiyama, Kentar√¥ It√¥, Yuki Matsuoka, Ryotaro Okiayu, Romi Park"/>
    <n v="8"/>
    <x v="1"/>
    <s v="Japan"/>
    <n v="1"/>
    <x v="585"/>
    <x v="10"/>
    <x v="1"/>
    <s v="94 min"/>
    <n v="94"/>
    <n v="94"/>
    <n v="30.969197769537839"/>
    <s v=""/>
    <s v="Action &amp; Adventure, Anime Features, Sci-Fi &amp; Fantasy"/>
    <x v="1"/>
    <s v="Action &amp; Adventure, Anime Features, Sci-Fi &amp; Fantasy"/>
    <n v="3"/>
  </r>
  <r>
    <n v="5799"/>
    <x v="2495"/>
    <x v="0"/>
    <x v="2495"/>
    <m/>
    <s v="Jandino Asporaat"/>
    <n v="1"/>
    <x v="6"/>
    <s v="United Kingdom"/>
    <n v="1"/>
    <x v="1103"/>
    <x v="9"/>
    <x v="5"/>
    <s v="94 min"/>
    <n v="94"/>
    <n v="94"/>
    <n v="30.969197769537839"/>
    <s v=""/>
    <s v="Stand-Up Comedy"/>
    <x v="8"/>
    <s v="Stand-Up Comedy"/>
    <n v="1"/>
  </r>
  <r>
    <n v="5931"/>
    <x v="2496"/>
    <x v="0"/>
    <x v="2496"/>
    <s v="Robert Nixon, Fisher Stevens"/>
    <s v="James Cameron, Michael deGruy, Sylvia Earle, Bryce Groark, Jeremy Jackson, Carl Safina"/>
    <n v="6"/>
    <x v="0"/>
    <s v="United States, Bermuda, Ecuador"/>
    <n v="3"/>
    <x v="1104"/>
    <x v="0"/>
    <x v="6"/>
    <s v="94 min"/>
    <n v="94"/>
    <n v="94"/>
    <n v="30.969197769537839"/>
    <s v=""/>
    <s v="Documentaries"/>
    <x v="3"/>
    <s v="Documentaries"/>
    <n v="1"/>
  </r>
  <r>
    <n v="5945"/>
    <x v="2497"/>
    <x v="0"/>
    <x v="2497"/>
    <s v="Eric Laneuville"/>
    <s v="Denzel Washington, Lynn Whitfield, Richard Masur, Akosua Busia"/>
    <n v="4"/>
    <x v="0"/>
    <s v="United States"/>
    <n v="1"/>
    <x v="1065"/>
    <x v="45"/>
    <x v="1"/>
    <s v="94 min"/>
    <n v="94"/>
    <n v="94"/>
    <n v="30.969197769537839"/>
    <s v=""/>
    <s v="Dramas"/>
    <x v="2"/>
    <s v="Dramas"/>
    <n v="1"/>
  </r>
  <r>
    <n v="5946"/>
    <x v="2498"/>
    <x v="0"/>
    <x v="2498"/>
    <s v="Joel Oliansky"/>
    <s v="Judith Light, Michael Ontkean, Jerry Orbach, Pat Corley, Nicholas Campbell, John Colicos, Cynthia Sikes, Johnny Galecki"/>
    <n v="8"/>
    <x v="0"/>
    <s v="United States"/>
    <n v="1"/>
    <x v="1065"/>
    <x v="17"/>
    <x v="1"/>
    <s v="94 min"/>
    <n v="94"/>
    <n v="94"/>
    <n v="30.969197769537839"/>
    <s v=""/>
    <s v="Dramas"/>
    <x v="2"/>
    <s v="Dramas"/>
    <n v="1"/>
  </r>
  <r>
    <n v="5949"/>
    <x v="2499"/>
    <x v="0"/>
    <x v="2499"/>
    <s v="John Herzfeld"/>
    <s v="Judith Light, Lukas Haas, Michael Bowen, Nikki Cox, George Dzundza, Valerie Landsburg, Sarah Jessica Parker, Mitchell Ryan"/>
    <n v="8"/>
    <x v="0"/>
    <s v="United States"/>
    <n v="1"/>
    <x v="1065"/>
    <x v="38"/>
    <x v="6"/>
    <s v="94 min"/>
    <n v="94"/>
    <n v="94"/>
    <n v="30.969197769537839"/>
    <s v=""/>
    <s v="Dramas"/>
    <x v="2"/>
    <s v="Dramas"/>
    <n v="1"/>
  </r>
  <r>
    <n v="5950"/>
    <x v="2500"/>
    <x v="0"/>
    <x v="2500"/>
    <s v="Buzz Kulik"/>
    <s v="Ricky Schroder, Jon DeVries, Debra Mooney, Mary-Louise Parker, Christopher Curry, Rick Warner, Tom Wood"/>
    <n v="7"/>
    <x v="0"/>
    <s v="United States"/>
    <n v="1"/>
    <x v="1065"/>
    <x v="27"/>
    <x v="5"/>
    <s v="94 min"/>
    <n v="94"/>
    <n v="94"/>
    <n v="30.969197769537839"/>
    <s v=""/>
    <s v="Dramas"/>
    <x v="2"/>
    <s v="Dramas"/>
    <n v="1"/>
  </r>
  <r>
    <n v="5996"/>
    <x v="2501"/>
    <x v="0"/>
    <x v="2501"/>
    <s v="Raymond Wood"/>
    <s v="Hayley Lovitt, Teddy Cole, Brook Todd, Ace Harney, Jason Macdonald"/>
    <n v="5"/>
    <x v="0"/>
    <s v="United States"/>
    <n v="1"/>
    <x v="261"/>
    <x v="5"/>
    <x v="5"/>
    <s v="94 min"/>
    <n v="94"/>
    <n v="94"/>
    <n v="30.969197769537839"/>
    <s v=""/>
    <s v="Horror Movies, Independent Movies"/>
    <x v="9"/>
    <s v="Horror Movies, Independent Movies"/>
    <n v="2"/>
  </r>
  <r>
    <n v="6022"/>
    <x v="2502"/>
    <x v="0"/>
    <x v="2502"/>
    <s v="Toa Fraser"/>
    <s v="Jamie Bell, Abbie Cornish, Mark Strong, Martin Shaw, Ben Turner, Aymen Hamdouchi, Tim Pigott-Smith, Robert Portal, Colin Garlick, Andrew Grainger, Martin Hancock, Emun Elliott"/>
    <n v="12"/>
    <x v="39"/>
    <s v="New Zealand, United Kingdom"/>
    <n v="2"/>
    <x v="1105"/>
    <x v="3"/>
    <x v="12"/>
    <s v="94 min"/>
    <n v="94"/>
    <n v="94"/>
    <n v="30.969197769537839"/>
    <s v=""/>
    <s v="Action &amp; Adventure, Dramas, International Movies"/>
    <x v="1"/>
    <s v="Action &amp; Adventure, Dramas, International Movies"/>
    <n v="3"/>
  </r>
  <r>
    <n v="6030"/>
    <x v="2503"/>
    <x v="0"/>
    <x v="2503"/>
    <s v="John Asher"/>
    <s v="Christopher Gorham, Julian Feder, Kaitlin Doubleday, Andrew Bowen, Caitlin Carmichael, Sean Gunn, Bryan Batt, Fay Masterson, Brian George"/>
    <n v="9"/>
    <x v="0"/>
    <s v="United States"/>
    <n v="1"/>
    <x v="840"/>
    <x v="9"/>
    <x v="7"/>
    <s v="94 min"/>
    <n v="94"/>
    <n v="94"/>
    <n v="30.969197769537839"/>
    <s v=""/>
    <s v="Dramas, Sci-Fi &amp; Fantasy"/>
    <x v="2"/>
    <s v="Dramas, Sci-Fi &amp; Fantasy"/>
    <n v="2"/>
  </r>
  <r>
    <n v="6053"/>
    <x v="2504"/>
    <x v="0"/>
    <x v="2504"/>
    <s v="Kees Van Oostrum"/>
    <s v="Liev Schreiber, Jeanne Tripplehorn, Joelle Carter, Louise Fletcher, Katie Carr, Ren√©e Soutendijk, Huub Stapel, Michael Pas"/>
    <n v="8"/>
    <x v="0"/>
    <s v="United States"/>
    <n v="1"/>
    <x v="749"/>
    <x v="8"/>
    <x v="12"/>
    <s v="94 min"/>
    <n v="94"/>
    <n v="94"/>
    <n v="30.969197769537839"/>
    <s v=""/>
    <s v="Dramas, Independent Movies, Romantic Movies"/>
    <x v="2"/>
    <s v="Dramas, Independent Movies, Romantic Movies"/>
    <n v="3"/>
  </r>
  <r>
    <n v="6109"/>
    <x v="2505"/>
    <x v="0"/>
    <x v="2505"/>
    <m/>
    <m/>
    <n v="0"/>
    <x v="5"/>
    <s v="Egypt"/>
    <n v="1"/>
    <x v="278"/>
    <x v="3"/>
    <x v="5"/>
    <s v="94 min"/>
    <n v="94"/>
    <n v="94"/>
    <n v="30.969197769537839"/>
    <s v=""/>
    <s v="Comedies, International Movies"/>
    <x v="4"/>
    <s v="Comedies, International Movies"/>
    <n v="2"/>
  </r>
  <r>
    <n v="6190"/>
    <x v="2506"/>
    <x v="0"/>
    <x v="2506"/>
    <s v="John Murlowski"/>
    <s v="Joel Courtney, Calum Worthy, Andi Matichak, Katherine McNamara, Cam Gigandet, Mason McNulty, Terry Dale Parks, Vito Viscuso, Jennifer Pierce Mathus, Kevin Remington"/>
    <n v="10"/>
    <x v="0"/>
    <s v="United States"/>
    <n v="1"/>
    <x v="315"/>
    <x v="2"/>
    <x v="5"/>
    <s v="94 min"/>
    <n v="94"/>
    <n v="94"/>
    <n v="30.969197769537839"/>
    <s v=""/>
    <s v="Horror Movies, Sci-Fi &amp; Fantasy, Thrillers"/>
    <x v="9"/>
    <s v="Horror Movies, Sci-Fi &amp; Fantasy, Thrillers"/>
    <n v="3"/>
  </r>
  <r>
    <n v="6226"/>
    <x v="2507"/>
    <x v="0"/>
    <x v="2507"/>
    <s v="Zoe Lister-Jones"/>
    <s v="Zoe Lister-Jones, Adam Pally, Fred Armisen, Susie Essman, Retta, Hannah Simone, Brooklyn Decker, Angelique Cabral, Colin Hanks, Ravi V. Patel, Jamie Chung, Erinn Hayes, Gillian Zinser, Jesse Williams"/>
    <n v="14"/>
    <x v="0"/>
    <s v="United States"/>
    <n v="1"/>
    <x v="318"/>
    <x v="3"/>
    <x v="12"/>
    <s v="94 min"/>
    <n v="94"/>
    <n v="94"/>
    <n v="30.969197769537839"/>
    <s v=""/>
    <s v="Comedies, Dramas, Independent Movies"/>
    <x v="4"/>
    <s v="Comedies, Dramas, Independent Movies"/>
    <n v="3"/>
  </r>
  <r>
    <n v="6344"/>
    <x v="2508"/>
    <x v="0"/>
    <x v="2508"/>
    <s v="Les Mayfield"/>
    <s v="Martin Lawrence, Luke Wilson, Peter Greene, Dave Chappelle, Nicole Ari Parker, Graham Beckel, Robert Miranda, Olek Krupa, Saverio Guerra, Richard C. Sarafian, William Forsythe"/>
    <n v="11"/>
    <x v="10"/>
    <s v="Germany, United States"/>
    <n v="2"/>
    <x v="225"/>
    <x v="41"/>
    <x v="2"/>
    <s v="94 min"/>
    <n v="94"/>
    <n v="94"/>
    <n v="30.969197769537839"/>
    <s v=""/>
    <s v="Action &amp; Adventure, Comedies"/>
    <x v="1"/>
    <s v="Action &amp; Adventure, Comedies"/>
    <n v="2"/>
  </r>
  <r>
    <n v="6395"/>
    <x v="2509"/>
    <x v="0"/>
    <x v="2509"/>
    <s v="Cary Murnion, Jonathan Milott"/>
    <s v="Dave Bautista, Brittany Snow, Angelic Zambrana, Jeremie Harris, Myra Lucretia Taylor, Arturo Castro, Christian Navarro"/>
    <n v="7"/>
    <x v="0"/>
    <s v="United States"/>
    <n v="1"/>
    <x v="1106"/>
    <x v="3"/>
    <x v="5"/>
    <s v="94 min"/>
    <n v="94"/>
    <n v="94"/>
    <n v="30.969197769537839"/>
    <s v=""/>
    <s v="Action &amp; Adventure, Independent Movies"/>
    <x v="1"/>
    <s v="Action &amp; Adventure, Independent Movies"/>
    <n v="2"/>
  </r>
  <r>
    <n v="6449"/>
    <x v="2510"/>
    <x v="0"/>
    <x v="2510"/>
    <s v="Charles A. Nichols, Iwao Takamoto"/>
    <s v="Debbie Reynolds, Charles Nelson Reilly, Paul Lynde, Henry Gibson, Rex Allen, Danny Bonaduce, Pamelyn Ferdin, Don Messick, Agnes Moorehead, Martha Scott, John Stephenson, Herb Vigran, Dave Madden"/>
    <n v="13"/>
    <x v="0"/>
    <s v="United States"/>
    <n v="1"/>
    <x v="1107"/>
    <x v="47"/>
    <x v="3"/>
    <s v="94 min"/>
    <n v="94"/>
    <n v="94"/>
    <n v="30.969197769537839"/>
    <s v=""/>
    <s v="Children &amp; Family Movies, Classic Movies"/>
    <x v="0"/>
    <s v="Children &amp; Family Movies, Classic Movies"/>
    <n v="2"/>
  </r>
  <r>
    <n v="6580"/>
    <x v="2511"/>
    <x v="0"/>
    <x v="2511"/>
    <s v="Demetri Martin"/>
    <s v="Demetri Martin, Kevin Kline, Gillian Jacobs, Rory Scovel, Ginger Gonzaga, Reid Scott, Mary Steenburgen, Briga Heelan, Christine Woods, Peter Scolari"/>
    <n v="10"/>
    <x v="0"/>
    <s v="United States"/>
    <n v="1"/>
    <x v="41"/>
    <x v="9"/>
    <x v="2"/>
    <s v="94 min"/>
    <n v="94"/>
    <n v="94"/>
    <n v="30.969197769537839"/>
    <s v=""/>
    <s v="Comedies, Dramas, Independent Movies"/>
    <x v="4"/>
    <s v="Comedies, Dramas, Independent Movies"/>
    <n v="3"/>
  </r>
  <r>
    <n v="6601"/>
    <x v="2512"/>
    <x v="0"/>
    <x v="2512"/>
    <s v="Clay Staub"/>
    <s v="Amanda Schull, Milo Ventimiglia, Shawn Ashmore, Bridget Regan, Jonathan Frakes, Sarah Constible, Spencer Drever, Javier Botet"/>
    <n v="8"/>
    <x v="8"/>
    <s v="Canada"/>
    <n v="1"/>
    <x v="933"/>
    <x v="3"/>
    <x v="5"/>
    <s v="94 min"/>
    <n v="94"/>
    <n v="94"/>
    <n v="30.969197769537839"/>
    <s v=""/>
    <s v="Horror Movies, Sci-Fi &amp; Fantasy, Thrillers"/>
    <x v="9"/>
    <s v="Horror Movies, Sci-Fi &amp; Fantasy, Thrillers"/>
    <n v="3"/>
  </r>
  <r>
    <n v="6630"/>
    <x v="2513"/>
    <x v="0"/>
    <x v="2513"/>
    <s v="Thierry Donard"/>
    <s v="Temarii Buillard, Davide Carrera, Jesse Richman, Loic Collomb-Patton, Wille Lindberg, Matt Annetts"/>
    <n v="6"/>
    <x v="11"/>
    <s v="France"/>
    <n v="1"/>
    <x v="243"/>
    <x v="3"/>
    <x v="1"/>
    <s v="94 min"/>
    <n v="94"/>
    <n v="94"/>
    <n v="30.969197769537839"/>
    <s v=""/>
    <s v="Action &amp; Adventure, Documentaries, International Movies"/>
    <x v="1"/>
    <s v="Action &amp; Adventure, Documentaries, International Movies"/>
    <n v="3"/>
  </r>
  <r>
    <n v="6637"/>
    <x v="2514"/>
    <x v="0"/>
    <x v="2514"/>
    <s v="Wong Jing"/>
    <s v="Carol 'Do Do' Cheng, Maggie Cheung, Wilson Lam, Chan Pak-cheung, Charlie Cho, Tom Poon, Kwan Ming-yuk, Hon Yee-Sang, Sherman Wong, Lo Fan"/>
    <n v="10"/>
    <x v="50"/>
    <s v="Hong Kong"/>
    <n v="1"/>
    <x v="410"/>
    <x v="38"/>
    <x v="1"/>
    <s v="94 min"/>
    <n v="94"/>
    <n v="94"/>
    <n v="30.969197769537839"/>
    <s v=""/>
    <s v="Action &amp; Adventure, Comedies, International Movies"/>
    <x v="1"/>
    <s v="Action &amp; Adventure, Comedies, International Movies"/>
    <n v="3"/>
  </r>
  <r>
    <n v="6639"/>
    <x v="2515"/>
    <x v="0"/>
    <x v="2515"/>
    <s v="M.J. Isakson"/>
    <m/>
    <n v="0"/>
    <x v="0"/>
    <s v="United States"/>
    <n v="1"/>
    <x v="840"/>
    <x v="3"/>
    <x v="6"/>
    <s v="94 min"/>
    <n v="94"/>
    <n v="94"/>
    <n v="30.969197769537839"/>
    <s v=""/>
    <s v="Documentaries"/>
    <x v="3"/>
    <s v="Documentaries"/>
    <n v="1"/>
  </r>
  <r>
    <n v="6690"/>
    <x v="2516"/>
    <x v="0"/>
    <x v="2516"/>
    <s v="Neil Triffett"/>
    <s v="Benson Jack Anthony, Jordan Hare, Rahart Adams, Jon Prasida, Lucy Barrett, Ben Bennett, Craig Hyde-Smith, Geraldine Viswanathan, Kevin Clayette, Bridie Carter"/>
    <n v="10"/>
    <x v="12"/>
    <s v="Australia"/>
    <n v="1"/>
    <x v="148"/>
    <x v="9"/>
    <x v="5"/>
    <s v="94 min"/>
    <n v="94"/>
    <n v="94"/>
    <n v="30.969197769537839"/>
    <s v=""/>
    <s v="Dramas, International Movies, Music &amp; Musicals"/>
    <x v="2"/>
    <s v="Dramas, International Movies, Music &amp; Musicals"/>
    <n v="3"/>
  </r>
  <r>
    <n v="6741"/>
    <x v="2517"/>
    <x v="0"/>
    <x v="2517"/>
    <s v="Shadi Ali"/>
    <s v="Ahmed Fathy, Bayoumi Fouad, Sami Maghouri, Mohammed Tharwat, Mohamed Salam, Haya Ibrahim, Mohsen Mansour"/>
    <n v="7"/>
    <x v="5"/>
    <s v="Egypt"/>
    <n v="1"/>
    <x v="749"/>
    <x v="3"/>
    <x v="5"/>
    <s v="94 min"/>
    <n v="94"/>
    <n v="94"/>
    <n v="30.969197769537839"/>
    <s v=""/>
    <s v="Comedies, International Movies"/>
    <x v="4"/>
    <s v="Comedies, International Movies"/>
    <n v="2"/>
  </r>
  <r>
    <n v="6752"/>
    <x v="2518"/>
    <x v="0"/>
    <x v="2518"/>
    <s v="Tony Zierra"/>
    <s v="Leon Vitali"/>
    <n v="1"/>
    <x v="0"/>
    <s v="United States"/>
    <n v="1"/>
    <x v="6"/>
    <x v="3"/>
    <x v="5"/>
    <s v="94 min"/>
    <n v="94"/>
    <n v="94"/>
    <n v="30.969197769537839"/>
    <s v=""/>
    <s v="Documentaries"/>
    <x v="3"/>
    <s v="Documentaries"/>
    <n v="1"/>
  </r>
  <r>
    <n v="6953"/>
    <x v="2519"/>
    <x v="0"/>
    <x v="2519"/>
    <s v="Huang Jianming"/>
    <s v="Anthony Padilla, Ian Hecox, Jenn McAllister, Jon Heder, Chevy Chase"/>
    <n v="5"/>
    <x v="0"/>
    <s v="United States, China"/>
    <n v="2"/>
    <x v="231"/>
    <x v="9"/>
    <x v="7"/>
    <s v="94 min"/>
    <n v="94"/>
    <n v="94"/>
    <n v="30.969197769537839"/>
    <s v=""/>
    <s v="Children &amp; Family Movies"/>
    <x v="0"/>
    <s v="Children &amp; Family Movies"/>
    <n v="1"/>
  </r>
  <r>
    <n v="7016"/>
    <x v="2520"/>
    <x v="0"/>
    <x v="2520"/>
    <s v="Lionel C. Martin"/>
    <s v="Bill Bellamy, Natalie Desselle, Lark Voorhies, Mari Morrow, Pierre Edwards, Jermaine 'Huggy' Hopkins, Anthony Johnson, Max Julien, Beverly Johnson, Gilbert Gottfried, Bernie Mac"/>
    <n v="11"/>
    <x v="0"/>
    <s v="United States"/>
    <n v="1"/>
    <x v="55"/>
    <x v="53"/>
    <x v="12"/>
    <s v="94 min"/>
    <n v="94"/>
    <n v="94"/>
    <n v="30.969197769537839"/>
    <s v=""/>
    <s v="Comedies"/>
    <x v="4"/>
    <s v="Comedies"/>
    <n v="1"/>
  </r>
  <r>
    <n v="7119"/>
    <x v="2521"/>
    <x v="0"/>
    <x v="2521"/>
    <s v="Nila Madhab Panda"/>
    <s v="Lehar Khan, Krishang Trivedi, Parvin Dabas, Suhasini Mulay, V.M. Badola, Tannishtha Chatterjee, Rahul Singh, Harsh Mayar"/>
    <n v="8"/>
    <x v="17"/>
    <s v="India"/>
    <n v="1"/>
    <x v="1108"/>
    <x v="11"/>
    <x v="1"/>
    <s v="94 min"/>
    <n v="94"/>
    <n v="94"/>
    <n v="30.969197769537839"/>
    <s v=""/>
    <s v="Dramas, Independent Movies, International Movies"/>
    <x v="2"/>
    <s v="Dramas, Independent Movies, International Movies"/>
    <n v="3"/>
  </r>
  <r>
    <n v="7153"/>
    <x v="2522"/>
    <x v="0"/>
    <x v="2522"/>
    <s v="Roger Kumble"/>
    <s v="Anna Faris, Ty Olsson, Julie Hagerty, Amy Smart, Chris Marquette, Fred Ewanuick, Amy Matysio, Chris Klein, Ryan Reynolds, Stephen Root"/>
    <n v="10"/>
    <x v="10"/>
    <s v="Germany, United States, Canada"/>
    <n v="3"/>
    <x v="184"/>
    <x v="30"/>
    <x v="2"/>
    <s v="94 min"/>
    <n v="94"/>
    <n v="94"/>
    <n v="30.969197769537839"/>
    <s v=""/>
    <s v="Comedies, Romantic Movies"/>
    <x v="4"/>
    <s v="Comedies, Romantic Movies"/>
    <n v="2"/>
  </r>
  <r>
    <n v="7307"/>
    <x v="2523"/>
    <x v="0"/>
    <x v="2523"/>
    <s v="Charles Stone III"/>
    <s v="Viola Davis, Jennifer Lopez, Andre Royo, Shea Whigham, Aml Ameen, Chris Chalk, Will Brittain, Michole Briana White, Julius Tennon, Gino Vento, Yolonda Ross"/>
    <n v="11"/>
    <x v="0"/>
    <s v="United States"/>
    <n v="1"/>
    <x v="1109"/>
    <x v="4"/>
    <x v="12"/>
    <s v="94 min"/>
    <n v="94"/>
    <n v="94"/>
    <n v="30.969197769537839"/>
    <s v=""/>
    <s v="Dramas, Thrillers"/>
    <x v="2"/>
    <s v="Dramas, Thrillers"/>
    <n v="2"/>
  </r>
  <r>
    <n v="7408"/>
    <x v="2524"/>
    <x v="0"/>
    <x v="2524"/>
    <s v="Pulkit"/>
    <s v="Manav Kaul, Devyani Cm, Saurabh Sachdeva, Sarika Singh, Suneel Sinha, Sumeet Vyas"/>
    <n v="6"/>
    <x v="17"/>
    <s v="India"/>
    <n v="1"/>
    <x v="589"/>
    <x v="9"/>
    <x v="5"/>
    <s v="94 min"/>
    <n v="94"/>
    <n v="94"/>
    <n v="30.969197769537839"/>
    <s v=""/>
    <s v="Dramas, Independent Movies, International Movies"/>
    <x v="2"/>
    <s v="Dramas, Independent Movies, International Movies"/>
    <n v="3"/>
  </r>
  <r>
    <n v="7433"/>
    <x v="2525"/>
    <x v="0"/>
    <x v="2525"/>
    <s v="Mina Shum"/>
    <s v="Cheng Pei-pei, Tzi Ma, Sandra Oh, Don McKellar, Zak Santiago, Liane Balaban, Alannah Ong, Lillian Lim, Jemmy Chen"/>
    <n v="9"/>
    <x v="8"/>
    <s v="Canada"/>
    <n v="1"/>
    <x v="1110"/>
    <x v="3"/>
    <x v="6"/>
    <s v="94 min"/>
    <n v="94"/>
    <n v="94"/>
    <n v="30.969197769537839"/>
    <s v=""/>
    <s v="Dramas"/>
    <x v="2"/>
    <s v="Dramas"/>
    <n v="1"/>
  </r>
  <r>
    <n v="7470"/>
    <x v="2526"/>
    <x v="0"/>
    <x v="2526"/>
    <s v="Barbara Kopple"/>
    <s v="Sharon Jones"/>
    <n v="1"/>
    <x v="0"/>
    <s v="United States"/>
    <n v="1"/>
    <x v="741"/>
    <x v="4"/>
    <x v="5"/>
    <s v="94 min"/>
    <n v="94"/>
    <n v="94"/>
    <n v="30.969197769537839"/>
    <s v=""/>
    <s v="Documentaries, Music &amp; Musicals"/>
    <x v="3"/>
    <s v="Documentaries, Music &amp; Musicals"/>
    <n v="2"/>
  </r>
  <r>
    <n v="7516"/>
    <x v="2527"/>
    <x v="0"/>
    <x v="2527"/>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n v="39"/>
    <x v="0"/>
    <s v="United States"/>
    <n v="1"/>
    <x v="918"/>
    <x v="8"/>
    <x v="12"/>
    <s v="94 min"/>
    <n v="94"/>
    <n v="94"/>
    <n v="30.969197769537839"/>
    <s v=""/>
    <s v="Comedies"/>
    <x v="4"/>
    <s v="Comedies"/>
    <n v="1"/>
  </r>
  <r>
    <n v="7860"/>
    <x v="2528"/>
    <x v="0"/>
    <x v="2528"/>
    <s v="Linda Saffire, Adam Schlesinger"/>
    <s v="Peter Martins, Sean Suozzi, Gretchen Smith, Ashley Laracey, Tiler Peck, Damian Woetzel, Albert Evans, Sterling Hyltin, Craig Hall, Peter Boal, Karen Young, Michelle Rodriguez, Jock Soto, Adam Barrett"/>
    <n v="14"/>
    <x v="0"/>
    <s v="United States"/>
    <n v="1"/>
    <x v="687"/>
    <x v="9"/>
    <x v="5"/>
    <s v="94 min"/>
    <n v="94"/>
    <n v="94"/>
    <n v="30.969197769537839"/>
    <s v=""/>
    <s v="Documentaries"/>
    <x v="3"/>
    <s v="Documentaries"/>
    <n v="1"/>
  </r>
  <r>
    <n v="7917"/>
    <x v="2529"/>
    <x v="0"/>
    <x v="2529"/>
    <s v="Michael Seater"/>
    <s v="Morgan Taylor Campbell, Clark Backo, Ricardo Hoyos, Munro Chambers, Paula Brancati, Helene Joy, Peter Keleghan, George Stroumboulopoulos, John Ralston, Emilia McCarthy"/>
    <n v="10"/>
    <x v="8"/>
    <s v="Canada"/>
    <n v="1"/>
    <x v="211"/>
    <x v="9"/>
    <x v="1"/>
    <s v="94 min"/>
    <n v="94"/>
    <n v="94"/>
    <n v="30.969197769537839"/>
    <s v=""/>
    <s v="Comedies, Sci-Fi &amp; Fantasy"/>
    <x v="4"/>
    <s v="Comedies, Sci-Fi &amp; Fantasy"/>
    <n v="2"/>
  </r>
  <r>
    <n v="8019"/>
    <x v="2530"/>
    <x v="0"/>
    <x v="2530"/>
    <s v="M.J. Bassett"/>
    <s v="Deborah Kara Unger, Adelaide Clemens, Sean Bean, Malcolm McDowell, Carrie-Anne Moss, Radha Mitchell, Martin Donovan, Kit Harington"/>
    <n v="8"/>
    <x v="8"/>
    <s v="Canada, France, United States"/>
    <n v="3"/>
    <x v="903"/>
    <x v="11"/>
    <x v="12"/>
    <s v="94 min"/>
    <n v="94"/>
    <n v="94"/>
    <n v="30.969197769537839"/>
    <s v=""/>
    <s v="Horror Movies"/>
    <x v="9"/>
    <s v="Horror Movies"/>
    <n v="1"/>
  </r>
  <r>
    <n v="8036"/>
    <x v="2531"/>
    <x v="0"/>
    <x v="2531"/>
    <s v="Colin Strause, Greg Strause"/>
    <s v="Eric Balfour, Scottie Thompson, Brittany Daniel, Crystal Reed, Neil Hopkins, David Zayas, Donald Faison, Robin Gammell, Tanya Newbould, J. Paul Boehmer"/>
    <n v="10"/>
    <x v="0"/>
    <s v="United States"/>
    <n v="1"/>
    <x v="1111"/>
    <x v="10"/>
    <x v="2"/>
    <s v="94 min"/>
    <n v="94"/>
    <n v="94"/>
    <n v="30.969197769537839"/>
    <s v=""/>
    <s v="Action &amp; Adventure, Sci-Fi &amp; Fantasy"/>
    <x v="1"/>
    <s v="Action &amp; Adventure, Sci-Fi &amp; Fantasy"/>
    <n v="2"/>
  </r>
  <r>
    <n v="8051"/>
    <x v="2532"/>
    <x v="0"/>
    <x v="2532"/>
    <s v="Alfonso Cuar√≥n"/>
    <s v="Luis de Icaza, Dobrina Liubomirova, Isabel Benet, Claudia Fernandez, Luz Mar√≠a Jerez, Claudia Ram√≠rez, Astrid Hadad, Toshiro Hisaki, Daniel Gim√©nez Cacho, Carlos Nakasone, Ricardo Dalmacci, Nevil Wilton, John Keyser, Ra√∫l Valerio, Monserrat Ontiveros, Daniel Gimenez Cacho"/>
    <n v="16"/>
    <x v="15"/>
    <s v="Mexico"/>
    <n v="1"/>
    <x v="434"/>
    <x v="15"/>
    <x v="11"/>
    <s v="94 min"/>
    <n v="94"/>
    <n v="94"/>
    <n v="30.969197769537839"/>
    <s v=""/>
    <s v="Comedies, Independent Movies, International Movies"/>
    <x v="4"/>
    <s v="Comedies, Independent Movies, International Movies"/>
    <n v="3"/>
  </r>
  <r>
    <n v="8061"/>
    <x v="2533"/>
    <x v="0"/>
    <x v="2533"/>
    <s v="David Allensworth, Moni√®re"/>
    <s v="Sandra Mae Frank, Aurora Heimbach, Craig Fogel, Tony Spitz, Jordan Theodore, Kate Rose Reynolds, Jessie Jordan, Derek Long, Sophia Getz, Amelia Sheeler"/>
    <n v="10"/>
    <x v="0"/>
    <s v="United States"/>
    <n v="1"/>
    <x v="78"/>
    <x v="2"/>
    <x v="5"/>
    <s v="94 min"/>
    <n v="94"/>
    <n v="94"/>
    <n v="30.969197769537839"/>
    <s v=""/>
    <s v="Horror Movies, Independent Movies"/>
    <x v="9"/>
    <s v="Horror Movies, Independent Movies"/>
    <n v="2"/>
  </r>
  <r>
    <n v="8073"/>
    <x v="2534"/>
    <x v="0"/>
    <x v="2534"/>
    <s v="Harmony Korine"/>
    <s v="James Franco, Vanessa Hudgens, Selena Gomez, Ashley Benson, Rachel Korine, Jeff Jarrett, Gucci Mane, Heather Morris, Ash Lendzion, Emma Holzer"/>
    <n v="10"/>
    <x v="0"/>
    <s v="United States, France"/>
    <n v="2"/>
    <x v="1112"/>
    <x v="11"/>
    <x v="12"/>
    <s v="94 min"/>
    <n v="94"/>
    <n v="94"/>
    <n v="30.969197769537839"/>
    <s v=""/>
    <s v="Comedies, Cult Movies, Dramas"/>
    <x v="4"/>
    <s v="Comedies, Cult Movies, Dramas"/>
    <n v="3"/>
  </r>
  <r>
    <n v="8120"/>
    <x v="2535"/>
    <x v="0"/>
    <x v="2535"/>
    <s v="Kasper Barfoed"/>
    <s v="Ulrich Thomsen, Henning Jensen, Mikkel Boe F√∏lsgaard, Cyron Melville, Esben Smed Jensen, Gustav Dyekjaer Giese, Jon Lange, Allan Hyde, Johannes Lassen, Morten Vang Simonsen"/>
    <n v="10"/>
    <x v="22"/>
    <s v="Denmark, United Kingdom, Sweden"/>
    <n v="3"/>
    <x v="1113"/>
    <x v="4"/>
    <x v="5"/>
    <s v="94 min"/>
    <n v="94"/>
    <n v="94"/>
    <n v="30.969197769537839"/>
    <s v=""/>
    <s v="Dramas, International Movies, Sports Movies"/>
    <x v="2"/>
    <s v="Dramas, International Movies, Sports Movies"/>
    <n v="3"/>
  </r>
  <r>
    <n v="8161"/>
    <x v="2536"/>
    <x v="0"/>
    <x v="2536"/>
    <s v="Steve Barron"/>
    <s v="Judith Hoag, Elias Koteas, Josh Pais, Michelan Sisti, Leif Tilden, David Forman, Michael Turney, Jay Patterson, Raymond Serra, James Saito, Kevin Clash"/>
    <n v="11"/>
    <x v="2"/>
    <m/>
    <n v="0"/>
    <x v="165"/>
    <x v="17"/>
    <x v="7"/>
    <s v="94 min"/>
    <n v="94"/>
    <n v="94"/>
    <n v="30.969197769537839"/>
    <s v=""/>
    <s v="Action &amp; Adventure, Comedies"/>
    <x v="1"/>
    <s v="Action &amp; Adventure, Comedies"/>
    <n v="2"/>
  </r>
  <r>
    <n v="8338"/>
    <x v="2537"/>
    <x v="0"/>
    <x v="2537"/>
    <s v="Michael G. Kehoe"/>
    <s v="Sarah Davenport, Andrew Divoff, Gabrielle Bourne, Bayley Corman, Alisha Wainwright, Nina Siemaszko, Shae Smolik, David Naughton, Amanda Wyss, Darby Walker"/>
    <n v="10"/>
    <x v="0"/>
    <s v="United States"/>
    <n v="1"/>
    <x v="672"/>
    <x v="3"/>
    <x v="12"/>
    <s v="94 min"/>
    <n v="94"/>
    <n v="94"/>
    <n v="30.969197769537839"/>
    <s v=""/>
    <s v="Horror Movies"/>
    <x v="9"/>
    <s v="Horror Movies"/>
    <n v="1"/>
  </r>
  <r>
    <n v="8352"/>
    <x v="2538"/>
    <x v="0"/>
    <x v="2538"/>
    <s v="Rob W. King"/>
    <s v="Nicolas Cage, Sarah Lind, Hugh Dillon, Jakob Davies, Vicellous Shannon, Kurt Max Runte, Lorne Cardinal, Jett Klyne, David Lovgren"/>
    <n v="9"/>
    <x v="8"/>
    <s v="Canada"/>
    <n v="1"/>
    <x v="1114"/>
    <x v="3"/>
    <x v="12"/>
    <s v="94 min"/>
    <n v="94"/>
    <n v="94"/>
    <n v="30.969197769537839"/>
    <s v=""/>
    <s v="Action &amp; Adventure, Sci-Fi &amp; Fantasy"/>
    <x v="1"/>
    <s v="Action &amp; Adventure, Sci-Fi &amp; Fantasy"/>
    <n v="2"/>
  </r>
  <r>
    <n v="8421"/>
    <x v="2539"/>
    <x v="0"/>
    <x v="2539"/>
    <s v="Grant Heslov"/>
    <s v="George Clooney, Ewan McGregor, Jeff Bridges, Kevin Spacey, Stephen Lang, Robert Patrick, Waleed Zuaiter, Stephen Root, Glenn Morshower, Nick Offerman, Tim Griffin, Rebecca Mader"/>
    <n v="12"/>
    <x v="0"/>
    <s v="United States, United Kingdom"/>
    <n v="2"/>
    <x v="0"/>
    <x v="16"/>
    <x v="12"/>
    <s v="94 min"/>
    <n v="94"/>
    <n v="94"/>
    <n v="30.969197769537839"/>
    <s v=""/>
    <s v="Comedies"/>
    <x v="4"/>
    <s v="Comedies"/>
    <n v="1"/>
  </r>
  <r>
    <n v="8447"/>
    <x v="2540"/>
    <x v="0"/>
    <x v="2540"/>
    <s v="John Duigan"/>
    <s v="Steve Coogan, Emma Gilmour, Susan Jane Tanner, Iain Mitchell, James Smith, Om Puri, Steven Waddington, Ben Miller, Lena Headey, Jenny Agutter"/>
    <n v="10"/>
    <x v="6"/>
    <s v="United Kingdom"/>
    <n v="1"/>
    <x v="410"/>
    <x v="22"/>
    <x v="12"/>
    <s v="94 min"/>
    <n v="94"/>
    <n v="94"/>
    <n v="30.969197769537839"/>
    <s v=""/>
    <s v="Action &amp; Adventure, Comedies"/>
    <x v="1"/>
    <s v="Action &amp; Adventure, Comedies"/>
    <n v="2"/>
  </r>
  <r>
    <n v="8516"/>
    <x v="2541"/>
    <x v="0"/>
    <x v="2541"/>
    <s v="Brian Levant"/>
    <s v="Jackie Chan, Amber Valletta, George Lopez, Billy Ray Cyrus, Magn√∫s Scheving, Madeline Carroll, Will Shadley, Alina Foley, Katherine Boecher, Mia Stallard, Lucas Till"/>
    <n v="11"/>
    <x v="0"/>
    <s v="United States"/>
    <n v="1"/>
    <x v="79"/>
    <x v="10"/>
    <x v="7"/>
    <s v="94 min"/>
    <n v="94"/>
    <n v="94"/>
    <n v="30.969197769537839"/>
    <s v=""/>
    <s v="Action &amp; Adventure, Children &amp; Family Movies, Comedies"/>
    <x v="1"/>
    <s v="Action &amp; Adventure, Children &amp; Family Movies, Comedies"/>
    <n v="3"/>
  </r>
  <r>
    <n v="8517"/>
    <x v="2542"/>
    <x v="0"/>
    <x v="2542"/>
    <s v="Thomas Meadmore"/>
    <m/>
    <n v="0"/>
    <x v="6"/>
    <s v="United Kingdom"/>
    <n v="1"/>
    <x v="871"/>
    <x v="2"/>
    <x v="5"/>
    <s v="94 min"/>
    <n v="94"/>
    <n v="94"/>
    <n v="30.969197769537839"/>
    <s v=""/>
    <s v="Documentaries, International Movies"/>
    <x v="3"/>
    <s v="Documentaries, International Movies"/>
    <n v="2"/>
  </r>
  <r>
    <n v="8530"/>
    <x v="2543"/>
    <x v="0"/>
    <x v="2543"/>
    <s v="Lena Khan"/>
    <s v="Danny Pudi, Jon Heder, Rizwan Manji, Karen David, Iqbal Theba, Sam Page, Kevin Pollak, Parvesh Cheena, Michael McMillian"/>
    <n v="9"/>
    <x v="0"/>
    <s v="United States"/>
    <n v="1"/>
    <x v="1115"/>
    <x v="9"/>
    <x v="1"/>
    <s v="94 min"/>
    <n v="94"/>
    <n v="94"/>
    <n v="30.969197769537839"/>
    <s v=""/>
    <s v="Comedies, Dramas, Independent Movies"/>
    <x v="4"/>
    <s v="Comedies, Dramas, Independent Movies"/>
    <n v="3"/>
  </r>
  <r>
    <n v="8536"/>
    <x v="2544"/>
    <x v="0"/>
    <x v="2544"/>
    <s v="David Koepp"/>
    <s v="Kyle MacLachlan, Elisabeth Shue, Dermot Mulroney, Richard T. Jones, Bill Smitrovich, Michael Rooker, Tori Kristiansen, Tyra Kristiansen"/>
    <n v="8"/>
    <x v="0"/>
    <s v="United States"/>
    <n v="1"/>
    <x v="180"/>
    <x v="46"/>
    <x v="12"/>
    <s v="94 min"/>
    <n v="94"/>
    <n v="94"/>
    <n v="30.969197769537839"/>
    <s v=""/>
    <s v="Thrillers"/>
    <x v="12"/>
    <s v="Thrillers"/>
    <n v="1"/>
  </r>
  <r>
    <n v="8571"/>
    <x v="2545"/>
    <x v="0"/>
    <x v="2545"/>
    <s v="Peter Svatek"/>
    <s v="Massimo Bottura"/>
    <n v="1"/>
    <x v="8"/>
    <s v="Canada"/>
    <n v="1"/>
    <x v="359"/>
    <x v="9"/>
    <x v="6"/>
    <s v="94 min"/>
    <n v="94"/>
    <n v="94"/>
    <n v="30.969197769537839"/>
    <s v=""/>
    <s v="Documentaries"/>
    <x v="3"/>
    <s v="Documentaries"/>
    <n v="1"/>
  </r>
  <r>
    <n v="8609"/>
    <x v="2546"/>
    <x v="0"/>
    <x v="2546"/>
    <s v="Warren P. Sonoda"/>
    <s v="Justin Deeley, Alex House, Steven Yaffee, Rebecca Dalton, Ann Pirvu, Nick Bateman, Tom Green, Jamie Johnston"/>
    <n v="8"/>
    <x v="0"/>
    <s v="United States"/>
    <n v="1"/>
    <x v="812"/>
    <x v="9"/>
    <x v="11"/>
    <s v="94 min"/>
    <n v="94"/>
    <n v="94"/>
    <n v="30.969197769537839"/>
    <s v=""/>
    <s v="Comedies"/>
    <x v="4"/>
    <s v="Comedies"/>
    <n v="1"/>
  </r>
  <r>
    <n v="8611"/>
    <x v="2547"/>
    <x v="0"/>
    <x v="2547"/>
    <s v="Daniel Benmayor"/>
    <s v="Luciano Acuna Jr., Adam Rayner, Marie Avgeropoulos, Rafi Gavron, Taylor Lautner, Sam Medina, Amirah Vann, Johnny M. Wu, Josh Yadon, Christian Steel"/>
    <n v="10"/>
    <x v="0"/>
    <s v="United States"/>
    <n v="1"/>
    <x v="416"/>
    <x v="4"/>
    <x v="2"/>
    <s v="94 min"/>
    <n v="94"/>
    <n v="94"/>
    <n v="30.969197769537839"/>
    <s v=""/>
    <s v="Action &amp; Adventure"/>
    <x v="1"/>
    <s v="Action &amp; Adventure"/>
    <n v="1"/>
  </r>
  <r>
    <n v="8615"/>
    <x v="2548"/>
    <x v="0"/>
    <x v="2548"/>
    <s v="Danny Boyle"/>
    <s v="Ewan McGregor, Ewen Bremner, Jonny Lee Miller, Kevin McKidd, Robert Carlyle, Kelly Macdonald, Peter Mullan, James Cosmo, Eileen Nicholas, Susan Vidler, Pauline Lynch, Shirley Henderson"/>
    <n v="12"/>
    <x v="6"/>
    <s v="United Kingdom"/>
    <n v="1"/>
    <x v="164"/>
    <x v="46"/>
    <x v="12"/>
    <s v="94 min"/>
    <n v="94"/>
    <n v="94"/>
    <n v="30.969197769537839"/>
    <s v=""/>
    <s v="Comedies, Cult Movies, Dramas"/>
    <x v="4"/>
    <s v="Comedies, Cult Movies, Dramas"/>
    <n v="3"/>
  </r>
  <r>
    <n v="8619"/>
    <x v="2549"/>
    <x v="0"/>
    <x v="2549"/>
    <s v="Richard Bates Jr."/>
    <s v="Adrian Grenier, Angela Trimbur, AnnaLynne McCord, Fionnula Flanagan, Matthew Gray Gubler, Ray Santiago, Sally Kirkland, Ezra Buzzington"/>
    <n v="8"/>
    <x v="0"/>
    <s v="United States"/>
    <n v="1"/>
    <x v="1116"/>
    <x v="9"/>
    <x v="12"/>
    <s v="94 min"/>
    <n v="94"/>
    <n v="94"/>
    <n v="30.969197769537839"/>
    <s v=""/>
    <s v="Comedies, Dramas, Independent Movies"/>
    <x v="4"/>
    <s v="Comedies, Dramas, Independent Movies"/>
    <n v="3"/>
  </r>
  <r>
    <n v="8655"/>
    <x v="2550"/>
    <x v="0"/>
    <x v="2550"/>
    <s v="Benedict Andrews"/>
    <s v="Rooney Mara, Ben Mendelsohn, Riz Ahmed, Ruby Stokes, Natasha Little, Tara Fitzgerald, Tobias Menzies"/>
    <n v="7"/>
    <x v="6"/>
    <s v="United Kingdom, Canada, United States"/>
    <n v="3"/>
    <x v="110"/>
    <x v="9"/>
    <x v="12"/>
    <s v="94 min"/>
    <n v="94"/>
    <n v="94"/>
    <n v="30.969197769537839"/>
    <s v=""/>
    <s v="Dramas, International Movies"/>
    <x v="2"/>
    <s v="Dramas, International Movies"/>
    <n v="2"/>
  </r>
  <r>
    <n v="8660"/>
    <x v="2551"/>
    <x v="0"/>
    <x v="2551"/>
    <s v="Erik Canuel"/>
    <s v="James Caan, Jessica Walter, Louis Gossett Jr., Dylan Everett, Paul Sorvino, Kenneth Welsh, Lawrence Dane, Paul Braunstein, Greta Onieogou"/>
    <n v="9"/>
    <x v="8"/>
    <s v="Canada"/>
    <n v="1"/>
    <x v="38"/>
    <x v="9"/>
    <x v="2"/>
    <s v="94 min"/>
    <n v="94"/>
    <n v="94"/>
    <n v="30.969197769537839"/>
    <s v=""/>
    <s v="Action &amp; Adventure, Children &amp; Family Movies, Comedies"/>
    <x v="1"/>
    <s v="Action &amp; Adventure, Children &amp; Family Movies, Comedies"/>
    <n v="3"/>
  </r>
  <r>
    <n v="8662"/>
    <x v="2552"/>
    <x v="0"/>
    <x v="2552"/>
    <s v="Paul Andrew Williams"/>
    <s v="Terence Stamp, Gemma Arterton, Christopher Eccleston, Vanessa Redgrave, Anne Reid, Elizabeth Counsell, Ram John Holder, Bill Thomas, Orla Hill"/>
    <n v="9"/>
    <x v="6"/>
    <s v="United Kingdom, Germany"/>
    <n v="2"/>
    <x v="1117"/>
    <x v="11"/>
    <x v="2"/>
    <s v="94 min"/>
    <n v="94"/>
    <n v="94"/>
    <n v="30.969197769537839"/>
    <s v=""/>
    <s v="Comedies, Dramas, Independent Movies"/>
    <x v="4"/>
    <s v="Comedies, Dramas, Independent Movies"/>
    <n v="3"/>
  </r>
  <r>
    <n v="8689"/>
    <x v="2553"/>
    <x v="0"/>
    <x v="2553"/>
    <s v="Anu Menon"/>
    <s v="Naseeruddin Shah, Kalki Koechlin, Rajat Kapoor, Rajeev Ravindranathan, Ratnabali Bhattacharjee, Suhasini, Arjun Mathur"/>
    <n v="7"/>
    <x v="17"/>
    <s v="India"/>
    <n v="1"/>
    <x v="22"/>
    <x v="4"/>
    <x v="5"/>
    <s v="94 min"/>
    <n v="94"/>
    <n v="94"/>
    <n v="30.969197769537839"/>
    <s v=""/>
    <s v="Dramas, International Movies"/>
    <x v="2"/>
    <s v="Dramas, International Movies"/>
    <n v="2"/>
  </r>
  <r>
    <n v="8690"/>
    <x v="2554"/>
    <x v="0"/>
    <x v="2554"/>
    <s v="Rob McKittrick"/>
    <s v="Ryan Reynolds, Anna Faris, Justin Long, David Koechner, Luis Guzm√°n, Chi McBride, John Francis Daley, Kaitlin Doubleday, Rob Benedict, Alanna Ubach, Vanessa Lengies, Dane Cook"/>
    <n v="12"/>
    <x v="0"/>
    <s v="United States"/>
    <n v="1"/>
    <x v="1118"/>
    <x v="30"/>
    <x v="12"/>
    <s v="94 min"/>
    <n v="94"/>
    <n v="94"/>
    <n v="30.969197769537839"/>
    <s v=""/>
    <s v="Comedies, Independent Movies"/>
    <x v="4"/>
    <s v="Comedies, Independent Movies"/>
    <n v="2"/>
  </r>
  <r>
    <n v="8693"/>
    <x v="2555"/>
    <x v="0"/>
    <x v="2555"/>
    <s v="Marc Francis, Max Pugh"/>
    <s v="Benedict Cumberbatch, Thich Nhat Hanh"/>
    <n v="2"/>
    <x v="6"/>
    <s v="United Kingdom"/>
    <n v="1"/>
    <x v="322"/>
    <x v="3"/>
    <x v="6"/>
    <s v="94 min"/>
    <n v="94"/>
    <n v="94"/>
    <n v="30.969197769537839"/>
    <s v=""/>
    <s v="Documentaries"/>
    <x v="3"/>
    <s v="Documentaries"/>
    <n v="1"/>
  </r>
  <r>
    <n v="8709"/>
    <x v="2556"/>
    <x v="0"/>
    <x v="2556"/>
    <s v="Alejandro Agresti"/>
    <s v="John Cusack, Paul Hipp, Kevin Morris, Alejandro Agresti, Mario Alarc√≥n, Norman Briski, Lucila Sol√°, Juana Viale, Pablo Bossi, Leticia Br√©dice"/>
    <n v="10"/>
    <x v="0"/>
    <s v="United States, Argentina"/>
    <n v="2"/>
    <x v="250"/>
    <x v="4"/>
    <x v="5"/>
    <s v="94 min"/>
    <n v="94"/>
    <n v="94"/>
    <n v="30.969197769537839"/>
    <s v=""/>
    <s v="Comedies, Dramas, Independent Movies"/>
    <x v="4"/>
    <s v="Comedies, Dramas, Independent Movies"/>
    <n v="3"/>
  </r>
  <r>
    <n v="8792"/>
    <x v="2557"/>
    <x v="0"/>
    <x v="2557"/>
    <s v="Jason Reitman"/>
    <s v="Charlize Theron, Patton Oswalt, Patrick Wilson, Elizabeth Reaser, Jill Eikenberry, Mary Beth Hurt, Collette Wolfe, Richard Bekins, Kate Nowlin"/>
    <n v="9"/>
    <x v="0"/>
    <s v="United States"/>
    <n v="1"/>
    <x v="84"/>
    <x v="12"/>
    <x v="12"/>
    <s v="94 min"/>
    <n v="94"/>
    <n v="94"/>
    <n v="30.969197769537839"/>
    <s v=""/>
    <s v="Comedies, Dramas, Independent Movies"/>
    <x v="4"/>
    <s v="Comedies, Dramas, Independent Movies"/>
    <n v="3"/>
  </r>
  <r>
    <n v="60"/>
    <x v="2558"/>
    <x v="0"/>
    <x v="2558"/>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n v="21"/>
    <x v="1"/>
    <s v="Japan"/>
    <n v="1"/>
    <x v="698"/>
    <x v="37"/>
    <x v="6"/>
    <s v="95 min"/>
    <n v="95"/>
    <n v="95"/>
    <n v="20.839202662703723"/>
    <s v=""/>
    <s v="Action &amp; Adventure, Anime Features, International Movies"/>
    <x v="1"/>
    <s v="Action &amp; Adventure, Anime Features, International Movies"/>
    <n v="3"/>
  </r>
  <r>
    <n v="63"/>
    <x v="2559"/>
    <x v="0"/>
    <x v="2559"/>
    <s v="Toshiyuki Tsuru"/>
    <s v="Junko Takeuchi, Chie Nakamura, Yoichi Masukawa, Kazuhiko Inoue, Akio Otsuka, Kyousuke Ikeda, Marika Hayashi, Umeji Sasaki, Masashi Sugawara, Hisao Egawa"/>
    <n v="10"/>
    <x v="1"/>
    <s v="Japan"/>
    <n v="1"/>
    <x v="698"/>
    <x v="24"/>
    <x v="6"/>
    <s v="95 min"/>
    <n v="95"/>
    <n v="95"/>
    <n v="20.839202662703723"/>
    <s v=""/>
    <s v="Action &amp; Adventure, Anime Features, International Movies"/>
    <x v="1"/>
    <s v="Action &amp; Adventure, Anime Features, International Movies"/>
    <n v="3"/>
  </r>
  <r>
    <n v="91"/>
    <x v="2560"/>
    <x v="0"/>
    <x v="2560"/>
    <s v="Alice Waddington"/>
    <s v="Emma Roberts, Danielle Macdonald, Awkwafina, Eiza Gonz√°lez, Milla Jovovich, Jeremy Irvine, Arnaud Valois, Daniel Horvath"/>
    <n v="8"/>
    <x v="14"/>
    <s v="Spain, United States"/>
    <n v="2"/>
    <x v="1007"/>
    <x v="2"/>
    <x v="5"/>
    <s v="95 min"/>
    <n v="95"/>
    <n v="95"/>
    <n v="20.839202662703723"/>
    <s v=""/>
    <s v="Sci-Fi &amp; Fantasy, Thrillers"/>
    <x v="17"/>
    <s v="Sci-Fi &amp; Fantasy, Thrillers"/>
    <n v="2"/>
  </r>
  <r>
    <n v="128"/>
    <x v="2561"/>
    <x v="0"/>
    <x v="2561"/>
    <s v="Mark Rosman"/>
    <s v="Hilary Duff, Chad Michael Murray, Jennifer Coolidge, Dan Byrd, Regina King, Julie Gonzalo, Lin Shaye, Madeline Zima, Andrea Avery, Mary Pat Gleason, Paul Rodriguez, Whip Hubley, Kevin Kilner, Erica Hubbard, Simon Helberg"/>
    <n v="15"/>
    <x v="0"/>
    <s v="United States, Canada"/>
    <n v="2"/>
    <x v="344"/>
    <x v="26"/>
    <x v="7"/>
    <s v="95 min"/>
    <n v="95"/>
    <n v="95"/>
    <n v="20.839202662703723"/>
    <s v=""/>
    <s v="Children &amp; Family Movies, Comedies"/>
    <x v="0"/>
    <s v="Children &amp; Family Movies, Comedies"/>
    <n v="2"/>
  </r>
  <r>
    <n v="138"/>
    <x v="2562"/>
    <x v="0"/>
    <x v="2562"/>
    <s v="Simon Wincer"/>
    <s v="Paul Hogan, Linda Kozlowski, Jere Burns, Jonathan Banks, Aida Turturro, Alec Wilson, Gerry Skilton, Steve Rackman, Serge Cockburn, Paul Rodriguez, Mark Adair-Rios, Tiriel Mora, Grant Piro, Mike Tyson"/>
    <n v="14"/>
    <x v="12"/>
    <s v="Australia, United States"/>
    <n v="2"/>
    <x v="344"/>
    <x v="22"/>
    <x v="7"/>
    <s v="95 min"/>
    <n v="95"/>
    <n v="95"/>
    <n v="20.839202662703723"/>
    <s v=""/>
    <s v="Action &amp; Adventure, Comedies"/>
    <x v="1"/>
    <s v="Action &amp; Adventure, Comedies"/>
    <n v="2"/>
  </r>
  <r>
    <n v="169"/>
    <x v="2563"/>
    <x v="0"/>
    <x v="2563"/>
    <s v="Bobby Farrelly, Peter Farrelly"/>
    <s v="Chris Rock, Laurence Fishburne, David Hyde Pierce, Brandy Norwood, William Shatner, Ron Howard, Kid Rock, Ben Stein"/>
    <n v="8"/>
    <x v="0"/>
    <s v="United States"/>
    <n v="1"/>
    <x v="344"/>
    <x v="22"/>
    <x v="7"/>
    <s v="95 min"/>
    <n v="95"/>
    <n v="95"/>
    <n v="20.839202662703723"/>
    <s v=""/>
    <s v="Action &amp; Adventure, Children &amp; Family Movies, Comedies"/>
    <x v="1"/>
    <s v="Action &amp; Adventure, Children &amp; Family Movies, Comedies"/>
    <n v="3"/>
  </r>
  <r>
    <n v="180"/>
    <x v="2564"/>
    <x v="0"/>
    <x v="2564"/>
    <s v="Tom Shadyac"/>
    <s v="Eddie Murphy, Jada Pinkett Smith, James Coburn, Larry Miller, Dave Chappelle, John Ales, Patricia Wilson, Jamal Mixon"/>
    <n v="8"/>
    <x v="0"/>
    <s v="United States"/>
    <n v="1"/>
    <x v="344"/>
    <x v="46"/>
    <x v="2"/>
    <s v="95 min"/>
    <n v="95"/>
    <n v="95"/>
    <n v="20.839202662703723"/>
    <s v=""/>
    <s v="Comedies, Romantic Movies"/>
    <x v="4"/>
    <s v="Comedies, Romantic Movies"/>
    <n v="2"/>
  </r>
  <r>
    <n v="228"/>
    <x v="2565"/>
    <x v="0"/>
    <x v="2565"/>
    <s v="Angel Kristi Williams"/>
    <s v="Kofi Siriboe, Yootha Wong-Loi-Sing, Michael Ealy, Uzo Aduba"/>
    <n v="4"/>
    <x v="0"/>
    <s v="United States"/>
    <n v="1"/>
    <x v="781"/>
    <x v="1"/>
    <x v="5"/>
    <s v="95 min"/>
    <n v="95"/>
    <n v="95"/>
    <n v="20.839202662703723"/>
    <s v=""/>
    <s v="Dramas, Independent Movies, Romantic Movies"/>
    <x v="2"/>
    <s v="Dramas, Independent Movies, Romantic Movies"/>
    <n v="3"/>
  </r>
  <r>
    <n v="304"/>
    <x v="2566"/>
    <x v="0"/>
    <x v="2566"/>
    <s v="Alejandro Doria"/>
    <s v="Luis Brandoni, China Zorrilla, Antonio Gasalla, Julio De Grazia, Betiana Blum, Monica Villa, Juan Manuel Tenuta, Andrea Tenuta, Cecilia Rossetto, Enrique Pinti"/>
    <n v="10"/>
    <x v="25"/>
    <s v="Argentina"/>
    <n v="1"/>
    <x v="438"/>
    <x v="51"/>
    <x v="5"/>
    <s v="95 min"/>
    <n v="95"/>
    <n v="95"/>
    <n v="20.839202662703723"/>
    <s v=""/>
    <s v="Comedies, Cult Movies, International Movies"/>
    <x v="4"/>
    <s v="Comedies, Cult Movies, International Movies"/>
    <n v="3"/>
  </r>
  <r>
    <n v="372"/>
    <x v="2567"/>
    <x v="0"/>
    <x v="2567"/>
    <s v="Najwa Najjar"/>
    <s v="Yasmine Al Massri, Ashraf Farah, Ali Suliman, Hiam Abbass, Samia Kuzmoz Bakri, Yosef Abu Wardeh, Wardeh Dukwar, Manal Awad, Valentina Abu-'Aksa, Walid Abdul Salam, Ahmad Abu Sal'oum, Wardeh Jubran"/>
    <n v="12"/>
    <x v="2"/>
    <m/>
    <n v="0"/>
    <x v="1119"/>
    <x v="16"/>
    <x v="1"/>
    <s v="95 min"/>
    <n v="95"/>
    <n v="95"/>
    <n v="20.839202662703723"/>
    <s v=""/>
    <s v="Dramas, Independent Movies, International Movies"/>
    <x v="2"/>
    <s v="Dramas, Independent Movies, International Movies"/>
    <n v="3"/>
  </r>
  <r>
    <n v="464"/>
    <x v="2568"/>
    <x v="0"/>
    <x v="2568"/>
    <s v="Roberto De Feo, Paolo Strippoli"/>
    <s v="Matilda Lutz, Francesco Russo, Peppino Mazzotta, Will Merrick, Yuliia Sobol, Alida Baldari Calabria, Cristina Donadio, Francesca Cavallin"/>
    <n v="8"/>
    <x v="24"/>
    <s v="Italy"/>
    <n v="1"/>
    <x v="1120"/>
    <x v="6"/>
    <x v="5"/>
    <s v="95 min"/>
    <n v="95"/>
    <n v="95"/>
    <n v="20.839202662703723"/>
    <s v=""/>
    <s v="Horror Movies, International Movies"/>
    <x v="9"/>
    <s v="Horror Movies, International Movies"/>
    <n v="2"/>
  </r>
  <r>
    <n v="509"/>
    <x v="2569"/>
    <x v="0"/>
    <x v="2569"/>
    <s v="Yeo Siew Hua"/>
    <s v="Peter Yu, Liu Xiaoyi, Guo Yue, Ishtiaque Zico, Jack Tan"/>
    <n v="5"/>
    <x v="11"/>
    <s v="France, Netherlands, Singapore"/>
    <n v="3"/>
    <x v="1121"/>
    <x v="2"/>
    <x v="5"/>
    <s v="95 min"/>
    <n v="95"/>
    <n v="95"/>
    <n v="20.839202662703723"/>
    <s v=""/>
    <s v="Dramas, International Movies"/>
    <x v="2"/>
    <s v="Dramas, International Movies"/>
    <n v="2"/>
  </r>
  <r>
    <n v="535"/>
    <x v="2570"/>
    <x v="0"/>
    <x v="2570"/>
    <s v="Rano Karno"/>
    <s v="Maudy Koesnaedi, Rano Karno, Cornelia Agatha, Mandra Naih, Aminah Tjendrakasih, Suty Karno, Adam Jagwani"/>
    <n v="7"/>
    <x v="43"/>
    <s v="Indonesia"/>
    <n v="1"/>
    <x v="1121"/>
    <x v="2"/>
    <x v="4"/>
    <s v="95 min"/>
    <n v="95"/>
    <n v="95"/>
    <n v="20.839202662703723"/>
    <s v=""/>
    <s v="Dramas, International Movies"/>
    <x v="2"/>
    <s v="Dramas, International Movies"/>
    <n v="2"/>
  </r>
  <r>
    <n v="564"/>
    <x v="2571"/>
    <x v="0"/>
    <x v="2571"/>
    <s v="Jay Roach"/>
    <s v="Mike Myers, Heather Graham, Michael York, Robert Wagner, Rob Lowe, Seth Green, Mindy Sterling, Verne Troyer, Elizabeth Hurley, Will Ferrell"/>
    <n v="10"/>
    <x v="0"/>
    <s v="United States"/>
    <n v="1"/>
    <x v="132"/>
    <x v="41"/>
    <x v="2"/>
    <s v="95 min"/>
    <n v="95"/>
    <n v="95"/>
    <n v="20.839202662703723"/>
    <s v=""/>
    <s v="Action &amp; Adventure, Comedies, Sci-Fi &amp; Fantasy"/>
    <x v="1"/>
    <s v="Action &amp; Adventure, Comedies, Sci-Fi &amp; Fantasy"/>
    <n v="3"/>
  </r>
  <r>
    <n v="705"/>
    <x v="2572"/>
    <x v="0"/>
    <x v="2572"/>
    <s v="Achille Brice"/>
    <s v="Syndy Emade, Alexx Ekubo, Solange Ojong, Nchifor Valery, Miss Li, Becky Takang, Anurin Nwunembom, Nkwah Kingsley, Roger Brice Sobgo, Jeanne Mbenti"/>
    <n v="10"/>
    <x v="2"/>
    <m/>
    <n v="0"/>
    <x v="892"/>
    <x v="5"/>
    <x v="1"/>
    <s v="95 min"/>
    <n v="95"/>
    <n v="95"/>
    <n v="20.839202662703723"/>
    <s v=""/>
    <s v="Comedies, Dramas, International Movies"/>
    <x v="4"/>
    <s v="Comedies, Dramas, International Movies"/>
    <n v="3"/>
  </r>
  <r>
    <n v="784"/>
    <x v="2573"/>
    <x v="0"/>
    <x v="2573"/>
    <s v="Leandro Neri"/>
    <s v="Giovana Cordeiro, Gkay, Bruna Inocencio, Samya Pascotto, Flavia Pavanelli, Micael Borges, Jean Pedro, Rafael Medrado, Nikolas Antunes, Stella Miranda"/>
    <n v="10"/>
    <x v="23"/>
    <s v="Brazil"/>
    <n v="1"/>
    <x v="64"/>
    <x v="6"/>
    <x v="5"/>
    <s v="95 min"/>
    <n v="95"/>
    <n v="95"/>
    <n v="20.839202662703723"/>
    <s v=""/>
    <s v="Comedies, International Movies, Music &amp; Musicals"/>
    <x v="4"/>
    <s v="Comedies, International Movies, Music &amp; Musicals"/>
    <n v="3"/>
  </r>
  <r>
    <n v="905"/>
    <x v="2574"/>
    <x v="0"/>
    <x v="2574"/>
    <s v="Baran bo Odar"/>
    <s v="Jamie Foxx, Michelle Monaghan, Scoot McNairy, Dermot Mulroney, T.I., David Harbour, Gabrielle Union, Octavius J. Johnson, Tim Connolly, Drew Sheer"/>
    <n v="10"/>
    <x v="0"/>
    <s v="United States"/>
    <n v="1"/>
    <x v="1122"/>
    <x v="3"/>
    <x v="12"/>
    <s v="95 min"/>
    <n v="95"/>
    <n v="95"/>
    <n v="20.839202662703723"/>
    <s v=""/>
    <s v="Action &amp; Adventure"/>
    <x v="1"/>
    <s v="Action &amp; Adventure"/>
    <n v="1"/>
  </r>
  <r>
    <n v="931"/>
    <x v="2575"/>
    <x v="0"/>
    <x v="2575"/>
    <s v="Todd Phillips"/>
    <s v="Robert Downey Jr., Zach Galifianakis, Michelle Monaghan, Jamie Foxx, Juliette Lewis, Danny McBride, RZA, Matt Walsh"/>
    <n v="8"/>
    <x v="0"/>
    <s v="United States"/>
    <n v="1"/>
    <x v="475"/>
    <x v="10"/>
    <x v="12"/>
    <s v="95 min"/>
    <n v="95"/>
    <n v="95"/>
    <n v="20.839202662703723"/>
    <s v=""/>
    <s v="Action &amp; Adventure, Comedies"/>
    <x v="1"/>
    <s v="Action &amp; Adventure, Comedies"/>
    <n v="2"/>
  </r>
  <r>
    <n v="967"/>
    <x v="2576"/>
    <x v="0"/>
    <x v="2576"/>
    <s v="Pedro Antonio"/>
    <s v="Marcus Majella, Samantha Schm√ºtz, Caito Mainier, Pedroca Monteiro, Thelmo Fernandes, Zeca Carvalho, Pablo Sanabio, Luan Caruzo"/>
    <n v="8"/>
    <x v="23"/>
    <s v="Brazil"/>
    <n v="1"/>
    <x v="1123"/>
    <x v="6"/>
    <x v="5"/>
    <s v="95 min"/>
    <n v="95"/>
    <n v="95"/>
    <n v="20.839202662703723"/>
    <s v=""/>
    <s v="Comedies, International Movies"/>
    <x v="4"/>
    <s v="Comedies, International Movies"/>
    <n v="2"/>
  </r>
  <r>
    <n v="984"/>
    <x v="2577"/>
    <x v="0"/>
    <x v="2577"/>
    <s v="Alexis Morante"/>
    <s v="Enrique Bunbury, Juan Valdivia, Joaqu√≠n Cardiel, Pedro Andreu"/>
    <n v="4"/>
    <x v="14"/>
    <s v="Spain"/>
    <n v="1"/>
    <x v="14"/>
    <x v="6"/>
    <x v="5"/>
    <s v="95 min"/>
    <n v="95"/>
    <n v="95"/>
    <n v="20.839202662703723"/>
    <s v=""/>
    <s v="Documentaries, International Movies, Music &amp; Musicals"/>
    <x v="3"/>
    <s v="Documentaries, International Movies, Music &amp; Musicals"/>
    <n v="3"/>
  </r>
  <r>
    <n v="1161"/>
    <x v="2578"/>
    <x v="0"/>
    <x v="2578"/>
    <s v="Mike Hodges"/>
    <s v="Clive Owen, Kate Hardie, Alex Kingston, Gina McKee, Nicholas Ball, Nick Reding, Alexander Morton"/>
    <n v="7"/>
    <x v="19"/>
    <s v="Ireland, United Kingdom, France, Germany"/>
    <n v="4"/>
    <x v="823"/>
    <x v="18"/>
    <x v="5"/>
    <s v="95 min"/>
    <n v="95"/>
    <n v="95"/>
    <n v="20.839202662703723"/>
    <s v=""/>
    <s v="Dramas, Independent Movies, Thrillers"/>
    <x v="2"/>
    <s v="Dramas, Independent Movies, Thrillers"/>
    <n v="3"/>
  </r>
  <r>
    <n v="1379"/>
    <x v="2579"/>
    <x v="0"/>
    <x v="2579"/>
    <s v="Glendyn Ivin"/>
    <s v="Naomi Watts, Andrew Lincoln, Jacki Weaver, Griffin Murray-Johnston, Rachel House, Leeanna Walsman, Lisa Hensley, Felix Cameron, Abe Clifford-Barr"/>
    <n v="9"/>
    <x v="12"/>
    <s v="Australia, United States"/>
    <n v="2"/>
    <x v="213"/>
    <x v="6"/>
    <x v="1"/>
    <s v="95 min"/>
    <n v="95"/>
    <n v="95"/>
    <n v="20.839202662703723"/>
    <s v=""/>
    <s v="Children &amp; Family Movies, Dramas"/>
    <x v="0"/>
    <s v="Children &amp; Family Movies, Dramas"/>
    <n v="2"/>
  </r>
  <r>
    <n v="1387"/>
    <x v="2580"/>
    <x v="0"/>
    <x v="2580"/>
    <s v="√Ångeles Rein√©"/>
    <s v="Rosa Mar√≠a Sard√†, Ver√≥nica Forqu√©, Ingrid Garc√≠a Jonsson, David Verdaguer, Candela Pe√±a, M√≥nica L√≥pez, Pol Monen, Alex O'Dogherty, Leander Vyvey, Liz Lobato"/>
    <n v="10"/>
    <x v="46"/>
    <s v="Portugal, Spain"/>
    <n v="2"/>
    <x v="1124"/>
    <x v="1"/>
    <x v="5"/>
    <s v="95 min"/>
    <n v="95"/>
    <n v="95"/>
    <n v="20.839202662703723"/>
    <s v=""/>
    <s v="Comedies, International Movies, LGBTQ Movies"/>
    <x v="4"/>
    <s v="Comedies, International Movies, LGBTQ Movies"/>
    <n v="3"/>
  </r>
  <r>
    <n v="1390"/>
    <x v="2581"/>
    <x v="0"/>
    <x v="2581"/>
    <s v="Nicol Paone"/>
    <s v="Malin Akerman, Kat Dennings, Aisha Tyler, Jane Seymour, Jack Donnelly, Chelsea Peretti, Christine Taylor, Ryan Hansen, Deon Cole, Wanda Sykes"/>
    <n v="10"/>
    <x v="0"/>
    <s v="United States"/>
    <n v="1"/>
    <x v="1125"/>
    <x v="1"/>
    <x v="12"/>
    <s v="95 min"/>
    <n v="95"/>
    <n v="95"/>
    <n v="20.839202662703723"/>
    <s v=""/>
    <s v="Comedies"/>
    <x v="4"/>
    <s v="Comedies"/>
    <n v="1"/>
  </r>
  <r>
    <n v="1511"/>
    <x v="2582"/>
    <x v="0"/>
    <x v="2582"/>
    <s v="James Haslam"/>
    <s v="Uma Thurman, Tim Roth, Alice Eve, Parker Posey, Maggie Q, Crispin Glover, Michael Sirow, Sof√≠a Vergara, Stephen Fry, Sharon Maughan, Susan Traylor, Wilmer Calderon, Richard Reid, Ethan Cohn, Nathalie Love"/>
    <n v="15"/>
    <x v="0"/>
    <s v="United States, United Kingdom"/>
    <n v="2"/>
    <x v="1126"/>
    <x v="5"/>
    <x v="12"/>
    <s v="95 min"/>
    <n v="95"/>
    <n v="95"/>
    <n v="20.839202662703723"/>
    <s v=""/>
    <s v="Comedies"/>
    <x v="4"/>
    <s v="Comedies"/>
    <n v="1"/>
  </r>
  <r>
    <n v="1649"/>
    <x v="2583"/>
    <x v="0"/>
    <x v="2583"/>
    <s v="Eric Bress"/>
    <s v="Brenton Thwaites, Theo Rossi, Skylar Astin, Kyle Gallner, Alan Ritchson, Billy Zane, Shaun Toub"/>
    <n v="7"/>
    <x v="6"/>
    <s v="United Kingdom"/>
    <n v="1"/>
    <x v="825"/>
    <x v="1"/>
    <x v="12"/>
    <s v="95 min"/>
    <n v="95"/>
    <n v="95"/>
    <n v="20.839202662703723"/>
    <s v=""/>
    <s v="Horror Movies"/>
    <x v="9"/>
    <s v="Horror Movies"/>
    <n v="1"/>
  </r>
  <r>
    <n v="1695"/>
    <x v="2584"/>
    <x v="0"/>
    <x v="2584"/>
    <s v="Cody Cameron, Kris Pearn"/>
    <s v="Bill Hader, Anna Faris, James Caan, Will Forte, Andy Samberg, Benjamin Bratt, Neil Patrick Harris, Terry Crews, Kristen Schaal"/>
    <n v="9"/>
    <x v="0"/>
    <s v="United States"/>
    <n v="1"/>
    <x v="730"/>
    <x v="8"/>
    <x v="7"/>
    <s v="95 min"/>
    <n v="95"/>
    <n v="95"/>
    <n v="20.839202662703723"/>
    <s v=""/>
    <s v="Children &amp; Family Movies, Comedies"/>
    <x v="0"/>
    <s v="Children &amp; Family Movies, Comedies"/>
    <n v="2"/>
  </r>
  <r>
    <n v="1706"/>
    <x v="2585"/>
    <x v="0"/>
    <x v="2585"/>
    <s v="Edoardo Ponti"/>
    <s v="Sophia Loren, Ibrahima Gueye, Renato Carpentieri, Diego Iosif Pirvu, Massimiliano Rossi, Abril Zamora, Babak Karimi"/>
    <n v="7"/>
    <x v="24"/>
    <s v="Italy"/>
    <n v="1"/>
    <x v="538"/>
    <x v="1"/>
    <x v="2"/>
    <s v="95 min"/>
    <n v="95"/>
    <n v="95"/>
    <n v="20.839202662703723"/>
    <s v=""/>
    <s v="Dramas, International Movies"/>
    <x v="2"/>
    <s v="Dramas, International Movies"/>
    <n v="2"/>
  </r>
  <r>
    <n v="1730"/>
    <x v="2586"/>
    <x v="0"/>
    <x v="2586"/>
    <s v="Kevin Pollak"/>
    <s v="Johnny Simmons, Maria Bello, Brittany Snow, Kumail Nanjiani, Beck Bennett, Paul Wesley, Jane Lynch, J.K. Simmons, Lenora Crichlow"/>
    <n v="9"/>
    <x v="0"/>
    <s v="United States"/>
    <n v="1"/>
    <x v="678"/>
    <x v="9"/>
    <x v="12"/>
    <s v="95 min"/>
    <n v="95"/>
    <n v="95"/>
    <n v="20.839202662703723"/>
    <s v=""/>
    <s v="Comedies"/>
    <x v="4"/>
    <s v="Comedies"/>
    <n v="1"/>
  </r>
  <r>
    <n v="1793"/>
    <x v="2587"/>
    <x v="0"/>
    <x v="2587"/>
    <s v="Mat√≠as Gueilburt"/>
    <m/>
    <n v="0"/>
    <x v="25"/>
    <s v="Argentina"/>
    <n v="1"/>
    <x v="203"/>
    <x v="1"/>
    <x v="1"/>
    <s v="95 min"/>
    <n v="95"/>
    <n v="95"/>
    <n v="20.839202662703723"/>
    <s v=""/>
    <s v="Documentaries, International Movies, Sports Movies"/>
    <x v="3"/>
    <s v="Documentaries, International Movies, Sports Movies"/>
    <n v="3"/>
  </r>
  <r>
    <n v="1912"/>
    <x v="2588"/>
    <x v="0"/>
    <x v="2588"/>
    <s v="Adam Bolt"/>
    <m/>
    <n v="0"/>
    <x v="0"/>
    <s v="United States"/>
    <n v="1"/>
    <x v="508"/>
    <x v="2"/>
    <x v="1"/>
    <s v="95 min"/>
    <n v="95"/>
    <n v="95"/>
    <n v="20.839202662703723"/>
    <s v=""/>
    <s v="Documentaries"/>
    <x v="3"/>
    <s v="Documentaries"/>
    <n v="1"/>
  </r>
  <r>
    <n v="1925"/>
    <x v="2589"/>
    <x v="0"/>
    <x v="2589"/>
    <s v="Stacie Passon"/>
    <s v="Taissa Farmiga, Alexandra Daddario, Crispin Glover, Sebastian Stan, Paula Malcomson, Peter Coonan, Ian Toner, Joanne Crawford"/>
    <n v="8"/>
    <x v="0"/>
    <s v="United States"/>
    <n v="1"/>
    <x v="508"/>
    <x v="5"/>
    <x v="1"/>
    <s v="95 min"/>
    <n v="95"/>
    <n v="95"/>
    <n v="20.839202662703723"/>
    <s v=""/>
    <s v="Dramas, Thrillers"/>
    <x v="2"/>
    <s v="Dramas, Thrillers"/>
    <n v="2"/>
  </r>
  <r>
    <n v="2164"/>
    <x v="2590"/>
    <x v="0"/>
    <x v="2590"/>
    <s v="Franck Nataf"/>
    <s v="Nicolas Anelka"/>
    <n v="1"/>
    <x v="11"/>
    <s v="France"/>
    <n v="1"/>
    <x v="1127"/>
    <x v="1"/>
    <x v="1"/>
    <s v="95 min"/>
    <n v="95"/>
    <n v="95"/>
    <n v="20.839202662703723"/>
    <s v=""/>
    <s v="Documentaries, International Movies, Sports Movies"/>
    <x v="3"/>
    <s v="Documentaries, International Movies, Sports Movies"/>
    <n v="3"/>
  </r>
  <r>
    <n v="2232"/>
    <x v="2591"/>
    <x v="0"/>
    <x v="2591"/>
    <s v="Toka McBaror, Tunde Apalowo"/>
    <s v="Ramsey Nouah, Blossom Chukwujekwu, Ayo Makun, Nancy Isime, Ali Nuhu, Folusho Durojaiye, Toyin Abraham, Chika Lann, Broda Shaggi, Etinosa Idemudia"/>
    <n v="10"/>
    <x v="9"/>
    <s v="Nigeria"/>
    <n v="1"/>
    <x v="1128"/>
    <x v="2"/>
    <x v="5"/>
    <s v="95 min"/>
    <n v="95"/>
    <n v="95"/>
    <n v="20.839202662703723"/>
    <s v=""/>
    <s v="Comedies, International Movies"/>
    <x v="4"/>
    <s v="Comedies, International Movies"/>
    <n v="2"/>
  </r>
  <r>
    <n v="2270"/>
    <x v="2592"/>
    <x v="0"/>
    <x v="2592"/>
    <s v="Soumendra Padhi"/>
    <s v="Manoj Bajpayee, Mayur Mahendra Patole, Tillotama Shome, Shruti Marathe, Chhaya Kadam, Gajraj Rao"/>
    <n v="6"/>
    <x v="17"/>
    <s v="India"/>
    <n v="1"/>
    <x v="794"/>
    <x v="9"/>
    <x v="5"/>
    <s v="95 min"/>
    <n v="95"/>
    <n v="95"/>
    <n v="20.839202662703723"/>
    <s v=""/>
    <s v="Dramas, Independent Movies, International Movies"/>
    <x v="2"/>
    <s v="Dramas, Independent Movies, International Movies"/>
    <n v="3"/>
  </r>
  <r>
    <n v="2305"/>
    <x v="2593"/>
    <x v="0"/>
    <x v="2593"/>
    <s v="Sabina Fedeli, Anna Migotto"/>
    <s v="Helen Mirren, Gengher Gatti"/>
    <n v="2"/>
    <x v="24"/>
    <s v="Italy"/>
    <n v="1"/>
    <x v="1035"/>
    <x v="2"/>
    <x v="1"/>
    <s v="95 min"/>
    <n v="95"/>
    <n v="95"/>
    <n v="20.839202662703723"/>
    <s v=""/>
    <s v="Documentaries, International Movies"/>
    <x v="3"/>
    <s v="Documentaries, International Movies"/>
    <n v="2"/>
  </r>
  <r>
    <n v="2442"/>
    <x v="2594"/>
    <x v="0"/>
    <x v="2594"/>
    <s v="Izidore K. Musallam"/>
    <s v="Hisham Abdulrahman, Turki Al-Yusuf, Mais Hamdan, Khaled Sami, Mishal Al-Mutairi, Hind Muhamed"/>
    <n v="6"/>
    <x v="57"/>
    <s v="Saudi Arabia, United Arab Emirates"/>
    <n v="2"/>
    <x v="51"/>
    <x v="24"/>
    <x v="6"/>
    <s v="95 min"/>
    <n v="95"/>
    <n v="95"/>
    <n v="20.839202662703723"/>
    <s v=""/>
    <s v="Comedies, Dramas, International Movies"/>
    <x v="4"/>
    <s v="Comedies, Dramas, International Movies"/>
    <n v="3"/>
  </r>
  <r>
    <n v="2444"/>
    <x v="2595"/>
    <x v="0"/>
    <x v="2595"/>
    <s v="Yasir Al Yasiri"/>
    <s v="Amina Khalil, Ahmed Dawood, Tarek Lotfy, Ahmed El Fishawy, Mahmoud Hijazi, Jihane Khalil, Asmaa Galal, Tara Emad"/>
    <n v="8"/>
    <x v="5"/>
    <s v="Egypt"/>
    <n v="1"/>
    <x v="633"/>
    <x v="2"/>
    <x v="5"/>
    <s v="95 min"/>
    <n v="95"/>
    <n v="95"/>
    <n v="20.839202662703723"/>
    <s v=""/>
    <s v="Horror Movies, International Movies"/>
    <x v="9"/>
    <s v="Horror Movies, International Movies"/>
    <n v="2"/>
  </r>
  <r>
    <n v="2648"/>
    <x v="2596"/>
    <x v="0"/>
    <x v="2596"/>
    <s v="Upi Avianto"/>
    <s v="Reza Rahadian, Bunga Citra Lestari, Chew Kin Wah, Atikah Suhaime, Iedil Putra, Iskandar Zulkarnain, Alex Abbad, Melissa Karim"/>
    <n v="8"/>
    <x v="43"/>
    <s v="Indonesia"/>
    <n v="1"/>
    <x v="1129"/>
    <x v="2"/>
    <x v="1"/>
    <s v="95 min"/>
    <n v="95"/>
    <n v="95"/>
    <n v="20.839202662703723"/>
    <s v=""/>
    <s v="Comedies, International Movies"/>
    <x v="4"/>
    <s v="Comedies, International Movies"/>
    <n v="2"/>
  </r>
  <r>
    <n v="2672"/>
    <x v="2597"/>
    <x v="0"/>
    <x v="2597"/>
    <s v="C√ºneyt Kaya"/>
    <s v="David Kross, Frederick Lau, Janina Uhse, Anne Sch√§fer, Sophia Thomalla"/>
    <n v="5"/>
    <x v="10"/>
    <s v="Germany"/>
    <n v="1"/>
    <x v="656"/>
    <x v="1"/>
    <x v="5"/>
    <s v="95 min"/>
    <n v="95"/>
    <n v="95"/>
    <n v="20.839202662703723"/>
    <s v=""/>
    <s v="Dramas, International Movies"/>
    <x v="2"/>
    <s v="Dramas, International Movies"/>
    <n v="2"/>
  </r>
  <r>
    <n v="2682"/>
    <x v="2598"/>
    <x v="0"/>
    <x v="2598"/>
    <s v="Ali Yorgancƒ±oƒülu"/>
    <s v="Aslƒ± ƒ∞nandƒ±k, Toygan Avanoƒülu, Tuna Orhan, Caner √ñzyurtlu, Melis ƒ∞≈üiten, Aslƒ± Turanlƒ±, Ahmet Olgun S√ºnear, Seda T√ºrkmen, Ayten Uncuoƒülu"/>
    <n v="9"/>
    <x v="61"/>
    <s v="Turkey"/>
    <n v="1"/>
    <x v="347"/>
    <x v="2"/>
    <x v="4"/>
    <s v="95 min"/>
    <n v="95"/>
    <n v="95"/>
    <n v="20.839202662703723"/>
    <s v=""/>
    <s v="Children &amp; Family Movies, Comedies, International Movies"/>
    <x v="0"/>
    <s v="Children &amp; Family Movies, Comedies, International Movies"/>
    <n v="3"/>
  </r>
  <r>
    <n v="2790"/>
    <x v="2599"/>
    <x v="0"/>
    <x v="2599"/>
    <s v="Gabriela Garc√≠a Rivas"/>
    <s v="Eileen Y√°√±ez, Jorge Luis Moreno, Daniela Newton, Andrea Newton, Luis Eduardo Yee, Enrique Medina, Roberto Fiesco"/>
    <n v="7"/>
    <x v="15"/>
    <s v="Mexico"/>
    <n v="1"/>
    <x v="1054"/>
    <x v="3"/>
    <x v="1"/>
    <s v="95 min"/>
    <n v="95"/>
    <n v="95"/>
    <n v="20.839202662703723"/>
    <s v=""/>
    <s v="Dramas, Independent Movies, International Movies"/>
    <x v="2"/>
    <s v="Dramas, Independent Movies, International Movies"/>
    <n v="3"/>
  </r>
  <r>
    <n v="2802"/>
    <x v="2600"/>
    <x v="0"/>
    <x v="2600"/>
    <s v="Susan Walter"/>
    <s v="Sharon Stone, Tony Goldwyn, Liza Lapira, Ellen Burstyn, Jason Gibson, Famke Janssen, Caitlin Fitzgerald, Gilles Marini, Erica Ash, Tom Paolino"/>
    <n v="10"/>
    <x v="0"/>
    <s v="United States"/>
    <n v="1"/>
    <x v="982"/>
    <x v="3"/>
    <x v="12"/>
    <s v="95 min"/>
    <n v="95"/>
    <n v="95"/>
    <n v="20.839202662703723"/>
    <s v=""/>
    <s v="Dramas, Romantic Movies"/>
    <x v="2"/>
    <s v="Dramas, Romantic Movies"/>
    <n v="2"/>
  </r>
  <r>
    <n v="2823"/>
    <x v="2601"/>
    <x v="0"/>
    <x v="2601"/>
    <s v="Liz Garbus"/>
    <s v="Amy Ryan, Gabriel Byrne, Thomasin McKenzie, Lola Kirke, Oona Laurence, Dean Winters, Miriam Shor, Reed Birney, Kevin Corrigan, Stan Carp"/>
    <n v="10"/>
    <x v="0"/>
    <s v="United States"/>
    <n v="1"/>
    <x v="1130"/>
    <x v="1"/>
    <x v="12"/>
    <s v="95 min"/>
    <n v="95"/>
    <n v="95"/>
    <n v="20.839202662703723"/>
    <s v=""/>
    <s v="Dramas"/>
    <x v="2"/>
    <s v="Dramas"/>
    <n v="1"/>
  </r>
  <r>
    <n v="2900"/>
    <x v="2602"/>
    <x v="0"/>
    <x v="2602"/>
    <s v="Linda Korsten"/>
    <s v="Marlee van der Merwe, Eugene Jensen, Marno van der Merwe, Lizelle de Klerk, Steve Hofmeyr, Sanet Ackermann, Terence Bridgett, Annette Engelbrecht, Rina Nienaber, Lizz Meiring"/>
    <n v="10"/>
    <x v="18"/>
    <s v="South Africa"/>
    <n v="1"/>
    <x v="1056"/>
    <x v="11"/>
    <x v="6"/>
    <s v="95 min"/>
    <n v="95"/>
    <n v="95"/>
    <n v="20.839202662703723"/>
    <s v=""/>
    <s v="Comedies, International Movies, Music &amp; Musicals"/>
    <x v="4"/>
    <s v="Comedies, International Movies, Music &amp; Musicals"/>
    <n v="3"/>
  </r>
  <r>
    <n v="2913"/>
    <x v="2603"/>
    <x v="0"/>
    <x v="2603"/>
    <s v="Rod Cabatana Marmol"/>
    <s v="Sue Ramirez, RK Bagatsing, Mark Anthony Fernandez, Aleck Bovick, Dexter Doria, Nino Muhlach, Lui Manansala, Dolly De Leon"/>
    <n v="8"/>
    <x v="48"/>
    <s v="Philippines"/>
    <n v="1"/>
    <x v="114"/>
    <x v="2"/>
    <x v="5"/>
    <s v="95 min"/>
    <n v="95"/>
    <n v="95"/>
    <n v="20.839202662703723"/>
    <s v=""/>
    <s v="Dramas, International Movies, Romantic Movies"/>
    <x v="2"/>
    <s v="Dramas, International Movies, Romantic Movies"/>
    <n v="3"/>
  </r>
  <r>
    <n v="3017"/>
    <x v="2604"/>
    <x v="0"/>
    <x v="2604"/>
    <s v="Tim Hill"/>
    <s v="James Marsden, Russell Brand, Kaley Cuoco, Hank Azaria, Gary Cole, Elizabeth Perkins, Hugh Laurie, Tiffany Espensen, David Hasselhoff, Chelsea Handler"/>
    <n v="10"/>
    <x v="0"/>
    <s v="United States, France, Japan"/>
    <n v="3"/>
    <x v="594"/>
    <x v="12"/>
    <x v="7"/>
    <s v="95 min"/>
    <n v="95"/>
    <n v="95"/>
    <n v="20.839202662703723"/>
    <s v=""/>
    <s v="Children &amp; Family Movies, Comedies"/>
    <x v="0"/>
    <s v="Children &amp; Family Movies, Comedies"/>
    <n v="2"/>
  </r>
  <r>
    <n v="3023"/>
    <x v="2605"/>
    <x v="0"/>
    <x v="2605"/>
    <s v="Rima Das"/>
    <s v="Arnali Das, Manoranjan Das, Banita Thakuriya, Manabendra Das, Deepjyoti Kalita, Pakija Begum"/>
    <n v="6"/>
    <x v="17"/>
    <s v="India"/>
    <n v="1"/>
    <x v="877"/>
    <x v="5"/>
    <x v="1"/>
    <s v="95 min"/>
    <n v="95"/>
    <n v="95"/>
    <n v="20.839202662703723"/>
    <s v=""/>
    <s v="Dramas, Independent Movies, International Movies"/>
    <x v="2"/>
    <s v="Dramas, Independent Movies, International Movies"/>
    <n v="3"/>
  </r>
  <r>
    <n v="3102"/>
    <x v="2606"/>
    <x v="0"/>
    <x v="2606"/>
    <s v="Shojiro Nishimi, Guillaume Renard"/>
    <s v="Kenn Michael, Vince Staples, Dino Andrade, Michael Chiklis, Giancarlo Esposito, Jorge Gutierrez, Dascha Polanco, RZA, Danny Trejo, Antonio Alvarez"/>
    <n v="10"/>
    <x v="11"/>
    <s v="France, Japan"/>
    <n v="2"/>
    <x v="707"/>
    <x v="3"/>
    <x v="12"/>
    <s v="95 min"/>
    <n v="95"/>
    <n v="95"/>
    <n v="20.839202662703723"/>
    <s v=""/>
    <s v="Action &amp; Adventure, Comedies, International Movies"/>
    <x v="1"/>
    <s v="Action &amp; Adventure, Comedies, International Movies"/>
    <n v="3"/>
  </r>
  <r>
    <n v="3156"/>
    <x v="2607"/>
    <x v="0"/>
    <x v="2607"/>
    <s v="Ding-Lin Wang"/>
    <s v="Roy Chiu, Chia-Chia Peng, Wen Chen-ling, Eugenie Liu, Yeo Yann Yann"/>
    <n v="5"/>
    <x v="53"/>
    <s v="Taiwan"/>
    <n v="1"/>
    <x v="903"/>
    <x v="2"/>
    <x v="5"/>
    <s v="95 min"/>
    <n v="95"/>
    <n v="95"/>
    <n v="20.839202662703723"/>
    <s v=""/>
    <s v="International Movies, Thrillers"/>
    <x v="7"/>
    <s v="International Movies, Thrillers"/>
    <n v="2"/>
  </r>
  <r>
    <n v="3203"/>
    <x v="2608"/>
    <x v="0"/>
    <x v="2608"/>
    <s v="Syrine Boulanouar, Nekfeu"/>
    <s v="Nekfeu"/>
    <n v="1"/>
    <x v="11"/>
    <s v="France"/>
    <n v="1"/>
    <x v="691"/>
    <x v="2"/>
    <x v="5"/>
    <s v="95 min"/>
    <n v="95"/>
    <n v="95"/>
    <n v="20.839202662703723"/>
    <s v=""/>
    <s v="Documentaries, International Movies, Music &amp; Musicals"/>
    <x v="3"/>
    <s v="Documentaries, International Movies, Music &amp; Musicals"/>
    <n v="3"/>
  </r>
  <r>
    <n v="3403"/>
    <x v="2609"/>
    <x v="0"/>
    <x v="2609"/>
    <s v="Yƒ±lmaz Erdoƒüan"/>
    <s v="Aylin Kontante, B√ºlent Emrah Parlak, B√º≈üra Pekin, √áaƒülar √áorumlu, Fatih Artman, Gupse √ñzay, Serkan Keskin, ≈ûebnem Bozoklu"/>
    <n v="8"/>
    <x v="61"/>
    <s v="Turkey"/>
    <n v="1"/>
    <x v="117"/>
    <x v="3"/>
    <x v="1"/>
    <s v="95 min"/>
    <n v="95"/>
    <n v="95"/>
    <n v="20.839202662703723"/>
    <s v=""/>
    <s v="Comedies, International Movies, Romantic Movies"/>
    <x v="4"/>
    <s v="Comedies, International Movies, Romantic Movies"/>
    <n v="3"/>
  </r>
  <r>
    <n v="3546"/>
    <x v="2610"/>
    <x v="0"/>
    <x v="2610"/>
    <s v="Ahmed Zain"/>
    <s v="Ibrahim Almeirasi, Ahmed Saif, Alia Almannai, Mohamed Morshed, Mohamed Alkendi, Tariq Almuhairi"/>
    <n v="6"/>
    <x v="33"/>
    <s v="United Arab Emirates"/>
    <n v="1"/>
    <x v="184"/>
    <x v="2"/>
    <x v="1"/>
    <s v="95 min"/>
    <n v="95"/>
    <n v="95"/>
    <n v="20.839202662703723"/>
    <s v=""/>
    <s v="Comedies, International Movies"/>
    <x v="4"/>
    <s v="Comedies, International Movies"/>
    <n v="2"/>
  </r>
  <r>
    <n v="3748"/>
    <x v="2611"/>
    <x v="0"/>
    <x v="2611"/>
    <s v="Bruno Garotti"/>
    <s v="Ma√≠sa Silva, Filipe Bragan√ßa, Fernanda Paes Leme, Miriam Freeland, Marcelo Valle, Elisa Pinheiro, S√©rgio Malheiros, Giovanna Grigio, B√°rbara Maia, Let√≠cia Pedro, Kiria Malheiros, Leo Cidade, Matheus Costa, Isabel Fillardis, Selma Lopes"/>
    <n v="15"/>
    <x v="23"/>
    <s v="Brazil"/>
    <n v="1"/>
    <x v="1131"/>
    <x v="2"/>
    <x v="6"/>
    <s v="95 min"/>
    <n v="95"/>
    <n v="95"/>
    <n v="20.839202662703723"/>
    <s v=""/>
    <s v="Children &amp; Family Movies, Comedies"/>
    <x v="0"/>
    <s v="Children &amp; Family Movies, Comedies"/>
    <n v="2"/>
  </r>
  <r>
    <n v="3913"/>
    <x v="2612"/>
    <x v="0"/>
    <x v="2612"/>
    <s v="Vlad Yudin"/>
    <m/>
    <n v="0"/>
    <x v="0"/>
    <s v="United States"/>
    <n v="1"/>
    <x v="697"/>
    <x v="5"/>
    <x v="5"/>
    <s v="95 min"/>
    <n v="95"/>
    <n v="95"/>
    <n v="20.839202662703723"/>
    <s v=""/>
    <s v="Documentaries, Sports Movies"/>
    <x v="3"/>
    <s v="Documentaries, Sports Movies"/>
    <n v="2"/>
  </r>
  <r>
    <n v="4176"/>
    <x v="2613"/>
    <x v="0"/>
    <x v="2613"/>
    <m/>
    <s v="Noomi Rapace, Sophie N√©lisse, Indira Varma, George Georgiou, Christopher Sciueref, Eoin Macken"/>
    <n v="6"/>
    <x v="6"/>
    <s v="United Kingdom, United States"/>
    <n v="2"/>
    <x v="720"/>
    <x v="2"/>
    <x v="5"/>
    <s v="95 min"/>
    <n v="95"/>
    <n v="95"/>
    <n v="20.839202662703723"/>
    <s v=""/>
    <s v="Action &amp; Adventure, International Movies"/>
    <x v="1"/>
    <s v="Action &amp; Adventure, International Movies"/>
    <n v="2"/>
  </r>
  <r>
    <n v="4211"/>
    <x v="2614"/>
    <x v="0"/>
    <x v="2614"/>
    <s v="Noor Imran Mithu"/>
    <s v="Tauquir Ahmed, Mosharraf Karim, Joyraj, Samia Said, Dominic Gomez"/>
    <n v="5"/>
    <x v="67"/>
    <s v="Bangladesh"/>
    <n v="1"/>
    <x v="550"/>
    <x v="5"/>
    <x v="1"/>
    <s v="95 min"/>
    <n v="95"/>
    <n v="95"/>
    <n v="20.839202662703723"/>
    <s v=""/>
    <s v="Dramas, Independent Movies, International Movies"/>
    <x v="2"/>
    <s v="Dramas, Independent Movies, International Movies"/>
    <n v="3"/>
  </r>
  <r>
    <n v="4215"/>
    <x v="2615"/>
    <x v="0"/>
    <x v="2615"/>
    <s v="Genevieve Nnaji"/>
    <s v="Genevieve Nnaji, Nkem Owoh, Pete Edochie, Onyeka Onwenu, Kanayo O. Kanayo"/>
    <n v="5"/>
    <x v="9"/>
    <s v="Nigeria"/>
    <n v="1"/>
    <x v="1132"/>
    <x v="5"/>
    <x v="6"/>
    <s v="95 min"/>
    <n v="95"/>
    <n v="95"/>
    <n v="20.839202662703723"/>
    <s v=""/>
    <s v="Comedies, Dramas, Independent Movies"/>
    <x v="4"/>
    <s v="Comedies, Dramas, Independent Movies"/>
    <n v="3"/>
  </r>
  <r>
    <n v="4281"/>
    <x v="2616"/>
    <x v="0"/>
    <x v="2616"/>
    <s v="Steve Cheng"/>
    <s v="Edwin Goh, Ian Fang Weijie, Phua Yida, Kimberly Chia"/>
    <n v="4"/>
    <x v="34"/>
    <s v="Singapore"/>
    <n v="1"/>
    <x v="34"/>
    <x v="11"/>
    <x v="5"/>
    <s v="95 min"/>
    <n v="95"/>
    <n v="95"/>
    <n v="20.839202662703723"/>
    <s v=""/>
    <s v="Action &amp; Adventure, International Movies"/>
    <x v="1"/>
    <s v="Action &amp; Adventure, International Movies"/>
    <n v="2"/>
  </r>
  <r>
    <n v="4346"/>
    <x v="2617"/>
    <x v="0"/>
    <x v="2617"/>
    <s v="Felix Chong"/>
    <s v="Ekin Cheng, Jordan Chan, Alex Fong, Michelle Ye, On-on Yu, Wilfred Lau, Conroy Chan"/>
    <n v="7"/>
    <x v="50"/>
    <s v="Hong Kong"/>
    <n v="1"/>
    <x v="42"/>
    <x v="10"/>
    <x v="5"/>
    <s v="95 min"/>
    <n v="95"/>
    <n v="95"/>
    <n v="20.839202662703723"/>
    <s v=""/>
    <s v="Action &amp; Adventure, Comedies, International Movies"/>
    <x v="1"/>
    <s v="Action &amp; Adventure, Comedies, International Movies"/>
    <n v="3"/>
  </r>
  <r>
    <n v="4383"/>
    <x v="2618"/>
    <x v="0"/>
    <x v="2618"/>
    <s v="Daniel Goldhaber"/>
    <s v="Madeline Brewer, Patch Darragh, Melora Walters, Devin Druid, Imani Hakim, Michael Dempsey, Flora Diaz, Samantha Robinson, Jessica Parker Kennedy, Quei Tann"/>
    <n v="10"/>
    <x v="0"/>
    <s v="United States"/>
    <n v="1"/>
    <x v="807"/>
    <x v="5"/>
    <x v="5"/>
    <s v="95 min"/>
    <n v="95"/>
    <n v="95"/>
    <n v="20.839202662703723"/>
    <s v=""/>
    <s v="Horror Movies, Independent Movies, Thrillers"/>
    <x v="9"/>
    <s v="Horror Movies, Independent Movies, Thrillers"/>
    <n v="3"/>
  </r>
  <r>
    <n v="4418"/>
    <x v="2619"/>
    <x v="0"/>
    <x v="2619"/>
    <s v="Bradley Walsh"/>
    <s v="Kat Graham, Quincy Brown, Ethan Peck, Ron Cephas Jones, Genelle Williams, Ali Hassan, Rodrigo Fernandez-Stoll, Laura de Carteret, Kevin Hanchard, Romaine Waite"/>
    <n v="10"/>
    <x v="0"/>
    <s v="United States"/>
    <n v="1"/>
    <x v="285"/>
    <x v="5"/>
    <x v="4"/>
    <s v="95 min"/>
    <n v="95"/>
    <n v="95"/>
    <n v="20.839202662703723"/>
    <s v=""/>
    <s v="Dramas, Romantic Movies"/>
    <x v="2"/>
    <s v="Dramas, Romantic Movies"/>
    <n v="2"/>
  </r>
  <r>
    <n v="4422"/>
    <x v="2620"/>
    <x v="0"/>
    <x v="2620"/>
    <s v="Raj Kumar Gupta"/>
    <s v="Rajeev Khandelwal, Gajraj Rao, Shashanka Ghosh, Jhilmil Hazrika, Gazala Amin, Allauddin Khan"/>
    <n v="6"/>
    <x v="17"/>
    <s v="India"/>
    <n v="1"/>
    <x v="6"/>
    <x v="13"/>
    <x v="1"/>
    <s v="95 min"/>
    <n v="95"/>
    <n v="95"/>
    <n v="20.839202662703723"/>
    <s v=""/>
    <s v="International Movies, Thrillers"/>
    <x v="7"/>
    <s v="International Movies, Thrillers"/>
    <n v="2"/>
  </r>
  <r>
    <n v="4451"/>
    <x v="2621"/>
    <x v="0"/>
    <x v="2621"/>
    <s v="Lance Bangs"/>
    <s v="Marc Maron"/>
    <n v="1"/>
    <x v="0"/>
    <s v="United States"/>
    <n v="1"/>
    <x v="6"/>
    <x v="8"/>
    <x v="5"/>
    <s v="95 min"/>
    <n v="95"/>
    <n v="95"/>
    <n v="20.839202662703723"/>
    <s v=""/>
    <s v="Stand-Up Comedy"/>
    <x v="8"/>
    <s v="Stand-Up Comedy"/>
    <n v="1"/>
  </r>
  <r>
    <n v="4466"/>
    <x v="2622"/>
    <x v="0"/>
    <x v="2622"/>
    <m/>
    <s v="Amit Sial, Yoshika Verma, Anshuman Jha, Asif Basra, Suruchi Aulakh"/>
    <n v="5"/>
    <x v="17"/>
    <s v="India"/>
    <n v="1"/>
    <x v="6"/>
    <x v="0"/>
    <x v="6"/>
    <s v="95 min"/>
    <n v="95"/>
    <n v="95"/>
    <n v="20.839202662703723"/>
    <s v=""/>
    <s v="Comedies, Dramas, Independent Movies"/>
    <x v="4"/>
    <s v="Comedies, Dramas, Independent Movies"/>
    <n v="3"/>
  </r>
  <r>
    <n v="4500"/>
    <x v="2623"/>
    <x v="0"/>
    <x v="2623"/>
    <s v="David Lam"/>
    <s v="Louis Koo, Julian Cheung, Vic Chou, Ada Choi, Bowie Lam, Dada Chan, Janelle Sing, Lo Hoi-pang"/>
    <n v="8"/>
    <x v="50"/>
    <s v="Hong Kong, China"/>
    <n v="2"/>
    <x v="43"/>
    <x v="9"/>
    <x v="5"/>
    <s v="95 min"/>
    <n v="95"/>
    <n v="95"/>
    <n v="20.839202662703723"/>
    <s v=""/>
    <s v="Action &amp; Adventure, International Movies"/>
    <x v="1"/>
    <s v="Action &amp; Adventure, International Movies"/>
    <n v="2"/>
  </r>
  <r>
    <n v="4707"/>
    <x v="2624"/>
    <x v="0"/>
    <x v="2624"/>
    <s v="Jake Szymanski"/>
    <s v="Daniel Doheny, Geraldine Viswanathan, Luke Spencer Roberts, Eduardo Franco, Sadie Calvano"/>
    <n v="5"/>
    <x v="0"/>
    <s v="United States"/>
    <n v="1"/>
    <x v="8"/>
    <x v="5"/>
    <x v="5"/>
    <s v="95 min"/>
    <n v="95"/>
    <n v="95"/>
    <n v="20.839202662703723"/>
    <s v=""/>
    <s v="Comedies"/>
    <x v="4"/>
    <s v="Comedies"/>
    <n v="1"/>
  </r>
  <r>
    <n v="4752"/>
    <x v="2625"/>
    <x v="0"/>
    <x v="2625"/>
    <s v="Ben Young"/>
    <s v="Michael Pe√±a, Lizzy Caplan, Israel Broussard, Mike Colter, Emma Booth, Lex Shrapnel, Erica Tremblay, Lilly Aspell"/>
    <n v="8"/>
    <x v="0"/>
    <s v="United States"/>
    <n v="1"/>
    <x v="255"/>
    <x v="5"/>
    <x v="5"/>
    <s v="95 min"/>
    <n v="95"/>
    <n v="95"/>
    <n v="20.839202662703723"/>
    <s v=""/>
    <s v="Action &amp; Adventure, Dramas, Sci-Fi &amp; Fantasy"/>
    <x v="1"/>
    <s v="Action &amp; Adventure, Dramas, Sci-Fi &amp; Fantasy"/>
    <n v="3"/>
  </r>
  <r>
    <n v="4762"/>
    <x v="2626"/>
    <x v="0"/>
    <x v="2626"/>
    <m/>
    <s v="David Spade, Nat Faxon, Joey Bragg, Matt Shively, Bridgit Mendler, Jackie Sandler, Mary Gillis"/>
    <n v="7"/>
    <x v="0"/>
    <s v="United States"/>
    <n v="1"/>
    <x v="1022"/>
    <x v="5"/>
    <x v="5"/>
    <s v="95 min"/>
    <n v="95"/>
    <n v="95"/>
    <n v="20.839202662703723"/>
    <s v=""/>
    <s v="Comedies"/>
    <x v="4"/>
    <s v="Comedies"/>
    <n v="1"/>
  </r>
  <r>
    <n v="4818"/>
    <x v="2627"/>
    <x v="0"/>
    <x v="2627"/>
    <s v="Myriam Aziza"/>
    <s v="Sarah Stern, Jean-Christophe Folly, Julia Piaton, Ari√© Elmaleh, Cl√©mentine Poidatz, St√©phane Debac, Richard Berry, Catherine Jacob"/>
    <n v="8"/>
    <x v="11"/>
    <s v="France"/>
    <n v="1"/>
    <x v="1133"/>
    <x v="5"/>
    <x v="5"/>
    <s v="95 min"/>
    <n v="95"/>
    <n v="95"/>
    <n v="20.839202662703723"/>
    <s v=""/>
    <s v="Comedies, International Movies, LGBTQ Movies"/>
    <x v="4"/>
    <s v="Comedies, International Movies, LGBTQ Movies"/>
    <n v="3"/>
  </r>
  <r>
    <n v="4910"/>
    <x v="2628"/>
    <x v="0"/>
    <x v="2628"/>
    <s v="Curro Vel√°zquez"/>
    <s v="Karra Elejalde, Alain Hern√°ndez, Juan Manuel Montilla, Joel Bosqued, Macarena Garc√≠a, Tito Valverde, Paco Rueda, Guillermo Furiase, Txema Blasco, Paco Sagarzazu"/>
    <n v="10"/>
    <x v="14"/>
    <s v="Spain"/>
    <n v="1"/>
    <x v="1062"/>
    <x v="3"/>
    <x v="5"/>
    <s v="95 min"/>
    <n v="95"/>
    <n v="95"/>
    <n v="20.839202662703723"/>
    <s v=""/>
    <s v="Comedies, International Movies, Sports Movies"/>
    <x v="4"/>
    <s v="Comedies, International Movies, Sports Movies"/>
    <n v="3"/>
  </r>
  <r>
    <n v="4937"/>
    <x v="2629"/>
    <x v="0"/>
    <x v="2629"/>
    <s v="Hatem Khraiche"/>
    <s v="Clara Lago, Alex Gonzalez, Andr√©s Parra, Bel√©n Rueda"/>
    <n v="4"/>
    <x v="14"/>
    <s v="Spain, Colombia"/>
    <n v="2"/>
    <x v="108"/>
    <x v="3"/>
    <x v="1"/>
    <s v="95 min"/>
    <n v="95"/>
    <n v="95"/>
    <n v="20.839202662703723"/>
    <s v=""/>
    <s v="Dramas, International Movies, Sci-Fi &amp; Fantasy"/>
    <x v="2"/>
    <s v="Dramas, International Movies, Sci-Fi &amp; Fantasy"/>
    <n v="3"/>
  </r>
  <r>
    <n v="4967"/>
    <x v="2630"/>
    <x v="0"/>
    <x v="2630"/>
    <s v="Mike Clattenburg"/>
    <s v="Robb Wells, John Paul Tremblay, Mike Smith, Lucy Decoutere, Lydia Lawson-Baird, Cory Bowles, Michael Jackson, Gord Downie, Alex Lifeson, Gerry Dee, Glen Grant, Eugene Clark, Barrie Dunn, John Dunsworth, Patrick Roach"/>
    <n v="15"/>
    <x v="8"/>
    <s v="Canada"/>
    <n v="1"/>
    <x v="331"/>
    <x v="24"/>
    <x v="12"/>
    <s v="95 min"/>
    <n v="95"/>
    <n v="95"/>
    <n v="20.839202662703723"/>
    <s v=""/>
    <s v="Comedies, Cult Movies"/>
    <x v="4"/>
    <s v="Comedies, Cult Movies"/>
    <n v="2"/>
  </r>
  <r>
    <n v="5043"/>
    <x v="2631"/>
    <x v="0"/>
    <x v="2631"/>
    <s v="David Bruckner"/>
    <s v="Rafe Spall, Arsher Ali, Robert James-Collier, Sam Troughton"/>
    <n v="4"/>
    <x v="6"/>
    <s v="United Kingdom, Canada"/>
    <n v="2"/>
    <x v="60"/>
    <x v="5"/>
    <x v="5"/>
    <s v="95 min"/>
    <n v="95"/>
    <n v="95"/>
    <n v="20.839202662703723"/>
    <s v=""/>
    <s v="Horror Movies, International Movies, Thrillers"/>
    <x v="9"/>
    <s v="Horror Movies, International Movies, Thrillers"/>
    <n v="3"/>
  </r>
  <r>
    <n v="5074"/>
    <x v="2632"/>
    <x v="0"/>
    <x v="2632"/>
    <s v="Matt Angel, Suzanne Coote"/>
    <s v="Dylan Minnette, Piercey Dalton, Patricia Bethune, Sharif Atkins, Aaron Abrams, Edward Olson, Katie Walder, Paul Rae"/>
    <n v="8"/>
    <x v="8"/>
    <s v="Canada, United States"/>
    <n v="2"/>
    <x v="332"/>
    <x v="5"/>
    <x v="5"/>
    <s v="95 min"/>
    <n v="95"/>
    <n v="95"/>
    <n v="20.839202662703723"/>
    <s v=""/>
    <s v="Horror Movies, Thrillers"/>
    <x v="9"/>
    <s v="Horror Movies, Thrillers"/>
    <n v="2"/>
  </r>
  <r>
    <n v="5210"/>
    <x v="2633"/>
    <x v="0"/>
    <x v="2633"/>
    <s v="Heidi Ewing, Rachel Grady"/>
    <m/>
    <n v="0"/>
    <x v="0"/>
    <s v="United States"/>
    <n v="1"/>
    <x v="686"/>
    <x v="3"/>
    <x v="1"/>
    <s v="95 min"/>
    <n v="95"/>
    <n v="95"/>
    <n v="20.839202662703723"/>
    <s v=""/>
    <s v="Documentaries"/>
    <x v="3"/>
    <s v="Documentaries"/>
    <n v="1"/>
  </r>
  <r>
    <n v="5303"/>
    <x v="2634"/>
    <x v="0"/>
    <x v="2634"/>
    <s v="Eli Craig"/>
    <s v="Adam Scott, Evangeline Lilly, Bridget Everett, Owen Atlas, Chris D'Elia, Donald Faison, Clancy Brown, Tyler Labine, Kyle Bornheimer, Carla Gallo, Brad Williams, Sally Field"/>
    <n v="12"/>
    <x v="0"/>
    <s v="United States"/>
    <n v="1"/>
    <x v="87"/>
    <x v="3"/>
    <x v="5"/>
    <s v="95 min"/>
    <n v="95"/>
    <n v="95"/>
    <n v="20.839202662703723"/>
    <s v=""/>
    <s v="Comedies, Horror Movies"/>
    <x v="4"/>
    <s v="Comedies, Horror Movies"/>
    <n v="2"/>
  </r>
  <r>
    <n v="5352"/>
    <x v="2635"/>
    <x v="0"/>
    <x v="2635"/>
    <s v="John Butler"/>
    <s v="Fionn O'Shea, Nicholas Galitzine, Andrew Scott, Michael McElhatton, Moe Dunford, Ruair√≠ O'Connor, Jay Duffy, Mark Lavery, Jamie Hallahan, Ardal O'Hanlon, Amy Huberman"/>
    <n v="11"/>
    <x v="19"/>
    <s v="Ireland"/>
    <n v="1"/>
    <x v="166"/>
    <x v="9"/>
    <x v="5"/>
    <s v="95 min"/>
    <n v="95"/>
    <n v="95"/>
    <n v="20.839202662703723"/>
    <s v=""/>
    <s v="Comedies, Dramas, International Movies"/>
    <x v="4"/>
    <s v="Comedies, Dramas, International Movies"/>
    <n v="3"/>
  </r>
  <r>
    <n v="5390"/>
    <x v="2636"/>
    <x v="0"/>
    <x v="2636"/>
    <s v="Clay Glen"/>
    <s v="Nina Pearce, Adam Tuominen, Emily Morris, Amy Handley, Carmel Johnson, Alanah Gilbert, Hapi Murphy, Lilly Blacker, Julie Kay Lumasag, Elysia Markou"/>
    <n v="10"/>
    <x v="12"/>
    <s v="Australia"/>
    <n v="1"/>
    <x v="801"/>
    <x v="12"/>
    <x v="7"/>
    <s v="95 min"/>
    <n v="95"/>
    <n v="95"/>
    <n v="20.839202662703723"/>
    <s v=""/>
    <s v="Children &amp; Family Movies, Dramas, Sports Movies"/>
    <x v="0"/>
    <s v="Children &amp; Family Movies, Dramas, Sports Movies"/>
    <n v="3"/>
  </r>
  <r>
    <n v="5502"/>
    <x v="2637"/>
    <x v="0"/>
    <x v="2637"/>
    <s v="Lucien Jean-Baptiste"/>
    <s v="Lucien Jean-Baptiste, Aissa Maiga, Zabou Breitman, Vincent Elbaz, Michel Jonasz, Naidra Ayadi, Marie-Philom√®ne Nga, Bass Dhem, Delphine Th√©odore"/>
    <n v="9"/>
    <x v="11"/>
    <s v="France, Belgium"/>
    <n v="2"/>
    <x v="156"/>
    <x v="9"/>
    <x v="5"/>
    <s v="95 min"/>
    <n v="95"/>
    <n v="95"/>
    <n v="20.839202662703723"/>
    <s v=""/>
    <s v="Comedies, International Movies"/>
    <x v="4"/>
    <s v="Comedies, International Movies"/>
    <n v="2"/>
  </r>
  <r>
    <n v="5513"/>
    <x v="2638"/>
    <x v="0"/>
    <x v="2638"/>
    <s v="Evan Katz"/>
    <s v="Nikolaj Coster-Waldau, Gary Cole, Molly Parker, Macon Blair, Pat Healy, Jacki Weaver, Robert Forster"/>
    <n v="7"/>
    <x v="8"/>
    <s v="Canada, United States"/>
    <n v="2"/>
    <x v="228"/>
    <x v="3"/>
    <x v="5"/>
    <s v="95 min"/>
    <n v="95"/>
    <n v="95"/>
    <n v="20.839202662703723"/>
    <s v=""/>
    <s v="Dramas, Thrillers"/>
    <x v="2"/>
    <s v="Dramas, Thrillers"/>
    <n v="2"/>
  </r>
  <r>
    <n v="5756"/>
    <x v="2639"/>
    <x v="0"/>
    <x v="2639"/>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n v="22"/>
    <x v="0"/>
    <s v="United States"/>
    <n v="1"/>
    <x v="1134"/>
    <x v="9"/>
    <x v="5"/>
    <s v="95 min"/>
    <n v="95"/>
    <n v="95"/>
    <n v="20.839202662703723"/>
    <s v=""/>
    <s v="Comedies"/>
    <x v="4"/>
    <s v="Comedies"/>
    <n v="1"/>
  </r>
  <r>
    <n v="5943"/>
    <x v="2640"/>
    <x v="0"/>
    <x v="2640"/>
    <s v="Larry Elikann"/>
    <s v="Ken Olin, Jill Eikenberry, Maureen Mueller, Gregg Henry, Nicholas Pryor, Noble Willingham, Peter Michael Goetz, Ron Perlman, Theodore Bikel, Olivia Burnette, Bill Allen, Brad Pitt"/>
    <n v="12"/>
    <x v="0"/>
    <s v="United States"/>
    <n v="1"/>
    <x v="1065"/>
    <x v="27"/>
    <x v="1"/>
    <s v="95 min"/>
    <n v="95"/>
    <n v="95"/>
    <n v="20.839202662703723"/>
    <s v=""/>
    <s v="Dramas"/>
    <x v="2"/>
    <s v="Dramas"/>
    <n v="1"/>
  </r>
  <r>
    <n v="5952"/>
    <x v="2641"/>
    <x v="0"/>
    <x v="2641"/>
    <s v="Linda Otto"/>
    <s v="Jill Clayburgh, Brad Davis, Sam Behrens"/>
    <n v="3"/>
    <x v="0"/>
    <s v="United States"/>
    <n v="1"/>
    <x v="1065"/>
    <x v="17"/>
    <x v="1"/>
    <s v="95 min"/>
    <n v="95"/>
    <n v="95"/>
    <n v="20.839202662703723"/>
    <s v=""/>
    <s v="Dramas"/>
    <x v="2"/>
    <s v="Dramas"/>
    <n v="1"/>
  </r>
  <r>
    <n v="5999"/>
    <x v="2642"/>
    <x v="0"/>
    <x v="2642"/>
    <s v="Hasraf Dulull"/>
    <s v="Katee Sackhoff, Ray Fearon, Julie Cox, Steven Cree, David Tse, Joe David Walters"/>
    <n v="6"/>
    <x v="6"/>
    <s v="United Kingdom"/>
    <n v="1"/>
    <x v="34"/>
    <x v="5"/>
    <x v="1"/>
    <s v="95 min"/>
    <n v="95"/>
    <n v="95"/>
    <n v="20.839202662703723"/>
    <s v=""/>
    <s v="Sci-Fi &amp; Fantasy"/>
    <x v="17"/>
    <s v="Sci-Fi &amp; Fantasy"/>
    <n v="1"/>
  </r>
  <r>
    <n v="6143"/>
    <x v="2643"/>
    <x v="0"/>
    <x v="2643"/>
    <s v="Sarik Andreasyan"/>
    <s v="Hayden Christensen, Adrien Brody, Jordana Brewster, Tory Kittles, Akon, Luis Da Silva Jr., Lance E. Nichols, Joe Chrest"/>
    <n v="8"/>
    <x v="8"/>
    <s v="Canada, Luxembourg"/>
    <n v="2"/>
    <x v="216"/>
    <x v="0"/>
    <x v="12"/>
    <s v="95 min"/>
    <n v="95"/>
    <n v="95"/>
    <n v="20.839202662703723"/>
    <s v=""/>
    <s v="Action &amp; Adventure, Dramas"/>
    <x v="1"/>
    <s v="Action &amp; Adventure, Dramas"/>
    <n v="2"/>
  </r>
  <r>
    <n v="6208"/>
    <x v="2644"/>
    <x v="0"/>
    <x v="2644"/>
    <s v="Jos√© Eduardo Belmonte"/>
    <s v="Ingrid Guimar√£es, F√°bio Assun√ß√£o, Alice Braga, Rosanne Mulholland, Caroline Abras, Jo√£o Assun√ß√£o"/>
    <n v="6"/>
    <x v="23"/>
    <s v="Brazil"/>
    <n v="1"/>
    <x v="1135"/>
    <x v="9"/>
    <x v="11"/>
    <s v="95 min"/>
    <n v="95"/>
    <n v="95"/>
    <n v="20.839202662703723"/>
    <s v=""/>
    <s v="Comedies, Dramas, International Movies"/>
    <x v="4"/>
    <s v="Comedies, Dramas, International Movies"/>
    <n v="3"/>
  </r>
  <r>
    <n v="6227"/>
    <x v="2645"/>
    <x v="0"/>
    <x v="2645"/>
    <s v="Aaron Nee, Adam Nee"/>
    <s v="Kyle Gallner, Adam Nee, Matthew Gray Gubler, Melissa Benoist, Hannibal Buress, Eric Christian Olsen, Stephen Lang, Daniel Edward Mora, Johnny Pemberton, Cooper Huckabee, Lee Garlington, Beth Grant, Creed Bratton"/>
    <n v="13"/>
    <x v="0"/>
    <s v="United States"/>
    <n v="1"/>
    <x v="814"/>
    <x v="4"/>
    <x v="11"/>
    <s v="95 min"/>
    <n v="95"/>
    <n v="95"/>
    <n v="20.839202662703723"/>
    <s v=""/>
    <s v="Action &amp; Adventure, Comedies, Independent Movies"/>
    <x v="1"/>
    <s v="Action &amp; Adventure, Comedies, Independent Movies"/>
    <n v="3"/>
  </r>
  <r>
    <n v="6233"/>
    <x v="2646"/>
    <x v="0"/>
    <x v="2646"/>
    <s v="Raja Menon"/>
    <s v="Naseeruddin Shah, Arjun Mathur, Vijay Raaz, Tannishtha Chatterjee, Violante Placido, Benjamin Gilani"/>
    <n v="6"/>
    <x v="17"/>
    <s v="India"/>
    <n v="1"/>
    <x v="767"/>
    <x v="16"/>
    <x v="1"/>
    <s v="95 min"/>
    <n v="95"/>
    <n v="95"/>
    <n v="20.839202662703723"/>
    <s v=""/>
    <s v="Dramas, International Movies"/>
    <x v="2"/>
    <s v="Dramas, International Movies"/>
    <n v="2"/>
  </r>
  <r>
    <n v="6309"/>
    <x v="2647"/>
    <x v="0"/>
    <x v="2647"/>
    <s v="Ron Oliver"/>
    <s v="Ricky Garcia, Jodelle Ferland, Barry Bostwick, Fiona Vroom, Kevin O'Grady, Karen Holness"/>
    <n v="6"/>
    <x v="0"/>
    <s v="United States"/>
    <n v="1"/>
    <x v="206"/>
    <x v="3"/>
    <x v="7"/>
    <s v="95 min"/>
    <n v="95"/>
    <n v="95"/>
    <n v="20.839202662703723"/>
    <s v=""/>
    <s v="Children &amp; Family Movies, Comedies"/>
    <x v="0"/>
    <s v="Children &amp; Family Movies, Comedies"/>
    <n v="2"/>
  </r>
  <r>
    <n v="6378"/>
    <x v="2648"/>
    <x v="0"/>
    <x v="2648"/>
    <s v="Robert Adetuyi"/>
    <s v="Cristine Prosperi, Jordan Rodrigues, Gia Re, Sophie Vavasseur, Sven Ruygrok, Stephan Lee Benson, Natalie Walsh, Vivica A. Fox"/>
    <n v="8"/>
    <x v="0"/>
    <s v="United States"/>
    <n v="1"/>
    <x v="256"/>
    <x v="3"/>
    <x v="2"/>
    <s v="95 min"/>
    <n v="95"/>
    <n v="95"/>
    <n v="20.839202662703723"/>
    <s v=""/>
    <s v="Comedies"/>
    <x v="4"/>
    <s v="Comedies"/>
    <n v="1"/>
  </r>
  <r>
    <n v="6444"/>
    <x v="2649"/>
    <x v="0"/>
    <x v="2649"/>
    <s v="Dianne Dreyer"/>
    <s v="Mary Beth Hurt, Rachel Brosnahan, Aidan Quinn, Olympia Dukakis, M. Emmet Walsh, Peter Gerety, Macy Gray, Satya Bhabha"/>
    <n v="8"/>
    <x v="0"/>
    <s v="United States"/>
    <n v="1"/>
    <x v="5"/>
    <x v="5"/>
    <x v="7"/>
    <s v="95 min"/>
    <n v="95"/>
    <n v="95"/>
    <n v="20.839202662703723"/>
    <s v=""/>
    <s v="Dramas"/>
    <x v="2"/>
    <s v="Dramas"/>
    <n v="1"/>
  </r>
  <r>
    <n v="6628"/>
    <x v="2650"/>
    <x v="0"/>
    <x v="2650"/>
    <s v="Thierry Donard"/>
    <s v="Davide Carrera, Jesse Richman, Loic Collomb-Patton, Wille Lindberg, Matt Annetts"/>
    <n v="5"/>
    <x v="11"/>
    <s v="France"/>
    <n v="1"/>
    <x v="243"/>
    <x v="4"/>
    <x v="5"/>
    <s v="95 min"/>
    <n v="95"/>
    <n v="95"/>
    <n v="20.839202662703723"/>
    <s v=""/>
    <s v="Action &amp; Adventure, Documentaries, International Movies"/>
    <x v="1"/>
    <s v="Action &amp; Adventure, Documentaries, International Movies"/>
    <n v="3"/>
  </r>
  <r>
    <n v="6706"/>
    <x v="2651"/>
    <x v="0"/>
    <x v="2566"/>
    <s v="Alejandro Doria"/>
    <s v="Luis Brandoni, China Zorrilla, Antonio Gasalla, Julio De Grazia, Betiana Blum, Monica Villa, Juan Manuel Tenuta, Andrea Tenuta, Cecilia Rossetto, Enrique Pinti"/>
    <n v="10"/>
    <x v="25"/>
    <s v="Argentina"/>
    <n v="1"/>
    <x v="777"/>
    <x v="51"/>
    <x v="11"/>
    <s v="95 min"/>
    <n v="95"/>
    <n v="95"/>
    <n v="20.839202662703723"/>
    <s v=""/>
    <s v="Comedies, Cult Movies, International Movies"/>
    <x v="4"/>
    <s v="Comedies, Cult Movies, International Movies"/>
    <n v="3"/>
  </r>
  <r>
    <n v="6780"/>
    <x v="2652"/>
    <x v="0"/>
    <x v="2651"/>
    <s v="Mark Murphy"/>
    <s v="Robert Kazinsky, Samantha Barks, Ed Speleers, Tony Way, Rachel Hurd-Wood, Ivan Kaye, Anna Chancellor, David Hargreaves, Tanya Reynolds"/>
    <n v="9"/>
    <x v="6"/>
    <s v="United Kingdom"/>
    <n v="1"/>
    <x v="58"/>
    <x v="2"/>
    <x v="5"/>
    <s v="95 min"/>
    <n v="95"/>
    <n v="95"/>
    <n v="20.839202662703723"/>
    <s v=""/>
    <s v="Comedies"/>
    <x v="4"/>
    <s v="Comedies"/>
    <n v="1"/>
  </r>
  <r>
    <n v="6830"/>
    <x v="2653"/>
    <x v="0"/>
    <x v="2652"/>
    <s v="Rudy Soedjarwo"/>
    <s v="Emir Mahira, Aldo Tansani, Maudy Koesnaedi, Ramzi, Rio Dewanto, Monica Sayangbati, Rendy Khrisna"/>
    <n v="7"/>
    <x v="43"/>
    <s v="Indonesia"/>
    <n v="1"/>
    <x v="100"/>
    <x v="12"/>
    <x v="6"/>
    <s v="95 min"/>
    <n v="95"/>
    <n v="95"/>
    <n v="20.839202662703723"/>
    <s v=""/>
    <s v="Children &amp; Family Movies, Dramas, Sports Movies"/>
    <x v="0"/>
    <s v="Children &amp; Family Movies, Dramas, Sports Movies"/>
    <n v="3"/>
  </r>
  <r>
    <n v="6882"/>
    <x v="2654"/>
    <x v="0"/>
    <x v="2653"/>
    <s v="Justin Chon"/>
    <s v="Simone Baker, Justin Chon, David So, Curtiss Cook Jr., Sang Chon, Ben Munoz, Omono Okojie, Isaiah Jarel"/>
    <n v="8"/>
    <x v="0"/>
    <s v="United States"/>
    <n v="1"/>
    <x v="269"/>
    <x v="3"/>
    <x v="5"/>
    <s v="95 min"/>
    <n v="95"/>
    <n v="95"/>
    <n v="20.839202662703723"/>
    <s v=""/>
    <s v="Dramas, Independent Movies"/>
    <x v="2"/>
    <s v="Dramas, Independent Movies"/>
    <n v="2"/>
  </r>
  <r>
    <n v="6897"/>
    <x v="2655"/>
    <x v="0"/>
    <x v="2654"/>
    <s v="Jeremy Saulnier"/>
    <s v="Anton Yelchin, Imogen Poots, Patrick Stewart, Alia Shawkat, Joe Cole, Callum Turner, Macon Blair, David W. Thompson, Mark Webber, Eric Edelstein, Kai Lennox"/>
    <n v="11"/>
    <x v="0"/>
    <s v="United States"/>
    <n v="1"/>
    <x v="1136"/>
    <x v="4"/>
    <x v="12"/>
    <s v="95 min"/>
    <n v="95"/>
    <n v="95"/>
    <n v="20.839202662703723"/>
    <s v=""/>
    <s v="Horror Movies, Thrillers"/>
    <x v="9"/>
    <s v="Horror Movies, Thrillers"/>
    <n v="2"/>
  </r>
  <r>
    <n v="6909"/>
    <x v="2656"/>
    <x v="0"/>
    <x v="2655"/>
    <s v="Ali Taner Baltacƒ±"/>
    <s v="B√º≈üra Pekin, Murat Boz, Cezmi Baskƒ±n, ≈ûinasi Yurtsever, ƒ∞dil Dizdar, H√ºlya G√ºlsen Irmak, Canan √ñzer, ≈ûenay Bozoklar, Emrah Kaman, M√ºjde Uzman"/>
    <n v="10"/>
    <x v="61"/>
    <s v="Turkey"/>
    <n v="1"/>
    <x v="1078"/>
    <x v="0"/>
    <x v="1"/>
    <s v="95 min"/>
    <n v="95"/>
    <n v="95"/>
    <n v="20.839202662703723"/>
    <s v=""/>
    <s v="Comedies, International Movies, Romantic Movies"/>
    <x v="4"/>
    <s v="Comedies, International Movies, Romantic Movies"/>
    <n v="3"/>
  </r>
  <r>
    <n v="6930"/>
    <x v="2657"/>
    <x v="0"/>
    <x v="2656"/>
    <s v="Daniel Raim"/>
    <s v="Harold Michelson, Lillian Michelson, Mel Brooks, Francis Ford Coppola, Danny DeVito"/>
    <n v="5"/>
    <x v="0"/>
    <s v="United States"/>
    <n v="1"/>
    <x v="154"/>
    <x v="4"/>
    <x v="1"/>
    <s v="95 min"/>
    <n v="95"/>
    <n v="95"/>
    <n v="20.839202662703723"/>
    <s v=""/>
    <s v="Documentaries"/>
    <x v="3"/>
    <s v="Documentaries"/>
    <n v="1"/>
  </r>
  <r>
    <n v="6973"/>
    <x v="2658"/>
    <x v="0"/>
    <x v="2657"/>
    <s v="Lucy van Beek"/>
    <s v="John Sessions"/>
    <n v="1"/>
    <x v="6"/>
    <s v="United Kingdom"/>
    <n v="1"/>
    <x v="21"/>
    <x v="4"/>
    <x v="6"/>
    <s v="95 min"/>
    <n v="95"/>
    <n v="95"/>
    <n v="20.839202662703723"/>
    <s v=""/>
    <s v="Documentaries"/>
    <x v="3"/>
    <s v="Documentaries"/>
    <n v="1"/>
  </r>
  <r>
    <n v="6994"/>
    <x v="2659"/>
    <x v="0"/>
    <x v="2658"/>
    <s v="Sudip Bandyopadhyay"/>
    <s v="Naseeruddin Shah, Kabir Sajid, Sonali Kulkarni, Amir Bashir, Naveen Kasturia, Neha Chauhan, Virti Vaghani"/>
    <n v="7"/>
    <x v="17"/>
    <s v="India"/>
    <n v="1"/>
    <x v="434"/>
    <x v="5"/>
    <x v="1"/>
    <s v="95 min"/>
    <n v="95"/>
    <n v="95"/>
    <n v="20.839202662703723"/>
    <s v=""/>
    <s v="Children &amp; Family Movies, Comedies, Dramas"/>
    <x v="0"/>
    <s v="Children &amp; Family Movies, Comedies, Dramas"/>
    <n v="3"/>
  </r>
  <r>
    <n v="7069"/>
    <x v="2660"/>
    <x v="0"/>
    <x v="2659"/>
    <s v="Sanjeev Gupta"/>
    <s v="Heeba Shah, Ashwin Shukla, Muskaan, Aldan Shaikh, Ayesha"/>
    <n v="5"/>
    <x v="17"/>
    <s v="India"/>
    <n v="1"/>
    <x v="850"/>
    <x v="0"/>
    <x v="11"/>
    <s v="95 min"/>
    <n v="95"/>
    <n v="95"/>
    <n v="20.839202662703723"/>
    <s v=""/>
    <s v="Dramas, Independent Movies, International Movies"/>
    <x v="2"/>
    <s v="Dramas, Independent Movies, International Movies"/>
    <n v="3"/>
  </r>
  <r>
    <n v="7154"/>
    <x v="2661"/>
    <x v="0"/>
    <x v="2660"/>
    <s v="Johnnie To"/>
    <s v="Stephen Chow, Anita Mui, Carrie Ng, Wai Ai, Benjamin Chan, Ka Sang Cheung, Wing Cho, Paul Chun, Eddy Ko, Chi Ming Lau"/>
    <n v="10"/>
    <x v="50"/>
    <s v="Hong Kong"/>
    <n v="1"/>
    <x v="1079"/>
    <x v="34"/>
    <x v="1"/>
    <s v="95 min"/>
    <n v="95"/>
    <n v="95"/>
    <n v="20.839202662703723"/>
    <s v=""/>
    <s v="Action &amp; Adventure, Comedies, International Movies"/>
    <x v="1"/>
    <s v="Action &amp; Adventure, Comedies, International Movies"/>
    <n v="3"/>
  </r>
  <r>
    <n v="7196"/>
    <x v="2662"/>
    <x v="0"/>
    <x v="2661"/>
    <s v="Daniel Alfredson"/>
    <s v="Jim Sturgess, Sam Worthington, Ryan Kwanten, Anthony Hopkins, Mark van Eeuwen, Thomas Cocquerel, Jemima West, David Dencik"/>
    <n v="8"/>
    <x v="3"/>
    <s v="Netherlands, Belgium, United Kingdom, United States"/>
    <n v="4"/>
    <x v="271"/>
    <x v="4"/>
    <x v="12"/>
    <s v="95 min"/>
    <n v="95"/>
    <n v="95"/>
    <n v="20.839202662703723"/>
    <s v=""/>
    <s v="Action &amp; Adventure, Dramas, International Movies"/>
    <x v="1"/>
    <s v="Action &amp; Adventure, Dramas, International Movies"/>
    <n v="3"/>
  </r>
  <r>
    <n v="7245"/>
    <x v="2663"/>
    <x v="0"/>
    <x v="2662"/>
    <s v="Nick Broomfield"/>
    <s v="Kurt Cobain, Courtney Love"/>
    <n v="2"/>
    <x v="6"/>
    <s v="United Kingdom"/>
    <n v="1"/>
    <x v="1137"/>
    <x v="18"/>
    <x v="12"/>
    <s v="95 min"/>
    <n v="95"/>
    <n v="95"/>
    <n v="20.839202662703723"/>
    <s v=""/>
    <s v="Documentaries, Music &amp; Musicals"/>
    <x v="3"/>
    <s v="Documentaries, Music &amp; Musicals"/>
    <n v="2"/>
  </r>
  <r>
    <n v="7329"/>
    <x v="2664"/>
    <x v="0"/>
    <x v="2663"/>
    <s v="James Mather, Steve Saint Leger"/>
    <s v="Guy Pearce, Maggie Grace, Joseph Gilgun, Vincent Regan, Lennie James, Peter Stormare, Jacky Ido, Tim Plester, Mark Tankersley, Anne-Solenne Hatte"/>
    <n v="10"/>
    <x v="11"/>
    <s v="France, United States"/>
    <n v="2"/>
    <x v="797"/>
    <x v="11"/>
    <x v="2"/>
    <s v="95 min"/>
    <n v="95"/>
    <n v="95"/>
    <n v="20.839202662703723"/>
    <s v=""/>
    <s v="Action &amp; Adventure, International Movies, Sci-Fi &amp; Fantasy"/>
    <x v="1"/>
    <s v="Action &amp; Adventure, International Movies, Sci-Fi &amp; Fantasy"/>
    <n v="3"/>
  </r>
  <r>
    <n v="7375"/>
    <x v="2665"/>
    <x v="0"/>
    <x v="2664"/>
    <s v="Aaron Burns"/>
    <s v="Daniela Ram√≠rez, Cristobal Tapia Montt, Aida, Mat√≠as Bassi, Nicol√°s Dur√°n, Ignacia Allamand"/>
    <n v="6"/>
    <x v="32"/>
    <s v="Chile"/>
    <n v="1"/>
    <x v="1138"/>
    <x v="9"/>
    <x v="5"/>
    <s v="95 min"/>
    <n v="95"/>
    <n v="95"/>
    <n v="20.839202662703723"/>
    <s v=""/>
    <s v="International Movies, Thrillers"/>
    <x v="7"/>
    <s v="International Movies, Thrillers"/>
    <n v="2"/>
  </r>
  <r>
    <n v="7534"/>
    <x v="2666"/>
    <x v="0"/>
    <x v="2665"/>
    <s v="Waymon Boone"/>
    <s v="Jenn Gotzon Chandler, Corbin Bernsen, Lorenzo Lamas, T.C. Stallings, Jill Morrison, Lane Garrison, Jake Jacobson, Lee Benton, Riley St. John, Cricket St. John"/>
    <n v="10"/>
    <x v="0"/>
    <s v="United States"/>
    <n v="1"/>
    <x v="571"/>
    <x v="3"/>
    <x v="1"/>
    <s v="95 min"/>
    <n v="95"/>
    <n v="95"/>
    <n v="20.839202662703723"/>
    <s v=""/>
    <s v="Dramas, Faith &amp; Spirituality"/>
    <x v="2"/>
    <s v="Dramas, Faith &amp; Spirituality"/>
    <n v="2"/>
  </r>
  <r>
    <n v="7724"/>
    <x v="2667"/>
    <x v="0"/>
    <x v="2666"/>
    <s v="Mohd Khairul Azri Bin Md Noor"/>
    <s v="Zahiril Adzim, Sharifah Amani, Amerul Affendi, Sharifah Sakinah, Iedil Putra, Zaidi Omar, Joe Flizzow, Chew Kin-Wah"/>
    <n v="8"/>
    <x v="45"/>
    <s v="Malaysia"/>
    <n v="1"/>
    <x v="1139"/>
    <x v="9"/>
    <x v="5"/>
    <s v="95 min"/>
    <n v="95"/>
    <n v="95"/>
    <n v="20.839202662703723"/>
    <s v=""/>
    <s v="Dramas, International Movies"/>
    <x v="2"/>
    <s v="Dramas, International Movies"/>
    <n v="2"/>
  </r>
  <r>
    <n v="7733"/>
    <x v="2668"/>
    <x v="0"/>
    <x v="2667"/>
    <s v="Will Gluck"/>
    <s v="James Corden, Domhnall Gleeson, Rose Byrne, Margot Robbie, Daisy Ridley, Elizabeth Debicki, Vauxhall Jermaine, Marianne Jean-Baptiste, Sia, Colin Moody"/>
    <n v="10"/>
    <x v="0"/>
    <s v="United States, Australia"/>
    <n v="2"/>
    <x v="1140"/>
    <x v="5"/>
    <x v="7"/>
    <s v="95 min"/>
    <n v="95"/>
    <n v="95"/>
    <n v="20.839202662703723"/>
    <s v=""/>
    <s v="Children &amp; Family Movies, Comedies"/>
    <x v="0"/>
    <s v="Children &amp; Family Movies, Comedies"/>
    <n v="2"/>
  </r>
  <r>
    <n v="7854"/>
    <x v="2669"/>
    <x v="0"/>
    <x v="2668"/>
    <s v="Atom Egoyan"/>
    <s v="Christopher Plummer, Bruno Ganz, J√ºrgen Prochnow, Heinz Lieven, Henry Czerny, Dean Norris, Martin Landau"/>
    <n v="7"/>
    <x v="8"/>
    <s v="Canada, Mexico, Germany, South Africa"/>
    <n v="4"/>
    <x v="696"/>
    <x v="4"/>
    <x v="12"/>
    <s v="95 min"/>
    <n v="95"/>
    <n v="95"/>
    <n v="20.839202662703723"/>
    <s v=""/>
    <s v="Action &amp; Adventure, Dramas"/>
    <x v="1"/>
    <s v="Action &amp; Adventure, Dramas"/>
    <n v="2"/>
  </r>
  <r>
    <n v="7864"/>
    <x v="2670"/>
    <x v="0"/>
    <x v="2669"/>
    <s v="Andrew Lau Wai-Keung, Andrew Loo"/>
    <s v="Ray Liotta, Justin Chon, Kevin Wu, Harry Shum Jr., Eugenia Yuan, Leonard Wu, Jin Auyeung, Jon Kit Lee, Shuya Chang, Geoff Pierson"/>
    <n v="10"/>
    <x v="50"/>
    <s v="Hong Kong, United States"/>
    <n v="2"/>
    <x v="914"/>
    <x v="0"/>
    <x v="12"/>
    <s v="95 min"/>
    <n v="95"/>
    <n v="95"/>
    <n v="20.839202662703723"/>
    <s v=""/>
    <s v="Action &amp; Adventure, Dramas, Independent Movies"/>
    <x v="1"/>
    <s v="Action &amp; Adventure, Dramas, Independent Movies"/>
    <n v="3"/>
  </r>
  <r>
    <n v="7947"/>
    <x v="2671"/>
    <x v="0"/>
    <x v="2670"/>
    <s v="Jesse V. Johnson"/>
    <s v="Scott Adkins, Juju Chan, Marko Zaror, Vladimir Kulich, Charles Fathy, Matthew Marsden, Keith David, Luke Massy"/>
    <n v="8"/>
    <x v="0"/>
    <s v="United States"/>
    <n v="1"/>
    <x v="38"/>
    <x v="3"/>
    <x v="5"/>
    <s v="95 min"/>
    <n v="95"/>
    <n v="95"/>
    <n v="20.839202662703723"/>
    <s v=""/>
    <s v="Action &amp; Adventure, Independent Movies"/>
    <x v="1"/>
    <s v="Action &amp; Adventure, Independent Movies"/>
    <n v="2"/>
  </r>
  <r>
    <n v="7951"/>
    <x v="2672"/>
    <x v="0"/>
    <x v="2671"/>
    <s v="Jeffrey G. Hunt"/>
    <s v="Laura Marano, Vanessa Marano, Christopher Tavarez, Giorgia Whigham, Michael Provost, Nathaniel Buzolic, Ken Jeong, Annie Jacob, Evan Castelloe, Whitney Goin, Jason Davis"/>
    <n v="11"/>
    <x v="0"/>
    <s v="United States"/>
    <n v="1"/>
    <x v="877"/>
    <x v="2"/>
    <x v="12"/>
    <s v="95 min"/>
    <n v="95"/>
    <n v="95"/>
    <n v="20.839202662703723"/>
    <s v=""/>
    <s v="Dramas"/>
    <x v="2"/>
    <s v="Dramas"/>
    <n v="1"/>
  </r>
  <r>
    <n v="7967"/>
    <x v="2673"/>
    <x v="0"/>
    <x v="2672"/>
    <s v="Dominic Sena"/>
    <s v="Nicolas Cage, Ron Perlman, Christopher Lee, Stephen Campbell Moore, Stephen Graham, Ulrich Thomsen, Claire Foy, Robert Sheehan, Kevin Rees, Andrew Hefler"/>
    <n v="10"/>
    <x v="0"/>
    <s v="United States"/>
    <n v="1"/>
    <x v="196"/>
    <x v="12"/>
    <x v="2"/>
    <s v="95 min"/>
    <n v="95"/>
    <n v="95"/>
    <n v="20.839202662703723"/>
    <s v=""/>
    <s v="Action &amp; Adventure, Sci-Fi &amp; Fantasy"/>
    <x v="1"/>
    <s v="Action &amp; Adventure, Sci-Fi &amp; Fantasy"/>
    <n v="2"/>
  </r>
  <r>
    <n v="8029"/>
    <x v="2674"/>
    <x v="0"/>
    <x v="2673"/>
    <s v="Corey Grant"/>
    <s v="Drew Sidora, Eva Marcille, Amber Rose, Marcus T. Paulk, Erica Ash, Essence Atkins, Amin Joseph, Rolonda Watts, Brooklyn McLinn, Don Hale Jr., Duane Martin, Anne-Marie Johnson"/>
    <n v="12"/>
    <x v="0"/>
    <s v="United States"/>
    <n v="1"/>
    <x v="1141"/>
    <x v="4"/>
    <x v="12"/>
    <s v="95 min"/>
    <n v="95"/>
    <n v="95"/>
    <n v="20.839202662703723"/>
    <s v=""/>
    <s v="Comedies, Dramas, Romantic Movies"/>
    <x v="4"/>
    <s v="Comedies, Dramas, Romantic Movies"/>
    <n v="3"/>
  </r>
  <r>
    <n v="8044"/>
    <x v="2675"/>
    <x v="0"/>
    <x v="2674"/>
    <s v="Noam Murro"/>
    <s v="Dennis Quaid, Sarah Jessica Parker, Thomas Haden Church, Ellen Page, Ashton Holmes, Christine Lahti, Camille Mana, David Denman, Don Wadsworth, Robert Haley"/>
    <n v="10"/>
    <x v="0"/>
    <s v="United States"/>
    <n v="1"/>
    <x v="620"/>
    <x v="13"/>
    <x v="12"/>
    <s v="95 min"/>
    <n v="95"/>
    <n v="95"/>
    <n v="20.839202662703723"/>
    <s v=""/>
    <s v="Comedies, Dramas, Independent Movies"/>
    <x v="4"/>
    <s v="Comedies, Dramas, Independent Movies"/>
    <n v="3"/>
  </r>
  <r>
    <n v="8070"/>
    <x v="2676"/>
    <x v="0"/>
    <x v="2675"/>
    <s v="David Fairhead, Anthony Palmer"/>
    <s v="Charles Dance"/>
    <n v="1"/>
    <x v="6"/>
    <s v="United Kingdom"/>
    <n v="1"/>
    <x v="55"/>
    <x v="5"/>
    <x v="1"/>
    <s v="95 min"/>
    <n v="95"/>
    <n v="95"/>
    <n v="20.839202662703723"/>
    <s v=""/>
    <s v="Documentaries"/>
    <x v="3"/>
    <s v="Documentaries"/>
    <n v="1"/>
  </r>
  <r>
    <n v="8104"/>
    <x v="2677"/>
    <x v="0"/>
    <x v="2676"/>
    <s v="Baz Luhrmann"/>
    <s v="Paul Mercurio, Tara Morice, Bill Hunter, Pat Thomson, Gia Carides, Peter Whitford, Barry Otto, John Hannan"/>
    <n v="8"/>
    <x v="12"/>
    <s v="Australia, United Kingdom"/>
    <n v="2"/>
    <x v="165"/>
    <x v="34"/>
    <x v="7"/>
    <s v="95 min"/>
    <n v="95"/>
    <n v="95"/>
    <n v="20.839202662703723"/>
    <s v=""/>
    <s v="Classic Movies, Comedies, Romantic Movies"/>
    <x v="5"/>
    <s v="Classic Movies, Comedies, Romantic Movies"/>
    <n v="3"/>
  </r>
  <r>
    <n v="8112"/>
    <x v="2678"/>
    <x v="0"/>
    <x v="2677"/>
    <s v="J.M. Berrios"/>
    <s v="Scott Pryor, Darrin Dewitt Henson, Eric Roberts, Kevin Sizemore, Lorynn York, John Gray, Sara McMann, Ovince Saint Preux"/>
    <n v="8"/>
    <x v="0"/>
    <s v="United States"/>
    <n v="1"/>
    <x v="868"/>
    <x v="2"/>
    <x v="5"/>
    <s v="95 min"/>
    <n v="95"/>
    <n v="95"/>
    <n v="20.839202662703723"/>
    <s v=""/>
    <s v="Action &amp; Adventure, Dramas"/>
    <x v="1"/>
    <s v="Action &amp; Adventure, Dramas"/>
    <n v="2"/>
  </r>
  <r>
    <n v="8146"/>
    <x v="2679"/>
    <x v="0"/>
    <x v="2678"/>
    <s v="Santosh Sivan"/>
    <s v="Purav Bhandare, Anupam Kher, Rahul Bose, Victor Banerjee, Ankush Dubey, Rasika Dugal, Rahul Khanna, Sana Shaikh, Dheirya Sonecha, Fatima Sana Shaikh, Sarika"/>
    <n v="11"/>
    <x v="17"/>
    <s v="India"/>
    <n v="1"/>
    <x v="777"/>
    <x v="13"/>
    <x v="1"/>
    <s v="95 min"/>
    <n v="95"/>
    <n v="95"/>
    <n v="20.839202662703723"/>
    <s v=""/>
    <s v="Dramas, International Movies"/>
    <x v="2"/>
    <s v="Dramas, International Movies"/>
    <n v="2"/>
  </r>
  <r>
    <n v="8198"/>
    <x v="2680"/>
    <x v="0"/>
    <x v="2679"/>
    <s v="Walter Hill"/>
    <s v="Michelle Rodriguez, Sigourney Weaver, Tony Shalhoub, Anthony LaPaglia, Caitlin Gerard, Brent Langdon, Adrian Hough, Ken Kirzinger, Darryl Quon, Caroline Chan"/>
    <n v="10"/>
    <x v="11"/>
    <s v="France, Canada, United States"/>
    <n v="3"/>
    <x v="41"/>
    <x v="9"/>
    <x v="12"/>
    <s v="95 min"/>
    <n v="95"/>
    <n v="95"/>
    <n v="20.839202662703723"/>
    <s v=""/>
    <s v="Action &amp; Adventure"/>
    <x v="1"/>
    <s v="Action &amp; Adventure"/>
    <n v="1"/>
  </r>
  <r>
    <n v="8212"/>
    <x v="2681"/>
    <x v="0"/>
    <x v="2680"/>
    <s v="Rolfe Kanefsky"/>
    <s v="Natasha Henstridge, Lukas Hassel, Lin Shaye, Dominique Swain, Augie Duke, Caleb Scott, James Duval, Tiffany Shepis"/>
    <n v="8"/>
    <x v="0"/>
    <s v="United States"/>
    <n v="1"/>
    <x v="1077"/>
    <x v="9"/>
    <x v="5"/>
    <s v="95 min"/>
    <n v="95"/>
    <n v="95"/>
    <n v="20.839202662703723"/>
    <s v=""/>
    <s v="Horror Movies"/>
    <x v="9"/>
    <s v="Horror Movies"/>
    <n v="1"/>
  </r>
  <r>
    <n v="8213"/>
    <x v="2682"/>
    <x v="0"/>
    <x v="2681"/>
    <s v="Osgood Perkins"/>
    <s v="Emma Roberts, Kiernan Shipka, Lucy Boynton, Lauren Holly, James Remar, Greg Ellwand, Elana Krausz, Heather Tod Mitchell, Peter James Haworth, Emma Holzer"/>
    <n v="10"/>
    <x v="8"/>
    <s v="Canada, United States"/>
    <n v="2"/>
    <x v="1142"/>
    <x v="4"/>
    <x v="12"/>
    <s v="95 min"/>
    <n v="95"/>
    <n v="95"/>
    <n v="20.839202662703723"/>
    <s v=""/>
    <s v="Horror Movies, Independent Movies, Thrillers"/>
    <x v="9"/>
    <s v="Horror Movies, Independent Movies, Thrillers"/>
    <n v="3"/>
  </r>
  <r>
    <n v="8223"/>
    <x v="2683"/>
    <x v="0"/>
    <x v="2682"/>
    <s v="Mark Herman"/>
    <s v="Asa Butterfield, Vera Farmiga, David Thewlis, Rupert Friend, David Hayman, Jack Scanlon, Amber Beattie, Sheila Hancock, Richard Johnson, Jim Norton"/>
    <n v="10"/>
    <x v="6"/>
    <s v="United Kingdom, United States"/>
    <n v="2"/>
    <x v="191"/>
    <x v="13"/>
    <x v="2"/>
    <s v="95 min"/>
    <n v="95"/>
    <n v="95"/>
    <n v="20.839202662703723"/>
    <s v=""/>
    <s v="Dramas, Independent Movies, International Movies"/>
    <x v="2"/>
    <s v="Dramas, Independent Movies, International Movies"/>
    <n v="3"/>
  </r>
  <r>
    <n v="8225"/>
    <x v="2684"/>
    <x v="0"/>
    <x v="2683"/>
    <s v="Ken Kushner"/>
    <s v="Zach McGowan, Amy Smart, Joe Pantoliano, Burt Young, Tony Darrow, Nick Loeb, Taryn Manning, Jason James Richter"/>
    <n v="8"/>
    <x v="0"/>
    <s v="United States"/>
    <n v="1"/>
    <x v="1142"/>
    <x v="2"/>
    <x v="5"/>
    <s v="95 min"/>
    <n v="95"/>
    <n v="95"/>
    <n v="20.839202662703723"/>
    <s v=""/>
    <s v="Dramas, Independent Movies, Sports Movies"/>
    <x v="2"/>
    <s v="Dramas, Independent Movies, Sports Movies"/>
    <n v="3"/>
  </r>
  <r>
    <n v="8270"/>
    <x v="2685"/>
    <x v="0"/>
    <x v="2684"/>
    <s v="Simon Stone"/>
    <s v="Geoffrey Rush, Ewen Leslie, Paul Schneider, Miranda Otto, Anna Torv, Odessa Young, Sam Neill"/>
    <n v="7"/>
    <x v="12"/>
    <s v="Australia"/>
    <n v="1"/>
    <x v="1143"/>
    <x v="4"/>
    <x v="5"/>
    <s v="95 min"/>
    <n v="95"/>
    <n v="95"/>
    <n v="20.839202662703723"/>
    <s v=""/>
    <s v="Dramas"/>
    <x v="2"/>
    <s v="Dramas"/>
    <n v="1"/>
  </r>
  <r>
    <n v="8286"/>
    <x v="2686"/>
    <x v="0"/>
    <x v="2685"/>
    <s v="Robert Berlinger"/>
    <s v="Randy Wayne, Jonathan Bennett, Joel David Moore, Willie Nelson, April Scott, Harland Williams, Christopher McDonald, Hal Williams, Sherilyn Fenn, Gary Cole"/>
    <n v="10"/>
    <x v="0"/>
    <s v="United States"/>
    <n v="1"/>
    <x v="165"/>
    <x v="37"/>
    <x v="12"/>
    <s v="95 min"/>
    <n v="95"/>
    <n v="95"/>
    <n v="20.839202662703723"/>
    <s v=""/>
    <s v="Action &amp; Adventure, Comedies"/>
    <x v="1"/>
    <s v="Action &amp; Adventure, Comedies"/>
    <n v="2"/>
  </r>
  <r>
    <n v="8295"/>
    <x v="2687"/>
    <x v="0"/>
    <x v="2686"/>
    <s v="David Sington"/>
    <m/>
    <n v="0"/>
    <x v="6"/>
    <s v="United Kingdom"/>
    <n v="1"/>
    <x v="621"/>
    <x v="4"/>
    <x v="5"/>
    <s v="95 min"/>
    <n v="95"/>
    <n v="95"/>
    <n v="20.839202662703723"/>
    <s v=""/>
    <s v="Documentaries, International Movies"/>
    <x v="3"/>
    <s v="Documentaries, International Movies"/>
    <n v="2"/>
  </r>
  <r>
    <n v="8323"/>
    <x v="2688"/>
    <x v="0"/>
    <x v="2687"/>
    <s v="Doron Paz, Yoav Paz"/>
    <s v="Hani Furstenberg, Ishai Golan, Kirill Cernyakov, Brynie Furstenberg, Lenny Ravitz, Alexey Tritenko, Adi Kvetner, Mariya Khomutova, Veronika Shostak, Konstantin Anikienko"/>
    <n v="10"/>
    <x v="29"/>
    <s v="Israel"/>
    <n v="1"/>
    <x v="1144"/>
    <x v="5"/>
    <x v="5"/>
    <s v="95 min"/>
    <n v="95"/>
    <n v="95"/>
    <n v="20.839202662703723"/>
    <s v=""/>
    <s v="Horror Movies, Independent Movies, International Movies"/>
    <x v="9"/>
    <s v="Horror Movies, Independent Movies, International Movies"/>
    <n v="3"/>
  </r>
  <r>
    <n v="8376"/>
    <x v="2689"/>
    <x v="0"/>
    <x v="2688"/>
    <s v="Karen Moncrieff"/>
    <s v="Lee Pace, Carrie Coon, Sander Thomas, Amy Smart, Ray Baker, Ana Ortiz, Molly Hagan, Christina Vidal, Anna Diop, Jane Daly, Cliff Chamberlain"/>
    <n v="11"/>
    <x v="0"/>
    <s v="United States"/>
    <n v="1"/>
    <x v="434"/>
    <x v="3"/>
    <x v="2"/>
    <s v="95 min"/>
    <n v="95"/>
    <n v="95"/>
    <n v="20.839202662703723"/>
    <s v=""/>
    <s v="Dramas, Thrillers"/>
    <x v="2"/>
    <s v="Dramas, Thrillers"/>
    <n v="2"/>
  </r>
  <r>
    <n v="8403"/>
    <x v="2690"/>
    <x v="0"/>
    <x v="2689"/>
    <s v="Fred Durst"/>
    <s v="Ice Cube, Keke Palmer, Tasha Smith, Jill Marie Jones, Dash Mihok, Matt Craven, Glenn Plummer, Garrett Morris, Miles Chandler, Malcolm Goodwin"/>
    <n v="10"/>
    <x v="0"/>
    <s v="United States"/>
    <n v="1"/>
    <x v="249"/>
    <x v="13"/>
    <x v="7"/>
    <s v="95 min"/>
    <n v="95"/>
    <n v="95"/>
    <n v="20.839202662703723"/>
    <s v=""/>
    <s v="Comedies, Dramas, Sports Movies"/>
    <x v="4"/>
    <s v="Comedies, Dramas, Sports Movies"/>
    <n v="3"/>
  </r>
  <r>
    <n v="8514"/>
    <x v="2691"/>
    <x v="0"/>
    <x v="2690"/>
    <s v="James Ponsoldt"/>
    <s v="Miles Teller, Shailene Woodley, Brie Larson, Jennifer Jason Leigh, Mary Elizabeth Winstead, Kyle Chandler, Dayo Okeniyi, Bob Odenkirk, Andre Royo, Masam Holden"/>
    <n v="10"/>
    <x v="0"/>
    <s v="United States"/>
    <n v="1"/>
    <x v="777"/>
    <x v="8"/>
    <x v="12"/>
    <s v="95 min"/>
    <n v="95"/>
    <n v="95"/>
    <n v="20.839202662703723"/>
    <s v=""/>
    <s v="Dramas, Independent Movies, Romantic Movies"/>
    <x v="2"/>
    <s v="Dramas, Independent Movies, Romantic Movies"/>
    <n v="3"/>
  </r>
  <r>
    <n v="8650"/>
    <x v="2692"/>
    <x v="0"/>
    <x v="2691"/>
    <s v="Kim Nguyen"/>
    <s v="Dane DeHaan, Tatiana Maslany, Gordon Pinsent, John Ralston"/>
    <n v="4"/>
    <x v="8"/>
    <s v="Canada"/>
    <n v="1"/>
    <x v="370"/>
    <x v="9"/>
    <x v="12"/>
    <s v="95 min"/>
    <n v="95"/>
    <n v="95"/>
    <n v="20.839202662703723"/>
    <s v=""/>
    <s v="Dramas, Independent Movies, Romantic Movies"/>
    <x v="2"/>
    <s v="Dramas, Independent Movies, Romantic Movies"/>
    <n v="3"/>
  </r>
  <r>
    <n v="8667"/>
    <x v="2693"/>
    <x v="0"/>
    <x v="2692"/>
    <s v="Mohamed Hamdy"/>
    <s v="Mohamed Ragab, Ayten Amer, Hassan Abdulfattah"/>
    <n v="3"/>
    <x v="5"/>
    <s v="Egypt"/>
    <n v="1"/>
    <x v="184"/>
    <x v="5"/>
    <x v="1"/>
    <s v="95 min"/>
    <n v="95"/>
    <n v="95"/>
    <n v="20.839202662703723"/>
    <s v=""/>
    <s v="Action &amp; Adventure, Comedies, International Movies"/>
    <x v="1"/>
    <s v="Action &amp; Adventure, Comedies, International Movies"/>
    <n v="3"/>
  </r>
  <r>
    <n v="8712"/>
    <x v="2694"/>
    <x v="0"/>
    <x v="2693"/>
    <s v="Chi Fat Chan"/>
    <s v="Liu Kai Chi, Lam Yiu-sing, Tony Tsz-Tung Wu, Poon Chan-leung, Sun Li Man, Tam Sin Yin, Sham Ka Ki, Wang Simin, Jan Lamb"/>
    <n v="9"/>
    <x v="50"/>
    <s v="Hong Kong"/>
    <n v="1"/>
    <x v="1145"/>
    <x v="9"/>
    <x v="5"/>
    <s v="95 min"/>
    <n v="95"/>
    <n v="95"/>
    <n v="20.839202662703723"/>
    <s v=""/>
    <s v="Dramas, Independent Movies, International Movies"/>
    <x v="2"/>
    <s v="Dramas, Independent Movies, International Movies"/>
    <n v="3"/>
  </r>
  <r>
    <n v="39"/>
    <x v="2695"/>
    <x v="0"/>
    <x v="2694"/>
    <s v="George Nolfi"/>
    <s v="Billy Magnussen, Ron Yuan, Qu Jingjing, Terry Chen, Vanness Wu, Jin Xing, Philip Ng, Xia Yu, Yu Xia"/>
    <n v="9"/>
    <x v="42"/>
    <s v="China, Canada, United States"/>
    <n v="3"/>
    <x v="39"/>
    <x v="3"/>
    <x v="2"/>
    <s v="96 min"/>
    <n v="96"/>
    <n v="96"/>
    <n v="12.709207555869609"/>
    <s v=""/>
    <s v="Action &amp; Adventure, Dramas"/>
    <x v="1"/>
    <s v="Action &amp; Adventure, Dramas"/>
    <n v="2"/>
  </r>
  <r>
    <n v="59"/>
    <x v="2696"/>
    <x v="0"/>
    <x v="2695"/>
    <s v="Masahiko Murata"/>
    <s v="Junko Takeuchi, Chie Nakamura, Kazuhiko Inoue, Satoshi Hino, Showtaro Morikubo, Kentaro Ito, Ryoka Yuzuki, Kohsuke Toriumi, Nana Mizuki, Shinji Kawada, Yoichi Masukawa, Koichi Tochika, Yukari Tamura"/>
    <n v="13"/>
    <x v="1"/>
    <s v="Japan"/>
    <n v="1"/>
    <x v="698"/>
    <x v="16"/>
    <x v="6"/>
    <s v="96 min"/>
    <n v="96"/>
    <n v="96"/>
    <n v="12.709207555869609"/>
    <s v=""/>
    <s v="Action &amp; Adventure, Anime Features, International Movies"/>
    <x v="1"/>
    <s v="Action &amp; Adventure, Anime Features, International Movies"/>
    <n v="3"/>
  </r>
  <r>
    <n v="89"/>
    <x v="2697"/>
    <x v="0"/>
    <x v="2696"/>
    <s v="Marcus Clarke"/>
    <s v="Malcolm X, Muhammad Ali"/>
    <n v="2"/>
    <x v="2"/>
    <m/>
    <n v="0"/>
    <x v="1007"/>
    <x v="6"/>
    <x v="2"/>
    <s v="96 min"/>
    <n v="96"/>
    <n v="96"/>
    <n v="12.709207555869609"/>
    <s v=""/>
    <s v="Documentaries, Sports Movies"/>
    <x v="3"/>
    <s v="Documentaries, Sports Movies"/>
    <n v="2"/>
  </r>
  <r>
    <n v="245"/>
    <x v="2698"/>
    <x v="0"/>
    <x v="2697"/>
    <s v="Karim El Shenawy"/>
    <s v="Ahmed El Fishawy, Ruby, Mohamed Mamdouh, Ahmed Malek, Asmaa Abulyazeid, Samy Maghawry, Safaa El-Toukhy, Ahmed Kamal, Arfa Abdel Rassoul, Hana Shiha"/>
    <n v="10"/>
    <x v="2"/>
    <m/>
    <n v="0"/>
    <x v="858"/>
    <x v="5"/>
    <x v="1"/>
    <s v="96 min"/>
    <n v="96"/>
    <n v="96"/>
    <n v="12.709207555869609"/>
    <s v=""/>
    <s v="Dramas, International Movies, Thrillers"/>
    <x v="2"/>
    <s v="Dramas, International Movies, Thrillers"/>
    <n v="3"/>
  </r>
  <r>
    <n v="340"/>
    <x v="2699"/>
    <x v="0"/>
    <x v="2698"/>
    <s v="Mag Hsu, Hsu Chih-yen"/>
    <s v="Wu Kang-ren, Eve Ai, Fu Meng-po, Lin Mei-hsiu, 9m88"/>
    <n v="5"/>
    <x v="2"/>
    <m/>
    <n v="0"/>
    <x v="757"/>
    <x v="6"/>
    <x v="1"/>
    <s v="96 min"/>
    <n v="96"/>
    <n v="96"/>
    <n v="12.709207555869609"/>
    <s v=""/>
    <s v="Dramas, Independent Movies, International Movies"/>
    <x v="2"/>
    <s v="Dramas, Independent Movies, International Movies"/>
    <n v="3"/>
  </r>
  <r>
    <n v="463"/>
    <x v="2700"/>
    <x v="0"/>
    <x v="2699"/>
    <s v="Tom Donahue"/>
    <m/>
    <n v="0"/>
    <x v="0"/>
    <s v="United States"/>
    <n v="1"/>
    <x v="784"/>
    <x v="2"/>
    <x v="5"/>
    <s v="96 min"/>
    <n v="96"/>
    <n v="96"/>
    <n v="12.709207555869609"/>
    <s v=""/>
    <s v="Documentaries"/>
    <x v="3"/>
    <s v="Documentaries"/>
    <n v="1"/>
  </r>
  <r>
    <n v="475"/>
    <x v="2701"/>
    <x v="0"/>
    <x v="2700"/>
    <s v="Nima Nourizadeh"/>
    <s v="Jesse Eisenberg, Kristen Stewart, Topher Grace, Connie Britton, Walton Goggins, John Leguizamo, Bill Pullman, Tony Hale, Lavell Crawford, Stuart Greer"/>
    <n v="10"/>
    <x v="0"/>
    <s v="United States, Switzerland"/>
    <n v="2"/>
    <x v="1047"/>
    <x v="4"/>
    <x v="12"/>
    <s v="96 min"/>
    <n v="96"/>
    <n v="96"/>
    <n v="12.709207555869609"/>
    <s v=""/>
    <s v="Action &amp; Adventure, Comedies"/>
    <x v="1"/>
    <s v="Action &amp; Adventure, Comedies"/>
    <n v="2"/>
  </r>
  <r>
    <n v="569"/>
    <x v="2702"/>
    <x v="0"/>
    <x v="2701"/>
    <s v="Nick Castle"/>
    <s v="Walter Matthau, Mason Gamble, Joan Plowright, Christopher Lloyd, Lea Thompson, Robert Stanton, Paul Winfield"/>
    <n v="7"/>
    <x v="0"/>
    <s v="United States"/>
    <n v="1"/>
    <x v="132"/>
    <x v="31"/>
    <x v="7"/>
    <s v="96 min"/>
    <n v="96"/>
    <n v="96"/>
    <n v="12.709207555869609"/>
    <s v=""/>
    <s v="Children &amp; Family Movies, Comedies"/>
    <x v="0"/>
    <s v="Children &amp; Family Movies, Comedies"/>
    <n v="2"/>
  </r>
  <r>
    <n v="581"/>
    <x v="2703"/>
    <x v="0"/>
    <x v="2702"/>
    <s v="Shuko Murase"/>
    <s v="Kensho Ono, Reina Ueda, Junichi Suwabe"/>
    <n v="3"/>
    <x v="2"/>
    <m/>
    <n v="0"/>
    <x v="132"/>
    <x v="6"/>
    <x v="1"/>
    <s v="96 min"/>
    <n v="96"/>
    <n v="96"/>
    <n v="12.709207555869609"/>
    <s v=""/>
    <s v="Action &amp; Adventure, Anime Features, International Movies"/>
    <x v="1"/>
    <s v="Action &amp; Adventure, Anime Features, International Movies"/>
    <n v="3"/>
  </r>
  <r>
    <n v="651"/>
    <x v="2704"/>
    <x v="0"/>
    <x v="2703"/>
    <s v="Jayme Monjardim"/>
    <s v="C√©sar Troncoso, Dan Stulbach, Thiago Mendon√ßa, Leonardo Medeiros"/>
    <n v="4"/>
    <x v="23"/>
    <s v="Brazil"/>
    <n v="1"/>
    <x v="458"/>
    <x v="9"/>
    <x v="1"/>
    <s v="96 min"/>
    <n v="96"/>
    <n v="96"/>
    <n v="12.709207555869609"/>
    <s v=""/>
    <s v="Dramas, International Movies"/>
    <x v="2"/>
    <s v="Dramas, International Movies"/>
    <n v="2"/>
  </r>
  <r>
    <n v="702"/>
    <x v="2705"/>
    <x v="0"/>
    <x v="2704"/>
    <s v="Marie Clements"/>
    <s v="Asivak Koostachin, Shafin Karim, Mozhdah Jamalzadah, Kane Mahon, Ishaan Vasdev, Samuel Marty, Miika Bryce Whiskeyjack, Tantoo Cardinal"/>
    <n v="8"/>
    <x v="8"/>
    <s v="Canada"/>
    <n v="1"/>
    <x v="7"/>
    <x v="2"/>
    <x v="5"/>
    <s v="96 min"/>
    <n v="96"/>
    <n v="96"/>
    <n v="12.709207555869609"/>
    <s v=""/>
    <s v="Dramas"/>
    <x v="2"/>
    <s v="Dramas"/>
    <n v="1"/>
  </r>
  <r>
    <n v="936"/>
    <x v="2706"/>
    <x v="0"/>
    <x v="2705"/>
    <s v="Eric Darnell, Tom McGrath, Conrad Vernon"/>
    <s v="Ben Stiller, Chris Rock, David Schwimmer, Jada Pinkett Smith, Sacha Baron Cohen, Cedric the Entertainer, Andy Richter, Tom McGrath, Frances McDormand, Jessica Chastain, Bryan Cranston, Martin Short"/>
    <n v="12"/>
    <x v="0"/>
    <s v="United States"/>
    <n v="1"/>
    <x v="475"/>
    <x v="11"/>
    <x v="7"/>
    <s v="96 min"/>
    <n v="96"/>
    <n v="96"/>
    <n v="12.709207555869609"/>
    <s v=""/>
    <s v="Children &amp; Family Movies, Comedies"/>
    <x v="0"/>
    <s v="Children &amp; Family Movies, Comedies"/>
    <n v="2"/>
  </r>
  <r>
    <n v="1030"/>
    <x v="2707"/>
    <x v="0"/>
    <x v="2706"/>
    <s v="Tony Abulu"/>
    <s v="Isaiah Washington, Vivica A. Fox, Jimmy Jean-Louis, Genevieve Nnaji, Stephanie Okereke, Justus Esiri, Ebbe Bassey, Jon Freda, Evan Brinkman"/>
    <n v="9"/>
    <x v="0"/>
    <s v="United States"/>
    <n v="1"/>
    <x v="124"/>
    <x v="8"/>
    <x v="5"/>
    <s v="96 min"/>
    <n v="96"/>
    <n v="96"/>
    <n v="12.709207555869609"/>
    <s v=""/>
    <s v="Dramas, International Movies"/>
    <x v="2"/>
    <s v="Dramas, International Movies"/>
    <n v="2"/>
  </r>
  <r>
    <n v="1042"/>
    <x v="2708"/>
    <x v="0"/>
    <x v="2707"/>
    <s v="Keiichi Sato, Yasushi Kawamura"/>
    <s v="Daisuke Ono, M„ÉªA„ÉªO, Tomohiro Kaku, Saori Hayami, Shuichi Ikeda, Kendo Kobayashi, Razor Ramon RG, Razor Ramon HG, Masane Tsukayama, Masaya Onosaka, Kenjiro Tsuda, Teruaki Ogawa, Hisanori Yoshida, Yuki Kaji"/>
    <n v="14"/>
    <x v="1"/>
    <s v="Japan"/>
    <n v="1"/>
    <x v="375"/>
    <x v="9"/>
    <x v="5"/>
    <s v="96 min"/>
    <n v="96"/>
    <n v="96"/>
    <n v="12.709207555869609"/>
    <s v=""/>
    <s v="Action &amp; Adventure, Anime Features, Horror Movies"/>
    <x v="1"/>
    <s v="Action &amp; Adventure, Anime Features, Horror Movies"/>
    <n v="3"/>
  </r>
  <r>
    <n v="1122"/>
    <x v="2709"/>
    <x v="0"/>
    <x v="2708"/>
    <s v="Robert Luketic"/>
    <s v="Reese Witherspoon, Luke Wilson, Selma Blair, Matthew Davis, Victor Garber, Jennifer Coolidge"/>
    <n v="6"/>
    <x v="0"/>
    <s v="United States"/>
    <n v="1"/>
    <x v="537"/>
    <x v="22"/>
    <x v="2"/>
    <s v="96 min"/>
    <n v="96"/>
    <n v="96"/>
    <n v="12.709207555869609"/>
    <s v=""/>
    <s v="Comedies, Romantic Movies"/>
    <x v="4"/>
    <s v="Comedies, Romantic Movies"/>
    <n v="2"/>
  </r>
  <r>
    <n v="1138"/>
    <x v="2710"/>
    <x v="0"/>
    <x v="2709"/>
    <s v="Bashir El Deek"/>
    <s v="Sedky Sakhr, Hashem El Garhy, Shahira Kamal, Aiemzy, Hani R. Eskander, Saif Abu-Kandil"/>
    <n v="6"/>
    <x v="5"/>
    <s v="Egypt, Saudi Arabia"/>
    <n v="2"/>
    <x v="537"/>
    <x v="2"/>
    <x v="6"/>
    <s v="96 min"/>
    <n v="96"/>
    <n v="96"/>
    <n v="12.709207555869609"/>
    <s v=""/>
    <s v="Action &amp; Adventure, International Movies, Music &amp; Musicals"/>
    <x v="1"/>
    <s v="Action &amp; Adventure, International Movies, Music &amp; Musicals"/>
    <n v="3"/>
  </r>
  <r>
    <n v="1250"/>
    <x v="2711"/>
    <x v="0"/>
    <x v="2710"/>
    <s v="Xavier Maingon, Marc-Antoine H√©lard"/>
    <s v="Blanche Gardin"/>
    <n v="1"/>
    <x v="2"/>
    <m/>
    <n v="0"/>
    <x v="29"/>
    <x v="6"/>
    <x v="5"/>
    <s v="96 min"/>
    <n v="96"/>
    <n v="96"/>
    <n v="12.709207555869609"/>
    <s v=""/>
    <s v="Stand-Up Comedy"/>
    <x v="8"/>
    <s v="Stand-Up Comedy"/>
    <n v="1"/>
  </r>
  <r>
    <n v="1411"/>
    <x v="2712"/>
    <x v="0"/>
    <x v="2711"/>
    <s v="Renuka Shahane"/>
    <s v="Kajol, Tanvi Azmi, Mithila Palkar, Kunaal Roy Kapur, Vaibhav Tatwawaadi, Kanwaljeet Singh, Manav Gohil, Shweta Mehendale"/>
    <n v="8"/>
    <x v="17"/>
    <s v="India"/>
    <n v="1"/>
    <x v="105"/>
    <x v="6"/>
    <x v="5"/>
    <s v="96 min"/>
    <n v="96"/>
    <n v="96"/>
    <n v="12.709207555869609"/>
    <s v=""/>
    <s v="Dramas, International Movies"/>
    <x v="2"/>
    <s v="Dramas, International Movies"/>
    <n v="2"/>
  </r>
  <r>
    <n v="1454"/>
    <x v="2713"/>
    <x v="0"/>
    <x v="2712"/>
    <s v="Brian Robbins"/>
    <s v="Kenan Thompson, Kel Mitchell, Abe Vigoda, Dan Schneider, Shar Jackson, Jan Schweiterman, Linda Cardellini, Sinbad, Ron Lester, Josh Server, Ginny Schreiber"/>
    <n v="11"/>
    <x v="0"/>
    <s v="United States"/>
    <n v="1"/>
    <x v="225"/>
    <x v="53"/>
    <x v="7"/>
    <s v="96 min"/>
    <n v="96"/>
    <n v="96"/>
    <n v="12.709207555869609"/>
    <s v=""/>
    <s v="Children &amp; Family Movies, Comedies"/>
    <x v="0"/>
    <s v="Children &amp; Family Movies, Comedies"/>
    <n v="2"/>
  </r>
  <r>
    <n v="1455"/>
    <x v="2714"/>
    <x v="0"/>
    <x v="2713"/>
    <s v="Jeff Stilson"/>
    <s v="Chris Rock, Nia Long, Maya Angelou, Ice-T, Eve, Meagan Good, Al Sharpton, KRS-One, Raven-Symon√©"/>
    <n v="9"/>
    <x v="0"/>
    <s v="United States"/>
    <n v="1"/>
    <x v="225"/>
    <x v="16"/>
    <x v="2"/>
    <s v="96 min"/>
    <n v="96"/>
    <n v="96"/>
    <n v="12.709207555869609"/>
    <s v=""/>
    <s v="Documentaries"/>
    <x v="3"/>
    <s v="Documentaries"/>
    <n v="1"/>
  </r>
  <r>
    <n v="1459"/>
    <x v="2715"/>
    <x v="0"/>
    <x v="2714"/>
    <s v="Mark McQueen"/>
    <s v="Craig Fairbrass, James Cosmo, Mem Ferda, Nick Moran, Steven Berkoff, Nathalie Cox, Roland Manookian, Eddie Webber, Tony Denham, Katie Clarkson-Hill"/>
    <n v="10"/>
    <x v="6"/>
    <s v="United Kingdom"/>
    <n v="1"/>
    <x v="225"/>
    <x v="3"/>
    <x v="12"/>
    <s v="96 min"/>
    <n v="96"/>
    <n v="96"/>
    <n v="12.709207555869609"/>
    <s v=""/>
    <s v="Action &amp; Adventure"/>
    <x v="1"/>
    <s v="Action &amp; Adventure"/>
    <n v="1"/>
  </r>
  <r>
    <n v="1512"/>
    <x v="2716"/>
    <x v="0"/>
    <x v="2715"/>
    <s v="Muhammad Ali"/>
    <s v="Mohamed Saad, Samir Sabri, Mai Selim, Dina Mohsen, Bayoumi Fouad, Mohammed Tharwat, Feryal Youssef, Nabil Issa, Ahmed Seyam, Hassan Abdulfattah, Hamdi Al Wazir, Mohamed Shahin"/>
    <n v="12"/>
    <x v="5"/>
    <s v="Egypt"/>
    <n v="1"/>
    <x v="389"/>
    <x v="2"/>
    <x v="1"/>
    <s v="96 min"/>
    <n v="96"/>
    <n v="96"/>
    <n v="12.709207555869609"/>
    <s v=""/>
    <s v="Comedies, International Movies"/>
    <x v="4"/>
    <s v="Comedies, International Movies"/>
    <n v="2"/>
  </r>
  <r>
    <n v="1600"/>
    <x v="2717"/>
    <x v="0"/>
    <x v="2716"/>
    <s v="Marc Fouchard"/>
    <s v="Sabrina Ouazani, K√©vin Mischel, Hassam Ghancy, Slimane, Maxime Pambet, Camille Japy, Christophe Reymond"/>
    <n v="7"/>
    <x v="11"/>
    <s v="France, Belgium"/>
    <n v="2"/>
    <x v="65"/>
    <x v="5"/>
    <x v="5"/>
    <s v="96 min"/>
    <n v="96"/>
    <n v="96"/>
    <n v="12.709207555869609"/>
    <s v=""/>
    <s v="Comedies, Dramas, International Movies"/>
    <x v="4"/>
    <s v="Comedies, Dramas, International Movies"/>
    <n v="3"/>
  </r>
  <r>
    <n v="1737"/>
    <x v="2718"/>
    <x v="0"/>
    <x v="2717"/>
    <s v="Martin Wood"/>
    <s v="Kat Graham, Alexander Ludwig, Virginia Madsen, Janet Kidder, Jeff Joseph, Bethany Brown, Trezzo Mahoro, Rohan Campbell, Aliza Vellani, Aaron Douglas, Xavier de Guzman, Bruce Best"/>
    <n v="12"/>
    <x v="0"/>
    <s v="United States"/>
    <n v="1"/>
    <x v="827"/>
    <x v="1"/>
    <x v="4"/>
    <s v="96 min"/>
    <n v="96"/>
    <n v="96"/>
    <n v="12.709207555869609"/>
    <s v=""/>
    <s v="Children &amp; Family Movies, Comedies, Romantic Movies"/>
    <x v="0"/>
    <s v="Children &amp; Family Movies, Comedies, Romantic Movies"/>
    <n v="3"/>
  </r>
  <r>
    <n v="1745"/>
    <x v="2719"/>
    <x v="0"/>
    <x v="2718"/>
    <s v="Estela Renner"/>
    <m/>
    <n v="0"/>
    <x v="2"/>
    <m/>
    <n v="0"/>
    <x v="15"/>
    <x v="9"/>
    <x v="6"/>
    <s v="96 min"/>
    <n v="96"/>
    <n v="96"/>
    <n v="12.709207555869609"/>
    <s v=""/>
    <s v="Documentaries, International Movies"/>
    <x v="3"/>
    <s v="Documentaries, International Movies"/>
    <n v="2"/>
  </r>
  <r>
    <n v="1821"/>
    <x v="2720"/>
    <x v="0"/>
    <x v="2719"/>
    <s v="Philippe Aractingi"/>
    <s v="Philippe Aractingi, Diane Aractingi"/>
    <n v="2"/>
    <x v="4"/>
    <s v="Lebanon, United Arab Emirates, France, Switzerland, Germany"/>
    <n v="5"/>
    <x v="439"/>
    <x v="0"/>
    <x v="1"/>
    <s v="96 min"/>
    <n v="96"/>
    <n v="96"/>
    <n v="12.709207555869609"/>
    <s v=""/>
    <s v="Documentaries, International Movies"/>
    <x v="3"/>
    <s v="Documentaries, International Movies"/>
    <n v="2"/>
  </r>
  <r>
    <n v="1882"/>
    <x v="2721"/>
    <x v="0"/>
    <x v="2720"/>
    <s v="Mike Elliott"/>
    <s v="Madison Pettis, Lizze Broadway, Piper Curda, Natasha Behnam, Darren Barnet, Sara Rue, Zachary Gordon, Camaron Engels, Christian Valderrama, Zayne Emory"/>
    <n v="10"/>
    <x v="0"/>
    <s v="United States"/>
    <n v="1"/>
    <x v="112"/>
    <x v="1"/>
    <x v="12"/>
    <s v="96 min"/>
    <n v="96"/>
    <n v="96"/>
    <n v="12.709207555869609"/>
    <s v=""/>
    <s v="Comedies"/>
    <x v="4"/>
    <s v="Comedies"/>
    <n v="1"/>
  </r>
  <r>
    <n v="1985"/>
    <x v="2722"/>
    <x v="0"/>
    <x v="2721"/>
    <s v="Florent Bodin"/>
    <s v="Ma√Ætre Gims"/>
    <n v="1"/>
    <x v="11"/>
    <s v="France"/>
    <n v="1"/>
    <x v="309"/>
    <x v="1"/>
    <x v="5"/>
    <s v="96 min"/>
    <n v="96"/>
    <n v="96"/>
    <n v="12.709207555869609"/>
    <s v=""/>
    <s v="Documentaries, International Movies, Music &amp; Musicals"/>
    <x v="3"/>
    <s v="Documentaries, International Movies, Music &amp; Musicals"/>
    <n v="3"/>
  </r>
  <r>
    <n v="2020"/>
    <x v="2723"/>
    <x v="0"/>
    <x v="2722"/>
    <s v="Prakash Kunte"/>
    <s v="Hrishikesh Joshi, Bhalchandra Kadam, Priyadarshan Jadhav, Deepti Lele, Manoj Kolhatkar, Maithili Patwardhan"/>
    <n v="6"/>
    <x v="17"/>
    <s v="India"/>
    <n v="1"/>
    <x v="1013"/>
    <x v="5"/>
    <x v="6"/>
    <s v="96 min"/>
    <n v="96"/>
    <n v="96"/>
    <n v="12.709207555869609"/>
    <s v=""/>
    <s v="Comedies, Dramas, International Movies"/>
    <x v="4"/>
    <s v="Comedies, Dramas, International Movies"/>
    <n v="3"/>
  </r>
  <r>
    <n v="2032"/>
    <x v="2724"/>
    <x v="0"/>
    <x v="2723"/>
    <s v="Ma√Ømouna Doucour√©"/>
    <s v="Fathia Youssouf, M√©dina El Aidi-Azouni, Esther Gohourou, Ilanah Cami-Goursolas, Myriam Hamma, Ma√Ømouna Gueye, Mbissine Th√©r√®se Diop, Demba Diaw, Mamadou Samak√©"/>
    <n v="9"/>
    <x v="11"/>
    <s v="France"/>
    <n v="1"/>
    <x v="1094"/>
    <x v="1"/>
    <x v="5"/>
    <s v="96 min"/>
    <n v="96"/>
    <n v="96"/>
    <n v="12.709207555869609"/>
    <s v=""/>
    <s v="Dramas, International Movies"/>
    <x v="2"/>
    <s v="Dramas, International Movies"/>
    <n v="2"/>
  </r>
  <r>
    <n v="2060"/>
    <x v="2725"/>
    <x v="0"/>
    <x v="2724"/>
    <s v="Baltasar Korm√°kur"/>
    <s v="Shailene Woodley, Sam Claflin, Jeffrey Thomas, Elizabeth Hawthorne"/>
    <n v="4"/>
    <x v="50"/>
    <s v="Hong Kong, Iceland, United States"/>
    <n v="3"/>
    <x v="50"/>
    <x v="5"/>
    <x v="2"/>
    <s v="96 min"/>
    <n v="96"/>
    <n v="96"/>
    <n v="12.709207555869609"/>
    <s v=""/>
    <s v="Action &amp; Adventure, Dramas, Romantic Movies"/>
    <x v="1"/>
    <s v="Action &amp; Adventure, Dramas, Romantic Movies"/>
    <n v="3"/>
  </r>
  <r>
    <n v="2258"/>
    <x v="2726"/>
    <x v="0"/>
    <x v="2725"/>
    <s v="Cristina Costantini, Kareem Tabsch"/>
    <s v="Walter Mercado"/>
    <n v="1"/>
    <x v="0"/>
    <s v="United States"/>
    <n v="1"/>
    <x v="900"/>
    <x v="1"/>
    <x v="1"/>
    <s v="96 min"/>
    <n v="96"/>
    <n v="96"/>
    <n v="12.709207555869609"/>
    <s v=""/>
    <s v="Documentaries, LGBTQ Movies"/>
    <x v="3"/>
    <s v="Documentaries, LGBTQ Movies"/>
    <n v="2"/>
  </r>
  <r>
    <n v="2292"/>
    <x v="2727"/>
    <x v="0"/>
    <x v="2726"/>
    <s v="Gurmmeet Singh"/>
    <s v="Dimple Kapadia, Vishal Sharma, Sumit Suri, Anand Tiwari, Deepti Pujari, Manu Rishi Chadha, Geetika Tyagi, Manjot Singh, Sabina Sheema"/>
    <n v="9"/>
    <x v="17"/>
    <s v="India"/>
    <n v="1"/>
    <x v="794"/>
    <x v="8"/>
    <x v="1"/>
    <s v="96 min"/>
    <n v="96"/>
    <n v="96"/>
    <n v="12.709207555869609"/>
    <s v=""/>
    <s v="Comedies, International Movies"/>
    <x v="4"/>
    <s v="Comedies, International Movies"/>
    <n v="2"/>
  </r>
  <r>
    <n v="2317"/>
    <x v="2728"/>
    <x v="0"/>
    <x v="2727"/>
    <s v="Almudena Carracedo, Robert Bahar"/>
    <m/>
    <n v="0"/>
    <x v="14"/>
    <s v="Spain, France, Canada, United States"/>
    <n v="4"/>
    <x v="1035"/>
    <x v="2"/>
    <x v="1"/>
    <s v="96 min"/>
    <n v="96"/>
    <n v="96"/>
    <n v="12.709207555869609"/>
    <s v=""/>
    <s v="Documentaries, International Movies"/>
    <x v="3"/>
    <s v="Documentaries, International Movies"/>
    <n v="2"/>
  </r>
  <r>
    <n v="2399"/>
    <x v="2729"/>
    <x v="0"/>
    <x v="2728"/>
    <s v="Kitaro Kosaka"/>
    <s v="Seiran Kobayashi, Nana Mizuki, Satsumi Matsuda, Rina Endo, Etsuko Kozakura, Yoko Asagami, Teiyu Ichiryusai, Masaki Terasoma, Hirohide Yakumaru, Anju Suzuki, Osamu Shitara, Mikako Komatsu, Horan Chiaki, Koichi Yamadera, Fumiko Orikasa"/>
    <n v="15"/>
    <x v="1"/>
    <s v="Japan"/>
    <n v="1"/>
    <x v="243"/>
    <x v="5"/>
    <x v="7"/>
    <s v="96 min"/>
    <n v="96"/>
    <n v="96"/>
    <n v="12.709207555869609"/>
    <s v=""/>
    <s v="Anime Features, Children &amp; Family Movies"/>
    <x v="10"/>
    <s v="Anime Features, Children &amp; Family Movies"/>
    <n v="2"/>
  </r>
  <r>
    <n v="2426"/>
    <x v="2730"/>
    <x v="0"/>
    <x v="2729"/>
    <m/>
    <m/>
    <n v="0"/>
    <x v="2"/>
    <m/>
    <n v="0"/>
    <x v="795"/>
    <x v="10"/>
    <x v="5"/>
    <s v="96 min"/>
    <n v="96"/>
    <n v="96"/>
    <n v="12.709207555869609"/>
    <s v=""/>
    <s v="Dramas, International Movies, Romantic Movies"/>
    <x v="2"/>
    <s v="Dramas, International Movies, Romantic Movies"/>
    <n v="3"/>
  </r>
  <r>
    <n v="2504"/>
    <x v="2731"/>
    <x v="0"/>
    <x v="2730"/>
    <s v="Ahmed Al-Badry"/>
    <s v="Yousra, Mai Ezz El-Din, Ezzat Abou Aouf, Mohamed Nour"/>
    <n v="4"/>
    <x v="5"/>
    <s v="Egypt"/>
    <n v="1"/>
    <x v="1052"/>
    <x v="11"/>
    <x v="1"/>
    <s v="96 min"/>
    <n v="96"/>
    <n v="96"/>
    <n v="12.709207555869609"/>
    <s v=""/>
    <s v="Comedies, International Movies, Romantic Movies"/>
    <x v="4"/>
    <s v="Comedies, International Movies, Romantic Movies"/>
    <n v="3"/>
  </r>
  <r>
    <n v="2625"/>
    <x v="2732"/>
    <x v="0"/>
    <x v="2731"/>
    <s v="Matei Dima"/>
    <s v="Andrei Selaru, Dorian Popa, Julia Marcan, Ana Radu, Cosmin Nedelcu, Diana Condurache, Andrei Gavril, Luca Bogdan"/>
    <n v="8"/>
    <x v="65"/>
    <s v="Romania"/>
    <n v="1"/>
    <x v="1146"/>
    <x v="2"/>
    <x v="1"/>
    <s v="96 min"/>
    <n v="96"/>
    <n v="96"/>
    <n v="12.709207555869609"/>
    <s v=""/>
    <s v="Comedies, International Movies"/>
    <x v="4"/>
    <s v="Comedies, International Movies"/>
    <n v="2"/>
  </r>
  <r>
    <n v="2701"/>
    <x v="2733"/>
    <x v="0"/>
    <x v="2732"/>
    <s v="Perci Intalan"/>
    <s v="Martin del Rosario, Lou Veloso, Chai Fonacier, Kiko Matos, Akihiro Blanco, Paolo Ballesteros"/>
    <n v="6"/>
    <x v="48"/>
    <s v="Philippines"/>
    <n v="1"/>
    <x v="1147"/>
    <x v="2"/>
    <x v="5"/>
    <s v="96 min"/>
    <n v="96"/>
    <n v="96"/>
    <n v="12.709207555869609"/>
    <s v=""/>
    <s v="Comedies, Dramas, International Movies"/>
    <x v="4"/>
    <s v="Comedies, Dramas, International Movies"/>
    <n v="3"/>
  </r>
  <r>
    <n v="2906"/>
    <x v="2734"/>
    <x v="0"/>
    <x v="2733"/>
    <s v="Paco Cabezas"/>
    <s v="Sam Rockwell, Anna Kendrick, Tim Roth, James Ransone, Anson Mount, Michael Eklund, RZA, Katie Nehra"/>
    <n v="8"/>
    <x v="0"/>
    <s v="United States"/>
    <n v="1"/>
    <x v="1057"/>
    <x v="4"/>
    <x v="12"/>
    <s v="96 min"/>
    <n v="96"/>
    <n v="96"/>
    <n v="12.709207555869609"/>
    <s v=""/>
    <s v="Action &amp; Adventure, Comedies, Romantic Movies"/>
    <x v="1"/>
    <s v="Action &amp; Adventure, Comedies, Romantic Movies"/>
    <n v="3"/>
  </r>
  <r>
    <n v="2931"/>
    <x v="2735"/>
    <x v="0"/>
    <x v="2734"/>
    <s v="Andibachtiar Yusuf"/>
    <s v="Della Dartyan, Adipati Dolken, Ratna Riantiarno, Ariyo Wahab, Bastian Steel, Gading Marten, Putri Ayudya, Taskya Namya, Egi Fedly, Yayu Unru, Abdurrahman Arif"/>
    <n v="11"/>
    <x v="43"/>
    <s v="Indonesia"/>
    <n v="1"/>
    <x v="1148"/>
    <x v="2"/>
    <x v="1"/>
    <s v="96 min"/>
    <n v="96"/>
    <n v="96"/>
    <n v="12.709207555869609"/>
    <s v=""/>
    <s v="Dramas, International Movies, Romantic Movies"/>
    <x v="2"/>
    <s v="Dramas, International Movies, Romantic Movies"/>
    <n v="3"/>
  </r>
  <r>
    <n v="3100"/>
    <x v="2736"/>
    <x v="0"/>
    <x v="2735"/>
    <s v="Ron Oliver"/>
    <s v="Danny Trejo, Reno Wilson, Margaret Avery, Barry Bostwick, Julia Duffy, Anthony Gonzalez, Linda Gray, James Hong, Hal Linden, Alec Mapa"/>
    <n v="10"/>
    <x v="0"/>
    <s v="United States"/>
    <n v="1"/>
    <x v="707"/>
    <x v="2"/>
    <x v="2"/>
    <s v="96 min"/>
    <n v="96"/>
    <n v="96"/>
    <n v="12.709207555869609"/>
    <s v=""/>
    <s v="Children &amp; Family Movies, Comedies"/>
    <x v="0"/>
    <s v="Children &amp; Family Movies, Comedies"/>
    <n v="2"/>
  </r>
  <r>
    <n v="3410"/>
    <x v="2737"/>
    <x v="0"/>
    <x v="2736"/>
    <s v="Steven Soderbergh"/>
    <s v="Meryl Streep, Gary Oldman, Antonio Banderas, Sharon Stone, James Cromwell, Jeffrey Wright, Melissa Rauch, Jeff Michalski, Jane Morris, Robert Patrick, David Schwimmer"/>
    <n v="11"/>
    <x v="0"/>
    <s v="United States"/>
    <n v="1"/>
    <x v="117"/>
    <x v="2"/>
    <x v="12"/>
    <s v="96 min"/>
    <n v="96"/>
    <n v="96"/>
    <n v="12.709207555869609"/>
    <s v=""/>
    <s v="Comedies, Dramas"/>
    <x v="4"/>
    <s v="Comedies, Dramas"/>
    <n v="2"/>
  </r>
  <r>
    <n v="3426"/>
    <x v="2738"/>
    <x v="0"/>
    <x v="2737"/>
    <s v="Le√Øla Sy, Kery James"/>
    <s v="Kery James, Jammeh Diangana, Chlo√© Jouannet, Bakary Diombera"/>
    <n v="4"/>
    <x v="11"/>
    <s v="France"/>
    <n v="1"/>
    <x v="1149"/>
    <x v="2"/>
    <x v="5"/>
    <s v="96 min"/>
    <n v="96"/>
    <n v="96"/>
    <n v="12.709207555869609"/>
    <s v=""/>
    <s v="Dramas, International Movies"/>
    <x v="2"/>
    <s v="Dramas, International Movies"/>
    <n v="2"/>
  </r>
  <r>
    <n v="3530"/>
    <x v="2739"/>
    <x v="0"/>
    <x v="2738"/>
    <s v="Orlando von Einsiedel"/>
    <m/>
    <n v="0"/>
    <x v="6"/>
    <s v="United Kingdom"/>
    <n v="1"/>
    <x v="417"/>
    <x v="2"/>
    <x v="5"/>
    <s v="96 min"/>
    <n v="96"/>
    <n v="96"/>
    <n v="12.709207555869609"/>
    <s v=""/>
    <s v="Documentaries, International Movies"/>
    <x v="3"/>
    <s v="Documentaries, International Movies"/>
    <n v="2"/>
  </r>
  <r>
    <n v="3718"/>
    <x v="2740"/>
    <x v="0"/>
    <x v="2739"/>
    <s v="Jesse V. Johnson, Jesse Johnson"/>
    <s v="Tony Jaa, Iko Uwais, Tiger Chen, Scott Adkins, Celina Jade, Michael Bisping, Michael Jai White, JeeJa Yanin, Dominiquie Vandenberg"/>
    <n v="9"/>
    <x v="51"/>
    <s v="Thailand, China, United States"/>
    <n v="3"/>
    <x v="1150"/>
    <x v="2"/>
    <x v="12"/>
    <s v="96 min"/>
    <n v="96"/>
    <n v="96"/>
    <n v="12.709207555869609"/>
    <s v=""/>
    <s v="Action &amp; Adventure, International Movies"/>
    <x v="1"/>
    <s v="Action &amp; Adventure, International Movies"/>
    <n v="2"/>
  </r>
  <r>
    <n v="3820"/>
    <x v="2741"/>
    <x v="0"/>
    <x v="2740"/>
    <s v="Aditya Vikram Sengupta"/>
    <s v="Lolita Chatterjee, Sumanto Chattopadhyay, Ratnabali Bhattacharjee, Jim Sarbh, Indrajit Sinha, Sandershika Tamang, Arunima Sinha, Satya Priya Chakraborty, Christel Das, Burjor Patel"/>
    <n v="10"/>
    <x v="17"/>
    <s v="India"/>
    <n v="1"/>
    <x v="940"/>
    <x v="5"/>
    <x v="5"/>
    <s v="96 min"/>
    <n v="96"/>
    <n v="96"/>
    <n v="12.709207555869609"/>
    <s v=""/>
    <s v="Dramas, Independent Movies, International Movies"/>
    <x v="2"/>
    <s v="Dramas, Independent Movies, International Movies"/>
    <n v="3"/>
  </r>
  <r>
    <n v="4095"/>
    <x v="2742"/>
    <x v="0"/>
    <x v="2741"/>
    <s v="Suseenthiran"/>
    <s v="Roshan, Priyaa Lal, Aadukalam Naren, Singam Puli, Meera Krishnan, Jayaprakash"/>
    <n v="6"/>
    <x v="17"/>
    <s v="India"/>
    <n v="1"/>
    <x v="1151"/>
    <x v="5"/>
    <x v="1"/>
    <s v="96 min"/>
    <n v="96"/>
    <n v="96"/>
    <n v="12.709207555869609"/>
    <s v=""/>
    <s v="Dramas, Independent Movies, International Movies"/>
    <x v="2"/>
    <s v="Dramas, Independent Movies, International Movies"/>
    <n v="3"/>
  </r>
  <r>
    <n v="4100"/>
    <x v="2743"/>
    <x v="0"/>
    <x v="2742"/>
    <s v="Daniel J. Clark"/>
    <m/>
    <n v="0"/>
    <x v="0"/>
    <s v="United States"/>
    <n v="1"/>
    <x v="684"/>
    <x v="5"/>
    <x v="1"/>
    <s v="96 min"/>
    <n v="96"/>
    <n v="96"/>
    <n v="12.709207555869609"/>
    <s v=""/>
    <s v="Documentaries"/>
    <x v="3"/>
    <s v="Documentaries"/>
    <n v="1"/>
  </r>
  <r>
    <n v="4174"/>
    <x v="2744"/>
    <x v="0"/>
    <x v="2743"/>
    <s v="Andy Caballero, Diego Corsini"/>
    <s v="Franco Masini, Yamila Saud, Victorio D'Alessandro, Andrea Frigerio, Gerardo Romano, Bautista Lena, Josefina Ram√≠rez, Noel Schajris, Diana Hern√°ndez, Daniela Aita"/>
    <n v="10"/>
    <x v="25"/>
    <s v="Argentina"/>
    <n v="1"/>
    <x v="1152"/>
    <x v="5"/>
    <x v="5"/>
    <s v="96 min"/>
    <n v="96"/>
    <n v="96"/>
    <n v="12.709207555869609"/>
    <s v=""/>
    <s v="Dramas, International Movies, Music &amp; Musicals"/>
    <x v="2"/>
    <s v="Dramas, International Movies, Music &amp; Musicals"/>
    <n v="3"/>
  </r>
  <r>
    <n v="4178"/>
    <x v="2745"/>
    <x v="0"/>
    <x v="2744"/>
    <s v="Jonathan Helpert"/>
    <s v="Margaret Qualley, Anthony Mackie, Danny Huston"/>
    <n v="3"/>
    <x v="0"/>
    <s v="United States"/>
    <n v="1"/>
    <x v="720"/>
    <x v="2"/>
    <x v="1"/>
    <s v="96 min"/>
    <n v="96"/>
    <n v="96"/>
    <n v="12.709207555869609"/>
    <s v=""/>
    <s v="Dramas, Sci-Fi &amp; Fantasy"/>
    <x v="2"/>
    <s v="Dramas, Sci-Fi &amp; Fantasy"/>
    <n v="2"/>
  </r>
  <r>
    <n v="4181"/>
    <x v="2746"/>
    <x v="0"/>
    <x v="2745"/>
    <s v="Andr√© D'Elia"/>
    <s v="Leonardo Ribeiro"/>
    <n v="1"/>
    <x v="23"/>
    <s v="Brazil"/>
    <n v="1"/>
    <x v="720"/>
    <x v="5"/>
    <x v="1"/>
    <s v="96 min"/>
    <n v="96"/>
    <n v="96"/>
    <n v="12.709207555869609"/>
    <s v=""/>
    <s v="Documentaries, International Movies"/>
    <x v="3"/>
    <s v="Documentaries, International Movies"/>
    <n v="2"/>
  </r>
  <r>
    <n v="4260"/>
    <x v="2747"/>
    <x v="0"/>
    <x v="2746"/>
    <s v="Gonzalo Bendala"/>
    <s v="Juli√°n Villagr√°n, Marian √Ålvarez, Ester Exp√≥sito, Sira Alonso de Alarc√≥n, Asia Ortega, Daniel Jumillas, Christian Mulas"/>
    <n v="7"/>
    <x v="14"/>
    <s v="Spain"/>
    <n v="1"/>
    <x v="513"/>
    <x v="5"/>
    <x v="5"/>
    <s v="96 min"/>
    <n v="96"/>
    <n v="96"/>
    <n v="12.709207555869609"/>
    <s v=""/>
    <s v="Dramas, International Movies, Thrillers"/>
    <x v="2"/>
    <s v="Dramas, International Movies, Thrillers"/>
    <n v="3"/>
  </r>
  <r>
    <n v="4316"/>
    <x v="2748"/>
    <x v="0"/>
    <x v="2747"/>
    <s v="Marco Risi"/>
    <s v="Massimo Ghini, Ricky Memphis, Martina Stella, Ralph Palka, Biagio Izzo, Riccardo Rossi, Paola Minaccioni"/>
    <n v="7"/>
    <x v="24"/>
    <s v="Italy"/>
    <n v="1"/>
    <x v="86"/>
    <x v="5"/>
    <x v="1"/>
    <s v="96 min"/>
    <n v="96"/>
    <n v="96"/>
    <n v="12.709207555869609"/>
    <s v=""/>
    <s v="Comedies, International Movies"/>
    <x v="4"/>
    <s v="Comedies, International Movies"/>
    <n v="2"/>
  </r>
  <r>
    <n v="4349"/>
    <x v="2749"/>
    <x v="0"/>
    <x v="2748"/>
    <s v="Gary Mak"/>
    <s v="Chapman To, Shawn Yue, Matt Chow, Kwok Cheung Tsang"/>
    <n v="4"/>
    <x v="50"/>
    <s v="Hong Kong"/>
    <n v="1"/>
    <x v="42"/>
    <x v="8"/>
    <x v="5"/>
    <s v="96 min"/>
    <n v="96"/>
    <n v="96"/>
    <n v="12.709207555869609"/>
    <s v=""/>
    <s v="Comedies, International Movies"/>
    <x v="4"/>
    <s v="Comedies, International Movies"/>
    <n v="2"/>
  </r>
  <r>
    <n v="4350"/>
    <x v="2750"/>
    <x v="0"/>
    <x v="2749"/>
    <s v="Liu Jiang"/>
    <s v="Wenpei Ju, Fan Wei, Liu Hua, Qianyuan Wang, Ren Zhengbin, He Jiang"/>
    <n v="6"/>
    <x v="42"/>
    <s v="China"/>
    <n v="1"/>
    <x v="42"/>
    <x v="13"/>
    <x v="5"/>
    <s v="96 min"/>
    <n v="96"/>
    <n v="96"/>
    <n v="12.709207555869609"/>
    <s v=""/>
    <s v="Dramas, International Movies"/>
    <x v="2"/>
    <s v="Dramas, International Movies"/>
    <n v="2"/>
  </r>
  <r>
    <n v="4362"/>
    <x v="2751"/>
    <x v="0"/>
    <x v="2750"/>
    <s v="Sebasti√°n Hofmann"/>
    <s v="Luis Gerardo M√©ndez, Miguel Rodarte, R.J. Mitte, Cassandra Ciangherotti, Montserrat Mara√±on, Andr√©s Almeida, Emiliano Rodr√≠guez"/>
    <n v="7"/>
    <x v="15"/>
    <s v="Mexico, Netherlands"/>
    <n v="2"/>
    <x v="100"/>
    <x v="5"/>
    <x v="5"/>
    <s v="96 min"/>
    <n v="96"/>
    <n v="96"/>
    <n v="12.709207555869609"/>
    <s v=""/>
    <s v="Dramas, Independent Movies, International Movies"/>
    <x v="2"/>
    <s v="Dramas, Independent Movies, International Movies"/>
    <n v="3"/>
  </r>
  <r>
    <n v="4662"/>
    <x v="2752"/>
    <x v="0"/>
    <x v="2751"/>
    <s v="Jesse V. Johnson"/>
    <s v="Scott Adkins, Louis Mandylor, Vladimir Kulich, Michael Par√©, Rachel Brann, Selina Lo, Tony Todd"/>
    <n v="7"/>
    <x v="6"/>
    <s v="United Kingdom, United States"/>
    <n v="2"/>
    <x v="1153"/>
    <x v="5"/>
    <x v="5"/>
    <s v="96 min"/>
    <n v="96"/>
    <n v="96"/>
    <n v="12.709207555869609"/>
    <s v=""/>
    <s v="Action &amp; Adventure"/>
    <x v="1"/>
    <s v="Action &amp; Adventure"/>
    <n v="1"/>
  </r>
  <r>
    <n v="4802"/>
    <x v="2753"/>
    <x v="0"/>
    <x v="2752"/>
    <s v="Bert Marcus, Cyrus Saidi"/>
    <m/>
    <n v="0"/>
    <x v="0"/>
    <s v="United States"/>
    <n v="1"/>
    <x v="130"/>
    <x v="3"/>
    <x v="5"/>
    <s v="96 min"/>
    <n v="96"/>
    <n v="96"/>
    <n v="12.709207555869609"/>
    <s v=""/>
    <s v="Documentaries, Music &amp; Musicals"/>
    <x v="3"/>
    <s v="Documentaries, Music &amp; Musicals"/>
    <n v="2"/>
  </r>
  <r>
    <n v="4903"/>
    <x v="2754"/>
    <x v="0"/>
    <x v="2753"/>
    <s v="Vicente Villanueva"/>
    <s v="Paco Le√≥n, Alexandra Jim√©nez, Rossy de Palma, Nuria Herrero, Adri√°n Lastra, Oscar Mart√≠nez, Inma Cuevas, Ana Rujas, Carolina Lapausa"/>
    <n v="9"/>
    <x v="14"/>
    <s v="Spain"/>
    <n v="1"/>
    <x v="22"/>
    <x v="3"/>
    <x v="5"/>
    <s v="96 min"/>
    <n v="96"/>
    <n v="96"/>
    <n v="12.709207555869609"/>
    <s v=""/>
    <s v="Comedies, International Movies"/>
    <x v="4"/>
    <s v="Comedies, International Movies"/>
    <n v="2"/>
  </r>
  <r>
    <n v="4936"/>
    <x v="2755"/>
    <x v="0"/>
    <x v="2754"/>
    <s v="Ryan Koo"/>
    <s v="Michael Rainey Jr., Josh Charles, Brian White, Sharon Leal, Ashlee Brian, Corey Parker Robinson"/>
    <n v="6"/>
    <x v="0"/>
    <s v="United States"/>
    <n v="1"/>
    <x v="108"/>
    <x v="5"/>
    <x v="5"/>
    <s v="96 min"/>
    <n v="96"/>
    <n v="96"/>
    <n v="12.709207555869609"/>
    <s v=""/>
    <s v="Dramas, Independent Movies, Sports Movies"/>
    <x v="2"/>
    <s v="Dramas, Independent Movies, Sports Movies"/>
    <n v="3"/>
  </r>
  <r>
    <n v="4948"/>
    <x v="2756"/>
    <x v="0"/>
    <x v="2755"/>
    <s v="Diego Lerman"/>
    <s v="B√°rbara Lennie, Daniel Ar√°oz, Claudio Tolcachir, Paula Cohen, Yanina √Åvila"/>
    <n v="5"/>
    <x v="25"/>
    <s v="Argentina, Brazil, France, Poland, Germany, Denmark"/>
    <n v="6"/>
    <x v="110"/>
    <x v="3"/>
    <x v="1"/>
    <s v="96 min"/>
    <n v="96"/>
    <n v="96"/>
    <n v="12.709207555869609"/>
    <s v=""/>
    <s v="Dramas, International Movies, Thrillers"/>
    <x v="2"/>
    <s v="Dramas, International Movies, Thrillers"/>
    <n v="3"/>
  </r>
  <r>
    <n v="5038"/>
    <x v="2757"/>
    <x v="0"/>
    <x v="2756"/>
    <s v="Stephanie Laing"/>
    <s v="Gugu Mbatha-Raw, Michiel Huisman, Christopher Walken, Steve Coogan, Kate McKinnon, Jacki Weaver, Timothy Simons, Brian Tyree Henry, Alanna Masterson, Gayle Rankin, Tamara Tunie"/>
    <n v="11"/>
    <x v="0"/>
    <s v="United States"/>
    <n v="1"/>
    <x v="298"/>
    <x v="5"/>
    <x v="5"/>
    <s v="96 min"/>
    <n v="96"/>
    <n v="96"/>
    <n v="12.709207555869609"/>
    <s v=""/>
    <s v="Dramas, Romantic Movies"/>
    <x v="2"/>
    <s v="Dramas, Romantic Movies"/>
    <n v="2"/>
  </r>
  <r>
    <n v="5042"/>
    <x v="2758"/>
    <x v="0"/>
    <x v="2757"/>
    <s v="Roberta Grossman, Sophie Sartain"/>
    <s v="Gloria Allred"/>
    <n v="1"/>
    <x v="0"/>
    <s v="United States"/>
    <n v="1"/>
    <x v="60"/>
    <x v="5"/>
    <x v="1"/>
    <s v="96 min"/>
    <n v="96"/>
    <n v="96"/>
    <n v="12.709207555869609"/>
    <s v=""/>
    <s v="Documentaries"/>
    <x v="3"/>
    <s v="Documentaries"/>
    <n v="1"/>
  </r>
  <r>
    <n v="5056"/>
    <x v="2759"/>
    <x v="0"/>
    <x v="2758"/>
    <s v="Selima Taibi"/>
    <s v="Selima Taibi, Felix Starck"/>
    <n v="2"/>
    <x v="10"/>
    <s v="Germany"/>
    <n v="1"/>
    <x v="1154"/>
    <x v="3"/>
    <x v="6"/>
    <s v="96 min"/>
    <n v="96"/>
    <n v="96"/>
    <n v="12.709207555869609"/>
    <s v=""/>
    <s v="Documentaries, International Movies"/>
    <x v="3"/>
    <s v="Documentaries, International Movies"/>
    <n v="2"/>
  </r>
  <r>
    <n v="5149"/>
    <x v="2760"/>
    <x v="0"/>
    <x v="2759"/>
    <s v="Myles Kane, Josh Koury"/>
    <s v="Gay Talese"/>
    <n v="1"/>
    <x v="0"/>
    <s v="United States"/>
    <n v="1"/>
    <x v="75"/>
    <x v="3"/>
    <x v="5"/>
    <s v="96 min"/>
    <n v="96"/>
    <n v="96"/>
    <n v="12.709207555869609"/>
    <s v=""/>
    <s v="Documentaries"/>
    <x v="3"/>
    <s v="Documentaries"/>
    <n v="1"/>
  </r>
  <r>
    <n v="5419"/>
    <x v="2761"/>
    <x v="0"/>
    <x v="2760"/>
    <s v="Brian Knappenberger"/>
    <m/>
    <n v="0"/>
    <x v="3"/>
    <s v="Netherlands, United States"/>
    <n v="2"/>
    <x v="505"/>
    <x v="3"/>
    <x v="1"/>
    <s v="96 min"/>
    <n v="96"/>
    <n v="96"/>
    <n v="12.709207555869609"/>
    <s v=""/>
    <s v="Documentaries"/>
    <x v="3"/>
    <s v="Documentaries"/>
    <n v="1"/>
  </r>
  <r>
    <n v="5450"/>
    <x v="2762"/>
    <x v="0"/>
    <x v="2761"/>
    <s v="Onur Tukel"/>
    <s v="Sandra Oh, Anne Heche, Alicia Silverstone, Amy Hill, Myra Lucretia Taylor, Ariel Kavoussi, Damian Young, Stephen Gevedon, Giullian Yao Gioiello, Tituss Burgess"/>
    <n v="10"/>
    <x v="0"/>
    <s v="United States"/>
    <n v="1"/>
    <x v="23"/>
    <x v="9"/>
    <x v="5"/>
    <s v="96 min"/>
    <n v="96"/>
    <n v="96"/>
    <n v="12.709207555869609"/>
    <s v=""/>
    <s v="Comedies, Independent Movies"/>
    <x v="4"/>
    <s v="Comedies, Independent Movies"/>
    <n v="2"/>
  </r>
  <r>
    <n v="5536"/>
    <x v="2763"/>
    <x v="0"/>
    <x v="2762"/>
    <s v="Leslie Small"/>
    <s v="Kevin Hart, Don Cheadle, Halle Berry, Ed Helms, David Meunier"/>
    <n v="5"/>
    <x v="0"/>
    <s v="United States"/>
    <n v="1"/>
    <x v="1155"/>
    <x v="9"/>
    <x v="12"/>
    <s v="96 min"/>
    <n v="96"/>
    <n v="96"/>
    <n v="12.709207555869609"/>
    <s v=""/>
    <s v="Stand-Up Comedy"/>
    <x v="8"/>
    <s v="Stand-Up Comedy"/>
    <n v="1"/>
  </r>
  <r>
    <n v="5612"/>
    <x v="2764"/>
    <x v="0"/>
    <x v="2763"/>
    <m/>
    <s v="Beppe Grillo"/>
    <n v="1"/>
    <x v="24"/>
    <s v="Italy"/>
    <n v="1"/>
    <x v="1156"/>
    <x v="3"/>
    <x v="5"/>
    <s v="96 min"/>
    <n v="96"/>
    <n v="96"/>
    <n v="12.709207555869609"/>
    <s v=""/>
    <s v="Stand-Up Comedy"/>
    <x v="8"/>
    <s v="Stand-Up Comedy"/>
    <n v="1"/>
  </r>
  <r>
    <n v="5771"/>
    <x v="2765"/>
    <x v="0"/>
    <x v="2764"/>
    <s v="Alejandro Fern√°ndez Almendras"/>
    <s v="Agust√≠n Silva, Paulina Garc√≠a, Daniel Alca√≠no, Alejandro Goic, Luis Gnecco, Samuel Landea, Dindi Jane, Isabella Costa, Augusto Schuster, Pilar Ronderos"/>
    <n v="10"/>
    <x v="32"/>
    <s v="Chile, United States, France"/>
    <n v="3"/>
    <x v="158"/>
    <x v="9"/>
    <x v="5"/>
    <s v="96 min"/>
    <n v="96"/>
    <n v="96"/>
    <n v="12.709207555869609"/>
    <s v=""/>
    <s v="Dramas, Independent Movies, International Movies"/>
    <x v="2"/>
    <s v="Dramas, Independent Movies, International Movies"/>
    <n v="3"/>
  </r>
  <r>
    <n v="5779"/>
    <x v="2766"/>
    <x v="0"/>
    <x v="2765"/>
    <s v="Prashant Nair"/>
    <s v="Suraj Sharma, Tony Revolori, Smita Tambe, Adil Hussain, Rajesh Tailang, Prateik Babbar, Pramod Pathak, Amit Sial, Sauraseni Maitra"/>
    <n v="9"/>
    <x v="17"/>
    <s v="India"/>
    <n v="1"/>
    <x v="158"/>
    <x v="4"/>
    <x v="5"/>
    <s v="96 min"/>
    <n v="96"/>
    <n v="96"/>
    <n v="12.709207555869609"/>
    <s v=""/>
    <s v="Dramas, Independent Movies, International Movies"/>
    <x v="2"/>
    <s v="Dramas, Independent Movies, International Movies"/>
    <n v="3"/>
  </r>
  <r>
    <n v="5834"/>
    <x v="2767"/>
    <x v="0"/>
    <x v="2766"/>
    <s v="Qaushiq Mukherjee"/>
    <s v="Shashank Arora, Tanmay Dhanania, Chaitanya Varad, Vaishwath Shankar, Sindhu Sreenivasa Murthy, Sid Mallya, Denzil Smith"/>
    <n v="7"/>
    <x v="17"/>
    <s v="India, United Kingdom"/>
    <n v="2"/>
    <x v="1157"/>
    <x v="9"/>
    <x v="5"/>
    <s v="96 min"/>
    <n v="96"/>
    <n v="96"/>
    <n v="12.709207555869609"/>
    <s v=""/>
    <s v="Comedies, Independent Movies, International Movies"/>
    <x v="4"/>
    <s v="Comedies, Independent Movies, International Movies"/>
    <n v="3"/>
  </r>
  <r>
    <n v="5944"/>
    <x v="2768"/>
    <x v="0"/>
    <x v="2767"/>
    <s v="Robert Markowitz"/>
    <s v="Daniel J. Travanti, JoBeth Williams, Richard Masur, Martha Scott, Paul Regina"/>
    <n v="5"/>
    <x v="0"/>
    <s v="United States"/>
    <n v="1"/>
    <x v="1065"/>
    <x v="45"/>
    <x v="5"/>
    <s v="96 min"/>
    <n v="96"/>
    <n v="96"/>
    <n v="12.709207555869609"/>
    <s v=""/>
    <s v="Dramas"/>
    <x v="2"/>
    <s v="Dramas"/>
    <n v="1"/>
  </r>
  <r>
    <n v="5948"/>
    <x v="2769"/>
    <x v="0"/>
    <x v="2768"/>
    <s v="Arthur Allan Seidelman"/>
    <s v="Nancy McKeon, Valerie Harper, Stephen Macht, Tricia Leigh Fisher, Millie Perkins"/>
    <n v="5"/>
    <x v="0"/>
    <s v="United States"/>
    <n v="1"/>
    <x v="1065"/>
    <x v="29"/>
    <x v="6"/>
    <s v="96 min"/>
    <n v="96"/>
    <n v="96"/>
    <n v="12.709207555869609"/>
    <s v=""/>
    <s v="Dramas"/>
    <x v="2"/>
    <s v="Dramas"/>
    <n v="1"/>
  </r>
  <r>
    <n v="6024"/>
    <x v="2770"/>
    <x v="0"/>
    <x v="2769"/>
    <s v="Trent Haaga"/>
    <s v="Matthew Gray Gubler, AnnaLynne McCord, Alisha Boe, Sheila Vand, Sam Eidson, James Moses Black, Ajay Mehta, Michael Beasley, David Maldonado, Hallie Grace Bradley, Peter Jaymes Jr., Eric Podnar, Lucy Faust"/>
    <n v="13"/>
    <x v="0"/>
    <s v="United States"/>
    <n v="1"/>
    <x v="184"/>
    <x v="3"/>
    <x v="12"/>
    <s v="96 min"/>
    <n v="96"/>
    <n v="96"/>
    <n v="12.709207555869609"/>
    <s v=""/>
    <s v="Comedies, Independent Movies, Thrillers"/>
    <x v="4"/>
    <s v="Comedies, Independent Movies, Thrillers"/>
    <n v="3"/>
  </r>
  <r>
    <n v="6043"/>
    <x v="2771"/>
    <x v="0"/>
    <x v="2770"/>
    <s v="Andy Goddard"/>
    <s v="Patrick Wilson, Jessica Biel, Vincent Kartheiser, Haley Bennett, Eddie Marsan, Jon Osbeck, Radek Lord, Christine Dye"/>
    <n v="8"/>
    <x v="0"/>
    <s v="United States"/>
    <n v="1"/>
    <x v="156"/>
    <x v="9"/>
    <x v="12"/>
    <s v="96 min"/>
    <n v="96"/>
    <n v="96"/>
    <n v="12.709207555869609"/>
    <s v=""/>
    <s v="Thrillers"/>
    <x v="12"/>
    <s v="Thrillers"/>
    <n v="1"/>
  </r>
  <r>
    <n v="6475"/>
    <x v="2772"/>
    <x v="0"/>
    <x v="2771"/>
    <s v="Atom Egoyan"/>
    <s v="Julianne Moore, Liam Neeson, Amanda Seyfried, Max Thieriot, R.H. Thomson, Nina Dobrev, Laura de Carteret, Mishu Vellani"/>
    <n v="8"/>
    <x v="0"/>
    <s v="United States, Canada, France"/>
    <n v="3"/>
    <x v="165"/>
    <x v="16"/>
    <x v="12"/>
    <s v="96 min"/>
    <n v="96"/>
    <n v="96"/>
    <n v="12.709207555869609"/>
    <s v=""/>
    <s v="Independent Movies, Thrillers"/>
    <x v="15"/>
    <s v="Independent Movies, Thrillers"/>
    <n v="2"/>
  </r>
  <r>
    <n v="6501"/>
    <x v="2773"/>
    <x v="0"/>
    <x v="2772"/>
    <s v="John Crowley"/>
    <s v="Eric Bana, Rebecca Hall, Ciar√°n Hinds, Riz Ahmed, Anne-Marie Duff, Kenneth Cranham, Julia Stiles, Jim Broadbent, Denis Moschitto, Barbora Bobulova, Jemma Powell"/>
    <n v="11"/>
    <x v="6"/>
    <s v="United Kingdom, United States"/>
    <n v="2"/>
    <x v="1158"/>
    <x v="8"/>
    <x v="12"/>
    <s v="96 min"/>
    <n v="96"/>
    <n v="96"/>
    <n v="12.709207555869609"/>
    <s v=""/>
    <s v="Dramas, Thrillers"/>
    <x v="2"/>
    <s v="Dramas, Thrillers"/>
    <n v="2"/>
  </r>
  <r>
    <n v="6527"/>
    <x v="2774"/>
    <x v="0"/>
    <x v="2773"/>
    <s v="Stacie Passon"/>
    <s v="Robin Weigert, Maggie Siff, Johnathan Tchaikovsky, Ben Shenkman, Janel Moloney, Emily Kinney"/>
    <n v="6"/>
    <x v="0"/>
    <s v="United States"/>
    <n v="1"/>
    <x v="536"/>
    <x v="8"/>
    <x v="12"/>
    <s v="96 min"/>
    <n v="96"/>
    <n v="96"/>
    <n v="12.709207555869609"/>
    <s v=""/>
    <s v="Dramas, Independent Movies, LGBTQ Movies"/>
    <x v="2"/>
    <s v="Dramas, Independent Movies, LGBTQ Movies"/>
    <n v="3"/>
  </r>
  <r>
    <n v="6535"/>
    <x v="2775"/>
    <x v="0"/>
    <x v="2774"/>
    <s v="Jon Rosenbaum"/>
    <s v="Lou Diamond Phillips, Lulu Wilson, Giles Panton, Janet Kidder, Michael Coleman, Wallace Shawn, Gina Holden, Jordyn Ashley Olson, Vincent Tong, Reese Alexander"/>
    <n v="10"/>
    <x v="8"/>
    <s v="Canada"/>
    <n v="1"/>
    <x v="1159"/>
    <x v="3"/>
    <x v="7"/>
    <s v="96 min"/>
    <n v="96"/>
    <n v="96"/>
    <n v="12.709207555869609"/>
    <s v=""/>
    <s v="Children &amp; Family Movies, Comedies"/>
    <x v="0"/>
    <s v="Children &amp; Family Movies, Comedies"/>
    <n v="2"/>
  </r>
  <r>
    <n v="6591"/>
    <x v="2776"/>
    <x v="0"/>
    <x v="2775"/>
    <s v="Dennis Iliadis"/>
    <s v="Topher Grace, Genesis Rodriguez, Patricia Clarkson, Callan Mulvey, Robin Thomas, Daisy McCrackin"/>
    <n v="6"/>
    <x v="0"/>
    <s v="United States"/>
    <n v="1"/>
    <x v="434"/>
    <x v="5"/>
    <x v="12"/>
    <s v="96 min"/>
    <n v="96"/>
    <n v="96"/>
    <n v="12.709207555869609"/>
    <s v=""/>
    <s v="Horror Movies, Thrillers"/>
    <x v="9"/>
    <s v="Horror Movies, Thrillers"/>
    <n v="2"/>
  </r>
  <r>
    <n v="6609"/>
    <x v="2777"/>
    <x v="0"/>
    <x v="2776"/>
    <s v="Beno√Æt Jacquot"/>
    <s v="L√©a Seydoux, Vincent Lindon, Clotilde Mollet, Herv√© Pierre, M√©lodie Valemberg, Patrick d'Assum√ßao, Vincent Lacoste, Jos√©phine Derenne, Dominique Reymond"/>
    <n v="9"/>
    <x v="11"/>
    <s v="France, Belgium"/>
    <n v="2"/>
    <x v="756"/>
    <x v="4"/>
    <x v="11"/>
    <s v="96 min"/>
    <n v="96"/>
    <n v="96"/>
    <n v="12.709207555869609"/>
    <s v=""/>
    <s v="Dramas, International Movies"/>
    <x v="2"/>
    <s v="Dramas, International Movies"/>
    <n v="2"/>
  </r>
  <r>
    <n v="6626"/>
    <x v="2778"/>
    <x v="0"/>
    <x v="2777"/>
    <s v="Jared Hess"/>
    <s v="Sam Rockwell, Amy Ryan, Will Forte, Danny McBride, Jemaine Clement, Leslie Bibb, Steve Park, Sky Elobar, P.J. Boudousqu√©, Yaniv Moyal"/>
    <n v="10"/>
    <x v="0"/>
    <s v="United States"/>
    <n v="1"/>
    <x v="5"/>
    <x v="4"/>
    <x v="2"/>
    <s v="96 min"/>
    <n v="96"/>
    <n v="96"/>
    <n v="12.709207555869609"/>
    <s v=""/>
    <s v="Comedies"/>
    <x v="4"/>
    <s v="Comedies"/>
    <n v="1"/>
  </r>
  <r>
    <n v="6711"/>
    <x v="2779"/>
    <x v="0"/>
    <x v="2778"/>
    <s v="Tom Shadyac"/>
    <s v="Steve Carell, John Goodman, Molly Shannon, Lauren Graham, Graham Phillips, Johnny Simmons, Morgan Freeman, Wanda Sykes, John Michael Higgins, Jonah Hill, Jimmy Bennett"/>
    <n v="11"/>
    <x v="0"/>
    <s v="United States"/>
    <n v="1"/>
    <x v="281"/>
    <x v="37"/>
    <x v="7"/>
    <s v="96 min"/>
    <n v="96"/>
    <n v="96"/>
    <n v="12.709207555869609"/>
    <s v=""/>
    <s v="Children &amp; Family Movies, Comedies, Faith &amp; Spirituality"/>
    <x v="0"/>
    <s v="Children &amp; Family Movies, Comedies, Faith &amp; Spirituality"/>
    <n v="3"/>
  </r>
  <r>
    <n v="6712"/>
    <x v="2780"/>
    <x v="0"/>
    <x v="2779"/>
    <s v="Paul W.S. Anderson"/>
    <s v="Laurence Fishburne, Sam Neill, Kathleen Quinlan, Joely Richardson, Richard T. Jones, Jack Noseworthy, Jason Isaacs, Sean Pertwee"/>
    <n v="8"/>
    <x v="6"/>
    <s v="United Kingdom, United States"/>
    <n v="2"/>
    <x v="165"/>
    <x v="53"/>
    <x v="12"/>
    <s v="96 min"/>
    <n v="96"/>
    <n v="96"/>
    <n v="12.709207555869609"/>
    <s v=""/>
    <s v="Horror Movies, Sci-Fi &amp; Fantasy"/>
    <x v="9"/>
    <s v="Horror Movies, Sci-Fi &amp; Fantasy"/>
    <n v="2"/>
  </r>
  <r>
    <n v="6759"/>
    <x v="2781"/>
    <x v="0"/>
    <x v="2780"/>
    <s v="Arthur Muhammad"/>
    <s v="Lamman Rucker, Lisa Arrindell Anderson, Elise Neal, Kendrick Cross"/>
    <n v="4"/>
    <x v="0"/>
    <s v="United States"/>
    <n v="1"/>
    <x v="226"/>
    <x v="5"/>
    <x v="1"/>
    <s v="96 min"/>
    <n v="96"/>
    <n v="96"/>
    <n v="12.709207555869609"/>
    <s v=""/>
    <s v="Comedies, Romantic Movies"/>
    <x v="4"/>
    <s v="Comedies, Romantic Movies"/>
    <n v="2"/>
  </r>
  <r>
    <n v="6790"/>
    <x v="2782"/>
    <x v="0"/>
    <x v="2781"/>
    <s v="Lee Fulkerson"/>
    <m/>
    <n v="0"/>
    <x v="0"/>
    <s v="United States"/>
    <n v="1"/>
    <x v="1160"/>
    <x v="12"/>
    <x v="7"/>
    <s v="96 min"/>
    <n v="96"/>
    <n v="96"/>
    <n v="12.709207555869609"/>
    <s v=""/>
    <s v="Documentaries"/>
    <x v="3"/>
    <s v="Documentaries"/>
    <n v="1"/>
  </r>
  <r>
    <n v="6829"/>
    <x v="2783"/>
    <x v="0"/>
    <x v="2782"/>
    <s v="Ifa Isfansyah"/>
    <s v="Emir Mahira, Maudy Koesnaedi, Ikranagara, Aldo Tansani, Marsha Aruan, Ari Sihasale"/>
    <n v="6"/>
    <x v="43"/>
    <s v="Indonesia"/>
    <n v="1"/>
    <x v="254"/>
    <x v="16"/>
    <x v="6"/>
    <s v="96 min"/>
    <n v="96"/>
    <n v="96"/>
    <n v="12.709207555869609"/>
    <s v=""/>
    <s v="Children &amp; Family Movies, Dramas, Sports Movies"/>
    <x v="0"/>
    <s v="Children &amp; Family Movies, Dramas, Sports Movies"/>
    <n v="3"/>
  </r>
  <r>
    <n v="6926"/>
    <x v="2784"/>
    <x v="0"/>
    <x v="2783"/>
    <s v="Ilya Naishuller"/>
    <s v="Sharlto Copley, Danila Kozlovsky, Haley Bennett, Andrey Dementiev, Dasha Charusha, Svetlana Ustinova, Tim Roth, Ilya Naishuller"/>
    <n v="8"/>
    <x v="49"/>
    <s v="Russia, United States, China"/>
    <n v="3"/>
    <x v="67"/>
    <x v="4"/>
    <x v="12"/>
    <s v="96 min"/>
    <n v="96"/>
    <n v="96"/>
    <n v="12.709207555869609"/>
    <s v=""/>
    <s v="Action &amp; Adventure, International Movies, Sci-Fi &amp; Fantasy"/>
    <x v="1"/>
    <s v="Action &amp; Adventure, International Movies, Sci-Fi &amp; Fantasy"/>
    <n v="3"/>
  </r>
  <r>
    <n v="6967"/>
    <x v="2785"/>
    <x v="0"/>
    <x v="2784"/>
    <s v="Shawn Arranha"/>
    <s v="Purab Kohli, Arjan Bajwa, Mrinalini Sharma, Sameer Kochhar, Ayaz Khan, Amruta Patki, Pavail Gulati, Prashant, Amol Mhatre"/>
    <n v="9"/>
    <x v="17"/>
    <s v="India"/>
    <n v="1"/>
    <x v="144"/>
    <x v="10"/>
    <x v="1"/>
    <s v="96 min"/>
    <n v="96"/>
    <n v="96"/>
    <n v="12.709207555869609"/>
    <s v=""/>
    <s v="Horror Movies, International Movies, Thrillers"/>
    <x v="9"/>
    <s v="Horror Movies, International Movies, Thrillers"/>
    <n v="3"/>
  </r>
  <r>
    <n v="7001"/>
    <x v="2786"/>
    <x v="0"/>
    <x v="2785"/>
    <s v="Marty Stalker"/>
    <m/>
    <n v="0"/>
    <x v="19"/>
    <s v="Ireland, United Kingdom, Italy, United States"/>
    <n v="4"/>
    <x v="719"/>
    <x v="9"/>
    <x v="1"/>
    <s v="96 min"/>
    <n v="96"/>
    <n v="96"/>
    <n v="12.709207555869609"/>
    <s v=""/>
    <s v="Documentaries, International Movies"/>
    <x v="3"/>
    <s v="Documentaries, International Movies"/>
    <n v="2"/>
  </r>
  <r>
    <n v="7008"/>
    <x v="2787"/>
    <x v="0"/>
    <x v="2786"/>
    <s v="Janusz Majewski"/>
    <s v="Marek Kondrat, Roman Wilhelmi, Roman Skamene, ƒåestm√≠r ≈òanda, Micha≈Ç Pawlicki, Martin Hron, Stanis≈Çawa Celi≈Ñska, Joanna Kasperska, Jaroslava Schallerov√°"/>
    <n v="9"/>
    <x v="20"/>
    <s v="Poland,"/>
    <n v="2"/>
    <x v="164"/>
    <x v="56"/>
    <x v="5"/>
    <s v="96 min"/>
    <n v="96"/>
    <n v="96"/>
    <n v="12.709207555869609"/>
    <s v=""/>
    <s v="Classic Movies, Dramas, International Movies"/>
    <x v="5"/>
    <s v="Classic Movies, Dramas, International Movies"/>
    <n v="3"/>
  </r>
  <r>
    <n v="7049"/>
    <x v="2788"/>
    <x v="0"/>
    <x v="2787"/>
    <s v="Brett Haley"/>
    <s v="Blythe Danner, Martin Starr, June Squibb, Rhea Perlman, Mary Kay Place, Malin Akerman, Sam Elliott, Aarti Mann, Mark Adair-Rios, Ashley Spillers"/>
    <n v="10"/>
    <x v="0"/>
    <s v="United States"/>
    <n v="1"/>
    <x v="416"/>
    <x v="4"/>
    <x v="2"/>
    <s v="96 min"/>
    <n v="96"/>
    <n v="96"/>
    <n v="12.709207555869609"/>
    <s v=""/>
    <s v="Comedies, Dramas, Independent Movies"/>
    <x v="4"/>
    <s v="Comedies, Dramas, Independent Movies"/>
    <n v="3"/>
  </r>
  <r>
    <n v="7224"/>
    <x v="2789"/>
    <x v="0"/>
    <x v="2788"/>
    <s v="Joachim R√∏nning, Espen Sandberg"/>
    <s v="P√•l Sverre Hagen, Anders Baasmo Christiansen, Tobias Santelmann, Gustaf Skarsg√•rd, Odd Magnus Williamson, Jakob Oftebro, Agnes Kittelsen, Peter Wight, Amund Hellum Noraker, Eilif Hellum Noraker"/>
    <n v="10"/>
    <x v="6"/>
    <s v="United Kingdom, Norway, Denmark, Germany, Sweden"/>
    <n v="5"/>
    <x v="196"/>
    <x v="11"/>
    <x v="2"/>
    <s v="96 min"/>
    <n v="96"/>
    <n v="96"/>
    <n v="12.709207555869609"/>
    <s v=""/>
    <s v="Action &amp; Adventure, Dramas, International Movies"/>
    <x v="1"/>
    <s v="Action &amp; Adventure, Dramas, International Movies"/>
    <n v="3"/>
  </r>
  <r>
    <n v="7335"/>
    <x v="2790"/>
    <x v="0"/>
    <x v="2789"/>
    <s v="Jennifer Baichwal, Nicholas de Pencier"/>
    <s v="Gord Downie, Paul Langlois, Gord Sinclair, Rob Baker, Johnny Fay, Justin Trudeau"/>
    <n v="6"/>
    <x v="8"/>
    <s v="Canada"/>
    <n v="1"/>
    <x v="1161"/>
    <x v="3"/>
    <x v="1"/>
    <s v="96 min"/>
    <n v="96"/>
    <n v="96"/>
    <n v="12.709207555869609"/>
    <s v=""/>
    <s v="Documentaries, International Movies, Music &amp; Musicals"/>
    <x v="3"/>
    <s v="Documentaries, International Movies, Music &amp; Musicals"/>
    <n v="3"/>
  </r>
  <r>
    <n v="7485"/>
    <x v="2791"/>
    <x v="0"/>
    <x v="2790"/>
    <s v="Brett Ratner"/>
    <s v="Charlie Sheen, Chris Tucker, Heather Locklear, Paul Sorvino, G√©rard Isma√´l, Damian Chapa, Elise Neal, Michael Wright, Veronica Cartwright"/>
    <n v="9"/>
    <x v="0"/>
    <s v="United States"/>
    <n v="1"/>
    <x v="55"/>
    <x v="53"/>
    <x v="12"/>
    <s v="96 min"/>
    <n v="96"/>
    <n v="96"/>
    <n v="12.709207555869609"/>
    <s v=""/>
    <s v="Action &amp; Adventure, Comedies"/>
    <x v="1"/>
    <s v="Action &amp; Adventure, Comedies"/>
    <n v="2"/>
  </r>
  <r>
    <n v="7509"/>
    <x v="2792"/>
    <x v="0"/>
    <x v="2791"/>
    <s v="Antoine Bardou-Jacquet"/>
    <s v="Ron Perlman, Rupert Grint, Robert Sheehan, Stephen Campbell Moore, Eric Lampaert, Kevin Bishop, Tom Audenaert, Erika Sainte"/>
    <n v="8"/>
    <x v="11"/>
    <s v="France, Belgium"/>
    <n v="2"/>
    <x v="271"/>
    <x v="4"/>
    <x v="12"/>
    <s v="96 min"/>
    <n v="96"/>
    <n v="96"/>
    <n v="12.709207555869609"/>
    <s v=""/>
    <s v="Action &amp; Adventure, Comedies, International Movies"/>
    <x v="1"/>
    <s v="Action &amp; Adventure, Comedies, International Movies"/>
    <n v="3"/>
  </r>
  <r>
    <n v="7582"/>
    <x v="2793"/>
    <x v="0"/>
    <x v="2792"/>
    <s v="Lee Tamahori"/>
    <s v="Nicolas Cage, Julianne Moore, Jessica Biel, Thomas Kretschmann, Tory Kittles, Jos√© Z√∫√±iga, Jim Beaver, Jason Butler Harner, Michael Trucco, Enzo Cilenti"/>
    <n v="10"/>
    <x v="0"/>
    <s v="United States"/>
    <n v="1"/>
    <x v="78"/>
    <x v="37"/>
    <x v="2"/>
    <s v="96 min"/>
    <n v="96"/>
    <n v="96"/>
    <n v="12.709207555869609"/>
    <s v=""/>
    <s v="Action &amp; Adventure, Sci-Fi &amp; Fantasy"/>
    <x v="1"/>
    <s v="Action &amp; Adventure, Sci-Fi &amp; Fantasy"/>
    <n v="2"/>
  </r>
  <r>
    <n v="7682"/>
    <x v="2794"/>
    <x v="0"/>
    <x v="2793"/>
    <s v="Ben C. Lucas"/>
    <s v="Jessica De Gouw, T.J. Power, Thomas Cocquerel, Liam Graham, Clarence John Ryan, Maggie Meyer, Tiriel Mora, Priscilla-Anne Forder, Adriane Daff, Ian Toyne"/>
    <n v="10"/>
    <x v="12"/>
    <s v="Australia, United Arab Emirates"/>
    <n v="2"/>
    <x v="752"/>
    <x v="3"/>
    <x v="5"/>
    <s v="96 min"/>
    <n v="96"/>
    <n v="96"/>
    <n v="12.709207555869609"/>
    <s v=""/>
    <s v="Dramas, Independent Movies, International Movies"/>
    <x v="2"/>
    <s v="Dramas, Independent Movies, International Movies"/>
    <n v="3"/>
  </r>
  <r>
    <n v="7697"/>
    <x v="2795"/>
    <x v="0"/>
    <x v="2794"/>
    <s v="Amber Tamblyn"/>
    <s v="Alia Shawkat, Janet McTeer, Rhys Wakefield, Alfred Molina, Emily Rios, Nancy Kwan, John Roberts, Annabelle Attanasio, Ken Davitian"/>
    <n v="9"/>
    <x v="0"/>
    <s v="United States"/>
    <n v="1"/>
    <x v="148"/>
    <x v="9"/>
    <x v="12"/>
    <s v="96 min"/>
    <n v="96"/>
    <n v="96"/>
    <n v="12.709207555869609"/>
    <s v=""/>
    <s v="Dramas"/>
    <x v="2"/>
    <s v="Dramas"/>
    <n v="1"/>
  </r>
  <r>
    <n v="7740"/>
    <x v="2796"/>
    <x v="0"/>
    <x v="2795"/>
    <s v="Abhishek Saxena"/>
    <s v="Sharib Hashmi, Nutan Surya, Jyotii Sethi, Inaamulhaq, Trisha Kale, Namya Saxena, Shivam Pradhan, Kimti Anand, Paras Raj Gandhi"/>
    <n v="9"/>
    <x v="17"/>
    <s v="India"/>
    <n v="1"/>
    <x v="767"/>
    <x v="3"/>
    <x v="1"/>
    <s v="96 min"/>
    <n v="96"/>
    <n v="96"/>
    <n v="12.709207555869609"/>
    <s v=""/>
    <s v="Dramas, Independent Movies, International Movies"/>
    <x v="2"/>
    <s v="Dramas, Independent Movies, International Movies"/>
    <n v="3"/>
  </r>
  <r>
    <n v="7755"/>
    <x v="2797"/>
    <x v="0"/>
    <x v="2796"/>
    <s v="Wim Wenders"/>
    <s v="Pope Francis"/>
    <n v="1"/>
    <x v="36"/>
    <s v="Switzerland, Vatican City, Italy, Germany, France"/>
    <n v="5"/>
    <x v="1162"/>
    <x v="5"/>
    <x v="7"/>
    <s v="96 min"/>
    <n v="96"/>
    <n v="96"/>
    <n v="12.709207555869609"/>
    <s v=""/>
    <s v="Documentaries, Faith &amp; Spirituality, International Movies"/>
    <x v="3"/>
    <s v="Documentaries, Faith &amp; Spirituality, International Movies"/>
    <n v="3"/>
  </r>
  <r>
    <n v="7808"/>
    <x v="2798"/>
    <x v="0"/>
    <x v="2797"/>
    <s v="Michael Tolajian"/>
    <m/>
    <n v="0"/>
    <x v="0"/>
    <s v="United States"/>
    <n v="1"/>
    <x v="810"/>
    <x v="2"/>
    <x v="5"/>
    <s v="96 min"/>
    <n v="96"/>
    <n v="96"/>
    <n v="12.709207555869609"/>
    <s v=""/>
    <s v="Documentaries, Sports Movies"/>
    <x v="3"/>
    <s v="Documentaries, Sports Movies"/>
    <n v="2"/>
  </r>
  <r>
    <n v="7852"/>
    <x v="2799"/>
    <x v="0"/>
    <x v="2798"/>
    <s v="Andy Capper"/>
    <s v="Snoop Dogg, Dr. Dre, Bunny Wailer"/>
    <n v="3"/>
    <x v="0"/>
    <s v="United States"/>
    <n v="1"/>
    <x v="1163"/>
    <x v="11"/>
    <x v="12"/>
    <s v="96 min"/>
    <n v="96"/>
    <n v="96"/>
    <n v="12.709207555869609"/>
    <s v=""/>
    <s v="Documentaries, Music &amp; Musicals"/>
    <x v="3"/>
    <s v="Documentaries, Music &amp; Musicals"/>
    <n v="2"/>
  </r>
  <r>
    <n v="7876"/>
    <x v="2800"/>
    <x v="0"/>
    <x v="2799"/>
    <s v="Ishaya Bako"/>
    <s v="Genevieve Nnaji, Oris Erhuero, Majid Michel"/>
    <n v="3"/>
    <x v="9"/>
    <s v="Nigeria"/>
    <n v="1"/>
    <x v="222"/>
    <x v="4"/>
    <x v="1"/>
    <s v="96 min"/>
    <n v="96"/>
    <n v="96"/>
    <n v="12.709207555869609"/>
    <s v=""/>
    <s v="Dramas, International Movies"/>
    <x v="2"/>
    <s v="Dramas, International Movies"/>
    <n v="2"/>
  </r>
  <r>
    <n v="8014"/>
    <x v="2801"/>
    <x v="0"/>
    <x v="2800"/>
    <s v="Banjong Pisanthanakun, Parkpoom Wongpoom"/>
    <s v="Ananda Everingham, Natthaweeranuch Thongmee, Achita Sikamana, Unnop Chanpaibool, Titikarn Tongprasearth, Sivagorn Muttamara, Chachchaya Chalemphol, Kachormsak Naruepatr"/>
    <n v="8"/>
    <x v="51"/>
    <s v="Thailand"/>
    <n v="1"/>
    <x v="1164"/>
    <x v="26"/>
    <x v="5"/>
    <s v="96 min"/>
    <n v="96"/>
    <n v="96"/>
    <n v="12.709207555869609"/>
    <s v=""/>
    <s v="Horror Movies, International Movies"/>
    <x v="9"/>
    <s v="Horror Movies, International Movies"/>
    <n v="2"/>
  </r>
  <r>
    <n v="8030"/>
    <x v="2802"/>
    <x v="0"/>
    <x v="2801"/>
    <s v="Ekachai Uekrongtham"/>
    <s v="Dolph Lundgren, Tony Jaa, Ron Perlman, Celina Jade, Peter Weller, Michael Jai White, Sahajak Boonthanakit, Mike Dopud"/>
    <n v="8"/>
    <x v="51"/>
    <s v="Thailand, Canada, United States"/>
    <n v="3"/>
    <x v="90"/>
    <x v="0"/>
    <x v="12"/>
    <s v="96 min"/>
    <n v="96"/>
    <n v="96"/>
    <n v="12.709207555869609"/>
    <s v=""/>
    <s v="Action &amp; Adventure"/>
    <x v="1"/>
    <s v="Action &amp; Adventure"/>
    <n v="1"/>
  </r>
  <r>
    <n v="8066"/>
    <x v="2803"/>
    <x v="0"/>
    <x v="2802"/>
    <s v="Dan Harris"/>
    <s v="Liam James, Sarah Steele, Austin McKenzie, Roger Bart, Janeane Garofalo, Wendi McLendon-Covey, Kal Penn, Kimberly Williams-Paisley, Skylar Astin, Edgar Arreola, Sarah Baker"/>
    <n v="11"/>
    <x v="0"/>
    <s v="United States"/>
    <n v="1"/>
    <x v="1165"/>
    <x v="3"/>
    <x v="2"/>
    <s v="96 min"/>
    <n v="96"/>
    <n v="96"/>
    <n v="12.709207555869609"/>
    <s v=""/>
    <s v="Comedies, Dramas, Independent Movies"/>
    <x v="4"/>
    <s v="Comedies, Dramas, Independent Movies"/>
    <n v="3"/>
  </r>
  <r>
    <n v="8100"/>
    <x v="2804"/>
    <x v="0"/>
    <x v="2803"/>
    <s v="James Sweeney"/>
    <s v="James Sweeney, Katie Findlay, Randall Park, Hillary Anne Matthews, James Scully, Betsy Brandt"/>
    <n v="6"/>
    <x v="0"/>
    <s v="United States"/>
    <n v="1"/>
    <x v="1166"/>
    <x v="1"/>
    <x v="5"/>
    <s v="96 min"/>
    <n v="96"/>
    <n v="96"/>
    <n v="12.709207555869609"/>
    <s v=""/>
    <s v="Comedies, Independent Movies, LGBTQ Movies"/>
    <x v="4"/>
    <s v="Comedies, Independent Movies, LGBTQ Movies"/>
    <n v="3"/>
  </r>
  <r>
    <n v="8101"/>
    <x v="2805"/>
    <x v="0"/>
    <x v="2804"/>
    <s v="Rowan Athale"/>
    <s v="Amy Ryan, Nick Robinson, Margaret Qualley, Greg Kinnear, Blythe Danner, Brian Cox, Connor Jessup"/>
    <n v="7"/>
    <x v="8"/>
    <s v="Canada"/>
    <n v="1"/>
    <x v="1167"/>
    <x v="2"/>
    <x v="2"/>
    <s v="96 min"/>
    <n v="96"/>
    <n v="96"/>
    <n v="12.709207555869609"/>
    <s v=""/>
    <s v="Dramas, Thrillers"/>
    <x v="2"/>
    <s v="Dramas, Thrillers"/>
    <n v="2"/>
  </r>
  <r>
    <n v="8231"/>
    <x v="2806"/>
    <x v="0"/>
    <x v="2805"/>
    <s v="Husam El-Gohari"/>
    <s v="Kareem Mahmoud Abdel Aziz, Mai Selim, Sad Al-Saghir, Mahmood El-Laithi, Maher Essam, Dina"/>
    <n v="6"/>
    <x v="2"/>
    <m/>
    <n v="0"/>
    <x v="845"/>
    <x v="8"/>
    <x v="5"/>
    <s v="96 min"/>
    <n v="96"/>
    <n v="96"/>
    <n v="12.709207555869609"/>
    <s v=""/>
    <s v="Comedies, International Movies"/>
    <x v="4"/>
    <s v="Comedies, International Movies"/>
    <n v="2"/>
  </r>
  <r>
    <n v="8233"/>
    <x v="2807"/>
    <x v="0"/>
    <x v="2806"/>
    <s v="Stacy Title"/>
    <s v="Douglas Smith, Lucien Laviscount, Cressida Bonas, Michael Trucco, Doug Jones, Carrie-Anne Moss, Faye Dunaway, Jenna Kanell, Erica Tremblay, Cleo King"/>
    <n v="10"/>
    <x v="0"/>
    <s v="United States, China"/>
    <n v="2"/>
    <x v="231"/>
    <x v="3"/>
    <x v="2"/>
    <s v="96 min"/>
    <n v="96"/>
    <n v="96"/>
    <n v="12.709207555869609"/>
    <s v=""/>
    <s v="Horror Movies, Thrillers"/>
    <x v="9"/>
    <s v="Horror Movies, Thrillers"/>
    <n v="2"/>
  </r>
  <r>
    <n v="8238"/>
    <x v="2808"/>
    <x v="0"/>
    <x v="2807"/>
    <s v="Elliot Silverstein"/>
    <s v="James Brolin, Kathleen Lloyd, John Marley, R.G. Armstrong, John Rubinstein, Elizabeth Thompson, Roy Jenson, Kim Richards, Kyle Richards"/>
    <n v="9"/>
    <x v="0"/>
    <s v="United States"/>
    <n v="1"/>
    <x v="633"/>
    <x v="49"/>
    <x v="7"/>
    <s v="96 min"/>
    <n v="96"/>
    <n v="96"/>
    <n v="12.709207555869609"/>
    <s v=""/>
    <s v="Cult Movies, Horror Movies"/>
    <x v="14"/>
    <s v="Cult Movies, Horror Movies"/>
    <n v="2"/>
  </r>
  <r>
    <n v="8287"/>
    <x v="2809"/>
    <x v="0"/>
    <x v="2808"/>
    <s v="Paul Andrew Williams"/>
    <s v="Martin Freeman, Anthony LaPaglia, Rebecca Front, Andy Nyman, Nicholas Woodeson, Ben Addis, Caroline Bartleet, Ed Birch, Dylan Edwards, Nathaniel Gleed, Ben Lloyd-Hughes, Vaidotas Martinaitis, Zora Bishop"/>
    <n v="13"/>
    <x v="6"/>
    <s v="United Kingdom, Lithuania"/>
    <n v="2"/>
    <x v="1168"/>
    <x v="4"/>
    <x v="5"/>
    <s v="96 min"/>
    <n v="96"/>
    <n v="96"/>
    <n v="12.709207555869609"/>
    <s v=""/>
    <s v="Dramas, International Movies"/>
    <x v="2"/>
    <s v="Dramas, International Movies"/>
    <n v="2"/>
  </r>
  <r>
    <n v="8345"/>
    <x v="2810"/>
    <x v="0"/>
    <x v="2809"/>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n v="11"/>
    <x v="0"/>
    <s v="United States"/>
    <n v="1"/>
    <x v="779"/>
    <x v="3"/>
    <x v="5"/>
    <s v="96 min"/>
    <n v="96"/>
    <n v="96"/>
    <n v="12.709207555869609"/>
    <s v=""/>
    <s v="Dramas, Independent Movies"/>
    <x v="2"/>
    <s v="Dramas, Independent Movies"/>
    <n v="2"/>
  </r>
  <r>
    <n v="8362"/>
    <x v="2811"/>
    <x v="0"/>
    <x v="2810"/>
    <s v="Frank Oz"/>
    <s v="Hal Scardino, Litefoot, Lindsay Crouse, Richard Jenkins, Rishi Bhat, Steve Coogan, David Keith, Sakina Jaffrey, Vincent Kartheiser, Nestor Serrano"/>
    <n v="10"/>
    <x v="0"/>
    <s v="United States"/>
    <n v="1"/>
    <x v="79"/>
    <x v="42"/>
    <x v="7"/>
    <s v="96 min"/>
    <n v="96"/>
    <n v="96"/>
    <n v="12.709207555869609"/>
    <s v=""/>
    <s v="Children &amp; Family Movies, Dramas"/>
    <x v="0"/>
    <s v="Children &amp; Family Movies, Dramas"/>
    <n v="2"/>
  </r>
  <r>
    <n v="8388"/>
    <x v="2812"/>
    <x v="0"/>
    <x v="2811"/>
    <s v="Mark Craig"/>
    <s v="Eugene Cernan"/>
    <n v="1"/>
    <x v="6"/>
    <s v="United Kingdom"/>
    <n v="1"/>
    <x v="1169"/>
    <x v="0"/>
    <x v="6"/>
    <s v="96 min"/>
    <n v="96"/>
    <n v="96"/>
    <n v="12.709207555869609"/>
    <s v=""/>
    <s v="Documentaries"/>
    <x v="3"/>
    <s v="Documentaries"/>
    <n v="1"/>
  </r>
  <r>
    <n v="8463"/>
    <x v="2813"/>
    <x v="0"/>
    <x v="2812"/>
    <s v="Randall Lobb, Robert McCallum"/>
    <m/>
    <n v="0"/>
    <x v="8"/>
    <s v="Canada, United States"/>
    <n v="2"/>
    <x v="101"/>
    <x v="3"/>
    <x v="1"/>
    <s v="96 min"/>
    <n v="96"/>
    <n v="96"/>
    <n v="12.709207555869609"/>
    <s v=""/>
    <s v="Documentaries"/>
    <x v="3"/>
    <s v="Documentaries"/>
    <n v="1"/>
  </r>
  <r>
    <n v="8529"/>
    <x v="2814"/>
    <x v="0"/>
    <x v="2813"/>
    <s v="Mohammed El-Tahawy, Mohamed Mostafa"/>
    <s v="Khaled El Sawy, Khaled Saleh, Ruby"/>
    <n v="3"/>
    <x v="5"/>
    <s v="Egypt"/>
    <n v="1"/>
    <x v="749"/>
    <x v="8"/>
    <x v="1"/>
    <s v="96 min"/>
    <n v="96"/>
    <n v="96"/>
    <n v="12.709207555869609"/>
    <s v=""/>
    <s v="Dramas, International Movies"/>
    <x v="2"/>
    <s v="Dramas, International Movies"/>
    <n v="2"/>
  </r>
  <r>
    <n v="8532"/>
    <x v="2815"/>
    <x v="0"/>
    <x v="2814"/>
    <s v="Simon Wells"/>
    <s v="Guy Pearce, Samantha Mumba, Jeremy Irons, Mark Addy, Sienna Guillory, Phyllida Law, Alan Young, Omero Mumba, Yancey Arias, Orlando Jones"/>
    <n v="10"/>
    <x v="0"/>
    <s v="United States, United Arab Emirates"/>
    <n v="2"/>
    <x v="1107"/>
    <x v="43"/>
    <x v="2"/>
    <s v="96 min"/>
    <n v="96"/>
    <n v="96"/>
    <n v="12.709207555869609"/>
    <s v=""/>
    <s v="Action &amp; Adventure, Sci-Fi &amp; Fantasy"/>
    <x v="1"/>
    <s v="Action &amp; Adventure, Sci-Fi &amp; Fantasy"/>
    <n v="2"/>
  </r>
  <r>
    <n v="8543"/>
    <x v="2816"/>
    <x v="0"/>
    <x v="2815"/>
    <s v="Robert Luketic"/>
    <s v="Katherine Heigl, Gerard Butler, Eric Winter, John Michael Higgins, Bree Turner, Nick Searcy, Kevin Connolly, Cheryl Hines, Bonnie Somerville, Yvette Nicole Brown, Nate Corddry, Noah Matthews"/>
    <n v="12"/>
    <x v="0"/>
    <s v="United States"/>
    <n v="1"/>
    <x v="961"/>
    <x v="16"/>
    <x v="12"/>
    <s v="96 min"/>
    <n v="96"/>
    <n v="96"/>
    <n v="12.709207555869609"/>
    <s v=""/>
    <s v="Comedies, Romantic Movies"/>
    <x v="4"/>
    <s v="Comedies, Romantic Movies"/>
    <n v="2"/>
  </r>
  <r>
    <n v="8586"/>
    <x v="2817"/>
    <x v="0"/>
    <x v="2816"/>
    <s v="Mohamed Hamdy"/>
    <s v="Mohamed Ragab, Lamitta Frangieh, Mohsen Mansour, Rania Mallah, Madlyn Tabar, Mimi Gamal, Ahmed Rateb, Ahmed Zaher"/>
    <n v="8"/>
    <x v="2"/>
    <m/>
    <n v="0"/>
    <x v="725"/>
    <x v="10"/>
    <x v="1"/>
    <s v="96 min"/>
    <n v="96"/>
    <n v="96"/>
    <n v="12.709207555869609"/>
    <s v=""/>
    <s v="Comedies, Dramas, International Movies"/>
    <x v="4"/>
    <s v="Comedies, Dramas, International Movies"/>
    <n v="3"/>
  </r>
  <r>
    <n v="8622"/>
    <x v="2818"/>
    <x v="0"/>
    <x v="2817"/>
    <s v="Ron Underwood"/>
    <s v="Kevin Bacon, Fred Ward, Finn Carter, Michael Gross, Reba McEntire, Robert Jayne, Charlotte Stewart, Tony Genaro, Ariana Richards, Richard Marcus, Victor Wong, Bibi Besch"/>
    <n v="12"/>
    <x v="0"/>
    <s v="United States"/>
    <n v="1"/>
    <x v="165"/>
    <x v="17"/>
    <x v="2"/>
    <s v="96 min"/>
    <n v="96"/>
    <n v="96"/>
    <n v="12.709207555869609"/>
    <s v=""/>
    <s v="Comedies, Cult Movies, Horror Movies"/>
    <x v="4"/>
    <s v="Comedies, Cult Movies, Horror Movies"/>
    <n v="3"/>
  </r>
  <r>
    <n v="8642"/>
    <x v="2819"/>
    <x v="0"/>
    <x v="2818"/>
    <s v="David Soren"/>
    <s v="Ben Schwartz, Bill Hader, Luis Guzm√°n, Snoop Dogg, Paul Giamatti, Ryan Reynolds, Maya Rudolph, Ken Jeong, Samuel L. Jackson, Michael Pe√±a, Michelle Rodriguez, Richard Jenkins, Kurtwood Smith, Luis Guzman"/>
    <n v="14"/>
    <x v="0"/>
    <s v="United States"/>
    <n v="1"/>
    <x v="1170"/>
    <x v="8"/>
    <x v="7"/>
    <s v="96 min"/>
    <n v="96"/>
    <n v="96"/>
    <n v="12.709207555869609"/>
    <s v=""/>
    <s v="Children &amp; Family Movies, Comedies"/>
    <x v="0"/>
    <s v="Children &amp; Family Movies, Comedies"/>
    <n v="2"/>
  </r>
  <r>
    <n v="8694"/>
    <x v="2820"/>
    <x v="0"/>
    <x v="2819"/>
    <s v="Alex Smith, Andrew J. Smith"/>
    <s v="Matt Bomer, Josh Wiggins, Bill Pullman, Alex Neustaedter, Lily Gladstone"/>
    <n v="5"/>
    <x v="0"/>
    <s v="United States"/>
    <n v="1"/>
    <x v="164"/>
    <x v="3"/>
    <x v="2"/>
    <s v="96 min"/>
    <n v="96"/>
    <n v="96"/>
    <n v="12.709207555869609"/>
    <s v=""/>
    <s v="Dramas, Independent Movies, Thrillers"/>
    <x v="2"/>
    <s v="Dramas, Independent Movies, Thrillers"/>
    <n v="3"/>
  </r>
  <r>
    <n v="8704"/>
    <x v="2821"/>
    <x v="0"/>
    <x v="2820"/>
    <s v="Max Joseph"/>
    <s v="Zac Efron, Wes Bentley, Emily Ratajkowski, Jonny Weston, Shiloh Fernandez, Alex Shaffer, Jon Bernthal, Alicia Coppola, Wiley M. Pickett, Jon Abrahams"/>
    <n v="10"/>
    <x v="6"/>
    <s v="United Kingdom, France, United States"/>
    <n v="3"/>
    <x v="1171"/>
    <x v="4"/>
    <x v="12"/>
    <s v="96 min"/>
    <n v="96"/>
    <n v="96"/>
    <n v="12.709207555869609"/>
    <s v=""/>
    <s v="Dramas, Independent Movies, Music &amp; Musicals"/>
    <x v="2"/>
    <s v="Dramas, Independent Movies, Music &amp; Musicals"/>
    <n v="3"/>
  </r>
  <r>
    <n v="8719"/>
    <x v="2822"/>
    <x v="0"/>
    <x v="2821"/>
    <s v="Michael Fahey"/>
    <s v="Ron Perlman, Louie Simmons"/>
    <n v="2"/>
    <x v="2"/>
    <m/>
    <n v="0"/>
    <x v="178"/>
    <x v="2"/>
    <x v="5"/>
    <s v="96 min"/>
    <n v="96"/>
    <n v="96"/>
    <n v="12.709207555869609"/>
    <s v=""/>
    <s v="Documentaries, Sports Movies"/>
    <x v="3"/>
    <s v="Documentaries, Sports Movies"/>
    <n v="2"/>
  </r>
  <r>
    <n v="8782"/>
    <x v="2823"/>
    <x v="0"/>
    <x v="2822"/>
    <s v="Mark Risley"/>
    <s v="Johnny Yong Bosch, Joey D'Auria, Alicyn Packard, Melissa Hutchison, Paul Greenberg, Brent Pendergrass"/>
    <n v="6"/>
    <x v="1"/>
    <s v="Japan, United States"/>
    <n v="2"/>
    <x v="62"/>
    <x v="9"/>
    <x v="8"/>
    <s v="96 min"/>
    <n v="96"/>
    <n v="96"/>
    <n v="12.709207555869609"/>
    <s v=""/>
    <s v="Anime Features, Children &amp; Family Movies"/>
    <x v="10"/>
    <s v="Anime Features, Children &amp; Family Movies"/>
    <n v="2"/>
  </r>
  <r>
    <n v="8802"/>
    <x v="2824"/>
    <x v="0"/>
    <x v="2823"/>
    <s v="Majid Al Ansari"/>
    <s v="Ali Suliman, Saleh Bakri, Yasa, Ali Al-Jabri, Mansoor Alfeeli, Ahd"/>
    <n v="6"/>
    <x v="33"/>
    <s v="United Arab Emirates, Jordan"/>
    <n v="2"/>
    <x v="1172"/>
    <x v="4"/>
    <x v="5"/>
    <s v="96 min"/>
    <n v="96"/>
    <n v="96"/>
    <n v="12.709207555869609"/>
    <s v=""/>
    <s v="Dramas, International Movies, Thrillers"/>
    <x v="2"/>
    <s v="Dramas, International Movies, Thrillers"/>
    <n v="3"/>
  </r>
  <r>
    <n v="29"/>
    <x v="2825"/>
    <x v="0"/>
    <x v="2824"/>
    <s v="Scott Stewart"/>
    <s v="Keri Russell, Josh Hamilton, J.K. Simmons, Dakota Goyo, Kadan Rockett, L.J. Benet, Rich Hutchman, Myndy Crist, Annie Thurman, Jake Brennan"/>
    <n v="10"/>
    <x v="0"/>
    <s v="United States"/>
    <n v="1"/>
    <x v="1173"/>
    <x v="8"/>
    <x v="2"/>
    <s v="97 min"/>
    <n v="97"/>
    <n v="97"/>
    <n v="6.5792124490354933"/>
    <s v=""/>
    <s v="Horror Movies, Sci-Fi &amp; Fantasy"/>
    <x v="9"/>
    <s v="Horror Movies, Sci-Fi &amp; Fantasy"/>
    <n v="2"/>
  </r>
  <r>
    <n v="62"/>
    <x v="2826"/>
    <x v="0"/>
    <x v="2825"/>
    <s v="Hirotsugu Kawasaki"/>
    <s v="Junko Takeuchi, Gamon Kaai, Chie Nakamura, Showtaro Morikubo, Akira Ishida, Yasuyuki Kase, Urara Takano, Sachiko Kojima, Houko Kuwashima, Takako Honda"/>
    <n v="10"/>
    <x v="1"/>
    <s v="Japan"/>
    <n v="1"/>
    <x v="698"/>
    <x v="30"/>
    <x v="6"/>
    <s v="97 min"/>
    <n v="97"/>
    <n v="97"/>
    <n v="6.5792124490354933"/>
    <s v=""/>
    <s v="Action &amp; Adventure, Anime Features, International Movies"/>
    <x v="1"/>
    <s v="Action &amp; Adventure, Anime Features, International Movies"/>
    <n v="3"/>
  </r>
  <r>
    <n v="97"/>
    <x v="2827"/>
    <x v="0"/>
    <x v="2826"/>
    <s v="Stephen Kijak"/>
    <s v="Ronnie Van Zandt, Gary Rossington, Allen Collins, Leon Wilkeson, Bob Burns, Billy Powell, Ed King, Artimus Pyle, Steve Gaines, Johnny Van Zant"/>
    <n v="10"/>
    <x v="0"/>
    <s v="United States"/>
    <n v="1"/>
    <x v="630"/>
    <x v="5"/>
    <x v="5"/>
    <s v="97 min"/>
    <n v="97"/>
    <n v="97"/>
    <n v="6.5792124490354933"/>
    <s v=""/>
    <s v="Documentaries, Music &amp; Musicals"/>
    <x v="3"/>
    <s v="Documentaries, Music &amp; Musicals"/>
    <n v="2"/>
  </r>
  <r>
    <n v="151"/>
    <x v="2828"/>
    <x v="0"/>
    <x v="2827"/>
    <s v="Michael Rymer"/>
    <s v="Omar Epps, LL Cool J, Nia Long, Stanley Tucci, Pam Grier, Hill Harper, Jake Weber, David Patrick Kelly, Veronica Webb, Ron Canada, Robert LaSardo, Gano Grills, Ivonne Coll, Don Harvey, Mya, Nasir 'Nas' Jones, Jermaine Dupri"/>
    <n v="17"/>
    <x v="0"/>
    <s v="United States"/>
    <n v="1"/>
    <x v="344"/>
    <x v="41"/>
    <x v="12"/>
    <s v="97 min"/>
    <n v="97"/>
    <n v="97"/>
    <n v="6.5792124490354933"/>
    <s v=""/>
    <s v="Thrillers"/>
    <x v="12"/>
    <s v="Thrillers"/>
    <n v="1"/>
  </r>
  <r>
    <n v="189"/>
    <x v="2829"/>
    <x v="0"/>
    <x v="2828"/>
    <s v="Ramzy Bedia, √âric Judor"/>
    <s v="Ramzy Bedia, √âric Judor, Beno√Æt Magimel, Kristin Scott Thomas, √âlodie Bouchez, √âdouard Baer, Fred Testot, Omar Sy"/>
    <n v="8"/>
    <x v="11"/>
    <s v="France"/>
    <n v="1"/>
    <x v="1174"/>
    <x v="13"/>
    <x v="5"/>
    <s v="97 min"/>
    <n v="97"/>
    <n v="97"/>
    <n v="6.5792124490354933"/>
    <s v=""/>
    <s v="Comedies, International Movies"/>
    <x v="4"/>
    <s v="Comedies, International Movies"/>
    <n v="2"/>
  </r>
  <r>
    <n v="262"/>
    <x v="2830"/>
    <x v="0"/>
    <x v="2829"/>
    <s v="Bruno Garotti"/>
    <s v="Larissa Manoela, Thati Lopes, Bruno Montaleone, David Sherod James, Maiara Walsh, Fl√°via Garrafa, Kathy-Ann Hart, Ray Faiola, Noa Graham"/>
    <n v="9"/>
    <x v="2"/>
    <m/>
    <n v="0"/>
    <x v="591"/>
    <x v="6"/>
    <x v="1"/>
    <s v="97 min"/>
    <n v="97"/>
    <n v="97"/>
    <n v="6.5792124490354933"/>
    <s v=""/>
    <s v="Comedies, International Movies, Romantic Movies"/>
    <x v="4"/>
    <s v="Comedies, International Movies, Romantic Movies"/>
    <n v="3"/>
  </r>
  <r>
    <n v="269"/>
    <x v="2831"/>
    <x v="0"/>
    <x v="2830"/>
    <s v="Moses Inwang"/>
    <s v="Matilda Lambert, Ik Ogbonna, Prince Sontoye, Blossom Chukwujekwu, Linda Osifo, Emem Inwang, Pete Edochie, Shaffy Bello, Okon Imeh Bishop, Chinenye Nnebe, Femi Adebayo"/>
    <n v="11"/>
    <x v="2"/>
    <m/>
    <n v="0"/>
    <x v="1175"/>
    <x v="1"/>
    <x v="5"/>
    <s v="97 min"/>
    <n v="97"/>
    <n v="97"/>
    <n v="6.5792124490354933"/>
    <s v=""/>
    <s v="Dramas, International Movies"/>
    <x v="2"/>
    <s v="Dramas, International Movies"/>
    <n v="2"/>
  </r>
  <r>
    <n v="305"/>
    <x v="2832"/>
    <x v="0"/>
    <x v="2831"/>
    <s v="Laura Fairrie"/>
    <s v="Jackie Collins"/>
    <n v="1"/>
    <x v="6"/>
    <s v="United Kingdom"/>
    <n v="1"/>
    <x v="438"/>
    <x v="6"/>
    <x v="1"/>
    <s v="97 min"/>
    <n v="97"/>
    <n v="97"/>
    <n v="6.5792124490354933"/>
    <s v=""/>
    <s v="Documentaries"/>
    <x v="3"/>
    <s v="Documentaries"/>
    <n v="1"/>
  </r>
  <r>
    <n v="319"/>
    <x v="2833"/>
    <x v="0"/>
    <x v="2832"/>
    <s v="Eva M√ºller, Michael Schmitt"/>
    <s v="Maximilian Schmidt"/>
    <n v="1"/>
    <x v="2"/>
    <m/>
    <n v="0"/>
    <x v="1176"/>
    <x v="6"/>
    <x v="5"/>
    <s v="97 min"/>
    <n v="97"/>
    <n v="97"/>
    <n v="6.5792124490354933"/>
    <s v=""/>
    <s v="Documentaries, International Movies"/>
    <x v="3"/>
    <s v="Documentaries, International Movies"/>
    <n v="2"/>
  </r>
  <r>
    <n v="343"/>
    <x v="2834"/>
    <x v="0"/>
    <x v="2833"/>
    <s v="Nick Castle"/>
    <s v="Damon Wayans, Karyn Parsons, William Hickey, Michael Ironside, Albert Hall, Ross Bickell, Orlando Brown, Peyton Chesson-Fohl, Steven Martini"/>
    <n v="9"/>
    <x v="0"/>
    <s v="United States"/>
    <n v="1"/>
    <x v="757"/>
    <x v="42"/>
    <x v="2"/>
    <s v="97 min"/>
    <n v="97"/>
    <n v="97"/>
    <n v="6.5792124490354933"/>
    <s v=""/>
    <s v="Comedies"/>
    <x v="4"/>
    <s v="Comedies"/>
    <n v="1"/>
  </r>
  <r>
    <n v="357"/>
    <x v="2835"/>
    <x v="0"/>
    <x v="2834"/>
    <s v="Sylvain White"/>
    <s v="Jeffrey Dean Morgan, Zoe Saldana, Chris Evans, Idris Elba, Columbus Short, √ìscar Jaenada, Jason Patric, Holt McCallany, Peter Macdissi, Peter Francis James"/>
    <n v="10"/>
    <x v="0"/>
    <s v="United States, France"/>
    <n v="2"/>
    <x v="757"/>
    <x v="10"/>
    <x v="2"/>
    <s v="97 min"/>
    <n v="97"/>
    <n v="97"/>
    <n v="6.5792124490354933"/>
    <s v=""/>
    <s v="Action &amp; Adventure"/>
    <x v="1"/>
    <s v="Action &amp; Adventure"/>
    <n v="1"/>
  </r>
  <r>
    <n v="395"/>
    <x v="2836"/>
    <x v="0"/>
    <x v="2835"/>
    <s v="Muzi Mthembu"/>
    <s v="Phumelele Mthembu, Anthony Goss, Thami Buti, Makhosazana Ndlovu, Zandile Lujabe, Gontse Ntshegang, Roget Ellis, Bridget Pike, Boipelo Nokukhanya Tau, James Raynolds, Nji Alain, Bongani Dlamin"/>
    <n v="12"/>
    <x v="2"/>
    <m/>
    <n v="0"/>
    <x v="976"/>
    <x v="6"/>
    <x v="5"/>
    <s v="97 min"/>
    <n v="97"/>
    <n v="97"/>
    <n v="6.5792124490354933"/>
    <s v=""/>
    <s v="Dramas, Independent Movies, International Movies"/>
    <x v="2"/>
    <s v="Dramas, Independent Movies, International Movies"/>
    <n v="3"/>
  </r>
  <r>
    <n v="396"/>
    <x v="2837"/>
    <x v="0"/>
    <x v="2836"/>
    <s v="Marcos Bucay"/>
    <s v="Aldo Escalante, Ricardo Polanco, Natalia T√©llez, Fabrizio Santini, SeoJu Park, Mar√≠a Chac√≥n, Giuseppe Gamba, Sebasti√°n Zurita"/>
    <n v="8"/>
    <x v="2"/>
    <m/>
    <n v="0"/>
    <x v="976"/>
    <x v="6"/>
    <x v="5"/>
    <s v="97 min"/>
    <n v="97"/>
    <n v="97"/>
    <n v="6.5792124490354933"/>
    <s v=""/>
    <s v="Comedies, International Movies"/>
    <x v="4"/>
    <s v="Comedies, International Movies"/>
    <n v="2"/>
  </r>
  <r>
    <n v="492"/>
    <x v="2838"/>
    <x v="0"/>
    <x v="2837"/>
    <s v="Hallie Meyers-Shyer"/>
    <s v="Reese Witherspoon, Michael Sheen, Candice Bergen, Nat Wolff, Jon Rudnitsky, Pico Alexander, Lake Bell, Reid Scott, Dolly Wells, Lola Flanery, Eden Grace Redfield, P.J. Byrne"/>
    <n v="12"/>
    <x v="0"/>
    <s v="United States"/>
    <n v="1"/>
    <x v="978"/>
    <x v="3"/>
    <x v="2"/>
    <s v="97 min"/>
    <n v="97"/>
    <n v="97"/>
    <n v="6.5792124490354933"/>
    <s v=""/>
    <s v="Comedies, Dramas, Romantic Movies"/>
    <x v="4"/>
    <s v="Comedies, Dramas, Romantic Movies"/>
    <n v="3"/>
  </r>
  <r>
    <n v="631"/>
    <x v="2839"/>
    <x v="0"/>
    <x v="2838"/>
    <s v="Andrew Dominik"/>
    <s v="Brad Pitt, Scoot McNairy, Ben Mendelsohn, Richard Jenkins, James Gandolfini, Ray Liotta, Vincent Curatola, Slaine, Max Casella, Trevor Long, Sam Shepard"/>
    <n v="11"/>
    <x v="0"/>
    <s v="United States"/>
    <n v="1"/>
    <x v="676"/>
    <x v="11"/>
    <x v="12"/>
    <s v="97 min"/>
    <n v="97"/>
    <n v="97"/>
    <n v="6.5792124490354933"/>
    <s v=""/>
    <s v="Dramas"/>
    <x v="2"/>
    <s v="Dramas"/>
    <n v="1"/>
  </r>
  <r>
    <n v="642"/>
    <x v="2840"/>
    <x v="0"/>
    <x v="2839"/>
    <m/>
    <m/>
    <n v="0"/>
    <x v="2"/>
    <m/>
    <n v="0"/>
    <x v="821"/>
    <x v="6"/>
    <x v="7"/>
    <s v="97 min"/>
    <n v="97"/>
    <n v="97"/>
    <n v="6.5792124490354933"/>
    <s v=""/>
    <s v="Documentaries, Sports Movies"/>
    <x v="3"/>
    <s v="Documentaries, Sports Movies"/>
    <n v="2"/>
  </r>
  <r>
    <n v="728"/>
    <x v="2841"/>
    <x v="0"/>
    <x v="2840"/>
    <s v="Ian Cheney, Sharon Shattuck"/>
    <m/>
    <n v="0"/>
    <x v="0"/>
    <s v="United States"/>
    <n v="1"/>
    <x v="893"/>
    <x v="1"/>
    <x v="5"/>
    <s v="97 min"/>
    <n v="97"/>
    <n v="97"/>
    <n v="6.5792124490354933"/>
    <s v=""/>
    <s v="Documentaries"/>
    <x v="3"/>
    <s v="Documentaries"/>
    <n v="1"/>
  </r>
  <r>
    <n v="747"/>
    <x v="2842"/>
    <x v="0"/>
    <x v="2841"/>
    <s v="Mark Raso"/>
    <s v="Gina Rodriguez, Ariana Greenblatt, Frances Fisher, Jennifer Jason Leigh, Barry Pepper, Shamier Anderson, Finn Jones, Lucius Hoyos, Gil Bellows"/>
    <n v="9"/>
    <x v="0"/>
    <s v="United States"/>
    <n v="1"/>
    <x v="1177"/>
    <x v="6"/>
    <x v="5"/>
    <s v="97 min"/>
    <n v="97"/>
    <n v="97"/>
    <n v="6.5792124490354933"/>
    <s v=""/>
    <s v="Dramas, Thrillers"/>
    <x v="2"/>
    <s v="Dramas, Thrillers"/>
    <n v="2"/>
  </r>
  <r>
    <n v="751"/>
    <x v="2843"/>
    <x v="0"/>
    <x v="2842"/>
    <s v="Yulene Olaizola"/>
    <s v="Indira Andrewin, Gilberto Barraza, Gabino Rodr√≠guez, Eligio Mel√©ndez, Mariano Tun Xool, Dale Carley, Jos√© Alfredo Gonz√°lez Dzul, Eliseo Mancilla De La Cruz"/>
    <n v="8"/>
    <x v="15"/>
    <s v="Mexico, France, Colombia"/>
    <n v="3"/>
    <x v="1177"/>
    <x v="6"/>
    <x v="5"/>
    <s v="97 min"/>
    <n v="97"/>
    <n v="97"/>
    <n v="6.5792124490354933"/>
    <s v=""/>
    <s v="Dramas, Independent Movies, International Movies"/>
    <x v="2"/>
    <s v="Dramas, Independent Movies, International Movies"/>
    <n v="3"/>
  </r>
  <r>
    <n v="822"/>
    <x v="2844"/>
    <x v="0"/>
    <x v="2843"/>
    <s v="Michael Winterbottom"/>
    <s v="Dev Patel, Radhika Apte, Jim Sarbh"/>
    <n v="3"/>
    <x v="6"/>
    <s v="United Kingdom"/>
    <n v="1"/>
    <x v="64"/>
    <x v="5"/>
    <x v="12"/>
    <s v="97 min"/>
    <n v="97"/>
    <n v="97"/>
    <n v="6.5792124490354933"/>
    <s v=""/>
    <s v="Dramas, Romantic Movies, Thrillers"/>
    <x v="2"/>
    <s v="Dramas, Romantic Movies, Thrillers"/>
    <n v="3"/>
  </r>
  <r>
    <n v="824"/>
    <x v="2845"/>
    <x v="0"/>
    <x v="2844"/>
    <s v="Peter Hutchings"/>
    <s v="Asa Butterfield, Maisie Williams, Nina Dobrev, Ken Jeong, Tyler Hoechlin, David Koechner, Peyton List, Tituss Burgess"/>
    <n v="8"/>
    <x v="0"/>
    <s v="United States"/>
    <n v="1"/>
    <x v="64"/>
    <x v="2"/>
    <x v="5"/>
    <s v="97 min"/>
    <n v="97"/>
    <n v="97"/>
    <n v="6.5792124490354933"/>
    <s v=""/>
    <s v="Comedies, Dramas, Independent Movies"/>
    <x v="4"/>
    <s v="Comedies, Dramas, Independent Movies"/>
    <n v="3"/>
  </r>
  <r>
    <n v="825"/>
    <x v="2846"/>
    <x v="0"/>
    <x v="2845"/>
    <s v="George Ratliff"/>
    <s v="Aaron Paul, Emily Ratajkowski, Riccardo Scamarcio, Katy Louise Saunders, Alice Bellagamba"/>
    <n v="5"/>
    <x v="0"/>
    <s v="United States"/>
    <n v="1"/>
    <x v="64"/>
    <x v="5"/>
    <x v="12"/>
    <s v="97 min"/>
    <n v="97"/>
    <n v="97"/>
    <n v="6.5792124490354933"/>
    <s v=""/>
    <s v="Thrillers"/>
    <x v="12"/>
    <s v="Thrillers"/>
    <n v="1"/>
  </r>
  <r>
    <n v="829"/>
    <x v="2847"/>
    <x v="0"/>
    <x v="2846"/>
    <s v="David Frankel"/>
    <s v="Will Smith, Edward Norton, Kate Winslet, Michael Pe√±a, Helen Mirren, Naomie Harris, Keira Knightley, Jacob Latimore, Ann Dowd, Liza Col√≥n-Zayas"/>
    <n v="10"/>
    <x v="0"/>
    <s v="United States"/>
    <n v="1"/>
    <x v="862"/>
    <x v="9"/>
    <x v="2"/>
    <s v="97 min"/>
    <n v="97"/>
    <n v="97"/>
    <n v="6.5792124490354933"/>
    <s v=""/>
    <s v="Dramas"/>
    <x v="2"/>
    <s v="Dramas"/>
    <n v="1"/>
  </r>
  <r>
    <n v="835"/>
    <x v="2848"/>
    <x v="0"/>
    <x v="2847"/>
    <s v="Julio Quintana"/>
    <s v="Jimmy Gonzales, Dennis Quaid, Anthony Gonzalez, Bruce McGill, Raymond Cruz, Nathan Arenas, Miguel Angel Garcia, Isaac Arellanes, Steve Gutierrez, Dana Wheeler-Nicholson, Fernanda Urrejola, Silverio Palacios"/>
    <n v="12"/>
    <x v="0"/>
    <s v="United States"/>
    <n v="1"/>
    <x v="459"/>
    <x v="6"/>
    <x v="6"/>
    <s v="97 min"/>
    <n v="97"/>
    <n v="97"/>
    <n v="6.5792124490354933"/>
    <s v=""/>
    <s v="Children &amp; Family Movies, Dramas, Faith &amp; Spirituality"/>
    <x v="0"/>
    <s v="Children &amp; Family Movies, Dramas, Faith &amp; Spirituality"/>
    <n v="3"/>
  </r>
  <r>
    <n v="915"/>
    <x v="2849"/>
    <x v="0"/>
    <x v="2848"/>
    <s v="Jennifer Brea"/>
    <s v="Jennifer Brea, Omar Wasow, Jessica Taylor-Bearman"/>
    <n v="3"/>
    <x v="6"/>
    <s v="United Kingdom, United States"/>
    <n v="2"/>
    <x v="118"/>
    <x v="3"/>
    <x v="5"/>
    <s v="97 min"/>
    <n v="97"/>
    <n v="97"/>
    <n v="6.5792124490354933"/>
    <s v=""/>
    <s v="Documentaries"/>
    <x v="3"/>
    <s v="Documentaries"/>
    <n v="1"/>
  </r>
  <r>
    <n v="927"/>
    <x v="2850"/>
    <x v="0"/>
    <x v="2849"/>
    <s v="Vondie Curtis-Hall"/>
    <s v="Tyrese Gibson, Meagan Good, Larenz Tate, Henry Hunter Hall, Kimora Lee Simmons, Game"/>
    <n v="6"/>
    <x v="0"/>
    <s v="United States"/>
    <n v="1"/>
    <x v="475"/>
    <x v="24"/>
    <x v="12"/>
    <s v="97 min"/>
    <n v="97"/>
    <n v="97"/>
    <n v="6.5792124490354933"/>
    <s v=""/>
    <s v="Action &amp; Adventure, Dramas"/>
    <x v="1"/>
    <s v="Action &amp; Adventure, Dramas"/>
    <n v="2"/>
  </r>
  <r>
    <n v="929"/>
    <x v="2851"/>
    <x v="0"/>
    <x v="2850"/>
    <s v="Robert Radler"/>
    <s v="Eric Roberts, James Earl Jones, Sally Kirkland, Chris Penn, Phillip Rhee, John P. Ryan, John Dye, Louise Fletcher"/>
    <n v="8"/>
    <x v="0"/>
    <s v="United States"/>
    <n v="1"/>
    <x v="475"/>
    <x v="38"/>
    <x v="2"/>
    <s v="97 min"/>
    <n v="97"/>
    <n v="97"/>
    <n v="6.5792124490354933"/>
    <s v=""/>
    <s v="Action &amp; Adventure, Sports Movies"/>
    <x v="1"/>
    <s v="Action &amp; Adventure, Sports Movies"/>
    <n v="2"/>
  </r>
  <r>
    <n v="1003"/>
    <x v="2852"/>
    <x v="0"/>
    <x v="2851"/>
    <s v="Gerardo Gatica"/>
    <s v="Jes√∫s Zavala, Ximena Romo, Ver√≥nica Castro, Jos√© Carlos Ruiz, Gabriel Nuncio, Rosa Mar√≠a Bianchi, H√©ctor Bonilla, Andr√©s Almeida"/>
    <n v="8"/>
    <x v="15"/>
    <s v="Mexico"/>
    <n v="1"/>
    <x v="786"/>
    <x v="6"/>
    <x v="5"/>
    <s v="97 min"/>
    <n v="97"/>
    <n v="97"/>
    <n v="6.5792124490354933"/>
    <s v=""/>
    <s v="Comedies, International Movies"/>
    <x v="4"/>
    <s v="Comedies, International Movies"/>
    <n v="2"/>
  </r>
  <r>
    <n v="1104"/>
    <x v="2853"/>
    <x v="0"/>
    <x v="2852"/>
    <s v="Xiao Feng"/>
    <s v="Bruce Willis, Liu Ye, Song Seung-heon, William Chan Wai-ting, Fan Wei, Wu Gang, Ma Su, Janine Chang, Che Yongli, Feng Yuanzheng, Geng Le"/>
    <n v="11"/>
    <x v="42"/>
    <s v="China"/>
    <n v="1"/>
    <x v="980"/>
    <x v="5"/>
    <x v="12"/>
    <s v="97 min"/>
    <n v="97"/>
    <n v="97"/>
    <n v="6.5792124490354933"/>
    <s v=""/>
    <s v="Action &amp; Adventure, Dramas, International Movies"/>
    <x v="1"/>
    <s v="Action &amp; Adventure, Dramas, International Movies"/>
    <n v="3"/>
  </r>
  <r>
    <n v="1165"/>
    <x v="2854"/>
    <x v="0"/>
    <x v="2853"/>
    <s v="Fernando Ayll√≥n"/>
    <s v="Nathalie Sese√±a, Goyo Jim√©nez, Jos√© Juan Vaquero, Jordi S√°nchez, Ricardo Quevedo, Carolina Noriega, Max Marieges, Kik√≠n Fern√°ndez, Norma Nivia, Moi Camacho"/>
    <n v="10"/>
    <x v="14"/>
    <s v="Spain"/>
    <n v="1"/>
    <x v="823"/>
    <x v="1"/>
    <x v="5"/>
    <s v="97 min"/>
    <n v="97"/>
    <n v="97"/>
    <n v="6.5792124490354933"/>
    <s v=""/>
    <s v="Comedies, International Movies"/>
    <x v="4"/>
    <s v="Comedies, International Movies"/>
    <n v="2"/>
  </r>
  <r>
    <n v="1209"/>
    <x v="2855"/>
    <x v="0"/>
    <x v="2854"/>
    <s v="Muharrem G√ºlmez"/>
    <s v="Erdem Yener, Ayhan Ta≈ü, Emin Olcay, Muharrem G√ºlmez, Elif Nur Kerk√ºk, Tarƒ±k Papu√ß√ßuoƒülu, Suzan Aksoy, Doƒüa Konakoƒülu, Esin Eden, Deniz √ñzerman"/>
    <n v="10"/>
    <x v="61"/>
    <s v="Turkey"/>
    <n v="1"/>
    <x v="929"/>
    <x v="4"/>
    <x v="5"/>
    <s v="97 min"/>
    <n v="97"/>
    <n v="97"/>
    <n v="6.5792124490354933"/>
    <s v=""/>
    <s v="Comedies, International Movies"/>
    <x v="4"/>
    <s v="Comedies, International Movies"/>
    <n v="2"/>
  </r>
  <r>
    <n v="1213"/>
    <x v="2856"/>
    <x v="0"/>
    <x v="2855"/>
    <s v="Can Ulkay"/>
    <s v="√áaƒüatay Ulusoy, Emir Ali Doƒürul, Ersin Arƒ±cƒ±, Turgay Tan√ºlk√º, Selen √ñzt√ºrk, Osman ƒ∞skender Bayer, Tomris √áetinel, Volkan √áalƒ±≈ükan, Mehmet Bahattin Gen√ß, Ok≈üan B√ºy√ºk"/>
    <n v="10"/>
    <x v="61"/>
    <s v="Turkey"/>
    <n v="1"/>
    <x v="929"/>
    <x v="6"/>
    <x v="5"/>
    <s v="97 min"/>
    <n v="97"/>
    <n v="97"/>
    <n v="6.5792124490354933"/>
    <s v=""/>
    <s v="Dramas, International Movies"/>
    <x v="2"/>
    <s v="Dramas, International Movies"/>
    <n v="2"/>
  </r>
  <r>
    <n v="1229"/>
    <x v="2857"/>
    <x v="0"/>
    <x v="2856"/>
    <s v="Gitanjali Rao"/>
    <s v="Cyli Khare, Gargi Shitole, Amardeep Jha, Amit Deondi, Makrand Deshpande, Virendra Saxena, Shishir Sharma"/>
    <n v="7"/>
    <x v="17"/>
    <s v="India, United Kingdom, France, Qatar"/>
    <n v="4"/>
    <x v="1178"/>
    <x v="6"/>
    <x v="2"/>
    <s v="97 min"/>
    <n v="97"/>
    <n v="97"/>
    <n v="6.5792124490354933"/>
    <s v=""/>
    <s v="Dramas, Independent Movies, International Movies"/>
    <x v="2"/>
    <s v="Dramas, Independent Movies, International Movies"/>
    <n v="3"/>
  </r>
  <r>
    <n v="1267"/>
    <x v="2858"/>
    <x v="0"/>
    <x v="2857"/>
    <s v="Pablo Larra√≠n"/>
    <s v="Alfredo Castro, Paola Lattus, H√©ctor Morales, Amparo Noguera, Elsa Poblete"/>
    <n v="5"/>
    <x v="32"/>
    <s v="Chile, Brazil"/>
    <n v="2"/>
    <x v="119"/>
    <x v="13"/>
    <x v="5"/>
    <s v="97 min"/>
    <n v="97"/>
    <n v="97"/>
    <n v="6.5792124490354933"/>
    <s v=""/>
    <s v="Dramas, Independent Movies, International Movies"/>
    <x v="2"/>
    <s v="Dramas, Independent Movies, International Movies"/>
    <n v="3"/>
  </r>
  <r>
    <n v="1296"/>
    <x v="2859"/>
    <x v="0"/>
    <x v="2858"/>
    <s v="Prateek Vats"/>
    <s v="Shardul Bhardwaj, Nutan Sinha, Shashi Bhushan, Mahinder Nath, Nitin Goel, Naina Sareen"/>
    <n v="6"/>
    <x v="17"/>
    <s v="India"/>
    <n v="1"/>
    <x v="759"/>
    <x v="2"/>
    <x v="5"/>
    <s v="97 min"/>
    <n v="97"/>
    <n v="97"/>
    <n v="6.5792124490354933"/>
    <s v=""/>
    <s v="Comedies, Dramas, Independent Movies"/>
    <x v="4"/>
    <s v="Comedies, Dramas, Independent Movies"/>
    <n v="3"/>
  </r>
  <r>
    <n v="1347"/>
    <x v="2860"/>
    <x v="0"/>
    <x v="2859"/>
    <s v="Jan Belcl"/>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n v="17"/>
    <x v="20"/>
    <s v="Poland"/>
    <n v="1"/>
    <x v="1179"/>
    <x v="1"/>
    <x v="5"/>
    <s v="97 min"/>
    <n v="97"/>
    <n v="97"/>
    <n v="6.5792124490354933"/>
    <s v=""/>
    <s v="Comedies, Dramas, International Movies"/>
    <x v="4"/>
    <s v="Comedies, Dramas, International Movies"/>
    <n v="3"/>
  </r>
  <r>
    <n v="1432"/>
    <x v="2861"/>
    <x v="0"/>
    <x v="2860"/>
    <m/>
    <s v="Engin G√ºnaydƒ±n, Haluk Bilginer, Binnur Kaya, √ñner Erkan, ƒ∞rem Sak, Fatih Artman, G√ºl√ßin Santƒ±rcƒ±oƒülu, ƒ∞lker Aksum, H√ºlya Duyar, G√∂ktuƒü Yƒ±ldƒ±rƒ±m, Helin Kandemir"/>
    <n v="11"/>
    <x v="61"/>
    <s v="Turkey"/>
    <n v="1"/>
    <x v="11"/>
    <x v="6"/>
    <x v="5"/>
    <s v="97 min"/>
    <n v="97"/>
    <n v="97"/>
    <n v="6.5792124490354933"/>
    <s v=""/>
    <s v="Comedies, Dramas, International Movies"/>
    <x v="4"/>
    <s v="Comedies, Dramas, International Movies"/>
    <n v="3"/>
  </r>
  <r>
    <n v="1585"/>
    <x v="2862"/>
    <x v="0"/>
    <x v="2861"/>
    <s v="Tate Taylor"/>
    <s v="Jessica Chastain, Colin Farrell, John Malkovich, Common, Geena Davis, Jess Weixler, Diana Silvers, Joan Chen, Ioan Gruffudd"/>
    <n v="9"/>
    <x v="0"/>
    <s v="United States"/>
    <n v="1"/>
    <x v="1180"/>
    <x v="1"/>
    <x v="12"/>
    <s v="97 min"/>
    <n v="97"/>
    <n v="97"/>
    <n v="6.5792124490354933"/>
    <s v=""/>
    <s v="Action &amp; Adventure, Dramas"/>
    <x v="1"/>
    <s v="Action &amp; Adventure, Dramas"/>
    <n v="2"/>
  </r>
  <r>
    <n v="1663"/>
    <x v="2863"/>
    <x v="0"/>
    <x v="2862"/>
    <s v="Mohammad Adel"/>
    <s v="Tamer Hosny, Akram Hosny, Amina Khalil, Dalal Abdelaziz, Maged El-Masri, Yasser Ali Maher, Salwa Mohammed, Mahmoud El-Bezzawy, Hassan Hosny, Taher Abu Lela, Ahmed Zaher"/>
    <n v="11"/>
    <x v="5"/>
    <s v="Egypt"/>
    <n v="1"/>
    <x v="701"/>
    <x v="5"/>
    <x v="1"/>
    <s v="97 min"/>
    <n v="97"/>
    <n v="97"/>
    <n v="6.5792124490354933"/>
    <s v=""/>
    <s v="Action &amp; Adventure, Comedies, International Movies"/>
    <x v="1"/>
    <s v="Action &amp; Adventure, Comedies, International Movies"/>
    <n v="3"/>
  </r>
  <r>
    <n v="1682"/>
    <x v="2864"/>
    <x v="0"/>
    <x v="2863"/>
    <s v="Mike Rohl"/>
    <s v="Vanessa Hudgens, Nick Sagar, Sam Palladio, Mia Lloyd, Lachlan Nieboer, Ricky Norwood, Florence Hall, Suanne Braun, Mark Fleischmann"/>
    <n v="9"/>
    <x v="0"/>
    <s v="United States"/>
    <n v="1"/>
    <x v="1181"/>
    <x v="1"/>
    <x v="4"/>
    <s v="97 min"/>
    <n v="97"/>
    <n v="97"/>
    <n v="6.5792124490354933"/>
    <s v=""/>
    <s v="Children &amp; Family Movies, Comedies, Dramas"/>
    <x v="0"/>
    <s v="Children &amp; Family Movies, Comedies, Dramas"/>
    <n v="3"/>
  </r>
  <r>
    <n v="1714"/>
    <x v="2865"/>
    <x v="0"/>
    <x v="2864"/>
    <s v="Lucas Santa Ana"/>
    <s v="Renato Quattordio, Malena Narvay, Thom√°s Lepera, Jer√≥nimo Giocondo Bosia, Tom√°s Wicz, Tom√°s Raimondi, Majo Chicar, Agustina Cabo"/>
    <n v="8"/>
    <x v="25"/>
    <s v="Argentina"/>
    <n v="1"/>
    <x v="762"/>
    <x v="2"/>
    <x v="5"/>
    <s v="97 min"/>
    <n v="97"/>
    <n v="97"/>
    <n v="6.5792124490354933"/>
    <s v=""/>
    <s v="Dramas, International Movies, LGBTQ Movies"/>
    <x v="2"/>
    <s v="Dramas, International Movies, LGBTQ Movies"/>
    <n v="3"/>
  </r>
  <r>
    <n v="2044"/>
    <x v="2866"/>
    <x v="0"/>
    <x v="2865"/>
    <s v="Philip Barantini"/>
    <s v="Craig Fairbrass, George Russo, Robert Glenister, Izuka Hoyle, Mark Monero, Tomi May, Eloise Lovell Anderson, Taz Skylar, Nicholas Aaron"/>
    <n v="9"/>
    <x v="6"/>
    <s v="United Kingdom"/>
    <n v="1"/>
    <x v="1182"/>
    <x v="1"/>
    <x v="12"/>
    <s v="97 min"/>
    <n v="97"/>
    <n v="97"/>
    <n v="6.5792124490354933"/>
    <s v=""/>
    <s v="Dramas"/>
    <x v="2"/>
    <s v="Dramas"/>
    <n v="1"/>
  </r>
  <r>
    <n v="2078"/>
    <x v="2867"/>
    <x v="0"/>
    <x v="2866"/>
    <s v="Francesco Carnesecchi"/>
    <s v="Francesco Pannofino, Alberto Di Stasio, Gabriele Fiore, Giorgio Colangeli, Fabrizio Sabatucci, Veruska Rossi, Giulia Cragnotti, Siria Simeoni, Lidia Vitale, Daniele Mariani"/>
    <n v="10"/>
    <x v="24"/>
    <s v="Italy"/>
    <n v="1"/>
    <x v="50"/>
    <x v="1"/>
    <x v="5"/>
    <s v="97 min"/>
    <n v="97"/>
    <n v="97"/>
    <n v="6.5792124490354933"/>
    <s v=""/>
    <s v="Dramas, International Movies, Sports Movies"/>
    <x v="2"/>
    <s v="Dramas, International Movies, Sports Movies"/>
    <n v="3"/>
  </r>
  <r>
    <n v="2084"/>
    <x v="2868"/>
    <x v="0"/>
    <x v="2867"/>
    <s v="Jesse V. Johnson"/>
    <s v="Scott Adkins, Louis Mandylor, Vladimir Kulich, Marina Sirtis, Ski Carr, Charity Collins, Mayling Ng, Josef Cannon, Jermaine Jacox, Vernon Wells"/>
    <n v="10"/>
    <x v="0"/>
    <s v="United States"/>
    <n v="1"/>
    <x v="1183"/>
    <x v="1"/>
    <x v="5"/>
    <s v="97 min"/>
    <n v="97"/>
    <n v="97"/>
    <n v="6.5792124490354933"/>
    <s v=""/>
    <s v="Action &amp; Adventure"/>
    <x v="1"/>
    <s v="Action &amp; Adventure"/>
    <n v="1"/>
  </r>
  <r>
    <n v="2089"/>
    <x v="2869"/>
    <x v="0"/>
    <x v="2868"/>
    <s v="David Gal√°n Galindo"/>
    <s v="Javier Rey, Ver√≥nica Echegui, Brays Efe, Antonio Resines, √Ålex Garc√≠a, Carlos Areces, Ernesto Alterio, Leonardo Sbaraglia"/>
    <n v="8"/>
    <x v="14"/>
    <s v="Spain"/>
    <n v="1"/>
    <x v="998"/>
    <x v="1"/>
    <x v="5"/>
    <s v="97 min"/>
    <n v="97"/>
    <n v="97"/>
    <n v="6.5792124490354933"/>
    <s v=""/>
    <s v="International Movies, Thrillers"/>
    <x v="7"/>
    <s v="International Movies, Thrillers"/>
    <n v="2"/>
  </r>
  <r>
    <n v="2116"/>
    <x v="2870"/>
    <x v="0"/>
    <x v="2869"/>
    <s v="Fred Wolf"/>
    <s v="Alec Baldwin, Salma Hayek, Jim Gaffigan, Joe Manganiello, Treat Williams, Ben Platt, Aasif Mandvi, Natalia Cigliuti"/>
    <n v="8"/>
    <x v="0"/>
    <s v="United States"/>
    <n v="1"/>
    <x v="539"/>
    <x v="2"/>
    <x v="12"/>
    <s v="97 min"/>
    <n v="97"/>
    <n v="97"/>
    <n v="6.5792124490354933"/>
    <s v=""/>
    <s v="Comedies"/>
    <x v="4"/>
    <s v="Comedies"/>
    <n v="1"/>
  </r>
  <r>
    <n v="2284"/>
    <x v="2871"/>
    <x v="0"/>
    <x v="2870"/>
    <s v="Takashi Doscher"/>
    <s v="Freida Pinto, Leslie Odom Jr., Chandler Riggs, Jayson Warner Smith, Joshua Mikel, Mark Ashworth, Tia Hendricks, Richard Hempton, Noor Naghmi, Maggie Parto"/>
    <n v="10"/>
    <x v="0"/>
    <s v="United States"/>
    <n v="1"/>
    <x v="794"/>
    <x v="2"/>
    <x v="5"/>
    <s v="97 min"/>
    <n v="97"/>
    <n v="97"/>
    <n v="6.5792124490354933"/>
    <s v=""/>
    <s v="Dramas, Independent Movies, Romantic Movies"/>
    <x v="2"/>
    <s v="Dramas, Independent Movies, Romantic Movies"/>
    <n v="3"/>
  </r>
  <r>
    <n v="2437"/>
    <x v="2872"/>
    <x v="0"/>
    <x v="2871"/>
    <s v="Ahmed Al-Badry"/>
    <s v="Mohamed Emam, Hassan Hosny, Lebleba, Medhat Tekha, Bassem Samra, Dominique Hourani, Saeed Tarabeek, Diaa El Merghany, Nahla Zaki, Saad El Soghayar"/>
    <n v="10"/>
    <x v="2"/>
    <m/>
    <n v="0"/>
    <x v="51"/>
    <x v="16"/>
    <x v="1"/>
    <s v="97 min"/>
    <n v="97"/>
    <n v="97"/>
    <n v="6.5792124490354933"/>
    <s v=""/>
    <s v="Comedies, International Movies, Romantic Movies"/>
    <x v="4"/>
    <s v="Comedies, International Movies, Romantic Movies"/>
    <n v="3"/>
  </r>
  <r>
    <n v="2494"/>
    <x v="2873"/>
    <x v="0"/>
    <x v="2872"/>
    <s v="Lonzo Nzekwe"/>
    <s v="Omoni Oboli, Sam Sarpong, Terri Oliver, Colin Paradine, Mark Cassius"/>
    <n v="5"/>
    <x v="8"/>
    <s v="Canada, Nigeria"/>
    <n v="2"/>
    <x v="634"/>
    <x v="10"/>
    <x v="5"/>
    <s v="97 min"/>
    <n v="97"/>
    <n v="97"/>
    <n v="6.5792124490354933"/>
    <s v=""/>
    <s v="Dramas, International Movies"/>
    <x v="2"/>
    <s v="Dramas, International Movies"/>
    <n v="2"/>
  </r>
  <r>
    <n v="2517"/>
    <x v="2874"/>
    <x v="0"/>
    <x v="2873"/>
    <s v="Mohammed Alhmly"/>
    <s v="Mohamed El Hemaly, Abdulla Al-khudr, Ghadeer Zayid, Heba El Dorry, Abdulaziz Al-mesallam, Meshal Al-farhan, Meshal Al-Mujibel, Ibrahim Al-Sheikhly, Souad al-Husseini, Soliman Elyassin"/>
    <n v="10"/>
    <x v="40"/>
    <s v="Kuwait"/>
    <n v="1"/>
    <x v="1184"/>
    <x v="2"/>
    <x v="5"/>
    <s v="97 min"/>
    <n v="97"/>
    <n v="97"/>
    <n v="6.5792124490354933"/>
    <s v=""/>
    <s v="Action &amp; Adventure, Comedies, International Movies"/>
    <x v="1"/>
    <s v="Action &amp; Adventure, Comedies, International Movies"/>
    <n v="3"/>
  </r>
  <r>
    <n v="2578"/>
    <x v="2875"/>
    <x v="0"/>
    <x v="2874"/>
    <s v="Michelle Esrick"/>
    <s v="Darrell Hammond"/>
    <n v="1"/>
    <x v="0"/>
    <s v="United States"/>
    <n v="1"/>
    <x v="40"/>
    <x v="5"/>
    <x v="5"/>
    <s v="97 min"/>
    <n v="97"/>
    <n v="97"/>
    <n v="6.5792124490354933"/>
    <s v=""/>
    <s v="Documentaries"/>
    <x v="3"/>
    <s v="Documentaries"/>
    <n v="1"/>
  </r>
  <r>
    <n v="2598"/>
    <x v="2876"/>
    <x v="0"/>
    <x v="2875"/>
    <s v="Michael M. Scott"/>
    <s v="Camila Mendes, Jessie T. Usher, Jamie Chung, Cam Gigandet, Sasha Alexander, Elliott Gould"/>
    <n v="6"/>
    <x v="0"/>
    <s v="United States"/>
    <n v="1"/>
    <x v="1185"/>
    <x v="1"/>
    <x v="1"/>
    <s v="97 min"/>
    <n v="97"/>
    <n v="97"/>
    <n v="6.5792124490354933"/>
    <s v=""/>
    <s v="Thrillers"/>
    <x v="12"/>
    <s v="Thrillers"/>
    <n v="1"/>
  </r>
  <r>
    <n v="2609"/>
    <x v="2877"/>
    <x v="0"/>
    <x v="2876"/>
    <m/>
    <m/>
    <n v="0"/>
    <x v="0"/>
    <s v="United States"/>
    <n v="1"/>
    <x v="705"/>
    <x v="1"/>
    <x v="5"/>
    <s v="97 min"/>
    <n v="97"/>
    <n v="97"/>
    <n v="6.5792124490354933"/>
    <s v=""/>
    <s v="Documentaries"/>
    <x v="3"/>
    <s v="Documentaries"/>
    <n v="1"/>
  </r>
  <r>
    <n v="2738"/>
    <x v="2878"/>
    <x v="0"/>
    <x v="2877"/>
    <s v="Rajiv Chilaka, Anirban Majumder, Alka Amarkant Dubey"/>
    <m/>
    <n v="0"/>
    <x v="17"/>
    <s v="India"/>
    <n v="1"/>
    <x v="579"/>
    <x v="0"/>
    <x v="8"/>
    <s v="97 min"/>
    <n v="97"/>
    <n v="97"/>
    <n v="6.5792124490354933"/>
    <s v=""/>
    <s v="Children &amp; Family Movies, Sports Movies"/>
    <x v="0"/>
    <s v="Children &amp; Family Movies, Sports Movies"/>
    <n v="2"/>
  </r>
  <r>
    <n v="2880"/>
    <x v="2879"/>
    <x v="0"/>
    <x v="2878"/>
    <s v="Walter Taylaur"/>
    <s v="Ramsey Nouah, Gideon Okeke, Osas Ighodaro Ajibade, Blossom Chukwujekwu, Kiki Omeili, Gbenro Ajibade, Ikechukwu, Alexx Ekubo, Shaffy Bello"/>
    <n v="9"/>
    <x v="9"/>
    <s v="Nigeria"/>
    <n v="1"/>
    <x v="1096"/>
    <x v="4"/>
    <x v="5"/>
    <s v="97 min"/>
    <n v="97"/>
    <n v="97"/>
    <n v="6.5792124490354933"/>
    <s v=""/>
    <s v="Dramas, International Movies"/>
    <x v="2"/>
    <s v="Dramas, International Movies"/>
    <n v="2"/>
  </r>
  <r>
    <n v="2951"/>
    <x v="2880"/>
    <x v="0"/>
    <x v="2879"/>
    <s v="Ivan Silvestrini"/>
    <s v="Joseph Millson, Jack Kane, Helena Bonham Carter, Arturo Muselli, Carolina Carlsson, Tam Williams, Richard Ashton, Ross O'Hennessy, Cameron Jack, Fabienne Piolini-Castle"/>
    <n v="10"/>
    <x v="0"/>
    <s v="United States"/>
    <n v="1"/>
    <x v="293"/>
    <x v="1"/>
    <x v="2"/>
    <s v="97 min"/>
    <n v="97"/>
    <n v="97"/>
    <n v="6.5792124490354933"/>
    <s v=""/>
    <s v="Action &amp; Adventure, Sci-Fi &amp; Fantasy"/>
    <x v="1"/>
    <s v="Action &amp; Adventure, Sci-Fi &amp; Fantasy"/>
    <n v="2"/>
  </r>
  <r>
    <n v="2996"/>
    <x v="2881"/>
    <x v="0"/>
    <x v="2880"/>
    <s v="C√©sar Rodrigues"/>
    <s v="Larissa Manoela, Andr√© Luiz Frambach, Erasmo Carlos, Mariana Am√¢ncio, Amanda Orestes, Eike Duarte, Nayobe Nzainab, Katiuscia Canoro, Phellyx Moura, Dani Ornellas, Michel Bercovitch, S√≠lvia Louren√ßo"/>
    <n v="12"/>
    <x v="0"/>
    <s v="United States"/>
    <n v="1"/>
    <x v="208"/>
    <x v="1"/>
    <x v="6"/>
    <s v="97 min"/>
    <n v="97"/>
    <n v="97"/>
    <n v="6.5792124490354933"/>
    <s v=""/>
    <s v="Comedies, International Movies, Romantic Movies"/>
    <x v="4"/>
    <s v="Comedies, International Movies, Romantic Movies"/>
    <n v="3"/>
  </r>
  <r>
    <n v="3042"/>
    <x v="2882"/>
    <x v="0"/>
    <x v="2881"/>
    <s v="Don Michael Paul"/>
    <s v="Faizon Love, Kirk Fox, Tony Todd, Pearl Thusi, Cassie Clare, Fiona Ramsey, Neels Clasen, Roxy Nel"/>
    <n v="8"/>
    <x v="0"/>
    <s v="United States"/>
    <n v="1"/>
    <x v="553"/>
    <x v="1"/>
    <x v="5"/>
    <s v="97 min"/>
    <n v="97"/>
    <n v="97"/>
    <n v="6.5792124490354933"/>
    <s v=""/>
    <s v="Action &amp; Adventure, Comedies"/>
    <x v="1"/>
    <s v="Action &amp; Adventure, Comedies"/>
    <n v="2"/>
  </r>
  <r>
    <n v="3074"/>
    <x v="2883"/>
    <x v="0"/>
    <x v="2882"/>
    <s v="Steve Rash"/>
    <s v="Nestor Aaron Absera, Julianna Guill, Preston Jones, Julia Levy-Boeken, Danny Pudi, Michael Trotter, Daniel Newman, DJ Qualls"/>
    <n v="8"/>
    <x v="0"/>
    <s v="United States"/>
    <n v="1"/>
    <x v="165"/>
    <x v="16"/>
    <x v="12"/>
    <s v="97 min"/>
    <n v="97"/>
    <n v="97"/>
    <n v="6.5792124490354933"/>
    <s v=""/>
    <s v="Comedies"/>
    <x v="4"/>
    <s v="Comedies"/>
    <n v="1"/>
  </r>
  <r>
    <n v="3098"/>
    <x v="2884"/>
    <x v="0"/>
    <x v="2883"/>
    <s v="Tony Giglio"/>
    <s v="Amy Manson, Dominic Mafham, Luke Allen-Gale, James Weber Brown, Clayton Adams, Nina Bergman, Amer Chadha-Patel, Gavin Brocker, Chidi Ajufo, Hari Dhillon, Katrina Nare"/>
    <n v="11"/>
    <x v="0"/>
    <s v="United States"/>
    <n v="1"/>
    <x v="707"/>
    <x v="2"/>
    <x v="12"/>
    <s v="97 min"/>
    <n v="97"/>
    <n v="97"/>
    <n v="6.5792124490354933"/>
    <s v=""/>
    <s v="Action &amp; Adventure, Horror Movies, Sci-Fi &amp; Fantasy"/>
    <x v="1"/>
    <s v="Action &amp; Adventure, Horror Movies, Sci-Fi &amp; Fantasy"/>
    <n v="3"/>
  </r>
  <r>
    <n v="3165"/>
    <x v="2885"/>
    <x v="0"/>
    <x v="2884"/>
    <s v="Alexandre Avancini"/>
    <s v="Petr√¥nio Gontijo, Day Mesquita, Beth Goulart, Dalton Vigh, Eduardo Galv√£o, C√©sar Mello, Leonardo Franco, Raphael Viana, Ot√°vio Martins"/>
    <n v="9"/>
    <x v="23"/>
    <s v="Brazil"/>
    <n v="1"/>
    <x v="1186"/>
    <x v="2"/>
    <x v="2"/>
    <s v="97 min"/>
    <n v="97"/>
    <n v="97"/>
    <n v="6.5792124490354933"/>
    <s v=""/>
    <s v="Dramas, Faith &amp; Spirituality, International Movies"/>
    <x v="2"/>
    <s v="Dramas, Faith &amp; Spirituality, International Movies"/>
    <n v="3"/>
  </r>
  <r>
    <n v="3238"/>
    <x v="2886"/>
    <x v="0"/>
    <x v="2885"/>
    <s v="Julien Abraham"/>
    <s v="MHD, Darren Muselet, A√Øssa Ma√Øga, Jalil Lespert, Youssouf Gueye, Hiam Abbass, Lisette Malidor"/>
    <n v="7"/>
    <x v="11"/>
    <s v="France"/>
    <n v="1"/>
    <x v="247"/>
    <x v="2"/>
    <x v="5"/>
    <s v="97 min"/>
    <n v="97"/>
    <n v="97"/>
    <n v="6.5792124490354933"/>
    <s v=""/>
    <s v="Dramas, Independent Movies, International Movies"/>
    <x v="2"/>
    <s v="Dramas, Independent Movies, International Movies"/>
    <n v="3"/>
  </r>
  <r>
    <n v="3350"/>
    <x v="2887"/>
    <x v="0"/>
    <x v="2886"/>
    <s v="Everardo Gonz√°lez"/>
    <m/>
    <n v="0"/>
    <x v="15"/>
    <s v="Mexico"/>
    <n v="1"/>
    <x v="55"/>
    <x v="37"/>
    <x v="5"/>
    <s v="97 min"/>
    <n v="97"/>
    <n v="97"/>
    <n v="6.5792124490354933"/>
    <s v=""/>
    <s v="Documentaries, International Movies"/>
    <x v="3"/>
    <s v="Documentaries, International Movies"/>
    <n v="2"/>
  </r>
  <r>
    <n v="3422"/>
    <x v="2888"/>
    <x v="0"/>
    <x v="2887"/>
    <s v="Ciar√°n Foy"/>
    <s v="Shannyn Sossamon, John Beasley, James Ransone, Tate Ellington, Robert Daniel Sloan, Dartanian Sloan, Lucas Jade Zumann, Lea Coco"/>
    <n v="8"/>
    <x v="0"/>
    <s v="United States, United Kingdom"/>
    <n v="2"/>
    <x v="32"/>
    <x v="4"/>
    <x v="12"/>
    <s v="97 min"/>
    <n v="97"/>
    <n v="97"/>
    <n v="6.5792124490354933"/>
    <s v=""/>
    <s v="Horror Movies"/>
    <x v="9"/>
    <s v="Horror Movies"/>
    <n v="1"/>
  </r>
  <r>
    <n v="3998"/>
    <x v="2889"/>
    <x v="0"/>
    <x v="2888"/>
    <s v="Karan Shivajirao Chavan, Vikram Tanajirao Patil"/>
    <s v="Aishwarya Ghaydar, Amol Deshmukh, Adarsh Kurne, Vishwas Kamble, Neha Awati, Amaraja Patil, Rinkle Chopde, Shreyas Gurav"/>
    <n v="8"/>
    <x v="17"/>
    <s v="India"/>
    <n v="1"/>
    <x v="445"/>
    <x v="5"/>
    <x v="6"/>
    <s v="97 min"/>
    <n v="97"/>
    <n v="97"/>
    <n v="6.5792124490354933"/>
    <s v=""/>
    <s v="Dramas, Independent Movies, International Movies"/>
    <x v="2"/>
    <s v="Dramas, Independent Movies, International Movies"/>
    <n v="3"/>
  </r>
  <r>
    <n v="4009"/>
    <x v="2890"/>
    <x v="0"/>
    <x v="2889"/>
    <s v="Michael Simon, Matthew McNeil"/>
    <s v="Jeff Dunham"/>
    <n v="1"/>
    <x v="0"/>
    <s v="United States"/>
    <n v="1"/>
    <x v="381"/>
    <x v="12"/>
    <x v="5"/>
    <s v="97 min"/>
    <n v="97"/>
    <n v="97"/>
    <n v="6.5792124490354933"/>
    <s v=""/>
    <s v="Stand-Up Comedy"/>
    <x v="8"/>
    <s v="Stand-Up Comedy"/>
    <n v="1"/>
  </r>
  <r>
    <n v="4066"/>
    <x v="2891"/>
    <x v="0"/>
    <x v="2890"/>
    <s v="Mark Waters"/>
    <s v="Freddie Highmore, Mary-Louise Parker, Sarah Bolger, Joan Plowright, David Strathairn, Nick Nolte, Seth Rogen, Andrew McCarthy, Martin Short"/>
    <n v="9"/>
    <x v="0"/>
    <s v="United States"/>
    <n v="1"/>
    <x v="555"/>
    <x v="13"/>
    <x v="7"/>
    <s v="97 min"/>
    <n v="97"/>
    <n v="97"/>
    <n v="6.5792124490354933"/>
    <s v=""/>
    <s v="Children &amp; Family Movies"/>
    <x v="0"/>
    <s v="Children &amp; Family Movies"/>
    <n v="1"/>
  </r>
  <r>
    <n v="4104"/>
    <x v="2892"/>
    <x v="0"/>
    <x v="2891"/>
    <s v="Rajat Kapoor"/>
    <s v="Ranvir Shorey, Gul Panag, Purab Kohli, Neil Bhoopalam, Gunjan Bakshi, Saurabh Shukla, Atul Kumar, Brijendra Kala, Bharati Achrekar, Rahul Vohra"/>
    <n v="10"/>
    <x v="17"/>
    <s v="India"/>
    <n v="1"/>
    <x v="684"/>
    <x v="11"/>
    <x v="1"/>
    <s v="97 min"/>
    <n v="97"/>
    <n v="97"/>
    <n v="6.5792124490354933"/>
    <s v=""/>
    <s v="Comedies, Dramas, International Movies"/>
    <x v="4"/>
    <s v="Comedies, Dramas, International Movies"/>
    <n v="3"/>
  </r>
  <r>
    <n v="4183"/>
    <x v="2893"/>
    <x v="0"/>
    <x v="2892"/>
    <s v="Ivan Ayr"/>
    <s v="Geetika Vidya Ohlyan, Saloni Batra, Mohinder Gujral, Mohit Chauhan, Vikas Shukla, Gauri Chakraborty, Simrat Kaur, Dimple Kaur"/>
    <n v="8"/>
    <x v="17"/>
    <s v="India"/>
    <n v="1"/>
    <x v="720"/>
    <x v="5"/>
    <x v="5"/>
    <s v="97 min"/>
    <n v="97"/>
    <n v="97"/>
    <n v="6.5792124490354933"/>
    <s v=""/>
    <s v="Dramas, Independent Movies, International Movies"/>
    <x v="2"/>
    <s v="Dramas, Independent Movies, International Movies"/>
    <n v="3"/>
  </r>
  <r>
    <n v="4224"/>
    <x v="2894"/>
    <x v="0"/>
    <x v="2893"/>
    <s v="Kunihiko Yuyama"/>
    <s v="Ikue Otani, Sarah Natochenny, David Oliver Nelson, Mike Pollock, Kate Bristol, Suzy Myers, Rodger Parsons"/>
    <n v="7"/>
    <x v="1"/>
    <s v="Japan"/>
    <n v="1"/>
    <x v="191"/>
    <x v="3"/>
    <x v="8"/>
    <s v="97 min"/>
    <n v="97"/>
    <n v="97"/>
    <n v="6.5792124490354933"/>
    <s v=""/>
    <s v="Anime Features, Children &amp; Family Movies"/>
    <x v="10"/>
    <s v="Anime Features, Children &amp; Family Movies"/>
    <n v="2"/>
  </r>
  <r>
    <n v="4476"/>
    <x v="2895"/>
    <x v="0"/>
    <x v="2894"/>
    <s v="Sandi Tan"/>
    <m/>
    <n v="0"/>
    <x v="0"/>
    <s v="United States, United Kingdom"/>
    <n v="2"/>
    <x v="836"/>
    <x v="5"/>
    <x v="1"/>
    <s v="97 min"/>
    <n v="97"/>
    <n v="97"/>
    <n v="6.5792124490354933"/>
    <s v=""/>
    <s v="Documentaries"/>
    <x v="3"/>
    <s v="Documentaries"/>
    <n v="1"/>
  </r>
  <r>
    <n v="4520"/>
    <x v="2896"/>
    <x v="0"/>
    <x v="2895"/>
    <s v="Sara Colangelo"/>
    <s v="Maggie Gyllenhaal, Parker Sevak, Gael Garc√≠a Bernal, Michael Chernus, Anna Baryshnikov, Rosa Salazar, Ajay Naidu"/>
    <n v="7"/>
    <x v="0"/>
    <s v="United States, Israel, United Kingdom, Canada"/>
    <n v="4"/>
    <x v="253"/>
    <x v="5"/>
    <x v="12"/>
    <s v="97 min"/>
    <n v="97"/>
    <n v="97"/>
    <n v="6.5792124490354933"/>
    <s v=""/>
    <s v="Dramas, Independent Movies"/>
    <x v="2"/>
    <s v="Dramas, Independent Movies"/>
    <n v="2"/>
  </r>
  <r>
    <n v="4559"/>
    <x v="2897"/>
    <x v="0"/>
    <x v="2896"/>
    <s v="Ram Gopal Varma"/>
    <s v="Adesh Bhardwaj, Rasika Dugal, Joy Fernandes, Ravi Kale, Ishtiyak Khan, Priyanka Kothari, Kali Prasad Mukherjee, Nitin Reddy, Gautam Rode, Howard Rosemeyer"/>
    <n v="10"/>
    <x v="17"/>
    <s v="India"/>
    <n v="1"/>
    <x v="155"/>
    <x v="16"/>
    <x v="1"/>
    <s v="97 min"/>
    <n v="97"/>
    <n v="97"/>
    <n v="6.5792124490354933"/>
    <s v=""/>
    <s v="Horror Movies, International Movies"/>
    <x v="9"/>
    <s v="Horror Movies, International Movies"/>
    <n v="2"/>
  </r>
  <r>
    <n v="4917"/>
    <x v="2898"/>
    <x v="0"/>
    <x v="2897"/>
    <s v="Jason Sussberg, David Alvarado"/>
    <s v="Bill Nye, Neil deGrasse Tyson, Eugenie Scott, Francis Collins, Ann Druyan"/>
    <n v="5"/>
    <x v="0"/>
    <s v="United States"/>
    <n v="1"/>
    <x v="598"/>
    <x v="3"/>
    <x v="6"/>
    <s v="97 min"/>
    <n v="97"/>
    <n v="97"/>
    <n v="6.5792124490354933"/>
    <s v=""/>
    <s v="Documentaries"/>
    <x v="3"/>
    <s v="Documentaries"/>
    <n v="1"/>
  </r>
  <r>
    <n v="4921"/>
    <x v="2899"/>
    <x v="0"/>
    <x v="2898"/>
    <s v="Olivia Milch"/>
    <s v="Lucy Hale, Kathryn Prescott, Alexandra Shipp, Awkwafina, Alex Wolff, Brooke Smith, Jerry MacKinnon, Ronen Rubenstein, Satya Bhabha, Sydney Lucas"/>
    <n v="10"/>
    <x v="0"/>
    <s v="United States"/>
    <n v="1"/>
    <x v="616"/>
    <x v="5"/>
    <x v="5"/>
    <s v="97 min"/>
    <n v="97"/>
    <n v="97"/>
    <n v="6.5792124490354933"/>
    <s v=""/>
    <s v="Comedies, Dramas, Independent Movies"/>
    <x v="4"/>
    <s v="Comedies, Dramas, Independent Movies"/>
    <n v="3"/>
  </r>
  <r>
    <n v="4964"/>
    <x v="2900"/>
    <x v="0"/>
    <x v="2899"/>
    <s v="Lennart Ruff"/>
    <s v="Sam Worthington, Taylor Schilling, Agyness Deyn, Nathalie Emmanuel, Noah Jupe, Corey Johnson, Aleksandar Jovanovic, Diego Boneta, Tom Wilkinson"/>
    <n v="9"/>
    <x v="6"/>
    <s v="United Kingdom, Spain, United States, Germany"/>
    <n v="4"/>
    <x v="331"/>
    <x v="5"/>
    <x v="5"/>
    <s v="97 min"/>
    <n v="97"/>
    <n v="97"/>
    <n v="6.5792124490354933"/>
    <s v=""/>
    <s v="Dramas, Sci-Fi &amp; Fantasy, Thrillers"/>
    <x v="2"/>
    <s v="Dramas, Sci-Fi &amp; Fantasy, Thrillers"/>
    <n v="3"/>
  </r>
  <r>
    <n v="5045"/>
    <x v="2901"/>
    <x v="0"/>
    <x v="2900"/>
    <s v="Ari Sandel"/>
    <s v="Adam DeVine, Alexandra Daddario, Shelley Hennig, Robbie Amell, Andrew Bachelor"/>
    <n v="5"/>
    <x v="0"/>
    <s v="United States"/>
    <n v="1"/>
    <x v="60"/>
    <x v="5"/>
    <x v="1"/>
    <s v="97 min"/>
    <n v="97"/>
    <n v="97"/>
    <n v="6.5792124490354933"/>
    <s v=""/>
    <s v="Comedies, Romantic Movies"/>
    <x v="4"/>
    <s v="Comedies, Romantic Movies"/>
    <n v="2"/>
  </r>
  <r>
    <n v="5092"/>
    <x v="2902"/>
    <x v="0"/>
    <x v="2901"/>
    <s v="Mike Flanagan"/>
    <s v="Kate Bosworth, Thomas Jane, Jacob Tremblay, Annabeth Gish, Dash Mihok, Jay Karnes, Lance E. Nichols"/>
    <n v="7"/>
    <x v="0"/>
    <s v="United States"/>
    <n v="1"/>
    <x v="718"/>
    <x v="9"/>
    <x v="2"/>
    <s v="97 min"/>
    <n v="97"/>
    <n v="97"/>
    <n v="6.5792124490354933"/>
    <s v=""/>
    <s v="Horror Movies, Thrillers"/>
    <x v="9"/>
    <s v="Horror Movies, Thrillers"/>
    <n v="2"/>
  </r>
  <r>
    <n v="5189"/>
    <x v="2903"/>
    <x v="0"/>
    <x v="2902"/>
    <s v="Ali Bin Matar, Ibrahim Bin Mohamed"/>
    <s v="Yasser Al Jarraf, Haleem Aljabri, Anwar Aljabri, Omar Aljabri, Ali Almarzouqi, Majed Aldheeb, Yousef Almahmodi, Reem Ali"/>
    <n v="8"/>
    <x v="33"/>
    <s v="United Arab Emirates"/>
    <n v="1"/>
    <x v="38"/>
    <x v="9"/>
    <x v="6"/>
    <s v="97 min"/>
    <n v="97"/>
    <n v="97"/>
    <n v="6.5792124490354933"/>
    <s v=""/>
    <s v="Action &amp; Adventure, Dramas, International Movies"/>
    <x v="1"/>
    <s v="Action &amp; Adventure, Dramas, International Movies"/>
    <n v="3"/>
  </r>
  <r>
    <n v="5332"/>
    <x v="2904"/>
    <x v="0"/>
    <x v="2903"/>
    <s v="Michael Tiddes"/>
    <s v="Marlon Wayans, Regina Hall, Dennis Haysbert, Loretta Devine, Eliza Coupe, Scott Foley, J.T. Jackson, Brian McKnight, Cory Hardrict, Neil Brown Jr., David Sheridan, Minka Kelly"/>
    <n v="12"/>
    <x v="0"/>
    <s v="United States"/>
    <n v="1"/>
    <x v="1187"/>
    <x v="3"/>
    <x v="1"/>
    <s v="97 min"/>
    <n v="97"/>
    <n v="97"/>
    <n v="6.5792124490354933"/>
    <s v=""/>
    <s v="Comedies, Romantic Movies"/>
    <x v="4"/>
    <s v="Comedies, Romantic Movies"/>
    <n v="2"/>
  </r>
  <r>
    <n v="5360"/>
    <x v="2905"/>
    <x v="0"/>
    <x v="2904"/>
    <s v="Clay Glen"/>
    <s v="Kelli Berglund, Lili Karamalikis, Tess Fowler, Emily Morris, Peta Shannon, Adam Tuominen, Caetlyn Collins, Jack Tomich, Isabelle Andary-Geslin, Rachel D'Sena"/>
    <n v="10"/>
    <x v="12"/>
    <s v="Australia"/>
    <n v="1"/>
    <x v="166"/>
    <x v="9"/>
    <x v="0"/>
    <s v="97 min"/>
    <n v="97"/>
    <n v="97"/>
    <n v="6.5792124490354933"/>
    <s v=""/>
    <s v="Children &amp; Family Movies, Dramas, Sports Movies"/>
    <x v="0"/>
    <s v="Children &amp; Family Movies, Dramas, Sports Movies"/>
    <n v="3"/>
  </r>
  <r>
    <n v="5388"/>
    <x v="2906"/>
    <x v="0"/>
    <x v="2905"/>
    <s v="Nicolas Brossette"/>
    <s v="Franck Dubosc, Claude Rich, Marie Kremer, Mathis Tour√©, Rufus, Olivier Claverie"/>
    <n v="6"/>
    <x v="11"/>
    <s v="France"/>
    <n v="1"/>
    <x v="801"/>
    <x v="11"/>
    <x v="1"/>
    <s v="97 min"/>
    <n v="97"/>
    <n v="97"/>
    <n v="6.5792124490354933"/>
    <s v=""/>
    <s v="Comedies, Dramas, International Movies"/>
    <x v="4"/>
    <s v="Comedies, Dramas, International Movies"/>
    <n v="3"/>
  </r>
  <r>
    <n v="5527"/>
    <x v="2907"/>
    <x v="0"/>
    <x v="2906"/>
    <s v="Detlev Buck"/>
    <s v="Lina Larissa Strahl, Lisa-Marie Koroll, Louis Held, Ruby O. Fee, Charly H√ºbner, Michael Maertens, Winnie B√∂we, Fabian Buch, Max von der Groeben, Martin Seifert"/>
    <n v="10"/>
    <x v="10"/>
    <s v="Germany"/>
    <n v="1"/>
    <x v="1034"/>
    <x v="0"/>
    <x v="6"/>
    <s v="97 min"/>
    <n v="97"/>
    <n v="97"/>
    <n v="6.5792124490354933"/>
    <s v=""/>
    <s v="Children &amp; Family Movies, Music &amp; Musicals"/>
    <x v="0"/>
    <s v="Children &amp; Family Movies, Music &amp; Musicals"/>
    <n v="2"/>
  </r>
  <r>
    <n v="5565"/>
    <x v="2908"/>
    <x v="0"/>
    <x v="2907"/>
    <s v="Lonny Price"/>
    <s v="Stephen Sondheim, Harold Prince, Jason Alexander, Mandy Patinkin, Lonny Price"/>
    <n v="5"/>
    <x v="0"/>
    <s v="United States"/>
    <n v="1"/>
    <x v="1188"/>
    <x v="9"/>
    <x v="5"/>
    <s v="97 min"/>
    <n v="97"/>
    <n v="97"/>
    <n v="6.5792124490354933"/>
    <s v=""/>
    <s v="Documentaries"/>
    <x v="3"/>
    <s v="Documentaries"/>
    <n v="1"/>
  </r>
  <r>
    <n v="5589"/>
    <x v="2909"/>
    <x v="0"/>
    <x v="2908"/>
    <s v="L√¥ Politi"/>
    <s v="Jesu√≠ta Barbosa, Laura Neiva, Criolo, Ana Cec√≠lia Costa, Jo√£o F√°bio Cabral, Ariclenes Barroso, Karol Conk√°, Chay Suede, Luciana Souza, Chris Couto, Roberto Berindelli"/>
    <n v="11"/>
    <x v="23"/>
    <s v="Brazil"/>
    <n v="1"/>
    <x v="1189"/>
    <x v="4"/>
    <x v="5"/>
    <s v="97 min"/>
    <n v="97"/>
    <n v="97"/>
    <n v="6.5792124490354933"/>
    <s v=""/>
    <s v="Dramas, International Movies"/>
    <x v="2"/>
    <s v="Dramas, International Movies"/>
    <n v="2"/>
  </r>
  <r>
    <n v="5591"/>
    <x v="2910"/>
    <x v="0"/>
    <x v="2909"/>
    <s v="Macon Blair"/>
    <s v="Melanie Lynskey, Elijah Wood, David Yow, Jane Levy, Devon Graye, Christine Woods, Robert Longstreet, Gary Anthony Williams"/>
    <n v="8"/>
    <x v="0"/>
    <s v="United States"/>
    <n v="1"/>
    <x v="1190"/>
    <x v="3"/>
    <x v="5"/>
    <s v="97 min"/>
    <n v="97"/>
    <n v="97"/>
    <n v="6.5792124490354933"/>
    <s v=""/>
    <s v="Dramas, Independent Movies, Thrillers"/>
    <x v="2"/>
    <s v="Dramas, Independent Movies, Thrillers"/>
    <n v="3"/>
  </r>
  <r>
    <n v="5611"/>
    <x v="2911"/>
    <x v="0"/>
    <x v="2910"/>
    <s v="Ricky Gervais"/>
    <s v="Ricky Gervais, Doc Brown, Tom Basden, Jo Hartley, Tom Bennett, Andrew Brooke, Nina Sosanya, Andy Burrows, Kevin Bishop, Roisin Conaty, Diane Morgan, Ashley McGuire, Alexander Arnold, Mandeep Dhillon"/>
    <n v="14"/>
    <x v="6"/>
    <s v="United Kingdom, United States"/>
    <n v="2"/>
    <x v="1156"/>
    <x v="9"/>
    <x v="5"/>
    <s v="97 min"/>
    <n v="97"/>
    <n v="97"/>
    <n v="6.5792124490354933"/>
    <s v=""/>
    <s v="Comedies, International Movies, Music &amp; Musicals"/>
    <x v="4"/>
    <s v="Comedies, International Movies, Music &amp; Musicals"/>
    <n v="3"/>
  </r>
  <r>
    <n v="5620"/>
    <x v="2912"/>
    <x v="0"/>
    <x v="2911"/>
    <s v="Joaqu√≠n Maz√≥n"/>
    <s v="Mar√≠a Le√≥n, Miki Esparb√©, Jordi S√°nchez, Andoni Agirregomezkorta, Juan Carlos Aduviri, S√≠lvia Abril, Carlos Areces, Joaqu√≠n Reyes"/>
    <n v="8"/>
    <x v="14"/>
    <s v="Spain"/>
    <n v="1"/>
    <x v="589"/>
    <x v="9"/>
    <x v="5"/>
    <s v="97 min"/>
    <n v="97"/>
    <n v="97"/>
    <n v="6.5792124490354933"/>
    <s v=""/>
    <s v="Action &amp; Adventure, Comedies, International Movies"/>
    <x v="1"/>
    <s v="Action &amp; Adventure, Comedies, International Movies"/>
    <n v="3"/>
  </r>
  <r>
    <n v="5648"/>
    <x v="2913"/>
    <x v="0"/>
    <x v="2912"/>
    <s v="Rohit Mittal"/>
    <s v="Deepak Sampat, Ronjini Chakroborty, Vikrant Singh, Jhanvi Dwivedi, Ajay Mishra, Rohit Mittal, Sunny Banerjee, Ravidev Singh"/>
    <n v="8"/>
    <x v="17"/>
    <s v="India"/>
    <n v="1"/>
    <x v="224"/>
    <x v="9"/>
    <x v="5"/>
    <s v="97 min"/>
    <n v="97"/>
    <n v="97"/>
    <n v="6.5792124490354933"/>
    <s v=""/>
    <s v="Dramas, International Movies, Thrillers"/>
    <x v="2"/>
    <s v="Dramas, International Movies, Thrillers"/>
    <n v="3"/>
  </r>
  <r>
    <n v="5653"/>
    <x v="2914"/>
    <x v="0"/>
    <x v="2913"/>
    <s v="Diego Luna"/>
    <s v="Danny Glover, Maya Rudolph, Jos√© Mar√≠a Yazpik, Joel Murray, Ang√©lica Arag√≥n, Gabriela Araujo"/>
    <n v="6"/>
    <x v="15"/>
    <s v="Mexico"/>
    <n v="1"/>
    <x v="1071"/>
    <x v="9"/>
    <x v="5"/>
    <s v="97 min"/>
    <n v="97"/>
    <n v="97"/>
    <n v="6.5792124490354933"/>
    <s v=""/>
    <s v="Dramas, Independent Movies, International Movies"/>
    <x v="2"/>
    <s v="Dramas, Independent Movies, International Movies"/>
    <n v="3"/>
  </r>
  <r>
    <n v="5686"/>
    <x v="2915"/>
    <x v="0"/>
    <x v="2914"/>
    <s v="Chris Kelly"/>
    <s v="Jesse Plemons, Molly Shannon, Bradley Whitford, Maude Apatow, Madisen Beaty, John Early, Zach Woods, Paul Dooley, June Squibb"/>
    <n v="9"/>
    <x v="0"/>
    <s v="United States"/>
    <n v="1"/>
    <x v="963"/>
    <x v="9"/>
    <x v="5"/>
    <s v="97 min"/>
    <n v="97"/>
    <n v="97"/>
    <n v="6.5792124490354933"/>
    <s v=""/>
    <s v="Comedies, Dramas, Independent Movies"/>
    <x v="4"/>
    <s v="Comedies, Dramas, Independent Movies"/>
    <n v="3"/>
  </r>
  <r>
    <n v="5747"/>
    <x v="2916"/>
    <x v="0"/>
    <x v="2915"/>
    <s v="Thomas Sorriaux"/>
    <s v="G√©rard Depardieu, Chantal Lauby, Medi Sadoun, Ilian Bergala, Blanche Gardin, Patrick Timsit, Barbara Cabrita, Jean Dell, Thomas Vandenberghe, Th√©o Fernandez, L√©a Lopez"/>
    <n v="11"/>
    <x v="11"/>
    <s v="France"/>
    <n v="1"/>
    <x v="585"/>
    <x v="9"/>
    <x v="5"/>
    <s v="97 min"/>
    <n v="97"/>
    <n v="97"/>
    <n v="6.5792124490354933"/>
    <s v=""/>
    <s v="Comedies, International Movies, Sports Movies"/>
    <x v="4"/>
    <s v="Comedies, International Movies, Sports Movies"/>
    <n v="3"/>
  </r>
  <r>
    <n v="5773"/>
    <x v="2917"/>
    <x v="0"/>
    <x v="2916"/>
    <s v="√Ålex de la Iglesia"/>
    <s v="Raphael, Mario Casas, Pep√≥n Nieto, Blanca Su√°rez, Hugo Silva, Carmen Machi, Luis Callejo, Carlos Areces, Enrique Vill√©n, Santiago Segura, Jaime Ordo√±ez, Tom√°s Pozzi, Carolina Bang, Ana Polvorosa, Luis Fern√°ndez"/>
    <n v="15"/>
    <x v="14"/>
    <s v="Spain"/>
    <n v="1"/>
    <x v="158"/>
    <x v="4"/>
    <x v="5"/>
    <s v="97 min"/>
    <n v="97"/>
    <n v="97"/>
    <n v="6.5792124490354933"/>
    <s v=""/>
    <s v="Comedies, International Movies, Music &amp; Musicals"/>
    <x v="4"/>
    <s v="Comedies, International Movies, Music &amp; Musicals"/>
    <n v="3"/>
  </r>
  <r>
    <n v="5841"/>
    <x v="2918"/>
    <x v="0"/>
    <x v="2917"/>
    <s v="Rob Burnett"/>
    <s v="Paul Rudd, Craig Roberts, Selena Gomez, Jennifer Ehle, Megan Ferguson, Frederick Weller, Bobby Cannavale"/>
    <n v="7"/>
    <x v="0"/>
    <s v="United States"/>
    <n v="1"/>
    <x v="640"/>
    <x v="9"/>
    <x v="5"/>
    <s v="97 min"/>
    <n v="97"/>
    <n v="97"/>
    <n v="6.5792124490354933"/>
    <s v=""/>
    <s v="Comedies, Dramas, Independent Movies"/>
    <x v="4"/>
    <s v="Comedies, Dramas, Independent Movies"/>
    <n v="3"/>
  </r>
  <r>
    <n v="5859"/>
    <x v="2919"/>
    <x v="0"/>
    <x v="2918"/>
    <s v="Jason Krawczyk"/>
    <s v="Henry Rollins, Booboo Stewart, Kate Greenhouse, Jordan Todosey, David Richmond-Peck, James Cade, Don Francks, Steven Ogg"/>
    <n v="8"/>
    <x v="8"/>
    <s v="Canada"/>
    <n v="1"/>
    <x v="339"/>
    <x v="4"/>
    <x v="12"/>
    <s v="97 min"/>
    <n v="97"/>
    <n v="97"/>
    <n v="6.5792124490354933"/>
    <s v=""/>
    <s v="Comedies, Horror Movies"/>
    <x v="4"/>
    <s v="Comedies, Horror Movies"/>
    <n v="2"/>
  </r>
  <r>
    <n v="6018"/>
    <x v="2920"/>
    <x v="0"/>
    <x v="2919"/>
    <s v="Victor Levin"/>
    <s v="Anton Yelchin, B√©r√©nice Marlohe, Olivia Thirlby, Lambert Wilson, Frank Langella, Glenn Close"/>
    <n v="6"/>
    <x v="0"/>
    <s v="United States"/>
    <n v="1"/>
    <x v="1191"/>
    <x v="0"/>
    <x v="12"/>
    <s v="97 min"/>
    <n v="97"/>
    <n v="97"/>
    <n v="6.5792124490354933"/>
    <s v=""/>
    <s v="Comedies, Dramas, Romantic Movies"/>
    <x v="4"/>
    <s v="Comedies, Dramas, Romantic Movies"/>
    <n v="3"/>
  </r>
  <r>
    <n v="6158"/>
    <x v="2921"/>
    <x v="0"/>
    <x v="2920"/>
    <s v="Perry Lang"/>
    <s v="Brenton Thwaites, David Strathairn, Hill Harper, Charlbi Dean, Yael Grobglas"/>
    <n v="5"/>
    <x v="0"/>
    <s v="United States"/>
    <n v="1"/>
    <x v="555"/>
    <x v="5"/>
    <x v="6"/>
    <s v="97 min"/>
    <n v="97"/>
    <n v="97"/>
    <n v="6.5792124490354933"/>
    <s v=""/>
    <s v="Dramas, Faith &amp; Spirituality"/>
    <x v="2"/>
    <s v="Dramas, Faith &amp; Spirituality"/>
    <n v="2"/>
  </r>
  <r>
    <n v="6202"/>
    <x v="2922"/>
    <x v="0"/>
    <x v="2921"/>
    <s v="Levan Tsikurishvili"/>
    <s v="Avicii"/>
    <n v="1"/>
    <x v="21"/>
    <s v="Sweden, Netherlands"/>
    <n v="2"/>
    <x v="513"/>
    <x v="3"/>
    <x v="5"/>
    <s v="97 min"/>
    <n v="97"/>
    <n v="97"/>
    <n v="6.5792124490354933"/>
    <s v=""/>
    <s v="Documentaries, International Movies, Music &amp; Musicals"/>
    <x v="3"/>
    <s v="Documentaries, International Movies, Music &amp; Musicals"/>
    <n v="3"/>
  </r>
  <r>
    <n v="6210"/>
    <x v="2923"/>
    <x v="0"/>
    <x v="2922"/>
    <s v="Dave Patten"/>
    <s v="Black Deniro, Byron &quot;Squally&quot; Vinson, Dominic Costa, Nick Ferraro, Peter Ferriero, Jowharah Jones"/>
    <n v="6"/>
    <x v="0"/>
    <s v="United States"/>
    <n v="1"/>
    <x v="871"/>
    <x v="2"/>
    <x v="5"/>
    <s v="97 min"/>
    <n v="97"/>
    <n v="97"/>
    <n v="6.5792124490354933"/>
    <s v=""/>
    <s v="Dramas, Independent Movies, Thrillers"/>
    <x v="2"/>
    <s v="Dramas, Independent Movies, Thrillers"/>
    <n v="3"/>
  </r>
  <r>
    <n v="6273"/>
    <x v="2924"/>
    <x v="0"/>
    <x v="2923"/>
    <s v="Fisher Stevens"/>
    <s v="Leonardo DiCaprio"/>
    <n v="1"/>
    <x v="0"/>
    <s v="United States"/>
    <n v="1"/>
    <x v="148"/>
    <x v="9"/>
    <x v="7"/>
    <s v="97 min"/>
    <n v="97"/>
    <n v="97"/>
    <n v="6.5792124490354933"/>
    <s v=""/>
    <s v="Documentaries"/>
    <x v="3"/>
    <s v="Documentaries"/>
    <n v="1"/>
  </r>
  <r>
    <n v="6317"/>
    <x v="2925"/>
    <x v="0"/>
    <x v="2924"/>
    <s v="Marianna Palka"/>
    <s v="Jason Ritter, Jaime King, Marianna Palka, Brighton Sharbino, Rio Mangini, Jason Maybaum, Kingston Foster, Arielle Kebbel, Martin Starr, Roger Guenveur Smith, Caroline Aaron, Bill Smitrovich"/>
    <n v="12"/>
    <x v="0"/>
    <s v="United States"/>
    <n v="1"/>
    <x v="715"/>
    <x v="3"/>
    <x v="12"/>
    <s v="97 min"/>
    <n v="97"/>
    <n v="97"/>
    <n v="6.5792124490354933"/>
    <s v=""/>
    <s v="Comedies, Dramas, Independent Movies"/>
    <x v="4"/>
    <s v="Comedies, Dramas, Independent Movies"/>
    <n v="3"/>
  </r>
  <r>
    <n v="6347"/>
    <x v="2926"/>
    <x v="0"/>
    <x v="2925"/>
    <s v="Jeremy Kenyon Lockyer Corbell"/>
    <s v="Robert Lazar"/>
    <n v="1"/>
    <x v="0"/>
    <s v="United States"/>
    <n v="1"/>
    <x v="280"/>
    <x v="5"/>
    <x v="5"/>
    <s v="97 min"/>
    <n v="97"/>
    <n v="97"/>
    <n v="6.5792124490354933"/>
    <s v=""/>
    <s v="Documentaries"/>
    <x v="3"/>
    <s v="Documentaries"/>
    <n v="1"/>
  </r>
  <r>
    <n v="6532"/>
    <x v="2927"/>
    <x v="0"/>
    <x v="2926"/>
    <s v="Abdul Aziz Hashad"/>
    <s v="Bassem Samra, Ahmad Wafiq, Ahmed Azmy, Dina Fouad, Mohamed Sharaf, Ahmed Rateb, Maha Sabry, Diaa El Merghany, Inas Ezz El Din, Said Tarabeek"/>
    <n v="10"/>
    <x v="2"/>
    <m/>
    <n v="0"/>
    <x v="316"/>
    <x v="0"/>
    <x v="1"/>
    <s v="97 min"/>
    <n v="97"/>
    <n v="97"/>
    <n v="6.5792124490354933"/>
    <s v=""/>
    <s v="Dramas, International Movies"/>
    <x v="2"/>
    <s v="Dramas, International Movies"/>
    <n v="2"/>
  </r>
  <r>
    <n v="6578"/>
    <x v="2928"/>
    <x v="0"/>
    <x v="2927"/>
    <s v="Tanveer Khan"/>
    <s v="Irrfan Khan, Konkona Sen Sharma, Rajit Kapoor, Sandhya Mridul, Zakir Hussain, Rajeev Verma, Princey Shukla"/>
    <n v="7"/>
    <x v="17"/>
    <s v="India"/>
    <n v="1"/>
    <x v="767"/>
    <x v="24"/>
    <x v="1"/>
    <s v="97 min"/>
    <n v="97"/>
    <n v="97"/>
    <n v="6.5792124490354933"/>
    <s v=""/>
    <s v="Independent Movies, International Movies, Thrillers"/>
    <x v="15"/>
    <s v="Independent Movies, International Movies, Thrillers"/>
    <n v="3"/>
  </r>
  <r>
    <n v="6598"/>
    <x v="2929"/>
    <x v="0"/>
    <x v="2928"/>
    <s v="Christopher Smith"/>
    <s v="Tye Sheridan, Bel Powley, Emory Cohen, Gbenga Akinnagbe, Jared Abrahamson, John Lynch, Stephen Moyer"/>
    <n v="7"/>
    <x v="6"/>
    <s v="United Kingdom, South Africa"/>
    <n v="2"/>
    <x v="1192"/>
    <x v="9"/>
    <x v="12"/>
    <s v="97 min"/>
    <n v="97"/>
    <n v="97"/>
    <n v="6.5792124490354933"/>
    <s v=""/>
    <s v="Thrillers"/>
    <x v="12"/>
    <s v="Thrillers"/>
    <n v="1"/>
  </r>
  <r>
    <n v="6643"/>
    <x v="2930"/>
    <x v="0"/>
    <x v="2929"/>
    <s v="Colin Teague"/>
    <s v="Julian Morris, Tamzin Merchant, Ben Kingsley, Jassa Ahluwalia, Jonjo O'Neill, Dominic Mafham, Roger Ashton-Griffiths, Jake Curran, Duncan Preston, Ozama Oancea"/>
    <n v="10"/>
    <x v="0"/>
    <s v="United States"/>
    <n v="1"/>
    <x v="165"/>
    <x v="4"/>
    <x v="2"/>
    <s v="97 min"/>
    <n v="97"/>
    <n v="97"/>
    <n v="6.5792124490354933"/>
    <s v=""/>
    <s v="Action &amp; Adventure, Sci-Fi &amp; Fantasy"/>
    <x v="1"/>
    <s v="Action &amp; Adventure, Sci-Fi &amp; Fantasy"/>
    <n v="2"/>
  </r>
  <r>
    <n v="6805"/>
    <x v="2931"/>
    <x v="0"/>
    <x v="2930"/>
    <s v="Marcus Nispel"/>
    <s v="Jared Padalecki, Danielle Panabaker, Amanda Righetti, Travis Van Winkle, Aaron Yoo, Derek Mears, Jonathan Sadowski, Julianna Guill, Ben Feldman, Arlen Escarpeta, Ryan Hansen"/>
    <n v="11"/>
    <x v="0"/>
    <s v="United States"/>
    <n v="1"/>
    <x v="165"/>
    <x v="16"/>
    <x v="12"/>
    <s v="97 min"/>
    <n v="97"/>
    <n v="97"/>
    <n v="6.5792124490354933"/>
    <s v=""/>
    <s v="Horror Movies"/>
    <x v="9"/>
    <s v="Horror Movies"/>
    <n v="1"/>
  </r>
  <r>
    <n v="6814"/>
    <x v="2932"/>
    <x v="0"/>
    <x v="2931"/>
    <s v="Courtney Hunt"/>
    <s v="Melissa Leo, Misty Upham, Charlie McDermott, Michael O'Keefe, Mark Boone Junior, James Reilly, Jay Klaitz, John Canoe, Dylan Carusona, Michael Sky"/>
    <n v="10"/>
    <x v="0"/>
    <s v="United States"/>
    <n v="1"/>
    <x v="78"/>
    <x v="13"/>
    <x v="12"/>
    <s v="97 min"/>
    <n v="97"/>
    <n v="97"/>
    <n v="6.5792124490354933"/>
    <s v=""/>
    <s v="Dramas, Independent Movies"/>
    <x v="2"/>
    <s v="Dramas, Independent Movies"/>
    <n v="2"/>
  </r>
  <r>
    <n v="6817"/>
    <x v="2933"/>
    <x v="0"/>
    <x v="2932"/>
    <s v="Le Van Kiet"/>
    <s v="Ngo Thanh Van, Phan Thanh Nhien, Mai Cat Vi, Thanh Hoa, Pham Anh Khoa"/>
    <n v="5"/>
    <x v="64"/>
    <s v="Vietnam"/>
    <n v="1"/>
    <x v="127"/>
    <x v="2"/>
    <x v="5"/>
    <s v="97 min"/>
    <n v="97"/>
    <n v="97"/>
    <n v="6.5792124490354933"/>
    <s v=""/>
    <s v="Action &amp; Adventure, Dramas, International Movies"/>
    <x v="1"/>
    <s v="Action &amp; Adventure, Dramas, International Movies"/>
    <n v="3"/>
  </r>
  <r>
    <n v="6899"/>
    <x v="2934"/>
    <x v="0"/>
    <x v="2933"/>
    <s v="Nanette Burstein"/>
    <m/>
    <n v="0"/>
    <x v="0"/>
    <s v="United States"/>
    <n v="1"/>
    <x v="110"/>
    <x v="9"/>
    <x v="5"/>
    <s v="97 min"/>
    <n v="97"/>
    <n v="97"/>
    <n v="6.5792124490354933"/>
    <s v=""/>
    <s v="Documentaries"/>
    <x v="3"/>
    <s v="Documentaries"/>
    <n v="1"/>
  </r>
  <r>
    <n v="6962"/>
    <x v="2935"/>
    <x v="0"/>
    <x v="2934"/>
    <s v="Rod Blackhurst"/>
    <s v="Lucy Walters, Gina Piersanti, Adam David Thompson, Shane West, Ryken A. Whitfield, Abel McSurely Bradshaw, Rebecca Spiro"/>
    <n v="7"/>
    <x v="0"/>
    <s v="United States"/>
    <n v="1"/>
    <x v="801"/>
    <x v="9"/>
    <x v="5"/>
    <s v="97 min"/>
    <n v="97"/>
    <n v="97"/>
    <n v="6.5792124490354933"/>
    <s v=""/>
    <s v="Horror Movies"/>
    <x v="9"/>
    <s v="Horror Movies"/>
    <n v="1"/>
  </r>
  <r>
    <n v="6974"/>
    <x v="2936"/>
    <x v="0"/>
    <x v="2935"/>
    <s v="Jennifer Lynch"/>
    <s v="Mallika Sherawat, Irrfan Khan, Jeff Doucette, Divya Dutta, Raman Trikha, Mahmoud Babai, Raj Bhansali, Sunny Charles, Tony Ciccone, Parvez Khan"/>
    <n v="10"/>
    <x v="17"/>
    <s v="India, United States"/>
    <n v="2"/>
    <x v="75"/>
    <x v="10"/>
    <x v="5"/>
    <s v="97 min"/>
    <n v="97"/>
    <n v="97"/>
    <n v="6.5792124490354933"/>
    <s v=""/>
    <s v="Horror Movies, International Movies, Thrillers"/>
    <x v="9"/>
    <s v="Horror Movies, International Movies, Thrillers"/>
    <n v="3"/>
  </r>
  <r>
    <n v="7009"/>
    <x v="2937"/>
    <x v="0"/>
    <x v="2936"/>
    <s v="Genndy Tartakovsky"/>
    <s v="Adam Sandler, Selena Gomez, Kevin James, Kathryn Hahn, Andy Samberg, David Spade, Steve Buscemi, Fran Drescher, Molly Shannon, Mel Brooks, Keegan-Michael Key"/>
    <n v="11"/>
    <x v="0"/>
    <s v="United States"/>
    <n v="1"/>
    <x v="1152"/>
    <x v="5"/>
    <x v="7"/>
    <s v="97 min"/>
    <n v="97"/>
    <n v="97"/>
    <n v="6.5792124490354933"/>
    <s v=""/>
    <s v="Children &amp; Family Movies, Comedies"/>
    <x v="0"/>
    <s v="Children &amp; Family Movies, Comedies"/>
    <n v="2"/>
  </r>
  <r>
    <n v="7027"/>
    <x v="2938"/>
    <x v="0"/>
    <x v="2937"/>
    <s v="Keoni Waxman"/>
    <s v="Steve Austin, Gil Bellows, Gary Daniels, Marie Avgeropoulos, Emilie Ullerup, Michael Eklund, Eric Roberts, Michael Hogan, Donnelly Rhodes, Adrian Holmes"/>
    <n v="10"/>
    <x v="8"/>
    <s v="Canada"/>
    <n v="1"/>
    <x v="165"/>
    <x v="10"/>
    <x v="12"/>
    <s v="97 min"/>
    <n v="97"/>
    <n v="97"/>
    <n v="6.5792124490354933"/>
    <s v=""/>
    <s v="Action &amp; Adventure"/>
    <x v="1"/>
    <s v="Action &amp; Adventure"/>
    <n v="1"/>
  </r>
  <r>
    <n v="7123"/>
    <x v="2939"/>
    <x v="0"/>
    <x v="2938"/>
    <s v="Janusz Majewski"/>
    <s v="Mariusz Dmochowski, Ewa Krzy≈ºewska, W≈Çodzimierz Boru≈Ñski, Andrzej Mrowiec, J√≥zef Rosi≈Ñski, Piotr KƒÖkolewski, Beata Nowicka, Edmund Fetting, Gra≈ºyna Staniszewska, Andrzej ≈Åapicki"/>
    <n v="10"/>
    <x v="20"/>
    <s v="Poland"/>
    <n v="1"/>
    <x v="164"/>
    <x v="47"/>
    <x v="5"/>
    <s v="97 min"/>
    <n v="97"/>
    <n v="97"/>
    <n v="6.5792124490354933"/>
    <s v=""/>
    <s v="Dramas, International Movies, Romantic Movies"/>
    <x v="2"/>
    <s v="Dramas, International Movies, Romantic Movies"/>
    <n v="3"/>
  </r>
  <r>
    <n v="7194"/>
    <x v="2940"/>
    <x v="0"/>
    <x v="2939"/>
    <s v="Noah Baumbach"/>
    <s v="Josh Hamilton, Olivia d'Abo, Carlos Jacott, Chris Eigeman, Eric Stoltz, Jason Wiles, Parker Posey, Cara Buono, Elliott Gould, Samuel Gould"/>
    <n v="10"/>
    <x v="0"/>
    <s v="United States"/>
    <n v="1"/>
    <x v="597"/>
    <x v="42"/>
    <x v="12"/>
    <s v="97 min"/>
    <n v="97"/>
    <n v="97"/>
    <n v="6.5792124490354933"/>
    <s v=""/>
    <s v="Comedies, Independent Movies, Romantic Movies"/>
    <x v="4"/>
    <s v="Comedies, Independent Movies, Romantic Movies"/>
    <n v="3"/>
  </r>
  <r>
    <n v="7283"/>
    <x v="2941"/>
    <x v="0"/>
    <x v="2940"/>
    <s v="Zack Snyder"/>
    <s v="Helen Mirren, Geoffrey Rush, Jim Sturgess, Hugo Weaving, Emily Barclay, Abbie Cornish, Ryan Kwanten, Anthony LaPaglia, Miriam Margolyes, Sam Neill"/>
    <n v="10"/>
    <x v="0"/>
    <s v="United States, Australia"/>
    <n v="2"/>
    <x v="165"/>
    <x v="10"/>
    <x v="7"/>
    <s v="97 min"/>
    <n v="97"/>
    <n v="97"/>
    <n v="6.5792124490354933"/>
    <s v=""/>
    <s v="Children &amp; Family Movies"/>
    <x v="0"/>
    <s v="Children &amp; Family Movies"/>
    <n v="1"/>
  </r>
  <r>
    <n v="7352"/>
    <x v="2942"/>
    <x v="0"/>
    <x v="2941"/>
    <s v="Ahmad Samir Farag"/>
    <s v="Menna Shalaby, Sherif Salama, Yousra El Lozy, Mona Hala, Edward Fouad, Lotfy Labib, Ashraf Hamdy"/>
    <n v="7"/>
    <x v="5"/>
    <s v="Egypt"/>
    <n v="1"/>
    <x v="961"/>
    <x v="12"/>
    <x v="1"/>
    <s v="97 min"/>
    <n v="97"/>
    <n v="97"/>
    <n v="6.5792124490354933"/>
    <s v=""/>
    <s v="Comedies, International Movies, Romantic Movies"/>
    <x v="4"/>
    <s v="Comedies, International Movies, Romantic Movies"/>
    <n v="3"/>
  </r>
  <r>
    <n v="7396"/>
    <x v="2943"/>
    <x v="0"/>
    <x v="2942"/>
    <s v="David Gordon Green"/>
    <s v="Al Pacino, Holly Hunter, Harmony Korine, Chris Messina, Skylar Gasper, Brian D. Mays, Herculano Trevino, Angela Woods"/>
    <n v="8"/>
    <x v="0"/>
    <s v="United States"/>
    <n v="1"/>
    <x v="1193"/>
    <x v="0"/>
    <x v="2"/>
    <s v="97 min"/>
    <n v="97"/>
    <n v="97"/>
    <n v="6.5792124490354933"/>
    <s v=""/>
    <s v="Dramas, Independent Movies"/>
    <x v="2"/>
    <s v="Dramas, Independent Movies"/>
    <n v="2"/>
  </r>
  <r>
    <n v="7507"/>
    <x v="2944"/>
    <x v="0"/>
    <x v="2943"/>
    <s v="Duncan Jones"/>
    <s v="Sam Rockwell, Kevin Spacey, Dominique McElligott, Rosie Shaw, Adrienne Shaw, Kaya Scodelario, Benedict Wong, Matt Berry, Malcolm Stewart, Robin Chalk"/>
    <n v="10"/>
    <x v="6"/>
    <s v="United Kingdom, United States"/>
    <n v="2"/>
    <x v="165"/>
    <x v="16"/>
    <x v="12"/>
    <s v="97 min"/>
    <n v="97"/>
    <n v="97"/>
    <n v="6.5792124490354933"/>
    <s v=""/>
    <s v="Dramas, Independent Movies, Sci-Fi &amp; Fantasy"/>
    <x v="2"/>
    <s v="Dramas, Independent Movies, Sci-Fi &amp; Fantasy"/>
    <n v="3"/>
  </r>
  <r>
    <n v="7518"/>
    <x v="2945"/>
    <x v="0"/>
    <x v="2944"/>
    <s v="Steve Brill"/>
    <s v="Adam Sandler, Winona Ryder, Peter Gallagher, Jared Harris, Allen Covert, Erick Avari, John Turturro, Peter Dante, Conchata Ferrell, Steve Buscemi"/>
    <n v="10"/>
    <x v="0"/>
    <s v="United States"/>
    <n v="1"/>
    <x v="67"/>
    <x v="43"/>
    <x v="2"/>
    <s v="97 min"/>
    <n v="97"/>
    <n v="97"/>
    <n v="6.5792124490354933"/>
    <s v=""/>
    <s v="Comedies, Romantic Movies"/>
    <x v="4"/>
    <s v="Comedies, Romantic Movies"/>
    <n v="2"/>
  </r>
  <r>
    <n v="7588"/>
    <x v="2946"/>
    <x v="0"/>
    <x v="2945"/>
    <s v="George C. Wolfe"/>
    <s v="Richard Gere, Diane Lane, Christopher Meloni, Viola Davis, Becky Ann Baker, Scott Glenn, Linda Molloy, Pablo Schreiber, Mae Whitman, Charlie Tahan"/>
    <n v="10"/>
    <x v="0"/>
    <s v="United States, Australia"/>
    <n v="2"/>
    <x v="78"/>
    <x v="13"/>
    <x v="2"/>
    <s v="97 min"/>
    <n v="97"/>
    <n v="97"/>
    <n v="6.5792124490354933"/>
    <s v=""/>
    <s v="Dramas, Romantic Movies"/>
    <x v="2"/>
    <s v="Dramas, Romantic Movies"/>
    <n v="2"/>
  </r>
  <r>
    <n v="7651"/>
    <x v="2947"/>
    <x v="0"/>
    <x v="2946"/>
    <s v="Mohamed Samy"/>
    <s v="Tamer Hosny, Mai Ezzidine, Ezzat Abou Aouf, Lamitta Frangieh"/>
    <n v="4"/>
    <x v="5"/>
    <s v="Egypt"/>
    <n v="1"/>
    <x v="961"/>
    <x v="11"/>
    <x v="5"/>
    <s v="97 min"/>
    <n v="97"/>
    <n v="97"/>
    <n v="6.5792124490354933"/>
    <s v=""/>
    <s v="Comedies, International Movies, Romantic Movies"/>
    <x v="4"/>
    <s v="Comedies, International Movies, Romantic Movies"/>
    <n v="3"/>
  </r>
  <r>
    <n v="7797"/>
    <x v="2948"/>
    <x v="0"/>
    <x v="2947"/>
    <s v="Stephen Cone"/>
    <s v="Tyler Ross, Rebecca Spence, James Vincent Meredith"/>
    <n v="3"/>
    <x v="0"/>
    <s v="United States"/>
    <n v="1"/>
    <x v="1083"/>
    <x v="3"/>
    <x v="5"/>
    <s v="97 min"/>
    <n v="97"/>
    <n v="97"/>
    <n v="6.5792124490354933"/>
    <s v=""/>
    <s v="Dramas, Independent Movies, LGBTQ Movies"/>
    <x v="2"/>
    <s v="Dramas, Independent Movies, LGBTQ Movies"/>
    <n v="3"/>
  </r>
  <r>
    <n v="7858"/>
    <x v="2949"/>
    <x v="0"/>
    <x v="2948"/>
    <s v="Paul W.S. Anderson"/>
    <s v="Milla Jovovich, Ali Larter, Kim Coates, Shawn Roberts, Sergio Peris-Mencheta, Spencer Locke, Boris Kodjoe, Wentworth Miller"/>
    <n v="8"/>
    <x v="10"/>
    <s v="Germany, France, United States, Canada, United Kingdom"/>
    <n v="5"/>
    <x v="165"/>
    <x v="10"/>
    <x v="12"/>
    <s v="97 min"/>
    <n v="97"/>
    <n v="97"/>
    <n v="6.5792124490354933"/>
    <s v=""/>
    <s v="Action &amp; Adventure, Horror Movies, Sci-Fi &amp; Fantasy"/>
    <x v="1"/>
    <s v="Action &amp; Adventure, Horror Movies, Sci-Fi &amp; Fantasy"/>
    <n v="3"/>
  </r>
  <r>
    <n v="7859"/>
    <x v="2950"/>
    <x v="0"/>
    <x v="2949"/>
    <s v="Ren√© P√©rez Joglar"/>
    <s v="Ren√© P√©rez Joglar"/>
    <n v="1"/>
    <x v="0"/>
    <s v="United States"/>
    <n v="1"/>
    <x v="180"/>
    <x v="3"/>
    <x v="5"/>
    <s v="97 min"/>
    <n v="97"/>
    <n v="97"/>
    <n v="6.5792124490354933"/>
    <s v=""/>
    <s v="Documentaries, Music &amp; Musicals"/>
    <x v="3"/>
    <s v="Documentaries, Music &amp; Musicals"/>
    <n v="2"/>
  </r>
  <r>
    <n v="7861"/>
    <x v="2951"/>
    <x v="0"/>
    <x v="2950"/>
    <s v="Chia-Liang Liu"/>
    <s v="Gordon Liu, Lung Wei Wang, Hou Hsiao, Lun Hua, Yeong-mun Kwon, Kara Hui, Szu-Chia Chen, Tsui Ling Yu, Wei Hao Teng, Gong Shih"/>
    <n v="10"/>
    <x v="50"/>
    <s v="Hong Kong"/>
    <n v="1"/>
    <x v="628"/>
    <x v="57"/>
    <x v="12"/>
    <s v="97 min"/>
    <n v="97"/>
    <n v="97"/>
    <n v="6.5792124490354933"/>
    <s v=""/>
    <s v="Action &amp; Adventure, Comedies, International Movies"/>
    <x v="1"/>
    <s v="Action &amp; Adventure, Comedies, International Movies"/>
    <n v="3"/>
  </r>
  <r>
    <n v="7902"/>
    <x v="2952"/>
    <x v="0"/>
    <x v="2951"/>
    <s v="Rob Reiner"/>
    <s v="Jennifer Aniston, Kevin Costner, Shirley MacLaine, Mark Ruffalo, Richard Jenkins, Christopher McDonald, Steve Sandvoss, Mena Suvari, Mike Vogel"/>
    <n v="9"/>
    <x v="0"/>
    <s v="United States, Germany, Australia"/>
    <n v="3"/>
    <x v="844"/>
    <x v="30"/>
    <x v="2"/>
    <s v="97 min"/>
    <n v="97"/>
    <n v="97"/>
    <n v="6.5792124490354933"/>
    <s v=""/>
    <s v="Comedies, Romantic Movies"/>
    <x v="4"/>
    <s v="Comedies, Romantic Movies"/>
    <n v="2"/>
  </r>
  <r>
    <n v="8010"/>
    <x v="2953"/>
    <x v="0"/>
    <x v="2952"/>
    <s v="Destin Daniel Cretton"/>
    <s v="Brie Larson, John Gallagher Jr., Kaitlyn Dever, Rami Malek, Lakeith Stanfield, Kevin Hernandez, Melora Walters, Stephanie Beatriz, Lydia Du Veaux, Alex Calloway, Frantz Turner"/>
    <n v="11"/>
    <x v="0"/>
    <s v="United States"/>
    <n v="1"/>
    <x v="1194"/>
    <x v="8"/>
    <x v="12"/>
    <s v="97 min"/>
    <n v="97"/>
    <n v="97"/>
    <n v="6.5792124490354933"/>
    <s v=""/>
    <s v="Dramas, Independent Movies"/>
    <x v="2"/>
    <s v="Dramas, Independent Movies"/>
    <n v="2"/>
  </r>
  <r>
    <n v="8055"/>
    <x v="2954"/>
    <x v="0"/>
    <x v="2953"/>
    <s v="Ian MacAllister-McDonald"/>
    <s v="Thomas Mann, Lily Mae Harrington, Ely Henry, Lachlan Buchanan, Marin Ireland, John Thorsen, Stephen Thorne, Shannon Hartman"/>
    <n v="8"/>
    <x v="0"/>
    <s v="United States"/>
    <n v="1"/>
    <x v="1195"/>
    <x v="3"/>
    <x v="5"/>
    <s v="97 min"/>
    <n v="97"/>
    <n v="97"/>
    <n v="6.5792124490354933"/>
    <s v=""/>
    <s v="Dramas, Romantic Movies"/>
    <x v="2"/>
    <s v="Dramas, Romantic Movies"/>
    <n v="2"/>
  </r>
  <r>
    <n v="8141"/>
    <x v="2955"/>
    <x v="0"/>
    <x v="2954"/>
    <s v="Dan Kwan, Daniel Scheinert"/>
    <s v="Paul Dano, Daniel Radcliffe, Mary Elizabeth Winstead, Antonia Ribero, Timothy Eulich, Richard Gross, Marika Casteel, Andy Hull, Aaron Marshall, Shane Carruth"/>
    <n v="10"/>
    <x v="0"/>
    <s v="United States, Sweden"/>
    <n v="2"/>
    <x v="249"/>
    <x v="9"/>
    <x v="12"/>
    <s v="97 min"/>
    <n v="97"/>
    <n v="97"/>
    <n v="6.5792124490354933"/>
    <s v=""/>
    <s v="Comedies, Dramas, Independent Movies"/>
    <x v="4"/>
    <s v="Comedies, Dramas, Independent Movies"/>
    <n v="3"/>
  </r>
  <r>
    <n v="8147"/>
    <x v="2956"/>
    <x v="0"/>
    <x v="2955"/>
    <s v="Michael Dowse"/>
    <s v="Topher Grace, Anna Faris, Dan Fogler, Teresa Palmer, Chris Pratt, Michael Biehn, Jeanie Hackett, Lucy Punch, Michelle Trachtenberg, Demetri Martin"/>
    <n v="10"/>
    <x v="0"/>
    <s v="United States, Germany"/>
    <n v="2"/>
    <x v="940"/>
    <x v="12"/>
    <x v="12"/>
    <s v="97 min"/>
    <n v="97"/>
    <n v="97"/>
    <n v="6.5792124490354933"/>
    <s v=""/>
    <s v="Comedies, Romantic Movies"/>
    <x v="4"/>
    <s v="Comedies, Romantic Movies"/>
    <n v="2"/>
  </r>
  <r>
    <n v="8191"/>
    <x v="2957"/>
    <x v="0"/>
    <x v="2956"/>
    <s v="Thurop Van Orman, John Rice"/>
    <s v="Jason Sudeikis, Rachel Bloom, Leslie Jones, Josh Gad, Bill Hader, Danny McBride, Awkwafina, Sterling K. Brown, Tiffany Haddish, Eugenio Derbez"/>
    <n v="10"/>
    <x v="66"/>
    <s v="Finland, United States"/>
    <n v="2"/>
    <x v="1196"/>
    <x v="2"/>
    <x v="7"/>
    <s v="97 min"/>
    <n v="97"/>
    <n v="97"/>
    <n v="6.5792124490354933"/>
    <s v=""/>
    <s v="Children &amp; Family Movies, Comedies"/>
    <x v="0"/>
    <s v="Children &amp; Family Movies, Comedies"/>
    <n v="2"/>
  </r>
  <r>
    <n v="8192"/>
    <x v="2958"/>
    <x v="0"/>
    <x v="2957"/>
    <s v="Denis Hennelly, Casey Suchan"/>
    <m/>
    <n v="0"/>
    <x v="0"/>
    <s v="United States"/>
    <n v="1"/>
    <x v="810"/>
    <x v="2"/>
    <x v="5"/>
    <s v="97 min"/>
    <n v="97"/>
    <n v="97"/>
    <n v="6.5792124490354933"/>
    <s v=""/>
    <s v="Documentaries"/>
    <x v="3"/>
    <s v="Documentaries"/>
    <n v="1"/>
  </r>
  <r>
    <n v="8222"/>
    <x v="2959"/>
    <x v="0"/>
    <x v="2958"/>
    <s v="William Brent Bell"/>
    <s v="Jim Norton, Rupert Evans, Ben Robson, Lauren Cohan, James Russell, Jett Klyne, Diana Hardcastle"/>
    <n v="7"/>
    <x v="0"/>
    <s v="United States, Canada, China"/>
    <n v="3"/>
    <x v="633"/>
    <x v="9"/>
    <x v="2"/>
    <s v="97 min"/>
    <n v="97"/>
    <n v="97"/>
    <n v="6.5792124490354933"/>
    <s v=""/>
    <s v="Horror Movies, Independent Movies, Thrillers"/>
    <x v="9"/>
    <s v="Horror Movies, Independent Movies, Thrillers"/>
    <n v="3"/>
  </r>
  <r>
    <n v="8230"/>
    <x v="2960"/>
    <x v="0"/>
    <x v="2959"/>
    <s v="Rob Reiner"/>
    <s v="Jack Nicholson, Morgan Freeman, Sean Hayes, Beverly Todd, Alfonso Freeman, Rob Morrow, Rowena King, Christopher Stapleton, Ian Anthony Dale, Richard McGonagle"/>
    <n v="10"/>
    <x v="0"/>
    <s v="United States"/>
    <n v="1"/>
    <x v="164"/>
    <x v="37"/>
    <x v="2"/>
    <s v="97 min"/>
    <n v="97"/>
    <n v="97"/>
    <n v="6.5792124490354933"/>
    <s v=""/>
    <s v="Comedies, Dramas"/>
    <x v="4"/>
    <s v="Comedies, Dramas"/>
    <n v="2"/>
  </r>
  <r>
    <n v="8304"/>
    <x v="2961"/>
    <x v="0"/>
    <x v="2960"/>
    <s v="Cheh Chang"/>
    <s v="Philip Kwok, Chien Sun, Sheng Chiang, Feng Lu, Meng Lo, Pai Wei, Lung Wei Wang, Feng Ku, Shu Pei Sun, Sun Chien"/>
    <n v="10"/>
    <x v="50"/>
    <s v="Hong Kong"/>
    <n v="1"/>
    <x v="881"/>
    <x v="14"/>
    <x v="12"/>
    <s v="97 min"/>
    <n v="97"/>
    <n v="97"/>
    <n v="6.5792124490354933"/>
    <s v=""/>
    <s v="Action &amp; Adventure, Cult Movies, International Movies"/>
    <x v="1"/>
    <s v="Action &amp; Adventure, Cult Movies, International Movies"/>
    <n v="3"/>
  </r>
  <r>
    <n v="8324"/>
    <x v="2962"/>
    <x v="0"/>
    <x v="2961"/>
    <s v="Paul Shoulberg"/>
    <s v="Zachary Spicer, Wrenn Schmidt, Danny Glover, John C. McGinley"/>
    <n v="4"/>
    <x v="0"/>
    <s v="United States"/>
    <n v="1"/>
    <x v="286"/>
    <x v="3"/>
    <x v="2"/>
    <s v="97 min"/>
    <n v="97"/>
    <n v="97"/>
    <n v="6.5792124490354933"/>
    <s v=""/>
    <s v="Comedies, Dramas, Romantic Movies"/>
    <x v="4"/>
    <s v="Comedies, Dramas, Romantic Movies"/>
    <n v="3"/>
  </r>
  <r>
    <n v="8325"/>
    <x v="2963"/>
    <x v="0"/>
    <x v="2962"/>
    <s v="Kasra Farahani"/>
    <s v="James Caan, Logan Miller, Keir Gilchrist, Laura Innes, Edwin Hodge, Anne Dudek, Bailey Noble, Lili Reinhart, Mindy Sterling"/>
    <n v="9"/>
    <x v="0"/>
    <s v="United States"/>
    <n v="1"/>
    <x v="1197"/>
    <x v="9"/>
    <x v="5"/>
    <s v="97 min"/>
    <n v="97"/>
    <n v="97"/>
    <n v="6.5792124490354933"/>
    <s v=""/>
    <s v="Dramas, Independent Movies, Thrillers"/>
    <x v="2"/>
    <s v="Dramas, Independent Movies, Thrillers"/>
    <n v="3"/>
  </r>
  <r>
    <n v="8346"/>
    <x v="2964"/>
    <x v="0"/>
    <x v="2963"/>
    <s v="Gonzalo L√≥pez-Gallego"/>
    <s v="Patrick Wilson, Ian McShane, John Leguizamo, Lynn Collins, Jim Belushi, Karli Hall, David H. Stevens, Derek Boone"/>
    <n v="8"/>
    <x v="0"/>
    <s v="United States"/>
    <n v="1"/>
    <x v="1191"/>
    <x v="9"/>
    <x v="12"/>
    <s v="97 min"/>
    <n v="97"/>
    <n v="97"/>
    <n v="6.5792124490354933"/>
    <s v=""/>
    <s v="Action &amp; Adventure"/>
    <x v="1"/>
    <s v="Action &amp; Adventure"/>
    <n v="1"/>
  </r>
  <r>
    <n v="8507"/>
    <x v="2965"/>
    <x v="0"/>
    <x v="2964"/>
    <s v="Dino Risi"/>
    <s v="Sophia Loren, Franca Valeri, Vittorio De Sica, Raf Vallone, Virgilio Riento, Tina Pica, Lina Gennari, Eloisa Cianni, Leopoldo Trieste, Maurizio Arena, Franco Fantasia, Peppino De Filippo, Alberto Sordi"/>
    <n v="13"/>
    <x v="24"/>
    <s v="Italy"/>
    <n v="1"/>
    <x v="538"/>
    <x v="58"/>
    <x v="1"/>
    <s v="97 min"/>
    <n v="97"/>
    <n v="97"/>
    <n v="6.5792124490354933"/>
    <s v=""/>
    <s v="Classic Movies, Comedies, Independent Movies"/>
    <x v="5"/>
    <s v="Classic Movies, Comedies, Independent Movies"/>
    <n v="3"/>
  </r>
  <r>
    <n v="8508"/>
    <x v="2966"/>
    <x v="0"/>
    <x v="2965"/>
    <s v="William Eubank, Will Eubank"/>
    <s v="Brenton Thwaites, Olivia Cooke, Laurence Fishburne, Beau Knapp, Lin Shaye, Robert Longstreet"/>
    <n v="6"/>
    <x v="0"/>
    <s v="United States"/>
    <n v="1"/>
    <x v="482"/>
    <x v="0"/>
    <x v="2"/>
    <s v="97 min"/>
    <n v="97"/>
    <n v="97"/>
    <n v="6.5792124490354933"/>
    <s v=""/>
    <s v="Sci-Fi &amp; Fantasy, Thrillers"/>
    <x v="17"/>
    <s v="Sci-Fi &amp; Fantasy, Thrillers"/>
    <n v="2"/>
  </r>
  <r>
    <n v="8596"/>
    <x v="2967"/>
    <x v="0"/>
    <x v="2966"/>
    <s v="Sonny Marler"/>
    <s v="Clayne Crawford, Christian Kane, Colt Crawford, Wilmer Calderon, Randy Smith, Wendy Baron, Lennie Crawford, Chalet Lizette Brannan"/>
    <n v="8"/>
    <x v="0"/>
    <s v="United States"/>
    <n v="1"/>
    <x v="320"/>
    <x v="5"/>
    <x v="1"/>
    <s v="97 min"/>
    <n v="97"/>
    <n v="97"/>
    <n v="6.5792124490354933"/>
    <s v=""/>
    <s v="Dramas, Independent Movies, Sci-Fi &amp; Fantasy"/>
    <x v="2"/>
    <s v="Dramas, Independent Movies, Sci-Fi &amp; Fantasy"/>
    <n v="3"/>
  </r>
  <r>
    <n v="8732"/>
    <x v="2968"/>
    <x v="0"/>
    <x v="2967"/>
    <s v="Noah Baumbach"/>
    <s v="Ben Stiller, Naomi Watts, Adam Driver, Amanda Seyfried, Charles Grodin, Adam Horovitz, Dree Hemingway, Brady Corbet, Maria Dizzia, Matthew Maher, Peter Yarrow, Dean Wareham"/>
    <n v="12"/>
    <x v="0"/>
    <s v="United States"/>
    <n v="1"/>
    <x v="1198"/>
    <x v="4"/>
    <x v="12"/>
    <s v="97 min"/>
    <n v="97"/>
    <n v="97"/>
    <n v="6.5792124490354933"/>
    <s v=""/>
    <s v="Comedies, Dramas, Independent Movies"/>
    <x v="4"/>
    <s v="Comedies, Dramas, Independent Movies"/>
    <n v="3"/>
  </r>
  <r>
    <n v="8757"/>
    <x v="2969"/>
    <x v="0"/>
    <x v="2968"/>
    <s v="Barak Goodman"/>
    <m/>
    <n v="0"/>
    <x v="0"/>
    <s v="United States"/>
    <n v="1"/>
    <x v="1060"/>
    <x v="2"/>
    <x v="5"/>
    <s v="97 min"/>
    <n v="97"/>
    <n v="97"/>
    <n v="6.5792124490354933"/>
    <s v=""/>
    <s v="Documentaries, Music &amp; Musicals"/>
    <x v="3"/>
    <s v="Documentaries, Music &amp; Musicals"/>
    <n v="2"/>
  </r>
  <r>
    <n v="8775"/>
    <x v="2970"/>
    <x v="0"/>
    <x v="2969"/>
    <s v="Abu Bakr Shawky"/>
    <s v="Rady Gamal, Ahmed Abdelhafiz, Shahira Fahmy, Shehab Ibrahim, Mohamed Abd El Azim, Osama Abdullah, Khaled Raafat, Mohamed Qishta, Shoq Emara, Mahmoud Fares"/>
    <n v="10"/>
    <x v="5"/>
    <s v="Egypt, Austria, United States"/>
    <n v="3"/>
    <x v="416"/>
    <x v="5"/>
    <x v="1"/>
    <s v="97 min"/>
    <n v="97"/>
    <n v="97"/>
    <n v="6.5792124490354933"/>
    <s v=""/>
    <s v="Dramas, Independent Movies, International Movies"/>
    <x v="2"/>
    <s v="Dramas, Independent Movies, International Movies"/>
    <n v="3"/>
  </r>
  <r>
    <n v="44"/>
    <x v="2971"/>
    <x v="0"/>
    <x v="2970"/>
    <s v="Joe Alves"/>
    <s v="Dennis Quaid, Bess Armstrong, Simon MacCorkindale, Louis Gossett Jr., John Putch, Lea Thompson, P.H. Moriarty, Dan Blasko, Liz Morris, Lisa Maurer"/>
    <n v="10"/>
    <x v="0"/>
    <s v="United States"/>
    <n v="1"/>
    <x v="39"/>
    <x v="36"/>
    <x v="7"/>
    <s v="98 min"/>
    <n v="98"/>
    <n v="98"/>
    <n v="2.449217342201377"/>
    <s v=""/>
    <s v="Action &amp; Adventure, Horror Movies, Thrillers"/>
    <x v="1"/>
    <s v="Action &amp; Adventure, Horror Movies, Thrillers"/>
    <n v="3"/>
  </r>
  <r>
    <n v="170"/>
    <x v="2972"/>
    <x v="0"/>
    <x v="2971"/>
    <s v="Wolfgang Petersen"/>
    <s v="Josh Lucas, Kurt Russell, Jacinda Barrett, Richard Dreyfuss, Emmy Rossum, M√≠a Maestro, Mike Vogel, Kevin Dillon, Freddy Rodr√≠guez"/>
    <n v="9"/>
    <x v="0"/>
    <s v="United States"/>
    <n v="1"/>
    <x v="344"/>
    <x v="24"/>
    <x v="2"/>
    <s v="98 min"/>
    <n v="98"/>
    <n v="98"/>
    <n v="2.449217342201377"/>
    <s v=""/>
    <s v="Action &amp; Adventure, Dramas"/>
    <x v="1"/>
    <s v="Action &amp; Adventure, Dramas"/>
    <n v="2"/>
  </r>
  <r>
    <n v="293"/>
    <x v="2973"/>
    <x v="0"/>
    <x v="2972"/>
    <s v="Dustin Hoffman"/>
    <s v="Maggie Smith, Tom Courtenay, Billy Connolly, Pauline Collins, Michael Gambon, Andrew Sachs, Sheridan Smith, David Ryall, Trevor Peacock, Gwyneth Jones"/>
    <n v="10"/>
    <x v="6"/>
    <s v="United Kingdom"/>
    <n v="1"/>
    <x v="782"/>
    <x v="11"/>
    <x v="2"/>
    <s v="98 min"/>
    <n v="98"/>
    <n v="98"/>
    <n v="2.449217342201377"/>
    <s v=""/>
    <s v="Comedies, Dramas, Independent Movies"/>
    <x v="4"/>
    <s v="Comedies, Dramas, Independent Movies"/>
    <n v="3"/>
  </r>
  <r>
    <n v="352"/>
    <x v="2974"/>
    <x v="0"/>
    <x v="2973"/>
    <s v="Trey Parker"/>
    <s v="Trey Parker, Matt Stone, Kristen Miller, Masasa Moyo, Daran Norris, Phil Hendrie, Maurice LaMarche, Chelsea Magritte, Jeremy Shada, Fred Tatasciore"/>
    <n v="10"/>
    <x v="0"/>
    <s v="United States, Germany"/>
    <n v="2"/>
    <x v="757"/>
    <x v="26"/>
    <x v="12"/>
    <s v="98 min"/>
    <n v="98"/>
    <n v="98"/>
    <n v="2.449217342201377"/>
    <s v=""/>
    <s v="Action &amp; Adventure, Comedies, Cult Movies"/>
    <x v="1"/>
    <s v="Action &amp; Adventure, Comedies, Cult Movies"/>
    <n v="3"/>
  </r>
  <r>
    <n v="567"/>
    <x v="2975"/>
    <x v="0"/>
    <x v="2974"/>
    <s v="McG"/>
    <s v="Cameron Diaz, Drew Barrymore, Lucy Liu, Bill Murray, Sam Rockwell, Kelly Lynch, Tim Curry, Crispin Glover, Matt LeBlanc, LL Cool J, Tom Green, Luke Wilson"/>
    <n v="12"/>
    <x v="0"/>
    <s v="United States, Germany"/>
    <n v="2"/>
    <x v="132"/>
    <x v="32"/>
    <x v="2"/>
    <s v="98 min"/>
    <n v="98"/>
    <n v="98"/>
    <n v="2.449217342201377"/>
    <s v=""/>
    <s v="Action &amp; Adventure, Comedies"/>
    <x v="1"/>
    <s v="Action &amp; Adventure, Comedies"/>
    <n v="2"/>
  </r>
  <r>
    <n v="619"/>
    <x v="2976"/>
    <x v="0"/>
    <x v="2975"/>
    <s v="Matt Thompson"/>
    <s v="Channing Tatum, Jason Mantzoukas, Olivia Munn, Andy Samberg, Bobby Moynihan, Judy Greer, Will Forte, Raoul Trujillo, Killer Mike, Simon Pegg"/>
    <n v="10"/>
    <x v="0"/>
    <s v="United States"/>
    <n v="1"/>
    <x v="926"/>
    <x v="6"/>
    <x v="5"/>
    <s v="98 min"/>
    <n v="98"/>
    <n v="98"/>
    <n v="2.449217342201377"/>
    <s v=""/>
    <s v="Action &amp; Adventure, Comedies"/>
    <x v="1"/>
    <s v="Action &amp; Adventure, Comedies"/>
    <n v="2"/>
  </r>
  <r>
    <n v="620"/>
    <x v="2977"/>
    <x v="0"/>
    <x v="2976"/>
    <s v="Jameel Buari"/>
    <s v="Nadia Buari, Ramsey Nouah, Zynnell Zuh, Priscilla Opoku Agyeman, Jason E.L Agha, Lisbeth Lopez Acquah, Henry Prempeh, Pascaline Edwards, Prince Mingle, Kelvin Boateng"/>
    <n v="10"/>
    <x v="2"/>
    <m/>
    <n v="0"/>
    <x v="926"/>
    <x v="1"/>
    <x v="1"/>
    <s v="98 min"/>
    <n v="98"/>
    <n v="98"/>
    <n v="2.449217342201377"/>
    <s v=""/>
    <s v="Dramas, International Movies"/>
    <x v="2"/>
    <s v="Dramas, International Movies"/>
    <n v="2"/>
  </r>
  <r>
    <n v="709"/>
    <x v="2978"/>
    <x v="0"/>
    <x v="2977"/>
    <s v="Ricardo de Montreuil"/>
    <s v="Demi√°n Bichir, Gabriel Chavarria, Theo Rossi, Melissa Benoist, Tony Revolori, Eva Longoria, Yvette Monreal, Cress Williams"/>
    <n v="8"/>
    <x v="0"/>
    <s v="United States"/>
    <n v="1"/>
    <x v="892"/>
    <x v="9"/>
    <x v="2"/>
    <s v="98 min"/>
    <n v="98"/>
    <n v="98"/>
    <n v="2.449217342201377"/>
    <s v=""/>
    <s v="Dramas, Independent Movies"/>
    <x v="2"/>
    <s v="Dramas, Independent Movies"/>
    <n v="2"/>
  </r>
  <r>
    <n v="757"/>
    <x v="2979"/>
    <x v="0"/>
    <x v="2978"/>
    <s v="Robert Peters"/>
    <s v="Chika Ike, Max Cavenham, Nkem Owoh, Nse Ikpe-Etim, Toyin Abraham, Eucharia Anunobi, Sophie Alakija, Hafis Ayetoro, Omotunde Adebowale David"/>
    <n v="9"/>
    <x v="9"/>
    <s v="Nigeria"/>
    <n v="1"/>
    <x v="307"/>
    <x v="1"/>
    <x v="5"/>
    <s v="98 min"/>
    <n v="98"/>
    <n v="98"/>
    <n v="2.449217342201377"/>
    <s v=""/>
    <s v="Dramas, International Movies, Romantic Movies"/>
    <x v="2"/>
    <s v="Dramas, International Movies, Romantic Movies"/>
    <n v="3"/>
  </r>
  <r>
    <n v="809"/>
    <x v="2980"/>
    <x v="0"/>
    <x v="2979"/>
    <s v="Don Michael Paul"/>
    <s v="Tom Berenger, Chad Michael Collins, Doug Allen, Dominic Mafham, Mercedes Mason, Mark Lewis Jones, Nestor Serrano, Dennis Haysbert, Alex Roe, Yana Marinova"/>
    <n v="10"/>
    <x v="0"/>
    <s v="United States, Bulgaria"/>
    <n v="2"/>
    <x v="64"/>
    <x v="0"/>
    <x v="12"/>
    <s v="98 min"/>
    <n v="98"/>
    <n v="98"/>
    <n v="2.449217342201377"/>
    <s v=""/>
    <s v="Action &amp; Adventure"/>
    <x v="1"/>
    <s v="Action &amp; Adventure"/>
    <n v="1"/>
  </r>
  <r>
    <n v="910"/>
    <x v="2981"/>
    <x v="0"/>
    <x v="2980"/>
    <s v="Ivan Ayr"/>
    <s v="Suvinder Vicky, Lakshvir Saran, Mohinder Gujral, Gurinder Makna, Daljeet Singh, Akhilesh Kumar, Gaurika Bhatt, Arun Aseng"/>
    <n v="8"/>
    <x v="17"/>
    <s v="India"/>
    <n v="1"/>
    <x v="118"/>
    <x v="6"/>
    <x v="1"/>
    <s v="98 min"/>
    <n v="98"/>
    <n v="98"/>
    <n v="2.449217342201377"/>
    <s v=""/>
    <s v="Dramas, Independent Movies, International Movies"/>
    <x v="2"/>
    <s v="Dramas, Independent Movies, International Movies"/>
    <n v="3"/>
  </r>
  <r>
    <n v="983"/>
    <x v="2982"/>
    <x v="0"/>
    <x v="2981"/>
    <s v="≈ûenol S√∂nmez"/>
    <s v="Ali Sunal, Hatice ≈ûendil, Ayda Aksel, Ahmet Sara√ßoƒülu, Janset, Zerrin S√ºmer, Somer Karvan, Ali √áelik"/>
    <n v="8"/>
    <x v="61"/>
    <s v="Turkey"/>
    <n v="1"/>
    <x v="14"/>
    <x v="4"/>
    <x v="1"/>
    <s v="98 min"/>
    <n v="98"/>
    <n v="98"/>
    <n v="2.449217342201377"/>
    <s v=""/>
    <s v="Comedies, Dramas, International Movies"/>
    <x v="4"/>
    <s v="Comedies, Dramas, International Movies"/>
    <n v="3"/>
  </r>
  <r>
    <n v="1110"/>
    <x v="2983"/>
    <x v="0"/>
    <x v="2982"/>
    <s v="Appie Boudellah, Aram van de Rest"/>
    <s v="Yolanthe Cabau, Noortje Herlaar, Kim-Lian van der Meij, Nienke Plas, Pip Pellens, Jim Bakkum, Huub Smit, Edwin Jonker"/>
    <n v="8"/>
    <x v="3"/>
    <s v="Netherlands"/>
    <n v="1"/>
    <x v="980"/>
    <x v="6"/>
    <x v="5"/>
    <s v="98 min"/>
    <n v="98"/>
    <n v="98"/>
    <n v="2.449217342201377"/>
    <s v=""/>
    <s v="Comedies, International Movies, Romantic Movies"/>
    <x v="4"/>
    <s v="Comedies, International Movies, Romantic Movies"/>
    <n v="3"/>
  </r>
  <r>
    <n v="1112"/>
    <x v="2984"/>
    <x v="0"/>
    <x v="2983"/>
    <s v="Nick Moore"/>
    <s v="Emma Roberts, Kimberley Nixon, Juno Temple, Linzey Cocker, Sophie Wu, Alex Pettyfer, Georgia King, Natasha Richardson, Aidan Quinn, Lexi Ainsworth"/>
    <n v="10"/>
    <x v="0"/>
    <s v="United States, United Kingdom, France"/>
    <n v="3"/>
    <x v="980"/>
    <x v="13"/>
    <x v="2"/>
    <s v="98 min"/>
    <n v="98"/>
    <n v="98"/>
    <n v="2.449217342201377"/>
    <s v=""/>
    <s v="Comedies, Romantic Movies"/>
    <x v="4"/>
    <s v="Comedies, Romantic Movies"/>
    <n v="2"/>
  </r>
  <r>
    <n v="1142"/>
    <x v="2985"/>
    <x v="0"/>
    <x v="2984"/>
    <s v="Bejoy Nambiar"/>
    <s v="Amitabh Bachchan, Farhan Akhtar, Aditi Rao Hydari, Manav Kaul, Neil Nitin Mukesh, John Abraham"/>
    <n v="6"/>
    <x v="17"/>
    <s v="India"/>
    <n v="1"/>
    <x v="537"/>
    <x v="9"/>
    <x v="1"/>
    <s v="98 min"/>
    <n v="98"/>
    <n v="98"/>
    <n v="2.449217342201377"/>
    <s v=""/>
    <s v="Dramas, International Movies, Thrillers"/>
    <x v="2"/>
    <s v="Dramas, International Movies, Thrillers"/>
    <n v="3"/>
  </r>
  <r>
    <n v="1148"/>
    <x v="2986"/>
    <x v="0"/>
    <x v="2985"/>
    <s v="Jose Gomez"/>
    <s v="Brendon Mcdonnell"/>
    <n v="1"/>
    <x v="6"/>
    <s v="United Kingdom"/>
    <n v="1"/>
    <x v="1199"/>
    <x v="1"/>
    <x v="5"/>
    <s v="98 min"/>
    <n v="98"/>
    <n v="98"/>
    <n v="2.449217342201377"/>
    <s v=""/>
    <s v="Documentaries, International Movies, Sports Movies"/>
    <x v="3"/>
    <s v="Documentaries, International Movies, Sports Movies"/>
    <n v="3"/>
  </r>
  <r>
    <n v="1157"/>
    <x v="2987"/>
    <x v="0"/>
    <x v="2986"/>
    <s v="Roman White"/>
    <s v="Kevin Quinn, Bailee Madison, Jahbril Cook, Kat Conner Sterling, Sherri Shepherd, David Koechner, Iain Tucker, Amy Grant"/>
    <n v="8"/>
    <x v="0"/>
    <s v="United States"/>
    <n v="1"/>
    <x v="823"/>
    <x v="6"/>
    <x v="6"/>
    <s v="98 min"/>
    <n v="98"/>
    <n v="98"/>
    <n v="2.449217342201377"/>
    <s v=""/>
    <s v="Children &amp; Family Movies, Faith &amp; Spirituality, Music &amp; Musicals"/>
    <x v="0"/>
    <s v="Children &amp; Family Movies, Faith &amp; Spirituality, Music &amp; Musicals"/>
    <n v="3"/>
  </r>
  <r>
    <n v="1176"/>
    <x v="2988"/>
    <x v="0"/>
    <x v="2987"/>
    <s v="Stephen Frears"/>
    <s v="Judi Dench, Steve Coogan, Sophie Kennedy Clark, Mare Winningham, Barbara Jefford, Ruth McCabe, Peter Hermann, Sean Mahon, Anna Maxwell Martin, Michelle Fairley, Kate Fleetwood"/>
    <n v="11"/>
    <x v="6"/>
    <s v="United Kingdom, United States, France"/>
    <n v="3"/>
    <x v="1200"/>
    <x v="8"/>
    <x v="2"/>
    <s v="98 min"/>
    <n v="98"/>
    <n v="98"/>
    <n v="2.449217342201377"/>
    <s v=""/>
    <s v="Dramas, Independent Movies, International Movies"/>
    <x v="2"/>
    <s v="Dramas, Independent Movies, International Movies"/>
    <n v="3"/>
  </r>
  <r>
    <n v="1189"/>
    <x v="2989"/>
    <x v="0"/>
    <x v="2988"/>
    <s v="Vitor Brandt"/>
    <s v="Matheus Nachtergaele, Edmilson Filho, Let√≠cia Lima, Leandro Ramos, Evelyn Castro, Val√©ria Vitoriano, Victor Allen, Renan Medeiros, Eyrio Okura, J√©ssica Tamochunas, Marcondes Falc√£o, Juliano Cazarr√©"/>
    <n v="12"/>
    <x v="23"/>
    <s v="Brazil"/>
    <n v="1"/>
    <x v="48"/>
    <x v="6"/>
    <x v="1"/>
    <s v="98 min"/>
    <n v="98"/>
    <n v="98"/>
    <n v="2.449217342201377"/>
    <s v=""/>
    <s v="Action &amp; Adventure, Comedies, International Movies"/>
    <x v="1"/>
    <s v="Action &amp; Adventure, Comedies, International Movies"/>
    <n v="3"/>
  </r>
  <r>
    <n v="1249"/>
    <x v="2990"/>
    <x v="0"/>
    <x v="2989"/>
    <s v="Emmett Malloy"/>
    <s v="The Notorious B.I.G., Sean &quot;P. Diddy&quot; Combs"/>
    <n v="2"/>
    <x v="0"/>
    <s v="United States"/>
    <n v="1"/>
    <x v="29"/>
    <x v="6"/>
    <x v="12"/>
    <s v="98 min"/>
    <n v="98"/>
    <n v="98"/>
    <n v="2.449217342201377"/>
    <s v=""/>
    <s v="Documentaries, Music &amp; Musicals"/>
    <x v="3"/>
    <s v="Documentaries, Music &amp; Musicals"/>
    <n v="2"/>
  </r>
  <r>
    <n v="1328"/>
    <x v="2991"/>
    <x v="0"/>
    <x v="2990"/>
    <s v="Ava DuVernay"/>
    <s v="Abstract Rude, Chali 2na, Cut Chemist, Ellay Khule, Riddlore, Medusa, Myka Nyne, Pigeon John, 2Mex"/>
    <n v="9"/>
    <x v="0"/>
    <s v="United States"/>
    <n v="1"/>
    <x v="789"/>
    <x v="13"/>
    <x v="5"/>
    <s v="98 min"/>
    <n v="98"/>
    <n v="98"/>
    <n v="2.449217342201377"/>
    <s v=""/>
    <s v="Documentaries, Music &amp; Musicals"/>
    <x v="3"/>
    <s v="Documentaries, Music &amp; Musicals"/>
    <n v="2"/>
  </r>
  <r>
    <n v="1419"/>
    <x v="2992"/>
    <x v="0"/>
    <x v="2991"/>
    <s v="Chris Rock"/>
    <s v="Chris Rock"/>
    <n v="1"/>
    <x v="2"/>
    <m/>
    <n v="0"/>
    <x v="652"/>
    <x v="6"/>
    <x v="5"/>
    <s v="98 min"/>
    <n v="98"/>
    <n v="98"/>
    <n v="2.449217342201377"/>
    <s v=""/>
    <s v="Stand-Up Comedy"/>
    <x v="8"/>
    <s v="Stand-Up Comedy"/>
    <n v="1"/>
  </r>
  <r>
    <n v="1460"/>
    <x v="2993"/>
    <x v="0"/>
    <x v="2992"/>
    <s v="Melanie Mayron"/>
    <s v="Meaghan Martin, Maiara Walsh, Jennifer Stone, Nicole Gale Anderson, Claire Holt, Diego Boneta, Linden Ashby, Rhoda Griffis, Mike Pniewski, Patrick Johnson, Tim Meadows"/>
    <n v="11"/>
    <x v="0"/>
    <s v="United States"/>
    <n v="1"/>
    <x v="225"/>
    <x v="12"/>
    <x v="2"/>
    <s v="98 min"/>
    <n v="98"/>
    <n v="98"/>
    <n v="2.449217342201377"/>
    <s v=""/>
    <s v="Comedies"/>
    <x v="4"/>
    <s v="Comedies"/>
    <n v="1"/>
  </r>
  <r>
    <n v="1510"/>
    <x v="2994"/>
    <x v="0"/>
    <x v="2993"/>
    <s v="Paul Dugdale"/>
    <s v="Ariana Grande"/>
    <n v="1"/>
    <x v="0"/>
    <s v="United States"/>
    <n v="1"/>
    <x v="1126"/>
    <x v="1"/>
    <x v="5"/>
    <s v="98 min"/>
    <n v="98"/>
    <n v="98"/>
    <n v="2.449217342201377"/>
    <s v=""/>
    <s v="Documentaries, Music &amp; Musicals"/>
    <x v="3"/>
    <s v="Documentaries, Music &amp; Musicals"/>
    <n v="2"/>
  </r>
  <r>
    <n v="1520"/>
    <x v="2995"/>
    <x v="0"/>
    <x v="2994"/>
    <s v="Yasmin Ahmad"/>
    <s v="Mohd Syafie Naswip, Sharifah Aryana, Sharifah Aleya, Adibah Noor, Irwan Iskandar, Sallehuddin Abu Bakar"/>
    <n v="6"/>
    <x v="45"/>
    <s v="Malaysia"/>
    <n v="1"/>
    <x v="106"/>
    <x v="24"/>
    <x v="6"/>
    <s v="98 min"/>
    <n v="98"/>
    <n v="98"/>
    <n v="2.449217342201377"/>
    <s v=""/>
    <s v="Children &amp; Family Movies, Comedies, Dramas"/>
    <x v="0"/>
    <s v="Children &amp; Family Movies, Comedies, Dramas"/>
    <n v="3"/>
  </r>
  <r>
    <n v="1638"/>
    <x v="2996"/>
    <x v="0"/>
    <x v="2995"/>
    <s v="√Ångel G√≥mez Hern√°ndez"/>
    <s v="Rodolfo Sancho, Ana Fern√°ndez, Ram√≥n Barea, Bel√©n Fabra, Lucas Blas"/>
    <n v="5"/>
    <x v="14"/>
    <s v="Spain"/>
    <n v="1"/>
    <x v="30"/>
    <x v="1"/>
    <x v="5"/>
    <s v="98 min"/>
    <n v="98"/>
    <n v="98"/>
    <n v="2.449217342201377"/>
    <s v=""/>
    <s v="Horror Movies, International Movies"/>
    <x v="9"/>
    <s v="Horror Movies, International Movies"/>
    <n v="2"/>
  </r>
  <r>
    <n v="1660"/>
    <x v="2997"/>
    <x v="0"/>
    <x v="2996"/>
    <s v="Matt Eskandari"/>
    <s v="Jesse Metcalfe, Bruce Willis, Natalie Eva Marie, Lala Kent, Texas Battle, Swen Temmel, Sergio Rizzuto, Tyler Jon Olson, Jon Galanis"/>
    <n v="9"/>
    <x v="0"/>
    <s v="United States"/>
    <n v="1"/>
    <x v="701"/>
    <x v="1"/>
    <x v="12"/>
    <s v="98 min"/>
    <n v="98"/>
    <n v="98"/>
    <n v="2.449217342201377"/>
    <s v=""/>
    <s v="Action &amp; Adventure"/>
    <x v="1"/>
    <s v="Action &amp; Adventure"/>
    <n v="1"/>
  </r>
  <r>
    <n v="1831"/>
    <x v="2998"/>
    <x v="0"/>
    <x v="2997"/>
    <s v="Shady Hanna"/>
    <s v="Rola Beksmati, Junaid Zeineldine, Abboudy Mallah, Tanya Nasr, Matteo El Khodr, Rita El Khoury, Tony Benn"/>
    <n v="7"/>
    <x v="4"/>
    <s v="Lebanon"/>
    <n v="1"/>
    <x v="439"/>
    <x v="5"/>
    <x v="1"/>
    <s v="98 min"/>
    <n v="98"/>
    <n v="98"/>
    <n v="2.449217342201377"/>
    <s v=""/>
    <s v="Comedies, International Movies, Romantic Movies"/>
    <x v="4"/>
    <s v="Comedies, International Movies, Romantic Movies"/>
    <n v="3"/>
  </r>
  <r>
    <n v="1935"/>
    <x v="2999"/>
    <x v="0"/>
    <x v="2998"/>
    <s v="Lee Hirsch"/>
    <m/>
    <n v="0"/>
    <x v="0"/>
    <s v="United States"/>
    <n v="1"/>
    <x v="274"/>
    <x v="11"/>
    <x v="2"/>
    <s v="98 min"/>
    <n v="98"/>
    <n v="98"/>
    <n v="2.449217342201377"/>
    <s v=""/>
    <s v="Documentaries"/>
    <x v="3"/>
    <s v="Documentaries"/>
    <n v="1"/>
  </r>
  <r>
    <n v="1951"/>
    <x v="3000"/>
    <x v="0"/>
    <x v="2999"/>
    <s v="Rikhil Bahadur"/>
    <s v="Chirag Malhotra, Pranay Pachauri, Kaamya Sharma, Riya Kothari, Aditya Jain, Shiva Dawar, Sanya Arora, Tarana Marwah, Raunaq Chopra, Vedabrata Rao"/>
    <n v="10"/>
    <x v="17"/>
    <s v="India"/>
    <n v="1"/>
    <x v="1201"/>
    <x v="4"/>
    <x v="1"/>
    <s v="98 min"/>
    <n v="98"/>
    <n v="98"/>
    <n v="2.449217342201377"/>
    <s v=""/>
    <s v="Dramas, Independent Movies, International Movies"/>
    <x v="2"/>
    <s v="Dramas, Independent Movies, International Movies"/>
    <n v="3"/>
  </r>
  <r>
    <n v="1982"/>
    <x v="3001"/>
    <x v="0"/>
    <x v="3000"/>
    <s v="Chandra Liow"/>
    <s v="Andovi da Lopez, Jovial da Lopez, Chandra Liow, Tommy Limmm, Susan Sameh, Widika Sidmore, Kezia Aletheia, Karina Salim"/>
    <n v="8"/>
    <x v="43"/>
    <s v="Indonesia"/>
    <n v="1"/>
    <x v="1202"/>
    <x v="1"/>
    <x v="1"/>
    <s v="98 min"/>
    <n v="98"/>
    <n v="98"/>
    <n v="2.449217342201377"/>
    <s v=""/>
    <s v="Comedies, International Movies, Romantic Movies"/>
    <x v="4"/>
    <s v="Comedies, International Movies, Romantic Movies"/>
    <n v="3"/>
  </r>
  <r>
    <n v="2040"/>
    <x v="3002"/>
    <x v="0"/>
    <x v="3001"/>
    <s v="Tolga Kara√ßelik"/>
    <s v="B√º≈üra Pekin, Nur Aysan, Ruhi Sarƒ±, Nergis √ñzt√ºrk, Nadir Sarƒ±bacak, Serkan Ercan, Sermet Ye≈üil, Enes Mazak, Zafer Diper"/>
    <n v="9"/>
    <x v="61"/>
    <s v="Turkey"/>
    <n v="1"/>
    <x v="793"/>
    <x v="10"/>
    <x v="5"/>
    <s v="98 min"/>
    <n v="98"/>
    <n v="98"/>
    <n v="2.449217342201377"/>
    <s v=""/>
    <s v="Dramas, Independent Movies, International Movies"/>
    <x v="2"/>
    <s v="Dramas, Independent Movies, International Movies"/>
    <n v="3"/>
  </r>
  <r>
    <n v="2104"/>
    <x v="3003"/>
    <x v="0"/>
    <x v="3002"/>
    <s v="Atul Sabharwal"/>
    <s v="Bobby Deol, Bhupendra Jadawat, Hitesh Bhojraj, Anup Soni, Joy Sengupta, Sameer Paranjape, Ninad Mahajani, Prithvik Pratap"/>
    <n v="8"/>
    <x v="17"/>
    <s v="India"/>
    <n v="1"/>
    <x v="653"/>
    <x v="1"/>
    <x v="1"/>
    <s v="98 min"/>
    <n v="98"/>
    <n v="98"/>
    <n v="2.449217342201377"/>
    <s v=""/>
    <s v="Dramas, International Movies, Thrillers"/>
    <x v="2"/>
    <s v="Dramas, International Movies, Thrillers"/>
    <n v="3"/>
  </r>
  <r>
    <n v="2235"/>
    <x v="3004"/>
    <x v="0"/>
    <x v="3003"/>
    <s v="Moses Inwang"/>
    <s v="Jim Iyke, Joselyn Dumas, Enyinna Nwigwe, Beverly Naya, Femi Adebayo, Segun Arinze, Padita Agu"/>
    <n v="7"/>
    <x v="9"/>
    <s v="Nigeria"/>
    <n v="1"/>
    <x v="428"/>
    <x v="2"/>
    <x v="1"/>
    <s v="98 min"/>
    <n v="98"/>
    <n v="98"/>
    <n v="2.449217342201377"/>
    <s v=""/>
    <s v="Dramas, International Movies, Romantic Movies"/>
    <x v="2"/>
    <s v="Dramas, International Movies, Romantic Movies"/>
    <n v="3"/>
  </r>
  <r>
    <n v="2412"/>
    <x v="3005"/>
    <x v="0"/>
    <x v="3004"/>
    <s v="Ry Russo-Young"/>
    <s v="Zoey Deutch, Halston Sage, Erica Tremblay, Logan Miller, Cynthy Wu, Kian Lawley, Jennifer Beals, Medalion Rahimi, Diego Boneta, Elena Kampouris, Liv Hewson, G. Hannelius, Nicholas Lea, Claire Margaret Corlett, Roan Curtis"/>
    <n v="15"/>
    <x v="0"/>
    <s v="United States"/>
    <n v="1"/>
    <x v="1203"/>
    <x v="3"/>
    <x v="2"/>
    <s v="98 min"/>
    <n v="98"/>
    <n v="98"/>
    <n v="2.449217342201377"/>
    <s v=""/>
    <s v="Dramas, Romantic Movies"/>
    <x v="2"/>
    <s v="Dramas, Romantic Movies"/>
    <n v="2"/>
  </r>
  <r>
    <n v="2452"/>
    <x v="3006"/>
    <x v="0"/>
    <x v="3005"/>
    <s v="Mamoru Hosoda"/>
    <s v="Moka Kamishiraishi, Haru Kuroki, Gen Hoshino, Kumiko Aso, Mitsuo Yoshihara, Yoshiko Miyazaki, Koji Yakusho, Masaharu Fukuyama"/>
    <n v="8"/>
    <x v="1"/>
    <s v="Japan, United States"/>
    <n v="2"/>
    <x v="633"/>
    <x v="5"/>
    <x v="7"/>
    <s v="98 min"/>
    <n v="98"/>
    <n v="98"/>
    <n v="2.449217342201377"/>
    <s v=""/>
    <s v="Action &amp; Adventure, Anime Features, Children &amp; Family Movies"/>
    <x v="1"/>
    <s v="Action &amp; Adventure, Anime Features, Children &amp; Family Movies"/>
    <n v="3"/>
  </r>
  <r>
    <n v="2456"/>
    <x v="3007"/>
    <x v="0"/>
    <x v="3006"/>
    <s v="Niall Johnson"/>
    <s v="Alice Eve, Jack Davenport, Graham McTavish, Stan Walker, Richard O'Brien, Cohen Holloway, Stig Eldred, Emily Corcoran, Gillian MacGregor, Mikaela Ruegg"/>
    <n v="10"/>
    <x v="6"/>
    <s v="United Kingdom, Germany, United Arab Emirates, New Zealand"/>
    <n v="4"/>
    <x v="633"/>
    <x v="9"/>
    <x v="1"/>
    <s v="98 min"/>
    <n v="98"/>
    <n v="98"/>
    <n v="2.449217342201377"/>
    <s v=""/>
    <s v="Dramas"/>
    <x v="2"/>
    <s v="Dramas"/>
    <n v="1"/>
  </r>
  <r>
    <n v="2486"/>
    <x v="3008"/>
    <x v="0"/>
    <x v="3007"/>
    <s v="Andr√©s Feddersen"/>
    <s v="Loretto Bernal, Natalia Valdebenito, Alison Mandel, Mat√≠as Assler, Cristi√°n Riquelme, Diego Casanueva, Samuel Gonz√°lez, Consuelo Holzapfel, Esteban Rojas, Amanda M√ºller"/>
    <n v="10"/>
    <x v="32"/>
    <s v="Chile"/>
    <n v="1"/>
    <x v="1204"/>
    <x v="2"/>
    <x v="1"/>
    <s v="98 min"/>
    <n v="98"/>
    <n v="98"/>
    <n v="2.449217342201377"/>
    <s v=""/>
    <s v="Comedies, International Movies, Romantic Movies"/>
    <x v="4"/>
    <s v="Comedies, International Movies, Romantic Movies"/>
    <n v="3"/>
  </r>
  <r>
    <n v="2579"/>
    <x v="3009"/>
    <x v="0"/>
    <x v="3008"/>
    <s v="Olivier Abbou"/>
    <s v="Adama Niane, St√©phane Caillard, Paul Hamy, Eddy Leduc, Hubert Delattre, Matthieu Kacou, Charlotte Geiger, Christopher Fataki"/>
    <n v="8"/>
    <x v="11"/>
    <s v="France, Belgium"/>
    <n v="2"/>
    <x v="40"/>
    <x v="2"/>
    <x v="5"/>
    <s v="98 min"/>
    <n v="98"/>
    <n v="98"/>
    <n v="2.449217342201377"/>
    <s v=""/>
    <s v="International Movies, Thrillers"/>
    <x v="7"/>
    <s v="International Movies, Thrillers"/>
    <n v="2"/>
  </r>
  <r>
    <n v="2691"/>
    <x v="3010"/>
    <x v="0"/>
    <x v="3009"/>
    <s v="Jeff Chan"/>
    <s v="Robbie Amell, Stephen Amell, Sung Kang, Kari Matchett, Greg Bryk, Aaron Abrams, Kyla Kane"/>
    <n v="7"/>
    <x v="8"/>
    <s v="Canada"/>
    <n v="1"/>
    <x v="1205"/>
    <x v="2"/>
    <x v="5"/>
    <s v="98 min"/>
    <n v="98"/>
    <n v="98"/>
    <n v="2.449217342201377"/>
    <s v=""/>
    <s v="Action &amp; Adventure, Independent Movies, International Movies"/>
    <x v="1"/>
    <s v="Action &amp; Adventure, Independent Movies, International Movies"/>
    <n v="3"/>
  </r>
  <r>
    <n v="2818"/>
    <x v="3011"/>
    <x v="0"/>
    <x v="3010"/>
    <s v="Stephanie Zwane"/>
    <s v="Salamina Mosese, Kay Smith, Thembisa Mdoda, Dineo Ranaka, Sthembiso Khoza, Khaya Mthembu, Jonathan Boynton-Lee, Nicholas Nkuna, Donovan Pietersen, Pamela Nomvete"/>
    <n v="10"/>
    <x v="18"/>
    <s v="South Africa"/>
    <n v="1"/>
    <x v="1130"/>
    <x v="5"/>
    <x v="1"/>
    <s v="98 min"/>
    <n v="98"/>
    <n v="98"/>
    <n v="2.449217342201377"/>
    <s v=""/>
    <s v="Comedies, Dramas, International Movies"/>
    <x v="4"/>
    <s v="Comedies, Dramas, International Movies"/>
    <n v="3"/>
  </r>
  <r>
    <n v="2852"/>
    <x v="3012"/>
    <x v="0"/>
    <x v="3011"/>
    <s v="Zuko Nodada"/>
    <s v="Nqobile Khumalo, Robert Hobbs, S'Thandiwe Kgoroge, Dumisani Mbebe, Thandeka Nodada, Fezile Makhanya"/>
    <n v="6"/>
    <x v="18"/>
    <s v="South Africa"/>
    <n v="1"/>
    <x v="311"/>
    <x v="2"/>
    <x v="5"/>
    <s v="98 min"/>
    <n v="98"/>
    <n v="98"/>
    <n v="2.449217342201377"/>
    <s v=""/>
    <s v="Dramas, International Movies"/>
    <x v="2"/>
    <s v="Dramas, International Movies"/>
    <n v="2"/>
  </r>
  <r>
    <n v="2877"/>
    <x v="3013"/>
    <x v="0"/>
    <x v="3012"/>
    <s v="Kunihiko Yuyama, Motonori Sakakibara"/>
    <s v="Sarah Natochenny, Dan Green, Bill Rogers, Michele Knotz, Alyson Leigh Rosenfeld, Rodger Parsons"/>
    <n v="6"/>
    <x v="1"/>
    <s v="Japan"/>
    <n v="1"/>
    <x v="1196"/>
    <x v="2"/>
    <x v="8"/>
    <s v="98 min"/>
    <n v="98"/>
    <n v="98"/>
    <n v="2.449217342201377"/>
    <s v=""/>
    <s v="Anime Features, Children &amp; Family Movies"/>
    <x v="10"/>
    <s v="Anime Features, Children &amp; Family Movies"/>
    <n v="2"/>
  </r>
  <r>
    <n v="3003"/>
    <x v="3014"/>
    <x v="0"/>
    <x v="3013"/>
    <s v="Pablo Stoll, Juan Pablo Rebella"/>
    <s v="Andr√©s Pazos, Mirella Pascual, Jorge Bolani, Jos√© Pedro Bujaruz, Ver√≥nica Perrotta"/>
    <n v="5"/>
    <x v="35"/>
    <s v="Uruguay, Argentina, Germany, Spain"/>
    <n v="4"/>
    <x v="1206"/>
    <x v="26"/>
    <x v="5"/>
    <s v="98 min"/>
    <n v="98"/>
    <n v="98"/>
    <n v="2.449217342201377"/>
    <s v=""/>
    <s v="Comedies, Dramas, International Movies"/>
    <x v="4"/>
    <s v="Comedies, Dramas, International Movies"/>
    <n v="3"/>
  </r>
  <r>
    <n v="3070"/>
    <x v="3015"/>
    <x v="0"/>
    <x v="3014"/>
    <s v="Tetsuo Yajima"/>
    <s v="Gim Yeong-seon, Ikue Otani, O Inseong, I Sen-ho, Jeong-shin Woo, Sarah Natochenny"/>
    <n v="6"/>
    <x v="1"/>
    <s v="Japan"/>
    <n v="1"/>
    <x v="165"/>
    <x v="5"/>
    <x v="8"/>
    <s v="98 min"/>
    <n v="98"/>
    <n v="98"/>
    <n v="2.449217342201377"/>
    <s v=""/>
    <s v="Anime Features, Children &amp; Family Movies"/>
    <x v="10"/>
    <s v="Anime Features, Children &amp; Family Movies"/>
    <n v="2"/>
  </r>
  <r>
    <n v="3141"/>
    <x v="3016"/>
    <x v="0"/>
    <x v="3015"/>
    <s v="Jadesola Osiberu"/>
    <s v="Dakore Akande, Joseph Benjamin, Marc Rhys, Funke Akindele, Lydia Forson, Damilola Adegbite, Tina Mba, Patrick Doyle"/>
    <n v="8"/>
    <x v="9"/>
    <s v="Nigeria"/>
    <n v="1"/>
    <x v="305"/>
    <x v="3"/>
    <x v="1"/>
    <s v="98 min"/>
    <n v="98"/>
    <n v="98"/>
    <n v="2.449217342201377"/>
    <s v=""/>
    <s v="Comedies, International Movies, Romantic Movies"/>
    <x v="4"/>
    <s v="Comedies, International Movies, Romantic Movies"/>
    <n v="3"/>
  </r>
  <r>
    <n v="3274"/>
    <x v="3017"/>
    <x v="0"/>
    <x v="3016"/>
    <s v="Sergio Pablos"/>
    <s v="Jason Schwartzman, J.K. Simmons, Rashida Jones, Will Sasso, Neda Margrethe Labba, Sergio Pablos, Norm Macdonald, Joan Cusack"/>
    <n v="8"/>
    <x v="14"/>
    <s v="Spain, United Kingdom"/>
    <n v="2"/>
    <x v="176"/>
    <x v="2"/>
    <x v="7"/>
    <s v="98 min"/>
    <n v="98"/>
    <n v="98"/>
    <n v="2.449217342201377"/>
    <s v=""/>
    <s v="Children &amp; Family Movies, Comedies"/>
    <x v="0"/>
    <s v="Children &amp; Family Movies, Comedies"/>
    <n v="2"/>
  </r>
  <r>
    <n v="3308"/>
    <x v="3018"/>
    <x v="0"/>
    <x v="3017"/>
    <s v="Azazel Jacobs"/>
    <s v="Aidan Gillen, Melora Walters, Tyler Ross, Jessica Sula, Lesley Fera, Tracy Letts, Debra Winger"/>
    <n v="7"/>
    <x v="0"/>
    <s v="United States"/>
    <n v="1"/>
    <x v="314"/>
    <x v="3"/>
    <x v="12"/>
    <s v="98 min"/>
    <n v="98"/>
    <n v="98"/>
    <n v="2.449217342201377"/>
    <s v=""/>
    <s v="Comedies, Dramas, Independent Movies"/>
    <x v="4"/>
    <s v="Comedies, Dramas, Independent Movies"/>
    <n v="3"/>
  </r>
  <r>
    <n v="3399"/>
    <x v="3019"/>
    <x v="0"/>
    <x v="3018"/>
    <s v="Ciar√°n Foy"/>
    <s v="Charlie Shotwell, Lili Taylor, Kelly Reilly, Max Martini, Sadie Sink, Deneen Tyler, Katia Gomez"/>
    <n v="7"/>
    <x v="0"/>
    <s v="United States"/>
    <n v="1"/>
    <x v="117"/>
    <x v="2"/>
    <x v="5"/>
    <s v="98 min"/>
    <n v="98"/>
    <n v="98"/>
    <n v="2.449217342201377"/>
    <s v=""/>
    <s v="Horror Movies"/>
    <x v="9"/>
    <s v="Horror Movies"/>
    <n v="1"/>
  </r>
  <r>
    <n v="3460"/>
    <x v="3020"/>
    <x v="0"/>
    <x v="3019"/>
    <s v="Luis Javier Henaine"/>
    <s v="Cassandra Ciangherotti, Gabriela de la Garza, Ir√°n Castillo, Sophie Alexander-Katz, Flor Eduarda Gurrola, Mariana Cabrera, Juan Pablo Medina, Pablo Cruz Guerrero, Diana Bovio, Andr√©s Almeida"/>
    <n v="10"/>
    <x v="15"/>
    <s v="Mexico"/>
    <n v="1"/>
    <x v="567"/>
    <x v="2"/>
    <x v="5"/>
    <s v="98 min"/>
    <n v="98"/>
    <n v="98"/>
    <n v="2.449217342201377"/>
    <s v=""/>
    <s v="Comedies, International Movies, Romantic Movies"/>
    <x v="4"/>
    <s v="Comedies, International Movies, Romantic Movies"/>
    <n v="3"/>
  </r>
  <r>
    <n v="3556"/>
    <x v="3021"/>
    <x v="0"/>
    <x v="3020"/>
    <s v="Roger Kumble"/>
    <s v="Christina Milian, Adam Demos, Jeffrey Bowyer-Chapman, Anna Jullienne, Claire Chitham, Blair Strang, Jonathan Martin, William Walker, Daniel Watterson, Simone Walker"/>
    <n v="10"/>
    <x v="0"/>
    <s v="United States"/>
    <n v="1"/>
    <x v="667"/>
    <x v="2"/>
    <x v="6"/>
    <s v="98 min"/>
    <n v="98"/>
    <n v="98"/>
    <n v="2.449217342201377"/>
    <s v=""/>
    <s v="Comedies, Romantic Movies"/>
    <x v="4"/>
    <s v="Comedies, Romantic Movies"/>
    <n v="2"/>
  </r>
  <r>
    <n v="3569"/>
    <x v="3022"/>
    <x v="0"/>
    <x v="3021"/>
    <s v="Ashwin Saravanan"/>
    <s v="Taapsee Pannu, Vinodhini, Parvathi T, Ramya Subramanian, Sanchana Natarajan, Anish Kuruvilla, David Solomon Raja"/>
    <n v="7"/>
    <x v="2"/>
    <m/>
    <n v="0"/>
    <x v="1207"/>
    <x v="2"/>
    <x v="5"/>
    <s v="98 min"/>
    <n v="98"/>
    <n v="98"/>
    <n v="2.449217342201377"/>
    <s v=""/>
    <s v="Horror Movies, International Movies, Thrillers"/>
    <x v="9"/>
    <s v="Horror Movies, International Movies, Thrillers"/>
    <n v="3"/>
  </r>
  <r>
    <n v="3570"/>
    <x v="3023"/>
    <x v="0"/>
    <x v="3022"/>
    <s v="Ashwin Saravanan"/>
    <s v="Taapsee Pannu, Vinodhini, Parvathi T, Ramya Subramanian, Sanchana Natarajan, Anish Kuruvilla, David Solomon Raja"/>
    <n v="7"/>
    <x v="17"/>
    <s v="India, Turkey"/>
    <n v="2"/>
    <x v="1207"/>
    <x v="2"/>
    <x v="5"/>
    <s v="98 min"/>
    <n v="98"/>
    <n v="98"/>
    <n v="2.449217342201377"/>
    <s v=""/>
    <s v="Horror Movies, International Movies, Thrillers"/>
    <x v="9"/>
    <s v="Horror Movies, International Movies, Thrillers"/>
    <n v="3"/>
  </r>
  <r>
    <n v="3571"/>
    <x v="3024"/>
    <x v="0"/>
    <x v="3023"/>
    <s v="Ashwin Saravanan"/>
    <s v="Taapsee Pannu, Vinodhini, Parvathi T, Ramya Subramanian, Sanchana Natarajan, Anish Kuruvilla, David Solomon Raja"/>
    <n v="7"/>
    <x v="2"/>
    <m/>
    <n v="0"/>
    <x v="1207"/>
    <x v="2"/>
    <x v="5"/>
    <s v="98 min"/>
    <n v="98"/>
    <n v="98"/>
    <n v="2.449217342201377"/>
    <s v=""/>
    <s v="Horror Movies, International Movies, Thrillers"/>
    <x v="9"/>
    <s v="Horror Movies, International Movies, Thrillers"/>
    <n v="3"/>
  </r>
  <r>
    <n v="3649"/>
    <x v="3025"/>
    <x v="0"/>
    <x v="3024"/>
    <s v="Chi Keung Fung"/>
    <s v="Chapman To, Charlene Choi, Gao Yunxiang, Shatina Chen, Alice Li, Jiayu Xie, Jiemeng Zhuang, Venus Wong, Ching-Wan Hui, Jennifer Zhang"/>
    <n v="10"/>
    <x v="50"/>
    <s v="Hong Kong"/>
    <n v="1"/>
    <x v="248"/>
    <x v="8"/>
    <x v="1"/>
    <s v="98 min"/>
    <n v="98"/>
    <n v="98"/>
    <n v="2.449217342201377"/>
    <s v=""/>
    <s v="Comedies, International Movies"/>
    <x v="4"/>
    <s v="Comedies, International Movies"/>
    <n v="2"/>
  </r>
  <r>
    <n v="3658"/>
    <x v="3026"/>
    <x v="0"/>
    <x v="3025"/>
    <s v="Peter Sullivan"/>
    <s v="Brenda Song, Mike Vogel, Dennis Haysbert, Ashley Scott, Paul Sloan, Daniel Booko"/>
    <n v="6"/>
    <x v="0"/>
    <s v="United States"/>
    <n v="1"/>
    <x v="1194"/>
    <x v="2"/>
    <x v="1"/>
    <s v="98 min"/>
    <n v="98"/>
    <n v="98"/>
    <n v="2.449217342201377"/>
    <s v=""/>
    <s v="Thrillers"/>
    <x v="12"/>
    <s v="Thrillers"/>
    <n v="1"/>
  </r>
  <r>
    <n v="3754"/>
    <x v="3027"/>
    <x v="0"/>
    <x v="3026"/>
    <s v="Kyle Newacheck"/>
    <s v="Adam Sandler, Jennifer Aniston, Luke Evans, Gemma Arterton, Adeel Akhtar, Luis Gerardo M√©ndez, Dany Boon, Terence Stamp"/>
    <n v="8"/>
    <x v="0"/>
    <s v="United States"/>
    <n v="1"/>
    <x v="1131"/>
    <x v="2"/>
    <x v="2"/>
    <s v="98 min"/>
    <n v="98"/>
    <n v="98"/>
    <n v="2.449217342201377"/>
    <s v=""/>
    <s v="Comedies"/>
    <x v="4"/>
    <s v="Comedies"/>
    <n v="1"/>
  </r>
  <r>
    <n v="3792"/>
    <x v="3028"/>
    <x v="0"/>
    <x v="3027"/>
    <s v="Han Han"/>
    <s v="Shen Teng, Yin Zheng, Johnny Huang, Zhang Benyu, Yin Fang, Tian Yu, Wei Xiang"/>
    <n v="7"/>
    <x v="42"/>
    <s v="China"/>
    <n v="1"/>
    <x v="1208"/>
    <x v="2"/>
    <x v="5"/>
    <s v="98 min"/>
    <n v="98"/>
    <n v="98"/>
    <n v="2.449217342201377"/>
    <s v=""/>
    <s v="Comedies, Dramas, International Movies"/>
    <x v="4"/>
    <s v="Comedies, Dramas, International Movies"/>
    <n v="3"/>
  </r>
  <r>
    <n v="3837"/>
    <x v="3029"/>
    <x v="0"/>
    <x v="3028"/>
    <s v="Patricia Font"/>
    <s v="Clara Lago, √Ålex Garc√≠a, Carmen Maura, Alexandra Jim√©nez, Paula Malia, Fernando Guallar, Carlos Cuevas"/>
    <n v="7"/>
    <x v="14"/>
    <s v="Spain"/>
    <n v="1"/>
    <x v="342"/>
    <x v="5"/>
    <x v="5"/>
    <s v="98 min"/>
    <n v="98"/>
    <n v="98"/>
    <n v="2.449217342201377"/>
    <s v=""/>
    <s v="Comedies, Dramas, International Movies"/>
    <x v="4"/>
    <s v="Comedies, Dramas, International Movies"/>
    <n v="3"/>
  </r>
  <r>
    <n v="3896"/>
    <x v="3030"/>
    <x v="0"/>
    <x v="3029"/>
    <s v="Fab Five Freddie"/>
    <m/>
    <n v="0"/>
    <x v="2"/>
    <m/>
    <n v="0"/>
    <x v="916"/>
    <x v="2"/>
    <x v="5"/>
    <s v="98 min"/>
    <n v="98"/>
    <n v="98"/>
    <n v="2.449217342201377"/>
    <s v=""/>
    <s v="Documentaries, Music &amp; Musicals"/>
    <x v="3"/>
    <s v="Documentaries, Music &amp; Musicals"/>
    <n v="2"/>
  </r>
  <r>
    <n v="4012"/>
    <x v="3031"/>
    <x v="0"/>
    <x v="3030"/>
    <s v="Frank W Chen"/>
    <s v="Chien-Ming Wang"/>
    <n v="1"/>
    <x v="0"/>
    <s v="United States, Taiwan"/>
    <n v="2"/>
    <x v="381"/>
    <x v="5"/>
    <x v="1"/>
    <s v="98 min"/>
    <n v="98"/>
    <n v="98"/>
    <n v="2.449217342201377"/>
    <s v=""/>
    <s v="Documentaries, Sports Movies"/>
    <x v="3"/>
    <s v="Documentaries, Sports Movies"/>
    <n v="2"/>
  </r>
  <r>
    <n v="4177"/>
    <x v="3032"/>
    <x v="0"/>
    <x v="3031"/>
    <s v="Chris Smith"/>
    <m/>
    <n v="0"/>
    <x v="0"/>
    <s v="United States"/>
    <n v="1"/>
    <x v="720"/>
    <x v="2"/>
    <x v="5"/>
    <s v="98 min"/>
    <n v="98"/>
    <n v="98"/>
    <n v="2.449217342201377"/>
    <s v=""/>
    <s v="Documentaries"/>
    <x v="3"/>
    <s v="Documentaries"/>
    <n v="1"/>
  </r>
  <r>
    <n v="4325"/>
    <x v="3033"/>
    <x v="0"/>
    <x v="3032"/>
    <s v="Bert Marcus"/>
    <s v="Paris Hilton, Josh Ostrovsky, Brittany Furlan, Kirill Bichutsky, DJ Khaled, Emily Ratajkowski, Hailey Baldwin"/>
    <n v="7"/>
    <x v="0"/>
    <s v="United States"/>
    <n v="1"/>
    <x v="86"/>
    <x v="5"/>
    <x v="5"/>
    <s v="98 min"/>
    <n v="98"/>
    <n v="98"/>
    <n v="2.449217342201377"/>
    <s v=""/>
    <s v="Documentaries"/>
    <x v="3"/>
    <s v="Documentaries"/>
    <n v="1"/>
  </r>
  <r>
    <n v="4333"/>
    <x v="3034"/>
    <x v="0"/>
    <x v="3033"/>
    <s v="Katarina Launing"/>
    <s v="Lisa Teige, Fabian Svegaard Tapia, Vebj√∏rn Enger, Charlott Madeleine Utzig, Stig R. Amdam, Karen-Lise Mynster"/>
    <n v="6"/>
    <x v="30"/>
    <s v="Norway, Denmark, Netherlands, Sweden"/>
    <n v="4"/>
    <x v="42"/>
    <x v="5"/>
    <x v="5"/>
    <s v="98 min"/>
    <n v="98"/>
    <n v="98"/>
    <n v="2.449217342201377"/>
    <s v=""/>
    <s v="Dramas, International Movies, Romantic Movies"/>
    <x v="2"/>
    <s v="Dramas, International Movies, Romantic Movies"/>
    <n v="3"/>
  </r>
  <r>
    <n v="4420"/>
    <x v="3035"/>
    <x v="0"/>
    <x v="3034"/>
    <s v="Morgan Neville"/>
    <s v="Orson Welles, Alan Cumming"/>
    <n v="2"/>
    <x v="0"/>
    <s v="United States"/>
    <n v="1"/>
    <x v="285"/>
    <x v="5"/>
    <x v="5"/>
    <s v="98 min"/>
    <n v="98"/>
    <n v="98"/>
    <n v="2.449217342201377"/>
    <s v=""/>
    <s v="Documentaries"/>
    <x v="3"/>
    <s v="Documentaries"/>
    <n v="1"/>
  </r>
  <r>
    <n v="4643"/>
    <x v="3036"/>
    <x v="0"/>
    <x v="3035"/>
    <s v="Nicole Holofcener"/>
    <s v="Ben Mendelsohn, Edie Falco, Connie Britton, Thomas Mann, Bill Camp, Elizabeth Marvel, Charlie Tahan, Michael Gaston, Josh Pais"/>
    <n v="9"/>
    <x v="0"/>
    <s v="United States"/>
    <n v="1"/>
    <x v="1209"/>
    <x v="5"/>
    <x v="5"/>
    <s v="98 min"/>
    <n v="98"/>
    <n v="98"/>
    <n v="2.449217342201377"/>
    <s v=""/>
    <s v="Comedies, Dramas, Independent Movies"/>
    <x v="4"/>
    <s v="Comedies, Dramas, Independent Movies"/>
    <n v="3"/>
  </r>
  <r>
    <n v="4729"/>
    <x v="3037"/>
    <x v="0"/>
    <x v="3036"/>
    <s v="Shirish Kunder"/>
    <s v="Akshay Kumar, Sonakshi Sinha, Shreyas Talpade, Minissha Lamba, Pitobash, Darshan Jariwala, Alexx O'Nell, Asrani, Sanjay Mishra, Vrijesh Hirjee"/>
    <n v="10"/>
    <x v="17"/>
    <s v="India"/>
    <n v="1"/>
    <x v="536"/>
    <x v="11"/>
    <x v="6"/>
    <s v="98 min"/>
    <n v="98"/>
    <n v="98"/>
    <n v="2.449217342201377"/>
    <s v=""/>
    <s v="Comedies, International Movies, Music &amp; Musicals"/>
    <x v="4"/>
    <s v="Comedies, International Movies, Music &amp; Musicals"/>
    <n v="3"/>
  </r>
  <r>
    <n v="4813"/>
    <x v="3038"/>
    <x v="0"/>
    <x v="3037"/>
    <s v="Federico D'Alessandro"/>
    <s v="Maika Monroe, Ed Skrein, Gary Oldman"/>
    <n v="3"/>
    <x v="0"/>
    <s v="United States"/>
    <n v="1"/>
    <x v="583"/>
    <x v="5"/>
    <x v="12"/>
    <s v="98 min"/>
    <n v="98"/>
    <n v="98"/>
    <n v="2.449217342201377"/>
    <s v=""/>
    <s v="Sci-Fi &amp; Fantasy, Thrillers"/>
    <x v="17"/>
    <s v="Sci-Fi &amp; Fantasy, Thrillers"/>
    <n v="2"/>
  </r>
  <r>
    <n v="4889"/>
    <x v="3039"/>
    <x v="0"/>
    <x v="3038"/>
    <s v="Julius R. Nasso"/>
    <s v="Tony Schiena, Armand Assante, Kippei Shiina, Sho Ikushima, Vienna Hehir, Tetsu Watanabe, Grand Master John U. Kim, Dawn Olivieri"/>
    <n v="8"/>
    <x v="0"/>
    <s v="United States"/>
    <n v="1"/>
    <x v="22"/>
    <x v="5"/>
    <x v="5"/>
    <s v="98 min"/>
    <n v="98"/>
    <n v="98"/>
    <n v="2.449217342201377"/>
    <s v=""/>
    <s v="Action &amp; Adventure, Independent Movies"/>
    <x v="1"/>
    <s v="Action &amp; Adventure, Independent Movies"/>
    <n v="2"/>
  </r>
  <r>
    <n v="5191"/>
    <x v="3040"/>
    <x v="0"/>
    <x v="3039"/>
    <s v="D Ho"/>
    <s v="Min-ho Lee, Zhu Xuan"/>
    <n v="2"/>
    <x v="42"/>
    <s v="China"/>
    <n v="1"/>
    <x v="38"/>
    <x v="3"/>
    <x v="5"/>
    <s v="98 min"/>
    <n v="98"/>
    <n v="98"/>
    <n v="2.449217342201377"/>
    <s v=""/>
    <s v="Action &amp; Adventure, Dramas, International Movies"/>
    <x v="1"/>
    <s v="Action &amp; Adventure, Dramas, International Movies"/>
    <n v="3"/>
  </r>
  <r>
    <n v="5202"/>
    <x v="3041"/>
    <x v="0"/>
    <x v="3040"/>
    <s v="Griffin Dunne"/>
    <s v="Joan Didion"/>
    <n v="1"/>
    <x v="0"/>
    <s v="United States"/>
    <n v="1"/>
    <x v="1210"/>
    <x v="3"/>
    <x v="1"/>
    <s v="98 min"/>
    <n v="98"/>
    <n v="98"/>
    <n v="2.449217342201377"/>
    <s v=""/>
    <s v="Documentaries"/>
    <x v="3"/>
    <s v="Documentaries"/>
    <n v="1"/>
  </r>
  <r>
    <n v="5283"/>
    <x v="3042"/>
    <x v="0"/>
    <x v="3041"/>
    <s v="Susan Johnson"/>
    <s v="Bel Powley, Nathan Lane, Vanessa Bayer, Gabriel Byrne, Jason Ritter, Colin O'Donoghue, William Moseley, Desmin Borges"/>
    <n v="8"/>
    <x v="0"/>
    <s v="United States"/>
    <n v="1"/>
    <x v="469"/>
    <x v="9"/>
    <x v="5"/>
    <s v="98 min"/>
    <n v="98"/>
    <n v="98"/>
    <n v="2.449217342201377"/>
    <s v=""/>
    <s v="Comedies, Dramas"/>
    <x v="4"/>
    <s v="Comedies, Dramas"/>
    <n v="2"/>
  </r>
  <r>
    <n v="5317"/>
    <x v="3043"/>
    <x v="0"/>
    <x v="3042"/>
    <s v="Sarah Adina Smith"/>
    <s v="Rami Malek, DJ Qualls, Kate Lyn Sheil, Sukha Belle Potter, Toby Huss, Lin Shaye, Mark Kelly, Bruce Bundy, Teresa Yenque, Sandra Ellis Lafferty, Nicholas Pryor"/>
    <n v="11"/>
    <x v="0"/>
    <s v="United States"/>
    <n v="1"/>
    <x v="1138"/>
    <x v="9"/>
    <x v="5"/>
    <s v="98 min"/>
    <n v="98"/>
    <n v="98"/>
    <n v="2.449217342201377"/>
    <s v=""/>
    <s v="Independent Movies, Thrillers"/>
    <x v="15"/>
    <s v="Independent Movies, Thrillers"/>
    <n v="2"/>
  </r>
  <r>
    <n v="5497"/>
    <x v="3044"/>
    <x v="0"/>
    <x v="3043"/>
    <s v="Michael Barnett"/>
    <s v="Neil deGrasse Tyson, Bill Nye, Michio Kaku"/>
    <n v="3"/>
    <x v="0"/>
    <s v="United States"/>
    <n v="1"/>
    <x v="496"/>
    <x v="3"/>
    <x v="6"/>
    <s v="98 min"/>
    <n v="98"/>
    <n v="98"/>
    <n v="2.449217342201377"/>
    <s v=""/>
    <s v="Children &amp; Family Movies, Documentaries"/>
    <x v="0"/>
    <s v="Children &amp; Family Movies, Documentaries"/>
    <n v="2"/>
  </r>
  <r>
    <n v="5634"/>
    <x v="3045"/>
    <x v="0"/>
    <x v="3044"/>
    <s v="Andreas Prochaska"/>
    <s v="Florian Teichtmeister, Heino Ferch, Melika Foroutan, Juergen Maurer, Edin Hasanovic, Eugen Knecht, Mateusz Dopieralski, Dominik Warta, Simon Hatzl, Erwin Steinhauer, Friedrich von Thun, Juraj Kukura"/>
    <n v="12"/>
    <x v="58"/>
    <s v="Austria, Czech Republic"/>
    <n v="2"/>
    <x v="719"/>
    <x v="0"/>
    <x v="6"/>
    <s v="98 min"/>
    <n v="98"/>
    <n v="98"/>
    <n v="2.449217342201377"/>
    <s v=""/>
    <s v="Dramas, International Movies"/>
    <x v="2"/>
    <s v="Dramas, International Movies"/>
    <n v="2"/>
  </r>
  <r>
    <n v="5643"/>
    <x v="3046"/>
    <x v="0"/>
    <x v="3045"/>
    <s v="Emily Hagins"/>
    <s v="Sasha Pieterse, Alexis G. Zall, Alex Saxon, Jay Walker, Mark Blum, Neal Huff, Michael Cyril Creighton, Blanche Baker, Connor Ratliff, Will Denton"/>
    <n v="10"/>
    <x v="0"/>
    <s v="United States"/>
    <n v="1"/>
    <x v="36"/>
    <x v="3"/>
    <x v="1"/>
    <s v="98 min"/>
    <n v="98"/>
    <n v="98"/>
    <n v="2.449217342201377"/>
    <s v=""/>
    <s v="Children &amp; Family Movies, Dramas"/>
    <x v="0"/>
    <s v="Children &amp; Family Movies, Dramas"/>
    <n v="2"/>
  </r>
  <r>
    <n v="5667"/>
    <x v="3047"/>
    <x v="0"/>
    <x v="3046"/>
    <s v="Matt Bell"/>
    <s v="Eddie Hall"/>
    <n v="1"/>
    <x v="6"/>
    <s v="United Kingdom"/>
    <n v="1"/>
    <x v="94"/>
    <x v="4"/>
    <x v="5"/>
    <s v="98 min"/>
    <n v="98"/>
    <n v="98"/>
    <n v="2.449217342201377"/>
    <s v=""/>
    <s v="Documentaries, Sports Movies"/>
    <x v="3"/>
    <s v="Documentaries, Sports Movies"/>
    <n v="2"/>
  </r>
  <r>
    <n v="5720"/>
    <x v="3048"/>
    <x v="0"/>
    <x v="3047"/>
    <s v="Jeff Wadlow"/>
    <s v="Kevin James, Andy Garcia, Zulay Henao, Maurice Compte, Kelen Coleman, Andrew Howard, Rob Riggle, Leonard Earl Howze, Yul Vazquez, Kim Coates, Daniel Zacapa, Ron Rifkin, Jeff Chase"/>
    <n v="13"/>
    <x v="0"/>
    <s v="United States"/>
    <n v="1"/>
    <x v="1211"/>
    <x v="9"/>
    <x v="1"/>
    <s v="98 min"/>
    <n v="98"/>
    <n v="98"/>
    <n v="2.449217342201377"/>
    <s v=""/>
    <s v="Action &amp; Adventure, Comedies"/>
    <x v="1"/>
    <s v="Action &amp; Adventure, Comedies"/>
    <n v="2"/>
  </r>
  <r>
    <n v="6046"/>
    <x v="3049"/>
    <x v="0"/>
    <x v="3048"/>
    <s v="Ahmad El-Badri"/>
    <s v="Edward, Fifi Abdo, Lotfy Labib, Madeleine Matar, Nahla Zaki, Ahmed Fathy, Said Tarabeek, Badriya Tolba, Eman El-Sayed"/>
    <n v="9"/>
    <x v="2"/>
    <m/>
    <n v="0"/>
    <x v="961"/>
    <x v="11"/>
    <x v="5"/>
    <s v="98 min"/>
    <n v="98"/>
    <n v="98"/>
    <n v="2.449217342201377"/>
    <s v=""/>
    <s v="Comedies, International Movies"/>
    <x v="4"/>
    <s v="Comedies, International Movies"/>
    <n v="2"/>
  </r>
  <r>
    <n v="6060"/>
    <x v="3050"/>
    <x v="0"/>
    <x v="3049"/>
    <s v="Natalie Portman"/>
    <s v="Natalie Portman, Gilad Kahana, Amir Tessler, Moni Moshonov, Ohad Knoller, Makram Khoury, Neta Riskin, Alexander Peleg, Rotem Keinan, Tomer Kapon"/>
    <n v="10"/>
    <x v="29"/>
    <s v="Israel, United States"/>
    <n v="2"/>
    <x v="315"/>
    <x v="4"/>
    <x v="2"/>
    <s v="98 min"/>
    <n v="98"/>
    <n v="98"/>
    <n v="2.449217342201377"/>
    <s v=""/>
    <s v="Dramas, International Movies"/>
    <x v="2"/>
    <s v="Dramas, International Movies"/>
    <n v="2"/>
  </r>
  <r>
    <n v="6129"/>
    <x v="3051"/>
    <x v="0"/>
    <x v="3050"/>
    <s v="Trey Haley"/>
    <s v="Javicia Leslie, Jordan Calloway, Richard Lawson, Yvette Nicole Brown, Michelle Mitchenor, Amber Chardae Robinson, Jasmin Brown"/>
    <n v="7"/>
    <x v="0"/>
    <s v="United States"/>
    <n v="1"/>
    <x v="311"/>
    <x v="2"/>
    <x v="1"/>
    <s v="98 min"/>
    <n v="98"/>
    <n v="98"/>
    <n v="2.449217342201377"/>
    <s v=""/>
    <s v="Comedies, Romantic Movies"/>
    <x v="4"/>
    <s v="Comedies, Romantic Movies"/>
    <n v="2"/>
  </r>
  <r>
    <n v="6187"/>
    <x v="3052"/>
    <x v="0"/>
    <x v="305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n v="44"/>
    <x v="6"/>
    <s v="United Kingdom, United States"/>
    <n v="2"/>
    <x v="165"/>
    <x v="12"/>
    <x v="7"/>
    <s v="98 min"/>
    <n v="98"/>
    <n v="98"/>
    <n v="2.449217342201377"/>
    <s v=""/>
    <s v="Children &amp; Family Movies, Comedies"/>
    <x v="0"/>
    <s v="Children &amp; Family Movies, Comedies"/>
    <n v="2"/>
  </r>
  <r>
    <n v="6288"/>
    <x v="3053"/>
    <x v="0"/>
    <x v="3052"/>
    <s v="Tamer Bassiouni"/>
    <s v="Sameh Hussain, Menna Arafa, Merna al-Mohandes"/>
    <n v="3"/>
    <x v="2"/>
    <m/>
    <n v="0"/>
    <x v="749"/>
    <x v="0"/>
    <x v="1"/>
    <s v="98 min"/>
    <n v="98"/>
    <n v="98"/>
    <n v="2.449217342201377"/>
    <s v=""/>
    <s v="Comedies, International Movies"/>
    <x v="4"/>
    <s v="Comedies, International Movies"/>
    <n v="2"/>
  </r>
  <r>
    <n v="6293"/>
    <x v="3054"/>
    <x v="0"/>
    <x v="3053"/>
    <s v="Sushrut Jain"/>
    <s v="Kunal Nayyar"/>
    <n v="1"/>
    <x v="0"/>
    <s v="United States, India"/>
    <n v="2"/>
    <x v="232"/>
    <x v="8"/>
    <x v="1"/>
    <s v="98 min"/>
    <n v="98"/>
    <n v="98"/>
    <n v="2.449217342201377"/>
    <s v=""/>
    <s v="Documentaries, International Movies, Sports Movies"/>
    <x v="3"/>
    <s v="Documentaries, International Movies, Sports Movies"/>
    <n v="3"/>
  </r>
  <r>
    <n v="6340"/>
    <x v="3055"/>
    <x v="0"/>
    <x v="3054"/>
    <s v="Woody Allen"/>
    <s v="Cate Blanchett, Sally Hawkins, Alec Baldwin, Louis C.K., Bobby Cannavale, Andrew Dice Clay, Peter Sarsgaard, Michael Stuhlbarg, Tammy Blanchard, Max Casella, Alden Ehrenreich"/>
    <n v="11"/>
    <x v="0"/>
    <s v="United States"/>
    <n v="1"/>
    <x v="941"/>
    <x v="8"/>
    <x v="2"/>
    <s v="98 min"/>
    <n v="98"/>
    <n v="98"/>
    <n v="2.449217342201377"/>
    <s v=""/>
    <s v="Comedies, Dramas, Independent Movies"/>
    <x v="4"/>
    <s v="Comedies, Dramas, Independent Movies"/>
    <n v="3"/>
  </r>
  <r>
    <n v="6389"/>
    <x v="3056"/>
    <x v="0"/>
    <x v="3055"/>
    <s v="David McCracken"/>
    <s v="Mike C. Nelson, Jenni Melear, David McCracken, Napoleon Ryan, Dorothy Lyman, Richard Riehle"/>
    <n v="6"/>
    <x v="0"/>
    <s v="United States"/>
    <n v="1"/>
    <x v="609"/>
    <x v="5"/>
    <x v="5"/>
    <s v="98 min"/>
    <n v="98"/>
    <n v="98"/>
    <n v="2.449217342201377"/>
    <s v=""/>
    <s v="Independent Movies, Thrillers"/>
    <x v="15"/>
    <s v="Independent Movies, Thrillers"/>
    <n v="2"/>
  </r>
  <r>
    <n v="6398"/>
    <x v="3057"/>
    <x v="0"/>
    <x v="3056"/>
    <s v="Travis Zariwny"/>
    <s v="Gage Golightly, Matthew Daddario, Samuel Davis, Nadine Crocker, Dustin Ingram, Randy Schulman"/>
    <n v="6"/>
    <x v="0"/>
    <s v="United States"/>
    <n v="1"/>
    <x v="749"/>
    <x v="9"/>
    <x v="12"/>
    <s v="98 min"/>
    <n v="98"/>
    <n v="98"/>
    <n v="2.449217342201377"/>
    <s v=""/>
    <s v="Horror Movies, Thrillers"/>
    <x v="9"/>
    <s v="Horror Movies, Thrillers"/>
    <n v="2"/>
  </r>
  <r>
    <n v="6424"/>
    <x v="3058"/>
    <x v="0"/>
    <x v="3057"/>
    <s v="Brian De Palma"/>
    <s v="Sissy Spacek, Piper Laurie, Amy Irving, William Katt, John Travolta, Nancy Allen, Betty Buckley, P.J. Soles, Priscilla Pointer, Sydney Lassick, Stefan Gierasch, Michael Talbott, Doug Cox, Harry Gold, Noelle North"/>
    <n v="15"/>
    <x v="0"/>
    <s v="United States"/>
    <n v="1"/>
    <x v="609"/>
    <x v="59"/>
    <x v="12"/>
    <s v="98 min"/>
    <n v="98"/>
    <n v="98"/>
    <n v="2.449217342201377"/>
    <s v=""/>
    <s v="Classic Movies, Cult Movies, Horror Movies"/>
    <x v="5"/>
    <s v="Classic Movies, Cult Movies, Horror Movies"/>
    <n v="3"/>
  </r>
  <r>
    <n v="6468"/>
    <x v="3059"/>
    <x v="0"/>
    <x v="3058"/>
    <s v="Niyi Akinmolayan"/>
    <s v="Taiwo Obileye, Joke Silva, Falz The Bahd Guy, Dakore Akande, Funke Akindele, Zainab Balogun, Shaffy Bello, Ini Edo, Linda Ihuoma-Suleiman, Mawuli Gavor, Richard Mofe-Damijo, Rachael Oniga, Nkem Owoh, Patience Ozokwor"/>
    <n v="14"/>
    <x v="9"/>
    <s v="Nigeria"/>
    <n v="1"/>
    <x v="381"/>
    <x v="5"/>
    <x v="5"/>
    <s v="98 min"/>
    <n v="98"/>
    <n v="98"/>
    <n v="2.449217342201377"/>
    <s v=""/>
    <s v="Comedies, Dramas, International Movies"/>
    <x v="4"/>
    <s v="Comedies, Dramas, International Movies"/>
    <n v="3"/>
  </r>
  <r>
    <n v="6645"/>
    <x v="3060"/>
    <x v="0"/>
    <x v="3059"/>
    <s v="Patrik Syversen"/>
    <s v="Tom Rhys Harries, Jessamine-Bliss Bell, Patrick Stewart, Andr√© Eriksen, Richard Cordery, Martin Hutson, Turlough Convery, Delroy Brown, Tamzin Merchant"/>
    <n v="9"/>
    <x v="0"/>
    <s v="United States"/>
    <n v="1"/>
    <x v="1212"/>
    <x v="3"/>
    <x v="2"/>
    <s v="98 min"/>
    <n v="98"/>
    <n v="98"/>
    <n v="2.449217342201377"/>
    <s v=""/>
    <s v="Action &amp; Adventure, Sci-Fi &amp; Fantasy"/>
    <x v="1"/>
    <s v="Action &amp; Adventure, Sci-Fi &amp; Fantasy"/>
    <n v="2"/>
  </r>
  <r>
    <n v="6713"/>
    <x v="3061"/>
    <x v="0"/>
    <x v="3060"/>
    <s v="Robi Michael"/>
    <s v="Drew Fonteiro, Marc Menchaca, Michelle Macedo, Tyler Fleming, Melissa Macedo, Kenneth Moronta, Frankie Hinton"/>
    <n v="7"/>
    <x v="0"/>
    <s v="United States"/>
    <n v="1"/>
    <x v="204"/>
    <x v="2"/>
    <x v="5"/>
    <s v="98 min"/>
    <n v="98"/>
    <n v="98"/>
    <n v="2.449217342201377"/>
    <s v=""/>
    <s v="Dramas, Independent Movies, Thrillers"/>
    <x v="2"/>
    <s v="Dramas, Independent Movies, Thrillers"/>
    <n v="3"/>
  </r>
  <r>
    <n v="6754"/>
    <x v="3062"/>
    <x v="0"/>
    <x v="3061"/>
    <s v="James Wong"/>
    <s v="Devon Sawa, Ali Larter, Kerr Smith, Kristen Cloke, Seann William Scott, Tony Todd, Daniel Roebuck, Chad Donella, Roger Guenveur Smith, Amanda Detmer"/>
    <n v="10"/>
    <x v="0"/>
    <s v="United States"/>
    <n v="1"/>
    <x v="165"/>
    <x v="32"/>
    <x v="12"/>
    <s v="98 min"/>
    <n v="98"/>
    <n v="98"/>
    <n v="2.449217342201377"/>
    <s v=""/>
    <s v="Cult Movies, Horror Movies, Thrillers"/>
    <x v="14"/>
    <s v="Cult Movies, Horror Movies, Thrillers"/>
    <n v="3"/>
  </r>
  <r>
    <n v="6785"/>
    <x v="3063"/>
    <x v="0"/>
    <x v="3062"/>
    <s v="Fred M. Wilcox"/>
    <s v="Leslie Nielsen, Walter Pidgeon, Anne Francis, Jack Kelly, Warren Stevens, James Drury, Earl Holliman"/>
    <n v="7"/>
    <x v="0"/>
    <s v="United States"/>
    <n v="1"/>
    <x v="55"/>
    <x v="60"/>
    <x v="3"/>
    <s v="98 min"/>
    <n v="98"/>
    <n v="98"/>
    <n v="2.449217342201377"/>
    <s v=""/>
    <s v="Action &amp; Adventure, Classic Movies, Sci-Fi &amp; Fantasy"/>
    <x v="1"/>
    <s v="Action &amp; Adventure, Classic Movies, Sci-Fi &amp; Fantasy"/>
    <n v="3"/>
  </r>
  <r>
    <n v="6887"/>
    <x v="3064"/>
    <x v="0"/>
    <x v="3063"/>
    <s v="Mathieu Kassovitz"/>
    <s v="Halle Berry, Robert Downey Jr., Charles S. Dutton, John Carroll Lynch, Bernard Hill, Pen√©lope Cruz, Dorian Harewood, Bronwen Mantel"/>
    <n v="8"/>
    <x v="0"/>
    <s v="United States, France, Canada, Spain"/>
    <n v="4"/>
    <x v="225"/>
    <x v="20"/>
    <x v="12"/>
    <s v="98 min"/>
    <n v="98"/>
    <n v="98"/>
    <n v="2.449217342201377"/>
    <s v=""/>
    <s v="Horror Movies, Thrillers"/>
    <x v="9"/>
    <s v="Horror Movies, Thrillers"/>
    <n v="2"/>
  </r>
  <r>
    <n v="7038"/>
    <x v="3065"/>
    <x v="0"/>
    <x v="3064"/>
    <s v="Mary Mazzio"/>
    <s v="Jessica Chastain"/>
    <n v="1"/>
    <x v="0"/>
    <s v="United States"/>
    <n v="1"/>
    <x v="618"/>
    <x v="3"/>
    <x v="1"/>
    <s v="98 min"/>
    <n v="98"/>
    <n v="98"/>
    <n v="2.449217342201377"/>
    <s v=""/>
    <s v="Documentaries"/>
    <x v="3"/>
    <s v="Documentaries"/>
    <n v="1"/>
  </r>
  <r>
    <n v="7209"/>
    <x v="3066"/>
    <x v="0"/>
    <x v="3065"/>
    <s v="Jeffrey W. Byrd"/>
    <s v="Anthony Anderson, Jay Mohr, Kellita Smith, Nicole Ari Parker, Regina Hall, Loretta Devine, Donald Faison, Leila Arcieri, Charlie Murphy, Brooke D'Orsay"/>
    <n v="10"/>
    <x v="0"/>
    <s v="United States, Canada"/>
    <n v="2"/>
    <x v="55"/>
    <x v="30"/>
    <x v="2"/>
    <s v="98 min"/>
    <n v="98"/>
    <n v="98"/>
    <n v="2.449217342201377"/>
    <s v=""/>
    <s v="Action &amp; Adventure, Comedies"/>
    <x v="1"/>
    <s v="Action &amp; Adventure, Comedies"/>
    <n v="2"/>
  </r>
  <r>
    <n v="7324"/>
    <x v="3067"/>
    <x v="0"/>
    <x v="3066"/>
    <s v="Werner Herzog"/>
    <s v="Werner Herzog"/>
    <n v="1"/>
    <x v="0"/>
    <s v="United States"/>
    <n v="1"/>
    <x v="336"/>
    <x v="9"/>
    <x v="2"/>
    <s v="98 min"/>
    <n v="98"/>
    <n v="98"/>
    <n v="2.449217342201377"/>
    <s v=""/>
    <s v="Documentaries"/>
    <x v="3"/>
    <s v="Documentaries"/>
    <n v="1"/>
  </r>
  <r>
    <n v="7345"/>
    <x v="3068"/>
    <x v="0"/>
    <x v="3067"/>
    <s v="Charneice Fox"/>
    <s v="Brave Williams, Tobias Truvillion, Kym Whitley, LisaRaye McCoy, Charles Malik Whitfield, W. Ellington Felton, Christopher Williams, Angus Whinfield, Jamie Moreen, Raheem Devaughn"/>
    <n v="10"/>
    <x v="0"/>
    <s v="United States"/>
    <n v="1"/>
    <x v="1213"/>
    <x v="2"/>
    <x v="5"/>
    <s v="98 min"/>
    <n v="98"/>
    <n v="98"/>
    <n v="2.449217342201377"/>
    <s v=""/>
    <s v="Comedies, Romantic Movies"/>
    <x v="4"/>
    <s v="Comedies, Romantic Movies"/>
    <n v="2"/>
  </r>
  <r>
    <n v="7359"/>
    <x v="3069"/>
    <x v="0"/>
    <x v="3068"/>
    <s v="Ana Quiroga"/>
    <s v="Luciana Aymar"/>
    <n v="1"/>
    <x v="25"/>
    <s v="Argentina"/>
    <n v="1"/>
    <x v="777"/>
    <x v="9"/>
    <x v="6"/>
    <s v="98 min"/>
    <n v="98"/>
    <n v="98"/>
    <n v="2.449217342201377"/>
    <s v=""/>
    <s v="Documentaries, International Movies, Sports Movies"/>
    <x v="3"/>
    <s v="Documentaries, International Movies, Sports Movies"/>
    <n v="3"/>
  </r>
  <r>
    <n v="7398"/>
    <x v="3070"/>
    <x v="0"/>
    <x v="3069"/>
    <s v="Tom O'Brien"/>
    <s v="Tom O'Brien, Katherine Waterston, Caitlin Fitzgerald, Gaby Hoffmann, Louis Cancelmi, Zach Grenier"/>
    <n v="6"/>
    <x v="0"/>
    <s v="United States"/>
    <n v="1"/>
    <x v="271"/>
    <x v="0"/>
    <x v="1"/>
    <s v="98 min"/>
    <n v="98"/>
    <n v="98"/>
    <n v="2.449217342201377"/>
    <s v=""/>
    <s v="Comedies, Independent Movies, Romantic Movies"/>
    <x v="4"/>
    <s v="Comedies, Independent Movies, Romantic Movies"/>
    <n v="3"/>
  </r>
  <r>
    <n v="7443"/>
    <x v="3071"/>
    <x v="0"/>
    <x v="3070"/>
    <s v="Barry Sonnenfeld"/>
    <s v="Tommy Lee Jones, Will Smith, Linda Fiorentino, Vincent D'Onofrio, Rip Torn, Tony Shalhoub, Siobhan Fallon Hogan, Mike Nussbaum, Jon Gries, Sergio Calder√≥n"/>
    <n v="10"/>
    <x v="0"/>
    <s v="United States"/>
    <n v="1"/>
    <x v="392"/>
    <x v="53"/>
    <x v="2"/>
    <s v="98 min"/>
    <n v="98"/>
    <n v="98"/>
    <n v="2.449217342201377"/>
    <s v=""/>
    <s v="Action &amp; Adventure, Comedies, Sci-Fi &amp; Fantasy"/>
    <x v="1"/>
    <s v="Action &amp; Adventure, Comedies, Sci-Fi &amp; Fantasy"/>
    <n v="3"/>
  </r>
  <r>
    <n v="7696"/>
    <x v="3072"/>
    <x v="0"/>
    <x v="3071"/>
    <s v="Charles Stone III"/>
    <s v="Wood Harris, Mekhi Phifer, Kevin Carroll, Esai Morales, Chi McBride, Cam'ron, Remo Greene, Cynthia Martells, Elise Neal, Regina Hall, Joyce Walker"/>
    <n v="11"/>
    <x v="0"/>
    <s v="United States"/>
    <n v="1"/>
    <x v="55"/>
    <x v="43"/>
    <x v="12"/>
    <s v="98 min"/>
    <n v="98"/>
    <n v="98"/>
    <n v="2.449217342201377"/>
    <s v=""/>
    <s v="Action &amp; Adventure, Dramas"/>
    <x v="1"/>
    <s v="Action &amp; Adventure, Dramas"/>
    <n v="2"/>
  </r>
  <r>
    <n v="7815"/>
    <x v="3073"/>
    <x v="0"/>
    <x v="3072"/>
    <s v="Richard Correll"/>
    <s v="Madison Pettis, Sterling Beaumon, Luke Benward, Brian Stepanek, David DeLuise, Kim Rhodes, Adam Hicks, Ali Lohan, Sabrina Bryan, Rachel Winfree, Diego Acu√±a"/>
    <n v="11"/>
    <x v="0"/>
    <s v="United States"/>
    <n v="1"/>
    <x v="410"/>
    <x v="13"/>
    <x v="7"/>
    <s v="98 min"/>
    <n v="98"/>
    <n v="98"/>
    <n v="2.449217342201377"/>
    <s v=""/>
    <s v="Children &amp; Family Movies, Comedies"/>
    <x v="0"/>
    <s v="Children &amp; Family Movies, Comedies"/>
    <n v="2"/>
  </r>
  <r>
    <n v="7886"/>
    <x v="3074"/>
    <x v="0"/>
    <x v="3073"/>
    <s v="Sameh Abdulaziz"/>
    <s v="Haifa Wehbe, Bassem Samra, Mohamed Lotfy, Ahmed Fathy, Nagua Fouad, Ahlam Al-Gritly, Karim El Abnoudi, Salah Abdullah, Hakim, Usha"/>
    <n v="10"/>
    <x v="5"/>
    <s v="Egypt"/>
    <n v="1"/>
    <x v="580"/>
    <x v="0"/>
    <x v="5"/>
    <s v="98 min"/>
    <n v="98"/>
    <n v="98"/>
    <n v="2.449217342201377"/>
    <s v=""/>
    <s v="Dramas, International Movies"/>
    <x v="2"/>
    <s v="Dramas, International Movies"/>
    <n v="2"/>
  </r>
  <r>
    <n v="8012"/>
    <x v="3075"/>
    <x v="0"/>
    <x v="3074"/>
    <s v="Barney Clay"/>
    <s v="Mick Rock"/>
    <n v="1"/>
    <x v="6"/>
    <s v="United Kingdom, United States"/>
    <n v="2"/>
    <x v="709"/>
    <x v="9"/>
    <x v="5"/>
    <s v="98 min"/>
    <n v="98"/>
    <n v="98"/>
    <n v="2.449217342201377"/>
    <s v=""/>
    <s v="Documentaries, Music &amp; Musicals"/>
    <x v="3"/>
    <s v="Documentaries, Music &amp; Musicals"/>
    <n v="2"/>
  </r>
  <r>
    <n v="8064"/>
    <x v="3076"/>
    <x v="0"/>
    <x v="3075"/>
    <s v="Sam O'Steen"/>
    <s v="Tony King, Mary Alice, Irene Cara, Dorian Harewood, Paul Lambert, Beatrice Winde, Lonette McKee"/>
    <n v="7"/>
    <x v="0"/>
    <s v="United States"/>
    <n v="1"/>
    <x v="55"/>
    <x v="59"/>
    <x v="7"/>
    <s v="98 min"/>
    <n v="98"/>
    <n v="98"/>
    <n v="2.449217342201377"/>
    <s v=""/>
    <s v="Dramas, Music &amp; Musicals"/>
    <x v="2"/>
    <s v="Dramas, Music &amp; Musicals"/>
    <n v="2"/>
  </r>
  <r>
    <n v="8088"/>
    <x v="3077"/>
    <x v="0"/>
    <x v="3076"/>
    <s v="Adam McKay"/>
    <s v="Will Ferrell, John C. Reilly, Mary Steenburgen, Richard Jenkins, Adam Scott, Kathryn Hahn, Andrea Savage, Lurie Poston, Elizabeth Yozamp, Logan Manus, Rob Riggle"/>
    <n v="11"/>
    <x v="0"/>
    <s v="United States"/>
    <n v="1"/>
    <x v="55"/>
    <x v="13"/>
    <x v="12"/>
    <s v="98 min"/>
    <n v="98"/>
    <n v="98"/>
    <n v="2.449217342201377"/>
    <s v=""/>
    <s v="Comedies"/>
    <x v="4"/>
    <s v="Comedies"/>
    <n v="1"/>
  </r>
  <r>
    <n v="8132"/>
    <x v="3078"/>
    <x v="0"/>
    <x v="3077"/>
    <s v="Angga Dwimas Sasongko"/>
    <s v="Tio Pakusadewo, Julie Estelle, Widyawati, Rio Dewanto, Chicco Jerikho, Jajang C. Noer, Shafira Umm"/>
    <n v="7"/>
    <x v="43"/>
    <s v="Indonesia"/>
    <n v="1"/>
    <x v="254"/>
    <x v="9"/>
    <x v="1"/>
    <s v="98 min"/>
    <n v="98"/>
    <n v="98"/>
    <n v="2.449217342201377"/>
    <s v=""/>
    <s v="Dramas, International Movies, Romantic Movies"/>
    <x v="2"/>
    <s v="Dramas, International Movies, Romantic Movies"/>
    <n v="3"/>
  </r>
  <r>
    <n v="8169"/>
    <x v="3079"/>
    <x v="0"/>
    <x v="3078"/>
    <s v="Yann Arthus-Bertrand, Michael Pitiot"/>
    <s v="Vanessa Paradis"/>
    <n v="1"/>
    <x v="11"/>
    <s v="France"/>
    <n v="1"/>
    <x v="96"/>
    <x v="4"/>
    <x v="6"/>
    <s v="98 min"/>
    <n v="98"/>
    <n v="98"/>
    <n v="2.449217342201377"/>
    <s v=""/>
    <s v="Documentaries, International Movies"/>
    <x v="3"/>
    <s v="Documentaries, International Movies"/>
    <n v="2"/>
  </r>
  <r>
    <n v="8214"/>
    <x v="3080"/>
    <x v="0"/>
    <x v="3079"/>
    <s v="Philippe Falardeau"/>
    <s v="Liev Schreiber, Elisabeth Moss, Ron Perlman, Naomi Watts, Jim Gaffigan, Michael Rapaport, Pooch Hall, Morgan Spector, Jason Jones"/>
    <n v="9"/>
    <x v="0"/>
    <s v="United States"/>
    <n v="1"/>
    <x v="835"/>
    <x v="9"/>
    <x v="12"/>
    <s v="98 min"/>
    <n v="98"/>
    <n v="98"/>
    <n v="2.449217342201377"/>
    <s v=""/>
    <s v="Dramas, Sports Movies"/>
    <x v="2"/>
    <s v="Dramas, Sports Movies"/>
    <n v="2"/>
  </r>
  <r>
    <n v="8219"/>
    <x v="3081"/>
    <x v="0"/>
    <x v="3080"/>
    <s v="Olivier Loustau"/>
    <s v="Christa Th√©ret, Olivier Loustau, Florence Thomassin, Patrick Descamps, St√©phane Rideau, Pierre Berriau, Deborah Grall, Vincent Martinez"/>
    <n v="8"/>
    <x v="11"/>
    <s v="France"/>
    <n v="1"/>
    <x v="63"/>
    <x v="4"/>
    <x v="5"/>
    <s v="98 min"/>
    <n v="98"/>
    <n v="98"/>
    <n v="2.449217342201377"/>
    <s v=""/>
    <s v="Dramas, International Movies, Romantic Movies"/>
    <x v="2"/>
    <s v="Dramas, International Movies, Romantic Movies"/>
    <n v="3"/>
  </r>
  <r>
    <n v="8381"/>
    <x v="3082"/>
    <x v="0"/>
    <x v="3081"/>
    <s v="Alejandro Agresti"/>
    <s v="Keanu Reeves, Sandra Bullock, Dylan Walsh, Shohreh Aghdashloo, Ebon Moss-Bachrach, Lynn Collins, Willeke van Ammelrooy, Christopher Plummer"/>
    <n v="8"/>
    <x v="0"/>
    <s v="United States"/>
    <n v="1"/>
    <x v="184"/>
    <x v="24"/>
    <x v="7"/>
    <s v="98 min"/>
    <n v="98"/>
    <n v="98"/>
    <n v="2.449217342201377"/>
    <s v=""/>
    <s v="Dramas, Romantic Movies, Sci-Fi &amp; Fantasy"/>
    <x v="2"/>
    <s v="Dramas, Romantic Movies, Sci-Fi &amp; Fantasy"/>
    <n v="3"/>
  </r>
  <r>
    <n v="8408"/>
    <x v="3083"/>
    <x v="0"/>
    <x v="3082"/>
    <s v="Robert Cannan, Ross Adam"/>
    <m/>
    <n v="0"/>
    <x v="6"/>
    <s v="United Kingdom"/>
    <n v="1"/>
    <x v="1214"/>
    <x v="9"/>
    <x v="1"/>
    <s v="98 min"/>
    <n v="98"/>
    <n v="98"/>
    <n v="2.449217342201377"/>
    <s v=""/>
    <s v="Documentaries, International Movies"/>
    <x v="3"/>
    <s v="Documentaries, International Movies"/>
    <n v="2"/>
  </r>
  <r>
    <n v="8467"/>
    <x v="3084"/>
    <x v="0"/>
    <x v="3083"/>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n v="39"/>
    <x v="0"/>
    <s v="United States"/>
    <n v="1"/>
    <x v="107"/>
    <x v="16"/>
    <x v="3"/>
    <s v="98 min"/>
    <n v="98"/>
    <n v="98"/>
    <n v="2.449217342201377"/>
    <s v=""/>
    <s v="Children &amp; Family Movies"/>
    <x v="0"/>
    <s v="Children &amp; Family Movies"/>
    <n v="1"/>
  </r>
  <r>
    <n v="8525"/>
    <x v="3085"/>
    <x v="0"/>
    <x v="3084"/>
    <s v="Will Lockhart, Cole D. Pruitt"/>
    <m/>
    <n v="0"/>
    <x v="0"/>
    <s v="United States"/>
    <n v="1"/>
    <x v="1215"/>
    <x v="5"/>
    <x v="1"/>
    <s v="98 min"/>
    <n v="98"/>
    <n v="98"/>
    <n v="2.449217342201377"/>
    <s v=""/>
    <s v="Documentaries"/>
    <x v="3"/>
    <s v="Documentaries"/>
    <n v="1"/>
  </r>
  <r>
    <n v="8551"/>
    <x v="3086"/>
    <x v="0"/>
    <x v="3085"/>
    <s v="Ossama Abu El Atta, Tarek Al Eryan"/>
    <s v="Mona Zaki, Asser Yassin, Amr Saad, Salwa Mohammed"/>
    <n v="4"/>
    <x v="5"/>
    <s v="Egypt"/>
    <n v="1"/>
    <x v="523"/>
    <x v="4"/>
    <x v="1"/>
    <s v="98 min"/>
    <n v="98"/>
    <n v="98"/>
    <n v="2.449217342201377"/>
    <s v=""/>
    <s v="Action &amp; Adventure, Dramas, International Movies"/>
    <x v="1"/>
    <s v="Action &amp; Adventure, Dramas, International Movies"/>
    <n v="3"/>
  </r>
  <r>
    <n v="8557"/>
    <x v="3087"/>
    <x v="0"/>
    <x v="3086"/>
    <s v="Niyi Akinmolayan"/>
    <s v="Enyinna Nwigwe, Daniella Down, Banky Wellington, Adesua Etomi, Somkele Iyamah, Iretiola Doyle, Sola Sobowale, Michael De Pinna, Lynita Crofford, Patience Ozokwor"/>
    <n v="10"/>
    <x v="9"/>
    <s v="Nigeria"/>
    <n v="1"/>
    <x v="1216"/>
    <x v="3"/>
    <x v="1"/>
    <s v="98 min"/>
    <n v="98"/>
    <n v="98"/>
    <n v="2.449217342201377"/>
    <s v=""/>
    <s v="Comedies, International Movies, Romantic Movies"/>
    <x v="4"/>
    <s v="Comedies, International Movies, Romantic Movies"/>
    <n v="3"/>
  </r>
  <r>
    <n v="8627"/>
    <x v="3088"/>
    <x v="0"/>
    <x v="3087"/>
    <s v="Don Michael Paul"/>
    <s v="Michael Gross, Jamie Kennedy, Tanya van Graan, Jamie-Lee Money, Stephanie Schildknecht, Greg Kriek, Jenna Upton, Jay Anstey, Christie Peruso"/>
    <n v="9"/>
    <x v="0"/>
    <s v="United States, South Africa"/>
    <n v="2"/>
    <x v="22"/>
    <x v="5"/>
    <x v="2"/>
    <s v="98 min"/>
    <n v="98"/>
    <n v="98"/>
    <n v="2.449217342201377"/>
    <s v=""/>
    <s v="Action &amp; Adventure, Comedies, Horror Movies"/>
    <x v="1"/>
    <s v="Action &amp; Adventure, Comedies, Horror Movies"/>
    <n v="3"/>
  </r>
  <r>
    <n v="8698"/>
    <x v="3089"/>
    <x v="0"/>
    <x v="3088"/>
    <s v="John Michael McDonagh"/>
    <s v="Alexander Skarsg√•rd, Michael Pe√±a, Theo James, Tessa Thompson, Caleb Landry Jones, Paul Reiser, Stephanie Sigman, David Wilmot, Malcolm Barrett"/>
    <n v="9"/>
    <x v="6"/>
    <s v="United Kingdom"/>
    <n v="1"/>
    <x v="181"/>
    <x v="9"/>
    <x v="12"/>
    <s v="98 min"/>
    <n v="98"/>
    <n v="98"/>
    <n v="2.449217342201377"/>
    <s v=""/>
    <s v="Action &amp; Adventure, Comedies"/>
    <x v="1"/>
    <s v="Action &amp; Adventure, Comedies"/>
    <n v="2"/>
  </r>
  <r>
    <n v="8795"/>
    <x v="3090"/>
    <x v="0"/>
    <x v="3089"/>
    <s v="Mohamed Diab"/>
    <s v="Nelly Karim, Hany Adel, Tarek Abdel Aziz, Ahmed Malek, Ahmed Dash, Husni Sheta, Aly Eltayeb, Amr El Kady, Mohamed Abd El Azim, Gameel Barsoum, Ashraf Hamdy"/>
    <n v="11"/>
    <x v="5"/>
    <s v="Egypt, France"/>
    <n v="2"/>
    <x v="1217"/>
    <x v="9"/>
    <x v="1"/>
    <s v="98 min"/>
    <n v="98"/>
    <n v="98"/>
    <n v="2.449217342201377"/>
    <s v=""/>
    <s v="Dramas, Independent Movies, International Movies"/>
    <x v="2"/>
    <s v="Dramas, Independent Movies, International Movies"/>
    <n v="3"/>
  </r>
  <r>
    <n v="52"/>
    <x v="3091"/>
    <x v="0"/>
    <x v="3090"/>
    <s v="Toshiya Shinohara"/>
    <s v="Kappei Yamaguchi, Satsuki Yukino, Mieko Harada, Koji Tsujitani, Houko Kuwashima, Kumiko Watanabe, Noriko Hidaka, Kenichi Ogata, Toshiyuki Morikawa, Izumi Ogami"/>
    <n v="10"/>
    <x v="1"/>
    <s v="Japan"/>
    <n v="1"/>
    <x v="698"/>
    <x v="43"/>
    <x v="1"/>
    <s v="99 min"/>
    <n v="99"/>
    <n v="99"/>
    <n v="0.31922223536726124"/>
    <s v=""/>
    <s v="Action &amp; Adventure, Anime Features, International Movies"/>
    <x v="1"/>
    <s v="Action &amp; Adventure, Anime Features, International Movies"/>
    <n v="3"/>
  </r>
  <r>
    <n v="53"/>
    <x v="3092"/>
    <x v="0"/>
    <x v="3091"/>
    <s v="Toshiya Shinohara"/>
    <s v="Kappei Yamaguchi, Satsuki Yukino, Koji Tsujitani, Houko Kuwashima, Kumiko Watanabe, Ken Narita, Akio Otsuka, Kikuko Inoue"/>
    <n v="8"/>
    <x v="1"/>
    <s v="Japan"/>
    <n v="1"/>
    <x v="698"/>
    <x v="20"/>
    <x v="1"/>
    <s v="99 min"/>
    <n v="99"/>
    <n v="99"/>
    <n v="0.31922223536726124"/>
    <s v=""/>
    <s v="Action &amp; Adventure, Anime Features, International Movies"/>
    <x v="1"/>
    <s v="Action &amp; Adventure, Anime Features, International Movies"/>
    <n v="3"/>
  </r>
  <r>
    <n v="120"/>
    <x v="3093"/>
    <x v="0"/>
    <x v="3092"/>
    <s v="JP Habac"/>
    <s v="Janine Gutierrez, JC Santos, Victor Anastacio, Yesh Burce, Lotlot De Leon"/>
    <n v="5"/>
    <x v="2"/>
    <m/>
    <n v="0"/>
    <x v="1085"/>
    <x v="1"/>
    <x v="5"/>
    <s v="99 min"/>
    <n v="99"/>
    <n v="99"/>
    <n v="0.31922223536726124"/>
    <s v=""/>
    <s v="Dramas, International Movies, Romantic Movies"/>
    <x v="2"/>
    <s v="Dramas, International Movies, Romantic Movies"/>
    <n v="3"/>
  </r>
  <r>
    <n v="338"/>
    <x v="3094"/>
    <x v="0"/>
    <x v="3093"/>
    <s v="Mark Helfrich"/>
    <s v="Dane Cook, Jessica Alba, Dan Fogler, Ellia English, Sasha Pieterse, Annie Wood, Lonny Ross, Chelan Simmons, Simone Bailly, Jodelle Ferland, Crystal Lowe, Troy Gentile, Georgia Craig, Michelle Harrison, Chiara Zanni"/>
    <n v="15"/>
    <x v="0"/>
    <s v="United States, Canada"/>
    <n v="2"/>
    <x v="757"/>
    <x v="37"/>
    <x v="12"/>
    <s v="99 min"/>
    <n v="99"/>
    <n v="99"/>
    <n v="0.31922223536726124"/>
    <s v=""/>
    <s v="Comedies, Romantic Movies"/>
    <x v="4"/>
    <s v="Comedies, Romantic Movies"/>
    <n v="2"/>
  </r>
  <r>
    <n v="345"/>
    <x v="3095"/>
    <x v="0"/>
    <x v="3094"/>
    <s v="Howard Zieff"/>
    <s v="Anna Chlumsky, Austin O'Brien, Dan Aykroyd, Jamie Lee Curtis, Richard Masur, Christine Ebersole, Angeline Ball"/>
    <n v="7"/>
    <x v="0"/>
    <s v="United States"/>
    <n v="1"/>
    <x v="757"/>
    <x v="28"/>
    <x v="7"/>
    <s v="99 min"/>
    <n v="99"/>
    <n v="99"/>
    <n v="0.31922223536726124"/>
    <s v=""/>
    <s v="Children &amp; Family Movies, Comedies, Dramas"/>
    <x v="0"/>
    <s v="Children &amp; Family Movies, Comedies, Dramas"/>
    <n v="3"/>
  </r>
  <r>
    <n v="427"/>
    <x v="3096"/>
    <x v="0"/>
    <x v="3095"/>
    <s v="Ainsley Gardiner, Briar Grace-Smith"/>
    <s v="Rachel House, Briar Grace-Smith, Tanea Heke, Tioreore Ngatai-Melbourne, Ana Scotney, Hariata Moriarty, Chelsie Preston Crayford, Sylvia Rands"/>
    <n v="8"/>
    <x v="39"/>
    <s v="New Zealand"/>
    <n v="1"/>
    <x v="325"/>
    <x v="6"/>
    <x v="5"/>
    <s v="99 min"/>
    <n v="99"/>
    <n v="99"/>
    <n v="0.31922223536726124"/>
    <s v=""/>
    <s v="Dramas"/>
    <x v="2"/>
    <s v="Dramas"/>
    <n v="1"/>
  </r>
  <r>
    <n v="722"/>
    <x v="3097"/>
    <x v="0"/>
    <x v="3096"/>
    <s v="Mike Gunther"/>
    <s v="Will Yun Lee, Jermaine Love, Rory Markham, Bertrand-Xavier Corbi, Katie Keene, Fernando Chien, Gina DeCesare, Michael Blalock, Stephen Lang, Chris Mulkey"/>
    <n v="10"/>
    <x v="0"/>
    <s v="United States"/>
    <n v="1"/>
    <x v="677"/>
    <x v="1"/>
    <x v="12"/>
    <s v="99 min"/>
    <n v="99"/>
    <n v="99"/>
    <n v="0.31922223536726124"/>
    <s v=""/>
    <s v="Action &amp; Adventure"/>
    <x v="1"/>
    <s v="Action &amp; Adventure"/>
    <n v="1"/>
  </r>
  <r>
    <n v="744"/>
    <x v="3098"/>
    <x v="0"/>
    <x v="3097"/>
    <s v="Mark Raso"/>
    <s v="Gethin Anthony, Frederikke Dahl Hansen, Sebastian Armesto, Olivia Grant, Baard Owe, Mille Dinesen, Martin Hestb√¶k, Tamzin Merchant"/>
    <n v="8"/>
    <x v="8"/>
    <s v="Canada, United States, Denmark"/>
    <n v="3"/>
    <x v="576"/>
    <x v="0"/>
    <x v="5"/>
    <s v="99 min"/>
    <n v="99"/>
    <n v="99"/>
    <n v="0.31922223536726124"/>
    <s v=""/>
    <s v="Dramas, Independent Movies, Romantic Movies"/>
    <x v="2"/>
    <s v="Dramas, Independent Movies, Romantic Movies"/>
    <n v="3"/>
  </r>
  <r>
    <n v="782"/>
    <x v="3099"/>
    <x v="0"/>
    <x v="3098"/>
    <s v="Peter Galison"/>
    <m/>
    <n v="0"/>
    <x v="2"/>
    <m/>
    <n v="0"/>
    <x v="64"/>
    <x v="6"/>
    <x v="1"/>
    <s v="99 min"/>
    <n v="99"/>
    <n v="99"/>
    <n v="0.31922223536726124"/>
    <s v=""/>
    <s v="Documentaries"/>
    <x v="3"/>
    <s v="Documentaries"/>
    <n v="1"/>
  </r>
  <r>
    <n v="803"/>
    <x v="3100"/>
    <x v="0"/>
    <x v="3099"/>
    <s v="James McTeigue"/>
    <s v="Rain, Naomie Harris, Ben Miles, Rick Yune, Sh√¥ Kosugi, Sung Kang, Richard van Weyden, Thorston Manderlay, Wladimir Tarasjanz, Eleonore Weisgerber"/>
    <n v="10"/>
    <x v="10"/>
    <s v="Germany, United States, France"/>
    <n v="3"/>
    <x v="64"/>
    <x v="16"/>
    <x v="12"/>
    <s v="99 min"/>
    <n v="99"/>
    <n v="99"/>
    <n v="0.31922223536726124"/>
    <s v=""/>
    <s v="Action &amp; Adventure"/>
    <x v="1"/>
    <s v="Action &amp; Adventure"/>
    <n v="1"/>
  </r>
  <r>
    <n v="813"/>
    <x v="3101"/>
    <x v="0"/>
    <x v="3100"/>
    <s v="Dominic Sena"/>
    <s v="John Travolta, Hugh Jackman, Halle Berry, Don Cheadle, Sam Shepard, Vinnie Jones, Drea de Matteo, Rudolf Martin, Zach Grenier, Camryn Grimes"/>
    <n v="10"/>
    <x v="0"/>
    <s v="United States"/>
    <n v="1"/>
    <x v="64"/>
    <x v="22"/>
    <x v="12"/>
    <s v="99 min"/>
    <n v="99"/>
    <n v="99"/>
    <n v="0.31922223536726124"/>
    <s v=""/>
    <s v="Action &amp; Adventure"/>
    <x v="1"/>
    <s v="Action &amp; Adventure"/>
    <n v="1"/>
  </r>
  <r>
    <n v="859"/>
    <x v="3102"/>
    <x v="0"/>
    <x v="3101"/>
    <s v="Mohamed Diab"/>
    <s v="Maged El-Kidwani, Bassem Samra, Ahmed El Fishawy, Nelly Kariem, Boshra, Nahed El Seba√Ø, Marwa Mehran, Sawsan Badr, Omar El Saeed, Moataz Al-Demerdash"/>
    <n v="10"/>
    <x v="2"/>
    <m/>
    <n v="0"/>
    <x v="182"/>
    <x v="16"/>
    <x v="1"/>
    <s v="99 min"/>
    <n v="99"/>
    <n v="99"/>
    <n v="0.31922223536726124"/>
    <s v=""/>
    <s v="Dramas, Independent Movies, International Movies"/>
    <x v="2"/>
    <s v="Dramas, Independent Movies, International Movies"/>
    <n v="3"/>
  </r>
  <r>
    <n v="878"/>
    <x v="3103"/>
    <x v="0"/>
    <x v="3102"/>
    <s v="Praveen Kandregula"/>
    <s v="Vikas Vasistha, Sandeep Varanasi, Rag Mayur, Trishara, Munivenkatapa, Uma Yg, Sirivennela Yanamandhala, Sindhu Sreenivasa Murthy"/>
    <n v="8"/>
    <x v="17"/>
    <s v="India"/>
    <n v="1"/>
    <x v="103"/>
    <x v="6"/>
    <x v="5"/>
    <s v="99 min"/>
    <n v="99"/>
    <n v="99"/>
    <n v="0.31922223536726124"/>
    <s v=""/>
    <s v="Comedies, Independent Movies, International Movies"/>
    <x v="4"/>
    <s v="Comedies, Independent Movies, International Movies"/>
    <n v="3"/>
  </r>
  <r>
    <n v="895"/>
    <x v="3104"/>
    <x v="0"/>
    <x v="3103"/>
    <s v="David Pablos"/>
    <s v="Alfonso Herrera, Emiliano Zurita, Mabel Cadena, Fernando Becerril, Paulina √Ålvarez Mu√±oz"/>
    <n v="5"/>
    <x v="15"/>
    <s v="Mexico, Brazil"/>
    <n v="2"/>
    <x v="1218"/>
    <x v="6"/>
    <x v="5"/>
    <s v="99 min"/>
    <n v="99"/>
    <n v="99"/>
    <n v="0.31922223536726124"/>
    <s v=""/>
    <s v="Dramas, Independent Movies, International Movies"/>
    <x v="2"/>
    <s v="Dramas, Independent Movies, International Movies"/>
    <n v="3"/>
  </r>
  <r>
    <n v="911"/>
    <x v="3105"/>
    <x v="0"/>
    <x v="3104"/>
    <s v="Anthony Mandler"/>
    <s v="Kelvin Harrison Jr., Jennifer Hudson, Jeffrey Wright, Jennifer Ehle, Tim Blake Nelson, Nasir 'Nas' Jones, Rakim Mayers, Paul Ben-Victor, John David Washington, Jharrel Jerome, Dorian Missick"/>
    <n v="11"/>
    <x v="0"/>
    <s v="United States"/>
    <n v="1"/>
    <x v="118"/>
    <x v="6"/>
    <x v="5"/>
    <s v="99 min"/>
    <n v="99"/>
    <n v="99"/>
    <n v="0.31922223536726124"/>
    <s v=""/>
    <s v="Dramas"/>
    <x v="2"/>
    <s v="Dramas"/>
    <n v="1"/>
  </r>
  <r>
    <n v="930"/>
    <x v="3106"/>
    <x v="0"/>
    <x v="3105"/>
    <s v="Roel Rein√©"/>
    <s v="Danny Trejo, Jake Busey, Elysia Rotaru, Dean McDermott, Elizabeth Lavender, Peter Skagen"/>
    <n v="6"/>
    <x v="2"/>
    <m/>
    <n v="0"/>
    <x v="475"/>
    <x v="3"/>
    <x v="12"/>
    <s v="99 min"/>
    <n v="99"/>
    <n v="99"/>
    <n v="0.31922223536726124"/>
    <s v=""/>
    <s v="Action &amp; Adventure, Horror Movies"/>
    <x v="1"/>
    <s v="Action &amp; Adventure, Horror Movies"/>
    <n v="2"/>
  </r>
  <r>
    <n v="953"/>
    <x v="3107"/>
    <x v="0"/>
    <x v="3106"/>
    <s v="Jonathan Lynn"/>
    <s v="Bruce Willis, Matthew Perry, Rosanna Arquette, Michael Clarke Duncan, Natasha Henstridge, Amanda Peet, Kevin Pollak, Harland Williams, Carmen Ferland, Serge Christianssens"/>
    <n v="10"/>
    <x v="0"/>
    <s v="United States"/>
    <n v="1"/>
    <x v="475"/>
    <x v="32"/>
    <x v="12"/>
    <s v="99 min"/>
    <n v="99"/>
    <n v="99"/>
    <n v="0.31922223536726124"/>
    <s v=""/>
    <s v="Action &amp; Adventure, Comedies"/>
    <x v="1"/>
    <s v="Action &amp; Adventure, Comedies"/>
    <n v="2"/>
  </r>
  <r>
    <n v="1134"/>
    <x v="3108"/>
    <x v="0"/>
    <x v="3107"/>
    <s v="Don Michael Paul"/>
    <s v="Chad Michael Collins, Billy Zane, Dennis Haysbert, Nick Gomez, Ravil Isyanov, Stephanie Vogt, Navid Negahban, Presciliana Esparolini, Enoch Frost"/>
    <n v="9"/>
    <x v="0"/>
    <s v="United States"/>
    <n v="1"/>
    <x v="537"/>
    <x v="9"/>
    <x v="12"/>
    <s v="99 min"/>
    <n v="99"/>
    <n v="99"/>
    <n v="0.31922223536726124"/>
    <s v=""/>
    <s v="Action &amp; Adventure"/>
    <x v="1"/>
    <s v="Action &amp; Adventure"/>
    <n v="1"/>
  </r>
  <r>
    <n v="1223"/>
    <x v="3109"/>
    <x v="0"/>
    <x v="3108"/>
    <s v="Kevin McManus, Matthew McManus"/>
    <s v="Chris Sheffield, Michaela McManus, Neville Archambault, Ryan O'Flanagan, Matilda Lawler, Jim Cummings, Jeremy Holm, Heidi Niedermeyer, Willie C. Carpenter, Matthew Lawler"/>
    <n v="10"/>
    <x v="0"/>
    <s v="United States"/>
    <n v="1"/>
    <x v="1010"/>
    <x v="1"/>
    <x v="5"/>
    <s v="99 min"/>
    <n v="99"/>
    <n v="99"/>
    <n v="0.31922223536726124"/>
    <s v=""/>
    <s v="Horror Movies, Independent Movies"/>
    <x v="9"/>
    <s v="Horror Movies, Independent Movies"/>
    <n v="2"/>
  </r>
  <r>
    <n v="1330"/>
    <x v="3110"/>
    <x v="0"/>
    <x v="3109"/>
    <s v="Julien Royal"/>
    <s v="Hedi Bouchenafa, Nassim Lyes, Fred Testot, Julie Ferrier, Benjamin Trani√©, Hugues Jourdain, Charlotte Gabris, Vincent Desagnat, Nina Kepekian, Hakim Jemili, Bun-hay Mean"/>
    <n v="11"/>
    <x v="11"/>
    <s v="France"/>
    <n v="1"/>
    <x v="1219"/>
    <x v="6"/>
    <x v="5"/>
    <s v="99 min"/>
    <n v="99"/>
    <n v="99"/>
    <n v="0.31922223536726124"/>
    <s v=""/>
    <s v="Comedies, International Movies"/>
    <x v="4"/>
    <s v="Comedies, International Movies"/>
    <n v="2"/>
  </r>
  <r>
    <n v="1429"/>
    <x v="3111"/>
    <x v="0"/>
    <x v="3110"/>
    <s v="Rohena Gera"/>
    <s v="Tillotama Shome, Vivek Gomber, Geetanjali Kulkarni, Rahul Vohra, Divya Seth, Chandrachoor Rai, Dilnaz Irani, Bhagyashree Pandit, Anupriya Goenka, Rashi Mal"/>
    <n v="10"/>
    <x v="17"/>
    <s v="India, France"/>
    <n v="2"/>
    <x v="11"/>
    <x v="5"/>
    <x v="5"/>
    <s v="99 min"/>
    <n v="99"/>
    <n v="99"/>
    <n v="0.31922223536726124"/>
    <s v=""/>
    <s v="Dramas, Independent Movies, International Movies"/>
    <x v="2"/>
    <s v="Dramas, Independent Movies, International Movies"/>
    <n v="3"/>
  </r>
  <r>
    <n v="1439"/>
    <x v="3112"/>
    <x v="0"/>
    <x v="3111"/>
    <s v="Florent Bodin"/>
    <s v="Tony Parker"/>
    <n v="1"/>
    <x v="11"/>
    <s v="France"/>
    <n v="1"/>
    <x v="562"/>
    <x v="1"/>
    <x v="1"/>
    <s v="99 min"/>
    <n v="99"/>
    <n v="99"/>
    <n v="0.31922223536726124"/>
    <s v=""/>
    <s v="Documentaries, International Movies, Sports Movies"/>
    <x v="3"/>
    <s v="Documentaries, International Movies, Sports Movies"/>
    <n v="3"/>
  </r>
  <r>
    <n v="1630"/>
    <x v="3113"/>
    <x v="0"/>
    <x v="3112"/>
    <s v="Derick Cabrido"/>
    <s v="Kim Chiu, JM de Guzman, Tony Labrusca, Martin del Rosario, Kate Alejandrino, Miel Espinoza, Janella Salvador, Cris Villanueva, Almira Muhlach, Cris Villonco, Mercedes Cabral, Jerry O'Hara, Simon Ibarra, Alex Medina, Markus Paterson"/>
    <n v="15"/>
    <x v="48"/>
    <s v="Philippines"/>
    <n v="1"/>
    <x v="189"/>
    <x v="1"/>
    <x v="5"/>
    <s v="99 min"/>
    <n v="99"/>
    <n v="99"/>
    <n v="0.31922223536726124"/>
    <s v=""/>
    <s v="Horror Movies, International Movies"/>
    <x v="9"/>
    <s v="Horror Movies, International Movies"/>
    <n v="2"/>
  </r>
  <r>
    <n v="1664"/>
    <x v="3114"/>
    <x v="0"/>
    <x v="3113"/>
    <s v="Debbie Allen"/>
    <s v="Dolly Parton, Christine Baranski, Treat Williams, Jenifer Lewis, Josh Segarra, Jeanine Mason, Mary Lane Haskell"/>
    <n v="7"/>
    <x v="0"/>
    <s v="United States"/>
    <n v="1"/>
    <x v="1220"/>
    <x v="1"/>
    <x v="6"/>
    <s v="99 min"/>
    <n v="99"/>
    <n v="99"/>
    <n v="0.31922223536726124"/>
    <s v=""/>
    <s v="Children &amp; Family Movies, Music &amp; Musicals"/>
    <x v="0"/>
    <s v="Children &amp; Family Movies, Music &amp; Musicals"/>
    <n v="2"/>
  </r>
  <r>
    <n v="1833"/>
    <x v="3115"/>
    <x v="0"/>
    <x v="3114"/>
    <s v="Josef Fares"/>
    <s v="Imad Creidi, Antoinette Turk, Elias Gergi, Carmen Lebbos, Viktor Axelsson, Charbel Iskandar, Yasmine Awad"/>
    <n v="7"/>
    <x v="21"/>
    <s v="Sweden, Czech Republic, United Kingdom, Denmark, Netherlands"/>
    <n v="5"/>
    <x v="439"/>
    <x v="30"/>
    <x v="5"/>
    <s v="99 min"/>
    <n v="99"/>
    <n v="99"/>
    <n v="0.31922223536726124"/>
    <s v=""/>
    <s v="Dramas, International Movies"/>
    <x v="2"/>
    <s v="Dramas, International Movies"/>
    <n v="2"/>
  </r>
  <r>
    <n v="1845"/>
    <x v="3116"/>
    <x v="0"/>
    <x v="3115"/>
    <s v="Rachel Talalay"/>
    <s v="Tamara Smart, Oona Laurence, Tom Felton, Troy Leigh-Anne Johnson, Lynn Masako Cheng, Ty Consiglio, Ian Ho, Indya Moore, Alessio Scalzotto, Tamsen McDonough"/>
    <n v="10"/>
    <x v="0"/>
    <s v="United States"/>
    <n v="1"/>
    <x v="145"/>
    <x v="1"/>
    <x v="6"/>
    <s v="99 min"/>
    <n v="99"/>
    <n v="99"/>
    <n v="0.31922223536726124"/>
    <s v=""/>
    <s v="Children &amp; Family Movies"/>
    <x v="0"/>
    <s v="Children &amp; Family Movies"/>
    <n v="1"/>
  </r>
  <r>
    <n v="2037"/>
    <x v="3117"/>
    <x v="0"/>
    <x v="3116"/>
    <s v="Cho Il"/>
    <s v="Yoo Ah-in, Park Shin-hye"/>
    <n v="2"/>
    <x v="28"/>
    <s v="South Korea"/>
    <n v="1"/>
    <x v="1073"/>
    <x v="1"/>
    <x v="5"/>
    <s v="99 min"/>
    <n v="99"/>
    <n v="99"/>
    <n v="0.31922223536726124"/>
    <s v=""/>
    <s v="Horror Movies, International Movies, Thrillers"/>
    <x v="9"/>
    <s v="Horror Movies, International Movies, Thrillers"/>
    <n v="3"/>
  </r>
  <r>
    <n v="2184"/>
    <x v="3118"/>
    <x v="0"/>
    <x v="3117"/>
    <s v="Colin Minihan"/>
    <s v="Hannah Emily Anderson, Brittany Allen, Martha MacIsaac, Joey Klein, Charlotte Lindsay Marron"/>
    <n v="5"/>
    <x v="8"/>
    <s v="Canada"/>
    <n v="1"/>
    <x v="67"/>
    <x v="5"/>
    <x v="12"/>
    <s v="99 min"/>
    <n v="99"/>
    <n v="99"/>
    <n v="0.31922223536726124"/>
    <s v=""/>
    <s v="LGBTQ Movies, Thrillers"/>
    <x v="18"/>
    <s v="LGBTQ Movies, Thrillers"/>
    <n v="2"/>
  </r>
  <r>
    <n v="2329"/>
    <x v="3119"/>
    <x v="0"/>
    <x v="3118"/>
    <s v="Rachel Griffiths"/>
    <s v="Teresa Palmer, Sam Neill, Sullivan Stapleton, Stevie Payne, Brooke Satchwell, Magda Szubanski, Aaron Glenane, Damien Garvey, Sophia Crawford, Henry Nixon"/>
    <n v="10"/>
    <x v="12"/>
    <s v="Australia"/>
    <n v="1"/>
    <x v="1221"/>
    <x v="1"/>
    <x v="7"/>
    <s v="99 min"/>
    <n v="99"/>
    <n v="99"/>
    <n v="0.31922223536726124"/>
    <s v=""/>
    <s v="Children &amp; Family Movies, Dramas, Independent Movies"/>
    <x v="0"/>
    <s v="Children &amp; Family Movies, Dramas, Independent Movies"/>
    <n v="3"/>
  </r>
  <r>
    <n v="2458"/>
    <x v="3120"/>
    <x v="0"/>
    <x v="3119"/>
    <s v="Ahmed Zain"/>
    <s v="Ali Al Shehhi, Huda Al Ghanim, Muhammed Murshed, Yaser Alneyadi, Khaled Al-Nuaimi, Nasser Al-Dhahnani, Nawal Chamoun, Iman Husein"/>
    <n v="8"/>
    <x v="33"/>
    <s v="United Arab Emirates"/>
    <n v="1"/>
    <x v="429"/>
    <x v="5"/>
    <x v="6"/>
    <s v="99 min"/>
    <n v="99"/>
    <n v="99"/>
    <n v="0.31922223536726124"/>
    <s v=""/>
    <s v="Comedies, Dramas, International Movies"/>
    <x v="4"/>
    <s v="Comedies, Dramas, International Movies"/>
    <n v="3"/>
  </r>
  <r>
    <n v="2781"/>
    <x v="3121"/>
    <x v="0"/>
    <x v="3120"/>
    <s v="Tamas Yvan Topolanszky"/>
    <s v="Ferenc Lengyel, Evelin Dobos, Declan Hannigan, Scott Alexander Young, J√≥zsef Gyabronka, Nikolett Barabas, Yan Feldman, Rafael Feldman, Christopher Krieg, Andrew Hefler, Lili Bord√°n"/>
    <n v="11"/>
    <x v="41"/>
    <s v="Hungary"/>
    <n v="1"/>
    <x v="1222"/>
    <x v="5"/>
    <x v="5"/>
    <s v="99 min"/>
    <n v="99"/>
    <n v="99"/>
    <n v="0.31922223536726124"/>
    <s v=""/>
    <s v="Dramas, International Movies"/>
    <x v="2"/>
    <s v="Dramas, International Movies"/>
    <n v="2"/>
  </r>
  <r>
    <n v="3026"/>
    <x v="3122"/>
    <x v="0"/>
    <x v="3121"/>
    <s v="Andrew Goth"/>
    <s v="Tom Payne, Melia Kreiling, Antonia Campbell-Hughes, Sam Neill, Turlough Convery, Oliver Stark, Dominique Tipper, Ryan Doyle, Simon Paisley-day, Pedja Bjelac"/>
    <n v="10"/>
    <x v="58"/>
    <s v="Austria"/>
    <n v="1"/>
    <x v="877"/>
    <x v="3"/>
    <x v="12"/>
    <s v="99 min"/>
    <n v="99"/>
    <n v="99"/>
    <n v="0.31922223536726124"/>
    <s v=""/>
    <s v="International Movies, Sci-Fi &amp; Fantasy, Thrillers"/>
    <x v="7"/>
    <s v="International Movies, Sci-Fi &amp; Fantasy, Thrillers"/>
    <n v="3"/>
  </r>
  <r>
    <n v="3152"/>
    <x v="3123"/>
    <x v="0"/>
    <x v="3122"/>
    <s v="Robert O. Peters"/>
    <s v="Ayo Makun, Funke Akindele, Nse Ikpe-Etim, Dan Davies, Paul Campbell, Chris Attoh, Rebecca Silvera, Eric Roberts, Joe Diaz, Alex Moore"/>
    <n v="10"/>
    <x v="9"/>
    <s v="Nigeria"/>
    <n v="1"/>
    <x v="903"/>
    <x v="9"/>
    <x v="5"/>
    <s v="99 min"/>
    <n v="99"/>
    <n v="99"/>
    <n v="0.31922223536726124"/>
    <s v=""/>
    <s v="Comedies, International Movies"/>
    <x v="4"/>
    <s v="Comedies, International Movies"/>
    <n v="2"/>
  </r>
  <r>
    <n v="3400"/>
    <x v="3124"/>
    <x v="0"/>
    <x v="3123"/>
    <s v="Frank Rajah Arase"/>
    <s v="Sam Dede, Bimbo Manuel, Okawa Shaznay, Shan George, Austin Enabulele, Precious Udoh"/>
    <n v="6"/>
    <x v="2"/>
    <m/>
    <n v="0"/>
    <x v="117"/>
    <x v="5"/>
    <x v="5"/>
    <s v="99 min"/>
    <n v="99"/>
    <n v="99"/>
    <n v="0.31922223536726124"/>
    <s v=""/>
    <s v="Dramas, International Movies"/>
    <x v="2"/>
    <s v="Dramas, International Movies"/>
    <n v="2"/>
  </r>
  <r>
    <n v="3412"/>
    <x v="3125"/>
    <x v="0"/>
    <x v="3124"/>
    <s v="Tope Oshin"/>
    <s v="Banky Wellington, Rahama Sadau, Kanayo O. Kanayo, Ibrahim Suleiman, Michelle Dede, Adesua Etomi, Hilda Dokubo, Akin Lewis"/>
    <n v="8"/>
    <x v="9"/>
    <s v="Nigeria"/>
    <n v="1"/>
    <x v="117"/>
    <x v="5"/>
    <x v="1"/>
    <s v="99 min"/>
    <n v="99"/>
    <n v="99"/>
    <n v="0.31922223536726124"/>
    <s v=""/>
    <s v="Dramas, International Movies"/>
    <x v="2"/>
    <s v="Dramas, International Movies"/>
    <n v="2"/>
  </r>
  <r>
    <n v="3432"/>
    <x v="3126"/>
    <x v="0"/>
    <x v="3125"/>
    <s v="Bolanle Austen-Peters"/>
    <s v="Gbenga Titiloye, Elvina Ibru, Sharon Ooja, Osas Ighodaro Ajibade, Monalisa Chinda, Toyin Abraham, Bisola Aiyeola, Oladele Ogunlana, Jimmy Odukoya, Alex Ekubo"/>
    <n v="10"/>
    <x v="9"/>
    <s v="Nigeria"/>
    <n v="1"/>
    <x v="1223"/>
    <x v="2"/>
    <x v="1"/>
    <s v="99 min"/>
    <n v="99"/>
    <n v="99"/>
    <n v="0.31922223536726124"/>
    <s v=""/>
    <s v="Dramas, International Movies"/>
    <x v="2"/>
    <s v="Dramas, International Movies"/>
    <n v="2"/>
  </r>
  <r>
    <n v="3799"/>
    <x v="3127"/>
    <x v="0"/>
    <x v="312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n v="23"/>
    <x v="0"/>
    <s v="United States"/>
    <n v="1"/>
    <x v="128"/>
    <x v="2"/>
    <x v="1"/>
    <s v="99 min"/>
    <n v="99"/>
    <n v="99"/>
    <n v="0.31922223536726124"/>
    <s v=""/>
    <s v="Action &amp; Adventure, Independent Movies, Sci-Fi &amp; Fantasy"/>
    <x v="1"/>
    <s v="Action &amp; Adventure, Independent Movies, Sci-Fi &amp; Fantasy"/>
    <n v="3"/>
  </r>
  <r>
    <n v="4038"/>
    <x v="3128"/>
    <x v="0"/>
    <x v="3127"/>
    <s v="Haifaa Al-Mansour"/>
    <s v="Sanaa Lathan, Ricky Whittle, Lynn Whitfield, Lyriq Bent, Ernie Hudson"/>
    <n v="5"/>
    <x v="0"/>
    <s v="United States"/>
    <n v="1"/>
    <x v="985"/>
    <x v="5"/>
    <x v="5"/>
    <s v="99 min"/>
    <n v="99"/>
    <n v="99"/>
    <n v="0.31922223536726124"/>
    <s v=""/>
    <s v="Comedies, Dramas, Romantic Movies"/>
    <x v="4"/>
    <s v="Comedies, Dramas, Romantic Movies"/>
    <n v="3"/>
  </r>
  <r>
    <n v="4097"/>
    <x v="3129"/>
    <x v="0"/>
    <x v="3128"/>
    <s v="Matt Tyrnauer"/>
    <m/>
    <n v="0"/>
    <x v="0"/>
    <s v="United States"/>
    <n v="1"/>
    <x v="921"/>
    <x v="5"/>
    <x v="5"/>
    <s v="99 min"/>
    <n v="99"/>
    <n v="99"/>
    <n v="0.31922223536726124"/>
    <s v=""/>
    <s v="Documentaries"/>
    <x v="3"/>
    <s v="Documentaries"/>
    <n v="1"/>
  </r>
  <r>
    <n v="4206"/>
    <x v="3130"/>
    <x v="0"/>
    <x v="3129"/>
    <s v="Greg Pritikin"/>
    <s v="Chevy Chase, Richard Dreyfuss, Andie MacDowell, Kate Micucci, Chris Parnell, George Wallace, Lewis Black"/>
    <n v="7"/>
    <x v="0"/>
    <s v="United States"/>
    <n v="1"/>
    <x v="383"/>
    <x v="2"/>
    <x v="5"/>
    <s v="99 min"/>
    <n v="99"/>
    <n v="99"/>
    <n v="0.31922223536726124"/>
    <s v=""/>
    <s v="Comedies, Dramas"/>
    <x v="4"/>
    <s v="Comedies, Dramas"/>
    <n v="2"/>
  </r>
  <r>
    <n v="4402"/>
    <x v="3131"/>
    <x v="0"/>
    <x v="3130"/>
    <s v="Vincent Kok"/>
    <s v="Louis Koo, Sandra Ng Kwan Yue, Raymond Wong, Ronald Cheng, Yao Chen, Guo Tao, Heung Kam Lee, Chun Chau Ha, Miki Shum"/>
    <n v="9"/>
    <x v="50"/>
    <s v="Hong Kong"/>
    <n v="1"/>
    <x v="1224"/>
    <x v="16"/>
    <x v="1"/>
    <s v="99 min"/>
    <n v="99"/>
    <n v="99"/>
    <n v="0.31922223536726124"/>
    <s v=""/>
    <s v="Comedies, International Movies, Romantic Movies"/>
    <x v="4"/>
    <s v="Comedies, International Movies, Romantic Movies"/>
    <n v="3"/>
  </r>
  <r>
    <n v="4513"/>
    <x v="3132"/>
    <x v="0"/>
    <x v="3131"/>
    <s v="Paul Urkijo Alijo"/>
    <s v="Kandido Uranga, Uma Bracaglia, Eneko Sagardoy, Ram√≥n Agirre, Josean Bengoetxea, Gotzon S√°nchez, Jos√© Ram√≥n Argoitia, Gorka Aguinagalde, I√±igo de la Iglesia, Aitor Urtzelai"/>
    <n v="10"/>
    <x v="14"/>
    <s v="Spain, France"/>
    <n v="2"/>
    <x v="253"/>
    <x v="5"/>
    <x v="5"/>
    <s v="99 min"/>
    <n v="99"/>
    <n v="99"/>
    <n v="0.31922223536726124"/>
    <s v=""/>
    <s v="Horror Movies, International Movies, Sci-Fi &amp; Fantasy"/>
    <x v="9"/>
    <s v="Horror Movies, International Movies, Sci-Fi &amp; Fantasy"/>
    <n v="3"/>
  </r>
  <r>
    <n v="4570"/>
    <x v="3133"/>
    <x v="0"/>
    <x v="3132"/>
    <s v="Paresh Mokashi"/>
    <s v="Nandu Madhav, Vibhawari Deshpande, Ambarish Deshpande, Mohit Gokhale, Dilip Joglekar, Dheeresh Joshi, Ketan Karande, Atharva Karve, Mayur Khandge, Sandip Pathak"/>
    <n v="10"/>
    <x v="17"/>
    <s v="India"/>
    <n v="1"/>
    <x v="155"/>
    <x v="16"/>
    <x v="6"/>
    <s v="99 min"/>
    <n v="99"/>
    <n v="99"/>
    <n v="0.31922223536726124"/>
    <s v=""/>
    <s v="Dramas, International Movies"/>
    <x v="2"/>
    <s v="Dramas, International Movies"/>
    <n v="2"/>
  </r>
  <r>
    <n v="4883"/>
    <x v="3134"/>
    <x v="0"/>
    <x v="3133"/>
    <s v="Patricia Ferreira"/>
    <s v="Carmen Machi, Adriana Ozores, Aitana S√°nchez-Gij√≥n, Dani Rovira, Eric Nguyen, Pedro Casablanc, Jos√© Troncoso, Jos√© Burgos, Ana L√≥pez, Pedro Miguel Mart√≠nez, Nguyen Ngan Ha"/>
    <n v="11"/>
    <x v="14"/>
    <s v="Spain"/>
    <n v="1"/>
    <x v="137"/>
    <x v="3"/>
    <x v="5"/>
    <s v="99 min"/>
    <n v="99"/>
    <n v="99"/>
    <n v="0.31922223536726124"/>
    <s v=""/>
    <s v="Comedies, Dramas, International Movies"/>
    <x v="4"/>
    <s v="Comedies, Dramas, International Movies"/>
    <n v="3"/>
  </r>
  <r>
    <n v="4930"/>
    <x v="3135"/>
    <x v="0"/>
    <x v="3134"/>
    <s v="Eleonore Pourriat"/>
    <s v="Vincent Elbaz, Marie-Sophie Ferdane, Pierre Benezit, Blanche Gardin, Celine Menville"/>
    <n v="5"/>
    <x v="11"/>
    <s v="France"/>
    <n v="1"/>
    <x v="1225"/>
    <x v="5"/>
    <x v="5"/>
    <s v="99 min"/>
    <n v="99"/>
    <n v="99"/>
    <n v="0.31922223536726124"/>
    <s v=""/>
    <s v="Comedies, International Movies, Romantic Movies"/>
    <x v="4"/>
    <s v="Comedies, International Movies, Romantic Movies"/>
    <n v="3"/>
  </r>
  <r>
    <n v="4972"/>
    <x v="3136"/>
    <x v="0"/>
    <x v="3135"/>
    <s v="Mijke de Jong"/>
    <s v="Nora El Koussour, Ilias Addab, Mohammed Azaay, Esma Abouzahra, Bilal Wahib, Nezha Karim, Ayisha Siddiqi, Aziz Akazim, Hassan Akkouch, Husam Chadat"/>
    <n v="10"/>
    <x v="3"/>
    <s v="Netherlands, Belgium, Germany, Jordan"/>
    <n v="4"/>
    <x v="530"/>
    <x v="9"/>
    <x v="5"/>
    <s v="99 min"/>
    <n v="99"/>
    <n v="99"/>
    <n v="0.31922223536726124"/>
    <s v=""/>
    <s v="Dramas, International Movies"/>
    <x v="2"/>
    <s v="Dramas, International Movies"/>
    <n v="2"/>
  </r>
  <r>
    <n v="5075"/>
    <x v="3137"/>
    <x v="0"/>
    <x v="3136"/>
    <s v="Chris Baugh"/>
    <s v="Nigel O'Neill, Susan Lynch, J√≥zef Pawlowski, Stuart Graham, David Pearse, Brian Milligan, Anna Prochniak, Stella McCusker, Ian McElhinney, Lalor Roddy"/>
    <n v="10"/>
    <x v="6"/>
    <s v="United Kingdom"/>
    <n v="1"/>
    <x v="1226"/>
    <x v="3"/>
    <x v="5"/>
    <s v="99 min"/>
    <n v="99"/>
    <n v="99"/>
    <n v="0.31922223536726124"/>
    <s v=""/>
    <s v="Independent Movies, International Movies, Thrillers"/>
    <x v="15"/>
    <s v="Independent Movies, International Movies, Thrillers"/>
    <n v="3"/>
  </r>
  <r>
    <n v="5147"/>
    <x v="3138"/>
    <x v="0"/>
    <x v="3137"/>
    <s v="Ali F. Mostafa"/>
    <s v="Ali Suliman, Mahmoud Al Atrash, Samer al Masri, Rakeen Saad, Habib Ghuloom, Samer Ismail, Salah Hanoun, Maisa Abd Elhadi, Mohammad Al Ibrahimi, Nabeel Ahmad Alkoni"/>
    <n v="10"/>
    <x v="33"/>
    <s v="United Arab Emirates, Romania"/>
    <n v="2"/>
    <x v="75"/>
    <x v="9"/>
    <x v="5"/>
    <s v="99 min"/>
    <n v="99"/>
    <n v="99"/>
    <n v="0.31922223536726124"/>
    <s v=""/>
    <s v="International Movies, Sci-Fi &amp; Fantasy, Thrillers"/>
    <x v="7"/>
    <s v="International Movies, Sci-Fi &amp; Fantasy, Thrillers"/>
    <n v="3"/>
  </r>
  <r>
    <n v="5278"/>
    <x v="3139"/>
    <x v="0"/>
    <x v="3138"/>
    <s v="Fernando Lebrija"/>
    <s v="Nesta Cooper, Kate Walsh, John Michael Higgins, Keith Powers, Alicia Sanz, Jake Borelli, Kid Ink, Yousef Erakat, Rebekah Graf, Anne Winters, Peter Gilroy, Patrick Davis"/>
    <n v="12"/>
    <x v="0"/>
    <s v="United States"/>
    <n v="1"/>
    <x v="271"/>
    <x v="3"/>
    <x v="1"/>
    <s v="99 min"/>
    <n v="99"/>
    <n v="99"/>
    <n v="0.31922223536726124"/>
    <s v=""/>
    <s v="Comedies"/>
    <x v="4"/>
    <s v="Comedies"/>
    <n v="1"/>
  </r>
  <r>
    <n v="5503"/>
    <x v="3140"/>
    <x v="0"/>
    <x v="3139"/>
    <s v="Jalil Lespert"/>
    <s v="Romain Duris, Charlotte Le Bon, Jalil Lespert, Camille Cottin, Adel Bencherif, Sophie Verbeeck, H√©l√®ne Barbry"/>
    <n v="7"/>
    <x v="11"/>
    <s v="France, Belgium"/>
    <n v="2"/>
    <x v="156"/>
    <x v="9"/>
    <x v="5"/>
    <s v="99 min"/>
    <n v="99"/>
    <n v="99"/>
    <n v="0.31922223536726124"/>
    <s v=""/>
    <s v="Dramas, International Movies, Thrillers"/>
    <x v="2"/>
    <s v="Dramas, International Movies, Thrillers"/>
    <n v="3"/>
  </r>
  <r>
    <n v="5530"/>
    <x v="3141"/>
    <x v="0"/>
    <x v="3140"/>
    <s v="Andrea Molaioli"/>
    <s v="Ludovico Tersigni, Jasmine Trinca, Luca Marinelli, Barbara Ramella, Gianluca Broccatelli, Pietro Ragusa, Fiorenza Tessari"/>
    <n v="7"/>
    <x v="24"/>
    <s v="Italy"/>
    <n v="1"/>
    <x v="1034"/>
    <x v="3"/>
    <x v="5"/>
    <s v="99 min"/>
    <n v="99"/>
    <n v="99"/>
    <n v="0.31922223536726124"/>
    <s v=""/>
    <s v="Comedies, Dramas, International Movies"/>
    <x v="4"/>
    <s v="Comedies, Dramas, International Movies"/>
    <n v="3"/>
  </r>
  <r>
    <n v="5549"/>
    <x v="3142"/>
    <x v="0"/>
    <x v="3141"/>
    <s v="Jason Spingarn-Koff"/>
    <m/>
    <n v="0"/>
    <x v="0"/>
    <s v="United States"/>
    <n v="1"/>
    <x v="232"/>
    <x v="10"/>
    <x v="5"/>
    <s v="99 min"/>
    <n v="99"/>
    <n v="99"/>
    <n v="0.31922223536726124"/>
    <s v=""/>
    <s v="Documentaries"/>
    <x v="3"/>
    <s v="Documentaries"/>
    <n v="1"/>
  </r>
  <r>
    <n v="5590"/>
    <x v="3143"/>
    <x v="0"/>
    <x v="3142"/>
    <s v="Tomas Portella"/>
    <s v="Cleo Pires, Marcos Caruso, Thiago Martins, Fabr√≠cio Boliveira, Fabiula Nascimento, Antonio Pedro Tabet, F√°bio Lago, Anal√∫ Prestes, Gillray Coutinho, Augusto Madeira"/>
    <n v="10"/>
    <x v="23"/>
    <s v="Brazil"/>
    <n v="1"/>
    <x v="1227"/>
    <x v="4"/>
    <x v="5"/>
    <s v="99 min"/>
    <n v="99"/>
    <n v="99"/>
    <n v="0.31922223536726124"/>
    <s v=""/>
    <s v="Action &amp; Adventure, International Movies"/>
    <x v="1"/>
    <s v="Action &amp; Adventure, International Movies"/>
    <n v="2"/>
  </r>
  <r>
    <n v="5598"/>
    <x v="3144"/>
    <x v="0"/>
    <x v="3143"/>
    <s v="Juan Pablo Buscarini"/>
    <s v="Martina Stoessel, Jorge Blanco, Adri√°n Salzedo, Mercedes Lambre, Diego Ramos, Clara Alonso, Sofia Carson, Leonardo Cecchi, Ridder van Kooten, Beatrice Arnera, Georgina Amor√≥s"/>
    <n v="11"/>
    <x v="14"/>
    <s v="Spain, Italy, Argentina"/>
    <n v="3"/>
    <x v="602"/>
    <x v="9"/>
    <x v="3"/>
    <s v="99 min"/>
    <n v="99"/>
    <n v="99"/>
    <n v="0.31922223536726124"/>
    <s v=""/>
    <s v="Children &amp; Family Movies, Music &amp; Musicals"/>
    <x v="0"/>
    <s v="Children &amp; Family Movies, Music &amp; Musicals"/>
    <n v="2"/>
  </r>
  <r>
    <n v="5625"/>
    <x v="3145"/>
    <x v="0"/>
    <x v="3144"/>
    <s v="S√©bastien Betbeder"/>
    <s v="Thomas Blanchard, Thomas Scimeca, Fran√ßois Chattot, Ole Eliassen, Adam Eskilden"/>
    <n v="5"/>
    <x v="11"/>
    <s v="France"/>
    <n v="1"/>
    <x v="1228"/>
    <x v="9"/>
    <x v="1"/>
    <s v="99 min"/>
    <n v="99"/>
    <n v="99"/>
    <n v="0.31922223536726124"/>
    <s v=""/>
    <s v="Comedies, International Movies"/>
    <x v="4"/>
    <s v="Comedies, International Movies"/>
    <n v="2"/>
  </r>
  <r>
    <n v="5692"/>
    <x v="3146"/>
    <x v="0"/>
    <x v="3145"/>
    <s v="Sacha Wolff"/>
    <s v="Toki Pilioko, Iliana Zabeth, Mikaele Tuugahala, Laurent Pakihivatau, Petelo Sealeu, Maoni Talalua, Teotola Maka, Bessarion Udesiani"/>
    <n v="8"/>
    <x v="11"/>
    <s v="France"/>
    <n v="1"/>
    <x v="1229"/>
    <x v="9"/>
    <x v="5"/>
    <s v="99 min"/>
    <n v="99"/>
    <n v="99"/>
    <n v="0.31922223536726124"/>
    <s v=""/>
    <s v="Dramas, International Movies, Sports Movies"/>
    <x v="2"/>
    <s v="Dramas, International Movies, Sports Movies"/>
    <n v="3"/>
  </r>
  <r>
    <n v="5781"/>
    <x v="3147"/>
    <x v="0"/>
    <x v="3146"/>
    <s v="Riccardo Milani"/>
    <s v="Claudio Bisio, Kasia Smutniak, Beppe Fiorello, Remo Girone, Massimo Popolizio, Cesare Bocci, Omero Antonutti, Michele Alhaique, Franco Ravera, Patrizio Rispo, Piera Degli Esposti, Gianni Cavina"/>
    <n v="12"/>
    <x v="24"/>
    <s v="Italy"/>
    <n v="1"/>
    <x v="158"/>
    <x v="8"/>
    <x v="5"/>
    <s v="99 min"/>
    <n v="99"/>
    <n v="99"/>
    <n v="0.31922223536726124"/>
    <s v=""/>
    <s v="Comedies, International Movies"/>
    <x v="4"/>
    <s v="Comedies, International Movies"/>
    <n v="2"/>
  </r>
  <r>
    <n v="5784"/>
    <x v="3148"/>
    <x v="0"/>
    <x v="3147"/>
    <s v="Bonni Cohen, Jon Shenk"/>
    <m/>
    <n v="0"/>
    <x v="0"/>
    <s v="United States"/>
    <n v="1"/>
    <x v="605"/>
    <x v="9"/>
    <x v="5"/>
    <s v="99 min"/>
    <n v="99"/>
    <n v="99"/>
    <n v="0.31922223536726124"/>
    <s v=""/>
    <s v="Documentaries"/>
    <x v="3"/>
    <s v="Documentaries"/>
    <n v="1"/>
  </r>
  <r>
    <n v="5894"/>
    <x v="3149"/>
    <x v="0"/>
    <x v="3148"/>
    <s v="Evgeny Afineevsky"/>
    <m/>
    <n v="0"/>
    <x v="6"/>
    <s v="United Kingdom, Ukraine, United States"/>
    <n v="3"/>
    <x v="1230"/>
    <x v="4"/>
    <x v="5"/>
    <s v="99 min"/>
    <n v="99"/>
    <n v="99"/>
    <n v="0.31922223536726124"/>
    <s v=""/>
    <s v="Documentaries, International Movies"/>
    <x v="3"/>
    <s v="Documentaries, International Movies"/>
    <n v="2"/>
  </r>
  <r>
    <n v="5977"/>
    <x v="3150"/>
    <x v="0"/>
    <x v="3149"/>
    <s v="Ozan A√ßƒ±ktan"/>
    <s v="Ay√ßa Erturan, Aydan Ta≈ü, Ay≈üeg√ºl Akdemir, Burcu G√∂nder, B√ºlent Emrah Parlak, B√º≈üra Pekin, Emre Canpolat, Ersin Korkut, Eser Yenenler, Gizem Tuƒüral, G√ºlhan Tekin, G√ºls√ºm Alkan, Hamdi Kahraman, ƒ∞brahim B√ºy√ºkak, Metin Ke√ßeci"/>
    <n v="15"/>
    <x v="61"/>
    <s v="Turkey"/>
    <n v="1"/>
    <x v="63"/>
    <x v="10"/>
    <x v="5"/>
    <s v="99 min"/>
    <n v="99"/>
    <n v="99"/>
    <n v="0.31922223536726124"/>
    <s v=""/>
    <s v="Comedies, International Movies"/>
    <x v="4"/>
    <s v="Comedies, International Movies"/>
    <n v="2"/>
  </r>
  <r>
    <n v="6019"/>
    <x v="3151"/>
    <x v="0"/>
    <x v="3150"/>
    <s v="Peter Segal"/>
    <s v="Adam Sandler, Drew Barrymore, Rob Schneider, Sean Astin, Lusia Strus, Dan Aykroyd, Amy Hill, Allen Covert, Blake Clark, Maya Rudolph"/>
    <n v="10"/>
    <x v="0"/>
    <s v="United States"/>
    <n v="1"/>
    <x v="189"/>
    <x v="26"/>
    <x v="2"/>
    <s v="99 min"/>
    <n v="99"/>
    <n v="99"/>
    <n v="0.31922223536726124"/>
    <s v=""/>
    <s v="Comedies, Romantic Movies"/>
    <x v="4"/>
    <s v="Comedies, Romantic Movies"/>
    <n v="2"/>
  </r>
  <r>
    <n v="6070"/>
    <x v="3152"/>
    <x v="0"/>
    <x v="3151"/>
    <s v="Oliver Daly"/>
    <s v="Alex Neustaedter, Becky G., Alex MacNicoll, Dominic Rains, Thomas Jane, Lou Taylor Pucci, Patricia De Leon, Niko Guardado, Ted McGinley, Marie-Fran√ßoise Theodore, Eric Etebari, Dorian Kingi"/>
    <n v="12"/>
    <x v="0"/>
    <s v="United States"/>
    <n v="1"/>
    <x v="445"/>
    <x v="5"/>
    <x v="7"/>
    <s v="99 min"/>
    <n v="99"/>
    <n v="99"/>
    <n v="0.31922223536726124"/>
    <s v=""/>
    <s v="Action &amp; Adventure, Children &amp; Family Movies, Independent Movies"/>
    <x v="1"/>
    <s v="Action &amp; Adventure, Children &amp; Family Movies, Independent Movies"/>
    <n v="3"/>
  </r>
  <r>
    <n v="6093"/>
    <x v="3153"/>
    <x v="0"/>
    <x v="3152"/>
    <s v="Sandeep Chatterjee"/>
    <s v="Ravi Kumar, Ayesha Singh, Nishat Mallick, Archana Kotwal, Rakesh Chaturvedi Om, Nidhi Mahavan, Abhijit Sinha, Abdur Rehman"/>
    <n v="8"/>
    <x v="17"/>
    <s v="India"/>
    <n v="1"/>
    <x v="767"/>
    <x v="3"/>
    <x v="1"/>
    <s v="99 min"/>
    <n v="99"/>
    <n v="99"/>
    <n v="0.31922223536726124"/>
    <s v=""/>
    <s v="Horror Movies, Independent Movies, International Movies"/>
    <x v="9"/>
    <s v="Horror Movies, Independent Movies, International Movies"/>
    <n v="3"/>
  </r>
  <r>
    <n v="6142"/>
    <x v="3154"/>
    <x v="0"/>
    <x v="3153"/>
    <s v="Wilson Coneybeare"/>
    <s v="Donald Sutherland, Vincent Kartheiser, Oliver Dennis, Paul Braunstein, Paul Amato, Matt Baram, Dan Beirne, Joanne Boland, Jamie Jacqueline Burns, Alexander Crowther"/>
    <n v="10"/>
    <x v="8"/>
    <s v="Canada"/>
    <n v="1"/>
    <x v="279"/>
    <x v="2"/>
    <x v="5"/>
    <s v="99 min"/>
    <n v="99"/>
    <n v="99"/>
    <n v="0.31922223536726124"/>
    <s v=""/>
    <s v="Thrillers"/>
    <x v="12"/>
    <s v="Thrillers"/>
    <n v="1"/>
  </r>
  <r>
    <n v="6204"/>
    <x v="3155"/>
    <x v="0"/>
    <x v="3154"/>
    <s v="Ajay Bahl"/>
    <s v="Shadab Kamal, Shilpa Shukla, Rajesh Sharma, Dibyendu Bhattacharya, Vijay Kaushik, Anula Navlekar, Happy Ranjit, Raveena Singh, Padam Mishra"/>
    <n v="9"/>
    <x v="17"/>
    <s v="India"/>
    <n v="1"/>
    <x v="1231"/>
    <x v="8"/>
    <x v="1"/>
    <s v="99 min"/>
    <n v="99"/>
    <n v="99"/>
    <n v="0.31922223536726124"/>
    <s v=""/>
    <s v="Dramas, Independent Movies, International Movies"/>
    <x v="2"/>
    <s v="Dramas, Independent Movies, International Movies"/>
    <n v="3"/>
  </r>
  <r>
    <n v="6245"/>
    <x v="3156"/>
    <x v="0"/>
    <x v="3155"/>
    <s v="Kyle Newman"/>
    <s v="Hailee Steinfeld, Jessica Alba, Samuel L. Jackson, Sophie Turner, Dove Cameron, Toby Sebastian, Gabriel Basso, Thomas Mann, Rachael Harris, Dan Fogler, Steve-O, Rob Huebel, Finesse Mitchell, Jaime King"/>
    <n v="14"/>
    <x v="0"/>
    <s v="United States"/>
    <n v="1"/>
    <x v="696"/>
    <x v="4"/>
    <x v="2"/>
    <s v="99 min"/>
    <n v="99"/>
    <n v="99"/>
    <n v="0.31922223536726124"/>
    <s v=""/>
    <s v="Action &amp; Adventure, Comedies"/>
    <x v="1"/>
    <s v="Action &amp; Adventure, Comedies"/>
    <n v="2"/>
  </r>
  <r>
    <n v="6270"/>
    <x v="3157"/>
    <x v="0"/>
    <x v="3156"/>
    <s v="Khaled El Halafawy"/>
    <s v="Hassan El Raddad, Emy Samir Ghanim, Bayyumi Fuad, Taher Abu Lela, Nesreen Ameen, Mourad Makram, Diaa El-Merghani, Juditta Salem-Wolff"/>
    <n v="8"/>
    <x v="5"/>
    <s v="Egypt"/>
    <n v="1"/>
    <x v="523"/>
    <x v="9"/>
    <x v="1"/>
    <s v="99 min"/>
    <n v="99"/>
    <n v="99"/>
    <n v="0.31922223536726124"/>
    <s v=""/>
    <s v="Comedies, International Movies"/>
    <x v="4"/>
    <s v="Comedies, International Movies"/>
    <n v="2"/>
  </r>
  <r>
    <n v="6279"/>
    <x v="3158"/>
    <x v="0"/>
    <x v="3157"/>
    <s v="Anthony Wonke"/>
    <s v="Tony McCoy"/>
    <n v="1"/>
    <x v="6"/>
    <s v="United Kingdom"/>
    <n v="1"/>
    <x v="179"/>
    <x v="4"/>
    <x v="1"/>
    <s v="99 min"/>
    <n v="99"/>
    <n v="99"/>
    <n v="0.31922223536726124"/>
    <s v=""/>
    <s v="Documentaries, International Movies, Sports Movies"/>
    <x v="3"/>
    <s v="Documentaries, International Movies, Sports Movies"/>
    <n v="3"/>
  </r>
  <r>
    <n v="6286"/>
    <x v="3159"/>
    <x v="0"/>
    <x v="3158"/>
    <s v="Hakan Alg√ºl"/>
    <s v="Ata Demirer, Necati Bilgi√ß, Tarƒ±k √únl√ºoƒülu, √ñzlem T√ºrkad, Nihal Yal√ßƒ±n, Cemil √ñzbayer, Cengiz Bozkurt, Orhan G√ºner, Mert Aran"/>
    <n v="9"/>
    <x v="61"/>
    <s v="Turkey"/>
    <n v="1"/>
    <x v="63"/>
    <x v="11"/>
    <x v="1"/>
    <s v="99 min"/>
    <n v="99"/>
    <n v="99"/>
    <n v="0.31922223536726124"/>
    <s v=""/>
    <s v="Comedies, International Movies, Sports Movies"/>
    <x v="4"/>
    <s v="Comedies, International Movies, Sports Movies"/>
    <n v="3"/>
  </r>
  <r>
    <n v="6350"/>
    <x v="3160"/>
    <x v="0"/>
    <x v="3159"/>
    <s v="Elvira Lind"/>
    <s v="Bobbi Jene Smith"/>
    <n v="1"/>
    <x v="22"/>
    <s v="Denmark, Sweden, Israel, United States"/>
    <n v="4"/>
    <x v="769"/>
    <x v="3"/>
    <x v="5"/>
    <s v="99 min"/>
    <n v="99"/>
    <n v="99"/>
    <n v="0.31922223536726124"/>
    <s v=""/>
    <s v="Documentaries"/>
    <x v="3"/>
    <s v="Documentaries"/>
    <n v="1"/>
  </r>
  <r>
    <n v="6352"/>
    <x v="3161"/>
    <x v="0"/>
    <x v="3160"/>
    <s v="Gabriel Clarke, Torquil Jones"/>
    <s v="Bobby Robson"/>
    <n v="1"/>
    <x v="6"/>
    <s v="United Kingdom"/>
    <n v="1"/>
    <x v="42"/>
    <x v="5"/>
    <x v="1"/>
    <s v="99 min"/>
    <n v="99"/>
    <n v="99"/>
    <n v="0.31922223536726124"/>
    <s v=""/>
    <s v="Documentaries, International Movies, Sports Movies"/>
    <x v="3"/>
    <s v="Documentaries, International Movies, Sports Movies"/>
    <n v="3"/>
  </r>
  <r>
    <n v="6355"/>
    <x v="3162"/>
    <x v="0"/>
    <x v="3161"/>
    <s v="Byron Howard, Chris Williams"/>
    <s v="John Travolta, Miley Cyrus, Susie Essman, Mark Walton, Malcolm McDowell, James Lipton, Greg Germann, Diedrich Bader, Nick Swardson, J.P. Manoux, Dan Fogelman, Kari Wahlgren, Chlo√´ Grace Moretz, Randy Savage, Ronn Moss, John DiMaggio, Daran Norris, Jeff Bennett, Brian Stepanek, Todd Cummings"/>
    <n v="20"/>
    <x v="0"/>
    <s v="United States"/>
    <n v="1"/>
    <x v="1232"/>
    <x v="13"/>
    <x v="7"/>
    <s v="99 min"/>
    <n v="99"/>
    <n v="99"/>
    <n v="0.31922223536726124"/>
    <s v=""/>
    <s v="Children &amp; Family Movies, Comedies"/>
    <x v="0"/>
    <s v="Children &amp; Family Movies, Comedies"/>
    <n v="2"/>
  </r>
  <r>
    <n v="6416"/>
    <x v="3163"/>
    <x v="0"/>
    <x v="3162"/>
    <s v="Bernard Rose"/>
    <s v="Virginia Madsen, Tony Todd, Xander Berkeley, Kasi Lemmons, Vanessa Williams, DeJuan Guy, Michael Culkin, Stanley DeSantis"/>
    <n v="8"/>
    <x v="0"/>
    <s v="United States, United Kingdom"/>
    <n v="2"/>
    <x v="164"/>
    <x v="34"/>
    <x v="12"/>
    <s v="99 min"/>
    <n v="99"/>
    <n v="99"/>
    <n v="0.31922223536726124"/>
    <s v=""/>
    <s v="Cult Movies, Horror Movies"/>
    <x v="14"/>
    <s v="Cult Movies, Horror Movies"/>
    <n v="2"/>
  </r>
  <r>
    <n v="6454"/>
    <x v="3164"/>
    <x v="0"/>
    <x v="3163"/>
    <s v="John Scheinfeld"/>
    <s v="Denzel Washington, Bill Clinton, Ravi Coltrane, Common, Benny Golson, Jimmy Heath, Wynton Marsalis, Sonny Rollins, Carlos Santana, Cornel West"/>
    <n v="10"/>
    <x v="0"/>
    <s v="United States"/>
    <n v="1"/>
    <x v="1233"/>
    <x v="9"/>
    <x v="6"/>
    <s v="99 min"/>
    <n v="99"/>
    <n v="99"/>
    <n v="0.31922223536726124"/>
    <s v=""/>
    <s v="Documentaries, Music &amp; Musicals"/>
    <x v="3"/>
    <s v="Documentaries, Music &amp; Musicals"/>
    <n v="2"/>
  </r>
  <r>
    <n v="6477"/>
    <x v="3165"/>
    <x v="0"/>
    <x v="3164"/>
    <s v="Corbin Bernsen"/>
    <s v="Lacey Chabert, Jonathan Patrick Moore, Saidah Arrika Ekulona, Stephen Tobolowsky, John O'Hurley, David Keith, Morgan Fairchild, Corbin Bernsen"/>
    <n v="8"/>
    <x v="0"/>
    <s v="United States"/>
    <n v="1"/>
    <x v="749"/>
    <x v="0"/>
    <x v="7"/>
    <s v="99 min"/>
    <n v="99"/>
    <n v="99"/>
    <n v="0.31922223536726124"/>
    <s v=""/>
    <s v="Comedies, Faith &amp; Spirituality, Romantic Movies"/>
    <x v="4"/>
    <s v="Comedies, Faith &amp; Spirituality, Romantic Movies"/>
    <n v="3"/>
  </r>
  <r>
    <n v="6481"/>
    <x v="3166"/>
    <x v="0"/>
    <x v="3165"/>
    <s v="Joe Roth"/>
    <s v="Tim Allen, Jamie Lee Curtis, Dan Aykroyd, Erik Per Sullivan, Cheech Marin, Jake Busey, M. Emmet Walsh, Kevin Chamberlin, Elizabeth Franz, Ren√© Lavan"/>
    <n v="10"/>
    <x v="0"/>
    <s v="United States"/>
    <n v="1"/>
    <x v="191"/>
    <x v="26"/>
    <x v="7"/>
    <s v="99 min"/>
    <n v="99"/>
    <n v="99"/>
    <n v="0.31922223536726124"/>
    <s v=""/>
    <s v="Children &amp; Family Movies, Comedies"/>
    <x v="0"/>
    <s v="Children &amp; Family Movies, Comedies"/>
    <n v="2"/>
  </r>
  <r>
    <n v="6592"/>
    <x v="3167"/>
    <x v="0"/>
    <x v="3166"/>
    <s v="Camilla Nielsson"/>
    <m/>
    <n v="0"/>
    <x v="22"/>
    <s v="Denmark, Zimbabwe"/>
    <n v="2"/>
    <x v="1234"/>
    <x v="0"/>
    <x v="11"/>
    <s v="99 min"/>
    <n v="99"/>
    <n v="99"/>
    <n v="0.31922223536726124"/>
    <s v=""/>
    <s v="Documentaries, International Movies"/>
    <x v="3"/>
    <s v="Documentaries, International Movies"/>
    <n v="2"/>
  </r>
  <r>
    <n v="6597"/>
    <x v="3168"/>
    <x v="0"/>
    <x v="3167"/>
    <s v="Mohamed Samy"/>
    <s v="Mohamed Ramadan, Dina El-Sherbiny, Eyad Nassar, Sayed Rajab, Walid Fawaz, Eman El-Assy"/>
    <n v="6"/>
    <x v="5"/>
    <s v="Egypt"/>
    <n v="1"/>
    <x v="278"/>
    <x v="3"/>
    <x v="1"/>
    <s v="99 min"/>
    <n v="99"/>
    <n v="99"/>
    <n v="0.31922223536726124"/>
    <s v=""/>
    <s v="Action &amp; Adventure, International Movies"/>
    <x v="1"/>
    <s v="Action &amp; Adventure, International Movies"/>
    <n v="2"/>
  </r>
  <r>
    <n v="6627"/>
    <x v="3169"/>
    <x v="0"/>
    <x v="3168"/>
    <s v="Troy Nixey"/>
    <s v="Katie Holmes, Guy Pearce, Bailee Madison, Jack Thompson, Garry McDonald, Alan Dale, Julia Blake, Edwina Ritchard, Emilia Burns, Guillermo del Toro"/>
    <n v="10"/>
    <x v="0"/>
    <s v="United States, Australia, Mexico"/>
    <n v="3"/>
    <x v="133"/>
    <x v="10"/>
    <x v="12"/>
    <s v="99 min"/>
    <n v="99"/>
    <n v="99"/>
    <n v="0.31922223536726124"/>
    <s v=""/>
    <s v="Horror Movies"/>
    <x v="9"/>
    <s v="Horror Movies"/>
    <n v="1"/>
  </r>
  <r>
    <n v="6651"/>
    <x v="3170"/>
    <x v="0"/>
    <x v="3169"/>
    <m/>
    <s v="Juliet Doherty, Kaitlyn Black"/>
    <n v="2"/>
    <x v="0"/>
    <s v="United States"/>
    <n v="1"/>
    <x v="1111"/>
    <x v="5"/>
    <x v="6"/>
    <s v="99 min"/>
    <n v="99"/>
    <n v="99"/>
    <n v="0.31922223536726124"/>
    <s v=""/>
    <s v="Dramas"/>
    <x v="2"/>
    <s v="Dramas"/>
    <n v="1"/>
  </r>
  <r>
    <n v="6726"/>
    <x v="3171"/>
    <x v="0"/>
    <x v="3170"/>
    <s v="Hakan Alg√ºl"/>
    <s v="Demet Akbaƒü, Ata Demirer, √ñzge Borak, Bican G√ºnalan, Salih Kalyon, Tanju Tuncel, Meray √úlgen"/>
    <n v="7"/>
    <x v="61"/>
    <s v="Turkey"/>
    <n v="1"/>
    <x v="63"/>
    <x v="10"/>
    <x v="5"/>
    <s v="99 min"/>
    <n v="99"/>
    <n v="99"/>
    <n v="0.31922223536726124"/>
    <s v=""/>
    <s v="Comedies, International Movies"/>
    <x v="4"/>
    <s v="Comedies, International Movies"/>
    <n v="2"/>
  </r>
  <r>
    <n v="6737"/>
    <x v="3172"/>
    <x v="0"/>
    <x v="3171"/>
    <s v="Sedat Kirtan, Kubilay Sarikaya"/>
    <s v="Kubilay Sarikaya, Arnel Taci, Muhammed Kirtan, Violetta Schurawlow, Burak Yiƒüit, Giwar Xatar Hajabi, Ridvan Kirtan, Ilhan Erdinc, Michael Hanemann, Sedat Kirtan"/>
    <n v="10"/>
    <x v="10"/>
    <s v="Germany"/>
    <n v="1"/>
    <x v="230"/>
    <x v="3"/>
    <x v="5"/>
    <s v="99 min"/>
    <n v="99"/>
    <n v="99"/>
    <n v="0.31922223536726124"/>
    <s v=""/>
    <s v="Dramas, Independent Movies, International Movies"/>
    <x v="2"/>
    <s v="Dramas, Independent Movies, International Movies"/>
    <n v="3"/>
  </r>
  <r>
    <n v="6758"/>
    <x v="3173"/>
    <x v="0"/>
    <x v="3172"/>
    <s v="Sabal Singh Shekawat"/>
    <s v="Rahul Khanna, Arjun Mathur, Shivani Ghai, Monica Dogra, Aadya Bedi"/>
    <n v="5"/>
    <x v="17"/>
    <s v="India"/>
    <n v="1"/>
    <x v="882"/>
    <x v="8"/>
    <x v="5"/>
    <s v="99 min"/>
    <n v="99"/>
    <n v="99"/>
    <n v="0.31922223536726124"/>
    <s v=""/>
    <s v="Dramas, Independent Movies, International Movies"/>
    <x v="2"/>
    <s v="Dramas, Independent Movies, International Movies"/>
    <n v="3"/>
  </r>
  <r>
    <n v="6810"/>
    <x v="3174"/>
    <x v="0"/>
    <x v="3173"/>
    <s v="Heber Cannon"/>
    <s v="Rich Froning"/>
    <n v="1"/>
    <x v="0"/>
    <s v="United States"/>
    <n v="1"/>
    <x v="777"/>
    <x v="9"/>
    <x v="7"/>
    <s v="99 min"/>
    <n v="99"/>
    <n v="99"/>
    <n v="0.31922223536726124"/>
    <s v=""/>
    <s v="Documentaries, International Movies, Sports Movies"/>
    <x v="3"/>
    <s v="Documentaries, International Movies, Sports Movies"/>
    <n v="3"/>
  </r>
  <r>
    <n v="6878"/>
    <x v="3175"/>
    <x v="0"/>
    <x v="3174"/>
    <s v="Tarek Abdel Moaty"/>
    <s v="Ahmed Eid, May Kassab, Diaa El Merghany, Samy Maghawry, Badria Tolba, Hassan Abdulfattah, Ahmed Safwat, Sayed Sadek, Laila Gamal"/>
    <n v="9"/>
    <x v="5"/>
    <s v="Egypt"/>
    <n v="1"/>
    <x v="444"/>
    <x v="11"/>
    <x v="5"/>
    <s v="99 min"/>
    <n v="99"/>
    <n v="99"/>
    <n v="0.31922223536726124"/>
    <s v=""/>
    <s v="Dramas, International Movies"/>
    <x v="2"/>
    <s v="Dramas, International Movies"/>
    <n v="2"/>
  </r>
  <r>
    <n v="6916"/>
    <x v="3176"/>
    <x v="0"/>
    <x v="3175"/>
    <s v="Johnny Martin"/>
    <s v="Al Pacino, Karl Urban, Brittany Snow, Joe Anderson, Sarah Shahi, Sloane Warren, Chelle Ramos, Steve Coulter, Michael Rose"/>
    <n v="9"/>
    <x v="0"/>
    <s v="United States"/>
    <n v="1"/>
    <x v="901"/>
    <x v="3"/>
    <x v="12"/>
    <s v="99 min"/>
    <n v="99"/>
    <n v="99"/>
    <n v="0.31922223536726124"/>
    <s v=""/>
    <s v="Thrillers"/>
    <x v="12"/>
    <s v="Thrillers"/>
    <n v="1"/>
  </r>
  <r>
    <n v="6940"/>
    <x v="3177"/>
    <x v="0"/>
    <x v="3176"/>
    <s v="Brant Sersen"/>
    <s v="Jacob Artist, Jayson Blair, Shanley Caswell, Claudia Lee, Ashton Moio, Cameron Moulene, Molly Tarlov, Chester Rushing"/>
    <n v="8"/>
    <x v="0"/>
    <s v="United States"/>
    <n v="1"/>
    <x v="555"/>
    <x v="5"/>
    <x v="5"/>
    <s v="99 min"/>
    <n v="99"/>
    <n v="99"/>
    <n v="0.31922223536726124"/>
    <s v=""/>
    <s v="Horror Movies, Independent Movies"/>
    <x v="9"/>
    <s v="Horror Movies, Independent Movies"/>
    <n v="2"/>
  </r>
  <r>
    <n v="7075"/>
    <x v="3178"/>
    <x v="0"/>
    <x v="3177"/>
    <s v="John Stewart Muller"/>
    <s v="Mira Sorvino, Cary Elwes, Christopher Backus, Katherine McNamara, Lisa Gay Hamilton, Melora Walters, Buck Taylor, Shane Callahan"/>
    <n v="8"/>
    <x v="0"/>
    <s v="United States"/>
    <n v="1"/>
    <x v="589"/>
    <x v="9"/>
    <x v="5"/>
    <s v="99 min"/>
    <n v="99"/>
    <n v="99"/>
    <n v="0.31922223536726124"/>
    <s v=""/>
    <s v="Dramas, Thrillers"/>
    <x v="2"/>
    <s v="Dramas, Thrillers"/>
    <n v="2"/>
  </r>
  <r>
    <n v="7090"/>
    <x v="3179"/>
    <x v="0"/>
    <x v="3178"/>
    <s v="Toshiya Shinohara"/>
    <s v="Kappei Yamaguchi, Satsuki Yukino, Koji Tsujitani, Houko Kuwashima, Kumiko Watanabe, Ken Narita, Akio Otsuka, Kikuko Inoue"/>
    <n v="8"/>
    <x v="1"/>
    <s v="Japan"/>
    <n v="1"/>
    <x v="87"/>
    <x v="20"/>
    <x v="1"/>
    <s v="99 min"/>
    <n v="99"/>
    <n v="99"/>
    <n v="0.31922223536726124"/>
    <s v=""/>
    <s v="Action &amp; Adventure, Anime Features, International Movies"/>
    <x v="1"/>
    <s v="Action &amp; Adventure, Anime Features, International Movies"/>
    <n v="3"/>
  </r>
  <r>
    <n v="7091"/>
    <x v="3180"/>
    <x v="0"/>
    <x v="3179"/>
    <s v="Toshiya Shinohara"/>
    <s v="Kappei Yamaguchi, Satsuki Yukino, Koji Tsujitani, Houko Kuwashima, Kumiko Watanabe, Noriko Hidaka, Kenichi Ogata, Toshiyuki Morikawa, Mieko Harada"/>
    <n v="9"/>
    <x v="1"/>
    <s v="Japan"/>
    <n v="1"/>
    <x v="87"/>
    <x v="43"/>
    <x v="1"/>
    <s v="99 min"/>
    <n v="99"/>
    <n v="99"/>
    <n v="0.31922223536726124"/>
    <s v=""/>
    <s v="Action &amp; Adventure, Anime Features, International Movies"/>
    <x v="1"/>
    <s v="Action &amp; Adventure, Anime Features, International Movies"/>
    <n v="3"/>
  </r>
  <r>
    <n v="7167"/>
    <x v="3181"/>
    <x v="0"/>
    <x v="3180"/>
    <s v="Rupert Jones"/>
    <s v="Toby Jones, Anne Reid, Sinead Matthews, Cecilia Noble, Karl Johnson, Frederick Schmidt, Deborah Findlay, Manjinder Virk"/>
    <n v="8"/>
    <x v="6"/>
    <s v="United Kingdom"/>
    <n v="1"/>
    <x v="419"/>
    <x v="9"/>
    <x v="5"/>
    <s v="99 min"/>
    <n v="99"/>
    <n v="99"/>
    <n v="0.31922223536726124"/>
    <s v=""/>
    <s v="Thrillers"/>
    <x v="12"/>
    <s v="Thrillers"/>
    <n v="1"/>
  </r>
  <r>
    <n v="7219"/>
    <x v="3182"/>
    <x v="0"/>
    <x v="3181"/>
    <s v="Eli Roth"/>
    <s v="Keanu Reeves, Lorenza Izzo, Ana de Armas, Aaron Burns, Ignacia Allamand, Dan Baily, Megan Baily, Colleen Camp, Antonio Quercia"/>
    <n v="9"/>
    <x v="0"/>
    <s v="United States, Chile, Israel"/>
    <n v="3"/>
    <x v="79"/>
    <x v="4"/>
    <x v="12"/>
    <s v="99 min"/>
    <n v="99"/>
    <n v="99"/>
    <n v="0.31922223536726124"/>
    <s v=""/>
    <s v="Horror Movies, Thrillers"/>
    <x v="9"/>
    <s v="Horror Movies, Thrillers"/>
    <n v="2"/>
  </r>
  <r>
    <n v="7240"/>
    <x v="3183"/>
    <x v="0"/>
    <x v="3182"/>
    <s v="Stephen Chow"/>
    <s v="Stephen Chow, Yuen Wah, Yuen Qiu, Lam Chi-chung, Dong Zhihua, Chiu Chi-ling, Xing Yu, Danny Chan Kwok-kwan, Leung Siu-lung"/>
    <n v="9"/>
    <x v="50"/>
    <s v="Hong Kong, China, United States"/>
    <n v="3"/>
    <x v="579"/>
    <x v="26"/>
    <x v="12"/>
    <s v="99 min"/>
    <n v="99"/>
    <n v="99"/>
    <n v="0.31922223536726124"/>
    <s v=""/>
    <s v="Action &amp; Adventure, Comedies, Cult Movies"/>
    <x v="1"/>
    <s v="Action &amp; Adventure, Comedies, Cult Movies"/>
    <n v="3"/>
  </r>
  <r>
    <n v="7305"/>
    <x v="3184"/>
    <x v="0"/>
    <x v="3183"/>
    <s v="Kevin Peeples"/>
    <s v="Micah Lynn Hanson, Alan Powell, Elizabeth Becka, Garry Nation, Joseph Callender, Anisa Nyell Johnson, Aowyn Grace Peoples, John Jackson Hunter, Alex Kendrick"/>
    <n v="9"/>
    <x v="0"/>
    <s v="United States"/>
    <n v="1"/>
    <x v="800"/>
    <x v="5"/>
    <x v="6"/>
    <s v="99 min"/>
    <n v="99"/>
    <n v="99"/>
    <n v="0.31922223536726124"/>
    <s v=""/>
    <s v="Dramas, Faith &amp; Spirituality"/>
    <x v="2"/>
    <s v="Dramas, Faith &amp; Spirituality"/>
    <n v="2"/>
  </r>
  <r>
    <n v="7370"/>
    <x v="3185"/>
    <x v="0"/>
    <x v="3184"/>
    <s v="Callie Khouri, Jesse V. Johnson"/>
    <s v="Diane Keaton, Queen Latifah, Katie Holmes, Ted Danson, Roger Cross, Adam Rothenberg, Stephen Root, Christopher McDonald, Meagen Fay, J.C. MacKenzie, Finesse Mitchell, Eric Keenleyside"/>
    <n v="12"/>
    <x v="0"/>
    <s v="United States"/>
    <n v="1"/>
    <x v="55"/>
    <x v="13"/>
    <x v="2"/>
    <s v="99 min"/>
    <n v="99"/>
    <n v="99"/>
    <n v="0.31922223536726124"/>
    <s v=""/>
    <s v="Comedies"/>
    <x v="4"/>
    <s v="Comedies"/>
    <n v="1"/>
  </r>
  <r>
    <n v="7403"/>
    <x v="3186"/>
    <x v="0"/>
    <x v="3185"/>
    <s v="Clive Tonge"/>
    <s v="Olga Kurylenko, Javier Botet, Mitch Eakins, Lance E. Nichols, Rosie Fellner, Mackenzie Imsand, Dandy Barrett, Craig Conway, Melissa Bolona"/>
    <n v="9"/>
    <x v="6"/>
    <s v="United Kingdom"/>
    <n v="1"/>
    <x v="806"/>
    <x v="3"/>
    <x v="5"/>
    <s v="99 min"/>
    <n v="99"/>
    <n v="99"/>
    <n v="0.31922223536726124"/>
    <s v=""/>
    <s v="Horror Movies, Thrillers"/>
    <x v="9"/>
    <s v="Horror Movies, Thrillers"/>
    <n v="2"/>
  </r>
  <r>
    <n v="7425"/>
    <x v="3187"/>
    <x v="0"/>
    <x v="3186"/>
    <s v="Philip Yung"/>
    <s v="Irene Wan, Peter Mak, Rainky Wai, Heidi Lee, Kabby Hui, Paulyn Sun, Dominic Ho, Au Cheuk-Man"/>
    <n v="8"/>
    <x v="50"/>
    <s v="Hong Kong"/>
    <n v="1"/>
    <x v="1235"/>
    <x v="0"/>
    <x v="5"/>
    <s v="99 min"/>
    <n v="99"/>
    <n v="99"/>
    <n v="0.31922223536726124"/>
    <s v=""/>
    <s v="Dramas, International Movies"/>
    <x v="2"/>
    <s v="Dramas, International Movies"/>
    <n v="2"/>
  </r>
  <r>
    <n v="7535"/>
    <x v="3188"/>
    <x v="0"/>
    <x v="3187"/>
    <s v="Ismail Farouk"/>
    <s v="Sameh Hussain, Hasan Abdulfattah, Sulayman Id, Ayten Amer, Hassan Hosny"/>
    <n v="5"/>
    <x v="5"/>
    <s v="Egypt"/>
    <n v="1"/>
    <x v="523"/>
    <x v="8"/>
    <x v="1"/>
    <s v="99 min"/>
    <n v="99"/>
    <n v="99"/>
    <n v="0.31922223536726124"/>
    <s v=""/>
    <s v="Comedies, International Movies"/>
    <x v="4"/>
    <s v="Comedies, International Movies"/>
    <n v="2"/>
  </r>
  <r>
    <n v="7546"/>
    <x v="3189"/>
    <x v="0"/>
    <x v="3188"/>
    <s v="John Dower"/>
    <s v="Louis Theroux"/>
    <n v="1"/>
    <x v="6"/>
    <s v="United Kingdom"/>
    <n v="1"/>
    <x v="288"/>
    <x v="4"/>
    <x v="5"/>
    <s v="99 min"/>
    <n v="99"/>
    <n v="99"/>
    <n v="0.31922223536726124"/>
    <s v=""/>
    <s v="Documentaries"/>
    <x v="3"/>
    <s v="Documentaries"/>
    <n v="1"/>
  </r>
  <r>
    <n v="7550"/>
    <x v="3190"/>
    <x v="0"/>
    <x v="3189"/>
    <s v="Simon Curtis"/>
    <s v="Michelle Williams, Kenneth Branagh, Eddie Redmayne, Dominic Cooper, Philip Jackson, Derek Jacobi, Toby Jones, Michael Kitchen, Julia Ormond, Simon Russell Beale, Dougray Scott, Zo√´ Wanamaker, Emma Watson, Judi Dench"/>
    <n v="14"/>
    <x v="6"/>
    <s v="United Kingdom, United States"/>
    <n v="2"/>
    <x v="1005"/>
    <x v="12"/>
    <x v="12"/>
    <s v="99 min"/>
    <n v="99"/>
    <n v="99"/>
    <n v="0.31922223536726124"/>
    <s v=""/>
    <s v="Dramas, Romantic Movies"/>
    <x v="2"/>
    <s v="Dramas, Romantic Movies"/>
    <n v="2"/>
  </r>
  <r>
    <n v="7551"/>
    <x v="3191"/>
    <x v="0"/>
    <x v="3190"/>
    <s v="Moataz El Tony"/>
    <s v="Ramez Galal, Shery Adel, Hassan Hosny, Samy Maghawry, Youssef Eid, Raja Al-Jeddawi, Edward"/>
    <n v="7"/>
    <x v="2"/>
    <m/>
    <n v="0"/>
    <x v="523"/>
    <x v="0"/>
    <x v="1"/>
    <s v="99 min"/>
    <n v="99"/>
    <n v="99"/>
    <n v="0.31922223536726124"/>
    <s v=""/>
    <s v="Comedies, International Movies"/>
    <x v="4"/>
    <s v="Comedies, International Movies"/>
    <n v="2"/>
  </r>
  <r>
    <n v="7623"/>
    <x v="3192"/>
    <x v="0"/>
    <x v="3191"/>
    <s v="Sam Taylor-Johnson"/>
    <s v="Aaron Taylor-Johnson, Anne-Marie Duff, Kristin Scott Thomas, David Threlfall, Thomas Brodie-Sangster, David Morrissey, Sam Bell, Ophelia Lovibond, Josh Bolt, Andrew Buchan"/>
    <n v="10"/>
    <x v="6"/>
    <s v="United Kingdom, Canada"/>
    <n v="2"/>
    <x v="1236"/>
    <x v="16"/>
    <x v="12"/>
    <s v="99 min"/>
    <n v="99"/>
    <n v="99"/>
    <n v="0.31922223536726124"/>
    <s v=""/>
    <s v="Dramas"/>
    <x v="2"/>
    <s v="Dramas"/>
    <n v="1"/>
  </r>
  <r>
    <n v="7817"/>
    <x v="3193"/>
    <x v="0"/>
    <x v="3192"/>
    <s v="Andy Fickma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n v="34"/>
    <x v="0"/>
    <s v="United States"/>
    <n v="1"/>
    <x v="78"/>
    <x v="16"/>
    <x v="7"/>
    <s v="99 min"/>
    <n v="99"/>
    <n v="99"/>
    <n v="0.31922223536726124"/>
    <s v=""/>
    <s v="Children &amp; Family Movies"/>
    <x v="0"/>
    <s v="Children &amp; Family Movies"/>
    <n v="1"/>
  </r>
  <r>
    <n v="7837"/>
    <x v="3194"/>
    <x v="0"/>
    <x v="3193"/>
    <s v="Husam El-Gohari"/>
    <s v="Mahmoud Abdel Moghny, Amr Youssef, Horeya Farghaly, Mahmoud El Gendy, Entessar, Donia El Masry, Sabry Abdel Moniem, Raouf Mustafa, Alaa Zenhom"/>
    <n v="9"/>
    <x v="5"/>
    <s v="Egypt"/>
    <n v="1"/>
    <x v="725"/>
    <x v="12"/>
    <x v="1"/>
    <s v="99 min"/>
    <n v="99"/>
    <n v="99"/>
    <n v="0.31922223536726124"/>
    <s v=""/>
    <s v="Dramas, International Movies"/>
    <x v="2"/>
    <s v="Dramas, International Movies"/>
    <n v="2"/>
  </r>
  <r>
    <n v="7925"/>
    <x v="3195"/>
    <x v="0"/>
    <x v="3194"/>
    <s v="Mohamed Hamdy"/>
    <s v="Mohamed Ragab, Horeya Farghaly, Ayten Amer, Mohamed Al Shakankeery, Reem Al Baroudi, Badria Tolba, Hesham Ismail, Maher Essam, Hassan Abdulfattah, Aliaa Al-Husseini"/>
    <n v="10"/>
    <x v="5"/>
    <s v="Egypt"/>
    <n v="1"/>
    <x v="1150"/>
    <x v="0"/>
    <x v="1"/>
    <s v="99 min"/>
    <n v="99"/>
    <n v="99"/>
    <n v="0.31922223536726124"/>
    <s v=""/>
    <s v="Dramas, International Movies"/>
    <x v="2"/>
    <s v="Dramas, International Movies"/>
    <n v="2"/>
  </r>
  <r>
    <n v="7952"/>
    <x v="3196"/>
    <x v="0"/>
    <x v="3195"/>
    <s v="Lynn Shelton"/>
    <s v="Keira Knightley, Chlo√´ Grace Moretz, Sam Rockwell, Kaitlyn Dever, Jeff Garlin, Ellie Kemper, Mark Webber, Daniel Zovatto, Kevin Seal, Ernie Joseph, Louis Hobson, Dylan Arnold, Mari Nelson, Sean Nelson, Omar Silva, Aaron Washington, Sara Coates, Gretchen Mol, Basil Harris"/>
    <n v="19"/>
    <x v="0"/>
    <s v="United States"/>
    <n v="1"/>
    <x v="754"/>
    <x v="0"/>
    <x v="12"/>
    <s v="99 min"/>
    <n v="99"/>
    <n v="99"/>
    <n v="0.31922223536726124"/>
    <s v=""/>
    <s v="Comedies, Dramas, Independent Movies"/>
    <x v="4"/>
    <s v="Comedies, Dramas, Independent Movies"/>
    <n v="3"/>
  </r>
  <r>
    <n v="8186"/>
    <x v="3197"/>
    <x v="0"/>
    <x v="3196"/>
    <s v="Esteban Sapir"/>
    <s v="Rafael Ferro, Sol Moreno, Jonathan Sandor, Alejandro Urdapilleta, Julieta Cardinali, Florencia Raggi, Valeria Bertuccelli, Ra√∫l Hochman, Ricardo Merkin, Carlos Pi√±eyro"/>
    <n v="10"/>
    <x v="25"/>
    <s v="Argentina"/>
    <n v="1"/>
    <x v="110"/>
    <x v="37"/>
    <x v="5"/>
    <s v="99 min"/>
    <n v="99"/>
    <n v="99"/>
    <n v="0.31922223536726124"/>
    <s v=""/>
    <s v="Dramas, International Movies, Sci-Fi &amp; Fantasy"/>
    <x v="2"/>
    <s v="Dramas, International Movies, Sci-Fi &amp; Fantasy"/>
    <n v="3"/>
  </r>
  <r>
    <n v="8259"/>
    <x v="3198"/>
    <x v="0"/>
    <x v="3197"/>
    <s v="Kirk De Micco, Chris Sanders"/>
    <s v="Nicolas Cage, Emma Stone, Ryan Reynolds, Catherine Keener, Cloris Leachman, Clark Duke, Chris Sanders, Randy Thom"/>
    <n v="8"/>
    <x v="0"/>
    <s v="United States"/>
    <n v="1"/>
    <x v="1237"/>
    <x v="8"/>
    <x v="7"/>
    <s v="99 min"/>
    <n v="99"/>
    <n v="99"/>
    <n v="0.31922223536726124"/>
    <s v=""/>
    <s v="Children &amp; Family Movies, Comedies"/>
    <x v="0"/>
    <s v="Children &amp; Family Movies, Comedies"/>
    <n v="2"/>
  </r>
  <r>
    <n v="8265"/>
    <x v="3199"/>
    <x v="0"/>
    <x v="3198"/>
    <s v="Satish Manwar"/>
    <s v="Sonali Kulkarni, Girish Kulkarni, Jyoti Subhash, Veena Jamkar, Aman Attar"/>
    <n v="5"/>
    <x v="17"/>
    <s v="India"/>
    <n v="1"/>
    <x v="180"/>
    <x v="16"/>
    <x v="1"/>
    <s v="99 min"/>
    <n v="99"/>
    <n v="99"/>
    <n v="0.31922223536726124"/>
    <s v=""/>
    <s v="Dramas, International Movies"/>
    <x v="2"/>
    <s v="Dramas, International Movies"/>
    <n v="2"/>
  </r>
  <r>
    <n v="8282"/>
    <x v="3200"/>
    <x v="0"/>
    <x v="3199"/>
    <s v="Bette Gordon"/>
    <s v="Josh Charles, Julia Stiles, Avan Jogia, Tracie Thoms, Leo Fitzpatrick, Mike Houston, Jasper Newell"/>
    <n v="7"/>
    <x v="0"/>
    <s v="United States, Hong Kong"/>
    <n v="2"/>
    <x v="87"/>
    <x v="9"/>
    <x v="5"/>
    <s v="99 min"/>
    <n v="99"/>
    <n v="99"/>
    <n v="0.31922223536726124"/>
    <s v=""/>
    <s v="Thrillers"/>
    <x v="12"/>
    <s v="Thrillers"/>
    <n v="1"/>
  </r>
  <r>
    <n v="8344"/>
    <x v="3201"/>
    <x v="0"/>
    <x v="3200"/>
    <s v="Zoe Berriat√∫a"/>
    <s v="Emilio Palacios, Jorge Clemente, Beatriz Medina, Macarena G√≥mez, Olivia Baglivi, Paula Soldevila, Nacho Coronado, Beatriz Olivares"/>
    <n v="8"/>
    <x v="14"/>
    <s v="Spain"/>
    <n v="1"/>
    <x v="621"/>
    <x v="4"/>
    <x v="5"/>
    <s v="99 min"/>
    <n v="99"/>
    <n v="99"/>
    <n v="0.31922223536726124"/>
    <s v=""/>
    <s v="Dramas, International Movies"/>
    <x v="2"/>
    <s v="Dramas, International Movies"/>
    <n v="2"/>
  </r>
  <r>
    <n v="8364"/>
    <x v="3202"/>
    <x v="0"/>
    <x v="3201"/>
    <s v="Femi Oyeniran, Kalvadour Peterson"/>
    <s v="Dylan Duffus, Scorcher, Shone Romulus, Jade Asha, Femi Oyeniran, Ashley Chin, Nicky Slimting Walker, Fekky"/>
    <n v="8"/>
    <x v="6"/>
    <s v="United Kingdom"/>
    <n v="1"/>
    <x v="212"/>
    <x v="9"/>
    <x v="5"/>
    <s v="99 min"/>
    <n v="99"/>
    <n v="99"/>
    <n v="0.31922223536726124"/>
    <s v=""/>
    <s v="Dramas, International Movies, Thrillers"/>
    <x v="2"/>
    <s v="Dramas, International Movies, Thrillers"/>
    <n v="3"/>
  </r>
  <r>
    <n v="8366"/>
    <x v="3203"/>
    <x v="0"/>
    <x v="3202"/>
    <s v="Ricky Gervais, Matthew Robinson"/>
    <s v="Ricky Gervais, Jennifer Garner, Jonah Hill, Louis C.K., Jeffrey Tambor, Fionnula Flanagan, Rob Lowe, Tina Fey, Donna Sorbello, Stephanie March"/>
    <n v="10"/>
    <x v="0"/>
    <s v="United States"/>
    <n v="1"/>
    <x v="165"/>
    <x v="16"/>
    <x v="2"/>
    <s v="99 min"/>
    <n v="99"/>
    <n v="99"/>
    <n v="0.31922223536726124"/>
    <s v=""/>
    <s v="Comedies, Romantic Movies"/>
    <x v="4"/>
    <s v="Comedies, Romantic Movies"/>
    <n v="2"/>
  </r>
  <r>
    <n v="8442"/>
    <x v="3204"/>
    <x v="0"/>
    <x v="3203"/>
    <s v="Lasse Hallstr√∂m, Joe Johnston"/>
    <s v="Mackenzie Foy, Keira Knightley, Helen Mirren, Morgan Freeman, Matthew Macfadyen, Eugenio Derbez, Miranda Hart, Jack Whitehall, Ellie Bamber, Richard E. Grant, Omid Djalili, Tom Sweet, Misty Copeland, Sergei Polunin, Meera Syal"/>
    <n v="15"/>
    <x v="0"/>
    <s v="United States"/>
    <n v="1"/>
    <x v="750"/>
    <x v="5"/>
    <x v="7"/>
    <s v="99 min"/>
    <n v="99"/>
    <n v="99"/>
    <n v="0.31922223536726124"/>
    <s v=""/>
    <s v="Children &amp; Family Movies"/>
    <x v="0"/>
    <s v="Children &amp; Family Movies"/>
    <n v="1"/>
  </r>
  <r>
    <n v="8498"/>
    <x v="3205"/>
    <x v="0"/>
    <x v="3204"/>
    <s v="Wayne Blair"/>
    <s v="Chris O'Dowd, Deborah Mailman, Jessica Mauboy, Shari Sebbens, Miranda Tapsell, Tory Kittles, Eka Darville, Tammy Anderson, Lynette Narkle, Kylie Belling"/>
    <n v="10"/>
    <x v="12"/>
    <s v="Australia"/>
    <n v="1"/>
    <x v="196"/>
    <x v="11"/>
    <x v="2"/>
    <s v="99 min"/>
    <n v="99"/>
    <n v="99"/>
    <n v="0.31922223536726124"/>
    <s v=""/>
    <s v="Comedies, Dramas, Independent Movies"/>
    <x v="4"/>
    <s v="Comedies, Dramas, Independent Movies"/>
    <n v="3"/>
  </r>
  <r>
    <n v="8541"/>
    <x v="3206"/>
    <x v="0"/>
    <x v="3205"/>
    <s v="Kevin Donovan"/>
    <s v="Jackie Chan, Jennifer Love Hewitt, Jason Isaacs, Debi Mazar, Ritchie Coster, Peter Stormare, Mia Cottet, Romany Malco, Daniel Kash"/>
    <n v="9"/>
    <x v="0"/>
    <s v="United States"/>
    <n v="1"/>
    <x v="55"/>
    <x v="43"/>
    <x v="2"/>
    <s v="99 min"/>
    <n v="99"/>
    <n v="99"/>
    <n v="0.31922223536726124"/>
    <s v=""/>
    <s v="Action &amp; Adventure, Comedies"/>
    <x v="1"/>
    <s v="Action &amp; Adventure, Comedies"/>
    <n v="2"/>
  </r>
  <r>
    <n v="8626"/>
    <x v="3207"/>
    <x v="0"/>
    <x v="3206"/>
    <s v="Don Michael Paul"/>
    <s v="Michael Gross, Jamie Kennedy, Ernest Ndhlovu, Lawrence Joffe, Zak Hendrikz, Natalie Becker, Emmanuel Castis, Brandon Auret, Daniel Janks"/>
    <n v="9"/>
    <x v="18"/>
    <s v="South Africa, United States"/>
    <n v="2"/>
    <x v="165"/>
    <x v="4"/>
    <x v="2"/>
    <s v="99 min"/>
    <n v="99"/>
    <n v="99"/>
    <n v="0.31922223536726124"/>
    <s v=""/>
    <s v="Comedies, Horror Movies, Sci-Fi &amp; Fantasy"/>
    <x v="4"/>
    <s v="Comedies, Horror Movies, Sci-Fi &amp; Fantasy"/>
    <n v="3"/>
  </r>
  <r>
    <n v="8686"/>
    <x v="3208"/>
    <x v="0"/>
    <x v="3207"/>
    <s v="Ed Lilly"/>
    <s v="Connor Swindells, Fola Evans-Akingbola, Nicholas Pinnock, Ruth Sheen, Emily Taaffe, Shotty Horroh, Paige Meade, Elliot Barnes-Worrell, Joivan Wade, Youssef Berouain, Jurell Carter, Ellie James"/>
    <n v="12"/>
    <x v="6"/>
    <s v="United Kingdom"/>
    <n v="1"/>
    <x v="811"/>
    <x v="5"/>
    <x v="5"/>
    <s v="99 min"/>
    <n v="99"/>
    <n v="99"/>
    <n v="0.31922223536726124"/>
    <s v=""/>
    <s v="Dramas"/>
    <x v="2"/>
    <s v="Dramas"/>
    <n v="1"/>
  </r>
  <r>
    <n v="55"/>
    <x v="3209"/>
    <x v="0"/>
    <x v="3208"/>
    <s v="Toshiya Shinohara"/>
    <s v="Kappei Yamaguchi, Satsuki Yukino, Koji Tsujitani, Houko Kuwashima, Kumiko Watanabe, Kenichi Ogata, Noriko Hidaka, Hisako Kyoda, Ken Narita, Tomokazu Seki"/>
    <n v="10"/>
    <x v="1"/>
    <s v="Japan"/>
    <n v="1"/>
    <x v="698"/>
    <x v="22"/>
    <x v="6"/>
    <s v="100 min"/>
    <n v="100"/>
    <n v="100"/>
    <n v="0.18922712853314536"/>
    <s v=""/>
    <s v="Action &amp; Adventure, Anime Features, International Movies"/>
    <x v="1"/>
    <s v="Action &amp; Adventure, Anime Features, International Movies"/>
    <n v="3"/>
  </r>
  <r>
    <n v="141"/>
    <x v="3210"/>
    <x v="0"/>
    <x v="3209"/>
    <s v="Sebasti√°n Schindel"/>
    <s v="Joaqu√≠n Furriel, Luis Ziembrowski, Guillermo Pfening, M√≥nica Lairana, Germ√°n de Silva, Victoria Raposo, Andrea Garrote"/>
    <n v="7"/>
    <x v="25"/>
    <s v="Argentina, Venezuela"/>
    <n v="2"/>
    <x v="344"/>
    <x v="0"/>
    <x v="5"/>
    <s v="100 min"/>
    <n v="100"/>
    <n v="100"/>
    <n v="0.18922712853314536"/>
    <s v=""/>
    <s v="Dramas, International Movies, Thrillers"/>
    <x v="2"/>
    <s v="Dramas, International Movies, Thrillers"/>
    <n v="3"/>
  </r>
  <r>
    <n v="301"/>
    <x v="3211"/>
    <x v="0"/>
    <x v="3210"/>
    <s v="Kirk DeMicco, Brandon Jeffords"/>
    <s v="Lin-Manuel Miranda, Ynairaly Simo, Zoe Saldana, Juan de Marcos, Brian Tyree Henry, Gloria Estefan, Michael Rooker, Nicole Byer"/>
    <n v="8"/>
    <x v="8"/>
    <s v="Canada, United States"/>
    <n v="2"/>
    <x v="1238"/>
    <x v="6"/>
    <x v="7"/>
    <s v="100 min"/>
    <n v="100"/>
    <n v="100"/>
    <n v="0.18922712853314536"/>
    <s v=""/>
    <s v="Children &amp; Family Movies, Music &amp; Musicals"/>
    <x v="0"/>
    <s v="Children &amp; Family Movies, Music &amp; Musicals"/>
    <n v="2"/>
  </r>
  <r>
    <n v="456"/>
    <x v="3212"/>
    <x v="0"/>
    <x v="3211"/>
    <s v="Fred Ouro Preto"/>
    <s v="Emicida"/>
    <n v="1"/>
    <x v="2"/>
    <m/>
    <n v="0"/>
    <x v="784"/>
    <x v="6"/>
    <x v="5"/>
    <s v="100 min"/>
    <n v="100"/>
    <n v="100"/>
    <n v="0.18922712853314536"/>
    <s v=""/>
    <s v="Documentaries, International Movies, Music &amp; Musicals"/>
    <x v="3"/>
    <s v="Documentaries, International Movies, Music &amp; Musicals"/>
    <n v="3"/>
  </r>
  <r>
    <n v="462"/>
    <x v="3213"/>
    <x v="0"/>
    <x v="3212"/>
    <s v="Alaa Eddine Aljem"/>
    <s v="Younes Bouab, Salah Bensalah, Bouchaib Essamak, Mohamed Naimane, Anas Elbaz, Hassan Ben Badida, Abdelghani Kitab, Ahmed Yarziz, Rachid El Adouani, Mohamed El Moutamassik, Abdel Ghani Benizza, Adam Morjany"/>
    <n v="12"/>
    <x v="2"/>
    <m/>
    <n v="0"/>
    <x v="784"/>
    <x v="2"/>
    <x v="1"/>
    <s v="100 min"/>
    <n v="100"/>
    <n v="100"/>
    <n v="0.18922712853314536"/>
    <s v=""/>
    <s v="Comedies, Dramas, Independent Movies"/>
    <x v="4"/>
    <s v="Comedies, Dramas, Independent Movies"/>
    <n v="3"/>
  </r>
  <r>
    <n v="468"/>
    <x v="3214"/>
    <x v="0"/>
    <x v="3213"/>
    <s v="Manuel Alcal√°"/>
    <s v="Daniel Gim√©nez Cacho"/>
    <n v="1"/>
    <x v="2"/>
    <m/>
    <n v="0"/>
    <x v="1120"/>
    <x v="6"/>
    <x v="5"/>
    <s v="100 min"/>
    <n v="100"/>
    <n v="100"/>
    <n v="0.18922712853314536"/>
    <s v=""/>
    <s v="Documentaries, International Movies"/>
    <x v="3"/>
    <s v="Documentaries, International Movies"/>
    <n v="2"/>
  </r>
  <r>
    <n v="558"/>
    <x v="3215"/>
    <x v="0"/>
    <x v="3214"/>
    <s v="Michael Spierig, Peter Spierig"/>
    <s v="Helen Mirren, Jason Clarke, Sarah Snook, Angus Sampson, Finn Scicluna-O'Prey, Laura Brent, Tyler Coppin, Eamon Farren, Bruce Spence"/>
    <n v="9"/>
    <x v="12"/>
    <s v="Australia, United States"/>
    <n v="2"/>
    <x v="1089"/>
    <x v="5"/>
    <x v="2"/>
    <s v="100 min"/>
    <n v="100"/>
    <n v="100"/>
    <n v="0.18922712853314536"/>
    <s v=""/>
    <s v="Horror Movies, Sci-Fi &amp; Fantasy"/>
    <x v="9"/>
    <s v="Horror Movies, Sci-Fi &amp; Fantasy"/>
    <n v="2"/>
  </r>
  <r>
    <n v="606"/>
    <x v="3216"/>
    <x v="0"/>
    <x v="321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n v="19"/>
    <x v="0"/>
    <s v="United States"/>
    <n v="1"/>
    <x v="132"/>
    <x v="57"/>
    <x v="12"/>
    <s v="100 min"/>
    <n v="100"/>
    <n v="100"/>
    <n v="0.18922712853314536"/>
    <s v=""/>
    <s v="Action &amp; Adventure"/>
    <x v="1"/>
    <s v="Action &amp; Adventure"/>
    <n v="1"/>
  </r>
  <r>
    <n v="623"/>
    <x v="3217"/>
    <x v="0"/>
    <x v="3216"/>
    <s v="Matt Aselton"/>
    <s v="Theo James, Emily Ratajkowski, Fred Melamed, Ebon Moss-Bachrach, Isiah Whitlock Jr., Evan Handler, Paul Jurewicz, John Gatins, Fernanda Andrade, Bob Stephenson"/>
    <n v="10"/>
    <x v="0"/>
    <s v="United States"/>
    <n v="1"/>
    <x v="926"/>
    <x v="2"/>
    <x v="12"/>
    <s v="100 min"/>
    <n v="100"/>
    <n v="100"/>
    <n v="0.18922712853314536"/>
    <s v=""/>
    <s v="Thrillers"/>
    <x v="12"/>
    <s v="Thrillers"/>
    <n v="1"/>
  </r>
  <r>
    <n v="888"/>
    <x v="3218"/>
    <x v="0"/>
    <x v="3217"/>
    <s v="Daniel Prochaska"/>
    <s v="Le√≥n Orlandianyi, Benno Ro√ükopf, Julia Koschitz, Marii Weichsler, Lars Bitterlich, Michael Pink, Inge Maux, Elfriede Sch√ºsseleder, Michael Somma, Finn Reiter, Markus Stubeier, Luca Streussnig"/>
    <n v="12"/>
    <x v="58"/>
    <s v="Austria"/>
    <n v="1"/>
    <x v="103"/>
    <x v="1"/>
    <x v="5"/>
    <s v="100 min"/>
    <n v="100"/>
    <n v="100"/>
    <n v="0.18922712853314536"/>
    <s v=""/>
    <s v="Horror Movies, International Movies, Thrillers"/>
    <x v="9"/>
    <s v="Horror Movies, International Movies, Thrillers"/>
    <n v="3"/>
  </r>
  <r>
    <n v="1107"/>
    <x v="3219"/>
    <x v="0"/>
    <x v="3218"/>
    <s v="Patrick Durham, Paul G. Volk"/>
    <s v="Brian Austin Green, Vinnie Jones, Lori Heuring, Richard Grieco, Patrick Durham, Tim Abell, Carson Lee Bradshaw, Manu Intiraymi, Danny Trejo"/>
    <n v="9"/>
    <x v="0"/>
    <s v="United States"/>
    <n v="1"/>
    <x v="980"/>
    <x v="2"/>
    <x v="12"/>
    <s v="100 min"/>
    <n v="100"/>
    <n v="100"/>
    <n v="0.18922712853314536"/>
    <s v=""/>
    <s v="Action &amp; Adventure"/>
    <x v="1"/>
    <s v="Action &amp; Adventure"/>
    <n v="1"/>
  </r>
  <r>
    <n v="1168"/>
    <x v="3220"/>
    <x v="0"/>
    <x v="3219"/>
    <s v="Massimiliano Camaiti"/>
    <s v="Elvira Camarrone, Christian Roberto, Donatella Finocchiaro, Corrado Invernizzi, Vincenzo Amato, Manuela Ventura, Rosalba Battaglia, Daniele Pilli"/>
    <n v="8"/>
    <x v="24"/>
    <s v="Italy"/>
    <n v="1"/>
    <x v="1239"/>
    <x v="6"/>
    <x v="1"/>
    <s v="100 min"/>
    <n v="100"/>
    <n v="100"/>
    <n v="0.18922712853314536"/>
    <s v=""/>
    <s v="Dramas, International Movies, Romantic Movies"/>
    <x v="2"/>
    <s v="Dramas, International Movies, Romantic Movies"/>
    <n v="3"/>
  </r>
  <r>
    <n v="1196"/>
    <x v="3221"/>
    <x v="0"/>
    <x v="3220"/>
    <s v="Chris Smith"/>
    <s v="Matthew Modine"/>
    <n v="1"/>
    <x v="0"/>
    <s v="United States"/>
    <n v="1"/>
    <x v="631"/>
    <x v="6"/>
    <x v="12"/>
    <s v="100 min"/>
    <n v="100"/>
    <n v="100"/>
    <n v="0.18922712853314536"/>
    <s v=""/>
    <s v="Documentaries"/>
    <x v="3"/>
    <s v="Documentaries"/>
    <n v="1"/>
  </r>
  <r>
    <n v="1253"/>
    <x v="3222"/>
    <x v="0"/>
    <x v="3221"/>
    <s v="Marco Petry"/>
    <s v="Emma Bading, Janina Fautz, Ludwig Simon, Samuel Finzi, Emilio Sakraya, Oliver Korittke, Alwara H√∂fels, Matilda Marz, Amina Merai, Johann von B√ºlow, Axel Stein, Theo Trebs"/>
    <n v="12"/>
    <x v="10"/>
    <s v="Germany"/>
    <n v="1"/>
    <x v="29"/>
    <x v="5"/>
    <x v="1"/>
    <s v="100 min"/>
    <n v="100"/>
    <n v="100"/>
    <n v="0.18922712853314536"/>
    <s v=""/>
    <s v="Comedies, International Movies"/>
    <x v="4"/>
    <s v="Comedies, International Movies"/>
    <n v="2"/>
  </r>
  <r>
    <n v="1397"/>
    <x v="3223"/>
    <x v="0"/>
    <x v="3222"/>
    <s v="Gary Fleder"/>
    <s v="Jason Statham, James Franco, Izabela Vidovic, Kate Bosworth, Marcus Hester, Clancy Brown, Winona Ryder, Omar Benson Miller, Rachelle Lefevre, Frank Grillo, Chuck Zito, Pruitt Taylor Vince"/>
    <n v="12"/>
    <x v="0"/>
    <s v="United States"/>
    <n v="1"/>
    <x v="1240"/>
    <x v="8"/>
    <x v="12"/>
    <s v="100 min"/>
    <n v="100"/>
    <n v="100"/>
    <n v="0.18922712853314536"/>
    <s v=""/>
    <s v="Action &amp; Adventure"/>
    <x v="1"/>
    <s v="Action &amp; Adventure"/>
    <n v="1"/>
  </r>
  <r>
    <n v="1643"/>
    <x v="3224"/>
    <x v="0"/>
    <x v="3223"/>
    <s v="Ludovico Di Martino"/>
    <s v="Fabrizio Gifuni, Lino Musella, Monica Piseddu, Andrea Pennacchi, Emanuele Linfatti, Nicol√≤ Galasso, Giacomo Colavito, Giada Gagliardi, Gianmarco Vettori, Silvia Gallerano, Massimiliano Setti"/>
    <n v="11"/>
    <x v="24"/>
    <s v="Italy"/>
    <n v="1"/>
    <x v="30"/>
    <x v="1"/>
    <x v="5"/>
    <s v="100 min"/>
    <n v="100"/>
    <n v="100"/>
    <n v="0.18922712853314536"/>
    <s v=""/>
    <s v="Action &amp; Adventure, International Movies"/>
    <x v="1"/>
    <s v="Action &amp; Adventure, International Movies"/>
    <n v="2"/>
  </r>
  <r>
    <n v="1748"/>
    <x v="3225"/>
    <x v="0"/>
    <x v="3224"/>
    <s v="Zeek Earl, Christopher Caldwell"/>
    <s v="Sophie Thatcher, Pedro Pascal, Jay Duplass, Andre Royo, Sheila Vand, Anwan Glover"/>
    <n v="6"/>
    <x v="8"/>
    <s v="Canada, United States"/>
    <n v="2"/>
    <x v="1241"/>
    <x v="5"/>
    <x v="12"/>
    <s v="100 min"/>
    <n v="100"/>
    <n v="100"/>
    <n v="0.18922712853314536"/>
    <s v=""/>
    <s v="Sci-Fi &amp; Fantasy, Thrillers"/>
    <x v="17"/>
    <s v="Sci-Fi &amp; Fantasy, Thrillers"/>
    <n v="2"/>
  </r>
  <r>
    <n v="1797"/>
    <x v="3226"/>
    <x v="0"/>
    <x v="3225"/>
    <s v="Lance Daly"/>
    <s v="Hugo Weaving, James Frecheville, Stephen Rea, Freddie Fox, Barry Keoghan, Moe Dunford, Sarah Greene, Jim Broadbent"/>
    <n v="8"/>
    <x v="19"/>
    <s v="Ireland, Luxembourg, Belgium"/>
    <n v="3"/>
    <x v="1242"/>
    <x v="5"/>
    <x v="12"/>
    <s v="100 min"/>
    <n v="100"/>
    <n v="100"/>
    <n v="0.18922712853314536"/>
    <s v=""/>
    <s v="Action &amp; Adventure, Dramas, Independent Movies"/>
    <x v="1"/>
    <s v="Action &amp; Adventure, Dramas, Independent Movies"/>
    <n v="3"/>
  </r>
  <r>
    <n v="1802"/>
    <x v="3227"/>
    <x v="0"/>
    <x v="3226"/>
    <s v="Glen Keane"/>
    <s v="Cathy Ang, Phillipa Soo, Ken Jeong, Robert G. Chiu, John Cho, Sandra Oh, Ruthie Ann Miles, Margaret Cho, Kimiko Glenn, Artt Butler, Irene Tsu, Clem Cheung, Conrad Ricamora"/>
    <n v="13"/>
    <x v="42"/>
    <s v="China, United States"/>
    <n v="2"/>
    <x v="791"/>
    <x v="1"/>
    <x v="7"/>
    <s v="100 min"/>
    <n v="100"/>
    <n v="100"/>
    <n v="0.18922712853314536"/>
    <s v=""/>
    <s v="Children &amp; Family Movies, Music &amp; Musicals"/>
    <x v="0"/>
    <s v="Children &amp; Family Movies, Music &amp; Musicals"/>
    <n v="2"/>
  </r>
  <r>
    <n v="1871"/>
    <x v="3228"/>
    <x v="0"/>
    <x v="3227"/>
    <s v="Meltem Bozoflu"/>
    <s v="Onur Buldu, Mahir ƒ∞pek, Derya Karada≈ü, Onur Attila, Meltem Yƒ±lmazkaya, Yasemin Conka, Burak Topaloglu, Sefik Taylan, Orkun Karag√∂z, Erdogan Aydin"/>
    <n v="10"/>
    <x v="61"/>
    <s v="Turkey, South Korea"/>
    <n v="2"/>
    <x v="66"/>
    <x v="5"/>
    <x v="5"/>
    <s v="100 min"/>
    <n v="100"/>
    <n v="100"/>
    <n v="0.18922712853314536"/>
    <s v=""/>
    <s v="Comedies, International Movies"/>
    <x v="4"/>
    <s v="Comedies, International Movies"/>
    <n v="2"/>
  </r>
  <r>
    <n v="1875"/>
    <x v="3229"/>
    <x v="0"/>
    <x v="3228"/>
    <s v="Bigflo &amp; Oli, J√©r√©mie Levypon"/>
    <s v="Bigflo &amp; Oli"/>
    <n v="1"/>
    <x v="11"/>
    <s v="France"/>
    <n v="1"/>
    <x v="1243"/>
    <x v="1"/>
    <x v="5"/>
    <s v="100 min"/>
    <n v="100"/>
    <n v="100"/>
    <n v="0.18922712853314536"/>
    <s v=""/>
    <s v="Documentaries, International Movies, Music &amp; Musicals"/>
    <x v="3"/>
    <s v="Documentaries, International Movies, Music &amp; Musicals"/>
    <n v="3"/>
  </r>
  <r>
    <n v="2112"/>
    <x v="3230"/>
    <x v="0"/>
    <x v="3229"/>
    <s v="Sebasti√°n Schindel"/>
    <s v="Cecilia Roth, Miguel √Ångel Sol√°, Benjam√≠n Amadeo, Sof√≠a Gala Castiglione, Yanina √Åvila, Marcelo Subiotto, Paola Barrientos, Diego Cremonesi, Claudio Mart√≠nez Bel"/>
    <n v="9"/>
    <x v="25"/>
    <s v="Argentina"/>
    <n v="1"/>
    <x v="18"/>
    <x v="1"/>
    <x v="1"/>
    <s v="100 min"/>
    <n v="100"/>
    <n v="100"/>
    <n v="0.18922712853314536"/>
    <s v=""/>
    <s v="Dramas, International Movies"/>
    <x v="2"/>
    <s v="Dramas, International Movies"/>
    <n v="2"/>
  </r>
  <r>
    <n v="2229"/>
    <x v="3231"/>
    <x v="0"/>
    <x v="3230"/>
    <s v="Leslye Davis, Catrin Einhorn"/>
    <m/>
    <n v="0"/>
    <x v="0"/>
    <s v="United States"/>
    <n v="1"/>
    <x v="1128"/>
    <x v="1"/>
    <x v="12"/>
    <s v="100 min"/>
    <n v="100"/>
    <n v="100"/>
    <n v="0.18922712853314536"/>
    <s v=""/>
    <s v="Documentaries"/>
    <x v="3"/>
    <s v="Documentaries"/>
    <n v="1"/>
  </r>
  <r>
    <n v="2392"/>
    <x v="3232"/>
    <x v="0"/>
    <x v="3231"/>
    <s v="Fajar Bustomi, Pidi Baiq"/>
    <s v="Iqbaal Ramadhan, Vanesha Prescilla, Ira Wibowo, Bucek, Happy Salma, Farhan, Maudy Koesnaedi, Jerome Kurnia"/>
    <n v="8"/>
    <x v="43"/>
    <s v="Indonesia"/>
    <n v="1"/>
    <x v="1244"/>
    <x v="1"/>
    <x v="1"/>
    <s v="100 min"/>
    <n v="100"/>
    <n v="100"/>
    <n v="0.18922712853314536"/>
    <s v=""/>
    <s v="Dramas, International Movies, Romantic Movies"/>
    <x v="2"/>
    <s v="Dramas, International Movies, Romantic Movies"/>
    <n v="3"/>
  </r>
  <r>
    <n v="2438"/>
    <x v="3233"/>
    <x v="0"/>
    <x v="3232"/>
    <s v="Sameh Abdulaziz"/>
    <s v="Shaimaa Abdelkader, Samiha Ayyoub, Fify El Sebaay, Emy Samir Ghanim, Mohamed Henedi, Bassem Samra"/>
    <n v="6"/>
    <x v="5"/>
    <s v="Egypt"/>
    <n v="1"/>
    <x v="51"/>
    <x v="11"/>
    <x v="5"/>
    <s v="100 min"/>
    <n v="100"/>
    <n v="100"/>
    <n v="0.18922712853314536"/>
    <s v=""/>
    <s v="Comedies, Dramas, International Movies"/>
    <x v="4"/>
    <s v="Comedies, Dramas, International Movies"/>
    <n v="3"/>
  </r>
  <r>
    <n v="2447"/>
    <x v="3234"/>
    <x v="0"/>
    <x v="3233"/>
    <s v="Tomas Brickhill"/>
    <s v="Tendaiishe Chitima, Tendai Nguni, Jesese Mungoshi, Eddie Sandifolo, Charmaine Mujeri, Kudzai Sevenzo, Fungai Majaya, Eugene Zimbudzi, Chimwemwe Chipidza, Kevin Hanssen, Zihlo, Michael Kudakwashe"/>
    <n v="12"/>
    <x v="68"/>
    <s v="Zimbabwe"/>
    <n v="1"/>
    <x v="633"/>
    <x v="3"/>
    <x v="4"/>
    <s v="100 min"/>
    <n v="100"/>
    <n v="100"/>
    <n v="0.18922712853314536"/>
    <s v=""/>
    <s v="Comedies, International Movies, Romantic Movies"/>
    <x v="4"/>
    <s v="Comedies, International Movies, Romantic Movies"/>
    <n v="3"/>
  </r>
  <r>
    <n v="2615"/>
    <x v="3235"/>
    <x v="0"/>
    <x v="3234"/>
    <s v="Ahmed Yousry, Hazem Fouda"/>
    <s v="Mohamed Saad, Zeina, Ezzat Abou Aouf, Edward, Hassan Hosny, Ahmed Rateb, Hamdi el Sakhawy, Safaa El-Toukhy"/>
    <n v="8"/>
    <x v="5"/>
    <s v="Egypt"/>
    <n v="1"/>
    <x v="1245"/>
    <x v="13"/>
    <x v="5"/>
    <s v="100 min"/>
    <n v="100"/>
    <n v="100"/>
    <n v="0.18922712853314536"/>
    <s v=""/>
    <s v="Comedies, International Movies"/>
    <x v="4"/>
    <s v="Comedies, International Movies"/>
    <n v="2"/>
  </r>
  <r>
    <n v="2619"/>
    <x v="3236"/>
    <x v="0"/>
    <x v="3235"/>
    <s v="Bedran G√ºzel"/>
    <s v="ƒ∞brahim B√ºy√ºkak, Zeynep Ko√ßak, Gupse √ñzay, Cengiz Bozkurt"/>
    <n v="4"/>
    <x v="61"/>
    <s v="Turkey"/>
    <n v="1"/>
    <x v="1245"/>
    <x v="9"/>
    <x v="5"/>
    <s v="100 min"/>
    <n v="100"/>
    <n v="100"/>
    <n v="0.18922712853314536"/>
    <s v=""/>
    <s v="Comedies, International Movies"/>
    <x v="4"/>
    <s v="Comedies, International Movies"/>
    <n v="2"/>
  </r>
  <r>
    <n v="2779"/>
    <x v="3237"/>
    <x v="0"/>
    <x v="3236"/>
    <s v="Aaron Lieber"/>
    <s v="Bethany Hamilton"/>
    <n v="1"/>
    <x v="0"/>
    <s v="United States"/>
    <n v="1"/>
    <x v="1222"/>
    <x v="2"/>
    <x v="7"/>
    <s v="100 min"/>
    <n v="100"/>
    <n v="100"/>
    <n v="0.18922712853314536"/>
    <s v=""/>
    <s v="Children &amp; Family Movies, Documentaries, Sports Movies"/>
    <x v="0"/>
    <s v="Children &amp; Family Movies, Documentaries, Sports Movies"/>
    <n v="3"/>
  </r>
  <r>
    <n v="2801"/>
    <x v="3238"/>
    <x v="0"/>
    <x v="3237"/>
    <s v="Malik Nejer"/>
    <s v="Malik Nejer, Shahad Alahmari, Abdulaziz Almuzaini, Yousef Aldakheel"/>
    <n v="4"/>
    <x v="57"/>
    <s v="Saudi Arabia"/>
    <n v="1"/>
    <x v="540"/>
    <x v="1"/>
    <x v="1"/>
    <s v="100 min"/>
    <n v="100"/>
    <n v="100"/>
    <n v="0.18922712853314536"/>
    <s v=""/>
    <s v="Comedies, International Movies"/>
    <x v="4"/>
    <s v="Comedies, International Movies"/>
    <n v="2"/>
  </r>
  <r>
    <n v="2919"/>
    <x v="3239"/>
    <x v="0"/>
    <x v="3238"/>
    <s v="Charles Uwagbai"/>
    <s v="Toyin Abraham, Sambasa Nzeribe, Chioma Chukwuka Akpotha, Chioma Omeruah, Chiwetalu Agu, Dele Odule, Femi Adebayo, Bayray McNwizu, Biodun Stephen"/>
    <n v="9"/>
    <x v="9"/>
    <s v="Nigeria"/>
    <n v="1"/>
    <x v="114"/>
    <x v="5"/>
    <x v="1"/>
    <s v="100 min"/>
    <n v="100"/>
    <n v="100"/>
    <n v="0.18922712853314536"/>
    <s v=""/>
    <s v="Comedies, International Movies"/>
    <x v="4"/>
    <s v="Comedies, International Movies"/>
    <n v="2"/>
  </r>
  <r>
    <n v="3153"/>
    <x v="3240"/>
    <x v="0"/>
    <x v="3239"/>
    <s v="Bunmi Ajakaiye"/>
    <s v="Ramsey Nouah, Omoni Oboli, Dorcas Shola Fapson, Sambasa Nzeribe, Jemima Osunde, Dozie Onyiriuka, Rotimi Adelagan, Seyilaw"/>
    <n v="8"/>
    <x v="18"/>
    <s v="South Africa"/>
    <n v="1"/>
    <x v="903"/>
    <x v="3"/>
    <x v="5"/>
    <s v="100 min"/>
    <n v="100"/>
    <n v="100"/>
    <n v="0.18922712853314536"/>
    <s v=""/>
    <s v="Comedies, International Movies, Romantic Movies"/>
    <x v="4"/>
    <s v="Comedies, International Movies, Romantic Movies"/>
    <n v="3"/>
  </r>
  <r>
    <n v="3291"/>
    <x v="3241"/>
    <x v="0"/>
    <x v="3240"/>
    <s v="Tom Ford"/>
    <s v="Colin Firth, Julianne Moore, Nicholas Hoult, Ginnifer Goodwin, Matthew Goode, Paul Butler, Ryan Simpkins, Teddy Sears, Paulette Lamori, Jon Kortajarena"/>
    <n v="10"/>
    <x v="0"/>
    <s v="United States"/>
    <n v="1"/>
    <x v="868"/>
    <x v="16"/>
    <x v="12"/>
    <s v="100 min"/>
    <n v="100"/>
    <n v="100"/>
    <n v="0.18922712853314536"/>
    <s v=""/>
    <s v="Dramas, Independent Movies, LGBTQ Movies"/>
    <x v="2"/>
    <s v="Dramas, Independent Movies, LGBTQ Movies"/>
    <n v="3"/>
  </r>
  <r>
    <n v="3406"/>
    <x v="3242"/>
    <x v="0"/>
    <x v="3241"/>
    <s v="Daniel S√°nchez Ar√©valo"/>
    <s v="Biel Montoro, Nacho S√°nchez, Lola Cord√≥n, Itsaso Arana, Chani Mart√≠n, I√±igo Aranburu, Kandido Uranga, Javier Cifri√°n, Mamen Duch, Carolina Clemente, Jorge Cabrera, Daniel Fuster, Edgar Costas, Patxi Santamar√≠a"/>
    <n v="14"/>
    <x v="14"/>
    <s v="Spain"/>
    <n v="1"/>
    <x v="117"/>
    <x v="2"/>
    <x v="5"/>
    <s v="100 min"/>
    <n v="100"/>
    <n v="100"/>
    <n v="0.18922712853314536"/>
    <s v=""/>
    <s v="Comedies, Dramas, International Movies"/>
    <x v="4"/>
    <s v="Comedies, Dramas, International Movies"/>
    <n v="3"/>
  </r>
  <r>
    <n v="3430"/>
    <x v="3243"/>
    <x v="0"/>
    <x v="3242"/>
    <s v="Brad Anderson"/>
    <s v="Sam Worthington, Lily Rabe, Stephen Tobolowsky, Adjoa Andoh, Lucy Capri, Lauren Cochrane, Shane Dean"/>
    <n v="7"/>
    <x v="0"/>
    <s v="United States"/>
    <n v="1"/>
    <x v="1223"/>
    <x v="2"/>
    <x v="5"/>
    <s v="100 min"/>
    <n v="100"/>
    <n v="100"/>
    <n v="0.18922712853314536"/>
    <s v=""/>
    <s v="Thrillers"/>
    <x v="12"/>
    <s v="Thrillers"/>
    <n v="1"/>
  </r>
  <r>
    <n v="3448"/>
    <x v="3244"/>
    <x v="0"/>
    <x v="3243"/>
    <m/>
    <s v="Tanya Streeter"/>
    <n v="1"/>
    <x v="6"/>
    <s v="United Kingdom, Hong Kong"/>
    <n v="2"/>
    <x v="56"/>
    <x v="9"/>
    <x v="1"/>
    <s v="100 min"/>
    <n v="100"/>
    <n v="100"/>
    <n v="0.18922712853314536"/>
    <s v=""/>
    <s v="Documentaries"/>
    <x v="3"/>
    <s v="Documentaries"/>
    <n v="1"/>
  </r>
  <r>
    <n v="3534"/>
    <x v="3245"/>
    <x v="0"/>
    <x v="3244"/>
    <s v="≈ûenol S√∂nmez"/>
    <s v="Murat Boz, Seda Bakan, A√ßelya Topaloƒülu, √ñzg√ºr Emre Yƒ±ldƒ±rƒ±m, Seda G√ºven, Yosi Mizrahi, Dil≈üad ≈ûim≈üek, Ali Yoƒüurt√ßuoƒülu"/>
    <n v="8"/>
    <x v="61"/>
    <s v="Turkey"/>
    <n v="1"/>
    <x v="1246"/>
    <x v="2"/>
    <x v="1"/>
    <s v="100 min"/>
    <n v="100"/>
    <n v="100"/>
    <n v="0.18922712853314536"/>
    <s v=""/>
    <s v="Comedies, International Movies, Romantic Movies"/>
    <x v="4"/>
    <s v="Comedies, International Movies, Romantic Movies"/>
    <n v="3"/>
  </r>
  <r>
    <n v="3555"/>
    <x v="3246"/>
    <x v="0"/>
    <x v="3245"/>
    <s v="Jota Linares"/>
    <s v="Natalia de Molina, Daniel Grao, Natalia Mateo, Ignacio Mateos, Borja Luna, Mario Tard√≥n, Mariana Cordero"/>
    <n v="7"/>
    <x v="14"/>
    <s v="Spain"/>
    <n v="1"/>
    <x v="736"/>
    <x v="5"/>
    <x v="5"/>
    <s v="100 min"/>
    <n v="100"/>
    <n v="100"/>
    <n v="0.18922712853314536"/>
    <s v=""/>
    <s v="International Movies, Thrillers"/>
    <x v="7"/>
    <s v="International Movies, Thrillers"/>
    <n v="2"/>
  </r>
  <r>
    <n v="3584"/>
    <x v="3247"/>
    <x v="0"/>
    <x v="3246"/>
    <s v="Michael Tiddes"/>
    <s v="Marlon Wayans, Bresha Webb, Michael Ian Black, Glynn Turman, Molly Shannon, Debbi Morgan"/>
    <n v="6"/>
    <x v="0"/>
    <s v="United States"/>
    <n v="1"/>
    <x v="58"/>
    <x v="2"/>
    <x v="1"/>
    <s v="100 min"/>
    <n v="100"/>
    <n v="100"/>
    <n v="0.18922712853314536"/>
    <s v=""/>
    <s v="Comedies"/>
    <x v="4"/>
    <s v="Comedies"/>
    <n v="1"/>
  </r>
  <r>
    <n v="3639"/>
    <x v="3248"/>
    <x v="0"/>
    <x v="3247"/>
    <s v="Mikhail Red"/>
    <s v="Bea Alonzo, Jake Cuenca, Maxene Magalona, Charo Santos, Mary Joy Apostol, Gabby Padilla, Gillian Vicencio"/>
    <n v="7"/>
    <x v="48"/>
    <s v="Philippines, Singapore"/>
    <n v="2"/>
    <x v="261"/>
    <x v="2"/>
    <x v="1"/>
    <s v="100 min"/>
    <n v="100"/>
    <n v="100"/>
    <n v="0.18922712853314536"/>
    <s v=""/>
    <s v="Horror Movies, International Movies"/>
    <x v="9"/>
    <s v="Horror Movies, International Movies"/>
    <n v="2"/>
  </r>
  <r>
    <n v="3833"/>
    <x v="3249"/>
    <x v="0"/>
    <x v="3248"/>
    <s v="Che Sandoval"/>
    <s v="Antonella Costa, Patricio Contreras, Geraldine Neary, Pedro Campos, √Ålvaro Espinosa"/>
    <n v="5"/>
    <x v="32"/>
    <s v="Chile, Argentina"/>
    <n v="2"/>
    <x v="1247"/>
    <x v="5"/>
    <x v="5"/>
    <s v="100 min"/>
    <n v="100"/>
    <n v="100"/>
    <n v="0.18922712853314536"/>
    <s v=""/>
    <s v="Dramas, Independent Movies, International Movies"/>
    <x v="2"/>
    <s v="Dramas, Independent Movies, International Movies"/>
    <n v="3"/>
  </r>
  <r>
    <n v="3979"/>
    <x v="3250"/>
    <x v="0"/>
    <x v="3249"/>
    <s v="Chanon Yingyong, Phuwanit Pholdee"/>
    <s v="Sarun Cinsuvapala, Pramote Pathan, Suphachai Subprasert, Somyos Matures, Supavitch Nepremwattana, Nachjaree Horvejkul, Jatupone Chompoonich, Chertsak Pratumseesakhon"/>
    <n v="8"/>
    <x v="51"/>
    <s v="Thailand"/>
    <n v="1"/>
    <x v="913"/>
    <x v="3"/>
    <x v="5"/>
    <s v="100 min"/>
    <n v="100"/>
    <n v="100"/>
    <n v="0.18922712853314536"/>
    <s v=""/>
    <s v="Action &amp; Adventure, Comedies, International Movies"/>
    <x v="1"/>
    <s v="Action &amp; Adventure, Comedies, International Movies"/>
    <n v="3"/>
  </r>
  <r>
    <n v="4037"/>
    <x v="3251"/>
    <x v="0"/>
    <x v="3250"/>
    <s v="Conor Allyn"/>
    <s v="Spencer Locke, Missi Pyle, Sherri Shepherd, Bailey Chase, Alyvia Alyn Lind, Max Ehrich, Corbin Bleu, Kathleen Rose Perkins"/>
    <n v="8"/>
    <x v="0"/>
    <s v="United States"/>
    <n v="1"/>
    <x v="941"/>
    <x v="2"/>
    <x v="6"/>
    <s v="100 min"/>
    <n v="100"/>
    <n v="100"/>
    <n v="0.18922712853314536"/>
    <s v=""/>
    <s v="Children &amp; Family Movies, Dramas"/>
    <x v="0"/>
    <s v="Children &amp; Family Movies, Dramas"/>
    <n v="2"/>
  </r>
  <r>
    <n v="4137"/>
    <x v="3252"/>
    <x v="0"/>
    <x v="3251"/>
    <s v="Hsu Chih-yen, Mag Hsu"/>
    <s v="Roy Chiu, Hsieh Ying-xuan, Joseph Huang, Spark Chen"/>
    <n v="4"/>
    <x v="53"/>
    <s v="Taiwan"/>
    <n v="1"/>
    <x v="33"/>
    <x v="5"/>
    <x v="5"/>
    <s v="100 min"/>
    <n v="100"/>
    <n v="100"/>
    <n v="0.18922712853314536"/>
    <s v=""/>
    <s v="Comedies, Dramas, International Movies"/>
    <x v="4"/>
    <s v="Comedies, Dramas, International Movies"/>
    <n v="3"/>
  </r>
  <r>
    <n v="4237"/>
    <x v="3253"/>
    <x v="0"/>
    <x v="3252"/>
    <s v="Julio Fern√°ndez Talamantes"/>
    <m/>
    <n v="0"/>
    <x v="15"/>
    <s v="Mexico"/>
    <n v="1"/>
    <x v="85"/>
    <x v="9"/>
    <x v="5"/>
    <s v="100 min"/>
    <n v="100"/>
    <n v="100"/>
    <n v="0.18922712853314536"/>
    <s v=""/>
    <s v="Documentaries, International Movies, Music &amp; Musicals"/>
    <x v="3"/>
    <s v="Documentaries, International Movies, Music &amp; Musicals"/>
    <n v="3"/>
  </r>
  <r>
    <n v="4244"/>
    <x v="3254"/>
    <x v="0"/>
    <x v="3253"/>
    <s v="Noriyuki Abe"/>
    <s v="Yuki Kaji, Sora Amamiya, Misaki Kuno, Aoi Yuki, Tatsuhisa Suzuki, Jun Fukuyama, Yuhei Takagi, Maaya Sakamoto, Tomokazu Sugita, Tsubasa Yonaga, Haruka Tomatsu, Reiko Suzuki, Akio Otsuka, Toshiyuki Morikawa, Yoko Hikasa, Toru Sakurai, Masuo Amada, Takaya Kuroda, Silk Road"/>
    <n v="19"/>
    <x v="1"/>
    <s v="Japan"/>
    <n v="1"/>
    <x v="85"/>
    <x v="5"/>
    <x v="1"/>
    <s v="100 min"/>
    <n v="100"/>
    <n v="100"/>
    <n v="0.18922712853314536"/>
    <s v=""/>
    <s v="Action &amp; Adventure, Anime Features, International Movies"/>
    <x v="1"/>
    <s v="Action &amp; Adventure, Anime Features, International Movies"/>
    <n v="3"/>
  </r>
  <r>
    <n v="4472"/>
    <x v="3255"/>
    <x v="0"/>
    <x v="3254"/>
    <s v="Tinge Krishnan"/>
    <s v="Michaela Coel, Arinz√© Kene, George MacKay, Ashley Thomas, Joe Dempsie, Ronke Adekoluejo, Luke Norris, Mya Lewis"/>
    <n v="8"/>
    <x v="2"/>
    <m/>
    <n v="0"/>
    <x v="836"/>
    <x v="5"/>
    <x v="5"/>
    <s v="100 min"/>
    <n v="100"/>
    <n v="100"/>
    <n v="0.18922712853314536"/>
    <s v=""/>
    <s v="Dramas, International Movies, Music &amp; Musicals"/>
    <x v="2"/>
    <s v="Dramas, International Movies, Music &amp; Musicals"/>
    <n v="3"/>
  </r>
  <r>
    <n v="4589"/>
    <x v="3256"/>
    <x v="0"/>
    <x v="3255"/>
    <s v="Raaghav Dar"/>
    <s v="Prateik, Kalki Koechlin, Arjun Mathur, Shruti Seth, Makrand Deshpande, Divya Dutta, Rajendranath Zutshi, Amin Hajee, Karim Hajee, Shakeel Khan"/>
    <n v="10"/>
    <x v="17"/>
    <s v="India"/>
    <n v="1"/>
    <x v="155"/>
    <x v="12"/>
    <x v="1"/>
    <s v="100 min"/>
    <n v="100"/>
    <n v="100"/>
    <n v="0.18922712853314536"/>
    <s v=""/>
    <s v="Comedies, International Movies, Sci-Fi &amp; Fantasy"/>
    <x v="4"/>
    <s v="Comedies, International Movies, Sci-Fi &amp; Fantasy"/>
    <n v="3"/>
  </r>
  <r>
    <n v="4645"/>
    <x v="3257"/>
    <x v="0"/>
    <x v="3256"/>
    <m/>
    <s v="Ricki Stern, Annie Sundberg"/>
    <n v="2"/>
    <x v="0"/>
    <s v="United States"/>
    <n v="1"/>
    <x v="1248"/>
    <x v="5"/>
    <x v="1"/>
    <s v="100 min"/>
    <n v="100"/>
    <n v="100"/>
    <n v="0.18922712853314536"/>
    <s v=""/>
    <s v="Documentaries"/>
    <x v="3"/>
    <s v="Documentaries"/>
    <n v="1"/>
  </r>
  <r>
    <n v="4647"/>
    <x v="3258"/>
    <x v="0"/>
    <x v="3257"/>
    <s v="Alessio Cremonini"/>
    <s v="Alessandro Borghi, Jasmine Trinca, Milvia Marigliano, Max Tortora"/>
    <n v="4"/>
    <x v="24"/>
    <s v="Italy"/>
    <n v="1"/>
    <x v="1249"/>
    <x v="5"/>
    <x v="5"/>
    <s v="100 min"/>
    <n v="100"/>
    <n v="100"/>
    <n v="0.18922712853314536"/>
    <s v=""/>
    <s v="Dramas, International Movies"/>
    <x v="2"/>
    <s v="Dramas, International Movies"/>
    <n v="2"/>
  </r>
  <r>
    <n v="4699"/>
    <x v="3259"/>
    <x v="0"/>
    <x v="3258"/>
    <s v="Susan Johnson"/>
    <s v="Lana Condor, Noah Centineo, Janel Parrish, Anna Cathcart, Andrew Bachelor, Trezzo Mahoro, Madaleine Arthur, Israel Broussard, Emilija Baranac, John Corbett"/>
    <n v="10"/>
    <x v="0"/>
    <s v="United States"/>
    <n v="1"/>
    <x v="115"/>
    <x v="5"/>
    <x v="1"/>
    <s v="100 min"/>
    <n v="100"/>
    <n v="100"/>
    <n v="0.18922712853314536"/>
    <s v=""/>
    <s v="Comedies, International Movies, Romantic Movies"/>
    <x v="4"/>
    <s v="Comedies, International Movies, Romantic Movies"/>
    <n v="3"/>
  </r>
  <r>
    <n v="4715"/>
    <x v="3260"/>
    <x v="0"/>
    <x v="3259"/>
    <s v="Nikhil Nagesh Bhat"/>
    <s v="Arjun Mathur, Nidhi Singh, Manav Vij, Sheetal Thakur, Sunny Hinduja, Yogendra Tikku, Vijayant Kohli"/>
    <n v="7"/>
    <x v="17"/>
    <s v="India"/>
    <n v="1"/>
    <x v="528"/>
    <x v="5"/>
    <x v="5"/>
    <s v="100 min"/>
    <n v="100"/>
    <n v="100"/>
    <n v="0.18922712853314536"/>
    <s v=""/>
    <s v="Comedies, Dramas, International Movies"/>
    <x v="4"/>
    <s v="Comedies, Dramas, International Movies"/>
    <n v="3"/>
  </r>
  <r>
    <n v="4749"/>
    <x v="3261"/>
    <x v="0"/>
    <x v="3260"/>
    <s v="Tony Datis"/>
    <s v="Nathalie Odzierejko, Marc Jarousseau, Ludovik Day, Yvick Letexier, J√©r√¥me Niel, Vincent Tirel, Vanessa Guide, Delphine Baril, Baptiste Lorber, Lila Lacombe"/>
    <n v="10"/>
    <x v="11"/>
    <s v="France, Belgium"/>
    <n v="2"/>
    <x v="685"/>
    <x v="3"/>
    <x v="5"/>
    <s v="100 min"/>
    <n v="100"/>
    <n v="100"/>
    <n v="0.18922712853314536"/>
    <s v=""/>
    <s v="Comedies, Horror Movies, International Movies"/>
    <x v="4"/>
    <s v="Comedies, Horror Movies, International Movies"/>
    <n v="3"/>
  </r>
  <r>
    <n v="4834"/>
    <x v="3262"/>
    <x v="0"/>
    <x v="3261"/>
    <s v="Craig Johnson"/>
    <s v="Daniel Doheny, Madeline Weinstein, Antonio Marziale, Daniel Zolghadri, Annie Q., Nik Dodani, Fred Hechinger, Kathryn Erbe, Isabella Amara, Sophie Faulkenberry"/>
    <n v="10"/>
    <x v="0"/>
    <s v="United States"/>
    <n v="1"/>
    <x v="397"/>
    <x v="5"/>
    <x v="5"/>
    <s v="100 min"/>
    <n v="100"/>
    <n v="100"/>
    <n v="0.18922712853314536"/>
    <s v=""/>
    <s v="Comedies, Dramas, Independent Movies"/>
    <x v="4"/>
    <s v="Comedies, Dramas, Independent Movies"/>
    <n v="3"/>
  </r>
  <r>
    <n v="4862"/>
    <x v="3263"/>
    <x v="0"/>
    <x v="3262"/>
    <s v="Hayao Miyazaki"/>
    <s v="Yasuo Yamada, Kiyoshi Kobayashi, Eiko Masuyama, Makio Inoue, Goro Naya, Sumi Shimamoto, Taro Ishida, Kohei Miyauchi, Ichiro Nagai"/>
    <n v="9"/>
    <x v="1"/>
    <s v="Japan"/>
    <n v="1"/>
    <x v="966"/>
    <x v="40"/>
    <x v="2"/>
    <s v="100 min"/>
    <n v="100"/>
    <n v="100"/>
    <n v="0.18922712853314536"/>
    <s v=""/>
    <s v="Action &amp; Adventure, Anime Features, Classic Movies"/>
    <x v="1"/>
    <s v="Action &amp; Adventure, Anime Features, Classic Movies"/>
    <n v="3"/>
  </r>
  <r>
    <n v="4876"/>
    <x v="3264"/>
    <x v="0"/>
    <x v="3263"/>
    <s v="Andrew Niccol"/>
    <s v="Clive Owen, Amanda Seyfried, Colm Feore, Sonya Walger, Mark O'Brien, Joe Pingue, Iddo Goldberg, Sebastian Pigott, Rachel Roberts, Ethan Tavares"/>
    <n v="10"/>
    <x v="6"/>
    <s v="United Kingdom, Canada, United States, Germany"/>
    <n v="4"/>
    <x v="137"/>
    <x v="5"/>
    <x v="5"/>
    <s v="100 min"/>
    <n v="100"/>
    <n v="100"/>
    <n v="0.18922712853314536"/>
    <s v=""/>
    <s v="Dramas, Sci-Fi &amp; Fantasy, Thrillers"/>
    <x v="2"/>
    <s v="Dramas, Sci-Fi &amp; Fantasy, Thrillers"/>
    <n v="3"/>
  </r>
  <r>
    <n v="4975"/>
    <x v="3265"/>
    <x v="0"/>
    <x v="3264"/>
    <s v="Michael Larnell"/>
    <s v="Chant√© Adams, Mahershala Ali, Nia Long, Elvis Nolasco, Kevin Phillips, Shenell Edmonds"/>
    <n v="6"/>
    <x v="0"/>
    <s v="United States"/>
    <n v="1"/>
    <x v="530"/>
    <x v="5"/>
    <x v="5"/>
    <s v="100 min"/>
    <n v="100"/>
    <n v="100"/>
    <n v="0.18922712853314536"/>
    <s v=""/>
    <s v="Dramas, Music &amp; Musicals"/>
    <x v="2"/>
    <s v="Dramas, Music &amp; Musicals"/>
    <n v="2"/>
  </r>
  <r>
    <n v="5086"/>
    <x v="3266"/>
    <x v="0"/>
    <x v="3265"/>
    <s v="Choi Jin-seong"/>
    <m/>
    <n v="0"/>
    <x v="28"/>
    <s v="South Korea"/>
    <n v="1"/>
    <x v="436"/>
    <x v="3"/>
    <x v="5"/>
    <s v="100 min"/>
    <n v="100"/>
    <n v="100"/>
    <n v="0.18922712853314536"/>
    <s v=""/>
    <s v="Documentaries, International Movies"/>
    <x v="3"/>
    <s v="Documentaries, International Movies"/>
    <n v="2"/>
  </r>
  <r>
    <n v="5178"/>
    <x v="3267"/>
    <x v="0"/>
    <x v="3266"/>
    <s v="Marcelo Galv√£o"/>
    <s v="Diogo Morgado, Etienne Chicot, Maria de Medeiros, Deto Montenegro, Jonas Leite, Paulo Gorgulho, Will Roberts, Allan Lima, Eduardo Galv√£o, Igor Galv√£o"/>
    <n v="10"/>
    <x v="23"/>
    <s v="Brazil"/>
    <n v="1"/>
    <x v="237"/>
    <x v="3"/>
    <x v="5"/>
    <s v="100 min"/>
    <n v="100"/>
    <n v="100"/>
    <n v="0.18922712853314536"/>
    <s v=""/>
    <s v="Action &amp; Adventure, International Movies"/>
    <x v="1"/>
    <s v="Action &amp; Adventure, International Movies"/>
    <n v="2"/>
  </r>
  <r>
    <n v="5319"/>
    <x v="3268"/>
    <x v="0"/>
    <x v="3267"/>
    <s v="Adam Wingard"/>
    <s v="Willem Dafoe, Nat Wolff, Lakeith Stanfield, Margaret Qualley, Shea Whigham, Paul Nakauchi, Jason Liles"/>
    <n v="7"/>
    <x v="0"/>
    <s v="United States"/>
    <n v="1"/>
    <x v="1139"/>
    <x v="3"/>
    <x v="5"/>
    <s v="100 min"/>
    <n v="100"/>
    <n v="100"/>
    <n v="0.18922712853314536"/>
    <s v=""/>
    <s v="Horror Movies, Thrillers"/>
    <x v="9"/>
    <s v="Horror Movies, Thrillers"/>
    <n v="2"/>
  </r>
  <r>
    <n v="5645"/>
    <x v="3269"/>
    <x v="0"/>
    <x v="3268"/>
    <s v="Uwe Boll"/>
    <s v="Brendan Fletcher, Steve Baran, Ryan McDonell, Scott Patey, Loretta Walsh, Zain Meghji, Crystal Lowe"/>
    <n v="7"/>
    <x v="8"/>
    <s v="Canada"/>
    <n v="1"/>
    <x v="1135"/>
    <x v="9"/>
    <x v="5"/>
    <s v="100 min"/>
    <n v="100"/>
    <n v="100"/>
    <n v="0.18922712853314536"/>
    <s v=""/>
    <s v="Action &amp; Adventure, International Movies"/>
    <x v="1"/>
    <s v="Action &amp; Adventure, International Movies"/>
    <n v="2"/>
  </r>
  <r>
    <n v="5699"/>
    <x v="3270"/>
    <x v="0"/>
    <x v="3269"/>
    <s v="Ricardo Maldonado"/>
    <s v="Carlos Alc√°ntara, Emilia Drago, Christian Meier, Andr√©s Salas, Anah√≠ de C√°rdenas, Rodrigo S√°nchez Pati√±o, Denisse Dib√≥s, Javier Delgiudice, Ana Cecilia Natteri"/>
    <n v="9"/>
    <x v="44"/>
    <s v="Peru"/>
    <n v="1"/>
    <x v="62"/>
    <x v="4"/>
    <x v="1"/>
    <s v="100 min"/>
    <n v="100"/>
    <n v="100"/>
    <n v="0.18922712853314536"/>
    <s v=""/>
    <s v="Comedies, International Movies"/>
    <x v="4"/>
    <s v="Comedies, International Movies"/>
    <n v="2"/>
  </r>
  <r>
    <n v="5768"/>
    <x v="3271"/>
    <x v="0"/>
    <x v="3270"/>
    <s v="Aamir Bashir"/>
    <s v="Mohammad Amir Naji, Shahnawaz Bhat, Shamim Basharat, Salma Ashai, Mudessir Ahmed Khan, Rayes Mohiuddin"/>
    <n v="6"/>
    <x v="17"/>
    <s v="India"/>
    <n v="1"/>
    <x v="158"/>
    <x v="10"/>
    <x v="5"/>
    <s v="100 min"/>
    <n v="100"/>
    <n v="100"/>
    <n v="0.18922712853314536"/>
    <s v=""/>
    <s v="Dramas, International Movies"/>
    <x v="2"/>
    <s v="Dramas, International Movies"/>
    <n v="2"/>
  </r>
  <r>
    <n v="5926"/>
    <x v="3272"/>
    <x v="0"/>
    <x v="3271"/>
    <s v="Orlando von Einsiedel"/>
    <m/>
    <n v="0"/>
    <x v="6"/>
    <s v="United Kingdom,"/>
    <n v="2"/>
    <x v="1250"/>
    <x v="0"/>
    <x v="5"/>
    <s v="100 min"/>
    <n v="100"/>
    <n v="100"/>
    <n v="0.18922712853314536"/>
    <s v=""/>
    <s v="Documentaries, International Movies"/>
    <x v="3"/>
    <s v="Documentaries, International Movies"/>
    <n v="2"/>
  </r>
  <r>
    <n v="5930"/>
    <x v="3273"/>
    <x v="0"/>
    <x v="3272"/>
    <s v="Luis Lopez, Clay Tweel"/>
    <m/>
    <n v="0"/>
    <x v="0"/>
    <s v="United States"/>
    <n v="1"/>
    <x v="1251"/>
    <x v="0"/>
    <x v="1"/>
    <s v="100 min"/>
    <n v="100"/>
    <n v="100"/>
    <n v="0.18922712853314536"/>
    <s v=""/>
    <s v="Documentaries"/>
    <x v="3"/>
    <s v="Documentaries"/>
    <n v="1"/>
  </r>
  <r>
    <n v="5938"/>
    <x v="3274"/>
    <x v="0"/>
    <x v="3273"/>
    <s v="Josh Greenbaum"/>
    <s v="Sky Sudberry, Allan Kournikova, Jed Dy, Zamokuhle Nxasana, Alexa Pano, Amari Avery, Augustin Valery, Kuang Yang, Jack Nicklaus, Gary Player"/>
    <n v="10"/>
    <x v="0"/>
    <s v="United States"/>
    <n v="1"/>
    <x v="1252"/>
    <x v="8"/>
    <x v="7"/>
    <s v="100 min"/>
    <n v="100"/>
    <n v="100"/>
    <n v="0.18922712853314536"/>
    <s v=""/>
    <s v="Children &amp; Family Movies, Documentaries, Sports Movies"/>
    <x v="0"/>
    <s v="Children &amp; Family Movies, Documentaries, Sports Movies"/>
    <n v="3"/>
  </r>
  <r>
    <n v="5971"/>
    <x v="3275"/>
    <x v="0"/>
    <x v="3274"/>
    <s v="Atanu Ghosh"/>
    <s v="Soumitra Chatterjee, Prasenjit Chatterjee, Indrani Haldar, Sudipta Chakraborty, Suman Banerjee, Gargi Roychowdhury"/>
    <n v="6"/>
    <x v="17"/>
    <s v="India"/>
    <n v="1"/>
    <x v="220"/>
    <x v="3"/>
    <x v="1"/>
    <s v="100 min"/>
    <n v="100"/>
    <n v="100"/>
    <n v="0.18922712853314536"/>
    <s v=""/>
    <s v="Dramas, International Movies"/>
    <x v="2"/>
    <s v="Dramas, International Movies"/>
    <n v="2"/>
  </r>
  <r>
    <n v="6020"/>
    <x v="3276"/>
    <x v="0"/>
    <x v="3275"/>
    <s v="Jonathan Levine"/>
    <s v="Joseph Gordon-Levitt, Seth Rogen, Anna Kendrick, Bryce Dallas Howard, Anjelica Huston, Serge Houde, Andrew Airlie, Matt Frewer, Philip Baker Hall, Marie Avgeropoulos, Jessica Parker Kennedy"/>
    <n v="11"/>
    <x v="0"/>
    <s v="United States"/>
    <n v="1"/>
    <x v="609"/>
    <x v="12"/>
    <x v="12"/>
    <s v="100 min"/>
    <n v="100"/>
    <n v="100"/>
    <n v="0.18922712853314536"/>
    <s v=""/>
    <s v="Comedies, Dramas, Independent Movies"/>
    <x v="4"/>
    <s v="Comedies, Dramas, Independent Movies"/>
    <n v="3"/>
  </r>
  <r>
    <n v="6078"/>
    <x v="3277"/>
    <x v="0"/>
    <x v="3276"/>
    <m/>
    <s v="Mohamed Ramadan"/>
    <n v="1"/>
    <x v="5"/>
    <s v="Egypt"/>
    <n v="1"/>
    <x v="580"/>
    <x v="11"/>
    <x v="5"/>
    <s v="100 min"/>
    <n v="100"/>
    <n v="100"/>
    <n v="0.18922712853314536"/>
    <s v=""/>
    <s v="Action &amp; Adventure, Dramas, International Movies"/>
    <x v="1"/>
    <s v="Action &amp; Adventure, Dramas, International Movies"/>
    <n v="3"/>
  </r>
  <r>
    <n v="6122"/>
    <x v="3278"/>
    <x v="0"/>
    <x v="3277"/>
    <s v="Matthew Hope"/>
    <s v="Milo Gibson, Sylvia Hoeks, Gbenga Akinnagbe, William Fichtner, Joseph Millson, Elliot Cowan, Perry Fitzpatrick, Warren Rusher"/>
    <n v="8"/>
    <x v="6"/>
    <s v="United Kingdom"/>
    <n v="1"/>
    <x v="1253"/>
    <x v="5"/>
    <x v="12"/>
    <s v="100 min"/>
    <n v="100"/>
    <n v="100"/>
    <n v="0.18922712853314536"/>
    <s v=""/>
    <s v="Action &amp; Adventure"/>
    <x v="1"/>
    <s v="Action &amp; Adventure"/>
    <n v="1"/>
  </r>
  <r>
    <n v="6272"/>
    <x v="3279"/>
    <x v="0"/>
    <x v="3278"/>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n v="32"/>
    <x v="0"/>
    <s v="United States"/>
    <n v="1"/>
    <x v="1099"/>
    <x v="13"/>
    <x v="7"/>
    <s v="100 min"/>
    <n v="100"/>
    <n v="100"/>
    <n v="0.18922712853314536"/>
    <s v=""/>
    <s v="Children &amp; Family Movies, Comedies"/>
    <x v="0"/>
    <s v="Children &amp; Family Movies, Comedies"/>
    <n v="2"/>
  </r>
  <r>
    <n v="6275"/>
    <x v="3280"/>
    <x v="0"/>
    <x v="3279"/>
    <s v="Katherine Fairfax Wright"/>
    <s v="Todrick Hall"/>
    <n v="1"/>
    <x v="0"/>
    <s v="United States"/>
    <n v="1"/>
    <x v="989"/>
    <x v="3"/>
    <x v="5"/>
    <s v="100 min"/>
    <n v="100"/>
    <n v="100"/>
    <n v="0.18922712853314536"/>
    <s v=""/>
    <s v="Documentaries, LGBTQ Movies, Music &amp; Musicals"/>
    <x v="3"/>
    <s v="Documentaries, LGBTQ Movies, Music &amp; Musicals"/>
    <n v="3"/>
  </r>
  <r>
    <n v="6284"/>
    <x v="3281"/>
    <x v="0"/>
    <x v="3280"/>
    <s v="Joe Camp"/>
    <s v="Nick Whitaker, Chris Kendrick, Randall Newsome, Duane Stephens, Lincoln Hoppe, Christy Summerhays, Scott Wilkinson"/>
    <n v="7"/>
    <x v="0"/>
    <s v="United States"/>
    <n v="1"/>
    <x v="269"/>
    <x v="26"/>
    <x v="7"/>
    <s v="100 min"/>
    <n v="100"/>
    <n v="100"/>
    <n v="0.18922712853314536"/>
    <s v=""/>
    <s v="Children &amp; Family Movies, Dramas"/>
    <x v="0"/>
    <s v="Children &amp; Family Movies, Dramas"/>
    <n v="2"/>
  </r>
  <r>
    <n v="6558"/>
    <x v="3282"/>
    <x v="0"/>
    <x v="3281"/>
    <s v="Jeffrey Walker"/>
    <s v="Xenia Goodwin, Alicia Banit, Dena Kaplan, Jordan Rodrigues, Keiynan Lonsdale, Thomas Lacey, Tara Morice, Miranda Otto"/>
    <n v="8"/>
    <x v="10"/>
    <s v="Germany, Australia"/>
    <n v="2"/>
    <x v="873"/>
    <x v="3"/>
    <x v="6"/>
    <s v="100 min"/>
    <n v="100"/>
    <n v="100"/>
    <n v="0.18922712853314536"/>
    <s v=""/>
    <s v="Dramas, International Movies"/>
    <x v="2"/>
    <s v="Dramas, International Movies"/>
    <n v="2"/>
  </r>
  <r>
    <n v="6564"/>
    <x v="3283"/>
    <x v="0"/>
    <x v="3282"/>
    <m/>
    <m/>
    <n v="0"/>
    <x v="19"/>
    <s v="Ireland"/>
    <n v="1"/>
    <x v="110"/>
    <x v="4"/>
    <x v="6"/>
    <s v="100 min"/>
    <n v="100"/>
    <n v="100"/>
    <n v="0.18922712853314536"/>
    <s v=""/>
    <s v="Dramas, Independent Movies, Romantic Movies"/>
    <x v="2"/>
    <s v="Dramas, Independent Movies, Romantic Movies"/>
    <n v="3"/>
  </r>
  <r>
    <n v="6707"/>
    <x v="3284"/>
    <x v="0"/>
    <x v="3283"/>
    <s v="Marcelo Gonz√°lez"/>
    <s v="Flavio Medina, Aislinn Derbez, Patricia Reyes Sp√≠ndola, Tiar√© Scanda, Ang√©lica Arag√≥n, Horacio Castelo, Gonzalo Garcia Vivanco, Rub√©n Gonz√°lez Garza, Iliana de la Garza, Mary Paz Mata"/>
    <n v="10"/>
    <x v="15"/>
    <s v="Mexico"/>
    <n v="1"/>
    <x v="857"/>
    <x v="9"/>
    <x v="1"/>
    <s v="100 min"/>
    <n v="100"/>
    <n v="100"/>
    <n v="0.18922712853314536"/>
    <s v=""/>
    <s v="Dramas, International Movies, Romantic Movies"/>
    <x v="2"/>
    <s v="Dramas, International Movies, Romantic Movies"/>
    <n v="3"/>
  </r>
  <r>
    <n v="6846"/>
    <x v="3285"/>
    <x v="0"/>
    <x v="3284"/>
    <s v="Rich Ragsdale"/>
    <s v="Scout Taylor-Compton, James Landry H√©bert, Mark Boone Junior, Michael S. New, Russell Geoffrey Banks, Rich Lee Gray, Elana Krausz, Kevin Ragsdale, Wen-Chu Yang, Katrina Grey"/>
    <n v="10"/>
    <x v="51"/>
    <s v="Thailand, United States"/>
    <n v="2"/>
    <x v="199"/>
    <x v="3"/>
    <x v="5"/>
    <s v="100 min"/>
    <n v="100"/>
    <n v="100"/>
    <n v="0.18922712853314536"/>
    <s v=""/>
    <s v="Horror Movies"/>
    <x v="9"/>
    <s v="Horror Movies"/>
    <n v="1"/>
  </r>
  <r>
    <n v="6873"/>
    <x v="3286"/>
    <x v="0"/>
    <x v="3285"/>
    <s v="Mark Landre Gould"/>
    <s v="Lance Henriksen, Tom Berenger, Meg Steedle, Danny Trejo"/>
    <n v="4"/>
    <x v="0"/>
    <s v="United States"/>
    <n v="1"/>
    <x v="191"/>
    <x v="5"/>
    <x v="12"/>
    <s v="100 min"/>
    <n v="100"/>
    <n v="100"/>
    <n v="0.18922712853314536"/>
    <s v=""/>
    <s v="Independent Movies"/>
    <x v="15"/>
    <s v="Independent Movies"/>
    <n v="1"/>
  </r>
  <r>
    <n v="6905"/>
    <x v="3287"/>
    <x v="0"/>
    <x v="3286"/>
    <s v="Sermiyan Midyat"/>
    <s v="Demet Akbaƒü, Sermiyan Midyat, Mahir ƒ∞pek, G√ºlhan Tekin, Burcu G√∂nder, Cezmi Baskƒ±n, Renan Bilek, Ayberk Attila, Rƒ±za Akƒ±n, B√ºlent √áolak"/>
    <n v="10"/>
    <x v="61"/>
    <s v="Turkey"/>
    <n v="1"/>
    <x v="63"/>
    <x v="8"/>
    <x v="5"/>
    <s v="100 min"/>
    <n v="100"/>
    <n v="100"/>
    <n v="0.18922712853314536"/>
    <s v=""/>
    <s v="Comedies, International Movies"/>
    <x v="4"/>
    <s v="Comedies, International Movies"/>
    <n v="2"/>
  </r>
  <r>
    <n v="6992"/>
    <x v="3288"/>
    <x v="0"/>
    <x v="3287"/>
    <s v="Bille Woodruff"/>
    <s v="Teyana Taylor, Sierra Aylina McClain, Bryshere Gray"/>
    <n v="3"/>
    <x v="0"/>
    <s v="United States"/>
    <n v="1"/>
    <x v="542"/>
    <x v="5"/>
    <x v="2"/>
    <s v="100 min"/>
    <n v="100"/>
    <n v="100"/>
    <n v="0.18922712853314536"/>
    <s v=""/>
    <s v="Dramas"/>
    <x v="2"/>
    <s v="Dramas"/>
    <n v="1"/>
  </r>
  <r>
    <n v="7048"/>
    <x v="3289"/>
    <x v="0"/>
    <x v="3288"/>
    <s v="Ken Loach"/>
    <s v="Dave Johns, Hayley Squires, Briana Shann, Dylan McKiernan, Kate Rutter, Sharon Percy, Kema Sikazwe, Steven Richens"/>
    <n v="8"/>
    <x v="6"/>
    <s v="United Kingdom, France, Belgium"/>
    <n v="3"/>
    <x v="580"/>
    <x v="9"/>
    <x v="12"/>
    <s v="100 min"/>
    <n v="100"/>
    <n v="100"/>
    <n v="0.18922712853314536"/>
    <s v=""/>
    <s v="Dramas, Independent Movies"/>
    <x v="2"/>
    <s v="Dramas, Independent Movies"/>
    <n v="2"/>
  </r>
  <r>
    <n v="7200"/>
    <x v="3290"/>
    <x v="0"/>
    <x v="3289"/>
    <s v="Steven Gomez"/>
    <s v="Vanessa Kirby, David Ajala, Mike Noble, Bentley Kalu, Tom McKay, Kelly Gough, Osi Okerafor, Damian Kell, Tim Ahern, Deborah Rosan, Thure Lindhardt"/>
    <n v="11"/>
    <x v="6"/>
    <s v="United Kingdom"/>
    <n v="1"/>
    <x v="1214"/>
    <x v="9"/>
    <x v="5"/>
    <s v="100 min"/>
    <n v="100"/>
    <n v="100"/>
    <n v="0.18922712853314536"/>
    <s v=""/>
    <s v="Action &amp; Adventure, Independent Movies, Sci-Fi &amp; Fantasy"/>
    <x v="1"/>
    <s v="Action &amp; Adventure, Independent Movies, Sci-Fi &amp; Fantasy"/>
    <n v="3"/>
  </r>
  <r>
    <n v="7205"/>
    <x v="3291"/>
    <x v="0"/>
    <x v="3290"/>
    <s v="Robert Luketic"/>
    <s v="Katherine Heigl, Ashton Kutcher, Tom Selleck, Catherine O'Hara, Katheryn Winnick, Kevin Sussman, Lisa Ann Walter, Casey Wilson, Rob Riggle, Martin Mull, Alex Borstein"/>
    <n v="11"/>
    <x v="0"/>
    <s v="United States"/>
    <n v="1"/>
    <x v="225"/>
    <x v="10"/>
    <x v="2"/>
    <s v="100 min"/>
    <n v="100"/>
    <n v="100"/>
    <n v="0.18922712853314536"/>
    <s v=""/>
    <s v="Action &amp; Adventure, Comedies, Romantic Movies"/>
    <x v="1"/>
    <s v="Action &amp; Adventure, Comedies, Romantic Movies"/>
    <n v="3"/>
  </r>
  <r>
    <n v="7247"/>
    <x v="3292"/>
    <x v="0"/>
    <x v="3291"/>
    <s v="Yusuf Pirhasan"/>
    <s v="Bel√ßim Bilgin, Demet Akbaƒü, Asuman Dabak, Ayten Soyk√∂k, Damla S√∂nmez, Mete Horozoƒülu, Ahmet M√ºmtaz Taylan, Yavuz Bing√∂l, H√ºseyin Soysalan, Tolga Kara√ßelik, Nihal Yal√ßƒ±n"/>
    <n v="11"/>
    <x v="61"/>
    <s v="Turkey"/>
    <n v="1"/>
    <x v="63"/>
    <x v="11"/>
    <x v="5"/>
    <s v="100 min"/>
    <n v="100"/>
    <n v="100"/>
    <n v="0.18922712853314536"/>
    <s v=""/>
    <s v="Comedies, Dramas, International Movies"/>
    <x v="4"/>
    <s v="Comedies, Dramas, International Movies"/>
    <n v="3"/>
  </r>
  <r>
    <n v="7275"/>
    <x v="3293"/>
    <x v="0"/>
    <x v="3292"/>
    <s v="Anand Tucker"/>
    <s v="Amy Adams, Matthew Goode, Adam Scott, John Lithgow, Noel O'Donovan, Tony Rohr, Pat Laffan, Alan Devlin, Ian McElhinney, Dominique McElligott"/>
    <n v="10"/>
    <x v="0"/>
    <s v="United States, Ireland"/>
    <n v="2"/>
    <x v="176"/>
    <x v="10"/>
    <x v="7"/>
    <s v="100 min"/>
    <n v="100"/>
    <n v="100"/>
    <n v="0.18922712853314536"/>
    <s v=""/>
    <s v="Comedies, Romantic Movies"/>
    <x v="4"/>
    <s v="Comedies, Romantic Movies"/>
    <n v="2"/>
  </r>
  <r>
    <n v="7287"/>
    <x v="3294"/>
    <x v="0"/>
    <x v="3293"/>
    <s v="Scott Stewart"/>
    <s v="Paul Bettany, Lucas Black, Tyrese Gibson, Adrianne Palicki, Charles S. Dutton, Jon Tenney, Kevin Durand, Willa Holland, Kate Walsh, Dennis Quaid, Jeanette Miller, Cameron Harlow, Doug Jones, Josh Stamberg, Yancey Arias"/>
    <n v="15"/>
    <x v="0"/>
    <s v="United States"/>
    <n v="1"/>
    <x v="55"/>
    <x v="10"/>
    <x v="12"/>
    <s v="100 min"/>
    <n v="100"/>
    <n v="100"/>
    <n v="0.18922712853314536"/>
    <s v=""/>
    <s v="Action &amp; Adventure, Horror Movies, Sci-Fi &amp; Fantasy"/>
    <x v="1"/>
    <s v="Action &amp; Adventure, Horror Movies, Sci-Fi &amp; Fantasy"/>
    <n v="3"/>
  </r>
  <r>
    <n v="7363"/>
    <x v="3295"/>
    <x v="0"/>
    <x v="3294"/>
    <s v="Ticoy Rodriguez"/>
    <s v="Carlos Alc√°ntara, Pablo Granados, Felipe Izquierdo, Gaby Espino, Cristi√°n de la Fuente, Marcela Guerty, Claudio Torres"/>
    <n v="7"/>
    <x v="25"/>
    <s v="Argentina, Chile, Peru"/>
    <n v="3"/>
    <x v="1254"/>
    <x v="4"/>
    <x v="5"/>
    <s v="100 min"/>
    <n v="100"/>
    <n v="100"/>
    <n v="0.18922712853314536"/>
    <s v=""/>
    <s v="Comedies, International Movies, Sports Movies"/>
    <x v="4"/>
    <s v="Comedies, International Movies, Sports Movies"/>
    <n v="3"/>
  </r>
  <r>
    <n v="7428"/>
    <x v="3296"/>
    <x v="0"/>
    <x v="3295"/>
    <s v="Samuel D. Pollard"/>
    <m/>
    <n v="0"/>
    <x v="0"/>
    <s v="United States"/>
    <n v="1"/>
    <x v="1255"/>
    <x v="3"/>
    <x v="6"/>
    <s v="100 min"/>
    <n v="100"/>
    <n v="100"/>
    <n v="0.18922712853314536"/>
    <s v=""/>
    <s v="Documentaries"/>
    <x v="3"/>
    <s v="Documentaries"/>
    <n v="1"/>
  </r>
  <r>
    <n v="7472"/>
    <x v="3297"/>
    <x v="0"/>
    <x v="3296"/>
    <s v="David Fairhead"/>
    <m/>
    <n v="0"/>
    <x v="0"/>
    <s v="United States, United Kingdom"/>
    <n v="2"/>
    <x v="694"/>
    <x v="3"/>
    <x v="1"/>
    <s v="100 min"/>
    <n v="100"/>
    <n v="100"/>
    <n v="0.18922712853314536"/>
    <s v=""/>
    <s v="Documentaries"/>
    <x v="3"/>
    <s v="Documentaries"/>
    <n v="1"/>
  </r>
  <r>
    <n v="7479"/>
    <x v="3298"/>
    <x v="0"/>
    <x v="3297"/>
    <s v="Kunle Afolayan"/>
    <s v="Tooni Afolayan, Ayo Ogunshina, Dayo Akinpelu, Simi Ogunleye, Femi Adebayo, Lateef Adedimeji, Damilola Ogunsi, Rasaq Olayiwola, Ayo Adesanya, Wale Akorede, Toyosi Benjamin, Hamzat Sherifdeen, Samuel Olasehinde"/>
    <n v="13"/>
    <x v="9"/>
    <s v="Nigeria"/>
    <n v="1"/>
    <x v="184"/>
    <x v="2"/>
    <x v="1"/>
    <s v="100 min"/>
    <n v="100"/>
    <n v="100"/>
    <n v="0.18922712853314536"/>
    <s v=""/>
    <s v="Dramas, International Movies"/>
    <x v="2"/>
    <s v="Dramas, International Movies"/>
    <n v="2"/>
  </r>
  <r>
    <n v="7850"/>
    <x v="3299"/>
    <x v="0"/>
    <x v="3298"/>
    <s v="Mohamed Samy"/>
    <s v="Amr Saad, Ilham Shaheen, Rania Yousef"/>
    <n v="3"/>
    <x v="5"/>
    <s v="Egypt"/>
    <n v="1"/>
    <x v="845"/>
    <x v="4"/>
    <x v="5"/>
    <s v="100 min"/>
    <n v="100"/>
    <n v="100"/>
    <n v="0.18922712853314536"/>
    <s v=""/>
    <s v="Action &amp; Adventure, Dramas, International Movies"/>
    <x v="1"/>
    <s v="Action &amp; Adventure, Dramas, International Movies"/>
    <n v="3"/>
  </r>
  <r>
    <n v="7882"/>
    <x v="3300"/>
    <x v="0"/>
    <x v="3299"/>
    <s v="Sylvester Stallone"/>
    <s v="Sylvester Stallone, Talia Shire, Burt Young, Carl Weathers, Burgess Meredith, Tony Burton, Mr. T, Hulk Hogan, Ian Fried"/>
    <n v="9"/>
    <x v="0"/>
    <s v="United States"/>
    <n v="1"/>
    <x v="844"/>
    <x v="44"/>
    <x v="7"/>
    <s v="100 min"/>
    <n v="100"/>
    <n v="100"/>
    <n v="0.18922712853314536"/>
    <s v=""/>
    <s v="Dramas, Sports Movies"/>
    <x v="2"/>
    <s v="Dramas, Sports Movies"/>
    <n v="2"/>
  </r>
  <r>
    <n v="8034"/>
    <x v="3301"/>
    <x v="0"/>
    <x v="3300"/>
    <s v="Ringo Lam"/>
    <s v="Daniel Wu, Joseph Chang, Amber Kuo, Zhang Jingchu, Ruoyun Zhang"/>
    <n v="5"/>
    <x v="42"/>
    <s v="China, Hong Kong"/>
    <n v="2"/>
    <x v="1256"/>
    <x v="9"/>
    <x v="5"/>
    <s v="100 min"/>
    <n v="100"/>
    <n v="100"/>
    <n v="0.18922712853314536"/>
    <s v=""/>
    <s v="Action &amp; Adventure, International Movies"/>
    <x v="1"/>
    <s v="Action &amp; Adventure, International Movies"/>
    <n v="2"/>
  </r>
  <r>
    <n v="8076"/>
    <x v="3302"/>
    <x v="0"/>
    <x v="3301"/>
    <s v="Robert Rodriguez"/>
    <s v="Antonio Banderas, Carla Gugino, Alexa PenaVega, Daryl Sabara, Steve Buscemi, Mike Judge, Danny Trejo, Cheech Marin, Matt O'Leary, Emily Osment, Ricardo Montalban, Holland Taylor, Alan Cumming"/>
    <n v="13"/>
    <x v="0"/>
    <s v="United States"/>
    <n v="1"/>
    <x v="941"/>
    <x v="43"/>
    <x v="7"/>
    <s v="100 min"/>
    <n v="100"/>
    <n v="100"/>
    <n v="0.18922712853314536"/>
    <s v=""/>
    <s v="Children &amp; Family Movies, Comedies"/>
    <x v="0"/>
    <s v="Children &amp; Family Movies, Comedies"/>
    <n v="2"/>
  </r>
  <r>
    <n v="8092"/>
    <x v="3303"/>
    <x v="0"/>
    <x v="3302"/>
    <s v="Chatchai Katenut, Manussa Vorasingha, Tanwarin Sukkhapisit, Poj Arnon"/>
    <s v="Mai Charoenpura, Akara Amarttayakul, Supakson Chaimongkol, Kachapa Toncharoen, Wiradit Srimalai, Vasana Chalakorn, Ratchanont Sukpragawp, Arisara Thongborisut"/>
    <n v="8"/>
    <x v="51"/>
    <s v="Thailand"/>
    <n v="1"/>
    <x v="1209"/>
    <x v="10"/>
    <x v="5"/>
    <s v="100 min"/>
    <n v="100"/>
    <n v="100"/>
    <n v="0.18922712853314536"/>
    <s v=""/>
    <s v="Horror Movies, International Movies"/>
    <x v="9"/>
    <s v="Horror Movies, International Movies"/>
    <n v="2"/>
  </r>
  <r>
    <n v="8097"/>
    <x v="3304"/>
    <x v="0"/>
    <x v="3303"/>
    <s v="Alex Holmes"/>
    <m/>
    <n v="0"/>
    <x v="12"/>
    <s v="Australia, United Kingdom, United States, New Zealand, Italy, France"/>
    <n v="6"/>
    <x v="1257"/>
    <x v="0"/>
    <x v="11"/>
    <s v="100 min"/>
    <n v="100"/>
    <n v="100"/>
    <n v="0.18922712853314536"/>
    <s v=""/>
    <s v="Documentaries, International Movies, Sports Movies"/>
    <x v="3"/>
    <s v="Documentaries, International Movies, Sports Movies"/>
    <n v="3"/>
  </r>
  <r>
    <n v="8177"/>
    <x v="3305"/>
    <x v="0"/>
    <x v="3304"/>
    <s v="Nate Adams, Adam Carolla"/>
    <m/>
    <n v="0"/>
    <x v="0"/>
    <s v="United States"/>
    <n v="1"/>
    <x v="176"/>
    <x v="9"/>
    <x v="5"/>
    <s v="100 min"/>
    <n v="100"/>
    <n v="100"/>
    <n v="0.18922712853314536"/>
    <s v=""/>
    <s v="Documentaries, Sports Movies"/>
    <x v="3"/>
    <s v="Documentaries, Sports Movies"/>
    <n v="2"/>
  </r>
  <r>
    <n v="8201"/>
    <x v="3306"/>
    <x v="0"/>
    <x v="3305"/>
    <s v="Kurt Voelker"/>
    <s v="J.K. Simmons, Josh Wiggins, Julie Delpy, Odeya Rush, Kevin Dunn, Kimberly Crandall, Jean Louisa Kelly, Charlie DePew, Tyrel Jackson Williams, Tom Amandes, Spencer List, Jacqueline Mazarella, Vanessa Howard, Harold Perrineau"/>
    <n v="14"/>
    <x v="0"/>
    <s v="United States"/>
    <n v="1"/>
    <x v="1258"/>
    <x v="3"/>
    <x v="1"/>
    <s v="100 min"/>
    <n v="100"/>
    <n v="100"/>
    <n v="0.18922712853314536"/>
    <s v=""/>
    <s v="Dramas"/>
    <x v="2"/>
    <s v="Dramas"/>
    <n v="1"/>
  </r>
  <r>
    <n v="8248"/>
    <x v="3307"/>
    <x v="0"/>
    <x v="3306"/>
    <s v="John Stephenson"/>
    <s v="Hans Matheson, Samantha Barks, Lesley Manville, Sylvester McCoy, Susan Boyle, John Hannah, Barbara Flynn, James Cosmo"/>
    <n v="8"/>
    <x v="6"/>
    <s v="United Kingdom, United States"/>
    <n v="2"/>
    <x v="55"/>
    <x v="8"/>
    <x v="7"/>
    <s v="100 min"/>
    <n v="100"/>
    <n v="100"/>
    <n v="0.18922712853314536"/>
    <s v=""/>
    <s v="Dramas, Faith &amp; Spirituality"/>
    <x v="2"/>
    <s v="Dramas, Faith &amp; Spirituality"/>
    <n v="2"/>
  </r>
  <r>
    <n v="8271"/>
    <x v="3308"/>
    <x v="0"/>
    <x v="3307"/>
    <s v="Peter Mortimer, Josh Lowell"/>
    <s v="Tommy Caldwell, Kevin Jorgeson"/>
    <n v="2"/>
    <x v="58"/>
    <s v="Austria, United States"/>
    <n v="2"/>
    <x v="1259"/>
    <x v="3"/>
    <x v="5"/>
    <s v="100 min"/>
    <n v="100"/>
    <n v="100"/>
    <n v="0.18922712853314536"/>
    <s v=""/>
    <s v="Documentaries, Sports Movies"/>
    <x v="3"/>
    <s v="Documentaries, Sports Movies"/>
    <n v="2"/>
  </r>
  <r>
    <n v="8359"/>
    <x v="3309"/>
    <x v="0"/>
    <x v="3308"/>
    <s v="Isaac Ezban"/>
    <s v="Ra√∫l M√©ndez, Nailea Norvind, Hern√°n Mendoza, Humberto Busto, Fernando √Ålvarez Rebeil, Gabriel Santoyo, Paulina Montemayor, H√©ctor Mendoza, Leonel Tinajero, Marcos Moreno"/>
    <n v="10"/>
    <x v="15"/>
    <s v="Mexico"/>
    <n v="1"/>
    <x v="1260"/>
    <x v="0"/>
    <x v="5"/>
    <s v="100 min"/>
    <n v="100"/>
    <n v="100"/>
    <n v="0.18922712853314536"/>
    <s v=""/>
    <s v="International Movies, Sci-Fi &amp; Fantasy, Thrillers"/>
    <x v="7"/>
    <s v="International Movies, Sci-Fi &amp; Fantasy, Thrillers"/>
    <n v="3"/>
  </r>
  <r>
    <n v="8368"/>
    <x v="3310"/>
    <x v="0"/>
    <x v="3309"/>
    <s v="Karyn Kusama"/>
    <s v="Logan Marshall-Green, Emayatzy Corinealdi, Aiden Lovekamp, Michelle Krusiec, Mike Doyle, Jordi Vilasuso, Jay Larson, Marieh Delfino, Tammy Blanchard, Michiel Huisman, Lindsay Burdge, John Carroll Lynch"/>
    <n v="12"/>
    <x v="0"/>
    <s v="United States"/>
    <n v="1"/>
    <x v="1261"/>
    <x v="4"/>
    <x v="5"/>
    <s v="100 min"/>
    <n v="100"/>
    <n v="100"/>
    <n v="0.18922712853314536"/>
    <s v=""/>
    <s v="Horror Movies, Independent Movies, Thrillers"/>
    <x v="9"/>
    <s v="Horror Movies, Independent Movies, Thrillers"/>
    <n v="3"/>
  </r>
  <r>
    <n v="8462"/>
    <x v="3311"/>
    <x v="0"/>
    <x v="3310"/>
    <s v="Robert Zemeckis"/>
    <s v="Tom Hanks, Leslie Zemeckis, Eddie Deezen, Nona Gaye, Peter Scolari, Brendan King, Andy Pellick, Michael Jeter, Chris Coppola, Julene Renee"/>
    <n v="10"/>
    <x v="0"/>
    <s v="United States"/>
    <n v="1"/>
    <x v="225"/>
    <x v="26"/>
    <x v="3"/>
    <s v="100 min"/>
    <n v="100"/>
    <n v="100"/>
    <n v="0.18922712853314536"/>
    <s v=""/>
    <s v="Children &amp; Family Movies"/>
    <x v="0"/>
    <s v="Children &amp; Family Movies"/>
    <n v="1"/>
  </r>
  <r>
    <n v="8563"/>
    <x v="3312"/>
    <x v="0"/>
    <x v="3311"/>
    <s v="Emil Ben-Shimon"/>
    <s v="Evelin Hagoel, Igal Naor, Orna Banay, Einat Sarouf, Avraham Aviv Alush, Itzik Cohen, Yafit Asulin, Sharona Elimelech, Herzl Tobey, Haim Znati"/>
    <n v="10"/>
    <x v="29"/>
    <s v="Israel"/>
    <n v="1"/>
    <x v="449"/>
    <x v="9"/>
    <x v="6"/>
    <s v="100 min"/>
    <n v="100"/>
    <n v="100"/>
    <n v="0.18922712853314536"/>
    <s v=""/>
    <s v="Comedies, Dramas, Faith &amp; Spirituality"/>
    <x v="4"/>
    <s v="Comedies, Dramas, Faith &amp; Spirituality"/>
    <n v="3"/>
  </r>
  <r>
    <n v="8623"/>
    <x v="3313"/>
    <x v="0"/>
    <x v="3312"/>
    <s v="S.S. Wilson"/>
    <s v="Fred Ward, Chris Gartin, Helen Shaver, Michael Gross, Marcelo Tubert, Marco Hernandez, Jos√© Ram√≥n Rosario, Thomas Rosales Jr."/>
    <n v="8"/>
    <x v="2"/>
    <m/>
    <n v="0"/>
    <x v="165"/>
    <x v="42"/>
    <x v="2"/>
    <s v="100 min"/>
    <n v="100"/>
    <n v="100"/>
    <n v="0.18922712853314536"/>
    <s v=""/>
    <s v="Comedies, Horror Movies, Sci-Fi &amp; Fantasy"/>
    <x v="4"/>
    <s v="Comedies, Horror Movies, Sci-Fi &amp; Fantasy"/>
    <n v="3"/>
  </r>
  <r>
    <n v="8628"/>
    <x v="3314"/>
    <x v="0"/>
    <x v="3313"/>
    <s v="Adam Smith"/>
    <s v="Michael Fassbender, Brendan Gleeson, Lyndsey Marshal, Georgie Smith, Rory Kinnear, Killian Scott, Sean Harris, Kingsley Ben-Adir, Kacie Anderson, Gerard Kearns"/>
    <n v="10"/>
    <x v="6"/>
    <s v="United Kingdom"/>
    <n v="1"/>
    <x v="466"/>
    <x v="9"/>
    <x v="12"/>
    <s v="100 min"/>
    <n v="100"/>
    <n v="100"/>
    <n v="0.18922712853314536"/>
    <s v=""/>
    <s v="Dramas"/>
    <x v="2"/>
    <s v="Dramas"/>
    <n v="1"/>
  </r>
  <r>
    <n v="8746"/>
    <x v="3315"/>
    <x v="0"/>
    <x v="3314"/>
    <s v="Mel Stuart"/>
    <s v="Gene Wilder, Jack Albertson, Peter Ostrum, Roy Kinnear, Julie Dawn Cole, Leonard Stone, Denise Nickerson, Dodo Denney, Paris Themmen, Ursula Reit"/>
    <n v="10"/>
    <x v="0"/>
    <s v="United States, East Germany, West Germany"/>
    <n v="3"/>
    <x v="165"/>
    <x v="61"/>
    <x v="3"/>
    <s v="100 min"/>
    <n v="100"/>
    <n v="100"/>
    <n v="0.18922712853314536"/>
    <s v=""/>
    <s v="Children &amp; Family Movies, Classic Movies, Comedies"/>
    <x v="0"/>
    <s v="Children &amp; Family Movies, Classic Movies, Comedies"/>
    <n v="3"/>
  </r>
  <r>
    <n v="8751"/>
    <x v="3316"/>
    <x v="0"/>
    <x v="3315"/>
    <s v="Debra Granik"/>
    <s v="Jennifer Lawrence, John Hawkes, Kevin Breznahan, Dale Dickey, Garret Dillahunt, Sheryl Lee, Lauren Sweetser, Tate Taylor"/>
    <n v="8"/>
    <x v="0"/>
    <s v="United States"/>
    <n v="1"/>
    <x v="555"/>
    <x v="10"/>
    <x v="12"/>
    <s v="100 min"/>
    <n v="100"/>
    <n v="100"/>
    <n v="0.18922712853314536"/>
    <s v=""/>
    <s v="Dramas, Independent Movies"/>
    <x v="2"/>
    <s v="Dramas, Independent Movies"/>
    <n v="2"/>
  </r>
  <r>
    <n v="156"/>
    <x v="3317"/>
    <x v="0"/>
    <x v="3316"/>
    <s v="Jim Henson"/>
    <s v="David Bowie, Jennifer Connelly, Frank Oz, Kevin Clash, Anthony Asbury, Dave Goelz, Brian Henson, Ron Mueck, Karen Prell, Shari Weiser"/>
    <n v="10"/>
    <x v="6"/>
    <s v="United Kingdom, United States"/>
    <n v="2"/>
    <x v="344"/>
    <x v="45"/>
    <x v="7"/>
    <s v="101 min"/>
    <n v="101"/>
    <n v="101"/>
    <n v="2.0592320216990294"/>
    <s v=""/>
    <s v="Action &amp; Adventure, Children &amp; Family Movies, Cult Movies"/>
    <x v="1"/>
    <s v="Action &amp; Adventure, Children &amp; Family Movies, Cult Movies"/>
    <n v="3"/>
  </r>
  <r>
    <n v="159"/>
    <x v="3318"/>
    <x v="0"/>
    <x v="3317"/>
    <s v="Troy Byer"/>
    <s v="Nick Cannon, Christina Milian, Kenan Thompson, Kal Penn, Steve Harvey, Al Thompson, Ashley Monique Clark, Elimu Nelson, Nichole Robinson, Melissa Schuman"/>
    <n v="10"/>
    <x v="0"/>
    <s v="United States"/>
    <n v="1"/>
    <x v="344"/>
    <x v="20"/>
    <x v="2"/>
    <s v="101 min"/>
    <n v="101"/>
    <n v="101"/>
    <n v="2.0592320216990294"/>
    <s v=""/>
    <s v="Comedies, Romantic Movies"/>
    <x v="4"/>
    <s v="Comedies, Romantic Movies"/>
    <n v="2"/>
  </r>
  <r>
    <n v="282"/>
    <x v="3319"/>
    <x v="0"/>
    <x v="3318"/>
    <s v="Charles Uwagbai"/>
    <s v="Mike Ezuruonye, Juliet Ochienge, Angela Okorie, Huddah Monroe, Catherine Kamau, Naomi Mburu, Derrick Aduwo, Chris Kamau, Abubakar Salum, Celebrity Landlord"/>
    <n v="10"/>
    <x v="9"/>
    <s v="Nigeria"/>
    <n v="1"/>
    <x v="925"/>
    <x v="9"/>
    <x v="1"/>
    <s v="101 min"/>
    <n v="101"/>
    <n v="101"/>
    <n v="2.0592320216990294"/>
    <s v=""/>
    <s v="Comedies, International Movies"/>
    <x v="4"/>
    <s v="Comedies, International Movies"/>
    <n v="2"/>
  </r>
  <r>
    <n v="354"/>
    <x v="3320"/>
    <x v="0"/>
    <x v="3319"/>
    <s v="Tom Elkins"/>
    <s v="Abigail Spencer, Chad Michael Murray, Katee Sackhoff, Emily Alyn Lind, Cicely Tyson, Andrea Frankle, Brad James, Lance E. Nichols"/>
    <n v="8"/>
    <x v="0"/>
    <s v="United States"/>
    <n v="1"/>
    <x v="757"/>
    <x v="8"/>
    <x v="12"/>
    <s v="101 min"/>
    <n v="101"/>
    <n v="101"/>
    <n v="2.0592320216990294"/>
    <s v=""/>
    <s v="Horror Movies"/>
    <x v="9"/>
    <s v="Horror Movies"/>
    <n v="1"/>
  </r>
  <r>
    <n v="440"/>
    <x v="3321"/>
    <x v="0"/>
    <x v="3320"/>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n v="10"/>
    <x v="51"/>
    <s v="Thailand"/>
    <n v="1"/>
    <x v="1088"/>
    <x v="6"/>
    <x v="5"/>
    <s v="101 min"/>
    <n v="101"/>
    <n v="101"/>
    <n v="2.0592320216990294"/>
    <s v=""/>
    <s v="Dramas, International Movies, Thrillers"/>
    <x v="2"/>
    <s v="Dramas, International Movies, Thrillers"/>
    <n v="3"/>
  </r>
  <r>
    <n v="482"/>
    <x v="3322"/>
    <x v="0"/>
    <x v="3321"/>
    <s v="Douglas Attal"/>
    <s v="Pio Marma√Ø, Vimala Pons, Beno√Æt Poelvoorde, Le√Øla Bekhti, Swann Arlaud, Gilles Cohen, L√©onie Souchaud, Camille Japy, Louis Peres, Th√©o Christine"/>
    <n v="10"/>
    <x v="2"/>
    <m/>
    <n v="0"/>
    <x v="168"/>
    <x v="6"/>
    <x v="5"/>
    <s v="101 min"/>
    <n v="101"/>
    <n v="101"/>
    <n v="2.0592320216990294"/>
    <s v=""/>
    <s v="Action &amp; Adventure, Dramas, International Movies"/>
    <x v="1"/>
    <s v="Action &amp; Adventure, Dramas, International Movies"/>
    <n v="3"/>
  </r>
  <r>
    <n v="532"/>
    <x v="3323"/>
    <x v="0"/>
    <x v="3322"/>
    <s v="Saw Teong Hin, Nik Amir Mustapha, M.S. Prem Nath"/>
    <s v="Remy Ishak, Mira Filzah, Jack Tan, Sangeeta Krishnasamy, Shashi Tharan, Mark O'Dea, Jenn Chia, Sharifah Sakinah"/>
    <n v="8"/>
    <x v="45"/>
    <s v="Malaysia"/>
    <n v="1"/>
    <x v="1121"/>
    <x v="5"/>
    <x v="6"/>
    <s v="101 min"/>
    <n v="101"/>
    <n v="101"/>
    <n v="2.0592320216990294"/>
    <s v=""/>
    <s v="Dramas, International Movies"/>
    <x v="2"/>
    <s v="Dramas, International Movies"/>
    <n v="2"/>
  </r>
  <r>
    <n v="582"/>
    <x v="3324"/>
    <x v="0"/>
    <x v="3323"/>
    <s v="Paul W.S. Anderson"/>
    <s v="Christophe Lambert, Robin Shou, Linden Ashby, Cary-Hiroyuki Tagawa, Bridgette Wilson-Sampras, Talisa Soto, Trevor Goddard, Chris Casamassa, Fran√ßois Petit, Keith Cooke"/>
    <n v="10"/>
    <x v="0"/>
    <s v="United States"/>
    <n v="1"/>
    <x v="132"/>
    <x v="42"/>
    <x v="2"/>
    <s v="101 min"/>
    <n v="101"/>
    <n v="101"/>
    <n v="2.0592320216990294"/>
    <s v=""/>
    <s v="Action &amp; Adventure, Sci-Fi &amp; Fantasy"/>
    <x v="1"/>
    <s v="Action &amp; Adventure, Sci-Fi &amp; Fantasy"/>
    <n v="2"/>
  </r>
  <r>
    <n v="587"/>
    <x v="3325"/>
    <x v="0"/>
    <x v="3324"/>
    <s v="Mary Lambert"/>
    <s v="Edward Furlong, Anthony Edwards, Clancy Brown, Jared Rushton, Darlanne Fluegel, Jason McGuire, Sarah Trigger, Lisa Waltz, Jim Peck, Len Hunt"/>
    <n v="10"/>
    <x v="2"/>
    <m/>
    <n v="0"/>
    <x v="132"/>
    <x v="34"/>
    <x v="12"/>
    <s v="101 min"/>
    <n v="101"/>
    <n v="101"/>
    <n v="2.0592320216990294"/>
    <s v=""/>
    <s v="Horror Movies"/>
    <x v="9"/>
    <s v="Horror Movies"/>
    <n v="1"/>
  </r>
  <r>
    <n v="590"/>
    <x v="3326"/>
    <x v="0"/>
    <x v="3325"/>
    <s v="Trevor Nunn"/>
    <s v="Judi Dench, Sophie Cookson, Nina Sosanya, Tom Hughes, Tereza Srbov√°, Stephen Campbell Moore, Ben Miles, Freddie Gaminara, Robin Soans, Kevin Fuller"/>
    <n v="10"/>
    <x v="6"/>
    <s v="United Kingdom"/>
    <n v="1"/>
    <x v="132"/>
    <x v="2"/>
    <x v="12"/>
    <s v="101 min"/>
    <n v="101"/>
    <n v="101"/>
    <n v="2.0592320216990294"/>
    <s v=""/>
    <s v="Dramas, International Movies"/>
    <x v="2"/>
    <s v="Dramas, International Movies"/>
    <n v="2"/>
  </r>
  <r>
    <n v="636"/>
    <x v="3327"/>
    <x v="0"/>
    <x v="3326"/>
    <s v="Bahij Hojeij"/>
    <s v="Hassan Mrad, Julia Kassar, Carmen Lebbos, Diamand Bou Abboud, Elie Mitri, Bernadette Hodeib, Aida Sabra, Gabriel Yammine, Ali Matar, Ra√Øa Haidar"/>
    <n v="10"/>
    <x v="4"/>
    <s v="Lebanon"/>
    <n v="1"/>
    <x v="1262"/>
    <x v="10"/>
    <x v="5"/>
    <s v="101 min"/>
    <n v="101"/>
    <n v="101"/>
    <n v="2.0592320216990294"/>
    <s v=""/>
    <s v="Dramas, International Movies"/>
    <x v="2"/>
    <s v="Dramas, International Movies"/>
    <n v="2"/>
  </r>
  <r>
    <n v="694"/>
    <x v="3328"/>
    <x v="0"/>
    <x v="3327"/>
    <s v="Lucky Kuswandi"/>
    <s v="Iqbaal Ramadhan, Nirina Zubir, Asri Welas, Tika Panggabean, Happy Salma, Aurora Ribero, Marissa Anita, Bayu Skak, Cut Mini Theo, Ibnu Jamil"/>
    <n v="10"/>
    <x v="2"/>
    <m/>
    <n v="0"/>
    <x v="7"/>
    <x v="6"/>
    <x v="1"/>
    <s v="101 min"/>
    <n v="101"/>
    <n v="101"/>
    <n v="2.0592320216990294"/>
    <s v=""/>
    <s v="Comedies, Dramas, International Movies"/>
    <x v="4"/>
    <s v="Comedies, Dramas, International Movies"/>
    <n v="3"/>
  </r>
  <r>
    <n v="699"/>
    <x v="3329"/>
    <x v="0"/>
    <x v="3328"/>
    <s v="Antoinette Jadaone"/>
    <s v="Charlie Dizon, Paulo Avelino"/>
    <n v="2"/>
    <x v="48"/>
    <s v="Philippines"/>
    <n v="1"/>
    <x v="7"/>
    <x v="1"/>
    <x v="5"/>
    <s v="101 min"/>
    <n v="101"/>
    <n v="101"/>
    <n v="2.0592320216990294"/>
    <s v=""/>
    <s v="Dramas, Independent Movies, International Movies"/>
    <x v="2"/>
    <s v="Dramas, Independent Movies, International Movies"/>
    <n v="3"/>
  </r>
  <r>
    <n v="719"/>
    <x v="3330"/>
    <x v="0"/>
    <x v="3329"/>
    <s v="Daniel Schechter"/>
    <s v="Jennifer Aniston, Mos Def, Isla Fisher, Will Forte, Mark Boone Junior, Tim Robbins, John Hawkes, Clea Lewis, Charlie Tahan, Kevin Corrigan"/>
    <n v="10"/>
    <x v="0"/>
    <s v="United States"/>
    <n v="1"/>
    <x v="677"/>
    <x v="8"/>
    <x v="12"/>
    <s v="101 min"/>
    <n v="101"/>
    <n v="101"/>
    <n v="2.0592320216990294"/>
    <s v=""/>
    <s v="Comedies, Independent Movies"/>
    <x v="4"/>
    <s v="Comedies, Independent Movies"/>
    <n v="2"/>
  </r>
  <r>
    <n v="775"/>
    <x v="3331"/>
    <x v="0"/>
    <x v="3330"/>
    <s v="Lance Hool"/>
    <s v="Jacob Elordi, Adan Canto, Radha Mitchell, Tiera Skovbye, Kari Matchett, Tahmoh Penikett"/>
    <n v="6"/>
    <x v="0"/>
    <s v="United States"/>
    <n v="1"/>
    <x v="64"/>
    <x v="1"/>
    <x v="2"/>
    <s v="101 min"/>
    <n v="101"/>
    <n v="101"/>
    <n v="2.0592320216990294"/>
    <s v=""/>
    <s v="Dramas, Faith &amp; Spirituality, Romantic Movies"/>
    <x v="2"/>
    <s v="Dramas, Faith &amp; Spirituality, Romantic Movies"/>
    <n v="3"/>
  </r>
  <r>
    <n v="787"/>
    <x v="3332"/>
    <x v="0"/>
    <x v="3331"/>
    <s v="Don Michael Paul"/>
    <s v="Tom Sizemore, Chad Michael Collins, Vinnie Jones, Dimitri Diatchenko, Neal McDonough, J√ºrgen Prochnow, Sam Spruell, Richard Sammel, Philip Rham, Alastair Mackenzie"/>
    <n v="10"/>
    <x v="0"/>
    <s v="United States"/>
    <n v="1"/>
    <x v="64"/>
    <x v="8"/>
    <x v="12"/>
    <s v="101 min"/>
    <n v="101"/>
    <n v="101"/>
    <n v="2.0592320216990294"/>
    <s v=""/>
    <s v="Action &amp; Adventure, Dramas"/>
    <x v="1"/>
    <s v="Action &amp; Adventure, Dramas"/>
    <n v="2"/>
  </r>
  <r>
    <n v="788"/>
    <x v="3333"/>
    <x v="0"/>
    <x v="3332"/>
    <s v="Andrzej Bartkowiak"/>
    <s v="Jet Li, DMX, Anthony Anderson, Kelly Hu, Tom Arnold, Mark Dacascos, Gabrielle Union, Michael Jace, Drag-On, Paige Hurd"/>
    <n v="10"/>
    <x v="0"/>
    <s v="United States"/>
    <n v="1"/>
    <x v="64"/>
    <x v="20"/>
    <x v="12"/>
    <s v="101 min"/>
    <n v="101"/>
    <n v="101"/>
    <n v="2.0592320216990294"/>
    <s v=""/>
    <s v="Action &amp; Adventure"/>
    <x v="1"/>
    <s v="Action &amp; Adventure"/>
    <n v="1"/>
  </r>
  <r>
    <n v="810"/>
    <x v="3334"/>
    <x v="0"/>
    <x v="3333"/>
    <s v="Todd Phillips"/>
    <s v="Ben Stiller, Owen Wilson, Vince Vaughn, Juliette Lewis, Snoop Dogg, Fred Williamson, Jason Bateman, Amy Smart, Carmen Electra, George Cheung"/>
    <n v="10"/>
    <x v="0"/>
    <s v="United States"/>
    <n v="1"/>
    <x v="64"/>
    <x v="26"/>
    <x v="2"/>
    <s v="101 min"/>
    <n v="101"/>
    <n v="101"/>
    <n v="2.0592320216990294"/>
    <s v=""/>
    <s v="Action &amp; Adventure, Comedies"/>
    <x v="1"/>
    <s v="Action &amp; Adventure, Comedies"/>
    <n v="2"/>
  </r>
  <r>
    <n v="871"/>
    <x v="3335"/>
    <x v="0"/>
    <x v="3334"/>
    <s v="James Redford"/>
    <s v="Amy Tan"/>
    <n v="1"/>
    <x v="0"/>
    <s v="United States"/>
    <n v="1"/>
    <x v="1263"/>
    <x v="6"/>
    <x v="1"/>
    <s v="101 min"/>
    <n v="101"/>
    <n v="101"/>
    <n v="2.0592320216990294"/>
    <s v=""/>
    <s v="Documentaries"/>
    <x v="3"/>
    <s v="Documentaries"/>
    <n v="1"/>
  </r>
  <r>
    <n v="957"/>
    <x v="3336"/>
    <x v="0"/>
    <x v="3335"/>
    <s v="Kevin Smith"/>
    <s v="Seth Rogen, Elizabeth Banks, Craig Robinson, Jason Mewes, Jeff Anderson, Traci Lords, Katie Morgan, Ricky Mabe, Justin Long, Brandon Routh, Tyler Labine, Tom Savini, Tisha Campbell-Martin, Jennifer Schwalbach, Gerry Bednob"/>
    <n v="15"/>
    <x v="0"/>
    <s v="United States"/>
    <n v="1"/>
    <x v="475"/>
    <x v="13"/>
    <x v="12"/>
    <s v="101 min"/>
    <n v="101"/>
    <n v="101"/>
    <n v="2.0592320216990294"/>
    <s v=""/>
    <s v="Comedies, Independent Movies, Romantic Movies"/>
    <x v="4"/>
    <s v="Comedies, Independent Movies, Romantic Movies"/>
    <n v="3"/>
  </r>
  <r>
    <n v="978"/>
    <x v="3337"/>
    <x v="0"/>
    <x v="3336"/>
    <s v="Meltem Bozoflu"/>
    <s v="Onur Buldu, Alper Kul, Erdem Yener, Onur Atilla, √ñzge Borak, Doƒüa Rutkay, Meltem Yƒ±lmazkaya, ƒ∞rem Sak"/>
    <n v="8"/>
    <x v="61"/>
    <s v="Turkey"/>
    <n v="1"/>
    <x v="14"/>
    <x v="9"/>
    <x v="1"/>
    <s v="101 min"/>
    <n v="101"/>
    <n v="101"/>
    <n v="2.0592320216990294"/>
    <s v=""/>
    <s v="Comedies, International Movies"/>
    <x v="4"/>
    <s v="Comedies, International Movies"/>
    <n v="2"/>
  </r>
  <r>
    <n v="985"/>
    <x v="3338"/>
    <x v="0"/>
    <x v="3337"/>
    <s v="Burak Aksak"/>
    <s v="Cengiz Bozkurt, Seda Bakan, Erkan Kol√ßak K√∂stendil, Cihan Ercan, Berat Yenilmez, ƒ∞≈ütar G√∂kseven, Erdal Tosun, Tarƒ±k √únl√ºoƒülu"/>
    <n v="8"/>
    <x v="61"/>
    <s v="Turkey"/>
    <n v="1"/>
    <x v="14"/>
    <x v="4"/>
    <x v="5"/>
    <s v="101 min"/>
    <n v="101"/>
    <n v="101"/>
    <n v="2.0592320216990294"/>
    <s v=""/>
    <s v="Comedies, International Movies"/>
    <x v="4"/>
    <s v="Comedies, International Movies"/>
    <n v="2"/>
  </r>
  <r>
    <n v="1017"/>
    <x v="3339"/>
    <x v="0"/>
    <x v="3338"/>
    <s v="Abhinay Deo"/>
    <s v="Imran Khan, Vir Das, Kunaal Roy Kapur, Poorna Jagannathan, Shenaz Treasury, Vijay Raaz, Paresh Ganatra, Rahul Singh"/>
    <n v="8"/>
    <x v="17"/>
    <s v="India"/>
    <n v="1"/>
    <x v="1264"/>
    <x v="12"/>
    <x v="5"/>
    <s v="101 min"/>
    <n v="101"/>
    <n v="101"/>
    <n v="2.0592320216990294"/>
    <s v=""/>
    <s v="Action &amp; Adventure, Comedies, International Movies"/>
    <x v="1"/>
    <s v="Action &amp; Adventure, Comedies, International Movies"/>
    <n v="3"/>
  </r>
  <r>
    <n v="1125"/>
    <x v="3340"/>
    <x v="0"/>
    <x v="3339"/>
    <s v="Ringo Lam"/>
    <s v="Jean-Claude Van Damme, Natasha Henstridge, Jean-Hugues Anglade, Zach Grenier, Paul Ben-Victor, Frank Senger, St√©phane Audran"/>
    <n v="7"/>
    <x v="0"/>
    <s v="United States"/>
    <n v="1"/>
    <x v="537"/>
    <x v="46"/>
    <x v="12"/>
    <s v="101 min"/>
    <n v="101"/>
    <n v="101"/>
    <n v="2.0592320216990294"/>
    <s v=""/>
    <s v="Action &amp; Adventure"/>
    <x v="1"/>
    <s v="Action &amp; Adventure"/>
    <n v="1"/>
  </r>
  <r>
    <n v="1192"/>
    <x v="3341"/>
    <x v="0"/>
    <x v="3340"/>
    <s v="Manny Rodriguez, Jay Lavender"/>
    <s v="Gabriel Iglesias"/>
    <n v="1"/>
    <x v="0"/>
    <s v="United States"/>
    <n v="1"/>
    <x v="48"/>
    <x v="0"/>
    <x v="2"/>
    <s v="101 min"/>
    <n v="101"/>
    <n v="101"/>
    <n v="2.0592320216990294"/>
    <s v=""/>
    <s v="Stand-Up Comedy"/>
    <x v="8"/>
    <s v="Stand-Up Comedy"/>
    <n v="1"/>
  </r>
  <r>
    <n v="1208"/>
    <x v="3342"/>
    <x v="0"/>
    <x v="3341"/>
    <s v="Helena Coan"/>
    <s v="Audrey Hepburn"/>
    <n v="1"/>
    <x v="2"/>
    <m/>
    <n v="0"/>
    <x v="1265"/>
    <x v="1"/>
    <x v="1"/>
    <s v="101 min"/>
    <n v="101"/>
    <n v="101"/>
    <n v="2.0592320216990294"/>
    <s v=""/>
    <s v="Documentaries"/>
    <x v="3"/>
    <s v="Documentaries"/>
    <n v="1"/>
  </r>
  <r>
    <n v="1365"/>
    <x v="3343"/>
    <x v="0"/>
    <x v="3342"/>
    <s v="Jon Favreau"/>
    <s v="Jonah Bobo, Josh Hutcherson, Dax Shepard, Kristen Stewart, Tim Robbins, Frank Oz, John Alexander, Derek Mears, Douglas Tait, Joe Bucaro III"/>
    <n v="10"/>
    <x v="0"/>
    <s v="United States"/>
    <n v="1"/>
    <x v="896"/>
    <x v="30"/>
    <x v="7"/>
    <s v="101 min"/>
    <n v="101"/>
    <n v="101"/>
    <n v="2.0592320216990294"/>
    <s v=""/>
    <s v="Children &amp; Family Movies, Sci-Fi &amp; Fantasy"/>
    <x v="0"/>
    <s v="Children &amp; Family Movies, Sci-Fi &amp; Fantasy"/>
    <n v="2"/>
  </r>
  <r>
    <n v="1391"/>
    <x v="3344"/>
    <x v="0"/>
    <x v="3343"/>
    <s v="Nick Rowland"/>
    <s v="Cosmo Jarvis, Barry Keoghan, Niamh Algar, Ned Dennehy, Kiljan Tyr Moroney, David Wilmot, Brid Brennan, Simone Kirby, Anthony Welsh"/>
    <n v="9"/>
    <x v="6"/>
    <s v="United Kingdom, Ireland"/>
    <n v="2"/>
    <x v="1125"/>
    <x v="1"/>
    <x v="12"/>
    <s v="101 min"/>
    <n v="101"/>
    <n v="101"/>
    <n v="2.0592320216990294"/>
    <s v=""/>
    <s v="Dramas"/>
    <x v="2"/>
    <s v="Dramas"/>
    <n v="1"/>
  </r>
  <r>
    <n v="1415"/>
    <x v="3345"/>
    <x v="0"/>
    <x v="3344"/>
    <s v="Charles Gozali, Bagus Bramanti"/>
    <s v="Bhisma Mulia, Denira Wiraguna, Didi Kempot, Sisca JKT48, Erick Estrada, Asri Welas, Mo Sidik, Emil Kusumo, Dede Satria, Rezca Syam"/>
    <n v="10"/>
    <x v="43"/>
    <s v="Indonesia"/>
    <n v="1"/>
    <x v="1266"/>
    <x v="1"/>
    <x v="1"/>
    <s v="101 min"/>
    <n v="101"/>
    <n v="101"/>
    <n v="2.0592320216990294"/>
    <s v=""/>
    <s v="Comedies, Dramas, International Movies"/>
    <x v="4"/>
    <s v="Comedies, Dramas, International Movies"/>
    <n v="3"/>
  </r>
  <r>
    <n v="1434"/>
    <x v="3346"/>
    <x v="0"/>
    <x v="3345"/>
    <s v="Jastis Arimba"/>
    <s v="Anisa Rahma, Ariyo Wahab, Anandito Dwis, Fitria Rasyidi, Arafah Rianti, Kinaryosih"/>
    <n v="6"/>
    <x v="43"/>
    <s v="Indonesia"/>
    <n v="1"/>
    <x v="899"/>
    <x v="1"/>
    <x v="1"/>
    <s v="101 min"/>
    <n v="101"/>
    <n v="101"/>
    <n v="2.0592320216990294"/>
    <s v=""/>
    <s v="Dramas, International Movies"/>
    <x v="2"/>
    <s v="Dramas, International Movies"/>
    <n v="2"/>
  </r>
  <r>
    <n v="1446"/>
    <x v="3347"/>
    <x v="0"/>
    <x v="3346"/>
    <s v="Hallvard Br√¶in"/>
    <s v="Anders Baasmo, Kathrine Thorborg Johansen, Ida Hus√∏y, Otto Jespersen, Sven Nordin, Trond Halbo, Alexandra Maria Lara, Wenche Myhre, Kostja Ullmann, Bj√∂rn Kjellman"/>
    <n v="10"/>
    <x v="30"/>
    <s v="Norway"/>
    <n v="1"/>
    <x v="1267"/>
    <x v="1"/>
    <x v="1"/>
    <s v="101 min"/>
    <n v="101"/>
    <n v="101"/>
    <n v="2.0592320216990294"/>
    <s v=""/>
    <s v="Action &amp; Adventure, Comedies, International Movies"/>
    <x v="1"/>
    <s v="Action &amp; Adventure, Comedies, International Movies"/>
    <n v="3"/>
  </r>
  <r>
    <n v="1453"/>
    <x v="3348"/>
    <x v="0"/>
    <x v="3347"/>
    <s v="Ron Krauss"/>
    <s v="Vanessa Hudgens, James Earl Jones, Rosario Dawson, Ann Dowd, Stephanie Szostak, Emily Meade, Brendan Fraser, Dascha Polanco"/>
    <n v="8"/>
    <x v="0"/>
    <s v="United States"/>
    <n v="1"/>
    <x v="225"/>
    <x v="8"/>
    <x v="2"/>
    <s v="101 min"/>
    <n v="101"/>
    <n v="101"/>
    <n v="2.0592320216990294"/>
    <s v=""/>
    <s v="Dramas, Independent Movies"/>
    <x v="2"/>
    <s v="Dramas, Independent Movies"/>
    <n v="2"/>
  </r>
  <r>
    <n v="1495"/>
    <x v="3349"/>
    <x v="0"/>
    <x v="3348"/>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n v="20"/>
    <x v="0"/>
    <s v="United States"/>
    <n v="1"/>
    <x v="1268"/>
    <x v="1"/>
    <x v="7"/>
    <s v="101 min"/>
    <n v="101"/>
    <n v="101"/>
    <n v="2.0592320216990294"/>
    <s v=""/>
    <s v="Children &amp; Family Movies, Comedies"/>
    <x v="0"/>
    <s v="Children &amp; Family Movies, Comedies"/>
    <n v="2"/>
  </r>
  <r>
    <n v="1602"/>
    <x v="3350"/>
    <x v="0"/>
    <x v="3349"/>
    <s v="Roberto Santucci"/>
    <s v="Leandro Hassum, Elisa Pinheiro, Danielle Winits, Louise Cardoso, Rodrigo Fagundes, Arianne Botelho, Miguel R√¥mulo, Jos√© Rubens Chach√°, Levi Ferreira, Daniel Filho"/>
    <n v="10"/>
    <x v="23"/>
    <s v="Brazil"/>
    <n v="1"/>
    <x v="65"/>
    <x v="1"/>
    <x v="5"/>
    <s v="101 min"/>
    <n v="101"/>
    <n v="101"/>
    <n v="2.0592320216990294"/>
    <s v=""/>
    <s v="Comedies, International Movies"/>
    <x v="4"/>
    <s v="Comedies, International Movies"/>
    <n v="2"/>
  </r>
  <r>
    <n v="1820"/>
    <x v="3351"/>
    <x v="0"/>
    <x v="3350"/>
    <s v="Amin Dora"/>
    <s v="Georges Khabbaz, Lara Rain, Emmanuel Khairallah, Samir Youssef, Camille Salameh, Rodrigue Sleiman, Caroline Labaki, Giselle Boueiz, Christine Choueiri"/>
    <n v="9"/>
    <x v="4"/>
    <s v="Lebanon"/>
    <n v="1"/>
    <x v="439"/>
    <x v="8"/>
    <x v="5"/>
    <s v="101 min"/>
    <n v="101"/>
    <n v="101"/>
    <n v="2.0592320216990294"/>
    <s v=""/>
    <s v="Comedies, Dramas, International Movies"/>
    <x v="4"/>
    <s v="Comedies, Dramas, International Movies"/>
    <n v="3"/>
  </r>
  <r>
    <n v="1856"/>
    <x v="3352"/>
    <x v="0"/>
    <x v="3351"/>
    <s v="Kevin Ko, Peter Tsi"/>
    <s v="Kai Ko, Ariel Lin, Darren Wang, Zhang Xiaolong, Louis Koo, Vanness Wu, Kate Tsui"/>
    <n v="7"/>
    <x v="53"/>
    <s v="Taiwan"/>
    <n v="1"/>
    <x v="632"/>
    <x v="1"/>
    <x v="1"/>
    <s v="101 min"/>
    <n v="101"/>
    <n v="101"/>
    <n v="2.0592320216990294"/>
    <s v=""/>
    <s v="Action &amp; Adventure, International Movies, Romantic Movies"/>
    <x v="1"/>
    <s v="Action &amp; Adventure, International Movies, Romantic Movies"/>
    <n v="3"/>
  </r>
  <r>
    <n v="1913"/>
    <x v="3353"/>
    <x v="0"/>
    <x v="3352"/>
    <s v="Taika Waititi"/>
    <s v="Sam Neill, Julian Dennison, Rima Te Wiata, Rachel House, Tioreore Ngatai-Melbourne, Oscar Kightley, Stan Walker, Mike Minogue, Cohen Holloway, Rhys Darby"/>
    <n v="10"/>
    <x v="39"/>
    <s v="New Zealand"/>
    <n v="1"/>
    <x v="508"/>
    <x v="9"/>
    <x v="2"/>
    <s v="101 min"/>
    <n v="101"/>
    <n v="101"/>
    <n v="2.0592320216990294"/>
    <s v=""/>
    <s v="Action &amp; Adventure, Comedies, Dramas"/>
    <x v="1"/>
    <s v="Action &amp; Adventure, Comedies, Dramas"/>
    <n v="3"/>
  </r>
  <r>
    <n v="2057"/>
    <x v="3354"/>
    <x v="0"/>
    <x v="3353"/>
    <s v="Thor Freudenthal"/>
    <s v="Emma Roberts, Jake T. Austin, Kyla Pratt, Lisa Kudrow, Kevin Dillon, Don Cheadle, Johnny Simmons, Troy Gentile, Eric Edelstein, Robinne Lee, Ajay Naidu"/>
    <n v="11"/>
    <x v="10"/>
    <s v="Germany, United States"/>
    <n v="2"/>
    <x v="1050"/>
    <x v="16"/>
    <x v="7"/>
    <s v="101 min"/>
    <n v="101"/>
    <n v="101"/>
    <n v="2.0592320216990294"/>
    <s v=""/>
    <s v="Children &amp; Family Movies, Comedies"/>
    <x v="0"/>
    <s v="Children &amp; Family Movies, Comedies"/>
    <n v="2"/>
  </r>
  <r>
    <n v="2165"/>
    <x v="3355"/>
    <x v="0"/>
    <x v="3354"/>
    <s v="Pascal Amanfo"/>
    <s v="Yvonne Nelson, Kunle Remi, Adjetey Anang, Oscar Provencal, Michelle McKinney Hammond, Rosaline Meurer, Kweku Elliot, Regina Van Helvert, Alhaji Fadika, Isaac Akwesi Awonor"/>
    <n v="10"/>
    <x v="2"/>
    <m/>
    <n v="0"/>
    <x v="1127"/>
    <x v="2"/>
    <x v="1"/>
    <s v="101 min"/>
    <n v="101"/>
    <n v="101"/>
    <n v="2.0592320216990294"/>
    <s v=""/>
    <s v="International Movies, Thrillers"/>
    <x v="7"/>
    <s v="International Movies, Thrillers"/>
    <n v="2"/>
  </r>
  <r>
    <n v="2248"/>
    <x v="3356"/>
    <x v="0"/>
    <x v="3355"/>
    <s v="Amro Salah"/>
    <s v="Hesham Maged, Shikoo, Mohammed Tharwat, Mahmoud Ellisy, Ahmed Sultan, Noor Kadri"/>
    <n v="6"/>
    <x v="5"/>
    <s v="Egypt"/>
    <n v="1"/>
    <x v="19"/>
    <x v="5"/>
    <x v="1"/>
    <s v="101 min"/>
    <n v="101"/>
    <n v="101"/>
    <n v="2.0592320216990294"/>
    <s v=""/>
    <s v="Comedies, International Movies"/>
    <x v="4"/>
    <s v="Comedies, International Movies"/>
    <n v="2"/>
  </r>
  <r>
    <n v="2351"/>
    <x v="3357"/>
    <x v="0"/>
    <x v="3356"/>
    <s v="Kate Mulleavy, Laura Mulleavy"/>
    <s v="Kirsten Dunst, Joe Cole, Pilou Asb√¶k, Jack Kilmer, Steph DuVall, Susan Traylor, Joel McCoy, Michael Pavlicek"/>
    <n v="8"/>
    <x v="0"/>
    <s v="United States"/>
    <n v="1"/>
    <x v="1269"/>
    <x v="3"/>
    <x v="12"/>
    <s v="101 min"/>
    <n v="101"/>
    <n v="101"/>
    <n v="2.0592320216990294"/>
    <s v=""/>
    <s v="Dramas, Independent Movies, Thrillers"/>
    <x v="2"/>
    <s v="Dramas, Independent Movies, Thrillers"/>
    <n v="3"/>
  </r>
  <r>
    <n v="2393"/>
    <x v="3358"/>
    <x v="0"/>
    <x v="3357"/>
    <s v="Nicholas Kharkongor"/>
    <s v="Sayani Gupta, Lin Laishram, Tenzing Dalha, Dolly Ahluwalia, Vinay Pathak, Lanuakam Ao, Rohan Joshi, Adil Hussain, Asenla Jamir"/>
    <n v="9"/>
    <x v="17"/>
    <s v="India"/>
    <n v="1"/>
    <x v="243"/>
    <x v="1"/>
    <x v="5"/>
    <s v="101 min"/>
    <n v="101"/>
    <n v="101"/>
    <n v="2.0592320216990294"/>
    <s v=""/>
    <s v="Comedies, Dramas, Independent Movies"/>
    <x v="4"/>
    <s v="Comedies, Dramas, Independent Movies"/>
    <n v="3"/>
  </r>
  <r>
    <n v="2404"/>
    <x v="3359"/>
    <x v="0"/>
    <x v="3358"/>
    <s v="Ayman Makram"/>
    <s v="Fayez Al-Malki, Mona Wasef, Abdel Imam Abdullah, Reem Abdel Aziz, Dana Jabr, Emad Al Youssef, Remas Mansoor, Khalid Mengah"/>
    <n v="8"/>
    <x v="57"/>
    <s v="Saudi Arabia"/>
    <n v="1"/>
    <x v="1270"/>
    <x v="13"/>
    <x v="1"/>
    <s v="101 min"/>
    <n v="101"/>
    <n v="101"/>
    <n v="2.0592320216990294"/>
    <s v=""/>
    <s v="Comedies, International Movies"/>
    <x v="4"/>
    <s v="Comedies, International Movies"/>
    <n v="2"/>
  </r>
  <r>
    <n v="2507"/>
    <x v="3360"/>
    <x v="0"/>
    <x v="3359"/>
    <s v="Ahmad El-Badri"/>
    <s v="Tamer Hosny, Mai Ezz El-Din, Ezzat Abou Aouf, Marwa Abdel Monem, Hussien Elgohary, Mirhan, Maysara"/>
    <n v="7"/>
    <x v="5"/>
    <s v="Egypt"/>
    <n v="1"/>
    <x v="1052"/>
    <x v="16"/>
    <x v="1"/>
    <s v="101 min"/>
    <n v="101"/>
    <n v="101"/>
    <n v="2.0592320216990294"/>
    <s v=""/>
    <s v="Comedies, International Movies"/>
    <x v="4"/>
    <s v="Comedies, International Movies"/>
    <n v="2"/>
  </r>
  <r>
    <n v="2635"/>
    <x v="3361"/>
    <x v="0"/>
    <x v="3360"/>
    <s v="Michel Hazanavicius"/>
    <s v="Jean Dujardin, B√©r√©nice Bejo, John Goodman, James Cromwell, Penelope Ann Miller, Missi Pyle, Beth Grant, Ed Lauter, Joel Murray, Elizabeth Tulloch, Ken Davitian, Malcolm McDowell"/>
    <n v="12"/>
    <x v="11"/>
    <s v="France, Belgium, United States"/>
    <n v="3"/>
    <x v="1053"/>
    <x v="12"/>
    <x v="2"/>
    <s v="101 min"/>
    <n v="101"/>
    <n v="101"/>
    <n v="2.0592320216990294"/>
    <s v=""/>
    <s v="Comedies, Dramas, Independent Movies"/>
    <x v="4"/>
    <s v="Comedies, Dramas, Independent Movies"/>
    <n v="3"/>
  </r>
  <r>
    <n v="2668"/>
    <x v="3362"/>
    <x v="0"/>
    <x v="3361"/>
    <s v="M√ºfit Can Sa√ßƒ±ntƒ±"/>
    <s v="M√ºfit Can Sa√ßƒ±ntƒ±, Mert Turak, √únal Yeter, Elif Nur Kerk√ºk, Uƒüur Demirpehlivan, Ay≈üen Gruda, Erkan Can, Banu Manioƒülu"/>
    <n v="8"/>
    <x v="61"/>
    <s v="Turkey"/>
    <n v="1"/>
    <x v="656"/>
    <x v="5"/>
    <x v="5"/>
    <s v="101 min"/>
    <n v="101"/>
    <n v="101"/>
    <n v="2.0592320216990294"/>
    <s v=""/>
    <s v="Comedies, International Movies"/>
    <x v="4"/>
    <s v="Comedies, International Movies"/>
    <n v="2"/>
  </r>
  <r>
    <n v="2694"/>
    <x v="3363"/>
    <x v="0"/>
    <x v="3362"/>
    <s v="Dean Craig"/>
    <s v="Sam Claflin, Olivia Munn, Freida Pinto, Eleanor Tomlinson, Joel Fry, Tim Key, Aisling Bea, Jack Farthing, Allan Mustafa"/>
    <n v="9"/>
    <x v="6"/>
    <s v="United Kingdom, Italy"/>
    <n v="2"/>
    <x v="981"/>
    <x v="1"/>
    <x v="5"/>
    <s v="101 min"/>
    <n v="101"/>
    <n v="101"/>
    <n v="2.0592320216990294"/>
    <s v=""/>
    <s v="Comedies, International Movies, Romantic Movies"/>
    <x v="4"/>
    <s v="Comedies, International Movies, Romantic Movies"/>
    <n v="3"/>
  </r>
  <r>
    <n v="2756"/>
    <x v="3364"/>
    <x v="0"/>
    <x v="3363"/>
    <s v="Stephen S. Campanelli"/>
    <s v="Sladen Peltier, Forrest Goodluck, Ajuawak Kapashesit, Martin Donovan, Michael Murphy, Michiel Huisman, Edna Manitowabi, Michael Lawrenchuk, Will Strongheart, Tristen Marty-Pahtaykan, Vance Banzo"/>
    <n v="11"/>
    <x v="8"/>
    <s v="Canada"/>
    <n v="1"/>
    <x v="734"/>
    <x v="3"/>
    <x v="5"/>
    <s v="101 min"/>
    <n v="101"/>
    <n v="101"/>
    <n v="2.0592320216990294"/>
    <s v=""/>
    <s v="Dramas, Independent Movies, Sports Movies"/>
    <x v="2"/>
    <s v="Dramas, Independent Movies, Sports Movies"/>
    <n v="3"/>
  </r>
  <r>
    <n v="2816"/>
    <x v="3365"/>
    <x v="0"/>
    <x v="3364"/>
    <s v="Navjot Gulati"/>
    <s v="Poonam Dhillon, Supriya Pathak, Sunny Singh, Sonalli Sehgall, Rajendra Sethi, Veer Rajwant Singh, Danish Husain, Alok Nath"/>
    <n v="8"/>
    <x v="17"/>
    <s v="India"/>
    <n v="1"/>
    <x v="1271"/>
    <x v="1"/>
    <x v="5"/>
    <s v="101 min"/>
    <n v="101"/>
    <n v="101"/>
    <n v="2.0592320216990294"/>
    <s v=""/>
    <s v="Comedies, International Movies, Romantic Movies"/>
    <x v="4"/>
    <s v="Comedies, International Movies, Romantic Movies"/>
    <n v="3"/>
  </r>
  <r>
    <n v="2883"/>
    <x v="3366"/>
    <x v="0"/>
    <x v="3365"/>
    <s v="Niyi Akinmolayan"/>
    <s v="Adesua Etomi, O.C. Ukeje, Ireti Doyle, Sola Fosudo, Somkele Iyamah, Lota Chukwu, Gregory Ojefua, Beverly Naya, Bimbo Ademoye, Pius Fatoke"/>
    <n v="10"/>
    <x v="9"/>
    <s v="Nigeria"/>
    <n v="1"/>
    <x v="1096"/>
    <x v="9"/>
    <x v="5"/>
    <s v="101 min"/>
    <n v="101"/>
    <n v="101"/>
    <n v="2.0592320216990294"/>
    <s v=""/>
    <s v="Dramas, International Movies"/>
    <x v="2"/>
    <s v="Dramas, International Movies"/>
    <n v="2"/>
  </r>
  <r>
    <n v="2897"/>
    <x v="3367"/>
    <x v="0"/>
    <x v="3366"/>
    <s v="Jeethu Joseph"/>
    <s v="Rishi Kapoor, Emraan Hashmi, Sobhita Dhulipala, Vedika, Anupam Bhattacharya, Chandan Anand, Arif Zakaria, Rukhsar Ahmed"/>
    <n v="8"/>
    <x v="17"/>
    <s v="India"/>
    <n v="1"/>
    <x v="805"/>
    <x v="2"/>
    <x v="1"/>
    <s v="101 min"/>
    <n v="101"/>
    <n v="101"/>
    <n v="2.0592320216990294"/>
    <s v=""/>
    <s v="International Movies, Thrillers"/>
    <x v="7"/>
    <s v="International Movies, Thrillers"/>
    <n v="2"/>
  </r>
  <r>
    <n v="2929"/>
    <x v="3368"/>
    <x v="0"/>
    <x v="3367"/>
    <s v="Benny Safdie, Josh Safdie"/>
    <s v="Robert Pattinson, Benny Safdie, Jennifer Jason Leigh, Barkhad Abdi, Buddy Duress, Peter Verby, Taliah Webster, Necro"/>
    <n v="8"/>
    <x v="0"/>
    <s v="United States"/>
    <n v="1"/>
    <x v="510"/>
    <x v="3"/>
    <x v="12"/>
    <s v="101 min"/>
    <n v="101"/>
    <n v="101"/>
    <n v="2.0592320216990294"/>
    <s v=""/>
    <s v="Dramas, Independent Movies, Thrillers"/>
    <x v="2"/>
    <s v="Dramas, Independent Movies, Thrillers"/>
    <n v="3"/>
  </r>
  <r>
    <n v="3160"/>
    <x v="3369"/>
    <x v="0"/>
    <x v="3368"/>
    <s v="Sameh Abdulaziz"/>
    <s v="Ali Rabee, Mohamed Abdel-Rahman, Bayoumi Fouad, Karim Afifi, Dalal Abdel Aziz, Mai Selim, Tara Emad, Mohammed Tharwat, Haifa Wehbe, Ahmed Adel"/>
    <n v="10"/>
    <x v="5"/>
    <s v="Egypt"/>
    <n v="1"/>
    <x v="294"/>
    <x v="3"/>
    <x v="1"/>
    <s v="101 min"/>
    <n v="101"/>
    <n v="101"/>
    <n v="2.0592320216990294"/>
    <s v=""/>
    <s v="Comedies, International Movies"/>
    <x v="4"/>
    <s v="Comedies, International Movies"/>
    <n v="2"/>
  </r>
  <r>
    <n v="3263"/>
    <x v="3370"/>
    <x v="0"/>
    <x v="3369"/>
    <s v="Eli Roth"/>
    <s v="Ignacia Allamand, Daryl Sabara, Nicol√°s Mart√≠nez, Lorenza Izzo, Ariel Levy, Magda Apanowicz, Sky Ferreira, Kirby Bliss Blanton, Aaron Burns, Ram√≥n Llao, Richard Burgi"/>
    <n v="11"/>
    <x v="0"/>
    <s v="United States, Chile"/>
    <n v="2"/>
    <x v="735"/>
    <x v="8"/>
    <x v="12"/>
    <s v="101 min"/>
    <n v="101"/>
    <n v="101"/>
    <n v="2.0592320216990294"/>
    <s v=""/>
    <s v="Horror Movies, Independent Movies"/>
    <x v="9"/>
    <s v="Horror Movies, Independent Movies"/>
    <n v="2"/>
  </r>
  <r>
    <n v="3333"/>
    <x v="3371"/>
    <x v="0"/>
    <x v="3370"/>
    <s v="James Dearden"/>
    <s v="Julian Ovenden, Gemma Whelan, Joely Richardson, Michael Landes, Sally Phillips, Patricia Hodge, Ronni Ancona, James Fox, Sophie Simnett, Jade Ma"/>
    <n v="10"/>
    <x v="6"/>
    <s v="United Kingdom"/>
    <n v="1"/>
    <x v="55"/>
    <x v="5"/>
    <x v="5"/>
    <s v="101 min"/>
    <n v="101"/>
    <n v="101"/>
    <n v="2.0592320216990294"/>
    <s v=""/>
    <s v="Comedies"/>
    <x v="4"/>
    <s v="Comedies"/>
    <n v="1"/>
  </r>
  <r>
    <n v="3408"/>
    <x v="3372"/>
    <x v="0"/>
    <x v="3371"/>
    <s v="Don Omope"/>
    <s v="Rahama Sadau, Sambasa Nzeribe, Segun Arinze, Gabriel Afolayan, Desmond Elliot, Funlola Aofiyebi, Toyin Aimakhu, Stephen Demian, Afeez Oyetoro, Oludara Egerton Shyngle"/>
    <n v="10"/>
    <x v="9"/>
    <s v="Nigeria"/>
    <n v="1"/>
    <x v="117"/>
    <x v="3"/>
    <x v="5"/>
    <s v="101 min"/>
    <n v="101"/>
    <n v="101"/>
    <n v="2.0592320216990294"/>
    <s v=""/>
    <s v="Action &amp; Adventure, Dramas, International Movies"/>
    <x v="1"/>
    <s v="Action &amp; Adventure, Dramas, International Movies"/>
    <n v="3"/>
  </r>
  <r>
    <n v="3444"/>
    <x v="3373"/>
    <x v="0"/>
    <x v="3372"/>
    <s v="Andibachtiar Yusuf"/>
    <s v="Gading Marten, Della Dartyan, Rukman Rosadi, Albert Halim, Verdi Solaiman, Adriano Qalbi, Sabrina Rochelle Kalangie, Rizky Mocil"/>
    <n v="8"/>
    <x v="43"/>
    <s v="Indonesia"/>
    <n v="1"/>
    <x v="1272"/>
    <x v="5"/>
    <x v="1"/>
    <s v="101 min"/>
    <n v="101"/>
    <n v="101"/>
    <n v="2.0592320216990294"/>
    <s v=""/>
    <s v="Dramas, International Movies, Romantic Movies"/>
    <x v="2"/>
    <s v="Dramas, International Movies, Romantic Movies"/>
    <n v="3"/>
  </r>
  <r>
    <n v="3630"/>
    <x v="3374"/>
    <x v="0"/>
    <x v="3373"/>
    <m/>
    <m/>
    <n v="0"/>
    <x v="6"/>
    <s v="United Kingdom, United States"/>
    <n v="2"/>
    <x v="737"/>
    <x v="2"/>
    <x v="12"/>
    <s v="101 min"/>
    <n v="101"/>
    <n v="101"/>
    <n v="2.0592320216990294"/>
    <s v=""/>
    <s v="Comedies"/>
    <x v="4"/>
    <s v="Comedies"/>
    <n v="1"/>
  </r>
  <r>
    <n v="3789"/>
    <x v="3375"/>
    <x v="0"/>
    <x v="3374"/>
    <s v="Sachin Yardi"/>
    <s v="Abhay Deol, Mithila Palkar, Vijay Raaz"/>
    <n v="3"/>
    <x v="17"/>
    <s v="India"/>
    <n v="1"/>
    <x v="1208"/>
    <x v="2"/>
    <x v="5"/>
    <s v="101 min"/>
    <n v="101"/>
    <n v="101"/>
    <n v="2.0592320216990294"/>
    <s v=""/>
    <s v="Comedies, Dramas, Independent Movies"/>
    <x v="4"/>
    <s v="Comedies, Dramas, Independent Movies"/>
    <n v="3"/>
  </r>
  <r>
    <n v="3798"/>
    <x v="3376"/>
    <x v="0"/>
    <x v="3375"/>
    <s v="Sudabeh Mortezai"/>
    <s v="Anwulika Alphonsus, Mariam Precious Sanusi, Angela Ekeleme"/>
    <n v="3"/>
    <x v="58"/>
    <s v="Austria"/>
    <n v="1"/>
    <x v="128"/>
    <x v="2"/>
    <x v="5"/>
    <s v="101 min"/>
    <n v="101"/>
    <n v="101"/>
    <n v="2.0592320216990294"/>
    <s v=""/>
    <s v="Dramas, Independent Movies, International Movies"/>
    <x v="2"/>
    <s v="Dramas, Independent Movies, International Movies"/>
    <n v="3"/>
  </r>
  <r>
    <n v="3919"/>
    <x v="3377"/>
    <x v="0"/>
    <x v="3376"/>
    <s v="Amitabha Singh"/>
    <s v="Jimmy Shergill, Aashi Rawal, Stuti Dwivedi, Deah Tandon, Sharvil Patel, Hardil Kanabar, Mann Patel, Ugam Khetani, Manmeet Singh, Nazia Davison"/>
    <n v="10"/>
    <x v="17"/>
    <s v="India"/>
    <n v="1"/>
    <x v="697"/>
    <x v="9"/>
    <x v="6"/>
    <s v="101 min"/>
    <n v="101"/>
    <n v="101"/>
    <n v="2.0592320216990294"/>
    <s v=""/>
    <s v="Action &amp; Adventure, Comedies, Dramas"/>
    <x v="1"/>
    <s v="Action &amp; Adventure, Comedies, Dramas"/>
    <n v="3"/>
  </r>
  <r>
    <n v="4212"/>
    <x v="3378"/>
    <x v="0"/>
    <x v="3377"/>
    <s v="Nonzee Nimibutr"/>
    <s v="Inthira Charoenpura, Winai Kraibutr"/>
    <n v="2"/>
    <x v="51"/>
    <s v="Thailand"/>
    <n v="1"/>
    <x v="806"/>
    <x v="41"/>
    <x v="5"/>
    <s v="101 min"/>
    <n v="101"/>
    <n v="101"/>
    <n v="2.0592320216990294"/>
    <s v=""/>
    <s v="Horror Movies, International Movies, Romantic Movies"/>
    <x v="9"/>
    <s v="Horror Movies, International Movies, Romantic Movies"/>
    <n v="3"/>
  </r>
  <r>
    <n v="4361"/>
    <x v="3379"/>
    <x v="0"/>
    <x v="3378"/>
    <s v="Romain Gavras"/>
    <s v="Isabelle Adjani, Karim Leklou, Fran√ßois Damiens, Vincent Cassel, Oulaya Amamra"/>
    <n v="5"/>
    <x v="11"/>
    <s v="France"/>
    <n v="1"/>
    <x v="100"/>
    <x v="5"/>
    <x v="5"/>
    <s v="101 min"/>
    <n v="101"/>
    <n v="101"/>
    <n v="2.0592320216990294"/>
    <s v=""/>
    <s v="Action &amp; Adventure, Comedies, International Movies"/>
    <x v="1"/>
    <s v="Action &amp; Adventure, Comedies, International Movies"/>
    <n v="3"/>
  </r>
  <r>
    <n v="4579"/>
    <x v="3380"/>
    <x v="0"/>
    <x v="3379"/>
    <s v="Puneet Sira"/>
    <s v="Jackie Shroff, Arbaaz Khan, Sohail Khan, Diya Mirza, Nauheed Cyrusi, Sharat Saxena, Dalip Tahil, Vishwajeet Pradhan, Sarfaraz Khan"/>
    <n v="9"/>
    <x v="17"/>
    <s v="India"/>
    <n v="1"/>
    <x v="155"/>
    <x v="16"/>
    <x v="1"/>
    <s v="101 min"/>
    <n v="101"/>
    <n v="101"/>
    <n v="2.0592320216990294"/>
    <s v=""/>
    <s v="Action &amp; Adventure, Dramas, International Movies"/>
    <x v="1"/>
    <s v="Action &amp; Adventure, Dramas, International Movies"/>
    <n v="3"/>
  </r>
  <r>
    <n v="4627"/>
    <x v="3381"/>
    <x v="0"/>
    <x v="3380"/>
    <s v="Anthony Byrne"/>
    <s v="Natalie Dormer, Ed Skrein, Emily Ratajkowski, Neil Maskell, Jan Bijvoet, James Cosmo, Joely Richardson"/>
    <n v="7"/>
    <x v="6"/>
    <s v="United Kingdom, United States"/>
    <n v="2"/>
    <x v="997"/>
    <x v="5"/>
    <x v="5"/>
    <s v="101 min"/>
    <n v="101"/>
    <n v="101"/>
    <n v="2.0592320216990294"/>
    <s v=""/>
    <s v="Independent Movies, International Movies, Thrillers"/>
    <x v="15"/>
    <s v="Independent Movies, International Movies, Thrillers"/>
    <n v="3"/>
  </r>
  <r>
    <n v="4670"/>
    <x v="3382"/>
    <x v="0"/>
    <x v="3381"/>
    <s v="Kanwal Sethi"/>
    <s v="Shefali Shah, Neeraj Kabi, Rasika Dugal, Bidita Bag, Priyanshu Painyuli, Bhagwan Tiwari"/>
    <n v="6"/>
    <x v="17"/>
    <s v="India, Germany, Austria"/>
    <n v="3"/>
    <x v="434"/>
    <x v="5"/>
    <x v="6"/>
    <s v="101 min"/>
    <n v="101"/>
    <n v="101"/>
    <n v="2.0592320216990294"/>
    <s v=""/>
    <s v="Dramas, Independent Movies, International Movies"/>
    <x v="2"/>
    <s v="Dramas, Independent Movies, International Movies"/>
    <n v="3"/>
  </r>
  <r>
    <n v="4676"/>
    <x v="3383"/>
    <x v="0"/>
    <x v="3382"/>
    <s v="Mateo Gil"/>
    <s v="Vito Sanz, Berta V√°zquez, Chino Dar√≠n, Vicky Luengo, Andrea Ros, Irene Escolar, Josep Maria Pou, Daniel S√°nchez Ar√©valo"/>
    <n v="8"/>
    <x v="14"/>
    <s v="Spain"/>
    <n v="1"/>
    <x v="1079"/>
    <x v="5"/>
    <x v="5"/>
    <s v="101 min"/>
    <n v="101"/>
    <n v="101"/>
    <n v="2.0592320216990294"/>
    <s v=""/>
    <s v="Comedies, International Movies, Romantic Movies"/>
    <x v="4"/>
    <s v="Comedies, International Movies, Romantic Movies"/>
    <n v="3"/>
  </r>
  <r>
    <n v="4754"/>
    <x v="3384"/>
    <x v="0"/>
    <x v="3383"/>
    <s v="Kirby Dick"/>
    <m/>
    <n v="0"/>
    <x v="12"/>
    <s v="Australia, United States"/>
    <n v="2"/>
    <x v="255"/>
    <x v="5"/>
    <x v="1"/>
    <s v="101 min"/>
    <n v="101"/>
    <n v="101"/>
    <n v="2.0592320216990294"/>
    <s v=""/>
    <s v="Documentaries"/>
    <x v="3"/>
    <s v="Documentaries"/>
    <n v="1"/>
  </r>
  <r>
    <n v="4770"/>
    <x v="3385"/>
    <x v="0"/>
    <x v="3384"/>
    <s v="Kobun Shizuno, Hiroyuki Seshita"/>
    <s v="Mamoru Miyano, Takahiro Sakurai, Kana Hanazawa, Tomokazu Sugita, Yuki Kaji, Junichi Suwabe, Reina Ueda, Ari Ozawa, Daisuke Ono, Kenta Miyake, Kenyu Horiuchi, Kazuya Nakai, Kazuhiro Yamaji"/>
    <n v="13"/>
    <x v="1"/>
    <s v="Japan"/>
    <n v="1"/>
    <x v="1273"/>
    <x v="5"/>
    <x v="1"/>
    <s v="101 min"/>
    <n v="101"/>
    <n v="101"/>
    <n v="2.0592320216990294"/>
    <s v=""/>
    <s v="Action &amp; Adventure, Anime Features, International Movies"/>
    <x v="1"/>
    <s v="Action &amp; Adventure, Anime Features, International Movies"/>
    <n v="3"/>
  </r>
  <r>
    <n v="4807"/>
    <x v="3386"/>
    <x v="0"/>
    <x v="3385"/>
    <s v="Matt Palmer"/>
    <s v="Jack Lowden, Martin McCann, Tony Curran, Ian Pirie, Cameron Jack"/>
    <n v="5"/>
    <x v="6"/>
    <s v="United Kingdom"/>
    <n v="1"/>
    <x v="583"/>
    <x v="5"/>
    <x v="5"/>
    <s v="101 min"/>
    <n v="101"/>
    <n v="101"/>
    <n v="2.0592320216990294"/>
    <s v=""/>
    <s v="Dramas, International Movies, Thrillers"/>
    <x v="2"/>
    <s v="Dramas, International Movies, Thrillers"/>
    <n v="3"/>
  </r>
  <r>
    <n v="4900"/>
    <x v="3387"/>
    <x v="0"/>
    <x v="3386"/>
    <s v="Priyadarshan"/>
    <s v="Prakash Raj, Shreya Reddy, Ashok Selvan"/>
    <n v="3"/>
    <x v="17"/>
    <s v="India"/>
    <n v="1"/>
    <x v="22"/>
    <x v="9"/>
    <x v="1"/>
    <s v="101 min"/>
    <n v="101"/>
    <n v="101"/>
    <n v="2.0592320216990294"/>
    <s v=""/>
    <s v="Dramas, International Movies"/>
    <x v="2"/>
    <s v="Dramas, International Movies"/>
    <n v="2"/>
  </r>
  <r>
    <n v="5154"/>
    <x v="3388"/>
    <x v="0"/>
    <x v="3387"/>
    <s v="Ibai Abad"/>
    <s v="Lewis Rainer, Josephine Berry, Charlotte Atkinson, Charles MacGechan"/>
    <n v="4"/>
    <x v="14"/>
    <s v="Spain"/>
    <n v="1"/>
    <x v="1106"/>
    <x v="9"/>
    <x v="5"/>
    <s v="101 min"/>
    <n v="101"/>
    <n v="101"/>
    <n v="2.0592320216990294"/>
    <s v=""/>
    <s v="Dramas, Independent Movies, International Movies"/>
    <x v="2"/>
    <s v="Dramas, Independent Movies, International Movies"/>
    <n v="3"/>
  </r>
  <r>
    <n v="5267"/>
    <x v="3389"/>
    <x v="0"/>
    <x v="3388"/>
    <s v="Chris Moukarbel"/>
    <s v="Lady Gaga"/>
    <n v="1"/>
    <x v="0"/>
    <s v="United States"/>
    <n v="1"/>
    <x v="1274"/>
    <x v="3"/>
    <x v="5"/>
    <s v="101 min"/>
    <n v="101"/>
    <n v="101"/>
    <n v="2.0592320216990294"/>
    <s v=""/>
    <s v="Documentaries, Music &amp; Musicals"/>
    <x v="3"/>
    <s v="Documentaries, Music &amp; Musicals"/>
    <n v="2"/>
  </r>
  <r>
    <n v="5479"/>
    <x v="3390"/>
    <x v="0"/>
    <x v="3389"/>
    <s v="Lygia Barbosa da Silva, Eliane Brum"/>
    <s v="Laerte Coutinho"/>
    <n v="1"/>
    <x v="23"/>
    <s v="Brazil"/>
    <n v="1"/>
    <x v="1275"/>
    <x v="3"/>
    <x v="5"/>
    <s v="101 min"/>
    <n v="101"/>
    <n v="101"/>
    <n v="2.0592320216990294"/>
    <s v=""/>
    <s v="Documentaries, International Movies, LGBTQ Movies"/>
    <x v="3"/>
    <s v="Documentaries, International Movies, LGBTQ Movies"/>
    <n v="3"/>
  </r>
  <r>
    <n v="5490"/>
    <x v="3391"/>
    <x v="0"/>
    <x v="3390"/>
    <s v="Dylan Bank, Daniel DiMauro, Morgan Pehme"/>
    <s v="Roger Stone"/>
    <n v="1"/>
    <x v="0"/>
    <s v="United States"/>
    <n v="1"/>
    <x v="803"/>
    <x v="3"/>
    <x v="5"/>
    <s v="101 min"/>
    <n v="101"/>
    <n v="101"/>
    <n v="2.0592320216990294"/>
    <s v=""/>
    <s v="Documentaries"/>
    <x v="3"/>
    <s v="Documentaries"/>
    <n v="1"/>
  </r>
  <r>
    <n v="5531"/>
    <x v="3392"/>
    <x v="0"/>
    <x v="3391"/>
    <s v="Kemi Adetiba"/>
    <s v="Adesua Etomi, Banky Wellington, Richard Mofe-Damijo, Sola Sobowale, Iretiola Doyle, Alibaba Akporobome, Zainab Balogun, Beverly Naya, Enyinna Nwigwe"/>
    <n v="9"/>
    <x v="9"/>
    <s v="Nigeria"/>
    <n v="1"/>
    <x v="1034"/>
    <x v="9"/>
    <x v="1"/>
    <s v="101 min"/>
    <n v="101"/>
    <n v="101"/>
    <n v="2.0592320216990294"/>
    <s v=""/>
    <s v="Comedies, Dramas, International Movies"/>
    <x v="4"/>
    <s v="Comedies, Dramas, International Movies"/>
    <n v="3"/>
  </r>
  <r>
    <n v="5535"/>
    <x v="3393"/>
    <x v="0"/>
    <x v="3392"/>
    <s v="Antonio Serrano"/>
    <s v="Miguel Rodarte, Cecilia Su√°rez, Aislinn Derbez, Renato L√≥pez, Mario Iv√°n Mart√≠nez, Valeria Vera, David Zorrilla, Ana de la Reguera, Manolo Cardona, Ofelia Medina"/>
    <n v="10"/>
    <x v="15"/>
    <s v="Mexico"/>
    <n v="1"/>
    <x v="489"/>
    <x v="9"/>
    <x v="5"/>
    <s v="101 min"/>
    <n v="101"/>
    <n v="101"/>
    <n v="2.0592320216990294"/>
    <s v=""/>
    <s v="Comedies, International Movies, LGBTQ Movies"/>
    <x v="4"/>
    <s v="Comedies, International Movies, LGBTQ Movies"/>
    <n v="3"/>
  </r>
  <r>
    <n v="5758"/>
    <x v="3394"/>
    <x v="0"/>
    <x v="3393"/>
    <s v="Ava DuVernay"/>
    <m/>
    <n v="0"/>
    <x v="0"/>
    <s v="United States"/>
    <n v="1"/>
    <x v="516"/>
    <x v="9"/>
    <x v="5"/>
    <s v="101 min"/>
    <n v="101"/>
    <n v="101"/>
    <n v="2.0592320216990294"/>
    <s v=""/>
    <s v="Documentaries"/>
    <x v="3"/>
    <s v="Documentaries"/>
    <n v="1"/>
  </r>
  <r>
    <n v="5831"/>
    <x v="3395"/>
    <x v="0"/>
    <x v="3394"/>
    <s v="Karl Mueller"/>
    <s v="Fran Kranz, Adam Goldberg, Nicky Whelan, Luis Gerardo M√©ndez, Harry Hamlin, Pat Healy, Kat Foster, Andrew J. West, Eric Ladin, Steve Agee"/>
    <n v="10"/>
    <x v="0"/>
    <s v="United States"/>
    <n v="1"/>
    <x v="1254"/>
    <x v="9"/>
    <x v="5"/>
    <s v="101 min"/>
    <n v="101"/>
    <n v="101"/>
    <n v="2.0592320216990294"/>
    <s v=""/>
    <s v="Dramas, Thrillers"/>
    <x v="2"/>
    <s v="Dramas, Thrillers"/>
    <n v="2"/>
  </r>
  <r>
    <n v="5849"/>
    <x v="3396"/>
    <x v="0"/>
    <x v="3395"/>
    <s v="Ricky Gervais"/>
    <s v="Eric Bana, Ricky Gervais, Vera Farmiga, Kelly Macdonald, Kevin Pollak, America Ferrera, Ra√∫l Castillo, Benjamin Bratt"/>
    <n v="8"/>
    <x v="8"/>
    <s v="Canada, United Kingdom, United States"/>
    <n v="3"/>
    <x v="995"/>
    <x v="9"/>
    <x v="5"/>
    <s v="101 min"/>
    <n v="101"/>
    <n v="101"/>
    <n v="2.0592320216990294"/>
    <s v=""/>
    <s v="Comedies"/>
    <x v="4"/>
    <s v="Comedies"/>
    <n v="1"/>
  </r>
  <r>
    <n v="5865"/>
    <x v="3397"/>
    <x v="0"/>
    <x v="3396"/>
    <s v="Yuen Wo-Ping"/>
    <s v="Michelle Yeoh, Donnie Yen, Harry Shum Jr., Natasha Liu Bordizzo, Jason Scott Lee, Eugenia Yuan, Roger Yuan, Juju Chan, Chris Pang, Woon Young Park, Darryl Quon"/>
    <n v="11"/>
    <x v="42"/>
    <s v="China, United States"/>
    <n v="2"/>
    <x v="1276"/>
    <x v="9"/>
    <x v="2"/>
    <s v="101 min"/>
    <n v="101"/>
    <n v="101"/>
    <n v="2.0592320216990294"/>
    <s v=""/>
    <s v="Action &amp; Adventure, Romantic Movies"/>
    <x v="1"/>
    <s v="Action &amp; Adventure, Romantic Movies"/>
    <n v="2"/>
  </r>
  <r>
    <n v="6003"/>
    <x v="3398"/>
    <x v="0"/>
    <x v="3397"/>
    <s v="Joey Curtis"/>
    <s v="Paul Sidhu, Arielle Holmes, Branden Coles, Kelcey Watson, Anne-Solenne Hatte, Brad Potts, Timothy Lee DePriest, Fernando Argosino, Duchess Dukes, Harwood Gordon, Stormi Henley"/>
    <n v="11"/>
    <x v="0"/>
    <s v="United States"/>
    <n v="1"/>
    <x v="144"/>
    <x v="9"/>
    <x v="5"/>
    <s v="101 min"/>
    <n v="101"/>
    <n v="101"/>
    <n v="2.0592320216990294"/>
    <s v=""/>
    <s v="Action &amp; Adventure, Independent Movies, Sci-Fi &amp; Fantasy"/>
    <x v="1"/>
    <s v="Action &amp; Adventure, Independent Movies, Sci-Fi &amp; Fantasy"/>
    <n v="3"/>
  </r>
  <r>
    <n v="6033"/>
    <x v="3399"/>
    <x v="0"/>
    <x v="3398"/>
    <s v="Stephen Gyllenhaal"/>
    <s v="Debra Winger, Barbara Hershey, Gabriel Byrne, Laurie Metcalf, John Terry, Maggie Gyllenhaal, Jake Gyllenhaal, Chloe Webb, David Strathairn"/>
    <n v="9"/>
    <x v="0"/>
    <s v="United States"/>
    <n v="1"/>
    <x v="110"/>
    <x v="31"/>
    <x v="12"/>
    <s v="101 min"/>
    <n v="101"/>
    <n v="101"/>
    <n v="2.0592320216990294"/>
    <s v=""/>
    <s v="Dramas, Romantic Movies"/>
    <x v="2"/>
    <s v="Dramas, Romantic Movies"/>
    <n v="2"/>
  </r>
  <r>
    <n v="6082"/>
    <x v="3400"/>
    <x v="0"/>
    <x v="3399"/>
    <s v="Chris Weitz, Paul Weitz"/>
    <s v="Nicholas Hoult, Toni Collette, Victoria Smurfit, Sharon Small, Natalia Tena, Isabel Brook, Hugh Grant, Rachel Weisz, Nicholas Hutchison"/>
    <n v="9"/>
    <x v="6"/>
    <s v="United Kingdom, United States, France, Germany"/>
    <n v="4"/>
    <x v="33"/>
    <x v="43"/>
    <x v="2"/>
    <s v="101 min"/>
    <n v="101"/>
    <n v="101"/>
    <n v="2.0592320216990294"/>
    <s v=""/>
    <s v="Comedies, Dramas, International Movies"/>
    <x v="4"/>
    <s v="Comedies, Dramas, International Movies"/>
    <n v="3"/>
  </r>
  <r>
    <n v="6116"/>
    <x v="3401"/>
    <x v="0"/>
    <x v="340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n v="18"/>
    <x v="0"/>
    <s v="United States"/>
    <n v="1"/>
    <x v="1277"/>
    <x v="5"/>
    <x v="12"/>
    <s v="101 min"/>
    <n v="101"/>
    <n v="101"/>
    <n v="2.0592320216990294"/>
    <s v=""/>
    <s v="Comedies, Dramas, Independent Movies"/>
    <x v="4"/>
    <s v="Comedies, Dramas, Independent Movies"/>
    <n v="3"/>
  </r>
  <r>
    <n v="6137"/>
    <x v="3402"/>
    <x v="0"/>
    <x v="3401"/>
    <s v="Brendon Marotta"/>
    <m/>
    <n v="0"/>
    <x v="0"/>
    <s v="United States"/>
    <n v="1"/>
    <x v="80"/>
    <x v="3"/>
    <x v="1"/>
    <s v="101 min"/>
    <n v="101"/>
    <n v="101"/>
    <n v="2.0592320216990294"/>
    <s v=""/>
    <s v="Documentaries"/>
    <x v="3"/>
    <s v="Documentaries"/>
    <n v="1"/>
  </r>
  <r>
    <n v="6234"/>
    <x v="3403"/>
    <x v="0"/>
    <x v="3402"/>
    <s v="Matthew Salleh"/>
    <m/>
    <n v="0"/>
    <x v="12"/>
    <s v="Australia, Armenia, Japan, Jordan, Mexico, Mongolia, New Zealand, Philippines, South Africa, Sweden, United States, Uruguay"/>
    <n v="12"/>
    <x v="250"/>
    <x v="3"/>
    <x v="5"/>
    <s v="101 min"/>
    <n v="101"/>
    <n v="101"/>
    <n v="2.0592320216990294"/>
    <s v=""/>
    <s v="Documentaries, International Movies"/>
    <x v="3"/>
    <s v="Documentaries, International Movies"/>
    <n v="2"/>
  </r>
  <r>
    <n v="6415"/>
    <x v="3404"/>
    <x v="0"/>
    <x v="3403"/>
    <s v="Harry Elfont, Deborah Kaplan"/>
    <s v="Jennifer Love Hewitt, Ethan Embry, Charlie Korsmo, Lauren Ambrose, Peter Facinelli, Seth Green, Michelle Brookhurst, Alexander Martin, Erik Palladino, Channon Roe, Sean Patrick Thomas"/>
    <n v="11"/>
    <x v="0"/>
    <s v="United States"/>
    <n v="1"/>
    <x v="225"/>
    <x v="18"/>
    <x v="2"/>
    <s v="101 min"/>
    <n v="101"/>
    <n v="101"/>
    <n v="2.0592320216990294"/>
    <s v=""/>
    <s v="Comedies, Romantic Movies"/>
    <x v="4"/>
    <s v="Comedies, Romantic Movies"/>
    <n v="2"/>
  </r>
  <r>
    <n v="6537"/>
    <x v="3405"/>
    <x v="0"/>
    <x v="3404"/>
    <s v="Henry Selick"/>
    <s v="Dakota Fanning, Teri Hatcher, John Hodgman, Jennifer Saunders, Dawn French, Keith David, Robert Bailey Jr., Ian McShane"/>
    <n v="8"/>
    <x v="0"/>
    <s v="United States"/>
    <n v="1"/>
    <x v="1191"/>
    <x v="16"/>
    <x v="7"/>
    <s v="101 min"/>
    <n v="101"/>
    <n v="101"/>
    <n v="2.0592320216990294"/>
    <s v=""/>
    <s v="Children &amp; Family Movies"/>
    <x v="0"/>
    <s v="Children &amp; Family Movies"/>
    <n v="1"/>
  </r>
  <r>
    <n v="6723"/>
    <x v="3406"/>
    <x v="0"/>
    <x v="3405"/>
    <s v="Andrzej Bartkowiak"/>
    <s v="Steven Seagal, DMX, Isaiah Washington, Anthony Anderson, Michael Jai White, Bill Duke, Jill Hennessy, Tom Arnold, Bruce McGill, David Vadim, Eva Mendes"/>
    <n v="11"/>
    <x v="0"/>
    <s v="United States"/>
    <n v="1"/>
    <x v="164"/>
    <x v="22"/>
    <x v="12"/>
    <s v="101 min"/>
    <n v="101"/>
    <n v="101"/>
    <n v="2.0592320216990294"/>
    <s v=""/>
    <s v="Action &amp; Adventure"/>
    <x v="1"/>
    <s v="Action &amp; Adventure"/>
    <n v="1"/>
  </r>
  <r>
    <n v="6748"/>
    <x v="3407"/>
    <x v="0"/>
    <x v="3406"/>
    <s v="Biyi Bandele"/>
    <s v="Dakore Akande, Ireti Doyle, Nse Ikpe-Etim, Omoni Oboli"/>
    <n v="4"/>
    <x v="9"/>
    <s v="Nigeria"/>
    <n v="1"/>
    <x v="1278"/>
    <x v="4"/>
    <x v="11"/>
    <s v="101 min"/>
    <n v="101"/>
    <n v="101"/>
    <n v="2.0592320216990294"/>
    <s v=""/>
    <s v="Dramas, International Movies"/>
    <x v="2"/>
    <s v="Dramas, International Movies"/>
    <n v="2"/>
  </r>
  <r>
    <n v="6906"/>
    <x v="3408"/>
    <x v="0"/>
    <x v="3407"/>
    <s v="Sermiyan Midyat"/>
    <s v="Demet Akbaƒü, Sermiyan Midyat, Mahir ƒ∞pek, G√ºlhan Tekin, Burcu G√∂nder, Mine ≈ûenhuy Teber, Osman Alka≈ü, B√ºlent √áolak, Olgun Toker, Doƒüukan Polat"/>
    <n v="10"/>
    <x v="61"/>
    <s v="Turkey"/>
    <n v="1"/>
    <x v="63"/>
    <x v="8"/>
    <x v="1"/>
    <s v="101 min"/>
    <n v="101"/>
    <n v="101"/>
    <n v="2.0592320216990294"/>
    <s v=""/>
    <s v="Comedies, International Movies"/>
    <x v="4"/>
    <s v="Comedies, International Movies"/>
    <n v="2"/>
  </r>
  <r>
    <n v="6928"/>
    <x v="3409"/>
    <x v="0"/>
    <x v="3408"/>
    <s v="Jon Hurwitz, Hayden Schlossberg"/>
    <s v="John Cho, Kal Penn, Rob Corddry, Jack Conley, Roger Bart, Neil Patrick Harris, Danneel Ackles, Eric Winter, Paula Garc√©s, Jon Reep, Missi Pyle"/>
    <n v="11"/>
    <x v="0"/>
    <s v="United States"/>
    <n v="1"/>
    <x v="164"/>
    <x v="13"/>
    <x v="12"/>
    <s v="101 min"/>
    <n v="101"/>
    <n v="101"/>
    <n v="2.0592320216990294"/>
    <s v=""/>
    <s v="Comedies, Cult Movies"/>
    <x v="4"/>
    <s v="Comedies, Cult Movies"/>
    <n v="2"/>
  </r>
  <r>
    <n v="7010"/>
    <x v="3410"/>
    <x v="0"/>
    <x v="3409"/>
    <s v="Mark Tonderai"/>
    <s v="Gil Bellows, Max Thieriot, Jennifer Lawrence, Elisabeth Shue, Jordan Hayes, James Thomas, Eva Link, Nolan Gerard Funk, Allie MacDonald, Krista Bridges"/>
    <n v="10"/>
    <x v="0"/>
    <s v="United States, Canada"/>
    <n v="2"/>
    <x v="1279"/>
    <x v="11"/>
    <x v="2"/>
    <s v="101 min"/>
    <n v="101"/>
    <n v="101"/>
    <n v="2.0592320216990294"/>
    <s v=""/>
    <s v="Horror Movies, Thrillers"/>
    <x v="9"/>
    <s v="Horror Movies, Thrillers"/>
    <n v="2"/>
  </r>
  <r>
    <n v="7104"/>
    <x v="3411"/>
    <x v="0"/>
    <x v="3410"/>
    <s v="Andy Tennant"/>
    <s v="Kirstie Alley, Steve Guttenberg, Mary-Kate Olsen, Ashley Olsen, Philip Bosco, Jane Sibbett"/>
    <n v="6"/>
    <x v="0"/>
    <s v="United States"/>
    <n v="1"/>
    <x v="84"/>
    <x v="42"/>
    <x v="7"/>
    <s v="101 min"/>
    <n v="101"/>
    <n v="101"/>
    <n v="2.0592320216990294"/>
    <s v=""/>
    <s v="Children &amp; Family Movies, Comedies"/>
    <x v="0"/>
    <s v="Children &amp; Family Movies, Comedies"/>
    <n v="2"/>
  </r>
  <r>
    <n v="7105"/>
    <x v="3412"/>
    <x v="0"/>
    <x v="3411"/>
    <s v="Ismail Farouk"/>
    <s v="Saad El Soghayar, Amar, Mohamed Ramadan, Kareem Mahmoud Abdel Aziz, Ayten Amer, Aminaa Alfakharani, Genna Amr, Lotfy Labib, Mahmoud Ellithy"/>
    <n v="9"/>
    <x v="2"/>
    <m/>
    <n v="0"/>
    <x v="136"/>
    <x v="11"/>
    <x v="1"/>
    <s v="101 min"/>
    <n v="101"/>
    <n v="101"/>
    <n v="2.0592320216990294"/>
    <s v=""/>
    <s v="Comedies, International Movies, Music &amp; Musicals"/>
    <x v="4"/>
    <s v="Comedies, International Movies, Music &amp; Musicals"/>
    <n v="3"/>
  </r>
  <r>
    <n v="7140"/>
    <x v="3413"/>
    <x v="0"/>
    <x v="3412"/>
    <s v="Bill Oliver"/>
    <s v="Ansel Elgort, Suki Waterhouse, Douglas Hodge, Patricia Clarkson, Matt Bomer, Souleymane Sy Savane, Shunori Ramanathan, Joe Egender"/>
    <n v="8"/>
    <x v="0"/>
    <s v="United States"/>
    <n v="1"/>
    <x v="281"/>
    <x v="5"/>
    <x v="5"/>
    <s v="101 min"/>
    <n v="101"/>
    <n v="101"/>
    <n v="2.0592320216990294"/>
    <s v=""/>
    <s v="Dramas, Independent Movies, Sci-Fi &amp; Fantasy"/>
    <x v="2"/>
    <s v="Dramas, Independent Movies, Sci-Fi &amp; Fantasy"/>
    <n v="3"/>
  </r>
  <r>
    <n v="7262"/>
    <x v="3414"/>
    <x v="0"/>
    <x v="3413"/>
    <s v="Chris Nahon"/>
    <s v="Amy Johnston, Muriel Hofmann, Jenny Wu, Kathy Wu, Jet Tranter, Mayling Ng"/>
    <n v="6"/>
    <x v="50"/>
    <s v="Hong Kong"/>
    <n v="1"/>
    <x v="1256"/>
    <x v="9"/>
    <x v="12"/>
    <s v="101 min"/>
    <n v="101"/>
    <n v="101"/>
    <n v="2.0592320216990294"/>
    <s v=""/>
    <s v="Action &amp; Adventure"/>
    <x v="1"/>
    <s v="Action &amp; Adventure"/>
    <n v="1"/>
  </r>
  <r>
    <n v="7285"/>
    <x v="3415"/>
    <x v="0"/>
    <x v="3414"/>
    <s v="Chia-Liang Liu"/>
    <s v="Gordon Liu, Chia Yung Liu, Hou Hsiao, Chia-Liang Liu, Tiet Wo Chu, Sheng Fu, Kara Hui"/>
    <n v="7"/>
    <x v="50"/>
    <s v="Hong Kong"/>
    <n v="1"/>
    <x v="628"/>
    <x v="44"/>
    <x v="1"/>
    <s v="101 min"/>
    <n v="101"/>
    <n v="101"/>
    <n v="2.0592320216990294"/>
    <s v=""/>
    <s v="Action &amp; Adventure, Cult Movies, International Movies"/>
    <x v="1"/>
    <s v="Action &amp; Adventure, Cult Movies, International Movies"/>
    <n v="3"/>
  </r>
  <r>
    <n v="7504"/>
    <x v="3416"/>
    <x v="0"/>
    <x v="3415"/>
    <s v="Robert Luketic"/>
    <s v="Jennifer Lopez, Jane Fonda, Michael Vartan, Wanda Sykes, Adam Scott, Monet Mazur, Annie Parisse, Will Arnett, Elaine Stritch, Stephen Dunham"/>
    <n v="10"/>
    <x v="0"/>
    <s v="United States, Germany"/>
    <n v="2"/>
    <x v="165"/>
    <x v="30"/>
    <x v="2"/>
    <s v="101 min"/>
    <n v="101"/>
    <n v="101"/>
    <n v="2.0592320216990294"/>
    <s v=""/>
    <s v="Comedies, Romantic Movies"/>
    <x v="4"/>
    <s v="Comedies, Romantic Movies"/>
    <n v="2"/>
  </r>
  <r>
    <n v="7568"/>
    <x v="3417"/>
    <x v="0"/>
    <x v="3416"/>
    <s v="Chad L. Scheifele"/>
    <s v="Mason Dye, Ryan Munzert, Anthony Michael Hall, Amy Carlson, Katherine McNamara, Tyler Elliot Burke, Esther Zynn, Ryan Boudreau"/>
    <n v="8"/>
    <x v="0"/>
    <s v="United States"/>
    <n v="1"/>
    <x v="62"/>
    <x v="4"/>
    <x v="12"/>
    <s v="101 min"/>
    <n v="101"/>
    <n v="101"/>
    <n v="2.0592320216990294"/>
    <s v=""/>
    <s v="Dramas, Independent Movies"/>
    <x v="2"/>
    <s v="Dramas, Independent Movies"/>
    <n v="2"/>
  </r>
  <r>
    <n v="7869"/>
    <x v="3418"/>
    <x v="0"/>
    <x v="3417"/>
    <s v="Jon Avnet"/>
    <s v="Robert De Niro, Al Pacino, 50 Cent, Carla Gugino, John Leguizamo, Donnie Wahlberg, Brian Dennehy, Trilby Glover"/>
    <n v="8"/>
    <x v="0"/>
    <s v="United States"/>
    <n v="1"/>
    <x v="609"/>
    <x v="13"/>
    <x v="12"/>
    <s v="101 min"/>
    <n v="101"/>
    <n v="101"/>
    <n v="2.0592320216990294"/>
    <s v=""/>
    <s v="Dramas, Thrillers"/>
    <x v="2"/>
    <s v="Dramas, Thrillers"/>
    <n v="2"/>
  </r>
  <r>
    <n v="7968"/>
    <x v="3419"/>
    <x v="0"/>
    <x v="3418"/>
    <s v="Jay Chou"/>
    <s v="Jay Chou, Lun-Mei Kwai, Anthony Wong Chau-Sang, Kai-xuan Tseng, Devon Song, Jun Lang Huang, Zhan Yuhao"/>
    <n v="7"/>
    <x v="50"/>
    <s v="Hong Kong, Taiwan"/>
    <n v="2"/>
    <x v="130"/>
    <x v="37"/>
    <x v="6"/>
    <s v="101 min"/>
    <n v="101"/>
    <n v="101"/>
    <n v="2.0592320216990294"/>
    <s v=""/>
    <s v="Dramas, International Movies, Music &amp; Musicals"/>
    <x v="2"/>
    <s v="Dramas, International Movies, Music &amp; Musicals"/>
    <n v="3"/>
  </r>
  <r>
    <n v="8037"/>
    <x v="3420"/>
    <x v="0"/>
    <x v="3419"/>
    <s v="Leslye Headland"/>
    <s v="Jason Sudeikis, Alison Brie, Adam Scott, Jason Mantzoukas, Natasha Lyonne, Adam Brody, Amanda Peet"/>
    <n v="7"/>
    <x v="0"/>
    <s v="United States"/>
    <n v="1"/>
    <x v="1280"/>
    <x v="4"/>
    <x v="12"/>
    <s v="101 min"/>
    <n v="101"/>
    <n v="101"/>
    <n v="2.0592320216990294"/>
    <s v=""/>
    <s v="Comedies, Dramas, Independent Movies"/>
    <x v="4"/>
    <s v="Comedies, Dramas, Independent Movies"/>
    <n v="3"/>
  </r>
  <r>
    <n v="8143"/>
    <x v="3421"/>
    <x v="0"/>
    <x v="3420"/>
    <s v="Cheh Chang"/>
    <s v="Meng Lo, Sheng Chiang, Li Wang, Siu-Ho Chin, Feng Lu, Chien Sun, Hsueh-erh Wen, Tai-Ping Yu"/>
    <n v="8"/>
    <x v="50"/>
    <s v="Hong Kong"/>
    <n v="1"/>
    <x v="628"/>
    <x v="57"/>
    <x v="12"/>
    <s v="101 min"/>
    <n v="101"/>
    <n v="101"/>
    <n v="2.0592320216990294"/>
    <s v=""/>
    <s v="Action &amp; Adventure, International Movies"/>
    <x v="1"/>
    <s v="Action &amp; Adventure, International Movies"/>
    <n v="2"/>
  </r>
  <r>
    <n v="8203"/>
    <x v="3422"/>
    <x v="0"/>
    <x v="3421"/>
    <s v="Keith Fulton, Louis Pepe"/>
    <m/>
    <n v="0"/>
    <x v="0"/>
    <s v="United States"/>
    <n v="1"/>
    <x v="232"/>
    <x v="9"/>
    <x v="5"/>
    <s v="101 min"/>
    <n v="101"/>
    <n v="101"/>
    <n v="2.0592320216990294"/>
    <s v=""/>
    <s v="Documentaries"/>
    <x v="3"/>
    <s v="Documentaries"/>
    <n v="1"/>
  </r>
  <r>
    <n v="8245"/>
    <x v="3423"/>
    <x v="0"/>
    <x v="3422"/>
    <s v="Magdy Al-Hawwary"/>
    <s v="Mostafa Shaban, Ghada Adel, Arwa Gouda, Ahmed Salah Al-Saadany, Ashraf Zaki, Sawsan Badr, Fatma Nasser, Said Saleh, Ali Hassanein, Majed Abdulazim"/>
    <n v="10"/>
    <x v="5"/>
    <s v="Egypt"/>
    <n v="1"/>
    <x v="725"/>
    <x v="10"/>
    <x v="5"/>
    <s v="101 min"/>
    <n v="101"/>
    <n v="101"/>
    <n v="2.0592320216990294"/>
    <s v=""/>
    <s v="Dramas, International Movies, Music &amp; Musicals"/>
    <x v="2"/>
    <s v="Dramas, International Movies, Music &amp; Musicals"/>
    <n v="3"/>
  </r>
  <r>
    <n v="8254"/>
    <x v="3424"/>
    <x v="0"/>
    <x v="3423"/>
    <s v="Bob Nelson"/>
    <s v="Clive Owen, Maria Bello, Patton Oswalt, Jaeden Lieberher, Matthew Modine, Stephen Tobolowsky, Tim Blake Nelson, Robert Forster"/>
    <n v="8"/>
    <x v="8"/>
    <s v="Canada"/>
    <n v="1"/>
    <x v="1281"/>
    <x v="9"/>
    <x v="2"/>
    <s v="101 min"/>
    <n v="101"/>
    <n v="101"/>
    <n v="2.0592320216990294"/>
    <s v=""/>
    <s v="Comedies, Dramas, Independent Movies"/>
    <x v="4"/>
    <s v="Comedies, Dramas, Independent Movies"/>
    <n v="3"/>
  </r>
  <r>
    <n v="8257"/>
    <x v="3425"/>
    <x v="0"/>
    <x v="3424"/>
    <s v="Andrew Fleming"/>
    <s v="Robin Tunney, Fairuza Balk, Neve Campbell, Rachel True, Skeet Ulrich, Christine Taylor, Breckin Meyer, Nathaniel Marston, Cliff De Young, Assumpta Serna"/>
    <n v="10"/>
    <x v="0"/>
    <s v="United States"/>
    <n v="1"/>
    <x v="165"/>
    <x v="46"/>
    <x v="12"/>
    <s v="101 min"/>
    <n v="101"/>
    <n v="101"/>
    <n v="2.0592320216990294"/>
    <s v=""/>
    <s v="Horror Movies, Thrillers"/>
    <x v="9"/>
    <s v="Horror Movies, Thrillers"/>
    <n v="2"/>
  </r>
  <r>
    <n v="8264"/>
    <x v="3426"/>
    <x v="0"/>
    <x v="3425"/>
    <s v="Jarrad Paul, Andrew Mogel"/>
    <s v="Jack Black, James Marsden, Kathryn Hahn, Jeffrey Tambor, Russell Posner, Henry Zebrowski, Kyle Bornheimer, Mike White"/>
    <n v="8"/>
    <x v="6"/>
    <s v="United Kingdom, United States"/>
    <n v="2"/>
    <x v="1282"/>
    <x v="4"/>
    <x v="12"/>
    <s v="101 min"/>
    <n v="101"/>
    <n v="101"/>
    <n v="2.0592320216990294"/>
    <s v=""/>
    <s v="Comedies"/>
    <x v="4"/>
    <s v="Comedies"/>
    <n v="1"/>
  </r>
  <r>
    <n v="8307"/>
    <x v="3427"/>
    <x v="0"/>
    <x v="3426"/>
    <s v="Meng Hua Ho"/>
    <s v="Kuan Tai Chen, Feng Ku, Hung Wei, Wu Chi Liu, Yang Chiang"/>
    <n v="5"/>
    <x v="50"/>
    <s v="Hong Kong"/>
    <n v="1"/>
    <x v="685"/>
    <x v="56"/>
    <x v="5"/>
    <s v="101 min"/>
    <n v="101"/>
    <n v="101"/>
    <n v="2.0592320216990294"/>
    <s v=""/>
    <s v="Action &amp; Adventure, Dramas, International Movies"/>
    <x v="1"/>
    <s v="Action &amp; Adventure, Dramas, International Movies"/>
    <n v="3"/>
  </r>
  <r>
    <n v="8492"/>
    <x v="3428"/>
    <x v="0"/>
    <x v="3427"/>
    <s v="Paul Dugdale"/>
    <s v="Mick Jagger, Keith Richards, Ronnie Wood, Charlie Watts"/>
    <n v="4"/>
    <x v="6"/>
    <s v="United Kingdom"/>
    <n v="1"/>
    <x v="481"/>
    <x v="9"/>
    <x v="5"/>
    <s v="101 min"/>
    <n v="101"/>
    <n v="101"/>
    <n v="2.0592320216990294"/>
    <s v=""/>
    <s v="Documentaries, International Movies, Music &amp; Musicals"/>
    <x v="3"/>
    <s v="Documentaries, International Movies, Music &amp; Musicals"/>
    <n v="3"/>
  </r>
  <r>
    <n v="8556"/>
    <x v="3429"/>
    <x v="0"/>
    <x v="3428"/>
    <s v="Chito S. Ro√±o"/>
    <s v="Kris Aquino, Claudine Barretto, Boots Anson-Roa, Glaiza De Castro, Jhong Hilario, Liza Lorena, Bernard Palanca, Wendell Ramos, Maja Salvador, Ronaldo Valdez"/>
    <n v="10"/>
    <x v="48"/>
    <s v="Philippines"/>
    <n v="1"/>
    <x v="297"/>
    <x v="24"/>
    <x v="6"/>
    <s v="101 min"/>
    <n v="101"/>
    <n v="101"/>
    <n v="2.0592320216990294"/>
    <s v=""/>
    <s v="Horror Movies, International Movies"/>
    <x v="9"/>
    <s v="Horror Movies, International Movies"/>
    <n v="2"/>
  </r>
  <r>
    <n v="8625"/>
    <x v="3430"/>
    <x v="0"/>
    <x v="3429"/>
    <s v="S.S. Wilson"/>
    <s v="Michael Gross, Sara Botsford, Billy Drago, Brent Roam, August Schellenberg, J.E. Freeman, Ming Lo, Lydia Look, Sam Ly, Neil Kopit"/>
    <n v="10"/>
    <x v="0"/>
    <s v="United States"/>
    <n v="1"/>
    <x v="165"/>
    <x v="26"/>
    <x v="2"/>
    <s v="101 min"/>
    <n v="101"/>
    <n v="101"/>
    <n v="2.0592320216990294"/>
    <s v=""/>
    <s v="Comedies, Horror Movies, Sci-Fi &amp; Fantasy"/>
    <x v="4"/>
    <s v="Comedies, Horror Movies, Sci-Fi &amp; Fantasy"/>
    <n v="3"/>
  </r>
  <r>
    <n v="8679"/>
    <x v="3431"/>
    <x v="0"/>
    <x v="3430"/>
    <s v="Gary Michael Schultz"/>
    <s v="Emile Hirsch, Zo√´ Kravitz, Emory Cohen, Zoey Deutch, Beau Knapp, Jason Mitchell, Scott Mescudi, Jeff Gum, Joey Bicicchi"/>
    <n v="9"/>
    <x v="0"/>
    <s v="United States"/>
    <n v="1"/>
    <x v="1283"/>
    <x v="9"/>
    <x v="12"/>
    <s v="101 min"/>
    <n v="101"/>
    <n v="101"/>
    <n v="2.0592320216990294"/>
    <s v=""/>
    <s v="Dramas, Thrillers"/>
    <x v="2"/>
    <s v="Dramas, Thrillers"/>
    <n v="2"/>
  </r>
  <r>
    <n v="8768"/>
    <x v="3432"/>
    <x v="0"/>
    <x v="3431"/>
    <s v="Lee Tamahori"/>
    <s v="Ice Cube, Samuel L. Jackson, Willem Dafoe, Scott Speedman, Peter Strauss, Xzibit, Michael Roof, Sunny Mabrey, Nona Gaye, John Gleeson Connolly"/>
    <n v="10"/>
    <x v="0"/>
    <s v="United States"/>
    <n v="1"/>
    <x v="191"/>
    <x v="30"/>
    <x v="2"/>
    <s v="101 min"/>
    <n v="101"/>
    <n v="101"/>
    <n v="2.0592320216990294"/>
    <s v=""/>
    <s v="Action &amp; Adventure"/>
    <x v="1"/>
    <s v="Action &amp; Adventure"/>
    <n v="1"/>
  </r>
  <r>
    <n v="57"/>
    <x v="3433"/>
    <x v="0"/>
    <x v="3432"/>
    <s v="Masahiko Murata"/>
    <s v="Junko Takeuchi, Chie Nakamura, Rikiya Koyama, Kazuhiko Inoue, Masaki Terasoma, Mie Sonozaki, Yuichi Nakamura, Kengo Kawanishi, Kosei Hirota, Masako Katsuki"/>
    <n v="10"/>
    <x v="1"/>
    <s v="Japan"/>
    <n v="1"/>
    <x v="698"/>
    <x v="12"/>
    <x v="1"/>
    <s v="102 min"/>
    <n v="102"/>
    <n v="102"/>
    <n v="5.929236914864914"/>
    <s v=""/>
    <s v="Action &amp; Adventure, Anime Features, International Movies"/>
    <x v="1"/>
    <s v="Action &amp; Adventure, Anime Features, International Movies"/>
    <n v="3"/>
  </r>
  <r>
    <n v="158"/>
    <x v="3434"/>
    <x v="0"/>
    <x v="3433"/>
    <s v="Danishka Esterhazy"/>
    <s v="Katie Douglas, Celina Martin, Peter Outerbridge, Sara Canning, Alexis Whelan, Amalia Williamson, Josette Halpert, Kiana Madeira"/>
    <n v="8"/>
    <x v="8"/>
    <s v="Canada"/>
    <n v="1"/>
    <x v="344"/>
    <x v="5"/>
    <x v="1"/>
    <s v="102 min"/>
    <n v="102"/>
    <n v="102"/>
    <n v="5.929236914864914"/>
    <s v=""/>
    <s v="Sci-Fi &amp; Fantasy, Thrillers"/>
    <x v="17"/>
    <s v="Sci-Fi &amp; Fantasy, Thrillers"/>
    <n v="2"/>
  </r>
  <r>
    <n v="251"/>
    <x v="3435"/>
    <x v="0"/>
    <x v="3434"/>
    <s v="Veronica Velasco"/>
    <s v="Paolo Contis, Yen Santos, Hans T√≥rgar√∞, Ruby Ruiz, Zweden Obias, Maria Rianne Castro, Arianne Mavis Uera, Maricor Canlas"/>
    <n v="8"/>
    <x v="2"/>
    <m/>
    <n v="0"/>
    <x v="975"/>
    <x v="1"/>
    <x v="6"/>
    <s v="102 min"/>
    <n v="102"/>
    <n v="102"/>
    <n v="5.929236914864914"/>
    <s v=""/>
    <s v="Dramas, International Movies, Romantic Movies"/>
    <x v="2"/>
    <s v="Dramas, International Movies, Romantic Movies"/>
    <n v="3"/>
  </r>
  <r>
    <n v="300"/>
    <x v="3436"/>
    <x v="0"/>
    <x v="3435"/>
    <s v="Just Philippot"/>
    <s v="Suliane Brahim, Sofian Khammes, Marie Narbonne, Rapha√´l Romand, St√©phan Castang, Victor Bonnel, Christian Bouillette, Renan Pr√©vot, Vincent Deniard"/>
    <n v="9"/>
    <x v="11"/>
    <s v="France"/>
    <n v="1"/>
    <x v="1238"/>
    <x v="6"/>
    <x v="1"/>
    <s v="102 min"/>
    <n v="102"/>
    <n v="102"/>
    <n v="5.929236914864914"/>
    <s v=""/>
    <s v="Horror Movies, Independent Movies, International Movies"/>
    <x v="9"/>
    <s v="Horror Movies, Independent Movies, International Movies"/>
    <n v="3"/>
  </r>
  <r>
    <n v="318"/>
    <x v="3437"/>
    <x v="0"/>
    <x v="3436"/>
    <s v="Kristine Stolakis"/>
    <m/>
    <n v="0"/>
    <x v="0"/>
    <s v="United States"/>
    <n v="1"/>
    <x v="1176"/>
    <x v="6"/>
    <x v="2"/>
    <s v="102 min"/>
    <n v="102"/>
    <n v="102"/>
    <n v="5.929236914864914"/>
    <s v=""/>
    <s v="Documentaries, LGBTQ Movies"/>
    <x v="3"/>
    <s v="Documentaries, LGBTQ Movies"/>
    <n v="2"/>
  </r>
  <r>
    <n v="344"/>
    <x v="3438"/>
    <x v="0"/>
    <x v="3437"/>
    <s v="Howard Zieff"/>
    <s v="Dan Aykroyd, Jamie Lee Curtis, Macaulay Culkin, Anna Chlumsky, Richard Masur, Griffin Dunne, Ann Nelson, Peter Michael Goetz, Jane Hallaren, Anthony R. Jones"/>
    <n v="10"/>
    <x v="0"/>
    <s v="United States"/>
    <n v="1"/>
    <x v="757"/>
    <x v="15"/>
    <x v="2"/>
    <s v="102 min"/>
    <n v="102"/>
    <n v="102"/>
    <n v="5.929236914864914"/>
    <s v=""/>
    <s v="Dramas"/>
    <x v="2"/>
    <s v="Dramas"/>
    <n v="1"/>
  </r>
  <r>
    <n v="358"/>
    <x v="3439"/>
    <x v="0"/>
    <x v="3438"/>
    <s v="Brad Anderson"/>
    <s v="Christian Bale, Jennifer Jason Leigh, Aitana S√°nchez-Gij√≥n, John Sharian, Michael Ironside, Lawrence Gilliard Jr., Reg E. Cathey, Anna Massey, Matthew Romero, Robert Long, Colin Stinton, Craig Stevenson"/>
    <n v="12"/>
    <x v="14"/>
    <s v="Spain, France, United Kingdom, United States"/>
    <n v="4"/>
    <x v="757"/>
    <x v="26"/>
    <x v="12"/>
    <s v="102 min"/>
    <n v="102"/>
    <n v="102"/>
    <n v="5.929236914864914"/>
    <s v=""/>
    <s v="Dramas, Independent Movies, Thrillers"/>
    <x v="2"/>
    <s v="Dramas, Independent Movies, Thrillers"/>
    <n v="3"/>
  </r>
  <r>
    <n v="376"/>
    <x v="3440"/>
    <x v="0"/>
    <x v="3439"/>
    <s v="Steven Tsuchida"/>
    <s v="Christina Milian, Jay Pharoah, Sinqua Walls, Tymberlee Hill, Jeryl Prescott Gallien, Christiani Pitts, Karen Obilom, Alexander Hodge, T.J. Power, Sylvaine Strike, Kayne Lee Harrison"/>
    <n v="11"/>
    <x v="2"/>
    <m/>
    <n v="0"/>
    <x v="1087"/>
    <x v="6"/>
    <x v="1"/>
    <s v="102 min"/>
    <n v="102"/>
    <n v="102"/>
    <n v="5.929236914864914"/>
    <s v=""/>
    <s v="Comedies, Romantic Movies"/>
    <x v="4"/>
    <s v="Comedies, Romantic Movies"/>
    <n v="2"/>
  </r>
  <r>
    <n v="434"/>
    <x v="3441"/>
    <x v="0"/>
    <x v="3440"/>
    <s v="Morgan Ingari"/>
    <s v="Molly Bernard, Patrick Breen, Robin de Jes√∫s, Ava Eisenson, Ade Otukoya"/>
    <n v="5"/>
    <x v="0"/>
    <s v="United States"/>
    <n v="1"/>
    <x v="1284"/>
    <x v="1"/>
    <x v="5"/>
    <s v="102 min"/>
    <n v="102"/>
    <n v="102"/>
    <n v="5.929236914864914"/>
    <s v=""/>
    <s v="Comedies, Dramas, Independent Movies"/>
    <x v="4"/>
    <s v="Comedies, Dramas, Independent Movies"/>
    <n v="3"/>
  </r>
  <r>
    <n v="469"/>
    <x v="3442"/>
    <x v="0"/>
    <x v="3441"/>
    <s v="Ricardo Trogi"/>
    <s v="Louis Morissette, √âmilie Bierre, Catherine Chabot, Xavier Lebel, Isabelle Gu√©rard, Gilles Renaud, Alexandre Goyette, Jean-Carl Boucher, Louise Portal"/>
    <n v="9"/>
    <x v="2"/>
    <m/>
    <n v="0"/>
    <x v="1120"/>
    <x v="6"/>
    <x v="5"/>
    <s v="102 min"/>
    <n v="102"/>
    <n v="102"/>
    <n v="5.929236914864914"/>
    <s v=""/>
    <s v="Comedies, Dramas, International Movies"/>
    <x v="4"/>
    <s v="Comedies, Dramas, International Movies"/>
    <n v="3"/>
  </r>
  <r>
    <n v="484"/>
    <x v="3443"/>
    <x v="0"/>
    <x v="3442"/>
    <m/>
    <s v="Fatih ≈ûahin, Ece √áe≈ümioƒülu, Halit √ñzg√ºr Sarƒ±, Aslƒ±han Malbora, Eray Ert√ºren, Eren √ñren, Ozan Kaya Oktu, Talha √ñzt√ºrk, Merve Nur Bengi, S√ºmeyye Aydoƒüan"/>
    <n v="10"/>
    <x v="2"/>
    <m/>
    <n v="0"/>
    <x v="168"/>
    <x v="6"/>
    <x v="5"/>
    <s v="102 min"/>
    <n v="102"/>
    <n v="102"/>
    <n v="5.929236914864914"/>
    <s v=""/>
    <s v="Dramas, International Movies, Romantic Movies"/>
    <x v="2"/>
    <s v="Dramas, International Movies, Romantic Movies"/>
    <n v="3"/>
  </r>
  <r>
    <n v="740"/>
    <x v="3444"/>
    <x v="0"/>
    <x v="3443"/>
    <s v="Chris Appelhans"/>
    <s v="Jimmy Wong, John Cho, Constance Wu, Will Yun Lee, Bobby Lee, Jimmy O. Yang, Ian Chen"/>
    <n v="7"/>
    <x v="42"/>
    <s v="China, United States, Canada"/>
    <n v="3"/>
    <x v="122"/>
    <x v="6"/>
    <x v="7"/>
    <s v="102 min"/>
    <n v="102"/>
    <n v="102"/>
    <n v="5.929236914864914"/>
    <s v=""/>
    <s v="Children &amp; Family Movies, Comedies"/>
    <x v="0"/>
    <s v="Children &amp; Family Movies, Comedies"/>
    <n v="2"/>
  </r>
  <r>
    <n v="890"/>
    <x v="3445"/>
    <x v="0"/>
    <x v="3444"/>
    <s v="Joe Wright"/>
    <s v="Amy Adams, Gary Oldman, Anthony Mackie, Fred Hechinger, Wyatt Russell, Brian Tyree Henry, Jennifer Jason Leigh, Jeanine Serralles, Mariah Bozeman, Julianne Moore"/>
    <n v="10"/>
    <x v="0"/>
    <s v="United States"/>
    <n v="1"/>
    <x v="103"/>
    <x v="6"/>
    <x v="12"/>
    <s v="102 min"/>
    <n v="102"/>
    <n v="102"/>
    <n v="5.929236914864914"/>
    <s v=""/>
    <s v="Dramas, Thrillers"/>
    <x v="2"/>
    <s v="Dramas, Thrillers"/>
    <n v="2"/>
  </r>
  <r>
    <n v="896"/>
    <x v="3446"/>
    <x v="0"/>
    <x v="3445"/>
    <s v="Alexandre Aja"/>
    <s v="M√©lanie Laurent, Mathieu Amalric, Malik Zidi"/>
    <n v="3"/>
    <x v="11"/>
    <s v="France, United States"/>
    <n v="2"/>
    <x v="1218"/>
    <x v="6"/>
    <x v="1"/>
    <s v="102 min"/>
    <n v="102"/>
    <n v="102"/>
    <n v="5.929236914864914"/>
    <s v=""/>
    <s v="Dramas, International Movies, Thrillers"/>
    <x v="2"/>
    <s v="Dramas, International Movies, Thrillers"/>
    <n v="3"/>
  </r>
  <r>
    <n v="956"/>
    <x v="3447"/>
    <x v="0"/>
    <x v="3446"/>
    <s v="Andrew Davis"/>
    <s v="Steven Seagal, Tommy Lee Jones, Gary Busey, Erika Eleniak, Colm Meaney, Damian Chapa, Andy Romano, Patrick O'Neal, Nick Mancuso, Troy Evans"/>
    <n v="10"/>
    <x v="11"/>
    <s v="France, United States"/>
    <n v="2"/>
    <x v="475"/>
    <x v="34"/>
    <x v="12"/>
    <s v="102 min"/>
    <n v="102"/>
    <n v="102"/>
    <n v="5.929236914864914"/>
    <s v=""/>
    <s v="Action &amp; Adventure"/>
    <x v="1"/>
    <s v="Action &amp; Adventure"/>
    <n v="1"/>
  </r>
  <r>
    <n v="979"/>
    <x v="3448"/>
    <x v="0"/>
    <x v="3447"/>
    <s v="Hakan Alg√ºl"/>
    <s v="Gupse √ñzay, Barƒ±≈ü Ardu√ß, Cihan Ercan"/>
    <n v="3"/>
    <x v="61"/>
    <s v="Turkey"/>
    <n v="1"/>
    <x v="14"/>
    <x v="0"/>
    <x v="5"/>
    <s v="102 min"/>
    <n v="102"/>
    <n v="102"/>
    <n v="5.929236914864914"/>
    <s v=""/>
    <s v="Comedies, International Movies, Romantic Movies"/>
    <x v="4"/>
    <s v="Comedies, International Movies, Romantic Movies"/>
    <n v="3"/>
  </r>
  <r>
    <n v="980"/>
    <x v="3449"/>
    <x v="0"/>
    <x v="3448"/>
    <s v="Sel√ßuk Aydemir, Birkan Pusa"/>
    <s v="Ahmet Kural, Murat Cemcir, Rasim √ñztekin, Devrim Yakut, Barƒ±≈ü Yƒ±ldƒ±z, ƒ∞nan Ula≈ü Torun, Zerrin S√ºmer, ≈ûinasi Yurtsever"/>
    <n v="8"/>
    <x v="61"/>
    <s v="Turkey"/>
    <n v="1"/>
    <x v="14"/>
    <x v="8"/>
    <x v="5"/>
    <s v="102 min"/>
    <n v="102"/>
    <n v="102"/>
    <n v="5.929236914864914"/>
    <s v=""/>
    <s v="Comedies, International Movies"/>
    <x v="4"/>
    <s v="Comedies, International Movies"/>
    <n v="2"/>
  </r>
  <r>
    <n v="991"/>
    <x v="3450"/>
    <x v="0"/>
    <x v="3449"/>
    <s v="Hakan Alg√ºl"/>
    <s v="Ata Demirer, Demet Akbaƒü, ≈ûebnem Bozoklu, Levent √úlgen"/>
    <n v="4"/>
    <x v="61"/>
    <s v="Turkey"/>
    <n v="1"/>
    <x v="14"/>
    <x v="4"/>
    <x v="5"/>
    <s v="102 min"/>
    <n v="102"/>
    <n v="102"/>
    <n v="5.929236914864914"/>
    <s v=""/>
    <s v="Comedies, International Movies"/>
    <x v="4"/>
    <s v="Comedies, International Movies"/>
    <n v="2"/>
  </r>
  <r>
    <n v="1018"/>
    <x v="3451"/>
    <x v="0"/>
    <x v="3450"/>
    <s v="Kiran Rao"/>
    <s v="Aamir Khan, Monica Dogra, Kriti Malhotra, Prateik Babbar, Aasha Pawar, Jyoti Pawar, Norma Lobo, Kitu Gidwani, Danish Husain, Jehan Manekshaw"/>
    <n v="10"/>
    <x v="17"/>
    <s v="India"/>
    <n v="1"/>
    <x v="1264"/>
    <x v="10"/>
    <x v="5"/>
    <s v="102 min"/>
    <n v="102"/>
    <n v="102"/>
    <n v="5.929236914864914"/>
    <s v=""/>
    <s v="Dramas, International Movies"/>
    <x v="2"/>
    <s v="Dramas, International Movies"/>
    <n v="2"/>
  </r>
  <r>
    <n v="1032"/>
    <x v="3452"/>
    <x v="0"/>
    <x v="3451"/>
    <s v="Stefan Westerwelle"/>
    <s v="Alexandra Pfeifer, Yalany Marschner, Trystan P√ºtter, Helen Schneider, Julius Nitschkoff, Dennis Kyere, Ina Geraldine Guy, Katrin Pollitt, Julia Strowski, Anton Wichers"/>
    <n v="10"/>
    <x v="10"/>
    <s v="Germany"/>
    <n v="1"/>
    <x v="124"/>
    <x v="1"/>
    <x v="1"/>
    <s v="102 min"/>
    <n v="102"/>
    <n v="102"/>
    <n v="5.929236914864914"/>
    <s v=""/>
    <s v="Dramas, International Movies, Romantic Movies"/>
    <x v="2"/>
    <s v="Dramas, International Movies, Romantic Movies"/>
    <n v="3"/>
  </r>
  <r>
    <n v="1035"/>
    <x v="3453"/>
    <x v="0"/>
    <x v="3452"/>
    <s v="Justin Benson, Aaron Moorhead"/>
    <s v="Anthony Mackie, Jamie Dornan, Katie Aselton, Ally Ioannides, Ramiz Monsef, Bill Oberst Jr."/>
    <n v="6"/>
    <x v="0"/>
    <s v="United States"/>
    <n v="1"/>
    <x v="124"/>
    <x v="1"/>
    <x v="12"/>
    <s v="102 min"/>
    <n v="102"/>
    <n v="102"/>
    <n v="5.929236914864914"/>
    <s v=""/>
    <s v="Thrillers"/>
    <x v="12"/>
    <s v="Thrillers"/>
    <n v="1"/>
  </r>
  <r>
    <n v="1084"/>
    <x v="3454"/>
    <x v="0"/>
    <x v="3453"/>
    <s v="Jamie Babbit"/>
    <s v="Drew Barrymore, Michael Zegen, T.J. Miller, Holland Taylor, Ellie Kemper, Andrew Rannells, Michelle Buteau"/>
    <n v="7"/>
    <x v="0"/>
    <s v="United States"/>
    <n v="1"/>
    <x v="1285"/>
    <x v="1"/>
    <x v="12"/>
    <s v="102 min"/>
    <n v="102"/>
    <n v="102"/>
    <n v="5.929236914864914"/>
    <s v=""/>
    <s v="Comedies"/>
    <x v="4"/>
    <s v="Comedies"/>
    <n v="1"/>
  </r>
  <r>
    <n v="1140"/>
    <x v="3455"/>
    <x v="0"/>
    <x v="3454"/>
    <s v="Nelson McCormick"/>
    <s v="Dylan Walsh, Sela Ward, Penn Badgley, Amber Heard, Sherry Stringfield, Paige Turco, Jon Tenney, Nancy Linehan Charles, Marcuis Harris, Braeden Lemasters, Deirdre Lovejoy"/>
    <n v="11"/>
    <x v="0"/>
    <s v="United States"/>
    <n v="1"/>
    <x v="537"/>
    <x v="16"/>
    <x v="2"/>
    <s v="102 min"/>
    <n v="102"/>
    <n v="102"/>
    <n v="5.929236914864914"/>
    <s v=""/>
    <s v="Horror Movies, Thrillers"/>
    <x v="9"/>
    <s v="Horror Movies, Thrillers"/>
    <n v="2"/>
  </r>
  <r>
    <n v="1179"/>
    <x v="3456"/>
    <x v="0"/>
    <x v="3455"/>
    <s v="Dimitri Logothetis"/>
    <s v="Alain Moussi, Nicolas Cage, Tony Jaa, Rick Yune, Frank Grillo, Marie Avgeropoulos, JuJu Chan, Ryan Tarran, Eddie Steeples, Raymond Pinharry, Mary Makariou"/>
    <n v="11"/>
    <x v="0"/>
    <s v="United States"/>
    <n v="1"/>
    <x v="928"/>
    <x v="1"/>
    <x v="12"/>
    <s v="102 min"/>
    <n v="102"/>
    <n v="102"/>
    <n v="5.929236914864914"/>
    <s v=""/>
    <s v="Action &amp; Adventure"/>
    <x v="1"/>
    <s v="Action &amp; Adventure"/>
    <n v="1"/>
  </r>
  <r>
    <n v="1268"/>
    <x v="3457"/>
    <x v="0"/>
    <x v="3456"/>
    <s v="Baran bo Odar"/>
    <s v="Tom Schilling, Elyas M'Barek, Wotan Wilke M√∂hring, Antoine Monot Jr., Hannah Herzsprung, Stephan Kampwirth, Trine Dyrholm, Leopold Hornung, Leonard Carow"/>
    <n v="9"/>
    <x v="10"/>
    <s v="Germany"/>
    <n v="1"/>
    <x v="119"/>
    <x v="0"/>
    <x v="5"/>
    <s v="102 min"/>
    <n v="102"/>
    <n v="102"/>
    <n v="5.929236914864914"/>
    <s v=""/>
    <s v="International Movies, Thrillers"/>
    <x v="7"/>
    <s v="International Movies, Thrillers"/>
    <n v="2"/>
  </r>
  <r>
    <n v="1325"/>
    <x v="3458"/>
    <x v="0"/>
    <x v="3457"/>
    <s v="Ava DuVernay"/>
    <s v="Emayatzy Corinealdi, David Oyelowo, Omari Hardwick, Lorraine Toussaint, Edwina Findley Dickerson, Sharon Lawrence, Nehemiah Sutton, Troy Curvey III, Maya Gilbert, Dondre T. Whitfield"/>
    <n v="10"/>
    <x v="0"/>
    <s v="United States"/>
    <n v="1"/>
    <x v="789"/>
    <x v="11"/>
    <x v="12"/>
    <s v="102 min"/>
    <n v="102"/>
    <n v="102"/>
    <n v="5.929236914864914"/>
    <s v=""/>
    <s v="Dramas, Independent Movies, Romantic Movies"/>
    <x v="2"/>
    <s v="Dramas, Independent Movies, Romantic Movies"/>
    <n v="3"/>
  </r>
  <r>
    <n v="1327"/>
    <x v="3459"/>
    <x v="0"/>
    <x v="3458"/>
    <s v="Filip Zylber"/>
    <s v="Adrianna Chlebicka, Mateusz Banasiuk, Agnieszka ≈ªulewska, Krzysztof Czeczot, Miros≈Çaw Baka, Tomasz Karolak, Bart≈Çomiej Kotschedoff, Jacek Knap, Anna Smo≈Çowik, Helena Mazur, Sebastian Stankiewicz"/>
    <n v="11"/>
    <x v="20"/>
    <s v="Poland"/>
    <n v="1"/>
    <x v="789"/>
    <x v="6"/>
    <x v="1"/>
    <s v="102 min"/>
    <n v="102"/>
    <n v="102"/>
    <n v="5.929236914864914"/>
    <s v=""/>
    <s v="Comedies, International Movies, Romantic Movies"/>
    <x v="4"/>
    <s v="Comedies, International Movies, Romantic Movies"/>
    <n v="3"/>
  </r>
  <r>
    <n v="1383"/>
    <x v="3460"/>
    <x v="0"/>
    <x v="3459"/>
    <s v="Chris Eneng Enaji"/>
    <s v="Somkele Iyamah, Ime Bishop Umoh, Chiwetalu Agu, Chigul, Desmond Elliot, Segun Arinze, Alibaba Akporobome, Frank Donga, Omawumi, Uzor Arukwe, Blessing Onwukwe, Amaka Iruobe, Waje"/>
    <n v="13"/>
    <x v="2"/>
    <m/>
    <n v="0"/>
    <x v="1286"/>
    <x v="2"/>
    <x v="6"/>
    <s v="102 min"/>
    <n v="102"/>
    <n v="102"/>
    <n v="5.929236914864914"/>
    <s v=""/>
    <s v="Dramas, International Movies, Romantic Movies"/>
    <x v="2"/>
    <s v="Dramas, International Movies, Romantic Movies"/>
    <n v="3"/>
  </r>
  <r>
    <n v="1413"/>
    <x v="3461"/>
    <x v="0"/>
    <x v="3460"/>
    <s v="Sung Do-jun"/>
    <s v="Kang In-soo, Lee Sang, Soo-bin"/>
    <n v="3"/>
    <x v="28"/>
    <s v="South Korea"/>
    <n v="1"/>
    <x v="105"/>
    <x v="6"/>
    <x v="6"/>
    <s v="102 min"/>
    <n v="102"/>
    <n v="102"/>
    <n v="5.929236914864914"/>
    <s v=""/>
    <s v="Dramas, International Movies, LGBTQ Movies"/>
    <x v="2"/>
    <s v="Dramas, International Movies, LGBTQ Movies"/>
    <n v="3"/>
  </r>
  <r>
    <n v="1414"/>
    <x v="3462"/>
    <x v="0"/>
    <x v="3461"/>
    <s v="Hanung Bramantyo"/>
    <s v="Reza Rahadian, Revalina S. Temat, Rio Dewanto, Agus Kuncoro Adi, Endhita, Hengky Solaiman, Edmay Solaiman, Dedi Soetomo, M Ibrahim"/>
    <n v="9"/>
    <x v="43"/>
    <s v="Indonesia"/>
    <n v="1"/>
    <x v="1266"/>
    <x v="12"/>
    <x v="5"/>
    <s v="102 min"/>
    <n v="102"/>
    <n v="102"/>
    <n v="5.929236914864914"/>
    <s v=""/>
    <s v="Dramas, International Movies"/>
    <x v="2"/>
    <s v="Dramas, International Movies"/>
    <n v="2"/>
  </r>
  <r>
    <n v="1469"/>
    <x v="3463"/>
    <x v="0"/>
    <x v="3462"/>
    <s v="Kim Dong-kyu"/>
    <s v="Cha In-pyo, Cho Dal-hwan, Song Jae-ryong"/>
    <n v="3"/>
    <x v="28"/>
    <s v="South Korea"/>
    <n v="1"/>
    <x v="225"/>
    <x v="6"/>
    <x v="5"/>
    <s v="102 min"/>
    <n v="102"/>
    <n v="102"/>
    <n v="5.929236914864914"/>
    <s v=""/>
    <s v="Comedies, International Movies"/>
    <x v="4"/>
    <s v="Comedies, International Movies"/>
    <n v="2"/>
  </r>
  <r>
    <n v="1494"/>
    <x v="3464"/>
    <x v="0"/>
    <x v="3463"/>
    <s v="Prime Cruz"/>
    <s v="Maine Mendoza, Carlo Aquino, Lotlot De Leon, Cris Villanueva, Nikki Valdez, Vangie Labalan, Geleen Eugenio"/>
    <n v="7"/>
    <x v="48"/>
    <s v="Philippines"/>
    <n v="1"/>
    <x v="1268"/>
    <x v="2"/>
    <x v="4"/>
    <s v="102 min"/>
    <n v="102"/>
    <n v="102"/>
    <n v="5.929236914864914"/>
    <s v=""/>
    <s v="International Movies, Romantic Movies"/>
    <x v="7"/>
    <s v="International Movies, Romantic Movies"/>
    <n v="2"/>
  </r>
  <r>
    <n v="1526"/>
    <x v="3465"/>
    <x v="0"/>
    <x v="3464"/>
    <s v="Naya Anindita"/>
    <s v="Morgan Oey, Sheila Dara, Luna Maya, Kevin Julio, Anggika Bolsterli, Reza Nangin, Martin Anugrah, Fatih Unru"/>
    <n v="8"/>
    <x v="43"/>
    <s v="Indonesia"/>
    <n v="1"/>
    <x v="700"/>
    <x v="2"/>
    <x v="1"/>
    <s v="102 min"/>
    <n v="102"/>
    <n v="102"/>
    <n v="5.929236914864914"/>
    <s v=""/>
    <s v="Dramas, International Movies, Romantic Movies"/>
    <x v="2"/>
    <s v="Dramas, International Movies, Romantic Movies"/>
    <n v="3"/>
  </r>
  <r>
    <n v="1621"/>
    <x v="3466"/>
    <x v="0"/>
    <x v="3465"/>
    <s v="Pierre Morel"/>
    <s v="Jennifer Garner, John Ortiz, John Gallagher Jr., Juan Pablo Raba, Annie Ilonzeh, Jeff Hephner, Pell James, Method Man, Cailey Fleming, Tyson Ritter"/>
    <n v="10"/>
    <x v="50"/>
    <s v="Hong Kong, United States"/>
    <n v="2"/>
    <x v="189"/>
    <x v="5"/>
    <x v="12"/>
    <s v="102 min"/>
    <n v="102"/>
    <n v="102"/>
    <n v="5.929236914864914"/>
    <s v=""/>
    <s v="Action &amp; Adventure"/>
    <x v="1"/>
    <s v="Action &amp; Adventure"/>
    <n v="1"/>
  </r>
  <r>
    <n v="1691"/>
    <x v="3467"/>
    <x v="0"/>
    <x v="3466"/>
    <s v="Sabaah Folayan, Damon Davis"/>
    <m/>
    <n v="0"/>
    <x v="0"/>
    <s v="United States"/>
    <n v="1"/>
    <x v="1287"/>
    <x v="3"/>
    <x v="12"/>
    <s v="102 min"/>
    <n v="102"/>
    <n v="102"/>
    <n v="5.929236914864914"/>
    <s v=""/>
    <s v="Documentaries"/>
    <x v="3"/>
    <s v="Documentaries"/>
    <n v="1"/>
  </r>
  <r>
    <n v="1736"/>
    <x v="3468"/>
    <x v="0"/>
    <x v="3467"/>
    <s v="Ruel S. Bayani"/>
    <s v="Angel Locsin, Angelica Panganiban, Dingdong Dantes, Zanjoe Marudo, Miguel Vergara, Gina Pare√±o, Carmina Villarroel, Agot Isidro"/>
    <n v="8"/>
    <x v="48"/>
    <s v="Philippines"/>
    <n v="1"/>
    <x v="827"/>
    <x v="11"/>
    <x v="1"/>
    <s v="102 min"/>
    <n v="102"/>
    <n v="102"/>
    <n v="5.929236914864914"/>
    <s v=""/>
    <s v="Dramas, International Movies, Romantic Movies"/>
    <x v="2"/>
    <s v="Dramas, International Movies, Romantic Movies"/>
    <n v="3"/>
  </r>
  <r>
    <n v="1762"/>
    <x v="3469"/>
    <x v="0"/>
    <x v="3468"/>
    <s v="Richard Greenberg"/>
    <s v="Fred Savage, Howie Mandel, Daniel Stern, Margaret Whitton, Rick Ducommun, Frank Whaley, Ben Savage, William Murray Weiss, Devin Ratray, Amber Barretto"/>
    <n v="10"/>
    <x v="0"/>
    <s v="United States"/>
    <n v="1"/>
    <x v="79"/>
    <x v="38"/>
    <x v="7"/>
    <s v="102 min"/>
    <n v="102"/>
    <n v="102"/>
    <n v="5.929236914864914"/>
    <s v=""/>
    <s v="Children &amp; Family Movies, Comedies"/>
    <x v="0"/>
    <s v="Children &amp; Family Movies, Comedies"/>
    <n v="2"/>
  </r>
  <r>
    <n v="1806"/>
    <x v="3470"/>
    <x v="0"/>
    <x v="3469"/>
    <s v="Kief Davidson, Pedro Kos"/>
    <m/>
    <n v="0"/>
    <x v="0"/>
    <s v="United States"/>
    <n v="1"/>
    <x v="593"/>
    <x v="3"/>
    <x v="5"/>
    <s v="102 min"/>
    <n v="102"/>
    <n v="102"/>
    <n v="5.929236914864914"/>
    <s v=""/>
    <s v="Documentaries"/>
    <x v="3"/>
    <s v="Documentaries"/>
    <n v="1"/>
  </r>
  <r>
    <n v="1817"/>
    <x v="3471"/>
    <x v="0"/>
    <x v="3470"/>
    <s v="Don Michael Paul"/>
    <s v="Michael Gross, Jon Heder, Caroline Langrishe, Cassie Clare, Matthew Douglas, Sahajak Boonthanakit, David Asavanond, Jackie Cruz, Richard Brake"/>
    <n v="9"/>
    <x v="0"/>
    <s v="United States"/>
    <n v="1"/>
    <x v="172"/>
    <x v="1"/>
    <x v="2"/>
    <s v="102 min"/>
    <n v="102"/>
    <n v="102"/>
    <n v="5.929236914864914"/>
    <s v=""/>
    <s v="Action &amp; Adventure, Horror Movies"/>
    <x v="1"/>
    <s v="Action &amp; Adventure, Horror Movies"/>
    <n v="2"/>
  </r>
  <r>
    <n v="1903"/>
    <x v="3472"/>
    <x v="0"/>
    <x v="3471"/>
    <s v="Adrian Teh"/>
    <s v="Hairul Azreen, Janna Nick, Amerul Affendi, Henley Hii, Nam Ron, Theebaan Govindasamy, Taufiq Hanafi, Hafizul Kamal, Josiah Hogan, Sophia Albarakbah, Sugeeta Chandran, Anna Jobling"/>
    <n v="12"/>
    <x v="45"/>
    <s v="Malaysia"/>
    <n v="1"/>
    <x v="508"/>
    <x v="1"/>
    <x v="6"/>
    <s v="102 min"/>
    <n v="102"/>
    <n v="102"/>
    <n v="5.929236914864914"/>
    <s v=""/>
    <s v="Action &amp; Adventure, Comedies, International Movies"/>
    <x v="1"/>
    <s v="Action &amp; Adventure, Comedies, International Movies"/>
    <n v="3"/>
  </r>
  <r>
    <n v="1964"/>
    <x v="3473"/>
    <x v="0"/>
    <x v="3472"/>
    <s v="Norihisa Hiranuma"/>
    <s v="Kenjiro Yamashita, Kanta Sato, Taiki Sato, Masayasu Yagi, Kousei Amano, Miu Arai, Taro Suruga, Yuko Fueki, Tomoki Hirose, Ryo Matsuda, Masaru Mizuno, Shunsuke Tanaka, Fumihiko Tachiki, Eri Murakawa, Katsuya Kobayashi"/>
    <n v="15"/>
    <x v="1"/>
    <s v="Japan"/>
    <n v="1"/>
    <x v="1093"/>
    <x v="5"/>
    <x v="6"/>
    <s v="102 min"/>
    <n v="102"/>
    <n v="102"/>
    <n v="5.929236914864914"/>
    <s v=""/>
    <s v="Dramas, International Movies"/>
    <x v="2"/>
    <s v="Dramas, International Movies"/>
    <n v="2"/>
  </r>
  <r>
    <n v="2011"/>
    <x v="3474"/>
    <x v="0"/>
    <x v="3473"/>
    <s v="Dean DeBlois"/>
    <s v="Jay Baruchel, Cate Blanchett, Gerard Butler, Craig Ferguson, America Ferrera, Jonah Hill, Christopher Mintz-Plasse, T.J. Miller, Kristen Wiig, Djimon Hounsou, Kit Harington"/>
    <n v="11"/>
    <x v="0"/>
    <s v="United States"/>
    <n v="1"/>
    <x v="441"/>
    <x v="0"/>
    <x v="7"/>
    <s v="102 min"/>
    <n v="102"/>
    <n v="102"/>
    <n v="5.929236914864914"/>
    <s v=""/>
    <s v="Children &amp; Family Movies"/>
    <x v="0"/>
    <s v="Children &amp; Family Movies"/>
    <n v="1"/>
  </r>
  <r>
    <n v="2030"/>
    <x v="3475"/>
    <x v="0"/>
    <x v="3474"/>
    <s v="McG"/>
    <s v="Judah Lewis, Jenna Ortega, Emily Alyn Lind, Andrew Bachelor, Robbie Amell, Bella Thorne, Hana Mae Lee, Ken Marino, Leslie Bibb, Chris Wylde, Carl McDowell"/>
    <n v="11"/>
    <x v="0"/>
    <s v="United States"/>
    <n v="1"/>
    <x v="1013"/>
    <x v="1"/>
    <x v="5"/>
    <s v="102 min"/>
    <n v="102"/>
    <n v="102"/>
    <n v="5.929236914864914"/>
    <s v=""/>
    <s v="Comedies, Horror Movies"/>
    <x v="4"/>
    <s v="Comedies, Horror Movies"/>
    <n v="2"/>
  </r>
  <r>
    <n v="2118"/>
    <x v="3476"/>
    <x v="0"/>
    <x v="3475"/>
    <s v="Sammaria Sari Simanjuntak"/>
    <s v="Gading Marten, Dian Sastrowardoyo, Faradina Mufti, Boris Bokir, Kevin Ardilova, Shakira Jasmine, Asri Welas, Arswendi Bening Swara, Kiki Narendra, Ibnu Jamil"/>
    <n v="10"/>
    <x v="43"/>
    <s v="Indonesia"/>
    <n v="1"/>
    <x v="865"/>
    <x v="1"/>
    <x v="6"/>
    <s v="102 min"/>
    <n v="102"/>
    <n v="102"/>
    <n v="5.929236914864914"/>
    <s v=""/>
    <s v="Comedies, Dramas, International Movies"/>
    <x v="4"/>
    <s v="Comedies, Dramas, International Movies"/>
    <n v="3"/>
  </r>
  <r>
    <n v="2122"/>
    <x v="3477"/>
    <x v="0"/>
    <x v="3476"/>
    <s v="Sergei Bodrov"/>
    <s v="Jeff Bridges, Ben Barnes, Julianne Moore, Alicia Vikander, Antje Traue, Olivia Williams, John DeSantis, Kit Harington, Djimon Hounsou, Gerard Plunkett, Jason Scott Lee"/>
    <n v="11"/>
    <x v="0"/>
    <s v="United States, United Kingdom, Canada, China"/>
    <n v="4"/>
    <x v="1288"/>
    <x v="0"/>
    <x v="2"/>
    <s v="102 min"/>
    <n v="102"/>
    <n v="102"/>
    <n v="5.929236914864914"/>
    <s v=""/>
    <s v="Action &amp; Adventure, Sci-Fi &amp; Fantasy"/>
    <x v="1"/>
    <s v="Action &amp; Adventure, Sci-Fi &amp; Fantasy"/>
    <n v="2"/>
  </r>
  <r>
    <n v="2192"/>
    <x v="3478"/>
    <x v="0"/>
    <x v="3477"/>
    <s v="√Ålvaro Delgado-Aparicio L."/>
    <s v="Junior B√©jar Roca, Amiel Cayo, Magaly Solier, Hermelinda Luj√°n, Mauro Chuch√≥n, Claudia Sol√≠s, Coco Chiarella"/>
    <n v="7"/>
    <x v="44"/>
    <s v="Peru, Germany, Norway"/>
    <n v="3"/>
    <x v="1289"/>
    <x v="3"/>
    <x v="5"/>
    <s v="102 min"/>
    <n v="102"/>
    <n v="102"/>
    <n v="5.929236914864914"/>
    <s v=""/>
    <s v="Dramas, International Movies"/>
    <x v="2"/>
    <s v="Dramas, International Movies"/>
    <n v="2"/>
  </r>
  <r>
    <n v="2197"/>
    <x v="3479"/>
    <x v="0"/>
    <x v="3478"/>
    <s v="Mickey Fonseca"/>
    <s v="Gil Alexandre, Arlete Bombe, Rashid Abdul, Laquino Fonseca, Tomas Bie, Candido Quembo, Jorge Amade, Aldovina Chiziane"/>
    <n v="8"/>
    <x v="69"/>
    <s v="Mozambique"/>
    <n v="1"/>
    <x v="142"/>
    <x v="2"/>
    <x v="5"/>
    <s v="102 min"/>
    <n v="102"/>
    <n v="102"/>
    <n v="5.929236914864914"/>
    <s v=""/>
    <s v="Dramas, International Movies, Thrillers"/>
    <x v="2"/>
    <s v="Dramas, International Movies, Thrillers"/>
    <n v="3"/>
  </r>
  <r>
    <n v="2234"/>
    <x v="3480"/>
    <x v="0"/>
    <x v="3479"/>
    <s v="Axelle Laffont"/>
    <s v="Virginie Ledoyen, Marie-Jos√©e Croze, Axelle Laffont, Matthias Dandois, Victor Meutelet, Wa√´l Sersoub, Florence Thomassin"/>
    <n v="7"/>
    <x v="11"/>
    <s v="France, Belgium"/>
    <n v="2"/>
    <x v="933"/>
    <x v="5"/>
    <x v="5"/>
    <s v="102 min"/>
    <n v="102"/>
    <n v="102"/>
    <n v="5.929236914864914"/>
    <s v=""/>
    <s v="Comedies, International Movies, Romantic Movies"/>
    <x v="4"/>
    <s v="Comedies, International Movies, Romantic Movies"/>
    <n v="3"/>
  </r>
  <r>
    <n v="2320"/>
    <x v="3481"/>
    <x v="0"/>
    <x v="3480"/>
    <s v="Younuts!"/>
    <s v="Cristiano Caccamo, Lorenzo Zurzolo, Ludovica Martino, Davide Calgaro, Matteo Oscar Giuggioli, Saul Nanni, Fotin√¨ Peluso, Claudia Tranchese, Isabella Ferrari, Luca Ward, Andrea Roncato, Giulia Schiavo, Maria Luisa De Crescenzo, Sergio Ruggeri, Rosanna Sapia, Tommaso Paradiso"/>
    <n v="16"/>
    <x v="24"/>
    <s v="Italy"/>
    <n v="1"/>
    <x v="1035"/>
    <x v="1"/>
    <x v="5"/>
    <s v="102 min"/>
    <n v="102"/>
    <n v="102"/>
    <n v="5.929236914864914"/>
    <s v=""/>
    <s v="Comedies, International Movies, Romantic Movies"/>
    <x v="4"/>
    <s v="Comedies, International Movies, Romantic Movies"/>
    <n v="3"/>
  </r>
  <r>
    <n v="2428"/>
    <x v="3482"/>
    <x v="0"/>
    <x v="3481"/>
    <s v="Anda√ß Haznedaroƒülu"/>
    <s v="Buƒüra G√ºlsoy, √ñzge √ñzpirin√ßci, Yusuf Akg√ºn, F√ºsun Demirel, G√∂zde T√ºrkpen√ße, Osman Alka≈ü, Rahmi Dilligil, Somer Karvan"/>
    <n v="8"/>
    <x v="61"/>
    <s v="Turkey"/>
    <n v="1"/>
    <x v="1290"/>
    <x v="3"/>
    <x v="1"/>
    <s v="102 min"/>
    <n v="102"/>
    <n v="102"/>
    <n v="5.929236914864914"/>
    <s v=""/>
    <s v="Dramas, International Movies, Romantic Movies"/>
    <x v="2"/>
    <s v="Dramas, International Movies, Romantic Movies"/>
    <n v="3"/>
  </r>
  <r>
    <n v="2482"/>
    <x v="3483"/>
    <x v="0"/>
    <x v="3482"/>
    <s v="Rako Prijanto"/>
    <s v="Adipati Dolken, Vanesha Prescilla, Rendi Jhon, Beby Tsabina, Denira Wiraguna, Refal Hady, Diandra Agatha, Sari Nila"/>
    <n v="8"/>
    <x v="43"/>
    <s v="Indonesia"/>
    <n v="1"/>
    <x v="1204"/>
    <x v="5"/>
    <x v="4"/>
    <s v="102 min"/>
    <n v="102"/>
    <n v="102"/>
    <n v="5.929236914864914"/>
    <s v=""/>
    <s v="Dramas, International Movies, Romantic Movies"/>
    <x v="2"/>
    <s v="Dramas, International Movies, Romantic Movies"/>
    <n v="3"/>
  </r>
  <r>
    <n v="2613"/>
    <x v="3484"/>
    <x v="0"/>
    <x v="3483"/>
    <s v="Muharrem G√ºlmez, Sƒ±rrƒ± S√ºreyya √ñnder"/>
    <s v="Cezmi Baskƒ±n, √ñzg√º Namal, Umut Kurt, Nazmi Kƒ±rƒ±k, Bahri Beyat, Meral Okay, Dilber Ay, ≈ûahin Irmak, Oktay Kaynarca, Burak Tamdoƒüan"/>
    <n v="10"/>
    <x v="61"/>
    <s v="Turkey"/>
    <n v="1"/>
    <x v="1245"/>
    <x v="24"/>
    <x v="5"/>
    <s v="102 min"/>
    <n v="102"/>
    <n v="102"/>
    <n v="5.929236914864914"/>
    <s v=""/>
    <s v="Comedies, Dramas, International Movies"/>
    <x v="4"/>
    <s v="Comedies, Dramas, International Movies"/>
    <n v="3"/>
  </r>
  <r>
    <n v="2905"/>
    <x v="3485"/>
    <x v="0"/>
    <x v="3484"/>
    <s v="R.J. Daniel Hanna"/>
    <s v="Uzo Aduba, Matthew Modine, Aunjanue Ellis, Niles Fitch, Amirah Vann, Nadji Jeter, Michael Beasley, Adina Porter, Vanessa Williams"/>
    <n v="9"/>
    <x v="0"/>
    <s v="United States"/>
    <n v="1"/>
    <x v="1057"/>
    <x v="2"/>
    <x v="5"/>
    <s v="102 min"/>
    <n v="102"/>
    <n v="102"/>
    <n v="5.929236914864914"/>
    <s v=""/>
    <s v="Dramas, Independent Movies"/>
    <x v="2"/>
    <s v="Dramas, Independent Movies"/>
    <n v="2"/>
  </r>
  <r>
    <n v="2926"/>
    <x v="3486"/>
    <x v="0"/>
    <x v="3485"/>
    <s v="Michael Fimognari"/>
    <s v="Lana Condor, Noah Centineo, Jordan Fisher, Anna Cathcart, Janel Parrish, Ross Butler, Madaleine Arthur, Emilija Baranac, Trezzo Mahoro, Holland Taylor, Sarayu Blue, John Corbett"/>
    <n v="12"/>
    <x v="0"/>
    <s v="United States"/>
    <n v="1"/>
    <x v="798"/>
    <x v="1"/>
    <x v="1"/>
    <s v="102 min"/>
    <n v="102"/>
    <n v="102"/>
    <n v="5.929236914864914"/>
    <s v=""/>
    <s v="Comedies, Romantic Movies"/>
    <x v="4"/>
    <s v="Comedies, Romantic Movies"/>
    <n v="2"/>
  </r>
  <r>
    <n v="3045"/>
    <x v="3487"/>
    <x v="0"/>
    <x v="3486"/>
    <s v="Maria Ripoll"/>
    <s v="Oscar Mart√≠nez, Inma Cuesta, Mafalda Carbonell, Nacho L√≥pez, Isabel Requena, Aina Clotet, Antonio Valero, Mar√≠a Zamora, Hugo Balaguer, Valeria Schoneveld"/>
    <n v="10"/>
    <x v="14"/>
    <s v="Spain"/>
    <n v="1"/>
    <x v="1018"/>
    <x v="1"/>
    <x v="5"/>
    <s v="102 min"/>
    <n v="102"/>
    <n v="102"/>
    <n v="5.929236914864914"/>
    <s v=""/>
    <s v="Comedies, Dramas, International Movies"/>
    <x v="4"/>
    <s v="Comedies, Dramas, International Movies"/>
    <n v="3"/>
  </r>
  <r>
    <n v="3071"/>
    <x v="3488"/>
    <x v="0"/>
    <x v="3487"/>
    <s v="Edwin"/>
    <s v="Putri Marino, Adipati Dolken, Gritte Agatha, Chicco Kurniawan, Yayu Unru, Cut Mini Theo, Ismail Basbeth, Maulidina K. Putri"/>
    <n v="8"/>
    <x v="43"/>
    <s v="Indonesia"/>
    <n v="1"/>
    <x v="165"/>
    <x v="3"/>
    <x v="5"/>
    <s v="102 min"/>
    <n v="102"/>
    <n v="102"/>
    <n v="5.929236914864914"/>
    <s v=""/>
    <s v="Dramas, International Movies, Romantic Movies"/>
    <x v="2"/>
    <s v="Dramas, International Movies, Romantic Movies"/>
    <n v="3"/>
  </r>
  <r>
    <n v="3091"/>
    <x v="3489"/>
    <x v="0"/>
    <x v="3488"/>
    <s v="Andrew Wessels"/>
    <s v="Joey Rasdien, David Kau, David Kibuuka, Chris Forrest, Santhiran Moonsamy, Quentin Krog, Kaseran Pillay, Mabutho Sithole, Mel Miller, Kagiso Lediga, Craig Urbani"/>
    <n v="11"/>
    <x v="18"/>
    <s v="South Africa"/>
    <n v="1"/>
    <x v="511"/>
    <x v="8"/>
    <x v="5"/>
    <s v="102 min"/>
    <n v="102"/>
    <n v="102"/>
    <n v="5.929236914864914"/>
    <s v=""/>
    <s v="Action &amp; Adventure, Comedies, International Movies"/>
    <x v="1"/>
    <s v="Action &amp; Adventure, Comedies, International Movies"/>
    <n v="3"/>
  </r>
  <r>
    <n v="3435"/>
    <x v="3490"/>
    <x v="0"/>
    <x v="3489"/>
    <s v="Dennis Rovira van Boekholt"/>
    <s v="Manuela Vell√©s, Maggie Civantos, Alain Hern√°ndez, Claudia Placer, Daniela Rubio, Emma Su√°rez, Ram√≥n Esquinas, Felipe Garc√≠a V√©lez, Mariana Cordero"/>
    <n v="9"/>
    <x v="14"/>
    <s v="Spain, France"/>
    <n v="2"/>
    <x v="1223"/>
    <x v="2"/>
    <x v="5"/>
    <s v="102 min"/>
    <n v="102"/>
    <n v="102"/>
    <n v="5.929236914864914"/>
    <s v=""/>
    <s v="Horror Movies, International Movies"/>
    <x v="9"/>
    <s v="Horror Movies, International Movies"/>
    <n v="2"/>
  </r>
  <r>
    <n v="3451"/>
    <x v="3491"/>
    <x v="0"/>
    <x v="3490"/>
    <s v="Vincenzo Natali"/>
    <s v="Patrick Wilson, Laysla De Oliveira, Avery Whitted, Harrison Gilbertson, Rachel Wilson, Will Buie Jr."/>
    <n v="6"/>
    <x v="8"/>
    <s v="Canada, United States"/>
    <n v="2"/>
    <x v="56"/>
    <x v="2"/>
    <x v="5"/>
    <s v="102 min"/>
    <n v="102"/>
    <n v="102"/>
    <n v="5.929236914864914"/>
    <s v=""/>
    <s v="Horror Movies, Thrillers"/>
    <x v="9"/>
    <s v="Horror Movies, Thrillers"/>
    <n v="2"/>
  </r>
  <r>
    <n v="3452"/>
    <x v="3492"/>
    <x v="0"/>
    <x v="3491"/>
    <s v="Tug√ße Soysop"/>
    <s v="Selim Bayraktar, Berat Efe Parlar, Esat Polat G√ºler, Eda D√∂ƒüer, Dora Dalgƒ±√ß, Taha S√∂nmezisik, Zeynep Ilgin √áelik, Arda Ta≈üarcan, Alperen Efe Esmer, ƒ∞lknur K√ºlahlƒ±oglu, ƒ∞kra K√ºlahlƒ±oƒülu"/>
    <n v="11"/>
    <x v="61"/>
    <s v="Turkey"/>
    <n v="1"/>
    <x v="56"/>
    <x v="2"/>
    <x v="6"/>
    <s v="102 min"/>
    <n v="102"/>
    <n v="102"/>
    <n v="5.929236914864914"/>
    <s v=""/>
    <s v="Children &amp; Family Movies, Comedies"/>
    <x v="0"/>
    <s v="Children &amp; Family Movies, Comedies"/>
    <n v="2"/>
  </r>
  <r>
    <n v="3483"/>
    <x v="3493"/>
    <x v="0"/>
    <x v="3492"/>
    <s v="Gupse √ñzay"/>
    <s v="Gupse √ñzay, Eda Ece, Aksel Bonfil, Derya Alabora, Esin Eden, H√ºlya Duyar, Ali √áelik, Mert √ñner"/>
    <n v="8"/>
    <x v="61"/>
    <s v="Turkey"/>
    <n v="1"/>
    <x v="146"/>
    <x v="5"/>
    <x v="6"/>
    <s v="102 min"/>
    <n v="102"/>
    <n v="102"/>
    <n v="5.929236914864914"/>
    <s v=""/>
    <s v="Comedies, International Movies"/>
    <x v="4"/>
    <s v="Comedies, International Movies"/>
    <n v="2"/>
  </r>
  <r>
    <n v="3550"/>
    <x v="3494"/>
    <x v="0"/>
    <x v="3493"/>
    <s v="Alejandro Fern√°ndez Almendras"/>
    <s v="Luciano Gonz√°lez, Alexis S√°nchez, Daniel Mu√±oz, Ignacia Uribe, Marco Baeza, Manuela Oyarz√∫n, Camilo Carmona, Alejandra Ya√±ez, Lorna Campos, Gustavo Becerra"/>
    <n v="10"/>
    <x v="32"/>
    <s v="Chile"/>
    <n v="1"/>
    <x v="736"/>
    <x v="2"/>
    <x v="6"/>
    <s v="102 min"/>
    <n v="102"/>
    <n v="102"/>
    <n v="5.929236914864914"/>
    <s v=""/>
    <s v="Children &amp; Family Movies, Comedies, Dramas"/>
    <x v="0"/>
    <s v="Children &amp; Family Movies, Comedies, Dramas"/>
    <n v="3"/>
  </r>
  <r>
    <n v="3626"/>
    <x v="3495"/>
    <x v="0"/>
    <x v="3494"/>
    <s v="Jes√∫s Torres Torres"/>
    <s v="Adriana Paz, Jorge A. Jim√©nez, David Medel, Arcelia Ram√≠rez, Luciano Marti, Joanna Larequi, Claudia Santiago, Paul Choza, Gabriel Casanova, Alisson Santiago, Manuel Ojeda, Ofelia Medina, Silvia Pasquel"/>
    <n v="13"/>
    <x v="15"/>
    <s v="Mexico"/>
    <n v="1"/>
    <x v="278"/>
    <x v="3"/>
    <x v="5"/>
    <s v="102 min"/>
    <n v="102"/>
    <n v="102"/>
    <n v="5.929236914864914"/>
    <s v=""/>
    <s v="Dramas, International Movies"/>
    <x v="2"/>
    <s v="Dramas, International Movies"/>
    <n v="2"/>
  </r>
  <r>
    <n v="3651"/>
    <x v="3496"/>
    <x v="0"/>
    <x v="3495"/>
    <s v="To-hoi Kong"/>
    <s v="Sammo Kam-Bo Hung, Gillian Chung, Charlene Choi, Wu Jing, Yuen Wah, Jess Zhang, Steven Cheung, Lier Qiu, Shek Sau, Sam Lee, Andy Liang"/>
    <n v="11"/>
    <x v="50"/>
    <s v="Hong Kong, China"/>
    <n v="2"/>
    <x v="248"/>
    <x v="37"/>
    <x v="5"/>
    <s v="102 min"/>
    <n v="102"/>
    <n v="102"/>
    <n v="5.929236914864914"/>
    <s v=""/>
    <s v="Action &amp; Adventure, International Movies"/>
    <x v="1"/>
    <s v="Action &amp; Adventure, International Movies"/>
    <n v="2"/>
  </r>
  <r>
    <n v="3826"/>
    <x v="3497"/>
    <x v="0"/>
    <x v="3496"/>
    <s v="Gonzalo L√≥pez-Gallego"/>
    <s v="Joe Anderson, William Baldwin, Donald Sutherland, Alisha Bailey, Alastair Mackenzie, Dominic Mafham, Jessamine-Bliss Bell, Martin Hutson, Aaron McCusker, Cyril Nri"/>
    <n v="10"/>
    <x v="0"/>
    <s v="United States"/>
    <n v="1"/>
    <x v="317"/>
    <x v="2"/>
    <x v="12"/>
    <s v="102 min"/>
    <n v="102"/>
    <n v="102"/>
    <n v="5.929236914864914"/>
    <s v=""/>
    <s v="Action &amp; Adventure, Dramas"/>
    <x v="1"/>
    <s v="Action &amp; Adventure, Dramas"/>
    <n v="2"/>
  </r>
  <r>
    <n v="3900"/>
    <x v="3498"/>
    <x v="0"/>
    <x v="3497"/>
    <s v="Sarthak Dasgupta"/>
    <s v="Manav Kaul, Amrita Bagchi, Divya Dutta, Neena Gupta, Niharika Lyra Dutt, K.C. Shankar"/>
    <n v="6"/>
    <x v="17"/>
    <s v="India"/>
    <n v="1"/>
    <x v="580"/>
    <x v="2"/>
    <x v="1"/>
    <s v="102 min"/>
    <n v="102"/>
    <n v="102"/>
    <n v="5.929236914864914"/>
    <s v=""/>
    <s v="Dramas, Independent Movies, International Movies"/>
    <x v="2"/>
    <s v="Dramas, Independent Movies, International Movies"/>
    <n v="3"/>
  </r>
  <r>
    <n v="3911"/>
    <x v="3499"/>
    <x v="0"/>
    <x v="3498"/>
    <s v="Nagesh Kukunoor"/>
    <s v="Om Puri, Pat Cusick, Navin Nischol, Perizaad Zorabian"/>
    <n v="4"/>
    <x v="17"/>
    <s v="India"/>
    <n v="1"/>
    <x v="697"/>
    <x v="22"/>
    <x v="5"/>
    <s v="102 min"/>
    <n v="102"/>
    <n v="102"/>
    <n v="5.929236914864914"/>
    <s v=""/>
    <s v="Comedies, Dramas, International Movies"/>
    <x v="4"/>
    <s v="Comedies, Dramas, International Movies"/>
    <n v="3"/>
  </r>
  <r>
    <n v="3964"/>
    <x v="3500"/>
    <x v="0"/>
    <x v="3499"/>
    <s v="Kyzza Terrazas"/>
    <s v="Luis Gerardo M√©ndez, Brontis Jodorowsky, Joonas Saartamo, Laura Birn, Ilkka Koivula, Ville Virtanen, Ra√∫l Villegas, Miriam Balderas, Ximena Guzm√°n"/>
    <n v="9"/>
    <x v="15"/>
    <s v="Mexico, Finland"/>
    <n v="2"/>
    <x v="835"/>
    <x v="2"/>
    <x v="5"/>
    <s v="102 min"/>
    <n v="102"/>
    <n v="102"/>
    <n v="5.929236914864914"/>
    <s v=""/>
    <s v="Dramas, International Movies, Sports Movies"/>
    <x v="2"/>
    <s v="Dramas, International Movies, Sports Movies"/>
    <n v="3"/>
  </r>
  <r>
    <n v="4073"/>
    <x v="3501"/>
    <x v="0"/>
    <x v="3500"/>
    <s v="Sridhar Rangayan"/>
    <s v="Mona Ambegaonkar, Anant Mahadevan, Devansh Doshi, Arpit Chaudhary, Yamini Singh, Abhay Kulkarni, Veena Nair, Disha Thakur"/>
    <n v="8"/>
    <x v="17"/>
    <s v="India"/>
    <n v="1"/>
    <x v="1291"/>
    <x v="5"/>
    <x v="6"/>
    <s v="102 min"/>
    <n v="102"/>
    <n v="102"/>
    <n v="5.929236914864914"/>
    <s v=""/>
    <s v="Dramas, Independent Movies, International Movies"/>
    <x v="2"/>
    <s v="Dramas, Independent Movies, International Movies"/>
    <n v="3"/>
  </r>
  <r>
    <n v="4103"/>
    <x v="3502"/>
    <x v="0"/>
    <x v="3501"/>
    <s v="Sudhir Mishra"/>
    <s v="Kareena Kapoor, Rahul Bose, Rinke Khanna, Yashpal Sharma, Makrand Deshpande, Kabir Sadanand, Pankaj Jha"/>
    <n v="7"/>
    <x v="17"/>
    <s v="India"/>
    <n v="1"/>
    <x v="684"/>
    <x v="26"/>
    <x v="1"/>
    <s v="102 min"/>
    <n v="102"/>
    <n v="102"/>
    <n v="5.929236914864914"/>
    <s v=""/>
    <s v="Dramas, International Movies"/>
    <x v="2"/>
    <s v="Dramas, International Movies"/>
    <n v="2"/>
  </r>
  <r>
    <n v="4193"/>
    <x v="3503"/>
    <x v="0"/>
    <x v="3502"/>
    <s v="Lee Seung-won"/>
    <s v="Bruce Khan, Park Hee-soon, Yoon Jin-seo, Kim In-kwon, Kim Na-yeon, Park Cheol-min, Jeon Soo-jin, Kim Jae-hyun, Choi Je-heon"/>
    <n v="9"/>
    <x v="28"/>
    <s v="South Korea"/>
    <n v="1"/>
    <x v="382"/>
    <x v="5"/>
    <x v="5"/>
    <s v="102 min"/>
    <n v="102"/>
    <n v="102"/>
    <n v="5.929236914864914"/>
    <s v=""/>
    <s v="Action &amp; Adventure, International Movies"/>
    <x v="1"/>
    <s v="Action &amp; Adventure, International Movies"/>
    <n v="2"/>
  </r>
  <r>
    <n v="4213"/>
    <x v="3504"/>
    <x v="0"/>
    <x v="3503"/>
    <s v="√çsold Uggad√≥ttir"/>
    <s v="KristiÃÅn ThoÃÅra HaraldsdoÃÅttir, Babetida Sadjo, Patrik N√∂kkvi PeÃÅtursson"/>
    <n v="3"/>
    <x v="27"/>
    <s v="Iceland, Sweden, Belgium"/>
    <n v="3"/>
    <x v="1132"/>
    <x v="5"/>
    <x v="1"/>
    <s v="102 min"/>
    <n v="102"/>
    <n v="102"/>
    <n v="5.929236914864914"/>
    <s v=""/>
    <s v="Dramas, Independent Movies, International Movies"/>
    <x v="2"/>
    <s v="Dramas, Independent Movies, International Movies"/>
    <n v="3"/>
  </r>
  <r>
    <n v="4387"/>
    <x v="3505"/>
    <x v="0"/>
    <x v="3504"/>
    <m/>
    <s v="Vanessa Hudgens, Sam Palladio, Nick Sagar, Suanne Braun, Mark Fleischmann, Amy Griffiths, Sara Stewart, Pavel Douglas, Robin Soans, Calliope Taylor, Natali Yura, Alexa Adeosun"/>
    <n v="12"/>
    <x v="0"/>
    <s v="United States"/>
    <n v="1"/>
    <x v="807"/>
    <x v="5"/>
    <x v="4"/>
    <s v="102 min"/>
    <n v="102"/>
    <n v="102"/>
    <n v="5.929236914864914"/>
    <s v=""/>
    <s v="Children &amp; Family Movies, Dramas, Romantic Movies"/>
    <x v="0"/>
    <s v="Children &amp; Family Movies, Dramas, Romantic Movies"/>
    <n v="3"/>
  </r>
  <r>
    <n v="4485"/>
    <x v="3506"/>
    <x v="0"/>
    <x v="3505"/>
    <s v="Don Michael Paul"/>
    <s v="Zach McGowan, Pearl Thusi, Nathan Jones, Peter Mensah, Katy Louise Saunders, Mayling Ng, Howard Charles, Inge Beckmann"/>
    <n v="8"/>
    <x v="0"/>
    <s v="United States"/>
    <n v="1"/>
    <x v="527"/>
    <x v="5"/>
    <x v="2"/>
    <s v="102 min"/>
    <n v="102"/>
    <n v="102"/>
    <n v="5.929236914864914"/>
    <s v=""/>
    <s v="Action &amp; Adventure, Sci-Fi &amp; Fantasy"/>
    <x v="1"/>
    <s v="Action &amp; Adventure, Sci-Fi &amp; Fantasy"/>
    <n v="2"/>
  </r>
  <r>
    <n v="4599"/>
    <x v="3507"/>
    <x v="0"/>
    <x v="3506"/>
    <s v="Akshay Akkineni"/>
    <s v="Akshay Oberoi, Parvathy Omanakuttan, Arunoday Singh, Dipannita Sharma, Rajesh Sharma, Omkar Das Manikpuri, Hussain Dalal, D. Santosh"/>
    <n v="8"/>
    <x v="17"/>
    <s v="India"/>
    <n v="1"/>
    <x v="155"/>
    <x v="0"/>
    <x v="1"/>
    <s v="102 min"/>
    <n v="102"/>
    <n v="102"/>
    <n v="5.929236914864914"/>
    <s v=""/>
    <s v="Horror Movies, International Movies, Thrillers"/>
    <x v="9"/>
    <s v="Horror Movies, International Movies, Thrillers"/>
    <n v="3"/>
  </r>
  <r>
    <n v="4660"/>
    <x v="3508"/>
    <x v="0"/>
    <x v="3507"/>
    <s v="Franck Ribi√®re"/>
    <s v="Anna Mouglalis, Niels Schneider, Andr√© Wilms, Michel Fau, Sissi Duparc, Jean-Michel Balthazar, Julie Recoing, Eric Godon, Maya Coline, Constance Doll√©"/>
    <n v="10"/>
    <x v="47"/>
    <s v="Belgium, United Kingdom, United States"/>
    <n v="3"/>
    <x v="581"/>
    <x v="5"/>
    <x v="5"/>
    <s v="102 min"/>
    <n v="102"/>
    <n v="102"/>
    <n v="5.929236914864914"/>
    <s v=""/>
    <s v="Dramas, International Movies, Thrillers"/>
    <x v="2"/>
    <s v="Dramas, International Movies, Thrillers"/>
    <n v="3"/>
  </r>
  <r>
    <n v="4919"/>
    <x v="3509"/>
    <x v="0"/>
    <x v="3508"/>
    <s v="Sang-ho Yeon"/>
    <s v="Ryu Seung-ryong, Shim Eun-kyung, Jung-min Park, Min-jae Kim, Yu-mi Jung"/>
    <n v="5"/>
    <x v="28"/>
    <s v="South Korea"/>
    <n v="1"/>
    <x v="598"/>
    <x v="5"/>
    <x v="5"/>
    <s v="102 min"/>
    <n v="102"/>
    <n v="102"/>
    <n v="5.929236914864914"/>
    <s v=""/>
    <s v="Action &amp; Adventure, Comedies, International Movies"/>
    <x v="1"/>
    <s v="Action &amp; Adventure, Comedies, International Movies"/>
    <n v="3"/>
  </r>
  <r>
    <n v="4966"/>
    <x v="3510"/>
    <x v="0"/>
    <x v="3509"/>
    <s v="Mike Clattenburg"/>
    <s v="Robb Wells, John Paul Tremblay, Mike Smith, John Dunsworth, Jonathan Torrens, Patrick Roach, Lucy Decoutere, Sarah Dunsworth, Barrie Dunn, Tyrone Parsons"/>
    <n v="10"/>
    <x v="8"/>
    <s v="Canada"/>
    <n v="1"/>
    <x v="331"/>
    <x v="16"/>
    <x v="12"/>
    <s v="102 min"/>
    <n v="102"/>
    <n v="102"/>
    <n v="5.929236914864914"/>
    <s v=""/>
    <s v="Comedies, Cult Movies"/>
    <x v="4"/>
    <s v="Comedies, Cult Movies"/>
    <n v="2"/>
  </r>
  <r>
    <n v="4971"/>
    <x v="3511"/>
    <x v="0"/>
    <x v="3510"/>
    <s v="Kyle Newacheck"/>
    <s v="Adam DeVine, Anders Holm, Blake Anderson, Utkarsh Ambudkar, Aya Cash, Neal McDonough, Daniel Stern, Jamie Demetriou, Rhona Mitra, Sam Richardson, Steve Howey, Mac Brandt, Geno Segers, Roe Hartrampf"/>
    <n v="14"/>
    <x v="0"/>
    <s v="United States"/>
    <n v="1"/>
    <x v="530"/>
    <x v="5"/>
    <x v="5"/>
    <s v="102 min"/>
    <n v="102"/>
    <n v="102"/>
    <n v="5.929236914864914"/>
    <s v=""/>
    <s v="Action &amp; Adventure, Comedies"/>
    <x v="1"/>
    <s v="Action &amp; Adventure, Comedies"/>
    <n v="2"/>
  </r>
  <r>
    <n v="5048"/>
    <x v="3512"/>
    <x v="0"/>
    <x v="3511"/>
    <s v="Julius Onah"/>
    <s v="Gugu Mbatha-Raw, David Oyelowo, Daniel Br√ºhl, John Ortiz, Chris O'Dowd, Aksel Hennie, Zhang Ziyi, Elizabeth Debicki, Roger Davies, Clover Nee"/>
    <n v="10"/>
    <x v="0"/>
    <s v="United States"/>
    <n v="1"/>
    <x v="1083"/>
    <x v="5"/>
    <x v="2"/>
    <s v="102 min"/>
    <n v="102"/>
    <n v="102"/>
    <n v="5.929236914864914"/>
    <s v=""/>
    <s v="Action &amp; Adventure, Sci-Fi &amp; Fantasy"/>
    <x v="1"/>
    <s v="Action &amp; Adventure, Sci-Fi &amp; Fantasy"/>
    <n v="2"/>
  </r>
  <r>
    <n v="5052"/>
    <x v="3513"/>
    <x v="0"/>
    <x v="3512"/>
    <s v="You-Jeong Chang"/>
    <s v="Dong-hwi Lee, Dong-seok Ma, Ha-Nui Lee, Woo-jin Jo, Young-chang Song, Chang-wook Ji, Man-seok Oh, Ye-ji Seo"/>
    <n v="8"/>
    <x v="28"/>
    <s v="South Korea"/>
    <n v="1"/>
    <x v="227"/>
    <x v="3"/>
    <x v="1"/>
    <s v="102 min"/>
    <n v="102"/>
    <n v="102"/>
    <n v="5.929236914864914"/>
    <s v=""/>
    <s v="Comedies, Dramas, International Movies"/>
    <x v="4"/>
    <s v="Comedies, Dramas, International Movies"/>
    <n v="3"/>
  </r>
  <r>
    <n v="5060"/>
    <x v="3514"/>
    <x v="0"/>
    <x v="3513"/>
    <s v="David Wain"/>
    <s v="Will Forte, Domhnall Gleeson, Martin Mull, Joel McHale, Matt Lucas, Thomas Lennon, Seth Green, Jackie Tohn, Natasha Lyonne, Emmy Rossum, Elvy Yost, Matt Walsh, John Gemberling, Rick Glassman, Camille Guaty"/>
    <n v="15"/>
    <x v="0"/>
    <s v="United States"/>
    <n v="1"/>
    <x v="197"/>
    <x v="5"/>
    <x v="5"/>
    <s v="102 min"/>
    <n v="102"/>
    <n v="102"/>
    <n v="5.929236914864914"/>
    <s v=""/>
    <s v="Comedies"/>
    <x v="4"/>
    <s v="Comedies"/>
    <n v="1"/>
  </r>
  <r>
    <n v="5103"/>
    <x v="3515"/>
    <x v="0"/>
    <x v="3514"/>
    <s v="Jay Baruchel"/>
    <s v="Seann William Scott, Alison Pill, Liev Schreiber, Marc-Andr√© Grondin, Wyatt Russell, Elisha Cuthbert, Callum Keith Rennie, Jason Jones, Kim Coates, T.J. Miller"/>
    <n v="10"/>
    <x v="8"/>
    <s v="Canada"/>
    <n v="1"/>
    <x v="1292"/>
    <x v="9"/>
    <x v="12"/>
    <s v="102 min"/>
    <n v="102"/>
    <n v="102"/>
    <n v="5.929236914864914"/>
    <s v=""/>
    <s v="Comedies, International Movies, Sports Movies"/>
    <x v="4"/>
    <s v="Comedies, International Movies, Sports Movies"/>
    <n v="3"/>
  </r>
  <r>
    <n v="5224"/>
    <x v="3516"/>
    <x v="0"/>
    <x v="3515"/>
    <s v="Yesim Ustaoglu"/>
    <s v="Funda Eryiƒüit, Ecem Uzun, Mehmet Kurtulus, Okan Yalabik, Serkan Keskin, Sema Poyraz"/>
    <n v="6"/>
    <x v="61"/>
    <s v="Turkey, France, Germany, Poland"/>
    <n v="4"/>
    <x v="218"/>
    <x v="9"/>
    <x v="5"/>
    <s v="102 min"/>
    <n v="102"/>
    <n v="102"/>
    <n v="5.929236914864914"/>
    <s v=""/>
    <s v="Dramas, International Movies"/>
    <x v="2"/>
    <s v="Dramas, International Movies"/>
    <n v="2"/>
  </r>
  <r>
    <n v="5266"/>
    <x v="3517"/>
    <x v="0"/>
    <x v="3516"/>
    <s v="√Ålex de la Iglesia"/>
    <s v="Blanca Su√°rez, Mario Casas, Carmen Machi, Secun de la Rosa, Jaime Ordo√±ez, Terele P√°vez, Joaqu√≠n Climent, Alejandro Awada"/>
    <n v="8"/>
    <x v="14"/>
    <s v="Spain, Argentina"/>
    <n v="2"/>
    <x v="1293"/>
    <x v="3"/>
    <x v="5"/>
    <s v="102 min"/>
    <n v="102"/>
    <n v="102"/>
    <n v="5.929236914864914"/>
    <s v=""/>
    <s v="Comedies, Horror Movies, International Movies"/>
    <x v="4"/>
    <s v="Comedies, Horror Movies, International Movies"/>
    <n v="3"/>
  </r>
  <r>
    <n v="5418"/>
    <x v="3518"/>
    <x v="0"/>
    <x v="3517"/>
    <s v="Justin Kelly"/>
    <s v="James Franco, Zachary Quinto, Emma Roberts, Charlie Carver, Avan Jogia, Daryl Hannah, Lesley Ann Warren, Jefferson Mays, Jan Maxwell, Ahna O'Reilly"/>
    <n v="10"/>
    <x v="0"/>
    <s v="United States"/>
    <n v="1"/>
    <x v="1294"/>
    <x v="4"/>
    <x v="5"/>
    <s v="102 min"/>
    <n v="102"/>
    <n v="102"/>
    <n v="5.929236914864914"/>
    <s v=""/>
    <s v="Dramas, LGBTQ Movies"/>
    <x v="2"/>
    <s v="Dramas, LGBTQ Movies"/>
    <n v="2"/>
  </r>
  <r>
    <n v="5433"/>
    <x v="3519"/>
    <x v="0"/>
    <x v="3518"/>
    <s v="Michael John Warren"/>
    <s v="Nick Kroll, John Mulaney"/>
    <n v="2"/>
    <x v="0"/>
    <s v="United States"/>
    <n v="1"/>
    <x v="1212"/>
    <x v="3"/>
    <x v="5"/>
    <s v="102 min"/>
    <n v="102"/>
    <n v="102"/>
    <n v="5.929236914864914"/>
    <s v=""/>
    <s v="Stand-Up Comedy"/>
    <x v="8"/>
    <s v="Stand-Up Comedy"/>
    <n v="1"/>
  </r>
  <r>
    <n v="5447"/>
    <x v="3520"/>
    <x v="0"/>
    <x v="3519"/>
    <s v="Jun-seong Kim"/>
    <s v="Ko Soo, Kyung-gu Seol, Yu-chun Park, Hye-jung Kang, In-hwan Park, Ho-jin Chun"/>
    <n v="6"/>
    <x v="28"/>
    <s v="South Korea"/>
    <n v="1"/>
    <x v="1295"/>
    <x v="3"/>
    <x v="5"/>
    <s v="102 min"/>
    <n v="102"/>
    <n v="102"/>
    <n v="5.929236914864914"/>
    <s v=""/>
    <s v="International Movies, Sci-Fi &amp; Fantasy, Thrillers"/>
    <x v="7"/>
    <s v="International Movies, Sci-Fi &amp; Fantasy, Thrillers"/>
    <n v="3"/>
  </r>
  <r>
    <n v="5557"/>
    <x v="3521"/>
    <x v="0"/>
    <x v="3520"/>
    <s v="Charlie McDowell"/>
    <s v="Jason Segel, Rooney Mara, Robert Redford, Riley Keough, Jesse Plemons, Ron Canada"/>
    <n v="6"/>
    <x v="0"/>
    <s v="United States"/>
    <n v="1"/>
    <x v="21"/>
    <x v="3"/>
    <x v="5"/>
    <s v="102 min"/>
    <n v="102"/>
    <n v="102"/>
    <n v="5.929236914864914"/>
    <s v=""/>
    <s v="Dramas, Independent Movies, Romantic Movies"/>
    <x v="2"/>
    <s v="Dramas, Independent Movies, Romantic Movies"/>
    <n v="3"/>
  </r>
  <r>
    <n v="5580"/>
    <x v="3522"/>
    <x v="0"/>
    <x v="3521"/>
    <s v="Gerard McMurray"/>
    <s v="Trevor Jackson, Alfre Woodard, Trevante Rhodes, Steve Harris, DeRon Horton, Rotimi, Serayah, Tosin Cole, Malik Bazille, Octavius J. Johnson, Davyon St. Usaire, Mitchell Edwards, Nafessa Williams, Christian Robinson, Imani Hakim, Raquel Bianca John"/>
    <n v="16"/>
    <x v="0"/>
    <s v="United States"/>
    <n v="1"/>
    <x v="63"/>
    <x v="3"/>
    <x v="5"/>
    <s v="102 min"/>
    <n v="102"/>
    <n v="102"/>
    <n v="5.929236914864914"/>
    <s v=""/>
    <s v="Dramas, Independent Movies"/>
    <x v="2"/>
    <s v="Dramas, Independent Movies"/>
    <n v="2"/>
  </r>
  <r>
    <n v="5627"/>
    <x v="3523"/>
    <x v="0"/>
    <x v="3522"/>
    <s v="Marco Dutra"/>
    <s v="Leonardo Sbaraglia, Carolina Dieckmann, Chino Dar√≠n, Alvaro Armand Ugon, Mirella Pascual, Roberto Su√°rez, Paula Cohen, Dylan Cortes, Priscila Bellora, Gabriela Freire, Mar√≠a Mendive"/>
    <n v="11"/>
    <x v="23"/>
    <s v="Brazil"/>
    <n v="1"/>
    <x v="1296"/>
    <x v="9"/>
    <x v="5"/>
    <s v="102 min"/>
    <n v="102"/>
    <n v="102"/>
    <n v="5.929236914864914"/>
    <s v=""/>
    <s v="Dramas, International Movies"/>
    <x v="2"/>
    <s v="Dramas, International Movies"/>
    <n v="2"/>
  </r>
  <r>
    <n v="5993"/>
    <x v="3524"/>
    <x v="0"/>
    <x v="3523"/>
    <s v="Richard Donner"/>
    <s v="Bruce Willis, Mos Def, David Morse, Jenna Stern, Cylk Cozart, Casey Sander, David Zayas, Robert Racki, Patrick Garrow, Sasha Roiz"/>
    <n v="10"/>
    <x v="0"/>
    <s v="United States, Germany"/>
    <n v="2"/>
    <x v="55"/>
    <x v="24"/>
    <x v="2"/>
    <s v="102 min"/>
    <n v="102"/>
    <n v="102"/>
    <n v="5.929236914864914"/>
    <s v=""/>
    <s v="Action &amp; Adventure"/>
    <x v="1"/>
    <s v="Action &amp; Adventure"/>
    <n v="1"/>
  </r>
  <r>
    <n v="5994"/>
    <x v="3525"/>
    <x v="0"/>
    <x v="3524"/>
    <s v="Burr Steers"/>
    <s v="Zac Efron, Leslie Mann, Matthew Perry, Thomas Lennon, Michelle Trachtenberg, Melora Hardin, Sterling Knight, Hunter Parrish, Nicole Sullivan, Allison Miller"/>
    <n v="10"/>
    <x v="0"/>
    <s v="United States"/>
    <n v="1"/>
    <x v="225"/>
    <x v="16"/>
    <x v="2"/>
    <s v="102 min"/>
    <n v="102"/>
    <n v="102"/>
    <n v="5.929236914864914"/>
    <s v=""/>
    <s v="Comedies"/>
    <x v="4"/>
    <s v="Comedies"/>
    <n v="1"/>
  </r>
  <r>
    <n v="6063"/>
    <x v="3526"/>
    <x v="0"/>
    <x v="3525"/>
    <s v="Adam Shankman"/>
    <s v="Mandy Moore, Shane West, Peter Coyote, Daryl Hannah, Lauren German, Clayne Crawford, Al Thompson"/>
    <n v="7"/>
    <x v="0"/>
    <s v="United States"/>
    <n v="1"/>
    <x v="1035"/>
    <x v="43"/>
    <x v="7"/>
    <s v="102 min"/>
    <n v="102"/>
    <n v="102"/>
    <n v="5.929236914864914"/>
    <s v=""/>
    <s v="Dramas, Romantic Movies"/>
    <x v="2"/>
    <s v="Dramas, Romantic Movies"/>
    <n v="2"/>
  </r>
  <r>
    <n v="6111"/>
    <x v="3527"/>
    <x v="0"/>
    <x v="3526"/>
    <s v="Gervasio Iglesias, Alexis Morante"/>
    <s v="Alejandro Sanz"/>
    <n v="1"/>
    <x v="14"/>
    <s v="Spain"/>
    <n v="1"/>
    <x v="1140"/>
    <x v="5"/>
    <x v="5"/>
    <s v="102 min"/>
    <n v="102"/>
    <n v="102"/>
    <n v="5.929236914864914"/>
    <s v=""/>
    <s v="Documentaries, International Movies, Music &amp; Musicals"/>
    <x v="3"/>
    <s v="Documentaries, International Movies, Music &amp; Musicals"/>
    <n v="3"/>
  </r>
  <r>
    <n v="6148"/>
    <x v="3528"/>
    <x v="0"/>
    <x v="3527"/>
    <s v="Mary Harron"/>
    <s v="Christian Bale, Willem Dafoe, Jared Leto, Reese Witherspoon, Samantha Mathis, Chlo√´ Sevigny, Justin Theroux, Josh Lucas, Matt Ross, Bill Sage, Cara Seymour, Guinevere Turner"/>
    <n v="12"/>
    <x v="0"/>
    <s v="United States, Canada"/>
    <n v="2"/>
    <x v="184"/>
    <x v="32"/>
    <x v="12"/>
    <s v="102 min"/>
    <n v="102"/>
    <n v="102"/>
    <n v="5.929236914864914"/>
    <s v=""/>
    <s v="Comedies, Cult Movies, Dramas"/>
    <x v="4"/>
    <s v="Comedies, Cult Movies, Dramas"/>
    <n v="3"/>
  </r>
  <r>
    <n v="6196"/>
    <x v="3529"/>
    <x v="0"/>
    <x v="3528"/>
    <s v="David Morris, Jacqui Morris"/>
    <s v="Harold Evans"/>
    <n v="1"/>
    <x v="6"/>
    <s v="United Kingdom"/>
    <n v="1"/>
    <x v="1297"/>
    <x v="0"/>
    <x v="1"/>
    <s v="102 min"/>
    <n v="102"/>
    <n v="102"/>
    <n v="5.929236914864914"/>
    <s v=""/>
    <s v="Documentaries, International Movies"/>
    <x v="3"/>
    <s v="Documentaries, International Movies"/>
    <n v="2"/>
  </r>
  <r>
    <n v="6371"/>
    <x v="3530"/>
    <x v="0"/>
    <x v="3529"/>
    <s v="Sean McNamara"/>
    <s v="Logan Browning, Janel Parrish, Nathalia Ramos, Skyler Shaye, Chelsea Kane"/>
    <n v="5"/>
    <x v="0"/>
    <s v="United States"/>
    <n v="1"/>
    <x v="1298"/>
    <x v="37"/>
    <x v="7"/>
    <s v="102 min"/>
    <n v="102"/>
    <n v="102"/>
    <n v="5.929236914864914"/>
    <s v=""/>
    <s v="Children &amp; Family Movies, Comedies"/>
    <x v="0"/>
    <s v="Children &amp; Family Movies, Comedies"/>
    <n v="2"/>
  </r>
  <r>
    <n v="6687"/>
    <x v="3531"/>
    <x v="0"/>
    <x v="3530"/>
    <s v="Jon Spira"/>
    <s v="Paul Blake, Jeremy Bulloch, John Chapman, Anthony Forrest, Laurie Goode, Garrick Hagon, Derek Lyons, Angus MacInnes, David Prowse, Pam Rose"/>
    <n v="10"/>
    <x v="6"/>
    <s v="United Kingdom"/>
    <n v="1"/>
    <x v="1299"/>
    <x v="4"/>
    <x v="6"/>
    <s v="102 min"/>
    <n v="102"/>
    <n v="102"/>
    <n v="5.929236914864914"/>
    <s v=""/>
    <s v="Documentaries"/>
    <x v="3"/>
    <s v="Documentaries"/>
    <n v="1"/>
  </r>
  <r>
    <n v="6703"/>
    <x v="3532"/>
    <x v="0"/>
    <x v="3531"/>
    <s v="Drake Doremus"/>
    <s v="Nicholas Hoult, Kristen Stewart, Jacki Weaver, Guy Pearce, Rebecca Hazlewood, Scott Lawrence, Kai Lennox, Rizwan Manji"/>
    <n v="8"/>
    <x v="0"/>
    <s v="United States, Indonesia"/>
    <n v="2"/>
    <x v="1300"/>
    <x v="4"/>
    <x v="2"/>
    <s v="102 min"/>
    <n v="102"/>
    <n v="102"/>
    <n v="5.929236914864914"/>
    <s v=""/>
    <s v="Dramas, Romantic Movies, Sci-Fi &amp; Fantasy"/>
    <x v="2"/>
    <s v="Dramas, Romantic Movies, Sci-Fi &amp; Fantasy"/>
    <n v="3"/>
  </r>
  <r>
    <n v="6716"/>
    <x v="3533"/>
    <x v="0"/>
    <x v="3532"/>
    <s v="Ivan Reitman"/>
    <s v="David Duchovny, Julianne Moore, Orlando Jones, Seann William Scott, Ted Levine, Ethan Suplee, Michael Bower, Pat Kilbane, Ty Burrell, Dan Aykroyd"/>
    <n v="10"/>
    <x v="0"/>
    <s v="United States"/>
    <n v="1"/>
    <x v="84"/>
    <x v="22"/>
    <x v="2"/>
    <s v="102 min"/>
    <n v="102"/>
    <n v="102"/>
    <n v="5.929236914864914"/>
    <s v=""/>
    <s v="Comedies, Sci-Fi &amp; Fantasy"/>
    <x v="4"/>
    <s v="Comedies, Sci-Fi &amp; Fantasy"/>
    <n v="2"/>
  </r>
  <r>
    <n v="6740"/>
    <x v="3534"/>
    <x v="0"/>
    <x v="3533"/>
    <s v="Nagraj Manjule"/>
    <s v="Somnath Awghade, Suraj Pawar, Chhaya Kadam, Kishore Kadam, Rajeshwari Kharat, Bhushan Manjule, Nagraj Manjule, Sohail Shaikh, Sanjay Chaudhri, Vikas Pandurang Patil"/>
    <n v="10"/>
    <x v="17"/>
    <s v="India"/>
    <n v="1"/>
    <x v="180"/>
    <x v="0"/>
    <x v="11"/>
    <s v="102 min"/>
    <n v="102"/>
    <n v="102"/>
    <n v="5.929236914864914"/>
    <s v=""/>
    <s v="Dramas, Independent Movies, International Movies"/>
    <x v="2"/>
    <s v="Dramas, Independent Movies, International Movies"/>
    <n v="3"/>
  </r>
  <r>
    <n v="6760"/>
    <x v="3535"/>
    <x v="0"/>
    <x v="3534"/>
    <s v="Steven C. Miller"/>
    <s v="Hayden Christensen, Bruce Willis, Gethin Anthony, Megan Leonard, Tyler Jon Olson, Shea Buckner, William DeMeo, Magi Avila, Ty Shelton, Christine Dye"/>
    <n v="10"/>
    <x v="6"/>
    <s v="United Kingdom, Canada, United States"/>
    <n v="3"/>
    <x v="184"/>
    <x v="3"/>
    <x v="12"/>
    <s v="102 min"/>
    <n v="102"/>
    <n v="102"/>
    <n v="5.929236914864914"/>
    <s v=""/>
    <s v="Action &amp; Adventure"/>
    <x v="1"/>
    <s v="Action &amp; Adventure"/>
    <n v="1"/>
  </r>
  <r>
    <n v="6769"/>
    <x v="3536"/>
    <x v="0"/>
    <x v="3535"/>
    <s v="Khaled Marei"/>
    <s v="Ahmed Helmy, Donia Samir Ghanim, Sabrine, Bayyumi Fuad, Jamila Adel Awad, Bea, Yasser El Tobgy, Enaam Salousa"/>
    <n v="8"/>
    <x v="5"/>
    <s v="Egypt"/>
    <n v="1"/>
    <x v="316"/>
    <x v="9"/>
    <x v="1"/>
    <s v="102 min"/>
    <n v="102"/>
    <n v="102"/>
    <n v="5.929236914864914"/>
    <s v=""/>
    <s v="Comedies, International Movies"/>
    <x v="4"/>
    <s v="Comedies, International Movies"/>
    <n v="2"/>
  </r>
  <r>
    <n v="6898"/>
    <x v="3537"/>
    <x v="0"/>
    <x v="3536"/>
    <s v="Abba T. Makama"/>
    <s v="Ifeanyi Dike Jr., Jamal Ibrahim, Samuel Robinson, Cristabel Goddy, Okey Uzoeshi, Bimbo Manuel, Meg Otanwa, Eric Didie, Donatus Ekwuazi, Omoye Uzamere"/>
    <n v="10"/>
    <x v="9"/>
    <s v="Nigeria"/>
    <n v="1"/>
    <x v="180"/>
    <x v="9"/>
    <x v="5"/>
    <s v="102 min"/>
    <n v="102"/>
    <n v="102"/>
    <n v="5.929236914864914"/>
    <s v=""/>
    <s v="Comedies, Independent Movies, International Movies"/>
    <x v="4"/>
    <s v="Comedies, Independent Movies, International Movies"/>
    <n v="3"/>
  </r>
  <r>
    <n v="6957"/>
    <x v="3538"/>
    <x v="0"/>
    <x v="3537"/>
    <s v="David Mackenzie"/>
    <s v="Jeff Bridges, Chris Pine, Ben Foster, Gil Birmingham, Marin Ireland, Katy Mixon, Dale Dickey, Kevin Rankin, William Sterchi"/>
    <n v="9"/>
    <x v="0"/>
    <s v="United States"/>
    <n v="1"/>
    <x v="191"/>
    <x v="9"/>
    <x v="12"/>
    <s v="102 min"/>
    <n v="102"/>
    <n v="102"/>
    <n v="5.929236914864914"/>
    <s v=""/>
    <s v="Dramas, Independent Movies"/>
    <x v="2"/>
    <s v="Dramas, Independent Movies"/>
    <n v="2"/>
  </r>
  <r>
    <n v="6988"/>
    <x v="3539"/>
    <x v="0"/>
    <x v="3538"/>
    <s v="Note Chern-Yim"/>
    <s v="Krissada Sukosol, Natee Aekwijit, Yoakyake Chernyim, Der Doksadao, Note Chern-Yim, Kohtee Aramboy, Chaleumpol Tikumpornteerawong"/>
    <n v="7"/>
    <x v="51"/>
    <s v="Thailand"/>
    <n v="1"/>
    <x v="1040"/>
    <x v="10"/>
    <x v="5"/>
    <s v="102 min"/>
    <n v="102"/>
    <n v="102"/>
    <n v="5.929236914864914"/>
    <s v=""/>
    <s v="Comedies, Faith &amp; Spirituality, International Movies"/>
    <x v="4"/>
    <s v="Comedies, Faith &amp; Spirituality, International Movies"/>
    <n v="3"/>
  </r>
  <r>
    <n v="7088"/>
    <x v="3540"/>
    <x v="0"/>
    <x v="3539"/>
    <s v="Patricia Rozema"/>
    <s v="Ellen Page, Evan Rachel Wood, Max Minghella, Callum Keith Rennie, Michael Eklund, Wendy Crewson"/>
    <n v="6"/>
    <x v="8"/>
    <s v="Canada"/>
    <n v="1"/>
    <x v="668"/>
    <x v="4"/>
    <x v="12"/>
    <s v="102 min"/>
    <n v="102"/>
    <n v="102"/>
    <n v="5.929236914864914"/>
    <s v=""/>
    <s v="Dramas, International Movies, Sci-Fi &amp; Fantasy"/>
    <x v="2"/>
    <s v="Dramas, International Movies, Sci-Fi &amp; Fantasy"/>
    <n v="3"/>
  </r>
  <r>
    <n v="7131"/>
    <x v="3541"/>
    <x v="0"/>
    <x v="3540"/>
    <s v="Joe Boyd"/>
    <s v="Jimi Hendrix, Eric Clapton, Billy Cox"/>
    <n v="3"/>
    <x v="0"/>
    <s v="United States"/>
    <n v="1"/>
    <x v="55"/>
    <x v="47"/>
    <x v="12"/>
    <s v="102 min"/>
    <n v="102"/>
    <n v="102"/>
    <n v="5.929236914864914"/>
    <s v=""/>
    <s v="Documentaries, Music &amp; Musicals"/>
    <x v="3"/>
    <s v="Documentaries, Music &amp; Musicals"/>
    <n v="2"/>
  </r>
  <r>
    <n v="7372"/>
    <x v="3542"/>
    <x v="0"/>
    <x v="3541"/>
    <s v="Chun Wong"/>
    <s v="Shawn Yue, Eric Tsang, Elaine Jin, Charmaine Fong"/>
    <n v="4"/>
    <x v="50"/>
    <s v="Hong Kong"/>
    <n v="1"/>
    <x v="1301"/>
    <x v="9"/>
    <x v="5"/>
    <s v="102 min"/>
    <n v="102"/>
    <n v="102"/>
    <n v="5.929236914864914"/>
    <s v=""/>
    <s v="Dramas, International Movies"/>
    <x v="2"/>
    <s v="Dramas, International Movies"/>
    <n v="2"/>
  </r>
  <r>
    <n v="7519"/>
    <x v="3543"/>
    <x v="0"/>
    <x v="3542"/>
    <s v="Tomer Heymann"/>
    <s v="Ohad Naharin"/>
    <n v="1"/>
    <x v="29"/>
    <s v="Israel, Sweden, Germany, Netherlands"/>
    <n v="4"/>
    <x v="185"/>
    <x v="4"/>
    <x v="1"/>
    <s v="102 min"/>
    <n v="102"/>
    <n v="102"/>
    <n v="5.929236914864914"/>
    <s v=""/>
    <s v="Documentaries, International Movies"/>
    <x v="3"/>
    <s v="Documentaries, International Movies"/>
    <n v="2"/>
  </r>
  <r>
    <n v="7560"/>
    <x v="3544"/>
    <x v="0"/>
    <x v="3543"/>
    <s v="Masahiko Murata"/>
    <s v="Junko Takeuchi, Chie Nakamura, Rikiya Koyama, Kazuhiko Inoue, Masaki Terasoma, Mie Sonozaki, Yuichi Nakamura, Kengo Kawanishi, Kosei Hirota, Masako Katsuki"/>
    <n v="10"/>
    <x v="1"/>
    <s v="Japan"/>
    <n v="1"/>
    <x v="87"/>
    <x v="12"/>
    <x v="1"/>
    <s v="102 min"/>
    <n v="102"/>
    <n v="102"/>
    <n v="5.929236914864914"/>
    <s v=""/>
    <s v="Action &amp; Adventure, Anime Features, International Movies"/>
    <x v="1"/>
    <s v="Action &amp; Adventure, Anime Features, International Movies"/>
    <n v="3"/>
  </r>
  <r>
    <n v="7621"/>
    <x v="3545"/>
    <x v="0"/>
    <x v="3544"/>
    <s v="Lesli Linka Glatter"/>
    <s v="Christina Ricci, Rosie O'Donnell, Thora Birch, Melanie Griffith, Gaby Hoffmann, Demi Moore, Ashleigh Aston Moore, Rita Wilson, Janeane Garofalo, Hank Azaria, Bonnie Hunt, Cloris Leachman"/>
    <n v="12"/>
    <x v="0"/>
    <s v="United States"/>
    <n v="1"/>
    <x v="737"/>
    <x v="42"/>
    <x v="2"/>
    <s v="102 min"/>
    <n v="102"/>
    <n v="102"/>
    <n v="5.929236914864914"/>
    <s v=""/>
    <s v="Dramas"/>
    <x v="2"/>
    <s v="Dramas"/>
    <n v="1"/>
  </r>
  <r>
    <n v="7648"/>
    <x v="3546"/>
    <x v="0"/>
    <x v="3545"/>
    <s v="Barak Goodman"/>
    <m/>
    <n v="0"/>
    <x v="0"/>
    <s v="United States"/>
    <n v="1"/>
    <x v="229"/>
    <x v="3"/>
    <x v="1"/>
    <s v="102 min"/>
    <n v="102"/>
    <n v="102"/>
    <n v="5.929236914864914"/>
    <s v=""/>
    <s v="Documentaries"/>
    <x v="3"/>
    <s v="Documentaries"/>
    <n v="1"/>
  </r>
  <r>
    <n v="7687"/>
    <x v="3547"/>
    <x v="0"/>
    <x v="3546"/>
    <s v="Adam Collins, Luke Radford"/>
    <s v="Adam Collins, Jessica Norris, Ian Hitchens, Steven Blades, Zara Phythian, Anthony Burrows, Andy Calderwood, Emmeline Kellie, Andre Squire, Ollie Christie"/>
    <n v="10"/>
    <x v="6"/>
    <s v="United Kingdom"/>
    <n v="1"/>
    <x v="684"/>
    <x v="5"/>
    <x v="5"/>
    <s v="102 min"/>
    <n v="102"/>
    <n v="102"/>
    <n v="5.929236914864914"/>
    <s v=""/>
    <s v="Action &amp; Adventure"/>
    <x v="1"/>
    <s v="Action &amp; Adventure"/>
    <n v="1"/>
  </r>
  <r>
    <n v="7936"/>
    <x v="3548"/>
    <x v="0"/>
    <x v="3547"/>
    <s v="Gilles Paquet-Brenner"/>
    <s v="Aidan Quinn, Kristin Scott Thomas, Fr√©d√©ric Pierrot, Michel Duchaussoy, Dominique Frot, Niels Arestrup, M√©lusine Mayance, Gis√®le Casadesus, Natasha Mashkevich"/>
    <n v="9"/>
    <x v="11"/>
    <s v="France"/>
    <n v="1"/>
    <x v="1216"/>
    <x v="10"/>
    <x v="2"/>
    <s v="102 min"/>
    <n v="102"/>
    <n v="102"/>
    <n v="5.929236914864914"/>
    <s v=""/>
    <s v="Dramas, International Movies"/>
    <x v="2"/>
    <s v="Dramas, International Movies"/>
    <n v="2"/>
  </r>
  <r>
    <n v="7981"/>
    <x v="3549"/>
    <x v="0"/>
    <x v="3548"/>
    <s v="Ozan A√ßƒ±ktan"/>
    <s v="Tolga √áevik, K√∂ksal Eng√ºr, Pelin K√∂rm√ºk√ß√º, Toprak Sergen, Zeynep √ñzder"/>
    <n v="5"/>
    <x v="61"/>
    <s v="Turkey"/>
    <n v="1"/>
    <x v="63"/>
    <x v="11"/>
    <x v="1"/>
    <s v="102 min"/>
    <n v="102"/>
    <n v="102"/>
    <n v="5.929236914864914"/>
    <s v=""/>
    <s v="Comedies, International Movies"/>
    <x v="4"/>
    <s v="Comedies, International Movies"/>
    <n v="2"/>
  </r>
  <r>
    <n v="8165"/>
    <x v="3550"/>
    <x v="0"/>
    <x v="3549"/>
    <s v="Jevons Au, Zune Kwok, Chow Kwun-wai, Ng Ka-Leung, Wong Fei-Pang"/>
    <s v="Wong Jing, Lau Ho-Chi, Leung Kin-Ping"/>
    <n v="3"/>
    <x v="50"/>
    <s v="Hong Kong"/>
    <n v="1"/>
    <x v="74"/>
    <x v="4"/>
    <x v="5"/>
    <s v="102 min"/>
    <n v="102"/>
    <n v="102"/>
    <n v="5.929236914864914"/>
    <s v=""/>
    <s v="Dramas, Independent Movies, International Movies"/>
    <x v="2"/>
    <s v="Dramas, Independent Movies, International Movies"/>
    <n v="3"/>
  </r>
  <r>
    <n v="8260"/>
    <x v="3551"/>
    <x v="0"/>
    <x v="3550"/>
    <s v="Alex Proyas"/>
    <s v="Brandon Lee, Rochelle Davis, Ernie Hudson, Michael Wincott, Bai Ling, Sofia Shinas, Anna Levine, David Patrick Kelly, Angel David, Laurence Mason, Michael Massee, Tony Todd, Jon Polito"/>
    <n v="13"/>
    <x v="0"/>
    <s v="United States"/>
    <n v="1"/>
    <x v="191"/>
    <x v="28"/>
    <x v="12"/>
    <s v="102 min"/>
    <n v="102"/>
    <n v="102"/>
    <n v="5.929236914864914"/>
    <s v=""/>
    <s v="Action &amp; Adventure, Cult Movies, Sci-Fi &amp; Fantasy"/>
    <x v="1"/>
    <s v="Action &amp; Adventure, Cult Movies, Sci-Fi &amp; Fantasy"/>
    <n v="3"/>
  </r>
  <r>
    <n v="8481"/>
    <x v="3552"/>
    <x v="0"/>
    <x v="3551"/>
    <s v="Alison MacLean"/>
    <s v="James Rolleston, Kerry Fox, Ella Edwards, Alice Englert"/>
    <n v="4"/>
    <x v="39"/>
    <s v="New Zealand"/>
    <n v="1"/>
    <x v="180"/>
    <x v="9"/>
    <x v="5"/>
    <s v="102 min"/>
    <n v="102"/>
    <n v="102"/>
    <n v="5.929236914864914"/>
    <s v=""/>
    <s v="Dramas, Independent Movies, International Movies"/>
    <x v="2"/>
    <s v="Dramas, Independent Movies, International Movies"/>
    <n v="3"/>
  </r>
  <r>
    <n v="8643"/>
    <x v="3553"/>
    <x v="0"/>
    <x v="3552"/>
    <s v="Kevin Smith"/>
    <s v="Michael Parks, Justin Long, Haley Joel Osment, Genesis Rodriguez, Johnny Depp, Harley Morenstein, Ralph Garman, Jennifer Schwalbach"/>
    <n v="8"/>
    <x v="0"/>
    <s v="United States"/>
    <n v="1"/>
    <x v="495"/>
    <x v="0"/>
    <x v="12"/>
    <s v="102 min"/>
    <n v="102"/>
    <n v="102"/>
    <n v="5.929236914864914"/>
    <s v=""/>
    <s v="Horror Movies"/>
    <x v="9"/>
    <s v="Horror Movies"/>
    <n v="1"/>
  </r>
  <r>
    <n v="8720"/>
    <x v="3554"/>
    <x v="0"/>
    <x v="3553"/>
    <s v="Huang Lei"/>
    <s v="Huang Lei, Sun Li, Lee Li-Chun, Zhang Weixin, Hai Qing, Wang Xun, Wei Daxun, Lorene Ren, Lei Huang"/>
    <n v="9"/>
    <x v="42"/>
    <s v="China"/>
    <n v="1"/>
    <x v="130"/>
    <x v="3"/>
    <x v="1"/>
    <s v="102 min"/>
    <n v="102"/>
    <n v="102"/>
    <n v="5.929236914864914"/>
    <s v=""/>
    <s v="Comedies, Dramas, International Movies"/>
    <x v="4"/>
    <s v="Comedies, Dramas, International Movies"/>
    <n v="3"/>
  </r>
  <r>
    <n v="28"/>
    <x v="3555"/>
    <x v="0"/>
    <x v="3554"/>
    <s v="Dennis Dugan"/>
    <s v="Adam Sandler, Kevin James, Chris Rock, David Spade, Rob Schneider, Salma Hayek, Maria Bello, Maya Rudolph, Colin Quinn, Tim Meadows, Joyce Van Patten"/>
    <n v="11"/>
    <x v="0"/>
    <s v="United States"/>
    <n v="1"/>
    <x v="1302"/>
    <x v="10"/>
    <x v="2"/>
    <s v="103 min"/>
    <n v="103"/>
    <n v="103"/>
    <n v="11.799241808030798"/>
    <s v=""/>
    <s v="Comedies"/>
    <x v="4"/>
    <s v="Comedies"/>
    <n v="1"/>
  </r>
  <r>
    <n v="65"/>
    <x v="3556"/>
    <x v="0"/>
    <x v="3555"/>
    <s v="David Yarovesky"/>
    <s v="Winslow Fegley, Lidya Jewett, Krysten Ritter"/>
    <n v="3"/>
    <x v="2"/>
    <m/>
    <n v="0"/>
    <x v="698"/>
    <x v="6"/>
    <x v="6"/>
    <s v="103 min"/>
    <n v="103"/>
    <n v="103"/>
    <n v="11.799241808030798"/>
    <s v=""/>
    <s v="Children &amp; Family Movies"/>
    <x v="0"/>
    <s v="Children &amp; Family Movies"/>
    <n v="1"/>
  </r>
  <r>
    <n v="160"/>
    <x v="3557"/>
    <x v="0"/>
    <x v="3556"/>
    <s v="Pang Ho-cheung"/>
    <s v="Miriam Chin Wah Yeung, Shawn Yue, Singh Hartihan Bitto, Isabel Chan, Cheung Tat-ming, Matt Chow, Chui Tien-you, Queenie Chu, Charmaine Fong, Vincent Kok"/>
    <n v="10"/>
    <x v="50"/>
    <s v="Hong Kong"/>
    <n v="1"/>
    <x v="344"/>
    <x v="10"/>
    <x v="5"/>
    <s v="103 min"/>
    <n v="103"/>
    <n v="103"/>
    <n v="11.799241808030798"/>
    <s v=""/>
    <s v="Comedies, Dramas, International Movies"/>
    <x v="4"/>
    <s v="Comedies, Dramas, International Movies"/>
    <n v="3"/>
  </r>
  <r>
    <n v="334"/>
    <x v="3558"/>
    <x v="0"/>
    <x v="3557"/>
    <s v="John Hughes"/>
    <s v="Matthew Broderick, Alan Ruck, Mia Sara, Jeffrey Jones, Jennifer Grey, Cindy Pickett, Lyman Ward, Edie McClurg, Charlie Sheen, Kristy Swanson, Ben Stein, Del Close"/>
    <n v="12"/>
    <x v="0"/>
    <s v="United States"/>
    <n v="1"/>
    <x v="757"/>
    <x v="45"/>
    <x v="2"/>
    <s v="103 min"/>
    <n v="103"/>
    <n v="103"/>
    <n v="11.799241808030798"/>
    <s v=""/>
    <s v="Classic Movies, Comedies, Cult Movies"/>
    <x v="5"/>
    <s v="Classic Movies, Comedies, Cult Movies"/>
    <n v="3"/>
  </r>
  <r>
    <n v="366"/>
    <x v="3559"/>
    <x v="0"/>
    <x v="3558"/>
    <s v="Najwa Najjar"/>
    <s v="Khaled Abol El Naga, Souad Massi, Suhail Haddad, Malak Ermileh, Maisa Abd Elhadi, Walid Abdul Salam, Nisreen Faour, Areen Omari"/>
    <n v="8"/>
    <x v="11"/>
    <s v="France, Algeria"/>
    <n v="2"/>
    <x v="1119"/>
    <x v="0"/>
    <x v="1"/>
    <s v="103 min"/>
    <n v="103"/>
    <n v="103"/>
    <n v="11.799241808030798"/>
    <s v=""/>
    <s v="Dramas, Independent Movies, International Movies"/>
    <x v="2"/>
    <s v="Dramas, Independent Movies, International Movies"/>
    <n v="3"/>
  </r>
  <r>
    <n v="573"/>
    <x v="3560"/>
    <x v="0"/>
    <x v="3559"/>
    <s v="Joel Hopkins"/>
    <s v="Diane Keaton, Brendan Gleeson, Lesley Manville, Jason Watkins, James Norton, Phil Davis"/>
    <n v="6"/>
    <x v="6"/>
    <s v="United Kingdom, Belgium"/>
    <n v="2"/>
    <x v="132"/>
    <x v="2"/>
    <x v="2"/>
    <s v="103 min"/>
    <n v="103"/>
    <n v="103"/>
    <n v="11.799241808030798"/>
    <s v=""/>
    <s v="Comedies, Dramas, International Movies"/>
    <x v="4"/>
    <s v="Comedies, Dramas, International Movies"/>
    <n v="3"/>
  </r>
  <r>
    <n v="607"/>
    <x v="3561"/>
    <x v="0"/>
    <x v="3560"/>
    <s v="Stephen Frears"/>
    <s v="Helen Mirren, Michael Sheen, James Cromwell, Helen McCrory, Alex Jennings, Roger Allam, Sylvia Syms, Mark Bazeley"/>
    <n v="8"/>
    <x v="6"/>
    <s v="United Kingdom, United States, France, Italy"/>
    <n v="4"/>
    <x v="132"/>
    <x v="24"/>
    <x v="2"/>
    <s v="103 min"/>
    <n v="103"/>
    <n v="103"/>
    <n v="11.799241808030798"/>
    <s v=""/>
    <s v="Dramas, International Movies"/>
    <x v="2"/>
    <s v="Dramas, International Movies"/>
    <n v="2"/>
  </r>
  <r>
    <n v="610"/>
    <x v="3562"/>
    <x v="0"/>
    <x v="3561"/>
    <s v="Florian Henckel von Donnersmarck"/>
    <s v="Angelina Jolie, Johnny Depp, Paul Bettany, Timothy Dalton, Steven Berkoff, Rufus Sewell, Christian De Sica, Alessio Boni, Daniele Pecci, Giovanni Guidelli"/>
    <n v="10"/>
    <x v="0"/>
    <s v="United States, France, Italy, United Kingdom"/>
    <n v="4"/>
    <x v="132"/>
    <x v="10"/>
    <x v="2"/>
    <s v="103 min"/>
    <n v="103"/>
    <n v="103"/>
    <n v="11.799241808030798"/>
    <s v=""/>
    <s v="Action &amp; Adventure, Romantic Movies"/>
    <x v="1"/>
    <s v="Action &amp; Adventure, Romantic Movies"/>
    <n v="2"/>
  </r>
  <r>
    <n v="763"/>
    <x v="3563"/>
    <x v="0"/>
    <x v="3562"/>
    <s v="Lee Kae-byeok"/>
    <s v="Jang Ki-yong, Chae Soo-bin, Jung Soo-jung"/>
    <n v="3"/>
    <x v="28"/>
    <s v="South Korea"/>
    <n v="1"/>
    <x v="291"/>
    <x v="6"/>
    <x v="1"/>
    <s v="103 min"/>
    <n v="103"/>
    <n v="103"/>
    <n v="11.799241808030798"/>
    <s v=""/>
    <s v="Comedies, International Movies, Romantic Movies"/>
    <x v="4"/>
    <s v="Comedies, International Movies, Romantic Movies"/>
    <n v="3"/>
  </r>
  <r>
    <n v="783"/>
    <x v="3564"/>
    <x v="0"/>
    <x v="3563"/>
    <s v="Lance Young"/>
    <s v="Craig Sheffer, Sheryl Lee, Terence Stamp, Casey Siemaszko, Spalding Gray, Lois Chiles, Blu Mankuma, Ken Camroux-Taylor, Eli Gabay, Molly Parker"/>
    <n v="10"/>
    <x v="8"/>
    <s v="Canada, United States"/>
    <n v="2"/>
    <x v="64"/>
    <x v="53"/>
    <x v="12"/>
    <s v="103 min"/>
    <n v="103"/>
    <n v="103"/>
    <n v="11.799241808030798"/>
    <s v=""/>
    <s v="Dramas, Romantic Movies"/>
    <x v="2"/>
    <s v="Dramas, Romantic Movies"/>
    <n v="2"/>
  </r>
  <r>
    <n v="828"/>
    <x v="3565"/>
    <x v="0"/>
    <x v="3564"/>
    <s v="Ekene Som Mekwunye"/>
    <s v="Frank Donga, Gold Ikponmwosa, Ali Nuhu, Eniola Badmus, Ogbolor, Genoveva Umeh, Gbubemi Ejeye, Ajayi Akorede, Serge Noujaim"/>
    <n v="9"/>
    <x v="2"/>
    <m/>
    <n v="0"/>
    <x v="1303"/>
    <x v="6"/>
    <x v="1"/>
    <s v="103 min"/>
    <n v="103"/>
    <n v="103"/>
    <n v="11.799241808030798"/>
    <s v=""/>
    <s v="Comedies, International Movies"/>
    <x v="4"/>
    <s v="Comedies, International Movies"/>
    <n v="2"/>
  </r>
  <r>
    <n v="988"/>
    <x v="3566"/>
    <x v="0"/>
    <x v="3565"/>
    <s v="Rindala Kodeih"/>
    <s v="Tony Issa, Rita Harb, Fadee Andrawos, Majed Geagea, Hagob De Jerejian, Adnan Dirani, Khitam el Leham, Joelle Frenn, Stephanie Salem, Mabelle Soueid, Joseph Abboud"/>
    <n v="11"/>
    <x v="2"/>
    <m/>
    <n v="0"/>
    <x v="14"/>
    <x v="2"/>
    <x v="5"/>
    <s v="103 min"/>
    <n v="103"/>
    <n v="103"/>
    <n v="11.799241808030798"/>
    <s v=""/>
    <s v="Comedies, International Movies"/>
    <x v="4"/>
    <s v="Comedies, International Movies"/>
    <n v="2"/>
  </r>
  <r>
    <n v="1056"/>
    <x v="3567"/>
    <x v="0"/>
    <x v="3566"/>
    <s v="Luis Valdez"/>
    <s v="Daniel Valdez, Edward James Olmos, Charles Aidman, Tyne Daly, John Anderson, Abel Franco, Mike Gomez, Francis X. McCarthy, Alma Mart√≠nez, Lupe Ontiveros, Tony Plana"/>
    <n v="11"/>
    <x v="0"/>
    <s v="United States"/>
    <n v="1"/>
    <x v="375"/>
    <x v="50"/>
    <x v="12"/>
    <s v="103 min"/>
    <n v="103"/>
    <n v="103"/>
    <n v="11.799241808030798"/>
    <s v=""/>
    <s v="Cult Movies, Dramas, Music &amp; Musicals"/>
    <x v="14"/>
    <s v="Cult Movies, Dramas, Music &amp; Musicals"/>
    <n v="3"/>
  </r>
  <r>
    <n v="1119"/>
    <x v="3568"/>
    <x v="0"/>
    <x v="3567"/>
    <s v="James Wan"/>
    <s v="Patrick Wilson, Rose Byrne, Lin Shaye, Ty Simpkins, Barbara Hershey, Leigh Whannell, Angus Sampson, Andrew Astor, Joseph Bishara"/>
    <n v="9"/>
    <x v="0"/>
    <s v="United States, Canada"/>
    <n v="2"/>
    <x v="537"/>
    <x v="10"/>
    <x v="2"/>
    <s v="103 min"/>
    <n v="103"/>
    <n v="103"/>
    <n v="11.799241808030798"/>
    <s v=""/>
    <s v="Horror Movies, Thrillers"/>
    <x v="9"/>
    <s v="Horror Movies, Thrillers"/>
    <n v="2"/>
  </r>
  <r>
    <n v="1215"/>
    <x v="3569"/>
    <x v="0"/>
    <x v="3568"/>
    <s v="Luis Alejandro P√©rez"/>
    <s v="Max Salgado, Ren√© Miranda, Ignacia Uribe, Javier Castillo, Steevens Benjamin, Andr√©s Rebolledo, Alejandro Trejo"/>
    <n v="7"/>
    <x v="2"/>
    <m/>
    <n v="0"/>
    <x v="929"/>
    <x v="1"/>
    <x v="5"/>
    <s v="103 min"/>
    <n v="103"/>
    <n v="103"/>
    <n v="11.799241808030798"/>
    <s v=""/>
    <s v="Dramas, International Movies, Music &amp; Musicals"/>
    <x v="2"/>
    <s v="Dramas, International Movies, Music &amp; Musicals"/>
    <n v="3"/>
  </r>
  <r>
    <n v="1264"/>
    <x v="3570"/>
    <x v="0"/>
    <x v="3569"/>
    <s v="John Erick Dowdle"/>
    <s v="Owen Wilson, Lake Bell, Pierce Brosnan, Sterling Jerins, Claire Geare, Thanawut Ketsaro, Chatchawai Kamonsakpitak, Sahajak Boonthanakit"/>
    <n v="8"/>
    <x v="0"/>
    <s v="United States, Thailand"/>
    <n v="2"/>
    <x v="119"/>
    <x v="4"/>
    <x v="12"/>
    <s v="103 min"/>
    <n v="103"/>
    <n v="103"/>
    <n v="11.799241808030798"/>
    <s v=""/>
    <s v="Action &amp; Adventure"/>
    <x v="1"/>
    <s v="Action &amp; Adventure"/>
    <n v="1"/>
  </r>
  <r>
    <n v="1400"/>
    <x v="3571"/>
    <x v="0"/>
    <x v="3570"/>
    <s v="Lydia Dean Pilcher, Ginny Mohler"/>
    <s v="Joey King, Abby Quinn, Cara Seymour, Scott Shepherd, Susan Heyward, Neal Huff, Collin Kelly-Sordelet, John Bedford Lloyd, Joe Grifasi, Colby Minifie"/>
    <n v="10"/>
    <x v="0"/>
    <s v="United States"/>
    <n v="1"/>
    <x v="1091"/>
    <x v="5"/>
    <x v="1"/>
    <s v="103 min"/>
    <n v="103"/>
    <n v="103"/>
    <n v="11.799241808030798"/>
    <s v=""/>
    <s v="Dramas, Independent Movies"/>
    <x v="2"/>
    <s v="Dramas, Independent Movies"/>
    <n v="2"/>
  </r>
  <r>
    <n v="1647"/>
    <x v="3572"/>
    <x v="0"/>
    <x v="3571"/>
    <s v="Matthew Michael Carnahan"/>
    <s v="Suhail Dabbach, Adam Bessa, Is'haq Elias, Qutaiba Abdelhaq, Ahmad El Ghanem, Hicham Ouarqa, Mohimen Mahbuba, Thaer Al-Shayei, Abdellah Bensaid, Faycal Attougui, Mohamed Attougui, Tarik Belmekki, Hayat Kamille, Seema Al Khalidi, Waleed Algadi"/>
    <n v="15"/>
    <x v="0"/>
    <s v="United States"/>
    <n v="1"/>
    <x v="427"/>
    <x v="1"/>
    <x v="5"/>
    <s v="103 min"/>
    <n v="103"/>
    <n v="103"/>
    <n v="11.799241808030798"/>
    <s v=""/>
    <s v="Action &amp; Adventure, Dramas, International Movies"/>
    <x v="1"/>
    <s v="Action &amp; Adventure, Dramas, International Movies"/>
    <n v="3"/>
  </r>
  <r>
    <n v="1733"/>
    <x v="3573"/>
    <x v="0"/>
    <x v="3572"/>
    <s v="Antoinette Jadaone"/>
    <s v="Liza Soberano, Enrique Gil, Adrian Alandy, Jasmine Curtis-Smith, Sylvia Sanchez, Nonie Buencamino, Xia Vigor, Richard Manabat"/>
    <n v="8"/>
    <x v="48"/>
    <s v="Philippines"/>
    <n v="1"/>
    <x v="827"/>
    <x v="2"/>
    <x v="1"/>
    <s v="103 min"/>
    <n v="103"/>
    <n v="103"/>
    <n v="11.799241808030798"/>
    <s v=""/>
    <s v="Dramas, International Movies, Romantic Movies"/>
    <x v="2"/>
    <s v="Dramas, International Movies, Romantic Movies"/>
    <n v="3"/>
  </r>
  <r>
    <n v="1789"/>
    <x v="3574"/>
    <x v="0"/>
    <x v="3573"/>
    <s v="Bartosz M. Kowalski"/>
    <s v="Julia Wieniawa-Narkiewicz, Micha≈Ç Lupa, Wiktoria GƒÖsiewska, Stanis≈Çaw Cywka, Sebastian Dela, Gabriela Muska≈Ça, Micha≈Ç Zbroja, Miros≈Çaw Zbrojewicz, Piotr Cyrwus, Olaf Lubaszenko, Wojciech Mecwaldowski"/>
    <n v="11"/>
    <x v="20"/>
    <s v="Poland"/>
    <n v="1"/>
    <x v="202"/>
    <x v="1"/>
    <x v="5"/>
    <s v="103 min"/>
    <n v="103"/>
    <n v="103"/>
    <n v="11.799241808030798"/>
    <s v=""/>
    <s v="Horror Movies, International Movies"/>
    <x v="9"/>
    <s v="Horror Movies, International Movies"/>
    <n v="2"/>
  </r>
  <r>
    <n v="1808"/>
    <x v="3575"/>
    <x v="0"/>
    <x v="3574"/>
    <s v="Dan Villegas"/>
    <s v="Angelica Panganiban, Carlo Aquino, Dionne Monsanto"/>
    <n v="3"/>
    <x v="48"/>
    <s v="Philippines"/>
    <n v="1"/>
    <x v="593"/>
    <x v="5"/>
    <x v="5"/>
    <s v="103 min"/>
    <n v="103"/>
    <n v="103"/>
    <n v="11.799241808030798"/>
    <s v=""/>
    <s v="Dramas, International Movies, Romantic Movies"/>
    <x v="2"/>
    <s v="Dramas, International Movies, Romantic Movies"/>
    <n v="3"/>
  </r>
  <r>
    <n v="1822"/>
    <x v="3576"/>
    <x v="0"/>
    <x v="3575"/>
    <s v="Philippe Aractingi"/>
    <s v="Hadi Bou Ayash, Ruba Zarour, Yara Bou Nassar, Rafik Ali Ahmad, Joseph Bou Nassar, Lama Lawand"/>
    <n v="6"/>
    <x v="4"/>
    <s v="Lebanon"/>
    <n v="1"/>
    <x v="439"/>
    <x v="3"/>
    <x v="5"/>
    <s v="103 min"/>
    <n v="103"/>
    <n v="103"/>
    <n v="11.799241808030798"/>
    <s v=""/>
    <s v="Dramas, Independent Movies, International Movies"/>
    <x v="2"/>
    <s v="Dramas, Independent Movies, International Movies"/>
    <n v="3"/>
  </r>
  <r>
    <n v="1938"/>
    <x v="3577"/>
    <x v="0"/>
    <x v="3576"/>
    <s v="Lee Hirsch"/>
    <s v="Miriam Makeba, Hugh Masekela, Abdullah Ibrahim, Duma Ka Ndlovu, Sibongile Khumalo, Vusi Mahlasela, Thandi Modise, Sifiso Ntuli, Sibusiso Nxumalo, Dolly Rathebe, Lindiwe Zulu"/>
    <n v="11"/>
    <x v="18"/>
    <s v="South Africa, United States"/>
    <n v="2"/>
    <x v="1304"/>
    <x v="43"/>
    <x v="2"/>
    <s v="103 min"/>
    <n v="103"/>
    <n v="103"/>
    <n v="11.799241808030798"/>
    <s v=""/>
    <s v="Documentaries, International Movies, Music &amp; Musicals"/>
    <x v="3"/>
    <s v="Documentaries, International Movies, Music &amp; Musicals"/>
    <n v="3"/>
  </r>
  <r>
    <n v="1977"/>
    <x v="3578"/>
    <x v="0"/>
    <x v="3577"/>
    <s v="Rajesh Ganguly"/>
    <s v="Jeet, Abir Chatterjee, Priyanka Sarkar, Shradha Das, Kharaj Mukherjee, Shantilal Mukherjee, Barun Chanda, Deb Ranajan Nag, Rajesh Sharma"/>
    <n v="9"/>
    <x v="17"/>
    <s v="India"/>
    <n v="1"/>
    <x v="1305"/>
    <x v="0"/>
    <x v="5"/>
    <s v="103 min"/>
    <n v="103"/>
    <n v="103"/>
    <n v="11.799241808030798"/>
    <s v=""/>
    <s v="Dramas, International Movies, Thrillers"/>
    <x v="2"/>
    <s v="Dramas, International Movies, Thrillers"/>
    <n v="3"/>
  </r>
  <r>
    <n v="2008"/>
    <x v="3579"/>
    <x v="0"/>
    <x v="3578"/>
    <s v="Javier Colinas"/>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n v="22"/>
    <x v="15"/>
    <s v="Mexico"/>
    <n v="1"/>
    <x v="441"/>
    <x v="1"/>
    <x v="1"/>
    <s v="103 min"/>
    <n v="103"/>
    <n v="103"/>
    <n v="11.799241808030798"/>
    <s v=""/>
    <s v="Children &amp; Family Movies, Comedies, Dramas"/>
    <x v="0"/>
    <s v="Children &amp; Family Movies, Comedies, Dramas"/>
    <n v="3"/>
  </r>
  <r>
    <n v="2080"/>
    <x v="3580"/>
    <x v="0"/>
    <x v="3579"/>
    <s v="Raja Gosnell"/>
    <s v="Hank Azaria, Neil Patrick Harris, Jayma Mays, Sof√≠a Vergara, Tim Gunn, Jonathan Winters, Katy Perry, Alan Cumming, Fred Armisen, George Lopez, Anton Yelchin, Kenan Thompson, Jeff Foxworthy, John Oliver, Wolfgang Puck, B.J. Novak, Paul Reubens"/>
    <n v="17"/>
    <x v="0"/>
    <s v="United States, Belgium, Canada, France"/>
    <n v="4"/>
    <x v="50"/>
    <x v="12"/>
    <x v="7"/>
    <s v="103 min"/>
    <n v="103"/>
    <n v="103"/>
    <n v="11.799241808030798"/>
    <s v=""/>
    <s v="Children &amp; Family Movies, Comedies"/>
    <x v="0"/>
    <s v="Children &amp; Family Movies, Comedies"/>
    <n v="2"/>
  </r>
  <r>
    <n v="2091"/>
    <x v="3581"/>
    <x v="0"/>
    <x v="3580"/>
    <s v="David Moreton"/>
    <s v="Chris Stafford, Tina Holmes, Andersen Gabrych, Stephanie McVay, Lea DeLaria, John Eby, Antonio Carriero, Jason Lockhart"/>
    <n v="8"/>
    <x v="0"/>
    <s v="United States"/>
    <n v="1"/>
    <x v="854"/>
    <x v="18"/>
    <x v="5"/>
    <s v="103 min"/>
    <n v="103"/>
    <n v="103"/>
    <n v="11.799241808030798"/>
    <s v=""/>
    <s v="Comedies, Dramas, Independent Movies"/>
    <x v="4"/>
    <s v="Comedies, Dramas, Independent Movies"/>
    <n v="3"/>
  </r>
  <r>
    <n v="2198"/>
    <x v="3582"/>
    <x v="0"/>
    <x v="3581"/>
    <s v="Matias Mariani"/>
    <s v="O.C. Ukeje, Indira Nascimento, Paulo Andr√©, Ike Barry, Chukwudi Iwuji"/>
    <n v="5"/>
    <x v="23"/>
    <s v="Brazil, France"/>
    <n v="2"/>
    <x v="142"/>
    <x v="1"/>
    <x v="5"/>
    <s v="103 min"/>
    <n v="103"/>
    <n v="103"/>
    <n v="11.799241808030798"/>
    <s v=""/>
    <s v="Dramas, Independent Movies, International Movies"/>
    <x v="2"/>
    <s v="Dramas, Independent Movies, International Movies"/>
    <n v="3"/>
  </r>
  <r>
    <n v="2207"/>
    <x v="3583"/>
    <x v="0"/>
    <x v="3582"/>
    <s v="Bhavin Wadia"/>
    <s v="Om Puri, Seema Biswas, Kunal Sheth, Rahul Patel, Katarina Kajkus, Farrah Kader, Govind Namdeo, Dalip Tahil"/>
    <n v="8"/>
    <x v="17"/>
    <s v="India"/>
    <n v="1"/>
    <x v="1306"/>
    <x v="9"/>
    <x v="5"/>
    <s v="103 min"/>
    <n v="103"/>
    <n v="103"/>
    <n v="11.799241808030798"/>
    <s v=""/>
    <s v="Dramas, Independent Movies, International Movies"/>
    <x v="2"/>
    <s v="Dramas, Independent Movies, International Movies"/>
    <n v="3"/>
  </r>
  <r>
    <n v="2316"/>
    <x v="3584"/>
    <x v="0"/>
    <x v="3583"/>
    <s v="Michael Duggan"/>
    <s v="Eli Brown, Madison Iseman, Marcus Scribner, Jerry O'Connell, Karan Brar, Tristan Lake Leabu, Peter Facinelli, Natalie Zea"/>
    <n v="8"/>
    <x v="0"/>
    <s v="United States"/>
    <n v="1"/>
    <x v="1035"/>
    <x v="2"/>
    <x v="5"/>
    <s v="103 min"/>
    <n v="103"/>
    <n v="103"/>
    <n v="11.799241808030798"/>
    <s v=""/>
    <s v="Comedies"/>
    <x v="4"/>
    <s v="Comedies"/>
    <n v="1"/>
  </r>
  <r>
    <n v="2420"/>
    <x v="3585"/>
    <x v="0"/>
    <x v="3584"/>
    <s v="Adriana Trigiani"/>
    <s v="Ashley Judd, Patrick Wilson, Whoopi Goldberg, John Benjamin Hickey, Jane Krakowski, Judith Ivey, Jasmine Guy, Chris Sarandon, Anthony LaPaglia, Jenna Elfman, Angelina Fiordellisi, Mary Testa, Dagmara Dominczyk, Mary Pat Gleason, Joe Inscoe, James Hampton, Paul Wilson"/>
    <n v="17"/>
    <x v="0"/>
    <s v="United States"/>
    <n v="1"/>
    <x v="795"/>
    <x v="0"/>
    <x v="2"/>
    <s v="103 min"/>
    <n v="103"/>
    <n v="103"/>
    <n v="11.799241808030798"/>
    <s v=""/>
    <s v="Comedies, Romantic Movies"/>
    <x v="4"/>
    <s v="Comedies, Romantic Movies"/>
    <n v="2"/>
  </r>
  <r>
    <n v="2574"/>
    <x v="3586"/>
    <x v="0"/>
    <x v="3585"/>
    <s v="Brett Hedlund"/>
    <s v="Jacqueline Toboni, Michael O'Neill, Tyler Jacob Moore, Christopher McDonald, Sean O'Bryan, Blake Sheldon, Zoe Kanters, Greg Perrow, Tanner Thomason"/>
    <n v="9"/>
    <x v="0"/>
    <s v="United States"/>
    <n v="1"/>
    <x v="565"/>
    <x v="1"/>
    <x v="12"/>
    <s v="103 min"/>
    <n v="103"/>
    <n v="103"/>
    <n v="11.799241808030798"/>
    <s v=""/>
    <s v="Dramas, Independent Movies, Thrillers"/>
    <x v="2"/>
    <s v="Dramas, Independent Movies, Thrillers"/>
    <n v="3"/>
  </r>
  <r>
    <n v="2696"/>
    <x v="3587"/>
    <x v="0"/>
    <x v="3586"/>
    <s v="Jay Karas"/>
    <s v="Seth Carr, Tichina Arnold, Adam Pally, Ken Marino, Mike 'The Miz' Mizanin, Momona Tamada, Keith Lee, Babatunde Aiyegbusi, Kofi Kingston"/>
    <n v="9"/>
    <x v="0"/>
    <s v="United States"/>
    <n v="1"/>
    <x v="981"/>
    <x v="1"/>
    <x v="4"/>
    <s v="103 min"/>
    <n v="103"/>
    <n v="103"/>
    <n v="11.799241808030798"/>
    <s v=""/>
    <s v="Children &amp; Family Movies, Comedies, Sports Movies"/>
    <x v="0"/>
    <s v="Children &amp; Family Movies, Comedies, Sports Movies"/>
    <n v="3"/>
  </r>
  <r>
    <n v="2742"/>
    <x v="3588"/>
    <x v="0"/>
    <x v="3587"/>
    <s v="Anand Ravichandran"/>
    <s v="Nivedhithaa Sathish, Srilekha Rajendran, Avinash Raghudevan, Gabrella Sellus, Rathaa Krishnan P., Rajendran"/>
    <n v="6"/>
    <x v="17"/>
    <s v="India"/>
    <n v="1"/>
    <x v="579"/>
    <x v="1"/>
    <x v="5"/>
    <s v="103 min"/>
    <n v="103"/>
    <n v="103"/>
    <n v="11.799241808030798"/>
    <s v=""/>
    <s v="Dramas, Independent Movies, International Movies"/>
    <x v="2"/>
    <s v="Dramas, Independent Movies, International Movies"/>
    <n v="3"/>
  </r>
  <r>
    <n v="2763"/>
    <x v="3589"/>
    <x v="0"/>
    <x v="3588"/>
    <s v="Mike Gunther"/>
    <s v="Will Yun Lee, Jermaine Love, Rory Markham, Bertrand-Xavier Corbi, Katie Keene, Fernando Chien, Gina DeCesare, Michael Blalock, Chris Mulkey, Stephen Lang"/>
    <n v="10"/>
    <x v="0"/>
    <s v="United States"/>
    <n v="1"/>
    <x v="1307"/>
    <x v="2"/>
    <x v="12"/>
    <s v="103 min"/>
    <n v="103"/>
    <n v="103"/>
    <n v="11.799241808030798"/>
    <s v=""/>
    <s v="Action &amp; Adventure"/>
    <x v="1"/>
    <s v="Action &amp; Adventure"/>
    <n v="1"/>
  </r>
  <r>
    <n v="2820"/>
    <x v="3590"/>
    <x v="0"/>
    <x v="3589"/>
    <s v="Owen Trevor"/>
    <s v="William Lodder, Anastasia Bampos, Darius Amarfio-Jefferson, Richard Roxburgh, Frances O'Connor, Dan Wyllie, Cooper van Grootel, Damian de Montemas, Adam T. Perkins"/>
    <n v="9"/>
    <x v="12"/>
    <s v="Australia"/>
    <n v="1"/>
    <x v="1130"/>
    <x v="1"/>
    <x v="6"/>
    <s v="103 min"/>
    <n v="103"/>
    <n v="103"/>
    <n v="11.799241808030798"/>
    <s v=""/>
    <s v="Children &amp; Family Movies, Dramas"/>
    <x v="0"/>
    <s v="Children &amp; Family Movies, Dramas"/>
    <n v="2"/>
  </r>
  <r>
    <n v="2879"/>
    <x v="3591"/>
    <x v="0"/>
    <x v="3590"/>
    <s v="Tolu Awobiyi"/>
    <s v="Lilian Esoro, Ademola Adedoyin, Enyima Nwigwe, Kiki Omeili, Okey Uzoeshi, Adesua Etomi, Olayode Juliana, Falz"/>
    <n v="8"/>
    <x v="9"/>
    <s v="Nigeria"/>
    <n v="1"/>
    <x v="1096"/>
    <x v="9"/>
    <x v="1"/>
    <s v="103 min"/>
    <n v="103"/>
    <n v="103"/>
    <n v="11.799241808030798"/>
    <s v=""/>
    <s v="Dramas, International Movies, Romantic Movies"/>
    <x v="2"/>
    <s v="Dramas, International Movies, Romantic Movies"/>
    <n v="3"/>
  </r>
  <r>
    <n v="2920"/>
    <x v="3592"/>
    <x v="0"/>
    <x v="3591"/>
    <s v="Takashi Yamazaki, Ryuichi Yagi, Makoto Hanafusa"/>
    <s v="Takeru Sato, Kasumi Arimura, Haru, Kentaro Sakaguchi, Takayuki Yamada, Kendo Kobayashi, Ken Yasuda, Arata Furuta, Suzuki Matsuo, Koichi Yamadera, Arata Iura, Chikako Kaku, Kotaro Yoshida"/>
    <n v="13"/>
    <x v="1"/>
    <s v="Japan"/>
    <n v="1"/>
    <x v="1308"/>
    <x v="2"/>
    <x v="6"/>
    <s v="103 min"/>
    <n v="103"/>
    <n v="103"/>
    <n v="11.799241808030798"/>
    <s v=""/>
    <s v="Action &amp; Adventure, Anime Features, Children &amp; Family Movies"/>
    <x v="1"/>
    <s v="Action &amp; Adventure, Anime Features, Children &amp; Family Movies"/>
    <n v="3"/>
  </r>
  <r>
    <n v="2935"/>
    <x v="3593"/>
    <x v="0"/>
    <x v="3592"/>
    <s v="Lukasz Kosmicki"/>
    <s v="Bill Pullman, Lotte Verbeek, Robert Wiƒôckiewicz, James Bloor, Aleksey Serebryakov, Corey Johnson, Nicholas Farrell, Evgeniy Sidikhin"/>
    <n v="8"/>
    <x v="20"/>
    <s v="Poland, United States"/>
    <n v="2"/>
    <x v="1309"/>
    <x v="2"/>
    <x v="5"/>
    <s v="103 min"/>
    <n v="103"/>
    <n v="103"/>
    <n v="11.799241808030798"/>
    <s v=""/>
    <s v="Dramas, International Movies, Thrillers"/>
    <x v="2"/>
    <s v="Dramas, International Movies, Thrillers"/>
    <n v="3"/>
  </r>
  <r>
    <n v="3027"/>
    <x v="3594"/>
    <x v="0"/>
    <x v="3593"/>
    <s v="William Kaufman"/>
    <s v="Armand Assante, Louis Mandylor, Yuriy Kutsenko, Ravshana Kurkova, Igor Jijikine, Ivan Makarevich, Bessart Kallaku, Ervin Bejleri"/>
    <n v="8"/>
    <x v="0"/>
    <s v="United States"/>
    <n v="1"/>
    <x v="877"/>
    <x v="2"/>
    <x v="5"/>
    <s v="103 min"/>
    <n v="103"/>
    <n v="103"/>
    <n v="11.799241808030798"/>
    <s v=""/>
    <s v="Action &amp; Adventure, Independent Movies"/>
    <x v="1"/>
    <s v="Action &amp; Adventure, Independent Movies"/>
    <n v="2"/>
  </r>
  <r>
    <n v="3094"/>
    <x v="3595"/>
    <x v="0"/>
    <x v="3594"/>
    <s v="Odunlade Adekola"/>
    <s v="Odunlade Adekola, Jide Kosoko, Adunni Ade, Eniola Ajao, Ireti Osayemi, Kayode Olaseinde, Tunde Bernard, Bolaji Amusan"/>
    <n v="8"/>
    <x v="2"/>
    <m/>
    <n v="0"/>
    <x v="511"/>
    <x v="5"/>
    <x v="5"/>
    <s v="103 min"/>
    <n v="103"/>
    <n v="103"/>
    <n v="11.799241808030798"/>
    <s v=""/>
    <s v="Comedies, International Movies"/>
    <x v="4"/>
    <s v="Comedies, International Movies"/>
    <n v="2"/>
  </r>
  <r>
    <n v="3101"/>
    <x v="3596"/>
    <x v="0"/>
    <x v="3595"/>
    <s v="Don Michael Paul"/>
    <s v="Amaury Nolasco, Devon Sawa, Robert Patrick, Jeff Pierre, Ben Cross, Amos Tamam, Yael Eitan, Tsahi Halevi"/>
    <n v="8"/>
    <x v="29"/>
    <s v="Israel, United States"/>
    <n v="2"/>
    <x v="707"/>
    <x v="2"/>
    <x v="12"/>
    <s v="103 min"/>
    <n v="103"/>
    <n v="103"/>
    <n v="11.799241808030798"/>
    <s v=""/>
    <s v="Action &amp; Adventure, Dramas"/>
    <x v="1"/>
    <s v="Action &amp; Adventure, Dramas"/>
    <n v="2"/>
  </r>
  <r>
    <n v="3201"/>
    <x v="3597"/>
    <x v="0"/>
    <x v="3596"/>
    <s v="Tanawat Aiemjinda"/>
    <s v="Krissiri Sukhsvasti, Atchareeya Potipipittanakorn, Thaneth Warakulnukroh, Hattaya Wongkrachang, Somlek Sakdikul, Marinda Halpin, Gulsara Panyam, Kongkid Visessiri"/>
    <n v="8"/>
    <x v="51"/>
    <s v="Thailand"/>
    <n v="1"/>
    <x v="691"/>
    <x v="2"/>
    <x v="1"/>
    <s v="103 min"/>
    <n v="103"/>
    <n v="103"/>
    <n v="11.799241808030798"/>
    <s v=""/>
    <s v="Children &amp; Family Movies, Dramas, International Movies"/>
    <x v="0"/>
    <s v="Children &amp; Family Movies, Dramas, International Movies"/>
    <n v="3"/>
  </r>
  <r>
    <n v="3313"/>
    <x v="3598"/>
    <x v="0"/>
    <x v="3597"/>
    <s v="Parthiban"/>
    <s v="Parthiban"/>
    <n v="1"/>
    <x v="17"/>
    <s v="India"/>
    <n v="1"/>
    <x v="597"/>
    <x v="2"/>
    <x v="5"/>
    <s v="103 min"/>
    <n v="103"/>
    <n v="103"/>
    <n v="11.799241808030798"/>
    <s v=""/>
    <s v="Dramas, International Movies, Thrillers"/>
    <x v="2"/>
    <s v="Dramas, International Movies, Thrillers"/>
    <n v="3"/>
  </r>
  <r>
    <n v="3524"/>
    <x v="3599"/>
    <x v="0"/>
    <x v="3598"/>
    <s v="Nzingha Stewart"/>
    <s v="Ava Michelle, Griffin Gluck, Sabrina Carpenter, Paris Berelc, Luke Eisner, Clara Wilsey, Anjelika Washington, Rico Paris, Angela Kinsey, Steve Zahn"/>
    <n v="10"/>
    <x v="0"/>
    <s v="United States"/>
    <n v="1"/>
    <x v="379"/>
    <x v="2"/>
    <x v="6"/>
    <s v="103 min"/>
    <n v="103"/>
    <n v="103"/>
    <n v="11.799241808030798"/>
    <s v=""/>
    <s v="Children &amp; Family Movies, Comedies, Romantic Movies"/>
    <x v="0"/>
    <s v="Children &amp; Family Movies, Comedies, Romantic Movies"/>
    <n v="3"/>
  </r>
  <r>
    <n v="3791"/>
    <x v="3600"/>
    <x v="0"/>
    <x v="3599"/>
    <s v="Rakeysh Omprakash Mehra"/>
    <s v="Anjali Patil, Om Kanojiya, Niteesh Wadhwa, Makrand Deshpande, Syna Anand, Prasad, Adarsh, Rasika Agashe"/>
    <n v="8"/>
    <x v="17"/>
    <s v="India"/>
    <n v="1"/>
    <x v="1208"/>
    <x v="2"/>
    <x v="5"/>
    <s v="103 min"/>
    <n v="103"/>
    <n v="103"/>
    <n v="11.799241808030798"/>
    <s v=""/>
    <s v="Dramas, International Movies"/>
    <x v="2"/>
    <s v="Dramas, International Movies"/>
    <n v="2"/>
  </r>
  <r>
    <n v="3955"/>
    <x v="3601"/>
    <x v="0"/>
    <x v="3600"/>
    <s v="Tianyu Zhao"/>
    <s v="Jing Boran, Angelababy, Yu Bai, Li Qin, Li Xian, Seven Tan, Janice Wu, Jayden Wang, Cheng Yi, Li Jiuxiao"/>
    <n v="10"/>
    <x v="42"/>
    <s v="China"/>
    <n v="1"/>
    <x v="231"/>
    <x v="9"/>
    <x v="1"/>
    <s v="103 min"/>
    <n v="103"/>
    <n v="103"/>
    <n v="11.799241808030798"/>
    <s v=""/>
    <s v="International Movies, Romantic Movies, Sci-Fi &amp; Fantasy"/>
    <x v="7"/>
    <s v="International Movies, Romantic Movies, Sci-Fi &amp; Fantasy"/>
    <n v="3"/>
  </r>
  <r>
    <n v="4048"/>
    <x v="3602"/>
    <x v="0"/>
    <x v="3601"/>
    <s v="Ruel S. Bayani"/>
    <s v="Anne Curtis, Derek Ramsay, Cristine Reyes, Tirso Cruz III, Carmi Martin, John Arcilla, Marlann Flores, Ron Morales, Kat Alano"/>
    <n v="9"/>
    <x v="48"/>
    <s v="Philippines"/>
    <n v="1"/>
    <x v="1259"/>
    <x v="12"/>
    <x v="5"/>
    <s v="103 min"/>
    <n v="103"/>
    <n v="103"/>
    <n v="11.799241808030798"/>
    <s v=""/>
    <s v="Dramas, International Movies, Romantic Movies"/>
    <x v="2"/>
    <s v="Dramas, International Movies, Romantic Movies"/>
    <n v="3"/>
  </r>
  <r>
    <n v="4054"/>
    <x v="3603"/>
    <x v="0"/>
    <x v="3602"/>
    <s v="Xavier Gens"/>
    <s v="Manu Payet, Jonathan Cohen, Monsieur Poulpe, Alice Bela√Ødi, Alix Poisson"/>
    <n v="5"/>
    <x v="11"/>
    <s v="France, Belgium"/>
    <n v="2"/>
    <x v="555"/>
    <x v="5"/>
    <x v="5"/>
    <s v="103 min"/>
    <n v="103"/>
    <n v="103"/>
    <n v="11.799241808030798"/>
    <s v=""/>
    <s v="Comedies, International Movies"/>
    <x v="4"/>
    <s v="Comedies, International Movies"/>
    <n v="2"/>
  </r>
  <r>
    <n v="4067"/>
    <x v="3604"/>
    <x v="0"/>
    <x v="3603"/>
    <s v="Miguel √Ångel Vivas"/>
    <s v="Jos√© Coronado, Ana Wagener, Asia Ortega, Pol Monen, Ester Exp√≥sito"/>
    <n v="5"/>
    <x v="14"/>
    <s v="Spain, France"/>
    <n v="2"/>
    <x v="555"/>
    <x v="5"/>
    <x v="5"/>
    <s v="103 min"/>
    <n v="103"/>
    <n v="103"/>
    <n v="11.799241808030798"/>
    <s v=""/>
    <s v="Dramas, International Movies, Thrillers"/>
    <x v="2"/>
    <s v="Dramas, International Movies, Thrillers"/>
    <n v="3"/>
  </r>
  <r>
    <n v="4101"/>
    <x v="3605"/>
    <x v="0"/>
    <x v="3604"/>
    <s v="Marcelo Galv√£o"/>
    <s v="Ariel Goldenberg, Rita Pokk, Breno Viola, Lima Duarte, Marco Luque, Daniel Torres, Monaliza Marchi, Am√©lia Bittencourt, Giulia de Souza Merigo, Deto Montenegro, Rui Unas"/>
    <n v="11"/>
    <x v="23"/>
    <s v="Brazil"/>
    <n v="1"/>
    <x v="684"/>
    <x v="11"/>
    <x v="5"/>
    <s v="103 min"/>
    <n v="103"/>
    <n v="103"/>
    <n v="11.799241808030798"/>
    <s v=""/>
    <s v="Comedies, Dramas, Independent Movies"/>
    <x v="4"/>
    <s v="Comedies, Dramas, Independent Movies"/>
    <n v="3"/>
  </r>
  <r>
    <n v="4596"/>
    <x v="3606"/>
    <x v="0"/>
    <x v="3605"/>
    <s v="Jaivi Dhanda"/>
    <s v="Kulraj Randhawa, Nirmal Rishi, Ashish Duggal, Aman Sutdhar, Dally Daljit, Seema Kaushal, Shubh Ghumman, Karan Tiwana"/>
    <n v="8"/>
    <x v="17"/>
    <s v="India"/>
    <n v="1"/>
    <x v="155"/>
    <x v="9"/>
    <x v="1"/>
    <s v="103 min"/>
    <n v="103"/>
    <n v="103"/>
    <n v="11.799241808030798"/>
    <s v=""/>
    <s v="Action &amp; Adventure, Dramas, International Movies"/>
    <x v="1"/>
    <s v="Action &amp; Adventure, Dramas, International Movies"/>
    <n v="3"/>
  </r>
  <r>
    <n v="4817"/>
    <x v="3607"/>
    <x v="0"/>
    <x v="3606"/>
    <s v="Seiji Mizushima"/>
    <s v="Rie Kugimiya, Wendee Lee, Shinichiro Miki, Steve Blum, Hiroshi Kamiya, Johnny Yong Bosch"/>
    <n v="6"/>
    <x v="1"/>
    <s v="Japan"/>
    <n v="1"/>
    <x v="1310"/>
    <x v="0"/>
    <x v="5"/>
    <s v="103 min"/>
    <n v="103"/>
    <n v="103"/>
    <n v="11.799241808030798"/>
    <s v=""/>
    <s v="Action &amp; Adventure, Anime Features, Sci-Fi &amp; Fantasy"/>
    <x v="1"/>
    <s v="Action &amp; Adventure, Anime Features, Sci-Fi &amp; Fantasy"/>
    <n v="3"/>
  </r>
  <r>
    <n v="4960"/>
    <x v="3608"/>
    <x v="0"/>
    <x v="3607"/>
    <s v="Olivia Newman"/>
    <s v="Elvire Emanuelle, Yahya Abdul-Mateen II, Colman Domingo, Jharrel Jerome, Kim Ramirez, Jared Kemp, Allen Maldonado"/>
    <n v="7"/>
    <x v="0"/>
    <s v="United States"/>
    <n v="1"/>
    <x v="331"/>
    <x v="5"/>
    <x v="5"/>
    <s v="103 min"/>
    <n v="103"/>
    <n v="103"/>
    <n v="11.799241808030798"/>
    <s v=""/>
    <s v="Dramas, Independent Movies, Sports Movies"/>
    <x v="2"/>
    <s v="Dramas, Independent Movies, Sports Movies"/>
    <n v="3"/>
  </r>
  <r>
    <n v="5117"/>
    <x v="3609"/>
    <x v="0"/>
    <x v="3608"/>
    <s v="Lydia Tenaglia"/>
    <s v="Jeremiah Tower, Anthony Bourdain, Mario Batali, Ruth Reichl"/>
    <n v="4"/>
    <x v="15"/>
    <s v="Mexico, United States"/>
    <n v="2"/>
    <x v="738"/>
    <x v="9"/>
    <x v="12"/>
    <s v="103 min"/>
    <n v="103"/>
    <n v="103"/>
    <n v="11.799241808030798"/>
    <s v=""/>
    <s v="Documentaries"/>
    <x v="3"/>
    <s v="Documentaries"/>
    <n v="1"/>
  </r>
  <r>
    <n v="5208"/>
    <x v="3610"/>
    <x v="0"/>
    <x v="3609"/>
    <s v="Zak Hilditch"/>
    <s v="Thomas Jane, Molly Parker, Dylan Schmid, Kaitlyn Bernard, Bob Frazer, Brian d'Arcy James, Neal McDonough"/>
    <n v="7"/>
    <x v="0"/>
    <s v="United States"/>
    <n v="1"/>
    <x v="686"/>
    <x v="3"/>
    <x v="5"/>
    <s v="103 min"/>
    <n v="103"/>
    <n v="103"/>
    <n v="11.799241808030798"/>
    <s v=""/>
    <s v="Dramas, Thrillers"/>
    <x v="2"/>
    <s v="Dramas, Thrillers"/>
    <n v="2"/>
  </r>
  <r>
    <n v="5253"/>
    <x v="3611"/>
    <x v="0"/>
    <x v="3610"/>
    <s v="Mike Flanagan"/>
    <s v="Carla Gugino, Bruce Greenwood, Henry Thomas, Carel Struycken, Chiara Aurelia"/>
    <n v="5"/>
    <x v="0"/>
    <s v="United States"/>
    <n v="1"/>
    <x v="139"/>
    <x v="3"/>
    <x v="5"/>
    <s v="103 min"/>
    <n v="103"/>
    <n v="103"/>
    <n v="11.799241808030798"/>
    <s v=""/>
    <s v="Horror Movies, Thrillers"/>
    <x v="9"/>
    <s v="Horror Movies, Thrillers"/>
    <n v="2"/>
  </r>
  <r>
    <n v="5256"/>
    <x v="3612"/>
    <x v="0"/>
    <x v="3611"/>
    <s v="Ritesh Batra"/>
    <s v="Robert Redford, Jane Fonda, Bruce Dern, Matthias Schoenaerts, Iain Armitage, Judy Greer, Phyllis Somerville"/>
    <n v="7"/>
    <x v="0"/>
    <s v="United States"/>
    <n v="1"/>
    <x v="139"/>
    <x v="3"/>
    <x v="1"/>
    <s v="103 min"/>
    <n v="103"/>
    <n v="103"/>
    <n v="11.799241808030798"/>
    <s v=""/>
    <s v="Dramas, Romantic Movies"/>
    <x v="2"/>
    <s v="Dramas, Romantic Movies"/>
    <n v="2"/>
  </r>
  <r>
    <n v="5309"/>
    <x v="3613"/>
    <x v="0"/>
    <x v="3612"/>
    <s v="Thierry Demaizi√®re, Alban Teurlai"/>
    <s v="Rocco Siffredi"/>
    <n v="1"/>
    <x v="11"/>
    <s v="France"/>
    <n v="1"/>
    <x v="87"/>
    <x v="9"/>
    <x v="5"/>
    <s v="103 min"/>
    <n v="103"/>
    <n v="103"/>
    <n v="11.799241808030798"/>
    <s v=""/>
    <s v="Documentaries, International Movies"/>
    <x v="3"/>
    <s v="Documentaries, International Movies"/>
    <n v="2"/>
  </r>
  <r>
    <n v="5345"/>
    <x v="3614"/>
    <x v="0"/>
    <x v="3613"/>
    <s v="Fabrice Du Welz"/>
    <s v="Chadwick Boseman, Luke Evans, Teresa Palmer, Alfred Molina, Natalie Martinez, Tom Felton, Dale Dickey, Sibongile Mlambo"/>
    <n v="8"/>
    <x v="6"/>
    <s v="United Kingdom, France, Belgium, United States"/>
    <n v="4"/>
    <x v="238"/>
    <x v="3"/>
    <x v="12"/>
    <s v="103 min"/>
    <n v="103"/>
    <n v="103"/>
    <n v="11.799241808030798"/>
    <s v=""/>
    <s v="Independent Movies, Thrillers"/>
    <x v="15"/>
    <s v="Independent Movies, Thrillers"/>
    <n v="2"/>
  </r>
  <r>
    <n v="5907"/>
    <x v="3615"/>
    <x v="0"/>
    <x v="3614"/>
    <s v="Liz Garbus"/>
    <m/>
    <n v="0"/>
    <x v="0"/>
    <s v="United States"/>
    <n v="1"/>
    <x v="1311"/>
    <x v="4"/>
    <x v="1"/>
    <s v="103 min"/>
    <n v="103"/>
    <n v="103"/>
    <n v="11.799241808030798"/>
    <s v=""/>
    <s v="Documentaries, Music &amp; Musicals"/>
    <x v="3"/>
    <s v="Documentaries, Music &amp; Musicals"/>
    <n v="2"/>
  </r>
  <r>
    <n v="5955"/>
    <x v="3616"/>
    <x v="0"/>
    <x v="3615"/>
    <s v="Ic√≠ar Bolla√≠n"/>
    <s v="Luis Tosar, Gael Garc√≠a Bernal, Juan Carlos Aduviri, Karra Elejalde, Ra√∫l Ar√©valo, Carlos Santos, Cassandra Ciangherotti, Milena Soliz, Le√≥nidas Chiri, Vicente Romero, Daniel Curr√°s, Pau C√≥lera"/>
    <n v="12"/>
    <x v="14"/>
    <s v="Spain, Mexico, France"/>
    <n v="3"/>
    <x v="1312"/>
    <x v="10"/>
    <x v="5"/>
    <s v="103 min"/>
    <n v="103"/>
    <n v="103"/>
    <n v="11.799241808030798"/>
    <s v=""/>
    <s v="Dramas, International Movies"/>
    <x v="2"/>
    <s v="Dramas, International Movies"/>
    <n v="2"/>
  </r>
  <r>
    <n v="6023"/>
    <x v="3617"/>
    <x v="0"/>
    <x v="3616"/>
    <s v="Bharat Jain"/>
    <s v="Prashantt Guptha, Gaurav Paswala, Gaurav Kothari, Disha Kapoor, Niharica Raizada, Ashrut Jain, Darshan Machamada"/>
    <n v="7"/>
    <x v="17"/>
    <s v="India"/>
    <n v="1"/>
    <x v="38"/>
    <x v="0"/>
    <x v="5"/>
    <s v="103 min"/>
    <n v="103"/>
    <n v="103"/>
    <n v="11.799241808030798"/>
    <s v=""/>
    <s v="Horror Movies, International Movies, Thrillers"/>
    <x v="9"/>
    <s v="Horror Movies, International Movies, Thrillers"/>
    <n v="3"/>
  </r>
  <r>
    <n v="6064"/>
    <x v="3618"/>
    <x v="0"/>
    <x v="3617"/>
    <s v="Neeraj Pandey"/>
    <s v="Anupam Kher, Naseeruddin Shah, Jimmy Shergill, Deepal Shaw, Aamir Bashir, Kali Prasad Mukherjee, Vijay Bhatia, Chetan Pandit"/>
    <n v="8"/>
    <x v="17"/>
    <s v="India"/>
    <n v="1"/>
    <x v="6"/>
    <x v="13"/>
    <x v="5"/>
    <s v="103 min"/>
    <n v="103"/>
    <n v="103"/>
    <n v="11.799241808030798"/>
    <s v=""/>
    <s v="Action &amp; Adventure, Dramas, International Movies"/>
    <x v="1"/>
    <s v="Action &amp; Adventure, Dramas, International Movies"/>
    <n v="3"/>
  </r>
  <r>
    <n v="6123"/>
    <x v="3619"/>
    <x v="0"/>
    <x v="3618"/>
    <s v="Vincent Perez"/>
    <s v="Emma Thompson, Brendan Gleeson, Daniel Br√ºhl, Monique Chaumette, Joachim Bissmeier, Katrin Pollitt, Lars Rudolph, Uwe Preuss, Daniel Str√§√üer, Rainer Reiners, Mikael Persbrandt"/>
    <n v="11"/>
    <x v="6"/>
    <s v="United Kingdom, France, Germany"/>
    <n v="3"/>
    <x v="684"/>
    <x v="9"/>
    <x v="12"/>
    <s v="103 min"/>
    <n v="103"/>
    <n v="103"/>
    <n v="11.799241808030798"/>
    <s v=""/>
    <s v="Dramas"/>
    <x v="2"/>
    <s v="Dramas"/>
    <n v="1"/>
  </r>
  <r>
    <n v="6124"/>
    <x v="3620"/>
    <x v="0"/>
    <x v="3619"/>
    <s v="Lee Tamahori"/>
    <s v="Morgan Freeman, Monica Potter, Michael Wincott, Dylan Baker, Mika Boorem, Anton Yelchin, Kim Hawthorne, Jay O. Sanders, Billy Burke, Michael Moriarty, Penelope Ann Miller"/>
    <n v="11"/>
    <x v="0"/>
    <s v="United States, Germany, Canada"/>
    <n v="3"/>
    <x v="164"/>
    <x v="22"/>
    <x v="12"/>
    <s v="103 min"/>
    <n v="103"/>
    <n v="103"/>
    <n v="11.799241808030798"/>
    <s v=""/>
    <s v="Thrillers"/>
    <x v="12"/>
    <s v="Thrillers"/>
    <n v="1"/>
  </r>
  <r>
    <n v="6164"/>
    <x v="3621"/>
    <x v="0"/>
    <x v="3620"/>
    <s v="Luis Mandoki"/>
    <s v="Jennifer Lopez, Jim Caviezel, Sonia Braga, Terrence Howard, Jeremy Sisto, Monet Mazur, Victor Argo, Shirley Knight"/>
    <n v="8"/>
    <x v="0"/>
    <s v="United States"/>
    <n v="1"/>
    <x v="1182"/>
    <x v="22"/>
    <x v="12"/>
    <s v="103 min"/>
    <n v="103"/>
    <n v="103"/>
    <n v="11.799241808030798"/>
    <s v=""/>
    <s v="Dramas, Romantic Movies"/>
    <x v="2"/>
    <s v="Dramas, Romantic Movies"/>
    <n v="2"/>
  </r>
  <r>
    <n v="6225"/>
    <x v="3622"/>
    <x v="0"/>
    <x v="3621"/>
    <s v="Burak Aksak"/>
    <s v="Hande Doƒüandemir, Fatih Artman, Devrim Yakut, Cengiz Bozkurt, Erdal Tosun, Berat Yenilmez, Ercan Yazgan, Sadi Celil Cengiz, Cihan Ercan, Burcu Biricik, Tarƒ±k √únl√ºoƒülu, G√ºrkan Uygun, G√∂k√ße Bahadƒ±r"/>
    <n v="13"/>
    <x v="61"/>
    <s v="Turkey"/>
    <n v="1"/>
    <x v="63"/>
    <x v="4"/>
    <x v="1"/>
    <s v="103 min"/>
    <n v="103"/>
    <n v="103"/>
    <n v="11.799241808030798"/>
    <s v=""/>
    <s v="Comedies, International Movies, Romantic Movies"/>
    <x v="4"/>
    <s v="Comedies, International Movies, Romantic Movies"/>
    <n v="3"/>
  </r>
  <r>
    <n v="6248"/>
    <x v="3623"/>
    <x v="0"/>
    <x v="3622"/>
    <s v="David Zucker"/>
    <s v="Trey Parker, Matt Stone, Dian Bachar, Yasmine Bleeth, Jenny McCarthy, Ernest Borgnine, Robert Vaughn, Trevor Einhorn"/>
    <n v="8"/>
    <x v="0"/>
    <s v="United States"/>
    <n v="1"/>
    <x v="6"/>
    <x v="18"/>
    <x v="12"/>
    <s v="103 min"/>
    <n v="103"/>
    <n v="103"/>
    <n v="11.799241808030798"/>
    <s v=""/>
    <s v="Comedies, Sports Movies"/>
    <x v="4"/>
    <s v="Comedies, Sports Movies"/>
    <n v="2"/>
  </r>
  <r>
    <n v="6387"/>
    <x v="3624"/>
    <x v="0"/>
    <x v="3623"/>
    <s v="Mike Wiluan"/>
    <s v="Yoshua Sudarso, Ario Bayu, Pevita Pearce, Tio Pakusadewo, Reinout Bussemaker, Mikha Tambayong, Happy Salma, Alex Abbad, Zack Lee"/>
    <n v="9"/>
    <x v="43"/>
    <s v="Indonesia, Singapore"/>
    <n v="2"/>
    <x v="318"/>
    <x v="5"/>
    <x v="5"/>
    <s v="103 min"/>
    <n v="103"/>
    <n v="103"/>
    <n v="11.799241808030798"/>
    <s v=""/>
    <s v="Action &amp; Adventure, International Movies"/>
    <x v="1"/>
    <s v="Action &amp; Adventure, International Movies"/>
    <n v="2"/>
  </r>
  <r>
    <n v="6418"/>
    <x v="3625"/>
    <x v="0"/>
    <x v="3624"/>
    <s v="Justin Pemberton"/>
    <m/>
    <n v="0"/>
    <x v="11"/>
    <s v="France, New Zealand"/>
    <n v="2"/>
    <x v="1073"/>
    <x v="2"/>
    <x v="1"/>
    <s v="103 min"/>
    <n v="103"/>
    <n v="103"/>
    <n v="11.799241808030798"/>
    <s v=""/>
    <s v="Documentaries"/>
    <x v="3"/>
    <s v="Documentaries"/>
    <n v="1"/>
  </r>
  <r>
    <n v="6495"/>
    <x v="3626"/>
    <x v="0"/>
    <x v="3625"/>
    <s v="Eric Stoltz"/>
    <s v="Olivia Holt, Skyler Gisondo, Kristin Chenoweth, Bruce Dern, Nick Krause, Kathleen Chalfant, Peter Maloney, Rod McLachlan, Hawn Tran, Danni Wang"/>
    <n v="10"/>
    <x v="0"/>
    <s v="United States"/>
    <n v="1"/>
    <x v="1313"/>
    <x v="5"/>
    <x v="5"/>
    <s v="103 min"/>
    <n v="103"/>
    <n v="103"/>
    <n v="11.799241808030798"/>
    <s v=""/>
    <s v="Comedies"/>
    <x v="4"/>
    <s v="Comedies"/>
    <n v="1"/>
  </r>
  <r>
    <n v="6555"/>
    <x v="3627"/>
    <x v="0"/>
    <x v="3626"/>
    <s v="Raj Amit Kumar"/>
    <s v="Victor Banerjee, Adil Hussain, Bhanu Uday, Preeti Gupta, Bhavani Lee, Ankur Vikal, Seema Rahmani, Samrat Chakrabarti"/>
    <n v="8"/>
    <x v="0"/>
    <s v="United States, India"/>
    <n v="2"/>
    <x v="110"/>
    <x v="4"/>
    <x v="5"/>
    <s v="103 min"/>
    <n v="103"/>
    <n v="103"/>
    <n v="11.799241808030798"/>
    <s v=""/>
    <s v="Dramas, Independent Movies, International Movies"/>
    <x v="2"/>
    <s v="Dramas, Independent Movies, International Movies"/>
    <n v="3"/>
  </r>
  <r>
    <n v="6562"/>
    <x v="3628"/>
    <x v="0"/>
    <x v="3627"/>
    <s v="Brendan Toller"/>
    <s v="Danny Fields, Iggy Pop, Alice Cooper, Judy Collins, Tommy Ramone, Jac Holzman, Lenny Kaye, Wayne Kramer, John Cameron Mitchell, Jann Wenner"/>
    <n v="10"/>
    <x v="0"/>
    <s v="United States"/>
    <n v="1"/>
    <x v="1044"/>
    <x v="4"/>
    <x v="5"/>
    <s v="103 min"/>
    <n v="103"/>
    <n v="103"/>
    <n v="11.799241808030798"/>
    <s v=""/>
    <s v="Documentaries, Music &amp; Musicals"/>
    <x v="3"/>
    <s v="Documentaries, Music &amp; Musicals"/>
    <n v="2"/>
  </r>
  <r>
    <n v="6642"/>
    <x v="3629"/>
    <x v="0"/>
    <x v="3628"/>
    <s v="Rob Cohen"/>
    <s v="Sean Connery, Dennis Quaid, David Thewlis, Pete Postlethwaite, Dina Meyer, Jason Isaacs, Brian Thompson, Julie Christie"/>
    <n v="8"/>
    <x v="0"/>
    <s v="United States"/>
    <n v="1"/>
    <x v="165"/>
    <x v="46"/>
    <x v="2"/>
    <s v="103 min"/>
    <n v="103"/>
    <n v="103"/>
    <n v="11.799241808030798"/>
    <s v=""/>
    <s v="Action &amp; Adventure, Sci-Fi &amp; Fantasy"/>
    <x v="1"/>
    <s v="Action &amp; Adventure, Sci-Fi &amp; Fantasy"/>
    <n v="2"/>
  </r>
  <r>
    <n v="6702"/>
    <x v="3630"/>
    <x v="0"/>
    <x v="3629"/>
    <s v="Robert Clouse"/>
    <s v="Bruce Lee, John Saxon, Jim Kelly, Ahna Capri, Kien Shih, Robert Wall, Angela Mao, Betty Chung, Geoffrey Weeks, Bolo Yeung, Peter Archer"/>
    <n v="11"/>
    <x v="50"/>
    <s v="Hong Kong, United States"/>
    <n v="2"/>
    <x v="225"/>
    <x v="47"/>
    <x v="12"/>
    <s v="103 min"/>
    <n v="103"/>
    <n v="103"/>
    <n v="11.799241808030798"/>
    <s v=""/>
    <s v="Action &amp; Adventure, Classic Movies"/>
    <x v="1"/>
    <s v="Action &amp; Adventure, Classic Movies"/>
    <n v="2"/>
  </r>
  <r>
    <n v="6728"/>
    <x v="3631"/>
    <x v="0"/>
    <x v="3630"/>
    <s v="Hakan Alg√ºl"/>
    <s v="Demet Akbaƒü, Ata Demirer, √ñzge Borak, Salih Kalyon, Tanju Tuncel, Serra Yƒ±lmaz, Tarƒ±k √únl√ºoƒülu, Ay≈üenil ≈ûamlƒ±oƒülu"/>
    <n v="8"/>
    <x v="61"/>
    <s v="Turkey"/>
    <n v="1"/>
    <x v="63"/>
    <x v="0"/>
    <x v="6"/>
    <s v="103 min"/>
    <n v="103"/>
    <n v="103"/>
    <n v="11.799241808030798"/>
    <s v=""/>
    <s v="Comedies, International Movies"/>
    <x v="4"/>
    <s v="Comedies, International Movies"/>
    <n v="2"/>
  </r>
  <r>
    <n v="6800"/>
    <x v="3632"/>
    <x v="0"/>
    <x v="3631"/>
    <s v="Marc Levin"/>
    <s v="Freeway Rick Ross"/>
    <n v="1"/>
    <x v="0"/>
    <s v="United States, Nicaragua"/>
    <n v="2"/>
    <x v="141"/>
    <x v="4"/>
    <x v="12"/>
    <s v="103 min"/>
    <n v="103"/>
    <n v="103"/>
    <n v="11.799241808030798"/>
    <s v=""/>
    <s v="Documentaries"/>
    <x v="3"/>
    <s v="Documentaries"/>
    <n v="1"/>
  </r>
  <r>
    <n v="6841"/>
    <x v="3633"/>
    <x v="0"/>
    <x v="3632"/>
    <s v="Christopher Smith"/>
    <s v="Jodie Whittaker, Warwick Davis, Jim Broadbent, Stephen Graham, Nonso Anozie, Rafe Spall, Ewen Bremner, Matt King"/>
    <n v="8"/>
    <x v="6"/>
    <s v="United Kingdom, United States"/>
    <n v="2"/>
    <x v="1314"/>
    <x v="0"/>
    <x v="7"/>
    <s v="103 min"/>
    <n v="103"/>
    <n v="103"/>
    <n v="11.799241808030798"/>
    <s v=""/>
    <s v="Children &amp; Family Movies, Comedies"/>
    <x v="0"/>
    <s v="Children &amp; Family Movies, Comedies"/>
    <n v="2"/>
  </r>
  <r>
    <n v="6856"/>
    <x v="3634"/>
    <x v="0"/>
    <x v="3633"/>
    <s v="Wenn V. Deramas"/>
    <s v="Vice Ganda, Maricel Soriano, Joey Marquez, Ruffa Gutierrez, Cristine Reyes, JC de Vera, Ejay Falcon, Angelu De Leon, Bobby Andrews"/>
    <n v="9"/>
    <x v="48"/>
    <s v="Philippines"/>
    <n v="1"/>
    <x v="1291"/>
    <x v="8"/>
    <x v="1"/>
    <s v="103 min"/>
    <n v="103"/>
    <n v="103"/>
    <n v="11.799241808030798"/>
    <s v=""/>
    <s v="Comedies, International Movies"/>
    <x v="4"/>
    <s v="Comedies, International Movies"/>
    <n v="2"/>
  </r>
  <r>
    <n v="6860"/>
    <x v="3635"/>
    <x v="0"/>
    <x v="3634"/>
    <s v="Jedd Wider, Todd Wider"/>
    <s v="Lori Singer"/>
    <n v="1"/>
    <x v="0"/>
    <s v="United States"/>
    <n v="1"/>
    <x v="1315"/>
    <x v="9"/>
    <x v="6"/>
    <s v="103 min"/>
    <n v="103"/>
    <n v="103"/>
    <n v="11.799241808030798"/>
    <s v=""/>
    <s v="Documentaries"/>
    <x v="3"/>
    <s v="Documentaries"/>
    <n v="1"/>
  </r>
  <r>
    <n v="6876"/>
    <x v="3636"/>
    <x v="0"/>
    <x v="3635"/>
    <s v="Andrew Niccol"/>
    <s v="Ethan Hawke, January Jones, Bruce Greenwood, Zo√´ Kravitz, Jake Abel, Ryan Montano, Dylan Kenin, Stafford Douglas"/>
    <n v="8"/>
    <x v="0"/>
    <s v="United States"/>
    <n v="1"/>
    <x v="1282"/>
    <x v="0"/>
    <x v="12"/>
    <s v="103 min"/>
    <n v="103"/>
    <n v="103"/>
    <n v="11.799241808030798"/>
    <s v=""/>
    <s v="Dramas"/>
    <x v="2"/>
    <s v="Dramas"/>
    <n v="1"/>
  </r>
  <r>
    <n v="6986"/>
    <x v="3637"/>
    <x v="0"/>
    <x v="3636"/>
    <s v="Will Allen"/>
    <m/>
    <n v="0"/>
    <x v="0"/>
    <s v="United States"/>
    <n v="1"/>
    <x v="95"/>
    <x v="9"/>
    <x v="11"/>
    <s v="103 min"/>
    <n v="103"/>
    <n v="103"/>
    <n v="11.799241808030798"/>
    <s v=""/>
    <s v="Documentaries"/>
    <x v="3"/>
    <s v="Documentaries"/>
    <n v="1"/>
  </r>
  <r>
    <n v="7021"/>
    <x v="3638"/>
    <x v="0"/>
    <x v="3637"/>
    <s v="Amar Gupte"/>
    <s v="Jackie Shroff, Aditya Pancholi, Swarangi Maharte, Ameya Hunaswadkar, Urmila Matondkar"/>
    <n v="5"/>
    <x v="17"/>
    <s v="India"/>
    <n v="1"/>
    <x v="180"/>
    <x v="11"/>
    <x v="1"/>
    <s v="103 min"/>
    <n v="103"/>
    <n v="103"/>
    <n v="11.799241808030798"/>
    <s v=""/>
    <s v="Dramas, International Movies"/>
    <x v="2"/>
    <s v="Dramas, International Movies"/>
    <n v="2"/>
  </r>
  <r>
    <n v="7059"/>
    <x v="3639"/>
    <x v="0"/>
    <x v="3638"/>
    <s v="Walerian Borowczyk"/>
    <s v="Lise Danvers, Fabrice Luchini, Charlotte Alexandra, Paloma Picasso, Pascale Christophe, Florence Bellamy, Jacopo Berinizi, Lorenzo Berinizi"/>
    <n v="8"/>
    <x v="11"/>
    <s v="France"/>
    <n v="1"/>
    <x v="749"/>
    <x v="48"/>
    <x v="14"/>
    <s v="103 min"/>
    <n v="103"/>
    <n v="103"/>
    <n v="11.799241808030798"/>
    <s v=""/>
    <s v="Dramas, International Movies, Romantic Movies"/>
    <x v="2"/>
    <s v="Dramas, International Movies, Romantic Movies"/>
    <n v="3"/>
  </r>
  <r>
    <n v="7061"/>
    <x v="3640"/>
    <x v="0"/>
    <x v="3639"/>
    <s v="Taron Lexton"/>
    <s v="Ksenia Solo, Mary Lynn Rajskub, Maria Bello, Enrico Oetiker, Paolo Bernardini, Beth Riesgraf, David O'Donnell, Nancy Cartwright, Bruno Zanin, Michael Wiseman, Andrea Osv√°rt"/>
    <n v="11"/>
    <x v="0"/>
    <s v="United States"/>
    <n v="1"/>
    <x v="1316"/>
    <x v="3"/>
    <x v="12"/>
    <s v="103 min"/>
    <n v="103"/>
    <n v="103"/>
    <n v="11.799241808030798"/>
    <s v=""/>
    <s v="Action &amp; Adventure, Dramas"/>
    <x v="1"/>
    <s v="Action &amp; Adventure, Dramas"/>
    <n v="2"/>
  </r>
  <r>
    <n v="7063"/>
    <x v="3641"/>
    <x v="0"/>
    <x v="3640"/>
    <s v="Ayta√ß Aƒüƒ±rlar"/>
    <s v="Halil Sezai Paracƒ±koƒülu, ≈ûafak Pekdemir, Ahmet Uz, Mehmet Selim Akg√ºl, Sinan √áalƒ±≈ükanoƒülu, Tuƒüba Sarƒ±√ºnal"/>
    <n v="6"/>
    <x v="61"/>
    <s v="Turkey"/>
    <n v="1"/>
    <x v="63"/>
    <x v="0"/>
    <x v="1"/>
    <s v="103 min"/>
    <n v="103"/>
    <n v="103"/>
    <n v="11.799241808030798"/>
    <s v=""/>
    <s v="Dramas, International Movies, Romantic Movies"/>
    <x v="2"/>
    <s v="Dramas, International Movies, Romantic Movies"/>
    <n v="3"/>
  </r>
  <r>
    <n v="7206"/>
    <x v="3642"/>
    <x v="0"/>
    <x v="3641"/>
    <s v="Attila Till"/>
    <s v="Szabolcs Thur√≥czy, Zolt√°n Fenyvesi, Ad√°m Fekete, Dusan Vitanovic, M√≥nika Balsai, Lidia Danis, Zolt√°n Mucsi"/>
    <n v="7"/>
    <x v="41"/>
    <s v="Hungary"/>
    <n v="1"/>
    <x v="45"/>
    <x v="9"/>
    <x v="5"/>
    <s v="103 min"/>
    <n v="103"/>
    <n v="103"/>
    <n v="11.799241808030798"/>
    <s v=""/>
    <s v="Action &amp; Adventure, Dramas, International Movies"/>
    <x v="1"/>
    <s v="Action &amp; Adventure, Dramas, International Movies"/>
    <n v="3"/>
  </r>
  <r>
    <n v="7294"/>
    <x v="3643"/>
    <x v="0"/>
    <x v="3642"/>
    <s v="Pascal Blanchard, Sonia Dauger, David Dietz"/>
    <m/>
    <n v="0"/>
    <x v="11"/>
    <s v="France"/>
    <n v="1"/>
    <x v="646"/>
    <x v="9"/>
    <x v="5"/>
    <s v="103 min"/>
    <n v="103"/>
    <n v="103"/>
    <n v="11.799241808030798"/>
    <s v=""/>
    <s v="Documentaries, International Movies, Sports Movies"/>
    <x v="3"/>
    <s v="Documentaries, International Movies, Sports Movies"/>
    <n v="3"/>
  </r>
  <r>
    <n v="7330"/>
    <x v="3644"/>
    <x v="0"/>
    <x v="3643"/>
    <s v="Fernando Sari√±ana, Jos√© Luis Guti√©rrez"/>
    <s v="Evan Deverian, Melany Bennet, Jordan T. Wilson, Adan Mart√≠n Rocha"/>
    <n v="4"/>
    <x v="15"/>
    <s v="Mexico"/>
    <n v="1"/>
    <x v="1317"/>
    <x v="3"/>
    <x v="5"/>
    <s v="103 min"/>
    <n v="103"/>
    <n v="103"/>
    <n v="11.799241808030798"/>
    <s v=""/>
    <s v="Dramas, Independent Movies, International Movies"/>
    <x v="2"/>
    <s v="Dramas, Independent Movies, International Movies"/>
    <n v="3"/>
  </r>
  <r>
    <n v="7346"/>
    <x v="3645"/>
    <x v="0"/>
    <x v="3556"/>
    <s v="Pang Ho-cheung"/>
    <s v="Miriam Chin Wah Yeung, Shawn Yue, Singh Hartihan Bitto, Yat Ning Chan, Tat-Ming Cheung, Matt Chow, Chui Tien-you, Queenie Chu, Charmaine Fong, Vincent Kok"/>
    <n v="10"/>
    <x v="50"/>
    <s v="Hong Kong"/>
    <n v="1"/>
    <x v="410"/>
    <x v="10"/>
    <x v="5"/>
    <s v="103 min"/>
    <n v="103"/>
    <n v="103"/>
    <n v="11.799241808030798"/>
    <s v=""/>
    <s v="Comedies, Dramas, International Movies"/>
    <x v="4"/>
    <s v="Comedies, Dramas, International Movies"/>
    <n v="3"/>
  </r>
  <r>
    <n v="7355"/>
    <x v="3646"/>
    <x v="0"/>
    <x v="3644"/>
    <s v="Christian Ditter"/>
    <s v="Lily Collins, Sam Claflin, Christian Cooke, Jamie Beamish, Suki Waterhouse, Tamsin Egerton, Jaime Winstone, Lorcan Cranitch"/>
    <n v="8"/>
    <x v="10"/>
    <s v="Germany, United Kingdom"/>
    <n v="2"/>
    <x v="84"/>
    <x v="0"/>
    <x v="12"/>
    <s v="103 min"/>
    <n v="103"/>
    <n v="103"/>
    <n v="11.799241808030798"/>
    <s v=""/>
    <s v="Comedies, International Movies, Romantic Movies"/>
    <x v="4"/>
    <s v="Comedies, International Movies, Romantic Movies"/>
    <n v="3"/>
  </r>
  <r>
    <n v="7395"/>
    <x v="3647"/>
    <x v="0"/>
    <x v="3645"/>
    <s v="Tathagata Banerjee"/>
    <s v="Paoli Dam, Parambrata Chattopadhyay, Indrasish Roy, Koushik Sen, Biswajit Chakraborty"/>
    <n v="5"/>
    <x v="17"/>
    <s v="India"/>
    <n v="1"/>
    <x v="110"/>
    <x v="3"/>
    <x v="1"/>
    <s v="103 min"/>
    <n v="103"/>
    <n v="103"/>
    <n v="11.799241808030798"/>
    <s v=""/>
    <s v="Dramas, International Movies, Romantic Movies"/>
    <x v="2"/>
    <s v="Dramas, International Movies, Romantic Movies"/>
    <n v="3"/>
  </r>
  <r>
    <n v="7417"/>
    <x v="3648"/>
    <x v="0"/>
    <x v="3646"/>
    <s v="Hiromasa Yonebayashi"/>
    <s v="Ruby Barnhill, Kate Winslet, Jim Broadbent, Ewen Bremner, Lynda Baron, Louis Ashbourne Serkis, Morwenna Banks, Teresa Gallagher, Rasmus Hardiker"/>
    <n v="9"/>
    <x v="1"/>
    <s v="Japan"/>
    <n v="1"/>
    <x v="1318"/>
    <x v="3"/>
    <x v="7"/>
    <s v="103 min"/>
    <n v="103"/>
    <n v="103"/>
    <n v="11.799241808030798"/>
    <s v=""/>
    <s v="Anime Features, Children &amp; Family Movies"/>
    <x v="10"/>
    <s v="Anime Features, Children &amp; Family Movies"/>
    <n v="2"/>
  </r>
  <r>
    <n v="7644"/>
    <x v="3649"/>
    <x v="0"/>
    <x v="3647"/>
    <s v="Poj Arnon"/>
    <s v="Kohtee Aramboy, Yingsak Chonglertjetsadawong, Jaturong Mokjok, Apaporn Nakornsawan, Pharanyu Rojanawuthitham, Wiradit Srimalai, Ekkachai Srivichai, Chaiwat Thongsaeng, Kachapa Toncharoen"/>
    <n v="9"/>
    <x v="51"/>
    <s v="Thailand"/>
    <n v="1"/>
    <x v="437"/>
    <x v="12"/>
    <x v="5"/>
    <s v="103 min"/>
    <n v="103"/>
    <n v="103"/>
    <n v="11.799241808030798"/>
    <s v=""/>
    <s v="Comedies, Horror Movies, International Movies"/>
    <x v="4"/>
    <s v="Comedies, Horror Movies, International Movies"/>
    <n v="3"/>
  </r>
  <r>
    <n v="7645"/>
    <x v="3650"/>
    <x v="0"/>
    <x v="3648"/>
    <s v="Poj Arnon"/>
    <s v="Kohtee Aramboy, Yingsak Chonglertjetsadawong, Jaturong Mokjok, Waraphat Phatsathit, Wiradit Srimalai, Ekkachai Srivichai, Varuth Waratham, Butsarin Yokpraipan"/>
    <n v="8"/>
    <x v="51"/>
    <s v="Thailand"/>
    <n v="1"/>
    <x v="628"/>
    <x v="11"/>
    <x v="5"/>
    <s v="103 min"/>
    <n v="103"/>
    <n v="103"/>
    <n v="11.799241808030798"/>
    <s v=""/>
    <s v="Comedies, Horror Movies, International Movies"/>
    <x v="4"/>
    <s v="Comedies, Horror Movies, International Movies"/>
    <n v="3"/>
  </r>
  <r>
    <n v="7686"/>
    <x v="3651"/>
    <x v="0"/>
    <x v="3649"/>
    <m/>
    <s v="Lulu Xu, Yuchang Peng, Mingjie Luo, Yongxi Liu, Zhongyu Han, Zhaohua Lu"/>
    <n v="6"/>
    <x v="42"/>
    <s v="China"/>
    <n v="1"/>
    <x v="130"/>
    <x v="3"/>
    <x v="6"/>
    <s v="103 min"/>
    <n v="103"/>
    <n v="103"/>
    <n v="11.799241808030798"/>
    <s v=""/>
    <s v="Comedies, Dramas, International Movies"/>
    <x v="4"/>
    <s v="Comedies, Dramas, International Movies"/>
    <n v="3"/>
  </r>
  <r>
    <n v="7870"/>
    <x v="3652"/>
    <x v="0"/>
    <x v="3650"/>
    <s v="Makarand Mane"/>
    <s v="Shashank Shende, Sahil Joshi, Suhas Sirsat, Kalyanee Mulay, Vijay Salve, Umesh Jagtap, Shantanu Gangane, Abhay Mahajan, Vitthal Patil, Ketan Pawar"/>
    <n v="10"/>
    <x v="17"/>
    <s v="India"/>
    <n v="1"/>
    <x v="22"/>
    <x v="4"/>
    <x v="1"/>
    <s v="103 min"/>
    <n v="103"/>
    <n v="103"/>
    <n v="11.799241808030798"/>
    <s v=""/>
    <s v="Dramas, International Movies"/>
    <x v="2"/>
    <s v="Dramas, International Movies"/>
    <n v="2"/>
  </r>
  <r>
    <n v="7899"/>
    <x v="3653"/>
    <x v="0"/>
    <x v="3651"/>
    <s v="Atanu Mukherjee"/>
    <s v="Adarsh Gourav, Manoj Bajpayee, Smita Tambe, Kumud Mishra"/>
    <n v="4"/>
    <x v="17"/>
    <s v="India"/>
    <n v="1"/>
    <x v="110"/>
    <x v="3"/>
    <x v="5"/>
    <s v="103 min"/>
    <n v="103"/>
    <n v="103"/>
    <n v="11.799241808030798"/>
    <s v=""/>
    <s v="Dramas, Independent Movies, International Movies"/>
    <x v="2"/>
    <s v="Dramas, Independent Movies, International Movies"/>
    <n v="3"/>
  </r>
  <r>
    <n v="7989"/>
    <x v="3654"/>
    <x v="0"/>
    <x v="3652"/>
    <s v="Sylvie Verheyde"/>
    <s v="Hafsia Herzi, Ash Stymest, Karole Rocher, Paul Hamy, Ira Max, Lindsay Karamoh, Myriam Djeljeli"/>
    <n v="7"/>
    <x v="6"/>
    <s v="United Kingdom, France"/>
    <n v="2"/>
    <x v="1319"/>
    <x v="9"/>
    <x v="14"/>
    <s v="103 min"/>
    <n v="103"/>
    <n v="103"/>
    <n v="11.799241808030798"/>
    <s v=""/>
    <s v="Dramas, International Movies, Romantic Movies"/>
    <x v="2"/>
    <s v="Dramas, International Movies, Romantic Movies"/>
    <n v="3"/>
  </r>
  <r>
    <n v="8079"/>
    <x v="3655"/>
    <x v="0"/>
    <x v="3653"/>
    <s v="Darren Lynn Bousman"/>
    <s v="Sabrina Kern, Carolyn Hennesy, Courtney Halverson, Shaun Fletcher, Lindsay Seim, Hannah Fierman, Trin Miller, Seth Michaels, Justin Miles"/>
    <n v="9"/>
    <x v="0"/>
    <s v="United States"/>
    <n v="1"/>
    <x v="647"/>
    <x v="5"/>
    <x v="5"/>
    <s v="103 min"/>
    <n v="103"/>
    <n v="103"/>
    <n v="11.799241808030798"/>
    <s v=""/>
    <s v="Horror Movies, Independent Movies"/>
    <x v="9"/>
    <s v="Horror Movies, Independent Movies"/>
    <n v="2"/>
  </r>
  <r>
    <n v="8134"/>
    <x v="3656"/>
    <x v="0"/>
    <x v="3654"/>
    <s v="Matthew Cooke"/>
    <s v="Susan Sarandon"/>
    <n v="1"/>
    <x v="0"/>
    <s v="United States"/>
    <n v="1"/>
    <x v="1320"/>
    <x v="3"/>
    <x v="5"/>
    <s v="103 min"/>
    <n v="103"/>
    <n v="103"/>
    <n v="11.799241808030798"/>
    <s v=""/>
    <s v="Documentaries"/>
    <x v="3"/>
    <s v="Documentaries"/>
    <n v="1"/>
  </r>
  <r>
    <n v="8232"/>
    <x v="3657"/>
    <x v="0"/>
    <x v="3655"/>
    <m/>
    <s v="Chow Yun Fat"/>
    <n v="1"/>
    <x v="50"/>
    <s v="Hong Kong"/>
    <n v="1"/>
    <x v="1301"/>
    <x v="36"/>
    <x v="1"/>
    <s v="103 min"/>
    <n v="103"/>
    <n v="103"/>
    <n v="11.799241808030798"/>
    <s v=""/>
    <s v="Action &amp; Adventure, Dramas, International Movies"/>
    <x v="1"/>
    <s v="Action &amp; Adventure, Dramas, International Movies"/>
    <n v="3"/>
  </r>
  <r>
    <n v="8250"/>
    <x v="3658"/>
    <x v="0"/>
    <x v="3656"/>
    <s v="Norman Jewison"/>
    <s v="Steve McQueen, Edward G. Robinson, Ann-Margret, Karl Malden, Tuesday Weld, Joan Blondell, Rip Torn, Jack Weston, Cab Calloway, Jeff Corey, Theo Marcuse"/>
    <n v="11"/>
    <x v="0"/>
    <s v="United States"/>
    <n v="1"/>
    <x v="55"/>
    <x v="62"/>
    <x v="1"/>
    <s v="103 min"/>
    <n v="103"/>
    <n v="103"/>
    <n v="11.799241808030798"/>
    <s v=""/>
    <s v="Classic Movies, Dramas"/>
    <x v="5"/>
    <s v="Classic Movies, Dramas"/>
    <n v="2"/>
  </r>
  <r>
    <n v="8253"/>
    <x v="3659"/>
    <x v="0"/>
    <x v="3657"/>
    <s v="Harvey Lowry"/>
    <s v="Thora Birch, Chris Klein, Claire Coffee, David Blue, Kelsey Tucker, Michael Draper, Jason Tobias, Gabrielle Stone, Catherine Johnson, Tiffany Fallon"/>
    <n v="10"/>
    <x v="0"/>
    <s v="United States"/>
    <n v="1"/>
    <x v="1321"/>
    <x v="5"/>
    <x v="1"/>
    <s v="103 min"/>
    <n v="103"/>
    <n v="103"/>
    <n v="11.799241808030798"/>
    <s v=""/>
    <s v="Comedies, Romantic Movies"/>
    <x v="4"/>
    <s v="Comedies, Romantic Movies"/>
    <n v="2"/>
  </r>
  <r>
    <n v="8302"/>
    <x v="3660"/>
    <x v="0"/>
    <x v="3658"/>
    <s v="Hugh WIlson"/>
    <s v="Bette Midler, Goldie Hawn, Diane Keaton, Maggie Smith, Dan Hedaya, Sarah Jessica Parker, Stockard Channing, Victor Garber, Stephen Collins, Marcia Gay Harden, Jennie Dundas, Elizabeth Berkley, Eileen Heckart, Bronson Pinchot, Rob Reiner"/>
    <n v="15"/>
    <x v="0"/>
    <s v="United States"/>
    <n v="1"/>
    <x v="84"/>
    <x v="46"/>
    <x v="7"/>
    <s v="103 min"/>
    <n v="103"/>
    <n v="103"/>
    <n v="11.799241808030798"/>
    <s v=""/>
    <s v="Comedies"/>
    <x v="4"/>
    <s v="Comedies"/>
    <n v="1"/>
  </r>
  <r>
    <n v="8355"/>
    <x v="3661"/>
    <x v="0"/>
    <x v="3659"/>
    <s v="Rob Cohen"/>
    <s v="Toby Kebbell, Maggie Grace, Ryan Kwanten, Ralph Ineson, Melissa Bolona, Ben Cross, Jamie Andrew Cutler"/>
    <n v="7"/>
    <x v="6"/>
    <s v="United Kingdom, United States"/>
    <n v="2"/>
    <x v="1322"/>
    <x v="5"/>
    <x v="2"/>
    <s v="103 min"/>
    <n v="103"/>
    <n v="103"/>
    <n v="11.799241808030798"/>
    <s v=""/>
    <s v="Action &amp; Adventure"/>
    <x v="1"/>
    <s v="Action &amp; Adventure"/>
    <n v="1"/>
  </r>
  <r>
    <n v="8365"/>
    <x v="3662"/>
    <x v="0"/>
    <x v="3660"/>
    <s v="Femi Oyeniran, Nicky Slimting Walker"/>
    <s v="Justin Clarke Samuel, Ashley Chin, Nicky Slimting Walker, Femi Oyeniran, Dylan Duffus, Shone Romulus, Adam Deacon, Karen Bryson, Selva Rasalingam, Jay Brown"/>
    <n v="10"/>
    <x v="6"/>
    <s v="United Kingdom"/>
    <n v="1"/>
    <x v="1323"/>
    <x v="5"/>
    <x v="5"/>
    <s v="103 min"/>
    <n v="103"/>
    <n v="103"/>
    <n v="11.799241808030798"/>
    <s v=""/>
    <s v="Dramas, International Movies"/>
    <x v="2"/>
    <s v="Dramas, International Movies"/>
    <n v="2"/>
  </r>
  <r>
    <n v="8404"/>
    <x v="3663"/>
    <x v="0"/>
    <x v="3661"/>
    <s v="Joshua Oppenheimer"/>
    <m/>
    <n v="0"/>
    <x v="22"/>
    <s v="Denmark, Indonesia, Finland, Norway, United Kingdom, Israel, France, United States, Germany, Netherlands"/>
    <n v="10"/>
    <x v="1276"/>
    <x v="0"/>
    <x v="2"/>
    <s v="103 min"/>
    <n v="103"/>
    <n v="103"/>
    <n v="11.799241808030798"/>
    <s v=""/>
    <s v="Documentaries, International Movies"/>
    <x v="3"/>
    <s v="Documentaries, International Movies"/>
    <n v="2"/>
  </r>
  <r>
    <n v="8452"/>
    <x v="3664"/>
    <x v="0"/>
    <x v="3662"/>
    <s v="Stephen Chbosky"/>
    <s v="Logan Lerman, Emma Watson, Ezra Miller, Mae Whitman, Paul Rudd, Nina Dobrev, Johnny Simmons, Dylan McDermott, Kate Walsh, Joan Cusack, Melanie Lynskey"/>
    <n v="11"/>
    <x v="0"/>
    <s v="United States"/>
    <n v="1"/>
    <x v="579"/>
    <x v="11"/>
    <x v="2"/>
    <s v="103 min"/>
    <n v="103"/>
    <n v="103"/>
    <n v="11.799241808030798"/>
    <s v=""/>
    <s v="Comedies, Dramas"/>
    <x v="4"/>
    <s v="Comedies, Dramas"/>
    <n v="2"/>
  </r>
  <r>
    <n v="8494"/>
    <x v="3665"/>
    <x v="0"/>
    <x v="3663"/>
    <s v="David Mich√¥d"/>
    <s v="Guy Pearce, Robert Pattinson, Scoot McNairy, David Field, Anthony Hayes, Gillian Jones, Susan Prior, Nash Edgerton"/>
    <n v="8"/>
    <x v="12"/>
    <s v="Australia, United States"/>
    <n v="2"/>
    <x v="754"/>
    <x v="0"/>
    <x v="12"/>
    <s v="103 min"/>
    <n v="103"/>
    <n v="103"/>
    <n v="11.799241808030798"/>
    <s v=""/>
    <s v="International Movies, Thrillers"/>
    <x v="7"/>
    <s v="International Movies, Thrillers"/>
    <n v="2"/>
  </r>
  <r>
    <n v="8548"/>
    <x v="3666"/>
    <x v="0"/>
    <x v="3664"/>
    <s v="Errol Morris"/>
    <s v="Donald Rumsfeld, Errol Morris"/>
    <n v="2"/>
    <x v="0"/>
    <s v="United States"/>
    <n v="1"/>
    <x v="466"/>
    <x v="8"/>
    <x v="2"/>
    <s v="103 min"/>
    <n v="103"/>
    <n v="103"/>
    <n v="11.799241808030798"/>
    <s v=""/>
    <s v="Documentaries"/>
    <x v="3"/>
    <s v="Documentaries"/>
    <n v="1"/>
  </r>
  <r>
    <n v="8695"/>
    <x v="3667"/>
    <x v="0"/>
    <x v="3665"/>
    <s v="Philip G. Atwell"/>
    <s v="Jet Li, Jason Statham, John Lone, Devon Aoki, Luis Guzm√°n, Saul Rubinek, Sung Kang, Mathew St. Patrick, Nadine Velazquez, Andrea Roth, Mark Cheng, Kane Kosugi, Ryo Ishibashi, Steph Song"/>
    <n v="14"/>
    <x v="0"/>
    <s v="United States, Canada"/>
    <n v="2"/>
    <x v="231"/>
    <x v="37"/>
    <x v="12"/>
    <s v="103 min"/>
    <n v="103"/>
    <n v="103"/>
    <n v="11.799241808030798"/>
    <s v=""/>
    <s v="Action &amp; Adventure"/>
    <x v="1"/>
    <s v="Action &amp; Adventure"/>
    <n v="1"/>
  </r>
  <r>
    <n v="8729"/>
    <x v="3668"/>
    <x v="0"/>
    <x v="3666"/>
    <s v="Heidi Brandenburg, Mathew Orzel"/>
    <m/>
    <n v="0"/>
    <x v="44"/>
    <s v="Peru, United States, United Kingdom"/>
    <n v="3"/>
    <x v="1324"/>
    <x v="9"/>
    <x v="1"/>
    <s v="103 min"/>
    <n v="103"/>
    <n v="103"/>
    <n v="11.799241808030798"/>
    <s v=""/>
    <s v="Documentaries, International Movies"/>
    <x v="3"/>
    <s v="Documentaries, International Movies"/>
    <n v="2"/>
  </r>
  <r>
    <n v="10"/>
    <x v="3669"/>
    <x v="0"/>
    <x v="3667"/>
    <s v="Theodore Melfi"/>
    <s v="Melissa McCarthy, Chris O'Dowd, Kevin Kline, Timothy Olyphant, Daveed Diggs, Skyler Gisondo, Laura Harrier, Rosalind Chao, Kimberly Quinn, Loretta Devine, Ravi Kapoor"/>
    <n v="11"/>
    <x v="0"/>
    <s v="United States"/>
    <n v="1"/>
    <x v="974"/>
    <x v="6"/>
    <x v="2"/>
    <s v="104 min"/>
    <n v="104"/>
    <n v="104"/>
    <n v="19.669246701196681"/>
    <s v=""/>
    <s v="Comedies, Dramas"/>
    <x v="4"/>
    <s v="Comedies, Dramas"/>
    <n v="2"/>
  </r>
  <r>
    <n v="145"/>
    <x v="3670"/>
    <x v="0"/>
    <x v="3668"/>
    <s v="Reginald Hudlin"/>
    <s v="Christopher Reid, Christopher Martin, Robin Harris, Tisha Campbell, A.J. Johnson, Martin Lawrence, Paul Anthony, Bowlegged Lou, B-Fine, Edith Fields, Kelly Jo Minter, Clifton Powell, Verda Bridges"/>
    <n v="13"/>
    <x v="0"/>
    <s v="United States"/>
    <n v="1"/>
    <x v="344"/>
    <x v="17"/>
    <x v="12"/>
    <s v="104 min"/>
    <n v="104"/>
    <n v="104"/>
    <n v="19.669246701196681"/>
    <s v=""/>
    <s v="Comedies, Cult Movies"/>
    <x v="4"/>
    <s v="Comedies, Cult Movies"/>
    <n v="2"/>
  </r>
  <r>
    <n v="315"/>
    <x v="3671"/>
    <x v="0"/>
    <x v="3669"/>
    <s v="James Mangold"/>
    <s v="Pruitt Taylor Vince, Shelley Winters, Liv Tyler, Debbie Harry, Evan Dando, Joe Grifasi, David Patrick Kelly, Marian Quinn"/>
    <n v="8"/>
    <x v="0"/>
    <s v="United States"/>
    <n v="1"/>
    <x v="1176"/>
    <x v="42"/>
    <x v="12"/>
    <s v="104 min"/>
    <n v="104"/>
    <n v="104"/>
    <n v="19.669246701196681"/>
    <s v=""/>
    <s v="Dramas, Independent Movies, Romantic Movies"/>
    <x v="2"/>
    <s v="Dramas, Independent Movies, Romantic Movies"/>
    <n v="3"/>
  </r>
  <r>
    <n v="490"/>
    <x v="3672"/>
    <x v="0"/>
    <x v="3670"/>
    <s v="Ahmed Siddiqui"/>
    <s v="Jassim Al Nabhan, Abdel Imam Abdullah, Abdulaziz El Nassar, Khalid Muthafar, Amal Anbari, Ali Al-Hamdaan, El Hussein Abd, Nawaf Al Shemmeri, Bashar Abd Alah, Naser Albouloshy"/>
    <n v="10"/>
    <x v="40"/>
    <s v="Kuwait, United States"/>
    <n v="2"/>
    <x v="978"/>
    <x v="3"/>
    <x v="1"/>
    <s v="104 min"/>
    <n v="104"/>
    <n v="104"/>
    <n v="19.669246701196681"/>
    <s v=""/>
    <s v="Comedies, International Movies"/>
    <x v="4"/>
    <s v="Comedies, International Movies"/>
    <n v="2"/>
  </r>
  <r>
    <n v="503"/>
    <x v="3673"/>
    <x v="0"/>
    <x v="3671"/>
    <s v="Mahmood Ali-Balogun"/>
    <s v="Genevieve Nnaji, Joseph Benjamin, Joke Silva, Tina Mba, Ahmed Yerima, Bimbo Manuel, Sade Alder-Hayes"/>
    <n v="7"/>
    <x v="9"/>
    <s v="Nigeria"/>
    <n v="1"/>
    <x v="126"/>
    <x v="10"/>
    <x v="1"/>
    <s v="104 min"/>
    <n v="104"/>
    <n v="104"/>
    <n v="19.669246701196681"/>
    <s v=""/>
    <s v="Dramas, International Movies, Romantic Movies"/>
    <x v="2"/>
    <s v="Dramas, International Movies, Romantic Movies"/>
    <n v="3"/>
  </r>
  <r>
    <n v="717"/>
    <x v="3674"/>
    <x v="0"/>
    <x v="3672"/>
    <s v="Francine Parker"/>
    <s v="Jane Fonda, Donald Sutherland, Pamela Donegan, Len Chandler, Michael Alaimo, Holly Near, Paul Mooney, Rita Martinson"/>
    <n v="8"/>
    <x v="0"/>
    <s v="United States"/>
    <n v="1"/>
    <x v="677"/>
    <x v="55"/>
    <x v="5"/>
    <s v="104 min"/>
    <n v="104"/>
    <n v="104"/>
    <n v="19.669246701196681"/>
    <s v=""/>
    <s v="Documentaries"/>
    <x v="3"/>
    <s v="Documentaries"/>
    <n v="1"/>
  </r>
  <r>
    <n v="753"/>
    <x v="3675"/>
    <x v="0"/>
    <x v="3673"/>
    <s v="Mark Waters"/>
    <s v="Zoey Deutch, Lucy Fry, Danila Kozlovsky, Gabriel Byrne, Dominic Sherwood, Sarah Hyland, Sami Gayle"/>
    <n v="7"/>
    <x v="0"/>
    <s v="United States, United Kingdom"/>
    <n v="2"/>
    <x v="1325"/>
    <x v="0"/>
    <x v="2"/>
    <s v="104 min"/>
    <n v="104"/>
    <n v="104"/>
    <n v="19.669246701196681"/>
    <s v=""/>
    <s v="Action &amp; Adventure, Comedies, Sci-Fi &amp; Fantasy"/>
    <x v="1"/>
    <s v="Action &amp; Adventure, Comedies, Sci-Fi &amp; Fantasy"/>
    <n v="3"/>
  </r>
  <r>
    <n v="792"/>
    <x v="3676"/>
    <x v="0"/>
    <x v="3674"/>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n v="31"/>
    <x v="0"/>
    <s v="United States"/>
    <n v="1"/>
    <x v="64"/>
    <x v="13"/>
    <x v="12"/>
    <s v="104 min"/>
    <n v="104"/>
    <n v="104"/>
    <n v="19.669246701196681"/>
    <s v=""/>
    <s v="Action &amp; Adventure, Dramas"/>
    <x v="1"/>
    <s v="Action &amp; Adventure, Dramas"/>
    <n v="2"/>
  </r>
  <r>
    <n v="802"/>
    <x v="3677"/>
    <x v="0"/>
    <x v="3675"/>
    <s v="Michael Jai White"/>
    <s v="Michael Jai White, Dean Geyer, Alex Meraz, Todd Duffee, Scottie Epstein, Jillian Murray, Evan Peters, Stacey Asaro, Gralen Bryant Banks, Rus Blackwell"/>
    <n v="10"/>
    <x v="0"/>
    <s v="United States"/>
    <n v="1"/>
    <x v="64"/>
    <x v="12"/>
    <x v="12"/>
    <s v="104 min"/>
    <n v="104"/>
    <n v="104"/>
    <n v="19.669246701196681"/>
    <s v=""/>
    <s v="Action &amp; Adventure, Dramas, Sports Movies"/>
    <x v="1"/>
    <s v="Action &amp; Adventure, Dramas, Sports Movies"/>
    <n v="3"/>
  </r>
  <r>
    <n v="818"/>
    <x v="3678"/>
    <x v="0"/>
    <x v="3676"/>
    <s v="Lorene Scafaria"/>
    <s v="Susan Sarandon, Rose Byrne, J.K. Simmons, Cecily Strong, Jerrod Carmichael, Michael McKean, Jason Ritter, Billy Magnussen, Lucy Punch, Sarah Baker"/>
    <n v="10"/>
    <x v="0"/>
    <s v="United States"/>
    <n v="1"/>
    <x v="64"/>
    <x v="4"/>
    <x v="2"/>
    <s v="104 min"/>
    <n v="104"/>
    <n v="104"/>
    <n v="19.669246701196681"/>
    <s v=""/>
    <s v="Comedies, Dramas, Independent Movies"/>
    <x v="4"/>
    <s v="Comedies, Dramas, Independent Movies"/>
    <n v="3"/>
  </r>
  <r>
    <n v="886"/>
    <x v="3679"/>
    <x v="0"/>
    <x v="3677"/>
    <s v="Leli Maki"/>
    <s v="Diaan Lawrenson, Renate Stuurman, Neels Van Jaarsveld, Thabo Malema, John Lata, Fiona Ramsey, Jonathan Taylor, Julian Robinson"/>
    <n v="8"/>
    <x v="8"/>
    <s v="Canada, South Africa"/>
    <n v="2"/>
    <x v="103"/>
    <x v="5"/>
    <x v="5"/>
    <s v="104 min"/>
    <n v="104"/>
    <n v="104"/>
    <n v="19.669246701196681"/>
    <s v=""/>
    <s v="Comedies, Dramas, International Movies"/>
    <x v="4"/>
    <s v="Comedies, Dramas, International Movies"/>
    <n v="3"/>
  </r>
  <r>
    <n v="906"/>
    <x v="3680"/>
    <x v="0"/>
    <x v="3678"/>
    <s v="Zhang Chong"/>
    <s v="Darren Wang, Song Jia, Cao Bingkun, Wu Gang, Chin Shih-chieh, Wang Ziyi, Kevin Lee"/>
    <n v="7"/>
    <x v="42"/>
    <s v="China"/>
    <n v="1"/>
    <x v="1122"/>
    <x v="6"/>
    <x v="1"/>
    <s v="104 min"/>
    <n v="104"/>
    <n v="104"/>
    <n v="19.669246701196681"/>
    <s v=""/>
    <s v="Action &amp; Adventure, Dramas, International Movies"/>
    <x v="1"/>
    <s v="Action &amp; Adventure, Dramas, International Movies"/>
    <n v="3"/>
  </r>
  <r>
    <n v="986"/>
    <x v="3681"/>
    <x v="0"/>
    <x v="3679"/>
    <s v="Kƒ±van√ß Baru√∂n√º"/>
    <s v="Ezgi Mola, Murat Yƒ±ldƒ±rƒ±m, G√ºlenay Kalkan, Ebru C√ºnd√ºbeyoƒülu, Eda Ece, Beg√ºm √ñner, G√ºl Arƒ±cƒ±, Muhammet Uzuner"/>
    <n v="8"/>
    <x v="61"/>
    <s v="Turkey"/>
    <n v="1"/>
    <x v="14"/>
    <x v="4"/>
    <x v="5"/>
    <s v="104 min"/>
    <n v="104"/>
    <n v="104"/>
    <n v="19.669246701196681"/>
    <s v=""/>
    <s v="Comedies, International Movies, Romantic Movies"/>
    <x v="4"/>
    <s v="Comedies, International Movies, Romantic Movies"/>
    <n v="3"/>
  </r>
  <r>
    <n v="987"/>
    <x v="3682"/>
    <x v="0"/>
    <x v="3680"/>
    <s v="Kƒ±van√ß Baru√∂n√º"/>
    <s v="Ezgi Mola, Murat Yƒ±ldƒ±rƒ±m, G√ºlenay Kalkan, Nevra Serezli, Eda Ece"/>
    <n v="5"/>
    <x v="61"/>
    <s v="Turkey"/>
    <n v="1"/>
    <x v="14"/>
    <x v="9"/>
    <x v="1"/>
    <s v="104 min"/>
    <n v="104"/>
    <n v="104"/>
    <n v="19.669246701196681"/>
    <s v=""/>
    <s v="Comedies, International Movies, Romantic Movies"/>
    <x v="4"/>
    <s v="Comedies, International Movies, Romantic Movies"/>
    <n v="3"/>
  </r>
  <r>
    <n v="1145"/>
    <x v="3683"/>
    <x v="0"/>
    <x v="3681"/>
    <s v="Peyton Reed"/>
    <s v="Jim Carrey, Zooey Deschanel, Bradley Cooper, John Michael Higgins, Rhys Darby, Danny Masterson, Fionnula Flanagan, Terence Stamp, Sasha Alexander, Molly Sims"/>
    <n v="10"/>
    <x v="0"/>
    <s v="United States, United Kingdom"/>
    <n v="2"/>
    <x v="537"/>
    <x v="13"/>
    <x v="2"/>
    <s v="104 min"/>
    <n v="104"/>
    <n v="104"/>
    <n v="19.669246701196681"/>
    <s v=""/>
    <s v="Comedies, Romantic Movies"/>
    <x v="4"/>
    <s v="Comedies, Romantic Movies"/>
    <n v="2"/>
  </r>
  <r>
    <n v="1317"/>
    <x v="3684"/>
    <x v="0"/>
    <x v="3682"/>
    <s v="Vinay Bharadwaj"/>
    <s v="Praveen Tej, Radhika Narayan, Ananya Kashyap, Ajay Raj, Dattanna, Shankar Ashwath, Kshama Santosh Rai, Diksha Sharma"/>
    <n v="8"/>
    <x v="17"/>
    <s v="India"/>
    <n v="1"/>
    <x v="699"/>
    <x v="2"/>
    <x v="5"/>
    <s v="104 min"/>
    <n v="104"/>
    <n v="104"/>
    <n v="19.669246701196681"/>
    <s v=""/>
    <s v="Dramas, International Movies, Romantic Movies"/>
    <x v="2"/>
    <s v="Dramas, International Movies, Romantic Movies"/>
    <n v="3"/>
  </r>
  <r>
    <n v="1335"/>
    <x v="3685"/>
    <x v="0"/>
    <x v="3683"/>
    <s v="Henri Wong"/>
    <s v="Shawn Yue, Jessie Li, Kara Wai, Tu Men, Qiao Shan, Wang Yutian, Yang Di, Wang Zhener"/>
    <n v="8"/>
    <x v="42"/>
    <s v="China"/>
    <n v="1"/>
    <x v="1326"/>
    <x v="1"/>
    <x v="1"/>
    <s v="104 min"/>
    <n v="104"/>
    <n v="104"/>
    <n v="19.669246701196681"/>
    <s v=""/>
    <s v="Action &amp; Adventure, International Movies"/>
    <x v="1"/>
    <s v="Action &amp; Adventure, International Movies"/>
    <n v="2"/>
  </r>
  <r>
    <n v="1338"/>
    <x v="3686"/>
    <x v="0"/>
    <x v="3684"/>
    <s v="Mostofa Sarwar Farooki"/>
    <s v="Irrfan Khan, Nusrat Imroz Tisha, Parno Mittra, Rokeya Prachy, Nader Chowdhury, Rashad Hossain"/>
    <n v="6"/>
    <x v="67"/>
    <s v="Bangladesh"/>
    <n v="1"/>
    <x v="864"/>
    <x v="3"/>
    <x v="6"/>
    <s v="104 min"/>
    <n v="104"/>
    <n v="104"/>
    <n v="19.669246701196681"/>
    <s v=""/>
    <s v="Dramas, Independent Movies, International Movies"/>
    <x v="2"/>
    <s v="Dramas, Independent Movies, International Movies"/>
    <n v="3"/>
  </r>
  <r>
    <n v="1462"/>
    <x v="3687"/>
    <x v="0"/>
    <x v="3685"/>
    <s v="Donald Petrie"/>
    <s v="Annabeth Gish, Julia Roberts, Lili Taylor, Vincent D'Onofrio, William R. Moses, Adam Storke, Conchata Ferrell, Joanna Merlin, Porscha Radcliffe, John Fiore"/>
    <n v="10"/>
    <x v="0"/>
    <s v="United States"/>
    <n v="1"/>
    <x v="225"/>
    <x v="27"/>
    <x v="12"/>
    <s v="104 min"/>
    <n v="104"/>
    <n v="104"/>
    <n v="19.669246701196681"/>
    <s v=""/>
    <s v="Comedies, Dramas, Independent Movies"/>
    <x v="4"/>
    <s v="Comedies, Dramas, Independent Movies"/>
    <n v="3"/>
  </r>
  <r>
    <n v="1576"/>
    <x v="3688"/>
    <x v="0"/>
    <x v="3686"/>
    <s v="Josiah Ng"/>
    <s v="Andr√© Chiang"/>
    <n v="1"/>
    <x v="34"/>
    <s v="Singapore"/>
    <n v="1"/>
    <x v="49"/>
    <x v="1"/>
    <x v="6"/>
    <s v="104 min"/>
    <n v="104"/>
    <n v="104"/>
    <n v="19.669246701196681"/>
    <s v=""/>
    <s v="Documentaries, International Movies"/>
    <x v="3"/>
    <s v="Documentaries, International Movies"/>
    <n v="2"/>
  </r>
  <r>
    <n v="1839"/>
    <x v="3689"/>
    <x v="0"/>
    <x v="3687"/>
    <s v="Ti West"/>
    <s v="Ethan Hawke, John Travolta, Taissa Farmiga, James Ransone, Karen Gillan, Toby Huss, Tommy Nohilly, Larry Fessenden, Michael Davis, Burn Gorman"/>
    <n v="10"/>
    <x v="0"/>
    <s v="United States"/>
    <n v="1"/>
    <x v="702"/>
    <x v="9"/>
    <x v="12"/>
    <s v="104 min"/>
    <n v="104"/>
    <n v="104"/>
    <n v="19.669246701196681"/>
    <s v=""/>
    <s v="Action &amp; Adventure"/>
    <x v="1"/>
    <s v="Action &amp; Adventure"/>
    <n v="1"/>
  </r>
  <r>
    <n v="1880"/>
    <x v="3690"/>
    <x v="0"/>
    <x v="3688"/>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n v="23"/>
    <x v="0"/>
    <s v="United States"/>
    <n v="1"/>
    <x v="1327"/>
    <x v="1"/>
    <x v="2"/>
    <s v="104 min"/>
    <n v="104"/>
    <n v="104"/>
    <n v="19.669246701196681"/>
    <s v=""/>
    <s v="Comedies, Horror Movies"/>
    <x v="4"/>
    <s v="Comedies, Horror Movies"/>
    <n v="2"/>
  </r>
  <r>
    <n v="1939"/>
    <x v="3691"/>
    <x v="0"/>
    <x v="3689"/>
    <s v="Rajat Kapoor"/>
    <s v="Sanjay Mishra, Seema Pahwa, Rajat Kapoor, Taranjit Kaur, Maya Sarao, Chandrachoor Rai, Namit Das, Brijendra Kala, Alka Chawla, Manu Rishi Chadha"/>
    <n v="10"/>
    <x v="17"/>
    <s v="India"/>
    <n v="1"/>
    <x v="1304"/>
    <x v="8"/>
    <x v="6"/>
    <s v="104 min"/>
    <n v="104"/>
    <n v="104"/>
    <n v="19.669246701196681"/>
    <s v=""/>
    <s v="Dramas, Independent Movies, International Movies"/>
    <x v="2"/>
    <s v="Dramas, Independent Movies, International Movies"/>
    <n v="3"/>
  </r>
  <r>
    <n v="2108"/>
    <x v="3692"/>
    <x v="0"/>
    <x v="3690"/>
    <s v="Trish Sie"/>
    <s v="Sadie Stanley, Maxwell Simkins, Ken Marino, Malin Akerman, Cree Cicchino, Lucas Jaye, Karla Souza, Enuka Okuma, Erik Griffin, Joe Manganiello"/>
    <n v="10"/>
    <x v="0"/>
    <s v="United States"/>
    <n v="1"/>
    <x v="653"/>
    <x v="1"/>
    <x v="6"/>
    <s v="104 min"/>
    <n v="104"/>
    <n v="104"/>
    <n v="19.669246701196681"/>
    <s v=""/>
    <s v="Action &amp; Adventure, Children &amp; Family Movies, Comedies"/>
    <x v="1"/>
    <s v="Action &amp; Adventure, Children &amp; Family Movies, Comedies"/>
    <n v="3"/>
  </r>
  <r>
    <n v="2131"/>
    <x v="3693"/>
    <x v="0"/>
    <x v="3691"/>
    <s v="Faraday Okoro"/>
    <s v="Antonio Bell, Chinaza Uche, Tina Mba, Bimbo Manuel, Toyin Oshinaike, Craig Stott, Ebbe Bassey, Cristabel Goddy, Omar Maskati, Russell G. Jones, Dean Cameron"/>
    <n v="11"/>
    <x v="0"/>
    <s v="United States, Nigeria"/>
    <n v="2"/>
    <x v="275"/>
    <x v="5"/>
    <x v="5"/>
    <s v="104 min"/>
    <n v="104"/>
    <n v="104"/>
    <n v="19.669246701196681"/>
    <s v=""/>
    <s v="Dramas, Independent Movies"/>
    <x v="2"/>
    <s v="Dramas, Independent Movies"/>
    <n v="2"/>
  </r>
  <r>
    <n v="2177"/>
    <x v="3694"/>
    <x v="0"/>
    <x v="3692"/>
    <s v="Mike Gunther"/>
    <s v="Will Yun Lee, Jermaine Love, Rory Markham, Bertrand-Xavier Corbi, Katie Keene, Fernando Chien, Gina DeCesare, Michael Blalock, Chris Mulkey, Stephen Lang"/>
    <n v="10"/>
    <x v="0"/>
    <s v="United States"/>
    <n v="1"/>
    <x v="67"/>
    <x v="1"/>
    <x v="12"/>
    <s v="104 min"/>
    <n v="104"/>
    <n v="104"/>
    <n v="19.669246701196681"/>
    <s v=""/>
    <s v="Action &amp; Adventure"/>
    <x v="1"/>
    <s v="Action &amp; Adventure"/>
    <n v="1"/>
  </r>
  <r>
    <n v="2240"/>
    <x v="3695"/>
    <x v="0"/>
    <x v="3693"/>
    <s v="Daniel Oriahi"/>
    <s v="Chris Attoh, Zainab Balogun, Ini Dima-Okojie, Udoka Onyeka, Lord Frank, Bolaji Ogunmola, Ijeoma Grace Agu, Omotunde Adebowale David"/>
    <n v="8"/>
    <x v="9"/>
    <s v="Nigeria"/>
    <n v="1"/>
    <x v="428"/>
    <x v="5"/>
    <x v="1"/>
    <s v="104 min"/>
    <n v="104"/>
    <n v="104"/>
    <n v="19.669246701196681"/>
    <s v=""/>
    <s v="Dramas, International Movies, Thrillers"/>
    <x v="2"/>
    <s v="Dramas, International Movies, Thrillers"/>
    <n v="3"/>
  </r>
  <r>
    <n v="2245"/>
    <x v="3696"/>
    <x v="0"/>
    <x v="3694"/>
    <s v="Andr√© Odendaal, Johan Vorster"/>
    <s v="Andr√© Odendaal, Nicholas Campbell, Tinarie van Wyk Loots, Bheki Mkwane, Susan Coetzer, Botho Molohloane, Anna Davel, Nomboniso Paile, Dania Gelderblom, Hamish Kyd"/>
    <n v="10"/>
    <x v="18"/>
    <s v="South Africa"/>
    <n v="1"/>
    <x v="1328"/>
    <x v="9"/>
    <x v="5"/>
    <s v="104 min"/>
    <n v="104"/>
    <n v="104"/>
    <n v="19.669246701196681"/>
    <s v=""/>
    <s v="Dramas, International Movies"/>
    <x v="2"/>
    <s v="Dramas, International Movies"/>
    <n v="2"/>
  </r>
  <r>
    <n v="2325"/>
    <x v="3697"/>
    <x v="0"/>
    <x v="3695"/>
    <s v="Rako Prijanto"/>
    <s v="Adipati Dolken, Mawar de Jongh, Sari Nila, Vonny Cornellya, Clay Gribble, Ivan Leonardy, Sarah Sechan, Jourdy Pranata"/>
    <n v="8"/>
    <x v="43"/>
    <s v="Indonesia"/>
    <n v="1"/>
    <x v="563"/>
    <x v="1"/>
    <x v="4"/>
    <s v="104 min"/>
    <n v="104"/>
    <n v="104"/>
    <n v="19.669246701196681"/>
    <s v=""/>
    <s v="Dramas, International Movies, Romantic Movies"/>
    <x v="2"/>
    <s v="Dramas, International Movies, Romantic Movies"/>
    <n v="3"/>
  </r>
  <r>
    <n v="2342"/>
    <x v="3698"/>
    <x v="0"/>
    <x v="3696"/>
    <s v="Bonni Cohen, Jon Shenk"/>
    <m/>
    <n v="0"/>
    <x v="0"/>
    <s v="United States"/>
    <n v="1"/>
    <x v="1014"/>
    <x v="1"/>
    <x v="2"/>
    <s v="104 min"/>
    <n v="104"/>
    <n v="104"/>
    <n v="19.669246701196681"/>
    <s v=""/>
    <s v="Documentaries, Sports Movies"/>
    <x v="3"/>
    <s v="Documentaries, Sports Movies"/>
    <n v="2"/>
  </r>
  <r>
    <n v="2365"/>
    <x v="3699"/>
    <x v="0"/>
    <x v="3697"/>
    <s v="Junichi Sato, Tomotaka Shibayama"/>
    <s v="Mirai Shida, Natsuki Hanae, Hiroaki Ogi, Koichi Yamadera, Minako Kotobuki, Susumu Chiba, Ayako Kawasumi, Sayaka Ohara, Daisuke Namikawa"/>
    <n v="9"/>
    <x v="1"/>
    <s v="Japan"/>
    <n v="1"/>
    <x v="190"/>
    <x v="1"/>
    <x v="6"/>
    <s v="104 min"/>
    <n v="104"/>
    <n v="104"/>
    <n v="19.669246701196681"/>
    <s v=""/>
    <s v="Anime Features, Children &amp; Family Movies, International Movies"/>
    <x v="10"/>
    <s v="Anime Features, Children &amp; Family Movies, International Movies"/>
    <n v="3"/>
  </r>
  <r>
    <n v="2370"/>
    <x v="3700"/>
    <x v="0"/>
    <x v="3698"/>
    <s v="Youssef Chahine"/>
    <s v="Faten Hamama, Omar Sharif, Ahmed Ramzy, Hussein Riad, Ferdoos Mohammed, Aziza Helmy, Tawfik El Deken"/>
    <n v="7"/>
    <x v="5"/>
    <s v="Egypt"/>
    <n v="1"/>
    <x v="190"/>
    <x v="60"/>
    <x v="1"/>
    <s v="104 min"/>
    <n v="104"/>
    <n v="104"/>
    <n v="19.669246701196681"/>
    <s v=""/>
    <s v="Classic Movies, Dramas, International Movies"/>
    <x v="5"/>
    <s v="Classic Movies, Dramas, International Movies"/>
    <n v="3"/>
  </r>
  <r>
    <n v="2403"/>
    <x v="3701"/>
    <x v="0"/>
    <x v="3699"/>
    <s v="Ali F. Mostafa"/>
    <s v="Fahad Albutairi, Shadi Alfons, Fadi Rifaai, Samer al Masri, Wonho Chung, Leem Lubany, Maha Abou Ouf, Ahd, Yousra El Lozy, Ali Suliman, Khaled Abol Naga, Madeline Zima"/>
    <n v="12"/>
    <x v="33"/>
    <s v="United Arab Emirates, Jordan, Lebanon, Saudi Arabia"/>
    <n v="4"/>
    <x v="1270"/>
    <x v="0"/>
    <x v="5"/>
    <s v="104 min"/>
    <n v="104"/>
    <n v="104"/>
    <n v="19.669246701196681"/>
    <s v=""/>
    <s v="Comedies, Dramas, International Movies"/>
    <x v="4"/>
    <s v="Comedies, Dramas, International Movies"/>
    <n v="3"/>
  </r>
  <r>
    <n v="2455"/>
    <x v="3702"/>
    <x v="0"/>
    <x v="3700"/>
    <s v="James Franco"/>
    <s v="James Franco, Dave Franco, Seth Rogen, Josh Hutcherson, Ari Graynor, Alison Brie, Jacki Weaver, Zac Efron, Hannibal Buress, Jason Mantzoukas, Nathan Fielder, Paul Scheer, Megan Mullally, Sharon Stone, Tommy Wiseau"/>
    <n v="15"/>
    <x v="0"/>
    <s v="United States"/>
    <n v="1"/>
    <x v="633"/>
    <x v="3"/>
    <x v="12"/>
    <s v="104 min"/>
    <n v="104"/>
    <n v="104"/>
    <n v="19.669246701196681"/>
    <s v=""/>
    <s v="Comedies, Dramas"/>
    <x v="4"/>
    <s v="Comedies, Dramas"/>
    <n v="2"/>
  </r>
  <r>
    <n v="2457"/>
    <x v="3703"/>
    <x v="0"/>
    <x v="3701"/>
    <s v="Michael Damian"/>
    <s v="Juliet Doherty, Thomas Doherty, Jane Seymour, Harry Jarvis, Joshua Sinclair-Evans, Ace Bhatti, Desmond Richardson, Kika Markham"/>
    <n v="8"/>
    <x v="65"/>
    <s v="Romania, United States"/>
    <n v="2"/>
    <x v="1329"/>
    <x v="2"/>
    <x v="1"/>
    <s v="104 min"/>
    <n v="104"/>
    <n v="104"/>
    <n v="19.669246701196681"/>
    <s v=""/>
    <s v="Dramas, Music &amp; Musicals, Romantic Movies"/>
    <x v="2"/>
    <s v="Dramas, Music &amp; Musicals, Romantic Movies"/>
    <n v="3"/>
  </r>
  <r>
    <n v="2571"/>
    <x v="3704"/>
    <x v="0"/>
    <x v="3702"/>
    <s v="Shaun Paul Piccinino"/>
    <s v="Grace Van Dien, Sean Patrick Flanery, Christina Moore, Casper Van Dien, Amanda Detmer, John Ducey, Matthew Joel Kranyak, David Gridley"/>
    <n v="8"/>
    <x v="0"/>
    <s v="United States"/>
    <n v="1"/>
    <x v="565"/>
    <x v="2"/>
    <x v="7"/>
    <s v="104 min"/>
    <n v="104"/>
    <n v="104"/>
    <n v="19.669246701196681"/>
    <s v=""/>
    <s v="Dramas, Sports Movies"/>
    <x v="2"/>
    <s v="Dramas, Sports Movies"/>
    <n v="2"/>
  </r>
  <r>
    <n v="2617"/>
    <x v="3705"/>
    <x v="0"/>
    <x v="3703"/>
    <s v="Kƒ±van√ß Baru√∂n√º"/>
    <s v="Eda Ece, Dil≈üah Demir, Gupse √ñzay, Buƒüra G√ºlsoy"/>
    <n v="4"/>
    <x v="61"/>
    <s v="Turkey"/>
    <n v="1"/>
    <x v="1245"/>
    <x v="9"/>
    <x v="5"/>
    <s v="104 min"/>
    <n v="104"/>
    <n v="104"/>
    <n v="19.669246701196681"/>
    <s v=""/>
    <s v="Comedies, International Movies, Music &amp; Musicals"/>
    <x v="4"/>
    <s v="Comedies, International Movies, Music &amp; Musicals"/>
    <n v="3"/>
  </r>
  <r>
    <n v="2622"/>
    <x v="3706"/>
    <x v="0"/>
    <x v="3704"/>
    <s v="Yƒ±lmaz Erdoƒüan"/>
    <s v="Yƒ±lmaz Erdoƒüan, Tolga √áevik, Demet Akbaƒü, Altan Erkekli, √ñzg√º Namal, Erdal Tosun, Tuncer Salman, √ñner Erkan, Ebru Akel, Ba≈üak K√∂kl√ºkaya, Cem Yƒ±lmaz"/>
    <n v="11"/>
    <x v="61"/>
    <s v="Turkey"/>
    <n v="1"/>
    <x v="1245"/>
    <x v="30"/>
    <x v="1"/>
    <s v="104 min"/>
    <n v="104"/>
    <n v="104"/>
    <n v="19.669246701196681"/>
    <s v=""/>
    <s v="Action &amp; Adventure, Comedies, International Movies"/>
    <x v="1"/>
    <s v="Action &amp; Adventure, Comedies, International Movies"/>
    <n v="3"/>
  </r>
  <r>
    <n v="2702"/>
    <x v="3707"/>
    <x v="0"/>
    <x v="3705"/>
    <s v="M. Night Shyamalan"/>
    <s v="Noah Ringer, Dev Patel, Nicola Peltz, Jackson Rathbone, Shaun Toub, Aasif Mandvi, Cliff Curtis, Seychelle Gabriel, Jessica Andres, Keong Sim, Summer Bishil, Francis Guinan, Katharine Houghton, Damon Gupton"/>
    <n v="14"/>
    <x v="0"/>
    <s v="United States"/>
    <n v="1"/>
    <x v="1147"/>
    <x v="10"/>
    <x v="7"/>
    <s v="104 min"/>
    <n v="104"/>
    <n v="104"/>
    <n v="19.669246701196681"/>
    <s v=""/>
    <s v="Action &amp; Adventure, Children &amp; Family Movies, Sci-Fi &amp; Fantasy"/>
    <x v="1"/>
    <s v="Action &amp; Adventure, Children &amp; Family Movies, Sci-Fi &amp; Fantasy"/>
    <n v="3"/>
  </r>
  <r>
    <n v="2759"/>
    <x v="3708"/>
    <x v="0"/>
    <x v="3706"/>
    <s v="Gary Stretch"/>
    <s v="Ronda Rousey"/>
    <n v="1"/>
    <x v="8"/>
    <s v="Canada, United States"/>
    <n v="2"/>
    <x v="734"/>
    <x v="2"/>
    <x v="12"/>
    <s v="104 min"/>
    <n v="104"/>
    <n v="104"/>
    <n v="19.669246701196681"/>
    <s v=""/>
    <s v="Documentaries, Sports Movies"/>
    <x v="3"/>
    <s v="Documentaries, Sports Movies"/>
    <n v="2"/>
  </r>
  <r>
    <n v="2772"/>
    <x v="3709"/>
    <x v="0"/>
    <x v="3707"/>
    <s v="Prentice Penny"/>
    <s v="Mamoudou Athie, Courtney B. Vance, Niecy Nash, Sasha Comp√®re, Bernard D. Jones, Gil Ozeri, Matt McGorry, Meera Rohit Kumbhani"/>
    <n v="8"/>
    <x v="0"/>
    <s v="United States"/>
    <n v="1"/>
    <x v="52"/>
    <x v="1"/>
    <x v="5"/>
    <s v="104 min"/>
    <n v="104"/>
    <n v="104"/>
    <n v="19.669246701196681"/>
    <s v=""/>
    <s v="Dramas, Independent Movies"/>
    <x v="2"/>
    <s v="Dramas, Independent Movies"/>
    <n v="2"/>
  </r>
  <r>
    <n v="2782"/>
    <x v="3710"/>
    <x v="0"/>
    <x v="3708"/>
    <s v="√Älex Pastor, David Pastor"/>
    <s v="Javier Guti√©rrez, Mario Casas, Bruna Cus√≠, Ruth D√≠az"/>
    <n v="4"/>
    <x v="14"/>
    <s v="Spain"/>
    <n v="1"/>
    <x v="1222"/>
    <x v="1"/>
    <x v="5"/>
    <s v="104 min"/>
    <n v="104"/>
    <n v="104"/>
    <n v="19.669246701196681"/>
    <s v=""/>
    <s v="Independent Movies, International Movies, Thrillers"/>
    <x v="15"/>
    <s v="Independent Movies, International Movies, Thrillers"/>
    <n v="3"/>
  </r>
  <r>
    <n v="2832"/>
    <x v="3711"/>
    <x v="0"/>
    <x v="3709"/>
    <s v="Toyin Abraham"/>
    <s v="Kehinde Bankole, Lilian Esoro, Bolaji Amusan, Toyin Abraham, Gabriel Afolayan, Bidemi Kosoko, Wumi Toriola, Tayo Amokade, Helen Paul, Liz DaSilva"/>
    <n v="10"/>
    <x v="2"/>
    <m/>
    <n v="0"/>
    <x v="614"/>
    <x v="3"/>
    <x v="5"/>
    <s v="104 min"/>
    <n v="104"/>
    <n v="104"/>
    <n v="19.669246701196681"/>
    <s v=""/>
    <s v="Comedies, International Movies"/>
    <x v="4"/>
    <s v="Comedies, International Movies"/>
    <n v="2"/>
  </r>
  <r>
    <n v="2940"/>
    <x v="3712"/>
    <x v="0"/>
    <x v="3710"/>
    <s v="Jeff Baena"/>
    <s v="Alison Brie, Debby Ryan, Paul Reiser, John Reynolds, Molly Shannon, John Ortiz, Meredith Hagner, Jake Picking, David Paymer, Jay Duplass"/>
    <n v="10"/>
    <x v="0"/>
    <s v="United States"/>
    <n v="1"/>
    <x v="902"/>
    <x v="1"/>
    <x v="12"/>
    <s v="104 min"/>
    <n v="104"/>
    <n v="104"/>
    <n v="19.669246701196681"/>
    <s v=""/>
    <s v="Dramas, Independent Movies"/>
    <x v="2"/>
    <s v="Dramas, Independent Movies"/>
    <n v="2"/>
  </r>
  <r>
    <n v="3145"/>
    <x v="3713"/>
    <x v="0"/>
    <x v="3711"/>
    <s v="Shirley Frimpong-Manso"/>
    <s v="O.C. Ukeje, Joselyn Dumas, Joke Silva, Blossom Chukwujekwu, Kemi Lala Akindoju, Chris Attoh, Nikki Samonas, Adjetey Anang, Victoria Micheals"/>
    <n v="9"/>
    <x v="52"/>
    <s v="Ghana"/>
    <n v="1"/>
    <x v="305"/>
    <x v="3"/>
    <x v="5"/>
    <s v="104 min"/>
    <n v="104"/>
    <n v="104"/>
    <n v="19.669246701196681"/>
    <s v=""/>
    <s v="Comedies, Dramas, International Movies"/>
    <x v="4"/>
    <s v="Comedies, Dramas, International Movies"/>
    <n v="3"/>
  </r>
  <r>
    <n v="3216"/>
    <x v="3714"/>
    <x v="0"/>
    <x v="3712"/>
    <s v="Roger Russell"/>
    <s v="Ramsey Nouah, Christine Allado, Ayo Makun, Emmanuel Edunjobi, Thenjiwe Moseley, Miguel A. N√∫√±ez Jr., Bucci Franklin"/>
    <n v="7"/>
    <x v="9"/>
    <s v="Nigeria"/>
    <n v="1"/>
    <x v="657"/>
    <x v="3"/>
    <x v="5"/>
    <s v="104 min"/>
    <n v="104"/>
    <n v="104"/>
    <n v="19.669246701196681"/>
    <s v=""/>
    <s v="Action &amp; Adventure, Comedies, International Movies"/>
    <x v="1"/>
    <s v="Action &amp; Adventure, Comedies, International Movies"/>
    <n v="3"/>
  </r>
  <r>
    <n v="3428"/>
    <x v="3715"/>
    <x v="0"/>
    <x v="3713"/>
    <s v="Hakan Alg√ºl"/>
    <s v="Ata Demirer, Tuvana T√ºrkay, √úlk√º Duru, Salih Kalyon, Renan Bilek, Seda G√ºven, Toprak Sergen, Ali Yoƒüurt√ßuoƒülu, Bedir Bedir, G√ºme√ß Alpay Aslan"/>
    <n v="10"/>
    <x v="61"/>
    <s v="Turkey"/>
    <n v="1"/>
    <x v="1223"/>
    <x v="3"/>
    <x v="5"/>
    <s v="104 min"/>
    <n v="104"/>
    <n v="104"/>
    <n v="19.669246701196681"/>
    <s v=""/>
    <s v="Comedies, International Movies, Romantic Movies"/>
    <x v="4"/>
    <s v="Comedies, International Movies, Romantic Movies"/>
    <n v="3"/>
  </r>
  <r>
    <n v="3573"/>
    <x v="3716"/>
    <x v="0"/>
    <x v="3714"/>
    <s v="Jun Lana"/>
    <s v="Sue Ramirez, Jameson Blake, Markus Paterson, Angellie Sa√±o"/>
    <n v="4"/>
    <x v="48"/>
    <s v="Philippines"/>
    <n v="1"/>
    <x v="1207"/>
    <x v="5"/>
    <x v="5"/>
    <s v="104 min"/>
    <n v="104"/>
    <n v="104"/>
    <n v="19.669246701196681"/>
    <s v=""/>
    <s v="International Movies, Romantic Movies"/>
    <x v="7"/>
    <s v="International Movies, Romantic Movies"/>
    <n v="2"/>
  </r>
  <r>
    <n v="3842"/>
    <x v="3717"/>
    <x v="0"/>
    <x v="3715"/>
    <s v="Amy Poehler"/>
    <s v="Amy Poehler, Maya Rudolph, Ana Gasteyer, Rachel Dratch, Paula Pell, Emily Spivey, Tina Fey, Jason Schwartzman"/>
    <n v="8"/>
    <x v="0"/>
    <s v="United States"/>
    <n v="1"/>
    <x v="342"/>
    <x v="2"/>
    <x v="12"/>
    <s v="104 min"/>
    <n v="104"/>
    <n v="104"/>
    <n v="19.669246701196681"/>
    <s v=""/>
    <s v="Comedies"/>
    <x v="4"/>
    <s v="Comedies"/>
    <n v="1"/>
  </r>
  <r>
    <n v="3874"/>
    <x v="3718"/>
    <x v="0"/>
    <x v="3716"/>
    <s v="Syamsul Yusof"/>
    <s v="Syamsul Yusof, Maya Karin, Nasir Bilal Khan, Rahim Razali, Fizz Fairuz, Fauzi Nawawi, Mawi, Ku Faridah"/>
    <n v="8"/>
    <x v="45"/>
    <s v="Malaysia"/>
    <n v="1"/>
    <x v="230"/>
    <x v="5"/>
    <x v="5"/>
    <s v="104 min"/>
    <n v="104"/>
    <n v="104"/>
    <n v="19.669246701196681"/>
    <s v=""/>
    <s v="Horror Movies, International Movies"/>
    <x v="9"/>
    <s v="Horror Movies, International Movies"/>
    <n v="2"/>
  </r>
  <r>
    <n v="4004"/>
    <x v="3719"/>
    <x v="0"/>
    <x v="3717"/>
    <s v="Yann Gozlan"/>
    <s v="Olivier Rabourdin, Fran√ßois Civil, Manon Azem, Samuel Jouy, Narcisse Mame, Na√´l Rabia, Sam Louwyck, Luc Schwarz, Mario Magalhaes, Marc-Antoine Duquenne"/>
    <n v="10"/>
    <x v="11"/>
    <s v="France, Belgium"/>
    <n v="2"/>
    <x v="381"/>
    <x v="3"/>
    <x v="5"/>
    <s v="104 min"/>
    <n v="104"/>
    <n v="104"/>
    <n v="19.669246701196681"/>
    <s v=""/>
    <s v="Action &amp; Adventure, International Movies"/>
    <x v="1"/>
    <s v="Action &amp; Adventure, International Movies"/>
    <n v="2"/>
  </r>
  <r>
    <n v="4102"/>
    <x v="3720"/>
    <x v="0"/>
    <x v="3718"/>
    <s v="Shanawaz Nellikunnil"/>
    <s v="Prashant Prakash, Kalki Koechlin, Prakash Raj, Gulshan Devaiah, Valeriya Polyanychko"/>
    <n v="5"/>
    <x v="17"/>
    <s v="India"/>
    <n v="1"/>
    <x v="684"/>
    <x v="3"/>
    <x v="5"/>
    <s v="104 min"/>
    <n v="104"/>
    <n v="104"/>
    <n v="19.669246701196681"/>
    <s v=""/>
    <s v="Dramas, Independent Movies, International Movies"/>
    <x v="2"/>
    <s v="Dramas, Independent Movies, International Movies"/>
    <n v="3"/>
  </r>
  <r>
    <n v="4199"/>
    <x v="3721"/>
    <x v="0"/>
    <x v="3719"/>
    <s v="Dan Villegas"/>
    <s v="Jennylyn Mercado, Derek Ramsay, Yayo Aguila, Kean Cipriano, Nico Antonio, Enzo Marcos, Via Antonio, Hannah Ladesma"/>
    <n v="8"/>
    <x v="48"/>
    <s v="Philippines"/>
    <n v="1"/>
    <x v="383"/>
    <x v="3"/>
    <x v="5"/>
    <s v="104 min"/>
    <n v="104"/>
    <n v="104"/>
    <n v="19.669246701196681"/>
    <s v=""/>
    <s v="Comedies, Dramas, International Movies"/>
    <x v="4"/>
    <s v="Comedies, Dramas, International Movies"/>
    <n v="3"/>
  </r>
  <r>
    <n v="4370"/>
    <x v="3722"/>
    <x v="0"/>
    <x v="3720"/>
    <s v="Clay Kaytis"/>
    <s v="Kurt Russell, Darby Camp, Judah Lewis, Kimberly Williams-Paisley, Oliver Hudson, Lamorne Morris, Martin Roach"/>
    <n v="7"/>
    <x v="0"/>
    <s v="United States"/>
    <n v="1"/>
    <x v="1330"/>
    <x v="5"/>
    <x v="6"/>
    <s v="104 min"/>
    <n v="104"/>
    <n v="104"/>
    <n v="19.669246701196681"/>
    <s v=""/>
    <s v="Children &amp; Family Movies, Comedies"/>
    <x v="0"/>
    <s v="Children &amp; Family Movies, Comedies"/>
    <n v="2"/>
  </r>
  <r>
    <n v="4467"/>
    <x v="3723"/>
    <x v="0"/>
    <x v="3721"/>
    <s v="Satyajit Bhatkal"/>
    <s v="Darsheel Safary, Anupam Kher, Manjari Fadnis, Tinnu Anand, Sheeba Chaddha, S.M. Zaheer, Aayam Mehta, Gargi Datar, Jai Vyas"/>
    <n v="9"/>
    <x v="17"/>
    <s v="India"/>
    <n v="1"/>
    <x v="6"/>
    <x v="12"/>
    <x v="7"/>
    <s v="104 min"/>
    <n v="104"/>
    <n v="104"/>
    <n v="19.669246701196681"/>
    <s v=""/>
    <s v="Children &amp; Family Movies, Dramas"/>
    <x v="0"/>
    <s v="Children &amp; Family Movies, Dramas"/>
    <n v="2"/>
  </r>
  <r>
    <n v="4487"/>
    <x v="3724"/>
    <x v="0"/>
    <x v="3722"/>
    <s v="Joanna Lombardi, Bruno Ascenzo"/>
    <s v="Gisela Ponce de Le√≥n, Karina Jord√°n, Jely Re√°tegui, Andr√©s Salas, Christopher Von Uckermann, Carlos Carl√≠n"/>
    <n v="6"/>
    <x v="44"/>
    <s v="Peru"/>
    <n v="1"/>
    <x v="1331"/>
    <x v="5"/>
    <x v="5"/>
    <s v="104 min"/>
    <n v="104"/>
    <n v="104"/>
    <n v="19.669246701196681"/>
    <s v=""/>
    <s v="Comedies, International Movies, Romantic Movies"/>
    <x v="4"/>
    <s v="Comedies, International Movies, Romantic Movies"/>
    <n v="3"/>
  </r>
  <r>
    <n v="4666"/>
    <x v="3725"/>
    <x v="0"/>
    <x v="3723"/>
    <s v="Olivier Marchal"/>
    <s v="Beno√Æt Magimel, Gringe, Idir Chender, Laura Smet, Micha√´l Youn, Dani, Patrick Catalifo, G√©rard Depardieu"/>
    <n v="8"/>
    <x v="11"/>
    <s v="France, Belgium"/>
    <n v="2"/>
    <x v="434"/>
    <x v="3"/>
    <x v="5"/>
    <s v="104 min"/>
    <n v="104"/>
    <n v="104"/>
    <n v="19.669246701196681"/>
    <s v=""/>
    <s v="Dramas, International Movies, Thrillers"/>
    <x v="2"/>
    <s v="Dramas, International Movies, Thrillers"/>
    <n v="3"/>
  </r>
  <r>
    <n v="4709"/>
    <x v="3726"/>
    <x v="0"/>
    <x v="3724"/>
    <s v="Alejandro Montiel"/>
    <s v="Luisana Lopilato, Amaia Salamanca, Rafael Spregelburd, Nicol√°s Furtado, Oriana Sabatini, Pedro Casablanc, Arancha Mart√≠, Carlos Alc√°ntara, Mar√≠a Onetto, Sara S√°lamo"/>
    <n v="10"/>
    <x v="25"/>
    <s v="Argentina, Spain"/>
    <n v="2"/>
    <x v="1332"/>
    <x v="5"/>
    <x v="5"/>
    <s v="104 min"/>
    <n v="104"/>
    <n v="104"/>
    <n v="19.669246701196681"/>
    <s v=""/>
    <s v="Dramas, International Movies, Thrillers"/>
    <x v="2"/>
    <s v="Dramas, International Movies, Thrillers"/>
    <n v="3"/>
  </r>
  <r>
    <n v="4719"/>
    <x v="3727"/>
    <x v="0"/>
    <x v="3725"/>
    <s v="Lauren Miller Rogen"/>
    <s v="Kristen Bell, Kelsey Grammer, Seth Rogen, Paul W. Downs, Zach Appelman, Leonard Ouzts, Blaire Brooks, Anthony Laciura, Mary Looram, Brett Gelman"/>
    <n v="10"/>
    <x v="0"/>
    <s v="United States"/>
    <n v="1"/>
    <x v="1333"/>
    <x v="5"/>
    <x v="5"/>
    <s v="104 min"/>
    <n v="104"/>
    <n v="104"/>
    <n v="19.669246701196681"/>
    <s v=""/>
    <s v="Comedies, Dramas"/>
    <x v="4"/>
    <s v="Comedies, Dramas"/>
    <n v="2"/>
  </r>
  <r>
    <n v="4991"/>
    <x v="3728"/>
    <x v="0"/>
    <x v="3726"/>
    <s v="Victor Cook"/>
    <s v="Scott Menville, Steven Yeun, Ogie Banks, Nazneen Contractor, Kate Mulgrew, Wil Wheaton, Keith David, Jon Heder, Yvette Nicole Brown, Clancy Brown, James Arnold Taylor, Grey Griffin, Miguel Ferrer, Kelly Hu, Walter Koenig, Vanessa Marshall, Will Friedle, Andrew Kishino"/>
    <n v="18"/>
    <x v="0"/>
    <s v="United States"/>
    <n v="1"/>
    <x v="617"/>
    <x v="5"/>
    <x v="8"/>
    <s v="104 min"/>
    <n v="104"/>
    <n v="104"/>
    <n v="19.669246701196681"/>
    <s v=""/>
    <s v="Children &amp; Family Movies"/>
    <x v="0"/>
    <s v="Children &amp; Family Movies"/>
    <n v="1"/>
  </r>
  <r>
    <n v="5004"/>
    <x v="3729"/>
    <x v="0"/>
    <x v="3727"/>
    <s v="Robin Aubert"/>
    <s v="Marc-Andr√© Grondin, Monia Chokri, Charlotte St-Martin, Brigitte Poupart, Marie-Ginette Guay, Micheline Lanct√¥t, √âdouard Tremblay-Grenier, Luc Proulx, Didier Lucien, Robert Brouillette, Patrick Hivon"/>
    <n v="11"/>
    <x v="8"/>
    <s v="Canada"/>
    <n v="1"/>
    <x v="209"/>
    <x v="3"/>
    <x v="5"/>
    <s v="104 min"/>
    <n v="104"/>
    <n v="104"/>
    <n v="19.669246701196681"/>
    <s v=""/>
    <s v="Horror Movies, International Movies"/>
    <x v="9"/>
    <s v="Horror Movies, International Movies"/>
    <n v="2"/>
  </r>
  <r>
    <n v="5188"/>
    <x v="3730"/>
    <x v="0"/>
    <x v="3728"/>
    <s v="I√±aki Dorronsoro"/>
    <s v="Alain Hern√°ndez, Javier Guti√©rrez, Alba Galocha, Itziar Atienza, Luis Tosar, Florin Opritescu, Jaroslaw Bielski, Peter Nikolas"/>
    <n v="8"/>
    <x v="14"/>
    <s v="Spain"/>
    <n v="1"/>
    <x v="38"/>
    <x v="9"/>
    <x v="5"/>
    <s v="104 min"/>
    <n v="104"/>
    <n v="104"/>
    <n v="19.669246701196681"/>
    <s v=""/>
    <s v="International Movies, Thrillers"/>
    <x v="7"/>
    <s v="International Movies, Thrillers"/>
    <n v="2"/>
  </r>
  <r>
    <n v="5261"/>
    <x v="3731"/>
    <x v="0"/>
    <x v="3729"/>
    <s v="Nabil Ayouch"/>
    <s v="Loubna Abidar, Asmaa Lazrak, Halima Karaouane, Sara El Mhamdi Elaaloui, Abdellah Didane, Danny Boushebel, Carlo Brandt, Cam√©lia Montassere"/>
    <n v="8"/>
    <x v="11"/>
    <s v="France, Morocco"/>
    <n v="2"/>
    <x v="1334"/>
    <x v="4"/>
    <x v="5"/>
    <s v="104 min"/>
    <n v="104"/>
    <n v="104"/>
    <n v="19.669246701196681"/>
    <s v=""/>
    <s v="Dramas, Independent Movies, International Movies"/>
    <x v="2"/>
    <s v="Dramas, Independent Movies, International Movies"/>
    <n v="3"/>
  </r>
  <r>
    <n v="5375"/>
    <x v="3732"/>
    <x v="0"/>
    <x v="3730"/>
    <s v="Esteban Crespo"/>
    <s v="Mar√≠a Pedraza, Pol Monen, Natalia Tena, Nacho Fresneda, Greta Fern√°ndez, Gustavo Salmer√≥n, Celso Bugallo, Sonia Almarcha, Marta Belenguer"/>
    <n v="9"/>
    <x v="14"/>
    <s v="Spain"/>
    <n v="1"/>
    <x v="1335"/>
    <x v="3"/>
    <x v="5"/>
    <s v="104 min"/>
    <n v="104"/>
    <n v="104"/>
    <n v="19.669246701196681"/>
    <s v=""/>
    <s v="Dramas, International Movies, Romantic Movies"/>
    <x v="2"/>
    <s v="Dramas, International Movies, Romantic Movies"/>
    <n v="3"/>
  </r>
  <r>
    <n v="5399"/>
    <x v="3733"/>
    <x v="0"/>
    <x v="3731"/>
    <s v="Geetu Mohandas"/>
    <s v="Nawazuddin Siddiqui, Geetanjali Thapa, Manya Gupta, Murari Kumar"/>
    <n v="4"/>
    <x v="17"/>
    <s v="India"/>
    <n v="1"/>
    <x v="801"/>
    <x v="8"/>
    <x v="5"/>
    <s v="104 min"/>
    <n v="104"/>
    <n v="104"/>
    <n v="19.669246701196681"/>
    <s v=""/>
    <s v="Dramas, Independent Movies, International Movies"/>
    <x v="2"/>
    <s v="Dramas, Independent Movies, International Movies"/>
    <n v="3"/>
  </r>
  <r>
    <n v="5430"/>
    <x v="3734"/>
    <x v="0"/>
    <x v="3732"/>
    <s v="Arun Chidambaram"/>
    <s v="Jiya Anil Manne, Arun Chidambaram, T.P. Gajendran, Gnanasambandam, M. Ilavarasu, Yog Japee, Mayilsamy, Black Pandi"/>
    <n v="8"/>
    <x v="17"/>
    <s v="India"/>
    <n v="1"/>
    <x v="185"/>
    <x v="3"/>
    <x v="6"/>
    <s v="104 min"/>
    <n v="104"/>
    <n v="104"/>
    <n v="19.669246701196681"/>
    <s v=""/>
    <s v="Comedies, Dramas, International Movies"/>
    <x v="4"/>
    <s v="Comedies, Dramas, International Movies"/>
    <n v="3"/>
  </r>
  <r>
    <n v="5508"/>
    <x v="3735"/>
    <x v="0"/>
    <x v="3733"/>
    <s v="Isaki Lacuesta, Isa Campo"/>
    <s v="√Älex Monner, Emma Su√°rez, Sergi L√≥pez, Bruno Todeschini, Igor Szpakowski, S√≠lvia Bel, Greta Fern√°ndez, Mikel Iglesias"/>
    <n v="8"/>
    <x v="14"/>
    <s v="Spain, Switzerland"/>
    <n v="2"/>
    <x v="156"/>
    <x v="9"/>
    <x v="5"/>
    <s v="104 min"/>
    <n v="104"/>
    <n v="104"/>
    <n v="19.669246701196681"/>
    <s v=""/>
    <s v="Dramas, International Movies"/>
    <x v="2"/>
    <s v="Dramas, International Movies"/>
    <n v="2"/>
  </r>
  <r>
    <n v="5638"/>
    <x v="3736"/>
    <x v="0"/>
    <x v="3734"/>
    <s v="Alistair Legrand"/>
    <s v="Vinessa Shaw, Kevin Rahm, William Atherton, Aaron Stanford, Wilmer Calderon, Sydney Tamiia Poitier, India Eisley, Nestor Serrano"/>
    <n v="8"/>
    <x v="0"/>
    <s v="United States"/>
    <n v="1"/>
    <x v="688"/>
    <x v="3"/>
    <x v="5"/>
    <s v="104 min"/>
    <n v="104"/>
    <n v="104"/>
    <n v="19.669246701196681"/>
    <s v=""/>
    <s v="Horror Movies, Thrillers"/>
    <x v="9"/>
    <s v="Horror Movies, Thrillers"/>
    <n v="2"/>
  </r>
  <r>
    <n v="5957"/>
    <x v="3737"/>
    <x v="0"/>
    <x v="3735"/>
    <s v="Ole Bornedal"/>
    <s v="Anders W. Berthelsen, Rebecka Hemse, Nikolaj Lie Kaas, Charlotte Fich, Dejan Cukic, Karsten Jansfort, Flemming Enevold, Bent Mejding, Ewa Fr√∂ling, Josephine Raahauge, Timm Vladimir, Ditte Hansen"/>
    <n v="12"/>
    <x v="22"/>
    <s v="Denmark"/>
    <n v="1"/>
    <x v="1336"/>
    <x v="37"/>
    <x v="5"/>
    <s v="104 min"/>
    <n v="104"/>
    <n v="104"/>
    <n v="19.669246701196681"/>
    <s v=""/>
    <s v="Dramas, International Movies"/>
    <x v="2"/>
    <s v="Dramas, International Movies"/>
    <n v="2"/>
  </r>
  <r>
    <n v="6007"/>
    <x v="3738"/>
    <x v="0"/>
    <x v="3736"/>
    <s v="Betty Thomas"/>
    <s v="Sandra Bullock, Viggo Mortensen, Dominic West, Diane Ladd, Elizabeth Perkins, Steve Buscemi, Alan Tudyk, Mike O'Malley, Azura Skye, Reni Santoni, Marianne Jean-Baptiste"/>
    <n v="11"/>
    <x v="0"/>
    <s v="United States"/>
    <n v="1"/>
    <x v="83"/>
    <x v="32"/>
    <x v="2"/>
    <s v="104 min"/>
    <n v="104"/>
    <n v="104"/>
    <n v="19.669246701196681"/>
    <s v=""/>
    <s v="Comedies, Dramas"/>
    <x v="4"/>
    <s v="Comedies, Dramas"/>
    <n v="2"/>
  </r>
  <r>
    <n v="6028"/>
    <x v="3739"/>
    <x v="0"/>
    <x v="3737"/>
    <s v="Jon Lucas, Scott Moore"/>
    <s v="Mila Kunis, Kristen Bell, Kathryn Hahn, Susan Sarandon, Christine Baranski, Jay Hernandez, Cheryl Hines, Peter Gallagher, Justin Hartley"/>
    <n v="9"/>
    <x v="0"/>
    <s v="United States, China"/>
    <n v="2"/>
    <x v="114"/>
    <x v="3"/>
    <x v="12"/>
    <s v="104 min"/>
    <n v="104"/>
    <n v="104"/>
    <n v="19.669246701196681"/>
    <s v=""/>
    <s v="Comedies"/>
    <x v="4"/>
    <s v="Comedies"/>
    <n v="1"/>
  </r>
  <r>
    <n v="6029"/>
    <x v="3740"/>
    <x v="0"/>
    <x v="3738"/>
    <s v="Padmakumar Narasimhamurthy"/>
    <s v="Dhruva Padmakumar, Gaurav Sharma, Vasuki"/>
    <n v="3"/>
    <x v="17"/>
    <s v="India"/>
    <n v="1"/>
    <x v="110"/>
    <x v="9"/>
    <x v="1"/>
    <s v="104 min"/>
    <n v="104"/>
    <n v="104"/>
    <n v="19.669246701196681"/>
    <s v=""/>
    <s v="Dramas, Independent Movies, International Movies"/>
    <x v="2"/>
    <s v="Dramas, Independent Movies, International Movies"/>
    <n v="3"/>
  </r>
  <r>
    <n v="6166"/>
    <x v="3741"/>
    <x v="0"/>
    <x v="3739"/>
    <s v="Pan Nalin"/>
    <s v="Amrit Maghera, Rajshri Deshpande, Pavleen Gujral, Anushka Manchanda, Sandhya Mridul, Sarah-Jane Dias, Tannishtha Chatterjee, Adil Hussain, Arjun Mathur, Anuj Choudhry"/>
    <n v="10"/>
    <x v="17"/>
    <s v="India, Germany"/>
    <n v="2"/>
    <x v="335"/>
    <x v="4"/>
    <x v="5"/>
    <s v="104 min"/>
    <n v="104"/>
    <n v="104"/>
    <n v="19.669246701196681"/>
    <s v=""/>
    <s v="Dramas, Independent Movies, International Movies"/>
    <x v="2"/>
    <s v="Dramas, Independent Movies, International Movies"/>
    <n v="3"/>
  </r>
  <r>
    <n v="6289"/>
    <x v="3742"/>
    <x v="0"/>
    <x v="3740"/>
    <s v="Ted Braun"/>
    <s v="William Ackman"/>
    <n v="1"/>
    <x v="0"/>
    <s v="United States"/>
    <n v="1"/>
    <x v="23"/>
    <x v="3"/>
    <x v="6"/>
    <s v="104 min"/>
    <n v="104"/>
    <n v="104"/>
    <n v="19.669246701196681"/>
    <s v=""/>
    <s v="Documentaries"/>
    <x v="3"/>
    <s v="Documentaries"/>
    <n v="1"/>
  </r>
  <r>
    <n v="6410"/>
    <x v="3743"/>
    <x v="0"/>
    <x v="3741"/>
    <s v="Scott Marshall Smith"/>
    <s v="John Larroquette, John Rhys-Davies, Paul Ben-Victor, David James Elliott, Laura Silverman, Cheryl Ladd, Justin Lieberman, Maddie McCormick"/>
    <n v="8"/>
    <x v="0"/>
    <s v="United States"/>
    <n v="1"/>
    <x v="1337"/>
    <x v="9"/>
    <x v="5"/>
    <s v="104 min"/>
    <n v="104"/>
    <n v="104"/>
    <n v="19.669246701196681"/>
    <s v=""/>
    <s v="Comedies, Dramas"/>
    <x v="4"/>
    <s v="Comedies, Dramas"/>
    <n v="2"/>
  </r>
  <r>
    <n v="6411"/>
    <x v="3744"/>
    <x v="0"/>
    <x v="3742"/>
    <s v="Lisa Arnold"/>
    <s v="Connor Rosen, Logan Shroyer, Michael Gross, Markie Post, Leigh-Allyn Baker, Juliocesar Chavez, Tyree Brown"/>
    <n v="7"/>
    <x v="0"/>
    <s v="United States"/>
    <n v="1"/>
    <x v="180"/>
    <x v="3"/>
    <x v="4"/>
    <s v="104 min"/>
    <n v="104"/>
    <n v="104"/>
    <n v="19.669246701196681"/>
    <s v=""/>
    <s v="Children &amp; Family Movies, Comedies, Dramas"/>
    <x v="0"/>
    <s v="Children &amp; Family Movies, Comedies, Dramas"/>
    <n v="3"/>
  </r>
  <r>
    <n v="6482"/>
    <x v="3745"/>
    <x v="0"/>
    <x v="3743"/>
    <s v="Marc Forster"/>
    <s v="Ewan McGregor, Hayley Atwell, Bronte Carmichael, Mark Gatiss, Jim Cummings, Brad Garrett, Nick Mohammed, Peter Capaldi"/>
    <n v="8"/>
    <x v="0"/>
    <s v="United States"/>
    <n v="1"/>
    <x v="1099"/>
    <x v="5"/>
    <x v="7"/>
    <s v="104 min"/>
    <n v="104"/>
    <n v="104"/>
    <n v="19.669246701196681"/>
    <s v=""/>
    <s v="Children &amp; Family Movies, Comedies, Dramas"/>
    <x v="0"/>
    <s v="Children &amp; Family Movies, Comedies, Dramas"/>
    <n v="3"/>
  </r>
  <r>
    <n v="6483"/>
    <x v="3746"/>
    <x v="0"/>
    <x v="3744"/>
    <s v="Israel Adri√°n Caetano"/>
    <s v="Rodrigo de la Serna, Pablo Echarri, Nazareno Casero, Lautaro Delgado, Mat√≠as Marmorato, Mart√≠n Urruty, C√©sar Albarrac√≠n, Guillermo Fernandez, Daniel Di Biase"/>
    <n v="9"/>
    <x v="25"/>
    <s v="Argentina"/>
    <n v="1"/>
    <x v="192"/>
    <x v="24"/>
    <x v="12"/>
    <s v="104 min"/>
    <n v="104"/>
    <n v="104"/>
    <n v="19.669246701196681"/>
    <s v=""/>
    <s v="Dramas, International Movies, Thrillers"/>
    <x v="2"/>
    <s v="Dramas, International Movies, Thrillers"/>
    <n v="3"/>
  </r>
  <r>
    <n v="6638"/>
    <x v="3747"/>
    <x v="0"/>
    <x v="3745"/>
    <s v="John Patrick Shanley"/>
    <s v="Meryl Streep, Philip Seymour Hoffman, Amy Adams, Viola Davis, Alice Drummond, Audrie Neenan, Susan Blommaert, Carrie Preston, Lydia Jordan, Lloyd Clay Brown"/>
    <n v="10"/>
    <x v="0"/>
    <s v="United States"/>
    <n v="1"/>
    <x v="985"/>
    <x v="13"/>
    <x v="2"/>
    <s v="104 min"/>
    <n v="104"/>
    <n v="104"/>
    <n v="19.669246701196681"/>
    <s v=""/>
    <s v="Dramas, Faith &amp; Spirituality"/>
    <x v="2"/>
    <s v="Dramas, Faith &amp; Spirituality"/>
    <n v="2"/>
  </r>
  <r>
    <n v="6766"/>
    <x v="3748"/>
    <x v="0"/>
    <x v="3746"/>
    <s v="Cheh Chang"/>
    <s v="Tien-chi Cheng, Tien Hsiang Lung, Meng Lo, Michael Chan Wai-Man, Pei Hsi Chen, Li Wang, Ke Chu"/>
    <n v="7"/>
    <x v="50"/>
    <s v="Hong Kong"/>
    <n v="1"/>
    <x v="568"/>
    <x v="44"/>
    <x v="12"/>
    <s v="104 min"/>
    <n v="104"/>
    <n v="104"/>
    <n v="19.669246701196681"/>
    <s v=""/>
    <s v="Action &amp; Adventure, International Movies"/>
    <x v="1"/>
    <s v="Action &amp; Adventure, International Movies"/>
    <n v="2"/>
  </r>
  <r>
    <n v="6803"/>
    <x v="3749"/>
    <x v="0"/>
    <x v="3747"/>
    <s v="Jude Okwudiafor Johnson"/>
    <s v="Diallo Thompson, Natalia Dominguez, Benjamin A. Onyango, Gregory Alan Williams, Desalene Jones, Wynton Odd, Ed Gonzalez Moreno, Natasha Dee Davis, Cameron Schaefer, Joshua Flores-Q"/>
    <n v="10"/>
    <x v="0"/>
    <s v="United States"/>
    <n v="1"/>
    <x v="311"/>
    <x v="2"/>
    <x v="6"/>
    <s v="104 min"/>
    <n v="104"/>
    <n v="104"/>
    <n v="19.669246701196681"/>
    <s v=""/>
    <s v="Dramas, Faith &amp; Spirituality"/>
    <x v="2"/>
    <s v="Dramas, Faith &amp; Spirituality"/>
    <n v="2"/>
  </r>
  <r>
    <n v="6948"/>
    <x v="3750"/>
    <x v="0"/>
    <x v="3748"/>
    <s v="Ana Kokkinos"/>
    <s v="Alex Dimitriades, Paul Capsis, Julian Garner, Tony Nikolakopoulos, Elena Mandalis, Eugenia Fragos, Damien Fotiou, Andrea Mandalis, Maria Mercedes, Dora Kaskanis, Alex Papps, Vassili Zappa"/>
    <n v="12"/>
    <x v="12"/>
    <s v="Australia"/>
    <n v="1"/>
    <x v="205"/>
    <x v="18"/>
    <x v="5"/>
    <s v="104 min"/>
    <n v="104"/>
    <n v="104"/>
    <n v="19.669246701196681"/>
    <s v=""/>
    <s v="Dramas, Independent Movies, LGBTQ Movies"/>
    <x v="2"/>
    <s v="Dramas, Independent Movies, LGBTQ Movies"/>
    <n v="3"/>
  </r>
  <r>
    <n v="6968"/>
    <x v="3751"/>
    <x v="0"/>
    <x v="3749"/>
    <s v="Liu Jie"/>
    <s v="Wallace Huo, Qin Hailu, Regina Wan, Jessie Li, Dong Zijian, Li Yiqing, Fan Qianhui"/>
    <n v="7"/>
    <x v="42"/>
    <s v="China"/>
    <n v="1"/>
    <x v="1338"/>
    <x v="9"/>
    <x v="1"/>
    <s v="104 min"/>
    <n v="104"/>
    <n v="104"/>
    <n v="19.669246701196681"/>
    <s v=""/>
    <s v="International Movies, Thrillers"/>
    <x v="7"/>
    <s v="International Movies, Thrillers"/>
    <n v="2"/>
  </r>
  <r>
    <n v="7053"/>
    <x v="3752"/>
    <x v="0"/>
    <x v="3750"/>
    <s v="Law Wing-cheong"/>
    <s v="Donnie Yen, Wang Baoqiang, Shengyi Huang, Yu Kang, Simon Yam, Lam Suet, Singh Hartihan Bitto, Mark Wu"/>
    <n v="8"/>
    <x v="42"/>
    <s v="China, Hong Kong"/>
    <n v="2"/>
    <x v="358"/>
    <x v="0"/>
    <x v="12"/>
    <s v="104 min"/>
    <n v="104"/>
    <n v="104"/>
    <n v="19.669246701196681"/>
    <s v=""/>
    <s v="Action &amp; Adventure, International Movies, Sci-Fi &amp; Fantasy"/>
    <x v="1"/>
    <s v="Action &amp; Adventure, International Movies, Sci-Fi &amp; Fantasy"/>
    <n v="3"/>
  </r>
  <r>
    <n v="7251"/>
    <x v="3753"/>
    <x v="0"/>
    <x v="3751"/>
    <s v="Leandro Mark, Nicol√°s Silbert"/>
    <s v="Nicol√°s V√°zquez, Alan Sabbagh, Benjam√≠n Amadeo, Eva De Dominici, C√©sar Bord√≥n, Julian Kartun, Paula Carruega, Luciano Rossi, Ezequiel Campa"/>
    <n v="9"/>
    <x v="25"/>
    <s v="Argentina"/>
    <n v="1"/>
    <x v="589"/>
    <x v="9"/>
    <x v="5"/>
    <s v="104 min"/>
    <n v="104"/>
    <n v="104"/>
    <n v="19.669246701196681"/>
    <s v=""/>
    <s v="Comedies, International Movies"/>
    <x v="4"/>
    <s v="Comedies, International Movies"/>
    <n v="2"/>
  </r>
  <r>
    <n v="7304"/>
    <x v="3754"/>
    <x v="0"/>
    <x v="3752"/>
    <s v="Johnnie To"/>
    <s v="Lau Ching Wan, Alex Fong, Carman Lee, Ruby Wong, Raymond Wong Ho-Yin, Damian Lau, Lam Suet, Kenneth Chan"/>
    <n v="8"/>
    <x v="50"/>
    <s v="Hong Kong"/>
    <n v="1"/>
    <x v="628"/>
    <x v="53"/>
    <x v="1"/>
    <s v="104 min"/>
    <n v="104"/>
    <n v="104"/>
    <n v="19.669246701196681"/>
    <s v=""/>
    <s v="Action &amp; Adventure, International Movies"/>
    <x v="1"/>
    <s v="Action &amp; Adventure, International Movies"/>
    <n v="2"/>
  </r>
  <r>
    <n v="7412"/>
    <x v="3755"/>
    <x v="0"/>
    <x v="3753"/>
    <s v="David Raynr"/>
    <s v="Martin Lawrence"/>
    <n v="1"/>
    <x v="0"/>
    <s v="United States"/>
    <n v="1"/>
    <x v="691"/>
    <x v="43"/>
    <x v="12"/>
    <s v="104 min"/>
    <n v="104"/>
    <n v="104"/>
    <n v="19.669246701196681"/>
    <s v=""/>
    <s v="Stand-Up Comedy"/>
    <x v="8"/>
    <s v="Stand-Up Comedy"/>
    <n v="1"/>
  </r>
  <r>
    <n v="7544"/>
    <x v="3756"/>
    <x v="0"/>
    <x v="3754"/>
    <s v="Wenn V. Deramas"/>
    <s v="Ai-Ai de las Alas, Marvin Agustin, Carlo Aquino, Heart Evangelista, Nikki Valdez, Shaina Magdayao, Serena Dalrymple, Jiro Manio"/>
    <n v="8"/>
    <x v="2"/>
    <m/>
    <n v="0"/>
    <x v="1259"/>
    <x v="8"/>
    <x v="1"/>
    <s v="104 min"/>
    <n v="104"/>
    <n v="104"/>
    <n v="19.669246701196681"/>
    <s v=""/>
    <s v="Comedies, Dramas, International Movies"/>
    <x v="4"/>
    <s v="Comedies, Dramas, International Movies"/>
    <n v="3"/>
  </r>
  <r>
    <n v="7593"/>
    <x v="3757"/>
    <x v="0"/>
    <x v="3755"/>
    <s v="Scott Hicks"/>
    <s v="Catherine Zeta-Jones, Aaron Eckhart, Abigail Breslin, Patricia Clarkson, Jenny Wade, Bob Balaban, Br√≠an F. O'Byrne, Lily Rabe"/>
    <n v="8"/>
    <x v="0"/>
    <s v="United States"/>
    <n v="1"/>
    <x v="164"/>
    <x v="37"/>
    <x v="7"/>
    <s v="104 min"/>
    <n v="104"/>
    <n v="104"/>
    <n v="19.669246701196681"/>
    <s v=""/>
    <s v="Comedies, Romantic Movies"/>
    <x v="4"/>
    <s v="Comedies, Romantic Movies"/>
    <n v="2"/>
  </r>
  <r>
    <n v="7718"/>
    <x v="3758"/>
    <x v="0"/>
    <x v="3756"/>
    <s v="Dileep Narayanan"/>
    <s v="Saikumar, Amal Unnithan, Manasa Radhakrishnan, K.P.A.C. Lalitha, Sudheer Karamana, Seema G. Nair"/>
    <n v="6"/>
    <x v="17"/>
    <s v="India"/>
    <n v="1"/>
    <x v="130"/>
    <x v="9"/>
    <x v="1"/>
    <s v="104 min"/>
    <n v="104"/>
    <n v="104"/>
    <n v="19.669246701196681"/>
    <s v=""/>
    <s v="Dramas, International Movies"/>
    <x v="2"/>
    <s v="Dramas, International Movies"/>
    <n v="2"/>
  </r>
  <r>
    <n v="7826"/>
    <x v="3759"/>
    <x v="0"/>
    <x v="3757"/>
    <s v="Basu Chatterjee"/>
    <s v="Vidya Sinha, Amol Palekar, Dinesh Thakur, Ranjita Thakur, Veena Gaud, Manju Maini"/>
    <n v="6"/>
    <x v="17"/>
    <s v="India"/>
    <n v="1"/>
    <x v="767"/>
    <x v="48"/>
    <x v="6"/>
    <s v="104 min"/>
    <n v="104"/>
    <n v="104"/>
    <n v="19.669246701196681"/>
    <s v=""/>
    <s v="Comedies, Dramas, Independent Movies"/>
    <x v="4"/>
    <s v="Comedies, Dramas, Independent Movies"/>
    <n v="3"/>
  </r>
  <r>
    <n v="7884"/>
    <x v="3760"/>
    <x v="0"/>
    <x v="3758"/>
    <s v="John G. Avildsen"/>
    <s v="Sylvester Stallone, Talia Shire, Burt Young, Richard Gant, Tommy Morrison, Sage Stallone, Burgess Meredith, Tony Burton"/>
    <n v="8"/>
    <x v="0"/>
    <s v="United States"/>
    <n v="1"/>
    <x v="844"/>
    <x v="17"/>
    <x v="2"/>
    <s v="104 min"/>
    <n v="104"/>
    <n v="104"/>
    <n v="19.669246701196681"/>
    <s v=""/>
    <s v="Dramas, Sports Movies"/>
    <x v="2"/>
    <s v="Dramas, Sports Movies"/>
    <n v="2"/>
  </r>
  <r>
    <n v="8054"/>
    <x v="3761"/>
    <x v="0"/>
    <x v="3759"/>
    <s v="Michael J. Bassett"/>
    <s v="James Purefoy, Pete Postlethwaite, Rachel Hurd-Wood, Alice Krige, Jason Flemyng, Mackenzie Crook, Patrick Hurd-Wood, Max von Sydow"/>
    <n v="8"/>
    <x v="26"/>
    <s v="Czech Republic, United Kingdom, France"/>
    <n v="3"/>
    <x v="1339"/>
    <x v="16"/>
    <x v="12"/>
    <s v="104 min"/>
    <n v="104"/>
    <n v="104"/>
    <n v="19.669246701196681"/>
    <s v=""/>
    <s v="Action &amp; Adventure, International Movies, Sci-Fi &amp; Fantasy"/>
    <x v="1"/>
    <s v="Action &amp; Adventure, International Movies, Sci-Fi &amp; Fantasy"/>
    <n v="3"/>
  </r>
  <r>
    <n v="8124"/>
    <x v="3762"/>
    <x v="0"/>
    <x v="3760"/>
    <s v="Kevin Phillips"/>
    <s v="Owen Campbell, Charlie Tahan, Elizabeth Cappuccino, Max Talisman, Amy Hargreaves, Sawyer Barth, Adea Lennox, Ethan Botwick"/>
    <n v="8"/>
    <x v="0"/>
    <s v="United States"/>
    <n v="1"/>
    <x v="180"/>
    <x v="3"/>
    <x v="5"/>
    <s v="104 min"/>
    <n v="104"/>
    <n v="104"/>
    <n v="19.669246701196681"/>
    <s v=""/>
    <s v="Dramas, Independent Movies, Thrillers"/>
    <x v="2"/>
    <s v="Dramas, Independent Movies, Thrillers"/>
    <n v="3"/>
  </r>
  <r>
    <n v="8285"/>
    <x v="3763"/>
    <x v="0"/>
    <x v="3761"/>
    <s v="Jay Chandrasekhar"/>
    <s v="Johnny Knoxville, Seann William Scott, Jessica Simpson, Burt Reynolds, M.C. Gainey, David Koechner, Kevin Heffernan, James Roday, Michael Roof, Joe Don Baker"/>
    <n v="10"/>
    <x v="0"/>
    <s v="United States"/>
    <n v="1"/>
    <x v="165"/>
    <x v="30"/>
    <x v="2"/>
    <s v="104 min"/>
    <n v="104"/>
    <n v="104"/>
    <n v="19.669246701196681"/>
    <s v=""/>
    <s v="Action &amp; Adventure, Comedies"/>
    <x v="1"/>
    <s v="Action &amp; Adventure, Comedies"/>
    <n v="2"/>
  </r>
  <r>
    <n v="8308"/>
    <x v="3764"/>
    <x v="0"/>
    <x v="3762"/>
    <s v="Rob Minkoff"/>
    <s v="Jackie Chan, Jet Li, Collin Chou, Liu Yifei, Li Bingbing, Michael Angarano, Morgan Benoit, Juana Collignon, Wang Deshun, Thomas McDonell"/>
    <n v="10"/>
    <x v="0"/>
    <s v="United States, China"/>
    <n v="2"/>
    <x v="78"/>
    <x v="13"/>
    <x v="2"/>
    <s v="104 min"/>
    <n v="104"/>
    <n v="104"/>
    <n v="19.669246701196681"/>
    <s v=""/>
    <s v="Action &amp; Adventure, Sci-Fi &amp; Fantasy"/>
    <x v="1"/>
    <s v="Action &amp; Adventure, Sci-Fi &amp; Fantasy"/>
    <n v="2"/>
  </r>
  <r>
    <n v="8426"/>
    <x v="3765"/>
    <x v="0"/>
    <x v="3763"/>
    <s v="Mads Matthiesen"/>
    <s v="Maria Palm, Ed Skrein, Yvonnick Muller, Charlotte Tomaszewska, Virgile Bramly, Marco Ils√∏, Dominic Allburn"/>
    <n v="7"/>
    <x v="22"/>
    <s v="Denmark"/>
    <n v="1"/>
    <x v="337"/>
    <x v="9"/>
    <x v="5"/>
    <s v="104 min"/>
    <n v="104"/>
    <n v="104"/>
    <n v="19.669246701196681"/>
    <s v=""/>
    <s v="Dramas, Independent Movies, International Movies"/>
    <x v="2"/>
    <s v="Dramas, Independent Movies, International Movies"/>
    <n v="3"/>
  </r>
  <r>
    <n v="8431"/>
    <x v="3766"/>
    <x v="0"/>
    <x v="3764"/>
    <s v="James Bobin"/>
    <s v="Jason Segel, Amy Adams, Chris Cooper, Rashida Jones, Kermit the Frog, Miss Piggy, Fozzie Bear, Gonzo, Muppets, Steve Whitmire, Eric Jacobson, Dave Goelz, Bill Barretta, David Rudman, Matt Vogel, Peter Linz"/>
    <n v="16"/>
    <x v="0"/>
    <s v="United States"/>
    <n v="1"/>
    <x v="50"/>
    <x v="12"/>
    <x v="7"/>
    <s v="104 min"/>
    <n v="104"/>
    <n v="104"/>
    <n v="19.669246701196681"/>
    <s v=""/>
    <s v="Children &amp; Family Movies, Comedies"/>
    <x v="0"/>
    <s v="Children &amp; Family Movies, Comedies"/>
    <n v="2"/>
  </r>
  <r>
    <n v="8503"/>
    <x v="3767"/>
    <x v="0"/>
    <x v="3765"/>
    <s v="Tiller Russell"/>
    <m/>
    <n v="0"/>
    <x v="0"/>
    <s v="United States"/>
    <n v="1"/>
    <x v="661"/>
    <x v="0"/>
    <x v="12"/>
    <s v="104 min"/>
    <n v="104"/>
    <n v="104"/>
    <n v="19.669246701196681"/>
    <s v=""/>
    <s v="Documentaries"/>
    <x v="3"/>
    <s v="Documentaries"/>
    <n v="1"/>
  </r>
  <r>
    <n v="8535"/>
    <x v="3768"/>
    <x v="0"/>
    <x v="3766"/>
    <s v="Brendan Malloy, Emmett Malloy"/>
    <s v="Jennifer Garner, Maika Monroe, Cody Fern, Justin Kirk, Noah Silver, Elisabeth R√∂hm, Goran Visnjic, Joely Fisher, Milo Gibson, Alex Neustaedter, Stevie Lynn Jones, Thomas Cocquerel, Alicia Silverstone"/>
    <n v="13"/>
    <x v="0"/>
    <s v="United States"/>
    <n v="1"/>
    <x v="691"/>
    <x v="3"/>
    <x v="12"/>
    <s v="104 min"/>
    <n v="104"/>
    <n v="104"/>
    <n v="19.669246701196681"/>
    <s v=""/>
    <s v="Dramas, Independent Movies, Sports Movies"/>
    <x v="2"/>
    <s v="Dramas, Independent Movies, Sports Movies"/>
    <n v="3"/>
  </r>
  <r>
    <n v="8572"/>
    <x v="3769"/>
    <x v="0"/>
    <x v="3767"/>
    <s v="Saheed Arafath"/>
    <s v="Pranav Ratheesh, Maria Yohannan, Askar Ameer, Tini Tom, Anjali Nair, Krishna Prabha, Sudhi Koppa, Nandhan Unni"/>
    <n v="8"/>
    <x v="17"/>
    <s v="India"/>
    <n v="1"/>
    <x v="130"/>
    <x v="3"/>
    <x v="1"/>
    <s v="104 min"/>
    <n v="104"/>
    <n v="104"/>
    <n v="19.669246701196681"/>
    <s v=""/>
    <s v="Dramas, International Movies, Romantic Movies"/>
    <x v="2"/>
    <s v="Dramas, International Movies, Romantic Movies"/>
    <n v="3"/>
  </r>
  <r>
    <n v="8608"/>
    <x v="3770"/>
    <x v="0"/>
    <x v="3768"/>
    <s v="Maria Ripoll"/>
    <s v="Hector Elizondo, Jacqueline Obradors, Elizabeth Pe√±a, Tamara Mello, Nikolai Kinski, Raquel Welch, Joel Joan, Paul Rodriguez, Constance Marie, Julio Oscar Mechoso"/>
    <n v="10"/>
    <x v="0"/>
    <s v="United States"/>
    <n v="1"/>
    <x v="345"/>
    <x v="22"/>
    <x v="2"/>
    <s v="104 min"/>
    <n v="104"/>
    <n v="104"/>
    <n v="19.669246701196681"/>
    <s v=""/>
    <s v="Comedies, Dramas, Romantic Movies"/>
    <x v="4"/>
    <s v="Comedies, Dramas, Romantic Movies"/>
    <n v="3"/>
  </r>
  <r>
    <n v="8624"/>
    <x v="3771"/>
    <x v="0"/>
    <x v="3769"/>
    <s v="Brent Maddock"/>
    <s v="Michael Gross, Shawn Christian, Susan Chuang, Charlotte Stewart, Ariana Richards, Tony Genaro, Barry Livingston, John Pappas, Jason Hopkins"/>
    <n v="9"/>
    <x v="0"/>
    <s v="United States"/>
    <n v="1"/>
    <x v="165"/>
    <x v="22"/>
    <x v="7"/>
    <s v="104 min"/>
    <n v="104"/>
    <n v="104"/>
    <n v="19.669246701196681"/>
    <s v=""/>
    <s v="Comedies, Horror Movies, Sci-Fi &amp; Fantasy"/>
    <x v="4"/>
    <s v="Comedies, Horror Movies, Sci-Fi &amp; Fantasy"/>
    <n v="3"/>
  </r>
  <r>
    <n v="8657"/>
    <x v="3772"/>
    <x v="0"/>
    <x v="3770"/>
    <s v="Michael Mazzola"/>
    <m/>
    <n v="0"/>
    <x v="0"/>
    <s v="United States"/>
    <n v="1"/>
    <x v="716"/>
    <x v="3"/>
    <x v="5"/>
    <s v="104 min"/>
    <n v="104"/>
    <n v="104"/>
    <n v="19.669246701196681"/>
    <s v=""/>
    <s v="Documentaries"/>
    <x v="3"/>
    <s v="Documentaries"/>
    <n v="1"/>
  </r>
  <r>
    <n v="37"/>
    <x v="3773"/>
    <x v="0"/>
    <x v="3771"/>
    <s v="C√©dric Jimenez"/>
    <s v="Gilles Lellouche, Karim Leklou, Fran√ßois Civil, Ad√®le Exarchopoulos, Kenza Fortas, Cyril Lecomte, Micha√´l Abiteboul, Idir Azougli, Vincent Darmuzey, Jean-Yves Berteloot"/>
    <n v="10"/>
    <x v="2"/>
    <m/>
    <n v="0"/>
    <x v="1340"/>
    <x v="6"/>
    <x v="5"/>
    <s v="105 min"/>
    <n v="105"/>
    <n v="105"/>
    <n v="29.539251594362565"/>
    <s v=""/>
    <s v="Action &amp; Adventure, Dramas, International Movies"/>
    <x v="1"/>
    <s v="Action &amp; Adventure, Dramas, International Movies"/>
    <n v="3"/>
  </r>
  <r>
    <n v="157"/>
    <x v="3774"/>
    <x v="0"/>
    <x v="3772"/>
    <s v="Gary Winick"/>
    <s v="Amanda Seyfried, Christopher Egan, Gael Garc√≠a Bernal, Vanessa Redgrave, Franco Nero, Luisa Ranieri, Marina Massironi, Milena Vukotic, Marcia DeBonis, Luisa De Santis, Lidia Biondi, Giordano Formenti, Chris Egan"/>
    <n v="13"/>
    <x v="0"/>
    <s v="United States"/>
    <n v="1"/>
    <x v="344"/>
    <x v="10"/>
    <x v="7"/>
    <s v="105 min"/>
    <n v="105"/>
    <n v="105"/>
    <n v="29.539251594362565"/>
    <s v=""/>
    <s v="Comedies, Dramas, Romantic Movies"/>
    <x v="4"/>
    <s v="Comedies, Dramas, Romantic Movies"/>
    <n v="3"/>
  </r>
  <r>
    <n v="176"/>
    <x v="3775"/>
    <x v="0"/>
    <x v="3773"/>
    <s v="Randal Kleiser"/>
    <s v="Brooke Shields, Christopher Atkins, Leo McKern, William Daniels, Elva Josephson, Glenn Kohan, Alan Hopgood, Gus Mercurio"/>
    <n v="8"/>
    <x v="0"/>
    <s v="United States"/>
    <n v="1"/>
    <x v="344"/>
    <x v="57"/>
    <x v="12"/>
    <s v="105 min"/>
    <n v="105"/>
    <n v="105"/>
    <n v="29.539251594362565"/>
    <s v=""/>
    <s v="Dramas, Romantic Movies"/>
    <x v="2"/>
    <s v="Dramas, Romantic Movies"/>
    <n v="2"/>
  </r>
  <r>
    <n v="253"/>
    <x v="3776"/>
    <x v="0"/>
    <x v="3774"/>
    <s v="Miguel Alexandre"/>
    <s v="Philip Froissant, Alice Dwyer, Hanns Zischler, Mercedes M√ºller, Sammy Scheuritzel, Lieselotte Vo√ü, Katharina Sch√ºtz, Jodie Leslie Ahlborn, Marco Wittorf, Ilknur Boyraz"/>
    <n v="10"/>
    <x v="2"/>
    <m/>
    <n v="0"/>
    <x v="591"/>
    <x v="6"/>
    <x v="5"/>
    <s v="105 min"/>
    <n v="105"/>
    <n v="105"/>
    <n v="29.539251594362565"/>
    <s v=""/>
    <s v="International Movies, Thrillers"/>
    <x v="7"/>
    <s v="International Movies, Thrillers"/>
    <n v="2"/>
  </r>
  <r>
    <n v="333"/>
    <x v="3777"/>
    <x v="0"/>
    <x v="3775"/>
    <s v="Renny Harlin"/>
    <s v="Thomas Jane, Saffron Burrows, Samuel L. Jackson, Jacqueline McKenzie, Michael Rapaport, Stellan Skarsg√•rd, LL Cool J, Aida Turturro, Cristos, Daniel Rey"/>
    <n v="10"/>
    <x v="0"/>
    <s v="United States, Mexico"/>
    <n v="2"/>
    <x v="757"/>
    <x v="41"/>
    <x v="12"/>
    <s v="105 min"/>
    <n v="105"/>
    <n v="105"/>
    <n v="29.539251594362565"/>
    <s v=""/>
    <s v="Action &amp; Adventure, Horror Movies, Sci-Fi &amp; Fantasy"/>
    <x v="1"/>
    <s v="Action &amp; Adventure, Horror Movies, Sci-Fi &amp; Fantasy"/>
    <n v="3"/>
  </r>
  <r>
    <n v="353"/>
    <x v="3778"/>
    <x v="0"/>
    <x v="3776"/>
    <s v="Kelly Fremon Craig"/>
    <s v="Hailee Steinfeld, Woody Harrelson, Kyra Sedgwick, Haley Lu Richardson, Blake Jenner, Hayden Szeto, Alexander Calvert, Eric Keenleyside"/>
    <n v="8"/>
    <x v="0"/>
    <s v="United States, China"/>
    <n v="2"/>
    <x v="757"/>
    <x v="9"/>
    <x v="12"/>
    <s v="105 min"/>
    <n v="105"/>
    <n v="105"/>
    <n v="29.539251594362565"/>
    <s v=""/>
    <s v="Comedies, Dramas"/>
    <x v="4"/>
    <s v="Comedies, Dramas"/>
    <n v="2"/>
  </r>
  <r>
    <n v="355"/>
    <x v="3779"/>
    <x v="0"/>
    <x v="3777"/>
    <s v="Tony Scott"/>
    <s v="Bruce Willis, Damon Wayans, Chelsea Field, Noble Willingham, Taylor Negron, Danielle Harris, Halle Berry, Bruce McGill"/>
    <n v="8"/>
    <x v="0"/>
    <s v="United States"/>
    <n v="1"/>
    <x v="757"/>
    <x v="15"/>
    <x v="12"/>
    <s v="105 min"/>
    <n v="105"/>
    <n v="105"/>
    <n v="29.539251594362565"/>
    <s v=""/>
    <s v="Action &amp; Adventure, Comedies"/>
    <x v="1"/>
    <s v="Action &amp; Adventure, Comedies"/>
    <n v="2"/>
  </r>
  <r>
    <n v="430"/>
    <x v="3780"/>
    <x v="0"/>
    <x v="3778"/>
    <s v="Seyi Babatope"/>
    <s v="Blossom Chukwujekwu, Elozonam Ogbolu, Nse Ikpe-Etim, Belinda Effah, Saeed Mohammed, Chukwuemeka Okoroafor, Kunle Fawole, Chris Okagbue, Adebayo Salami, Charles Inojie, Elvina Ibru, Tobi Bakare"/>
    <n v="12"/>
    <x v="9"/>
    <s v="Nigeria"/>
    <n v="1"/>
    <x v="1341"/>
    <x v="1"/>
    <x v="1"/>
    <s v="105 min"/>
    <n v="105"/>
    <n v="105"/>
    <n v="29.539251594362565"/>
    <s v=""/>
    <s v="Dramas, International Movies, Thrillers"/>
    <x v="2"/>
    <s v="Dramas, International Movies, Thrillers"/>
    <n v="3"/>
  </r>
  <r>
    <n v="447"/>
    <x v="3781"/>
    <x v="0"/>
    <x v="3779"/>
    <s v="Colin Trevorrow"/>
    <s v="Naomi Watts, Jaeden Martell, Jacob Tremblay, Sarah Silverman, Dean Norris, Lee Pace, Maddie Ziegler, Tonya Pinkins, Bobby Moynihan, Geraldine Hughes"/>
    <n v="10"/>
    <x v="0"/>
    <s v="United States"/>
    <n v="1"/>
    <x v="1088"/>
    <x v="3"/>
    <x v="2"/>
    <s v="105 min"/>
    <n v="105"/>
    <n v="105"/>
    <n v="29.539251594362565"/>
    <s v=""/>
    <s v="Dramas"/>
    <x v="2"/>
    <s v="Dramas"/>
    <n v="1"/>
  </r>
  <r>
    <n v="481"/>
    <x v="3782"/>
    <x v="0"/>
    <x v="3780"/>
    <s v="Femi D. Ogunsanwo"/>
    <s v="Ade Laoye, Munachi Abii, Kehinde Bankole, Charles Etubiebi, Paul Utomi, Efa Iwara, Tina Mba, Tope Tedela, Demi Banwo, Teniola Aladese, Delroy Norman, Omowunmi Dada"/>
    <n v="12"/>
    <x v="2"/>
    <m/>
    <n v="0"/>
    <x v="168"/>
    <x v="1"/>
    <x v="1"/>
    <s v="105 min"/>
    <n v="105"/>
    <n v="105"/>
    <n v="29.539251594362565"/>
    <s v=""/>
    <s v="Comedies, Dramas, International Movies"/>
    <x v="4"/>
    <s v="Comedies, Dramas, International Movies"/>
    <n v="3"/>
  </r>
  <r>
    <n v="502"/>
    <x v="3783"/>
    <x v="0"/>
    <x v="3781"/>
    <s v="Seyi Babatope"/>
    <s v="Osas Ighodaro, Kunle Remi, Kehinde Bankole, Femi Adebayo, Shaffy Bello, Adunni Ade, Chinyere Wilfred, Olive Emodi, Rekiya Attah, Opeyemi Ayeola"/>
    <n v="10"/>
    <x v="2"/>
    <m/>
    <n v="0"/>
    <x v="126"/>
    <x v="1"/>
    <x v="5"/>
    <s v="105 min"/>
    <n v="105"/>
    <n v="105"/>
    <n v="29.539251594362565"/>
    <s v=""/>
    <s v="Dramas, International Movies"/>
    <x v="2"/>
    <s v="Dramas, International Movies"/>
    <n v="2"/>
  </r>
  <r>
    <n v="519"/>
    <x v="3784"/>
    <x v="0"/>
    <x v="3782"/>
    <s v="Hardik Mehta"/>
    <s v="Sanjay Mishra, Deepak Dobriyal, Sarika Singh, Isha Talwar, Avtar Gill, Kaurwakee Vashistha, Amitabh Srivastava, Vikas Verma"/>
    <n v="8"/>
    <x v="17"/>
    <s v="India"/>
    <n v="1"/>
    <x v="1121"/>
    <x v="1"/>
    <x v="1"/>
    <s v="105 min"/>
    <n v="105"/>
    <n v="105"/>
    <n v="29.539251594362565"/>
    <s v=""/>
    <s v="Dramas, International Movies"/>
    <x v="2"/>
    <s v="Dramas, International Movies"/>
    <n v="2"/>
  </r>
  <r>
    <n v="599"/>
    <x v="3785"/>
    <x v="0"/>
    <x v="3783"/>
    <s v="Anton Corbijn"/>
    <s v="George Clooney, Violante Placido, Thekla Reuten, Paolo Bonacelli, Johan Leysen, Irina Bj√∂rklund, Filippo Timi, Anna Foglietta, Bj√∂rn Granath"/>
    <n v="9"/>
    <x v="0"/>
    <s v="United States, United Kingdom"/>
    <n v="2"/>
    <x v="132"/>
    <x v="10"/>
    <x v="12"/>
    <s v="105 min"/>
    <n v="105"/>
    <n v="105"/>
    <n v="29.539251594362565"/>
    <s v=""/>
    <s v="Dramas, Thrillers"/>
    <x v="2"/>
    <s v="Dramas, Thrillers"/>
    <n v="2"/>
  </r>
  <r>
    <n v="657"/>
    <x v="3786"/>
    <x v="0"/>
    <x v="3784"/>
    <s v="Cristina Jacob"/>
    <s v="Raluca Aprodu, Drago»ô Bucur, Ducu Darie"/>
    <n v="3"/>
    <x v="65"/>
    <s v="Romania"/>
    <n v="1"/>
    <x v="1342"/>
    <x v="4"/>
    <x v="5"/>
    <s v="105 min"/>
    <n v="105"/>
    <n v="105"/>
    <n v="29.539251594362565"/>
    <s v=""/>
    <s v="International Movies, Music &amp; Musicals, Romantic Movies"/>
    <x v="7"/>
    <s v="International Movies, Music &amp; Musicals, Romantic Movies"/>
    <n v="3"/>
  </r>
  <r>
    <n v="892"/>
    <x v="3787"/>
    <x v="0"/>
    <x v="3785"/>
    <s v="Matthew Vaughn"/>
    <s v="Daniel Craig, Colm Meaney, Kenneth Cranham, Sienna Miller, Tom Hardy, Michael Gambon, George Harris, Jamie Foreman, Marcel Iures, Ben Whishaw, Tamer Hassan"/>
    <n v="11"/>
    <x v="6"/>
    <s v="United Kingdom"/>
    <n v="1"/>
    <x v="363"/>
    <x v="26"/>
    <x v="12"/>
    <s v="105 min"/>
    <n v="105"/>
    <n v="105"/>
    <n v="29.539251594362565"/>
    <s v=""/>
    <s v="Independent Movies, International Movies, Thrillers"/>
    <x v="15"/>
    <s v="Independent Movies, International Movies, Thrillers"/>
    <n v="3"/>
  </r>
  <r>
    <n v="1171"/>
    <x v="3788"/>
    <x v="0"/>
    <x v="3786"/>
    <s v="Aleksey Tsitsilin"/>
    <s v="Nicholas Corda, Sylvana Joyce, Alyson Leigh Rosenfeld, Courtney Shaw, Erica Schroeder, Georgette Timoney, Mary O'Brady, Marc Thompson"/>
    <n v="8"/>
    <x v="49"/>
    <s v="Russia, United States"/>
    <n v="2"/>
    <x v="1239"/>
    <x v="6"/>
    <x v="8"/>
    <s v="105 min"/>
    <n v="105"/>
    <n v="105"/>
    <n v="29.539251594362565"/>
    <s v=""/>
    <s v="Children &amp; Family Movies, Comedies"/>
    <x v="0"/>
    <s v="Children &amp; Family Movies, Comedies"/>
    <n v="2"/>
  </r>
  <r>
    <n v="1217"/>
    <x v="3789"/>
    <x v="0"/>
    <x v="3787"/>
    <s v="Erol √ñzlevi"/>
    <s v="Sinem Kobal, Engin Altan D√ºzyatan, Sedef Avcƒ±, Cemal H√ºnal, Burcu Kara, G√ºrgen √ñz, √ñyk√º √áelik, G√∂k√ße √ñzyol"/>
    <n v="8"/>
    <x v="61"/>
    <s v="Turkey"/>
    <n v="1"/>
    <x v="929"/>
    <x v="8"/>
    <x v="5"/>
    <s v="105 min"/>
    <n v="105"/>
    <n v="105"/>
    <n v="29.539251594362565"/>
    <s v=""/>
    <s v="Comedies, International Movies, Romantic Movies"/>
    <x v="4"/>
    <s v="Comedies, International Movies, Romantic Movies"/>
    <n v="3"/>
  </r>
  <r>
    <n v="1404"/>
    <x v="3790"/>
    <x v="0"/>
    <x v="3788"/>
    <s v="Cris D'Amato"/>
    <s v="Maisa Silva, Eduardo Moscovis, Marcelo M√©dici, Laila Zaid, Pedro Ottoni, Rayana Diniz, Caio Vegatti, Faf√° de Bel√©m, Thaynara Og, Roberto Bonfim"/>
    <n v="10"/>
    <x v="23"/>
    <s v="Brazil"/>
    <n v="1"/>
    <x v="105"/>
    <x v="1"/>
    <x v="4"/>
    <s v="105 min"/>
    <n v="105"/>
    <n v="105"/>
    <n v="29.539251594362565"/>
    <s v=""/>
    <s v="Children &amp; Family Movies, Comedies, Dramas"/>
    <x v="0"/>
    <s v="Children &amp; Family Movies, Comedies, Dramas"/>
    <n v="3"/>
  </r>
  <r>
    <n v="1482"/>
    <x v="3791"/>
    <x v="0"/>
    <x v="3789"/>
    <s v="Liao Shih-han"/>
    <s v="Lee Kang-sheng, Wilson Hsu, Vera Chen, Yen Cheng-kuo, Chen Bor-jeng, Liu Kuo-shao"/>
    <n v="6"/>
    <x v="53"/>
    <s v="Taiwan"/>
    <n v="1"/>
    <x v="1343"/>
    <x v="1"/>
    <x v="5"/>
    <s v="105 min"/>
    <n v="105"/>
    <n v="105"/>
    <n v="29.539251594362565"/>
    <s v=""/>
    <s v="Horror Movies, International Movies"/>
    <x v="9"/>
    <s v="Horror Movies, International Movies"/>
    <n v="2"/>
  </r>
  <r>
    <n v="1502"/>
    <x v="3792"/>
    <x v="0"/>
    <x v="3790"/>
    <s v="Roger Kumble"/>
    <s v="Josephine Langford, Hero Fiennes Tiffin, Dylan Sprouse, Selma Blair, Louise Lombard, Shane Paul McGhie, Candice King, Charlie Weber, Khadijha Red Thunder, Inanna Sarkis, Pia Mia, Samuel Larsen, Dylan Arnold, Karimah Westbrook, Rob Estes"/>
    <n v="15"/>
    <x v="0"/>
    <s v="United States"/>
    <n v="1"/>
    <x v="82"/>
    <x v="1"/>
    <x v="12"/>
    <s v="105 min"/>
    <n v="105"/>
    <n v="105"/>
    <n v="29.539251594362565"/>
    <s v=""/>
    <s v="Dramas, Romantic Movies"/>
    <x v="2"/>
    <s v="Dramas, Romantic Movies"/>
    <n v="2"/>
  </r>
  <r>
    <n v="1569"/>
    <x v="3793"/>
    <x v="0"/>
    <x v="3791"/>
    <s v="Jun Lana"/>
    <s v="Elijah Canlas, Eddie Garcia, Jaclyn Jose, Gabby Padilla, Cedrick Juan, Elora Espano, Sue Prado"/>
    <n v="7"/>
    <x v="48"/>
    <s v="Philippines"/>
    <n v="1"/>
    <x v="1344"/>
    <x v="2"/>
    <x v="5"/>
    <s v="105 min"/>
    <n v="105"/>
    <n v="105"/>
    <n v="29.539251594362565"/>
    <s v=""/>
    <s v="Dramas, Independent Movies, International Movies"/>
    <x v="2"/>
    <s v="Dramas, Independent Movies, International Movies"/>
    <n v="3"/>
  </r>
  <r>
    <n v="1678"/>
    <x v="3794"/>
    <x v="0"/>
    <x v="3792"/>
    <s v="Cathy Garcia-Molina"/>
    <s v="John Lloyd Cruz, Toni Gonzaga, Carlos Agassi, Ketchup Eusebio, Joross Gamboa, JM de Guzman, Beatriz Saw, Nico Antonio"/>
    <n v="8"/>
    <x v="48"/>
    <s v="Philippines"/>
    <n v="1"/>
    <x v="1181"/>
    <x v="10"/>
    <x v="1"/>
    <s v="105 min"/>
    <n v="105"/>
    <n v="105"/>
    <n v="29.539251594362565"/>
    <s v=""/>
    <s v="International Movies, Romantic Movies"/>
    <x v="7"/>
    <s v="International Movies, Romantic Movies"/>
    <n v="2"/>
  </r>
  <r>
    <n v="1786"/>
    <x v="3795"/>
    <x v="0"/>
    <x v="3793"/>
    <s v="John Whitesell"/>
    <s v="Emma Roberts, Luke Bracey, Kristin Chenoweth, Frances Fisher, Jessica Capshaw, Andrew Bachelor, Cynthy Wu, Alex Moffat, Manish Dayal"/>
    <n v="9"/>
    <x v="0"/>
    <s v="United States"/>
    <n v="1"/>
    <x v="202"/>
    <x v="1"/>
    <x v="5"/>
    <s v="105 min"/>
    <n v="105"/>
    <n v="105"/>
    <n v="29.539251594362565"/>
    <s v=""/>
    <s v="Comedies, Romantic Movies"/>
    <x v="4"/>
    <s v="Comedies, Romantic Movies"/>
    <n v="2"/>
  </r>
  <r>
    <n v="2004"/>
    <x v="3796"/>
    <x v="0"/>
    <x v="3794"/>
    <s v="Raja Gosnell"/>
    <s v="Neil Patrick Harris, Brendan Gleeson, Jayma Mays, Hank Azaria, Katy Perry, Christina Ricci, Jonathan Winters, J.B. Smoove, George Lopez, Anton Yelchin, Fred Armisen, Jacob Tremblay, Alan Cumming"/>
    <n v="13"/>
    <x v="0"/>
    <s v="United States, France, Canada, Belgium"/>
    <n v="4"/>
    <x v="345"/>
    <x v="8"/>
    <x v="7"/>
    <s v="105 min"/>
    <n v="105"/>
    <n v="105"/>
    <n v="29.539251594362565"/>
    <s v=""/>
    <s v="Children &amp; Family Movies, Comedies"/>
    <x v="0"/>
    <s v="Children &amp; Family Movies, Comedies"/>
    <n v="2"/>
  </r>
  <r>
    <n v="2140"/>
    <x v="3797"/>
    <x v="0"/>
    <x v="3795"/>
    <s v="Antonio Campos"/>
    <s v="Brady Corbet, Mati Diop, Constance Rousseau, Lila Salet, Solo, Micha√´l Abiteboul, Nicolas Ronchi, √âtienne Rotha Moeng"/>
    <n v="8"/>
    <x v="0"/>
    <s v="United States, France"/>
    <n v="2"/>
    <x v="815"/>
    <x v="11"/>
    <x v="5"/>
    <s v="105 min"/>
    <n v="105"/>
    <n v="105"/>
    <n v="29.539251594362565"/>
    <s v=""/>
    <s v="Dramas, Independent Movies, Thrillers"/>
    <x v="2"/>
    <s v="Dramas, Independent Movies, Thrillers"/>
    <n v="3"/>
  </r>
  <r>
    <n v="2221"/>
    <x v="3798"/>
    <x v="0"/>
    <x v="3796"/>
    <s v="Wilson Yip"/>
    <s v="Donnie Yen, Wu Yue, Vanness Wu, Scott Adkins, Kent Cheng, Danny Chan Kwok-kwan, Kanin Ngo, Chris Collins, Vanda Margraf, Meng Lo"/>
    <n v="10"/>
    <x v="50"/>
    <s v="Hong Kong, China"/>
    <n v="2"/>
    <x v="264"/>
    <x v="2"/>
    <x v="5"/>
    <s v="105 min"/>
    <n v="105"/>
    <n v="105"/>
    <n v="29.539251594362565"/>
    <s v=""/>
    <s v="Action &amp; Adventure, Dramas, International Movies"/>
    <x v="1"/>
    <s v="Action &amp; Adventure, Dramas, International Movies"/>
    <n v="3"/>
  </r>
  <r>
    <n v="2312"/>
    <x v="3799"/>
    <x v="0"/>
    <x v="3797"/>
    <s v="Bruce Beresford"/>
    <s v="Tommy Lee Jones, Ashley Judd, Bruce Greenwood, Annabeth Gish, Roma Maffia, Jay Brazeau, Michael Gaston, Daniel Lapaine"/>
    <n v="8"/>
    <x v="0"/>
    <s v="United States, Germany, Canada"/>
    <n v="3"/>
    <x v="1035"/>
    <x v="41"/>
    <x v="12"/>
    <s v="105 min"/>
    <n v="105"/>
    <n v="105"/>
    <n v="29.539251594362565"/>
    <s v=""/>
    <s v="Thrillers"/>
    <x v="12"/>
    <s v="Thrillers"/>
    <n v="1"/>
  </r>
  <r>
    <n v="2429"/>
    <x v="3800"/>
    <x v="0"/>
    <x v="3798"/>
    <s v="Murat Kepez"/>
    <s v="√áaƒülar √áorumlu, B√º≈üra Pekin, Ersin Korkut, G√ºlhan Tekin, Mahir ƒ∞pek, Uƒüur Bilgin, √ñner Ate≈ü, Hakan Ummak, Patrycja Widlak, Hamza Yazƒ±cƒ±"/>
    <n v="10"/>
    <x v="61"/>
    <s v="Turkey"/>
    <n v="1"/>
    <x v="1290"/>
    <x v="3"/>
    <x v="5"/>
    <s v="105 min"/>
    <n v="105"/>
    <n v="105"/>
    <n v="29.539251594362565"/>
    <s v=""/>
    <s v="Comedies, International Movies"/>
    <x v="4"/>
    <s v="Comedies, International Movies"/>
    <n v="2"/>
  </r>
  <r>
    <n v="2502"/>
    <x v="3801"/>
    <x v="0"/>
    <x v="3799"/>
    <s v="Saeed Hamed"/>
    <s v="Mohamed Henedi, Donia Samir Ghanim, Hassan Hosny, Fadia Abdel Ghany, Alaa Morsy, Lotfy Labib, Nabil Issa, Hatem Jamel, Alaa Zinhom, Hala Sarhan"/>
    <n v="10"/>
    <x v="5"/>
    <s v="Egypt"/>
    <n v="1"/>
    <x v="1052"/>
    <x v="24"/>
    <x v="6"/>
    <s v="105 min"/>
    <n v="105"/>
    <n v="105"/>
    <n v="29.539251594362565"/>
    <s v=""/>
    <s v="Comedies, International Movies"/>
    <x v="4"/>
    <s v="Comedies, International Movies"/>
    <n v="2"/>
  </r>
  <r>
    <n v="2514"/>
    <x v="3802"/>
    <x v="0"/>
    <x v="3800"/>
    <s v="Ekene Som Mekwunye"/>
    <s v="Rita Dominic, Joke Silva, Ngozi Nwosu, Kiki Omeili, Kalu Ikeagwu, Emmanuel Essien, Saidi Balogun"/>
    <n v="7"/>
    <x v="9"/>
    <s v="Nigeria"/>
    <n v="1"/>
    <x v="1345"/>
    <x v="2"/>
    <x v="1"/>
    <s v="105 min"/>
    <n v="105"/>
    <n v="105"/>
    <n v="29.539251594362565"/>
    <s v=""/>
    <s v="Dramas, International Movies"/>
    <x v="2"/>
    <s v="Dramas, International Movies"/>
    <n v="2"/>
  </r>
  <r>
    <n v="2592"/>
    <x v="3803"/>
    <x v="0"/>
    <x v="3801"/>
    <s v="Alice Wu"/>
    <s v="Leah Lewis, Daniel Diemer, Alexxis Lemire, Wolfgang Novogratz, Collin Chou, Becky Ann Baker, Enrique Murciano, Macintyre Dixon, Catherine Curtin"/>
    <n v="9"/>
    <x v="0"/>
    <s v="United States"/>
    <n v="1"/>
    <x v="40"/>
    <x v="1"/>
    <x v="2"/>
    <s v="105 min"/>
    <n v="105"/>
    <n v="105"/>
    <n v="29.539251594362565"/>
    <s v=""/>
    <s v="Comedies, Dramas, LGBTQ Movies"/>
    <x v="4"/>
    <s v="Comedies, Dramas, LGBTQ Movies"/>
    <n v="3"/>
  </r>
  <r>
    <n v="2597"/>
    <x v="3804"/>
    <x v="0"/>
    <x v="3802"/>
    <s v="Dennie Gordon"/>
    <s v="Amanda Bynes, Colin Firth, Kelly Preston, Eileen Atkins, Anna Chancellor, Jonathan Pryce, Oliver James, Christina Cole"/>
    <n v="8"/>
    <x v="0"/>
    <s v="United States, United Kingdom"/>
    <n v="2"/>
    <x v="40"/>
    <x v="20"/>
    <x v="7"/>
    <s v="105 min"/>
    <n v="105"/>
    <n v="105"/>
    <n v="29.539251594362565"/>
    <s v=""/>
    <s v="Children &amp; Family Movies, Comedies"/>
    <x v="0"/>
    <s v="Children &amp; Family Movies, Comedies"/>
    <n v="2"/>
  </r>
  <r>
    <n v="2602"/>
    <x v="3805"/>
    <x v="0"/>
    <x v="3803"/>
    <s v="Bruno Garotti"/>
    <s v="Danilo Mesquita, Giovanna Lancellotti, Jaffar Bambirra, Lell√™, Ernani Moraes, Gillray Coutinho, Jeniffer Dias, Bruna Griphao, Fernanda Paes Leme"/>
    <n v="9"/>
    <x v="23"/>
    <s v="Brazil"/>
    <n v="1"/>
    <x v="1185"/>
    <x v="1"/>
    <x v="1"/>
    <s v="105 min"/>
    <n v="105"/>
    <n v="105"/>
    <n v="29.539251594362565"/>
    <s v=""/>
    <s v="Comedies, International Movies, Romantic Movies"/>
    <x v="4"/>
    <s v="Comedies, International Movies, Romantic Movies"/>
    <n v="3"/>
  </r>
  <r>
    <n v="2634"/>
    <x v="3806"/>
    <x v="0"/>
    <x v="3804"/>
    <s v="Amr Arafa"/>
    <s v="Ahmed Helmy, Ghada Adel, Hassan Hosny, Riham Abdel Ghafour, Edward, Abdullah Moshref, Youssef Eid, Mohamed Sharaf"/>
    <n v="8"/>
    <x v="5"/>
    <s v="Egypt"/>
    <n v="1"/>
    <x v="1053"/>
    <x v="24"/>
    <x v="1"/>
    <s v="105 min"/>
    <n v="105"/>
    <n v="105"/>
    <n v="29.539251594362565"/>
    <s v=""/>
    <s v="Comedies, International Movies"/>
    <x v="4"/>
    <s v="Comedies, International Movies"/>
    <n v="2"/>
  </r>
  <r>
    <n v="2655"/>
    <x v="3807"/>
    <x v="0"/>
    <x v="3805"/>
    <s v="Niyi Akinmolayan"/>
    <s v="Adesua Etomi, Jim Iyke, Dakore Akande, Marie Humbert, Ayoola Ayolola, Tina Mba, Joke Silva, Kehinde Bankole"/>
    <n v="8"/>
    <x v="9"/>
    <s v="Nigeria"/>
    <n v="1"/>
    <x v="830"/>
    <x v="2"/>
    <x v="5"/>
    <s v="105 min"/>
    <n v="105"/>
    <n v="105"/>
    <n v="29.539251594362565"/>
    <s v=""/>
    <s v="Dramas, International Movies"/>
    <x v="2"/>
    <s v="Dramas, International Movies"/>
    <n v="2"/>
  </r>
  <r>
    <n v="2848"/>
    <x v="3808"/>
    <x v="0"/>
    <x v="3806"/>
    <s v="Adam B. Stein, Zach Lipovsky"/>
    <s v="Emile Hirsch, Bruce Dern, Lexy Kolker, Grace Park, Amanda Crew, Aleks Paunovic, Michelle Harrison"/>
    <n v="7"/>
    <x v="0"/>
    <s v="United States, Canada"/>
    <n v="2"/>
    <x v="311"/>
    <x v="5"/>
    <x v="12"/>
    <s v="105 min"/>
    <n v="105"/>
    <n v="105"/>
    <n v="29.539251594362565"/>
    <s v=""/>
    <s v="Independent Movies, Sci-Fi &amp; Fantasy, Thrillers"/>
    <x v="15"/>
    <s v="Independent Movies, Sci-Fi &amp; Fantasy, Thrillers"/>
    <n v="3"/>
  </r>
  <r>
    <n v="3055"/>
    <x v="3809"/>
    <x v="0"/>
    <x v="3807"/>
    <s v="Vadim Jean"/>
    <s v="Kelsey Grammer, Tamsin Greig, John Michael Higgins, Mathew Horne, Pearce Quigley, Togo Igawa, Sonya Cassidy, Julie Dray, Danny Morgan, Andrew Sachs"/>
    <n v="10"/>
    <x v="6"/>
    <s v="United Kingdom"/>
    <n v="1"/>
    <x v="165"/>
    <x v="0"/>
    <x v="6"/>
    <s v="105 min"/>
    <n v="105"/>
    <n v="105"/>
    <n v="29.539251594362565"/>
    <s v=""/>
    <s v="Comedies, International Movies"/>
    <x v="4"/>
    <s v="Comedies, International Movies"/>
    <n v="2"/>
  </r>
  <r>
    <n v="3269"/>
    <x v="3810"/>
    <x v="0"/>
    <x v="3808"/>
    <s v="Shashanka Ghosh, Samit Basu"/>
    <s v="Ali Fazal, Shriya Pilgaonkar, Jim Sarbh, Barkha Singh, Badrul Islam, Sunil Kumar"/>
    <n v="6"/>
    <x v="17"/>
    <s v="India"/>
    <n v="1"/>
    <x v="176"/>
    <x v="2"/>
    <x v="1"/>
    <s v="105 min"/>
    <n v="105"/>
    <n v="105"/>
    <n v="29.539251594362565"/>
    <s v=""/>
    <s v="Comedies, Independent Movies, International Movies"/>
    <x v="4"/>
    <s v="Comedies, Independent Movies, International Movies"/>
    <n v="3"/>
  </r>
  <r>
    <n v="3521"/>
    <x v="3811"/>
    <x v="0"/>
    <x v="3809"/>
    <s v="Kƒ±van√ß Baru√∂n√º"/>
    <s v="Ata Demirer, Demet Akbaƒü, Gonca Vuslateri, ƒ∞lker Aksum, Tarƒ±k √únl√ºoƒülu, Erkan Can, Hande Dane, Ayten Uncuoƒülu, Hakan Salƒ±nmƒ±≈ü, ƒ∞≈ütar G√∂kseven"/>
    <n v="10"/>
    <x v="61"/>
    <s v="Turkey"/>
    <n v="1"/>
    <x v="379"/>
    <x v="5"/>
    <x v="1"/>
    <s v="105 min"/>
    <n v="105"/>
    <n v="105"/>
    <n v="29.539251594362565"/>
    <s v=""/>
    <s v="Comedies, International Movies"/>
    <x v="4"/>
    <s v="Comedies, International Movies"/>
    <n v="2"/>
  </r>
  <r>
    <n v="3622"/>
    <x v="3812"/>
    <x v="0"/>
    <x v="3810"/>
    <s v="Billy Corben"/>
    <m/>
    <n v="0"/>
    <x v="0"/>
    <s v="United States"/>
    <n v="1"/>
    <x v="349"/>
    <x v="5"/>
    <x v="5"/>
    <s v="105 min"/>
    <n v="105"/>
    <n v="105"/>
    <n v="29.539251594362565"/>
    <s v=""/>
    <s v="Documentaries, Sports Movies"/>
    <x v="3"/>
    <s v="Documentaries, Sports Movies"/>
    <n v="2"/>
  </r>
  <r>
    <n v="3669"/>
    <x v="3813"/>
    <x v="0"/>
    <x v="3811"/>
    <s v="Gerardo Olivares"/>
    <s v="Jean Reno, Hovik Keuchkerian, Susana Abaitua, Juan Dos Santos, Arturo Valls, Enrique San Francisco, Francesc Garrido, Eric Nguyen"/>
    <n v="8"/>
    <x v="14"/>
    <s v="Spain"/>
    <n v="1"/>
    <x v="620"/>
    <x v="2"/>
    <x v="5"/>
    <s v="105 min"/>
    <n v="105"/>
    <n v="105"/>
    <n v="29.539251594362565"/>
    <s v=""/>
    <s v="Comedies, Dramas, Independent Movies"/>
    <x v="4"/>
    <s v="Comedies, Dramas, Independent Movies"/>
    <n v="3"/>
  </r>
  <r>
    <n v="3682"/>
    <x v="3814"/>
    <x v="0"/>
    <x v="3812"/>
    <s v="Marcelo Altmark, Mariano Mucci, Luis A. Scalella"/>
    <m/>
    <n v="0"/>
    <x v="25"/>
    <s v="Argentina"/>
    <n v="1"/>
    <x v="1346"/>
    <x v="2"/>
    <x v="4"/>
    <s v="105 min"/>
    <n v="105"/>
    <n v="105"/>
    <n v="29.539251594362565"/>
    <s v=""/>
    <s v="Documentaries, International Movies, Sports Movies"/>
    <x v="3"/>
    <s v="Documentaries, International Movies, Sports Movies"/>
    <n v="3"/>
  </r>
  <r>
    <n v="3991"/>
    <x v="3815"/>
    <x v="0"/>
    <x v="3813"/>
    <s v="Wenn V. Deramas"/>
    <s v="Vice Ganda, Bimby Aquino-Yap, Alex Gonzaga, Tom Rodriguez"/>
    <n v="4"/>
    <x v="48"/>
    <s v="Philippines"/>
    <n v="1"/>
    <x v="297"/>
    <x v="0"/>
    <x v="1"/>
    <s v="105 min"/>
    <n v="105"/>
    <n v="105"/>
    <n v="29.539251594362565"/>
    <s v=""/>
    <s v="Action &amp; Adventure, Comedies, International Movies"/>
    <x v="1"/>
    <s v="Action &amp; Adventure, Comedies, International Movies"/>
    <n v="3"/>
  </r>
  <r>
    <n v="4039"/>
    <x v="3816"/>
    <x v="0"/>
    <x v="3814"/>
    <s v="Wenn V. Deramas"/>
    <s v="Ai-Ai de las Alas, Vice Ganda, Kris Aquino, Xyriel Manabat, Daniel Padilla, Kathryn Bernardo, Tirso Cruz III, Deejay Durano, Gloria Diaz, Jeffrey Quizon"/>
    <n v="10"/>
    <x v="48"/>
    <s v="Philippines"/>
    <n v="1"/>
    <x v="985"/>
    <x v="11"/>
    <x v="1"/>
    <s v="105 min"/>
    <n v="105"/>
    <n v="105"/>
    <n v="29.539251594362565"/>
    <s v=""/>
    <s v="Comedies, International Movies"/>
    <x v="4"/>
    <s v="Comedies, International Movies"/>
    <n v="2"/>
  </r>
  <r>
    <n v="4170"/>
    <x v="3817"/>
    <x v="0"/>
    <x v="3815"/>
    <s v="Gast√≥n Duprat"/>
    <s v="Guillermo Francella, Luis Brandoni, Ra√∫l Ar√©valo, Andrea Frigerio, Mar√≠a Soldi, M√≥nica Duprat, Mahmoud Azim, Santiago Korovsky, Julio Marticorena, Alejandro Paker"/>
    <n v="10"/>
    <x v="25"/>
    <s v="Argentina, Spain"/>
    <n v="2"/>
    <x v="872"/>
    <x v="5"/>
    <x v="5"/>
    <s v="105 min"/>
    <n v="105"/>
    <n v="105"/>
    <n v="29.539251594362565"/>
    <s v=""/>
    <s v="Comedies, International Movies"/>
    <x v="4"/>
    <s v="Comedies, International Movies"/>
    <n v="2"/>
  </r>
  <r>
    <n v="4188"/>
    <x v="3818"/>
    <x v="0"/>
    <x v="3816"/>
    <m/>
    <m/>
    <n v="0"/>
    <x v="17"/>
    <s v="India"/>
    <n v="1"/>
    <x v="382"/>
    <x v="5"/>
    <x v="1"/>
    <s v="105 min"/>
    <n v="105"/>
    <n v="105"/>
    <n v="29.539251594362565"/>
    <s v=""/>
    <s v="Comedies, Independent Movies, International Movies"/>
    <x v="4"/>
    <s v="Comedies, Independent Movies, International Movies"/>
    <n v="3"/>
  </r>
  <r>
    <n v="4268"/>
    <x v="3819"/>
    <x v="0"/>
    <x v="3817"/>
    <s v="Kheiron"/>
    <s v="Kheiron, Catherine Deneuve, Andr√© Dussollier, Louison Blivet, Adil Dehbi, Hakou Benosmane, Youssouff Wague, Mahia Zrouki, Joseph Jovanovic"/>
    <n v="9"/>
    <x v="11"/>
    <s v="France, Belgium"/>
    <n v="2"/>
    <x v="161"/>
    <x v="5"/>
    <x v="5"/>
    <s v="105 min"/>
    <n v="105"/>
    <n v="105"/>
    <n v="29.539251594362565"/>
    <s v=""/>
    <s v="Comedies, Dramas, International Movies"/>
    <x v="4"/>
    <s v="Comedies, Dramas, International Movies"/>
    <n v="3"/>
  </r>
  <r>
    <n v="4276"/>
    <x v="3820"/>
    <x v="0"/>
    <x v="3818"/>
    <s v="Irek Dobrowolski"/>
    <m/>
    <n v="0"/>
    <x v="20"/>
    <s v="Poland, United States"/>
    <n v="2"/>
    <x v="161"/>
    <x v="5"/>
    <x v="5"/>
    <s v="105 min"/>
    <n v="105"/>
    <n v="105"/>
    <n v="29.539251594362565"/>
    <s v=""/>
    <s v="Documentaries"/>
    <x v="3"/>
    <s v="Documentaries"/>
    <n v="1"/>
  </r>
  <r>
    <n v="4320"/>
    <x v="3821"/>
    <x v="0"/>
    <x v="3819"/>
    <s v="Andy Serkis"/>
    <s v="Christian Bale, Cate Blanchett, Benedict Cumberbatch, Naomie Harris, Andy Serkis, Rohan Chand, Peter Mullan, Jack Reynor, Eddie Marsan, Tom Hollander, Louis Ashbourne Serkis, Matthew Rhys, Freida Pinto"/>
    <n v="13"/>
    <x v="6"/>
    <s v="United Kingdom, United States"/>
    <n v="2"/>
    <x v="86"/>
    <x v="5"/>
    <x v="2"/>
    <s v="105 min"/>
    <n v="105"/>
    <n v="105"/>
    <n v="29.539251594362565"/>
    <s v=""/>
    <s v="Action &amp; Adventure, Children &amp; Family Movies, Dramas"/>
    <x v="1"/>
    <s v="Action &amp; Adventure, Children &amp; Family Movies, Dramas"/>
    <n v="3"/>
  </r>
  <r>
    <n v="4335"/>
    <x v="3822"/>
    <x v="0"/>
    <x v="3820"/>
    <s v="Lawrence Cheng"/>
    <s v="Ekin Cheng, Chrissie Chow, Ivana Wong, Jase Ho, Alex Lam, Wen Xin, Miriam Chin Wah Yeung, Eric Kot, Kar Lok Chin"/>
    <n v="9"/>
    <x v="50"/>
    <s v="Hong Kong"/>
    <n v="1"/>
    <x v="42"/>
    <x v="0"/>
    <x v="1"/>
    <s v="105 min"/>
    <n v="105"/>
    <n v="105"/>
    <n v="29.539251594362565"/>
    <s v=""/>
    <s v="Comedies, International Movies, Romantic Movies"/>
    <x v="4"/>
    <s v="Comedies, International Movies, Romantic Movies"/>
    <n v="3"/>
  </r>
  <r>
    <n v="4702"/>
    <x v="3823"/>
    <x v="0"/>
    <x v="3821"/>
    <s v="Rucha Humnabadkar"/>
    <s v="Ali Fazal, Melanie Chandra, Rajit Kapoor, Amitosh Nagpal, Omi Vaidya, Samrat Chakrabarti, Keith Stevenson"/>
    <n v="7"/>
    <x v="0"/>
    <s v="United States, India"/>
    <n v="2"/>
    <x v="774"/>
    <x v="4"/>
    <x v="5"/>
    <s v="105 min"/>
    <n v="105"/>
    <n v="105"/>
    <n v="29.539251594362565"/>
    <s v=""/>
    <s v="Comedies, Dramas, Independent Movies"/>
    <x v="4"/>
    <s v="Comedies, Dramas, Independent Movies"/>
    <n v="3"/>
  </r>
  <r>
    <n v="4769"/>
    <x v="3824"/>
    <x v="0"/>
    <x v="3822"/>
    <s v="Alexis Morante"/>
    <s v="Juan Diego"/>
    <n v="1"/>
    <x v="14"/>
    <s v="Spain"/>
    <n v="1"/>
    <x v="1273"/>
    <x v="5"/>
    <x v="1"/>
    <s v="105 min"/>
    <n v="105"/>
    <n v="105"/>
    <n v="29.539251594362565"/>
    <s v=""/>
    <s v="Documentaries, International Movies, Music &amp; Musicals"/>
    <x v="3"/>
    <s v="Documentaries, International Movies, Music &amp; Musicals"/>
    <n v="3"/>
  </r>
  <r>
    <n v="4869"/>
    <x v="3825"/>
    <x v="0"/>
    <x v="3823"/>
    <s v="Vince Marcello"/>
    <s v="Joey King, Joel Courtney, Jacob Elordi, Molly Ringwald"/>
    <n v="4"/>
    <x v="6"/>
    <s v="United Kingdom, United States"/>
    <n v="2"/>
    <x v="356"/>
    <x v="5"/>
    <x v="1"/>
    <s v="105 min"/>
    <n v="105"/>
    <n v="105"/>
    <n v="29.539251594362565"/>
    <s v=""/>
    <s v="Comedies, Romantic Movies"/>
    <x v="4"/>
    <s v="Comedies, Romantic Movies"/>
    <n v="2"/>
  </r>
  <r>
    <n v="4879"/>
    <x v="3826"/>
    <x v="0"/>
    <x v="3824"/>
    <s v="Antonio Morabito"/>
    <s v="Marco Giallini, Claudio Santamaria, Jerzy Stuhr, Flonja Kodheli"/>
    <n v="4"/>
    <x v="24"/>
    <s v="Italy, Switzerland, Albania, Poland"/>
    <n v="4"/>
    <x v="137"/>
    <x v="5"/>
    <x v="5"/>
    <s v="105 min"/>
    <n v="105"/>
    <n v="105"/>
    <n v="29.539251594362565"/>
    <s v=""/>
    <s v="Dramas, International Movies"/>
    <x v="2"/>
    <s v="Dramas, International Movies"/>
    <n v="2"/>
  </r>
  <r>
    <n v="4886"/>
    <x v="3827"/>
    <x v="0"/>
    <x v="3825"/>
    <s v="Devashish Makhija"/>
    <s v="Sushama Deshpande, Abhishek Banerjee, Smita Tambe, Sharvani Suryavanshi, Vikas Kumar, Sadiya Siddiqui, Sudhir Pandey, Manuj Sharma"/>
    <n v="8"/>
    <x v="17"/>
    <s v="India"/>
    <n v="1"/>
    <x v="22"/>
    <x v="3"/>
    <x v="5"/>
    <s v="105 min"/>
    <n v="105"/>
    <n v="105"/>
    <n v="29.539251594362565"/>
    <s v=""/>
    <s v="Dramas, International Movies"/>
    <x v="2"/>
    <s v="Dramas, International Movies"/>
    <n v="2"/>
  </r>
  <r>
    <n v="4912"/>
    <x v="3828"/>
    <x v="0"/>
    <x v="3826"/>
    <s v="Laura Brownson"/>
    <m/>
    <n v="0"/>
    <x v="0"/>
    <s v="United States"/>
    <n v="1"/>
    <x v="1062"/>
    <x v="5"/>
    <x v="5"/>
    <s v="105 min"/>
    <n v="105"/>
    <n v="105"/>
    <n v="29.539251594362565"/>
    <s v=""/>
    <s v="Documentaries"/>
    <x v="3"/>
    <s v="Documentaries"/>
    <n v="1"/>
  </r>
  <r>
    <n v="4922"/>
    <x v="3829"/>
    <x v="0"/>
    <x v="3827"/>
    <s v="Mark Raso"/>
    <s v="Ed Harris, Jason Sudeikis, Elizabeth Olsen"/>
    <n v="3"/>
    <x v="8"/>
    <s v="Canada, United States"/>
    <n v="2"/>
    <x v="616"/>
    <x v="5"/>
    <x v="5"/>
    <s v="105 min"/>
    <n v="105"/>
    <n v="105"/>
    <n v="29.539251594362565"/>
    <s v=""/>
    <s v="Comedies, Dramas"/>
    <x v="4"/>
    <s v="Comedies, Dramas"/>
    <n v="2"/>
  </r>
  <r>
    <n v="4929"/>
    <x v="3830"/>
    <x v="0"/>
    <x v="3828"/>
    <s v="Joshua Marston"/>
    <s v="Chiwetel Ejiofor, Martin Sheen, Danny Glover, Jason Segel, Condola Rashad, Lakeith Stanfield, Stacey Sargeant, Vondie Curtis-Hall"/>
    <n v="8"/>
    <x v="0"/>
    <s v="United States"/>
    <n v="1"/>
    <x v="1225"/>
    <x v="5"/>
    <x v="1"/>
    <s v="105 min"/>
    <n v="105"/>
    <n v="105"/>
    <n v="29.539251594362565"/>
    <s v=""/>
    <s v="Dramas, Faith &amp; Spirituality, Independent Movies"/>
    <x v="2"/>
    <s v="Dramas, Faith &amp; Spirituality, Independent Movies"/>
    <n v="3"/>
  </r>
  <r>
    <n v="4946"/>
    <x v="3831"/>
    <x v="0"/>
    <x v="3829"/>
    <s v="Abhay Chopra"/>
    <s v="Sidharth Malhotra, Sonakshi Sinha, Akshaye Khanna"/>
    <n v="3"/>
    <x v="17"/>
    <s v="India"/>
    <n v="1"/>
    <x v="542"/>
    <x v="3"/>
    <x v="5"/>
    <s v="105 min"/>
    <n v="105"/>
    <n v="105"/>
    <n v="29.539251594362565"/>
    <s v=""/>
    <s v="Dramas, International Movies, Thrillers"/>
    <x v="2"/>
    <s v="Dramas, International Movies, Thrillers"/>
    <n v="3"/>
  </r>
  <r>
    <n v="5026"/>
    <x v="3832"/>
    <x v="0"/>
    <x v="3830"/>
    <s v="Paco Plaza"/>
    <s v="Sandra Escacena, Claudia Placer, Bruna Gonz√°lez, Iv√°n Chavero, Ana Torrent, Consuelo Trujillo"/>
    <n v="6"/>
    <x v="14"/>
    <s v="Spain"/>
    <n v="1"/>
    <x v="1347"/>
    <x v="3"/>
    <x v="5"/>
    <s v="105 min"/>
    <n v="105"/>
    <n v="105"/>
    <n v="29.539251594362565"/>
    <s v=""/>
    <s v="Horror Movies, International Movies, Thrillers"/>
    <x v="9"/>
    <s v="Horror Movies, International Movies, Thrillers"/>
    <n v="3"/>
  </r>
  <r>
    <n v="5105"/>
    <x v="3833"/>
    <x v="0"/>
    <x v="3831"/>
    <s v="Ludovic Bernard"/>
    <s v="Ahmed Sylla, Alice Bela√Ødi, Kevin Razy, Nicolas Wanczycki, Waly Dia, Umesh Tamang"/>
    <n v="6"/>
    <x v="11"/>
    <s v="France"/>
    <n v="1"/>
    <x v="1348"/>
    <x v="3"/>
    <x v="1"/>
    <s v="105 min"/>
    <n v="105"/>
    <n v="105"/>
    <n v="29.539251594362565"/>
    <s v=""/>
    <s v="Action &amp; Adventure, Comedies, Dramas"/>
    <x v="1"/>
    <s v="Action &amp; Adventure, Comedies, Dramas"/>
    <n v="3"/>
  </r>
  <r>
    <n v="5122"/>
    <x v="3834"/>
    <x v="0"/>
    <x v="3832"/>
    <s v="Ernie Barbarash"/>
    <s v="Eliza Taylor, Jake Lacy, Andie MacDowell, Michael Xavier, Neil Crone, Anthony Sherwood, Joanna Douglas, Martin Roach"/>
    <n v="8"/>
    <x v="0"/>
    <s v="United States"/>
    <n v="1"/>
    <x v="141"/>
    <x v="3"/>
    <x v="4"/>
    <s v="105 min"/>
    <n v="105"/>
    <n v="105"/>
    <n v="29.539251594362565"/>
    <s v=""/>
    <s v="Dramas, International Movies, Romantic Movies"/>
    <x v="2"/>
    <s v="Dramas, International Movies, Romantic Movies"/>
    <n v="3"/>
  </r>
  <r>
    <n v="5342"/>
    <x v="3835"/>
    <x v="0"/>
    <x v="3833"/>
    <s v="Matthias Hoene"/>
    <s v="Jeff Daniels, Jack O'Connell, Michelle Dockery, Scoot McNairy, Merritt Wever, Thomas Brodie-Sangster, Francis Ng, Ni Ni"/>
    <n v="8"/>
    <x v="11"/>
    <s v="France, Canada, China, Cambodia"/>
    <n v="4"/>
    <x v="1256"/>
    <x v="9"/>
    <x v="2"/>
    <s v="105 min"/>
    <n v="105"/>
    <n v="105"/>
    <n v="29.539251594362565"/>
    <s v=""/>
    <s v="Action &amp; Adventure, International Movies, Sci-Fi &amp; Fantasy"/>
    <x v="1"/>
    <s v="Action &amp; Adventure, International Movies, Sci-Fi &amp; Fantasy"/>
    <n v="3"/>
  </r>
  <r>
    <n v="5412"/>
    <x v="3836"/>
    <x v="0"/>
    <x v="3834"/>
    <s v="Oskar Santos"/>
    <s v="Teo Planell, Toni G√≥mez, Elena Anaya, Iria Castellano, M√°ximo Pastor, Ana Blanco de C√≥rdova, Ferm√≠ Reixach, Jorge Bosch, Carolina Lapausa, Goizalde N√∫√±ez, Juan Codina"/>
    <n v="11"/>
    <x v="14"/>
    <s v="Spain"/>
    <n v="1"/>
    <x v="801"/>
    <x v="9"/>
    <x v="6"/>
    <s v="105 min"/>
    <n v="105"/>
    <n v="105"/>
    <n v="29.539251594362565"/>
    <s v=""/>
    <s v="Children &amp; Family Movies, Comedies"/>
    <x v="0"/>
    <s v="Children &amp; Family Movies, Comedies"/>
    <n v="2"/>
  </r>
  <r>
    <n v="5528"/>
    <x v="3837"/>
    <x v="0"/>
    <x v="3835"/>
    <s v="Detlev Buck"/>
    <s v="Lina Larissa Strahl, Lisa-Marie Koroll, Louis Held, Emilio Moutaoukkil, Michael Maertens, Martin Seifert, Winnie B√∂we, Fabian Buch, Mavie H√∂rbiger, Olli Schulz, Charly H√ºbner, Milan Peschel"/>
    <n v="12"/>
    <x v="10"/>
    <s v="Germany"/>
    <n v="1"/>
    <x v="1034"/>
    <x v="0"/>
    <x v="1"/>
    <s v="105 min"/>
    <n v="105"/>
    <n v="105"/>
    <n v="29.539251594362565"/>
    <s v=""/>
    <s v="Children &amp; Family Movies, Music &amp; Musicals"/>
    <x v="0"/>
    <s v="Children &amp; Family Movies, Music &amp; Musicals"/>
    <n v="2"/>
  </r>
  <r>
    <n v="5596"/>
    <x v="3838"/>
    <x v="0"/>
    <x v="3836"/>
    <s v="Mar Targarona"/>
    <s v="Blanca Portillo, Antonio Dechent, Vicente Romero, Marc Dom√®nech, Nausicaa Bonn√≠n, Andr√©s Herrera, Jos√© Coronado, Macarena G√≥mez, Paco Manzanedo, Sergi Subir√†"/>
    <n v="10"/>
    <x v="14"/>
    <s v="Spain"/>
    <n v="1"/>
    <x v="602"/>
    <x v="9"/>
    <x v="5"/>
    <s v="105 min"/>
    <n v="105"/>
    <n v="105"/>
    <n v="29.539251594362565"/>
    <s v=""/>
    <s v="International Movies, Thrillers"/>
    <x v="7"/>
    <s v="International Movies, Thrillers"/>
    <n v="2"/>
  </r>
  <r>
    <n v="5633"/>
    <x v="3839"/>
    <x v="0"/>
    <x v="3837"/>
    <s v="Hannes St√∂hr"/>
    <s v="Paul Kalkbrenner, Rita Lengyel, Corinna Harfouch, Araba Walton, Peter Schneider, Rolf Peter Kahl, Henriette M√ºller, Udo Kroschwald, Megan Gay, Max Mauff"/>
    <n v="10"/>
    <x v="10"/>
    <s v="Germany"/>
    <n v="1"/>
    <x v="719"/>
    <x v="13"/>
    <x v="5"/>
    <s v="105 min"/>
    <n v="105"/>
    <n v="105"/>
    <n v="29.539251594362565"/>
    <s v=""/>
    <s v="Dramas, International Movies, Music &amp; Musicals"/>
    <x v="2"/>
    <s v="Dramas, International Movies, Music &amp; Musicals"/>
    <n v="3"/>
  </r>
  <r>
    <n v="5662"/>
    <x v="3840"/>
    <x v="0"/>
    <x v="3838"/>
    <s v="Vikram Gandhi"/>
    <s v="Devon Terrell, Anya Taylor-Joy, Jason Mitchell, Ashley Judd, Jenna Elfman, Ellar Coltrane, Avi Nash, Linus Roache, John Benjamin Hickey"/>
    <n v="9"/>
    <x v="0"/>
    <s v="United States"/>
    <n v="1"/>
    <x v="819"/>
    <x v="9"/>
    <x v="5"/>
    <s v="105 min"/>
    <n v="105"/>
    <n v="105"/>
    <n v="29.539251594362565"/>
    <s v=""/>
    <s v="Dramas"/>
    <x v="2"/>
    <s v="Dramas"/>
    <n v="1"/>
  </r>
  <r>
    <n v="5766"/>
    <x v="3841"/>
    <x v="0"/>
    <x v="3839"/>
    <s v="Guilherme Fontes"/>
    <s v="Marco Ricca, Andrea Beltr√£o, Let√≠cia Sabatella, Leandra Leal, Gabriel Braga Nunes, Paulo Betti, Marcos Oliveira, Eliane Giardini"/>
    <n v="8"/>
    <x v="23"/>
    <s v="Brazil"/>
    <n v="1"/>
    <x v="158"/>
    <x v="4"/>
    <x v="5"/>
    <s v="105 min"/>
    <n v="105"/>
    <n v="105"/>
    <n v="29.539251594362565"/>
    <s v=""/>
    <s v="Dramas, International Movies"/>
    <x v="2"/>
    <s v="Dramas, International Movies"/>
    <n v="2"/>
  </r>
  <r>
    <n v="5838"/>
    <x v="3842"/>
    <x v="0"/>
    <x v="3840"/>
    <s v="Hemant Gaba, Pratim D. Gupta, Sudhish Kamath, Nalan Kumarasamy, Anu Menon, Sandeep Mohan, Qaushiq Mukherjee, Rajshree Ojha, Raja Sen, Abhinav Shiv Tiwari, Suparn Verma"/>
    <s v="Anshuman Jha, Rajat Kapoor, Pooja Ruparel, Piaa Bajpai, Huma Qureshi, Usha Uthup, Radhika Apte, Swara Bhaskar"/>
    <n v="8"/>
    <x v="17"/>
    <s v="India"/>
    <n v="1"/>
    <x v="222"/>
    <x v="4"/>
    <x v="5"/>
    <s v="105 min"/>
    <n v="105"/>
    <n v="105"/>
    <n v="29.539251594362565"/>
    <s v=""/>
    <s v="Dramas, Independent Movies, International Movies"/>
    <x v="2"/>
    <s v="Dramas, Independent Movies, International Movies"/>
    <n v="3"/>
  </r>
  <r>
    <n v="5842"/>
    <x v="3843"/>
    <x v="0"/>
    <x v="3841"/>
    <s v="Wilson Yip"/>
    <s v="Donnie Yen, Zhang Jin, Lynn Hung, Patrick Tam, Karena Ng, Kent Cheng, Bryan Leung, Louis Cheung, Danny Chan, Mike Tyson, Babyjohn Choi"/>
    <n v="11"/>
    <x v="42"/>
    <s v="China, Hong Kong"/>
    <n v="2"/>
    <x v="1349"/>
    <x v="4"/>
    <x v="2"/>
    <s v="105 min"/>
    <n v="105"/>
    <n v="105"/>
    <n v="29.539251594362565"/>
    <s v=""/>
    <s v="Action &amp; Adventure, Dramas, International Movies"/>
    <x v="1"/>
    <s v="Action &amp; Adventure, Dramas, International Movies"/>
    <n v="3"/>
  </r>
  <r>
    <n v="5890"/>
    <x v="3844"/>
    <x v="0"/>
    <x v="3842"/>
    <s v="Andrew Bujalski"/>
    <s v="Guy Pearce, Cobie Smulders, Kevin Corrigan, Giovanni Ribisi, Anthony Michael Hall, Brooklyn Decker, Constance Zimmer, Tishuan Scott"/>
    <n v="8"/>
    <x v="0"/>
    <s v="United States"/>
    <n v="1"/>
    <x v="1350"/>
    <x v="4"/>
    <x v="12"/>
    <s v="105 min"/>
    <n v="105"/>
    <n v="105"/>
    <n v="29.539251594362565"/>
    <s v=""/>
    <s v="Comedies, Independent Movies"/>
    <x v="4"/>
    <s v="Comedies, Independent Movies"/>
    <n v="2"/>
  </r>
  <r>
    <n v="5936"/>
    <x v="3845"/>
    <x v="0"/>
    <x v="3843"/>
    <s v="Jehane Noujaim"/>
    <s v="Ahmed Hassan, Khalid Abdalla, Magdy Ashour, Ramy Essam, Bothaina Kamel, Dina Abdullah, Aida Elkashef, Ragia Omran, Pierre Seyoufr, Dina Amer, Sherif Boray, Khaled Nagy, Salma Saied, Ahmed Saleh, Alaa Seif"/>
    <n v="15"/>
    <x v="6"/>
    <s v="United Kingdom, Egypt, United States"/>
    <n v="3"/>
    <x v="1351"/>
    <x v="8"/>
    <x v="5"/>
    <s v="105 min"/>
    <n v="105"/>
    <n v="105"/>
    <n v="29.539251594362565"/>
    <s v=""/>
    <s v="Documentaries, International Movies"/>
    <x v="3"/>
    <s v="Documentaries, International Movies"/>
    <n v="2"/>
  </r>
  <r>
    <n v="5974"/>
    <x v="3846"/>
    <x v="0"/>
    <x v="3844"/>
    <s v="Michael Kennedy"/>
    <s v="Jake Short, Sarah Fisher, Booboo Stewart, Danny Trejo, Pippa Mackie, Jake Smith, Patricia Zentilli, Carter Thicke"/>
    <n v="8"/>
    <x v="8"/>
    <s v="Canada"/>
    <n v="1"/>
    <x v="282"/>
    <x v="5"/>
    <x v="1"/>
    <s v="105 min"/>
    <n v="105"/>
    <n v="105"/>
    <n v="29.539251594362565"/>
    <s v=""/>
    <s v="Comedies, Romantic Movies"/>
    <x v="4"/>
    <s v="Comedies, Romantic Movies"/>
    <n v="2"/>
  </r>
  <r>
    <n v="5981"/>
    <x v="3847"/>
    <x v="0"/>
    <x v="3845"/>
    <s v="Leif Tilden"/>
    <s v="Billy Crudup, Graham Rogers, Liana Liberato, Stefanie Scott, Tim Roth, Melanie Lynskey, Thomas Cocquerel, Peter Coyote"/>
    <n v="8"/>
    <x v="0"/>
    <s v="United States"/>
    <n v="1"/>
    <x v="740"/>
    <x v="3"/>
    <x v="1"/>
    <s v="105 min"/>
    <n v="105"/>
    <n v="105"/>
    <n v="29.539251594362565"/>
    <s v=""/>
    <s v="Dramas, Romantic Movies, Sports Movies"/>
    <x v="2"/>
    <s v="Dramas, Romantic Movies, Sports Movies"/>
    <n v="3"/>
  </r>
  <r>
    <n v="6165"/>
    <x v="3848"/>
    <x v="0"/>
    <x v="3846"/>
    <s v="Peter Segal"/>
    <s v="Adam Sandler, Jack Nicholson, Marisa Tomei, Luis Guzm√°n, Allen Covert, Lynne Thigpen, Kurt Fuller, Jonathan Loughran, Krista Allen, January Jones, Woody Harrelson, John Turturro, Kevin Nealon"/>
    <n v="13"/>
    <x v="0"/>
    <s v="United States"/>
    <n v="1"/>
    <x v="55"/>
    <x v="20"/>
    <x v="2"/>
    <s v="105 min"/>
    <n v="105"/>
    <n v="105"/>
    <n v="29.539251594362565"/>
    <s v=""/>
    <s v="Comedies"/>
    <x v="4"/>
    <s v="Comedies"/>
    <n v="1"/>
  </r>
  <r>
    <n v="6274"/>
    <x v="3849"/>
    <x v="0"/>
    <x v="3847"/>
    <s v="Keiko Yagi"/>
    <m/>
    <n v="0"/>
    <x v="1"/>
    <s v="Japan, United States"/>
    <n v="2"/>
    <x v="1139"/>
    <x v="4"/>
    <x v="1"/>
    <s v="105 min"/>
    <n v="105"/>
    <n v="105"/>
    <n v="29.539251594362565"/>
    <s v=""/>
    <s v="Documentaries, International Movies"/>
    <x v="3"/>
    <s v="Documentaries, International Movies"/>
    <n v="2"/>
  </r>
  <r>
    <n v="6473"/>
    <x v="3850"/>
    <x v="0"/>
    <x v="3848"/>
    <s v="Bedabrata Pain"/>
    <s v="Manoj Bajpayee, Barry John, Delzad Hiwale, Vega Tamotia, Nawazuddin Siddiqui, Rajkummar Rao, Jaideep Ahlawat, Vijay Varma, Dibyendu Bhattacharya"/>
    <n v="9"/>
    <x v="0"/>
    <s v="United States, India, Bangladesh"/>
    <n v="3"/>
    <x v="180"/>
    <x v="11"/>
    <x v="11"/>
    <s v="105 min"/>
    <n v="105"/>
    <n v="105"/>
    <n v="29.539251594362565"/>
    <s v=""/>
    <s v="Dramas, Independent Movies, International Movies"/>
    <x v="2"/>
    <s v="Dramas, Independent Movies, International Movies"/>
    <n v="3"/>
  </r>
  <r>
    <n v="6635"/>
    <x v="3851"/>
    <x v="0"/>
    <x v="3849"/>
    <s v="Andrzej Bartkowiak"/>
    <s v="Karl Urban, Rosamund Pike, Dwayne Johnson, Deobia Oparei, Ben Daniels, Razaaq Adoti, Richard Brake, Dexter Fletcher, Al Weaver, Brian Steele"/>
    <n v="10"/>
    <x v="6"/>
    <s v="United Kingdom, Czech Republic, Germany, United States"/>
    <n v="4"/>
    <x v="79"/>
    <x v="30"/>
    <x v="12"/>
    <s v="105 min"/>
    <n v="105"/>
    <n v="105"/>
    <n v="29.539251594362565"/>
    <s v=""/>
    <s v="Action &amp; Adventure, Horror Movies, Sci-Fi &amp; Fantasy"/>
    <x v="1"/>
    <s v="Action &amp; Adventure, Horror Movies, Sci-Fi &amp; Fantasy"/>
    <n v="3"/>
  </r>
  <r>
    <n v="6671"/>
    <x v="3852"/>
    <x v="0"/>
    <x v="3850"/>
    <s v="Philipp St√∂lzl"/>
    <s v="Aaron Eckhart, Liana Liberato, Olga Kurylenko, Garrick Hagon, Eric Godon, Yassine Fadel, Neil Napier, David Bark-Jones, Alexander Fehling, Nick Alachiotis, Jade Hassoun√©"/>
    <n v="11"/>
    <x v="0"/>
    <s v="United States, Canada, Belgium, United Kingdom"/>
    <n v="4"/>
    <x v="1352"/>
    <x v="11"/>
    <x v="12"/>
    <s v="105 min"/>
    <n v="105"/>
    <n v="105"/>
    <n v="29.539251594362565"/>
    <s v=""/>
    <s v="Action &amp; Adventure"/>
    <x v="1"/>
    <s v="Action &amp; Adventure"/>
    <n v="1"/>
  </r>
  <r>
    <n v="6864"/>
    <x v="3853"/>
    <x v="0"/>
    <x v="3851"/>
    <s v="Francis Lee"/>
    <s v="Josh O'Connor, Alec Secareanu, Ian Hart, Gemma Jones"/>
    <n v="4"/>
    <x v="6"/>
    <s v="United Kingdom"/>
    <n v="1"/>
    <x v="22"/>
    <x v="3"/>
    <x v="5"/>
    <s v="105 min"/>
    <n v="105"/>
    <n v="105"/>
    <n v="29.539251594362565"/>
    <s v=""/>
    <s v="Dramas, Independent Movies, International Movies"/>
    <x v="2"/>
    <s v="Dramas, Independent Movies, International Movies"/>
    <n v="3"/>
  </r>
  <r>
    <n v="7014"/>
    <x v="3854"/>
    <x v="0"/>
    <x v="3852"/>
    <s v="Ron Howard"/>
    <s v="Jim Carrey, Taylor Momsen, Jeffrey Tambor, Christine Baranski, Bill Irwin, Molly Shannon, Clint Howard, Josh Ryan Evans, Mindy Sterling, Anthony Hopkins"/>
    <n v="10"/>
    <x v="0"/>
    <s v="United States"/>
    <n v="1"/>
    <x v="23"/>
    <x v="32"/>
    <x v="7"/>
    <s v="105 min"/>
    <n v="105"/>
    <n v="105"/>
    <n v="29.539251594362565"/>
    <s v=""/>
    <s v="Children &amp; Family Movies, Comedies"/>
    <x v="0"/>
    <s v="Children &amp; Family Movies, Comedies"/>
    <n v="2"/>
  </r>
  <r>
    <n v="7122"/>
    <x v="3855"/>
    <x v="0"/>
    <x v="3853"/>
    <s v="Kevin Smith"/>
    <s v="Jason Mewes, Kevin Smith, Ben Affleck, Jeff Anderson, Brian O'Halloran, Shannon Elizabeth, Eliza Dushku, Ali Larter, Jennifer Schwalbach, Will Ferrell, Jason Lee"/>
    <n v="11"/>
    <x v="0"/>
    <s v="United States"/>
    <n v="1"/>
    <x v="191"/>
    <x v="22"/>
    <x v="12"/>
    <s v="105 min"/>
    <n v="105"/>
    <n v="105"/>
    <n v="29.539251594362565"/>
    <s v=""/>
    <s v="Comedies, Cult Movies"/>
    <x v="4"/>
    <s v="Comedies, Cult Movies"/>
    <n v="2"/>
  </r>
  <r>
    <n v="7162"/>
    <x v="3856"/>
    <x v="0"/>
    <x v="3854"/>
    <s v="Jijo Pancode"/>
    <s v="Tini Tom, Meghanathan, Balachandran Chullikadu, Shivaji Guruvayoor, Kottayam Purushan, Nithin George, Grace Antony, Shalu"/>
    <n v="8"/>
    <x v="17"/>
    <s v="India"/>
    <n v="1"/>
    <x v="410"/>
    <x v="3"/>
    <x v="6"/>
    <s v="105 min"/>
    <n v="105"/>
    <n v="105"/>
    <n v="29.539251594362565"/>
    <s v=""/>
    <s v="Dramas, International Movies"/>
    <x v="2"/>
    <s v="Dramas, International Movies"/>
    <n v="2"/>
  </r>
  <r>
    <n v="7306"/>
    <x v="3857"/>
    <x v="0"/>
    <x v="3855"/>
    <s v="Alfonso Arau"/>
    <s v="Marco Leonardi, Lumi Cavazos, Regina Torn√©, Mario Iv√°n Mart√≠nez, Ada Carrasco, Yareli Arizmendi, Claudette Maill√©, Pilar Aranda"/>
    <n v="8"/>
    <x v="15"/>
    <s v="Mexico"/>
    <n v="1"/>
    <x v="55"/>
    <x v="34"/>
    <x v="12"/>
    <s v="105 min"/>
    <n v="105"/>
    <n v="105"/>
    <n v="29.539251594362565"/>
    <s v=""/>
    <s v="Classic Movies, Dramas, International Movies"/>
    <x v="5"/>
    <s v="Classic Movies, Dramas, International Movies"/>
    <n v="3"/>
  </r>
  <r>
    <n v="7391"/>
    <x v="3858"/>
    <x v="0"/>
    <x v="3856"/>
    <s v="Keanu Reeves"/>
    <s v="Keanu Reeves, Tiger Chen, Karen Mok, Simon Yam, Qing Ye, Hai Yu, Sam Lee, Iko Uwais"/>
    <n v="8"/>
    <x v="0"/>
    <s v="United States, China, Hong Kong"/>
    <n v="3"/>
    <x v="696"/>
    <x v="8"/>
    <x v="12"/>
    <s v="105 min"/>
    <n v="105"/>
    <n v="105"/>
    <n v="29.539251594362565"/>
    <s v=""/>
    <s v="Action &amp; Adventure, Dramas"/>
    <x v="1"/>
    <s v="Action &amp; Adventure, Dramas"/>
    <n v="2"/>
  </r>
  <r>
    <n v="7431"/>
    <x v="3859"/>
    <x v="0"/>
    <x v="3857"/>
    <s v="Nathan Morlando"/>
    <s v="Bill Paxton, Sophie N√©lisse, Josh Wiggins, Colm Feore, Vickie Papavs, Joe Cobden, Ryan Blakely, George Buza"/>
    <n v="8"/>
    <x v="8"/>
    <s v="Canada"/>
    <n v="1"/>
    <x v="78"/>
    <x v="9"/>
    <x v="12"/>
    <s v="105 min"/>
    <n v="105"/>
    <n v="105"/>
    <n v="29.539251594362565"/>
    <s v=""/>
    <s v="Dramas, Independent Movies, Thrillers"/>
    <x v="2"/>
    <s v="Dramas, Independent Movies, Thrillers"/>
    <n v="3"/>
  </r>
  <r>
    <n v="7452"/>
    <x v="3860"/>
    <x v="0"/>
    <x v="3858"/>
    <s v="Bharat Nalluri"/>
    <s v="Peter Firth, Kit Harington, Jennifer Ehle, Elyes Gabel, Eleanor Matsuura, Tim McInnerny, Lara Pulver, David Harewood, Tuppence Middleton"/>
    <n v="9"/>
    <x v="6"/>
    <s v="United Kingdom"/>
    <n v="1"/>
    <x v="844"/>
    <x v="4"/>
    <x v="12"/>
    <s v="105 min"/>
    <n v="105"/>
    <n v="105"/>
    <n v="29.539251594362565"/>
    <s v=""/>
    <s v="Action &amp; Adventure, Dramas, International Movies"/>
    <x v="1"/>
    <s v="Action &amp; Adventure, Dramas, International Movies"/>
    <n v="3"/>
  </r>
  <r>
    <n v="7517"/>
    <x v="3861"/>
    <x v="0"/>
    <x v="3859"/>
    <s v="Bruce Beresford"/>
    <s v="Eddie Murphy, Britt Robertson, Natascha McElhone, Xavier Samuel, Lucy Fry, Christian Madsen, Natalie Coughlin, Madison Wolfe, Thom Barry, Mckenna Grace"/>
    <n v="10"/>
    <x v="0"/>
    <s v="United States"/>
    <n v="1"/>
    <x v="1075"/>
    <x v="9"/>
    <x v="2"/>
    <s v="105 min"/>
    <n v="105"/>
    <n v="105"/>
    <n v="29.539251594362565"/>
    <s v=""/>
    <s v="Dramas"/>
    <x v="2"/>
    <s v="Dramas"/>
    <n v="1"/>
  </r>
  <r>
    <n v="7688"/>
    <x v="3862"/>
    <x v="0"/>
    <x v="3860"/>
    <s v="Paul Spurrier"/>
    <s v="Suangporn Jaturaphut, Opal, Dor Yodrak, Pisamai Pakdeevijit, Manthana Wannarod, Supatra Roongsawang, Narisara Sairatanee, Amy Siriya"/>
    <n v="8"/>
    <x v="6"/>
    <s v="United Kingdom, Thailand"/>
    <n v="2"/>
    <x v="1208"/>
    <x v="24"/>
    <x v="5"/>
    <s v="105 min"/>
    <n v="105"/>
    <n v="105"/>
    <n v="29.539251594362565"/>
    <s v=""/>
    <s v="Horror Movies, International Movies"/>
    <x v="9"/>
    <s v="Horror Movies, International Movies"/>
    <n v="2"/>
  </r>
  <r>
    <n v="7716"/>
    <x v="3863"/>
    <x v="0"/>
    <x v="3861"/>
    <s v="Kƒ±van√ß Baru√∂n√º"/>
    <s v="Tolga √áevik, Ezgi Mola, Murat Ba≈üoƒülu, Erkan Can, Ersin Korkut, Mustafa Uzunyƒ±lmaz, Nusret √áetinel, Ay≈üenur Yazƒ±cƒ±"/>
    <n v="8"/>
    <x v="61"/>
    <s v="Turkey"/>
    <n v="1"/>
    <x v="63"/>
    <x v="0"/>
    <x v="5"/>
    <s v="105 min"/>
    <n v="105"/>
    <n v="105"/>
    <n v="29.539251594362565"/>
    <s v=""/>
    <s v="Comedies, International Movies, Romantic Movies"/>
    <x v="4"/>
    <s v="Comedies, International Movies, Romantic Movies"/>
    <n v="3"/>
  </r>
  <r>
    <n v="7731"/>
    <x v="3864"/>
    <x v="0"/>
    <x v="3862"/>
    <s v="Olivier Assayas"/>
    <s v="Kristen Stewart, Lars Eidinger, Sigrid Bouaziz, Anders Danielsen Lie, Ty Olwin, Hammou Gra√Øa, Nora von Waldst√§tten, Benjamin Biolay, Audrey Bonnet, Pascal Rambert"/>
    <n v="10"/>
    <x v="11"/>
    <s v="France, Germany, Czech Republic, Belgium"/>
    <n v="4"/>
    <x v="33"/>
    <x v="9"/>
    <x v="12"/>
    <s v="105 min"/>
    <n v="105"/>
    <n v="105"/>
    <n v="29.539251594362565"/>
    <s v=""/>
    <s v="Dramas, International Movies, Thrillers"/>
    <x v="2"/>
    <s v="Dramas, International Movies, Thrillers"/>
    <n v="3"/>
  </r>
  <r>
    <n v="7916"/>
    <x v="3865"/>
    <x v="0"/>
    <x v="3863"/>
    <s v="Hakan Yonat"/>
    <s v="Bel√ßim Bilgin, ƒ∞brahim √áelikkol, Kerem Can, Necmi Yapƒ±cƒ±, Levent S√ºl√ºn, Barƒ±≈ü Ardu√ß, Erol Gedik, Cezmi Baskƒ±n"/>
    <n v="8"/>
    <x v="61"/>
    <s v="Turkey"/>
    <n v="1"/>
    <x v="63"/>
    <x v="0"/>
    <x v="5"/>
    <s v="105 min"/>
    <n v="105"/>
    <n v="105"/>
    <n v="29.539251594362565"/>
    <s v=""/>
    <s v="Dramas, International Movies, Romantic Movies"/>
    <x v="2"/>
    <s v="Dramas, International Movies, Romantic Movies"/>
    <n v="3"/>
  </r>
  <r>
    <n v="8017"/>
    <x v="3866"/>
    <x v="0"/>
    <x v="3864"/>
    <s v="Vivek Wagh"/>
    <s v="Vikram Gokhale, Swati Chitnis, Kishore Kadam, Ganesh Yadav, Sarang Sathaye, Archit Deodhar, Madhavi Soman, Neha Mahajan"/>
    <n v="8"/>
    <x v="17"/>
    <s v="India"/>
    <n v="1"/>
    <x v="969"/>
    <x v="0"/>
    <x v="4"/>
    <s v="105 min"/>
    <n v="105"/>
    <n v="105"/>
    <n v="29.539251594362565"/>
    <s v=""/>
    <s v="Dramas, Independent Movies, International Movies"/>
    <x v="2"/>
    <s v="Dramas, Independent Movies, International Movies"/>
    <n v="3"/>
  </r>
  <r>
    <n v="8252"/>
    <x v="3867"/>
    <x v="0"/>
    <x v="3865"/>
    <s v="John Wells"/>
    <s v="Ben Affleck, Chris Cooper, Kevin Costner, Tommy Lee Jones, Maria Bello, Rosemarie DeWitt, Craig T. Nelson, John Doman, Tonye Patano, Cady Huffman"/>
    <n v="10"/>
    <x v="0"/>
    <s v="United States"/>
    <n v="1"/>
    <x v="685"/>
    <x v="10"/>
    <x v="12"/>
    <s v="105 min"/>
    <n v="105"/>
    <n v="105"/>
    <n v="29.539251594362565"/>
    <s v=""/>
    <s v="Dramas, Independent Movies"/>
    <x v="2"/>
    <s v="Dramas, Independent Movies"/>
    <n v="2"/>
  </r>
  <r>
    <n v="8266"/>
    <x v="3868"/>
    <x v="0"/>
    <x v="3866"/>
    <s v="Ifa Isfansyah"/>
    <s v="Prisia Nasution, Oka Antara, Slamet Rahardjo, Dewi Irawan, Lukman Sardi, Tio Pakusadewo"/>
    <n v="6"/>
    <x v="43"/>
    <s v="Indonesia"/>
    <n v="1"/>
    <x v="549"/>
    <x v="12"/>
    <x v="5"/>
    <s v="105 min"/>
    <n v="105"/>
    <n v="105"/>
    <n v="29.539251594362565"/>
    <s v=""/>
    <s v="Dramas, International Movies, Romantic Movies"/>
    <x v="2"/>
    <s v="Dramas, International Movies, Romantic Movies"/>
    <n v="3"/>
  </r>
  <r>
    <n v="8370"/>
    <x v="3869"/>
    <x v="0"/>
    <x v="3867"/>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n v="18"/>
    <x v="6"/>
    <s v="United Kingdom, France"/>
    <n v="2"/>
    <x v="1353"/>
    <x v="12"/>
    <x v="2"/>
    <s v="105 min"/>
    <n v="105"/>
    <n v="105"/>
    <n v="29.539251594362565"/>
    <s v=""/>
    <s v="Dramas, International Movies"/>
    <x v="2"/>
    <s v="Dramas, International Movies"/>
    <n v="2"/>
  </r>
  <r>
    <n v="8506"/>
    <x v="3870"/>
    <x v="0"/>
    <x v="3868"/>
    <s v="Giancarlo Esposito"/>
    <s v="Josh Duhamel, Giancarlo Esposito, Famke Janssen, Sarah Wayne Callies, Caitlin Fitzgerald, Chris Ellis, Lucia Walters, James Franco"/>
    <n v="8"/>
    <x v="0"/>
    <s v="United States"/>
    <n v="1"/>
    <x v="633"/>
    <x v="3"/>
    <x v="5"/>
    <s v="105 min"/>
    <n v="105"/>
    <n v="105"/>
    <n v="29.539251594362565"/>
    <s v=""/>
    <s v="Dramas"/>
    <x v="2"/>
    <s v="Dramas"/>
    <n v="1"/>
  </r>
  <r>
    <n v="8663"/>
    <x v="3871"/>
    <x v="0"/>
    <x v="3869"/>
    <s v="Sanjay Patel"/>
    <s v="Rahul Bhat, Tillotama Shome, Haresh Dagiya, Jayesh More, Tirth Sharma, Vivek Ghamande, Jay Vithlani, Mehul Buch"/>
    <n v="8"/>
    <x v="8"/>
    <s v="Canada, India"/>
    <n v="2"/>
    <x v="767"/>
    <x v="3"/>
    <x v="1"/>
    <s v="105 min"/>
    <n v="105"/>
    <n v="105"/>
    <n v="29.539251594362565"/>
    <s v=""/>
    <s v="Dramas, Independent Movies, International Movies"/>
    <x v="2"/>
    <s v="Dramas, Independent Movies, International Movies"/>
    <n v="3"/>
  </r>
  <r>
    <n v="8744"/>
    <x v="3872"/>
    <x v="0"/>
    <x v="3870"/>
    <s v="Paul Dano"/>
    <s v="Carey Mulligan, Ed Oxenbould, Bill Camp, Jake Gyllenhaal, Mollie Milligan, Darryl Cox"/>
    <n v="6"/>
    <x v="0"/>
    <s v="United States"/>
    <n v="1"/>
    <x v="50"/>
    <x v="5"/>
    <x v="2"/>
    <s v="105 min"/>
    <n v="105"/>
    <n v="105"/>
    <n v="29.539251594362565"/>
    <s v=""/>
    <s v="Dramas, Independent Movies"/>
    <x v="2"/>
    <s v="Dramas, Independent Movies"/>
    <n v="2"/>
  </r>
  <r>
    <n v="8745"/>
    <x v="3873"/>
    <x v="0"/>
    <x v="3871"/>
    <s v="Morgan Matthews"/>
    <m/>
    <n v="0"/>
    <x v="6"/>
    <s v="United Kingdom"/>
    <n v="1"/>
    <x v="1354"/>
    <x v="3"/>
    <x v="5"/>
    <s v="105 min"/>
    <n v="105"/>
    <n v="105"/>
    <n v="29.539251594362565"/>
    <s v=""/>
    <s v="Documentaries, International Movies, Sports Movies"/>
    <x v="3"/>
    <s v="Documentaries, International Movies, Sports Movies"/>
    <n v="3"/>
  </r>
  <r>
    <n v="30"/>
    <x v="3874"/>
    <x v="0"/>
    <x v="3872"/>
    <s v="Robert Luketic"/>
    <s v="Liam Hemsworth, Gary Oldman, Amber Heard, Harrison Ford, Lucas Till, Embeth Davidtz, Julian McMahon, Josh Holloway, Richard Dreyfuss, Angela Sarafyan"/>
    <n v="10"/>
    <x v="0"/>
    <s v="United States, India, France"/>
    <n v="3"/>
    <x v="1173"/>
    <x v="8"/>
    <x v="2"/>
    <s v="106 min"/>
    <n v="106"/>
    <n v="106"/>
    <n v="41.409256487528452"/>
    <s v=""/>
    <s v="Thrillers"/>
    <x v="12"/>
    <s v="Thrillers"/>
    <n v="1"/>
  </r>
  <r>
    <n v="76"/>
    <x v="3875"/>
    <x v="0"/>
    <x v="3873"/>
    <s v="Ben Simms"/>
    <s v="Bear Grylls, Jason Derek Prempeh"/>
    <n v="2"/>
    <x v="2"/>
    <m/>
    <n v="0"/>
    <x v="9"/>
    <x v="6"/>
    <x v="4"/>
    <s v="106 min"/>
    <n v="106"/>
    <n v="106"/>
    <n v="41.409256487528452"/>
    <s v=""/>
    <s v="Children &amp; Family Movies"/>
    <x v="0"/>
    <s v="Children &amp; Family Movies"/>
    <n v="1"/>
  </r>
  <r>
    <n v="82"/>
    <x v="3876"/>
    <x v="0"/>
    <x v="3874"/>
    <s v="Cedric Nicolas-Troyan"/>
    <s v="Mary Elizabeth Winstead, Jun Kunimura, Woody Harrelson, Tadanobu Asano, Miyavi, Michiel Huisman, Miku Martineau"/>
    <n v="7"/>
    <x v="0"/>
    <s v="United States"/>
    <n v="1"/>
    <x v="820"/>
    <x v="6"/>
    <x v="12"/>
    <s v="106 min"/>
    <n v="106"/>
    <n v="106"/>
    <n v="41.409256487528452"/>
    <s v=""/>
    <s v="Action &amp; Adventure"/>
    <x v="1"/>
    <s v="Action &amp; Adventure"/>
    <n v="1"/>
  </r>
  <r>
    <n v="119"/>
    <x v="3877"/>
    <x v="0"/>
    <x v="3875"/>
    <s v="Shanker Raman"/>
    <s v="Akshay Oberoi, Pankaj Tripathi, Ragini Khanna, Aamir Bashir, Shalini Vatsa, Ashish Verma"/>
    <n v="6"/>
    <x v="17"/>
    <s v="India"/>
    <n v="1"/>
    <x v="1085"/>
    <x v="3"/>
    <x v="1"/>
    <s v="106 min"/>
    <n v="106"/>
    <n v="106"/>
    <n v="41.409256487528452"/>
    <s v=""/>
    <s v="Dramas, International Movies, Thrillers"/>
    <x v="2"/>
    <s v="Dramas, International Movies, Thrillers"/>
    <n v="3"/>
  </r>
  <r>
    <n v="162"/>
    <x v="3878"/>
    <x v="0"/>
    <x v="3876"/>
    <s v="Tim Burton"/>
    <s v="Jack Nicholson, Glenn Close, Annette Bening, Pierce Brosnan, Danny DeVito, Martin Short, Sarah Jessica Parker, Michael J. Fox, Rod Steiger, Tom Jones, Lukas Haas, Natalie Portman"/>
    <n v="12"/>
    <x v="0"/>
    <s v="United States"/>
    <n v="1"/>
    <x v="344"/>
    <x v="46"/>
    <x v="2"/>
    <s v="106 min"/>
    <n v="106"/>
    <n v="106"/>
    <n v="41.409256487528452"/>
    <s v=""/>
    <s v="Comedies, Cult Movies, Sci-Fi &amp; Fantasy"/>
    <x v="4"/>
    <s v="Comedies, Cult Movies, Sci-Fi &amp; Fantasy"/>
    <n v="3"/>
  </r>
  <r>
    <n v="217"/>
    <x v="3879"/>
    <x v="0"/>
    <x v="3877"/>
    <s v="Raj Nidimoru, Krishna D.K."/>
    <s v="Sendhil Ramamurthy, Tusshar Kapoor, Nikhil Dwivedi, Preeti Desai, Sundeep Kishan, Radhika Apte, Pitobash, Girija Oak, Alok Chaturvedi, Sudhir Chowdhary"/>
    <n v="10"/>
    <x v="17"/>
    <s v="India"/>
    <n v="1"/>
    <x v="1008"/>
    <x v="12"/>
    <x v="1"/>
    <s v="106 min"/>
    <n v="106"/>
    <n v="106"/>
    <n v="41.409256487528452"/>
    <s v=""/>
    <s v="Comedies, Dramas, Independent Movies"/>
    <x v="4"/>
    <s v="Comedies, Dramas, Independent Movies"/>
    <n v="3"/>
  </r>
  <r>
    <n v="316"/>
    <x v="3880"/>
    <x v="0"/>
    <x v="3878"/>
    <s v="Chineze Anyaene"/>
    <s v="Genevieve Nnaji, Omotola Jalade-Ekeinde, Odalys Garcia, Ulrich Que, Jeff Swarthout, Clem Ohameze, Ann D. Carey, Anahit Setian, Danielle Soibelman, Jon Morgan Woodward"/>
    <n v="10"/>
    <x v="0"/>
    <s v="United States, Nigeria"/>
    <n v="2"/>
    <x v="1176"/>
    <x v="10"/>
    <x v="5"/>
    <s v="106 min"/>
    <n v="106"/>
    <n v="106"/>
    <n v="41.409256487528452"/>
    <s v=""/>
    <s v="Dramas, International Movies"/>
    <x v="2"/>
    <s v="Dramas, International Movies"/>
    <n v="2"/>
  </r>
  <r>
    <n v="433"/>
    <x v="3881"/>
    <x v="0"/>
    <x v="3879"/>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n v="21"/>
    <x v="2"/>
    <m/>
    <n v="0"/>
    <x v="1341"/>
    <x v="6"/>
    <x v="8"/>
    <s v="106 min"/>
    <n v="106"/>
    <n v="106"/>
    <n v="41.409256487528452"/>
    <s v=""/>
    <s v="Children &amp; Family Movies"/>
    <x v="0"/>
    <s v="Children &amp; Family Movies"/>
    <n v="1"/>
  </r>
  <r>
    <n v="495"/>
    <x v="3882"/>
    <x v="0"/>
    <x v="3880"/>
    <s v="Barry Levinson"/>
    <s v="Bill Murray, Kate Hudson, Zooey Deschanel, Danny McBride, Scott Caan, Leem Lubany, Bruce Willis, Arian Moayed, Taylor Kinney, Glenn Fleshler"/>
    <n v="10"/>
    <x v="0"/>
    <s v="United States"/>
    <n v="1"/>
    <x v="978"/>
    <x v="4"/>
    <x v="12"/>
    <s v="106 min"/>
    <n v="106"/>
    <n v="106"/>
    <n v="41.409256487528452"/>
    <s v=""/>
    <s v="Comedies, Music &amp; Musicals"/>
    <x v="4"/>
    <s v="Comedies, Music &amp; Musicals"/>
    <n v="2"/>
  </r>
  <r>
    <n v="586"/>
    <x v="3883"/>
    <x v="0"/>
    <x v="3881"/>
    <s v="Claire McCarthy"/>
    <s v="Daisy Ridley, Naomi Watts, Clive Owen, George MacKay, Tom Felton, Devon Terrell, Dominic Mafham, Daisy Head"/>
    <n v="8"/>
    <x v="6"/>
    <s v="United Kingdom, United States"/>
    <n v="2"/>
    <x v="132"/>
    <x v="5"/>
    <x v="2"/>
    <s v="106 min"/>
    <n v="106"/>
    <n v="106"/>
    <n v="41.409256487528452"/>
    <s v=""/>
    <s v="Dramas, Romantic Movies"/>
    <x v="2"/>
    <s v="Dramas, Romantic Movies"/>
    <n v="2"/>
  </r>
  <r>
    <n v="593"/>
    <x v="3884"/>
    <x v="0"/>
    <x v="3882"/>
    <s v="Jim Field Smith"/>
    <s v="Jay Baruchel, Alice Eve, T.J. Miller, Mike Vogel, Nate Torrence, Krysten Ritter, Geoff Stults, Lindsay Sloane, Andrew Daly, Jasika Nicole, Kyle Bornheimer"/>
    <n v="11"/>
    <x v="0"/>
    <s v="United States"/>
    <n v="1"/>
    <x v="132"/>
    <x v="10"/>
    <x v="12"/>
    <s v="106 min"/>
    <n v="106"/>
    <n v="106"/>
    <n v="41.409256487528452"/>
    <s v=""/>
    <s v="Comedies, Romantic Movies"/>
    <x v="4"/>
    <s v="Comedies, Romantic Movies"/>
    <n v="2"/>
  </r>
  <r>
    <n v="748"/>
    <x v="3885"/>
    <x v="0"/>
    <x v="3883"/>
    <s v="Kenneth Gyang"/>
    <s v="Ramsey Nouah, OC Ukeje, Ali Nuhu, Tunde Aladese, Gold Ikponmwosa, Tony Goodman, Nathaniel Deme, Yanchat Sankey, Lisa Pam Tok, Toyin Alabi"/>
    <n v="10"/>
    <x v="9"/>
    <s v="Nigeria"/>
    <n v="1"/>
    <x v="1177"/>
    <x v="8"/>
    <x v="5"/>
    <s v="106 min"/>
    <n v="106"/>
    <n v="106"/>
    <n v="41.409256487528452"/>
    <s v=""/>
    <s v="Comedies, Dramas, International Movies"/>
    <x v="4"/>
    <s v="Comedies, Dramas, International Movies"/>
    <n v="3"/>
  </r>
  <r>
    <n v="816"/>
    <x v="3886"/>
    <x v="0"/>
    <x v="3884"/>
    <s v="Mika Kaurism√§ki"/>
    <s v="Malin Buska, Sarah Gadon, Michael Nyqvist, Lucas Bryant, Laura Birn, Hippolyte Girardot, Peter Lohmeyer, Fran√ßois Arnaud, Patrick Bachau, Ville Virtanen, Martina Gedeck"/>
    <n v="11"/>
    <x v="2"/>
    <m/>
    <n v="0"/>
    <x v="64"/>
    <x v="4"/>
    <x v="5"/>
    <s v="106 min"/>
    <n v="106"/>
    <n v="106"/>
    <n v="41.409256487528452"/>
    <s v=""/>
    <s v="Dramas, International Movies, LGBTQ Movies"/>
    <x v="2"/>
    <s v="Dramas, International Movies, LGBTQ Movies"/>
    <n v="3"/>
  </r>
  <r>
    <n v="996"/>
    <x v="3887"/>
    <x v="0"/>
    <x v="3885"/>
    <s v="Yƒ±lmaz Erdoƒüan, √ñmer Faruk Sorak"/>
    <s v="Yƒ±lmaz Erdoƒüan, Demet Akbaƒü, Altan Erkekli, Cem Yƒ±lmaz, Cezmi Baskƒ±n, Bican G√ºnalan, Sebnem S√∂nmez, ƒ∞clal Aydƒ±n, Mesut √áakarli, Zeynep Toku≈ü"/>
    <n v="10"/>
    <x v="61"/>
    <s v="Turkey"/>
    <n v="1"/>
    <x v="14"/>
    <x v="22"/>
    <x v="5"/>
    <s v="106 min"/>
    <n v="106"/>
    <n v="106"/>
    <n v="41.409256487528452"/>
    <s v=""/>
    <s v="Comedies, Dramas, International Movies"/>
    <x v="4"/>
    <s v="Comedies, Dramas, International Movies"/>
    <n v="3"/>
  </r>
  <r>
    <n v="1038"/>
    <x v="3888"/>
    <x v="0"/>
    <x v="3886"/>
    <s v="Taranveer Singh"/>
    <s v="Anmol Thakeria Dhillon, Jhataleka, Niki Walia, Kamini Khanna, Zoa Morani, Nayan Shukla, Eklavyey Kashyap, Reem Shaikh"/>
    <n v="8"/>
    <x v="17"/>
    <s v="India"/>
    <n v="1"/>
    <x v="124"/>
    <x v="6"/>
    <x v="1"/>
    <s v="106 min"/>
    <n v="106"/>
    <n v="106"/>
    <n v="41.409256487528452"/>
    <s v=""/>
    <s v="Comedies, Dramas, International Movies"/>
    <x v="4"/>
    <s v="Comedies, Dramas, International Movies"/>
    <n v="3"/>
  </r>
  <r>
    <n v="1186"/>
    <x v="3889"/>
    <x v="0"/>
    <x v="3887"/>
    <s v="Chinaza Onuzo"/>
    <s v="Funke Akindele, Blossom Chukwujekwu, Sharon Ooja, Ini Dima-Okojie, Segun Arinze, Bolly Lomo, Beverly Osu, Tayo Faniran"/>
    <n v="8"/>
    <x v="9"/>
    <s v="Nigeria"/>
    <n v="1"/>
    <x v="728"/>
    <x v="1"/>
    <x v="5"/>
    <s v="106 min"/>
    <n v="106"/>
    <n v="106"/>
    <n v="41.409256487528452"/>
    <s v=""/>
    <s v="Comedies, International Movies, Romantic Movies"/>
    <x v="4"/>
    <s v="Comedies, International Movies, Romantic Movies"/>
    <n v="3"/>
  </r>
  <r>
    <n v="1270"/>
    <x v="3890"/>
    <x v="0"/>
    <x v="3888"/>
    <s v="Rizki Balki"/>
    <s v="Hanggini, Junior Roberts, Roy Sungkono, Shenina Cinnamon, Ashira Zamita, Amel Carla, Davina Karamoy, Naimma Aljufri, Andi Viola, Jasmine Elfira Burhan, Kezia Aletheia, Dewi Rezer, Ersa Mayori, Indra Brasco, Bobby Samuel, Ady Sky, Farhan Rasyid"/>
    <n v="17"/>
    <x v="43"/>
    <s v="Indonesia"/>
    <n v="1"/>
    <x v="1355"/>
    <x v="6"/>
    <x v="6"/>
    <s v="106 min"/>
    <n v="106"/>
    <n v="106"/>
    <n v="41.409256487528452"/>
    <s v=""/>
    <s v="Dramas, International Movies, Romantic Movies"/>
    <x v="2"/>
    <s v="Dramas, International Movies, Romantic Movies"/>
    <n v="3"/>
  </r>
  <r>
    <n v="1342"/>
    <x v="3891"/>
    <x v="0"/>
    <x v="3889"/>
    <s v="Sam Levinson"/>
    <s v="Zendaya, John David Washington"/>
    <n v="2"/>
    <x v="0"/>
    <s v="United States"/>
    <n v="1"/>
    <x v="864"/>
    <x v="6"/>
    <x v="12"/>
    <s v="106 min"/>
    <n v="106"/>
    <n v="106"/>
    <n v="41.409256487528452"/>
    <s v=""/>
    <s v="Dramas, Independent Movies"/>
    <x v="2"/>
    <s v="Dramas, Independent Movies"/>
    <n v="2"/>
  </r>
  <r>
    <n v="1445"/>
    <x v="3892"/>
    <x v="0"/>
    <x v="3890"/>
    <s v="Gabriele Muccino"/>
    <s v="Gerard Butler, Jessica Biel, Catherine Zeta-Jones, Dennis Quaid, Uma Thurman, Judy Greer, Noah Lomax, James Tupper, Abella Wyss, Grant Goodman"/>
    <n v="10"/>
    <x v="0"/>
    <s v="United States"/>
    <n v="1"/>
    <x v="1356"/>
    <x v="11"/>
    <x v="2"/>
    <s v="106 min"/>
    <n v="106"/>
    <n v="106"/>
    <n v="41.409256487528452"/>
    <s v=""/>
    <s v="Comedies, Romantic Movies, Sports Movies"/>
    <x v="4"/>
    <s v="Comedies, Romantic Movies, Sports Movies"/>
    <n v="3"/>
  </r>
  <r>
    <n v="1476"/>
    <x v="3893"/>
    <x v="0"/>
    <x v="3891"/>
    <s v="Sabrina Rochelle Kalangie"/>
    <s v="Ari Irham, Nikita Willy, Calvin Jeremy, Rachel Amanda, Dimas Dinang, Tarra Budiman, Marcellino Lafrand, Iis Dahlia"/>
    <n v="8"/>
    <x v="43"/>
    <s v="Indonesia"/>
    <n v="1"/>
    <x v="578"/>
    <x v="2"/>
    <x v="1"/>
    <s v="106 min"/>
    <n v="106"/>
    <n v="106"/>
    <n v="41.409256487528452"/>
    <s v=""/>
    <s v="Comedies, Dramas, International Movies"/>
    <x v="4"/>
    <s v="Comedies, Dramas, International Movies"/>
    <n v="3"/>
  </r>
  <r>
    <n v="1545"/>
    <x v="3894"/>
    <x v="0"/>
    <x v="3892"/>
    <s v="Miranda de Pencier"/>
    <s v="Ben Schnetzer, Emerald MacDonald, Booboo Stewart, Will Sasso, Paul Nutarariaq, Ricky Marty-Pahtaykan, Tantoo Cardinal, Eric Schweig"/>
    <n v="8"/>
    <x v="8"/>
    <s v="Canada"/>
    <n v="1"/>
    <x v="1357"/>
    <x v="5"/>
    <x v="12"/>
    <s v="106 min"/>
    <n v="106"/>
    <n v="106"/>
    <n v="41.409256487528452"/>
    <s v=""/>
    <s v="Dramas, Independent Movies, Sports Movies"/>
    <x v="2"/>
    <s v="Dramas, Independent Movies, Sports Movies"/>
    <n v="3"/>
  </r>
  <r>
    <n v="1593"/>
    <x v="3895"/>
    <x v="0"/>
    <x v="3893"/>
    <s v="Detlev Buck"/>
    <s v="Kostja Ullmann, Alli Neumann, Sascha Alexander Gersak, Sophia Thomalla, Merlin Rose, Detlev Buck, Peter Kurth, Anika Mauer, Frederic Linkemann, Bernd H√∂lscher"/>
    <n v="10"/>
    <x v="10"/>
    <s v="Germany"/>
    <n v="1"/>
    <x v="170"/>
    <x v="1"/>
    <x v="5"/>
    <s v="106 min"/>
    <n v="106"/>
    <n v="106"/>
    <n v="41.409256487528452"/>
    <s v=""/>
    <s v="Comedies, International Movies, Thrillers"/>
    <x v="4"/>
    <s v="Comedies, International Movies, Thrillers"/>
    <n v="3"/>
  </r>
  <r>
    <n v="1603"/>
    <x v="3896"/>
    <x v="0"/>
    <x v="3894"/>
    <s v="Dado C. Lumibao"/>
    <s v="Kathryn Bernardo, Daniel Padilla, Liza Soberano, John Estrada, John Lapus"/>
    <n v="5"/>
    <x v="48"/>
    <s v="Philippines"/>
    <n v="1"/>
    <x v="65"/>
    <x v="8"/>
    <x v="1"/>
    <s v="106 min"/>
    <n v="106"/>
    <n v="106"/>
    <n v="41.409256487528452"/>
    <s v=""/>
    <s v="Comedies, Dramas, International Movies"/>
    <x v="4"/>
    <s v="Comedies, Dramas, International Movies"/>
    <n v="3"/>
  </r>
  <r>
    <n v="1631"/>
    <x v="3897"/>
    <x v="0"/>
    <x v="3895"/>
    <s v="Marla M. Ancheta"/>
    <s v="Jelson Bay, Sue Ramirez, Sandy Andolong, Roxanne Guinoo, Cheska I√±igo, Hannah Ledesma, Yuan Francisco, Raffa Esplana, Varoon Kessop"/>
    <n v="9"/>
    <x v="48"/>
    <s v="Philippines"/>
    <n v="1"/>
    <x v="162"/>
    <x v="1"/>
    <x v="6"/>
    <s v="106 min"/>
    <n v="106"/>
    <n v="106"/>
    <n v="41.409256487528452"/>
    <s v=""/>
    <s v="Dramas, International Movies"/>
    <x v="2"/>
    <s v="Dramas, International Movies"/>
    <n v="2"/>
  </r>
  <r>
    <n v="1785"/>
    <x v="3898"/>
    <x v="0"/>
    <x v="3896"/>
    <s v="Frasco Mortiz"/>
    <s v="Daniel Padilla, Kathryn Bernardo, Shaina Magdayao, Paulo Avelino, Matet De Leon, Janus del Prado, Miles Ocampo, Clarence Delgado, CJ Navato, Michelle Vito"/>
    <n v="10"/>
    <x v="48"/>
    <s v="Philippines"/>
    <n v="1"/>
    <x v="1358"/>
    <x v="8"/>
    <x v="1"/>
    <s v="106 min"/>
    <n v="106"/>
    <n v="106"/>
    <n v="41.409256487528452"/>
    <s v=""/>
    <s v="Horror Movies, International Movies"/>
    <x v="9"/>
    <s v="Horror Movies, International Movies"/>
    <n v="2"/>
  </r>
  <r>
    <n v="1818"/>
    <x v="3899"/>
    <x v="0"/>
    <x v="3897"/>
    <s v="Maroun Baghdadi"/>
    <s v="Ezzat El Alaily, Mireille Maalouf, Joseph Bou Nassar, Elie Adabachi, Philippe Akiki, Ahmed Al Zein"/>
    <n v="6"/>
    <x v="4"/>
    <s v="Lebanon"/>
    <n v="1"/>
    <x v="439"/>
    <x v="56"/>
    <x v="1"/>
    <s v="106 min"/>
    <n v="106"/>
    <n v="106"/>
    <n v="41.409256487528452"/>
    <s v=""/>
    <s v="Classic Movies, Dramas, International Movies"/>
    <x v="5"/>
    <s v="Classic Movies, Dramas, International Movies"/>
    <n v="3"/>
  </r>
  <r>
    <n v="1830"/>
    <x v="3900"/>
    <x v="0"/>
    <x v="3898"/>
    <s v="Ziad Doueiri"/>
    <s v="Rami Doueiri, Mohamad Chamas, Rola Al Amin, Carmen Lebbos, Joseph Bou Nassar, Liliane Nemri"/>
    <n v="6"/>
    <x v="11"/>
    <s v="France, Norway, Lebanon, Belgium"/>
    <n v="4"/>
    <x v="439"/>
    <x v="41"/>
    <x v="5"/>
    <s v="106 min"/>
    <n v="106"/>
    <n v="106"/>
    <n v="41.409256487528452"/>
    <s v=""/>
    <s v="Dramas, International Movies"/>
    <x v="2"/>
    <s v="Dramas, International Movies"/>
    <n v="2"/>
  </r>
  <r>
    <n v="1877"/>
    <x v="3901"/>
    <x v="0"/>
    <x v="3899"/>
    <s v="Eduardo Pinto"/>
    <s v="Brian Maya, Mat√≠as Desiderio, Manuela Pal, Azul Lombard√≠a"/>
    <n v="4"/>
    <x v="25"/>
    <s v="Argentina"/>
    <n v="1"/>
    <x v="1243"/>
    <x v="26"/>
    <x v="5"/>
    <s v="106 min"/>
    <n v="106"/>
    <n v="106"/>
    <n v="41.409256487528452"/>
    <s v=""/>
    <s v="Dramas, International Movies"/>
    <x v="2"/>
    <s v="Dramas, International Movies"/>
    <n v="2"/>
  </r>
  <r>
    <n v="2208"/>
    <x v="3902"/>
    <x v="0"/>
    <x v="3900"/>
    <s v="Tony Bancroft, Scott Christian Sava"/>
    <s v="Emily Blunt, John Krasinski, Ian McKellen, Danny DeVito, Raven-Symon√©, Patrick Warburton, Wallace Shawn, Gilbert Gottfried, Tara Strong, Harvey Fierstein, James Arnold Taylor, Kevin Grevioux, Sylvester Stallone, Lydia Rose Taylor"/>
    <n v="14"/>
    <x v="42"/>
    <s v="China, Spain, South Korea, United States"/>
    <n v="4"/>
    <x v="174"/>
    <x v="1"/>
    <x v="8"/>
    <s v="106 min"/>
    <n v="106"/>
    <n v="106"/>
    <n v="41.409256487528452"/>
    <s v=""/>
    <s v="Children &amp; Family Movies, Comedies"/>
    <x v="0"/>
    <s v="Children &amp; Family Movies, Comedies"/>
    <n v="2"/>
  </r>
  <r>
    <n v="2434"/>
    <x v="3903"/>
    <x v="0"/>
    <x v="3901"/>
    <s v="Wael Ehsan"/>
    <s v="Mohamed Henedi, Heba Nour, Dawood Hussain, Amr Abdel-Geleel, Mohammed El Sadaany, Mohamed Sherif Hassan"/>
    <n v="6"/>
    <x v="5"/>
    <s v="Egypt"/>
    <n v="1"/>
    <x v="51"/>
    <x v="13"/>
    <x v="1"/>
    <s v="106 min"/>
    <n v="106"/>
    <n v="106"/>
    <n v="41.409256487528452"/>
    <s v=""/>
    <s v="Comedies, International Movies"/>
    <x v="4"/>
    <s v="Comedies, International Movies"/>
    <n v="2"/>
  </r>
  <r>
    <n v="2461"/>
    <x v="3904"/>
    <x v="0"/>
    <x v="3902"/>
    <s v="Youssef Chahine"/>
    <s v="Nabila Ebeid, Mahmoud Hemeida, Hanan Turk, Hani Salama, Lebleba, Hassan Abdel Hamid, Ezzat Abou Aouf, Ahmed Fouad Selim, Amr Saad, Ahmad Wafiq"/>
    <n v="10"/>
    <x v="11"/>
    <s v="France, Egypt"/>
    <n v="2"/>
    <x v="429"/>
    <x v="41"/>
    <x v="5"/>
    <s v="106 min"/>
    <n v="106"/>
    <n v="106"/>
    <n v="41.409256487528452"/>
    <s v=""/>
    <s v="Dramas, International Movies, Romantic Movies"/>
    <x v="2"/>
    <s v="Dramas, International Movies, Romantic Movies"/>
    <n v="3"/>
  </r>
  <r>
    <n v="2542"/>
    <x v="3905"/>
    <x v="0"/>
    <x v="3903"/>
    <s v="Hussein El Ansary"/>
    <s v="Khalifa Albhri, Neven Madi, Talal Mahmood, Sawsan Saad, Fatma Hassan"/>
    <n v="5"/>
    <x v="33"/>
    <s v="United Arab Emirates"/>
    <n v="1"/>
    <x v="1359"/>
    <x v="2"/>
    <x v="1"/>
    <s v="106 min"/>
    <n v="106"/>
    <n v="106"/>
    <n v="41.409256487528452"/>
    <s v=""/>
    <s v="Dramas, International Movies, Romantic Movies"/>
    <x v="2"/>
    <s v="Dramas, International Movies, Romantic Movies"/>
    <n v="3"/>
  </r>
  <r>
    <n v="2624"/>
    <x v="3906"/>
    <x v="0"/>
    <x v="3904"/>
    <s v="Ahmed Nader Galal"/>
    <s v="Karim Abdel Aziz, Dina Fouad, Mohamed Lotfy, Ahmed Rateb, Rasha Amin, Youssef Eid, Mostafa Abbas, Maged El Kedwany, Sabri Abdulmonem, Abdalah Mishrif"/>
    <n v="10"/>
    <x v="5"/>
    <s v="Egypt"/>
    <n v="1"/>
    <x v="1245"/>
    <x v="11"/>
    <x v="1"/>
    <s v="106 min"/>
    <n v="106"/>
    <n v="106"/>
    <n v="41.409256487528452"/>
    <s v=""/>
    <s v="Action &amp; Adventure, Comedies, International Movies"/>
    <x v="1"/>
    <s v="Action &amp; Adventure, Comedies, International Movies"/>
    <n v="3"/>
  </r>
  <r>
    <n v="2678"/>
    <x v="3907"/>
    <x v="0"/>
    <x v="3905"/>
    <s v="Ethan Coen, Joel Coen"/>
    <s v="Josh Brolin, George Clooney, Scarlett Johansson, Alden Ehrenreich, Ralph Fiennes, Tilda Swinton, Channing Tatum, Frances McDormand, Jonah Hill, Veronica Osorio, Heather Goldenhersh, Alison Pill"/>
    <n v="12"/>
    <x v="0"/>
    <s v="United States, United Kingdom, Japan"/>
    <n v="3"/>
    <x v="347"/>
    <x v="9"/>
    <x v="2"/>
    <s v="106 min"/>
    <n v="106"/>
    <n v="106"/>
    <n v="41.409256487528452"/>
    <s v=""/>
    <s v="Comedies"/>
    <x v="4"/>
    <s v="Comedies"/>
    <n v="1"/>
  </r>
  <r>
    <n v="2821"/>
    <x v="3908"/>
    <x v="0"/>
    <x v="3906"/>
    <s v="Stephanie Turner"/>
    <s v="Stephanie Turner, Glynn Turman, Daisy Prescott, Darby Stanchfield, Josh Stamberg, Bridget Kallal, Ravi Cabot-Conyers, Cleo King, Melanie Hutsell"/>
    <n v="9"/>
    <x v="0"/>
    <s v="United States"/>
    <n v="1"/>
    <x v="1130"/>
    <x v="2"/>
    <x v="5"/>
    <s v="106 min"/>
    <n v="106"/>
    <n v="106"/>
    <n v="41.409256487528452"/>
    <s v=""/>
    <s v="Dramas, Independent Movies"/>
    <x v="2"/>
    <s v="Dramas, Independent Movies"/>
    <n v="2"/>
  </r>
  <r>
    <n v="2933"/>
    <x v="3909"/>
    <x v="0"/>
    <x v="3907"/>
    <s v="Andrew Dean"/>
    <s v="Steve Oropeza, Steven Sean Garland, Wade Everett, Randy Green, Cortez Chappell, Tori Osborn, Larry Coulter, Cris Acosta"/>
    <n v="8"/>
    <x v="0"/>
    <s v="United States"/>
    <n v="1"/>
    <x v="867"/>
    <x v="5"/>
    <x v="5"/>
    <s v="106 min"/>
    <n v="106"/>
    <n v="106"/>
    <n v="41.409256487528452"/>
    <s v=""/>
    <s v="Dramas, Independent Movies, Thrillers"/>
    <x v="2"/>
    <s v="Dramas, Independent Movies, Thrillers"/>
    <n v="3"/>
  </r>
  <r>
    <n v="2950"/>
    <x v="3910"/>
    <x v="0"/>
    <x v="3908"/>
    <s v="Nate Adams, Adam Carolla"/>
    <s v="Willy T. Ribbs"/>
    <n v="1"/>
    <x v="0"/>
    <s v="United States"/>
    <n v="1"/>
    <x v="949"/>
    <x v="1"/>
    <x v="5"/>
    <s v="106 min"/>
    <n v="106"/>
    <n v="106"/>
    <n v="41.409256487528452"/>
    <s v=""/>
    <s v="Documentaries, Sports Movies"/>
    <x v="3"/>
    <s v="Documentaries, Sports Movies"/>
    <n v="2"/>
  </r>
  <r>
    <n v="2952"/>
    <x v="3911"/>
    <x v="0"/>
    <x v="3909"/>
    <s v="Robert Krantz"/>
    <s v="Robert Krantz, Peta Murgatroyd, Corbin Bernsen, Michael Richards, Nancy Stafford"/>
    <n v="5"/>
    <x v="0"/>
    <s v="United States"/>
    <n v="1"/>
    <x v="293"/>
    <x v="2"/>
    <x v="7"/>
    <s v="106 min"/>
    <n v="106"/>
    <n v="106"/>
    <n v="41.409256487528452"/>
    <s v=""/>
    <s v="Comedies, Faith &amp; Spirituality, Romantic Movies"/>
    <x v="4"/>
    <s v="Comedies, Faith &amp; Spirituality, Romantic Movies"/>
    <n v="3"/>
  </r>
  <r>
    <n v="3052"/>
    <x v="3912"/>
    <x v="0"/>
    <x v="3910"/>
    <s v="Edwin"/>
    <s v="Dian Sastrowardoyo, Oka Antara, Hannah Al Rashid, Nicholas Saputra, Deddy Mahendra Desta, Ayu Azhari"/>
    <n v="6"/>
    <x v="43"/>
    <s v="Indonesia, South Korea, Singapore"/>
    <n v="3"/>
    <x v="165"/>
    <x v="5"/>
    <x v="1"/>
    <s v="106 min"/>
    <n v="106"/>
    <n v="106"/>
    <n v="41.409256487528452"/>
    <s v=""/>
    <s v="Dramas, International Movies"/>
    <x v="2"/>
    <s v="Dramas, International Movies"/>
    <n v="2"/>
  </r>
  <r>
    <n v="3171"/>
    <x v="3913"/>
    <x v="0"/>
    <x v="3911"/>
    <s v="Atsuko Ishizuka"/>
    <s v="Yoshitsugu Matsuoka, Ai Kayano, Yoko Hikasa, Yukari Tamura, Yuka Iguchi, Mamiko Noto, Miyuki Sawashiro, Rie Kugimiya, Toru Okawa, Kazuyuki Okitsu, Junichi Suwabe, Lynn, Yui Horie, Nanako Mori, Ryota Takeuchi"/>
    <n v="15"/>
    <x v="1"/>
    <s v="Japan"/>
    <n v="1"/>
    <x v="175"/>
    <x v="3"/>
    <x v="5"/>
    <s v="106 min"/>
    <n v="106"/>
    <n v="106"/>
    <n v="41.409256487528452"/>
    <s v=""/>
    <s v="Action &amp; Adventure, Anime Features, International Movies"/>
    <x v="1"/>
    <s v="Action &amp; Adventure, Anime Features, International Movies"/>
    <n v="3"/>
  </r>
  <r>
    <n v="3208"/>
    <x v="3914"/>
    <x v="0"/>
    <x v="3912"/>
    <s v="Mati Diop"/>
    <s v="Mama Sane, Amadou Mbow, Ibrahima Traore, Nicole Sougou, Amina Kane, Mariama Gassama, Coumba Dieng, Ibrahima Mbaye, Diankou Sembene"/>
    <n v="9"/>
    <x v="11"/>
    <s v="France, Senegal, Belgium"/>
    <n v="3"/>
    <x v="657"/>
    <x v="2"/>
    <x v="1"/>
    <s v="106 min"/>
    <n v="106"/>
    <n v="106"/>
    <n v="41.409256487528452"/>
    <s v=""/>
    <s v="Dramas, Independent Movies, International Movies"/>
    <x v="2"/>
    <s v="Dramas, Independent Movies, International Movies"/>
    <n v="3"/>
  </r>
  <r>
    <n v="3227"/>
    <x v="3915"/>
    <x v="0"/>
    <x v="3913"/>
    <s v="Elle-M√°ij√° Tailfeathers, Kathleen Hepburn"/>
    <s v="Violet Nelson, Elle-M√°ij√° Tailfeathers, Charlie Hannah, Barbara Eve Harris, Sonny Surowiec, Jay Cardinal Villeneuve, Tony Massil, Aidan Dee, James Angus Cowan, Anthony Bolognese"/>
    <n v="10"/>
    <x v="8"/>
    <s v="Canada, Norway"/>
    <n v="2"/>
    <x v="442"/>
    <x v="2"/>
    <x v="5"/>
    <s v="106 min"/>
    <n v="106"/>
    <n v="106"/>
    <n v="41.409256487528452"/>
    <s v=""/>
    <s v="Dramas, Independent Movies"/>
    <x v="2"/>
    <s v="Dramas, Independent Movies"/>
    <n v="2"/>
  </r>
  <r>
    <n v="3372"/>
    <x v="3916"/>
    <x v="0"/>
    <x v="3914"/>
    <s v="Ozan A√ßƒ±ktan"/>
    <s v="Nehir Erdoƒüan, Tardu Flordun, ƒ∞lker Kaleli, Serkan Keskin, Esra Bezen Bilgin, Ayta√ß U≈üun, Cem √ñzeren, Caner Ar√ßkan"/>
    <n v="8"/>
    <x v="61"/>
    <s v="Turkey"/>
    <n v="1"/>
    <x v="315"/>
    <x v="0"/>
    <x v="5"/>
    <s v="106 min"/>
    <n v="106"/>
    <n v="106"/>
    <n v="41.409256487528452"/>
    <s v=""/>
    <s v="Dramas, International Movies, Thrillers"/>
    <x v="2"/>
    <s v="Dramas, International Movies, Thrillers"/>
    <n v="3"/>
  </r>
  <r>
    <n v="3439"/>
    <x v="3917"/>
    <x v="0"/>
    <x v="3915"/>
    <s v="Jenny Gage"/>
    <s v="Josephine Langford, Hero Fiennes Tiffin, Selma Blair, Inanna Sarkis, Shane Paul McGhie, Pia Mia, Khadijha Red Thunder, Dylan Arnold, Samuel Larsen, Jennifer Beals, Peter Gallagher"/>
    <n v="11"/>
    <x v="0"/>
    <s v="United States"/>
    <n v="1"/>
    <x v="832"/>
    <x v="2"/>
    <x v="2"/>
    <s v="106 min"/>
    <n v="106"/>
    <n v="106"/>
    <n v="41.409256487528452"/>
    <s v=""/>
    <s v="Dramas, Romantic Movies"/>
    <x v="2"/>
    <s v="Dramas, Romantic Movies"/>
    <n v="2"/>
  </r>
  <r>
    <n v="3495"/>
    <x v="3918"/>
    <x v="0"/>
    <x v="3916"/>
    <s v="Michael J. Bassett"/>
    <s v="Aml Ameen, Rhea Seehorn, Roxanne McKee, Urs Rechn, Akshay Kumar, Tanya van Graan, Andre Jacobs, Sven Ruygrok"/>
    <n v="8"/>
    <x v="0"/>
    <s v="United States"/>
    <n v="1"/>
    <x v="265"/>
    <x v="2"/>
    <x v="12"/>
    <s v="106 min"/>
    <n v="106"/>
    <n v="106"/>
    <n v="41.409256487528452"/>
    <s v=""/>
    <s v="Action &amp; Adventure"/>
    <x v="1"/>
    <s v="Action &amp; Adventure"/>
    <n v="1"/>
  </r>
  <r>
    <n v="3650"/>
    <x v="3919"/>
    <x v="0"/>
    <x v="3917"/>
    <s v="Corey Yuen, Patrick Leung"/>
    <s v="Donnie Yen, Jaycee Chan, Charlene Choi, Gillian Chung, Wilson Chen Bo-Lin, Tony Leung Ka Fai, Qu Ying, Fan Bingbing, Xie Jing-jing, Daniel Wu, Edison Chen, Jackie Chan"/>
    <n v="12"/>
    <x v="50"/>
    <s v="Hong Kong, China"/>
    <n v="2"/>
    <x v="248"/>
    <x v="26"/>
    <x v="1"/>
    <s v="106 min"/>
    <n v="106"/>
    <n v="106"/>
    <n v="41.409256487528452"/>
    <s v=""/>
    <s v="Action &amp; Adventure, Comedies, International Movies"/>
    <x v="1"/>
    <s v="Action &amp; Adventure, Comedies, International Movies"/>
    <n v="3"/>
  </r>
  <r>
    <n v="3671"/>
    <x v="3920"/>
    <x v="0"/>
    <x v="3918"/>
    <s v="Wi Ding Ho"/>
    <s v="Jack Kao, Lee Hong-chi, Louise Grinberg, Huang Lu, Ding Ning"/>
    <n v="5"/>
    <x v="53"/>
    <s v="Taiwan, China, France, United States"/>
    <n v="4"/>
    <x v="620"/>
    <x v="5"/>
    <x v="5"/>
    <s v="106 min"/>
    <n v="106"/>
    <n v="106"/>
    <n v="41.409256487528452"/>
    <s v=""/>
    <s v="Dramas, Independent Movies, International Movies"/>
    <x v="2"/>
    <s v="Dramas, Independent Movies, International Movies"/>
    <n v="3"/>
  </r>
  <r>
    <n v="3679"/>
    <x v="3921"/>
    <x v="0"/>
    <x v="3919"/>
    <s v="Daniel Arasanz"/>
    <m/>
    <n v="0"/>
    <x v="14"/>
    <s v="Spain"/>
    <n v="1"/>
    <x v="426"/>
    <x v="2"/>
    <x v="1"/>
    <s v="106 min"/>
    <n v="106"/>
    <n v="106"/>
    <n v="41.409256487528452"/>
    <s v=""/>
    <s v="Documentaries, International Movies, Music &amp; Musicals"/>
    <x v="3"/>
    <s v="Documentaries, International Movies, Music &amp; Musicals"/>
    <n v="3"/>
  </r>
  <r>
    <n v="4006"/>
    <x v="3922"/>
    <x v="0"/>
    <x v="3920"/>
    <s v="Lukas Dhont"/>
    <s v="Victor Polster, Arieh Worthalter, Oliver Bodart, Tijmen Govaerts, Katelijne Damen, Valentijn Dhaenens, Magali Elali, Alice de Broqueville, Chris Thys, Angelo Tijssens"/>
    <n v="10"/>
    <x v="3"/>
    <s v="Netherlands, Belgium"/>
    <n v="2"/>
    <x v="381"/>
    <x v="5"/>
    <x v="12"/>
    <s v="106 min"/>
    <n v="106"/>
    <n v="106"/>
    <n v="41.409256487528452"/>
    <s v=""/>
    <s v="Dramas, International Movies, LGBTQ Movies"/>
    <x v="2"/>
    <s v="Dramas, International Movies, LGBTQ Movies"/>
    <n v="3"/>
  </r>
  <r>
    <n v="4157"/>
    <x v="3923"/>
    <x v="0"/>
    <x v="3921"/>
    <s v="Adam Bhala Lough"/>
    <s v="Daryle Lamont Jenkins, Richard Spencer"/>
    <n v="2"/>
    <x v="2"/>
    <m/>
    <n v="0"/>
    <x v="1360"/>
    <x v="5"/>
    <x v="5"/>
    <s v="106 min"/>
    <n v="106"/>
    <n v="106"/>
    <n v="41.409256487528452"/>
    <s v=""/>
    <s v="Documentaries"/>
    <x v="3"/>
    <s v="Documentaries"/>
    <n v="1"/>
  </r>
  <r>
    <n v="4195"/>
    <x v="3924"/>
    <x v="0"/>
    <x v="3922"/>
    <s v="Rocky Soraya"/>
    <s v="Shandy Aulia, Denny Sumargo, Sara Wijayanto, Vitta Mariana Barrazza, Demian Aditya, Faiza Mahnur, Hans Gunawan, Aslam Abad, Annette Edoarda, Wenty Mamenda"/>
    <n v="10"/>
    <x v="43"/>
    <s v="Indonesia"/>
    <n v="1"/>
    <x v="382"/>
    <x v="9"/>
    <x v="5"/>
    <s v="106 min"/>
    <n v="106"/>
    <n v="106"/>
    <n v="41.409256487528452"/>
    <s v=""/>
    <s v="Horror Movies, International Movies"/>
    <x v="9"/>
    <s v="Horror Movies, International Movies"/>
    <n v="2"/>
  </r>
  <r>
    <n v="4403"/>
    <x v="3925"/>
    <x v="0"/>
    <x v="3923"/>
    <s v="Christian Z√ºbert"/>
    <s v="Lucas Gregorowicz, Moritz Bleibtreu, Louis Hofmann, Wotan Wilke M√∂hring, Alexandra Neldel, Melanie Winigir, Mavie H√∂rbiger, Dar Salim, Elmar Wepper, Antoine Monot Jr."/>
    <n v="10"/>
    <x v="10"/>
    <s v="Germany"/>
    <n v="1"/>
    <x v="1224"/>
    <x v="3"/>
    <x v="5"/>
    <s v="106 min"/>
    <n v="106"/>
    <n v="106"/>
    <n v="41.409256487528452"/>
    <s v=""/>
    <s v="Comedies, International Movies"/>
    <x v="4"/>
    <s v="Comedies, International Movies"/>
    <n v="2"/>
  </r>
  <r>
    <n v="4434"/>
    <x v="3926"/>
    <x v="0"/>
    <x v="3924"/>
    <s v="Habib Faisal"/>
    <s v="Rishi Kapoor, Neetu Singh, Aditi Vasudev, Archit Krishna, Akhilendra Mishra, Natasha Rastogi, Manoj Bakshi, Supriya Shukla"/>
    <n v="8"/>
    <x v="17"/>
    <s v="India"/>
    <n v="1"/>
    <x v="6"/>
    <x v="10"/>
    <x v="6"/>
    <s v="106 min"/>
    <n v="106"/>
    <n v="106"/>
    <n v="41.409256487528452"/>
    <s v=""/>
    <s v="Comedies, International Movies"/>
    <x v="4"/>
    <s v="Comedies, International Movies"/>
    <n v="2"/>
  </r>
  <r>
    <n v="4464"/>
    <x v="3927"/>
    <x v="0"/>
    <x v="3925"/>
    <s v="Akin Omotoso"/>
    <s v="Mncedisi Shabangu, Sihle Xaba, Sibusiso Msimang, Zimkhitha Nyoka, Warren Masemola, Nomonde Mbusi, Azwile Chamane, Harriet Lenabe"/>
    <n v="8"/>
    <x v="18"/>
    <s v="South Africa"/>
    <n v="1"/>
    <x v="6"/>
    <x v="9"/>
    <x v="5"/>
    <s v="106 min"/>
    <n v="106"/>
    <n v="106"/>
    <n v="41.409256487528452"/>
    <s v=""/>
    <s v="Dramas, Independent Movies, International Movies"/>
    <x v="2"/>
    <s v="Dramas, Independent Movies, International Movies"/>
    <n v="3"/>
  </r>
  <r>
    <n v="4516"/>
    <x v="3928"/>
    <x v="0"/>
    <x v="3926"/>
    <s v="Rizal Mantovani"/>
    <s v="Sandrinna M Skornicki, Aur√©lie Moeremans, Fero Walandouw, Andryan Bima, Ciara Nadine Brosnan, Ali Fikry, Adlu Fahrezy, Nena Rosier, Naufal Ho, Aqi Singgih"/>
    <n v="10"/>
    <x v="43"/>
    <s v="Indonesia"/>
    <n v="1"/>
    <x v="253"/>
    <x v="5"/>
    <x v="1"/>
    <s v="106 min"/>
    <n v="106"/>
    <n v="106"/>
    <n v="41.409256487528452"/>
    <s v=""/>
    <s v="Horror Movies, International Movies"/>
    <x v="9"/>
    <s v="Horror Movies, International Movies"/>
    <n v="2"/>
  </r>
  <r>
    <n v="4566"/>
    <x v="3929"/>
    <x v="0"/>
    <x v="3927"/>
    <s v="Shakun Batra"/>
    <s v="Kareena Kapoor, Imran Khan, Boman Irani, Ram Kapoor, Ratna Pathak Shah, Zenobia Shroff, Soniya Mehra, Akshat Verma, Dana Lewis, Rajesh Khattar"/>
    <n v="10"/>
    <x v="17"/>
    <s v="India"/>
    <n v="1"/>
    <x v="155"/>
    <x v="11"/>
    <x v="1"/>
    <s v="106 min"/>
    <n v="106"/>
    <n v="106"/>
    <n v="41.409256487528452"/>
    <s v=""/>
    <s v="Comedies, International Movies, Romantic Movies"/>
    <x v="4"/>
    <s v="Comedies, International Movies, Romantic Movies"/>
    <n v="3"/>
  </r>
  <r>
    <n v="4657"/>
    <x v="3930"/>
    <x v="0"/>
    <x v="3928"/>
    <s v="Kevin R. Adams, Joe Ksander"/>
    <s v="John Krasinski, Charlyne Yi, Jason Sudeikis, Michael Pe√±a, David Cross, Constance Wu"/>
    <n v="6"/>
    <x v="42"/>
    <s v="China, Canada, United States"/>
    <n v="3"/>
    <x v="581"/>
    <x v="5"/>
    <x v="6"/>
    <s v="106 min"/>
    <n v="106"/>
    <n v="106"/>
    <n v="41.409256487528452"/>
    <s v=""/>
    <s v="Children &amp; Family Movies, Comedies, Sci-Fi &amp; Fantasy"/>
    <x v="0"/>
    <s v="Children &amp; Family Movies, Comedies, Sci-Fi &amp; Fantasy"/>
    <n v="3"/>
  </r>
  <r>
    <n v="4658"/>
    <x v="3931"/>
    <x v="0"/>
    <x v="3929"/>
    <s v="Ian Samuels"/>
    <s v="Shannon Purser, Kristine Froseth, RJ Cyler, Noah Centineo, Loretta Devine, Giorgia Whigham, Alice Lee, Lea Thompson, Alan Ruck, Mary Pat Gleason, Chrissy Metz"/>
    <n v="11"/>
    <x v="0"/>
    <s v="United States"/>
    <n v="1"/>
    <x v="581"/>
    <x v="5"/>
    <x v="2"/>
    <s v="106 min"/>
    <n v="106"/>
    <n v="106"/>
    <n v="41.409256487528452"/>
    <s v=""/>
    <s v="Comedies, Romantic Movies"/>
    <x v="4"/>
    <s v="Comedies, Romantic Movies"/>
    <n v="2"/>
  </r>
  <r>
    <n v="4827"/>
    <x v="3932"/>
    <x v="0"/>
    <x v="3930"/>
    <s v="Oded Raz"/>
    <s v="Guy Amir, Hanan Savyon, Itzik Cohen, Igal Naor"/>
    <n v="4"/>
    <x v="29"/>
    <s v="Israel"/>
    <n v="1"/>
    <x v="192"/>
    <x v="5"/>
    <x v="5"/>
    <s v="106 min"/>
    <n v="106"/>
    <n v="106"/>
    <n v="41.409256487528452"/>
    <s v=""/>
    <s v="Comedies, International Movies"/>
    <x v="4"/>
    <s v="Comedies, International Movies"/>
    <n v="2"/>
  </r>
  <r>
    <n v="4829"/>
    <x v="3933"/>
    <x v="0"/>
    <x v="3931"/>
    <s v="Claire Scanlon"/>
    <s v="Zoey Deutch, Glen Powell, Lucy Liu, Taye Diggs, Meredith Hagner, Pete Davidson, Tituss Burgess"/>
    <n v="7"/>
    <x v="0"/>
    <s v="United States"/>
    <n v="1"/>
    <x v="192"/>
    <x v="5"/>
    <x v="5"/>
    <s v="106 min"/>
    <n v="106"/>
    <n v="106"/>
    <n v="41.409256487528452"/>
    <s v=""/>
    <s v="Comedies, Romantic Movies"/>
    <x v="4"/>
    <s v="Comedies, Romantic Movies"/>
    <n v="2"/>
  </r>
  <r>
    <n v="5011"/>
    <x v="3934"/>
    <x v="0"/>
    <x v="3932"/>
    <s v="RZA"/>
    <s v="Azealia Banks, Lucien Laviscount, Jill Scott, Common, Lorraine Toussaint, Hana Mae Lee, Jeremie Harris"/>
    <n v="7"/>
    <x v="0"/>
    <s v="United States"/>
    <n v="1"/>
    <x v="144"/>
    <x v="9"/>
    <x v="12"/>
    <s v="106 min"/>
    <n v="106"/>
    <n v="106"/>
    <n v="41.409256487528452"/>
    <s v=""/>
    <s v="Dramas, Music &amp; Musicals, Romantic Movies"/>
    <x v="2"/>
    <s v="Dramas, Music &amp; Musicals, Romantic Movies"/>
    <n v="3"/>
  </r>
  <r>
    <n v="5107"/>
    <x v="3935"/>
    <x v="0"/>
    <x v="3933"/>
    <s v="Detlev Buck"/>
    <s v="Lina Larissa Strahl, Lisa-Marie Koroll, Louis Held, Lea van Acken, Emilio Sakraya, Michael Maertens, Martin Seifert"/>
    <n v="7"/>
    <x v="10"/>
    <s v="Germany"/>
    <n v="1"/>
    <x v="917"/>
    <x v="3"/>
    <x v="1"/>
    <s v="106 min"/>
    <n v="106"/>
    <n v="106"/>
    <n v="41.409256487528452"/>
    <s v=""/>
    <s v="Children &amp; Family Movies, Music &amp; Musicals"/>
    <x v="0"/>
    <s v="Children &amp; Family Movies, Music &amp; Musicals"/>
    <n v="2"/>
  </r>
  <r>
    <n v="5234"/>
    <x v="3936"/>
    <x v="0"/>
    <x v="3934"/>
    <s v="David France"/>
    <m/>
    <n v="0"/>
    <x v="70"/>
    <s v="Greece, United States"/>
    <n v="2"/>
    <x v="1361"/>
    <x v="3"/>
    <x v="5"/>
    <s v="106 min"/>
    <n v="106"/>
    <n v="106"/>
    <n v="41.409256487528452"/>
    <s v=""/>
    <s v="Documentaries, LGBTQ Movies"/>
    <x v="3"/>
    <s v="Documentaries, LGBTQ Movies"/>
    <n v="2"/>
  </r>
  <r>
    <n v="5403"/>
    <x v="3937"/>
    <x v="0"/>
    <x v="3935"/>
    <s v="Paulo Oriol"/>
    <s v="Mario Casas, Ana Wagener, Jos√© Coronado, B√°rbara Lennie, Francesc Orella, Paco Tous, David Selvas"/>
    <n v="7"/>
    <x v="14"/>
    <s v="Spain"/>
    <n v="1"/>
    <x v="801"/>
    <x v="9"/>
    <x v="1"/>
    <s v="106 min"/>
    <n v="106"/>
    <n v="106"/>
    <n v="41.409256487528452"/>
    <s v=""/>
    <s v="International Movies, Thrillers"/>
    <x v="7"/>
    <s v="International Movies, Thrillers"/>
    <n v="2"/>
  </r>
  <r>
    <n v="5477"/>
    <x v="3938"/>
    <x v="0"/>
    <x v="3936"/>
    <s v="Hiroyuki Seshita"/>
    <s v="Takahiro Sakurai, Kana Hanazawa, Sora Amamiya, Kazuhiro Yamaji, Mamoru Miyano, Aya Suzaki, Nobunaga Shimazaki, Yuki Kaji, Aki Toyosaki, Saori Hayami"/>
    <n v="10"/>
    <x v="1"/>
    <s v="Japan"/>
    <n v="1"/>
    <x v="1275"/>
    <x v="3"/>
    <x v="1"/>
    <s v="106 min"/>
    <n v="106"/>
    <n v="106"/>
    <n v="41.409256487528452"/>
    <s v=""/>
    <s v="Action &amp; Adventure, Anime Features, International Movies"/>
    <x v="1"/>
    <s v="Action &amp; Adventure, Anime Features, International Movies"/>
    <n v="3"/>
  </r>
  <r>
    <n v="5517"/>
    <x v="3939"/>
    <x v="0"/>
    <x v="3937"/>
    <s v="Oliver Schmitz"/>
    <s v="Steve Coogan, Andrea Riseborough, Garion Dowds, Robert Hobbs, Deon Lotz, Marcel Van Heerden, Lauren Steyn"/>
    <n v="7"/>
    <x v="18"/>
    <s v="South Africa, United States, Germany"/>
    <n v="3"/>
    <x v="405"/>
    <x v="9"/>
    <x v="12"/>
    <s v="106 min"/>
    <n v="106"/>
    <n v="106"/>
    <n v="41.409256487528452"/>
    <s v=""/>
    <s v="Dramas, International Movies"/>
    <x v="2"/>
    <s v="Dramas, International Movies"/>
    <n v="2"/>
  </r>
  <r>
    <n v="5553"/>
    <x v="3940"/>
    <x v="0"/>
    <x v="3938"/>
    <s v="Kike Ma√≠llo"/>
    <s v="Mario Casas, Luis Tosar, Jos√© Sacrist√°n, Claudia Canal, Jos√© Manuel Poga, Ingrid Garc√≠a Jonsson, Luichi Mac√≠as"/>
    <n v="7"/>
    <x v="14"/>
    <s v="Spain"/>
    <n v="1"/>
    <x v="232"/>
    <x v="9"/>
    <x v="5"/>
    <s v="106 min"/>
    <n v="106"/>
    <n v="106"/>
    <n v="41.409256487528452"/>
    <s v=""/>
    <s v="Dramas, International Movies, Thrillers"/>
    <x v="2"/>
    <s v="Dramas, International Movies, Thrillers"/>
    <n v="3"/>
  </r>
  <r>
    <n v="5976"/>
    <x v="3941"/>
    <x v="0"/>
    <x v="3939"/>
    <s v="√ìskar Th√≥r Axelsson"/>
    <s v="J√≥hannes Haukur J√≥hannesson, √Åg√∫sta Eva Erlendsd√≥ttir, Elma Stefania Agustsdottir, Thor Kristjansson, Anna Gunnd√≠s Gu√∞mundsd√≥ttir, Sara D√∂gg √Åsgeirsd√≥ttir, √ûr√∂stur Le√≥ Gunnarsson, J√≥hann Sigur√∞arson, Sveinn Geirsson, Arnar P√°ll Har√∞arson"/>
    <n v="10"/>
    <x v="27"/>
    <s v="Iceland"/>
    <n v="1"/>
    <x v="1362"/>
    <x v="3"/>
    <x v="5"/>
    <s v="106 min"/>
    <n v="106"/>
    <n v="106"/>
    <n v="41.409256487528452"/>
    <s v=""/>
    <s v="Horror Movies, International Movies"/>
    <x v="9"/>
    <s v="Horror Movies, International Movies"/>
    <n v="2"/>
  </r>
  <r>
    <n v="6017"/>
    <x v="3942"/>
    <x v="0"/>
    <x v="3940"/>
    <s v="Anggy Umbara"/>
    <s v="Ario Bayu, Arifin Putra, Dwi Sasono, Muhadkly Acho, Cornelio Sunny, Tika Bravani, Nirina Zubir, Ganindra Bimo, Verdi Solaiman"/>
    <n v="9"/>
    <x v="2"/>
    <m/>
    <n v="0"/>
    <x v="806"/>
    <x v="3"/>
    <x v="5"/>
    <s v="106 min"/>
    <n v="106"/>
    <n v="106"/>
    <n v="41.409256487528452"/>
    <s v=""/>
    <s v="Action &amp; Adventure, Comedies, International Movies"/>
    <x v="1"/>
    <s v="Action &amp; Adventure, Comedies, International Movies"/>
    <n v="3"/>
  </r>
  <r>
    <n v="6058"/>
    <x v="3943"/>
    <x v="0"/>
    <x v="3941"/>
    <s v="Ethan Coen, Joel Coen"/>
    <s v="Michael Stuhlbarg, Richard Kind, Fred Melamed, Sari Lennick, Adam Arkin, Amy Landecker, Alan Mandell, Fyvush Finkel, Peter Breitmayer, Aaron Wolff, Jessica McManus, Brent Braunschweig"/>
    <n v="12"/>
    <x v="0"/>
    <s v="United States, United Kingdom, France"/>
    <n v="3"/>
    <x v="299"/>
    <x v="16"/>
    <x v="12"/>
    <s v="106 min"/>
    <n v="106"/>
    <n v="106"/>
    <n v="41.409256487528452"/>
    <s v=""/>
    <s v="Comedies, Independent Movies"/>
    <x v="4"/>
    <s v="Comedies, Independent Movies"/>
    <n v="2"/>
  </r>
  <r>
    <n v="6110"/>
    <x v="3944"/>
    <x v="0"/>
    <x v="3942"/>
    <s v="Castille Landon"/>
    <s v="Daniel Sharman, Jennifer Morrison, Debra Messing, Stephen Dorff, John Cleese, Liam McIntyre, Richard Kind, Avery Arendes, Castille Landon"/>
    <n v="9"/>
    <x v="0"/>
    <s v="United States, Bulgaria"/>
    <n v="2"/>
    <x v="801"/>
    <x v="9"/>
    <x v="6"/>
    <s v="106 min"/>
    <n v="106"/>
    <n v="106"/>
    <n v="41.409256487528452"/>
    <s v=""/>
    <s v="Children &amp; Family Movies"/>
    <x v="0"/>
    <s v="Children &amp; Family Movies"/>
    <n v="1"/>
  </r>
  <r>
    <n v="6149"/>
    <x v="3945"/>
    <x v="0"/>
    <x v="3943"/>
    <s v="Jerry G. Angelo"/>
    <s v="Jerry G. Angelo, Paul Logan, Joshua Santana, Carolina Castro, David Robbins, Michael King, Tom Crisp, Jennifer Marshall, Victoria Clare, Ryan Baumann, Isaac C. Singleton Jr., Said Faraj"/>
    <n v="12"/>
    <x v="0"/>
    <s v="United States"/>
    <n v="1"/>
    <x v="379"/>
    <x v="2"/>
    <x v="5"/>
    <s v="106 min"/>
    <n v="106"/>
    <n v="106"/>
    <n v="41.409256487528452"/>
    <s v=""/>
    <s v="Dramas"/>
    <x v="2"/>
    <s v="Dramas"/>
    <n v="1"/>
  </r>
  <r>
    <n v="6353"/>
    <x v="3946"/>
    <x v="0"/>
    <x v="3944"/>
    <s v="Brendan Byrne"/>
    <m/>
    <n v="0"/>
    <x v="19"/>
    <s v="Ireland, United Kingdom"/>
    <n v="2"/>
    <x v="1363"/>
    <x v="9"/>
    <x v="1"/>
    <s v="106 min"/>
    <n v="106"/>
    <n v="106"/>
    <n v="41.409256487528452"/>
    <s v=""/>
    <s v="Documentaries"/>
    <x v="3"/>
    <s v="Documentaries"/>
    <n v="1"/>
  </r>
  <r>
    <n v="6446"/>
    <x v="3947"/>
    <x v="0"/>
    <x v="3945"/>
    <s v="John Curran"/>
    <s v="Jason Clarke, Kate Mara, Ed Helms, Bruce Dern, Jim Gaffigan, Olivia Thirlby, Clancy Brown, Taylor Nichols, John Fiore"/>
    <n v="9"/>
    <x v="0"/>
    <s v="United States, Sweden"/>
    <n v="2"/>
    <x v="155"/>
    <x v="3"/>
    <x v="2"/>
    <s v="106 min"/>
    <n v="106"/>
    <n v="106"/>
    <n v="41.409256487528452"/>
    <s v=""/>
    <s v="Dramas"/>
    <x v="2"/>
    <s v="Dramas"/>
    <n v="1"/>
  </r>
  <r>
    <n v="6448"/>
    <x v="3948"/>
    <x v="0"/>
    <x v="3946"/>
    <s v="McG"/>
    <s v="Cameron Diaz, Drew Barrymore, Lucy Liu, Bernie Mac, Crispin Glover, Justin Theroux, Robert Patrick, Demi Moore, Rodrigo Santoro, Shia LaBeouf, Matt LeBlanc, Luke Wilson, John Cleese"/>
    <n v="13"/>
    <x v="0"/>
    <s v="United States"/>
    <n v="1"/>
    <x v="164"/>
    <x v="20"/>
    <x v="2"/>
    <s v="106 min"/>
    <n v="106"/>
    <n v="106"/>
    <n v="41.409256487528452"/>
    <s v=""/>
    <s v="Action &amp; Adventure, Comedies"/>
    <x v="1"/>
    <s v="Action &amp; Adventure, Comedies"/>
    <n v="2"/>
  </r>
  <r>
    <n v="6493"/>
    <x v="3949"/>
    <x v="0"/>
    <x v="3947"/>
    <s v="Louis Leterrier"/>
    <s v="Sam Worthington, Liam Neeson, Ralph Fiennes, Jason Flemyng, Gemma Arterton, Alexa Davalos, Tine Stapelfeldt, Mads Mikkelsen, Luke Evans"/>
    <n v="9"/>
    <x v="0"/>
    <s v="United States, United Kingdom, Australia"/>
    <n v="3"/>
    <x v="844"/>
    <x v="10"/>
    <x v="2"/>
    <s v="106 min"/>
    <n v="106"/>
    <n v="106"/>
    <n v="41.409256487528452"/>
    <s v=""/>
    <s v="Action &amp; Adventure, Sci-Fi &amp; Fantasy"/>
    <x v="1"/>
    <s v="Action &amp; Adventure, Sci-Fi &amp; Fantasy"/>
    <n v="2"/>
  </r>
  <r>
    <n v="6530"/>
    <x v="3950"/>
    <x v="0"/>
    <x v="3948"/>
    <s v="Ozan A√ßƒ±ktan"/>
    <s v="Nehir Erdoƒüan, Tardu Flordun, ƒ∞lker Kaleli, Serkan Keskin, Esra Bezen Bilgin, Ayta√ß U≈üun, Cem √ñzeren, Caner Ar√ßkan"/>
    <n v="8"/>
    <x v="61"/>
    <s v="Turkey"/>
    <n v="1"/>
    <x v="315"/>
    <x v="0"/>
    <x v="5"/>
    <s v="106 min"/>
    <n v="106"/>
    <n v="106"/>
    <n v="41.409256487528452"/>
    <s v=""/>
    <s v="Dramas, International Movies, Thrillers"/>
    <x v="2"/>
    <s v="Dramas, International Movies, Thrillers"/>
    <n v="3"/>
  </r>
  <r>
    <n v="6662"/>
    <x v="3951"/>
    <x v="0"/>
    <x v="3949"/>
    <s v="Anthony Lucero"/>
    <s v="Diana Elizabeth Torres, Yutaka Takeuchi, Rodrigo Duarte Clark, Kaya Jade Aguirre, Roji Oyama, Lane Nishikawa, Miyoko Sakatani"/>
    <n v="7"/>
    <x v="0"/>
    <s v="United States"/>
    <n v="1"/>
    <x v="345"/>
    <x v="4"/>
    <x v="7"/>
    <s v="106 min"/>
    <n v="106"/>
    <n v="106"/>
    <n v="41.409256487528452"/>
    <s v=""/>
    <s v="Dramas"/>
    <x v="2"/>
    <s v="Dramas"/>
    <n v="1"/>
  </r>
  <r>
    <n v="6678"/>
    <x v="3952"/>
    <x v="0"/>
    <x v="3950"/>
    <s v="Justin Webster"/>
    <m/>
    <n v="0"/>
    <x v="14"/>
    <s v="Spain"/>
    <n v="1"/>
    <x v="1364"/>
    <x v="3"/>
    <x v="1"/>
    <s v="106 min"/>
    <n v="106"/>
    <n v="106"/>
    <n v="41.409256487528452"/>
    <s v=""/>
    <s v="Documentaries, International Movies"/>
    <x v="3"/>
    <s v="Documentaries, International Movies"/>
    <n v="2"/>
  </r>
  <r>
    <n v="6727"/>
    <x v="3953"/>
    <x v="0"/>
    <x v="3951"/>
    <s v="Hakan Alg√ºl"/>
    <s v="Demet Akbaƒü, Ata Demirer, √ñzge Borak, Salih Kalyon, Tanju Tuncel, Meray √úlgen, Bican G√ºnalan, Tarƒ±k √únl√ºoƒülu, Ay≈üenil ≈ûamlƒ±oƒülu"/>
    <n v="9"/>
    <x v="61"/>
    <s v="Turkey"/>
    <n v="1"/>
    <x v="63"/>
    <x v="12"/>
    <x v="6"/>
    <s v="106 min"/>
    <n v="106"/>
    <n v="106"/>
    <n v="41.409256487528452"/>
    <s v=""/>
    <s v="Comedies, International Movies, Romantic Movies"/>
    <x v="4"/>
    <s v="Comedies, International Movies, Romantic Movies"/>
    <n v="3"/>
  </r>
  <r>
    <n v="6816"/>
    <x v="3954"/>
    <x v="0"/>
    <x v="3952"/>
    <s v="Bob Rose"/>
    <m/>
    <n v="0"/>
    <x v="0"/>
    <s v="United States"/>
    <n v="1"/>
    <x v="180"/>
    <x v="9"/>
    <x v="5"/>
    <s v="106 min"/>
    <n v="106"/>
    <n v="106"/>
    <n v="41.409256487528452"/>
    <s v=""/>
    <s v="Documentaries"/>
    <x v="3"/>
    <s v="Documentaries"/>
    <n v="1"/>
  </r>
  <r>
    <n v="6863"/>
    <x v="3955"/>
    <x v="0"/>
    <x v="3953"/>
    <s v="Michael Mason"/>
    <s v="David A.R. White, John Corbett, Shane Harper, Ted McGinley, Jennifer Taylor, Benjamin A. Onyango, Tatum O'Neal, Cissy Houston"/>
    <n v="8"/>
    <x v="0"/>
    <s v="United States"/>
    <n v="1"/>
    <x v="352"/>
    <x v="5"/>
    <x v="7"/>
    <s v="106 min"/>
    <n v="106"/>
    <n v="106"/>
    <n v="41.409256487528452"/>
    <s v=""/>
    <s v="Dramas, Faith &amp; Spirituality"/>
    <x v="2"/>
    <s v="Dramas, Faith &amp; Spirituality"/>
    <n v="2"/>
  </r>
  <r>
    <n v="6985"/>
    <x v="3956"/>
    <x v="0"/>
    <x v="3954"/>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n v="14"/>
    <x v="0"/>
    <s v="United States, Ireland"/>
    <n v="2"/>
    <x v="1254"/>
    <x v="9"/>
    <x v="5"/>
    <s v="106 min"/>
    <n v="106"/>
    <n v="106"/>
    <n v="41.409256487528452"/>
    <s v=""/>
    <s v="Comedies, Horror Movies"/>
    <x v="4"/>
    <s v="Comedies, Horror Movies"/>
    <n v="2"/>
  </r>
  <r>
    <n v="7036"/>
    <x v="3957"/>
    <x v="0"/>
    <x v="3955"/>
    <s v="Onir"/>
    <s v="Juhi Chawla, Rahul Bose, Nandita Das, Sanjay Suri, Manisha Koirala, Purab Kohli, Shernaz Patel, Abhimanyu Singh, Arjun Mathur, Radhika Apte"/>
    <n v="10"/>
    <x v="17"/>
    <s v="India, Japan"/>
    <n v="2"/>
    <x v="1259"/>
    <x v="10"/>
    <x v="5"/>
    <s v="106 min"/>
    <n v="106"/>
    <n v="106"/>
    <n v="41.409256487528452"/>
    <s v=""/>
    <s v="Dramas, Independent Movies, International Movies"/>
    <x v="2"/>
    <s v="Dramas, Independent Movies, International Movies"/>
    <n v="3"/>
  </r>
  <r>
    <n v="7046"/>
    <x v="3958"/>
    <x v="0"/>
    <x v="3956"/>
    <s v="Maria Demeshkina Peek"/>
    <m/>
    <n v="0"/>
    <x v="2"/>
    <m/>
    <n v="0"/>
    <x v="723"/>
    <x v="3"/>
    <x v="1"/>
    <s v="106 min"/>
    <n v="106"/>
    <n v="106"/>
    <n v="41.409256487528452"/>
    <s v=""/>
    <s v="Children &amp; Family Movies, Documentaries"/>
    <x v="0"/>
    <s v="Children &amp; Family Movies, Documentaries"/>
    <n v="2"/>
  </r>
  <r>
    <n v="7066"/>
    <x v="3959"/>
    <x v="0"/>
    <x v="3957"/>
    <s v="Jonathan Baker"/>
    <s v="Gina Gershon, Faye Dunaway, Nicolas Cage, Nicky Whelan, Natalie Eva Marie, Jonathan Baker, James Van Patten"/>
    <n v="7"/>
    <x v="6"/>
    <s v="United Kingdom, United States"/>
    <n v="2"/>
    <x v="144"/>
    <x v="3"/>
    <x v="12"/>
    <s v="106 min"/>
    <n v="106"/>
    <n v="106"/>
    <n v="41.409256487528452"/>
    <s v=""/>
    <s v="Thrillers"/>
    <x v="12"/>
    <s v="Thrillers"/>
    <n v="1"/>
  </r>
  <r>
    <n v="7079"/>
    <x v="3960"/>
    <x v="0"/>
    <x v="3958"/>
    <s v="Iain Softley"/>
    <s v="Brendan Fraser, Paul Bettany, Helen Mirren, Jim Broadbent, Andy Serkis, Sienna Guillory, Eliza Bennett, Rafi Gavron, Lesley Sharp, Jamie Foreman"/>
    <n v="10"/>
    <x v="10"/>
    <s v="Germany, United Kingdom, United States"/>
    <n v="3"/>
    <x v="78"/>
    <x v="13"/>
    <x v="7"/>
    <s v="106 min"/>
    <n v="106"/>
    <n v="106"/>
    <n v="41.409256487528452"/>
    <s v=""/>
    <s v="Action &amp; Adventure, Children &amp; Family Movies, Sci-Fi &amp; Fantasy"/>
    <x v="1"/>
    <s v="Action &amp; Adventure, Children &amp; Family Movies, Sci-Fi &amp; Fantasy"/>
    <n v="3"/>
  </r>
  <r>
    <n v="7155"/>
    <x v="3961"/>
    <x v="0"/>
    <x v="3959"/>
    <s v="Jon M. Chu"/>
    <s v="Justin Bieber, Ludacris, Usher Raymond, Jaden Smith, Miley Cyrus, Sean Kingston, Boyz II Men"/>
    <n v="7"/>
    <x v="0"/>
    <s v="United States"/>
    <n v="1"/>
    <x v="180"/>
    <x v="12"/>
    <x v="3"/>
    <s v="106 min"/>
    <n v="106"/>
    <n v="106"/>
    <n v="41.409256487528452"/>
    <s v=""/>
    <s v="Documentaries, Music &amp; Musicals"/>
    <x v="3"/>
    <s v="Documentaries, Music &amp; Musicals"/>
    <n v="2"/>
  </r>
  <r>
    <n v="7203"/>
    <x v="3962"/>
    <x v="0"/>
    <x v="3960"/>
    <s v="Jonathan Hensleigh"/>
    <s v="Ray Stevenson, Vincent D'Onofrio, Val Kilmer, Christopher Walken, Linda Cardellini, Fionnula Flanagan, Jason Butler Harner, Vinnie Jones, Paul Sorvino, Marcus Thomas, Tony Darrow"/>
    <n v="11"/>
    <x v="0"/>
    <s v="United States"/>
    <n v="1"/>
    <x v="653"/>
    <x v="12"/>
    <x v="12"/>
    <s v="106 min"/>
    <n v="106"/>
    <n v="106"/>
    <n v="41.409256487528452"/>
    <s v=""/>
    <s v="Action &amp; Adventure, Dramas, Independent Movies"/>
    <x v="1"/>
    <s v="Action &amp; Adventure, Dramas, Independent Movies"/>
    <n v="3"/>
  </r>
  <r>
    <n v="7449"/>
    <x v="3963"/>
    <x v="0"/>
    <x v="3961"/>
    <s v="Toka McBaror"/>
    <s v="Ramsey Nouah, Jim Iyke, Ayo Makun, Falz, Richard Mofe-Damijo, Iretiola Doyle, Damilola Adegbite, Rosaline Meurer, Jide Kosoko, Ali Nuhu, Segun Arinze, Francis Duru"/>
    <n v="12"/>
    <x v="9"/>
    <s v="Nigeria"/>
    <n v="1"/>
    <x v="1216"/>
    <x v="5"/>
    <x v="5"/>
    <s v="106 min"/>
    <n v="106"/>
    <n v="106"/>
    <n v="41.409256487528452"/>
    <s v=""/>
    <s v="Comedies, International Movies"/>
    <x v="4"/>
    <s v="Comedies, International Movies"/>
    <n v="2"/>
  </r>
  <r>
    <n v="7462"/>
    <x v="3964"/>
    <x v="0"/>
    <x v="3962"/>
    <s v="Tarsem Singh"/>
    <s v="Julia Roberts, Lily Collins, Armie Hammer, Nathan Lane, Mare Winningham, Michael Lerner, Sean Bean, Robert Emms, Danny Woodburn, Martin Klebba, Sebastian Saraceno, Jordan Prentice, Mark Povinelli, Joe Gnoffo, Ronald Lee Clark"/>
    <n v="15"/>
    <x v="0"/>
    <s v="United States, Canada"/>
    <n v="2"/>
    <x v="492"/>
    <x v="11"/>
    <x v="7"/>
    <s v="106 min"/>
    <n v="106"/>
    <n v="106"/>
    <n v="41.409256487528452"/>
    <s v=""/>
    <s v="Children &amp; Family Movies, Comedies"/>
    <x v="0"/>
    <s v="Children &amp; Family Movies, Comedies"/>
    <n v="2"/>
  </r>
  <r>
    <n v="7646"/>
    <x v="3965"/>
    <x v="0"/>
    <x v="3963"/>
    <s v="Poj Arnon"/>
    <m/>
    <n v="0"/>
    <x v="2"/>
    <m/>
    <n v="0"/>
    <x v="437"/>
    <x v="4"/>
    <x v="5"/>
    <s v="106 min"/>
    <n v="106"/>
    <n v="106"/>
    <n v="41.409256487528452"/>
    <s v=""/>
    <s v="Comedies, Horror Movies, International Movies"/>
    <x v="4"/>
    <s v="Comedies, Horror Movies, International Movies"/>
    <n v="3"/>
  </r>
  <r>
    <n v="7790"/>
    <x v="3966"/>
    <x v="0"/>
    <x v="3964"/>
    <s v="Ashish R. Shukla"/>
    <s v="Chandan Roy Sanyal, Elena Kazan, Kumar Mayank, Sonia Bindra, Arfi Lamba"/>
    <n v="5"/>
    <x v="17"/>
    <s v="India, Switzerland"/>
    <n v="2"/>
    <x v="75"/>
    <x v="8"/>
    <x v="5"/>
    <s v="106 min"/>
    <n v="106"/>
    <n v="106"/>
    <n v="41.409256487528452"/>
    <s v=""/>
    <s v="Dramas, Independent Movies, International Movies"/>
    <x v="2"/>
    <s v="Dramas, Independent Movies, International Movies"/>
    <n v="3"/>
  </r>
  <r>
    <n v="7810"/>
    <x v="3967"/>
    <x v="0"/>
    <x v="3965"/>
    <s v="Marc Forster"/>
    <s v="Daniel Craig, Olga Kurylenko, Mathieu Amalric, Judi Dench, Giancarlo Giannini, Gemma Arterton, Jeffrey Wright, David Harbour, Jesper Christensen, Anatole Taubman"/>
    <n v="10"/>
    <x v="6"/>
    <s v="United Kingdom, United States"/>
    <n v="2"/>
    <x v="1183"/>
    <x v="13"/>
    <x v="2"/>
    <s v="106 min"/>
    <n v="106"/>
    <n v="106"/>
    <n v="41.409256487528452"/>
    <s v=""/>
    <s v="Action &amp; Adventure"/>
    <x v="1"/>
    <s v="Action &amp; Adventure"/>
    <n v="1"/>
  </r>
  <r>
    <n v="7982"/>
    <x v="3968"/>
    <x v="0"/>
    <x v="3966"/>
    <s v="Asif Kapadia"/>
    <s v="Ayrton Senna, Alain Prost, Frank Williams"/>
    <n v="3"/>
    <x v="6"/>
    <s v="United Kingdom, France, United States"/>
    <n v="3"/>
    <x v="164"/>
    <x v="10"/>
    <x v="2"/>
    <s v="106 min"/>
    <n v="106"/>
    <n v="106"/>
    <n v="41.409256487528452"/>
    <s v=""/>
    <s v="Documentaries, International Movies, Sports Movies"/>
    <x v="3"/>
    <s v="Documentaries, International Movies, Sports Movies"/>
    <n v="3"/>
  </r>
  <r>
    <n v="8060"/>
    <x v="3969"/>
    <x v="0"/>
    <x v="3967"/>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n v="20"/>
    <x v="0"/>
    <s v="United States"/>
    <n v="1"/>
    <x v="1184"/>
    <x v="12"/>
    <x v="7"/>
    <s v="106 min"/>
    <n v="106"/>
    <n v="106"/>
    <n v="41.409256487528452"/>
    <s v=""/>
    <s v="Dramas, Faith &amp; Spirituality, Sports Movies"/>
    <x v="2"/>
    <s v="Dramas, Faith &amp; Spirituality, Sports Movies"/>
    <n v="3"/>
  </r>
  <r>
    <n v="8085"/>
    <x v="3970"/>
    <x v="0"/>
    <x v="3968"/>
    <s v="David Mackenzie"/>
    <s v="Jack O'Connell, Ben Mendelsohn, Rupert Friend, Sam Spruell, Anthony Welsh, David Ajala, Peter Ferdinando, Gershwyn Eustache Jnr, Ashley Chin, Raphael Sowole, Gilly Gilchrist, Tommy McDonnell"/>
    <n v="12"/>
    <x v="6"/>
    <s v="United Kingdom"/>
    <n v="1"/>
    <x v="667"/>
    <x v="8"/>
    <x v="5"/>
    <s v="106 min"/>
    <n v="106"/>
    <n v="106"/>
    <n v="41.409256487528452"/>
    <s v=""/>
    <s v="Dramas, Independent Movies, International Movies"/>
    <x v="2"/>
    <s v="Dramas, Independent Movies, International Movies"/>
    <n v="3"/>
  </r>
  <r>
    <n v="8091"/>
    <x v="3971"/>
    <x v="0"/>
    <x v="3969"/>
    <s v="Arjun Gourisaria, Moinak Biswas"/>
    <s v="Suman Mukhopadhyay"/>
    <n v="1"/>
    <x v="17"/>
    <s v="India"/>
    <n v="1"/>
    <x v="45"/>
    <x v="10"/>
    <x v="1"/>
    <s v="106 min"/>
    <n v="106"/>
    <n v="106"/>
    <n v="41.409256487528452"/>
    <s v=""/>
    <s v="Dramas, International Movies"/>
    <x v="2"/>
    <s v="Dramas, International Movies"/>
    <n v="2"/>
  </r>
  <r>
    <n v="8106"/>
    <x v="3972"/>
    <x v="0"/>
    <x v="3970"/>
    <s v="Ivan Reitman"/>
    <s v="Bill Murray, Harold Ramis, Warren Oates, P.J. Soles, Sean Young, John Candy, John Larroquette, John Voldstad, John Diehl, Lance LeGault, Judge Reinhold"/>
    <n v="11"/>
    <x v="0"/>
    <s v="United States"/>
    <n v="1"/>
    <x v="184"/>
    <x v="50"/>
    <x v="12"/>
    <s v="106 min"/>
    <n v="106"/>
    <n v="106"/>
    <n v="41.409256487528452"/>
    <s v=""/>
    <s v="Classic Movies, Comedies, Cult Movies"/>
    <x v="5"/>
    <s v="Classic Movies, Comedies, Cult Movies"/>
    <n v="3"/>
  </r>
  <r>
    <n v="8234"/>
    <x v="3973"/>
    <x v="0"/>
    <x v="3971"/>
    <s v="Graham Phillips, Parker Phillips"/>
    <s v="Graham Phillips, Shawn Hatosy, Jamie McShane, Sydney Schafer, Tokala Black Elk, Jacqueline Toboni, Mike McColl, Jacob Ming-Trent"/>
    <n v="8"/>
    <x v="0"/>
    <s v="United States"/>
    <n v="1"/>
    <x v="1365"/>
    <x v="2"/>
    <x v="5"/>
    <s v="106 min"/>
    <n v="106"/>
    <n v="106"/>
    <n v="41.409256487528452"/>
    <s v=""/>
    <s v="Independent Movies, Thrillers"/>
    <x v="15"/>
    <s v="Independent Movies, Thrillers"/>
    <n v="2"/>
  </r>
  <r>
    <n v="8289"/>
    <x v="3974"/>
    <x v="0"/>
    <x v="3972"/>
    <s v="James Ponsoldt"/>
    <s v="Jason Segel, Jesse Eisenberg, Becky Ann Baker, Anna Chlumsky, Joan Cusack, Mamie Gummer, Ron Livingston, Mickey Sumner"/>
    <n v="8"/>
    <x v="0"/>
    <s v="United States"/>
    <n v="1"/>
    <x v="696"/>
    <x v="4"/>
    <x v="12"/>
    <s v="106 min"/>
    <n v="106"/>
    <n v="106"/>
    <n v="41.409256487528452"/>
    <s v=""/>
    <s v="Dramas, Independent Movies"/>
    <x v="2"/>
    <s v="Dramas, Independent Movies"/>
    <n v="2"/>
  </r>
  <r>
    <n v="8315"/>
    <x v="3975"/>
    <x v="0"/>
    <x v="3973"/>
    <s v="Scott Walker"/>
    <s v="Nicolas Cage, John Cusack, Vanessa Hudgens, Dean Norris, Radha Mitchell, 50 Cent, Kevin Dunn, Olga Valentina, Michael McGrady, Jodi Lyn O'Keefe"/>
    <n v="10"/>
    <x v="0"/>
    <s v="United States"/>
    <n v="1"/>
    <x v="854"/>
    <x v="8"/>
    <x v="12"/>
    <s v="106 min"/>
    <n v="106"/>
    <n v="106"/>
    <n v="41.409256487528452"/>
    <s v=""/>
    <s v="Dramas, Thrillers"/>
    <x v="2"/>
    <s v="Dramas, Thrillers"/>
    <n v="2"/>
  </r>
  <r>
    <n v="8373"/>
    <x v="3976"/>
    <x v="0"/>
    <x v="3974"/>
    <s v="Robin Swicord"/>
    <s v="Maria Bello, Emily Blunt, Kathy Baker, Amy Brenneman, Maggie Grace, Jimmy Smits, Hugh Dancy, Marc Blucas, Lynn Redgrave, Kevin Zegers, Nancy Travis"/>
    <n v="11"/>
    <x v="0"/>
    <s v="United States"/>
    <n v="1"/>
    <x v="941"/>
    <x v="37"/>
    <x v="2"/>
    <s v="106 min"/>
    <n v="106"/>
    <n v="106"/>
    <n v="41.409256487528452"/>
    <s v=""/>
    <s v="Comedies, Dramas, Romantic Movies"/>
    <x v="4"/>
    <s v="Comedies, Dramas, Romantic Movies"/>
    <n v="3"/>
  </r>
  <r>
    <n v="8445"/>
    <x v="3977"/>
    <x v="0"/>
    <x v="3975"/>
    <s v="Wenn V. Deramas"/>
    <s v="Ai-Ai de las Alas, Shaina Magdayao, Carlo Aquino, Alwyn Uytingco, Eugene Domingo, Deejay Durano, Serena Dalrymple, Jiro Manio, Yuki Kadooka, Cherry Pie Picache, Gloria Diaz"/>
    <n v="11"/>
    <x v="48"/>
    <s v="Philippines"/>
    <n v="1"/>
    <x v="1291"/>
    <x v="13"/>
    <x v="6"/>
    <s v="106 min"/>
    <n v="106"/>
    <n v="106"/>
    <n v="41.409256487528452"/>
    <s v=""/>
    <s v="Comedies, International Movies"/>
    <x v="4"/>
    <s v="Comedies, International Movies"/>
    <n v="2"/>
  </r>
  <r>
    <n v="8526"/>
    <x v="3978"/>
    <x v="0"/>
    <x v="3976"/>
    <s v="Tony Scott"/>
    <s v="Denzel Washington, John Travolta, Luis Guzm√°n, Victor Gojcaj, Robert Vataj, John Turturro, Michael Rispoli, Ramon Rodriguez, James Gandolfini, John Benjamin Hickey, Alex Kaluzhsky, Gbenga Akinnagbe"/>
    <n v="12"/>
    <x v="0"/>
    <s v="United States, United Kingdom"/>
    <n v="2"/>
    <x v="184"/>
    <x v="16"/>
    <x v="12"/>
    <s v="106 min"/>
    <n v="106"/>
    <n v="106"/>
    <n v="41.409256487528452"/>
    <s v=""/>
    <s v="Action &amp; Adventure"/>
    <x v="1"/>
    <s v="Action &amp; Adventure"/>
    <n v="1"/>
  </r>
  <r>
    <n v="8547"/>
    <x v="3979"/>
    <x v="0"/>
    <x v="3977"/>
    <s v="Jean-Pierre Dardenne, Luc Dardenne"/>
    <s v="Ad√®le Haenel, Olivier Bonnaud, J√©r√©mie Renier, Louka Minnella, Christelle Cornil, Olivier Gourmet, Fabrizio Rongione, Thomas Doret"/>
    <n v="8"/>
    <x v="47"/>
    <s v="Belgium, France"/>
    <n v="2"/>
    <x v="468"/>
    <x v="9"/>
    <x v="5"/>
    <s v="106 min"/>
    <n v="106"/>
    <n v="106"/>
    <n v="41.409256487528452"/>
    <s v=""/>
    <s v="Dramas, International Movies"/>
    <x v="2"/>
    <s v="Dramas, International Movies"/>
    <n v="2"/>
  </r>
  <r>
    <n v="8675"/>
    <x v="3980"/>
    <x v="0"/>
    <x v="3978"/>
    <s v="Gurinder Chadha"/>
    <s v="Hugh Bonneville, Gillian Anderson, Manish Dayal, Huma Qureshi, Michael Gambon, David Hayman, Simon Callow, Denzil Smith, Neeraj Kabi, Tanveer Ghani, Om Puri, Lily Travers"/>
    <n v="12"/>
    <x v="6"/>
    <s v="United Kingdom, India, Sweden"/>
    <n v="3"/>
    <x v="468"/>
    <x v="3"/>
    <x v="11"/>
    <s v="106 min"/>
    <n v="106"/>
    <n v="106"/>
    <n v="41.409256487528452"/>
    <s v=""/>
    <s v="Dramas"/>
    <x v="2"/>
    <s v="Dramas"/>
    <n v="1"/>
  </r>
  <r>
    <n v="8683"/>
    <x v="3981"/>
    <x v="0"/>
    <x v="3979"/>
    <s v="Yƒ±lmaz Erdoƒüan"/>
    <s v="Yƒ±lmaz Erdoƒüan, Tarƒ±k Akan, Altan Erkekli, Cezmi Baskƒ±n, ƒ∞clal Aydƒ±n, Demet Akbaƒü, Tuba √únsal, Tolga √áevik"/>
    <n v="8"/>
    <x v="61"/>
    <s v="Turkey"/>
    <n v="1"/>
    <x v="63"/>
    <x v="26"/>
    <x v="11"/>
    <s v="106 min"/>
    <n v="106"/>
    <n v="106"/>
    <n v="41.409256487528452"/>
    <s v=""/>
    <s v="Comedies, Dramas, International Movies"/>
    <x v="4"/>
    <s v="Comedies, Dramas, International Movies"/>
    <n v="3"/>
  </r>
  <r>
    <n v="8743"/>
    <x v="3982"/>
    <x v="0"/>
    <x v="3980"/>
    <s v="Barry Sonnenfeld"/>
    <s v="Will Smith, Kevin Kline, Kenneth Branagh, Salma Hayek, M. Emmet Walsh, Ted Levine, Frederique Van Der Wal, Musetta Vander, Sofia Eng, Bai Ling"/>
    <n v="10"/>
    <x v="0"/>
    <s v="United States"/>
    <n v="1"/>
    <x v="165"/>
    <x v="41"/>
    <x v="2"/>
    <s v="106 min"/>
    <n v="106"/>
    <n v="106"/>
    <n v="41.409256487528452"/>
    <s v=""/>
    <s v="Action &amp; Adventure, Comedies, Sci-Fi &amp; Fantasy"/>
    <x v="1"/>
    <s v="Action &amp; Adventure, Comedies, Sci-Fi &amp; Fantasy"/>
    <n v="3"/>
  </r>
  <r>
    <n v="8752"/>
    <x v="3983"/>
    <x v="0"/>
    <x v="3981"/>
    <s v="Zach Braff"/>
    <s v="Zach Braff, Kate Hudson, Donald Faison, Joey King, Josh Gad, Jim Parsons, Pierce Gagnon, Mandy Patinkin, Ashley Greene, Michael Weston"/>
    <n v="10"/>
    <x v="0"/>
    <s v="United States"/>
    <n v="1"/>
    <x v="628"/>
    <x v="0"/>
    <x v="12"/>
    <s v="106 min"/>
    <n v="106"/>
    <n v="106"/>
    <n v="41.409256487528452"/>
    <s v=""/>
    <s v="Comedies, Dramas, Independent Movies"/>
    <x v="4"/>
    <s v="Comedies, Dramas, Independent Movies"/>
    <n v="3"/>
  </r>
  <r>
    <n v="8769"/>
    <x v="3984"/>
    <x v="0"/>
    <x v="3982"/>
    <s v="Alfonso Cuar√≥n"/>
    <s v="Maribel Verd√∫, Gael Garc√≠a Bernal, Diego Luna, Daniel Gim√©nez Cacho, Ana L√≥pez Mercado, Nathan Grinberg, Ver√≥nica Langer, Mar√≠a Aura, Giselle Audirac, Arturo R√≠os, Andr√©s Almeida, Diana Bracho, Emilio Echevarr√≠a"/>
    <n v="13"/>
    <x v="15"/>
    <s v="Mexico"/>
    <n v="1"/>
    <x v="23"/>
    <x v="22"/>
    <x v="12"/>
    <s v="106 min"/>
    <n v="106"/>
    <n v="106"/>
    <n v="41.409256487528452"/>
    <s v=""/>
    <s v="Dramas, Independent Movies, International Movies"/>
    <x v="2"/>
    <s v="Dramas, Independent Movies, International Movies"/>
    <n v="3"/>
  </r>
  <r>
    <n v="181"/>
    <x v="3985"/>
    <x v="0"/>
    <x v="3983"/>
    <s v="Peter Segal"/>
    <s v="Eddie Murphy, Janet Jackson, Larry Miller, John Ales, Richard Gant, Anna Maria Horsford, Melinda McGraw, Jamal Mixon, Gabriel Williams, Chris Elliott"/>
    <n v="10"/>
    <x v="2"/>
    <m/>
    <n v="0"/>
    <x v="344"/>
    <x v="32"/>
    <x v="2"/>
    <s v="107 min"/>
    <n v="107"/>
    <n v="107"/>
    <n v="55.279261380694336"/>
    <s v=""/>
    <s v="Comedies, Romantic Movies"/>
    <x v="4"/>
    <s v="Comedies, Romantic Movies"/>
    <n v="2"/>
  </r>
  <r>
    <n v="192"/>
    <x v="3986"/>
    <x v="0"/>
    <x v="3984"/>
    <s v="Taylor Sheridan"/>
    <s v="Jeremy Renner, Elizabeth Olsen, Jon Bernthal, Gil Birmingham, Kelsey Asbille, Tantoo Cardinal, Teo Briones, Matthew Del Negro, Hugh Dillon, Julia Jones, James Jordan, Eric Lange, Martin Sensmeier, Mason Davis, Graham Greene"/>
    <n v="15"/>
    <x v="6"/>
    <s v="United Kingdom, Canada, United States"/>
    <n v="3"/>
    <x v="1174"/>
    <x v="3"/>
    <x v="12"/>
    <s v="107 min"/>
    <n v="107"/>
    <n v="107"/>
    <n v="55.279261380694336"/>
    <s v=""/>
    <s v="Dramas, Independent Movies"/>
    <x v="2"/>
    <s v="Dramas, Independent Movies"/>
    <n v="2"/>
  </r>
  <r>
    <n v="439"/>
    <x v="3987"/>
    <x v="0"/>
    <x v="3985"/>
    <s v="Kathryn Fasegha"/>
    <s v="Beverly Naya, Mawuli Gavor, Ajoke Silva, Jide Kosoko, Toyin Abraham, Okey Uzoeshi, Deyemi Okanlawon, Shaffy Bello, Tina Mba, Efe Irele"/>
    <n v="10"/>
    <x v="2"/>
    <m/>
    <n v="0"/>
    <x v="1088"/>
    <x v="1"/>
    <x v="6"/>
    <s v="107 min"/>
    <n v="107"/>
    <n v="107"/>
    <n v="55.279261380694336"/>
    <s v=""/>
    <s v="Dramas, International Movies, Romantic Movies"/>
    <x v="2"/>
    <s v="Dramas, International Movies, Romantic Movies"/>
    <n v="3"/>
  </r>
  <r>
    <n v="551"/>
    <x v="3988"/>
    <x v="0"/>
    <x v="3986"/>
    <s v="Leigh Janiak"/>
    <s v="Kiana Madeira, Olivia Scott Welch, Benjamin Flores Jr., Julia Rehwald, Fred Hechinger, Ashley Zukerman, Maya Hawke, Darrell Britt-Gibson, Jordana Spiro, Jordyn DiNatale"/>
    <n v="10"/>
    <x v="2"/>
    <m/>
    <n v="0"/>
    <x v="1089"/>
    <x v="6"/>
    <x v="12"/>
    <s v="107 min"/>
    <n v="107"/>
    <n v="107"/>
    <n v="55.279261380694336"/>
    <s v=""/>
    <s v="Horror Movies, LGBTQ Movies"/>
    <x v="9"/>
    <s v="Horror Movies, LGBTQ Movies"/>
    <n v="2"/>
  </r>
  <r>
    <n v="857"/>
    <x v="3989"/>
    <x v="0"/>
    <x v="3987"/>
    <s v="Uduak-Obong Patrick"/>
    <s v="Okey Uzoeshi, Angel Unigwe, Nifemi Lawal, Alex Usifo, Gloria Anozie-Young, Shushu Abubakar, Aproko Doctor"/>
    <n v="7"/>
    <x v="2"/>
    <m/>
    <n v="0"/>
    <x v="88"/>
    <x v="1"/>
    <x v="5"/>
    <s v="107 min"/>
    <n v="107"/>
    <n v="107"/>
    <n v="55.279261380694336"/>
    <s v=""/>
    <s v="Dramas, International Movies"/>
    <x v="2"/>
    <s v="Dramas, International Movies"/>
    <n v="2"/>
  </r>
  <r>
    <n v="879"/>
    <x v="3990"/>
    <x v="0"/>
    <x v="3988"/>
    <s v="Cecilia Verheyden"/>
    <s v="Frank Lammers, Elise Schaap, Huub Stapel, Monic Hendrickx, Raymond Thiry, Maarten Heijmans, Yannick van de Velde"/>
    <n v="7"/>
    <x v="47"/>
    <s v="Belgium, Netherlands"/>
    <n v="2"/>
    <x v="103"/>
    <x v="6"/>
    <x v="5"/>
    <s v="107 min"/>
    <n v="107"/>
    <n v="107"/>
    <n v="55.279261380694336"/>
    <s v=""/>
    <s v="Dramas, International Movies, Thrillers"/>
    <x v="2"/>
    <s v="Dramas, International Movies, Thrillers"/>
    <n v="3"/>
  </r>
  <r>
    <n v="882"/>
    <x v="3991"/>
    <x v="0"/>
    <x v="3989"/>
    <s v="Donovan Marsh"/>
    <s v="Erica Wessels, Hlubi Mboya, Deon Lotz, Brendon Daniels, Mothusi Magano"/>
    <n v="5"/>
    <x v="18"/>
    <s v="South Africa"/>
    <n v="1"/>
    <x v="103"/>
    <x v="6"/>
    <x v="5"/>
    <s v="107 min"/>
    <n v="107"/>
    <n v="107"/>
    <n v="55.279261380694336"/>
    <s v=""/>
    <s v="Dramas, International Movies, Thrillers"/>
    <x v="2"/>
    <s v="Dramas, International Movies, Thrillers"/>
    <n v="3"/>
  </r>
  <r>
    <n v="893"/>
    <x v="3992"/>
    <x v="0"/>
    <x v="3990"/>
    <s v="Aditya Kripalani"/>
    <s v="Shalini Vatsa, Chitrangada Chakraborty, Vinay Sharma, Sonal Joshi, Kritika Pande"/>
    <n v="5"/>
    <x v="17"/>
    <s v="India"/>
    <n v="1"/>
    <x v="363"/>
    <x v="5"/>
    <x v="5"/>
    <s v="107 min"/>
    <n v="107"/>
    <n v="107"/>
    <n v="55.279261380694336"/>
    <s v=""/>
    <s v="Dramas, Independent Movies, International Movies"/>
    <x v="2"/>
    <s v="Dramas, Independent Movies, International Movies"/>
    <n v="3"/>
  </r>
  <r>
    <n v="914"/>
    <x v="3993"/>
    <x v="0"/>
    <x v="3991"/>
    <s v="Stanley Menino D'Costa"/>
    <s v="Sooraj Pancholi, Isabelle Kaif, Rajpal Yadav, Waluscha D'Souza, Natasha Powell, Martin Rycroft, Amrit Maghera, Saqib Saleem"/>
    <n v="8"/>
    <x v="17"/>
    <s v="India"/>
    <n v="1"/>
    <x v="118"/>
    <x v="1"/>
    <x v="6"/>
    <s v="107 min"/>
    <n v="107"/>
    <n v="107"/>
    <n v="55.279261380694336"/>
    <s v=""/>
    <s v="Dramas, International Movies, Romantic Movies"/>
    <x v="2"/>
    <s v="Dramas, International Movies, Romantic Movies"/>
    <n v="3"/>
  </r>
  <r>
    <n v="981"/>
    <x v="3994"/>
    <x v="0"/>
    <x v="3992"/>
    <s v="Sel√ßuk Aydemir"/>
    <s v="Ahmet Kural, Murat Cemcir, Rasim √ñztekin, Devrim Yakut, Barƒ±≈ü Yƒ±ldƒ±z, ƒ∞nan Ula≈ü Torun, ≈ûinasi Yurtsever, Erdal Tosun"/>
    <n v="8"/>
    <x v="61"/>
    <s v="Turkey"/>
    <n v="1"/>
    <x v="14"/>
    <x v="4"/>
    <x v="5"/>
    <s v="107 min"/>
    <n v="107"/>
    <n v="107"/>
    <n v="55.279261380694336"/>
    <s v=""/>
    <s v="Comedies, International Movies"/>
    <x v="4"/>
    <s v="Comedies, International Movies"/>
    <n v="2"/>
  </r>
  <r>
    <n v="1089"/>
    <x v="3995"/>
    <x v="0"/>
    <x v="3993"/>
    <s v="Ben Falcone"/>
    <s v="Melissa McCarthy, Octavia Spencer, Jason Bateman, Bobby Cannavale, Pom Klementieff, Melissa Leo, Taylor Mosby, Marcella Lowery, Melissa Ponzio"/>
    <n v="9"/>
    <x v="0"/>
    <s v="United States"/>
    <n v="1"/>
    <x v="104"/>
    <x v="6"/>
    <x v="2"/>
    <s v="107 min"/>
    <n v="107"/>
    <n v="107"/>
    <n v="55.279261380694336"/>
    <s v=""/>
    <s v="Action &amp; Adventure, Comedies"/>
    <x v="1"/>
    <s v="Action &amp; Adventure, Comedies"/>
    <n v="2"/>
  </r>
  <r>
    <n v="1136"/>
    <x v="3996"/>
    <x v="0"/>
    <x v="3994"/>
    <s v="John Luessenhop"/>
    <s v="Matt Dillon, Paul Walker, Chris Brown, Idris Elba, Jay Hernandez, Hayden Christensen, Michael Ealy, T.I., Marianne Jean-Baptiste, Zoe Saldana, Steve Harris, Johnathon Schaech"/>
    <n v="12"/>
    <x v="0"/>
    <s v="United States"/>
    <n v="1"/>
    <x v="537"/>
    <x v="10"/>
    <x v="2"/>
    <s v="107 min"/>
    <n v="107"/>
    <n v="107"/>
    <n v="55.279261380694336"/>
    <s v=""/>
    <s v="Action &amp; Adventure"/>
    <x v="1"/>
    <s v="Action &amp; Adventure"/>
    <n v="1"/>
  </r>
  <r>
    <n v="1220"/>
    <x v="3997"/>
    <x v="0"/>
    <x v="3995"/>
    <s v="Tolga √ñrnek"/>
    <s v="Tolga √áevik, Cengiz Bozkurt, Melis Birkan, Tuna √áevik"/>
    <n v="4"/>
    <x v="61"/>
    <s v="Turkey"/>
    <n v="1"/>
    <x v="929"/>
    <x v="9"/>
    <x v="6"/>
    <s v="107 min"/>
    <n v="107"/>
    <n v="107"/>
    <n v="55.279261380694336"/>
    <s v=""/>
    <s v="Comedies, Dramas, Independent Movies"/>
    <x v="4"/>
    <s v="Comedies, Dramas, Independent Movies"/>
    <n v="3"/>
  </r>
  <r>
    <n v="1261"/>
    <x v="3998"/>
    <x v="0"/>
    <x v="3996"/>
    <s v="Dani de la Orden"/>
    <s v="√Ålvaro Cervantes, Susana Abaitua, Luis Zahera, Clara Segura, Aixa Villagr√°n, Paula Malia, Nil Cardoner, Txell Aixendri, Alberto San Juan"/>
    <n v="9"/>
    <x v="14"/>
    <s v="Spain"/>
    <n v="1"/>
    <x v="119"/>
    <x v="6"/>
    <x v="5"/>
    <s v="107 min"/>
    <n v="107"/>
    <n v="107"/>
    <n v="55.279261380694336"/>
    <s v=""/>
    <s v="Comedies, International Movies, Romantic Movies"/>
    <x v="4"/>
    <s v="Comedies, International Movies, Romantic Movies"/>
    <n v="3"/>
  </r>
  <r>
    <n v="1312"/>
    <x v="3999"/>
    <x v="0"/>
    <x v="3997"/>
    <s v="Hamisha Daryani Ahuja"/>
    <s v="Ini Dima-Okojie, Ruslaan Mumtaz, Richard Mofe-Damijo, Joke Silva, Sujata Sehgal, Koye Kekere Ekun, Hamisha Daryani Ahuja, Anee Icha, Ibrahim Suleiman, Osas Ighodaro, Broda Shaggi"/>
    <n v="11"/>
    <x v="9"/>
    <s v="Nigeria"/>
    <n v="1"/>
    <x v="1366"/>
    <x v="6"/>
    <x v="1"/>
    <s v="107 min"/>
    <n v="107"/>
    <n v="107"/>
    <n v="55.279261380694336"/>
    <s v=""/>
    <s v="Comedies, Dramas, International Movies"/>
    <x v="4"/>
    <s v="Comedies, Dramas, International Movies"/>
    <n v="3"/>
  </r>
  <r>
    <n v="1345"/>
    <x v="4000"/>
    <x v="0"/>
    <x v="3998"/>
    <s v="Rocco Ricciardulli"/>
    <s v="Riccardo Scamarcio, Gaia Bermani Amaral, Valentina Cervi, Antonio Gerardi, Federica Torchetti, Anna Maria de Luca, Lucia Zotti, Nicoletta Carbonara, Donato Placido, Mimmo Mignemi"/>
    <n v="10"/>
    <x v="24"/>
    <s v="Italy"/>
    <n v="1"/>
    <x v="864"/>
    <x v="1"/>
    <x v="5"/>
    <s v="107 min"/>
    <n v="107"/>
    <n v="107"/>
    <n v="55.279261380694336"/>
    <s v=""/>
    <s v="Dramas, International Movies, Romantic Movies"/>
    <x v="2"/>
    <s v="Dramas, International Movies, Romantic Movies"/>
    <n v="3"/>
  </r>
  <r>
    <n v="1369"/>
    <x v="4001"/>
    <x v="0"/>
    <x v="3999"/>
    <s v="Llu√≠s Qu√≠lez"/>
    <s v="Javier Guti√©rrez, Karra Elejalde, Luis Callejo, Andr√©s Gertr√∫dix, Isak Ferriz, √âdgar Vittorino, Miquel Gelabert, Florin Opritescu, √Älex Monner, Patrick Criado"/>
    <n v="10"/>
    <x v="14"/>
    <s v="Spain"/>
    <n v="1"/>
    <x v="1367"/>
    <x v="6"/>
    <x v="5"/>
    <s v="107 min"/>
    <n v="107"/>
    <n v="107"/>
    <n v="55.279261380694336"/>
    <s v=""/>
    <s v="Action &amp; Adventure, International Movies"/>
    <x v="1"/>
    <s v="Action &amp; Adventure, International Movies"/>
    <n v="2"/>
  </r>
  <r>
    <n v="1551"/>
    <x v="4002"/>
    <x v="0"/>
    <x v="4000"/>
    <s v="Shaun Paul Piccinino"/>
    <s v="Lauren Swickard, Josh Swickard, Ali Afshar, David Del Rio, Natalia Mann, Katelyn Epperly, Gunnar Anderson, Julie Lancaster, Amanda Detmer"/>
    <n v="9"/>
    <x v="0"/>
    <s v="United States"/>
    <n v="1"/>
    <x v="1368"/>
    <x v="1"/>
    <x v="2"/>
    <s v="107 min"/>
    <n v="107"/>
    <n v="107"/>
    <n v="55.279261380694336"/>
    <s v=""/>
    <s v="Comedies, Romantic Movies"/>
    <x v="4"/>
    <s v="Comedies, Romantic Movies"/>
    <n v="2"/>
  </r>
  <r>
    <n v="1566"/>
    <x v="4003"/>
    <x v="0"/>
    <x v="4001"/>
    <s v="Theodore Boborol"/>
    <s v="Enrique Gil, Liza Soberano, Yves Flores, Sue Ramirez, Erin Ocampo, Yayo Aguila, Alex Diaz, Jon Lucas, Chienna Filomeno, Marco Gumabao, Myrtle Sarrosa, Kyra Custodio, Miguel Vergara, Tonton Gutierrez, Ricky Davao, Sunshine Cruz"/>
    <n v="16"/>
    <x v="48"/>
    <s v="Philippines"/>
    <n v="1"/>
    <x v="1369"/>
    <x v="9"/>
    <x v="4"/>
    <s v="107 min"/>
    <n v="107"/>
    <n v="107"/>
    <n v="55.279261380694336"/>
    <s v=""/>
    <s v="International Movies, Romantic Movies"/>
    <x v="7"/>
    <s v="International Movies, Romantic Movies"/>
    <n v="2"/>
  </r>
  <r>
    <n v="1683"/>
    <x v="4004"/>
    <x v="0"/>
    <x v="4002"/>
    <s v="Cathy Garcia-Molina"/>
    <s v="Sharon Cuneta, Richard Gomez, Kathryn Bernardo, Liza Lorena, Freddie Webb, Tommy Esguerra, Joross Gamboa, Tobie Dela Cruz"/>
    <n v="8"/>
    <x v="48"/>
    <s v="Philippines"/>
    <n v="1"/>
    <x v="1181"/>
    <x v="5"/>
    <x v="4"/>
    <s v="107 min"/>
    <n v="107"/>
    <n v="107"/>
    <n v="55.279261380694336"/>
    <s v=""/>
    <s v="Comedies, Dramas, International Movies"/>
    <x v="4"/>
    <s v="Comedies, Dramas, International Movies"/>
    <n v="3"/>
  </r>
  <r>
    <n v="1708"/>
    <x v="4005"/>
    <x v="0"/>
    <x v="4003"/>
    <s v="Cathy Garcia-Molina"/>
    <s v="John Lloyd Cruz, Sarah Geronimo, Dante Rivero, Rowell Santiago, Johnny Revilla, Bing Pimental, Daphne Ose√±a-Paez, Al Tantay, Irma Adlawan, Arno Morales, Miles Ocampo"/>
    <n v="11"/>
    <x v="48"/>
    <s v="Philippines"/>
    <n v="1"/>
    <x v="762"/>
    <x v="13"/>
    <x v="4"/>
    <s v="107 min"/>
    <n v="107"/>
    <n v="107"/>
    <n v="55.279261380694336"/>
    <s v=""/>
    <s v="International Movies, Romantic Movies"/>
    <x v="7"/>
    <s v="International Movies, Romantic Movies"/>
    <n v="2"/>
  </r>
  <r>
    <n v="1769"/>
    <x v="4006"/>
    <x v="0"/>
    <x v="4004"/>
    <s v="Christopher Cain"/>
    <s v="Pat Morita, Hilary Swank, Michael Ironside, Constance Towers, Chris Conrad, Arsenio &quot;Sonny&quot; Trinidad, Michael Cavalieri, Walton Goggins"/>
    <n v="8"/>
    <x v="0"/>
    <s v="United States"/>
    <n v="1"/>
    <x v="79"/>
    <x v="28"/>
    <x v="7"/>
    <s v="107 min"/>
    <n v="107"/>
    <n v="107"/>
    <n v="55.279261380694336"/>
    <s v=""/>
    <s v="Action &amp; Adventure, Dramas, Sports Movies"/>
    <x v="1"/>
    <s v="Action &amp; Adventure, Dramas, Sports Movies"/>
    <n v="3"/>
  </r>
  <r>
    <n v="1771"/>
    <x v="4007"/>
    <x v="0"/>
    <x v="4005"/>
    <s v="Shaun Paul Piccinino"/>
    <s v="Matt Jones, Noureen DeWulf, John Ducey, Matty Cardarople, Jeff Fahey, Christina Moore, Gabriel Tigerman, Ali Afshar, Tyler Jacob Moore, Jessica Serfaty"/>
    <n v="10"/>
    <x v="0"/>
    <s v="United States"/>
    <n v="1"/>
    <x v="79"/>
    <x v="1"/>
    <x v="12"/>
    <s v="107 min"/>
    <n v="107"/>
    <n v="107"/>
    <n v="55.279261380694336"/>
    <s v=""/>
    <s v="Comedies, Sports Movies"/>
    <x v="4"/>
    <s v="Comedies, Sports Movies"/>
    <n v="2"/>
  </r>
  <r>
    <n v="1837"/>
    <x v="4008"/>
    <x v="0"/>
    <x v="4006"/>
    <s v="David 'Tosh' Gitonga, Michael Jones"/>
    <s v="Brenda Wairimu, Nick Mutuma, Catherine Kamau, Pascal Tokodi, Patricia Kihoro, Pierra Makena, Bridget Shighadi, Brian Ogola, Illya Frank, Aseem Sharma, Arthur Sanya, Justin Mirichii, Maqbul Mohammed"/>
    <n v="13"/>
    <x v="38"/>
    <s v="Kenya"/>
    <n v="1"/>
    <x v="702"/>
    <x v="5"/>
    <x v="5"/>
    <s v="107 min"/>
    <n v="107"/>
    <n v="107"/>
    <n v="55.279261380694336"/>
    <s v=""/>
    <s v="Comedies, International Movies, Romantic Movies"/>
    <x v="4"/>
    <s v="Comedies, International Movies, Romantic Movies"/>
    <n v="3"/>
  </r>
  <r>
    <n v="1897"/>
    <x v="4009"/>
    <x v="0"/>
    <x v="4007"/>
    <s v="Kenneth Gyang"/>
    <s v="Beverly Osu, Sharon Ooja, Omowunmi Dada, Pearl Okorie, Wofai Samuel, Ikechukwu Onunaku, Kemi Lala Akindoju, Blossom Chukwujekwu, Adebukola Oladipupo, Omoni Oboli, Segun Arinze, Ada Ameh, Sambasa Nzeribe, Patrick Doyle, Gregory Ojefua"/>
    <n v="15"/>
    <x v="9"/>
    <s v="Nigeria"/>
    <n v="1"/>
    <x v="31"/>
    <x v="1"/>
    <x v="5"/>
    <s v="107 min"/>
    <n v="107"/>
    <n v="107"/>
    <n v="55.279261380694336"/>
    <s v=""/>
    <s v="Dramas, International Movies"/>
    <x v="2"/>
    <s v="Dramas, International Movies"/>
    <n v="2"/>
  </r>
  <r>
    <n v="1900"/>
    <x v="4010"/>
    <x v="0"/>
    <x v="4008"/>
    <s v="Burak Aksak"/>
    <s v="Binnur Kaya, Demet √ñzdemir, Uraz Kaygƒ±laroƒülu, Okan √áabalar, Bora Cengiz, Nergis √ñzt√ºrk, Berat Yenilmez, Meltem G√ºlen√ß, Hakan Salƒ±nmƒ±≈ü"/>
    <n v="9"/>
    <x v="61"/>
    <s v="Turkey"/>
    <n v="1"/>
    <x v="31"/>
    <x v="3"/>
    <x v="5"/>
    <s v="107 min"/>
    <n v="107"/>
    <n v="107"/>
    <n v="55.279261380694336"/>
    <s v=""/>
    <s v="Comedies, International Movies, Romantic Movies"/>
    <x v="4"/>
    <s v="Comedies, International Movies, Romantic Movies"/>
    <n v="3"/>
  </r>
  <r>
    <n v="2088"/>
    <x v="4011"/>
    <x v="0"/>
    <x v="4009"/>
    <s v="Chris Roland, Maradona Dias Dos Santos"/>
    <s v="Paulo Americano, Raul Rosario, Rapulana Seiphemo, David O'Hara, Hakeem Kae-Kazim, Neide Vieira, Cigano Satyohamba, Nompilo Gwala"/>
    <n v="8"/>
    <x v="18"/>
    <s v="South Africa, Angola"/>
    <n v="2"/>
    <x v="998"/>
    <x v="1"/>
    <x v="5"/>
    <s v="107 min"/>
    <n v="107"/>
    <n v="107"/>
    <n v="55.279261380694336"/>
    <s v=""/>
    <s v="Action &amp; Adventure, International Movies"/>
    <x v="1"/>
    <s v="Action &amp; Adventure, International Movies"/>
    <n v="2"/>
  </r>
  <r>
    <n v="2098"/>
    <x v="4012"/>
    <x v="0"/>
    <x v="4010"/>
    <m/>
    <m/>
    <n v="0"/>
    <x v="6"/>
    <s v="United Kingdom"/>
    <n v="1"/>
    <x v="113"/>
    <x v="1"/>
    <x v="2"/>
    <s v="107 min"/>
    <n v="107"/>
    <n v="107"/>
    <n v="55.279261380694336"/>
    <s v=""/>
    <s v="Documentaries, International Movies, Sports Movies"/>
    <x v="3"/>
    <s v="Documentaries, International Movies, Sports Movies"/>
    <n v="3"/>
  </r>
  <r>
    <n v="2281"/>
    <x v="4013"/>
    <x v="0"/>
    <x v="4011"/>
    <s v="Satish Rajwade"/>
    <s v="Shiv Pandit, Piaa Bajpai"/>
    <n v="2"/>
    <x v="17"/>
    <s v="India"/>
    <n v="1"/>
    <x v="794"/>
    <x v="0"/>
    <x v="5"/>
    <s v="107 min"/>
    <n v="107"/>
    <n v="107"/>
    <n v="55.279261380694336"/>
    <s v=""/>
    <s v="Comedies, International Movies, Romantic Movies"/>
    <x v="4"/>
    <s v="Comedies, International Movies, Romantic Movies"/>
    <n v="3"/>
  </r>
  <r>
    <n v="2295"/>
    <x v="4014"/>
    <x v="0"/>
    <x v="4012"/>
    <s v="LP"/>
    <s v="Nasim Pedrad, Anna Camp, Lamorne Morris, Heather Graham, Robbie Amell, Sarah Burns, Jessica Chaffin"/>
    <n v="7"/>
    <x v="0"/>
    <s v="United States"/>
    <n v="1"/>
    <x v="813"/>
    <x v="1"/>
    <x v="5"/>
    <s v="107 min"/>
    <n v="107"/>
    <n v="107"/>
    <n v="55.279261380694336"/>
    <s v=""/>
    <s v="Comedies, Romantic Movies"/>
    <x v="4"/>
    <s v="Comedies, Romantic Movies"/>
    <n v="2"/>
  </r>
  <r>
    <n v="2311"/>
    <x v="4015"/>
    <x v="0"/>
    <x v="4013"/>
    <s v="Barry Avrich"/>
    <s v="David Foster"/>
    <n v="1"/>
    <x v="8"/>
    <s v="Canada"/>
    <n v="1"/>
    <x v="1035"/>
    <x v="2"/>
    <x v="5"/>
    <s v="107 min"/>
    <n v="107"/>
    <n v="107"/>
    <n v="55.279261380694336"/>
    <s v=""/>
    <s v="Documentaries, Music &amp; Musicals"/>
    <x v="3"/>
    <s v="Documentaries, Music &amp; Musicals"/>
    <n v="2"/>
  </r>
  <r>
    <n v="2334"/>
    <x v="4016"/>
    <x v="0"/>
    <x v="4014"/>
    <s v="Eduardo Roy Jr."/>
    <s v="Ronwaldo Martin, Hasmine Killip, Maria Isabel Lopez, Raymond Lee, Erlinda Villalobos, Sue Prado"/>
    <n v="6"/>
    <x v="48"/>
    <s v="Philippines"/>
    <n v="1"/>
    <x v="1166"/>
    <x v="9"/>
    <x v="5"/>
    <s v="107 min"/>
    <n v="107"/>
    <n v="107"/>
    <n v="55.279261380694336"/>
    <s v=""/>
    <s v="Dramas, Independent Movies, International Movies"/>
    <x v="2"/>
    <s v="Dramas, Independent Movies, International Movies"/>
    <n v="3"/>
  </r>
  <r>
    <n v="2505"/>
    <x v="4017"/>
    <x v="0"/>
    <x v="4015"/>
    <s v="Ali Ragab"/>
    <s v="Mohamed Saad, Hassan Hosny, Ragaa Al-Geddawy, Yasmin Abdulaziz, Alaa Morsy"/>
    <n v="5"/>
    <x v="5"/>
    <s v="Egypt"/>
    <n v="1"/>
    <x v="1052"/>
    <x v="37"/>
    <x v="1"/>
    <s v="107 min"/>
    <n v="107"/>
    <n v="107"/>
    <n v="55.279261380694336"/>
    <s v=""/>
    <s v="Comedies, International Movies"/>
    <x v="4"/>
    <s v="Comedies, International Movies"/>
    <n v="2"/>
  </r>
  <r>
    <n v="2561"/>
    <x v="4018"/>
    <x v="0"/>
    <x v="4016"/>
    <s v="Pedro Flores Maldonado"/>
    <s v="Yidd√° Eslava, Juli√°n Zucchi, Andr√©s Salas, Magdyel Ugaz, Pietro Sibille, Saskia Bernaola, Sebasti√°n Monteghirfo, Mayra Olivera"/>
    <n v="8"/>
    <x v="2"/>
    <m/>
    <n v="0"/>
    <x v="901"/>
    <x v="1"/>
    <x v="5"/>
    <s v="107 min"/>
    <n v="107"/>
    <n v="107"/>
    <n v="55.279261380694336"/>
    <s v=""/>
    <s v="Comedies, International Movies, Romantic Movies"/>
    <x v="4"/>
    <s v="Comedies, International Movies, Romantic Movies"/>
    <n v="3"/>
  </r>
  <r>
    <n v="2588"/>
    <x v="4019"/>
    <x v="0"/>
    <x v="4017"/>
    <s v="Shirish Kunder"/>
    <s v="Jacqueline Fernandez, Manoj Bajpayee, Mohit Raina, Zayn Marie Khan"/>
    <n v="4"/>
    <x v="17"/>
    <s v="India"/>
    <n v="1"/>
    <x v="40"/>
    <x v="1"/>
    <x v="5"/>
    <s v="107 min"/>
    <n v="107"/>
    <n v="107"/>
    <n v="55.279261380694336"/>
    <s v=""/>
    <s v="International Movies, Thrillers"/>
    <x v="7"/>
    <s v="International Movies, Thrillers"/>
    <n v="2"/>
  </r>
  <r>
    <n v="2614"/>
    <x v="4020"/>
    <x v="0"/>
    <x v="4018"/>
    <s v="Sermiyan Midyat"/>
    <s v="Sermiyan Midyat, ≈ûafak Sezer, Nicole Faria, Burak Satƒ±bol"/>
    <n v="4"/>
    <x v="61"/>
    <s v="Turkey, India"/>
    <n v="2"/>
    <x v="1245"/>
    <x v="9"/>
    <x v="5"/>
    <s v="107 min"/>
    <n v="107"/>
    <n v="107"/>
    <n v="55.279261380694336"/>
    <s v=""/>
    <s v="Action &amp; Adventure, Comedies, International Movies"/>
    <x v="1"/>
    <s v="Action &amp; Adventure, Comedies, International Movies"/>
    <n v="3"/>
  </r>
  <r>
    <n v="2627"/>
    <x v="4021"/>
    <x v="0"/>
    <x v="4019"/>
    <s v="Jonathan Augustin"/>
    <s v="Moin Khan, Nyla Masood, Saagar Kale, Neha Bam, Aneesha Shah, Damian Alexander D'Souza, Kaustubh Narain, Shilpa Iyer, Nil Mani, Pallas Prajapati"/>
    <n v="10"/>
    <x v="17"/>
    <s v="India"/>
    <n v="1"/>
    <x v="1146"/>
    <x v="1"/>
    <x v="5"/>
    <s v="107 min"/>
    <n v="107"/>
    <n v="107"/>
    <n v="55.279261380694336"/>
    <s v=""/>
    <s v="Dramas, Independent Movies, International Movies"/>
    <x v="2"/>
    <s v="Dramas, Independent Movies, International Movies"/>
    <n v="3"/>
  </r>
  <r>
    <n v="2643"/>
    <x v="4022"/>
    <x v="0"/>
    <x v="4020"/>
    <s v="Chakri Toleti"/>
    <s v="Nayanthara, Bhoomika Chawla, Prem Kathir, Rohini Hattangadi, Pratap Pothen, Julian Freund"/>
    <n v="6"/>
    <x v="17"/>
    <s v="India"/>
    <n v="1"/>
    <x v="492"/>
    <x v="2"/>
    <x v="1"/>
    <s v="107 min"/>
    <n v="107"/>
    <n v="107"/>
    <n v="55.279261380694336"/>
    <s v=""/>
    <s v="International Movies, Thrillers"/>
    <x v="7"/>
    <s v="International Movies, Thrillers"/>
    <n v="2"/>
  </r>
  <r>
    <n v="2647"/>
    <x v="4023"/>
    <x v="0"/>
    <x v="4021"/>
    <s v="Upi Avianto"/>
    <s v="Bunga Citra Lestari, Reza Rahadian, Alex Abbad, Bront Palarae, Chew Kin Wah, Atikah Suhaime, Iskandar Zulkarnain, Melissa Karim, Richard Oh, Ting Tan"/>
    <n v="10"/>
    <x v="43"/>
    <s v="Indonesia"/>
    <n v="1"/>
    <x v="1129"/>
    <x v="9"/>
    <x v="4"/>
    <s v="107 min"/>
    <n v="107"/>
    <n v="107"/>
    <n v="55.279261380694336"/>
    <s v=""/>
    <s v="Comedies, International Movies"/>
    <x v="4"/>
    <s v="Comedies, International Movies"/>
    <n v="2"/>
  </r>
  <r>
    <n v="2688"/>
    <x v="4024"/>
    <x v="0"/>
    <x v="4022"/>
    <s v="Tope Oshin"/>
    <s v="Jemima Osunde, Blossom Chukwujekwu, Kate Henshaw-Nuttal, Dakore Akande, Wale Ojo, Wofai Fada, Osas Ighodaro Ajibade, Falz, Daniel Effiong, Adeolu Adefarasin"/>
    <n v="10"/>
    <x v="9"/>
    <s v="Nigeria"/>
    <n v="1"/>
    <x v="244"/>
    <x v="5"/>
    <x v="1"/>
    <s v="107 min"/>
    <n v="107"/>
    <n v="107"/>
    <n v="55.279261380694336"/>
    <s v=""/>
    <s v="Dramas, International Movies"/>
    <x v="2"/>
    <s v="Dramas, International Movies"/>
    <n v="2"/>
  </r>
  <r>
    <n v="2713"/>
    <x v="4025"/>
    <x v="0"/>
    <x v="4023"/>
    <s v="Armando Iannucci"/>
    <s v="Steve Buscemi, Simon Russell Beale, Paddy Considine, Rupert Friend, Jason Isaacs, Michael Palin, Andrea Riseborough, Jeffrey Tambor, Olga Kurylenko, Paul Chahidi"/>
    <n v="10"/>
    <x v="6"/>
    <s v="United Kingdom, France, Belgium, Canada, United States"/>
    <n v="5"/>
    <x v="252"/>
    <x v="3"/>
    <x v="12"/>
    <s v="107 min"/>
    <n v="107"/>
    <n v="107"/>
    <n v="55.279261380694336"/>
    <s v=""/>
    <s v="Comedies, Dramas, Independent Movies"/>
    <x v="4"/>
    <s v="Comedies, Dramas, Independent Movies"/>
    <n v="3"/>
  </r>
  <r>
    <n v="2746"/>
    <x v="4026"/>
    <x v="0"/>
    <x v="4024"/>
    <s v="Floria Sigismondi"/>
    <s v="Kristen Stewart, Dakota Fanning, Michael Shannon, Stella Maeve, Scout Taylor-Compton, Alia Shawkat, Riley Keough, Johnny Lewis, Tatum O'Neal, Brett Cullen, Hannah Marks"/>
    <n v="11"/>
    <x v="0"/>
    <s v="United States"/>
    <n v="1"/>
    <x v="579"/>
    <x v="10"/>
    <x v="12"/>
    <s v="107 min"/>
    <n v="107"/>
    <n v="107"/>
    <n v="55.279261380694336"/>
    <s v=""/>
    <s v="Dramas, Independent Movies, Music &amp; Musicals"/>
    <x v="2"/>
    <s v="Dramas, Independent Movies, Music &amp; Musicals"/>
    <n v="3"/>
  </r>
  <r>
    <n v="2757"/>
    <x v="4027"/>
    <x v="0"/>
    <x v="4025"/>
    <s v="Rakesh Ranjan Kumar"/>
    <s v="Lorena Franco, Bijesh Jayarajan, Neet Chowdhary, Rajeev Gaursingh, Karran Jeet, Rajesh Sharma, Gautam Kurup, Poonam Mathur, Salman Khan, Manish Devkush"/>
    <n v="10"/>
    <x v="17"/>
    <s v="India"/>
    <n v="1"/>
    <x v="734"/>
    <x v="2"/>
    <x v="5"/>
    <s v="107 min"/>
    <n v="107"/>
    <n v="107"/>
    <n v="55.279261380694336"/>
    <s v=""/>
    <s v="Dramas, Independent Movies, International Movies"/>
    <x v="2"/>
    <s v="Dramas, Independent Movies, International Movies"/>
    <n v="3"/>
  </r>
  <r>
    <n v="3020"/>
    <x v="4028"/>
    <x v="0"/>
    <x v="4026"/>
    <s v="Yoshiyuki Momose"/>
    <s v="Kento Yamazaki, Mackenyu, Mei Nagano, Mamoru Miyano, Maaya Sakamoto, Yuki Kaji, Kenjiro Tsuda, Koichi Yamadera, Masatoh Ibu, Tsuyoshi Muro"/>
    <n v="10"/>
    <x v="1"/>
    <s v="Japan"/>
    <n v="1"/>
    <x v="594"/>
    <x v="2"/>
    <x v="1"/>
    <s v="107 min"/>
    <n v="107"/>
    <n v="107"/>
    <n v="55.279261380694336"/>
    <s v=""/>
    <s v="Action &amp; Adventure, Anime Features, Children &amp; Family Movies"/>
    <x v="1"/>
    <s v="Action &amp; Adventure, Anime Features, Children &amp; Family Movies"/>
    <n v="3"/>
  </r>
  <r>
    <n v="3116"/>
    <x v="4029"/>
    <x v="0"/>
    <x v="4027"/>
    <s v="Omoni Oboli"/>
    <s v="Omoni Oboli, Alexx Ekubo, Chinedu Ikedieze, Joseph Benjamin, Yvonne Jegede, Anthony Monjaro, Taiwo Familoni, Jude Chukwuka, Emilyn Johnson-Ekpo, Udoka Oyeka"/>
    <n v="10"/>
    <x v="2"/>
    <m/>
    <n v="0"/>
    <x v="682"/>
    <x v="4"/>
    <x v="5"/>
    <s v="107 min"/>
    <n v="107"/>
    <n v="107"/>
    <n v="55.279261380694336"/>
    <s v=""/>
    <s v="Dramas, International Movies"/>
    <x v="2"/>
    <s v="Dramas, International Movies"/>
    <n v="2"/>
  </r>
  <r>
    <n v="3155"/>
    <x v="4030"/>
    <x v="0"/>
    <x v="4028"/>
    <s v="Biodun Stephen"/>
    <s v="Mercy Johnson, Jim Iyke, Toyin Abraham, Sola Sobowale, Akin Lewis, Bayray McNwizu, Roxy Antak, Frank Donga, Ken Erics, Fathia Balogun"/>
    <n v="10"/>
    <x v="2"/>
    <m/>
    <n v="0"/>
    <x v="903"/>
    <x v="5"/>
    <x v="1"/>
    <s v="107 min"/>
    <n v="107"/>
    <n v="107"/>
    <n v="55.279261380694336"/>
    <s v=""/>
    <s v="Dramas, International Movies, Romantic Movies"/>
    <x v="2"/>
    <s v="Dramas, International Movies, Romantic Movies"/>
    <n v="3"/>
  </r>
  <r>
    <n v="3168"/>
    <x v="4031"/>
    <x v="0"/>
    <x v="4029"/>
    <s v="Pascal Amanfo"/>
    <s v="Kanayo O. Kanayo, Tonto Dikeh, Jackie Appiah, Odunlade Adekola, Toyin Aimakhu, Osita Iheme, Francis Odega, Calista Okoronkwo, Susan Peters, Roselyn Ngissah"/>
    <n v="10"/>
    <x v="2"/>
    <m/>
    <n v="0"/>
    <x v="175"/>
    <x v="3"/>
    <x v="1"/>
    <s v="107 min"/>
    <n v="107"/>
    <n v="107"/>
    <n v="55.279261380694336"/>
    <s v=""/>
    <s v="Dramas, International Movies"/>
    <x v="2"/>
    <s v="Dramas, International Movies"/>
    <n v="2"/>
  </r>
  <r>
    <n v="3210"/>
    <x v="4032"/>
    <x v="0"/>
    <x v="4030"/>
    <s v="Moses Inwang"/>
    <s v="Ramsey Nouah, Chigul, Sola Sobowale, Ireti Doyle, Ben Touitou, Francis Onwochei, Ememobong Nkana, Emem Inwang, Patrick Onyeke"/>
    <n v="9"/>
    <x v="9"/>
    <s v="Nigeria"/>
    <n v="1"/>
    <x v="657"/>
    <x v="5"/>
    <x v="5"/>
    <s v="107 min"/>
    <n v="107"/>
    <n v="107"/>
    <n v="55.279261380694336"/>
    <s v=""/>
    <s v="Comedies, International Movies, Thrillers"/>
    <x v="4"/>
    <s v="Comedies, International Movies, Thrillers"/>
    <n v="3"/>
  </r>
  <r>
    <n v="3212"/>
    <x v="4033"/>
    <x v="0"/>
    <x v="4031"/>
    <s v="Mandla Dube"/>
    <s v="Thabo Rametsi, Thabo Malema, Welile Nzuza, Jafta Mamabolo, Louw Venter, Pearl Thusi"/>
    <n v="6"/>
    <x v="18"/>
    <s v="South Africa"/>
    <n v="1"/>
    <x v="657"/>
    <x v="9"/>
    <x v="5"/>
    <s v="107 min"/>
    <n v="107"/>
    <n v="107"/>
    <n v="55.279261380694336"/>
    <s v=""/>
    <s v="Dramas, International Movies"/>
    <x v="2"/>
    <s v="Dramas, International Movies"/>
    <n v="2"/>
  </r>
  <r>
    <n v="3262"/>
    <x v="4034"/>
    <x v="0"/>
    <x v="4032"/>
    <s v="Sarah Gavron"/>
    <s v="Carey Mulligan, Helena Bonham Carter, Brendan Gleeson, Anne-Marie Duff, Ben Whishaw, Romola Garai, Meryl Streep, Finbar Lynch, Natalie Press, Samuel West, Geoff Bell, Amanda Lawrence, Shelley Longworth"/>
    <n v="13"/>
    <x v="6"/>
    <s v="United Kingdom, France"/>
    <n v="2"/>
    <x v="735"/>
    <x v="4"/>
    <x v="2"/>
    <s v="107 min"/>
    <n v="107"/>
    <n v="107"/>
    <n v="55.279261380694336"/>
    <s v=""/>
    <s v="Dramas, International Movies"/>
    <x v="2"/>
    <s v="Dramas, International Movies"/>
    <n v="2"/>
  </r>
  <r>
    <n v="3265"/>
    <x v="4035"/>
    <x v="0"/>
    <x v="4033"/>
    <s v="Wash Westmoreland"/>
    <s v="Alicia Vikander, Riley Keough, Naoki Kobayashi, Jack Huston, Kiki Sukezane, Yoshiko Sakuma, Ken Yamamura, Kazuhiro Muroyama, Akiko Iwase, Crystal Kay"/>
    <n v="10"/>
    <x v="6"/>
    <s v="United Kingdom, Japan, United States"/>
    <n v="3"/>
    <x v="176"/>
    <x v="2"/>
    <x v="12"/>
    <s v="107 min"/>
    <n v="107"/>
    <n v="107"/>
    <n v="55.279261380694336"/>
    <s v=""/>
    <s v="Dramas, Romantic Movies"/>
    <x v="2"/>
    <s v="Dramas, Romantic Movies"/>
    <n v="2"/>
  </r>
  <r>
    <n v="3349"/>
    <x v="4036"/>
    <x v="0"/>
    <x v="4034"/>
    <s v="Marco Bonfanti"/>
    <s v="Elio Germano, Michela Cescon, Elena Cotta, Silvia D'Amico, Vincent Scarito"/>
    <n v="5"/>
    <x v="24"/>
    <s v="Italy, Belgium"/>
    <n v="2"/>
    <x v="55"/>
    <x v="2"/>
    <x v="5"/>
    <s v="107 min"/>
    <n v="107"/>
    <n v="107"/>
    <n v="55.279261380694336"/>
    <s v=""/>
    <s v="Dramas, International Movies"/>
    <x v="2"/>
    <s v="Dramas, International Movies"/>
    <n v="2"/>
  </r>
  <r>
    <n v="3523"/>
    <x v="4037"/>
    <x v="0"/>
    <x v="4035"/>
    <s v="Teng Huatao"/>
    <s v="Lu Han, Shu Qi, Shi Liang, Godfrey Gao, Wang Gongliang, Wang Sen, Sun Jialing, Vincent Matile"/>
    <n v="8"/>
    <x v="42"/>
    <s v="China"/>
    <n v="1"/>
    <x v="379"/>
    <x v="2"/>
    <x v="1"/>
    <s v="107 min"/>
    <n v="107"/>
    <n v="107"/>
    <n v="55.279261380694336"/>
    <s v=""/>
    <s v="Dramas, International Movies, Romantic Movies"/>
    <x v="2"/>
    <s v="Dramas, International Movies, Romantic Movies"/>
    <n v="3"/>
  </r>
  <r>
    <n v="3603"/>
    <x v="4038"/>
    <x v="0"/>
    <x v="4036"/>
    <s v="Aadish Keluskar"/>
    <s v="Khushboo Upadhyay, Rohit Kokate, Himanshu Kohli, Mohammed Shakir"/>
    <n v="4"/>
    <x v="17"/>
    <s v="India"/>
    <n v="1"/>
    <x v="178"/>
    <x v="5"/>
    <x v="5"/>
    <s v="107 min"/>
    <n v="107"/>
    <n v="107"/>
    <n v="55.279261380694336"/>
    <s v=""/>
    <s v="Dramas, Independent Movies, International Movies"/>
    <x v="2"/>
    <s v="Dramas, Independent Movies, International Movies"/>
    <n v="3"/>
  </r>
  <r>
    <n v="4065"/>
    <x v="4039"/>
    <x v="0"/>
    <x v="4037"/>
    <s v="Rodrigo Salom√≥n, Pietro Scappini"/>
    <s v="Luis Aguirre, Andrea Quattrocchi, Silvio Rodas, Felix Medina, Gonzalo Vivanco, Bruno Sosa, Andrea Frigerio, Mauricio A. Jortack, Rafael Rojas Doria, Roberto Weiss, Fabio Chamorro, Sergio Qui√±onez Rom√°n, David Gerber"/>
    <n v="13"/>
    <x v="71"/>
    <s v="Paraguay, Argentina"/>
    <n v="2"/>
    <x v="555"/>
    <x v="5"/>
    <x v="5"/>
    <s v="107 min"/>
    <n v="107"/>
    <n v="107"/>
    <n v="55.279261380694336"/>
    <s v=""/>
    <s v="Action &amp; Adventure, International Movies"/>
    <x v="1"/>
    <s v="Action &amp; Adventure, International Movies"/>
    <n v="2"/>
  </r>
  <r>
    <n v="4617"/>
    <x v="4040"/>
    <x v="0"/>
    <x v="4038"/>
    <s v="Ken Kwapis"/>
    <s v="Drew Barrymore, John Krasinski, Kristen Bell, Dermot Mulroney, Tim Blake Nelson, Vinessa Shaw, Ted Danson, Stephen Root, Rob Riggle, Michael Gaston"/>
    <n v="10"/>
    <x v="0"/>
    <s v="United States, United Kingdom"/>
    <n v="2"/>
    <x v="1370"/>
    <x v="11"/>
    <x v="7"/>
    <s v="107 min"/>
    <n v="107"/>
    <n v="107"/>
    <n v="55.279261380694336"/>
    <s v=""/>
    <s v="Children &amp; Family Movies, Dramas"/>
    <x v="0"/>
    <s v="Children &amp; Family Movies, Dramas"/>
    <n v="2"/>
  </r>
  <r>
    <n v="4794"/>
    <x v="4041"/>
    <x v="0"/>
    <x v="4039"/>
    <s v="K.C. Bokadia"/>
    <s v="Govinda, Priyanka Chopra, Kader Khan, Prem Chopra, Shakti Kapoor, Sharat Saxena, Himani Shivpuri, Johnny Lever"/>
    <n v="8"/>
    <x v="17"/>
    <s v="India"/>
    <n v="1"/>
    <x v="130"/>
    <x v="8"/>
    <x v="1"/>
    <s v="107 min"/>
    <n v="107"/>
    <n v="107"/>
    <n v="55.279261380694336"/>
    <s v=""/>
    <s v="Comedies, Dramas, International Movies"/>
    <x v="4"/>
    <s v="Comedies, Dramas, International Movies"/>
    <n v="3"/>
  </r>
  <r>
    <n v="4928"/>
    <x v="4042"/>
    <x v="0"/>
    <x v="4040"/>
    <s v="Liam O'Donnell"/>
    <s v="Frank Grillo, Bojana Novakovic, Jonny Weston, Callan Mulvey, Antonio Fargas, Yayan Ruhian, Pamelyn Chee, Jacob Vargas, Iko Uwais"/>
    <n v="9"/>
    <x v="0"/>
    <s v="United States, Canada, Indonesia, United Kingdom, China, Singapore"/>
    <n v="6"/>
    <x v="453"/>
    <x v="3"/>
    <x v="12"/>
    <s v="107 min"/>
    <n v="107"/>
    <n v="107"/>
    <n v="55.279261380694336"/>
    <s v=""/>
    <s v="Action &amp; Adventure, Sci-Fi &amp; Fantasy"/>
    <x v="1"/>
    <s v="Action &amp; Adventure, Sci-Fi &amp; Fantasy"/>
    <n v="2"/>
  </r>
  <r>
    <n v="5241"/>
    <x v="4043"/>
    <x v="0"/>
    <x v="4041"/>
    <s v="Vlad Yudin"/>
    <m/>
    <n v="0"/>
    <x v="0"/>
    <s v="United States"/>
    <n v="1"/>
    <x v="46"/>
    <x v="3"/>
    <x v="2"/>
    <s v="107 min"/>
    <n v="107"/>
    <n v="107"/>
    <n v="55.279261380694336"/>
    <s v=""/>
    <s v="Documentaries, Sports Movies"/>
    <x v="3"/>
    <s v="Documentaries, Sports Movies"/>
    <n v="2"/>
  </r>
  <r>
    <n v="5294"/>
    <x v="4044"/>
    <x v="0"/>
    <x v="4042"/>
    <s v="Toshiyuki Kubooka"/>
    <s v="Hiroaki Iwanaga, Takahiro Sakurai, Toa Yukinari, Yuki Kaji, Yoshiro Matsumoto, Minako Kotobuki, Takahiro Fujiwara, Kazuki Yao, Yuichi Nakamura, Aki Toyosaki, Akio Otsuka"/>
    <n v="11"/>
    <x v="1"/>
    <s v="Japan"/>
    <n v="1"/>
    <x v="87"/>
    <x v="8"/>
    <x v="5"/>
    <s v="107 min"/>
    <n v="107"/>
    <n v="107"/>
    <n v="55.279261380694336"/>
    <s v=""/>
    <s v="Action &amp; Adventure, Anime Features, International Movies"/>
    <x v="1"/>
    <s v="Action &amp; Adventure, Anime Features, International Movies"/>
    <n v="3"/>
  </r>
  <r>
    <n v="5529"/>
    <x v="4045"/>
    <x v="0"/>
    <x v="4043"/>
    <s v="Detlev Buck"/>
    <s v="Lina Larissa Strahl, Lisa-Marie Koroll, Tilman P√∂rzgen, Philipp Laude, Charly H√ºbner, Louis Held, Benjamin Lutzke, Max von der Groeben, Kostja Ullmann, Michael Maertens, Fabian Buch, Winnie B√∂we"/>
    <n v="12"/>
    <x v="10"/>
    <s v="Germany"/>
    <n v="1"/>
    <x v="1034"/>
    <x v="9"/>
    <x v="1"/>
    <s v="107 min"/>
    <n v="107"/>
    <n v="107"/>
    <n v="55.279261380694336"/>
    <s v=""/>
    <s v="Children &amp; Family Movies, Music &amp; Musicals"/>
    <x v="0"/>
    <s v="Children &amp; Family Movies, Music &amp; Musicals"/>
    <n v="2"/>
  </r>
  <r>
    <n v="5548"/>
    <x v="4046"/>
    <x v="0"/>
    <x v="4044"/>
    <s v="Avinash Arun"/>
    <s v="Amruta Subhash, Archit Deodhar, Parth Bhalerao, Gaurish Gawade, Atharva Upasni, Swandand Raikar, Shrikant Yadav, Umesh Jagtap, Shivalati Bokil, Jui Kahate"/>
    <n v="10"/>
    <x v="17"/>
    <s v="India"/>
    <n v="1"/>
    <x v="232"/>
    <x v="0"/>
    <x v="1"/>
    <s v="107 min"/>
    <n v="107"/>
    <n v="107"/>
    <n v="55.279261380694336"/>
    <s v=""/>
    <s v="Dramas, International Movies"/>
    <x v="2"/>
    <s v="Dramas, International Movies"/>
    <n v="2"/>
  </r>
  <r>
    <n v="5603"/>
    <x v="4047"/>
    <x v="0"/>
    <x v="4045"/>
    <s v="Sam Dunn, Scot McFadyen"/>
    <m/>
    <n v="0"/>
    <x v="8"/>
    <s v="Canada"/>
    <n v="1"/>
    <x v="619"/>
    <x v="10"/>
    <x v="5"/>
    <s v="107 min"/>
    <n v="107"/>
    <n v="107"/>
    <n v="55.279261380694336"/>
    <s v=""/>
    <s v="Documentaries, Music &amp; Musicals"/>
    <x v="3"/>
    <s v="Documentaries, Music &amp; Musicals"/>
    <n v="2"/>
  </r>
  <r>
    <n v="5715"/>
    <x v="4048"/>
    <x v="0"/>
    <x v="4046"/>
    <s v="Houda Benyamina"/>
    <s v="D√©borah Lukumuena, Jisca Kalvanda, K√©vin Mischel, Majdouline Idrissi, Oulaya Amamra, Yasin Houicha"/>
    <n v="6"/>
    <x v="11"/>
    <s v="France, Qatar"/>
    <n v="2"/>
    <x v="338"/>
    <x v="9"/>
    <x v="5"/>
    <s v="107 min"/>
    <n v="107"/>
    <n v="107"/>
    <n v="55.279261380694336"/>
    <s v=""/>
    <s v="Dramas, Independent Movies, International Movies"/>
    <x v="2"/>
    <s v="Dramas, Independent Movies, International Movies"/>
    <n v="3"/>
  </r>
  <r>
    <n v="5736"/>
    <x v="4049"/>
    <x v="0"/>
    <x v="4047"/>
    <s v="Emilio Mart√≠nez L√°zaro"/>
    <s v="Dani Rovira, Clara Lago, Karra Elejalde, Carmen Machi, Bel√©n Cuesta, Berto Romero, Rosa Mar√≠a Sard√†, Alfonso S√°nchez, Alberto L√≥pez, Josep Maria Riera"/>
    <n v="10"/>
    <x v="14"/>
    <s v="Spain"/>
    <n v="1"/>
    <x v="157"/>
    <x v="4"/>
    <x v="5"/>
    <s v="107 min"/>
    <n v="107"/>
    <n v="107"/>
    <n v="55.279261380694336"/>
    <s v=""/>
    <s v="Comedies, International Movies, Romantic Movies"/>
    <x v="4"/>
    <s v="Comedies, International Movies, Romantic Movies"/>
    <n v="3"/>
  </r>
  <r>
    <n v="5739"/>
    <x v="4050"/>
    <x v="0"/>
    <x v="4048"/>
    <s v="Werner Herzog"/>
    <s v="Werner Herzog"/>
    <n v="1"/>
    <x v="6"/>
    <s v="United Kingdom, Germany, Canada"/>
    <n v="3"/>
    <x v="662"/>
    <x v="9"/>
    <x v="6"/>
    <s v="107 min"/>
    <n v="107"/>
    <n v="107"/>
    <n v="55.279261380694336"/>
    <s v=""/>
    <s v="Documentaries"/>
    <x v="3"/>
    <s v="Documentaries"/>
    <n v="1"/>
  </r>
  <r>
    <n v="5874"/>
    <x v="4051"/>
    <x v="0"/>
    <x v="4049"/>
    <s v="Wilson Yip"/>
    <s v="Donnie Yen, Simon Yam, Louis Fan, Lam Ka Tung, Xing Yu, Wong You-nam, Chen Zhi Hui, Lynn Hung, Hiroyuki Ikeuchi"/>
    <n v="9"/>
    <x v="50"/>
    <s v="Hong Kong, China"/>
    <n v="2"/>
    <x v="1371"/>
    <x v="13"/>
    <x v="12"/>
    <s v="107 min"/>
    <n v="107"/>
    <n v="107"/>
    <n v="55.279261380694336"/>
    <s v=""/>
    <s v="Action &amp; Adventure, Dramas, International Movies"/>
    <x v="1"/>
    <s v="Action &amp; Adventure, Dramas, International Movies"/>
    <n v="3"/>
  </r>
  <r>
    <n v="5998"/>
    <x v="4052"/>
    <x v="0"/>
    <x v="4050"/>
    <m/>
    <s v="4Minute, B1A4, BtoB, ELSIE, EXID, EXO, Got7, INFINITE, KARA, Shinee, Sistar, VIXX, Nine Muses, BTS, Secret, Topp Dogg"/>
    <n v="16"/>
    <x v="28"/>
    <s v="South Korea"/>
    <n v="1"/>
    <x v="228"/>
    <x v="4"/>
    <x v="6"/>
    <s v="107 min"/>
    <n v="107"/>
    <n v="107"/>
    <n v="55.279261380694336"/>
    <s v=""/>
    <s v="International Movies, Music &amp; Musicals"/>
    <x v="7"/>
    <s v="International Movies, Music &amp; Musicals"/>
    <n v="2"/>
  </r>
  <r>
    <n v="6098"/>
    <x v="4053"/>
    <x v="0"/>
    <x v="4051"/>
    <s v="Antonio Campos"/>
    <s v="Ezra Miller, Addison Timlin, Jeremy Allen White, Michael Stuhlbarg, Emory Cohen, David Costabile, Rosemarie DeWitt, Dariusz M. Uczkowski, Gary Wilmes, Paul Sparks, Alexandra Neil, Lee Wilkof"/>
    <n v="12"/>
    <x v="0"/>
    <s v="United States"/>
    <n v="1"/>
    <x v="815"/>
    <x v="13"/>
    <x v="5"/>
    <s v="107 min"/>
    <n v="107"/>
    <n v="107"/>
    <n v="55.279261380694336"/>
    <s v=""/>
    <s v="Dramas, Independent Movies"/>
    <x v="2"/>
    <s v="Dramas, Independent Movies"/>
    <n v="2"/>
  </r>
  <r>
    <n v="6182"/>
    <x v="4054"/>
    <x v="0"/>
    <x v="4052"/>
    <s v="Christian Desmares, Franck Ekinci"/>
    <s v="Angela Galuppo, Paul Giamatti, Susan Sarandon, Tony Hale, J.K. Simmons, Tony Robinow, Mark Camacho, Tod Fennell, Carlos Alazraqui, Kari Wahlgren"/>
    <n v="10"/>
    <x v="11"/>
    <s v="France, Canada, Belgium"/>
    <n v="3"/>
    <x v="46"/>
    <x v="4"/>
    <x v="7"/>
    <s v="107 min"/>
    <n v="107"/>
    <n v="107"/>
    <n v="55.279261380694336"/>
    <s v=""/>
    <s v="Action &amp; Adventure, Comedies, International Movies"/>
    <x v="1"/>
    <s v="Action &amp; Adventure, Comedies, International Movies"/>
    <n v="3"/>
  </r>
  <r>
    <n v="6230"/>
    <x v="4055"/>
    <x v="0"/>
    <x v="4053"/>
    <s v="Manop Janjarasskul"/>
    <s v="Chalad Na Songkhla, Sahatchai 'Stop' Chumrum, Pornchai Hongrattanaporn, Kongsak Kaenmeepol, Samart Saengsa-Ngiam, Suthpong Kanithanon"/>
    <n v="6"/>
    <x v="51"/>
    <s v="Thailand"/>
    <n v="1"/>
    <x v="1209"/>
    <x v="43"/>
    <x v="5"/>
    <s v="107 min"/>
    <n v="107"/>
    <n v="107"/>
    <n v="55.279261380694336"/>
    <s v=""/>
    <s v="Dramas, International Movies"/>
    <x v="2"/>
    <s v="Dramas, International Movies"/>
    <n v="2"/>
  </r>
  <r>
    <n v="6623"/>
    <x v="4056"/>
    <x v="0"/>
    <x v="4054"/>
    <s v="Charles Martin Smith"/>
    <s v="Morgan Freeman, Ashley Judd, Harry Connick Jr., Kris Kristofferson, Nathan Gamble, Austin Stowell, Juliana Harkavy, Charles Martin Smith, Austin Highsmith, Cozi Zuehlsdorff"/>
    <n v="10"/>
    <x v="0"/>
    <s v="United States"/>
    <n v="1"/>
    <x v="635"/>
    <x v="0"/>
    <x v="7"/>
    <s v="107 min"/>
    <n v="107"/>
    <n v="107"/>
    <n v="55.279261380694336"/>
    <s v=""/>
    <s v="Children &amp; Family Movies, Dramas"/>
    <x v="0"/>
    <s v="Children &amp; Family Movies, Dramas"/>
    <n v="2"/>
  </r>
  <r>
    <n v="6704"/>
    <x v="4057"/>
    <x v="0"/>
    <x v="4055"/>
    <s v="Kurt Wimmer"/>
    <s v="Christian Bale, Emily Watson, Taye Diggs, Angus Macfadyen, Sean Bean, Sean Pertwee, Matthew Harbour, William Fichtner"/>
    <n v="8"/>
    <x v="0"/>
    <s v="United States"/>
    <n v="1"/>
    <x v="955"/>
    <x v="43"/>
    <x v="12"/>
    <s v="107 min"/>
    <n v="107"/>
    <n v="107"/>
    <n v="55.279261380694336"/>
    <s v=""/>
    <s v="Action &amp; Adventure, Dramas, Sci-Fi &amp; Fantasy"/>
    <x v="1"/>
    <s v="Action &amp; Adventure, Dramas, Sci-Fi &amp; Fantasy"/>
    <n v="3"/>
  </r>
  <r>
    <n v="6831"/>
    <x v="4058"/>
    <x v="0"/>
    <x v="4056"/>
    <s v="Hiroshi Katagiri"/>
    <s v="Eva Swan, Simon Phillips, Justin Gordon, Doug Jones, Lance Henriksen, Matthew Edward Hegstrom, Patrick Gorman, Sean Sprawling, Masashi Odate"/>
    <n v="9"/>
    <x v="1"/>
    <s v="Japan, United States"/>
    <n v="2"/>
    <x v="816"/>
    <x v="9"/>
    <x v="5"/>
    <s v="107 min"/>
    <n v="107"/>
    <n v="107"/>
    <n v="55.279261380694336"/>
    <s v=""/>
    <s v="Horror Movies, Thrillers"/>
    <x v="9"/>
    <s v="Horror Movies, Thrillers"/>
    <n v="2"/>
  </r>
  <r>
    <n v="6949"/>
    <x v="4059"/>
    <x v="0"/>
    <x v="4057"/>
    <s v="Kelly Noonan"/>
    <s v="Kelly Noonan, Deepak Chopra, Michael Beckwith, Joe Dispenza, Dr. Jeffrey Thompson, Gregg Braden, Joan Borysenko, Marianne Williamson"/>
    <n v="8"/>
    <x v="0"/>
    <s v="United States"/>
    <n v="1"/>
    <x v="33"/>
    <x v="3"/>
    <x v="1"/>
    <s v="107 min"/>
    <n v="107"/>
    <n v="107"/>
    <n v="55.279261380694336"/>
    <s v=""/>
    <s v="Documentaries"/>
    <x v="3"/>
    <s v="Documentaries"/>
    <n v="1"/>
  </r>
  <r>
    <n v="7037"/>
    <x v="4060"/>
    <x v="0"/>
    <x v="4058"/>
    <s v="Benjamin Turner, Gabe Turner"/>
    <s v="Usain Bolt"/>
    <n v="1"/>
    <x v="6"/>
    <s v="United Kingdom"/>
    <n v="1"/>
    <x v="46"/>
    <x v="9"/>
    <x v="7"/>
    <s v="107 min"/>
    <n v="107"/>
    <n v="107"/>
    <n v="55.279261380694336"/>
    <s v=""/>
    <s v="Documentaries, Sports Movies"/>
    <x v="3"/>
    <s v="Documentaries, Sports Movies"/>
    <n v="2"/>
  </r>
  <r>
    <n v="7151"/>
    <x v="4061"/>
    <x v="0"/>
    <x v="4059"/>
    <s v="Phil Morrison"/>
    <s v="Amy Adams, Embeth Davidtz, Ben McKenzie, Alessandro Nivola, Frank Hoyt Taylor, Celia Weston, Scott Wilson, Jill Wagner, Victoria Jackson, Chuck Russell, Jerry Minor, Matt Besser"/>
    <n v="12"/>
    <x v="0"/>
    <s v="United States"/>
    <n v="1"/>
    <x v="555"/>
    <x v="30"/>
    <x v="12"/>
    <s v="107 min"/>
    <n v="107"/>
    <n v="107"/>
    <n v="55.279261380694336"/>
    <s v=""/>
    <s v="Comedies, Dramas, Independent Movies"/>
    <x v="4"/>
    <s v="Comedies, Dramas, Independent Movies"/>
    <n v="3"/>
  </r>
  <r>
    <n v="7243"/>
    <x v="4062"/>
    <x v="0"/>
    <x v="4060"/>
    <s v="Stanley Tong"/>
    <s v="Jackie Chan, Disha Patani, Amyra Dastur, Sonu Sood, Aarif Rahman, Miya Muqi, Zhang Yixing, Eric Tsang"/>
    <n v="8"/>
    <x v="42"/>
    <s v="China, India, Nepal"/>
    <n v="3"/>
    <x v="1361"/>
    <x v="3"/>
    <x v="6"/>
    <s v="107 min"/>
    <n v="107"/>
    <n v="107"/>
    <n v="55.279261380694336"/>
    <s v=""/>
    <s v="Action &amp; Adventure, Comedies, International Movies"/>
    <x v="1"/>
    <s v="Action &amp; Adventure, Comedies, International Movies"/>
    <n v="3"/>
  </r>
  <r>
    <n v="7365"/>
    <x v="4063"/>
    <x v="0"/>
    <x v="4061"/>
    <s v="Pratim D. Gupta"/>
    <s v="Ritwick Chakraborty, Mamata Shankar, Paoli Dam, Kaya Blocksage, Sauraseni Maitra, Arjun Chakrabarty"/>
    <n v="6"/>
    <x v="17"/>
    <s v="India, France"/>
    <n v="2"/>
    <x v="180"/>
    <x v="3"/>
    <x v="6"/>
    <s v="107 min"/>
    <n v="107"/>
    <n v="107"/>
    <n v="55.279261380694336"/>
    <s v=""/>
    <s v="Dramas, International Movies"/>
    <x v="2"/>
    <s v="Dramas, International Movies"/>
    <n v="2"/>
  </r>
  <r>
    <n v="7404"/>
    <x v="4064"/>
    <x v="0"/>
    <x v="4062"/>
    <s v="Steven C. Miller"/>
    <s v="Bruce Willis, Christopher Meloni, Dave Bautista, Adrian Grenier, Johnathon Schaech, Lydia Hull, Tyler Jon Olson, Christopher Rob Bowen, Richie Chance"/>
    <n v="9"/>
    <x v="8"/>
    <s v="Canada, United States"/>
    <n v="2"/>
    <x v="189"/>
    <x v="9"/>
    <x v="12"/>
    <s v="107 min"/>
    <n v="107"/>
    <n v="107"/>
    <n v="55.279261380694336"/>
    <s v=""/>
    <s v="Action &amp; Adventure"/>
    <x v="1"/>
    <s v="Action &amp; Adventure"/>
    <n v="1"/>
  </r>
  <r>
    <n v="7473"/>
    <x v="4065"/>
    <x v="0"/>
    <x v="4063"/>
    <s v="David Blair"/>
    <s v="Iwan Rheon, Milo Gibson, Stefanie Martini, Marcin Doroci≈Ñski, Krystof H√°dek, Christopher Jaciow"/>
    <n v="6"/>
    <x v="6"/>
    <s v="United Kingdom, Poland"/>
    <n v="2"/>
    <x v="1237"/>
    <x v="5"/>
    <x v="5"/>
    <s v="107 min"/>
    <n v="107"/>
    <n v="107"/>
    <n v="55.279261380694336"/>
    <s v=""/>
    <s v="Action &amp; Adventure, Dramas"/>
    <x v="1"/>
    <s v="Action &amp; Adventure, Dramas"/>
    <n v="2"/>
  </r>
  <r>
    <n v="7642"/>
    <x v="4066"/>
    <x v="0"/>
    <x v="4064"/>
    <s v="Nacho G. Velilla"/>
    <s v="Yon Gonz√°lez, Juli√°n L√≥pez, Blanca Su√°rez, Malena Alterio, √örsula Corber√≥, Miki Esparb√©, Younes Bachir, Javier C√°mara, Carmen Machi, Jos√© Sacrist√°n"/>
    <n v="10"/>
    <x v="14"/>
    <s v="Spain"/>
    <n v="1"/>
    <x v="95"/>
    <x v="4"/>
    <x v="5"/>
    <s v="107 min"/>
    <n v="107"/>
    <n v="107"/>
    <n v="55.279261380694336"/>
    <s v=""/>
    <s v="Comedies, International Movies"/>
    <x v="4"/>
    <s v="Comedies, International Movies"/>
    <n v="2"/>
  </r>
  <r>
    <n v="7654"/>
    <x v="4067"/>
    <x v="0"/>
    <x v="4065"/>
    <s v="Pradip Kurbah"/>
    <s v="Sweety Pala, Merlvin Mukhim, Richard Kharpuri, Enshon Lamare, Mary Nonghuloo, Destina Mawrie, Anvil Laloo, Tashneem Lyngdoh"/>
    <n v="8"/>
    <x v="17"/>
    <s v="India"/>
    <n v="1"/>
    <x v="22"/>
    <x v="9"/>
    <x v="1"/>
    <s v="107 min"/>
    <n v="107"/>
    <n v="107"/>
    <n v="55.279261380694336"/>
    <s v=""/>
    <s v="Dramas, International Movies"/>
    <x v="2"/>
    <s v="Dramas, International Movies"/>
    <n v="2"/>
  </r>
  <r>
    <n v="7874"/>
    <x v="4068"/>
    <x v="0"/>
    <x v="4066"/>
    <s v="Ashok Nanda"/>
    <s v="Deepti Naval, Vijay Raaz, Meghna Naidu, Saadhika Randhawa, Ritisha Vijayvargya, Manoj Biddvai, Sayaji Shinde, Reema Lagoo"/>
    <n v="8"/>
    <x v="17"/>
    <s v="India"/>
    <n v="1"/>
    <x v="38"/>
    <x v="12"/>
    <x v="5"/>
    <s v="107 min"/>
    <n v="107"/>
    <n v="107"/>
    <n v="55.279261380694336"/>
    <s v=""/>
    <s v="Dramas, Independent Movies, International Movies"/>
    <x v="2"/>
    <s v="Dramas, Independent Movies, International Movies"/>
    <n v="3"/>
  </r>
  <r>
    <n v="7928"/>
    <x v="4069"/>
    <x v="0"/>
    <x v="4067"/>
    <s v="Amr Arafa"/>
    <s v="Ahmed Mekky, Nicole Saba, Mohamed Lotfy, Hussien El Imam, Dina El-Sherbiny, Said Tarabeek, Alaa Morsy, Edward Fouad, Abdalah Mishrif, Youssef Eid"/>
    <n v="10"/>
    <x v="5"/>
    <s v="Egypt"/>
    <n v="1"/>
    <x v="749"/>
    <x v="8"/>
    <x v="1"/>
    <s v="107 min"/>
    <n v="107"/>
    <n v="107"/>
    <n v="55.279261380694336"/>
    <s v=""/>
    <s v="Comedies, International Movies"/>
    <x v="4"/>
    <s v="Comedies, International Movies"/>
    <n v="2"/>
  </r>
  <r>
    <n v="8033"/>
    <x v="4070"/>
    <x v="0"/>
    <x v="4068"/>
    <s v="Renny Harlin"/>
    <s v="Jackie Chan, Johnny Knoxville, Fan Bingbing, Eric Tsang, Eve Torres, Winston Chao"/>
    <n v="6"/>
    <x v="42"/>
    <s v="China, Hong Kong, United States"/>
    <n v="3"/>
    <x v="134"/>
    <x v="9"/>
    <x v="2"/>
    <s v="107 min"/>
    <n v="107"/>
    <n v="107"/>
    <n v="55.279261380694336"/>
    <s v=""/>
    <s v="Action &amp; Adventure, Comedies"/>
    <x v="1"/>
    <s v="Action &amp; Adventure, Comedies"/>
    <n v="2"/>
  </r>
  <r>
    <n v="8040"/>
    <x v="4071"/>
    <x v="0"/>
    <x v="4069"/>
    <s v="Phillip Noyce"/>
    <s v="Sharon Stone, William Baldwin, Tom Berenger, Polly Walker, Colleen Camp, Amanda Foreman, Martin Landau, CCH Pounder, Nina Foch, Keene Curtis"/>
    <n v="10"/>
    <x v="0"/>
    <s v="United States"/>
    <n v="1"/>
    <x v="165"/>
    <x v="31"/>
    <x v="12"/>
    <s v="107 min"/>
    <n v="107"/>
    <n v="107"/>
    <n v="55.279261380694336"/>
    <s v=""/>
    <s v="Thrillers"/>
    <x v="12"/>
    <s v="Thrillers"/>
    <n v="1"/>
  </r>
  <r>
    <n v="8117"/>
    <x v="4072"/>
    <x v="0"/>
    <x v="4070"/>
    <s v="Saul Dibb"/>
    <s v="Michelle Williams, Matthias Schoenaerts, Kristin Scott Thomas, Sam Riley, Ruth Wilson, Tom Schilling, Harriet Walter, Alexandra Maria Lara, Margot Robbie, Lambert Wilson"/>
    <n v="10"/>
    <x v="6"/>
    <s v="United Kingdom, France, Canada, Belgium, United States"/>
    <n v="5"/>
    <x v="1372"/>
    <x v="0"/>
    <x v="5"/>
    <s v="107 min"/>
    <n v="107"/>
    <n v="107"/>
    <n v="55.279261380694336"/>
    <s v=""/>
    <s v="Dramas, International Movies, Romantic Movies"/>
    <x v="2"/>
    <s v="Dramas, International Movies, Romantic Movies"/>
    <n v="3"/>
  </r>
  <r>
    <n v="8185"/>
    <x v="4073"/>
    <x v="0"/>
    <x v="4071"/>
    <s v="Steven Spielberg"/>
    <s v="Jamie Bell, Andy Serkis, Daniel Craig, Nick Frost, Simon Pegg, Daniel Mays, Gad Elmaleh, Toby Jones, Joe Starr"/>
    <n v="9"/>
    <x v="0"/>
    <s v="United States, New Zealand, United Kingdom"/>
    <n v="3"/>
    <x v="84"/>
    <x v="12"/>
    <x v="7"/>
    <s v="107 min"/>
    <n v="107"/>
    <n v="107"/>
    <n v="55.279261380694336"/>
    <s v=""/>
    <s v="Children &amp; Family Movies"/>
    <x v="0"/>
    <s v="Children &amp; Family Movies"/>
    <n v="1"/>
  </r>
  <r>
    <n v="8227"/>
    <x v="4074"/>
    <x v="0"/>
    <x v="4072"/>
    <s v="Peyton Reed"/>
    <s v="Vince Vaughn, Jennifer Aniston, Joey Lauren Adams, Cole Hauser, Jon Favreau, Jason Bateman, Judy Davis, Justin Long, Ivan Sergei, John Michael Higgins, Ann-Margret, Vernon Vaughn, Vincent D'Onofrio"/>
    <n v="13"/>
    <x v="0"/>
    <s v="United States"/>
    <n v="1"/>
    <x v="107"/>
    <x v="24"/>
    <x v="2"/>
    <s v="107 min"/>
    <n v="107"/>
    <n v="107"/>
    <n v="55.279261380694336"/>
    <s v=""/>
    <s v="Comedies, Dramas, Romantic Movies"/>
    <x v="4"/>
    <s v="Comedies, Dramas, Romantic Movies"/>
    <n v="3"/>
  </r>
  <r>
    <n v="8247"/>
    <x v="4075"/>
    <x v="0"/>
    <x v="4073"/>
    <s v="David Pablos"/>
    <s v="Nancy Talamantes, √ìscar Torres, Leidi Guti√©rrez, Jos√© Santill√°n Cabuto, Edward Coward, Alicia Qui√±onez, Raquel Presa, Susana P√©rez, Gisela Madrigal, Jorge Calderon, Felipe Tututi"/>
    <n v="11"/>
    <x v="15"/>
    <s v="Mexico, France"/>
    <n v="2"/>
    <x v="1373"/>
    <x v="4"/>
    <x v="5"/>
    <s v="107 min"/>
    <n v="107"/>
    <n v="107"/>
    <n v="55.279261380694336"/>
    <s v=""/>
    <s v="Dramas, Independent Movies, International Movies"/>
    <x v="2"/>
    <s v="Dramas, Independent Movies, International Movies"/>
    <n v="3"/>
  </r>
  <r>
    <n v="8292"/>
    <x v="4076"/>
    <x v="0"/>
    <x v="4074"/>
    <s v="David Leveaux"/>
    <s v="Lily James, Jai Courtney, Christopher Plummer, Janet McTeer, Ben Daniels, Eddie Marsan, Anton Lesser, Mark Dexter, Kris Cuppens"/>
    <n v="9"/>
    <x v="6"/>
    <s v="United Kingdom, United States"/>
    <n v="2"/>
    <x v="261"/>
    <x v="9"/>
    <x v="12"/>
    <s v="107 min"/>
    <n v="107"/>
    <n v="107"/>
    <n v="55.279261380694336"/>
    <s v=""/>
    <s v="Dramas, Romantic Movies"/>
    <x v="2"/>
    <s v="Dramas, Romantic Movies"/>
    <n v="2"/>
  </r>
  <r>
    <n v="8320"/>
    <x v="4077"/>
    <x v="0"/>
    <x v="4075"/>
    <s v="Cody Stokes"/>
    <s v="Garland Scott, Frank Mosley, Alexia Rasmussen, Gil Darnell, Dasha Nekrasova, Nattalyee Randall, Linda Kennedy, Peter Mayer, Curtis York, Dennis Lebby"/>
    <n v="10"/>
    <x v="0"/>
    <s v="United States"/>
    <n v="1"/>
    <x v="390"/>
    <x v="2"/>
    <x v="5"/>
    <s v="107 min"/>
    <n v="107"/>
    <n v="107"/>
    <n v="55.279261380694336"/>
    <s v=""/>
    <s v="Dramas, Independent Movies, Thrillers"/>
    <x v="2"/>
    <s v="Dramas, Independent Movies, Thrillers"/>
    <n v="3"/>
  </r>
  <r>
    <n v="8396"/>
    <x v="4078"/>
    <x v="0"/>
    <x v="4076"/>
    <s v="Mark Osborne"/>
    <s v="Jeff Bridges, Mackenzie Foy, Rachel McAdams, Riley Osborne, Marion Cotillard, Bud Cort, Ricky Gervais, Albert Brooks, James Franco, Benicio Del Toro, Paul Rudd, Paul Giamatti"/>
    <n v="12"/>
    <x v="11"/>
    <s v="France, Canada, Italy, United States, China"/>
    <n v="5"/>
    <x v="678"/>
    <x v="4"/>
    <x v="7"/>
    <s v="107 min"/>
    <n v="107"/>
    <n v="107"/>
    <n v="55.279261380694336"/>
    <s v=""/>
    <s v="Children &amp; Family Movies"/>
    <x v="0"/>
    <s v="Children &amp; Family Movies"/>
    <n v="1"/>
  </r>
  <r>
    <n v="8488"/>
    <x v="4079"/>
    <x v="0"/>
    <x v="4077"/>
    <s v="Lone Scherfig"/>
    <s v="Sam Claflin, Max Irons, Douglas Booth, Jessica Brown Findlay, Holliday Grainger, Natalie Dormer, Olly Alexander, Matthew Beard, Gordon Brown, Jack Farthing, Freddie Fox"/>
    <n v="11"/>
    <x v="6"/>
    <s v="United Kingdom"/>
    <n v="1"/>
    <x v="1191"/>
    <x v="0"/>
    <x v="12"/>
    <s v="107 min"/>
    <n v="107"/>
    <n v="107"/>
    <n v="55.279261380694336"/>
    <s v=""/>
    <s v="Dramas, International Movies"/>
    <x v="2"/>
    <s v="Dramas, International Movies"/>
    <n v="2"/>
  </r>
  <r>
    <n v="8533"/>
    <x v="4080"/>
    <x v="0"/>
    <x v="4078"/>
    <s v="Robert Schwentke"/>
    <s v="Rachel McAdams, Eric Bana, Arliss Howard, Ron Livingston, Stephen Tobolowsky, Michelle Nolden, Jane McLean, Hailey McCann, Tatum McCann, Brooklynn Proulx, Alex Ferris"/>
    <n v="11"/>
    <x v="0"/>
    <s v="United States"/>
    <n v="1"/>
    <x v="164"/>
    <x v="16"/>
    <x v="2"/>
    <s v="107 min"/>
    <n v="107"/>
    <n v="107"/>
    <n v="55.279261380694336"/>
    <s v=""/>
    <s v="Dramas, Romantic Movies, Sci-Fi &amp; Fantasy"/>
    <x v="2"/>
    <s v="Dramas, Romantic Movies, Sci-Fi &amp; Fantasy"/>
    <n v="3"/>
  </r>
  <r>
    <n v="8577"/>
    <x v="4081"/>
    <x v="0"/>
    <x v="4079"/>
    <s v="Derek Hui"/>
    <s v="Takeshi Kaneshiro, Zhou Dongyu, Sun Yizhou, Ming Xi, Tony Yang, Lin Chi-ling"/>
    <n v="6"/>
    <x v="42"/>
    <s v="China"/>
    <n v="1"/>
    <x v="1374"/>
    <x v="3"/>
    <x v="6"/>
    <s v="107 min"/>
    <n v="107"/>
    <n v="107"/>
    <n v="55.279261380694336"/>
    <s v=""/>
    <s v="Comedies, International Movies, Romantic Movies"/>
    <x v="4"/>
    <s v="Comedies, International Movies, Romantic Movies"/>
    <n v="3"/>
  </r>
  <r>
    <n v="8780"/>
    <x v="4082"/>
    <x v="0"/>
    <x v="4080"/>
    <s v="Kirati Nakintanon"/>
    <s v="Supanart Jittaleela, Pimpakan Bangchawong, Chansakorn Kittiwattanakorn, Sunanta Yoonniyom"/>
    <n v="4"/>
    <x v="51"/>
    <s v="Thailand"/>
    <n v="1"/>
    <x v="610"/>
    <x v="4"/>
    <x v="6"/>
    <s v="107 min"/>
    <n v="107"/>
    <n v="107"/>
    <n v="55.279261380694336"/>
    <s v=""/>
    <s v="International Movies, LGBTQ Movies, Romantic Movies"/>
    <x v="7"/>
    <s v="International Movies, LGBTQ Movies, Romantic Movies"/>
    <n v="3"/>
  </r>
  <r>
    <n v="130"/>
    <x v="4083"/>
    <x v="0"/>
    <x v="4081"/>
    <s v="Lasse Hallstr√∂m"/>
    <s v="Robert Redford, Jennifer Lopez, Morgan Freeman, Josh Lucas, Damian Lewis, Camryn Manheim, Becca Gardner, Lynda Boyd, Rob Hayter, P. Lynn Johnson"/>
    <n v="10"/>
    <x v="10"/>
    <s v="Germany, United States"/>
    <n v="2"/>
    <x v="344"/>
    <x v="30"/>
    <x v="2"/>
    <s v="108 min"/>
    <n v="108"/>
    <n v="108"/>
    <n v="71.149266273860221"/>
    <s v=""/>
    <s v="Dramas"/>
    <x v="2"/>
    <s v="Dramas"/>
    <n v="1"/>
  </r>
  <r>
    <n v="139"/>
    <x v="4084"/>
    <x v="0"/>
    <x v="4082"/>
    <s v="Lasse Hallstr√∂m"/>
    <s v="Channing Tatum, Amanda Seyfried, Richard Jenkins, Henry Thomas, D.J. Cotrona, Cullen Moss, Gavin McCulley, Jose Lucena Jr., Keith Robinson, Scott Porter"/>
    <n v="10"/>
    <x v="0"/>
    <s v="United States"/>
    <n v="1"/>
    <x v="344"/>
    <x v="10"/>
    <x v="2"/>
    <s v="108 min"/>
    <n v="108"/>
    <n v="108"/>
    <n v="71.149266273860221"/>
    <s v=""/>
    <s v="Dramas, Romantic Movies"/>
    <x v="2"/>
    <s v="Dramas, Romantic Movies"/>
    <n v="2"/>
  </r>
  <r>
    <n v="229"/>
    <x v="4085"/>
    <x v="0"/>
    <x v="4083"/>
    <s v="Roger Donaldson"/>
    <s v="Pierce Brosnan, Luke Bracey, Olga Kurylenko, Eliza Taylor, Caterina Scorsone, Bill Smitrovich, Will Patton, Amila Terzimehic, Lazar Ristovski, Mediha Musliovic"/>
    <n v="10"/>
    <x v="0"/>
    <s v="United States, United Kingdom"/>
    <n v="2"/>
    <x v="781"/>
    <x v="0"/>
    <x v="12"/>
    <s v="108 min"/>
    <n v="108"/>
    <n v="108"/>
    <n v="71.149266273860221"/>
    <s v=""/>
    <s v="Action &amp; Adventure"/>
    <x v="1"/>
    <s v="Action &amp; Adventure"/>
    <n v="1"/>
  </r>
  <r>
    <n v="286"/>
    <x v="4086"/>
    <x v="0"/>
    <x v="4084"/>
    <s v="Jonathan Teplitzky"/>
    <s v="Colin Firth, Nicole Kidman, Jeremy Irvine, Stellan Skarsg√•rd, Sam Reid, Hiroyuki Sanada, Michael MacKenzie, Tom Stokes"/>
    <n v="8"/>
    <x v="36"/>
    <s v="Switzerland, United Kingdom, Australia"/>
    <n v="3"/>
    <x v="925"/>
    <x v="8"/>
    <x v="12"/>
    <s v="108 min"/>
    <n v="108"/>
    <n v="108"/>
    <n v="71.149266273860221"/>
    <s v=""/>
    <s v="Dramas, International Movies"/>
    <x v="2"/>
    <s v="Dramas, International Movies"/>
    <n v="2"/>
  </r>
  <r>
    <n v="508"/>
    <x v="4087"/>
    <x v="0"/>
    <x v="4085"/>
    <s v="Udoka Oyeka"/>
    <s v="Koye Kekere Ekun, Shawn Faqua, Frank Donga, Lucianne Akpabio, Shaffy Bello, Angel Unigwe, Kalu Ikeagwu, Enado Odigie, Wofai Egu Ewa, Eric Obinna"/>
    <n v="10"/>
    <x v="2"/>
    <m/>
    <n v="0"/>
    <x v="126"/>
    <x v="2"/>
    <x v="1"/>
    <s v="108 min"/>
    <n v="108"/>
    <n v="108"/>
    <n v="71.149266273860221"/>
    <s v=""/>
    <s v="Comedies, International Movies"/>
    <x v="4"/>
    <s v="Comedies, International Movies"/>
    <n v="2"/>
  </r>
  <r>
    <n v="568"/>
    <x v="4088"/>
    <x v="0"/>
    <x v="4086"/>
    <s v="Frank Marshall"/>
    <s v="Dylan Walsh, Laura Linney, Ernie Hudson, Tim Curry, Joe Don Baker, Grant Heslov, Adewale Akinnuoye-Agbaje, Mary Ellen Trainor"/>
    <n v="8"/>
    <x v="0"/>
    <s v="United States"/>
    <n v="1"/>
    <x v="132"/>
    <x v="42"/>
    <x v="2"/>
    <s v="108 min"/>
    <n v="108"/>
    <n v="108"/>
    <n v="71.149266273860221"/>
    <s v=""/>
    <s v="Action &amp; Adventure, Thrillers"/>
    <x v="1"/>
    <s v="Action &amp; Adventure, Thrillers"/>
    <n v="2"/>
  </r>
  <r>
    <n v="598"/>
    <x v="4089"/>
    <x v="0"/>
    <x v="4087"/>
    <s v="Adam McKay"/>
    <s v="Will Ferrell, John C. Reilly, Sacha Baron Cohen, Gary Cole, Michael Clarke Duncan, Leslie Bibb, Jane Lynch, Amy Adams, Andy Richter, Molly Shannon"/>
    <n v="10"/>
    <x v="0"/>
    <s v="United States"/>
    <n v="1"/>
    <x v="132"/>
    <x v="24"/>
    <x v="2"/>
    <s v="108 min"/>
    <n v="108"/>
    <n v="108"/>
    <n v="71.149266273860221"/>
    <s v=""/>
    <s v="Action &amp; Adventure, Comedies, Sports Movies"/>
    <x v="1"/>
    <s v="Action &amp; Adventure, Comedies, Sports Movies"/>
    <n v="3"/>
  </r>
  <r>
    <n v="650"/>
    <x v="4090"/>
    <x v="0"/>
    <x v="4088"/>
    <s v="Anurin Nwunembom"/>
    <s v="Syndy Emade, John Dumelo, Nchifor Valery, Alenne Menget, Ojong Felix, Nabila Rodriguez, T. Pana Wynchester, Eyebe Beniamin, Kougoin Kenneth Yuh, Otia Vitalis"/>
    <n v="10"/>
    <x v="2"/>
    <m/>
    <n v="0"/>
    <x v="458"/>
    <x v="2"/>
    <x v="1"/>
    <s v="108 min"/>
    <n v="108"/>
    <n v="108"/>
    <n v="71.149266273860221"/>
    <s v=""/>
    <s v="Dramas, International Movies, Romantic Movies"/>
    <x v="2"/>
    <s v="Dramas, International Movies, Romantic Movies"/>
    <n v="3"/>
  </r>
  <r>
    <n v="815"/>
    <x v="4091"/>
    <x v="0"/>
    <x v="4089"/>
    <s v="Alan Alda"/>
    <s v="Alan Alda, Carol Burnett, Len Cariou, Sandy Dennis, Rita Moreno, Jack Weston, Bess Armstrong, Elizabeth Alda, Beatrice Alda"/>
    <n v="9"/>
    <x v="0"/>
    <s v="United States"/>
    <n v="1"/>
    <x v="64"/>
    <x v="50"/>
    <x v="7"/>
    <s v="108 min"/>
    <n v="108"/>
    <n v="108"/>
    <n v="71.149266273860221"/>
    <s v=""/>
    <s v="Comedies, Romantic Movies"/>
    <x v="4"/>
    <s v="Comedies, Romantic Movies"/>
    <n v="2"/>
  </r>
  <r>
    <n v="1087"/>
    <x v="4092"/>
    <x v="0"/>
    <x v="4090"/>
    <s v="Dare Olaitan"/>
    <s v="Seun Ajayi, Zainab Balogun, Sammie Eddie, Linda Ejiofor, Charles Etubiebi, Shawn Faqua, Lord Frank, Ikubese Emmanuel Ifeanyi, Somkele Iyamah, Ali Nuhu, Wale Ojo"/>
    <n v="11"/>
    <x v="9"/>
    <s v="Nigeria"/>
    <n v="1"/>
    <x v="104"/>
    <x v="9"/>
    <x v="5"/>
    <s v="108 min"/>
    <n v="108"/>
    <n v="108"/>
    <n v="71.149266273860221"/>
    <s v=""/>
    <s v="Dramas, International Movies, Thrillers"/>
    <x v="2"/>
    <s v="Dramas, International Movies, Thrillers"/>
    <n v="3"/>
  </r>
  <r>
    <n v="1177"/>
    <x v="4093"/>
    <x v="0"/>
    <x v="4091"/>
    <s v="Takuma Sato"/>
    <s v="Taiga Nakano, Riho Yoshioka, Kanichiro, Takashi Yamanaka, Kimiko Yo, Toshiro Yanagiba"/>
    <n v="6"/>
    <x v="1"/>
    <s v="Japan"/>
    <n v="1"/>
    <x v="928"/>
    <x v="1"/>
    <x v="5"/>
    <s v="108 min"/>
    <n v="108"/>
    <n v="108"/>
    <n v="71.149266273860221"/>
    <s v=""/>
    <s v="Dramas, International Movies"/>
    <x v="2"/>
    <s v="Dramas, International Movies"/>
    <n v="2"/>
  </r>
  <r>
    <n v="1233"/>
    <x v="4094"/>
    <x v="0"/>
    <x v="4092"/>
    <s v="Carlos Moreno"/>
    <s v="Christian Tappan, Anderson Ballesteros, John √Ålex Toro, Ulises Gonz√°lez, Leonor L√≥pez, Hector Mauricio Mejia, Johnnie Castillo, Isabella Licht Delgado, Marlon P√©rez Cruz, Kevin Andr√©s Mu√±oz"/>
    <n v="10"/>
    <x v="31"/>
    <s v="Colombia"/>
    <n v="1"/>
    <x v="651"/>
    <x v="6"/>
    <x v="5"/>
    <s v="108 min"/>
    <n v="108"/>
    <n v="108"/>
    <n v="71.149266273860221"/>
    <s v=""/>
    <s v="Comedies, Dramas, International Movies"/>
    <x v="4"/>
    <s v="Comedies, Dramas, International Movies"/>
    <n v="3"/>
  </r>
  <r>
    <n v="1331"/>
    <x v="4095"/>
    <x v="0"/>
    <x v="4093"/>
    <s v="Brian Baugh"/>
    <s v="Caleb Castille, Rose Reid, Kevin Sizemore, Gregory Alan Williams"/>
    <n v="4"/>
    <x v="0"/>
    <s v="United States"/>
    <n v="1"/>
    <x v="1219"/>
    <x v="2"/>
    <x v="7"/>
    <s v="108 min"/>
    <n v="108"/>
    <n v="108"/>
    <n v="71.149266273860221"/>
    <s v=""/>
    <s v="Dramas, Romantic Movies"/>
    <x v="2"/>
    <s v="Dramas, Romantic Movies"/>
    <n v="2"/>
  </r>
  <r>
    <n v="1382"/>
    <x v="4096"/>
    <x v="0"/>
    <x v="4094"/>
    <s v="Ifeanyi Ikpoenyi"/>
    <s v="Alexx Ekubo, Nancy Isime, Mike Godson, Belinda Effah, Ifu Ennada, Uzor Arukwe, Uche Nwaefuna, Erica Nlewedim"/>
    <n v="8"/>
    <x v="2"/>
    <m/>
    <n v="0"/>
    <x v="1286"/>
    <x v="2"/>
    <x v="1"/>
    <s v="108 min"/>
    <n v="108"/>
    <n v="108"/>
    <n v="71.149266273860221"/>
    <s v=""/>
    <s v="Comedies, International Movies, Romantic Movies"/>
    <x v="4"/>
    <s v="Comedies, International Movies, Romantic Movies"/>
    <n v="3"/>
  </r>
  <r>
    <n v="1398"/>
    <x v="4097"/>
    <x v="0"/>
    <x v="4095"/>
    <s v="J.A. Bayona"/>
    <s v="Lewis MacDougall, Sigourney Weaver, Felicity Jones, Liam Neeson, Toby Kebbell, Ben Moor, James Melville, Oliver Steer, Dominic Boyle, Geraldine Chaplin, Jennifer Lim"/>
    <n v="11"/>
    <x v="6"/>
    <s v="United Kingdom, Spain, United States"/>
    <n v="3"/>
    <x v="1091"/>
    <x v="9"/>
    <x v="2"/>
    <s v="108 min"/>
    <n v="108"/>
    <n v="108"/>
    <n v="71.149266273860221"/>
    <s v=""/>
    <s v="Dramas, Sci-Fi &amp; Fantasy"/>
    <x v="2"/>
    <s v="Dramas, Sci-Fi &amp; Fantasy"/>
    <n v="2"/>
  </r>
  <r>
    <n v="1568"/>
    <x v="4098"/>
    <x v="0"/>
    <x v="4096"/>
    <s v="Jun Lana"/>
    <s v="Paolo Ballesteros, Martin del Rosario, Christian Bables, John Arcilla, Carmi Martin, Rosanna Roces, Joross Gamboa, Via Antonio, Roxanne Barcelo"/>
    <n v="9"/>
    <x v="48"/>
    <s v="Philippines"/>
    <n v="1"/>
    <x v="1369"/>
    <x v="2"/>
    <x v="5"/>
    <s v="108 min"/>
    <n v="108"/>
    <n v="108"/>
    <n v="71.149266273860221"/>
    <s v=""/>
    <s v="Comedies, International Movies, LGBTQ Movies"/>
    <x v="4"/>
    <s v="Comedies, International Movies, LGBTQ Movies"/>
    <n v="3"/>
  </r>
  <r>
    <n v="1599"/>
    <x v="4099"/>
    <x v="0"/>
    <x v="4097"/>
    <s v="Jason Paul Laxamana"/>
    <s v="Gerald Anderson, Julia Barretto, Yayo Aguila, Christian Vazquez"/>
    <n v="4"/>
    <x v="48"/>
    <s v="Philippines"/>
    <n v="1"/>
    <x v="65"/>
    <x v="2"/>
    <x v="1"/>
    <s v="108 min"/>
    <n v="108"/>
    <n v="108"/>
    <n v="71.149266273860221"/>
    <s v=""/>
    <s v="Dramas, International Movies, Romantic Movies"/>
    <x v="2"/>
    <s v="Dramas, International Movies, Romantic Movies"/>
    <n v="3"/>
  </r>
  <r>
    <n v="1632"/>
    <x v="4100"/>
    <x v="0"/>
    <x v="4098"/>
    <s v="Jen McGowan"/>
    <s v="Hermione Corfield, Jay Paulson, Sean O'Bryan, Micah Hauptman, Micah Hauptman, Daniel R. Hill, Jeremy Glazer, John Marshall Jones, Laura Guzman, Jake Kidwell"/>
    <n v="10"/>
    <x v="0"/>
    <s v="United States"/>
    <n v="1"/>
    <x v="162"/>
    <x v="5"/>
    <x v="12"/>
    <s v="108 min"/>
    <n v="108"/>
    <n v="108"/>
    <n v="71.149266273860221"/>
    <s v=""/>
    <s v="Thrillers"/>
    <x v="12"/>
    <s v="Thrillers"/>
    <n v="1"/>
  </r>
  <r>
    <n v="1665"/>
    <x v="4101"/>
    <x v="0"/>
    <x v="4099"/>
    <s v="Robert Rodriguez"/>
    <s v="Danny Trejo, Sof√≠a Vergara, Charlie Sheen, Michelle Rodriguez, Demi√°n Bichir, Amber Heard, Mel Gibson, William Sadler, Alexa PenaVega, Antonio Banderas, Lady Gaga, Cuba Gooding Jr., Jessica Alba, Walton Goggins, Vanessa Hudgens"/>
    <n v="15"/>
    <x v="0"/>
    <s v="United States, Russia"/>
    <n v="2"/>
    <x v="1220"/>
    <x v="8"/>
    <x v="12"/>
    <s v="108 min"/>
    <n v="108"/>
    <n v="108"/>
    <n v="71.149266273860221"/>
    <s v=""/>
    <s v="Action &amp; Adventure"/>
    <x v="1"/>
    <s v="Action &amp; Adventure"/>
    <n v="1"/>
  </r>
  <r>
    <n v="1676"/>
    <x v="4102"/>
    <x v="0"/>
    <x v="4100"/>
    <s v="Danish Aslam"/>
    <s v="Imran Khan, Deepika Padukone, Shahana Goswami, Lillete Dubey, Sharmila Tagore, Navin Nischol, Parzan Dastur, Neelu Kohli, Ziyah Vastani, Yudhishtir Urs, Grady McGahan"/>
    <n v="11"/>
    <x v="17"/>
    <s v="India"/>
    <n v="1"/>
    <x v="1181"/>
    <x v="10"/>
    <x v="1"/>
    <s v="108 min"/>
    <n v="108"/>
    <n v="108"/>
    <n v="71.149266273860221"/>
    <s v=""/>
    <s v="Comedies, International Movies, Music &amp; Musicals"/>
    <x v="4"/>
    <s v="Comedies, International Movies, Music &amp; Musicals"/>
    <n v="3"/>
  </r>
  <r>
    <n v="1827"/>
    <x v="4103"/>
    <x v="0"/>
    <x v="4101"/>
    <s v="Maroun Baghdadi"/>
    <s v="Soraya Khoury, Nabil Isma√Øl, Roger Hawa, Reda Khoury, Youcef Hosni, Rifaat Tarabay"/>
    <n v="6"/>
    <x v="11"/>
    <s v="France, Lebanon"/>
    <n v="2"/>
    <x v="439"/>
    <x v="44"/>
    <x v="1"/>
    <s v="108 min"/>
    <n v="108"/>
    <n v="108"/>
    <n v="71.149266273860221"/>
    <s v=""/>
    <s v="Dramas, Independent Movies, International Movies"/>
    <x v="2"/>
    <s v="Dramas, Independent Movies, International Movies"/>
    <n v="3"/>
  </r>
  <r>
    <n v="2035"/>
    <x v="4104"/>
    <x v="0"/>
    <x v="4102"/>
    <s v="Marcos Carnevale"/>
    <s v="Adri√°n Suar, Soledad Villamil, Gabriela Toscano, Alan Sabbagh, Dar√≠o Barassi, Magela Zanotta, Betiana Blum"/>
    <n v="7"/>
    <x v="25"/>
    <s v="Argentina"/>
    <n v="1"/>
    <x v="1094"/>
    <x v="1"/>
    <x v="1"/>
    <s v="108 min"/>
    <n v="108"/>
    <n v="108"/>
    <n v="71.149266273860221"/>
    <s v=""/>
    <s v="Comedies, International Movies, Music &amp; Musicals"/>
    <x v="4"/>
    <s v="Comedies, International Movies, Music &amp; Musicals"/>
    <n v="3"/>
  </r>
  <r>
    <n v="2188"/>
    <x v="4105"/>
    <x v="0"/>
    <x v="4103"/>
    <s v="Katleho Ramaphakela, Rethabile Ramaphakela"/>
    <s v="Fulu Mugovhani, Tumi Morake, Bohang Moeko, Yonda Thomas"/>
    <n v="4"/>
    <x v="18"/>
    <s v="South Africa"/>
    <n v="1"/>
    <x v="153"/>
    <x v="1"/>
    <x v="5"/>
    <s v="108 min"/>
    <n v="108"/>
    <n v="108"/>
    <n v="71.149266273860221"/>
    <s v=""/>
    <s v="Comedies, International Movies, Romantic Movies"/>
    <x v="4"/>
    <s v="Comedies, International Movies, Romantic Movies"/>
    <n v="3"/>
  </r>
  <r>
    <n v="2356"/>
    <x v="4106"/>
    <x v="0"/>
    <x v="4104"/>
    <m/>
    <m/>
    <n v="0"/>
    <x v="0"/>
    <s v="United States"/>
    <n v="1"/>
    <x v="934"/>
    <x v="1"/>
    <x v="5"/>
    <s v="108 min"/>
    <n v="108"/>
    <n v="108"/>
    <n v="71.149266273860221"/>
    <s v=""/>
    <s v="Documentaries, LGBTQ Movies"/>
    <x v="3"/>
    <s v="Documentaries, LGBTQ Movies"/>
    <n v="2"/>
  </r>
  <r>
    <n v="2380"/>
    <x v="4107"/>
    <x v="0"/>
    <x v="4105"/>
    <s v="Jim Hosking"/>
    <s v="Aubrey Plaza, Emile Hirsch, Jemaine Clement, Craig Robinson, Matt Berry, Zach Cherry, Maria Bamford, Michael D. Cohen, Sky Elobar, Jacob Wysocki, John Kerry, Bettina Devin, Gil Gex"/>
    <n v="13"/>
    <x v="6"/>
    <s v="United Kingdom, United States"/>
    <n v="2"/>
    <x v="654"/>
    <x v="5"/>
    <x v="12"/>
    <s v="108 min"/>
    <n v="108"/>
    <n v="108"/>
    <n v="71.149266273860221"/>
    <s v=""/>
    <s v="Comedies, Independent Movies"/>
    <x v="4"/>
    <s v="Comedies, Independent Movies"/>
    <n v="2"/>
  </r>
  <r>
    <n v="2387"/>
    <x v="4108"/>
    <x v="0"/>
    <x v="4106"/>
    <s v="Adrian Teh"/>
    <s v="Hairul Azreen, Fify Azmi, Ismi Melinda, Hilal Azman, Dain Said, Yayan Ruhian, Henley Hii, Josiah Hogan"/>
    <n v="8"/>
    <x v="45"/>
    <s v="Malaysia"/>
    <n v="1"/>
    <x v="764"/>
    <x v="2"/>
    <x v="1"/>
    <s v="108 min"/>
    <n v="108"/>
    <n v="108"/>
    <n v="71.149266273860221"/>
    <s v=""/>
    <s v="Action &amp; Adventure, Dramas, International Movies"/>
    <x v="1"/>
    <s v="Action &amp; Adventure, Dramas, International Movies"/>
    <n v="3"/>
  </r>
  <r>
    <n v="2621"/>
    <x v="4109"/>
    <x v="0"/>
    <x v="4107"/>
    <s v="Yƒ±lmaz Erdoƒüan"/>
    <s v="Yƒ±lmaz Erdoƒüan, Ersin Korkut, B√º≈üra Pekin, Erdal Tosun, Rƒ±za Akƒ±n, Sinan Bengier, Cezmi Baskƒ±n, Ayberk Atilla, Fatma Murat, Metin Yƒ±ldƒ±z"/>
    <n v="10"/>
    <x v="61"/>
    <s v="Turkey"/>
    <n v="1"/>
    <x v="1245"/>
    <x v="16"/>
    <x v="1"/>
    <s v="108 min"/>
    <n v="108"/>
    <n v="108"/>
    <n v="71.149266273860221"/>
    <s v=""/>
    <s v="Comedies, International Movies"/>
    <x v="4"/>
    <s v="Comedies, International Movies"/>
    <n v="2"/>
  </r>
  <r>
    <n v="2780"/>
    <x v="4110"/>
    <x v="0"/>
    <x v="4108"/>
    <m/>
    <m/>
    <n v="0"/>
    <x v="0"/>
    <s v="United States"/>
    <n v="1"/>
    <x v="1222"/>
    <x v="1"/>
    <x v="12"/>
    <s v="108 min"/>
    <n v="108"/>
    <n v="108"/>
    <n v="71.149266273860221"/>
    <s v=""/>
    <s v="Documentaries"/>
    <x v="3"/>
    <s v="Documentaries"/>
    <n v="1"/>
  </r>
  <r>
    <n v="2843"/>
    <x v="4111"/>
    <x v="0"/>
    <x v="4109"/>
    <s v="Kittiphak Thonguam"/>
    <s v="Araya A. Hargate, Paopetch Charoensook, Thongkanthom Thongchai, Ratthanant Janyajirawong, Pattarasaya Kreuasuwansri, Gunn Svasti Na Ayudhya, Kritsanapoom Pibulsonggram, Keetapat Pongruea"/>
    <n v="8"/>
    <x v="51"/>
    <s v="Thailand"/>
    <n v="1"/>
    <x v="1375"/>
    <x v="2"/>
    <x v="5"/>
    <s v="108 min"/>
    <n v="108"/>
    <n v="108"/>
    <n v="71.149266273860221"/>
    <s v=""/>
    <s v="Comedies, International Movies, LGBTQ Movies"/>
    <x v="4"/>
    <s v="Comedies, International Movies, LGBTQ Movies"/>
    <n v="3"/>
  </r>
  <r>
    <n v="3024"/>
    <x v="4112"/>
    <x v="0"/>
    <x v="4110"/>
    <s v="Paco Plaza"/>
    <s v="Luis Tosar, Xan Cejudo, Ismael Mart√≠nez, Enric Auquer, Mar√≠a V√°zquez, Daniel Curr√°s, Rebeca Montero, Luisa Mayol, Jessica Serna, Tamara Canosa"/>
    <n v="10"/>
    <x v="14"/>
    <s v="Spain, France, United States"/>
    <n v="3"/>
    <x v="877"/>
    <x v="2"/>
    <x v="5"/>
    <s v="108 min"/>
    <n v="108"/>
    <n v="108"/>
    <n v="71.149266273860221"/>
    <s v=""/>
    <s v="Dramas, International Movies, Thrillers"/>
    <x v="2"/>
    <s v="Dramas, International Movies, Thrillers"/>
    <n v="3"/>
  </r>
  <r>
    <n v="3167"/>
    <x v="4113"/>
    <x v="0"/>
    <x v="4111"/>
    <s v="BB Sasore"/>
    <s v="Chigul, Patrick Diabuah, Adetomiwa Edun, Uche Jumbo, Saidi Balogun, Ali Nuhu, Bimbo Manuel, Akah Nnani, Damilola Adegbite, Dorcas Shola Fapson"/>
    <n v="10"/>
    <x v="9"/>
    <s v="Nigeria"/>
    <n v="1"/>
    <x v="175"/>
    <x v="3"/>
    <x v="1"/>
    <s v="108 min"/>
    <n v="108"/>
    <n v="108"/>
    <n v="71.149266273860221"/>
    <s v=""/>
    <s v="Comedies, International Movies"/>
    <x v="4"/>
    <s v="Comedies, International Movies"/>
    <n v="2"/>
  </r>
  <r>
    <n v="3195"/>
    <x v="4114"/>
    <x v="0"/>
    <x v="4112"/>
    <s v="Serge Ou"/>
    <m/>
    <n v="0"/>
    <x v="12"/>
    <s v="Australia"/>
    <n v="1"/>
    <x v="691"/>
    <x v="2"/>
    <x v="5"/>
    <s v="108 min"/>
    <n v="108"/>
    <n v="108"/>
    <n v="71.149266273860221"/>
    <s v=""/>
    <s v="Documentaries, International Movies"/>
    <x v="3"/>
    <s v="Documentaries, International Movies"/>
    <n v="2"/>
  </r>
  <r>
    <n v="3388"/>
    <x v="4115"/>
    <x v="0"/>
    <x v="4113"/>
    <s v="Yuen Woo-ping"/>
    <s v="Zhang Jin, Dave Bautista, Michelle Yeoh, Tony Jaa, Liu Yan, Kevin Cheng, Chrissie Chow, Xing Yu"/>
    <n v="8"/>
    <x v="50"/>
    <s v="Hong Kong, China"/>
    <n v="2"/>
    <x v="216"/>
    <x v="5"/>
    <x v="1"/>
    <s v="108 min"/>
    <n v="108"/>
    <n v="108"/>
    <n v="71.149266273860221"/>
    <s v=""/>
    <s v="Action &amp; Adventure, International Movies"/>
    <x v="1"/>
    <s v="Action &amp; Adventure, International Movies"/>
    <n v="2"/>
  </r>
  <r>
    <n v="3488"/>
    <x v="4116"/>
    <x v="0"/>
    <x v="4114"/>
    <s v="Wong Kar Wai"/>
    <s v="Tony Leung Chiu-wai, Zhang Ziyi, Chang Chen, Xiao Shen-Yang, Zhao Benshan, Song Hye-kyo, Wang Qingxiang, Zhang Jin, Lo Hoi-pang, Cung Le, Julian Cheung"/>
    <n v="11"/>
    <x v="50"/>
    <s v="Hong Kong, China"/>
    <n v="2"/>
    <x v="1376"/>
    <x v="8"/>
    <x v="2"/>
    <s v="108 min"/>
    <n v="108"/>
    <n v="108"/>
    <n v="71.149266273860221"/>
    <s v=""/>
    <s v="Action &amp; Adventure, Dramas, International Movies"/>
    <x v="1"/>
    <s v="Action &amp; Adventure, Dramas, International Movies"/>
    <n v="3"/>
  </r>
  <r>
    <n v="3823"/>
    <x v="4117"/>
    <x v="0"/>
    <x v="4115"/>
    <s v="Aijaz Khan"/>
    <s v="Talha Arshad Reshi, Rasika Dugal, Vikas Kumar, Sumit Kaul, Bashir Lone, Gurveer Singh, Ashraf Nagoo, Mir Sarvar"/>
    <n v="8"/>
    <x v="17"/>
    <s v="India"/>
    <n v="1"/>
    <x v="1253"/>
    <x v="5"/>
    <x v="5"/>
    <s v="108 min"/>
    <n v="108"/>
    <n v="108"/>
    <n v="71.149266273860221"/>
    <s v=""/>
    <s v="Dramas, Independent Movies, International Movies"/>
    <x v="2"/>
    <s v="Dramas, Independent Movies, International Movies"/>
    <n v="3"/>
  </r>
  <r>
    <n v="3978"/>
    <x v="4118"/>
    <x v="0"/>
    <x v="4116"/>
    <s v="Javier Ruiz Caldera"/>
    <s v="Dani Rovira, Alexandra Jim√©nez, Juli√°n L√≥pez, Maribel Verd√∫, Pedro Casablanc, Gracia Olayo, Ferran Ra√±√©, Gonzalo de Castro, Mireia Portas"/>
    <n v="9"/>
    <x v="14"/>
    <s v="Spain"/>
    <n v="1"/>
    <x v="1377"/>
    <x v="5"/>
    <x v="5"/>
    <s v="108 min"/>
    <n v="108"/>
    <n v="108"/>
    <n v="71.149266273860221"/>
    <s v=""/>
    <s v="Action &amp; Adventure, Comedies, International Movies"/>
    <x v="1"/>
    <s v="Action &amp; Adventure, Comedies, International Movies"/>
    <n v="3"/>
  </r>
  <r>
    <n v="3986"/>
    <x v="4119"/>
    <x v="0"/>
    <x v="4117"/>
    <s v="Jeff Tremaine"/>
    <s v="Douglas Booth, Iwan Rheon, Colson Baker, Daniel Webber, David Costabile, Pete Davidson"/>
    <n v="6"/>
    <x v="0"/>
    <s v="United States"/>
    <n v="1"/>
    <x v="481"/>
    <x v="2"/>
    <x v="5"/>
    <s v="108 min"/>
    <n v="108"/>
    <n v="108"/>
    <n v="71.149266273860221"/>
    <s v=""/>
    <s v="Comedies, Dramas, Music &amp; Musicals"/>
    <x v="4"/>
    <s v="Comedies, Dramas, Music &amp; Musicals"/>
    <n v="3"/>
  </r>
  <r>
    <n v="4003"/>
    <x v="4120"/>
    <x v="0"/>
    <x v="4118"/>
    <s v="Pia Sukanya"/>
    <s v="Radhika Apte, Siddhant Kapoor, Akshay Oberoi, Adil Hussain, Amit Sial, Ravi Kishan, Ajinkya Deo, Shilpa Shukla"/>
    <n v="8"/>
    <x v="33"/>
    <s v="United Arab Emirates, United Kingdom, India"/>
    <n v="3"/>
    <x v="381"/>
    <x v="5"/>
    <x v="5"/>
    <s v="108 min"/>
    <n v="108"/>
    <n v="108"/>
    <n v="71.149266273860221"/>
    <s v=""/>
    <s v="Comedies, Dramas, International Movies"/>
    <x v="4"/>
    <s v="Comedies, Dramas, International Movies"/>
    <n v="3"/>
  </r>
  <r>
    <n v="4053"/>
    <x v="4121"/>
    <x v="0"/>
    <x v="4119"/>
    <s v="Nawapol Thamrongrattanarit"/>
    <m/>
    <n v="0"/>
    <x v="51"/>
    <s v="Thailand"/>
    <n v="1"/>
    <x v="555"/>
    <x v="5"/>
    <x v="1"/>
    <s v="108 min"/>
    <n v="108"/>
    <n v="108"/>
    <n v="71.149266273860221"/>
    <s v=""/>
    <s v="Documentaries, International Movies, Music &amp; Musicals"/>
    <x v="3"/>
    <s v="Documentaries, International Movies, Music &amp; Musicals"/>
    <n v="3"/>
  </r>
  <r>
    <n v="4242"/>
    <x v="4122"/>
    <x v="0"/>
    <x v="4120"/>
    <m/>
    <s v="Chang Ting-hu, Hong Yan-xiang, Lin He Xuan, Kuo Shu-yao, Law Kar-Ying, Mimi Chu"/>
    <n v="6"/>
    <x v="53"/>
    <s v="Taiwan"/>
    <n v="1"/>
    <x v="85"/>
    <x v="5"/>
    <x v="1"/>
    <s v="108 min"/>
    <n v="108"/>
    <n v="108"/>
    <n v="71.149266273860221"/>
    <s v=""/>
    <s v="Comedies, Horror Movies, International Movies"/>
    <x v="4"/>
    <s v="Comedies, Horror Movies, International Movies"/>
    <n v="3"/>
  </r>
  <r>
    <n v="4625"/>
    <x v="4123"/>
    <x v="0"/>
    <x v="4121"/>
    <s v="Rocky Soraya"/>
    <s v="Jessica Mila, Denny Sumargo, Citra Prima, Bianca Hello, Epy Kusnandar, Anita Hara, Derry Drajat, Voke Victoria, Shofia Shireen, Afdhal Yusman"/>
    <n v="10"/>
    <x v="43"/>
    <s v="Indonesia"/>
    <n v="1"/>
    <x v="59"/>
    <x v="5"/>
    <x v="5"/>
    <s v="108 min"/>
    <n v="108"/>
    <n v="108"/>
    <n v="71.149266273860221"/>
    <s v=""/>
    <s v="Horror Movies, International Movies"/>
    <x v="9"/>
    <s v="Horror Movies, International Movies"/>
    <n v="2"/>
  </r>
  <r>
    <n v="4932"/>
    <x v="4124"/>
    <x v="0"/>
    <x v="4122"/>
    <s v="Peter Webber"/>
    <s v="Carlos Bardem, Natalia Reyes, Emiliano Pernia, Duban Prado, Marcela Mar"/>
    <n v="5"/>
    <x v="31"/>
    <s v="Colombia"/>
    <n v="1"/>
    <x v="1378"/>
    <x v="3"/>
    <x v="5"/>
    <s v="108 min"/>
    <n v="108"/>
    <n v="108"/>
    <n v="71.149266273860221"/>
    <s v=""/>
    <s v="Dramas, Independent Movies, International Movies"/>
    <x v="2"/>
    <s v="Dramas, Independent Movies, International Movies"/>
    <n v="3"/>
  </r>
  <r>
    <n v="5059"/>
    <x v="4125"/>
    <x v="0"/>
    <x v="4123"/>
    <s v="Javier Ambrossi, Javier Calvo"/>
    <s v="Macarena Garc√≠a, Anna Castillo, Bel√©n Cuesta, Gracia Olayo, Richard Collins-Moore, Llum Barrera, Secun de la Rosa, Mar√≠a Isabel D√≠az, V√≠ctor El√≠as, Henry M√©ndez, Esti Quesada"/>
    <n v="11"/>
    <x v="14"/>
    <s v="Spain"/>
    <n v="1"/>
    <x v="435"/>
    <x v="3"/>
    <x v="5"/>
    <s v="108 min"/>
    <n v="108"/>
    <n v="108"/>
    <n v="71.149266273860221"/>
    <s v=""/>
    <s v="Comedies, Dramas, Faith &amp; Spirituality"/>
    <x v="4"/>
    <s v="Comedies, Dramas, Faith &amp; Spirituality"/>
    <n v="3"/>
  </r>
  <r>
    <n v="5073"/>
    <x v="4126"/>
    <x v="0"/>
    <x v="4124"/>
    <s v="Charles Stone III"/>
    <s v="Megalyn Echikunwoke, Eden Sher, Lyndon Smith, Gage Golightly, Matt McGorry, Marque Richardson, Alessandra Torresani, Naturi Naughton, Nia Jervier, Robert Curtis Brown"/>
    <n v="10"/>
    <x v="0"/>
    <s v="United States"/>
    <n v="1"/>
    <x v="332"/>
    <x v="5"/>
    <x v="2"/>
    <s v="108 min"/>
    <n v="108"/>
    <n v="108"/>
    <n v="71.149266273860221"/>
    <s v=""/>
    <s v="Comedies"/>
    <x v="4"/>
    <s v="Comedies"/>
    <n v="1"/>
  </r>
  <r>
    <n v="5272"/>
    <x v="4127"/>
    <x v="0"/>
    <x v="4125"/>
    <s v="Yance Ford"/>
    <m/>
    <n v="0"/>
    <x v="0"/>
    <s v="United States, Denmark"/>
    <n v="2"/>
    <x v="852"/>
    <x v="3"/>
    <x v="5"/>
    <s v="108 min"/>
    <n v="108"/>
    <n v="108"/>
    <n v="71.149266273860221"/>
    <s v=""/>
    <s v="Documentaries"/>
    <x v="3"/>
    <s v="Documentaries"/>
    <n v="1"/>
  </r>
  <r>
    <n v="5378"/>
    <x v="4128"/>
    <x v="0"/>
    <x v="4126"/>
    <s v="Marti Noxon"/>
    <s v="Lily Collins, Keanu Reeves, Carrie Preston, Lili Taylor, Alex Sharp, Liana Liberato, Brooke Smith, Leslie Bibb, Kathryn Prescott"/>
    <n v="9"/>
    <x v="0"/>
    <s v="United States"/>
    <n v="1"/>
    <x v="13"/>
    <x v="3"/>
    <x v="5"/>
    <s v="108 min"/>
    <n v="108"/>
    <n v="108"/>
    <n v="71.149266273860221"/>
    <s v=""/>
    <s v="Dramas, Independent Movies"/>
    <x v="2"/>
    <s v="Dramas, Independent Movies"/>
    <n v="2"/>
  </r>
  <r>
    <n v="5518"/>
    <x v="4129"/>
    <x v="0"/>
    <x v="4127"/>
    <s v="Felix Herngren, M√•ns Herngren"/>
    <s v="Robert Gustafsson, Jens Hult√©n, Caroline Boulton, Colin McFarlane, Cory Peterson, Jay Simpson, David Schaal"/>
    <n v="7"/>
    <x v="21"/>
    <s v="Sweden"/>
    <n v="1"/>
    <x v="405"/>
    <x v="9"/>
    <x v="5"/>
    <s v="108 min"/>
    <n v="108"/>
    <n v="108"/>
    <n v="71.149266273860221"/>
    <s v=""/>
    <s v="Comedies, International Movies"/>
    <x v="4"/>
    <s v="Comedies, International Movies"/>
    <n v="2"/>
  </r>
  <r>
    <n v="5621"/>
    <x v="4130"/>
    <x v="0"/>
    <x v="4128"/>
    <s v="Jon√°s Trueba"/>
    <s v="Francesco Carril, Itsaso Arana, Candela Recio, Pablo Hoyos, Aura Garrido"/>
    <n v="5"/>
    <x v="14"/>
    <s v="Spain"/>
    <n v="1"/>
    <x v="589"/>
    <x v="9"/>
    <x v="5"/>
    <s v="108 min"/>
    <n v="108"/>
    <n v="108"/>
    <n v="71.149266273860221"/>
    <s v=""/>
    <s v="Dramas, International Movies, Romantic Movies"/>
    <x v="2"/>
    <s v="Dramas, International Movies, Romantic Movies"/>
    <n v="3"/>
  </r>
  <r>
    <n v="5683"/>
    <x v="4131"/>
    <x v="0"/>
    <x v="4129"/>
    <s v="Nic Mathieu"/>
    <s v="James Badge Dale, Emily Mortimer, Bruce Greenwood, Max Martini, Clayne Crawford, Cory Hardrict, Louis Ozawa Changchien, Jimmy Akingbola, Dylan Smith, Philip Bulcock"/>
    <n v="10"/>
    <x v="0"/>
    <s v="United States, Hungary"/>
    <n v="2"/>
    <x v="129"/>
    <x v="9"/>
    <x v="1"/>
    <s v="108 min"/>
    <n v="108"/>
    <n v="108"/>
    <n v="71.149266273860221"/>
    <s v=""/>
    <s v="Action &amp; Adventure, Sci-Fi &amp; Fantasy"/>
    <x v="1"/>
    <s v="Action &amp; Adventure, Sci-Fi &amp; Fantasy"/>
    <n v="2"/>
  </r>
  <r>
    <n v="5761"/>
    <x v="4132"/>
    <x v="0"/>
    <x v="4130"/>
    <s v="Richie Smyth"/>
    <s v="Jamie Dornan, Guillaume Canet, Emmanuelle Seigner, Jason O'Mara, Mikael Persbrandt, Mark Strong, Michael McElhatton, Danny Sapani, Sam Keeley, Ronan Raftery, Mike Noble, Charlie Kelly, Conor MacNeill, Fionn O'Shea, Conor Quinlan, Jordan Mifsud"/>
    <n v="16"/>
    <x v="19"/>
    <s v="Ireland, South Africa"/>
    <n v="2"/>
    <x v="516"/>
    <x v="9"/>
    <x v="5"/>
    <s v="108 min"/>
    <n v="108"/>
    <n v="108"/>
    <n v="71.149266273860221"/>
    <s v=""/>
    <s v="Action &amp; Adventure, Dramas, International Movies"/>
    <x v="1"/>
    <s v="Action &amp; Adventure, Dramas, International Movies"/>
    <n v="3"/>
  </r>
  <r>
    <n v="5875"/>
    <x v="4133"/>
    <x v="0"/>
    <x v="4131"/>
    <s v="Wilson Yip"/>
    <s v="Donnie Yen, Sammo Kam-Bo Hung, Huang Xiaoming, Simon Yam, Lynn Hung, Kanin Ngo, Kent Cheng, Darren Shahlavi, Louis Fan, Calvin Ka-Sing Cheng"/>
    <n v="10"/>
    <x v="50"/>
    <s v="Hong Kong, China"/>
    <n v="2"/>
    <x v="1371"/>
    <x v="10"/>
    <x v="12"/>
    <s v="108 min"/>
    <n v="108"/>
    <n v="108"/>
    <n v="71.149266273860221"/>
    <s v=""/>
    <s v="Action &amp; Adventure, International Movies"/>
    <x v="1"/>
    <s v="Action &amp; Adventure, International Movies"/>
    <n v="2"/>
  </r>
  <r>
    <n v="6056"/>
    <x v="4134"/>
    <x v="0"/>
    <x v="4132"/>
    <s v="Ishaan Trivedi"/>
    <s v="Johnny Baweja, Reeth Mazumder, Manav Kaul, Tanvi Vyas, Puru Chibber, Vasundhara Kaul, Aayam Mehta, Niraj Sah"/>
    <n v="8"/>
    <x v="17"/>
    <s v="India"/>
    <n v="1"/>
    <x v="752"/>
    <x v="9"/>
    <x v="5"/>
    <s v="108 min"/>
    <n v="108"/>
    <n v="108"/>
    <n v="71.149266273860221"/>
    <s v=""/>
    <s v="International Movies, Thrillers"/>
    <x v="7"/>
    <s v="International Movies, Thrillers"/>
    <n v="2"/>
  </r>
  <r>
    <n v="6061"/>
    <x v="4135"/>
    <x v="0"/>
    <x v="4133"/>
    <s v="Martin Lawrence"/>
    <s v="Martin Lawrence, Lynn Whitfield, Regina King, Bobby Brown, Della Reese, Daryl Mitchell, Roger Mosley, Malinda Williams, Roger E. Mosley, Simbi Khali, Tangie Ambrose, Wendy Raquel Robinson, Stacii Jae Johnson, Faizon Love, Miguel A. N√∫√±ez Jr., Tracy Morgan"/>
    <n v="16"/>
    <x v="0"/>
    <s v="United States"/>
    <n v="1"/>
    <x v="189"/>
    <x v="46"/>
    <x v="12"/>
    <s v="108 min"/>
    <n v="108"/>
    <n v="108"/>
    <n v="71.149266273860221"/>
    <s v=""/>
    <s v="Comedies, Romantic Movies"/>
    <x v="4"/>
    <s v="Comedies, Romantic Movies"/>
    <n v="2"/>
  </r>
  <r>
    <n v="6310"/>
    <x v="4136"/>
    <x v="0"/>
    <x v="4134"/>
    <s v="Nick Broomfield"/>
    <s v="Nick Broomfield"/>
    <n v="1"/>
    <x v="6"/>
    <s v="United Kingdom"/>
    <n v="1"/>
    <x v="1379"/>
    <x v="43"/>
    <x v="12"/>
    <s v="108 min"/>
    <n v="108"/>
    <n v="108"/>
    <n v="71.149266273860221"/>
    <s v=""/>
    <s v="Documentaries, Music &amp; Musicals"/>
    <x v="3"/>
    <s v="Documentaries, Music &amp; Musicals"/>
    <n v="2"/>
  </r>
  <r>
    <n v="6396"/>
    <x v="4137"/>
    <x v="0"/>
    <x v="4135"/>
    <s v="Daniel Mann"/>
    <s v="Elizabeth Taylor, Laurence Harvey, Eddie Fisher, Dina Merrill, Mildred Dunnock, Betty Field, Jeffrey Lynn, Susan Oliver"/>
    <n v="8"/>
    <x v="0"/>
    <s v="United States"/>
    <n v="1"/>
    <x v="55"/>
    <x v="63"/>
    <x v="1"/>
    <s v="108 min"/>
    <n v="108"/>
    <n v="108"/>
    <n v="71.149266273860221"/>
    <s v=""/>
    <s v="Classic Movies, Dramas, Romantic Movies"/>
    <x v="5"/>
    <s v="Classic Movies, Dramas, Romantic Movies"/>
    <n v="3"/>
  </r>
  <r>
    <n v="6430"/>
    <x v="4138"/>
    <x v="0"/>
    <x v="4136"/>
    <s v="Wong Jing"/>
    <s v="Dennis Chan"/>
    <n v="1"/>
    <x v="50"/>
    <s v="Hong Kong"/>
    <n v="1"/>
    <x v="628"/>
    <x v="34"/>
    <x v="5"/>
    <s v="108 min"/>
    <n v="108"/>
    <n v="108"/>
    <n v="71.149266273860221"/>
    <s v=""/>
    <s v="Action &amp; Adventure, Dramas, International Movies"/>
    <x v="1"/>
    <s v="Action &amp; Adventure, Dramas, International Movies"/>
    <n v="3"/>
  </r>
  <r>
    <n v="6432"/>
    <x v="4139"/>
    <x v="0"/>
    <x v="4137"/>
    <s v="Richard Brooks"/>
    <s v="Elizabeth Taylor, Paul Newman, Burl Ives, Jack Carson, Judith Anderson, Madeleine Sherwood, Larry Gates, Vaughn Taylor"/>
    <n v="8"/>
    <x v="0"/>
    <s v="United States"/>
    <n v="1"/>
    <x v="55"/>
    <x v="39"/>
    <x v="11"/>
    <s v="108 min"/>
    <n v="108"/>
    <n v="108"/>
    <n v="71.149266273860221"/>
    <s v=""/>
    <s v="Classic Movies, Dramas"/>
    <x v="5"/>
    <s v="Classic Movies, Dramas"/>
    <n v="2"/>
  </r>
  <r>
    <n v="6498"/>
    <x v="4140"/>
    <x v="0"/>
    <x v="4138"/>
    <s v="Frank Coraci"/>
    <s v="Adam Sandler, Kate Beckinsale, Christopher Walken, David Hasselhoff, Henry Winkler, Julie Kavner, Sean Astin, Joseph Castanon, Jonah Hill, Jake Hoffman, Jennifer Coolidge"/>
    <n v="11"/>
    <x v="0"/>
    <s v="United States"/>
    <n v="1"/>
    <x v="165"/>
    <x v="24"/>
    <x v="2"/>
    <s v="108 min"/>
    <n v="108"/>
    <n v="108"/>
    <n v="71.149266273860221"/>
    <s v=""/>
    <s v="Comedies, Sci-Fi &amp; Fantasy"/>
    <x v="4"/>
    <s v="Comedies, Sci-Fi &amp; Fantasy"/>
    <n v="2"/>
  </r>
  <r>
    <n v="6563"/>
    <x v="4141"/>
    <x v="0"/>
    <x v="4139"/>
    <s v="Roger Donaldson"/>
    <s v="Pierce Brosnan, Linda Hamilton, Elizabeth Hoffman, Jamie Ren√©e Smith, Jeremy Foley, Charles Hallahan, Grant Heslov, Kirk Trutner, Arabella Field, Tzi Ma"/>
    <n v="10"/>
    <x v="0"/>
    <s v="United States"/>
    <n v="1"/>
    <x v="184"/>
    <x v="53"/>
    <x v="2"/>
    <s v="108 min"/>
    <n v="108"/>
    <n v="108"/>
    <n v="71.149266273860221"/>
    <s v=""/>
    <s v="Action &amp; Adventure"/>
    <x v="1"/>
    <s v="Action &amp; Adventure"/>
    <n v="1"/>
  </r>
  <r>
    <n v="6600"/>
    <x v="4142"/>
    <x v="0"/>
    <x v="4140"/>
    <s v="Saara Cantell"/>
    <s v="Tuulia Eloranta, Magnus Krepper, Elin Petersdottir, Claes Malmberg, Kaija Pakarinen, Antti Reini, Lauri Tanskanen, Johanna af Schult√©n, Maria Sid, Pirkko H√§m√§l√§inen, Sonja Halla-aho"/>
    <n v="11"/>
    <x v="66"/>
    <s v="Finland, Sweden, Norway, Latvia, Germany"/>
    <n v="5"/>
    <x v="23"/>
    <x v="9"/>
    <x v="5"/>
    <s v="108 min"/>
    <n v="108"/>
    <n v="108"/>
    <n v="71.149266273860221"/>
    <s v=""/>
    <s v="Dramas, International Movies"/>
    <x v="2"/>
    <s v="Dramas, International Movies"/>
    <n v="2"/>
  </r>
  <r>
    <n v="6693"/>
    <x v="4143"/>
    <x v="0"/>
    <x v="4141"/>
    <s v="Greg Coolidge"/>
    <s v="Dane Cook, Jessica Simpson, Dax Shepard, Andy Dick, Tim Bagley, Brian George, Efren Ramirez, Marcello Thedford, Danny Woodburn, Harland Williams"/>
    <n v="10"/>
    <x v="0"/>
    <s v="United States"/>
    <n v="1"/>
    <x v="508"/>
    <x v="24"/>
    <x v="2"/>
    <s v="108 min"/>
    <n v="108"/>
    <n v="108"/>
    <n v="71.149266273860221"/>
    <s v=""/>
    <s v="Comedies, Romantic Movies"/>
    <x v="4"/>
    <s v="Comedies, Romantic Movies"/>
    <n v="2"/>
  </r>
  <r>
    <n v="6717"/>
    <x v="4144"/>
    <x v="0"/>
    <x v="4142"/>
    <s v="Alex Garland"/>
    <s v="Domhnall Gleeson, Alicia Vikander, Oscar Isaac, Sonoya Mizuno, Claire Selby, Symara Templeman, Gana Bayarsaikhan, Tiffany Pisani, Corey Johnson, Evie Wray, Deborah Rosan"/>
    <n v="11"/>
    <x v="6"/>
    <s v="United Kingdom"/>
    <n v="1"/>
    <x v="696"/>
    <x v="4"/>
    <x v="12"/>
    <s v="108 min"/>
    <n v="108"/>
    <n v="108"/>
    <n v="71.149266273860221"/>
    <s v=""/>
    <s v="Dramas, Independent Movies, International Movies"/>
    <x v="2"/>
    <s v="Dramas, Independent Movies, International Movies"/>
    <n v="3"/>
  </r>
  <r>
    <n v="6822"/>
    <x v="4145"/>
    <x v="0"/>
    <x v="4143"/>
    <s v="Pavel Parkhomenko"/>
    <s v="Yaroslav Zhalnin, Mikhail Filippov, Olga Ivanova, Vadim Michman, Vladimir Steklov, Viktor Proskurin, Nadezhda Markina, Daniil Vorobyov"/>
    <n v="8"/>
    <x v="49"/>
    <s v="Russia"/>
    <n v="1"/>
    <x v="852"/>
    <x v="8"/>
    <x v="1"/>
    <s v="108 min"/>
    <n v="108"/>
    <n v="108"/>
    <n v="71.149266273860221"/>
    <s v=""/>
    <s v="Dramas, International Movies"/>
    <x v="2"/>
    <s v="Dramas, International Movies"/>
    <n v="2"/>
  </r>
  <r>
    <n v="7052"/>
    <x v="4146"/>
    <x v="0"/>
    <x v="4144"/>
    <s v="Brett Harvey"/>
    <s v="Dave Brown, Brett Hull, Rob Ray, Jarome Iginla, Wendel Clark, Scott Parker, Dave schultz, Jay Baruchel"/>
    <n v="8"/>
    <x v="8"/>
    <s v="Canada, Ireland, United States"/>
    <n v="3"/>
    <x v="46"/>
    <x v="9"/>
    <x v="5"/>
    <s v="108 min"/>
    <n v="108"/>
    <n v="108"/>
    <n v="71.149266273860221"/>
    <s v=""/>
    <s v="Documentaries, International Movies, Sports Movies"/>
    <x v="3"/>
    <s v="Documentaries, International Movies, Sports Movies"/>
    <n v="3"/>
  </r>
  <r>
    <n v="7058"/>
    <x v="4147"/>
    <x v="0"/>
    <x v="4145"/>
    <s v="Karey Kirkpatrick"/>
    <s v="Eddie Murphy, Thomas Haden Church, Yara Shahidi, Ronny Cox, Stephen Rannazzisi, Nicole Ari Parker, DeRay Davis, Vanessa Williams, Martin Sheen, Lauren Weedman, Timm Sharp, Bobb'e J. Thompson"/>
    <n v="12"/>
    <x v="0"/>
    <s v="United States, Germany"/>
    <n v="2"/>
    <x v="1186"/>
    <x v="16"/>
    <x v="7"/>
    <s v="108 min"/>
    <n v="108"/>
    <n v="108"/>
    <n v="71.149266273860221"/>
    <s v=""/>
    <s v="Children &amp; Family Movies, Comedies, Sci-Fi &amp; Fantasy"/>
    <x v="0"/>
    <s v="Children &amp; Family Movies, Comedies, Sci-Fi &amp; Fantasy"/>
    <n v="3"/>
  </r>
  <r>
    <n v="7195"/>
    <x v="4148"/>
    <x v="0"/>
    <x v="4146"/>
    <s v="Paul Soriano"/>
    <s v="Robert Villar, Alessandra de Rossi, Cesar Montano, Alex Medina, Jake Macapagal, Khalil Ramos, Jomari Angeles, Kokoy DeSantos"/>
    <n v="8"/>
    <x v="48"/>
    <s v="Philippines"/>
    <n v="1"/>
    <x v="1259"/>
    <x v="4"/>
    <x v="1"/>
    <s v="108 min"/>
    <n v="108"/>
    <n v="108"/>
    <n v="71.149266273860221"/>
    <s v=""/>
    <s v="Dramas, International Movies, Sports Movies"/>
    <x v="2"/>
    <s v="Dramas, International Movies, Sports Movies"/>
    <n v="3"/>
  </r>
  <r>
    <n v="7284"/>
    <x v="4149"/>
    <x v="0"/>
    <x v="4147"/>
    <s v="Yang Lei"/>
    <s v="Darren Wang, Zhang Tianai, Sheng Guansen, Simon Yam, Wang Xun, Zhao Jian, Xing Yu, Hu Bing, He Sui, Luxia Jiang"/>
    <n v="10"/>
    <x v="42"/>
    <s v="China"/>
    <n v="1"/>
    <x v="331"/>
    <x v="3"/>
    <x v="5"/>
    <s v="108 min"/>
    <n v="108"/>
    <n v="108"/>
    <n v="71.149266273860221"/>
    <s v=""/>
    <s v="Action &amp; Adventure, International Movies, Sci-Fi &amp; Fantasy"/>
    <x v="1"/>
    <s v="Action &amp; Adventure, International Movies, Sci-Fi &amp; Fantasy"/>
    <n v="3"/>
  </r>
  <r>
    <n v="7327"/>
    <x v="4150"/>
    <x v="0"/>
    <x v="4148"/>
    <s v="Guy Ritchie"/>
    <s v="Jason Flemyng, Dexter Fletcher, Nick Moran, Jason Statham, Steven Mackintosh, Nicholas Rowe, Nick Marcq, Charles Forbes, Vinnie Jones, Lenny McLean"/>
    <n v="10"/>
    <x v="6"/>
    <s v="United Kingdom"/>
    <n v="1"/>
    <x v="191"/>
    <x v="18"/>
    <x v="12"/>
    <s v="108 min"/>
    <n v="108"/>
    <n v="108"/>
    <n v="71.149266273860221"/>
    <s v=""/>
    <s v="Action &amp; Adventure, Comedies, Independent Movies"/>
    <x v="1"/>
    <s v="Action &amp; Adventure, Comedies, Independent Movies"/>
    <n v="3"/>
  </r>
  <r>
    <n v="7549"/>
    <x v="4151"/>
    <x v="0"/>
    <x v="4149"/>
    <s v="Atsajun Sattakovit"/>
    <s v="Mario Maurer, Natcha Juntapan, Monchanok Saengchaipiangpen, Nawapaiboon Wuthinanon, Kamolned Ruengsri, Sirapop Daongern, Rakchawan Maroukasonti, Poom Rungsrithananon, Patsomtat Sudprasert, Ranee Campen"/>
    <n v="10"/>
    <x v="51"/>
    <s v="Thailand"/>
    <n v="1"/>
    <x v="437"/>
    <x v="11"/>
    <x v="5"/>
    <s v="108 min"/>
    <n v="108"/>
    <n v="108"/>
    <n v="71.149266273860221"/>
    <s v=""/>
    <s v="Action &amp; Adventure, Dramas, International Movies"/>
    <x v="1"/>
    <s v="Action &amp; Adventure, Dramas, International Movies"/>
    <n v="3"/>
  </r>
  <r>
    <n v="7578"/>
    <x v="4152"/>
    <x v="0"/>
    <x v="4150"/>
    <s v="Pablo Larra√≠n"/>
    <s v="Luis Gnecco, Gael Garc√≠a Bernal, Mercedes Mor√°n, Emilio Guti√©rrez Caba, Diego Mu√±oz, Alejandro Goic, Pablo Derqui, Marcelo Alonso"/>
    <n v="8"/>
    <x v="32"/>
    <s v="Chile, Argentina, France, Spain, United States"/>
    <n v="5"/>
    <x v="1294"/>
    <x v="9"/>
    <x v="12"/>
    <s v="108 min"/>
    <n v="108"/>
    <n v="108"/>
    <n v="71.149266273860221"/>
    <s v=""/>
    <s v="Dramas, International Movies"/>
    <x v="2"/>
    <s v="Dramas, International Movies"/>
    <n v="2"/>
  </r>
  <r>
    <n v="7698"/>
    <x v="4153"/>
    <x v="0"/>
    <x v="4151"/>
    <s v="Alex Law"/>
    <s v="Sammo Kam-Bo Hung, Ching-Ying Lam, Cheng Pei-pei"/>
    <n v="3"/>
    <x v="50"/>
    <s v="Hong Kong"/>
    <n v="1"/>
    <x v="628"/>
    <x v="27"/>
    <x v="6"/>
    <s v="108 min"/>
    <n v="108"/>
    <n v="108"/>
    <n v="71.149266273860221"/>
    <s v=""/>
    <s v="Dramas, International Movies"/>
    <x v="2"/>
    <s v="Dramas, International Movies"/>
    <n v="2"/>
  </r>
  <r>
    <n v="7727"/>
    <x v="4154"/>
    <x v="0"/>
    <x v="4152"/>
    <s v="J.C. Falc√≥n"/>
    <s v="Sean Maher, Andrea Grano, Mark Cirillo, Nacho San Jos√©, Curt Hansen, Trey McCurley, Jimmy Shaw, Carmen Maura"/>
    <n v="8"/>
    <x v="0"/>
    <s v="United States, Spain"/>
    <n v="2"/>
    <x v="485"/>
    <x v="9"/>
    <x v="5"/>
    <s v="108 min"/>
    <n v="108"/>
    <n v="108"/>
    <n v="71.149266273860221"/>
    <s v=""/>
    <s v="Dramas, LGBTQ Movies"/>
    <x v="2"/>
    <s v="Dramas, LGBTQ Movies"/>
    <n v="2"/>
  </r>
  <r>
    <n v="7734"/>
    <x v="4155"/>
    <x v="0"/>
    <x v="4153"/>
    <s v="Karan Lalit Butani"/>
    <s v="Jimmy Shergill, Kay Kay Menon, Jackie Shroff, Shriya Saran, Pankaj Tripathi, Mahie Gill, Jameel Khan, Deep Raj Rana"/>
    <n v="8"/>
    <x v="2"/>
    <m/>
    <n v="0"/>
    <x v="767"/>
    <x v="5"/>
    <x v="5"/>
    <s v="108 min"/>
    <n v="108"/>
    <n v="108"/>
    <n v="71.149266273860221"/>
    <s v=""/>
    <s v="Dramas, International Movies, Thrillers"/>
    <x v="2"/>
    <s v="Dramas, International Movies, Thrillers"/>
    <n v="3"/>
  </r>
  <r>
    <n v="7751"/>
    <x v="4156"/>
    <x v="0"/>
    <x v="4154"/>
    <s v="Rebecca Zlotowski"/>
    <s v="Natalie Portman, Lily-Rose Depp, Emmanuel Salinger, Amira Casar, Pierre Salvadori, Louis Garrel"/>
    <n v="6"/>
    <x v="11"/>
    <s v="France, Belgium"/>
    <n v="2"/>
    <x v="180"/>
    <x v="9"/>
    <x v="5"/>
    <s v="108 min"/>
    <n v="108"/>
    <n v="108"/>
    <n v="71.149266273860221"/>
    <s v=""/>
    <s v="Dramas, International Movies"/>
    <x v="2"/>
    <s v="Dramas, International Movies"/>
    <n v="2"/>
  </r>
  <r>
    <n v="8142"/>
    <x v="4157"/>
    <x v="0"/>
    <x v="4155"/>
    <s v="Derek Yee"/>
    <s v="Kenny Lin, Peter Ho, Jiang Mengjie, Jiang Yiyan, Paw Hee Ching"/>
    <n v="5"/>
    <x v="42"/>
    <s v="China, Hong Kong"/>
    <n v="2"/>
    <x v="773"/>
    <x v="9"/>
    <x v="5"/>
    <s v="108 min"/>
    <n v="108"/>
    <n v="108"/>
    <n v="71.149266273860221"/>
    <s v=""/>
    <s v="Action &amp; Adventure, Dramas, International Movies"/>
    <x v="1"/>
    <s v="Action &amp; Adventure, Dramas, International Movies"/>
    <n v="3"/>
  </r>
  <r>
    <n v="8164"/>
    <x v="4158"/>
    <x v="0"/>
    <x v="4156"/>
    <s v="Natalia Garagiola"/>
    <s v="Germ√°n Palacios, Lautaro Bettoni, Boy Olmi, Rita Pauls, Pilar Benitez Vibart, Diana Szeinblum"/>
    <n v="6"/>
    <x v="25"/>
    <s v="Argentina, France, United States, Germany, Qatar"/>
    <n v="5"/>
    <x v="777"/>
    <x v="3"/>
    <x v="5"/>
    <s v="108 min"/>
    <n v="108"/>
    <n v="108"/>
    <n v="71.149266273860221"/>
    <s v=""/>
    <s v="Dramas, International Movies"/>
    <x v="2"/>
    <s v="Dramas, International Movies"/>
    <n v="2"/>
  </r>
  <r>
    <n v="8193"/>
    <x v="4159"/>
    <x v="0"/>
    <x v="4157"/>
    <s v="Sameh Abdulaziz"/>
    <s v="Amr Abdel-Geleel, Rania Yousef, Salloum Haddad, Hesham Al-Meligy, Farida Al-Gready, Ahmad Wafiq, Mohamed Abo El Hassan, Amr Sakr, Ahmed Gamal Saeed, Riham Ayman"/>
    <n v="10"/>
    <x v="5"/>
    <s v="Egypt"/>
    <n v="1"/>
    <x v="316"/>
    <x v="10"/>
    <x v="1"/>
    <s v="108 min"/>
    <n v="108"/>
    <n v="108"/>
    <n v="71.149266273860221"/>
    <s v=""/>
    <s v="Comedies, Dramas, International Movies"/>
    <x v="4"/>
    <s v="Comedies, Dramas, International Movies"/>
    <n v="3"/>
  </r>
  <r>
    <n v="8340"/>
    <x v="4160"/>
    <x v="0"/>
    <x v="4158"/>
    <s v="Paco Arango"/>
    <s v="Oliver Jackson-Cohen, Camilla Luddington, Jonathan Pryce, Jorge Garc√≠a, Kaitlyn Bernard"/>
    <n v="5"/>
    <x v="14"/>
    <s v="Spain, Canada, United States"/>
    <n v="3"/>
    <x v="633"/>
    <x v="3"/>
    <x v="1"/>
    <s v="108 min"/>
    <n v="108"/>
    <n v="108"/>
    <n v="71.149266273860221"/>
    <s v=""/>
    <s v="Children &amp; Family Movies, Dramas, Faith &amp; Spirituality"/>
    <x v="0"/>
    <s v="Children &amp; Family Movies, Dramas, Faith &amp; Spirituality"/>
    <n v="3"/>
  </r>
  <r>
    <n v="8363"/>
    <x v="4161"/>
    <x v="0"/>
    <x v="4159"/>
    <s v="Steven Soderbergh"/>
    <s v="Matt Damon, Scott Bakula, Joel McHale, Melanie Lynskey, Thomas F. Wilson, Patton Oswalt, Tony Hale, Eddie Jemison, Paul F. Tompkins, Tom Papa"/>
    <n v="10"/>
    <x v="0"/>
    <s v="United States"/>
    <n v="1"/>
    <x v="410"/>
    <x v="16"/>
    <x v="12"/>
    <s v="108 min"/>
    <n v="108"/>
    <n v="108"/>
    <n v="71.149266273860221"/>
    <s v=""/>
    <s v="Comedies, Dramas"/>
    <x v="4"/>
    <s v="Comedies, Dramas"/>
    <n v="2"/>
  </r>
  <r>
    <n v="8446"/>
    <x v="4162"/>
    <x v="0"/>
    <x v="4160"/>
    <s v="Adam McKay"/>
    <s v="Will Ferrell, Mark Wahlberg, Eva Mendes, Michael Keaton, Steve Coogan, Ray Stevenson, Samuel L. Jackson, Dwayne Johnson, Lindsay Sloane, Natalie Zea"/>
    <n v="10"/>
    <x v="0"/>
    <s v="United States"/>
    <n v="1"/>
    <x v="276"/>
    <x v="10"/>
    <x v="2"/>
    <s v="108 min"/>
    <n v="108"/>
    <n v="108"/>
    <n v="71.149266273860221"/>
    <s v=""/>
    <s v="Action &amp; Adventure, Comedies"/>
    <x v="1"/>
    <s v="Action &amp; Adventure, Comedies"/>
    <n v="2"/>
  </r>
  <r>
    <n v="8537"/>
    <x v="4163"/>
    <x v="0"/>
    <x v="4161"/>
    <s v="Michael Winterbottom"/>
    <s v="Steve Coogan, Rob Brydon, Marta Barrio, Claire Keelan, Margo Stilley"/>
    <n v="5"/>
    <x v="6"/>
    <s v="United Kingdom"/>
    <n v="1"/>
    <x v="468"/>
    <x v="9"/>
    <x v="5"/>
    <s v="108 min"/>
    <n v="108"/>
    <n v="108"/>
    <n v="71.149266273860221"/>
    <s v=""/>
    <s v="Comedies"/>
    <x v="4"/>
    <s v="Comedies"/>
    <n v="1"/>
  </r>
  <r>
    <n v="8590"/>
    <x v="4164"/>
    <x v="0"/>
    <x v="4162"/>
    <s v="Li Jun"/>
    <s v="Wallace Chung, Jung-jae Lee, Lang Yueting, Chae-yeong Lee"/>
    <n v="4"/>
    <x v="42"/>
    <s v="China"/>
    <n v="1"/>
    <x v="801"/>
    <x v="9"/>
    <x v="1"/>
    <s v="108 min"/>
    <n v="108"/>
    <n v="108"/>
    <n v="71.149266273860221"/>
    <s v=""/>
    <s v="Dramas, International Movies, Thrillers"/>
    <x v="2"/>
    <s v="Dramas, International Movies, Thrillers"/>
    <n v="3"/>
  </r>
  <r>
    <n v="8599"/>
    <x v="4165"/>
    <x v="0"/>
    <x v="4163"/>
    <s v="Beeban Kidron"/>
    <s v="Patrick Swayze, Wesley Snipes, John Leguizamo, Stockard Channing, Blythe Danner, Arliss Howard, Jason London, Chris Penn, Melinda Dillon, Beth Grant, Alice Drummond, Marceline Hugot, Michael Vartan, RuPaul Charles, Julie Newmar"/>
    <n v="15"/>
    <x v="0"/>
    <s v="United States"/>
    <n v="1"/>
    <x v="844"/>
    <x v="42"/>
    <x v="2"/>
    <s v="108 min"/>
    <n v="108"/>
    <n v="108"/>
    <n v="71.149266273860221"/>
    <s v=""/>
    <s v="Comedies, Cult Movies, LGBTQ Movies"/>
    <x v="4"/>
    <s v="Comedies, Cult Movies, LGBTQ Movies"/>
    <n v="3"/>
  </r>
  <r>
    <n v="8637"/>
    <x v="4166"/>
    <x v="0"/>
    <x v="4164"/>
    <s v="Preston A. Whitmore II"/>
    <s v="Columbus Short, Erica Peeples, Vivica A. Fox, Andra Fuller, Jamaar Simon, Starletta DuPois, Nelsan Ellis, Draya Michele, Nafessa Williams, Jennifer Freeman, Lisa Renee Pitts"/>
    <n v="11"/>
    <x v="0"/>
    <s v="United States"/>
    <n v="1"/>
    <x v="144"/>
    <x v="3"/>
    <x v="12"/>
    <s v="108 min"/>
    <n v="108"/>
    <n v="108"/>
    <n v="71.149266273860221"/>
    <s v=""/>
    <s v="Dramas"/>
    <x v="2"/>
    <s v="Dramas"/>
    <n v="1"/>
  </r>
  <r>
    <n v="8659"/>
    <x v="4167"/>
    <x v="0"/>
    <x v="4165"/>
    <s v="Jonathan Glazer"/>
    <s v="Scarlett Johansson, Krystof H√°dek, Jeremy McWilliams, Joe Szula, Lynsey Taylor Mackay, Dougie McConnell, Kevin McAlinden, Andrew Gorman, Roy Armstrong, Alison Chand, Paul Brannigan"/>
    <n v="11"/>
    <x v="36"/>
    <s v="Switzerland, United Kingdom, United States"/>
    <n v="3"/>
    <x v="777"/>
    <x v="8"/>
    <x v="12"/>
    <s v="108 min"/>
    <n v="108"/>
    <n v="108"/>
    <n v="71.149266273860221"/>
    <s v=""/>
    <s v="Dramas, Independent Movies, International Movies"/>
    <x v="2"/>
    <s v="Dramas, Independent Movies, International Movies"/>
    <n v="3"/>
  </r>
  <r>
    <n v="8716"/>
    <x v="4168"/>
    <x v="0"/>
    <x v="4166"/>
    <s v="Abel Ferrara"/>
    <s v="G√©rard Depardieu, Jacqueline Bisset, Marie Mout√©, Paul Calderon, Paul Hipp, Pamela Afesi, Chris Zois, Shanyn Leigh, Drena De Niro, Amy Ferguson, Aurelie Claudel, Nikki James"/>
    <n v="12"/>
    <x v="0"/>
    <s v="United States, France"/>
    <n v="2"/>
    <x v="1380"/>
    <x v="0"/>
    <x v="12"/>
    <s v="108 min"/>
    <n v="108"/>
    <n v="108"/>
    <n v="71.149266273860221"/>
    <s v=""/>
    <s v="Dramas, Independent Movies"/>
    <x v="2"/>
    <s v="Dramas, Independent Movies"/>
    <n v="2"/>
  </r>
  <r>
    <n v="8753"/>
    <x v="4169"/>
    <x v="0"/>
    <x v="4167"/>
    <s v="Theo Davies"/>
    <s v="Andrew Steel, Kirby Bliss Blanton, Tom Sizemore, Danny Trejo, Frank Whaley, Robert Pine, Fay Masterson, Steven Michael Quezada, Bruce Davison, Dale Dickey, Kenny Roberts, Colin Edwards, Casey Stoner, Freddie Spencer"/>
    <n v="14"/>
    <x v="0"/>
    <s v="United States"/>
    <n v="1"/>
    <x v="181"/>
    <x v="2"/>
    <x v="1"/>
    <s v="108 min"/>
    <n v="108"/>
    <n v="108"/>
    <n v="71.149266273860221"/>
    <s v=""/>
    <s v="Children &amp; Family Movies, Dramas"/>
    <x v="0"/>
    <s v="Children &amp; Family Movies, Dramas"/>
    <n v="2"/>
  </r>
  <r>
    <n v="152"/>
    <x v="4170"/>
    <x v="0"/>
    <x v="4168"/>
    <s v="Andrew Lau Wai-keung, Alan Mak"/>
    <s v="Jay Chou, Anne Suzuki, Edison Chen, Anthony Wong Chau-sang, Shawn Yue, Chapman To, Jordan Chan, Kenny Bee"/>
    <n v="8"/>
    <x v="42"/>
    <s v="China, Hong Kong"/>
    <n v="2"/>
    <x v="344"/>
    <x v="30"/>
    <x v="1"/>
    <s v="109 min"/>
    <n v="109"/>
    <n v="109"/>
    <n v="89.019271167026105"/>
    <s v=""/>
    <s v="Action &amp; Adventure, International Movies"/>
    <x v="1"/>
    <s v="Action &amp; Adventure, International Movies"/>
    <n v="2"/>
  </r>
  <r>
    <n v="584"/>
    <x v="4171"/>
    <x v="0"/>
    <x v="4169"/>
    <s v="Ivan Reitman"/>
    <s v="Natalie Portman, Ashton Kutcher, Kevin Kline, Cary Elwes, Greta Gerwig, Lake Bell, Olivia Thirlby, Ludacris, Jake Johnson, Mindy Kaling, Talia Balsam"/>
    <n v="11"/>
    <x v="0"/>
    <s v="United States, United Kingdom"/>
    <n v="2"/>
    <x v="132"/>
    <x v="12"/>
    <x v="12"/>
    <s v="109 min"/>
    <n v="109"/>
    <n v="109"/>
    <n v="89.019271167026105"/>
    <s v=""/>
    <s v="Comedies, Romantic Movies"/>
    <x v="4"/>
    <s v="Comedies, Romantic Movies"/>
    <n v="2"/>
  </r>
  <r>
    <n v="637"/>
    <x v="4172"/>
    <x v="0"/>
    <x v="4170"/>
    <s v="Jonathan Hensleigh"/>
    <s v="Liam Neeson, Benjamin Walker, Amber Midthunder, Marcus Thomas, Laurence Fishburne, Holt McCallany, Martin Sensmeier, Matt McCoy, Matt Salinger"/>
    <n v="9"/>
    <x v="0"/>
    <s v="United States, Canada"/>
    <n v="2"/>
    <x v="1262"/>
    <x v="6"/>
    <x v="2"/>
    <s v="109 min"/>
    <n v="109"/>
    <n v="109"/>
    <n v="89.019271167026105"/>
    <s v=""/>
    <s v="Action &amp; Adventure"/>
    <x v="1"/>
    <s v="Action &amp; Adventure"/>
    <n v="1"/>
  </r>
  <r>
    <n v="791"/>
    <x v="4173"/>
    <x v="0"/>
    <x v="4171"/>
    <s v="Andrew Jenks"/>
    <s v="Bill Ferguson, Ryan Ferguson"/>
    <n v="2"/>
    <x v="0"/>
    <s v="United States"/>
    <n v="1"/>
    <x v="64"/>
    <x v="4"/>
    <x v="5"/>
    <s v="109 min"/>
    <n v="109"/>
    <n v="109"/>
    <n v="89.019271167026105"/>
    <s v=""/>
    <s v="Documentaries"/>
    <x v="3"/>
    <s v="Documentaries"/>
    <n v="1"/>
  </r>
  <r>
    <n v="794"/>
    <x v="4174"/>
    <x v="0"/>
    <x v="4172"/>
    <s v="Andy Tennant"/>
    <s v="Matthew Perry, Salma Hayek, Jon Tenney, Carlos G√≥mez, Tomas Milian, Siobhan Fallon Hogan, John Bennett Perry, Stanley DeSantis, Suzanne Snyder, Anne Betancourt, Jill Clayburgh"/>
    <n v="11"/>
    <x v="0"/>
    <s v="United States"/>
    <n v="1"/>
    <x v="64"/>
    <x v="53"/>
    <x v="2"/>
    <s v="109 min"/>
    <n v="109"/>
    <n v="109"/>
    <n v="89.019271167026105"/>
    <s v=""/>
    <s v="Comedies, Romantic Movies"/>
    <x v="4"/>
    <s v="Comedies, Romantic Movies"/>
    <n v="2"/>
  </r>
  <r>
    <n v="799"/>
    <x v="4175"/>
    <x v="0"/>
    <x v="4173"/>
    <s v="Theodore Witcher"/>
    <s v="Larenz Tate, Nia Long, Isaiah Washington, Lisa Nicole Carson, Bill Bellamy, Leonard Roberts, Bernadette L. Clarke, Khalil Kain"/>
    <n v="8"/>
    <x v="0"/>
    <s v="United States"/>
    <n v="1"/>
    <x v="64"/>
    <x v="53"/>
    <x v="12"/>
    <s v="109 min"/>
    <n v="109"/>
    <n v="109"/>
    <n v="89.019271167026105"/>
    <s v=""/>
    <s v="Comedies, Dramas, Independent Movies"/>
    <x v="4"/>
    <s v="Comedies, Dramas, Independent Movies"/>
    <n v="3"/>
  </r>
  <r>
    <n v="866"/>
    <x v="4176"/>
    <x v="0"/>
    <x v="4174"/>
    <s v="David Ayer"/>
    <s v="Arnold Schwarzenegger, Sam Worthington, Olivia Williams, Terrence Howard, Joe Manganiello, Josh Holloway, Mireille Enos, Harold Perrineau, Martin Donovan, Max Martini, Mark Schlegel, Kevin Vance"/>
    <n v="12"/>
    <x v="0"/>
    <s v="United States"/>
    <n v="1"/>
    <x v="822"/>
    <x v="0"/>
    <x v="12"/>
    <s v="109 min"/>
    <n v="109"/>
    <n v="109"/>
    <n v="89.019271167026105"/>
    <s v=""/>
    <s v="Action &amp; Adventure, Dramas"/>
    <x v="1"/>
    <s v="Action &amp; Adventure, Dramas"/>
    <n v="2"/>
  </r>
  <r>
    <n v="918"/>
    <x v="4177"/>
    <x v="0"/>
    <x v="4175"/>
    <s v="Don Argott, Sheena M. Joyce"/>
    <s v="Alec Baldwin, Josh Charles, Morena Baccarin, Dean Winters, Michael Rispoli, Dana Ashbrook, Jason Jones, Josh Cooke, Sean Cullen, William Hill"/>
    <n v="10"/>
    <x v="0"/>
    <s v="United States"/>
    <n v="1"/>
    <x v="1381"/>
    <x v="2"/>
    <x v="5"/>
    <s v="109 min"/>
    <n v="109"/>
    <n v="109"/>
    <n v="89.019271167026105"/>
    <s v=""/>
    <s v="Documentaries, Dramas"/>
    <x v="3"/>
    <s v="Documentaries, Dramas"/>
    <n v="2"/>
  </r>
  <r>
    <n v="923"/>
    <x v="4178"/>
    <x v="0"/>
    <x v="4176"/>
    <s v="Duncan Skiles"/>
    <s v="Dylan McDermott, Charlie Plummer, Samantha Mathis, Madisen Beaty, Brenna Sherman, Lance Chantiles-Wertz, Emma Jones, Jonathan Riggs"/>
    <n v="8"/>
    <x v="0"/>
    <s v="United States"/>
    <n v="1"/>
    <x v="1382"/>
    <x v="5"/>
    <x v="5"/>
    <s v="109 min"/>
    <n v="109"/>
    <n v="109"/>
    <n v="89.019271167026105"/>
    <s v=""/>
    <s v="Dramas, Independent Movies, Thrillers"/>
    <x v="2"/>
    <s v="Dramas, Independent Movies, Thrillers"/>
    <n v="3"/>
  </r>
  <r>
    <n v="935"/>
    <x v="4179"/>
    <x v="0"/>
    <x v="4177"/>
    <s v="Justin Kelly"/>
    <s v="Kristen Stewart, Laura Dern, Jim Sturgess, Diane Kruger, Kelvin Harrison Jr., James Jagger, Courtney Love, David Brown"/>
    <n v="8"/>
    <x v="6"/>
    <s v="United Kingdom, Canada, United States"/>
    <n v="3"/>
    <x v="475"/>
    <x v="5"/>
    <x v="12"/>
    <s v="109 min"/>
    <n v="109"/>
    <n v="109"/>
    <n v="89.019271167026105"/>
    <s v=""/>
    <s v="Dramas, Independent Movies"/>
    <x v="2"/>
    <s v="Dramas, Independent Movies"/>
    <n v="2"/>
  </r>
  <r>
    <n v="1022"/>
    <x v="4180"/>
    <x v="0"/>
    <x v="4178"/>
    <s v="Anusha Rizvi, Mahmood Farooqui"/>
    <s v="Omkar Das Manikpuri, Raghuvir Yadav, Malaika Shenoy, Nawazuddin Siddiqui, Naseeruddin Shah, Sitaram Panchal, Shalini Vatsa, Farrukh Jaffar, Aamir Bashir, Vishal Om Prakash"/>
    <n v="10"/>
    <x v="17"/>
    <s v="India"/>
    <n v="1"/>
    <x v="1264"/>
    <x v="10"/>
    <x v="5"/>
    <s v="109 min"/>
    <n v="109"/>
    <n v="109"/>
    <n v="89.019271167026105"/>
    <s v=""/>
    <s v="Comedies, Dramas, Independent Movies"/>
    <x v="4"/>
    <s v="Comedies, Dramas, Independent Movies"/>
    <n v="3"/>
  </r>
  <r>
    <n v="1281"/>
    <x v="4181"/>
    <x v="0"/>
    <x v="4179"/>
    <s v="David Tryhorn, Ben Nicholas"/>
    <m/>
    <n v="0"/>
    <x v="6"/>
    <s v="United Kingdom"/>
    <n v="1"/>
    <x v="263"/>
    <x v="6"/>
    <x v="1"/>
    <s v="109 min"/>
    <n v="109"/>
    <n v="109"/>
    <n v="89.019271167026105"/>
    <s v=""/>
    <s v="Documentaries, International Movies, Sports Movies"/>
    <x v="3"/>
    <s v="Documentaries, International Movies, Sports Movies"/>
    <n v="3"/>
  </r>
  <r>
    <n v="1492"/>
    <x v="4182"/>
    <x v="0"/>
    <x v="4180"/>
    <s v="Vikramaditya Motwane"/>
    <s v="Anil Kapoor, Anurag Kashyap"/>
    <n v="2"/>
    <x v="17"/>
    <s v="India"/>
    <n v="1"/>
    <x v="1268"/>
    <x v="1"/>
    <x v="5"/>
    <s v="109 min"/>
    <n v="109"/>
    <n v="109"/>
    <n v="89.019271167026105"/>
    <s v=""/>
    <s v="Comedies, Dramas, International Movies"/>
    <x v="4"/>
    <s v="Comedies, Dramas, International Movies"/>
    <n v="3"/>
  </r>
  <r>
    <n v="1564"/>
    <x v="4183"/>
    <x v="0"/>
    <x v="4181"/>
    <s v="Deepa Mehta"/>
    <s v="Brandon Ingram, Nimmi Harasgama, Ali Kazmi, Arush Nand, Agam Darshi, Rehan Mudannayake, Shivantha Wijesinha, Seema Biswas, Hidaayath Hazeer"/>
    <n v="9"/>
    <x v="8"/>
    <s v="Canada, United States"/>
    <n v="2"/>
    <x v="1369"/>
    <x v="1"/>
    <x v="5"/>
    <s v="109 min"/>
    <n v="109"/>
    <n v="109"/>
    <n v="89.019271167026105"/>
    <s v=""/>
    <s v="Dramas, LGBTQ Movies"/>
    <x v="2"/>
    <s v="Dramas, LGBTQ Movies"/>
    <n v="2"/>
  </r>
  <r>
    <n v="1614"/>
    <x v="4184"/>
    <x v="0"/>
    <x v="4182"/>
    <s v="Richard Laxton"/>
    <s v="Dakota Fanning, Emma Thompson, Julie Walters, David Suchet, Derek Jacobi, James Fox, Robbie Coltrane, Claudia Cardinale, Greg Wise, Tom Sturridge"/>
    <n v="10"/>
    <x v="6"/>
    <s v="United Kingdom"/>
    <n v="1"/>
    <x v="189"/>
    <x v="0"/>
    <x v="2"/>
    <s v="109 min"/>
    <n v="109"/>
    <n v="109"/>
    <n v="89.019271167026105"/>
    <s v=""/>
    <s v="Dramas, International Movies, Romantic Movies"/>
    <x v="2"/>
    <s v="Dramas, International Movies, Romantic Movies"/>
    <n v="3"/>
  </r>
  <r>
    <n v="2073"/>
    <x v="4185"/>
    <x v="0"/>
    <x v="4183"/>
    <s v="Sean Anders"/>
    <s v="Josh Zuckerman, Amanda Crew, Clark Duke, Seth Green, James Marsden, Michael Cudlitz, Dave Sheridan, Alice Greczyn, Katrina Bowden, Charlie McDermott, Mark L. Young"/>
    <n v="11"/>
    <x v="0"/>
    <s v="United States"/>
    <n v="1"/>
    <x v="50"/>
    <x v="13"/>
    <x v="12"/>
    <s v="109 min"/>
    <n v="109"/>
    <n v="109"/>
    <n v="89.019271167026105"/>
    <s v=""/>
    <s v="Comedies"/>
    <x v="4"/>
    <s v="Comedies"/>
    <n v="1"/>
  </r>
  <r>
    <n v="2076"/>
    <x v="4186"/>
    <x v="0"/>
    <x v="4184"/>
    <s v="Duncan McMath"/>
    <s v="Thierry Henry, Michael Carnick, Javier Mascherano, Fabio Capello, Jordi Cruyff, Andr√©s Iniesta, Xavi Hern√°ndez, Lionel Messi, Victor Valdes, Leo Messi"/>
    <n v="10"/>
    <x v="14"/>
    <s v="Spain"/>
    <n v="1"/>
    <x v="50"/>
    <x v="5"/>
    <x v="5"/>
    <s v="109 min"/>
    <n v="109"/>
    <n v="109"/>
    <n v="89.019271167026105"/>
    <s v=""/>
    <s v="Documentaries, International Movies, Sports Movies"/>
    <x v="3"/>
    <s v="Documentaries, International Movies, Sports Movies"/>
    <n v="3"/>
  </r>
  <r>
    <n v="2367"/>
    <x v="4187"/>
    <x v="0"/>
    <x v="4185"/>
    <s v="Youssef Chahine"/>
    <s v="Youssef Chahine, Yousra, Hussein Fahmy, Amr Abdel-Geleel, Taheya Cariocca, Hesham Selim, Huda Sultan, Ragaa Hussein"/>
    <n v="8"/>
    <x v="11"/>
    <s v="France, Egypt"/>
    <n v="2"/>
    <x v="190"/>
    <x v="38"/>
    <x v="5"/>
    <s v="109 min"/>
    <n v="109"/>
    <n v="109"/>
    <n v="89.019271167026105"/>
    <s v=""/>
    <s v="Classic Movies, Dramas, International Movies"/>
    <x v="5"/>
    <s v="Classic Movies, Dramas, International Movies"/>
    <n v="3"/>
  </r>
  <r>
    <n v="2436"/>
    <x v="4188"/>
    <x v="0"/>
    <x v="4186"/>
    <s v="Wael Ehsan"/>
    <s v="Ahmed Helmy, Nour, Ezzat Abou Aouf, Ahmed Rateb, Ahmed Saeed Abdel-Ghany, Menna Arafa"/>
    <n v="6"/>
    <x v="5"/>
    <s v="Egypt"/>
    <n v="1"/>
    <x v="51"/>
    <x v="24"/>
    <x v="1"/>
    <s v="109 min"/>
    <n v="109"/>
    <n v="109"/>
    <n v="89.019271167026105"/>
    <s v=""/>
    <s v="Comedies, International Movies"/>
    <x v="4"/>
    <s v="Comedies, International Movies"/>
    <n v="2"/>
  </r>
  <r>
    <n v="2513"/>
    <x v="4189"/>
    <x v="0"/>
    <x v="4187"/>
    <s v="Wael Ihsan"/>
    <s v="Ahmed Helmy, Yasmin Abdulaziz, Hassan Hosny, Hasan Kami"/>
    <n v="4"/>
    <x v="5"/>
    <s v="Egypt"/>
    <n v="1"/>
    <x v="1052"/>
    <x v="30"/>
    <x v="6"/>
    <s v="109 min"/>
    <n v="109"/>
    <n v="109"/>
    <n v="89.019271167026105"/>
    <s v=""/>
    <s v="Comedies, International Movies, Romantic Movies"/>
    <x v="4"/>
    <s v="Comedies, International Movies, Romantic Movies"/>
    <n v="3"/>
  </r>
  <r>
    <n v="2532"/>
    <x v="4190"/>
    <x v="0"/>
    <x v="4188"/>
    <s v="Fajar Bustomi, Pidi Baiq"/>
    <s v="Vanesha Prescilla, Iqbaal Ramadhan, Debo Andryos, Giulio Parengkuan, Omara Esteghlal, Yoriko Angeline, Zulfa Maharani, Brandon Salim"/>
    <n v="8"/>
    <x v="43"/>
    <s v="Indonesia"/>
    <n v="1"/>
    <x v="414"/>
    <x v="5"/>
    <x v="1"/>
    <s v="109 min"/>
    <n v="109"/>
    <n v="109"/>
    <n v="89.019271167026105"/>
    <s v=""/>
    <s v="Dramas, International Movies, Romantic Movies"/>
    <x v="2"/>
    <s v="Dramas, International Movies, Romantic Movies"/>
    <n v="3"/>
  </r>
  <r>
    <n v="2534"/>
    <x v="4191"/>
    <x v="0"/>
    <x v="4189"/>
    <s v="Salmeen AlMurry Amer"/>
    <s v="AlMulla AbdulRahman, Mansour Al Felei, Abdullah Bin Heider, Alhamadi Hamad, Alzaabi Matar, AlBloushi Mayed, Althogali Saif, Alaa Shakir"/>
    <n v="8"/>
    <x v="33"/>
    <s v="United Arab Emirates"/>
    <n v="1"/>
    <x v="414"/>
    <x v="5"/>
    <x v="4"/>
    <s v="109 min"/>
    <n v="109"/>
    <n v="109"/>
    <n v="89.019271167026105"/>
    <s v=""/>
    <s v="Children &amp; Family Movies, Dramas, International Movies"/>
    <x v="0"/>
    <s v="Children &amp; Family Movies, Dramas, International Movies"/>
    <n v="3"/>
  </r>
  <r>
    <n v="2606"/>
    <x v="4192"/>
    <x v="0"/>
    <x v="4190"/>
    <s v="Yƒ±lmaz Erdoƒüan"/>
    <s v="Yƒ±lmaz Erdoƒüan, Farah Zeynep Abdullah, Song√ºl √ñden, ≈û√ºkran Ovalƒ±, Devrim Yakut, ≈û√ºkr√º √ñzyƒ±ldƒ±z, Fatih Artman, Cezmi Baskƒ±n, Caner Cindoruk, Ersin Korkut"/>
    <n v="10"/>
    <x v="61"/>
    <s v="Turkey"/>
    <n v="1"/>
    <x v="705"/>
    <x v="9"/>
    <x v="6"/>
    <s v="109 min"/>
    <n v="109"/>
    <n v="109"/>
    <n v="89.019271167026105"/>
    <s v=""/>
    <s v="Dramas, International Movies"/>
    <x v="2"/>
    <s v="Dramas, International Movies"/>
    <n v="2"/>
  </r>
  <r>
    <n v="2797"/>
    <x v="4193"/>
    <x v="0"/>
    <x v="4191"/>
    <s v="Francesco Lettieri"/>
    <s v="Aniello Arena, Antonia Truppo, Ciro Nacca, Simone Borelli, Daniele Vicorito, Salvatore Pelliccia"/>
    <n v="6"/>
    <x v="24"/>
    <s v="Italy"/>
    <n v="1"/>
    <x v="1054"/>
    <x v="1"/>
    <x v="5"/>
    <s v="109 min"/>
    <n v="109"/>
    <n v="109"/>
    <n v="89.019271167026105"/>
    <s v=""/>
    <s v="Dramas, International Movies, Sports Movies"/>
    <x v="2"/>
    <s v="Dramas, International Movies, Sports Movies"/>
    <n v="3"/>
  </r>
  <r>
    <n v="2868"/>
    <x v="4194"/>
    <x v="0"/>
    <x v="4192"/>
    <s v="Brett Haley"/>
    <s v="Elle Fanning, Justice Smith, Luke Wilson, Keegan-Michael Key, Alexandra Shipp, Lamar Johnson, Virginia Gardner, Kelli O'Hara, Felix Mallard, Sofia Hasmik"/>
    <n v="10"/>
    <x v="0"/>
    <s v="United States"/>
    <n v="1"/>
    <x v="493"/>
    <x v="1"/>
    <x v="5"/>
    <s v="109 min"/>
    <n v="109"/>
    <n v="109"/>
    <n v="89.019271167026105"/>
    <s v=""/>
    <s v="Dramas, Romantic Movies"/>
    <x v="2"/>
    <s v="Dramas, Romantic Movies"/>
    <n v="2"/>
  </r>
  <r>
    <n v="2886"/>
    <x v="4195"/>
    <x v="0"/>
    <x v="4193"/>
    <s v="Seyi Babatope"/>
    <s v="Weruche Opia, Gideon Okeke, Beverly Naya, O.C. Ukeje, Shaffy Bello, Oreka Godis"/>
    <n v="6"/>
    <x v="9"/>
    <s v="Nigeria"/>
    <n v="1"/>
    <x v="1096"/>
    <x v="0"/>
    <x v="1"/>
    <s v="109 min"/>
    <n v="109"/>
    <n v="109"/>
    <n v="89.019271167026105"/>
    <s v=""/>
    <s v="International Movies, Romantic Movies"/>
    <x v="7"/>
    <s v="International Movies, Romantic Movies"/>
    <n v="2"/>
  </r>
  <r>
    <n v="3447"/>
    <x v="4196"/>
    <x v="0"/>
    <x v="4194"/>
    <s v="Vandana Kataria"/>
    <s v="Ali Haji, Kunal Kapoor, Muskkaan Jaferi, Hardik Thakkar, Ali Mir, Shaan Grover, M.K. Raina, Ivan Rodrigues"/>
    <n v="8"/>
    <x v="17"/>
    <s v="India"/>
    <n v="1"/>
    <x v="1383"/>
    <x v="2"/>
    <x v="5"/>
    <s v="109 min"/>
    <n v="109"/>
    <n v="109"/>
    <n v="89.019271167026105"/>
    <s v=""/>
    <s v="Dramas, Independent Movies, International Movies"/>
    <x v="2"/>
    <s v="Dramas, Independent Movies, International Movies"/>
    <n v="3"/>
  </r>
  <r>
    <n v="3597"/>
    <x v="4197"/>
    <x v="0"/>
    <x v="4195"/>
    <s v="Alberto Arnaut Estrada"/>
    <m/>
    <n v="0"/>
    <x v="15"/>
    <s v="Mexico"/>
    <n v="1"/>
    <x v="1060"/>
    <x v="5"/>
    <x v="5"/>
    <s v="109 min"/>
    <n v="109"/>
    <n v="109"/>
    <n v="89.019271167026105"/>
    <s v=""/>
    <s v="Documentaries, International Movies"/>
    <x v="3"/>
    <s v="Documentaries, International Movies"/>
    <n v="2"/>
  </r>
  <r>
    <n v="3715"/>
    <x v="4198"/>
    <x v="0"/>
    <x v="4196"/>
    <s v="Svati Chakravarty Bhatkal"/>
    <m/>
    <n v="0"/>
    <x v="17"/>
    <s v="India"/>
    <n v="1"/>
    <x v="1144"/>
    <x v="2"/>
    <x v="1"/>
    <s v="109 min"/>
    <n v="109"/>
    <n v="109"/>
    <n v="89.019271167026105"/>
    <s v=""/>
    <s v="Documentaries, International Movies"/>
    <x v="3"/>
    <s v="Documentaries, International Movies"/>
    <n v="2"/>
  </r>
  <r>
    <n v="3786"/>
    <x v="4199"/>
    <x v="0"/>
    <x v="4197"/>
    <s v="Cristina Jacob"/>
    <s v="Bogdan Iancu, Aggy K. Adams, Holly Horne, Basil Eidenbenz, Melanie Ebanks, Leonardo Boudreau, Andromeda Godfrey"/>
    <n v="7"/>
    <x v="65"/>
    <s v="Romania"/>
    <n v="1"/>
    <x v="609"/>
    <x v="2"/>
    <x v="5"/>
    <s v="109 min"/>
    <n v="109"/>
    <n v="109"/>
    <n v="89.019271167026105"/>
    <s v=""/>
    <s v="Comedies, International Movies"/>
    <x v="4"/>
    <s v="Comedies, International Movies"/>
    <n v="2"/>
  </r>
  <r>
    <n v="3787"/>
    <x v="4200"/>
    <x v="0"/>
    <x v="4198"/>
    <s v="Daniel Yee Heng Chan"/>
    <s v="Lam Yiu-sing, Ma Chi Wai, Wiyona Yeung, Eric Kot, Yuen Qiu, Lisa Cheng, Jason Li"/>
    <n v="7"/>
    <x v="50"/>
    <s v="Hong Kong"/>
    <n v="1"/>
    <x v="609"/>
    <x v="2"/>
    <x v="1"/>
    <s v="109 min"/>
    <n v="109"/>
    <n v="109"/>
    <n v="89.019271167026105"/>
    <s v=""/>
    <s v="Action &amp; Adventure, International Movies, Sports Movies"/>
    <x v="1"/>
    <s v="Action &amp; Adventure, International Movies, Sports Movies"/>
    <n v="3"/>
  </r>
  <r>
    <n v="4256"/>
    <x v="4201"/>
    <x v="0"/>
    <x v="4199"/>
    <s v="Rakesh Mehta"/>
    <s v="Kay Kay Menon, Ranvir Shorey, Manu Rishi Chadha, Pradhuman Singh, Neha Bhasin, Jackie Shroff, Asrani, Neeraj Vora, Sharat Saxena, Tom Alter"/>
    <n v="10"/>
    <x v="17"/>
    <s v="India"/>
    <n v="1"/>
    <x v="513"/>
    <x v="11"/>
    <x v="5"/>
    <s v="109 min"/>
    <n v="109"/>
    <n v="109"/>
    <n v="89.019271167026105"/>
    <s v=""/>
    <s v="Action &amp; Adventure, Comedies, Dramas"/>
    <x v="1"/>
    <s v="Action &amp; Adventure, Comedies, Dramas"/>
    <n v="3"/>
  </r>
  <r>
    <n v="4343"/>
    <x v="4202"/>
    <x v="0"/>
    <x v="4200"/>
    <s v="Jazz Boon"/>
    <s v="Nick Cheung, Louis Koo, Francis Chun-Yu Ng, Charmaine Sheh, Hui Shiu Hung, Li Guangjie, Zhang Huiwen, Xing Yu, Cheng Taishen, Moses Chan, Louis Cheung"/>
    <n v="11"/>
    <x v="42"/>
    <s v="China, Hong Kong"/>
    <n v="2"/>
    <x v="42"/>
    <x v="9"/>
    <x v="5"/>
    <s v="109 min"/>
    <n v="109"/>
    <n v="109"/>
    <n v="89.019271167026105"/>
    <s v=""/>
    <s v="Action &amp; Adventure, Dramas, International Movies"/>
    <x v="1"/>
    <s v="Action &amp; Adventure, Dramas, International Movies"/>
    <n v="3"/>
  </r>
  <r>
    <n v="4441"/>
    <x v="4203"/>
    <x v="0"/>
    <x v="4201"/>
    <s v="Milan Luthria"/>
    <s v="Nana Patekar, Paresh Rawal, Kunal Kapoor, Rimi Sen, Danny Denzongpa, Prateeksha Lonkar, Gautam Bhimani, Harsha Bhogle"/>
    <n v="8"/>
    <x v="17"/>
    <s v="India"/>
    <n v="1"/>
    <x v="6"/>
    <x v="37"/>
    <x v="1"/>
    <s v="109 min"/>
    <n v="109"/>
    <n v="109"/>
    <n v="89.019271167026105"/>
    <s v=""/>
    <s v="Comedies, Dramas, International Movies"/>
    <x v="4"/>
    <s v="Comedies, Dramas, International Movies"/>
    <n v="3"/>
  </r>
  <r>
    <n v="4667"/>
    <x v="4204"/>
    <x v="0"/>
    <x v="4202"/>
    <s v="Qaushiq Mukherjee"/>
    <s v="Tanmay Dhanania, Trimala Adhikari, Satarupa Das, Satchit Puranik, Gitanjali Dang, Shruti Viswan, Nikhil Chopra, Krish Moitra"/>
    <n v="8"/>
    <x v="17"/>
    <s v="India"/>
    <n v="1"/>
    <x v="434"/>
    <x v="5"/>
    <x v="5"/>
    <s v="109 min"/>
    <n v="109"/>
    <n v="109"/>
    <n v="89.019271167026105"/>
    <s v=""/>
    <s v="Dramas, Independent Movies, International Movies"/>
    <x v="2"/>
    <s v="Dramas, Independent Movies, International Movies"/>
    <n v="3"/>
  </r>
  <r>
    <n v="4730"/>
    <x v="4205"/>
    <x v="0"/>
    <x v="4203"/>
    <s v="Prem Soni"/>
    <s v="Salman Khan, Kareena Kapoor, Sohail Khan, Preity Zinta, Bappi Lahiri, Yash Tonk, Nauheed Cyrusi, Mahek Chahal"/>
    <n v="8"/>
    <x v="17"/>
    <s v="India"/>
    <n v="1"/>
    <x v="536"/>
    <x v="16"/>
    <x v="1"/>
    <s v="109 min"/>
    <n v="109"/>
    <n v="109"/>
    <n v="89.019271167026105"/>
    <s v=""/>
    <s v="International Movies, Music &amp; Musicals, Romantic Movies"/>
    <x v="7"/>
    <s v="International Movies, Music &amp; Musicals, Romantic Movies"/>
    <n v="3"/>
  </r>
  <r>
    <n v="4882"/>
    <x v="4206"/>
    <x v="0"/>
    <x v="4204"/>
    <s v="John Woo"/>
    <s v="Zhang Hanyu, Masaharu Fukuyama, Qi Wei, Ji-won Ha, Jun Kunimura, Angeles Woo, Nanami Sakuraba"/>
    <n v="7"/>
    <x v="42"/>
    <s v="China, Hong Kong"/>
    <n v="2"/>
    <x v="137"/>
    <x v="3"/>
    <x v="5"/>
    <s v="109 min"/>
    <n v="109"/>
    <n v="109"/>
    <n v="89.019271167026105"/>
    <s v=""/>
    <s v="Action &amp; Adventure, International Movies"/>
    <x v="1"/>
    <s v="Action &amp; Adventure, International Movies"/>
    <n v="2"/>
  </r>
  <r>
    <n v="5032"/>
    <x v="4207"/>
    <x v="0"/>
    <x v="4205"/>
    <s v="Hang-Jun Jang"/>
    <s v="Ha-neul Kang, Moo-Yul Kim, Young-hee Na, Seong-kun Mun, Myung-Ryul Nam, Eun-woo Lee, Chan-bi Jung, Go Choi, Seong-il Bae, Soon-won Lee"/>
    <n v="10"/>
    <x v="28"/>
    <s v="South Korea"/>
    <n v="1"/>
    <x v="1258"/>
    <x v="3"/>
    <x v="5"/>
    <s v="109 min"/>
    <n v="109"/>
    <n v="109"/>
    <n v="89.019271167026105"/>
    <s v=""/>
    <s v="Dramas, International Movies, Thrillers"/>
    <x v="2"/>
    <s v="Dramas, International Movies, Thrillers"/>
    <n v="3"/>
  </r>
  <r>
    <n v="5125"/>
    <x v="4208"/>
    <x v="0"/>
    <x v="4206"/>
    <s v="Benson Lee"/>
    <s v="In-pyo Cha, Justin Chon, Jessika Van, Esteban Ahn, Teo Yoo, Rosalina Leigh, Kang Byul, Crystal Kay, Dante Han, Sue Son, Albert Kong, Byeol Kang, David Lee McInnis, Seung-hyeon Han, Nathalia Ramos, Seong-guk Choi, Ji-a Park"/>
    <n v="17"/>
    <x v="28"/>
    <s v="South Korea, China, United States"/>
    <n v="3"/>
    <x v="141"/>
    <x v="4"/>
    <x v="5"/>
    <s v="109 min"/>
    <n v="109"/>
    <n v="109"/>
    <n v="89.019271167026105"/>
    <s v=""/>
    <s v="Comedies, Dramas, International Movies"/>
    <x v="4"/>
    <s v="Comedies, Dramas, International Movies"/>
    <n v="3"/>
  </r>
  <r>
    <n v="5159"/>
    <x v="4209"/>
    <x v="0"/>
    <x v="4207"/>
    <s v="Barbra Streisand, Jim Gable"/>
    <s v="Barbra Streisand"/>
    <n v="1"/>
    <x v="0"/>
    <s v="United States"/>
    <n v="1"/>
    <x v="1384"/>
    <x v="3"/>
    <x v="1"/>
    <s v="109 min"/>
    <n v="109"/>
    <n v="109"/>
    <n v="89.019271167026105"/>
    <s v=""/>
    <s v="Music &amp; Musicals"/>
    <x v="11"/>
    <s v="Music &amp; Musicals"/>
    <n v="1"/>
  </r>
  <r>
    <n v="5453"/>
    <x v="4210"/>
    <x v="0"/>
    <x v="4208"/>
    <s v="Jayaprakash Radhakrishnan"/>
    <s v="Jayaprakash Radhakrishnan, Anand Sami, Aswathy Lal, Misha Ghoshal"/>
    <n v="4"/>
    <x v="17"/>
    <s v="India"/>
    <n v="1"/>
    <x v="23"/>
    <x v="4"/>
    <x v="5"/>
    <s v="109 min"/>
    <n v="109"/>
    <n v="109"/>
    <n v="89.019271167026105"/>
    <s v=""/>
    <s v="Dramas, Independent Movies, International Movies"/>
    <x v="2"/>
    <s v="Dramas, Independent Movies, International Movies"/>
    <n v="3"/>
  </r>
  <r>
    <n v="5578"/>
    <x v="4211"/>
    <x v="0"/>
    <x v="4209"/>
    <s v="Marcel Barrena"/>
    <s v="Dani Rovira, Karra Elejalde, Alexandra Jim√©nez, David Verdaguer, Clara Segura, Alba Ribas, Bruno Bergonzini, Ricardo Pereira, Manuela Couto, Marc Balaguer"/>
    <n v="10"/>
    <x v="46"/>
    <s v="Portugal, Spain"/>
    <n v="2"/>
    <x v="63"/>
    <x v="9"/>
    <x v="5"/>
    <s v="109 min"/>
    <n v="109"/>
    <n v="109"/>
    <n v="89.019271167026105"/>
    <s v=""/>
    <s v="Dramas, International Movies, Sports Movies"/>
    <x v="2"/>
    <s v="Dramas, International Movies, Sports Movies"/>
    <n v="3"/>
  </r>
  <r>
    <n v="5601"/>
    <x v="4212"/>
    <x v="0"/>
    <x v="4210"/>
    <s v="Thomas Stuber"/>
    <s v="Peter Kurth, Lena Lauzemis, Lina Wendel, Edin Hasanovic, Marko Dyrlich, Peter Schneider, Reiner Sch√∂ne, Udo Kroschwald"/>
    <n v="8"/>
    <x v="10"/>
    <s v="Germany"/>
    <n v="1"/>
    <x v="619"/>
    <x v="4"/>
    <x v="5"/>
    <s v="109 min"/>
    <n v="109"/>
    <n v="109"/>
    <n v="89.019271167026105"/>
    <s v=""/>
    <s v="Dramas, Independent Movies, International Movies"/>
    <x v="2"/>
    <s v="Dramas, Independent Movies, International Movies"/>
    <n v="3"/>
  </r>
  <r>
    <n v="5639"/>
    <x v="4213"/>
    <x v="0"/>
    <x v="4211"/>
    <s v="Mir-Jean Bou Chaaya"/>
    <s v="Alain Saadeh, Fouad Yammine, Tarek Yaacoub, Alexandra Kahwaji, Wissam Fares, Georges Hayeck, Fadi Abi Samra, Marcel Ghanem"/>
    <n v="8"/>
    <x v="4"/>
    <s v="Lebanon, Qatar"/>
    <n v="2"/>
    <x v="776"/>
    <x v="4"/>
    <x v="5"/>
    <s v="109 min"/>
    <n v="109"/>
    <n v="109"/>
    <n v="89.019271167026105"/>
    <s v=""/>
    <s v="Comedies, Dramas, International Movies"/>
    <x v="4"/>
    <s v="Comedies, Dramas, International Movies"/>
    <n v="3"/>
  </r>
  <r>
    <n v="5847"/>
    <x v="4214"/>
    <x v="0"/>
    <x v="4212"/>
    <s v="Steven Brill"/>
    <s v="Adam Sandler, David Spade, Paula Patton, Kathryn Hahn, Nick Swardson, Catherine Bell, Michael Chiklis, Natasha Leggero, Sean Astin"/>
    <n v="9"/>
    <x v="0"/>
    <s v="United States"/>
    <n v="1"/>
    <x v="1385"/>
    <x v="9"/>
    <x v="5"/>
    <s v="109 min"/>
    <n v="109"/>
    <n v="109"/>
    <n v="89.019271167026105"/>
    <s v=""/>
    <s v="Action &amp; Adventure, Comedies"/>
    <x v="1"/>
    <s v="Action &amp; Adventure, Comedies"/>
    <n v="2"/>
  </r>
  <r>
    <n v="5982"/>
    <x v="4215"/>
    <x v="0"/>
    <x v="4213"/>
    <s v="Roland Emmerich"/>
    <s v="Steven Strait, Camilla Belle, Cliff Curtis, Joel Virgel, Affif Ben Badra, Mo Zinal, Nathanael Baring, Mona Hammond, Omar Sharif"/>
    <n v="9"/>
    <x v="0"/>
    <s v="United States, South Africa"/>
    <n v="2"/>
    <x v="609"/>
    <x v="13"/>
    <x v="2"/>
    <s v="109 min"/>
    <n v="109"/>
    <n v="109"/>
    <n v="89.019271167026105"/>
    <s v=""/>
    <s v="Action &amp; Adventure"/>
    <x v="1"/>
    <s v="Action &amp; Adventure"/>
    <n v="1"/>
  </r>
  <r>
    <n v="6487"/>
    <x v="4216"/>
    <x v="0"/>
    <x v="4214"/>
    <s v="Paul Weitz"/>
    <s v="John C. Reilly, Ken Watanabe, Josh Hutcherson, Chris Massoglia, Ray Stevenson, Patrick Fugit, Orlando Jones, Willem Dafoe, Salma Hayek, Michael Cerveris, Jane Krakowski, Frankie Faison, Patrick Breen, Colleen Camp, Don McManus, Jessica Carlson, Kristen Schaal"/>
    <n v="17"/>
    <x v="0"/>
    <s v="United States"/>
    <n v="1"/>
    <x v="590"/>
    <x v="16"/>
    <x v="2"/>
    <s v="109 min"/>
    <n v="109"/>
    <n v="109"/>
    <n v="89.019271167026105"/>
    <s v=""/>
    <s v="Action &amp; Adventure, Horror Movies, Sci-Fi &amp; Fantasy"/>
    <x v="1"/>
    <s v="Action &amp; Adventure, Horror Movies, Sci-Fi &amp; Fantasy"/>
    <n v="3"/>
  </r>
  <r>
    <n v="6683"/>
    <x v="4217"/>
    <x v="0"/>
    <x v="4215"/>
    <s v="Sebastian Gutierrez"/>
    <s v="Abbey Lee, Ciar√°n Hinds, Carla Gugino, Matthew Beard, Dylan Baker"/>
    <n v="5"/>
    <x v="0"/>
    <s v="United States"/>
    <n v="1"/>
    <x v="67"/>
    <x v="2"/>
    <x v="12"/>
    <s v="109 min"/>
    <n v="109"/>
    <n v="109"/>
    <n v="89.019271167026105"/>
    <s v=""/>
    <s v="Dramas, Sci-Fi &amp; Fantasy"/>
    <x v="2"/>
    <s v="Dramas, Sci-Fi &amp; Fantasy"/>
    <n v="2"/>
  </r>
  <r>
    <n v="6697"/>
    <x v="4218"/>
    <x v="0"/>
    <x v="4216"/>
    <s v="David Ayer"/>
    <s v="Jake Gyllenhaal, Michael Pe√±a, Natalie Martinez, Anna Kendrick, David Harbour, Frank Grillo, America Ferrera, Cle Sloan, Jaime FitzSimons, Cody Horn, Shondrella Avery, America Ferrara"/>
    <n v="12"/>
    <x v="0"/>
    <s v="United States"/>
    <n v="1"/>
    <x v="1107"/>
    <x v="11"/>
    <x v="12"/>
    <s v="109 min"/>
    <n v="109"/>
    <n v="109"/>
    <n v="89.019271167026105"/>
    <s v=""/>
    <s v="Action &amp; Adventure"/>
    <x v="1"/>
    <s v="Action &amp; Adventure"/>
    <n v="1"/>
  </r>
  <r>
    <n v="6840"/>
    <x v="4219"/>
    <x v="0"/>
    <x v="4217"/>
    <s v="Nicholas Stoller"/>
    <s v="Jonah Hill, Russell Brand, Elisabeth Moss, Rose Byrne, Colm Meaney, Sean &quot;P. Diddy&quot; Combs, Aziz Ansari, Carla Gallo, Nick Kroll, Kristen Schaal"/>
    <n v="10"/>
    <x v="0"/>
    <s v="United States"/>
    <n v="1"/>
    <x v="594"/>
    <x v="10"/>
    <x v="12"/>
    <s v="109 min"/>
    <n v="109"/>
    <n v="109"/>
    <n v="89.019271167026105"/>
    <s v=""/>
    <s v="Comedies, Music &amp; Musicals"/>
    <x v="4"/>
    <s v="Comedies, Music &amp; Musicals"/>
    <n v="2"/>
  </r>
  <r>
    <n v="6888"/>
    <x v="4220"/>
    <x v="0"/>
    <x v="4218"/>
    <s v="Ananth Narayan Mahadevan"/>
    <s v="Vinay Pathak, Konkona Sen Sharma, Ranvir Shorey, Tannishtha Chatterjee, Rajit Kapoor, Vikram Gokhale, Vipin Sharma, Rahul Vohra, Saurabh Shukla, Asrani"/>
    <n v="10"/>
    <x v="17"/>
    <s v="India"/>
    <n v="1"/>
    <x v="752"/>
    <x v="4"/>
    <x v="1"/>
    <s v="109 min"/>
    <n v="109"/>
    <n v="109"/>
    <n v="89.019271167026105"/>
    <s v=""/>
    <s v="Dramas, Independent Movies, International Movies"/>
    <x v="2"/>
    <s v="Dramas, Independent Movies, International Movies"/>
    <n v="3"/>
  </r>
  <r>
    <n v="7125"/>
    <x v="4221"/>
    <x v="0"/>
    <x v="4219"/>
    <s v="Vlad Yudin"/>
    <s v="Jeremy Scott"/>
    <n v="1"/>
    <x v="0"/>
    <s v="United States"/>
    <n v="1"/>
    <x v="471"/>
    <x v="4"/>
    <x v="2"/>
    <s v="109 min"/>
    <n v="109"/>
    <n v="109"/>
    <n v="89.019271167026105"/>
    <s v=""/>
    <s v="Documentaries"/>
    <x v="3"/>
    <s v="Documentaries"/>
    <n v="1"/>
  </r>
  <r>
    <n v="7207"/>
    <x v="4222"/>
    <x v="0"/>
    <x v="4220"/>
    <s v="Paul Katis"/>
    <s v="David Elliot, Mark Stanley, Scott Kyle, Benjamin O'Mahony, Bryan Parry, Liam Ainsworth, Andy Gibbins, John Doughty, Paul Luebke, Thomas Davison, Grant Kilburn, Robert Mitchell, Jon-Paul Bell, Malachi Kirby, Ali Cook"/>
    <n v="15"/>
    <x v="6"/>
    <s v="United Kingdom"/>
    <n v="1"/>
    <x v="555"/>
    <x v="0"/>
    <x v="12"/>
    <s v="109 min"/>
    <n v="109"/>
    <n v="109"/>
    <n v="89.019271167026105"/>
    <s v=""/>
    <s v="Dramas, Independent Movies, Thrillers"/>
    <x v="2"/>
    <s v="Dramas, Independent Movies, Thrillers"/>
    <n v="3"/>
  </r>
  <r>
    <n v="7253"/>
    <x v="4223"/>
    <x v="0"/>
    <x v="4221"/>
    <s v="Luis Valdez"/>
    <s v="Lou Diamond Phillips, Esai Morales, Rosanna DeSoto, Elizabeth Pe√±a, Danielle von Zerneck, Joe Pantoliano, Rick Dees, Marshall Crenshaw, Howard Huntsberry, Brian Setzer"/>
    <n v="10"/>
    <x v="0"/>
    <s v="United States"/>
    <n v="1"/>
    <x v="165"/>
    <x v="29"/>
    <x v="2"/>
    <s v="109 min"/>
    <n v="109"/>
    <n v="109"/>
    <n v="89.019271167026105"/>
    <s v=""/>
    <s v="Classic Movies, Dramas, Music &amp; Musicals"/>
    <x v="5"/>
    <s v="Classic Movies, Dramas, Music &amp; Musicals"/>
    <n v="3"/>
  </r>
  <r>
    <n v="7475"/>
    <x v="4224"/>
    <x v="0"/>
    <x v="4222"/>
    <s v="Anna Boden, Ryan Fleck"/>
    <s v="Ryan Reynolds, Ben Mendelsohn, Sienna Miller, Analeigh Tipton, Alfre Woodard, James Toback, Robin Weigert"/>
    <n v="7"/>
    <x v="0"/>
    <s v="United States"/>
    <n v="1"/>
    <x v="696"/>
    <x v="4"/>
    <x v="12"/>
    <s v="109 min"/>
    <n v="109"/>
    <n v="109"/>
    <n v="89.019271167026105"/>
    <s v=""/>
    <s v="Dramas, Independent Movies"/>
    <x v="2"/>
    <s v="Dramas, Independent Movies"/>
    <n v="2"/>
  </r>
  <r>
    <n v="7476"/>
    <x v="4225"/>
    <x v="0"/>
    <x v="4223"/>
    <s v="Munish Bhardwaj"/>
    <s v="Ranvir Shorey, Neha Dhupia, Devendra Chowhan, Ashwath Bhatt, Vidushi Mehra, Anant Raina"/>
    <n v="6"/>
    <x v="17"/>
    <s v="India"/>
    <n v="1"/>
    <x v="156"/>
    <x v="9"/>
    <x v="5"/>
    <s v="109 min"/>
    <n v="109"/>
    <n v="109"/>
    <n v="89.019271167026105"/>
    <s v=""/>
    <s v="Dramas, Independent Movies, International Movies"/>
    <x v="2"/>
    <s v="Dramas, Independent Movies, International Movies"/>
    <n v="3"/>
  </r>
  <r>
    <n v="7514"/>
    <x v="4226"/>
    <x v="0"/>
    <x v="4224"/>
    <s v="Suhas Kadav"/>
    <s v="Saurav Chakrabarty, Vinay Pathak"/>
    <n v="2"/>
    <x v="17"/>
    <s v="India"/>
    <n v="1"/>
    <x v="1165"/>
    <x v="9"/>
    <x v="10"/>
    <s v="109 min"/>
    <n v="109"/>
    <n v="109"/>
    <n v="89.019271167026105"/>
    <s v=""/>
    <s v="Children &amp; Family Movies, Comedies"/>
    <x v="0"/>
    <s v="Children &amp; Family Movies, Comedies"/>
    <n v="2"/>
  </r>
  <r>
    <n v="7547"/>
    <x v="4227"/>
    <x v="0"/>
    <x v="4225"/>
    <s v="Nick Cassavetes"/>
    <s v="Cameron Diaz, Abigail Breslin, Alec Baldwin, Jason Patric, Sofia Vassilieva, Joan Cusack, Heather Wahlquist, Thomas Dekker, Evan Ellingson, David Thornton"/>
    <n v="10"/>
    <x v="0"/>
    <s v="United States"/>
    <n v="1"/>
    <x v="184"/>
    <x v="16"/>
    <x v="2"/>
    <s v="109 min"/>
    <n v="109"/>
    <n v="109"/>
    <n v="89.019271167026105"/>
    <s v=""/>
    <s v="Dramas"/>
    <x v="2"/>
    <s v="Dramas"/>
    <n v="1"/>
  </r>
  <r>
    <n v="7708"/>
    <x v="4228"/>
    <x v="0"/>
    <x v="4226"/>
    <s v="Gafoor Y. Elliyaas"/>
    <s v="Kalabhavan Shajohn, Sajitha Madathil, Jaffer Idukki, Sunil Sukhada, Joy Mathew, Ansiba"/>
    <n v="6"/>
    <x v="17"/>
    <s v="India"/>
    <n v="1"/>
    <x v="130"/>
    <x v="3"/>
    <x v="6"/>
    <s v="109 min"/>
    <n v="109"/>
    <n v="109"/>
    <n v="89.019271167026105"/>
    <s v=""/>
    <s v="Dramas, Independent Movies, International Movies"/>
    <x v="2"/>
    <s v="Dramas, Independent Movies, International Movies"/>
    <n v="3"/>
  </r>
  <r>
    <n v="7729"/>
    <x v="4229"/>
    <x v="0"/>
    <x v="4227"/>
    <s v="James Foley"/>
    <s v="Halle Berry, Bruce Willis, Giovanni Ribisi, Richard Portnow, Gary Dourdan, Florencia Lozano, Nicki Aycox, Kathleen Chalfant, Gordon MacDonald, Daniella Van Graas"/>
    <n v="10"/>
    <x v="0"/>
    <s v="United States"/>
    <n v="1"/>
    <x v="191"/>
    <x v="37"/>
    <x v="12"/>
    <s v="109 min"/>
    <n v="109"/>
    <n v="109"/>
    <n v="89.019271167026105"/>
    <s v=""/>
    <s v="Thrillers"/>
    <x v="12"/>
    <s v="Thrillers"/>
    <n v="1"/>
  </r>
  <r>
    <n v="7929"/>
    <x v="4230"/>
    <x v="0"/>
    <x v="4228"/>
    <s v="Bruce MacDonald, Gabriel Sabloff"/>
    <s v="Taylor James, Billy Zane, Lindsay Wagner, Caitlin Leahy, Rutger Hauer, Jackson Rathbone, Brandon Auret, Frances Sholto-Douglas, Greg Kriek"/>
    <n v="9"/>
    <x v="18"/>
    <s v="South Africa, United States"/>
    <n v="2"/>
    <x v="1386"/>
    <x v="5"/>
    <x v="2"/>
    <s v="109 min"/>
    <n v="109"/>
    <n v="109"/>
    <n v="89.019271167026105"/>
    <s v=""/>
    <s v="Action &amp; Adventure, Dramas, Faith &amp; Spirituality"/>
    <x v="1"/>
    <s v="Action &amp; Adventure, Dramas, Faith &amp; Spirituality"/>
    <n v="3"/>
  </r>
  <r>
    <n v="7996"/>
    <x v="4231"/>
    <x v="0"/>
    <x v="4229"/>
    <s v="Dibakar Banerjee"/>
    <s v="Emraan Hashmi, Abhay Deol, Prasenjit Chatterjee, Kalki Koechlin, Supriya Pathak, Tillotama Shome, Anant Jog, Pitobash, Farooq Shaikh, Arvind Goswami"/>
    <n v="10"/>
    <x v="17"/>
    <s v="India"/>
    <n v="1"/>
    <x v="144"/>
    <x v="11"/>
    <x v="1"/>
    <s v="109 min"/>
    <n v="109"/>
    <n v="109"/>
    <n v="89.019271167026105"/>
    <s v=""/>
    <s v="Dramas, Independent Movies, International Movies"/>
    <x v="2"/>
    <s v="Dramas, Independent Movies, International Movies"/>
    <n v="3"/>
  </r>
  <r>
    <n v="8057"/>
    <x v="4232"/>
    <x v="0"/>
    <x v="4230"/>
    <s v="Julius Avery"/>
    <s v="Ewan McGregor, Brenton Thwaites, Alicia Vikander, Jacek Koman, Matt Nable, Tom Budge, Eddie Baroo, Nash Edgerton"/>
    <n v="8"/>
    <x v="12"/>
    <s v="Australia, United Kingdom, Canada"/>
    <n v="3"/>
    <x v="754"/>
    <x v="0"/>
    <x v="12"/>
    <s v="109 min"/>
    <n v="109"/>
    <n v="109"/>
    <n v="89.019271167026105"/>
    <s v=""/>
    <s v="Action &amp; Adventure, Dramas, Independent Movies"/>
    <x v="1"/>
    <s v="Action &amp; Adventure, Dramas, Independent Movies"/>
    <n v="3"/>
  </r>
  <r>
    <n v="8167"/>
    <x v="4233"/>
    <x v="0"/>
    <x v="4231"/>
    <s v="Jonathan Mostow"/>
    <s v="Arnold Schwarzenegger, Nick Stahl, Claire Danes, Kristanna Loken, David Andrews, Mark Famiglietti, Earl Boen, Moira Sinise, Chopper Bernet, Christopher Lawford"/>
    <n v="10"/>
    <x v="0"/>
    <s v="United States, Germany, United Kingdom"/>
    <n v="3"/>
    <x v="165"/>
    <x v="20"/>
    <x v="12"/>
    <s v="109 min"/>
    <n v="109"/>
    <n v="109"/>
    <n v="89.019271167026105"/>
    <s v=""/>
    <s v="Action &amp; Adventure, Sci-Fi &amp; Fantasy"/>
    <x v="1"/>
    <s v="Action &amp; Adventure, Sci-Fi &amp; Fantasy"/>
    <n v="2"/>
  </r>
  <r>
    <n v="8235"/>
    <x v="4234"/>
    <x v="0"/>
    <x v="4232"/>
    <s v="Ofir Raul Graizer"/>
    <s v="Sarah Adler, Tim Kalkhof, Roy Miller, Zohar Shtrauss, Sandra Sade, Tamir Ben-Yehuda, Stephanie Stremler, Tagel Eliyahu"/>
    <n v="8"/>
    <x v="29"/>
    <s v="Israel, Germany"/>
    <n v="2"/>
    <x v="352"/>
    <x v="3"/>
    <x v="1"/>
    <s v="109 min"/>
    <n v="109"/>
    <n v="109"/>
    <n v="89.019271167026105"/>
    <s v=""/>
    <s v="Dramas, Independent Movies, International Movies"/>
    <x v="2"/>
    <s v="Dramas, Independent Movies, International Movies"/>
    <n v="3"/>
  </r>
  <r>
    <n v="8242"/>
    <x v="4235"/>
    <x v="0"/>
    <x v="4233"/>
    <s v="Kunle Afolayan"/>
    <s v="Wale Ojo, Jimmy Jean-Louis, Hilda Dokubo, Nico Panagio, Aur√©lie Eliam, Peter King Nzioki Mwania, Fatym Layachi, Kemi Lala Akindoju, Ang√©lique Kidjo"/>
    <n v="9"/>
    <x v="9"/>
    <s v="Nigeria"/>
    <n v="1"/>
    <x v="184"/>
    <x v="9"/>
    <x v="1"/>
    <s v="109 min"/>
    <n v="109"/>
    <n v="109"/>
    <n v="89.019271167026105"/>
    <s v=""/>
    <s v="Dramas, International Movies, Thrillers"/>
    <x v="2"/>
    <s v="Dramas, International Movies, Thrillers"/>
    <n v="3"/>
  </r>
  <r>
    <n v="8692"/>
    <x v="4236"/>
    <x v="0"/>
    <x v="4234"/>
    <s v="Robin Swicord"/>
    <s v="Bryan Cranston, Jennifer Garner, Jason O'Mara, Beverly D'Angelo, Ian Anthony Dale, Pippa Bennett-Warner, Isaac Leyva, Victoria Bruno, Ellery Sprayberry, Tracey Walter"/>
    <n v="10"/>
    <x v="0"/>
    <s v="United States"/>
    <n v="1"/>
    <x v="717"/>
    <x v="9"/>
    <x v="12"/>
    <s v="109 min"/>
    <n v="109"/>
    <n v="109"/>
    <n v="89.019271167026105"/>
    <s v=""/>
    <s v="Dramas"/>
    <x v="2"/>
    <s v="Dramas"/>
    <n v="1"/>
  </r>
  <r>
    <n v="8696"/>
    <x v="4237"/>
    <x v="0"/>
    <x v="4235"/>
    <s v="Faraz Haider"/>
    <s v="Sharman Joshi, Soha Ali Khan, Javed Jaffrey, Dalip Tahil, Mukul Dev, Sanjay Mishra, Vivek Rana, Manoj Pahwa"/>
    <n v="8"/>
    <x v="17"/>
    <s v="India"/>
    <n v="1"/>
    <x v="717"/>
    <x v="8"/>
    <x v="1"/>
    <s v="109 min"/>
    <n v="109"/>
    <n v="109"/>
    <n v="89.019271167026105"/>
    <s v=""/>
    <s v="Comedies, Dramas, International Movies"/>
    <x v="4"/>
    <s v="Comedies, Dramas, International Movies"/>
    <n v="3"/>
  </r>
  <r>
    <n v="8755"/>
    <x v="4238"/>
    <x v="0"/>
    <x v="4236"/>
    <s v="Bart Freundlich"/>
    <s v="Michael Shannon, Carla Gugino, Taylor John Smith, Chris Bauer, John Douglas Thompson, Zazie Beetz, Wayne Duvall, Christopher Meyer, Richard Kohnke"/>
    <n v="9"/>
    <x v="0"/>
    <s v="United States"/>
    <n v="1"/>
    <x v="835"/>
    <x v="9"/>
    <x v="12"/>
    <s v="109 min"/>
    <n v="109"/>
    <n v="109"/>
    <n v="89.019271167026105"/>
    <s v=""/>
    <s v="Dramas, Independent Movies, Sports Movies"/>
    <x v="2"/>
    <s v="Dramas, Independent Movies, Sports Movies"/>
    <n v="3"/>
  </r>
  <r>
    <n v="36"/>
    <x v="4239"/>
    <x v="0"/>
    <x v="4237"/>
    <s v="Daniel Sandu"/>
    <s v="Adrian Titieni, Elena Purea, Judith State, Valeriu Andriu»õƒÉ, Tudor Smoleanu, Virgil Aioanei, Radu Botar, Petronela Grigorescu, Bogdan Nechifor, Cristian Bota"/>
    <n v="10"/>
    <x v="2"/>
    <m/>
    <n v="0"/>
    <x v="1340"/>
    <x v="6"/>
    <x v="5"/>
    <s v="110 min"/>
    <n v="110"/>
    <n v="110"/>
    <n v="108.88927606019199"/>
    <s v=""/>
    <s v="Dramas, International Movies, Thrillers"/>
    <x v="2"/>
    <s v="Dramas, International Movies, Thrillers"/>
    <n v="3"/>
  </r>
  <r>
    <n v="114"/>
    <x v="4240"/>
    <x v="0"/>
    <x v="4238"/>
    <s v="Stephen Herek"/>
    <s v="Victoria Justice, Midori Francis, Robyn Scott, Adam Garcia, Timothy Renouf, Gloria Garcia, Myfanwy Waring, Spencer Sutherland"/>
    <n v="8"/>
    <x v="2"/>
    <m/>
    <n v="0"/>
    <x v="1085"/>
    <x v="6"/>
    <x v="6"/>
    <s v="110 min"/>
    <n v="110"/>
    <n v="110"/>
    <n v="108.88927606019199"/>
    <s v=""/>
    <s v="Comedies, Romantic Movies"/>
    <x v="4"/>
    <s v="Comedies, Romantic Movies"/>
    <n v="2"/>
  </r>
  <r>
    <n v="173"/>
    <x v="4241"/>
    <x v="0"/>
    <x v="4239"/>
    <s v="Richard Linklater"/>
    <s v="Jack Black, Joan Cusack, Mike White, Sarah Silverman, Lee Wilkof, Kate McGregor-Stewart, Adam Pascal, Suzzanne Douglas, Miranda Cosgrove, Kevin Alexander Clark, Joey Gaydos Jr., Robert Tsai, Veronica Afflerbach, Jordan-Claire Green"/>
    <n v="14"/>
    <x v="0"/>
    <s v="United States, Germany"/>
    <n v="2"/>
    <x v="344"/>
    <x v="20"/>
    <x v="2"/>
    <s v="110 min"/>
    <n v="110"/>
    <n v="110"/>
    <n v="108.88927606019199"/>
    <s v=""/>
    <s v="Comedies, Music &amp; Musicals"/>
    <x v="4"/>
    <s v="Comedies, Music &amp; Musicals"/>
    <n v="2"/>
  </r>
  <r>
    <n v="248"/>
    <x v="4242"/>
    <x v="0"/>
    <x v="4240"/>
    <s v="Brian Andrew Mendoza"/>
    <s v="Jason Momoa, Isabela Merced, Manuel Garcia-Rulfo, Amy Brenneman, Adria Arjona, Raza Jaffrey, Justin Bartha, Lex Scott Davis, Michael Raymond-James"/>
    <n v="9"/>
    <x v="0"/>
    <s v="United States"/>
    <n v="1"/>
    <x v="858"/>
    <x v="6"/>
    <x v="12"/>
    <s v="110 min"/>
    <n v="110"/>
    <n v="110"/>
    <n v="108.88927606019199"/>
    <s v=""/>
    <s v="Action &amp; Adventure, Dramas"/>
    <x v="1"/>
    <s v="Action &amp; Adventure, Dramas"/>
    <n v="2"/>
  </r>
  <r>
    <n v="271"/>
    <x v="4243"/>
    <x v="0"/>
    <x v="4241"/>
    <s v="Ferdinando Cito Filomarino"/>
    <s v="John David Washington, Boyd Holbrook, Alicia Vikander, Vicky Krieps, Lena Kitsopoulou, Panos Koronis, Maria Votti"/>
    <n v="7"/>
    <x v="24"/>
    <s v="Italy, Brazil, Greece"/>
    <n v="3"/>
    <x v="1387"/>
    <x v="6"/>
    <x v="5"/>
    <s v="110 min"/>
    <n v="110"/>
    <n v="110"/>
    <n v="108.88927606019199"/>
    <s v=""/>
    <s v="Action &amp; Adventure"/>
    <x v="1"/>
    <s v="Action &amp; Adventure"/>
    <n v="1"/>
  </r>
  <r>
    <n v="472"/>
    <x v="4244"/>
    <x v="0"/>
    <x v="4242"/>
    <s v="Akay Mason, Abosi Ogba"/>
    <s v="Olumide Oworu, Denola Grey, Gbemi Akinlade, Jide Kosoko, Ireti Doyle, Norbert Young, Toyin Abraham, Blossom Chukwujekwu, Broda Shaggi, Ini Dima-Okojie, Deyemi Okanlawon"/>
    <n v="11"/>
    <x v="2"/>
    <m/>
    <n v="0"/>
    <x v="131"/>
    <x v="6"/>
    <x v="6"/>
    <s v="110 min"/>
    <n v="110"/>
    <n v="110"/>
    <n v="108.88927606019199"/>
    <s v=""/>
    <s v="Children &amp; Family Movies, Dramas, International Movies"/>
    <x v="0"/>
    <s v="Children &amp; Family Movies, Dramas, International Movies"/>
    <n v="3"/>
  </r>
  <r>
    <n v="617"/>
    <x v="4245"/>
    <x v="0"/>
    <x v="4243"/>
    <s v="Mary Harron"/>
    <s v="Hannah Murray, Sosie Bacon, Marianne Rend√≥n, Merritt Wever, Matt Smith, Suki Waterhouse, Chace Crawford, Annabeth Gish, Kayli Carter"/>
    <n v="9"/>
    <x v="2"/>
    <m/>
    <n v="0"/>
    <x v="132"/>
    <x v="2"/>
    <x v="12"/>
    <s v="110 min"/>
    <n v="110"/>
    <n v="110"/>
    <n v="108.88927606019199"/>
    <s v=""/>
    <s v="Dramas"/>
    <x v="2"/>
    <s v="Dramas"/>
    <n v="1"/>
  </r>
  <r>
    <n v="737"/>
    <x v="4246"/>
    <x v="0"/>
    <x v="4244"/>
    <s v="Manjari Makijany"/>
    <s v="Rachel Saanchita Gupta, Amy Maghera, Shafin Patel, Ambrish Saxena, Swati Das, Jonathan Readwin, Ankit Yadav, Anurag Arora, Vinayak Gupta, Vivek Yadav, Waheeda Rehman"/>
    <n v="11"/>
    <x v="0"/>
    <s v="United States, India"/>
    <n v="2"/>
    <x v="122"/>
    <x v="6"/>
    <x v="7"/>
    <s v="110 min"/>
    <n v="110"/>
    <n v="110"/>
    <n v="108.88927606019199"/>
    <s v=""/>
    <s v="Children &amp; Family Movies, Dramas, International Movies"/>
    <x v="0"/>
    <s v="Children &amp; Family Movies, Dramas, International Movies"/>
    <n v="3"/>
  </r>
  <r>
    <n v="755"/>
    <x v="4247"/>
    <x v="0"/>
    <x v="4245"/>
    <s v="Matthew Heineman"/>
    <s v="Rosamund Pike, Jamie Dornan, Tom Hollander, Stanley Tucci, Nikki Amuka-Bird, Faye Marsay, Greg Wise, Corey Johnson, Raad Rawi, Jesuthasan Antonythasan"/>
    <n v="10"/>
    <x v="6"/>
    <s v="United Kingdom, United States"/>
    <n v="2"/>
    <x v="307"/>
    <x v="5"/>
    <x v="12"/>
    <s v="110 min"/>
    <n v="110"/>
    <n v="110"/>
    <n v="108.88927606019199"/>
    <s v=""/>
    <s v="Dramas, Independent Movies"/>
    <x v="2"/>
    <s v="Dramas, Independent Movies"/>
    <n v="2"/>
  </r>
  <r>
    <n v="776"/>
    <x v="4248"/>
    <x v="0"/>
    <x v="4246"/>
    <s v="Nicole Conn"/>
    <s v="Barbara Niven, Jessica Clark, John Heard, Morgan Fairchild, Kerry Knuppe, Imelda Corcoran, Mary Jane Wells, Rebecca Staab, Michael Adam Hamilton, Bryan Jackson, Bryan Mordechai Jackson"/>
    <n v="11"/>
    <x v="0"/>
    <s v="United States"/>
    <n v="1"/>
    <x v="64"/>
    <x v="11"/>
    <x v="5"/>
    <s v="110 min"/>
    <n v="110"/>
    <n v="110"/>
    <n v="108.88927606019199"/>
    <s v=""/>
    <s v="Dramas, Independent Movies, LGBTQ Movies"/>
    <x v="2"/>
    <s v="Dramas, Independent Movies, LGBTQ Movies"/>
    <n v="3"/>
  </r>
  <r>
    <n v="846"/>
    <x v="4249"/>
    <x v="0"/>
    <x v="4247"/>
    <s v="Steve Gukas"/>
    <s v="Gideon Okeke, Dejumo Lewis, Segun Arinze, Amaka Mgbor, Mathilda Obaseki, Yemi Blaque, Lantana Ahmed, Patrick Otoro, Femi Brach, Ladi Alpha"/>
    <n v="10"/>
    <x v="2"/>
    <m/>
    <n v="0"/>
    <x v="1090"/>
    <x v="0"/>
    <x v="1"/>
    <s v="110 min"/>
    <n v="110"/>
    <n v="110"/>
    <n v="108.88927606019199"/>
    <s v=""/>
    <s v="Dramas, International Movies, Thrillers"/>
    <x v="2"/>
    <s v="Dramas, International Movies, Thrillers"/>
    <n v="3"/>
  </r>
  <r>
    <n v="1216"/>
    <x v="4250"/>
    <x v="0"/>
    <x v="4248"/>
    <s v="Ketche"/>
    <s v="Sedef Avcƒ±, Cemal H√ºnal, Beg√ºm K√ºt√ºk, Engin Altan D√ºzyatan, Sinem Kobal, G√ºrgen √ñz, Burcu Kara, Kubilay Penbeklioƒülu"/>
    <n v="8"/>
    <x v="61"/>
    <s v="Turkey"/>
    <n v="1"/>
    <x v="929"/>
    <x v="10"/>
    <x v="5"/>
    <s v="110 min"/>
    <n v="110"/>
    <n v="110"/>
    <n v="108.88927606019199"/>
    <s v=""/>
    <s v="Comedies, International Movies, Romantic Movies"/>
    <x v="4"/>
    <s v="Comedies, International Movies, Romantic Movies"/>
    <n v="3"/>
  </r>
  <r>
    <n v="1486"/>
    <x v="4251"/>
    <x v="0"/>
    <x v="4249"/>
    <s v="Gore Verbinski"/>
    <s v="Johnny Depp, Isla Fisher, Abigail Breslin, Ned Beatty, Alfred Molina, Bill Nighy, Stephen Root, Harry Dean Stanton, Timothy Olyphant, Ray Winstone"/>
    <n v="10"/>
    <x v="0"/>
    <s v="United States, Canada"/>
    <n v="2"/>
    <x v="2"/>
    <x v="12"/>
    <x v="7"/>
    <s v="110 min"/>
    <n v="110"/>
    <n v="110"/>
    <n v="108.88927606019199"/>
    <s v=""/>
    <s v="Children &amp; Family Movies, Comedies"/>
    <x v="0"/>
    <s v="Children &amp; Family Movies, Comedies"/>
    <n v="2"/>
  </r>
  <r>
    <n v="1497"/>
    <x v="4252"/>
    <x v="0"/>
    <x v="4250"/>
    <s v="Yandy Laurens"/>
    <s v="Ringgo Agus Rahman, Nirina Zubir, Zara JKT48, Widuri Puteri, Ariyo Wahab, Asri Welas, Abdurrahman Arif, Kafin Sulthan"/>
    <n v="8"/>
    <x v="43"/>
    <s v="Indonesia"/>
    <n v="1"/>
    <x v="1092"/>
    <x v="5"/>
    <x v="4"/>
    <s v="110 min"/>
    <n v="110"/>
    <n v="110"/>
    <n v="108.88927606019199"/>
    <s v=""/>
    <s v="Children &amp; Family Movies, Dramas, International Movies"/>
    <x v="0"/>
    <s v="Children &amp; Family Movies, Dramas, International Movies"/>
    <n v="3"/>
  </r>
  <r>
    <n v="1535"/>
    <x v="4253"/>
    <x v="0"/>
    <x v="4251"/>
    <s v="Jun Lana"/>
    <s v="Eddie Garcia, Princess, Rez Cortez, Bibeth Orteza, Joey Paras, Allan Paule, Beverly Salviejo, Soxy Topacio, Armida Siguion-Reyna, Luz Valdez, Gardo Versoza"/>
    <n v="11"/>
    <x v="48"/>
    <s v="Philippines, Canada, United Kingdom, United States"/>
    <n v="4"/>
    <x v="201"/>
    <x v="11"/>
    <x v="5"/>
    <s v="110 min"/>
    <n v="110"/>
    <n v="110"/>
    <n v="108.88927606019199"/>
    <s v=""/>
    <s v="Dramas, International Movies, LGBTQ Movies"/>
    <x v="2"/>
    <s v="Dramas, International Movies, LGBTQ Movies"/>
    <n v="3"/>
  </r>
  <r>
    <n v="1858"/>
    <x v="4254"/>
    <x v="0"/>
    <x v="4252"/>
    <s v="Carlos P√©rez Osorio"/>
    <m/>
    <n v="0"/>
    <x v="15"/>
    <s v="Mexico"/>
    <n v="1"/>
    <x v="632"/>
    <x v="1"/>
    <x v="5"/>
    <s v="110 min"/>
    <n v="110"/>
    <n v="110"/>
    <n v="108.88927606019199"/>
    <s v=""/>
    <s v="Documentaries, International Movies"/>
    <x v="3"/>
    <s v="Documentaries, International Movies"/>
    <n v="2"/>
  </r>
  <r>
    <n v="2029"/>
    <x v="4255"/>
    <x v="0"/>
    <x v="4253"/>
    <s v="Ahmed Nader Galal"/>
    <s v="Youssef El Sherif, Dina El-Sherbiny, Ahmad Rizq, Hana El Zahed, Mahmoud El Gendy, Bayyumi Fuad, Khaled Kamal, Mahmoud El-Bazzawy"/>
    <n v="8"/>
    <x v="5"/>
    <s v="Egypt"/>
    <n v="1"/>
    <x v="1013"/>
    <x v="5"/>
    <x v="1"/>
    <s v="110 min"/>
    <n v="110"/>
    <n v="110"/>
    <n v="108.88927606019199"/>
    <s v=""/>
    <s v="Dramas, International Movies, Thrillers"/>
    <x v="2"/>
    <s v="Dramas, International Movies, Thrillers"/>
    <n v="3"/>
  </r>
  <r>
    <n v="2083"/>
    <x v="4256"/>
    <x v="0"/>
    <x v="4254"/>
    <s v="Shamzu Zayba"/>
    <s v="Jacob Gregory, S.V. Krishna Shankar, Shine Tom Chacko, Vijayaraghavan, Sri Lakshmi, Anupama Parameswaran, Dulquer Salmaan, Nazriya Fahad"/>
    <n v="8"/>
    <x v="17"/>
    <s v="India"/>
    <n v="1"/>
    <x v="1183"/>
    <x v="1"/>
    <x v="1"/>
    <s v="110 min"/>
    <n v="110"/>
    <n v="110"/>
    <n v="108.88927606019199"/>
    <s v=""/>
    <s v="Comedies, International Movies, Romantic Movies"/>
    <x v="4"/>
    <s v="Comedies, International Movies, Romantic Movies"/>
    <n v="3"/>
  </r>
  <r>
    <n v="2101"/>
    <x v="4257"/>
    <x v="0"/>
    <x v="4255"/>
    <s v="Wayne Blair"/>
    <s v="Adrien Brody, Salma Hayek, Shohreh Aghdashloo, Alon Aboutboul, Navid Navid, Ariana Molkara, Nasser Memarzia, Jamie Ward, Anthony Azizi, Liron Levo, Gabriella Wright"/>
    <n v="11"/>
    <x v="0"/>
    <s v="United States"/>
    <n v="1"/>
    <x v="1388"/>
    <x v="9"/>
    <x v="2"/>
    <s v="110 min"/>
    <n v="110"/>
    <n v="110"/>
    <n v="108.88927606019199"/>
    <s v=""/>
    <s v="Dramas, Thrillers"/>
    <x v="2"/>
    <s v="Dramas, Thrillers"/>
    <n v="2"/>
  </r>
  <r>
    <n v="2147"/>
    <x v="4258"/>
    <x v="0"/>
    <x v="4256"/>
    <s v="Vicky Wight"/>
    <s v="Leslie Bibb, Josh Duhamel, Nora Dunn, Sharon Lawrence, Callie Hope Haverda, Roxton Garcia"/>
    <n v="6"/>
    <x v="0"/>
    <s v="United States"/>
    <n v="1"/>
    <x v="1389"/>
    <x v="1"/>
    <x v="2"/>
    <s v="110 min"/>
    <n v="110"/>
    <n v="110"/>
    <n v="108.88927606019199"/>
    <s v=""/>
    <s v="Dramas, Romantic Movies"/>
    <x v="2"/>
    <s v="Dramas, Romantic Movies"/>
    <n v="2"/>
  </r>
  <r>
    <n v="2206"/>
    <x v="4259"/>
    <x v="0"/>
    <x v="4257"/>
    <s v="Teddy Chan"/>
    <s v="Henry Lau, Peter Ho, Lin Chenhan, Jiang Luxia, Ming Hu, Him Law, Shi Shi, Mark Cheng, Wang Ziyi, Xu Minghu"/>
    <n v="10"/>
    <x v="42"/>
    <s v="China"/>
    <n v="1"/>
    <x v="1306"/>
    <x v="1"/>
    <x v="1"/>
    <s v="110 min"/>
    <n v="110"/>
    <n v="110"/>
    <n v="108.88927606019199"/>
    <s v=""/>
    <s v="Action &amp; Adventure, International Movies"/>
    <x v="1"/>
    <s v="Action &amp; Adventure, International Movies"/>
    <n v="2"/>
  </r>
  <r>
    <n v="2267"/>
    <x v="4260"/>
    <x v="0"/>
    <x v="4258"/>
    <s v="Vishal Mahadkar"/>
    <s v="Manish Chaudhary, Kunal Kemmu, Amrita Puri, Shekar Shukla, Teeshay, Mia Evonne Uyeda"/>
    <n v="6"/>
    <x v="17"/>
    <s v="India"/>
    <n v="1"/>
    <x v="794"/>
    <x v="11"/>
    <x v="1"/>
    <s v="110 min"/>
    <n v="110"/>
    <n v="110"/>
    <n v="108.88927606019199"/>
    <s v=""/>
    <s v="Dramas, International Movies, Romantic Movies"/>
    <x v="2"/>
    <s v="Dramas, International Movies, Romantic Movies"/>
    <n v="3"/>
  </r>
  <r>
    <n v="2357"/>
    <x v="4261"/>
    <x v="0"/>
    <x v="4259"/>
    <s v="Elissa Down"/>
    <s v="Sofia Carson, Wolfgang Novogratz, Donna Lynne Champlin, Eva Hauge, Rex Lee, Brandon Kyle Goodman, Lidya Jewett, Sadie Lapidus, Johanna Col√≥n, Shaylee Mansfield, Shiloh Nelson, Justin Allan, Carina Battrick, Kai Zen, Marissa Jaret Winokur, Enrico Colantoni, Dennis Andres"/>
    <n v="17"/>
    <x v="0"/>
    <s v="United States"/>
    <n v="1"/>
    <x v="934"/>
    <x v="1"/>
    <x v="4"/>
    <s v="110 min"/>
    <n v="110"/>
    <n v="110"/>
    <n v="108.88927606019199"/>
    <s v=""/>
    <s v="Children &amp; Family Movies, Comedies, Dramas"/>
    <x v="0"/>
    <s v="Children &amp; Family Movies, Comedies, Dramas"/>
    <n v="3"/>
  </r>
  <r>
    <n v="2470"/>
    <x v="4262"/>
    <x v="0"/>
    <x v="4260"/>
    <s v="Yu Yang"/>
    <s v="L√º Yanting, Joseph, Han Mo, Chen Hao, L√º Qi, Zhang Jiaming, Yang Wei"/>
    <n v="7"/>
    <x v="42"/>
    <s v="China"/>
    <n v="1"/>
    <x v="915"/>
    <x v="2"/>
    <x v="1"/>
    <s v="110 min"/>
    <n v="110"/>
    <n v="110"/>
    <n v="108.88927606019199"/>
    <s v=""/>
    <s v="Action &amp; Adventure, Comedies, International Movies"/>
    <x v="1"/>
    <s v="Action &amp; Adventure, Comedies, International Movies"/>
    <n v="3"/>
  </r>
  <r>
    <n v="2510"/>
    <x v="4263"/>
    <x v="0"/>
    <x v="4261"/>
    <s v="Wael Ehsan"/>
    <s v="Ahmed Helmy, Nour, Majdi Kamel, Khaled El Sawy, Mais Hamdan, Moataza Abdel Sabour, Youssef Dawood, Youssef Fawzy, Mohamed Sharaf, Osama Munir"/>
    <n v="10"/>
    <x v="5"/>
    <s v="Egypt"/>
    <n v="1"/>
    <x v="1052"/>
    <x v="24"/>
    <x v="1"/>
    <s v="110 min"/>
    <n v="110"/>
    <n v="110"/>
    <n v="108.88927606019199"/>
    <s v=""/>
    <s v="Comedies, International Movies, Romantic Movies"/>
    <x v="4"/>
    <s v="Comedies, International Movies, Romantic Movies"/>
    <n v="3"/>
  </r>
  <r>
    <n v="2618"/>
    <x v="4264"/>
    <x v="0"/>
    <x v="4262"/>
    <s v="Ferzan √ñzpetek"/>
    <s v="Halit Ergen√ß, Nejat ƒ∞≈üler, Mehmet G√ºns√ºr, √áiƒüdem Selƒ±≈üƒ±k Onat, Tuba B√ºy√ºk√ºst√ºn, Serra Yƒ±lmaz, Zerrin Tekindor, Ayten G√∂k√ßer, ƒ∞pek Bilgin, Ergin Bal"/>
    <n v="10"/>
    <x v="24"/>
    <s v="Italy, Turkey"/>
    <n v="2"/>
    <x v="1245"/>
    <x v="3"/>
    <x v="5"/>
    <s v="110 min"/>
    <n v="110"/>
    <n v="110"/>
    <n v="108.88927606019199"/>
    <s v=""/>
    <s v="Dramas, Independent Movies, International Movies"/>
    <x v="2"/>
    <s v="Dramas, Independent Movies, International Movies"/>
    <n v="3"/>
  </r>
  <r>
    <n v="2638"/>
    <x v="4265"/>
    <x v="0"/>
    <x v="4263"/>
    <s v="Mohamed Yassin"/>
    <s v="Asser Yassin, Ruby, Ghassan Massoud, Bassem Samra, Ahmed Azmy"/>
    <n v="5"/>
    <x v="5"/>
    <s v="Egypt"/>
    <n v="1"/>
    <x v="1053"/>
    <x v="13"/>
    <x v="1"/>
    <s v="110 min"/>
    <n v="110"/>
    <n v="110"/>
    <n v="108.88927606019199"/>
    <s v=""/>
    <s v="Dramas, International Movies"/>
    <x v="2"/>
    <s v="Dramas, International Movies"/>
    <n v="2"/>
  </r>
  <r>
    <n v="2838"/>
    <x v="4266"/>
    <x v="0"/>
    <x v="4264"/>
    <s v="Daniel Calparsoro"/>
    <s v="Bel√©n Rueda, Javier Rey, Aura Garrido, Manolo Solo, Alex Brendem√ºhl, Ram√≥n Barea, Sergio Dorado, Allende Blanco, Rub√©n Ochandiano"/>
    <n v="9"/>
    <x v="14"/>
    <s v="Spain"/>
    <n v="1"/>
    <x v="614"/>
    <x v="1"/>
    <x v="5"/>
    <s v="110 min"/>
    <n v="110"/>
    <n v="110"/>
    <n v="108.88927606019199"/>
    <s v=""/>
    <s v="International Movies, Thrillers"/>
    <x v="7"/>
    <s v="International Movies, Thrillers"/>
    <n v="2"/>
  </r>
  <r>
    <n v="2888"/>
    <x v="4267"/>
    <x v="0"/>
    <x v="4265"/>
    <s v="Robert Eagar"/>
    <s v="John Paul Kakos, Natalia Livingston, E. Roger Mitchell, Rick Hearst, Jason London, Victoria Elizabeth Staley, Adam Boyer"/>
    <n v="7"/>
    <x v="0"/>
    <s v="United States"/>
    <n v="1"/>
    <x v="1390"/>
    <x v="2"/>
    <x v="6"/>
    <s v="110 min"/>
    <n v="110"/>
    <n v="110"/>
    <n v="108.88927606019199"/>
    <s v=""/>
    <s v="Children &amp; Family Movies, Dramas, Faith &amp; Spirituality"/>
    <x v="0"/>
    <s v="Children &amp; Family Movies, Dramas, Faith &amp; Spirituality"/>
    <n v="3"/>
  </r>
  <r>
    <n v="3078"/>
    <x v="4268"/>
    <x v="0"/>
    <x v="4266"/>
    <s v="Ravi Babu"/>
    <s v="Ravi Babu, Neha Chauhan, Sri Muktha, Bharani Shankar, Mukhtar Khan, Priya"/>
    <n v="6"/>
    <x v="17"/>
    <s v="India"/>
    <n v="1"/>
    <x v="767"/>
    <x v="2"/>
    <x v="1"/>
    <s v="110 min"/>
    <n v="110"/>
    <n v="110"/>
    <n v="108.88927606019199"/>
    <s v=""/>
    <s v="Horror Movies, International Movies, Thrillers"/>
    <x v="9"/>
    <s v="Horror Movies, International Movies, Thrillers"/>
    <n v="3"/>
  </r>
  <r>
    <n v="3154"/>
    <x v="4269"/>
    <x v="0"/>
    <x v="4267"/>
    <s v="Omoni Oboli"/>
    <m/>
    <n v="0"/>
    <x v="9"/>
    <s v="Nigeria"/>
    <n v="1"/>
    <x v="903"/>
    <x v="9"/>
    <x v="1"/>
    <s v="110 min"/>
    <n v="110"/>
    <n v="110"/>
    <n v="108.88927606019199"/>
    <s v=""/>
    <s v="Comedies, International Movies, Romantic Movies"/>
    <x v="4"/>
    <s v="Comedies, International Movies, Romantic Movies"/>
    <n v="3"/>
  </r>
  <r>
    <n v="3215"/>
    <x v="4270"/>
    <x v="0"/>
    <x v="4268"/>
    <s v="Cheta Chukwu"/>
    <s v="Baaj Adebule, Ebiye Victor, Meg Otanwa, Bisola Aiyeola, Mawuli Gavor, Zack Orji, Segilola Ogidan"/>
    <n v="7"/>
    <x v="9"/>
    <s v="Nigeria"/>
    <n v="1"/>
    <x v="657"/>
    <x v="5"/>
    <x v="5"/>
    <s v="110 min"/>
    <n v="110"/>
    <n v="110"/>
    <n v="108.88927606019199"/>
    <s v=""/>
    <s v="Comedies, Independent Movies, International Movies"/>
    <x v="4"/>
    <s v="Comedies, Independent Movies, International Movies"/>
    <n v="3"/>
  </r>
  <r>
    <n v="3273"/>
    <x v="4271"/>
    <x v="0"/>
    <x v="4269"/>
    <s v="Naoko Yamada"/>
    <s v="Aki Toyosaki, Yoko Hikasa, Satomi Sato, Minako Kotobuki, Ayana Taketatsu, Asami Sanada, Madoka Yonezawa, Chika Fujito, Yoriko Nagata"/>
    <n v="9"/>
    <x v="1"/>
    <s v="Japan"/>
    <n v="1"/>
    <x v="176"/>
    <x v="12"/>
    <x v="6"/>
    <s v="110 min"/>
    <n v="110"/>
    <n v="110"/>
    <n v="108.88927606019199"/>
    <s v=""/>
    <s v="Anime Features, Music &amp; Musicals"/>
    <x v="10"/>
    <s v="Anime Features, Music &amp; Musicals"/>
    <n v="2"/>
  </r>
  <r>
    <n v="3449"/>
    <x v="4272"/>
    <x v="0"/>
    <x v="4270"/>
    <s v="Onur Bilgetay"/>
    <s v="Cem Gelinoƒülu, Melis Babadag, Ege K√∂kenli, M√ºfit Kayacan, Lale Ba≈üar, Ali Erkazan, √ñzlem √áakar, Selen Doma√ß, Ferdi Sancar, G√ºven Hokna"/>
    <n v="10"/>
    <x v="61"/>
    <s v="Turkey"/>
    <n v="1"/>
    <x v="56"/>
    <x v="2"/>
    <x v="5"/>
    <s v="110 min"/>
    <n v="110"/>
    <n v="110"/>
    <n v="108.88927606019199"/>
    <s v=""/>
    <s v="Comedies, International Movies, Romantic Movies"/>
    <x v="4"/>
    <s v="Comedies, International Movies, Romantic Movies"/>
    <n v="3"/>
  </r>
  <r>
    <n v="3557"/>
    <x v="4273"/>
    <x v="0"/>
    <x v="4271"/>
    <s v="Wagner de Assis"/>
    <s v="Leonardo Medeiros, Sandra Corveloni, Genezio de Barros, Guilherme Piva, Leonardo Franco, Dalton Vigh, Charles Baudin, Julia Konrad"/>
    <n v="8"/>
    <x v="23"/>
    <s v="Brazil"/>
    <n v="1"/>
    <x v="667"/>
    <x v="2"/>
    <x v="1"/>
    <s v="110 min"/>
    <n v="110"/>
    <n v="110"/>
    <n v="108.88927606019199"/>
    <s v=""/>
    <s v="Dramas, Faith &amp; Spirituality, International Movies"/>
    <x v="2"/>
    <s v="Dramas, Faith &amp; Spirituality, International Movies"/>
    <n v="3"/>
  </r>
  <r>
    <n v="3568"/>
    <x v="4274"/>
    <x v="0"/>
    <x v="4272"/>
    <s v="Steven Bognar, Julia Reichert"/>
    <m/>
    <n v="0"/>
    <x v="0"/>
    <s v="United States"/>
    <n v="1"/>
    <x v="1207"/>
    <x v="2"/>
    <x v="1"/>
    <s v="110 min"/>
    <n v="110"/>
    <n v="110"/>
    <n v="108.88927606019199"/>
    <s v=""/>
    <s v="Documentaries"/>
    <x v="3"/>
    <s v="Documentaries"/>
    <n v="1"/>
  </r>
  <r>
    <n v="3648"/>
    <x v="4275"/>
    <x v="0"/>
    <x v="4273"/>
    <s v="Dante Lam"/>
    <s v="Nicholas Tse, Nick Cheung, Zhang Jing-chu, Miao Pu, Liu Kai-chi, Philip Keung, Kwok Jing-hung, Sherman Chung, Zhang He, Wong Suet-yin, Wong Sum-yin"/>
    <n v="11"/>
    <x v="50"/>
    <s v="Hong Kong"/>
    <n v="1"/>
    <x v="248"/>
    <x v="13"/>
    <x v="1"/>
    <s v="110 min"/>
    <n v="110"/>
    <n v="110"/>
    <n v="108.88927606019199"/>
    <s v=""/>
    <s v="Action &amp; Adventure, Cult Movies, International Movies"/>
    <x v="1"/>
    <s v="Action &amp; Adventure, Cult Movies, International Movies"/>
    <n v="3"/>
  </r>
  <r>
    <n v="3732"/>
    <x v="4276"/>
    <x v="0"/>
    <x v="4274"/>
    <s v="Chris Robinson"/>
    <s v="Khalil Everage, Anthony Anderson, Uzo Aduba, Emayatzy Corinealdi, Paul Walter Hauser, Dave East, Seandrea Sledge, Ashley Jackson, Megan Sousa"/>
    <n v="9"/>
    <x v="0"/>
    <s v="United States"/>
    <n v="1"/>
    <x v="811"/>
    <x v="2"/>
    <x v="5"/>
    <s v="110 min"/>
    <n v="110"/>
    <n v="110"/>
    <n v="108.88927606019199"/>
    <s v=""/>
    <s v="Dramas, Independent Movies, Music &amp; Musicals"/>
    <x v="2"/>
    <s v="Dramas, Independent Movies, Music &amp; Musicals"/>
    <n v="3"/>
  </r>
  <r>
    <n v="3768"/>
    <x v="4277"/>
    <x v="0"/>
    <x v="4275"/>
    <s v="Hanno Olderdissen"/>
    <s v="Lena Klenke, Dieter Hallervorden, Emilio Sakraya, Annette Frier, Milan Peschel, Vedat Erincin, Johann von B√ºlow, Michael Lott, Hans Martin Stier, Anneke Kim Sarnau"/>
    <n v="10"/>
    <x v="10"/>
    <s v="Germany"/>
    <n v="1"/>
    <x v="480"/>
    <x v="2"/>
    <x v="6"/>
    <s v="110 min"/>
    <n v="110"/>
    <n v="110"/>
    <n v="108.88927606019199"/>
    <s v=""/>
    <s v="Children &amp; Family Movies, Dramas, International Movies"/>
    <x v="0"/>
    <s v="Children &amp; Family Movies, Dramas, International Movies"/>
    <n v="3"/>
  </r>
  <r>
    <n v="3864"/>
    <x v="4278"/>
    <x v="0"/>
    <x v="4276"/>
    <s v="Joe Berlinger"/>
    <s v="Zac Efron, Lily Collins, Kaya Scodelario, Jeffrey Donovan, Angela Sarafyan, Jim Parsons, John Malkovich, Haley Joel Osment, Dylan Baker, Brian Geraghty"/>
    <n v="10"/>
    <x v="0"/>
    <s v="United States"/>
    <n v="1"/>
    <x v="136"/>
    <x v="2"/>
    <x v="12"/>
    <s v="110 min"/>
    <n v="110"/>
    <n v="110"/>
    <n v="108.88927606019199"/>
    <s v=""/>
    <s v="Dramas, Independent Movies"/>
    <x v="2"/>
    <s v="Dramas, Independent Movies"/>
    <n v="2"/>
  </r>
  <r>
    <n v="3867"/>
    <x v="4279"/>
    <x v="0"/>
    <x v="4277"/>
    <s v="William Bindley"/>
    <s v="K.J. Apa, Maia Mitchell, Tyler Posey, Jacob Latimore, Halston Sage, Wolfgang Novogratz, Sosie Bacon, Jacob McCarthy, Mario Revolori, Gage Golightly, Audrey Grace Marshall"/>
    <n v="11"/>
    <x v="0"/>
    <s v="United States"/>
    <n v="1"/>
    <x v="136"/>
    <x v="2"/>
    <x v="1"/>
    <s v="110 min"/>
    <n v="110"/>
    <n v="110"/>
    <n v="108.88927606019199"/>
    <s v=""/>
    <s v="Comedies, Romantic Movies"/>
    <x v="4"/>
    <s v="Comedies, Romantic Movies"/>
    <n v="2"/>
  </r>
  <r>
    <n v="4071"/>
    <x v="4280"/>
    <x v="0"/>
    <x v="4278"/>
    <s v="Mae Czarina Cruz"/>
    <s v="Kim Chiu, Xian Lim, Empoy Marquez, Martin del Rosario, Pilita Corrales, Tirso Cruz III, Dennis Padilla, Matt Evans, Lloyd Zaragoza, Zeppi Borromeo"/>
    <n v="10"/>
    <x v="48"/>
    <s v="Philippines"/>
    <n v="1"/>
    <x v="1291"/>
    <x v="0"/>
    <x v="6"/>
    <s v="110 min"/>
    <n v="110"/>
    <n v="110"/>
    <n v="108.88927606019199"/>
    <s v=""/>
    <s v="Comedies, International Movies, Romantic Movies"/>
    <x v="4"/>
    <s v="Comedies, International Movies, Romantic Movies"/>
    <n v="3"/>
  </r>
  <r>
    <n v="4083"/>
    <x v="4281"/>
    <x v="0"/>
    <x v="4279"/>
    <s v="Mar Targarona"/>
    <s v="Mario Casas, Richard van Weyden, Alain Hern√°ndez, Adri√† Salazar, Eduard Buch, Stefan Weinert, Rub√©n Yuste, Nikola Stojanovic, Frank Feys, Marc Rodr√≠guez, Albert Mora, Luka Peros, Rainer Reiners, Toni Gomila, Emilio Gavira, Macarena G√≥mez"/>
    <n v="16"/>
    <x v="14"/>
    <s v="Spain"/>
    <n v="1"/>
    <x v="1391"/>
    <x v="5"/>
    <x v="5"/>
    <s v="110 min"/>
    <n v="110"/>
    <n v="110"/>
    <n v="108.88927606019199"/>
    <s v=""/>
    <s v="Dramas, International Movies"/>
    <x v="2"/>
    <s v="Dramas, International Movies"/>
    <n v="2"/>
  </r>
  <r>
    <n v="4148"/>
    <x v="4282"/>
    <x v="0"/>
    <x v="4280"/>
    <s v="Mamat Khalid"/>
    <s v="Awie, Arab Khalid, Sharwani Ns, Tj Isa, Delimawati, Zul Ariffin, Uqasha Senrose, Ropie Cecupak"/>
    <n v="8"/>
    <x v="45"/>
    <s v="Malaysia"/>
    <n v="1"/>
    <x v="723"/>
    <x v="5"/>
    <x v="6"/>
    <s v="110 min"/>
    <n v="110"/>
    <n v="110"/>
    <n v="108.88927606019199"/>
    <s v=""/>
    <s v="Comedies, Horror Movies, International Movies"/>
    <x v="4"/>
    <s v="Comedies, Horror Movies, International Movies"/>
    <n v="3"/>
  </r>
  <r>
    <n v="4318"/>
    <x v="4283"/>
    <x v="0"/>
    <x v="4281"/>
    <s v="Anne Fletcher"/>
    <s v="Danielle Macdonald, Jennifer Aniston, Odeya Rush, Maddie Baillio, Bex Taylor-Klaus, Luke Benward, Georgie Flores, Dove Cameron, Harold Perrineau, Kathy Najimy, Ginger Minj, Hilliary Begley"/>
    <n v="12"/>
    <x v="0"/>
    <s v="United States"/>
    <n v="1"/>
    <x v="86"/>
    <x v="5"/>
    <x v="2"/>
    <s v="110 min"/>
    <n v="110"/>
    <n v="110"/>
    <n v="108.88927606019199"/>
    <s v=""/>
    <s v="Comedies, Dramas, Independent Movies"/>
    <x v="4"/>
    <s v="Comedies, Dramas, Independent Movies"/>
    <n v="3"/>
  </r>
  <r>
    <n v="4336"/>
    <x v="4284"/>
    <x v="0"/>
    <x v="4282"/>
    <s v="Prakash Balwant Saini"/>
    <s v="Deepak Dobriyal, Tarun Bajaj, Keeya Khanna, Varun Mehra, Sanjay Mishra, Yashpal Sharma, Mukesh Tiwari, Atul Srivastava, Manish Khanna, Kunwar Aziz"/>
    <n v="10"/>
    <x v="17"/>
    <s v="India"/>
    <n v="1"/>
    <x v="42"/>
    <x v="0"/>
    <x v="1"/>
    <s v="110 min"/>
    <n v="110"/>
    <n v="110"/>
    <n v="108.88927606019199"/>
    <s v=""/>
    <s v="Comedies, Dramas, International Movies"/>
    <x v="4"/>
    <s v="Comedies, Dramas, International Movies"/>
    <n v="3"/>
  </r>
  <r>
    <n v="4525"/>
    <x v="4285"/>
    <x v="0"/>
    <x v="4283"/>
    <s v="Rusty Cundieff, Darin Scott"/>
    <s v="Keith David, Bryan Batt, Alexandria Deberry, Bill Martin Williams, Martin Bats Bradford, Kendrick Cross, Jasmine Akakpo, Kedrick Brown"/>
    <n v="8"/>
    <x v="0"/>
    <s v="United States"/>
    <n v="1"/>
    <x v="1392"/>
    <x v="5"/>
    <x v="12"/>
    <s v="110 min"/>
    <n v="110"/>
    <n v="110"/>
    <n v="108.88927606019199"/>
    <s v=""/>
    <s v="Cult Movies, Horror Movies, Independent Movies"/>
    <x v="14"/>
    <s v="Cult Movies, Horror Movies, Independent Movies"/>
    <n v="3"/>
  </r>
  <r>
    <n v="4668"/>
    <x v="4286"/>
    <x v="0"/>
    <x v="4284"/>
    <s v="Onir"/>
    <s v="Geetanjali Thapa, Zain Khan Durrani, Shray Rai Tiwari, Mona Ambegaonkar, Chandreyee Ghosh, Barun Chanda, Saheb Bhattacharjee, Shefali Chauhan"/>
    <n v="8"/>
    <x v="17"/>
    <s v="India"/>
    <n v="1"/>
    <x v="434"/>
    <x v="5"/>
    <x v="1"/>
    <s v="110 min"/>
    <n v="110"/>
    <n v="110"/>
    <n v="108.88927606019199"/>
    <s v=""/>
    <s v="Dramas, Independent Movies, International Movies"/>
    <x v="2"/>
    <s v="Dramas, Independent Movies, International Movies"/>
    <n v="3"/>
  </r>
  <r>
    <n v="4669"/>
    <x v="4287"/>
    <x v="0"/>
    <x v="4285"/>
    <s v="Jatla Siddartha"/>
    <s v="Saharsh Kumar Shukla, Taneea Rajawat, Hima Singh, Aparna Upadhyay, Loknath Tiwari, Sambhaji Sasane"/>
    <n v="6"/>
    <x v="17"/>
    <s v="India"/>
    <n v="1"/>
    <x v="434"/>
    <x v="3"/>
    <x v="5"/>
    <s v="110 min"/>
    <n v="110"/>
    <n v="110"/>
    <n v="108.88927606019199"/>
    <s v=""/>
    <s v="Dramas, Independent Movies, International Movies"/>
    <x v="2"/>
    <s v="Dramas, Independent Movies, International Movies"/>
    <n v="3"/>
  </r>
  <r>
    <n v="4691"/>
    <x v="4288"/>
    <x v="0"/>
    <x v="4286"/>
    <s v="Ashwiny Iyer Tiwari"/>
    <s v="Ayushmann Khurrana, Kriti Sanon, Rajkummar Rao, Pankaj Tripathi, Seema Pahwa, Rohit Chaudhury, Swati Semwal"/>
    <n v="7"/>
    <x v="17"/>
    <s v="India"/>
    <n v="1"/>
    <x v="1393"/>
    <x v="3"/>
    <x v="1"/>
    <s v="110 min"/>
    <n v="110"/>
    <n v="110"/>
    <n v="108.88927606019199"/>
    <s v=""/>
    <s v="Comedies, Dramas, International Movies"/>
    <x v="4"/>
    <s v="Comedies, Dramas, International Movies"/>
    <n v="3"/>
  </r>
  <r>
    <n v="4784"/>
    <x v="4289"/>
    <x v="0"/>
    <x v="4287"/>
    <s v="Samu Fuentes"/>
    <s v="Mario Casas, Irene Escolar, Ruth D√≠az"/>
    <n v="3"/>
    <x v="14"/>
    <s v="Spain"/>
    <n v="1"/>
    <x v="395"/>
    <x v="5"/>
    <x v="5"/>
    <s v="110 min"/>
    <n v="110"/>
    <n v="110"/>
    <n v="108.88927606019199"/>
    <s v=""/>
    <s v="Dramas, Independent Movies, International Movies"/>
    <x v="2"/>
    <s v="Dramas, Independent Movies, International Movies"/>
    <n v="3"/>
  </r>
  <r>
    <n v="4835"/>
    <x v="4290"/>
    <x v="0"/>
    <x v="4288"/>
    <s v="Jeffrey Walker"/>
    <s v="Osamah Sami, Don Hany, Helana Sawires, Frances Duca, Majid Shokor, Rodney Afif, Ghazi Alkinani, Ryan Corr"/>
    <n v="8"/>
    <x v="12"/>
    <s v="Australia"/>
    <n v="1"/>
    <x v="397"/>
    <x v="5"/>
    <x v="5"/>
    <s v="110 min"/>
    <n v="110"/>
    <n v="110"/>
    <n v="108.88927606019199"/>
    <s v=""/>
    <s v="Comedies, Independent Movies, International Movies"/>
    <x v="4"/>
    <s v="Comedies, Independent Movies, International Movies"/>
    <n v="3"/>
  </r>
  <r>
    <n v="4843"/>
    <x v="4291"/>
    <x v="0"/>
    <x v="4289"/>
    <s v="Lynn Shelton"/>
    <s v="Jay Duplass, Edie Falco, Kaitlyn Dever, Ben Schwartz, Louis Hobson, Alycia Delmore, Pamela Reed, Matt Malloy, Aaron Blakely"/>
    <n v="9"/>
    <x v="0"/>
    <s v="United States"/>
    <n v="1"/>
    <x v="769"/>
    <x v="5"/>
    <x v="5"/>
    <s v="110 min"/>
    <n v="110"/>
    <n v="110"/>
    <n v="108.88927606019199"/>
    <s v=""/>
    <s v="Dramas, Independent Movies"/>
    <x v="2"/>
    <s v="Dramas, Independent Movies"/>
    <n v="2"/>
  </r>
  <r>
    <n v="5023"/>
    <x v="4292"/>
    <x v="0"/>
    <x v="4290"/>
    <s v="Hong-seon Kim"/>
    <s v="Baek Yoon-sik"/>
    <n v="1"/>
    <x v="28"/>
    <s v="South Korea"/>
    <n v="1"/>
    <x v="846"/>
    <x v="3"/>
    <x v="5"/>
    <s v="110 min"/>
    <n v="110"/>
    <n v="110"/>
    <n v="108.88927606019199"/>
    <s v=""/>
    <s v="Dramas, International Movies, Thrillers"/>
    <x v="2"/>
    <s v="Dramas, International Movies, Thrillers"/>
    <n v="3"/>
  </r>
  <r>
    <n v="5226"/>
    <x v="4293"/>
    <x v="0"/>
    <x v="4291"/>
    <s v="Lucy Cohen"/>
    <m/>
    <n v="0"/>
    <x v="6"/>
    <s v="United Kingdom"/>
    <n v="1"/>
    <x v="218"/>
    <x v="3"/>
    <x v="5"/>
    <s v="110 min"/>
    <n v="110"/>
    <n v="110"/>
    <n v="108.88927606019199"/>
    <s v=""/>
    <s v="Documentaries"/>
    <x v="3"/>
    <s v="Documentaries"/>
    <n v="1"/>
  </r>
  <r>
    <n v="5487"/>
    <x v="4294"/>
    <x v="0"/>
    <x v="4292"/>
    <s v="Filip Renc"/>
    <s v="Tatiana Pauhofov√°, Karl Markovics, Gedeon Burkhard, Simona Stasov√°, Martin Huba, Pavel Kr√≠z, Zdenka Proch√°zkov√°, Anna Fialov√°, Lenka Vlas√°kov√°, Jir√≠ M√°dl"/>
    <n v="10"/>
    <x v="26"/>
    <s v="Czech Republic, Slovakia"/>
    <n v="2"/>
    <x v="212"/>
    <x v="9"/>
    <x v="5"/>
    <s v="110 min"/>
    <n v="110"/>
    <n v="110"/>
    <n v="108.88927606019199"/>
    <s v=""/>
    <s v="Dramas, International Movies"/>
    <x v="2"/>
    <s v="Dramas, International Movies"/>
    <n v="2"/>
  </r>
  <r>
    <n v="5540"/>
    <x v="4295"/>
    <x v="0"/>
    <x v="4293"/>
    <s v="Gerardo Olivares"/>
    <s v="Maribel Verd√∫, Joaqu√≠n Furriel, Joaqu√≠n Rapalini"/>
    <n v="3"/>
    <x v="14"/>
    <s v="Spain, Argentina"/>
    <n v="2"/>
    <x v="753"/>
    <x v="9"/>
    <x v="5"/>
    <s v="110 min"/>
    <n v="110"/>
    <n v="110"/>
    <n v="108.88927606019199"/>
    <s v=""/>
    <s v="Dramas, International Movies, Romantic Movies"/>
    <x v="2"/>
    <s v="Dramas, International Movies, Romantic Movies"/>
    <n v="3"/>
  </r>
  <r>
    <n v="5741"/>
    <x v="4296"/>
    <x v="0"/>
    <x v="4294"/>
    <s v="Yvan Attal"/>
    <s v="Yvan Attal, Beno√Æt Poelvoorde, Charlotte Gainsbourg, Val√©rie Bonneton, Dany Boon, Gr√©gory Gadebois, Denis Podalyd√®s, Fran√ßois Damiens, Yam√©e Couture, Freya Mavor, Rivka Michaeli"/>
    <n v="11"/>
    <x v="11"/>
    <s v="France, Belgium"/>
    <n v="2"/>
    <x v="662"/>
    <x v="9"/>
    <x v="5"/>
    <s v="110 min"/>
    <n v="110"/>
    <n v="110"/>
    <n v="108.88927606019199"/>
    <s v=""/>
    <s v="Comedies, International Movies"/>
    <x v="4"/>
    <s v="Comedies, International Movies"/>
    <n v="2"/>
  </r>
  <r>
    <n v="6035"/>
    <x v="4297"/>
    <x v="0"/>
    <x v="4295"/>
    <s v="Mark Williams"/>
    <s v="Gerard Butler, Gretchen Mol, Alison Brie, Willem Dafoe, Alfred Molina, Maxwell Jenkins, Anupam Kher, Dustin Milligan"/>
    <n v="8"/>
    <x v="8"/>
    <s v="Canada, United States"/>
    <n v="2"/>
    <x v="305"/>
    <x v="9"/>
    <x v="12"/>
    <s v="110 min"/>
    <n v="110"/>
    <n v="110"/>
    <n v="108.88927606019199"/>
    <s v=""/>
    <s v="Dramas"/>
    <x v="2"/>
    <s v="Dramas"/>
    <n v="1"/>
  </r>
  <r>
    <n v="6066"/>
    <x v="4298"/>
    <x v="0"/>
    <x v="4296"/>
    <s v="Ava DuVernay"/>
    <s v="Storm Reid, Oprah Winfrey, Reese Witherspoon, Mindy Kaling, Deric McCabe, Levi Miller, Chris Pine, Gugu Mbatha-Raw, Zach Galifianakis, Michael Pe√±a, Bellamy Young, Andr√© Holland, Will McCormack, Rowan Blanchard, Daniel MacPherson"/>
    <n v="15"/>
    <x v="0"/>
    <s v="United States"/>
    <n v="1"/>
    <x v="1394"/>
    <x v="5"/>
    <x v="7"/>
    <s v="110 min"/>
    <n v="110"/>
    <n v="110"/>
    <n v="108.88927606019199"/>
    <s v=""/>
    <s v="Children &amp; Family Movies"/>
    <x v="0"/>
    <s v="Children &amp; Family Movies"/>
    <n v="1"/>
  </r>
  <r>
    <n v="6087"/>
    <x v="4299"/>
    <x v="0"/>
    <x v="4297"/>
    <s v="Mike McCoy, Scott Waugh"/>
    <s v="Keo Woolford, Drea Castro, Emilio Rivera, Rorke Denver, Jason Cottle, Ailsa Marshall, Alex Veadov, Dave, Roselyn Sanchez, Thomas Rosales Jr., Nestor Serrano, Gonzalo Menendez"/>
    <n v="12"/>
    <x v="0"/>
    <s v="United States"/>
    <n v="1"/>
    <x v="633"/>
    <x v="11"/>
    <x v="12"/>
    <s v="110 min"/>
    <n v="110"/>
    <n v="110"/>
    <n v="108.88927606019199"/>
    <s v=""/>
    <s v="Action &amp; Adventure"/>
    <x v="1"/>
    <s v="Action &amp; Adventure"/>
    <n v="1"/>
  </r>
  <r>
    <n v="6173"/>
    <x v="4300"/>
    <x v="0"/>
    <x v="4298"/>
    <s v="Sherif Ismail"/>
    <s v="Mohamed Henedi, Bassem Samra, Dorra Zarrouk, Lotfy Labib"/>
    <n v="4"/>
    <x v="5"/>
    <s v="Egypt"/>
    <n v="1"/>
    <x v="845"/>
    <x v="3"/>
    <x v="5"/>
    <s v="110 min"/>
    <n v="110"/>
    <n v="110"/>
    <n v="108.88927606019199"/>
    <s v=""/>
    <s v="Comedies, International Movies"/>
    <x v="4"/>
    <s v="Comedies, International Movies"/>
    <n v="2"/>
  </r>
  <r>
    <n v="6186"/>
    <x v="4301"/>
    <x v="0"/>
    <x v="4299"/>
    <s v="Jason Winer"/>
    <s v="Russell Brand, Helen Mirren, Greta Gerwig, Jennifer Garner, Geraldine James, Luis Guzm√°n, Nick Nolte, Christina Jacquelyn Calph, Murphy Guyer, Jos√© Ram√≥n Rosario"/>
    <n v="10"/>
    <x v="0"/>
    <s v="United States"/>
    <n v="1"/>
    <x v="231"/>
    <x v="12"/>
    <x v="2"/>
    <s v="110 min"/>
    <n v="110"/>
    <n v="110"/>
    <n v="108.88927606019199"/>
    <s v=""/>
    <s v="Comedies, Romantic Movies"/>
    <x v="4"/>
    <s v="Comedies, Romantic Movies"/>
    <n v="2"/>
  </r>
  <r>
    <n v="6200"/>
    <x v="4302"/>
    <x v="0"/>
    <x v="4300"/>
    <s v="Gabe Ib√°√±ez"/>
    <s v="Antonio Banderas, Dylan McDermott, Melanie Griffith, Birgitte Hjort S√∏rensen, Robert Forster, Christa Campbell, Tim McInnerny, Andy Nyman, David Ryall"/>
    <n v="9"/>
    <x v="56"/>
    <s v="Bulgaria, United States, Spain, Canada"/>
    <n v="4"/>
    <x v="271"/>
    <x v="0"/>
    <x v="12"/>
    <s v="110 min"/>
    <n v="110"/>
    <n v="110"/>
    <n v="108.88927606019199"/>
    <s v=""/>
    <s v="International Movies, Sci-Fi &amp; Fantasy, Thrillers"/>
    <x v="7"/>
    <s v="International Movies, Sci-Fi &amp; Fantasy, Thrillers"/>
    <n v="3"/>
  </r>
  <r>
    <n v="6257"/>
    <x v="4303"/>
    <x v="0"/>
    <x v="4301"/>
    <s v="Lilibet Foster"/>
    <s v="Andy Whitfield"/>
    <n v="1"/>
    <x v="0"/>
    <s v="United States, Australia"/>
    <n v="2"/>
    <x v="485"/>
    <x v="4"/>
    <x v="5"/>
    <s v="110 min"/>
    <n v="110"/>
    <n v="110"/>
    <n v="108.88927606019199"/>
    <s v=""/>
    <s v="Documentaries"/>
    <x v="3"/>
    <s v="Documentaries"/>
    <n v="1"/>
  </r>
  <r>
    <n v="6312"/>
    <x v="4304"/>
    <x v="0"/>
    <x v="4302"/>
    <s v="Stephen Daldry"/>
    <s v="Jamie Bell, Gary Lewis, Stuart Wells, Billy Fane, Colin MacLachlan, Nicola Blackwell, Carol McGuigan, Joe Renton, Janine Birkett, Charlie Hardwick, Mike Elliot, Jean Heywood, Jamie Draven, Julie Walters, Trevor Fox, Adam Cooper"/>
    <n v="16"/>
    <x v="6"/>
    <s v="United Kingdom, France"/>
    <n v="2"/>
    <x v="33"/>
    <x v="32"/>
    <x v="12"/>
    <s v="110 min"/>
    <n v="110"/>
    <n v="110"/>
    <n v="108.88927606019199"/>
    <s v=""/>
    <s v="Dramas, Independent Movies, International Movies"/>
    <x v="2"/>
    <s v="Dramas, Independent Movies, International Movies"/>
    <n v="3"/>
  </r>
  <r>
    <n v="6377"/>
    <x v="4305"/>
    <x v="0"/>
    <x v="4303"/>
    <s v="Rian Johnson"/>
    <s v="Joseph Gordon-Levitt, Nora Zehetner, Lukas Haas, Noah Fleiss, Matt O'Leary, Emilie de Ravin, Noah Segan, Richard Roundtree, Meagan Good, Brian White"/>
    <n v="10"/>
    <x v="0"/>
    <s v="United States"/>
    <n v="1"/>
    <x v="434"/>
    <x v="30"/>
    <x v="12"/>
    <s v="110 min"/>
    <n v="110"/>
    <n v="110"/>
    <n v="108.88927606019199"/>
    <s v=""/>
    <s v="Independent Movies, Thrillers"/>
    <x v="15"/>
    <s v="Independent Movies, Thrillers"/>
    <n v="2"/>
  </r>
  <r>
    <n v="6490"/>
    <x v="4306"/>
    <x v="0"/>
    <x v="4304"/>
    <s v="Pete Travis"/>
    <s v="Riz Ahmed, Billie Piper, James Floyd, Cush Jumbo, Roshan Seth, Hannah Rae, Antonio Aakeel, George Sargeant, Alexander Siddig, Vincent Regan, Barry Aird"/>
    <n v="11"/>
    <x v="6"/>
    <s v="United Kingdom"/>
    <n v="1"/>
    <x v="1395"/>
    <x v="9"/>
    <x v="5"/>
    <s v="110 min"/>
    <n v="110"/>
    <n v="110"/>
    <n v="108.88927606019199"/>
    <s v=""/>
    <s v="Dramas, International Movies, Thrillers"/>
    <x v="2"/>
    <s v="Dramas, International Movies, Thrillers"/>
    <n v="3"/>
  </r>
  <r>
    <n v="6517"/>
    <x v="4307"/>
    <x v="0"/>
    <x v="4305"/>
    <s v="Florian Gallenberger"/>
    <s v="Emma Watson, Daniel Br√ºhl, Michael Nyqvist, Richenda Carey, Vicky Krieps, Jeanne Werner, Julian Ovenden, August Zirner, Martin Wuttke, Stefan Merki"/>
    <n v="10"/>
    <x v="10"/>
    <s v="Germany, France, Luxembourg, United Kingdom, United States"/>
    <n v="5"/>
    <x v="1396"/>
    <x v="4"/>
    <x v="12"/>
    <s v="110 min"/>
    <n v="110"/>
    <n v="110"/>
    <n v="108.88927606019199"/>
    <s v=""/>
    <s v="Dramas, Independent Movies, International Movies"/>
    <x v="2"/>
    <s v="Dramas, Independent Movies, International Movies"/>
    <n v="3"/>
  </r>
  <r>
    <n v="6542"/>
    <x v="4308"/>
    <x v="0"/>
    <x v="4306"/>
    <s v="Kranti Kanade"/>
    <s v="Mrinmayee Godbole, Vinay Sharma, Saurabh Saraswat, Isha Keskar, Abhay Mahajan, Geetika Tyagi"/>
    <n v="6"/>
    <x v="17"/>
    <s v="India"/>
    <n v="1"/>
    <x v="1397"/>
    <x v="9"/>
    <x v="5"/>
    <s v="110 min"/>
    <n v="110"/>
    <n v="110"/>
    <n v="108.88927606019199"/>
    <s v=""/>
    <s v="Comedies, Dramas, Independent Movies"/>
    <x v="4"/>
    <s v="Comedies, Dramas, Independent Movies"/>
    <n v="3"/>
  </r>
  <r>
    <n v="6576"/>
    <x v="4309"/>
    <x v="0"/>
    <x v="4307"/>
    <s v="Noah Baumbach, Jake Paltrow"/>
    <s v="Brian De Palma"/>
    <n v="1"/>
    <x v="0"/>
    <s v="United States"/>
    <n v="1"/>
    <x v="987"/>
    <x v="4"/>
    <x v="12"/>
    <s v="110 min"/>
    <n v="110"/>
    <n v="110"/>
    <n v="108.88927606019199"/>
    <s v=""/>
    <s v="Documentaries"/>
    <x v="3"/>
    <s v="Documentaries"/>
    <n v="1"/>
  </r>
  <r>
    <n v="6709"/>
    <x v="4310"/>
    <x v="0"/>
    <x v="4308"/>
    <s v="Valeria Golino"/>
    <s v="Riccardo Scamarcio, Valerio Mastandrea, Isabella Ferrari, Valentina Cervi, Jasmine Trinca, Andrea Germani, Marzia Ubaldi, Iaia Forte"/>
    <n v="8"/>
    <x v="24"/>
    <s v="Italy"/>
    <n v="1"/>
    <x v="55"/>
    <x v="5"/>
    <x v="12"/>
    <s v="110 min"/>
    <n v="110"/>
    <n v="110"/>
    <n v="108.88927606019199"/>
    <s v=""/>
    <s v="Dramas, International Movies, LGBTQ Movies"/>
    <x v="2"/>
    <s v="Dramas, International Movies, LGBTQ Movies"/>
    <n v="3"/>
  </r>
  <r>
    <n v="6843"/>
    <x v="4311"/>
    <x v="0"/>
    <x v="4309"/>
    <s v="Peter Segal"/>
    <s v="Steve Carell, Anne Hathaway, Dwayne Johnson, Alan Arkin, Terence Stamp, Terry Crews, David Koechner, James Caan, Masi Oka, Nate Torrence, Bill Murray"/>
    <n v="11"/>
    <x v="0"/>
    <s v="United States"/>
    <n v="1"/>
    <x v="231"/>
    <x v="13"/>
    <x v="2"/>
    <s v="110 min"/>
    <n v="110"/>
    <n v="110"/>
    <n v="108.88927606019199"/>
    <s v=""/>
    <s v="Action &amp; Adventure, Comedies"/>
    <x v="1"/>
    <s v="Action &amp; Adventure, Comedies"/>
    <n v="2"/>
  </r>
  <r>
    <n v="6848"/>
    <x v="4312"/>
    <x v="0"/>
    <x v="4310"/>
    <s v="Mark Steven Johnson"/>
    <s v="Nicolas Cage, Eva Mendes, Wes Bentley, Sam Elliott, Donal Logue, Matt Long, Peter Fonda, Brett Cullen, Raquel Alessi, Laurence Breuls"/>
    <n v="10"/>
    <x v="0"/>
    <s v="United States, Australia"/>
    <n v="2"/>
    <x v="508"/>
    <x v="37"/>
    <x v="2"/>
    <s v="110 min"/>
    <n v="110"/>
    <n v="110"/>
    <n v="108.88927606019199"/>
    <s v=""/>
    <s v="Action &amp; Adventure, Sci-Fi &amp; Fantasy"/>
    <x v="1"/>
    <s v="Action &amp; Adventure, Sci-Fi &amp; Fantasy"/>
    <n v="2"/>
  </r>
  <r>
    <n v="6870"/>
    <x v="4313"/>
    <x v="0"/>
    <x v="4311"/>
    <s v="Ivan Sen"/>
    <s v="Aaron Pedersen, Alex Russell, Jacki Weaver, Cheng Pei-pei, David Gulpilil, Michelle Lim Davidson, David Wenham, Tommy Lewis, Tommy Caldwell"/>
    <n v="9"/>
    <x v="12"/>
    <s v="Australia"/>
    <n v="1"/>
    <x v="816"/>
    <x v="9"/>
    <x v="12"/>
    <s v="110 min"/>
    <n v="110"/>
    <n v="110"/>
    <n v="108.88927606019199"/>
    <s v=""/>
    <s v="Thrillers"/>
    <x v="12"/>
    <s v="Thrillers"/>
    <n v="1"/>
  </r>
  <r>
    <n v="6894"/>
    <x v="4314"/>
    <x v="0"/>
    <x v="4312"/>
    <s v="Randal Kleiser"/>
    <s v="John Travolta, Olivia Newton-John, Stockard Channing, Jeff Conaway, Barry Pearl, Michael Tucci, Kelly Ward, Didi Conn, Jamie Donnelly, Dinah Manoff, Eve Arden, Dody Goodman, Sid Caesar, Joan Blondell, Frankie Avalon"/>
    <n v="15"/>
    <x v="0"/>
    <s v="United States"/>
    <n v="1"/>
    <x v="55"/>
    <x v="14"/>
    <x v="7"/>
    <s v="110 min"/>
    <n v="110"/>
    <n v="110"/>
    <n v="108.88927606019199"/>
    <s v=""/>
    <s v="Classic Movies, Comedies, Music &amp; Musicals"/>
    <x v="5"/>
    <s v="Classic Movies, Comedies, Music &amp; Musicals"/>
    <n v="3"/>
  </r>
  <r>
    <n v="6914"/>
    <x v="4315"/>
    <x v="0"/>
    <x v="4313"/>
    <s v="John Irvin"/>
    <s v="Anthony Barille, Michael Boatman, Don Cheadle, Michael Dolan, Don James, Dylan McDermott, Michael A. Nickles, Harry O'Reilly, Daniel O'Shea, Tim Quill, Tommy Swerdlow, Courtney B. Vance, Steven Weber, Tegan West"/>
    <n v="14"/>
    <x v="0"/>
    <s v="United States"/>
    <n v="1"/>
    <x v="1107"/>
    <x v="29"/>
    <x v="12"/>
    <s v="110 min"/>
    <n v="110"/>
    <n v="110"/>
    <n v="108.88927606019199"/>
    <s v=""/>
    <s v="Action &amp; Adventure, Dramas"/>
    <x v="1"/>
    <s v="Action &amp; Adventure, Dramas"/>
    <n v="2"/>
  </r>
  <r>
    <n v="7013"/>
    <x v="4316"/>
    <x v="0"/>
    <x v="4314"/>
    <s v="Tom O'Dell"/>
    <s v="George Harrison, John Lennon, Ringo Starr, Paul McCartney, Brian Epstein"/>
    <n v="5"/>
    <x v="0"/>
    <s v="United States, United Kingdom"/>
    <n v="2"/>
    <x v="148"/>
    <x v="3"/>
    <x v="6"/>
    <s v="110 min"/>
    <n v="110"/>
    <n v="110"/>
    <n v="108.88927606019199"/>
    <s v=""/>
    <s v="Documentaries, Music &amp; Musicals"/>
    <x v="3"/>
    <s v="Documentaries, Music &amp; Musicals"/>
    <n v="2"/>
  </r>
  <r>
    <n v="7017"/>
    <x v="4317"/>
    <x v="0"/>
    <x v="4315"/>
    <s v="Jerry Rothwell"/>
    <m/>
    <n v="0"/>
    <x v="8"/>
    <s v="Canada, United Kingdom, Netherlands"/>
    <n v="3"/>
    <x v="47"/>
    <x v="4"/>
    <x v="11"/>
    <s v="110 min"/>
    <n v="110"/>
    <n v="110"/>
    <n v="108.88927606019199"/>
    <s v=""/>
    <s v="Documentaries, International Movies"/>
    <x v="3"/>
    <s v="Documentaries, International Movies"/>
    <n v="2"/>
  </r>
  <r>
    <n v="7169"/>
    <x v="4318"/>
    <x v="0"/>
    <x v="4316"/>
    <m/>
    <s v="Sharad Ponkshe, Smita Shewale"/>
    <n v="2"/>
    <x v="17"/>
    <s v="India"/>
    <n v="1"/>
    <x v="144"/>
    <x v="3"/>
    <x v="1"/>
    <s v="110 min"/>
    <n v="110"/>
    <n v="110"/>
    <n v="108.88927606019199"/>
    <s v=""/>
    <s v="Horror Movies, International Movies, Thrillers"/>
    <x v="9"/>
    <s v="Horror Movies, International Movies, Thrillers"/>
    <n v="3"/>
  </r>
  <r>
    <n v="7192"/>
    <x v="4319"/>
    <x v="0"/>
    <x v="4317"/>
    <s v="Dimitri Logothetis"/>
    <s v="Alain Moussi, Jean-Claude Van Damme, Mike Tyson, Christopher Lambert, Sara Malakul Lane, Haf√æ√≥r J√∫l√≠us Bj√∂rnsson, Sam Medina, Steven Swadling"/>
    <n v="8"/>
    <x v="0"/>
    <s v="United States"/>
    <n v="1"/>
    <x v="399"/>
    <x v="3"/>
    <x v="12"/>
    <s v="110 min"/>
    <n v="110"/>
    <n v="110"/>
    <n v="108.88927606019199"/>
    <s v=""/>
    <s v="Action &amp; Adventure"/>
    <x v="1"/>
    <s v="Action &amp; Adventure"/>
    <n v="1"/>
  </r>
  <r>
    <n v="7263"/>
    <x v="4320"/>
    <x v="0"/>
    <x v="4318"/>
    <s v="M. Night Shyamalan"/>
    <s v="Paul Giamatti, Bryce Dallas Howard, Jeffrey Wright, Bob Balaban, Sarita Choudhury, Cindy Cheung, M. Night Shyamalan, Freddy Rodr√≠guez, Bill Irwin, Mary Beth Hurt"/>
    <n v="10"/>
    <x v="0"/>
    <s v="United States"/>
    <n v="1"/>
    <x v="78"/>
    <x v="24"/>
    <x v="2"/>
    <s v="110 min"/>
    <n v="110"/>
    <n v="110"/>
    <n v="108.88927606019199"/>
    <s v=""/>
    <s v="Sci-Fi &amp; Fantasy, Thrillers"/>
    <x v="17"/>
    <s v="Sci-Fi &amp; Fantasy, Thrillers"/>
    <n v="2"/>
  </r>
  <r>
    <n v="7282"/>
    <x v="4321"/>
    <x v="0"/>
    <x v="4319"/>
    <s v="Vic Armstrong"/>
    <s v="Nicolas Cage, Chad Michael Murray, Cassi Thomson, Nicky Whelan, Jordin Sparks, Lea Thompson, Gary Grubbs, Quinton Aaron"/>
    <n v="8"/>
    <x v="0"/>
    <s v="United States, Canada"/>
    <n v="2"/>
    <x v="1398"/>
    <x v="0"/>
    <x v="2"/>
    <s v="110 min"/>
    <n v="110"/>
    <n v="110"/>
    <n v="108.88927606019199"/>
    <s v=""/>
    <s v="Action &amp; Adventure, Faith &amp; Spirituality, Sci-Fi &amp; Fantasy"/>
    <x v="1"/>
    <s v="Action &amp; Adventure, Faith &amp; Spirituality, Sci-Fi &amp; Fantasy"/>
    <n v="3"/>
  </r>
  <r>
    <n v="7362"/>
    <x v="4322"/>
    <x v="0"/>
    <x v="4320"/>
    <s v="Prabhuraj"/>
    <s v="Javed Jaffrey, Vijay Raaz, Karan Aanand, Niki Walia, Meenakshi Dixit, Rishabh Chaddha, Rishina Kandhari, Kiearra Soni"/>
    <n v="8"/>
    <x v="17"/>
    <s v="India"/>
    <n v="1"/>
    <x v="871"/>
    <x v="5"/>
    <x v="1"/>
    <s v="110 min"/>
    <n v="110"/>
    <n v="110"/>
    <n v="108.88927606019199"/>
    <s v=""/>
    <s v="Horror Movies, International Movies, Thrillers"/>
    <x v="9"/>
    <s v="Horror Movies, International Movies, Thrillers"/>
    <n v="3"/>
  </r>
  <r>
    <n v="7379"/>
    <x v="4323"/>
    <x v="0"/>
    <x v="4321"/>
    <s v="Thierry Donard"/>
    <s v="Tom Barrer, Liam Whaley, Wille Lindberg, Sam Favret, Fabian Bodet, Jamie Lee, Lorenzo Avvenenti, Ross Clarke-Jones"/>
    <n v="8"/>
    <x v="11"/>
    <s v="France"/>
    <n v="1"/>
    <x v="243"/>
    <x v="5"/>
    <x v="1"/>
    <s v="110 min"/>
    <n v="110"/>
    <n v="110"/>
    <n v="108.88927606019199"/>
    <s v=""/>
    <s v="Action &amp; Adventure, Documentaries, International Movies"/>
    <x v="1"/>
    <s v="Action &amp; Adventure, Documentaries, International Movies"/>
    <n v="3"/>
  </r>
  <r>
    <n v="7438"/>
    <x v="4324"/>
    <x v="0"/>
    <x v="4322"/>
    <s v="Binu Ulahhannan"/>
    <s v="Amith Chakalakkal, Thanuja Karthik, Joy Mathew, Joju George, Krishna Prabha, Ambika Mohan, P. Balachandran, Illikkett Namboothiri"/>
    <n v="8"/>
    <x v="17"/>
    <s v="India"/>
    <n v="1"/>
    <x v="410"/>
    <x v="3"/>
    <x v="6"/>
    <s v="110 min"/>
    <n v="110"/>
    <n v="110"/>
    <n v="108.88927606019199"/>
    <s v=""/>
    <s v="Dramas, International Movies, Romantic Movies"/>
    <x v="2"/>
    <s v="Dramas, International Movies, Romantic Movies"/>
    <n v="3"/>
  </r>
  <r>
    <n v="7527"/>
    <x v="4325"/>
    <x v="0"/>
    <x v="4323"/>
    <s v="James Bobin"/>
    <s v="Ricky Gervais, Ty Burrell, Tina Fey, Kermit the Frog, Miss Piggy, Fozzie Bear, Gonzo, Muppets, Steve Whitmire, Eric Jacobson, Dave Goelz, Bill Barretta, David Rudman, Matt Vogel, Peter Linz"/>
    <n v="15"/>
    <x v="0"/>
    <s v="United States"/>
    <n v="1"/>
    <x v="50"/>
    <x v="0"/>
    <x v="7"/>
    <s v="110 min"/>
    <n v="110"/>
    <n v="110"/>
    <n v="108.88927606019199"/>
    <s v=""/>
    <s v="Children &amp; Family Movies, Comedies"/>
    <x v="0"/>
    <s v="Children &amp; Family Movies, Comedies"/>
    <n v="2"/>
  </r>
  <r>
    <n v="7905"/>
    <x v="4326"/>
    <x v="0"/>
    <x v="4324"/>
    <s v="David L. Cunningham"/>
    <s v="Ryan Potter, Matt Dillon, Jim Caviezel, Olivia Ritchie, Juliet Mills, Nick Boraine, Rumi Oyama"/>
    <n v="7"/>
    <x v="0"/>
    <s v="United States"/>
    <n v="1"/>
    <x v="811"/>
    <x v="5"/>
    <x v="1"/>
    <s v="110 min"/>
    <n v="110"/>
    <n v="110"/>
    <n v="108.88927606019199"/>
    <s v=""/>
    <s v="Dramas, Romantic Movies"/>
    <x v="2"/>
    <s v="Dramas, Romantic Movies"/>
    <n v="2"/>
  </r>
  <r>
    <n v="7926"/>
    <x v="4327"/>
    <x v="0"/>
    <x v="4325"/>
    <s v="Partha Chakraborty"/>
    <s v="Riddhi Sen, Parambrata Chatterjee, Soumitra Chatterjee, Aparajita Adhya, Tanusree Chakraborty, Kushal Chakraborty, Anindya Banerjee, Surangana Banerjee"/>
    <n v="8"/>
    <x v="17"/>
    <s v="India"/>
    <n v="1"/>
    <x v="220"/>
    <x v="3"/>
    <x v="5"/>
    <s v="110 min"/>
    <n v="110"/>
    <n v="110"/>
    <n v="108.88927606019199"/>
    <s v=""/>
    <s v="Dramas, International Movies"/>
    <x v="2"/>
    <s v="Dramas, International Movies"/>
    <n v="2"/>
  </r>
  <r>
    <n v="7965"/>
    <x v="4328"/>
    <x v="0"/>
    <x v="4326"/>
    <s v="Steven Zaillian"/>
    <s v="Max Pomeranc, Joe Mantegna, Joan Allen, Ben Kingsley, Laurence Fishburne, William H. Macy, Laura Linney, David Paymer, Michael Nirenberg, Robert Stephens"/>
    <n v="10"/>
    <x v="0"/>
    <s v="United States"/>
    <n v="1"/>
    <x v="1180"/>
    <x v="31"/>
    <x v="7"/>
    <s v="110 min"/>
    <n v="110"/>
    <n v="110"/>
    <n v="108.88927606019199"/>
    <s v=""/>
    <s v="Children &amp; Family Movies, Classic Movies, Dramas"/>
    <x v="0"/>
    <s v="Children &amp; Family Movies, Classic Movies, Dramas"/>
    <n v="3"/>
  </r>
  <r>
    <n v="8043"/>
    <x v="4329"/>
    <x v="0"/>
    <x v="4327"/>
    <s v="Joe Dante"/>
    <s v="Kirsten Dunst, Gregory Smith, Jay Mohr, Phil Hartman, Kevin Dunn, Denis Leary, Frank Langella, Tommy Lee Jones, Ernest Borgnine"/>
    <n v="9"/>
    <x v="0"/>
    <s v="United States"/>
    <n v="1"/>
    <x v="609"/>
    <x v="18"/>
    <x v="2"/>
    <s v="110 min"/>
    <n v="110"/>
    <n v="110"/>
    <n v="108.88927606019199"/>
    <s v=""/>
    <s v="Action &amp; Adventure, Comedies, Sci-Fi &amp; Fantasy"/>
    <x v="1"/>
    <s v="Action &amp; Adventure, Comedies, Sci-Fi &amp; Fantasy"/>
    <n v="3"/>
  </r>
  <r>
    <n v="8284"/>
    <x v="4330"/>
    <x v="0"/>
    <x v="4328"/>
    <s v="Kieran Darcy-Smith"/>
    <s v="Woody Harrelson, Liam Hemsworth, Alice Braga, Emory Cohen, Felicity Price, Jos√© Z√∫√±iga, William Sadler"/>
    <n v="7"/>
    <x v="0"/>
    <s v="United States"/>
    <n v="1"/>
    <x v="1074"/>
    <x v="9"/>
    <x v="12"/>
    <s v="110 min"/>
    <n v="110"/>
    <n v="110"/>
    <n v="108.88927606019199"/>
    <s v=""/>
    <s v="Dramas"/>
    <x v="2"/>
    <s v="Dramas"/>
    <n v="1"/>
  </r>
  <r>
    <n v="8461"/>
    <x v="4331"/>
    <x v="0"/>
    <x v="4329"/>
    <s v="Ahmad El-Badri"/>
    <s v="Ramez Galal, Emy Samir Ghanim, Edward Fouad, Hassan Hosny, Yousef Fawzy, Samar Gaber, Ragaa Al-Geddawy, Maha Abou Ouf, Mai El-Kady"/>
    <n v="9"/>
    <x v="5"/>
    <s v="Egypt"/>
    <n v="1"/>
    <x v="725"/>
    <x v="11"/>
    <x v="5"/>
    <s v="110 min"/>
    <n v="110"/>
    <n v="110"/>
    <n v="108.88927606019199"/>
    <s v=""/>
    <s v="Comedies, International Movies"/>
    <x v="4"/>
    <s v="Comedies, International Movies"/>
    <n v="2"/>
  </r>
  <r>
    <n v="8633"/>
    <x v="4332"/>
    <x v="0"/>
    <x v="4330"/>
    <s v="Shaul Schwarz, Christina Clusiau"/>
    <m/>
    <n v="0"/>
    <x v="6"/>
    <s v="United Kingdom, Namibia, South Africa, Zimbabwe, United States"/>
    <n v="5"/>
    <x v="1399"/>
    <x v="3"/>
    <x v="5"/>
    <s v="110 min"/>
    <n v="110"/>
    <n v="110"/>
    <n v="108.88927606019199"/>
    <s v=""/>
    <s v="Documentaries, International Movies"/>
    <x v="3"/>
    <s v="Documentaries, International Movies"/>
    <n v="2"/>
  </r>
  <r>
    <n v="8665"/>
    <x v="4333"/>
    <x v="0"/>
    <x v="4331"/>
    <s v="Jason Reitman"/>
    <s v="George Clooney, Vera Farmiga, Anna Kendrick, Jason Bateman, Amy Morton, Melanie Lynskey, J.K. Simmons, Sam Elliott, Danny McBride, Zach Galifianakis, Chris Lowell"/>
    <n v="11"/>
    <x v="0"/>
    <s v="United States"/>
    <n v="1"/>
    <x v="165"/>
    <x v="16"/>
    <x v="12"/>
    <s v="110 min"/>
    <n v="110"/>
    <n v="110"/>
    <n v="108.88927606019199"/>
    <s v=""/>
    <s v="Comedies, Dramas, Romantic Movies"/>
    <x v="4"/>
    <s v="Comedies, Dramas, Romantic Movies"/>
    <n v="3"/>
  </r>
  <r>
    <n v="8676"/>
    <x v="4334"/>
    <x v="0"/>
    <x v="4332"/>
    <s v="Brandon Dickerson"/>
    <s v="Patrick Davis, Lisa Vidal, Josh Pence, Jos√© Z√∫√±iga, Haley Ramm, Matt Angel, J. Michael Trautmann, Lobo Sebastian"/>
    <n v="8"/>
    <x v="0"/>
    <s v="United States"/>
    <n v="1"/>
    <x v="992"/>
    <x v="4"/>
    <x v="2"/>
    <s v="110 min"/>
    <n v="110"/>
    <n v="110"/>
    <n v="108.88927606019199"/>
    <s v=""/>
    <s v="Dramas"/>
    <x v="2"/>
    <s v="Dramas"/>
    <n v="1"/>
  </r>
  <r>
    <n v="8726"/>
    <x v="4335"/>
    <x v="0"/>
    <x v="4333"/>
    <s v="Rudy Soedjarwo, Riri Riza"/>
    <s v="Dian Sastrowardoyo, Nicholas Saputra, Ladya Cheryll, Titi Kamal, Sissy Priscillia, Adinia Wirasti, Dennis Adhiswara"/>
    <n v="7"/>
    <x v="43"/>
    <s v="Indonesia"/>
    <n v="1"/>
    <x v="549"/>
    <x v="43"/>
    <x v="12"/>
    <s v="110 min"/>
    <n v="110"/>
    <n v="110"/>
    <n v="108.88927606019199"/>
    <s v=""/>
    <s v="Dramas, International Movies, Romantic Movies"/>
    <x v="2"/>
    <s v="Dramas, International Movies, Romantic Movies"/>
    <n v="3"/>
  </r>
  <r>
    <n v="31"/>
    <x v="4336"/>
    <x v="0"/>
    <x v="4334"/>
    <s v="Ashwiny Iyer Tiwari, Abhishek Chaubey, Saket Chaudhary"/>
    <s v="Abhishek Banerjee, Rinku Rajguru, Delzad Hiwale, Kunal Kapoor, Zoya Hussain, Nikhil Dwivedi, Palomi Ghosh"/>
    <n v="7"/>
    <x v="2"/>
    <m/>
    <n v="0"/>
    <x v="1340"/>
    <x v="6"/>
    <x v="1"/>
    <s v="111 min"/>
    <n v="111"/>
    <n v="111"/>
    <n v="130.75928095335786"/>
    <s v=""/>
    <s v="Dramas, Independent Movies, International Movies"/>
    <x v="2"/>
    <s v="Dramas, Independent Movies, International Movies"/>
    <n v="3"/>
  </r>
  <r>
    <n v="296"/>
    <x v="4337"/>
    <x v="0"/>
    <x v="4335"/>
    <s v="Quoc Bao Tran"/>
    <s v="Alain Uy, Ron Yuan, Mykel Shannon Jenkins, Jae Suh Park, Matthew Page, Joziah Lagonoy, Raymond Ma"/>
    <n v="7"/>
    <x v="0"/>
    <s v="United States"/>
    <n v="1"/>
    <x v="1400"/>
    <x v="6"/>
    <x v="2"/>
    <s v="111 min"/>
    <n v="111"/>
    <n v="111"/>
    <n v="130.75928095335786"/>
    <s v=""/>
    <s v="Action &amp; Adventure, Comedies"/>
    <x v="1"/>
    <s v="Action &amp; Adventure, Comedies"/>
    <n v="2"/>
  </r>
  <r>
    <n v="360"/>
    <x v="4338"/>
    <x v="0"/>
    <x v="4336"/>
    <s v="Spike Lee"/>
    <s v="Steve Harvey, D.L. Hughley, Cedric the Entertainer, Bernie Mac"/>
    <n v="4"/>
    <x v="0"/>
    <s v="United States"/>
    <n v="1"/>
    <x v="757"/>
    <x v="32"/>
    <x v="12"/>
    <s v="111 min"/>
    <n v="111"/>
    <n v="111"/>
    <n v="130.75928095335786"/>
    <s v=""/>
    <s v="Stand-Up Comedy"/>
    <x v="8"/>
    <s v="Stand-Up Comedy"/>
    <n v="1"/>
  </r>
  <r>
    <n v="403"/>
    <x v="4339"/>
    <x v="0"/>
    <x v="4337"/>
    <s v="Augustine Frizzell"/>
    <s v="Shailene Woodley, Felicity Jones, Callum Turner, Joe Alwyn, Nabhaan Rizwan, Ncuti Gatwa, Emma Appleton, Christian Brassington, Alice Orr-Ewing, Lee Knight, Zoe Boyle, Ben Cross, Diana Kent"/>
    <n v="13"/>
    <x v="6"/>
    <s v="United Kingdom"/>
    <n v="1"/>
    <x v="976"/>
    <x v="6"/>
    <x v="5"/>
    <s v="111 min"/>
    <n v="111"/>
    <n v="111"/>
    <n v="130.75928095335786"/>
    <s v=""/>
    <s v="Dramas, Romantic Movies"/>
    <x v="2"/>
    <s v="Dramas, Romantic Movies"/>
    <n v="2"/>
  </r>
  <r>
    <n v="480"/>
    <x v="4340"/>
    <x v="0"/>
    <x v="4338"/>
    <s v="Leigh Janiak"/>
    <s v="Sadie Sink, Emily Rudd, Ryan Simpkins, McCabe Slye, Ted Sutherland, Jordana Spiro, Gillian Jacobs, Kiana Madeira, Benjamin Flores Jr., Ashley Zukerman, Olivia Scott Welch, Chiara Aurelia, Jordyn DiNatale"/>
    <n v="13"/>
    <x v="2"/>
    <m/>
    <n v="0"/>
    <x v="168"/>
    <x v="6"/>
    <x v="12"/>
    <s v="111 min"/>
    <n v="111"/>
    <n v="111"/>
    <n v="130.75928095335786"/>
    <s v=""/>
    <s v="Horror Movies"/>
    <x v="9"/>
    <s v="Horror Movies"/>
    <n v="1"/>
  </r>
  <r>
    <n v="686"/>
    <x v="4341"/>
    <x v="0"/>
    <x v="4339"/>
    <s v="Paul Weitz"/>
    <s v="Kevin Hart, Alfre Woodard, Lil Rel Howery, DeWanda Wise, Frankie Faison, Anthony Carrigan, Paul Reiser, Melody Hurd"/>
    <n v="8"/>
    <x v="0"/>
    <s v="United States"/>
    <n v="1"/>
    <x v="1401"/>
    <x v="6"/>
    <x v="2"/>
    <s v="111 min"/>
    <n v="111"/>
    <n v="111"/>
    <n v="130.75928095335786"/>
    <s v=""/>
    <s v="Dramas"/>
    <x v="2"/>
    <s v="Dramas"/>
    <n v="1"/>
  </r>
  <r>
    <n v="769"/>
    <x v="4342"/>
    <x v="0"/>
    <x v="4340"/>
    <s v="Helena Bergstr√∂m"/>
    <s v="Molly Nutley, Fredrik Qui√±ones, Marie G√∂ranzon, Mattias Nordkvist, Claes Malmberg, Christopher Wollter, Emil Alm√©n, Razmus Nystr√∂m, Andr√© Christenson, Louie Indriana, Max Ulveson"/>
    <n v="11"/>
    <x v="21"/>
    <s v="Sweden"/>
    <n v="1"/>
    <x v="195"/>
    <x v="6"/>
    <x v="5"/>
    <s v="111 min"/>
    <n v="111"/>
    <n v="111"/>
    <n v="130.75928095335786"/>
    <s v=""/>
    <s v="Comedies, Dramas, International Movies"/>
    <x v="4"/>
    <s v="Comedies, Dramas, International Movies"/>
    <n v="3"/>
  </r>
  <r>
    <n v="990"/>
    <x v="4343"/>
    <x v="0"/>
    <x v="4341"/>
    <s v="Bedran G√ºzel"/>
    <s v="Oƒüuzhan Ko√ß, ƒ∞brahim B√ºy√ºkak, Emre Kƒ±nay, Aslƒ± Bekiroƒülu, Eda Ece, Bahar ≈ûahin, Muharrem Bayrak, Toygan Avanoƒülu"/>
    <n v="8"/>
    <x v="61"/>
    <s v="Turkey"/>
    <n v="1"/>
    <x v="14"/>
    <x v="3"/>
    <x v="5"/>
    <s v="111 min"/>
    <n v="111"/>
    <n v="111"/>
    <n v="130.75928095335786"/>
    <s v=""/>
    <s v="Comedies, International Movies"/>
    <x v="4"/>
    <s v="Comedies, International Movies"/>
    <n v="2"/>
  </r>
  <r>
    <n v="1146"/>
    <x v="4344"/>
    <x v="0"/>
    <x v="4342"/>
    <s v="Julian Schnabel"/>
    <s v="Willem Dafoe, Rupert Friend, Oscar Isaac, Mads Mikkelsen, Mathieu Amalric, Emmanuelle Seigner, Niels Arestrup, Anne Consigny, Amira Casar, Vincent Perez, Lolita Chammah, Stella Schnabel, Vladimir Consigny"/>
    <n v="13"/>
    <x v="19"/>
    <s v="Ireland, Switzerland, United Kingdom, France, United States"/>
    <n v="5"/>
    <x v="1199"/>
    <x v="5"/>
    <x v="2"/>
    <s v="111 min"/>
    <n v="111"/>
    <n v="111"/>
    <n v="130.75928095335786"/>
    <s v=""/>
    <s v="Dramas"/>
    <x v="2"/>
    <s v="Dramas"/>
    <n v="1"/>
  </r>
  <r>
    <n v="1448"/>
    <x v="4345"/>
    <x v="0"/>
    <x v="4343"/>
    <s v="Christian Alvart"/>
    <s v="Ren√©e Zellweger, Jodelle Ferland, Ian McShane, Bradley Cooper, Callum Keith Rennie, Adrian Lester, Kerry O'Malley, Cynthia Stevenson, Alexander Conti, Philip Cabrita"/>
    <n v="10"/>
    <x v="0"/>
    <s v="United States, Canada"/>
    <n v="2"/>
    <x v="225"/>
    <x v="16"/>
    <x v="12"/>
    <s v="111 min"/>
    <n v="111"/>
    <n v="111"/>
    <n v="130.75928095335786"/>
    <s v=""/>
    <s v="Horror Movies, Thrillers"/>
    <x v="9"/>
    <s v="Horror Movies, Thrillers"/>
    <n v="2"/>
  </r>
  <r>
    <n v="1527"/>
    <x v="4346"/>
    <x v="0"/>
    <x v="4344"/>
    <s v="Antoinette Jadaone"/>
    <s v="Julia Barretto, Joshua Garcia, Carmina Villaroel, Cherry Pie Picache, Ariel Rivera, Maricar Reyes, Edgar Allan Guzman, Jelson Bay, Odette Khan"/>
    <n v="9"/>
    <x v="48"/>
    <s v="Philippines"/>
    <n v="1"/>
    <x v="700"/>
    <x v="3"/>
    <x v="1"/>
    <s v="111 min"/>
    <n v="111"/>
    <n v="111"/>
    <n v="130.75928095335786"/>
    <s v=""/>
    <s v="Comedies, International Movies, Romantic Movies"/>
    <x v="4"/>
    <s v="Comedies, International Movies, Romantic Movies"/>
    <n v="3"/>
  </r>
  <r>
    <n v="1532"/>
    <x v="4347"/>
    <x v="0"/>
    <x v="4345"/>
    <s v="Farishad I. Latjuba"/>
    <s v="Atiqah Hasiholan, Tutie Kirana, Arifin Putra, Tio Pakusadewo, Marthino Lio, Oxcel, Dodit Mulyanto"/>
    <n v="7"/>
    <x v="2"/>
    <m/>
    <n v="0"/>
    <x v="700"/>
    <x v="2"/>
    <x v="6"/>
    <s v="111 min"/>
    <n v="111"/>
    <n v="111"/>
    <n v="130.75928095335786"/>
    <s v=""/>
    <s v="Dramas, International Movies, Romantic Movies"/>
    <x v="2"/>
    <s v="Dramas, International Movies, Romantic Movies"/>
    <n v="3"/>
  </r>
  <r>
    <n v="1567"/>
    <x v="4348"/>
    <x v="0"/>
    <x v="4346"/>
    <s v="Mae Czarina Cruz"/>
    <s v="Bea Alonzo, Dingdong Dantes, Enrique Gil"/>
    <n v="3"/>
    <x v="48"/>
    <s v="Philippines"/>
    <n v="1"/>
    <x v="1369"/>
    <x v="8"/>
    <x v="1"/>
    <s v="111 min"/>
    <n v="111"/>
    <n v="111"/>
    <n v="130.75928095335786"/>
    <s v=""/>
    <s v="Dramas, International Movies, Romantic Movies"/>
    <x v="2"/>
    <s v="Dramas, International Movies, Romantic Movies"/>
    <n v="3"/>
  </r>
  <r>
    <n v="1811"/>
    <x v="4349"/>
    <x v="0"/>
    <x v="4347"/>
    <s v="Kim Nguyen"/>
    <s v="Jesse Eisenberg, Alexander Skarsg√•rd, Salma Hayek, Michael Mando, Sarah Goldberg, Anna Maguire, Frank Schorpion, Johan Heldenbergh, Kwasi Songui, Ayisha Issa"/>
    <n v="10"/>
    <x v="8"/>
    <s v="Canada, Belgium"/>
    <n v="2"/>
    <x v="593"/>
    <x v="5"/>
    <x v="12"/>
    <s v="111 min"/>
    <n v="111"/>
    <n v="111"/>
    <n v="130.75928095335786"/>
    <s v=""/>
    <s v="Dramas, Independent Movies"/>
    <x v="2"/>
    <s v="Dramas, Independent Movies"/>
    <n v="2"/>
  </r>
  <r>
    <n v="1968"/>
    <x v="4350"/>
    <x v="0"/>
    <x v="4348"/>
    <s v="Yudai Yamaguchi"/>
    <s v="Takahiro, Hiroomi Tosaka, Takumi Saitoh, Miyu Yoshimoto, Ken Ishiguro, Takanori Iwata, Naoko Iijima, Koichi Iwaki, Nobuyuki Suzuki, Keita Machida, Kenjiro Yamashita, Kanta Sato, Taiki Sato, Noemi Nakai, Tatsuya Nakamura, Taichi Saotome"/>
    <n v="16"/>
    <x v="1"/>
    <s v="Japan"/>
    <n v="1"/>
    <x v="1093"/>
    <x v="9"/>
    <x v="5"/>
    <s v="111 min"/>
    <n v="111"/>
    <n v="111"/>
    <n v="130.75928095335786"/>
    <s v=""/>
    <s v="Action &amp; Adventure, International Movies"/>
    <x v="1"/>
    <s v="Action &amp; Adventure, International Movies"/>
    <n v="2"/>
  </r>
  <r>
    <n v="1976"/>
    <x v="4351"/>
    <x v="0"/>
    <x v="4349"/>
    <s v="Akashdeep"/>
    <s v="Boman Irani, Vir Das, Neha Dhupia, Lisa Haydon, Ram Kapoor, Johny Lever, Vijay Raaz, Tinnu Anand, Sanjay Mishra, Ayub Khan"/>
    <n v="10"/>
    <x v="17"/>
    <s v="India"/>
    <n v="1"/>
    <x v="1305"/>
    <x v="9"/>
    <x v="1"/>
    <s v="111 min"/>
    <n v="111"/>
    <n v="111"/>
    <n v="130.75928095335786"/>
    <s v=""/>
    <s v="Comedies, International Movies"/>
    <x v="4"/>
    <s v="Comedies, International Movies"/>
    <n v="2"/>
  </r>
  <r>
    <n v="2042"/>
    <x v="4352"/>
    <x v="0"/>
    <x v="4350"/>
    <s v="Davis Guggenheim"/>
    <m/>
    <n v="0"/>
    <x v="0"/>
    <s v="United States"/>
    <n v="1"/>
    <x v="793"/>
    <x v="10"/>
    <x v="7"/>
    <s v="111 min"/>
    <n v="111"/>
    <n v="111"/>
    <n v="130.75928095335786"/>
    <s v=""/>
    <s v="Documentaries"/>
    <x v="3"/>
    <s v="Documentaries"/>
    <n v="1"/>
  </r>
  <r>
    <n v="2093"/>
    <x v="4353"/>
    <x v="0"/>
    <x v="4351"/>
    <s v="Cyrus Nowrasteh"/>
    <s v="Adam Greaves-Neal, Sara Lazzaro, Vincent Walsh, Sean Bean, Jonathan Bailey, Agni Scott"/>
    <n v="6"/>
    <x v="0"/>
    <s v="United States"/>
    <n v="1"/>
    <x v="854"/>
    <x v="9"/>
    <x v="2"/>
    <s v="111 min"/>
    <n v="111"/>
    <n v="111"/>
    <n v="130.75928095335786"/>
    <s v=""/>
    <s v="Dramas, Faith &amp; Spirituality"/>
    <x v="2"/>
    <s v="Dramas, Faith &amp; Spirituality"/>
    <n v="2"/>
  </r>
  <r>
    <n v="2180"/>
    <x v="4354"/>
    <x v="0"/>
    <x v="4352"/>
    <s v="Joseph Ruben"/>
    <s v="Michiel Huisman, Hera Hilmar, Josh Hartnett, Ben Kingsley, Haluk Bilginer, Affif Ben Badra, Paul Barrett, Jessica Turner"/>
    <n v="8"/>
    <x v="61"/>
    <s v="Turkey, United States"/>
    <n v="2"/>
    <x v="67"/>
    <x v="3"/>
    <x v="12"/>
    <s v="111 min"/>
    <n v="111"/>
    <n v="111"/>
    <n v="130.75928095335786"/>
    <s v=""/>
    <s v="Dramas, Romantic Movies"/>
    <x v="2"/>
    <s v="Dramas, Romantic Movies"/>
    <n v="2"/>
  </r>
  <r>
    <n v="2335"/>
    <x v="4355"/>
    <x v="0"/>
    <x v="4353"/>
    <m/>
    <m/>
    <n v="0"/>
    <x v="17"/>
    <s v="India"/>
    <n v="1"/>
    <x v="1166"/>
    <x v="2"/>
    <x v="5"/>
    <s v="111 min"/>
    <n v="111"/>
    <n v="111"/>
    <n v="130.75928095335786"/>
    <s v=""/>
    <s v="Dramas, International Movies, Romantic Movies"/>
    <x v="2"/>
    <s v="Dramas, International Movies, Romantic Movies"/>
    <n v="3"/>
  </r>
  <r>
    <n v="2440"/>
    <x v="4356"/>
    <x v="0"/>
    <x v="4354"/>
    <s v="Wael Ihsan"/>
    <s v="Karim Abdel Aziz, Hassan Hosny, Ghada Adel, Maha Ahmed, Ramez Galal, Mohamed Ragab, Mohamed El Dafrawy"/>
    <n v="7"/>
    <x v="5"/>
    <s v="Egypt"/>
    <n v="1"/>
    <x v="51"/>
    <x v="26"/>
    <x v="1"/>
    <s v="111 min"/>
    <n v="111"/>
    <n v="111"/>
    <n v="130.75928095335786"/>
    <s v=""/>
    <s v="Action &amp; Adventure, Comedies, International Movies"/>
    <x v="1"/>
    <s v="Action &amp; Adventure, Comedies, International Movies"/>
    <n v="3"/>
  </r>
  <r>
    <n v="2608"/>
    <x v="4357"/>
    <x v="0"/>
    <x v="4355"/>
    <s v="Omoni Oboli"/>
    <s v="Omoni Oboli, Richard Mofe-Damijo, Jide Kosoko, Akin Lewis, Bimbo Manuel, Shaffy Bello, Toke Makinwa, Femi Branch, Uzor Osimkpa"/>
    <n v="9"/>
    <x v="9"/>
    <s v="Nigeria"/>
    <n v="1"/>
    <x v="705"/>
    <x v="2"/>
    <x v="1"/>
    <s v="111 min"/>
    <n v="111"/>
    <n v="111"/>
    <n v="130.75928095335786"/>
    <s v=""/>
    <s v="Comedies, Dramas, International Movies"/>
    <x v="4"/>
    <s v="Comedies, Dramas, International Movies"/>
    <n v="3"/>
  </r>
  <r>
    <n v="2620"/>
    <x v="4358"/>
    <x v="0"/>
    <x v="4356"/>
    <s v="Ashraf Fayeq"/>
    <s v="Mohamed Saad, Mai Ezz El-Din, Hassan Hosny, Youssef Fawzy, Youssef Eid, Ahmad Mounir, Khaled Talaat, Maged El Kedwany, Entsar, Maysara"/>
    <n v="10"/>
    <x v="2"/>
    <m/>
    <n v="0"/>
    <x v="1245"/>
    <x v="10"/>
    <x v="5"/>
    <s v="111 min"/>
    <n v="111"/>
    <n v="111"/>
    <n v="130.75928095335786"/>
    <s v=""/>
    <s v="Comedies, International Movies"/>
    <x v="4"/>
    <s v="Comedies, International Movies"/>
    <n v="2"/>
  </r>
  <r>
    <n v="2705"/>
    <x v="4359"/>
    <x v="0"/>
    <x v="4357"/>
    <s v="Sean Baker"/>
    <s v="Brooklynn Prince, Bria Vinaite, Willem Dafoe, Christopher Rivera, Valeria Cotto, Macon Blair, Caleb Landry Jones"/>
    <n v="7"/>
    <x v="0"/>
    <s v="United States"/>
    <n v="1"/>
    <x v="706"/>
    <x v="3"/>
    <x v="12"/>
    <s v="111 min"/>
    <n v="111"/>
    <n v="111"/>
    <n v="130.75928095335786"/>
    <s v=""/>
    <s v="Dramas, Independent Movies"/>
    <x v="2"/>
    <s v="Dramas, Independent Movies"/>
    <n v="2"/>
  </r>
  <r>
    <n v="2837"/>
    <x v="4360"/>
    <x v="0"/>
    <x v="4358"/>
    <s v="Peter Berg"/>
    <s v="Mark Wahlberg, Winston Duke, Alan Arkin, Bokeem Woodbine, Iliza Shlesinger, Hope Olaide Wilson, Marc Maron"/>
    <n v="7"/>
    <x v="0"/>
    <s v="United States"/>
    <n v="1"/>
    <x v="614"/>
    <x v="1"/>
    <x v="12"/>
    <s v="111 min"/>
    <n v="111"/>
    <n v="111"/>
    <n v="130.75928095335786"/>
    <s v=""/>
    <s v="Action &amp; Adventure, Comedies"/>
    <x v="1"/>
    <s v="Action &amp; Adventure, Comedies"/>
    <n v="2"/>
  </r>
  <r>
    <n v="3197"/>
    <x v="4361"/>
    <x v="0"/>
    <x v="4359"/>
    <m/>
    <s v="Harman Virk, Yuvika Chaudhry, Nirmal Rishi, Shavinder Mahal, B.N. Sharma, Anita Meet, Poonam Sood, B.B. Verma, Satwant Kaur, Gurinder Rai"/>
    <n v="10"/>
    <x v="17"/>
    <s v="India"/>
    <n v="1"/>
    <x v="691"/>
    <x v="9"/>
    <x v="6"/>
    <s v="111 min"/>
    <n v="111"/>
    <n v="111"/>
    <n v="130.75928095335786"/>
    <s v=""/>
    <s v="Dramas, International Movies, Romantic Movies"/>
    <x v="2"/>
    <s v="Dramas, International Movies, Romantic Movies"/>
    <n v="3"/>
  </r>
  <r>
    <n v="3508"/>
    <x v="4362"/>
    <x v="0"/>
    <x v="4360"/>
    <s v="Bedran G√ºzel"/>
    <s v="Oƒüuzhan Ko√ß, ƒ∞brahim B√ºy√ºkak, Ezgi Ey√ºboƒülu, Olgun Toker, Kadir Polat√ßi, Aycan Koptur, Bahar ≈ûahin, Kƒ±van√ß Baran Arslan"/>
    <n v="8"/>
    <x v="61"/>
    <s v="Turkey"/>
    <n v="1"/>
    <x v="57"/>
    <x v="5"/>
    <x v="5"/>
    <s v="111 min"/>
    <n v="111"/>
    <n v="111"/>
    <n v="130.75928095335786"/>
    <s v=""/>
    <s v="Comedies, International Movies"/>
    <x v="4"/>
    <s v="Comedies, International Movies"/>
    <n v="2"/>
  </r>
  <r>
    <n v="3638"/>
    <x v="4363"/>
    <x v="0"/>
    <x v="4361"/>
    <s v="Jorge M. Fontana"/>
    <s v="Bernat Quintana, Adrian Pang, Andrew Lua, Rachel Lascar, Fina Rius, Miranda Gas"/>
    <n v="6"/>
    <x v="14"/>
    <s v="Spain"/>
    <n v="1"/>
    <x v="261"/>
    <x v="5"/>
    <x v="5"/>
    <s v="111 min"/>
    <n v="111"/>
    <n v="111"/>
    <n v="130.75928095335786"/>
    <s v=""/>
    <s v="Dramas, Independent Movies, International Movies"/>
    <x v="2"/>
    <s v="Dramas, Independent Movies, International Movies"/>
    <n v="3"/>
  </r>
  <r>
    <n v="3834"/>
    <x v="4364"/>
    <x v="0"/>
    <x v="4362"/>
    <s v="Jean-Bernard Marlin"/>
    <s v="Dylan Robert, Kenza Fortas, Idir Azougli, Lisa Amedjout, Sofia Bent, Nabila Bounad, Kader Benchoudar, Nabila Ait Amer"/>
    <n v="8"/>
    <x v="11"/>
    <s v="France"/>
    <n v="1"/>
    <x v="1247"/>
    <x v="2"/>
    <x v="5"/>
    <s v="111 min"/>
    <n v="111"/>
    <n v="111"/>
    <n v="130.75928095335786"/>
    <s v=""/>
    <s v="Dramas, Independent Movies, International Movies"/>
    <x v="2"/>
    <s v="Dramas, Independent Movies, International Movies"/>
    <n v="3"/>
  </r>
  <r>
    <n v="3905"/>
    <x v="4365"/>
    <x v="0"/>
    <x v="4363"/>
    <s v="Renato De Maria"/>
    <s v="Riccardo Scamarcio, Sara Serraiocco, Alessio Pratic√≤, Alessandro Tedeschi, Marie-Ange Casta"/>
    <n v="5"/>
    <x v="24"/>
    <s v="Italy, France"/>
    <n v="2"/>
    <x v="580"/>
    <x v="2"/>
    <x v="5"/>
    <s v="111 min"/>
    <n v="111"/>
    <n v="111"/>
    <n v="130.75928095335786"/>
    <s v=""/>
    <s v="Dramas, International Movies"/>
    <x v="2"/>
    <s v="Dramas, International Movies"/>
    <n v="2"/>
  </r>
  <r>
    <n v="3914"/>
    <x v="4366"/>
    <x v="0"/>
    <x v="4364"/>
    <s v="Sudhir Mishra"/>
    <s v="Kay Kay Menon, Shiney Ahuja, Chitrangada Singh, Ram Kapoor, Saurabh Shukla, Yashpal Sharma, Jasbir Malik, Sohrab Ardeshir, Aditya Bhattacharya, Arif Zakaria"/>
    <n v="10"/>
    <x v="17"/>
    <s v="India, France"/>
    <n v="2"/>
    <x v="697"/>
    <x v="20"/>
    <x v="5"/>
    <s v="111 min"/>
    <n v="111"/>
    <n v="111"/>
    <n v="130.75928095335786"/>
    <s v=""/>
    <s v="Dramas, International Movies, Romantic Movies"/>
    <x v="2"/>
    <s v="Dramas, International Movies, Romantic Movies"/>
    <n v="3"/>
  </r>
  <r>
    <n v="4035"/>
    <x v="4367"/>
    <x v="0"/>
    <x v="4365"/>
    <s v="Emmanuel Mouret"/>
    <s v="C√©cile De France, Edouard Baer, Alice Isaaz, Natalia Dontcheva"/>
    <n v="4"/>
    <x v="11"/>
    <s v="France"/>
    <n v="1"/>
    <x v="941"/>
    <x v="2"/>
    <x v="5"/>
    <s v="111 min"/>
    <n v="111"/>
    <n v="111"/>
    <n v="130.75928095335786"/>
    <s v=""/>
    <s v="Dramas, Independent Movies, International Movies"/>
    <x v="2"/>
    <s v="Dramas, Independent Movies, International Movies"/>
    <n v="3"/>
  </r>
  <r>
    <n v="4098"/>
    <x v="4368"/>
    <x v="0"/>
    <x v="4366"/>
    <s v="Prasanth Varma"/>
    <s v="Kajal Aggarwal, Nithya Menon, Regina Cassandra, Eesha Rebba, Murli Sharma, Srinivas Avasarala, Priyadarshi Pullikonda"/>
    <n v="7"/>
    <x v="17"/>
    <s v="India"/>
    <n v="1"/>
    <x v="684"/>
    <x v="5"/>
    <x v="5"/>
    <s v="111 min"/>
    <n v="111"/>
    <n v="111"/>
    <n v="130.75928095335786"/>
    <s v=""/>
    <s v="Dramas, International Movies, Sci-Fi &amp; Fantasy"/>
    <x v="2"/>
    <s v="Dramas, International Movies, Sci-Fi &amp; Fantasy"/>
    <n v="3"/>
  </r>
  <r>
    <n v="4220"/>
    <x v="4369"/>
    <x v="0"/>
    <x v="4367"/>
    <s v="Yanyong Kuruaungkoul"/>
    <s v="Dan Aaron Ramnarong, Pimchanok Leuwisetpaiboon, Chanintorn Jitpreeda, Chonlakarn Puangnoy, Achita Pramoj Na Ayudhya, Vichuda Pindum, Kriengsak Hrientong, Likit Sittiphun"/>
    <n v="8"/>
    <x v="51"/>
    <s v="Thailand"/>
    <n v="1"/>
    <x v="191"/>
    <x v="4"/>
    <x v="1"/>
    <s v="111 min"/>
    <n v="111"/>
    <n v="111"/>
    <n v="130.75928095335786"/>
    <s v=""/>
    <s v="Comedies, International Movies, Music &amp; Musicals"/>
    <x v="4"/>
    <s v="Comedies, International Movies, Music &amp; Musicals"/>
    <n v="3"/>
  </r>
  <r>
    <n v="4392"/>
    <x v="4370"/>
    <x v="0"/>
    <x v="4368"/>
    <s v="Nila Madhab Panda"/>
    <s v="Tathastu, Aryan Preet, Ranvir Shorey, Paoli Dam, Kumud Mishra, Devender Chaudhary, Shrikant Verma"/>
    <n v="7"/>
    <x v="17"/>
    <s v="India"/>
    <n v="1"/>
    <x v="167"/>
    <x v="5"/>
    <x v="1"/>
    <s v="111 min"/>
    <n v="111"/>
    <n v="111"/>
    <n v="130.75928095335786"/>
    <s v=""/>
    <s v="Comedies, Dramas, Independent Movies"/>
    <x v="4"/>
    <s v="Comedies, Dramas, Independent Movies"/>
    <n v="3"/>
  </r>
  <r>
    <n v="4393"/>
    <x v="4371"/>
    <x v="0"/>
    <x v="4369"/>
    <s v="Timo Tjahjanto"/>
    <s v="Chelsea Islan, Pevita Pearce, Samo Rafael, Karina Suwandhi, Ray Sahetapy, Ruth Marini, Hadijah Shahab, Clara Bernadeth, Kinaryosih, Nicole Rossi"/>
    <n v="10"/>
    <x v="43"/>
    <s v="Indonesia"/>
    <n v="1"/>
    <x v="167"/>
    <x v="5"/>
    <x v="5"/>
    <s v="111 min"/>
    <n v="111"/>
    <n v="111"/>
    <n v="130.75928095335786"/>
    <s v=""/>
    <s v="Horror Movies, International Movies"/>
    <x v="9"/>
    <s v="Horror Movies, International Movies"/>
    <n v="2"/>
  </r>
  <r>
    <n v="4540"/>
    <x v="4372"/>
    <x v="0"/>
    <x v="4370"/>
    <s v="Don Michael Paul"/>
    <s v="Zach McGowan, Danny Glover, Frederick Koehler, Danny Trejo, Christine Marzano, Cassie Clare, Yennis Cheung, Lucy Aarden"/>
    <n v="8"/>
    <x v="0"/>
    <s v="United States, Bulgaria"/>
    <n v="2"/>
    <x v="245"/>
    <x v="3"/>
    <x v="12"/>
    <s v="111 min"/>
    <n v="111"/>
    <n v="111"/>
    <n v="130.75928095335786"/>
    <s v=""/>
    <s v="Action &amp; Adventure"/>
    <x v="1"/>
    <s v="Action &amp; Adventure"/>
    <n v="1"/>
  </r>
  <r>
    <n v="4592"/>
    <x v="4373"/>
    <x v="0"/>
    <x v="4371"/>
    <s v="David Lee Miller"/>
    <s v="Gabriel Sunday, David Carradine, Mariel Hemingway, Brooke Nevin, Nora Dunn, Michael Welch, Zachary Ray Sherman, Vanessa Lengies, Tony Hale, Joe Mantegna"/>
    <n v="10"/>
    <x v="0"/>
    <s v="United States"/>
    <n v="1"/>
    <x v="155"/>
    <x v="16"/>
    <x v="5"/>
    <s v="111 min"/>
    <n v="111"/>
    <n v="111"/>
    <n v="130.75928095335786"/>
    <s v=""/>
    <s v="Comedies, Dramas, Independent Movies"/>
    <x v="4"/>
    <s v="Comedies, Dramas, Independent Movies"/>
    <n v="3"/>
  </r>
  <r>
    <n v="4618"/>
    <x v="4374"/>
    <x v="0"/>
    <x v="4372"/>
    <s v="Monique Gardenberg"/>
    <s v="J√∫lio Andrade, Lee Taylor, Hermila Guedes, Julia Konrad, Erasmo Carlos, Marjorie Estiano, Seu Jorge, Jaloo, Felipe Abib, Humberto Carr√£o, Malu Galli"/>
    <n v="11"/>
    <x v="23"/>
    <s v="Brazil"/>
    <n v="1"/>
    <x v="1402"/>
    <x v="5"/>
    <x v="5"/>
    <s v="111 min"/>
    <n v="111"/>
    <n v="111"/>
    <n v="130.75928095335786"/>
    <s v=""/>
    <s v="Dramas, Independent Movies, International Movies"/>
    <x v="2"/>
    <s v="Dramas, Independent Movies, International Movies"/>
    <n v="3"/>
  </r>
  <r>
    <n v="5499"/>
    <x v="4375"/>
    <x v="0"/>
    <x v="4373"/>
    <s v="K. Rajagopal"/>
    <s v="Sivakumar Palakrishnan, Huang Lu, Seema Biswas, Udaya Soundari, Nithiyia Rao, Indra Chandran"/>
    <n v="6"/>
    <x v="34"/>
    <s v="Singapore, France"/>
    <n v="2"/>
    <x v="156"/>
    <x v="9"/>
    <x v="5"/>
    <s v="111 min"/>
    <n v="111"/>
    <n v="111"/>
    <n v="130.75928095335786"/>
    <s v=""/>
    <s v="Dramas, Independent Movies, International Movies"/>
    <x v="2"/>
    <s v="Dramas, Independent Movies, International Movies"/>
    <n v="3"/>
  </r>
  <r>
    <n v="6034"/>
    <x v="4376"/>
    <x v="0"/>
    <x v="4374"/>
    <s v="Tom Fassaert"/>
    <s v="Tom Fassaert"/>
    <n v="1"/>
    <x v="3"/>
    <s v="Netherlands, Denmark, South Africa"/>
    <n v="3"/>
    <x v="1403"/>
    <x v="4"/>
    <x v="6"/>
    <s v="111 min"/>
    <n v="111"/>
    <n v="111"/>
    <n v="130.75928095335786"/>
    <s v=""/>
    <s v="Documentaries, International Movies"/>
    <x v="3"/>
    <s v="Documentaries, International Movies"/>
    <n v="2"/>
  </r>
  <r>
    <n v="6051"/>
    <x v="4377"/>
    <x v="0"/>
    <x v="4375"/>
    <s v="Joram L√ºrsen"/>
    <s v="Gijs Scholten van Aschat, Jacob Derwig, Rifka Lodeizen, Juda Goslinga, Zeb Troostwijk, Elisabeth Hesemans, Joosje Duk"/>
    <n v="7"/>
    <x v="3"/>
    <s v="Netherlands"/>
    <n v="1"/>
    <x v="95"/>
    <x v="4"/>
    <x v="5"/>
    <s v="111 min"/>
    <n v="111"/>
    <n v="111"/>
    <n v="130.75928095335786"/>
    <s v=""/>
    <s v="Dramas, International Movies"/>
    <x v="2"/>
    <s v="Dramas, International Movies"/>
    <n v="2"/>
  </r>
  <r>
    <n v="6092"/>
    <x v="4378"/>
    <x v="0"/>
    <x v="4376"/>
    <s v="Anne Fontaine"/>
    <s v="Naomi Watts, Robin Wright, Xavier Samuel, James Frecheville, Ben Mendelsohn, Jessica Tovey, Sophie Lowe, Gary Sweet, Alyson Standen, Skye Sutherland, Sarah Henderson"/>
    <n v="11"/>
    <x v="12"/>
    <s v="Australia, France"/>
    <n v="2"/>
    <x v="84"/>
    <x v="8"/>
    <x v="12"/>
    <s v="111 min"/>
    <n v="111"/>
    <n v="111"/>
    <n v="130.75928095335786"/>
    <s v=""/>
    <s v="Dramas, Independent Movies, International Movies"/>
    <x v="2"/>
    <s v="Dramas, Independent Movies, International Movies"/>
    <n v="3"/>
  </r>
  <r>
    <n v="6160"/>
    <x v="4379"/>
    <x v="0"/>
    <x v="4377"/>
    <s v="Avinash Das"/>
    <s v="Swara Bhaskar, Sanjay Mishra, Vijay Kumar, Pankaj Tripathi, Mayur More, Ishtiyak Khan"/>
    <n v="6"/>
    <x v="17"/>
    <s v="India"/>
    <n v="1"/>
    <x v="166"/>
    <x v="3"/>
    <x v="5"/>
    <s v="111 min"/>
    <n v="111"/>
    <n v="111"/>
    <n v="130.75928095335786"/>
    <s v=""/>
    <s v="Dramas, Independent Movies, International Movies"/>
    <x v="2"/>
    <s v="Dramas, Independent Movies, International Movies"/>
    <n v="3"/>
  </r>
  <r>
    <n v="6359"/>
    <x v="4380"/>
    <x v="0"/>
    <x v="4378"/>
    <s v="Arthur Penn"/>
    <s v="Warren Beatty, Faye Dunaway, Michael J. Pollard, Gene Hackman, Estelle Parsons, Denver Pyle, Dub Taylor, Evans Evans, Gene Wilder"/>
    <n v="9"/>
    <x v="0"/>
    <s v="United States"/>
    <n v="1"/>
    <x v="225"/>
    <x v="54"/>
    <x v="12"/>
    <s v="111 min"/>
    <n v="111"/>
    <n v="111"/>
    <n v="130.75928095335786"/>
    <s v=""/>
    <s v="Action &amp; Adventure, Classic Movies, Dramas"/>
    <x v="1"/>
    <s v="Action &amp; Adventure, Classic Movies, Dramas"/>
    <n v="3"/>
  </r>
  <r>
    <n v="6471"/>
    <x v="4381"/>
    <x v="0"/>
    <x v="4379"/>
    <s v="Tan Bing"/>
    <s v="Li Dong Xue, Mike Tyson, Steven Seagal, Janicke Askevold, Li Ai, Eriq Ebouaney, Clovis Fouin, Wang Zijian"/>
    <n v="8"/>
    <x v="42"/>
    <s v="China"/>
    <n v="1"/>
    <x v="1404"/>
    <x v="3"/>
    <x v="5"/>
    <s v="111 min"/>
    <n v="111"/>
    <n v="111"/>
    <n v="130.75928095335786"/>
    <s v=""/>
    <s v="Action &amp; Adventure, International Movies"/>
    <x v="1"/>
    <s v="Action &amp; Adventure, International Movies"/>
    <n v="2"/>
  </r>
  <r>
    <n v="6616"/>
    <x v="4382"/>
    <x v="0"/>
    <x v="4380"/>
    <s v="Todd Standing"/>
    <s v="Todd Standing"/>
    <n v="1"/>
    <x v="0"/>
    <s v="United States"/>
    <n v="1"/>
    <x v="141"/>
    <x v="3"/>
    <x v="5"/>
    <s v="111 min"/>
    <n v="111"/>
    <n v="111"/>
    <n v="130.75928095335786"/>
    <s v=""/>
    <s v="Documentaries"/>
    <x v="3"/>
    <s v="Documentaries"/>
    <n v="1"/>
  </r>
  <r>
    <n v="6824"/>
    <x v="4383"/>
    <x v="0"/>
    <x v="4381"/>
    <s v="Lucky Kuswandi"/>
    <s v="Refal Hady, Sheryl Sheinafia, Ayu Dyah Pasha, Joko Anwar, Hengky Tarnando, Marissa Anita, Sari Koeswoyo"/>
    <n v="7"/>
    <x v="43"/>
    <s v="Indonesia"/>
    <n v="1"/>
    <x v="220"/>
    <x v="3"/>
    <x v="6"/>
    <s v="111 min"/>
    <n v="111"/>
    <n v="111"/>
    <n v="130.75928095335786"/>
    <s v=""/>
    <s v="Dramas, International Movies, Romantic Movies"/>
    <x v="2"/>
    <s v="Dramas, International Movies, Romantic Movies"/>
    <n v="3"/>
  </r>
  <r>
    <n v="6859"/>
    <x v="4384"/>
    <x v="0"/>
    <x v="4382"/>
    <s v="Harold Cronk"/>
    <s v="Patrika Darbo, Kim Delaney, Jordin Sparks, Makenzie Moss, Liam Matthews, Andrew W. Walker, Lindsay Pulsipher, Gary Grubbs, Robin Givens, Arthur Cartwright"/>
    <n v="10"/>
    <x v="0"/>
    <s v="United States"/>
    <n v="1"/>
    <x v="1405"/>
    <x v="5"/>
    <x v="7"/>
    <s v="111 min"/>
    <n v="111"/>
    <n v="111"/>
    <n v="130.75928095335786"/>
    <s v=""/>
    <s v="Children &amp; Family Movies, Dramas, Faith &amp; Spirituality"/>
    <x v="0"/>
    <s v="Children &amp; Family Movies, Dramas, Faith &amp; Spirituality"/>
    <n v="3"/>
  </r>
  <r>
    <n v="6991"/>
    <x v="4385"/>
    <x v="0"/>
    <x v="4383"/>
    <s v="Bille Woodruff"/>
    <s v="Kat Graham, Mario Lopez, Audrina Patridge, Seychelle Gabriel, Randy Wayne, Brandon Molale, Melissa Molinaro, Jossara Jinaro, Lonette McKee, Laurieann Gibson, Christopher Shazar"/>
    <n v="11"/>
    <x v="0"/>
    <s v="United States"/>
    <n v="1"/>
    <x v="164"/>
    <x v="12"/>
    <x v="2"/>
    <s v="111 min"/>
    <n v="111"/>
    <n v="111"/>
    <n v="130.75928095335786"/>
    <s v=""/>
    <s v="Dramas, Romantic Movies"/>
    <x v="2"/>
    <s v="Dramas, Romantic Movies"/>
    <n v="2"/>
  </r>
  <r>
    <n v="7198"/>
    <x v="4386"/>
    <x v="0"/>
    <x v="4384"/>
    <s v="Quentin Tarantino"/>
    <s v="Uma Thurman, Lucy Liu, Vivica A. Fox, Daryl Hannah, David Carradine, Michael Madsen, Julie Dreyfus, Chiaki Kuriyama, Sonny Chiba, Gordon Liu"/>
    <n v="10"/>
    <x v="0"/>
    <s v="United States, Japan"/>
    <n v="2"/>
    <x v="165"/>
    <x v="20"/>
    <x v="12"/>
    <s v="111 min"/>
    <n v="111"/>
    <n v="111"/>
    <n v="130.75928095335786"/>
    <s v=""/>
    <s v="Action &amp; Adventure"/>
    <x v="1"/>
    <s v="Action &amp; Adventure"/>
    <n v="1"/>
  </r>
  <r>
    <n v="7310"/>
    <x v="4387"/>
    <x v="0"/>
    <x v="4385"/>
    <s v="Karim El Sobky"/>
    <s v="Mohamed Ramadan, Hassan Hosny, Horeya Farghaly, Sayed Rajab, Aida Reyad, Omar Mustafa Metwally, Riham Ayman, Mohsen Mansour, Afaf Rashad, Maher Essam, Sabry Fawwaz, Hamdy Heykal, Sabry Abdel Moniem"/>
    <n v="13"/>
    <x v="5"/>
    <s v="Egypt"/>
    <n v="1"/>
    <x v="845"/>
    <x v="8"/>
    <x v="1"/>
    <s v="111 min"/>
    <n v="111"/>
    <n v="111"/>
    <n v="130.75928095335786"/>
    <s v=""/>
    <s v="Action &amp; Adventure, International Movies"/>
    <x v="1"/>
    <s v="Action &amp; Adventure, International Movies"/>
    <n v="2"/>
  </r>
  <r>
    <n v="7508"/>
    <x v="4388"/>
    <x v="0"/>
    <x v="4386"/>
    <s v="Barry Jenkins"/>
    <s v="Trevante Rhodes, Andr√© Holland, Janelle Mon√°e, Ashton Sanders, Jharrel Jerome, Alex Hibbert, Jaden Piner, Naomie Harris, Mahershala Ali"/>
    <n v="9"/>
    <x v="0"/>
    <s v="United States"/>
    <n v="1"/>
    <x v="394"/>
    <x v="9"/>
    <x v="12"/>
    <s v="111 min"/>
    <n v="111"/>
    <n v="111"/>
    <n v="130.75928095335786"/>
    <s v=""/>
    <s v="Dramas, Independent Movies, LGBTQ Movies"/>
    <x v="2"/>
    <s v="Dramas, Independent Movies, LGBTQ Movies"/>
    <n v="3"/>
  </r>
  <r>
    <n v="7659"/>
    <x v="4389"/>
    <x v="0"/>
    <x v="4387"/>
    <s v="Simon Rumley"/>
    <s v="Leo Gregory, Terry Stone, Doug Allen, Andy Beckwith, Kate Braithwaite, Holly Earl, Joe Egan, Nadia Forde"/>
    <n v="8"/>
    <x v="6"/>
    <s v="United Kingdom"/>
    <n v="1"/>
    <x v="109"/>
    <x v="2"/>
    <x v="5"/>
    <s v="111 min"/>
    <n v="111"/>
    <n v="111"/>
    <n v="130.75928095335786"/>
    <s v=""/>
    <s v="Dramas, International Movies"/>
    <x v="2"/>
    <s v="Dramas, International Movies"/>
    <n v="2"/>
  </r>
  <r>
    <n v="7671"/>
    <x v="4390"/>
    <x v="0"/>
    <x v="4388"/>
    <s v="John H. Lee"/>
    <s v="Jung-jae Lee, Beom-su Lee, Liam Neeson, Se-yeon Jin, Jun-ho Jeong, Cheol-min Park"/>
    <n v="6"/>
    <x v="28"/>
    <s v="South Korea"/>
    <n v="1"/>
    <x v="840"/>
    <x v="9"/>
    <x v="11"/>
    <s v="111 min"/>
    <n v="111"/>
    <n v="111"/>
    <n v="130.75928095335786"/>
    <s v=""/>
    <s v="Action &amp; Adventure, Dramas, International Movies"/>
    <x v="1"/>
    <s v="Action &amp; Adventure, Dramas, International Movies"/>
    <n v="3"/>
  </r>
  <r>
    <n v="7840"/>
    <x v="4391"/>
    <x v="0"/>
    <x v="4389"/>
    <s v="Nicholas Ray"/>
    <s v="James Dean, Natalie Wood, Sal Mineo, Jim Backus, Ann Doran, Corey Allen, William Hopper, Rochelle Hudson, Dennis Hopper, Edward Platt"/>
    <n v="10"/>
    <x v="0"/>
    <s v="United States"/>
    <n v="1"/>
    <x v="55"/>
    <x v="58"/>
    <x v="2"/>
    <s v="111 min"/>
    <n v="111"/>
    <n v="111"/>
    <n v="130.75928095335786"/>
    <s v=""/>
    <s v="Classic Movies, Dramas"/>
    <x v="5"/>
    <s v="Classic Movies, Dramas"/>
    <n v="2"/>
  </r>
  <r>
    <n v="7970"/>
    <x v="4392"/>
    <x v="0"/>
    <x v="4390"/>
    <s v="Billy Ray"/>
    <s v="Chiwetel Ejiofor, Nicole Kidman, Julia Roberts, Dean Norris, Michael Kelly, Joe Cole, Zoe Graham, Alfred Molina"/>
    <n v="8"/>
    <x v="0"/>
    <s v="United States, United Kingdom, Spain, South Korea"/>
    <n v="4"/>
    <x v="110"/>
    <x v="4"/>
    <x v="2"/>
    <s v="111 min"/>
    <n v="111"/>
    <n v="111"/>
    <n v="130.75928095335786"/>
    <s v=""/>
    <s v="Dramas, Thrillers"/>
    <x v="2"/>
    <s v="Dramas, Thrillers"/>
    <n v="2"/>
  </r>
  <r>
    <n v="7990"/>
    <x v="4393"/>
    <x v="0"/>
    <x v="4391"/>
    <s v="Antonio Serrano"/>
    <s v="Demi√°n Bichir, Susana Zabaleta, Jorge Salinas, Cecilia Su√°rez, Victor Huggo Martin, M√≥nica Dionne, Ang√©lica Arag√≥n, Laura Almela"/>
    <n v="8"/>
    <x v="15"/>
    <s v="Mexico"/>
    <n v="1"/>
    <x v="141"/>
    <x v="41"/>
    <x v="12"/>
    <s v="111 min"/>
    <n v="111"/>
    <n v="111"/>
    <n v="130.75928095335786"/>
    <s v=""/>
    <s v="Comedies, Dramas, International Movies"/>
    <x v="4"/>
    <s v="Comedies, Dramas, International Movies"/>
    <n v="3"/>
  </r>
  <r>
    <n v="8150"/>
    <x v="4394"/>
    <x v="0"/>
    <x v="4392"/>
    <s v="Navneet Behal"/>
    <s v="Nikhil Dwivedi, Richa Chadha, Damandeep Singh Baggan, Vijay Pande, Talib Mehdi, Tushar Phulke, Mahesh Gupta, Prasad Labhe"/>
    <n v="8"/>
    <x v="17"/>
    <s v="India"/>
    <n v="1"/>
    <x v="752"/>
    <x v="0"/>
    <x v="5"/>
    <s v="111 min"/>
    <n v="111"/>
    <n v="111"/>
    <n v="130.75928095335786"/>
    <s v=""/>
    <s v="Action &amp; Adventure, International Movies, Romantic Movies"/>
    <x v="1"/>
    <s v="Action &amp; Adventure, International Movies, Romantic Movies"/>
    <n v="3"/>
  </r>
  <r>
    <n v="8220"/>
    <x v="4395"/>
    <x v="0"/>
    <x v="4393"/>
    <s v="Andy Tennant"/>
    <s v="Jennifer Aniston, Gerard Butler, Jason Sudeikis, Jeff Garlin, Ritchie Coster, Cathy Moriarty, Peter Greene, Joel Marsh Garland, Siobhan Fallon Hogan, Dorian Missick, Adam Rose, Christine Baranski, Carol Kane, Adam LeFevre"/>
    <n v="14"/>
    <x v="0"/>
    <s v="United States"/>
    <n v="1"/>
    <x v="164"/>
    <x v="10"/>
    <x v="2"/>
    <s v="111 min"/>
    <n v="111"/>
    <n v="111"/>
    <n v="130.75928095335786"/>
    <s v=""/>
    <s v="Action &amp; Adventure, Comedies, Romantic Movies"/>
    <x v="1"/>
    <s v="Action &amp; Adventure, Comedies, Romantic Movies"/>
    <n v="3"/>
  </r>
  <r>
    <n v="8246"/>
    <x v="4396"/>
    <x v="0"/>
    <x v="4394"/>
    <s v="Antonio Chavarr√≠as"/>
    <s v="Alfonso Herrera, Hannah Murray, Henry Goodman, Julian Sands, Frances Barber, Emilio Echevarr√≠a, Alejandro Calva, Elvira M√≠nguez, Roger Casamajor, Luis Rosales, Javier Godino, Alexander Holtmann, Brontis Jodorowsky"/>
    <n v="13"/>
    <x v="14"/>
    <s v="Spain, Mexico"/>
    <n v="2"/>
    <x v="661"/>
    <x v="9"/>
    <x v="1"/>
    <s v="111 min"/>
    <n v="111"/>
    <n v="111"/>
    <n v="130.75928095335786"/>
    <s v=""/>
    <s v="Dramas, International Movies, Thrillers"/>
    <x v="2"/>
    <s v="Dramas, International Movies, Thrillers"/>
    <n v="3"/>
  </r>
  <r>
    <n v="8356"/>
    <x v="4397"/>
    <x v="0"/>
    <x v="4395"/>
    <s v="Vlad Yudin"/>
    <s v="Kevin Costner"/>
    <n v="1"/>
    <x v="0"/>
    <s v="United States"/>
    <n v="1"/>
    <x v="589"/>
    <x v="9"/>
    <x v="2"/>
    <s v="111 min"/>
    <n v="111"/>
    <n v="111"/>
    <n v="130.75928095335786"/>
    <s v=""/>
    <s v="Documentaries, Sports Movies"/>
    <x v="3"/>
    <s v="Documentaries, Sports Movies"/>
    <n v="2"/>
  </r>
  <r>
    <n v="8466"/>
    <x v="4398"/>
    <x v="0"/>
    <x v="4396"/>
    <s v="Martha Coolidge"/>
    <s v="Julia Stiles, Luke Mably, Ben Miller, Miranda Richardson, James Fox, Alberta Watson, John Bourgeois, Zachary Knighton, Eliza Bennett"/>
    <n v="9"/>
    <x v="0"/>
    <s v="United States, Czech Republic"/>
    <n v="2"/>
    <x v="508"/>
    <x v="26"/>
    <x v="7"/>
    <s v="111 min"/>
    <n v="111"/>
    <n v="111"/>
    <n v="130.75928095335786"/>
    <s v=""/>
    <s v="Comedies, Romantic Movies"/>
    <x v="4"/>
    <s v="Comedies, Romantic Movies"/>
    <n v="2"/>
  </r>
  <r>
    <n v="8490"/>
    <x v="4399"/>
    <x v="0"/>
    <x v="4397"/>
    <s v="Curtis Hanson"/>
    <s v="Meryl Streep, Kevin Bacon, David Strathairn, Joseph Mazzello, John C. Reilly, Benjamin Bratt, Elizabeth Hoffman, William Lucking, Diane Delano"/>
    <n v="9"/>
    <x v="0"/>
    <s v="United States"/>
    <n v="1"/>
    <x v="434"/>
    <x v="28"/>
    <x v="2"/>
    <s v="111 min"/>
    <n v="111"/>
    <n v="111"/>
    <n v="130.75928095335786"/>
    <s v=""/>
    <s v="Action &amp; Adventure"/>
    <x v="1"/>
    <s v="Action &amp; Adventure"/>
    <n v="1"/>
  </r>
  <r>
    <n v="8500"/>
    <x v="4400"/>
    <x v="0"/>
    <x v="4398"/>
    <s v="Gus Van Sant"/>
    <s v="Matthew McConaughey, Naomi Watts, Ken Watanabe, Katie Aselton, Jordan Gavaris"/>
    <n v="5"/>
    <x v="0"/>
    <s v="United States"/>
    <n v="1"/>
    <x v="610"/>
    <x v="4"/>
    <x v="2"/>
    <s v="111 min"/>
    <n v="111"/>
    <n v="111"/>
    <n v="130.75928095335786"/>
    <s v=""/>
    <s v="Dramas"/>
    <x v="2"/>
    <s v="Dramas"/>
    <n v="1"/>
  </r>
  <r>
    <n v="8553"/>
    <x v="4401"/>
    <x v="0"/>
    <x v="4399"/>
    <s v="Russell Crowe"/>
    <s v="Russell Crowe, Olga Kurylenko, Yƒ±lmaz Erdoƒüan, Cem Yƒ±lmaz, Jai Courtney, Ryan Corr, James Fraser, Ben O'Toole, Steve Bastoni, Salih Kalyon"/>
    <n v="10"/>
    <x v="12"/>
    <s v="Australia, United States"/>
    <n v="2"/>
    <x v="1406"/>
    <x v="0"/>
    <x v="12"/>
    <s v="111 min"/>
    <n v="111"/>
    <n v="111"/>
    <n v="130.75928095335786"/>
    <s v=""/>
    <s v="Dramas, International Movies"/>
    <x v="2"/>
    <s v="Dramas, International Movies"/>
    <n v="2"/>
  </r>
  <r>
    <n v="8778"/>
    <x v="4402"/>
    <x v="0"/>
    <x v="4400"/>
    <s v="Saratswadee Wongsomphet"/>
    <s v="Sushar Manaying, Supanart Jittaleela, Arisara Thongborisut, Soranut Yupanun, Inthira Yeunyong"/>
    <n v="5"/>
    <x v="51"/>
    <s v="Thailand"/>
    <n v="1"/>
    <x v="1407"/>
    <x v="10"/>
    <x v="6"/>
    <s v="111 min"/>
    <n v="111"/>
    <n v="111"/>
    <n v="130.75928095335786"/>
    <s v=""/>
    <s v="International Movies, LGBTQ Movies, Romantic Movies"/>
    <x v="7"/>
    <s v="International Movies, LGBTQ Movies, Romantic Movies"/>
    <n v="3"/>
  </r>
  <r>
    <n v="8807"/>
    <x v="4403"/>
    <x v="0"/>
    <x v="4401"/>
    <s v="Mozez Singh"/>
    <s v="Vicky Kaushal, Sarah-Jane Dias, Raaghav Chanana, Manish Chaudhary, Meghna Malik, Malkeet Rauni, Anita Shabdish, Chittaranjan Tripathy"/>
    <n v="8"/>
    <x v="17"/>
    <s v="India"/>
    <n v="1"/>
    <x v="717"/>
    <x v="4"/>
    <x v="1"/>
    <s v="111 min"/>
    <n v="111"/>
    <n v="111"/>
    <n v="130.75928095335786"/>
    <s v=""/>
    <s v="Dramas, International Movies, Music &amp; Musicals"/>
    <x v="2"/>
    <s v="Dramas, International Movies, Music &amp; Musicals"/>
    <n v="3"/>
  </r>
  <r>
    <n v="179"/>
    <x v="4404"/>
    <x v="0"/>
    <x v="4402"/>
    <s v="Evan Goldberg, Seth Rogen"/>
    <s v="James Franco, Seth Rogen, Lizzy Caplan, Randall Park, Diana Bang, Timothy Simons, Reese Alexander, James Yi"/>
    <n v="8"/>
    <x v="0"/>
    <s v="United States"/>
    <n v="1"/>
    <x v="344"/>
    <x v="0"/>
    <x v="12"/>
    <s v="112 min"/>
    <n v="112"/>
    <n v="112"/>
    <n v="154.62928584652374"/>
    <s v=""/>
    <s v="Action &amp; Adventure, Comedies"/>
    <x v="1"/>
    <s v="Action &amp; Adventure, Comedies"/>
    <n v="2"/>
  </r>
  <r>
    <n v="207"/>
    <x v="4405"/>
    <x v="0"/>
    <x v="4403"/>
    <s v="Dibakar Banerjee"/>
    <s v="Nushrat Bharucha, Anshuman Jha, Neha Chauhan, Rajkummar Rao, Arya Banerjee, Amit Sial, Herry Tangri"/>
    <n v="7"/>
    <x v="17"/>
    <s v="India"/>
    <n v="1"/>
    <x v="1008"/>
    <x v="10"/>
    <x v="5"/>
    <s v="112 min"/>
    <n v="112"/>
    <n v="112"/>
    <n v="154.62928584652374"/>
    <s v=""/>
    <s v="Dramas, Independent Movies, International Movies"/>
    <x v="2"/>
    <s v="Dramas, Independent Movies, International Movies"/>
    <n v="3"/>
  </r>
  <r>
    <n v="347"/>
    <x v="4406"/>
    <x v="0"/>
    <x v="4404"/>
    <s v="David Gordon Green"/>
    <s v="Seth Rogen, James Franco, Danny McBride, Kevin Corrigan, Craig Robinson, Gary Cole, Rosie Perez, Ed Begley Jr., Nora Dunn, Amber Heard"/>
    <n v="10"/>
    <x v="0"/>
    <s v="United States"/>
    <n v="1"/>
    <x v="757"/>
    <x v="13"/>
    <x v="12"/>
    <s v="112 min"/>
    <n v="112"/>
    <n v="112"/>
    <n v="154.62928584652374"/>
    <s v=""/>
    <s v="Action &amp; Adventure, Comedies"/>
    <x v="1"/>
    <s v="Action &amp; Adventure, Comedies"/>
    <n v="2"/>
  </r>
  <r>
    <n v="374"/>
    <x v="4407"/>
    <x v="0"/>
    <x v="4405"/>
    <s v="David Charhon"/>
    <s v="Jean-Claude Van Damme, Alban Ivanov, √âric Judor, Patrick Timsit, Miou-Miou, Assa Sylla, Samir Decazza, Val√©rie Kaprisky, Djimo, Nassim Lyes"/>
    <n v="10"/>
    <x v="2"/>
    <m/>
    <n v="0"/>
    <x v="1119"/>
    <x v="6"/>
    <x v="5"/>
    <s v="112 min"/>
    <n v="112"/>
    <n v="112"/>
    <n v="154.62928584652374"/>
    <s v=""/>
    <s v="Action &amp; Adventure, Comedies, International Movies"/>
    <x v="1"/>
    <s v="Action &amp; Adventure, Comedies, International Movies"/>
    <n v="3"/>
  </r>
  <r>
    <n v="604"/>
    <x v="4408"/>
    <x v="0"/>
    <x v="4406"/>
    <s v="John G. Avildsen"/>
    <s v="Ralph Macchio, Pat Morita, Robyn Lively, Thomas Ian Griffith, Martin Kove, Sean Kanan, Jonathan Avildsen, Randee Heller, William Christopher Ford"/>
    <n v="9"/>
    <x v="0"/>
    <s v="United States"/>
    <n v="1"/>
    <x v="132"/>
    <x v="38"/>
    <x v="7"/>
    <s v="112 min"/>
    <n v="112"/>
    <n v="112"/>
    <n v="154.62928584652374"/>
    <s v=""/>
    <s v="Children &amp; Family Movies, Dramas"/>
    <x v="0"/>
    <s v="Children &amp; Family Movies, Dramas"/>
    <n v="2"/>
  </r>
  <r>
    <n v="614"/>
    <x v="4409"/>
    <x v="0"/>
    <x v="4407"/>
    <s v="Robert O. Peters"/>
    <s v="Uzee Usman, Yakubu Mohammed, Asabe Madaki, Sani Mu‚Äôazu, Rekiya Ibrahim Atta, Adam Garba, Abba Ali Zaky, Habiba Zock-Sock, Abdul‚Äô Usman Zada, Nadia Dutch, Abubakar Maina, Healing Marcus Udor, Jamila Ibrahim"/>
    <n v="13"/>
    <x v="9"/>
    <s v="Nigeria"/>
    <n v="1"/>
    <x v="132"/>
    <x v="1"/>
    <x v="5"/>
    <s v="112 min"/>
    <n v="112"/>
    <n v="112"/>
    <n v="154.62928584652374"/>
    <s v=""/>
    <s v="Dramas, International Movies, Thrillers"/>
    <x v="2"/>
    <s v="Dramas, International Movies, Thrillers"/>
    <n v="3"/>
  </r>
  <r>
    <n v="766"/>
    <x v="4410"/>
    <x v="0"/>
    <x v="4408"/>
    <s v="Daniel Benmayor"/>
    <s v="Teo Garc√≠a, √ìscar Jaenada, √ìscar Casas, Andrea Duro, Sergio Peris-Mencheta, Alberto Jo Lee, Luis Zahera, Andr√©s Herrera, Nao Albet, C√©sar Bandera, Isa Montalb√°n"/>
    <n v="11"/>
    <x v="14"/>
    <s v="Spain"/>
    <n v="1"/>
    <x v="291"/>
    <x v="6"/>
    <x v="5"/>
    <s v="112 min"/>
    <n v="112"/>
    <n v="112"/>
    <n v="154.62928584652374"/>
    <s v=""/>
    <s v="Action &amp; Adventure, International Movies"/>
    <x v="1"/>
    <s v="Action &amp; Adventure, International Movies"/>
    <n v="2"/>
  </r>
  <r>
    <n v="916"/>
    <x v="4411"/>
    <x v="0"/>
    <x v="4409"/>
    <s v="Julia von Heinz"/>
    <s v="Mala Emde, Noah Saavedra, Tonio Schneider, Luisa-C√©line Gaffron, Andreas Lust, Nadine Sauter, Ivy Lissack, Hussein Eliraqui, Victoria Trauttmansdorff, Michael Wittenborn"/>
    <n v="10"/>
    <x v="10"/>
    <s v="Germany, France"/>
    <n v="2"/>
    <x v="1408"/>
    <x v="1"/>
    <x v="5"/>
    <s v="112 min"/>
    <n v="112"/>
    <n v="112"/>
    <n v="154.62928584652374"/>
    <s v=""/>
    <s v="Dramas, International Movies, Thrillers"/>
    <x v="2"/>
    <s v="Dramas, International Movies, Thrillers"/>
    <n v="3"/>
  </r>
  <r>
    <n v="1106"/>
    <x v="4412"/>
    <x v="0"/>
    <x v="4410"/>
    <s v="Ricky Staub"/>
    <s v="Idris Elba, Caleb McLaughlin, Jharrel Jerome, Byron Bowers, Lorraine Toussaint, Method Man, Ivannah Mercedes, Jamil Prattis, Liz Priestley"/>
    <n v="9"/>
    <x v="6"/>
    <s v="United Kingdom, United States"/>
    <n v="2"/>
    <x v="980"/>
    <x v="6"/>
    <x v="12"/>
    <s v="112 min"/>
    <n v="112"/>
    <n v="112"/>
    <n v="154.62928584652374"/>
    <s v=""/>
    <s v="Dramas, Independent Movies"/>
    <x v="2"/>
    <s v="Dramas, Independent Movies"/>
    <n v="2"/>
  </r>
  <r>
    <n v="1242"/>
    <x v="4413"/>
    <x v="0"/>
    <x v="4411"/>
    <s v="Amy Poehler"/>
    <s v="Hadley Robinson, Lauren Tsai, Patrick Schwarzenegger, Nico Hiraga, Sydney Park, Josephine Langford, Clark Gregg, Josie Totah, Alycia Pascual-Pe√±a, Anjelika Washington, Charlie Hall, Sabrina Haskett, Ike Barinholtz, Amy Poehler, Marcia Gay Harden"/>
    <n v="15"/>
    <x v="0"/>
    <s v="United States"/>
    <n v="1"/>
    <x v="1409"/>
    <x v="6"/>
    <x v="2"/>
    <s v="112 min"/>
    <n v="112"/>
    <n v="112"/>
    <n v="154.62928584652374"/>
    <s v=""/>
    <s v="Comedies, Dramas, Music &amp; Musicals"/>
    <x v="4"/>
    <s v="Comedies, Dramas, Music &amp; Musicals"/>
    <n v="3"/>
  </r>
  <r>
    <n v="1262"/>
    <x v="4414"/>
    <x v="0"/>
    <x v="4412"/>
    <s v="Pablo Larra√≠n"/>
    <s v="Benjam√≠n Vicu√±a, Gast√≥n Pauls, Alfredo Castro, Francisca Imboden, H√©ctor Noguera, Mar√≠a Izquierdo, Willy Semler, Alejandro Trejo, Mateo Iribarren, Marcial Tagle, Paulina Urrutia"/>
    <n v="11"/>
    <x v="25"/>
    <s v="Argentina, Chile"/>
    <n v="2"/>
    <x v="119"/>
    <x v="24"/>
    <x v="5"/>
    <s v="112 min"/>
    <n v="112"/>
    <n v="112"/>
    <n v="154.62928584652374"/>
    <s v=""/>
    <s v="Dramas, Independent Movies, International Movies"/>
    <x v="2"/>
    <s v="Dramas, Independent Movies, International Movies"/>
    <n v="3"/>
  </r>
  <r>
    <n v="1284"/>
    <x v="4415"/>
    <x v="0"/>
    <x v="4413"/>
    <s v="James Wan"/>
    <s v="Vera Farmiga, Patrick Wilson, Lili Taylor, Ron Livingston, Shanley Caswell, Hayley McFarland, Joey King, Mackenzie Foy, Kyla Deaver, Shannon Kook"/>
    <n v="10"/>
    <x v="0"/>
    <s v="United States"/>
    <n v="1"/>
    <x v="1410"/>
    <x v="8"/>
    <x v="12"/>
    <s v="112 min"/>
    <n v="112"/>
    <n v="112"/>
    <n v="154.62928584652374"/>
    <s v=""/>
    <s v="Horror Movies, Thrillers"/>
    <x v="9"/>
    <s v="Horror Movies, Thrillers"/>
    <n v="2"/>
  </r>
  <r>
    <n v="1360"/>
    <x v="4416"/>
    <x v="0"/>
    <x v="4414"/>
    <s v="Roger Donaldson"/>
    <s v="Jason Statham, Saffron Burrows, Richard Lintern, Stephen Campbell Moore, Daniel Mays, Peter Bowles, Keeley Hawes, Colin Salmon, Alki David, James Faulkner"/>
    <n v="10"/>
    <x v="6"/>
    <s v="United Kingdom, United States, Australia"/>
    <n v="3"/>
    <x v="896"/>
    <x v="13"/>
    <x v="12"/>
    <s v="112 min"/>
    <n v="112"/>
    <n v="112"/>
    <n v="154.62928584652374"/>
    <s v=""/>
    <s v="Dramas, International Movies, Thrillers"/>
    <x v="2"/>
    <s v="Dramas, International Movies, Thrillers"/>
    <n v="3"/>
  </r>
  <r>
    <n v="1422"/>
    <x v="4417"/>
    <x v="0"/>
    <x v="4415"/>
    <s v="Olivier Nakache, √âric Toledano"/>
    <s v="Fran√ßois Cluzet, Omar Sy, Anne Le Ny, Audrey Fleurot, Jos√©phine de Meaux, Clotilde Mollet, Alba Ga√Øa Kraghede Bellugi, Cyril Mendy"/>
    <n v="8"/>
    <x v="11"/>
    <s v="France"/>
    <n v="1"/>
    <x v="931"/>
    <x v="12"/>
    <x v="12"/>
    <s v="112 min"/>
    <n v="112"/>
    <n v="112"/>
    <n v="154.62928584652374"/>
    <s v=""/>
    <s v="Comedies, Dramas, International Movies"/>
    <x v="4"/>
    <s v="Comedies, Dramas, International Movies"/>
    <n v="3"/>
  </r>
  <r>
    <n v="1514"/>
    <x v="4418"/>
    <x v="0"/>
    <x v="4416"/>
    <s v="John Putch"/>
    <s v="Samantha Mathis, Jason Beghe, Esai Morales, Patrick Fabian, Kim Rhodes, Richard T. Jones, D.B. Sweeney, Paul McCrane, John Rubinstein, Robert Picardo"/>
    <n v="10"/>
    <x v="0"/>
    <s v="United States"/>
    <n v="1"/>
    <x v="1411"/>
    <x v="11"/>
    <x v="2"/>
    <s v="112 min"/>
    <n v="112"/>
    <n v="112"/>
    <n v="154.62928584652374"/>
    <s v=""/>
    <s v="Dramas"/>
    <x v="2"/>
    <s v="Dramas"/>
    <n v="1"/>
  </r>
  <r>
    <n v="1644"/>
    <x v="4419"/>
    <x v="0"/>
    <x v="4417"/>
    <s v="Lee Chung-hyun"/>
    <s v="Park Shin-hye, Jun Jong-seo, Kim Sung-ryoung, EL, Park Ho-san, Oh Jung-se, Lee Dong-hwi, Um Chae-young"/>
    <n v="8"/>
    <x v="28"/>
    <s v="South Korea"/>
    <n v="1"/>
    <x v="30"/>
    <x v="1"/>
    <x v="5"/>
    <s v="112 min"/>
    <n v="112"/>
    <n v="112"/>
    <n v="154.62928584652374"/>
    <s v=""/>
    <s v="International Movies, Thrillers"/>
    <x v="7"/>
    <s v="International Movies, Thrillers"/>
    <n v="2"/>
  </r>
  <r>
    <n v="1809"/>
    <x v="4420"/>
    <x v="0"/>
    <x v="4418"/>
    <s v="Chris Foggin"/>
    <s v="Daniel Mays, James Purefoy, David Hayman, Dave Johns, Sam Swainsbury, Tuppence Middleton, Noel Clarke, Maggie Steed, Vahid Gold, Christian Brassington"/>
    <n v="10"/>
    <x v="6"/>
    <s v="United Kingdom"/>
    <n v="1"/>
    <x v="593"/>
    <x v="2"/>
    <x v="2"/>
    <s v="112 min"/>
    <n v="112"/>
    <n v="112"/>
    <n v="154.62928584652374"/>
    <s v=""/>
    <s v="Comedies, Dramas, Music &amp; Musicals"/>
    <x v="4"/>
    <s v="Comedies, Dramas, Music &amp; Musicals"/>
    <n v="3"/>
  </r>
  <r>
    <n v="1819"/>
    <x v="4421"/>
    <x v="0"/>
    <x v="4419"/>
    <s v="Philippe Aractingi"/>
    <s v="Rodney El Haddad, Nadine Labaky, Nada Abou Farhat, Liliane Nemri, Omar Rajeh, Mounir Malaeb, Bshara Atallah, Rana Alamuddin, Joelle Rizk, Mahfouz Barakat, Mahmoud Mabsout, Bader Haddad, Youssef Emalhoub"/>
    <n v="13"/>
    <x v="4"/>
    <s v="Lebanon"/>
    <n v="1"/>
    <x v="439"/>
    <x v="30"/>
    <x v="1"/>
    <s v="112 min"/>
    <n v="112"/>
    <n v="112"/>
    <n v="154.62928584652374"/>
    <s v=""/>
    <s v="Dramas, International Movies, Music &amp; Musicals"/>
    <x v="2"/>
    <s v="Dramas, International Movies, Music &amp; Musicals"/>
    <n v="3"/>
  </r>
  <r>
    <n v="1902"/>
    <x v="4422"/>
    <x v="0"/>
    <x v="4420"/>
    <s v="Salvador Espinosa"/>
    <s v="Mauricio Ochmann, Esmeralda Pimentel, Matteo Giannini, Regina Reynoso, Juan Mart√≠n Jauregui, Tato Alexander, Ver√≥nica Bravo, Fernando Becerril, Mois√©s Arizmendi, Tiar√© Scanda, Mariana Cabrera, Montserrat Mara√±√≥n, Ver√≥nica Langer"/>
    <n v="13"/>
    <x v="15"/>
    <s v="Mexico"/>
    <n v="1"/>
    <x v="31"/>
    <x v="1"/>
    <x v="5"/>
    <s v="112 min"/>
    <n v="112"/>
    <n v="112"/>
    <n v="154.62928584652374"/>
    <s v=""/>
    <s v="Comedies, International Movies, Romantic Movies"/>
    <x v="4"/>
    <s v="Comedies, International Movies, Romantic Movies"/>
    <n v="3"/>
  </r>
  <r>
    <n v="2019"/>
    <x v="4423"/>
    <x v="0"/>
    <x v="4421"/>
    <s v="Mahesh Manjrekar"/>
    <s v="Sagar Deshmukh, Iravati Harshe, Vijay Kenkre, Shubhangi Damle, Ashwini Giri, Nina Kulkarni, Dalip Tahil, Girish Kulkarni"/>
    <n v="8"/>
    <x v="17"/>
    <s v="India"/>
    <n v="1"/>
    <x v="1013"/>
    <x v="2"/>
    <x v="6"/>
    <s v="112 min"/>
    <n v="112"/>
    <n v="112"/>
    <n v="154.62928584652374"/>
    <s v=""/>
    <s v="Dramas, International Movies"/>
    <x v="2"/>
    <s v="Dramas, International Movies"/>
    <n v="2"/>
  </r>
  <r>
    <n v="2061"/>
    <x v="4424"/>
    <x v="0"/>
    <x v="4422"/>
    <s v="Dan Villegas"/>
    <s v="Gerald Anderson, Arci Mu√±oz, Cacai Bautista, Ricci Chan, Tirso Cruz III, Carlo Aquino, Matt Evans, Ahron Villena, Victor Silayan, TJ Trinidad"/>
    <n v="10"/>
    <x v="48"/>
    <s v="Philippines"/>
    <n v="1"/>
    <x v="50"/>
    <x v="9"/>
    <x v="1"/>
    <s v="112 min"/>
    <n v="112"/>
    <n v="112"/>
    <n v="154.62928584652374"/>
    <s v=""/>
    <s v="International Movies, Romantic Movies"/>
    <x v="7"/>
    <s v="International Movies, Romantic Movies"/>
    <n v="2"/>
  </r>
  <r>
    <n v="2066"/>
    <x v="4425"/>
    <x v="0"/>
    <x v="4423"/>
    <s v="Ayumu Watanabe"/>
    <s v="Mana Ashida, Hiiro Ishibashi, Seishu Uragami, Win Morisaki, Goro Inagaki, Yu Aoi, Toru Watanabe, Min Tanaka, Sumiko Fuji"/>
    <n v="9"/>
    <x v="1"/>
    <s v="Japan, United States"/>
    <n v="2"/>
    <x v="50"/>
    <x v="2"/>
    <x v="6"/>
    <s v="112 min"/>
    <n v="112"/>
    <n v="112"/>
    <n v="154.62928584652374"/>
    <s v=""/>
    <s v="Anime Features, International Movies"/>
    <x v="10"/>
    <s v="Anime Features, International Movies"/>
    <n v="2"/>
  </r>
  <r>
    <n v="2196"/>
    <x v="4426"/>
    <x v="0"/>
    <x v="4424"/>
    <s v="Aniedi Anwah"/>
    <s v="Bovi Ugboma, Amanda Ebeye, Shaffy Bello, Adunni Ade, Ini Dima-Okojie, 'Najite Dede, Gregory Ojefua, Thelma Ezeamaka, Femi Durojaiye, Ese Lami George, Toni Tones"/>
    <n v="11"/>
    <x v="9"/>
    <s v="Nigeria"/>
    <n v="1"/>
    <x v="142"/>
    <x v="9"/>
    <x v="5"/>
    <s v="112 min"/>
    <n v="112"/>
    <n v="112"/>
    <n v="154.62928584652374"/>
    <s v=""/>
    <s v="Comedies, International Movies, Romantic Movies"/>
    <x v="4"/>
    <s v="Comedies, International Movies, Romantic Movies"/>
    <n v="3"/>
  </r>
  <r>
    <n v="2275"/>
    <x v="4427"/>
    <x v="0"/>
    <x v="4425"/>
    <s v="Kabir Sadanand"/>
    <s v="Vir Das, Sandeepa Dhar, Dimple Kapadia, Kunaal Roy Kapur, Deepak Tijori"/>
    <n v="5"/>
    <x v="17"/>
    <s v="India"/>
    <n v="1"/>
    <x v="794"/>
    <x v="0"/>
    <x v="1"/>
    <s v="112 min"/>
    <n v="112"/>
    <n v="112"/>
    <n v="154.62928584652374"/>
    <s v=""/>
    <s v="Action &amp; Adventure, Comedies, International Movies"/>
    <x v="1"/>
    <s v="Action &amp; Adventure, Comedies, International Movies"/>
    <n v="3"/>
  </r>
  <r>
    <n v="2348"/>
    <x v="4428"/>
    <x v="0"/>
    <x v="4426"/>
    <s v="Musthafa"/>
    <s v="Anna Ben, Roshan Mathew, Sreenath Bhasi, Sudhi Koppa, Tanvi Ram, Musthafa, James Eliya, Vijilesh"/>
    <n v="8"/>
    <x v="17"/>
    <s v="India"/>
    <n v="1"/>
    <x v="911"/>
    <x v="1"/>
    <x v="1"/>
    <s v="112 min"/>
    <n v="112"/>
    <n v="112"/>
    <n v="154.62928584652374"/>
    <s v=""/>
    <s v="Dramas, Independent Movies, International Movies"/>
    <x v="2"/>
    <s v="Dramas, Independent Movies, International Movies"/>
    <n v="3"/>
  </r>
  <r>
    <n v="2354"/>
    <x v="4429"/>
    <x v="0"/>
    <x v="4427"/>
    <s v="Apurva Dhar Badgaiyann"/>
    <s v="Jitendra Kumar, Ritika Badiani, Yogendra Tikku, Bhuvan Arora, Alam Khan, Dhirendra Tiwari, Ashwani Kumar, Bhagwan Tiwari"/>
    <n v="8"/>
    <x v="17"/>
    <s v="India"/>
    <n v="1"/>
    <x v="934"/>
    <x v="1"/>
    <x v="5"/>
    <s v="112 min"/>
    <n v="112"/>
    <n v="112"/>
    <n v="154.62928584652374"/>
    <s v=""/>
    <s v="Comedies, Dramas, International Movies"/>
    <x v="4"/>
    <s v="Comedies, Dramas, International Movies"/>
    <n v="3"/>
  </r>
  <r>
    <n v="2468"/>
    <x v="4430"/>
    <x v="0"/>
    <x v="4428"/>
    <s v="Fernando Fr√≠as de la Parra"/>
    <s v="Juan Daniel Garc√≠a, Angelina Chen, Jonathan Espinoza, Coral Puente, Tania Alvarado, Fanny Tovar, Luis Leonardo Zapata, Yahir Alday, Leonardo Garza, Yocelin Coronado, Deyanira Coronado"/>
    <n v="11"/>
    <x v="15"/>
    <s v="Mexico, United States"/>
    <n v="2"/>
    <x v="1412"/>
    <x v="2"/>
    <x v="5"/>
    <s v="112 min"/>
    <n v="112"/>
    <n v="112"/>
    <n v="154.62928584652374"/>
    <s v=""/>
    <s v="Dramas, Independent Movies, International Movies"/>
    <x v="2"/>
    <s v="Dramas, Independent Movies, International Movies"/>
    <n v="3"/>
  </r>
  <r>
    <n v="2511"/>
    <x v="4431"/>
    <x v="0"/>
    <x v="4429"/>
    <s v="Ali Ragab"/>
    <s v="Ahmed Helmy, Yasmin Abdulaziz, Mahmoud Abdel Moghny, Lotfy Labib, Soad Nasr, Rico, Ahmed Rateb, Youssef Eid"/>
    <n v="8"/>
    <x v="5"/>
    <s v="Egypt"/>
    <n v="1"/>
    <x v="1052"/>
    <x v="26"/>
    <x v="1"/>
    <s v="112 min"/>
    <n v="112"/>
    <n v="112"/>
    <n v="154.62928584652374"/>
    <s v=""/>
    <s v="Comedies, International Movies"/>
    <x v="4"/>
    <s v="Comedies, International Movies"/>
    <n v="2"/>
  </r>
  <r>
    <n v="2695"/>
    <x v="4432"/>
    <x v="0"/>
    <x v="4430"/>
    <s v="Grand Corps Malade, Mehdi Idir"/>
    <s v="Zita Hanrot, Liam Pierron, Soufiane Guerrab, Ibrahim Dram√©, Moussa Mansaly, Moryf√®re Camara, Alban Ivanov, Gaspard G√©vin-Hi√©, Antoine Reinartz, Mahamadou Sangar√©, Redouane Bougheraba, Hocine Mokando, Aboudou Sacko"/>
    <n v="13"/>
    <x v="11"/>
    <s v="France"/>
    <n v="1"/>
    <x v="981"/>
    <x v="2"/>
    <x v="5"/>
    <s v="112 min"/>
    <n v="112"/>
    <n v="112"/>
    <n v="154.62928584652374"/>
    <s v=""/>
    <s v="Comedies, Dramas, International Movies"/>
    <x v="4"/>
    <s v="Comedies, Dramas, International Movies"/>
    <n v="3"/>
  </r>
  <r>
    <n v="2767"/>
    <x v="4433"/>
    <x v="0"/>
    <x v="4431"/>
    <s v="Neeraj Udhwani"/>
    <s v="Manisha Koirala, Prit Kamani, Shirley Setia, Nikita Dutta, Javed Jaffrey, Dhruv Lohumi"/>
    <n v="6"/>
    <x v="17"/>
    <s v="India"/>
    <n v="1"/>
    <x v="52"/>
    <x v="1"/>
    <x v="5"/>
    <s v="112 min"/>
    <n v="112"/>
    <n v="112"/>
    <n v="154.62928584652374"/>
    <s v=""/>
    <s v="Comedies, Dramas, International Movies"/>
    <x v="4"/>
    <s v="Comedies, Dramas, International Movies"/>
    <n v="3"/>
  </r>
  <r>
    <n v="2944"/>
    <x v="4434"/>
    <x v="0"/>
    <x v="4432"/>
    <s v="Jared Mosh√©"/>
    <s v="Bill Pullman, Kathy Baker, Jim Caviezel, Joseph Anderson, Diego Josef, Tommy Flanagan, Peter Fonda"/>
    <n v="7"/>
    <x v="0"/>
    <s v="United States"/>
    <n v="1"/>
    <x v="902"/>
    <x v="3"/>
    <x v="12"/>
    <s v="112 min"/>
    <n v="112"/>
    <n v="112"/>
    <n v="154.62928584652374"/>
    <s v=""/>
    <s v="Dramas"/>
    <x v="2"/>
    <s v="Dramas"/>
    <n v="1"/>
  </r>
  <r>
    <n v="2982"/>
    <x v="4435"/>
    <x v="0"/>
    <x v="4433"/>
    <s v="David Oelhoffen"/>
    <s v="Matthias Schoenaerts, Reda Kateb, Adel Bencherif, Sofiane Zermani, Sabrina Ouazani, Gwendolyn Gourvenec, Nicolas Giraud, Yann Goven, Astrid Whettnall, Ahmed Benaissa, Marc Barb√©"/>
    <n v="11"/>
    <x v="11"/>
    <s v="France, Belgium"/>
    <n v="2"/>
    <x v="1413"/>
    <x v="5"/>
    <x v="5"/>
    <s v="112 min"/>
    <n v="112"/>
    <n v="112"/>
    <n v="154.62928584652374"/>
    <s v=""/>
    <s v="Dramas, International Movies"/>
    <x v="2"/>
    <s v="Dramas, International Movies"/>
    <n v="2"/>
  </r>
  <r>
    <n v="3332"/>
    <x v="4436"/>
    <x v="0"/>
    <x v="4434"/>
    <s v="Harvey Lowry"/>
    <s v="Sierra McCormick, Brighton Sharbino, Bo Derek, Shelley Long, Christopher Rich, JoeDon Rooney, Tiffany Fallon, Paula Trickey, Christian Kane"/>
    <n v="9"/>
    <x v="0"/>
    <s v="United States"/>
    <n v="1"/>
    <x v="55"/>
    <x v="3"/>
    <x v="6"/>
    <s v="112 min"/>
    <n v="112"/>
    <n v="112"/>
    <n v="154.62928584652374"/>
    <s v=""/>
    <s v="Dramas"/>
    <x v="2"/>
    <s v="Dramas"/>
    <n v="1"/>
  </r>
  <r>
    <n v="3413"/>
    <x v="4437"/>
    <x v="0"/>
    <x v="4435"/>
    <s v="Udai Singh Pawar"/>
    <s v="Priyanshu Painyuli, Chandrachoor Rai, Shadab Kamal, Rajeev Siddhartha, Sheetal Thakur, Ninad Kamat, Swati Semwal, Eijaz Khan"/>
    <n v="8"/>
    <x v="17"/>
    <s v="India"/>
    <n v="1"/>
    <x v="117"/>
    <x v="2"/>
    <x v="1"/>
    <s v="112 min"/>
    <n v="112"/>
    <n v="112"/>
    <n v="154.62928584652374"/>
    <s v=""/>
    <s v="Comedies, Dramas, International Movies"/>
    <x v="4"/>
    <s v="Comedies, Dramas, International Movies"/>
    <n v="3"/>
  </r>
  <r>
    <n v="4099"/>
    <x v="4438"/>
    <x v="0"/>
    <x v="4436"/>
    <s v="Gangadhar Salimath"/>
    <s v="Deepak Subramanya, Apoorva Soma, Ramesh Bhat, Harsha H S, Karthik A, Goutham Shashidhar, Nagshree Karkone, Moksha Kushal, Vedashree Rao"/>
    <n v="9"/>
    <x v="17"/>
    <s v="India"/>
    <n v="1"/>
    <x v="684"/>
    <x v="3"/>
    <x v="5"/>
    <s v="112 min"/>
    <n v="112"/>
    <n v="112"/>
    <n v="154.62928584652374"/>
    <s v=""/>
    <s v="Dramas, Independent Movies, International Movies"/>
    <x v="2"/>
    <s v="Dramas, Independent Movies, International Movies"/>
    <n v="3"/>
  </r>
  <r>
    <n v="4292"/>
    <x v="4439"/>
    <x v="0"/>
    <x v="4437"/>
    <s v="Michael Cuesta"/>
    <s v="Jeremy Renner, Rosemarie DeWitt, Ray Liotta, Tim Blake Nelson, Oliver Platt, Barry Pepper, Michael Sheen, Paz Vega, Michael Kenneth Williams, Mary Elizabeth Winstead, Andy Garcia, Robert Patrick"/>
    <n v="12"/>
    <x v="0"/>
    <s v="United States"/>
    <n v="1"/>
    <x v="80"/>
    <x v="0"/>
    <x v="12"/>
    <s v="112 min"/>
    <n v="112"/>
    <n v="112"/>
    <n v="154.62928584652374"/>
    <s v=""/>
    <s v="Dramas, Thrillers"/>
    <x v="2"/>
    <s v="Dramas, Thrillers"/>
    <n v="2"/>
  </r>
  <r>
    <n v="4293"/>
    <x v="4440"/>
    <x v="0"/>
    <x v="4438"/>
    <s v="David Cronenberg"/>
    <s v="Julianne Moore, Mia Wasikowska, Robert Pattinson, John Cusack, Olivia Williams, Sarah Gadon, Evan Bird, Niamh Wilson, Dawn Greenhalgh"/>
    <n v="9"/>
    <x v="8"/>
    <s v="Canada, Germany, France, United States"/>
    <n v="4"/>
    <x v="80"/>
    <x v="0"/>
    <x v="12"/>
    <s v="112 min"/>
    <n v="112"/>
    <n v="112"/>
    <n v="154.62928584652374"/>
    <s v=""/>
    <s v="Comedies, Dramas"/>
    <x v="4"/>
    <s v="Comedies, Dramas"/>
    <n v="2"/>
  </r>
  <r>
    <n v="5265"/>
    <x v="4441"/>
    <x v="0"/>
    <x v="4439"/>
    <s v="Warren P. Sonoda"/>
    <s v="Mike Smith, John Paul Tremblay, Robb Wells, Patrick Roach, Mishael Morgan, Sarah Jurgens, Shannon Leroux, Dana Woods, Howard Jerome, Tom Green"/>
    <n v="10"/>
    <x v="8"/>
    <s v="Canada"/>
    <n v="1"/>
    <x v="1293"/>
    <x v="0"/>
    <x v="13"/>
    <s v="112 min"/>
    <n v="112"/>
    <n v="112"/>
    <n v="154.62928584652374"/>
    <s v=""/>
    <s v="Comedies, International Movies"/>
    <x v="4"/>
    <s v="Comedies, International Movies"/>
    <n v="2"/>
  </r>
  <r>
    <n v="5694"/>
    <x v="4442"/>
    <x v="0"/>
    <x v="4440"/>
    <s v="Adam Nimoy"/>
    <s v="Leonard Nimoy, William Shatner, George Takei, Nichelle Nichols, Chris Pine, Zachary Quinto, Simon Pegg, Zoe Saldana, Jim Parsons, Jason Alexander, Neil deGrasse Tyson, J.J. Abrams"/>
    <n v="12"/>
    <x v="8"/>
    <s v="Canada, United States"/>
    <n v="2"/>
    <x v="890"/>
    <x v="9"/>
    <x v="1"/>
    <s v="112 min"/>
    <n v="112"/>
    <n v="112"/>
    <n v="154.62928584652374"/>
    <s v=""/>
    <s v="Documentaries"/>
    <x v="3"/>
    <s v="Documentaries"/>
    <n v="1"/>
  </r>
  <r>
    <n v="5726"/>
    <x v="4443"/>
    <x v="0"/>
    <x v="4441"/>
    <s v="Kief Davidson, Richard Ladkani"/>
    <m/>
    <n v="0"/>
    <x v="58"/>
    <s v="Austria"/>
    <n v="1"/>
    <x v="372"/>
    <x v="9"/>
    <x v="1"/>
    <s v="112 min"/>
    <n v="112"/>
    <n v="112"/>
    <n v="154.62928584652374"/>
    <s v=""/>
    <s v="Documentaries"/>
    <x v="3"/>
    <s v="Documentaries"/>
    <n v="1"/>
  </r>
  <r>
    <n v="5829"/>
    <x v="4444"/>
    <x v="0"/>
    <x v="4442"/>
    <s v="Sian Heder"/>
    <s v="Ellen Page, Allison Janney, Tammy Blanchard, Evan Jonigkeit, Uzo Aduba, John Benjamin Hickey, David Zayas, Zachary Quinto, Fredric Lehne"/>
    <n v="9"/>
    <x v="0"/>
    <s v="United States"/>
    <n v="1"/>
    <x v="1414"/>
    <x v="9"/>
    <x v="5"/>
    <s v="112 min"/>
    <n v="112"/>
    <n v="112"/>
    <n v="154.62928584652374"/>
    <s v=""/>
    <s v="Dramas, Independent Movies"/>
    <x v="2"/>
    <s v="Dramas, Independent Movies"/>
    <n v="2"/>
  </r>
  <r>
    <n v="6088"/>
    <x v="4445"/>
    <x v="0"/>
    <x v="4443"/>
    <s v="Mahsun Kƒ±rmƒ±zƒ±g√ºl"/>
    <s v="Haluk Bilginer, Mahsun Kƒ±rmƒ±zƒ±g√ºl, Mustafa Sandal, Gina Gershon, Robert Patrick, Danny Glover, Engin Altan D√ºzyatan, Scott William Winters, Sharrieff Pugh"/>
    <n v="9"/>
    <x v="61"/>
    <s v="Turkey, United States"/>
    <n v="2"/>
    <x v="1402"/>
    <x v="10"/>
    <x v="11"/>
    <s v="112 min"/>
    <n v="112"/>
    <n v="112"/>
    <n v="154.62928584652374"/>
    <s v=""/>
    <s v="Action &amp; Adventure, International Movies"/>
    <x v="1"/>
    <s v="Action &amp; Adventure, International Movies"/>
    <n v="2"/>
  </r>
  <r>
    <n v="6112"/>
    <x v="4446"/>
    <x v="0"/>
    <x v="4444"/>
    <s v="Martin Scorsese"/>
    <s v="Ellen Burstyn, Kris Kristofferson, Billy Green Bush, Diane Ladd, Harvey Keitel, Lelia Goldoni, Lane Bradbury, Vic Tayback, Jodie Foster, Alfred Lutter"/>
    <n v="10"/>
    <x v="0"/>
    <s v="United States"/>
    <n v="1"/>
    <x v="78"/>
    <x v="48"/>
    <x v="7"/>
    <s v="112 min"/>
    <n v="112"/>
    <n v="112"/>
    <n v="154.62928584652374"/>
    <s v=""/>
    <s v="Classic Movies, Comedies, Dramas"/>
    <x v="5"/>
    <s v="Classic Movies, Comedies, Dramas"/>
    <n v="3"/>
  </r>
  <r>
    <n v="6135"/>
    <x v="4447"/>
    <x v="0"/>
    <x v="4445"/>
    <s v="Michael Cuesta"/>
    <s v="Dylan O'Brien, Michael Keaton, Sanaa Lathan, Shiva Negar, Taylor Kitsch, Trevor White, Navid Negahban, Scott Adkins, David Suchet, Sydney Rae White"/>
    <n v="10"/>
    <x v="0"/>
    <s v="United States"/>
    <n v="1"/>
    <x v="766"/>
    <x v="3"/>
    <x v="12"/>
    <s v="112 min"/>
    <n v="112"/>
    <n v="112"/>
    <n v="154.62928584652374"/>
    <s v=""/>
    <s v="Action &amp; Adventure"/>
    <x v="1"/>
    <s v="Action &amp; Adventure"/>
    <n v="1"/>
  </r>
  <r>
    <n v="6205"/>
    <x v="4448"/>
    <x v="0"/>
    <x v="4446"/>
    <s v="√áagan Irmak"/>
    <s v="√áetin Tekindor, Fikret Ku≈ükan, H√ºmeyra, Ege Tanman, ≈ûerif Sezer, Yetkin Dikinciler, Binnur Kaya, Mahmut G√∂kg√∂z, Nergis √áorak√ßi, Bilge Sen"/>
    <n v="10"/>
    <x v="61"/>
    <s v="Turkey"/>
    <n v="1"/>
    <x v="1025"/>
    <x v="30"/>
    <x v="1"/>
    <s v="112 min"/>
    <n v="112"/>
    <n v="112"/>
    <n v="154.62928584652374"/>
    <s v=""/>
    <s v="Dramas, International Movies"/>
    <x v="2"/>
    <s v="Dramas, International Movies"/>
    <n v="2"/>
  </r>
  <r>
    <n v="6291"/>
    <x v="4449"/>
    <x v="0"/>
    <x v="4447"/>
    <s v="Khaled Marei"/>
    <s v="Ahmed Helmy, Zeina, Shery Adel, Emy Samir Ghanim, Yousef Fawzy, Yasser El Tobgy, Wael Sami, Maryam Saleh"/>
    <n v="8"/>
    <x v="5"/>
    <s v="Egypt"/>
    <n v="1"/>
    <x v="725"/>
    <x v="10"/>
    <x v="1"/>
    <s v="112 min"/>
    <n v="112"/>
    <n v="112"/>
    <n v="154.62928584652374"/>
    <s v=""/>
    <s v="Comedies, International Movies, Romantic Movies"/>
    <x v="4"/>
    <s v="Comedies, International Movies, Romantic Movies"/>
    <n v="3"/>
  </r>
  <r>
    <n v="6345"/>
    <x v="4450"/>
    <x v="0"/>
    <x v="4448"/>
    <s v="Derek Cianfrance"/>
    <s v="Ryan Gosling, Michelle Williams, Faith Wladyka, John Doman, Mike Vogel, Ben Shenkman, Jen Jones, Maryann Plunkett, Marshall Johnson, James Benatti, Barbara Troy, Carey Westbrook, Enid Graham"/>
    <n v="13"/>
    <x v="0"/>
    <s v="United States"/>
    <n v="1"/>
    <x v="1415"/>
    <x v="10"/>
    <x v="12"/>
    <s v="112 min"/>
    <n v="112"/>
    <n v="112"/>
    <n v="154.62928584652374"/>
    <s v=""/>
    <s v="Dramas, Independent Movies, Romantic Movies"/>
    <x v="2"/>
    <s v="Dramas, Independent Movies, Romantic Movies"/>
    <n v="3"/>
  </r>
  <r>
    <n v="6465"/>
    <x v="4451"/>
    <x v="0"/>
    <x v="4449"/>
    <s v="Rajiv Chilaka, Binayak Das"/>
    <s v="Sonal Kaushal, Rupa Bhimani, Jigna Bharadhwaj, Sabina Malik, Julie Tejwani, Rajesh Kava, Vaibhav Thakkar, Samriddhi Shuklaa, Aditya Raj Sharma, Vinod Kulkarni"/>
    <n v="10"/>
    <x v="17"/>
    <s v="India"/>
    <n v="1"/>
    <x v="443"/>
    <x v="2"/>
    <x v="8"/>
    <s v="112 min"/>
    <n v="112"/>
    <n v="112"/>
    <n v="154.62928584652374"/>
    <s v=""/>
    <s v="Children &amp; Family Movies"/>
    <x v="0"/>
    <s v="Children &amp; Family Movies"/>
    <n v="1"/>
  </r>
  <r>
    <n v="6519"/>
    <x v="4452"/>
    <x v="0"/>
    <x v="4450"/>
    <s v="Zack Whedon"/>
    <s v="Aaron Paul, Annabelle Wallis, Garret Dillahunt, Chris Chalk, Zachary Knighton, Enver Gjokaj, Michael Kopsa, Terry Chen"/>
    <n v="8"/>
    <x v="8"/>
    <s v="Canada, United States, United Kingdom"/>
    <n v="3"/>
    <x v="1416"/>
    <x v="9"/>
    <x v="12"/>
    <s v="112 min"/>
    <n v="112"/>
    <n v="112"/>
    <n v="154.62928584652374"/>
    <s v=""/>
    <s v="Dramas, Thrillers"/>
    <x v="2"/>
    <s v="Dramas, Thrillers"/>
    <n v="2"/>
  </r>
  <r>
    <n v="6528"/>
    <x v="4453"/>
    <x v="0"/>
    <x v="4451"/>
    <s v="Van M. Pham"/>
    <s v="Phuong Mai, Quang Su, Hoang Phuc Nguyen, Chi Pu, Tien Pham, Hoai An"/>
    <n v="6"/>
    <x v="64"/>
    <s v="Vietnam"/>
    <n v="1"/>
    <x v="1417"/>
    <x v="0"/>
    <x v="5"/>
    <s v="112 min"/>
    <n v="112"/>
    <n v="112"/>
    <n v="154.62928584652374"/>
    <s v=""/>
    <s v="Horror Movies, International Movies, Thrillers"/>
    <x v="9"/>
    <s v="Horror Movies, International Movies, Thrillers"/>
    <n v="3"/>
  </r>
  <r>
    <n v="6541"/>
    <x v="4454"/>
    <x v="0"/>
    <x v="4452"/>
    <s v="Paul Haggis"/>
    <s v="Sandra Bullock, Don Cheadle, Matt Dillon, Jennifer Esposito, William Fichtner, Brendan Fraser, Terrence Howard, Ludacris, Thandie Newton, Ryan Phillippe, Larenz Tate, Nona Gaye, Michael Pe√±a"/>
    <n v="13"/>
    <x v="0"/>
    <s v="United States, Germany"/>
    <n v="2"/>
    <x v="164"/>
    <x v="26"/>
    <x v="12"/>
    <s v="112 min"/>
    <n v="112"/>
    <n v="112"/>
    <n v="154.62928584652374"/>
    <s v=""/>
    <s v="Dramas, Independent Movies"/>
    <x v="2"/>
    <s v="Dramas, Independent Movies"/>
    <n v="2"/>
  </r>
  <r>
    <n v="6571"/>
    <x v="4455"/>
    <x v="0"/>
    <x v="4453"/>
    <s v="Julie Dash"/>
    <s v="Cora Lee Day, Alva Rogers, Barbarao, Trula Hoosier, Adisa Anderson, Kaycee Moore, Bahni Turpin, Cheryl Lynn Bruce, Tommy Redmond Hicks, Cornell Royal"/>
    <n v="10"/>
    <x v="6"/>
    <s v="United Kingdom, United States"/>
    <n v="2"/>
    <x v="773"/>
    <x v="15"/>
    <x v="11"/>
    <s v="112 min"/>
    <n v="112"/>
    <n v="112"/>
    <n v="154.62928584652374"/>
    <s v=""/>
    <s v="Classic Movies, Dramas, Independent Movies"/>
    <x v="5"/>
    <s v="Classic Movies, Dramas, Independent Movies"/>
    <n v="3"/>
  </r>
  <r>
    <n v="6618"/>
    <x v="4456"/>
    <x v="0"/>
    <x v="4454"/>
    <s v="Neill Blomkamp"/>
    <s v="Sharlto Copley, Jason Cope, David James, Vanessa Haywood, Mandla Gaduka, Kenneth Nkosi, Eugene Khumbanyiwa, Louis Minnaar, William Allen Young, Nathalie Boltt"/>
    <n v="10"/>
    <x v="18"/>
    <s v="South Africa, United States, New Zealand, Canada"/>
    <n v="4"/>
    <x v="597"/>
    <x v="16"/>
    <x v="12"/>
    <s v="112 min"/>
    <n v="112"/>
    <n v="112"/>
    <n v="154.62928584652374"/>
    <s v=""/>
    <s v="Action &amp; Adventure, International Movies, Sci-Fi &amp; Fantasy"/>
    <x v="1"/>
    <s v="Action &amp; Adventure, International Movies, Sci-Fi &amp; Fantasy"/>
    <n v="3"/>
  </r>
  <r>
    <n v="6799"/>
    <x v="4457"/>
    <x v="0"/>
    <x v="4455"/>
    <s v="Simon Wincer"/>
    <s v="Jason James Richter, Lori Petty, Jayne Atkinson, August Schellenberg, Michael Madsen, Michael Ironside, Richard Riehle, Mykelti Williamson, Michael Bacall, Danielle Harris"/>
    <n v="10"/>
    <x v="0"/>
    <s v="United States, France, Mexico"/>
    <n v="3"/>
    <x v="165"/>
    <x v="31"/>
    <x v="7"/>
    <s v="112 min"/>
    <n v="112"/>
    <n v="112"/>
    <n v="154.62928584652374"/>
    <s v=""/>
    <s v="Children &amp; Family Movies, Dramas"/>
    <x v="0"/>
    <s v="Children &amp; Family Movies, Dramas"/>
    <n v="2"/>
  </r>
  <r>
    <n v="7261"/>
    <x v="4458"/>
    <x v="0"/>
    <x v="4456"/>
    <s v="Sopon Sukdapisit"/>
    <s v="Saharat Sangkapreecha, Pok Piyatida Woramusik, Sutatta Udomsilp, Athipich Chutiwatkajornchai, Deuntem Salitul, Sahajak Boonthanakit"/>
    <n v="6"/>
    <x v="51"/>
    <s v="Thailand"/>
    <n v="1"/>
    <x v="581"/>
    <x v="12"/>
    <x v="5"/>
    <s v="112 min"/>
    <n v="112"/>
    <n v="112"/>
    <n v="154.62928584652374"/>
    <s v=""/>
    <s v="Horror Movies, International Movies"/>
    <x v="9"/>
    <s v="Horror Movies, International Movies"/>
    <n v="2"/>
  </r>
  <r>
    <n v="7400"/>
    <x v="4459"/>
    <x v="0"/>
    <x v="4457"/>
    <s v="Patricia Rozema"/>
    <s v="Frances O'Connor, Embeth Davidtz, Jonny Lee Miller, Alessandro Nivola, Harold Pinter, Lindsay Duncan, Sheila Gish, James Purefoy, Victoria Hamilton, Hugh Bonneville"/>
    <n v="10"/>
    <x v="6"/>
    <s v="United Kingdom"/>
    <n v="1"/>
    <x v="165"/>
    <x v="41"/>
    <x v="2"/>
    <s v="112 min"/>
    <n v="112"/>
    <n v="112"/>
    <n v="154.62928584652374"/>
    <s v=""/>
    <s v="Comedies, Dramas, International Movies"/>
    <x v="4"/>
    <s v="Comedies, Dramas, International Movies"/>
    <n v="3"/>
  </r>
  <r>
    <n v="7432"/>
    <x v="4460"/>
    <x v="0"/>
    <x v="4458"/>
    <s v="Martin Scorsese"/>
    <s v="Robert De Niro, Harvey Keitel, David Proval, Amy Robinson, Richard Romanus, Cesare Danova, Victor Argo, George Memmoli"/>
    <n v="8"/>
    <x v="0"/>
    <s v="United States"/>
    <n v="1"/>
    <x v="78"/>
    <x v="47"/>
    <x v="12"/>
    <s v="112 min"/>
    <n v="112"/>
    <n v="112"/>
    <n v="154.62928584652374"/>
    <s v=""/>
    <s v="Classic Movies, Dramas, Independent Movies"/>
    <x v="5"/>
    <s v="Classic Movies, Dramas, Independent Movies"/>
    <n v="3"/>
  </r>
  <r>
    <n v="7446"/>
    <x v="4461"/>
    <x v="0"/>
    <x v="4459"/>
    <s v="Gareth Evans"/>
    <s v="Iko Uwais, Sisca Jessica, Christine Hakim, Mads Koudal, Yusuf Aulia, Alex Abbad, Yayan Ruhian, Laurent Buson, Donny Alamsyah, Ratna Galih"/>
    <n v="10"/>
    <x v="43"/>
    <s v="Indonesia"/>
    <n v="1"/>
    <x v="1418"/>
    <x v="16"/>
    <x v="12"/>
    <s v="112 min"/>
    <n v="112"/>
    <n v="112"/>
    <n v="154.62928584652374"/>
    <s v=""/>
    <s v="Action &amp; Adventure, Dramas, International Movies"/>
    <x v="1"/>
    <s v="Action &amp; Adventure, Dramas, International Movies"/>
    <n v="3"/>
  </r>
  <r>
    <n v="7455"/>
    <x v="4462"/>
    <x v="0"/>
    <x v="4460"/>
    <s v="Jeff Nichols"/>
    <s v="Michael Shannon, Joel Edgerton, Kirsten Dunst, Adam Driver, Jaeden Martell, Sam Shepard, Bill Camp, Scott Haze, Paul Sparks"/>
    <n v="9"/>
    <x v="0"/>
    <s v="United States, Greece"/>
    <n v="2"/>
    <x v="793"/>
    <x v="9"/>
    <x v="2"/>
    <s v="112 min"/>
    <n v="112"/>
    <n v="112"/>
    <n v="154.62928584652374"/>
    <s v=""/>
    <s v="Action &amp; Adventure, Sci-Fi &amp; Fantasy"/>
    <x v="1"/>
    <s v="Action &amp; Adventure, Sci-Fi &amp; Fantasy"/>
    <n v="2"/>
  </r>
  <r>
    <n v="7702"/>
    <x v="4463"/>
    <x v="0"/>
    <x v="4461"/>
    <s v="David Fincher"/>
    <s v="Jodie Foster, Forest Whitaker, Dwight Yoakam, Jared Leto, Kristen Stewart, Ann Magnuson, Ian Buchanan, Patrick Bauchau, Paul Schulze"/>
    <n v="9"/>
    <x v="0"/>
    <s v="United States"/>
    <n v="1"/>
    <x v="844"/>
    <x v="43"/>
    <x v="12"/>
    <s v="112 min"/>
    <n v="112"/>
    <n v="112"/>
    <n v="154.62928584652374"/>
    <s v=""/>
    <s v="Thrillers"/>
    <x v="12"/>
    <s v="Thrillers"/>
    <n v="1"/>
  </r>
  <r>
    <n v="7721"/>
    <x v="4464"/>
    <x v="0"/>
    <x v="4462"/>
    <s v="Banjong Pisanthanakun"/>
    <s v="Mario Maurer, Davika Hoorne, Nattapong Chartpong, Pongsatorn Jongwilak, Wiwat Kongrasri, Kantapat Permpoonpatcharasuk, Sean Jindachot"/>
    <n v="7"/>
    <x v="51"/>
    <s v="Thailand"/>
    <n v="1"/>
    <x v="434"/>
    <x v="8"/>
    <x v="5"/>
    <s v="112 min"/>
    <n v="112"/>
    <n v="112"/>
    <n v="154.62928584652374"/>
    <s v=""/>
    <s v="Comedies, Horror Movies, International Movies"/>
    <x v="4"/>
    <s v="Comedies, Horror Movies, International Movies"/>
    <n v="3"/>
  </r>
  <r>
    <n v="7739"/>
    <x v="4465"/>
    <x v="0"/>
    <x v="4463"/>
    <s v="Kunle Afolayan"/>
    <s v="Wale Ojo, Nse Ikpe-Etim, Lydia Forson, Joke Silva, Chika Okpala, Ada Ameh, Hafeez Oyetoro, Chika Chukwu"/>
    <n v="8"/>
    <x v="9"/>
    <s v="Nigeria"/>
    <n v="1"/>
    <x v="184"/>
    <x v="11"/>
    <x v="1"/>
    <s v="112 min"/>
    <n v="112"/>
    <n v="112"/>
    <n v="154.62928584652374"/>
    <s v=""/>
    <s v="Comedies, International Movies, Romantic Movies"/>
    <x v="4"/>
    <s v="Comedies, International Movies, Romantic Movies"/>
    <n v="3"/>
  </r>
  <r>
    <n v="7846"/>
    <x v="4466"/>
    <x v="0"/>
    <x v="4464"/>
    <s v="Amitava Bhattacharya"/>
    <s v="Shantilal Mukherjee, Mumtaz Sorcar, Rahul, Koushik Sen, Rajesh Sharma, Debdut Ghosh, Anindya Banerjee, Amitabha Bhattacharjee, Usashi Chakraborty, Dipankar Dey"/>
    <n v="10"/>
    <x v="17"/>
    <s v="India"/>
    <n v="1"/>
    <x v="220"/>
    <x v="3"/>
    <x v="1"/>
    <s v="112 min"/>
    <n v="112"/>
    <n v="112"/>
    <n v="154.62928584652374"/>
    <s v=""/>
    <s v="Dramas, International Movies"/>
    <x v="2"/>
    <s v="Dramas, International Movies"/>
    <n v="2"/>
  </r>
  <r>
    <n v="7855"/>
    <x v="4467"/>
    <x v="0"/>
    <x v="4465"/>
    <s v="Allen Coulter"/>
    <s v="Robert Pattinson, Emilie de Ravin, Chris Cooper, Lena Olin, Pierce Brosnan, Tate Ellington, Ruby Jerins, Gregory Jbara, Meghan Markle"/>
    <n v="9"/>
    <x v="0"/>
    <s v="United States"/>
    <n v="1"/>
    <x v="67"/>
    <x v="10"/>
    <x v="2"/>
    <s v="112 min"/>
    <n v="112"/>
    <n v="112"/>
    <n v="154.62928584652374"/>
    <s v=""/>
    <s v="Dramas, Romantic Movies"/>
    <x v="2"/>
    <s v="Dramas, Romantic Movies"/>
    <n v="2"/>
  </r>
  <r>
    <n v="7856"/>
    <x v="4468"/>
    <x v="0"/>
    <x v="4466"/>
    <s v="Mark Palansky"/>
    <s v="Peter Dinklage, Julia Ormond, Martin Donovan, Anton Yelchin, Henry Ian Cusick, Evelyne Brochu, Matt Ellis, Colin Lawrence, Chad Krowchuk, Gracyn Shinyei"/>
    <n v="10"/>
    <x v="6"/>
    <s v="United Kingdom, United States, Canada"/>
    <n v="3"/>
    <x v="633"/>
    <x v="3"/>
    <x v="2"/>
    <s v="112 min"/>
    <n v="112"/>
    <n v="112"/>
    <n v="154.62928584652374"/>
    <s v=""/>
    <s v="Dramas, Sci-Fi &amp; Fantasy"/>
    <x v="2"/>
    <s v="Dramas, Sci-Fi &amp; Fantasy"/>
    <n v="2"/>
  </r>
  <r>
    <n v="7961"/>
    <x v="4469"/>
    <x v="0"/>
    <x v="4467"/>
    <s v="Edgar Wright"/>
    <s v="Michael Cera, Mary Elizabeth Winstead, Kieran Culkin, Chris Evans, Anna Kendrick, Brie Larson, Alison Pill, Aubrey Plaza, Brandon Routh, Jason Schwartzman, Mark Webber, Mae Whitman, Johnny Simmons, Ellen Wong"/>
    <n v="14"/>
    <x v="0"/>
    <s v="United States, United Kingdom, Canada, Japan"/>
    <n v="4"/>
    <x v="1070"/>
    <x v="10"/>
    <x v="2"/>
    <s v="112 min"/>
    <n v="112"/>
    <n v="112"/>
    <n v="154.62928584652374"/>
    <s v=""/>
    <s v="Action &amp; Adventure, Comedies, Cult Movies"/>
    <x v="1"/>
    <s v="Action &amp; Adventure, Comedies, Cult Movies"/>
    <n v="3"/>
  </r>
  <r>
    <n v="8002"/>
    <x v="4470"/>
    <x v="0"/>
    <x v="4468"/>
    <s v="M√•ns M√•rlind, Bj√∂rn Stein"/>
    <s v="Julianne Moore, Jonathan Rhys Meyers, Jeffrey DeMunn, Frances Conroy, Nate Corddry, Brooklynn Proulx, Brian Anthony Wilson, Joyce Feurring, Steven Rishard, Charles Techman"/>
    <n v="10"/>
    <x v="0"/>
    <s v="United States"/>
    <n v="1"/>
    <x v="1348"/>
    <x v="10"/>
    <x v="12"/>
    <s v="112 min"/>
    <n v="112"/>
    <n v="112"/>
    <n v="154.62928584652374"/>
    <s v=""/>
    <s v="Horror Movies, Thrillers"/>
    <x v="9"/>
    <s v="Horror Movies, Thrillers"/>
    <n v="2"/>
  </r>
  <r>
    <n v="8074"/>
    <x v="4471"/>
    <x v="0"/>
    <x v="4469"/>
    <s v="Storm Saulter"/>
    <s v="Dale Elliott, Kadeem Wilson, Dennis Titus, David Alan Grier, Shantol Jackson, Lorraine Toussaint, Bryshere Gray, Quera South, Aiden Moodie"/>
    <n v="9"/>
    <x v="72"/>
    <s v="Jamaica, United States"/>
    <n v="2"/>
    <x v="109"/>
    <x v="5"/>
    <x v="5"/>
    <s v="112 min"/>
    <n v="112"/>
    <n v="112"/>
    <n v="154.62928584652374"/>
    <s v=""/>
    <s v="Dramas, International Movies, Sports Movies"/>
    <x v="2"/>
    <s v="Dramas, International Movies, Sports Movies"/>
    <n v="3"/>
  </r>
  <r>
    <n v="8154"/>
    <x v="4472"/>
    <x v="0"/>
    <x v="4470"/>
    <s v="Sameh Abdulaziz"/>
    <s v="Mohamed Saad, Dolly Shahin, Marwa, Hayatem, Sayed Rajab, Omar Mustafa Metwally, Samy Maghawry, Nabil Issa, Ragaa Al-Geddawy, Samir Ghanem"/>
    <n v="10"/>
    <x v="5"/>
    <s v="Egypt"/>
    <n v="1"/>
    <x v="845"/>
    <x v="8"/>
    <x v="1"/>
    <s v="112 min"/>
    <n v="112"/>
    <n v="112"/>
    <n v="154.62928584652374"/>
    <s v=""/>
    <s v="Comedies, International Movies"/>
    <x v="4"/>
    <s v="Comedies, International Movies"/>
    <n v="2"/>
  </r>
  <r>
    <n v="8237"/>
    <x v="4473"/>
    <x v="0"/>
    <x v="4471"/>
    <s v="Atom Egoyan"/>
    <s v="Ryan Reynolds, Scott Speedman, Rosario Dawson, Mireille Enos, Kevin Durand, Alexia Fast, Christine Horne, Arsin√©e Khanjian, Ian Matthews, Bruce Greenwood, Aidan Shipley"/>
    <n v="11"/>
    <x v="8"/>
    <s v="Canada"/>
    <n v="1"/>
    <x v="1022"/>
    <x v="0"/>
    <x v="12"/>
    <s v="112 min"/>
    <n v="112"/>
    <n v="112"/>
    <n v="154.62928584652374"/>
    <s v=""/>
    <s v="Dramas, Thrillers"/>
    <x v="2"/>
    <s v="Dramas, Thrillers"/>
    <n v="2"/>
  </r>
  <r>
    <n v="8262"/>
    <x v="4474"/>
    <x v="0"/>
    <x v="4472"/>
    <s v="Neil Jordan"/>
    <s v="Stephen Rea, Miranda Richardson, Forest Whitaker, Jaye Davidson, Adrian Dunbar, Breffini McKenna, Joe Savino, Birdie Sweeney, Andree Bernard, Jim Broadbent"/>
    <n v="10"/>
    <x v="6"/>
    <s v="United Kingdom, Japan, United States"/>
    <n v="3"/>
    <x v="165"/>
    <x v="34"/>
    <x v="12"/>
    <s v="112 min"/>
    <n v="112"/>
    <n v="112"/>
    <n v="154.62928584652374"/>
    <s v=""/>
    <s v="Classic Movies, Independent Movies, Thrillers"/>
    <x v="5"/>
    <s v="Classic Movies, Independent Movies, Thrillers"/>
    <n v="3"/>
  </r>
  <r>
    <n v="8290"/>
    <x v="4475"/>
    <x v="0"/>
    <x v="4473"/>
    <s v="Justin Benson, Aaron Moorhead"/>
    <s v="Aaron Moorhead, Justin Benson, Callie Hernandez, Lew Temple, James Jordan, Tate Ellington"/>
    <n v="6"/>
    <x v="0"/>
    <s v="United States"/>
    <n v="1"/>
    <x v="1419"/>
    <x v="3"/>
    <x v="5"/>
    <s v="112 min"/>
    <n v="112"/>
    <n v="112"/>
    <n v="154.62928584652374"/>
    <s v=""/>
    <s v="Independent Movies, Sci-Fi &amp; Fantasy, Thrillers"/>
    <x v="15"/>
    <s v="Independent Movies, Sci-Fi &amp; Fantasy, Thrillers"/>
    <n v="3"/>
  </r>
  <r>
    <n v="8554"/>
    <x v="4476"/>
    <x v="0"/>
    <x v="4474"/>
    <s v="Jay Russell"/>
    <s v="Emily Watson, Alex Etel, Ben Chaplin, David Morrissey, Brian Cox, Priyanka Xi, Marshall Napier, Joel Tobeck, Erroll Shand, Craig Hall"/>
    <n v="10"/>
    <x v="39"/>
    <s v="New Zealand, United Kingdom, Australia"/>
    <n v="3"/>
    <x v="6"/>
    <x v="37"/>
    <x v="7"/>
    <s v="112 min"/>
    <n v="112"/>
    <n v="112"/>
    <n v="154.62928584652374"/>
    <s v=""/>
    <s v="Children &amp; Family Movies"/>
    <x v="0"/>
    <s v="Children &amp; Family Movies"/>
    <n v="1"/>
  </r>
  <r>
    <n v="8779"/>
    <x v="4477"/>
    <x v="0"/>
    <x v="4475"/>
    <s v="Saratswadee Wongsomphet"/>
    <s v="Supanart Jittaleela, Sushar Manaying, Nisa Boonsantear, Apittha Khlaiudom, Apapattra Meesang"/>
    <n v="5"/>
    <x v="51"/>
    <s v="Thailand"/>
    <n v="1"/>
    <x v="610"/>
    <x v="11"/>
    <x v="6"/>
    <s v="112 min"/>
    <n v="112"/>
    <n v="112"/>
    <n v="154.62928584652374"/>
    <s v=""/>
    <s v="International Movies, LGBTQ Movies, Romantic Movies"/>
    <x v="7"/>
    <s v="International Movies, LGBTQ Movies, Romantic Movies"/>
    <n v="3"/>
  </r>
  <r>
    <n v="69"/>
    <x v="4478"/>
    <x v="0"/>
    <x v="4476"/>
    <s v="Hanns-Bruno Kammert√∂ns, Vanessa N√∂cker, Michael Wech"/>
    <s v="Michael Schumacher"/>
    <n v="1"/>
    <x v="2"/>
    <m/>
    <n v="0"/>
    <x v="698"/>
    <x v="6"/>
    <x v="1"/>
    <s v="113 min"/>
    <n v="113"/>
    <n v="113"/>
    <n v="180.49929073968963"/>
    <s v=""/>
    <s v="Documentaries, International Movies, Sports Movies"/>
    <x v="3"/>
    <s v="Documentaries, International Movies, Sports Movies"/>
    <n v="3"/>
  </r>
  <r>
    <n v="136"/>
    <x v="4479"/>
    <x v="0"/>
    <x v="4477"/>
    <s v="Renny Harlin"/>
    <s v="Sylvester Stallone, John Lithgow, Michael Rooker, Janine Turner, Rex Linn, Caroline Goodall, Leon, Craig Fairbrass, Ralph Waite, Max Perlich, Paul Winfield"/>
    <n v="11"/>
    <x v="0"/>
    <s v="United States, Italy, France, Japan"/>
    <n v="4"/>
    <x v="344"/>
    <x v="31"/>
    <x v="12"/>
    <s v="113 min"/>
    <n v="113"/>
    <n v="113"/>
    <n v="180.49929073968963"/>
    <s v=""/>
    <s v="Action &amp; Adventure"/>
    <x v="1"/>
    <s v="Action &amp; Adventure"/>
    <n v="1"/>
  </r>
  <r>
    <n v="212"/>
    <x v="4480"/>
    <x v="0"/>
    <x v="4478"/>
    <s v="Bhushan Patel"/>
    <s v="Sunny Leone, Saahil Prem, Parvin Dabas, Sandhya Mridul, Divya Dutta, Soniya Mehra, Kainaz Motivala, Karan Mehra"/>
    <n v="8"/>
    <x v="17"/>
    <s v="India"/>
    <n v="1"/>
    <x v="1008"/>
    <x v="0"/>
    <x v="5"/>
    <s v="113 min"/>
    <n v="113"/>
    <n v="113"/>
    <n v="180.49929073968963"/>
    <s v=""/>
    <s v="Horror Movies, International Movies"/>
    <x v="9"/>
    <s v="Horror Movies, International Movies"/>
    <n v="2"/>
  </r>
  <r>
    <n v="336"/>
    <x v="4481"/>
    <x v="0"/>
    <x v="4479"/>
    <s v="Joe Roth"/>
    <s v="Samuel L. Jackson, Julianne Moore, Edie Falco, Ron Eldard, William Forsythe, Aunjanue Ellis, Anthony Mackie, LaTanya Richardson Jackson, Clarke Peters, Peter Friedman, Domenick Lombardozzi"/>
    <n v="11"/>
    <x v="0"/>
    <s v="United States"/>
    <n v="1"/>
    <x v="757"/>
    <x v="24"/>
    <x v="12"/>
    <s v="113 min"/>
    <n v="113"/>
    <n v="113"/>
    <n v="180.49929073968963"/>
    <s v=""/>
    <s v="Dramas, Thrillers"/>
    <x v="2"/>
    <s v="Dramas, Thrillers"/>
    <n v="2"/>
  </r>
  <r>
    <n v="453"/>
    <x v="4482"/>
    <x v="0"/>
    <x v="4480"/>
    <s v="Hadrah Daeng Ratu"/>
    <s v="Nadya Arina, Refal Hady, Giorgino Abraham, Anggika Bolsterli, Laura Theux, Christine Hakim, Unique Priscilla, Karina Suwandi, Mathias Muchus, Ayu Laksmi, I Made Sidia, Dominique Sanda, Bryan Domani, Wafda Saifan, Yayu Unru, Dave Hendrik"/>
    <n v="16"/>
    <x v="43"/>
    <s v="Indonesia"/>
    <n v="1"/>
    <x v="784"/>
    <x v="6"/>
    <x v="6"/>
    <s v="113 min"/>
    <n v="113"/>
    <n v="113"/>
    <n v="180.49929073968963"/>
    <s v=""/>
    <s v="Comedies, Dramas, International Movies"/>
    <x v="4"/>
    <s v="Comedies, Dramas, International Movies"/>
    <n v="3"/>
  </r>
  <r>
    <n v="603"/>
    <x v="4483"/>
    <x v="0"/>
    <x v="4481"/>
    <s v="John G. Avildsen"/>
    <s v="Ralph Macchio, Pat Morita, Nobu McCarthy, Tamlyn Tomita, Yuji Okumoto, Joey Miyashima, Marc Hayashi, Danny Kamekona, Tony O'Dell, Martin Kove, William Zabka"/>
    <n v="11"/>
    <x v="0"/>
    <s v="United States"/>
    <n v="1"/>
    <x v="132"/>
    <x v="45"/>
    <x v="7"/>
    <s v="113 min"/>
    <n v="113"/>
    <n v="113"/>
    <n v="180.49929073968963"/>
    <s v=""/>
    <s v="Action &amp; Adventure, Children &amp; Family Movies, Dramas"/>
    <x v="1"/>
    <s v="Action &amp; Adventure, Children &amp; Family Movies, Dramas"/>
    <n v="3"/>
  </r>
  <r>
    <n v="736"/>
    <x v="4484"/>
    <x v="0"/>
    <x v="4482"/>
    <s v="Prabhakaran"/>
    <s v="Kathir, Soori, Rahasya Gorak, Ashvatt"/>
    <n v="4"/>
    <x v="17"/>
    <s v="India"/>
    <n v="1"/>
    <x v="122"/>
    <x v="6"/>
    <x v="6"/>
    <s v="113 min"/>
    <n v="113"/>
    <n v="113"/>
    <n v="180.49929073968963"/>
    <s v=""/>
    <s v="Comedies, Dramas, International Movies"/>
    <x v="4"/>
    <s v="Comedies, Dramas, International Movies"/>
    <n v="3"/>
  </r>
  <r>
    <n v="944"/>
    <x v="4485"/>
    <x v="0"/>
    <x v="4483"/>
    <s v="Jeff Wadlow"/>
    <s v="Sean Faris, Amber Heard, Cam Gigandet, Evan Peters, Leslie Hope, Djimon Hounsou, Wyatt Smith, Affion Crockett, Neil Brown Jr., Lauren Leech, Tilky Jones, Steven Crowley, Tom Nowicki"/>
    <n v="13"/>
    <x v="0"/>
    <s v="United States"/>
    <n v="1"/>
    <x v="475"/>
    <x v="13"/>
    <x v="2"/>
    <s v="113 min"/>
    <n v="113"/>
    <n v="113"/>
    <n v="180.49929073968963"/>
    <s v=""/>
    <s v="Action &amp; Adventure, Dramas, Sports Movies"/>
    <x v="1"/>
    <s v="Action &amp; Adventure, Dramas, Sports Movies"/>
    <n v="3"/>
  </r>
  <r>
    <n v="959"/>
    <x v="4486"/>
    <x v="0"/>
    <x v="4484"/>
    <s v="Tosin Igho"/>
    <s v="Efa Iwara, Richard Mofe-Damijo, Bimbo Manuel, Daddy Showkey, Patrick Diabuah, Uche Nwaefuna, Eriakha Edgar, Evaezi Ogoro, Sadiq Daba, Uzikwendu, Koffi tha guru, Orezi, Tomi Odunsi"/>
    <n v="13"/>
    <x v="2"/>
    <m/>
    <n v="0"/>
    <x v="758"/>
    <x v="2"/>
    <x v="1"/>
    <s v="113 min"/>
    <n v="113"/>
    <n v="113"/>
    <n v="180.49929073968963"/>
    <s v=""/>
    <s v="Dramas, International Movies"/>
    <x v="2"/>
    <s v="Dramas, International Movies"/>
    <n v="2"/>
  </r>
  <r>
    <n v="975"/>
    <x v="4487"/>
    <x v="0"/>
    <x v="4485"/>
    <s v="Seema Pahwa"/>
    <s v="Supriya Pathak, Parambrata Chatterjee, Konkona Sen Sharma, Vikrant Massey, Manoj Pahwa, Vinay Pathak, Ninad Kamat, Naseeruddin Shah"/>
    <n v="8"/>
    <x v="17"/>
    <s v="India"/>
    <n v="1"/>
    <x v="111"/>
    <x v="2"/>
    <x v="1"/>
    <s v="113 min"/>
    <n v="113"/>
    <n v="113"/>
    <n v="180.49929073968963"/>
    <s v=""/>
    <s v="Dramas, Independent Movies, International Movies"/>
    <x v="2"/>
    <s v="Dramas, Independent Movies, International Movies"/>
    <n v="3"/>
  </r>
  <r>
    <n v="1111"/>
    <x v="4488"/>
    <x v="0"/>
    <x v="4486"/>
    <s v="Sylvie Verheyde"/>
    <s v="Karole Rocher, Garance Marillier, Roschdy Zem, Pierre Deladonchamps, Liah O'Prey, Paul Hamy, Myl√®ne Jampano√Ø, Hafsia Herzi, Regina Anikiy, Annabelle Belmondo, Jos√©phine de La Baume"/>
    <n v="11"/>
    <x v="11"/>
    <s v="France"/>
    <n v="1"/>
    <x v="980"/>
    <x v="6"/>
    <x v="5"/>
    <s v="113 min"/>
    <n v="113"/>
    <n v="113"/>
    <n v="180.49929073968963"/>
    <s v=""/>
    <s v="Dramas, International Movies"/>
    <x v="2"/>
    <s v="Dramas, International Movies"/>
    <n v="2"/>
  </r>
  <r>
    <n v="1191"/>
    <x v="4489"/>
    <x v="0"/>
    <x v="4487"/>
    <s v="Liam O'Donnell"/>
    <s v="Lindsey Morgan, Jonathan Howard, Daniel Bernhardt, Rhona Mitra, James Cosmo, Yayan Ruhian, Alexander Siddig, Cha-Lee Yoon, Ieva Andrejevaite, Jeremy Fitzgerald"/>
    <n v="10"/>
    <x v="6"/>
    <s v="United Kingdom, United States"/>
    <n v="2"/>
    <x v="48"/>
    <x v="1"/>
    <x v="12"/>
    <s v="113 min"/>
    <n v="113"/>
    <n v="113"/>
    <n v="180.49929073968963"/>
    <s v=""/>
    <s v="Action &amp; Adventure"/>
    <x v="1"/>
    <s v="Action &amp; Adventure"/>
    <n v="1"/>
  </r>
  <r>
    <n v="1234"/>
    <x v="4490"/>
    <x v="0"/>
    <x v="4488"/>
    <s v="Kayode Kasum"/>
    <s v="Toyin Abraham, Broda Shaggi, Calabar Chic, Munirat Antoinette Lecky, Khafi Kareem, Bukola Oshibowale, Adebimpe Akintunde, Temisan Emmanuel, Olaniyi Afonja, Sydney Egere"/>
    <n v="10"/>
    <x v="9"/>
    <s v="Nigeria"/>
    <n v="1"/>
    <x v="651"/>
    <x v="1"/>
    <x v="1"/>
    <s v="113 min"/>
    <n v="113"/>
    <n v="113"/>
    <n v="180.49929073968963"/>
    <s v=""/>
    <s v="Comedies, International Movies"/>
    <x v="4"/>
    <s v="Comedies, International Movies"/>
    <n v="2"/>
  </r>
  <r>
    <n v="1344"/>
    <x v="4491"/>
    <x v="0"/>
    <x v="4489"/>
    <s v="Mich√®le Ohayon"/>
    <m/>
    <n v="0"/>
    <x v="0"/>
    <s v="United States"/>
    <n v="1"/>
    <x v="864"/>
    <x v="6"/>
    <x v="12"/>
    <s v="113 min"/>
    <n v="113"/>
    <n v="113"/>
    <n v="180.49929073968963"/>
    <s v=""/>
    <s v="Documentaries"/>
    <x v="3"/>
    <s v="Documentaries"/>
    <n v="1"/>
  </r>
  <r>
    <n v="1367"/>
    <x v="4492"/>
    <x v="0"/>
    <x v="4490"/>
    <s v="Marco Pontecorvo"/>
    <s v="Joaquim de Almeida, Goran Visnjic, Stephanie Gil, Alejandra Howard, Jorge Lamelas, L√∫cia Moniz, Marco D'Almeida, Joana Ribeiro, Carla Chambel, Elmano Sancho, Harvey Keitel, Sonia Braga"/>
    <n v="12"/>
    <x v="46"/>
    <s v="Portugal, United States"/>
    <n v="2"/>
    <x v="897"/>
    <x v="1"/>
    <x v="2"/>
    <s v="113 min"/>
    <n v="113"/>
    <n v="113"/>
    <n v="180.49929073968963"/>
    <s v=""/>
    <s v="Dramas, Faith &amp; Spirituality"/>
    <x v="2"/>
    <s v="Dramas, Faith &amp; Spirituality"/>
    <n v="2"/>
  </r>
  <r>
    <n v="1371"/>
    <x v="4493"/>
    <x v="0"/>
    <x v="4491"/>
    <s v="Simon Stone"/>
    <s v="Carey Mulligan, Ralph Fiennes, Lily James, Johnny Flynn, Ben Chaplin, Ken Stott"/>
    <n v="6"/>
    <x v="6"/>
    <s v="United Kingdom"/>
    <n v="1"/>
    <x v="1367"/>
    <x v="6"/>
    <x v="2"/>
    <s v="113 min"/>
    <n v="113"/>
    <n v="113"/>
    <n v="180.49929073968963"/>
    <s v=""/>
    <s v="Dramas, International Movies"/>
    <x v="2"/>
    <s v="Dramas, International Movies"/>
    <n v="2"/>
  </r>
  <r>
    <n v="1468"/>
    <x v="4494"/>
    <x v="0"/>
    <x v="4492"/>
    <s v="Jaume Collet-Serra"/>
    <s v="Liam Neeson, Diane Kruger, January Jones, Aidan Quinn, Bruno Ganz, Frank Langella, Sebastian Koch, Olivier Schneider, Stipe Erceg, Rainer Bock"/>
    <n v="10"/>
    <x v="6"/>
    <s v="United Kingdom, Germany, France, United States"/>
    <n v="4"/>
    <x v="225"/>
    <x v="12"/>
    <x v="2"/>
    <s v="113 min"/>
    <n v="113"/>
    <n v="113"/>
    <n v="180.49929073968963"/>
    <s v=""/>
    <s v="Action &amp; Adventure, Thrillers"/>
    <x v="1"/>
    <s v="Action &amp; Adventure, Thrillers"/>
    <n v="2"/>
  </r>
  <r>
    <n v="1595"/>
    <x v="4495"/>
    <x v="0"/>
    <x v="4493"/>
    <m/>
    <s v="Demet Akbaƒü, Haluk Bilginer, El√ßin Sangu, Fƒ±rat Tanƒ±≈ü, Alican Y√ºcesoy, Emre Kƒ±vƒ±lcƒ±m, Hakan Eke, ƒ∞hsan Ceylan, Bimen Zartar"/>
    <n v="9"/>
    <x v="61"/>
    <s v="Turkey"/>
    <n v="1"/>
    <x v="170"/>
    <x v="1"/>
    <x v="5"/>
    <s v="113 min"/>
    <n v="113"/>
    <n v="113"/>
    <n v="180.49929073968963"/>
    <s v=""/>
    <s v="Comedies, International Movies"/>
    <x v="4"/>
    <s v="Comedies, International Movies"/>
    <n v="2"/>
  </r>
  <r>
    <n v="2031"/>
    <x v="4496"/>
    <x v="0"/>
    <x v="4494"/>
    <s v="Arati Kadav"/>
    <s v="Vikrant Massey, Shweta Tripathi, Nandu Madhav, Konkona Sen Sharma, Biswapati Sarkar, Ritwik Bhaumik, Prabal Panjabi, Hansal Mehta"/>
    <n v="8"/>
    <x v="17"/>
    <s v="India"/>
    <n v="1"/>
    <x v="1094"/>
    <x v="1"/>
    <x v="1"/>
    <s v="113 min"/>
    <n v="113"/>
    <n v="113"/>
    <n v="180.49929073968963"/>
    <s v=""/>
    <s v="Comedies, Dramas, Independent Movies"/>
    <x v="4"/>
    <s v="Comedies, Dramas, Independent Movies"/>
    <n v="3"/>
  </r>
  <r>
    <n v="2133"/>
    <x v="4497"/>
    <x v="0"/>
    <x v="4495"/>
    <s v="Henry Joost, Ariel Schulman"/>
    <s v="Jamie Foxx, Joseph Gordon-Levitt, Dominique Fishback, Rodrigo Santoro, Courtney B. Vance, Amy Landecker, Machine Gun Kelly, Tait Fletcher, Allen Maldonado, Andrene Ward-Hammond"/>
    <n v="10"/>
    <x v="0"/>
    <s v="United States"/>
    <n v="1"/>
    <x v="275"/>
    <x v="1"/>
    <x v="12"/>
    <s v="113 min"/>
    <n v="113"/>
    <n v="113"/>
    <n v="180.49929073968963"/>
    <s v=""/>
    <s v="Action &amp; Adventure"/>
    <x v="1"/>
    <s v="Action &amp; Adventure"/>
    <n v="1"/>
  </r>
  <r>
    <n v="2142"/>
    <x v="4498"/>
    <x v="0"/>
    <x v="4496"/>
    <s v="Sharan Sharma"/>
    <s v="Janhvi Kapoor, Pankaj Tripathi, Angad Bedi, Viineet Kumar, Manav Vij, Ayesha Raza Mishra"/>
    <n v="6"/>
    <x v="17"/>
    <s v="India"/>
    <n v="1"/>
    <x v="885"/>
    <x v="1"/>
    <x v="1"/>
    <s v="113 min"/>
    <n v="113"/>
    <n v="113"/>
    <n v="180.49929073968963"/>
    <s v=""/>
    <s v="Action &amp; Adventure, Dramas, International Movies"/>
    <x v="1"/>
    <s v="Action &amp; Adventure, Dramas, International Movies"/>
    <n v="3"/>
  </r>
  <r>
    <n v="2148"/>
    <x v="4499"/>
    <x v="0"/>
    <x v="4497"/>
    <s v="Kunle Afolayan"/>
    <s v="Joke Silva, Omowunmi Dada, Bimbo Akintola, Femi Adebayo, Kayode Olaiya, Ali Nuhu, Yvonne Jegede, Toyin Abraham, Adebayo Salami, Ayo Mogaji, Magaji Mijinyawa"/>
    <n v="11"/>
    <x v="2"/>
    <m/>
    <n v="0"/>
    <x v="932"/>
    <x v="5"/>
    <x v="1"/>
    <s v="113 min"/>
    <n v="113"/>
    <n v="113"/>
    <n v="180.49929073968963"/>
    <s v=""/>
    <s v="Dramas, International Movies"/>
    <x v="2"/>
    <s v="Dramas, International Movies"/>
    <n v="2"/>
  </r>
  <r>
    <n v="2408"/>
    <x v="4500"/>
    <x v="0"/>
    <x v="4498"/>
    <s v="George Gallo"/>
    <s v="Luke Wilson, Giovanni Ribisi, Gabriel Macht, James Caan, Jacinda Barrett, Kevin Pollak, Laura Ramsey, Rade Serbedzija, Terry Crews, Kelsey Grammer"/>
    <n v="10"/>
    <x v="0"/>
    <s v="United States"/>
    <n v="1"/>
    <x v="1420"/>
    <x v="16"/>
    <x v="12"/>
    <s v="113 min"/>
    <n v="113"/>
    <n v="113"/>
    <n v="180.49929073968963"/>
    <s v=""/>
    <s v="Comedies, Dramas, Independent Movies"/>
    <x v="4"/>
    <s v="Comedies, Dramas, Independent Movies"/>
    <n v="3"/>
  </r>
  <r>
    <n v="2776"/>
    <x v="4501"/>
    <x v="0"/>
    <x v="4499"/>
    <s v="Nawapol Thamrongrattanarit"/>
    <s v="Chutimon Chuengcharoensukying, Sunny Suwanmethanont, Sarika Sartsilpsupa, Thirawat Ngosawang, Apasiri Nitibhon, Patcha Kitchaicharoen"/>
    <n v="6"/>
    <x v="51"/>
    <s v="Thailand"/>
    <n v="1"/>
    <x v="28"/>
    <x v="2"/>
    <x v="5"/>
    <s v="113 min"/>
    <n v="113"/>
    <n v="113"/>
    <n v="180.49929073968963"/>
    <s v=""/>
    <s v="Dramas, International Movies, Romantic Movies"/>
    <x v="2"/>
    <s v="Dramas, International Movies, Romantic Movies"/>
    <n v="3"/>
  </r>
  <r>
    <n v="2804"/>
    <x v="4502"/>
    <x v="0"/>
    <x v="4500"/>
    <s v="Masaaki Yuasa"/>
    <s v="Kanon Tani, Shota Shimoda, Shinichi Shinohara, Akira Emoto, Soma Saito, Minako Kotobuki, Daigo, Nobu"/>
    <n v="8"/>
    <x v="1"/>
    <s v="Japan"/>
    <n v="1"/>
    <x v="982"/>
    <x v="3"/>
    <x v="7"/>
    <s v="113 min"/>
    <n v="113"/>
    <n v="113"/>
    <n v="180.49929073968963"/>
    <s v=""/>
    <s v="Anime Features, Music &amp; Musicals, Sci-Fi &amp; Fantasy"/>
    <x v="10"/>
    <s v="Anime Features, Music &amp; Musicals, Sci-Fi &amp; Fantasy"/>
    <n v="3"/>
  </r>
  <r>
    <n v="2915"/>
    <x v="4503"/>
    <x v="0"/>
    <x v="4501"/>
    <s v="Oliver Kienle"/>
    <s v="Lisa Vicari, Dennis Mojen, Walid Al-Atiyat, Christina Hecke, Zo√´ Straub, Lisa Hagmeister, Hans-Jochen Wagner, Andr√© Eisermann, Ernst St√∂tzner"/>
    <n v="9"/>
    <x v="10"/>
    <s v="Germany"/>
    <n v="1"/>
    <x v="114"/>
    <x v="1"/>
    <x v="5"/>
    <s v="113 min"/>
    <n v="113"/>
    <n v="113"/>
    <n v="180.49929073968963"/>
    <s v=""/>
    <s v="Comedies, International Movies, Romantic Movies"/>
    <x v="4"/>
    <s v="Comedies, International Movies, Romantic Movies"/>
    <n v="3"/>
  </r>
  <r>
    <n v="3113"/>
    <x v="4504"/>
    <x v="0"/>
    <x v="4502"/>
    <s v="Omoni Oboli"/>
    <s v="Omoni Oboli, Majid Michel, Ayo Makun, Uru Eke, Ime Bishop Umoh, Lepacious Bose, Seun Akindele, Sylvia Oluchy, Chika Chukwu"/>
    <n v="9"/>
    <x v="9"/>
    <s v="Nigeria"/>
    <n v="1"/>
    <x v="682"/>
    <x v="0"/>
    <x v="1"/>
    <s v="113 min"/>
    <n v="113"/>
    <n v="113"/>
    <n v="180.49929073968963"/>
    <s v=""/>
    <s v="Dramas, International Movies, Romantic Movies"/>
    <x v="2"/>
    <s v="Dramas, International Movies, Romantic Movies"/>
    <n v="3"/>
  </r>
  <r>
    <n v="3719"/>
    <x v="4505"/>
    <x v="0"/>
    <x v="4503"/>
    <s v="Miguel Cohan, Miguel Cohan"/>
    <s v="Oscar Mart√≠nez, Dolores Fonzi, Diego Vel√°zquez, Paulina Garcia, Luis Gnecco, Malena S√°nchez, Emilio Vodanovich, Norman Briski"/>
    <n v="8"/>
    <x v="25"/>
    <s v="Argentina, United States"/>
    <n v="2"/>
    <x v="444"/>
    <x v="2"/>
    <x v="5"/>
    <s v="113 min"/>
    <n v="113"/>
    <n v="113"/>
    <n v="180.49929073968963"/>
    <s v=""/>
    <s v="Dramas, Independent Movies, International Movies"/>
    <x v="2"/>
    <s v="Dramas, Independent Movies, International Movies"/>
    <n v="3"/>
  </r>
  <r>
    <n v="3740"/>
    <x v="4506"/>
    <x v="0"/>
    <x v="4504"/>
    <s v="Sanjay Jadhav"/>
    <s v="Abhay Mahajan, Dipti Sati, Mayur More, Shubhangi Tambale, Chetan Dalvi, Nilesh Diwekar"/>
    <n v="6"/>
    <x v="17"/>
    <s v="India"/>
    <n v="1"/>
    <x v="135"/>
    <x v="2"/>
    <x v="1"/>
    <s v="113 min"/>
    <n v="113"/>
    <n v="113"/>
    <n v="180.49929073968963"/>
    <s v=""/>
    <s v="Comedies, International Movies, Romantic Movies"/>
    <x v="4"/>
    <s v="Comedies, International Movies, Romantic Movies"/>
    <n v="3"/>
  </r>
  <r>
    <n v="3906"/>
    <x v="4507"/>
    <x v="0"/>
    <x v="4505"/>
    <s v="Alan Rickman"/>
    <s v="Kate Winslet, Matthias Schoenaerts, Alan Rickman, Stanley Tucci, Helen McCrory, Steven Waddington, Jennifer Ehle, Rupert Penry-Jones, Paula Paul, Danny Webb, Phyllida Law"/>
    <n v="11"/>
    <x v="6"/>
    <s v="United Kingdom"/>
    <n v="1"/>
    <x v="236"/>
    <x v="0"/>
    <x v="12"/>
    <s v="113 min"/>
    <n v="113"/>
    <n v="113"/>
    <n v="180.49929073968963"/>
    <s v=""/>
    <s v="Dramas, Independent Movies, International Movies"/>
    <x v="2"/>
    <s v="Dramas, Independent Movies, International Movies"/>
    <n v="3"/>
  </r>
  <r>
    <n v="4077"/>
    <x v="4508"/>
    <x v="0"/>
    <x v="4506"/>
    <s v="Cathy Garcia-Molina"/>
    <s v="Kathryn Bernardo, Daniel Padilla, Richard Gomez, Dawn Zulueta, Sofia Andres, Khalil Ramos, Ian Veneracion, Pamu Pamorada, Igi Boy Flores, Marco Gumabao"/>
    <n v="10"/>
    <x v="48"/>
    <s v="Philippines"/>
    <n v="1"/>
    <x v="1291"/>
    <x v="0"/>
    <x v="1"/>
    <s v="113 min"/>
    <n v="113"/>
    <n v="113"/>
    <n v="180.49929073968963"/>
    <s v=""/>
    <s v="Dramas, International Movies, Romantic Movies"/>
    <x v="2"/>
    <s v="Dramas, International Movies, Romantic Movies"/>
    <n v="3"/>
  </r>
  <r>
    <n v="4147"/>
    <x v="4509"/>
    <x v="0"/>
    <x v="4507"/>
    <s v="Dan Gilroy"/>
    <s v="Jake Gyllenhaal, Rene Russo, Zawe Ashton, Toni Collette, John Malkovich, Natalia Dyer, Daveed Diggs, Tom Sturridge"/>
    <n v="8"/>
    <x v="0"/>
    <s v="United States"/>
    <n v="1"/>
    <x v="33"/>
    <x v="2"/>
    <x v="12"/>
    <s v="113 min"/>
    <n v="113"/>
    <n v="113"/>
    <n v="180.49929073968963"/>
    <s v=""/>
    <s v="Dramas, Thrillers"/>
    <x v="2"/>
    <s v="Dramas, Thrillers"/>
    <n v="2"/>
  </r>
  <r>
    <n v="4339"/>
    <x v="4510"/>
    <x v="0"/>
    <x v="4508"/>
    <s v="Johnnie To"/>
    <s v="Louis Koo, Gao Yuanyuan, Miriam Chin Wah Yeung, Vic Chou, Daniel Wu"/>
    <n v="5"/>
    <x v="50"/>
    <s v="Hong Kong, China"/>
    <n v="2"/>
    <x v="42"/>
    <x v="0"/>
    <x v="1"/>
    <s v="113 min"/>
    <n v="113"/>
    <n v="113"/>
    <n v="180.49929073968963"/>
    <s v=""/>
    <s v="Comedies, International Movies, Romantic Movies"/>
    <x v="4"/>
    <s v="Comedies, International Movies, Romantic Movies"/>
    <n v="3"/>
  </r>
  <r>
    <n v="4774"/>
    <x v="4511"/>
    <x v="0"/>
    <x v="4509"/>
    <s v="David M. Rosenthal"/>
    <s v="Theo James, Forest Whitaker, Kat Graham, Nicole Ari Parker, Mark O'Brien, Grace Dove"/>
    <n v="6"/>
    <x v="0"/>
    <s v="United States"/>
    <n v="1"/>
    <x v="482"/>
    <x v="5"/>
    <x v="5"/>
    <s v="113 min"/>
    <n v="113"/>
    <n v="113"/>
    <n v="180.49929073968963"/>
    <s v=""/>
    <s v="Action &amp; Adventure, Sci-Fi &amp; Fantasy"/>
    <x v="1"/>
    <s v="Action &amp; Adventure, Sci-Fi &amp; Fantasy"/>
    <n v="2"/>
  </r>
  <r>
    <n v="4830"/>
    <x v="4512"/>
    <x v="0"/>
    <x v="4510"/>
    <s v="Ram√≥n Salazar"/>
    <s v="B√°rbara Lennie, Susi S√°nchez, Miguel √Ångel Sol√°, Richard Bohringer"/>
    <n v="4"/>
    <x v="14"/>
    <s v="Spain"/>
    <n v="1"/>
    <x v="192"/>
    <x v="3"/>
    <x v="2"/>
    <s v="113 min"/>
    <n v="113"/>
    <n v="113"/>
    <n v="180.49929073968963"/>
    <s v=""/>
    <s v="Dramas, Independent Movies, International Movies"/>
    <x v="2"/>
    <s v="Dramas, Independent Movies, International Movies"/>
    <n v="3"/>
  </r>
  <r>
    <n v="4877"/>
    <x v="4513"/>
    <x v="0"/>
    <x v="4511"/>
    <s v="Isabelle Nanty"/>
    <s v="Dany Boon"/>
    <n v="1"/>
    <x v="11"/>
    <s v="France"/>
    <n v="1"/>
    <x v="137"/>
    <x v="5"/>
    <x v="5"/>
    <s v="113 min"/>
    <n v="113"/>
    <n v="113"/>
    <n v="180.49929073968963"/>
    <s v=""/>
    <s v="Stand-Up Comedy"/>
    <x v="8"/>
    <s v="Stand-Up Comedy"/>
    <n v="1"/>
  </r>
  <r>
    <n v="5228"/>
    <x v="4514"/>
    <x v="0"/>
    <x v="4512"/>
    <s v="Noah Baumbach"/>
    <s v="Adam Sandler, Ben Stiller, Dustin Hoffman, Elizabeth Marvel, Grace Van Patten, Emma Thompson, Candice Bergen, Rebecca Miller, Danny Flaherty, Sakina Jaffrey, Adam David Thompson"/>
    <n v="11"/>
    <x v="0"/>
    <s v="United States"/>
    <n v="1"/>
    <x v="218"/>
    <x v="3"/>
    <x v="5"/>
    <s v="113 min"/>
    <n v="113"/>
    <n v="113"/>
    <n v="180.49929073968963"/>
    <s v=""/>
    <s v="Comedies, Dramas, Independent Movies"/>
    <x v="4"/>
    <s v="Comedies, Dramas, Independent Movies"/>
    <n v="3"/>
  </r>
  <r>
    <n v="5311"/>
    <x v="4515"/>
    <x v="0"/>
    <x v="4513"/>
    <s v="Gast√≥n Duprat, Mariano Cohn"/>
    <s v="Oscar Mart√≠nez, Dady Brieva, Andrea Frigerio, Nora Navas, Manuel Vicente, Bel√©n Chavanne, Marcelo D'Andrea, Gustavo Garz√≥n"/>
    <n v="8"/>
    <x v="25"/>
    <s v="Argentina, Spain"/>
    <n v="2"/>
    <x v="87"/>
    <x v="9"/>
    <x v="5"/>
    <s v="113 min"/>
    <n v="113"/>
    <n v="113"/>
    <n v="180.49929073968963"/>
    <s v=""/>
    <s v="Comedies, Dramas, International Movies"/>
    <x v="4"/>
    <s v="Comedies, Dramas, International Movies"/>
    <n v="3"/>
  </r>
  <r>
    <n v="5314"/>
    <x v="4516"/>
    <x v="0"/>
    <x v="4514"/>
    <s v="Israel Adri√°n Caetano"/>
    <s v="Leonardo Sbaraglia, Daniel Hendler, √Ångela Molina, Ali√°n Devetac, Pablo Cedr√≥n, Alejandra Flechner"/>
    <n v="6"/>
    <x v="25"/>
    <s v="Argentina, Uruguay, Spain, France"/>
    <n v="4"/>
    <x v="87"/>
    <x v="3"/>
    <x v="5"/>
    <s v="113 min"/>
    <n v="113"/>
    <n v="113"/>
    <n v="180.49929073968963"/>
    <s v=""/>
    <s v="Dramas, International Movies"/>
    <x v="2"/>
    <s v="Dramas, International Movies"/>
    <n v="2"/>
  </r>
  <r>
    <n v="5323"/>
    <x v="4517"/>
    <x v="0"/>
    <x v="4515"/>
    <s v="Daniel Lindsay, T.J. Martin"/>
    <s v="Montrail 'Money' Brown, O.C. Brown, Bill Courtney, Chavis Daniels"/>
    <n v="4"/>
    <x v="0"/>
    <s v="United States"/>
    <n v="1"/>
    <x v="1421"/>
    <x v="12"/>
    <x v="2"/>
    <s v="113 min"/>
    <n v="113"/>
    <n v="113"/>
    <n v="180.49929073968963"/>
    <s v=""/>
    <s v="Documentaries, Sports Movies"/>
    <x v="3"/>
    <s v="Documentaries, Sports Movies"/>
    <n v="2"/>
  </r>
  <r>
    <n v="5523"/>
    <x v="4518"/>
    <x v="0"/>
    <x v="4516"/>
    <s v="Fernando Coimbra"/>
    <s v="Nicholas Hoult, Logan Marshall-Green, Henry Cavill, Glen Powell, Neil Brown Jr., Beau Knapp, Sammy Sheik, Gonzalo Menendez"/>
    <n v="8"/>
    <x v="0"/>
    <s v="United States"/>
    <n v="1"/>
    <x v="710"/>
    <x v="3"/>
    <x v="5"/>
    <s v="113 min"/>
    <n v="113"/>
    <n v="113"/>
    <n v="180.49929073968963"/>
    <s v=""/>
    <s v="Action &amp; Adventure, Dramas, Independent Movies"/>
    <x v="1"/>
    <s v="Action &amp; Adventure, Dramas, Independent Movies"/>
    <n v="3"/>
  </r>
  <r>
    <n v="5711"/>
    <x v="4519"/>
    <x v="0"/>
    <x v="4517"/>
    <s v="Qaushiq Mukherjee"/>
    <s v="Joyraj Bhattacharya, Rii, Soumyak Kanti DeBiswas, Anubrata Basu, Tillotama Shome, Maya Tideman, Tinu Verghese, Immaduddin Shah, Sayani Gupta"/>
    <n v="9"/>
    <x v="17"/>
    <s v="India"/>
    <n v="1"/>
    <x v="875"/>
    <x v="11"/>
    <x v="1"/>
    <s v="113 min"/>
    <n v="113"/>
    <n v="113"/>
    <n v="180.49929073968963"/>
    <s v=""/>
    <s v="Dramas, Independent Movies, International Movies"/>
    <x v="2"/>
    <s v="Dramas, Independent Movies, International Movies"/>
    <n v="3"/>
  </r>
  <r>
    <n v="5991"/>
    <x v="4520"/>
    <x v="0"/>
    <x v="4518"/>
    <s v="Daniel Lee"/>
    <s v="Donnie Yen, Zhao Wei, Wu Chun, Law Kar-Ying, Kate Tsui, Yuwu Qi, Wu Ma, Chen Kuan Tai, Sammo Kam-Bo Hung, Chen Zhi Hui, Damian Lau, Xiang Dong Xu"/>
    <n v="12"/>
    <x v="50"/>
    <s v="Hong Kong, China, Singapore"/>
    <n v="3"/>
    <x v="283"/>
    <x v="10"/>
    <x v="12"/>
    <s v="113 min"/>
    <n v="113"/>
    <n v="113"/>
    <n v="180.49929073968963"/>
    <s v=""/>
    <s v="Action &amp; Adventure, International Movies"/>
    <x v="1"/>
    <s v="Action &amp; Adventure, International Movies"/>
    <n v="2"/>
  </r>
  <r>
    <n v="6161"/>
    <x v="4521"/>
    <x v="0"/>
    <x v="4519"/>
    <s v="Carlos Marques-Marcet"/>
    <s v="Oona Chaplin, Natalia Tena, David Verdaguer, Geraldine Chaplin"/>
    <n v="4"/>
    <x v="14"/>
    <s v="Spain"/>
    <n v="1"/>
    <x v="684"/>
    <x v="3"/>
    <x v="5"/>
    <s v="113 min"/>
    <n v="113"/>
    <n v="113"/>
    <n v="180.49929073968963"/>
    <s v=""/>
    <s v="Comedies, Dramas, LGBTQ Movies"/>
    <x v="4"/>
    <s v="Comedies, Dramas, LGBTQ Movies"/>
    <n v="3"/>
  </r>
  <r>
    <n v="6185"/>
    <x v="4522"/>
    <x v="0"/>
    <x v="4520"/>
    <s v="Nia Dinata"/>
    <s v="Surya Saputra, Cut Mini Theo, Tora Sudiro"/>
    <n v="3"/>
    <x v="43"/>
    <s v="Indonesia"/>
    <n v="1"/>
    <x v="220"/>
    <x v="12"/>
    <x v="1"/>
    <s v="113 min"/>
    <n v="113"/>
    <n v="113"/>
    <n v="180.49929073968963"/>
    <s v=""/>
    <s v="Comedies, Dramas, International Movies"/>
    <x v="4"/>
    <s v="Comedies, Dramas, International Movies"/>
    <n v="3"/>
  </r>
  <r>
    <n v="6451"/>
    <x v="4523"/>
    <x v="0"/>
    <x v="4521"/>
    <s v="Kevin Smith"/>
    <s v="Ben Affleck, Joey Lauren Adams, Jason Lee, Dwight Ewell, Jason Mewes, Kevin Smith"/>
    <n v="6"/>
    <x v="0"/>
    <s v="United States"/>
    <n v="1"/>
    <x v="165"/>
    <x v="53"/>
    <x v="12"/>
    <s v="113 min"/>
    <n v="113"/>
    <n v="113"/>
    <n v="180.49929073968963"/>
    <s v=""/>
    <s v="Comedies, Cult Movies, Dramas"/>
    <x v="4"/>
    <s v="Comedies, Cult Movies, Dramas"/>
    <n v="3"/>
  </r>
  <r>
    <n v="6466"/>
    <x v="4524"/>
    <x v="0"/>
    <x v="4522"/>
    <s v="Anuranjan Premji"/>
    <s v="Anuranjan Premji, Indrans, Dharmajan Bolgatty, Sudhi Koppa, Bijukuttan, Neha Rathanakaran, Prasanth"/>
    <n v="7"/>
    <x v="17"/>
    <s v="India"/>
    <n v="1"/>
    <x v="130"/>
    <x v="3"/>
    <x v="1"/>
    <s v="113 min"/>
    <n v="113"/>
    <n v="113"/>
    <n v="180.49929073968963"/>
    <s v=""/>
    <s v="Comedies, International Movies"/>
    <x v="4"/>
    <s v="Comedies, International Movies"/>
    <n v="2"/>
  </r>
  <r>
    <n v="6567"/>
    <x v="4525"/>
    <x v="0"/>
    <x v="4523"/>
    <s v="Gilles Paquet-Brenner"/>
    <s v="Charlize Theron, Nicholas Hoult, Chlo√´ Grace Moretz, Tye Sheridan, Sterling Jerins, Corey Stoll, Christina Hendricks, Drea de Matteo, Sean Bridgers, Andrea Roth"/>
    <n v="10"/>
    <x v="0"/>
    <s v="United States, United Kingdom, France"/>
    <n v="3"/>
    <x v="696"/>
    <x v="4"/>
    <x v="12"/>
    <s v="113 min"/>
    <n v="113"/>
    <n v="113"/>
    <n v="180.49929073968963"/>
    <s v=""/>
    <s v="Dramas, International Movies, Thrillers"/>
    <x v="2"/>
    <s v="Dramas, International Movies, Thrillers"/>
    <n v="3"/>
  </r>
  <r>
    <n v="6608"/>
    <x v="4526"/>
    <x v="0"/>
    <x v="4524"/>
    <m/>
    <m/>
    <n v="0"/>
    <x v="6"/>
    <s v="United Kingdom"/>
    <n v="1"/>
    <x v="75"/>
    <x v="3"/>
    <x v="6"/>
    <s v="113 min"/>
    <n v="113"/>
    <n v="113"/>
    <n v="180.49929073968963"/>
    <s v=""/>
    <s v="Documentaries, International Movies"/>
    <x v="3"/>
    <s v="Documentaries, International Movies"/>
    <n v="2"/>
  </r>
  <r>
    <n v="6794"/>
    <x v="4527"/>
    <x v="0"/>
    <x v="4525"/>
    <s v="Gregory Hoblit"/>
    <s v="Anthony Hopkins, Ryan Gosling, David Strathairn, Rosamund Pike, Embeth Davidtz, Billy Burke, Cliff Curtis, Fiona Shaw, Bob Gunton, Josh Stamberg"/>
    <n v="10"/>
    <x v="0"/>
    <s v="United States, Germany"/>
    <n v="2"/>
    <x v="231"/>
    <x v="37"/>
    <x v="12"/>
    <s v="113 min"/>
    <n v="113"/>
    <n v="113"/>
    <n v="180.49929073968963"/>
    <s v=""/>
    <s v="Dramas, Thrillers"/>
    <x v="2"/>
    <s v="Dramas, Thrillers"/>
    <n v="2"/>
  </r>
  <r>
    <n v="6862"/>
    <x v="4528"/>
    <x v="0"/>
    <x v="4526"/>
    <s v="Harold Cronk"/>
    <s v="Kevin Sorbo, Shane Harper, David A.R. White, Dean Cain, Benjamin A. Onyango, Paul Kwo, Hadeel Sittu, Trisha LaFache, Cory Oliver, Willie Robertson, Korie Robertson"/>
    <n v="11"/>
    <x v="0"/>
    <s v="United States"/>
    <n v="1"/>
    <x v="579"/>
    <x v="0"/>
    <x v="7"/>
    <s v="113 min"/>
    <n v="113"/>
    <n v="113"/>
    <n v="180.49929073968963"/>
    <s v=""/>
    <s v="Dramas, Faith &amp; Spirituality"/>
    <x v="2"/>
    <s v="Dramas, Faith &amp; Spirituality"/>
    <n v="2"/>
  </r>
  <r>
    <n v="7150"/>
    <x v="4529"/>
    <x v="0"/>
    <x v="4527"/>
    <s v="Salim Akil"/>
    <s v="Angela Bassett, Paula Patton, Laz Alonso, Loretta Devine, Meagan Good, Tasha Smith, Julie Bowen, DeRay Davis, Valarie Pettiford, Pooch Hall, Tenika Davis, T.D. Jakes, Mike Epps, Romeo Miller, Marguerite McNeil, El DeBarge, Brian Stokes Mitchell, Gary Dourdan"/>
    <n v="18"/>
    <x v="0"/>
    <s v="United States"/>
    <n v="1"/>
    <x v="79"/>
    <x v="12"/>
    <x v="2"/>
    <s v="113 min"/>
    <n v="113"/>
    <n v="113"/>
    <n v="180.49929073968963"/>
    <s v=""/>
    <s v="Comedies, Romantic Movies"/>
    <x v="4"/>
    <s v="Comedies, Romantic Movies"/>
    <n v="2"/>
  </r>
  <r>
    <n v="7166"/>
    <x v="4530"/>
    <x v="0"/>
    <x v="4528"/>
    <s v="Pooja Bhatt"/>
    <s v="Himesh Reshammiya, Sara Loren, Amrita Singh, Gulshan Grover, Javed Sheikh, Adnan Shah, Natasha Sinha, Gaurav Chanana, Anupam Shyam"/>
    <n v="9"/>
    <x v="17"/>
    <s v="India"/>
    <n v="1"/>
    <x v="1422"/>
    <x v="10"/>
    <x v="1"/>
    <s v="113 min"/>
    <n v="113"/>
    <n v="113"/>
    <n v="180.49929073968963"/>
    <s v=""/>
    <s v="Dramas, International Movies, Music &amp; Musicals"/>
    <x v="2"/>
    <s v="Dramas, International Movies, Music &amp; Musicals"/>
    <n v="3"/>
  </r>
  <r>
    <n v="7585"/>
    <x v="4531"/>
    <x v="0"/>
    <x v="4529"/>
    <s v="Kelly Reichardt"/>
    <s v="Jesse Eisenberg, Dakota Fanning, Peter Sarsgaard, Alia Shawkat, Logan Miller, Kai Lennox, Katherine Waterston, James Le Gros"/>
    <n v="8"/>
    <x v="0"/>
    <s v="United States"/>
    <n v="1"/>
    <x v="1423"/>
    <x v="8"/>
    <x v="12"/>
    <s v="113 min"/>
    <n v="113"/>
    <n v="113"/>
    <n v="180.49929073968963"/>
    <s v=""/>
    <s v="Dramas, Independent Movies, Thrillers"/>
    <x v="2"/>
    <s v="Dramas, Independent Movies, Thrillers"/>
    <n v="3"/>
  </r>
  <r>
    <n v="7601"/>
    <x v="4532"/>
    <x v="0"/>
    <x v="4530"/>
    <s v="Rushmore DeNooyer"/>
    <s v="Janna Levin"/>
    <n v="1"/>
    <x v="0"/>
    <s v="United States"/>
    <n v="1"/>
    <x v="78"/>
    <x v="5"/>
    <x v="4"/>
    <s v="113 min"/>
    <n v="113"/>
    <n v="113"/>
    <n v="180.49929073968963"/>
    <s v=""/>
    <s v="Documentaries"/>
    <x v="3"/>
    <s v="Documentaries"/>
    <n v="1"/>
  </r>
  <r>
    <n v="7606"/>
    <x v="4533"/>
    <x v="0"/>
    <x v="4531"/>
    <s v="Doug Hamilton"/>
    <s v="Jay O. Sanders"/>
    <n v="1"/>
    <x v="0"/>
    <s v="United States"/>
    <n v="1"/>
    <x v="78"/>
    <x v="5"/>
    <x v="1"/>
    <s v="113 min"/>
    <n v="113"/>
    <n v="113"/>
    <n v="180.49929073968963"/>
    <s v=""/>
    <s v="Documentaries"/>
    <x v="3"/>
    <s v="Documentaries"/>
    <n v="1"/>
  </r>
  <r>
    <n v="7618"/>
    <x v="4534"/>
    <x v="0"/>
    <x v="4532"/>
    <s v="Noel Dockstader, Quinn Kanaly"/>
    <m/>
    <n v="0"/>
    <x v="0"/>
    <s v="United States"/>
    <n v="1"/>
    <x v="78"/>
    <x v="5"/>
    <x v="6"/>
    <s v="113 min"/>
    <n v="113"/>
    <n v="113"/>
    <n v="180.49929073968963"/>
    <s v=""/>
    <s v="Documentaries"/>
    <x v="3"/>
    <s v="Documentaries"/>
    <n v="1"/>
  </r>
  <r>
    <n v="7818"/>
    <x v="4535"/>
    <x v="0"/>
    <x v="4533"/>
    <s v="Jonathan Demme"/>
    <s v="Anne Hathaway, Rosemarie DeWitt, Debra Winger, Bill Irwin, Tunde Adebimpe, Mather Zickel, Anna Deavere Smith, Anisa George, Robyn Hitchcock, Sister Carol East, Sebastian Stan"/>
    <n v="11"/>
    <x v="0"/>
    <s v="United States"/>
    <n v="1"/>
    <x v="184"/>
    <x v="13"/>
    <x v="12"/>
    <s v="113 min"/>
    <n v="113"/>
    <n v="113"/>
    <n v="180.49929073968963"/>
    <s v=""/>
    <s v="Dramas, Independent Movies"/>
    <x v="2"/>
    <s v="Dramas, Independent Movies"/>
    <n v="2"/>
  </r>
  <r>
    <n v="7827"/>
    <x v="4536"/>
    <x v="0"/>
    <x v="4534"/>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n v="26"/>
    <x v="0"/>
    <s v="United States"/>
    <n v="1"/>
    <x v="1424"/>
    <x v="5"/>
    <x v="7"/>
    <s v="113 min"/>
    <n v="113"/>
    <n v="113"/>
    <n v="180.49929073968963"/>
    <s v=""/>
    <s v="Children &amp; Family Movies, Comedies"/>
    <x v="0"/>
    <s v="Children &amp; Family Movies, Comedies"/>
    <n v="2"/>
  </r>
  <r>
    <n v="8096"/>
    <x v="4537"/>
    <x v="0"/>
    <x v="4535"/>
    <s v="Brad Anderson"/>
    <s v="Kate Beckinsale, Jim Sturgess, David Thewlis, Brendan Gleeson, Ben Kingsley, Michael Caine, Jason Flemyng, Sophie Kennedy Clark, Sin√©ad Cusack, Edmund Kingsley"/>
    <n v="10"/>
    <x v="0"/>
    <s v="United States"/>
    <n v="1"/>
    <x v="271"/>
    <x v="0"/>
    <x v="2"/>
    <s v="113 min"/>
    <n v="113"/>
    <n v="113"/>
    <n v="180.49929073968963"/>
    <s v=""/>
    <s v="Horror Movies, Thrillers"/>
    <x v="9"/>
    <s v="Horror Movies, Thrillers"/>
    <n v="2"/>
  </r>
  <r>
    <n v="8102"/>
    <x v="4538"/>
    <x v="0"/>
    <x v="4536"/>
    <s v="Marc Forster"/>
    <s v="Will Ferrell, Maggie Gyllenhaal, Dustin Hoffman, Queen Latifah, Emma Thompson, Kristin Chenoweth, Tony Hale, Tom Hulce, Linda Hunt"/>
    <n v="9"/>
    <x v="0"/>
    <s v="United States, United Kingdom"/>
    <n v="2"/>
    <x v="508"/>
    <x v="24"/>
    <x v="2"/>
    <s v="113 min"/>
    <n v="113"/>
    <n v="113"/>
    <n v="180.49929073968963"/>
    <s v=""/>
    <s v="Comedies, Romantic Movies"/>
    <x v="4"/>
    <s v="Comedies, Romantic Movies"/>
    <n v="2"/>
  </r>
  <r>
    <n v="8127"/>
    <x v="4539"/>
    <x v="0"/>
    <x v="4537"/>
    <s v="Greg Mottola"/>
    <s v="Jonah Hill, Michael Cera, Christopher Mintz-Plasse, Bill Hader, Seth Rogen, Martha MacIsaac, Emma Stone, Aviva Baumann, Joe Lo Truglio, Kevin Corrigan"/>
    <n v="10"/>
    <x v="0"/>
    <s v="United States"/>
    <n v="1"/>
    <x v="225"/>
    <x v="37"/>
    <x v="12"/>
    <s v="113 min"/>
    <n v="113"/>
    <n v="113"/>
    <n v="180.49929073968963"/>
    <s v=""/>
    <s v="Comedies, Cult Movies"/>
    <x v="4"/>
    <s v="Comedies, Cult Movies"/>
    <n v="2"/>
  </r>
  <r>
    <n v="8188"/>
    <x v="4540"/>
    <x v="0"/>
    <x v="4538"/>
    <s v="Rob Reiner"/>
    <s v="Michael Douglas, Annette Bening, Martin Sheen, Michael J. Fox, David Paymer, Samantha Mathis, John Mahoney, Anna Deavere Smith, Nina Siemaszko, Wendie Malick, Shawna Waldron, Richard Dreyfuss, Joshua Malina"/>
    <n v="13"/>
    <x v="0"/>
    <s v="United States"/>
    <n v="1"/>
    <x v="225"/>
    <x v="42"/>
    <x v="2"/>
    <s v="113 min"/>
    <n v="113"/>
    <n v="113"/>
    <n v="180.49929073968963"/>
    <s v=""/>
    <s v="Comedies, Dramas, Romantic Movies"/>
    <x v="4"/>
    <s v="Comedies, Dramas, Romantic Movies"/>
    <n v="3"/>
  </r>
  <r>
    <n v="8240"/>
    <x v="4541"/>
    <x v="0"/>
    <x v="4539"/>
    <s v="Jon Gunn"/>
    <s v="Mike Vogel, Erika Christensen, Faye Dunaway, Robert Forster, Frankie Faison, Mike Pniewski"/>
    <n v="6"/>
    <x v="0"/>
    <s v="United States"/>
    <n v="1"/>
    <x v="210"/>
    <x v="3"/>
    <x v="6"/>
    <s v="113 min"/>
    <n v="113"/>
    <n v="113"/>
    <n v="180.49929073968963"/>
    <s v=""/>
    <s v="Dramas, Faith &amp; Spirituality"/>
    <x v="2"/>
    <s v="Dramas, Faith &amp; Spirituality"/>
    <n v="2"/>
  </r>
  <r>
    <n v="8310"/>
    <x v="4542"/>
    <x v="0"/>
    <x v="4540"/>
    <s v="Martin Campbell"/>
    <s v="Pierce Brosnan, Katie Leung, Manolo Cardona, Charlie Murphy, Pippa Bennett-Warner, Rufus Jones, Dermot Crowley, Jackie Chan, Simon Kunz, Rory Fleck Byrne, Liu Tao, Michael McElhatton, Orla Brady, David Pearse"/>
    <n v="14"/>
    <x v="6"/>
    <s v="United Kingdom, China, United States, India"/>
    <n v="4"/>
    <x v="114"/>
    <x v="3"/>
    <x v="12"/>
    <s v="113 min"/>
    <n v="113"/>
    <n v="113"/>
    <n v="180.49929073968963"/>
    <s v=""/>
    <s v="Action &amp; Adventure, International Movies"/>
    <x v="1"/>
    <s v="Action &amp; Adventure, International Movies"/>
    <n v="2"/>
  </r>
  <r>
    <n v="8631"/>
    <x v="4543"/>
    <x v="0"/>
    <x v="4541"/>
    <s v="Jitender Pawar"/>
    <s v="Manish Chaudhary, Suzanna Mukherjee, Piyush Raina, Rachit Behl, Rohit Chaudhury, Vikram Kochhar, Poonam Pandey"/>
    <n v="7"/>
    <x v="17"/>
    <s v="India"/>
    <n v="1"/>
    <x v="38"/>
    <x v="0"/>
    <x v="5"/>
    <s v="113 min"/>
    <n v="113"/>
    <n v="113"/>
    <n v="180.49929073968963"/>
    <s v=""/>
    <s v="International Movies, Thrillers"/>
    <x v="7"/>
    <s v="International Movies, Thrillers"/>
    <n v="2"/>
  </r>
  <r>
    <n v="8678"/>
    <x v="4544"/>
    <x v="0"/>
    <x v="4542"/>
    <s v="Harvey Lilley"/>
    <s v="Eric Meyers"/>
    <n v="1"/>
    <x v="0"/>
    <s v="United States"/>
    <n v="1"/>
    <x v="219"/>
    <x v="9"/>
    <x v="6"/>
    <s v="113 min"/>
    <n v="113"/>
    <n v="113"/>
    <n v="180.49929073968963"/>
    <s v=""/>
    <s v="Documentaries"/>
    <x v="3"/>
    <s v="Documentaries"/>
    <n v="1"/>
  </r>
  <r>
    <n v="8684"/>
    <x v="4545"/>
    <x v="0"/>
    <x v="4543"/>
    <s v="Kushal Srivastava"/>
    <s v="Kay Kay Menon, Raima Sen, Mandira Bedi, Sharib Hashmi, Rishi Bhutani, Herry Tangri, Vaishnavi Dhanraj, Swati Rajput"/>
    <n v="8"/>
    <x v="17"/>
    <s v="India"/>
    <n v="1"/>
    <x v="767"/>
    <x v="5"/>
    <x v="1"/>
    <s v="113 min"/>
    <n v="113"/>
    <n v="113"/>
    <n v="180.49929073968963"/>
    <s v=""/>
    <s v="Dramas, International Movies, Thrillers"/>
    <x v="2"/>
    <s v="Dramas, International Movies, Thrillers"/>
    <n v="3"/>
  </r>
  <r>
    <n v="8791"/>
    <x v="4546"/>
    <x v="0"/>
    <x v="4544"/>
    <s v="Dennis Dugan"/>
    <s v="Adam Sandler, John Turturro, Emmanuelle Chriqui, Nick Swardson, Lainie Kazan, Ido Mosseri, Rob Schneider, Dave Matthews, Michael Buffer, Charlotte Rae"/>
    <n v="10"/>
    <x v="0"/>
    <s v="United States"/>
    <n v="1"/>
    <x v="184"/>
    <x v="13"/>
    <x v="14"/>
    <s v="113 min"/>
    <n v="113"/>
    <n v="113"/>
    <n v="180.49929073968963"/>
    <s v=""/>
    <s v="Action &amp; Adventure, Comedies"/>
    <x v="1"/>
    <s v="Action &amp; Adventure, Comedies"/>
    <n v="2"/>
  </r>
  <r>
    <n v="117"/>
    <x v="4547"/>
    <x v="0"/>
    <x v="4545"/>
    <s v="Nagesh Kukunoor"/>
    <s v="Krrish Chhabria, Hetal Gada, Vipin Sharma, Gulfam Khan, Suresh Menon, Vijay Maurya, Rajiv Lakshman, Ninad Kamat"/>
    <n v="8"/>
    <x v="17"/>
    <s v="India"/>
    <n v="1"/>
    <x v="1085"/>
    <x v="4"/>
    <x v="6"/>
    <s v="114 min"/>
    <n v="114"/>
    <n v="114"/>
    <n v="208.36929563285551"/>
    <s v=""/>
    <s v="Comedies, Dramas, Independent Movies"/>
    <x v="4"/>
    <s v="Comedies, Dramas, Independent Movies"/>
    <n v="3"/>
  </r>
  <r>
    <n v="144"/>
    <x v="4548"/>
    <x v="0"/>
    <x v="4546"/>
    <s v="Martin Campbell"/>
    <s v="Ryan Reynolds, Blake Lively, Peter Sarsgaard, Mark Strong, Tim Robbins, Jay O. Sanders, Taika Waititi, Angela Bassett"/>
    <n v="8"/>
    <x v="0"/>
    <s v="United States"/>
    <n v="1"/>
    <x v="344"/>
    <x v="12"/>
    <x v="2"/>
    <s v="114 min"/>
    <n v="114"/>
    <n v="114"/>
    <n v="208.36929563285551"/>
    <s v=""/>
    <s v="Action &amp; Adventure, Sci-Fi &amp; Fantasy"/>
    <x v="1"/>
    <s v="Action &amp; Adventure, Sci-Fi &amp; Fantasy"/>
    <n v="2"/>
  </r>
  <r>
    <n v="183"/>
    <x v="4549"/>
    <x v="0"/>
    <x v="4547"/>
    <s v="Malcolm D. Lee"/>
    <s v="Martin Lawrence, James Earl Jones, Joy Bryant, Margaret Avery, Mike Epps, Mo'Nique, Cedric the Entertainer, Nicole Ari Parker, Michael Clarke Duncan, Louis C.K."/>
    <n v="10"/>
    <x v="0"/>
    <s v="United States"/>
    <n v="1"/>
    <x v="344"/>
    <x v="13"/>
    <x v="2"/>
    <s v="114 min"/>
    <n v="114"/>
    <n v="114"/>
    <n v="208.36929563285551"/>
    <s v=""/>
    <s v="Comedies"/>
    <x v="4"/>
    <s v="Comedies"/>
    <n v="1"/>
  </r>
  <r>
    <n v="285"/>
    <x v="4550"/>
    <x v="0"/>
    <x v="4548"/>
    <s v="Vince Marcello"/>
    <s v="Joey King, Joel Courtney, Jacob Elordi, Molly Ringwald, Taylor Zakhar Perez, Maisie Richardson-Sellers, Meganne Young, Stephen Jennings"/>
    <n v="8"/>
    <x v="6"/>
    <s v="United Kingdom, United States"/>
    <n v="2"/>
    <x v="925"/>
    <x v="6"/>
    <x v="1"/>
    <s v="114 min"/>
    <n v="114"/>
    <n v="114"/>
    <n v="208.36929563285551"/>
    <s v=""/>
    <s v="Comedies, Romantic Movies"/>
    <x v="4"/>
    <s v="Comedies, Romantic Movies"/>
    <n v="2"/>
  </r>
  <r>
    <n v="328"/>
    <x v="4551"/>
    <x v="0"/>
    <x v="4549"/>
    <s v="Robert Zemeckis"/>
    <s v="Ray Winstone, Anthony Hopkins, John Malkovich, Angelina Jolie, Robin Wright, Brendan Gleeson, Crispin Glover, Alison Lohman, Sharisse Baker-Bernard"/>
    <n v="9"/>
    <x v="0"/>
    <s v="United States, United Kingdom"/>
    <n v="2"/>
    <x v="757"/>
    <x v="37"/>
    <x v="2"/>
    <s v="114 min"/>
    <n v="114"/>
    <n v="114"/>
    <n v="208.36929563285551"/>
    <s v=""/>
    <s v="Action &amp; Adventure, Sci-Fi &amp; Fantasy"/>
    <x v="1"/>
    <s v="Action &amp; Adventure, Sci-Fi &amp; Fantasy"/>
    <n v="2"/>
  </r>
  <r>
    <n v="359"/>
    <x v="4552"/>
    <x v="0"/>
    <x v="4550"/>
    <s v="Irwin Winkler"/>
    <s v="Sandra Bullock, Jeremy Northam, Dennis Miller, Diane Baker, Wendy Gazelle, Ken Howard, Ray McKinnon, Daniel Schorr, L. Scott Caldwell, Robert Gossett"/>
    <n v="10"/>
    <x v="0"/>
    <s v="United States"/>
    <n v="1"/>
    <x v="757"/>
    <x v="42"/>
    <x v="2"/>
    <s v="114 min"/>
    <n v="114"/>
    <n v="114"/>
    <n v="208.36929563285551"/>
    <s v=""/>
    <s v="Thrillers"/>
    <x v="12"/>
    <s v="Thrillers"/>
    <n v="1"/>
  </r>
  <r>
    <n v="368"/>
    <x v="4553"/>
    <x v="0"/>
    <x v="4551"/>
    <s v="Sel√ßuk Metin"/>
    <s v="Metin Akpƒ±nar, Demet Akbaƒü, Umur Bugay, Ahmet G√ºlhan, Dikmen G√ºr√ºn, Kandemir Konduk, Perran Kutman, Zeynep Oral, Nevra Serezli, Selma Sonat, Suat Sungur, Ferhan ≈ûensoy, Cihat Tamer, Demet Taner"/>
    <n v="14"/>
    <x v="2"/>
    <m/>
    <n v="0"/>
    <x v="1119"/>
    <x v="1"/>
    <x v="1"/>
    <s v="114 min"/>
    <n v="114"/>
    <n v="114"/>
    <n v="208.36929563285551"/>
    <s v=""/>
    <s v="Documentaries, International Movies"/>
    <x v="3"/>
    <s v="Documentaries, International Movies"/>
    <n v="2"/>
  </r>
  <r>
    <n v="442"/>
    <x v="4554"/>
    <x v="0"/>
    <x v="4552"/>
    <s v="Leigh Janiak"/>
    <s v="Kiana Madeira, Ashley Zukerman, Gillian Jacobs, Olivia Scott Welch, Benjamin Flores Jr., Darrell Britt-Gibson, Sadie Sink, Emily Rudd, McCabe Slye, Julia Rehwald, Fred Hechinger, Jordana Spiro, Jordyn DiNatale"/>
    <n v="13"/>
    <x v="2"/>
    <m/>
    <n v="0"/>
    <x v="1088"/>
    <x v="6"/>
    <x v="12"/>
    <s v="114 min"/>
    <n v="114"/>
    <n v="114"/>
    <n v="208.36929563285551"/>
    <s v=""/>
    <s v="Horror Movies, LGBTQ Movies"/>
    <x v="9"/>
    <s v="Horror Movies, LGBTQ Movies"/>
    <n v="2"/>
  </r>
  <r>
    <n v="615"/>
    <x v="4555"/>
    <x v="0"/>
    <x v="4553"/>
    <s v="Vincent Ward"/>
    <s v="Robin Williams, Cuba Gooding Jr., Annabella Sciorra, Max von Sydow, Jessica Brooks Grant, Josh Paddock, Rosalind Chao, Lucinda Jenney, Maggie McCarthy, Wilma Bonet, Matt Salinger, Carin Sprague, June Carryl, Paul P. Card IV, Werner Herzog"/>
    <n v="15"/>
    <x v="0"/>
    <s v="United States, New Zealand"/>
    <n v="2"/>
    <x v="132"/>
    <x v="18"/>
    <x v="2"/>
    <s v="114 min"/>
    <n v="114"/>
    <n v="114"/>
    <n v="208.36929563285551"/>
    <s v=""/>
    <s v="Dramas, Romantic Movies, Sci-Fi &amp; Fantasy"/>
    <x v="2"/>
    <s v="Dramas, Romantic Movies, Sci-Fi &amp; Fantasy"/>
    <n v="3"/>
  </r>
  <r>
    <n v="962"/>
    <x v="4556"/>
    <x v="0"/>
    <x v="4554"/>
    <s v="Mike Rianda, Jeff Rowe"/>
    <s v="Danny McBride, Abbi Jacobson, Maya Rudolph, Mike Rianda, Eric Andr√©, Olivia Colman, Fred Armisen, Beck Bennett, John Legend, Chrissy Teigen, Blake Griffin, Conan O'Brien, Charlyne Yi"/>
    <n v="13"/>
    <x v="2"/>
    <m/>
    <n v="0"/>
    <x v="758"/>
    <x v="6"/>
    <x v="7"/>
    <s v="114 min"/>
    <n v="114"/>
    <n v="114"/>
    <n v="208.36929563285551"/>
    <s v=""/>
    <s v="Children &amp; Family Movies, Comedies"/>
    <x v="0"/>
    <s v="Children &amp; Family Movies, Comedies"/>
    <n v="2"/>
  </r>
  <r>
    <n v="1137"/>
    <x v="4557"/>
    <x v="0"/>
    <x v="4555"/>
    <s v="Hanung Bramantyo, Pandu Adjisurya"/>
    <s v="Clara Bernadeth, Giorgino Abraham, Kevin Ardilova, Nugie, Kinaryosih, Marthino Lio, Djenar Maesa Ayu, Ernanto Kusuma, Sacha Stevenson"/>
    <n v="9"/>
    <x v="43"/>
    <s v="Indonesia"/>
    <n v="1"/>
    <x v="537"/>
    <x v="6"/>
    <x v="1"/>
    <s v="114 min"/>
    <n v="114"/>
    <n v="114"/>
    <n v="208.36929563285551"/>
    <s v=""/>
    <s v="Dramas, International Movies, Romantic Movies"/>
    <x v="2"/>
    <s v="Dramas, International Movies, Romantic Movies"/>
    <n v="3"/>
  </r>
  <r>
    <n v="1166"/>
    <x v="4558"/>
    <x v="0"/>
    <x v="4556"/>
    <s v="Umesh Bist"/>
    <s v="Sanya Malhotra, Sayani Gupta, Ashutosh Rana, Raghuvir Yadav, Shruti Sharma, Sheeba Chaddha, Natasha Rastogi, Rajesh Tailang, Meghna Malik, Jameel Khan, Chetan Sharma, Ananya Khare, Bhupesh Pandya"/>
    <n v="13"/>
    <x v="17"/>
    <s v="India"/>
    <n v="1"/>
    <x v="823"/>
    <x v="6"/>
    <x v="6"/>
    <s v="114 min"/>
    <n v="114"/>
    <n v="114"/>
    <n v="208.36929563285551"/>
    <s v=""/>
    <s v="Comedies, Dramas, International Movies"/>
    <x v="4"/>
    <s v="Comedies, Dramas, International Movies"/>
    <n v="3"/>
  </r>
  <r>
    <n v="1334"/>
    <x v="4559"/>
    <x v="0"/>
    <x v="4557"/>
    <s v="Todd Phillips"/>
    <s v="Jonah Hill, Miles Teller, Ana de Armas, Kevin Pollak, Bradley Cooper, Shaun Toub, Steve Lantz, Gregg Weiner, JB Blanc, Patrick St. Esprit"/>
    <n v="10"/>
    <x v="0"/>
    <s v="United States, Cambodia, Romania"/>
    <n v="3"/>
    <x v="1425"/>
    <x v="9"/>
    <x v="12"/>
    <s v="114 min"/>
    <n v="114"/>
    <n v="114"/>
    <n v="208.36929563285551"/>
    <s v=""/>
    <s v="Comedies, Dramas"/>
    <x v="4"/>
    <s v="Comedies, Dramas"/>
    <n v="2"/>
  </r>
  <r>
    <n v="1645"/>
    <x v="4560"/>
    <x v="0"/>
    <x v="4558"/>
    <s v="Barry Gonzalez"/>
    <s v="Vice Ganda, Richard Gutierrez, Dingdong Dantes, Bela Padilla"/>
    <n v="4"/>
    <x v="48"/>
    <s v="Philippines"/>
    <n v="1"/>
    <x v="427"/>
    <x v="5"/>
    <x v="6"/>
    <s v="114 min"/>
    <n v="114"/>
    <n v="114"/>
    <n v="208.36929563285551"/>
    <s v=""/>
    <s v="Comedies, International Movies, LGBTQ Movies"/>
    <x v="4"/>
    <s v="Comedies, International Movies, LGBTQ Movies"/>
    <n v="3"/>
  </r>
  <r>
    <n v="1768"/>
    <x v="4561"/>
    <x v="0"/>
    <x v="4559"/>
    <s v="J.A. Bayona"/>
    <s v="Naomi Watts, Ewan McGregor, Tom Holland, Samuel Joslin, Oaklee Pendergast, Marta Etura, S√∂nke M√∂hring, Geraldine Chaplin, Ploy Jindachote, Jomjaoi Sae-Limh"/>
    <n v="10"/>
    <x v="14"/>
    <s v="Spain, Thailand, United States"/>
    <n v="3"/>
    <x v="79"/>
    <x v="11"/>
    <x v="2"/>
    <s v="114 min"/>
    <n v="114"/>
    <n v="114"/>
    <n v="208.36929563285551"/>
    <s v=""/>
    <s v="Dramas"/>
    <x v="2"/>
    <s v="Dramas"/>
    <n v="1"/>
  </r>
  <r>
    <n v="1777"/>
    <x v="4562"/>
    <x v="0"/>
    <x v="4560"/>
    <s v="Tope Oshin"/>
    <s v="Chris Attoh, Adesua Etomi, Uzor Arukwe, Sika Osei, Leonora Okien, Shawn Faqua, Tina Mba"/>
    <n v="7"/>
    <x v="9"/>
    <s v="Nigeria"/>
    <n v="1"/>
    <x v="828"/>
    <x v="3"/>
    <x v="1"/>
    <s v="114 min"/>
    <n v="114"/>
    <n v="114"/>
    <n v="208.36929563285551"/>
    <s v=""/>
    <s v="Dramas, International Movies"/>
    <x v="2"/>
    <s v="Dramas, International Movies"/>
    <n v="2"/>
  </r>
  <r>
    <n v="1790"/>
    <x v="4563"/>
    <x v="0"/>
    <x v="4561"/>
    <s v="James Tovell"/>
    <m/>
    <n v="0"/>
    <x v="0"/>
    <s v="United States"/>
    <n v="1"/>
    <x v="202"/>
    <x v="1"/>
    <x v="6"/>
    <s v="114 min"/>
    <n v="114"/>
    <n v="114"/>
    <n v="208.36929563285551"/>
    <s v=""/>
    <s v="Documentaries"/>
    <x v="3"/>
    <s v="Documentaries"/>
    <n v="1"/>
  </r>
  <r>
    <n v="2205"/>
    <x v="4564"/>
    <x v="0"/>
    <x v="4562"/>
    <s v="Gagan Puri"/>
    <s v="Dolly Ahluwalia, Manu Rishi Chadha, Mahie Gill, Shardul Rana, Archita Sharma, Rajesh Sharma, Supriya Shukla, Mehak Manwani"/>
    <n v="8"/>
    <x v="17"/>
    <s v="India"/>
    <n v="1"/>
    <x v="1306"/>
    <x v="1"/>
    <x v="1"/>
    <s v="114 min"/>
    <n v="114"/>
    <n v="114"/>
    <n v="208.36929563285551"/>
    <s v=""/>
    <s v="Comedies, International Movies"/>
    <x v="4"/>
    <s v="Comedies, International Movies"/>
    <n v="2"/>
  </r>
  <r>
    <n v="2291"/>
    <x v="4565"/>
    <x v="0"/>
    <x v="4563"/>
    <s v="Aanand Rai"/>
    <s v="Madhavan, Kangana Ranaut, Jimmy Shergill, Deepak Dobriyal, Swara Bhaskar, Eijaz Khan, K.K. Raina, Rajendra Gupta, Ravi Kishan, Navni Parihar"/>
    <n v="10"/>
    <x v="17"/>
    <s v="India"/>
    <n v="1"/>
    <x v="794"/>
    <x v="12"/>
    <x v="1"/>
    <s v="114 min"/>
    <n v="114"/>
    <n v="114"/>
    <n v="208.36929563285551"/>
    <s v=""/>
    <s v="Comedies, Dramas, International Movies"/>
    <x v="4"/>
    <s v="Comedies, Dramas, International Movies"/>
    <n v="3"/>
  </r>
  <r>
    <n v="2318"/>
    <x v="4566"/>
    <x v="0"/>
    <x v="4564"/>
    <s v="Paul Verhoeven"/>
    <s v="Arnold Schwarzenegger, Rachel Ticotin, Sharon Stone, Michael Ironside, Ronny Cox, Marshall Bell, Michael Champion, Mel Johnson Jr., Roy Brocksmith, Rosemary Dunsmore"/>
    <n v="10"/>
    <x v="0"/>
    <s v="United States, Mexico"/>
    <n v="2"/>
    <x v="1035"/>
    <x v="17"/>
    <x v="12"/>
    <s v="114 min"/>
    <n v="114"/>
    <n v="114"/>
    <n v="208.36929563285551"/>
    <s v=""/>
    <s v="Action &amp; Adventure, Sci-Fi &amp; Fantasy"/>
    <x v="1"/>
    <s v="Action &amp; Adventure, Sci-Fi &amp; Fantasy"/>
    <n v="2"/>
  </r>
  <r>
    <n v="2372"/>
    <x v="4567"/>
    <x v="0"/>
    <x v="4565"/>
    <s v="Eduardo Roy Jr."/>
    <s v="Angie Ferro, Yves Flores, Meryll Soriano, Maria Isabel Lopez, Royce Cabrera, Jojo Riguerra, Soliman Cruz, Armand Reyes"/>
    <n v="8"/>
    <x v="48"/>
    <s v="Philippines"/>
    <n v="1"/>
    <x v="190"/>
    <x v="2"/>
    <x v="1"/>
    <s v="114 min"/>
    <n v="114"/>
    <n v="114"/>
    <n v="208.36929563285551"/>
    <s v=""/>
    <s v="Comedies, International Movies"/>
    <x v="4"/>
    <s v="Comedies, International Movies"/>
    <n v="2"/>
  </r>
  <r>
    <n v="2413"/>
    <x v="4568"/>
    <x v="0"/>
    <x v="4566"/>
    <s v="Barbara Bia≈ÇowƒÖs, Tomasz Mandes"/>
    <s v="Anna-Maria Sieklucka, Michele Morrone, Bronis≈Çaw Wroc≈Çawski, Otar Saralidze, Magdalena Lamparska, Natasza Urba≈Ñska, Gra≈ºyna Szapo≈Çowska, Tomasz Stockinger, Gianni Parisi, Mateusz ≈Åasowski"/>
    <n v="10"/>
    <x v="20"/>
    <s v="Poland"/>
    <n v="1"/>
    <x v="1015"/>
    <x v="1"/>
    <x v="5"/>
    <s v="114 min"/>
    <n v="114"/>
    <n v="114"/>
    <n v="208.36929563285551"/>
    <s v=""/>
    <s v="Dramas, International Movies, Romantic Movies"/>
    <x v="2"/>
    <s v="Dramas, International Movies, Romantic Movies"/>
    <n v="3"/>
  </r>
  <r>
    <n v="2421"/>
    <x v="4569"/>
    <x v="0"/>
    <x v="4567"/>
    <s v="Anurag Kashyap"/>
    <s v="Saiyami Kher, Roshan Mathew, Amruta Subhash, Upendra Limaye, Tushar Dalvi, Rajshri Deshpande, Vaisnavi RP, Uday Nene, Parthveer Shukla, Sanjay Bhatia, Aditya Kumar, Milind Pathak"/>
    <n v="12"/>
    <x v="17"/>
    <s v="India"/>
    <n v="1"/>
    <x v="795"/>
    <x v="1"/>
    <x v="1"/>
    <s v="114 min"/>
    <n v="114"/>
    <n v="114"/>
    <n v="208.36929563285551"/>
    <s v=""/>
    <s v="Dramas, International Movies"/>
    <x v="2"/>
    <s v="Dramas, International Movies"/>
    <n v="2"/>
  </r>
  <r>
    <n v="2430"/>
    <x v="4570"/>
    <x v="0"/>
    <x v="4568"/>
    <s v="Ahmed Nader Galal"/>
    <s v="Ahmed Helmy, Menna Shalaby, Khaled El Sawy, Lotfy Labib"/>
    <n v="4"/>
    <x v="5"/>
    <s v="Egypt"/>
    <n v="1"/>
    <x v="703"/>
    <x v="37"/>
    <x v="5"/>
    <s v="114 min"/>
    <n v="114"/>
    <n v="114"/>
    <n v="208.36929563285551"/>
    <s v=""/>
    <s v="Comedies, International Movies, Romantic Movies"/>
    <x v="4"/>
    <s v="Comedies, International Movies, Romantic Movies"/>
    <n v="3"/>
  </r>
  <r>
    <n v="2551"/>
    <x v="4571"/>
    <x v="0"/>
    <x v="4569"/>
    <s v="Francesco Amato"/>
    <s v="Vittoria Puccini, Benedetta Porcaroli, Edoardo Leo, Sara Lazzaro, Marco Messeri, Betty Pedrazzi, Alessandro Giallocosta, Filippo Gili, Giacomo Rosselli"/>
    <n v="9"/>
    <x v="24"/>
    <s v="Italy"/>
    <n v="1"/>
    <x v="1279"/>
    <x v="1"/>
    <x v="5"/>
    <s v="114 min"/>
    <n v="114"/>
    <n v="114"/>
    <n v="208.36929563285551"/>
    <s v=""/>
    <s v="Dramas, Independent Movies, International Movies"/>
    <x v="2"/>
    <s v="Dramas, Independent Movies, International Movies"/>
    <n v="3"/>
  </r>
  <r>
    <n v="2748"/>
    <x v="4572"/>
    <x v="0"/>
    <x v="4570"/>
    <s v="Renzil D'Silva"/>
    <s v="Emraan Hashmi, Randeep Hooda, Kangana Ranaut, Sanjay Dutt, Neha Dhupia, Angad Bedi, Neil Bhoopalam, Shraddha Kapoor"/>
    <n v="8"/>
    <x v="17"/>
    <s v="India"/>
    <n v="1"/>
    <x v="579"/>
    <x v="0"/>
    <x v="1"/>
    <s v="114 min"/>
    <n v="114"/>
    <n v="114"/>
    <n v="208.36929563285551"/>
    <s v=""/>
    <s v="Comedies, Dramas, International Movies"/>
    <x v="4"/>
    <s v="Comedies, Dramas, International Movies"/>
    <n v="3"/>
  </r>
  <r>
    <n v="3619"/>
    <x v="4573"/>
    <x v="0"/>
    <x v="4571"/>
    <s v="Mae Czarina Cruz"/>
    <s v="Kathryn Bernardo, Daniel Padilla, Lorna Tolentino, Gabby Concepcion, Inigo Pascual"/>
    <n v="5"/>
    <x v="48"/>
    <s v="Philippines"/>
    <n v="1"/>
    <x v="349"/>
    <x v="4"/>
    <x v="1"/>
    <s v="114 min"/>
    <n v="114"/>
    <n v="114"/>
    <n v="208.36929563285551"/>
    <s v=""/>
    <s v="Comedies, Dramas, International Movies"/>
    <x v="4"/>
    <s v="Comedies, Dramas, International Movies"/>
    <n v="3"/>
  </r>
  <r>
    <n v="3644"/>
    <x v="4574"/>
    <x v="0"/>
    <x v="4572"/>
    <s v="Karim Amer, Jehane Noujaim"/>
    <m/>
    <n v="0"/>
    <x v="0"/>
    <s v="United States"/>
    <n v="1"/>
    <x v="1426"/>
    <x v="2"/>
    <x v="5"/>
    <s v="114 min"/>
    <n v="114"/>
    <n v="114"/>
    <n v="208.36929563285551"/>
    <s v=""/>
    <s v="Documentaries"/>
    <x v="3"/>
    <s v="Documentaries"/>
    <n v="1"/>
  </r>
  <r>
    <n v="3765"/>
    <x v="4575"/>
    <x v="0"/>
    <x v="4573"/>
    <s v="Grant Sputore"/>
    <s v="Clara Rugaard, Rose Byrne, Hilary Swank, Luke Hawker"/>
    <n v="4"/>
    <x v="12"/>
    <s v="Australia"/>
    <n v="1"/>
    <x v="480"/>
    <x v="2"/>
    <x v="6"/>
    <s v="114 min"/>
    <n v="114"/>
    <n v="114"/>
    <n v="208.36929563285551"/>
    <s v=""/>
    <s v="International Movies, Sci-Fi &amp; Fantasy, Thrillers"/>
    <x v="7"/>
    <s v="International Movies, Sci-Fi &amp; Fantasy, Thrillers"/>
    <n v="3"/>
  </r>
  <r>
    <n v="3782"/>
    <x v="4576"/>
    <x v="0"/>
    <x v="4574"/>
    <s v="Datta Mohan Bhandare"/>
    <s v="Suyog Rajendra Gorhe, Sandeep Kulkarni, Vidya Karanjikar, Sayli Patil"/>
    <n v="4"/>
    <x v="17"/>
    <s v="India"/>
    <n v="1"/>
    <x v="1074"/>
    <x v="2"/>
    <x v="1"/>
    <s v="114 min"/>
    <n v="114"/>
    <n v="114"/>
    <n v="208.36929563285551"/>
    <s v=""/>
    <s v="Dramas, International Movies"/>
    <x v="2"/>
    <s v="Dramas, International Movies"/>
    <n v="2"/>
  </r>
  <r>
    <n v="4063"/>
    <x v="4577"/>
    <x v="0"/>
    <x v="4575"/>
    <s v="Chiwetel Ejiofor"/>
    <s v="Maxwell Simba, Chiwetel Ejiofor, A√Øssa Ma√Øga, Lily Banda, Lemogang Tsipa, Philbert Falakeza, Joseph Marcell, Noma Dumezweni"/>
    <n v="8"/>
    <x v="6"/>
    <s v="United Kingdom, Malawi"/>
    <n v="2"/>
    <x v="555"/>
    <x v="2"/>
    <x v="6"/>
    <s v="114 min"/>
    <n v="114"/>
    <n v="114"/>
    <n v="208.36929563285551"/>
    <s v=""/>
    <s v="Children &amp; Family Movies, Dramas, Independent Movies"/>
    <x v="0"/>
    <s v="Children &amp; Family Movies, Dramas, Independent Movies"/>
    <n v="3"/>
  </r>
  <r>
    <n v="4096"/>
    <x v="4578"/>
    <x v="0"/>
    <x v="4576"/>
    <s v="Kevin MacDonald"/>
    <s v="Jude Law, Scoot McNairy, Ben Mendelsohn, Bobby Schofield, Tobias Menzies, Michael Smiley, Grigoriy Dobrygin, David Threlfall, Jodie Whittaker, Karl Davies"/>
    <n v="10"/>
    <x v="6"/>
    <s v="United Kingdom, Russia, United States"/>
    <n v="3"/>
    <x v="921"/>
    <x v="4"/>
    <x v="12"/>
    <s v="114 min"/>
    <n v="114"/>
    <n v="114"/>
    <n v="208.36929563285551"/>
    <s v=""/>
    <s v="Action &amp; Adventure, Dramas, International Movies"/>
    <x v="1"/>
    <s v="Action &amp; Adventure, Dramas, International Movies"/>
    <n v="3"/>
  </r>
  <r>
    <n v="4159"/>
    <x v="4579"/>
    <x v="0"/>
    <x v="4577"/>
    <s v="Mansore"/>
    <s v="Sruthi Hariharan, Sanchari Vijay, Sharanya, Balaji Manohar, Greeshma Sridhar, Harshil Koushik, Shaanthala, Gopalkrishna Deshpande"/>
    <n v="8"/>
    <x v="17"/>
    <s v="India"/>
    <n v="1"/>
    <x v="1360"/>
    <x v="5"/>
    <x v="5"/>
    <s v="114 min"/>
    <n v="114"/>
    <n v="114"/>
    <n v="208.36929563285551"/>
    <s v=""/>
    <s v="Dramas, Independent Movies, International Movies"/>
    <x v="2"/>
    <s v="Dramas, Independent Movies, International Movies"/>
    <n v="3"/>
  </r>
  <r>
    <n v="4358"/>
    <x v="4580"/>
    <x v="0"/>
    <x v="4578"/>
    <s v="Nandita Das"/>
    <s v="Nawazuddin Siddiqui, Rasika Dugal, Tahir Raj Bhasin"/>
    <n v="3"/>
    <x v="17"/>
    <s v="India"/>
    <n v="1"/>
    <x v="100"/>
    <x v="5"/>
    <x v="5"/>
    <s v="114 min"/>
    <n v="114"/>
    <n v="114"/>
    <n v="208.36929563285551"/>
    <s v=""/>
    <s v="Dramas, Independent Movies, International Movies"/>
    <x v="2"/>
    <s v="Dramas, Independent Movies, International Movies"/>
    <n v="3"/>
  </r>
  <r>
    <n v="4375"/>
    <x v="4581"/>
    <x v="0"/>
    <x v="4579"/>
    <s v="Rocky Soraya"/>
    <s v="Luna Maya, Christian Sugiono, Sara Wijayanto, Jeremy Thomas, Richelle Georgette Skornicki, Rizky Hanggono, Asri Handayani"/>
    <n v="7"/>
    <x v="43"/>
    <s v="Indonesia"/>
    <n v="1"/>
    <x v="367"/>
    <x v="5"/>
    <x v="5"/>
    <s v="114 min"/>
    <n v="114"/>
    <n v="114"/>
    <n v="208.36929563285551"/>
    <s v=""/>
    <s v="Horror Movies, International Movies"/>
    <x v="9"/>
    <s v="Horror Movies, International Movies"/>
    <n v="2"/>
  </r>
  <r>
    <n v="4642"/>
    <x v="4582"/>
    <x v="0"/>
    <x v="4580"/>
    <s v="Ariel Vromen"/>
    <s v="Marwan Kenzari, Hannah Ware, Toby Kebbell, Waleed Zuaiter, Maisa Abd Elhadi, Sasson Gabai, Mickey Leon, Ori Pfeffer, Slimane Dazi"/>
    <n v="9"/>
    <x v="29"/>
    <s v="Israel, United States"/>
    <n v="2"/>
    <x v="1209"/>
    <x v="5"/>
    <x v="5"/>
    <s v="114 min"/>
    <n v="114"/>
    <n v="114"/>
    <n v="208.36929563285551"/>
    <s v=""/>
    <s v="Dramas, International Movies, Thrillers"/>
    <x v="2"/>
    <s v="Dramas, International Movies, Thrillers"/>
    <n v="3"/>
  </r>
  <r>
    <n v="4698"/>
    <x v="4583"/>
    <x v="0"/>
    <x v="4581"/>
    <s v="Manuel Mart√≠n Cuenca"/>
    <s v="Javier Guti√©rrez, Mar√≠a Le√≥n, Adelfa Calvo, Adriana Paz, Tenoch Huerta, Rafael T√©llez, Antonio de la Torre"/>
    <n v="7"/>
    <x v="14"/>
    <s v="Spain, Mexico"/>
    <n v="2"/>
    <x v="115"/>
    <x v="3"/>
    <x v="5"/>
    <s v="114 min"/>
    <n v="114"/>
    <n v="114"/>
    <n v="208.36929563285551"/>
    <s v=""/>
    <s v="Comedies, Dramas, International Movies"/>
    <x v="4"/>
    <s v="Comedies, Dramas, International Movies"/>
    <n v="3"/>
  </r>
  <r>
    <n v="5153"/>
    <x v="4584"/>
    <x v="0"/>
    <x v="4582"/>
    <s v="Jon Alpert"/>
    <m/>
    <n v="0"/>
    <x v="0"/>
    <s v="United States"/>
    <n v="1"/>
    <x v="1106"/>
    <x v="3"/>
    <x v="1"/>
    <s v="114 min"/>
    <n v="114"/>
    <n v="114"/>
    <n v="208.36929563285551"/>
    <s v=""/>
    <s v="Documentaries"/>
    <x v="3"/>
    <s v="Documentaries"/>
    <n v="1"/>
  </r>
  <r>
    <n v="5365"/>
    <x v="4585"/>
    <x v="0"/>
    <x v="4583"/>
    <s v="Claude Lelouch"/>
    <s v="Jean Dujardin, Elsa Zylberstein, Christopher Lambert, Alice Pol, Rahul Vohra, Shriya Pilgaonkar, Abhishek Krishnan, Venantino Venantini, Amma, Kalki Koechlin"/>
    <n v="10"/>
    <x v="11"/>
    <s v="France"/>
    <n v="1"/>
    <x v="166"/>
    <x v="4"/>
    <x v="5"/>
    <s v="114 min"/>
    <n v="114"/>
    <n v="114"/>
    <n v="208.36929563285551"/>
    <s v=""/>
    <s v="Comedies, Dramas, International Movies"/>
    <x v="4"/>
    <s v="Comedies, Dramas, International Movies"/>
    <n v="3"/>
  </r>
  <r>
    <n v="5833"/>
    <x v="4586"/>
    <x v="0"/>
    <x v="4584"/>
    <s v="Allan Ungar"/>
    <s v="Dominic Purcell, Cody Hackman, Stephen Lang, Trish Stratus, Danny Glover, Vinnie Jones, Saul Rubinek, Richard Gunn, Steve Byers, James A. Woods"/>
    <n v="10"/>
    <x v="8"/>
    <s v="Canada"/>
    <n v="1"/>
    <x v="1427"/>
    <x v="4"/>
    <x v="12"/>
    <s v="114 min"/>
    <n v="114"/>
    <n v="114"/>
    <n v="208.36929563285551"/>
    <s v=""/>
    <s v="Action &amp; Adventure"/>
    <x v="1"/>
    <s v="Action &amp; Adventure"/>
    <n v="1"/>
  </r>
  <r>
    <n v="6300"/>
    <x v="4587"/>
    <x v="0"/>
    <x v="4585"/>
    <s v="Ram Gopal Varma"/>
    <s v="Ajay Devgn, Urmila Matondkar, Nana Patekar, Rekha, Fardeen Khan, Victor Banerjee, Tanuja, Seema Biswas"/>
    <n v="8"/>
    <x v="17"/>
    <s v="India"/>
    <n v="1"/>
    <x v="767"/>
    <x v="20"/>
    <x v="5"/>
    <s v="114 min"/>
    <n v="114"/>
    <n v="114"/>
    <n v="208.36929563285551"/>
    <s v=""/>
    <s v="Horror Movies, International Movies, Thrillers"/>
    <x v="9"/>
    <s v="Horror Movies, International Movies, Thrillers"/>
    <n v="3"/>
  </r>
  <r>
    <n v="6397"/>
    <x v="4588"/>
    <x v="0"/>
    <x v="4586"/>
    <s v="Daniele Thompson"/>
    <s v="Guillaume Canet, Guillaume Gallienne, Alice Pol, D√©borah Fran√ßois, Sabine Az√©ma, Freya Mavor, Isabelle Candelier, Laurent Stocker"/>
    <n v="8"/>
    <x v="47"/>
    <s v="Belgium, France"/>
    <n v="2"/>
    <x v="1428"/>
    <x v="9"/>
    <x v="12"/>
    <s v="114 min"/>
    <n v="114"/>
    <n v="114"/>
    <n v="208.36929563285551"/>
    <s v=""/>
    <s v="Dramas, Independent Movies, International Movies"/>
    <x v="2"/>
    <s v="Dramas, Independent Movies, International Movies"/>
    <n v="3"/>
  </r>
  <r>
    <n v="6518"/>
    <x v="4589"/>
    <x v="0"/>
    <x v="4587"/>
    <s v="Ketan Mehta"/>
    <s v="Randeep Hooda, Nandana Sen, Jim Boeven, Paresh Rawal, Tom Alter, Vikram Gokhale, Vipin Sharma, Gaurav Dwivedi"/>
    <n v="8"/>
    <x v="17"/>
    <s v="India"/>
    <n v="1"/>
    <x v="355"/>
    <x v="13"/>
    <x v="1"/>
    <s v="114 min"/>
    <n v="114"/>
    <n v="114"/>
    <n v="208.36929563285551"/>
    <s v=""/>
    <s v="Dramas, International Movies"/>
    <x v="2"/>
    <s v="Dramas, International Movies"/>
    <n v="2"/>
  </r>
  <r>
    <n v="6757"/>
    <x v="4590"/>
    <x v="0"/>
    <x v="4588"/>
    <s v="Gianfranco Rosi"/>
    <s v="Samuele Caruana, Giuseppe Fragapane"/>
    <n v="2"/>
    <x v="24"/>
    <s v="Italy, France"/>
    <n v="2"/>
    <x v="498"/>
    <x v="9"/>
    <x v="1"/>
    <s v="114 min"/>
    <n v="114"/>
    <n v="114"/>
    <n v="208.36929563285551"/>
    <s v=""/>
    <s v="Documentaries, International Movies"/>
    <x v="3"/>
    <s v="Documentaries, International Movies"/>
    <n v="2"/>
  </r>
  <r>
    <n v="7211"/>
    <x v="4591"/>
    <x v="0"/>
    <x v="4589"/>
    <s v="Peter Farrelly, Bobby Farrelly"/>
    <s v="Woody Harrelson, Randy Quaid, Vanessa Angel, Bill Murray, Chris Elliott, William Jordan, Richard Tyson, Lin Shaye"/>
    <n v="8"/>
    <x v="0"/>
    <s v="United States"/>
    <n v="1"/>
    <x v="165"/>
    <x v="46"/>
    <x v="2"/>
    <s v="114 min"/>
    <n v="114"/>
    <n v="114"/>
    <n v="208.36929563285551"/>
    <s v=""/>
    <s v="Comedies, Cult Movies, Sports Movies"/>
    <x v="4"/>
    <s v="Comedies, Cult Movies, Sports Movies"/>
    <n v="3"/>
  </r>
  <r>
    <n v="7252"/>
    <x v="4592"/>
    <x v="0"/>
    <x v="4590"/>
    <s v="Daniel Lindsay, T.J. Martin"/>
    <m/>
    <n v="0"/>
    <x v="0"/>
    <s v="United States"/>
    <n v="1"/>
    <x v="144"/>
    <x v="3"/>
    <x v="12"/>
    <s v="114 min"/>
    <n v="114"/>
    <n v="114"/>
    <n v="208.36929563285551"/>
    <s v=""/>
    <s v="Documentaries"/>
    <x v="3"/>
    <s v="Documentaries"/>
    <n v="1"/>
  </r>
  <r>
    <n v="7427"/>
    <x v="4593"/>
    <x v="0"/>
    <x v="4591"/>
    <s v="Bob Hercules, Rita Coburn Whack"/>
    <s v="Maya Angelou, Cicely Tyson, Common, John Singleton, Alfre Woodard, Oprah Winfrey, Quincy Jones"/>
    <n v="7"/>
    <x v="0"/>
    <s v="United States"/>
    <n v="1"/>
    <x v="156"/>
    <x v="9"/>
    <x v="6"/>
    <s v="114 min"/>
    <n v="114"/>
    <n v="114"/>
    <n v="208.36929563285551"/>
    <s v=""/>
    <s v="Documentaries"/>
    <x v="3"/>
    <s v="Documentaries"/>
    <n v="1"/>
  </r>
  <r>
    <n v="7622"/>
    <x v="4594"/>
    <x v="0"/>
    <x v="4592"/>
    <s v="Peter Pardini"/>
    <s v="Chicago"/>
    <n v="1"/>
    <x v="0"/>
    <s v="United States"/>
    <n v="1"/>
    <x v="180"/>
    <x v="9"/>
    <x v="5"/>
    <s v="114 min"/>
    <n v="114"/>
    <n v="114"/>
    <n v="208.36929563285551"/>
    <s v=""/>
    <s v="Documentaries, Music &amp; Musicals"/>
    <x v="3"/>
    <s v="Documentaries, Music &amp; Musicals"/>
    <n v="2"/>
  </r>
  <r>
    <n v="7720"/>
    <x v="4595"/>
    <x v="0"/>
    <x v="4593"/>
    <s v="Paritosh Painter"/>
    <s v="Shreyas Talpade, Javed Jaffrey, Aashish Chaudhary, Vatsal Seth, Celina Jaitly, Johnny Lever, Delnaaz Paul, Riya Sen, Sayali Bhagat, Neha Dhupia"/>
    <n v="10"/>
    <x v="17"/>
    <s v="India"/>
    <n v="1"/>
    <x v="130"/>
    <x v="16"/>
    <x v="1"/>
    <s v="114 min"/>
    <n v="114"/>
    <n v="114"/>
    <n v="208.36929563285551"/>
    <s v=""/>
    <s v="Comedies, International Movies"/>
    <x v="4"/>
    <s v="Comedies, International Movies"/>
    <n v="2"/>
  </r>
  <r>
    <n v="7756"/>
    <x v="4596"/>
    <x v="0"/>
    <x v="4594"/>
    <s v="Robert Altman"/>
    <s v="Robin Williams, Shelley Duvall, Ray Walston, Paul Dooley, Paul L. Smith, Richard Libertini, Donald Moffat, Macintyre Dixon, Roberta Maxwell, Donovan Scott"/>
    <n v="10"/>
    <x v="0"/>
    <s v="United States"/>
    <n v="1"/>
    <x v="1429"/>
    <x v="57"/>
    <x v="7"/>
    <s v="114 min"/>
    <n v="114"/>
    <n v="114"/>
    <n v="208.36929563285551"/>
    <s v=""/>
    <s v="Action &amp; Adventure, Children &amp; Family Movies, Comedies"/>
    <x v="1"/>
    <s v="Action &amp; Adventure, Children &amp; Family Movies, Comedies"/>
    <n v="3"/>
  </r>
  <r>
    <n v="7845"/>
    <x v="4597"/>
    <x v="0"/>
    <x v="4595"/>
    <s v="John Milius"/>
    <s v="Patrick Swayze, C. Thomas Howell, Lea Thompson, Charlie Sheen, Darren Dalton, Jennifer Grey, Brad Savage, Doug Toby, Ben Johnson, Harry Dean Stanton"/>
    <n v="10"/>
    <x v="0"/>
    <s v="United States"/>
    <n v="1"/>
    <x v="767"/>
    <x v="52"/>
    <x v="2"/>
    <s v="114 min"/>
    <n v="114"/>
    <n v="114"/>
    <n v="208.36929563285551"/>
    <s v=""/>
    <s v="Action &amp; Adventure, Cult Movies"/>
    <x v="1"/>
    <s v="Action &amp; Adventure, Cult Movies"/>
    <n v="2"/>
  </r>
  <r>
    <n v="8116"/>
    <x v="4598"/>
    <x v="0"/>
    <x v="4596"/>
    <s v="Benny Fredman"/>
    <s v="Mali Levi, Rotem Keinan, Dror Keren, Igal Naor"/>
    <n v="4"/>
    <x v="29"/>
    <s v="Israel"/>
    <n v="1"/>
    <x v="222"/>
    <x v="0"/>
    <x v="5"/>
    <s v="114 min"/>
    <n v="114"/>
    <n v="114"/>
    <n v="208.36929563285551"/>
    <s v=""/>
    <s v="International Movies, Thrillers"/>
    <x v="7"/>
    <s v="International Movies, Thrillers"/>
    <n v="2"/>
  </r>
  <r>
    <n v="8256"/>
    <x v="4599"/>
    <x v="0"/>
    <x v="4597"/>
    <s v="Amr Arafa"/>
    <s v="Khaled Saleh, Ghada Adel, Ahmed el-Sakka, Khaled Sarhan, Sawsan Badr, Mustafa Haridi"/>
    <n v="6"/>
    <x v="5"/>
    <s v="Egypt"/>
    <n v="1"/>
    <x v="961"/>
    <x v="12"/>
    <x v="1"/>
    <s v="114 min"/>
    <n v="114"/>
    <n v="114"/>
    <n v="208.36929563285551"/>
    <s v=""/>
    <s v="Comedies, International Movies, Thrillers"/>
    <x v="4"/>
    <s v="Comedies, International Movies, Thrillers"/>
    <n v="3"/>
  </r>
  <r>
    <n v="8564"/>
    <x v="4600"/>
    <x v="0"/>
    <x v="4598"/>
    <s v="Laurent Cantet"/>
    <s v="Marina Fo√Øs, Matthieu Lucci, Warda Rammach, Issam Talbi, Florian Beaujean, Mamadou Doumbia, Julien Souve, M√©lissa Guilbert, Olivier Thouret, L√©ny Sellam"/>
    <n v="10"/>
    <x v="11"/>
    <s v="France"/>
    <n v="1"/>
    <x v="1430"/>
    <x v="3"/>
    <x v="5"/>
    <s v="114 min"/>
    <n v="114"/>
    <n v="114"/>
    <n v="208.36929563285551"/>
    <s v=""/>
    <s v="Dramas, International Movies"/>
    <x v="2"/>
    <s v="Dramas, International Movies"/>
    <n v="2"/>
  </r>
  <r>
    <n v="8616"/>
    <x v="4601"/>
    <x v="0"/>
    <x v="4599"/>
    <s v="Jeffrey Nachmanoff"/>
    <s v="Don Cheadle, Guy Pearce, Sa√Ød Taghmaoui, Neal McDonough, Alyy Khan, Archie Panjabi, Raad Rawi, Jeff Daniels, Lorena Gale, Simon Reynolds, Jonathan Walker, Mozhan Marn√≤, Tom Barnett, Scali Delpeyrat"/>
    <n v="14"/>
    <x v="0"/>
    <s v="United States"/>
    <n v="1"/>
    <x v="130"/>
    <x v="13"/>
    <x v="2"/>
    <s v="114 min"/>
    <n v="114"/>
    <n v="114"/>
    <n v="208.36929563285551"/>
    <s v=""/>
    <s v="Dramas, Thrillers"/>
    <x v="2"/>
    <s v="Dramas, Thrillers"/>
    <n v="2"/>
  </r>
  <r>
    <n v="8618"/>
    <x v="4602"/>
    <x v="0"/>
    <x v="4600"/>
    <s v="Stephen Daldry"/>
    <s v="Wagner Moura, Martin Sheen, Rooney Mara, Selton Mello, Jos√© Dumont, Nelson Xavier, Eduardo Luis, Gabriel Weinstein, Rickson Tevez"/>
    <n v="9"/>
    <x v="6"/>
    <s v="United Kingdom, Brazil, Germany"/>
    <n v="3"/>
    <x v="191"/>
    <x v="0"/>
    <x v="12"/>
    <s v="114 min"/>
    <n v="114"/>
    <n v="114"/>
    <n v="208.36929563285551"/>
    <s v=""/>
    <s v="Dramas, Independent Movies, Thrillers"/>
    <x v="2"/>
    <s v="Dramas, Independent Movies, Thrillers"/>
    <n v="3"/>
  </r>
  <r>
    <n v="47"/>
    <x v="4603"/>
    <x v="0"/>
    <x v="4601"/>
    <s v="Daniel Espinosa"/>
    <s v="Denzel Washington, Ryan Reynolds, Vera Farmiga, Brendan Gleeson, Sam Shepard, Rub√©n Blades, Nora Arnezeder, Robert Patrick, Liam Cunningham, Joel Kinnaman"/>
    <n v="10"/>
    <x v="18"/>
    <s v="South Africa, United States, Japan"/>
    <n v="3"/>
    <x v="39"/>
    <x v="11"/>
    <x v="12"/>
    <s v="115 min"/>
    <n v="115"/>
    <n v="115"/>
    <n v="238.2393005260214"/>
    <s v=""/>
    <s v="Action &amp; Adventure"/>
    <x v="1"/>
    <s v="Action &amp; Adventure"/>
    <n v="1"/>
  </r>
  <r>
    <n v="127"/>
    <x v="4604"/>
    <x v="0"/>
    <x v="4602"/>
    <s v="Vidhu Vinod Chopra"/>
    <s v="Aadil Khan, Sadia Khateeb, Zain Khan Durrani, Priyanshu Chatterjee, Bhavna Chauhan, Ashwin Dhar, Farid Azad Khan, Saghar Sehrai"/>
    <n v="8"/>
    <x v="17"/>
    <s v="India"/>
    <n v="1"/>
    <x v="1085"/>
    <x v="1"/>
    <x v="1"/>
    <s v="115 min"/>
    <n v="115"/>
    <n v="115"/>
    <n v="238.2393005260214"/>
    <s v=""/>
    <s v="Dramas, International Movies, Romantic Movies"/>
    <x v="2"/>
    <s v="Dramas, International Movies, Romantic Movies"/>
    <n v="3"/>
  </r>
  <r>
    <n v="129"/>
    <x v="4605"/>
    <x v="0"/>
    <x v="4603"/>
    <s v="Gilles Paquet-Brenner"/>
    <s v="Glenn Close, Terence Stamp, Max Irons, Gillian Anderson, Christina Hendricks, Stefanie Martini, Julian Sands, Honor Kneafsey, Christian McKay, Amanda Abbington"/>
    <n v="10"/>
    <x v="2"/>
    <m/>
    <n v="0"/>
    <x v="344"/>
    <x v="3"/>
    <x v="2"/>
    <s v="115 min"/>
    <n v="115"/>
    <n v="115"/>
    <n v="238.2393005260214"/>
    <s v=""/>
    <s v="Dramas, International Movies, Thrillers"/>
    <x v="2"/>
    <s v="Dramas, International Movies, Thrillers"/>
    <n v="3"/>
  </r>
  <r>
    <n v="247"/>
    <x v="4606"/>
    <x v="0"/>
    <x v="4604"/>
    <s v="Yin Chen-hao"/>
    <s v="Roy Chiu, Ann Hsu, Tsai Chen-nan, Chung Hsin-ling, Lan Wei-hua, Peace Yang, Huang Lu Tz-yin"/>
    <n v="7"/>
    <x v="2"/>
    <m/>
    <n v="0"/>
    <x v="858"/>
    <x v="6"/>
    <x v="5"/>
    <s v="115 min"/>
    <n v="115"/>
    <n v="115"/>
    <n v="238.2393005260214"/>
    <s v=""/>
    <s v="Dramas, International Movies, Romantic Movies"/>
    <x v="2"/>
    <s v="Dramas, International Movies, Romantic Movies"/>
    <n v="3"/>
  </r>
  <r>
    <n v="299"/>
    <x v="4607"/>
    <x v="0"/>
    <x v="4605"/>
    <s v="Kayode Kasum"/>
    <s v="Falz, Nse Ikpe-Etim, Williams Uchemba, Toni Tones, Michelle Dede, Karibi Fubara, Buchi Ojei, Jemima Osunde, Blossom Chukwujekwu, Gbubemi Ejeye, Badmus Olakunle"/>
    <n v="11"/>
    <x v="9"/>
    <s v="Nigeria"/>
    <n v="1"/>
    <x v="1238"/>
    <x v="1"/>
    <x v="5"/>
    <s v="115 min"/>
    <n v="115"/>
    <n v="115"/>
    <n v="238.2393005260214"/>
    <s v=""/>
    <s v="Comedies, Dramas, International Movies"/>
    <x v="4"/>
    <s v="Comedies, Dramas, International Movies"/>
    <n v="3"/>
  </r>
  <r>
    <n v="308"/>
    <x v="4608"/>
    <x v="0"/>
    <x v="4606"/>
    <s v="Peter Winther"/>
    <s v="Ashley Greene, Shawn Ashmore, Sharif Atkins, Britt Baron, Diana Hopper, Ross McCall, Jamie Kaler, Travis Coles, Susan Walters, Jason Liles"/>
    <n v="10"/>
    <x v="0"/>
    <s v="United States"/>
    <n v="1"/>
    <x v="1431"/>
    <x v="6"/>
    <x v="5"/>
    <s v="115 min"/>
    <n v="115"/>
    <n v="115"/>
    <n v="238.2393005260214"/>
    <s v=""/>
    <s v="Horror Movies"/>
    <x v="9"/>
    <s v="Horror Movies"/>
    <n v="1"/>
  </r>
  <r>
    <n v="309"/>
    <x v="4609"/>
    <x v="0"/>
    <x v="4607"/>
    <s v="Susan Lacy"/>
    <s v="David Geffen"/>
    <n v="1"/>
    <x v="0"/>
    <s v="United States"/>
    <n v="1"/>
    <x v="1431"/>
    <x v="11"/>
    <x v="5"/>
    <s v="115 min"/>
    <n v="115"/>
    <n v="115"/>
    <n v="238.2393005260214"/>
    <s v=""/>
    <s v="Movies"/>
    <x v="6"/>
    <s v="Movies"/>
    <n v="1"/>
  </r>
  <r>
    <n v="449"/>
    <x v="4610"/>
    <x v="0"/>
    <x v="4608"/>
    <s v="Bill Condon"/>
    <s v="Kristen Stewart, Robert Pattinson, Taylor Lautner, Peter Facinelli, Elizabeth Reaser, Ashley Greene, Jackson Rathbone, Kellan Lutz, Nikki Reed, Billy Burke"/>
    <n v="10"/>
    <x v="0"/>
    <s v="United States"/>
    <n v="1"/>
    <x v="1088"/>
    <x v="11"/>
    <x v="2"/>
    <s v="115 min"/>
    <n v="115"/>
    <n v="115"/>
    <n v="238.2393005260214"/>
    <s v=""/>
    <s v="Dramas, Romantic Movies"/>
    <x v="2"/>
    <s v="Dramas, Romantic Movies"/>
    <n v="2"/>
  </r>
  <r>
    <n v="465"/>
    <x v="4611"/>
    <x v="0"/>
    <x v="4609"/>
    <s v="Navot Papushado"/>
    <s v="Karen Gillan, Lena Headey, Carla Gugino, Chloe Coleman, Michelle Yeoh, Angela Bassett, Paul Giamatti, Ralph Ineson, Adam Nagaitis, Michael Smiley, Freya Allan"/>
    <n v="11"/>
    <x v="2"/>
    <m/>
    <n v="0"/>
    <x v="1120"/>
    <x v="6"/>
    <x v="12"/>
    <s v="115 min"/>
    <n v="115"/>
    <n v="115"/>
    <n v="238.2393005260214"/>
    <s v=""/>
    <s v="Action &amp; Adventure, Comedies"/>
    <x v="1"/>
    <s v="Action &amp; Adventure, Comedies"/>
    <n v="2"/>
  </r>
  <r>
    <n v="559"/>
    <x v="4612"/>
    <x v="0"/>
    <x v="4610"/>
    <s v="Ernie Barbarash"/>
    <s v="Jean-Claude Van Damme, Joe Flanigan, Anna-Louise Plowman, Charlotte Beaumont, Steve Nicolson, Uriel Emil, Louis Dempsey, Mark Lewis, Kristopher Van Varenberg, Bianca Brigitte VanDamme"/>
    <n v="10"/>
    <x v="0"/>
    <s v="United States"/>
    <n v="1"/>
    <x v="132"/>
    <x v="11"/>
    <x v="12"/>
    <s v="115 min"/>
    <n v="115"/>
    <n v="115"/>
    <n v="238.2393005260214"/>
    <s v=""/>
    <s v="Action &amp; Adventure"/>
    <x v="1"/>
    <s v="Action &amp; Adventure"/>
    <n v="1"/>
  </r>
  <r>
    <n v="576"/>
    <x v="4613"/>
    <x v="0"/>
    <x v="4611"/>
    <s v="Greg Berlanti"/>
    <s v="Katherine Heigl, Josh Duhamel, Josh Lucas, Alexis Clagett, Brynn Clagett, Brooke Clagett, Hayes MacArthur, Christina Hendricks, Sarah Burns, Jessica St. Clair"/>
    <n v="10"/>
    <x v="0"/>
    <s v="United States"/>
    <n v="1"/>
    <x v="132"/>
    <x v="10"/>
    <x v="2"/>
    <s v="115 min"/>
    <n v="115"/>
    <n v="115"/>
    <n v="238.2393005260214"/>
    <s v=""/>
    <s v="Comedies, Dramas, Romantic Movies"/>
    <x v="4"/>
    <s v="Comedies, Dramas, Romantic Movies"/>
    <n v="3"/>
  </r>
  <r>
    <n v="933"/>
    <x v="4614"/>
    <x v="0"/>
    <x v="4612"/>
    <s v="Paul Greengrass"/>
    <s v="Matt Damon, Greg Kinnear, Brendan Gleeson, Amy Ryan, Khalid Abdalla, Jason Isaacs, Said Faraj, Michael O'Neill, Igal Naor, Raad Rawi"/>
    <n v="10"/>
    <x v="6"/>
    <s v="United Kingdom, France, Spain, United States"/>
    <n v="4"/>
    <x v="475"/>
    <x v="10"/>
    <x v="12"/>
    <s v="115 min"/>
    <n v="115"/>
    <n v="115"/>
    <n v="238.2393005260214"/>
    <s v=""/>
    <s v="Action &amp; Adventure"/>
    <x v="1"/>
    <s v="Action &amp; Adventure"/>
    <n v="1"/>
  </r>
  <r>
    <n v="1188"/>
    <x v="4615"/>
    <x v="0"/>
    <x v="4613"/>
    <s v="Anna Elizabeth James"/>
    <s v="Kristin Davis, Dermot Mulroney, Greer Grammer, Shanola Hampton, Marie Wagenman, Shylo Molina, Abella Bala, Shaun Wu"/>
    <n v="8"/>
    <x v="0"/>
    <s v="United States"/>
    <n v="1"/>
    <x v="48"/>
    <x v="6"/>
    <x v="12"/>
    <s v="115 min"/>
    <n v="115"/>
    <n v="115"/>
    <n v="238.2393005260214"/>
    <s v=""/>
    <s v="Thrillers"/>
    <x v="12"/>
    <s v="Thrillers"/>
    <n v="1"/>
  </r>
  <r>
    <n v="1245"/>
    <x v="4616"/>
    <x v="0"/>
    <x v="4614"/>
    <s v="Abir Sengupta"/>
    <s v="Kiara Advani, Aditya Seal, Mallika Dua, Rakesh Bedi, Rajendra Sethi, Chittaranjan Tripathi, Rajesh Jais, Alka Badola Kaushal"/>
    <n v="8"/>
    <x v="17"/>
    <s v="India"/>
    <n v="1"/>
    <x v="1432"/>
    <x v="1"/>
    <x v="1"/>
    <s v="115 min"/>
    <n v="115"/>
    <n v="115"/>
    <n v="238.2393005260214"/>
    <s v=""/>
    <s v="Action &amp; Adventure, Comedies, International Movies"/>
    <x v="1"/>
    <s v="Action &amp; Adventure, Comedies, International Movies"/>
    <n v="3"/>
  </r>
  <r>
    <n v="1410"/>
    <x v="4617"/>
    <x v="0"/>
    <x v="4615"/>
    <s v="Peter Facinelli"/>
    <s v="Thomas Jane, Anne Heche, Jason Patric, John D. Hickman, Peter Facinelli, Alex Haydon, Aleksei Archer, Kristopher Wente"/>
    <n v="8"/>
    <x v="0"/>
    <s v="United States"/>
    <n v="1"/>
    <x v="105"/>
    <x v="1"/>
    <x v="12"/>
    <s v="115 min"/>
    <n v="115"/>
    <n v="115"/>
    <n v="238.2393005260214"/>
    <s v=""/>
    <s v="Thrillers"/>
    <x v="12"/>
    <s v="Thrillers"/>
    <n v="1"/>
  </r>
  <r>
    <n v="1501"/>
    <x v="4618"/>
    <x v="0"/>
    <x v="4616"/>
    <s v="Liu Kuang-hui"/>
    <s v="Edward Chen, Tseng Ching-hua, Leon Dai, Jason Wang, Fabio Grangeon, Mimi Shao, Barry Qu, Erek Lin, Honduras, Lotus Wang"/>
    <n v="10"/>
    <x v="53"/>
    <s v="Taiwan"/>
    <n v="1"/>
    <x v="761"/>
    <x v="1"/>
    <x v="5"/>
    <s v="115 min"/>
    <n v="115"/>
    <n v="115"/>
    <n v="238.2393005260214"/>
    <s v=""/>
    <s v="Dramas, International Movies, LGBTQ Movies"/>
    <x v="2"/>
    <s v="Dramas, International Movies, LGBTQ Movies"/>
    <n v="3"/>
  </r>
  <r>
    <n v="1583"/>
    <x v="4619"/>
    <x v="0"/>
    <x v="4617"/>
    <s v="John Hillcoat"/>
    <s v="Casey Affleck, Chiwetel Ejiofor, Anthony Mackie, Aaron Paul, Clifton Collins Jr., Norman Reedus, Woody Harrelson, Kate Winslet, Teresa Palmer, Michael Kenneth Williams, Gal Gadot"/>
    <n v="11"/>
    <x v="0"/>
    <s v="United States"/>
    <n v="1"/>
    <x v="49"/>
    <x v="9"/>
    <x v="12"/>
    <s v="115 min"/>
    <n v="115"/>
    <n v="115"/>
    <n v="238.2393005260214"/>
    <s v=""/>
    <s v="Dramas, Thrillers"/>
    <x v="2"/>
    <s v="Dramas, Thrillers"/>
    <n v="2"/>
  </r>
  <r>
    <n v="1613"/>
    <x v="4620"/>
    <x v="0"/>
    <x v="4618"/>
    <s v="Jon Favreau"/>
    <s v="Jon Favreau, Sof√≠a Vergara, John Leguizamo, Scarlett Johansson, Dustin Hoffman, Oliver Platt, Bobby Cannavale, Amy Sedaris, Robert Downey Jr., Emjay Anthony, Russell Peters"/>
    <n v="11"/>
    <x v="0"/>
    <s v="United States"/>
    <n v="1"/>
    <x v="189"/>
    <x v="0"/>
    <x v="12"/>
    <s v="115 min"/>
    <n v="115"/>
    <n v="115"/>
    <n v="238.2393005260214"/>
    <s v=""/>
    <s v="Comedies, Independent Movies"/>
    <x v="4"/>
    <s v="Comedies, Independent Movies"/>
    <n v="2"/>
  </r>
  <r>
    <n v="1652"/>
    <x v="4621"/>
    <x v="0"/>
    <x v="4619"/>
    <s v="Chris Columbus"/>
    <s v="Kurt Russell, Goldie Hawn, Darby Camp, Jahzir Bruno, Julian Dennison, Judah Lewis, Kimberly Williams-Paisley, Tyrese Gibson"/>
    <n v="8"/>
    <x v="8"/>
    <s v="Canada"/>
    <n v="1"/>
    <x v="825"/>
    <x v="1"/>
    <x v="7"/>
    <s v="115 min"/>
    <n v="115"/>
    <n v="115"/>
    <n v="238.2393005260214"/>
    <s v=""/>
    <s v="Children &amp; Family Movies, Comedies"/>
    <x v="0"/>
    <s v="Children &amp; Family Movies, Comedies"/>
    <n v="2"/>
  </r>
  <r>
    <n v="1889"/>
    <x v="4622"/>
    <x v="0"/>
    <x v="4620"/>
    <s v="Umut Aral"/>
    <s v="Mert Yazƒ±cƒ±oƒülu, Afra Sara√ßoƒülu, Yiƒüit Kirazcƒ±, Orkun I≈üƒ±tmak, Bahar ≈ûahin, Tolga Canbeyli, Bada Oh Deniz, Hakan Kurta≈ü, Doƒüa√ß Yildiz"/>
    <n v="9"/>
    <x v="61"/>
    <s v="Turkey"/>
    <n v="1"/>
    <x v="150"/>
    <x v="5"/>
    <x v="1"/>
    <s v="115 min"/>
    <n v="115"/>
    <n v="115"/>
    <n v="238.2393005260214"/>
    <s v=""/>
    <s v="Dramas, International Movies, Sports Movies"/>
    <x v="2"/>
    <s v="Dramas, International Movies, Sports Movies"/>
    <n v="3"/>
  </r>
  <r>
    <n v="1898"/>
    <x v="4623"/>
    <x v="0"/>
    <x v="4621"/>
    <s v="Sudhir Mishra"/>
    <s v="Nawazuddin Siddiqui, Nasser, Aakshath Das, Indira Tiwari, Sanjay Narvekar, Shweta Basu Prasad"/>
    <n v="6"/>
    <x v="17"/>
    <s v="India"/>
    <n v="1"/>
    <x v="31"/>
    <x v="1"/>
    <x v="5"/>
    <s v="115 min"/>
    <n v="115"/>
    <n v="115"/>
    <n v="238.2393005260214"/>
    <s v=""/>
    <s v="Comedies, Dramas, International Movies"/>
    <x v="4"/>
    <s v="Comedies, Dramas, International Movies"/>
    <n v="3"/>
  </r>
  <r>
    <n v="1943"/>
    <x v="4624"/>
    <x v="0"/>
    <x v="4622"/>
    <s v="Abhishek Chaubey"/>
    <s v="Naseeruddin Shah, Vidya Balan, Arshad Warsi, Salman Shahid, Anupama Kumar"/>
    <n v="5"/>
    <x v="17"/>
    <s v="India"/>
    <n v="1"/>
    <x v="1304"/>
    <x v="16"/>
    <x v="1"/>
    <s v="115 min"/>
    <n v="115"/>
    <n v="115"/>
    <n v="238.2393005260214"/>
    <s v=""/>
    <s v="Comedies, International Movies, Romantic Movies"/>
    <x v="4"/>
    <s v="Comedies, International Movies, Romantic Movies"/>
    <n v="3"/>
  </r>
  <r>
    <n v="1954"/>
    <x v="4625"/>
    <x v="0"/>
    <x v="4623"/>
    <s v="Ozan A√ßƒ±ktan"/>
    <s v="Ozan G√ºven, Meryem Uzerli, Bel√ßim Bilgin, Okan Yalabƒ±k, Bora Akka≈ü, Sabina Ajrula"/>
    <n v="6"/>
    <x v="2"/>
    <m/>
    <n v="0"/>
    <x v="151"/>
    <x v="9"/>
    <x v="5"/>
    <s v="115 min"/>
    <n v="115"/>
    <n v="115"/>
    <n v="238.2393005260214"/>
    <s v=""/>
    <s v="Dramas, International Movies"/>
    <x v="2"/>
    <s v="Dramas, International Movies"/>
    <n v="2"/>
  </r>
  <r>
    <n v="2077"/>
    <x v="4626"/>
    <x v="0"/>
    <x v="4624"/>
    <s v="Dan Forgione, Pete Jacobs, Matt Whitlock"/>
    <s v="JP Karliak, Pierce Gagnon, Alex Cazares, Kevin Michael Richardson, Flula Borg, Rhys Darby, Wendie Malick, Jake Green"/>
    <n v="8"/>
    <x v="0"/>
    <s v="United States"/>
    <n v="1"/>
    <x v="50"/>
    <x v="1"/>
    <x v="8"/>
    <s v="115 min"/>
    <n v="115"/>
    <n v="115"/>
    <n v="238.2393005260214"/>
    <s v=""/>
    <s v="Children &amp; Family Movies, Comedies"/>
    <x v="0"/>
    <s v="Children &amp; Family Movies, Comedies"/>
    <n v="2"/>
  </r>
  <r>
    <n v="2210"/>
    <x v="4627"/>
    <x v="0"/>
    <x v="4625"/>
    <s v="Tope Alake"/>
    <s v="Odunlade Adekola, Chimezie Imo, Sani Danja, Rachael Okonkwo, Broda Shaggi, Toyin Abraham, Kelechi Udegbe, Doyin Abiola, Molawa Davis"/>
    <n v="9"/>
    <x v="9"/>
    <s v="Nigeria"/>
    <n v="1"/>
    <x v="174"/>
    <x v="2"/>
    <x v="5"/>
    <s v="115 min"/>
    <n v="115"/>
    <n v="115"/>
    <n v="238.2393005260214"/>
    <s v=""/>
    <s v="Dramas, International Movies"/>
    <x v="2"/>
    <s v="Dramas, International Movies"/>
    <n v="2"/>
  </r>
  <r>
    <n v="2310"/>
    <x v="4628"/>
    <x v="0"/>
    <x v="4626"/>
    <s v="Cem Yƒ±lmaz"/>
    <s v="Cem Yƒ±lmaz, Irina Ivkina, √áetin Altay, Zafer Alg√∂z, Can Yƒ±lmaz, Bahtiyar Engin, Fevzi G√∂k√ße, Yosi Mizrahi"/>
    <n v="8"/>
    <x v="61"/>
    <s v="Turkey"/>
    <n v="1"/>
    <x v="1035"/>
    <x v="4"/>
    <x v="5"/>
    <s v="115 min"/>
    <n v="115"/>
    <n v="115"/>
    <n v="238.2393005260214"/>
    <s v=""/>
    <s v="Action &amp; Adventure, Comedies, International Movies"/>
    <x v="1"/>
    <s v="Action &amp; Adventure, Comedies, International Movies"/>
    <n v="3"/>
  </r>
  <r>
    <n v="2422"/>
    <x v="4629"/>
    <x v="0"/>
    <x v="4627"/>
    <s v="Moses Inwang"/>
    <s v="Ramsey Nouah, Ayo Makun, Jim Iyke, Falz, Uchemba Williams, Ireti Doyle, Ufuoma McDermott, Nancy Isime, Alex Asogwa"/>
    <n v="9"/>
    <x v="9"/>
    <s v="Nigeria"/>
    <n v="1"/>
    <x v="795"/>
    <x v="2"/>
    <x v="5"/>
    <s v="115 min"/>
    <n v="115"/>
    <n v="115"/>
    <n v="238.2393005260214"/>
    <s v=""/>
    <s v="Comedies, International Movies"/>
    <x v="4"/>
    <s v="Comedies, International Movies"/>
    <n v="2"/>
  </r>
  <r>
    <n v="2616"/>
    <x v="4630"/>
    <x v="0"/>
    <x v="4628"/>
    <s v="Handan ƒ∞pek√ßi"/>
    <s v="Nurg√ºl Ye≈üil√ßay, Celile Toyon Uysal, Deniz Deha Lostar, Settar Tanrƒ±√∂ƒüen, Suzan Aksoy, H√ºseyin Avni Danyal, J√ºlide Kural, Ragƒ±p Sava≈ü"/>
    <n v="8"/>
    <x v="61"/>
    <s v="Turkey"/>
    <n v="1"/>
    <x v="1245"/>
    <x v="12"/>
    <x v="1"/>
    <s v="115 min"/>
    <n v="115"/>
    <n v="115"/>
    <n v="238.2393005260214"/>
    <s v=""/>
    <s v="Comedies, Dramas, International Movies"/>
    <x v="4"/>
    <s v="Comedies, Dramas, International Movies"/>
    <n v="3"/>
  </r>
  <r>
    <n v="2639"/>
    <x v="4631"/>
    <x v="0"/>
    <x v="4629"/>
    <s v="Ahmed Nader Galal"/>
    <s v="Ahmed Helmy, Laila Ezz El Arab, Mahmoud El Fishawy, Mohamed Farraag, Sarrah Abdelrahman, Rahma Hassan, Amir Salah, Hany El Sabagh"/>
    <n v="8"/>
    <x v="5"/>
    <s v="Egypt"/>
    <n v="1"/>
    <x v="1053"/>
    <x v="16"/>
    <x v="1"/>
    <s v="115 min"/>
    <n v="115"/>
    <n v="115"/>
    <n v="238.2393005260214"/>
    <s v=""/>
    <s v="Comedies, Dramas, International Movies"/>
    <x v="4"/>
    <s v="Comedies, Dramas, International Movies"/>
    <n v="3"/>
  </r>
  <r>
    <n v="2836"/>
    <x v="4632"/>
    <x v="0"/>
    <x v="4630"/>
    <s v="Stanley Nelson"/>
    <s v="Miles Davis, Carl Lumbly"/>
    <n v="2"/>
    <x v="0"/>
    <s v="United States"/>
    <n v="1"/>
    <x v="614"/>
    <x v="2"/>
    <x v="5"/>
    <s v="115 min"/>
    <n v="115"/>
    <n v="115"/>
    <n v="238.2393005260214"/>
    <s v=""/>
    <s v="Documentaries, Music &amp; Musicals"/>
    <x v="3"/>
    <s v="Documentaries, Music &amp; Musicals"/>
    <n v="2"/>
  </r>
  <r>
    <n v="3172"/>
    <x v="4633"/>
    <x v="0"/>
    <x v="4631"/>
    <s v="Eric Aghimien"/>
    <s v="Ivie Okujaye, Sambasa Nzeribe, Tope Tedela, Gina Castel, Majid Michel, Victor Erabie, Brutus Richard, Adebayo Thomas"/>
    <n v="8"/>
    <x v="9"/>
    <s v="Nigeria"/>
    <n v="1"/>
    <x v="175"/>
    <x v="3"/>
    <x v="5"/>
    <s v="115 min"/>
    <n v="115"/>
    <n v="115"/>
    <n v="238.2393005260214"/>
    <s v=""/>
    <s v="Dramas, International Movies"/>
    <x v="2"/>
    <s v="Dramas, International Movies"/>
    <n v="2"/>
  </r>
  <r>
    <n v="3992"/>
    <x v="4634"/>
    <x v="0"/>
    <x v="4632"/>
    <s v="Joyce Bernal"/>
    <s v="Vice Ganda, Coco Martin, Onyok Pineda, Awra Briguela, Assunta de Rossi, Pepe Herrera, Joem Bascon, Matet De Leon, Kiray Celis, Lassy Marquez, MC Calaquian"/>
    <n v="11"/>
    <x v="48"/>
    <s v="Philippines"/>
    <n v="1"/>
    <x v="297"/>
    <x v="9"/>
    <x v="1"/>
    <s v="115 min"/>
    <n v="115"/>
    <n v="115"/>
    <n v="238.2393005260214"/>
    <s v=""/>
    <s v="Action &amp; Adventure, Comedies, International Movies"/>
    <x v="1"/>
    <s v="Action &amp; Adventure, Comedies, International Movies"/>
    <n v="3"/>
  </r>
  <r>
    <n v="3995"/>
    <x v="4635"/>
    <x v="0"/>
    <x v="4633"/>
    <s v="Theodore Boborol"/>
    <s v="Julia Barretto, Joshua Garcia, Ronnie Alonte, Maris Racal, Ina Raymundo, Shamaine Centenera, Ana Abad-Santos, Jeric Raval, Allan Paule, Manuel Chua"/>
    <n v="10"/>
    <x v="48"/>
    <s v="Philippines"/>
    <n v="1"/>
    <x v="297"/>
    <x v="9"/>
    <x v="6"/>
    <s v="115 min"/>
    <n v="115"/>
    <n v="115"/>
    <n v="238.2393005260214"/>
    <s v=""/>
    <s v="International Movies, Romantic Movies"/>
    <x v="7"/>
    <s v="International Movies, Romantic Movies"/>
    <n v="2"/>
  </r>
  <r>
    <n v="4014"/>
    <x v="4636"/>
    <x v="0"/>
    <x v="4634"/>
    <s v="Adrian Teh"/>
    <s v="Hairul Azreen, Ammar Alfian, Jasmine Suraya, Henley Hii, Hafizul Kamal, Theebaan Govindasamy, Gambit Saifullah, Taufiq Hanafi, Nam Ron, Amerul Affendi, Tiger Chen"/>
    <n v="11"/>
    <x v="45"/>
    <s v="Malaysia"/>
    <n v="1"/>
    <x v="381"/>
    <x v="5"/>
    <x v="1"/>
    <s v="115 min"/>
    <n v="115"/>
    <n v="115"/>
    <n v="238.2393005260214"/>
    <s v=""/>
    <s v="Action &amp; Adventure, Dramas, International Movies"/>
    <x v="1"/>
    <s v="Action &amp; Adventure, Dramas, International Movies"/>
    <n v="3"/>
  </r>
  <r>
    <n v="4113"/>
    <x v="4637"/>
    <x v="0"/>
    <x v="4635"/>
    <s v="Sachin Kamlakar Khot"/>
    <s v="Mallika Sherawat, Ranvir Shorey, Tinnu Anand, Sushmita Mukherjee, Manish Anand, Vihang Nayak, Bharati Achrekar, Zeenat Aman"/>
    <n v="8"/>
    <x v="17"/>
    <s v="India"/>
    <n v="1"/>
    <x v="684"/>
    <x v="13"/>
    <x v="1"/>
    <s v="115 min"/>
    <n v="115"/>
    <n v="115"/>
    <n v="238.2393005260214"/>
    <s v=""/>
    <s v="Comedies, International Movies, Romantic Movies"/>
    <x v="4"/>
    <s v="Comedies, International Movies, Romantic Movies"/>
    <n v="3"/>
  </r>
  <r>
    <n v="4222"/>
    <x v="4638"/>
    <x v="0"/>
    <x v="4636"/>
    <s v="Lenin Bharathi"/>
    <s v="Antony, Gayathri Krishna, Abu Valayamkulam, Anthony Vaathiyaar, Aarubala, Sornam"/>
    <n v="6"/>
    <x v="17"/>
    <s v="India"/>
    <n v="1"/>
    <x v="191"/>
    <x v="5"/>
    <x v="5"/>
    <s v="115 min"/>
    <n v="115"/>
    <n v="115"/>
    <n v="238.2393005260214"/>
    <s v=""/>
    <s v="Dramas, Independent Movies, International Movies"/>
    <x v="2"/>
    <s v="Dramas, Independent Movies, International Movies"/>
    <n v="3"/>
  </r>
  <r>
    <n v="4338"/>
    <x v="4639"/>
    <x v="0"/>
    <x v="4637"/>
    <s v="Johnnie To"/>
    <s v="Louis Koo, Gao Yuanyuan, Daniel Wu"/>
    <n v="3"/>
    <x v="50"/>
    <s v="Hong Kong"/>
    <n v="1"/>
    <x v="42"/>
    <x v="12"/>
    <x v="6"/>
    <s v="115 min"/>
    <n v="115"/>
    <n v="115"/>
    <n v="238.2393005260214"/>
    <s v=""/>
    <s v="Comedies, International Movies, Romantic Movies"/>
    <x v="4"/>
    <s v="Comedies, International Movies, Romantic Movies"/>
    <n v="3"/>
  </r>
  <r>
    <n v="4397"/>
    <x v="4640"/>
    <x v="0"/>
    <x v="4638"/>
    <s v="Aitor Arregi, Jon Gara√±o"/>
    <s v="Joseba Usabiaga, Eneko Sagardoy, I√±igo Aranburu, Ram√≥n Aguirre, Aia Kruse, I√±igo Azpitarte"/>
    <n v="6"/>
    <x v="14"/>
    <s v="Spain"/>
    <n v="1"/>
    <x v="167"/>
    <x v="3"/>
    <x v="1"/>
    <s v="115 min"/>
    <n v="115"/>
    <n v="115"/>
    <n v="238.2393005260214"/>
    <s v=""/>
    <s v="Dramas, International Movies"/>
    <x v="2"/>
    <s v="Dramas, International Movies"/>
    <n v="2"/>
  </r>
  <r>
    <n v="4478"/>
    <x v="4641"/>
    <x v="0"/>
    <x v="4639"/>
    <s v="Vijay Yelakanti"/>
    <s v="Lakshmi Manchu, Aadarsh Balakrishna, Priyadarshi Pullikonda, Samrat Reddy, Shrikanth Iyyangar, Shrusti Dange"/>
    <n v="6"/>
    <x v="17"/>
    <s v="India"/>
    <n v="1"/>
    <x v="836"/>
    <x v="5"/>
    <x v="5"/>
    <s v="115 min"/>
    <n v="115"/>
    <n v="115"/>
    <n v="238.2393005260214"/>
    <s v=""/>
    <s v="Dramas, International Movies, Thrillers"/>
    <x v="2"/>
    <s v="Dramas, International Movies, Thrillers"/>
    <n v="3"/>
  </r>
  <r>
    <n v="4594"/>
    <x v="4642"/>
    <x v="0"/>
    <x v="4640"/>
    <s v="Amit Saxena"/>
    <s v="Shivam Patil, Poonam Pandey, Sheetal Singh, Vishal Bhosle, Rohan Khurana, Ranbir Chakma, Raj Kesaria, Chirag Lobo"/>
    <n v="8"/>
    <x v="17"/>
    <s v="India"/>
    <n v="1"/>
    <x v="155"/>
    <x v="8"/>
    <x v="1"/>
    <s v="115 min"/>
    <n v="115"/>
    <n v="115"/>
    <n v="238.2393005260214"/>
    <s v=""/>
    <s v="Dramas, International Movies, Romantic Movies"/>
    <x v="2"/>
    <s v="Dramas, International Movies, Romantic Movies"/>
    <n v="3"/>
  </r>
  <r>
    <n v="4905"/>
    <x v="4643"/>
    <x v="0"/>
    <x v="4641"/>
    <s v="Amit Roy"/>
    <s v="Amit Sadh, Tapsee Pannu, Arsh Bajwa, Brijendra Kala, Mahavir Bhullar, Pankaj Jha, Neeta Mohindra"/>
    <n v="7"/>
    <x v="17"/>
    <s v="India"/>
    <n v="1"/>
    <x v="1025"/>
    <x v="3"/>
    <x v="1"/>
    <s v="115 min"/>
    <n v="115"/>
    <n v="115"/>
    <n v="238.2393005260214"/>
    <s v=""/>
    <s v="Comedies, International Movies, Romantic Movies"/>
    <x v="4"/>
    <s v="Comedies, International Movies, Romantic Movies"/>
    <n v="3"/>
  </r>
  <r>
    <n v="4970"/>
    <x v="4644"/>
    <x v="0"/>
    <x v="4642"/>
    <s v="Mikhail Red"/>
    <s v="Mary Joy Apostol, Arnold Reyes, Ku Aquino, John Arcilla, Dido Dela Paz, Elora Espano, Ronnie Quizon, Rolando T. Inocencio, Suzette Ranillo, Angelica C. Ferro"/>
    <n v="10"/>
    <x v="48"/>
    <s v="Philippines, Qatar"/>
    <n v="2"/>
    <x v="1433"/>
    <x v="9"/>
    <x v="5"/>
    <s v="115 min"/>
    <n v="115"/>
    <n v="115"/>
    <n v="238.2393005260214"/>
    <s v=""/>
    <s v="Dramas, International Movies, Thrillers"/>
    <x v="2"/>
    <s v="Dramas, International Movies, Thrillers"/>
    <n v="3"/>
  </r>
  <r>
    <n v="4987"/>
    <x v="4645"/>
    <x v="0"/>
    <x v="4643"/>
    <s v="Maria Sadowska"/>
    <s v="Magdalena Boczarska, Eryk Lubos, Justyna Wasilewska, Piotr Adamczyk, Arkadiusz Jakubik, Wojciech Mecwaldowski, Borys Szyc, Katarzyna Kwiatkowska, Artur Barci≈õ"/>
    <n v="9"/>
    <x v="20"/>
    <s v="Poland"/>
    <n v="1"/>
    <x v="45"/>
    <x v="3"/>
    <x v="5"/>
    <s v="115 min"/>
    <n v="115"/>
    <n v="115"/>
    <n v="238.2393005260214"/>
    <s v=""/>
    <s v="Dramas, International Movies"/>
    <x v="2"/>
    <s v="Dramas, International Movies"/>
    <n v="2"/>
  </r>
  <r>
    <n v="6075"/>
    <x v="4646"/>
    <x v="0"/>
    <x v="4644"/>
    <s v="Nagesh Kukunoor"/>
    <s v="John Abraham, Sonal Sehgal, Prateeksha Lonkar, Girish Karnad, Farida Jalal, Ashwin Chitale, Anaitha Nair, Vikram Inamdar, Vipin Bhali, Poonam Chitale, Nagesh Kukunoor"/>
    <n v="11"/>
    <x v="17"/>
    <s v="India"/>
    <n v="1"/>
    <x v="1422"/>
    <x v="10"/>
    <x v="1"/>
    <s v="115 min"/>
    <n v="115"/>
    <n v="115"/>
    <n v="238.2393005260214"/>
    <s v=""/>
    <s v="Dramas, International Movies"/>
    <x v="2"/>
    <s v="Dramas, International Movies"/>
    <n v="2"/>
  </r>
  <r>
    <n v="6278"/>
    <x v="4647"/>
    <x v="0"/>
    <x v="4645"/>
    <s v="Rajeev Chaudhari"/>
    <s v="Sunny Leone, Rajneesh Duggal, Rajeev Verma, Daniel Weber, Yuvraj Siddharth Singh, Ziesha Nancy"/>
    <n v="6"/>
    <x v="17"/>
    <s v="India"/>
    <n v="1"/>
    <x v="38"/>
    <x v="9"/>
    <x v="5"/>
    <s v="115 min"/>
    <n v="115"/>
    <n v="115"/>
    <n v="238.2393005260214"/>
    <s v=""/>
    <s v="Dramas, International Movies, Romantic Movies"/>
    <x v="2"/>
    <s v="Dramas, International Movies, Romantic Movies"/>
    <n v="3"/>
  </r>
  <r>
    <n v="6447"/>
    <x v="4648"/>
    <x v="0"/>
    <x v="4646"/>
    <s v="Tim Burton"/>
    <s v="Johnny Depp, Freddie Highmore, David Kelly, Helena Bonham Carter, Noah Taylor, Missi Pyle, James Fox, Deep Roy, Christopher Lee, Adam Godley, AnnaSophia Robb, Julia Winter, Jordan Fry, Philip Wiegratz"/>
    <n v="14"/>
    <x v="6"/>
    <s v="United Kingdom, United States"/>
    <n v="2"/>
    <x v="165"/>
    <x v="30"/>
    <x v="7"/>
    <s v="115 min"/>
    <n v="115"/>
    <n v="115"/>
    <n v="238.2393005260214"/>
    <s v=""/>
    <s v="Children &amp; Family Movies, Comedies"/>
    <x v="0"/>
    <s v="Children &amp; Family Movies, Comedies"/>
    <n v="2"/>
  </r>
  <r>
    <n v="6553"/>
    <x v="4649"/>
    <x v="0"/>
    <x v="4647"/>
    <s v="Pablo Par√©s"/>
    <s v="Walter Corn√°s, Dany Casco, Caro Angus, Roc√≠o Rodr√≠guez Presedo, Chucho Fern√°ndez, Amanda Nara, Maite Zumelz√∫"/>
    <n v="7"/>
    <x v="25"/>
    <s v="Argentina"/>
    <n v="1"/>
    <x v="37"/>
    <x v="4"/>
    <x v="11"/>
    <s v="115 min"/>
    <n v="115"/>
    <n v="115"/>
    <n v="238.2393005260214"/>
    <s v=""/>
    <s v="Action &amp; Adventure, Horror Movies, International Movies"/>
    <x v="1"/>
    <s v="Action &amp; Adventure, Horror Movies, International Movies"/>
    <n v="3"/>
  </r>
  <r>
    <n v="6613"/>
    <x v="4650"/>
    <x v="0"/>
    <x v="4648"/>
    <s v="Jay Roach"/>
    <s v="Steve Carell, Paul Rudd, Zach Galifianakis, Jemaine Clement, Jeff Dunham, Bruce Greenwood, Ron Livingston, Chris O'Dowd, Lucy Punch, Stephanie Szostak, David Walliams, Larry Wilmore"/>
    <n v="12"/>
    <x v="0"/>
    <s v="United States"/>
    <n v="1"/>
    <x v="165"/>
    <x v="10"/>
    <x v="2"/>
    <s v="115 min"/>
    <n v="115"/>
    <n v="115"/>
    <n v="238.2393005260214"/>
    <s v=""/>
    <s v="Comedies"/>
    <x v="4"/>
    <s v="Comedies"/>
    <n v="1"/>
  </r>
  <r>
    <n v="6798"/>
    <x v="4651"/>
    <x v="0"/>
    <x v="4649"/>
    <s v="David Dobkin"/>
    <s v="Vince Vaughn, Paul Giamatti, John Michael Higgins, Miranda Richardson, Rachel Weisz, Kathy Bates, Trevor Peacock, Ludacris, Elizabeth Banks"/>
    <n v="9"/>
    <x v="0"/>
    <s v="United States"/>
    <n v="1"/>
    <x v="225"/>
    <x v="37"/>
    <x v="7"/>
    <s v="115 min"/>
    <n v="115"/>
    <n v="115"/>
    <n v="238.2393005260214"/>
    <s v=""/>
    <s v="Children &amp; Family Movies, Comedies"/>
    <x v="0"/>
    <s v="Children &amp; Family Movies, Comedies"/>
    <n v="2"/>
  </r>
  <r>
    <n v="6854"/>
    <x v="4652"/>
    <x v="0"/>
    <x v="4650"/>
    <s v="Vincente Minnelli, Charles Walters"/>
    <s v="Leslie Caron, Maurice Chevalier, Louis Jourdan, Hermione Gingold, Eva Gabor, Jacques Bergerac, Isabel Jeans, John Abbott, Edwin Jerome, Corinne Marchand"/>
    <n v="10"/>
    <x v="0"/>
    <s v="United States"/>
    <n v="1"/>
    <x v="55"/>
    <x v="39"/>
    <x v="3"/>
    <s v="115 min"/>
    <n v="115"/>
    <n v="115"/>
    <n v="238.2393005260214"/>
    <s v=""/>
    <s v="Classic Movies, Comedies, Music &amp; Musicals"/>
    <x v="5"/>
    <s v="Classic Movies, Comedies, Music &amp; Musicals"/>
    <n v="3"/>
  </r>
  <r>
    <n v="7225"/>
    <x v="4653"/>
    <x v="0"/>
    <x v="4651"/>
    <s v="Gulzar"/>
    <s v="Sanjeev Kumar, Jaya Bhaduri, Asrani, Seema, Om Shivpuri, Dina Pathak"/>
    <n v="6"/>
    <x v="17"/>
    <s v="India"/>
    <n v="1"/>
    <x v="767"/>
    <x v="55"/>
    <x v="1"/>
    <s v="115 min"/>
    <n v="115"/>
    <n v="115"/>
    <n v="238.2393005260214"/>
    <s v=""/>
    <s v="International Movies, Romantic Movies"/>
    <x v="7"/>
    <s v="International Movies, Romantic Movies"/>
    <n v="2"/>
  </r>
  <r>
    <n v="7271"/>
    <x v="4654"/>
    <x v="0"/>
    <x v="4652"/>
    <s v="Kazuaki Kiriya"/>
    <s v="Clive Owen, Morgan Freeman, Cliff Curtis, Aksel Hennie, Peyman Moaadi, Ayelet Zurer, Shohreh Aghdashloo, Tsuyoshi Ihara, Ahn Sung-kee"/>
    <n v="9"/>
    <x v="6"/>
    <s v="United Kingdom, South Korea"/>
    <n v="2"/>
    <x v="844"/>
    <x v="4"/>
    <x v="12"/>
    <s v="115 min"/>
    <n v="115"/>
    <n v="115"/>
    <n v="238.2393005260214"/>
    <s v=""/>
    <s v="Action &amp; Adventure"/>
    <x v="1"/>
    <s v="Action &amp; Adventure"/>
    <n v="1"/>
  </r>
  <r>
    <n v="7353"/>
    <x v="4655"/>
    <x v="0"/>
    <x v="4653"/>
    <s v="Sridhar Jetty"/>
    <s v="Chelsea Islan, Hamish Daud, Miller Khan, Kemal Pahlevi, R.R. Melati Pinaring, Fico Fachriza, Reynold Hamzah, Rizka Dwi Septiana, Arkanda Saezario Wicaksono"/>
    <n v="9"/>
    <x v="43"/>
    <s v="Indonesia"/>
    <n v="1"/>
    <x v="806"/>
    <x v="4"/>
    <x v="1"/>
    <s v="115 min"/>
    <n v="115"/>
    <n v="115"/>
    <n v="238.2393005260214"/>
    <s v=""/>
    <s v="Comedies, International Movies, Romantic Movies"/>
    <x v="4"/>
    <s v="Comedies, International Movies, Romantic Movies"/>
    <n v="3"/>
  </r>
  <r>
    <n v="7538"/>
    <x v="4656"/>
    <x v="0"/>
    <x v="4654"/>
    <s v="Alessandro Pepe"/>
    <s v="Leone Frisa, Paolo Vaccarino, Francesco Migliore, Albrecht Weimer, Giulia Dichiaro, Alessandra Oriti Niosi, Andreas Segeritz"/>
    <n v="7"/>
    <x v="24"/>
    <s v="Italy"/>
    <n v="1"/>
    <x v="219"/>
    <x v="4"/>
    <x v="9"/>
    <s v="115 min"/>
    <n v="115"/>
    <n v="115"/>
    <n v="238.2393005260214"/>
    <s v=""/>
    <s v="Dramas"/>
    <x v="2"/>
    <s v="Dramas"/>
    <n v="1"/>
  </r>
  <r>
    <n v="7833"/>
    <x v="4657"/>
    <x v="0"/>
    <x v="4655"/>
    <s v="Girish Joshi"/>
    <s v="Subodh Bhave, Mohan Joshi, Vinay Apte, Uday Tikekar, Tejaswini Pandit, Saii Ranade, Daksha Mahendra, Gargi Datar"/>
    <n v="8"/>
    <x v="17"/>
    <s v="India"/>
    <n v="1"/>
    <x v="45"/>
    <x v="10"/>
    <x v="5"/>
    <s v="115 min"/>
    <n v="115"/>
    <n v="115"/>
    <n v="238.2393005260214"/>
    <s v=""/>
    <s v="Horror Movies, International Movies, Thrillers"/>
    <x v="9"/>
    <s v="Horror Movies, International Movies, Thrillers"/>
    <n v="3"/>
  </r>
  <r>
    <n v="7993"/>
    <x v="4658"/>
    <x v="0"/>
    <x v="4656"/>
    <s v="Sudesh Manjrekar"/>
    <s v="Bharat Jadhav, Ankush Chaudhari, Siddarth Jadhav, Santosh Juvekar, Vaibhav Mangale, Kranti Redkar, Manava Naik"/>
    <n v="7"/>
    <x v="17"/>
    <s v="India"/>
    <n v="1"/>
    <x v="180"/>
    <x v="12"/>
    <x v="1"/>
    <s v="115 min"/>
    <n v="115"/>
    <n v="115"/>
    <n v="238.2393005260214"/>
    <s v=""/>
    <s v="Comedies, International Movies"/>
    <x v="4"/>
    <s v="Comedies, International Movies"/>
    <n v="2"/>
  </r>
  <r>
    <n v="8013"/>
    <x v="4659"/>
    <x v="0"/>
    <x v="4657"/>
    <s v="Adarsh Eshwarappa"/>
    <s v="Lauren Spartano, Niveditha, Amrutha Karagada, Shashank Purushotham, Sidhartha Maadhyamika, Ajay Raj, Sanchari Vijay, Veena Sundar"/>
    <n v="8"/>
    <x v="17"/>
    <s v="India, United States"/>
    <n v="2"/>
    <x v="144"/>
    <x v="3"/>
    <x v="1"/>
    <s v="115 min"/>
    <n v="115"/>
    <n v="115"/>
    <n v="238.2393005260214"/>
    <s v=""/>
    <s v="Dramas, International Movies, Thrillers"/>
    <x v="2"/>
    <s v="Dramas, International Movies, Thrillers"/>
    <n v="3"/>
  </r>
  <r>
    <n v="8115"/>
    <x v="4660"/>
    <x v="0"/>
    <x v="4658"/>
    <s v="Zakariya"/>
    <s v="Soubin Shahir, Samuel Abiola Robinson, Savithri Sredharan, Aneesh Menon"/>
    <n v="4"/>
    <x v="17"/>
    <s v="India"/>
    <n v="1"/>
    <x v="410"/>
    <x v="5"/>
    <x v="1"/>
    <s v="115 min"/>
    <n v="115"/>
    <n v="115"/>
    <n v="238.2393005260214"/>
    <s v=""/>
    <s v="Comedies, Dramas, International Movies"/>
    <x v="4"/>
    <s v="Comedies, Dramas, International Movies"/>
    <n v="3"/>
  </r>
  <r>
    <n v="8168"/>
    <x v="4661"/>
    <x v="0"/>
    <x v="4659"/>
    <s v="McG"/>
    <s v="Christian Bale, Sam Worthington, Moon Bloodgood, Helena Bonham Carter, Anton Yelchin, Jadagrace, Bryce Dallas Howard, Common, Jane Alexander, Michael Ironside"/>
    <n v="10"/>
    <x v="0"/>
    <s v="United States, Germany, United Kingdom, Italy"/>
    <n v="4"/>
    <x v="165"/>
    <x v="16"/>
    <x v="2"/>
    <s v="115 min"/>
    <n v="115"/>
    <n v="115"/>
    <n v="238.2393005260214"/>
    <s v=""/>
    <s v="Action &amp; Adventure, Sci-Fi &amp; Fantasy"/>
    <x v="1"/>
    <s v="Action &amp; Adventure, Sci-Fi &amp; Fantasy"/>
    <n v="2"/>
  </r>
  <r>
    <n v="8313"/>
    <x v="4662"/>
    <x v="0"/>
    <x v="4660"/>
    <s v="John Lee Hancock"/>
    <s v="Laura Dern, B.J. Novak, Patrick Wilson, John Carroll Lynch, Ric Reitz, John Carroll, Nick Offerman, Michael Keaton, Wilbur Fitzgerald, Linda Cardellini"/>
    <n v="10"/>
    <x v="0"/>
    <s v="United States, Greece"/>
    <n v="2"/>
    <x v="653"/>
    <x v="9"/>
    <x v="2"/>
    <s v="115 min"/>
    <n v="115"/>
    <n v="115"/>
    <n v="238.2393005260214"/>
    <s v=""/>
    <s v="Dramas"/>
    <x v="2"/>
    <s v="Dramas"/>
    <n v="1"/>
  </r>
  <r>
    <n v="8433"/>
    <x v="4663"/>
    <x v="0"/>
    <x v="4661"/>
    <s v="Michael Radford"/>
    <s v="Toby Sebastian, Luisa Ranieri, Jordi Moll√†, Antonio Banderas, Ennio Fantastichini, Nadir Caselli, Alessandro Sperduti, Francesco Salvi"/>
    <n v="8"/>
    <x v="24"/>
    <s v="Italy"/>
    <n v="1"/>
    <x v="130"/>
    <x v="3"/>
    <x v="6"/>
    <s v="115 min"/>
    <n v="115"/>
    <n v="115"/>
    <n v="238.2393005260214"/>
    <s v=""/>
    <s v="Dramas, International Movies, Music &amp; Musicals"/>
    <x v="2"/>
    <s v="Dramas, International Movies, Music &amp; Musicals"/>
    <n v="3"/>
  </r>
  <r>
    <n v="43"/>
    <x v="4664"/>
    <x v="0"/>
    <x v="4662"/>
    <s v="Jeannot Szwarc"/>
    <s v="Roy Scheider, Lorraine Gary, Murray Hamilton, Joseph Mascolo, Jeffrey Kramer, Collin Wilcox Paxton, Ann Dusenberry, Mark Gruner, Barry Coe, Susan French"/>
    <n v="10"/>
    <x v="0"/>
    <s v="United States"/>
    <n v="1"/>
    <x v="39"/>
    <x v="14"/>
    <x v="7"/>
    <s v="116 min"/>
    <n v="116"/>
    <n v="116"/>
    <n v="270.10930541918731"/>
    <s v=""/>
    <s v="Dramas, Horror Movies, Thrillers"/>
    <x v="2"/>
    <s v="Dramas, Horror Movies, Thrillers"/>
    <n v="3"/>
  </r>
  <r>
    <n v="216"/>
    <x v="4665"/>
    <x v="0"/>
    <x v="4663"/>
    <s v="Apoorva Lakhia"/>
    <s v="Amitabh Bachchan, Sanjay Dutt, Sunil Shetty, Arbaaz Khan, Abhishek Bachchan, Vivek Oberoi, Tusshar Kapoor, Rohit Roy, Shabbir Ahluwalia, Dia Mirza, Amrita Singh, Neha Dhupia"/>
    <n v="12"/>
    <x v="17"/>
    <s v="India"/>
    <n v="1"/>
    <x v="1008"/>
    <x v="37"/>
    <x v="5"/>
    <s v="116 min"/>
    <n v="116"/>
    <n v="116"/>
    <n v="270.10930541918731"/>
    <s v=""/>
    <s v="Action &amp; Adventure, Dramas, International Movies"/>
    <x v="1"/>
    <s v="Action &amp; Adventure, Dramas, International Movies"/>
    <n v="3"/>
  </r>
  <r>
    <n v="335"/>
    <x v="4666"/>
    <x v="0"/>
    <x v="4664"/>
    <s v="Justin Baldoni"/>
    <s v="Haley Lu Richardson, Cole Sprouse, Mois√©s Arias, Kimberly H√©bert Gregory, Parminder Nagra, Claire Forlani, Emily Baldoni, Gary Weeks, Cynthia Evans"/>
    <n v="9"/>
    <x v="0"/>
    <s v="United States"/>
    <n v="1"/>
    <x v="757"/>
    <x v="2"/>
    <x v="2"/>
    <s v="116 min"/>
    <n v="116"/>
    <n v="116"/>
    <n v="270.10930541918731"/>
    <s v=""/>
    <s v="Dramas, Romantic Movies"/>
    <x v="2"/>
    <s v="Dramas, Romantic Movies"/>
    <n v="2"/>
  </r>
  <r>
    <n v="529"/>
    <x v="4667"/>
    <x v="0"/>
    <x v="4665"/>
    <s v="Rajveer Singh Maan, Harpeet Singh"/>
    <s v="Guggu Gill, Sukhjinder Shera, Surinder Shinda, Deep Dhillon, Jasmine Jassi, Gurvinder Brar, Razia Sukhvir, Raj Virk"/>
    <n v="8"/>
    <x v="17"/>
    <s v="India"/>
    <n v="1"/>
    <x v="1121"/>
    <x v="11"/>
    <x v="1"/>
    <s v="116 min"/>
    <n v="116"/>
    <n v="116"/>
    <n v="270.10930541918731"/>
    <s v=""/>
    <s v="Dramas, International Movies, Romantic Movies"/>
    <x v="2"/>
    <s v="Dramas, International Movies, Romantic Movies"/>
    <n v="3"/>
  </r>
  <r>
    <n v="557"/>
    <x v="4668"/>
    <x v="0"/>
    <x v="4666"/>
    <s v="Kim Tae-hyung"/>
    <s v="Lee Sung-min, Park Hae-joon, Kim You-jung, Nam Da-reum, Choi Jin-ho, Kim Dong-yeong, Lee Eal"/>
    <n v="7"/>
    <x v="28"/>
    <s v="South Korea"/>
    <n v="1"/>
    <x v="1089"/>
    <x v="6"/>
    <x v="1"/>
    <s v="116 min"/>
    <n v="116"/>
    <n v="116"/>
    <n v="270.10930541918731"/>
    <s v=""/>
    <s v="Horror Movies, International Movies, Thrillers"/>
    <x v="9"/>
    <s v="Horror Movies, International Movies, Thrillers"/>
    <n v="3"/>
  </r>
  <r>
    <n v="616"/>
    <x v="4669"/>
    <x v="0"/>
    <x v="4667"/>
    <s v="Gregory Nava"/>
    <s v="Halle Berry, Vivica A. Fox, Larenz Tate, Lela Rochon, Little Richard, Paul Mazursky, Pamela Reed, Alexis Cruz"/>
    <n v="8"/>
    <x v="0"/>
    <s v="United States"/>
    <n v="1"/>
    <x v="132"/>
    <x v="18"/>
    <x v="12"/>
    <s v="116 min"/>
    <n v="116"/>
    <n v="116"/>
    <n v="270.10930541918731"/>
    <s v=""/>
    <s v="Dramas, Music &amp; Musicals, Romantic Movies"/>
    <x v="2"/>
    <s v="Dramas, Music &amp; Musicals, Romantic Movies"/>
    <n v="3"/>
  </r>
  <r>
    <n v="865"/>
    <x v="4670"/>
    <x v="0"/>
    <x v="4668"/>
    <s v="Milan Luthria"/>
    <s v="Nana Patekar, John Abraham, Sameera Reddy, Sonali Kulkarni, Shivaji Satham, Nassar Abdulla, Kurush Deboo, Smita Jaykar"/>
    <n v="8"/>
    <x v="2"/>
    <m/>
    <n v="0"/>
    <x v="182"/>
    <x v="24"/>
    <x v="1"/>
    <s v="116 min"/>
    <n v="116"/>
    <n v="116"/>
    <n v="270.10930541918731"/>
    <s v=""/>
    <s v="Dramas, International Movies, Thrillers"/>
    <x v="2"/>
    <s v="Dramas, International Movies, Thrillers"/>
    <n v="3"/>
  </r>
  <r>
    <n v="876"/>
    <x v="4671"/>
    <x v="0"/>
    <x v="4669"/>
    <s v="Mae Czarina Cruz"/>
    <s v="Angelica Panganiban, Coco Martin, Gelli de Belen, Ketchup Eusebio, Cai Cortez, Matet De Leon, Dante Rivero, Teresa Loyzaga, Norm Mcleod"/>
    <n v="9"/>
    <x v="2"/>
    <m/>
    <n v="0"/>
    <x v="650"/>
    <x v="1"/>
    <x v="5"/>
    <s v="116 min"/>
    <n v="116"/>
    <n v="116"/>
    <n v="270.10930541918731"/>
    <s v=""/>
    <s v="Dramas, International Movies, Romantic Movies"/>
    <x v="2"/>
    <s v="Dramas, International Movies, Romantic Movies"/>
    <n v="3"/>
  </r>
  <r>
    <n v="971"/>
    <x v="4672"/>
    <x v="0"/>
    <x v="4670"/>
    <s v="Jonathan Liebesman"/>
    <s v="Aaron Eckhart, Michelle Rodriguez, Ramon Rodriguez, Bridget Moynahan, Ne-Yo, Michael Pe√±a, Lucas Till, Cory Hardrict, Adetokumboh M'Cormack, Jim Parrack"/>
    <n v="10"/>
    <x v="0"/>
    <s v="United States"/>
    <n v="1"/>
    <x v="979"/>
    <x v="12"/>
    <x v="2"/>
    <s v="116 min"/>
    <n v="116"/>
    <n v="116"/>
    <n v="270.10930541918731"/>
    <s v=""/>
    <s v="Action &amp; Adventure, Sci-Fi &amp; Fantasy"/>
    <x v="1"/>
    <s v="Action &amp; Adventure, Sci-Fi &amp; Fantasy"/>
    <n v="2"/>
  </r>
  <r>
    <n v="997"/>
    <x v="4673"/>
    <x v="0"/>
    <x v="4671"/>
    <s v="Takashi Shimizu"/>
    <s v="Go Ayano, Ryo Narita, Yukino Kishii, Anna Ishii, Seiyo Uchino"/>
    <n v="5"/>
    <x v="1"/>
    <s v="Japan"/>
    <n v="1"/>
    <x v="262"/>
    <x v="6"/>
    <x v="5"/>
    <s v="116 min"/>
    <n v="116"/>
    <n v="116"/>
    <n v="270.10930541918731"/>
    <s v=""/>
    <s v="Horror Movies, International Movies, Thrillers"/>
    <x v="9"/>
    <s v="Horror Movies, International Movies, Thrillers"/>
    <n v="3"/>
  </r>
  <r>
    <n v="1000"/>
    <x v="4674"/>
    <x v="0"/>
    <x v="4672"/>
    <s v="Joe Penna"/>
    <s v="Anna Kendrick, Toni Collette, Daniel Dae Kim, Shamier Anderson"/>
    <n v="4"/>
    <x v="10"/>
    <s v="Germany, United States"/>
    <n v="2"/>
    <x v="262"/>
    <x v="6"/>
    <x v="5"/>
    <s v="116 min"/>
    <n v="116"/>
    <n v="116"/>
    <n v="270.10930541918731"/>
    <s v=""/>
    <s v="Dramas, International Movies, Thrillers"/>
    <x v="2"/>
    <s v="Dramas, International Movies, Thrillers"/>
    <n v="3"/>
  </r>
  <r>
    <n v="1031"/>
    <x v="4675"/>
    <x v="0"/>
    <x v="4673"/>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n v="21"/>
    <x v="48"/>
    <s v="Philippines"/>
    <n v="1"/>
    <x v="124"/>
    <x v="1"/>
    <x v="5"/>
    <s v="116 min"/>
    <n v="116"/>
    <n v="116"/>
    <n v="270.10930541918731"/>
    <s v=""/>
    <s v="Children &amp; Family Movies, Comedies, Dramas"/>
    <x v="0"/>
    <s v="Children &amp; Family Movies, Comedies, Dramas"/>
    <n v="3"/>
  </r>
  <r>
    <n v="1121"/>
    <x v="4676"/>
    <x v="0"/>
    <x v="4674"/>
    <s v="Takeshi Nozue"/>
    <s v="Aaron Paul, Lena Headey, Sean Bean, Adrian Bouchet, Liam Mulvey, Alexa Kahn, Todd Haberkorn, John DeMita, David Gant, Darin De Paul"/>
    <n v="10"/>
    <x v="1"/>
    <s v="Japan, United States"/>
    <n v="2"/>
    <x v="537"/>
    <x v="9"/>
    <x v="2"/>
    <s v="116 min"/>
    <n v="116"/>
    <n v="116"/>
    <n v="270.10930541918731"/>
    <s v=""/>
    <s v="Action &amp; Adventure, Sci-Fi &amp; Fantasy"/>
    <x v="1"/>
    <s v="Action &amp; Adventure, Sci-Fi &amp; Fantasy"/>
    <n v="2"/>
  </r>
  <r>
    <n v="1155"/>
    <x v="4677"/>
    <x v="0"/>
    <x v="4675"/>
    <s v="John Hillcoat"/>
    <s v="Shia LaBeouf, Jessica Chastain, Jason Clarke, Guy Pearce, Lew Temple, Gary Oldman, Tim Tolin, Dane DeHaan, Mia Wasikowska, Chris McGarry, Tom Hardy"/>
    <n v="11"/>
    <x v="0"/>
    <s v="United States"/>
    <n v="1"/>
    <x v="26"/>
    <x v="11"/>
    <x v="12"/>
    <s v="116 min"/>
    <n v="116"/>
    <n v="116"/>
    <n v="270.10930541918731"/>
    <s v=""/>
    <s v="Dramas"/>
    <x v="2"/>
    <s v="Dramas"/>
    <n v="1"/>
  </r>
  <r>
    <n v="1238"/>
    <x v="4678"/>
    <x v="0"/>
    <x v="4676"/>
    <s v="Fajar Bustomi"/>
    <s v="Adhisty Zara, Angga Yunanda, Dannia Salsabila, Abun Sungkar, Junior Roberts, Syakir Daulay, Ariyo Wahab, Ersa Mayori, Baim Wong, Irgi Fahrezi"/>
    <n v="10"/>
    <x v="43"/>
    <s v="Indonesia"/>
    <n v="1"/>
    <x v="1434"/>
    <x v="1"/>
    <x v="1"/>
    <s v="116 min"/>
    <n v="116"/>
    <n v="116"/>
    <n v="270.10930541918731"/>
    <s v=""/>
    <s v="Comedies, International Movies, Romantic Movies"/>
    <x v="4"/>
    <s v="Comedies, International Movies, Romantic Movies"/>
    <n v="3"/>
  </r>
  <r>
    <n v="1241"/>
    <x v="4679"/>
    <x v="0"/>
    <x v="4677"/>
    <s v="Lasse Hallstr√∂m"/>
    <s v="Josh Duhamel, Julianne Hough, Cobie Smulders, David Lyons, Noah Lomax, Mimi Kirkland"/>
    <n v="6"/>
    <x v="0"/>
    <s v="United States"/>
    <n v="1"/>
    <x v="1434"/>
    <x v="8"/>
    <x v="2"/>
    <s v="116 min"/>
    <n v="116"/>
    <n v="116"/>
    <n v="270.10930541918731"/>
    <s v=""/>
    <s v="Dramas, Romantic Movies"/>
    <x v="2"/>
    <s v="Dramas, Romantic Movies"/>
    <n v="2"/>
  </r>
  <r>
    <n v="1319"/>
    <x v="4680"/>
    <x v="0"/>
    <x v="4678"/>
    <s v="Michael Fimognari"/>
    <s v="Lana Condor, Noah Centineo, Janel Parrish, Anna Cathcart, Ross Butler, Madeleine Arthur, Emilija Baranac, Trezzo Mahoro, Sarayu Blue, John Corbett, Kelcey Mawema, Sofia Black-D'Elia, Henry Thomas"/>
    <n v="13"/>
    <x v="0"/>
    <s v="United States"/>
    <n v="1"/>
    <x v="699"/>
    <x v="6"/>
    <x v="1"/>
    <s v="116 min"/>
    <n v="116"/>
    <n v="116"/>
    <n v="270.10930541918731"/>
    <s v=""/>
    <s v="Comedies, Romantic Movies"/>
    <x v="4"/>
    <s v="Comedies, Romantic Movies"/>
    <n v="2"/>
  </r>
  <r>
    <n v="1348"/>
    <x v="4681"/>
    <x v="0"/>
    <x v="4679"/>
    <s v="Esteban Crespo"/>
    <s v="Ra√∫l Ar√©valo, Candela Pe√±a, Paulina Garc√≠a, Claude Musungayi, Babou Cham, Lidia Nen√©, Melina Matthews, Emilio Buale, Mulie Jarju, Jimmy Castro, Fenda Drame, Dairon Tallon, Teresita Evuy, Olivier Bony"/>
    <n v="14"/>
    <x v="14"/>
    <s v="Spain, Belgium, United States"/>
    <n v="3"/>
    <x v="1179"/>
    <x v="1"/>
    <x v="5"/>
    <s v="116 min"/>
    <n v="116"/>
    <n v="116"/>
    <n v="270.10930541918731"/>
    <s v=""/>
    <s v="Action &amp; Adventure, International Movies"/>
    <x v="1"/>
    <s v="Action &amp; Adventure, International Movies"/>
    <n v="2"/>
  </r>
  <r>
    <n v="1406"/>
    <x v="4682"/>
    <x v="0"/>
    <x v="4680"/>
    <s v="Mikael H√•fstr√∂m"/>
    <s v="Anthony Mackie, Damson Idris, Emily Beecham, Michael Kelly, Pilou Asb√¶k"/>
    <n v="5"/>
    <x v="41"/>
    <s v="Hungary, United States"/>
    <n v="2"/>
    <x v="105"/>
    <x v="6"/>
    <x v="12"/>
    <s v="116 min"/>
    <n v="116"/>
    <n v="116"/>
    <n v="270.10930541918731"/>
    <s v=""/>
    <s v="Action &amp; Adventure"/>
    <x v="1"/>
    <s v="Action &amp; Adventure"/>
    <n v="1"/>
  </r>
  <r>
    <n v="1473"/>
    <x v="4683"/>
    <x v="0"/>
    <x v="4681"/>
    <s v="Samar Shaikh"/>
    <s v="Vidya Balan, Ali Fazal, Supriya Pathak, Tanvi Azmi, Zarina Wahab, Kiran Kumar, Rajendra Gupta, Arjan Bajwa, Prasad Barve, Aakash Dahiya"/>
    <n v="10"/>
    <x v="17"/>
    <s v="India"/>
    <n v="1"/>
    <x v="578"/>
    <x v="0"/>
    <x v="1"/>
    <s v="116 min"/>
    <n v="116"/>
    <n v="116"/>
    <n v="270.10930541918731"/>
    <s v=""/>
    <s v="Comedies, Dramas, International Movies"/>
    <x v="4"/>
    <s v="Comedies, Dramas, International Movies"/>
    <n v="3"/>
  </r>
  <r>
    <n v="1475"/>
    <x v="4684"/>
    <x v="0"/>
    <x v="4682"/>
    <s v="Archie Hekagery"/>
    <s v="Panji Zoni, Yayan Ruhian, Maizura, Cemal Farukh, Imelda Therinne, Surya Saputra, Jarot Superdj, Doyok Superdj, Hajra Romessa, Annette Edoarda"/>
    <n v="10"/>
    <x v="43"/>
    <s v="Indonesia"/>
    <n v="1"/>
    <x v="578"/>
    <x v="1"/>
    <x v="6"/>
    <s v="116 min"/>
    <n v="116"/>
    <n v="116"/>
    <n v="270.10930541918731"/>
    <s v=""/>
    <s v="Action &amp; Adventure, Dramas, Faith &amp; Spirituality"/>
    <x v="1"/>
    <s v="Action &amp; Adventure, Dramas, Faith &amp; Spirituality"/>
    <n v="3"/>
  </r>
  <r>
    <n v="1781"/>
    <x v="4685"/>
    <x v="0"/>
    <x v="4683"/>
    <s v="Olivier Marchal"/>
    <s v="Lannick Gautry, Stanislas Merhar, Kaaris, David Belle, Jean Reno, Claudia Cardinale, G√©rard Lanvin, Patrick Catalifo, Moussa Maaskri, Catherine Marchal"/>
    <n v="10"/>
    <x v="11"/>
    <s v="France"/>
    <n v="1"/>
    <x v="828"/>
    <x v="1"/>
    <x v="5"/>
    <s v="116 min"/>
    <n v="116"/>
    <n v="116"/>
    <n v="270.10930541918731"/>
    <s v=""/>
    <s v="Dramas, International Movies, Thrillers"/>
    <x v="2"/>
    <s v="Dramas, International Movies, Thrillers"/>
    <n v="3"/>
  </r>
  <r>
    <n v="2018"/>
    <x v="4686"/>
    <x v="0"/>
    <x v="4684"/>
    <s v="Mahesh Manjrekar"/>
    <s v="Sagar Deshmukh, Vijay Kenkre, Iravati Harshe, Shubhangi Damle, Sachin Khedekar, Sunil Barve, Ashwini Giri, Rajan Bhise"/>
    <n v="8"/>
    <x v="17"/>
    <s v="India"/>
    <n v="1"/>
    <x v="1013"/>
    <x v="2"/>
    <x v="1"/>
    <s v="116 min"/>
    <n v="116"/>
    <n v="116"/>
    <n v="270.10930541918731"/>
    <s v=""/>
    <s v="Dramas, International Movies"/>
    <x v="2"/>
    <s v="Dramas, International Movies"/>
    <n v="2"/>
  </r>
  <r>
    <n v="2266"/>
    <x v="4687"/>
    <x v="0"/>
    <x v="4685"/>
    <s v="Puri Jagannadh"/>
    <s v="Amitabh Bachchan, Hema Malini, Raveena Tandon, Sonu Sood, Sonal Chauhan, Charmy Kaur, Prakash Raj, Makrand Deshpande, Subbaraju, Shawar Ali, Rajeev Verma"/>
    <n v="11"/>
    <x v="17"/>
    <s v="India"/>
    <n v="1"/>
    <x v="794"/>
    <x v="12"/>
    <x v="1"/>
    <s v="116 min"/>
    <n v="116"/>
    <n v="116"/>
    <n v="270.10930541918731"/>
    <s v=""/>
    <s v="Action &amp; Adventure, Comedies, Dramas"/>
    <x v="1"/>
    <s v="Action &amp; Adventure, Comedies, Dramas"/>
    <n v="3"/>
  </r>
  <r>
    <n v="2336"/>
    <x v="4688"/>
    <x v="0"/>
    <x v="4686"/>
    <m/>
    <m/>
    <n v="0"/>
    <x v="2"/>
    <m/>
    <n v="0"/>
    <x v="1166"/>
    <x v="2"/>
    <x v="1"/>
    <s v="116 min"/>
    <n v="116"/>
    <n v="116"/>
    <n v="270.10930541918731"/>
    <s v=""/>
    <s v="Dramas, International Movies, Romantic Movies"/>
    <x v="2"/>
    <s v="Dramas, International Movies, Romantic Movies"/>
    <n v="3"/>
  </r>
  <r>
    <n v="2376"/>
    <x v="4689"/>
    <x v="0"/>
    <x v="4687"/>
    <s v="Youssef Chahine"/>
    <s v="Omar Sharif, Faten Hamama, Zaki Rostom, Farid Shawqy, Abdel-Wareth Asar, Menassa Fahmy, Abdelghany Kamar, Hamdy Gheith, Mohsen Hassanein, Rafeaa El Shal"/>
    <n v="10"/>
    <x v="5"/>
    <s v="Egypt"/>
    <n v="1"/>
    <x v="190"/>
    <x v="64"/>
    <x v="1"/>
    <s v="116 min"/>
    <n v="116"/>
    <n v="116"/>
    <n v="270.10930541918731"/>
    <s v=""/>
    <s v="Classic Movies, Dramas, International Movies"/>
    <x v="5"/>
    <s v="Classic Movies, Dramas, International Movies"/>
    <n v="3"/>
  </r>
  <r>
    <n v="2435"/>
    <x v="4690"/>
    <x v="0"/>
    <x v="4688"/>
    <s v="Inas El-Degheidy"/>
    <s v="Yousra, Tamer Hagras, Ezzat Abou Aouf, Hala Sedki, Marwan Azab"/>
    <n v="5"/>
    <x v="5"/>
    <s v="Egypt"/>
    <n v="1"/>
    <x v="51"/>
    <x v="24"/>
    <x v="1"/>
    <s v="116 min"/>
    <n v="116"/>
    <n v="116"/>
    <n v="270.10930541918731"/>
    <s v=""/>
    <s v="Comedies, Dramas, International Movies"/>
    <x v="4"/>
    <s v="Comedies, Dramas, International Movies"/>
    <n v="3"/>
  </r>
  <r>
    <n v="2439"/>
    <x v="4691"/>
    <x v="0"/>
    <x v="4689"/>
    <s v="Khaled Marei"/>
    <s v="Ahmed Helmy, Mahmoud Hemeida, Menna Shalaby, Dalal Abdelaziz, Mohamed Sharaf, Tarek El Tilmisany, Mohammed El Sadaany, Samy Maghawry, Ahmed Fouad Selim, Ahmed Ramah"/>
    <n v="10"/>
    <x v="5"/>
    <s v="Egypt"/>
    <n v="1"/>
    <x v="51"/>
    <x v="13"/>
    <x v="1"/>
    <s v="116 min"/>
    <n v="116"/>
    <n v="116"/>
    <n v="270.10930541918731"/>
    <s v=""/>
    <s v="Dramas, International Movies"/>
    <x v="2"/>
    <s v="Dramas, International Movies"/>
    <n v="2"/>
  </r>
  <r>
    <n v="2466"/>
    <x v="4692"/>
    <x v="0"/>
    <x v="4690"/>
    <s v="Alejandro Montiel"/>
    <s v="Luisana Lopilato, Joaqu√≠n Furriel, Rafael Ferro, Maite Lanata, Juan Manuel Guilera, Abel Ayala, Sebasti√°n Mogordoy, Delfina Chaves, Marita Ballesteros, Miriam Odorico"/>
    <n v="10"/>
    <x v="25"/>
    <s v="Argentina"/>
    <n v="1"/>
    <x v="478"/>
    <x v="1"/>
    <x v="5"/>
    <s v="116 min"/>
    <n v="116"/>
    <n v="116"/>
    <n v="270.10930541918731"/>
    <s v=""/>
    <s v="Dramas, International Movies, Thrillers"/>
    <x v="2"/>
    <s v="Dramas, International Movies, Thrillers"/>
    <n v="3"/>
  </r>
  <r>
    <n v="2593"/>
    <x v="4693"/>
    <x v="0"/>
    <x v="4691"/>
    <s v="Bobby Farrelly, Peter Farrelly"/>
    <s v="Ben Stiller, Michelle Monaghan, Jerry Stiller, Malin Akerman, Stephanie Courtney, Rob Corddry, Carlos Mencia, Ali Hillis, Danny McBride, Scott Wilson"/>
    <n v="10"/>
    <x v="0"/>
    <s v="United States"/>
    <n v="1"/>
    <x v="40"/>
    <x v="37"/>
    <x v="12"/>
    <s v="116 min"/>
    <n v="116"/>
    <n v="116"/>
    <n v="270.10930541918731"/>
    <s v=""/>
    <s v="Comedies, Romantic Movies"/>
    <x v="4"/>
    <s v="Comedies, Romantic Movies"/>
    <n v="2"/>
  </r>
  <r>
    <n v="2623"/>
    <x v="4694"/>
    <x v="0"/>
    <x v="4692"/>
    <s v="Paul Munger"/>
    <s v="Kevin Sorbo, Mollee Gray, Eric Roberts, Brian Bosworth, Julia Denton, Blake Burt, Marisa Lynae Hampton, Josh Murray, Kiera Strauss, Tyler Sanders"/>
    <n v="10"/>
    <x v="0"/>
    <s v="United States"/>
    <n v="1"/>
    <x v="1245"/>
    <x v="2"/>
    <x v="2"/>
    <s v="116 min"/>
    <n v="116"/>
    <n v="116"/>
    <n v="270.10930541918731"/>
    <s v=""/>
    <s v="Dramas, Faith &amp; Spirituality"/>
    <x v="2"/>
    <s v="Dramas, Faith &amp; Spirituality"/>
    <n v="2"/>
  </r>
  <r>
    <n v="2845"/>
    <x v="4695"/>
    <x v="0"/>
    <x v="4693"/>
    <s v="Sebastian Jones, Ramez Silyan"/>
    <s v="Lil Peep"/>
    <n v="1"/>
    <x v="0"/>
    <s v="United States"/>
    <n v="1"/>
    <x v="1435"/>
    <x v="2"/>
    <x v="5"/>
    <s v="116 min"/>
    <n v="116"/>
    <n v="116"/>
    <n v="270.10930541918731"/>
    <s v=""/>
    <s v="Documentaries, Music &amp; Musicals"/>
    <x v="3"/>
    <s v="Documentaries, Music &amp; Musicals"/>
    <n v="2"/>
  </r>
  <r>
    <n v="2898"/>
    <x v="4696"/>
    <x v="0"/>
    <x v="4694"/>
    <s v="Dee Rees"/>
    <s v="Anne Hathaway, Ben Affleck, Willem Dafoe, Toby Jones, Rosie Perez, Edi Gathegi, Mel Rodriguez, Onata Aprile"/>
    <n v="8"/>
    <x v="0"/>
    <s v="United States"/>
    <n v="1"/>
    <x v="805"/>
    <x v="1"/>
    <x v="12"/>
    <s v="116 min"/>
    <n v="116"/>
    <n v="116"/>
    <n v="270.10930541918731"/>
    <s v=""/>
    <s v="Dramas, Thrillers"/>
    <x v="2"/>
    <s v="Dramas, Thrillers"/>
    <n v="2"/>
  </r>
  <r>
    <n v="2971"/>
    <x v="4697"/>
    <x v="0"/>
    <x v="4695"/>
    <s v="Hikari"/>
    <s v="Mei Kayama, Misuzu Kanno, Shunsuke Daitoh, Makiko Watanabe, Yoshihiko Kumashino, Minori Hagiwara, Shohei Uno, Yuka Itaya, Kiyohiko Shibukawa, Eita Okuno, Haruka Imou, Toshinori Omi"/>
    <n v="12"/>
    <x v="1"/>
    <s v="Japan"/>
    <n v="1"/>
    <x v="766"/>
    <x v="1"/>
    <x v="5"/>
    <s v="116 min"/>
    <n v="116"/>
    <n v="116"/>
    <n v="270.10930541918731"/>
    <s v=""/>
    <s v="Dramas, International Movies"/>
    <x v="2"/>
    <s v="Dramas, International Movies"/>
    <n v="2"/>
  </r>
  <r>
    <n v="3005"/>
    <x v="4698"/>
    <x v="0"/>
    <x v="4696"/>
    <s v="Madhumita"/>
    <s v="Mu Ramaswamy, Naga Vishal, Yog Japee, Ganesan Kaliamoorthy, Guna Babu"/>
    <n v="5"/>
    <x v="17"/>
    <s v="India"/>
    <n v="1"/>
    <x v="313"/>
    <x v="2"/>
    <x v="1"/>
    <s v="116 min"/>
    <n v="116"/>
    <n v="116"/>
    <n v="270.10930541918731"/>
    <s v=""/>
    <s v="Comedies, Dramas, Independent Movies"/>
    <x v="4"/>
    <s v="Comedies, Dramas, Independent Movies"/>
    <n v="3"/>
  </r>
  <r>
    <n v="3303"/>
    <x v="4699"/>
    <x v="0"/>
    <x v="4697"/>
    <s v="Zhang Yimou"/>
    <s v="Deng Chao, Sun Li, Ryan Cheng, Wang Qianyuan, Hu Jun, Wang Jingchun, Guan Xiaotong, Leo Wu"/>
    <n v="8"/>
    <x v="42"/>
    <s v="China, Hong Kong"/>
    <n v="2"/>
    <x v="596"/>
    <x v="5"/>
    <x v="1"/>
    <s v="116 min"/>
    <n v="116"/>
    <n v="116"/>
    <n v="270.10930541918731"/>
    <s v=""/>
    <s v="Action &amp; Adventure, Dramas, International Movies"/>
    <x v="1"/>
    <s v="Action &amp; Adventure, Dramas, International Movies"/>
    <n v="3"/>
  </r>
  <r>
    <n v="3485"/>
    <x v="4700"/>
    <x v="0"/>
    <x v="4698"/>
    <s v="Jim Mickle"/>
    <s v="Boyd Holbrook, Michael C. Hall, Cleopatra Coleman, Bokeem Woodbine, Rudi Dharmalingam, Rachel Keller"/>
    <n v="6"/>
    <x v="0"/>
    <s v="United States, Canada"/>
    <n v="2"/>
    <x v="146"/>
    <x v="2"/>
    <x v="5"/>
    <s v="116 min"/>
    <n v="116"/>
    <n v="116"/>
    <n v="270.10930541918731"/>
    <s v=""/>
    <s v="Dramas, Sci-Fi &amp; Fantasy, Thrillers"/>
    <x v="2"/>
    <s v="Dramas, Sci-Fi &amp; Fantasy, Thrillers"/>
    <n v="3"/>
  </r>
  <r>
    <n v="3631"/>
    <x v="4701"/>
    <x v="0"/>
    <x v="4699"/>
    <s v="Vijay Kumar"/>
    <s v="Vijay Kumar, Vismaya, Shankar Thas, Abbas, Sudhakar, Durai Ramesh"/>
    <n v="6"/>
    <x v="17"/>
    <s v="India"/>
    <n v="1"/>
    <x v="737"/>
    <x v="2"/>
    <x v="1"/>
    <s v="116 min"/>
    <n v="116"/>
    <n v="116"/>
    <n v="270.10930541918731"/>
    <s v=""/>
    <s v="Dramas, International Movies"/>
    <x v="2"/>
    <s v="Dramas, International Movies"/>
    <n v="2"/>
  </r>
  <r>
    <n v="3730"/>
    <x v="4702"/>
    <x v="0"/>
    <x v="4700"/>
    <s v="Abhijit Kokate, Srivinay Salian"/>
    <s v="Sanjay Mishra, Priyanka Bose, Tannishtha Chatterjee, Barun Chanda, Sonamoni Jayant Gadekar, Ashwath Bhatt, Atul Mahale"/>
    <n v="7"/>
    <x v="17"/>
    <s v="India"/>
    <n v="1"/>
    <x v="725"/>
    <x v="2"/>
    <x v="5"/>
    <s v="116 min"/>
    <n v="116"/>
    <n v="116"/>
    <n v="270.10930541918731"/>
    <s v=""/>
    <s v="Horror Movies, Independent Movies, International Movies"/>
    <x v="9"/>
    <s v="Horror Movies, Independent Movies, International Movies"/>
    <n v="3"/>
  </r>
  <r>
    <n v="3731"/>
    <x v="4703"/>
    <x v="0"/>
    <x v="4701"/>
    <s v="Antonin Baudry"/>
    <s v="Fran√ßois Civil, Omar Sy, Mathieu Kassovitz, Reda Kateb, Paula Beer, Alexis Michalik, Jean-Yves Berteloot, Damien Bonnard, Pierre Ceva√´r, S√©bastien Libessart"/>
    <n v="10"/>
    <x v="11"/>
    <s v="France"/>
    <n v="1"/>
    <x v="725"/>
    <x v="2"/>
    <x v="1"/>
    <s v="116 min"/>
    <n v="116"/>
    <n v="116"/>
    <n v="270.10930541918731"/>
    <s v=""/>
    <s v="Dramas, International Movies, Thrillers"/>
    <x v="2"/>
    <s v="Dramas, International Movies, Thrillers"/>
    <n v="3"/>
  </r>
  <r>
    <n v="3869"/>
    <x v="4704"/>
    <x v="0"/>
    <x v="4702"/>
    <s v="Manav Shah"/>
    <s v="Gagan Kokri, Aditi Sharma, Karamjit Anmol, Sardar Sohi, Anita Devgan, Ashish Duggal, Nisha Bano, Harby Sangha, Rahul Jungral, Prakash Gadhu"/>
    <n v="10"/>
    <x v="17"/>
    <s v="India"/>
    <n v="1"/>
    <x v="624"/>
    <x v="5"/>
    <x v="6"/>
    <s v="116 min"/>
    <n v="116"/>
    <n v="116"/>
    <n v="270.10930541918731"/>
    <s v=""/>
    <s v="Comedies, Dramas, International Movies"/>
    <x v="4"/>
    <s v="Comedies, Dramas, International Movies"/>
    <n v="3"/>
  </r>
  <r>
    <n v="3916"/>
    <x v="4705"/>
    <x v="0"/>
    <x v="4703"/>
    <s v="Anant Balani"/>
    <s v="Rahul Bose, Vijay Raaz, Anusha Dhandekar, Perizaad Zorabian, Saurabh Shukla, Asrani, Shehzad Khan"/>
    <n v="7"/>
    <x v="17"/>
    <s v="India"/>
    <n v="1"/>
    <x v="697"/>
    <x v="20"/>
    <x v="1"/>
    <s v="116 min"/>
    <n v="116"/>
    <n v="116"/>
    <n v="270.10930541918731"/>
    <s v=""/>
    <s v="Comedies, International Movies, Romantic Movies"/>
    <x v="4"/>
    <s v="Comedies, International Movies, Romantic Movies"/>
    <n v="3"/>
  </r>
  <r>
    <n v="4032"/>
    <x v="4706"/>
    <x v="0"/>
    <x v="4704"/>
    <s v="Ibrahim Bin Mohamed, Hasan Aljaberi"/>
    <s v="Hussain Al Hosani, Ali Almarzouqi, Abdullah Al Yousef, Omar Al Hafidh, Meral Niazi, Yaser Hassan, Fatema Almansoori, Ahmed El Mohammdi"/>
    <n v="8"/>
    <x v="33"/>
    <s v="United Arab Emirates"/>
    <n v="1"/>
    <x v="941"/>
    <x v="5"/>
    <x v="1"/>
    <s v="116 min"/>
    <n v="116"/>
    <n v="116"/>
    <n v="270.10930541918731"/>
    <s v=""/>
    <s v="Action &amp; Adventure, Comedies, International Movies"/>
    <x v="1"/>
    <s v="Action &amp; Adventure, Comedies, International Movies"/>
    <n v="3"/>
  </r>
  <r>
    <n v="4192"/>
    <x v="4707"/>
    <x v="0"/>
    <x v="4705"/>
    <s v="Syed Atif Ali"/>
    <s v="Junaid Akhtar, Azekah Daniel, Khushi Maheen, Saleem Mairaj, Qavi Khan, Rasheed Naz, Faiq Asim"/>
    <n v="7"/>
    <x v="7"/>
    <s v="Pakistan"/>
    <n v="1"/>
    <x v="382"/>
    <x v="5"/>
    <x v="1"/>
    <s v="116 min"/>
    <n v="116"/>
    <n v="116"/>
    <n v="270.10930541918731"/>
    <s v=""/>
    <s v="Horror Movies, International Movies"/>
    <x v="9"/>
    <s v="Horror Movies, International Movies"/>
    <n v="2"/>
  </r>
  <r>
    <n v="4415"/>
    <x v="4708"/>
    <x v="0"/>
    <x v="4706"/>
    <s v="Matheus Souza"/>
    <s v="Ana Caetano, Vit√≥ria Falc√£o, Clarissa M√ºller, Bruce Gomlevsky, Thati Lopes, Caique Nogueira, √ârika Mader, Victor Lamoglia, Gabriela Nunes, Bryan Ruffo, Hamilton Dias"/>
    <n v="11"/>
    <x v="23"/>
    <s v="Brazil"/>
    <n v="1"/>
    <x v="285"/>
    <x v="5"/>
    <x v="5"/>
    <s v="116 min"/>
    <n v="116"/>
    <n v="116"/>
    <n v="270.10930541918731"/>
    <s v=""/>
    <s v="Comedies, International Movies, LGBTQ Movies"/>
    <x v="4"/>
    <s v="Comedies, International Movies, LGBTQ Movies"/>
    <n v="3"/>
  </r>
  <r>
    <n v="4954"/>
    <x v="4709"/>
    <x v="0"/>
    <x v="4707"/>
    <s v="Ananda Krishnan"/>
    <s v="Yogi Babu, Bobby Simha, Shirish"/>
    <n v="3"/>
    <x v="17"/>
    <s v="India"/>
    <n v="1"/>
    <x v="110"/>
    <x v="9"/>
    <x v="1"/>
    <s v="116 min"/>
    <n v="116"/>
    <n v="116"/>
    <n v="270.10930541918731"/>
    <s v=""/>
    <s v="Dramas, International Movies, Thrillers"/>
    <x v="2"/>
    <s v="Dramas, International Movies, Thrillers"/>
    <n v="3"/>
  </r>
  <r>
    <n v="5051"/>
    <x v="4710"/>
    <x v="0"/>
    <x v="4708"/>
    <s v="Ildiko Enyedi"/>
    <s v="Alexandra Borb√©ly, G√©za Morcs√°nyi, R√©ka Tenki, Zolt√°n Schneider, Ervin Nagy, Itala Bekes, √âva Bata, P√°l M√°csai, Zsuzsa Jaro, N√≥ra Rainer-Micsinyei"/>
    <n v="10"/>
    <x v="41"/>
    <s v="Hungary"/>
    <n v="1"/>
    <x v="227"/>
    <x v="3"/>
    <x v="5"/>
    <s v="116 min"/>
    <n v="116"/>
    <n v="116"/>
    <n v="270.10930541918731"/>
    <s v=""/>
    <s v="Dramas, International Movies, Romantic Movies"/>
    <x v="2"/>
    <s v="Dramas, International Movies, Romantic Movies"/>
    <n v="3"/>
  </r>
  <r>
    <n v="5318"/>
    <x v="4711"/>
    <x v="0"/>
    <x v="4709"/>
    <s v="Cate Shortland"/>
    <s v="Matthias Habich, Max Riemelt, Teresa Palmer, Lucie Aron, Emma Bading"/>
    <n v="5"/>
    <x v="12"/>
    <s v="Australia"/>
    <n v="1"/>
    <x v="1139"/>
    <x v="3"/>
    <x v="12"/>
    <s v="116 min"/>
    <n v="116"/>
    <n v="116"/>
    <n v="270.10930541918731"/>
    <s v=""/>
    <s v="International Movies, Thrillers"/>
    <x v="7"/>
    <s v="International Movies, Thrillers"/>
    <n v="2"/>
  </r>
  <r>
    <n v="5374"/>
    <x v="4712"/>
    <x v="0"/>
    <x v="4710"/>
    <s v="Agust√≠ Villaronga"/>
    <s v="Marcel Borr√†s, Bruna Cus√≠, Nuria Prims, Oriol Pla, Luisa Gavasa, Terele P√°vez, Fernando Esteso, Juan Diego, Roger Casamajor, Jorge Us√≥n"/>
    <n v="10"/>
    <x v="14"/>
    <s v="Spain"/>
    <n v="1"/>
    <x v="1436"/>
    <x v="3"/>
    <x v="5"/>
    <s v="116 min"/>
    <n v="116"/>
    <n v="116"/>
    <n v="270.10930541918731"/>
    <s v=""/>
    <s v="Dramas, International Movies"/>
    <x v="2"/>
    <s v="Dramas, International Movies"/>
    <n v="2"/>
  </r>
  <r>
    <n v="5392"/>
    <x v="4713"/>
    <x v="0"/>
    <x v="4711"/>
    <s v="Lekh Tandon"/>
    <s v="Vyjayantimala, Sunil Dutt, Prem Nath, Bipin Gupta, Gajanan Jagirdar, Zul Vellani, K.N. Singh, Randhir"/>
    <n v="8"/>
    <x v="17"/>
    <s v="India"/>
    <n v="1"/>
    <x v="801"/>
    <x v="65"/>
    <x v="6"/>
    <s v="116 min"/>
    <n v="116"/>
    <n v="116"/>
    <n v="270.10930541918731"/>
    <s v=""/>
    <s v="Dramas, International Movies, Music &amp; Musicals"/>
    <x v="2"/>
    <s v="Dramas, International Movies, Music &amp; Musicals"/>
    <n v="3"/>
  </r>
  <r>
    <n v="5702"/>
    <x v="4714"/>
    <x v="0"/>
    <x v="4712"/>
    <s v="Vetrimaaran"/>
    <s v="Dinesh Ravi, Samuthirakani, Kishore Kumar, Anandhi, Murugadoss, Ajay Ghosh"/>
    <n v="6"/>
    <x v="17"/>
    <s v="India"/>
    <n v="1"/>
    <x v="62"/>
    <x v="4"/>
    <x v="5"/>
    <s v="116 min"/>
    <n v="116"/>
    <n v="116"/>
    <n v="270.10930541918731"/>
    <s v=""/>
    <s v="Dramas, International Movies, Thrillers"/>
    <x v="2"/>
    <s v="Dramas, International Movies, Thrillers"/>
    <n v="3"/>
  </r>
  <r>
    <n v="6318"/>
    <x v="4715"/>
    <x v="0"/>
    <x v="4713"/>
    <s v="Ham Tran"/>
    <s v="Kate Nhung, Thanh Pham, Petey Majik Nguyen, Suboi, Jayvee Mai The Hiep, Lam Thanh My"/>
    <n v="6"/>
    <x v="64"/>
    <s v="Vietnam"/>
    <n v="1"/>
    <x v="1283"/>
    <x v="9"/>
    <x v="1"/>
    <s v="116 min"/>
    <n v="116"/>
    <n v="116"/>
    <n v="270.10930541918731"/>
    <s v=""/>
    <s v="Action &amp; Adventure, Comedies, International Movies"/>
    <x v="1"/>
    <s v="Action &amp; Adventure, Comedies, International Movies"/>
    <n v="3"/>
  </r>
  <r>
    <n v="6328"/>
    <x v="4716"/>
    <x v="0"/>
    <x v="4714"/>
    <s v="Craig Brewer"/>
    <s v="Samuel L. Jackson, Christina Ricci, Justin Timberlake, S. Epatha Merkerson, John Cothran, David Banner, Michael Raymond-James, Adriane Lenox, Kim Richards, Neimus K. Williams"/>
    <n v="10"/>
    <x v="0"/>
    <s v="United States"/>
    <n v="1"/>
    <x v="84"/>
    <x v="37"/>
    <x v="12"/>
    <s v="116 min"/>
    <n v="116"/>
    <n v="116"/>
    <n v="270.10930541918731"/>
    <s v=""/>
    <s v="Dramas, Independent Movies"/>
    <x v="2"/>
    <s v="Dramas, Independent Movies"/>
    <n v="2"/>
  </r>
  <r>
    <n v="6376"/>
    <x v="4717"/>
    <x v="0"/>
    <x v="4715"/>
    <s v="Simon Baker"/>
    <s v="Samson Coulter, Ben Spence, Simon Baker, Elizabeth Debicki, Richard Roxburgh, Rachael Blake, Jacek Koman"/>
    <n v="7"/>
    <x v="12"/>
    <s v="Australia"/>
    <n v="1"/>
    <x v="1437"/>
    <x v="5"/>
    <x v="5"/>
    <s v="116 min"/>
    <n v="116"/>
    <n v="116"/>
    <n v="270.10930541918731"/>
    <s v=""/>
    <s v="Dramas, Sports Movies"/>
    <x v="2"/>
    <s v="Dramas, Sports Movies"/>
    <n v="2"/>
  </r>
  <r>
    <n v="6438"/>
    <x v="4718"/>
    <x v="0"/>
    <x v="4716"/>
    <s v="Nicholas Hytner"/>
    <s v="Amanda Schull, Zoe Saldana, Susan May Pratt, Peter Gallagher, Donna Murphy, Debra Monk, Ethan Stiefel, Sascha Radetsky, Julie Kent, Ilia Kulik"/>
    <n v="10"/>
    <x v="0"/>
    <s v="United States"/>
    <n v="1"/>
    <x v="165"/>
    <x v="32"/>
    <x v="2"/>
    <s v="116 min"/>
    <n v="116"/>
    <n v="116"/>
    <n v="270.10930541918731"/>
    <s v=""/>
    <s v="Dramas"/>
    <x v="2"/>
    <s v="Dramas"/>
    <n v="1"/>
  </r>
  <r>
    <n v="6455"/>
    <x v="4719"/>
    <x v="0"/>
    <x v="4717"/>
    <s v="Gurvinder Singh"/>
    <s v="Suvinder Vikky, Rajbir Kaur, Gurpreet Kaur Bhangu, Taranjit Singh, Harleen Kaur, Kanwaljeet Singh, Harnek Aulakh, Tejpal Singh, Gulshan Saggi"/>
    <n v="9"/>
    <x v="17"/>
    <s v="India, France"/>
    <n v="2"/>
    <x v="589"/>
    <x v="4"/>
    <x v="1"/>
    <s v="116 min"/>
    <n v="116"/>
    <n v="116"/>
    <n v="270.10930541918731"/>
    <s v=""/>
    <s v="Dramas, Independent Movies, International Movies"/>
    <x v="2"/>
    <s v="Dramas, Independent Movies, International Movies"/>
    <n v="3"/>
  </r>
  <r>
    <n v="6531"/>
    <x v="4720"/>
    <x v="0"/>
    <x v="4718"/>
    <s v="Ram Gopal Varma"/>
    <s v="Adhvik Mahajan, Prasad Purandhare, Sakshi Gulati, Zakir Hussain, Amruta Subhash, Kishore Kadam, Sumeet Nijhawan, Upyendra Limaye"/>
    <n v="8"/>
    <x v="17"/>
    <s v="India"/>
    <n v="1"/>
    <x v="717"/>
    <x v="13"/>
    <x v="1"/>
    <s v="116 min"/>
    <n v="116"/>
    <n v="116"/>
    <n v="270.10930541918731"/>
    <s v=""/>
    <s v="Action &amp; Adventure, Dramas, Independent Movies"/>
    <x v="1"/>
    <s v="Action &amp; Adventure, Dramas, Independent Movies"/>
    <n v="3"/>
  </r>
  <r>
    <n v="6568"/>
    <x v="4721"/>
    <x v="0"/>
    <x v="4719"/>
    <s v="Prawal Raman"/>
    <s v="Aftab Shivdasani, Antara Mali, Boman Irani, Isha Koppikar, Nana Patekar, Raghuvir Yadav, Rajpal Yadav, Revathy, Saif Ali Khan, Sameera Reddy, Sanjay Kapoor, Shilpa Shetty, Sohail Khan, Vivek Oberoi"/>
    <n v="14"/>
    <x v="17"/>
    <s v="India"/>
    <n v="1"/>
    <x v="844"/>
    <x v="20"/>
    <x v="5"/>
    <s v="116 min"/>
    <n v="116"/>
    <n v="116"/>
    <n v="270.10930541918731"/>
    <s v=""/>
    <s v="Horror Movies, International Movies, Thrillers"/>
    <x v="9"/>
    <s v="Horror Movies, International Movies, Thrillers"/>
    <n v="3"/>
  </r>
  <r>
    <n v="6801"/>
    <x v="4722"/>
    <x v="0"/>
    <x v="4720"/>
    <s v="Sameh Abdulaziz"/>
    <s v="Bayyumi Fuad, Chico, Hesham Maged, Ahmed Fathy, Nesreen Ameen, Dareen Haddad, Bushra, Samy Maghawry"/>
    <n v="8"/>
    <x v="5"/>
    <s v="Egypt"/>
    <n v="1"/>
    <x v="749"/>
    <x v="9"/>
    <x v="5"/>
    <s v="116 min"/>
    <n v="116"/>
    <n v="116"/>
    <n v="270.10930541918731"/>
    <s v=""/>
    <s v="Comedies, International Movies"/>
    <x v="4"/>
    <s v="Comedies, International Movies"/>
    <n v="2"/>
  </r>
  <r>
    <n v="6910"/>
    <x v="4723"/>
    <x v="0"/>
    <x v="4721"/>
    <s v="Adam Shankman"/>
    <s v="Nikki Blonsky, John Travolta, Michelle Pfeiffer, Christopher Walken, Amanda Bynes, James Marsden, Queen Latifah, Zac Efron, Brittany Snow, Allison Janney, Elijah Kelley, Jerry Stiller"/>
    <n v="12"/>
    <x v="0"/>
    <s v="United States, United Kingdom, Canada"/>
    <n v="3"/>
    <x v="165"/>
    <x v="37"/>
    <x v="7"/>
    <s v="116 min"/>
    <n v="116"/>
    <n v="116"/>
    <n v="270.10930541918731"/>
    <s v=""/>
    <s v="Children &amp; Family Movies, Comedies, Music &amp; Musicals"/>
    <x v="0"/>
    <s v="Children &amp; Family Movies, Comedies, Music &amp; Musicals"/>
    <n v="3"/>
  </r>
  <r>
    <n v="7015"/>
    <x v="4724"/>
    <x v="0"/>
    <x v="4722"/>
    <s v="Ken Marino"/>
    <s v="Eugenio Derbez, Salma Hayek, Rob Lowe, Raphael Alejandro, Kristen Bell, Raquel Welch, Linda Lavin, Ren√©e Taylor, Rob Riggle, Rob Corddry, Rob Huebel, Michael Cera, Michaela Watkins"/>
    <n v="13"/>
    <x v="15"/>
    <s v="Mexico, United States"/>
    <n v="2"/>
    <x v="55"/>
    <x v="3"/>
    <x v="2"/>
    <s v="116 min"/>
    <n v="116"/>
    <n v="116"/>
    <n v="270.10930541918731"/>
    <s v=""/>
    <s v="Comedies"/>
    <x v="4"/>
    <s v="Comedies"/>
    <n v="1"/>
  </r>
  <r>
    <n v="7019"/>
    <x v="4725"/>
    <x v="0"/>
    <x v="4723"/>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n v="20"/>
    <x v="0"/>
    <s v="United States"/>
    <n v="1"/>
    <x v="110"/>
    <x v="42"/>
    <x v="2"/>
    <s v="116 min"/>
    <n v="116"/>
    <n v="116"/>
    <n v="270.10930541918731"/>
    <s v=""/>
    <s v="Dramas, Romantic Movies"/>
    <x v="2"/>
    <s v="Dramas, Romantic Movies"/>
    <n v="2"/>
  </r>
  <r>
    <n v="7047"/>
    <x v="4726"/>
    <x v="0"/>
    <x v="4724"/>
    <s v="Mez Tharatorn"/>
    <s v="Preechaya Pongthananikorn, Sunny Suwanmethanont, Sora Aoi, Puttachat Pongsuchat, Popetorn Soonthornyanakij"/>
    <n v="5"/>
    <x v="51"/>
    <s v="Thailand"/>
    <n v="1"/>
    <x v="1164"/>
    <x v="0"/>
    <x v="1"/>
    <s v="116 min"/>
    <n v="116"/>
    <n v="116"/>
    <n v="270.10930541918731"/>
    <s v=""/>
    <s v="Comedies, International Movies, Romantic Movies"/>
    <x v="4"/>
    <s v="Comedies, International Movies, Romantic Movies"/>
    <n v="3"/>
  </r>
  <r>
    <n v="7073"/>
    <x v="4727"/>
    <x v="0"/>
    <x v="4725"/>
    <s v="Steven Spielberg"/>
    <s v="Harrison Ford, Karen Allen, Paul Freeman, Ronald Lacey, John Rhys-Davies, Denholm Elliott, Alfred Molina, Wolf Kahler, Anthony Higgins, Vic Tablian"/>
    <n v="10"/>
    <x v="0"/>
    <s v="United States"/>
    <n v="1"/>
    <x v="191"/>
    <x v="50"/>
    <x v="7"/>
    <s v="116 min"/>
    <n v="116"/>
    <n v="116"/>
    <n v="270.10930541918731"/>
    <s v=""/>
    <s v="Action &amp; Adventure, Children &amp; Family Movies, Classic Movies"/>
    <x v="1"/>
    <s v="Action &amp; Adventure, Children &amp; Family Movies, Classic Movies"/>
    <n v="3"/>
  </r>
  <r>
    <n v="7174"/>
    <x v="4728"/>
    <x v="0"/>
    <x v="4726"/>
    <s v="Vineeth Anil"/>
    <s v="Prakash Bare, Arun Kumar, Kulappulli Leela, Sangeetha Mohan, Kochu Preman"/>
    <n v="5"/>
    <x v="17"/>
    <s v="India"/>
    <n v="1"/>
    <x v="130"/>
    <x v="3"/>
    <x v="1"/>
    <s v="116 min"/>
    <n v="116"/>
    <n v="116"/>
    <n v="270.10930541918731"/>
    <s v=""/>
    <s v="Dramas, International Movies"/>
    <x v="2"/>
    <s v="Dramas, International Movies"/>
    <n v="2"/>
  </r>
  <r>
    <n v="7214"/>
    <x v="4729"/>
    <x v="0"/>
    <x v="4727"/>
    <s v="Gary Fleder"/>
    <s v="Morgan Freeman, Ashley Judd, Cary Elwes, Alex McArthur, Tony Goldwyn, Jay O. Sanders, Bill Nunn, Brian Cox"/>
    <n v="8"/>
    <x v="0"/>
    <s v="United States"/>
    <n v="1"/>
    <x v="165"/>
    <x v="53"/>
    <x v="12"/>
    <s v="116 min"/>
    <n v="116"/>
    <n v="116"/>
    <n v="270.10930541918731"/>
    <s v=""/>
    <s v="Thrillers"/>
    <x v="12"/>
    <s v="Thrillers"/>
    <n v="1"/>
  </r>
  <r>
    <n v="7311"/>
    <x v="4730"/>
    <x v="0"/>
    <x v="4728"/>
    <s v="Ellen Weissbrod"/>
    <s v="Quincy Jones, Miles Davis, Ray Charles, Sheila E., Ella Fitzgerald, Flavor Flav, Aretha Franklin, Dizzy Gillespie, Lesley Gore, Herbie Hancock, Ice-T, Jesse Jackson, Michael Jackson, Frank Sinatra, Oprah Winfrey"/>
    <n v="15"/>
    <x v="2"/>
    <m/>
    <n v="0"/>
    <x v="55"/>
    <x v="17"/>
    <x v="1"/>
    <s v="116 min"/>
    <n v="116"/>
    <n v="116"/>
    <n v="270.10930541918731"/>
    <s v=""/>
    <s v="Documentaries, Music &amp; Musicals"/>
    <x v="3"/>
    <s v="Documentaries, Music &amp; Musicals"/>
    <n v="2"/>
  </r>
  <r>
    <n v="7337"/>
    <x v="4731"/>
    <x v="0"/>
    <x v="4729"/>
    <s v="David Wnendt"/>
    <s v="Oliver Masucci, Fabian Busch, Christoph Maria Herbst, Katja Riemann, Franziska Wulf, Lars Rudolph, Michael Kessler, Thomas Thieme"/>
    <n v="8"/>
    <x v="10"/>
    <s v="Germany"/>
    <n v="1"/>
    <x v="1438"/>
    <x v="4"/>
    <x v="11"/>
    <s v="116 min"/>
    <n v="116"/>
    <n v="116"/>
    <n v="270.10930541918731"/>
    <s v=""/>
    <s v="Comedies, International Movies"/>
    <x v="4"/>
    <s v="Comedies, International Movies"/>
    <n v="2"/>
  </r>
  <r>
    <n v="7533"/>
    <x v="4732"/>
    <x v="0"/>
    <x v="4730"/>
    <s v="Onir"/>
    <s v="Juhi Chawla, Sanjay Suri, Victor Banerjee, Lillete Dubey, Purab Kohli, Dipannita Sharma, Gautam Kapoor"/>
    <n v="7"/>
    <x v="17"/>
    <s v="India"/>
    <n v="1"/>
    <x v="969"/>
    <x v="30"/>
    <x v="6"/>
    <s v="116 min"/>
    <n v="116"/>
    <n v="116"/>
    <n v="270.10930541918731"/>
    <s v=""/>
    <s v="Dramas, Independent Movies, International Movies"/>
    <x v="2"/>
    <s v="Dramas, Independent Movies, International Movies"/>
    <n v="3"/>
  </r>
  <r>
    <n v="7592"/>
    <x v="4733"/>
    <x v="0"/>
    <x v="4731"/>
    <s v="Nicol√°s L√≥pez"/>
    <s v="Paz Bascu√±√°n, Marcial Tagle, Antonia Zegers, Carolina Paulsen, Gabriela Hernandez, Fernanda Urrejola, Luis Pablo Rom√°n, Loreto Aravena, Ariel Levy, Ignacia Allamand, Ram√≥n Llao"/>
    <n v="11"/>
    <x v="32"/>
    <s v="Chile"/>
    <n v="1"/>
    <x v="137"/>
    <x v="5"/>
    <x v="5"/>
    <s v="116 min"/>
    <n v="116"/>
    <n v="116"/>
    <n v="270.10930541918731"/>
    <s v=""/>
    <s v="Comedies, Dramas, International Movies"/>
    <x v="4"/>
    <s v="Comedies, Dramas, International Movies"/>
    <n v="3"/>
  </r>
  <r>
    <n v="7904"/>
    <x v="4734"/>
    <x v="0"/>
    <x v="4732"/>
    <s v="Garry Marshall"/>
    <s v="Julia Roberts, Richard Gere, Joan Cusack, Hector Elizondo, Rita Wilson, Paul Dooley, Christopher Meloni, Donal Logue, Reg Rogers, Yul Vazquez, Jane Morris, Lisa Roberts, Kathleen Marshall, Jean Schertler, Tom Hines"/>
    <n v="15"/>
    <x v="0"/>
    <s v="United States"/>
    <n v="1"/>
    <x v="189"/>
    <x v="41"/>
    <x v="7"/>
    <s v="116 min"/>
    <n v="116"/>
    <n v="116"/>
    <n v="270.10930541918731"/>
    <s v=""/>
    <s v="Comedies, Romantic Movies"/>
    <x v="4"/>
    <s v="Comedies, Romantic Movies"/>
    <n v="2"/>
  </r>
  <r>
    <n v="7927"/>
    <x v="4735"/>
    <x v="0"/>
    <x v="4733"/>
    <s v="K. Gopinathan"/>
    <s v="Virginia Rodriguez, Anil Nedumangad, Santhosh Keezhattoor, Indrans, P. Balachandran, Renji Panicker, Gopalan"/>
    <n v="7"/>
    <x v="17"/>
    <s v="India"/>
    <n v="1"/>
    <x v="144"/>
    <x v="3"/>
    <x v="6"/>
    <s v="116 min"/>
    <n v="116"/>
    <n v="116"/>
    <n v="270.10930541918731"/>
    <s v=""/>
    <s v="Dramas, International Movies"/>
    <x v="2"/>
    <s v="Dramas, International Movies"/>
    <n v="2"/>
  </r>
  <r>
    <n v="8139"/>
    <x v="4736"/>
    <x v="0"/>
    <x v="4734"/>
    <s v="Tim Burton"/>
    <s v="Johnny Depp, Helena Bonham Carter, Alan Rickman, Timothy Spall, Sacha Baron Cohen, Jamie Campbell Bower, Laura Michelle Kelly, Jayne Wisener, Ed Sanders"/>
    <n v="9"/>
    <x v="0"/>
    <s v="United States, United Kingdom"/>
    <n v="2"/>
    <x v="165"/>
    <x v="37"/>
    <x v="12"/>
    <s v="116 min"/>
    <n v="116"/>
    <n v="116"/>
    <n v="270.10930541918731"/>
    <s v=""/>
    <s v="Dramas, Horror Movies, Music &amp; Musicals"/>
    <x v="2"/>
    <s v="Dramas, Horror Movies, Music &amp; Musicals"/>
    <n v="3"/>
  </r>
  <r>
    <n v="8221"/>
    <x v="4737"/>
    <x v="0"/>
    <x v="4735"/>
    <s v="Richard Kelly"/>
    <s v="Cameron Diaz, James Marsden, Frank Langella, James Rebhorn, Holmes Osborne, Sam Oz Stone, Gillian Jacobs, Celia Weston, Deborah Rush"/>
    <n v="9"/>
    <x v="0"/>
    <s v="United States"/>
    <n v="1"/>
    <x v="609"/>
    <x v="16"/>
    <x v="2"/>
    <s v="116 min"/>
    <n v="116"/>
    <n v="116"/>
    <n v="270.10930541918731"/>
    <s v=""/>
    <s v="Sci-Fi &amp; Fantasy, Thrillers"/>
    <x v="17"/>
    <s v="Sci-Fi &amp; Fantasy, Thrillers"/>
    <n v="2"/>
  </r>
  <r>
    <n v="8297"/>
    <x v="4738"/>
    <x v="0"/>
    <x v="4736"/>
    <s v="David O. Russell"/>
    <s v="Mark Wahlberg, Christian Bale, Amy Adams, Melissa Leo, Jack McGee, Melissa McMeekin, Bianca Hunter, Erica McDermott, Dendrie Taylor, Jill Quigg, Kate B. O'Brien, Sugar Ray Leonard"/>
    <n v="12"/>
    <x v="0"/>
    <s v="United States"/>
    <n v="1"/>
    <x v="1066"/>
    <x v="10"/>
    <x v="12"/>
    <s v="116 min"/>
    <n v="116"/>
    <n v="116"/>
    <n v="270.10930541918731"/>
    <s v=""/>
    <s v="Dramas, Sports Movies"/>
    <x v="2"/>
    <s v="Dramas, Sports Movies"/>
    <n v="2"/>
  </r>
  <r>
    <n v="8418"/>
    <x v="4739"/>
    <x v="0"/>
    <x v="4737"/>
    <s v="Ken Burns, Christopher Loren Ewers, Erik Ewers"/>
    <s v="Peter Coyote"/>
    <n v="1"/>
    <x v="0"/>
    <s v="United States"/>
    <n v="1"/>
    <x v="580"/>
    <x v="5"/>
    <x v="1"/>
    <s v="116 min"/>
    <n v="116"/>
    <n v="116"/>
    <n v="270.10930541918731"/>
    <s v=""/>
    <s v="Documentaries"/>
    <x v="3"/>
    <s v="Documentaries"/>
    <n v="1"/>
  </r>
  <r>
    <n v="8464"/>
    <x v="4740"/>
    <x v="0"/>
    <x v="4738"/>
    <s v="Chan-sang Lim"/>
    <s v="Kang-ho Song, So-ri Moon, Jae-eung Lee, Yeong-jin Jo, Byung-ho Son, Yong-soo park, Seung-soo Ryu, Ju-sang Yun, Gyu-su Jeong, Dal-su Oh"/>
    <n v="10"/>
    <x v="28"/>
    <s v="South Korea"/>
    <n v="1"/>
    <x v="46"/>
    <x v="26"/>
    <x v="5"/>
    <s v="116 min"/>
    <n v="116"/>
    <n v="116"/>
    <n v="270.10930541918731"/>
    <s v=""/>
    <s v="Comedies, Dramas, International Movies"/>
    <x v="4"/>
    <s v="Comedies, Dramas, International Movies"/>
    <n v="3"/>
  </r>
  <r>
    <n v="8487"/>
    <x v="4741"/>
    <x v="0"/>
    <x v="4739"/>
    <s v="Gore Verbinski"/>
    <s v="Naomi Watts, Martin Henderson, David Dorfman, Brian Cox, Jane Alexander, Lindsay Frost, Amber Tamblyn, Rachael Bella, Daveigh Chase, Shannon Cochran"/>
    <n v="10"/>
    <x v="0"/>
    <s v="United States"/>
    <n v="1"/>
    <x v="165"/>
    <x v="43"/>
    <x v="2"/>
    <s v="116 min"/>
    <n v="116"/>
    <n v="116"/>
    <n v="270.10930541918731"/>
    <s v=""/>
    <s v="Horror Movies, Thrillers"/>
    <x v="9"/>
    <s v="Horror Movies, Thrillers"/>
    <n v="2"/>
  </r>
  <r>
    <n v="8682"/>
    <x v="4742"/>
    <x v="0"/>
    <x v="4740"/>
    <s v="Ganesh Kadam"/>
    <s v="Dilip Prabhavalkar, Ashok Samarth, Yatin Karyekar, Nishant Bhavsar, Mrunal Thakur, Vikas Kadam, Utpal Sawant, Ravindra Mankani, Shubhankar Atre, Charudatta Bhagwat"/>
    <n v="10"/>
    <x v="17"/>
    <s v="India"/>
    <n v="1"/>
    <x v="1335"/>
    <x v="0"/>
    <x v="1"/>
    <s v="116 min"/>
    <n v="116"/>
    <n v="116"/>
    <n v="270.10930541918731"/>
    <s v=""/>
    <s v="Dramas, International Movies"/>
    <x v="2"/>
    <s v="Dramas, International Movies"/>
    <n v="2"/>
  </r>
  <r>
    <n v="8790"/>
    <x v="4743"/>
    <x v="0"/>
    <x v="4741"/>
    <s v="Cathy Garcia-Molina"/>
    <s v="John Lloyd Cruz, Sarah Geronimo, Rayver Cruz, Dante Rivero, Rowell Santiago, Al Tantay, Irma Adlawan, Bernard Palanca, Matet De Leon, Joross Gamboa"/>
    <n v="10"/>
    <x v="48"/>
    <s v="Philippines"/>
    <n v="1"/>
    <x v="1291"/>
    <x v="16"/>
    <x v="6"/>
    <s v="116 min"/>
    <n v="116"/>
    <n v="116"/>
    <n v="270.10930541918731"/>
    <s v=""/>
    <s v="Comedies, Dramas, International Movies"/>
    <x v="4"/>
    <s v="Comedies, Dramas, International Movies"/>
    <n v="3"/>
  </r>
  <r>
    <n v="104"/>
    <x v="4744"/>
    <x v="0"/>
    <x v="4742"/>
    <s v="Yemi Amodu"/>
    <s v="Jide Kosoko, Omotola Jalade-Ekeinde, Yemi Blaq, Sola Sobowale, Ken Erics, Toyin Aimakhu, Segun Arinze, Jibola Dabo, Rotimi Salami, Pa Jimi Solanke, Rachael Okonkwo, Bassey Okon, Lucien Morgan, Magdalena Korpas"/>
    <n v="14"/>
    <x v="2"/>
    <m/>
    <n v="0"/>
    <x v="1439"/>
    <x v="1"/>
    <x v="5"/>
    <s v="117 min"/>
    <n v="117"/>
    <n v="117"/>
    <n v="303.97931031235316"/>
    <s v=""/>
    <s v="Dramas, International Movies, Thrillers"/>
    <x v="2"/>
    <s v="Dramas, International Movies, Thrillers"/>
    <n v="3"/>
  </r>
  <r>
    <n v="132"/>
    <x v="4745"/>
    <x v="0"/>
    <x v="4743"/>
    <s v="Ridley Scott"/>
    <s v="Harrison Ford, Rutger Hauer, Sean Young, Edward James Olmos, M. Emmet Walsh, Daryl Hannah, William Sanderson, Brion James, Joe Turkel, Joanna Cassidy, James Hong, Morgan Paull"/>
    <n v="12"/>
    <x v="0"/>
    <s v="United States"/>
    <n v="1"/>
    <x v="344"/>
    <x v="44"/>
    <x v="12"/>
    <s v="117 min"/>
    <n v="117"/>
    <n v="117"/>
    <n v="303.97931031235316"/>
    <s v=""/>
    <s v="Action &amp; Adventure, Classic Movies, Cult Movies"/>
    <x v="1"/>
    <s v="Action &amp; Adventure, Classic Movies, Cult Movies"/>
    <n v="3"/>
  </r>
  <r>
    <n v="390"/>
    <x v="4746"/>
    <x v="0"/>
    <x v="4744"/>
    <s v="Yuval Adler"/>
    <s v="Diane Kruger, Martin Freeman, Cas Anvar, Rotem Keinan, Yohanan Herson"/>
    <n v="5"/>
    <x v="11"/>
    <s v="France, Israel, Germany, United States, United Kingdom"/>
    <n v="5"/>
    <x v="783"/>
    <x v="2"/>
    <x v="5"/>
    <s v="117 min"/>
    <n v="117"/>
    <n v="117"/>
    <n v="303.97931031235316"/>
    <s v=""/>
    <s v="Dramas, International Movies, Thrillers"/>
    <x v="2"/>
    <s v="Dramas, International Movies, Thrillers"/>
    <n v="3"/>
  </r>
  <r>
    <n v="448"/>
    <x v="4747"/>
    <x v="0"/>
    <x v="4745"/>
    <s v="Bill Condon"/>
    <s v="Kristen Stewart, Robert Pattinson, Taylor Lautner, Billy Burke, Peter Facinelli, Elizabeth Reaser, Kellan Lutz, Nikki Reed, Jackson Rathbone, Ashley Greene"/>
    <n v="10"/>
    <x v="0"/>
    <s v="United States"/>
    <n v="1"/>
    <x v="1088"/>
    <x v="12"/>
    <x v="2"/>
    <s v="117 min"/>
    <n v="117"/>
    <n v="117"/>
    <n v="303.97931031235316"/>
    <s v=""/>
    <s v="Dramas, Romantic Movies"/>
    <x v="2"/>
    <s v="Dramas, Romantic Movies"/>
    <n v="2"/>
  </r>
  <r>
    <n v="570"/>
    <x v="4748"/>
    <x v="0"/>
    <x v="4746"/>
    <s v="Victor Vu"/>
    <s v="Tran Nghia, Truc Anh, Tran Phong, Khanh Van, Nguyen Lam Thao Tam, Hung Vo, Pham Dinh Thai Ngan, Lam Bao Danh, Nguyen Ngoc Huyen Dieu, Truong Hoang Hanh Thy, Mona Bao Tien, Mai Cat Vi"/>
    <n v="12"/>
    <x v="64"/>
    <s v="Vietnam"/>
    <n v="1"/>
    <x v="132"/>
    <x v="2"/>
    <x v="1"/>
    <s v="117 min"/>
    <n v="117"/>
    <n v="117"/>
    <n v="303.97931031235316"/>
    <s v=""/>
    <s v="Dramas, International Movies, Romantic Movies"/>
    <x v="2"/>
    <s v="Dramas, International Movies, Romantic Movies"/>
    <n v="3"/>
  </r>
  <r>
    <n v="743"/>
    <x v="4749"/>
    <x v="0"/>
    <x v="4747"/>
    <s v="Bao Nhan, Namcito"/>
    <s v="Le Khanh, Kaity Nguyen, Hong Van, Khuong Le, Hoang Dung, Anh Dung, Si Nguyen, Huyng Kien An"/>
    <n v="8"/>
    <x v="64"/>
    <s v="Vietnam"/>
    <n v="1"/>
    <x v="576"/>
    <x v="6"/>
    <x v="5"/>
    <s v="117 min"/>
    <n v="117"/>
    <n v="117"/>
    <n v="303.97931031235316"/>
    <s v=""/>
    <s v="Dramas, International Movies"/>
    <x v="2"/>
    <s v="Dramas, International Movies"/>
    <n v="2"/>
  </r>
  <r>
    <n v="1498"/>
    <x v="4750"/>
    <x v="0"/>
    <x v="4748"/>
    <s v="Cathy Garcia-Molina"/>
    <s v="Kathryn Bernardo, Alden Richards, Maymay Entrata, Maricel Laxa, Joross Gamboa, Jameson Blake, Kaka Bautista, Lito Pimentel, Jeffrey Tam, Lovely Abella"/>
    <n v="10"/>
    <x v="48"/>
    <s v="Philippines"/>
    <n v="1"/>
    <x v="1092"/>
    <x v="2"/>
    <x v="1"/>
    <s v="117 min"/>
    <n v="117"/>
    <n v="117"/>
    <n v="303.97931031235316"/>
    <s v=""/>
    <s v="Dramas, International Movies, Romantic Movies"/>
    <x v="2"/>
    <s v="Dramas, International Movies, Romantic Movies"/>
    <n v="3"/>
  </r>
  <r>
    <n v="1541"/>
    <x v="4751"/>
    <x v="0"/>
    <x v="4749"/>
    <s v="Tom Ford"/>
    <s v="Amy Adams, Jake Gyllenhaal, Michael Shannon, Aaron Taylor-Johnson, Isla Fisher, Ellie Bamber, Armie Hammer, Karl Glusman, Laura Linney, Michael Sheen, Andrea Riseborough"/>
    <n v="11"/>
    <x v="0"/>
    <s v="United States"/>
    <n v="1"/>
    <x v="201"/>
    <x v="9"/>
    <x v="12"/>
    <s v="117 min"/>
    <n v="117"/>
    <n v="117"/>
    <n v="303.97931031235316"/>
    <s v=""/>
    <s v="Dramas, Thrillers"/>
    <x v="2"/>
    <s v="Dramas, Thrillers"/>
    <n v="2"/>
  </r>
  <r>
    <n v="1609"/>
    <x v="4752"/>
    <x v="0"/>
    <x v="4750"/>
    <s v="McG"/>
    <s v="Kevin Costner, Amber Heard, Hailee Steinfeld, Connie Nielsen, T√≥mas Lemarquis, Richard Sammel, Marc Andr√©oni, Bruno Ricci, Jonas Bloquet, Eriq Ebouaney"/>
    <n v="10"/>
    <x v="0"/>
    <s v="United States, France, Serbia"/>
    <n v="3"/>
    <x v="189"/>
    <x v="0"/>
    <x v="2"/>
    <s v="117 min"/>
    <n v="117"/>
    <n v="117"/>
    <n v="303.97931031235316"/>
    <s v=""/>
    <s v="Action &amp; Adventure"/>
    <x v="1"/>
    <s v="Action &amp; Adventure"/>
    <n v="1"/>
  </r>
  <r>
    <n v="1657"/>
    <x v="4753"/>
    <x v="0"/>
    <x v="4751"/>
    <s v="Ron Howard"/>
    <s v="Amy Adams, Glenn Close, Gabriel Basso, Haley Bennett, Freida Pinto, Bo Hopkins, Owen Asztalos"/>
    <n v="7"/>
    <x v="0"/>
    <s v="United States"/>
    <n v="1"/>
    <x v="171"/>
    <x v="1"/>
    <x v="12"/>
    <s v="117 min"/>
    <n v="117"/>
    <n v="117"/>
    <n v="303.97931031235316"/>
    <s v=""/>
    <s v="Dramas"/>
    <x v="2"/>
    <s v="Dramas"/>
    <n v="1"/>
  </r>
  <r>
    <n v="1798"/>
    <x v="4754"/>
    <x v="0"/>
    <x v="4752"/>
    <s v="Unjoo Moon"/>
    <s v="Tilda Cobham-Hervey, Danielle Macdonald, Evan Peters, Chris Parnell, David Lyons, Matty Cardarople, Dusty Sorg"/>
    <n v="7"/>
    <x v="12"/>
    <s v="Australia"/>
    <n v="1"/>
    <x v="1242"/>
    <x v="2"/>
    <x v="5"/>
    <s v="117 min"/>
    <n v="117"/>
    <n v="117"/>
    <n v="303.97931031235316"/>
    <s v=""/>
    <s v="Dramas, Music &amp; Musicals"/>
    <x v="2"/>
    <s v="Dramas, Music &amp; Musicals"/>
    <n v="2"/>
  </r>
  <r>
    <n v="1859"/>
    <x v="4755"/>
    <x v="0"/>
    <x v="4753"/>
    <s v="Ken Ghosh"/>
    <s v="Fardeen Khan, Kareena Kapoor, Shahid Kapoor, Kim Sharma, Akhilendra Mishra"/>
    <n v="5"/>
    <x v="17"/>
    <s v="India"/>
    <n v="1"/>
    <x v="183"/>
    <x v="26"/>
    <x v="1"/>
    <s v="117 min"/>
    <n v="117"/>
    <n v="117"/>
    <n v="303.97931031235316"/>
    <s v=""/>
    <s v="International Movies, Romantic Movies, Thrillers"/>
    <x v="7"/>
    <s v="International Movies, Romantic Movies, Thrillers"/>
    <n v="3"/>
  </r>
  <r>
    <n v="1972"/>
    <x v="4756"/>
    <x v="0"/>
    <x v="4754"/>
    <s v="Smeep Kang"/>
    <s v="Gippy Grewal, Gurpreet Guggi, Ragini Khanna, Om Puri, B.N. Sharma, Avtar Gill, Karamjit Anmol, Rana Jung Bahadur"/>
    <n v="8"/>
    <x v="17"/>
    <s v="India"/>
    <n v="1"/>
    <x v="1305"/>
    <x v="8"/>
    <x v="1"/>
    <s v="117 min"/>
    <n v="117"/>
    <n v="117"/>
    <n v="303.97931031235316"/>
    <s v=""/>
    <s v="Comedies, International Movies"/>
    <x v="4"/>
    <s v="Comedies, International Movies"/>
    <n v="2"/>
  </r>
  <r>
    <n v="2050"/>
    <x v="4757"/>
    <x v="0"/>
    <x v="4755"/>
    <s v="Antoinette Jadaone"/>
    <s v="Toni Gonzaga, Coco Martin, Freddie Webb, JM de Guzman, Gloria Sevilla, Noel Trinidad, Adam Chan, Pepe Herrera, Jerald Napoles"/>
    <n v="9"/>
    <x v="48"/>
    <s v="Philippines"/>
    <n v="1"/>
    <x v="1049"/>
    <x v="4"/>
    <x v="1"/>
    <s v="117 min"/>
    <n v="117"/>
    <n v="117"/>
    <n v="303.97931031235316"/>
    <s v=""/>
    <s v="Comedies, International Movies, Romantic Movies"/>
    <x v="4"/>
    <s v="Comedies, International Movies, Romantic Movies"/>
    <n v="3"/>
  </r>
  <r>
    <n v="2333"/>
    <x v="4758"/>
    <x v="0"/>
    <x v="4756"/>
    <s v="Oluseyi Asurf"/>
    <s v="Wale Ojo, Ireti Doyle, Alvin Abayomi, Toyin Abraham, Ruby Akubueze, Chimezie Imo, Tomiwa Tegbe"/>
    <n v="7"/>
    <x v="9"/>
    <s v="Nigeria"/>
    <n v="1"/>
    <x v="1166"/>
    <x v="2"/>
    <x v="1"/>
    <s v="117 min"/>
    <n v="117"/>
    <n v="117"/>
    <n v="303.97931031235316"/>
    <s v=""/>
    <s v="Comedies, International Movies, Romantic Movies"/>
    <x v="4"/>
    <s v="Comedies, International Movies, Romantic Movies"/>
    <n v="3"/>
  </r>
  <r>
    <n v="2390"/>
    <x v="4759"/>
    <x v="0"/>
    <x v="4757"/>
    <s v="A. Raajdheep"/>
    <s v="Vikram Prabhu, Subbaraju, Mahima Nambiar, Yogi Babu, Jagan"/>
    <n v="5"/>
    <x v="17"/>
    <s v="India"/>
    <n v="1"/>
    <x v="1244"/>
    <x v="1"/>
    <x v="1"/>
    <s v="117 min"/>
    <n v="117"/>
    <n v="117"/>
    <n v="303.97931031235316"/>
    <s v=""/>
    <s v="Dramas, International Movies"/>
    <x v="2"/>
    <s v="Dramas, International Movies"/>
    <n v="2"/>
  </r>
  <r>
    <n v="2899"/>
    <x v="4760"/>
    <x v="0"/>
    <x v="4758"/>
    <s v="Sooni Taraporevala"/>
    <s v="Julian Sands, Manish Chauhan, Achintya Bose, Jim Sarbh, Danish Husain, Vijay Maurya, Heeba Shah, Kalyanee Mulay"/>
    <n v="8"/>
    <x v="17"/>
    <s v="India"/>
    <n v="1"/>
    <x v="805"/>
    <x v="1"/>
    <x v="5"/>
    <s v="117 min"/>
    <n v="117"/>
    <n v="117"/>
    <n v="303.97931031235316"/>
    <s v=""/>
    <s v="Dramas, International Movies"/>
    <x v="2"/>
    <s v="Dramas, International Movies"/>
    <n v="2"/>
  </r>
  <r>
    <n v="3105"/>
    <x v="4761"/>
    <x v="0"/>
    <x v="4759"/>
    <s v="Pepe Boj√≥rquez"/>
    <s v="Omar Chaparro, Ana Claudia Talanc√≥n, Stephanie Cayo, Yare Santana, Ang√©lica Mar√≠a, Manuel 'Flaco' Ib√°√±ez, Laura De Ita"/>
    <n v="7"/>
    <x v="15"/>
    <s v="Mexico"/>
    <n v="1"/>
    <x v="464"/>
    <x v="2"/>
    <x v="1"/>
    <s v="117 min"/>
    <n v="117"/>
    <n v="117"/>
    <n v="303.97931031235316"/>
    <s v=""/>
    <s v="Comedies, International Movies, Music &amp; Musicals"/>
    <x v="4"/>
    <s v="Comedies, International Movies, Music &amp; Musicals"/>
    <n v="3"/>
  </r>
  <r>
    <n v="3234"/>
    <x v="4762"/>
    <x v="0"/>
    <x v="4760"/>
    <s v="Sanjiv Jaiswal"/>
    <s v="Rajeev Khandelwal, Samiksha Singh, S.M. Zaheer, Vikram Gokhale, Meenakshi Sethi, Atul Kulkarni, Abhimanyu Singh, Aniruddha Dave"/>
    <n v="8"/>
    <x v="17"/>
    <s v="India"/>
    <n v="1"/>
    <x v="831"/>
    <x v="2"/>
    <x v="1"/>
    <s v="117 min"/>
    <n v="117"/>
    <n v="117"/>
    <n v="303.97931031235316"/>
    <s v=""/>
    <s v="Action &amp; Adventure, Dramas, International Movies"/>
    <x v="1"/>
    <s v="Action &amp; Adventure, Dramas, International Movies"/>
    <n v="3"/>
  </r>
  <r>
    <n v="3583"/>
    <x v="4763"/>
    <x v="0"/>
    <x v="4761"/>
    <s v="Tarsem Singh"/>
    <s v="Ryan Reynolds, Natalie Martinez, Matthew Goode, Ben Kingsley, Victor Garber, Derek Luke, Michelle Dockery, Melora Hardin, Brendan McCarthy, Sam Page"/>
    <n v="10"/>
    <x v="0"/>
    <s v="United States"/>
    <n v="1"/>
    <x v="58"/>
    <x v="4"/>
    <x v="2"/>
    <s v="117 min"/>
    <n v="117"/>
    <n v="117"/>
    <n v="303.97931031235316"/>
    <s v=""/>
    <s v="Sci-Fi &amp; Fantasy, Thrillers"/>
    <x v="17"/>
    <s v="Sci-Fi &amp; Fantasy, Thrillers"/>
    <n v="2"/>
  </r>
  <r>
    <n v="3617"/>
    <x v="4764"/>
    <x v="0"/>
    <x v="4762"/>
    <s v="Sujoy Ghosh"/>
    <s v="Amitabh Bachchan, Taapsee Pannu, Amrita Singh, Tony Luke, Manav Kaul"/>
    <n v="5"/>
    <x v="17"/>
    <s v="India"/>
    <n v="1"/>
    <x v="418"/>
    <x v="2"/>
    <x v="1"/>
    <s v="117 min"/>
    <n v="117"/>
    <n v="117"/>
    <n v="303.97931031235316"/>
    <s v=""/>
    <s v="International Movies, Thrillers"/>
    <x v="7"/>
    <s v="International Movies, Thrillers"/>
    <n v="2"/>
  </r>
  <r>
    <n v="3758"/>
    <x v="4765"/>
    <x v="0"/>
    <x v="4763"/>
    <s v="Rocky Soraya"/>
    <s v="Jessica Mila, Bianca Hello, Nabilah Ayu, Sophia Latjuba, Jeremy Thomas"/>
    <n v="5"/>
    <x v="43"/>
    <s v="Indonesia"/>
    <n v="1"/>
    <x v="316"/>
    <x v="2"/>
    <x v="5"/>
    <s v="117 min"/>
    <n v="117"/>
    <n v="117"/>
    <n v="303.97931031235316"/>
    <s v=""/>
    <s v="Horror Movies, International Movies"/>
    <x v="9"/>
    <s v="Horror Movies, International Movies"/>
    <n v="2"/>
  </r>
  <r>
    <n v="4018"/>
    <x v="4766"/>
    <x v="0"/>
    <x v="4764"/>
    <s v="Maryo J. De los Reyes"/>
    <s v="Maricel Soriano, Aga Muhlach, Angelica Panganiban, Dante Rivero, Chin Chin Gutierrez, Bobby Andrews, TJ Trinidad, Baron Geisler, John Arcilla, Gerald Madrid"/>
    <n v="10"/>
    <x v="48"/>
    <s v="Philippines"/>
    <n v="1"/>
    <x v="950"/>
    <x v="37"/>
    <x v="1"/>
    <s v="117 min"/>
    <n v="117"/>
    <n v="117"/>
    <n v="303.97931031235316"/>
    <s v=""/>
    <s v="Dramas, International Movies, Romantic Movies"/>
    <x v="2"/>
    <s v="Dramas, International Movies, Romantic Movies"/>
    <n v="3"/>
  </r>
  <r>
    <n v="4086"/>
    <x v="4767"/>
    <x v="0"/>
    <x v="4765"/>
    <s v="Aruna Raje"/>
    <s v="Usha Jadhav, Girish Kulkarni, Sachin Khedekar, Rajeshwari Sachdev, Rushad Rana, Mrunal Oak"/>
    <n v="6"/>
    <x v="17"/>
    <s v="India"/>
    <n v="1"/>
    <x v="466"/>
    <x v="2"/>
    <x v="5"/>
    <s v="117 min"/>
    <n v="117"/>
    <n v="117"/>
    <n v="303.97931031235316"/>
    <s v=""/>
    <s v="Dramas, International Movies"/>
    <x v="2"/>
    <s v="Dramas, International Movies"/>
    <n v="2"/>
  </r>
  <r>
    <n v="4196"/>
    <x v="4768"/>
    <x v="0"/>
    <x v="4766"/>
    <s v="Rocky Soraya"/>
    <s v="Luna Maya, Herjunot Ali, Sara Wijayanto, Maria Sabta, Rydhen Afexi, Ira Ilva Sari, Shofia Shireen, Mega Carefansa, Wati Sudiyono, Princess Martinez"/>
    <n v="10"/>
    <x v="43"/>
    <s v="Indonesia"/>
    <n v="1"/>
    <x v="382"/>
    <x v="3"/>
    <x v="5"/>
    <s v="117 min"/>
    <n v="117"/>
    <n v="117"/>
    <n v="303.97931031235316"/>
    <s v=""/>
    <s v="Horror Movies, International Movies"/>
    <x v="9"/>
    <s v="Horror Movies, International Movies"/>
    <n v="2"/>
  </r>
  <r>
    <n v="4210"/>
    <x v="4769"/>
    <x v="0"/>
    <x v="4767"/>
    <s v="Kunal Kohli"/>
    <s v="Navdeep, Larissa Bonesi, Sarathbabu, Tamannaah Bhatia, Sundeep Kishan, Poonam Kaur"/>
    <n v="6"/>
    <x v="17"/>
    <s v="India"/>
    <n v="1"/>
    <x v="986"/>
    <x v="5"/>
    <x v="1"/>
    <s v="117 min"/>
    <n v="117"/>
    <n v="117"/>
    <n v="303.97931031235316"/>
    <s v=""/>
    <s v="Comedies, Dramas, International Movies"/>
    <x v="4"/>
    <s v="Comedies, Dramas, International Movies"/>
    <n v="3"/>
  </r>
  <r>
    <n v="4344"/>
    <x v="4770"/>
    <x v="0"/>
    <x v="4768"/>
    <s v="Andrew Lau Wai-Keung"/>
    <s v="Andy Lau, Qi Shu, Zhang Hanyu, Denise Ho, Dominic Lam, Xinyi Zhang, David Chiang, George Lam, Rebecca Pan, Maria Cordero, Tat-Ming Cheung"/>
    <n v="11"/>
    <x v="50"/>
    <s v="Hong Kong"/>
    <n v="1"/>
    <x v="42"/>
    <x v="16"/>
    <x v="1"/>
    <s v="117 min"/>
    <n v="117"/>
    <n v="117"/>
    <n v="303.97931031235316"/>
    <s v=""/>
    <s v="Comedies, International Movies, Romantic Movies"/>
    <x v="4"/>
    <s v="Comedies, International Movies, Romantic Movies"/>
    <n v="3"/>
  </r>
  <r>
    <n v="4421"/>
    <x v="4771"/>
    <x v="0"/>
    <x v="4769"/>
    <s v="Indrajit Nattoji"/>
    <s v="Shreyas Talpade, Kay Kay Menon, Shiv Pandit, Sanjay Sharma, Shenaz Treasury, Mahie Gill"/>
    <n v="6"/>
    <x v="17"/>
    <s v="India"/>
    <n v="1"/>
    <x v="6"/>
    <x v="16"/>
    <x v="1"/>
    <s v="117 min"/>
    <n v="117"/>
    <n v="117"/>
    <n v="303.97931031235316"/>
    <s v=""/>
    <s v="Comedies, International Movies, Music &amp; Musicals"/>
    <x v="4"/>
    <s v="Comedies, International Movies, Music &amp; Musicals"/>
    <n v="3"/>
  </r>
  <r>
    <n v="4586"/>
    <x v="4772"/>
    <x v="0"/>
    <x v="4770"/>
    <s v="Amitoj Mann"/>
    <s v="Gurpreet Guggi, Happy Raikoti, Vikram Singh, Sonia Mann, Yograj Singh, Sardar Sohi, Harsharan Singh, Anita Meet, Prakash Gadhu, Gurmeet Sajan"/>
    <n v="10"/>
    <x v="17"/>
    <s v="India"/>
    <n v="1"/>
    <x v="155"/>
    <x v="9"/>
    <x v="6"/>
    <s v="117 min"/>
    <n v="117"/>
    <n v="117"/>
    <n v="303.97931031235316"/>
    <s v=""/>
    <s v="Comedies, International Movies"/>
    <x v="4"/>
    <s v="Comedies, International Movies"/>
    <n v="2"/>
  </r>
  <r>
    <n v="4626"/>
    <x v="4773"/>
    <x v="0"/>
    <x v="4771"/>
    <s v="√Ålvaro Longoria, Gerardo Olivares"/>
    <m/>
    <n v="0"/>
    <x v="14"/>
    <s v="Spain"/>
    <n v="1"/>
    <x v="59"/>
    <x v="5"/>
    <x v="5"/>
    <s v="117 min"/>
    <n v="117"/>
    <n v="117"/>
    <n v="303.97931031235316"/>
    <s v=""/>
    <s v="Documentaries, International Movies"/>
    <x v="3"/>
    <s v="Documentaries, International Movies"/>
    <n v="2"/>
  </r>
  <r>
    <n v="4848"/>
    <x v="4774"/>
    <x v="0"/>
    <x v="4772"/>
    <s v="Norberto L√≥pez Amado"/>
    <s v="Bel√©n Rueda, Marian √Ålvarez, Iv√°n Mendes, Manolo Cardona, Nick Devlin, Florin Opritescu"/>
    <n v="6"/>
    <x v="14"/>
    <s v="Spain"/>
    <n v="1"/>
    <x v="1440"/>
    <x v="5"/>
    <x v="5"/>
    <s v="117 min"/>
    <n v="117"/>
    <n v="117"/>
    <n v="303.97931031235316"/>
    <s v=""/>
    <s v="Dramas, International Movies, Thrillers"/>
    <x v="2"/>
    <s v="Dramas, International Movies, Thrillers"/>
    <n v="3"/>
  </r>
  <r>
    <n v="4856"/>
    <x v="4775"/>
    <x v="0"/>
    <x v="4773"/>
    <s v="Kagiso Lediga"/>
    <s v="Kagiso Lediga, Pearl Thusi, Akin Omotoso, Andrew Buckland"/>
    <n v="4"/>
    <x v="18"/>
    <s v="South Africa"/>
    <n v="1"/>
    <x v="1441"/>
    <x v="5"/>
    <x v="5"/>
    <s v="117 min"/>
    <n v="117"/>
    <n v="117"/>
    <n v="303.97931031235316"/>
    <s v=""/>
    <s v="Comedies, International Movies, Romantic Movies"/>
    <x v="4"/>
    <s v="Comedies, International Movies, Romantic Movies"/>
    <n v="3"/>
  </r>
  <r>
    <n v="4913"/>
    <x v="4776"/>
    <x v="0"/>
    <x v="4774"/>
    <s v="Robert Smigel"/>
    <s v="Adam Sandler, Chris Rock, Steve Buscemi, Rachel Dratch, Allison Strong, Roland Buck III, Katie Hartman, Chloe Himmelman, Jake Lippmann, Jim Barone, June Gable"/>
    <n v="11"/>
    <x v="0"/>
    <s v="United States"/>
    <n v="1"/>
    <x v="1062"/>
    <x v="5"/>
    <x v="1"/>
    <s v="117 min"/>
    <n v="117"/>
    <n v="117"/>
    <n v="303.97931031235316"/>
    <s v=""/>
    <s v="Comedies"/>
    <x v="4"/>
    <s v="Comedies"/>
    <n v="1"/>
  </r>
  <r>
    <n v="5054"/>
    <x v="4777"/>
    <x v="0"/>
    <x v="4775"/>
    <s v="Drake Doremus"/>
    <s v="Nicholas Hoult, Laia Costa, Danny Huston, Courtney Eaton, Matthew Gray Gubler, Albert Hammond Jr."/>
    <n v="6"/>
    <x v="0"/>
    <s v="United States"/>
    <n v="1"/>
    <x v="148"/>
    <x v="3"/>
    <x v="5"/>
    <s v="117 min"/>
    <n v="117"/>
    <n v="117"/>
    <n v="303.97931031235316"/>
    <s v=""/>
    <s v="Dramas, Independent Movies, Romantic Movies"/>
    <x v="2"/>
    <s v="Dramas, Independent Movies, Romantic Movies"/>
    <n v="3"/>
  </r>
  <r>
    <n v="5442"/>
    <x v="4778"/>
    <x v="0"/>
    <x v="4776"/>
    <s v="Manika Sharma"/>
    <s v="Shabana Azmi, Makrand Deshpande, Harshpreet Kaur, Aabhas Yadav, Shivani Joshi, Saurabh Shukla"/>
    <n v="6"/>
    <x v="17"/>
    <s v="India"/>
    <n v="1"/>
    <x v="1372"/>
    <x v="3"/>
    <x v="1"/>
    <s v="117 min"/>
    <n v="117"/>
    <n v="117"/>
    <n v="303.97931031235316"/>
    <s v=""/>
    <s v="Children &amp; Family Movies, Dramas, Music &amp; Musicals"/>
    <x v="0"/>
    <s v="Children &amp; Family Movies, Dramas, Music &amp; Musicals"/>
    <n v="3"/>
  </r>
  <r>
    <n v="5573"/>
    <x v="4779"/>
    <x v="0"/>
    <x v="4777"/>
    <s v="Erik Canuel"/>
    <s v="Patrick Huard, Colm Feore, Sylvain Marcel, Lucie Laurier, Pierre Lebeau, Ron Lea, Sarain Boylan, Louis-Jos√© Houde"/>
    <n v="8"/>
    <x v="8"/>
    <s v="Canada"/>
    <n v="1"/>
    <x v="646"/>
    <x v="24"/>
    <x v="5"/>
    <s v="117 min"/>
    <n v="117"/>
    <n v="117"/>
    <n v="303.97931031235316"/>
    <s v=""/>
    <s v="Action &amp; Adventure, Comedies, International Movies"/>
    <x v="1"/>
    <s v="Action &amp; Adventure, Comedies, International Movies"/>
    <n v="3"/>
  </r>
  <r>
    <n v="5832"/>
    <x v="4780"/>
    <x v="0"/>
    <x v="4778"/>
    <s v="Joe Berlinger"/>
    <s v="Tony Robbins"/>
    <n v="1"/>
    <x v="0"/>
    <s v="United States"/>
    <n v="1"/>
    <x v="1254"/>
    <x v="9"/>
    <x v="5"/>
    <s v="117 min"/>
    <n v="117"/>
    <n v="117"/>
    <n v="303.97931031235316"/>
    <s v=""/>
    <s v="Documentaries"/>
    <x v="3"/>
    <s v="Documentaries"/>
    <n v="1"/>
  </r>
  <r>
    <n v="5970"/>
    <x v="4781"/>
    <x v="0"/>
    <x v="4779"/>
    <s v="Santwana Bardoloi"/>
    <s v="Adil Hussain, Shakil Imtiaz, Mahendra Rabha, Sulakshana Baruah, Rahul Gautam Sarma, Kulada Bhattacharjya, Indu Mohan Das, Moumita Talukdar"/>
    <n v="8"/>
    <x v="17"/>
    <s v="India"/>
    <n v="1"/>
    <x v="220"/>
    <x v="3"/>
    <x v="1"/>
    <s v="117 min"/>
    <n v="117"/>
    <n v="117"/>
    <n v="303.97931031235316"/>
    <s v=""/>
    <s v="Dramas, International Movies"/>
    <x v="2"/>
    <s v="Dramas, International Movies"/>
    <n v="2"/>
  </r>
  <r>
    <n v="6219"/>
    <x v="4782"/>
    <x v="0"/>
    <x v="4780"/>
    <s v="Justin Lee"/>
    <s v="Kevin Makely, Bruce Dern, Mira Sorvino, Trace Adkins, Wes Studi, Tony Todd, Jeff Fahey, James Russo, Amanda Wyss"/>
    <n v="9"/>
    <x v="0"/>
    <s v="United States"/>
    <n v="1"/>
    <x v="28"/>
    <x v="2"/>
    <x v="1"/>
    <s v="117 min"/>
    <n v="117"/>
    <n v="117"/>
    <n v="303.97931031235316"/>
    <s v=""/>
    <s v="Dramas"/>
    <x v="2"/>
    <s v="Dramas"/>
    <n v="1"/>
  </r>
  <r>
    <n v="6321"/>
    <x v="4783"/>
    <x v="0"/>
    <x v="4781"/>
    <s v="Supavitra Babul"/>
    <s v="Pulkit Samrat, Ashok Pathak, Tanvir Singh, Amita Pathak, Sunil Shetty, Rajendra Sethi, Mohan Kapoor"/>
    <n v="7"/>
    <x v="17"/>
    <s v="India"/>
    <n v="1"/>
    <x v="794"/>
    <x v="11"/>
    <x v="1"/>
    <s v="117 min"/>
    <n v="117"/>
    <n v="117"/>
    <n v="303.97931031235316"/>
    <s v=""/>
    <s v="Comedies, Dramas, International Movies"/>
    <x v="4"/>
    <s v="Comedies, Dramas, International Movies"/>
    <n v="3"/>
  </r>
  <r>
    <n v="6413"/>
    <x v="4784"/>
    <x v="0"/>
    <x v="4782"/>
    <s v="Peter Sattler"/>
    <s v="Kristen Stewart, Peyman Moaadi, John Carroll Lynch, Lane Garrison, Joseph Julian Soria, Ser'Darius Blain, Cory Michael Smith, Julia Duffy"/>
    <n v="8"/>
    <x v="0"/>
    <s v="United States"/>
    <n v="1"/>
    <x v="857"/>
    <x v="0"/>
    <x v="12"/>
    <s v="117 min"/>
    <n v="117"/>
    <n v="117"/>
    <n v="303.97931031235316"/>
    <s v=""/>
    <s v="Dramas, Independent Movies"/>
    <x v="2"/>
    <s v="Dramas, Independent Movies"/>
    <n v="2"/>
  </r>
  <r>
    <n v="6549"/>
    <x v="4785"/>
    <x v="0"/>
    <x v="4783"/>
    <s v="Gary David Goldberg"/>
    <s v="Jack Lemmon, Ted Danson, Olympia Dukakis, Kathy Baker, Kevin Spacey, Ethan Hawke, Zakes Mokae, J.T. Walsh, Peter Michael Goetz, John Apicella, Richard McGonagle, Bill Morey, Mary Fogarty"/>
    <n v="13"/>
    <x v="0"/>
    <s v="United States"/>
    <n v="1"/>
    <x v="110"/>
    <x v="38"/>
    <x v="7"/>
    <s v="117 min"/>
    <n v="117"/>
    <n v="117"/>
    <n v="303.97931031235316"/>
    <s v=""/>
    <s v="Dramas"/>
    <x v="2"/>
    <s v="Dramas"/>
    <n v="1"/>
  </r>
  <r>
    <n v="6556"/>
    <x v="4786"/>
    <x v="0"/>
    <x v="4784"/>
    <s v="Jean-Marc Vall√©e"/>
    <s v="Matthew McConaughey, Jennifer Garner, Jared Leto, Denis O'Hare, Steve Zahn, Michael O'Neill, Dallas Roberts, Griffin Dunne, Kevin Rankin, Donna DuPlantier"/>
    <n v="10"/>
    <x v="0"/>
    <s v="United States"/>
    <n v="1"/>
    <x v="299"/>
    <x v="8"/>
    <x v="12"/>
    <s v="117 min"/>
    <n v="117"/>
    <n v="117"/>
    <n v="303.97931031235316"/>
    <s v=""/>
    <s v="Dramas, Independent Movies, LGBTQ Movies"/>
    <x v="2"/>
    <s v="Dramas, Independent Movies, LGBTQ Movies"/>
    <n v="3"/>
  </r>
  <r>
    <n v="6889"/>
    <x v="4787"/>
    <x v="0"/>
    <x v="4785"/>
    <s v="Clint Eastwood"/>
    <s v="Clint Eastwood, Bee Vang, Ahney Her, Christopher Carley, John Carroll Lynch, Brian Haley, Geraldine Hughes, Brian Howe, William Hill, Dreama Walker"/>
    <n v="10"/>
    <x v="10"/>
    <s v="Germany, United States"/>
    <n v="2"/>
    <x v="508"/>
    <x v="13"/>
    <x v="12"/>
    <s v="117 min"/>
    <n v="117"/>
    <n v="117"/>
    <n v="303.97931031235316"/>
    <s v=""/>
    <s v="Dramas"/>
    <x v="2"/>
    <s v="Dramas"/>
    <n v="1"/>
  </r>
  <r>
    <n v="6911"/>
    <x v="4788"/>
    <x v="0"/>
    <x v="4786"/>
    <s v="Shinji Aramaki, Mamoru Oshii, Hideki Futamura, Toshiyuki Kanno, Tomoki Kyoda, Koichi Mashimo, Yasushi Muraki, Daisuke Nishio, Frank O'Connor, Koji Sawai, Joseph Chou, Hiroshi Yamazaki"/>
    <s v="Andy McAvin, James Faulkner, Luci Christian, John Swasey"/>
    <n v="4"/>
    <x v="0"/>
    <s v="United States, Japan"/>
    <n v="2"/>
    <x v="156"/>
    <x v="16"/>
    <x v="2"/>
    <s v="117 min"/>
    <n v="117"/>
    <n v="117"/>
    <n v="303.97931031235316"/>
    <s v=""/>
    <s v="Action &amp; Adventure, Anime Features, Sci-Fi &amp; Fantasy"/>
    <x v="1"/>
    <s v="Action &amp; Adventure, Anime Features, Sci-Fi &amp; Fantasy"/>
    <n v="3"/>
  </r>
  <r>
    <n v="7033"/>
    <x v="4789"/>
    <x v="0"/>
    <x v="4787"/>
    <s v="Craig Brewer"/>
    <s v="Terrence Howard, Anthony Anderson, Taryn Manning, Taraji P. Henson, DJ Qualls, Ludacris, Paula Jai Parker, Elise Neal, Isaac Hayes"/>
    <n v="9"/>
    <x v="0"/>
    <s v="United States"/>
    <n v="1"/>
    <x v="691"/>
    <x v="30"/>
    <x v="12"/>
    <s v="117 min"/>
    <n v="117"/>
    <n v="117"/>
    <n v="303.97931031235316"/>
    <s v=""/>
    <s v="Dramas, Independent Movies, Music &amp; Musicals"/>
    <x v="2"/>
    <s v="Dramas, Independent Movies, Music &amp; Musicals"/>
    <n v="3"/>
  </r>
  <r>
    <n v="7226"/>
    <x v="4790"/>
    <x v="0"/>
    <x v="4788"/>
    <s v="Hans Petter Moland"/>
    <s v="Stellan Skarsg√•rd, P√•l Sverre Hagen, Bruno Ganz, Hildegun Riise, Peter Andersson, Birgitte Hjort S√∏rensen, Jakob Oftebro, Anders Baasmo Christiansen, Jon √òigarden, Gard B. Eidsvold, Kristofer Hivju, Birgitte Hjort Sorensen, Stellan Skarsgard"/>
    <n v="13"/>
    <x v="30"/>
    <s v="Norway, Denmark, Sweden"/>
    <n v="3"/>
    <x v="1135"/>
    <x v="0"/>
    <x v="5"/>
    <s v="117 min"/>
    <n v="117"/>
    <n v="117"/>
    <n v="303.97931031235316"/>
    <s v=""/>
    <s v="Comedies, International Movies, Thrillers"/>
    <x v="4"/>
    <s v="Comedies, International Movies, Thrillers"/>
    <n v="3"/>
  </r>
  <r>
    <n v="7364"/>
    <x v="4791"/>
    <x v="0"/>
    <x v="4789"/>
    <s v="Jayan Vannery"/>
    <s v="Pasupathy, Janani Iyer, Pratap Pothen"/>
    <n v="3"/>
    <x v="17"/>
    <s v="India"/>
    <n v="1"/>
    <x v="130"/>
    <x v="3"/>
    <x v="1"/>
    <s v="117 min"/>
    <n v="117"/>
    <n v="117"/>
    <n v="303.97931031235316"/>
    <s v=""/>
    <s v="International Movies, Thrillers"/>
    <x v="7"/>
    <s v="International Movies, Thrillers"/>
    <n v="2"/>
  </r>
  <r>
    <n v="7488"/>
    <x v="4792"/>
    <x v="0"/>
    <x v="4790"/>
    <s v="Ahmed El Gendy"/>
    <s v="Mohamed Mamdouh, Mohammed Tharwat, Akram Hosny"/>
    <n v="3"/>
    <x v="5"/>
    <s v="Egypt"/>
    <n v="1"/>
    <x v="135"/>
    <x v="3"/>
    <x v="5"/>
    <s v="117 min"/>
    <n v="117"/>
    <n v="117"/>
    <n v="303.97931031235316"/>
    <s v=""/>
    <s v="Comedies, International Movies"/>
    <x v="4"/>
    <s v="Comedies, International Movies"/>
    <n v="2"/>
  </r>
  <r>
    <n v="7631"/>
    <x v="4793"/>
    <x v="0"/>
    <x v="4791"/>
    <s v="Lars von Trier"/>
    <s v="Charlotte Gainsbourg, Stellan Skarsg√•rd, Stacy Martin, Shia LaBeouf, Christian Slater, Uma Thurman, Sophie Kennedy Clark, Connie Nielsen"/>
    <n v="8"/>
    <x v="22"/>
    <s v="Denmark, Germany, Belgium, United Kingdom, France"/>
    <n v="5"/>
    <x v="180"/>
    <x v="8"/>
    <x v="11"/>
    <s v="117 min"/>
    <n v="117"/>
    <n v="117"/>
    <n v="303.97931031235316"/>
    <s v=""/>
    <s v="Dramas, Independent Movies, International Movies"/>
    <x v="2"/>
    <s v="Dramas, Independent Movies, International Movies"/>
    <n v="3"/>
  </r>
  <r>
    <n v="7689"/>
    <x v="4794"/>
    <x v="0"/>
    <x v="4792"/>
    <s v="Kundan Shah"/>
    <s v="Meenakshi Dixit, Indrajeet Soni, Bharat Jadhav, Yashpal Sharma, Anjan Srivastav, Deepak Shirke, Akhilendra Mishra, Mushtaq Khan, Aanand Kale"/>
    <n v="9"/>
    <x v="17"/>
    <s v="India"/>
    <n v="1"/>
    <x v="410"/>
    <x v="4"/>
    <x v="1"/>
    <s v="117 min"/>
    <n v="117"/>
    <n v="117"/>
    <n v="303.97931031235316"/>
    <s v=""/>
    <s v="Comedies, Independent Movies, International Movies"/>
    <x v="4"/>
    <s v="Comedies, Independent Movies, International Movies"/>
    <n v="3"/>
  </r>
  <r>
    <n v="7715"/>
    <x v="4795"/>
    <x v="0"/>
    <x v="4793"/>
    <s v="Phillip Noyce"/>
    <s v="Harrison Ford, Anne Archer, Patrick Bergin, Sean Bean, Thora Birch, James Fox, Samuel L. Jackson, Polly Walker, J.E. Freeman, James Earl Jones, Richard Harris"/>
    <n v="11"/>
    <x v="0"/>
    <s v="United States"/>
    <n v="1"/>
    <x v="165"/>
    <x v="34"/>
    <x v="12"/>
    <s v="117 min"/>
    <n v="117"/>
    <n v="117"/>
    <n v="303.97931031235316"/>
    <s v=""/>
    <s v="Action &amp; Adventure"/>
    <x v="1"/>
    <s v="Action &amp; Adventure"/>
    <n v="1"/>
  </r>
  <r>
    <n v="7822"/>
    <x v="4796"/>
    <x v="0"/>
    <x v="4794"/>
    <s v="Manish Gupta"/>
    <s v="Kay Kay Menon, Ashish Vidyarthi, Tisca Chopra, Mita Vashisht, Bikramjeet Kanwarpal, Ashwini Kalsekar, Kunal Sharma, Nimai Bali"/>
    <n v="8"/>
    <x v="17"/>
    <s v="India"/>
    <n v="1"/>
    <x v="144"/>
    <x v="4"/>
    <x v="1"/>
    <s v="117 min"/>
    <n v="117"/>
    <n v="117"/>
    <n v="303.97931031235316"/>
    <s v=""/>
    <s v="Dramas, International Movies"/>
    <x v="2"/>
    <s v="Dramas, International Movies"/>
    <n v="2"/>
  </r>
  <r>
    <n v="7913"/>
    <x v="4797"/>
    <x v="0"/>
    <x v="4795"/>
    <s v="Clark Johnson"/>
    <s v="Samuel L. Jackson, Colin Farrell, Michelle Rodriguez, LL Cool J, Josh Charles, Jeremy Renner, Brian Van Holt, Olivier Martinez, Reg E. Cathey, Larry Poindexter, Page Kennedy, Domenick Lombardozzi, James DuMont"/>
    <n v="13"/>
    <x v="0"/>
    <s v="United States"/>
    <n v="1"/>
    <x v="225"/>
    <x v="20"/>
    <x v="2"/>
    <s v="117 min"/>
    <n v="117"/>
    <n v="117"/>
    <n v="303.97931031235316"/>
    <s v=""/>
    <s v="Action &amp; Adventure"/>
    <x v="1"/>
    <s v="Action &amp; Adventure"/>
    <n v="1"/>
  </r>
  <r>
    <n v="7963"/>
    <x v="4798"/>
    <x v="0"/>
    <x v="4796"/>
    <s v="Wes Craven"/>
    <s v="David Arquette, Neve Campbell, Courteney Cox, Patrick Dempsey, Scott Foley, Lance Henriksen, Matt Keeslar, Jenny McCarthy, Emily Mortimer, Parker Posey, Deon Richmond, Kelly Rutherford, Liev Schreiber, Patrick Warburton, Jamie Kennedy"/>
    <n v="15"/>
    <x v="0"/>
    <s v="United States"/>
    <n v="1"/>
    <x v="78"/>
    <x v="32"/>
    <x v="12"/>
    <s v="117 min"/>
    <n v="117"/>
    <n v="117"/>
    <n v="303.97931031235316"/>
    <s v=""/>
    <s v="Horror Movies"/>
    <x v="9"/>
    <s v="Horror Movies"/>
    <n v="1"/>
  </r>
  <r>
    <n v="8069"/>
    <x v="4799"/>
    <x v="0"/>
    <x v="4797"/>
    <s v="Peter Ramsey, Rodney Rothman, Bob Persichetti"/>
    <s v="Shameik Moore, Jake Johnson, Hailee Steinfeld, Brian Tyree Henry, Lauren V√©lez, Mahershala Ali, Lily Tomlin, Kathryn Hahn, Liev Schreiber, Kimiko Glenn, Nicolas Cage, John Mulaney"/>
    <n v="12"/>
    <x v="0"/>
    <s v="United States"/>
    <n v="1"/>
    <x v="1144"/>
    <x v="5"/>
    <x v="7"/>
    <s v="117 min"/>
    <n v="117"/>
    <n v="117"/>
    <n v="303.97931031235316"/>
    <s v=""/>
    <s v="Action &amp; Adventure, Comedies"/>
    <x v="1"/>
    <s v="Action &amp; Adventure, Comedies"/>
    <n v="2"/>
  </r>
  <r>
    <n v="8107"/>
    <x v="4800"/>
    <x v="0"/>
    <x v="4798"/>
    <s v="Andrew Bergman"/>
    <s v="Demi Moore, Burt Reynolds, Armand Assante, Ving Rhames, Robert Patrick, Paul Guilfoyle, Jerry Grayson, Rumer Willis, Robert Stanton, William Hill"/>
    <n v="10"/>
    <x v="0"/>
    <s v="United States"/>
    <n v="1"/>
    <x v="225"/>
    <x v="46"/>
    <x v="12"/>
    <s v="117 min"/>
    <n v="117"/>
    <n v="117"/>
    <n v="303.97931031235316"/>
    <s v=""/>
    <s v="Comedies, Dramas"/>
    <x v="4"/>
    <s v="Comedies, Dramas"/>
    <n v="2"/>
  </r>
  <r>
    <n v="8178"/>
    <x v="4801"/>
    <x v="0"/>
    <x v="4799"/>
    <s v="Mitzi Vanessa Arreola, Amir Galvan Cervera"/>
    <s v="Adrian Ladron, Andoni Gracia, Hern√°n Mendoza, Gabino Rodr√≠guez, Dar√≠o T. Pie, Manuel Ojeda"/>
    <n v="6"/>
    <x v="15"/>
    <s v="Mexico, Spain"/>
    <n v="2"/>
    <x v="108"/>
    <x v="9"/>
    <x v="5"/>
    <s v="117 min"/>
    <n v="117"/>
    <n v="117"/>
    <n v="303.97931031235316"/>
    <s v=""/>
    <s v="Action &amp; Adventure, Dramas, International Movies"/>
    <x v="1"/>
    <s v="Action &amp; Adventure, Dramas, International Movies"/>
    <n v="3"/>
  </r>
  <r>
    <n v="8197"/>
    <x v="4802"/>
    <x v="0"/>
    <x v="4800"/>
    <s v="Christian Duguay"/>
    <s v="Wesley Snipes, Anne Archer, Maury Chaykin, Marie Matiko, Cary-Hiroyuki Tagawa, Michael Biehn, Donald Sutherland, Liliana Komorowska, James Hong"/>
    <n v="9"/>
    <x v="0"/>
    <s v="United States, Canada"/>
    <n v="2"/>
    <x v="1035"/>
    <x v="32"/>
    <x v="12"/>
    <s v="117 min"/>
    <n v="117"/>
    <n v="117"/>
    <n v="303.97931031235316"/>
    <s v=""/>
    <s v="Action &amp; Adventure"/>
    <x v="1"/>
    <s v="Action &amp; Adventure"/>
    <n v="1"/>
  </r>
  <r>
    <n v="8470"/>
    <x v="4803"/>
    <x v="0"/>
    <x v="4801"/>
    <s v="Gabriele Muccino"/>
    <s v="Will Smith, Jaden Smith, Thandie Newton, Brian Howe, James Karen, Dan Castellaneta, Kurt Fuller, Takayo Fischer"/>
    <n v="8"/>
    <x v="0"/>
    <s v="United States"/>
    <n v="1"/>
    <x v="164"/>
    <x v="24"/>
    <x v="2"/>
    <s v="117 min"/>
    <n v="117"/>
    <n v="117"/>
    <n v="303.97931031235316"/>
    <s v=""/>
    <s v="Dramas"/>
    <x v="2"/>
    <s v="Dramas"/>
    <n v="1"/>
  </r>
  <r>
    <n v="8672"/>
    <x v="4804"/>
    <x v="0"/>
    <x v="4802"/>
    <s v="Ram Gopal Varma"/>
    <s v="Sandeep Bharadwaj, Sachiin Joshi, Lisa Ray, Usha Jadhav, Nissar Khan, Krishna Shrikanth Iyengar"/>
    <n v="6"/>
    <x v="17"/>
    <s v="India"/>
    <n v="1"/>
    <x v="752"/>
    <x v="9"/>
    <x v="1"/>
    <s v="117 min"/>
    <n v="117"/>
    <n v="117"/>
    <n v="303.97931031235316"/>
    <s v=""/>
    <s v="Action &amp; Adventure, Dramas, International Movies"/>
    <x v="1"/>
    <s v="Action &amp; Adventure, Dramas, International Movies"/>
    <n v="3"/>
  </r>
  <r>
    <n v="123"/>
    <x v="4805"/>
    <x v="0"/>
    <x v="4803"/>
    <s v="Jane Campion"/>
    <s v="Meg Ryan, Mark Ruffalo, Jennifer Jason Leigh, Nick Damici, Sharrieff Pugh, Kevin Bacon, Yaani King Mondschein, Heather Litteer"/>
    <n v="8"/>
    <x v="6"/>
    <s v="United Kingdom, Australia, France, United States"/>
    <n v="4"/>
    <x v="1085"/>
    <x v="20"/>
    <x v="12"/>
    <s v="118 min"/>
    <n v="118"/>
    <n v="118"/>
    <n v="339.84931520551908"/>
    <s v=""/>
    <s v="Thrillers"/>
    <x v="12"/>
    <s v="Thrillers"/>
    <n v="1"/>
  </r>
  <r>
    <n v="163"/>
    <x v="4806"/>
    <x v="0"/>
    <x v="4804"/>
    <s v="Reginald Hudlin"/>
    <s v="Chadwick Boseman, Josh Gad, Kate Hudson, Sterling K. Brown, Dan Stevens, James Cromwell, Keesha Sharp, Roger Guenveur Smith, Derrick Baskin, Barrett Doss"/>
    <n v="10"/>
    <x v="0"/>
    <s v="United States, China, Hong Kong"/>
    <n v="3"/>
    <x v="344"/>
    <x v="3"/>
    <x v="2"/>
    <s v="118 min"/>
    <n v="118"/>
    <n v="118"/>
    <n v="339.84931520551908"/>
    <s v=""/>
    <s v="Dramas"/>
    <x v="2"/>
    <s v="Dramas"/>
    <n v="1"/>
  </r>
  <r>
    <n v="307"/>
    <x v="4807"/>
    <x v="0"/>
    <x v="4805"/>
    <s v="Izu Ojukwu"/>
    <s v="Ramsey Nouah, Rita Dominic, Chidi Mokeme, Ibinabo Fiberesima, Daniel K. Daniel, Memry Savanhu, Adonijah Owiriwa, Pat Nebo, Nelly Ekwereogu, Shuaibu Ebenesi Adams, Debo Oguns, Ben Nwosu, Ada Ofoegbu"/>
    <n v="13"/>
    <x v="9"/>
    <s v="Nigeria"/>
    <n v="1"/>
    <x v="1431"/>
    <x v="9"/>
    <x v="6"/>
    <s v="118 min"/>
    <n v="118"/>
    <n v="118"/>
    <n v="339.84931520551908"/>
    <s v=""/>
    <s v="Dramas, International Movies"/>
    <x v="2"/>
    <s v="Dramas, International Movies"/>
    <n v="2"/>
  </r>
  <r>
    <n v="356"/>
    <x v="4808"/>
    <x v="0"/>
    <x v="4806"/>
    <s v="Brad Furman"/>
    <s v="Matthew McConaughey, Josh Lucas, Ryan Phillippe, John Leguizamo, Michael Pe√±a, Bryan Cranston, Bob Gunton, William H. Macy, Marisa Tomei, Frances Fisher"/>
    <n v="10"/>
    <x v="0"/>
    <s v="United States"/>
    <n v="1"/>
    <x v="757"/>
    <x v="12"/>
    <x v="12"/>
    <s v="118 min"/>
    <n v="118"/>
    <n v="118"/>
    <n v="339.84931520551908"/>
    <s v=""/>
    <s v="Dramas, Thrillers"/>
    <x v="2"/>
    <s v="Dramas, Thrillers"/>
    <n v="2"/>
  </r>
  <r>
    <n v="364"/>
    <x v="4809"/>
    <x v="0"/>
    <x v="4807"/>
    <s v="Jaume Balaguer√≥"/>
    <s v="Freddie Highmore, Astrid Berg√®s-Frisbey, Sam Riley, Liam Cunningham, Jos√© Coronado, Luis Tosar, Emilio Guti√©rrez Caba, Axel Stein, Daniel Holgu√≠n, Famke Janssen"/>
    <n v="10"/>
    <x v="2"/>
    <m/>
    <n v="0"/>
    <x v="557"/>
    <x v="6"/>
    <x v="12"/>
    <s v="118 min"/>
    <n v="118"/>
    <n v="118"/>
    <n v="339.84931520551908"/>
    <s v=""/>
    <s v="Action &amp; Adventure, International Movies, Thrillers"/>
    <x v="1"/>
    <s v="Action &amp; Adventure, International Movies, Thrillers"/>
    <n v="3"/>
  </r>
  <r>
    <n v="571"/>
    <x v="4810"/>
    <x v="0"/>
    <x v="4808"/>
    <s v="Chow Hin Yeung Roy"/>
    <s v="Wang Kai, Louis Koo, Han Geng, Tony Yang, Carina Lau, NaZha, Lam Suet, Justin Cheung, Ray Lui, Yuan Wenkang"/>
    <n v="10"/>
    <x v="2"/>
    <m/>
    <n v="0"/>
    <x v="132"/>
    <x v="6"/>
    <x v="1"/>
    <s v="118 min"/>
    <n v="118"/>
    <n v="118"/>
    <n v="339.84931520551908"/>
    <s v=""/>
    <s v="Action &amp; Adventure, International Movies"/>
    <x v="1"/>
    <s v="Action &amp; Adventure, International Movies"/>
    <n v="2"/>
  </r>
  <r>
    <n v="583"/>
    <x v="4811"/>
    <x v="0"/>
    <x v="4809"/>
    <s v="Garry Marshall"/>
    <s v="Jennifer Aniston, Kate Hudson, Julia Roberts, Jason Sudeikis, Britt Robertson, Timothy Olyphant, Margo Martindale, Shay Mitchell, Jack Whitehall, Hector Elizondo, Jon Lovitz, Larry Miller, Cameron Esposito, Aasif Mandvi, Jennifer Garner, Sarah Chalke"/>
    <n v="16"/>
    <x v="0"/>
    <s v="United States"/>
    <n v="1"/>
    <x v="132"/>
    <x v="9"/>
    <x v="2"/>
    <s v="118 min"/>
    <n v="118"/>
    <n v="118"/>
    <n v="339.84931520551908"/>
    <s v=""/>
    <s v="Comedies, Dramas"/>
    <x v="4"/>
    <s v="Comedies, Dramas"/>
    <n v="2"/>
  </r>
  <r>
    <n v="780"/>
    <x v="4812"/>
    <x v="0"/>
    <x v="4810"/>
    <s v="Roger Christian"/>
    <s v="John Travolta, Barry Pepper, Forest Whitaker, Kim Coates, Sabine Karsenti, Richard Tyson, Kelly Preston, Michael MacRae, Shaun Austin-Olsen, Tim Post, Michael Byrne"/>
    <n v="11"/>
    <x v="0"/>
    <s v="United States"/>
    <n v="1"/>
    <x v="64"/>
    <x v="32"/>
    <x v="2"/>
    <s v="118 min"/>
    <n v="118"/>
    <n v="118"/>
    <n v="339.84931520551908"/>
    <s v=""/>
    <s v="Action &amp; Adventure, Cult Movies, Sci-Fi &amp; Fantasy"/>
    <x v="1"/>
    <s v="Action &amp; Adventure, Cult Movies, Sci-Fi &amp; Fantasy"/>
    <n v="3"/>
  </r>
  <r>
    <n v="837"/>
    <x v="4813"/>
    <x v="0"/>
    <x v="4811"/>
    <s v="Paween Purijitpanya"/>
    <s v="Thanapob Leeratanakachorn, Paris Intarakomalyasut, Nuttanicha Dungwattanawanich, Suquan Bulakul, Rachanee Siralert, Chaleeda Gilbert, Nuttawut Jenmana, Alanta Potjes, Anchuleeon Buagaew, Jinjuta Rattanaburi"/>
    <n v="10"/>
    <x v="51"/>
    <s v="Thailand"/>
    <n v="1"/>
    <x v="459"/>
    <x v="6"/>
    <x v="5"/>
    <s v="118 min"/>
    <n v="118"/>
    <n v="118"/>
    <n v="339.84931520551908"/>
    <s v=""/>
    <s v="Horror Movies, International Movies, Thrillers"/>
    <x v="9"/>
    <s v="Horror Movies, International Movies, Thrillers"/>
    <n v="3"/>
  </r>
  <r>
    <n v="907"/>
    <x v="4814"/>
    <x v="0"/>
    <x v="4812"/>
    <s v="Yƒ±lmaz Erdoƒüan"/>
    <s v="Demet Akbaƒü, Zerrin S√ºmer, Sinan Bengier, Salih Kalyon, Bican G√ºnalan, ≈ûebnem S√∂nmez, Binnur Kaya, Serhat √ñzcan"/>
    <n v="8"/>
    <x v="61"/>
    <s v="Turkey"/>
    <n v="1"/>
    <x v="118"/>
    <x v="41"/>
    <x v="5"/>
    <s v="118 min"/>
    <n v="118"/>
    <n v="118"/>
    <n v="339.84931520551908"/>
    <s v=""/>
    <s v="Dramas, International Movies"/>
    <x v="2"/>
    <s v="Dramas, International Movies"/>
    <n v="2"/>
  </r>
  <r>
    <n v="917"/>
    <x v="4815"/>
    <x v="0"/>
    <x v="4813"/>
    <s v="Niels Arden Oplev"/>
    <s v="Colin Farrell, Noomi Rapace, Terrence Howard, Dominic Cooper, Isabelle Huppert, Luis Da Silva Jr., Armand Assante, F. Murray Abraham"/>
    <n v="8"/>
    <x v="0"/>
    <s v="United States"/>
    <n v="1"/>
    <x v="1408"/>
    <x v="8"/>
    <x v="12"/>
    <s v="118 min"/>
    <n v="118"/>
    <n v="118"/>
    <n v="339.84931520551908"/>
    <s v=""/>
    <s v="Action &amp; Adventure"/>
    <x v="1"/>
    <s v="Action &amp; Adventure"/>
    <n v="1"/>
  </r>
  <r>
    <n v="1081"/>
    <x v="4816"/>
    <x v="0"/>
    <x v="4814"/>
    <s v="Zhao Ji"/>
    <s v="Yang Tianxiang, Zhang He, Xuan Xiaoming, Li Shimeng"/>
    <n v="4"/>
    <x v="42"/>
    <s v="China"/>
    <n v="1"/>
    <x v="1442"/>
    <x v="6"/>
    <x v="1"/>
    <s v="118 min"/>
    <n v="118"/>
    <n v="118"/>
    <n v="339.84931520551908"/>
    <s v=""/>
    <s v="Action &amp; Adventure, Anime Features, International Movies"/>
    <x v="1"/>
    <s v="Action &amp; Adventure, Anime Features, International Movies"/>
    <n v="3"/>
  </r>
  <r>
    <n v="1204"/>
    <x v="4817"/>
    <x v="0"/>
    <x v="4815"/>
    <s v="Steven Spielberg"/>
    <s v="Mark Rylance, Ruby Barnhill, Penelope Wilton, Jemaine Clement, Rebecca Hall, Rafe Spall, Bill Hader, √ìlafur Darri √ìlafsson, Adam Godley, Michael Adamthwaite, Daniel Bacon, Jonathan Holmes, Chris Gibbs, Paul Moniz de Sa"/>
    <n v="14"/>
    <x v="0"/>
    <s v="United States, India, United Kingdom"/>
    <n v="3"/>
    <x v="824"/>
    <x v="9"/>
    <x v="7"/>
    <s v="118 min"/>
    <n v="118"/>
    <n v="118"/>
    <n v="339.84931520551908"/>
    <s v=""/>
    <s v="Children &amp; Family Movies, Dramas"/>
    <x v="0"/>
    <s v="Children &amp; Family Movies, Dramas"/>
    <n v="2"/>
  </r>
  <r>
    <n v="1291"/>
    <x v="4818"/>
    <x v="0"/>
    <x v="4816"/>
    <s v="J Blakeson"/>
    <s v="Rosamund Pike, Peter Dinklage, Eiza Gonz√°lez, Dianne Wiest, Chris Messina, Isiah Whitlock Jr., Macon Blair, Alicia Witt, Damian Young"/>
    <n v="9"/>
    <x v="6"/>
    <s v="United Kingdom, United States"/>
    <n v="2"/>
    <x v="561"/>
    <x v="6"/>
    <x v="12"/>
    <s v="118 min"/>
    <n v="118"/>
    <n v="118"/>
    <n v="339.84931520551908"/>
    <s v=""/>
    <s v="Comedies, LGBTQ Movies, Thrillers"/>
    <x v="4"/>
    <s v="Comedies, LGBTQ Movies, Thrillers"/>
    <n v="3"/>
  </r>
  <r>
    <n v="1470"/>
    <x v="4819"/>
    <x v="0"/>
    <x v="4817"/>
    <s v="Lasse Hallstr√∂m"/>
    <s v="Johnny Depp, Leonardo DiCaprio, Juliette Lewis, Mary Steenburgen, Darlene Cates, Laura Harrington, Mary Kate Schellhardt, Kevin Tighe, John C. Reilly, Crispin Glover"/>
    <n v="10"/>
    <x v="0"/>
    <s v="United States"/>
    <n v="1"/>
    <x v="225"/>
    <x v="31"/>
    <x v="2"/>
    <s v="118 min"/>
    <n v="118"/>
    <n v="118"/>
    <n v="339.84931520551908"/>
    <s v=""/>
    <s v="Classic Movies, Dramas, Independent Movies"/>
    <x v="5"/>
    <s v="Classic Movies, Dramas, Independent Movies"/>
    <n v="3"/>
  </r>
  <r>
    <n v="1607"/>
    <x v="4820"/>
    <x v="0"/>
    <x v="4818"/>
    <s v="Anna Wieczur-Bluszcz"/>
    <s v="Katarzyna Sawczuk, Maciej Zako≈õcielny, Anita Soko≈Çowska, Julia Kami≈Ñska, Tomasz Karolak, Maria Pakulnis, Barbara Wypych, Wojciech Solarz, Adrian Majewski, Micha≈Ç Piprowski, Urszula Dudziak, Krzysztof Ibisz"/>
    <n v="12"/>
    <x v="20"/>
    <s v="Poland"/>
    <n v="1"/>
    <x v="233"/>
    <x v="1"/>
    <x v="5"/>
    <s v="118 min"/>
    <n v="118"/>
    <n v="118"/>
    <n v="339.84931520551908"/>
    <s v=""/>
    <s v="Comedies, Dramas, International Movies"/>
    <x v="4"/>
    <s v="Comedies, Dramas, International Movies"/>
    <n v="3"/>
  </r>
  <r>
    <n v="1850"/>
    <x v="4821"/>
    <x v="0"/>
    <x v="4819"/>
    <s v="Hanung Bramantyo"/>
    <s v="Dian Sastrowardoyo, Ayushita, Acha Septriasa, Deddy Sutomo, Christine Hakim, Djenar Maesa Ayu, Denny Sumargo, Adinia Wirasti, Reza Rahadian"/>
    <n v="9"/>
    <x v="43"/>
    <s v="Indonesia, Netherlands"/>
    <n v="2"/>
    <x v="145"/>
    <x v="3"/>
    <x v="6"/>
    <s v="118 min"/>
    <n v="118"/>
    <n v="118"/>
    <n v="339.84931520551908"/>
    <s v=""/>
    <s v="Dramas, International Movies"/>
    <x v="2"/>
    <s v="Dramas, International Movies"/>
    <n v="2"/>
  </r>
  <r>
    <n v="1967"/>
    <x v="4822"/>
    <x v="0"/>
    <x v="4820"/>
    <s v="Shigeaki Kubo, Tsuyoshi Nakakuki"/>
    <s v="Takanori Iwata, Akira, Masataka Kubota, Takahiro, Hiroomi Tosaka, Sho Aoyagi, Reo Sano, Koichi Iwaki, Goro Kishitani, Masahiko Tsugawa, Keiji Kuroki, Yuki Yamada, Kento Hayashi, Naoto, Elly, Mandy Sekiguchi"/>
    <n v="16"/>
    <x v="1"/>
    <s v="Japan"/>
    <n v="1"/>
    <x v="1093"/>
    <x v="3"/>
    <x v="5"/>
    <s v="118 min"/>
    <n v="118"/>
    <n v="118"/>
    <n v="339.84931520551908"/>
    <s v=""/>
    <s v="Action &amp; Adventure, International Movies"/>
    <x v="1"/>
    <s v="Action &amp; Adventure, International Movies"/>
    <n v="2"/>
  </r>
  <r>
    <n v="2533"/>
    <x v="4823"/>
    <x v="0"/>
    <x v="4821"/>
    <s v="Fajar Bustomi, Pidi Baiq"/>
    <s v="Iqbaal Ramadhan, Vanesha Prescilla, Ira Wibowo, Bucek Depp, Happy Salma, Farhan, Maudy Koesnaedi, Jerome Kurnia"/>
    <n v="8"/>
    <x v="43"/>
    <s v="Indonesia"/>
    <n v="1"/>
    <x v="414"/>
    <x v="2"/>
    <x v="1"/>
    <s v="118 min"/>
    <n v="118"/>
    <n v="118"/>
    <n v="339.84931520551908"/>
    <s v=""/>
    <s v="Dramas, International Movies, Romantic Movies"/>
    <x v="2"/>
    <s v="Dramas, International Movies, Romantic Movies"/>
    <n v="3"/>
  </r>
  <r>
    <n v="2916"/>
    <x v="4824"/>
    <x v="0"/>
    <x v="4822"/>
    <s v="Brian Webber"/>
    <s v="Lika Berning, Bobby van Jaarsveld, Marlee van der Merwe, Sonja Herholdt, Elize Cawood, Rouel Beukes, Kevin Leo, Paul du Toit, Sylvaine Strike"/>
    <n v="9"/>
    <x v="18"/>
    <s v="South Africa"/>
    <n v="1"/>
    <x v="114"/>
    <x v="10"/>
    <x v="6"/>
    <s v="118 min"/>
    <n v="118"/>
    <n v="118"/>
    <n v="339.84931520551908"/>
    <s v=""/>
    <s v="Comedies, International Movies, Music &amp; Musicals"/>
    <x v="4"/>
    <s v="Comedies, International Movies, Music &amp; Musicals"/>
    <n v="3"/>
  </r>
  <r>
    <n v="3214"/>
    <x v="4825"/>
    <x v="0"/>
    <x v="4823"/>
    <s v="Mike Ezuruonye"/>
    <s v="Nonso Diobi, Mike Ezuruonye, Mercy Aigbe, Rex Nosa, Annie Macaulay Idibia, Ik Ogbonna, Nedu Wazobia, Uzee Usman, Odunlade Adekola, Mr Jollof, Efe Irele, Josh 2 Funny, Haillie Sumney, Emmanuella, MC Lively"/>
    <n v="15"/>
    <x v="2"/>
    <m/>
    <n v="0"/>
    <x v="657"/>
    <x v="5"/>
    <x v="5"/>
    <s v="118 min"/>
    <n v="118"/>
    <n v="118"/>
    <n v="339.84931520551908"/>
    <s v=""/>
    <s v="Comedies, International Movies"/>
    <x v="4"/>
    <s v="Comedies, International Movies"/>
    <n v="2"/>
  </r>
  <r>
    <n v="3373"/>
    <x v="4826"/>
    <x v="0"/>
    <x v="4824"/>
    <s v="Craig Brewer"/>
    <s v="Eddie Murphy, Wesley Snipes, Keegan-Michael Key, Mike Epps, Craig Robinson, Tituss Burgess, Da'Vine Joy Randolph, Kodi Smit-McPhee"/>
    <n v="8"/>
    <x v="0"/>
    <s v="United States"/>
    <n v="1"/>
    <x v="315"/>
    <x v="2"/>
    <x v="12"/>
    <s v="118 min"/>
    <n v="118"/>
    <n v="118"/>
    <n v="339.84931520551908"/>
    <s v=""/>
    <s v="Comedies, Dramas"/>
    <x v="4"/>
    <s v="Comedies, Dramas"/>
    <n v="2"/>
  </r>
  <r>
    <n v="3392"/>
    <x v="4827"/>
    <x v="0"/>
    <x v="4825"/>
    <s v="Thomas Vinterberg"/>
    <s v="Matthias Schoenaerts, L√©a Seydoux, Colin Firth, Peter Simonischek, August Diehl, Max von Sydow, Bjarne Henriksen, Magnus Millang, Artemiy Spiridonov"/>
    <n v="9"/>
    <x v="11"/>
    <s v="France, Belgium, Luxembourg, Romania, Canada, United States"/>
    <n v="6"/>
    <x v="392"/>
    <x v="5"/>
    <x v="2"/>
    <s v="118 min"/>
    <n v="118"/>
    <n v="118"/>
    <n v="339.84931520551908"/>
    <s v=""/>
    <s v="Dramas, International Movies, Thrillers"/>
    <x v="2"/>
    <s v="Dramas, International Movies, Thrillers"/>
    <n v="3"/>
  </r>
  <r>
    <n v="3567"/>
    <x v="4828"/>
    <x v="0"/>
    <x v="4826"/>
    <s v="Saurabh Sinha"/>
    <s v="Smita Tambe, Milind Shirole, Shwetambari Ghute, Shitanshu Kumar Sharad, Nishikant Rawji, Sanjivani Khanvilkar"/>
    <n v="6"/>
    <x v="17"/>
    <s v="India"/>
    <n v="1"/>
    <x v="1443"/>
    <x v="2"/>
    <x v="1"/>
    <s v="118 min"/>
    <n v="118"/>
    <n v="118"/>
    <n v="339.84931520551908"/>
    <s v=""/>
    <s v="Dramas, Independent Movies, International Movies"/>
    <x v="2"/>
    <s v="Dramas, Independent Movies, International Movies"/>
    <n v="3"/>
  </r>
  <r>
    <n v="3772"/>
    <x v="4829"/>
    <x v="0"/>
    <x v="4827"/>
    <s v="Reginald Hudlin"/>
    <s v="Clarence Avant, Quincy Jones"/>
    <n v="2"/>
    <x v="0"/>
    <s v="United States"/>
    <n v="1"/>
    <x v="480"/>
    <x v="2"/>
    <x v="5"/>
    <s v="118 min"/>
    <n v="118"/>
    <n v="118"/>
    <n v="339.84931520551908"/>
    <s v=""/>
    <s v="Documentaries, Music &amp; Musicals"/>
    <x v="3"/>
    <s v="Documentaries, Music &amp; Musicals"/>
    <n v="2"/>
  </r>
  <r>
    <n v="3993"/>
    <x v="4830"/>
    <x v="0"/>
    <x v="4828"/>
    <s v="Jason Paul Laxamana"/>
    <s v="Sam Milby, Angel Locsin, Zanjoe Marudo, Cherry Pie Picache, Alma Moreno, Matet De Leon, Al Tantay, Beauty Gonzalez, Katrina Michelle Legaspi"/>
    <n v="9"/>
    <x v="48"/>
    <s v="Philippines"/>
    <n v="1"/>
    <x v="297"/>
    <x v="9"/>
    <x v="5"/>
    <s v="118 min"/>
    <n v="118"/>
    <n v="118"/>
    <n v="339.84931520551908"/>
    <s v=""/>
    <s v="Comedies, Dramas, International Movies"/>
    <x v="4"/>
    <s v="Comedies, Dramas, International Movies"/>
    <n v="3"/>
  </r>
  <r>
    <n v="4049"/>
    <x v="4831"/>
    <x v="0"/>
    <x v="4829"/>
    <s v="Isao Yukisada"/>
    <s v="Fumi Nikaido, Ryo Yoshizawa, Shuhei Uesugi, Sumire, Shiori Doi, Aoi Morikawa"/>
    <n v="6"/>
    <x v="1"/>
    <s v="Japan"/>
    <n v="1"/>
    <x v="717"/>
    <x v="5"/>
    <x v="5"/>
    <s v="118 min"/>
    <n v="118"/>
    <n v="118"/>
    <n v="339.84931520551908"/>
    <s v=""/>
    <s v="Dramas, International Movies"/>
    <x v="2"/>
    <s v="Dramas, International Movies"/>
    <n v="2"/>
  </r>
  <r>
    <n v="4078"/>
    <x v="4832"/>
    <x v="0"/>
    <x v="4830"/>
    <s v="Dan Villegas"/>
    <s v="Piolo Pascual, Sarah Geronimo, Rio Locsin, Dennis Padilla, Badjie Mortiz, Teddy Corpuz, Anna Luna, Jett Pangan, Cris Villonco, Maris Racal"/>
    <n v="10"/>
    <x v="48"/>
    <s v="Philippines"/>
    <n v="1"/>
    <x v="1291"/>
    <x v="4"/>
    <x v="5"/>
    <s v="118 min"/>
    <n v="118"/>
    <n v="118"/>
    <n v="339.84931520551908"/>
    <s v=""/>
    <s v="Dramas, International Movies, Music &amp; Musicals"/>
    <x v="2"/>
    <s v="Dramas, International Movies, Music &amp; Musicals"/>
    <n v="3"/>
  </r>
  <r>
    <n v="4342"/>
    <x v="4833"/>
    <x v="0"/>
    <x v="4831"/>
    <s v="Leung Lok Man, Luk Kim-ching"/>
    <s v="Jacky Cheung, Nick Cheung, Chang Chen, Shawn Yue, Wang Xueqi, Janice Man, Ji Jin-hee, Choi Si-won"/>
    <n v="8"/>
    <x v="50"/>
    <s v="Hong Kong, China, United States"/>
    <n v="3"/>
    <x v="42"/>
    <x v="4"/>
    <x v="1"/>
    <s v="118 min"/>
    <n v="118"/>
    <n v="118"/>
    <n v="339.84931520551908"/>
    <s v=""/>
    <s v="Action &amp; Adventure, International Movies"/>
    <x v="1"/>
    <s v="Action &amp; Adventure, International Movies"/>
    <n v="2"/>
  </r>
  <r>
    <n v="4455"/>
    <x v="4834"/>
    <x v="0"/>
    <x v="4832"/>
    <s v="Dibakar Banerjee"/>
    <s v="Abhay Deol, Paresh Rawal, Neetu Chandra, Archana Puran Singh, Manu Rishi Chadha, Richa Chadda, Anurag Arora, Rajender Sethi, Manjot Singh, Chandan Anand"/>
    <n v="10"/>
    <x v="17"/>
    <s v="India"/>
    <n v="1"/>
    <x v="6"/>
    <x v="13"/>
    <x v="1"/>
    <s v="118 min"/>
    <n v="118"/>
    <n v="118"/>
    <n v="339.84931520551908"/>
    <s v=""/>
    <s v="Comedies, Dramas, International Movies"/>
    <x v="4"/>
    <s v="Comedies, Dramas, International Movies"/>
    <n v="3"/>
  </r>
  <r>
    <n v="4469"/>
    <x v="4835"/>
    <x v="0"/>
    <x v="4833"/>
    <s v="Jerrold Tarog"/>
    <s v="John Arcilla, Mon Confiado, Arron Villaflor, Joem Bascon, Archie Alemania, Art Acu√±a, Alex Medina, Nonie Buencamino, Lorenz Martinez, Jeffrey Quizon, Alvin Anson, Mylene Dizon, Bing Pimentel, Leo Martinez, Ketchup Eusebio, Ronnie Lazaro, Paulo Avelino"/>
    <n v="17"/>
    <x v="48"/>
    <s v="Philippines"/>
    <n v="1"/>
    <x v="1444"/>
    <x v="4"/>
    <x v="12"/>
    <s v="118 min"/>
    <n v="118"/>
    <n v="118"/>
    <n v="339.84931520551908"/>
    <s v=""/>
    <s v="Dramas, International Movies"/>
    <x v="2"/>
    <s v="Dramas, International Movies"/>
    <n v="2"/>
  </r>
  <r>
    <n v="4561"/>
    <x v="4836"/>
    <x v="0"/>
    <x v="4834"/>
    <s v="Deep Joshi"/>
    <s v="Deep Joshi, Jasmine Kaur, Mohit Bhaskar, Vijay S. Kumar, Prince Kanwaljit Singh, Tarlochan Singh, Harsh Sethi"/>
    <n v="7"/>
    <x v="17"/>
    <s v="India"/>
    <n v="1"/>
    <x v="155"/>
    <x v="9"/>
    <x v="1"/>
    <s v="118 min"/>
    <n v="118"/>
    <n v="118"/>
    <n v="339.84931520551908"/>
    <s v=""/>
    <s v="Dramas, International Movies, Sports Movies"/>
    <x v="2"/>
    <s v="Dramas, International Movies, Sports Movies"/>
    <n v="3"/>
  </r>
  <r>
    <n v="5114"/>
    <x v="4837"/>
    <x v="0"/>
    <x v="4835"/>
    <s v="David Ayer"/>
    <s v="Will Smith, Joel Edgerton, Noomi Rapace, Lucy Fry, Edgar Ram√≠rez, Ike Barinholtz, Brad William Henke, Enrique Murciano, Happy Anderson, Kenneth Choi, Andrea Navedo, Dawn Olivieri"/>
    <n v="12"/>
    <x v="0"/>
    <s v="United States"/>
    <n v="1"/>
    <x v="1445"/>
    <x v="3"/>
    <x v="5"/>
    <s v="118 min"/>
    <n v="118"/>
    <n v="118"/>
    <n v="339.84931520551908"/>
    <s v=""/>
    <s v="Action &amp; Adventure, Sci-Fi &amp; Fantasy"/>
    <x v="1"/>
    <s v="Action &amp; Adventure, Sci-Fi &amp; Fantasy"/>
    <n v="2"/>
  </r>
  <r>
    <n v="5249"/>
    <x v="4838"/>
    <x v="0"/>
    <x v="4836"/>
    <s v="Vibeke Ids√∏e"/>
    <s v="Rolf Lassg√•rd, Kjersti Tveter√•s, Rolf Kristian Larsen, Ole Johan Skjelbred-Knutsen, Karen-Lise Mynster, Ida Ursin-Holm, Lisa Loven Kongsli, Connie Nielsen, Henrik Mestad, K√•re Conradi, Mathilde Thomine Storm"/>
    <n v="11"/>
    <x v="30"/>
    <s v="Norway, Germany"/>
    <n v="2"/>
    <x v="46"/>
    <x v="9"/>
    <x v="1"/>
    <s v="118 min"/>
    <n v="118"/>
    <n v="118"/>
    <n v="339.84931520551908"/>
    <s v=""/>
    <s v="Dramas, International Movies"/>
    <x v="2"/>
    <s v="Dramas, International Movies"/>
    <n v="2"/>
  </r>
  <r>
    <n v="5582"/>
    <x v="4839"/>
    <x v="0"/>
    <x v="4837"/>
    <s v="Yƒ±lmaz Erdoƒüan"/>
    <s v="Kƒ±van√ß Tatlƒ±tuƒü, Mert Fƒ±rat, Bel√ßim Bilgin, Farah Zeynep Abdullah, Yƒ±lmaz Erdoƒüan, Ahmet M√ºmtaz Taylan, Taner Birsel, Selman √únl√ºsoy, ƒ∞pek Bilgin, Aksel Bonfil, Devrim Yakut, Salih Kalyon"/>
    <n v="12"/>
    <x v="61"/>
    <s v="Turkey"/>
    <n v="1"/>
    <x v="63"/>
    <x v="8"/>
    <x v="6"/>
    <s v="118 min"/>
    <n v="118"/>
    <n v="118"/>
    <n v="339.84931520551908"/>
    <s v=""/>
    <s v="Dramas, International Movies, Romantic Movies"/>
    <x v="2"/>
    <s v="Dramas, International Movies, Romantic Movies"/>
    <n v="3"/>
  </r>
  <r>
    <n v="5962"/>
    <x v="4840"/>
    <x v="0"/>
    <x v="4838"/>
    <s v="Shravan Kumar"/>
    <s v="Divya Dutta, Atul Kulkarni, Mohan Agashe, Anupam Shyam, Raayo S. Bakhirta, Yashvit Sancheti, Greeva Kansara, Archan Trivedi, Rajiv Pathak"/>
    <n v="9"/>
    <x v="17"/>
    <s v="India"/>
    <n v="1"/>
    <x v="231"/>
    <x v="2"/>
    <x v="1"/>
    <s v="118 min"/>
    <n v="118"/>
    <n v="118"/>
    <n v="339.84931520551908"/>
    <s v=""/>
    <s v="Horror Movies, International Movies"/>
    <x v="9"/>
    <s v="Horror Movies, International Movies"/>
    <n v="2"/>
  </r>
  <r>
    <n v="6172"/>
    <x v="4841"/>
    <x v="0"/>
    <x v="4839"/>
    <s v="Peyton Reed"/>
    <s v="Paul Rudd, Evangeline Lilly, Michael Douglas, Michael Pe√±a, Hannah John-Kamen, Laurence Fishburne, Michelle Pfeiffer, Walton Goggins, T.I., Judy Greer, Bobby Cannavale, David Dastmalchian, Abby Ryder Fortson, Randall Park"/>
    <n v="14"/>
    <x v="0"/>
    <s v="United States"/>
    <n v="1"/>
    <x v="526"/>
    <x v="5"/>
    <x v="2"/>
    <s v="118 min"/>
    <n v="118"/>
    <n v="118"/>
    <n v="339.84931520551908"/>
    <s v=""/>
    <s v="Action &amp; Adventure, Comedies, Sci-Fi &amp; Fantasy"/>
    <x v="1"/>
    <s v="Action &amp; Adventure, Comedies, Sci-Fi &amp; Fantasy"/>
    <n v="3"/>
  </r>
  <r>
    <n v="6442"/>
    <x v="4842"/>
    <x v="0"/>
    <x v="4840"/>
    <s v="Umer Adil"/>
    <s v="Syra Shehroz, Kent S. Leung, Osama Tahir, Mansha Pasha, Zhalay Sharhadi, Faris Khalid, Behroze Sabzwari, Shamim Hilaly"/>
    <n v="8"/>
    <x v="7"/>
    <s v="Pakistan"/>
    <n v="1"/>
    <x v="966"/>
    <x v="3"/>
    <x v="1"/>
    <s v="118 min"/>
    <n v="118"/>
    <n v="118"/>
    <n v="339.84931520551908"/>
    <s v=""/>
    <s v="Comedies, Dramas, International Movies"/>
    <x v="4"/>
    <s v="Comedies, Dramas, International Movies"/>
    <n v="3"/>
  </r>
  <r>
    <n v="6485"/>
    <x v="4843"/>
    <x v="0"/>
    <x v="4841"/>
    <s v="Mohsin Ali"/>
    <s v="Ahsan Khan, Neelam Muneer, Faizan Khawaja, Ali Rizvi, Vajdaan Shah, Zayed Sheikh, Talat Hussain, Javed Sheikh"/>
    <n v="8"/>
    <x v="7"/>
    <s v="Pakistan"/>
    <n v="1"/>
    <x v="382"/>
    <x v="3"/>
    <x v="1"/>
    <s v="118 min"/>
    <n v="118"/>
    <n v="118"/>
    <n v="339.84931520551908"/>
    <s v=""/>
    <s v="Comedies, International Movies"/>
    <x v="4"/>
    <s v="Comedies, International Movies"/>
    <n v="2"/>
  </r>
  <r>
    <n v="6516"/>
    <x v="4844"/>
    <x v="0"/>
    <x v="4842"/>
    <s v="Saurav Palodhi"/>
    <s v="Mir Afsar Ali, Gaurav Chakrabarty, Tanusree Chakraborty, Anirban Bhattacharya, Ritabhari Chakraborty, Suchandra Vaaniya, Arijit Dutt"/>
    <n v="7"/>
    <x v="17"/>
    <s v="India"/>
    <n v="1"/>
    <x v="1003"/>
    <x v="9"/>
    <x v="1"/>
    <s v="118 min"/>
    <n v="118"/>
    <n v="118"/>
    <n v="339.84931520551908"/>
    <s v=""/>
    <s v="Comedies, Dramas, Independent Movies"/>
    <x v="4"/>
    <s v="Comedies, Dramas, Independent Movies"/>
    <n v="3"/>
  </r>
  <r>
    <n v="6547"/>
    <x v="4845"/>
    <x v="0"/>
    <x v="4843"/>
    <s v="Chandrakant Kanse"/>
    <s v="Ankush Chaudhari, Makrand Deshpande, Pooja Sawant, Sanjay Khapre, Yatin Karyekar, Kamlesh Sawant, Sandeep Gaikwad, Digvijay Rohidas"/>
    <n v="8"/>
    <x v="17"/>
    <s v="India"/>
    <n v="1"/>
    <x v="1339"/>
    <x v="4"/>
    <x v="1"/>
    <s v="118 min"/>
    <n v="118"/>
    <n v="118"/>
    <n v="339.84931520551908"/>
    <s v=""/>
    <s v="Action &amp; Adventure, Dramas, International Movies"/>
    <x v="1"/>
    <s v="Action &amp; Adventure, Dramas, International Movies"/>
    <n v="3"/>
  </r>
  <r>
    <n v="6744"/>
    <x v="4846"/>
    <x v="0"/>
    <x v="4844"/>
    <s v="Terry Gilliam"/>
    <s v="Johnny Depp, Benicio Del Toro, Tobey Maguire, Ellen Barkin, Gary Busey, Christina Ricci, Mark Harmon, Cameron Diaz, Katherine Helmond, Michael Jeter, Craig Bierko, Lyle Lovett, Flea, Christopher Meloni, Harry Dean Stanton, Tim Thomerson"/>
    <n v="16"/>
    <x v="0"/>
    <s v="United States"/>
    <n v="1"/>
    <x v="55"/>
    <x v="18"/>
    <x v="12"/>
    <s v="118 min"/>
    <n v="118"/>
    <n v="118"/>
    <n v="339.84931520551908"/>
    <s v=""/>
    <s v="Comedies, Cult Movies, Dramas"/>
    <x v="4"/>
    <s v="Comedies, Cult Movies, Dramas"/>
    <n v="3"/>
  </r>
  <r>
    <n v="6753"/>
    <x v="4847"/>
    <x v="0"/>
    <x v="4845"/>
    <s v="Angga Dwimas Sasongko"/>
    <s v="Chicco Jerikho, Rio Dewanto, Julie Estelle, Jajang C. Noer, Slamet Rahardjo, Otig Pakis, Arash Buana, Hazel Raditya, Dimas Harya, Westny Dj"/>
    <n v="10"/>
    <x v="43"/>
    <s v="Indonesia"/>
    <n v="1"/>
    <x v="1217"/>
    <x v="4"/>
    <x v="6"/>
    <s v="118 min"/>
    <n v="118"/>
    <n v="118"/>
    <n v="339.84931520551908"/>
    <s v=""/>
    <s v="Dramas, International Movies"/>
    <x v="2"/>
    <s v="Dramas, International Movies"/>
    <n v="2"/>
  </r>
  <r>
    <n v="6793"/>
    <x v="4848"/>
    <x v="0"/>
    <x v="4846"/>
    <s v="Mike Newell"/>
    <s v="Hugh Grant, Andie MacDowell, James Fleet, Simon Callow, John Hannah, Kristin Scott Thomas, David Bower, Charlotte Coleman, David Haig, Rowan Atkinson, Sophie Thompson, Anna Chancellor, Corin Redgrave"/>
    <n v="13"/>
    <x v="6"/>
    <s v="United Kingdom"/>
    <n v="1"/>
    <x v="844"/>
    <x v="28"/>
    <x v="12"/>
    <s v="118 min"/>
    <n v="118"/>
    <n v="118"/>
    <n v="339.84931520551908"/>
    <s v=""/>
    <s v="Classic Movies, Comedies, International Movies"/>
    <x v="5"/>
    <s v="Classic Movies, Comedies, International Movies"/>
    <n v="3"/>
  </r>
  <r>
    <n v="6832"/>
    <x v="4849"/>
    <x v="0"/>
    <x v="4847"/>
    <s v="Manbhavan Singh"/>
    <s v="Jaspinder Cheema, Pavan Malhotra, Gurjit Singh, Dilawar Sidhu, Aditya Sharma, Raj Dhaliwal"/>
    <n v="6"/>
    <x v="17"/>
    <s v="India"/>
    <n v="1"/>
    <x v="141"/>
    <x v="9"/>
    <x v="5"/>
    <s v="118 min"/>
    <n v="118"/>
    <n v="118"/>
    <n v="339.84931520551908"/>
    <s v=""/>
    <s v="Dramas, International Movies"/>
    <x v="2"/>
    <s v="Dramas, International Movies"/>
    <n v="2"/>
  </r>
  <r>
    <n v="6976"/>
    <x v="4850"/>
    <x v="0"/>
    <x v="4848"/>
    <s v="Vishnu Govindhan"/>
    <s v="Vishnu Vinay, Vinay Forrt, Saikumar, Joju George, Nobi, Sreekumar, Nandu, Sunil Sukhada"/>
    <n v="8"/>
    <x v="17"/>
    <s v="India"/>
    <n v="1"/>
    <x v="410"/>
    <x v="3"/>
    <x v="1"/>
    <s v="118 min"/>
    <n v="118"/>
    <n v="118"/>
    <n v="339.84931520551908"/>
    <s v=""/>
    <s v="Dramas, International Movies"/>
    <x v="2"/>
    <s v="Dramas, International Movies"/>
    <n v="2"/>
  </r>
  <r>
    <n v="6978"/>
    <x v="4851"/>
    <x v="0"/>
    <x v="4849"/>
    <s v="Andy Tennant"/>
    <s v="Will Smith, Eva Mendes, Kevin James, Amber Valletta, Julie Ann Emery, Adam Arkin, Robinne Lee, Nathan Lee Graham, Michael Rapaport, Jeffrey Donovan"/>
    <n v="10"/>
    <x v="0"/>
    <s v="United States"/>
    <n v="1"/>
    <x v="165"/>
    <x v="30"/>
    <x v="2"/>
    <s v="118 min"/>
    <n v="118"/>
    <n v="118"/>
    <n v="339.84931520551908"/>
    <s v=""/>
    <s v="Comedies, Romantic Movies"/>
    <x v="4"/>
    <s v="Comedies, Romantic Movies"/>
    <n v="2"/>
  </r>
  <r>
    <n v="6983"/>
    <x v="4852"/>
    <x v="0"/>
    <x v="4850"/>
    <s v="Ali Taner Baltacƒ±, Cem Yƒ±lmaz"/>
    <s v="Cem Yƒ±lmaz, Mazhar Alanson, √ñzlem Tekin, Tuna Orhan, Tuncer Salman, Kemal ƒ∞nci, G√ºrgen √ñz, Caner Alkaya, Ay√ße Abana, Bahtiyar Engin"/>
    <n v="10"/>
    <x v="61"/>
    <s v="Turkey"/>
    <n v="1"/>
    <x v="63"/>
    <x v="24"/>
    <x v="5"/>
    <s v="118 min"/>
    <n v="118"/>
    <n v="118"/>
    <n v="339.84931520551908"/>
    <s v=""/>
    <s v="Comedies, Dramas, International Movies"/>
    <x v="4"/>
    <s v="Comedies, Dramas, International Movies"/>
    <n v="3"/>
  </r>
  <r>
    <n v="7068"/>
    <x v="4853"/>
    <x v="0"/>
    <x v="4851"/>
    <s v="Brad Bird"/>
    <s v="V√≠ctor Trujillo, Consuelo Duval, Dar√≠o T. Pie, Leyla Rangel, Oliver D√≠az Barba, Dulce Guerrero, Eli Fucile, Martin Hernandez"/>
    <n v="8"/>
    <x v="0"/>
    <s v="United States"/>
    <n v="1"/>
    <x v="351"/>
    <x v="5"/>
    <x v="7"/>
    <s v="118 min"/>
    <n v="118"/>
    <n v="118"/>
    <n v="339.84931520551908"/>
    <s v=""/>
    <s v="Children &amp; Family Movies, Comedies"/>
    <x v="0"/>
    <s v="Children &amp; Family Movies, Comedies"/>
    <n v="2"/>
  </r>
  <r>
    <n v="7171"/>
    <x v="4854"/>
    <x v="0"/>
    <x v="4852"/>
    <s v="James Mangold"/>
    <s v="Meg Ryan, Hugh Jackman, Liev Schreiber, Breckin Meyer, Natasha Lyonne, Bradley Whitford, Paxton Whitehead, Spalding Gray, Josh Stamberg, Matthew Sussman"/>
    <n v="10"/>
    <x v="0"/>
    <s v="United States"/>
    <n v="1"/>
    <x v="165"/>
    <x v="22"/>
    <x v="2"/>
    <s v="118 min"/>
    <n v="118"/>
    <n v="118"/>
    <n v="339.84931520551908"/>
    <s v=""/>
    <s v="Comedies, Romantic Movies"/>
    <x v="4"/>
    <s v="Comedies, Romantic Movies"/>
    <n v="2"/>
  </r>
  <r>
    <n v="7331"/>
    <x v="4855"/>
    <x v="0"/>
    <x v="4853"/>
    <s v="Michael Anderson"/>
    <s v="Michael York, Richard Jordan, Farrah Fawcett, Jenny Agutter, Peter Ustinov, Roscoe Lee Browne, Randolph Roberts, Gary Morgan, Greg Lewis"/>
    <n v="9"/>
    <x v="0"/>
    <s v="United States"/>
    <n v="1"/>
    <x v="55"/>
    <x v="59"/>
    <x v="7"/>
    <s v="118 min"/>
    <n v="118"/>
    <n v="118"/>
    <n v="339.84931520551908"/>
    <s v=""/>
    <s v="Action &amp; Adventure, Classic Movies, Cult Movies"/>
    <x v="1"/>
    <s v="Action &amp; Adventure, Classic Movies, Cult Movies"/>
    <n v="3"/>
  </r>
  <r>
    <n v="7367"/>
    <x v="4856"/>
    <x v="0"/>
    <x v="4854"/>
    <s v="Debaloy Dey"/>
    <s v="Swara Bhaskar, Bhanu Uday, Murli Sharma, Deep Raj Rana, Reema Debnath, Hemant Pandey, Saurabh Dubey, Sakha Kalyani"/>
    <n v="8"/>
    <x v="17"/>
    <s v="India"/>
    <n v="1"/>
    <x v="752"/>
    <x v="0"/>
    <x v="5"/>
    <s v="118 min"/>
    <n v="118"/>
    <n v="118"/>
    <n v="339.84931520551908"/>
    <s v=""/>
    <s v="Horror Movies, International Movies"/>
    <x v="9"/>
    <s v="Horror Movies, International Movies"/>
    <n v="2"/>
  </r>
  <r>
    <n v="7441"/>
    <x v="4857"/>
    <x v="0"/>
    <x v="4855"/>
    <s v="Shin-yeon Won"/>
    <s v="Kyung-gu Seol, Nam-gil Kim, Seol-hyun Kim, Dal-su Oh, Seok-jeong Hwang, In-Gum Jung, Ki-jun Shin, Jin-young Jang, Rina Shin, Hye-yoon Kim"/>
    <n v="10"/>
    <x v="28"/>
    <s v="South Korea"/>
    <n v="1"/>
    <x v="847"/>
    <x v="3"/>
    <x v="5"/>
    <s v="118 min"/>
    <n v="118"/>
    <n v="118"/>
    <n v="339.84931520551908"/>
    <s v=""/>
    <s v="Dramas, International Movies, Thrillers"/>
    <x v="2"/>
    <s v="Dramas, International Movies, Thrillers"/>
    <n v="3"/>
  </r>
  <r>
    <n v="7586"/>
    <x v="4858"/>
    <x v="0"/>
    <x v="4856"/>
    <s v="Dan Gilroy"/>
    <s v="Jake Gyllenhaal, Rene Russo, Riz Ahmed, Bill Paxton, Kevin Rahm, Michael Hyatt, Ann Cusack, Marco Rodriguez, Michael Papajohn, Kent Shocknek, James Huang"/>
    <n v="11"/>
    <x v="0"/>
    <s v="United States"/>
    <n v="1"/>
    <x v="1389"/>
    <x v="0"/>
    <x v="12"/>
    <s v="118 min"/>
    <n v="118"/>
    <n v="118"/>
    <n v="339.84931520551908"/>
    <s v=""/>
    <s v="Dramas, Independent Movies, Thrillers"/>
    <x v="2"/>
    <s v="Dramas, Independent Movies, Thrillers"/>
    <n v="3"/>
  </r>
  <r>
    <n v="7737"/>
    <x v="4859"/>
    <x v="0"/>
    <x v="4857"/>
    <s v="Ajay Bhuyan, Kunal Kohli"/>
    <s v="Kunal Kohli, Jennifer Winget, Sumona Chakravarti, Sushmita Mukherjee, Kanwaljit Singh, Dalip Tahil, Rajit Kapoor"/>
    <n v="7"/>
    <x v="17"/>
    <s v="India"/>
    <n v="1"/>
    <x v="840"/>
    <x v="4"/>
    <x v="1"/>
    <s v="118 min"/>
    <n v="118"/>
    <n v="118"/>
    <n v="339.84931520551908"/>
    <s v=""/>
    <s v="International Movies, Romantic Movies"/>
    <x v="7"/>
    <s v="International Movies, Romantic Movies"/>
    <n v="2"/>
  </r>
  <r>
    <n v="7862"/>
    <x v="4860"/>
    <x v="0"/>
    <x v="4858"/>
    <s v="Vijay Jayapal"/>
    <s v="Chetan, Lakshmi Priyaa Chandramouli, Anantharam Karthik, Arpita Banerjee"/>
    <n v="4"/>
    <x v="17"/>
    <s v="India"/>
    <n v="1"/>
    <x v="219"/>
    <x v="9"/>
    <x v="11"/>
    <s v="118 min"/>
    <n v="118"/>
    <n v="118"/>
    <n v="339.84931520551908"/>
    <s v=""/>
    <s v="Dramas, International Movies"/>
    <x v="2"/>
    <s v="Dramas, International Movies"/>
    <n v="2"/>
  </r>
  <r>
    <n v="7890"/>
    <x v="4861"/>
    <x v="0"/>
    <x v="4859"/>
    <s v="Lenny Abrahamson"/>
    <s v="Brie Larson, Jacob Tremblay, Joan Allen, Sean Bridgers, Tom McCamus, William H. Macy, Cas Anvar, Amanda Brugel, Wendy Crewson, Sandy McMaster"/>
    <n v="10"/>
    <x v="19"/>
    <s v="Ireland, Canada, United Kingdom, United States"/>
    <n v="4"/>
    <x v="754"/>
    <x v="4"/>
    <x v="12"/>
    <s v="118 min"/>
    <n v="118"/>
    <n v="118"/>
    <n v="339.84931520551908"/>
    <s v=""/>
    <s v="Dramas, Independent Movies"/>
    <x v="2"/>
    <s v="Dramas, Independent Movies"/>
    <n v="2"/>
  </r>
  <r>
    <n v="7914"/>
    <x v="4862"/>
    <x v="0"/>
    <x v="4860"/>
    <s v="Raman Kumar"/>
    <s v="Deepti Naval, Farooq Shaikh, Satish Shah, Iftekhar, A.K. Hangal, Neena Gupta, Avtar Gill, Javed Khan"/>
    <n v="8"/>
    <x v="17"/>
    <s v="India"/>
    <n v="1"/>
    <x v="767"/>
    <x v="44"/>
    <x v="1"/>
    <s v="118 min"/>
    <n v="118"/>
    <n v="118"/>
    <n v="339.84931520551908"/>
    <s v=""/>
    <s v="Dramas, Independent Movies, International Movies"/>
    <x v="2"/>
    <s v="Dramas, Independent Movies, International Movies"/>
    <n v="3"/>
  </r>
  <r>
    <n v="7922"/>
    <x v="4863"/>
    <x v="0"/>
    <x v="4861"/>
    <s v="Pratim D. Gupta"/>
    <s v="Anjan Dutt, Swastika Mukherjee, Ritwick Chakraborty, Parno Mittra, Bikram Chatterjee, Sohag Sen, Sumanta Mukherjee, Arun Mukhopadhyay"/>
    <n v="8"/>
    <x v="17"/>
    <s v="India"/>
    <n v="1"/>
    <x v="224"/>
    <x v="9"/>
    <x v="5"/>
    <s v="118 min"/>
    <n v="118"/>
    <n v="118"/>
    <n v="339.84931520551908"/>
    <s v=""/>
    <s v="Dramas, International Movies"/>
    <x v="2"/>
    <s v="Dramas, International Movies"/>
    <n v="2"/>
  </r>
  <r>
    <n v="8218"/>
    <x v="4864"/>
    <x v="0"/>
    <x v="4862"/>
    <s v="Albert Hughes, Allen Hughes"/>
    <s v="Denzel Washington, Gary Oldman, Mila Kunis, Ray Stevenson, Jennifer Beals, Evan Jones, Joe Pingue, Frances de la Tour, Michael Gambon, Tom Waits"/>
    <n v="10"/>
    <x v="0"/>
    <s v="United States"/>
    <n v="1"/>
    <x v="78"/>
    <x v="10"/>
    <x v="12"/>
    <s v="118 min"/>
    <n v="118"/>
    <n v="118"/>
    <n v="339.84931520551908"/>
    <s v=""/>
    <s v="Action &amp; Adventure, Sci-Fi &amp; Fantasy"/>
    <x v="1"/>
    <s v="Action &amp; Adventure, Sci-Fi &amp; Fantasy"/>
    <n v="2"/>
  </r>
  <r>
    <n v="8361"/>
    <x v="4865"/>
    <x v="0"/>
    <x v="4863"/>
    <s v="Brad Bird"/>
    <s v="Craig T. Nelson, Holly Hunter, Samuel L. Jackson, Sarah Vowell, Huck Milner, Catherine Keener, Bob Odenkirk, Sophia Bush, Brad Bird, John Ratzenberger"/>
    <n v="10"/>
    <x v="0"/>
    <s v="United States"/>
    <n v="1"/>
    <x v="249"/>
    <x v="5"/>
    <x v="7"/>
    <s v="118 min"/>
    <n v="118"/>
    <n v="118"/>
    <n v="339.84931520551908"/>
    <s v=""/>
    <s v="Children &amp; Family Movies, Comedies"/>
    <x v="0"/>
    <s v="Children &amp; Family Movies, Comedies"/>
    <n v="2"/>
  </r>
  <r>
    <n v="8378"/>
    <x v="4866"/>
    <x v="0"/>
    <x v="4864"/>
    <s v="Tom Hooper"/>
    <s v="Colin Firth, Geoffrey Rush, Helena Bonham Carter, Guy Pearce, Timothy Spall, Derek Jacobi, Jennifer Ehle, Anthony Andrews, Claire Bloom, Eve Best, Michael Gambon"/>
    <n v="11"/>
    <x v="6"/>
    <s v="United Kingdom, United States, Australia"/>
    <n v="3"/>
    <x v="1446"/>
    <x v="10"/>
    <x v="12"/>
    <s v="118 min"/>
    <n v="118"/>
    <n v="118"/>
    <n v="339.84931520551908"/>
    <s v=""/>
    <s v="Dramas, International Movies"/>
    <x v="2"/>
    <s v="Dramas, International Movies"/>
    <n v="2"/>
  </r>
  <r>
    <n v="8392"/>
    <x v="4867"/>
    <x v="0"/>
    <x v="4865"/>
    <s v="Manish Jha"/>
    <s v="Arshad Warsi, Aditi Rao Hydari, Kayoze Irani, Boman Irani"/>
    <n v="4"/>
    <x v="17"/>
    <s v="India"/>
    <n v="1"/>
    <x v="231"/>
    <x v="9"/>
    <x v="1"/>
    <s v="118 min"/>
    <n v="118"/>
    <n v="118"/>
    <n v="339.84931520551908"/>
    <s v=""/>
    <s v="Comedies, Dramas, International Movies"/>
    <x v="4"/>
    <s v="Comedies, Dramas, International Movies"/>
    <n v="3"/>
  </r>
  <r>
    <n v="8457"/>
    <x v="4868"/>
    <x v="0"/>
    <x v="4866"/>
    <s v="Bryan Buckley"/>
    <s v="Evan Peters, Barkhad Abdi, Melanie Griffith, Al Pacino, Philip Ettinger, Sabrina Hassan Abdulle, Kiana Madani, Abdi Sidow Farah, Mohamed Barre, Armaan Haggio"/>
    <n v="10"/>
    <x v="73"/>
    <s v="Somalia, Kenya, Sudan, South Africa, United States"/>
    <n v="5"/>
    <x v="144"/>
    <x v="3"/>
    <x v="12"/>
    <s v="118 min"/>
    <n v="118"/>
    <n v="118"/>
    <n v="339.84931520551908"/>
    <s v=""/>
    <s v="Dramas"/>
    <x v="2"/>
    <s v="Dramas"/>
    <n v="1"/>
  </r>
  <r>
    <n v="8614"/>
    <x v="4869"/>
    <x v="0"/>
    <x v="4867"/>
    <s v="Sang-ho Yeon"/>
    <s v="Gong Yoo, Yu-mi Jung, Dong-seok Ma, Soo-an Kim, Woo Shik Choi, Sohee, Eui-sung Kim"/>
    <n v="7"/>
    <x v="28"/>
    <s v="South Korea"/>
    <n v="1"/>
    <x v="1188"/>
    <x v="9"/>
    <x v="5"/>
    <s v="118 min"/>
    <n v="118"/>
    <n v="118"/>
    <n v="339.84931520551908"/>
    <s v=""/>
    <s v="Action &amp; Adventure, Horror Movies, International Movies"/>
    <x v="1"/>
    <s v="Action &amp; Adventure, Horror Movies, International Movies"/>
    <n v="3"/>
  </r>
  <r>
    <n v="113"/>
    <x v="4870"/>
    <x v="0"/>
    <x v="4868"/>
    <s v="Sara Colangelo"/>
    <s v="Michael Keaton, Stanley Tucci, Amy Ryan, Shunori Ramanathan, Ato Blankson-Wood, Tate Donovan, Laura Benanti, Chris Tardio"/>
    <n v="8"/>
    <x v="2"/>
    <m/>
    <n v="0"/>
    <x v="1447"/>
    <x v="6"/>
    <x v="2"/>
    <s v="119 min"/>
    <n v="119"/>
    <n v="119"/>
    <n v="377.71932009868493"/>
    <s v=""/>
    <s v="Dramas"/>
    <x v="2"/>
    <s v="Dramas"/>
    <n v="1"/>
  </r>
  <r>
    <n v="116"/>
    <x v="4871"/>
    <x v="0"/>
    <x v="4869"/>
    <s v="Jane Campion"/>
    <s v="Abbie Cornish, Ben Whishaw, Paul Schneider, Kerry Fox, Edie Martin, Thomas Brodie-Sangster, Claudie Blakley, Gerard Monaco, Antonia Campbell-Hughes, Samuel Roukin"/>
    <n v="10"/>
    <x v="6"/>
    <s v="United Kingdom, Australia, France"/>
    <n v="3"/>
    <x v="1085"/>
    <x v="16"/>
    <x v="7"/>
    <s v="119 min"/>
    <n v="119"/>
    <n v="119"/>
    <n v="377.71932009868493"/>
    <s v=""/>
    <s v="Dramas, Romantic Movies"/>
    <x v="2"/>
    <s v="Dramas, Romantic Movies"/>
    <n v="2"/>
  </r>
  <r>
    <n v="208"/>
    <x v="4872"/>
    <x v="0"/>
    <x v="4870"/>
    <s v="Apoorva Lakhia"/>
    <s v="Vivek Oberoi, Zayed Khan, Shriya Saran, Nikitin Dheer, Shabbir Ahluwalia, Sunil Shetty, Shweta Bhardwaj"/>
    <n v="7"/>
    <x v="17"/>
    <s v="India"/>
    <n v="1"/>
    <x v="1008"/>
    <x v="13"/>
    <x v="1"/>
    <s v="119 min"/>
    <n v="119"/>
    <n v="119"/>
    <n v="377.71932009868493"/>
    <s v=""/>
    <s v="Action &amp; Adventure, International Movies, Music &amp; Musicals"/>
    <x v="1"/>
    <s v="Action &amp; Adventure, International Movies, Music &amp; Musicals"/>
    <n v="3"/>
  </r>
  <r>
    <n v="656"/>
    <x v="4873"/>
    <x v="0"/>
    <x v="4871"/>
    <s v="Cristina Jacob"/>
    <s v="Maia Morgenstern, Olimpia Melinte, Crina Semciuc, Flavia Hojda, Maria Dinulescu, Alex CƒÉlin, Vlad Logigan, Sali Levent, Silvia Busuioc, Mihaela Mihut"/>
    <n v="10"/>
    <x v="65"/>
    <s v="Romania"/>
    <n v="1"/>
    <x v="1342"/>
    <x v="9"/>
    <x v="5"/>
    <s v="119 min"/>
    <n v="119"/>
    <n v="119"/>
    <n v="377.71932009868493"/>
    <s v=""/>
    <s v="Comedies, Dramas, International Movies"/>
    <x v="4"/>
    <s v="Comedies, Dramas, International Movies"/>
    <n v="3"/>
  </r>
  <r>
    <n v="689"/>
    <x v="4874"/>
    <x v="0"/>
    <x v="4872"/>
    <s v="Kayode Kasum"/>
    <s v="Nancy Isime, Jide Kene Achufusi, Sharon Ooja, Mawuli Gavor, Venita Akpofure, Koye Kekere Ekun, Elvina Ibru, Uzor Arukwe, Toyin Abraham"/>
    <n v="9"/>
    <x v="9"/>
    <s v="Nigeria"/>
    <n v="1"/>
    <x v="1401"/>
    <x v="1"/>
    <x v="1"/>
    <s v="119 min"/>
    <n v="119"/>
    <n v="119"/>
    <n v="377.71932009868493"/>
    <s v=""/>
    <s v="Comedies, International Movies, Romantic Movies"/>
    <x v="4"/>
    <s v="Comedies, International Movies, Romantic Movies"/>
    <n v="3"/>
  </r>
  <r>
    <n v="712"/>
    <x v="4875"/>
    <x v="0"/>
    <x v="4873"/>
    <s v="Peter Chelsom"/>
    <s v="Marco D'Amore, Maya Sansa, Silvio Muccino, Valeria Bilello, Ludovica Martino, Giulio Pranno, Tommaso Ragno, Beatrice Grann√≤, Antonio Zavatteri, Anna Della Rosa, Fabrizio Bentivoglio"/>
    <n v="11"/>
    <x v="24"/>
    <s v="Italy"/>
    <n v="1"/>
    <x v="892"/>
    <x v="6"/>
    <x v="5"/>
    <s v="119 min"/>
    <n v="119"/>
    <n v="119"/>
    <n v="377.71932009868493"/>
    <s v=""/>
    <s v="Dramas, International Movies, Thrillers"/>
    <x v="2"/>
    <s v="Dramas, International Movies, Thrillers"/>
    <n v="3"/>
  </r>
  <r>
    <n v="900"/>
    <x v="4876"/>
    <x v="0"/>
    <x v="4874"/>
    <s v="Ramon T√©rmens"/>
    <s v="Daniel Faraldo, Isak F√©rriz, Yolanda Sey, Raquel Cam√≥n, Adeline Flaun, Klaudia Dudov√°, Boris Ruiz, √Ängels Bassas, Ahmad Alhamsho, Abdel Aziz El Mountassir"/>
    <n v="10"/>
    <x v="14"/>
    <s v="Spain"/>
    <n v="1"/>
    <x v="1448"/>
    <x v="1"/>
    <x v="5"/>
    <s v="119 min"/>
    <n v="119"/>
    <n v="119"/>
    <n v="377.71932009868493"/>
    <s v=""/>
    <s v="Dramas, International Movies"/>
    <x v="2"/>
    <s v="Dramas, International Movies"/>
    <n v="2"/>
  </r>
  <r>
    <n v="1028"/>
    <x v="4877"/>
    <x v="0"/>
    <x v="4875"/>
    <s v="Guillermo del Toro"/>
    <s v="Mia Wasikowska, Jessica Chastain, Tom Hiddleston, Charlie Hunnam, Jim Beaver, Burn Gorman, Leslie Hope, Doug Jones, Jonathan Hyde, Bruce Gray"/>
    <n v="10"/>
    <x v="8"/>
    <s v="Canada, United States, Mexico"/>
    <n v="3"/>
    <x v="124"/>
    <x v="4"/>
    <x v="12"/>
    <s v="119 min"/>
    <n v="119"/>
    <n v="119"/>
    <n v="377.71932009868493"/>
    <s v=""/>
    <s v="Horror Movies, Romantic Movies, Sci-Fi &amp; Fantasy"/>
    <x v="9"/>
    <s v="Horror Movies, Romantic Movies, Sci-Fi &amp; Fantasy"/>
    <n v="3"/>
  </r>
  <r>
    <n v="1240"/>
    <x v="4878"/>
    <x v="0"/>
    <x v="4876"/>
    <s v="Taylor Hackford"/>
    <s v="Jason Statham, Jennifer Lopez, Michael Chiklis, Wendell Pierce, Clifton Collins Jr., Bobby Cannavale, Patti LuPone, Carlos Carrasco, Micah Hauptman, Emma Booth, Nick Nolte"/>
    <n v="11"/>
    <x v="0"/>
    <s v="United States"/>
    <n v="1"/>
    <x v="1434"/>
    <x v="8"/>
    <x v="12"/>
    <s v="119 min"/>
    <n v="119"/>
    <n v="119"/>
    <n v="377.71932009868493"/>
    <s v=""/>
    <s v="Action &amp; Adventure"/>
    <x v="1"/>
    <s v="Action &amp; Adventure"/>
    <n v="1"/>
  </r>
  <r>
    <n v="1260"/>
    <x v="4879"/>
    <x v="0"/>
    <x v="4877"/>
    <s v="Matt Ross"/>
    <s v="Viggo Mortensen, Frank Langella, George MacKay, Samantha Isler, Annalise Basso, Nicholas Hamilton, Shree Crooks, Charlie Shotwell, Ann Dowd, Erin Moriarty, Missi Pyle, Kathryn Hahn, Steve Zahn"/>
    <n v="13"/>
    <x v="0"/>
    <s v="United States"/>
    <n v="1"/>
    <x v="119"/>
    <x v="9"/>
    <x v="12"/>
    <s v="119 min"/>
    <n v="119"/>
    <n v="119"/>
    <n v="377.71932009868493"/>
    <s v=""/>
    <s v="Comedies, Dramas, Independent Movies"/>
    <x v="4"/>
    <s v="Comedies, Dramas, Independent Movies"/>
    <n v="3"/>
  </r>
  <r>
    <n v="1274"/>
    <x v="4880"/>
    <x v="0"/>
    <x v="4878"/>
    <s v="Shunsuke Kariyama"/>
    <s v="Ryo Yoshizawa, Hana Sugisaki, Amane Okayama, Honoka Matsumoto, Hiroya Shimizu, Nana Mori, Mizuki Kayashima, Ken Mitsuishi, Tasuku Emoto"/>
    <n v="9"/>
    <x v="1"/>
    <s v="Japan"/>
    <n v="1"/>
    <x v="729"/>
    <x v="1"/>
    <x v="1"/>
    <s v="119 min"/>
    <n v="119"/>
    <n v="119"/>
    <n v="377.71932009868493"/>
    <s v=""/>
    <s v="International Movies, Thrillers"/>
    <x v="7"/>
    <s v="International Movies, Thrillers"/>
    <n v="2"/>
  </r>
  <r>
    <n v="1324"/>
    <x v="4881"/>
    <x v="0"/>
    <x v="4879"/>
    <s v="Monty Tiwa"/>
    <s v="Reza Rahadian, Acha Septriasa, Baim Wong, Beby Tsabina, Dian Nitami, Uli Herdinansyah, Natasha Rizki, Eriska Rein, Landung Simatupang, August Melasz, Chantiq Schagerl, Cut Ashifa, Aida Cabiyeva, Murad Ismayil, Nadya Arina, Augie Fantinus, Angelia Livie, Ernanto Kusumo"/>
    <n v="18"/>
    <x v="43"/>
    <s v="Indonesia"/>
    <n v="1"/>
    <x v="789"/>
    <x v="1"/>
    <x v="1"/>
    <s v="119 min"/>
    <n v="119"/>
    <n v="119"/>
    <n v="377.71932009868493"/>
    <s v=""/>
    <s v="Dramas, International Movies, Romantic Movies"/>
    <x v="2"/>
    <s v="Dramas, International Movies, Romantic Movies"/>
    <n v="3"/>
  </r>
  <r>
    <n v="1500"/>
    <x v="4882"/>
    <x v="0"/>
    <x v="4880"/>
    <s v="George Clooney"/>
    <s v="George Clooney, Felicity Jones, Kyle Chandler, Demi√°n Bichir, David Oyelowo, Tiffany Boone, Caoilinn Springall, Sophie Rundle, Ethan Peck"/>
    <n v="9"/>
    <x v="0"/>
    <s v="United States"/>
    <n v="1"/>
    <x v="761"/>
    <x v="1"/>
    <x v="2"/>
    <s v="119 min"/>
    <n v="119"/>
    <n v="119"/>
    <n v="377.71932009868493"/>
    <s v=""/>
    <s v="Dramas"/>
    <x v="2"/>
    <s v="Dramas"/>
    <n v="1"/>
  </r>
  <r>
    <n v="1572"/>
    <x v="4883"/>
    <x v="0"/>
    <x v="4881"/>
    <s v="Sydney Sibilia"/>
    <s v="Elio Germano, Matilda De Angelis, Tom Wlaschiha, Luca Zingaretti, Fabrizio Bentivoglio, Leonardo Lidi, Fran√ßois Cluzet"/>
    <n v="7"/>
    <x v="24"/>
    <s v="Italy"/>
    <n v="1"/>
    <x v="1344"/>
    <x v="1"/>
    <x v="1"/>
    <s v="119 min"/>
    <n v="119"/>
    <n v="119"/>
    <n v="377.71932009868493"/>
    <s v=""/>
    <s v="Comedies, Dramas, International Movies"/>
    <x v="4"/>
    <s v="Comedies, Dramas, International Movies"/>
    <n v="3"/>
  </r>
  <r>
    <n v="2139"/>
    <x v="4884"/>
    <x v="0"/>
    <x v="4882"/>
    <s v="Antonio Campos"/>
    <s v="Rebecca Hall, Michael C. Hall, Tracy Letts, Maria Dizzia, J. Smith-Cameron, Timothy Simons, Kim Shaw, John Cullum, Morgan Spector, Jayson Warner Smith"/>
    <n v="10"/>
    <x v="6"/>
    <s v="United Kingdom, United States"/>
    <n v="2"/>
    <x v="815"/>
    <x v="9"/>
    <x v="12"/>
    <s v="119 min"/>
    <n v="119"/>
    <n v="119"/>
    <n v="377.71932009868493"/>
    <s v=""/>
    <s v="Dramas, Independent Movies"/>
    <x v="2"/>
    <s v="Dramas, Independent Movies"/>
    <n v="2"/>
  </r>
  <r>
    <n v="2673"/>
    <x v="4885"/>
    <x v="0"/>
    <x v="4883"/>
    <s v="Greg Barker"/>
    <s v="Wagner Moura, Ana de Armas, Br√≠an F. O'Byrne, Clemens Schick, Bradley Whitford"/>
    <n v="5"/>
    <x v="0"/>
    <s v="United States"/>
    <n v="1"/>
    <x v="656"/>
    <x v="1"/>
    <x v="12"/>
    <s v="119 min"/>
    <n v="119"/>
    <n v="119"/>
    <n v="377.71932009868493"/>
    <s v=""/>
    <s v="Dramas, Independent Movies"/>
    <x v="2"/>
    <s v="Dramas, Independent Movies"/>
    <n v="2"/>
  </r>
  <r>
    <n v="2679"/>
    <x v="4886"/>
    <x v="0"/>
    <x v="4884"/>
    <s v="Jon M. Chu"/>
    <s v="Aubrey Peeples, Stefanie Scott, Hayley Kiyoko, Aurora Perrineau, Juliette Lewis, Molly Ringwald, Ryan Guzman, Nathan Moore, Barnaby Carpenter, Nicholas Braun"/>
    <n v="10"/>
    <x v="0"/>
    <s v="United States"/>
    <n v="1"/>
    <x v="347"/>
    <x v="4"/>
    <x v="7"/>
    <s v="119 min"/>
    <n v="119"/>
    <n v="119"/>
    <n v="377.71932009868493"/>
    <s v=""/>
    <s v="Children &amp; Family Movies, Dramas, Music &amp; Musicals"/>
    <x v="0"/>
    <s v="Children &amp; Family Movies, Dramas, Music &amp; Musicals"/>
    <n v="3"/>
  </r>
  <r>
    <n v="2853"/>
    <x v="4887"/>
    <x v="0"/>
    <x v="4885"/>
    <s v="Madonna"/>
    <s v="Abbie Cornish, Andrea Riseborough, James D'Arcy, Oscar Isaac, Richard Coyle, David Harbour, James Fox, Judy Parfitt, Haluk Bilginer, Geoffrey Palmer, Natalie Dormer"/>
    <n v="11"/>
    <x v="6"/>
    <s v="United Kingdom"/>
    <n v="1"/>
    <x v="311"/>
    <x v="12"/>
    <x v="12"/>
    <s v="119 min"/>
    <n v="119"/>
    <n v="119"/>
    <n v="377.71932009868493"/>
    <s v=""/>
    <s v="Dramas, Romantic Movies"/>
    <x v="2"/>
    <s v="Dramas, Romantic Movies"/>
    <n v="2"/>
  </r>
  <r>
    <n v="3039"/>
    <x v="4888"/>
    <x v="0"/>
    <x v="4886"/>
    <s v="Tom Green"/>
    <s v="Johnny Harris, Sam Keeley, Joe Dempsie, Kyle Soller, Nicholas Pinnock, Parker Sawyers, Philip Arditti, Sofia Boutella"/>
    <n v="8"/>
    <x v="6"/>
    <s v="United Kingdom"/>
    <n v="1"/>
    <x v="778"/>
    <x v="0"/>
    <x v="12"/>
    <s v="119 min"/>
    <n v="119"/>
    <n v="119"/>
    <n v="377.71932009868493"/>
    <s v=""/>
    <s v="Action &amp; Adventure, Dramas, Independent Movies"/>
    <x v="1"/>
    <s v="Action &amp; Adventure, Dramas, Independent Movies"/>
    <n v="3"/>
  </r>
  <r>
    <n v="3069"/>
    <x v="4889"/>
    <x v="0"/>
    <x v="4887"/>
    <s v="Guillermo del Toro"/>
    <s v="Ivana Baquero, Sergi L√≥pez, Maribel Verd√∫, Doug Jones, Ariadna Gil, √Ålex Angulo, Manolo Solo, C√©sar Vea, Roger Casamajor, Sergi Lopez"/>
    <n v="10"/>
    <x v="15"/>
    <s v="Mexico, Spain"/>
    <n v="2"/>
    <x v="165"/>
    <x v="24"/>
    <x v="12"/>
    <s v="119 min"/>
    <n v="119"/>
    <n v="119"/>
    <n v="377.71932009868493"/>
    <s v=""/>
    <s v="Dramas, International Movies, Sci-Fi &amp; Fantasy"/>
    <x v="2"/>
    <s v="Dramas, International Movies, Sci-Fi &amp; Fantasy"/>
    <n v="3"/>
  </r>
  <r>
    <n v="3140"/>
    <x v="4890"/>
    <x v="0"/>
    <x v="4888"/>
    <s v="Reema Kagti"/>
    <s v="Shabana Azmi, Boman Irani, Abhay Deol, Minissha Lamba, Kay Kay Menon, Raima Sen, Sandhya Mridul, Vikram Chatwal, Ameesha Patel, Karan Khanna, Diya Mirza, Ranvir Shorey"/>
    <n v="12"/>
    <x v="17"/>
    <s v="India"/>
    <n v="1"/>
    <x v="305"/>
    <x v="37"/>
    <x v="1"/>
    <s v="119 min"/>
    <n v="119"/>
    <n v="119"/>
    <n v="377.71932009868493"/>
    <s v=""/>
    <s v="Comedies, Dramas, International Movies"/>
    <x v="4"/>
    <s v="Comedies, Dramas, International Movies"/>
    <n v="3"/>
  </r>
  <r>
    <n v="3245"/>
    <x v="4891"/>
    <x v="0"/>
    <x v="4889"/>
    <s v="Nate Adams, Adam Carolla"/>
    <s v="Carroll Shelby"/>
    <n v="1"/>
    <x v="0"/>
    <s v="United States"/>
    <n v="1"/>
    <x v="247"/>
    <x v="2"/>
    <x v="5"/>
    <s v="119 min"/>
    <n v="119"/>
    <n v="119"/>
    <n v="377.71932009868493"/>
    <s v=""/>
    <s v="Documentaries, Sports Movies"/>
    <x v="3"/>
    <s v="Documentaries, Sports Movies"/>
    <n v="2"/>
  </r>
  <r>
    <n v="3335"/>
    <x v="4892"/>
    <x v="0"/>
    <x v="4890"/>
    <s v="Tarun Mansukhani"/>
    <s v="Jacqueline Fernandez, Sushant Singh Rajput, Boman Irani, Pankaj Tripathi, Vikramjeet Virk, Sapna Pabbi, Vibha Chhibber, Kaustubh Kumar"/>
    <n v="8"/>
    <x v="17"/>
    <s v="India"/>
    <n v="1"/>
    <x v="55"/>
    <x v="2"/>
    <x v="1"/>
    <s v="119 min"/>
    <n v="119"/>
    <n v="119"/>
    <n v="377.71932009868493"/>
    <s v=""/>
    <s v="Action &amp; Adventure, International Movies"/>
    <x v="1"/>
    <s v="Action &amp; Adventure, International Movies"/>
    <n v="2"/>
  </r>
  <r>
    <n v="3594"/>
    <x v="4893"/>
    <x v="0"/>
    <x v="4891"/>
    <s v="Manu Ashokan"/>
    <s v="Parvathy, Asif Ali, Tovino Thomas, Siddique, Pratap Pothan, Samyuktha Menon, Anarkali Marikar, Prem Prakash"/>
    <n v="8"/>
    <x v="17"/>
    <s v="India"/>
    <n v="1"/>
    <x v="1449"/>
    <x v="2"/>
    <x v="1"/>
    <s v="119 min"/>
    <n v="119"/>
    <n v="119"/>
    <n v="377.71932009868493"/>
    <s v=""/>
    <s v="Dramas, International Movies"/>
    <x v="2"/>
    <s v="Dramas, International Movies"/>
    <n v="2"/>
  </r>
  <r>
    <n v="3764"/>
    <x v="4894"/>
    <x v="0"/>
    <x v="4892"/>
    <s v="Isabel Coixet"/>
    <s v="Natalia de Molina, Greta Fern√°ndez, Sara Casasnovas, Tamar Novas, Kelly Lua, Manuel Lourenzo, Jorge Suquet, Ana Santos, Mariana Carballal, Roberto Leal, Luisa Merelas, Amparo Moreno, Llu√≠s Homar, Manolo Solo, Mar√≠a Pujalte, Francesc Orella"/>
    <n v="16"/>
    <x v="14"/>
    <s v="Spain"/>
    <n v="1"/>
    <x v="480"/>
    <x v="2"/>
    <x v="5"/>
    <s v="119 min"/>
    <n v="119"/>
    <n v="119"/>
    <n v="377.71932009868493"/>
    <s v=""/>
    <s v="Dramas, International Movies, LGBTQ Movies"/>
    <x v="2"/>
    <s v="Dramas, International Movies, LGBTQ Movies"/>
    <n v="3"/>
  </r>
  <r>
    <n v="3870"/>
    <x v="4895"/>
    <x v="0"/>
    <x v="4893"/>
    <s v="Antoine Fuqua"/>
    <s v="Gerard Butler, Aaron Eckhart, Morgan Freeman, Finley Jacobsen, Dylan McDermott, Rick Yune, Angela Bassett, Melissa Leo, Radha Mitchell, Cole Hauser, Ashley Judd, Robert Forster"/>
    <n v="12"/>
    <x v="0"/>
    <s v="United States"/>
    <n v="1"/>
    <x v="624"/>
    <x v="8"/>
    <x v="12"/>
    <s v="119 min"/>
    <n v="119"/>
    <n v="119"/>
    <n v="377.71932009868493"/>
    <s v=""/>
    <s v="Action &amp; Adventure"/>
    <x v="1"/>
    <s v="Action &amp; Adventure"/>
    <n v="1"/>
  </r>
  <r>
    <n v="3886"/>
    <x v="4896"/>
    <x v="0"/>
    <x v="4894"/>
    <s v="Dar Gai"/>
    <s v="Zoya Hussain, Suhasini Mulay, Jim Sarbh, Aarya Dave, Anjum Rajabali, M.K. Raina"/>
    <n v="6"/>
    <x v="17"/>
    <s v="India"/>
    <n v="1"/>
    <x v="1397"/>
    <x v="5"/>
    <x v="5"/>
    <s v="119 min"/>
    <n v="119"/>
    <n v="119"/>
    <n v="377.71932009868493"/>
    <s v=""/>
    <s v="Dramas, Independent Movies, International Movies"/>
    <x v="2"/>
    <s v="Dramas, Independent Movies, International Movies"/>
    <n v="3"/>
  </r>
  <r>
    <n v="3917"/>
    <x v="4897"/>
    <x v="0"/>
    <x v="4895"/>
    <s v="Soukarya Ghosal"/>
    <s v="Mahabrata Basu, Anumegha Banerjee, Koushik Sen, Sreelekha Mitra, Shantilal Mukherjee, Iqbal Sultan, Daminee Basu, Subhajit Das"/>
    <n v="8"/>
    <x v="17"/>
    <s v="India"/>
    <n v="1"/>
    <x v="697"/>
    <x v="5"/>
    <x v="1"/>
    <s v="119 min"/>
    <n v="119"/>
    <n v="119"/>
    <n v="377.71932009868493"/>
    <s v=""/>
    <s v="Dramas, International Movies, Sci-Fi &amp; Fantasy"/>
    <x v="2"/>
    <s v="Dramas, International Movies, Sci-Fi &amp; Fantasy"/>
    <n v="3"/>
  </r>
  <r>
    <n v="4070"/>
    <x v="4898"/>
    <x v="0"/>
    <x v="4896"/>
    <s v="Wenn V. Deramas"/>
    <s v="Vice Ganda, Coco Martin, James Reid, Nadine Lustre, Karla Estrada, Ryan Bang, Badjie Mortiz, Alonzo Muhlach, Marco Masa, Lassy Marquez, MC Calaquian"/>
    <n v="11"/>
    <x v="48"/>
    <s v="Philippines"/>
    <n v="1"/>
    <x v="1291"/>
    <x v="4"/>
    <x v="1"/>
    <s v="119 min"/>
    <n v="119"/>
    <n v="119"/>
    <n v="377.71932009868493"/>
    <s v=""/>
    <s v="Action &amp; Adventure, Comedies, International Movies"/>
    <x v="1"/>
    <s v="Action &amp; Adventure, Comedies, International Movies"/>
    <n v="3"/>
  </r>
  <r>
    <n v="4162"/>
    <x v="4899"/>
    <x v="0"/>
    <x v="4897"/>
    <s v="Hanung Bramantyo, Meisa Felaroze"/>
    <s v="Fedi Nuril, Raline Shah, Laudya Cynthia Bella, Reza Rahadian, Nora Danish"/>
    <n v="5"/>
    <x v="43"/>
    <s v="Indonesia"/>
    <n v="1"/>
    <x v="1360"/>
    <x v="3"/>
    <x v="1"/>
    <s v="119 min"/>
    <n v="119"/>
    <n v="119"/>
    <n v="377.71932009868493"/>
    <s v=""/>
    <s v="Dramas, Faith &amp; Spirituality, International Movies"/>
    <x v="2"/>
    <s v="Dramas, Faith &amp; Spirituality, International Movies"/>
    <n v="3"/>
  </r>
  <r>
    <n v="4171"/>
    <x v="4900"/>
    <x v="0"/>
    <x v="4898"/>
    <m/>
    <m/>
    <n v="0"/>
    <x v="0"/>
    <s v="United States, Germany"/>
    <n v="2"/>
    <x v="872"/>
    <x v="2"/>
    <x v="5"/>
    <s v="119 min"/>
    <n v="119"/>
    <n v="119"/>
    <n v="377.71932009868493"/>
    <s v=""/>
    <s v="Action &amp; Adventure, International Movies"/>
    <x v="1"/>
    <s v="Action &amp; Adventure, International Movies"/>
    <n v="2"/>
  </r>
  <r>
    <n v="4359"/>
    <x v="4901"/>
    <x v="0"/>
    <x v="4899"/>
    <s v="Leena Yadav"/>
    <s v="Rishi Kapoor, Anirudh Tanwar, Amyra Dastur, Jitendra Shastri, Aparshakti Khurana, Harish Khanna, Manu Rishi Chadha, Nirmal Rishi, Sheeba Chaddha, Adil Hussain, Rahul Ram, Mukesh Chhabra"/>
    <n v="12"/>
    <x v="17"/>
    <s v="India"/>
    <n v="1"/>
    <x v="100"/>
    <x v="5"/>
    <x v="5"/>
    <s v="119 min"/>
    <n v="119"/>
    <n v="119"/>
    <n v="377.71932009868493"/>
    <s v=""/>
    <s v="Comedies, Dramas, International Movies"/>
    <x v="4"/>
    <s v="Comedies, Dramas, International Movies"/>
    <n v="3"/>
  </r>
  <r>
    <n v="4396"/>
    <x v="4902"/>
    <x v="0"/>
    <x v="4900"/>
    <s v="Swapna Waghmare Joshi"/>
    <s v="Subodh Bhave, Trupti Toradmal, Rakesh Bapat, Pallavi Patil, Angad Mhaskar, Hemangi Kavi, Savita Prabhune, Sandeep Avchat"/>
    <n v="8"/>
    <x v="17"/>
    <s v="India"/>
    <n v="1"/>
    <x v="167"/>
    <x v="5"/>
    <x v="1"/>
    <s v="119 min"/>
    <n v="119"/>
    <n v="119"/>
    <n v="377.71932009868493"/>
    <s v=""/>
    <s v="Horror Movies, International Movies"/>
    <x v="9"/>
    <s v="Horror Movies, International Movies"/>
    <n v="2"/>
  </r>
  <r>
    <n v="4527"/>
    <x v="4903"/>
    <x v="0"/>
    <x v="4901"/>
    <s v="Kabir Bhatia"/>
    <s v="Puteri Aishah, Remy Ishak, Alvin Wong"/>
    <n v="3"/>
    <x v="45"/>
    <s v="Malaysia"/>
    <n v="1"/>
    <x v="1450"/>
    <x v="5"/>
    <x v="1"/>
    <s v="119 min"/>
    <n v="119"/>
    <n v="119"/>
    <n v="377.71932009868493"/>
    <s v=""/>
    <s v="Action &amp; Adventure, Dramas, International Movies"/>
    <x v="1"/>
    <s v="Action &amp; Adventure, Dramas, International Movies"/>
    <n v="3"/>
  </r>
  <r>
    <n v="4614"/>
    <x v="4904"/>
    <x v="0"/>
    <x v="4902"/>
    <s v="Sidharth Malhotra"/>
    <s v="Kajol, Kareena Kapoor, Arjun Rampal, Nominath Ginsberg, Iravati Harshe, Aachal Munjal, Diya Sonecha"/>
    <n v="7"/>
    <x v="17"/>
    <s v="India, Australia"/>
    <n v="2"/>
    <x v="155"/>
    <x v="10"/>
    <x v="1"/>
    <s v="119 min"/>
    <n v="119"/>
    <n v="119"/>
    <n v="377.71932009868493"/>
    <s v=""/>
    <s v="Dramas, International Movies"/>
    <x v="2"/>
    <s v="Dramas, International Movies"/>
    <n v="2"/>
  </r>
  <r>
    <n v="4823"/>
    <x v="4905"/>
    <x v="0"/>
    <x v="4903"/>
    <s v="Rene Liu"/>
    <s v="Jing Boran, Zhou Dongyu, Zhuangzhuang Tian, Qu Zheming, Zhang Zixian"/>
    <n v="5"/>
    <x v="42"/>
    <s v="China"/>
    <n v="1"/>
    <x v="529"/>
    <x v="5"/>
    <x v="5"/>
    <s v="119 min"/>
    <n v="119"/>
    <n v="119"/>
    <n v="377.71932009868493"/>
    <s v=""/>
    <s v="Dramas, International Movies, Romantic Movies"/>
    <x v="2"/>
    <s v="Dramas, International Movies, Romantic Movies"/>
    <n v="3"/>
  </r>
  <r>
    <n v="4831"/>
    <x v="4906"/>
    <x v="0"/>
    <x v="4904"/>
    <s v="Eduardo Mendoza de Echave"/>
    <s v="Pietro Sibille, Nidia Bermejo, To√±o Vega, Tommy P√°rraga, Fausto Molina, Katerina D'Onofrio, Haysen Percovich, Emilram Coss√≠o, Sandro Calder√≥n, Tony Dulzaidez"/>
    <n v="10"/>
    <x v="32"/>
    <s v="Chile, Peru"/>
    <n v="2"/>
    <x v="192"/>
    <x v="3"/>
    <x v="5"/>
    <s v="119 min"/>
    <n v="119"/>
    <n v="119"/>
    <n v="377.71932009868493"/>
    <s v=""/>
    <s v="Dramas, International Movies"/>
    <x v="2"/>
    <s v="Dramas, International Movies"/>
    <n v="2"/>
  </r>
  <r>
    <n v="5144"/>
    <x v="4907"/>
    <x v="0"/>
    <x v="4905"/>
    <s v="Nana Ekvtimishvili, Simon Gross"/>
    <s v="Ia Shugliashvili, Merab Ninidze, Berta Khapava, Tsisia Qumsishvili, Giorgi Khurtsilava, Giorgi Tabidze, Goven Cheishvili, Dimitri Oragvelidze, Mariam Bokeria"/>
    <n v="9"/>
    <x v="13"/>
    <s v="Georgia, Germany, France"/>
    <n v="3"/>
    <x v="75"/>
    <x v="3"/>
    <x v="1"/>
    <s v="119 min"/>
    <n v="119"/>
    <n v="119"/>
    <n v="377.71932009868493"/>
    <s v=""/>
    <s v="Dramas, Independent Movies, International Movies"/>
    <x v="2"/>
    <s v="Dramas, Independent Movies, International Movies"/>
    <n v="3"/>
  </r>
  <r>
    <n v="5268"/>
    <x v="4908"/>
    <x v="0"/>
    <x v="4906"/>
    <s v="Ana Lily Amirpour"/>
    <s v="Suki Waterhouse, Jason Momoa, Keanu Reeves, Jim Carrey, Giovanni Ribisi, Yolonda Ross"/>
    <n v="6"/>
    <x v="0"/>
    <s v="United States"/>
    <n v="1"/>
    <x v="1274"/>
    <x v="9"/>
    <x v="12"/>
    <s v="119 min"/>
    <n v="119"/>
    <n v="119"/>
    <n v="377.71932009868493"/>
    <s v=""/>
    <s v="Dramas, Independent Movies, Thrillers"/>
    <x v="2"/>
    <s v="Dramas, Independent Movies, Thrillers"/>
    <n v="3"/>
  </r>
  <r>
    <n v="5443"/>
    <x v="4909"/>
    <x v="0"/>
    <x v="4907"/>
    <s v="Timo Tjahjanto, Kimo Stamboel"/>
    <s v="Iko Uwais, Chelsea Islan, Julie Estelle, Sunny Pang, Very Tri Yulisman, David Hendrawan, Zack Lee, Yayu Unru, Ganindra Bimo"/>
    <n v="9"/>
    <x v="43"/>
    <s v="Indonesia"/>
    <n v="1"/>
    <x v="889"/>
    <x v="9"/>
    <x v="5"/>
    <s v="119 min"/>
    <n v="119"/>
    <n v="119"/>
    <n v="377.71932009868493"/>
    <s v=""/>
    <s v="Action &amp; Adventure, International Movies"/>
    <x v="1"/>
    <s v="Action &amp; Adventure, International Movies"/>
    <n v="2"/>
  </r>
  <r>
    <n v="5600"/>
    <x v="4910"/>
    <x v="0"/>
    <x v="4908"/>
    <s v="Nishikant Kamat"/>
    <s v="John Abraham, Diya Chalwad, Shruti Haasan, Nishikant Kamat, Sharad Kelkar, Nathalia Kaur"/>
    <n v="6"/>
    <x v="17"/>
    <s v="India"/>
    <n v="1"/>
    <x v="850"/>
    <x v="9"/>
    <x v="5"/>
    <s v="119 min"/>
    <n v="119"/>
    <n v="119"/>
    <n v="377.71932009868493"/>
    <s v=""/>
    <s v="Action &amp; Adventure, International Movies"/>
    <x v="1"/>
    <s v="Action &amp; Adventure, International Movies"/>
    <n v="2"/>
  </r>
  <r>
    <n v="5961"/>
    <x v="4911"/>
    <x v="0"/>
    <x v="4909"/>
    <s v="Kevin Reynolds"/>
    <s v="Samuel L. Jackson, John Heard, Kelly Rowan, Clifton Collins Jr., Tony Plana"/>
    <n v="5"/>
    <x v="0"/>
    <s v="United States"/>
    <n v="1"/>
    <x v="55"/>
    <x v="53"/>
    <x v="12"/>
    <s v="119 min"/>
    <n v="119"/>
    <n v="119"/>
    <n v="377.71932009868493"/>
    <s v=""/>
    <s v="Dramas"/>
    <x v="2"/>
    <s v="Dramas"/>
    <n v="1"/>
  </r>
  <r>
    <n v="6000"/>
    <x v="4912"/>
    <x v="0"/>
    <x v="4910"/>
    <s v="Mike Mills"/>
    <s v="Annette Bening, Elle Fanning, Greta Gerwig, Lucas Jade Zumann, Billy Crudup"/>
    <n v="5"/>
    <x v="0"/>
    <s v="United States"/>
    <n v="1"/>
    <x v="512"/>
    <x v="9"/>
    <x v="12"/>
    <s v="119 min"/>
    <n v="119"/>
    <n v="119"/>
    <n v="377.71932009868493"/>
    <s v=""/>
    <s v="Dramas, Independent Movies"/>
    <x v="2"/>
    <s v="Dramas, Independent Movies"/>
    <n v="2"/>
  </r>
  <r>
    <n v="6144"/>
    <x v="4913"/>
    <x v="0"/>
    <x v="4911"/>
    <s v="Tony Kaye"/>
    <s v="Edward Norton, Edward Furlong, Beverly D'Angelo, Jennifer Lien, Ethan Suplee, Fairuza Balk, Avery Brooks, Elliott Gould, Stacy Keach, William Russ, Guy Torry"/>
    <n v="11"/>
    <x v="0"/>
    <s v="United States"/>
    <n v="1"/>
    <x v="55"/>
    <x v="18"/>
    <x v="12"/>
    <s v="119 min"/>
    <n v="119"/>
    <n v="119"/>
    <n v="377.71932009868493"/>
    <s v=""/>
    <s v="Dramas"/>
    <x v="2"/>
    <s v="Dramas"/>
    <n v="1"/>
  </r>
  <r>
    <n v="6212"/>
    <x v="4914"/>
    <x v="0"/>
    <x v="4912"/>
    <s v="Michael Bay"/>
    <s v="Will Smith, Martin Lawrence, T√©a Leoni, Tch√©ky Karyo, Theresa Randle, Joe Pantoliano, Emmanuel Xuereb, Michael Imperioli, Nestor Serrano, Julio Oscar Mechoso"/>
    <n v="10"/>
    <x v="0"/>
    <s v="United States"/>
    <n v="1"/>
    <x v="164"/>
    <x v="42"/>
    <x v="12"/>
    <s v="119 min"/>
    <n v="119"/>
    <n v="119"/>
    <n v="377.71932009868493"/>
    <s v=""/>
    <s v="Action &amp; Adventure, Comedies"/>
    <x v="1"/>
    <s v="Action &amp; Adventure, Comedies"/>
    <n v="2"/>
  </r>
  <r>
    <n v="6391"/>
    <x v="4915"/>
    <x v="0"/>
    <x v="4913"/>
    <s v="Steve Antin"/>
    <s v="Cher, Christina Aguilera, Alan Cumming, Eric Dane, Cam Gigandet, Julianne Hough, Peter Gallagher, Kristen Bell, Stanley Tucci, Dianna Agron"/>
    <n v="10"/>
    <x v="0"/>
    <s v="United States"/>
    <n v="1"/>
    <x v="1451"/>
    <x v="10"/>
    <x v="2"/>
    <s v="119 min"/>
    <n v="119"/>
    <n v="119"/>
    <n v="377.71932009868493"/>
    <s v=""/>
    <s v="Dramas, Romantic Movies"/>
    <x v="2"/>
    <s v="Dramas, Romantic Movies"/>
    <n v="2"/>
  </r>
  <r>
    <n v="6423"/>
    <x v="4916"/>
    <x v="0"/>
    <x v="4914"/>
    <s v="Todd Haynes"/>
    <s v="Cate Blanchett, Rooney Mara, Sarah Paulson, Kyle Chandler, Jake Lacy, John Magaro, Cory Michael Smith, Carrie Brownstein, Kevin Crowley, Nik Pajic"/>
    <n v="10"/>
    <x v="6"/>
    <s v="United Kingdom, United States, Australia"/>
    <n v="3"/>
    <x v="172"/>
    <x v="4"/>
    <x v="12"/>
    <s v="119 min"/>
    <n v="119"/>
    <n v="119"/>
    <n v="377.71932009868493"/>
    <s v=""/>
    <s v="Dramas, LGBTQ Movies, Romantic Movies"/>
    <x v="2"/>
    <s v="Dramas, LGBTQ Movies, Romantic Movies"/>
    <n v="3"/>
  </r>
  <r>
    <n v="6676"/>
    <x v="4917"/>
    <x v="0"/>
    <x v="4915"/>
    <s v="Mat√≠as Gueilburt"/>
    <s v="Paco Ignacio Taibo II"/>
    <n v="1"/>
    <x v="54"/>
    <s v="Venezuela"/>
    <n v="1"/>
    <x v="752"/>
    <x v="3"/>
    <x v="1"/>
    <s v="119 min"/>
    <n v="119"/>
    <n v="119"/>
    <n v="377.71932009868493"/>
    <s v=""/>
    <s v="Documentaries, International Movies"/>
    <x v="3"/>
    <s v="Documentaries, International Movies"/>
    <n v="2"/>
  </r>
  <r>
    <n v="6768"/>
    <x v="4918"/>
    <x v="0"/>
    <x v="4916"/>
    <s v="Marc Abraham"/>
    <s v="Greg Kinnear, Lauren Graham, Dermot Mulroney, Alan Alda, Bill Smitrovich, Mitch Pileggi, Daniel Roebuck, Tim Kelleher, Aaron Abrams, Chuck Shamata, Andrew Gillies"/>
    <n v="11"/>
    <x v="8"/>
    <s v="Canada, United States"/>
    <n v="2"/>
    <x v="971"/>
    <x v="13"/>
    <x v="2"/>
    <s v="119 min"/>
    <n v="119"/>
    <n v="119"/>
    <n v="377.71932009868493"/>
    <s v=""/>
    <s v="Dramas"/>
    <x v="2"/>
    <s v="Dramas"/>
    <n v="1"/>
  </r>
  <r>
    <n v="7050"/>
    <x v="4919"/>
    <x v="0"/>
    <x v="4917"/>
    <s v="Steve Race"/>
    <s v="Ja Rule, Adrienne Bailon, Stephen Baldwin, Vincent Pastore, Michael Madsen, T-Bone, Martin Kove, Toby Mac"/>
    <n v="8"/>
    <x v="0"/>
    <s v="United States"/>
    <n v="1"/>
    <x v="46"/>
    <x v="8"/>
    <x v="7"/>
    <s v="119 min"/>
    <n v="119"/>
    <n v="119"/>
    <n v="377.71932009868493"/>
    <s v=""/>
    <s v="Dramas, Faith &amp; Spirituality, Romantic Movies"/>
    <x v="2"/>
    <s v="Dramas, Faith &amp; Spirituality, Romantic Movies"/>
    <n v="3"/>
  </r>
  <r>
    <n v="7065"/>
    <x v="4920"/>
    <x v="0"/>
    <x v="4918"/>
    <s v="Suman Mukhopadhyay"/>
    <s v="Ritwick Chakraborty, Swastika Mukherjee, Paoli Dam, Bratya Basu, Santu Mukherjee, Dibyendu Bhattacharya, Anindya Bandopadhyay, Poulomi Das, Nigel Akkara, Bhed Sinha"/>
    <n v="10"/>
    <x v="17"/>
    <s v="India"/>
    <n v="1"/>
    <x v="1364"/>
    <x v="3"/>
    <x v="5"/>
    <s v="119 min"/>
    <n v="119"/>
    <n v="119"/>
    <n v="377.71932009868493"/>
    <s v=""/>
    <s v="Dramas, International Movies, Romantic Movies"/>
    <x v="2"/>
    <s v="Dramas, International Movies, Romantic Movies"/>
    <n v="3"/>
  </r>
  <r>
    <n v="7074"/>
    <x v="4921"/>
    <x v="0"/>
    <x v="4919"/>
    <s v="Steven Spielberg"/>
    <s v="Harrison Ford, Kate Capshaw, Amrish Puri, Roshan Seth, Philip Stone, Roy Chiao, Jonathan Ke Quan, David Yip, Ric Young, Chua Kah Joo"/>
    <n v="10"/>
    <x v="0"/>
    <s v="United States"/>
    <n v="1"/>
    <x v="191"/>
    <x v="52"/>
    <x v="7"/>
    <s v="119 min"/>
    <n v="119"/>
    <n v="119"/>
    <n v="377.71932009868493"/>
    <s v=""/>
    <s v="Action &amp; Adventure, Children &amp; Family Movies, Classic Movies"/>
    <x v="1"/>
    <s v="Action &amp; Adventure, Children &amp; Family Movies, Classic Movies"/>
    <n v="3"/>
  </r>
  <r>
    <n v="7381"/>
    <x v="4922"/>
    <x v="0"/>
    <x v="4920"/>
    <s v="Amaan Khan"/>
    <s v="Amitabh Bachchan, Ajay Devgn, Vidya Balan, Shatrughan Sinha, Sunny Deol, Anil Kapoor, Manoj Bajpayee, Jackie Shroff, Anupam Kher, Deepti Naval"/>
    <n v="10"/>
    <x v="17"/>
    <s v="India"/>
    <n v="1"/>
    <x v="410"/>
    <x v="8"/>
    <x v="1"/>
    <s v="119 min"/>
    <n v="119"/>
    <n v="119"/>
    <n v="377.71932009868493"/>
    <s v=""/>
    <s v="Action &amp; Adventure, Dramas, International Movies"/>
    <x v="1"/>
    <s v="Action &amp; Adventure, Dramas, International Movies"/>
    <n v="3"/>
  </r>
  <r>
    <n v="7482"/>
    <x v="4923"/>
    <x v="0"/>
    <x v="4921"/>
    <s v="Mike Newell"/>
    <s v="Julia Roberts, Kirsten Dunst, Julia Stiles, Maggie Gyllenhaal, Juliet Stevenson, Dominic West, Ginnifer Goodwin, Topher Grace, John Slattery, Marcia Gay Harden"/>
    <n v="10"/>
    <x v="0"/>
    <s v="United States"/>
    <n v="1"/>
    <x v="191"/>
    <x v="20"/>
    <x v="2"/>
    <s v="119 min"/>
    <n v="119"/>
    <n v="119"/>
    <n v="377.71932009868493"/>
    <s v=""/>
    <s v="Dramas"/>
    <x v="2"/>
    <s v="Dramas"/>
    <n v="1"/>
  </r>
  <r>
    <n v="7881"/>
    <x v="4924"/>
    <x v="0"/>
    <x v="4922"/>
    <s v="Sylvester Stallone"/>
    <s v="Sylvester Stallone, Talia Shire, Burt Young, Carl Weathers, Burgess Meredith, Tony Burton, Joe Spinell, Leonard Gaines, John Pleshette, Sylvia Meals"/>
    <n v="10"/>
    <x v="0"/>
    <s v="United States"/>
    <n v="1"/>
    <x v="844"/>
    <x v="40"/>
    <x v="7"/>
    <s v="119 min"/>
    <n v="119"/>
    <n v="119"/>
    <n v="377.71932009868493"/>
    <s v=""/>
    <s v="Dramas, Sports Movies"/>
    <x v="2"/>
    <s v="Dramas, Sports Movies"/>
    <n v="2"/>
  </r>
  <r>
    <n v="8015"/>
    <x v="4925"/>
    <x v="0"/>
    <x v="4923"/>
    <s v="Fabio Grassadonia, Antonio Piazza"/>
    <s v="Julia Jedlikowska, Gaetano Fernandez, Corinne Musallari, Lorenzo Curcio, Andrea Falzone, Federico Finocchiaro, Vincenzo Amato, Sabine Timoteo"/>
    <n v="8"/>
    <x v="24"/>
    <s v="Italy, France, Switzerland"/>
    <n v="3"/>
    <x v="1452"/>
    <x v="3"/>
    <x v="5"/>
    <s v="119 min"/>
    <n v="119"/>
    <n v="119"/>
    <n v="377.71932009868493"/>
    <s v=""/>
    <s v="Dramas, International Movies, Thrillers"/>
    <x v="2"/>
    <s v="Dramas, International Movies, Thrillers"/>
    <n v="3"/>
  </r>
  <r>
    <n v="8228"/>
    <x v="4926"/>
    <x v="0"/>
    <x v="4924"/>
    <s v="Kunle Afolayan"/>
    <s v="Chidinma Ekile, Ademola Adedoyin, Kunle Afolayan, Zack Orji, Tina Mba, Ayo Akinwale, Akim Mogaji, Ayo Mogaji, Ken Erics"/>
    <n v="9"/>
    <x v="9"/>
    <s v="Nigeria"/>
    <n v="1"/>
    <x v="184"/>
    <x v="3"/>
    <x v="1"/>
    <s v="119 min"/>
    <n v="119"/>
    <n v="119"/>
    <n v="377.71932009868493"/>
    <s v=""/>
    <s v="Dramas, International Movies, Romantic Movies"/>
    <x v="2"/>
    <s v="Dramas, International Movies, Romantic Movies"/>
    <n v="3"/>
  </r>
  <r>
    <n v="8229"/>
    <x v="4927"/>
    <x v="0"/>
    <x v="4925"/>
    <s v="Terry Gilliam"/>
    <s v="Matt Damon, Heath Ledger, Monica Bellucci, Lena Headey, Peter Stormare, Jonathan Pryce, Roger Ashton-Griffiths, Richard Ridings, Mackenzie Crook, Julian Bleach, Tom√°s Han√°k, Laura Greenwood"/>
    <n v="12"/>
    <x v="0"/>
    <s v="United States, Czech Republic, United Kingdom"/>
    <n v="3"/>
    <x v="78"/>
    <x v="30"/>
    <x v="2"/>
    <s v="119 min"/>
    <n v="119"/>
    <n v="119"/>
    <n v="377.71932009868493"/>
    <s v=""/>
    <s v="Action &amp; Adventure, Sci-Fi &amp; Fantasy"/>
    <x v="1"/>
    <s v="Action &amp; Adventure, Sci-Fi &amp; Fantasy"/>
    <n v="2"/>
  </r>
  <r>
    <n v="8336"/>
    <x v="4928"/>
    <x v="0"/>
    <x v="4926"/>
    <s v="Michel Gondry"/>
    <s v="Seth Rogen, Jay Chou, Cameron Diaz, Tom Wilkinson, Christoph Waltz, David Harbour, Edward James Olmos, Jamie Harris, Chad L. Coleman, Edward Furlong"/>
    <n v="10"/>
    <x v="0"/>
    <s v="United States"/>
    <n v="1"/>
    <x v="1453"/>
    <x v="12"/>
    <x v="2"/>
    <s v="119 min"/>
    <n v="119"/>
    <n v="119"/>
    <n v="377.71932009868493"/>
    <s v=""/>
    <s v="Action &amp; Adventure, Comedies"/>
    <x v="1"/>
    <s v="Action &amp; Adventure, Comedies"/>
    <n v="2"/>
  </r>
  <r>
    <n v="8399"/>
    <x v="4929"/>
    <x v="0"/>
    <x v="4927"/>
    <s v="Yorgos Lanthimos"/>
    <s v="Colin Farrell, Jessica Barden, Rachel Weisz, Olivia Colman, Ashley Jensen, Ariane Labed, Aggeliki Papoulia, John C. Reilly, L√©a Seydoux, Michael Smiley, Ben Whishaw"/>
    <n v="11"/>
    <x v="19"/>
    <s v="Ireland, United Kingdom, Greece, France, Netherlands"/>
    <n v="5"/>
    <x v="1454"/>
    <x v="4"/>
    <x v="12"/>
    <s v="119 min"/>
    <n v="119"/>
    <n v="119"/>
    <n v="377.71932009868493"/>
    <s v=""/>
    <s v="Comedies, International Movies, Romantic Movies"/>
    <x v="4"/>
    <s v="Comedies, International Movies, Romantic Movies"/>
    <n v="3"/>
  </r>
  <r>
    <n v="8473"/>
    <x v="4930"/>
    <x v="0"/>
    <x v="4928"/>
    <s v="Riri Riza"/>
    <s v="Cut Mini Theo, Ikranagara, Lukman Sardi, Ario Bayu, Tora Sudiro"/>
    <n v="5"/>
    <x v="43"/>
    <s v="Indonesia"/>
    <n v="1"/>
    <x v="1455"/>
    <x v="13"/>
    <x v="6"/>
    <s v="119 min"/>
    <n v="119"/>
    <n v="119"/>
    <n v="377.71932009868493"/>
    <s v=""/>
    <s v="Children &amp; Family Movies, Dramas, International Movies"/>
    <x v="0"/>
    <s v="Children &amp; Family Movies, Dramas, International Movies"/>
    <n v="3"/>
  </r>
  <r>
    <n v="8604"/>
    <x v="4931"/>
    <x v="0"/>
    <x v="4929"/>
    <s v="Roger Spottiswoode"/>
    <s v="Pierce Brosnan, Jonathan Pryce, Michelle Yeoh, Teri Hatcher, Joe Don Baker, Judi Dench, Ricky Jay, G√∂tz Otto, Desmond Llewelyn, Vincent Schiavelli"/>
    <n v="10"/>
    <x v="6"/>
    <s v="United Kingdom, United States"/>
    <n v="2"/>
    <x v="767"/>
    <x v="53"/>
    <x v="2"/>
    <s v="119 min"/>
    <n v="119"/>
    <n v="119"/>
    <n v="377.71932009868493"/>
    <s v=""/>
    <s v="Action &amp; Adventure"/>
    <x v="1"/>
    <s v="Action &amp; Adventure"/>
    <n v="1"/>
  </r>
  <r>
    <n v="8617"/>
    <x v="4932"/>
    <x v="0"/>
    <x v="4930"/>
    <s v="Wally Pfister"/>
    <s v="Johnny Depp, Rebecca Hall, Morgan Freeman, Paul Bettany, Cillian Murphy, Kate Mara, Cole Hauser, Clifton Collins Jr."/>
    <n v="8"/>
    <x v="6"/>
    <s v="United Kingdom, China, United States"/>
    <n v="3"/>
    <x v="6"/>
    <x v="0"/>
    <x v="2"/>
    <s v="119 min"/>
    <n v="119"/>
    <n v="119"/>
    <n v="377.71932009868493"/>
    <s v=""/>
    <s v="Sci-Fi &amp; Fantasy, Thrillers"/>
    <x v="17"/>
    <s v="Sci-Fi &amp; Fantasy, Thrillers"/>
    <n v="2"/>
  </r>
  <r>
    <n v="140"/>
    <x v="4933"/>
    <x v="0"/>
    <x v="4931"/>
    <s v="Spike Lee"/>
    <s v="Danny Aiello, Ossie Davis, Ruby Dee, Richard Edson, Giancarlo Esposito, Spike Lee, Bill Nunn, John Turturro, Paul Benjamin, Frankie Faison, Samuel L. Jackson, Rosie Perez, Martin Lawrence, Miguel Sandoval"/>
    <n v="14"/>
    <x v="0"/>
    <s v="United States"/>
    <n v="1"/>
    <x v="344"/>
    <x v="38"/>
    <x v="12"/>
    <s v="120 min"/>
    <n v="120"/>
    <n v="120"/>
    <n v="417.58932499185084"/>
    <s v=""/>
    <s v="Classic Movies, Comedies, Dramas"/>
    <x v="5"/>
    <s v="Classic Movies, Comedies, Dramas"/>
    <n v="3"/>
  </r>
  <r>
    <n v="172"/>
    <x v="4934"/>
    <x v="0"/>
    <x v="4932"/>
    <s v="Michael Carney"/>
    <s v="Greg Kinnear, Ren√©e Zellweger, Djimon Hounsou, Jon Voight, Olivia Holt"/>
    <n v="5"/>
    <x v="0"/>
    <s v="United States"/>
    <n v="1"/>
    <x v="344"/>
    <x v="3"/>
    <x v="2"/>
    <s v="120 min"/>
    <n v="120"/>
    <n v="120"/>
    <n v="417.58932499185084"/>
    <s v=""/>
    <s v="Dramas, Faith &amp; Spirituality"/>
    <x v="2"/>
    <s v="Dramas, Faith &amp; Spirituality"/>
    <n v="2"/>
  </r>
  <r>
    <n v="577"/>
    <x v="4935"/>
    <x v="0"/>
    <x v="4933"/>
    <s v="Garth Davis"/>
    <s v="Rooney Mara, Joaquin Phoenix, Chiwetel Ejiofor, Tahar Rahim, Ariane Labed, Denis M√©nochet, Lubna Azabal, Tch√©ky Karyo, Charles Babalola, Tawfeek Barhom, Ryan Corr, Uri Gavriel, Shira Haas, Tsahi Halevi, Michael Moshonov"/>
    <n v="15"/>
    <x v="6"/>
    <s v="United Kingdom, Australia, United States"/>
    <n v="3"/>
    <x v="132"/>
    <x v="2"/>
    <x v="12"/>
    <s v="120 min"/>
    <n v="120"/>
    <n v="120"/>
    <n v="417.58932499185084"/>
    <s v=""/>
    <s v="Dramas, Faith &amp; Spirituality, International Movies"/>
    <x v="2"/>
    <s v="Dramas, Faith &amp; Spirituality, International Movies"/>
    <n v="3"/>
  </r>
  <r>
    <n v="673"/>
    <x v="4936"/>
    <x v="0"/>
    <x v="4934"/>
    <s v="Yoshiyuki Tomino"/>
    <s v="Toru Furuya, Shuichi Ikeda, Hirotaka Suzuoki, Yoshiko Sakakibara, Fuyumi Shiraishi, Maria Kawamura, Mitsuki Yayoi, Nozomu Sasaki, Koichi Yamadera, Kazue Ikura, Shinobu Adachi, Keiko Han"/>
    <n v="12"/>
    <x v="2"/>
    <m/>
    <n v="0"/>
    <x v="1456"/>
    <x v="27"/>
    <x v="1"/>
    <s v="120 min"/>
    <n v="120"/>
    <n v="120"/>
    <n v="417.58932499185084"/>
    <s v=""/>
    <s v="Action &amp; Adventure, Anime Features, International Movies"/>
    <x v="1"/>
    <s v="Action &amp; Adventure, Anime Features, International Movies"/>
    <n v="3"/>
  </r>
  <r>
    <n v="842"/>
    <x v="4937"/>
    <x v="0"/>
    <x v="4935"/>
    <s v="Ray Jiang"/>
    <s v="Cheng Jen-shuo, Nikki Hsieh, Jack Kao, Lung Shao-hua, Alan Kuo, Alex Ko, Huang Shang-ho, Gary Tang, Chang Zhang-xing, Panda Wu, Samuel Ku, Justin Sheng"/>
    <n v="12"/>
    <x v="2"/>
    <m/>
    <n v="0"/>
    <x v="506"/>
    <x v="6"/>
    <x v="5"/>
    <s v="120 min"/>
    <n v="120"/>
    <n v="120"/>
    <n v="417.58932499185084"/>
    <s v=""/>
    <s v="Action &amp; Adventure, Dramas, International Movies"/>
    <x v="1"/>
    <s v="Action &amp; Adventure, Dramas, International Movies"/>
    <n v="3"/>
  </r>
  <r>
    <n v="995"/>
    <x v="4938"/>
    <x v="0"/>
    <x v="4936"/>
    <s v="Kayode Kasum"/>
    <s v="Bisola Aiyeola, Efa Iwara, Molawa Onajobi, Tina Mba, Wale Ojo, Jemima Osunde, Lota Chukwu, Samuel Asa'ah, Michael Ejoor, Uche Elumelu"/>
    <n v="10"/>
    <x v="9"/>
    <s v="Nigeria"/>
    <n v="1"/>
    <x v="14"/>
    <x v="1"/>
    <x v="1"/>
    <s v="120 min"/>
    <n v="120"/>
    <n v="120"/>
    <n v="417.58932499185084"/>
    <s v=""/>
    <s v="Dramas, International Movies, Romantic Movies"/>
    <x v="2"/>
    <s v="Dramas, International Movies, Romantic Movies"/>
    <n v="3"/>
  </r>
  <r>
    <n v="1108"/>
    <x v="4939"/>
    <x v="0"/>
    <x v="4937"/>
    <s v="BB Sasore"/>
    <s v="Zainab Balogun, Karibi Fubara, Diana Egwuatu, Richard Mofe-Damijo, Tina Mba, Onyeka Onwenu, Nkem Owoh, Patrick Diabuah, Ademola Adedoyin, Bikiya Graham Douglas"/>
    <n v="10"/>
    <x v="9"/>
    <s v="Nigeria"/>
    <n v="1"/>
    <x v="980"/>
    <x v="5"/>
    <x v="5"/>
    <s v="120 min"/>
    <n v="120"/>
    <n v="120"/>
    <n v="417.58932499185084"/>
    <s v=""/>
    <s v="Dramas, Faith &amp; Spirituality, International Movies"/>
    <x v="2"/>
    <s v="Dramas, Faith &amp; Spirituality, International Movies"/>
    <n v="3"/>
  </r>
  <r>
    <n v="1185"/>
    <x v="4940"/>
    <x v="0"/>
    <x v="4938"/>
    <s v="Li Weiran"/>
    <s v="Chen Kun, Zhou Xun, Qu Chuxiao, Shen Yue, William Chan Wai-ting, Wang Likun, Cici Wang"/>
    <n v="7"/>
    <x v="42"/>
    <s v="China"/>
    <n v="1"/>
    <x v="728"/>
    <x v="6"/>
    <x v="1"/>
    <s v="120 min"/>
    <n v="120"/>
    <n v="120"/>
    <n v="417.58932499185084"/>
    <s v=""/>
    <s v="Action &amp; Adventure, International Movies"/>
    <x v="1"/>
    <s v="Action &amp; Adventure, International Movies"/>
    <n v="2"/>
  </r>
  <r>
    <n v="1266"/>
    <x v="4941"/>
    <x v="0"/>
    <x v="4939"/>
    <s v="Ribhu Dasgupta"/>
    <s v="Parineeti Chopra, Aditi Rao Hydari, Kirti Kulhari, Avinash Tiwary, Tota Roy Chowdhury"/>
    <n v="5"/>
    <x v="17"/>
    <s v="India"/>
    <n v="1"/>
    <x v="119"/>
    <x v="6"/>
    <x v="5"/>
    <s v="120 min"/>
    <n v="120"/>
    <n v="120"/>
    <n v="417.58932499185084"/>
    <s v=""/>
    <s v="International Movies, Thrillers"/>
    <x v="7"/>
    <s v="International Movies, Thrillers"/>
    <n v="2"/>
  </r>
  <r>
    <n v="1523"/>
    <x v="4942"/>
    <x v="0"/>
    <x v="4940"/>
    <s v="Yasmin Ahmad"/>
    <s v="Mahesh Jugal Kishor, Pamela Chong Ven Teen, Mohd Syafie Naswip, Jaclyn Victor, Harith Iskander, Mislina Mustaffa, Sukania Venugopal"/>
    <n v="7"/>
    <x v="45"/>
    <s v="Malaysia"/>
    <n v="1"/>
    <x v="106"/>
    <x v="16"/>
    <x v="1"/>
    <s v="120 min"/>
    <n v="120"/>
    <n v="120"/>
    <n v="417.58932499185084"/>
    <s v=""/>
    <s v="Dramas, International Movies, Romantic Movies"/>
    <x v="2"/>
    <s v="Dramas, International Movies, Romantic Movies"/>
    <n v="3"/>
  </r>
  <r>
    <n v="1622"/>
    <x v="4943"/>
    <x v="0"/>
    <x v="4941"/>
    <s v="Simon Wincer"/>
    <s v="Tom Selleck, Laura San Giacomo, Alan Rickman, Chris Haywood, Ron Haddrick, Tony Bonner, Jerome Ehlers, Ben Mendelsohn, Conor McDermottroe, Roger Ward"/>
    <n v="10"/>
    <x v="12"/>
    <s v="Australia, United States"/>
    <n v="2"/>
    <x v="189"/>
    <x v="17"/>
    <x v="2"/>
    <s v="120 min"/>
    <n v="120"/>
    <n v="120"/>
    <n v="417.58932499185084"/>
    <s v=""/>
    <s v="Action &amp; Adventure"/>
    <x v="1"/>
    <s v="Action &amp; Adventure"/>
    <n v="1"/>
  </r>
  <r>
    <n v="1700"/>
    <x v="4944"/>
    <x v="0"/>
    <x v="4942"/>
    <s v="Michael Curtiz"/>
    <s v="Bing Crosby, Danny Kaye, Rosemary Clooney, Vera-Ellen, Dean Jagger, Mary Wickes, John Brascia, Anne Whitfield, George Chakiris"/>
    <n v="9"/>
    <x v="0"/>
    <s v="United States"/>
    <n v="1"/>
    <x v="730"/>
    <x v="64"/>
    <x v="4"/>
    <s v="120 min"/>
    <n v="120"/>
    <n v="120"/>
    <n v="417.58932499185084"/>
    <s v=""/>
    <s v="Children &amp; Family Movies, Classic Movies, Comedies"/>
    <x v="0"/>
    <s v="Children &amp; Family Movies, Classic Movies, Comedies"/>
    <n v="3"/>
  </r>
  <r>
    <n v="1810"/>
    <x v="4945"/>
    <x v="0"/>
    <x v="4943"/>
    <s v="Cathy Garcia-Molina"/>
    <s v="Kathryn Bernardo, Daniel Padilla, Darren Espanto, Jean Garcia, Susan Africa, Ria Atayde, Kit Thompson, Odette Khan, Alwyn Uytingco, Juan Miguel Severo"/>
    <n v="10"/>
    <x v="48"/>
    <s v="Philippines"/>
    <n v="1"/>
    <x v="593"/>
    <x v="5"/>
    <x v="1"/>
    <s v="120 min"/>
    <n v="120"/>
    <n v="120"/>
    <n v="417.58932499185084"/>
    <s v=""/>
    <s v="Dramas, International Movies, Romantic Movies"/>
    <x v="2"/>
    <s v="Dramas, International Movies, Romantic Movies"/>
    <n v="3"/>
  </r>
  <r>
    <n v="1921"/>
    <x v="4946"/>
    <x v="0"/>
    <x v="4944"/>
    <s v="Faris Godus"/>
    <s v="Baraa Alem, Ismail Alhassan, Ahmed Saddam, Sohayb Godus, Nawaf Alshubaili, Eyad Ayman Kaifi"/>
    <n v="6"/>
    <x v="57"/>
    <s v="Saudi Arabia"/>
    <n v="1"/>
    <x v="508"/>
    <x v="1"/>
    <x v="1"/>
    <s v="120 min"/>
    <n v="120"/>
    <n v="120"/>
    <n v="417.58932499185084"/>
    <s v=""/>
    <s v="Comedies, Independent Movies, International Movies"/>
    <x v="4"/>
    <s v="Comedies, Independent Movies, International Movies"/>
    <n v="3"/>
  </r>
  <r>
    <n v="1978"/>
    <x v="4947"/>
    <x v="0"/>
    <x v="4945"/>
    <s v="Alankrita Shrivastava"/>
    <s v="Bhumi Pednekar, Konkona Sen Sharma, Vikrant Massey, Amol Parashar, Aamir Bashir, Karan Kundra, Kalp Shah, Hearty Singh, Neelima Azim, Kubbra Sait"/>
    <n v="10"/>
    <x v="17"/>
    <s v="India"/>
    <n v="1"/>
    <x v="1202"/>
    <x v="1"/>
    <x v="5"/>
    <s v="120 min"/>
    <n v="120"/>
    <n v="120"/>
    <n v="417.58932499185084"/>
    <s v=""/>
    <s v="Dramas, Independent Movies, International Movies"/>
    <x v="2"/>
    <s v="Dramas, Independent Movies, International Movies"/>
    <n v="3"/>
  </r>
  <r>
    <n v="2253"/>
    <x v="4948"/>
    <x v="0"/>
    <x v="4946"/>
    <s v="Funke Akindele"/>
    <s v="Akin Lewis, Funke Akindele, Kemi Lala Akindoju, Shaffy Bello, Kunle Coker, Eku Edewor, Alexx Ekubo, Osas Ighodaro Ajibade, Seyi Law, Falz, Chigul, Deyemi Okanlawon, Beverly Osu, Toni Tones, Christian Paul, Bimbo Manuel, Helen Paul"/>
    <n v="17"/>
    <x v="2"/>
    <m/>
    <n v="0"/>
    <x v="19"/>
    <x v="2"/>
    <x v="4"/>
    <s v="120 min"/>
    <n v="120"/>
    <n v="120"/>
    <n v="417.58932499185084"/>
    <s v=""/>
    <s v="Comedies, International Movies"/>
    <x v="4"/>
    <s v="Comedies, International Movies"/>
    <n v="2"/>
  </r>
  <r>
    <n v="2279"/>
    <x v="4949"/>
    <x v="0"/>
    <x v="4947"/>
    <s v="Omung Kumar"/>
    <s v="Priyanka Chopra, Darshan Kumar, Sunil Thapa, Kenny Basumatary, Shishir Sharma, Robin Das, Rajni Basumatary, Lin Laishram, Shakti Singh"/>
    <n v="9"/>
    <x v="17"/>
    <s v="India"/>
    <n v="1"/>
    <x v="794"/>
    <x v="0"/>
    <x v="6"/>
    <s v="120 min"/>
    <n v="120"/>
    <n v="120"/>
    <n v="417.58932499185084"/>
    <s v=""/>
    <s v="Dramas, International Movies, Sports Movies"/>
    <x v="2"/>
    <s v="Dramas, International Movies, Sports Movies"/>
    <n v="3"/>
  </r>
  <r>
    <n v="2309"/>
    <x v="4950"/>
    <x v="0"/>
    <x v="4948"/>
    <s v="Salvador Calvo"/>
    <s v="Luis Tosar, Anna Castillo, √Ålvaro Cervantes, Miquel Fern√°ndez, Jes√∫s Carroza, Moustapha Oumarou, Adam Nourou, Zayidiyya Dissou, Ana Wagener, Nora Navas"/>
    <n v="10"/>
    <x v="14"/>
    <s v="Spain"/>
    <n v="1"/>
    <x v="1035"/>
    <x v="1"/>
    <x v="5"/>
    <s v="120 min"/>
    <n v="120"/>
    <n v="120"/>
    <n v="417.58932499185084"/>
    <s v=""/>
    <s v="Dramas, International Movies"/>
    <x v="2"/>
    <s v="Dramas, International Movies"/>
    <n v="2"/>
  </r>
  <r>
    <n v="2388"/>
    <x v="4951"/>
    <x v="0"/>
    <x v="4949"/>
    <s v="Ishaya Bako"/>
    <s v="Kate Henshaw-Nuttal, Enyinna Nwigwe, Linda Ejiofor, Yakubu Mohammed, Bimbo Manuel, Sani Mu‚Äôazu, Emil Hirai-Garuba, Rekiya Ibrahim Atta"/>
    <n v="8"/>
    <x v="9"/>
    <s v="Nigeria"/>
    <n v="1"/>
    <x v="1244"/>
    <x v="2"/>
    <x v="5"/>
    <s v="120 min"/>
    <n v="120"/>
    <n v="120"/>
    <n v="417.58932499185084"/>
    <s v=""/>
    <s v="Dramas, International Movies, Thrillers"/>
    <x v="2"/>
    <s v="Dramas, International Movies, Thrillers"/>
    <n v="3"/>
  </r>
  <r>
    <n v="2503"/>
    <x v="4952"/>
    <x v="0"/>
    <x v="4950"/>
    <s v="Sherif Arafa"/>
    <s v="Karim Abdel Aziz, Mona Zaki, Sherif Mounir, Entsar, Salem Klass, Sabri Abdulmonem, Kinda Alloush, Yasser Ali Maher, Kamal Suliman, Jerjes Jbara"/>
    <n v="10"/>
    <x v="5"/>
    <s v="Egypt"/>
    <n v="1"/>
    <x v="1052"/>
    <x v="16"/>
    <x v="1"/>
    <s v="120 min"/>
    <n v="120"/>
    <n v="120"/>
    <n v="417.58932499185084"/>
    <s v=""/>
    <s v="Action &amp; Adventure, International Movies"/>
    <x v="1"/>
    <s v="Action &amp; Adventure, International Movies"/>
    <n v="2"/>
  </r>
  <r>
    <n v="2565"/>
    <x v="4953"/>
    <x v="0"/>
    <x v="4951"/>
    <s v="Ashok Nanda"/>
    <s v="Anupam Kher, Esha Gupta, Kumud Mishra, Kashyap Bharbhaya, Anusmiritu Sarkar, Zakir Hussain, Rajesh Sharma, Murli Sharma, Ananth Narayan Mahadevan, Deepshikha"/>
    <n v="10"/>
    <x v="17"/>
    <s v="India"/>
    <n v="1"/>
    <x v="1457"/>
    <x v="2"/>
    <x v="1"/>
    <s v="120 min"/>
    <n v="120"/>
    <n v="120"/>
    <n v="417.58932499185084"/>
    <s v=""/>
    <s v="Dramas, International Movies"/>
    <x v="2"/>
    <s v="Dramas, International Movies"/>
    <n v="2"/>
  </r>
  <r>
    <n v="2684"/>
    <x v="4954"/>
    <x v="0"/>
    <x v="4952"/>
    <s v="Emcy Joseph"/>
    <s v="Suraj Venjaramoodu, Soubin Shahir, Surabhi Lakshmi, Vincy Aloshious, Gracy Soudi, Mammukoya, Jaffer Idukki, Baburaj, Sudhi Koppa, Irshad"/>
    <n v="10"/>
    <x v="17"/>
    <s v="India"/>
    <n v="1"/>
    <x v="109"/>
    <x v="2"/>
    <x v="6"/>
    <s v="120 min"/>
    <n v="120"/>
    <n v="120"/>
    <n v="417.58932499185084"/>
    <s v=""/>
    <s v="Comedies, Dramas, Independent Movies"/>
    <x v="4"/>
    <s v="Comedies, Dramas, Independent Movies"/>
    <n v="3"/>
  </r>
  <r>
    <n v="2834"/>
    <x v="4955"/>
    <x v="0"/>
    <x v="4953"/>
    <s v="Ruchi Narain"/>
    <s v="Kiara Advani, Akansha Ranjan Kapoor, Gurfateh Pirzada, Taher Shabbir, Niki Walia, Manu Rishi Chadha, Dalip Tahil, Kunal Vijaykar"/>
    <n v="8"/>
    <x v="17"/>
    <s v="India"/>
    <n v="1"/>
    <x v="614"/>
    <x v="1"/>
    <x v="5"/>
    <s v="120 min"/>
    <n v="120"/>
    <n v="120"/>
    <n v="417.58932499185084"/>
    <s v=""/>
    <s v="Dramas, International Movies"/>
    <x v="2"/>
    <s v="Dramas, International Movies"/>
    <n v="2"/>
  </r>
  <r>
    <n v="2896"/>
    <x v="4956"/>
    <x v="0"/>
    <x v="4954"/>
    <s v="Nora Fingscheidt"/>
    <s v="Helena Zengel, Albrecht Schuch, Gabriela Maria Schmeide, Lisa Hagmeister, Melanie Straub, Victoria Trauttmansdorff, Maryam Zaree, Tedros Teclebrhan"/>
    <n v="8"/>
    <x v="10"/>
    <s v="Germany"/>
    <n v="1"/>
    <x v="805"/>
    <x v="1"/>
    <x v="5"/>
    <s v="120 min"/>
    <n v="120"/>
    <n v="120"/>
    <n v="417.58932499185084"/>
    <s v=""/>
    <s v="Dramas, Independent Movies, International Movies"/>
    <x v="2"/>
    <s v="Dramas, Independent Movies, International Movies"/>
    <n v="3"/>
  </r>
  <r>
    <n v="3090"/>
    <x v="4957"/>
    <x v="0"/>
    <x v="4955"/>
    <s v="Yuki Yamato"/>
    <s v="Miona Hori, Hiroya Shimizu, Shotaro Mamiya, Mizuki Itagaki, Hiyori Sakurada, Kaisei Kamimura, Ai Yoshikawa, Ryohei Shima, Asuka Kurosawa, Kazuya Takahashi, Takashi Sorimachi, Riho Yoshioka"/>
    <n v="12"/>
    <x v="1"/>
    <s v="Japan"/>
    <n v="1"/>
    <x v="1458"/>
    <x v="2"/>
    <x v="5"/>
    <s v="120 min"/>
    <n v="120"/>
    <n v="120"/>
    <n v="417.58932499185084"/>
    <s v=""/>
    <s v="Dramas, International Movies"/>
    <x v="2"/>
    <s v="Dramas, International Movies"/>
    <n v="2"/>
  </r>
  <r>
    <n v="3126"/>
    <x v="4958"/>
    <x v="0"/>
    <x v="4956"/>
    <s v="Tom Hooper"/>
    <s v="Eddie Redmayne, Alicia Vikander, Ben Whishaw, Sebastian Koch, Amber Heard, Matthias Schoenaerts, Pip Torrens, Nicholas Woodeson, Emerald Fennell, Adrian Schiller"/>
    <n v="10"/>
    <x v="6"/>
    <s v="United Kingdom, United States, Germany, Denmark, Belgium, Japan"/>
    <n v="6"/>
    <x v="1451"/>
    <x v="4"/>
    <x v="12"/>
    <s v="120 min"/>
    <n v="120"/>
    <n v="120"/>
    <n v="417.58932499185084"/>
    <s v=""/>
    <s v="Dramas, Independent Movies, International Movies"/>
    <x v="2"/>
    <s v="Dramas, Independent Movies, International Movies"/>
    <n v="3"/>
  </r>
  <r>
    <n v="3194"/>
    <x v="4959"/>
    <x v="0"/>
    <x v="4957"/>
    <s v="Pankaj Batra"/>
    <s v="Ninja, Ranjit Bawa, Jassi Gill, Musskan Sethi, Navneet Kaur Dhillon, Neet Mahal, Aarushi Sharma"/>
    <n v="7"/>
    <x v="17"/>
    <s v="India"/>
    <n v="1"/>
    <x v="691"/>
    <x v="2"/>
    <x v="1"/>
    <s v="120 min"/>
    <n v="120"/>
    <n v="120"/>
    <n v="417.58932499185084"/>
    <s v=""/>
    <s v="Comedies, International Movies, Romantic Movies"/>
    <x v="4"/>
    <s v="Comedies, International Movies, Romantic Movies"/>
    <n v="3"/>
  </r>
  <r>
    <n v="3566"/>
    <x v="4960"/>
    <x v="0"/>
    <x v="4958"/>
    <s v="Muh Chen"/>
    <s v="Mayday, Huang Bo, Tony Leung Ka-fai"/>
    <n v="3"/>
    <x v="42"/>
    <s v="China, Taiwan"/>
    <n v="2"/>
    <x v="1443"/>
    <x v="2"/>
    <x v="6"/>
    <s v="120 min"/>
    <n v="120"/>
    <n v="120"/>
    <n v="417.58932499185084"/>
    <s v=""/>
    <s v="International Movies, Music &amp; Musicals"/>
    <x v="7"/>
    <s v="International Movies, Music &amp; Musicals"/>
    <n v="2"/>
  </r>
  <r>
    <n v="3951"/>
    <x v="4961"/>
    <x v="0"/>
    <x v="4959"/>
    <s v="Shelly Chopra Dhar"/>
    <s v="Anil Kapoor, Sonam Kapoor, Rajkummar Rao, Juhi Chawla, Abhishek Duhan, Regina Cassandra, Madhumalti Kapoor, Seema Pahwa, Brijendra Kala, Alka Badola Kaushal"/>
    <n v="10"/>
    <x v="17"/>
    <s v="India"/>
    <n v="1"/>
    <x v="296"/>
    <x v="2"/>
    <x v="1"/>
    <s v="120 min"/>
    <n v="120"/>
    <n v="120"/>
    <n v="417.58932499185084"/>
    <s v=""/>
    <s v="Comedies, Dramas, International Movies"/>
    <x v="4"/>
    <s v="Comedies, Dramas, International Movies"/>
    <n v="3"/>
  </r>
  <r>
    <n v="4072"/>
    <x v="4962"/>
    <x v="0"/>
    <x v="4960"/>
    <s v="Mae Czarina Cruz"/>
    <s v="Kathryn Bernardo, Daniel Padilla, Matteo Guidicelli, Zanjoe Marudo, Cherry Pie Picache, Lotlot De Leon, Dennis Padilla, Lito Pimentel, Joross Gamboa, Janus del Prado"/>
    <n v="10"/>
    <x v="48"/>
    <s v="Philippines"/>
    <n v="1"/>
    <x v="1291"/>
    <x v="3"/>
    <x v="1"/>
    <s v="120 min"/>
    <n v="120"/>
    <n v="120"/>
    <n v="417.58932499185084"/>
    <s v=""/>
    <s v="Comedies, Dramas, International Movies"/>
    <x v="4"/>
    <s v="Comedies, Dramas, International Movies"/>
    <n v="3"/>
  </r>
  <r>
    <n v="4108"/>
    <x v="4963"/>
    <x v="0"/>
    <x v="4961"/>
    <s v="Saket Chaudhary"/>
    <s v="Rahul Bose, Mallika Sherawat, Ranvir Shorey, Sharat Saxena, Aamir Bashir, Taraana Raja, Jas Arora, Suchitra Pillai, Sapna Bhavnani, Sophiya Chaudhary"/>
    <n v="10"/>
    <x v="17"/>
    <s v="India"/>
    <n v="1"/>
    <x v="684"/>
    <x v="24"/>
    <x v="5"/>
    <s v="120 min"/>
    <n v="120"/>
    <n v="120"/>
    <n v="417.58932499185084"/>
    <s v=""/>
    <s v="Comedies, International Movies, Romantic Movies"/>
    <x v="4"/>
    <s v="Comedies, International Movies, Romantic Movies"/>
    <n v="3"/>
  </r>
  <r>
    <n v="4149"/>
    <x v="4964"/>
    <x v="0"/>
    <x v="4962"/>
    <s v="Pang Ho-cheung"/>
    <s v="Miriam Chin Wah Yeung, Shawn Yue, Paul Chun, Jiang Mengjie, Wang Xiao Chen, Siu Yam Yam, Kwok Cheung Tsang, Toby Lee, Dada Chan, Hugo Ng"/>
    <n v="10"/>
    <x v="42"/>
    <s v="China, Hong Kong"/>
    <n v="2"/>
    <x v="723"/>
    <x v="3"/>
    <x v="5"/>
    <s v="120 min"/>
    <n v="120"/>
    <n v="120"/>
    <n v="417.58932499185084"/>
    <s v=""/>
    <s v="Comedies, Dramas, International Movies"/>
    <x v="4"/>
    <s v="Comedies, Dramas, International Movies"/>
    <n v="3"/>
  </r>
  <r>
    <n v="4225"/>
    <x v="4965"/>
    <x v="0"/>
    <x v="4963"/>
    <s v="Ranjit Jeyakodi"/>
    <s v="Vijay Sethupathi, Gayathrie, Mahima Nambiar, Arjunan, Ramesh Thilak, Ranjith"/>
    <n v="6"/>
    <x v="17"/>
    <s v="India"/>
    <n v="1"/>
    <x v="191"/>
    <x v="3"/>
    <x v="5"/>
    <s v="120 min"/>
    <n v="120"/>
    <n v="120"/>
    <n v="417.58932499185084"/>
    <s v=""/>
    <s v="International Movies, Thrillers"/>
    <x v="7"/>
    <s v="International Movies, Thrillers"/>
    <n v="2"/>
  </r>
  <r>
    <n v="4446"/>
    <x v="4966"/>
    <x v="0"/>
    <x v="4964"/>
    <s v="Abhishek Kapoor"/>
    <s v="Rajkummar Rao, Amit Sadh, Sushant Singh Rajput, Amrita Puri, Digvijay Deshmukh, Asif Basra, Manav Kaul, Ashish Kakkad"/>
    <n v="8"/>
    <x v="17"/>
    <s v="India"/>
    <n v="1"/>
    <x v="6"/>
    <x v="8"/>
    <x v="5"/>
    <s v="120 min"/>
    <n v="120"/>
    <n v="120"/>
    <n v="417.58932499185084"/>
    <s v=""/>
    <s v="Dramas, International Movies, Sports Movies"/>
    <x v="2"/>
    <s v="Dramas, International Movies, Sports Movies"/>
    <n v="3"/>
  </r>
  <r>
    <n v="4681"/>
    <x v="4967"/>
    <x v="0"/>
    <x v="4965"/>
    <s v="Tanuja Chandra"/>
    <s v="Irrfan Khan, Parvathy, Neha Dhupia, Pushtii Shakti, Luke Kenny, Siddharth Menon, Bajrangbali Singh, Brijendra Kala"/>
    <n v="8"/>
    <x v="17"/>
    <s v="India"/>
    <n v="1"/>
    <x v="1417"/>
    <x v="3"/>
    <x v="1"/>
    <s v="120 min"/>
    <n v="120"/>
    <n v="120"/>
    <n v="417.58932499185084"/>
    <s v=""/>
    <s v="Comedies, International Movies, Romantic Movies"/>
    <x v="4"/>
    <s v="Comedies, International Movies, Romantic Movies"/>
    <n v="3"/>
  </r>
  <r>
    <n v="5880"/>
    <x v="4968"/>
    <x v="0"/>
    <x v="496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n v="21"/>
    <x v="0"/>
    <s v="United States"/>
    <n v="1"/>
    <x v="1459"/>
    <x v="4"/>
    <x v="1"/>
    <s v="120 min"/>
    <n v="120"/>
    <n v="120"/>
    <n v="417.58932499185084"/>
    <s v=""/>
    <s v="Action &amp; Adventure, Comedies"/>
    <x v="1"/>
    <s v="Action &amp; Adventure, Comedies"/>
    <n v="2"/>
  </r>
  <r>
    <n v="6287"/>
    <x v="4969"/>
    <x v="0"/>
    <x v="4967"/>
    <m/>
    <m/>
    <n v="0"/>
    <x v="10"/>
    <s v="Germany"/>
    <n v="1"/>
    <x v="955"/>
    <x v="2"/>
    <x v="12"/>
    <s v="120 min"/>
    <n v="120"/>
    <n v="120"/>
    <n v="417.58932499185084"/>
    <s v=""/>
    <s v="Dramas, International Movies, Romantic Movies"/>
    <x v="2"/>
    <s v="Dramas, International Movies, Romantic Movies"/>
    <n v="3"/>
  </r>
  <r>
    <n v="6294"/>
    <x v="4970"/>
    <x v="0"/>
    <x v="4968"/>
    <s v="Majid Majidi"/>
    <s v="Ishaan Khattar, Malavika Mohanan, Goutam Ghose, Sharada, Tannishtha Chatterjee, Shashank Shende, Hema Singh, Akash Gopal"/>
    <n v="8"/>
    <x v="17"/>
    <s v="India, Iran"/>
    <n v="2"/>
    <x v="8"/>
    <x v="5"/>
    <x v="1"/>
    <s v="120 min"/>
    <n v="120"/>
    <n v="120"/>
    <n v="417.58932499185084"/>
    <s v=""/>
    <s v="Dramas, Independent Movies, International Movies"/>
    <x v="2"/>
    <s v="Dramas, Independent Movies, International Movies"/>
    <n v="3"/>
  </r>
  <r>
    <n v="6333"/>
    <x v="4971"/>
    <x v="0"/>
    <x v="4969"/>
    <s v="Ben Younger"/>
    <s v="Miles Teller, Aaron Eckhart, Katey Sagal, Ciar√°n Hinds, Ted Levine, Jordan Gelber, Amanda Clayton, Daniel Sauli, Christine Evangelista, Tina Casciani"/>
    <n v="10"/>
    <x v="0"/>
    <s v="United States"/>
    <n v="1"/>
    <x v="1205"/>
    <x v="9"/>
    <x v="12"/>
    <s v="120 min"/>
    <n v="120"/>
    <n v="120"/>
    <n v="417.58932499185084"/>
    <s v=""/>
    <s v="Dramas, Sports Movies"/>
    <x v="2"/>
    <s v="Dramas, Sports Movies"/>
    <n v="2"/>
  </r>
  <r>
    <n v="6381"/>
    <x v="4972"/>
    <x v="0"/>
    <x v="4970"/>
    <s v="Lu Yang"/>
    <s v="Chang Chen, Yang Mi, Zhang Yi, Lei Jiayin, Xin Zhilei, Shih Chieh King"/>
    <n v="6"/>
    <x v="42"/>
    <s v="China"/>
    <n v="1"/>
    <x v="1460"/>
    <x v="3"/>
    <x v="5"/>
    <s v="120 min"/>
    <n v="120"/>
    <n v="120"/>
    <n v="417.58932499185084"/>
    <s v=""/>
    <s v="Action &amp; Adventure, International Movies"/>
    <x v="1"/>
    <s v="Action &amp; Adventure, International Movies"/>
    <n v="2"/>
  </r>
  <r>
    <n v="6513"/>
    <x v="4973"/>
    <x v="0"/>
    <x v="4971"/>
    <s v="Vishal Mishra"/>
    <s v="Sunil Grover, Zakir Hussain, Anjana Sukhani, Dipannita Sharma, Pankaj Tripathi, Rajesh Sharma, Vinod Ramani, Guru Singh"/>
    <n v="8"/>
    <x v="17"/>
    <s v="India"/>
    <n v="1"/>
    <x v="38"/>
    <x v="3"/>
    <x v="6"/>
    <s v="120 min"/>
    <n v="120"/>
    <n v="120"/>
    <n v="417.58932499185084"/>
    <s v=""/>
    <s v="Comedies, Independent Movies, International Movies"/>
    <x v="4"/>
    <s v="Comedies, Independent Movies, International Movies"/>
    <n v="3"/>
  </r>
  <r>
    <n v="6544"/>
    <x v="4974"/>
    <x v="0"/>
    <x v="4972"/>
    <s v="Ang Lee"/>
    <s v="Chow Yun Fat, Michelle Yeoh, Zhang Ziyi, Chang Chen, Lung Hsiung, Cheng Pei-pei, Fa Zeng Li, Xian Gao, Yan Hai, De Ming Wang"/>
    <n v="10"/>
    <x v="53"/>
    <s v="Taiwan, Hong Kong, United States, China"/>
    <n v="4"/>
    <x v="555"/>
    <x v="32"/>
    <x v="2"/>
    <s v="120 min"/>
    <n v="120"/>
    <n v="120"/>
    <n v="417.58932499185084"/>
    <s v=""/>
    <s v="Action &amp; Adventure, International Movies, Romantic Movies"/>
    <x v="1"/>
    <s v="Action &amp; Adventure, International Movies, Romantic Movies"/>
    <n v="3"/>
  </r>
  <r>
    <n v="6669"/>
    <x v="4975"/>
    <x v="0"/>
    <x v="4973"/>
    <s v="Sumitra Bhave, Sunil Sukthankar"/>
    <s v="Kishore Kadam, Ashwini Giri, Kamal Desai, Devika Daftardar, Sunil Sukthankar, Shriram Ranade, Padmanabh Bind"/>
    <n v="7"/>
    <x v="17"/>
    <s v="India"/>
    <n v="1"/>
    <x v="45"/>
    <x v="16"/>
    <x v="6"/>
    <s v="120 min"/>
    <n v="120"/>
    <n v="120"/>
    <n v="417.58932499185084"/>
    <s v=""/>
    <s v="Dramas, Independent Movies, International Movies"/>
    <x v="2"/>
    <s v="Dramas, Independent Movies, International Movies"/>
    <n v="3"/>
  </r>
  <r>
    <n v="6998"/>
    <x v="4976"/>
    <x v="0"/>
    <x v="4974"/>
    <s v="Alexandre Aja"/>
    <s v="Daniel Radcliffe, Juno Temple, Max Minghella, Joe Anderson, Kelli Garner, Heather Graham, David Morse, Kathleen Quinlan, James Remar"/>
    <n v="9"/>
    <x v="0"/>
    <s v="United States, Canada"/>
    <n v="2"/>
    <x v="844"/>
    <x v="8"/>
    <x v="12"/>
    <s v="120 min"/>
    <n v="120"/>
    <n v="120"/>
    <n v="417.58932499185084"/>
    <s v=""/>
    <s v="Dramas, Horror Movies, Sci-Fi &amp; Fantasy"/>
    <x v="2"/>
    <s v="Dramas, Horror Movies, Sci-Fi &amp; Fantasy"/>
    <n v="3"/>
  </r>
  <r>
    <n v="7164"/>
    <x v="4977"/>
    <x v="0"/>
    <x v="4975"/>
    <s v="Buta Singh"/>
    <s v="Yograj Singh, Nitu Pandher, Deep Mandian, Shreya Chawla, Jagpal Singh Chahal, Jyoti Sharma, Janak Joshi, Karan Vinayak"/>
    <n v="8"/>
    <x v="17"/>
    <s v="India"/>
    <n v="1"/>
    <x v="38"/>
    <x v="9"/>
    <x v="1"/>
    <s v="120 min"/>
    <n v="120"/>
    <n v="120"/>
    <n v="417.58932499185084"/>
    <s v=""/>
    <s v="Dramas, International Movies, Romantic Movies"/>
    <x v="2"/>
    <s v="Dramas, International Movies, Romantic Movies"/>
    <n v="3"/>
  </r>
  <r>
    <n v="7189"/>
    <x v="4978"/>
    <x v="0"/>
    <x v="4976"/>
    <s v="Hrishikesh Mukherjee"/>
    <s v="Ashok Kumar, Rekha, Rakesh Roshan, Shashikala, Aradhana, Dina Pathak, David Abraham, S.N. Banerjee, Keshto Mukherjee"/>
    <n v="9"/>
    <x v="17"/>
    <s v="India"/>
    <n v="1"/>
    <x v="767"/>
    <x v="57"/>
    <x v="6"/>
    <s v="120 min"/>
    <n v="120"/>
    <n v="120"/>
    <n v="417.58932499185084"/>
    <s v=""/>
    <s v="Classic Movies, Comedies, Dramas"/>
    <x v="5"/>
    <s v="Classic Movies, Comedies, Dramas"/>
    <n v="3"/>
  </r>
  <r>
    <n v="7637"/>
    <x v="4979"/>
    <x v="0"/>
    <x v="4977"/>
    <s v="Luke Sparke"/>
    <s v="Daniel Ewing, Temuera Morrison, Stephanie Jacobsen, Rhiannon Fish, Zachary Garred, Izzy Stephens, Charles Terrier, Charles Mesure, Felix Williamson, Jacqueline McKenzie, Aaron Jeffery, Bruce Spence"/>
    <n v="12"/>
    <x v="12"/>
    <s v="Australia"/>
    <n v="1"/>
    <x v="1162"/>
    <x v="5"/>
    <x v="12"/>
    <s v="120 min"/>
    <n v="120"/>
    <n v="120"/>
    <n v="417.58932499185084"/>
    <s v=""/>
    <s v="Action &amp; Adventure, Sci-Fi &amp; Fantasy"/>
    <x v="1"/>
    <s v="Action &amp; Adventure, Sci-Fi &amp; Fantasy"/>
    <n v="2"/>
  </r>
  <r>
    <n v="7752"/>
    <x v="4980"/>
    <x v="0"/>
    <x v="4978"/>
    <s v="Oliver Stone"/>
    <s v="Tom Berenger, Willem Dafoe, Charlie Sheen, Forest Whitaker, Francesco Quinn, John C. McGinley, Richard Edson, Kevin Dillon, Reggie Johnson, Keith David"/>
    <n v="10"/>
    <x v="0"/>
    <s v="United States, United Kingdom"/>
    <n v="2"/>
    <x v="79"/>
    <x v="45"/>
    <x v="12"/>
    <s v="120 min"/>
    <n v="120"/>
    <n v="120"/>
    <n v="417.58932499185084"/>
    <s v=""/>
    <s v="Action &amp; Adventure, Classic Movies, Dramas"/>
    <x v="1"/>
    <s v="Action &amp; Adventure, Classic Movies, Dramas"/>
    <n v="3"/>
  </r>
  <r>
    <n v="7866"/>
    <x v="4981"/>
    <x v="0"/>
    <x v="4979"/>
    <s v="Sam Mendes"/>
    <s v="Leonardo DiCaprio, Kate Winslet, Kathy Bates, Michael Shannon, Kathryn Hahn, David Harbour, Dylan Baker, Richard Easton, Zoe Kazan, Jay O. Sanders, Max Casella"/>
    <n v="11"/>
    <x v="0"/>
    <s v="United States, United Kingdom"/>
    <n v="2"/>
    <x v="55"/>
    <x v="13"/>
    <x v="12"/>
    <s v="120 min"/>
    <n v="120"/>
    <n v="120"/>
    <n v="417.58932499185084"/>
    <s v=""/>
    <s v="Dramas, Romantic Movies"/>
    <x v="2"/>
    <s v="Dramas, Romantic Movies"/>
    <n v="2"/>
  </r>
  <r>
    <n v="7880"/>
    <x v="4982"/>
    <x v="0"/>
    <x v="4980"/>
    <s v="John G. Avildsen"/>
    <s v="Sylvester Stallone, Talia Shire, Burt Young, Carl Weathers, Burgess Meredith, Thayer David, Joe Spinell, Jimmy Gambina, Bill Baldwin"/>
    <n v="9"/>
    <x v="0"/>
    <s v="United States"/>
    <n v="1"/>
    <x v="844"/>
    <x v="59"/>
    <x v="7"/>
    <s v="120 min"/>
    <n v="120"/>
    <n v="120"/>
    <n v="417.58932499185084"/>
    <s v=""/>
    <s v="Action &amp; Adventure, Classic Movies, Dramas"/>
    <x v="1"/>
    <s v="Action &amp; Adventure, Classic Movies, Dramas"/>
    <n v="3"/>
  </r>
  <r>
    <n v="7959"/>
    <x v="4983"/>
    <x v="0"/>
    <x v="4981"/>
    <s v="Spike Lee"/>
    <s v="Laurence Fishburne, Giancarlo Esposito, Tisha Campbell-Martin, Kyme, Joe Seneca, Ellen Holly, Art Evans, Ossie Davis, Bill Nunn, James Bond III"/>
    <n v="10"/>
    <x v="0"/>
    <s v="United States"/>
    <n v="1"/>
    <x v="79"/>
    <x v="27"/>
    <x v="12"/>
    <s v="120 min"/>
    <n v="120"/>
    <n v="120"/>
    <n v="417.58932499185084"/>
    <s v=""/>
    <s v="Comedies, Dramas"/>
    <x v="4"/>
    <s v="Comedies, Dramas"/>
    <n v="2"/>
  </r>
  <r>
    <n v="8480"/>
    <x v="4984"/>
    <x v="0"/>
    <x v="4982"/>
    <s v="Heber Cannon, Mariah Moore, Marston Sawyers"/>
    <m/>
    <n v="0"/>
    <x v="0"/>
    <s v="United States"/>
    <n v="1"/>
    <x v="130"/>
    <x v="3"/>
    <x v="1"/>
    <s v="120 min"/>
    <n v="120"/>
    <n v="120"/>
    <n v="417.58932499185084"/>
    <s v=""/>
    <s v="Documentaries, Sports Movies"/>
    <x v="3"/>
    <s v="Documentaries, Sports Movies"/>
    <n v="2"/>
  </r>
  <r>
    <n v="8495"/>
    <x v="4985"/>
    <x v="0"/>
    <x v="4983"/>
    <s v="Bruce Robinson"/>
    <s v="Johnny Depp, Aaron Eckhart, Michael Rispoli, Amber Heard, Richard Jenkins, Giovanni Ribisi, Amaury Nolasco, Marshall Bell, Bill Smitrovich"/>
    <n v="9"/>
    <x v="0"/>
    <s v="United States, United Kingdom"/>
    <n v="2"/>
    <x v="175"/>
    <x v="12"/>
    <x v="12"/>
    <s v="120 min"/>
    <n v="120"/>
    <n v="120"/>
    <n v="417.58932499185084"/>
    <s v=""/>
    <s v="Comedies, Dramas"/>
    <x v="4"/>
    <s v="Comedies, Dramas"/>
    <n v="2"/>
  </r>
  <r>
    <n v="8513"/>
    <x v="4986"/>
    <x v="0"/>
    <x v="4984"/>
    <s v="Peter Chelsom"/>
    <s v="Gary Oldman, Asa Butterfield, Carla Gugino, Britt Robertson, BD Wong, Janet Montgomery, Trey Tucker"/>
    <n v="7"/>
    <x v="0"/>
    <s v="United States"/>
    <n v="1"/>
    <x v="609"/>
    <x v="9"/>
    <x v="2"/>
    <s v="120 min"/>
    <n v="120"/>
    <n v="120"/>
    <n v="417.58932499185084"/>
    <s v=""/>
    <s v="Action &amp; Adventure, Romantic Movies, Sci-Fi &amp; Fantasy"/>
    <x v="1"/>
    <s v="Action &amp; Adventure, Romantic Movies, Sci-Fi &amp; Fantasy"/>
    <n v="3"/>
  </r>
  <r>
    <n v="8688"/>
    <x v="4987"/>
    <x v="0"/>
    <x v="4985"/>
    <s v="Param Gill"/>
    <s v="Niharica Raizada, Rajat Barmecha, Lucy Pinder, Om Puri, Gulshan Grover, Tim Man, Ron Smoorenburg, KaramVeer Chaudhary"/>
    <n v="8"/>
    <x v="17"/>
    <s v="India"/>
    <n v="1"/>
    <x v="38"/>
    <x v="9"/>
    <x v="1"/>
    <s v="120 min"/>
    <n v="120"/>
    <n v="120"/>
    <n v="417.58932499185084"/>
    <s v=""/>
    <s v="Action &amp; Adventure, International Movies, Sci-Fi &amp; Fantasy"/>
    <x v="1"/>
    <s v="Action &amp; Adventure, International Movies, Sci-Fi &amp; Fantasy"/>
    <n v="3"/>
  </r>
  <r>
    <n v="8800"/>
    <x v="4988"/>
    <x v="0"/>
    <x v="4986"/>
    <s v="Avadhoot Gupte"/>
    <s v="Santosh Juvekar, Siddharth Chandekar, Sachit Patil, Chinmay Mandlekar, Rajesh Shringarpure, Pushkar Shrotri, Tejashree Pradhan, Neha Joshi"/>
    <n v="8"/>
    <x v="17"/>
    <s v="India"/>
    <n v="1"/>
    <x v="1339"/>
    <x v="16"/>
    <x v="1"/>
    <s v="120 min"/>
    <n v="120"/>
    <n v="120"/>
    <n v="417.58932499185084"/>
    <s v=""/>
    <s v="Dramas, International Movies"/>
    <x v="2"/>
    <s v="Dramas, International Movies"/>
    <n v="2"/>
  </r>
  <r>
    <n v="134"/>
    <x v="4989"/>
    <x v="0"/>
    <x v="4987"/>
    <s v="Neill Blomkamp"/>
    <s v="Sharlto Copley, Hugh Jackman, Sigourney Weaver, Dev Patel, Ninja, Yo-Landi Visser, Jose Pablo Cantillo, Brandon Auret, Johnny Selema, Maurice Carpede"/>
    <n v="10"/>
    <x v="18"/>
    <s v="South Africa, United States"/>
    <n v="2"/>
    <x v="344"/>
    <x v="4"/>
    <x v="12"/>
    <s v="121 min"/>
    <n v="121"/>
    <n v="121"/>
    <n v="459.4593298850167"/>
    <s v=""/>
    <s v="Action &amp; Adventure, Sci-Fi &amp; Fantasy"/>
    <x v="1"/>
    <s v="Action &amp; Adventure, Sci-Fi &amp; Fantasy"/>
    <n v="2"/>
  </r>
  <r>
    <n v="165"/>
    <x v="4990"/>
    <x v="0"/>
    <x v="4988"/>
    <s v="Kinka Usher"/>
    <s v="Ben Stiller, Hank Azaria, William H. Macy, Janeane Garofalo, Kel Mitchell, Paul Reubens, Wes Studi, Greg Kinnear, Geoffrey Rush, Lena Olin, Eddie Izzard, Artie Lange, Pras, Claire Forlani, Tom Waits"/>
    <n v="15"/>
    <x v="0"/>
    <s v="United States"/>
    <n v="1"/>
    <x v="344"/>
    <x v="41"/>
    <x v="2"/>
    <s v="121 min"/>
    <n v="121"/>
    <n v="121"/>
    <n v="459.4593298850167"/>
    <s v=""/>
    <s v="Action &amp; Adventure, Comedies"/>
    <x v="1"/>
    <s v="Action &amp; Adventure, Comedies"/>
    <n v="2"/>
  </r>
  <r>
    <n v="175"/>
    <x v="4991"/>
    <x v="0"/>
    <x v="4989"/>
    <s v="Antoine Fuqua"/>
    <s v="Bruce Willis, Monica Bellucci, Cole Hauser, Eamonn Walker, Johnny Messner, Nick Chinlund, Charles Ingram, Paul Francis, Chad Smith, Tom Skerritt, Malick Bowens, Awaovieyi Agie"/>
    <n v="12"/>
    <x v="0"/>
    <s v="United States"/>
    <n v="1"/>
    <x v="344"/>
    <x v="20"/>
    <x v="12"/>
    <s v="121 min"/>
    <n v="121"/>
    <n v="121"/>
    <n v="459.4593298850167"/>
    <s v=""/>
    <s v="Action &amp; Adventure, Dramas"/>
    <x v="1"/>
    <s v="Action &amp; Adventure, Dramas"/>
    <n v="2"/>
  </r>
  <r>
    <n v="268"/>
    <x v="4992"/>
    <x v="0"/>
    <x v="4990"/>
    <s v="Jane Campion"/>
    <s v="Holly Hunter, Harvey Keitel, Sam Neill, Anna Paquin, Kerry Walker, Genevieve Lemon, Tungia Baker, Ian Mune"/>
    <n v="8"/>
    <x v="39"/>
    <s v="New Zealand, Australia, France, United States"/>
    <n v="4"/>
    <x v="1175"/>
    <x v="31"/>
    <x v="12"/>
    <s v="121 min"/>
    <n v="121"/>
    <n v="121"/>
    <n v="459.4593298850167"/>
    <s v=""/>
    <s v="Classic Movies, Dramas, Independent Movies"/>
    <x v="5"/>
    <s v="Classic Movies, Dramas, Independent Movies"/>
    <n v="3"/>
  </r>
  <r>
    <n v="611"/>
    <x v="4993"/>
    <x v="0"/>
    <x v="4991"/>
    <s v="Len Wiseman"/>
    <s v="Kate Beckinsale, Scott Speedman, Michael Sheen, Shane Brolly, Bill Nighy, Erwin Leder, Sophia Myles, Robbie Gee, Wentworth Miller, Kevin Grevioux"/>
    <n v="10"/>
    <x v="0"/>
    <s v="United States, United Kingdom, Germany, Hungary"/>
    <n v="4"/>
    <x v="132"/>
    <x v="20"/>
    <x v="12"/>
    <s v="121 min"/>
    <n v="121"/>
    <n v="121"/>
    <n v="459.4593298850167"/>
    <s v=""/>
    <s v="Action &amp; Adventure, Horror Movies, Sci-Fi &amp; Fantasy"/>
    <x v="1"/>
    <s v="Action &amp; Adventure, Horror Movies, Sci-Fi &amp; Fantasy"/>
    <n v="3"/>
  </r>
  <r>
    <n v="947"/>
    <x v="4994"/>
    <x v="0"/>
    <x v="4992"/>
    <s v="Roland Emmerich"/>
    <s v="Kurt Russell, James Spader, Jaye Davidson, Viveca Lindfors, Alexis Cruz, Mili Avital, Leon Rippy, John Diehl, Carlos Lauchu, Djimon Hounsou"/>
    <n v="10"/>
    <x v="0"/>
    <s v="United States, France"/>
    <n v="2"/>
    <x v="475"/>
    <x v="28"/>
    <x v="2"/>
    <s v="121 min"/>
    <n v="121"/>
    <n v="121"/>
    <n v="459.4593298850167"/>
    <s v=""/>
    <s v="Action &amp; Adventure, Sci-Fi &amp; Fantasy"/>
    <x v="1"/>
    <s v="Action &amp; Adventure, Sci-Fi &amp; Fantasy"/>
    <n v="2"/>
  </r>
  <r>
    <n v="965"/>
    <x v="4995"/>
    <x v="0"/>
    <x v="4993"/>
    <s v="Robert Pulcini, Shari Springer Berman"/>
    <s v="Amanda Seyfried, James Norton, Natalia Dyer, Alex Neustaedter, F. Murray Abraham, Rhea Seehorn, Michael O'Keefe, Karen Allen, Jack Gore, James Urbaniak, Ana Sophia Heger"/>
    <n v="11"/>
    <x v="2"/>
    <m/>
    <n v="0"/>
    <x v="1461"/>
    <x v="6"/>
    <x v="5"/>
    <s v="121 min"/>
    <n v="121"/>
    <n v="121"/>
    <n v="459.4593298850167"/>
    <s v=""/>
    <s v="Horror Movies, Thrillers"/>
    <x v="9"/>
    <s v="Horror Movies, Thrillers"/>
    <n v="2"/>
  </r>
  <r>
    <n v="970"/>
    <x v="4996"/>
    <x v="0"/>
    <x v="4994"/>
    <s v="John Wells"/>
    <s v="Meryl Streep, Julia Roberts, Chris Cooper, Ewan McGregor, Margo Martindale, Sam Shepard, Dermot Mulroney, Julianne Nicholson, Juliette Lewis, Abigail Breslin, Benedict Cumberbatch, Misty Upham"/>
    <n v="12"/>
    <x v="0"/>
    <s v="United States"/>
    <n v="1"/>
    <x v="979"/>
    <x v="0"/>
    <x v="12"/>
    <s v="121 min"/>
    <n v="121"/>
    <n v="121"/>
    <n v="459.4593298850167"/>
    <s v=""/>
    <s v="Dramas"/>
    <x v="2"/>
    <s v="Dramas"/>
    <n v="1"/>
  </r>
  <r>
    <n v="1123"/>
    <x v="4997"/>
    <x v="0"/>
    <x v="4995"/>
    <s v="Subhash Kapoor"/>
    <s v="Richa Chadda, Saurabh Shukla, Manav Kaul, Shubrajyoti Barat, Akshay Oberoi, Boloram Das, Nikhil Vijay, Raviza Chauhan"/>
    <n v="8"/>
    <x v="17"/>
    <s v="India"/>
    <n v="1"/>
    <x v="537"/>
    <x v="1"/>
    <x v="1"/>
    <s v="121 min"/>
    <n v="121"/>
    <n v="121"/>
    <n v="459.4593298850167"/>
    <s v=""/>
    <s v="Dramas, International Movies"/>
    <x v="2"/>
    <s v="Dramas, International Movies"/>
    <n v="2"/>
  </r>
  <r>
    <n v="1244"/>
    <x v="4998"/>
    <x v="0"/>
    <x v="4996"/>
    <s v="Mike Binder"/>
    <s v="Kevin Costner, Octavia Spencer, Jillian Estell, Bill Burr, Mpho Koaho, Anthony Mackie, Jennifer Ehle, Andr√© Holland, Gillian Jacobs, Paula Newsome"/>
    <n v="10"/>
    <x v="0"/>
    <s v="United States"/>
    <n v="1"/>
    <x v="1432"/>
    <x v="0"/>
    <x v="2"/>
    <s v="121 min"/>
    <n v="121"/>
    <n v="121"/>
    <n v="459.4593298850167"/>
    <s v=""/>
    <s v="Dramas"/>
    <x v="2"/>
    <s v="Dramas"/>
    <n v="1"/>
  </r>
  <r>
    <n v="1380"/>
    <x v="4999"/>
    <x v="0"/>
    <x v="4997"/>
    <s v="Okey Oku"/>
    <s v="Blossom Chukwujekwu, Ebele Okaro, Lilian Echelon, Betty Bellor, Swanky JKA"/>
    <n v="5"/>
    <x v="9"/>
    <s v="Nigeria"/>
    <n v="1"/>
    <x v="1286"/>
    <x v="5"/>
    <x v="1"/>
    <s v="121 min"/>
    <n v="121"/>
    <n v="121"/>
    <n v="459.4593298850167"/>
    <s v=""/>
    <s v="Dramas, International Movies"/>
    <x v="2"/>
    <s v="Dramas, International Movies"/>
    <n v="2"/>
  </r>
  <r>
    <n v="1648"/>
    <x v="5000"/>
    <x v="0"/>
    <x v="4998"/>
    <s v="Cathy Garcia-Molina"/>
    <s v="Sharon Cuneta, Robin Padilla, Julia Barretto, Joshua Garcia, John Estrada, Pilar Pilapil, Marissa Delgado, Maritoni Fernandez"/>
    <n v="8"/>
    <x v="48"/>
    <s v="Philippines"/>
    <n v="1"/>
    <x v="427"/>
    <x v="3"/>
    <x v="1"/>
    <s v="121 min"/>
    <n v="121"/>
    <n v="121"/>
    <n v="459.4593298850167"/>
    <s v=""/>
    <s v="Comedies, International Movies, Romantic Movies"/>
    <x v="4"/>
    <s v="Comedies, International Movies, Romantic Movies"/>
    <n v="3"/>
  </r>
  <r>
    <n v="2111"/>
    <x v="5001"/>
    <x v="0"/>
    <x v="4999"/>
    <s v="Khaled Marei"/>
    <s v="Ahmed Helmy, Menna Shalaby, Khaled El Sawy, Bayoumi Fouad, Entsar, Samy Maghawry, Mahmoud Ellisy, Yasser El Tobgy, Hassan Hosny, Lotfy Labib"/>
    <n v="10"/>
    <x v="5"/>
    <s v="Egypt"/>
    <n v="1"/>
    <x v="18"/>
    <x v="2"/>
    <x v="5"/>
    <s v="121 min"/>
    <n v="121"/>
    <n v="121"/>
    <n v="459.4593298850167"/>
    <s v=""/>
    <s v="Comedies, International Movies"/>
    <x v="4"/>
    <s v="Comedies, International Movies"/>
    <n v="2"/>
  </r>
  <r>
    <n v="2271"/>
    <x v="5002"/>
    <x v="0"/>
    <x v="5000"/>
    <s v="David Dhawan"/>
    <s v="Rishi Kapoor, Ali Zafar, Taapsee Pannu, Siddharth, Divyendu Sharma, Anupam Kher, Bharati Achrekar, Lillete Dubey, Ayaz Khan"/>
    <n v="9"/>
    <x v="17"/>
    <s v="India"/>
    <n v="1"/>
    <x v="794"/>
    <x v="8"/>
    <x v="1"/>
    <s v="121 min"/>
    <n v="121"/>
    <n v="121"/>
    <n v="459.4593298850167"/>
    <s v=""/>
    <s v="Comedies, International Movies, Music &amp; Musicals"/>
    <x v="4"/>
    <s v="Comedies, International Movies, Music &amp; Musicals"/>
    <n v="3"/>
  </r>
  <r>
    <n v="2674"/>
    <x v="5003"/>
    <x v="0"/>
    <x v="5001"/>
    <s v="Fernando Gonz√°lez Molina"/>
    <s v="Marta Etura, Carlos Librado &quot;Nene&quot;, Leonardo Sbaraglia, Francesc Orella, Imanol Arias, Benn Northover, Itziar Aizpuru, Patricia L√≥pez Arnaiz, Alicia S√°nchez, Eduardo Rosa"/>
    <n v="10"/>
    <x v="14"/>
    <s v="Spain, Germany"/>
    <n v="2"/>
    <x v="656"/>
    <x v="2"/>
    <x v="5"/>
    <s v="121 min"/>
    <n v="121"/>
    <n v="121"/>
    <n v="459.4593298850167"/>
    <s v=""/>
    <s v="International Movies, Thrillers"/>
    <x v="7"/>
    <s v="International Movies, Thrillers"/>
    <n v="2"/>
  </r>
  <r>
    <n v="2707"/>
    <x v="5004"/>
    <x v="0"/>
    <x v="5002"/>
    <s v="Yorgos Lanthimos"/>
    <s v="Colin Farrell, Nicole Kidman, Barry Keoghan, Alicia Silverstone, Raffey Cassidy, Sunny Suljic, Bill Camp, Drew Logan, Barry G. Bernson, Denise Dal Vera, Herb Caillouet"/>
    <n v="11"/>
    <x v="19"/>
    <s v="Ireland, United Kingdom"/>
    <n v="2"/>
    <x v="936"/>
    <x v="3"/>
    <x v="12"/>
    <s v="121 min"/>
    <n v="121"/>
    <n v="121"/>
    <n v="459.4593298850167"/>
    <s v=""/>
    <s v="Dramas, Independent Movies, Thrillers"/>
    <x v="2"/>
    <s v="Dramas, Independent Movies, Thrillers"/>
    <n v="3"/>
  </r>
  <r>
    <n v="2708"/>
    <x v="5005"/>
    <x v="0"/>
    <x v="5003"/>
    <s v="Ric Roman Waugh"/>
    <s v="Gerard Butler, Morgan Freeman, Nick Nolte, Danny Huston, Jada Pinkett Smith, Lance Reddick, Tim Blake Nelson, Piper Perabo"/>
    <n v="8"/>
    <x v="0"/>
    <s v="United States"/>
    <n v="1"/>
    <x v="1462"/>
    <x v="2"/>
    <x v="12"/>
    <s v="121 min"/>
    <n v="121"/>
    <n v="121"/>
    <n v="459.4593298850167"/>
    <s v=""/>
    <s v="Action &amp; Adventure"/>
    <x v="1"/>
    <s v="Action &amp; Adventure"/>
    <n v="1"/>
  </r>
  <r>
    <n v="2840"/>
    <x v="5006"/>
    <x v="0"/>
    <x v="5004"/>
    <s v="Steve Gukas"/>
    <s v="Bimbo Akintola, Somkele Iyamah, Danny Glover, Gideon Okeke, Seun Kentebe, Keppy Ekpenyong, Zara Udofia Ejoh, Bimbo Manuel, Patrick Diabuah, Tina Mba, Alastair Mackenzie, Tim Reid"/>
    <n v="12"/>
    <x v="9"/>
    <s v="Nigeria"/>
    <n v="1"/>
    <x v="1375"/>
    <x v="9"/>
    <x v="6"/>
    <s v="121 min"/>
    <n v="121"/>
    <n v="121"/>
    <n v="459.4593298850167"/>
    <s v=""/>
    <s v="Dramas, International Movies, Thrillers"/>
    <x v="2"/>
    <s v="Dramas, International Movies, Thrillers"/>
    <n v="3"/>
  </r>
  <r>
    <n v="2986"/>
    <x v="5007"/>
    <x v="0"/>
    <x v="5005"/>
    <s v="Ramesh Sippy"/>
    <s v="Rajkummar Rao, Tarun Wadhwa, Rakul Preet Singh, Kiran Juneja, Hema Malini, Kamlesh Gill, Shakti Kapoor, Kanwaljeet Singh"/>
    <n v="8"/>
    <x v="17"/>
    <s v="India"/>
    <n v="1"/>
    <x v="1171"/>
    <x v="1"/>
    <x v="1"/>
    <s v="121 min"/>
    <n v="121"/>
    <n v="121"/>
    <n v="459.4593298850167"/>
    <s v=""/>
    <s v="Comedies, International Movies, Romantic Movies"/>
    <x v="4"/>
    <s v="Comedies, International Movies, Romantic Movies"/>
    <n v="3"/>
  </r>
  <r>
    <n v="3010"/>
    <x v="5008"/>
    <x v="0"/>
    <x v="5006"/>
    <s v="Tyler Perry"/>
    <s v="Crystal Fox, Phylicia Rashad, Cicely Tyson, Bresha Webb, Mehcad Brooks, Adrian Pasdar, Tyler Perry"/>
    <n v="7"/>
    <x v="0"/>
    <s v="United States"/>
    <n v="1"/>
    <x v="1463"/>
    <x v="1"/>
    <x v="5"/>
    <s v="121 min"/>
    <n v="121"/>
    <n v="121"/>
    <n v="459.4593298850167"/>
    <s v=""/>
    <s v="Dramas, Thrillers"/>
    <x v="2"/>
    <s v="Dramas, Thrillers"/>
    <n v="2"/>
  </r>
  <r>
    <n v="3236"/>
    <x v="5009"/>
    <x v="0"/>
    <x v="5007"/>
    <s v="Ric Roman Waugh"/>
    <s v="Nikolaj Coster-Waldau, Omari Hardwick, Lake Bell, Jon Bernthal, Emory Cohen, Jeffrey Donovan, Evan Jones, Benjamin Bratt, Holt McCallany"/>
    <n v="9"/>
    <x v="0"/>
    <s v="United States"/>
    <n v="1"/>
    <x v="1429"/>
    <x v="3"/>
    <x v="12"/>
    <s v="121 min"/>
    <n v="121"/>
    <n v="121"/>
    <n v="459.4593298850167"/>
    <s v=""/>
    <s v="Dramas, Thrillers"/>
    <x v="2"/>
    <s v="Dramas, Thrillers"/>
    <n v="2"/>
  </r>
  <r>
    <n v="3240"/>
    <x v="5010"/>
    <x v="0"/>
    <x v="5008"/>
    <s v="Tsutomu Mizushima"/>
    <s v="Mai Fuchigami, Ai Kayano, Mami Ozaki, Ikumi Nakagami, Yuka Iguchi, Misato Fukuen, Mikako Takahashi, Kana Ueda, Mika Kikuchi, Maya Yoshioka"/>
    <n v="10"/>
    <x v="1"/>
    <s v="Japan"/>
    <n v="1"/>
    <x v="247"/>
    <x v="4"/>
    <x v="5"/>
    <s v="121 min"/>
    <n v="121"/>
    <n v="121"/>
    <n v="459.4593298850167"/>
    <s v=""/>
    <s v="Action &amp; Adventure, Anime Features, International Movies"/>
    <x v="1"/>
    <s v="Action &amp; Adventure, Anime Features, International Movies"/>
    <n v="3"/>
  </r>
  <r>
    <n v="3300"/>
    <x v="5011"/>
    <x v="0"/>
    <x v="5009"/>
    <s v="Pawan Kumar"/>
    <s v="Roger Narayan, Shraddha Srinath, Dileep Raj, Krishna Hebbale, Ram Manjjonaath, Chethan Dsouza"/>
    <n v="6"/>
    <x v="17"/>
    <s v="India"/>
    <n v="1"/>
    <x v="1464"/>
    <x v="9"/>
    <x v="1"/>
    <s v="121 min"/>
    <n v="121"/>
    <n v="121"/>
    <n v="459.4593298850167"/>
    <s v=""/>
    <s v="International Movies, Thrillers"/>
    <x v="7"/>
    <s v="International Movies, Thrillers"/>
    <n v="2"/>
  </r>
  <r>
    <n v="3499"/>
    <x v="5012"/>
    <x v="0"/>
    <x v="5010"/>
    <s v="Deepti Naval"/>
    <s v="Manisha Koirala, Rajit Kapoor, Sanaj Naval, Rajendra Gupta, Suhaas Khandke, Nassar Abdulla, Saurabh Dubey, Usha Jadhav, Ashwin Kaushal, Milind Soman"/>
    <n v="10"/>
    <x v="17"/>
    <s v="India"/>
    <n v="1"/>
    <x v="1465"/>
    <x v="16"/>
    <x v="5"/>
    <s v="121 min"/>
    <n v="121"/>
    <n v="121"/>
    <n v="459.4593298850167"/>
    <s v=""/>
    <s v="Dramas, Independent Movies, International Movies"/>
    <x v="2"/>
    <s v="Dramas, Independent Movies, International Movies"/>
    <n v="3"/>
  </r>
  <r>
    <n v="4076"/>
    <x v="5013"/>
    <x v="0"/>
    <x v="5011"/>
    <s v="Cathy Garcia-Molina"/>
    <s v="Liza Soberano, Enrique Gil, Joey Marquez, Cai Cortez, Arlene Muchlach, Ara Mina, Ryan Bang, Joross Gamboa, Jeffrey Tam, Neils Coleta"/>
    <n v="10"/>
    <x v="48"/>
    <s v="Philippines"/>
    <n v="1"/>
    <x v="1291"/>
    <x v="3"/>
    <x v="1"/>
    <s v="121 min"/>
    <n v="121"/>
    <n v="121"/>
    <n v="459.4593298850167"/>
    <s v=""/>
    <s v="Comedies, Dramas, International Movies"/>
    <x v="4"/>
    <s v="Comedies, Dramas, International Movies"/>
    <n v="3"/>
  </r>
  <r>
    <n v="4161"/>
    <x v="5014"/>
    <x v="0"/>
    <x v="5012"/>
    <s v="Kuntz Agus"/>
    <s v="Fedi Nuril, Laudya Cynthia Bella, Raline Shah, Sandrinna Michelle, Kemal Pahlevi, Tanta Ginting, Zaskia Adya Mecca, Landung Simatupang, Ray Sitoresmi, Vitta Mariana Barrazza"/>
    <n v="10"/>
    <x v="43"/>
    <s v="Indonesia"/>
    <n v="1"/>
    <x v="1360"/>
    <x v="4"/>
    <x v="1"/>
    <s v="121 min"/>
    <n v="121"/>
    <n v="121"/>
    <n v="459.4593298850167"/>
    <s v=""/>
    <s v="Dramas, Faith &amp; Spirituality, International Movies"/>
    <x v="2"/>
    <s v="Dramas, Faith &amp; Spirituality, International Movies"/>
    <n v="3"/>
  </r>
  <r>
    <n v="4395"/>
    <x v="5015"/>
    <x v="0"/>
    <x v="5013"/>
    <s v="Nishanth Ravindaran, Jathin Sanker Raj"/>
    <s v="Guru Somasundaram, Nasser, Anand Sami, Lakshmi Priyaa Chandramouli, Ashiqa Salvan, Ravindra Vijay, Abishek K.S., Venkatesh Harinathan"/>
    <n v="8"/>
    <x v="17"/>
    <s v="India"/>
    <n v="1"/>
    <x v="167"/>
    <x v="5"/>
    <x v="1"/>
    <s v="121 min"/>
    <n v="121"/>
    <n v="121"/>
    <n v="459.4593298850167"/>
    <s v=""/>
    <s v="Comedies, Independent Movies, International Movies"/>
    <x v="4"/>
    <s v="Comedies, Independent Movies, International Movies"/>
    <n v="3"/>
  </r>
  <r>
    <n v="4428"/>
    <x v="5016"/>
    <x v="0"/>
    <x v="5014"/>
    <s v="Ken Ghosh"/>
    <s v="Shahid Kapoor, Genelia D'Souza, Mohnish Bahl, Satish Shah, Parikshat Sahni, Vikas Bhalla, Kurush Deboo, Zain Khan"/>
    <n v="8"/>
    <x v="17"/>
    <s v="India"/>
    <n v="1"/>
    <x v="6"/>
    <x v="10"/>
    <x v="1"/>
    <s v="121 min"/>
    <n v="121"/>
    <n v="121"/>
    <n v="459.4593298850167"/>
    <s v=""/>
    <s v="Comedies, Dramas, International Movies"/>
    <x v="4"/>
    <s v="Comedies, Dramas, International Movies"/>
    <n v="3"/>
  </r>
  <r>
    <n v="4501"/>
    <x v="5017"/>
    <x v="0"/>
    <x v="5015"/>
    <s v="Timo Tjahjanto"/>
    <s v="Joe Taslim, Iko Uwais, Asha Kenyeri Bermudez, Sunny Pang, Salvita Decorte, Abimana Aryasatya, Zack Lee, Dimas Anggara, Julie Estelle, Dian Sastrowardoyo"/>
    <n v="10"/>
    <x v="43"/>
    <s v="Indonesia, United States"/>
    <n v="2"/>
    <x v="43"/>
    <x v="5"/>
    <x v="5"/>
    <s v="121 min"/>
    <n v="121"/>
    <n v="121"/>
    <n v="459.4593298850167"/>
    <s v=""/>
    <s v="Action &amp; Adventure, International Movies"/>
    <x v="1"/>
    <s v="Action &amp; Adventure, International Movies"/>
    <n v="2"/>
  </r>
  <r>
    <n v="4538"/>
    <x v="5018"/>
    <x v="0"/>
    <x v="5016"/>
    <s v="Kavi Raz"/>
    <s v="Satinder Sartaaj, Shabana Azmi, Jason Flemyng, Amanda Root, Rup Magon, Sophie Stevens, Keith Duffy, David Essex, Leanne Joyce, Ranjit Singh Shubh"/>
    <n v="10"/>
    <x v="6"/>
    <s v="United Kingdom, India, United States"/>
    <n v="3"/>
    <x v="72"/>
    <x v="3"/>
    <x v="2"/>
    <s v="121 min"/>
    <n v="121"/>
    <n v="121"/>
    <n v="459.4593298850167"/>
    <s v=""/>
    <s v="Dramas, International Movies"/>
    <x v="2"/>
    <s v="Dramas, International Movies"/>
    <n v="2"/>
  </r>
  <r>
    <n v="4578"/>
    <x v="5019"/>
    <x v="0"/>
    <x v="5017"/>
    <s v="Shashanka Ghosh"/>
    <s v="Sonam Kapoor, Fawad Khan, Kiron Kher, Ratna Pathak Shah, Amir Raza Hussain, Ashok Banthia, Kaizaad Kotwal, Rishabh Chaddha"/>
    <n v="8"/>
    <x v="17"/>
    <s v="India"/>
    <n v="1"/>
    <x v="155"/>
    <x v="0"/>
    <x v="1"/>
    <s v="121 min"/>
    <n v="121"/>
    <n v="121"/>
    <n v="459.4593298850167"/>
    <s v=""/>
    <s v="Comedies, International Movies, Romantic Movies"/>
    <x v="4"/>
    <s v="Comedies, International Movies, Romantic Movies"/>
    <n v="3"/>
  </r>
  <r>
    <n v="4595"/>
    <x v="5020"/>
    <x v="0"/>
    <x v="5018"/>
    <s v="Pankaj Batra"/>
    <s v="Neeru Bajwa, Binnu Dhillon, Arya Babbar, Roshan Prince, B.N. Sharma, Karamjit Anmol, Harby Sangha"/>
    <n v="7"/>
    <x v="17"/>
    <s v="India"/>
    <n v="1"/>
    <x v="155"/>
    <x v="8"/>
    <x v="6"/>
    <s v="121 min"/>
    <n v="121"/>
    <n v="121"/>
    <n v="459.4593298850167"/>
    <s v=""/>
    <s v="Comedies, International Movies, Music &amp; Musicals"/>
    <x v="4"/>
    <s v="Comedies, International Movies, Music &amp; Musicals"/>
    <n v="3"/>
  </r>
  <r>
    <n v="4725"/>
    <x v="5021"/>
    <x v="0"/>
    <x v="5019"/>
    <s v="Sanjay Leela Bhansali"/>
    <s v="Hrithik Roshan, Aishwarya Rai Bachchan, Shernaz Patel, Aditya Roy Kapoor, Nafisa Ali, Monikangana Dutta, Suhel Seth, Rajit Kapoor, Ash Chandler, Vijay Crishna"/>
    <n v="10"/>
    <x v="17"/>
    <s v="India"/>
    <n v="1"/>
    <x v="536"/>
    <x v="10"/>
    <x v="1"/>
    <s v="121 min"/>
    <n v="121"/>
    <n v="121"/>
    <n v="459.4593298850167"/>
    <s v=""/>
    <s v="Dramas, International Movies"/>
    <x v="2"/>
    <s v="Dramas, International Movies"/>
    <n v="2"/>
  </r>
  <r>
    <n v="4826"/>
    <x v="5022"/>
    <x v="0"/>
    <x v="5020"/>
    <s v="Zoya Akhtar, Karan Johar, Anurag Kashyap, Dibakar Banerjee"/>
    <s v="Vicky Kaushal, Bhumi Pednekar, Radhika Apte, Neha Dhupia, Manisha Koirala, Akash Thosar, Randeep Jha, Neil Bhoopalam, Jaideep Ahlawat, Sanjay Kapoor, Kiara Advani"/>
    <n v="11"/>
    <x v="17"/>
    <s v="India"/>
    <n v="1"/>
    <x v="192"/>
    <x v="5"/>
    <x v="5"/>
    <s v="121 min"/>
    <n v="121"/>
    <n v="121"/>
    <n v="459.4593298850167"/>
    <s v=""/>
    <s v="Comedies, Dramas, International Movies"/>
    <x v="4"/>
    <s v="Comedies, Dramas, International Movies"/>
    <n v="3"/>
  </r>
  <r>
    <n v="4994"/>
    <x v="5023"/>
    <x v="0"/>
    <x v="5021"/>
    <s v="Martin Zandvliet"/>
    <s v="Jared Leto, Tadanobu Asano, Kippei Shiina, Shioli Kutsuna, Emile Hirsch, Raymond Nicholson, Rory Cochrane, Nao Omori, Min Tanaka"/>
    <n v="9"/>
    <x v="0"/>
    <s v="United States"/>
    <n v="1"/>
    <x v="1110"/>
    <x v="5"/>
    <x v="5"/>
    <s v="121 min"/>
    <n v="121"/>
    <n v="121"/>
    <n v="459.4593298850167"/>
    <s v=""/>
    <s v="Dramas, Thrillers"/>
    <x v="2"/>
    <s v="Dramas, Thrillers"/>
    <n v="2"/>
  </r>
  <r>
    <n v="5344"/>
    <x v="5024"/>
    <x v="0"/>
    <x v="5022"/>
    <s v="Bryan Fogel"/>
    <s v="Bryan Fogel, Grigory Rodchenkov"/>
    <n v="2"/>
    <x v="0"/>
    <s v="United States"/>
    <n v="1"/>
    <x v="238"/>
    <x v="3"/>
    <x v="5"/>
    <s v="121 min"/>
    <n v="121"/>
    <n v="121"/>
    <n v="459.4593298850167"/>
    <s v=""/>
    <s v="Documentaries, Sports Movies"/>
    <x v="3"/>
    <s v="Documentaries, Sports Movies"/>
    <n v="2"/>
  </r>
  <r>
    <n v="5416"/>
    <x v="5025"/>
    <x v="0"/>
    <x v="5023"/>
    <s v="Bong Joon Ho"/>
    <s v="Tilda Swinton, Jake Gyllenhaal, An Seo Hyun, Paul Dano, Steven Yeun, Byun Heebong, Lily Collins, Yoon Je Moon, Shirley Henderson, Daniel Henshall, Devon Bostick, Woo Shik Choi, Giancarlo Esposito"/>
    <n v="13"/>
    <x v="28"/>
    <s v="South Korea, United States"/>
    <n v="2"/>
    <x v="1466"/>
    <x v="3"/>
    <x v="5"/>
    <s v="121 min"/>
    <n v="121"/>
    <n v="121"/>
    <n v="459.4593298850167"/>
    <s v=""/>
    <s v="Action &amp; Adventure, Comedies, Dramas"/>
    <x v="1"/>
    <s v="Action &amp; Adventure, Comedies, Dramas"/>
    <n v="3"/>
  </r>
  <r>
    <n v="6008"/>
    <x v="5026"/>
    <x v="0"/>
    <x v="5024"/>
    <s v="Nagesh Kukunoor"/>
    <s v="Naseeruddin Shah, Jackie Shroff, Juhi Chawla, Nagesh Kukunoor, Gulshan Grover, Aditya Lakhia, Shri Vallabh Vyas"/>
    <n v="7"/>
    <x v="2"/>
    <m/>
    <n v="0"/>
    <x v="767"/>
    <x v="20"/>
    <x v="5"/>
    <s v="121 min"/>
    <n v="121"/>
    <n v="121"/>
    <n v="459.4593298850167"/>
    <s v=""/>
    <s v="Dramas, International Movies, Thrillers"/>
    <x v="2"/>
    <s v="Dramas, International Movies, Thrillers"/>
    <n v="3"/>
  </r>
  <r>
    <n v="6256"/>
    <x v="5027"/>
    <x v="0"/>
    <x v="5025"/>
    <s v="Sagar Sarhadi"/>
    <s v="Farooq Shaikh, Smita Patil, Naseeruddin Shah, Bharat Kapoor, Supriya Pathak, Rita Rani Kaul, Malika"/>
    <n v="7"/>
    <x v="17"/>
    <s v="India"/>
    <n v="1"/>
    <x v="767"/>
    <x v="44"/>
    <x v="1"/>
    <s v="121 min"/>
    <n v="121"/>
    <n v="121"/>
    <n v="459.4593298850167"/>
    <s v=""/>
    <s v="Dramas, Independent Movies, International Movies"/>
    <x v="2"/>
    <s v="Dramas, Independent Movies, International Movies"/>
    <n v="3"/>
  </r>
  <r>
    <n v="6271"/>
    <x v="5028"/>
    <x v="0"/>
    <x v="5026"/>
    <s v="Julian Jarrold"/>
    <s v="Anne Hathaway, James McAvoy, Julie Walters, James Cromwell, Maggie Smith, Laurence Fox, Ian Richardson"/>
    <n v="7"/>
    <x v="6"/>
    <s v="United Kingdom, Ireland"/>
    <n v="2"/>
    <x v="912"/>
    <x v="37"/>
    <x v="2"/>
    <s v="121 min"/>
    <n v="121"/>
    <n v="121"/>
    <n v="459.4593298850167"/>
    <s v=""/>
    <s v="Dramas, Romantic Movies"/>
    <x v="2"/>
    <s v="Dramas, Romantic Movies"/>
    <n v="2"/>
  </r>
  <r>
    <n v="6450"/>
    <x v="5029"/>
    <x v="0"/>
    <x v="5027"/>
    <s v="David Dhawan"/>
    <s v="Ali Zafar, Siddharth, Divyendu Sharma, Tapsee Pannu, Rishi Kapoor, Anupam Kher, Bharati Achrekar, Varun Dhawan, Lillete Dubey, Ayaz Khan, Ashish Verma"/>
    <n v="11"/>
    <x v="17"/>
    <s v="India"/>
    <n v="1"/>
    <x v="156"/>
    <x v="8"/>
    <x v="6"/>
    <s v="121 min"/>
    <n v="121"/>
    <n v="121"/>
    <n v="459.4593298850167"/>
    <s v=""/>
    <s v="Comedies, International Movies, Music &amp; Musicals"/>
    <x v="4"/>
    <s v="Comedies, International Movies, Music &amp; Musicals"/>
    <n v="3"/>
  </r>
  <r>
    <n v="6570"/>
    <x v="5030"/>
    <x v="0"/>
    <x v="5028"/>
    <s v="Parveen Kumar"/>
    <s v="Gurpreet Ghuggi, Happy Raikoti, Kartar Cheema, Sardar Sohi, Shavendra Mahal, Karamjit Anmol, Pammi Bai, Nirmal Rishi, Manpreet Saggu"/>
    <n v="9"/>
    <x v="17"/>
    <s v="India"/>
    <n v="1"/>
    <x v="752"/>
    <x v="9"/>
    <x v="1"/>
    <s v="121 min"/>
    <n v="121"/>
    <n v="121"/>
    <n v="459.4593298850167"/>
    <s v=""/>
    <s v="Dramas, International Movies"/>
    <x v="2"/>
    <s v="Dramas, International Movies"/>
    <n v="2"/>
  </r>
  <r>
    <n v="7221"/>
    <x v="5031"/>
    <x v="0"/>
    <x v="5029"/>
    <s v="Alex Proyas"/>
    <s v="Nicolas Cage, Chandler Canterbury, Rose Byrne, Lara Robinson, D.G. Maloney, Nadia Townsend, Alan Hopgood, Adrienne Pickering"/>
    <n v="8"/>
    <x v="0"/>
    <s v="United States, United Kingdom, Australia"/>
    <n v="3"/>
    <x v="164"/>
    <x v="16"/>
    <x v="2"/>
    <s v="121 min"/>
    <n v="121"/>
    <n v="121"/>
    <n v="459.4593298850167"/>
    <s v=""/>
    <s v="Sci-Fi &amp; Fantasy, Thrillers"/>
    <x v="17"/>
    <s v="Sci-Fi &amp; Fantasy, Thrillers"/>
    <n v="2"/>
  </r>
  <r>
    <n v="7273"/>
    <x v="5032"/>
    <x v="0"/>
    <x v="5030"/>
    <s v="Damien Piscarel, Florent Bodin"/>
    <s v="Karim Benzema"/>
    <n v="1"/>
    <x v="11"/>
    <s v="France"/>
    <n v="1"/>
    <x v="22"/>
    <x v="3"/>
    <x v="1"/>
    <s v="121 min"/>
    <n v="121"/>
    <n v="121"/>
    <n v="459.4593298850167"/>
    <s v=""/>
    <s v="Documentaries, International Movies, Sports Movies"/>
    <x v="3"/>
    <s v="Documentaries, International Movies, Sports Movies"/>
    <n v="3"/>
  </r>
  <r>
    <n v="7513"/>
    <x v="5033"/>
    <x v="0"/>
    <x v="5031"/>
    <s v="Avadhoot Gupte"/>
    <s v="Santosh Juvekar, Chinmay Mandlekar, Pari Telang, S. Joshi, Dilip Prabhavalkar, Ganesh Yadav, Pushkar Shrotri"/>
    <n v="7"/>
    <x v="17"/>
    <s v="India"/>
    <n v="1"/>
    <x v="1339"/>
    <x v="12"/>
    <x v="1"/>
    <s v="121 min"/>
    <n v="121"/>
    <n v="121"/>
    <n v="459.4593298850167"/>
    <s v=""/>
    <s v="Dramas, International Movies"/>
    <x v="2"/>
    <s v="Dramas, International Movies"/>
    <n v="2"/>
  </r>
  <r>
    <n v="7896"/>
    <x v="5034"/>
    <x v="0"/>
    <x v="5032"/>
    <s v="John Dahl"/>
    <s v="Matt Damon, Edward Norton, John Turturro, Gretchen Mol, Famke Janssen, John Malkovich, Martin Landau, Michael Rispoli, Josh Mostel, Tom Aldredge"/>
    <n v="10"/>
    <x v="0"/>
    <s v="United States"/>
    <n v="1"/>
    <x v="55"/>
    <x v="18"/>
    <x v="12"/>
    <s v="121 min"/>
    <n v="121"/>
    <n v="121"/>
    <n v="459.4593298850167"/>
    <s v=""/>
    <s v="Dramas"/>
    <x v="2"/>
    <s v="Dramas"/>
    <n v="1"/>
  </r>
  <r>
    <n v="7962"/>
    <x v="5035"/>
    <x v="0"/>
    <x v="5033"/>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n v="20"/>
    <x v="0"/>
    <s v="United States"/>
    <n v="1"/>
    <x v="164"/>
    <x v="53"/>
    <x v="12"/>
    <s v="121 min"/>
    <n v="121"/>
    <n v="121"/>
    <n v="459.4593298850167"/>
    <s v=""/>
    <s v="Horror Movies"/>
    <x v="9"/>
    <s v="Horror Movies"/>
    <n v="1"/>
  </r>
  <r>
    <n v="8172"/>
    <x v="5036"/>
    <x v="0"/>
    <x v="5034"/>
    <s v="Priyadarshan"/>
    <s v="Anil Kapoor, Ajay Devgn, Boman Irani, Kangna Ranaut, Zayed Khan, Mallika Sherawat, Avika Gor, Dominic Power, Sameera Reddy, Mohanlal"/>
    <n v="10"/>
    <x v="6"/>
    <s v="United Kingdom, India"/>
    <n v="2"/>
    <x v="75"/>
    <x v="11"/>
    <x v="5"/>
    <s v="121 min"/>
    <n v="121"/>
    <n v="121"/>
    <n v="459.4593298850167"/>
    <s v=""/>
    <s v="Action &amp; Adventure, International Movies, Music &amp; Musicals"/>
    <x v="1"/>
    <s v="Action &amp; Adventure, International Movies, Music &amp; Musicals"/>
    <n v="3"/>
  </r>
  <r>
    <n v="8268"/>
    <x v="5037"/>
    <x v="0"/>
    <x v="5035"/>
    <s v="Tariq Khan"/>
    <s v="Mahesh Bhatt, Kay Kay Menon, Avii, Nikhil Ratnaparkhi, Neha Khan, Alisha Khan, Irfan Hussein, Jyoti Malshe, Sayed Gul"/>
    <n v="9"/>
    <x v="17"/>
    <s v="India"/>
    <n v="1"/>
    <x v="767"/>
    <x v="5"/>
    <x v="5"/>
    <s v="121 min"/>
    <n v="121"/>
    <n v="121"/>
    <n v="459.4593298850167"/>
    <s v=""/>
    <s v="Dramas, International Movies"/>
    <x v="2"/>
    <s v="Dramas, International Movies"/>
    <n v="2"/>
  </r>
  <r>
    <n v="8281"/>
    <x v="5038"/>
    <x v="0"/>
    <x v="5036"/>
    <s v="Riri Riza"/>
    <s v="Vikri Septiawan, Rendy Ahmad, Azwir Fitrianto, Maudy Ayunda"/>
    <n v="4"/>
    <x v="43"/>
    <s v="Indonesia"/>
    <n v="1"/>
    <x v="746"/>
    <x v="16"/>
    <x v="6"/>
    <s v="121 min"/>
    <n v="121"/>
    <n v="121"/>
    <n v="459.4593298850167"/>
    <s v=""/>
    <s v="Dramas, International Movies"/>
    <x v="2"/>
    <s v="Dramas, International Movies"/>
    <n v="2"/>
  </r>
  <r>
    <n v="8298"/>
    <x v="5039"/>
    <x v="0"/>
    <x v="5037"/>
    <s v="Kunle Afolayan"/>
    <s v="Ramsey Nouah, Omoni Oboli, Kunle Afolayan, Funlola Aofiyebi, Tosin Sido, David J. Oserwe, Kate Adepegba, Muraina Oyelami, Wale Adebayo, Ombo Gogo Ombo"/>
    <n v="10"/>
    <x v="9"/>
    <s v="Nigeria"/>
    <n v="1"/>
    <x v="164"/>
    <x v="16"/>
    <x v="1"/>
    <s v="121 min"/>
    <n v="121"/>
    <n v="121"/>
    <n v="459.4593298850167"/>
    <s v=""/>
    <s v="Horror Movies, International Movies, Thrillers"/>
    <x v="9"/>
    <s v="Horror Movies, International Movies, Thrillers"/>
    <n v="3"/>
  </r>
  <r>
    <n v="8402"/>
    <x v="5040"/>
    <x v="0"/>
    <x v="5038"/>
    <s v="Robert Aldrich"/>
    <s v="Burt Reynolds, Eddie Albert, Ed Lauter, James Hampton, Charles Tyner, Bernadette Peters, Richard Kiel, Joe Dorsey, Joe Jackson, Harry Caesar, John Steadman, Jim Nicholson, Tony Cacciotti"/>
    <n v="13"/>
    <x v="0"/>
    <s v="United States"/>
    <n v="1"/>
    <x v="84"/>
    <x v="48"/>
    <x v="12"/>
    <s v="121 min"/>
    <n v="121"/>
    <n v="121"/>
    <n v="459.4593298850167"/>
    <s v=""/>
    <s v="Classic Movies, Comedies, Sports Movies"/>
    <x v="5"/>
    <s v="Classic Movies, Comedies, Sports Movies"/>
    <n v="3"/>
  </r>
  <r>
    <n v="8512"/>
    <x v="5041"/>
    <x v="0"/>
    <x v="5039"/>
    <s v="David Fincher"/>
    <s v="Jesse Eisenberg, Andrew Garfield, Justin Timberlake, Armie Hammer, Max Minghella, Josh Pence, Brenda Song, Rashida Jones, John Getz, David Selby"/>
    <n v="10"/>
    <x v="0"/>
    <s v="United States"/>
    <n v="1"/>
    <x v="579"/>
    <x v="10"/>
    <x v="2"/>
    <s v="121 min"/>
    <n v="121"/>
    <n v="121"/>
    <n v="459.4593298850167"/>
    <s v=""/>
    <s v="Dramas"/>
    <x v="2"/>
    <s v="Dramas"/>
    <n v="1"/>
  </r>
  <r>
    <n v="8666"/>
    <x v="5042"/>
    <x v="0"/>
    <x v="5040"/>
    <s v="Pradeep Verma"/>
    <s v="Sruthi Hariharan, Shraddha Srinath, Shweta Pandit, Achyuth Kumar, Madhukar Niyogi, Prabhu Mundkur, Bhavani Prakash, Ananya Bhat"/>
    <n v="8"/>
    <x v="17"/>
    <s v="India"/>
    <n v="1"/>
    <x v="840"/>
    <x v="3"/>
    <x v="5"/>
    <s v="121 min"/>
    <n v="121"/>
    <n v="121"/>
    <n v="459.4593298850167"/>
    <s v=""/>
    <s v="Dramas, Independent Movies, International Movies"/>
    <x v="2"/>
    <s v="Dramas, Independent Movies, International Movies"/>
    <n v="3"/>
  </r>
  <r>
    <n v="49"/>
    <x v="5043"/>
    <x v="0"/>
    <x v="5041"/>
    <s v="Antoine Fuqua"/>
    <s v="Denzel Washington, Ethan Hawke, Scott Glenn, Tom Berenger, Harris Yulin, Raymond J. Barry, Cliff Curtis, Dr. Dre, Snoop Dogg, Macy Gray, Eva Mendes"/>
    <n v="11"/>
    <x v="0"/>
    <s v="United States"/>
    <n v="1"/>
    <x v="39"/>
    <x v="22"/>
    <x v="12"/>
    <s v="122 min"/>
    <n v="122"/>
    <n v="122"/>
    <n v="503.32933477818261"/>
    <s v=""/>
    <s v="Dramas, Thrillers"/>
    <x v="2"/>
    <s v="Dramas, Thrillers"/>
    <n v="2"/>
  </r>
  <r>
    <n v="237"/>
    <x v="5044"/>
    <x v="0"/>
    <x v="5042"/>
    <s v="Rathindran R Prasad"/>
    <s v="Aishwarya Rajesh, Vidhu, Surya Ganapathy, Madhuri, Pavel Navageethan, Avantika Vandanapu"/>
    <n v="6"/>
    <x v="2"/>
    <m/>
    <n v="0"/>
    <x v="726"/>
    <x v="6"/>
    <x v="1"/>
    <s v="122 min"/>
    <n v="122"/>
    <n v="122"/>
    <n v="503.32933477818261"/>
    <s v=""/>
    <s v="Horror Movies, International Movies, Thrillers"/>
    <x v="9"/>
    <s v="Horror Movies, International Movies, Thrillers"/>
    <n v="3"/>
  </r>
  <r>
    <n v="238"/>
    <x v="5045"/>
    <x v="0"/>
    <x v="5043"/>
    <s v="Rathindran R Prasad"/>
    <s v="Aishwarya Rajesh, Vidhu, Surya Ganapathy, Madhuri, Pavel Navageethan, Avantika Vandanapu"/>
    <n v="6"/>
    <x v="2"/>
    <m/>
    <n v="0"/>
    <x v="726"/>
    <x v="6"/>
    <x v="1"/>
    <s v="122 min"/>
    <n v="122"/>
    <n v="122"/>
    <n v="503.32933477818261"/>
    <s v=""/>
    <s v="Horror Movies, International Movies, Thrillers"/>
    <x v="9"/>
    <s v="Horror Movies, International Movies, Thrillers"/>
    <n v="3"/>
  </r>
  <r>
    <n v="239"/>
    <x v="5046"/>
    <x v="0"/>
    <x v="5044"/>
    <s v="Rathindran R Prasad"/>
    <s v="Aishwarya Rajesh, Vidhu, Surya Ganapathy, Madhuri, Pavel Navageethan, Avantika Vandanapu"/>
    <n v="6"/>
    <x v="2"/>
    <m/>
    <n v="0"/>
    <x v="726"/>
    <x v="6"/>
    <x v="1"/>
    <s v="122 min"/>
    <n v="122"/>
    <n v="122"/>
    <n v="503.32933477818261"/>
    <s v=""/>
    <s v="Horror Movies, International Movies, Thrillers"/>
    <x v="9"/>
    <s v="Horror Movies, International Movies, Thrillers"/>
    <n v="3"/>
  </r>
  <r>
    <n v="240"/>
    <x v="5047"/>
    <x v="0"/>
    <x v="5045"/>
    <s v="Rathindran R Prasad"/>
    <s v="Aishwarya Rajesh, Vidhu, Surya Ganapathy, Madhuri, Pavel Navageethan, Avantika Vandanapu"/>
    <n v="6"/>
    <x v="2"/>
    <m/>
    <n v="0"/>
    <x v="726"/>
    <x v="6"/>
    <x v="1"/>
    <s v="122 min"/>
    <n v="122"/>
    <n v="122"/>
    <n v="503.32933477818261"/>
    <s v=""/>
    <s v="Horror Movies, International Movies, Thrillers"/>
    <x v="9"/>
    <s v="Horror Movies, International Movies, Thrillers"/>
    <n v="3"/>
  </r>
  <r>
    <n v="452"/>
    <x v="5048"/>
    <x v="0"/>
    <x v="5046"/>
    <s v="Catherine Hardwicke"/>
    <s v="Kristen Stewart, Robert Pattinson, Billy Burke, Peter Facinelli, Elizabeth Reaser, Cam Gigandet, Ashley Greene, Anna Kendrick, Nikki Reed, Taylor Lautner, Jackson Rathbone, Kellan Lutz"/>
    <n v="12"/>
    <x v="0"/>
    <s v="United States"/>
    <n v="1"/>
    <x v="1088"/>
    <x v="13"/>
    <x v="2"/>
    <s v="122 min"/>
    <n v="122"/>
    <n v="122"/>
    <n v="503.32933477818261"/>
    <s v=""/>
    <s v="Action &amp; Adventure, Dramas, Romantic Movies"/>
    <x v="1"/>
    <s v="Action &amp; Adventure, Dramas, Romantic Movies"/>
    <n v="3"/>
  </r>
  <r>
    <n v="703"/>
    <x v="5049"/>
    <x v="0"/>
    <x v="5047"/>
    <s v="David O. Russell"/>
    <s v="Bradley Cooper, Jennifer Lawrence, Robert De Niro, Jacki Weaver, Chris Tucker, Anupam Kher, John Ortiz, Shea Whigham, Julia Stiles, Paul Herman"/>
    <n v="10"/>
    <x v="0"/>
    <s v="United States"/>
    <n v="1"/>
    <x v="7"/>
    <x v="11"/>
    <x v="12"/>
    <s v="122 min"/>
    <n v="122"/>
    <n v="122"/>
    <n v="503.32933477818261"/>
    <s v=""/>
    <s v="Comedies, Dramas, Independent Movies"/>
    <x v="4"/>
    <s v="Comedies, Dramas, Independent Movies"/>
    <n v="3"/>
  </r>
  <r>
    <n v="904"/>
    <x v="5050"/>
    <x v="0"/>
    <x v="5048"/>
    <s v="Martin Prakkat"/>
    <s v="Kunchacko Boban, Joju George, Nimisha Sajayan, Jaffer Idukki, Yama Gilgamesh, Anil Nedumangad, Dineesh P, Vinod Sagar"/>
    <n v="8"/>
    <x v="17"/>
    <s v="India"/>
    <n v="1"/>
    <x v="1467"/>
    <x v="6"/>
    <x v="5"/>
    <s v="122 min"/>
    <n v="122"/>
    <n v="122"/>
    <n v="503.32933477818261"/>
    <s v=""/>
    <s v="Dramas, International Movies, Thrillers"/>
    <x v="2"/>
    <s v="Dramas, International Movies, Thrillers"/>
    <n v="3"/>
  </r>
  <r>
    <n v="1932"/>
    <x v="5051"/>
    <x v="0"/>
    <x v="5049"/>
    <s v="Joe Mantello"/>
    <s v="Jim Parsons, Zachary Quinto, Matt Bomer, Andrew Rannells, Charlie Carver, Robin de Jes√∫s, Brian Hutchison, Michael Benjamin Washington, Tuc Watkins"/>
    <n v="9"/>
    <x v="0"/>
    <s v="United States"/>
    <n v="1"/>
    <x v="83"/>
    <x v="1"/>
    <x v="12"/>
    <s v="122 min"/>
    <n v="122"/>
    <n v="122"/>
    <n v="503.32933477818261"/>
    <s v=""/>
    <s v="Dramas, LGBTQ Movies"/>
    <x v="2"/>
    <s v="Dramas, LGBTQ Movies"/>
    <n v="2"/>
  </r>
  <r>
    <n v="2577"/>
    <x v="5052"/>
    <x v="0"/>
    <x v="5050"/>
    <s v="Joe Robert Cole"/>
    <s v="Jeffrey Wright, Ashton Sanders, Regina Taylor, Yahya Abdul-Mateen II, Isaiah John, Kelly Jenrette, Shakira Ja-nai Paye"/>
    <n v="7"/>
    <x v="0"/>
    <s v="United States"/>
    <n v="1"/>
    <x v="40"/>
    <x v="1"/>
    <x v="12"/>
    <s v="122 min"/>
    <n v="122"/>
    <n v="122"/>
    <n v="503.32933477818261"/>
    <s v=""/>
    <s v="Dramas, Independent Movies"/>
    <x v="2"/>
    <s v="Dramas, Independent Movies"/>
    <n v="2"/>
  </r>
  <r>
    <n v="2904"/>
    <x v="5053"/>
    <x v="0"/>
    <x v="5051"/>
    <s v="Angelina Jolie"/>
    <s v="Angelina Jolie, Brad Pitt, M√©lanie Laurent, Melvil Poupaud, Niels Arestrup, Richard Bohringer"/>
    <n v="6"/>
    <x v="11"/>
    <s v="France, Malta, United States"/>
    <n v="3"/>
    <x v="1057"/>
    <x v="4"/>
    <x v="12"/>
    <s v="122 min"/>
    <n v="122"/>
    <n v="122"/>
    <n v="503.32933477818261"/>
    <s v=""/>
    <s v="Dramas, Romantic Movies"/>
    <x v="2"/>
    <s v="Dramas, Romantic Movies"/>
    <n v="2"/>
  </r>
  <r>
    <n v="2956"/>
    <x v="5054"/>
    <x v="0"/>
    <x v="5052"/>
    <s v="Alfonso Cort√©s-Cavanillas"/>
    <s v="Asier Etxeandia, Marian √Ålvarez, Hugo Silva, Aitor Luna, Imanol Arias, Olimpia Melinte, Ruth D√≠az, Jorge Basanta, Stephanie Gil, Roberto Bonacini"/>
    <n v="10"/>
    <x v="14"/>
    <s v="Spain"/>
    <n v="1"/>
    <x v="1468"/>
    <x v="1"/>
    <x v="5"/>
    <s v="122 min"/>
    <n v="122"/>
    <n v="122"/>
    <n v="503.32933477818261"/>
    <s v=""/>
    <s v="Dramas, International Movies, Thrillers"/>
    <x v="2"/>
    <s v="Dramas, International Movies, Thrillers"/>
    <n v="3"/>
  </r>
  <r>
    <n v="3022"/>
    <x v="5055"/>
    <x v="0"/>
    <x v="5053"/>
    <s v="Danny Boyle"/>
    <s v="Michael Fassbender, Kate Winslet, Seth Rogen, Jeff Daniels, Michael Stuhlbarg, Katherine Waterston, Perla Haney-Jardine, Sarah Snook, John Ortiz, Adam Shapiro"/>
    <n v="10"/>
    <x v="6"/>
    <s v="United Kingdom, United States"/>
    <n v="2"/>
    <x v="594"/>
    <x v="4"/>
    <x v="12"/>
    <s v="122 min"/>
    <n v="122"/>
    <n v="122"/>
    <n v="503.32933477818261"/>
    <s v=""/>
    <s v="Dramas"/>
    <x v="2"/>
    <s v="Dramas"/>
    <n v="1"/>
  </r>
  <r>
    <n v="3699"/>
    <x v="5056"/>
    <x v="0"/>
    <x v="5054"/>
    <s v="Sittisiri Mongkolsiri"/>
    <s v="Phantira Pipityakorn, Oabnithi Wiwattanawarang, Sapol Assawamunkong, Surasak Vongthai, Sahatchai 'Stop' Chumrum, Sahajak Boonthanakit, Makorn Supinacharoen, Sasithorn Panichnok"/>
    <n v="8"/>
    <x v="51"/>
    <s v="Thailand"/>
    <n v="1"/>
    <x v="1423"/>
    <x v="2"/>
    <x v="5"/>
    <s v="122 min"/>
    <n v="122"/>
    <n v="122"/>
    <n v="503.32933477818261"/>
    <s v=""/>
    <s v="Horror Movies, International Movies, Romantic Movies"/>
    <x v="9"/>
    <s v="Horror Movies, International Movies, Romantic Movies"/>
    <n v="3"/>
  </r>
  <r>
    <n v="3714"/>
    <x v="5057"/>
    <x v="0"/>
    <x v="5055"/>
    <s v="Sujoy Ghosh"/>
    <s v="Vidya Balan, Parambrata Chatterjee, Dhritiman Chatterjee, Saswata Chatterjee, Indraneil Sengupta, Nawazuddin Siddiqui, Darshan Jariwala, Masood Akhtar, Riddhi Sen"/>
    <n v="9"/>
    <x v="17"/>
    <s v="India"/>
    <n v="1"/>
    <x v="1144"/>
    <x v="11"/>
    <x v="1"/>
    <s v="122 min"/>
    <n v="122"/>
    <n v="122"/>
    <n v="503.32933477818261"/>
    <s v=""/>
    <s v="International Movies, Music &amp; Musicals, Thrillers"/>
    <x v="7"/>
    <s v="International Movies, Music &amp; Musicals, Thrillers"/>
    <n v="3"/>
  </r>
  <r>
    <n v="3733"/>
    <x v="5058"/>
    <x v="0"/>
    <x v="5056"/>
    <s v="Petra Costa"/>
    <m/>
    <n v="0"/>
    <x v="23"/>
    <s v="Brazil"/>
    <n v="1"/>
    <x v="811"/>
    <x v="2"/>
    <x v="1"/>
    <s v="122 min"/>
    <n v="122"/>
    <n v="122"/>
    <n v="503.32933477818261"/>
    <s v=""/>
    <s v="Documentaries, International Movies"/>
    <x v="3"/>
    <s v="Documentaries, International Movies"/>
    <n v="2"/>
  </r>
  <r>
    <n v="3890"/>
    <x v="5059"/>
    <x v="0"/>
    <x v="5057"/>
    <s v="Yƒ±lmaz Erdoƒüan"/>
    <s v="Yƒ±lmaz Erdoƒüan, Kƒ±van√ß Tatlƒ±tuƒü, Ezgi Mola, Bensu Soral, Rƒ±za Kocaoƒülu, Okan √áabalar, G√ºven Kƒ±ra√ß, Ahmet M√ºmtaz Taylan"/>
    <n v="8"/>
    <x v="61"/>
    <s v="Turkey"/>
    <n v="1"/>
    <x v="196"/>
    <x v="2"/>
    <x v="5"/>
    <s v="122 min"/>
    <n v="122"/>
    <n v="122"/>
    <n v="503.32933477818261"/>
    <s v=""/>
    <s v="Comedies, Dramas, International Movies"/>
    <x v="4"/>
    <s v="Comedies, Dramas, International Movies"/>
    <n v="3"/>
  </r>
  <r>
    <n v="4214"/>
    <x v="5060"/>
    <x v="0"/>
    <x v="5058"/>
    <s v="Lorena Munoz"/>
    <s v="Jimena Bar√≥n, Rodrigo Romero, Diego Cremonesi, Daniel Ar√°oz, Malena S√°nchez, Julieta Vallina, Florencia Pe√±a, Simja Dujov, Adan Otero, Fern√°n Mir√°s"/>
    <n v="10"/>
    <x v="2"/>
    <m/>
    <n v="0"/>
    <x v="1132"/>
    <x v="5"/>
    <x v="5"/>
    <s v="122 min"/>
    <n v="122"/>
    <n v="122"/>
    <n v="503.32933477818261"/>
    <s v=""/>
    <s v="Dramas, International Movies, Music &amp; Musicals"/>
    <x v="2"/>
    <s v="Dramas, International Movies, Music &amp; Musicals"/>
    <n v="3"/>
  </r>
  <r>
    <n v="4253"/>
    <x v="5061"/>
    <x v="0"/>
    <x v="5059"/>
    <s v="√Ålvaro Brechner"/>
    <s v="Antonio de la Torre, Chino Dar√≠n, Alfonso Tort, Soledad Villamil, C√©sar Troncoso, Silvia P√©rez Cruz, C√©sar Bord√≥n, Mirella Pascual, Nidia Telles, Eduardo Recabarren"/>
    <n v="10"/>
    <x v="35"/>
    <s v="Uruguay, Argentina, Spain"/>
    <n v="3"/>
    <x v="513"/>
    <x v="5"/>
    <x v="5"/>
    <s v="122 min"/>
    <n v="122"/>
    <n v="122"/>
    <n v="503.32933477818261"/>
    <s v=""/>
    <s v="Dramas, International Movies"/>
    <x v="2"/>
    <s v="Dramas, International Movies"/>
    <n v="2"/>
  </r>
  <r>
    <n v="4330"/>
    <x v="5062"/>
    <x v="0"/>
    <x v="5060"/>
    <s v="Andrew Lau Wai-Keung"/>
    <s v="Qi Shu, Liu Ye, Anthony Wong Chau-Sang, Liang Tian, Danying Feng, Rina Sa, Zhang Songwen, Tian Gao, Andrew Lin"/>
    <n v="9"/>
    <x v="42"/>
    <s v="China, Hong Kong"/>
    <n v="2"/>
    <x v="42"/>
    <x v="12"/>
    <x v="1"/>
    <s v="122 min"/>
    <n v="122"/>
    <n v="122"/>
    <n v="503.32933477818261"/>
    <s v=""/>
    <s v="Dramas, International Movies, Romantic Movies"/>
    <x v="2"/>
    <s v="Dramas, International Movies, Romantic Movies"/>
    <n v="3"/>
  </r>
  <r>
    <n v="4389"/>
    <x v="5063"/>
    <x v="0"/>
    <x v="5061"/>
    <s v="V C Abhilash"/>
    <s v="Indrans, Sreekanth Menon, Vishnu Agasthya, Aliyar, Seethabaala, Shaji John, Sajith Nampiyar, Benny Vadakkan"/>
    <n v="8"/>
    <x v="17"/>
    <s v="India"/>
    <n v="1"/>
    <x v="167"/>
    <x v="5"/>
    <x v="6"/>
    <s v="122 min"/>
    <n v="122"/>
    <n v="122"/>
    <n v="503.32933477818261"/>
    <s v=""/>
    <s v="Dramas, Independent Movies, International Movies"/>
    <x v="2"/>
    <s v="Dramas, Independent Movies, International Movies"/>
    <n v="3"/>
  </r>
  <r>
    <n v="4405"/>
    <x v="5064"/>
    <x v="0"/>
    <x v="5062"/>
    <s v="David Mackenzie"/>
    <s v="Chris Pine, Aaron Taylor-Johnson, Florence Pugh, Billy Howle, Sam Spruell, Tony Curran, Callan Mulvey, James Cosmo, Stephen Dillane"/>
    <n v="9"/>
    <x v="6"/>
    <s v="United Kingdom, United States"/>
    <n v="2"/>
    <x v="1224"/>
    <x v="5"/>
    <x v="12"/>
    <s v="122 min"/>
    <n v="122"/>
    <n v="122"/>
    <n v="503.32933477818261"/>
    <s v=""/>
    <s v="Action &amp; Adventure, Dramas"/>
    <x v="1"/>
    <s v="Action &amp; Adventure, Dramas"/>
    <n v="2"/>
  </r>
  <r>
    <n v="4419"/>
    <x v="5065"/>
    <x v="0"/>
    <x v="5063"/>
    <s v="Orson Welles"/>
    <s v="John Huston, Oja Kodar, Peter Bogdanovich, Susan Strasberg, Robert Random, Lilli Palmer, Norman Foster, Edmond O'Brien, Mercedes McCambridge, Cameron Mitchell, Paul Stewart"/>
    <n v="11"/>
    <x v="11"/>
    <s v="France, Iran, United States"/>
    <n v="3"/>
    <x v="285"/>
    <x v="5"/>
    <x v="12"/>
    <s v="122 min"/>
    <n v="122"/>
    <n v="122"/>
    <n v="503.32933477818261"/>
    <s v=""/>
    <s v="Classic Movies, Dramas, Independent Movies"/>
    <x v="5"/>
    <s v="Classic Movies, Dramas, Independent Movies"/>
    <n v="3"/>
  </r>
  <r>
    <n v="4497"/>
    <x v="5066"/>
    <x v="0"/>
    <x v="5064"/>
    <s v="Rajesh Touchriver"/>
    <s v="Siddique, Anjali Patil, Lakshmi Menon, Nina Kurup, Rathna Shekar Reddy, Anoop Aravindan"/>
    <n v="6"/>
    <x v="17"/>
    <s v="India"/>
    <n v="1"/>
    <x v="43"/>
    <x v="8"/>
    <x v="1"/>
    <s v="122 min"/>
    <n v="122"/>
    <n v="122"/>
    <n v="503.32933477818261"/>
    <s v=""/>
    <s v="Dramas, International Movies"/>
    <x v="2"/>
    <s v="Dramas, International Movies"/>
    <n v="2"/>
  </r>
  <r>
    <n v="4600"/>
    <x v="5067"/>
    <x v="0"/>
    <x v="5065"/>
    <s v="Nidhi Sharma"/>
    <s v="Miss Pooja, Tarun Khanna, Raj Singh Jhinger, Sahil Vedoliyaa, B.N. Sharma, Manoj Joshi, Anita Shabdeesh, Sardar Sohi"/>
    <n v="8"/>
    <x v="17"/>
    <s v="India"/>
    <n v="1"/>
    <x v="155"/>
    <x v="8"/>
    <x v="6"/>
    <s v="122 min"/>
    <n v="122"/>
    <n v="122"/>
    <n v="503.32933477818261"/>
    <s v=""/>
    <s v="Comedies, International Movies, Music &amp; Musicals"/>
    <x v="4"/>
    <s v="Comedies, International Movies, Music &amp; Musicals"/>
    <n v="3"/>
  </r>
  <r>
    <n v="4791"/>
    <x v="5068"/>
    <x v="0"/>
    <x v="5066"/>
    <s v="Raj Kaushal"/>
    <s v="Sanjay Dutt, Arshad Warsi, Minissha Lamba, Raghuvir Yadav, Anusha Dhandekar, Gulshan Grover, Ravi Baswani"/>
    <n v="7"/>
    <x v="17"/>
    <s v="India"/>
    <n v="1"/>
    <x v="130"/>
    <x v="24"/>
    <x v="1"/>
    <s v="122 min"/>
    <n v="122"/>
    <n v="122"/>
    <n v="503.32933477818261"/>
    <s v=""/>
    <s v="Comedies, Dramas, International Movies"/>
    <x v="4"/>
    <s v="Comedies, Dramas, International Movies"/>
    <n v="3"/>
  </r>
  <r>
    <n v="5456"/>
    <x v="5069"/>
    <x v="0"/>
    <x v="5067"/>
    <s v="Ketan Mehta"/>
    <s v="Deepa Sahi, Farooq Shaikh, Raj Babbar, Shah Rukh Khan, Shreeram Lagoo, Sudha Shivpuri, Paresh Rawal, Raghuvir Yadav, Satyadev Dubey"/>
    <n v="9"/>
    <x v="11"/>
    <s v="France, United Kingdom, India"/>
    <n v="3"/>
    <x v="23"/>
    <x v="31"/>
    <x v="1"/>
    <s v="122 min"/>
    <n v="122"/>
    <n v="122"/>
    <n v="503.32933477818261"/>
    <s v=""/>
    <s v="Dramas, International Movies, Music &amp; Musicals"/>
    <x v="2"/>
    <s v="Dramas, International Movies, Music &amp; Musicals"/>
    <n v="3"/>
  </r>
  <r>
    <n v="6071"/>
    <x v="5070"/>
    <x v="0"/>
    <x v="5068"/>
    <s v="√ñmer Faruk Sorak"/>
    <s v="Mehmet G√ºns√ºr, Bel√ßim Bilgin, Ayda Aksel, Altan Erkekli, Sebnem S√∂nmez, H√ºseyin Avni Danyal, Berna Konur, √úmit B√ºlent Din√ßer"/>
    <n v="8"/>
    <x v="61"/>
    <s v="Turkey"/>
    <n v="1"/>
    <x v="1078"/>
    <x v="12"/>
    <x v="5"/>
    <s v="122 min"/>
    <n v="122"/>
    <n v="122"/>
    <n v="503.32933477818261"/>
    <s v=""/>
    <s v="Dramas, International Movies, Romantic Movies"/>
    <x v="2"/>
    <s v="Dramas, International Movies, Romantic Movies"/>
    <n v="3"/>
  </r>
  <r>
    <n v="6104"/>
    <x v="5071"/>
    <x v="0"/>
    <x v="5069"/>
    <s v="Shivam Nair"/>
    <s v="Abhay Deol, Soha Ali Khan, Shayan Munshi, Kamini Khanna, Sohrab Ardeshir, Murad Ali, Shakeel Khan, Natasha Sinha, Brijendra Kala"/>
    <n v="9"/>
    <x v="17"/>
    <s v="India"/>
    <n v="1"/>
    <x v="767"/>
    <x v="24"/>
    <x v="1"/>
    <s v="122 min"/>
    <n v="122"/>
    <n v="122"/>
    <n v="503.32933477818261"/>
    <s v=""/>
    <s v="Dramas, International Movies, Romantic Movies"/>
    <x v="2"/>
    <s v="Dramas, International Movies, Romantic Movies"/>
    <n v="3"/>
  </r>
  <r>
    <n v="6136"/>
    <x v="5072"/>
    <x v="0"/>
    <x v="5070"/>
    <s v="Sam Mendes"/>
    <s v="Kevin Spacey, Annette Bening, Thora Birch, Wes Bentley, Mena Suvari, Chris Cooper, Peter Gallagher, Allison Janney, Scott Bakula, Sam Robards"/>
    <n v="10"/>
    <x v="0"/>
    <s v="United States"/>
    <n v="1"/>
    <x v="165"/>
    <x v="41"/>
    <x v="12"/>
    <s v="122 min"/>
    <n v="122"/>
    <n v="122"/>
    <n v="503.32933477818261"/>
    <s v=""/>
    <s v="Dramas"/>
    <x v="2"/>
    <s v="Dramas"/>
    <n v="1"/>
  </r>
  <r>
    <n v="6194"/>
    <x v="5073"/>
    <x v="0"/>
    <x v="5071"/>
    <s v="Mez Tharatorn"/>
    <s v="Chantavit Dhanasevi, Preechaya Pongthananikorn, Chaleumpol Tikumpornteerawong, Thawat Pornrattanaprasert, Sananthachat Thanapatpisal, Pongkool Suebsung, Puttachat Pongsuchat, Gornpop Janjaroen, Yanee Tramoth, Pongsatorn Jongwilak"/>
    <n v="10"/>
    <x v="0"/>
    <s v="United States, Canada"/>
    <n v="2"/>
    <x v="1164"/>
    <x v="11"/>
    <x v="1"/>
    <s v="122 min"/>
    <n v="122"/>
    <n v="122"/>
    <n v="503.32933477818261"/>
    <s v=""/>
    <s v="Comedies, International Movies, Romantic Movies"/>
    <x v="4"/>
    <s v="Comedies, International Movies, Romantic Movies"/>
    <n v="3"/>
  </r>
  <r>
    <n v="6228"/>
    <x v="5074"/>
    <x v="0"/>
    <x v="5072"/>
    <s v="Tanit Jitnukul"/>
    <s v="Puri Hiranyapluek, Paradorn Srichaphan, Chatchai Plengpanich"/>
    <n v="3"/>
    <x v="51"/>
    <s v="Thailand"/>
    <n v="1"/>
    <x v="437"/>
    <x v="10"/>
    <x v="5"/>
    <s v="122 min"/>
    <n v="122"/>
    <n v="122"/>
    <n v="503.32933477818261"/>
    <s v=""/>
    <s v="Action &amp; Adventure, International Movies"/>
    <x v="1"/>
    <s v="Action &amp; Adventure, International Movies"/>
    <n v="2"/>
  </r>
  <r>
    <n v="6232"/>
    <x v="5075"/>
    <x v="0"/>
    <x v="5073"/>
    <s v="Jordi Llompart"/>
    <s v="Johan Cruyff, Andr√©s Iniesta, Gary Lineker, Xavi Hern√°ndez, Lionel Messi, Pau Gasol"/>
    <n v="6"/>
    <x v="14"/>
    <s v="Spain"/>
    <n v="1"/>
    <x v="434"/>
    <x v="4"/>
    <x v="5"/>
    <s v="122 min"/>
    <n v="122"/>
    <n v="122"/>
    <n v="503.32933477818261"/>
    <s v=""/>
    <s v="Documentaries, International Movies, Sports Movies"/>
    <x v="3"/>
    <s v="Documentaries, International Movies, Sports Movies"/>
    <n v="3"/>
  </r>
  <r>
    <n v="6958"/>
    <x v="5076"/>
    <x v="0"/>
    <x v="5074"/>
    <s v="Guillermo del Toro"/>
    <s v="Ron Perlman, John Hurt, Selma Blair, Rupert Evans, Karel Roden, Jeffrey Tambor, Doug Jones, Brian Steele, Ladislav Beran, Biddy Hodson, Corey Johnson, Kevin Trainor"/>
    <n v="12"/>
    <x v="0"/>
    <s v="United States"/>
    <n v="1"/>
    <x v="42"/>
    <x v="26"/>
    <x v="2"/>
    <s v="122 min"/>
    <n v="122"/>
    <n v="122"/>
    <n v="503.32933477818261"/>
    <s v=""/>
    <s v="Action &amp; Adventure, Cult Movies, Sci-Fi &amp; Fantasy"/>
    <x v="1"/>
    <s v="Action &amp; Adventure, Cult Movies, Sci-Fi &amp; Fantasy"/>
    <n v="3"/>
  </r>
  <r>
    <n v="7085"/>
    <x v="5077"/>
    <x v="0"/>
    <x v="5075"/>
    <s v="Eugenio Derbez"/>
    <s v="Eugenio Derbez, Jessica Lindsey, Loreto Peralta, Daniel Raymont, Alessandra Rosaldo, Hugo Stiglitz, Arcelia Ram√≠rez, Sammy P√©rez, Agust√≠n Bernal, Karla Souza"/>
    <n v="10"/>
    <x v="15"/>
    <s v="Mexico"/>
    <n v="1"/>
    <x v="165"/>
    <x v="8"/>
    <x v="2"/>
    <s v="122 min"/>
    <n v="122"/>
    <n v="122"/>
    <n v="503.32933477818261"/>
    <s v=""/>
    <s v="Comedies, Dramas, International Movies"/>
    <x v="4"/>
    <s v="Comedies, Dramas, International Movies"/>
    <n v="3"/>
  </r>
  <r>
    <n v="7634"/>
    <x v="5078"/>
    <x v="0"/>
    <x v="5076"/>
    <s v="Mat Whitecross"/>
    <s v="Oasis, Alan McGee, Paul McGuigan, Liam Gallagher, Noel Gallagher"/>
    <n v="5"/>
    <x v="6"/>
    <s v="United Kingdom"/>
    <n v="1"/>
    <x v="513"/>
    <x v="9"/>
    <x v="12"/>
    <s v="122 min"/>
    <n v="122"/>
    <n v="122"/>
    <n v="503.32933477818261"/>
    <s v=""/>
    <s v="Documentaries, International Movies, Music &amp; Musicals"/>
    <x v="3"/>
    <s v="Documentaries, International Movies, Music &amp; Musicals"/>
    <n v="3"/>
  </r>
  <r>
    <n v="7639"/>
    <x v="5079"/>
    <x v="0"/>
    <x v="5077"/>
    <s v="Steven Soderbergh"/>
    <s v="George Clooney, Brad Pitt, Matt Damon, Andy Garcia, Don Cheadle, Bernie Mac, Ellen Barkin, Al Pacino, Casey Affleck, Scott Caan"/>
    <n v="10"/>
    <x v="0"/>
    <s v="United States"/>
    <n v="1"/>
    <x v="164"/>
    <x v="37"/>
    <x v="2"/>
    <s v="122 min"/>
    <n v="122"/>
    <n v="122"/>
    <n v="503.32933477818261"/>
    <s v=""/>
    <s v="Action &amp; Adventure, Comedies"/>
    <x v="1"/>
    <s v="Action &amp; Adventure, Comedies"/>
    <n v="2"/>
  </r>
  <r>
    <n v="7681"/>
    <x v="5080"/>
    <x v="0"/>
    <x v="5078"/>
    <s v="Kiran Narayanan"/>
    <s v="Nedumudi Venu, V.K. Sriraman, Lena, Sunil Sukhada, Mammukoya, Joju George, Bhagath Baby Manuel, Sasi Kalinga"/>
    <n v="8"/>
    <x v="17"/>
    <s v="India"/>
    <n v="1"/>
    <x v="410"/>
    <x v="3"/>
    <x v="1"/>
    <s v="122 min"/>
    <n v="122"/>
    <n v="122"/>
    <n v="503.32933477818261"/>
    <s v=""/>
    <s v="Comedies, Dramas, International Movies"/>
    <x v="4"/>
    <s v="Comedies, Dramas, International Movies"/>
    <n v="3"/>
  </r>
  <r>
    <n v="7832"/>
    <x v="5081"/>
    <x v="0"/>
    <x v="5079"/>
    <s v="Kim Sung-hoon"/>
    <s v="Hyun Bin, Jang Dong-gun, Jo Woo-jin, Jeong Man-sik, Lee Sun-bin, Kim Eui-sung, Cho Dal-hwan, Seo Ji-hye, Kim Tae-woo, Kim Joo-hyuk"/>
    <n v="10"/>
    <x v="28"/>
    <s v="South Korea"/>
    <n v="1"/>
    <x v="1469"/>
    <x v="5"/>
    <x v="5"/>
    <s v="122 min"/>
    <n v="122"/>
    <n v="122"/>
    <n v="503.32933477818261"/>
    <s v=""/>
    <s v="Action &amp; Adventure, Horror Movies, International Movies"/>
    <x v="1"/>
    <s v="Action &amp; Adventure, Horror Movies, International Movies"/>
    <n v="3"/>
  </r>
  <r>
    <n v="7889"/>
    <x v="5082"/>
    <x v="0"/>
    <x v="5080"/>
    <s v="Navaniat Singh"/>
    <s v="Jazzy B, Garry Sandhu, Monica Bedi, Parul Gulati, Rana Ranbir, Yograj Singh, Rana Jung Bahadur, Sanga Jagir"/>
    <n v="8"/>
    <x v="17"/>
    <s v="India, Canada"/>
    <n v="2"/>
    <x v="38"/>
    <x v="0"/>
    <x v="1"/>
    <s v="122 min"/>
    <n v="122"/>
    <n v="122"/>
    <n v="503.32933477818261"/>
    <s v=""/>
    <s v="Action &amp; Adventure, Comedies, Music &amp; Musicals"/>
    <x v="1"/>
    <s v="Action &amp; Adventure, Comedies, Music &amp; Musicals"/>
    <n v="3"/>
  </r>
  <r>
    <n v="7932"/>
    <x v="5083"/>
    <x v="0"/>
    <x v="5081"/>
    <s v="Rajeev Patil"/>
    <s v="Shreyas Talpade, Subodh Bhave, Sai Tamhankar, Santosh Juvekar, Tushar Dalvi, Bharti Aacharekar"/>
    <n v="6"/>
    <x v="17"/>
    <s v="India"/>
    <n v="1"/>
    <x v="180"/>
    <x v="13"/>
    <x v="1"/>
    <s v="122 min"/>
    <n v="122"/>
    <n v="122"/>
    <n v="503.32933477818261"/>
    <s v=""/>
    <s v="Comedies, Dramas, International Movies"/>
    <x v="4"/>
    <s v="Comedies, Dramas, International Movies"/>
    <n v="3"/>
  </r>
  <r>
    <n v="8009"/>
    <x v="5084"/>
    <x v="0"/>
    <x v="5082"/>
    <s v="Jitendra Tiwari, Pranav Singh"/>
    <s v="Ashutosh Rana, Jimmy Shergill, Suha Gezen, Sanjay Suri, Narendra Jha, Hiten Tejwani, Eijaz Khan, Aniruddha Dave"/>
    <n v="8"/>
    <x v="17"/>
    <s v="India"/>
    <n v="1"/>
    <x v="969"/>
    <x v="9"/>
    <x v="1"/>
    <s v="122 min"/>
    <n v="122"/>
    <n v="122"/>
    <n v="503.32933477818261"/>
    <s v=""/>
    <s v="Dramas, International Movies"/>
    <x v="2"/>
    <s v="Dramas, International Movies"/>
    <n v="2"/>
  </r>
  <r>
    <n v="8224"/>
    <x v="5085"/>
    <x v="0"/>
    <x v="5083"/>
    <s v="Neil Jordan"/>
    <s v="Jodie Foster, Terrence Howard, Naveen Andrews, Carmen Ejogo, Nicky Katt, Mary Steenburgen, Lenny Venito, Zo√´ Kravitz, Jane Adams, Gordon MacDonald"/>
    <n v="10"/>
    <x v="0"/>
    <s v="United States"/>
    <n v="1"/>
    <x v="55"/>
    <x v="37"/>
    <x v="12"/>
    <s v="122 min"/>
    <n v="122"/>
    <n v="122"/>
    <n v="503.32933477818261"/>
    <s v=""/>
    <s v="Dramas, Thrillers"/>
    <x v="2"/>
    <s v="Dramas, Thrillers"/>
    <n v="2"/>
  </r>
  <r>
    <n v="8518"/>
    <x v="5086"/>
    <x v="0"/>
    <x v="5084"/>
    <s v="Kyle Patrick Alvarez"/>
    <s v="Billy Crudup, Michael Angarano, Ezra Miller, Tye Sheridan, Keir Gilchrist, Olivia Thirlby, Nelsan Ellis, Thomas Mann, Moises Arias, Gaius Charles"/>
    <n v="10"/>
    <x v="0"/>
    <s v="United States"/>
    <n v="1"/>
    <x v="1470"/>
    <x v="4"/>
    <x v="12"/>
    <s v="122 min"/>
    <n v="122"/>
    <n v="122"/>
    <n v="503.32933477818261"/>
    <s v=""/>
    <s v="Dramas, Independent Movies, Thrillers"/>
    <x v="2"/>
    <s v="Dramas, Independent Movies, Thrillers"/>
    <n v="3"/>
  </r>
  <r>
    <n v="8580"/>
    <x v="5087"/>
    <x v="0"/>
    <x v="5085"/>
    <s v="Bin Bunluerit"/>
    <s v="Buakaw Banchamek, Sornsin Maneewan, Phutharit Prombandal, Nantawut Boonrubsub, Vannapoom Songsuparp, Chutirada Junthit, Jaran Ngamdee, Kochakorn Nimakorn, Rapeepat Ekpankul, Manop Aswathep"/>
    <n v="10"/>
    <x v="51"/>
    <s v="Thailand"/>
    <n v="1"/>
    <x v="840"/>
    <x v="3"/>
    <x v="5"/>
    <s v="122 min"/>
    <n v="122"/>
    <n v="122"/>
    <n v="503.32933477818261"/>
    <s v=""/>
    <s v="Action &amp; Adventure, International Movies, Sports Movies"/>
    <x v="1"/>
    <s v="Action &amp; Adventure, International Movies, Sports Movies"/>
    <n v="3"/>
  </r>
  <r>
    <n v="397"/>
    <x v="5088"/>
    <x v="0"/>
    <x v="5086"/>
    <s v="Peter Thorwarth"/>
    <s v="Peri Baumeister, Alexander Scheer, Kais Setti, Carl Koch, Gordon Brown, Roland M√∏ller, Chidi Ajufo, Kai Ivo Baulitz, Graham McTavish, Dominic Purcell"/>
    <n v="10"/>
    <x v="2"/>
    <m/>
    <n v="0"/>
    <x v="976"/>
    <x v="6"/>
    <x v="5"/>
    <s v="123 min"/>
    <n v="123"/>
    <n v="123"/>
    <n v="549.19933967134853"/>
    <s v=""/>
    <s v="Action &amp; Adventure, Horror Movies, International Movies"/>
    <x v="1"/>
    <s v="Action &amp; Adventure, Horror Movies, International Movies"/>
    <n v="3"/>
  </r>
  <r>
    <n v="444"/>
    <x v="5089"/>
    <x v="0"/>
    <x v="5087"/>
    <s v="Luis Estrada"/>
    <s v="Dami√°n Alc√°zar, Pedro Armend√°riz Jr., Delia Casanova, Juan Carlos Colombo, Alex Cox, Guillermo Gil, Ernesto G√≥mez Cruz, Leticia Huijara, Luis de Icaza, Eduardo L√≥pez Rojas, Manuel Ojeda, Salvador S√°nchez, Evangelina Sosa, Isela Vega"/>
    <n v="14"/>
    <x v="2"/>
    <m/>
    <n v="0"/>
    <x v="1088"/>
    <x v="41"/>
    <x v="12"/>
    <s v="123 min"/>
    <n v="123"/>
    <n v="123"/>
    <n v="549.19933967134853"/>
    <s v=""/>
    <s v="Comedies, International Movies"/>
    <x v="4"/>
    <s v="Comedies, International Movies"/>
    <n v="2"/>
  </r>
  <r>
    <n v="592"/>
    <x v="5090"/>
    <x v="0"/>
    <x v="5088"/>
    <s v="Gabriele Muccino"/>
    <s v="Will Smith, Rosario Dawson, Woody Harrelson, Michael Ealy, Barry Pepper, Elpidia Carrillo, Robinne Lee, Joe Nunez, Bill Smitrovich, Tim Kelleher, Gina Hecht, Andy Milder, Judyann Elder, Sarah Jane Morris"/>
    <n v="14"/>
    <x v="0"/>
    <s v="United States"/>
    <n v="1"/>
    <x v="132"/>
    <x v="13"/>
    <x v="2"/>
    <s v="123 min"/>
    <n v="123"/>
    <n v="123"/>
    <n v="549.19933967134853"/>
    <s v=""/>
    <s v="Dramas, Romantic Movies"/>
    <x v="2"/>
    <s v="Dramas, Romantic Movies"/>
    <n v="2"/>
  </r>
  <r>
    <n v="982"/>
    <x v="5091"/>
    <x v="0"/>
    <x v="5089"/>
    <s v="√ñmer Faruk Sorak"/>
    <s v="Cem Yƒ±lmaz, Rasim √ñztekin, √ñzkan Uƒüur, ƒ∞dil Fƒ±rat, ≈ûafak Sezer, √ñzge √ñzberk, Erdal Tosun, Cezmi Baskƒ±n, Ozan G√ºven, Engin G√ºnaydƒ±n"/>
    <n v="10"/>
    <x v="61"/>
    <s v="Turkey"/>
    <n v="1"/>
    <x v="14"/>
    <x v="26"/>
    <x v="5"/>
    <s v="123 min"/>
    <n v="123"/>
    <n v="123"/>
    <n v="549.19933967134853"/>
    <s v=""/>
    <s v="Action &amp; Adventure, Comedies, International Movies"/>
    <x v="1"/>
    <s v="Action &amp; Adventure, Comedies, International Movies"/>
    <n v="3"/>
  </r>
  <r>
    <n v="1034"/>
    <x v="5092"/>
    <x v="0"/>
    <x v="5090"/>
    <s v="Ron Howard"/>
    <s v="Chris Hemsworth, Daniel Br√ºhl, Olivia Wilde, Alexandra Maria Lara, Pierfrancesco Favino, David Calder, Natalie Dormer, Stephen Mangan, Christian McKay, Alistair Petrie"/>
    <n v="10"/>
    <x v="6"/>
    <s v="United Kingdom, Germany, United States"/>
    <n v="3"/>
    <x v="124"/>
    <x v="8"/>
    <x v="12"/>
    <s v="123 min"/>
    <n v="123"/>
    <n v="123"/>
    <n v="549.19933967134853"/>
    <s v=""/>
    <s v="Action &amp; Adventure, Dramas, International Movies"/>
    <x v="1"/>
    <s v="Action &amp; Adventure, Dramas, International Movies"/>
    <n v="3"/>
  </r>
  <r>
    <n v="1287"/>
    <x v="5093"/>
    <x v="0"/>
    <x v="5091"/>
    <s v="Huang Hsin-Yao"/>
    <s v="Shih Ming-shuai, Cheng Jen-shuo, Nadow Lin, Liu Kuan-ting, Chen Yi-wen, Lotus Wang, Ada Pan, Hung Shiao-ling, Jacqueline Zhu, Evelyn Zheng Yu-tong"/>
    <n v="10"/>
    <x v="53"/>
    <s v="Taiwan"/>
    <n v="1"/>
    <x v="123"/>
    <x v="1"/>
    <x v="5"/>
    <s v="123 min"/>
    <n v="123"/>
    <n v="123"/>
    <n v="549.19933967134853"/>
    <s v=""/>
    <s v="Comedies, Dramas, Independent Movies"/>
    <x v="4"/>
    <s v="Comedies, Dramas, Independent Movies"/>
    <n v="3"/>
  </r>
  <r>
    <n v="1289"/>
    <x v="5094"/>
    <x v="0"/>
    <x v="5092"/>
    <s v="Chris Weitz"/>
    <s v="Oscar Isaac, Ben Kingsley, Lior Raz, M√©lanie Laurent, Nick Kroll, Joe Alwyn, Haley Lu Richardson, Michael Aronov, Peter Strauss, Ohad Knoller, Torben Liebrecht, Greta Scacchi, Pepe Rapazote"/>
    <n v="13"/>
    <x v="0"/>
    <s v="United States"/>
    <n v="1"/>
    <x v="123"/>
    <x v="5"/>
    <x v="2"/>
    <s v="123 min"/>
    <n v="123"/>
    <n v="123"/>
    <n v="549.19933967134853"/>
    <s v=""/>
    <s v="Dramas, Thrillers"/>
    <x v="2"/>
    <s v="Dramas, Thrillers"/>
    <n v="2"/>
  </r>
  <r>
    <n v="1341"/>
    <x v="5095"/>
    <x v="0"/>
    <x v="5093"/>
    <s v="Joseph Hsu"/>
    <s v="Chen Shu-fang, Hsieh Ying-xuan, Vivian Hsu, Sun Ke-fang, Ding Ning, Buffy Chen, Chang Han, Lung Shao-hua, Honduras, Weber Yang, Sara Yu, Janine Chang"/>
    <n v="12"/>
    <x v="53"/>
    <s v="Taiwan"/>
    <n v="1"/>
    <x v="864"/>
    <x v="1"/>
    <x v="1"/>
    <s v="123 min"/>
    <n v="123"/>
    <n v="123"/>
    <n v="549.19933967134853"/>
    <s v=""/>
    <s v="Dramas, International Movies"/>
    <x v="2"/>
    <s v="Dramas, International Movies"/>
    <n v="2"/>
  </r>
  <r>
    <n v="1352"/>
    <x v="5096"/>
    <x v="0"/>
    <x v="5094"/>
    <s v="No√© Gonz√°lez"/>
    <s v="Alejandro Pe√±a Arenzana, Alejandra Ya√±ez Reynoso, Giuliana Baker, Mauricio L√≥pez, Antia Nazarely Reynoso, Felipe De Jesus Hern√°ndez, Fernanda Michelle Torres"/>
    <n v="7"/>
    <x v="15"/>
    <s v="Mexico"/>
    <n v="1"/>
    <x v="1471"/>
    <x v="1"/>
    <x v="6"/>
    <s v="123 min"/>
    <n v="123"/>
    <n v="123"/>
    <n v="549.19933967134853"/>
    <s v=""/>
    <s v="Dramas, Faith &amp; Spirituality, International Movies"/>
    <x v="2"/>
    <s v="Dramas, Faith &amp; Spirituality, International Movies"/>
    <n v="3"/>
  </r>
  <r>
    <n v="1370"/>
    <x v="5097"/>
    <x v="0"/>
    <x v="5095"/>
    <s v="Jude Weng"/>
    <s v="Kea Peahu, Alex Aiono, Lindsay Watson, Owen Vaccaro, Kelly Hu, Branscombe Richmond, Ke Huy Quan, Brad Kalilimoku, Chris Parnell, Marc Evan Jackson, Ricky Garcia"/>
    <n v="11"/>
    <x v="0"/>
    <s v="United States"/>
    <n v="1"/>
    <x v="1367"/>
    <x v="6"/>
    <x v="7"/>
    <s v="123 min"/>
    <n v="123"/>
    <n v="123"/>
    <n v="549.19933967134853"/>
    <s v=""/>
    <s v="Children &amp; Family Movies, Comedies"/>
    <x v="0"/>
    <s v="Children &amp; Family Movies, Comedies"/>
    <n v="2"/>
  </r>
  <r>
    <n v="1392"/>
    <x v="5098"/>
    <x v="0"/>
    <x v="5096"/>
    <s v="RZA"/>
    <s v="Shameik Moore, Demetrius Shipp Jr., Denzel Whitaker, Keean Johnson, Kat Graham, T.I., Terrence Howard, Rob Morgan, Eiza Gonz√°lez, Ethan Hawke, Wesley Snipes"/>
    <n v="11"/>
    <x v="0"/>
    <s v="United States"/>
    <n v="1"/>
    <x v="898"/>
    <x v="1"/>
    <x v="12"/>
    <s v="123 min"/>
    <n v="123"/>
    <n v="123"/>
    <n v="549.19933967134853"/>
    <s v=""/>
    <s v="Dramas"/>
    <x v="2"/>
    <s v="Dramas"/>
    <n v="1"/>
  </r>
  <r>
    <n v="1710"/>
    <x v="5099"/>
    <x v="0"/>
    <x v="5097"/>
    <s v="Paul Soriano"/>
    <s v="Aga Muhlach, Bea Alonzo, Sandy Andolong, Albie Casi√±o, Edward Barber, Maureen Mann, Tim Donadt, Giselle Toengi, Raymond Lauchengco, Beverly Salviejo"/>
    <n v="10"/>
    <x v="48"/>
    <s v="Philippines"/>
    <n v="1"/>
    <x v="762"/>
    <x v="5"/>
    <x v="5"/>
    <s v="123 min"/>
    <n v="123"/>
    <n v="123"/>
    <n v="549.19933967134853"/>
    <s v=""/>
    <s v="Dramas, International Movies, Romantic Movies"/>
    <x v="2"/>
    <s v="Dramas, International Movies, Romantic Movies"/>
    <n v="3"/>
  </r>
  <r>
    <n v="1815"/>
    <x v="5100"/>
    <x v="0"/>
    <x v="5098"/>
    <s v="Ben Wheatley"/>
    <s v="Lily James, Armie Hammer, Kristin Scott Thomas, Keeley Hawes, Ann Dowd, Sam Riley, Tom Goodman-Hill, Mark Lewis Jones, John Hollingworth, Bill Paterson"/>
    <n v="10"/>
    <x v="6"/>
    <s v="United Kingdom"/>
    <n v="1"/>
    <x v="207"/>
    <x v="1"/>
    <x v="2"/>
    <s v="123 min"/>
    <n v="123"/>
    <n v="123"/>
    <n v="549.19933967134853"/>
    <s v=""/>
    <s v="Dramas, Romantic Movies, Thrillers"/>
    <x v="2"/>
    <s v="Dramas, Romantic Movies, Thrillers"/>
    <n v="3"/>
  </r>
  <r>
    <n v="1922"/>
    <x v="5101"/>
    <x v="0"/>
    <x v="5099"/>
    <s v="Rod Lurie"/>
    <s v="Scott Eastwood, Caleb Landry Jones, Orlando Bloom, Jack Kesy, Cory Hardrict, Milo Gibson, Jacob Scipio, Taylor John Smith, Jonathan Yunger, Alexander Arnold"/>
    <n v="10"/>
    <x v="0"/>
    <s v="United States, Bulgaria"/>
    <n v="2"/>
    <x v="508"/>
    <x v="1"/>
    <x v="12"/>
    <s v="123 min"/>
    <n v="123"/>
    <n v="123"/>
    <n v="549.19933967134853"/>
    <s v=""/>
    <s v="Action &amp; Adventure, Dramas"/>
    <x v="1"/>
    <s v="Action &amp; Adventure, Dramas"/>
    <n v="2"/>
  </r>
  <r>
    <n v="2268"/>
    <x v="5102"/>
    <x v="0"/>
    <x v="5100"/>
    <s v="Anurag Kashyap, Dibakar Banerjee, Karan Johar, Zoya Akhtar"/>
    <s v="Rani Mukerji, Randeep Hooda, Saqib Saleem, Nawazuddin Siddiqui, Sadashiv Amrapurkar, Amitabh Bachchan, Ranvir Shorey, Katrina Kaif, Diana Penty"/>
    <n v="9"/>
    <x v="17"/>
    <s v="India"/>
    <n v="1"/>
    <x v="794"/>
    <x v="8"/>
    <x v="5"/>
    <s v="123 min"/>
    <n v="123"/>
    <n v="123"/>
    <n v="549.19933967134853"/>
    <s v=""/>
    <s v="Dramas, International Movies"/>
    <x v="2"/>
    <s v="Dramas, International Movies"/>
    <n v="2"/>
  </r>
  <r>
    <n v="3309"/>
    <x v="5103"/>
    <x v="0"/>
    <x v="5101"/>
    <s v="Jung Ji-woo"/>
    <s v="Kim Go-eun, Jung Hae-in, Park Hae-joon, Kim Guk-hee, Jung Eugene, Choi Jun-young, Yoo Yeol, Nam Mun-cheol"/>
    <n v="8"/>
    <x v="28"/>
    <s v="South Korea"/>
    <n v="1"/>
    <x v="314"/>
    <x v="2"/>
    <x v="5"/>
    <s v="123 min"/>
    <n v="123"/>
    <n v="123"/>
    <n v="549.19933967134853"/>
    <s v=""/>
    <s v="Dramas, International Movies, Romantic Movies"/>
    <x v="2"/>
    <s v="Dramas, International Movies, Romantic Movies"/>
    <n v="3"/>
  </r>
  <r>
    <n v="3429"/>
    <x v="5104"/>
    <x v="0"/>
    <x v="5102"/>
    <s v="Vince Gilligan"/>
    <s v="Aaron Paul"/>
    <n v="1"/>
    <x v="0"/>
    <s v="United States"/>
    <n v="1"/>
    <x v="1223"/>
    <x v="2"/>
    <x v="5"/>
    <s v="123 min"/>
    <n v="123"/>
    <n v="123"/>
    <n v="549.19933967134853"/>
    <s v=""/>
    <s v="Dramas, Thrillers"/>
    <x v="2"/>
    <s v="Dramas, Thrillers"/>
    <n v="2"/>
  </r>
  <r>
    <n v="3595"/>
    <x v="5105"/>
    <x v="0"/>
    <x v="5103"/>
    <s v="Anita Udeep"/>
    <s v="Oviya, Masoom Shankar, Bommu Lakshmi, Monisha Ram, Tej Raj, Shree Gopika, Anson Paul, Devadarshini Chetan"/>
    <n v="8"/>
    <x v="17"/>
    <s v="India"/>
    <n v="1"/>
    <x v="1060"/>
    <x v="2"/>
    <x v="5"/>
    <s v="123 min"/>
    <n v="123"/>
    <n v="123"/>
    <n v="549.19933967134853"/>
    <s v=""/>
    <s v="Comedies, International Movies, Music &amp; Musicals"/>
    <x v="4"/>
    <s v="Comedies, International Movies, Music &amp; Musicals"/>
    <n v="3"/>
  </r>
  <r>
    <n v="3794"/>
    <x v="5106"/>
    <x v="0"/>
    <x v="5104"/>
    <s v="Jang Jae-hyun"/>
    <s v="Lee Jung-jae, Park Jung-min, Lee Jae-in, Yoo Ji-tae, Jung Jin-young, Lee Da-wit, Jin Seon-kyu, Ji Seung-hyeon, Min Tanaka"/>
    <n v="9"/>
    <x v="28"/>
    <s v="South Korea"/>
    <n v="1"/>
    <x v="1005"/>
    <x v="2"/>
    <x v="5"/>
    <s v="123 min"/>
    <n v="123"/>
    <n v="123"/>
    <n v="549.19933967134853"/>
    <s v=""/>
    <s v="International Movies, Thrillers"/>
    <x v="7"/>
    <s v="International Movies, Thrillers"/>
    <n v="2"/>
  </r>
  <r>
    <n v="3909"/>
    <x v="5107"/>
    <x v="0"/>
    <x v="5105"/>
    <s v="Richard Curtis"/>
    <s v="Domhnall Gleeson, Rachel McAdams, Bill Nighy, Lydia Wilson, Lindsay Duncan, Richard Cordery, Tom Hollander, Margot Robbie, Joshua McGuire, Vanessa Kirby"/>
    <n v="10"/>
    <x v="6"/>
    <s v="United Kingdom"/>
    <n v="1"/>
    <x v="281"/>
    <x v="8"/>
    <x v="12"/>
    <s v="123 min"/>
    <n v="123"/>
    <n v="123"/>
    <n v="549.19933967134853"/>
    <s v=""/>
    <s v="Comedies, Dramas, International Movies"/>
    <x v="4"/>
    <s v="Comedies, Dramas, International Movies"/>
    <n v="3"/>
  </r>
  <r>
    <n v="4295"/>
    <x v="5108"/>
    <x v="0"/>
    <x v="5106"/>
    <s v="James Marsh"/>
    <s v="Emily Watson, Charlie Cox, Felicity Jones, Maxine Peake, Harry Lloyd, Eddie Redmayne, David Thewlis, Simon McBurney"/>
    <n v="8"/>
    <x v="6"/>
    <s v="United Kingdom, Japan"/>
    <n v="2"/>
    <x v="80"/>
    <x v="0"/>
    <x v="2"/>
    <s v="123 min"/>
    <n v="123"/>
    <n v="123"/>
    <n v="549.19933967134853"/>
    <s v=""/>
    <s v="Dramas, Romantic Movies"/>
    <x v="2"/>
    <s v="Dramas, Romantic Movies"/>
    <n v="2"/>
  </r>
  <r>
    <n v="4426"/>
    <x v="5109"/>
    <x v="0"/>
    <x v="5107"/>
    <s v="Rana Ranbir"/>
    <s v="Rana Ranbir, Neha Pawar, Kuljinder Sidhu, Rupinder Roopi, Sardar Sohi, Pardeep Sran, Seema Kaushal, Rajvir Boparai"/>
    <n v="8"/>
    <x v="17"/>
    <s v="India"/>
    <n v="1"/>
    <x v="6"/>
    <x v="5"/>
    <x v="1"/>
    <s v="123 min"/>
    <n v="123"/>
    <n v="123"/>
    <n v="549.19933967134853"/>
    <s v=""/>
    <s v="Dramas, International Movies, Music &amp; Musicals"/>
    <x v="2"/>
    <s v="Dramas, International Movies, Music &amp; Musicals"/>
    <n v="3"/>
  </r>
  <r>
    <n v="4459"/>
    <x v="5110"/>
    <x v="0"/>
    <x v="5108"/>
    <s v="R. Kannan"/>
    <s v="Arya, Anjali, Hansika Motwani, Santhanam, Premgi Amaren, Nasser"/>
    <n v="6"/>
    <x v="17"/>
    <s v="India"/>
    <n v="1"/>
    <x v="6"/>
    <x v="8"/>
    <x v="1"/>
    <s v="123 min"/>
    <n v="123"/>
    <n v="123"/>
    <n v="549.19933967134853"/>
    <s v=""/>
    <s v="Comedies, International Movies, Music &amp; Musicals"/>
    <x v="4"/>
    <s v="Comedies, International Movies, Music &amp; Musicals"/>
    <n v="3"/>
  </r>
  <r>
    <n v="4650"/>
    <x v="5111"/>
    <x v="0"/>
    <x v="5109"/>
    <s v="Joram L√ºrsen"/>
    <s v="Barry Atsma, Jacob Derwig, Pierre Bokma, Jaap Spijkers, Raymond Thiry, Fockeline Ouwerkerk, Matteo van der Grijn, Jochum ten Haaf, Peter Jordan, G√∂tz Schubert"/>
    <n v="10"/>
    <x v="3"/>
    <s v="Netherlands"/>
    <n v="1"/>
    <x v="1472"/>
    <x v="5"/>
    <x v="5"/>
    <s v="123 min"/>
    <n v="123"/>
    <n v="123"/>
    <n v="549.19933967134853"/>
    <s v=""/>
    <s v="Dramas, International Movies"/>
    <x v="2"/>
    <s v="Dramas, International Movies"/>
    <n v="2"/>
  </r>
  <r>
    <n v="5182"/>
    <x v="5112"/>
    <x v="0"/>
    <x v="5110"/>
    <s v="Bronwen Hughes"/>
    <s v="Ben Schnetzer, Kelly Macdonald, Sam Hazeldine, Ella Purnell, Maria Bello, Yusra Warsama"/>
    <n v="6"/>
    <x v="0"/>
    <s v="United States"/>
    <n v="1"/>
    <x v="660"/>
    <x v="9"/>
    <x v="12"/>
    <s v="123 min"/>
    <n v="123"/>
    <n v="123"/>
    <n v="549.19933967134853"/>
    <s v=""/>
    <s v="Dramas"/>
    <x v="2"/>
    <s v="Dramas"/>
    <n v="1"/>
  </r>
  <r>
    <n v="5464"/>
    <x v="5113"/>
    <x v="0"/>
    <x v="5111"/>
    <s v="Alberto Rodr√≠guez"/>
    <s v="Eduard Fern√°ndez, Jos√© Coronado, Marta Etura, Carlos Santos, Enric Benavent, Philippe Rebbot, Israel Elejalde, Tom√°s del Estal, Emilio Guti√©rrez Caba"/>
    <n v="9"/>
    <x v="14"/>
    <s v="Spain"/>
    <n v="1"/>
    <x v="23"/>
    <x v="9"/>
    <x v="1"/>
    <s v="123 min"/>
    <n v="123"/>
    <n v="123"/>
    <n v="549.19933967134853"/>
    <s v=""/>
    <s v="Dramas, International Movies, Thrillers"/>
    <x v="2"/>
    <s v="Dramas, International Movies, Thrillers"/>
    <n v="3"/>
  </r>
  <r>
    <n v="5474"/>
    <x v="5114"/>
    <x v="0"/>
    <x v="5112"/>
    <s v="David Mich√¥d"/>
    <s v="Brad Pitt, Topher Grace, Emory Cohen, John Magaro, Scoot McNairy, Anthony Michael Hall, Will Poulter"/>
    <n v="7"/>
    <x v="0"/>
    <s v="United States"/>
    <n v="1"/>
    <x v="618"/>
    <x v="3"/>
    <x v="5"/>
    <s v="123 min"/>
    <n v="123"/>
    <n v="123"/>
    <n v="549.19933967134853"/>
    <s v=""/>
    <s v="Comedies, Dramas"/>
    <x v="4"/>
    <s v="Comedies, Dramas"/>
    <n v="2"/>
  </r>
  <r>
    <n v="5588"/>
    <x v="5115"/>
    <x v="0"/>
    <x v="5113"/>
    <s v="Abhinay Deo"/>
    <s v="John Abraham, Sonakshi Sinha, Tahir Raj Bhasin, Narendra Jha, Adil Hussain, Vikram Kapadia, Patricia Hittler, Genelia D'souza, Raj Babbar, Freddy Daruwala, Boman Irani"/>
    <n v="11"/>
    <x v="17"/>
    <s v="India"/>
    <n v="1"/>
    <x v="1473"/>
    <x v="9"/>
    <x v="1"/>
    <s v="123 min"/>
    <n v="123"/>
    <n v="123"/>
    <n v="549.19933967134853"/>
    <s v=""/>
    <s v="Action &amp; Adventure, International Movies"/>
    <x v="1"/>
    <s v="Action &amp; Adventure, International Movies"/>
    <n v="2"/>
  </r>
  <r>
    <n v="5636"/>
    <x v="5116"/>
    <x v="0"/>
    <x v="5114"/>
    <s v="Burhan Qurbani"/>
    <s v="Jonas Nay, Trang Le Hong, Devid Striesow, Joel Basman, Saskia Rosendahl, Paul G√§bler, David Sch√ºtter, Jakob Bieber, Swantje Kohlhof, Mai Duong Kieu"/>
    <n v="10"/>
    <x v="10"/>
    <s v="Germany"/>
    <n v="1"/>
    <x v="719"/>
    <x v="0"/>
    <x v="5"/>
    <s v="123 min"/>
    <n v="123"/>
    <n v="123"/>
    <n v="549.19933967134853"/>
    <s v=""/>
    <s v="Dramas, International Movies"/>
    <x v="2"/>
    <s v="Dramas, International Movies"/>
    <n v="2"/>
  </r>
  <r>
    <n v="5960"/>
    <x v="5117"/>
    <x v="0"/>
    <x v="5115"/>
    <s v="Robert Luketic"/>
    <s v="Jim Sturgess, Kevin Spacey, Kate Bosworth, Aaron Yoo, Liza Lapira, Jacob Pitts, Laurence Fishburne, Jack McGee, Josh Gad, Sam Golzari, Helen Carey, Jack Gilpin"/>
    <n v="12"/>
    <x v="0"/>
    <s v="United States"/>
    <n v="1"/>
    <x v="165"/>
    <x v="13"/>
    <x v="2"/>
    <s v="123 min"/>
    <n v="123"/>
    <n v="123"/>
    <n v="549.19933967134853"/>
    <s v=""/>
    <s v="Dramas"/>
    <x v="2"/>
    <s v="Dramas"/>
    <n v="1"/>
  </r>
  <r>
    <n v="6057"/>
    <x v="5118"/>
    <x v="0"/>
    <x v="5116"/>
    <s v="Asghar Farhadi"/>
    <s v="Leila Hatami, Peyman Moaadi, Shahab Hosseini, Sareh Bayat, Sarina Farhadi, Babak Karimi, Ali-Asghar Shahbazi, Shirin Yazdanbakhsh, Kimia Hosseini, Merila Zare'i, Sahabanu Zolghadr"/>
    <n v="11"/>
    <x v="74"/>
    <s v="Iran, France"/>
    <n v="2"/>
    <x v="1474"/>
    <x v="12"/>
    <x v="2"/>
    <s v="123 min"/>
    <n v="123"/>
    <n v="123"/>
    <n v="549.19933967134853"/>
    <s v=""/>
    <s v="Dramas, International Movies"/>
    <x v="2"/>
    <s v="Dramas, International Movies"/>
    <n v="2"/>
  </r>
  <r>
    <n v="6301"/>
    <x v="5119"/>
    <x v="0"/>
    <x v="5117"/>
    <s v="Jasbir Bijendra Bhati"/>
    <s v="Raghuvir Yadav, Masha Paur, Mohan Joshi, Manoj Joshi, Mukesh Tiwari, Shakti Kapoor, Sitaram Panchal, Kunika Lall"/>
    <n v="8"/>
    <x v="17"/>
    <s v="India"/>
    <n v="1"/>
    <x v="75"/>
    <x v="3"/>
    <x v="1"/>
    <s v="123 min"/>
    <n v="123"/>
    <n v="123"/>
    <n v="549.19933967134853"/>
    <s v=""/>
    <s v="Dramas, Independent Movies, International Movies"/>
    <x v="2"/>
    <s v="Dramas, Independent Movies, International Movies"/>
    <n v="3"/>
  </r>
  <r>
    <n v="6338"/>
    <x v="5120"/>
    <x v="0"/>
    <x v="5118"/>
    <s v="Ted Demme"/>
    <s v="Johnny Depp, Pen√©lope Cruz, Franka Potente, Rachel Griffiths, Paul Reubens, Jordi Moll√†, Cliff Curtis, Miguel Sandoval, Ethan Suplee, Ray Liotta"/>
    <n v="10"/>
    <x v="0"/>
    <s v="United States"/>
    <n v="1"/>
    <x v="164"/>
    <x v="22"/>
    <x v="12"/>
    <s v="123 min"/>
    <n v="123"/>
    <n v="123"/>
    <n v="549.19933967134853"/>
    <s v=""/>
    <s v="Dramas"/>
    <x v="2"/>
    <s v="Dramas"/>
    <n v="1"/>
  </r>
  <r>
    <n v="6603"/>
    <x v="5121"/>
    <x v="0"/>
    <x v="5119"/>
    <s v="Sumitra Bhave, Sunil Sukthankar"/>
    <s v="Atul Kulkarni, Sonali Kulkarni, Tushar Dalvi, Devika Daftardar, Amruta Subhash, Mohan Agashe, Ashwin Chitale, Jyoti Subhash"/>
    <n v="8"/>
    <x v="17"/>
    <s v="India"/>
    <n v="1"/>
    <x v="180"/>
    <x v="26"/>
    <x v="6"/>
    <s v="123 min"/>
    <n v="123"/>
    <n v="123"/>
    <n v="549.19933967134853"/>
    <s v=""/>
    <s v="Dramas, International Movies"/>
    <x v="2"/>
    <s v="Dramas, International Movies"/>
    <n v="2"/>
  </r>
  <r>
    <n v="7071"/>
    <x v="5122"/>
    <x v="0"/>
    <x v="5120"/>
    <s v="Steven Spielberg"/>
    <s v="Harrison Ford, Cate Blanchett, Karen Allen, Ray Winstone, John Hurt, Jim Broadbent, Igor Jijikine, Shia LaBeouf"/>
    <n v="8"/>
    <x v="0"/>
    <s v="United States"/>
    <n v="1"/>
    <x v="191"/>
    <x v="13"/>
    <x v="2"/>
    <s v="123 min"/>
    <n v="123"/>
    <n v="123"/>
    <n v="549.19933967134853"/>
    <s v=""/>
    <s v="Action &amp; Adventure, Children &amp; Family Movies, Sci-Fi &amp; Fantasy"/>
    <x v="1"/>
    <s v="Action &amp; Adventure, Children &amp; Family Movies, Sci-Fi &amp; Fantasy"/>
    <n v="3"/>
  </r>
  <r>
    <n v="7148"/>
    <x v="5123"/>
    <x v="0"/>
    <x v="5121"/>
    <s v="Nora Ephron"/>
    <s v="Meryl Streep, Amy Adams, Stanley Tucci, Chris Messina, Linda Emond, Helen Carey, Mary Lynn Rajskub, Jane Lynch, Joan Juliet Buck"/>
    <n v="9"/>
    <x v="0"/>
    <s v="United States"/>
    <n v="1"/>
    <x v="225"/>
    <x v="16"/>
    <x v="2"/>
    <s v="123 min"/>
    <n v="123"/>
    <n v="123"/>
    <n v="549.19933967134853"/>
    <s v=""/>
    <s v="Comedies, Dramas"/>
    <x v="4"/>
    <s v="Comedies, Dramas"/>
    <n v="2"/>
  </r>
  <r>
    <n v="8109"/>
    <x v="5124"/>
    <x v="0"/>
    <x v="5122"/>
    <s v="Afonso Poyart"/>
    <s v="Jos√© Loreto, Cleo Pires, Milhem Cortaz, Jackson Antunes, Claudia Ohana, R√¥mulo Arantes Neto, Paloma Bernardi, Thaila Ayala, Rafinha Bastos, Felipe Titto"/>
    <n v="10"/>
    <x v="23"/>
    <s v="Brazil"/>
    <n v="1"/>
    <x v="1475"/>
    <x v="9"/>
    <x v="11"/>
    <s v="123 min"/>
    <n v="123"/>
    <n v="123"/>
    <n v="549.19933967134853"/>
    <s v=""/>
    <s v="Action &amp; Adventure, Dramas, International Movies"/>
    <x v="1"/>
    <s v="Action &amp; Adventure, Dramas, International Movies"/>
    <n v="3"/>
  </r>
  <r>
    <n v="8137"/>
    <x v="5125"/>
    <x v="0"/>
    <x v="5123"/>
    <s v="Basu Chatterjee"/>
    <s v="Shabana Azmi, Girish Karnad, Vikram, Dheeraj Kumar, Shashikala, Utpal Dutt, Preeti Ganguli, Sudha Shivpuri"/>
    <n v="8"/>
    <x v="17"/>
    <s v="India"/>
    <n v="1"/>
    <x v="767"/>
    <x v="49"/>
    <x v="6"/>
    <s v="123 min"/>
    <n v="123"/>
    <n v="123"/>
    <n v="549.19933967134853"/>
    <s v=""/>
    <s v="Dramas, Independent Movies, International Movies"/>
    <x v="2"/>
    <s v="Dramas, Independent Movies, International Movies"/>
    <n v="3"/>
  </r>
  <r>
    <n v="8255"/>
    <x v="5126"/>
    <x v="0"/>
    <x v="5124"/>
    <s v="Ari Folman"/>
    <s v="Robin Wright, Harvey Keitel, Jon Hamm, Paul Giamatti, Kodi Smit-McPhee, Danny Huston, Sami Gayle, Michael Stahl-David, Michael Landes, Sarah Shahi"/>
    <n v="10"/>
    <x v="29"/>
    <s v="Israel, Germany, Poland, Luxembourg, Belgium, France, United States"/>
    <n v="7"/>
    <x v="1443"/>
    <x v="8"/>
    <x v="5"/>
    <s v="123 min"/>
    <n v="123"/>
    <n v="123"/>
    <n v="549.19933967134853"/>
    <s v=""/>
    <s v="Dramas, International Movies, Sci-Fi &amp; Fantasy"/>
    <x v="2"/>
    <s v="Dramas, International Movies, Sci-Fi &amp; Fantasy"/>
    <n v="3"/>
  </r>
  <r>
    <n v="8329"/>
    <x v="5127"/>
    <x v="0"/>
    <x v="5125"/>
    <s v="David Batty"/>
    <s v="Selva Rasalingam, Mourad Zaoui, El Mahmoudi M'Barek, Abdelilah Wahbi, Abdelaziz N'Mila, Ait Youssef Youssef"/>
    <n v="6"/>
    <x v="2"/>
    <m/>
    <n v="0"/>
    <x v="43"/>
    <x v="4"/>
    <x v="1"/>
    <s v="123 min"/>
    <n v="123"/>
    <n v="123"/>
    <n v="549.19933967134853"/>
    <s v=""/>
    <s v="Dramas, Faith &amp; Spirituality"/>
    <x v="2"/>
    <s v="Dramas, Faith &amp; Spirituality"/>
    <n v="2"/>
  </r>
  <r>
    <n v="8353"/>
    <x v="5128"/>
    <x v="0"/>
    <x v="5126"/>
    <s v="Lasse Hallstr√∂m"/>
    <s v="Helen Mirren, Om Puri, Manish Dayal, Charlotte Le Bon, Amit Shah, Farzana Dua Elahe, Dillon Mitra, Aria Pandya"/>
    <n v="8"/>
    <x v="0"/>
    <s v="United States, India, United Arab Emirates"/>
    <n v="3"/>
    <x v="723"/>
    <x v="0"/>
    <x v="7"/>
    <s v="123 min"/>
    <n v="123"/>
    <n v="123"/>
    <n v="549.19933967134853"/>
    <s v=""/>
    <s v="Comedies, Dramas"/>
    <x v="4"/>
    <s v="Comedies, Dramas"/>
    <n v="2"/>
  </r>
  <r>
    <n v="8357"/>
    <x v="5129"/>
    <x v="0"/>
    <x v="5127"/>
    <s v="Terry Gilliam"/>
    <s v="Heath Ledger, Christopher Plummer, Andrew Garfield, Verne Troyer, Lily Cole, Tom Waits, Johnny Depp, Colin Farrell, Jude Law"/>
    <n v="9"/>
    <x v="6"/>
    <s v="United Kingdom, Canada, France, United States"/>
    <n v="4"/>
    <x v="941"/>
    <x v="16"/>
    <x v="2"/>
    <s v="123 min"/>
    <n v="123"/>
    <n v="123"/>
    <n v="549.19933967134853"/>
    <s v=""/>
    <s v="Action &amp; Adventure, Sci-Fi &amp; Fantasy"/>
    <x v="1"/>
    <s v="Action &amp; Adventure, Sci-Fi &amp; Fantasy"/>
    <n v="2"/>
  </r>
  <r>
    <n v="8505"/>
    <x v="5130"/>
    <x v="0"/>
    <x v="5128"/>
    <s v="Abhishek Sharma"/>
    <s v="Akshay Kumar, Annu Kapoor, Piyush Mishra, Lisa Haydon, Anupam Kher"/>
    <n v="5"/>
    <x v="17"/>
    <s v="India"/>
    <n v="1"/>
    <x v="144"/>
    <x v="0"/>
    <x v="5"/>
    <s v="123 min"/>
    <n v="123"/>
    <n v="123"/>
    <n v="549.19933967134853"/>
    <s v=""/>
    <s v="Comedies, International Movies, Music &amp; Musicals"/>
    <x v="4"/>
    <s v="Comedies, International Movies, Music &amp; Musicals"/>
    <n v="3"/>
  </r>
  <r>
    <n v="8579"/>
    <x v="5131"/>
    <x v="0"/>
    <x v="5129"/>
    <s v="Raam Reddy"/>
    <s v="Thammegowda S., Channegowda, Abhishek H.N., Pooja, Singri Gowda"/>
    <n v="5"/>
    <x v="17"/>
    <s v="India, United States"/>
    <n v="2"/>
    <x v="724"/>
    <x v="4"/>
    <x v="5"/>
    <s v="123 min"/>
    <n v="123"/>
    <n v="123"/>
    <n v="549.19933967134853"/>
    <s v=""/>
    <s v="Dramas, Independent Movies, International Movies"/>
    <x v="2"/>
    <s v="Dramas, Independent Movies, International Movies"/>
    <n v="3"/>
  </r>
  <r>
    <n v="42"/>
    <x v="5132"/>
    <x v="0"/>
    <x v="5130"/>
    <s v="Steven Spielberg"/>
    <s v="Roy Scheider, Robert Shaw, Richard Dreyfuss, Lorraine Gary, Murray Hamilton, Carl Gottlieb, Jeffrey Kramer, Susan Backlinie, Jonathan Filley, Ted Grossman"/>
    <n v="10"/>
    <x v="0"/>
    <s v="United States"/>
    <n v="1"/>
    <x v="39"/>
    <x v="56"/>
    <x v="7"/>
    <s v="124 min"/>
    <n v="124"/>
    <n v="124"/>
    <n v="597.06934456451438"/>
    <s v=""/>
    <s v="Action &amp; Adventure, Classic Movies, Dramas"/>
    <x v="1"/>
    <s v="Action &amp; Adventure, Classic Movies, Dramas"/>
    <n v="3"/>
  </r>
  <r>
    <n v="143"/>
    <x v="5133"/>
    <x v="0"/>
    <x v="5131"/>
    <s v="Richard LaGravenese"/>
    <s v="Hilary Swank, Patrick Dempsey, Scott Glenn, Imelda Staunton, April L. Hernandez, Mario, Kristin Herrera, Jaclyn Ngan, Sergio Montalvo, Jason Finn, Deance Wyatt, Vanetta Smith"/>
    <n v="12"/>
    <x v="10"/>
    <s v="Germany, United States"/>
    <n v="2"/>
    <x v="344"/>
    <x v="37"/>
    <x v="2"/>
    <s v="124 min"/>
    <n v="124"/>
    <n v="124"/>
    <n v="597.06934456451438"/>
    <s v=""/>
    <s v="Dramas"/>
    <x v="2"/>
    <s v="Dramas"/>
    <n v="1"/>
  </r>
  <r>
    <n v="201"/>
    <x v="5134"/>
    <x v="0"/>
    <x v="5132"/>
    <s v="Santram Varma"/>
    <s v="Sohail Khan, Isha Koppikar, Natassha, Rati Agnihotri, Vrajesh Hirjee, Divya Palat, Hiten Tejwani, Rajendranath Zutshi"/>
    <n v="8"/>
    <x v="17"/>
    <s v="India"/>
    <n v="1"/>
    <x v="1008"/>
    <x v="26"/>
    <x v="1"/>
    <s v="124 min"/>
    <n v="124"/>
    <n v="124"/>
    <n v="597.06934456451438"/>
    <s v=""/>
    <s v="Action &amp; Adventure, Horror Movies, International Movies"/>
    <x v="1"/>
    <s v="Action &amp; Adventure, Horror Movies, International Movies"/>
    <n v="3"/>
  </r>
  <r>
    <n v="204"/>
    <x v="5135"/>
    <x v="0"/>
    <x v="5133"/>
    <s v="Umesh Ghadge"/>
    <s v="Tusshar Kapoor, Aftab Shivdasani, Krishna Abhishek, Mandana Karimi, Shakti Kapoor, Darshan Jariwala, Sushmita Mukherjee, Meghna Naidu, Anand Kumar, Claudia Ciesla"/>
    <n v="10"/>
    <x v="17"/>
    <s v="India"/>
    <n v="1"/>
    <x v="1008"/>
    <x v="9"/>
    <x v="5"/>
    <s v="124 min"/>
    <n v="124"/>
    <n v="124"/>
    <n v="597.06934456451438"/>
    <s v=""/>
    <s v="Comedies, International Movies"/>
    <x v="4"/>
    <s v="Comedies, International Movies"/>
    <n v="2"/>
  </r>
  <r>
    <n v="215"/>
    <x v="5136"/>
    <x v="0"/>
    <x v="5134"/>
    <s v="Magnus Martens"/>
    <s v="Sam Heughan, Ruby Rose, Andy Serkis, Hannah John-Kamen, Tom Wilkinson, Tom Hopper, Noel Clarke, Anne Reid, Owain Yeoman, Jing Lusi, Ray Panthaki, Richard McCabe, Douglas Reith"/>
    <n v="13"/>
    <x v="2"/>
    <m/>
    <n v="0"/>
    <x v="1008"/>
    <x v="6"/>
    <x v="12"/>
    <s v="124 min"/>
    <n v="124"/>
    <n v="124"/>
    <n v="597.06934456451438"/>
    <s v=""/>
    <s v="Action &amp; Adventure, International Movies"/>
    <x v="1"/>
    <s v="Action &amp; Adventure, International Movies"/>
    <n v="2"/>
  </r>
  <r>
    <n v="306"/>
    <x v="5137"/>
    <x v="0"/>
    <x v="5135"/>
    <s v="Marcelo Pi√±eyro"/>
    <s v="Fern√°n Mir√°s, Cecilia Dopazo, Imanol Arias, H√©ctor Alterio, Leonardo Sbaraglia, Federico D'El√≠a, David Masajnik, Cristina Banegas, Ernesto Alterio, Antonio Birabent"/>
    <n v="10"/>
    <x v="25"/>
    <s v="Argentina, Spain"/>
    <n v="2"/>
    <x v="438"/>
    <x v="31"/>
    <x v="5"/>
    <s v="124 min"/>
    <n v="124"/>
    <n v="124"/>
    <n v="597.06934456451438"/>
    <s v=""/>
    <s v="Classic Movies, Dramas, International Movies"/>
    <x v="5"/>
    <s v="Classic Movies, Dramas, International Movies"/>
    <n v="3"/>
  </r>
  <r>
    <n v="450"/>
    <x v="5138"/>
    <x v="0"/>
    <x v="5136"/>
    <s v="David Slade"/>
    <s v="Kristen Stewart, Robert Pattinson, Taylor Lautner, Bryce Dallas Howard, Billy Burke, Dakota Fanning, Peter Facinelli, Elizabeth Reaser, Jackson Rathbone, Kellan Lutz, Ashley Greene, Nikki Reed"/>
    <n v="12"/>
    <x v="0"/>
    <s v="United States"/>
    <n v="1"/>
    <x v="1088"/>
    <x v="10"/>
    <x v="2"/>
    <s v="124 min"/>
    <n v="124"/>
    <n v="124"/>
    <n v="597.06934456451438"/>
    <s v=""/>
    <s v="Dramas, Romantic Movies"/>
    <x v="2"/>
    <s v="Dramas, Romantic Movies"/>
    <n v="2"/>
  </r>
  <r>
    <n v="530"/>
    <x v="5139"/>
    <x v="0"/>
    <x v="5137"/>
    <s v="Youssef Chahine"/>
    <s v="Majida El Roumi, Souheir El Morshidy, Shoukry Sarhan, Huda Sultan, Mahmoud El Meleigy, Ahmad Mehrez, Hesham Selim"/>
    <n v="7"/>
    <x v="5"/>
    <s v="Egypt"/>
    <n v="1"/>
    <x v="1121"/>
    <x v="59"/>
    <x v="5"/>
    <s v="124 min"/>
    <n v="124"/>
    <n v="124"/>
    <n v="597.06934456451438"/>
    <s v=""/>
    <s v="Dramas, International Movies"/>
    <x v="2"/>
    <s v="Dramas, International Movies"/>
    <n v="2"/>
  </r>
  <r>
    <n v="609"/>
    <x v="5140"/>
    <x v="0"/>
    <x v="5138"/>
    <s v="Phil Alden Robinson"/>
    <s v="Ben Affleck, Morgan Freeman, Bridget Moynahan, James Cromwell, Liev Schreiber, Michael Byrne, Colm Feore, Alan Bates, Ron Rifkin, Ciar√°n Hinds, Bruce McGill, Richard Marner, Philip Baker Hall"/>
    <n v="13"/>
    <x v="0"/>
    <s v="United States, Germany, Canada"/>
    <n v="3"/>
    <x v="132"/>
    <x v="43"/>
    <x v="2"/>
    <s v="124 min"/>
    <n v="124"/>
    <n v="124"/>
    <n v="597.06934456451438"/>
    <s v=""/>
    <s v="Action &amp; Adventure"/>
    <x v="1"/>
    <s v="Action &amp; Adventure"/>
    <n v="1"/>
  </r>
  <r>
    <n v="1690"/>
    <x v="5141"/>
    <x v="0"/>
    <x v="5139"/>
    <s v="Jeff Nichols"/>
    <s v="Joel Edgerton, Ruth Negga, Marton Csokas, Nick Kroll, Michael Shannon, Terri Abney, Alano Miller, Jon Bass, Bill Camp, David Jensen"/>
    <n v="10"/>
    <x v="6"/>
    <s v="United Kingdom, United States"/>
    <n v="2"/>
    <x v="1287"/>
    <x v="9"/>
    <x v="2"/>
    <s v="124 min"/>
    <n v="124"/>
    <n v="124"/>
    <n v="597.06934456451438"/>
    <s v=""/>
    <s v="Dramas, Romantic Movies"/>
    <x v="2"/>
    <s v="Dramas, Romantic Movies"/>
    <n v="2"/>
  </r>
  <r>
    <n v="1704"/>
    <x v="5142"/>
    <x v="0"/>
    <x v="5140"/>
    <s v="David E. Talbert"/>
    <s v="Forest Whitaker, Keegan-Michael Key, Hugh Bonneville, Anika Noni Rose, Madalen Mills, Phylicia Rashad, Ricky Martin, Justin Cornwell, Sharon Rose, Lisa Davina Phillip, Kieron Dyer"/>
    <n v="11"/>
    <x v="0"/>
    <s v="United States"/>
    <n v="1"/>
    <x v="538"/>
    <x v="1"/>
    <x v="7"/>
    <s v="124 min"/>
    <n v="124"/>
    <n v="124"/>
    <n v="597.06934456451438"/>
    <s v=""/>
    <s v="Children &amp; Family Movies, Music &amp; Musicals"/>
    <x v="0"/>
    <s v="Children &amp; Family Movies, Music &amp; Musicals"/>
    <n v="2"/>
  </r>
  <r>
    <n v="1873"/>
    <x v="5143"/>
    <x v="0"/>
    <x v="5141"/>
    <s v="Radha Blank"/>
    <s v="Radha Blank, Peter Kim, Oswin Benjamin, Imani Lewis, Haskiri Velazquez, Antonio Ortiz, T.J. Atoms, Reed Birney"/>
    <n v="8"/>
    <x v="0"/>
    <s v="United States"/>
    <n v="1"/>
    <x v="66"/>
    <x v="1"/>
    <x v="12"/>
    <s v="124 min"/>
    <n v="124"/>
    <n v="124"/>
    <n v="597.06934456451438"/>
    <s v=""/>
    <s v="Comedies, Dramas, Independent Movies"/>
    <x v="4"/>
    <s v="Comedies, Dramas, Independent Movies"/>
    <n v="3"/>
  </r>
  <r>
    <n v="1960"/>
    <x v="5144"/>
    <x v="0"/>
    <x v="5142"/>
    <s v="Harry Bradbeer"/>
    <s v="Millie Bobby Brown, Henry Cavill, Sam Claflin, Helena Bonham Carter, Louis Partridge, Burn Gorman, Adeel Akhtar, Susan Wokoma, Frances de la Tour, Fiona Shaw"/>
    <n v="10"/>
    <x v="6"/>
    <s v="United Kingdom"/>
    <n v="1"/>
    <x v="1118"/>
    <x v="1"/>
    <x v="2"/>
    <s v="124 min"/>
    <n v="124"/>
    <n v="124"/>
    <n v="597.06934456451438"/>
    <s v=""/>
    <s v="Action &amp; Adventure, Children &amp; Family Movies, Dramas"/>
    <x v="1"/>
    <s v="Action &amp; Adventure, Children &amp; Family Movies, Dramas"/>
    <n v="3"/>
  </r>
  <r>
    <n v="1966"/>
    <x v="5145"/>
    <x v="0"/>
    <x v="5143"/>
    <s v="Shigeaki Kubo, Tsuyoshi Nakakuki"/>
    <s v="Takanori Iwata, Keiji Kuroki, Aoi Nakamura, Yuki Yamada, Masataka Kubota, Kento Hayashi, Naoto, Akira, Sho Aoyagi, Takahiro, Hiroomi Tosaka, Nobuyuki Suzuki, Keita Machida, Elly, Mandy Sekiguchi, Reo Sano, Masahiko Tsugawa"/>
    <n v="17"/>
    <x v="1"/>
    <s v="Japan"/>
    <n v="1"/>
    <x v="1093"/>
    <x v="3"/>
    <x v="5"/>
    <s v="124 min"/>
    <n v="124"/>
    <n v="124"/>
    <n v="597.06934456451438"/>
    <s v=""/>
    <s v="Action &amp; Adventure, International Movies"/>
    <x v="1"/>
    <s v="Action &amp; Adventure, International Movies"/>
    <n v="2"/>
  </r>
  <r>
    <n v="2212"/>
    <x v="5146"/>
    <x v="0"/>
    <x v="5144"/>
    <s v="Yuki Tanada"/>
    <s v="Issey Takahashi, Yuu Aoi, Kenta Hamano, Toko Miura, Koji Ohkura, Pierre Taki, Eri Watanabe, Kitaro"/>
    <n v="8"/>
    <x v="1"/>
    <s v="Japan"/>
    <n v="1"/>
    <x v="174"/>
    <x v="1"/>
    <x v="5"/>
    <s v="124 min"/>
    <n v="124"/>
    <n v="124"/>
    <n v="597.06934456451438"/>
    <s v=""/>
    <s v="Dramas, International Movies, Romantic Movies"/>
    <x v="2"/>
    <s v="Dramas, International Movies, Romantic Movies"/>
    <n v="3"/>
  </r>
  <r>
    <n v="2331"/>
    <x v="5147"/>
    <x v="0"/>
    <x v="5145"/>
    <s v="David Dobkin"/>
    <s v="Will Ferrell, Rachel McAdams, Dan Stevens, Melissanthi Mahut, Mikael Persbrandt, √ìlafur Darri √ìlafsson, Graham Norton, Demi Lovato, Pierce Brosnan"/>
    <n v="9"/>
    <x v="0"/>
    <s v="United States"/>
    <n v="1"/>
    <x v="1166"/>
    <x v="1"/>
    <x v="2"/>
    <s v="124 min"/>
    <n v="124"/>
    <n v="124"/>
    <n v="597.06934456451438"/>
    <s v=""/>
    <s v="Comedies, Music &amp; Musicals, Romantic Movies"/>
    <x v="4"/>
    <s v="Comedies, Music &amp; Musicals, Romantic Movies"/>
    <n v="3"/>
  </r>
  <r>
    <n v="2636"/>
    <x v="5148"/>
    <x v="0"/>
    <x v="5146"/>
    <s v="Ahmed Saleh"/>
    <s v="Ahmed El Sakka, Khaled El Nabawy, Mai Selim, Nedal El Shafey, Boris Abramov, Selami ≈ûahin"/>
    <n v="6"/>
    <x v="5"/>
    <s v="Egypt"/>
    <n v="1"/>
    <x v="1053"/>
    <x v="10"/>
    <x v="1"/>
    <s v="124 min"/>
    <n v="124"/>
    <n v="124"/>
    <n v="597.06934456451438"/>
    <s v=""/>
    <s v="Action &amp; Adventure, International Movies"/>
    <x v="1"/>
    <s v="Action &amp; Adventure, International Movies"/>
    <n v="2"/>
  </r>
  <r>
    <n v="2941"/>
    <x v="5149"/>
    <x v="0"/>
    <x v="5147"/>
    <s v="Kumaran"/>
    <s v="Kathir, Kishore Kumar G., Roshini, Yogi Babu, Kishore"/>
    <n v="5"/>
    <x v="17"/>
    <s v="India"/>
    <n v="1"/>
    <x v="902"/>
    <x v="2"/>
    <x v="1"/>
    <s v="124 min"/>
    <n v="124"/>
    <n v="124"/>
    <n v="597.06934456451438"/>
    <s v=""/>
    <s v="Dramas, International Movies, Sports Movies"/>
    <x v="2"/>
    <s v="Dramas, International Movies, Sports Movies"/>
    <n v="3"/>
  </r>
  <r>
    <n v="3956"/>
    <x v="5150"/>
    <x v="0"/>
    <x v="5148"/>
    <s v="Shazia Ali Khan"/>
    <s v="Hajira Yamin, Kiran Malik, Adnan Jaffar, Sunny Hinduja, Khalid Ahmed, Shamim Hilaly, Hajrah Khan, Ahmed Ali Khan"/>
    <n v="8"/>
    <x v="7"/>
    <s v="Pakistan, United Arab Emirates"/>
    <n v="2"/>
    <x v="231"/>
    <x v="5"/>
    <x v="5"/>
    <s v="124 min"/>
    <n v="124"/>
    <n v="124"/>
    <n v="597.06934456451438"/>
    <s v=""/>
    <s v="Dramas, Independent Movies, International Movies"/>
    <x v="2"/>
    <s v="Dramas, Independent Movies, International Movies"/>
    <n v="3"/>
  </r>
  <r>
    <n v="3963"/>
    <x v="5151"/>
    <x v="0"/>
    <x v="5149"/>
    <s v="Swapnaneel Jayakar"/>
    <s v="Rahul Pethe, Mrunmayee Deshpande, Adinath Kothare, Vaibhav Mangale, Jaywant Wadkar, Satish Pulekar, Naina Apte, Uday Tikekar"/>
    <n v="8"/>
    <x v="17"/>
    <s v="India"/>
    <n v="1"/>
    <x v="835"/>
    <x v="2"/>
    <x v="1"/>
    <s v="124 min"/>
    <n v="124"/>
    <n v="124"/>
    <n v="597.06934456451438"/>
    <s v=""/>
    <s v="Comedies, Dramas, Independent Movies"/>
    <x v="4"/>
    <s v="Comedies, Dramas, Independent Movies"/>
    <n v="3"/>
  </r>
  <r>
    <n v="4047"/>
    <x v="5152"/>
    <x v="0"/>
    <x v="5150"/>
    <s v="Mae Czarina Cruz"/>
    <s v="Enrique Gil, Liza Soberano, Gerald Anderson, Aiko Melendez, Carmina Villaroel, Ariel Rivera, Marissa Delgado, Liza Lorena"/>
    <n v="8"/>
    <x v="48"/>
    <s v="Philippines"/>
    <n v="1"/>
    <x v="1259"/>
    <x v="4"/>
    <x v="1"/>
    <s v="124 min"/>
    <n v="124"/>
    <n v="124"/>
    <n v="597.06934456451438"/>
    <s v=""/>
    <s v="Dramas, International Movies, Romantic Movies"/>
    <x v="2"/>
    <s v="Dramas, International Movies, Romantic Movies"/>
    <n v="3"/>
  </r>
  <r>
    <n v="4269"/>
    <x v="5153"/>
    <x v="0"/>
    <x v="5151"/>
    <s v="Susanne Bier"/>
    <s v="Sandra Bullock, Trevante Rhodes, John Malkovich, Sarah Paulson, BD Wong, Jacki Weaver, Rosa Salazar, Danielle Macdonald, Lil Rel Howery, Tom Hollander"/>
    <n v="10"/>
    <x v="0"/>
    <s v="United States"/>
    <n v="1"/>
    <x v="161"/>
    <x v="5"/>
    <x v="12"/>
    <s v="124 min"/>
    <n v="124"/>
    <n v="124"/>
    <n v="597.06934456451438"/>
    <s v=""/>
    <s v="Dramas, Sci-Fi &amp; Fantasy, Thrillers"/>
    <x v="2"/>
    <s v="Dramas, Sci-Fi &amp; Fantasy, Thrillers"/>
    <n v="3"/>
  </r>
  <r>
    <n v="4347"/>
    <x v="5154"/>
    <x v="0"/>
    <x v="5152"/>
    <s v="Dhanush"/>
    <s v="Rajkiran, Dhanush, Prasanna, Chaya Singh, Revathy, Madonna Sebastian, Vidyullekha Raman"/>
    <n v="7"/>
    <x v="17"/>
    <s v="India"/>
    <n v="1"/>
    <x v="42"/>
    <x v="3"/>
    <x v="5"/>
    <s v="124 min"/>
    <n v="124"/>
    <n v="124"/>
    <n v="597.06934456451438"/>
    <s v=""/>
    <s v="Dramas, Independent Movies, International Movies"/>
    <x v="2"/>
    <s v="Dramas, Independent Movies, International Movies"/>
    <n v="3"/>
  </r>
  <r>
    <n v="4433"/>
    <x v="5155"/>
    <x v="0"/>
    <x v="5153"/>
    <s v="Umesh Shukla"/>
    <s v="Paresh Rawal, Kunal Khemu, Sonu Sood, Soha Ali Khan, Johnny Lever, Dilip Joshi, Asrani, Malay Chakrabarty, Razak Khan, Hrishitaa Bhatt"/>
    <n v="10"/>
    <x v="17"/>
    <s v="India"/>
    <n v="1"/>
    <x v="6"/>
    <x v="16"/>
    <x v="1"/>
    <s v="124 min"/>
    <n v="124"/>
    <n v="124"/>
    <n v="597.06934456451438"/>
    <s v=""/>
    <s v="Comedies, International Movies, Music &amp; Musicals"/>
    <x v="4"/>
    <s v="Comedies, International Movies, Music &amp; Musicals"/>
    <n v="3"/>
  </r>
  <r>
    <n v="4534"/>
    <x v="5156"/>
    <x v="0"/>
    <x v="5154"/>
    <s v="Tamara Jenkins"/>
    <s v="Paul Giamatti, Kathryn Hahn, Kayli Carter, Molly Shannon, John Carroll Lynch, Denis O'Hare, Desmin Borges, Tracee Chimo, Siobhan Fallon Hogan, Emily Robinson"/>
    <n v="10"/>
    <x v="0"/>
    <s v="United States"/>
    <n v="1"/>
    <x v="69"/>
    <x v="5"/>
    <x v="12"/>
    <s v="124 min"/>
    <n v="124"/>
    <n v="124"/>
    <n v="597.06934456451438"/>
    <s v=""/>
    <s v="Comedies, Dramas, Independent Movies"/>
    <x v="4"/>
    <s v="Comedies, Dramas, Independent Movies"/>
    <n v="3"/>
  </r>
  <r>
    <n v="4631"/>
    <x v="5157"/>
    <x v="0"/>
    <x v="5155"/>
    <s v="Rashida Jones, Alan Hicks"/>
    <s v="Quincy Jones"/>
    <n v="1"/>
    <x v="0"/>
    <s v="United States"/>
    <n v="1"/>
    <x v="354"/>
    <x v="5"/>
    <x v="5"/>
    <s v="124 min"/>
    <n v="124"/>
    <n v="124"/>
    <n v="597.06934456451438"/>
    <s v=""/>
    <s v="Documentaries, Music &amp; Musicals"/>
    <x v="3"/>
    <s v="Documentaries, Music &amp; Musicals"/>
    <n v="2"/>
  </r>
  <r>
    <n v="4706"/>
    <x v="5158"/>
    <x v="0"/>
    <x v="5156"/>
    <s v="Mike Newell"/>
    <s v="Lily James, Michiel Huisman, Penelope Wilton, Tom Courtenay, Jessica Brown Findlay, Katherine Parkinson, Matthew Goode"/>
    <n v="7"/>
    <x v="6"/>
    <s v="United Kingdom, France, United States"/>
    <n v="3"/>
    <x v="8"/>
    <x v="5"/>
    <x v="6"/>
    <s v="124 min"/>
    <n v="124"/>
    <n v="124"/>
    <n v="597.06934456451438"/>
    <s v=""/>
    <s v="Dramas, Romantic Movies"/>
    <x v="2"/>
    <s v="Dramas, Romantic Movies"/>
    <n v="2"/>
  </r>
  <r>
    <n v="4723"/>
    <x v="5159"/>
    <x v="0"/>
    <x v="5157"/>
    <s v="Abhishek Kapoor"/>
    <s v="Aditya Roy Kapoor, Katrina Kaif, Tabu, Rahul Bhatt, Lara Dutta, Akshay Oberoi, Aditi Rao Hydari, Ajay Devgn"/>
    <n v="8"/>
    <x v="17"/>
    <s v="India"/>
    <n v="1"/>
    <x v="536"/>
    <x v="9"/>
    <x v="1"/>
    <s v="124 min"/>
    <n v="124"/>
    <n v="124"/>
    <n v="597.06934456451438"/>
    <s v=""/>
    <s v="Dramas, International Movies, Romantic Movies"/>
    <x v="2"/>
    <s v="Dramas, International Movies, Romantic Movies"/>
    <n v="3"/>
  </r>
  <r>
    <n v="4756"/>
    <x v="5160"/>
    <x v="0"/>
    <x v="5158"/>
    <s v="Abhishek Sharma"/>
    <s v="John Abraham, Boman Irani, Diana Penty, Anuja Sathe, Yogendra Tikku, Aditya Hitkari, Vikas Kumar, Ajay Shankar, Darshan Pandya, Mark Benington"/>
    <n v="10"/>
    <x v="17"/>
    <s v="India"/>
    <n v="1"/>
    <x v="437"/>
    <x v="5"/>
    <x v="6"/>
    <s v="124 min"/>
    <n v="124"/>
    <n v="124"/>
    <n v="597.06934456451438"/>
    <s v=""/>
    <s v="Dramas, International Movies"/>
    <x v="2"/>
    <s v="Dramas, International Movies"/>
    <n v="2"/>
  </r>
  <r>
    <n v="5084"/>
    <x v="5161"/>
    <x v="0"/>
    <x v="5159"/>
    <s v="David Mrnka"/>
    <s v="Ayelet Zurer, Robert Gant, Vica Kerekes, A≈àa Geislerov√°, Ivana Ch√Ωlkov√°, Vladim√≠r Javorsk√Ω, Dagmar Bl√°hov√°, Jarom√≠r Dulava, Martin Pechl√°t, Brian Caspe"/>
    <n v="10"/>
    <x v="26"/>
    <s v="Czech Republic, United States"/>
    <n v="2"/>
    <x v="436"/>
    <x v="3"/>
    <x v="1"/>
    <s v="124 min"/>
    <n v="124"/>
    <n v="124"/>
    <n v="597.06934456451438"/>
    <s v=""/>
    <s v="Dramas, International Movies"/>
    <x v="2"/>
    <s v="Dramas, International Movies"/>
    <n v="2"/>
  </r>
  <r>
    <n v="5324"/>
    <x v="5162"/>
    <x v="0"/>
    <x v="5160"/>
    <s v="Tommy Wirkola"/>
    <s v="Noomi Rapace, Willem Dafoe, Glenn Close, Marwan Kenzari, Christian Rubeck, P√•l Sverre Hagen, Tomiwa Edun, Cassie Clare, Cameron Jack, Clara Read, Robert Wagner"/>
    <n v="11"/>
    <x v="6"/>
    <s v="United Kingdom, France, United States, Belgium"/>
    <n v="4"/>
    <x v="1421"/>
    <x v="3"/>
    <x v="5"/>
    <s v="124 min"/>
    <n v="124"/>
    <n v="124"/>
    <n v="597.06934456451438"/>
    <s v=""/>
    <s v="Action &amp; Adventure, Sci-Fi &amp; Fantasy"/>
    <x v="1"/>
    <s v="Action &amp; Adventure, Sci-Fi &amp; Fantasy"/>
    <n v="2"/>
  </r>
  <r>
    <n v="5967"/>
    <x v="5163"/>
    <x v="0"/>
    <x v="5161"/>
    <s v="Swapnaneel Jayakar"/>
    <s v="Rahul Pethe, Mrunmayee Deshpande, Adinath Kothare, Vaibhav Mangale, Jaywant Wadkar, Satish Pulekar, Naina Apte, Uday Tikekar"/>
    <n v="8"/>
    <x v="17"/>
    <s v="India"/>
    <n v="1"/>
    <x v="835"/>
    <x v="2"/>
    <x v="1"/>
    <s v="124 min"/>
    <n v="124"/>
    <n v="124"/>
    <n v="597.06934456451438"/>
    <s v=""/>
    <s v="Comedies, Dramas, Independent Movies"/>
    <x v="4"/>
    <s v="Comedies, Dramas, Independent Movies"/>
    <n v="3"/>
  </r>
  <r>
    <n v="6010"/>
    <x v="5164"/>
    <x v="0"/>
    <x v="5162"/>
    <s v="Iman Brotoseno"/>
    <s v="Reza Rahadian, Bunga Citra Lestari, Tara Basro, Chelsea Islan"/>
    <n v="4"/>
    <x v="43"/>
    <s v="Indonesia"/>
    <n v="1"/>
    <x v="806"/>
    <x v="9"/>
    <x v="6"/>
    <s v="124 min"/>
    <n v="124"/>
    <n v="124"/>
    <n v="597.06934456451438"/>
    <s v=""/>
    <s v="Dramas, International Movies, Sports Movies"/>
    <x v="2"/>
    <s v="Dramas, International Movies, Sports Movies"/>
    <n v="3"/>
  </r>
  <r>
    <n v="6500"/>
    <x v="5165"/>
    <x v="0"/>
    <x v="5163"/>
    <s v="Chris Perkel"/>
    <s v="Clive Davis"/>
    <n v="1"/>
    <x v="0"/>
    <s v="United States"/>
    <n v="1"/>
    <x v="568"/>
    <x v="3"/>
    <x v="5"/>
    <s v="124 min"/>
    <n v="124"/>
    <n v="124"/>
    <n v="597.06934456451438"/>
    <s v=""/>
    <s v="Documentaries, Music &amp; Musicals"/>
    <x v="3"/>
    <s v="Documentaries, Music &amp; Musicals"/>
    <n v="2"/>
  </r>
  <r>
    <n v="6503"/>
    <x v="5166"/>
    <x v="0"/>
    <x v="5164"/>
    <s v="Olivier Assayas"/>
    <s v="Juliette Binoche, Kristen Stewart, Chlo√´ Grace Moretz, Lars Eidinger, Johnny Flynn, Angela Winkler, Hanns Zischler, Brady Corbet"/>
    <n v="8"/>
    <x v="11"/>
    <s v="France, Germany, Switzerland"/>
    <n v="3"/>
    <x v="1476"/>
    <x v="0"/>
    <x v="12"/>
    <s v="124 min"/>
    <n v="124"/>
    <n v="124"/>
    <n v="597.06934456451438"/>
    <s v=""/>
    <s v="Dramas, International Movies"/>
    <x v="2"/>
    <s v="Dramas, International Movies"/>
    <n v="2"/>
  </r>
  <r>
    <n v="6668"/>
    <x v="5167"/>
    <x v="0"/>
    <x v="5165"/>
    <s v="Harjit Singh"/>
    <s v="Pavan Malhotra, Sudhanshu Aggarwal, Arjuna Bhalla, Avrinder Kaur, Arvinder Bhatti, Master Yuvraj, Jai Bharti, Gagandeep Singh"/>
    <n v="8"/>
    <x v="17"/>
    <s v="India"/>
    <n v="1"/>
    <x v="75"/>
    <x v="4"/>
    <x v="1"/>
    <s v="124 min"/>
    <n v="124"/>
    <n v="124"/>
    <n v="597.06934456451438"/>
    <s v=""/>
    <s v="Dramas, International Movies"/>
    <x v="2"/>
    <s v="Dramas, International Movies"/>
    <n v="2"/>
  </r>
  <r>
    <n v="6736"/>
    <x v="5168"/>
    <x v="0"/>
    <x v="5166"/>
    <s v="Gregory Hoblit"/>
    <s v="Denzel Washington, John Goodman, Donald Sutherland, Embeth Davidtz, James Gandolfini, Elias Koteas, Gabriel Casseus, Michael J. Pagan, Robert Joy"/>
    <n v="9"/>
    <x v="0"/>
    <s v="United States"/>
    <n v="1"/>
    <x v="55"/>
    <x v="18"/>
    <x v="12"/>
    <s v="124 min"/>
    <n v="124"/>
    <n v="124"/>
    <n v="597.06934456451438"/>
    <s v=""/>
    <s v="Thrillers"/>
    <x v="12"/>
    <s v="Thrillers"/>
    <n v="1"/>
  </r>
  <r>
    <n v="6950"/>
    <x v="5169"/>
    <x v="0"/>
    <x v="5167"/>
    <s v="David Mirkin"/>
    <s v="Sigourney Weaver, Jennifer Love Hewitt, Ray Liotta, Jason Lee, Gene Hackman, Anne Bancroft, Jeffrey Jones, Nora Dunn, Ricky Jay, Zach Galifianakis"/>
    <n v="10"/>
    <x v="0"/>
    <s v="United States"/>
    <n v="1"/>
    <x v="767"/>
    <x v="22"/>
    <x v="2"/>
    <s v="124 min"/>
    <n v="124"/>
    <n v="124"/>
    <n v="597.06934456451438"/>
    <s v=""/>
    <s v="Comedies, Romantic Movies"/>
    <x v="4"/>
    <s v="Comedies, Romantic Movies"/>
    <n v="2"/>
  </r>
  <r>
    <n v="7054"/>
    <x v="5170"/>
    <x v="0"/>
    <x v="5168"/>
    <s v="Sachin"/>
    <s v="Bhargavi Chirmuley, Mahesh Kothare, Sachin, Ashok Saraf, Nirmiti Sawant"/>
    <n v="5"/>
    <x v="17"/>
    <s v="India"/>
    <n v="1"/>
    <x v="180"/>
    <x v="10"/>
    <x v="1"/>
    <s v="124 min"/>
    <n v="124"/>
    <n v="124"/>
    <n v="597.06934456451438"/>
    <s v=""/>
    <s v="Comedies, International Movies, Romantic Movies"/>
    <x v="4"/>
    <s v="Comedies, International Movies, Romantic Movies"/>
    <n v="3"/>
  </r>
  <r>
    <n v="7187"/>
    <x v="5171"/>
    <x v="0"/>
    <x v="5169"/>
    <s v="Dibakar Banerjee"/>
    <s v="Anupam Kher, Boman Irani, Parvin Dabas, Tara Sharma, Navin Nischol, Kiran Juneja, Ranvir Shorey, Vinod Nagpal, Vinay Pathak, Nitish Pandey"/>
    <n v="10"/>
    <x v="17"/>
    <s v="India"/>
    <n v="1"/>
    <x v="536"/>
    <x v="24"/>
    <x v="1"/>
    <s v="124 min"/>
    <n v="124"/>
    <n v="124"/>
    <n v="597.06934456451438"/>
    <s v=""/>
    <s v="Comedies, Dramas, International Movies"/>
    <x v="4"/>
    <s v="Comedies, Dramas, International Movies"/>
    <n v="3"/>
  </r>
  <r>
    <n v="7191"/>
    <x v="5172"/>
    <x v="0"/>
    <x v="5170"/>
    <s v="Sudipto Roy"/>
    <s v="Ritwika Pal, Swastika Mukherjee, Joy Sengupta"/>
    <n v="3"/>
    <x v="17"/>
    <s v="India"/>
    <n v="1"/>
    <x v="230"/>
    <x v="5"/>
    <x v="1"/>
    <s v="124 min"/>
    <n v="124"/>
    <n v="124"/>
    <n v="597.06934456451438"/>
    <s v=""/>
    <s v="Dramas, Independent Movies, International Movies"/>
    <x v="2"/>
    <s v="Dramas, Independent Movies, International Movies"/>
    <n v="3"/>
  </r>
  <r>
    <n v="7583"/>
    <x v="5173"/>
    <x v="0"/>
    <x v="5171"/>
    <s v="Arun Vaidyanathan"/>
    <s v="Arjun, Prasanna, Varalakshmi Sarathkumar, Sruthi Hariharan, Vaibhav Reddy, Suman, Suhasini, Krishna Sekhar"/>
    <n v="8"/>
    <x v="17"/>
    <s v="India"/>
    <n v="1"/>
    <x v="22"/>
    <x v="3"/>
    <x v="1"/>
    <s v="124 min"/>
    <n v="124"/>
    <n v="124"/>
    <n v="597.06934456451438"/>
    <s v=""/>
    <s v="Action &amp; Adventure, Dramas, International Movies"/>
    <x v="1"/>
    <s v="Action &amp; Adventure, Dramas, International Movies"/>
    <n v="3"/>
  </r>
  <r>
    <n v="7632"/>
    <x v="5174"/>
    <x v="0"/>
    <x v="5172"/>
    <s v="Lars von Trier"/>
    <s v="Charlotte Gainsbourg, Stellan Skarsg√•rd, Stacy Martin, Shia LaBeouf, Christian Slater, Jamie Bell, Uma Thurman, Willem Dafoe, Mia Goth, Sophie Kennedy Clark, Michael Pas, Stellan Skarsgard"/>
    <n v="12"/>
    <x v="22"/>
    <s v="Denmark, Germany, Belgium, United Kingdom, France, Sweden"/>
    <n v="6"/>
    <x v="205"/>
    <x v="8"/>
    <x v="5"/>
    <s v="124 min"/>
    <n v="124"/>
    <n v="124"/>
    <n v="597.06934456451438"/>
    <s v=""/>
    <s v="Dramas, Independent Movies, International Movies"/>
    <x v="2"/>
    <s v="Dramas, Independent Movies, International Movies"/>
    <n v="3"/>
  </r>
  <r>
    <n v="7673"/>
    <x v="5175"/>
    <x v="0"/>
    <x v="5173"/>
    <s v="Dante Lam"/>
    <s v="Eddie Peng, Zhang Hanyu, Carl Ng, Ken Lo, Pawarith Monkolpisit, Jonathan Wu"/>
    <n v="6"/>
    <x v="42"/>
    <s v="China, Hong Kong"/>
    <n v="2"/>
    <x v="1256"/>
    <x v="9"/>
    <x v="5"/>
    <s v="124 min"/>
    <n v="124"/>
    <n v="124"/>
    <n v="597.06934456451438"/>
    <s v=""/>
    <s v="Action &amp; Adventure, International Movies"/>
    <x v="1"/>
    <s v="Action &amp; Adventure, International Movies"/>
    <n v="2"/>
  </r>
  <r>
    <n v="7824"/>
    <x v="5176"/>
    <x v="0"/>
    <x v="5174"/>
    <s v="Ding Sheng"/>
    <s v="Jackie Chan, Zitao Huang, Jaycee Chan, Wang Kai, Hiroyuki Ikeuchi, Sang Ping, Alan Ng, Xu Fan, Darren Wang"/>
    <n v="9"/>
    <x v="42"/>
    <s v="China"/>
    <n v="1"/>
    <x v="1338"/>
    <x v="9"/>
    <x v="1"/>
    <s v="124 min"/>
    <n v="124"/>
    <n v="124"/>
    <n v="597.06934456451438"/>
    <s v=""/>
    <s v="Action &amp; Adventure, Comedies, International Movies"/>
    <x v="1"/>
    <s v="Action &amp; Adventure, Comedies, International Movies"/>
    <n v="3"/>
  </r>
  <r>
    <n v="8318"/>
    <x v="5177"/>
    <x v="0"/>
    <x v="5175"/>
    <s v="Nia Dinata"/>
    <s v="Cut Mini Theo, Tora Sudiro, Aida Nurmala, Surya Saputra, Rachel Maryam Sayidina, Trey Gondokusumo, Lili Harahap, Aurora Yahya, Wilza Lubis, Nico Siahaan"/>
    <n v="10"/>
    <x v="43"/>
    <s v="Indonesia"/>
    <n v="1"/>
    <x v="549"/>
    <x v="20"/>
    <x v="1"/>
    <s v="124 min"/>
    <n v="124"/>
    <n v="124"/>
    <n v="597.06934456451438"/>
    <s v=""/>
    <s v="Comedies, Dramas, International Movies"/>
    <x v="4"/>
    <s v="Comedies, Dramas, International Movies"/>
    <n v="3"/>
  </r>
  <r>
    <n v="8449"/>
    <x v="5178"/>
    <x v="0"/>
    <x v="5176"/>
    <s v="Mimi Leder"/>
    <s v="George Clooney, Nicole Kidman, Marcel Iures, Aleksandr Baluev, Rene Medvesek, Gary Werntz, Randall Batinkoff, Jim Haynie, Alexander Strobele, Holt McCallany"/>
    <n v="10"/>
    <x v="0"/>
    <s v="United States"/>
    <n v="1"/>
    <x v="165"/>
    <x v="53"/>
    <x v="12"/>
    <s v="124 min"/>
    <n v="124"/>
    <n v="124"/>
    <n v="597.06934456451438"/>
    <s v=""/>
    <s v="Action &amp; Adventure"/>
    <x v="1"/>
    <s v="Action &amp; Adventure"/>
    <n v="1"/>
  </r>
  <r>
    <n v="8460"/>
    <x v="5179"/>
    <x v="0"/>
    <x v="5177"/>
    <s v="Keerthi"/>
    <s v="Anant Nag, Koustubh Jayakumar, Hemanth, Shreeram, Jay, Sanath, Pramod Shetty, Harish Roy"/>
    <n v="8"/>
    <x v="17"/>
    <s v="India"/>
    <n v="1"/>
    <x v="144"/>
    <x v="4"/>
    <x v="5"/>
    <s v="124 min"/>
    <n v="124"/>
    <n v="124"/>
    <n v="597.06934456451438"/>
    <s v=""/>
    <s v="Dramas, International Movies, Thrillers"/>
    <x v="2"/>
    <s v="Dramas, International Movies, Thrillers"/>
    <n v="3"/>
  </r>
  <r>
    <n v="8499"/>
    <x v="5180"/>
    <x v="0"/>
    <x v="5178"/>
    <s v="Frank Oz"/>
    <s v="Robert De Niro, Edward Norton, Marlon Brando, Angela Bassett, Gary Farmer, Paul Soles, Jamie Harrold, Serge Houde"/>
    <n v="8"/>
    <x v="10"/>
    <s v="Germany, Canada, United States"/>
    <n v="3"/>
    <x v="1097"/>
    <x v="22"/>
    <x v="12"/>
    <s v="124 min"/>
    <n v="124"/>
    <n v="124"/>
    <n v="597.06934456451438"/>
    <s v=""/>
    <s v="Dramas, Thrillers"/>
    <x v="2"/>
    <s v="Dramas, Thrillers"/>
    <n v="2"/>
  </r>
  <r>
    <n v="8638"/>
    <x v="5181"/>
    <x v="0"/>
    <x v="5179"/>
    <s v="Jay Roach"/>
    <s v="Bryan Cranston, Diane Lane, Elle Fanning, John Goodman, Helen Mirren, Louis C.K., Alan Tudyk, Michael Stuhlbarg, Adewale Akinnuoye-Agbaje, Dean O'Gorman"/>
    <n v="10"/>
    <x v="0"/>
    <s v="United States"/>
    <n v="1"/>
    <x v="1052"/>
    <x v="4"/>
    <x v="12"/>
    <s v="124 min"/>
    <n v="124"/>
    <n v="124"/>
    <n v="597.06934456451438"/>
    <s v=""/>
    <s v="Dramas, Independent Movies"/>
    <x v="2"/>
    <s v="Dramas, Independent Movies"/>
    <n v="2"/>
  </r>
  <r>
    <n v="8714"/>
    <x v="5182"/>
    <x v="0"/>
    <x v="5180"/>
    <s v="Ashish R. Mohan"/>
    <s v="Arshad Warsi, Jacky Bhagnani, Lauren Gottlieb, Dalip Tahil, Pavan Malhotra, Ayub Khoso, Adnan Shah"/>
    <n v="7"/>
    <x v="17"/>
    <s v="India"/>
    <n v="1"/>
    <x v="144"/>
    <x v="4"/>
    <x v="5"/>
    <s v="124 min"/>
    <n v="124"/>
    <n v="124"/>
    <n v="597.06934456451438"/>
    <s v=""/>
    <s v="Comedies, International Movies"/>
    <x v="4"/>
    <s v="Comedies, International Movies"/>
    <n v="2"/>
  </r>
  <r>
    <n v="8767"/>
    <x v="5183"/>
    <x v="0"/>
    <x v="5181"/>
    <s v="Rob Cohen"/>
    <s v="Vin Diesel, Asia Argento, Marton Csokas, Samuel L. Jackson, Danny Trejo, Michael Roof, Tom Everett, Richy M√ºller, William Hope, Werner Daehn"/>
    <n v="10"/>
    <x v="0"/>
    <s v="United States"/>
    <n v="1"/>
    <x v="191"/>
    <x v="43"/>
    <x v="2"/>
    <s v="124 min"/>
    <n v="124"/>
    <n v="124"/>
    <n v="597.06934456451438"/>
    <s v=""/>
    <s v="Action &amp; Adventure, Sports Movies"/>
    <x v="1"/>
    <s v="Action &amp; Adventure, Sports Movies"/>
    <n v="2"/>
  </r>
  <r>
    <n v="8"/>
    <x v="5184"/>
    <x v="0"/>
    <x v="5182"/>
    <s v="Haile Gerima"/>
    <s v="Kofi Ghanaba, Oyafunmike Ogunlano, Alexandra Duah, Nick Medley, Mutabaruka, Afemo Omilami, Reggie Carter, Mzuri"/>
    <n v="8"/>
    <x v="0"/>
    <s v="United States, Ghana, Burkina Faso, United Kingdom, Germany, Ethiopia"/>
    <n v="6"/>
    <x v="974"/>
    <x v="31"/>
    <x v="5"/>
    <s v="125 min"/>
    <n v="125"/>
    <n v="125"/>
    <n v="646.93934945768024"/>
    <s v=""/>
    <s v="Dramas, Independent Movies, International Movies"/>
    <x v="2"/>
    <s v="Dramas, Independent Movies, International Movies"/>
    <n v="3"/>
  </r>
  <r>
    <n v="191"/>
    <x v="5185"/>
    <x v="0"/>
    <x v="5183"/>
    <s v="Sharan Koppisetty"/>
    <s v="Satya Dev, Priyanka Jawalkar, Brahmaji"/>
    <n v="3"/>
    <x v="17"/>
    <s v="India"/>
    <n v="1"/>
    <x v="1174"/>
    <x v="6"/>
    <x v="1"/>
    <s v="125 min"/>
    <n v="125"/>
    <n v="125"/>
    <n v="646.93934945768024"/>
    <s v=""/>
    <s v="Dramas, International Movies"/>
    <x v="2"/>
    <s v="Dramas, International Movies"/>
    <n v="2"/>
  </r>
  <r>
    <n v="361"/>
    <x v="5186"/>
    <x v="0"/>
    <x v="5184"/>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n v="19"/>
    <x v="0"/>
    <s v="United States"/>
    <n v="1"/>
    <x v="757"/>
    <x v="10"/>
    <x v="2"/>
    <s v="125 min"/>
    <n v="125"/>
    <n v="125"/>
    <n v="646.93934945768024"/>
    <s v=""/>
    <s v="Comedies, Romantic Movies"/>
    <x v="4"/>
    <s v="Comedies, Romantic Movies"/>
    <n v="2"/>
  </r>
  <r>
    <n v="560"/>
    <x v="5187"/>
    <x v="0"/>
    <x v="5185"/>
    <s v="Wolfgang Petersen"/>
    <s v="Harrison Ford, Gary Oldman, Glenn Close, Wendy Crewson, Paul Guilfoyle, William H. Macy, Liesel Matthews, Dean Stockwell, Xander Berkeley, Bill Smitrovich, Elya Baskin, David Vadim, Tom Everett, Spencer Garrett, Philip Baker Hall"/>
    <n v="15"/>
    <x v="0"/>
    <s v="United States, Germany"/>
    <n v="2"/>
    <x v="132"/>
    <x v="53"/>
    <x v="12"/>
    <s v="125 min"/>
    <n v="125"/>
    <n v="125"/>
    <n v="646.93934945768024"/>
    <s v=""/>
    <s v="Action &amp; Adventure"/>
    <x v="1"/>
    <s v="Action &amp; Adventure"/>
    <n v="1"/>
  </r>
  <r>
    <n v="655"/>
    <x v="5188"/>
    <x v="0"/>
    <x v="5186"/>
    <s v="Cristina Jacob"/>
    <s v="Flavia Hojda, Crina Semciuc, Olimpia Melinte, Sali Levent, Vlad Logigan, Alex CƒÉlin, Alina Chivulescu, RƒÉzvan Vasilescu"/>
    <n v="8"/>
    <x v="65"/>
    <s v="Romania"/>
    <n v="1"/>
    <x v="1342"/>
    <x v="0"/>
    <x v="5"/>
    <s v="125 min"/>
    <n v="125"/>
    <n v="125"/>
    <n v="646.93934945768024"/>
    <s v=""/>
    <s v="Comedies, Dramas, International Movies"/>
    <x v="4"/>
    <s v="Comedies, Dramas, International Movies"/>
    <n v="3"/>
  </r>
  <r>
    <n v="1550"/>
    <x v="5189"/>
    <x v="0"/>
    <x v="5187"/>
    <s v="Farhad Safinia"/>
    <s v="Mel Gibson, Sean Penn, Natalie Dormer, Eddie Marsan, Steve Coogan, Stephen Dillane, Ioan Gruffudd, Jennifer Ehle, Jeremy Irvine, David O'Hara, Anthony Andrews"/>
    <n v="11"/>
    <x v="19"/>
    <s v="Ireland, France, Iceland, United States, Mexico, Belgium, United Kingdom, Hong Kong"/>
    <n v="8"/>
    <x v="1357"/>
    <x v="2"/>
    <x v="1"/>
    <s v="125 min"/>
    <n v="125"/>
    <n v="125"/>
    <n v="646.93934945768024"/>
    <s v=""/>
    <s v="Dramas, Independent Movies"/>
    <x v="2"/>
    <s v="Dramas, Independent Movies"/>
    <n v="2"/>
  </r>
  <r>
    <n v="1969"/>
    <x v="5190"/>
    <x v="0"/>
    <x v="5188"/>
    <s v="Shigeaki Kubo"/>
    <s v="Kazuma Kawamura, Jun Shison, Yuki Yamada, Hokuto Yoshino, Goki Maeda, Ryuji Sato, Fuju Kamio, Jin Shirasu, Yuta Nakatsuka, Hayato Komori, Akihisa Shiono, Yo Aoi, Shin Koyanagi, Atsushi Arai, Ryotaro Sakaguchi"/>
    <n v="15"/>
    <x v="2"/>
    <m/>
    <n v="0"/>
    <x v="1093"/>
    <x v="2"/>
    <x v="5"/>
    <s v="125 min"/>
    <n v="125"/>
    <n v="125"/>
    <n v="646.93934945768024"/>
    <s v=""/>
    <s v="Action &amp; Adventure, International Movies"/>
    <x v="1"/>
    <s v="Action &amp; Adventure, International Movies"/>
    <n v="2"/>
  </r>
  <r>
    <n v="2277"/>
    <x v="5191"/>
    <x v="0"/>
    <x v="5189"/>
    <s v="Sudhir Mishra"/>
    <s v="Arjun Rampal, Chitrangada Singh, Deepti Naval, Kanwaljeet Singh, Rehana Sultan, Vipin Sharma, Kaizaad Kotwal, Sujata Sehgal, Shivani Tanksale, Asheesh Kapur"/>
    <n v="10"/>
    <x v="17"/>
    <s v="India"/>
    <n v="1"/>
    <x v="794"/>
    <x v="8"/>
    <x v="5"/>
    <s v="125 min"/>
    <n v="125"/>
    <n v="125"/>
    <n v="646.93934945768024"/>
    <s v=""/>
    <s v="Dramas, International Movies, Romantic Movies"/>
    <x v="2"/>
    <s v="Dramas, International Movies, Romantic Movies"/>
    <n v="3"/>
  </r>
  <r>
    <n v="2285"/>
    <x v="5192"/>
    <x v="0"/>
    <x v="5190"/>
    <s v="Shubham Singh"/>
    <s v="Lukram Smil, Manjot Singh, Shashank Arora, Kay Kay Menon, Aakash Dabhade, Srishti Jain, Bijou Thaangjam, Mohit Nain, Ashwin Kaushal"/>
    <n v="9"/>
    <x v="17"/>
    <s v="India"/>
    <n v="1"/>
    <x v="794"/>
    <x v="2"/>
    <x v="1"/>
    <s v="125 min"/>
    <n v="125"/>
    <n v="125"/>
    <n v="646.93934945768024"/>
    <s v=""/>
    <s v="Dramas, Independent Movies, International Movies"/>
    <x v="2"/>
    <s v="Dramas, Independent Movies, International Movies"/>
    <n v="3"/>
  </r>
  <r>
    <n v="3531"/>
    <x v="5193"/>
    <x v="0"/>
    <x v="5191"/>
    <s v="Anubhav Sinha"/>
    <s v="Ayushmann Khurrana, Nassar, Manoj Pahwa, Kumud Mishra, Isha Talwar, Sayani Gupta, Mohammed Zeeshan Ayyub, Subhrajyoti Barat, Sushil Pandey, Aakash Dabhade"/>
    <n v="10"/>
    <x v="17"/>
    <s v="India"/>
    <n v="1"/>
    <x v="1246"/>
    <x v="2"/>
    <x v="5"/>
    <s v="125 min"/>
    <n v="125"/>
    <n v="125"/>
    <n v="646.93934945768024"/>
    <s v=""/>
    <s v="Dramas, International Movies, Thrillers"/>
    <x v="2"/>
    <s v="Dramas, International Movies, Thrillers"/>
    <n v="3"/>
  </r>
  <r>
    <n v="3766"/>
    <x v="5194"/>
    <x v="0"/>
    <x v="5192"/>
    <s v="Laxman Utekar"/>
    <s v="Kartik Aaryan, Kriti Sanon, Pankaj Tripathi, Vinay Pathak, Aparshakti Khurana, Atul Srivastava, Alka Amin"/>
    <n v="7"/>
    <x v="17"/>
    <s v="India"/>
    <n v="1"/>
    <x v="480"/>
    <x v="2"/>
    <x v="6"/>
    <s v="125 min"/>
    <n v="125"/>
    <n v="125"/>
    <n v="646.93934945768024"/>
    <s v=""/>
    <s v="Comedies, International Movies, Romantic Movies"/>
    <x v="4"/>
    <s v="Comedies, International Movies, Romantic Movies"/>
    <n v="3"/>
  </r>
  <r>
    <n v="3859"/>
    <x v="5195"/>
    <x v="0"/>
    <x v="5193"/>
    <s v="Frant Gwo"/>
    <s v="Jing Wu, Chuxiao Qu, Jinmai Zhao, Li Guangjie, Ng Man-Tat, Mike Kai Sui, Qu Jingjing, Yichi Zhang, Yang Haoyu, Arkady Sharogradsky, Hongchen Li, Lei Jiayin, Yi Yang, Zhigang Jiang, Huan Zhang"/>
    <n v="15"/>
    <x v="42"/>
    <s v="China"/>
    <n v="1"/>
    <x v="800"/>
    <x v="2"/>
    <x v="5"/>
    <s v="125 min"/>
    <n v="125"/>
    <n v="125"/>
    <n v="646.93934945768024"/>
    <s v=""/>
    <s v="International Movies, Sci-Fi &amp; Fantasy"/>
    <x v="7"/>
    <s v="International Movies, Sci-Fi &amp; Fantasy"/>
    <n v="2"/>
  </r>
  <r>
    <n v="3891"/>
    <x v="5196"/>
    <x v="0"/>
    <x v="5194"/>
    <s v="Sathyan Anthikad"/>
    <s v="Fahadh Faasil, Sreenivasan, Nikhila Vimal, Devika Sanjay, Anju Kurian, K.P.A.C. Lalitha"/>
    <n v="6"/>
    <x v="17"/>
    <s v="India"/>
    <n v="1"/>
    <x v="196"/>
    <x v="5"/>
    <x v="6"/>
    <s v="125 min"/>
    <n v="125"/>
    <n v="125"/>
    <n v="646.93934945768024"/>
    <s v=""/>
    <s v="Comedies, Dramas, International Movies"/>
    <x v="4"/>
    <s v="Comedies, Dramas, International Movies"/>
    <n v="3"/>
  </r>
  <r>
    <n v="4021"/>
    <x v="5197"/>
    <x v="0"/>
    <x v="5195"/>
    <s v="Theodore Boborol"/>
    <s v="John Lloyd Cruz, Sarah Geronimo, Enchong Dee, Christian Bables, Joey Marquez, Yayo Aguila, Tetchie Agbayani, Dennis Padilla, Leo Rialp, Alwyn Uytingco"/>
    <n v="10"/>
    <x v="48"/>
    <s v="Philippines"/>
    <n v="1"/>
    <x v="950"/>
    <x v="3"/>
    <x v="1"/>
    <s v="125 min"/>
    <n v="125"/>
    <n v="125"/>
    <n v="646.93934945768024"/>
    <s v=""/>
    <s v="International Movies, Romantic Movies"/>
    <x v="7"/>
    <s v="International Movies, Romantic Movies"/>
    <n v="2"/>
  </r>
  <r>
    <n v="4068"/>
    <x v="5198"/>
    <x v="0"/>
    <x v="5196"/>
    <s v="Carlos Vermut"/>
    <s v="Najwa Nimri, Eva Llorach, Carme Elias, Natalia de Molina, Juli√°n Villagr√°n, Ignacio Mateos, Lorena Iglesias, Vicenta N'Dongo, Inma Cuevas, Per-Olav Sorensen"/>
    <n v="10"/>
    <x v="14"/>
    <s v="Spain, France"/>
    <n v="2"/>
    <x v="408"/>
    <x v="5"/>
    <x v="5"/>
    <s v="125 min"/>
    <n v="125"/>
    <n v="125"/>
    <n v="646.93934945768024"/>
    <s v=""/>
    <s v="Dramas, Independent Movies, International Movies"/>
    <x v="2"/>
    <s v="Dramas, Independent Movies, International Movies"/>
    <n v="3"/>
  </r>
  <r>
    <n v="4074"/>
    <x v="5199"/>
    <x v="0"/>
    <x v="5197"/>
    <s v="Cathy Garcia-Molina"/>
    <s v="Bea Alonzo, Toni Gonzaga, Angel Locsin, Shaina Magdayao, Enchong Dee, Sam Milby, Angeline Quinto, Coney Reyes"/>
    <n v="8"/>
    <x v="48"/>
    <s v="Philippines"/>
    <n v="1"/>
    <x v="1291"/>
    <x v="8"/>
    <x v="1"/>
    <s v="125 min"/>
    <n v="125"/>
    <n v="125"/>
    <n v="646.93934945768024"/>
    <s v=""/>
    <s v="Comedies, Dramas, International Movies"/>
    <x v="4"/>
    <s v="Comedies, Dramas, International Movies"/>
    <n v="3"/>
  </r>
  <r>
    <n v="4158"/>
    <x v="5200"/>
    <x v="0"/>
    <x v="5198"/>
    <s v="Faozan Rizal"/>
    <s v="Reza Rahadian, Bunga Citra Lestari, Tio Pakusadewo, Ratna Riantiarno, Mike Lucock, Vitta Mariana Barrazza, Christoffer Nelwan"/>
    <n v="7"/>
    <x v="43"/>
    <s v="Indonesia, Singapore"/>
    <n v="2"/>
    <x v="1360"/>
    <x v="11"/>
    <x v="1"/>
    <s v="125 min"/>
    <n v="125"/>
    <n v="125"/>
    <n v="646.93934945768024"/>
    <s v=""/>
    <s v="Dramas, International Movies, Romantic Movies"/>
    <x v="2"/>
    <s v="Dramas, International Movies, Romantic Movies"/>
    <n v="3"/>
  </r>
  <r>
    <n v="4191"/>
    <x v="5201"/>
    <x v="0"/>
    <x v="5199"/>
    <s v="Feroz"/>
    <s v="Kreshna, Anandhi, Saravanan, Madhusudhanan, Black Pandi, Nitin Sathyaa, Aruldass, Karunas, Shanmugha Rajan, Prinz Nithik"/>
    <n v="10"/>
    <x v="17"/>
    <s v="India"/>
    <n v="1"/>
    <x v="382"/>
    <x v="3"/>
    <x v="5"/>
    <s v="125 min"/>
    <n v="125"/>
    <n v="125"/>
    <n v="646.93934945768024"/>
    <s v=""/>
    <s v="Action &amp; Adventure, Dramas, International Movies"/>
    <x v="1"/>
    <s v="Action &amp; Adventure, Dramas, International Movies"/>
    <n v="3"/>
  </r>
  <r>
    <n v="4243"/>
    <x v="5202"/>
    <x v="0"/>
    <x v="5200"/>
    <s v="Paul Dugdale"/>
    <s v="Taylor Swift"/>
    <n v="1"/>
    <x v="2"/>
    <m/>
    <n v="0"/>
    <x v="85"/>
    <x v="5"/>
    <x v="6"/>
    <s v="125 min"/>
    <n v="125"/>
    <n v="125"/>
    <n v="646.93934945768024"/>
    <s v=""/>
    <s v="Music &amp; Musicals"/>
    <x v="11"/>
    <s v="Music &amp; Musicals"/>
    <n v="1"/>
  </r>
  <r>
    <n v="5021"/>
    <x v="5203"/>
    <x v="0"/>
    <x v="5201"/>
    <s v="Milind Dhaimade"/>
    <s v="Barun Sobti, Shahana Goswami, Vishal Malhotra, Avinash Tiwary, Rasika Dugal, Maanvi Gagroo, Nakul Bhalla, Jay Upadhyay"/>
    <n v="8"/>
    <x v="17"/>
    <s v="India"/>
    <n v="1"/>
    <x v="144"/>
    <x v="9"/>
    <x v="1"/>
    <s v="125 min"/>
    <n v="125"/>
    <n v="125"/>
    <n v="646.93934945768024"/>
    <s v=""/>
    <s v="Comedies, Independent Movies, International Movies"/>
    <x v="4"/>
    <s v="Comedies, Independent Movies, International Movies"/>
    <n v="3"/>
  </r>
  <r>
    <n v="6047"/>
    <x v="5204"/>
    <x v="0"/>
    <x v="5202"/>
    <s v="J.C. Chandor"/>
    <s v="Oscar Isaac, Jessica Chastain, David Oyelowo, Albert Brooks, Elyes Gabel, Catalina Sandino Moreno, Christopher Abbott, Peter Gerety, Alessandro Nivola"/>
    <n v="9"/>
    <x v="33"/>
    <s v="United Arab Emirates, United States"/>
    <n v="2"/>
    <x v="1232"/>
    <x v="0"/>
    <x v="12"/>
    <s v="125 min"/>
    <n v="125"/>
    <n v="125"/>
    <n v="646.93934945768024"/>
    <s v=""/>
    <s v="Dramas, Thrillers"/>
    <x v="2"/>
    <s v="Dramas, Thrillers"/>
    <n v="2"/>
  </r>
  <r>
    <n v="6132"/>
    <x v="5205"/>
    <x v="0"/>
    <x v="5203"/>
    <s v="Khaled Youssef"/>
    <s v="Ghadah Abdulrazeq, Wafaa Amer, Hassan El Raddad, Houria Farghally, Sabry Fawwaz"/>
    <n v="5"/>
    <x v="5"/>
    <s v="Egypt"/>
    <n v="1"/>
    <x v="196"/>
    <x v="12"/>
    <x v="1"/>
    <s v="125 min"/>
    <n v="125"/>
    <n v="125"/>
    <n v="646.93934945768024"/>
    <s v=""/>
    <s v="Dramas, International Movies"/>
    <x v="2"/>
    <s v="Dramas, International Movies"/>
    <n v="2"/>
  </r>
  <r>
    <n v="6255"/>
    <x v="5206"/>
    <x v="0"/>
    <x v="5204"/>
    <s v="Hrishikesh Mukherjee"/>
    <s v="Rajesh Khanna, A.K. Hangal, Durga Khote, Jaya Bhaduri, Kali Bannerjee, Usha Kiran, Asrani, Paintal"/>
    <n v="8"/>
    <x v="17"/>
    <s v="India"/>
    <n v="1"/>
    <x v="767"/>
    <x v="55"/>
    <x v="6"/>
    <s v="125 min"/>
    <n v="125"/>
    <n v="125"/>
    <n v="646.93934945768024"/>
    <s v=""/>
    <s v="Classic Movies, Comedies, Dramas"/>
    <x v="5"/>
    <s v="Classic Movies, Comedies, Dramas"/>
    <n v="3"/>
  </r>
  <r>
    <n v="6403"/>
    <x v="5207"/>
    <x v="0"/>
    <x v="5205"/>
    <s v="Asim Abbasi"/>
    <s v="Aamina Sheikh, Sanam Saeed, Adnan Malik, Mohammad Ahmad, Beo Rana Zafar, Faris Khalid, Hira Hussain, Mikaal Zulfiqar"/>
    <n v="8"/>
    <x v="6"/>
    <s v="United Kingdom, Pakistan"/>
    <n v="2"/>
    <x v="1253"/>
    <x v="5"/>
    <x v="5"/>
    <s v="125 min"/>
    <n v="125"/>
    <n v="125"/>
    <n v="646.93934945768024"/>
    <s v=""/>
    <s v="Comedies, Dramas, International Movies"/>
    <x v="4"/>
    <s v="Comedies, Dramas, International Movies"/>
    <n v="3"/>
  </r>
  <r>
    <n v="6429"/>
    <x v="5208"/>
    <x v="0"/>
    <x v="5206"/>
    <s v="Wong Jing"/>
    <s v="Wong Jing"/>
    <n v="1"/>
    <x v="50"/>
    <s v="Hong Kong"/>
    <n v="1"/>
    <x v="410"/>
    <x v="34"/>
    <x v="5"/>
    <s v="125 min"/>
    <n v="125"/>
    <n v="125"/>
    <n v="646.93934945768024"/>
    <s v=""/>
    <s v="Action &amp; Adventure, Dramas, International Movies"/>
    <x v="1"/>
    <s v="Action &amp; Adventure, Dramas, International Movies"/>
    <n v="3"/>
  </r>
  <r>
    <n v="7138"/>
    <x v="5209"/>
    <x v="0"/>
    <x v="5207"/>
    <s v="Ahishor Solomon"/>
    <s v="Naseeruddin Shah, Randeep Hooda, Shernaz Patel, Elena Kazan, Sharat Saxena, Vipin Sharma, Denzil Smith, Kenneth Desai, Sushil Pandey"/>
    <n v="9"/>
    <x v="17"/>
    <s v="India"/>
    <n v="1"/>
    <x v="767"/>
    <x v="8"/>
    <x v="5"/>
    <s v="125 min"/>
    <n v="125"/>
    <n v="125"/>
    <n v="646.93934945768024"/>
    <s v=""/>
    <s v="International Movies, Thrillers"/>
    <x v="7"/>
    <s v="International Movies, Thrillers"/>
    <n v="2"/>
  </r>
  <r>
    <n v="7640"/>
    <x v="5210"/>
    <x v="0"/>
    <x v="5208"/>
    <s v="Steven Soderbergh"/>
    <s v="George Clooney, Brad Pitt, Matt Damon, Catherine Zeta-Jones, Andy Garcia, Don Cheadle, Bernie Mac, Julia Roberts, Casey Affleck, Scott Caan"/>
    <n v="10"/>
    <x v="0"/>
    <s v="United States"/>
    <n v="1"/>
    <x v="164"/>
    <x v="26"/>
    <x v="2"/>
    <s v="125 min"/>
    <n v="125"/>
    <n v="125"/>
    <n v="646.93934945768024"/>
    <s v=""/>
    <s v="Action &amp; Adventure, Comedies"/>
    <x v="1"/>
    <s v="Action &amp; Adventure, Comedies"/>
    <n v="2"/>
  </r>
  <r>
    <n v="7738"/>
    <x v="5211"/>
    <x v="0"/>
    <x v="520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n v="10"/>
    <x v="51"/>
    <s v="Thailand"/>
    <n v="1"/>
    <x v="1164"/>
    <x v="16"/>
    <x v="5"/>
    <s v="125 min"/>
    <n v="125"/>
    <n v="125"/>
    <n v="646.93934945768024"/>
    <s v=""/>
    <s v="Horror Movies, International Movies"/>
    <x v="9"/>
    <s v="Horror Movies, International Movies"/>
    <n v="2"/>
  </r>
  <r>
    <n v="7991"/>
    <x v="5212"/>
    <x v="0"/>
    <x v="5210"/>
    <s v="Max Martini"/>
    <s v="Max Martini, Omari Hardwick, Lily Rabe, Elisabeth R√∂hm, Robert Patrick, Dermot Mulroney, Gary Sinise, JoBeth Williams, Luis Bordonada, Leo Martini"/>
    <n v="10"/>
    <x v="0"/>
    <s v="United States"/>
    <n v="1"/>
    <x v="1477"/>
    <x v="2"/>
    <x v="5"/>
    <s v="125 min"/>
    <n v="125"/>
    <n v="125"/>
    <n v="646.93934945768024"/>
    <s v=""/>
    <s v="Dramas"/>
    <x v="2"/>
    <s v="Dramas"/>
    <n v="1"/>
  </r>
  <r>
    <n v="8162"/>
    <x v="5213"/>
    <x v="0"/>
    <x v="5211"/>
    <s v="Farah Khan"/>
    <s v="Katrina Kaif, Akshay Kumar, Akshaye Khanna, Arya Babbar, Rajiv Lakshman, Raghu Ram, Vijay Maurya, Dharampal, Ali Asghar, Murli Sharma"/>
    <n v="10"/>
    <x v="17"/>
    <s v="India"/>
    <n v="1"/>
    <x v="536"/>
    <x v="10"/>
    <x v="6"/>
    <s v="125 min"/>
    <n v="125"/>
    <n v="125"/>
    <n v="646.93934945768024"/>
    <s v=""/>
    <s v="Comedies, International Movies, Music &amp; Musicals"/>
    <x v="4"/>
    <s v="Comedies, International Movies, Music &amp; Musicals"/>
    <n v="3"/>
  </r>
  <r>
    <n v="8468"/>
    <x v="5214"/>
    <x v="0"/>
    <x v="5212"/>
    <s v="Na Hyeon"/>
    <s v="Suk-kyu Han, Rae-won Kim, Kyeong-yeong Lee, Woong-in Jeong, Jae-yun Jo, Sung-rok Shin, Kim Sung-kyun, Kwak Min-ho"/>
    <n v="8"/>
    <x v="28"/>
    <s v="South Korea"/>
    <n v="1"/>
    <x v="1478"/>
    <x v="3"/>
    <x v="5"/>
    <s v="125 min"/>
    <n v="125"/>
    <n v="125"/>
    <n v="646.93934945768024"/>
    <s v=""/>
    <s v="Action &amp; Adventure, Dramas, International Movies"/>
    <x v="1"/>
    <s v="Action &amp; Adventure, Dramas, International Movies"/>
    <n v="3"/>
  </r>
  <r>
    <n v="8583"/>
    <x v="5215"/>
    <x v="0"/>
    <x v="5213"/>
    <s v="Benjamin Ross"/>
    <s v="David Morrissey, Eddie Marsan, Aidan Gillen, O.T. Fagbenle, Lorraine Ashbourne, Sandra Oh, Tom Brooke, Joe Absolom"/>
    <n v="8"/>
    <x v="6"/>
    <s v="United Kingdom"/>
    <n v="1"/>
    <x v="1479"/>
    <x v="10"/>
    <x v="11"/>
    <s v="125 min"/>
    <n v="125"/>
    <n v="125"/>
    <n v="646.93934945768024"/>
    <s v=""/>
    <s v="Dramas, International Movies"/>
    <x v="2"/>
    <s v="Dramas, International Movies"/>
    <n v="2"/>
  </r>
  <r>
    <n v="8584"/>
    <x v="5216"/>
    <x v="0"/>
    <x v="5214"/>
    <s v="Stephen Hopkins"/>
    <s v="David Morrissey, Eddie Marsan, Aidan Gillen, O. T. Fagbenle, Lorraine Ashbourne, Natascha McElhone, Sara Lloyd-Gregory, Aisling Loftus, Sarah Niles, Joshua Close, Brian McCardie"/>
    <n v="11"/>
    <x v="6"/>
    <s v="United Kingdom, Australia, Canada, United States"/>
    <n v="4"/>
    <x v="1479"/>
    <x v="10"/>
    <x v="11"/>
    <s v="125 min"/>
    <n v="125"/>
    <n v="125"/>
    <n v="646.93934945768024"/>
    <s v=""/>
    <s v="Dramas, International Movies"/>
    <x v="2"/>
    <s v="Dramas, International Movies"/>
    <n v="2"/>
  </r>
  <r>
    <n v="8592"/>
    <x v="5217"/>
    <x v="0"/>
    <x v="5215"/>
    <s v="Sameer Vidwans"/>
    <s v="Priya Bapat, Siddarth Jadhav, Umesh Kamat, Sai Tamhankar, Vandana Gupte"/>
    <n v="5"/>
    <x v="17"/>
    <s v="India"/>
    <n v="1"/>
    <x v="180"/>
    <x v="8"/>
    <x v="1"/>
    <s v="125 min"/>
    <n v="125"/>
    <n v="125"/>
    <n v="646.93934945768024"/>
    <s v=""/>
    <s v="Comedies, Dramas, International Movies"/>
    <x v="4"/>
    <s v="Comedies, Dramas, International Movies"/>
    <n v="3"/>
  </r>
  <r>
    <n v="8653"/>
    <x v="5218"/>
    <x v="0"/>
    <x v="5216"/>
    <s v="Anurag Kashyap"/>
    <s v="Rahul Bhat, Ronit Roy, Tejaswini Kolhapure, Vineet Kumar Singh, Surveen Chawla, Siddhant Kapoor, Girish Kulkarni, Abir Goswami, Madhavi Singh, Anshikaa Shrivastava, Murari Kumar, Sandesh Jadhav"/>
    <n v="12"/>
    <x v="17"/>
    <s v="India"/>
    <n v="1"/>
    <x v="219"/>
    <x v="8"/>
    <x v="11"/>
    <s v="125 min"/>
    <n v="125"/>
    <n v="125"/>
    <n v="646.93934945768024"/>
    <s v=""/>
    <s v="Dramas, International Movies, Thrillers"/>
    <x v="2"/>
    <s v="Dramas, International Movies, Thrillers"/>
    <n v="3"/>
  </r>
  <r>
    <n v="8681"/>
    <x v="5219"/>
    <x v="0"/>
    <x v="5217"/>
    <s v="P.T. Kunju Muhammad"/>
    <s v="Roshan Mathew, Asha Sarath, Prayaga Martin, Zarina Wahab, Renji Panicker, Leona Lishoy, Santhosh Keezhattoor, Sunil Sukhada"/>
    <n v="8"/>
    <x v="17"/>
    <s v="India"/>
    <n v="1"/>
    <x v="130"/>
    <x v="3"/>
    <x v="1"/>
    <s v="125 min"/>
    <n v="125"/>
    <n v="125"/>
    <n v="646.93934945768024"/>
    <s v=""/>
    <s v="Dramas, International Movies"/>
    <x v="2"/>
    <s v="Dramas, International Movies"/>
    <n v="2"/>
  </r>
  <r>
    <n v="556"/>
    <x v="5220"/>
    <x v="0"/>
    <x v="5218"/>
    <s v="Bong Joon Ho"/>
    <s v="Chris Evans, Song Kang-ho, Ed Harris, John Hurt, Tilda Swinton, Jamie Bell, Octavia Spencer, Ewen Bremner, Alison Pill, Adnan Haskovic, Vlad Ivanov, Ko A-sung, Luke Pasqualino"/>
    <n v="13"/>
    <x v="28"/>
    <s v="South Korea, Czech Republic"/>
    <n v="2"/>
    <x v="1089"/>
    <x v="8"/>
    <x v="12"/>
    <s v="126 min"/>
    <n v="126"/>
    <n v="126"/>
    <n v="698.80935435084609"/>
    <s v=""/>
    <s v="Action &amp; Adventure, Cult Movies, International Movies"/>
    <x v="1"/>
    <s v="Action &amp; Adventure, Cult Movies, International Movies"/>
    <n v="3"/>
  </r>
  <r>
    <n v="580"/>
    <x v="5221"/>
    <x v="0"/>
    <x v="5219"/>
    <s v="Martin Brest"/>
    <s v="Robert De Niro, Charles Grodin, Yaphet Kotto, John Ashton, Dennis Farina, Joe Pantoliano, Richard Foronjy, Robert Miranda, Jack Kehoe, Wendy Phillips, Philip Baker Hall"/>
    <n v="11"/>
    <x v="0"/>
    <s v="United States"/>
    <n v="1"/>
    <x v="132"/>
    <x v="27"/>
    <x v="12"/>
    <s v="126 min"/>
    <n v="126"/>
    <n v="126"/>
    <n v="698.80935435084609"/>
    <s v=""/>
    <s v="Action &amp; Adventure, Classic Movies, Comedies"/>
    <x v="1"/>
    <s v="Action &amp; Adventure, Classic Movies, Comedies"/>
    <n v="3"/>
  </r>
  <r>
    <n v="899"/>
    <x v="5222"/>
    <x v="0"/>
    <x v="5220"/>
    <s v="Samuel Olatunji"/>
    <s v="Kehinde Bankole, Enyinna Nwigwe, Williams Uchemba, Toyin Abraham, Bimbo Ademoye, Timini Egbuson, Uzor Arukwe, Bimbo Akintola, Faithia Williams, Odunlade Adekola, Teni Entertainer, Bianca Ugo"/>
    <n v="12"/>
    <x v="2"/>
    <m/>
    <n v="0"/>
    <x v="1448"/>
    <x v="1"/>
    <x v="1"/>
    <s v="126 min"/>
    <n v="126"/>
    <n v="126"/>
    <n v="698.80935435084609"/>
    <s v=""/>
    <s v="Comedies, Dramas, International Movies"/>
    <x v="4"/>
    <s v="Comedies, Dramas, International Movies"/>
    <n v="3"/>
  </r>
  <r>
    <n v="1001"/>
    <x v="5223"/>
    <x v="0"/>
    <x v="5221"/>
    <s v="Ahishor Solomon"/>
    <s v="Nagarjuna Akkineni, Dia Mirza, Saiyami Kher, Atul Kulakarni, Bilal Hussain, Ali Reza, Mayank Parakh"/>
    <n v="7"/>
    <x v="2"/>
    <m/>
    <n v="0"/>
    <x v="262"/>
    <x v="1"/>
    <x v="5"/>
    <s v="126 min"/>
    <n v="126"/>
    <n v="126"/>
    <n v="698.80935435084609"/>
    <s v=""/>
    <s v="Action &amp; Adventure, International Movies"/>
    <x v="1"/>
    <s v="Action &amp; Adventure, International Movies"/>
    <n v="2"/>
  </r>
  <r>
    <n v="1016"/>
    <x v="5224"/>
    <x v="0"/>
    <x v="5222"/>
    <s v="Edward James Olmos"/>
    <s v="Edward James Olmos, William Forsythe, Pepe Serna, Danny De La Paz, Evelina Fernandez, Cary-Hiroyuki Tagawa, Daniel Villarreal, Sal Lopez, Daniel Haro, Domingo Ambriz"/>
    <n v="10"/>
    <x v="0"/>
    <s v="United States"/>
    <n v="1"/>
    <x v="1264"/>
    <x v="34"/>
    <x v="12"/>
    <s v="126 min"/>
    <n v="126"/>
    <n v="126"/>
    <n v="698.80935435084609"/>
    <s v=""/>
    <s v="Dramas"/>
    <x v="2"/>
    <s v="Dramas"/>
    <n v="1"/>
  </r>
  <r>
    <n v="1442"/>
    <x v="5225"/>
    <x v="0"/>
    <x v="5223"/>
    <s v="Sohail Khan"/>
    <s v="Salman Khan, Arbaaz Khan, Rani Mukerji, Johny Lever, Neeraj Vora, Shakti Kapoor, Razak Khan, Sulabha Arya"/>
    <n v="8"/>
    <x v="17"/>
    <s v="India"/>
    <n v="1"/>
    <x v="1480"/>
    <x v="41"/>
    <x v="1"/>
    <s v="126 min"/>
    <n v="126"/>
    <n v="126"/>
    <n v="698.80935435084609"/>
    <s v=""/>
    <s v="Action &amp; Adventure, Comedies, International Movies"/>
    <x v="1"/>
    <s v="Action &amp; Adventure, Comedies, International Movies"/>
    <n v="3"/>
  </r>
  <r>
    <n v="1870"/>
    <x v="5226"/>
    <x v="0"/>
    <x v="5224"/>
    <s v="Puneet Khanna"/>
    <s v="Yami Gautam, Vikrant Massey, Suhail Nayyar, Ayesha Raza Mishra, Isha Talwar, Rajeev Gupta"/>
    <n v="6"/>
    <x v="17"/>
    <s v="India"/>
    <n v="1"/>
    <x v="66"/>
    <x v="1"/>
    <x v="5"/>
    <s v="126 min"/>
    <n v="126"/>
    <n v="126"/>
    <n v="698.80935435084609"/>
    <s v=""/>
    <s v="Comedies, International Movies, Romantic Movies"/>
    <x v="4"/>
    <s v="Comedies, International Movies, Romantic Movies"/>
    <n v="3"/>
  </r>
  <r>
    <n v="2251"/>
    <x v="5227"/>
    <x v="0"/>
    <x v="5225"/>
    <s v="Gina Prince-Bythewood"/>
    <s v="Charlize Theron, KiKi Layne, Marwan Kenzari, Luca Marinelli, Harry Melling, Van Veronica Ngo, Matthias Schoenaerts, Chiwetel Ejiofor"/>
    <n v="8"/>
    <x v="0"/>
    <s v="United States"/>
    <n v="1"/>
    <x v="19"/>
    <x v="1"/>
    <x v="12"/>
    <s v="126 min"/>
    <n v="126"/>
    <n v="126"/>
    <n v="698.80935435084609"/>
    <s v=""/>
    <s v="Action &amp; Adventure"/>
    <x v="1"/>
    <s v="Action &amp; Adventure"/>
    <n v="1"/>
  </r>
  <r>
    <n v="2289"/>
    <x v="5228"/>
    <x v="0"/>
    <x v="5226"/>
    <s v="Bejoy Nambiar"/>
    <s v="Rajeev Khandelwal, Kalki Koechlin, Gulshan Devaiah, Shiv Pandit, Kirti Kulhari, Neil Bhoopalam, Nikhil Chinappa, Rajit Kapoor, Rajkummar Rao, Pavan Malhotra"/>
    <n v="10"/>
    <x v="17"/>
    <s v="India"/>
    <n v="1"/>
    <x v="794"/>
    <x v="12"/>
    <x v="5"/>
    <s v="126 min"/>
    <n v="126"/>
    <n v="126"/>
    <n v="698.80935435084609"/>
    <s v=""/>
    <s v="Action &amp; Adventure, Dramas, Independent Movies"/>
    <x v="1"/>
    <s v="Action &amp; Adventure, Dramas, Independent Movies"/>
    <n v="3"/>
  </r>
  <r>
    <n v="2339"/>
    <x v="5229"/>
    <x v="0"/>
    <x v="5227"/>
    <s v="Ravikanth Perepu"/>
    <s v="Siddhu Jonnalagadda, Shraddha Srinath, Seerat Kapoor, Shalini Vadnikatti, Jhansi, Viva Harsha, Sampath Raj, Samyuktha Hornad"/>
    <n v="8"/>
    <x v="17"/>
    <s v="India"/>
    <n v="1"/>
    <x v="1481"/>
    <x v="1"/>
    <x v="5"/>
    <s v="126 min"/>
    <n v="126"/>
    <n v="126"/>
    <n v="698.80935435084609"/>
    <s v=""/>
    <s v="International Movies, Romantic Movies"/>
    <x v="7"/>
    <s v="International Movies, Romantic Movies"/>
    <n v="2"/>
  </r>
  <r>
    <n v="2411"/>
    <x v="5230"/>
    <x v="0"/>
    <x v="5228"/>
    <s v="Park Hoon-jung"/>
    <s v="Kim Da-mi, Cho Min-soo, Choi Woo-shik, Park Hee-soon, Choi Jung-woo, Ko Min-si, Oh Mi-hee, Kim Byung-ok"/>
    <n v="8"/>
    <x v="28"/>
    <s v="South Korea"/>
    <n v="1"/>
    <x v="1420"/>
    <x v="5"/>
    <x v="5"/>
    <s v="126 min"/>
    <n v="126"/>
    <n v="126"/>
    <n v="698.80935435084609"/>
    <s v=""/>
    <s v="Action &amp; Adventure, International Movies, Sci-Fi &amp; Fantasy"/>
    <x v="1"/>
    <s v="Action &amp; Adventure, International Movies, Sci-Fi &amp; Fantasy"/>
    <n v="3"/>
  </r>
  <r>
    <n v="2730"/>
    <x v="5231"/>
    <x v="0"/>
    <x v="5229"/>
    <s v="Soham Shah"/>
    <s v="Ajay Devgn, Vivek Oberoi, John Abraham, Lara Dutta, Esha Deol, Vishal Malhotra, Kushal Punjabi, Vineet Sharma"/>
    <n v="8"/>
    <x v="17"/>
    <s v="India"/>
    <n v="1"/>
    <x v="579"/>
    <x v="30"/>
    <x v="1"/>
    <s v="126 min"/>
    <n v="126"/>
    <n v="126"/>
    <n v="698.80935435084609"/>
    <s v=""/>
    <s v="Horror Movies, International Movies, Thrillers"/>
    <x v="9"/>
    <s v="Horror Movies, International Movies, Thrillers"/>
    <n v="3"/>
  </r>
  <r>
    <n v="3117"/>
    <x v="5232"/>
    <x v="0"/>
    <x v="5230"/>
    <s v="Fernando Meirelles"/>
    <s v="Anthony Hopkins, Jonathan Pryce, Juan Minuj√≠n"/>
    <n v="3"/>
    <x v="6"/>
    <s v="United Kingdom, Italy"/>
    <n v="2"/>
    <x v="682"/>
    <x v="2"/>
    <x v="2"/>
    <s v="126 min"/>
    <n v="126"/>
    <n v="126"/>
    <n v="698.80935435084609"/>
    <s v=""/>
    <s v="Dramas"/>
    <x v="2"/>
    <s v="Dramas"/>
    <n v="1"/>
  </r>
  <r>
    <n v="3204"/>
    <x v="5233"/>
    <x v="0"/>
    <x v="5231"/>
    <s v="Tudor Giurgiu"/>
    <s v="Emilian Oprea, Mihai Constantin, Andreea Vasile, Dan Condurache, Liviu Pintileasa, Mihai Smarandache, Alin Florea, Lucretia Mandric"/>
    <n v="8"/>
    <x v="65"/>
    <s v="Romania, Bulgaria, Hungary"/>
    <n v="3"/>
    <x v="691"/>
    <x v="4"/>
    <x v="5"/>
    <s v="126 min"/>
    <n v="126"/>
    <n v="126"/>
    <n v="698.80935435084609"/>
    <s v=""/>
    <s v="Dramas, International Movies, Thrillers"/>
    <x v="2"/>
    <s v="Dramas, International Movies, Thrillers"/>
    <n v="3"/>
  </r>
  <r>
    <n v="3360"/>
    <x v="5234"/>
    <x v="0"/>
    <x v="5232"/>
    <s v="Saravana Rajendran"/>
    <s v="Madhampatti Rangaraj, Shweta Tripathi, Vela Ramamoorthy, Ankur Vikal, G. Marimuthu, Sunny Charles"/>
    <n v="6"/>
    <x v="17"/>
    <s v="India"/>
    <n v="1"/>
    <x v="1482"/>
    <x v="2"/>
    <x v="5"/>
    <s v="126 min"/>
    <n v="126"/>
    <n v="126"/>
    <n v="698.80935435084609"/>
    <s v=""/>
    <s v="Dramas, International Movies, Romantic Movies"/>
    <x v="2"/>
    <s v="Dramas, International Movies, Romantic Movies"/>
    <n v="3"/>
  </r>
  <r>
    <n v="3843"/>
    <x v="5235"/>
    <x v="0"/>
    <x v="5233"/>
    <s v="Yen Cheng-kuo"/>
    <s v="Collin Chou, Jason Wang, Jack Kao, Tsai Chen-nan, Lu Hsueh-feng, Peng Sun"/>
    <n v="6"/>
    <x v="53"/>
    <s v="Taiwan"/>
    <n v="1"/>
    <x v="845"/>
    <x v="5"/>
    <x v="5"/>
    <s v="126 min"/>
    <n v="126"/>
    <n v="126"/>
    <n v="698.80935435084609"/>
    <s v=""/>
    <s v="Action &amp; Adventure, Dramas, International Movies"/>
    <x v="1"/>
    <s v="Action &amp; Adventure, Dramas, International Movies"/>
    <n v="3"/>
  </r>
  <r>
    <n v="3949"/>
    <x v="5236"/>
    <x v="0"/>
    <x v="5234"/>
    <s v="Rocky Soraya, Anggy Umbara"/>
    <s v="Luna Maya, Herjunot Ali, Teuku Rifnu Wikana, Verdi Solaiman, Alex Abbad"/>
    <n v="5"/>
    <x v="43"/>
    <s v="Indonesia"/>
    <n v="1"/>
    <x v="283"/>
    <x v="5"/>
    <x v="5"/>
    <s v="126 min"/>
    <n v="126"/>
    <n v="126"/>
    <n v="698.80935435084609"/>
    <s v=""/>
    <s v="Horror Movies, International Movies"/>
    <x v="9"/>
    <s v="Horror Movies, International Movies"/>
    <n v="2"/>
  </r>
  <r>
    <n v="3974"/>
    <x v="5237"/>
    <x v="0"/>
    <x v="5235"/>
    <s v="Hanung Bramantyo"/>
    <s v="Fedi Nuril, Rianti Cartwright, Carissa Putri, Melanie Putria, Zaskia Adya Mecca, Surya Saputra, Dennis Adhiswara, Oka Antara"/>
    <n v="8"/>
    <x v="43"/>
    <s v="Indonesia"/>
    <n v="1"/>
    <x v="541"/>
    <x v="13"/>
    <x v="6"/>
    <s v="126 min"/>
    <n v="126"/>
    <n v="126"/>
    <n v="698.80935435084609"/>
    <s v=""/>
    <s v="Dramas, International Movies, Romantic Movies"/>
    <x v="2"/>
    <s v="Dramas, International Movies, Romantic Movies"/>
    <n v="3"/>
  </r>
  <r>
    <n v="3976"/>
    <x v="5238"/>
    <x v="0"/>
    <x v="5236"/>
    <s v="Raj Babu"/>
    <s v="Nakhul, Aanchal Munjal, Nassar, Prakash Raj, Thalaivasal Vijay, Manobala, Jeyan Cherthala, Annadurai Kannadasan"/>
    <n v="8"/>
    <x v="17"/>
    <s v="India"/>
    <n v="1"/>
    <x v="1483"/>
    <x v="5"/>
    <x v="1"/>
    <s v="126 min"/>
    <n v="126"/>
    <n v="126"/>
    <n v="698.80935435084609"/>
    <s v=""/>
    <s v="Action &amp; Adventure, Comedies, Dramas"/>
    <x v="1"/>
    <s v="Action &amp; Adventure, Comedies, Dramas"/>
    <n v="3"/>
  </r>
  <r>
    <n v="4025"/>
    <x v="5239"/>
    <x v="0"/>
    <x v="5237"/>
    <s v="J.C. Chandor"/>
    <s v="Ben Affleck, Oscar Isaac, Charlie Hunnam, Pedro Pascal, Garrett Hedlund, Adria Arjona"/>
    <n v="6"/>
    <x v="0"/>
    <s v="United States"/>
    <n v="1"/>
    <x v="1484"/>
    <x v="2"/>
    <x v="12"/>
    <s v="126 min"/>
    <n v="126"/>
    <n v="126"/>
    <n v="698.80935435084609"/>
    <s v=""/>
    <s v="Action &amp; Adventure"/>
    <x v="1"/>
    <s v="Action &amp; Adventure"/>
    <n v="1"/>
  </r>
  <r>
    <n v="4438"/>
    <x v="5240"/>
    <x v="0"/>
    <x v="5238"/>
    <s v="Amitoj Mann"/>
    <s v="Harbhajan Mann, Manpneet Grewal, Ashish Duggal, Girja Shankar, Shavinder Mahal, Rupinder Roopi, Anita Meet, Tarsem Paul, Balkaran Wadding, Bobby Sandhu"/>
    <n v="10"/>
    <x v="17"/>
    <s v="India"/>
    <n v="1"/>
    <x v="6"/>
    <x v="4"/>
    <x v="1"/>
    <s v="126 min"/>
    <n v="126"/>
    <n v="126"/>
    <n v="698.80935435084609"/>
    <s v=""/>
    <s v="Dramas, International Movies, Thrillers"/>
    <x v="2"/>
    <s v="Dramas, International Movies, Thrillers"/>
    <n v="3"/>
  </r>
  <r>
    <n v="4450"/>
    <x v="5241"/>
    <x v="0"/>
    <x v="5239"/>
    <s v="Anurag Basu"/>
    <s v="Dharmendra, Irrfan Khan, Konkona Sen Sharma, Kay Kay Menon, Shilpa Shetty, Shiney Ahuja, Sharman Joshi, Kangana Ranaut, Nafisa Ali, Manoj Pahwa"/>
    <n v="10"/>
    <x v="17"/>
    <s v="India"/>
    <n v="1"/>
    <x v="6"/>
    <x v="37"/>
    <x v="1"/>
    <s v="126 min"/>
    <n v="126"/>
    <n v="126"/>
    <n v="698.80935435084609"/>
    <s v=""/>
    <s v="Dramas, International Movies, Music &amp; Musicals"/>
    <x v="2"/>
    <s v="Dramas, International Movies, Music &amp; Musicals"/>
    <n v="3"/>
  </r>
  <r>
    <n v="4468"/>
    <x v="5242"/>
    <x v="0"/>
    <x v="5240"/>
    <s v="Dani de la Torre"/>
    <s v="Luis Tosar, Michelle Jenner, Vicente Romero, Manolo Solo, Paco Tous, Adriana Torrebejano, Pep Tosar, Jaime Lorente, Ernesto Alterio, Fernando Cayo"/>
    <n v="10"/>
    <x v="14"/>
    <s v="Spain, France"/>
    <n v="2"/>
    <x v="1444"/>
    <x v="5"/>
    <x v="5"/>
    <s v="126 min"/>
    <n v="126"/>
    <n v="126"/>
    <n v="698.80935435084609"/>
    <s v=""/>
    <s v="Dramas, International Movies, Thrillers"/>
    <x v="2"/>
    <s v="Dramas, International Movies, Thrillers"/>
    <n v="3"/>
  </r>
  <r>
    <n v="4473"/>
    <x v="5243"/>
    <x v="0"/>
    <x v="5241"/>
    <s v="Aleksey German"/>
    <s v="Milan Maric, Danila Kozlovsky, Helena Sujecka, Artur Beschastny, Anton Shagin, Svetlana Khodchenkova, Elena Lyadova, Piotr Gasowski, Eva Gerr, Hanna Sleszynska"/>
    <n v="10"/>
    <x v="49"/>
    <s v="Russia, Poland, Serbia"/>
    <n v="3"/>
    <x v="836"/>
    <x v="5"/>
    <x v="2"/>
    <s v="126 min"/>
    <n v="126"/>
    <n v="126"/>
    <n v="698.80935435084609"/>
    <s v=""/>
    <s v="Dramas, International Movies"/>
    <x v="2"/>
    <s v="Dramas, International Movies"/>
    <n v="2"/>
  </r>
  <r>
    <n v="4616"/>
    <x v="5244"/>
    <x v="0"/>
    <x v="5242"/>
    <s v="Anjum Shahzad"/>
    <s v="Feroze Khan, Sajal Ali, Jibrayl Ahmed Rajput, Alyy Khan, Shafqat Cheema, Nayyar Ejaz, Rashid Farooqi"/>
    <n v="7"/>
    <x v="7"/>
    <s v="Pakistan"/>
    <n v="1"/>
    <x v="155"/>
    <x v="9"/>
    <x v="1"/>
    <s v="126 min"/>
    <n v="126"/>
    <n v="126"/>
    <n v="698.80935435084609"/>
    <s v=""/>
    <s v="Dramas, International Movies, Romantic Movies"/>
    <x v="2"/>
    <s v="Dramas, International Movies, Romantic Movies"/>
    <n v="3"/>
  </r>
  <r>
    <n v="4620"/>
    <x v="5245"/>
    <x v="0"/>
    <x v="5243"/>
    <s v="Jeremy Saulnier"/>
    <s v="Jeffrey Wright, Alexander Skarsg√•rd, James Badge Dale, Riley Keough, Julian Black Antelope, Tantoo Cardinal, Macon Blair, Jonathan Whitesell, Peter McRobbie"/>
    <n v="9"/>
    <x v="0"/>
    <s v="United States"/>
    <n v="1"/>
    <x v="59"/>
    <x v="5"/>
    <x v="5"/>
    <s v="126 min"/>
    <n v="126"/>
    <n v="126"/>
    <n v="698.80935435084609"/>
    <s v=""/>
    <s v="Action &amp; Adventure, Dramas"/>
    <x v="1"/>
    <s v="Action &amp; Adventure, Dramas"/>
    <n v="2"/>
  </r>
  <r>
    <n v="4840"/>
    <x v="5246"/>
    <x v="0"/>
    <x v="5244"/>
    <s v="Shadab Khan"/>
    <s v="Kritika Sachdeva, Sasho, Sanghmitra Hitaishi, Indraneil Sengupta, Saurabh Dubey, Shubhangi Latkar, Sukhbir Kaur Lamba, Arav Chowdharry"/>
    <n v="8"/>
    <x v="17"/>
    <s v="India"/>
    <n v="1"/>
    <x v="769"/>
    <x v="3"/>
    <x v="1"/>
    <s v="126 min"/>
    <n v="126"/>
    <n v="126"/>
    <n v="698.80935435084609"/>
    <s v=""/>
    <s v="Dramas, International Movies"/>
    <x v="2"/>
    <s v="Dramas, International Movies"/>
    <n v="2"/>
  </r>
  <r>
    <n v="5173"/>
    <x v="5247"/>
    <x v="0"/>
    <x v="5245"/>
    <s v="Alain Desrochers"/>
    <s v="Patrick Huard, Colm Feore, Marc Beaupr√©, Noam Jenkins, Andreas Apergis, Mariana Mazza, Erik Knudsen, Sarah-Jeanne Labrosse, Lucie Laurier, Neil Crone, Catherine St-Laurent"/>
    <n v="11"/>
    <x v="8"/>
    <s v="Canada"/>
    <n v="1"/>
    <x v="1485"/>
    <x v="3"/>
    <x v="5"/>
    <s v="126 min"/>
    <n v="126"/>
    <n v="126"/>
    <n v="698.80935435084609"/>
    <s v=""/>
    <s v="Action &amp; Adventure, Comedies, International Movies"/>
    <x v="1"/>
    <s v="Action &amp; Adventure, Comedies, International Movies"/>
    <n v="3"/>
  </r>
  <r>
    <n v="6021"/>
    <x v="5248"/>
    <x v="0"/>
    <x v="5246"/>
    <s v="Rizal Mantovani"/>
    <s v="Herjunot Ali, Raline Shah, Fedi Nuril, Pevita Pearce, Saykoji, Denny Sumargo, Didi Petet, Firrina Sinatrya"/>
    <n v="8"/>
    <x v="43"/>
    <s v="Indonesia"/>
    <n v="1"/>
    <x v="59"/>
    <x v="11"/>
    <x v="1"/>
    <s v="126 min"/>
    <n v="126"/>
    <n v="126"/>
    <n v="698.80935435084609"/>
    <s v=""/>
    <s v="Dramas, International Movies"/>
    <x v="2"/>
    <s v="Dramas, International Movies"/>
    <n v="2"/>
  </r>
  <r>
    <n v="6073"/>
    <x v="5249"/>
    <x v="0"/>
    <x v="5247"/>
    <s v="Chandrakant Kulkarni"/>
    <s v="Sachin Khedekar, Ashwini Bhave, Mahesh Manjrekar, Hrishikesh Joshi, Satish Alekar, Sunil Tawde, Pushkar Shrotri, Anand Ingle"/>
    <n v="8"/>
    <x v="17"/>
    <s v="India"/>
    <n v="1"/>
    <x v="180"/>
    <x v="8"/>
    <x v="6"/>
    <s v="126 min"/>
    <n v="126"/>
    <n v="126"/>
    <n v="698.80935435084609"/>
    <s v=""/>
    <s v="Comedies, Dramas, International Movies"/>
    <x v="4"/>
    <s v="Comedies, Dramas, International Movies"/>
    <n v="3"/>
  </r>
  <r>
    <n v="6231"/>
    <x v="5250"/>
    <x v="0"/>
    <x v="5248"/>
    <s v="Adisorn Tresirikasem"/>
    <s v="Theeradej Wongpuapan, Sirin Horwang, Ungsumalynn Sirapatsakmetha, Panissara Phimpru, Taksaorn Paksukcharern, Charlie Trairat, Kazuki Yano"/>
    <n v="7"/>
    <x v="51"/>
    <s v="Thailand"/>
    <n v="1"/>
    <x v="1164"/>
    <x v="16"/>
    <x v="1"/>
    <s v="126 min"/>
    <n v="126"/>
    <n v="126"/>
    <n v="698.80935435084609"/>
    <s v=""/>
    <s v="Comedies, International Movies, Romantic Movies"/>
    <x v="4"/>
    <s v="Comedies, International Movies, Romantic Movies"/>
    <n v="3"/>
  </r>
  <r>
    <n v="6307"/>
    <x v="5251"/>
    <x v="0"/>
    <x v="5249"/>
    <s v="Scott Martin"/>
    <s v="Christoph Sanders, Jason Patric, Clint Glenn Hummel, Lou Diamond Phillips, Danny Trejo, Scott Martin, Elizabeth McLaughlin, Stephanie Beran, K.C. Clyde, Michael Par√©"/>
    <n v="10"/>
    <x v="0"/>
    <s v="United States"/>
    <n v="1"/>
    <x v="280"/>
    <x v="5"/>
    <x v="12"/>
    <s v="126 min"/>
    <n v="126"/>
    <n v="126"/>
    <n v="698.80935435084609"/>
    <s v=""/>
    <s v="Action &amp; Adventure"/>
    <x v="1"/>
    <s v="Action &amp; Adventure"/>
    <n v="1"/>
  </r>
  <r>
    <n v="6404"/>
    <x v="5252"/>
    <x v="0"/>
    <x v="5250"/>
    <s v="Madhur Bhandarkar"/>
    <s v="Akanksha Puri, Avani Modi, Kyra Dutt, Ruhi Singh, Satarupa Pyne, Mita Vashisht, Keith Sequeira, Deepak Wadhwa, Indraneil Sengupta, Vikram Sakhalkar"/>
    <n v="10"/>
    <x v="17"/>
    <s v="India"/>
    <n v="1"/>
    <x v="752"/>
    <x v="4"/>
    <x v="1"/>
    <s v="126 min"/>
    <n v="126"/>
    <n v="126"/>
    <n v="698.80935435084609"/>
    <s v=""/>
    <s v="Dramas, International Movies"/>
    <x v="2"/>
    <s v="Dramas, International Movies"/>
    <n v="2"/>
  </r>
  <r>
    <n v="6419"/>
    <x v="5253"/>
    <x v="0"/>
    <x v="5251"/>
    <s v="Noushad"/>
    <s v="Dharmajan Bolgatty, Aneesh Menon, Sunil Sukhada, Anita Lukmance, Kottayam Pradeep, Natasha Doshi, Hareesh Perumanna, Sharanya, Vineeth Mohan, Sudhi Koppa"/>
    <n v="10"/>
    <x v="17"/>
    <s v="India"/>
    <n v="1"/>
    <x v="130"/>
    <x v="3"/>
    <x v="6"/>
    <s v="126 min"/>
    <n v="126"/>
    <n v="126"/>
    <n v="698.80935435084609"/>
    <s v=""/>
    <s v="Comedies, Dramas, International Movies"/>
    <x v="4"/>
    <s v="Comedies, Dramas, International Movies"/>
    <n v="3"/>
  </r>
  <r>
    <n v="6439"/>
    <x v="5254"/>
    <x v="0"/>
    <x v="5252"/>
    <s v="Harry Baweja"/>
    <s v="Om Puri"/>
    <n v="1"/>
    <x v="17"/>
    <s v="India"/>
    <n v="1"/>
    <x v="6"/>
    <x v="0"/>
    <x v="6"/>
    <s v="126 min"/>
    <n v="126"/>
    <n v="126"/>
    <n v="698.80935435084609"/>
    <s v=""/>
    <s v="Dramas, Faith &amp; Spirituality, International Movies"/>
    <x v="2"/>
    <s v="Dramas, Faith &amp; Spirituality, International Movies"/>
    <n v="3"/>
  </r>
  <r>
    <n v="6959"/>
    <x v="5255"/>
    <x v="0"/>
    <x v="5253"/>
    <s v="Spike Jonze"/>
    <s v="Joaquin Phoenix, Scarlett Johansson, Amy Adams, Rooney Mara, Olivia Wilde, Chris Pratt, Matt Letscher, Portia Doubleday"/>
    <n v="8"/>
    <x v="0"/>
    <s v="United States"/>
    <n v="1"/>
    <x v="1486"/>
    <x v="8"/>
    <x v="12"/>
    <s v="126 min"/>
    <n v="126"/>
    <n v="126"/>
    <n v="698.80935435084609"/>
    <s v=""/>
    <s v="Dramas, Romantic Movies, Sci-Fi &amp; Fantasy"/>
    <x v="2"/>
    <s v="Dramas, Romantic Movies, Sci-Fi &amp; Fantasy"/>
    <n v="3"/>
  </r>
  <r>
    <n v="6989"/>
    <x v="5256"/>
    <x v="0"/>
    <x v="5254"/>
    <s v="Rakshith Thirthahalli"/>
    <s v="Subbu Talabi, Dhanu Gowda, H.G. Dattatreya, Suchendra Prasad, Ambujakshi, Neenasam Ashwath"/>
    <n v="6"/>
    <x v="17"/>
    <s v="India"/>
    <n v="1"/>
    <x v="22"/>
    <x v="3"/>
    <x v="1"/>
    <s v="126 min"/>
    <n v="126"/>
    <n v="126"/>
    <n v="698.80935435084609"/>
    <s v=""/>
    <s v="Dramas, International Movies"/>
    <x v="2"/>
    <s v="Dramas, International Movies"/>
    <n v="2"/>
  </r>
  <r>
    <n v="7239"/>
    <x v="5257"/>
    <x v="0"/>
    <x v="5255"/>
    <s v="Remy Kohli"/>
    <s v="Deepak Dobriyal, Gulshan Devaiah, Raima Sen, Parvin Dabas, Anurag Arora, Jameel Khan, Priyanka Setia"/>
    <n v="7"/>
    <x v="17"/>
    <s v="India"/>
    <n v="1"/>
    <x v="767"/>
    <x v="3"/>
    <x v="5"/>
    <s v="126 min"/>
    <n v="126"/>
    <n v="126"/>
    <n v="698.80935435084609"/>
    <s v=""/>
    <s v="Dramas, Independent Movies, International Movies"/>
    <x v="2"/>
    <s v="Dramas, Independent Movies, International Movies"/>
    <n v="3"/>
  </r>
  <r>
    <n v="7691"/>
    <x v="5258"/>
    <x v="0"/>
    <x v="5256"/>
    <s v="Richard LaGravenese"/>
    <s v="Hilary Swank, Gerard Butler, Lisa Kudrow, Gina Gershon, James Marsters, Kathy Bates, Harry Connick Jr., Nellie McKay, Jeffrey Dean Morgan, Dean Winters"/>
    <n v="10"/>
    <x v="0"/>
    <s v="United States"/>
    <n v="1"/>
    <x v="231"/>
    <x v="37"/>
    <x v="2"/>
    <s v="126 min"/>
    <n v="126"/>
    <n v="126"/>
    <n v="698.80935435084609"/>
    <s v=""/>
    <s v="Dramas, Romantic Movies"/>
    <x v="2"/>
    <s v="Dramas, Romantic Movies"/>
    <n v="2"/>
  </r>
  <r>
    <n v="7736"/>
    <x v="5259"/>
    <x v="0"/>
    <x v="5257"/>
    <s v="Jonathan Demme"/>
    <s v="Tom Hanks, Denzel Washington, Jason Robards, Mary Steenburgen, Antonio Banderas, Ron Vawter, Robert Ridgely, Charles Napier, Lisa Summerour, Obba Babatund√©"/>
    <n v="10"/>
    <x v="0"/>
    <s v="United States"/>
    <n v="1"/>
    <x v="78"/>
    <x v="31"/>
    <x v="2"/>
    <s v="126 min"/>
    <n v="126"/>
    <n v="126"/>
    <n v="698.80935435084609"/>
    <s v=""/>
    <s v="Classic Movies, Dramas, LGBTQ Movies"/>
    <x v="5"/>
    <s v="Classic Movies, Dramas, LGBTQ Movies"/>
    <n v="3"/>
  </r>
  <r>
    <n v="7834"/>
    <x v="5260"/>
    <x v="0"/>
    <x v="5258"/>
    <s v="Amir Mohiuddin"/>
    <s v="Urwa Hocane, Bilal Ashraf, Gohar Rasheed, Saleem Mairaj, Ghana Ali, Shahid Naqvi"/>
    <n v="6"/>
    <x v="7"/>
    <s v="Pakistan"/>
    <n v="1"/>
    <x v="410"/>
    <x v="3"/>
    <x v="1"/>
    <s v="126 min"/>
    <n v="126"/>
    <n v="126"/>
    <n v="698.80935435084609"/>
    <s v=""/>
    <s v="Dramas, International Movies, Music &amp; Musicals"/>
    <x v="2"/>
    <s v="Dramas, International Movies, Music &amp; Musicals"/>
    <n v="3"/>
  </r>
  <r>
    <n v="7939"/>
    <x v="5261"/>
    <x v="0"/>
    <x v="5259"/>
    <s v="Gajendra Ahire"/>
    <s v="Madhura Velankar, Mohan Joshi, Nina Kulkarni, Manasi Salvi, Milind Gunaji, Shreyas Talpade, Bharat Jadhav"/>
    <n v="7"/>
    <x v="17"/>
    <s v="India"/>
    <n v="1"/>
    <x v="1339"/>
    <x v="30"/>
    <x v="1"/>
    <s v="126 min"/>
    <n v="126"/>
    <n v="126"/>
    <n v="698.80935435084609"/>
    <s v=""/>
    <s v="Dramas, International Movies"/>
    <x v="2"/>
    <s v="Dramas, International Movies"/>
    <n v="2"/>
  </r>
  <r>
    <n v="7950"/>
    <x v="5262"/>
    <x v="0"/>
    <x v="5260"/>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n v="24"/>
    <x v="0"/>
    <s v="United States, United Kingdom, Australia"/>
    <n v="3"/>
    <x v="717"/>
    <x v="8"/>
    <x v="2"/>
    <s v="126 min"/>
    <n v="126"/>
    <n v="126"/>
    <n v="698.80935435084609"/>
    <s v=""/>
    <s v="Comedies, Dramas"/>
    <x v="4"/>
    <s v="Comedies, Dramas"/>
    <n v="2"/>
  </r>
  <r>
    <n v="8241"/>
    <x v="5263"/>
    <x v="0"/>
    <x v="5261"/>
    <s v="Tarek Al Eryan"/>
    <s v="Ahmed Ezz, Mohamed Mamdouh, Samer al Masri, Amina Khalil, Ahmed Safwat, Ahmed Salah Hosny, A√Øcha Ben Ahmed, Rania Elkhatib, Riham Abdel Ghafour"/>
    <n v="9"/>
    <x v="5"/>
    <s v="Egypt"/>
    <n v="1"/>
    <x v="316"/>
    <x v="3"/>
    <x v="5"/>
    <s v="126 min"/>
    <n v="126"/>
    <n v="126"/>
    <n v="698.80935435084609"/>
    <s v=""/>
    <s v="Action &amp; Adventure, Dramas, International Movies"/>
    <x v="1"/>
    <s v="Action &amp; Adventure, Dramas, International Movies"/>
    <n v="3"/>
  </r>
  <r>
    <n v="13"/>
    <x v="5264"/>
    <x v="0"/>
    <x v="5262"/>
    <s v="Christian Schwochow"/>
    <s v="Luna Wedler, Jannis Niew√∂hner, Milan Peschel, Edin Hasanoviƒá, Anna Fialov√°, Marlon Boess, Victor Boccard, Fleur Geffrier, Aziz Dyab, M√©lanie Fouch√©, Elizaveta Maximov√°"/>
    <n v="11"/>
    <x v="10"/>
    <s v="Germany, Czech Republic"/>
    <n v="2"/>
    <x v="1487"/>
    <x v="6"/>
    <x v="5"/>
    <s v="127 min"/>
    <n v="127"/>
    <n v="127"/>
    <n v="752.67935924401206"/>
    <s v=""/>
    <s v="Dramas, International Movies"/>
    <x v="2"/>
    <s v="Dramas, International Movies"/>
    <n v="2"/>
  </r>
  <r>
    <n v="193"/>
    <x v="5265"/>
    <x v="0"/>
    <x v="5263"/>
    <s v="Sachin Yardi"/>
    <s v="Mithun Chakraborty, Tusshar Kapoor, Anupam Kher, Rajpal Yadav, Raima Sen, Dilip Prabhavalkar, Sanjay Mishra"/>
    <n v="7"/>
    <x v="17"/>
    <s v="India"/>
    <n v="1"/>
    <x v="1008"/>
    <x v="13"/>
    <x v="1"/>
    <s v="127 min"/>
    <n v="127"/>
    <n v="127"/>
    <n v="752.67935924401206"/>
    <s v=""/>
    <s v="Action &amp; Adventure, Comedies, International Movies"/>
    <x v="1"/>
    <s v="Action &amp; Adventure, Comedies, International Movies"/>
    <n v="3"/>
  </r>
  <r>
    <n v="283"/>
    <x v="5266"/>
    <x v="0"/>
    <x v="5264"/>
    <s v="Juli√°n Hern√°ndez"/>
    <s v="Ximena Romo, Mabel Cadena, Alejandra Herrera, Nelly Gonz√°lez, Samantha Orozco, Axel Arenas, Esteban Caicedo, Paulina Goto, Raquel Robles, Baby B√°tiz, Pascacio L√≥pez, Ju√°n Carlos Torres, Javier Oliv√°n, Claudia Lobo, Giovanna Zacar√≠as"/>
    <n v="15"/>
    <x v="15"/>
    <s v="Mexico"/>
    <n v="1"/>
    <x v="925"/>
    <x v="1"/>
    <x v="5"/>
    <s v="127 min"/>
    <n v="127"/>
    <n v="127"/>
    <n v="752.67935924401206"/>
    <s v=""/>
    <s v="Dramas, Independent Movies, International Movies"/>
    <x v="2"/>
    <s v="Dramas, Independent Movies, International Movies"/>
    <n v="3"/>
  </r>
  <r>
    <n v="602"/>
    <x v="5267"/>
    <x v="0"/>
    <x v="5265"/>
    <s v="John G. Avildsen"/>
    <s v="Ralph Macchio, Pat Morita, Elisabeth Shue, Martin Kove, Randee Heller, William Zabka, Ron Thomas, Rob Garrison"/>
    <n v="8"/>
    <x v="0"/>
    <s v="United States"/>
    <n v="1"/>
    <x v="132"/>
    <x v="52"/>
    <x v="7"/>
    <s v="127 min"/>
    <n v="127"/>
    <n v="127"/>
    <n v="752.67935924401206"/>
    <s v=""/>
    <s v="Action &amp; Adventure, Children &amp; Family Movies, Classic Movies"/>
    <x v="1"/>
    <s v="Action &amp; Adventure, Children &amp; Family Movies, Classic Movies"/>
    <n v="3"/>
  </r>
  <r>
    <n v="819"/>
    <x v="5268"/>
    <x v="0"/>
    <x v="5266"/>
    <s v="Barbra Streisand"/>
    <s v="Barbra Streisand, Jeff Bridges, Lauren Bacall, George Segal, Mimi Rogers, Pierce Brosnan, Brenda Vaccaro, Austin Pendleton, Elle Macpherson, Ali Marsh, Leslie Stefanson, Taina Elg, Lucy Avery Brooke, Amber Smith"/>
    <n v="14"/>
    <x v="0"/>
    <s v="United States"/>
    <n v="1"/>
    <x v="64"/>
    <x v="46"/>
    <x v="2"/>
    <s v="127 min"/>
    <n v="127"/>
    <n v="127"/>
    <n v="752.67935924401206"/>
    <s v=""/>
    <s v="Comedies, Dramas, Romantic Movies"/>
    <x v="4"/>
    <s v="Comedies, Dramas, Romantic Movies"/>
    <n v="3"/>
  </r>
  <r>
    <n v="948"/>
    <x v="5269"/>
    <x v="0"/>
    <x v="5267"/>
    <s v="Kevin Macdonald"/>
    <s v="Russell Crowe, Ben Affleck, Rachel McAdams, Helen Mirren, Robin Wright, Jason Bateman, Jeff Daniels, Michael Berresse, Harry Lennix"/>
    <n v="9"/>
    <x v="0"/>
    <s v="United States, United Kingdom, France"/>
    <n v="3"/>
    <x v="475"/>
    <x v="16"/>
    <x v="2"/>
    <s v="127 min"/>
    <n v="127"/>
    <n v="127"/>
    <n v="752.67935924401206"/>
    <s v=""/>
    <s v="Dramas, Thrillers"/>
    <x v="2"/>
    <s v="Dramas, Thrillers"/>
    <n v="2"/>
  </r>
  <r>
    <n v="977"/>
    <x v="5270"/>
    <x v="0"/>
    <x v="5268"/>
    <s v="Ozan A√ßƒ±ktan"/>
    <s v="Engin G√ºnaydƒ±n, Demet Evgar, Erdal √ñzyaƒücƒ±lar, Su Kutlu, Devrim Yakut, Fatih Artman, G√ºlse Birsel, ≈ûevket √áoruh, Derya Karada≈ü, Devin √ñzg√ºr √áƒ±nar"/>
    <n v="10"/>
    <x v="61"/>
    <s v="Turkey"/>
    <n v="1"/>
    <x v="14"/>
    <x v="3"/>
    <x v="1"/>
    <s v="127 min"/>
    <n v="127"/>
    <n v="127"/>
    <n v="752.67935924401206"/>
    <s v=""/>
    <s v="Comedies, International Movies"/>
    <x v="4"/>
    <s v="Comedies, International Movies"/>
    <n v="2"/>
  </r>
  <r>
    <n v="1036"/>
    <x v="5271"/>
    <x v="0"/>
    <x v="5269"/>
    <s v="Niki Caro"/>
    <s v="Jessica Chastain, Johan Heldenbergh, Daniel Br√ºhl, Timothy Radford, Efrat Dor, Iddo Goldberg, Shira Haas, Michael McElhatton, Val Maloku, Goran Kostic"/>
    <n v="10"/>
    <x v="26"/>
    <s v="Czech Republic, United Kingdom, United States"/>
    <n v="3"/>
    <x v="124"/>
    <x v="3"/>
    <x v="2"/>
    <s v="127 min"/>
    <n v="127"/>
    <n v="127"/>
    <n v="752.67935924401206"/>
    <s v=""/>
    <s v="Dramas"/>
    <x v="2"/>
    <s v="Dramas"/>
    <n v="1"/>
  </r>
  <r>
    <n v="1377"/>
    <x v="5272"/>
    <x v="0"/>
    <x v="5270"/>
    <s v="Jeo Baby"/>
    <s v="Tovino Thomas, India Jarvis, Joju George, Sidhartha Siva, Basil Joseph, Sudheesh, Parvathi T, Pauly Valsan"/>
    <n v="8"/>
    <x v="17"/>
    <s v="India"/>
    <n v="1"/>
    <x v="213"/>
    <x v="1"/>
    <x v="5"/>
    <s v="127 min"/>
    <n v="127"/>
    <n v="127"/>
    <n v="752.67935924401206"/>
    <s v=""/>
    <s v="Comedies, Dramas, Independent Movies"/>
    <x v="4"/>
    <s v="Comedies, Dramas, Independent Movies"/>
    <n v="3"/>
  </r>
  <r>
    <n v="1389"/>
    <x v="5273"/>
    <x v="0"/>
    <x v="5271"/>
    <s v="Ramin Bahrani"/>
    <s v="Adarsh Gourav, Rajkummar Rao, Priyanka Chopra Jonas, Mahesh Manjrekar, Vijay Maurya"/>
    <n v="5"/>
    <x v="17"/>
    <s v="India, United States"/>
    <n v="2"/>
    <x v="1124"/>
    <x v="6"/>
    <x v="12"/>
    <s v="127 min"/>
    <n v="127"/>
    <n v="127"/>
    <n v="752.67935924401206"/>
    <s v=""/>
    <s v="Dramas"/>
    <x v="2"/>
    <s v="Dramas"/>
    <n v="1"/>
  </r>
  <r>
    <n v="1744"/>
    <x v="5274"/>
    <x v="0"/>
    <x v="5272"/>
    <s v="Tatsushi Omori"/>
    <s v="Masami Nagasawa, Sadao Abe, Daiken Okudaira"/>
    <n v="3"/>
    <x v="1"/>
    <s v="Japan"/>
    <n v="1"/>
    <x v="15"/>
    <x v="1"/>
    <x v="1"/>
    <s v="127 min"/>
    <n v="127"/>
    <n v="127"/>
    <n v="752.67935924401206"/>
    <s v=""/>
    <s v="Dramas, International Movies"/>
    <x v="2"/>
    <s v="Dramas, International Movies"/>
    <n v="2"/>
  </r>
  <r>
    <n v="1958"/>
    <x v="5275"/>
    <x v="0"/>
    <x v="5273"/>
    <s v="Shawn Levy"/>
    <s v="Hugh Jackman, Dakota Goyo, Evangeline Lilly, Anthony Mackie, Kevin Durand, Hope Davis, James Rebhorn, Karl Yune, Olga Fonda, John Gatins"/>
    <n v="10"/>
    <x v="0"/>
    <s v="United States, India"/>
    <n v="2"/>
    <x v="1488"/>
    <x v="12"/>
    <x v="2"/>
    <s v="127 min"/>
    <n v="127"/>
    <n v="127"/>
    <n v="752.67935924401206"/>
    <s v=""/>
    <s v="Action &amp; Adventure, Sci-Fi &amp; Fantasy, Sports Movies"/>
    <x v="1"/>
    <s v="Action &amp; Adventure, Sci-Fi &amp; Fantasy, Sports Movies"/>
    <n v="3"/>
  </r>
  <r>
    <n v="2021"/>
    <x v="5276"/>
    <x v="0"/>
    <x v="5274"/>
    <s v="Manish Saini"/>
    <s v="Naseeruddin Shah, Kahaan, Kuldeep Sodha"/>
    <n v="3"/>
    <x v="17"/>
    <s v="India"/>
    <n v="1"/>
    <x v="1013"/>
    <x v="3"/>
    <x v="4"/>
    <s v="127 min"/>
    <n v="127"/>
    <n v="127"/>
    <n v="752.67935924401206"/>
    <s v=""/>
    <s v="Children &amp; Family Movies, Dramas, International Movies"/>
    <x v="0"/>
    <s v="Children &amp; Family Movies, Dramas, International Movies"/>
    <n v="3"/>
  </r>
  <r>
    <n v="2272"/>
    <x v="5277"/>
    <x v="0"/>
    <x v="5275"/>
    <s v="Fuwad Khan"/>
    <s v="Paresh Rawal, Annu Kapoor, Alka Badola Kaushal, Auritra Ghosh, Naseeruddin Shah, Manoj Raghubir Sharma, Rushita Pandya, Murli Sharma"/>
    <n v="8"/>
    <x v="17"/>
    <s v="India"/>
    <n v="1"/>
    <x v="794"/>
    <x v="4"/>
    <x v="6"/>
    <s v="127 min"/>
    <n v="127"/>
    <n v="127"/>
    <n v="752.67935924401206"/>
    <s v=""/>
    <s v="Comedies, Dramas, International Movies"/>
    <x v="4"/>
    <s v="Comedies, Dramas, International Movies"/>
    <n v="3"/>
  </r>
  <r>
    <n v="2861"/>
    <x v="5278"/>
    <x v="0"/>
    <x v="5276"/>
    <s v="Martin Scorsese"/>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n v="19"/>
    <x v="6"/>
    <s v="United Kingdom, United States, France"/>
    <n v="3"/>
    <x v="5"/>
    <x v="12"/>
    <x v="7"/>
    <s v="127 min"/>
    <n v="127"/>
    <n v="127"/>
    <n v="752.67935924401206"/>
    <s v=""/>
    <s v="Children &amp; Family Movies, Dramas"/>
    <x v="0"/>
    <s v="Children &amp; Family Movies, Dramas"/>
    <n v="2"/>
  </r>
  <r>
    <n v="3190"/>
    <x v="5279"/>
    <x v="0"/>
    <x v="5277"/>
    <s v="Vijay Kumar Arora"/>
    <s v="Nirmal Rishi, Sonam Bajwa, Sukhwinder Chahal, Tania, Gurnam Bhullar"/>
    <n v="5"/>
    <x v="17"/>
    <s v="India"/>
    <n v="1"/>
    <x v="691"/>
    <x v="2"/>
    <x v="6"/>
    <s v="127 min"/>
    <n v="127"/>
    <n v="127"/>
    <n v="752.67935924401206"/>
    <s v=""/>
    <s v="Comedies, International Movies, Romantic Movies"/>
    <x v="4"/>
    <s v="Comedies, International Movies, Romantic Movies"/>
    <n v="3"/>
  </r>
  <r>
    <n v="3375"/>
    <x v="5280"/>
    <x v="0"/>
    <x v="5278"/>
    <s v="Billy Lyons"/>
    <m/>
    <n v="0"/>
    <x v="0"/>
    <s v="United States, United Kingdom, Germany"/>
    <n v="3"/>
    <x v="315"/>
    <x v="2"/>
    <x v="5"/>
    <s v="127 min"/>
    <n v="127"/>
    <n v="127"/>
    <n v="752.67935924401206"/>
    <s v=""/>
    <s v="Documentaries"/>
    <x v="3"/>
    <s v="Documentaries"/>
    <n v="1"/>
  </r>
  <r>
    <n v="3414"/>
    <x v="5281"/>
    <x v="0"/>
    <x v="5279"/>
    <s v="Guntur Soeharjanto"/>
    <s v="Fedi Nuril, Tatjana Saphira, Dewi Sandra, Chelsea Islan, Nur Fazura, Pandji Pragiwaksono, Arie Untung, Bront Palarae, Dewi Irawan"/>
    <n v="9"/>
    <x v="43"/>
    <s v="Indonesia"/>
    <n v="1"/>
    <x v="117"/>
    <x v="3"/>
    <x v="1"/>
    <s v="127 min"/>
    <n v="127"/>
    <n v="127"/>
    <n v="752.67935924401206"/>
    <s v=""/>
    <s v="Dramas, Faith &amp; Spirituality, International Movies"/>
    <x v="2"/>
    <s v="Dramas, Faith &amp; Spirituality, International Movies"/>
    <n v="3"/>
  </r>
  <r>
    <n v="3769"/>
    <x v="5282"/>
    <x v="0"/>
    <x v="5280"/>
    <s v="Amar Kaushik"/>
    <s v="Rajkummar Rao, Shraddha Kapoor, Pankaj Tripathi, Aparshakti Khurana, Abhishek Banerjee, Atul Srivastava"/>
    <n v="6"/>
    <x v="17"/>
    <s v="India"/>
    <n v="1"/>
    <x v="480"/>
    <x v="5"/>
    <x v="5"/>
    <s v="127 min"/>
    <n v="127"/>
    <n v="127"/>
    <n v="752.67935924401206"/>
    <s v=""/>
    <s v="Comedies, Horror Movies, Independent Movies"/>
    <x v="4"/>
    <s v="Comedies, Horror Movies, Independent Movies"/>
    <n v="3"/>
  </r>
  <r>
    <n v="4020"/>
    <x v="5283"/>
    <x v="0"/>
    <x v="5281"/>
    <s v="Joyce Bernal"/>
    <s v="Angel Locsin, Xian Lim, Vilma Santos, Michael De Mesa, Nonie Buencamino, Khalil Ramos, Devon Seron, Alexa Ilacad, Nor Domingo, Robert Villar"/>
    <n v="10"/>
    <x v="48"/>
    <s v="Philippines"/>
    <n v="1"/>
    <x v="950"/>
    <x v="9"/>
    <x v="5"/>
    <s v="127 min"/>
    <n v="127"/>
    <n v="127"/>
    <n v="752.67935924401206"/>
    <s v=""/>
    <s v="Comedies, Dramas, International Movies"/>
    <x v="4"/>
    <s v="Comedies, Dramas, International Movies"/>
    <n v="3"/>
  </r>
  <r>
    <n v="4042"/>
    <x v="5284"/>
    <x v="0"/>
    <x v="5282"/>
    <s v="Nuel Naval"/>
    <s v="Richard Gomez, Dawn Zulueta, Bea Alonzo, Tom Rodriguez, Tetchie Agbayani, Al Tantay, Ana Capri, Ina Feleo"/>
    <n v="8"/>
    <x v="48"/>
    <s v="Philippines"/>
    <n v="1"/>
    <x v="985"/>
    <x v="4"/>
    <x v="5"/>
    <s v="127 min"/>
    <n v="127"/>
    <n v="127"/>
    <n v="752.67935924401206"/>
    <s v=""/>
    <s v="Dramas, International Movies, Romantic Movies"/>
    <x v="2"/>
    <s v="Dramas, International Movies, Romantic Movies"/>
    <n v="3"/>
  </r>
  <r>
    <n v="4075"/>
    <x v="5285"/>
    <x v="0"/>
    <x v="5283"/>
    <s v="Cathy Garcia-Molina"/>
    <s v="John Lloyd Cruz, Sarah Geronimo, Rowell Santiago, Al Tantay, Irma Adlawan, Joross Gamboa, Gio Alvarez, Matet De Leon, Miles Ocampo, Andre Garcia, Dante Rivero, Isabelle Daza"/>
    <n v="12"/>
    <x v="48"/>
    <s v="Philippines"/>
    <n v="1"/>
    <x v="1291"/>
    <x v="8"/>
    <x v="6"/>
    <s v="127 min"/>
    <n v="127"/>
    <n v="127"/>
    <n v="752.67935924401206"/>
    <s v=""/>
    <s v="Comedies, International Movies, Romantic Movies"/>
    <x v="4"/>
    <s v="Comedies, International Movies, Romantic Movies"/>
    <n v="3"/>
  </r>
  <r>
    <n v="4152"/>
    <x v="5286"/>
    <x v="0"/>
    <x v="5284"/>
    <s v="Pankaj Batra"/>
    <s v="Arya Babbar, Kanwaljeet Singh, Gulshan Grover, Mehreen Raheel, Aparna Sharma, Aman Dhaliwal, Noman Ijaz"/>
    <n v="7"/>
    <x v="17"/>
    <s v="India, Pakistan"/>
    <n v="2"/>
    <x v="249"/>
    <x v="10"/>
    <x v="1"/>
    <s v="127 min"/>
    <n v="127"/>
    <n v="127"/>
    <n v="752.67935924401206"/>
    <s v=""/>
    <s v="Dramas, International Movies, Music &amp; Musicals"/>
    <x v="2"/>
    <s v="Dramas, International Movies, Music &amp; Musicals"/>
    <n v="3"/>
  </r>
  <r>
    <n v="4189"/>
    <x v="5287"/>
    <x v="0"/>
    <x v="5285"/>
    <s v="Sarjun"/>
    <s v="Sathyaraj, Varalakshmi Sarathkumar, Kishore Kumar G., Vivek Rajgopal, Jayakumar, Yogi Babu, Soundar, L. Alice"/>
    <n v="8"/>
    <x v="17"/>
    <s v="India"/>
    <n v="1"/>
    <x v="382"/>
    <x v="5"/>
    <x v="1"/>
    <s v="127 min"/>
    <n v="127"/>
    <n v="127"/>
    <n v="752.67935924401206"/>
    <s v=""/>
    <s v="International Movies, Thrillers"/>
    <x v="7"/>
    <s v="International Movies, Thrillers"/>
    <n v="2"/>
  </r>
  <r>
    <n v="4248"/>
    <x v="5288"/>
    <x v="0"/>
    <x v="5286"/>
    <s v="Matt Askem"/>
    <s v="Tim Minchin"/>
    <n v="1"/>
    <x v="6"/>
    <s v="United Kingdom"/>
    <n v="1"/>
    <x v="85"/>
    <x v="13"/>
    <x v="5"/>
    <s v="127 min"/>
    <n v="127"/>
    <n v="127"/>
    <n v="752.67935924401206"/>
    <s v=""/>
    <s v="Music &amp; Musicals, Stand-Up Comedy"/>
    <x v="11"/>
    <s v="Music &amp; Musicals, Stand-Up Comedy"/>
    <n v="2"/>
  </r>
  <r>
    <n v="4356"/>
    <x v="5289"/>
    <x v="0"/>
    <x v="5287"/>
    <s v="Alice Rohrwacher"/>
    <s v="Adriano Tardiolo, Agnese Graziani, Alba Rohrwacher, Luca Chikovani, Tommaso Ragno, Sergi L√≥pez, Natalino Balasso, Carlo Tarmati, Pasqualina Scuncia, Nicoletta Braschi"/>
    <n v="10"/>
    <x v="24"/>
    <s v="Italy, Switzerland, France, Germany"/>
    <n v="4"/>
    <x v="100"/>
    <x v="5"/>
    <x v="2"/>
    <s v="127 min"/>
    <n v="127"/>
    <n v="127"/>
    <n v="752.67935924401206"/>
    <s v=""/>
    <s v="Dramas, Independent Movies, International Movies"/>
    <x v="2"/>
    <s v="Dramas, Independent Movies, International Movies"/>
    <n v="3"/>
  </r>
  <r>
    <n v="4604"/>
    <x v="5290"/>
    <x v="0"/>
    <x v="5288"/>
    <s v="Vikram Pradhan"/>
    <s v="Ammy Virk, Monica Gill, Karamjit Anmol, Sardar Sohi, Jarnail Singh, Satwant Kaur, Harby Sangha, Baljinder Darapuri"/>
    <n v="8"/>
    <x v="17"/>
    <s v="India"/>
    <n v="1"/>
    <x v="155"/>
    <x v="3"/>
    <x v="1"/>
    <s v="127 min"/>
    <n v="127"/>
    <n v="127"/>
    <n v="752.67935924401206"/>
    <s v=""/>
    <s v="Comedies, Dramas, International Movies"/>
    <x v="4"/>
    <s v="Comedies, Dramas, International Movies"/>
    <n v="3"/>
  </r>
  <r>
    <n v="4714"/>
    <x v="5291"/>
    <x v="0"/>
    <x v="5289"/>
    <s v="Sabir Khan"/>
    <s v="Tiger Shroff, Shraddha Kapoor, Sudheer Babu, Paras Arora, Sunil Grover, Sourav Chakraborty, Shaurya Bhardawaj"/>
    <n v="7"/>
    <x v="17"/>
    <s v="India"/>
    <n v="1"/>
    <x v="528"/>
    <x v="9"/>
    <x v="1"/>
    <s v="127 min"/>
    <n v="127"/>
    <n v="127"/>
    <n v="752.67935924401206"/>
    <s v=""/>
    <s v="Action &amp; Adventure, International Movies"/>
    <x v="1"/>
    <s v="Action &amp; Adventure, International Movies"/>
    <n v="2"/>
  </r>
  <r>
    <n v="4721"/>
    <x v="5292"/>
    <x v="0"/>
    <x v="5290"/>
    <s v="Vikas Bahl, Nitesh Tiwari"/>
    <s v="Irfan Khan, Raju, Sanath Menon, Rohan Grover, Naman Jain, Aarav Khanna, Vishesh Tiwari, Chinmai Chandranshuh, Vedant Desai, Shriya Sharma, Divji Handa"/>
    <n v="11"/>
    <x v="17"/>
    <s v="India"/>
    <n v="1"/>
    <x v="536"/>
    <x v="12"/>
    <x v="6"/>
    <s v="127 min"/>
    <n v="127"/>
    <n v="127"/>
    <n v="752.67935924401206"/>
    <s v=""/>
    <s v="Children &amp; Family Movies, Comedies, Dramas"/>
    <x v="0"/>
    <s v="Children &amp; Family Movies, Comedies, Dramas"/>
    <n v="3"/>
  </r>
  <r>
    <n v="4727"/>
    <x v="5293"/>
    <x v="0"/>
    <x v="5291"/>
    <s v="Imtiaz Ali"/>
    <s v="Randeep Hooda, Alia Bhatt, Durgesh Kumar, Pradeep Nagar"/>
    <n v="4"/>
    <x v="17"/>
    <s v="India"/>
    <n v="1"/>
    <x v="536"/>
    <x v="0"/>
    <x v="1"/>
    <s v="127 min"/>
    <n v="127"/>
    <n v="127"/>
    <n v="752.67935924401206"/>
    <s v=""/>
    <s v="Action &amp; Adventure, Dramas, International Movies"/>
    <x v="1"/>
    <s v="Action &amp; Adventure, Dramas, International Movies"/>
    <n v="3"/>
  </r>
  <r>
    <n v="4736"/>
    <x v="5294"/>
    <x v="0"/>
    <x v="5292"/>
    <s v="Mandeep Kumar"/>
    <s v="Riteish Deshmukh, Genelia D'Souza, Tinnu Anand, Om Puri, Smita Jaykar, Chitrashi Rawat, Navin Prabhakar, Kartar Cheema"/>
    <n v="8"/>
    <x v="17"/>
    <s v="India"/>
    <n v="1"/>
    <x v="536"/>
    <x v="11"/>
    <x v="1"/>
    <s v="127 min"/>
    <n v="127"/>
    <n v="127"/>
    <n v="752.67935924401206"/>
    <s v=""/>
    <s v="Comedies, International Movies, Romantic Movies"/>
    <x v="4"/>
    <s v="Comedies, International Movies, Romantic Movies"/>
    <n v="3"/>
  </r>
  <r>
    <n v="5013"/>
    <x v="5295"/>
    <x v="0"/>
    <x v="5293"/>
    <s v="Amit Barot"/>
    <s v="Harsh Chhaya, Prachi Shah, Bharat Chawda, Deeksha Joshi, Aarjav Trivedi, Prashant Barot, Harsha Bhavsar"/>
    <n v="7"/>
    <x v="17"/>
    <s v="India"/>
    <n v="1"/>
    <x v="144"/>
    <x v="3"/>
    <x v="6"/>
    <s v="127 min"/>
    <n v="127"/>
    <n v="127"/>
    <n v="752.67935924401206"/>
    <s v=""/>
    <s v="Dramas, International Movies, Romantic Movies"/>
    <x v="2"/>
    <s v="Dramas, International Movies, Romantic Movies"/>
    <n v="3"/>
  </r>
  <r>
    <n v="5029"/>
    <x v="5296"/>
    <x v="0"/>
    <x v="5294"/>
    <s v="Duncan Jones"/>
    <s v="Alexander Skarsg√•rd, Paul Rudd, Justin Theroux"/>
    <n v="3"/>
    <x v="6"/>
    <s v="United Kingdom, Germany"/>
    <n v="2"/>
    <x v="1489"/>
    <x v="5"/>
    <x v="5"/>
    <s v="127 min"/>
    <n v="127"/>
    <n v="127"/>
    <n v="752.67935924401206"/>
    <s v=""/>
    <s v="Sci-Fi &amp; Fantasy, Thrillers"/>
    <x v="17"/>
    <s v="Sci-Fi &amp; Fantasy, Thrillers"/>
    <n v="2"/>
  </r>
  <r>
    <n v="5852"/>
    <x v="5297"/>
    <x v="0"/>
    <x v="5295"/>
    <s v="Felix Van Groeningen, Felix van Groeningen"/>
    <s v="Stef Aerts, Tom Vermeir, Charlotte Vandermeersch, H√©l√®ne Devos, Boris Van Severen, Sara De Bosschere, Dominique Van Malder, Sam Louwyck, Stefaan De Winter, Silvanus Saow"/>
    <n v="10"/>
    <x v="47"/>
    <s v="Belgium, France, Netherlands"/>
    <n v="3"/>
    <x v="814"/>
    <x v="9"/>
    <x v="5"/>
    <s v="127 min"/>
    <n v="127"/>
    <n v="127"/>
    <n v="752.67935924401206"/>
    <s v=""/>
    <s v="Dramas, International Movies"/>
    <x v="2"/>
    <s v="Dramas, International Movies"/>
    <n v="2"/>
  </r>
  <r>
    <n v="6077"/>
    <x v="5298"/>
    <x v="0"/>
    <x v="5296"/>
    <s v="Atanu Ghosh"/>
    <s v="Abir Chatterjee, Raima Sen, Arunima Ghosh, Priyanka Sarkar, Sujan Mukherjee, Kanchan Mullick, Biswanath Basu, Bhaswar Chatterjee, Swagata Basu, Tuhin Mitra, Paran Banerjee, Kharaj Mukherjee, Chiranjit"/>
    <n v="13"/>
    <x v="17"/>
    <s v="India"/>
    <n v="1"/>
    <x v="156"/>
    <x v="4"/>
    <x v="6"/>
    <s v="127 min"/>
    <n v="127"/>
    <n v="127"/>
    <n v="752.67935924401206"/>
    <s v=""/>
    <s v="Comedies, Dramas, International Movies"/>
    <x v="4"/>
    <s v="Comedies, Dramas, International Movies"/>
    <n v="3"/>
  </r>
  <r>
    <n v="6107"/>
    <x v="5299"/>
    <x v="0"/>
    <x v="5297"/>
    <s v="Biswajeet Bora"/>
    <s v="Palash Sen, Ira Dubey, Yashpal Sharma, Tinnu Anand, Prisha Dabbas, Kymsleen Kholie, Satish Sharma"/>
    <n v="7"/>
    <x v="17"/>
    <s v="India"/>
    <n v="1"/>
    <x v="752"/>
    <x v="4"/>
    <x v="1"/>
    <s v="127 min"/>
    <n v="127"/>
    <n v="127"/>
    <n v="752.67935924401206"/>
    <s v=""/>
    <s v="Dramas, Independent Movies, International Movies"/>
    <x v="2"/>
    <s v="Dramas, Independent Movies, International Movies"/>
    <n v="3"/>
  </r>
  <r>
    <n v="6169"/>
    <x v="5300"/>
    <x v="0"/>
    <x v="5298"/>
    <s v="Sohail Tatari"/>
    <s v="Kay Kay Menon, Tisca Chopra, Arjun Mathur, Paoli Dam, Vishakha Singh, Manish Chaudhary, Vishesh Tiwari, Harsh Chhaya"/>
    <n v="8"/>
    <x v="17"/>
    <s v="India"/>
    <n v="1"/>
    <x v="752"/>
    <x v="8"/>
    <x v="1"/>
    <s v="127 min"/>
    <n v="127"/>
    <n v="127"/>
    <n v="752.67935924401206"/>
    <s v=""/>
    <s v="Dramas, International Movies, Thrillers"/>
    <x v="2"/>
    <s v="Dramas, International Movies, Thrillers"/>
    <n v="3"/>
  </r>
  <r>
    <n v="6314"/>
    <x v="5301"/>
    <x v="0"/>
    <x v="5299"/>
    <s v="Indrasis Acharya"/>
    <s v="Joy Sengupta, Koneenica Banerjee, Kanchana Moitra, Pradip Mukherjee"/>
    <n v="4"/>
    <x v="17"/>
    <s v="India"/>
    <n v="1"/>
    <x v="45"/>
    <x v="3"/>
    <x v="5"/>
    <s v="127 min"/>
    <n v="127"/>
    <n v="127"/>
    <n v="752.67935924401206"/>
    <s v=""/>
    <s v="Dramas, International Movies"/>
    <x v="2"/>
    <s v="Dramas, International Movies"/>
    <n v="2"/>
  </r>
  <r>
    <n v="6486"/>
    <x v="5302"/>
    <x v="0"/>
    <x v="5300"/>
    <s v="Hrishikesh Mukherjee"/>
    <s v="Dharmendra, Sharmila Tagore, Amitabh Bachchan, Jaya Bhaduri, Om Prakash, Asrani, David Abraham, Usha Kiran, Lily Chakravarty, Keshto Mukherjee"/>
    <n v="10"/>
    <x v="17"/>
    <s v="India"/>
    <n v="1"/>
    <x v="767"/>
    <x v="56"/>
    <x v="6"/>
    <s v="127 min"/>
    <n v="127"/>
    <n v="127"/>
    <n v="752.67935924401206"/>
    <s v=""/>
    <s v="Classic Movies, Comedies, International Movies"/>
    <x v="5"/>
    <s v="Classic Movies, Comedies, International Movies"/>
    <n v="3"/>
  </r>
  <r>
    <n v="6534"/>
    <x v="5303"/>
    <x v="0"/>
    <x v="5301"/>
    <s v="Stuart Rosenberg"/>
    <s v="Paul Newman, George Kennedy, J.D. Cannon, Lou Antonio, Robert Drivas, Strother Martin, Jo Van Fleet, Harry Dean Stanton, Dennis Hopper, Joe Don Baker, James Gammon, Wayne Rogers"/>
    <n v="12"/>
    <x v="0"/>
    <s v="United States"/>
    <n v="1"/>
    <x v="225"/>
    <x v="54"/>
    <x v="1"/>
    <s v="127 min"/>
    <n v="127"/>
    <n v="127"/>
    <n v="752.67935924401206"/>
    <s v=""/>
    <s v="Classic Movies, Dramas"/>
    <x v="5"/>
    <s v="Classic Movies, Dramas"/>
    <n v="2"/>
  </r>
  <r>
    <n v="6634"/>
    <x v="5304"/>
    <x v="0"/>
    <x v="5302"/>
    <s v="Mike Newell"/>
    <s v="Al Pacino, Johnny Depp, Michael Madsen, Bruno Kirby, James Russo, Anne Heche, Zeljko Ivanek, Gerry Becker, Robert Miano, Zach Grenier"/>
    <n v="10"/>
    <x v="0"/>
    <s v="United States"/>
    <n v="1"/>
    <x v="165"/>
    <x v="53"/>
    <x v="12"/>
    <s v="127 min"/>
    <n v="127"/>
    <n v="127"/>
    <n v="752.67935924401206"/>
    <s v=""/>
    <s v="Dramas, Thrillers"/>
    <x v="2"/>
    <s v="Dramas, Thrillers"/>
    <n v="2"/>
  </r>
  <r>
    <n v="7072"/>
    <x v="5305"/>
    <x v="0"/>
    <x v="5303"/>
    <s v="Steven Spielberg"/>
    <s v="Harrison Ford, Sean Connery, Denholm Elliott, Alison Doody, John Rhys-Davies, Julian Glover, River Phoenix, Michael Byrne, Kevork Malikyan, Robert Eddison"/>
    <n v="10"/>
    <x v="0"/>
    <s v="United States"/>
    <n v="1"/>
    <x v="191"/>
    <x v="38"/>
    <x v="2"/>
    <s v="127 min"/>
    <n v="127"/>
    <n v="127"/>
    <n v="752.67935924401206"/>
    <s v=""/>
    <s v="Action &amp; Adventure, Children &amp; Family Movies, Classic Movies"/>
    <x v="1"/>
    <s v="Action &amp; Adventure, Children &amp; Family Movies, Classic Movies"/>
    <n v="3"/>
  </r>
  <r>
    <n v="7095"/>
    <x v="5306"/>
    <x v="0"/>
    <x v="5304"/>
    <s v="Nagesh Kukunoor"/>
    <s v="Shreyas Talpade, Naseeruddin Shah, Girish Karnad, Shweta Prasad, Yatin Karyekar, Prateeksha Lonkar, Dilip Salgaonkar, Jyoti Joshi, Aadarsh Balakrishna, Gururaj Manepalli"/>
    <n v="10"/>
    <x v="17"/>
    <s v="India"/>
    <n v="1"/>
    <x v="144"/>
    <x v="24"/>
    <x v="8"/>
    <s v="127 min"/>
    <n v="127"/>
    <n v="127"/>
    <n v="752.67935924401206"/>
    <s v=""/>
    <s v="Dramas, Independent Movies, International Movies"/>
    <x v="2"/>
    <s v="Dramas, Independent Movies, International Movies"/>
    <n v="3"/>
  </r>
  <r>
    <n v="7638"/>
    <x v="5307"/>
    <x v="0"/>
    <x v="5305"/>
    <s v="Lewis Milestone"/>
    <s v="Frank Sinatra, Dean Martin, Sammy Davis Jr., Peter Lawford, Angie Dickinson, Richard Conte, Cesar Romero, Patrice Wymore, Joey Bishop"/>
    <n v="9"/>
    <x v="0"/>
    <s v="United States"/>
    <n v="1"/>
    <x v="55"/>
    <x v="63"/>
    <x v="6"/>
    <s v="127 min"/>
    <n v="127"/>
    <n v="127"/>
    <n v="752.67935924401206"/>
    <s v=""/>
    <s v="Action &amp; Adventure, Classic Movies, Comedies"/>
    <x v="1"/>
    <s v="Action &amp; Adventure, Classic Movies, Comedies"/>
    <n v="3"/>
  </r>
  <r>
    <n v="7745"/>
    <x v="5308"/>
    <x v="0"/>
    <x v="5306"/>
    <s v="Mahesh Manjrekar"/>
    <s v="Sanjay Dutt, Nandita Das, Om Puri, Jackie Shroff, Mita Vashisht, Sachin Khedekar, Anjan Srivastav, Dinesh Anand, Mink Singh, Siddharth"/>
    <n v="10"/>
    <x v="17"/>
    <s v="India"/>
    <n v="1"/>
    <x v="144"/>
    <x v="43"/>
    <x v="5"/>
    <s v="127 min"/>
    <n v="127"/>
    <n v="127"/>
    <n v="752.67935924401206"/>
    <s v=""/>
    <s v="Dramas, International Movies, Music &amp; Musicals"/>
    <x v="2"/>
    <s v="Dramas, International Movies, Music &amp; Musicals"/>
    <n v="3"/>
  </r>
  <r>
    <n v="7792"/>
    <x v="5309"/>
    <x v="0"/>
    <x v="5307"/>
    <s v="Satish Rajwade"/>
    <s v="Atul Kulkarni, Sagarika Ghatge, Rohini Hattangadi, Sulekha Talvalkar, Meera Welankar, Satish Rajwade"/>
    <n v="6"/>
    <x v="17"/>
    <s v="India"/>
    <n v="1"/>
    <x v="1339"/>
    <x v="8"/>
    <x v="1"/>
    <s v="127 min"/>
    <n v="127"/>
    <n v="127"/>
    <n v="752.67935924401206"/>
    <s v=""/>
    <s v="International Movies, Romantic Movies"/>
    <x v="7"/>
    <s v="International Movies, Romantic Movies"/>
    <n v="2"/>
  </r>
  <r>
    <n v="8025"/>
    <x v="5310"/>
    <x v="0"/>
    <x v="5308"/>
    <s v="Raditya Dika"/>
    <s v="Raditya Dika, Annisa Rawles, Chandra Liow, Pandji Pragiwaksono, Babe Cabita, Elvira Devinamira, Tinna Harahap, Pevita Pearce, Rinna Hassim, Dede Yusuf, Dewi Hughes"/>
    <n v="11"/>
    <x v="43"/>
    <s v="Indonesia"/>
    <n v="1"/>
    <x v="59"/>
    <x v="4"/>
    <x v="6"/>
    <s v="127 min"/>
    <n v="127"/>
    <n v="127"/>
    <n v="752.67935924401206"/>
    <s v=""/>
    <s v="Comedies, International Movies, Romantic Movies"/>
    <x v="4"/>
    <s v="Comedies, International Movies, Romantic Movies"/>
    <n v="3"/>
  </r>
  <r>
    <n v="8125"/>
    <x v="5311"/>
    <x v="0"/>
    <x v="5309"/>
    <s v="Indra Kumar"/>
    <s v="Rekha, Randhir Kapoor, Sharman Joshi, Anupam Kher, Shweta Kumar, Varsha Usgaonkar, Rajesh Kumar, Shreya Narayan"/>
    <n v="8"/>
    <x v="17"/>
    <s v="India"/>
    <n v="1"/>
    <x v="144"/>
    <x v="0"/>
    <x v="6"/>
    <s v="127 min"/>
    <n v="127"/>
    <n v="127"/>
    <n v="752.67935924401206"/>
    <s v=""/>
    <s v="Comedies, Dramas, International Movies"/>
    <x v="4"/>
    <s v="Comedies, Dramas, International Movies"/>
    <n v="3"/>
  </r>
  <r>
    <n v="106"/>
    <x v="5312"/>
    <x v="0"/>
    <x v="5310"/>
    <s v="Lijo Jose Pellissery"/>
    <s v="Antony Varghese, Reshma Rajan, Binny Rinky Benjamin, Vineeth Vishwam, Kichu Tellus, Sreekanth Dasan, Sarath Kumar, Tito Wilson, Anandhu, Bitto Davis, Sinoj Varghese"/>
    <n v="11"/>
    <x v="17"/>
    <s v="India"/>
    <n v="1"/>
    <x v="1490"/>
    <x v="3"/>
    <x v="1"/>
    <s v="128 min"/>
    <n v="128"/>
    <n v="128"/>
    <n v="808.54936413717792"/>
    <s v=""/>
    <s v="Action &amp; Adventure, Comedies, Dramas"/>
    <x v="1"/>
    <s v="Action &amp; Adventure, Comedies, Dramas"/>
    <n v="3"/>
  </r>
  <r>
    <n v="196"/>
    <x v="5313"/>
    <x v="0"/>
    <x v="5311"/>
    <s v="Saurabh Kabra"/>
    <s v="Sanjay Dutt, Arjun Rampal, Malaika Arora, Aashish Chaudhary, Neha Uberoi, Urmila Matondkar, Manoj Joshi, Daya Shankar Pandey, Pushkar Jog, Kulbhushan Kharbanda"/>
    <n v="10"/>
    <x v="17"/>
    <s v="India"/>
    <n v="1"/>
    <x v="1008"/>
    <x v="13"/>
    <x v="1"/>
    <s v="128 min"/>
    <n v="128"/>
    <n v="128"/>
    <n v="808.54936413717792"/>
    <s v=""/>
    <s v="Comedies, Dramas, International Movies"/>
    <x v="4"/>
    <s v="Comedies, Dramas, International Movies"/>
    <n v="3"/>
  </r>
  <r>
    <n v="542"/>
    <x v="5314"/>
    <x v="0"/>
    <x v="5312"/>
    <s v="Pramod Pawar"/>
    <s v="Makrand Deshpande, Kranti Redkar, Mukesh Rishi, Manoj Joshi, Smita Tambe, Aaditi Pohankar, Sahil Gilbile, Jyoti Joshi"/>
    <n v="8"/>
    <x v="17"/>
    <s v="India"/>
    <n v="1"/>
    <x v="1121"/>
    <x v="5"/>
    <x v="1"/>
    <s v="128 min"/>
    <n v="128"/>
    <n v="128"/>
    <n v="808.54936413717792"/>
    <s v=""/>
    <s v="Comedies, Dramas, International Movies"/>
    <x v="4"/>
    <s v="Comedies, Dramas, International Movies"/>
    <n v="3"/>
  </r>
  <r>
    <n v="595"/>
    <x v="5315"/>
    <x v="0"/>
    <x v="5313"/>
    <s v="J.J. Abrams"/>
    <s v="Chris Pine, Zachary Quinto, Karl Urban, Zoe Saldana, Simon Pegg, John Cho, Anton Yelchin, Eric Bana, Leonard Nimoy, Bruce Greenwood, Ben Cross, Winona Ryder"/>
    <n v="12"/>
    <x v="0"/>
    <s v="United States, Germany"/>
    <n v="2"/>
    <x v="132"/>
    <x v="16"/>
    <x v="2"/>
    <s v="128 min"/>
    <n v="128"/>
    <n v="128"/>
    <n v="808.54936413717792"/>
    <s v=""/>
    <s v="Action &amp; Adventure, Sci-Fi &amp; Fantasy"/>
    <x v="1"/>
    <s v="Action &amp; Adventure, Sci-Fi &amp; Fantasy"/>
    <n v="2"/>
  </r>
  <r>
    <n v="817"/>
    <x v="5316"/>
    <x v="0"/>
    <x v="5314"/>
    <s v="Sydney Pollack"/>
    <s v="Nicole Kidman, Sean Penn, Catherine Keener, Jesper Christensen, Yvan Attal, Earl Cameron, George Harris, Michael Wright, Clyde Kusatsu, Eric Keenleyside, Hugo Speer"/>
    <n v="11"/>
    <x v="6"/>
    <s v="United Kingdom, France, Germany, United States"/>
    <n v="4"/>
    <x v="64"/>
    <x v="30"/>
    <x v="2"/>
    <s v="128 min"/>
    <n v="128"/>
    <n v="128"/>
    <n v="808.54936413717792"/>
    <s v=""/>
    <s v="Thrillers"/>
    <x v="12"/>
    <s v="Thrillers"/>
    <n v="1"/>
  </r>
  <r>
    <n v="960"/>
    <x v="5317"/>
    <x v="0"/>
    <x v="5315"/>
    <s v="Chaitanya Tamhane"/>
    <s v="Aditya Modak, Arun Dravid, Sumitra Bhave, Deepika Bhide Bhagwat, Kiran Yadnyopavit, Abhishek Kale, Neela Khedkar, Makarand Mukund, Kristy Banerjee, Prasad Vanarse"/>
    <n v="10"/>
    <x v="17"/>
    <s v="India"/>
    <n v="1"/>
    <x v="758"/>
    <x v="6"/>
    <x v="5"/>
    <s v="128 min"/>
    <n v="128"/>
    <n v="128"/>
    <n v="808.54936413717792"/>
    <s v=""/>
    <s v="Dramas, Independent Movies, International Movies"/>
    <x v="2"/>
    <s v="Dramas, Independent Movies, International Movies"/>
    <n v="3"/>
  </r>
  <r>
    <n v="1436"/>
    <x v="5318"/>
    <x v="0"/>
    <x v="5316"/>
    <s v="Korn√©l Mundrucz√≥"/>
    <s v="Vanessa Kirby, Shia LaBeouf, Ellen Burstyn, Molly Parker, Sarah Snook, Iliza Shlesinger, Benny Safdie, Jimmie Fails"/>
    <n v="8"/>
    <x v="8"/>
    <s v="Canada, Hungary, United States"/>
    <n v="3"/>
    <x v="899"/>
    <x v="1"/>
    <x v="12"/>
    <s v="128 min"/>
    <n v="128"/>
    <n v="128"/>
    <n v="808.54936413717792"/>
    <s v=""/>
    <s v="Dramas"/>
    <x v="2"/>
    <s v="Dramas"/>
    <n v="1"/>
  </r>
  <r>
    <n v="1681"/>
    <x v="5319"/>
    <x v="0"/>
    <x v="5317"/>
    <s v="Ribhu Dasgupta"/>
    <s v="Amitabh Bachchan, Nawazuddin Siddiqui, Vidya Balan, Mukesh Chhabra, Sabyasachi Chakraborty, Prakash Belawadi, Tota Roy Chowdhury, Padmavati Rao, Suneel Sinha"/>
    <n v="9"/>
    <x v="17"/>
    <s v="India"/>
    <n v="1"/>
    <x v="1181"/>
    <x v="9"/>
    <x v="1"/>
    <s v="128 min"/>
    <n v="128"/>
    <n v="128"/>
    <n v="808.54936413717792"/>
    <s v=""/>
    <s v="Dramas, International Movies, Thrillers"/>
    <x v="2"/>
    <s v="Dramas, International Movies, Thrillers"/>
    <n v="3"/>
  </r>
  <r>
    <n v="2274"/>
    <x v="5320"/>
    <x v="0"/>
    <x v="5318"/>
    <s v="Krish"/>
    <s v="Akshay Kumar, Shruti Haasan, Sunil Grover, Kareena Kapoor, Ishita Vyas, Suman Talwar, Jaideep Ahlawat, Shruti Bapna"/>
    <n v="8"/>
    <x v="17"/>
    <s v="India"/>
    <n v="1"/>
    <x v="794"/>
    <x v="4"/>
    <x v="1"/>
    <s v="128 min"/>
    <n v="128"/>
    <n v="128"/>
    <n v="808.54936413717792"/>
    <s v=""/>
    <s v="Action &amp; Adventure, Dramas, International Movies"/>
    <x v="1"/>
    <s v="Action &amp; Adventure, Dramas, International Movies"/>
    <n v="3"/>
  </r>
  <r>
    <n v="2278"/>
    <x v="5321"/>
    <x v="0"/>
    <x v="5319"/>
    <s v="Shoojit Sircar"/>
    <s v="John Abraham, Nargis Fakhri, Rashi Khanna, Avijit Dutt, Prakash Belawadi, Ajay Ratnam, Siddartha Basu, Agnello Dias, Dibang"/>
    <n v="9"/>
    <x v="17"/>
    <s v="India"/>
    <n v="1"/>
    <x v="794"/>
    <x v="8"/>
    <x v="1"/>
    <s v="128 min"/>
    <n v="128"/>
    <n v="128"/>
    <n v="808.54936413717792"/>
    <s v=""/>
    <s v="Dramas, International Movies, Thrillers"/>
    <x v="2"/>
    <s v="Dramas, International Movies, Thrillers"/>
    <n v="3"/>
  </r>
  <r>
    <n v="2315"/>
    <x v="5322"/>
    <x v="0"/>
    <x v="5320"/>
    <s v="Matthew Vaughn"/>
    <s v="Claire Danes, Michelle Pfeiffer, Robert De Niro, Charlie Cox, Sienna Miller, Ricky Gervais, Jason Flemyng, Rupert Everett, Peter O'Toole, Mark Strong, Kate Magowan, Ian McKellen"/>
    <n v="12"/>
    <x v="6"/>
    <s v="United Kingdom, United States"/>
    <n v="2"/>
    <x v="1035"/>
    <x v="37"/>
    <x v="2"/>
    <s v="128 min"/>
    <n v="128"/>
    <n v="128"/>
    <n v="808.54936413717792"/>
    <s v=""/>
    <s v="Action &amp; Adventure, International Movies, Romantic Movies"/>
    <x v="1"/>
    <s v="Action &amp; Adventure, International Movies, Romantic Movies"/>
    <n v="3"/>
  </r>
  <r>
    <n v="2364"/>
    <x v="5323"/>
    <x v="0"/>
    <x v="5321"/>
    <s v="Olivier Assayas"/>
    <s v="Pen√©lope Cruz, Edgar Ram√≠rez, Wagner Moura, Gael Garc√≠a Bernal, Ana de Armas, Leonardo Sbaraglia"/>
    <n v="6"/>
    <x v="11"/>
    <s v="France, Brazil, Spain, Belgium"/>
    <n v="4"/>
    <x v="934"/>
    <x v="1"/>
    <x v="5"/>
    <s v="128 min"/>
    <n v="128"/>
    <n v="128"/>
    <n v="808.54936413717792"/>
    <s v=""/>
    <s v="Dramas, International Movies, Thrillers"/>
    <x v="2"/>
    <s v="Dramas, International Movies, Thrillers"/>
    <n v="3"/>
  </r>
  <r>
    <n v="2475"/>
    <x v="5324"/>
    <x v="0"/>
    <x v="5322"/>
    <s v="Angga Dwimas Sasongko"/>
    <s v="Rachel Amanda, Rio Dewanto, Shelia Dara, Donny Damara, Susan Bachtiar, Oka Antara, Niken Anjani, Ardhito Pramono"/>
    <n v="8"/>
    <x v="43"/>
    <s v="Indonesia"/>
    <n v="1"/>
    <x v="1051"/>
    <x v="1"/>
    <x v="4"/>
    <s v="128 min"/>
    <n v="128"/>
    <n v="128"/>
    <n v="808.54936413717792"/>
    <s v=""/>
    <s v="Dramas, International Movies"/>
    <x v="2"/>
    <s v="Dramas, International Movies"/>
    <n v="2"/>
  </r>
  <r>
    <n v="3033"/>
    <x v="5325"/>
    <x v="0"/>
    <x v="5323"/>
    <s v="Mikhil Musale"/>
    <s v="Rajkummar Rao, Boman Irani, Mouni Roy, Sumeet Vyas, Paresh Rawal, Gajraj Rao, Manoj Joshi, Sanjay Goradia, Amyra Dastur, Chittaranjan Tripathi, Abhishek Banerjee"/>
    <n v="11"/>
    <x v="17"/>
    <s v="India"/>
    <n v="1"/>
    <x v="246"/>
    <x v="2"/>
    <x v="5"/>
    <s v="128 min"/>
    <n v="128"/>
    <n v="128"/>
    <n v="808.54936413717792"/>
    <s v=""/>
    <s v="Comedies, Dramas, International Movies"/>
    <x v="4"/>
    <s v="Comedies, Dramas, International Movies"/>
    <n v="3"/>
  </r>
  <r>
    <n v="3537"/>
    <x v="5326"/>
    <x v="0"/>
    <x v="5324"/>
    <s v="Farhan Alam"/>
    <s v="Karam Hussain, Arif Bahlim, Najiba Faiz, Saleem Mairaj, Imran Aslam, Daniyal Yousuf, Sohail Malik, Ali Hafiz"/>
    <n v="8"/>
    <x v="7"/>
    <s v="Pakistan"/>
    <n v="1"/>
    <x v="887"/>
    <x v="9"/>
    <x v="1"/>
    <s v="128 min"/>
    <n v="128"/>
    <n v="128"/>
    <n v="808.54936413717792"/>
    <s v=""/>
    <s v="Dramas, Independent Movies, International Movies"/>
    <x v="2"/>
    <s v="Dramas, Independent Movies, International Movies"/>
    <n v="3"/>
  </r>
  <r>
    <n v="3784"/>
    <x v="5327"/>
    <x v="0"/>
    <x v="5325"/>
    <s v="Sanjib Dey"/>
    <s v="Subrat Dutta, Indraneil Sengupta, Mandakini Goswami, Amrita Chattopadhyay, Nalneesh Neel, Niloy Sankar Gupta, Shiny Gogoi, Siddharth Boro"/>
    <n v="8"/>
    <x v="17"/>
    <s v="India"/>
    <n v="1"/>
    <x v="609"/>
    <x v="3"/>
    <x v="5"/>
    <s v="128 min"/>
    <n v="128"/>
    <n v="128"/>
    <n v="808.54936413717792"/>
    <s v=""/>
    <s v="Dramas, Independent Movies, International Movies"/>
    <x v="2"/>
    <s v="Dramas, Independent Movies, International Movies"/>
    <n v="3"/>
  </r>
  <r>
    <n v="3835"/>
    <x v="5328"/>
    <x v="0"/>
    <x v="5326"/>
    <s v="Yee Tung-Shing"/>
    <s v="Tony Leung Chiu Wai, Lau Ching Wan, Zhou Xun, Wu Gang, Ni Yan, Paul Chun, Kenya Sawada, Lam Suet"/>
    <n v="8"/>
    <x v="50"/>
    <s v="Hong Kong, China"/>
    <n v="2"/>
    <x v="1247"/>
    <x v="12"/>
    <x v="1"/>
    <s v="128 min"/>
    <n v="128"/>
    <n v="128"/>
    <n v="808.54936413717792"/>
    <s v=""/>
    <s v="Action &amp; Adventure, Comedies, Dramas"/>
    <x v="1"/>
    <s v="Action &amp; Adventure, Comedies, Dramas"/>
    <n v="3"/>
  </r>
  <r>
    <n v="3866"/>
    <x v="5329"/>
    <x v="0"/>
    <x v="5327"/>
    <s v="Lee Jeong-beom"/>
    <s v="Lee Sun-kyun, Jeon So-nee, Park Hae-joon, Song Young-chang, Park Byung-eun, Lim Hyung-kuk, Kim Min-jae, Kwon Han-sol, Nam Mun-cheol, Lim Cheol-su"/>
    <n v="10"/>
    <x v="28"/>
    <s v="South Korea"/>
    <n v="1"/>
    <x v="136"/>
    <x v="5"/>
    <x v="5"/>
    <s v="128 min"/>
    <n v="128"/>
    <n v="128"/>
    <n v="808.54936413717792"/>
    <s v=""/>
    <s v="Dramas, International Movies, Thrillers"/>
    <x v="2"/>
    <s v="Dramas, International Movies, Thrillers"/>
    <n v="3"/>
  </r>
  <r>
    <n v="4022"/>
    <x v="5330"/>
    <x v="0"/>
    <x v="5328"/>
    <s v="Cathy Garcia-Molina"/>
    <s v="Ronaldo Valdez, Aga Muhlach, Dingdong Dantes, Enrique Gil, Cristine Reyes, Donita Rose, Ketchup Eusebio, Kean Cipriano"/>
    <n v="8"/>
    <x v="48"/>
    <s v="Philippines"/>
    <n v="1"/>
    <x v="950"/>
    <x v="3"/>
    <x v="5"/>
    <s v="128 min"/>
    <n v="128"/>
    <n v="128"/>
    <n v="808.54936413717792"/>
    <s v=""/>
    <s v="Comedies, Dramas, International Movies"/>
    <x v="4"/>
    <s v="Comedies, Dramas, International Movies"/>
    <n v="3"/>
  </r>
  <r>
    <n v="4040"/>
    <x v="5331"/>
    <x v="0"/>
    <x v="5329"/>
    <s v="Olivia M. Lamasan"/>
    <s v="Piolo Pascual, Toni Gonzaga, Iza Calzado"/>
    <n v="3"/>
    <x v="48"/>
    <s v="Philippines"/>
    <n v="1"/>
    <x v="985"/>
    <x v="0"/>
    <x v="1"/>
    <s v="128 min"/>
    <n v="128"/>
    <n v="128"/>
    <n v="808.54936413717792"/>
    <s v=""/>
    <s v="Dramas, International Movies, Romantic Movies"/>
    <x v="2"/>
    <s v="Dramas, International Movies, Romantic Movies"/>
    <n v="3"/>
  </r>
  <r>
    <n v="4398"/>
    <x v="5332"/>
    <x v="0"/>
    <x v="5330"/>
    <s v="Erik Matti"/>
    <s v="Anne Curtis, Brandon Vera, Victor Neri, Arjo Atayde, Levi Ignacio, Alex Calleja, Lao Rodriguez, Joross Gamboa, Ricky Pascua, Nonie Buencamino"/>
    <n v="10"/>
    <x v="48"/>
    <s v="Philippines"/>
    <n v="1"/>
    <x v="1021"/>
    <x v="5"/>
    <x v="5"/>
    <s v="128 min"/>
    <n v="128"/>
    <n v="128"/>
    <n v="808.54936413717792"/>
    <s v=""/>
    <s v="Action &amp; Adventure, International Movies"/>
    <x v="1"/>
    <s v="Action &amp; Adventure, International Movies"/>
    <n v="2"/>
  </r>
  <r>
    <n v="4445"/>
    <x v="5333"/>
    <x v="0"/>
    <x v="5331"/>
    <s v="Ksshitij Chaudhary"/>
    <s v="Arya Babbar, Samiksha Singh, Gurpreet Guggi, Binnu Dhillon, Jaswinder Bhalla, B.N. Sharma, Veena Malik, Sardar Sohi"/>
    <n v="8"/>
    <x v="17"/>
    <s v="India"/>
    <n v="1"/>
    <x v="6"/>
    <x v="8"/>
    <x v="6"/>
    <s v="128 min"/>
    <n v="128"/>
    <n v="128"/>
    <n v="808.54936413717792"/>
    <s v=""/>
    <s v="Comedies, International Movies, Music &amp; Musicals"/>
    <x v="4"/>
    <s v="Comedies, International Movies, Music &amp; Musicals"/>
    <n v="3"/>
  </r>
  <r>
    <n v="4562"/>
    <x v="5334"/>
    <x v="0"/>
    <x v="5332"/>
    <s v="Rakeysh Omprakash Mehra"/>
    <s v="Abhishek Bachchan, Sonam Kapoor, Waheeda Rehman, Om Puri, Prem Chopra, Atul Kulkarni, Pavan Malhotra, Divya Dutta, Deepak Dobriyal, Sheeba Chaddha"/>
    <n v="10"/>
    <x v="17"/>
    <s v="India"/>
    <n v="1"/>
    <x v="155"/>
    <x v="16"/>
    <x v="1"/>
    <s v="128 min"/>
    <n v="128"/>
    <n v="128"/>
    <n v="808.54936413717792"/>
    <s v=""/>
    <s v="Dramas, International Movies"/>
    <x v="2"/>
    <s v="Dramas, International Movies"/>
    <n v="2"/>
  </r>
  <r>
    <n v="4576"/>
    <x v="5335"/>
    <x v="0"/>
    <x v="5333"/>
    <s v="Vishal Bhardwaj"/>
    <s v="Shahid Kapoor, Priyanka Chopra, Deb Mukherjee, Shivkumar Subramaniam, Chandan Roy Sanyal, Hrishikesh Joshi, Amole Gupte, Patricia Bull, Carlos Paca, Eric Santos"/>
    <n v="10"/>
    <x v="17"/>
    <s v="India"/>
    <n v="1"/>
    <x v="155"/>
    <x v="16"/>
    <x v="1"/>
    <s v="128 min"/>
    <n v="128"/>
    <n v="128"/>
    <n v="808.54936413717792"/>
    <s v=""/>
    <s v="Dramas, International Movies, Music &amp; Musicals"/>
    <x v="2"/>
    <s v="Dramas, International Movies, Music &amp; Musicals"/>
    <n v="3"/>
  </r>
  <r>
    <n v="4728"/>
    <x v="5336"/>
    <x v="0"/>
    <x v="5334"/>
    <s v="Punit Malhotra"/>
    <s v="Imran Khan, Sonam Kapoor, Sammir Dattani, Samir Soni, Kavin Dave, Bruna Abdullah"/>
    <n v="6"/>
    <x v="17"/>
    <s v="India"/>
    <n v="1"/>
    <x v="536"/>
    <x v="10"/>
    <x v="1"/>
    <s v="128 min"/>
    <n v="128"/>
    <n v="128"/>
    <n v="808.54936413717792"/>
    <s v=""/>
    <s v="Comedies, International Movies, Music &amp; Musicals"/>
    <x v="4"/>
    <s v="Comedies, International Movies, Music &amp; Musicals"/>
    <n v="3"/>
  </r>
  <r>
    <n v="4801"/>
    <x v="5337"/>
    <x v="0"/>
    <x v="5335"/>
    <s v="Kabir Sadanand"/>
    <s v="Nana Patekar, Dimple Kapadia, Sunil Shetty, Vidya Malvade, Rehan Khan, Anjana Sukhani, Mohnish Bahl, Vrajesh Hirjee"/>
    <n v="8"/>
    <x v="17"/>
    <s v="India"/>
    <n v="1"/>
    <x v="130"/>
    <x v="10"/>
    <x v="1"/>
    <s v="128 min"/>
    <n v="128"/>
    <n v="128"/>
    <n v="808.54936413717792"/>
    <s v=""/>
    <s v="Comedies, Dramas, International Movies"/>
    <x v="4"/>
    <s v="Comedies, Dramas, International Movies"/>
    <n v="3"/>
  </r>
  <r>
    <n v="5123"/>
    <x v="5338"/>
    <x v="0"/>
    <x v="5336"/>
    <s v="Varun Narvekar"/>
    <s v="Mithila Palkar, Amey Wagh, Sachin Khedekar, Chinmayi Sumit"/>
    <n v="4"/>
    <x v="17"/>
    <s v="India"/>
    <n v="1"/>
    <x v="141"/>
    <x v="3"/>
    <x v="5"/>
    <s v="128 min"/>
    <n v="128"/>
    <n v="128"/>
    <n v="808.54936413717792"/>
    <s v=""/>
    <s v="Comedies, Dramas, International Movies"/>
    <x v="4"/>
    <s v="Comedies, Dramas, International Movies"/>
    <n v="3"/>
  </r>
  <r>
    <n v="5152"/>
    <x v="5339"/>
    <x v="0"/>
    <x v="5337"/>
    <s v="Shreyas Talpade"/>
    <s v="Sunny Deol, Bobby Deol, Shreyas Talpade, Sonali Kulkarni, Tripti Dimri, Samiksha Bhatnagar, Lovely Singh, Purnima Varma"/>
    <n v="8"/>
    <x v="17"/>
    <s v="India"/>
    <n v="1"/>
    <x v="1491"/>
    <x v="3"/>
    <x v="2"/>
    <s v="128 min"/>
    <n v="128"/>
    <n v="128"/>
    <n v="808.54936413717792"/>
    <s v=""/>
    <s v="Comedies, International Movies"/>
    <x v="4"/>
    <s v="Comedies, International Movies"/>
    <n v="2"/>
  </r>
  <r>
    <n v="5969"/>
    <x v="5340"/>
    <x v="0"/>
    <x v="5338"/>
    <s v="Vijay Milton"/>
    <s v="Samuthirakani, Bharath Seeni, Vinoth, Esakki Barath, Chemban Vinod Jose, Gautham Menon, Krisha Kurup, Subiksha"/>
    <n v="8"/>
    <x v="17"/>
    <s v="India"/>
    <n v="1"/>
    <x v="220"/>
    <x v="5"/>
    <x v="1"/>
    <s v="128 min"/>
    <n v="128"/>
    <n v="128"/>
    <n v="808.54936413717792"/>
    <s v=""/>
    <s v="Action &amp; Adventure, Dramas, International Movies"/>
    <x v="1"/>
    <s v="Action &amp; Adventure, Dramas, International Movies"/>
    <n v="3"/>
  </r>
  <r>
    <n v="6150"/>
    <x v="5341"/>
    <x v="0"/>
    <x v="5339"/>
    <s v="Asif Kapadia"/>
    <s v="Amy Winehouse, Lauren Gilbert"/>
    <n v="2"/>
    <x v="6"/>
    <s v="United Kingdom"/>
    <n v="1"/>
    <x v="696"/>
    <x v="4"/>
    <x v="12"/>
    <s v="128 min"/>
    <n v="128"/>
    <n v="128"/>
    <n v="808.54936413717792"/>
    <s v=""/>
    <s v="Documentaries, International Movies, Music &amp; Musicals"/>
    <x v="3"/>
    <s v="Documentaries, International Movies, Music &amp; Musicals"/>
    <n v="3"/>
  </r>
  <r>
    <n v="6249"/>
    <x v="5342"/>
    <x v="0"/>
    <x v="5340"/>
    <s v="Paul Verhoeven"/>
    <s v="Michael Douglas, Sharon Stone, George Dzundza, Jeanne Tripplehorn, Denis Arndt, Leilani Sarelle, Bruce A. Young, Chelcie Ross, Dorothy Malone, Wayne Knight, Daniel von Bargen, Stephen Tobolowsky"/>
    <n v="12"/>
    <x v="0"/>
    <s v="United States, France"/>
    <n v="2"/>
    <x v="508"/>
    <x v="34"/>
    <x v="12"/>
    <s v="128 min"/>
    <n v="128"/>
    <n v="128"/>
    <n v="808.54936413717792"/>
    <s v=""/>
    <s v="Classic Movies, Thrillers"/>
    <x v="5"/>
    <s v="Classic Movies, Thrillers"/>
    <n v="2"/>
  </r>
  <r>
    <n v="6605"/>
    <x v="5343"/>
    <x v="0"/>
    <x v="5341"/>
    <s v="Indra Kumar"/>
    <s v="Sanjay Dutt, Riteish Deshmukh, Arshad Warsi, Aashish Chaudhary, Javed Jaffrey, Prem Chopra, Asrani, Tiku Talsania"/>
    <n v="8"/>
    <x v="17"/>
    <s v="India"/>
    <n v="1"/>
    <x v="767"/>
    <x v="37"/>
    <x v="1"/>
    <s v="128 min"/>
    <n v="128"/>
    <n v="128"/>
    <n v="808.54936413717792"/>
    <s v=""/>
    <s v="Action &amp; Adventure, Comedies, International Movies"/>
    <x v="1"/>
    <s v="Action &amp; Adventure, Comedies, International Movies"/>
    <n v="3"/>
  </r>
  <r>
    <n v="6984"/>
    <x v="5344"/>
    <x v="0"/>
    <x v="5342"/>
    <s v="Neil Armfield"/>
    <s v="Ryan Corr, Craig Stott, Kerry Fox, Camilla Ah Kin, Sarah Snook, Guy Pearce, Anthony LaPaglia, Geoffrey Rush"/>
    <n v="8"/>
    <x v="12"/>
    <s v="Australia"/>
    <n v="1"/>
    <x v="160"/>
    <x v="4"/>
    <x v="5"/>
    <s v="128 min"/>
    <n v="128"/>
    <n v="128"/>
    <n v="808.54936413717792"/>
    <s v=""/>
    <s v="Dramas, International Movies, LGBTQ Movies"/>
    <x v="2"/>
    <s v="Dramas, International Movies, LGBTQ Movies"/>
    <n v="3"/>
  </r>
  <r>
    <n v="7152"/>
    <x v="5345"/>
    <x v="0"/>
    <x v="5343"/>
    <s v="Lana Wachowski, Lilly Wachowski"/>
    <s v="Mila Kunis, Channing Tatum, Sean Bean, Eddie Redmayne, Douglas Booth, Tuppence Middleton, Nikki Amuka-Bird, Christina Cole, James D'Arcy, Gugu Mbatha-Raw"/>
    <n v="10"/>
    <x v="0"/>
    <s v="United States, Australia"/>
    <n v="2"/>
    <x v="844"/>
    <x v="4"/>
    <x v="2"/>
    <s v="128 min"/>
    <n v="128"/>
    <n v="128"/>
    <n v="808.54936413717792"/>
    <s v=""/>
    <s v="Action &amp; Adventure, Sci-Fi &amp; Fantasy"/>
    <x v="1"/>
    <s v="Action &amp; Adventure, Sci-Fi &amp; Fantasy"/>
    <n v="2"/>
  </r>
  <r>
    <n v="7457"/>
    <x v="5346"/>
    <x v="0"/>
    <x v="5344"/>
    <s v="Gus Van Sant"/>
    <s v="Sean Penn, Emile Hirsch, Josh Brolin, Diego Luna, James Franco, Alison Pill, Victor Garber, Denis O'Hare, Joseph Cross, Stephen Spinella, Lucas Grabeel, Brandon Boyce"/>
    <n v="12"/>
    <x v="0"/>
    <s v="United States"/>
    <n v="1"/>
    <x v="1004"/>
    <x v="13"/>
    <x v="12"/>
    <s v="128 min"/>
    <n v="128"/>
    <n v="128"/>
    <n v="808.54936413717792"/>
    <s v=""/>
    <s v="Dramas, Independent Movies, LGBTQ Movies"/>
    <x v="2"/>
    <s v="Dramas, Independent Movies, LGBTQ Movies"/>
    <n v="3"/>
  </r>
  <r>
    <n v="7459"/>
    <x v="5347"/>
    <x v="0"/>
    <x v="5345"/>
    <s v="Anil Thomas"/>
    <s v="Surabhi Lakshmi, Krishnan Balakrishnan, Rebecca Santhosh, Prem Prakash, Archana Padmini"/>
    <n v="5"/>
    <x v="17"/>
    <s v="India"/>
    <n v="1"/>
    <x v="410"/>
    <x v="3"/>
    <x v="1"/>
    <s v="128 min"/>
    <n v="128"/>
    <n v="128"/>
    <n v="808.54936413717792"/>
    <s v=""/>
    <s v="Dramas, International Movies"/>
    <x v="2"/>
    <s v="Dramas, International Movies"/>
    <n v="2"/>
  </r>
  <r>
    <n v="7812"/>
    <x v="5348"/>
    <x v="0"/>
    <x v="5346"/>
    <s v="Werner Herzog"/>
    <s v="Nicole Kidman, James Franco, Damian Lewis, Jay Abdo, Robert Pattinson, Jenny Agutter, David Calder, Christopher Fulford, Nick Waring, Holly Earl, Sophie Linfield"/>
    <n v="11"/>
    <x v="0"/>
    <s v="United States, Morocco"/>
    <n v="2"/>
    <x v="1492"/>
    <x v="4"/>
    <x v="2"/>
    <s v="128 min"/>
    <n v="128"/>
    <n v="128"/>
    <n v="808.54936413717792"/>
    <s v=""/>
    <s v="Dramas"/>
    <x v="2"/>
    <s v="Dramas"/>
    <n v="1"/>
  </r>
  <r>
    <n v="8004"/>
    <x v="5349"/>
    <x v="0"/>
    <x v="5347"/>
    <s v="Guy Ritchie"/>
    <s v="Robert Downey Jr., Jude Law, Rachel McAdams, Mark Strong, Eddie Marsan, Robert Maillet, Geraldine James, Kelly Reilly, William Houston, James Fox, Hans Matheson"/>
    <n v="11"/>
    <x v="0"/>
    <s v="United States, Germany, United Kingdom, Australia"/>
    <n v="4"/>
    <x v="225"/>
    <x v="16"/>
    <x v="2"/>
    <s v="128 min"/>
    <n v="128"/>
    <n v="128"/>
    <n v="808.54936413717792"/>
    <s v=""/>
    <s v="Action &amp; Adventure, Comedies"/>
    <x v="1"/>
    <s v="Action &amp; Adventure, Comedies"/>
    <n v="2"/>
  </r>
  <r>
    <n v="8056"/>
    <x v="5350"/>
    <x v="0"/>
    <x v="5348"/>
    <s v="Nancy Meyers"/>
    <s v="Jack Nicholson, Diane Keaton, Keanu Reeves, Frances McDormand, Amanda Peet, Jon Favreau, Paul Michael Glaser, Rachel Ticotin"/>
    <n v="8"/>
    <x v="0"/>
    <s v="United States"/>
    <n v="1"/>
    <x v="844"/>
    <x v="20"/>
    <x v="2"/>
    <s v="128 min"/>
    <n v="128"/>
    <n v="128"/>
    <n v="808.54936413717792"/>
    <s v=""/>
    <s v="Comedies, Romantic Movies"/>
    <x v="4"/>
    <s v="Comedies, Romantic Movies"/>
    <n v="2"/>
  </r>
  <r>
    <n v="8565"/>
    <x v="5351"/>
    <x v="0"/>
    <x v="5349"/>
    <s v="Michael Apted"/>
    <s v="Pierce Brosnan, Sophie Marceau, Robert Carlyle, Denise Richards, Robbie Coltrane, Judi Dench, Desmond Llewelyn, John Cleese, Maria Grazia Cucinotta"/>
    <n v="9"/>
    <x v="6"/>
    <s v="United Kingdom, United States"/>
    <n v="2"/>
    <x v="767"/>
    <x v="41"/>
    <x v="2"/>
    <s v="128 min"/>
    <n v="128"/>
    <n v="128"/>
    <n v="808.54936413717792"/>
    <s v=""/>
    <s v="Action &amp; Adventure"/>
    <x v="1"/>
    <s v="Action &amp; Adventure"/>
    <n v="1"/>
  </r>
  <r>
    <n v="8636"/>
    <x v="5352"/>
    <x v="0"/>
    <x v="5350"/>
    <s v="Henry Hathaway"/>
    <s v="John Wayne, Glen Campbell, Kim Darby, Jeremy Slate, Robert Duvall, Dennis Hopper, Alfred Ryder, Strother Martin, Jeff Corey"/>
    <n v="9"/>
    <x v="0"/>
    <s v="United States"/>
    <n v="1"/>
    <x v="165"/>
    <x v="66"/>
    <x v="3"/>
    <s v="128 min"/>
    <n v="128"/>
    <n v="128"/>
    <n v="808.54936413717792"/>
    <s v=""/>
    <s v="Classic Movies, Dramas"/>
    <x v="5"/>
    <s v="Classic Movies, Dramas"/>
    <n v="2"/>
  </r>
  <r>
    <n v="184"/>
    <x v="5353"/>
    <x v="0"/>
    <x v="5351"/>
    <s v="Wolfgang Petersen"/>
    <s v="Clint Eastwood, John Malkovich, Rene Russo, Dylan McDermott, Gary Cole, Fred Thompson, John Mahoney, Gregory Alan Williams, Jim Curley, Sally Hughes"/>
    <n v="10"/>
    <x v="0"/>
    <s v="United States"/>
    <n v="1"/>
    <x v="780"/>
    <x v="31"/>
    <x v="12"/>
    <s v="129 min"/>
    <n v="129"/>
    <n v="129"/>
    <n v="866.41936903034377"/>
    <s v=""/>
    <s v="Action &amp; Adventure, Classic Movies"/>
    <x v="1"/>
    <s v="Action &amp; Adventure, Classic Movies"/>
    <n v="2"/>
  </r>
  <r>
    <n v="601"/>
    <x v="5354"/>
    <x v="0"/>
    <x v="5352"/>
    <s v="David Fincher"/>
    <s v="Michael Douglas, Sean Penn, Deborah Kara Unger, James Rebhorn, Peter Donat, Carroll Baker, Anna Katarina, Armin Mueller-Stahl"/>
    <n v="8"/>
    <x v="0"/>
    <s v="United States"/>
    <n v="1"/>
    <x v="132"/>
    <x v="53"/>
    <x v="12"/>
    <s v="129 min"/>
    <n v="129"/>
    <n v="129"/>
    <n v="866.41936903034377"/>
    <s v=""/>
    <s v="Thrillers"/>
    <x v="12"/>
    <s v="Thrillers"/>
    <n v="1"/>
  </r>
  <r>
    <n v="1424"/>
    <x v="5355"/>
    <x v="0"/>
    <x v="5353"/>
    <s v="Rohan Sippy"/>
    <s v="Abhishek Bachchan, Priyanka Chopra, Riteish Deshmukh, Boman Irani, Nana Patekar, Sanjay Mishra, Tinnu Anand, Hussain Shaikh"/>
    <n v="8"/>
    <x v="17"/>
    <s v="India"/>
    <n v="1"/>
    <x v="11"/>
    <x v="30"/>
    <x v="1"/>
    <s v="129 min"/>
    <n v="129"/>
    <n v="129"/>
    <n v="866.41936903034377"/>
    <s v=""/>
    <s v="Comedies, International Movies, Romantic Movies"/>
    <x v="4"/>
    <s v="Comedies, International Movies, Romantic Movies"/>
    <n v="3"/>
  </r>
  <r>
    <n v="1677"/>
    <x v="5356"/>
    <x v="0"/>
    <x v="5354"/>
    <s v="Vibhu Virender Puri"/>
    <s v="Ayushmann Khurrana, Mithun Chakraborty, Pallavi Sharda, Naman Jain, Jameel Khan"/>
    <n v="5"/>
    <x v="17"/>
    <s v="India"/>
    <n v="1"/>
    <x v="1181"/>
    <x v="4"/>
    <x v="1"/>
    <s v="129 min"/>
    <n v="129"/>
    <n v="129"/>
    <n v="866.41936903034377"/>
    <s v=""/>
    <s v="Dramas, International Movies, Romantic Movies"/>
    <x v="2"/>
    <s v="Dramas, International Movies, Romantic Movies"/>
    <n v="3"/>
  </r>
  <r>
    <n v="1942"/>
    <x v="5357"/>
    <x v="0"/>
    <x v="5355"/>
    <s v="Ken Ghosh"/>
    <s v="Shahid Kapoor, Amrita Rao, Shenaz Treasury, Vishal Malhotra, Kapil Jhaveri, Shabhir, Deepti Gujral, Yash Tonk, Satish Shah, Neelima Azim"/>
    <n v="10"/>
    <x v="17"/>
    <s v="India"/>
    <n v="1"/>
    <x v="1304"/>
    <x v="20"/>
    <x v="6"/>
    <s v="129 min"/>
    <n v="129"/>
    <n v="129"/>
    <n v="866.41936903034377"/>
    <s v=""/>
    <s v="Comedies, International Movies, Music &amp; Musicals"/>
    <x v="4"/>
    <s v="Comedies, International Movies, Music &amp; Musicals"/>
    <n v="3"/>
  </r>
  <r>
    <n v="1946"/>
    <x v="5358"/>
    <x v="0"/>
    <x v="5356"/>
    <s v="Navdeep Singh"/>
    <s v="Abhay Deol, Gul Panag, Raima Sen, Sarika, Kulbhushan Kharbanda, Vinay Pathak, Yana Gupta, Jogi, Brijendra Kala, Nawazuddin Siddiqui"/>
    <n v="10"/>
    <x v="17"/>
    <s v="India"/>
    <n v="1"/>
    <x v="1304"/>
    <x v="37"/>
    <x v="1"/>
    <s v="129 min"/>
    <n v="129"/>
    <n v="129"/>
    <n v="866.41936903034377"/>
    <s v=""/>
    <s v="Dramas, International Movies, Thrillers"/>
    <x v="2"/>
    <s v="Dramas, International Movies, Thrillers"/>
    <n v="3"/>
  </r>
  <r>
    <n v="1965"/>
    <x v="5359"/>
    <x v="0"/>
    <x v="5357"/>
    <s v="Shigeaki Kubo"/>
    <s v="Takanori Iwata, Akira, Sho Aoyagi, Hiroomi Tosaka, Takahiro, Yuki Yamada, Masataka Kubota, Kento Hayashi, Keiji Kuroki, Goki Maeda, Elly, Kenchi Tachibana, Tatsuya Nakamura, Kosuke Toyohara, Arata Iura, Kyoko Koizumi"/>
    <n v="16"/>
    <x v="1"/>
    <s v="Japan"/>
    <n v="1"/>
    <x v="1093"/>
    <x v="9"/>
    <x v="5"/>
    <s v="129 min"/>
    <n v="129"/>
    <n v="129"/>
    <n v="866.41936903034377"/>
    <s v=""/>
    <s v="Action &amp; Adventure, International Movies"/>
    <x v="1"/>
    <s v="Action &amp; Adventure, International Movies"/>
    <n v="2"/>
  </r>
  <r>
    <n v="2282"/>
    <x v="5360"/>
    <x v="0"/>
    <x v="5358"/>
    <s v="Umesh Shukla"/>
    <s v="Akshay Kumar, Paresh Rawal, Mithun Chakraborty, Om Puri, Apoorva Arora, Arun Bali, Honey Chaaya, Poonam Jhawer, Mahesh Manjrekar, Govind Namdeo"/>
    <n v="10"/>
    <x v="17"/>
    <s v="India"/>
    <n v="1"/>
    <x v="794"/>
    <x v="11"/>
    <x v="6"/>
    <s v="129 min"/>
    <n v="129"/>
    <n v="129"/>
    <n v="866.41936903034377"/>
    <s v=""/>
    <s v="Comedies, Dramas, International Movies"/>
    <x v="4"/>
    <s v="Comedies, Dramas, International Movies"/>
    <n v="3"/>
  </r>
  <r>
    <n v="2368"/>
    <x v="5361"/>
    <x v="0"/>
    <x v="5359"/>
    <s v="Youssef Chahine"/>
    <s v="Nour El-Sherif, Magda El-Khatib, Yousra, Mohsen Mohiedine, Oussama Nadir, Layla Hamadah, Mohamed Mounir, Ragaa Hussein"/>
    <n v="8"/>
    <x v="5"/>
    <s v="Egypt"/>
    <n v="1"/>
    <x v="190"/>
    <x v="44"/>
    <x v="5"/>
    <s v="129 min"/>
    <n v="129"/>
    <n v="129"/>
    <n v="866.41936903034377"/>
    <s v=""/>
    <s v="Classic Movies, Dramas, Independent Movies"/>
    <x v="5"/>
    <s v="Classic Movies, Dramas, Independent Movies"/>
    <n v="3"/>
  </r>
  <r>
    <n v="2545"/>
    <x v="5362"/>
    <x v="0"/>
    <x v="5360"/>
    <s v="Vipul Amrutlal Shah"/>
    <s v="Akshay Kumar, Aishwarya Rai Bachchan, Om Puri, Kiron Kher, Neha Dhupia, Rannvijay Singh, Aditya Roy Kapur, Sudeepa Singh, Randhir Kapoor, Rajpal Yadav"/>
    <n v="10"/>
    <x v="17"/>
    <s v="India"/>
    <n v="1"/>
    <x v="796"/>
    <x v="10"/>
    <x v="6"/>
    <s v="129 min"/>
    <n v="129"/>
    <n v="129"/>
    <n v="866.41936903034377"/>
    <s v=""/>
    <s v="Children &amp; Family Movies, Comedies, International Movies"/>
    <x v="0"/>
    <s v="Children &amp; Family Movies, Comedies, International Movies"/>
    <n v="3"/>
  </r>
  <r>
    <n v="3049"/>
    <x v="5363"/>
    <x v="0"/>
    <x v="5361"/>
    <s v="Mohit Suri"/>
    <s v="Arjun Kapoor, Shraddha Kapoor, Vikrant Massey, Seema Biswas, Rhea Chakraborty, Sujata Sehgal, Anisa Butt"/>
    <n v="7"/>
    <x v="17"/>
    <s v="India"/>
    <n v="1"/>
    <x v="1493"/>
    <x v="3"/>
    <x v="1"/>
    <s v="129 min"/>
    <n v="129"/>
    <n v="129"/>
    <n v="866.41936903034377"/>
    <s v=""/>
    <s v="Dramas, International Movies, Romantic Movies"/>
    <x v="2"/>
    <s v="Dramas, International Movies, Romantic Movies"/>
    <n v="3"/>
  </r>
  <r>
    <n v="3151"/>
    <x v="5364"/>
    <x v="0"/>
    <x v="5362"/>
    <s v="Michael Bay"/>
    <s v="Ryan Reynolds, M√©lanie Laurent, Corey Hawkins, Dave Franco, Adria Arjona, Manuel Garcia-Rulfo, Ben Hardy, Lior Raz, Payman Maadi, Yuri Kolokolnikov, Kim Kold"/>
    <n v="11"/>
    <x v="0"/>
    <s v="United States"/>
    <n v="1"/>
    <x v="903"/>
    <x v="2"/>
    <x v="12"/>
    <s v="129 min"/>
    <n v="129"/>
    <n v="129"/>
    <n v="866.41936903034377"/>
    <s v=""/>
    <s v="Action &amp; Adventure, Dramas"/>
    <x v="1"/>
    <s v="Action &amp; Adventure, Dramas"/>
    <n v="2"/>
  </r>
  <r>
    <n v="3983"/>
    <x v="5365"/>
    <x v="0"/>
    <x v="5363"/>
    <s v="Oriol Paulo"/>
    <s v="Adriana Ugarte, Chino Dar√≠n, Javier Guti√©rrez, √Ålvaro Morte, Nora Navas, Miquel Fern√°ndez, Clara Segura, Mima Riera, Aina Clotet, Albert P√©rez, Julio Bohigas-Couto, Bel√©n Rueda"/>
    <n v="12"/>
    <x v="14"/>
    <s v="Spain"/>
    <n v="1"/>
    <x v="481"/>
    <x v="5"/>
    <x v="5"/>
    <s v="129 min"/>
    <n v="129"/>
    <n v="129"/>
    <n v="866.41936903034377"/>
    <s v=""/>
    <s v="Dramas, International Movies, Sci-Fi &amp; Fantasy"/>
    <x v="2"/>
    <s v="Dramas, International Movies, Sci-Fi &amp; Fantasy"/>
    <n v="3"/>
  </r>
  <r>
    <n v="4412"/>
    <x v="5366"/>
    <x v="0"/>
    <x v="5364"/>
    <s v="Tejas Prabha Vijay Deoskar"/>
    <s v="Madhuri Dixit, Sumeet Raghvan, Renuka Shahane, Milind Pathak, Vandana Gupte, Pradeep Velankar, Shubha Khote, Resham Tipnis"/>
    <n v="8"/>
    <x v="17"/>
    <s v="India"/>
    <n v="1"/>
    <x v="943"/>
    <x v="5"/>
    <x v="1"/>
    <s v="129 min"/>
    <n v="129"/>
    <n v="129"/>
    <n v="866.41936903034377"/>
    <s v=""/>
    <s v="Dramas, International Movies"/>
    <x v="2"/>
    <s v="Dramas, International Movies"/>
    <n v="2"/>
  </r>
  <r>
    <n v="4439"/>
    <x v="5367"/>
    <x v="0"/>
    <x v="5365"/>
    <s v="Raj Kumar Gupta"/>
    <s v="Emraan Hashmi, Vidya Balan, Rajesh Sharma, Namit Das, Parvin Dabas"/>
    <n v="5"/>
    <x v="17"/>
    <s v="India"/>
    <n v="1"/>
    <x v="6"/>
    <x v="8"/>
    <x v="5"/>
    <s v="129 min"/>
    <n v="129"/>
    <n v="129"/>
    <n v="866.41936903034377"/>
    <s v=""/>
    <s v="Comedies, International Movies, Thrillers"/>
    <x v="4"/>
    <s v="Comedies, International Movies, Thrillers"/>
    <n v="3"/>
  </r>
  <r>
    <n v="4456"/>
    <x v="5368"/>
    <x v="0"/>
    <x v="5366"/>
    <s v="Tigmanshu Dhulia"/>
    <s v="Irrfan Khan, Mahie Gill, Rajendra Gupta, Brijendra Kala, Jahangir Khan, Vipin Sharma, Zakir Hussain"/>
    <n v="7"/>
    <x v="17"/>
    <s v="India"/>
    <n v="1"/>
    <x v="6"/>
    <x v="10"/>
    <x v="1"/>
    <s v="129 min"/>
    <n v="129"/>
    <n v="129"/>
    <n v="866.41936903034377"/>
    <s v=""/>
    <s v="Action &amp; Adventure, Dramas, International Movies"/>
    <x v="1"/>
    <s v="Action &amp; Adventure, Dramas, International Movies"/>
    <n v="3"/>
  </r>
  <r>
    <n v="4569"/>
    <x v="5369"/>
    <x v="0"/>
    <x v="5367"/>
    <s v="Amarpreet G S Chabbra"/>
    <s v="Amrinder Gill, Harish Verma, Sumeet Sandhu, Gurpreet Guggi, B.N. Sharma, Praneet Bhatt, Kuldeep Sharma"/>
    <n v="7"/>
    <x v="17"/>
    <s v="India"/>
    <n v="1"/>
    <x v="155"/>
    <x v="0"/>
    <x v="1"/>
    <s v="129 min"/>
    <n v="129"/>
    <n v="129"/>
    <n v="866.41936903034377"/>
    <s v=""/>
    <s v="Comedies, International Movies, Music &amp; Musicals"/>
    <x v="4"/>
    <s v="Comedies, International Movies, Music &amp; Musicals"/>
    <n v="3"/>
  </r>
  <r>
    <n v="4583"/>
    <x v="5370"/>
    <x v="0"/>
    <x v="5368"/>
    <s v="Sameer Sharma"/>
    <s v="Kunal Kapoor, Huma Qureshi, Rajesh Sharma, Vipin Sharma, Dolly Ahluwalia, Vinod Nagpal, Rahul Bagga, Rajendra Sethi, Munish Makhija, Herry Tangri"/>
    <n v="10"/>
    <x v="17"/>
    <s v="India"/>
    <n v="1"/>
    <x v="155"/>
    <x v="11"/>
    <x v="1"/>
    <s v="129 min"/>
    <n v="129"/>
    <n v="129"/>
    <n v="866.41936903034377"/>
    <s v=""/>
    <s v="Comedies, International Movies, Romantic Movies"/>
    <x v="4"/>
    <s v="Comedies, International Movies, Romantic Movies"/>
    <n v="3"/>
  </r>
  <r>
    <n v="4584"/>
    <x v="5371"/>
    <x v="0"/>
    <x v="5369"/>
    <s v="Chandan Arora"/>
    <s v="Rajpal Yadav, Rituparna Sengupta, Kay Kay Menon, Varun Bandola, Vinod Nagpal, Naseeruddin Shah"/>
    <n v="6"/>
    <x v="17"/>
    <s v="India"/>
    <n v="1"/>
    <x v="155"/>
    <x v="30"/>
    <x v="6"/>
    <s v="129 min"/>
    <n v="129"/>
    <n v="129"/>
    <n v="866.41936903034377"/>
    <s v=""/>
    <s v="Comedies, Dramas, International Movies"/>
    <x v="4"/>
    <s v="Comedies, Dramas, International Movies"/>
    <n v="3"/>
  </r>
  <r>
    <n v="4598"/>
    <x v="5372"/>
    <x v="0"/>
    <x v="5370"/>
    <s v="Kabir Khan"/>
    <s v="Saif Ali Khan, Katrina Kaif, Sabyasachi Chakraborty, Mohammed Zeeshan Ayyub, Sohaila Kapoor, Denzil Smith"/>
    <n v="6"/>
    <x v="17"/>
    <s v="India"/>
    <n v="1"/>
    <x v="155"/>
    <x v="4"/>
    <x v="1"/>
    <s v="129 min"/>
    <n v="129"/>
    <n v="129"/>
    <n v="866.41936903034377"/>
    <s v=""/>
    <s v="Action &amp; Adventure, International Movies"/>
    <x v="1"/>
    <s v="Action &amp; Adventure, International Movies"/>
    <n v="2"/>
  </r>
  <r>
    <n v="4983"/>
    <x v="5373"/>
    <x v="0"/>
    <x v="5371"/>
    <s v="Sunao Katabuchi"/>
    <s v="Non, Yoshimasa Hosoya, Natsuki Inaba, Minori Omi, Daisuke Ono, Megumi Han, Nanase Iwai, Shigeru Ushiyama, Mayumi Shintani"/>
    <n v="9"/>
    <x v="1"/>
    <s v="Japan"/>
    <n v="1"/>
    <x v="45"/>
    <x v="9"/>
    <x v="2"/>
    <s v="129 min"/>
    <n v="129"/>
    <n v="129"/>
    <n v="866.41936903034377"/>
    <s v=""/>
    <s v="Anime Features, Children &amp; Family Movies, International Movies"/>
    <x v="10"/>
    <s v="Anime Features, Children &amp; Family Movies, International Movies"/>
    <n v="3"/>
  </r>
  <r>
    <n v="5347"/>
    <x v="5374"/>
    <x v="0"/>
    <x v="5372"/>
    <s v="Fernando Gonz√°lez Molina"/>
    <s v="Marta Etura, Elvira M√≠nguez, Francesc Orella, Itziar Aizpuru, Nene, Miquel Fern√°ndez, Pedro Casablanc, Colin McFarlane, Benn Northover"/>
    <n v="9"/>
    <x v="14"/>
    <s v="Spain, Germany"/>
    <n v="2"/>
    <x v="1494"/>
    <x v="3"/>
    <x v="5"/>
    <s v="129 min"/>
    <n v="129"/>
    <n v="129"/>
    <n v="866.41936903034377"/>
    <s v=""/>
    <s v="International Movies, Thrillers"/>
    <x v="7"/>
    <s v="International Movies, Thrillers"/>
    <n v="2"/>
  </r>
  <r>
    <n v="6203"/>
    <x v="5375"/>
    <x v="0"/>
    <x v="5373"/>
    <s v="Anthony D'Souza"/>
    <s v="Emraan Hashmi, Prachi Desai, Nargis Fakhri, Lara Dutta, Kunaal Roy Kapur, Gautam Gulati, Anikie Maguire, Kulbhushan Kharbanda, Rajesh Sharma, Shernaz Patel, Veerendra Saxena"/>
    <n v="11"/>
    <x v="17"/>
    <s v="India"/>
    <n v="1"/>
    <x v="318"/>
    <x v="9"/>
    <x v="1"/>
    <s v="129 min"/>
    <n v="129"/>
    <n v="129"/>
    <n v="866.41936903034377"/>
    <s v=""/>
    <s v="Dramas, International Movies, Sports Movies"/>
    <x v="2"/>
    <s v="Dramas, International Movies, Sports Movies"/>
    <n v="3"/>
  </r>
  <r>
    <n v="6332"/>
    <x v="5376"/>
    <x v="0"/>
    <x v="5374"/>
    <s v="Ethan Hawke"/>
    <s v="Benjamin Dickey, Alia Shawkat, Josh Hamilton, Charlie Sexton, Sam Rockwell, Wyatt Russell, Steve Zahn, Kris Kristofferson, Richard Linklater, David Kallaway, Ritchie Montgomery"/>
    <n v="11"/>
    <x v="0"/>
    <s v="United States"/>
    <n v="1"/>
    <x v="1167"/>
    <x v="5"/>
    <x v="12"/>
    <s v="129 min"/>
    <n v="129"/>
    <n v="129"/>
    <n v="866.41936903034377"/>
    <s v=""/>
    <s v="Dramas, Independent Movies, Music &amp; Musicals"/>
    <x v="2"/>
    <s v="Dramas, Independent Movies, Music &amp; Musicals"/>
    <n v="3"/>
  </r>
  <r>
    <n v="6440"/>
    <x v="5377"/>
    <x v="0"/>
    <x v="5375"/>
    <s v="Aatmaram Dharne"/>
    <s v="Nagesh Bhonsle"/>
    <n v="1"/>
    <x v="17"/>
    <s v="India"/>
    <n v="1"/>
    <x v="45"/>
    <x v="10"/>
    <x v="1"/>
    <s v="129 min"/>
    <n v="129"/>
    <n v="129"/>
    <n v="866.41936903034377"/>
    <s v=""/>
    <s v="Comedies, Dramas, International Movies"/>
    <x v="4"/>
    <s v="Comedies, Dramas, International Movies"/>
    <n v="3"/>
  </r>
  <r>
    <n v="6453"/>
    <x v="5378"/>
    <x v="0"/>
    <x v="5376"/>
    <s v="Wong Jing, Jason Kwan"/>
    <s v="Donnie Yen, Andy Lau, Philip Keung, Kent Cheng, Wilfred Lau, Ken Tong, Yu Kang"/>
    <n v="7"/>
    <x v="50"/>
    <s v="Hong Kong, China"/>
    <n v="2"/>
    <x v="944"/>
    <x v="3"/>
    <x v="5"/>
    <s v="129 min"/>
    <n v="129"/>
    <n v="129"/>
    <n v="866.41936903034377"/>
    <s v=""/>
    <s v="Action &amp; Adventure, Dramas, International Movies"/>
    <x v="1"/>
    <s v="Action &amp; Adventure, Dramas, International Movies"/>
    <n v="3"/>
  </r>
  <r>
    <n v="6861"/>
    <x v="5379"/>
    <x v="0"/>
    <x v="5377"/>
    <s v="Gordon Chan"/>
    <s v="Vincent Zhao, Sammo Kam-Bo Hung, Regina Wan, Yasuaki Kurata, Keisuke Koide, Timmy Hung, Michael Tong"/>
    <n v="7"/>
    <x v="42"/>
    <s v="China, Hong Kong"/>
    <n v="2"/>
    <x v="1495"/>
    <x v="3"/>
    <x v="11"/>
    <s v="129 min"/>
    <n v="129"/>
    <n v="129"/>
    <n v="866.41936903034377"/>
    <s v=""/>
    <s v="Action &amp; Adventure, International Movies"/>
    <x v="1"/>
    <s v="Action &amp; Adventure, International Movies"/>
    <n v="2"/>
  </r>
  <r>
    <n v="7463"/>
    <x v="5380"/>
    <x v="0"/>
    <x v="5378"/>
    <s v="Rakeysh Omprakash Mehra"/>
    <s v="Harshvardhan Kapoor, Saiyami Kher, Anuj Choudhry, Art Malik, Om Puri, K.K. Raina, Anjali Patil"/>
    <n v="7"/>
    <x v="17"/>
    <s v="India"/>
    <n v="1"/>
    <x v="1496"/>
    <x v="9"/>
    <x v="5"/>
    <s v="129 min"/>
    <n v="129"/>
    <n v="129"/>
    <n v="866.41936903034377"/>
    <s v=""/>
    <s v="Dramas, International Movies, Music &amp; Musicals"/>
    <x v="2"/>
    <s v="Dramas, International Movies, Music &amp; Musicals"/>
    <n v="3"/>
  </r>
  <r>
    <n v="7821"/>
    <x v="5381"/>
    <x v="0"/>
    <x v="5379"/>
    <s v="Martin Scorsese"/>
    <s v="Robert De Niro, Cathy Moriarty, Joe Pesci, Frank Vincent, Nicholas Colasanto, Theresa Saldana, Mario Gallo, Frank Adonis, Joseph Bono"/>
    <n v="9"/>
    <x v="0"/>
    <s v="United States"/>
    <n v="1"/>
    <x v="164"/>
    <x v="57"/>
    <x v="12"/>
    <s v="129 min"/>
    <n v="129"/>
    <n v="129"/>
    <n v="866.41936903034377"/>
    <s v=""/>
    <s v="Classic Movies, Dramas, Sports Movies"/>
    <x v="5"/>
    <s v="Classic Movies, Dramas, Sports Movies"/>
    <n v="3"/>
  </r>
  <r>
    <n v="8072"/>
    <x v="5382"/>
    <x v="0"/>
    <x v="5380"/>
    <s v="Tom McCarthy"/>
    <s v="Mark Ruffalo, Michael Keaton, Rachel McAdams, Liev Schreiber, John Slattery, Brian d'Arcy James, Stanley Tucci, Billy Crudup, Paul Guilfoyle, Jamey Sheridan"/>
    <n v="10"/>
    <x v="0"/>
    <s v="United States"/>
    <n v="1"/>
    <x v="412"/>
    <x v="4"/>
    <x v="12"/>
    <s v="129 min"/>
    <n v="129"/>
    <n v="129"/>
    <n v="866.41936903034377"/>
    <s v=""/>
    <s v="Dramas, Independent Movies"/>
    <x v="2"/>
    <s v="Dramas, Independent Movies"/>
    <n v="2"/>
  </r>
  <r>
    <n v="8417"/>
    <x v="5383"/>
    <x v="0"/>
    <x v="5381"/>
    <s v="Lilly Wachowski, Lana Wachowski"/>
    <s v="Keanu Reeves, Laurence Fishburne, Carrie-Anne Moss, Hugo Weaving, Jada Pinkett Smith, Mary Alice, Harold Perrineau, Monica Bellucci, Harry Lennix, Lambert Wilson, Nona Gaye"/>
    <n v="11"/>
    <x v="0"/>
    <s v="United States"/>
    <n v="1"/>
    <x v="55"/>
    <x v="20"/>
    <x v="12"/>
    <s v="129 min"/>
    <n v="129"/>
    <n v="129"/>
    <n v="866.41936903034377"/>
    <s v=""/>
    <s v="Action &amp; Adventure, Sci-Fi &amp; Fantasy"/>
    <x v="1"/>
    <s v="Action &amp; Adventure, Sci-Fi &amp; Fantasy"/>
    <n v="2"/>
  </r>
  <r>
    <n v="8758"/>
    <x v="5384"/>
    <x v="0"/>
    <x v="5382"/>
    <s v="Oliver Stone"/>
    <s v="Nicolas Cage, Michael Pe√±a, Maggie Gyllenhaal, Maria Bello, Stephen Dorff, Jay Hernandez, Michael Shannon, Frank Whaley, Jon Bernthal, Morgan Flynn, Nick Damici, Viola Davis, William Mapother"/>
    <n v="13"/>
    <x v="0"/>
    <s v="United States"/>
    <n v="1"/>
    <x v="84"/>
    <x v="24"/>
    <x v="2"/>
    <s v="129 min"/>
    <n v="129"/>
    <n v="129"/>
    <n v="866.41936903034377"/>
    <s v=""/>
    <s v="Action &amp; Adventure, Dramas"/>
    <x v="1"/>
    <s v="Action &amp; Adventure, Dramas"/>
    <n v="2"/>
  </r>
  <r>
    <n v="351"/>
    <x v="5385"/>
    <x v="0"/>
    <x v="5383"/>
    <s v="Clint Eastwood"/>
    <s v="Clint Eastwood, Tommy Lee Jones, Donald Sutherland, James Garner, James Cromwell, Marcia Gay Harden, William Devane, Loren Dean, Courtney B. Vance, Rade Serbedzija, Barbara Babcock, Blair Brown"/>
    <n v="12"/>
    <x v="0"/>
    <s v="United States"/>
    <n v="1"/>
    <x v="757"/>
    <x v="32"/>
    <x v="2"/>
    <s v="130 min"/>
    <n v="130"/>
    <n v="130"/>
    <n v="926.28937392350963"/>
    <s v=""/>
    <s v="Action &amp; Adventure, Dramas, Sci-Fi &amp; Fantasy"/>
    <x v="1"/>
    <s v="Action &amp; Adventure, Dramas, Sci-Fi &amp; Fantasy"/>
    <n v="3"/>
  </r>
  <r>
    <n v="605"/>
    <x v="5386"/>
    <x v="0"/>
    <x v="5384"/>
    <s v="Alan Parker"/>
    <s v="Kevin Spacey, Kate Winslet, Laura Linney, Gabriel Mann, Leon Rippy, Matt Craven, Rhona Mitra, Melissa McCarthy, Jim Beaver, Chris Warner"/>
    <n v="10"/>
    <x v="6"/>
    <s v="United Kingdom, Germany, Spain, United States"/>
    <n v="4"/>
    <x v="132"/>
    <x v="20"/>
    <x v="12"/>
    <s v="130 min"/>
    <n v="130"/>
    <n v="130"/>
    <n v="926.28937392350963"/>
    <s v=""/>
    <s v="Dramas"/>
    <x v="2"/>
    <s v="Dramas"/>
    <n v="1"/>
  </r>
  <r>
    <n v="1067"/>
    <x v="5387"/>
    <x v="0"/>
    <x v="5385"/>
    <s v="Cheng Wei-hao"/>
    <s v="Chang Chen, Janine Chang, Christopher Lee, Anke Sun, Lin Hui-min, Samuel Ku, Zhang Bojia, Lu Hsueh-feng"/>
    <n v="8"/>
    <x v="42"/>
    <s v="China, Taiwan"/>
    <n v="2"/>
    <x v="727"/>
    <x v="6"/>
    <x v="5"/>
    <s v="130 min"/>
    <n v="130"/>
    <n v="130"/>
    <n v="926.28937392350963"/>
    <s v=""/>
    <s v="Dramas, International Movies, Thrillers"/>
    <x v="2"/>
    <s v="Dramas, International Movies, Thrillers"/>
    <n v="3"/>
  </r>
  <r>
    <n v="1675"/>
    <x v="5388"/>
    <x v="0"/>
    <x v="5386"/>
    <s v="Siddique"/>
    <s v="Salman Khan, Kareena Kapoor, Raj Babbar, Asrani, Vidya Sinha, Hazel Keech, Chetan Hansraj, Salim Baig"/>
    <n v="8"/>
    <x v="17"/>
    <s v="India"/>
    <n v="1"/>
    <x v="1181"/>
    <x v="12"/>
    <x v="1"/>
    <s v="130 min"/>
    <n v="130"/>
    <n v="130"/>
    <n v="926.28937392350963"/>
    <s v=""/>
    <s v="Action &amp; Adventure, Comedies, International Movies"/>
    <x v="1"/>
    <s v="Action &amp; Adventure, Comedies, International Movies"/>
    <n v="3"/>
  </r>
  <r>
    <n v="1773"/>
    <x v="5389"/>
    <x v="0"/>
    <x v="5387"/>
    <s v="Harald Zwart"/>
    <s v="Thomas Gullestad, Jonathan Rhys Meyers, Marie Blokhus, Mads Sj√∏g√•rd Pettersen, Vegar Hoel, H√•kon T. Nielsen, Eirik Risholm Velle, Daniel Frikstad, Eric Dirnes, Alexander Zwart"/>
    <n v="10"/>
    <x v="30"/>
    <s v="Norway"/>
    <n v="1"/>
    <x v="1497"/>
    <x v="5"/>
    <x v="5"/>
    <s v="130 min"/>
    <n v="130"/>
    <n v="130"/>
    <n v="926.28937392350963"/>
    <s v=""/>
    <s v="Action &amp; Adventure, Dramas, International Movies"/>
    <x v="1"/>
    <s v="Action &amp; Adventure, Dramas, International Movies"/>
    <n v="3"/>
  </r>
  <r>
    <n v="1843"/>
    <x v="5390"/>
    <x v="0"/>
    <x v="5388"/>
    <s v="Aaron Sorkin"/>
    <s v="Sacha Baron Cohen, Eddie Redmayne, Yahya Abdul-Mateen II, Jeremy Strong, Mark Rylance, Joseph Gordon-Levitt, Michael Keaton, Frank Langella, John Carroll Lynch, Alex Sharp, John Doman, Ben Shenkman"/>
    <n v="12"/>
    <x v="0"/>
    <s v="United States, United Kingdom, India"/>
    <n v="3"/>
    <x v="702"/>
    <x v="1"/>
    <x v="12"/>
    <s v="130 min"/>
    <n v="130"/>
    <n v="130"/>
    <n v="926.28937392350963"/>
    <s v=""/>
    <s v="Dramas"/>
    <x v="2"/>
    <s v="Dramas"/>
    <n v="1"/>
  </r>
  <r>
    <n v="1971"/>
    <x v="5391"/>
    <x v="0"/>
    <x v="5389"/>
    <s v="Marwan Hamed"/>
    <s v="Karim Abdel Aziz, Nelly Karim, Hend Sabry, Shereen Reda, Khaled El Sawy, Eyad Nassar, Tara Emad, Amgad Elsharqawy"/>
    <n v="8"/>
    <x v="5"/>
    <s v="Egypt"/>
    <n v="1"/>
    <x v="1093"/>
    <x v="2"/>
    <x v="5"/>
    <s v="130 min"/>
    <n v="130"/>
    <n v="130"/>
    <n v="926.28937392350963"/>
    <s v=""/>
    <s v="Horror Movies, International Movies, Thrillers"/>
    <x v="9"/>
    <s v="Horror Movies, International Movies, Thrillers"/>
    <n v="3"/>
  </r>
  <r>
    <n v="1983"/>
    <x v="5392"/>
    <x v="0"/>
    <x v="5390"/>
    <s v="Sekhar Kammula"/>
    <s v="Nayantara, Vaibhav Reddy, Pasupathy, Harshvardhan Rane, Thagubothu Ramesh, Vinay Varma, Dheer Charan Srivastav, D. Narsingh Rao"/>
    <n v="8"/>
    <x v="17"/>
    <s v="India"/>
    <n v="1"/>
    <x v="309"/>
    <x v="0"/>
    <x v="1"/>
    <s v="130 min"/>
    <n v="130"/>
    <n v="130"/>
    <n v="926.28937392350963"/>
    <s v=""/>
    <s v="International Movies, Thrillers"/>
    <x v="7"/>
    <s v="International Movies, Thrillers"/>
    <n v="2"/>
  </r>
  <r>
    <n v="2024"/>
    <x v="5393"/>
    <x v="0"/>
    <x v="5391"/>
    <s v="Makarand Mane"/>
    <s v="Rinku Rajguru, Shubhankar Tawde, Shashank Shende, Suhas Palshikar, Bharati Patil, Milind Pathak, Umesh Jagtap, Shantanu Gangane, Vitthal Kale, Mahesh Bhosale"/>
    <n v="10"/>
    <x v="17"/>
    <s v="India"/>
    <n v="1"/>
    <x v="1013"/>
    <x v="2"/>
    <x v="5"/>
    <s v="130 min"/>
    <n v="130"/>
    <n v="130"/>
    <n v="926.28937392350963"/>
    <s v=""/>
    <s v="Dramas, International Movies, Romantic Movies"/>
    <x v="2"/>
    <s v="Dramas, International Movies, Romantic Movies"/>
    <n v="3"/>
  </r>
  <r>
    <n v="2362"/>
    <x v="5394"/>
    <x v="0"/>
    <x v="5392"/>
    <s v="Youssef Chahine"/>
    <s v="Khaled El Nabawy, Hanan Turk, Yousra, Mahmoud Hemeida, Safia el-Emari, Michel Piccoli, Ahmed Bedir"/>
    <n v="7"/>
    <x v="5"/>
    <s v="Egypt, France"/>
    <n v="2"/>
    <x v="934"/>
    <x v="28"/>
    <x v="1"/>
    <s v="130 min"/>
    <n v="130"/>
    <n v="130"/>
    <n v="926.28937392350963"/>
    <s v=""/>
    <s v="Dramas, International Movies"/>
    <x v="2"/>
    <s v="Dramas, International Movies"/>
    <n v="2"/>
  </r>
  <r>
    <n v="2377"/>
    <x v="5395"/>
    <x v="0"/>
    <x v="5393"/>
    <s v="Youssef Chahine"/>
    <s v="Hamdy Ahmed, Nagwa Ibrahim, Ezzat El Alaili, Tawfik El Deken, Yehia Chahine, Mahmoud El Meleigy, Salah El-Saadany, Ali El Sherif"/>
    <n v="8"/>
    <x v="5"/>
    <s v="Egypt"/>
    <n v="1"/>
    <x v="190"/>
    <x v="35"/>
    <x v="5"/>
    <s v="130 min"/>
    <n v="130"/>
    <n v="130"/>
    <n v="926.28937392350963"/>
    <s v=""/>
    <s v="Classic Movies, Dramas, International Movies"/>
    <x v="5"/>
    <s v="Classic Movies, Dramas, International Movies"/>
    <n v="3"/>
  </r>
  <r>
    <n v="2857"/>
    <x v="5396"/>
    <x v="0"/>
    <x v="5394"/>
    <s v="Sneha Taurani"/>
    <s v="Sunny Kaushal, Rukshar Dhillon, Shriya Pilgaonkar, Parmeet Sethi, Samir Soni, Chaitanya Sharma, Sheeba Chaddha, Akarsh Khurana"/>
    <n v="8"/>
    <x v="17"/>
    <s v="India"/>
    <n v="1"/>
    <x v="5"/>
    <x v="2"/>
    <x v="1"/>
    <s v="130 min"/>
    <n v="130"/>
    <n v="130"/>
    <n v="926.28937392350963"/>
    <s v=""/>
    <s v="Comedies, Dramas, International Movies"/>
    <x v="4"/>
    <s v="Comedies, Dramas, International Movies"/>
    <n v="3"/>
  </r>
  <r>
    <n v="3635"/>
    <x v="5397"/>
    <x v="0"/>
    <x v="5395"/>
    <s v="Gideon Raff"/>
    <s v="Chris Evans, Michael Kenneth Williams, Haley Bennett, Alessandro Nivola, Michiel Huisman, Alex Hassell, Mark Ivanir, Chris Chalk, Greg Kinnear, Ben Kingsley"/>
    <n v="10"/>
    <x v="8"/>
    <s v="Canada"/>
    <n v="1"/>
    <x v="968"/>
    <x v="2"/>
    <x v="5"/>
    <s v="130 min"/>
    <n v="130"/>
    <n v="130"/>
    <n v="926.28937392350963"/>
    <s v=""/>
    <s v="Dramas, Thrillers"/>
    <x v="2"/>
    <s v="Dramas, Thrillers"/>
    <n v="2"/>
  </r>
  <r>
    <n v="3774"/>
    <x v="5398"/>
    <x v="0"/>
    <x v="5396"/>
    <s v="Naoko Yamada"/>
    <s v="Miyu Irino, Saori Hayami, Aoi Yuki, Kensho Ono, Yuki Kaneko, Yui Ishikawa, Megumi Han, Toshiyuki Toyonaga, Mayu Matsuoka"/>
    <n v="9"/>
    <x v="1"/>
    <s v="Japan"/>
    <n v="1"/>
    <x v="627"/>
    <x v="9"/>
    <x v="1"/>
    <s v="130 min"/>
    <n v="130"/>
    <n v="130"/>
    <n v="926.28937392350963"/>
    <s v=""/>
    <s v="Anime Features, International Movies"/>
    <x v="10"/>
    <s v="Anime Features, International Movies"/>
    <n v="2"/>
  </r>
  <r>
    <n v="3994"/>
    <x v="5399"/>
    <x v="0"/>
    <x v="5397"/>
    <s v="Maryo J. De los Reyes"/>
    <s v="Angelica Panganiban, Dingdong Dantes, Paulo Avelino, Maricar Reyes, Denise Laurel, Dimples Romana, Justin Cuyugan, Mart Escudero, Pamu Pamorada, Lei Andre Navarro, Irma Adlawan"/>
    <n v="11"/>
    <x v="48"/>
    <s v="Philippines"/>
    <n v="1"/>
    <x v="297"/>
    <x v="9"/>
    <x v="5"/>
    <s v="130 min"/>
    <n v="130"/>
    <n v="130"/>
    <n v="926.28937392350963"/>
    <s v=""/>
    <s v="Dramas, International Movies, Romantic Movies"/>
    <x v="2"/>
    <s v="Dramas, International Movies, Romantic Movies"/>
    <n v="3"/>
  </r>
  <r>
    <n v="4069"/>
    <x v="5400"/>
    <x v="0"/>
    <x v="5398"/>
    <s v="Cathy Garcia-Molina"/>
    <s v="John Lloyd Cruz, Bea Alonzo, Dimples Romana, Janus del Prado, James Blanco, Ahron Villena, Beatriz Saw, Shamaine Centenera, Khalil Ramos, Billy Crawford, Al Tantay, Arci Mu√±oz"/>
    <n v="12"/>
    <x v="48"/>
    <s v="Philippines"/>
    <n v="1"/>
    <x v="1291"/>
    <x v="4"/>
    <x v="5"/>
    <s v="130 min"/>
    <n v="130"/>
    <n v="130"/>
    <n v="926.28937392350963"/>
    <s v=""/>
    <s v="Dramas, International Movies, Romantic Movies"/>
    <x v="2"/>
    <s v="Dramas, International Movies, Romantic Movies"/>
    <n v="3"/>
  </r>
  <r>
    <n v="4114"/>
    <x v="5401"/>
    <x v="0"/>
    <x v="5399"/>
    <s v="Daniel Monz√≥n"/>
    <s v="Luis Tosar, Rodrigo de la Serna, Joan Pera, Stephanie Cayo, Gloria Mu√±oz, Adri√°n N√∫√±ez, Alicia Fern√°ndez, Jorge As√≠n, Agust√≠n Jim√©nez, Lupe Carti√© Roda, Txell Aixendri, Xavi Lite, Alejandro Vera, Jo√£o Lagarto"/>
    <n v="14"/>
    <x v="14"/>
    <s v="Spain"/>
    <n v="1"/>
    <x v="684"/>
    <x v="5"/>
    <x v="5"/>
    <s v="130 min"/>
    <n v="130"/>
    <n v="130"/>
    <n v="926.28937392350963"/>
    <s v=""/>
    <s v="Comedies, International Movies"/>
    <x v="4"/>
    <s v="Comedies, International Movies"/>
    <n v="2"/>
  </r>
  <r>
    <n v="4334"/>
    <x v="5402"/>
    <x v="0"/>
    <x v="5400"/>
    <s v="Johnnie To"/>
    <s v="Andy Lau, Sammi Cheng, Gao Yuanyuan, Guo Tao, Philip Keung, Lam Suet, Lo Hoi-pang, Tai-Lo Ma, Man-Wai Wong, Ying-Ying Yiu, Yi Zi"/>
    <n v="11"/>
    <x v="50"/>
    <s v="Hong Kong, China"/>
    <n v="2"/>
    <x v="42"/>
    <x v="8"/>
    <x v="5"/>
    <s v="130 min"/>
    <n v="130"/>
    <n v="130"/>
    <n v="926.28937392350963"/>
    <s v=""/>
    <s v="Action &amp; Adventure, Comedies, International Movies"/>
    <x v="1"/>
    <s v="Action &amp; Adventure, Comedies, International Movies"/>
    <n v="3"/>
  </r>
  <r>
    <n v="4511"/>
    <x v="5403"/>
    <x v="0"/>
    <x v="5401"/>
    <s v="Gareth Evans"/>
    <s v="Dan Stevens, Lucy Boynton, Michael Sheen, Mark Lewis Jones, Bill Milner, Kristine Froseth, Paul Higgins, Richard Elfyn, Elen Rhys, Ross O'Hennessy"/>
    <n v="10"/>
    <x v="6"/>
    <s v="United Kingdom, United States"/>
    <n v="2"/>
    <x v="253"/>
    <x v="5"/>
    <x v="5"/>
    <s v="130 min"/>
    <n v="130"/>
    <n v="130"/>
    <n v="926.28937392350963"/>
    <s v=""/>
    <s v="Horror Movies, International Movies, Thrillers"/>
    <x v="9"/>
    <s v="Horror Movies, International Movies, Thrillers"/>
    <n v="3"/>
  </r>
  <r>
    <n v="4610"/>
    <x v="5404"/>
    <x v="0"/>
    <x v="5402"/>
    <s v="Sartaj Singh Pannu"/>
    <s v="Sippy Gill, Ihana Dhillon, Yograj Singh, Yashpal Sharma, Deedar GIll, Rahul Jugraj, Virender Nath Lubana, Aneeta"/>
    <n v="8"/>
    <x v="17"/>
    <s v="India"/>
    <n v="1"/>
    <x v="155"/>
    <x v="9"/>
    <x v="1"/>
    <s v="130 min"/>
    <n v="130"/>
    <n v="130"/>
    <n v="926.28937392350963"/>
    <s v=""/>
    <s v="Action &amp; Adventure, Dramas, International Movies"/>
    <x v="1"/>
    <s v="Action &amp; Adventure, Dramas, International Movies"/>
    <n v="3"/>
  </r>
  <r>
    <n v="4619"/>
    <x v="5405"/>
    <x v="0"/>
    <x v="5403"/>
    <s v="Han Yan"/>
    <s v="Li Yi Feng, Zhou Dongyu, Michael Douglas, Bingkun Cao, Ge Wang, Keanu Chi, Zhang Jungyi, Yijuan Li, Su Ke"/>
    <n v="9"/>
    <x v="42"/>
    <s v="China"/>
    <n v="1"/>
    <x v="59"/>
    <x v="5"/>
    <x v="5"/>
    <s v="130 min"/>
    <n v="130"/>
    <n v="130"/>
    <n v="926.28937392350963"/>
    <s v=""/>
    <s v="Action &amp; Adventure, International Movies, Sci-Fi &amp; Fantasy"/>
    <x v="1"/>
    <s v="Action &amp; Adventure, International Movies, Sci-Fi &amp; Fantasy"/>
    <n v="3"/>
  </r>
  <r>
    <n v="4694"/>
    <x v="5406"/>
    <x v="0"/>
    <x v="5404"/>
    <s v="R. Balki"/>
    <s v="Akshay Kumar, Sonam Kapoor, Radhika Apte, Jyoti Subhash, Urmila Mahanta, Suneel Sinha, Sanjay Singh, Rakesh Chaturvedi Om"/>
    <n v="8"/>
    <x v="17"/>
    <s v="India"/>
    <n v="1"/>
    <x v="1393"/>
    <x v="5"/>
    <x v="2"/>
    <s v="130 min"/>
    <n v="130"/>
    <n v="130"/>
    <n v="926.28937392350963"/>
    <s v=""/>
    <s v="Dramas, International Movies, Romantic Movies"/>
    <x v="2"/>
    <s v="Dramas, International Movies, Romantic Movies"/>
    <n v="3"/>
  </r>
  <r>
    <n v="4798"/>
    <x v="5407"/>
    <x v="0"/>
    <x v="5405"/>
    <s v="Vipul Amrutlal Shah"/>
    <s v="Akshay Kumar, Katrina Kaif, Rishi Kapoor, Upen Patel, Javed Sheikh, Nina Wadia, Clive Standen, Tiffany Mulheron"/>
    <n v="8"/>
    <x v="17"/>
    <s v="India"/>
    <n v="1"/>
    <x v="130"/>
    <x v="37"/>
    <x v="1"/>
    <s v="130 min"/>
    <n v="130"/>
    <n v="130"/>
    <n v="926.28937392350963"/>
    <s v=""/>
    <s v="Comedies, Dramas, International Movies"/>
    <x v="4"/>
    <s v="Comedies, Dramas, International Movies"/>
    <n v="3"/>
  </r>
  <r>
    <n v="4841"/>
    <x v="5408"/>
    <x v="0"/>
    <x v="5406"/>
    <s v="Nattawut Poonpiriya"/>
    <s v="Chutimon Chuengcharoensukying, Chanon Santinatornkul, Teeradon Supapunpinyo, Eisaya Hosuwan, Thaneth Warakulnukroh, Sarinrat Thomas, Ego Mikitas, Pasin Kuansataporn, Sahajak Boonthanakit, Kanjana Vinaipanid"/>
    <n v="10"/>
    <x v="51"/>
    <s v="Thailand"/>
    <n v="1"/>
    <x v="769"/>
    <x v="3"/>
    <x v="5"/>
    <s v="130 min"/>
    <n v="130"/>
    <n v="130"/>
    <n v="926.28937392350963"/>
    <s v=""/>
    <s v="Dramas, International Movies, Thrillers"/>
    <x v="2"/>
    <s v="Dramas, International Movies, Thrillers"/>
    <n v="3"/>
  </r>
  <r>
    <n v="4887"/>
    <x v="5409"/>
    <x v="0"/>
    <x v="5407"/>
    <s v="Amal Neerad"/>
    <s v="Dulquer Salmaan, Karthika Muraleedharan, Siddique, Soubin Shahir, Dileesh Pothan, John Vijay, Chandini Sreedharan, Jinu Joseph, Sujith Shankar, Alencier Ley Lopez"/>
    <n v="10"/>
    <x v="17"/>
    <s v="India"/>
    <n v="1"/>
    <x v="22"/>
    <x v="3"/>
    <x v="1"/>
    <s v="130 min"/>
    <n v="130"/>
    <n v="130"/>
    <n v="926.28937392350963"/>
    <s v=""/>
    <s v="Action &amp; Adventure, Dramas, Independent Movies"/>
    <x v="1"/>
    <s v="Action &amp; Adventure, Dramas, Independent Movies"/>
    <n v="3"/>
  </r>
  <r>
    <n v="5444"/>
    <x v="5410"/>
    <x v="0"/>
    <x v="5408"/>
    <s v="Salvador Calvo"/>
    <s v="Luis Tosar, Javier Guti√©rrez, √Ålvaro Cervantes, Karra Elejalde, Carlos Hip√≥lito, Ricardo G√≥mez, Patrick Criado, Eduard Fern√°ndez, Miguel Herr√°n, Emilio Palacios"/>
    <n v="10"/>
    <x v="14"/>
    <s v="Spain"/>
    <n v="1"/>
    <x v="1295"/>
    <x v="9"/>
    <x v="12"/>
    <s v="130 min"/>
    <n v="130"/>
    <n v="130"/>
    <n v="926.28937392350963"/>
    <s v=""/>
    <s v="Dramas, International Movies"/>
    <x v="2"/>
    <s v="Dramas, International Movies"/>
    <n v="2"/>
  </r>
  <r>
    <n v="5630"/>
    <x v="5411"/>
    <x v="0"/>
    <x v="5409"/>
    <s v="Aniruddha Roy Chowdhury"/>
    <s v="Tapsee Pannu, Kirti Kulhari, Andrea Tariang, Amitabh Bachchan, Piyush Mishra, Angad Bedi, Vijay Varma, Raashul Tandon, Tushar Pandey, Dhritiman Chatterjee, Mamata Shankar"/>
    <n v="11"/>
    <x v="17"/>
    <s v="India"/>
    <n v="1"/>
    <x v="608"/>
    <x v="9"/>
    <x v="1"/>
    <s v="130 min"/>
    <n v="130"/>
    <n v="130"/>
    <n v="926.28937392350963"/>
    <s v=""/>
    <s v="Dramas, International Movies"/>
    <x v="2"/>
    <s v="Dramas, International Movies"/>
    <n v="2"/>
  </r>
  <r>
    <n v="5937"/>
    <x v="5412"/>
    <x v="0"/>
    <x v="5410"/>
    <s v="Jason Moore"/>
    <s v="Brian d'Arcy James, Daniel Breaker, Sutton Foster, Christopher Sieber, John Tartaglia, Rozi Baker, Ryan Duncan, Leah Greenhaus, Chris Hoch, Marissa O'Donnell, Denny Paschall"/>
    <n v="11"/>
    <x v="0"/>
    <s v="United States"/>
    <n v="1"/>
    <x v="1498"/>
    <x v="8"/>
    <x v="4"/>
    <s v="130 min"/>
    <n v="130"/>
    <n v="130"/>
    <n v="926.28937392350963"/>
    <s v=""/>
    <s v="Children &amp; Family Movies, Comedies, Music &amp; Musicals"/>
    <x v="0"/>
    <s v="Children &amp; Family Movies, Comedies, Music &amp; Musicals"/>
    <n v="3"/>
  </r>
  <r>
    <n v="6489"/>
    <x v="5413"/>
    <x v="0"/>
    <x v="5411"/>
    <s v="Fernando Meirelles, Katia Lund"/>
    <s v="Alexandre Rodrigues, Leandro Firmino, Phellipe Haagensen, Douglas Silva, Jonathan Haagensen, Matheus Nachtergaele, Seu Jorge, Jefechander Suplino, Alice Braga"/>
    <n v="9"/>
    <x v="23"/>
    <s v="Brazil, France, Germany"/>
    <n v="3"/>
    <x v="165"/>
    <x v="43"/>
    <x v="12"/>
    <s v="130 min"/>
    <n v="130"/>
    <n v="130"/>
    <n v="926.28937392350963"/>
    <s v=""/>
    <s v="Dramas, Independent Movies, International Movies"/>
    <x v="2"/>
    <s v="Dramas, Independent Movies, International Movies"/>
    <n v="3"/>
  </r>
  <r>
    <n v="6833"/>
    <x v="5414"/>
    <x v="0"/>
    <x v="5412"/>
    <s v="P.K. Baaburaaj"/>
    <s v="Esther Anil, Sijoy Varghese, Renji Panicker, Thanusree Ghosh, Sasi Kalinga, Kishore Sathya, Sethu Lakshmi, Rosin Jolly"/>
    <n v="8"/>
    <x v="17"/>
    <s v="India"/>
    <n v="1"/>
    <x v="130"/>
    <x v="5"/>
    <x v="6"/>
    <s v="130 min"/>
    <n v="130"/>
    <n v="130"/>
    <n v="926.28937392350963"/>
    <s v=""/>
    <s v="Dramas"/>
    <x v="2"/>
    <s v="Dramas"/>
    <n v="1"/>
  </r>
  <r>
    <n v="6867"/>
    <x v="5415"/>
    <x v="0"/>
    <x v="5413"/>
    <s v="Martin Campbell"/>
    <s v="Pierce Brosnan, Sean Bean, Izabella Scorupco, Famke Janssen, Joe Don Baker, Judi Dench, Robbie Coltrane, Gottfried John, Alan Cumming, Tch√©ky Karyo, Desmond Llewelyn, Samantha Bond, Michael Kitchen, Serena Gordon, Simon Kunz"/>
    <n v="15"/>
    <x v="6"/>
    <s v="United Kingdom, United States"/>
    <n v="2"/>
    <x v="767"/>
    <x v="42"/>
    <x v="2"/>
    <s v="130 min"/>
    <n v="130"/>
    <n v="130"/>
    <n v="926.28937392350963"/>
    <s v=""/>
    <s v="Action &amp; Adventure"/>
    <x v="1"/>
    <s v="Action &amp; Adventure"/>
    <n v="1"/>
  </r>
  <r>
    <n v="7100"/>
    <x v="5416"/>
    <x v="0"/>
    <x v="5414"/>
    <s v="V. K. Prakash"/>
    <s v="Suhasini Mulay, Kavin Dave, Evelyn Sharma"/>
    <n v="3"/>
    <x v="17"/>
    <s v="India"/>
    <n v="1"/>
    <x v="144"/>
    <x v="4"/>
    <x v="1"/>
    <s v="130 min"/>
    <n v="130"/>
    <n v="130"/>
    <n v="926.28937392350963"/>
    <s v=""/>
    <s v="Dramas, International Movies, Romantic Movies"/>
    <x v="2"/>
    <s v="Dramas, International Movies, Romantic Movies"/>
    <n v="3"/>
  </r>
  <r>
    <n v="7466"/>
    <x v="5417"/>
    <x v="0"/>
    <x v="5415"/>
    <s v="Liv Ullmann"/>
    <s v="Jessica Chastain, Colin Farrell, Samantha Morton, Nora McMenamy"/>
    <n v="4"/>
    <x v="30"/>
    <s v="Norway, United Kingdom, France, Ireland"/>
    <n v="4"/>
    <x v="1499"/>
    <x v="0"/>
    <x v="2"/>
    <s v="130 min"/>
    <n v="130"/>
    <n v="130"/>
    <n v="926.28937392350963"/>
    <s v=""/>
    <s v="Dramas, International Movies"/>
    <x v="2"/>
    <s v="Dramas, International Movies"/>
    <n v="2"/>
  </r>
  <r>
    <n v="8114"/>
    <x v="5418"/>
    <x v="0"/>
    <x v="5416"/>
    <s v="Chayanop Boonprakob"/>
    <s v="Jirayu La-ongmanee, Pachara Chirathivat, Nattasha Nauljam, Thawat Pornrattanaprasert"/>
    <n v="4"/>
    <x v="51"/>
    <s v="Thailand"/>
    <n v="1"/>
    <x v="1164"/>
    <x v="12"/>
    <x v="5"/>
    <s v="130 min"/>
    <n v="130"/>
    <n v="130"/>
    <n v="926.28937392350963"/>
    <s v=""/>
    <s v="Comedies, International Movies, Music &amp; Musicals"/>
    <x v="4"/>
    <s v="Comedies, International Movies, Music &amp; Musicals"/>
    <n v="3"/>
  </r>
  <r>
    <n v="8419"/>
    <x v="5419"/>
    <x v="0"/>
    <x v="5417"/>
    <s v="Park In-je"/>
    <s v="Min-sik Choi, Do-won Kwak, Eun-kyung Shim, So-ri Moon, Mi-ran Ra, Hye-young Ryu, Ki Hong Lee, Sun-gyu Jin, Joo-yeon Lee, Byeong-eun Park"/>
    <n v="10"/>
    <x v="28"/>
    <s v="South Korea"/>
    <n v="1"/>
    <x v="1500"/>
    <x v="3"/>
    <x v="5"/>
    <s v="130 min"/>
    <n v="130"/>
    <n v="130"/>
    <n v="926.28937392350963"/>
    <s v=""/>
    <s v="Dramas, International Movies"/>
    <x v="2"/>
    <s v="Dramas, International Movies"/>
    <n v="2"/>
  </r>
  <r>
    <n v="8612"/>
    <x v="5420"/>
    <x v="0"/>
    <x v="5418"/>
    <s v="Madhur Bhandarkar"/>
    <s v="Kunal Khemu, Neetu Chandra, Konkona Sen Sharma, Upendra Limaye, Ranvir Shorey, Sudhir Mishra, Nassar Abdulla, Manoj Joshi"/>
    <n v="8"/>
    <x v="17"/>
    <s v="India"/>
    <n v="1"/>
    <x v="767"/>
    <x v="37"/>
    <x v="5"/>
    <s v="130 min"/>
    <n v="130"/>
    <n v="130"/>
    <n v="926.28937392350963"/>
    <s v=""/>
    <s v="Dramas, Independent Movies, International Movies"/>
    <x v="2"/>
    <s v="Dramas, Independent Movies, International Movies"/>
    <n v="3"/>
  </r>
  <r>
    <n v="8668"/>
    <x v="5421"/>
    <x v="0"/>
    <x v="5419"/>
    <s v="Mario Van Peebles"/>
    <s v="Nicolas Cage, Tom Sizemore, Thomas Jane, Matt Lanter, James Remar, Brian Presley, Johnny Wactor, Adam Scott Miller, Cody Walker, Callard Harris"/>
    <n v="10"/>
    <x v="0"/>
    <s v="United States"/>
    <n v="1"/>
    <x v="127"/>
    <x v="9"/>
    <x v="12"/>
    <s v="130 min"/>
    <n v="130"/>
    <n v="130"/>
    <n v="926.28937392350963"/>
    <s v=""/>
    <s v="Action &amp; Adventure"/>
    <x v="1"/>
    <s v="Action &amp; Adventure"/>
    <n v="1"/>
  </r>
  <r>
    <n v="8673"/>
    <x v="5422"/>
    <x v="0"/>
    <x v="5420"/>
    <s v="Ashu Trikha"/>
    <s v="Pulkit Samrat, Yuvika Chaudhry, Jimmy Shergill, Supriya Karnik, Kriti Kharbanda, Satish Kaushik"/>
    <n v="6"/>
    <x v="17"/>
    <s v="India"/>
    <n v="1"/>
    <x v="767"/>
    <x v="5"/>
    <x v="1"/>
    <s v="130 min"/>
    <n v="130"/>
    <n v="130"/>
    <n v="926.28937392350963"/>
    <s v=""/>
    <s v="Comedies, Dramas, International Movies"/>
    <x v="4"/>
    <s v="Comedies, Dramas, International Movies"/>
    <n v="3"/>
  </r>
  <r>
    <n v="8687"/>
    <x v="5423"/>
    <x v="0"/>
    <x v="5421"/>
    <s v="Bilal Lashari"/>
    <s v="Shaan Shahid, Shamoon Abbasi, Ayesha Khan, Meesha Shafi, Ali Azmat, Hamza Abbasi, Kamran Lashari"/>
    <n v="7"/>
    <x v="7"/>
    <s v="Pakistan"/>
    <n v="1"/>
    <x v="801"/>
    <x v="8"/>
    <x v="5"/>
    <s v="130 min"/>
    <n v="130"/>
    <n v="130"/>
    <n v="926.28937392350963"/>
    <s v=""/>
    <s v="Action &amp; Adventure, International Movies"/>
    <x v="1"/>
    <s v="Action &amp; Adventure, International Movies"/>
    <n v="2"/>
  </r>
  <r>
    <n v="8723"/>
    <x v="5424"/>
    <x v="0"/>
    <x v="5422"/>
    <s v="Robert Zemeckis"/>
    <s v="Harrison Ford, Michelle Pfeiffer, Diana Scarwid, Joe Morton, James Remar, Miranda Otto, Wendy Crewson, Ray Baker, Micole Mercurio, Amber Valletta, Sloane Shelton"/>
    <n v="11"/>
    <x v="0"/>
    <s v="United States"/>
    <n v="1"/>
    <x v="165"/>
    <x v="32"/>
    <x v="2"/>
    <s v="130 min"/>
    <n v="130"/>
    <n v="130"/>
    <n v="926.28937392350963"/>
    <s v=""/>
    <s v="Horror Movies, Thrillers"/>
    <x v="9"/>
    <s v="Horror Movies, Thrillers"/>
    <n v="2"/>
  </r>
  <r>
    <n v="451"/>
    <x v="5425"/>
    <x v="0"/>
    <x v="5423"/>
    <s v="Chris Weitz"/>
    <s v="Kristen Stewart, Robert Pattinson, Taylor Lautner, Ashley Greene, Rachelle Lefevre, Billy Burke, Michael Sheen, Dakota Fanning, Peter Facinelli, Elizabeth Reaser, Jackson Rathbone, Kellan Lutz, Nikki Reed, Edi Gathegi"/>
    <n v="14"/>
    <x v="0"/>
    <s v="United States"/>
    <n v="1"/>
    <x v="1088"/>
    <x v="16"/>
    <x v="2"/>
    <s v="131 min"/>
    <n v="131"/>
    <n v="131"/>
    <n v="988.1593788166756"/>
    <s v=""/>
    <s v="Dramas, Romantic Movies"/>
    <x v="2"/>
    <s v="Dramas, Romantic Movies"/>
    <n v="2"/>
  </r>
  <r>
    <n v="851"/>
    <x v="5426"/>
    <x v="0"/>
    <x v="5424"/>
    <s v="Vishwesh Krishnamoorthy"/>
    <s v="Ehan Bhat, Edilsy Vargas, Manisha Koirala, Lisa Ray, Tenzin Dalha, Warina Hussain, Ranjit Barot, Neel Tyagi, Rahul Ram, Diwakar Pundir"/>
    <n v="10"/>
    <x v="17"/>
    <s v="India"/>
    <n v="1"/>
    <x v="88"/>
    <x v="6"/>
    <x v="1"/>
    <s v="131 min"/>
    <n v="131"/>
    <n v="131"/>
    <n v="988.1593788166756"/>
    <s v=""/>
    <s v="Dramas, International Movies, Music &amp; Musicals"/>
    <x v="2"/>
    <s v="Dramas, International Movies, Music &amp; Musicals"/>
    <n v="3"/>
  </r>
  <r>
    <n v="852"/>
    <x v="5427"/>
    <x v="0"/>
    <x v="5425"/>
    <m/>
    <m/>
    <n v="0"/>
    <x v="2"/>
    <m/>
    <n v="0"/>
    <x v="88"/>
    <x v="6"/>
    <x v="1"/>
    <s v="131 min"/>
    <n v="131"/>
    <n v="131"/>
    <n v="988.1593788166756"/>
    <s v=""/>
    <s v="Dramas, International Movies, Music &amp; Musicals"/>
    <x v="2"/>
    <s v="Dramas, International Movies, Music &amp; Musicals"/>
    <n v="3"/>
  </r>
  <r>
    <n v="853"/>
    <x v="5428"/>
    <x v="0"/>
    <x v="5426"/>
    <m/>
    <m/>
    <n v="0"/>
    <x v="2"/>
    <m/>
    <n v="0"/>
    <x v="88"/>
    <x v="6"/>
    <x v="1"/>
    <s v="131 min"/>
    <n v="131"/>
    <n v="131"/>
    <n v="988.1593788166756"/>
    <s v=""/>
    <s v="Dramas, International Movies, Music &amp; Musicals"/>
    <x v="2"/>
    <s v="Dramas, International Movies, Music &amp; Musicals"/>
    <n v="3"/>
  </r>
  <r>
    <n v="1200"/>
    <x v="5429"/>
    <x v="0"/>
    <x v="5427"/>
    <s v="Oliver Stone"/>
    <s v="Taylor Kitsch, Aaron Taylor-Johnson, Blake Lively, John Travolta, Benicio Del Toro, Salma Hayek, Demi√°n Bichir, Sandra Echeverr√≠a, Emile Hirsch, Joaqu√≠n Cos√≠o, Ali Wong"/>
    <n v="11"/>
    <x v="0"/>
    <s v="United States"/>
    <n v="1"/>
    <x v="524"/>
    <x v="11"/>
    <x v="12"/>
    <s v="131 min"/>
    <n v="131"/>
    <n v="131"/>
    <n v="988.1593788166756"/>
    <s v=""/>
    <s v="Dramas, Thrillers"/>
    <x v="2"/>
    <s v="Dramas, Thrillers"/>
    <n v="2"/>
  </r>
  <r>
    <n v="1203"/>
    <x v="5430"/>
    <x v="0"/>
    <x v="5428"/>
    <s v="Hemambar Jasti"/>
    <s v="Deepann, Vetri, Mumtaz Sorcar, Ayra, Karthik Rathnam, Sonia Giri, Nishesh, Shwetha"/>
    <n v="8"/>
    <x v="17"/>
    <s v="India"/>
    <n v="1"/>
    <x v="824"/>
    <x v="6"/>
    <x v="1"/>
    <s v="131 min"/>
    <n v="131"/>
    <n v="131"/>
    <n v="988.1593788166756"/>
    <s v=""/>
    <s v="Dramas, International Movies, Romantic Movies"/>
    <x v="2"/>
    <s v="Dramas, International Movies, Romantic Movies"/>
    <n v="3"/>
  </r>
  <r>
    <n v="2366"/>
    <x v="5431"/>
    <x v="0"/>
    <x v="5429"/>
    <s v="Youssef Chahine"/>
    <s v="Naglaa Fathi, Farid Shawqy, Mohsen Mohiedine, Ezzat El Alaili, Abdalla Mahmoud, Youssef Wahby, Yehia Chahine, Laila Fawzy, Mahmoud El Meleigy, Ahmed Zaki, Gerry Sundquist"/>
    <n v="11"/>
    <x v="5"/>
    <s v="Egypt, Algeria"/>
    <n v="2"/>
    <x v="190"/>
    <x v="40"/>
    <x v="5"/>
    <s v="131 min"/>
    <n v="131"/>
    <n v="131"/>
    <n v="988.1593788166756"/>
    <s v=""/>
    <s v="Classic Movies, Dramas, International Movies"/>
    <x v="5"/>
    <s v="Classic Movies, Dramas, International Movies"/>
    <n v="3"/>
  </r>
  <r>
    <n v="2535"/>
    <x v="5432"/>
    <x v="0"/>
    <x v="5430"/>
    <s v="Mohit Suri"/>
    <s v="Anil Kapoor, Aditya Roy Kapur, Disha Patani, Kunal Khemu, Makrand Deshpande, Vatsal Seth, Amruta Khanvilkar, Shaad Randhawa"/>
    <n v="8"/>
    <x v="17"/>
    <s v="India"/>
    <n v="1"/>
    <x v="414"/>
    <x v="1"/>
    <x v="5"/>
    <s v="131 min"/>
    <n v="131"/>
    <n v="131"/>
    <n v="988.1593788166756"/>
    <s v=""/>
    <s v="Action &amp; Adventure, International Movies, Romantic Movies"/>
    <x v="1"/>
    <s v="Action &amp; Adventure, International Movies, Romantic Movies"/>
    <n v="3"/>
  </r>
  <r>
    <n v="2729"/>
    <x v="5433"/>
    <x v="0"/>
    <x v="5431"/>
    <s v="Shashank Khaitan"/>
    <s v="Varun Dhawan, Alia Bhatt, Ashutosh Rana, Sidharth Shukla, Sahil Vaid, Gaurav Pandey, Jaswant Daman, Kenneth Desai, Deepika Amin, Mahnaz Damania"/>
    <n v="10"/>
    <x v="17"/>
    <s v="India"/>
    <n v="1"/>
    <x v="579"/>
    <x v="0"/>
    <x v="1"/>
    <s v="131 min"/>
    <n v="131"/>
    <n v="131"/>
    <n v="988.1593788166756"/>
    <s v=""/>
    <s v="Comedies, International Movies, Romantic Movies"/>
    <x v="4"/>
    <s v="Comedies, International Movies, Romantic Movies"/>
    <n v="3"/>
  </r>
  <r>
    <n v="2755"/>
    <x v="5434"/>
    <x v="0"/>
    <x v="5432"/>
    <s v="David Hunt"/>
    <s v="Neal McDonough, Leslie Easterbrook, Christopher Severio, Michael Parks, Nick Searcy, Peter Gray Lewis, Fredric Lehne, M.C. Gainey, Texas Battle, Josh Emerson"/>
    <n v="10"/>
    <x v="0"/>
    <s v="United States"/>
    <n v="1"/>
    <x v="734"/>
    <x v="9"/>
    <x v="7"/>
    <s v="131 min"/>
    <n v="131"/>
    <n v="131"/>
    <n v="988.1593788166756"/>
    <s v=""/>
    <s v="Children &amp; Family Movies, Dramas, Sports Movies"/>
    <x v="0"/>
    <s v="Children &amp; Family Movies, Dramas, Sports Movies"/>
    <n v="3"/>
  </r>
  <r>
    <n v="3255"/>
    <x v="5435"/>
    <x v="0"/>
    <x v="5433"/>
    <s v="Raj R"/>
    <s v="Jhansi, Priyadarshi Pullikonda, Ananya Nagalla"/>
    <n v="3"/>
    <x v="17"/>
    <s v="India"/>
    <n v="1"/>
    <x v="84"/>
    <x v="2"/>
    <x v="1"/>
    <s v="131 min"/>
    <n v="131"/>
    <n v="131"/>
    <n v="988.1593788166756"/>
    <s v=""/>
    <s v="Dramas, Independent Movies, International Movies"/>
    <x v="2"/>
    <s v="Dramas, Independent Movies, International Movies"/>
    <n v="3"/>
  </r>
  <r>
    <n v="3915"/>
    <x v="5436"/>
    <x v="0"/>
    <x v="5434"/>
    <s v="Sujoy Ghosh"/>
    <s v="Rahul Bose, Sanjay Suri, Rinke Khanna, Riya Sen, Juhi Chawla, Shayan Munshi"/>
    <n v="6"/>
    <x v="17"/>
    <s v="India"/>
    <n v="1"/>
    <x v="697"/>
    <x v="20"/>
    <x v="1"/>
    <s v="131 min"/>
    <n v="131"/>
    <n v="131"/>
    <n v="988.1593788166756"/>
    <s v=""/>
    <s v="Comedies, International Movies, Music &amp; Musicals"/>
    <x v="4"/>
    <s v="Comedies, International Movies, Music &amp; Musicals"/>
    <n v="3"/>
  </r>
  <r>
    <n v="3933"/>
    <x v="5437"/>
    <x v="0"/>
    <x v="5435"/>
    <s v="Rajiv Menon"/>
    <s v="G.V. Prakash Kumar, Nedumudi Venu, Aparna Balamurali, Divyadarshini, Vineeth, Kumaravel, Ravi Prakash, Sumesh"/>
    <n v="8"/>
    <x v="17"/>
    <s v="India"/>
    <n v="1"/>
    <x v="1501"/>
    <x v="5"/>
    <x v="1"/>
    <s v="131 min"/>
    <n v="131"/>
    <n v="131"/>
    <n v="988.1593788166756"/>
    <s v=""/>
    <s v="Dramas, International Movies, Music &amp; Musicals"/>
    <x v="2"/>
    <s v="Dramas, International Movies, Music &amp; Musicals"/>
    <n v="3"/>
  </r>
  <r>
    <n v="4062"/>
    <x v="5438"/>
    <x v="0"/>
    <x v="5436"/>
    <s v="Rajiv Menon"/>
    <s v="G.V. Prakash Kumar, Nedumudi Venu, Aparna Balamurali, Divyadarshini, Vineeth, Kumaravel, Ravi Prakash, Sumesh"/>
    <n v="8"/>
    <x v="2"/>
    <m/>
    <n v="0"/>
    <x v="555"/>
    <x v="5"/>
    <x v="1"/>
    <s v="131 min"/>
    <n v="131"/>
    <n v="131"/>
    <n v="988.1593788166756"/>
    <s v=""/>
    <s v="Dramas, International Movies, Music &amp; Musicals"/>
    <x v="2"/>
    <s v="Dramas, International Movies, Music &amp; Musicals"/>
    <n v="3"/>
  </r>
  <r>
    <n v="4089"/>
    <x v="5439"/>
    <x v="0"/>
    <x v="5437"/>
    <s v="Parambrata Chatterjee"/>
    <s v="Tanuja, Jishu Sengupta, Parambrata Chatterjee, Arunima Ghosh, Shrijato Banerjee, Soumitra Chatterjee, Gargi Roychowdhury"/>
    <n v="7"/>
    <x v="17"/>
    <s v="India"/>
    <n v="1"/>
    <x v="466"/>
    <x v="5"/>
    <x v="6"/>
    <s v="131 min"/>
    <n v="131"/>
    <n v="131"/>
    <n v="988.1593788166756"/>
    <s v=""/>
    <s v="Dramas, Independent Movies, International Movies"/>
    <x v="2"/>
    <s v="Dramas, Independent Movies, International Movies"/>
    <n v="3"/>
  </r>
  <r>
    <n v="4454"/>
    <x v="5440"/>
    <x v="0"/>
    <x v="5438"/>
    <s v="Raj Kumar Gupta"/>
    <s v="Rani Mukerji, Vidya Balan, Myra Karn, Neil Bhoopalam, Rajesh Sharma, Mohammed Zeeshan Ayyub, Bubbles Sabharwal, Satyadeep Misra, Yogendra Tikku, Geeta Sudan"/>
    <n v="10"/>
    <x v="17"/>
    <s v="India"/>
    <n v="1"/>
    <x v="6"/>
    <x v="12"/>
    <x v="5"/>
    <s v="131 min"/>
    <n v="131"/>
    <n v="131"/>
    <n v="988.1593788166756"/>
    <s v=""/>
    <s v="Dramas, International Movies"/>
    <x v="2"/>
    <s v="Dramas, International Movies"/>
    <n v="2"/>
  </r>
  <r>
    <n v="4457"/>
    <x v="5441"/>
    <x v="0"/>
    <x v="5439"/>
    <s v="Kunal Deshmukh"/>
    <s v="Emraan Hashmi, Humaima Malik, Paresh Rawal, Kay Kay Menon, Deepak Tijori, Prachi Shah, Mohammed Zeeshan Ayyub"/>
    <n v="7"/>
    <x v="17"/>
    <s v="India"/>
    <n v="1"/>
    <x v="6"/>
    <x v="0"/>
    <x v="1"/>
    <s v="131 min"/>
    <n v="131"/>
    <n v="131"/>
    <n v="988.1593788166756"/>
    <s v=""/>
    <s v="Dramas, International Movies, Thrillers"/>
    <x v="2"/>
    <s v="Dramas, International Movies, Thrillers"/>
    <n v="3"/>
  </r>
  <r>
    <n v="4465"/>
    <x v="5442"/>
    <x v="0"/>
    <x v="5440"/>
    <s v="Shyam Benegal"/>
    <s v="Shreyas Talpade, Amrita Rao, Ravi Kishan, Ila Arun, Rajeshwari Sachdev, Divya Dutta, Yashpal Sharma, Ravi Jhankal, Lalit Mohan Tiwari"/>
    <n v="9"/>
    <x v="17"/>
    <s v="India"/>
    <n v="1"/>
    <x v="6"/>
    <x v="13"/>
    <x v="1"/>
    <s v="131 min"/>
    <n v="131"/>
    <n v="131"/>
    <n v="988.1593788166756"/>
    <s v=""/>
    <s v="Comedies, Dramas, International Movies"/>
    <x v="4"/>
    <s v="Comedies, Dramas, International Movies"/>
    <n v="3"/>
  </r>
  <r>
    <n v="4503"/>
    <x v="5443"/>
    <x v="0"/>
    <x v="5441"/>
    <s v="Thiru"/>
    <s v="Karthik, Gautam Karthik, Regina Cassandra, Varalakshmi Sarathkumar, Santhosh Prathap, Mime Gopi, J. Mahendran, Viji Chandrasekhar"/>
    <n v="8"/>
    <x v="17"/>
    <s v="India"/>
    <n v="1"/>
    <x v="1502"/>
    <x v="5"/>
    <x v="5"/>
    <s v="131 min"/>
    <n v="131"/>
    <n v="131"/>
    <n v="988.1593788166756"/>
    <s v=""/>
    <s v="Dramas, International Movies, Thrillers"/>
    <x v="2"/>
    <s v="Dramas, International Movies, Thrillers"/>
    <n v="3"/>
  </r>
  <r>
    <n v="4510"/>
    <x v="5444"/>
    <x v="0"/>
    <x v="5442"/>
    <s v="Shaad Ali"/>
    <s v="Diljit Dosanjh, Tapsee Pannu, Angad Bedi, Kulbhushan Kharbanda, Satish Kaushik, Vijay Raaz, Seema Kaushal, Mahabir Bhullar, Alka Badola Kaushal, Jimmy Moses"/>
    <n v="10"/>
    <x v="17"/>
    <s v="India"/>
    <n v="1"/>
    <x v="1503"/>
    <x v="5"/>
    <x v="1"/>
    <s v="131 min"/>
    <n v="131"/>
    <n v="131"/>
    <n v="988.1593788166756"/>
    <s v=""/>
    <s v="Dramas, International Movies, Sports Movies"/>
    <x v="2"/>
    <s v="Dramas, International Movies, Sports Movies"/>
    <n v="3"/>
  </r>
  <r>
    <n v="4603"/>
    <x v="5445"/>
    <x v="0"/>
    <x v="5443"/>
    <s v="Vipin Parashar"/>
    <s v="Harbhajan Mann, Kashish Singh, Gurpreet Guggi, Rahul Singh, Dev Gill, Inder Bajwa"/>
    <n v="6"/>
    <x v="17"/>
    <s v="India"/>
    <n v="1"/>
    <x v="155"/>
    <x v="4"/>
    <x v="6"/>
    <s v="131 min"/>
    <n v="131"/>
    <n v="131"/>
    <n v="988.1593788166756"/>
    <s v=""/>
    <s v="Comedies, Dramas, International Movies"/>
    <x v="4"/>
    <s v="Comedies, Dramas, International Movies"/>
    <n v="3"/>
  </r>
  <r>
    <n v="4737"/>
    <x v="5446"/>
    <x v="0"/>
    <x v="5444"/>
    <s v="Anees Bazmee"/>
    <s v="Akshay Kumar, Bobby Deol, Sonam Kapoor, Irrfan Khan, Sunil Shetty, Rimi Sen, Celina Jaitly"/>
    <n v="7"/>
    <x v="17"/>
    <s v="India"/>
    <n v="1"/>
    <x v="536"/>
    <x v="12"/>
    <x v="1"/>
    <s v="131 min"/>
    <n v="131"/>
    <n v="131"/>
    <n v="988.1593788166756"/>
    <s v=""/>
    <s v="Comedies, International Movies, Romantic Movies"/>
    <x v="4"/>
    <s v="Comedies, International Movies, Romantic Movies"/>
    <n v="3"/>
  </r>
  <r>
    <n v="5534"/>
    <x v="5447"/>
    <x v="0"/>
    <x v="5445"/>
    <s v="Steven Brill"/>
    <s v="Adam Sandler, Jennifer Hudson, Kevin James, Terry Crews, Rob Schneider, Colin Quinn, Nick Swardson, Lamorne Morris, Arsenio Hall, Jamie Gray Hyder"/>
    <n v="10"/>
    <x v="0"/>
    <s v="United States"/>
    <n v="1"/>
    <x v="661"/>
    <x v="3"/>
    <x v="1"/>
    <s v="131 min"/>
    <n v="131"/>
    <n v="131"/>
    <n v="988.1593788166756"/>
    <s v=""/>
    <s v="Comedies"/>
    <x v="4"/>
    <s v="Comedies"/>
    <n v="1"/>
  </r>
  <r>
    <n v="6079"/>
    <x v="5448"/>
    <x v="0"/>
    <x v="5446"/>
    <s v="A. L. Vijay"/>
    <s v="Tamannaah Bhatia, Prabhu Deva, Sonu Sood, Sapthagiri, Murli Sharma, R.V. Udhaykumar, Joy Mathew, Hema"/>
    <n v="8"/>
    <x v="17"/>
    <s v="India"/>
    <n v="1"/>
    <x v="22"/>
    <x v="9"/>
    <x v="1"/>
    <s v="131 min"/>
    <n v="131"/>
    <n v="131"/>
    <n v="988.1593788166756"/>
    <s v=""/>
    <s v="Comedies, International Movies, Sci-Fi &amp; Fantasy"/>
    <x v="4"/>
    <s v="Comedies, International Movies, Sci-Fi &amp; Fantasy"/>
    <n v="3"/>
  </r>
  <r>
    <n v="6315"/>
    <x v="5449"/>
    <x v="0"/>
    <x v="5447"/>
    <s v="Gajendra Ahire, Viju Mane, Girish Mohite, Ravi Jadhav"/>
    <s v="Nina Kulkarni, Suhas Palshikar, Kushal Badrike, Spruha Joshi, Mangesh Desai, Smita Tambe, Veena Jamkar, Sandeep Khare"/>
    <n v="8"/>
    <x v="17"/>
    <s v="India"/>
    <n v="1"/>
    <x v="774"/>
    <x v="4"/>
    <x v="1"/>
    <s v="131 min"/>
    <n v="131"/>
    <n v="131"/>
    <n v="988.1593788166756"/>
    <s v=""/>
    <s v="Dramas, International Movies, LGBTQ Movies"/>
    <x v="2"/>
    <s v="Dramas, International Movies, LGBTQ Movies"/>
    <n v="3"/>
  </r>
  <r>
    <n v="6422"/>
    <x v="5450"/>
    <x v="0"/>
    <x v="5448"/>
    <s v="Chito S. Ro√±o"/>
    <s v="Sharon Cuneta, John Estrada, John Manalo, Rica Peralejo, Jhong Hilario, Saul Reichlin, Matthew Rutherford, Claire Jeater, Makisig Morales, Mickey Ferriols"/>
    <n v="10"/>
    <x v="48"/>
    <s v="Philippines"/>
    <n v="1"/>
    <x v="1099"/>
    <x v="13"/>
    <x v="1"/>
    <s v="131 min"/>
    <n v="131"/>
    <n v="131"/>
    <n v="988.1593788166756"/>
    <s v=""/>
    <s v="Dramas, International Movies"/>
    <x v="2"/>
    <s v="Dramas, International Movies"/>
    <n v="2"/>
  </r>
  <r>
    <n v="7361"/>
    <x v="5451"/>
    <x v="0"/>
    <x v="5449"/>
    <s v="Radhika Rao, Vinay Sapru"/>
    <s v="Salman Khan, Sneha Ullal, Mithun Chakraborty, Kader Khan, Navni Parihar, Ravi Baswani, Vikram Gokhale, Mumait Khan"/>
    <n v="8"/>
    <x v="17"/>
    <s v="India"/>
    <n v="1"/>
    <x v="1504"/>
    <x v="30"/>
    <x v="1"/>
    <s v="131 min"/>
    <n v="131"/>
    <n v="131"/>
    <n v="988.1593788166756"/>
    <s v=""/>
    <s v="Dramas, International Movies, Romantic Movies"/>
    <x v="2"/>
    <s v="Dramas, International Movies, Romantic Movies"/>
    <n v="3"/>
  </r>
  <r>
    <n v="7418"/>
    <x v="5452"/>
    <x v="0"/>
    <x v="5450"/>
    <s v="Rob Marshall"/>
    <s v="Emily Blunt, Lin-Manuel Miranda, Ben Whishaw, Emily Mortimer, Pixie Davies, Nathanael Saleh, Joel Dawson, Julie Walters, Meryl Streep, Colin Firth, Dick Van Dyke"/>
    <n v="11"/>
    <x v="0"/>
    <s v="United States, United Kingdom"/>
    <n v="2"/>
    <x v="380"/>
    <x v="5"/>
    <x v="7"/>
    <s v="131 min"/>
    <n v="131"/>
    <n v="131"/>
    <n v="988.1593788166756"/>
    <s v=""/>
    <s v="Children &amp; Family Movies, Music &amp; Musicals"/>
    <x v="0"/>
    <s v="Children &amp; Family Movies, Music &amp; Musicals"/>
    <n v="2"/>
  </r>
  <r>
    <n v="7524"/>
    <x v="5453"/>
    <x v="0"/>
    <x v="5451"/>
    <s v="Jeff Nichols"/>
    <s v="Matthew McConaughey, Reese Witherspoon, Tye Sheridan, Jacob Lofland, Sam Shepard, Ray McKinnon, Sarah Paulson, Michael Shannon, Joe Don Baker, Paul Sparks"/>
    <n v="10"/>
    <x v="0"/>
    <s v="United States"/>
    <n v="1"/>
    <x v="225"/>
    <x v="11"/>
    <x v="2"/>
    <s v="131 min"/>
    <n v="131"/>
    <n v="131"/>
    <n v="988.1593788166756"/>
    <s v=""/>
    <s v="Dramas, Independent Movies"/>
    <x v="2"/>
    <s v="Dramas, Independent Movies"/>
    <n v="2"/>
  </r>
  <r>
    <n v="7565"/>
    <x v="5454"/>
    <x v="0"/>
    <x v="5452"/>
    <s v="Jon Turteltaub"/>
    <s v="Nicolas Cage, Diane Kruger, Justin Bartha, Sean Bean, Jon Voight, Harvey Keitel, Christopher Plummer"/>
    <n v="7"/>
    <x v="0"/>
    <s v="United States"/>
    <n v="1"/>
    <x v="769"/>
    <x v="26"/>
    <x v="7"/>
    <s v="131 min"/>
    <n v="131"/>
    <n v="131"/>
    <n v="988.1593788166756"/>
    <s v=""/>
    <s v="Action &amp; Adventure, Children &amp; Family Movies"/>
    <x v="1"/>
    <s v="Action &amp; Adventure, Children &amp; Family Movies"/>
    <n v="2"/>
  </r>
  <r>
    <n v="7794"/>
    <x v="5455"/>
    <x v="0"/>
    <x v="5453"/>
    <s v="Gregory Hoblit"/>
    <s v="Richard Gere, Edward Norton, Laura Linney, John Mahoney, Alfre Woodard, Frances McDormand, Terry O'Quinn, Andre Braugher, Steven Bauer, Joe Spano, Kenneth Tigar, Tony Plana, Maura Tierney, Stanley Anderson"/>
    <n v="14"/>
    <x v="0"/>
    <s v="United States"/>
    <n v="1"/>
    <x v="691"/>
    <x v="46"/>
    <x v="12"/>
    <s v="131 min"/>
    <n v="131"/>
    <n v="131"/>
    <n v="988.1593788166756"/>
    <s v=""/>
    <s v="Dramas, Thrillers"/>
    <x v="2"/>
    <s v="Dramas, Thrillers"/>
    <n v="2"/>
  </r>
  <r>
    <n v="8386"/>
    <x v="5456"/>
    <x v="0"/>
    <x v="5454"/>
    <s v="Sean Penn"/>
    <s v="Javier Bardem, Charlize Theron, Ad√®le Exarchopoulos, Jared Harris, Jean Reno, Denise Newman, Merritt Wever, Sibongile Mlambo"/>
    <n v="8"/>
    <x v="0"/>
    <s v="United States"/>
    <n v="1"/>
    <x v="1505"/>
    <x v="9"/>
    <x v="12"/>
    <s v="131 min"/>
    <n v="131"/>
    <n v="131"/>
    <n v="988.1593788166756"/>
    <s v=""/>
    <s v="Dramas"/>
    <x v="2"/>
    <s v="Dramas"/>
    <n v="1"/>
  </r>
  <r>
    <n v="8581"/>
    <x v="5457"/>
    <x v="0"/>
    <x v="5455"/>
    <s v="Taika Waititi"/>
    <s v="Chris Hemsworth, Tom Hiddleston, Cate Blanchett, Idris Elba, Jeff Goldblum, Tessa Thompson, Karl Urban, Mark Ruffalo, Anthony Hopkins, Benedict Cumberbatch, Taika Waititi, Rachel House, Clancy Brown, Tadanobu Asano, Ray Stevenson, Zachary Levi, Luke Hemsworth, Sam Neill"/>
    <n v="18"/>
    <x v="0"/>
    <s v="United States"/>
    <n v="1"/>
    <x v="1506"/>
    <x v="3"/>
    <x v="2"/>
    <s v="131 min"/>
    <n v="131"/>
    <n v="131"/>
    <n v="988.1593788166756"/>
    <s v=""/>
    <s v="Action &amp; Adventure, Comedies, Sci-Fi &amp; Fantasy"/>
    <x v="1"/>
    <s v="Action &amp; Adventure, Comedies, Sci-Fi &amp; Fantasy"/>
    <n v="3"/>
  </r>
  <r>
    <n v="8799"/>
    <x v="5458"/>
    <x v="0"/>
    <x v="5456"/>
    <s v="Chandra Prakash Dwivedi"/>
    <s v="Adil Hussain, Mona Singh, K.K. Raina, Sanjay Mishra, Anil Rastogi, Ravi Jhankal, Kulbhushan Kharbanda, Ekavali Khanna, Mukesh Tiwari, Vinod Acharya"/>
    <n v="10"/>
    <x v="17"/>
    <s v="India"/>
    <n v="1"/>
    <x v="767"/>
    <x v="0"/>
    <x v="5"/>
    <s v="131 min"/>
    <n v="131"/>
    <n v="131"/>
    <n v="988.1593788166756"/>
    <s v=""/>
    <s v="Comedies, Dramas, International Movies"/>
    <x v="4"/>
    <s v="Comedies, Dramas, International Movies"/>
    <n v="3"/>
  </r>
  <r>
    <n v="388"/>
    <x v="5459"/>
    <x v="0"/>
    <x v="5457"/>
    <s v="Laxman Utekar"/>
    <s v="Kriti Sanon, Pankaj Tripathi, Sai Tamhankar, Manoj Pahwa, Supriya Pathak, Evelyn Edwards"/>
    <n v="6"/>
    <x v="2"/>
    <m/>
    <n v="0"/>
    <x v="783"/>
    <x v="6"/>
    <x v="1"/>
    <s v="132 min"/>
    <n v="132"/>
    <n v="132"/>
    <n v="1052.0293837098413"/>
    <s v=""/>
    <s v="Comedies, Dramas, International Movies"/>
    <x v="4"/>
    <s v="Comedies, Dramas, International Movies"/>
    <n v="3"/>
  </r>
  <r>
    <n v="798"/>
    <x v="5460"/>
    <x v="0"/>
    <x v="5458"/>
    <s v="Jessie Nelson"/>
    <s v="Sean Penn, Michelle Pfeiffer, Dakota Fanning, Dianne Wiest, Loretta Devine, Richard Schiff, Laura Dern, Brad Silverman, Joseph Rosenberg, Stanley DeSantis, Doug Hutchison"/>
    <n v="11"/>
    <x v="0"/>
    <s v="United States"/>
    <n v="1"/>
    <x v="64"/>
    <x v="22"/>
    <x v="2"/>
    <s v="132 min"/>
    <n v="132"/>
    <n v="132"/>
    <n v="1052.0293837098413"/>
    <s v=""/>
    <s v="Dramas"/>
    <x v="2"/>
    <s v="Dramas"/>
    <n v="1"/>
  </r>
  <r>
    <n v="1014"/>
    <x v="5461"/>
    <x v="0"/>
    <x v="5459"/>
    <s v="John Madden"/>
    <s v="Jessica Chastain, Mark Strong, Gugu Mbatha-Raw, Michael Stuhlbarg, Raoul Bhaneja, John Lithgow, Sam Waterston, Chuck Shamata, Jake Lacy, Alison Pill, David Wilson Barnes"/>
    <n v="11"/>
    <x v="11"/>
    <s v="France, United States, United Kingdom, Canada"/>
    <n v="4"/>
    <x v="560"/>
    <x v="9"/>
    <x v="12"/>
    <s v="132 min"/>
    <n v="132"/>
    <n v="132"/>
    <n v="1052.0293837098413"/>
    <s v=""/>
    <s v="Thrillers"/>
    <x v="12"/>
    <s v="Thrillers"/>
    <n v="1"/>
  </r>
  <r>
    <n v="1086"/>
    <x v="5462"/>
    <x v="0"/>
    <x v="5460"/>
    <s v="Park Hoon-jung"/>
    <s v="Um Tae-goo, Jeon Yeo-been, Cha Seoung-won, Lee Ki-young, Park Ho-san"/>
    <n v="5"/>
    <x v="28"/>
    <s v="South Korea"/>
    <n v="1"/>
    <x v="104"/>
    <x v="6"/>
    <x v="5"/>
    <s v="132 min"/>
    <n v="132"/>
    <n v="132"/>
    <n v="1052.0293837098413"/>
    <s v=""/>
    <s v="Dramas, International Movies"/>
    <x v="2"/>
    <s v="Dramas, International Movies"/>
    <n v="2"/>
  </r>
  <r>
    <n v="1538"/>
    <x v="5463"/>
    <x v="0"/>
    <x v="5461"/>
    <s v="Lee Daniels"/>
    <s v="Forest Whitaker, Oprah Winfrey, John Cusack, Jane Fonda, Cuba Gooding Jr., Terrence Howard, Lenny Kravitz, James Marsden, David Oyelowo, Alan Rickman, Liev Schreiber, Robin Williams, Mariah Carey, Alex Pettyfer, Vanessa Redgrave, David Banner, Michael Rainey Jr."/>
    <n v="17"/>
    <x v="0"/>
    <s v="United States"/>
    <n v="1"/>
    <x v="201"/>
    <x v="8"/>
    <x v="2"/>
    <s v="132 min"/>
    <n v="132"/>
    <n v="132"/>
    <n v="1052.0293837098413"/>
    <s v=""/>
    <s v="Dramas"/>
    <x v="2"/>
    <s v="Dramas"/>
    <n v="1"/>
  </r>
  <r>
    <n v="1561"/>
    <x v="5464"/>
    <x v="0"/>
    <x v="5462"/>
    <s v="Ryan Murphy"/>
    <s v="Meryl Streep, James Corden, Nicole Kidman, Kerry Washington, Andrew Rannells, Keegan-Michael Key, Jo Ellen Pellman, Ariana DeBose, Mary Kay Place, Kevin Chamberlin, Tracey Ullman, Logan Riley, Sofia Deler, Nico Greetham, Nathaniel J. Potvin"/>
    <n v="15"/>
    <x v="0"/>
    <s v="United States"/>
    <n v="1"/>
    <x v="3"/>
    <x v="1"/>
    <x v="2"/>
    <s v="132 min"/>
    <n v="132"/>
    <n v="132"/>
    <n v="1052.0293837098413"/>
    <s v=""/>
    <s v="Comedies, LGBTQ Movies, Music &amp; Musicals"/>
    <x v="4"/>
    <s v="Comedies, LGBTQ Movies, Music &amp; Musicals"/>
    <n v="3"/>
  </r>
  <r>
    <n v="2414"/>
    <x v="5465"/>
    <x v="0"/>
    <x v="5463"/>
    <s v="Akhil Paul, Anas Khan"/>
    <s v="Tovino Thomas, Mamtha Mohandas, Renji Panicker, Saiju Kurup, Reba Monica John, Pratap Pothen, Giju John, Sreekanth Murali"/>
    <n v="8"/>
    <x v="17"/>
    <s v="India"/>
    <n v="1"/>
    <x v="1015"/>
    <x v="1"/>
    <x v="1"/>
    <s v="132 min"/>
    <n v="132"/>
    <n v="132"/>
    <n v="1052.0293837098413"/>
    <s v=""/>
    <s v="International Movies, Thrillers"/>
    <x v="7"/>
    <s v="International Movies, Thrillers"/>
    <n v="2"/>
  </r>
  <r>
    <n v="2611"/>
    <x v="5466"/>
    <x v="0"/>
    <x v="5464"/>
    <s v="Saravana Rajan"/>
    <s v="Vaibhav Reddy, Sana Althaf, Sampath Raj, Inigo Prabhakaran, Anjana Keerthi, Subbu Panchu"/>
    <n v="6"/>
    <x v="17"/>
    <s v="India"/>
    <n v="1"/>
    <x v="705"/>
    <x v="2"/>
    <x v="1"/>
    <s v="132 min"/>
    <n v="132"/>
    <n v="132"/>
    <n v="1052.0293837098413"/>
    <s v=""/>
    <s v="Action &amp; Adventure, Comedies, Dramas"/>
    <x v="1"/>
    <s v="Action &amp; Adventure, Comedies, Dramas"/>
    <n v="3"/>
  </r>
  <r>
    <n v="2631"/>
    <x v="5467"/>
    <x v="0"/>
    <x v="5465"/>
    <s v="Khaled Marei"/>
    <s v="Ahmed Helmy, Lotfy Labib, Edward, Enaam Salousa"/>
    <n v="4"/>
    <x v="5"/>
    <s v="Egypt"/>
    <n v="1"/>
    <x v="1053"/>
    <x v="10"/>
    <x v="5"/>
    <s v="132 min"/>
    <n v="132"/>
    <n v="132"/>
    <n v="1052.0293837098413"/>
    <s v=""/>
    <s v="Comedies, Dramas, International Movies"/>
    <x v="4"/>
    <s v="Comedies, Dramas, International Movies"/>
    <n v="3"/>
  </r>
  <r>
    <n v="2824"/>
    <x v="5468"/>
    <x v="0"/>
    <x v="5466"/>
    <s v="Mehmet Ada √ñztekin"/>
    <s v="Aras Bulut ƒ∞ynemli, Nisa Sofiya Aksongur, Deniz Baysal, Celile Toyon Uysal, ƒ∞lker Aksum, Mesut Akusta"/>
    <n v="6"/>
    <x v="61"/>
    <s v="Turkey"/>
    <n v="1"/>
    <x v="1130"/>
    <x v="2"/>
    <x v="1"/>
    <s v="132 min"/>
    <n v="132"/>
    <n v="132"/>
    <n v="1052.0293837098413"/>
    <s v=""/>
    <s v="Dramas, International Movies"/>
    <x v="2"/>
    <s v="Dramas, International Movies"/>
    <n v="2"/>
  </r>
  <r>
    <n v="3007"/>
    <x v="5469"/>
    <x v="0"/>
    <x v="5467"/>
    <s v="Debamitra Biswal"/>
    <s v="Nawazuddin Siddiqui, Athiya Shetty, Sanjeev Vats, Vibha Chhibber, Vivek Mishra, Navni Parihar, Karuna Pandey, Abhishek Rawat"/>
    <n v="8"/>
    <x v="17"/>
    <s v="India"/>
    <n v="1"/>
    <x v="20"/>
    <x v="2"/>
    <x v="1"/>
    <s v="132 min"/>
    <n v="132"/>
    <n v="132"/>
    <n v="1052.0293837098413"/>
    <s v=""/>
    <s v="Comedies, Dramas, International Movies"/>
    <x v="4"/>
    <s v="Comedies, Dramas, International Movies"/>
    <n v="3"/>
  </r>
  <r>
    <n v="3019"/>
    <x v="5470"/>
    <x v="0"/>
    <x v="5468"/>
    <s v="Brian Helgeland"/>
    <s v="Tom Hardy, Emily Browning, David Thewlis, Duffy, Christopher Eccleston, Chazz Palminteri, Paul Bettany, Taron Egerton, Colin Morgan, Tara Fitzgerald"/>
    <n v="10"/>
    <x v="6"/>
    <s v="United Kingdom, France, United States"/>
    <n v="3"/>
    <x v="594"/>
    <x v="4"/>
    <x v="12"/>
    <s v="132 min"/>
    <n v="132"/>
    <n v="132"/>
    <n v="1052.0293837098413"/>
    <s v=""/>
    <s v="Dramas, International Movies, Thrillers"/>
    <x v="2"/>
    <s v="Dramas, International Movies, Thrillers"/>
    <n v="3"/>
  </r>
  <r>
    <n v="3030"/>
    <x v="5471"/>
    <x v="0"/>
    <x v="5469"/>
    <s v="Patryk Vega"/>
    <s v="Angie Cepeda, Agnieszka Dygant, Aleksandra Grabowska, Aleksandra Pop≈Çawska, Katarzyna Warnke, Piotr Adamczyk, Enrique Arce, Amin Bensalem, Wojciech Bocianowski, Janusz Chabior"/>
    <n v="10"/>
    <x v="20"/>
    <s v="Poland"/>
    <n v="1"/>
    <x v="391"/>
    <x v="2"/>
    <x v="5"/>
    <s v="132 min"/>
    <n v="132"/>
    <n v="132"/>
    <n v="1052.0293837098413"/>
    <s v=""/>
    <s v="Action &amp; Adventure, Dramas, International Movies"/>
    <x v="1"/>
    <s v="Action &amp; Adventure, Dramas, International Movies"/>
    <n v="3"/>
  </r>
  <r>
    <n v="3967"/>
    <x v="5472"/>
    <x v="0"/>
    <x v="5470"/>
    <s v="John Lee Hancock"/>
    <s v="Kevin Costner, Woody Harrelson, Kathy Bates, John Carroll Lynch, Thomas Mann, Kim Dickens, W. Earl Brown, William Sadler"/>
    <n v="8"/>
    <x v="0"/>
    <s v="United States"/>
    <n v="1"/>
    <x v="835"/>
    <x v="2"/>
    <x v="12"/>
    <s v="132 min"/>
    <n v="132"/>
    <n v="132"/>
    <n v="1052.0293837098413"/>
    <s v=""/>
    <s v="Dramas"/>
    <x v="2"/>
    <s v="Dramas"/>
    <n v="1"/>
  </r>
  <r>
    <n v="4019"/>
    <x v="5473"/>
    <x v="0"/>
    <x v="5471"/>
    <s v="Olivia M. Lamasan"/>
    <s v="Kathryn Bernardo, Daniel Padilla, Joshua Garcia, Aiko Melendez, Joey Marquez, Ricky Davao, Maria Isabel Lopez, Ana Capri, Cris Villanueva"/>
    <n v="9"/>
    <x v="48"/>
    <s v="Philippines"/>
    <n v="1"/>
    <x v="950"/>
    <x v="9"/>
    <x v="1"/>
    <s v="132 min"/>
    <n v="132"/>
    <n v="132"/>
    <n v="1052.0293837098413"/>
    <s v=""/>
    <s v="Dramas, International Movies, Romantic Movies"/>
    <x v="2"/>
    <s v="Dramas, International Movies, Romantic Movies"/>
    <n v="3"/>
  </r>
  <r>
    <n v="4079"/>
    <x v="5474"/>
    <x v="0"/>
    <x v="5472"/>
    <s v="Olivia M. Lamasan"/>
    <s v="John Lloyd Cruz, Bea Alonzo, Hilda Koronel, Ronaldo Valdez, Anita Linda, Carmi Martin"/>
    <n v="6"/>
    <x v="48"/>
    <s v="Philippines"/>
    <n v="1"/>
    <x v="1291"/>
    <x v="11"/>
    <x v="5"/>
    <s v="132 min"/>
    <n v="132"/>
    <n v="132"/>
    <n v="1052.0293837098413"/>
    <s v=""/>
    <s v="Dramas, International Movies, Romantic Movies"/>
    <x v="2"/>
    <s v="Dramas, International Movies, Romantic Movies"/>
    <n v="3"/>
  </r>
  <r>
    <n v="4107"/>
    <x v="5475"/>
    <x v="0"/>
    <x v="5473"/>
    <s v="Hari Nath"/>
    <s v="Aadhi, Tapsee Pannu, Ritika Singh, Vennela Kishore, Sapthagiri"/>
    <n v="5"/>
    <x v="17"/>
    <s v="India"/>
    <n v="1"/>
    <x v="684"/>
    <x v="5"/>
    <x v="1"/>
    <s v="132 min"/>
    <n v="132"/>
    <n v="132"/>
    <n v="1052.0293837098413"/>
    <s v=""/>
    <s v="Dramas, International Movies, Romantic Movies"/>
    <x v="2"/>
    <s v="Dramas, International Movies, Romantic Movies"/>
    <n v="3"/>
  </r>
  <r>
    <n v="4449"/>
    <x v="5476"/>
    <x v="0"/>
    <x v="5474"/>
    <s v="Nikhil Advani"/>
    <s v="Imran Khan, Kangana Ranaut, Abhishek Saha, Mithila Palkar, Vivan Bhatena, Suhaas Ahuja, Nicole Faria, Adaar Malik"/>
    <n v="8"/>
    <x v="17"/>
    <s v="India"/>
    <n v="1"/>
    <x v="6"/>
    <x v="4"/>
    <x v="1"/>
    <s v="132 min"/>
    <n v="132"/>
    <n v="132"/>
    <n v="1052.0293837098413"/>
    <s v=""/>
    <s v="Comedies, Dramas, International Movies"/>
    <x v="4"/>
    <s v="Comedies, Dramas, International Movies"/>
    <n v="3"/>
  </r>
  <r>
    <n v="4608"/>
    <x v="5477"/>
    <x v="0"/>
    <x v="5475"/>
    <s v="Sundar C."/>
    <s v="Siddarth, Santhanam, Hansika Motwani, Ganesh Venkatraman, RJ Balaji, Bosskey, Manobala, Chitra Lakshmanan"/>
    <n v="8"/>
    <x v="17"/>
    <s v="India"/>
    <n v="1"/>
    <x v="155"/>
    <x v="8"/>
    <x v="6"/>
    <s v="132 min"/>
    <n v="132"/>
    <n v="132"/>
    <n v="1052.0293837098413"/>
    <s v=""/>
    <s v="Comedies, International Movies, Music &amp; Musicals"/>
    <x v="4"/>
    <s v="Comedies, International Movies, Music &amp; Musicals"/>
    <n v="3"/>
  </r>
  <r>
    <n v="4613"/>
    <x v="5478"/>
    <x v="0"/>
    <x v="5476"/>
    <s v="Ayaan Mukherji"/>
    <s v="Ranbir Kapoor, Konkona Sen Sharma, Shruti Bapna, Krutika Bolaki, Namit Das, Munir Kabani, Mohsin Ali Khan, Anupam Kher, Rahul Khanna, Kainaz Motivala"/>
    <n v="10"/>
    <x v="17"/>
    <s v="India"/>
    <n v="1"/>
    <x v="155"/>
    <x v="16"/>
    <x v="1"/>
    <s v="132 min"/>
    <n v="132"/>
    <n v="132"/>
    <n v="1052.0293837098413"/>
    <s v=""/>
    <s v="Comedies, International Movies, Romantic Movies"/>
    <x v="4"/>
    <s v="Comedies, International Movies, Romantic Movies"/>
    <n v="3"/>
  </r>
  <r>
    <n v="4949"/>
    <x v="5479"/>
    <x v="0"/>
    <x v="5477"/>
    <s v="Priyadarshan"/>
    <s v="Irrfan Khan, Shah Rukh Khan, Lara Dutta, Rajpal Yadav, Om Puri, Asrani, Manoj Joshi"/>
    <n v="7"/>
    <x v="17"/>
    <s v="India"/>
    <n v="1"/>
    <x v="110"/>
    <x v="16"/>
    <x v="6"/>
    <s v="132 min"/>
    <n v="132"/>
    <n v="132"/>
    <n v="1052.0293837098413"/>
    <s v=""/>
    <s v="Dramas, International Movies"/>
    <x v="2"/>
    <s v="Dramas, International Movies"/>
    <n v="2"/>
  </r>
  <r>
    <n v="5301"/>
    <x v="5480"/>
    <x v="0"/>
    <x v="5478"/>
    <s v="Mohammed Hussain"/>
    <s v="Danny Denzongpa, Mahendra Sandhu, Rekha, Faryal, Helen, Jagdeep"/>
    <n v="6"/>
    <x v="17"/>
    <s v="India"/>
    <n v="1"/>
    <x v="87"/>
    <x v="47"/>
    <x v="1"/>
    <s v="132 min"/>
    <n v="132"/>
    <n v="132"/>
    <n v="1052.0293837098413"/>
    <s v=""/>
    <s v="Action &amp; Adventure, International Movies"/>
    <x v="1"/>
    <s v="Action &amp; Adventure, International Movies"/>
    <n v="2"/>
  </r>
  <r>
    <n v="5777"/>
    <x v="5481"/>
    <x v="0"/>
    <x v="5479"/>
    <s v="Pieter Kuijpers"/>
    <s v="Jeroen van Koningsbrugge, Anna Raadsveld, Sigrid ten Napel, Peter Blok, Bob Stoop, Lisa Zweerman, Kay Greidanus, Ren√© Kortekaas, Sieger Sloot, Mark Rietman"/>
    <n v="10"/>
    <x v="3"/>
    <s v="Netherlands"/>
    <n v="1"/>
    <x v="158"/>
    <x v="9"/>
    <x v="1"/>
    <s v="132 min"/>
    <n v="132"/>
    <n v="132"/>
    <n v="1052.0293837098413"/>
    <s v=""/>
    <s v="Dramas, International Movies"/>
    <x v="2"/>
    <s v="Dramas, International Movies"/>
    <n v="2"/>
  </r>
  <r>
    <n v="6441"/>
    <x v="5482"/>
    <x v="0"/>
    <x v="5480"/>
    <s v="David Dhawan"/>
    <s v="Sanjay Dutt, Salman Khan, Karisma Kapoor, Dalip Tahil, Sushma Seth, Shakti Kapoor, Nagma, Sonali Bendre, Twinkle Khanna, Ravi Baswani"/>
    <n v="10"/>
    <x v="17"/>
    <s v="India"/>
    <n v="1"/>
    <x v="767"/>
    <x v="32"/>
    <x v="1"/>
    <s v="132 min"/>
    <n v="132"/>
    <n v="132"/>
    <n v="1052.0293837098413"/>
    <s v=""/>
    <s v="Comedies, International Movies, Romantic Movies"/>
    <x v="4"/>
    <s v="Comedies, International Movies, Romantic Movies"/>
    <n v="3"/>
  </r>
  <r>
    <n v="6606"/>
    <x v="5483"/>
    <x v="0"/>
    <x v="5481"/>
    <s v="Hark Tsui"/>
    <s v="Mark Chao, Feng Shaofeng, Kenny Lin, Carina Lau, Ethan Juan, Sandra Ma"/>
    <n v="6"/>
    <x v="42"/>
    <s v="China, Hong Kong"/>
    <n v="2"/>
    <x v="1281"/>
    <x v="5"/>
    <x v="1"/>
    <s v="132 min"/>
    <n v="132"/>
    <n v="132"/>
    <n v="1052.0293837098413"/>
    <s v=""/>
    <s v="Action &amp; Adventure, International Movies, Sci-Fi &amp; Fantasy"/>
    <x v="1"/>
    <s v="Action &amp; Adventure, International Movies, Sci-Fi &amp; Fantasy"/>
    <n v="3"/>
  </r>
  <r>
    <n v="6820"/>
    <x v="5484"/>
    <x v="0"/>
    <x v="5482"/>
    <s v="Fellipe Barbosa"/>
    <s v="Jo√£o Pedro Zappa, Caroline Abras, Alex Alembe, Leonard Siampala, Tony B. Lesika, John Goodluck, Rashidi Athuman, Toney Montana, George Ngandu, Rhosinah Sekeleti, Luke Mpata, Lewis Gadson, Manuela Pacq"/>
    <n v="13"/>
    <x v="23"/>
    <s v="Brazil, France"/>
    <n v="2"/>
    <x v="1224"/>
    <x v="3"/>
    <x v="5"/>
    <s v="132 min"/>
    <n v="132"/>
    <n v="132"/>
    <n v="1052.0293837098413"/>
    <s v=""/>
    <s v="Dramas, Independent Movies, International Movies"/>
    <x v="2"/>
    <s v="Dramas, Independent Movies, International Movies"/>
    <n v="3"/>
  </r>
  <r>
    <n v="7116"/>
    <x v="5485"/>
    <x v="0"/>
    <x v="5483"/>
    <s v="Madhur Bhandarkar"/>
    <s v="Neil Nitin Mukesh, Manoj Bajpayee, Mugdha Godse, Arya Babbar, Chetan Pandit, Rahul Singh, Navni Parihar, Manish Mehta"/>
    <n v="8"/>
    <x v="17"/>
    <s v="India"/>
    <n v="1"/>
    <x v="767"/>
    <x v="16"/>
    <x v="1"/>
    <s v="132 min"/>
    <n v="132"/>
    <n v="132"/>
    <n v="1052.0293837098413"/>
    <s v=""/>
    <s v="Dramas, International Movies"/>
    <x v="2"/>
    <s v="Dramas, International Movies"/>
    <n v="2"/>
  </r>
  <r>
    <n v="7118"/>
    <x v="5486"/>
    <x v="0"/>
    <x v="5484"/>
    <s v="Girish Malik"/>
    <s v="Purab Kohli, Tannishtha Chatterjee, Kirti Kulhari, Yashpal Sharma, Mukul Dev, Saidah Jules, Ravi Gossain, Rahul Singh"/>
    <n v="8"/>
    <x v="17"/>
    <s v="India"/>
    <n v="1"/>
    <x v="752"/>
    <x v="8"/>
    <x v="1"/>
    <s v="132 min"/>
    <n v="132"/>
    <n v="132"/>
    <n v="1052.0293837098413"/>
    <s v=""/>
    <s v="Dramas, Independent Movies, International Movies"/>
    <x v="2"/>
    <s v="Dramas, Independent Movies, International Movies"/>
    <n v="3"/>
  </r>
  <r>
    <n v="7120"/>
    <x v="5487"/>
    <x v="0"/>
    <x v="5485"/>
    <s v="Azfar Jafri"/>
    <s v="Armeena Rana Khan, Bilal Ashraf, Ali Rehman Khan, Hania Aamir, Usman Mukhtar, Nayyar Ejaz"/>
    <n v="6"/>
    <x v="7"/>
    <s v="Pakistan"/>
    <n v="1"/>
    <x v="852"/>
    <x v="9"/>
    <x v="1"/>
    <s v="132 min"/>
    <n v="132"/>
    <n v="132"/>
    <n v="1052.0293837098413"/>
    <s v=""/>
    <s v="Comedies, Dramas, International Movies"/>
    <x v="4"/>
    <s v="Comedies, Dramas, International Movies"/>
    <n v="3"/>
  </r>
  <r>
    <n v="7160"/>
    <x v="5488"/>
    <x v="0"/>
    <x v="5486"/>
    <s v="Kranti Redkar"/>
    <s v="Jitendra Joshi, Urmila Kanitkar, Ashutosh Gaikwad, Ashok Shinde, Madhavi Juvekar"/>
    <n v="5"/>
    <x v="17"/>
    <s v="India"/>
    <n v="1"/>
    <x v="144"/>
    <x v="4"/>
    <x v="6"/>
    <s v="132 min"/>
    <n v="132"/>
    <n v="132"/>
    <n v="1052.0293837098413"/>
    <s v=""/>
    <s v="Dramas, International Movies, Romantic Movies"/>
    <x v="2"/>
    <s v="Dramas, International Movies, Romantic Movies"/>
    <n v="3"/>
  </r>
  <r>
    <n v="7213"/>
    <x v="5489"/>
    <x v="0"/>
    <x v="5487"/>
    <s v="Abbas Alibhai Burmawalla, Mastan Alibhai Burmawalla"/>
    <s v="Kapil Sharma, Arbaaz Khan, Varun Sharma, Sharat Saxena, Supriya Pathak, Manoj Joshi, Manjari Fadnis, Simran Kaur Mundi, Elli Avram, Jamie Lever"/>
    <n v="10"/>
    <x v="17"/>
    <s v="India"/>
    <n v="1"/>
    <x v="38"/>
    <x v="4"/>
    <x v="6"/>
    <s v="132 min"/>
    <n v="132"/>
    <n v="132"/>
    <n v="1052.0293837098413"/>
    <s v=""/>
    <s v="Comedies, International Movies"/>
    <x v="4"/>
    <s v="Comedies, International Movies"/>
    <n v="2"/>
  </r>
  <r>
    <n v="7389"/>
    <x v="5490"/>
    <x v="0"/>
    <x v="5488"/>
    <s v="Sameer Vidwans"/>
    <s v="Gashmeer Mahajani, Spruha Joshi, Nirmiti Sawant, Vijay Nikam, Satish Alekar, Mangal Kenkre, Kamlesh Sawant, Seema Deshmukh"/>
    <n v="8"/>
    <x v="17"/>
    <s v="India"/>
    <n v="1"/>
    <x v="167"/>
    <x v="3"/>
    <x v="6"/>
    <s v="132 min"/>
    <n v="132"/>
    <n v="132"/>
    <n v="1052.0293837098413"/>
    <s v=""/>
    <s v="Dramas, International Movies"/>
    <x v="2"/>
    <s v="Dramas, International Movies"/>
    <n v="2"/>
  </r>
  <r>
    <n v="7423"/>
    <x v="5491"/>
    <x v="0"/>
    <x v="5489"/>
    <s v="Sudesh Manjrekar, Atul Kale"/>
    <s v="Sudhir Joshi, Vandana Gupte, Ankush Chaudhari, Madhura Velankar, Sanjay Mone, Anand Abhyankar"/>
    <n v="6"/>
    <x v="17"/>
    <s v="India"/>
    <n v="1"/>
    <x v="1339"/>
    <x v="24"/>
    <x v="1"/>
    <s v="132 min"/>
    <n v="132"/>
    <n v="132"/>
    <n v="1052.0293837098413"/>
    <s v=""/>
    <s v="Comedies, Dramas, International Movies"/>
    <x v="4"/>
    <s v="Comedies, Dramas, International Movies"/>
    <n v="3"/>
  </r>
  <r>
    <n v="7429"/>
    <x v="5492"/>
    <x v="0"/>
    <x v="5490"/>
    <s v="Sachin"/>
    <s v="Sachin, Supriya Pilgaonkar, Ashok Saraf, Kishori Shahane, Suhas Bhalekar, Manchindra Kamble, Jairam Kulkarni, Nilu Phule, Shubha Khote"/>
    <n v="9"/>
    <x v="17"/>
    <s v="India"/>
    <n v="1"/>
    <x v="180"/>
    <x v="27"/>
    <x v="6"/>
    <s v="132 min"/>
    <n v="132"/>
    <n v="132"/>
    <n v="1052.0293837098413"/>
    <s v=""/>
    <s v="Comedies, International Movies, Romantic Movies"/>
    <x v="4"/>
    <s v="Comedies, International Movies, Romantic Movies"/>
    <n v="3"/>
  </r>
  <r>
    <n v="8099"/>
    <x v="5493"/>
    <x v="0"/>
    <x v="5491"/>
    <s v="Raj B. Shetty"/>
    <s v="Raj B. Shetty, Usha Bhandary, Shailashree, Prakash Tuminadu, Amrutha Naik, Shreya Anchan, VJ Vineeth, Rahul Amin, Deepak Rai Panaje, Ramdas"/>
    <n v="10"/>
    <x v="17"/>
    <s v="India"/>
    <n v="1"/>
    <x v="752"/>
    <x v="3"/>
    <x v="6"/>
    <s v="132 min"/>
    <n v="132"/>
    <n v="132"/>
    <n v="1052.0293837098413"/>
    <s v=""/>
    <s v="Comedies, International Movies, Romantic Movies"/>
    <x v="4"/>
    <s v="Comedies, International Movies, Romantic Movies"/>
    <n v="3"/>
  </r>
  <r>
    <n v="8669"/>
    <x v="5494"/>
    <x v="0"/>
    <x v="5492"/>
    <s v="James McTeigue"/>
    <s v="Natalie Portman, Hugo Weaving, Stephen Rea, Stephen Fry, John Hurt, Tim Pigott-Smith, Rupert Graves, Roger Allam, Ben Miles, Sin√©ad Cusack, Natasha Wightman"/>
    <n v="11"/>
    <x v="0"/>
    <s v="United States, United Kingdom, Germany"/>
    <n v="3"/>
    <x v="155"/>
    <x v="30"/>
    <x v="12"/>
    <s v="132 min"/>
    <n v="132"/>
    <n v="132"/>
    <n v="1052.0293837098413"/>
    <s v=""/>
    <s v="Action &amp; Adventure, Dramas, Sci-Fi &amp; Fantasy"/>
    <x v="1"/>
    <s v="Action &amp; Adventure, Dramas, Sci-Fi &amp; Fantasy"/>
    <n v="3"/>
  </r>
  <r>
    <n v="8772"/>
    <x v="5495"/>
    <x v="0"/>
    <x v="5493"/>
    <s v="Ksshitij Chaudhary"/>
    <s v="Harbhajan Mann, Tulip Joshi, Kabir Bedi, Gulzar Chahal, Jonita, Gurpreet Ghuggi, Gurpreet Grewal, Neena Cheema, Sunita Dhir"/>
    <n v="9"/>
    <x v="17"/>
    <s v="India"/>
    <n v="1"/>
    <x v="38"/>
    <x v="12"/>
    <x v="1"/>
    <s v="132 min"/>
    <n v="132"/>
    <n v="132"/>
    <n v="1052.0293837098413"/>
    <s v=""/>
    <s v="Dramas, International Movies, Music &amp; Musicals"/>
    <x v="2"/>
    <s v="Dramas, International Movies, Music &amp; Musicals"/>
    <n v="3"/>
  </r>
  <r>
    <n v="209"/>
    <x v="5496"/>
    <x v="0"/>
    <x v="5494"/>
    <s v="Milan Luthria"/>
    <s v="Ajay Devgn, Emraan Hashmi, Kangana Ranaut, Prachi Desai, Randeep Hooda, Naved Aslam, Asif Basra, Avtar Gill"/>
    <n v="8"/>
    <x v="17"/>
    <s v="India"/>
    <n v="1"/>
    <x v="1008"/>
    <x v="10"/>
    <x v="1"/>
    <s v="133 min"/>
    <n v="133"/>
    <n v="133"/>
    <n v="1117.8993886030073"/>
    <s v=""/>
    <s v="Dramas, International Movies, Music &amp; Musicals"/>
    <x v="2"/>
    <s v="Dramas, International Movies, Music &amp; Musicals"/>
    <n v="3"/>
  </r>
  <r>
    <n v="258"/>
    <x v="5497"/>
    <x v="0"/>
    <x v="5495"/>
    <s v="Mani Ratnam"/>
    <s v="Dulquer Salmaan, Nithya Menon, Prakash Raj, Leela Samson, Vinodhini, Ramya Subramanian, Siva Ananth, John Devasahayam, Prabhu Lakshman"/>
    <n v="9"/>
    <x v="2"/>
    <m/>
    <n v="0"/>
    <x v="591"/>
    <x v="4"/>
    <x v="1"/>
    <s v="133 min"/>
    <n v="133"/>
    <n v="133"/>
    <n v="1117.8993886030073"/>
    <s v=""/>
    <s v="Dramas, International Movies, Romantic Movies"/>
    <x v="2"/>
    <s v="Dramas, International Movies, Romantic Movies"/>
    <n v="3"/>
  </r>
  <r>
    <n v="600"/>
    <x v="5498"/>
    <x v="0"/>
    <x v="5496"/>
    <s v="Robin Bissell"/>
    <s v="Taraji P. Henson, Sam Rockwell, Babou Ceesay, Anne Heche, Wes Bentley, Nick Searcy, Bruce McGill, John Gallagher Jr., Nicholas Logan, Gilbert Glenn Brown"/>
    <n v="10"/>
    <x v="0"/>
    <s v="United States"/>
    <n v="1"/>
    <x v="132"/>
    <x v="2"/>
    <x v="2"/>
    <s v="133 min"/>
    <n v="133"/>
    <n v="133"/>
    <n v="1117.8993886030073"/>
    <s v=""/>
    <s v="Dramas"/>
    <x v="2"/>
    <s v="Dramas"/>
    <n v="1"/>
  </r>
  <r>
    <n v="671"/>
    <x v="5499"/>
    <x v="0"/>
    <x v="5497"/>
    <s v="Yoshiyuki Tomino, Yoshikazu Yasuhiko"/>
    <s v="Toru Furuya, Shuichi Ikeda, Hirotaka Suzuoki, Rumiko Ukai, Fuyumi Shiraishi, Yo Inoue, Toshio Furukawa, Kiyonobu Suzuki, Keiko Toda, Shozo Iizuka"/>
    <n v="10"/>
    <x v="2"/>
    <m/>
    <n v="0"/>
    <x v="1456"/>
    <x v="50"/>
    <x v="1"/>
    <s v="133 min"/>
    <n v="133"/>
    <n v="133"/>
    <n v="1117.8993886030073"/>
    <s v=""/>
    <s v="Action &amp; Adventure, Anime Features, International Movies"/>
    <x v="1"/>
    <s v="Action &amp; Adventure, Anime Features, International Movies"/>
    <n v="3"/>
  </r>
  <r>
    <n v="800"/>
    <x v="5500"/>
    <x v="0"/>
    <x v="5498"/>
    <s v="Clint Eastwood"/>
    <s v="Clint Eastwood, Hilary Swank, Morgan Freeman, Anthony Mackie, Jay Baruchel, Mike Colter, Lucia Rijker, Br√≠an F. O'Byrne, Margo Martindale, Riki Lindhome"/>
    <n v="10"/>
    <x v="0"/>
    <s v="United States"/>
    <n v="1"/>
    <x v="64"/>
    <x v="26"/>
    <x v="2"/>
    <s v="133 min"/>
    <n v="133"/>
    <n v="133"/>
    <n v="1117.8993886030073"/>
    <s v=""/>
    <s v="Dramas, Sports Movies"/>
    <x v="2"/>
    <s v="Dramas, Sports Movies"/>
    <n v="2"/>
  </r>
  <r>
    <n v="1088"/>
    <x v="5501"/>
    <x v="0"/>
    <x v="5499"/>
    <s v="Hardik Mehta"/>
    <s v="Rajkummar Rao, Varun Sharma, Janhvi Kapoor, Manav Vij, Sarita Joshi, Anuraag Arora, Alexx O'Nell, Rajesh Jais"/>
    <n v="8"/>
    <x v="17"/>
    <s v="India"/>
    <n v="1"/>
    <x v="104"/>
    <x v="6"/>
    <x v="1"/>
    <s v="133 min"/>
    <n v="133"/>
    <n v="133"/>
    <n v="1117.8993886030073"/>
    <s v=""/>
    <s v="Comedies, Horror Movies, International Movies"/>
    <x v="4"/>
    <s v="Comedies, Horror Movies, International Movies"/>
    <n v="3"/>
  </r>
  <r>
    <n v="1116"/>
    <x v="5502"/>
    <x v="0"/>
    <x v="5500"/>
    <s v="Rajesh Mapuskar"/>
    <s v="Sharman Joshi, Boman Irani, Ritwik Sahore, Paresh Rawal, Deepak Shirke, Satyadeep Misra, Aakash Dabhade, Nilesh Diwekar, Vidya Balan"/>
    <n v="9"/>
    <x v="17"/>
    <s v="India"/>
    <n v="1"/>
    <x v="537"/>
    <x v="11"/>
    <x v="6"/>
    <s v="133 min"/>
    <n v="133"/>
    <n v="133"/>
    <n v="1117.8993886030073"/>
    <s v=""/>
    <s v="Comedies, International Movies, Sports Movies"/>
    <x v="4"/>
    <s v="Comedies, International Movies, Sports Movies"/>
    <n v="3"/>
  </r>
  <r>
    <n v="1346"/>
    <x v="5503"/>
    <x v="0"/>
    <x v="5501"/>
    <s v="Guo Jingming"/>
    <s v="Mark Chao, Deng Lun, Wang Ziwen, Jessie Li, Wang Duo, Sun Chenjun, Xu Kaicheng, Jasper, Ju Xiaowen"/>
    <n v="9"/>
    <x v="42"/>
    <s v="China"/>
    <n v="1"/>
    <x v="864"/>
    <x v="6"/>
    <x v="1"/>
    <s v="133 min"/>
    <n v="133"/>
    <n v="133"/>
    <n v="1117.8993886030073"/>
    <s v=""/>
    <s v="Action &amp; Adventure, International Movies"/>
    <x v="1"/>
    <s v="Action &amp; Adventure, International Movies"/>
    <n v="2"/>
  </r>
  <r>
    <n v="1388"/>
    <x v="5504"/>
    <x v="0"/>
    <x v="5502"/>
    <s v="Paul Haggis"/>
    <s v="Russell Crowe, Elizabeth Banks, Brian Dennehy, Lennie James, Olivia Wilde, Ty Simpkins, Helen Carey, Liam Neeson, Daniel Stern, Kevin Corrigan"/>
    <n v="10"/>
    <x v="0"/>
    <s v="United States, France"/>
    <n v="2"/>
    <x v="1124"/>
    <x v="10"/>
    <x v="2"/>
    <s v="133 min"/>
    <n v="133"/>
    <n v="133"/>
    <n v="1117.8993886030073"/>
    <s v=""/>
    <s v="Dramas, Thrillers"/>
    <x v="2"/>
    <s v="Dramas, Thrillers"/>
    <n v="2"/>
  </r>
  <r>
    <n v="1562"/>
    <x v="5505"/>
    <x v="0"/>
    <x v="5503"/>
    <s v="Girish Malik"/>
    <s v="Sanjay Dutt, Nargis Fakhri, Rahul Dev, Priyanka Verma, Kuwaarjeet Chopraa, Aishan Jawaid Malik, Rahul Mittra, Gavie Chahal, Humayun Shams Khan, Babrak Akbari"/>
    <n v="10"/>
    <x v="17"/>
    <s v="India"/>
    <n v="1"/>
    <x v="3"/>
    <x v="1"/>
    <x v="5"/>
    <s v="133 min"/>
    <n v="133"/>
    <n v="133"/>
    <n v="1117.8993886030073"/>
    <s v=""/>
    <s v="Dramas, International Movies, Sports Movies"/>
    <x v="2"/>
    <s v="Dramas, International Movies, Sports Movies"/>
    <n v="3"/>
  </r>
  <r>
    <n v="1596"/>
    <x v="5506"/>
    <x v="0"/>
    <x v="5504"/>
    <s v="David Fincher"/>
    <s v="Gary Oldman, Amanda Seyfried, Charles Dance, Lily Collins, Arliss Howard, Tom Pelphrey, Sam Troughton, Ferdinand Kingsley, Tuppence Middleton, Tom Burke, Joseph Cross, Jamie McShane, Toby Leonard Moore, Monika Gossmann"/>
    <n v="14"/>
    <x v="0"/>
    <s v="United States"/>
    <n v="1"/>
    <x v="170"/>
    <x v="1"/>
    <x v="12"/>
    <s v="133 min"/>
    <n v="133"/>
    <n v="133"/>
    <n v="1117.8993886030073"/>
    <s v=""/>
    <s v="Dramas, Independent Movies"/>
    <x v="2"/>
    <s v="Dramas, Independent Movies"/>
    <n v="2"/>
  </r>
  <r>
    <n v="1679"/>
    <x v="5507"/>
    <x v="0"/>
    <x v="5505"/>
    <s v="Anurag Kashyap"/>
    <s v="Nawazuddin Siddiqui, Vicky Kaushal, Sobhita Dhulipala, Mukesh Chhabra, Anuschka Sawhney, Vipin Sharma, Deepali Suryakant Badekar, Ashok Lokhande, Harssh Singh, Rajesh Jais, Hitesh Dave"/>
    <n v="11"/>
    <x v="17"/>
    <s v="India"/>
    <n v="1"/>
    <x v="1181"/>
    <x v="9"/>
    <x v="5"/>
    <s v="133 min"/>
    <n v="133"/>
    <n v="133"/>
    <n v="1117.8993886030073"/>
    <s v=""/>
    <s v="International Movies, Thrillers"/>
    <x v="7"/>
    <s v="International Movies, Thrillers"/>
    <n v="2"/>
  </r>
  <r>
    <n v="2016"/>
    <x v="5508"/>
    <x v="0"/>
    <x v="5506"/>
    <s v="Satish Rajwade"/>
    <s v="Nana Patekar, Sumeet Raghvan, Iravati Harshe, Aashish Kulkarni, Savita Malpekar"/>
    <n v="5"/>
    <x v="17"/>
    <s v="India"/>
    <n v="1"/>
    <x v="1013"/>
    <x v="5"/>
    <x v="1"/>
    <s v="133 min"/>
    <n v="133"/>
    <n v="133"/>
    <n v="1117.8993886030073"/>
    <s v=""/>
    <s v="Dramas, International Movies, Thrillers"/>
    <x v="2"/>
    <s v="Dramas, International Movies, Thrillers"/>
    <n v="3"/>
  </r>
  <r>
    <n v="2214"/>
    <x v="5509"/>
    <x v="0"/>
    <x v="5507"/>
    <s v="Vince Marcello"/>
    <s v="Joey King, Joel Courtney, Jacob Elordi, Molly Ringwald, Taylor Zakhar Perez, Maisie Richardson-Sellers, Meganne Young"/>
    <n v="7"/>
    <x v="6"/>
    <s v="United Kingdom, United States"/>
    <n v="2"/>
    <x v="174"/>
    <x v="1"/>
    <x v="1"/>
    <s v="133 min"/>
    <n v="133"/>
    <n v="133"/>
    <n v="1117.8993886030073"/>
    <s v=""/>
    <s v="Comedies, Romantic Movies"/>
    <x v="4"/>
    <s v="Comedies, Romantic Movies"/>
    <n v="2"/>
  </r>
  <r>
    <n v="2851"/>
    <x v="5510"/>
    <x v="0"/>
    <x v="5508"/>
    <s v="Athiyan Athirai"/>
    <s v="Dinesh, Anandhi, Munishkanth, Riythvika, John Vijay"/>
    <n v="5"/>
    <x v="17"/>
    <s v="India"/>
    <n v="1"/>
    <x v="311"/>
    <x v="2"/>
    <x v="1"/>
    <s v="133 min"/>
    <n v="133"/>
    <n v="133"/>
    <n v="1117.8993886030073"/>
    <s v=""/>
    <s v="Dramas, Independent Movies, International Movies"/>
    <x v="2"/>
    <s v="Dramas, Independent Movies, International Movies"/>
    <n v="3"/>
  </r>
  <r>
    <n v="2987"/>
    <x v="5511"/>
    <x v="0"/>
    <x v="5509"/>
    <s v="Halitha Shameem"/>
    <s v="Nivedhithaa Sathish, Leela Samson, Samuthirakani, Sunaina, Manikandan"/>
    <n v="5"/>
    <x v="17"/>
    <s v="India"/>
    <n v="1"/>
    <x v="566"/>
    <x v="2"/>
    <x v="1"/>
    <s v="133 min"/>
    <n v="133"/>
    <n v="133"/>
    <n v="1117.8993886030073"/>
    <s v=""/>
    <s v="Comedies, Dramas, Independent Movies"/>
    <x v="4"/>
    <s v="Comedies, Dramas, Independent Movies"/>
    <n v="3"/>
  </r>
  <r>
    <n v="3202"/>
    <x v="5512"/>
    <x v="0"/>
    <x v="5510"/>
    <s v="Mukesh Vohra"/>
    <s v="Harish Verma, Jass Bajwa, Rajiv Thakur, Ihana Dhillon, Yograj Singh, Karamjit Anmol, Anita Devgan, Vrajesh Hirjee, Rana Jung Bahadur, Hobby Dhaliwal"/>
    <n v="10"/>
    <x v="17"/>
    <s v="India"/>
    <n v="1"/>
    <x v="691"/>
    <x v="3"/>
    <x v="1"/>
    <s v="133 min"/>
    <n v="133"/>
    <n v="133"/>
    <n v="1117.8993886030073"/>
    <s v=""/>
    <s v="Comedies, Dramas, International Movies"/>
    <x v="4"/>
    <s v="Comedies, Dramas, International Movies"/>
    <n v="3"/>
  </r>
  <r>
    <n v="3487"/>
    <x v="5513"/>
    <x v="0"/>
    <x v="5511"/>
    <s v="Mangesh Hadawale"/>
    <s v="Meezaan Jaffrey, Sharmin Segal, Chinmaya Surve, Anil Gawas, Sonal Jha, Sanjay Gurbaxani, Sameer Dharmadhikari, Deepak Damle"/>
    <n v="8"/>
    <x v="17"/>
    <s v="India"/>
    <n v="1"/>
    <x v="1376"/>
    <x v="2"/>
    <x v="1"/>
    <s v="133 min"/>
    <n v="133"/>
    <n v="133"/>
    <n v="1117.8993886030073"/>
    <s v=""/>
    <s v="Dramas, International Movies, Romantic Movies"/>
    <x v="2"/>
    <s v="Dramas, International Movies, Romantic Movies"/>
    <n v="3"/>
  </r>
  <r>
    <n v="3533"/>
    <x v="5514"/>
    <x v="0"/>
    <x v="5512"/>
    <s v="Tharun Bhascker"/>
    <s v="Vishwaksen Naidu, Sushanth Reddy, Abhinav Gomatam, Venkatesh Kakumanu, Anisha Ambrose, Simran Choudhary"/>
    <n v="6"/>
    <x v="17"/>
    <s v="India"/>
    <n v="1"/>
    <x v="1246"/>
    <x v="5"/>
    <x v="1"/>
    <s v="133 min"/>
    <n v="133"/>
    <n v="133"/>
    <n v="1117.8993886030073"/>
    <s v=""/>
    <s v="Comedies, Independent Movies, International Movies"/>
    <x v="4"/>
    <s v="Comedies, Independent Movies, International Movies"/>
    <n v="3"/>
  </r>
  <r>
    <n v="3564"/>
    <x v="5515"/>
    <x v="0"/>
    <x v="5513"/>
    <s v="Rai Yuvraj Bains"/>
    <s v="Priti Sapru, Nirmal Rishi, Jordan Sandhu, Prabh Grewal, Karamjit Anmol, Harby Sangha, Gurmeet Sajan, Prince Kanwaljit Singh"/>
    <n v="8"/>
    <x v="17"/>
    <s v="India"/>
    <n v="1"/>
    <x v="1443"/>
    <x v="2"/>
    <x v="6"/>
    <s v="133 min"/>
    <n v="133"/>
    <n v="133"/>
    <n v="1117.8993886030073"/>
    <s v=""/>
    <s v="Comedies, Dramas, International Movies"/>
    <x v="4"/>
    <s v="Comedies, Dramas, International Movies"/>
    <n v="3"/>
  </r>
  <r>
    <n v="3923"/>
    <x v="5516"/>
    <x v="0"/>
    <x v="5514"/>
    <s v="Hasan Karacadaƒü"/>
    <s v="Nil G√ºnal, √úmit B√ºlent Din√ßer, Sultan K√∂roƒülu Kƒ±lƒ±√ß, Emir √ñzbek Yƒ±ldƒ±z, Pelin Acar, Murat Sevi≈ü"/>
    <n v="6"/>
    <x v="61"/>
    <s v="Turkey"/>
    <n v="1"/>
    <x v="318"/>
    <x v="0"/>
    <x v="5"/>
    <s v="133 min"/>
    <n v="133"/>
    <n v="133"/>
    <n v="1117.8993886030073"/>
    <s v=""/>
    <s v="Horror Movies, International Movies"/>
    <x v="9"/>
    <s v="Horror Movies, International Movies"/>
    <n v="2"/>
  </r>
  <r>
    <n v="4386"/>
    <x v="5517"/>
    <x v="0"/>
    <x v="5515"/>
    <s v="Joel Coen, Ethan Coen"/>
    <s v="Liam Neeson, James Franco, Tim Blake Nelson, Tom Waits, Zoe Kazan, Brendan Gleeson"/>
    <n v="6"/>
    <x v="0"/>
    <s v="United States"/>
    <n v="1"/>
    <x v="807"/>
    <x v="5"/>
    <x v="12"/>
    <s v="133 min"/>
    <n v="133"/>
    <n v="133"/>
    <n v="1117.8993886030073"/>
    <s v=""/>
    <s v="Comedies, Dramas"/>
    <x v="4"/>
    <s v="Comedies, Dramas"/>
    <n v="2"/>
  </r>
  <r>
    <n v="4440"/>
    <x v="5518"/>
    <x v="0"/>
    <x v="5516"/>
    <s v="B. Unnikrishnan"/>
    <s v="Mithra Kurian, Anoop Menon, Mohanlal, Narein, Priyamani, Roma, Siddique, Jagathy Sreekumar"/>
    <n v="8"/>
    <x v="17"/>
    <s v="India"/>
    <n v="1"/>
    <x v="6"/>
    <x v="11"/>
    <x v="1"/>
    <s v="133 min"/>
    <n v="133"/>
    <n v="133"/>
    <n v="1117.8993886030073"/>
    <s v=""/>
    <s v="International Movies, Thrillers"/>
    <x v="7"/>
    <s v="International Movies, Thrillers"/>
    <n v="2"/>
  </r>
  <r>
    <n v="4735"/>
    <x v="5519"/>
    <x v="0"/>
    <x v="5517"/>
    <s v="Imtiaz Ali"/>
    <s v="Ranbir Kapoor, Deepika Padukone, Piyush Mishra, Javed Sheikh, Nikhil Bhagat, Faraaz Servaia"/>
    <n v="6"/>
    <x v="17"/>
    <s v="India"/>
    <n v="1"/>
    <x v="536"/>
    <x v="4"/>
    <x v="1"/>
    <s v="133 min"/>
    <n v="133"/>
    <n v="133"/>
    <n v="1117.8993886030073"/>
    <s v=""/>
    <s v="Dramas, International Movies, Romantic Movies"/>
    <x v="2"/>
    <s v="Dramas, International Movies, Romantic Movies"/>
    <n v="3"/>
  </r>
  <r>
    <n v="4766"/>
    <x v="5520"/>
    <x v="0"/>
    <x v="5518"/>
    <s v="Alexandre Avancini"/>
    <s v="Petr√¥nio Gontijo, Day Mesquita, Beth Goulart, Dalton Vigh, Eduardo Galv√£o, Andr√© Gon√ßalves, Marcello Airoldi"/>
    <n v="7"/>
    <x v="23"/>
    <s v="Brazil"/>
    <n v="1"/>
    <x v="1022"/>
    <x v="5"/>
    <x v="7"/>
    <s v="133 min"/>
    <n v="133"/>
    <n v="133"/>
    <n v="1117.8993886030073"/>
    <s v=""/>
    <s v="Dramas, Faith &amp; Spirituality, International Movies"/>
    <x v="2"/>
    <s v="Dramas, Faith &amp; Spirituality, International Movies"/>
    <n v="3"/>
  </r>
  <r>
    <n v="5041"/>
    <x v="5521"/>
    <x v="0"/>
    <x v="5519"/>
    <s v="Anand Tiwari"/>
    <s v="Vicky Kaushal, Angira Dhar, Alankrita Sahai, Raghuvir Yadav, Ratna Pathak Shah, Supriya Pathak"/>
    <n v="6"/>
    <x v="17"/>
    <s v="India"/>
    <n v="1"/>
    <x v="384"/>
    <x v="5"/>
    <x v="1"/>
    <s v="133 min"/>
    <n v="133"/>
    <n v="133"/>
    <n v="1117.8993886030073"/>
    <s v=""/>
    <s v="Comedies, International Movies, Romantic Movies"/>
    <x v="4"/>
    <s v="Comedies, International Movies, Romantic Movies"/>
    <n v="3"/>
  </r>
  <r>
    <n v="6076"/>
    <x v="5522"/>
    <x v="0"/>
    <x v="5520"/>
    <s v="Uttung Shelar"/>
    <s v="Sanjay Narvekar, Bharat Jadhav, Satish Phulekar, Ashwini Apte"/>
    <n v="4"/>
    <x v="17"/>
    <s v="India"/>
    <n v="1"/>
    <x v="180"/>
    <x v="10"/>
    <x v="1"/>
    <s v="133 min"/>
    <n v="133"/>
    <n v="133"/>
    <n v="1117.8993886030073"/>
    <s v=""/>
    <s v="Comedies, Dramas, International Movies"/>
    <x v="4"/>
    <s v="Comedies, Dramas, International Movies"/>
    <n v="3"/>
  </r>
  <r>
    <n v="6086"/>
    <x v="5523"/>
    <x v="0"/>
    <x v="5521"/>
    <s v="Julie Taymor"/>
    <s v="Evan Rachel Wood, Jim Sturgess, Joe Anderson, Dana Fuchs, Martin Luther, James Urbaniak, T.V. Carpio, Spencer Liff"/>
    <n v="8"/>
    <x v="0"/>
    <s v="United States, United Kingdom"/>
    <n v="2"/>
    <x v="191"/>
    <x v="37"/>
    <x v="2"/>
    <s v="133 min"/>
    <n v="133"/>
    <n v="133"/>
    <n v="1117.8993886030073"/>
    <s v=""/>
    <s v="Dramas, Music &amp; Musicals, Romantic Movies"/>
    <x v="2"/>
    <s v="Dramas, Music &amp; Musicals, Romantic Movies"/>
    <n v="3"/>
  </r>
  <r>
    <n v="6191"/>
    <x v="5524"/>
    <x v="0"/>
    <x v="5522"/>
    <s v="Sung-soo Kim"/>
    <s v="Jung-min Hwang, Do-won Kwak, Man-sik Jung, Woo-sung Jung"/>
    <n v="4"/>
    <x v="28"/>
    <s v="South Korea"/>
    <n v="1"/>
    <x v="1339"/>
    <x v="9"/>
    <x v="11"/>
    <s v="133 min"/>
    <n v="133"/>
    <n v="133"/>
    <n v="1117.8993886030073"/>
    <s v=""/>
    <s v="Action &amp; Adventure, Dramas, International Movies"/>
    <x v="1"/>
    <s v="Action &amp; Adventure, Dramas, International Movies"/>
    <n v="3"/>
  </r>
  <r>
    <n v="6380"/>
    <x v="5525"/>
    <x v="0"/>
    <x v="5523"/>
    <s v="Antoine Fuqua"/>
    <s v="Richard Gere, Don Cheadle, Ethan Hawke, Wesley Snipes, Will Patton, Lili Taylor, Michael Kenneth Williams, Br√≠an F. O'Byrne, Shannon Kane, Ellen Barkin, Vincent D'Onofrio, Logan Marshall-Green"/>
    <n v="12"/>
    <x v="0"/>
    <s v="United States"/>
    <n v="1"/>
    <x v="155"/>
    <x v="16"/>
    <x v="12"/>
    <s v="133 min"/>
    <n v="133"/>
    <n v="133"/>
    <n v="1117.8993886030073"/>
    <s v=""/>
    <s v="Dramas, Thrillers"/>
    <x v="2"/>
    <s v="Dramas, Thrillers"/>
    <n v="2"/>
  </r>
  <r>
    <n v="6610"/>
    <x v="5526"/>
    <x v="0"/>
    <x v="5524"/>
    <s v="Lee Tamahori"/>
    <s v="Pierce Brosnan, Halle Berry, Toby Stephens, Rick Yune, Rosamund Pike, Judi Dench, John Cleese, Michael Madsen, Will Yun Lee, Kenneth Tsang, Emilio Echevarr√≠a, Mikhail Gorevoy, Lawrence Makoare, Colin Salmon, Samantha Bond"/>
    <n v="15"/>
    <x v="6"/>
    <s v="United Kingdom, United States"/>
    <n v="2"/>
    <x v="767"/>
    <x v="43"/>
    <x v="2"/>
    <s v="133 min"/>
    <n v="133"/>
    <n v="133"/>
    <n v="1117.8993886030073"/>
    <s v=""/>
    <s v="Action &amp; Adventure"/>
    <x v="1"/>
    <s v="Action &amp; Adventure"/>
    <n v="1"/>
  </r>
  <r>
    <n v="6714"/>
    <x v="5527"/>
    <x v="0"/>
    <x v="5525"/>
    <s v="Asghar Farhadi"/>
    <s v="Pen√©lope Cruz, Javier Bardem, Ricardo Dar√≠n, Eduard Fern√°ndez, B√°rbara Lennie, Inma Cuesta, Elvira M√≠nguez, Ram√≥n Barea, Carla Campra, Sara S√°lamo, Roger Casamajor, Jos√© √Ångel Egido"/>
    <n v="12"/>
    <x v="14"/>
    <s v="Spain, France, Italy"/>
    <n v="3"/>
    <x v="749"/>
    <x v="2"/>
    <x v="12"/>
    <s v="133 min"/>
    <n v="133"/>
    <n v="133"/>
    <n v="1117.8993886030073"/>
    <s v=""/>
    <s v="Dramas, International Movies, Thrillers"/>
    <x v="2"/>
    <s v="Dramas, International Movies, Thrillers"/>
    <n v="3"/>
  </r>
  <r>
    <n v="6720"/>
    <x v="5528"/>
    <x v="0"/>
    <x v="5526"/>
    <s v="Stuart Baird"/>
    <s v="Kurt Russell, Halle Berry, John Leguizamo, Oliver Platt, Steven Seagal, Joe Morton, David Suchet, BD Wong, Len Cariou, Whip Hubley"/>
    <n v="10"/>
    <x v="0"/>
    <s v="United States"/>
    <n v="1"/>
    <x v="55"/>
    <x v="46"/>
    <x v="12"/>
    <s v="133 min"/>
    <n v="133"/>
    <n v="133"/>
    <n v="1117.8993886030073"/>
    <s v=""/>
    <s v="Action &amp; Adventure"/>
    <x v="1"/>
    <s v="Action &amp; Adventure"/>
    <n v="1"/>
  </r>
  <r>
    <n v="7137"/>
    <x v="5529"/>
    <x v="0"/>
    <x v="5527"/>
    <s v="Andrew Stanton"/>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n v="38"/>
    <x v="0"/>
    <s v="United States"/>
    <n v="1"/>
    <x v="624"/>
    <x v="11"/>
    <x v="2"/>
    <s v="133 min"/>
    <n v="133"/>
    <n v="133"/>
    <n v="1117.8993886030073"/>
    <s v=""/>
    <s v="Action &amp; Adventure, Sci-Fi &amp; Fantasy"/>
    <x v="1"/>
    <s v="Action &amp; Adventure, Sci-Fi &amp; Fantasy"/>
    <n v="2"/>
  </r>
  <r>
    <n v="7145"/>
    <x v="5530"/>
    <x v="0"/>
    <x v="5528"/>
    <s v="David Dhawan"/>
    <s v="Salman Khan, Karisma Kapoor, Rambha, Kader Khan, Anupam Kher, Shakti Kapoor, Bindu, Reema Lagoo, Satish Shah, Mukesh Rishi"/>
    <n v="10"/>
    <x v="17"/>
    <s v="India"/>
    <n v="1"/>
    <x v="767"/>
    <x v="53"/>
    <x v="1"/>
    <s v="133 min"/>
    <n v="133"/>
    <n v="133"/>
    <n v="1117.8993886030073"/>
    <s v=""/>
    <s v="Comedies, International Movies, Romantic Movies"/>
    <x v="4"/>
    <s v="Comedies, International Movies, Romantic Movies"/>
    <n v="3"/>
  </r>
  <r>
    <n v="7175"/>
    <x v="5531"/>
    <x v="0"/>
    <x v="5529"/>
    <s v="Chandrakant Kulkarni"/>
    <s v="Makarand Anaspure, Akshay Pendse, Umesh Kamat, Sharvari Jamenis, Sachin Khedekar, Arun Nalawade, Mohan Agashe, Nirmiti Sawant, Sanjay Mone, Amita Khopkar, Pushkar Shrotri, Ganesh Yadav"/>
    <n v="12"/>
    <x v="17"/>
    <s v="India"/>
    <n v="1"/>
    <x v="180"/>
    <x v="30"/>
    <x v="1"/>
    <s v="133 min"/>
    <n v="133"/>
    <n v="133"/>
    <n v="1117.8993886030073"/>
    <s v=""/>
    <s v="Comedies, Dramas, International Movies"/>
    <x v="4"/>
    <s v="Comedies, Dramas, International Movies"/>
    <n v="3"/>
  </r>
  <r>
    <n v="7244"/>
    <x v="5532"/>
    <x v="0"/>
    <x v="5530"/>
    <s v="Suresh Pillai"/>
    <s v="Nandu, Kochu Preman, Jayakrishnan, Mohan Ayroor, M.R. Gopakumar, Shanawas, Adoor Ajayan, Dinesh Panicker"/>
    <n v="8"/>
    <x v="2"/>
    <m/>
    <n v="0"/>
    <x v="410"/>
    <x v="3"/>
    <x v="1"/>
    <s v="133 min"/>
    <n v="133"/>
    <n v="133"/>
    <n v="1117.8993886030073"/>
    <s v=""/>
    <s v="Dramas, International Movies, Romantic Movies"/>
    <x v="2"/>
    <s v="Dramas, International Movies, Romantic Movies"/>
    <n v="3"/>
  </r>
  <r>
    <n v="7747"/>
    <x v="5533"/>
    <x v="0"/>
    <x v="5531"/>
    <s v="Christophe Honor√©"/>
    <s v="Vincent Lacoste, Pierre Deladonchamps, Denis Podalyd√®s, Ad√®le Wismes, Thomas Gonzalez, Clement Metayer, Quentin Th√©bault, Tristan Farge, Sophie Letourneur"/>
    <n v="9"/>
    <x v="11"/>
    <s v="France"/>
    <n v="1"/>
    <x v="1507"/>
    <x v="5"/>
    <x v="5"/>
    <s v="133 min"/>
    <n v="133"/>
    <n v="133"/>
    <n v="1117.8993886030073"/>
    <s v=""/>
    <s v="Dramas, Independent Movies, International Movies"/>
    <x v="2"/>
    <s v="Dramas, Independent Movies, International Movies"/>
    <n v="3"/>
  </r>
  <r>
    <n v="7940"/>
    <x v="5534"/>
    <x v="0"/>
    <x v="5532"/>
    <s v="Venugopan"/>
    <s v="Anoop Menon, Alencier Ley Lopez, Balu Varghese, Aparna Balamurali, Anu Sithara, Gayathri Arun, Nandu, Chali Pala"/>
    <n v="8"/>
    <x v="17"/>
    <s v="India"/>
    <n v="1"/>
    <x v="130"/>
    <x v="3"/>
    <x v="1"/>
    <s v="133 min"/>
    <n v="133"/>
    <n v="133"/>
    <n v="1117.8993886030073"/>
    <s v=""/>
    <s v="Dramas, International Movies"/>
    <x v="2"/>
    <s v="Dramas, International Movies"/>
    <n v="2"/>
  </r>
  <r>
    <n v="8171"/>
    <x v="5535"/>
    <x v="0"/>
    <x v="5533"/>
    <s v="Sukhbir Singh"/>
    <s v="Happy Raikoti, Diljott, Prince Kanwaljit Singh, Karamjit Anmol, Harinder Bhullar, Virast Sandhu, Anita Devgan, Simran Sehajpal"/>
    <n v="8"/>
    <x v="17"/>
    <s v="India"/>
    <n v="1"/>
    <x v="752"/>
    <x v="9"/>
    <x v="6"/>
    <s v="133 min"/>
    <n v="133"/>
    <n v="133"/>
    <n v="1117.8993886030073"/>
    <s v=""/>
    <s v="Comedies, International Movies, Romantic Movies"/>
    <x v="4"/>
    <s v="Comedies, International Movies, Romantic Movies"/>
    <n v="3"/>
  </r>
  <r>
    <n v="8334"/>
    <x v="5536"/>
    <x v="0"/>
    <x v="5534"/>
    <s v="John Dahl"/>
    <s v="Benjamin Bratt, James Franco, Connie Nielsen, Marton Csokas, Joseph Fiennes, Motoki Kobayashi, Robert Mammone, Natalie Mendoza, Cesar Montano, James Carpinello, Mark Consuelos, Sam Worthington, Craig McLachlan, Max Martini, Clayne Crawford"/>
    <n v="15"/>
    <x v="0"/>
    <s v="United States, Australia"/>
    <n v="2"/>
    <x v="55"/>
    <x v="30"/>
    <x v="12"/>
    <s v="133 min"/>
    <n v="133"/>
    <n v="133"/>
    <n v="1117.8993886030073"/>
    <s v=""/>
    <s v="Action &amp; Adventure, Dramas"/>
    <x v="1"/>
    <s v="Action &amp; Adventure, Dramas"/>
    <n v="2"/>
  </r>
  <r>
    <n v="8762"/>
    <x v="5537"/>
    <x v="0"/>
    <x v="5535"/>
    <s v="Yasir Nawaz"/>
    <s v="Javed Sheikh, Danish Taimoor, Janita Asma, Nayyar Ejaz, Qavi Khan, Shafqat Cheema, Sohai Ali Abro, Nadeem Jafri"/>
    <n v="8"/>
    <x v="7"/>
    <s v="Pakistan"/>
    <n v="1"/>
    <x v="801"/>
    <x v="4"/>
    <x v="1"/>
    <s v="133 min"/>
    <n v="133"/>
    <n v="133"/>
    <n v="1117.8993886030073"/>
    <s v=""/>
    <s v="Comedies, International Movies, Romantic Movies"/>
    <x v="4"/>
    <s v="Comedies, International Movies, Romantic Movies"/>
    <n v="3"/>
  </r>
  <r>
    <n v="1255"/>
    <x v="5538"/>
    <x v="0"/>
    <x v="5536"/>
    <s v="Barry Levinson"/>
    <s v="Dustin Hoffman, Tom Cruise, Valeria Golino, Gerald R. Molen, Jack Murdock, Michael D. Roberts, Ralph Seymour, Lucinda Jenney, Bonnie Hunt"/>
    <n v="9"/>
    <x v="0"/>
    <s v="United States"/>
    <n v="1"/>
    <x v="29"/>
    <x v="27"/>
    <x v="12"/>
    <s v="134 min"/>
    <n v="134"/>
    <n v="134"/>
    <n v="1185.7693934961733"/>
    <s v=""/>
    <s v="Classic Movies, Dramas"/>
    <x v="5"/>
    <s v="Classic Movies, Dramas"/>
    <n v="2"/>
  </r>
  <r>
    <n v="1285"/>
    <x v="5539"/>
    <x v="0"/>
    <x v="5537"/>
    <s v="James Wan"/>
    <s v="Patrick Wilson, Vera Farmiga, Madison Wolfe, Frances O'Connor, Lauren Esposito, Benjamin Haigh, Patrick McAuley, Simon McBurney, Maria Doyle Kennedy, Simon Delaney, Franka Potente"/>
    <n v="11"/>
    <x v="8"/>
    <s v="Canada, United States, United Kingdom"/>
    <n v="3"/>
    <x v="1410"/>
    <x v="9"/>
    <x v="12"/>
    <s v="134 min"/>
    <n v="134"/>
    <n v="134"/>
    <n v="1185.7693934961733"/>
    <s v=""/>
    <s v="Horror Movies"/>
    <x v="9"/>
    <s v="Horror Movies"/>
    <n v="1"/>
  </r>
  <r>
    <n v="1765"/>
    <x v="5540"/>
    <x v="0"/>
    <x v="5538"/>
    <s v="Oliver Stone"/>
    <s v="Joseph Gordon-Levitt, Shailene Woodley, Zachary Quinto, Melissa Leo, Tom Wilkinson, Timothy Olyphant, Nicolas Cage, Rhys Ifans, Joely Richardson, Scott Eastwood, Ben Schnetzer, Logan Marshall-Green"/>
    <n v="12"/>
    <x v="6"/>
    <s v="United Kingdom, France, Germany, United States"/>
    <n v="4"/>
    <x v="79"/>
    <x v="9"/>
    <x v="12"/>
    <s v="134 min"/>
    <n v="134"/>
    <n v="134"/>
    <n v="1185.7693934961733"/>
    <s v=""/>
    <s v="Dramas, Thrillers"/>
    <x v="2"/>
    <s v="Dramas, Thrillers"/>
    <n v="2"/>
  </r>
  <r>
    <n v="1863"/>
    <x v="5541"/>
    <x v="0"/>
    <x v="5539"/>
    <s v="B. Subhash"/>
    <s v="Mithun Chakraborty, Kim, Kalpana Iyer, Om Puri, Gita Siddharth, Yusuf Khan, Bob Christo, Om Shivpuri, Karan Razdan"/>
    <n v="9"/>
    <x v="17"/>
    <s v="India"/>
    <n v="1"/>
    <x v="1508"/>
    <x v="44"/>
    <x v="1"/>
    <s v="134 min"/>
    <n v="134"/>
    <n v="134"/>
    <n v="1185.7693934961733"/>
    <s v=""/>
    <s v="Cult Movies, Dramas, International Movies"/>
    <x v="14"/>
    <s v="Cult Movies, Dramas, International Movies"/>
    <n v="3"/>
  </r>
  <r>
    <n v="2313"/>
    <x v="5542"/>
    <x v="0"/>
    <x v="5540"/>
    <s v="Cem Yƒ±lmaz"/>
    <s v="Cem Yƒ±lmaz, T√ºlin √ñzen, Ozan G√ºven, √ñzkan Uƒüur, Zafer Alg√∂z, Cengiz Bozkurt, Cahit G√∂k, Bahtiyar Engin, Mazhar Alanson, Metin Co≈ükun, Tuƒürul T√ºlek"/>
    <n v="11"/>
    <x v="61"/>
    <s v="Turkey"/>
    <n v="1"/>
    <x v="1035"/>
    <x v="0"/>
    <x v="5"/>
    <s v="134 min"/>
    <n v="134"/>
    <n v="134"/>
    <n v="1185.7693934961733"/>
    <s v=""/>
    <s v="Comedies, International Movies"/>
    <x v="4"/>
    <s v="Comedies, International Movies"/>
    <n v="2"/>
  </r>
  <r>
    <n v="3127"/>
    <x v="5543"/>
    <x v="0"/>
    <x v="5541"/>
    <s v="Karan Anshuman"/>
    <s v="Riteish Deshmukh, Pulkit Samrat, Kumud Mishra, Chandan Roy Sanyal, Arya Babbar, Shivkumar Subramaniam, Tom Alter, Jacqueline Fernandez"/>
    <n v="8"/>
    <x v="17"/>
    <s v="India"/>
    <n v="1"/>
    <x v="305"/>
    <x v="4"/>
    <x v="1"/>
    <s v="134 min"/>
    <n v="134"/>
    <n v="134"/>
    <n v="1185.7693934961733"/>
    <s v=""/>
    <s v="Comedies, Dramas, International Movies"/>
    <x v="4"/>
    <s v="Comedies, Dramas, International Movies"/>
    <n v="3"/>
  </r>
  <r>
    <n v="3198"/>
    <x v="5544"/>
    <x v="0"/>
    <x v="5542"/>
    <s v="Gaurav Bavdankar"/>
    <s v="Harrdy Sandhu, Poppy Jabbal, Rameet Kaur, B.N. Sharma, Navneet Nishan, Gurpreet Guggi, Anjum Batra, Ranjan Sehgal"/>
    <n v="8"/>
    <x v="6"/>
    <s v="United Kingdom"/>
    <n v="1"/>
    <x v="691"/>
    <x v="3"/>
    <x v="1"/>
    <s v="134 min"/>
    <n v="134"/>
    <n v="134"/>
    <n v="1185.7693934961733"/>
    <s v=""/>
    <s v="Comedies, Dramas, International Movies"/>
    <x v="4"/>
    <s v="Comedies, Dramas, International Movies"/>
    <n v="3"/>
  </r>
  <r>
    <n v="3225"/>
    <x v="5545"/>
    <x v="0"/>
    <x v="5543"/>
    <s v="Basava Shankar Eeday"/>
    <s v="Rakesh Varre, Gargeyi, Vamsi raj Nekkanti, D P Ghani, K Prasanna"/>
    <n v="5"/>
    <x v="17"/>
    <s v="India"/>
    <n v="1"/>
    <x v="442"/>
    <x v="2"/>
    <x v="1"/>
    <s v="134 min"/>
    <n v="134"/>
    <n v="134"/>
    <n v="1185.7693934961733"/>
    <s v=""/>
    <s v="Comedies, International Movies, Romantic Movies"/>
    <x v="4"/>
    <s v="Comedies, International Movies, Romantic Movies"/>
    <n v="3"/>
  </r>
  <r>
    <n v="3252"/>
    <x v="5546"/>
    <x v="0"/>
    <x v="5544"/>
    <s v="KVR Mahendra"/>
    <s v="Anand Deverakonda, Shivatmika Rajasekhar, Kannada Kishore"/>
    <n v="3"/>
    <x v="17"/>
    <s v="India"/>
    <n v="1"/>
    <x v="84"/>
    <x v="2"/>
    <x v="1"/>
    <s v="134 min"/>
    <n v="134"/>
    <n v="134"/>
    <n v="1185.7693934961733"/>
    <s v=""/>
    <s v="Dramas, International Movies, Romantic Movies"/>
    <x v="2"/>
    <s v="Dramas, International Movies, Romantic Movies"/>
    <n v="3"/>
  </r>
  <r>
    <n v="4588"/>
    <x v="5547"/>
    <x v="0"/>
    <x v="5545"/>
    <s v="Rajan Madhav"/>
    <s v="Prasanna, Cheran, Haripriya, Nikhita, Suma Bhattacharya, Jayaprakash"/>
    <n v="6"/>
    <x v="17"/>
    <s v="India"/>
    <n v="1"/>
    <x v="155"/>
    <x v="12"/>
    <x v="1"/>
    <s v="134 min"/>
    <n v="134"/>
    <n v="134"/>
    <n v="1185.7693934961733"/>
    <s v=""/>
    <s v="Action &amp; Adventure, International Movies"/>
    <x v="1"/>
    <s v="Action &amp; Adventure, International Movies"/>
    <n v="2"/>
  </r>
  <r>
    <n v="4956"/>
    <x v="5548"/>
    <x v="0"/>
    <x v="5546"/>
    <s v="Amol Palekar"/>
    <s v="Shah Rukh Khan, Rani Mukerji, Anupam Kher, Dilip Prabhavalkar, Amitabh Bachchan, Juhi Chawla, Nina Kulkarni, Rajpal Yadav"/>
    <n v="8"/>
    <x v="17"/>
    <s v="India"/>
    <n v="1"/>
    <x v="110"/>
    <x v="30"/>
    <x v="6"/>
    <s v="134 min"/>
    <n v="134"/>
    <n v="134"/>
    <n v="1185.7693934961733"/>
    <s v=""/>
    <s v="Dramas, International Movies, Romantic Movies"/>
    <x v="2"/>
    <s v="Dramas, International Movies, Romantic Movies"/>
    <n v="3"/>
  </r>
  <r>
    <n v="5034"/>
    <x v="5549"/>
    <x v="0"/>
    <x v="5547"/>
    <s v="Fumihiko Sori"/>
    <s v="Ryosuke Yamada, Tsubasa Honda, Dean Fujioka, Misako Renbutsu, Kanata Hongo, Shinji Uchiyama, Jun Kunimura, Yo Oizumi, Ryuta Sato, Fumiyo Kohinata, Yasuko Matsuyuki"/>
    <n v="11"/>
    <x v="1"/>
    <s v="Japan"/>
    <n v="1"/>
    <x v="847"/>
    <x v="3"/>
    <x v="6"/>
    <s v="134 min"/>
    <n v="134"/>
    <n v="134"/>
    <n v="1185.7693934961733"/>
    <s v=""/>
    <s v="Action &amp; Adventure, Dramas, International Movies"/>
    <x v="1"/>
    <s v="Action &amp; Adventure, Dramas, International Movies"/>
    <n v="3"/>
  </r>
  <r>
    <n v="5550"/>
    <x v="5550"/>
    <x v="0"/>
    <x v="5548"/>
    <s v="A. Salaam"/>
    <s v="Shashi Kapoor, Sulakshana Pandit, Mehmood, Sudhir, Anjana Mumtaz, Sajjan, M. Rajan, Mac Mohan, Amrish Puri, Ramesh Deo"/>
    <n v="10"/>
    <x v="17"/>
    <s v="India"/>
    <n v="1"/>
    <x v="232"/>
    <x v="56"/>
    <x v="1"/>
    <s v="134 min"/>
    <n v="134"/>
    <n v="134"/>
    <n v="1185.7693934961733"/>
    <s v=""/>
    <s v="Action &amp; Adventure, International Movies, Music &amp; Musicals"/>
    <x v="1"/>
    <s v="Action &amp; Adventure, International Movies, Music &amp; Musicals"/>
    <n v="3"/>
  </r>
  <r>
    <n v="6177"/>
    <x v="5551"/>
    <x v="0"/>
    <x v="5549"/>
    <s v="Manish Jha"/>
    <s v="Siddharth Koirala, Nauheed Cyrusi, Manisha Koirala, Rajpal Yadav, Yashpal Sharma, Vijay Raaz, Hiten Tejwani, Sudhir Pandey, Sanjay Mishra, Lalit Tiwari"/>
    <n v="10"/>
    <x v="17"/>
    <s v="India"/>
    <n v="1"/>
    <x v="767"/>
    <x v="37"/>
    <x v="1"/>
    <s v="134 min"/>
    <n v="134"/>
    <n v="134"/>
    <n v="1185.7693934961733"/>
    <s v=""/>
    <s v="Dramas, Independent Movies, International Movies"/>
    <x v="2"/>
    <s v="Dramas, Independent Movies, International Movies"/>
    <n v="3"/>
  </r>
  <r>
    <n v="6670"/>
    <x v="5552"/>
    <x v="0"/>
    <x v="5550"/>
    <s v="Sriram Raghavan"/>
    <s v="Saif Ali Khan, Urmila Matondkar, Seema Biswas, Pratima Kazmi, Aditya Srivastava, Rasika Joshi, Madan Joshi, Seema Adhikari"/>
    <n v="8"/>
    <x v="17"/>
    <s v="India"/>
    <n v="1"/>
    <x v="844"/>
    <x v="26"/>
    <x v="5"/>
    <s v="134 min"/>
    <n v="134"/>
    <n v="134"/>
    <n v="1185.7693934961733"/>
    <s v=""/>
    <s v="Dramas, International Movies, Thrillers"/>
    <x v="2"/>
    <s v="Dramas, International Movies, Thrillers"/>
    <n v="3"/>
  </r>
  <r>
    <n v="6777"/>
    <x v="5553"/>
    <x v="0"/>
    <x v="5551"/>
    <s v="Tyler Perry"/>
    <s v="Kimberly Elise, Janet Jackson, Loretta Devine, Thandie Newton, Anika Noni Rose, Kerry Washington, Tessa Thompson, Phylicia Rashad, Whoopi Goldberg, Omari Hardwick, Macy Gray, Michael Ealy, Richard Lawson, Hill Harper, Khalil Kain"/>
    <n v="15"/>
    <x v="0"/>
    <s v="United States"/>
    <n v="1"/>
    <x v="40"/>
    <x v="10"/>
    <x v="12"/>
    <s v="134 min"/>
    <n v="134"/>
    <n v="134"/>
    <n v="1185.7693934961733"/>
    <s v=""/>
    <s v="Dramas"/>
    <x v="2"/>
    <s v="Dramas"/>
    <n v="1"/>
  </r>
  <r>
    <n v="7003"/>
    <x v="5554"/>
    <x v="0"/>
    <x v="5552"/>
    <s v="Scott Cooper"/>
    <s v="Christian Bale, Rosamund Pike, Wes Studi, Jesse Plemons, Timoth√©e Chalamet, Ben Foster, Adam Beach, Rory Cochrane, Peter Mullan, Scott Wilson, Paul Anderson, Jonathan Majors, John Benjamin Hickey, Q'orianka Kilcher, Ryan Bingham"/>
    <n v="15"/>
    <x v="0"/>
    <s v="United States"/>
    <n v="1"/>
    <x v="774"/>
    <x v="3"/>
    <x v="12"/>
    <s v="134 min"/>
    <n v="134"/>
    <n v="134"/>
    <n v="1185.7693934961733"/>
    <s v=""/>
    <s v="Dramas"/>
    <x v="2"/>
    <s v="Dramas"/>
    <n v="1"/>
  </r>
  <r>
    <n v="7092"/>
    <x v="5555"/>
    <x v="0"/>
    <x v="5553"/>
    <s v="Clint Eastwood"/>
    <s v="Morgan Freeman, Matt Damon, Tony Kgoroge, Patrick Mofokeng, Matt Stern, Julian Lewis Jones, Adjoa Andoh, Marguerite Wheatley, Leleti Khumalo, Patrick Lyster, Penny Downie"/>
    <n v="11"/>
    <x v="0"/>
    <s v="United States"/>
    <n v="1"/>
    <x v="55"/>
    <x v="16"/>
    <x v="2"/>
    <s v="134 min"/>
    <n v="134"/>
    <n v="134"/>
    <n v="1185.7693934961733"/>
    <s v=""/>
    <s v="Dramas, Sports Movies"/>
    <x v="2"/>
    <s v="Dramas, Sports Movies"/>
    <n v="2"/>
  </r>
  <r>
    <n v="7127"/>
    <x v="5556"/>
    <x v="0"/>
    <x v="5554"/>
    <s v="Clint Eastwood"/>
    <s v="John Lloyd Young, Erich Bergen, Michael Lomenda, Vincent Piazza, Christopher Walken, Mike Doyle, Ren√©e Marino, Erica Piccininni, Joey Russo, Donnie Kehr, Katherine Narducci, Steve Schirripa"/>
    <n v="12"/>
    <x v="0"/>
    <s v="United States"/>
    <n v="1"/>
    <x v="191"/>
    <x v="0"/>
    <x v="12"/>
    <s v="134 min"/>
    <n v="134"/>
    <n v="134"/>
    <n v="1185.7693934961733"/>
    <s v=""/>
    <s v="Dramas, Music &amp; Musicals"/>
    <x v="2"/>
    <s v="Dramas, Music &amp; Musicals"/>
    <n v="2"/>
  </r>
  <r>
    <n v="7373"/>
    <x v="5557"/>
    <x v="0"/>
    <x v="5555"/>
    <s v="Nishikant Kamat"/>
    <s v="Irrfan Khan, Jimmy Shergill, Vishesh Bansal, Tushar Dalvi, Nitish Pandey"/>
    <n v="5"/>
    <x v="17"/>
    <s v="India"/>
    <n v="1"/>
    <x v="850"/>
    <x v="9"/>
    <x v="1"/>
    <s v="134 min"/>
    <n v="134"/>
    <n v="134"/>
    <n v="1185.7693934961733"/>
    <s v=""/>
    <s v="Dramas, Independent Movies, International Movies"/>
    <x v="2"/>
    <s v="Dramas, Independent Movies, International Movies"/>
    <n v="3"/>
  </r>
  <r>
    <n v="7903"/>
    <x v="5558"/>
    <x v="0"/>
    <x v="5556"/>
    <s v="Jeeva"/>
    <s v="Abhishek Bachchan, Bhoomika Chawla, Mahesh Manjrekar, Vijay Raaz, Mukesh Rishi, Ayesha Jhulka, Anjan Srivastav, Goga Kapoor, Mukul Agarwal, Shweta Menon"/>
    <n v="10"/>
    <x v="17"/>
    <s v="India"/>
    <n v="1"/>
    <x v="144"/>
    <x v="26"/>
    <x v="1"/>
    <s v="134 min"/>
    <n v="134"/>
    <n v="134"/>
    <n v="1185.7693934961733"/>
    <s v=""/>
    <s v="Action &amp; Adventure, International Movies, Music &amp; Musicals"/>
    <x v="1"/>
    <s v="Action &amp; Adventure, International Movies, Music &amp; Musicals"/>
    <n v="3"/>
  </r>
  <r>
    <n v="8629"/>
    <x v="5559"/>
    <x v="0"/>
    <x v="5557"/>
    <s v="Shyam Benegal"/>
    <s v="Leela Naidu, Neena Gupta, Anita Kanwar, Soni Razdan, Dalip Tahil, K.K. Raina, Kunal Kapoor, Keith Stevenson, Naseeruddin Shah, Kulbhushan Kharbanda"/>
    <n v="10"/>
    <x v="17"/>
    <s v="India"/>
    <n v="1"/>
    <x v="767"/>
    <x v="51"/>
    <x v="1"/>
    <s v="134 min"/>
    <n v="134"/>
    <n v="134"/>
    <n v="1185.7693934961733"/>
    <s v=""/>
    <s v="Comedies, Dramas, Independent Movies"/>
    <x v="4"/>
    <s v="Comedies, Dramas, Independent Movies"/>
    <n v="3"/>
  </r>
  <r>
    <n v="200"/>
    <x v="5560"/>
    <x v="0"/>
    <x v="5558"/>
    <s v="Partho Mitra"/>
    <s v="Aftab Shivdasani, Natassha, Dipannita Sharma, Himanshu Mallik, Vaidya Advai, Pushy Anand, Shama Deshpande, Rajendra Gupta"/>
    <n v="8"/>
    <x v="17"/>
    <s v="India"/>
    <n v="1"/>
    <x v="1008"/>
    <x v="24"/>
    <x v="1"/>
    <s v="135 min"/>
    <n v="135"/>
    <n v="135"/>
    <n v="1255.639398389339"/>
    <s v=""/>
    <s v="Comedies, Dramas, International Movies"/>
    <x v="4"/>
    <s v="Comedies, Dramas, International Movies"/>
    <n v="3"/>
  </r>
  <r>
    <n v="254"/>
    <x v="5561"/>
    <x v="0"/>
    <x v="5559"/>
    <s v="Mani Ratnam"/>
    <s v="Arvind Swamy, Manisha Koirala, Nasser, Raja Krishnamoorthy"/>
    <n v="4"/>
    <x v="17"/>
    <s v="India"/>
    <n v="1"/>
    <x v="591"/>
    <x v="42"/>
    <x v="1"/>
    <s v="135 min"/>
    <n v="135"/>
    <n v="135"/>
    <n v="1255.639398389339"/>
    <s v=""/>
    <s v="Dramas, International Movies, Romantic Movies"/>
    <x v="2"/>
    <s v="Dramas, International Movies, Romantic Movies"/>
    <n v="3"/>
  </r>
  <r>
    <n v="302"/>
    <x v="5562"/>
    <x v="0"/>
    <x v="5560"/>
    <s v="Rohit Shetty"/>
    <s v="Shah Rukh Khan, Deepika Padukone, Nikitin Dheer, Satyaraj, Kamini Kaushal, Lekh Tandon, Mukesh Tiwari"/>
    <n v="7"/>
    <x v="17"/>
    <s v="India"/>
    <n v="1"/>
    <x v="438"/>
    <x v="8"/>
    <x v="1"/>
    <s v="135 min"/>
    <n v="135"/>
    <n v="135"/>
    <n v="1255.639398389339"/>
    <s v=""/>
    <s v="Action &amp; Adventure, Comedies, International Movies"/>
    <x v="1"/>
    <s v="Action &amp; Adventure, Comedies, International Movies"/>
    <n v="3"/>
  </r>
  <r>
    <n v="684"/>
    <x v="5563"/>
    <x v="0"/>
    <x v="5561"/>
    <s v="Michihito Fujii"/>
    <s v="Go Ayano, Hiroshi Tachi, Machiko Ono, Yukiya Kitamura, Hayato Ichihara, Hayato Isomura, Shun Sugata, Suon Kan, Ryutaro Ninomiya, Taro Suruga, Ryo Iwamatsu, Kosuke Toyohara, Shinobu Terajima"/>
    <n v="13"/>
    <x v="2"/>
    <m/>
    <n v="0"/>
    <x v="1401"/>
    <x v="6"/>
    <x v="5"/>
    <s v="135 min"/>
    <n v="135"/>
    <n v="135"/>
    <n v="1255.639398389339"/>
    <s v=""/>
    <s v="Dramas, International Movies"/>
    <x v="2"/>
    <s v="Dramas, International Movies"/>
    <n v="2"/>
  </r>
  <r>
    <n v="1684"/>
    <x v="5564"/>
    <x v="0"/>
    <x v="5562"/>
    <s v="Shyam Benegal"/>
    <s v="Boman Irani, Minissha Lamba, Sammir Dattani, Ila Arun, Ravi Kishan, Sonali Kulkarni, Rajit Kapoor, Ravi Jhankal, Yashpal Sharma, Rajendra Gupta"/>
    <n v="10"/>
    <x v="17"/>
    <s v="India"/>
    <n v="1"/>
    <x v="1181"/>
    <x v="16"/>
    <x v="1"/>
    <s v="135 min"/>
    <n v="135"/>
    <n v="135"/>
    <n v="1255.639398389339"/>
    <s v=""/>
    <s v="Comedies, International Movies"/>
    <x v="4"/>
    <s v="Comedies, International Movies"/>
    <n v="2"/>
  </r>
  <r>
    <n v="1941"/>
    <x v="5565"/>
    <x v="0"/>
    <x v="5563"/>
    <s v="Rohit Shetty"/>
    <s v="Ajay Devgn, Kareena Kapoor, Arshad Warsi, Tusshar Kapoor, Shreyas Talpade, Celina Jaitly, Amrita Arora, Anjana Sukhani"/>
    <n v="8"/>
    <x v="17"/>
    <s v="India"/>
    <n v="1"/>
    <x v="1304"/>
    <x v="13"/>
    <x v="5"/>
    <s v="135 min"/>
    <n v="135"/>
    <n v="135"/>
    <n v="1255.639398389339"/>
    <s v=""/>
    <s v="Comedies, International Movies, Music &amp; Musicals"/>
    <x v="4"/>
    <s v="Comedies, International Movies, Music &amp; Musicals"/>
    <n v="3"/>
  </r>
  <r>
    <n v="2046"/>
    <x v="5566"/>
    <x v="0"/>
    <x v="5564"/>
    <s v="Charlie Kaufman"/>
    <s v="Jessie Buckley, Jesse Plemons, Toni Collette, David Thewlis, Guy Boyd"/>
    <n v="5"/>
    <x v="0"/>
    <s v="United States"/>
    <n v="1"/>
    <x v="1049"/>
    <x v="1"/>
    <x v="12"/>
    <s v="135 min"/>
    <n v="135"/>
    <n v="135"/>
    <n v="1255.639398389339"/>
    <s v=""/>
    <s v="Dramas, Independent Movies"/>
    <x v="2"/>
    <s v="Dramas, Independent Movies"/>
    <n v="2"/>
  </r>
  <r>
    <n v="2283"/>
    <x v="5567"/>
    <x v="0"/>
    <x v="5565"/>
    <s v="Devika Bhagat"/>
    <s v="Abhay Deol, Preeti Desai, Lillete Dubey, Rati Agnihotri, Jayant Kripalani, Darshan Jariwala, Anish Trivedi, Geetika Tyagi, Preetika Chawla, Tahir Raj Bhasin"/>
    <n v="10"/>
    <x v="17"/>
    <s v="India"/>
    <n v="1"/>
    <x v="794"/>
    <x v="0"/>
    <x v="1"/>
    <s v="135 min"/>
    <n v="135"/>
    <n v="135"/>
    <n v="1255.639398389339"/>
    <s v=""/>
    <s v="Comedies, Dramas, International Movies"/>
    <x v="4"/>
    <s v="Comedies, Dramas, International Movies"/>
    <n v="3"/>
  </r>
  <r>
    <n v="2327"/>
    <x v="5568"/>
    <x v="0"/>
    <x v="5566"/>
    <s v="Abhijit Panse"/>
    <s v="Nawazuddin Siddiqui, Amrita Rao, Rajeev Panday, Sanjay Narvekar, Rajesh Khera, Prakash Belawadi, Avantika Akerkar"/>
    <n v="7"/>
    <x v="2"/>
    <m/>
    <n v="0"/>
    <x v="563"/>
    <x v="2"/>
    <x v="1"/>
    <s v="135 min"/>
    <n v="135"/>
    <n v="135"/>
    <n v="1255.639398389339"/>
    <s v=""/>
    <s v="Dramas, International Movies"/>
    <x v="2"/>
    <s v="Dramas, International Movies"/>
    <n v="2"/>
  </r>
  <r>
    <n v="2337"/>
    <x v="5569"/>
    <x v="0"/>
    <x v="5567"/>
    <s v="Abhijit Panse"/>
    <s v="Nawazuddin Siddiqui, Amrita Rao, Rajeev Panday, Sanjay Narvekar, Rajesh Khera, Prakash Belawadi, Avantika Akerkar"/>
    <n v="7"/>
    <x v="17"/>
    <s v="India"/>
    <n v="1"/>
    <x v="1166"/>
    <x v="2"/>
    <x v="1"/>
    <s v="135 min"/>
    <n v="135"/>
    <n v="135"/>
    <n v="1255.639398389339"/>
    <s v=""/>
    <s v="Dramas, International Movies"/>
    <x v="2"/>
    <s v="Dramas, International Movies"/>
    <n v="2"/>
  </r>
  <r>
    <n v="2443"/>
    <x v="5570"/>
    <x v="0"/>
    <x v="5568"/>
    <s v="Sherif Arafa"/>
    <s v="Ahmed Helmy, Donia Samir Ghanim, Ibrahim Nasr, Yasmin Raeis, Saeed Tarabeek"/>
    <n v="5"/>
    <x v="5"/>
    <s v="Egypt"/>
    <n v="1"/>
    <x v="51"/>
    <x v="12"/>
    <x v="1"/>
    <s v="135 min"/>
    <n v="135"/>
    <n v="135"/>
    <n v="1255.639398389339"/>
    <s v=""/>
    <s v="Comedies, International Movies, Romantic Movies"/>
    <x v="4"/>
    <s v="Comedies, International Movies, Romantic Movies"/>
    <n v="3"/>
  </r>
  <r>
    <n v="2472"/>
    <x v="5571"/>
    <x v="0"/>
    <x v="5569"/>
    <s v="Josh Safdie, Benny Safdie"/>
    <s v="Adam Sandler, LaKeith Stanfield, Kevin Garnett, Julia Fox, Idina Menzel, Eric Bogosian, Judd Hirsch, Abel Tesfaye"/>
    <n v="8"/>
    <x v="0"/>
    <s v="United States"/>
    <n v="1"/>
    <x v="915"/>
    <x v="2"/>
    <x v="12"/>
    <s v="135 min"/>
    <n v="135"/>
    <n v="135"/>
    <n v="1255.639398389339"/>
    <s v=""/>
    <s v="Dramas, Thrillers"/>
    <x v="2"/>
    <s v="Dramas, Thrillers"/>
    <n v="2"/>
  </r>
  <r>
    <n v="2651"/>
    <x v="5572"/>
    <x v="0"/>
    <x v="5570"/>
    <s v="Yoon Sung-hyun"/>
    <s v="Lee Je-hoon, Ahn Jae-hong, Choi Woo-shik, Park Jeong-min, Park Hae-soo"/>
    <n v="5"/>
    <x v="28"/>
    <s v="South Korea"/>
    <n v="1"/>
    <x v="1129"/>
    <x v="1"/>
    <x v="5"/>
    <s v="135 min"/>
    <n v="135"/>
    <n v="135"/>
    <n v="1255.639398389339"/>
    <s v=""/>
    <s v="International Movies, Thrillers"/>
    <x v="7"/>
    <s v="International Movies, Thrillers"/>
    <n v="2"/>
  </r>
  <r>
    <n v="2727"/>
    <x v="5573"/>
    <x v="0"/>
    <x v="5571"/>
    <s v="Vinil Mathew"/>
    <s v="Sidharth Malhotra, Parineeti Chopra, Adah Sharma, Manoj Joshi, Madhuri Sanjeev, Sharat Saxena, Nina Kulkarni, Anil Mange"/>
    <n v="8"/>
    <x v="17"/>
    <s v="India"/>
    <n v="1"/>
    <x v="579"/>
    <x v="0"/>
    <x v="1"/>
    <s v="135 min"/>
    <n v="135"/>
    <n v="135"/>
    <n v="1255.639398389339"/>
    <s v=""/>
    <s v="Comedies, Dramas, International Movies"/>
    <x v="4"/>
    <s v="Comedies, Dramas, International Movies"/>
    <n v="3"/>
  </r>
  <r>
    <n v="2811"/>
    <x v="5574"/>
    <x v="0"/>
    <x v="5572"/>
    <s v="Naman Nitin Mukesh"/>
    <s v="Neil Nitin Mukesh, Adah Sharma, Rajit Kapoor, Gul Panag, Shama Sikander, Manish Chaudhary, Sudhanshu Pandey, Taher Shabbir"/>
    <n v="8"/>
    <x v="17"/>
    <s v="India"/>
    <n v="1"/>
    <x v="41"/>
    <x v="2"/>
    <x v="1"/>
    <s v="135 min"/>
    <n v="135"/>
    <n v="135"/>
    <n v="1255.639398389339"/>
    <s v=""/>
    <s v="International Movies, Thrillers"/>
    <x v="7"/>
    <s v="International Movies, Thrillers"/>
    <n v="2"/>
  </r>
  <r>
    <n v="3136"/>
    <x v="5575"/>
    <x v="0"/>
    <x v="5573"/>
    <s v="Mrighdeep Singh Lamba"/>
    <s v="Pulkit Samrat, Manjot Singh, Ali Fazal, Varun Sharma, Richa Chadda, Priya Anand, Vishakha Singh, Pankaj Tripathi"/>
    <n v="8"/>
    <x v="17"/>
    <s v="India"/>
    <n v="1"/>
    <x v="305"/>
    <x v="8"/>
    <x v="1"/>
    <s v="135 min"/>
    <n v="135"/>
    <n v="135"/>
    <n v="1255.639398389339"/>
    <s v=""/>
    <s v="Action &amp; Adventure, Comedies, Dramas"/>
    <x v="1"/>
    <s v="Action &amp; Adventure, Comedies, Dramas"/>
    <n v="3"/>
  </r>
  <r>
    <n v="3137"/>
    <x v="5576"/>
    <x v="0"/>
    <x v="5574"/>
    <s v="Abhinay Deo"/>
    <s v="Abhishek Bachchan, Kangana Ranaut, Anupam Kher, Boman Irani, Jimmy Shergill, Shahana Goswami, Gauhar Khan, Sarah-Jane Dias"/>
    <n v="8"/>
    <x v="17"/>
    <s v="India"/>
    <n v="1"/>
    <x v="305"/>
    <x v="12"/>
    <x v="1"/>
    <s v="135 min"/>
    <n v="135"/>
    <n v="135"/>
    <n v="1255.639398389339"/>
    <s v=""/>
    <s v="International Movies, Thrillers"/>
    <x v="7"/>
    <s v="International Movies, Thrillers"/>
    <n v="2"/>
  </r>
  <r>
    <n v="3142"/>
    <x v="5577"/>
    <x v="0"/>
    <x v="5575"/>
    <s v="Vijay Lalwani"/>
    <s v="Farhan Akhtar, Deepika Padukone, Ram Kapoor, Vivan Bhatena, Vipin Sharma, Yatin Karyekar, Shefali Shah"/>
    <n v="7"/>
    <x v="17"/>
    <s v="India"/>
    <n v="1"/>
    <x v="305"/>
    <x v="10"/>
    <x v="1"/>
    <s v="135 min"/>
    <n v="135"/>
    <n v="135"/>
    <n v="1255.639398389339"/>
    <s v=""/>
    <s v="Dramas, International Movies, Thrillers"/>
    <x v="2"/>
    <s v="Dramas, International Movies, Thrillers"/>
    <n v="3"/>
  </r>
  <r>
    <n v="3196"/>
    <x v="5578"/>
    <x v="0"/>
    <x v="5576"/>
    <s v="Navaniat Singh"/>
    <s v="Jimmy Shergill, Sargun Mehta, Neeru Bajwa, Bhavkhandan Singh Rakhra, Arkie Kandola, Nina Rehill, Rajiv Thakur, Harjap Singh Bhangal, Balinder Johal, Carolyn Bridget Kennedy, Sonia Dhillon, Jimmy Sheirgill"/>
    <n v="12"/>
    <x v="17"/>
    <s v="India"/>
    <n v="1"/>
    <x v="691"/>
    <x v="3"/>
    <x v="1"/>
    <s v="135 min"/>
    <n v="135"/>
    <n v="135"/>
    <n v="1255.639398389339"/>
    <s v=""/>
    <s v="Dramas, International Movies, Romantic Movies"/>
    <x v="2"/>
    <s v="Dramas, International Movies, Romantic Movies"/>
    <n v="3"/>
  </r>
  <r>
    <n v="3207"/>
    <x v="5579"/>
    <x v="0"/>
    <x v="5577"/>
    <s v="Abhishek Sharma"/>
    <s v="Sonam Kapoor, Dulquer Salmaan, Sanjay Kapoor, Sikander Kher, Angad Bedi, Koel Purie, Pooja Bhamrah, Manu Rishi Chadha"/>
    <n v="8"/>
    <x v="17"/>
    <s v="India"/>
    <n v="1"/>
    <x v="415"/>
    <x v="2"/>
    <x v="1"/>
    <s v="135 min"/>
    <n v="135"/>
    <n v="135"/>
    <n v="1255.639398389339"/>
    <s v=""/>
    <s v="Comedies, Dramas, International Movies"/>
    <x v="4"/>
    <s v="Comedies, Dramas, International Movies"/>
    <n v="3"/>
  </r>
  <r>
    <n v="3565"/>
    <x v="5580"/>
    <x v="0"/>
    <x v="5578"/>
    <s v="Sunil Thakur"/>
    <s v="Sharry Mann, Payal Rajput, Jaswinder Bhalla, B.N. Sharma, Harby Sangha, Nirmal Rishi, Anita Devgan, Rupinder Roopi"/>
    <n v="8"/>
    <x v="17"/>
    <s v="India"/>
    <n v="1"/>
    <x v="1443"/>
    <x v="5"/>
    <x v="1"/>
    <s v="135 min"/>
    <n v="135"/>
    <n v="135"/>
    <n v="1255.639398389339"/>
    <s v=""/>
    <s v="Comedies, International Movies"/>
    <x v="4"/>
    <s v="Comedies, International Movies"/>
    <n v="2"/>
  </r>
  <r>
    <n v="3924"/>
    <x v="5581"/>
    <x v="0"/>
    <x v="5579"/>
    <s v="Hasan Karacadaƒü"/>
    <s v="Cansu Kurgun, Irmak √ñrnek, A. Murat √ñzgen, Sultan K√∂roƒülu Kƒ±lƒ±√ß, El√ßin Atamg√º√ß, Sabriye G√ºn√º√ß, Furkan Bayraktar, Mehmet Canbeg, Oguzhan Kocakli"/>
    <n v="9"/>
    <x v="61"/>
    <s v="Turkey"/>
    <n v="1"/>
    <x v="318"/>
    <x v="8"/>
    <x v="5"/>
    <s v="135 min"/>
    <n v="135"/>
    <n v="135"/>
    <n v="1255.639398389339"/>
    <s v=""/>
    <s v="Horror Movies, International Movies"/>
    <x v="9"/>
    <s v="Horror Movies, International Movies"/>
    <n v="2"/>
  </r>
  <r>
    <n v="4307"/>
    <x v="5582"/>
    <x v="0"/>
    <x v="5580"/>
    <s v="Alfonso Cuar√≥n"/>
    <s v="Yalitza Aparicio, Marina de Tavira"/>
    <n v="2"/>
    <x v="15"/>
    <s v="Mexico, United States"/>
    <n v="2"/>
    <x v="1386"/>
    <x v="5"/>
    <x v="12"/>
    <s v="135 min"/>
    <n v="135"/>
    <n v="135"/>
    <n v="1255.639398389339"/>
    <s v=""/>
    <s v="Dramas, Independent Movies, International Movies"/>
    <x v="2"/>
    <s v="Dramas, Independent Movies, International Movies"/>
    <n v="3"/>
  </r>
  <r>
    <n v="4452"/>
    <x v="5583"/>
    <x v="0"/>
    <x v="5581"/>
    <s v="Nishikant Kamat"/>
    <s v="Madhavan, Irrfan Khan, Soha Ali Khan, Paresh Rawal, Kay Kay Menon, Anand Goradia, Vijay Maurya, Vibhavari Deshpande, Santosh Juvekar, Kamlesh Sawant"/>
    <n v="10"/>
    <x v="17"/>
    <s v="India"/>
    <n v="1"/>
    <x v="6"/>
    <x v="13"/>
    <x v="5"/>
    <s v="135 min"/>
    <n v="135"/>
    <n v="135"/>
    <n v="1255.639398389339"/>
    <s v=""/>
    <s v="Dramas, International Movies"/>
    <x v="2"/>
    <s v="Dramas, International Movies"/>
    <n v="2"/>
  </r>
  <r>
    <n v="4567"/>
    <x v="5584"/>
    <x v="0"/>
    <x v="5582"/>
    <s v="Tinu Pappachan"/>
    <s v="Antony Varghese, Vinayakan, Chemban Vinod Jose, Tito Wilson, Sinoj Varghese, Aswathy Manoharan"/>
    <n v="6"/>
    <x v="2"/>
    <m/>
    <n v="0"/>
    <x v="155"/>
    <x v="5"/>
    <x v="5"/>
    <s v="135 min"/>
    <n v="135"/>
    <n v="135"/>
    <n v="1255.639398389339"/>
    <s v=""/>
    <s v="Dramas, Independent Movies, International Movies"/>
    <x v="2"/>
    <s v="Dramas, Independent Movies, International Movies"/>
    <n v="3"/>
  </r>
  <r>
    <n v="5089"/>
    <x v="5585"/>
    <x v="0"/>
    <x v="5583"/>
    <s v="Milind Rau"/>
    <s v="Siddharth, Andrea Jeremiah, Anisha Victor, Atul Kulkarni, Suresh, Prakash Belawadi"/>
    <n v="6"/>
    <x v="17"/>
    <s v="India"/>
    <n v="1"/>
    <x v="362"/>
    <x v="3"/>
    <x v="5"/>
    <s v="135 min"/>
    <n v="135"/>
    <n v="135"/>
    <n v="1255.639398389339"/>
    <s v=""/>
    <s v="Horror Movies, International Movies, Thrillers"/>
    <x v="9"/>
    <s v="Horror Movies, International Movies, Thrillers"/>
    <n v="3"/>
  </r>
  <r>
    <n v="5168"/>
    <x v="5586"/>
    <x v="0"/>
    <x v="5584"/>
    <s v="Dee Rees"/>
    <s v="Carey Mulligan, Jason Clarke, Mary J. Blige, Garrett Hedlund, Jason Mitchell, Rob Morgan, Jonathan Banks"/>
    <n v="7"/>
    <x v="0"/>
    <s v="United States"/>
    <n v="1"/>
    <x v="388"/>
    <x v="3"/>
    <x v="12"/>
    <s v="135 min"/>
    <n v="135"/>
    <n v="135"/>
    <n v="1255.639398389339"/>
    <s v=""/>
    <s v="Dramas, Independent Movies"/>
    <x v="2"/>
    <s v="Dramas, Independent Movies"/>
    <n v="2"/>
  </r>
  <r>
    <n v="5215"/>
    <x v="5587"/>
    <x v="0"/>
    <x v="5585"/>
    <s v="Milan Luthria"/>
    <s v="Ajay Devgn, Emraan Hashmi, Vidyut Jamwal, Ileana D'Cruz, Esha Gupta, Sanjay Mishra, Sunny Leone, Sharad Kelkar, Priyanshu Chatterjee, Denzil Smith"/>
    <n v="10"/>
    <x v="17"/>
    <s v="India"/>
    <n v="1"/>
    <x v="1158"/>
    <x v="3"/>
    <x v="1"/>
    <s v="135 min"/>
    <n v="135"/>
    <n v="135"/>
    <n v="1255.639398389339"/>
    <s v=""/>
    <s v="Action &amp; Adventure, International Movies"/>
    <x v="1"/>
    <s v="Action &amp; Adventure, International Movies"/>
    <n v="2"/>
  </r>
  <r>
    <n v="5236"/>
    <x v="5588"/>
    <x v="0"/>
    <x v="5586"/>
    <s v="Geun-hyun Cho"/>
    <s v="Goo Jin, Hye-jin Han, Soo-bin Bae, Seul-ong Im, Kyeong-yeong Lee, Gwang Jang, Deok-jae Jo, Eui-sung Kim, Seok-Hwan An, Bok-gi Min"/>
    <n v="10"/>
    <x v="28"/>
    <s v="South Korea"/>
    <n v="1"/>
    <x v="46"/>
    <x v="11"/>
    <x v="5"/>
    <s v="135 min"/>
    <n v="135"/>
    <n v="135"/>
    <n v="1255.639398389339"/>
    <s v=""/>
    <s v="Dramas, International Movies, Thrillers"/>
    <x v="2"/>
    <s v="Dramas, International Movies, Thrillers"/>
    <n v="3"/>
  </r>
  <r>
    <n v="5296"/>
    <x v="5589"/>
    <x v="0"/>
    <x v="5587"/>
    <m/>
    <s v="Anand"/>
    <n v="1"/>
    <x v="17"/>
    <s v="India"/>
    <n v="1"/>
    <x v="87"/>
    <x v="59"/>
    <x v="6"/>
    <s v="135 min"/>
    <n v="135"/>
    <n v="135"/>
    <n v="1255.639398389339"/>
    <s v=""/>
    <s v="Comedies, International Movies, Romantic Movies"/>
    <x v="4"/>
    <s v="Comedies, International Movies, Romantic Movies"/>
    <n v="3"/>
  </r>
  <r>
    <n v="6326"/>
    <x v="5590"/>
    <x v="0"/>
    <x v="5588"/>
    <s v="Ryan Coogler"/>
    <s v="Chadwick Boseman, Michael B. Jordan, Lupita Nyong'o, Danai Gurira, Martin Freeman, Daniel Kaluuya, Letitia Wright, Winston Duke, Sterling K. Brown, Angela Bassett, Forest Whitaker, Andy Serkis, Florence Kasumba, John Kani, David S. Lee, Stan Lee"/>
    <n v="16"/>
    <x v="0"/>
    <s v="United States"/>
    <n v="1"/>
    <x v="884"/>
    <x v="5"/>
    <x v="2"/>
    <s v="135 min"/>
    <n v="135"/>
    <n v="135"/>
    <n v="1255.639398389339"/>
    <s v=""/>
    <s v="Action &amp; Adventure, Sci-Fi &amp; Fantasy"/>
    <x v="1"/>
    <s v="Action &amp; Adventure, Sci-Fi &amp; Fantasy"/>
    <n v="2"/>
  </r>
  <r>
    <n v="7142"/>
    <x v="5591"/>
    <x v="0"/>
    <x v="5589"/>
    <s v="Amardeep Singh Gill"/>
    <s v="Deep Sidhu, Dharmendra, Ashish Duggal, Aman Hundal, Pali Sidhu, Mukesh Tiwari, Mukul Dev"/>
    <n v="7"/>
    <x v="17"/>
    <s v="India"/>
    <n v="1"/>
    <x v="180"/>
    <x v="3"/>
    <x v="5"/>
    <s v="135 min"/>
    <n v="135"/>
    <n v="135"/>
    <n v="1255.639398389339"/>
    <s v=""/>
    <s v="Action &amp; Adventure, International Movies"/>
    <x v="1"/>
    <s v="Action &amp; Adventure, International Movies"/>
    <n v="2"/>
  </r>
  <r>
    <n v="7510"/>
    <x v="5592"/>
    <x v="0"/>
    <x v="5590"/>
    <s v="Jami"/>
    <s v="Hameed Sheikh, Samiya Mumtaz, Shaz Khan, Abdul Qadir, Shabbir Rana, Sultan Hussain, Ayaz Samoo, Nayyar Ejaz, Sonia Hussain"/>
    <n v="9"/>
    <x v="7"/>
    <s v="Pakistan, United States"/>
    <n v="2"/>
    <x v="38"/>
    <x v="4"/>
    <x v="1"/>
    <s v="135 min"/>
    <n v="135"/>
    <n v="135"/>
    <n v="1255.639398389339"/>
    <s v=""/>
    <s v="Dramas, Independent Movies, International Movies"/>
    <x v="2"/>
    <s v="Dramas, Independent Movies, International Movies"/>
    <n v="3"/>
  </r>
  <r>
    <n v="7661"/>
    <x v="5593"/>
    <x v="0"/>
    <x v="5591"/>
    <s v="Banjong Pisanthanakun"/>
    <s v="Chantavit Dhanasevi, Nittha Jirayungyurn, Theerapat Sajakul, Prim Bulakul, Kris Srepoomseth, Somyos Matures, Sutthatip Wutichaipradit, Rermthon Kemapech, Kaz Sawamura"/>
    <n v="9"/>
    <x v="51"/>
    <s v="Thailand"/>
    <n v="1"/>
    <x v="1164"/>
    <x v="9"/>
    <x v="6"/>
    <s v="135 min"/>
    <n v="135"/>
    <n v="135"/>
    <n v="1255.639398389339"/>
    <s v=""/>
    <s v="Dramas, International Movies, Romantic Movies"/>
    <x v="2"/>
    <s v="Dramas, International Movies, Romantic Movies"/>
    <n v="3"/>
  </r>
  <r>
    <n v="8000"/>
    <x v="5594"/>
    <x v="0"/>
    <x v="5592"/>
    <s v="Samar Khan"/>
    <s v="Rahul Bose, Javed Jaffrey, Minissha Lamba, Seema Biswas, Deepak Dobriyal, Kay Kay Menon, Amrita Rao, Rosa Catalano, Subrat Dutta, Priyesh Kaushik"/>
    <n v="10"/>
    <x v="17"/>
    <s v="India"/>
    <n v="1"/>
    <x v="144"/>
    <x v="13"/>
    <x v="1"/>
    <s v="135 min"/>
    <n v="135"/>
    <n v="135"/>
    <n v="1255.639398389339"/>
    <s v=""/>
    <s v="Dramas, International Movies"/>
    <x v="2"/>
    <s v="Dramas, International Movies"/>
    <n v="2"/>
  </r>
  <r>
    <n v="8039"/>
    <x v="5595"/>
    <x v="0"/>
    <x v="5593"/>
    <s v="Billy Bob Thornton"/>
    <s v="Billy Bob Thornton, Dwight Yoakam, J.T. Walsh, John Ritter, Lucas Black, Natalie Canerday, James Hampton, Robert Duvall, Rick Dial, Brent Briscoe"/>
    <n v="10"/>
    <x v="0"/>
    <s v="United States"/>
    <n v="1"/>
    <x v="55"/>
    <x v="46"/>
    <x v="12"/>
    <s v="135 min"/>
    <n v="135"/>
    <n v="135"/>
    <n v="1255.639398389339"/>
    <s v=""/>
    <s v="Dramas, Independent Movies"/>
    <x v="2"/>
    <s v="Dramas, Independent Movies"/>
    <n v="2"/>
  </r>
  <r>
    <n v="8052"/>
    <x v="5596"/>
    <x v="0"/>
    <x v="5594"/>
    <s v="Ron Howard"/>
    <s v="Alden Ehrenreich, Woody Harrelson, Emilia Clarke, Donald Glover, Joonas Suotamo, Thandie Newton, Phoebe Waller-Bridge, Paul Bettany"/>
    <n v="8"/>
    <x v="0"/>
    <s v="United States"/>
    <n v="1"/>
    <x v="986"/>
    <x v="5"/>
    <x v="2"/>
    <s v="135 min"/>
    <n v="135"/>
    <n v="135"/>
    <n v="1255.639398389339"/>
    <s v=""/>
    <s v="Action &amp; Adventure, Children &amp; Family Movies, Sci-Fi &amp; Fantasy"/>
    <x v="1"/>
    <s v="Action &amp; Adventure, Children &amp; Family Movies, Sci-Fi &amp; Fantasy"/>
    <n v="3"/>
  </r>
  <r>
    <n v="8053"/>
    <x v="5597"/>
    <x v="0"/>
    <x v="5595"/>
    <s v="Ron Howard"/>
    <s v="Alden Ehrenreich, Woody Harrelson, Emilia Clarke, Donald Glover, Joonas Suotamo, Thandie Newton, Phoebe Waller-Bridge, Paul Bettany"/>
    <n v="8"/>
    <x v="0"/>
    <s v="United States"/>
    <n v="1"/>
    <x v="986"/>
    <x v="5"/>
    <x v="2"/>
    <s v="135 min"/>
    <n v="135"/>
    <n v="135"/>
    <n v="1255.639398389339"/>
    <s v=""/>
    <s v="Action &amp; Adventure, Children &amp; Family Movies, Sci-Fi &amp; Fantasy"/>
    <x v="1"/>
    <s v="Action &amp; Adventure, Children &amp; Family Movies, Sci-Fi &amp; Fantasy"/>
    <n v="3"/>
  </r>
  <r>
    <n v="8113"/>
    <x v="5598"/>
    <x v="0"/>
    <x v="5596"/>
    <s v="Stefano Sollima"/>
    <s v="Pierfrancesco Favino, Elio Germano, Claudio Amendola, Alessandro Borghi, Greta Scarano, Giulia Gorietti, Jean-Hugues Anglade, Antonello Fassari, Lidia Vitale"/>
    <n v="9"/>
    <x v="24"/>
    <s v="Italy, France"/>
    <n v="2"/>
    <x v="1509"/>
    <x v="4"/>
    <x v="11"/>
    <s v="135 min"/>
    <n v="135"/>
    <n v="135"/>
    <n v="1255.639398389339"/>
    <s v=""/>
    <s v="Dramas, International Movies, Thrillers"/>
    <x v="2"/>
    <s v="Dramas, International Movies, Thrillers"/>
    <n v="3"/>
  </r>
  <r>
    <n v="202"/>
    <x v="5599"/>
    <x v="0"/>
    <x v="5597"/>
    <s v="Anil V. Kumar, Anurag Basu"/>
    <s v="Tusshar Kapoor, Esha Deol, Natassha, Vrajesh Hirjee, Kusumit Sana, Rishi Kapoor, Moon Moon Sen, Johny Lever, Ashay Chitre, Jeetendra"/>
    <n v="10"/>
    <x v="17"/>
    <s v="India"/>
    <n v="1"/>
    <x v="1008"/>
    <x v="20"/>
    <x v="1"/>
    <s v="136 min"/>
    <n v="136"/>
    <n v="136"/>
    <n v="1327.509403282505"/>
    <s v=""/>
    <s v="Dramas, International Movies, Thrillers"/>
    <x v="2"/>
    <s v="Dramas, International Movies, Thrillers"/>
    <n v="3"/>
  </r>
  <r>
    <n v="205"/>
    <x v="5600"/>
    <x v="0"/>
    <x v="5598"/>
    <s v="Sachin Yardi"/>
    <s v="Tusshar Kapoor, Riteish Deshmukh, Anupam Kher, Rohit Shetty, Neha Sharma, Chunky Pandey, Sarah-Jane Dias, Razak Khan, Kavin Dave"/>
    <n v="9"/>
    <x v="17"/>
    <s v="India"/>
    <n v="1"/>
    <x v="1008"/>
    <x v="11"/>
    <x v="5"/>
    <s v="136 min"/>
    <n v="136"/>
    <n v="136"/>
    <n v="1327.509403282505"/>
    <s v=""/>
    <s v="Comedies, International Movies"/>
    <x v="4"/>
    <s v="Comedies, International Movies"/>
    <n v="2"/>
  </r>
  <r>
    <n v="552"/>
    <x v="5601"/>
    <x v="0"/>
    <x v="5599"/>
    <s v="Vinil Mathew"/>
    <s v="Taapsee Pannu, Vikrant Massey, Harshvardhan Rane, Aditya Srivastava, Ashish Verma, Yamini Das, Daya Shankar Pandey"/>
    <n v="7"/>
    <x v="17"/>
    <s v="India"/>
    <n v="1"/>
    <x v="1089"/>
    <x v="6"/>
    <x v="5"/>
    <s v="136 min"/>
    <n v="136"/>
    <n v="136"/>
    <n v="1327.509403282505"/>
    <s v=""/>
    <s v="International Movies, Romantic Movies, Thrillers"/>
    <x v="7"/>
    <s v="International Movies, Romantic Movies, Thrillers"/>
    <n v="3"/>
  </r>
  <r>
    <n v="555"/>
    <x v="5602"/>
    <x v="0"/>
    <x v="5600"/>
    <s v="Ramsey Nouah"/>
    <s v="Stan Nze, Osas Ighodaro, Bucci Franklin, Odera Adimorah, Efa Iwara, Emeka Nwagbaraocha, Elma Mbadiwe, Norbert Young, Brutus Richard, Chinyere Wilfred, Sonny McDon, Chiwetalu Agu"/>
    <n v="12"/>
    <x v="9"/>
    <s v="Nigeria"/>
    <n v="1"/>
    <x v="1089"/>
    <x v="1"/>
    <x v="5"/>
    <s v="136 min"/>
    <n v="136"/>
    <n v="136"/>
    <n v="1327.509403282505"/>
    <s v=""/>
    <s v="Dramas, International Movies, Thrillers"/>
    <x v="2"/>
    <s v="Dramas, International Movies, Thrillers"/>
    <n v="3"/>
  </r>
  <r>
    <n v="820"/>
    <x v="5603"/>
    <x v="0"/>
    <x v="5601"/>
    <s v="Clint Eastwood"/>
    <s v="Clint Eastwood, Sondra Locke, Chief Dan George, Bill McKinney, John Vernon, Paula Trueman, Sam Bottoms, Geraldine Keams, Woodrow Parfrey, Joyce Jameson"/>
    <n v="10"/>
    <x v="0"/>
    <s v="United States"/>
    <n v="1"/>
    <x v="64"/>
    <x v="59"/>
    <x v="7"/>
    <s v="136 min"/>
    <n v="136"/>
    <n v="136"/>
    <n v="1327.509403282505"/>
    <s v=""/>
    <s v="Action &amp; Adventure, Classic Movies"/>
    <x v="1"/>
    <s v="Action &amp; Adventure, Classic Movies"/>
    <n v="2"/>
  </r>
  <r>
    <n v="951"/>
    <x v="5604"/>
    <x v="0"/>
    <x v="5602"/>
    <s v="Peter Jackson"/>
    <s v="Mark Wahlberg, Rachel Weisz, Susan Sarandon, Stanley Tucci, Michael Imperioli, Saoirse Ronan, Rose McIver, Christian Thomas Ashdale, Reece Ritchie, Carolyn Dando"/>
    <n v="10"/>
    <x v="0"/>
    <s v="United States, United Kingdom, New Zealand"/>
    <n v="3"/>
    <x v="475"/>
    <x v="16"/>
    <x v="2"/>
    <s v="136 min"/>
    <n v="136"/>
    <n v="136"/>
    <n v="1327.509403282505"/>
    <s v=""/>
    <s v="Dramas, International Movies, Sci-Fi &amp; Fantasy"/>
    <x v="2"/>
    <s v="Dramas, International Movies, Sci-Fi &amp; Fantasy"/>
    <n v="3"/>
  </r>
  <r>
    <n v="1212"/>
    <x v="5605"/>
    <x v="0"/>
    <x v="5603"/>
    <s v="Mahsun Kƒ±rmƒ±zƒ±g√ºl"/>
    <s v="Talat Bulut, Mert Turak, Mahsun Kƒ±rmƒ±zƒ±g√ºl, Erdem Yener, Erol Demir√∂z, Ali S√ºrmeli, Meral √áetinkaya, B√º≈üra Pekin"/>
    <n v="8"/>
    <x v="61"/>
    <s v="Turkey"/>
    <n v="1"/>
    <x v="929"/>
    <x v="4"/>
    <x v="1"/>
    <s v="136 min"/>
    <n v="136"/>
    <n v="136"/>
    <n v="1327.509403282505"/>
    <s v=""/>
    <s v="Dramas, International Movies"/>
    <x v="2"/>
    <s v="Dramas, International Movies"/>
    <n v="2"/>
  </r>
  <r>
    <n v="1742"/>
    <x v="5606"/>
    <x v="0"/>
    <x v="5604"/>
    <s v="Narendra Nath"/>
    <s v="Keerthy Suresh, Dr. Rajendra Prasad, Jagapathi Babu, V. K. Naresh, Nadhiya, Naveen Chandra, Sumanth Shailendra, Kamal Kamaraju, Praveen, Pujitha Ponnada, Divya Sripada"/>
    <n v="11"/>
    <x v="17"/>
    <s v="India"/>
    <n v="1"/>
    <x v="790"/>
    <x v="1"/>
    <x v="6"/>
    <s v="136 min"/>
    <n v="136"/>
    <n v="136"/>
    <n v="1327.509403282505"/>
    <s v=""/>
    <s v="Dramas, International Movies"/>
    <x v="2"/>
    <s v="Dramas, International Movies"/>
    <n v="2"/>
  </r>
  <r>
    <n v="2199"/>
    <x v="5607"/>
    <x v="0"/>
    <x v="5605"/>
    <s v="Jan Komasa"/>
    <s v="Maciej Musia≈Çowski, Agata Kulesza, Danuta Stenka, Vanessa Aleksander, Maciej Stuhr, Jacek Koman, Adam Gradowski, Piotr Biedron, Martynika Kosnica"/>
    <n v="9"/>
    <x v="20"/>
    <s v="Poland"/>
    <n v="1"/>
    <x v="142"/>
    <x v="1"/>
    <x v="5"/>
    <s v="136 min"/>
    <n v="136"/>
    <n v="136"/>
    <n v="1327.509403282505"/>
    <s v=""/>
    <s v="Dramas, International Movies, Thrillers"/>
    <x v="2"/>
    <s v="Dramas, International Movies, Thrillers"/>
    <n v="3"/>
  </r>
  <r>
    <n v="2287"/>
    <x v="5608"/>
    <x v="0"/>
    <x v="5606"/>
    <s v="Luv Ranjan"/>
    <s v="Kartik Aaryan, Nushrat Bharucha, Sonalli Sehgall, Sunny Singh, Ishita Raj, Omkar Kapoor, Sharat Saxena, Mona Ambegaonkar"/>
    <n v="8"/>
    <x v="17"/>
    <s v="India"/>
    <n v="1"/>
    <x v="794"/>
    <x v="4"/>
    <x v="5"/>
    <s v="136 min"/>
    <n v="136"/>
    <n v="136"/>
    <n v="1327.509403282505"/>
    <s v=""/>
    <s v="Comedies, Dramas, International Movies"/>
    <x v="4"/>
    <s v="Comedies, Dramas, International Movies"/>
    <n v="3"/>
  </r>
  <r>
    <n v="2355"/>
    <x v="5609"/>
    <x v="0"/>
    <x v="5607"/>
    <s v="Youssef Chahine"/>
    <s v="Nour El-Sherif, Laila Elwi, Mahmoud Hemeida, Safia el-Emari, Mohamed Mounir, Khaled El Nabawy, Seif Abdelrahman, Abdalla Mahmoud, Ahmed Fouad Selim, Magdi Idris"/>
    <n v="10"/>
    <x v="11"/>
    <s v="France, Egypt"/>
    <n v="2"/>
    <x v="934"/>
    <x v="53"/>
    <x v="1"/>
    <s v="136 min"/>
    <n v="136"/>
    <n v="136"/>
    <n v="1327.509403282505"/>
    <s v=""/>
    <s v="Dramas, International Movies"/>
    <x v="2"/>
    <s v="Dramas, International Movies"/>
    <n v="2"/>
  </r>
  <r>
    <n v="3125"/>
    <x v="5610"/>
    <x v="0"/>
    <x v="5608"/>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n v="10"/>
    <x v="67"/>
    <s v="Bangladesh"/>
    <n v="1"/>
    <x v="1451"/>
    <x v="5"/>
    <x v="5"/>
    <s v="136 min"/>
    <n v="136"/>
    <n v="136"/>
    <n v="1327.509403282505"/>
    <s v=""/>
    <s v="Comedies, Dramas, Independent Movies"/>
    <x v="4"/>
    <s v="Comedies, Dramas, Independent Movies"/>
    <n v="3"/>
  </r>
  <r>
    <n v="3659"/>
    <x v="5611"/>
    <x v="0"/>
    <x v="5609"/>
    <s v="Aditya Sarpotdar"/>
    <s v="Riteish Deshmukh, Saiyami Kher, Jitendra Joshi, Siddarth Jadhav, Shrikant Yadav, Vijay Nikam, Umesh Jagtap, Usha Naik, Girija Oak, Genelia D'Souza"/>
    <n v="10"/>
    <x v="17"/>
    <s v="India"/>
    <n v="1"/>
    <x v="1510"/>
    <x v="5"/>
    <x v="1"/>
    <s v="136 min"/>
    <n v="136"/>
    <n v="136"/>
    <n v="1327.509403282505"/>
    <s v=""/>
    <s v="Action &amp; Adventure, Dramas, International Movies"/>
    <x v="1"/>
    <s v="Action &amp; Adventure, Dramas, International Movies"/>
    <n v="3"/>
  </r>
  <r>
    <n v="4125"/>
    <x v="5612"/>
    <x v="0"/>
    <x v="5610"/>
    <s v="Julio Medem"/>
    <s v="√örsula Corber√≥, √Ålvaro Cervantes, Najwa Nimri, Patricia L√≥pez Arnaiz, Daniel Grao, Joaqu√≠n Furriel, Maria Molins, Emilio Guti√©rrez Caba, Luisa Gavasa, Jos√© Mar√≠a Pou, √Ångela Molina"/>
    <n v="11"/>
    <x v="14"/>
    <s v="Spain"/>
    <n v="1"/>
    <x v="351"/>
    <x v="5"/>
    <x v="5"/>
    <s v="136 min"/>
    <n v="136"/>
    <n v="136"/>
    <n v="1327.509403282505"/>
    <s v=""/>
    <s v="Dramas, Independent Movies, International Movies"/>
    <x v="2"/>
    <s v="Dramas, Independent Movies, International Movies"/>
    <n v="3"/>
  </r>
  <r>
    <n v="4198"/>
    <x v="5613"/>
    <x v="0"/>
    <x v="5611"/>
    <s v="Gauravv K Chawla"/>
    <s v="Saif Ali Khan, Chitrangada Singh, Radhika Apte, Rohan Vinod Mehra, Manish Chaudhary, Denzil Smith, Pawan Chopra, Deepak Gheewala, Utkarsh Mazumdar, Danish Hussain"/>
    <n v="10"/>
    <x v="17"/>
    <s v="India"/>
    <n v="1"/>
    <x v="1066"/>
    <x v="5"/>
    <x v="5"/>
    <s v="136 min"/>
    <n v="136"/>
    <n v="136"/>
    <n v="1327.509403282505"/>
    <s v=""/>
    <s v="Dramas, International Movies"/>
    <x v="2"/>
    <s v="Dramas, International Movies"/>
    <n v="2"/>
  </r>
  <r>
    <n v="4394"/>
    <x v="5614"/>
    <x v="0"/>
    <x v="5612"/>
    <s v="Nakul Singh Sawhney"/>
    <m/>
    <n v="0"/>
    <x v="17"/>
    <s v="India"/>
    <n v="1"/>
    <x v="167"/>
    <x v="4"/>
    <x v="5"/>
    <s v="136 min"/>
    <n v="136"/>
    <n v="136"/>
    <n v="1327.509403282505"/>
    <s v=""/>
    <s v="Documentaries, International Movies"/>
    <x v="3"/>
    <s v="Documentaries, International Movies"/>
    <n v="2"/>
  </r>
  <r>
    <n v="4424"/>
    <x v="5615"/>
    <x v="0"/>
    <x v="5613"/>
    <s v="Remo D'Souza"/>
    <s v="Prabhu Deva, Kay Kay Menon, Ganesh Acharya, Dharmesh Yelande, Salman, Lauren Gottlieb, Noorin Sha, Punit Pathak"/>
    <n v="8"/>
    <x v="17"/>
    <s v="India"/>
    <n v="1"/>
    <x v="6"/>
    <x v="8"/>
    <x v="1"/>
    <s v="136 min"/>
    <n v="136"/>
    <n v="136"/>
    <n v="1327.509403282505"/>
    <s v=""/>
    <s v="Dramas, International Movies"/>
    <x v="2"/>
    <s v="Dramas, International Movies"/>
    <n v="2"/>
  </r>
  <r>
    <n v="4585"/>
    <x v="5616"/>
    <x v="0"/>
    <x v="5614"/>
    <s v="Baljit Singh Deo"/>
    <s v="Gippy Grewal, Sonam Bajwa, Karamjit Anmol, Jaggi Singh, B.N. Sharma, Hobby Dhaliwal, Rana Ranbir, Sardar Sohi, Anita Devgan, Harby Sangha"/>
    <n v="10"/>
    <x v="17"/>
    <s v="India"/>
    <n v="1"/>
    <x v="155"/>
    <x v="3"/>
    <x v="1"/>
    <s v="136 min"/>
    <n v="136"/>
    <n v="136"/>
    <n v="1327.509403282505"/>
    <s v=""/>
    <s v="Comedies, Dramas, International Movies"/>
    <x v="4"/>
    <s v="Comedies, Dramas, International Movies"/>
    <n v="3"/>
  </r>
  <r>
    <n v="7461"/>
    <x v="5617"/>
    <x v="0"/>
    <x v="5615"/>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n v="21"/>
    <x v="8"/>
    <s v="Canada, United States"/>
    <n v="2"/>
    <x v="769"/>
    <x v="26"/>
    <x v="7"/>
    <s v="136 min"/>
    <n v="136"/>
    <n v="136"/>
    <n v="1327.509403282505"/>
    <s v=""/>
    <s v="Children &amp; Family Movies, Dramas, Sports Movies"/>
    <x v="0"/>
    <s v="Children &amp; Family Movies, Dramas, Sports Movies"/>
    <n v="3"/>
  </r>
  <r>
    <n v="7875"/>
    <x v="5618"/>
    <x v="0"/>
    <x v="5616"/>
    <s v="Amit Rai"/>
    <s v="Paresh Rawal, Om Puri, Pavan Malhotra, Javed Sheikh, Swati Chitnis, Masood Akhtar, Sudhir Nema, Rakesh Srivastava"/>
    <n v="8"/>
    <x v="17"/>
    <s v="India"/>
    <n v="1"/>
    <x v="767"/>
    <x v="10"/>
    <x v="1"/>
    <s v="136 min"/>
    <n v="136"/>
    <n v="136"/>
    <n v="1327.509403282505"/>
    <s v=""/>
    <s v="Dramas, Independent Movies, International Movies"/>
    <x v="2"/>
    <s v="Dramas, Independent Movies, International Movies"/>
    <n v="3"/>
  </r>
  <r>
    <n v="8331"/>
    <x v="5619"/>
    <x v="0"/>
    <x v="5617"/>
    <m/>
    <s v="Zo In-sung, Nam Joo-hyuk, Park Sung-woong, Bae Seong-woo, Seolhyun, Jung Eun-chae, Yu Oh-seong, Sung Dong-il, Oh Dae-whan"/>
    <n v="9"/>
    <x v="28"/>
    <s v="South Korea"/>
    <n v="1"/>
    <x v="1501"/>
    <x v="5"/>
    <x v="5"/>
    <s v="136 min"/>
    <n v="136"/>
    <n v="136"/>
    <n v="1327.509403282505"/>
    <s v=""/>
    <s v="Action &amp; Adventure, Dramas, International Movies"/>
    <x v="1"/>
    <s v="Action &amp; Adventure, Dramas, International Movies"/>
    <n v="3"/>
  </r>
  <r>
    <n v="8415"/>
    <x v="5620"/>
    <x v="0"/>
    <x v="5618"/>
    <s v="Lilly Wachowski, Lana Wachowski"/>
    <s v="Keanu Reeves, Laurence Fishburne, Carrie-Anne Moss, Hugo Weaving, Gloria Foster, Joe Pantoliano, Marcus Chong, Julian Arahanga, Matt Doran, Belinda McClory"/>
    <n v="10"/>
    <x v="0"/>
    <s v="United States"/>
    <n v="1"/>
    <x v="55"/>
    <x v="41"/>
    <x v="12"/>
    <s v="136 min"/>
    <n v="136"/>
    <n v="136"/>
    <n v="1327.509403282505"/>
    <s v=""/>
    <s v="Action &amp; Adventure, Sci-Fi &amp; Fantasy"/>
    <x v="1"/>
    <s v="Action &amp; Adventure, Sci-Fi &amp; Fantasy"/>
    <n v="2"/>
  </r>
  <r>
    <n v="8474"/>
    <x v="5621"/>
    <x v="0"/>
    <x v="5619"/>
    <s v="Francis Ford Coppola"/>
    <s v="Matt Damon, Danny DeVito, Claire Danes, Jon Voight, Mary Kay Place, Dean Stockwell, Teresa Wright, Virginia Madsen, Mickey Rourke, Andrew Shue"/>
    <n v="10"/>
    <x v="0"/>
    <s v="United States, Germany"/>
    <n v="2"/>
    <x v="84"/>
    <x v="53"/>
    <x v="2"/>
    <s v="136 min"/>
    <n v="136"/>
    <n v="136"/>
    <n v="1327.509403282505"/>
    <s v=""/>
    <s v="Dramas, Thrillers"/>
    <x v="2"/>
    <s v="Dramas, Thrillers"/>
    <n v="2"/>
  </r>
  <r>
    <n v="691"/>
    <x v="5622"/>
    <x v="0"/>
    <x v="5620"/>
    <s v="Keishi Otomo"/>
    <s v="Takeru Sato, Emi Takei, Mackenyu, Munetaka Aoki, Yu Aoi, Yusuke Iseya, Tao Tsuchiya, Kazuki Kitamura, Kasumi Arimura, Yosuke Eguchi"/>
    <n v="10"/>
    <x v="2"/>
    <m/>
    <n v="0"/>
    <x v="1401"/>
    <x v="6"/>
    <x v="1"/>
    <s v="137 min"/>
    <n v="137"/>
    <n v="137"/>
    <n v="1401.379408175671"/>
    <s v=""/>
    <s v="Action &amp; Adventure, International Movies"/>
    <x v="1"/>
    <s v="Action &amp; Adventure, International Movies"/>
    <n v="2"/>
  </r>
  <r>
    <n v="1053"/>
    <x v="5623"/>
    <x v="0"/>
    <x v="5621"/>
    <s v="Paul Thomas Anderson"/>
    <s v="Joaquin Phoenix, Philip Seymour Hoffman, Amy Adams, Laura Dern, Kevin J. O'Connor, Jesse Plemons, Rami Malek, Christopher Evan Welch, Madisen Beaty, Ambyr Childers, Price Carson"/>
    <n v="11"/>
    <x v="0"/>
    <s v="United States"/>
    <n v="1"/>
    <x v="375"/>
    <x v="11"/>
    <x v="12"/>
    <s v="137 min"/>
    <n v="137"/>
    <n v="137"/>
    <n v="1401.379408175671"/>
    <s v=""/>
    <s v="Dramas, Independent Movies"/>
    <x v="2"/>
    <s v="Dramas, Independent Movies"/>
    <n v="2"/>
  </r>
  <r>
    <n v="1973"/>
    <x v="5624"/>
    <x v="0"/>
    <x v="5622"/>
    <s v="Raja Chanda"/>
    <s v="Soham Chakraborty, Bidya Sinha Mim, Ashish Vidyarthi, Rajatabha Dutta, Rudranil Ghosh, Kharaj Mukherjee"/>
    <n v="6"/>
    <x v="17"/>
    <s v="India"/>
    <n v="1"/>
    <x v="1305"/>
    <x v="4"/>
    <x v="1"/>
    <s v="137 min"/>
    <n v="137"/>
    <n v="137"/>
    <n v="1401.379408175671"/>
    <s v=""/>
    <s v="Action &amp; Adventure, International Movies"/>
    <x v="1"/>
    <s v="Action &amp; Adventure, International Movies"/>
    <n v="2"/>
  </r>
  <r>
    <n v="1987"/>
    <x v="5625"/>
    <x v="0"/>
    <x v="5623"/>
    <s v="Sekhar Kammula"/>
    <s v="Nayantara, Vaibhav Reddy, Pasupathy, Harshvardhan Rane, Thagubothu Ramesh, Vinay Varma, Dheer Charan Srivastav, D. Narsingh Rao"/>
    <n v="8"/>
    <x v="2"/>
    <m/>
    <n v="0"/>
    <x v="309"/>
    <x v="0"/>
    <x v="1"/>
    <s v="137 min"/>
    <n v="137"/>
    <n v="137"/>
    <n v="1401.379408175671"/>
    <s v=""/>
    <s v="International Movies, Thrillers"/>
    <x v="7"/>
    <s v="International Movies, Thrillers"/>
    <n v="2"/>
  </r>
  <r>
    <n v="2194"/>
    <x v="5626"/>
    <x v="0"/>
    <x v="5624"/>
    <s v="Venkatesh Maha"/>
    <s v="Satya Dev, VK Naresh, Raghavan, Suhas P, Ravindra Vijay, Chandana Koppisetti, Roopa Koduvayur, Kushalini Pulapa"/>
    <n v="8"/>
    <x v="17"/>
    <s v="India"/>
    <n v="1"/>
    <x v="1289"/>
    <x v="1"/>
    <x v="5"/>
    <s v="137 min"/>
    <n v="137"/>
    <n v="137"/>
    <n v="1401.379408175671"/>
    <s v=""/>
    <s v="Comedies, Dramas, Independent Movies"/>
    <x v="4"/>
    <s v="Comedies, Dramas, Independent Movies"/>
    <n v="3"/>
  </r>
  <r>
    <n v="2290"/>
    <x v="5627"/>
    <x v="0"/>
    <x v="5625"/>
    <s v="Neeraj Pandey"/>
    <s v="Akshay Kumar, Manoj Bajpayee, Anupam Kher, Jimmy Shergill, Kajal Aggarwal, Divya Dutta, Kharaj Mukherjee, Rajesh Sharma, Kishore Kadam, Neeru Bajwa, Deep Raj Rana, Neetu Singh"/>
    <n v="12"/>
    <x v="17"/>
    <s v="India"/>
    <n v="1"/>
    <x v="794"/>
    <x v="8"/>
    <x v="6"/>
    <s v="137 min"/>
    <n v="137"/>
    <n v="137"/>
    <n v="1401.379408175671"/>
    <s v=""/>
    <s v="Dramas, International Movies, Thrillers"/>
    <x v="2"/>
    <s v="Dramas, International Movies, Thrillers"/>
    <n v="3"/>
  </r>
  <r>
    <n v="3170"/>
    <x v="5628"/>
    <x v="0"/>
    <x v="5626"/>
    <s v="Noah Baumbach"/>
    <s v="Scarlett Johansson, Adam Driver, Laura Dern, Alan Alda, Ray Liotta, Julie Hagerty, Merritt Wever, Azhy Robertson"/>
    <n v="8"/>
    <x v="6"/>
    <s v="United Kingdom, United States"/>
    <n v="2"/>
    <x v="175"/>
    <x v="2"/>
    <x v="12"/>
    <s v="137 min"/>
    <n v="137"/>
    <n v="137"/>
    <n v="1401.379408175671"/>
    <s v=""/>
    <s v="Dramas"/>
    <x v="2"/>
    <s v="Dramas"/>
    <n v="1"/>
  </r>
  <r>
    <n v="3199"/>
    <x v="5629"/>
    <x v="0"/>
    <x v="5627"/>
    <s v="Jagdeep Sidhu"/>
    <s v="Ammy Virk, Sargun Mehta, Guggu Gill, Tania, Harby Sangha, Hardeep Gill, Sukhdev Barnala, Satwant Kaur, Baljinder Kaur, Jashanjeet Gosha"/>
    <n v="10"/>
    <x v="17"/>
    <s v="India"/>
    <n v="1"/>
    <x v="691"/>
    <x v="5"/>
    <x v="6"/>
    <s v="137 min"/>
    <n v="137"/>
    <n v="137"/>
    <n v="1401.379408175671"/>
    <s v=""/>
    <s v="Dramas, International Movies, Romantic Movies"/>
    <x v="2"/>
    <s v="Dramas, International Movies, Romantic Movies"/>
    <n v="3"/>
  </r>
  <r>
    <n v="3224"/>
    <x v="5630"/>
    <x v="0"/>
    <x v="5628"/>
    <s v="Edward Zwick"/>
    <s v="Daniel Craig, Liev Schreiber, Jamie Bell, Alexa Davalos, Allan Corduner, Mark Feuerstein, Tomas Arana, Jodhi May, Kate Fahy, Iddo Goldberg, George MacKay, Iben Hjejle, Martin Hancock, Jacek Koman, Ravil Isyanov"/>
    <n v="15"/>
    <x v="0"/>
    <s v="United States"/>
    <n v="1"/>
    <x v="442"/>
    <x v="13"/>
    <x v="12"/>
    <s v="137 min"/>
    <n v="137"/>
    <n v="137"/>
    <n v="1401.379408175671"/>
    <s v=""/>
    <s v="Action &amp; Adventure, Dramas"/>
    <x v="1"/>
    <s v="Action &amp; Adventure, Dramas"/>
    <n v="2"/>
  </r>
  <r>
    <n v="3805"/>
    <x v="5631"/>
    <x v="0"/>
    <x v="5629"/>
    <s v="Vasan Bala"/>
    <s v="Abhimanyu Dassani, Radhika Madan, Gulshan Devaiah, Mahesh Manjrekar, Jimit Trivedi, Loveleen Mishra, Sartaaj Kakkar, Riva Arora"/>
    <n v="8"/>
    <x v="17"/>
    <s v="India"/>
    <n v="1"/>
    <x v="99"/>
    <x v="5"/>
    <x v="1"/>
    <s v="137 min"/>
    <n v="137"/>
    <n v="137"/>
    <n v="1401.379408175671"/>
    <s v=""/>
    <s v="Action &amp; Adventure, Comedies, International Movies"/>
    <x v="1"/>
    <s v="Action &amp; Adventure, Comedies, International Movies"/>
    <n v="3"/>
  </r>
  <r>
    <n v="4109"/>
    <x v="5632"/>
    <x v="0"/>
    <x v="5630"/>
    <s v="Tanuja Chandra"/>
    <s v="Lucky Ali, Simone Singh, Achint Kaur, Ehsan Khan, Harsh Vasisht, Yashodhan Bal, Gauri Karnik, Divya Dutta"/>
    <n v="8"/>
    <x v="17"/>
    <s v="India"/>
    <n v="1"/>
    <x v="684"/>
    <x v="43"/>
    <x v="1"/>
    <s v="137 min"/>
    <n v="137"/>
    <n v="137"/>
    <n v="1401.379408175671"/>
    <s v=""/>
    <s v="Dramas, International Movies"/>
    <x v="2"/>
    <s v="Dramas, International Movies"/>
    <n v="2"/>
  </r>
  <r>
    <n v="4155"/>
    <x v="5633"/>
    <x v="0"/>
    <x v="5631"/>
    <s v="Byun Hyuk"/>
    <s v="Park Hae-il, Su Ae, Yoon Je-moon, Ra Mi-ran, Lee Jin-wook, Kim Gyu-sun, Han Ju-yeong, Kim Hae-gon, Nam Moon-cheol, Jang So-yeon"/>
    <n v="10"/>
    <x v="28"/>
    <s v="South Korea"/>
    <n v="1"/>
    <x v="526"/>
    <x v="5"/>
    <x v="5"/>
    <s v="137 min"/>
    <n v="137"/>
    <n v="137"/>
    <n v="1401.379408175671"/>
    <s v=""/>
    <s v="Dramas, International Movies"/>
    <x v="2"/>
    <s v="Dramas, International Movies"/>
    <n v="2"/>
  </r>
  <r>
    <n v="4288"/>
    <x v="5634"/>
    <x v="0"/>
    <x v="5632"/>
    <s v="Sriram Raghavan"/>
    <s v="Tabu, Ayushmann Khurrana, Radhika Apte, Anil Dhawan, Manav Vij, Zakir Hussain, Ashwini Kalsekar, Chhaya Kadam, Pawan Singh, Kabir Sajid"/>
    <n v="10"/>
    <x v="17"/>
    <s v="India"/>
    <n v="1"/>
    <x v="80"/>
    <x v="5"/>
    <x v="1"/>
    <s v="137 min"/>
    <n v="137"/>
    <n v="137"/>
    <n v="1401.379408175671"/>
    <s v=""/>
    <s v="Comedies, Dramas, International Movies"/>
    <x v="4"/>
    <s v="Comedies, Dramas, International Movies"/>
    <n v="3"/>
  </r>
  <r>
    <n v="4545"/>
    <x v="5635"/>
    <x v="0"/>
    <x v="5633"/>
    <s v="Eric Idle"/>
    <s v="John Cleese, Terry Gilliam, Eric Idle, Terry Jones, Michael Palin"/>
    <n v="5"/>
    <x v="6"/>
    <s v="United Kingdom"/>
    <n v="1"/>
    <x v="245"/>
    <x v="0"/>
    <x v="5"/>
    <s v="137 min"/>
    <n v="137"/>
    <n v="137"/>
    <n v="1401.379408175671"/>
    <s v=""/>
    <s v="Comedies"/>
    <x v="4"/>
    <s v="Comedies"/>
    <n v="1"/>
  </r>
  <r>
    <n v="4563"/>
    <x v="5636"/>
    <x v="0"/>
    <x v="5634"/>
    <s v="Anurag Kashyap"/>
    <s v="Abhay Deol, Mahie Gill, Kalki Koechlin, Sindbad Phgura, Ammo 'Too Sweet', Jimi the Quiff, Parakh Madan"/>
    <n v="7"/>
    <x v="17"/>
    <s v="India"/>
    <n v="1"/>
    <x v="155"/>
    <x v="16"/>
    <x v="5"/>
    <s v="137 min"/>
    <n v="137"/>
    <n v="137"/>
    <n v="1401.379408175671"/>
    <s v=""/>
    <s v="Dramas, International Movies, Romantic Movies"/>
    <x v="2"/>
    <s v="Dramas, International Movies, Romantic Movies"/>
    <n v="3"/>
  </r>
  <r>
    <n v="4568"/>
    <x v="5637"/>
    <x v="0"/>
    <x v="5635"/>
    <s v="Amitoj Mann"/>
    <s v="Sarabjit Cheema, Mahreen Kaleka, Harbhajan Mann, Anuj Sachdeva, Rupan Bal, Sonia Mann"/>
    <n v="6"/>
    <x v="17"/>
    <s v="India"/>
    <n v="1"/>
    <x v="155"/>
    <x v="8"/>
    <x v="1"/>
    <s v="137 min"/>
    <n v="137"/>
    <n v="137"/>
    <n v="1401.379408175671"/>
    <s v=""/>
    <s v="Dramas, International Movies, Music &amp; Musicals"/>
    <x v="2"/>
    <s v="Dramas, International Movies, Music &amp; Musicals"/>
    <n v="3"/>
  </r>
  <r>
    <n v="4575"/>
    <x v="5638"/>
    <x v="0"/>
    <x v="5636"/>
    <s v="Atharv Baluja"/>
    <s v="Ravinder Grewal, B.N. Sharma, Sardar Sohi, Chandan Prabhakar, Anita Devgan, Harpal Singh, Hardeep Gill, Surbhi Mahendru"/>
    <n v="8"/>
    <x v="17"/>
    <s v="India"/>
    <n v="1"/>
    <x v="155"/>
    <x v="4"/>
    <x v="6"/>
    <s v="137 min"/>
    <n v="137"/>
    <n v="137"/>
    <n v="1401.379408175671"/>
    <s v=""/>
    <s v="Comedies, Dramas, International Movies"/>
    <x v="4"/>
    <s v="Comedies, Dramas, International Movies"/>
    <n v="3"/>
  </r>
  <r>
    <n v="4611"/>
    <x v="5639"/>
    <x v="0"/>
    <x v="5637"/>
    <s v="Vikramaditya Motwane"/>
    <s v="Rajat Barmecha, Ronit Roy, Ram Kapoor, Aayan Boradia, Manjot Singh, Anand Tiwari, Raja Hudda, Shaunak Sengupta, Varun Khettry, Akshay Sachdev"/>
    <n v="10"/>
    <x v="17"/>
    <s v="India"/>
    <n v="1"/>
    <x v="155"/>
    <x v="10"/>
    <x v="5"/>
    <s v="137 min"/>
    <n v="137"/>
    <n v="137"/>
    <n v="1401.379408175671"/>
    <s v=""/>
    <s v="Dramas, Independent Movies, International Movies"/>
    <x v="2"/>
    <s v="Dramas, Independent Movies, International Movies"/>
    <n v="3"/>
  </r>
  <r>
    <n v="4734"/>
    <x v="5640"/>
    <x v="0"/>
    <x v="5638"/>
    <s v="Prabhu Deva"/>
    <s v="Akshay Kumar, Sonakshi Sinha, Nasser, Yashpal Sharma, Paresh Ganatra, Gurdip Kohli, Mushtaq Khan, Amit Kumar Tiwari"/>
    <n v="8"/>
    <x v="17"/>
    <s v="India"/>
    <n v="1"/>
    <x v="536"/>
    <x v="11"/>
    <x v="1"/>
    <s v="137 min"/>
    <n v="137"/>
    <n v="137"/>
    <n v="1401.379408175671"/>
    <s v=""/>
    <s v="Action &amp; Adventure, Comedies, International Movies"/>
    <x v="1"/>
    <s v="Action &amp; Adventure, Comedies, International Movies"/>
    <n v="3"/>
  </r>
  <r>
    <n v="5271"/>
    <x v="5641"/>
    <x v="0"/>
    <x v="5639"/>
    <s v="Angelina Jolie"/>
    <s v="Sreymoch Sareum, Kompheak Phoeung, Socheata Sveng, Dara Heng, Sothea Khoun, Sreyneang Oun, Kimhak Mun, Chenda Run, Nika Sarun, Nita Sarun"/>
    <n v="10"/>
    <x v="63"/>
    <s v="Cambodia, United States"/>
    <n v="2"/>
    <x v="852"/>
    <x v="3"/>
    <x v="5"/>
    <s v="137 min"/>
    <n v="137"/>
    <n v="137"/>
    <n v="1401.379408175671"/>
    <s v=""/>
    <s v="Dramas"/>
    <x v="2"/>
    <s v="Dramas"/>
    <n v="1"/>
  </r>
  <r>
    <n v="5569"/>
    <x v="5642"/>
    <x v="0"/>
    <x v="5640"/>
    <s v="Jung-woo Park"/>
    <s v="Nam-gil Kim, Young-ae Kim, Jeong-hee Moon, Joo-hyun Kim, Jin-young Jung, Kyeong-yeong Lee, Shin-il Kang, Dae-Myung Kim, Seung-mok Yoo, Myung-min Kim"/>
    <n v="10"/>
    <x v="28"/>
    <s v="South Korea"/>
    <n v="1"/>
    <x v="1026"/>
    <x v="9"/>
    <x v="5"/>
    <s v="137 min"/>
    <n v="137"/>
    <n v="137"/>
    <n v="1401.379408175671"/>
    <s v=""/>
    <s v="Dramas, International Movies, Thrillers"/>
    <x v="2"/>
    <s v="Dramas, International Movies, Thrillers"/>
    <n v="3"/>
  </r>
  <r>
    <n v="5892"/>
    <x v="5643"/>
    <x v="0"/>
    <x v="5641"/>
    <s v="Cary Joji Fukunaga"/>
    <s v="Idris Elba, Abraham Attah, Kurt Egyiawan, Jude Akuwudike, Emmanuel &quot;King Kong&quot; Nii Adom Quaye, Ama K. Abebrese, Kobina Amissah Sam, Francis Weddey, Richard Pepple"/>
    <n v="9"/>
    <x v="0"/>
    <s v="United States"/>
    <n v="1"/>
    <x v="290"/>
    <x v="4"/>
    <x v="5"/>
    <s v="137 min"/>
    <n v="137"/>
    <n v="137"/>
    <n v="1401.379408175671"/>
    <s v=""/>
    <s v="Dramas, Independent Movies"/>
    <x v="2"/>
    <s v="Dramas, Independent Movies"/>
    <n v="2"/>
  </r>
  <r>
    <n v="6026"/>
    <x v="5644"/>
    <x v="0"/>
    <x v="5642"/>
    <s v="Meenu Gaur, Farjad Nabi"/>
    <s v="Mahira Khan, Sheheryar Munawar, Javed Sheikh, Hina Dilpazeer, Amna Ilyas, Mira Sethi, Rimal Ali, Salahuddin Tunio, Aamir Qureshi, Adnan Shah"/>
    <n v="10"/>
    <x v="7"/>
    <s v="Pakistan"/>
    <n v="1"/>
    <x v="1253"/>
    <x v="5"/>
    <x v="6"/>
    <s v="137 min"/>
    <n v="137"/>
    <n v="137"/>
    <n v="1401.379408175671"/>
    <s v=""/>
    <s v="Comedies, International Movies, Music &amp; Musicals"/>
    <x v="4"/>
    <s v="Comedies, International Movies, Music &amp; Musicals"/>
    <n v="3"/>
  </r>
  <r>
    <n v="6032"/>
    <x v="5645"/>
    <x v="0"/>
    <x v="5643"/>
    <s v="Stanley Kubrick"/>
    <s v="Malcolm McDowell, Patrick Magee, Michael Bates, Warren Clarke, Adrienne Corri, Paul Farrell, Miriam Karlin, James Marcus"/>
    <n v="8"/>
    <x v="6"/>
    <s v="United Kingdom, United States"/>
    <n v="2"/>
    <x v="79"/>
    <x v="61"/>
    <x v="12"/>
    <s v="137 min"/>
    <n v="137"/>
    <n v="137"/>
    <n v="1401.379408175671"/>
    <s v=""/>
    <s v="Classic Movies, Cult Movies, Dramas"/>
    <x v="5"/>
    <s v="Classic Movies, Cult Movies, Dramas"/>
    <n v="3"/>
  </r>
  <r>
    <n v="6511"/>
    <x v="5646"/>
    <x v="0"/>
    <x v="5644"/>
    <s v="Thomas Carter"/>
    <s v="Samuel L. Jackson, Rob Brown, Robert Ri'chard, Rick Gonzalez, Nana Gbewonyo, Antwon Tanner, Channing Tatum, Ashanti, Texas Battle, Denise Dowse, Debbi Morgan"/>
    <n v="11"/>
    <x v="0"/>
    <s v="United States, Germany"/>
    <n v="2"/>
    <x v="165"/>
    <x v="30"/>
    <x v="2"/>
    <s v="137 min"/>
    <n v="137"/>
    <n v="137"/>
    <n v="1401.379408175671"/>
    <s v=""/>
    <s v="Dramas, Sports Movies"/>
    <x v="2"/>
    <s v="Dramas, Sports Movies"/>
    <n v="2"/>
  </r>
  <r>
    <n v="6523"/>
    <x v="5647"/>
    <x v="0"/>
    <x v="5645"/>
    <s v="Ram Gopal Varma"/>
    <s v="Ajay Devgn, Vivek Oberoi, Mohanlal, Manisha Koirala, Seema Biswas, Antara Mali, Akash Khurana, Madan Joshi, Vijay Raaz, Rajpal Yadav"/>
    <n v="10"/>
    <x v="17"/>
    <s v="India"/>
    <n v="1"/>
    <x v="144"/>
    <x v="43"/>
    <x v="5"/>
    <s v="137 min"/>
    <n v="137"/>
    <n v="137"/>
    <n v="1401.379408175671"/>
    <s v=""/>
    <s v="Action &amp; Adventure, Dramas, International Movies"/>
    <x v="1"/>
    <s v="Action &amp; Adventure, Dramas, International Movies"/>
    <n v="3"/>
  </r>
  <r>
    <n v="6865"/>
    <x v="5648"/>
    <x v="0"/>
    <x v="5646"/>
    <s v="Hrishikesh Mukherjee"/>
    <s v="Amol Palekar, Bindiya Goswami, Deven Verma, Utpal Dutt, Shubha Khote, Manju Singh, Dina Pathak, Pushpa, David Abraham, Asrani"/>
    <n v="10"/>
    <x v="17"/>
    <s v="India"/>
    <n v="1"/>
    <x v="767"/>
    <x v="40"/>
    <x v="6"/>
    <s v="137 min"/>
    <n v="137"/>
    <n v="137"/>
    <n v="1401.379408175671"/>
    <s v=""/>
    <s v="Classic Movies, Comedies, International Movies"/>
    <x v="5"/>
    <s v="Classic Movies, Comedies, International Movies"/>
    <n v="3"/>
  </r>
  <r>
    <n v="6885"/>
    <x v="5649"/>
    <x v="0"/>
    <x v="564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n v="20"/>
    <x v="0"/>
    <s v="United States, United Kingdom, Italy"/>
    <n v="3"/>
    <x v="55"/>
    <x v="22"/>
    <x v="12"/>
    <s v="137 min"/>
    <n v="137"/>
    <n v="137"/>
    <n v="1401.379408175671"/>
    <s v=""/>
    <s v="Comedies, Dramas, International Movies"/>
    <x v="4"/>
    <s v="Comedies, Dramas, International Movies"/>
    <n v="3"/>
  </r>
  <r>
    <n v="7096"/>
    <x v="5650"/>
    <x v="0"/>
    <x v="5648"/>
    <s v="Kedar Shinde"/>
    <s v="Smita Jaykar, Siddarth Jadhav"/>
    <n v="2"/>
    <x v="17"/>
    <s v="India"/>
    <n v="1"/>
    <x v="45"/>
    <x v="10"/>
    <x v="1"/>
    <s v="137 min"/>
    <n v="137"/>
    <n v="137"/>
    <n v="1401.379408175671"/>
    <s v=""/>
    <s v="Comedies, Dramas, International Movies"/>
    <x v="4"/>
    <s v="Comedies, Dramas, International Movies"/>
    <n v="3"/>
  </r>
  <r>
    <n v="7170"/>
    <x v="5651"/>
    <x v="0"/>
    <x v="5649"/>
    <s v="Satish Kaushik"/>
    <s v="Himesh Reshammiya, Urmila Matondkar, Shweta Kumar, Dino Morea, Raj Babbar, Danny Denzongpa, Gulshan Grover, Rohini Hattangadi, Asrani, Smita Bansal"/>
    <n v="10"/>
    <x v="17"/>
    <s v="India"/>
    <n v="1"/>
    <x v="1422"/>
    <x v="13"/>
    <x v="1"/>
    <s v="137 min"/>
    <n v="137"/>
    <n v="137"/>
    <n v="1401.379408175671"/>
    <s v=""/>
    <s v="International Movies, Music &amp; Musicals, Romantic Movies"/>
    <x v="7"/>
    <s v="International Movies, Music &amp; Musicals, Romantic Movies"/>
    <n v="3"/>
  </r>
  <r>
    <n v="7199"/>
    <x v="5652"/>
    <x v="0"/>
    <x v="5650"/>
    <s v="Quentin Tarantino"/>
    <s v="Uma Thurman, David Carradine, Michael Madsen, Daryl Hannah, Gordon Liu, Michael Parks, Perla Haney-Jardine, Helen Kim, Claire Smithies, Clark Middleton"/>
    <n v="10"/>
    <x v="0"/>
    <s v="United States"/>
    <n v="1"/>
    <x v="165"/>
    <x v="26"/>
    <x v="12"/>
    <s v="137 min"/>
    <n v="137"/>
    <n v="137"/>
    <n v="1401.379408175671"/>
    <s v=""/>
    <s v="Action &amp; Adventure"/>
    <x v="1"/>
    <s v="Action &amp; Adventure"/>
    <n v="1"/>
  </r>
  <r>
    <n v="7387"/>
    <x v="5653"/>
    <x v="0"/>
    <x v="5651"/>
    <s v="David Dhawan"/>
    <s v="Salman Khan, Sushmita Sen, Sohail Khan, Katrina Kaif, Arshad Warsi, Isha Koppikar, Rajpal Yadav, Beena Kak"/>
    <n v="8"/>
    <x v="17"/>
    <s v="India"/>
    <n v="1"/>
    <x v="767"/>
    <x v="30"/>
    <x v="1"/>
    <s v="137 min"/>
    <n v="137"/>
    <n v="137"/>
    <n v="1401.379408175671"/>
    <s v=""/>
    <s v="Comedies, International Movies, Music &amp; Musicals"/>
    <x v="4"/>
    <s v="Comedies, International Movies, Music &amp; Musicals"/>
    <n v="3"/>
  </r>
  <r>
    <n v="7703"/>
    <x v="5654"/>
    <x v="0"/>
    <x v="5652"/>
    <s v="Bhagyaraj"/>
    <s v="Krishan Kumar, Nagma, Satya Prakash, Master Bobby, Satish Kaushik, Laxmikant Berde, Mahavir Shah, Anil Dhawan, Shama Deshpande, Shatrughan Sinha"/>
    <n v="10"/>
    <x v="17"/>
    <s v="India"/>
    <n v="1"/>
    <x v="907"/>
    <x v="32"/>
    <x v="6"/>
    <s v="137 min"/>
    <n v="137"/>
    <n v="137"/>
    <n v="1401.379408175671"/>
    <s v=""/>
    <s v="Comedies, Dramas, International Movies"/>
    <x v="4"/>
    <s v="Comedies, Dramas, International Movies"/>
    <n v="3"/>
  </r>
  <r>
    <n v="7895"/>
    <x v="5655"/>
    <x v="0"/>
    <x v="5653"/>
    <s v="Roman Polanski"/>
    <s v="Mia Farrow, John Cassavetes, Ruth Gordon, Sidney Blackmer, Maurice Evans, Ralph Bellamy, Patsy Kelly, Elisha Cook Jr., Emmaline Henry, Charles Grodin"/>
    <n v="10"/>
    <x v="0"/>
    <s v="United States"/>
    <n v="1"/>
    <x v="55"/>
    <x v="67"/>
    <x v="12"/>
    <s v="137 min"/>
    <n v="137"/>
    <n v="137"/>
    <n v="1401.379408175671"/>
    <s v=""/>
    <s v="Classic Movies, Horror Movies, Thrillers"/>
    <x v="5"/>
    <s v="Classic Movies, Horror Movies, Thrillers"/>
    <n v="3"/>
  </r>
  <r>
    <n v="7918"/>
    <x v="5656"/>
    <x v="0"/>
    <x v="5654"/>
    <s v="Balu Mahendra"/>
    <s v="Kamal Hassan, Sridevi, Silk Smitha, Gulshan Grover, Paintal, Arvind Deshpande"/>
    <n v="6"/>
    <x v="17"/>
    <s v="India"/>
    <n v="1"/>
    <x v="767"/>
    <x v="36"/>
    <x v="1"/>
    <s v="137 min"/>
    <n v="137"/>
    <n v="137"/>
    <n v="1401.379408175671"/>
    <s v=""/>
    <s v="Dramas, International Movies, Romantic Movies"/>
    <x v="2"/>
    <s v="Dramas, International Movies, Romantic Movies"/>
    <n v="3"/>
  </r>
  <r>
    <n v="8048"/>
    <x v="5657"/>
    <x v="0"/>
    <x v="5655"/>
    <s v="Imtiaz Ali"/>
    <s v="Abhay Deol, Ayesha Takia, Apoorva Jha, Ayesha Jhulka, Rati Agnihotri, Sandhya Mridul, Suresh Oberoi, Manish Chaudhary"/>
    <n v="8"/>
    <x v="17"/>
    <s v="India"/>
    <n v="1"/>
    <x v="130"/>
    <x v="30"/>
    <x v="1"/>
    <s v="137 min"/>
    <n v="137"/>
    <n v="137"/>
    <n v="1401.379408175671"/>
    <s v=""/>
    <s v="Comedies, International Movies, Romantic Movies"/>
    <x v="4"/>
    <s v="Comedies, International Movies, Romantic Movies"/>
    <n v="3"/>
  </r>
  <r>
    <n v="8157"/>
    <x v="5658"/>
    <x v="0"/>
    <x v="5656"/>
    <s v="Leena Yadav"/>
    <s v="Amitabh Bachchan, Madhavan, Ben Kingsley, Shraddha Kapoor, Siddharth Kher, Dhruv Ganesh, Vaibhav Talwar"/>
    <n v="7"/>
    <x v="17"/>
    <s v="India"/>
    <n v="1"/>
    <x v="144"/>
    <x v="10"/>
    <x v="6"/>
    <s v="137 min"/>
    <n v="137"/>
    <n v="137"/>
    <n v="1401.379408175671"/>
    <s v=""/>
    <s v="Dramas, International Movies, Thrillers"/>
    <x v="2"/>
    <s v="Dramas, International Movies, Thrillers"/>
    <n v="3"/>
  </r>
  <r>
    <n v="8770"/>
    <x v="5659"/>
    <x v="0"/>
    <x v="5657"/>
    <s v="N. Chandra"/>
    <s v="Anupam Kher, Atul Kulkarni, Aakash Pandey, Milind Gunaji, Perizaad Zorabian, Smiley Suri, Parvin Dabas, Rajit Kapoor, Purab Kohli, Rajpal Yadav, Sarika, Sayaji Shinde, Seema Biswas, Vijay Raaz, Ashwin Mushran, Veerendra Saxena, Siddhant Karnick"/>
    <n v="17"/>
    <x v="17"/>
    <s v="India"/>
    <n v="1"/>
    <x v="144"/>
    <x v="13"/>
    <x v="5"/>
    <s v="137 min"/>
    <n v="137"/>
    <n v="137"/>
    <n v="1401.379408175671"/>
    <s v=""/>
    <s v="Dramas, Independent Movies, International Movies"/>
    <x v="2"/>
    <s v="Dramas, Independent Movies, International Movies"/>
    <n v="3"/>
  </r>
  <r>
    <n v="373"/>
    <x v="5660"/>
    <x v="0"/>
    <x v="5658"/>
    <s v="Keishi Otomo"/>
    <s v="Takeru Satoh, Kasumi Arimura, Issey Takahashi, Nijiro Murakami, Masanobu Ando, Kazuki Kitamura, Yosuke Eguchi"/>
    <n v="7"/>
    <x v="2"/>
    <m/>
    <n v="0"/>
    <x v="1119"/>
    <x v="6"/>
    <x v="5"/>
    <s v="138 min"/>
    <n v="138"/>
    <n v="138"/>
    <n v="1477.2494130688367"/>
    <s v=""/>
    <s v="Action &amp; Adventure, International Movies"/>
    <x v="1"/>
    <s v="Action &amp; Adventure, International Movies"/>
    <n v="2"/>
  </r>
  <r>
    <n v="501"/>
    <x v="5661"/>
    <x v="0"/>
    <x v="5659"/>
    <s v="Oleg Trofim"/>
    <s v="Tikhon Zhiznevskiy, Lyubov Aksyonova, Alexei Maklakov, Aleksandr Seteykin, Sergei Goroshko, Dmitriy Chebotarev, Mikhail Evlanov, Oleg Chugunov, Vitali Khayev, Anton Bogdanov, Nikita Kologrivy, Yuriy Nasonov"/>
    <n v="12"/>
    <x v="2"/>
    <m/>
    <n v="0"/>
    <x v="126"/>
    <x v="6"/>
    <x v="5"/>
    <s v="138 min"/>
    <n v="138"/>
    <n v="138"/>
    <n v="1477.2494130688367"/>
    <s v=""/>
    <s v="Action &amp; Adventure, International Movies"/>
    <x v="1"/>
    <s v="Action &amp; Adventure, International Movies"/>
    <n v="2"/>
  </r>
  <r>
    <n v="713"/>
    <x v="5662"/>
    <x v="0"/>
    <x v="5660"/>
    <s v="Michael Lockshin"/>
    <s v="Fedor Fedotov, Sonya Priss, Yury Borisov, Kirill Zaitsev, Aleksey Guskov, Severija Janusauskaite, Cathy Belton"/>
    <n v="7"/>
    <x v="2"/>
    <m/>
    <n v="0"/>
    <x v="892"/>
    <x v="1"/>
    <x v="5"/>
    <s v="138 min"/>
    <n v="138"/>
    <n v="138"/>
    <n v="1477.2494130688367"/>
    <s v=""/>
    <s v="Action &amp; Adventure, Dramas, International Movies"/>
    <x v="1"/>
    <s v="Action &amp; Adventure, Dramas, International Movies"/>
    <n v="3"/>
  </r>
  <r>
    <n v="943"/>
    <x v="5663"/>
    <x v="0"/>
    <x v="5661"/>
    <s v="Clint Eastwood"/>
    <s v="Sean Penn, Tim Robbins, Kevin Bacon, Laurence Fishburne, Marcia Gay Harden, Laura Linney, Kevin Chapman, Tom Guiry, Emmy Rossum, Spencer Treat Clark"/>
    <n v="10"/>
    <x v="0"/>
    <s v="United States, Australia"/>
    <n v="2"/>
    <x v="475"/>
    <x v="20"/>
    <x v="12"/>
    <s v="138 min"/>
    <n v="138"/>
    <n v="138"/>
    <n v="1477.2494130688367"/>
    <s v=""/>
    <s v="Dramas, Thrillers"/>
    <x v="2"/>
    <s v="Dramas, Thrillers"/>
    <n v="2"/>
  </r>
  <r>
    <n v="1343"/>
    <x v="5664"/>
    <x v="0"/>
    <x v="5662"/>
    <s v="Jo Sung-hee"/>
    <s v="Song Joong-ki, Kim Tae-ri, Jin Sun-kyu, Yoo Hai-jin, Richard Armitage, Park Ye-rin"/>
    <n v="6"/>
    <x v="28"/>
    <s v="South Korea"/>
    <n v="1"/>
    <x v="864"/>
    <x v="6"/>
    <x v="5"/>
    <s v="138 min"/>
    <n v="138"/>
    <n v="138"/>
    <n v="1477.2494130688367"/>
    <s v=""/>
    <s v="Action &amp; Adventure, Dramas, International Movies"/>
    <x v="1"/>
    <s v="Action &amp; Adventure, Dramas, International Movies"/>
    <n v="3"/>
  </r>
  <r>
    <n v="2026"/>
    <x v="5665"/>
    <x v="0"/>
    <x v="5663"/>
    <s v="Vijay Maurya"/>
    <s v="Parna Pethe, Chetan Chitnis, Anshuman Joshi, Aashay Kulkarni, Vandana Gupte, Girish Oak"/>
    <n v="6"/>
    <x v="17"/>
    <s v="India"/>
    <n v="1"/>
    <x v="1013"/>
    <x v="9"/>
    <x v="1"/>
    <s v="138 min"/>
    <n v="138"/>
    <n v="138"/>
    <n v="1477.2494130688367"/>
    <s v=""/>
    <s v="Comedies, Dramas, International Movies"/>
    <x v="4"/>
    <s v="Comedies, Dramas, International Movies"/>
    <n v="3"/>
  </r>
  <r>
    <n v="2027"/>
    <x v="5666"/>
    <x v="0"/>
    <x v="5664"/>
    <s v="Sameer Patil"/>
    <s v="Sonalee Kulkarni, Hrishikesh Joshi, Jitendra Joshi, Aniket Vishwasrao, Hemant Dhome, Sandeep Pathak, Siddharth Menon, Akshay Tanksale, Vaibhav Mangale, Anand Ingale"/>
    <n v="10"/>
    <x v="17"/>
    <s v="India"/>
    <n v="1"/>
    <x v="1013"/>
    <x v="9"/>
    <x v="1"/>
    <s v="138 min"/>
    <n v="138"/>
    <n v="138"/>
    <n v="1477.2494130688367"/>
    <s v=""/>
    <s v="Comedies, Dramas, International Movies"/>
    <x v="4"/>
    <s v="Comedies, Dramas, International Movies"/>
    <n v="3"/>
  </r>
  <r>
    <n v="2288"/>
    <x v="5667"/>
    <x v="0"/>
    <x v="5665"/>
    <s v="Vikas Bahl"/>
    <s v="Kangana Ranaut, Rajkummar Rao, Lisa Haydon, Mish Boyko, Jeffrey Chee Eng Ho, Marco Canadea, Sabeeka Imam, Yogendra Tikku"/>
    <n v="8"/>
    <x v="17"/>
    <s v="India"/>
    <n v="1"/>
    <x v="794"/>
    <x v="0"/>
    <x v="5"/>
    <s v="138 min"/>
    <n v="138"/>
    <n v="138"/>
    <n v="1477.2494130688367"/>
    <s v=""/>
    <s v="Comedies, Dramas, International Movies"/>
    <x v="4"/>
    <s v="Comedies, Dramas, International Movies"/>
    <n v="3"/>
  </r>
  <r>
    <n v="2630"/>
    <x v="5668"/>
    <x v="0"/>
    <x v="5666"/>
    <s v="Venky Kudumula"/>
    <s v="Nitin Reddy, Rashmika Mandanna, Sampath Raj, Jishu Sengupta, Anant Nag"/>
    <n v="5"/>
    <x v="17"/>
    <s v="India"/>
    <n v="1"/>
    <x v="1053"/>
    <x v="1"/>
    <x v="1"/>
    <s v="138 min"/>
    <n v="138"/>
    <n v="138"/>
    <n v="1477.2494130688367"/>
    <s v=""/>
    <s v="Action &amp; Adventure, Comedies, International Movies"/>
    <x v="1"/>
    <s v="Action &amp; Adventure, Comedies, International Movies"/>
    <n v="3"/>
  </r>
  <r>
    <n v="2734"/>
    <x v="5669"/>
    <x v="0"/>
    <x v="5667"/>
    <s v="Shakun Batra"/>
    <s v="Rishi Kapoor, Sidharth Malhotra, Fawad Khan, Alia Bhatt, Ratna Pathak Shah, Rajat Kapoor"/>
    <n v="6"/>
    <x v="17"/>
    <s v="India"/>
    <n v="1"/>
    <x v="579"/>
    <x v="9"/>
    <x v="1"/>
    <s v="138 min"/>
    <n v="138"/>
    <n v="138"/>
    <n v="1477.2494130688367"/>
    <s v=""/>
    <s v="Comedies, Dramas, International Movies"/>
    <x v="4"/>
    <s v="Comedies, Dramas, International Movies"/>
    <n v="3"/>
  </r>
  <r>
    <n v="2885"/>
    <x v="5670"/>
    <x v="0"/>
    <x v="5668"/>
    <s v="Oyefunke Fayoyin"/>
    <s v="Nse Ikpe-Etim, Femi Jacobs, Blossom Chukwujekwu, Bayray McNwizu"/>
    <n v="4"/>
    <x v="2"/>
    <m/>
    <n v="0"/>
    <x v="1096"/>
    <x v="4"/>
    <x v="5"/>
    <s v="138 min"/>
    <n v="138"/>
    <n v="138"/>
    <n v="1477.2494130688367"/>
    <s v=""/>
    <s v="Dramas, Independent Movies, International Movies"/>
    <x v="2"/>
    <s v="Dramas, Independent Movies, International Movies"/>
    <n v="3"/>
  </r>
  <r>
    <n v="3908"/>
    <x v="5671"/>
    <x v="0"/>
    <x v="5669"/>
    <s v="Beyonc√© Knowles-Carter"/>
    <s v="Beyonc√© Knowles-Carter"/>
    <n v="1"/>
    <x v="2"/>
    <m/>
    <n v="0"/>
    <x v="236"/>
    <x v="2"/>
    <x v="5"/>
    <s v="138 min"/>
    <n v="138"/>
    <n v="138"/>
    <n v="1477.2494130688367"/>
    <s v=""/>
    <s v="Documentaries, Music &amp; Musicals"/>
    <x v="3"/>
    <s v="Documentaries, Music &amp; Musicals"/>
    <n v="2"/>
  </r>
  <r>
    <n v="4482"/>
    <x v="5672"/>
    <x v="0"/>
    <x v="5670"/>
    <s v="S.S. Rajamouli"/>
    <s v="Prabhas, Rana Daggubati, Anushka Shetty, Tamannaah Bhatia, Sathyaraj, Nassar, Ramya Krishnan, Sudeep"/>
    <n v="8"/>
    <x v="2"/>
    <m/>
    <n v="0"/>
    <x v="1511"/>
    <x v="4"/>
    <x v="1"/>
    <s v="138 min"/>
    <n v="138"/>
    <n v="138"/>
    <n v="1477.2494130688367"/>
    <s v=""/>
    <s v="Action &amp; Adventure, Dramas, International Movies"/>
    <x v="1"/>
    <s v="Action &amp; Adventure, Dramas, International Movies"/>
    <n v="3"/>
  </r>
  <r>
    <n v="6908"/>
    <x v="5673"/>
    <x v="0"/>
    <x v="5671"/>
    <m/>
    <s v="Makarand Anaspure, Madhura Velankar, Subodh Bhave"/>
    <n v="3"/>
    <x v="17"/>
    <s v="India"/>
    <n v="1"/>
    <x v="45"/>
    <x v="10"/>
    <x v="1"/>
    <s v="138 min"/>
    <n v="138"/>
    <n v="138"/>
    <n v="1477.2494130688367"/>
    <s v=""/>
    <s v="Comedies, Dramas, International Movies"/>
    <x v="4"/>
    <s v="Comedies, Dramas, International Movies"/>
    <n v="3"/>
  </r>
  <r>
    <n v="6919"/>
    <x v="5674"/>
    <x v="0"/>
    <x v="5672"/>
    <s v="Tim Van Someren"/>
    <s v="Hans Zimmer"/>
    <n v="1"/>
    <x v="6"/>
    <s v="United Kingdom"/>
    <n v="1"/>
    <x v="144"/>
    <x v="3"/>
    <x v="4"/>
    <s v="138 min"/>
    <n v="138"/>
    <n v="138"/>
    <n v="1477.2494130688367"/>
    <s v=""/>
    <s v="International Movies, Music &amp; Musicals"/>
    <x v="7"/>
    <s v="International Movies, Music &amp; Musicals"/>
    <n v="2"/>
  </r>
  <r>
    <n v="7157"/>
    <x v="5675"/>
    <x v="0"/>
    <x v="5673"/>
    <s v="Kathryn Bigelow"/>
    <s v="Harrison Ford, Liam Neeson, Peter Sarsgaard, Sam Spruell, Joss Ackland, Peter Stebbings, Christian Camargo, Sam Redford, John Shrapnel, Donald Sumpter"/>
    <n v="10"/>
    <x v="6"/>
    <s v="United Kingdom, Germany, Canada, United States"/>
    <n v="4"/>
    <x v="1058"/>
    <x v="43"/>
    <x v="2"/>
    <s v="138 min"/>
    <n v="138"/>
    <n v="138"/>
    <n v="1477.2494130688367"/>
    <s v=""/>
    <s v="Action &amp; Adventure, Dramas"/>
    <x v="1"/>
    <s v="Action &amp; Adventure, Dramas"/>
    <n v="2"/>
  </r>
  <r>
    <n v="7420"/>
    <x v="5676"/>
    <x v="0"/>
    <x v="5674"/>
    <s v="Shekhar Kapur"/>
    <s v="Shabana Azmi, Naseeruddin Shah, Saeed Jaffrey, Jugal Hansraj, Urmila Matondkar, Aradhana Srivastav, Tanuja, Supriya Pathak"/>
    <n v="8"/>
    <x v="17"/>
    <s v="India"/>
    <n v="1"/>
    <x v="767"/>
    <x v="36"/>
    <x v="1"/>
    <s v="138 min"/>
    <n v="138"/>
    <n v="138"/>
    <n v="1477.2494130688367"/>
    <s v=""/>
    <s v="Dramas, Independent Movies, International Movies"/>
    <x v="2"/>
    <s v="Dramas, Independent Movies, International Movies"/>
    <n v="3"/>
  </r>
  <r>
    <n v="8397"/>
    <x v="5677"/>
    <x v="0"/>
    <x v="5675"/>
    <s v="Florian Henckel von Donnersmarck"/>
    <s v="Ulrich M√ºhe, Martina Gedeck, Sebastian Koch, Ulrich Tukur, Thomas Thieme, Hans-Uwe Bauer, Volkmar Kleinert, Matthias Brenner, Charly H√ºbner"/>
    <n v="9"/>
    <x v="10"/>
    <s v="Germany"/>
    <n v="1"/>
    <x v="381"/>
    <x v="24"/>
    <x v="12"/>
    <s v="138 min"/>
    <n v="138"/>
    <n v="138"/>
    <n v="1477.2494130688367"/>
    <s v=""/>
    <s v="Dramas, International Movies, Thrillers"/>
    <x v="2"/>
    <s v="Dramas, International Movies, Thrillers"/>
    <n v="3"/>
  </r>
  <r>
    <n v="8414"/>
    <x v="5678"/>
    <x v="0"/>
    <x v="5676"/>
    <s v="Martin Campbell"/>
    <s v="Antonio Banderas, Anthony Hopkins, Catherine Zeta-Jones, Stuart Wilson, Matt Letscher, Tony Amendola, Pedro Armend√°riz Jr., William Marquez, Jos√© P√©rez, Victor Rivers"/>
    <n v="10"/>
    <x v="0"/>
    <s v="United States, Germany, Mexico"/>
    <n v="3"/>
    <x v="165"/>
    <x v="18"/>
    <x v="2"/>
    <s v="138 min"/>
    <n v="138"/>
    <n v="138"/>
    <n v="1477.2494130688367"/>
    <s v=""/>
    <s v="Action &amp; Adventure, Romantic Movies"/>
    <x v="1"/>
    <s v="Action &amp; Adventure, Romantic Movies"/>
    <n v="2"/>
  </r>
  <r>
    <n v="8416"/>
    <x v="5679"/>
    <x v="0"/>
    <x v="5677"/>
    <s v="Lilly Wachowski, Lana Wachowski"/>
    <s v="Keanu Reeves, Laurence Fishburne, Carrie-Anne Moss, Hugo Weaving, Jada Pinkett Smith, Gloria Foster, Harold Perrineau, Monica Bellucci, Harry Lennix, Lambert Wilson, Randall Duk Kim, Nona Gaye"/>
    <n v="12"/>
    <x v="0"/>
    <s v="United States"/>
    <n v="1"/>
    <x v="55"/>
    <x v="20"/>
    <x v="12"/>
    <s v="138 min"/>
    <n v="138"/>
    <n v="138"/>
    <n v="1477.2494130688367"/>
    <s v=""/>
    <s v="Action &amp; Adventure, Sci-Fi &amp; Fantasy"/>
    <x v="1"/>
    <s v="Action &amp; Adventure, Sci-Fi &amp; Fantasy"/>
    <n v="2"/>
  </r>
  <r>
    <n v="8436"/>
    <x v="5680"/>
    <x v="0"/>
    <x v="5678"/>
    <s v="Barry Levinson"/>
    <s v="Robert Redford, Robert Duvall, Glenn Close, Kim Basinger, Wilford Brimley, Barbara Hershey, Robert Prosky, Richard Farnsworth, Joe Don Baker, John Finnegan"/>
    <n v="10"/>
    <x v="0"/>
    <s v="United States"/>
    <n v="1"/>
    <x v="165"/>
    <x v="52"/>
    <x v="7"/>
    <s v="138 min"/>
    <n v="138"/>
    <n v="138"/>
    <n v="1477.2494130688367"/>
    <s v=""/>
    <s v="Classic Movies, Dramas, Sports Movies"/>
    <x v="5"/>
    <s v="Classic Movies, Dramas, Sports Movies"/>
    <n v="3"/>
  </r>
  <r>
    <n v="295"/>
    <x v="5681"/>
    <x v="0"/>
    <x v="5679"/>
    <s v="Hideaki Takizawa"/>
    <s v="Hikaru Iwamoto, Tatsuya Fukazawa, Raul, Shota Watanabe, Koji Mukai, Ryohei Abe, Ren Meguro, Ryota Miyadate, Daisuke Sakuma, Arata Sato, Tatsuya Kageyama, Taiga Suzuki, Shunsuke Motoi, Taiga Tsubaki, Yuki Yokohara, Minato Matsui, Shosei Oda"/>
    <n v="17"/>
    <x v="2"/>
    <m/>
    <n v="0"/>
    <x v="1400"/>
    <x v="1"/>
    <x v="6"/>
    <s v="139 min"/>
    <n v="139"/>
    <n v="139"/>
    <n v="1555.1194179620027"/>
    <s v=""/>
    <s v="International Movies, Music &amp; Musicals"/>
    <x v="7"/>
    <s v="International Movies, Music &amp; Musicals"/>
    <n v="2"/>
  </r>
  <r>
    <n v="690"/>
    <x v="5682"/>
    <x v="0"/>
    <x v="5680"/>
    <s v="Yoshiyuki Tomino, Yoshikazu Yasuhiko"/>
    <s v="Toru Furuya, Shuichi Ikeda, Hirotaka Suzuoki, Rumiko Ukai, Fuyumi Shiraishi, Yo Inoue, Toshio Furukawa, Kiyonobu Suzuki, Keiko Toda, Shozo Iizuka"/>
    <n v="10"/>
    <x v="2"/>
    <m/>
    <n v="0"/>
    <x v="1401"/>
    <x v="50"/>
    <x v="1"/>
    <s v="139 min"/>
    <n v="139"/>
    <n v="139"/>
    <n v="1555.1194179620027"/>
    <s v=""/>
    <s v="Action &amp; Adventure, Anime Features, Classic Movies"/>
    <x v="1"/>
    <s v="Action &amp; Adventure, Anime Features, Classic Movies"/>
    <n v="3"/>
  </r>
  <r>
    <n v="1198"/>
    <x v="5683"/>
    <x v="0"/>
    <x v="5681"/>
    <s v="Tate Taylor"/>
    <s v="Chadwick Boseman, Nelsan Ellis, Dan Aykroyd, Viola Davis, Lennie James, Fred Melamed, Craig Robinson, Jill Scott, Octavia Spencer, Jacinte Blankenship"/>
    <n v="10"/>
    <x v="6"/>
    <s v="United Kingdom, United States"/>
    <n v="2"/>
    <x v="524"/>
    <x v="0"/>
    <x v="2"/>
    <s v="139 min"/>
    <n v="139"/>
    <n v="139"/>
    <n v="1555.1194179620027"/>
    <s v=""/>
    <s v="Dramas, Music &amp; Musicals"/>
    <x v="2"/>
    <s v="Dramas, Music &amp; Musicals"/>
    <n v="2"/>
  </r>
  <r>
    <n v="1305"/>
    <x v="5684"/>
    <x v="0"/>
    <x v="5682"/>
    <s v="Ben Simms"/>
    <s v="Bear Grylls"/>
    <n v="1"/>
    <x v="0"/>
    <s v="United States"/>
    <n v="1"/>
    <x v="1012"/>
    <x v="6"/>
    <x v="6"/>
    <s v="139 min"/>
    <n v="139"/>
    <n v="139"/>
    <n v="1555.1194179620027"/>
    <s v=""/>
    <s v="Children &amp; Family Movies"/>
    <x v="0"/>
    <s v="Children &amp; Family Movies"/>
    <n v="1"/>
  </r>
  <r>
    <n v="1359"/>
    <x v="5685"/>
    <x v="0"/>
    <x v="5683"/>
    <s v="Martin Scorsese"/>
    <s v="Leonardo DiCaprio, Mark Ruffalo, Ben Kingsley, Max von Sydow, Michelle Williams, Emily Mortimer, Patricia Clarkson, Jackie Earle Haley, Ted Levine, John Carroll Lynch, Elias Koteas"/>
    <n v="11"/>
    <x v="0"/>
    <s v="United States"/>
    <n v="1"/>
    <x v="896"/>
    <x v="10"/>
    <x v="12"/>
    <s v="139 min"/>
    <n v="139"/>
    <n v="139"/>
    <n v="1555.1194179620027"/>
    <s v=""/>
    <s v="Thrillers"/>
    <x v="12"/>
    <s v="Thrillers"/>
    <n v="1"/>
  </r>
  <r>
    <n v="1611"/>
    <x v="5686"/>
    <x v="0"/>
    <x v="5684"/>
    <s v="Ron Howard"/>
    <s v="Tom Hanks, Ewan McGregor, Ayelet Zurer, Stellan Skarsg√•rd, Pierfrancesco Favino, Nikolaj Lie Kaas, Armin Mueller-Stahl, Thure Lindhardt, David Pasquesi, Cosimo Fusco"/>
    <n v="10"/>
    <x v="0"/>
    <s v="United States, Italy"/>
    <n v="2"/>
    <x v="189"/>
    <x v="16"/>
    <x v="2"/>
    <s v="139 min"/>
    <n v="139"/>
    <n v="139"/>
    <n v="1555.1194179620027"/>
    <s v=""/>
    <s v="Thrillers"/>
    <x v="12"/>
    <s v="Thrillers"/>
    <n v="1"/>
  </r>
  <r>
    <n v="1910"/>
    <x v="5687"/>
    <x v="0"/>
    <x v="5685"/>
    <s v="Gary Ross"/>
    <s v="Matthew McConaughey, Gugu Mbatha-Raw, Mahershala Ali, Keri Russell, Christopher Berry, Sean Bridgers, Jacob Lofland, Thomas Francis Murphy, Bill Tangradi"/>
    <n v="9"/>
    <x v="0"/>
    <s v="United States"/>
    <n v="1"/>
    <x v="508"/>
    <x v="9"/>
    <x v="12"/>
    <s v="139 min"/>
    <n v="139"/>
    <n v="139"/>
    <n v="1555.1194179620027"/>
    <s v=""/>
    <s v="Action &amp; Adventure, Dramas"/>
    <x v="1"/>
    <s v="Action &amp; Adventure, Dramas"/>
    <n v="2"/>
  </r>
  <r>
    <n v="1975"/>
    <x v="5688"/>
    <x v="0"/>
    <x v="5686"/>
    <s v="Tigmanshu Dhulia"/>
    <s v="Irrfan Khan, Jimmy Shergill, Soha Ali Khan, Mahie Gill, Raj Babbar, Deep Raj Rana, Rajiv Gupta, Sitaram Panchal, Rajesh Khera, Mugdha Godse"/>
    <n v="10"/>
    <x v="17"/>
    <s v="India"/>
    <n v="1"/>
    <x v="1305"/>
    <x v="8"/>
    <x v="5"/>
    <s v="139 min"/>
    <n v="139"/>
    <n v="139"/>
    <n v="1555.1194179620027"/>
    <s v=""/>
    <s v="Dramas, International Movies, Romantic Movies"/>
    <x v="2"/>
    <s v="Dramas, International Movies, Romantic Movies"/>
    <n v="3"/>
  </r>
  <r>
    <n v="1996"/>
    <x v="5689"/>
    <x v="0"/>
    <x v="5687"/>
    <s v="Antonio Campos"/>
    <s v="Tom Holland, Bill Skarsg√•rd, Riley Keough, Robert Pattinson, Mia Wasikowska, Jason Clarke, Sebastian Stan, Haley Bennett, Harry Melling, Eliza Scanlen"/>
    <n v="10"/>
    <x v="0"/>
    <s v="United States"/>
    <n v="1"/>
    <x v="440"/>
    <x v="1"/>
    <x v="12"/>
    <s v="139 min"/>
    <n v="139"/>
    <n v="139"/>
    <n v="1555.1194179620027"/>
    <s v=""/>
    <s v="Dramas, Thrillers"/>
    <x v="2"/>
    <s v="Dramas, Thrillers"/>
    <n v="2"/>
  </r>
  <r>
    <n v="2269"/>
    <x v="5690"/>
    <x v="0"/>
    <x v="5688"/>
    <s v="Anthony D'Souza"/>
    <s v="Akshay Kumar, Ronit Roy, Shiv Pandit, Mithun Chakraborty, Johny Lever, Aditi Rao Hydari, Danny Denzongpa, Govind Namdeo, Parikshat Sahni, Aakash Dabhade"/>
    <n v="10"/>
    <x v="17"/>
    <s v="India"/>
    <n v="1"/>
    <x v="794"/>
    <x v="8"/>
    <x v="1"/>
    <s v="139 min"/>
    <n v="139"/>
    <n v="139"/>
    <n v="1555.1194179620027"/>
    <s v=""/>
    <s v="Action &amp; Adventure, Comedies, Dramas"/>
    <x v="1"/>
    <s v="Action &amp; Adventure, Comedies, Dramas"/>
    <n v="3"/>
  </r>
  <r>
    <n v="2936"/>
    <x v="5691"/>
    <x v="0"/>
    <x v="5689"/>
    <s v="Shanavas K. Bavakutty"/>
    <s v="Priyamvada Krishnan, Vinayakan, Roshan Mathew, Dileesh Pothan, Manoj K. Jayan, Lal, Irshad Ali, Sunitha"/>
    <n v="8"/>
    <x v="17"/>
    <s v="India"/>
    <n v="1"/>
    <x v="1309"/>
    <x v="2"/>
    <x v="1"/>
    <s v="139 min"/>
    <n v="139"/>
    <n v="139"/>
    <n v="1555.1194179620027"/>
    <s v=""/>
    <s v="Comedies, Dramas, International Movies"/>
    <x v="4"/>
    <s v="Comedies, Dramas, International Movies"/>
    <n v="3"/>
  </r>
  <r>
    <n v="3146"/>
    <x v="5692"/>
    <x v="0"/>
    <x v="5690"/>
    <s v="Abhishek Kapoor"/>
    <s v="Farhan Akhtar, Arjun Rampal, Purab Kohli, Luke Kenny, Prachi Desai, Shahana Goswami, Koel Purie"/>
    <n v="7"/>
    <x v="17"/>
    <s v="India"/>
    <n v="1"/>
    <x v="305"/>
    <x v="13"/>
    <x v="1"/>
    <s v="139 min"/>
    <n v="139"/>
    <n v="139"/>
    <n v="1555.1194179620027"/>
    <s v=""/>
    <s v="Dramas, International Movies, Music &amp; Musicals"/>
    <x v="2"/>
    <s v="Dramas, International Movies, Music &amp; Musicals"/>
    <n v="3"/>
  </r>
  <r>
    <n v="4092"/>
    <x v="5693"/>
    <x v="0"/>
    <x v="5691"/>
    <s v="Woo Min-ho"/>
    <s v="Song Kang-ho, Cho Jung-seok, Bae Doona, Kim So-jin, Kim Dae-myung, Jo Woo-jin, Lee Hee-jun, Song Young-chang, Yoon Je-moon"/>
    <n v="9"/>
    <x v="28"/>
    <s v="South Korea"/>
    <n v="1"/>
    <x v="1323"/>
    <x v="5"/>
    <x v="5"/>
    <s v="139 min"/>
    <n v="139"/>
    <n v="139"/>
    <n v="1555.1194179620027"/>
    <s v=""/>
    <s v="Dramas, International Movies, Thrillers"/>
    <x v="2"/>
    <s v="Dramas, International Movies, Thrillers"/>
    <n v="3"/>
  </r>
  <r>
    <n v="4453"/>
    <x v="5694"/>
    <x v="0"/>
    <x v="5692"/>
    <s v="Navinder Pal Singh"/>
    <s v="Roshan Prince, Jassi Gill, Simran Kaur Mundi, Bharti Singh, Anshu Sawhney, Hobby Dhaliwal, Sunita Dhir, Minto, Manoj Sabarwal, Sunny Gill"/>
    <n v="10"/>
    <x v="17"/>
    <s v="India"/>
    <n v="1"/>
    <x v="6"/>
    <x v="0"/>
    <x v="1"/>
    <s v="139 min"/>
    <n v="139"/>
    <n v="139"/>
    <n v="1555.1194179620027"/>
    <s v=""/>
    <s v="Comedies, International Movies, Music &amp; Musicals"/>
    <x v="4"/>
    <s v="Comedies, International Movies, Music &amp; Musicals"/>
    <n v="3"/>
  </r>
  <r>
    <n v="4602"/>
    <x v="5695"/>
    <x v="0"/>
    <x v="5693"/>
    <s v="Abbas Alibhai Burmawalla, Mastan Alibhai Burmawalla"/>
    <s v="Anil Kapoor, Saif Ali Khan, John Abraham, Deepika Padukone, Jacqueline Fernandez, Ameesha Patel, Rajesh Khattar, Chunky Pandey"/>
    <n v="8"/>
    <x v="17"/>
    <s v="India"/>
    <n v="1"/>
    <x v="155"/>
    <x v="8"/>
    <x v="1"/>
    <s v="139 min"/>
    <n v="139"/>
    <n v="139"/>
    <n v="1555.1194179620027"/>
    <s v=""/>
    <s v="Action &amp; Adventure, International Movies, Music &amp; Musicals"/>
    <x v="1"/>
    <s v="Action &amp; Adventure, International Movies, Music &amp; Musicals"/>
    <n v="3"/>
  </r>
  <r>
    <n v="4693"/>
    <x v="5696"/>
    <x v="0"/>
    <x v="5694"/>
    <s v="Ravi Udyawar"/>
    <s v="Sridevi, Akshaye Khanna, Sajal Ali, Nawazuddin Siddiqui, Adnan Siddiqui, Pitobash, Abhimanyu Singh, Vikas Verma"/>
    <n v="8"/>
    <x v="17"/>
    <s v="India"/>
    <n v="1"/>
    <x v="1393"/>
    <x v="3"/>
    <x v="1"/>
    <s v="139 min"/>
    <n v="139"/>
    <n v="139"/>
    <n v="1555.1194179620027"/>
    <s v=""/>
    <s v="Dramas, International Movies, Thrillers"/>
    <x v="2"/>
    <s v="Dramas, International Movies, Thrillers"/>
    <n v="3"/>
  </r>
  <r>
    <n v="6189"/>
    <x v="5697"/>
    <x v="0"/>
    <x v="5695"/>
    <s v="James L. Brooks"/>
    <s v="Jack Nicholson, Helen Hunt, Greg Kinnear, Cuba Gooding Jr., Skeet Ulrich, Shirley Knight, Yeardley Smith, Lupe Ontiveros"/>
    <n v="8"/>
    <x v="0"/>
    <s v="United States"/>
    <n v="1"/>
    <x v="165"/>
    <x v="53"/>
    <x v="2"/>
    <s v="139 min"/>
    <n v="139"/>
    <n v="139"/>
    <n v="1555.1194179620027"/>
    <s v=""/>
    <s v="Comedies, Romantic Movies"/>
    <x v="4"/>
    <s v="Comedies, Romantic Movies"/>
    <n v="2"/>
  </r>
  <r>
    <n v="7041"/>
    <x v="5698"/>
    <x v="0"/>
    <x v="5696"/>
    <s v="Feng Xiaogang"/>
    <s v="Fan Bingbing, Guo Tao, Da Peng, Zhang Jiayi, Yu Hewei, Yi Zhao, Zonghan Li, Zhao Lixin, Tian Xiaojie, Yin Yuanzhang, Enhe Feng, Xin Liu, Jiang Yongbo"/>
    <n v="13"/>
    <x v="42"/>
    <s v="China"/>
    <n v="1"/>
    <x v="1283"/>
    <x v="9"/>
    <x v="1"/>
    <s v="139 min"/>
    <n v="139"/>
    <n v="139"/>
    <n v="1555.1194179620027"/>
    <s v=""/>
    <s v="Comedies, Dramas, International Movies"/>
    <x v="4"/>
    <s v="Comedies, Dramas, International Movies"/>
    <n v="3"/>
  </r>
  <r>
    <n v="7159"/>
    <x v="5699"/>
    <x v="0"/>
    <x v="5697"/>
    <s v="Sanjay Gupta"/>
    <s v="Hrithik Roshan, Yami Gautam, Ronit Roy, Rohit Roy, Narendra Jha, Girish Kulkarni, Sahidur Rahaman, Suresh Menon"/>
    <n v="8"/>
    <x v="17"/>
    <s v="India"/>
    <n v="1"/>
    <x v="1512"/>
    <x v="3"/>
    <x v="1"/>
    <s v="139 min"/>
    <n v="139"/>
    <n v="139"/>
    <n v="1555.1194179620027"/>
    <s v=""/>
    <s v="Dramas, International Movies"/>
    <x v="2"/>
    <s v="Dramas, International Movies"/>
    <n v="2"/>
  </r>
  <r>
    <n v="7677"/>
    <x v="5700"/>
    <x v="0"/>
    <x v="5698"/>
    <s v="Dante Lam"/>
    <s v="Zhang Yi, Johnny Huang, Hai Qing, Du Jiang, Zhang Hanyu, Henry Prince Mak, Luxia Jiang, Yin Fang, Wang Yutian, Guo Jiahao"/>
    <n v="10"/>
    <x v="42"/>
    <s v="China, Morocco, Hong Kong"/>
    <n v="3"/>
    <x v="1513"/>
    <x v="5"/>
    <x v="5"/>
    <s v="139 min"/>
    <n v="139"/>
    <n v="139"/>
    <n v="1555.1194179620027"/>
    <s v=""/>
    <s v="Action &amp; Adventure, International Movies"/>
    <x v="1"/>
    <s v="Action &amp; Adventure, International Movies"/>
    <n v="2"/>
  </r>
  <r>
    <n v="8068"/>
    <x v="5701"/>
    <x v="0"/>
    <x v="5699"/>
    <s v="Sam Raimi"/>
    <s v="Tobey Maguire, Kirsten Dunst, James Franco, Thomas Haden Church, Topher Grace, Bryce Dallas Howard, Rosemary Harris, J.K. Simmons, James Cromwell, Theresa Russell, Dylan Baker, Bill Nunn, Bruce Campbell, Elizabeth Banks"/>
    <n v="14"/>
    <x v="0"/>
    <s v="United States"/>
    <n v="1"/>
    <x v="55"/>
    <x v="37"/>
    <x v="2"/>
    <s v="139 min"/>
    <n v="139"/>
    <n v="139"/>
    <n v="1555.1194179620027"/>
    <s v=""/>
    <s v="Action &amp; Adventure, Sci-Fi &amp; Fantasy"/>
    <x v="1"/>
    <s v="Action &amp; Adventure, Sci-Fi &amp; Fantasy"/>
    <n v="2"/>
  </r>
  <r>
    <n v="8527"/>
    <x v="5702"/>
    <x v="0"/>
    <x v="5700"/>
    <s v="Anthony Minghella"/>
    <s v="Matt Damon, Gwyneth Paltrow, Jude Law, Cate Blanchett, Philip Seymour Hoffman, Jack Davenport, James Rebhorn, Sergio Rubini, Philip Baker Hall, Celia Weston"/>
    <n v="10"/>
    <x v="0"/>
    <s v="United States"/>
    <n v="1"/>
    <x v="165"/>
    <x v="41"/>
    <x v="12"/>
    <s v="139 min"/>
    <n v="139"/>
    <n v="139"/>
    <n v="1555.1194179620027"/>
    <s v=""/>
    <s v="Dramas, Thrillers"/>
    <x v="2"/>
    <s v="Dramas, Thrillers"/>
    <n v="2"/>
  </r>
  <r>
    <n v="257"/>
    <x v="5703"/>
    <x v="0"/>
    <x v="5701"/>
    <s v="Tosin Igho"/>
    <s v="Idia Aisien, Ndidi Obi, Kenneth Okolie, Zack Orji, Bovi Ugboma, Bimbo Ademoye, Beverly Osu, Beverly Naya, Larry Gaaga, Shaffy Bello, Chioma Chukwuka Akpotha, Waje"/>
    <n v="12"/>
    <x v="2"/>
    <m/>
    <n v="0"/>
    <x v="591"/>
    <x v="1"/>
    <x v="1"/>
    <s v="140 min"/>
    <n v="140"/>
    <n v="140"/>
    <n v="1634.9894228551684"/>
    <s v=""/>
    <s v="Dramas, International Movies"/>
    <x v="2"/>
    <s v="Dramas, International Movies"/>
    <n v="2"/>
  </r>
  <r>
    <n v="672"/>
    <x v="5704"/>
    <x v="0"/>
    <x v="5702"/>
    <s v="Yoshiyuki Tomino, Yoshikazu Yasuhiko"/>
    <s v="Toru Furuya, Shuichi Ikeda, Hirotaka Suzuoki, Rumiko Ukai, Fuyumi Shiraishi, Yo Inoue, Toshio Furukawa, Kiyonobu Suzuki, Keiko Toda, Keiko Han, Makio Inoue"/>
    <n v="11"/>
    <x v="2"/>
    <m/>
    <n v="0"/>
    <x v="1456"/>
    <x v="44"/>
    <x v="5"/>
    <s v="140 min"/>
    <n v="140"/>
    <n v="140"/>
    <n v="1634.9894228551684"/>
    <s v=""/>
    <s v="Action &amp; Adventure, Anime Features, International Movies"/>
    <x v="1"/>
    <s v="Action &amp; Adventure, Anime Features, International Movies"/>
    <n v="3"/>
  </r>
  <r>
    <n v="872"/>
    <x v="5705"/>
    <x v="0"/>
    <x v="5703"/>
    <s v="Kaashvie Nair"/>
    <s v="Arjun Kapoor, Neena Gupta, Rakul Preet Singh, Kumud Mishra, Aditi Rao Hydari, John Abraham, Kanwaljeet Singh, Soni Razdan, Masood Akhtar, Divya Seth, Ravjeet Singh, Akashdeep Sabir"/>
    <n v="12"/>
    <x v="17"/>
    <s v="India"/>
    <n v="1"/>
    <x v="1263"/>
    <x v="6"/>
    <x v="1"/>
    <s v="140 min"/>
    <n v="140"/>
    <n v="140"/>
    <n v="1634.9894228551684"/>
    <s v=""/>
    <s v="Comedies, Dramas, International Movies"/>
    <x v="4"/>
    <s v="Comedies, Dramas, International Movies"/>
    <n v="3"/>
  </r>
  <r>
    <n v="1099"/>
    <x v="5706"/>
    <x v="0"/>
    <x v="5704"/>
    <s v="Madonne Ashwin"/>
    <s v="Yogi Babu, Sheela Rajkumar, Sangili Murugan, G. M. Sundhar"/>
    <n v="4"/>
    <x v="17"/>
    <s v="India"/>
    <n v="1"/>
    <x v="787"/>
    <x v="6"/>
    <x v="1"/>
    <s v="140 min"/>
    <n v="140"/>
    <n v="140"/>
    <n v="1634.9894228551684"/>
    <s v=""/>
    <s v="Comedies, Dramas, International Movies"/>
    <x v="4"/>
    <s v="Comedies, Dramas, International Movies"/>
    <n v="3"/>
  </r>
  <r>
    <n v="1864"/>
    <x v="5707"/>
    <x v="0"/>
    <x v="5705"/>
    <s v="Harshavardhan Kulkarni"/>
    <s v="Gulshan Devaiah, Radhika Apte, Sai Tamhankar, Veera Saxena, Sagar Deshmukh"/>
    <n v="5"/>
    <x v="17"/>
    <s v="India"/>
    <n v="1"/>
    <x v="1508"/>
    <x v="4"/>
    <x v="5"/>
    <s v="140 min"/>
    <n v="140"/>
    <n v="140"/>
    <n v="1634.9894228551684"/>
    <s v=""/>
    <s v="Comedies, International Movies, Romantic Movies"/>
    <x v="4"/>
    <s v="Comedies, International Movies, Romantic Movies"/>
    <n v="3"/>
  </r>
  <r>
    <n v="2006"/>
    <x v="5708"/>
    <x v="0"/>
    <x v="5706"/>
    <s v="Tosin Coker"/>
    <s v="Seyi Shay, Somkele Iyamah, Vector, Chioma Chukwuka Akpotha, Uche Jumbo, Sharon Ooja, Shaffy Bello, Saidi Balogun, Kemi Lala Akindoju, Ademola Adedoyin"/>
    <n v="10"/>
    <x v="9"/>
    <s v="Nigeria"/>
    <n v="1"/>
    <x v="1514"/>
    <x v="5"/>
    <x v="5"/>
    <s v="140 min"/>
    <n v="140"/>
    <n v="140"/>
    <n v="1634.9894228551684"/>
    <s v=""/>
    <s v="Dramas, International Movies, Music &amp; Musicals"/>
    <x v="2"/>
    <s v="Dramas, International Movies, Music &amp; Musicals"/>
    <n v="3"/>
  </r>
  <r>
    <n v="2211"/>
    <x v="5709"/>
    <x v="0"/>
    <x v="5707"/>
    <s v="Fernando Gonz√°lez Molina"/>
    <s v="Marta Etura, Leonardo Sbaraglia, Carlos Librado &quot;Nene&quot;, Francesc Orella, Imanol Arias, √Ålvaro Cervantes, Itziar Aizpuru, Benn Northover, Marta Larralde, Alicia S√°nchez, Eduardo Rosa, Angel Alkain, Ana Wagener, Paco Tous, Patricia L√≥pez Arnaiz, Pedro Casablanc"/>
    <n v="16"/>
    <x v="14"/>
    <s v="Spain, Germany"/>
    <n v="2"/>
    <x v="174"/>
    <x v="1"/>
    <x v="5"/>
    <s v="140 min"/>
    <n v="140"/>
    <n v="140"/>
    <n v="1634.9894228551684"/>
    <s v=""/>
    <s v="International Movies, Thrillers"/>
    <x v="7"/>
    <s v="International Movies, Thrillers"/>
    <n v="2"/>
  </r>
  <r>
    <n v="2626"/>
    <x v="5710"/>
    <x v="0"/>
    <x v="5708"/>
    <s v="Imtiaz Ali"/>
    <s v="Kartik Aaryan, Sara Ali Khan, Randeep Hooda, Arushi Sharma, Simone Singh, Monika Pawar, Amrit Arora, Siddharth Kak"/>
    <n v="8"/>
    <x v="17"/>
    <s v="India"/>
    <n v="1"/>
    <x v="1146"/>
    <x v="1"/>
    <x v="5"/>
    <s v="140 min"/>
    <n v="140"/>
    <n v="140"/>
    <n v="1634.9894228551684"/>
    <s v=""/>
    <s v="Dramas, International Movies, Romantic Movies"/>
    <x v="2"/>
    <s v="Dramas, International Movies, Romantic Movies"/>
    <n v="3"/>
  </r>
  <r>
    <n v="3148"/>
    <x v="5711"/>
    <x v="0"/>
    <x v="5709"/>
    <s v="Reema Kagti"/>
    <s v="Aamir Khan, Rani Mukerji, Kareena Kapoor, Nawazuddin Siddiqui, Shernaz Patel, Sheeba Chaddha"/>
    <n v="6"/>
    <x v="17"/>
    <s v="India"/>
    <n v="1"/>
    <x v="305"/>
    <x v="11"/>
    <x v="1"/>
    <s v="140 min"/>
    <n v="140"/>
    <n v="140"/>
    <n v="1634.9894228551684"/>
    <s v=""/>
    <s v="Dramas, International Movies, Thrillers"/>
    <x v="2"/>
    <s v="Dramas, International Movies, Thrillers"/>
    <n v="3"/>
  </r>
  <r>
    <n v="3875"/>
    <x v="5712"/>
    <x v="0"/>
    <x v="5710"/>
    <s v="Mangesh Kanthale"/>
    <s v="Upendra Limaye, Govind Namdeo, Sanjay Jadhav, Anand Ingale, Bharat Ganeshpure, Praveen Tarde, Chinmay Patwardhan, Jivan Karlakar"/>
    <n v="8"/>
    <x v="17"/>
    <s v="India"/>
    <n v="1"/>
    <x v="230"/>
    <x v="2"/>
    <x v="1"/>
    <s v="140 min"/>
    <n v="140"/>
    <n v="140"/>
    <n v="1634.9894228551684"/>
    <s v=""/>
    <s v="Comedies, Dramas, International Movies"/>
    <x v="4"/>
    <s v="Comedies, Dramas, International Movies"/>
    <n v="3"/>
  </r>
  <r>
    <n v="4443"/>
    <x v="5713"/>
    <x v="0"/>
    <x v="5711"/>
    <s v="Sajid Khan"/>
    <s v="Ajay Devgn, Tamannaah Bhatia, Paresh Rawal, Zarina Wahab, Mahesh Manjrekar"/>
    <n v="5"/>
    <x v="17"/>
    <s v="India"/>
    <n v="1"/>
    <x v="6"/>
    <x v="8"/>
    <x v="1"/>
    <s v="140 min"/>
    <n v="140"/>
    <n v="140"/>
    <n v="1634.9894228551684"/>
    <s v=""/>
    <s v="Action &amp; Adventure, Comedies, International Movies"/>
    <x v="1"/>
    <s v="Action &amp; Adventure, Comedies, International Movies"/>
    <n v="3"/>
  </r>
  <r>
    <n v="4494"/>
    <x v="5714"/>
    <x v="0"/>
    <x v="5712"/>
    <s v="Kim Jee-woon"/>
    <s v="Gang Dong-won, Han Hyo-joo, Jung Woo-sung, Kim Mu-yeol, Han Ye-ri, Choi Min-ho, Shin Eun-soo, Kim Beop-rae, Lee Dong-ha, Jung Won-joong, Choi Jin-ho"/>
    <n v="11"/>
    <x v="28"/>
    <s v="South Korea"/>
    <n v="1"/>
    <x v="43"/>
    <x v="5"/>
    <x v="5"/>
    <s v="140 min"/>
    <n v="140"/>
    <n v="140"/>
    <n v="1634.9894228551684"/>
    <s v=""/>
    <s v="Action &amp; Adventure, International Movies, Sci-Fi &amp; Fantasy"/>
    <x v="1"/>
    <s v="Action &amp; Adventure, International Movies, Sci-Fi &amp; Fantasy"/>
    <n v="3"/>
  </r>
  <r>
    <n v="4557"/>
    <x v="5715"/>
    <x v="0"/>
    <x v="5713"/>
    <s v="Simranjit Singh Hundal"/>
    <s v="Guggu Gill, Yograj Singh, Sonia Mann, Jimmy Sharma, Sapna Bassi, Lakha Lakhwinder Singh, Sandeep Kaur Sandy, Sardar Sohi"/>
    <n v="8"/>
    <x v="17"/>
    <s v="India"/>
    <n v="1"/>
    <x v="155"/>
    <x v="9"/>
    <x v="1"/>
    <s v="140 min"/>
    <n v="140"/>
    <n v="140"/>
    <n v="1634.9894228551684"/>
    <s v=""/>
    <s v="Action &amp; Adventure, Dramas, International Movies"/>
    <x v="1"/>
    <s v="Action &amp; Adventure, Dramas, International Movies"/>
    <n v="3"/>
  </r>
  <r>
    <n v="4615"/>
    <x v="5716"/>
    <x v="0"/>
    <x v="5714"/>
    <s v="Saket Behl"/>
    <s v="Harish Verma, Isha Rikhi, Vipul Roy, Binnu Dhillon, Poonam Rajput, B.N. Sharma, Satti Sembi"/>
    <n v="7"/>
    <x v="17"/>
    <s v="India"/>
    <n v="1"/>
    <x v="155"/>
    <x v="4"/>
    <x v="6"/>
    <s v="140 min"/>
    <n v="140"/>
    <n v="140"/>
    <n v="1634.9894228551684"/>
    <s v=""/>
    <s v="Comedies, International Movies, Romantic Movies"/>
    <x v="4"/>
    <s v="Comedies, International Movies, Romantic Movies"/>
    <n v="3"/>
  </r>
  <r>
    <n v="4682"/>
    <x v="5717"/>
    <x v="0"/>
    <x v="5715"/>
    <s v="A.R. Murugadoss"/>
    <s v="Mahesh Babu, Rakul Preet Singh, S.J. Surya, Bharath Srinivasan, Priyadarshi Pullikonda, RJ Balaji"/>
    <n v="6"/>
    <x v="17"/>
    <s v="India"/>
    <n v="1"/>
    <x v="1417"/>
    <x v="3"/>
    <x v="1"/>
    <s v="140 min"/>
    <n v="140"/>
    <n v="140"/>
    <n v="1634.9894228551684"/>
    <s v=""/>
    <s v="Action &amp; Adventure, International Movies"/>
    <x v="1"/>
    <s v="Action &amp; Adventure, International Movies"/>
    <n v="2"/>
  </r>
  <r>
    <n v="4988"/>
    <x v="5718"/>
    <x v="0"/>
    <x v="5716"/>
    <s v="Yang Woo-seok"/>
    <s v="Woo-sung Jung, Do-won Kwak, Kap-soo Kim, Woo-jin Jo, Eui-sung Kim, Kyeong-yeong Lee, Won-joong Jung, Hyun-sung Jang"/>
    <n v="8"/>
    <x v="28"/>
    <s v="South Korea"/>
    <n v="1"/>
    <x v="1515"/>
    <x v="5"/>
    <x v="5"/>
    <s v="140 min"/>
    <n v="140"/>
    <n v="140"/>
    <n v="1634.9894228551684"/>
    <s v=""/>
    <s v="Action &amp; Adventure, Dramas, International Movies"/>
    <x v="1"/>
    <s v="Action &amp; Adventure, Dramas, International Movies"/>
    <n v="3"/>
  </r>
  <r>
    <n v="6593"/>
    <x v="5719"/>
    <x v="0"/>
    <x v="5717"/>
    <s v="Christian Gudegast"/>
    <s v="Gerard Butler, Pablo Schreiber, O'Shea Jackson Jr., 50 Cent, Meadow Williams, Maurice Compte, Brian Van Holt, Evan Jones, Mo McRae, Kaiwi Lyman"/>
    <n v="10"/>
    <x v="0"/>
    <s v="United States"/>
    <n v="1"/>
    <x v="40"/>
    <x v="5"/>
    <x v="12"/>
    <s v="140 min"/>
    <n v="140"/>
    <n v="140"/>
    <n v="1634.9894228551684"/>
    <s v=""/>
    <s v="Action &amp; Adventure"/>
    <x v="1"/>
    <s v="Action &amp; Adventure"/>
    <n v="1"/>
  </r>
  <r>
    <n v="6665"/>
    <x v="5720"/>
    <x v="0"/>
    <x v="5718"/>
    <s v="Ryan Murphy"/>
    <s v="Julia Roberts, James Franco, Javier Bardem, Richard Jenkins, Viola Davis, Billy Crudup, Hadi Subiyanto, Mike O'Malley, Tuva Novotny, Luca Argentero"/>
    <n v="10"/>
    <x v="0"/>
    <s v="United States"/>
    <n v="1"/>
    <x v="417"/>
    <x v="10"/>
    <x v="2"/>
    <s v="140 min"/>
    <n v="140"/>
    <n v="140"/>
    <n v="1634.9894228551684"/>
    <s v=""/>
    <s v="Dramas, Romantic Movies"/>
    <x v="2"/>
    <s v="Dramas, Romantic Movies"/>
    <n v="2"/>
  </r>
  <r>
    <n v="7103"/>
    <x v="5721"/>
    <x v="0"/>
    <x v="5719"/>
    <s v="Manish Tiwary"/>
    <s v="Prateik, Amyra Dastur, Ravi Kishan, Prashant Narayanan, Rajeshwari Sachdev, Neena Gupta, Makarand Deshpande, Vineet Kumar Singh, Amit Sial, Prashantt Guptha, Sudhir Pandey, Evelyn Sharma, Sandeep Bose"/>
    <n v="13"/>
    <x v="17"/>
    <s v="India"/>
    <n v="1"/>
    <x v="144"/>
    <x v="8"/>
    <x v="5"/>
    <s v="140 min"/>
    <n v="140"/>
    <n v="140"/>
    <n v="1634.9894228551684"/>
    <s v=""/>
    <s v="Dramas, International Movies, Music &amp; Musicals"/>
    <x v="2"/>
    <s v="Dramas, International Movies, Music &amp; Musicals"/>
    <n v="3"/>
  </r>
  <r>
    <n v="7172"/>
    <x v="5722"/>
    <x v="0"/>
    <x v="5720"/>
    <s v="Sai Paranjape"/>
    <s v="Farooq Shaikh, Naseeruddin Shah, Deepti Naval, Veeni Paranjape Joglekar, Mallika Sarabhai, Arun Joglekar"/>
    <n v="6"/>
    <x v="17"/>
    <s v="India"/>
    <n v="1"/>
    <x v="767"/>
    <x v="44"/>
    <x v="6"/>
    <s v="140 min"/>
    <n v="140"/>
    <n v="140"/>
    <n v="1634.9894228551684"/>
    <s v=""/>
    <s v="Comedies, Dramas, Independent Movies"/>
    <x v="4"/>
    <s v="Comedies, Dramas, Independent Movies"/>
    <n v="3"/>
  </r>
  <r>
    <n v="7713"/>
    <x v="5723"/>
    <x v="0"/>
    <x v="5721"/>
    <s v="Nikhil Advani"/>
    <s v="Rishi Kapoor, Dimple Kapadia, Akshay Kumar, Anushka Sharma, Tinnu Anand, Soni Razdan, Prem Chopra, Masood Akhtar, Jeneva Talwar, Suparna Marwah"/>
    <n v="10"/>
    <x v="17"/>
    <s v="India"/>
    <n v="1"/>
    <x v="1422"/>
    <x v="12"/>
    <x v="6"/>
    <s v="140 min"/>
    <n v="140"/>
    <n v="140"/>
    <n v="1634.9894228551684"/>
    <s v=""/>
    <s v="Dramas, International Movies, Sports Movies"/>
    <x v="2"/>
    <s v="Dramas, International Movies, Sports Movies"/>
    <n v="3"/>
  </r>
  <r>
    <n v="7937"/>
    <x v="5724"/>
    <x v="0"/>
    <x v="5722"/>
    <s v="Rohit Jugraj"/>
    <s v="Diljit Dosanjh, Neeru Bajwa, Mandy Takhar, Jaswinder Bhalla, Ali Kazmi, Anita Kailey, Daman Singh, Sanju Salonki, Amrit Pal, Jatinder Lall, Avy Randhawa"/>
    <n v="11"/>
    <x v="8"/>
    <s v="Canada"/>
    <n v="1"/>
    <x v="75"/>
    <x v="4"/>
    <x v="1"/>
    <s v="140 min"/>
    <n v="140"/>
    <n v="140"/>
    <n v="1634.9894228551684"/>
    <s v=""/>
    <s v="Comedies, International Movies, Music &amp; Musicals"/>
    <x v="4"/>
    <s v="Comedies, International Movies, Music &amp; Musicals"/>
    <n v="3"/>
  </r>
  <r>
    <n v="8187"/>
    <x v="5725"/>
    <x v="0"/>
    <x v="5723"/>
    <s v="Jee-woon Kim"/>
    <s v="Kang-ho Song, Gong Yoo, Ji-min Han, Tae-goo Eom, Sung-rok Shin, Hee-soon Park, Young-ju Seo, Song Kang-ho"/>
    <n v="8"/>
    <x v="28"/>
    <s v="South Korea"/>
    <n v="1"/>
    <x v="180"/>
    <x v="9"/>
    <x v="5"/>
    <s v="140 min"/>
    <n v="140"/>
    <n v="140"/>
    <n v="1634.9894228551684"/>
    <s v=""/>
    <s v="Action &amp; Adventure, Dramas, International Movies"/>
    <x v="1"/>
    <s v="Action &amp; Adventure, Dramas, International Movies"/>
    <n v="3"/>
  </r>
  <r>
    <n v="8459"/>
    <x v="5726"/>
    <x v="0"/>
    <x v="5724"/>
    <s v="Derek Cianfrance"/>
    <s v="Ryan Gosling, Bradley Cooper, Eva Mendes, Ray Liotta, Ben Mendelsohn, Rose Byrne, Mahershala Ali, Bruce Greenwood, Harris Yulin, Olga Merediz"/>
    <n v="10"/>
    <x v="0"/>
    <s v="United States"/>
    <n v="1"/>
    <x v="289"/>
    <x v="11"/>
    <x v="12"/>
    <s v="140 min"/>
    <n v="140"/>
    <n v="140"/>
    <n v="1634.9894228551684"/>
    <s v=""/>
    <s v="Dramas, Independent Movies"/>
    <x v="2"/>
    <s v="Dramas, Independent Movies"/>
    <n v="2"/>
  </r>
  <r>
    <n v="8763"/>
    <x v="5727"/>
    <x v="0"/>
    <x v="5725"/>
    <s v="Mikhil Musale"/>
    <s v="Pratik Gandhi, Kimberley Louisa McBeath, Asif Basra, Kavi Shastri, Hetal Puniwala, Ragi Jani, Makarand Shukla, Alok Gagdekar, Jayesh More, Siddharth Randeria, Kenneth Desai"/>
    <n v="11"/>
    <x v="17"/>
    <s v="India"/>
    <n v="1"/>
    <x v="46"/>
    <x v="9"/>
    <x v="5"/>
    <s v="140 min"/>
    <n v="140"/>
    <n v="140"/>
    <n v="1634.9894228551684"/>
    <s v=""/>
    <s v="Dramas, International Movies"/>
    <x v="2"/>
    <s v="Dramas, International Movies"/>
    <n v="2"/>
  </r>
  <r>
    <n v="350"/>
    <x v="5728"/>
    <x v="0"/>
    <x v="5726"/>
    <s v="Gary Ross"/>
    <s v="Tobey Maguire, Jeff Bridges, Chris Cooper, Elizabeth Banks, Gary Stevens, William H. Macy, David McCullough, Kingston DuCoeur, Eddie Jones, Ed Lauter, Michael O'Neill, Michael Angarano, Royce D. Applegate, Annie Corley, Valerie Mahaffey"/>
    <n v="15"/>
    <x v="0"/>
    <s v="United States"/>
    <n v="1"/>
    <x v="757"/>
    <x v="20"/>
    <x v="2"/>
    <s v="141 min"/>
    <n v="141"/>
    <n v="141"/>
    <n v="1716.8594277483344"/>
    <s v=""/>
    <s v="Dramas, Sports Movies"/>
    <x v="2"/>
    <s v="Dramas, Sports Movies"/>
    <n v="2"/>
  </r>
  <r>
    <n v="1021"/>
    <x v="5729"/>
    <x v="0"/>
    <x v="5727"/>
    <s v="Satyajit Bhatkal"/>
    <s v="Aamir Khan, Ashutosh Gowariker"/>
    <n v="2"/>
    <x v="17"/>
    <s v="India"/>
    <n v="1"/>
    <x v="1264"/>
    <x v="26"/>
    <x v="1"/>
    <s v="141 min"/>
    <n v="141"/>
    <n v="141"/>
    <n v="1716.8594277483344"/>
    <s v=""/>
    <s v="Documentaries, International Movies"/>
    <x v="3"/>
    <s v="Documentaries, International Movies"/>
    <n v="2"/>
  </r>
  <r>
    <n v="1154"/>
    <x v="5730"/>
    <x v="0"/>
    <x v="5728"/>
    <s v="Justin Chadwick"/>
    <s v="Idris Elba, Naomie Harris, Tony Kgoroge, Riaad Moosa, Zolani Mkiva, Simo Mogwaza, Fana Mokoena, Thapelo Mokoena, Jamie Bartlett, Deon Lotz, Terry Pheto, Mark Elderkin"/>
    <n v="12"/>
    <x v="6"/>
    <s v="United Kingdom, South Africa, France"/>
    <n v="3"/>
    <x v="1516"/>
    <x v="8"/>
    <x v="2"/>
    <s v="141 min"/>
    <n v="141"/>
    <n v="141"/>
    <n v="1716.8594277483344"/>
    <s v=""/>
    <s v="Dramas, International Movies"/>
    <x v="2"/>
    <s v="Dramas, International Movies"/>
    <n v="2"/>
  </r>
  <r>
    <n v="3115"/>
    <x v="5731"/>
    <x v="0"/>
    <x v="5729"/>
    <s v="Frank Rajah Arase"/>
    <s v="Rita Dominic, Joseph Benjamin, Okawa Shaznay, Paul Obazele, Yemi Blaq, Bukky Wright"/>
    <n v="6"/>
    <x v="9"/>
    <s v="Nigeria"/>
    <n v="1"/>
    <x v="682"/>
    <x v="4"/>
    <x v="6"/>
    <s v="141 min"/>
    <n v="141"/>
    <n v="141"/>
    <n v="1716.8594277483344"/>
    <s v=""/>
    <s v="Dramas, International Movies, Romantic Movies"/>
    <x v="2"/>
    <s v="Dramas, International Movies, Romantic Movies"/>
    <n v="3"/>
  </r>
  <r>
    <n v="3348"/>
    <x v="5732"/>
    <x v="0"/>
    <x v="5730"/>
    <s v="David Mich√¥d"/>
    <s v="Timoth√©e Chalamet, Joel Edgerton, Robert Pattinson, Ben Mendelsohn, Sean Harris, Tom Glynn-Carney, Lily-Rose Depp, Thomasin McKenzie"/>
    <n v="8"/>
    <x v="6"/>
    <s v="United Kingdom, Hungary, Australia"/>
    <n v="3"/>
    <x v="55"/>
    <x v="2"/>
    <x v="12"/>
    <s v="141 min"/>
    <n v="141"/>
    <n v="141"/>
    <n v="1716.8594277483344"/>
    <s v=""/>
    <s v="Dramas"/>
    <x v="2"/>
    <s v="Dramas"/>
    <n v="1"/>
  </r>
  <r>
    <n v="3700"/>
    <x v="5733"/>
    <x v="0"/>
    <x v="5731"/>
    <s v="Robbie Grewal"/>
    <s v="John Abraham, Jackie Shroff, Mouni Roy, Sikander Kher, Raghuvir Yadav, Alka Amin, Rajesh Shringarpure, Anil George"/>
    <n v="8"/>
    <x v="17"/>
    <s v="India"/>
    <n v="1"/>
    <x v="1423"/>
    <x v="2"/>
    <x v="1"/>
    <s v="141 min"/>
    <n v="141"/>
    <n v="141"/>
    <n v="1716.8594277483344"/>
    <s v=""/>
    <s v="Dramas, International Movies, Thrillers"/>
    <x v="2"/>
    <s v="Dramas, International Movies, Thrillers"/>
    <n v="3"/>
  </r>
  <r>
    <n v="3713"/>
    <x v="5734"/>
    <x v="0"/>
    <x v="5732"/>
    <m/>
    <s v="Hikaru Utada"/>
    <n v="1"/>
    <x v="1"/>
    <s v="Japan"/>
    <n v="1"/>
    <x v="1144"/>
    <x v="5"/>
    <x v="6"/>
    <s v="141 min"/>
    <n v="141"/>
    <n v="141"/>
    <n v="1716.8594277483344"/>
    <s v=""/>
    <s v="International Movies, Music &amp; Musicals"/>
    <x v="7"/>
    <s v="International Movies, Music &amp; Musicals"/>
    <n v="2"/>
  </r>
  <r>
    <n v="3912"/>
    <x v="5735"/>
    <x v="0"/>
    <x v="5733"/>
    <s v="Suparn Verma"/>
    <s v="Koena Mitra, Fardeen Khan, Kay Kay Menon, Mumait Khan, Rakhi Sawant, Feroz Khan, Zabyn Khan, Rohit Roy, Gulshan Grover, Amin Hajee"/>
    <n v="10"/>
    <x v="17"/>
    <s v="India"/>
    <n v="1"/>
    <x v="697"/>
    <x v="30"/>
    <x v="1"/>
    <s v="141 min"/>
    <n v="141"/>
    <n v="141"/>
    <n v="1716.8594277483344"/>
    <s v=""/>
    <s v="International Movies, Music &amp; Musicals, Thrillers"/>
    <x v="7"/>
    <s v="International Movies, Music &amp; Musicals, Thrillers"/>
    <n v="3"/>
  </r>
  <r>
    <n v="4460"/>
    <x v="5736"/>
    <x v="0"/>
    <x v="5734"/>
    <s v="Gaurav Narayanan"/>
    <s v="Vikram Prabhu, Sathyaraj, Monal Gajjar, Sathish, Erode Mahesh, Gaurav Narayanan"/>
    <n v="6"/>
    <x v="17"/>
    <s v="India"/>
    <n v="1"/>
    <x v="6"/>
    <x v="0"/>
    <x v="1"/>
    <s v="141 min"/>
    <n v="141"/>
    <n v="141"/>
    <n v="1716.8594277483344"/>
    <s v=""/>
    <s v="Dramas, International Movies, Thrillers"/>
    <x v="2"/>
    <s v="Dramas, International Movies, Thrillers"/>
    <n v="3"/>
  </r>
  <r>
    <n v="4565"/>
    <x v="5737"/>
    <x v="0"/>
    <x v="5735"/>
    <s v="Shagufta Rafique"/>
    <s v="Kartar Cheema, Jashan Singh, Sakshi Gulati, Gulshan Grover, Savita Bhatti, Yashpal Sharma, Mohit Sharma, Sukhwinder Sohi"/>
    <n v="8"/>
    <x v="2"/>
    <m/>
    <n v="0"/>
    <x v="155"/>
    <x v="3"/>
    <x v="1"/>
    <s v="141 min"/>
    <n v="141"/>
    <n v="141"/>
    <n v="1716.8594277483344"/>
    <s v=""/>
    <s v="Dramas, International Movies"/>
    <x v="2"/>
    <s v="Dramas, International Movies"/>
    <n v="2"/>
  </r>
  <r>
    <n v="4680"/>
    <x v="5738"/>
    <x v="0"/>
    <x v="5736"/>
    <s v="Shivam Nair"/>
    <s v="Tapsee Pannu, Akshay Kumar, Manoj Bajpayee, Prithviraj Sukumaran, Danny Denzongpa, Anupam Kher, Zakir Hussain, Virendra Saxenda"/>
    <n v="8"/>
    <x v="17"/>
    <s v="India"/>
    <n v="1"/>
    <x v="1417"/>
    <x v="3"/>
    <x v="1"/>
    <s v="141 min"/>
    <n v="141"/>
    <n v="141"/>
    <n v="1716.8594277483344"/>
    <s v=""/>
    <s v="Action &amp; Adventure, International Movies"/>
    <x v="1"/>
    <s v="Action &amp; Adventure, International Movies"/>
    <n v="2"/>
  </r>
  <r>
    <n v="5187"/>
    <x v="5739"/>
    <x v="0"/>
    <x v="5737"/>
    <s v="Alo Sarkar"/>
    <s v="Uttam Kumar, Sulakshana Pandit, Utpal Dutt, Bindu, Amjad Khan, Helen, Indrani Mukherjee, Padma Khanna, Iftekhar"/>
    <n v="9"/>
    <x v="17"/>
    <s v="India"/>
    <n v="1"/>
    <x v="38"/>
    <x v="14"/>
    <x v="6"/>
    <s v="141 min"/>
    <n v="141"/>
    <n v="141"/>
    <n v="1716.8594277483344"/>
    <s v=""/>
    <s v="Action &amp; Adventure, Dramas, International Movies"/>
    <x v="1"/>
    <s v="Action &amp; Adventure, Dramas, International Movies"/>
    <n v="3"/>
  </r>
  <r>
    <n v="6853"/>
    <x v="5740"/>
    <x v="0"/>
    <x v="5738"/>
    <s v="Riri Riza"/>
    <s v="Nicholas Saputra, Sita Nursanti, Lukman Sardi, Indra Birowo, Wulan Guritno, Thomas Nawilis, Tutie Kirana, Robby Tumewu, Jonathan Mulia"/>
    <n v="9"/>
    <x v="43"/>
    <s v="Indonesia"/>
    <n v="1"/>
    <x v="220"/>
    <x v="30"/>
    <x v="1"/>
    <s v="141 min"/>
    <n v="141"/>
    <n v="141"/>
    <n v="1716.8594277483344"/>
    <s v=""/>
    <s v="Dramas, International Movies"/>
    <x v="2"/>
    <s v="Dramas, International Movies"/>
    <n v="2"/>
  </r>
  <r>
    <n v="7080"/>
    <x v="5741"/>
    <x v="0"/>
    <x v="5739"/>
    <s v="K. Subhash"/>
    <s v="Akshay Kumar, Ajay Devgn, Tusshar Kapoor, Esha Deol, Lara Dutta, Laila, Rahul Dev, Koena Mitra, Archana Puran Singh, Sharat Saxena"/>
    <n v="10"/>
    <x v="17"/>
    <s v="India"/>
    <n v="1"/>
    <x v="144"/>
    <x v="30"/>
    <x v="1"/>
    <s v="141 min"/>
    <n v="141"/>
    <n v="141"/>
    <n v="1716.8594277483344"/>
    <s v=""/>
    <s v="Action &amp; Adventure, Dramas, International Movies"/>
    <x v="1"/>
    <s v="Action &amp; Adventure, Dramas, International Movies"/>
    <n v="3"/>
  </r>
  <r>
    <n v="7480"/>
    <x v="5742"/>
    <x v="0"/>
    <x v="5740"/>
    <s v="Aaron Sorkin"/>
    <s v="Jessica Chastain, Idris Elba, Kevin Costner, Michael Cera, Jeremy Strong, Chris O'Dowd, J.C. MacKenzie, Brian d'Arcy James, Bill Camp, Graham Greene, Justin Kirk, Brian d‚ÄôArcy James"/>
    <n v="12"/>
    <x v="42"/>
    <s v="China, Canada, United States"/>
    <n v="3"/>
    <x v="579"/>
    <x v="3"/>
    <x v="12"/>
    <s v="141 min"/>
    <n v="141"/>
    <n v="141"/>
    <n v="1716.8594277483344"/>
    <s v=""/>
    <s v="Dramas"/>
    <x v="2"/>
    <s v="Dramas"/>
    <n v="1"/>
  </r>
  <r>
    <n v="7911"/>
    <x v="5743"/>
    <x v="0"/>
    <x v="5741"/>
    <s v="Dharmendra Suresh Desai"/>
    <s v="Akshay Kumar, Ileana D'Cruz, Arjan Bajwa, Esha Gupta, Pavan Malhotra, Parmeet Sethi, Sachin Khedekar, Anang Desai, Kumud Mishra, Brijendra Kala, Usha Nadkarni, Kanwaljeet Singh"/>
    <n v="12"/>
    <x v="17"/>
    <s v="India"/>
    <n v="1"/>
    <x v="36"/>
    <x v="9"/>
    <x v="1"/>
    <s v="141 min"/>
    <n v="141"/>
    <n v="141"/>
    <n v="1716.8594277483344"/>
    <s v=""/>
    <s v="Dramas, International Movies"/>
    <x v="2"/>
    <s v="Dramas, International Movies"/>
    <n v="2"/>
  </r>
  <r>
    <n v="7941"/>
    <x v="5744"/>
    <x v="0"/>
    <x v="5742"/>
    <s v="Kamal Sahani"/>
    <s v="Kimi Verma, Manpreet Singh, Arun Bali, Dolly Minhas, Avtar Gill, Manmeet Singh, Neelu Kohli, Vivek Shaq, Nirmal Rishi, Pooja Tandon"/>
    <n v="10"/>
    <x v="17"/>
    <s v="India"/>
    <n v="1"/>
    <x v="249"/>
    <x v="13"/>
    <x v="1"/>
    <s v="141 min"/>
    <n v="141"/>
    <n v="141"/>
    <n v="1716.8594277483344"/>
    <s v=""/>
    <s v="Dramas, Faith &amp; Spirituality, International Movies"/>
    <x v="2"/>
    <s v="Dramas, Faith &amp; Spirituality, International Movies"/>
    <n v="3"/>
  </r>
  <r>
    <n v="8450"/>
    <x v="5745"/>
    <x v="0"/>
    <x v="5743"/>
    <s v="Alan J. Pakula"/>
    <s v="Julia Roberts, Denzel Washington, Sam Shepard, John Heard, Tony Goldwyn, James Sikking, William Atherton, Robert Culp, Stanley Tucci, John Lithgow, Hume Cronyn"/>
    <n v="11"/>
    <x v="0"/>
    <s v="United States"/>
    <n v="1"/>
    <x v="55"/>
    <x v="31"/>
    <x v="2"/>
    <s v="141 min"/>
    <n v="141"/>
    <n v="141"/>
    <n v="1716.8594277483344"/>
    <s v=""/>
    <s v="Dramas, Thrillers"/>
    <x v="2"/>
    <s v="Dramas, Thrillers"/>
    <n v="2"/>
  </r>
  <r>
    <n v="8453"/>
    <x v="5746"/>
    <x v="0"/>
    <x v="5744"/>
    <s v="Joel Schumacher"/>
    <s v="Gerard Butler, Emmy Rossum, Patrick Wilson, Miranda Richardson, Minnie Driver, Ciar√°n Hinds, Simon Callow, Victor McGuire, Jennifer Ellison"/>
    <n v="9"/>
    <x v="6"/>
    <s v="United Kingdom, United States"/>
    <n v="2"/>
    <x v="609"/>
    <x v="26"/>
    <x v="2"/>
    <s v="141 min"/>
    <n v="141"/>
    <n v="141"/>
    <n v="1716.8594277483344"/>
    <s v=""/>
    <s v="Dramas, Music &amp; Musicals, Romantic Movies"/>
    <x v="2"/>
    <s v="Dramas, Music &amp; Musicals, Romantic Movies"/>
    <n v="3"/>
  </r>
  <r>
    <n v="135"/>
    <x v="5747"/>
    <x v="0"/>
    <x v="5745"/>
    <s v="Phillip Noyce"/>
    <s v="Harrison Ford, Willem Dafoe, Anne Archer, Joaquim de Almeida, Henry Czerny, Harris Yulin, Donald Moffat, Miguel Sandoval, Benjamin Bratt, Dean Jones, Thora Birch, James Earl Jones, Raymond Cruz"/>
    <n v="13"/>
    <x v="0"/>
    <s v="United States, Mexico"/>
    <n v="2"/>
    <x v="344"/>
    <x v="28"/>
    <x v="2"/>
    <s v="142 min"/>
    <n v="142"/>
    <n v="142"/>
    <n v="1800.7294326415004"/>
    <s v=""/>
    <s v="Action &amp; Adventure, Dramas"/>
    <x v="1"/>
    <s v="Action &amp; Adventure, Dramas"/>
    <n v="2"/>
  </r>
  <r>
    <n v="210"/>
    <x v="5748"/>
    <x v="0"/>
    <x v="5746"/>
    <s v="Milan Luthria"/>
    <s v="Akshay Kumar, Imran Khan, Sonakshi Sinha, Sonali Bendre, Sarfaraz Khan, Mahesh Manjrekar, Abhimanyu Singh, Kurush Deboo, Pitobash, Chetan Hansraj"/>
    <n v="10"/>
    <x v="17"/>
    <s v="India"/>
    <n v="1"/>
    <x v="1008"/>
    <x v="8"/>
    <x v="1"/>
    <s v="142 min"/>
    <n v="142"/>
    <n v="142"/>
    <n v="1800.7294326415004"/>
    <s v=""/>
    <s v="Dramas, International Movies, Music &amp; Musicals"/>
    <x v="2"/>
    <s v="Dramas, International Movies, Music &amp; Musicals"/>
    <n v="3"/>
  </r>
  <r>
    <n v="330"/>
    <x v="5749"/>
    <x v="0"/>
    <x v="5747"/>
    <s v="Steven Spielberg"/>
    <s v="Leonardo DiCaprio, Tom Hanks, Christopher Walken, Martin Sheen, Nathalie Baye, Amy Adams, James Brolin, Brian Howe, Frank John Hughes, Steve Eastin"/>
    <n v="10"/>
    <x v="0"/>
    <s v="United States, Canada"/>
    <n v="2"/>
    <x v="757"/>
    <x v="43"/>
    <x v="2"/>
    <s v="142 min"/>
    <n v="142"/>
    <n v="142"/>
    <n v="1800.7294326415004"/>
    <s v=""/>
    <s v="Dramas"/>
    <x v="2"/>
    <s v="Dramas"/>
    <n v="1"/>
  </r>
  <r>
    <n v="1024"/>
    <x v="5750"/>
    <x v="0"/>
    <x v="5748"/>
    <s v="Shashank Khaitan, Raj Mehta, Neeraj Ghaywan, Kayoze Irani"/>
    <s v="Fatima Sana Shaikh, Jaideep Ahlawat, Armaan Ralhan, Nushrat Bharucha, Abhishek Banerjee, Inayat Verma, Konkona Sen Sharma, Aditi Rao Hydari, Shefali Shah, Manav Kaul, Tota Roy Chowdhury"/>
    <n v="11"/>
    <x v="17"/>
    <s v="India"/>
    <n v="1"/>
    <x v="124"/>
    <x v="6"/>
    <x v="5"/>
    <s v="142 min"/>
    <n v="142"/>
    <n v="142"/>
    <n v="1800.7294326415004"/>
    <s v=""/>
    <s v="Dramas, Independent Movies, International Movies"/>
    <x v="2"/>
    <s v="Dramas, Independent Movies, International Movies"/>
    <n v="3"/>
  </r>
  <r>
    <n v="1680"/>
    <x v="5751"/>
    <x v="0"/>
    <x v="5749"/>
    <s v="Rohit Shetty"/>
    <s v="Ajay Devgn, Kajal Aggarwal, Prakash Raj, Sonali Kulkarni, Sachin Khedekar, Sudhanshu Pandey, Anant Jog"/>
    <n v="7"/>
    <x v="17"/>
    <s v="India"/>
    <n v="1"/>
    <x v="1181"/>
    <x v="12"/>
    <x v="1"/>
    <s v="142 min"/>
    <n v="142"/>
    <n v="142"/>
    <n v="1800.7294326415004"/>
    <s v=""/>
    <s v="Action &amp; Adventure, Dramas, International Movies"/>
    <x v="1"/>
    <s v="Action &amp; Adventure, Dramas, International Movies"/>
    <n v="3"/>
  </r>
  <r>
    <n v="2721"/>
    <x v="5752"/>
    <x v="0"/>
    <x v="5750"/>
    <s v="Tarun Mansukhani"/>
    <s v="Abhishek Bachchan, John Abraham, Priyanka Chopra, Bobby Deol, Kiron Kher, Sushmita Mukherjee, Shrey Bawa, Boman Irani"/>
    <n v="8"/>
    <x v="17"/>
    <s v="India, United States"/>
    <n v="2"/>
    <x v="579"/>
    <x v="13"/>
    <x v="1"/>
    <s v="142 min"/>
    <n v="142"/>
    <n v="142"/>
    <n v="1800.7294326415004"/>
    <s v=""/>
    <s v="Comedies, Dramas, International Movies"/>
    <x v="4"/>
    <s v="Comedies, Dramas, International Movies"/>
    <n v="3"/>
  </r>
  <r>
    <n v="3532"/>
    <x v="5753"/>
    <x v="0"/>
    <x v="5751"/>
    <s v="Maha Venkatesh"/>
    <s v="Subba Rao Vepada, Radha Bessy, Kesava Karri, Nithyasri Goru, Karthik Rathnam, Praneetha Patnaik, Mohan Bhagath, Praveena Paruchuri"/>
    <n v="8"/>
    <x v="17"/>
    <s v="India"/>
    <n v="1"/>
    <x v="1246"/>
    <x v="5"/>
    <x v="5"/>
    <s v="142 min"/>
    <n v="142"/>
    <n v="142"/>
    <n v="1800.7294326415004"/>
    <s v=""/>
    <s v="Comedies, Dramas, Independent Movies"/>
    <x v="4"/>
    <s v="Comedies, Dramas, Independent Movies"/>
    <n v="3"/>
  </r>
  <r>
    <n v="3760"/>
    <x v="5754"/>
    <x v="0"/>
    <x v="5752"/>
    <s v="Martin Scorsese"/>
    <s v="Bob Dylan, Allen Ginsberg, Joan Baez, Patti Smith, Roger McGuinn, Sam Shepard, Sharon Stone, Joni Mitchell, Scarlet Rivera, Ramblin' Jack Elliott, Ronnie Hawkins, Anne Waldman, Ronee Blakley"/>
    <n v="13"/>
    <x v="0"/>
    <s v="United States"/>
    <n v="1"/>
    <x v="295"/>
    <x v="2"/>
    <x v="5"/>
    <s v="142 min"/>
    <n v="142"/>
    <n v="142"/>
    <n v="1800.7294326415004"/>
    <s v=""/>
    <s v="Documentaries, Music &amp; Musicals"/>
    <x v="3"/>
    <s v="Documentaries, Music &amp; Musicals"/>
    <n v="2"/>
  </r>
  <r>
    <n v="4573"/>
    <x v="5755"/>
    <x v="0"/>
    <x v="5753"/>
    <s v="Rohit Jugraj"/>
    <s v="Gippy Grewal, Gurpreet Guggi, Zarine Khan"/>
    <n v="3"/>
    <x v="17"/>
    <s v="India"/>
    <n v="1"/>
    <x v="155"/>
    <x v="0"/>
    <x v="1"/>
    <s v="142 min"/>
    <n v="142"/>
    <n v="142"/>
    <n v="1800.7294326415004"/>
    <s v=""/>
    <s v="Comedies, Dramas, International Movies"/>
    <x v="4"/>
    <s v="Comedies, Dramas, International Movies"/>
    <n v="3"/>
  </r>
  <r>
    <n v="5136"/>
    <x v="5756"/>
    <x v="0"/>
    <x v="5754"/>
    <s v="Imtiaz Ali"/>
    <s v="Shah Rukh Khan, Anushka Sharma, Aru Krishansh Verma, Chandan Roy Sanyal, Evelyn Sharma, Kavi Shastri, Barbora Mudrochova, Paula Donner, Denis Dorokhov, Martavious Gayles"/>
    <n v="10"/>
    <x v="17"/>
    <s v="India"/>
    <n v="1"/>
    <x v="600"/>
    <x v="3"/>
    <x v="5"/>
    <s v="142 min"/>
    <n v="142"/>
    <n v="142"/>
    <n v="1800.7294326415004"/>
    <s v=""/>
    <s v="Comedies, International Movies, Romantic Movies"/>
    <x v="4"/>
    <s v="Comedies, International Movies, Romantic Movies"/>
    <n v="3"/>
  </r>
  <r>
    <n v="5486"/>
    <x v="5757"/>
    <x v="0"/>
    <x v="5755"/>
    <s v="Rajiv Mehra"/>
    <s v="Shah Rukh Khan, Juhi Chawla, Vivek Mushran, Pankaj Kapur, Puneet Issar, Tinnu Anand, Deven Verma, Gulshan Grover, Amrit Pal, Arun Bali"/>
    <n v="10"/>
    <x v="17"/>
    <s v="India"/>
    <n v="1"/>
    <x v="212"/>
    <x v="42"/>
    <x v="1"/>
    <s v="142 min"/>
    <n v="142"/>
    <n v="142"/>
    <n v="1800.7294326415004"/>
    <s v=""/>
    <s v="Dramas, International Movies, Music &amp; Musicals"/>
    <x v="2"/>
    <s v="Dramas, International Movies, Music &amp; Musicals"/>
    <n v="3"/>
  </r>
  <r>
    <n v="6036"/>
    <x v="5758"/>
    <x v="0"/>
    <x v="5756"/>
    <s v="Remo D'Souza"/>
    <s v="Tiger Shroff, Jacqueline Fernandez, Nathan Jones, Kay Kay Menon, Amrita Singh, Gaurav Pandey, Shraddha Kapoor, Amrita Puri"/>
    <n v="8"/>
    <x v="17"/>
    <s v="India"/>
    <n v="1"/>
    <x v="1504"/>
    <x v="9"/>
    <x v="1"/>
    <s v="142 min"/>
    <n v="142"/>
    <n v="142"/>
    <n v="1800.7294326415004"/>
    <s v=""/>
    <s v="Action &amp; Adventure, International Movies, Sci-Fi &amp; Fantasy"/>
    <x v="1"/>
    <s v="Action &amp; Adventure, International Movies, Sci-Fi &amp; Fantasy"/>
    <n v="3"/>
  </r>
  <r>
    <n v="8050"/>
    <x v="5759"/>
    <x v="0"/>
    <x v="5757"/>
    <s v="Hanung Bramantyo"/>
    <s v="Ario Bayu, Lukman Sardi, Maudy Koesnaedi, Tanta Ginting, Tika Bravani, Emir Mahira, Sujiwo Tedjo, Ayu Laksmi, Matias Muchus"/>
    <n v="9"/>
    <x v="43"/>
    <s v="Indonesia"/>
    <n v="1"/>
    <x v="806"/>
    <x v="8"/>
    <x v="5"/>
    <s v="142 min"/>
    <n v="142"/>
    <n v="142"/>
    <n v="1800.7294326415004"/>
    <s v=""/>
    <s v="Dramas, International Movies"/>
    <x v="2"/>
    <s v="Dramas, International Movies"/>
    <n v="2"/>
  </r>
  <r>
    <n v="115"/>
    <x v="5760"/>
    <x v="0"/>
    <x v="5758"/>
    <s v="Rahul Rawail"/>
    <s v="Madhuri Dixit, Shah Rukh Khan, Tinnu Anand, Johny Lever, Kalpana Iyer, Himani Shivpuri, Sudha Chandran, Beena, Kiran Kumar"/>
    <n v="9"/>
    <x v="17"/>
    <s v="India"/>
    <n v="1"/>
    <x v="1085"/>
    <x v="28"/>
    <x v="1"/>
    <s v="143 min"/>
    <n v="143"/>
    <n v="143"/>
    <n v="1886.5994375346661"/>
    <s v=""/>
    <s v="Dramas, International Movies, Thrillers"/>
    <x v="2"/>
    <s v="Dramas, International Movies, Thrillers"/>
    <n v="3"/>
  </r>
  <r>
    <n v="384"/>
    <x v="5761"/>
    <x v="0"/>
    <x v="5759"/>
    <s v="Ram Gopal Varma"/>
    <s v="Amitabh Bachchan, Sanjay Dutt, Rana Daggubati, Vijay Raaz, Abhimanyu Singh, Madhu Shalini, Deepak Tijori, Anjana Sukhani, Manchu Lakshmi"/>
    <n v="9"/>
    <x v="17"/>
    <s v="India"/>
    <n v="1"/>
    <x v="783"/>
    <x v="11"/>
    <x v="5"/>
    <s v="143 min"/>
    <n v="143"/>
    <n v="143"/>
    <n v="1886.5994375346661"/>
    <s v=""/>
    <s v="Action &amp; Adventure, International Movies"/>
    <x v="1"/>
    <s v="Action &amp; Adventure, International Movies"/>
    <n v="2"/>
  </r>
  <r>
    <n v="543"/>
    <x v="5762"/>
    <x v="0"/>
    <x v="5760"/>
    <s v="Naresh Saigal"/>
    <s v="Mala Sinha, Shammi Kapoor, Raaj Kumar, Leela Chitnis, Dhumal, Kumkum"/>
    <n v="6"/>
    <x v="17"/>
    <s v="India"/>
    <n v="1"/>
    <x v="1121"/>
    <x v="68"/>
    <x v="1"/>
    <s v="143 min"/>
    <n v="143"/>
    <n v="143"/>
    <n v="1886.5994375346661"/>
    <s v=""/>
    <s v="Dramas, International Movies"/>
    <x v="2"/>
    <s v="Dramas, International Movies"/>
    <n v="2"/>
  </r>
  <r>
    <n v="1051"/>
    <x v="5763"/>
    <x v="0"/>
    <x v="5761"/>
    <s v="Ryuichi Hiroki"/>
    <s v="Kiko Mizuhara, Honami Sato, Yoko Maki, Anne Suzuki, Tetsushi Tanaka, Sara Minami, Yui Uemura, Shinya Niiro, Shunsuke Tanaka, Setsuko Karasuma"/>
    <n v="10"/>
    <x v="1"/>
    <s v="Japan"/>
    <n v="1"/>
    <x v="375"/>
    <x v="6"/>
    <x v="5"/>
    <s v="143 min"/>
    <n v="143"/>
    <n v="143"/>
    <n v="1886.5994375346661"/>
    <s v=""/>
    <s v="Dramas, International Movies, LGBTQ Movies"/>
    <x v="2"/>
    <s v="Dramas, International Movies, LGBTQ Movies"/>
    <n v="3"/>
  </r>
  <r>
    <n v="1100"/>
    <x v="5764"/>
    <x v="0"/>
    <x v="5762"/>
    <s v="Enah Johnscott"/>
    <s v="Kang Quintus, Faith Fidel, Casson Chinepoh, Ramsey Nouah, Ndamo Damaris, Neba Godwill Awantu, Onyama Laura, Prince Sube, Daphne Nije, Zoe Elora Ebai Mayohchu"/>
    <n v="10"/>
    <x v="75"/>
    <s v="Cameroon"/>
    <n v="1"/>
    <x v="863"/>
    <x v="1"/>
    <x v="5"/>
    <s v="143 min"/>
    <n v="143"/>
    <n v="143"/>
    <n v="1886.5994375346661"/>
    <s v=""/>
    <s v="Dramas, International Movies"/>
    <x v="2"/>
    <s v="Dramas, International Movies"/>
    <n v="2"/>
  </r>
  <r>
    <n v="1282"/>
    <x v="5765"/>
    <x v="0"/>
    <x v="5763"/>
    <s v="Tirumala Kishore"/>
    <s v="Ram Pothineni, Nivetha Pethuraj, Malvika Sharma, Amritha Aiyer, Sampath Raj"/>
    <n v="5"/>
    <x v="17"/>
    <s v="India"/>
    <n v="1"/>
    <x v="263"/>
    <x v="6"/>
    <x v="1"/>
    <s v="143 min"/>
    <n v="143"/>
    <n v="143"/>
    <n v="1886.5994375346661"/>
    <s v=""/>
    <s v="Dramas, International Movies"/>
    <x v="2"/>
    <s v="Dramas, International Movies"/>
    <n v="2"/>
  </r>
  <r>
    <n v="1944"/>
    <x v="5766"/>
    <x v="0"/>
    <x v="5764"/>
    <s v="Imtiaz Ali"/>
    <s v="Shahid Kapoor, Kareena Kapoor, Tarun Arora, Dara Singh, Pavan Malhotra, Kamal Tiwari, Kiran Juneja, Divya Seth, Saumya Tandon"/>
    <n v="9"/>
    <x v="17"/>
    <s v="India"/>
    <n v="1"/>
    <x v="1304"/>
    <x v="37"/>
    <x v="1"/>
    <s v="143 min"/>
    <n v="143"/>
    <n v="143"/>
    <n v="1886.5994375346661"/>
    <s v=""/>
    <s v="Comedies, International Movies, Music &amp; Musicals"/>
    <x v="4"/>
    <s v="Comedies, International Movies, Music &amp; Musicals"/>
    <n v="3"/>
  </r>
  <r>
    <n v="2590"/>
    <x v="5767"/>
    <x v="0"/>
    <x v="5765"/>
    <s v="Mysskin"/>
    <s v="Udhayanidhi Stalin, Aditi Rao Hydari, Nithya Menon, Ram, Rajkumar Pitchumani"/>
    <n v="5"/>
    <x v="17"/>
    <s v="India"/>
    <n v="1"/>
    <x v="40"/>
    <x v="1"/>
    <x v="5"/>
    <s v="143 min"/>
    <n v="143"/>
    <n v="143"/>
    <n v="1886.5994375346661"/>
    <s v=""/>
    <s v="Horror Movies, International Movies, Thrillers"/>
    <x v="9"/>
    <s v="Horror Movies, International Movies, Thrillers"/>
    <n v="3"/>
  </r>
  <r>
    <n v="2736"/>
    <x v="5768"/>
    <x v="0"/>
    <x v="5766"/>
    <s v="Vikas Bahl"/>
    <s v="Shahid Kapoor, Alia Bhatt, Pankaj Kapur, Sanjay Kapoor, Sushma Seth, Niki Walia, Sanah Kapur, Vikas Verma"/>
    <n v="8"/>
    <x v="17"/>
    <s v="India"/>
    <n v="1"/>
    <x v="579"/>
    <x v="4"/>
    <x v="1"/>
    <s v="143 min"/>
    <n v="143"/>
    <n v="143"/>
    <n v="1886.5994375346661"/>
    <s v=""/>
    <s v="Comedies, International Movies, Romantic Movies"/>
    <x v="4"/>
    <s v="Comedies, International Movies, Romantic Movies"/>
    <n v="3"/>
  </r>
  <r>
    <n v="3159"/>
    <x v="5769"/>
    <x v="0"/>
    <x v="5767"/>
    <s v="Shonali Bose"/>
    <s v="Rohit Saraf, Zaira Wasim, Farhan Akhtar, Priyanka Chopra"/>
    <n v="4"/>
    <x v="17"/>
    <s v="India, United Kingdom, Canada, United States"/>
    <n v="4"/>
    <x v="1517"/>
    <x v="2"/>
    <x v="5"/>
    <s v="143 min"/>
    <n v="143"/>
    <n v="143"/>
    <n v="1886.5994375346661"/>
    <s v=""/>
    <s v="Dramas, International Movies"/>
    <x v="2"/>
    <s v="Dramas, International Movies"/>
    <n v="2"/>
  </r>
  <r>
    <n v="3268"/>
    <x v="5770"/>
    <x v="0"/>
    <x v="5768"/>
    <s v="Arjun Jandyala"/>
    <s v="Adithya Menon, Kartikeya Gummakonda, Anagha LK"/>
    <n v="3"/>
    <x v="17"/>
    <s v="India"/>
    <n v="1"/>
    <x v="176"/>
    <x v="2"/>
    <x v="5"/>
    <s v="143 min"/>
    <n v="143"/>
    <n v="143"/>
    <n v="1886.5994375346661"/>
    <s v=""/>
    <s v="Action &amp; Adventure, Dramas, International Movies"/>
    <x v="1"/>
    <s v="Action &amp; Adventure, Dramas, International Movies"/>
    <n v="3"/>
  </r>
  <r>
    <n v="4160"/>
    <x v="5771"/>
    <x v="0"/>
    <x v="5769"/>
    <s v="Hanung Bramantyo"/>
    <s v="Reza Rahadian, Chelsea Islan, Dian Nitami, Indah Permatasari, Ernest Prakasa, Boris Bokir, Rey Bong, Cornelio Sunny, Pandji Pragiwaksono, Bastian Bintang Simbolon"/>
    <n v="10"/>
    <x v="43"/>
    <s v="Indonesia"/>
    <n v="1"/>
    <x v="1360"/>
    <x v="9"/>
    <x v="1"/>
    <s v="143 min"/>
    <n v="143"/>
    <n v="143"/>
    <n v="1886.5994375346661"/>
    <s v=""/>
    <s v="Dramas, International Movies"/>
    <x v="2"/>
    <s v="Dramas, International Movies"/>
    <n v="2"/>
  </r>
  <r>
    <n v="4442"/>
    <x v="5772"/>
    <x v="0"/>
    <x v="5770"/>
    <s v="Madhur Bhandarkar"/>
    <s v="Kareena Kapoor, Arjun Rampal, Randeep Hooda, Divya Dutta, Govind Namdeo, Sanjay Suri, Mugdha Godse, Shahana Goswami, Ranvir Shorey, Lillete Dubey"/>
    <n v="10"/>
    <x v="17"/>
    <s v="India"/>
    <n v="1"/>
    <x v="6"/>
    <x v="11"/>
    <x v="5"/>
    <s v="143 min"/>
    <n v="143"/>
    <n v="143"/>
    <n v="1886.5994375346661"/>
    <s v=""/>
    <s v="Dramas, International Movies"/>
    <x v="2"/>
    <s v="Dramas, International Movies"/>
    <n v="2"/>
  </r>
  <r>
    <n v="4713"/>
    <x v="5773"/>
    <x v="0"/>
    <x v="5771"/>
    <s v="Abhishek Varman"/>
    <s v="Alia Bhatt, Arjun Kapoor, Ronit Roy, Amrita Singh, Revathy, Aru Krishansh Verma"/>
    <n v="6"/>
    <x v="17"/>
    <s v="India"/>
    <n v="1"/>
    <x v="528"/>
    <x v="0"/>
    <x v="6"/>
    <s v="143 min"/>
    <n v="143"/>
    <n v="143"/>
    <n v="1886.5994375346661"/>
    <s v=""/>
    <s v="Comedies, Dramas, International Movies"/>
    <x v="4"/>
    <s v="Comedies, Dramas, International Movies"/>
    <n v="3"/>
  </r>
  <r>
    <n v="5473"/>
    <x v="5774"/>
    <x v="0"/>
    <x v="5772"/>
    <s v="Rahul Dholakia"/>
    <s v="Shah Rukh Khan, Mahira Khan, Nawazuddin Siddiqui, Mohammed Zeeshan Ayyub, Sheeba Chaddha, Shubham Chintamani, Shubham Tukaram, Atul Kulkarni, Narendra Jha, Jaideep Ahlawat, Sunny Leone"/>
    <n v="11"/>
    <x v="17"/>
    <s v="India"/>
    <n v="1"/>
    <x v="618"/>
    <x v="3"/>
    <x v="1"/>
    <s v="143 min"/>
    <n v="143"/>
    <n v="143"/>
    <n v="1886.5994375346661"/>
    <s v=""/>
    <s v="Action &amp; Adventure, Dramas, International Movies"/>
    <x v="1"/>
    <s v="Action &amp; Adventure, Dramas, International Movies"/>
    <n v="3"/>
  </r>
  <r>
    <n v="5546"/>
    <x v="5775"/>
    <x v="0"/>
    <x v="5773"/>
    <s v="K. Ramanlal"/>
    <s v="Vinod Mehra, Rekha, Vinod Khanna, Helen, Madan Puri, Brahm Bhardwaj"/>
    <n v="6"/>
    <x v="17"/>
    <s v="India"/>
    <n v="1"/>
    <x v="232"/>
    <x v="61"/>
    <x v="1"/>
    <s v="143 min"/>
    <n v="143"/>
    <n v="143"/>
    <n v="1886.5994375346661"/>
    <s v=""/>
    <s v="Action &amp; Adventure, Cult Movies, International Movies"/>
    <x v="1"/>
    <s v="Action &amp; Adventure, Cult Movies, International Movies"/>
    <n v="3"/>
  </r>
  <r>
    <n v="5571"/>
    <x v="5776"/>
    <x v="0"/>
    <x v="5774"/>
    <s v="James Ivory"/>
    <s v="Anthony Hopkins, Vanessa Redgrave, Helena Bonham Carter, Emma Thompson, James Wilby, Samuel West, Jemma Redgrave, Joseph Bennett, Nicola Duffett, Susie Lindeman"/>
    <n v="10"/>
    <x v="6"/>
    <s v="United Kingdom, Japan, United States"/>
    <n v="3"/>
    <x v="1191"/>
    <x v="34"/>
    <x v="7"/>
    <s v="143 min"/>
    <n v="143"/>
    <n v="143"/>
    <n v="1886.5994375346661"/>
    <s v=""/>
    <s v="Classic Movies, Dramas, Independent Movies"/>
    <x v="5"/>
    <s v="Classic Movies, Dramas, Independent Movies"/>
    <n v="3"/>
  </r>
  <r>
    <n v="5910"/>
    <x v="5777"/>
    <x v="0"/>
    <x v="5775"/>
    <s v="Luis Estrada"/>
    <s v="Dami√°n Alc√°zar, Alfonso Herrera, Joaqu√≠n Cosio, Osvaldo Benavides, Silvia Navarro, Flavio Medina, Sa√∫l Lisazo, Tony Dalton"/>
    <n v="8"/>
    <x v="15"/>
    <s v="Mexico"/>
    <n v="1"/>
    <x v="1518"/>
    <x v="0"/>
    <x v="5"/>
    <s v="143 min"/>
    <n v="143"/>
    <n v="143"/>
    <n v="1886.5994375346661"/>
    <s v=""/>
    <s v="Comedies, Dramas, International Movies"/>
    <x v="4"/>
    <s v="Comedies, Dramas, International Movies"/>
    <n v="3"/>
  </r>
  <r>
    <n v="5963"/>
    <x v="5778"/>
    <x v="0"/>
    <x v="5776"/>
    <s v="Vikram Bhatt"/>
    <s v="Rajneesh Duggal, Adah Sharma, Indraneil Sengupta, Anjori Alagh, Rajendranath Zutshi, Vipin Sharma, Amin Hajee, Shri Vallabh Vyas"/>
    <n v="8"/>
    <x v="17"/>
    <s v="India"/>
    <n v="1"/>
    <x v="141"/>
    <x v="13"/>
    <x v="5"/>
    <s v="143 min"/>
    <n v="143"/>
    <n v="143"/>
    <n v="1886.5994375346661"/>
    <s v=""/>
    <s v="Horror Movies, International Movies, Thrillers"/>
    <x v="9"/>
    <s v="Horror Movies, International Movies, Thrillers"/>
    <n v="3"/>
  </r>
  <r>
    <n v="6206"/>
    <x v="5779"/>
    <x v="0"/>
    <x v="5777"/>
    <s v="Alejandro G. I√±√°rritu"/>
    <s v="Brad Pitt, Cate Blanchett, Gael Garc√≠a Bernal, Koji Yakusho, Adriana Barraza, Rinko Kikuchi, Said Tarchani, Boubker Ait El Caid, Elle Fanning, Nathan Gamble, Mohamed Akhzam"/>
    <n v="11"/>
    <x v="11"/>
    <s v="France, United States, Mexico"/>
    <n v="3"/>
    <x v="191"/>
    <x v="24"/>
    <x v="12"/>
    <s v="143 min"/>
    <n v="143"/>
    <n v="143"/>
    <n v="1886.5994375346661"/>
    <s v=""/>
    <s v="Dramas, Independent Movies"/>
    <x v="2"/>
    <s v="Dramas, Independent Movies"/>
    <n v="2"/>
  </r>
  <r>
    <n v="7260"/>
    <x v="5780"/>
    <x v="0"/>
    <x v="5778"/>
    <s v="Syed Ahmad Afzal"/>
    <s v="Randeep Hooda, Piaa Bajpai, Jaihind Kumar, Akshay Oberoi, Rajneesh Duggal, Ashutosh Kaushik, Meenakshi Dixit, Shreya Narayan, Rajendra Sethi"/>
    <n v="9"/>
    <x v="17"/>
    <s v="India"/>
    <n v="1"/>
    <x v="144"/>
    <x v="9"/>
    <x v="1"/>
    <s v="143 min"/>
    <n v="143"/>
    <n v="143"/>
    <n v="1886.5994375346661"/>
    <s v=""/>
    <s v="Dramas, International Movies, Thrillers"/>
    <x v="2"/>
    <s v="Dramas, International Movies, Thrillers"/>
    <n v="3"/>
  </r>
  <r>
    <n v="7421"/>
    <x v="5781"/>
    <x v="0"/>
    <x v="5779"/>
    <s v="Ui-seok Jo"/>
    <s v="Byung-hun Lee, Dong-won Gang, Woo-bin Kim, Ji-won Uhm, Dal-su Oh, Kyung Jin, Gang Dong-won"/>
    <n v="7"/>
    <x v="28"/>
    <s v="South Korea"/>
    <n v="1"/>
    <x v="148"/>
    <x v="9"/>
    <x v="11"/>
    <s v="143 min"/>
    <n v="143"/>
    <n v="143"/>
    <n v="1886.5994375346661"/>
    <s v=""/>
    <s v="Action &amp; Adventure, International Movies"/>
    <x v="1"/>
    <s v="Action &amp; Adventure, International Movies"/>
    <n v="2"/>
  </r>
  <r>
    <n v="8024"/>
    <x v="5782"/>
    <x v="0"/>
    <x v="5780"/>
    <s v="Anil Sharma"/>
    <s v="Sunny Deol, Urvashi Rautela, Prakash Raj, Amrita Rao, Anjali Abrol, Johnny Lever, Sanjay Mishra, Yashpal Sharma, Manoj Pahwa, Raj Premi"/>
    <n v="10"/>
    <x v="17"/>
    <s v="India"/>
    <n v="1"/>
    <x v="1335"/>
    <x v="8"/>
    <x v="1"/>
    <s v="143 min"/>
    <n v="143"/>
    <n v="143"/>
    <n v="1886.5994375346661"/>
    <s v=""/>
    <s v="Action &amp; Adventure, Dramas, International Movies"/>
    <x v="1"/>
    <s v="Action &amp; Adventure, Dramas, International Movies"/>
    <n v="3"/>
  </r>
  <r>
    <n v="2664"/>
    <x v="5783"/>
    <x v="0"/>
    <x v="5781"/>
    <s v="Anoop Sathyan"/>
    <s v="Shobana, Suresh Gopi, Dulquer Salmaan, Kalyani Priyadarshan, K.P.A.C. Lalitha, Sarvajith Santosh Sivan, Urvashi, Johny Antony, Lalu Alex, Lal Jose"/>
    <n v="10"/>
    <x v="17"/>
    <s v="India"/>
    <n v="1"/>
    <x v="1006"/>
    <x v="1"/>
    <x v="1"/>
    <s v="144 min"/>
    <n v="144"/>
    <n v="144"/>
    <n v="1974.4694424278321"/>
    <s v=""/>
    <s v="Comedies, Dramas, International Movies"/>
    <x v="4"/>
    <s v="Comedies, Dramas, International Movies"/>
    <n v="3"/>
  </r>
  <r>
    <n v="2725"/>
    <x v="5784"/>
    <x v="0"/>
    <x v="5782"/>
    <s v="Punit Malhotra"/>
    <s v="Imran Khan, Kareena Kapoor, Nizhalgal Ravi, Anupam Kher, Shraddha Kapoor, Esha Gupta, Sujata Kumar, Neelu Kohli"/>
    <n v="8"/>
    <x v="17"/>
    <s v="India"/>
    <n v="1"/>
    <x v="579"/>
    <x v="8"/>
    <x v="1"/>
    <s v="144 min"/>
    <n v="144"/>
    <n v="144"/>
    <n v="1974.4694424278321"/>
    <s v=""/>
    <s v="Comedies, Dramas, International Movies"/>
    <x v="4"/>
    <s v="Comedies, Dramas, International Movies"/>
    <n v="3"/>
  </r>
  <r>
    <n v="4427"/>
    <x v="5785"/>
    <x v="0"/>
    <x v="5783"/>
    <s v="Anurag Basu"/>
    <s v="Ranbir Kapoor, Priyanka Chopra, Ileana D'Cruz, Saurabh Shukla, Ashish Vidyarthi, Rupa Ganguly, Bholaraj Sapkota, Jishu Sengupta, Haradhan Bannerjee"/>
    <n v="9"/>
    <x v="17"/>
    <s v="India"/>
    <n v="1"/>
    <x v="6"/>
    <x v="11"/>
    <x v="1"/>
    <s v="144 min"/>
    <n v="144"/>
    <n v="144"/>
    <n v="1974.4694424278321"/>
    <s v=""/>
    <s v="Comedies, Dramas, International Movies"/>
    <x v="4"/>
    <s v="Comedies, Dramas, International Movies"/>
    <n v="3"/>
  </r>
  <r>
    <n v="4523"/>
    <x v="5786"/>
    <x v="0"/>
    <x v="5784"/>
    <s v="Paul Greengrass"/>
    <s v="Anders Danielsen Lie, Jon √òigarden, Jonas Strand Gravli, Ola G. Furuseth, Maria Bock, Thorbj√∏rn Harr, Jaden Smith"/>
    <n v="7"/>
    <x v="30"/>
    <s v="Norway, Iceland, United States"/>
    <n v="3"/>
    <x v="1392"/>
    <x v="5"/>
    <x v="12"/>
    <s v="144 min"/>
    <n v="144"/>
    <n v="144"/>
    <n v="1974.4694424278321"/>
    <s v=""/>
    <s v="Dramas, Thrillers"/>
    <x v="2"/>
    <s v="Dramas, Thrillers"/>
    <n v="2"/>
  </r>
  <r>
    <n v="5183"/>
    <x v="5787"/>
    <x v="0"/>
    <x v="5785"/>
    <s v="John Ridley"/>
    <m/>
    <n v="0"/>
    <x v="0"/>
    <s v="United States"/>
    <n v="1"/>
    <x v="1519"/>
    <x v="3"/>
    <x v="5"/>
    <s v="144 min"/>
    <n v="144"/>
    <n v="144"/>
    <n v="1974.4694424278321"/>
    <s v=""/>
    <s v="Documentaries"/>
    <x v="3"/>
    <s v="Documentaries"/>
    <n v="1"/>
  </r>
  <r>
    <n v="5218"/>
    <x v="5788"/>
    <x v="0"/>
    <x v="5786"/>
    <s v="Ranjit Tiwari"/>
    <s v="Farhan Akhtar, Diana Penty, Ronit Roy, Gippy Grewal, Deepak Dobriyal, Inaamulhaq, Rajesh Sharma"/>
    <n v="7"/>
    <x v="17"/>
    <s v="India"/>
    <n v="1"/>
    <x v="1158"/>
    <x v="3"/>
    <x v="1"/>
    <s v="144 min"/>
    <n v="144"/>
    <n v="144"/>
    <n v="1974.4694424278321"/>
    <s v=""/>
    <s v="Dramas, International Movies, Music &amp; Musicals"/>
    <x v="2"/>
    <s v="Dramas, International Movies, Music &amp; Musicals"/>
    <n v="3"/>
  </r>
  <r>
    <n v="5966"/>
    <x v="5789"/>
    <x v="0"/>
    <x v="5787"/>
    <s v="Paul Greengrass"/>
    <s v="Anders Danielsen Lie, Jon √òigarden, Jonas Strand Gravli, Ola G. Furuseth, Maria Bock, Thorbj√∏rn Harr, Jaden Smith"/>
    <n v="7"/>
    <x v="30"/>
    <s v="Norway, Iceland, United States"/>
    <n v="3"/>
    <x v="1392"/>
    <x v="5"/>
    <x v="12"/>
    <s v="144 min"/>
    <n v="144"/>
    <n v="144"/>
    <n v="1974.4694424278321"/>
    <s v=""/>
    <s v="Dramas, Thrillers"/>
    <x v="2"/>
    <s v="Dramas, Thrillers"/>
    <n v="2"/>
  </r>
  <r>
    <n v="6323"/>
    <x v="5790"/>
    <x v="0"/>
    <x v="5788"/>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n v="20"/>
    <x v="0"/>
    <s v="United States, United Kingdom"/>
    <n v="2"/>
    <x v="191"/>
    <x v="22"/>
    <x v="12"/>
    <s v="144 min"/>
    <n v="144"/>
    <n v="144"/>
    <n v="1974.4694424278321"/>
    <s v=""/>
    <s v="Action &amp; Adventure, Dramas"/>
    <x v="1"/>
    <s v="Action &amp; Adventure, Dramas"/>
    <n v="2"/>
  </r>
  <r>
    <n v="7838"/>
    <x v="5791"/>
    <x v="0"/>
    <x v="5789"/>
    <s v="Anees Bazmee"/>
    <s v="Salman Khan, Asin, Paresh Rawal, Mahesh Manjrekar, Anuradha Patel, Manoj Pahwa, Manoj Joshi, Puneet Issar, Sharat Saxena, Akhilendra Mishra, Zarine Khan, Arya Babbar"/>
    <n v="12"/>
    <x v="17"/>
    <s v="India"/>
    <n v="1"/>
    <x v="1422"/>
    <x v="12"/>
    <x v="6"/>
    <s v="144 min"/>
    <n v="144"/>
    <n v="144"/>
    <n v="1974.4694424278321"/>
    <s v=""/>
    <s v="Comedies, International Movies, Romantic Movies"/>
    <x v="4"/>
    <s v="Comedies, International Movies, Romantic Movies"/>
    <n v="3"/>
  </r>
  <r>
    <n v="79"/>
    <x v="5792"/>
    <x v="0"/>
    <x v="5790"/>
    <s v="Delhiprasad Deenadayalan"/>
    <s v="Vijay Sethupathi, Parthiban, Raashi Khanna"/>
    <n v="3"/>
    <x v="2"/>
    <m/>
    <n v="0"/>
    <x v="188"/>
    <x v="1"/>
    <x v="1"/>
    <s v="145 min"/>
    <n v="145"/>
    <n v="145"/>
    <n v="2064.3394473209978"/>
    <s v=""/>
    <s v="Comedies, Dramas, International Movies"/>
    <x v="4"/>
    <s v="Comedies, Dramas, International Movies"/>
    <n v="3"/>
  </r>
  <r>
    <n v="80"/>
    <x v="5793"/>
    <x v="0"/>
    <x v="5791"/>
    <s v="Delhiprasad Deenadayalan"/>
    <s v="Vijay Sethupathi, Parthiban, Raashi Khanna"/>
    <n v="3"/>
    <x v="2"/>
    <m/>
    <n v="0"/>
    <x v="188"/>
    <x v="6"/>
    <x v="1"/>
    <s v="145 min"/>
    <n v="145"/>
    <n v="145"/>
    <n v="2064.3394473209978"/>
    <s v=""/>
    <s v="Comedies, Dramas, International Movies"/>
    <x v="4"/>
    <s v="Comedies, Dramas, International Movies"/>
    <n v="3"/>
  </r>
  <r>
    <n v="218"/>
    <x v="5794"/>
    <x v="0"/>
    <x v="5792"/>
    <s v="Milan Luthria"/>
    <s v="Vidya Balan, Emraan Hashmi, Tusshar Kapoor, Naseeruddin Shah, Rajesh Sharma, Imran Hasnee, Anju Mahendru"/>
    <n v="7"/>
    <x v="17"/>
    <s v="India"/>
    <n v="1"/>
    <x v="1008"/>
    <x v="12"/>
    <x v="1"/>
    <s v="145 min"/>
    <n v="145"/>
    <n v="145"/>
    <n v="2064.3394473209978"/>
    <s v=""/>
    <s v="Comedies, Dramas, International Movies"/>
    <x v="4"/>
    <s v="Comedies, Dramas, International Movies"/>
    <n v="3"/>
  </r>
  <r>
    <n v="579"/>
    <x v="5795"/>
    <x v="0"/>
    <x v="5793"/>
    <s v="Rob Marshall"/>
    <s v="Zhang Ziyi, Ken Watanabe, Koji Yakusho, Michelle Yeoh, Kaori Momoi, Youki Kudoh, Gong Li, Cary-Hiroyuki Tagawa, Mako Iwamatsu, Navia Nguyen, Karl Yune"/>
    <n v="11"/>
    <x v="11"/>
    <s v="France, Japan, United States"/>
    <n v="3"/>
    <x v="132"/>
    <x v="30"/>
    <x v="2"/>
    <s v="145 min"/>
    <n v="145"/>
    <n v="145"/>
    <n v="2064.3394473209978"/>
    <s v=""/>
    <s v="Dramas, Romantic Movies"/>
    <x v="2"/>
    <s v="Dramas, Romantic Movies"/>
    <n v="2"/>
  </r>
  <r>
    <n v="795"/>
    <x v="5796"/>
    <x v="0"/>
    <x v="5794"/>
    <s v="Tade Ogidan"/>
    <s v="Gabriel Afolayan, Kunle Remi, Richard Mofe-Damijo, Sola Sobowale, Kelvin Ikeduba, Kunle Fawole, Norbert Young, Alibaba Akporobome, Segun Arinze, Rycardo Agbor"/>
    <n v="10"/>
    <x v="9"/>
    <s v="Nigeria"/>
    <n v="1"/>
    <x v="64"/>
    <x v="2"/>
    <x v="1"/>
    <s v="145 min"/>
    <n v="145"/>
    <n v="145"/>
    <n v="2064.3394473209978"/>
    <s v=""/>
    <s v="Comedies, Dramas, International Movies"/>
    <x v="4"/>
    <s v="Comedies, Dramas, International Movies"/>
    <n v="3"/>
  </r>
  <r>
    <n v="1070"/>
    <x v="5797"/>
    <x v="0"/>
    <x v="5795"/>
    <s v="Buchi Babu Sana"/>
    <s v="Panja Vaisshnav Tej, Krithi Shetty, Vijay Sethupathi"/>
    <n v="3"/>
    <x v="17"/>
    <s v="India"/>
    <n v="1"/>
    <x v="727"/>
    <x v="1"/>
    <x v="1"/>
    <s v="145 min"/>
    <n v="145"/>
    <n v="145"/>
    <n v="2064.3394473209978"/>
    <s v=""/>
    <s v="Dramas, International Movies, Romantic Movies"/>
    <x v="2"/>
    <s v="Dramas, International Movies, Romantic Movies"/>
    <n v="3"/>
  </r>
  <r>
    <n v="3061"/>
    <x v="5798"/>
    <x v="0"/>
    <x v="5796"/>
    <s v="Anurag Kashyap, Dibakar Banerjee, Karan Johar, Zoya Akhtar"/>
    <s v="Janhvi Kapoor, Sobhita Dhulipala, Sukant Goel, Gulshan Devaiah, Mrunal Thakur, Avinash Tiwary, Vijay Varma, Sagar Arya, Surekha Sikri, Pavail Gulati"/>
    <n v="10"/>
    <x v="17"/>
    <s v="India"/>
    <n v="1"/>
    <x v="165"/>
    <x v="1"/>
    <x v="5"/>
    <s v="145 min"/>
    <n v="145"/>
    <n v="145"/>
    <n v="2064.3394473209978"/>
    <s v=""/>
    <s v="Horror Movies, International Movies, Thrillers"/>
    <x v="9"/>
    <s v="Horror Movies, International Movies, Thrillers"/>
    <n v="3"/>
  </r>
  <r>
    <n v="4304"/>
    <x v="5799"/>
    <x v="0"/>
    <x v="5797"/>
    <s v="Manoj Beedha"/>
    <s v="Guru Somasundaram, Cibi Bhuvana Chandran, Vishagan Vanangamudi, Anisha Ambrose, Chandini Tamilarasan, Azhagamperumal, John Vijay, Vasu Vikram, Hareesh Peradi, Jayaprakash Radhakrishnan"/>
    <n v="10"/>
    <x v="17"/>
    <s v="India"/>
    <n v="1"/>
    <x v="514"/>
    <x v="5"/>
    <x v="5"/>
    <s v="145 min"/>
    <n v="145"/>
    <n v="145"/>
    <n v="2064.3394473209978"/>
    <s v=""/>
    <s v="Dramas, International Movies, Thrillers"/>
    <x v="2"/>
    <s v="Dramas, International Movies, Thrillers"/>
    <n v="3"/>
  </r>
  <r>
    <n v="4564"/>
    <x v="5800"/>
    <x v="0"/>
    <x v="5798"/>
    <s v="Manjeet Maan"/>
    <s v="Gurdas Maan, Neeru Bajwa, Jassi Gill, Rajiv Thakur, Khushdeed Maan, Manav Vij, Raj Jhinger, Shruti Sodhi, Meher Vij"/>
    <n v="9"/>
    <x v="17"/>
    <s v="India"/>
    <n v="1"/>
    <x v="155"/>
    <x v="0"/>
    <x v="6"/>
    <s v="145 min"/>
    <n v="145"/>
    <n v="145"/>
    <n v="2064.3394473209978"/>
    <s v=""/>
    <s v="International Movies, Music &amp; Musicals, Romantic Movies"/>
    <x v="7"/>
    <s v="International Movies, Music &amp; Musicals, Romantic Movies"/>
    <n v="3"/>
  </r>
  <r>
    <n v="4580"/>
    <x v="5801"/>
    <x v="0"/>
    <x v="5799"/>
    <s v="Aziz Mirza"/>
    <s v="Shahid Kapoor, Vidya Balan, Juhi Chawla, Om Puri, Vishal Malhotra, Karanvir Bohra, Amit Varma"/>
    <n v="7"/>
    <x v="17"/>
    <s v="India"/>
    <n v="1"/>
    <x v="155"/>
    <x v="13"/>
    <x v="1"/>
    <s v="145 min"/>
    <n v="145"/>
    <n v="145"/>
    <n v="2064.3394473209978"/>
    <s v=""/>
    <s v="Comedies, Dramas, International Movies"/>
    <x v="4"/>
    <s v="Comedies, Dramas, International Movies"/>
    <n v="3"/>
  </r>
  <r>
    <n v="4695"/>
    <x v="5802"/>
    <x v="0"/>
    <x v="5800"/>
    <s v="Shree Narayan Singh"/>
    <s v="Akshay Kumar, Bhumi Pednekar, Divyendu Sharma, Atul Srivastava, Anupam Kher, Ayesha Raza Mishra, Mukesh S Bhatt, Shubha Khote, Sudhir Pandey"/>
    <n v="9"/>
    <x v="17"/>
    <s v="India"/>
    <n v="1"/>
    <x v="1393"/>
    <x v="3"/>
    <x v="1"/>
    <s v="145 min"/>
    <n v="145"/>
    <n v="145"/>
    <n v="2064.3394473209978"/>
    <s v=""/>
    <s v="Comedies, Dramas, International Movies"/>
    <x v="4"/>
    <s v="Comedies, Dramas, International Movies"/>
    <n v="3"/>
  </r>
  <r>
    <n v="5010"/>
    <x v="5803"/>
    <x v="0"/>
    <x v="5801"/>
    <s v="David Dhawan"/>
    <s v="Varun Dhawan, Jacqueline Fernandez, Tapsee Pannu, Rajpal Yadav, Sachin Khedekar, Anupam Kher, Zakir Hussain, Pavan Malhotra"/>
    <n v="8"/>
    <x v="17"/>
    <s v="India"/>
    <n v="1"/>
    <x v="144"/>
    <x v="3"/>
    <x v="1"/>
    <s v="145 min"/>
    <n v="145"/>
    <n v="145"/>
    <n v="2064.3394473209978"/>
    <s v=""/>
    <s v="Action &amp; Adventure, Comedies, International Movies"/>
    <x v="1"/>
    <s v="Action &amp; Adventure, Comedies, International Movies"/>
    <n v="3"/>
  </r>
  <r>
    <n v="6428"/>
    <x v="5804"/>
    <x v="0"/>
    <x v="5802"/>
    <s v="Martin Campbell"/>
    <s v="Daniel Craig, Judi Dench, Eva Green, Jeffrey Wright, Mads Mikkelsen, Giancarlo Giannini"/>
    <n v="6"/>
    <x v="6"/>
    <s v="United Kingdom, Czech Republic, United States, Germany, Bahamas"/>
    <n v="5"/>
    <x v="1183"/>
    <x v="24"/>
    <x v="2"/>
    <s v="145 min"/>
    <n v="145"/>
    <n v="145"/>
    <n v="2064.3394473209978"/>
    <s v=""/>
    <s v="Action &amp; Adventure"/>
    <x v="1"/>
    <s v="Action &amp; Adventure"/>
    <n v="1"/>
  </r>
  <r>
    <n v="6779"/>
    <x v="5805"/>
    <x v="0"/>
    <x v="5803"/>
    <s v="Dean Wright"/>
    <s v="Rub√©n Blades, Bruce Greenwood, Bruce McGill, Peter O'Toole, Andy Garcia, Nestor Carbonell, Eduardo Ver√°stegui, Catalina Sandino Moreno, Eva Longoria, Santiago Cabrera, Adrian Alonso, Oscar Isaac, Mauricio Kuri"/>
    <n v="13"/>
    <x v="15"/>
    <s v="Mexico"/>
    <n v="1"/>
    <x v="737"/>
    <x v="11"/>
    <x v="12"/>
    <s v="145 min"/>
    <n v="145"/>
    <n v="145"/>
    <n v="2064.3394473209978"/>
    <s v=""/>
    <s v="Dramas, International Movies"/>
    <x v="2"/>
    <s v="Dramas, International Movies"/>
    <n v="2"/>
  </r>
  <r>
    <n v="6881"/>
    <x v="5806"/>
    <x v="0"/>
    <x v="5804"/>
    <s v="Martin Scorsese"/>
    <s v="Robert De Niro, Ray Liotta, Joe Pesci, Lorraine Bracco, Paul Sorvino, Frank Sivero, Tony Darrow, Mike Starr, Frank Vincent, Chuck Low"/>
    <n v="10"/>
    <x v="0"/>
    <s v="United States"/>
    <n v="1"/>
    <x v="225"/>
    <x v="17"/>
    <x v="12"/>
    <s v="145 min"/>
    <n v="145"/>
    <n v="145"/>
    <n v="2064.3394473209978"/>
    <s v=""/>
    <s v="Classic Movies, Dramas"/>
    <x v="5"/>
    <s v="Classic Movies, Dramas"/>
    <n v="2"/>
  </r>
  <r>
    <n v="7266"/>
    <x v="5807"/>
    <x v="0"/>
    <x v="5805"/>
    <s v="Mahesh Manjrekar"/>
    <s v="Sachin Khedekar, Seema Biswas, Ankush Chaudhari, Satish Kaushik, Siddarth Jadhav, Shashank Shende, Sameer Dharmadhikari, Karan Patel, Veena Jamkar, Kashmira Shah"/>
    <n v="10"/>
    <x v="17"/>
    <s v="India"/>
    <n v="1"/>
    <x v="45"/>
    <x v="10"/>
    <x v="5"/>
    <s v="145 min"/>
    <n v="145"/>
    <n v="145"/>
    <n v="2064.3394473209978"/>
    <s v=""/>
    <s v="Dramas, International Movies"/>
    <x v="2"/>
    <s v="Dramas, International Movies"/>
    <n v="2"/>
  </r>
  <r>
    <n v="7938"/>
    <x v="5808"/>
    <x v="0"/>
    <x v="5806"/>
    <s v="Rohit Jugraj"/>
    <s v="Jaswinder Bhalla, Sonam Bajwa, Diljit Dosanjh, Monica Gill"/>
    <n v="4"/>
    <x v="12"/>
    <s v="Australia, India"/>
    <n v="2"/>
    <x v="752"/>
    <x v="9"/>
    <x v="6"/>
    <s v="145 min"/>
    <n v="145"/>
    <n v="145"/>
    <n v="2064.3394473209978"/>
    <s v=""/>
    <s v="Action &amp; Adventure, Comedies, International Movies"/>
    <x v="1"/>
    <s v="Action &amp; Adventure, Comedies, International Movies"/>
    <n v="3"/>
  </r>
  <r>
    <n v="7988"/>
    <x v="5809"/>
    <x v="0"/>
    <x v="5807"/>
    <s v="Michael Patrick King"/>
    <s v="Sarah Jessica Parker, Kim Cattrall, Kristin Davis, Cynthia Nixon, Chris Noth, Candice Bergen, Jennifer Hudson, David Eigenberg, Evan Handler, Jason Lewis, Mario Cantone, Lynn Cohen"/>
    <n v="12"/>
    <x v="0"/>
    <s v="United States"/>
    <n v="1"/>
    <x v="225"/>
    <x v="13"/>
    <x v="12"/>
    <s v="145 min"/>
    <n v="145"/>
    <n v="145"/>
    <n v="2064.3394473209978"/>
    <s v=""/>
    <s v="Comedies, Dramas, Romantic Movies"/>
    <x v="4"/>
    <s v="Comedies, Dramas, Romantic Movies"/>
    <n v="3"/>
  </r>
  <r>
    <n v="1940"/>
    <x v="5810"/>
    <x v="0"/>
    <x v="5808"/>
    <s v="Abhishek Chaubey"/>
    <s v="Naseeruddin Shah, Madhuri Dixit, Arshad Warsi, Huma Qureshi, Vijay Raaz, Manoj Pahwa, Salman Shahid"/>
    <n v="7"/>
    <x v="17"/>
    <s v="India"/>
    <n v="1"/>
    <x v="1304"/>
    <x v="0"/>
    <x v="1"/>
    <s v="146 min"/>
    <n v="146"/>
    <n v="146"/>
    <n v="2156.2094522141638"/>
    <s v=""/>
    <s v="Comedies, Dramas, International Movies"/>
    <x v="4"/>
    <s v="Comedies, Dramas, International Movies"/>
    <n v="3"/>
  </r>
  <r>
    <n v="3493"/>
    <x v="5811"/>
    <x v="0"/>
    <x v="5809"/>
    <s v="B. V. Nandini Reddy"/>
    <s v="Samantha Ruth Prabhu, Lakshmi, Rajendraprasad, Naga Shourya, Rao Ramesh, Teja Sajja, Pragathi, Jagapathi Babu, Aishwarya, Urvashi"/>
    <n v="10"/>
    <x v="2"/>
    <m/>
    <n v="0"/>
    <x v="127"/>
    <x v="2"/>
    <x v="1"/>
    <s v="146 min"/>
    <n v="146"/>
    <n v="146"/>
    <n v="2156.2094522141638"/>
    <s v=""/>
    <s v="Comedies, International Movies, Music &amp; Musicals"/>
    <x v="4"/>
    <s v="Comedies, International Movies, Music &amp; Musicals"/>
    <n v="3"/>
  </r>
  <r>
    <n v="3494"/>
    <x v="5812"/>
    <x v="0"/>
    <x v="5810"/>
    <s v="B. V. Nandini Reddy"/>
    <s v="Samantha Ruth Prabhu, Lakshmi, Rajendraprasad, Naga Shourya, Rao Ramesh, Teja Sajja, Pragathi, Jagapathi Babu, Aishwarya, Urvashi"/>
    <n v="10"/>
    <x v="2"/>
    <m/>
    <n v="0"/>
    <x v="127"/>
    <x v="2"/>
    <x v="1"/>
    <s v="146 min"/>
    <n v="146"/>
    <n v="146"/>
    <n v="2156.2094522141638"/>
    <s v=""/>
    <s v="Comedies, International Movies, Music &amp; Musicals"/>
    <x v="4"/>
    <s v="Comedies, International Movies, Music &amp; Musicals"/>
    <n v="3"/>
  </r>
  <r>
    <n v="3918"/>
    <x v="5813"/>
    <x v="0"/>
    <x v="5811"/>
    <s v="Leena Yadav"/>
    <s v="Sanjay Dutt, Aishwarya Rai Bachchan, Zayed Khan, Brijendra Kala, Sadiya Siddiqui, Kamini Khanna"/>
    <n v="6"/>
    <x v="17"/>
    <s v="India"/>
    <n v="1"/>
    <x v="697"/>
    <x v="30"/>
    <x v="1"/>
    <s v="146 min"/>
    <n v="146"/>
    <n v="146"/>
    <n v="2156.2094522141638"/>
    <s v=""/>
    <s v="Dramas, International Movies, Romantic Movies"/>
    <x v="2"/>
    <s v="Dramas, International Movies, Romantic Movies"/>
    <n v="3"/>
  </r>
  <r>
    <n v="4247"/>
    <x v="5814"/>
    <x v="0"/>
    <x v="5812"/>
    <s v="Matt Askem"/>
    <s v="Tim Minchin, Jules Buckley"/>
    <n v="2"/>
    <x v="6"/>
    <s v="United Kingdom"/>
    <n v="1"/>
    <x v="85"/>
    <x v="12"/>
    <x v="5"/>
    <s v="146 min"/>
    <n v="146"/>
    <n v="146"/>
    <n v="2156.2094522141638"/>
    <s v=""/>
    <s v="Music &amp; Musicals, Stand-Up Comedy"/>
    <x v="11"/>
    <s v="Music &amp; Musicals, Stand-Up Comedy"/>
    <n v="2"/>
  </r>
  <r>
    <n v="4340"/>
    <x v="5815"/>
    <x v="0"/>
    <x v="5813"/>
    <s v="Baljit Singh Deo"/>
    <s v="Kainaat Arora, Jaggi Singh, Gippy Grewal"/>
    <n v="3"/>
    <x v="12"/>
    <s v="Australia"/>
    <n v="1"/>
    <x v="42"/>
    <x v="4"/>
    <x v="1"/>
    <s v="146 min"/>
    <n v="146"/>
    <n v="146"/>
    <n v="2156.2094522141638"/>
    <s v=""/>
    <s v="Action &amp; Adventure, Dramas, International Movies"/>
    <x v="1"/>
    <s v="Action &amp; Adventure, Dramas, International Movies"/>
    <n v="3"/>
  </r>
  <r>
    <n v="4423"/>
    <x v="5816"/>
    <x v="0"/>
    <x v="5814"/>
    <s v="Remo D'Souza"/>
    <s v="Prabhu Deva, Varun Dhawan, Shraddha Kapoor, Lauren Gottlieb, Sushant Pujari, Punit Pathak, Dharmesh Yelande, Raghav Juyal"/>
    <n v="8"/>
    <x v="17"/>
    <s v="India"/>
    <n v="1"/>
    <x v="6"/>
    <x v="4"/>
    <x v="1"/>
    <s v="146 min"/>
    <n v="146"/>
    <n v="146"/>
    <n v="2156.2094522141638"/>
    <s v=""/>
    <s v="Dramas, International Movies, Music &amp; Musicals"/>
    <x v="2"/>
    <s v="Dramas, International Movies, Music &amp; Musicals"/>
    <n v="3"/>
  </r>
  <r>
    <n v="4458"/>
    <x v="5817"/>
    <x v="0"/>
    <x v="5815"/>
    <s v="Prakash Jha"/>
    <s v="Kareena Kapoor, Amitabh Bachchan, Ajay Devgn, Arjun Rampal, Amrita Rao, Manoj Bajpayee, Vipin Sharma, Anjali Patil"/>
    <n v="8"/>
    <x v="17"/>
    <s v="India"/>
    <n v="1"/>
    <x v="6"/>
    <x v="8"/>
    <x v="1"/>
    <s v="146 min"/>
    <n v="146"/>
    <n v="146"/>
    <n v="2156.2094522141638"/>
    <s v=""/>
    <s v="Dramas, International Movies, Music &amp; Musicals"/>
    <x v="2"/>
    <s v="Dramas, International Movies, Music &amp; Musicals"/>
    <n v="3"/>
  </r>
  <r>
    <n v="4560"/>
    <x v="5818"/>
    <x v="0"/>
    <x v="5816"/>
    <s v="N. Linguswamy"/>
    <s v="Suriya, Samantha Ruth Prabhu, Vidyut Jammwal, Manoj Bajpayee, Soori"/>
    <n v="5"/>
    <x v="17"/>
    <s v="India"/>
    <n v="1"/>
    <x v="155"/>
    <x v="0"/>
    <x v="1"/>
    <s v="146 min"/>
    <n v="146"/>
    <n v="146"/>
    <n v="2156.2094522141638"/>
    <s v=""/>
    <s v="Action &amp; Adventure, Dramas, International Movies"/>
    <x v="1"/>
    <s v="Action &amp; Adventure, Dramas, International Movies"/>
    <n v="3"/>
  </r>
  <r>
    <n v="4661"/>
    <x v="5819"/>
    <x v="0"/>
    <x v="5817"/>
    <s v="Rajkumar Hirani"/>
    <s v="Aamir Khan, Anuskha Sharma, Sanjay Dutt, Saurabh Shukla, Parikshat Sahni, Sushant Singh Rajput, Boman Irani, Rukhsar"/>
    <n v="8"/>
    <x v="17"/>
    <s v="India"/>
    <n v="1"/>
    <x v="808"/>
    <x v="0"/>
    <x v="1"/>
    <s v="146 min"/>
    <n v="146"/>
    <n v="146"/>
    <n v="2156.2094522141638"/>
    <s v=""/>
    <s v="Comedies, Dramas, International Movies"/>
    <x v="4"/>
    <s v="Comedies, Dramas, International Movies"/>
    <n v="3"/>
  </r>
  <r>
    <n v="5652"/>
    <x v="5820"/>
    <x v="0"/>
    <x v="5818"/>
    <s v="Abhishek Chaubey"/>
    <s v="Shahid Kapoor, Kareena Kapoor, Alia Bhatt, Diljit Dosanjh, Satish Kaushik, Suhail Nayyar, Prabhjyot Singh, Harpreet Singh, Manav Vij, Taran Bajaj"/>
    <n v="10"/>
    <x v="17"/>
    <s v="India"/>
    <n v="1"/>
    <x v="224"/>
    <x v="9"/>
    <x v="5"/>
    <s v="146 min"/>
    <n v="146"/>
    <n v="146"/>
    <n v="2156.2094522141638"/>
    <s v=""/>
    <s v="Dramas, International Movies"/>
    <x v="2"/>
    <s v="Dramas, International Movies"/>
    <n v="2"/>
  </r>
  <r>
    <n v="6474"/>
    <x v="5821"/>
    <x v="0"/>
    <x v="5819"/>
    <s v="Ken Hughes"/>
    <s v="Dick Van Dyke, Sally Ann Howes, Lionel Jeffries, Gert Fr√∂be, Anna Quayle, Benny Hill, James Robertson Justice, Robert Helpmann, Heather Ripley, Adrian Hall, Barbara Windsor, Davy Kaye, Alexander Dor√©, Bernard Spear, Stanley Unwin"/>
    <n v="15"/>
    <x v="6"/>
    <s v="United Kingdom, United States"/>
    <n v="2"/>
    <x v="165"/>
    <x v="67"/>
    <x v="3"/>
    <s v="146 min"/>
    <n v="146"/>
    <n v="146"/>
    <n v="2156.2094522141638"/>
    <s v=""/>
    <s v="Children &amp; Family Movies, Classic Movies, Comedies"/>
    <x v="0"/>
    <s v="Children &amp; Family Movies, Classic Movies, Comedies"/>
    <n v="3"/>
  </r>
  <r>
    <n v="7987"/>
    <x v="5822"/>
    <x v="0"/>
    <x v="5820"/>
    <s v="Michael Patrick King"/>
    <s v="Sarah Jessica Parker, Kim Cattrall, Cynthia Nixon, Kristin Davis, Chris Noth, John Corbett, David Eigenberg, Evan Handler, Jason Lewis, Willie Garson, Mario Cantone"/>
    <n v="11"/>
    <x v="0"/>
    <s v="United States"/>
    <n v="1"/>
    <x v="225"/>
    <x v="10"/>
    <x v="12"/>
    <s v="146 min"/>
    <n v="146"/>
    <n v="146"/>
    <n v="2156.2094522141638"/>
    <s v=""/>
    <s v="Comedies, Dramas, Romantic Movies"/>
    <x v="4"/>
    <s v="Comedies, Dramas, Romantic Movies"/>
    <n v="3"/>
  </r>
  <r>
    <n v="27"/>
    <x v="5823"/>
    <x v="0"/>
    <x v="5821"/>
    <s v="Rajiv Menon"/>
    <s v="Arvind Swamy, Kajol, Prabhu Deva, Nassar, S.P. Balasubrahmanyam, Girish Karnad"/>
    <n v="6"/>
    <x v="2"/>
    <m/>
    <n v="0"/>
    <x v="306"/>
    <x v="53"/>
    <x v="6"/>
    <s v="147 min"/>
    <n v="147"/>
    <n v="147"/>
    <n v="2250.0794571073297"/>
    <s v=""/>
    <s v="Comedies, International Movies, Music &amp; Musicals"/>
    <x v="4"/>
    <s v="Comedies, International Movies, Music &amp; Musicals"/>
    <n v="3"/>
  </r>
  <r>
    <n v="85"/>
    <x v="5824"/>
    <x v="0"/>
    <x v="5822"/>
    <s v="JJC Skillz, Funke Akindele"/>
    <s v="Funke Akindele, Ayo Makun, Chioma Chukwuka Akpotha, Yemi Eberechi Alade, Blossom Chukwujekwu, Deyemi Okanlawon, Alexx Ekubo, Zubby Michael, Tina Mba, Femi Jacobs"/>
    <n v="10"/>
    <x v="9"/>
    <s v="Nigeria"/>
    <n v="1"/>
    <x v="820"/>
    <x v="1"/>
    <x v="5"/>
    <s v="147 min"/>
    <n v="147"/>
    <n v="147"/>
    <n v="2250.0794571073297"/>
    <s v=""/>
    <s v="Action &amp; Adventure, Comedies, Dramas"/>
    <x v="1"/>
    <s v="Action &amp; Adventure, Comedies, Dramas"/>
    <n v="3"/>
  </r>
  <r>
    <n v="1019"/>
    <x v="5825"/>
    <x v="0"/>
    <x v="5823"/>
    <s v="Abbas Tyrewala"/>
    <s v="Imran Khan, Genelia D'Souza, Manjari Fadnis, Ayaz Khan, Prateik Babbar, Ratna Pathak Shah, Arbaaz Khan, Sohail Khan"/>
    <n v="8"/>
    <x v="17"/>
    <s v="India"/>
    <n v="1"/>
    <x v="1264"/>
    <x v="13"/>
    <x v="1"/>
    <s v="147 min"/>
    <n v="147"/>
    <n v="147"/>
    <n v="2250.0794571073297"/>
    <s v=""/>
    <s v="Comedies, International Movies, Music &amp; Musicals"/>
    <x v="4"/>
    <s v="Comedies, International Movies, Music &amp; Musicals"/>
    <n v="3"/>
  </r>
  <r>
    <n v="2686"/>
    <x v="5826"/>
    <x v="0"/>
    <x v="5824"/>
    <s v="Kranthi Madhav"/>
    <s v="Vijay Deverakonda, Raashi Khanna, Aishwarya Rajesh, Catherine Tresa, Izabelle Leite"/>
    <n v="5"/>
    <x v="17"/>
    <s v="India"/>
    <n v="1"/>
    <x v="109"/>
    <x v="1"/>
    <x v="5"/>
    <s v="147 min"/>
    <n v="147"/>
    <n v="147"/>
    <n v="2250.0794571073297"/>
    <s v=""/>
    <s v="Dramas, International Movies, Romantic Movies"/>
    <x v="2"/>
    <s v="Dramas, International Movies, Romantic Movies"/>
    <n v="3"/>
  </r>
  <r>
    <n v="4581"/>
    <x v="5827"/>
    <x v="0"/>
    <x v="5825"/>
    <s v="Renzil D'Silva"/>
    <s v="Kareena Kapoor, Saif Ali Khan, Om Puri, Diya Mirza, Vivek Oberoi, Kulbhushan Kharbanda, Kiron Kher, Rupinder Nagra, Nauheed Cyrusi"/>
    <n v="9"/>
    <x v="17"/>
    <s v="India"/>
    <n v="1"/>
    <x v="155"/>
    <x v="16"/>
    <x v="1"/>
    <s v="147 min"/>
    <n v="147"/>
    <n v="147"/>
    <n v="2250.0794571073297"/>
    <s v=""/>
    <s v="International Movies, Thrillers"/>
    <x v="7"/>
    <s v="International Movies, Thrillers"/>
    <n v="2"/>
  </r>
  <r>
    <n v="4593"/>
    <x v="5828"/>
    <x v="0"/>
    <x v="5826"/>
    <s v="Thiru"/>
    <s v="Vishal, Lakshmi Menon, Saranya Ponvannan, Jayaprakash, Sunder Ramu, Jagan, Iniya, Chetan Cheenu"/>
    <n v="8"/>
    <x v="17"/>
    <s v="India"/>
    <n v="1"/>
    <x v="155"/>
    <x v="0"/>
    <x v="1"/>
    <s v="147 min"/>
    <n v="147"/>
    <n v="147"/>
    <n v="2250.0794571073297"/>
    <s v=""/>
    <s v="Action &amp; Adventure, Dramas, International Movies"/>
    <x v="1"/>
    <s v="Action &amp; Adventure, Dramas, International Movies"/>
    <n v="3"/>
  </r>
  <r>
    <n v="5080"/>
    <x v="5829"/>
    <x v="0"/>
    <x v="5827"/>
    <s v="Latif Faiziyev, Umesh Mehra"/>
    <s v="Dharmendra, Hema Malini, Zeenat Aman, Rolan Bykov, Prem Chopra, Yakub Akhmedov, Madan Puri, Sofiko Chiaureli"/>
    <n v="8"/>
    <x v="76"/>
    <s v="Soviet Union, India"/>
    <n v="2"/>
    <x v="840"/>
    <x v="57"/>
    <x v="1"/>
    <s v="147 min"/>
    <n v="147"/>
    <n v="147"/>
    <n v="2250.0794571073297"/>
    <s v=""/>
    <s v="Action &amp; Adventure, International Movies, Sci-Fi &amp; Fantasy"/>
    <x v="1"/>
    <s v="Action &amp; Adventure, International Movies, Sci-Fi &amp; Fantasy"/>
    <n v="3"/>
  </r>
  <r>
    <n v="6213"/>
    <x v="5830"/>
    <x v="0"/>
    <x v="5828"/>
    <s v="Michael Bay"/>
    <s v="Will Smith, Martin Lawrence, Jordi Moll√†, Gabrielle Union, Peter Stormare, Theresa Randle, Joe Pantoliano, Michael Shannon, Jon Seda, Yul Vazquez"/>
    <n v="10"/>
    <x v="0"/>
    <s v="United States"/>
    <n v="1"/>
    <x v="164"/>
    <x v="20"/>
    <x v="12"/>
    <s v="147 min"/>
    <n v="147"/>
    <n v="147"/>
    <n v="2250.0794571073297"/>
    <s v=""/>
    <s v="Action &amp; Adventure, Comedies"/>
    <x v="1"/>
    <s v="Action &amp; Adventure, Comedies"/>
    <n v="2"/>
  </r>
  <r>
    <n v="7281"/>
    <x v="5831"/>
    <x v="0"/>
    <x v="5829"/>
    <s v="B.N. Shajeer Sha"/>
    <s v="Parvathy Ratheesh, Biju Sopanam, Sethulekshmi Amma, Molly Angamaly"/>
    <n v="4"/>
    <x v="17"/>
    <s v="India"/>
    <n v="1"/>
    <x v="410"/>
    <x v="3"/>
    <x v="5"/>
    <s v="147 min"/>
    <n v="147"/>
    <n v="147"/>
    <n v="2250.0794571073297"/>
    <s v=""/>
    <s v="Comedies, Horror Movies, International Movies"/>
    <x v="4"/>
    <s v="Comedies, Horror Movies, International Movies"/>
    <n v="3"/>
  </r>
  <r>
    <n v="8342"/>
    <x v="5832"/>
    <x v="0"/>
    <x v="5830"/>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n v="34"/>
    <x v="0"/>
    <s v="United States"/>
    <n v="1"/>
    <x v="633"/>
    <x v="12"/>
    <x v="2"/>
    <s v="147 min"/>
    <n v="147"/>
    <n v="147"/>
    <n v="2250.0794571073297"/>
    <s v=""/>
    <s v="Dramas"/>
    <x v="2"/>
    <s v="Dramas"/>
    <n v="1"/>
  </r>
  <r>
    <n v="8697"/>
    <x v="5833"/>
    <x v="0"/>
    <x v="5831"/>
    <s v="Steven Spielberg"/>
    <s v="Emily Watson, David Thewlis, Peter Mullan, Niels Arestrup, Tom Hiddleston, Jeremy Irvine, Benedict Cumberbatch, Toby Kebbell, David Kross, Eddie Marsan, Nicolas Bro, Rainer Bock, Patrick Kennedy, Liam Cunningham"/>
    <n v="14"/>
    <x v="0"/>
    <s v="United States, India"/>
    <n v="2"/>
    <x v="800"/>
    <x v="12"/>
    <x v="2"/>
    <s v="147 min"/>
    <n v="147"/>
    <n v="147"/>
    <n v="2250.0794571073297"/>
    <s v=""/>
    <s v="Dramas"/>
    <x v="2"/>
    <s v="Dramas"/>
    <n v="1"/>
  </r>
  <r>
    <n v="8773"/>
    <x v="5834"/>
    <x v="0"/>
    <x v="5832"/>
    <s v="Sangeeth Sivan"/>
    <s v="Dharmendra, Sunny Deol, Bobby Deol, Neha Sharma, Kristina Akheeva, Annu Kapoor, Johnny Lever, Sucheta Khanna, Aidan Cook, Anupam Kher"/>
    <n v="10"/>
    <x v="17"/>
    <s v="India"/>
    <n v="1"/>
    <x v="156"/>
    <x v="8"/>
    <x v="1"/>
    <s v="147 min"/>
    <n v="147"/>
    <n v="147"/>
    <n v="2250.0794571073297"/>
    <s v=""/>
    <s v="Action &amp; Adventure, Comedies, International Movies"/>
    <x v="1"/>
    <s v="Action &amp; Adventure, Comedies, International Movies"/>
    <n v="3"/>
  </r>
  <r>
    <n v="341"/>
    <x v="5835"/>
    <x v="0"/>
    <x v="5833"/>
    <s v="Christopher Nolan"/>
    <s v="Leonardo DiCaprio, Joseph Gordon-Levitt, Elliot Page, Tom Hardy, Ken Watanabe, Dileep Rao, Cillian Murphy, Tom Berenger, Marion Cotillard, Pete Postlethwaite, Michael Caine, Lukas Haas"/>
    <n v="12"/>
    <x v="0"/>
    <s v="United States, United Kingdom"/>
    <n v="2"/>
    <x v="757"/>
    <x v="10"/>
    <x v="2"/>
    <s v="148 min"/>
    <n v="148"/>
    <n v="148"/>
    <n v="2345.9494620004957"/>
    <s v=""/>
    <s v="Action &amp; Adventure, Sci-Fi &amp; Fantasy, Thrillers"/>
    <x v="1"/>
    <s v="Action &amp; Adventure, Sci-Fi &amp; Fantasy, Thrillers"/>
    <n v="3"/>
  </r>
  <r>
    <n v="854"/>
    <x v="5836"/>
    <x v="0"/>
    <x v="5834"/>
    <s v="Zack Snyder"/>
    <s v="Dave Bautista, Ella Purnell, Omari Hardwick, Garret Dillahunt, Ana de la Reguera, Theo Rossi, Matthias Schweigh√∂fer, Nora Arnezeder, Hiroyuki Sanada, Tig Notaro, Ra√∫l Castillo, Huma Qureshi, Samantha Win, Richard Cetrone, Michael Cassidy"/>
    <n v="15"/>
    <x v="0"/>
    <s v="United States"/>
    <n v="1"/>
    <x v="88"/>
    <x v="6"/>
    <x v="12"/>
    <s v="148 min"/>
    <n v="148"/>
    <n v="148"/>
    <n v="2345.9494620004957"/>
    <s v=""/>
    <s v="Action &amp; Adventure, Horror Movies"/>
    <x v="1"/>
    <s v="Action &amp; Adventure, Horror Movies"/>
    <n v="2"/>
  </r>
  <r>
    <n v="1427"/>
    <x v="5837"/>
    <x v="0"/>
    <x v="5835"/>
    <s v="Prakash Jha"/>
    <s v="Ajay Devgn, Gracy Singh, Mohan Agashe, Mohan Joshi, Ayub Khan, Akhilendra Mishra, Mukesh Tiwari, Yashpal Sharma, Brij Gopal, Anita Kanwal"/>
    <n v="10"/>
    <x v="17"/>
    <s v="India"/>
    <n v="1"/>
    <x v="11"/>
    <x v="20"/>
    <x v="5"/>
    <s v="148 min"/>
    <n v="148"/>
    <n v="148"/>
    <n v="2345.9494620004957"/>
    <s v=""/>
    <s v="Dramas, International Movies"/>
    <x v="2"/>
    <s v="Dramas, International Movies"/>
    <n v="2"/>
  </r>
  <r>
    <n v="1457"/>
    <x v="5838"/>
    <x v="0"/>
    <x v="5836"/>
    <s v="Sean Penn"/>
    <s v="Emile Hirsch, Marcia Gay Harden, William Hurt, Jena Malone, Brian Dierker, Catherine Keener, Vince Vaughn, Kristen Stewart, Hal Holbrook, Zach Galifianakis"/>
    <n v="10"/>
    <x v="0"/>
    <s v="United States"/>
    <n v="1"/>
    <x v="225"/>
    <x v="37"/>
    <x v="12"/>
    <s v="148 min"/>
    <n v="148"/>
    <n v="148"/>
    <n v="2345.9494620004957"/>
    <s v=""/>
    <s v="Action &amp; Adventure, Dramas, Independent Movies"/>
    <x v="1"/>
    <s v="Action &amp; Adventure, Dramas, Independent Movies"/>
    <n v="3"/>
  </r>
  <r>
    <n v="1729"/>
    <x v="5839"/>
    <x v="0"/>
    <x v="5837"/>
    <s v="Aitor Arregi, Jon Gara√±o, Jose Mari Goenaga"/>
    <s v="Antonio de la Torre, Bel√©n Cuesta, Vicente Vergara, Jos√© Manuel Poga, Emilio Palacios"/>
    <n v="5"/>
    <x v="14"/>
    <s v="Spain, France, Canada"/>
    <n v="3"/>
    <x v="678"/>
    <x v="2"/>
    <x v="5"/>
    <s v="148 min"/>
    <n v="148"/>
    <n v="148"/>
    <n v="2345.9494620004957"/>
    <s v=""/>
    <s v="Dramas, Independent Movies, International Movies"/>
    <x v="2"/>
    <s v="Dramas, Independent Movies, International Movies"/>
    <n v="3"/>
  </r>
  <r>
    <n v="2301"/>
    <x v="5840"/>
    <x v="0"/>
    <x v="5838"/>
    <s v="Shirley Frimpong-Manso"/>
    <s v="Jackie Appiah, Naa Ashorkor Mensa-Doku, Lydia Forson, Adjetey Anang, Richard Mofe-Damijo, Chris Attoh, Gideon Okeke, Joselyn Dumas, John Dumelo, Beverly Naya"/>
    <n v="10"/>
    <x v="52"/>
    <s v="Ghana"/>
    <n v="1"/>
    <x v="813"/>
    <x v="2"/>
    <x v="5"/>
    <s v="148 min"/>
    <n v="148"/>
    <n v="148"/>
    <n v="2345.9494620004957"/>
    <s v=""/>
    <s v="Comedies, Dramas, International Movies"/>
    <x v="4"/>
    <s v="Comedies, Dramas, International Movies"/>
    <n v="3"/>
  </r>
  <r>
    <n v="2955"/>
    <x v="5841"/>
    <x v="0"/>
    <x v="5839"/>
    <s v="Jeethu Joseph"/>
    <s v="Jyothika, Sathyaraj, Karthi, Showkar Janaki, Nikhila Vimal, Havarasu, Anson Paul"/>
    <n v="7"/>
    <x v="17"/>
    <s v="India"/>
    <n v="1"/>
    <x v="1468"/>
    <x v="2"/>
    <x v="1"/>
    <s v="148 min"/>
    <n v="148"/>
    <n v="148"/>
    <n v="2345.9494620004957"/>
    <s v=""/>
    <s v="International Movies, Thrillers"/>
    <x v="7"/>
    <s v="International Movies, Thrillers"/>
    <n v="2"/>
  </r>
  <r>
    <n v="3135"/>
    <x v="5842"/>
    <x v="0"/>
    <x v="5840"/>
    <s v="Farhan Akhtar"/>
    <s v="Shah Rukh Khan, Priyanka Chopra, Boman Irani, Lara Dutta, Kunal Kapoor, Om Puri, Alyy Khan, Nawab Shah"/>
    <n v="8"/>
    <x v="17"/>
    <s v="India, Germany"/>
    <n v="2"/>
    <x v="305"/>
    <x v="12"/>
    <x v="1"/>
    <s v="148 min"/>
    <n v="148"/>
    <n v="148"/>
    <n v="2345.9494620004957"/>
    <s v=""/>
    <s v="Action &amp; Adventure, International Movies, Music &amp; Musicals"/>
    <x v="1"/>
    <s v="Action &amp; Adventure, International Movies, Music &amp; Musicals"/>
    <n v="3"/>
  </r>
  <r>
    <n v="4226"/>
    <x v="5843"/>
    <x v="0"/>
    <x v="5841"/>
    <s v="Ram"/>
    <s v="Andrea Jeremiah, Anjali, Vasanth Ravi, Adrian Knight Jesly, Azhagamperumal, Lizzie Antony, Nivas Adithan, Abhishek D Shah"/>
    <n v="8"/>
    <x v="17"/>
    <s v="India"/>
    <n v="1"/>
    <x v="191"/>
    <x v="3"/>
    <x v="5"/>
    <s v="148 min"/>
    <n v="148"/>
    <n v="148"/>
    <n v="2345.9494620004957"/>
    <s v=""/>
    <s v="Dramas, Independent Movies, International Movies"/>
    <x v="2"/>
    <s v="Dramas, Independent Movies, International Movies"/>
    <n v="3"/>
  </r>
  <r>
    <n v="4720"/>
    <x v="5844"/>
    <x v="0"/>
    <x v="5842"/>
    <s v="Vishal Bhardwaj"/>
    <s v="Priyanka Chopra, Neil Nitin Mukesh, John Abraham, Irrfan Khan, Aleksandr Dyachenko, Annu Kapoor, Naseeruddin Shah, Vivaan Shah, Usha Uthup, Konkona Sen Sharma"/>
    <n v="10"/>
    <x v="17"/>
    <s v="India"/>
    <n v="1"/>
    <x v="536"/>
    <x v="12"/>
    <x v="5"/>
    <s v="148 min"/>
    <n v="148"/>
    <n v="148"/>
    <n v="2345.9494620004957"/>
    <s v=""/>
    <s v="Dramas, International Movies, Thrillers"/>
    <x v="2"/>
    <s v="Dramas, International Movies, Thrillers"/>
    <n v="3"/>
  </r>
  <r>
    <n v="5291"/>
    <x v="5845"/>
    <x v="0"/>
    <x v="5843"/>
    <s v="Rajiv Mehra"/>
    <s v="Vinod Khanna, Dimple Kapadia, Jackie Shroff, Sonam, Vinod Mehra, Shafi Inamdar, Gulshan Grover, Roopesh Kumar"/>
    <n v="8"/>
    <x v="17"/>
    <s v="India"/>
    <n v="1"/>
    <x v="87"/>
    <x v="27"/>
    <x v="1"/>
    <s v="148 min"/>
    <n v="148"/>
    <n v="148"/>
    <n v="2345.9494620004957"/>
    <s v=""/>
    <s v="Action &amp; Adventure, International Movies"/>
    <x v="1"/>
    <s v="Action &amp; Adventure, International Movies"/>
    <n v="2"/>
  </r>
  <r>
    <n v="5409"/>
    <x v="5846"/>
    <x v="0"/>
    <x v="5844"/>
    <s v="Umesh Mehra"/>
    <s v="Mithun Chakraborty, Saif Ali Khan, Somy Ali, Prem Chopra, Gulshan Grover, Puneet Issar, Himani Shivpuri, Johnny Lever, Yunus Parvez, Umesh Shukla"/>
    <n v="10"/>
    <x v="17"/>
    <s v="India"/>
    <n v="1"/>
    <x v="801"/>
    <x v="28"/>
    <x v="1"/>
    <s v="148 min"/>
    <n v="148"/>
    <n v="148"/>
    <n v="2345.9494620004957"/>
    <s v=""/>
    <s v="Dramas, International Movies"/>
    <x v="2"/>
    <s v="Dramas, International Movies"/>
    <n v="2"/>
  </r>
  <r>
    <n v="5500"/>
    <x v="5847"/>
    <x v="0"/>
    <x v="5845"/>
    <s v="Mahesh Bhatt"/>
    <s v="Naseeruddin Shah, Shah Rukh Khan, Pooja Bhatt, Anupam Kher, Ramya Krishnan, Avtar Gill, Mushtaq Khan"/>
    <n v="7"/>
    <x v="17"/>
    <s v="India"/>
    <n v="1"/>
    <x v="156"/>
    <x v="46"/>
    <x v="1"/>
    <s v="148 min"/>
    <n v="148"/>
    <n v="148"/>
    <n v="2345.9494620004957"/>
    <s v=""/>
    <s v="Dramas, International Movies, Romantic Movies"/>
    <x v="2"/>
    <s v="Dramas, International Movies, Romantic Movies"/>
    <n v="3"/>
  </r>
  <r>
    <n v="6299"/>
    <x v="5848"/>
    <x v="0"/>
    <x v="5846"/>
    <s v="Priyadarshan"/>
    <s v="Akshay Kumar, Vidya Balan, Ameesha Patel, Shiney Ahuja, Paresh Rawal, Rajpal Yadav, Manoj Joshi, Asrani, Vikram Gokhale, Rasika Joshi"/>
    <n v="10"/>
    <x v="17"/>
    <s v="India"/>
    <n v="1"/>
    <x v="1422"/>
    <x v="37"/>
    <x v="1"/>
    <s v="148 min"/>
    <n v="148"/>
    <n v="148"/>
    <n v="2345.9494620004957"/>
    <s v=""/>
    <s v="Dramas, International Movies, Thrillers"/>
    <x v="2"/>
    <s v="Dramas, International Movies, Thrillers"/>
    <n v="3"/>
  </r>
  <r>
    <n v="6393"/>
    <x v="5849"/>
    <x v="0"/>
    <x v="5847"/>
    <s v="Lee Chang-dong"/>
    <s v="Yoo Ah-in, Steven Yeun, Jun Jong-seo, Kim Soo-kyung, Moon Sung-keun, ChoI Seung-ho"/>
    <n v="6"/>
    <x v="28"/>
    <s v="South Korea, Japan"/>
    <n v="2"/>
    <x v="1397"/>
    <x v="5"/>
    <x v="5"/>
    <s v="148 min"/>
    <n v="148"/>
    <n v="148"/>
    <n v="2345.9494620004957"/>
    <s v=""/>
    <s v="Dramas, Independent Movies, International Movies"/>
    <x v="2"/>
    <s v="Dramas, Independent Movies, International Movies"/>
    <n v="3"/>
  </r>
  <r>
    <n v="6871"/>
    <x v="5850"/>
    <x v="0"/>
    <x v="5848"/>
    <s v="Rohit Shetty"/>
    <s v="Ajay Devgn, Tusshar Kapoor, Arshad Warsi, Sharman Joshi, Paresh Rawal, Rimi Sen, Sushmita Mukherjee, Vrajesh Hirjee"/>
    <n v="8"/>
    <x v="17"/>
    <s v="India"/>
    <n v="1"/>
    <x v="767"/>
    <x v="24"/>
    <x v="1"/>
    <s v="148 min"/>
    <n v="148"/>
    <n v="148"/>
    <n v="2345.9494620004957"/>
    <s v=""/>
    <s v="Comedies, International Movies"/>
    <x v="4"/>
    <s v="Comedies, International Movies"/>
    <n v="2"/>
  </r>
  <r>
    <n v="7163"/>
    <x v="5851"/>
    <x v="0"/>
    <x v="5849"/>
    <s v="Pa. Ranjith"/>
    <s v="Rajnikanth, Winston Chao, Radhika Apte, Nassar, Dhansika, Kalaiyarasan, Dinesh, John Vijay, Kishore Kumar G., Riythvika"/>
    <n v="10"/>
    <x v="17"/>
    <s v="India"/>
    <n v="1"/>
    <x v="141"/>
    <x v="9"/>
    <x v="5"/>
    <s v="148 min"/>
    <n v="148"/>
    <n v="148"/>
    <n v="2345.9494620004957"/>
    <s v=""/>
    <s v="Action &amp; Adventure, Dramas, International Movies"/>
    <x v="1"/>
    <s v="Action &amp; Adventure, Dramas, International Movies"/>
    <n v="3"/>
  </r>
  <r>
    <n v="7451"/>
    <x v="5852"/>
    <x v="0"/>
    <x v="5850"/>
    <s v="Santosh Manjrekar"/>
    <s v="Sachin Khedekar, Mahesh Manjrekar, Makarand Anaspure, Suchitra Bandekar, Siddharth Jadhav, Priya Bapat, Abhijit Kelkar, Ganesh Yadav, Reema Lagoo, Vidyadhar Joshi"/>
    <n v="10"/>
    <x v="17"/>
    <s v="India"/>
    <n v="1"/>
    <x v="180"/>
    <x v="16"/>
    <x v="1"/>
    <s v="148 min"/>
    <n v="148"/>
    <n v="148"/>
    <n v="2345.9494620004957"/>
    <s v=""/>
    <s v="Comedies, International Movies, Sci-Fi &amp; Fantasy"/>
    <x v="4"/>
    <s v="Comedies, International Movies, Sci-Fi &amp; Fantasy"/>
    <n v="3"/>
  </r>
  <r>
    <n v="7997"/>
    <x v="5853"/>
    <x v="0"/>
    <x v="5851"/>
    <s v="Gurudev Bhalla"/>
    <s v="Abhishek Bachchan, Hrishitaa Bhatt, Amrish Puri, Mohnish Bahl, Helen, Om Puri, Ashish Vidyarthi, A.K. Hangal, Tinnu Anand, Daisy Irani, Dara Singh, Viju Khote, Shubha Khote"/>
    <n v="13"/>
    <x v="17"/>
    <s v="India"/>
    <n v="1"/>
    <x v="144"/>
    <x v="43"/>
    <x v="6"/>
    <s v="148 min"/>
    <n v="148"/>
    <n v="148"/>
    <n v="2345.9494620004957"/>
    <s v=""/>
    <s v="Comedies, International Movies, Music &amp; Musicals"/>
    <x v="4"/>
    <s v="Comedies, International Movies, Music &amp; Musicals"/>
    <n v="3"/>
  </r>
  <r>
    <n v="974"/>
    <x v="5854"/>
    <x v="0"/>
    <x v="5852"/>
    <s v="Santhosh Viswanath"/>
    <s v="Mammootty, Joju George, Murali Gopy, Mathew Thomas, Nimisha Sajayan, Salim Kumar, Gayathri Arun, Ishaani Krishna"/>
    <n v="8"/>
    <x v="17"/>
    <s v="India"/>
    <n v="1"/>
    <x v="979"/>
    <x v="1"/>
    <x v="6"/>
    <s v="149 min"/>
    <n v="149"/>
    <n v="149"/>
    <n v="2443.8194668936617"/>
    <s v=""/>
    <s v="Dramas, International Movies"/>
    <x v="2"/>
    <s v="Dramas, International Movies"/>
    <n v="2"/>
  </r>
  <r>
    <n v="1139"/>
    <x v="5855"/>
    <x v="0"/>
    <x v="5853"/>
    <s v="Roman Pola≈Ñski"/>
    <s v="Adrien Brody, Thomas Kretschmann, Frank Finlay, Maureen Lipman, Emilia Fox, Ed Stoppard, Julia Rayner, Jessica Kate Meyer, Ronan Vibert, Ruth Platt"/>
    <n v="10"/>
    <x v="6"/>
    <s v="United Kingdom, France, Poland, Germany, United States"/>
    <n v="5"/>
    <x v="537"/>
    <x v="43"/>
    <x v="12"/>
    <s v="149 min"/>
    <n v="149"/>
    <n v="149"/>
    <n v="2443.8194668936617"/>
    <s v=""/>
    <s v="Dramas, Independent Movies, International Movies"/>
    <x v="2"/>
    <s v="Dramas, Independent Movies, International Movies"/>
    <n v="3"/>
  </r>
  <r>
    <n v="1625"/>
    <x v="5856"/>
    <x v="0"/>
    <x v="5854"/>
    <s v="Ron Howard"/>
    <s v="Tom Hanks, Audrey Tautou, Ian McKellen, Jean Reno, Paul Bettany, Alfred Molina, J√ºrgen Prochnow, Jean-Yves Berteloot, Etienne Chicot, Jean-Pierre Marielle"/>
    <n v="10"/>
    <x v="0"/>
    <s v="United States, Malta, France, United Kingdom"/>
    <n v="4"/>
    <x v="189"/>
    <x v="24"/>
    <x v="2"/>
    <s v="149 min"/>
    <n v="149"/>
    <n v="149"/>
    <n v="2443.8194668936617"/>
    <s v=""/>
    <s v="Thrillers"/>
    <x v="12"/>
    <s v="Thrillers"/>
    <n v="1"/>
  </r>
  <r>
    <n v="1947"/>
    <x v="5857"/>
    <x v="0"/>
    <x v="5855"/>
    <s v="Anees Bazmee"/>
    <s v="Akshay Kumar, Katrina Kaif, Nana Patekar, Anil Kapoor, Paresh Rawal, Mallika Sherawat, Feroz Khan, Ruslaan Mumtaz, Sunil Shetty, Malaika Arora, Asrani"/>
    <n v="11"/>
    <x v="17"/>
    <s v="India"/>
    <n v="1"/>
    <x v="1304"/>
    <x v="37"/>
    <x v="6"/>
    <s v="149 min"/>
    <n v="149"/>
    <n v="149"/>
    <n v="2443.8194668936617"/>
    <s v=""/>
    <s v="Comedies, International Movies, Music &amp; Musicals"/>
    <x v="4"/>
    <s v="Comedies, International Movies, Music &amp; Musicals"/>
    <n v="3"/>
  </r>
  <r>
    <n v="2425"/>
    <x v="5858"/>
    <x v="0"/>
    <x v="5856"/>
    <s v="Olivier Megaton"/>
    <s v="Edgar Ram√≠rez, Michael Pitt, Anna Brewster, Patrick Bergin, Sharlto Copley, Brandon Auret, Tamer Burjaq, Terence Maynard, James Richard Marshall"/>
    <n v="9"/>
    <x v="0"/>
    <s v="United States"/>
    <n v="1"/>
    <x v="795"/>
    <x v="1"/>
    <x v="5"/>
    <s v="149 min"/>
    <n v="149"/>
    <n v="149"/>
    <n v="2443.8194668936617"/>
    <s v=""/>
    <s v="Action &amp; Adventure, Dramas, Independent Movies"/>
    <x v="1"/>
    <s v="Action &amp; Adventure, Dramas, Independent Movies"/>
    <n v="3"/>
  </r>
  <r>
    <n v="2478"/>
    <x v="5859"/>
    <x v="0"/>
    <x v="5857"/>
    <s v="Ramsey Nouah"/>
    <s v="Swanky JKA, Kenneth Okonkwo, Ramsey Nouah, Enyinna Nwigwe, Nancy Isime, Shawn Faqua, Munachi Abii, Zulu Adigwe"/>
    <n v="8"/>
    <x v="9"/>
    <s v="Nigeria"/>
    <n v="1"/>
    <x v="234"/>
    <x v="2"/>
    <x v="5"/>
    <s v="149 min"/>
    <n v="149"/>
    <n v="149"/>
    <n v="2443.8194668936617"/>
    <s v=""/>
    <s v="Horror Movies, International Movies, Thrillers"/>
    <x v="9"/>
    <s v="Horror Movies, International Movies, Thrillers"/>
    <n v="3"/>
  </r>
  <r>
    <n v="2726"/>
    <x v="5860"/>
    <x v="0"/>
    <x v="5858"/>
    <s v="Mahesh Bhatt"/>
    <s v="Sanjay Dutt, Sridevi, Anupam Kher, Rahul Roy, Soni Razdan, Reema Lagoo, Kunika, Tom Alter, Bob Christo, Anang Desai"/>
    <n v="10"/>
    <x v="17"/>
    <s v="India"/>
    <n v="1"/>
    <x v="579"/>
    <x v="31"/>
    <x v="1"/>
    <s v="149 min"/>
    <n v="149"/>
    <n v="149"/>
    <n v="2443.8194668936617"/>
    <s v=""/>
    <s v="Action &amp; Adventure, Dramas, International Movies"/>
    <x v="1"/>
    <s v="Action &amp; Adventure, Dramas, International Movies"/>
    <n v="3"/>
  </r>
  <r>
    <n v="5516"/>
    <x v="5861"/>
    <x v="0"/>
    <x v="5859"/>
    <s v="Gauri Shinde"/>
    <s v="Alia Bhatt, Shah Rukh Khan, Ira Dubey, Yashaswini Dayama, Gautmik, Raj Bhansali, Rohit Saraf, Atul Kale, Kunal Kapoor, Angad Bedi, Ali Zafar, Aditya Roy Kapoor"/>
    <n v="12"/>
    <x v="17"/>
    <s v="India"/>
    <n v="1"/>
    <x v="405"/>
    <x v="9"/>
    <x v="1"/>
    <s v="149 min"/>
    <n v="149"/>
    <n v="149"/>
    <n v="2443.8194668936617"/>
    <s v=""/>
    <s v="Comedies, Dramas, International Movies"/>
    <x v="4"/>
    <s v="Comedies, Dramas, International Movies"/>
    <n v="3"/>
  </r>
  <r>
    <n v="5964"/>
    <x v="5862"/>
    <x v="0"/>
    <x v="5860"/>
    <s v="Kunle Afolayan"/>
    <s v="Sadiq Daba, David Bailie, Kayode Olaiya, Kehinde Bankole, Fabian Adeoye Lojede, Nick Rhys, Kunle Afolayan, Colin David Reese, Ibrahim Shatta, Femi Adebayo, Kanayo O. Kanayo, Lawrence Stubbings, Ademola Adedoyin"/>
    <n v="13"/>
    <x v="9"/>
    <s v="Nigeria"/>
    <n v="1"/>
    <x v="184"/>
    <x v="0"/>
    <x v="1"/>
    <s v="149 min"/>
    <n v="149"/>
    <n v="149"/>
    <n v="2443.8194668936617"/>
    <s v=""/>
    <s v="Dramas, International Movies, Thrillers"/>
    <x v="2"/>
    <s v="Dramas, International Movies, Thrillers"/>
    <n v="3"/>
  </r>
  <r>
    <n v="6224"/>
    <x v="5863"/>
    <x v="0"/>
    <x v="5861"/>
    <s v="Haissam Hussain"/>
    <s v="Osman Khalid Butt, Ainy Jaffri, Sadaf Kanwal, Khurram Patras, Ali Sheikh, Zeeshan Ali, Durdana Butt, Shafqat Cheema, Adeel Hashmi, Javed Sheikh"/>
    <n v="10"/>
    <x v="7"/>
    <s v="Pakistan"/>
    <n v="1"/>
    <x v="144"/>
    <x v="3"/>
    <x v="5"/>
    <s v="149 min"/>
    <n v="149"/>
    <n v="149"/>
    <n v="2443.8194668936617"/>
    <s v=""/>
    <s v="International Movies, Romantic Movies"/>
    <x v="7"/>
    <s v="International Movies, Romantic Movies"/>
    <n v="2"/>
  </r>
  <r>
    <n v="6290"/>
    <x v="5864"/>
    <x v="0"/>
    <x v="5862"/>
    <s v="Dharmesh Darshan"/>
    <s v="Anil Kapoor, Akshay Kumar, Kareena Kapoor, Sushmita Sen, Shamita Shetty, Manoj Bajpayee, Kabir Bedi, Nafisa Ali, Supriya Pathak, Raj Premi, Supriya Karnik"/>
    <n v="11"/>
    <x v="17"/>
    <s v="India"/>
    <n v="1"/>
    <x v="248"/>
    <x v="30"/>
    <x v="6"/>
    <s v="149 min"/>
    <n v="149"/>
    <n v="149"/>
    <n v="2443.8194668936617"/>
    <s v=""/>
    <s v="Dramas, International Movies, Romantic Movies"/>
    <x v="2"/>
    <s v="Dramas, International Movies, Romantic Movies"/>
    <n v="3"/>
  </r>
  <r>
    <n v="7024"/>
    <x v="5865"/>
    <x v="0"/>
    <x v="5863"/>
    <s v="Raj Kanwar"/>
    <s v="Akshay Kumar, Katrina Kaif, Bipasha Basu, Bhagyashree, Shernaz Patel, Vivek Shaq, Mahesh Thakur, Ranjeet, Nina Kulkarni, Puneet Issar, Anju Mahendru, Manoj Joshi, Anil Kapoor"/>
    <n v="13"/>
    <x v="17"/>
    <s v="India"/>
    <n v="1"/>
    <x v="1422"/>
    <x v="24"/>
    <x v="6"/>
    <s v="149 min"/>
    <n v="149"/>
    <n v="149"/>
    <n v="2443.8194668936617"/>
    <s v=""/>
    <s v="International Movies, Music &amp; Musicals, Romantic Movies"/>
    <x v="7"/>
    <s v="International Movies, Music &amp; Musicals, Romantic Movies"/>
    <n v="3"/>
  </r>
  <r>
    <n v="7248"/>
    <x v="5866"/>
    <x v="0"/>
    <x v="5864"/>
    <s v="Kundan Shah"/>
    <s v="Preity Zinta, Saif Ali Khan, Anupam Kher, Farida Jalal, Chandrachur Singh"/>
    <n v="5"/>
    <x v="17"/>
    <s v="India"/>
    <n v="1"/>
    <x v="110"/>
    <x v="32"/>
    <x v="6"/>
    <s v="149 min"/>
    <n v="149"/>
    <n v="149"/>
    <n v="2443.8194668936617"/>
    <s v=""/>
    <s v="Dramas, International Movies, Romantic Movies"/>
    <x v="2"/>
    <s v="Dramas, International Movies, Romantic Movies"/>
    <n v="3"/>
  </r>
  <r>
    <n v="7753"/>
    <x v="5867"/>
    <x v="0"/>
    <x v="5865"/>
    <s v="Daniel Mann, Joseph Sargent"/>
    <s v="Vanessa Redgrave, Jane Alexander, Maud Adams, Donna Haley, Robin Bartlett, Marisa Berenson, Will Lee, Verna Bloom, Christine Baranski, Lenore Harris"/>
    <n v="10"/>
    <x v="0"/>
    <s v="United States"/>
    <n v="1"/>
    <x v="75"/>
    <x v="57"/>
    <x v="1"/>
    <s v="149 min"/>
    <n v="149"/>
    <n v="149"/>
    <n v="2443.8194668936617"/>
    <s v=""/>
    <s v="Dramas"/>
    <x v="2"/>
    <s v="Dramas"/>
    <n v="1"/>
  </r>
  <r>
    <n v="7806"/>
    <x v="5868"/>
    <x v="0"/>
    <x v="5866"/>
    <s v="Luv Ranjan"/>
    <s v="Kartik Aaryan, Divyendu Sharma, Raayo S. Bakhirta, Nushrat Bharucha, Sonalli Sehgall, Ishita Raj"/>
    <n v="6"/>
    <x v="17"/>
    <s v="India"/>
    <n v="1"/>
    <x v="156"/>
    <x v="12"/>
    <x v="1"/>
    <s v="149 min"/>
    <n v="149"/>
    <n v="149"/>
    <n v="2443.8194668936617"/>
    <s v=""/>
    <s v="Comedies, Dramas, International Movies"/>
    <x v="4"/>
    <s v="Comedies, Dramas, International Movies"/>
    <n v="3"/>
  </r>
  <r>
    <n v="206"/>
    <x v="5869"/>
    <x v="0"/>
    <x v="5867"/>
    <s v="David Dhawan"/>
    <s v="Govinda, Sushmita Sen, Rambha, Anupam Kher, Satish Kaushik, Sharad Kapoor, Kiran Kumar, Mohnish Bahl"/>
    <n v="8"/>
    <x v="17"/>
    <s v="India"/>
    <n v="1"/>
    <x v="1008"/>
    <x v="22"/>
    <x v="1"/>
    <s v="150 min"/>
    <n v="150"/>
    <n v="150"/>
    <n v="2543.6894717868272"/>
    <s v=""/>
    <s v="Comedies, International Movies, Sci-Fi &amp; Fantasy"/>
    <x v="4"/>
    <s v="Comedies, International Movies, Sci-Fi &amp; Fantasy"/>
    <n v="3"/>
  </r>
  <r>
    <n v="1713"/>
    <x v="5870"/>
    <x v="0"/>
    <x v="5868"/>
    <s v="Anurag Basu"/>
    <s v="Abhishek Bachchan, Aditya Roy Kapur, Rajkummar Rao, Sanya Malhotra, Fatima Sana Shaikh, Pankaj Tripathi, Rohit Saraf, Shalini Vatsa, Pearle Maaney"/>
    <n v="9"/>
    <x v="17"/>
    <s v="India"/>
    <n v="1"/>
    <x v="762"/>
    <x v="1"/>
    <x v="5"/>
    <s v="150 min"/>
    <n v="150"/>
    <n v="150"/>
    <n v="2543.6894717868272"/>
    <s v=""/>
    <s v="Comedies, Dramas, International Movies"/>
    <x v="4"/>
    <s v="Comedies, Dramas, International Movies"/>
    <n v="3"/>
  </r>
  <r>
    <n v="1796"/>
    <x v="5871"/>
    <x v="0"/>
    <x v="5869"/>
    <s v="Rajkumar Santoshi"/>
    <s v="Ranbir Kapoor, Katrina Kaif, Govind Namdeo, Darshan Jariwala, Zakir Hussain, Smita Jaykar, Navneet Nishan, Dolly Bindra, Upen Patel"/>
    <n v="9"/>
    <x v="17"/>
    <s v="India"/>
    <n v="1"/>
    <x v="1520"/>
    <x v="16"/>
    <x v="1"/>
    <s v="150 min"/>
    <n v="150"/>
    <n v="150"/>
    <n v="2543.6894717868272"/>
    <s v=""/>
    <s v="Comedies, International Movies, Music &amp; Musicals"/>
    <x v="4"/>
    <s v="Comedies, International Movies, Music &amp; Musicals"/>
    <n v="3"/>
  </r>
  <r>
    <n v="1866"/>
    <x v="5872"/>
    <x v="0"/>
    <x v="5870"/>
    <s v="Neeraj Vora"/>
    <s v="Akshay Kumar, Sunil Shetty, Paresh Rawal, Bipasha Basu, Rimi Sen, Johny Lever, Manoj Joshi, Rajpal Yadav, Sharat Saxena, Suresh Menon"/>
    <n v="10"/>
    <x v="17"/>
    <s v="India"/>
    <n v="1"/>
    <x v="1508"/>
    <x v="24"/>
    <x v="1"/>
    <s v="150 min"/>
    <n v="150"/>
    <n v="150"/>
    <n v="2543.6894717868272"/>
    <s v=""/>
    <s v="Comedies, International Movies"/>
    <x v="4"/>
    <s v="Comedies, International Movies"/>
    <n v="2"/>
  </r>
  <r>
    <n v="2187"/>
    <x v="5873"/>
    <x v="0"/>
    <x v="5871"/>
    <s v="Honey Trehan"/>
    <s v="Nawazuddin Siddiqui, Radhika Apte, Khalid Tyabji, Aditya Srivastava, Padmavati Rao, Shivani Raghuvanshi, Nishant Dahiya, Shweta Tripathi, Gyanendra Tripathi, Shreedhar Dubey, Swanand Kirkire, Riya Shukla, Tigmanshu Dhulia, Ila Arun, Natasha Rastogi"/>
    <n v="15"/>
    <x v="17"/>
    <s v="India"/>
    <n v="1"/>
    <x v="153"/>
    <x v="1"/>
    <x v="5"/>
    <s v="150 min"/>
    <n v="150"/>
    <n v="150"/>
    <n v="2543.6894717868272"/>
    <s v=""/>
    <s v="Dramas, International Movies, Thrillers"/>
    <x v="2"/>
    <s v="Dramas, International Movies, Thrillers"/>
    <n v="3"/>
  </r>
  <r>
    <n v="4165"/>
    <x v="5874"/>
    <x v="0"/>
    <x v="5872"/>
    <s v="Jerrold Tarog"/>
    <s v="Paulo Avelino, Carlo Aquino, Arron Villaflor, Mon Confiado, Gwen Zamora, Jeffrey Quizon, Alvin Anson, Empress Schuck, Perla Bautista, Benjamin Alves"/>
    <n v="10"/>
    <x v="48"/>
    <s v="Philippines"/>
    <n v="1"/>
    <x v="1379"/>
    <x v="5"/>
    <x v="5"/>
    <s v="150 min"/>
    <n v="150"/>
    <n v="150"/>
    <n v="2543.6894717868272"/>
    <s v=""/>
    <s v="Dramas, International Movies"/>
    <x v="2"/>
    <s v="Dramas, International Movies"/>
    <n v="2"/>
  </r>
  <r>
    <n v="4444"/>
    <x v="5875"/>
    <x v="0"/>
    <x v="5873"/>
    <s v="Saji Surendran"/>
    <s v="Jayasurya, Indrajith, Asif Ali, Lal, Bhama, Ramya Nambeeshan, Rima Kallingal, Praveena"/>
    <n v="8"/>
    <x v="17"/>
    <s v="India"/>
    <n v="1"/>
    <x v="6"/>
    <x v="11"/>
    <x v="1"/>
    <s v="150 min"/>
    <n v="150"/>
    <n v="150"/>
    <n v="2543.6894717868272"/>
    <s v=""/>
    <s v="Comedies, International Movies, Music &amp; Musicals"/>
    <x v="4"/>
    <s v="Comedies, International Movies, Music &amp; Musicals"/>
    <n v="3"/>
  </r>
  <r>
    <n v="4507"/>
    <x v="5876"/>
    <x v="0"/>
    <x v="5874"/>
    <s v="Anik Datta"/>
    <s v="Barun Chanda, Sabyasachi Chakraborty"/>
    <n v="2"/>
    <x v="17"/>
    <s v="India"/>
    <n v="1"/>
    <x v="1521"/>
    <x v="3"/>
    <x v="5"/>
    <s v="150 min"/>
    <n v="150"/>
    <n v="150"/>
    <n v="2543.6894717868272"/>
    <s v=""/>
    <s v="Dramas, International Movies"/>
    <x v="2"/>
    <s v="Dramas, International Movies"/>
    <n v="2"/>
  </r>
  <r>
    <n v="4587"/>
    <x v="5877"/>
    <x v="0"/>
    <x v="5875"/>
    <s v="Mysskin"/>
    <s v="Jiiva, Pooja Hegde, Narain, Nasser, Girish Karnad, Anupama Kumar, Selvaah"/>
    <n v="7"/>
    <x v="17"/>
    <s v="India"/>
    <n v="1"/>
    <x v="155"/>
    <x v="11"/>
    <x v="1"/>
    <s v="150 min"/>
    <n v="150"/>
    <n v="150"/>
    <n v="2543.6894717868272"/>
    <s v=""/>
    <s v="Action &amp; Adventure, International Movies"/>
    <x v="1"/>
    <s v="Action &amp; Adventure, International Movies"/>
    <n v="2"/>
  </r>
  <r>
    <n v="4701"/>
    <x v="5878"/>
    <x v="0"/>
    <x v="5876"/>
    <s v="Vikramaditya Motwane"/>
    <s v="Harshvardhan Kapoor, Priyanshu Painyuli, Ashish Verma, Shreiya Sabharwal, Pratap Phad, Chinmayee Mandlekar, Nishikant Kamat, Hrishikesh Joshi"/>
    <n v="8"/>
    <x v="17"/>
    <s v="India"/>
    <n v="1"/>
    <x v="628"/>
    <x v="5"/>
    <x v="1"/>
    <s v="150 min"/>
    <n v="150"/>
    <n v="150"/>
    <n v="2543.6894717868272"/>
    <s v=""/>
    <s v="Dramas, International Movies, Sci-Fi &amp; Fantasy"/>
    <x v="2"/>
    <s v="Dramas, International Movies, Sci-Fi &amp; Fantasy"/>
    <n v="3"/>
  </r>
  <r>
    <n v="4976"/>
    <x v="5879"/>
    <x v="0"/>
    <x v="5877"/>
    <s v="Advait Chandan"/>
    <s v="Zaira Wasim, Meher Vij, Raj Arjun, Aamir Khan, Tirth Sharma"/>
    <n v="5"/>
    <x v="17"/>
    <s v="India"/>
    <n v="1"/>
    <x v="530"/>
    <x v="3"/>
    <x v="1"/>
    <s v="150 min"/>
    <n v="150"/>
    <n v="150"/>
    <n v="2543.6894717868272"/>
    <s v=""/>
    <s v="Dramas, International Movies, Music &amp; Musicals"/>
    <x v="2"/>
    <s v="Dramas, International Movies, Music &amp; Musicals"/>
    <n v="3"/>
  </r>
  <r>
    <n v="5613"/>
    <x v="5880"/>
    <x v="0"/>
    <x v="5878"/>
    <s v="Joachim Fest, Christian Herrendoerfer"/>
    <m/>
    <n v="0"/>
    <x v="77"/>
    <s v="West Germany"/>
    <n v="1"/>
    <x v="1156"/>
    <x v="49"/>
    <x v="5"/>
    <s v="150 min"/>
    <n v="150"/>
    <n v="150"/>
    <n v="2543.6894717868272"/>
    <s v=""/>
    <s v="Documentaries, International Movies"/>
    <x v="3"/>
    <s v="Documentaries, International Movies"/>
    <n v="2"/>
  </r>
  <r>
    <n v="6072"/>
    <x v="5881"/>
    <x v="0"/>
    <x v="5879"/>
    <s v="Midhun Manuel Thomas"/>
    <s v="Jayasurya, Vinayakan, Sunny Wayne, Vijay Babu, Saiju Kurup, Vineeth Mohan, Unni Rajan P. Dev, Dharmajan Bolgatty, Indrans"/>
    <n v="9"/>
    <x v="17"/>
    <s v="India"/>
    <n v="1"/>
    <x v="966"/>
    <x v="3"/>
    <x v="5"/>
    <s v="150 min"/>
    <n v="150"/>
    <n v="150"/>
    <n v="2543.6894717868272"/>
    <s v=""/>
    <s v="Comedies, International Movies"/>
    <x v="4"/>
    <s v="Comedies, International Movies"/>
    <n v="2"/>
  </r>
  <r>
    <n v="6201"/>
    <x v="5882"/>
    <x v="0"/>
    <x v="5880"/>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n v="28"/>
    <x v="0"/>
    <s v="United States"/>
    <n v="1"/>
    <x v="954"/>
    <x v="5"/>
    <x v="2"/>
    <s v="150 min"/>
    <n v="150"/>
    <n v="150"/>
    <n v="2543.6894717868272"/>
    <s v=""/>
    <s v="Action &amp; Adventure, Sci-Fi &amp; Fantasy"/>
    <x v="1"/>
    <s v="Action &amp; Adventure, Sci-Fi &amp; Fantasy"/>
    <n v="2"/>
  </r>
  <r>
    <n v="6734"/>
    <x v="5883"/>
    <x v="0"/>
    <x v="5881"/>
    <s v="Sanjay Jadhav"/>
    <s v="Sachin Khedekar, Bharat Jadhav, Aniket Vishwasrao, Siddarth Jadhav, Sanjay Narvekar, Vaibhav Mangale, Santosh Juvekar, Sanjay Khapre, Mahesh Manjrekar"/>
    <n v="9"/>
    <x v="17"/>
    <s v="India"/>
    <n v="1"/>
    <x v="1339"/>
    <x v="12"/>
    <x v="1"/>
    <s v="150 min"/>
    <n v="150"/>
    <n v="150"/>
    <n v="2543.6894717868272"/>
    <s v=""/>
    <s v="Action &amp; Adventure, Dramas, International Movies"/>
    <x v="1"/>
    <s v="Action &amp; Adventure, Dramas, International Movies"/>
    <n v="3"/>
  </r>
  <r>
    <n v="7309"/>
    <x v="5884"/>
    <x v="0"/>
    <x v="5882"/>
    <s v="Steven Spielberg"/>
    <s v="Daniel Day-Lewis, Sally Field, David Strathairn, Joseph Gordon-Levitt, James Spader, Hal Holbrook, Tommy Lee Jones, Jackie Earle Haley, John Hawkes, Jared Harris, Joseph Cross, Tim Blake Nelson, David Oyelowo, Bruce McGill"/>
    <n v="14"/>
    <x v="0"/>
    <s v="United States, India"/>
    <n v="2"/>
    <x v="1258"/>
    <x v="11"/>
    <x v="2"/>
    <s v="150 min"/>
    <n v="150"/>
    <n v="150"/>
    <n v="2543.6894717868272"/>
    <s v=""/>
    <s v="Dramas"/>
    <x v="2"/>
    <s v="Dramas"/>
    <n v="1"/>
  </r>
  <r>
    <n v="7944"/>
    <x v="5885"/>
    <x v="0"/>
    <x v="5883"/>
    <s v="Aditya Sarpotdar"/>
    <s v="Amruta Khanvilkar, Vidyadhar Joshi, Subodh Bhave"/>
    <n v="3"/>
    <x v="17"/>
    <s v="India"/>
    <n v="1"/>
    <x v="45"/>
    <x v="11"/>
    <x v="1"/>
    <s v="150 min"/>
    <n v="150"/>
    <n v="150"/>
    <n v="2543.6894717868272"/>
    <s v=""/>
    <s v="Dramas, International Movies, Music &amp; Musicals"/>
    <x v="2"/>
    <s v="Dramas, International Movies, Music &amp; Musicals"/>
    <n v="3"/>
  </r>
  <r>
    <n v="1231"/>
    <x v="5886"/>
    <x v="0"/>
    <x v="5884"/>
    <s v="Halitha Shameem"/>
    <s v="P. Samuthirakani, Manikandan, Madhumathi Padmanathan, Akalyadevi B., S I Neelambari"/>
    <n v="5"/>
    <x v="17"/>
    <s v="India"/>
    <n v="1"/>
    <x v="651"/>
    <x v="6"/>
    <x v="1"/>
    <s v="151 min"/>
    <n v="151"/>
    <n v="151"/>
    <n v="2645.5594766799932"/>
    <s v=""/>
    <s v="Comedies, Dramas, Independent Movies"/>
    <x v="4"/>
    <s v="Comedies, Dramas, Independent Movies"/>
    <n v="3"/>
  </r>
  <r>
    <n v="1726"/>
    <x v="5887"/>
    <x v="0"/>
    <x v="5885"/>
    <s v="Kunle Afolayan"/>
    <s v="Temi Otedola, Jimmy Jean-Louis, Joke Silva, Gabriel Afolayan, Adjetey Anang, Ini Edo, Sadiq Daba, Wole Olowomojuore, Yomi Fash-Lanso, Bukunmi Oluwashina, Bienvenu Neba, Ray Reboul, Ibukun Awosika, Seun Kuti"/>
    <n v="14"/>
    <x v="9"/>
    <s v="Nigeria"/>
    <n v="1"/>
    <x v="678"/>
    <x v="1"/>
    <x v="5"/>
    <s v="151 min"/>
    <n v="151"/>
    <n v="151"/>
    <n v="2645.5594766799932"/>
    <s v=""/>
    <s v="Dramas, International Movies"/>
    <x v="2"/>
    <s v="Dramas, International Movies"/>
    <n v="2"/>
  </r>
  <r>
    <n v="2265"/>
    <x v="5888"/>
    <x v="0"/>
    <x v="5886"/>
    <s v="Sachin Kundalkar"/>
    <s v="Rani Mukerji, Prithviraj Sukumaran, Nirmiti Sawant, Subodh Bhave, Jyoti Subhash, Satish Alekar, Anita Date, Amey Wagh, Kishori Balal, Pakoda Pandi"/>
    <n v="10"/>
    <x v="17"/>
    <s v="India"/>
    <n v="1"/>
    <x v="794"/>
    <x v="11"/>
    <x v="1"/>
    <s v="151 min"/>
    <n v="151"/>
    <n v="151"/>
    <n v="2645.5594766799932"/>
    <s v=""/>
    <s v="Comedies, International Movies, Music &amp; Musicals"/>
    <x v="4"/>
    <s v="Comedies, International Movies, Music &amp; Musicals"/>
    <n v="3"/>
  </r>
  <r>
    <n v="3433"/>
    <x v="5889"/>
    <x v="0"/>
    <x v="5887"/>
    <s v="Sion Sono"/>
    <s v="Kippei Shiina, Shinnosuke Mitsushima, Kyooko Hinami, Eri Kamataki, Young Dais, Natsuki Kawamura, Yuzuka Nakaya, Dai Hasegawa, Chiho Fujii, Sei Matobu, Denden"/>
    <n v="11"/>
    <x v="1"/>
    <s v="Japan"/>
    <n v="1"/>
    <x v="1223"/>
    <x v="2"/>
    <x v="5"/>
    <s v="151 min"/>
    <n v="151"/>
    <n v="151"/>
    <n v="2645.5594766799932"/>
    <s v=""/>
    <s v="Dramas, International Movies, Thrillers"/>
    <x v="2"/>
    <s v="Dramas, International Movies, Thrillers"/>
    <n v="3"/>
  </r>
  <r>
    <n v="4577"/>
    <x v="5890"/>
    <x v="0"/>
    <x v="5888"/>
    <s v="Rohit Jugraj"/>
    <s v="Ranjit Bawa, Mandy Takhar, Manav Vij, Elnaaz Norouzi, Mahavir Bhullar, Guggu Gill, Seema Kaushal, Sukhbir Singh"/>
    <n v="8"/>
    <x v="17"/>
    <s v="India"/>
    <n v="1"/>
    <x v="155"/>
    <x v="5"/>
    <x v="1"/>
    <s v="151 min"/>
    <n v="151"/>
    <n v="151"/>
    <n v="2645.5594766799932"/>
    <s v=""/>
    <s v="Dramas, International Movies, Sports Movies"/>
    <x v="2"/>
    <s v="Dramas, International Movies, Sports Movies"/>
    <n v="3"/>
  </r>
  <r>
    <n v="5297"/>
    <x v="5891"/>
    <x v="0"/>
    <x v="5889"/>
    <s v="Rajiv Mehra"/>
    <s v="Rajiv Kapoor, Divya Rana, Shammi Kapoor, Tanuja, Kiran Vairale, Rakesh Bedi, Gulshan Grover, Monty Sharma"/>
    <n v="8"/>
    <x v="17"/>
    <s v="India"/>
    <n v="1"/>
    <x v="87"/>
    <x v="36"/>
    <x v="1"/>
    <s v="151 min"/>
    <n v="151"/>
    <n v="151"/>
    <n v="2645.5594766799932"/>
    <s v=""/>
    <s v="Dramas, International Movies, Music &amp; Musicals"/>
    <x v="2"/>
    <s v="Dramas, International Movies, Music &amp; Musicals"/>
    <n v="3"/>
  </r>
  <r>
    <n v="5483"/>
    <x v="5892"/>
    <x v="0"/>
    <x v="5890"/>
    <s v="Kundan Shah"/>
    <s v="Shah Rukh Khan, Suchitra Krishnamoorthi, Deepak Tijori, Rita Bhaduri, Satish Shah, Anjan Srivastav, Goga Kapoor, Tiku Talsania, Ravi Baswani, Naseeruddin Shah"/>
    <n v="10"/>
    <x v="17"/>
    <s v="India"/>
    <n v="1"/>
    <x v="212"/>
    <x v="28"/>
    <x v="1"/>
    <s v="151 min"/>
    <n v="151"/>
    <n v="151"/>
    <n v="2645.5594766799932"/>
    <s v=""/>
    <s v="Comedies, Dramas, International Movies"/>
    <x v="4"/>
    <s v="Comedies, Dramas, International Movies"/>
    <n v="3"/>
  </r>
  <r>
    <n v="6297"/>
    <x v="5893"/>
    <x v="0"/>
    <x v="5891"/>
    <s v="Priyadarshan"/>
    <s v="Akshay Kumar, Govinda, Lara Dutta, Paresh Rawal, Rajpal Yadav, Jackie Shroff, Arbaaz Khan, Tanushree Dutta, Asrani, Shakti Kapoor"/>
    <n v="10"/>
    <x v="17"/>
    <s v="India"/>
    <n v="1"/>
    <x v="767"/>
    <x v="24"/>
    <x v="1"/>
    <s v="151 min"/>
    <n v="151"/>
    <n v="151"/>
    <n v="2645.5594766799932"/>
    <s v=""/>
    <s v="Comedies, International Movies, Romantic Movies"/>
    <x v="4"/>
    <s v="Comedies, International Movies, Romantic Movies"/>
    <n v="3"/>
  </r>
  <r>
    <n v="6400"/>
    <x v="5894"/>
    <x v="0"/>
    <x v="5892"/>
    <s v="Angga Dwimas Sasongko"/>
    <s v="Chicco Jerikho, Abdurrahman Arif, Jajang C. Noer, Ridho Hafiedz, Leo Maitimu, Shafira Umm, Glenn Fredly, Aufa Assagaf, Burhanuddin Ohorella, Bebeto Leutually"/>
    <n v="10"/>
    <x v="43"/>
    <s v="Indonesia"/>
    <n v="1"/>
    <x v="69"/>
    <x v="0"/>
    <x v="1"/>
    <s v="151 min"/>
    <n v="151"/>
    <n v="151"/>
    <n v="2645.5594766799932"/>
    <s v=""/>
    <s v="Dramas, International Movies, Sports Movies"/>
    <x v="2"/>
    <s v="Dramas, International Movies, Sports Movies"/>
    <n v="3"/>
  </r>
  <r>
    <n v="6554"/>
    <x v="5895"/>
    <x v="0"/>
    <x v="5893"/>
    <s v="Johnson Esthappan"/>
    <s v="Tini Tom, Malavikka, Sudheer Karamana, Indrans"/>
    <n v="4"/>
    <x v="17"/>
    <s v="India"/>
    <n v="1"/>
    <x v="130"/>
    <x v="3"/>
    <x v="1"/>
    <s v="151 min"/>
    <n v="151"/>
    <n v="151"/>
    <n v="2645.5594766799932"/>
    <s v=""/>
    <s v="Dramas, International Movies"/>
    <x v="2"/>
    <s v="Dramas, International Movies"/>
    <n v="2"/>
  </r>
  <r>
    <n v="6695"/>
    <x v="5896"/>
    <x v="0"/>
    <x v="5894"/>
    <s v="Ajay Phansekar"/>
    <s v="Naseeruddin Shah, Tara Deshpande, Akash Khurana, Ratna Pathak Shah, Dilip Prabhavalkar, Avtar Gill"/>
    <n v="6"/>
    <x v="17"/>
    <s v="India"/>
    <n v="1"/>
    <x v="767"/>
    <x v="43"/>
    <x v="1"/>
    <s v="151 min"/>
    <n v="151"/>
    <n v="151"/>
    <n v="2645.5594766799932"/>
    <s v=""/>
    <s v="Dramas, Independent Movies, International Movies"/>
    <x v="2"/>
    <s v="Dramas, Independent Movies, International Movies"/>
    <n v="3"/>
  </r>
  <r>
    <n v="6937"/>
    <x v="5897"/>
    <x v="0"/>
    <x v="5895"/>
    <s v="David Dhawan"/>
    <s v="Sanjay Dutt, Govinda, Karisma Kapoor, Pooja Batra, Kader Khan, Paresh Rawal, Satish Kaushik, Aruna Irani, Anupam Kher, Ashish Vidyarthi, Aashif Sheikh, Asrani, Razak Khan, Shakti Kapoor, Bindu, Mahavir Shah, Mohan Joshi, Anil Dhawan"/>
    <n v="18"/>
    <x v="17"/>
    <s v="India"/>
    <n v="1"/>
    <x v="144"/>
    <x v="41"/>
    <x v="6"/>
    <s v="151 min"/>
    <n v="151"/>
    <n v="151"/>
    <n v="2645.5594766799932"/>
    <s v=""/>
    <s v="Action &amp; Adventure, Comedies, Dramas"/>
    <x v="1"/>
    <s v="Action &amp; Adventure, Comedies, Dramas"/>
    <n v="3"/>
  </r>
  <r>
    <n v="8273"/>
    <x v="5898"/>
    <x v="0"/>
    <x v="5896"/>
    <s v="Martin Scorsese"/>
    <s v="Leonardo DiCaprio, Matt Damon, Jack Nicholson, Mark Wahlberg, Martin Sheen, Ray Winstone, Vera Farmiga, Anthony Anderson, Alec Baldwin, Kevin Corrigan"/>
    <n v="10"/>
    <x v="0"/>
    <s v="United States, Hong Kong"/>
    <n v="2"/>
    <x v="225"/>
    <x v="24"/>
    <x v="12"/>
    <s v="151 min"/>
    <n v="151"/>
    <n v="151"/>
    <n v="2645.5594766799932"/>
    <s v=""/>
    <s v="Dramas, Thrillers"/>
    <x v="2"/>
    <s v="Dramas, Thrillers"/>
    <n v="2"/>
  </r>
  <r>
    <n v="8591"/>
    <x v="5899"/>
    <x v="0"/>
    <x v="5897"/>
    <s v="Aditya Kripalani"/>
    <s v="Vibhawari Deshpande, Chitrangada Chakraborty, Suchitra Pillai, Upendra Limaye, Divya Unny, Kritika Pande, Mayur More, Kamil Shaikh"/>
    <n v="8"/>
    <x v="17"/>
    <s v="India"/>
    <n v="1"/>
    <x v="410"/>
    <x v="3"/>
    <x v="5"/>
    <s v="151 min"/>
    <n v="151"/>
    <n v="151"/>
    <n v="2645.5594766799932"/>
    <s v=""/>
    <s v="Dramas, International Movies"/>
    <x v="2"/>
    <s v="Dramas, International Movies"/>
    <n v="2"/>
  </r>
  <r>
    <n v="8774"/>
    <x v="5900"/>
    <x v="0"/>
    <x v="5898"/>
    <s v="Kedar Shinde"/>
    <s v="Ankush Choudhary, Smita Shewale, Mohan Joshi, Atmaram Bhende, Asha Bhende"/>
    <n v="5"/>
    <x v="17"/>
    <s v="India"/>
    <n v="1"/>
    <x v="180"/>
    <x v="24"/>
    <x v="6"/>
    <s v="151 min"/>
    <n v="151"/>
    <n v="151"/>
    <n v="2645.5594766799932"/>
    <s v=""/>
    <s v="Comedies, Dramas, International Movies"/>
    <x v="4"/>
    <s v="Comedies, Dramas, International Movies"/>
    <n v="3"/>
  </r>
  <r>
    <n v="2537"/>
    <x v="5901"/>
    <x v="0"/>
    <x v="5899"/>
    <s v="Juli√°n Hern√°ndez"/>
    <s v="Diana Lein, Irving Pe√±a, C√©sar Romero, C√©sar Ramos, Giovanna Zacar√≠as, M√≥nica Del Carmen, Roc√≠o Verdejo, Itat√≠ Cantoral"/>
    <n v="8"/>
    <x v="15"/>
    <s v="Mexico"/>
    <n v="1"/>
    <x v="414"/>
    <x v="5"/>
    <x v="5"/>
    <s v="152 min"/>
    <n v="152"/>
    <n v="152"/>
    <n v="2749.4294815731591"/>
    <s v=""/>
    <s v="Dramas, Independent Movies, International Movies"/>
    <x v="2"/>
    <s v="Dramas, Independent Movies, International Movies"/>
    <n v="3"/>
  </r>
  <r>
    <n v="3497"/>
    <x v="5902"/>
    <x v="0"/>
    <x v="5900"/>
    <s v="Rahul Ravindran"/>
    <s v="Nagarjuna Akkineni, Rakul Preet Singh, Lakshmi, Rao Ramesh, Vennela Kishore, Jhansi, Devadarshini Chetan, Nishanti"/>
    <n v="8"/>
    <x v="17"/>
    <s v="India"/>
    <n v="1"/>
    <x v="833"/>
    <x v="2"/>
    <x v="5"/>
    <s v="152 min"/>
    <n v="152"/>
    <n v="152"/>
    <n v="2749.4294815731591"/>
    <s v=""/>
    <s v="Comedies, Dramas, International Movies"/>
    <x v="4"/>
    <s v="Comedies, Dramas, International Movies"/>
    <n v="3"/>
  </r>
  <r>
    <n v="5462"/>
    <x v="5903"/>
    <x v="0"/>
    <x v="5901"/>
    <s v="Lekh Tandon"/>
    <s v="Shammi Kapoor, Vyjayantimala, Rajendra Nath, Ajit, Helen, Leela Chitnis, Parveen Choudhary, Sudhir, Sunder, Rashid Khan"/>
    <n v="10"/>
    <x v="17"/>
    <s v="India"/>
    <n v="1"/>
    <x v="23"/>
    <x v="66"/>
    <x v="6"/>
    <s v="152 min"/>
    <n v="152"/>
    <n v="152"/>
    <n v="2749.4294815731591"/>
    <s v=""/>
    <s v="Dramas, International Movies, Romantic Movies"/>
    <x v="2"/>
    <s v="Dramas, International Movies, Romantic Movies"/>
    <n v="3"/>
  </r>
  <r>
    <n v="7924"/>
    <x v="5904"/>
    <x v="0"/>
    <x v="5902"/>
    <s v="Sanjay Soorkar"/>
    <s v="Ashok Saraf, Sonali Kulkarni, Subodh Bhave, Usha Nadkarni, Raghavendra Kadkol, Pushkar Shrotri, Lokesh Gupte, Santosh Juvekar, Jyoti Joshi, Kishor Mahabole"/>
    <n v="10"/>
    <x v="17"/>
    <s v="India"/>
    <n v="1"/>
    <x v="1339"/>
    <x v="37"/>
    <x v="6"/>
    <s v="152 min"/>
    <n v="152"/>
    <n v="152"/>
    <n v="2749.4294815731591"/>
    <s v=""/>
    <s v="Dramas, International Movies, Music &amp; Musicals"/>
    <x v="2"/>
    <s v="Dramas, International Movies, Music &amp; Musicals"/>
    <n v="3"/>
  </r>
  <r>
    <n v="8083"/>
    <x v="5905"/>
    <x v="0"/>
    <x v="5903"/>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n v="26"/>
    <x v="0"/>
    <s v="United States"/>
    <n v="1"/>
    <x v="396"/>
    <x v="3"/>
    <x v="2"/>
    <s v="152 min"/>
    <n v="152"/>
    <n v="152"/>
    <n v="2749.4294815731591"/>
    <s v=""/>
    <s v="Action &amp; Adventure, Children &amp; Family Movies, Sci-Fi &amp; Fantasy"/>
    <x v="1"/>
    <s v="Action &amp; Adventure, Children &amp; Family Movies, Sci-Fi &amp; Fantasy"/>
    <n v="3"/>
  </r>
  <r>
    <n v="4294"/>
    <x v="5906"/>
    <x v="0"/>
    <x v="5904"/>
    <s v="Thom Zimny"/>
    <s v="Bruce Springsteen"/>
    <n v="1"/>
    <x v="0"/>
    <s v="United States"/>
    <n v="1"/>
    <x v="80"/>
    <x v="5"/>
    <x v="5"/>
    <s v="153 min"/>
    <n v="153"/>
    <n v="153"/>
    <n v="2855.2994864663251"/>
    <s v=""/>
    <s v="Music &amp; Musicals"/>
    <x v="11"/>
    <s v="Music &amp; Musicals"/>
    <n v="1"/>
  </r>
  <r>
    <n v="5081"/>
    <x v="5907"/>
    <x v="0"/>
    <x v="5905"/>
    <s v="Rajiv Mehra"/>
    <s v="Mithun Chakraborty, Jayapradha, Simple Kapadia, Krishan Dhawan, Jagdeep, Bindu, Satyendra Kapoor, Shubha Khote, Amrit Pal, Lalita Pawar"/>
    <n v="10"/>
    <x v="17"/>
    <s v="India"/>
    <n v="1"/>
    <x v="840"/>
    <x v="45"/>
    <x v="1"/>
    <s v="153 min"/>
    <n v="153"/>
    <n v="153"/>
    <n v="2855.2994864663251"/>
    <s v=""/>
    <s v="Dramas, International Movies, Music &amp; Musicals"/>
    <x v="2"/>
    <s v="Dramas, International Movies, Music &amp; Musicals"/>
    <n v="3"/>
  </r>
  <r>
    <n v="5184"/>
    <x v="5908"/>
    <x v="0"/>
    <x v="5906"/>
    <s v="Anees Bazmee"/>
    <s v="Anil Kapoor, Arjun Kapoor, Ileana D'Cruz, Athiya Shetty, Neha Sharma, Vineet Kumar Singh, Pavan Malhotra, Ratna Pathak Shah, Karan Kundra, Anil Mange, Rahul Dev, Sanjay Kapoor"/>
    <n v="12"/>
    <x v="17"/>
    <s v="India"/>
    <n v="1"/>
    <x v="1522"/>
    <x v="3"/>
    <x v="2"/>
    <s v="153 min"/>
    <n v="153"/>
    <n v="153"/>
    <n v="2855.2994864663251"/>
    <s v=""/>
    <s v="Comedies, Dramas, International Movies"/>
    <x v="4"/>
    <s v="Comedies, Dramas, International Movies"/>
    <n v="3"/>
  </r>
  <r>
    <n v="5397"/>
    <x v="5909"/>
    <x v="0"/>
    <x v="5907"/>
    <s v="Sushil Majumdar"/>
    <s v="Raaj Kumar, Hema Malini, Rakhee Gulzar, Vinod Mehra, Asit Kumar Sen, Paintal, Dulari, Chandramohan, Sujata Bakshi, Meena T."/>
    <n v="10"/>
    <x v="17"/>
    <s v="India"/>
    <n v="1"/>
    <x v="801"/>
    <x v="61"/>
    <x v="1"/>
    <s v="153 min"/>
    <n v="153"/>
    <n v="153"/>
    <n v="2855.2994864663251"/>
    <s v=""/>
    <s v="Classic Movies, Dramas, International Movies"/>
    <x v="5"/>
    <s v="Classic Movies, Dramas, International Movies"/>
    <n v="3"/>
  </r>
  <r>
    <n v="5470"/>
    <x v="5910"/>
    <x v="0"/>
    <x v="5908"/>
    <s v="Vishal Bhardwaj"/>
    <s v="Saif Ali Khan, Shahid Kapoor, Kangana Ranaut, Shriswara, Richard McCabe, Satoru Kawaguchi, Surendra Pal, Lin Laishram"/>
    <n v="8"/>
    <x v="17"/>
    <s v="India"/>
    <n v="1"/>
    <x v="848"/>
    <x v="3"/>
    <x v="1"/>
    <s v="153 min"/>
    <n v="153"/>
    <n v="153"/>
    <n v="2855.2994864663251"/>
    <s v=""/>
    <s v="Action &amp; Adventure, Dramas, International Movies"/>
    <x v="1"/>
    <s v="Action &amp; Adventure, Dramas, International Movies"/>
    <n v="3"/>
  </r>
  <r>
    <n v="6108"/>
    <x v="5911"/>
    <x v="0"/>
    <x v="5909"/>
    <s v="Abbas Alibhai Burmawalla, Mastan Alibhai Burmawalla"/>
    <s v="Akshay Kumar, Kareena Kapoor, Priyanka Chopra, Amrish Puri, Paresh Rawal, Annu Kapoor"/>
    <n v="6"/>
    <x v="17"/>
    <s v="India"/>
    <n v="1"/>
    <x v="144"/>
    <x v="26"/>
    <x v="1"/>
    <s v="153 min"/>
    <n v="153"/>
    <n v="153"/>
    <n v="2855.2994864663251"/>
    <s v=""/>
    <s v="International Movies, Music &amp; Musicals, Romantic Movies"/>
    <x v="7"/>
    <s v="International Movies, Music &amp; Musicals, Romantic Movies"/>
    <n v="3"/>
  </r>
  <r>
    <n v="6548"/>
    <x v="5912"/>
    <x v="0"/>
    <x v="5910"/>
    <s v="Hasan Karacadaƒü"/>
    <s v="Sema ≈ûim≈üek, Nilay G√∂k, Volkan √únal, Fehmi Karaarslan, El√ßin Atamg√º√ß, √ñmer Duran, Murat Sevi≈ü, Aybike Turan, Burak √áimen"/>
    <n v="9"/>
    <x v="61"/>
    <s v="Turkey"/>
    <n v="1"/>
    <x v="236"/>
    <x v="4"/>
    <x v="5"/>
    <s v="153 min"/>
    <n v="153"/>
    <n v="153"/>
    <n v="2855.2994864663251"/>
    <s v=""/>
    <s v="Horror Movies, International Movies"/>
    <x v="9"/>
    <s v="Horror Movies, International Movies"/>
    <n v="2"/>
  </r>
  <r>
    <n v="6667"/>
    <x v="5913"/>
    <x v="0"/>
    <x v="5911"/>
    <s v="Ajithkumar"/>
    <s v="Shane Nigaam, Nimisha Sajayan, Manikandan R. Achari, Alencier Ley Lopez, Sujith Sankar, P. Balachandran, Sudhi Koppa"/>
    <n v="7"/>
    <x v="17"/>
    <s v="India"/>
    <n v="1"/>
    <x v="220"/>
    <x v="5"/>
    <x v="1"/>
    <s v="153 min"/>
    <n v="153"/>
    <n v="153"/>
    <n v="2855.2994864663251"/>
    <s v=""/>
    <s v="Dramas, International Movies, Romantic Movies"/>
    <x v="2"/>
    <s v="Dramas, International Movies, Romantic Movies"/>
    <n v="3"/>
  </r>
  <r>
    <n v="7078"/>
    <x v="5914"/>
    <x v="0"/>
    <x v="5912"/>
    <s v="Quentin Tarantino"/>
    <s v="Brad Pitt, M√©lanie Laurent, Christoph Waltz, Eli Roth, Michael Fassbender, Diane Kruger, Daniel Br√ºhl, Til Schweiger, Gedeon Burkhard, Jacky Ido, B.J. Novak, Sylvester Groth, Martin Wuttke"/>
    <n v="13"/>
    <x v="10"/>
    <s v="Germany, United States"/>
    <n v="2"/>
    <x v="1117"/>
    <x v="16"/>
    <x v="12"/>
    <s v="153 min"/>
    <n v="153"/>
    <n v="153"/>
    <n v="2855.2994864663251"/>
    <s v=""/>
    <s v="Action &amp; Adventure"/>
    <x v="1"/>
    <s v="Action &amp; Adventure"/>
    <n v="1"/>
  </r>
  <r>
    <n v="7333"/>
    <x v="5915"/>
    <x v="0"/>
    <x v="5913"/>
    <s v="Stanley Kubrick"/>
    <s v="James Mason, Shelley Winters, Peter Sellers, Sue Lyon, Gary Cockrell, Jerry Stovin, Diana Decker, Lois Maxwell, Cec Linder"/>
    <n v="9"/>
    <x v="6"/>
    <s v="United Kingdom, United States"/>
    <n v="2"/>
    <x v="55"/>
    <x v="69"/>
    <x v="12"/>
    <s v="153 min"/>
    <n v="153"/>
    <n v="153"/>
    <n v="2855.2994864663251"/>
    <s v=""/>
    <s v="Classic Movies, Dramas, Romantic Movies"/>
    <x v="5"/>
    <s v="Classic Movies, Dramas, Romantic Movies"/>
    <n v="3"/>
  </r>
  <r>
    <n v="7945"/>
    <x v="5916"/>
    <x v="0"/>
    <x v="5914"/>
    <s v="Raj N. Sippy"/>
    <s v="Amitabh Bachchan, Hema Malini, Amjad Khan, Sachin, Shakti Kapoor, Ranjeeta Kaur, Paintal, Ranjeet"/>
    <n v="8"/>
    <x v="17"/>
    <s v="India"/>
    <n v="1"/>
    <x v="767"/>
    <x v="44"/>
    <x v="1"/>
    <s v="153 min"/>
    <n v="153"/>
    <n v="153"/>
    <n v="2855.2994864663251"/>
    <s v=""/>
    <s v="Comedies, Cult Movies, Dramas"/>
    <x v="4"/>
    <s v="Comedies, Cult Movies, Dramas"/>
    <n v="3"/>
  </r>
  <r>
    <n v="137"/>
    <x v="5917"/>
    <x v="0"/>
    <x v="5915"/>
    <s v="Anthony Minghella"/>
    <s v="Jude Law, Nicole Kidman, Ren√©e Zellweger, Eileen Atkins, Brendan Gleeson, Philip Seymour Hoffman, Natalie Portman, Giovanni Ribisi, Donald Sutherland, Ray Winstone"/>
    <n v="10"/>
    <x v="0"/>
    <s v="United States, Italy, Romania, United Kingdom"/>
    <n v="4"/>
    <x v="344"/>
    <x v="20"/>
    <x v="12"/>
    <s v="154 min"/>
    <n v="154"/>
    <n v="154"/>
    <n v="2963.1694913594911"/>
    <s v=""/>
    <s v="Dramas, Romantic Movies"/>
    <x v="2"/>
    <s v="Dramas, Romantic Movies"/>
    <n v="2"/>
  </r>
  <r>
    <n v="2846"/>
    <x v="5918"/>
    <x v="0"/>
    <x v="5916"/>
    <s v="Cristi Puiu"/>
    <s v="Monica B√¢rlƒÉdeanu, Ion Fiscuteanu, Doru Ana, Dragos Bucur, Gabriel Spahiu, Dan Chiriac, Luminita Gheorghiu, Alina Berzunteanu, Dana Dogaru, Mimi BrƒÉnescu"/>
    <n v="10"/>
    <x v="65"/>
    <s v="Romania"/>
    <n v="1"/>
    <x v="1435"/>
    <x v="30"/>
    <x v="12"/>
    <s v="154 min"/>
    <n v="154"/>
    <n v="154"/>
    <n v="2963.1694913594911"/>
    <s v=""/>
    <s v="Dramas, International Movies"/>
    <x v="2"/>
    <s v="Dramas, International Movies"/>
    <n v="2"/>
  </r>
  <r>
    <n v="3150"/>
    <x v="5919"/>
    <x v="0"/>
    <x v="5917"/>
    <s v="Zoya Akhtar"/>
    <s v="Hrithik Roshan, Abhay Deol, Farhan Akhtar, Katrina Kaif, Kalki Koechlin, Deepti Naval, Naseeruddin Shah, Ariadna Cabrol"/>
    <n v="8"/>
    <x v="17"/>
    <s v="India"/>
    <n v="1"/>
    <x v="305"/>
    <x v="12"/>
    <x v="1"/>
    <s v="154 min"/>
    <n v="154"/>
    <n v="154"/>
    <n v="2963.1694913594911"/>
    <s v=""/>
    <s v="Comedies, Dramas, International Movies"/>
    <x v="4"/>
    <s v="Comedies, Dramas, International Movies"/>
    <n v="3"/>
  </r>
  <r>
    <n v="3437"/>
    <x v="5920"/>
    <x v="0"/>
    <x v="5918"/>
    <s v="Naoto Amazutsumi"/>
    <s v="Gen Hoshino"/>
    <n v="1"/>
    <x v="2"/>
    <m/>
    <n v="0"/>
    <x v="1523"/>
    <x v="2"/>
    <x v="1"/>
    <s v="154 min"/>
    <n v="154"/>
    <n v="154"/>
    <n v="2963.1694913594911"/>
    <s v=""/>
    <s v="International Movies, Music &amp; Musicals"/>
    <x v="7"/>
    <s v="International Movies, Music &amp; Musicals"/>
    <n v="2"/>
  </r>
  <r>
    <n v="4447"/>
    <x v="5921"/>
    <x v="0"/>
    <x v="5919"/>
    <s v="Sundar C."/>
    <s v="Vimal, Anjali, Shiva, Oviya, Santhanam, John Vijay, M. Ilavarasu, Manobala"/>
    <n v="8"/>
    <x v="17"/>
    <s v="India"/>
    <n v="1"/>
    <x v="6"/>
    <x v="11"/>
    <x v="1"/>
    <s v="154 min"/>
    <n v="154"/>
    <n v="154"/>
    <n v="2963.1694913594911"/>
    <s v=""/>
    <s v="Comedies, International Movies, Music &amp; Musicals"/>
    <x v="4"/>
    <s v="Comedies, International Movies, Music &amp; Musicals"/>
    <n v="3"/>
  </r>
  <r>
    <n v="4726"/>
    <x v="5922"/>
    <x v="0"/>
    <x v="5920"/>
    <s v="Vishal Bhardwaj"/>
    <s v="Shahid Kapoor, Tabu, Shraddha Kapoor, Kay Kay Menon, Irrfan Khan, Narendra Jha"/>
    <n v="6"/>
    <x v="17"/>
    <s v="India"/>
    <n v="1"/>
    <x v="536"/>
    <x v="0"/>
    <x v="5"/>
    <s v="154 min"/>
    <n v="154"/>
    <n v="154"/>
    <n v="2963.1694913594911"/>
    <s v=""/>
    <s v="Dramas, International Movies, Romantic Movies"/>
    <x v="2"/>
    <s v="Dramas, International Movies, Romantic Movies"/>
    <n v="3"/>
  </r>
  <r>
    <n v="5448"/>
    <x v="5923"/>
    <x v="0"/>
    <x v="5921"/>
    <s v="Umesh Mehra"/>
    <s v="Saif Ali Khan, Mamta Kulkarni, Mohnish Bahl, Sharmila Tagore, Saeed Jaffrey, Kader Khan"/>
    <n v="6"/>
    <x v="17"/>
    <s v="India"/>
    <n v="1"/>
    <x v="23"/>
    <x v="31"/>
    <x v="1"/>
    <s v="154 min"/>
    <n v="154"/>
    <n v="154"/>
    <n v="2963.1694913594911"/>
    <s v=""/>
    <s v="Dramas, International Movies, Music &amp; Musicals"/>
    <x v="2"/>
    <s v="Dramas, International Movies, Music &amp; Musicals"/>
    <n v="3"/>
  </r>
  <r>
    <n v="5461"/>
    <x v="5924"/>
    <x v="0"/>
    <x v="5922"/>
    <s v="Ketan Mehta"/>
    <s v="Shah Rukh Khan, Deepa Sahi, Javed Jaffrey, Anupam Kher, Amrish Puri, Tom Alter, Tinnu Anand, Sadashiv Amrapurkar, Tiku Talsania, Kader Khan"/>
    <n v="10"/>
    <x v="17"/>
    <s v="India"/>
    <n v="1"/>
    <x v="23"/>
    <x v="42"/>
    <x v="1"/>
    <s v="154 min"/>
    <n v="154"/>
    <n v="154"/>
    <n v="2963.1694913594911"/>
    <s v=""/>
    <s v="Action &amp; Adventure, Comedies, International Movies"/>
    <x v="1"/>
    <s v="Action &amp; Adventure, Comedies, International Movies"/>
    <n v="3"/>
  </r>
  <r>
    <n v="5617"/>
    <x v="5925"/>
    <x v="0"/>
    <x v="5923"/>
    <s v="Rohit Shetty"/>
    <s v="Shah Rukh Khan, Kajol, Kriti Sanon, Kabir Bedi, Varun Dhawan, Boman Irani, Johnny Lever, Varun Sharma, Sanjay Mishra, Vinod Khanna, Mukesh Tiwari, Pankaj Tripathi, Shawar Ali"/>
    <n v="13"/>
    <x v="17"/>
    <s v="India"/>
    <n v="1"/>
    <x v="589"/>
    <x v="4"/>
    <x v="6"/>
    <s v="154 min"/>
    <n v="154"/>
    <n v="154"/>
    <n v="2963.1694913594911"/>
    <s v=""/>
    <s v="Action &amp; Adventure, Dramas, International Movies"/>
    <x v="1"/>
    <s v="Action &amp; Adventure, Dramas, International Movies"/>
    <n v="3"/>
  </r>
  <r>
    <n v="7114"/>
    <x v="5926"/>
    <x v="0"/>
    <x v="5924"/>
    <s v="Quentin Tarantino"/>
    <s v="Pam Grier, Samuel L. Jackson, Robert Forster, Bridget Fonda, Michael Keaton, Robert De Niro, Michael Bowen, Chris Tucker, LisaGay Hamilton, Tommy 'Tiny' Lister, Hattie Winston, Sid Haig"/>
    <n v="12"/>
    <x v="0"/>
    <s v="United States"/>
    <n v="1"/>
    <x v="844"/>
    <x v="53"/>
    <x v="12"/>
    <s v="154 min"/>
    <n v="154"/>
    <n v="154"/>
    <n v="2963.1694913594911"/>
    <s v=""/>
    <s v="Dramas, Thrillers"/>
    <x v="2"/>
    <s v="Dramas, Thrillers"/>
    <n v="2"/>
  </r>
  <r>
    <n v="7803"/>
    <x v="5927"/>
    <x v="0"/>
    <x v="5925"/>
    <s v="Quentin Tarantino"/>
    <s v="John Travolta, Samuel L. Jackson, Uma Thurman, Harvey Keitel, Tim Roth, Amanda Plummer, Maria de Medeiros, Ving Rhames, Eric Stoltz, Rosanna Arquette, Christopher Walken, Bruce Willis"/>
    <n v="12"/>
    <x v="0"/>
    <s v="United States"/>
    <n v="1"/>
    <x v="191"/>
    <x v="28"/>
    <x v="12"/>
    <s v="154 min"/>
    <n v="154"/>
    <n v="154"/>
    <n v="2963.1694913594911"/>
    <s v=""/>
    <s v="Classic Movies, Cult Movies, Dramas"/>
    <x v="5"/>
    <s v="Classic Movies, Cult Movies, Dramas"/>
    <n v="3"/>
  </r>
  <r>
    <n v="7831"/>
    <x v="5928"/>
    <x v="0"/>
    <x v="5926"/>
    <s v="Sanjay Dayma"/>
    <s v="Madhavan, Samita Bangargi, Harsh Chhaya, Rajendranath Zutshi, Shikha Shalu Varma, Satish Shah, Akhilendra Mishra"/>
    <n v="7"/>
    <x v="17"/>
    <s v="India"/>
    <n v="1"/>
    <x v="767"/>
    <x v="30"/>
    <x v="1"/>
    <s v="154 min"/>
    <n v="154"/>
    <n v="154"/>
    <n v="2963.1694913594911"/>
    <s v=""/>
    <s v="Comedies, Dramas, International Movies"/>
    <x v="4"/>
    <s v="Comedies, Dramas, International Movies"/>
    <n v="3"/>
  </r>
  <r>
    <n v="8129"/>
    <x v="5929"/>
    <x v="0"/>
    <x v="5927"/>
    <s v="Bryan Singer"/>
    <s v="Brandon Routh, Kate Bosworth, Kevin Spacey, James Marsden, Parker Posey, Frank Langella, Sam Huntington, Eva Marie Saint, Marlon Brando, Kal Penn"/>
    <n v="10"/>
    <x v="0"/>
    <s v="United States"/>
    <n v="1"/>
    <x v="164"/>
    <x v="24"/>
    <x v="2"/>
    <s v="154 min"/>
    <n v="154"/>
    <n v="154"/>
    <n v="2963.1694913594911"/>
    <s v=""/>
    <s v="Action &amp; Adventure, Sci-Fi &amp; Fantasy"/>
    <x v="1"/>
    <s v="Action &amp; Adventure, Sci-Fi &amp; Fantasy"/>
    <n v="2"/>
  </r>
  <r>
    <n v="565"/>
    <x v="5930"/>
    <x v="0"/>
    <x v="5928"/>
    <s v="Paul Thomas Anderson"/>
    <s v="Mark Wahlberg, Burt Reynolds, Julianne Moore, Heather Graham, William H. Macy, Don Cheadle, Philip Seymour Hoffman, Luis Guzm√°n, John C. Reilly, Philip Baker Hall"/>
    <n v="10"/>
    <x v="0"/>
    <s v="United States"/>
    <n v="1"/>
    <x v="132"/>
    <x v="53"/>
    <x v="12"/>
    <s v="155 min"/>
    <n v="155"/>
    <n v="155"/>
    <n v="3073.0394962526566"/>
    <s v=""/>
    <s v="Comedies, Dramas, Independent Movies"/>
    <x v="4"/>
    <s v="Comedies, Dramas, Independent Movies"/>
    <n v="3"/>
  </r>
  <r>
    <n v="2075"/>
    <x v="5931"/>
    <x v="0"/>
    <x v="5929"/>
    <s v="Abbas Mustan"/>
    <s v="Rakhee Gulzar, Bobby Deol, Preity Zinta"/>
    <n v="3"/>
    <x v="17"/>
    <s v="India"/>
    <n v="1"/>
    <x v="50"/>
    <x v="18"/>
    <x v="1"/>
    <s v="155 min"/>
    <n v="155"/>
    <n v="155"/>
    <n v="3073.0394962526566"/>
    <s v=""/>
    <s v="Comedies, Dramas, International Movies"/>
    <x v="4"/>
    <s v="Comedies, Dramas, International Movies"/>
    <n v="3"/>
  </r>
  <r>
    <n v="2717"/>
    <x v="5932"/>
    <x v="0"/>
    <x v="5930"/>
    <s v="Karan Malhotra"/>
    <s v="Akshay Kumar, Sidharth Malhotra, Jackie Shroff, Jacqueline Fernandez, Shefali Shah, Kulbhushan Kharbanda, Rajendranath Zutshi, Ashutosh Rana"/>
    <n v="8"/>
    <x v="17"/>
    <s v="India, United States"/>
    <n v="2"/>
    <x v="579"/>
    <x v="4"/>
    <x v="1"/>
    <s v="155 min"/>
    <n v="155"/>
    <n v="155"/>
    <n v="3073.0394962526566"/>
    <s v=""/>
    <s v="Action &amp; Adventure, Dramas, International Movies"/>
    <x v="1"/>
    <s v="Action &amp; Adventure, Dramas, International Movies"/>
    <n v="3"/>
  </r>
  <r>
    <n v="4329"/>
    <x v="5933"/>
    <x v="0"/>
    <x v="5931"/>
    <s v="Ahsan Rahim"/>
    <s v="Ali Zafar, Maya Ali, Javed Sheikh, Mehmood Aslam, Faisal Qureshi, Nayyar Ejaz, Asma Abbas, Marhoom Ahmad Bilal, Simi Raheal, Salman Bokhari"/>
    <n v="10"/>
    <x v="7"/>
    <s v="Pakistan"/>
    <n v="1"/>
    <x v="1454"/>
    <x v="5"/>
    <x v="1"/>
    <s v="155 min"/>
    <n v="155"/>
    <n v="155"/>
    <n v="3073.0394962526566"/>
    <s v=""/>
    <s v="Action &amp; Adventure, Comedies, International Movies"/>
    <x v="1"/>
    <s v="Action &amp; Adventure, Comedies, International Movies"/>
    <n v="3"/>
  </r>
  <r>
    <n v="4572"/>
    <x v="5934"/>
    <x v="0"/>
    <x v="5932"/>
    <s v="Anurag Basu"/>
    <s v="Ranbir Kapoor, Katrina Kaif, Saurabh Shukla, Saswata Chatterjee, Rajatabha Dutta, Saravajeet Tiwari"/>
    <n v="6"/>
    <x v="17"/>
    <s v="India"/>
    <n v="1"/>
    <x v="155"/>
    <x v="3"/>
    <x v="1"/>
    <s v="155 min"/>
    <n v="155"/>
    <n v="155"/>
    <n v="3073.0394962526566"/>
    <s v=""/>
    <s v="Action &amp; Adventure, Comedies, International Movies"/>
    <x v="1"/>
    <s v="Action &amp; Adventure, Comedies, International Movies"/>
    <n v="3"/>
  </r>
  <r>
    <n v="4601"/>
    <x v="5935"/>
    <x v="0"/>
    <x v="5933"/>
    <s v="Mastan Alibhai Burmawalla, Abbas Alibhai Burmawalla"/>
    <s v="Saif Ali Khan, Akshaye Khanna, Katrina Kaif, Bipasha Basu, Anil Kapoor, Sameera Reddy"/>
    <n v="6"/>
    <x v="17"/>
    <s v="India"/>
    <n v="1"/>
    <x v="155"/>
    <x v="13"/>
    <x v="1"/>
    <s v="155 min"/>
    <n v="155"/>
    <n v="155"/>
    <n v="3073.0394962526566"/>
    <s v=""/>
    <s v="Action &amp; Adventure, International Movies, Music &amp; Musicals"/>
    <x v="1"/>
    <s v="Action &amp; Adventure, International Movies, Music &amp; Musicals"/>
    <n v="3"/>
  </r>
  <r>
    <n v="5009"/>
    <x v="5936"/>
    <x v="0"/>
    <x v="5934"/>
    <s v="Mani Ratnam"/>
    <s v="Abhishek Bachchan, Mithun Chakraborty, Aishwarya Rai Bachchan, Madhavan, Vidya Balan, Roshan Seth, Arya Babbar, Sachin Khedekar, Dhritiman Chatterjee, Manoj Joshi"/>
    <n v="10"/>
    <x v="17"/>
    <s v="India"/>
    <n v="1"/>
    <x v="144"/>
    <x v="37"/>
    <x v="6"/>
    <s v="155 min"/>
    <n v="155"/>
    <n v="155"/>
    <n v="3073.0394962526566"/>
    <s v=""/>
    <s v="Dramas, International Movies"/>
    <x v="2"/>
    <s v="Dramas, International Movies"/>
    <n v="2"/>
  </r>
  <r>
    <n v="7338"/>
    <x v="5937"/>
    <x v="0"/>
    <x v="5935"/>
    <s v="Parambrata Chatterjee"/>
    <s v="Prasenjit Chatterjee, Payel Sarkar, Indrasish Roy, Kanchan Mullick, Kharaj Mukherjee, Gargi Roychowdhury, Deepankar De, Biswajit Chakraborty, Bharat Kaul, Rajat Ganguly"/>
    <n v="10"/>
    <x v="17"/>
    <s v="India"/>
    <n v="1"/>
    <x v="87"/>
    <x v="4"/>
    <x v="1"/>
    <s v="155 min"/>
    <n v="155"/>
    <n v="155"/>
    <n v="3073.0394962526566"/>
    <s v=""/>
    <s v="Dramas, International Movies, Sports Movies"/>
    <x v="2"/>
    <s v="Dramas, International Movies, Sports Movies"/>
    <n v="3"/>
  </r>
  <r>
    <n v="7394"/>
    <x v="5938"/>
    <x v="0"/>
    <x v="5936"/>
    <s v="Shyam Benegal"/>
    <s v="Shabana Azmi, Smita Patil, Naseeruddin Shah, Amrish Puri, Kulbhushan Kharbanda, Saeed Jaffrey, Om Puri, Sreela Mazumdar, Neena Gupta"/>
    <n v="9"/>
    <x v="17"/>
    <s v="India"/>
    <n v="1"/>
    <x v="165"/>
    <x v="36"/>
    <x v="5"/>
    <s v="155 min"/>
    <n v="155"/>
    <n v="155"/>
    <n v="3073.0394962526566"/>
    <s v=""/>
    <s v="Dramas, Independent Movies, International Movies"/>
    <x v="2"/>
    <s v="Dramas, Independent Movies, International Movies"/>
    <n v="3"/>
  </r>
  <r>
    <n v="8454"/>
    <x v="5939"/>
    <x v="0"/>
    <x v="5937"/>
    <s v="Philipp St√∂lzl"/>
    <s v="Tom Payne, Ben Kingsley, Stellan Skarsg√•rd, Olivier Martinez, Emma Rigby, Elyas M'Barek, Fahri Yardim, Makram Khoury, Michael Marcus"/>
    <n v="9"/>
    <x v="10"/>
    <s v="Germany"/>
    <n v="1"/>
    <x v="1524"/>
    <x v="8"/>
    <x v="12"/>
    <s v="155 min"/>
    <n v="155"/>
    <n v="155"/>
    <n v="3073.0394962526566"/>
    <s v=""/>
    <s v="Action &amp; Adventure, Dramas, International Movies"/>
    <x v="1"/>
    <s v="Action &amp; Adventure, Dramas, International Movies"/>
    <n v="3"/>
  </r>
  <r>
    <n v="178"/>
    <x v="5940"/>
    <x v="0"/>
    <x v="5938"/>
    <s v="J. Lee Thompson"/>
    <s v="Gregory Peck, David Niven, Anthony Quinn, Stanley Baker, Anthony Quayle, James Darren, Irene Papas, Gia Scala, James Robertson Justice, Richard Harris"/>
    <n v="10"/>
    <x v="6"/>
    <s v="United Kingdom, United States"/>
    <n v="2"/>
    <x v="344"/>
    <x v="70"/>
    <x v="1"/>
    <s v="156 min"/>
    <n v="156"/>
    <n v="156"/>
    <n v="3184.9095011458226"/>
    <s v=""/>
    <s v="Action &amp; Adventure, Classic Movies"/>
    <x v="1"/>
    <s v="Action &amp; Adventure, Classic Movies"/>
    <n v="2"/>
  </r>
  <r>
    <n v="1867"/>
    <x v="5941"/>
    <x v="0"/>
    <x v="5939"/>
    <s v="Rajkumar Santoshi"/>
    <s v="Ajay Devgn, Sushant Singh, D. Santosh, Akhilendra Mishra, Raj Babbar, Farida Jalal, Amrita Rao, Mukesh Tiwari"/>
    <n v="8"/>
    <x v="17"/>
    <s v="India"/>
    <n v="1"/>
    <x v="1508"/>
    <x v="43"/>
    <x v="1"/>
    <s v="156 min"/>
    <n v="156"/>
    <n v="156"/>
    <n v="3184.9095011458226"/>
    <s v=""/>
    <s v="Dramas, International Movies"/>
    <x v="2"/>
    <s v="Dramas, International Movies"/>
    <n v="2"/>
  </r>
  <r>
    <n v="2394"/>
    <x v="5942"/>
    <x v="0"/>
    <x v="5940"/>
    <s v="Spike Lee"/>
    <s v="Delroy Lindo, Jonathan Majors, Clarke Peters, Norm Lewis, Isiah Whitlock Jr., M√©lanie Thierry, Paul Walter Hauser, Jasper P√§√§kk√∂nen, Johnny Nguyen, Chadwick Boseman"/>
    <n v="10"/>
    <x v="0"/>
    <s v="United States"/>
    <n v="1"/>
    <x v="243"/>
    <x v="1"/>
    <x v="12"/>
    <s v="156 min"/>
    <n v="156"/>
    <n v="156"/>
    <n v="3184.9095011458226"/>
    <s v=""/>
    <s v="Action &amp; Adventure, Dramas"/>
    <x v="1"/>
    <s v="Action &amp; Adventure, Dramas"/>
    <n v="2"/>
  </r>
  <r>
    <n v="2990"/>
    <x v="5943"/>
    <x v="0"/>
    <x v="5941"/>
    <s v="Chung Mong-hong"/>
    <s v="Wu Chien-ho, Chen Yi-wen, Samantha Ko, Liu Kuan-ting, Greg Hsu, Wu Tai-ling, Wen Chen-ling, Yin Shin"/>
    <n v="8"/>
    <x v="53"/>
    <s v="Taiwan"/>
    <n v="1"/>
    <x v="937"/>
    <x v="2"/>
    <x v="5"/>
    <s v="156 min"/>
    <n v="156"/>
    <n v="156"/>
    <n v="3184.9095011458226"/>
    <s v=""/>
    <s v="Dramas, Independent Movies, International Movies"/>
    <x v="2"/>
    <s v="Dramas, Independent Movies, International Movies"/>
    <n v="3"/>
  </r>
  <r>
    <n v="3144"/>
    <x v="5944"/>
    <x v="0"/>
    <x v="5942"/>
    <s v="Zoya Akhtar"/>
    <s v="Farhan Akhtar, Konkona Sen Sharma, Rishi Kapoor, Dimple Kapadia, Isha Sharvani, Sanjay Kapoor, Juhi Chawla, Hrithik Roshan, Alyy Khan, Sheeba Chaddha"/>
    <n v="10"/>
    <x v="17"/>
    <s v="India"/>
    <n v="1"/>
    <x v="305"/>
    <x v="16"/>
    <x v="1"/>
    <s v="156 min"/>
    <n v="156"/>
    <n v="156"/>
    <n v="3184.9095011458226"/>
    <s v=""/>
    <s v="Dramas, International Movies, Romantic Movies"/>
    <x v="2"/>
    <s v="Dramas, International Movies, Romantic Movies"/>
    <n v="3"/>
  </r>
  <r>
    <n v="4606"/>
    <x v="5945"/>
    <x v="0"/>
    <x v="5943"/>
    <s v="Vijay"/>
    <s v="Vikram, Jagapathi Babu, Anushka Shetty, Amy Jackson, Lakshmi Rai, Santhanam, Nasser, Saranya Ponvannan"/>
    <n v="8"/>
    <x v="17"/>
    <s v="India"/>
    <n v="1"/>
    <x v="155"/>
    <x v="11"/>
    <x v="1"/>
    <s v="156 min"/>
    <n v="156"/>
    <n v="156"/>
    <n v="3184.9095011458226"/>
    <s v=""/>
    <s v="Action &amp; Adventure, International Movies, Music &amp; Musicals"/>
    <x v="1"/>
    <s v="Action &amp; Adventure, International Movies, Music &amp; Musicals"/>
    <n v="3"/>
  </r>
  <r>
    <n v="4612"/>
    <x v="5946"/>
    <x v="0"/>
    <x v="5944"/>
    <s v="N. Linguswamy"/>
    <s v="Arya, Madhavan, Sameera Reddy, Amala Paul, Nasser, Ashutosh Rana, Sreejith Ravi, Muthukumar"/>
    <n v="8"/>
    <x v="17"/>
    <s v="India"/>
    <n v="1"/>
    <x v="155"/>
    <x v="11"/>
    <x v="1"/>
    <s v="156 min"/>
    <n v="156"/>
    <n v="156"/>
    <n v="3184.9095011458226"/>
    <s v=""/>
    <s v="Action &amp; Adventure, International Movies, Music &amp; Musicals"/>
    <x v="1"/>
    <s v="Action &amp; Adventure, International Movies, Music &amp; Musicals"/>
    <n v="3"/>
  </r>
  <r>
    <n v="6437"/>
    <x v="5947"/>
    <x v="0"/>
    <x v="5945"/>
    <s v="Shivendra Singh Dungarpur"/>
    <s v="P.K. Nair"/>
    <n v="1"/>
    <x v="17"/>
    <s v="India"/>
    <n v="1"/>
    <x v="232"/>
    <x v="11"/>
    <x v="6"/>
    <s v="156 min"/>
    <n v="156"/>
    <n v="156"/>
    <n v="3184.9095011458226"/>
    <s v=""/>
    <s v="Documentaries, International Movies"/>
    <x v="3"/>
    <s v="Documentaries, International Movies"/>
    <n v="2"/>
  </r>
  <r>
    <n v="6589"/>
    <x v="5948"/>
    <x v="0"/>
    <x v="5946"/>
    <s v="Anees Bazmee"/>
    <s v="Ajay Devgn, Akshaye Khanna, Urmila Matondkar, Farida Jalal, Vijayendra Ghatge"/>
    <n v="5"/>
    <x v="17"/>
    <s v="India"/>
    <n v="1"/>
    <x v="938"/>
    <x v="43"/>
    <x v="5"/>
    <s v="156 min"/>
    <n v="156"/>
    <n v="156"/>
    <n v="3184.9095011458226"/>
    <s v=""/>
    <s v="International Movies, Thrillers"/>
    <x v="7"/>
    <s v="International Movies, Thrillers"/>
    <n v="2"/>
  </r>
  <r>
    <n v="6961"/>
    <x v="5949"/>
    <x v="0"/>
    <x v="5947"/>
    <s v="Prakash Mehra"/>
    <s v="Amitabh Bachchan, Vinod Khanna, Saira Banu, Sulakshana Pandit, Shreeram Lagoo, Pinchoo Kapoor, P. Jairaj, Yunus Parvez"/>
    <n v="8"/>
    <x v="17"/>
    <s v="India"/>
    <n v="1"/>
    <x v="767"/>
    <x v="59"/>
    <x v="1"/>
    <s v="156 min"/>
    <n v="156"/>
    <n v="156"/>
    <n v="3184.9095011458226"/>
    <s v=""/>
    <s v="Action &amp; Adventure, Comedies, Dramas"/>
    <x v="1"/>
    <s v="Action &amp; Adventure, Comedies, Dramas"/>
    <n v="3"/>
  </r>
  <r>
    <n v="2017"/>
    <x v="5950"/>
    <x v="0"/>
    <x v="5948"/>
    <s v="Abhijeet Deshpande"/>
    <s v="Subodh Bhave, Vaidehi Parshurami, Nandita Patkar, Sonali Kulkarni, Sumeet Raghvan, Prasad Oak, Anand Ingale, Suhas Palshikar"/>
    <n v="8"/>
    <x v="17"/>
    <s v="India"/>
    <n v="1"/>
    <x v="1013"/>
    <x v="5"/>
    <x v="1"/>
    <s v="157 min"/>
    <n v="157"/>
    <n v="157"/>
    <n v="3298.7795060389885"/>
    <s v=""/>
    <s v="Dramas, International Movies"/>
    <x v="2"/>
    <s v="Dramas, International Movies"/>
    <n v="2"/>
  </r>
  <r>
    <n v="2493"/>
    <x v="5951"/>
    <x v="0"/>
    <x v="5949"/>
    <s v="Muhammad Fadl, Hany Motawie"/>
    <s v="Adel Imam, Nahed Gabr, Omar El-Hariri, Nazim Sharawy, Badr Nofal, Saeed Tarabeek, Hala Fakher, Samir Waley Eldein, Sami Gawhar, Shawqi Shamekh, Nasr Seif"/>
    <n v="11"/>
    <x v="5"/>
    <s v="Egypt"/>
    <n v="1"/>
    <x v="1204"/>
    <x v="59"/>
    <x v="6"/>
    <s v="157 min"/>
    <n v="157"/>
    <n v="157"/>
    <n v="3298.7795060389885"/>
    <s v=""/>
    <s v="Comedies, International Movies"/>
    <x v="4"/>
    <s v="Comedies, International Movies"/>
    <n v="2"/>
  </r>
  <r>
    <n v="3517"/>
    <x v="5952"/>
    <x v="0"/>
    <x v="5950"/>
    <s v="B. V. Nandini Reddy"/>
    <s v="Samantha Ruth Prabhu, Lakshmi, Rajendraprasad, Naga Shourya, Rao Ramesh, Teja Sajja, Pragathi, Jagapathi Babu, Aishwarya, Urvashi"/>
    <n v="10"/>
    <x v="17"/>
    <s v="India"/>
    <n v="1"/>
    <x v="708"/>
    <x v="2"/>
    <x v="1"/>
    <s v="157 min"/>
    <n v="157"/>
    <n v="157"/>
    <n v="3298.7795060389885"/>
    <s v=""/>
    <s v="Comedies, International Movies, Music &amp; Musicals"/>
    <x v="4"/>
    <s v="Comedies, International Movies, Music &amp; Musicals"/>
    <n v="3"/>
  </r>
  <r>
    <n v="4432"/>
    <x v="5953"/>
    <x v="0"/>
    <x v="5951"/>
    <s v="Vivek Agnihotri"/>
    <s v="John Abraham, Bipasha Basu, Arshad Warsi, Shernaz Patel, Boman Irani, Dibyendu Bhattacharya, Gilbert Montoya, Dalip Tahil, Rajendranath Zutshi"/>
    <n v="9"/>
    <x v="6"/>
    <s v="United Kingdom, India"/>
    <n v="2"/>
    <x v="6"/>
    <x v="37"/>
    <x v="1"/>
    <s v="157 min"/>
    <n v="157"/>
    <n v="157"/>
    <n v="3298.7795060389885"/>
    <s v=""/>
    <s v="Dramas, International Movies, Music &amp; Musicals"/>
    <x v="2"/>
    <s v="Dramas, International Movies, Music &amp; Musicals"/>
    <n v="3"/>
  </r>
  <r>
    <n v="7190"/>
    <x v="5954"/>
    <x v="0"/>
    <x v="5952"/>
    <s v="Surya S.J., Sunil Kumar Agrawal"/>
    <s v="Fardeen Khan, Kareena Kapoor, Amrish Puri, Navin Nischol, Beena, Anup Soni, Johnny Lever, Sharat Saxena, Amitabh Bachchan, Sakshi Shivanand"/>
    <n v="10"/>
    <x v="17"/>
    <s v="India"/>
    <n v="1"/>
    <x v="144"/>
    <x v="20"/>
    <x v="1"/>
    <s v="157 min"/>
    <n v="157"/>
    <n v="157"/>
    <n v="3298.7795060389885"/>
    <s v=""/>
    <s v="Comedies, International Movies, Music &amp; Musicals"/>
    <x v="4"/>
    <s v="Comedies, International Movies, Music &amp; Musicals"/>
    <n v="3"/>
  </r>
  <r>
    <n v="8789"/>
    <x v="5955"/>
    <x v="0"/>
    <x v="5953"/>
    <s v="Ivona Juka"/>
    <s v="Lana Baric, Vojislav Brajovic, Natasa Janjic, Goran Hajdukovic, Helena Beljan, Juraj Dabic, Natasa Dorcic, Sebastian Cavazza, Ana Begic, Krunoslav Saric"/>
    <n v="10"/>
    <x v="78"/>
    <s v="Croatia, Slovenia, Serbia, Montenegro"/>
    <n v="4"/>
    <x v="222"/>
    <x v="4"/>
    <x v="5"/>
    <s v="157 min"/>
    <n v="157"/>
    <n v="157"/>
    <n v="3298.7795060389885"/>
    <s v=""/>
    <s v="Dramas, International Movies"/>
    <x v="2"/>
    <s v="Dramas, International Movies"/>
    <n v="2"/>
  </r>
  <r>
    <n v="1114"/>
    <x v="5956"/>
    <x v="0"/>
    <x v="5954"/>
    <s v="Roland Emmerich"/>
    <s v="John Cusack, Amanda Peet, Chiwetel Ejiofor, Thandie Newton, Oliver Platt, Tom McCarthy, Woody Harrelson, Danny Glover, Liam James, Morgan Lily"/>
    <n v="10"/>
    <x v="0"/>
    <s v="United States"/>
    <n v="1"/>
    <x v="537"/>
    <x v="16"/>
    <x v="2"/>
    <s v="158 min"/>
    <n v="158"/>
    <n v="158"/>
    <n v="3414.6495109321545"/>
    <s v=""/>
    <s v="Action &amp; Adventure, Sci-Fi &amp; Fantasy"/>
    <x v="1"/>
    <s v="Action &amp; Adventure, Sci-Fi &amp; Fantasy"/>
    <n v="2"/>
  </r>
  <r>
    <n v="2121"/>
    <x v="5957"/>
    <x v="0"/>
    <x v="5955"/>
    <s v="Tom Hooper"/>
    <s v="Hugh Jackman, Russell Crowe, Anne Hathaway, Amanda Seyfried, Sacha Baron Cohen, Helena Bonham Carter, Eddie Redmayne, Aaron Tveit, Samantha Barks, Daniel Huttlestone"/>
    <n v="10"/>
    <x v="6"/>
    <s v="United Kingdom, United States"/>
    <n v="2"/>
    <x v="1288"/>
    <x v="11"/>
    <x v="2"/>
    <s v="158 min"/>
    <n v="158"/>
    <n v="158"/>
    <n v="3414.6495109321545"/>
    <s v=""/>
    <s v="Dramas, International Movies, Music &amp; Musicals"/>
    <x v="2"/>
    <s v="Dramas, International Movies, Music &amp; Musicals"/>
    <n v="3"/>
  </r>
  <r>
    <n v="2864"/>
    <x v="5958"/>
    <x v="0"/>
    <x v="5956"/>
    <s v="Paul Thomas Anderson"/>
    <s v="Daniel Day-Lewis, Paul Dano, Kevin J. O'Connor, Ciar√°n Hinds, Dillon Freasier, Sydney McCallister, David Willis, David Warshofsky, Colton Woodward, Russell Harvard"/>
    <n v="10"/>
    <x v="0"/>
    <s v="United States"/>
    <n v="1"/>
    <x v="5"/>
    <x v="37"/>
    <x v="12"/>
    <s v="158 min"/>
    <n v="158"/>
    <n v="158"/>
    <n v="3414.6495109321545"/>
    <s v=""/>
    <s v="Dramas, Independent Movies"/>
    <x v="2"/>
    <s v="Dramas, Independent Movies"/>
    <n v="2"/>
  </r>
  <r>
    <n v="4430"/>
    <x v="5959"/>
    <x v="0"/>
    <x v="5957"/>
    <s v="Priyadarshan, Kookie V. Gulati"/>
    <s v="Shahid Kapoor, Kareena Kapoor, Om Puri, Neha Dhupia, Sunil Shetty, Paresh Rawal, Rajpal Yadav, Shakti Kapoor"/>
    <n v="8"/>
    <x v="17"/>
    <s v="India"/>
    <n v="1"/>
    <x v="6"/>
    <x v="24"/>
    <x v="1"/>
    <s v="158 min"/>
    <n v="158"/>
    <n v="158"/>
    <n v="3414.6495109321545"/>
    <s v=""/>
    <s v="Comedies, Dramas, International Movies"/>
    <x v="4"/>
    <s v="Comedies, Dramas, International Movies"/>
    <n v="3"/>
  </r>
  <r>
    <n v="4722"/>
    <x v="5960"/>
    <x v="0"/>
    <x v="5958"/>
    <s v="Madhur Bhandarkar"/>
    <s v="Priyanka Chopra, Kangana Ranaut, Mugdha Godse, Arbaaz Khan, Arjan Bajwa, Raj Babbar, Kiran Juneja, Samir Soni"/>
    <n v="8"/>
    <x v="17"/>
    <s v="India"/>
    <n v="1"/>
    <x v="536"/>
    <x v="13"/>
    <x v="5"/>
    <s v="158 min"/>
    <n v="158"/>
    <n v="158"/>
    <n v="3414.6495109321545"/>
    <s v=""/>
    <s v="Dramas, International Movies"/>
    <x v="2"/>
    <s v="Dramas, International Movies"/>
    <n v="2"/>
  </r>
  <r>
    <n v="4861"/>
    <x v="5961"/>
    <x v="0"/>
    <x v="5959"/>
    <s v="Neeraj Pandey"/>
    <s v="Sidharth Malhotra, Manoj Bajpayee, Rakul Preet Singh, Pooja Chopra, Adil Hussain, Kumud Mishra, Naseeruddin Shah, Anupam Kher, Vikram Gokhale, Juhi Babbar"/>
    <n v="10"/>
    <x v="17"/>
    <s v="India"/>
    <n v="1"/>
    <x v="966"/>
    <x v="5"/>
    <x v="5"/>
    <s v="158 min"/>
    <n v="158"/>
    <n v="158"/>
    <n v="3414.6495109321545"/>
    <s v=""/>
    <s v="Action &amp; Adventure, Dramas, International Movies"/>
    <x v="1"/>
    <s v="Action &amp; Adventure, Dramas, International Movies"/>
    <n v="3"/>
  </r>
  <r>
    <n v="5221"/>
    <x v="5962"/>
    <x v="0"/>
    <x v="5960"/>
    <s v="Shakti Samanta"/>
    <s v="Shammi Kapoor, Padmini, Maria Menado, Shashikala, Agha, K.N. Singh, Madan Puri, Helen"/>
    <n v="8"/>
    <x v="17"/>
    <s v="India, Malaysia"/>
    <n v="2"/>
    <x v="752"/>
    <x v="63"/>
    <x v="6"/>
    <s v="158 min"/>
    <n v="158"/>
    <n v="158"/>
    <n v="3414.6495109321545"/>
    <s v=""/>
    <s v="Comedies, Dramas, International Movies"/>
    <x v="4"/>
    <s v="Comedies, Dramas, International Movies"/>
    <n v="3"/>
  </r>
  <r>
    <n v="6913"/>
    <x v="5963"/>
    <x v="0"/>
    <x v="5961"/>
    <s v="Satish Kaushik"/>
    <s v="Anil Kapoor, Aishwarya Rai Bachchan, Sonali Bendre, Puru Rajkumar, Anupam Kher, Satish Kaushik, Mukesh Rishi, Jaspal Bhatti, Razak Khan, Himani Shivpuri, Smita Jaykar, Tanaaz Currim Irani"/>
    <n v="12"/>
    <x v="17"/>
    <s v="India"/>
    <n v="1"/>
    <x v="144"/>
    <x v="32"/>
    <x v="1"/>
    <s v="158 min"/>
    <n v="158"/>
    <n v="158"/>
    <n v="3414.6495109321545"/>
    <s v=""/>
    <s v="Dramas, International Movies, Music &amp; Musicals"/>
    <x v="2"/>
    <s v="Dramas, International Movies, Music &amp; Musicals"/>
    <n v="3"/>
  </r>
  <r>
    <n v="7525"/>
    <x v="5964"/>
    <x v="0"/>
    <x v="5962"/>
    <s v="David Dhawan"/>
    <s v="Rajpal Yadav, Amrish Puri, Kader Khan, Shashi Kala, Priyanka Chopra, Salman Khan, Akshay Kumar, Satish Shah"/>
    <n v="8"/>
    <x v="17"/>
    <s v="India"/>
    <n v="1"/>
    <x v="767"/>
    <x v="26"/>
    <x v="6"/>
    <s v="158 min"/>
    <n v="158"/>
    <n v="158"/>
    <n v="3414.6495109321545"/>
    <s v=""/>
    <s v="Comedies, International Movies, Romantic Movies"/>
    <x v="4"/>
    <s v="Comedies, International Movies, Romantic Movies"/>
    <n v="3"/>
  </r>
  <r>
    <n v="7804"/>
    <x v="5965"/>
    <x v="0"/>
    <x v="5963"/>
    <s v="Anurag Singh"/>
    <s v="Diljit Dosanjh, Kiron Kher, Sonam Bajwa, Pavan Malhotra, Rana Ranbir, Vishwas Kini, Manav Vij, Vansh Bhardwaj"/>
    <n v="8"/>
    <x v="8"/>
    <s v="Canada, India"/>
    <n v="2"/>
    <x v="38"/>
    <x v="0"/>
    <x v="1"/>
    <s v="158 min"/>
    <n v="158"/>
    <n v="158"/>
    <n v="3414.6495109321545"/>
    <s v=""/>
    <s v="Dramas, International Movies"/>
    <x v="2"/>
    <s v="Dramas, International Movies"/>
    <n v="2"/>
  </r>
  <r>
    <n v="8321"/>
    <x v="5966"/>
    <x v="0"/>
    <x v="5964"/>
    <s v="David Fincher"/>
    <s v="Daniel Craig, Rooney Mara, Christopher Plummer, Stellan Skarsg√•rd, Steven Berkoff, Robin Wright, Yorick van Wageningen, Joely Richardson, Geraldine James, Goran Visnjic"/>
    <n v="10"/>
    <x v="0"/>
    <s v="United States, Sweden, Norway"/>
    <n v="3"/>
    <x v="1525"/>
    <x v="12"/>
    <x v="12"/>
    <s v="158 min"/>
    <n v="158"/>
    <n v="158"/>
    <n v="3414.6495109321545"/>
    <s v=""/>
    <s v="Dramas, Thrillers"/>
    <x v="2"/>
    <s v="Dramas, Thrillers"/>
    <n v="2"/>
  </r>
  <r>
    <n v="8803"/>
    <x v="5967"/>
    <x v="0"/>
    <x v="5965"/>
    <s v="David Fincher"/>
    <s v="Mark Ruffalo, Jake Gyllenhaal, Robert Downey Jr., Anthony Edwards, Brian Cox, Elias Koteas, Donal Logue, John Carroll Lynch, Dermot Mulroney, Chlo√´ Sevigny"/>
    <n v="10"/>
    <x v="0"/>
    <s v="United States"/>
    <n v="1"/>
    <x v="84"/>
    <x v="37"/>
    <x v="12"/>
    <s v="158 min"/>
    <n v="158"/>
    <n v="158"/>
    <n v="3414.6495109321545"/>
    <s v=""/>
    <s v="Cult Movies, Dramas, Thrillers"/>
    <x v="14"/>
    <s v="Cult Movies, Dramas, Thrillers"/>
    <n v="3"/>
  </r>
  <r>
    <n v="688"/>
    <x v="5968"/>
    <x v="0"/>
    <x v="5966"/>
    <s v="Karthik Subbaraj"/>
    <s v="Dhanush, Aishwarya Lekshmi, James Cosmo, Joju George, Kalaiyarasan"/>
    <n v="5"/>
    <x v="2"/>
    <m/>
    <n v="0"/>
    <x v="1401"/>
    <x v="6"/>
    <x v="5"/>
    <s v="159 min"/>
    <n v="159"/>
    <n v="159"/>
    <n v="3532.5195158253205"/>
    <s v=""/>
    <s v="Action &amp; Adventure, Dramas, International Movies"/>
    <x v="1"/>
    <s v="Action &amp; Adventure, Dramas, International Movies"/>
    <n v="3"/>
  </r>
  <r>
    <n v="4508"/>
    <x v="5969"/>
    <x v="0"/>
    <x v="5967"/>
    <s v="Rajkumar Hirani"/>
    <s v="Ranbir Kapoor, Vicky Kaushal, Paresh Rawal, Sonam Kapoor, Dia Mirza, Jim Sarbh, Anushka Sharma, Manisha Koirala, Boman Irani"/>
    <n v="9"/>
    <x v="17"/>
    <s v="India"/>
    <n v="1"/>
    <x v="1521"/>
    <x v="5"/>
    <x v="5"/>
    <s v="159 min"/>
    <n v="159"/>
    <n v="159"/>
    <n v="3532.5195158253205"/>
    <s v=""/>
    <s v="Dramas, International Movies"/>
    <x v="2"/>
    <s v="Dramas, International Movies"/>
    <n v="2"/>
  </r>
  <r>
    <n v="4733"/>
    <x v="5970"/>
    <x v="0"/>
    <x v="5968"/>
    <s v="Rakeysh Omprakash Mehra"/>
    <s v="Aamir Khan, Siddharth, Atul Kulkarni, Sharman Joshi, Kunal Kapoor, Alice Patten, Soha Ali Khan, Waheeda Rehman, Kiron Kher, Om Puri, Anupam Kher, Madhavan"/>
    <n v="12"/>
    <x v="17"/>
    <s v="India"/>
    <n v="1"/>
    <x v="536"/>
    <x v="24"/>
    <x v="1"/>
    <s v="159 min"/>
    <n v="159"/>
    <n v="159"/>
    <n v="3532.5195158253205"/>
    <s v=""/>
    <s v="Dramas, International Movies"/>
    <x v="2"/>
    <s v="Dramas, International Movies"/>
    <n v="2"/>
  </r>
  <r>
    <n v="4957"/>
    <x v="5971"/>
    <x v="0"/>
    <x v="5969"/>
    <s v="Aziz Mirza"/>
    <s v="Shah Rukh Khan, Juhi Chawla, Paresh Rawal, Satish Shah, Dilip Tahil, Govind Namdeo, Smita Jaykar, Shakti Kapoor, Johnny Lever"/>
    <n v="9"/>
    <x v="17"/>
    <s v="India"/>
    <n v="1"/>
    <x v="110"/>
    <x v="32"/>
    <x v="1"/>
    <s v="159 min"/>
    <n v="159"/>
    <n v="159"/>
    <n v="3532.5195158253205"/>
    <s v=""/>
    <s v="Comedies, Dramas, International Movies"/>
    <x v="4"/>
    <s v="Comedies, Dramas, International Movies"/>
    <n v="3"/>
  </r>
  <r>
    <n v="5338"/>
    <x v="5972"/>
    <x v="0"/>
    <x v="5970"/>
    <s v="S.S. Rajamouli"/>
    <s v="Prabhas, Rana Daggubati, Anushka Shetty, Tamannaah Bhatia, Sathyaraj, Nassar, Ramya Krishnan, Sudeep"/>
    <n v="8"/>
    <x v="17"/>
    <s v="India"/>
    <n v="1"/>
    <x v="1077"/>
    <x v="4"/>
    <x v="1"/>
    <s v="159 min"/>
    <n v="159"/>
    <n v="159"/>
    <n v="3532.5195158253205"/>
    <s v=""/>
    <s v="Action &amp; Adventure, Dramas, International Movies"/>
    <x v="1"/>
    <s v="Action &amp; Adventure, Dramas, International Movies"/>
    <n v="3"/>
  </r>
  <r>
    <n v="5340"/>
    <x v="5973"/>
    <x v="0"/>
    <x v="5971"/>
    <s v="S.S. Rajamouli"/>
    <s v="Prabhas, Rana Daggubati, Anushka Shetty, Tamannaah Bhatia, Sathyaraj, Nassar, Ramya Krishnan, Sudeep"/>
    <n v="8"/>
    <x v="2"/>
    <m/>
    <n v="0"/>
    <x v="1077"/>
    <x v="4"/>
    <x v="1"/>
    <s v="159 min"/>
    <n v="159"/>
    <n v="159"/>
    <n v="3532.5195158253205"/>
    <s v=""/>
    <s v="Action &amp; Adventure, Dramas, International Movies"/>
    <x v="1"/>
    <s v="Action &amp; Adventure, Dramas, International Movies"/>
    <n v="3"/>
  </r>
  <r>
    <n v="2546"/>
    <x v="5974"/>
    <x v="0"/>
    <x v="5972"/>
    <s v="Rajkumar Santoshi"/>
    <s v="Aamir Khan, Salman Khan, Raveena Tandon, Karisma Kapoor, Paresh Rawal, Mehmood, Deven Verma, Jagdeep, Shakti Kapoor"/>
    <n v="9"/>
    <x v="17"/>
    <s v="India"/>
    <n v="1"/>
    <x v="796"/>
    <x v="28"/>
    <x v="1"/>
    <s v="160 min"/>
    <n v="160"/>
    <n v="160"/>
    <n v="3652.389520718486"/>
    <s v=""/>
    <s v="Action &amp; Adventure, Comedies, Cult Movies"/>
    <x v="1"/>
    <s v="Action &amp; Adventure, Comedies, Cult Movies"/>
    <n v="3"/>
  </r>
  <r>
    <n v="2761"/>
    <x v="5975"/>
    <x v="0"/>
    <x v="5973"/>
    <s v="Desingh Periyasamy"/>
    <s v="Dulquer Salmaan, Ritu Varma, Rakshan, Niranjani, Gautham Menon, Anish Kuruvilla"/>
    <n v="6"/>
    <x v="17"/>
    <s v="India"/>
    <n v="1"/>
    <x v="1526"/>
    <x v="1"/>
    <x v="1"/>
    <s v="160 min"/>
    <n v="160"/>
    <n v="160"/>
    <n v="3652.389520718486"/>
    <s v=""/>
    <s v="Comedies, Dramas, International Movies"/>
    <x v="4"/>
    <s v="Comedies, Dramas, International Movies"/>
    <n v="3"/>
  </r>
  <r>
    <n v="5022"/>
    <x v="5976"/>
    <x v="0"/>
    <x v="5974"/>
    <s v="Mani Ratnam"/>
    <s v="Ajay Devgn, Abhishek Bachchan, Vivek Oberoi, Esha Deol, Kareena Kapoor, Rani Mukerji, Loveleen Mishra, Anant Nag, Om Puri, Vijay Raaz, Sonu Sood"/>
    <n v="11"/>
    <x v="17"/>
    <s v="India"/>
    <n v="1"/>
    <x v="144"/>
    <x v="26"/>
    <x v="1"/>
    <s v="160 min"/>
    <n v="160"/>
    <n v="160"/>
    <n v="3652.389520718486"/>
    <s v=""/>
    <s v="Dramas, International Movies"/>
    <x v="2"/>
    <s v="Dramas, International Movies"/>
    <n v="2"/>
  </r>
  <r>
    <n v="5310"/>
    <x v="5977"/>
    <x v="0"/>
    <x v="5975"/>
    <s v="Latif Faiziyev, Umesh Mehra"/>
    <s v="Zeenat Aman, Pran, Tanuja, Poonam Dhillon"/>
    <n v="4"/>
    <x v="17"/>
    <s v="India, Soviet Union"/>
    <n v="2"/>
    <x v="87"/>
    <x v="52"/>
    <x v="1"/>
    <s v="160 min"/>
    <n v="160"/>
    <n v="160"/>
    <n v="3652.389520718486"/>
    <s v=""/>
    <s v="Dramas, International Movies, Romantic Movies"/>
    <x v="2"/>
    <s v="Dramas, International Movies, Romantic Movies"/>
    <n v="3"/>
  </r>
  <r>
    <n v="5339"/>
    <x v="5978"/>
    <x v="0"/>
    <x v="5976"/>
    <s v="S.S. Rajamouli"/>
    <s v="Prabhas, Rana Daggubati, Anushka Shetty, Tamannaah Bhatia, Sathyaraj, Nassar, Ramya Krishnan, Sudeep"/>
    <n v="8"/>
    <x v="2"/>
    <m/>
    <n v="0"/>
    <x v="1077"/>
    <x v="4"/>
    <x v="1"/>
    <s v="160 min"/>
    <n v="160"/>
    <n v="160"/>
    <n v="3652.389520718486"/>
    <s v=""/>
    <s v="Action &amp; Adventure, Dramas, International Movies"/>
    <x v="1"/>
    <s v="Action &amp; Adventure, Dramas, International Movies"/>
    <n v="3"/>
  </r>
  <r>
    <n v="5575"/>
    <x v="5979"/>
    <x v="0"/>
    <x v="5977"/>
    <s v="Shashilal K. Nair"/>
    <s v="Shah Rukh Khan, Juhi Chawla, Jackie Shroff, Nirmal Pandey, Dilip Joshi, Sahila Chaddha, Suresh Chatwal, Bharat Dabholkar, Baby Gazala, Akash Khurana"/>
    <n v="10"/>
    <x v="17"/>
    <s v="India"/>
    <n v="1"/>
    <x v="646"/>
    <x v="22"/>
    <x v="1"/>
    <s v="160 min"/>
    <n v="160"/>
    <n v="160"/>
    <n v="3652.389520718486"/>
    <s v=""/>
    <s v="Action &amp; Adventure, Comedies, Dramas"/>
    <x v="1"/>
    <s v="Action &amp; Adventure, Comedies, Dramas"/>
    <n v="3"/>
  </r>
  <r>
    <n v="23"/>
    <x v="5980"/>
    <x v="0"/>
    <x v="5978"/>
    <s v="K.S. Ravikumar"/>
    <s v="Kamal Hassan, Meena, Gemini Ganesan, Heera Rajgopal, Nassar, S.P. Balasubrahmanyam"/>
    <n v="6"/>
    <x v="2"/>
    <m/>
    <n v="0"/>
    <x v="306"/>
    <x v="46"/>
    <x v="6"/>
    <s v="161 min"/>
    <n v="161"/>
    <n v="161"/>
    <n v="3774.259525611652"/>
    <s v=""/>
    <s v="Comedies, International Movies"/>
    <x v="4"/>
    <s v="Comedies, International Movies"/>
    <n v="2"/>
  </r>
  <r>
    <n v="1423"/>
    <x v="5981"/>
    <x v="0"/>
    <x v="5979"/>
    <s v="Prakash Jha"/>
    <s v="Ajay Devgn, Nana Patekar, Bipasha Basu, Ayub Khan, Mohan Agashe, Mukesh Tiwari, Yashpal Sharma, Anoop Soni, Chetan Pandit"/>
    <n v="9"/>
    <x v="17"/>
    <s v="India"/>
    <n v="1"/>
    <x v="11"/>
    <x v="30"/>
    <x v="1"/>
    <s v="161 min"/>
    <n v="161"/>
    <n v="161"/>
    <n v="3774.259525611652"/>
    <s v=""/>
    <s v="Dramas, International Movies"/>
    <x v="2"/>
    <s v="Dramas, International Movies"/>
    <n v="2"/>
  </r>
  <r>
    <n v="2724"/>
    <x v="5982"/>
    <x v="0"/>
    <x v="5980"/>
    <s v="Raj Khosla"/>
    <s v="Amitabh Bachchan, Shatrughan Sinha, Zeenat Aman, Prem Chopra, Amrish Puri, Helen, Pran, Gajanan Jagirdar, Sajjan, Iftekhar"/>
    <n v="10"/>
    <x v="17"/>
    <s v="India"/>
    <n v="1"/>
    <x v="579"/>
    <x v="57"/>
    <x v="1"/>
    <s v="161 min"/>
    <n v="161"/>
    <n v="161"/>
    <n v="3774.259525611652"/>
    <s v=""/>
    <s v="Action &amp; Adventure, Dramas, International Movies"/>
    <x v="1"/>
    <s v="Action &amp; Adventure, Dramas, International Movies"/>
    <n v="3"/>
  </r>
  <r>
    <n v="3662"/>
    <x v="5983"/>
    <x v="0"/>
    <x v="5981"/>
    <s v="Nisheeta Keni"/>
    <s v="Suhas Joshi, Mrunmayee Deshpande, Rohit Kokate, Ajinkya Bhosale, Jayant Gadekar, Vivekanand Walake, Pallavi Malvade, Nirmala Tikam"/>
    <n v="8"/>
    <x v="17"/>
    <s v="India"/>
    <n v="1"/>
    <x v="107"/>
    <x v="5"/>
    <x v="6"/>
    <s v="161 min"/>
    <n v="161"/>
    <n v="161"/>
    <n v="3774.259525611652"/>
    <s v=""/>
    <s v="Dramas, International Movies"/>
    <x v="2"/>
    <s v="Dramas, International Movies"/>
    <n v="2"/>
  </r>
  <r>
    <n v="5421"/>
    <x v="5984"/>
    <x v="0"/>
    <x v="5982"/>
    <s v="Nitesh Tiwari"/>
    <s v="Aamir Khan, Sakshi Tanwar, Fatima Sana Shaikh, Sanya Malhotra, Aparshakti Khurana, Zaira Wasim, Suhani Bhatnagar, Ritwik Sahore"/>
    <n v="8"/>
    <x v="17"/>
    <s v="India"/>
    <n v="1"/>
    <x v="1527"/>
    <x v="9"/>
    <x v="6"/>
    <s v="161 min"/>
    <n v="161"/>
    <n v="161"/>
    <n v="3774.259525611652"/>
    <s v=""/>
    <s v="Dramas, International Movies, Sports Movies"/>
    <x v="2"/>
    <s v="Dramas, International Movies, Sports Movies"/>
    <n v="3"/>
  </r>
  <r>
    <n v="5463"/>
    <x v="5985"/>
    <x v="0"/>
    <x v="5983"/>
    <s v="Umesh Mehra"/>
    <s v="Dilip Kumar, Mukul Dev, Rekha, Mamta Kulkarni, Smita Jaykar, Gulshan Grover"/>
    <n v="6"/>
    <x v="17"/>
    <s v="India"/>
    <n v="1"/>
    <x v="23"/>
    <x v="18"/>
    <x v="1"/>
    <s v="161 min"/>
    <n v="161"/>
    <n v="161"/>
    <n v="3774.259525611652"/>
    <s v=""/>
    <s v="Dramas, International Movies"/>
    <x v="2"/>
    <s v="Dramas, International Movies"/>
    <n v="2"/>
  </r>
  <r>
    <n v="6852"/>
    <x v="5986"/>
    <x v="0"/>
    <x v="5984"/>
    <s v="Partho Ghosh"/>
    <s v="Nana Patekar, Raveena Tandon, Paresh Rawal, Aruna Irani, Mohan Joshi, Mohnish Bahl, Shivaji Satham, Vishwajeet Pradhan, Ashwin Kaushal, Satish Shah"/>
    <n v="10"/>
    <x v="17"/>
    <s v="India"/>
    <n v="1"/>
    <x v="767"/>
    <x v="53"/>
    <x v="5"/>
    <s v="161 min"/>
    <n v="161"/>
    <n v="161"/>
    <n v="3774.259525611652"/>
    <s v=""/>
    <s v="Action &amp; Adventure, Dramas, International Movies"/>
    <x v="1"/>
    <s v="Action &amp; Adventure, Dramas, International Movies"/>
    <n v="3"/>
  </r>
  <r>
    <n v="7591"/>
    <x v="5987"/>
    <x v="0"/>
    <x v="5985"/>
    <s v="Anees Bazmee"/>
    <s v="Anil Kapoor, Salman Khan, Fardeen Khan, Bipasha Basu, Lara Dutta, Esha Deol, Celina Jaitly, Boman Irani"/>
    <n v="8"/>
    <x v="17"/>
    <s v="India"/>
    <n v="1"/>
    <x v="144"/>
    <x v="30"/>
    <x v="6"/>
    <s v="161 min"/>
    <n v="161"/>
    <n v="161"/>
    <n v="3774.259525611652"/>
    <s v=""/>
    <s v="Comedies, International Movies"/>
    <x v="4"/>
    <s v="Comedies, International Movies"/>
    <n v="2"/>
  </r>
  <r>
    <n v="8327"/>
    <x v="5988"/>
    <x v="0"/>
    <x v="5986"/>
    <s v="David Batty"/>
    <s v="Selva Rasalingam, Mourad Zaoui, El Mahmoudi M'Barek, Abdelilah Wahbi, Abdelaziz N'Mila, Ait Youssef Youssef, David Harewood"/>
    <n v="7"/>
    <x v="6"/>
    <s v="United Kingdom, United States, Morocco"/>
    <n v="3"/>
    <x v="1331"/>
    <x v="0"/>
    <x v="1"/>
    <s v="161 min"/>
    <n v="161"/>
    <n v="161"/>
    <n v="3774.259525611652"/>
    <s v=""/>
    <s v="Dramas, Faith &amp; Spirituality"/>
    <x v="2"/>
    <s v="Dramas, Faith &amp; Spirituality"/>
    <n v="2"/>
  </r>
  <r>
    <n v="8333"/>
    <x v="5989"/>
    <x v="0"/>
    <x v="5987"/>
    <s v="Shakti Samanta"/>
    <s v="Amitabh Bachchan, Zeenat Aman, Neetu Singh, Prem Chopra, Utpal Dutt, Madan Puri, Om Shivpuri, Iftekhar, Sujit Kumar, Roopesh Kumar"/>
    <n v="10"/>
    <x v="17"/>
    <s v="India"/>
    <n v="1"/>
    <x v="767"/>
    <x v="40"/>
    <x v="1"/>
    <s v="161 min"/>
    <n v="161"/>
    <n v="161"/>
    <n v="3774.259525611652"/>
    <s v=""/>
    <s v="Action &amp; Adventure, Classic Movies, Cult Movies"/>
    <x v="1"/>
    <s v="Action &amp; Adventure, Classic Movies, Cult Movies"/>
    <n v="3"/>
  </r>
  <r>
    <n v="1023"/>
    <x v="5990"/>
    <x v="0"/>
    <x v="5988"/>
    <s v="Aamir Khan"/>
    <s v="Aamir Khan, Darsheel Safary, Tanay Chheda, Tisca Chopra, Vipin Sharma, Girija Oak, M.K. Raina"/>
    <n v="7"/>
    <x v="17"/>
    <s v="India"/>
    <n v="1"/>
    <x v="1264"/>
    <x v="37"/>
    <x v="7"/>
    <s v="162 min"/>
    <n v="162"/>
    <n v="162"/>
    <n v="3898.1295305048179"/>
    <s v=""/>
    <s v="Dramas, International Movies"/>
    <x v="2"/>
    <s v="Dramas, International Movies"/>
    <n v="2"/>
  </r>
  <r>
    <n v="1306"/>
    <x v="5991"/>
    <x v="0"/>
    <x v="5989"/>
    <s v="Vikram Bhatt"/>
    <s v="Akshay Kumar, Sunil Shetty, Aftab Shivdasani, Preeti Jhangiani, Amrita Arora, Aarti Chhabria, Paresh Rawal, Johny Lever, Rahul Dev, Supriya Pilgaonkar"/>
    <n v="10"/>
    <x v="17"/>
    <s v="India"/>
    <n v="1"/>
    <x v="1012"/>
    <x v="43"/>
    <x v="1"/>
    <s v="162 min"/>
    <n v="162"/>
    <n v="162"/>
    <n v="3898.1295305048179"/>
    <s v=""/>
    <s v="Action &amp; Adventure, Comedies, Dramas"/>
    <x v="1"/>
    <s v="Action &amp; Adventure, Comedies, Dramas"/>
    <n v="3"/>
  </r>
  <r>
    <n v="1674"/>
    <x v="5992"/>
    <x v="0"/>
    <x v="5990"/>
    <s v="Anurag Kashyap"/>
    <s v="Pavan Malhotra, Kay Kay Menon, Aditya Srivastava, Dibyendu Bhattacharya, Kishore Kadam, Gajraj Rao, Zakir Hussain, Imtiaz Ali, Pratima Kazmi, Raj Arjun"/>
    <n v="10"/>
    <x v="17"/>
    <s v="India"/>
    <n v="1"/>
    <x v="1181"/>
    <x v="26"/>
    <x v="5"/>
    <s v="162 min"/>
    <n v="162"/>
    <n v="162"/>
    <n v="3898.1295305048179"/>
    <s v=""/>
    <s v="Dramas, International Movies"/>
    <x v="2"/>
    <s v="Dramas, International Movies"/>
    <n v="2"/>
  </r>
  <r>
    <n v="2273"/>
    <x v="5993"/>
    <x v="0"/>
    <x v="5991"/>
    <s v="Nishikant Kamat"/>
    <s v="Ajay Devgn, Shriya Saran, Tabu, Rajat Kapoor, Ishita Dutta, Mrunal Jadhav, Prasanna Ketkar, Yogesh Sonam, Prathamesh Parab, Rishabh Chaddha"/>
    <n v="10"/>
    <x v="17"/>
    <s v="India"/>
    <n v="1"/>
    <x v="794"/>
    <x v="4"/>
    <x v="1"/>
    <s v="162 min"/>
    <n v="162"/>
    <n v="162"/>
    <n v="3898.1295305048179"/>
    <s v=""/>
    <s v="Dramas, International Movies, Thrillers"/>
    <x v="2"/>
    <s v="Dramas, International Movies, Thrillers"/>
    <n v="3"/>
  </r>
  <r>
    <n v="2286"/>
    <x v="5994"/>
    <x v="0"/>
    <x v="5992"/>
    <s v="Abbas Alibhai Burmawalla, Mastan Alibhai Burmawalla"/>
    <s v="Vinod Khanna, Abhishek Bachchan, Bobby Deol, Sonam Kapoor, Bipasha Basu, Neil Nitin Mukesh, Sikander Kher, Omi Vaidya, Johny Lever, Shweta Bhardwaj"/>
    <n v="10"/>
    <x v="17"/>
    <s v="India"/>
    <n v="1"/>
    <x v="794"/>
    <x v="11"/>
    <x v="1"/>
    <s v="162 min"/>
    <n v="162"/>
    <n v="162"/>
    <n v="3898.1295305048179"/>
    <s v=""/>
    <s v="Action &amp; Adventure, International Movies"/>
    <x v="1"/>
    <s v="Action &amp; Adventure, International Movies"/>
    <n v="2"/>
  </r>
  <r>
    <n v="2841"/>
    <x v="5995"/>
    <x v="0"/>
    <x v="5993"/>
    <s v="Trivikram Srinivas"/>
    <s v="Allu Arjun, Pooja Hegde, Tabu, Sushanth, Nivetha Pethuraj, Jayaram, Murli Sharma"/>
    <n v="7"/>
    <x v="2"/>
    <m/>
    <n v="0"/>
    <x v="1375"/>
    <x v="1"/>
    <x v="1"/>
    <s v="162 min"/>
    <n v="162"/>
    <n v="162"/>
    <n v="3898.1295305048179"/>
    <s v=""/>
    <s v="Action &amp; Adventure, Comedies, Dramas"/>
    <x v="1"/>
    <s v="Action &amp; Adventure, Comedies, Dramas"/>
    <n v="3"/>
  </r>
  <r>
    <n v="2874"/>
    <x v="5996"/>
    <x v="0"/>
    <x v="5994"/>
    <s v="Trivikram Srinivas"/>
    <s v="Allu Arjun, Pooja Hegde, Tabu, Sushanth, Nivetha Pethuraj, Jayaram, Murli Sharma"/>
    <n v="7"/>
    <x v="17"/>
    <s v="India"/>
    <n v="1"/>
    <x v="1196"/>
    <x v="1"/>
    <x v="1"/>
    <s v="162 min"/>
    <n v="162"/>
    <n v="162"/>
    <n v="3898.1295305048179"/>
    <s v=""/>
    <s v="Action &amp; Adventure, Comedies, Dramas"/>
    <x v="1"/>
    <s v="Action &amp; Adventure, Comedies, Dramas"/>
    <n v="3"/>
  </r>
  <r>
    <n v="4050"/>
    <x v="5997"/>
    <x v="0"/>
    <x v="5995"/>
    <s v="A.R. Murugadoss"/>
    <s v="Vijay, Varalakshmi Sarathkumar, Keerthi Suresh, Radha Ravi, Pala Karuppaiah, Yogi Babu"/>
    <n v="6"/>
    <x v="2"/>
    <m/>
    <n v="0"/>
    <x v="717"/>
    <x v="5"/>
    <x v="5"/>
    <s v="162 min"/>
    <n v="162"/>
    <n v="162"/>
    <n v="3898.1295305048179"/>
    <s v=""/>
    <s v="Action &amp; Adventure, Dramas, International Movies"/>
    <x v="1"/>
    <s v="Action &amp; Adventure, Dramas, International Movies"/>
    <n v="3"/>
  </r>
  <r>
    <n v="4692"/>
    <x v="5998"/>
    <x v="0"/>
    <x v="5996"/>
    <s v="Atlee Kumar"/>
    <s v="Joseph Vijay, S.J. Surya, Kajal Aggarwal, Samantha Ruth Prabhu, Nithya Menon, Vadivelu, Sathyaraj"/>
    <n v="7"/>
    <x v="17"/>
    <s v="India"/>
    <n v="1"/>
    <x v="1393"/>
    <x v="3"/>
    <x v="1"/>
    <s v="162 min"/>
    <n v="162"/>
    <n v="162"/>
    <n v="3898.1295305048179"/>
    <s v=""/>
    <s v="Action &amp; Adventure, Dramas, International Movies"/>
    <x v="1"/>
    <s v="Action &amp; Adventure, Dramas, International Movies"/>
    <n v="3"/>
  </r>
  <r>
    <n v="4732"/>
    <x v="5999"/>
    <x v="0"/>
    <x v="5997"/>
    <s v="Prakash Jha"/>
    <s v="Ajay Devgn, Nana Patekar, Ranbir Kapoor, Katrina Kaif, Arjun Rampal, Manoj Bajpayee, Sarah Thompson, Naseeruddin Shah"/>
    <n v="8"/>
    <x v="17"/>
    <s v="India"/>
    <n v="1"/>
    <x v="536"/>
    <x v="10"/>
    <x v="1"/>
    <s v="162 min"/>
    <n v="162"/>
    <n v="162"/>
    <n v="3898.1295305048179"/>
    <s v=""/>
    <s v="Dramas, International Movies, Thrillers"/>
    <x v="2"/>
    <s v="Dramas, International Movies, Thrillers"/>
    <n v="3"/>
  </r>
  <r>
    <n v="5131"/>
    <x v="6000"/>
    <x v="0"/>
    <x v="5998"/>
    <s v="Umesh Mehra"/>
    <s v="Jeetendra, Mithun Chakraborty, Rekha, Mandakini, Moon Moon Sen, Vinod Mehra, Tanuja, Amrit Pal"/>
    <n v="8"/>
    <x v="17"/>
    <s v="India"/>
    <n v="1"/>
    <x v="907"/>
    <x v="45"/>
    <x v="1"/>
    <s v="162 min"/>
    <n v="162"/>
    <n v="162"/>
    <n v="3898.1295305048179"/>
    <s v=""/>
    <s v="Action &amp; Adventure, International Movies"/>
    <x v="1"/>
    <s v="Action &amp; Adventure, International Movies"/>
    <n v="2"/>
  </r>
  <r>
    <n v="5304"/>
    <x v="6001"/>
    <x v="0"/>
    <x v="5999"/>
    <s v="Shammi Kapoor"/>
    <s v="Sanjeev Kumar, Zeenat Aman, Shammi Kapoor, Dev Kumar, Madan Puri, Paintal, Asit Kumar Sen, Agha, Murad, Shefali"/>
    <n v="10"/>
    <x v="17"/>
    <s v="India"/>
    <n v="1"/>
    <x v="87"/>
    <x v="48"/>
    <x v="1"/>
    <s v="162 min"/>
    <n v="162"/>
    <n v="162"/>
    <n v="3898.1295305048179"/>
    <s v=""/>
    <s v="Comedies, International Movies, Music &amp; Musicals"/>
    <x v="4"/>
    <s v="Comedies, International Movies, Music &amp; Musicals"/>
    <n v="3"/>
  </r>
  <r>
    <n v="6655"/>
    <x v="6002"/>
    <x v="0"/>
    <x v="6000"/>
    <s v="Eeshwar Nivas"/>
    <s v="Vivek Oberoi, Diya Mirza, Atul Kulkarni, Govind Namdeo, Mukesh Rishi, Sushant Singh, Yashpal Sharma, Sheeba"/>
    <n v="8"/>
    <x v="17"/>
    <s v="India"/>
    <n v="1"/>
    <x v="144"/>
    <x v="20"/>
    <x v="1"/>
    <s v="162 min"/>
    <n v="162"/>
    <n v="162"/>
    <n v="3898.1295305048179"/>
    <s v=""/>
    <s v="Action &amp; Adventure, Dramas, International Movies"/>
    <x v="1"/>
    <s v="Action &amp; Adventure, Dramas, International Movies"/>
    <n v="3"/>
  </r>
  <r>
    <n v="8640"/>
    <x v="6003"/>
    <x v="0"/>
    <x v="6001"/>
    <s v="Chandrakant Kulkarni"/>
    <s v="Jitendra Joshi, Prateeksha Lonkar, Sharad Ponkshe, Radhika Apte, Veena Jamkar, Yatin Karyekar, Smita Tambe, Vrishasen Dabholkar"/>
    <n v="8"/>
    <x v="17"/>
    <s v="India"/>
    <n v="1"/>
    <x v="1339"/>
    <x v="11"/>
    <x v="6"/>
    <s v="162 min"/>
    <n v="162"/>
    <n v="162"/>
    <n v="3898.1295305048179"/>
    <s v=""/>
    <s v="Dramas, Faith &amp; Spirituality, International Movies"/>
    <x v="2"/>
    <s v="Dramas, Faith &amp; Spirituality, International Movies"/>
    <n v="3"/>
  </r>
  <r>
    <n v="4724"/>
    <x v="6004"/>
    <x v="0"/>
    <x v="6002"/>
    <s v="Khalid Mohamed"/>
    <s v="Karisma Kapoor, Jaya Bhaduri, Hrithik Roshan, Neha, Asha Sachdev, Bikram Saluja, Isha Koppikar, Johny Lever, Sushmita Sen, Manoj Bajpayee"/>
    <n v="10"/>
    <x v="17"/>
    <s v="India"/>
    <n v="1"/>
    <x v="536"/>
    <x v="32"/>
    <x v="1"/>
    <s v="163 min"/>
    <n v="163"/>
    <n v="163"/>
    <n v="4023.9995353979839"/>
    <s v=""/>
    <s v="Dramas, International Movies, Music &amp; Musicals"/>
    <x v="2"/>
    <s v="Dramas, International Movies, Music &amp; Musicals"/>
    <n v="3"/>
  </r>
  <r>
    <n v="5132"/>
    <x v="6005"/>
    <x v="0"/>
    <x v="6003"/>
    <s v="Latif Faiziyev, Umesh Mehra"/>
    <s v="Mithun Chakraborty, Naseeruddin Shah, Irina Kushnareva, Varsha Usgaonkar, Gulshan Grover, Anjana Mumtaz, Amrish Puri, Amrit Pal, Achyut Potdar, Lilliput"/>
    <n v="10"/>
    <x v="17"/>
    <s v="India, Soviet Union"/>
    <n v="2"/>
    <x v="907"/>
    <x v="15"/>
    <x v="1"/>
    <s v="163 min"/>
    <n v="163"/>
    <n v="163"/>
    <n v="4023.9995353979839"/>
    <s v=""/>
    <s v="Dramas, International Movies, Music &amp; Musicals"/>
    <x v="2"/>
    <s v="Dramas, International Movies, Music &amp; Musicals"/>
    <n v="3"/>
  </r>
  <r>
    <n v="5305"/>
    <x v="6006"/>
    <x v="0"/>
    <x v="6004"/>
    <s v="Umesh Mehra"/>
    <s v="Mithun Chakraborty, Madhuri Dixit, Suresh Oberoi, Shakti Kapoor, Pallavi Joshi, Gulshan Grover, Amrish Puri, Nutan, Jagdeep, Sharat Saxena"/>
    <n v="10"/>
    <x v="17"/>
    <s v="India"/>
    <n v="1"/>
    <x v="87"/>
    <x v="38"/>
    <x v="1"/>
    <s v="163 min"/>
    <n v="163"/>
    <n v="163"/>
    <n v="4023.9995353979839"/>
    <s v=""/>
    <s v="Action &amp; Adventure, Dramas, International Movies"/>
    <x v="1"/>
    <s v="Action &amp; Adventure, Dramas, International Movies"/>
    <n v="3"/>
  </r>
  <r>
    <n v="5401"/>
    <x v="6007"/>
    <x v="0"/>
    <x v="6005"/>
    <s v="Lekh Tandon"/>
    <s v="Shammi Kapoor, Kalpana, Lalita Pawar, Parveen Choudhary, Salim, Pratima Devi, Rashid Khan, Bir Sakuja, Bela Bose, Ratnamala"/>
    <n v="10"/>
    <x v="17"/>
    <s v="India"/>
    <n v="1"/>
    <x v="801"/>
    <x v="69"/>
    <x v="6"/>
    <s v="163 min"/>
    <n v="163"/>
    <n v="163"/>
    <n v="4023.9995353979839"/>
    <s v=""/>
    <s v="Comedies, Dramas, International Movies"/>
    <x v="4"/>
    <s v="Comedies, Dramas, International Movies"/>
    <n v="3"/>
  </r>
  <r>
    <n v="5501"/>
    <x v="6008"/>
    <x v="0"/>
    <x v="6006"/>
    <s v="Praveen Nischol"/>
    <s v="Shah Rukh Khan, Sonali Bendre, Rajeshwari, Saeed Jaffrey, Kiran Kumar, Baba Brahmbhatt, Ishita Haria, Sunny Singh, Gulshan Bawra"/>
    <n v="9"/>
    <x v="17"/>
    <s v="India"/>
    <n v="1"/>
    <x v="156"/>
    <x v="46"/>
    <x v="1"/>
    <s v="163 min"/>
    <n v="163"/>
    <n v="163"/>
    <n v="4023.9995353979839"/>
    <s v=""/>
    <s v="Comedies, Dramas, International Movies"/>
    <x v="4"/>
    <s v="Comedies, Dramas, International Movies"/>
    <n v="3"/>
  </r>
  <r>
    <n v="6145"/>
    <x v="6009"/>
    <x v="0"/>
    <x v="6007"/>
    <s v="Andrea Arnold"/>
    <s v="Sasha Lane, Shia LaBeouf, Riley Keough, McCaul Lombardi, Arielle Holmes"/>
    <n v="5"/>
    <x v="6"/>
    <s v="United Kingdom, United States"/>
    <n v="2"/>
    <x v="1528"/>
    <x v="9"/>
    <x v="12"/>
    <s v="163 min"/>
    <n v="163"/>
    <n v="163"/>
    <n v="4023.9995353979839"/>
    <s v=""/>
    <s v="Dramas, Independent Movies"/>
    <x v="2"/>
    <s v="Dramas, Independent Movies"/>
    <n v="2"/>
  </r>
  <r>
    <n v="6845"/>
    <x v="6010"/>
    <x v="0"/>
    <x v="6008"/>
    <s v="Rajkumar Santoshi"/>
    <s v="Sunny Deol, Meenakshi Sheshadri, Amrish Puri, Moushumi Chatterjee, Kulbhushan Kharbanda, Om Puri, Raj Babbar, Shabbir Khan"/>
    <n v="8"/>
    <x v="17"/>
    <s v="India"/>
    <n v="1"/>
    <x v="767"/>
    <x v="17"/>
    <x v="1"/>
    <s v="163 min"/>
    <n v="163"/>
    <n v="163"/>
    <n v="4023.9995353979839"/>
    <s v=""/>
    <s v="Action &amp; Adventure, Dramas, International Movies"/>
    <x v="1"/>
    <s v="Action &amp; Adventure, Dramas, International Movies"/>
    <n v="3"/>
  </r>
  <r>
    <n v="7110"/>
    <x v="6011"/>
    <x v="0"/>
    <x v="6009"/>
    <s v="Shirish Kunder"/>
    <s v="Salman Khan, Akshay Kumar, Preity Zinta, Anupam Kher, Aman Verma, Javed Sheikh, Soni Razdan, Nawab Shah"/>
    <n v="8"/>
    <x v="17"/>
    <s v="India"/>
    <n v="1"/>
    <x v="767"/>
    <x v="24"/>
    <x v="1"/>
    <s v="163 min"/>
    <n v="163"/>
    <n v="163"/>
    <n v="4023.9995353979839"/>
    <s v=""/>
    <s v="Dramas, International Movies, Romantic Movies"/>
    <x v="2"/>
    <s v="Dramas, International Movies, Romantic Movies"/>
    <n v="3"/>
  </r>
  <r>
    <n v="7347"/>
    <x v="6012"/>
    <x v="0"/>
    <x v="6010"/>
    <s v="Saandeep Patel"/>
    <s v="Malhar Thakar, Pratik Gandhi, Aarohi Patel, Maulik Jagdish Nayak, Diana Raval, Roopa Divatia, Aarti Patel"/>
    <n v="7"/>
    <x v="17"/>
    <s v="India"/>
    <n v="1"/>
    <x v="22"/>
    <x v="3"/>
    <x v="1"/>
    <s v="163 min"/>
    <n v="163"/>
    <n v="163"/>
    <n v="4023.9995353979839"/>
    <s v=""/>
    <s v="Comedies, International Movies, Romantic Movies"/>
    <x v="4"/>
    <s v="Comedies, International Movies, Romantic Movies"/>
    <n v="3"/>
  </r>
  <r>
    <n v="7701"/>
    <x v="6013"/>
    <x v="0"/>
    <x v="6011"/>
    <s v="Fernando Gonz√°lez Molina"/>
    <s v="Mario Casas, Adriana Ugarte, Macarena Garc√≠a, Alain Hern√°ndez, Laia Costa, Emilio Guti√©rrez Caba, Berta V√°zquez, Daniel Grao"/>
    <n v="8"/>
    <x v="14"/>
    <s v="Spain"/>
    <n v="1"/>
    <x v="96"/>
    <x v="4"/>
    <x v="5"/>
    <s v="163 min"/>
    <n v="163"/>
    <n v="163"/>
    <n v="4023.9995353979839"/>
    <s v=""/>
    <s v="Dramas, International Movies, Romantic Movies"/>
    <x v="2"/>
    <s v="Dramas, International Movies, Romantic Movies"/>
    <n v="3"/>
  </r>
  <r>
    <n v="8510"/>
    <x v="6014"/>
    <x v="0"/>
    <x v="6012"/>
    <s v="Sunil Soraya"/>
    <s v="Herjunot Ali, Pevita Pearce, Reza Rahadian, Randy Nidji, Gesya Shandy, Kevin Andrean, Arzetti Bilbina"/>
    <n v="7"/>
    <x v="43"/>
    <s v="Indonesia"/>
    <n v="1"/>
    <x v="59"/>
    <x v="8"/>
    <x v="1"/>
    <s v="163 min"/>
    <n v="163"/>
    <n v="163"/>
    <n v="4023.9995353979839"/>
    <s v=""/>
    <s v="Dramas, International Movies, Romantic Movies"/>
    <x v="2"/>
    <s v="Dramas, International Movies, Romantic Movies"/>
    <n v="3"/>
  </r>
  <r>
    <n v="1115"/>
    <x v="6015"/>
    <x v="0"/>
    <x v="6013"/>
    <s v="Rajkumar Hirani"/>
    <s v="Aamir Khan, Kareena Kapoor, Madhavan, Sharman Joshi, Omi Vaidya, Boman Irani, Mona Singh, Javed Jaffrey"/>
    <n v="8"/>
    <x v="17"/>
    <s v="India"/>
    <n v="1"/>
    <x v="537"/>
    <x v="16"/>
    <x v="2"/>
    <s v="164 min"/>
    <n v="164"/>
    <n v="164"/>
    <n v="4151.8695402911499"/>
    <s v=""/>
    <s v="Comedies, Dramas, International Movies"/>
    <x v="4"/>
    <s v="Comedies, Dramas, International Movies"/>
    <n v="3"/>
  </r>
  <r>
    <n v="2340"/>
    <x v="6016"/>
    <x v="0"/>
    <x v="6014"/>
    <s v="Sooraj R. Barjatya"/>
    <s v="Salman Khan, Sonam Kapoor, Anupam Kher, Neil Nitin Mukesh, Sanjay Mishra, Swara Bhaskar, Deepak Dobriyal, Arman Kohli, Manoj Joshi, Samaira Rao, Karuna Pandey, Sucheta Khanna"/>
    <n v="12"/>
    <x v="17"/>
    <s v="India"/>
    <n v="1"/>
    <x v="1481"/>
    <x v="4"/>
    <x v="1"/>
    <s v="164 min"/>
    <n v="164"/>
    <n v="164"/>
    <n v="4151.8695402911499"/>
    <s v=""/>
    <s v="Action &amp; Adventure, Dramas, International Movies"/>
    <x v="1"/>
    <s v="Action &amp; Adventure, Dramas, International Movies"/>
    <n v="3"/>
  </r>
  <r>
    <n v="5482"/>
    <x v="6017"/>
    <x v="0"/>
    <x v="6015"/>
    <s v="Rajiv Mehra"/>
    <s v="Shah Rukh Khan, Naseeruddin Shah, Urmila Matondkar, Malvika Tiwari, Shammi Kapoor, Deven Verma, Tinnu Anand, Anjana Mumtaz, Anjan Srivastav, Rakesh Bedi"/>
    <n v="10"/>
    <x v="17"/>
    <s v="India"/>
    <n v="1"/>
    <x v="212"/>
    <x v="34"/>
    <x v="1"/>
    <s v="164 min"/>
    <n v="164"/>
    <n v="164"/>
    <n v="4151.8695402911499"/>
    <s v=""/>
    <s v="Comedies, International Movies, Sci-Fi &amp; Fantasy"/>
    <x v="4"/>
    <s v="Comedies, International Movies, Sci-Fi &amp; Fantasy"/>
    <n v="3"/>
  </r>
  <r>
    <n v="6074"/>
    <x v="6018"/>
    <x v="0"/>
    <x v="6016"/>
    <s v="Prakash Jha"/>
    <s v="Amitabh Bachchan, Saif Ali Khan, Manoj Bajpayee, Deepika Padukone, Prateik, Tanvi Azmi, Saurabh Shukla, Darshan Jariwala, Yashpal Sharma, Mukesh Tiwari"/>
    <n v="10"/>
    <x v="17"/>
    <s v="India"/>
    <n v="1"/>
    <x v="767"/>
    <x v="12"/>
    <x v="1"/>
    <s v="164 min"/>
    <n v="164"/>
    <n v="164"/>
    <n v="4151.8695402911499"/>
    <s v=""/>
    <s v="Dramas, International Movies"/>
    <x v="2"/>
    <s v="Dramas, International Movies"/>
    <n v="2"/>
  </r>
  <r>
    <n v="203"/>
    <x v="6019"/>
    <x v="0"/>
    <x v="6017"/>
    <s v="Sangeeth Sivan"/>
    <s v="Tusshar Kapoor, Riteish Deshmukh, Isha Koppikar, Neha Dhupia, Anupam Kher, Jay Sean"/>
    <n v="6"/>
    <x v="17"/>
    <s v="India"/>
    <n v="1"/>
    <x v="1008"/>
    <x v="30"/>
    <x v="5"/>
    <s v="165 min"/>
    <n v="165"/>
    <n v="165"/>
    <n v="4281.7395451843158"/>
    <s v=""/>
    <s v="Comedies, International Movies, Music &amp; Musicals"/>
    <x v="4"/>
    <s v="Comedies, International Movies, Music &amp; Musicals"/>
    <n v="3"/>
  </r>
  <r>
    <n v="393"/>
    <x v="6020"/>
    <x v="0"/>
    <x v="6018"/>
    <s v="Quentin Tarantino"/>
    <s v="Jamie Foxx, Christoph Waltz, Leonardo DiCaprio, Kerry Washington, Samuel L. Jackson, Walton Goggins, Dennis Christopher, James Remar, David Steen, Dana Gourrier, Nichole Galicia, Laura Cayouette, Ato Essandoh, Sammi Rotibi, Escalante Lundy, Don Johnson"/>
    <n v="16"/>
    <x v="0"/>
    <s v="United States"/>
    <n v="1"/>
    <x v="1529"/>
    <x v="11"/>
    <x v="12"/>
    <s v="165 min"/>
    <n v="165"/>
    <n v="165"/>
    <n v="4281.7395451843158"/>
    <s v=""/>
    <s v="Action &amp; Adventure, Dramas"/>
    <x v="1"/>
    <s v="Action &amp; Adventure, Dramas"/>
    <n v="2"/>
  </r>
  <r>
    <n v="1862"/>
    <x v="6021"/>
    <x v="0"/>
    <x v="6019"/>
    <s v="Indra Kumar"/>
    <s v="Aamir Khan, Madhuri Dixit, Saeed Jaffrey, Deven Verma, Anupam Kher, Shammi, Padma Rani, Rajesh Puri, Satyendra Kapoor"/>
    <n v="9"/>
    <x v="17"/>
    <s v="India"/>
    <n v="1"/>
    <x v="1508"/>
    <x v="17"/>
    <x v="1"/>
    <s v="165 min"/>
    <n v="165"/>
    <n v="165"/>
    <n v="4281.7395451843158"/>
    <s v=""/>
    <s v="Comedies, Dramas, International Movies"/>
    <x v="4"/>
    <s v="Comedies, Dramas, International Movies"/>
    <n v="3"/>
  </r>
  <r>
    <n v="2723"/>
    <x v="6022"/>
    <x v="0"/>
    <x v="6020"/>
    <s v="Mahesh Bhatt"/>
    <s v="Shah Rukh Khan, Juhi Chawla, Sonali Bendre, Farida Jalal, Mohnish Bahl, Tiku Talsania, Gulshan Grover, Sharat Saxena"/>
    <n v="8"/>
    <x v="17"/>
    <s v="India"/>
    <n v="1"/>
    <x v="579"/>
    <x v="18"/>
    <x v="1"/>
    <s v="165 min"/>
    <n v="165"/>
    <n v="165"/>
    <n v="4281.7395451843158"/>
    <s v=""/>
    <s v="Comedies, Dramas, International Movies"/>
    <x v="4"/>
    <s v="Comedies, Dramas, International Movies"/>
    <n v="3"/>
  </r>
  <r>
    <n v="5335"/>
    <x v="6023"/>
    <x v="0"/>
    <x v="6021"/>
    <s v="S.S. Rajamouli"/>
    <s v="Prabhas, Rana Daggubati, Anushka Shetty, Tamannaah Bhatia, Sathyaraj, Ramya Krishnan, Nassar, Subbaraju"/>
    <n v="8"/>
    <x v="17"/>
    <s v="India"/>
    <n v="1"/>
    <x v="1077"/>
    <x v="3"/>
    <x v="5"/>
    <s v="165 min"/>
    <n v="165"/>
    <n v="165"/>
    <n v="4281.7395451843158"/>
    <s v=""/>
    <s v="Action &amp; Adventure, Dramas, International Movies"/>
    <x v="1"/>
    <s v="Action &amp; Adventure, Dramas, International Movies"/>
    <n v="3"/>
  </r>
  <r>
    <n v="7250"/>
    <x v="6024"/>
    <x v="0"/>
    <x v="6022"/>
    <s v="Samir Karnik"/>
    <s v="Aishwarya Rai Bachchan, Vivek Oberoi, Amitabh Bachchan, Om Puri, Rati Agnihotri, Sunil Shetty, Tinnu Anand, Rahul Singh"/>
    <n v="8"/>
    <x v="17"/>
    <s v="India"/>
    <n v="1"/>
    <x v="144"/>
    <x v="26"/>
    <x v="6"/>
    <s v="165 min"/>
    <n v="165"/>
    <n v="165"/>
    <n v="4281.7395451843158"/>
    <s v=""/>
    <s v="International Movies, Romantic Movies"/>
    <x v="7"/>
    <s v="International Movies, Romantic Movies"/>
    <n v="2"/>
  </r>
  <r>
    <n v="7566"/>
    <x v="6025"/>
    <x v="0"/>
    <x v="6023"/>
    <s v="Mahesh Manjrekar"/>
    <s v="Nana Patekar, Medha Manjrekar, Mrinmayee Deshpande, Sunil Barve, Vikram Gokhale, Neha Pendse"/>
    <n v="6"/>
    <x v="17"/>
    <s v="India"/>
    <n v="1"/>
    <x v="769"/>
    <x v="9"/>
    <x v="1"/>
    <s v="165 min"/>
    <n v="165"/>
    <n v="165"/>
    <n v="4281.7395451843158"/>
    <s v=""/>
    <s v="Dramas, International Movies"/>
    <x v="2"/>
    <s v="Dramas, International Movies"/>
    <n v="2"/>
  </r>
  <r>
    <n v="7802"/>
    <x v="6026"/>
    <x v="0"/>
    <x v="6024"/>
    <s v="Rajkumar Santoshi"/>
    <s v="Anil Kapoor, Madhuri Dixit, Namrata Shirodkar, Danny Denzongpa, Om Puri, Kulbhushan Kharbanda, Farida Jalal, Shivaji Satham"/>
    <n v="8"/>
    <x v="17"/>
    <s v="India"/>
    <n v="1"/>
    <x v="144"/>
    <x v="32"/>
    <x v="1"/>
    <s v="165 min"/>
    <n v="165"/>
    <n v="165"/>
    <n v="4281.7395451843158"/>
    <s v=""/>
    <s v="Action &amp; Adventure, Dramas, International Movies"/>
    <x v="1"/>
    <s v="Action &amp; Adventure, Dramas, International Movies"/>
    <n v="3"/>
  </r>
  <r>
    <n v="25"/>
    <x v="6027"/>
    <x v="0"/>
    <x v="6025"/>
    <s v="S. Shankar"/>
    <s v="Prashanth, Aishwarya Rai Bachchan, Sri Lakshmi, Nassar"/>
    <n v="4"/>
    <x v="17"/>
    <s v="India"/>
    <n v="1"/>
    <x v="306"/>
    <x v="18"/>
    <x v="1"/>
    <s v="166 min"/>
    <n v="166"/>
    <n v="166"/>
    <n v="4413.6095500774818"/>
    <s v=""/>
    <s v="Comedies, International Movies, Romantic Movies"/>
    <x v="4"/>
    <s v="Comedies, International Movies, Romantic Movies"/>
    <n v="3"/>
  </r>
  <r>
    <n v="2341"/>
    <x v="6028"/>
    <x v="0"/>
    <x v="6026"/>
    <s v="Sooraj R. Barjatya"/>
    <s v="Shahid Kapoor, Amrita Rao, Anupam Kher, Alok Nath, Seema Biswas, Samir Soni, Lata Sabharwal, Manoj Joshi, Dinesh Lamba, Amrita Prakash"/>
    <n v="10"/>
    <x v="17"/>
    <s v="India"/>
    <n v="1"/>
    <x v="1481"/>
    <x v="24"/>
    <x v="1"/>
    <s v="166 min"/>
    <n v="166"/>
    <n v="166"/>
    <n v="4413.6095500774818"/>
    <s v=""/>
    <s v="Dramas, International Movies, Romantic Movies"/>
    <x v="2"/>
    <s v="Dramas, International Movies, Romantic Movies"/>
    <n v="3"/>
  </r>
  <r>
    <n v="4793"/>
    <x v="6029"/>
    <x v="0"/>
    <x v="6027"/>
    <s v="Aziz Mirza"/>
    <s v="Shah Rukh Khan, Rani Mukerji, Jas Arora, Satish Shah, Rajiv Verma, Lillete Dubey, Jayshree T., Johny Lever"/>
    <n v="8"/>
    <x v="17"/>
    <s v="India"/>
    <n v="1"/>
    <x v="130"/>
    <x v="20"/>
    <x v="1"/>
    <s v="166 min"/>
    <n v="166"/>
    <n v="166"/>
    <n v="4413.6095500774818"/>
    <s v=""/>
    <s v="Dramas, International Movies, Romantic Movies"/>
    <x v="2"/>
    <s v="Dramas, International Movies, Romantic Movies"/>
    <n v="3"/>
  </r>
  <r>
    <n v="5008"/>
    <x v="6030"/>
    <x v="0"/>
    <x v="6028"/>
    <s v="Mani Ratnam"/>
    <s v="Shah Rukh Khan, Manisha Koirala, Preity Zinta, Raghuvir Yadav, Zohra Sehgal, Sabyasachi Chakraborty, Piyush Mishra, Krishnakant, Aditya Srivastava"/>
    <n v="9"/>
    <x v="17"/>
    <s v="India"/>
    <n v="1"/>
    <x v="144"/>
    <x v="18"/>
    <x v="1"/>
    <s v="166 min"/>
    <n v="166"/>
    <n v="166"/>
    <n v="4413.6095500774818"/>
    <s v=""/>
    <s v="Dramas, International Movies, Romantic Movies"/>
    <x v="2"/>
    <s v="Dramas, International Movies, Romantic Movies"/>
    <n v="3"/>
  </r>
  <r>
    <n v="5336"/>
    <x v="6031"/>
    <x v="0"/>
    <x v="6029"/>
    <s v="S.S. Rajamouli"/>
    <s v="Prabhas, Rana Daggubati, Anushka Shetty, Tamannaah Bhatia, Sathyaraj, Ramya Krishnan, Nassar, Subbaraju"/>
    <n v="8"/>
    <x v="2"/>
    <m/>
    <n v="0"/>
    <x v="1077"/>
    <x v="3"/>
    <x v="1"/>
    <s v="166 min"/>
    <n v="166"/>
    <n v="166"/>
    <n v="4413.6095500774818"/>
    <s v=""/>
    <s v="Action &amp; Adventure, Dramas, International Movies"/>
    <x v="1"/>
    <s v="Action &amp; Adventure, Dramas, International Movies"/>
    <n v="3"/>
  </r>
  <r>
    <n v="5337"/>
    <x v="6032"/>
    <x v="0"/>
    <x v="6030"/>
    <s v="S.S. Rajamouli"/>
    <s v="Prabhas, Rana Daggubati, Anushka Shetty, Tamannaah Bhatia, Sathyaraj, Ramya Krishnan, Nassar, Subbaraju"/>
    <n v="8"/>
    <x v="2"/>
    <m/>
    <n v="0"/>
    <x v="1077"/>
    <x v="3"/>
    <x v="5"/>
    <s v="166 min"/>
    <n v="166"/>
    <n v="166"/>
    <n v="4413.6095500774818"/>
    <s v=""/>
    <s v="Action &amp; Adventure, Dramas, International Movies"/>
    <x v="1"/>
    <s v="Action &amp; Adventure, Dramas, International Movies"/>
    <n v="3"/>
  </r>
  <r>
    <n v="6247"/>
    <x v="6033"/>
    <x v="0"/>
    <x v="6031"/>
    <s v="Rajkumar Santoshi"/>
    <s v="Twinkle Khanna, Bobby Deol, Danny Denzongpa, Raj Babbar, Ashwin Kaushal, Mukesh Khanna, Harish Patel"/>
    <n v="7"/>
    <x v="17"/>
    <s v="India"/>
    <n v="1"/>
    <x v="110"/>
    <x v="42"/>
    <x v="6"/>
    <s v="166 min"/>
    <n v="166"/>
    <n v="166"/>
    <n v="4413.6095500774818"/>
    <s v=""/>
    <s v="Action &amp; Adventure, International Movies, Music &amp; Musicals"/>
    <x v="1"/>
    <s v="Action &amp; Adventure, International Movies, Music &amp; Musicals"/>
    <n v="3"/>
  </r>
  <r>
    <n v="7660"/>
    <x v="6034"/>
    <x v="0"/>
    <x v="6032"/>
    <s v="Sergio Leone"/>
    <s v="Henry Fonda, Charles Bronson, Claudia Cardinale, Jason Robards, Gabriele Ferzetti, Paolo Stoppa, Woody Strode, Jack Elam, Keenan Wynn, Frank Wolff, Lionel Stander"/>
    <n v="11"/>
    <x v="24"/>
    <s v="Italy, United States"/>
    <n v="2"/>
    <x v="84"/>
    <x v="67"/>
    <x v="2"/>
    <s v="166 min"/>
    <n v="166"/>
    <n v="166"/>
    <n v="4413.6095500774818"/>
    <s v=""/>
    <s v="Action &amp; Adventure, Classic Movies, International Movies"/>
    <x v="1"/>
    <s v="Action &amp; Adventure, Classic Movies, International Movies"/>
    <n v="3"/>
  </r>
  <r>
    <n v="6827"/>
    <x v="6035"/>
    <x v="0"/>
    <x v="6033"/>
    <s v="Martin Scorsese"/>
    <s v="Leonardo DiCaprio, Daniel Day-Lewis, Cameron Diaz, Jim Broadbent, John C. Reilly, Henry Thomas, Liam Neeson, Brendan Gleeson, Gary Lewis, Stephen Graham"/>
    <n v="10"/>
    <x v="0"/>
    <s v="United States, Italy"/>
    <n v="2"/>
    <x v="217"/>
    <x v="43"/>
    <x v="12"/>
    <s v="167 min"/>
    <n v="167"/>
    <n v="167"/>
    <n v="4547.4795549706478"/>
    <s v=""/>
    <s v="Dramas"/>
    <x v="2"/>
    <s v="Dramas"/>
    <n v="1"/>
  </r>
  <r>
    <n v="3895"/>
    <x v="6036"/>
    <x v="0"/>
    <x v="6034"/>
    <s v="Bille August"/>
    <s v="Esben Smed, Katrine Rosenthal, Benjamin Kitter, Julie Christiansen, Tommy Kenter, Tammi √òst, Rasmus Bjerg, Ole Lemmeke, Sarah Viktoria Bjerregaard, Anders Hove, Jens Albinus"/>
    <n v="11"/>
    <x v="22"/>
    <s v="Denmark"/>
    <n v="1"/>
    <x v="916"/>
    <x v="5"/>
    <x v="5"/>
    <s v="168 min"/>
    <n v="168"/>
    <n v="168"/>
    <n v="4683.3495598638128"/>
    <s v=""/>
    <s v="Dramas, International Movies"/>
    <x v="2"/>
    <s v="Dramas, International Movies"/>
    <n v="2"/>
  </r>
  <r>
    <n v="4731"/>
    <x v="6037"/>
    <x v="0"/>
    <x v="6035"/>
    <s v="Ashutosh Gowariker"/>
    <s v="Hrithik Roshan, Sonakshi Sinha, Pooja Hegde, Kabir Bedi, Arunoday Singh, Kishori Shahane, Narendra Jha, Nitish Bharadwaj"/>
    <n v="8"/>
    <x v="17"/>
    <s v="India"/>
    <n v="1"/>
    <x v="536"/>
    <x v="9"/>
    <x v="1"/>
    <s v="168 min"/>
    <n v="168"/>
    <n v="168"/>
    <n v="4683.3495598638128"/>
    <s v=""/>
    <s v="Action &amp; Adventure, Dramas, International Movies"/>
    <x v="1"/>
    <s v="Action &amp; Adventure, Dramas, International Movies"/>
    <n v="3"/>
  </r>
  <r>
    <n v="5204"/>
    <x v="6038"/>
    <x v="0"/>
    <x v="6036"/>
    <s v="Quentin Tarantino"/>
    <s v="Samuel L. Jackson, Kurt Russell, Jennifer Jason Leigh, Walton Goggins, Demi√°n Bichir, Tim Roth, Michael Madsen, Bruce Dern, James Parks, Dana Gourrier, Channing Tatum, Zo√´ Bell"/>
    <n v="12"/>
    <x v="0"/>
    <s v="United States"/>
    <n v="1"/>
    <x v="193"/>
    <x v="4"/>
    <x v="12"/>
    <s v="168 min"/>
    <n v="168"/>
    <n v="168"/>
    <n v="4683.3495598638128"/>
    <s v=""/>
    <s v="Action &amp; Adventure, Thrillers"/>
    <x v="1"/>
    <s v="Action &amp; Adventure, Thrillers"/>
    <n v="2"/>
  </r>
  <r>
    <n v="5572"/>
    <x v="6039"/>
    <x v="0"/>
    <x v="6037"/>
    <s v="Santosh Sivan"/>
    <s v="Shah Rukh Khan, Kareena Kapoor, Danny Denzongpa, Rahul Dev, Hrishitaa Bhatt, Gerson Da Cunha, Subhashini Ali, Umesh Mehra, Sooraj Balaji"/>
    <n v="9"/>
    <x v="17"/>
    <s v="India"/>
    <n v="1"/>
    <x v="646"/>
    <x v="22"/>
    <x v="12"/>
    <s v="168 min"/>
    <n v="168"/>
    <n v="168"/>
    <n v="4683.3495598638128"/>
    <s v=""/>
    <s v="Action &amp; Adventure, Dramas, International Movies"/>
    <x v="1"/>
    <s v="Action &amp; Adventure, Dramas, International Movies"/>
    <n v="3"/>
  </r>
  <r>
    <n v="6351"/>
    <x v="6040"/>
    <x v="0"/>
    <x v="6038"/>
    <s v="Raj Kapoor"/>
    <s v="Rishi Kapoor, Dimple Kapadia, Pran, Prem Nath, Sonia Sahni, Durga Khote, Aruna Irani, Prem Chopra, Farida Jalal"/>
    <n v="9"/>
    <x v="17"/>
    <s v="India"/>
    <n v="1"/>
    <x v="767"/>
    <x v="47"/>
    <x v="1"/>
    <s v="168 min"/>
    <n v="168"/>
    <n v="168"/>
    <n v="4683.3495598638128"/>
    <s v=""/>
    <s v="Classic Movies, Dramas, International Movies"/>
    <x v="5"/>
    <s v="Classic Movies, Dramas, International Movies"/>
    <n v="3"/>
  </r>
  <r>
    <n v="7995"/>
    <x v="6041"/>
    <x v="0"/>
    <x v="6039"/>
    <s v="Krishna Vamshi"/>
    <s v="Karisma Kapoor, Nana Patekar, Sanjay Kapoor, Shah Rukh Khan, Deepti Naval, Vijay Raaz, Tiku Talsania, Jaspal Bhatti, Divya Dutta, Prakash Raj"/>
    <n v="10"/>
    <x v="17"/>
    <s v="India"/>
    <n v="1"/>
    <x v="144"/>
    <x v="43"/>
    <x v="5"/>
    <s v="168 min"/>
    <n v="168"/>
    <n v="168"/>
    <n v="4683.3495598638128"/>
    <s v=""/>
    <s v="Dramas, International Movies, Thrillers"/>
    <x v="2"/>
    <s v="Dramas, International Movies, Thrillers"/>
    <n v="3"/>
  </r>
  <r>
    <n v="8005"/>
    <x v="6042"/>
    <x v="0"/>
    <x v="6040"/>
    <s v="Ram Gopal Varma"/>
    <s v="Nagarjuna Akkineni, Amala, Rajendranath Zutshi, Raghuvaran, Paresh Rawal, Brij Gopal, J.D. Chakravarthi, Tanikella Bharani"/>
    <n v="8"/>
    <x v="17"/>
    <s v="India"/>
    <n v="1"/>
    <x v="767"/>
    <x v="17"/>
    <x v="5"/>
    <s v="168 min"/>
    <n v="168"/>
    <n v="168"/>
    <n v="4683.3495598638128"/>
    <s v=""/>
    <s v="Action &amp; Adventure, Dramas, International Movies"/>
    <x v="1"/>
    <s v="Action &amp; Adventure, Dramas, International Movies"/>
    <n v="3"/>
  </r>
  <r>
    <n v="3134"/>
    <x v="6043"/>
    <x v="0"/>
    <x v="6041"/>
    <s v="Farhan Akhtar"/>
    <s v="Shah Rukh Khan, Priyanka Chopra, Arjun Rampal, Isha Koppikar, Kareena Kapoor, Boman Irani, Om Puri, Pavan Malhotra"/>
    <n v="8"/>
    <x v="17"/>
    <s v="India"/>
    <n v="1"/>
    <x v="305"/>
    <x v="24"/>
    <x v="1"/>
    <s v="169 min"/>
    <n v="169"/>
    <n v="169"/>
    <n v="4821.2195647569788"/>
    <s v=""/>
    <s v="Action &amp; Adventure, International Movies"/>
    <x v="1"/>
    <s v="Action &amp; Adventure, International Movies"/>
    <n v="2"/>
  </r>
  <r>
    <n v="4955"/>
    <x v="6044"/>
    <x v="0"/>
    <x v="6042"/>
    <s v="Farah Khan"/>
    <s v="Shah Rukh Khan, Deepika Padukone, Shreyas Talpade, Arjun Rampal, Kirron Kher, Javed Sheikh"/>
    <n v="6"/>
    <x v="17"/>
    <s v="India"/>
    <n v="1"/>
    <x v="110"/>
    <x v="37"/>
    <x v="1"/>
    <s v="169 min"/>
    <n v="169"/>
    <n v="169"/>
    <n v="4821.2195647569788"/>
    <s v=""/>
    <s v="Comedies, Dramas, International Movies"/>
    <x v="4"/>
    <s v="Comedies, Dramas, International Movies"/>
    <n v="3"/>
  </r>
  <r>
    <n v="2722"/>
    <x v="6045"/>
    <x v="0"/>
    <x v="6043"/>
    <s v="Ramesh Talwar"/>
    <s v="Dilip Kumar, Rishi Kapoor, Pran, Amrita Singh, Ashok Kumar, Prem Chopra, Amrish Puri, Satyen Kappu, Mac Mohan, Javed Khan"/>
    <n v="10"/>
    <x v="17"/>
    <s v="India"/>
    <n v="1"/>
    <x v="579"/>
    <x v="52"/>
    <x v="1"/>
    <s v="170 min"/>
    <n v="170"/>
    <n v="170"/>
    <n v="4961.0895696501448"/>
    <s v=""/>
    <s v="Action &amp; Adventure, Dramas, International Movies"/>
    <x v="1"/>
    <s v="Action &amp; Adventure, Dramas, International Movies"/>
    <n v="3"/>
  </r>
  <r>
    <n v="3934"/>
    <x v="6046"/>
    <x v="0"/>
    <x v="6044"/>
    <s v="Karthik Subbaraj"/>
    <s v="Rajnikanth, Vijay Sethupathi, M. Sasikumar, Nawazuddin Siddiqui, Trisha Krishnan, Simran"/>
    <n v="6"/>
    <x v="2"/>
    <m/>
    <n v="0"/>
    <x v="1530"/>
    <x v="2"/>
    <x v="1"/>
    <s v="170 min"/>
    <n v="170"/>
    <n v="170"/>
    <n v="4961.0895696501448"/>
    <s v=""/>
    <s v="Action &amp; Adventure, Comedies, Dramas"/>
    <x v="1"/>
    <s v="Action &amp; Adventure, Comedies, Dramas"/>
    <n v="3"/>
  </r>
  <r>
    <n v="3940"/>
    <x v="6047"/>
    <x v="0"/>
    <x v="6045"/>
    <s v="Karthik Subbaraj"/>
    <s v="Rajnikanth, Vijay Sethupathi, M. Sasikumar, Nawazuddin Siddiqui, Trisha Krishnan, Simran"/>
    <n v="6"/>
    <x v="17"/>
    <s v="India"/>
    <n v="1"/>
    <x v="871"/>
    <x v="2"/>
    <x v="1"/>
    <s v="170 min"/>
    <n v="170"/>
    <n v="170"/>
    <n v="4961.0895696501448"/>
    <s v=""/>
    <s v="Action &amp; Adventure, Comedies, Dramas"/>
    <x v="1"/>
    <s v="Action &amp; Adventure, Comedies, Dramas"/>
    <n v="3"/>
  </r>
  <r>
    <n v="6981"/>
    <x v="6048"/>
    <x v="0"/>
    <x v="6046"/>
    <s v="Asim Raza"/>
    <s v="Adeel Hussain, Mahira Khan, Sheheryar Munawar, Sonya Jehan, Bushra Ansari, Nimra Bucha, Arshad Mahmud, Jamal Shah"/>
    <n v="8"/>
    <x v="7"/>
    <s v="Pakistan"/>
    <n v="1"/>
    <x v="801"/>
    <x v="4"/>
    <x v="6"/>
    <s v="170 min"/>
    <n v="170"/>
    <n v="170"/>
    <n v="4961.0895696501448"/>
    <s v=""/>
    <s v="Dramas, International Movies, Romantic Movies"/>
    <x v="2"/>
    <s v="Dramas, International Movies, Romantic Movies"/>
    <n v="3"/>
  </r>
  <r>
    <n v="7184"/>
    <x v="6049"/>
    <x v="0"/>
    <x v="6047"/>
    <s v="Subhash Ghai"/>
    <s v="Sanjay Dutt, Madhuri Dixit, Jackie Shroff, Anupam Kher, Rakhee Gulzar, Pramod Moutho, Ramya Krishnan, Sushmita Mukherjee, Neena Gupta, A.K. Hangal"/>
    <n v="10"/>
    <x v="17"/>
    <s v="India"/>
    <n v="1"/>
    <x v="144"/>
    <x v="31"/>
    <x v="1"/>
    <s v="170 min"/>
    <n v="170"/>
    <n v="170"/>
    <n v="4961.0895696501448"/>
    <s v=""/>
    <s v="Action &amp; Adventure, Dramas, International Movies"/>
    <x v="1"/>
    <s v="Action &amp; Adventure, Dramas, International Movies"/>
    <n v="3"/>
  </r>
  <r>
    <n v="1653"/>
    <x v="6050"/>
    <x v="0"/>
    <x v="6048"/>
    <s v="V Vignarajan"/>
    <s v="Vinoth Kishan, Arjun Das, Pooja Ramachandran, Kumar Natarajan, Misha Ghoshal, Arul Vincent, Chenthu Mohan, Pradeep Kalipurayath"/>
    <n v="8"/>
    <x v="2"/>
    <m/>
    <n v="0"/>
    <x v="171"/>
    <x v="1"/>
    <x v="1"/>
    <s v="171 min"/>
    <n v="171"/>
    <n v="171"/>
    <n v="5102.9595745433107"/>
    <s v=""/>
    <s v="Horror Movies, International Movies, Thrillers"/>
    <x v="9"/>
    <s v="Horror Movies, International Movies, Thrillers"/>
    <n v="3"/>
  </r>
  <r>
    <n v="1654"/>
    <x v="6051"/>
    <x v="0"/>
    <x v="6049"/>
    <s v="V Vignarajan"/>
    <s v="Vinoth Kishan, Arjun Das, Pooja Ramachandran, Kumar Natarajan, Misha Ghoshal, Arul Vincent, Chenthu Mohan, Pradeep Kalipurayath"/>
    <n v="8"/>
    <x v="17"/>
    <s v="India"/>
    <n v="1"/>
    <x v="171"/>
    <x v="1"/>
    <x v="1"/>
    <s v="171 min"/>
    <n v="171"/>
    <n v="171"/>
    <n v="5102.9595745433107"/>
    <s v=""/>
    <s v="Horror Movies, International Movies, Thrillers"/>
    <x v="9"/>
    <s v="Horror Movies, International Movies, Thrillers"/>
    <n v="3"/>
  </r>
  <r>
    <n v="2917"/>
    <x v="6052"/>
    <x v="0"/>
    <x v="6050"/>
    <s v="Ashutosh Gowariker"/>
    <s v="Sanjay Dutt, Arjun Kapoor, Kriti Sanon, Zeenat Aman, Mohnish Bahl, Padmini Kolhapure, Kunal Kapoor, Suhasini Mulay"/>
    <n v="8"/>
    <x v="17"/>
    <s v="India"/>
    <n v="1"/>
    <x v="114"/>
    <x v="2"/>
    <x v="1"/>
    <s v="171 min"/>
    <n v="171"/>
    <n v="171"/>
    <n v="5102.9595745433107"/>
    <s v=""/>
    <s v="Dramas, International Movies, Romantic Movies"/>
    <x v="2"/>
    <s v="Dramas, International Movies, Romantic Movies"/>
    <n v="3"/>
  </r>
  <r>
    <n v="3510"/>
    <x v="6053"/>
    <x v="0"/>
    <x v="6051"/>
    <s v="Sandeep Reddy Vanga"/>
    <s v="Shahid Kapoor, Kiara Advani, Suresh Oberoi, Arjan Bajwa, Adil Hussain, Nikita Dutta, Kamini Kaushal, Anurag Arora"/>
    <n v="8"/>
    <x v="17"/>
    <s v="India"/>
    <n v="1"/>
    <x v="755"/>
    <x v="2"/>
    <x v="5"/>
    <s v="171 min"/>
    <n v="171"/>
    <n v="171"/>
    <n v="5102.9595745433107"/>
    <s v=""/>
    <s v="Dramas, International Movies, Romantic Movies"/>
    <x v="2"/>
    <s v="Dramas, International Movies, Romantic Movies"/>
    <n v="3"/>
  </r>
  <r>
    <n v="4953"/>
    <x v="6054"/>
    <x v="0"/>
    <x v="6052"/>
    <s v="Farah Khan"/>
    <s v="Shah Rukh Khan, Sunil Shetty, Sushmita Sen, Zayed Khan, Amrita Rao, Kiron Kher, Boman Irani, Bindu, Naseeruddin Shah, Kabir Bedi"/>
    <n v="10"/>
    <x v="17"/>
    <s v="India"/>
    <n v="1"/>
    <x v="110"/>
    <x v="26"/>
    <x v="1"/>
    <s v="171 min"/>
    <n v="171"/>
    <n v="171"/>
    <n v="5102.9595745433107"/>
    <s v=""/>
    <s v="Action &amp; Adventure, Comedies, Dramas"/>
    <x v="1"/>
    <s v="Action &amp; Adventure, Comedies, Dramas"/>
    <n v="3"/>
  </r>
  <r>
    <n v="7558"/>
    <x v="6055"/>
    <x v="0"/>
    <x v="6053"/>
    <s v="Prakash Mehra"/>
    <s v="Amitabh Bachchan, Shashi Kapoor, Parveen Babi, Smita Patil, Waheeda Rehman, Om Prakash, Ranjeet, Satyendra Kapoor"/>
    <n v="8"/>
    <x v="17"/>
    <s v="India"/>
    <n v="1"/>
    <x v="767"/>
    <x v="44"/>
    <x v="1"/>
    <s v="171 min"/>
    <n v="171"/>
    <n v="171"/>
    <n v="5102.9595745433107"/>
    <s v=""/>
    <s v="Action &amp; Adventure, Comedies, International Movies"/>
    <x v="1"/>
    <s v="Action &amp; Adventure, Comedies, International Movies"/>
    <n v="3"/>
  </r>
  <r>
    <n v="8771"/>
    <x v="6056"/>
    <x v="0"/>
    <x v="6054"/>
    <s v="Subhash Ghai"/>
    <s v="Jackie Shroff, Hrithik Roshan, Kareena Kapoor, Amrish Puri, Kiran Rathod, Rati Agnihotri, Supriya Karnik, Anang Desai"/>
    <n v="8"/>
    <x v="17"/>
    <s v="India"/>
    <n v="1"/>
    <x v="144"/>
    <x v="22"/>
    <x v="1"/>
    <s v="171 min"/>
    <n v="171"/>
    <n v="171"/>
    <n v="5102.9595745433107"/>
    <s v=""/>
    <s v="Dramas, International Movies, Romantic Movies"/>
    <x v="2"/>
    <s v="Dramas, International Movies, Romantic Movies"/>
    <n v="3"/>
  </r>
  <r>
    <n v="2739"/>
    <x v="6057"/>
    <x v="0"/>
    <x v="6055"/>
    <s v="Prakash Mehra"/>
    <s v="Raaj Kumar, Rakhee Gulzar, Raj Babbar, Tina Munim, Pran, Ranjeet, Meenakshi Sheshadri, Akbar Khan"/>
    <n v="8"/>
    <x v="17"/>
    <s v="India"/>
    <n v="1"/>
    <x v="579"/>
    <x v="29"/>
    <x v="1"/>
    <s v="172 min"/>
    <n v="172"/>
    <n v="172"/>
    <n v="5246.8295794364767"/>
    <s v=""/>
    <s v="Action &amp; Adventure, Comedies, Dramas"/>
    <x v="1"/>
    <s v="Action &amp; Adventure, Comedies, Dramas"/>
    <n v="3"/>
  </r>
  <r>
    <n v="3164"/>
    <x v="6058"/>
    <x v="0"/>
    <x v="6056"/>
    <s v="Sujeeth"/>
    <s v="Prabhas, Shraddha Kapoor, Jackie Shroff, Chunky Pandey, Neil Nitin Mukesh, Arun Vijay, Vennela Kishore, Murli Sharma, Lal, Prakash Belawadi, Mahesh Manjrekar, Tinnu Anand"/>
    <n v="12"/>
    <x v="17"/>
    <s v="India"/>
    <n v="1"/>
    <x v="1531"/>
    <x v="2"/>
    <x v="1"/>
    <s v="172 min"/>
    <n v="172"/>
    <n v="172"/>
    <n v="5246.8295794364767"/>
    <s v=""/>
    <s v="Action &amp; Adventure, International Movies"/>
    <x v="1"/>
    <s v="Action &amp; Adventure, International Movies"/>
    <n v="2"/>
  </r>
  <r>
    <n v="6131"/>
    <x v="6059"/>
    <x v="0"/>
    <x v="6057"/>
    <s v="Manmohan Desai"/>
    <s v="Vinod Khanna, Rishi Kapoor, Amitabh Bachchan, Neetu Singh, Parveen Babi, Shabana Azmi, Nirupa Roy, Pran"/>
    <n v="8"/>
    <x v="17"/>
    <s v="India"/>
    <n v="1"/>
    <x v="767"/>
    <x v="49"/>
    <x v="1"/>
    <s v="172 min"/>
    <n v="172"/>
    <n v="172"/>
    <n v="5246.8295794364767"/>
    <s v=""/>
    <s v="Action &amp; Adventure, Classic Movies, Comedies"/>
    <x v="1"/>
    <s v="Action &amp; Adventure, Classic Movies, Comedies"/>
    <n v="3"/>
  </r>
  <r>
    <n v="6502"/>
    <x v="6060"/>
    <x v="0"/>
    <x v="6058"/>
    <s v="Lilly Wachowski, Lana Wachowski, Tom Tykwer"/>
    <s v="Tom Hanks, Halle Berry, Jim Broadbent, Hugo Weaving, Jim Sturgess, Doona Bae, Ben Whishaw, Keith David, James D'Arcy, Zhou Xun"/>
    <n v="10"/>
    <x v="10"/>
    <s v="Germany, United States, Hong Kong, Singapore"/>
    <n v="4"/>
    <x v="166"/>
    <x v="11"/>
    <x v="12"/>
    <s v="172 min"/>
    <n v="172"/>
    <n v="172"/>
    <n v="5246.8295794364767"/>
    <s v=""/>
    <s v="Action &amp; Adventure, Cult Movies, Dramas"/>
    <x v="1"/>
    <s v="Action &amp; Adventure, Cult Movies, Dramas"/>
    <n v="3"/>
  </r>
  <r>
    <n v="1127"/>
    <x v="6061"/>
    <x v="0"/>
    <x v="6059"/>
    <s v="George Cukor"/>
    <s v="Audrey Hepburn, Rex Harrison, Stanley Holloway, Wilfred Hyde-White, Gladys Cooper, Jeremy Brett, Theodore Bikel, Mona Washbourne, Isobel Elsom, John Holland, Alan Napier, Marni Nixon"/>
    <n v="12"/>
    <x v="0"/>
    <s v="United States"/>
    <n v="1"/>
    <x v="537"/>
    <x v="71"/>
    <x v="3"/>
    <s v="173 min"/>
    <n v="173"/>
    <n v="173"/>
    <n v="5392.6995843296427"/>
    <s v=""/>
    <s v="Classic Movies, Music &amp; Musicals"/>
    <x v="5"/>
    <s v="Classic Movies, Music &amp; Musicals"/>
    <n v="2"/>
  </r>
  <r>
    <n v="1945"/>
    <x v="6062"/>
    <x v="0"/>
    <x v="6060"/>
    <s v="Indra Kumar"/>
    <s v="Aamir Khan, Manisha Koirala, Sharmila Tagore, Dipti Bhatnagar, Dalip Tahil, Anil Kapoor"/>
    <n v="6"/>
    <x v="17"/>
    <s v="India"/>
    <n v="1"/>
    <x v="1304"/>
    <x v="41"/>
    <x v="1"/>
    <s v="173 min"/>
    <n v="173"/>
    <n v="173"/>
    <n v="5392.6995843296427"/>
    <s v=""/>
    <s v="Dramas, International Movies, Romantic Movies"/>
    <x v="2"/>
    <s v="Dramas, International Movies, Romantic Movies"/>
    <n v="3"/>
  </r>
  <r>
    <n v="2490"/>
    <x v="6063"/>
    <x v="0"/>
    <x v="6061"/>
    <s v="Hussein Kamal"/>
    <s v="Adel Imam, Omar El-Hariri, Raja Al-Jeddawi, Mostafa Mitwali, Moshira Ismail, Badr Nofal"/>
    <n v="6"/>
    <x v="2"/>
    <m/>
    <n v="0"/>
    <x v="1204"/>
    <x v="51"/>
    <x v="1"/>
    <s v="173 min"/>
    <n v="173"/>
    <n v="173"/>
    <n v="5392.6995843296427"/>
    <s v=""/>
    <s v="Comedies, International Movies"/>
    <x v="4"/>
    <s v="Comedies, International Movies"/>
    <n v="2"/>
  </r>
  <r>
    <n v="7161"/>
    <x v="6064"/>
    <x v="0"/>
    <x v="6062"/>
    <s v="Tinnu Anand"/>
    <s v="Amitabh Bachchan, Asha Parekh, Parveen Babi, Amjad Khan, Pran, K.N. Singh, Sajjan, Murad, Kader Khan, Jagdeep"/>
    <n v="10"/>
    <x v="17"/>
    <s v="India"/>
    <n v="1"/>
    <x v="767"/>
    <x v="50"/>
    <x v="1"/>
    <s v="173 min"/>
    <n v="173"/>
    <n v="173"/>
    <n v="5392.6995843296427"/>
    <s v=""/>
    <s v="Action &amp; Adventure, Dramas, International Movies"/>
    <x v="1"/>
    <s v="Action &amp; Adventure, Dramas, International Movies"/>
    <n v="3"/>
  </r>
  <r>
    <n v="7923"/>
    <x v="6065"/>
    <x v="0"/>
    <x v="6063"/>
    <s v="Nagraj Manjule"/>
    <s v="Rinku Rajguru, Akash Thosar, Arbaz Shaikh, Tanaji Galgunde, Suresh Vishwakarma"/>
    <n v="5"/>
    <x v="17"/>
    <s v="India"/>
    <n v="1"/>
    <x v="110"/>
    <x v="9"/>
    <x v="1"/>
    <s v="173 min"/>
    <n v="173"/>
    <n v="173"/>
    <n v="5392.6995843296427"/>
    <s v=""/>
    <s v="Dramas, International Movies, Romantic Movies"/>
    <x v="2"/>
    <s v="Dramas, International Movies, Romantic Movies"/>
    <n v="3"/>
  </r>
  <r>
    <n v="8630"/>
    <x v="6066"/>
    <x v="0"/>
    <x v="6064"/>
    <s v="Mukul Anand"/>
    <s v="Anil Kapoor, Shah Rukh Khan, Jackie Shroff, Satyendra Kapoor, Gautami, Tinnu Anand, Saeed Jaffrey, Anirudh Agarwal, Mohan Agashe, Himani Shivpuri, Priya Tendulkar, Anjali Jathar, Anang Desai, Pramod Moutho, Subhash Ghai"/>
    <n v="15"/>
    <x v="17"/>
    <s v="India"/>
    <n v="1"/>
    <x v="144"/>
    <x v="42"/>
    <x v="6"/>
    <s v="173 min"/>
    <n v="173"/>
    <n v="173"/>
    <n v="5392.6995843296427"/>
    <s v=""/>
    <s v="Action &amp; Adventure, Dramas, International Movies"/>
    <x v="1"/>
    <s v="Action &amp; Adventure, Dramas, International Movies"/>
    <n v="3"/>
  </r>
  <r>
    <n v="2716"/>
    <x v="6067"/>
    <x v="0"/>
    <x v="6065"/>
    <s v="Mukul Anand"/>
    <s v="Amitabh Bachchan, Mithun Chakraborty, Danny Denzongpa, Madhavi, Neelam, Alok Nath, Rohini Hattangadi, Tinnu Anand, Vikram Gokhale, Archana Puran Singh"/>
    <n v="10"/>
    <x v="17"/>
    <s v="India"/>
    <n v="1"/>
    <x v="579"/>
    <x v="17"/>
    <x v="1"/>
    <s v="174 min"/>
    <n v="174"/>
    <n v="174"/>
    <n v="5540.5695892228086"/>
    <s v=""/>
    <s v="Dramas, International Movies"/>
    <x v="2"/>
    <s v="Dramas, International Movies"/>
    <n v="2"/>
  </r>
  <r>
    <n v="3133"/>
    <x v="6068"/>
    <x v="0"/>
    <x v="6066"/>
    <s v="Zoya Akhtar"/>
    <s v="Anil Kapoor, Priyanka Chopra, Ranveer Singh, Anushka Sharma, Farhan Akhtar, Shefali Shah, Rahul Bose, Parmeet Sethi, Vikrant Massey, Zarina Wahab, Aamir Khan"/>
    <n v="11"/>
    <x v="17"/>
    <s v="India"/>
    <n v="1"/>
    <x v="305"/>
    <x v="4"/>
    <x v="5"/>
    <s v="174 min"/>
    <n v="174"/>
    <n v="174"/>
    <n v="5540.5695892228086"/>
    <s v=""/>
    <s v="Comedies, Dramas, International Movies"/>
    <x v="4"/>
    <s v="Comedies, Dramas, International Movies"/>
    <n v="3"/>
  </r>
  <r>
    <n v="2970"/>
    <x v="6069"/>
    <x v="0"/>
    <x v="6067"/>
    <s v="Sooraj R. Barjatya"/>
    <s v="Salman Khan, Karisma Kapoor, Saif Ali Khan, Tabu, Sonali Bendre, Mohnish Bahl, Reema Lagoo, Mahesh Thakur, Neelam, Alok Nath"/>
    <n v="10"/>
    <x v="17"/>
    <s v="India"/>
    <n v="1"/>
    <x v="276"/>
    <x v="41"/>
    <x v="4"/>
    <s v="176 min"/>
    <n v="176"/>
    <n v="176"/>
    <n v="5842.3095990091406"/>
    <s v=""/>
    <s v="Dramas, International Movies, Music &amp; Musicals"/>
    <x v="2"/>
    <s v="Dramas, International Movies, Music &amp; Musicals"/>
    <n v="3"/>
  </r>
  <r>
    <n v="3702"/>
    <x v="6070"/>
    <x v="0"/>
    <x v="6068"/>
    <s v="Thiagarajan Kumararaja"/>
    <s v="Vijay Sethupathi, Fahadh Faasil, Samantha Ruth Prabhu, Ramya Krishnan, Mysskin, Gayathrie, Ashwanth Ashok Kumar, Bagavathi Perumal"/>
    <n v="8"/>
    <x v="17"/>
    <s v="India"/>
    <n v="1"/>
    <x v="671"/>
    <x v="2"/>
    <x v="5"/>
    <s v="176 min"/>
    <n v="176"/>
    <n v="176"/>
    <n v="5842.3095990091406"/>
    <s v=""/>
    <s v="Comedies, Dramas, International Movies"/>
    <x v="4"/>
    <s v="Comedies, Dramas, International Movies"/>
    <n v="3"/>
  </r>
  <r>
    <n v="6031"/>
    <x v="6071"/>
    <x v="0"/>
    <x v="6069"/>
    <s v="Richard Attenborough"/>
    <s v="Dirk Bogarde, James Caan, Michael Caine, Sean Connery, Edward Fox, Elliott Gould, Gene Hackman, Anthony Hopkins, Hardy Kr√ºger, Laurence Olivier, Ryan O'Neal, Robert Redford, Maximilian Schell, Liv Ullmann"/>
    <n v="14"/>
    <x v="0"/>
    <s v="United States, United Kingdom"/>
    <n v="2"/>
    <x v="1035"/>
    <x v="49"/>
    <x v="7"/>
    <s v="176 min"/>
    <n v="176"/>
    <n v="176"/>
    <n v="5842.3095990091406"/>
    <s v=""/>
    <s v="Action &amp; Adventure, Classic Movies, Dramas"/>
    <x v="1"/>
    <s v="Action &amp; Adventure, Classic Movies, Dramas"/>
    <n v="3"/>
  </r>
  <r>
    <n v="6611"/>
    <x v="6072"/>
    <x v="0"/>
    <x v="6070"/>
    <s v="Kundan Shah"/>
    <s v="Rekha, Preity Zinta, Mahima Chaudhry, Arjun Rampal, Jimmy Shergill, Alok Nath, Dilip Joshi, Govind Namdeo"/>
    <n v="8"/>
    <x v="17"/>
    <s v="India"/>
    <n v="1"/>
    <x v="110"/>
    <x v="43"/>
    <x v="1"/>
    <s v="176 min"/>
    <n v="176"/>
    <n v="176"/>
    <n v="5842.3095990091406"/>
    <s v=""/>
    <s v="Dramas, International Movies, Music &amp; Musicals"/>
    <x v="2"/>
    <s v="Dramas, International Movies, Music &amp; Musicals"/>
    <n v="3"/>
  </r>
  <r>
    <n v="7023"/>
    <x v="6073"/>
    <x v="0"/>
    <x v="6071"/>
    <s v="Sooraj R. Barjatya"/>
    <s v="Salman Khan, Karisma Kapoor, Saif Ali Khan, Tabu, Sonali Bendre, Mohnish Bahl, Mahesh Thakur, Neelam, Alok Nath, Satish Shah"/>
    <n v="10"/>
    <x v="17"/>
    <s v="India"/>
    <n v="1"/>
    <x v="180"/>
    <x v="41"/>
    <x v="4"/>
    <s v="176 min"/>
    <n v="176"/>
    <n v="176"/>
    <n v="5842.3095990091406"/>
    <s v=""/>
    <s v="Dramas, International Movies, Music &amp; Musicals"/>
    <x v="2"/>
    <s v="Dramas, International Movies, Music &amp; Musicals"/>
    <n v="3"/>
  </r>
  <r>
    <n v="1256"/>
    <x v="6074"/>
    <x v="0"/>
    <x v="6072"/>
    <s v="Hidenori Inoue"/>
    <s v="Shun Oguri, Mirai Moriyama, Taichi Saotome, Eiko Koike, Ryo Katsuji, Riisa Naka, Shoko Takada, Makoto Awane, Masato Kono, Tetsuya Chiba"/>
    <n v="10"/>
    <x v="2"/>
    <m/>
    <n v="0"/>
    <x v="29"/>
    <x v="12"/>
    <x v="1"/>
    <s v="177 min"/>
    <n v="177"/>
    <n v="177"/>
    <n v="5996.1796039023066"/>
    <s v=""/>
    <s v="Action &amp; Adventure, Dramas, International Movies"/>
    <x v="1"/>
    <s v="Action &amp; Adventure, Dramas, International Movies"/>
    <n v="3"/>
  </r>
  <r>
    <n v="2483"/>
    <x v="6075"/>
    <x v="0"/>
    <x v="6073"/>
    <s v="Almunsif Alsuwaisi"/>
    <s v="Abdulhussain Abdulredah, Ghanem Al-Saleh, Mariam Al-Ghadban, Dawood Hussain, Entesar Alsharah, Mohamed Gaber"/>
    <n v="6"/>
    <x v="40"/>
    <s v="Kuwait"/>
    <n v="1"/>
    <x v="1204"/>
    <x v="50"/>
    <x v="1"/>
    <s v="177 min"/>
    <n v="177"/>
    <n v="177"/>
    <n v="5996.1796039023066"/>
    <s v=""/>
    <s v="Comedies, Dramas, International Movies"/>
    <x v="4"/>
    <s v="Comedies, Dramas, International Movies"/>
    <n v="3"/>
  </r>
  <r>
    <n v="3632"/>
    <x v="6076"/>
    <x v="0"/>
    <x v="6074"/>
    <s v="Phanindra Narsetti"/>
    <s v="Raja Goutham, Chandini Chowdary, Bomma Sreedhar, John Kottoly, Srikanth Mullagiri, Ravi Teja"/>
    <n v="6"/>
    <x v="17"/>
    <s v="India"/>
    <n v="1"/>
    <x v="844"/>
    <x v="5"/>
    <x v="1"/>
    <s v="177 min"/>
    <n v="177"/>
    <n v="177"/>
    <n v="5996.1796039023066"/>
    <s v=""/>
    <s v="Dramas, Independent Movies, International Movies"/>
    <x v="2"/>
    <s v="Dramas, Independent Movies, International Movies"/>
    <n v="3"/>
  </r>
  <r>
    <n v="7825"/>
    <x v="6077"/>
    <x v="0"/>
    <x v="6075"/>
    <s v="Dharmesh Darshan"/>
    <s v="Aamir Khan, Karisma Kapoor, Suresh Oberoi, Johnny Lever, Navneet Nishan, Veeru Krishnan, Kunal Khemu, Pramod Moutho, Mohnish Bahl"/>
    <n v="9"/>
    <x v="17"/>
    <s v="India"/>
    <n v="1"/>
    <x v="156"/>
    <x v="46"/>
    <x v="1"/>
    <s v="177 min"/>
    <n v="177"/>
    <n v="177"/>
    <n v="5996.1796039023066"/>
    <s v=""/>
    <s v="Dramas, International Movies, Romantic Movies"/>
    <x v="2"/>
    <s v="Dramas, International Movies, Romantic Movies"/>
    <n v="3"/>
  </r>
  <r>
    <n v="8145"/>
    <x v="6078"/>
    <x v="0"/>
    <x v="6076"/>
    <s v="Subhash Ghai"/>
    <s v="Anil Kapoor, Aishwarya Rai Bachchan, Akshaye Khanna, Amrish Puri, Alok Nath, Mita Vasisht, Saurabh Shukla, Supriya Karnik"/>
    <n v="8"/>
    <x v="17"/>
    <s v="India"/>
    <n v="1"/>
    <x v="144"/>
    <x v="41"/>
    <x v="6"/>
    <s v="177 min"/>
    <n v="177"/>
    <n v="177"/>
    <n v="5996.1796039023066"/>
    <s v=""/>
    <s v="Dramas, International Movies, Music &amp; Musicals"/>
    <x v="2"/>
    <s v="Dramas, International Movies, Music &amp; Musicals"/>
    <n v="3"/>
  </r>
  <r>
    <n v="7828"/>
    <x v="6079"/>
    <x v="0"/>
    <x v="6077"/>
    <s v="Raj Kapoor"/>
    <s v="Mandakini, Rajiv Kapoor, Divya Rana, Saeed Jaffrey, Kulbhushan Kharbanda, Raza Murad, Sushma Seth, Trilok Kapoor"/>
    <n v="8"/>
    <x v="17"/>
    <s v="India"/>
    <n v="1"/>
    <x v="767"/>
    <x v="51"/>
    <x v="1"/>
    <s v="178 min"/>
    <n v="178"/>
    <n v="178"/>
    <n v="6152.0496087954725"/>
    <s v=""/>
    <s v="Classic Movies, Dramas, International Movies"/>
    <x v="5"/>
    <s v="Classic Movies, Dramas, International Movies"/>
    <n v="3"/>
  </r>
  <r>
    <n v="5618"/>
    <x v="6080"/>
    <x v="0"/>
    <x v="6078"/>
    <s v="Farah Khan"/>
    <s v="Shah Rukh Khan, Deepika Padukone, Abhishek Bachchan, Sonu Sood, Boman Irani, Vivaan Shah"/>
    <n v="6"/>
    <x v="17"/>
    <s v="India"/>
    <n v="1"/>
    <x v="589"/>
    <x v="0"/>
    <x v="1"/>
    <s v="179 min"/>
    <n v="179"/>
    <n v="179"/>
    <n v="6309.9196136886376"/>
    <s v=""/>
    <s v="Action &amp; Adventure, Comedies, Dramas"/>
    <x v="1"/>
    <s v="Action &amp; Adventure, Comedies, Dramas"/>
    <n v="3"/>
  </r>
  <r>
    <n v="8406"/>
    <x v="6081"/>
    <x v="0"/>
    <x v="6079"/>
    <s v="Peter Jackson"/>
    <s v="Elijah Wood, Ian McKellen, Liv Tyler, Viggo Mortensen, Sean Astin, Cate Blanchett, John Rhys-Davies, Bernard Hill, Christopher Lee, Billy Boyd, Dominic Monaghan, Orlando Bloom"/>
    <n v="12"/>
    <x v="39"/>
    <s v="New Zealand, United States"/>
    <n v="2"/>
    <x v="165"/>
    <x v="43"/>
    <x v="2"/>
    <s v="179 min"/>
    <n v="179"/>
    <n v="179"/>
    <n v="6309.9196136886376"/>
    <s v=""/>
    <s v="Action &amp; Adventure, Sci-Fi &amp; Fantasy"/>
    <x v="1"/>
    <s v="Action &amp; Adventure, Sci-Fi &amp; Fantasy"/>
    <n v="2"/>
  </r>
  <r>
    <n v="2650"/>
    <x v="6082"/>
    <x v="0"/>
    <x v="6080"/>
    <s v="Hanung Bramantyo"/>
    <s v="Iqbaal Ramadhan, Mawar de Jongh, Sha Ine Febriyanti, Giorgino Abraham, Bryan Domani, Jerome Kurnia, Donny Damara, Ayu Laksmi"/>
    <n v="8"/>
    <x v="43"/>
    <s v="Indonesia"/>
    <n v="1"/>
    <x v="1129"/>
    <x v="2"/>
    <x v="1"/>
    <s v="180 min"/>
    <n v="180"/>
    <n v="180"/>
    <n v="6469.7896185818036"/>
    <s v=""/>
    <s v="Dramas, International Movies"/>
    <x v="2"/>
    <s v="Dramas, International Movies"/>
    <n v="2"/>
  </r>
  <r>
    <n v="6339"/>
    <x v="6083"/>
    <x v="0"/>
    <x v="6081"/>
    <s v="Abdellatif Kechiche"/>
    <s v="L√©a Seydoux, Ad√®le Exarchopoulos, Salim Kechiouche, Aur√©lien Recoing, Catherine Sal√©e, Benjamin Siksou, Mona Walravens, Alma Jodorowsky, J√©r√©mie Laheurte, Anne Loiret, Beno√Æt Pilot, Sandor Funtek, Fanny Maurin"/>
    <n v="13"/>
    <x v="11"/>
    <s v="France, Belgium, Spain"/>
    <n v="3"/>
    <x v="545"/>
    <x v="8"/>
    <x v="13"/>
    <s v="180 min"/>
    <n v="180"/>
    <n v="180"/>
    <n v="6469.7896185818036"/>
    <s v=""/>
    <s v="Dramas, Independent Movies, International Movies"/>
    <x v="2"/>
    <s v="Dramas, Independent Movies, International Movies"/>
    <n v="3"/>
  </r>
  <r>
    <n v="1132"/>
    <x v="6084"/>
    <x v="0"/>
    <x v="6082"/>
    <s v="Hidenori Inoue"/>
    <s v="Shun Oguri, Koji Yamamoto, Songha, Ryo, Munetaka Aoki, Nana Seino, Yoshimasa Kondo, Arata Furuta"/>
    <n v="8"/>
    <x v="1"/>
    <s v="Japan"/>
    <n v="1"/>
    <x v="537"/>
    <x v="3"/>
    <x v="1"/>
    <s v="181 min"/>
    <n v="181"/>
    <n v="181"/>
    <n v="6631.6596234749695"/>
    <s v=""/>
    <s v="Action &amp; Adventure, Dramas, International Movies"/>
    <x v="1"/>
    <s v="Action &amp; Adventure, Dramas, International Movies"/>
    <n v="3"/>
  </r>
  <r>
    <n v="1252"/>
    <x v="6085"/>
    <x v="0"/>
    <x v="6083"/>
    <s v="Kevin Costner"/>
    <s v="Kevin Costner, Mary McDonnell, Rodney Grant, Graham Greene, Floyd &quot;Red Crow&quot; Westerman, Tantoo Cardinal, Robert Pastorelli, Charles Rocket, Maury Chaykin, Jimmy Herman"/>
    <n v="10"/>
    <x v="0"/>
    <s v="United States, United Kingdom"/>
    <n v="2"/>
    <x v="29"/>
    <x v="17"/>
    <x v="2"/>
    <s v="181 min"/>
    <n v="181"/>
    <n v="181"/>
    <n v="6631.6596234749695"/>
    <s v=""/>
    <s v="Action &amp; Adventure, Classic Movies, Dramas"/>
    <x v="1"/>
    <s v="Action &amp; Adventure, Classic Movies, Dramas"/>
    <n v="3"/>
  </r>
  <r>
    <n v="6747"/>
    <x v="6086"/>
    <x v="0"/>
    <x v="6084"/>
    <s v="Norman Jewison"/>
    <s v="Topol, Norma Crane, Leonard Frey, Molly Picon, Paul Mann, Rosalind Harris, Michele Marsh, Neva Small, Paul Michael Glaser, Ray Lovelock"/>
    <n v="10"/>
    <x v="0"/>
    <s v="United States"/>
    <n v="1"/>
    <x v="1035"/>
    <x v="61"/>
    <x v="3"/>
    <s v="181 min"/>
    <n v="181"/>
    <n v="181"/>
    <n v="6631.6596234749695"/>
    <s v=""/>
    <s v="Classic Movies, Dramas, Music &amp; Musicals"/>
    <x v="5"/>
    <s v="Classic Movies, Dramas, Music &amp; Musicals"/>
    <n v="3"/>
  </r>
  <r>
    <n v="7134"/>
    <x v="6087"/>
    <x v="0"/>
    <x v="6085"/>
    <s v="Radhu Karmakar"/>
    <s v="Raj Kapoor, Padmini, Pran, Chanchal, Lalita Pawar, Raj Mehra, Tiwari, Nana Palsikar, Nayampally, Sulochana Chatterjee"/>
    <n v="10"/>
    <x v="2"/>
    <m/>
    <n v="0"/>
    <x v="767"/>
    <x v="63"/>
    <x v="1"/>
    <s v="181 min"/>
    <n v="181"/>
    <n v="181"/>
    <n v="6631.6596234749695"/>
    <s v=""/>
    <s v="Action &amp; Adventure, Dramas, International Movies"/>
    <x v="1"/>
    <s v="Action &amp; Adventure, Dramas, International Movies"/>
    <n v="3"/>
  </r>
  <r>
    <n v="74"/>
    <x v="6088"/>
    <x v="0"/>
    <x v="6086"/>
    <s v="Kemi Adetiba"/>
    <s v="Sola Sobowale, Adesua Etomi, Remilekun &quot;Reminisce&quot; Safaru, Tobechukwu &quot;iLLbliss&quot; Ejiofor, Toni Tones, Paul Sambo, Jide Kosoko, Sharon Ooja"/>
    <n v="8"/>
    <x v="9"/>
    <s v="Nigeria"/>
    <n v="1"/>
    <x v="9"/>
    <x v="5"/>
    <x v="5"/>
    <s v="182 min"/>
    <n v="182"/>
    <n v="182"/>
    <n v="6795.5296283681355"/>
    <s v=""/>
    <s v="Dramas, International Movies"/>
    <x v="2"/>
    <s v="Dramas, International Movies"/>
    <n v="2"/>
  </r>
  <r>
    <n v="1131"/>
    <x v="6089"/>
    <x v="0"/>
    <x v="6087"/>
    <s v="Hidenori Inoue"/>
    <s v="Sadao Abe, Mirai Moriyama, Taichi Saotome, Yasuko Matsuyuki, Makoto Awane, Tenkyu Fukuda, Yusuke Shoji, Hazuki Shimizu, Zen Kajihara, Narushi Ikeda"/>
    <n v="10"/>
    <x v="2"/>
    <m/>
    <n v="0"/>
    <x v="537"/>
    <x v="3"/>
    <x v="1"/>
    <s v="182 min"/>
    <n v="182"/>
    <n v="182"/>
    <n v="6795.5296283681355"/>
    <s v=""/>
    <s v="Action &amp; Adventure, Dramas, International Movies"/>
    <x v="1"/>
    <s v="Action &amp; Adventure, Dramas, International Movies"/>
    <n v="3"/>
  </r>
  <r>
    <n v="1248"/>
    <x v="6090"/>
    <x v="0"/>
    <x v="6088"/>
    <s v="Hidenori Inoue"/>
    <s v="Takaya Kamikawa, Izumi Inamori, Taichi Saotome, Jun Hashimoto, Shoko Takada, Makoto Awane, Takaya Yamauchi, Akira Yamamoto, Tetsuya Chiba, Masato Sakai"/>
    <n v="10"/>
    <x v="2"/>
    <m/>
    <n v="0"/>
    <x v="29"/>
    <x v="16"/>
    <x v="6"/>
    <s v="182 min"/>
    <n v="182"/>
    <n v="182"/>
    <n v="6795.5296283681355"/>
    <s v=""/>
    <s v="Action &amp; Adventure, Dramas, International Movies"/>
    <x v="1"/>
    <s v="Action &amp; Adventure, Dramas, International Movies"/>
    <n v="3"/>
  </r>
  <r>
    <n v="1133"/>
    <x v="6091"/>
    <x v="0"/>
    <x v="6089"/>
    <s v="Hidenori Inoue"/>
    <s v="Kenichi Matsuyama, Osamu Mukai, Rena Tanaka, Jun Hashimoto, Takaya Yamauchi, Yukino Kishii, Katsuhisa Namase"/>
    <n v="7"/>
    <x v="2"/>
    <m/>
    <n v="0"/>
    <x v="537"/>
    <x v="3"/>
    <x v="1"/>
    <s v="185 min"/>
    <n v="185"/>
    <n v="185"/>
    <n v="7299.1396430476334"/>
    <s v=""/>
    <s v="Action &amp; Adventure, Dramas, International Movies"/>
    <x v="1"/>
    <s v="Action &amp; Adventure, Dramas, International Movies"/>
    <n v="3"/>
  </r>
  <r>
    <n v="2735"/>
    <x v="6092"/>
    <x v="0"/>
    <x v="6090"/>
    <s v="Karan Johar"/>
    <s v="Shah Rukh Khan, Kajol, Rani Mukerji, Farida Jalal, Reema Lagoo, Salman Khan, Archana Puran Singh, Himani Shivpuri, Johny Lever, Anupam Kher, Sana Saeed"/>
    <n v="11"/>
    <x v="17"/>
    <s v="India"/>
    <n v="1"/>
    <x v="579"/>
    <x v="18"/>
    <x v="1"/>
    <s v="185 min"/>
    <n v="185"/>
    <n v="185"/>
    <n v="7299.1396430476334"/>
    <s v=""/>
    <s v="Comedies, Dramas, International Movies"/>
    <x v="4"/>
    <s v="Comedies, Dramas, International Movies"/>
    <n v="3"/>
  </r>
  <r>
    <n v="3132"/>
    <x v="6093"/>
    <x v="0"/>
    <x v="6091"/>
    <s v="Farhan Akhtar"/>
    <s v="Aamir Khan, Saif Ali Khan, Akshaye Khanna, Preity Zinta, Sonali Kulkarni, Dimple Kapadia, Ayub Khan, Rajat Kapoor, Suhasini Mulay, Ahmed Khan"/>
    <n v="10"/>
    <x v="17"/>
    <s v="India"/>
    <n v="1"/>
    <x v="305"/>
    <x v="22"/>
    <x v="1"/>
    <s v="185 min"/>
    <n v="185"/>
    <n v="185"/>
    <n v="7299.1396430476334"/>
    <s v=""/>
    <s v="Comedies, Dramas, International Movies"/>
    <x v="4"/>
    <s v="Comedies, Dramas, International Movies"/>
    <n v="3"/>
  </r>
  <r>
    <n v="3143"/>
    <x v="6094"/>
    <x v="0"/>
    <x v="6092"/>
    <s v="Farhan Akhtar"/>
    <s v="Amitabh Bachchan, Hrithik Roshan, Preity Zinta, Om Puri, Sharad Kapoor, Rajendranath Zutshi, Sushant Singh, Prashant Chainani, Shakeel Khan, Ranvir Shorey"/>
    <n v="10"/>
    <x v="17"/>
    <s v="India"/>
    <n v="1"/>
    <x v="305"/>
    <x v="26"/>
    <x v="6"/>
    <s v="185 min"/>
    <n v="185"/>
    <n v="185"/>
    <n v="7299.1396430476334"/>
    <s v=""/>
    <s v="Action &amp; Adventure, Dramas, International Movies"/>
    <x v="1"/>
    <s v="Action &amp; Adventure, Dramas, International Movies"/>
    <n v="3"/>
  </r>
  <r>
    <n v="5015"/>
    <x v="6095"/>
    <x v="0"/>
    <x v="6093"/>
    <s v="Ashutosh Gowariker"/>
    <s v="Shah Rukh Khan, Gayatri Joshi, Kishori Balal, Smith Seth, Lekh Tandon, Rajesh Vivek, Daya Shankar Pandey, Farrukh Jaffar"/>
    <n v="8"/>
    <x v="17"/>
    <s v="India"/>
    <n v="1"/>
    <x v="144"/>
    <x v="26"/>
    <x v="6"/>
    <s v="185 min"/>
    <n v="185"/>
    <n v="185"/>
    <n v="7299.1396430476334"/>
    <s v=""/>
    <s v="Dramas, International Movies"/>
    <x v="2"/>
    <s v="Dramas, International Movies"/>
    <n v="2"/>
  </r>
  <r>
    <n v="7531"/>
    <x v="6096"/>
    <x v="0"/>
    <x v="6094"/>
    <s v="Lewis Milestone, Carol Reed"/>
    <s v="Marlon Brando, Trevor Howard, Richard Harris, Hugh Griffith, Richard Haydn, Tarita"/>
    <n v="6"/>
    <x v="0"/>
    <s v="United States"/>
    <n v="1"/>
    <x v="55"/>
    <x v="69"/>
    <x v="6"/>
    <s v="185 min"/>
    <n v="185"/>
    <n v="185"/>
    <n v="7299.1396430476334"/>
    <s v=""/>
    <s v="Action &amp; Adventure, Classic Movies, Dramas"/>
    <x v="1"/>
    <s v="Action &amp; Adventure, Classic Movies, Dramas"/>
    <n v="3"/>
  </r>
  <r>
    <n v="2844"/>
    <x v="6097"/>
    <x v="0"/>
    <x v="6095"/>
    <s v="Cristi Puiu"/>
    <s v="Cristi Puiu, Clara Voda, Catrinel Dumitrescu, Luminita Gheorghiu, Valentin Popescu, Gheorghe Ifrim, Ileana Puiu, Valeria Seciu, Gelu Colceag"/>
    <n v="9"/>
    <x v="65"/>
    <s v="Romania, France, Switzerland, Germany"/>
    <n v="4"/>
    <x v="1435"/>
    <x v="10"/>
    <x v="5"/>
    <s v="186 min"/>
    <n v="186"/>
    <n v="186"/>
    <n v="7471.0096479407994"/>
    <s v=""/>
    <s v="Dramas, International Movies"/>
    <x v="2"/>
    <s v="Dramas, International Movies"/>
    <n v="2"/>
  </r>
  <r>
    <n v="2733"/>
    <x v="6098"/>
    <x v="0"/>
    <x v="6096"/>
    <s v="Nikkhil Advani"/>
    <s v="Shah Rukh Khan, Saif Ali Khan, Preity Zinta, Jaya Bhaduri, Sushma Seth, Reema Lagoo, Lillete Dubey, Delnaaz Paul"/>
    <n v="8"/>
    <x v="17"/>
    <s v="India"/>
    <n v="1"/>
    <x v="579"/>
    <x v="20"/>
    <x v="1"/>
    <s v="187 min"/>
    <n v="187"/>
    <n v="187"/>
    <n v="7644.8796528339653"/>
    <s v=""/>
    <s v="Comedies, Dramas, International Movies"/>
    <x v="4"/>
    <s v="Comedies, Dramas, International Movies"/>
    <n v="3"/>
  </r>
  <r>
    <n v="7707"/>
    <x v="6099"/>
    <x v="0"/>
    <x v="6097"/>
    <s v="Subhash Ghai"/>
    <s v="Shah Rukh Khan, Amrish Puri, Mahima Chaudhry, Apoorva Agnihotri, Alok Nath, Himani Shivpuri, Padmavati Rao, Madhuri Bhatia, Dina Pathak, Benu Kalsi, Anand Balraj, Ajay Nagrath, Deepak Qazir, Shashi Sharma, Smita Jaykar, Pavan Malhotra, Aditya Narayan, Subhash Ghai"/>
    <n v="18"/>
    <x v="17"/>
    <s v="India"/>
    <n v="1"/>
    <x v="144"/>
    <x v="53"/>
    <x v="1"/>
    <s v="187 min"/>
    <n v="187"/>
    <n v="187"/>
    <n v="7644.8796528339653"/>
    <s v=""/>
    <s v="Dramas, International Movies, Romantic Movies"/>
    <x v="2"/>
    <s v="Dramas, International Movies, Romantic Movies"/>
    <n v="3"/>
  </r>
  <r>
    <n v="342"/>
    <x v="6100"/>
    <x v="0"/>
    <x v="6098"/>
    <s v="Paul Thomas Anderson"/>
    <s v="John C. Reilly, Philip Baker Hall, Tom Cruise, Julianne Moore, Philip Seymour Hoffman, William H. Macy, Jeremy Blackman, Jason Robards, Melinda Dillon, April Grace, Luis Guzm√°n, Ricky Jay, Alfred Molina, Michael Murphy, Melora Walters"/>
    <n v="15"/>
    <x v="0"/>
    <s v="United States"/>
    <n v="1"/>
    <x v="757"/>
    <x v="41"/>
    <x v="12"/>
    <s v="189 min"/>
    <n v="189"/>
    <n v="189"/>
    <n v="7998.6196626202973"/>
    <s v=""/>
    <s v="Dramas, Independent Movies"/>
    <x v="2"/>
    <s v="Dramas, Independent Movies"/>
    <n v="2"/>
  </r>
  <r>
    <n v="2544"/>
    <x v="6101"/>
    <x v="0"/>
    <x v="6099"/>
    <s v="Claire Scanlon"/>
    <s v="Ellie Kemper, Jane Krakowski, Tituss Burgess, Carol Kane, Jon Hamm, Daniel Radcliffe, Lauren Adams, Sara Chase, Sol Miranda, Amy Sedaris, Mike Carlsen, Dylan Gelula, Chris Parnell, Heidi Gardner, Jack McBrayer, Zak Orth, Fred Armisen, Johnny Knoxville"/>
    <n v="18"/>
    <x v="0"/>
    <s v="United States"/>
    <n v="1"/>
    <x v="1359"/>
    <x v="1"/>
    <x v="1"/>
    <s v="190 min"/>
    <n v="190"/>
    <n v="190"/>
    <n v="8178.4896675134623"/>
    <s v=""/>
    <s v="Comedies"/>
    <x v="4"/>
    <s v="Comedies"/>
    <n v="1"/>
  </r>
  <r>
    <n v="8330"/>
    <x v="6102"/>
    <x v="0"/>
    <x v="6100"/>
    <s v="David Batty"/>
    <s v="Selva Rasalingam, Mourad Zaoui, Karima Gouit, El Mahmoudi M'Barek, Abdelilah Wahbi, Ait Youssef Youssef, Ramdane Aala, Mohamed El Korchi"/>
    <n v="8"/>
    <x v="2"/>
    <m/>
    <n v="0"/>
    <x v="43"/>
    <x v="0"/>
    <x v="1"/>
    <s v="190 min"/>
    <n v="190"/>
    <n v="190"/>
    <n v="8178.4896675134623"/>
    <s v=""/>
    <s v="Dramas, Faith &amp; Spirituality"/>
    <x v="2"/>
    <s v="Dramas, Faith &amp; Spirituality"/>
    <n v="2"/>
  </r>
  <r>
    <n v="8765"/>
    <x v="6103"/>
    <x v="0"/>
    <x v="6101"/>
    <s v="Lawrence Kasdan"/>
    <s v="Kevin Costner, Dennis Quaid, Gene Hackman, David Andrews, Linden Ashby, Jeff Fahey, Joanna Going, Mark Harmon, Michael Madsen, Catherine O'Hara, Bill Pullman, Isabella Rossellini, Tom Sizemore"/>
    <n v="13"/>
    <x v="0"/>
    <s v="United States"/>
    <n v="1"/>
    <x v="165"/>
    <x v="28"/>
    <x v="2"/>
    <s v="191 min"/>
    <n v="191"/>
    <n v="191"/>
    <n v="8360.3596724066283"/>
    <s v=""/>
    <s v="Action &amp; Adventure"/>
    <x v="1"/>
    <s v="Action &amp; Adventure"/>
    <n v="1"/>
  </r>
  <r>
    <n v="2731"/>
    <x v="6104"/>
    <x v="0"/>
    <x v="6102"/>
    <s v="Karan Johar"/>
    <s v="Amitabh Bachchan, Shah Rukh Khan, Abhishek Bachchan, Rani Mukerji, Preity Zinta, Kiron Kher, Arjun Rampal"/>
    <n v="7"/>
    <x v="17"/>
    <s v="India"/>
    <n v="1"/>
    <x v="579"/>
    <x v="24"/>
    <x v="1"/>
    <s v="192 min"/>
    <n v="192"/>
    <n v="192"/>
    <n v="8544.2296772997943"/>
    <s v=""/>
    <s v="Dramas, International Movies, Romantic Movies"/>
    <x v="2"/>
    <s v="Dramas, International Movies, Romantic Movies"/>
    <n v="3"/>
  </r>
  <r>
    <n v="7388"/>
    <x v="6105"/>
    <x v="0"/>
    <x v="6103"/>
    <s v="Sooraj R. Barjatya"/>
    <s v="Salman Khan, Bhagyashree, Alok Nath, Rajeev Verma, Reema Lagoo, Ajit Vachani, Harish Patel, Deep Dhillon, Pervin Dastur, Mohnish Bahl"/>
    <n v="10"/>
    <x v="17"/>
    <s v="India"/>
    <n v="1"/>
    <x v="180"/>
    <x v="38"/>
    <x v="6"/>
    <s v="192 min"/>
    <n v="192"/>
    <n v="192"/>
    <n v="8544.2296772997943"/>
    <s v=""/>
    <s v="Dramas, International Movies, Music &amp; Musicals"/>
    <x v="2"/>
    <s v="Dramas, International Movies, Music &amp; Musicals"/>
    <n v="3"/>
  </r>
  <r>
    <n v="2958"/>
    <x v="6106"/>
    <x v="0"/>
    <x v="6104"/>
    <s v="Sooraj R. Barjatya"/>
    <s v="Madhuri Dixit, Salman Khan, Mohnish Bahl, Renuka Shahane, Anupam Kher, Reema Lagoo, Alok Nath, Bindu"/>
    <n v="8"/>
    <x v="17"/>
    <s v="India"/>
    <n v="1"/>
    <x v="276"/>
    <x v="28"/>
    <x v="1"/>
    <s v="193 min"/>
    <n v="193"/>
    <n v="193"/>
    <n v="8730.0996821929602"/>
    <s v=""/>
    <s v="Classic Movies, Dramas, International Movies"/>
    <x v="5"/>
    <s v="Classic Movies, Dramas, International Movies"/>
    <n v="3"/>
  </r>
  <r>
    <n v="2374"/>
    <x v="6107"/>
    <x v="0"/>
    <x v="6105"/>
    <s v="Youssef Chahine"/>
    <s v="Ahmad Mazhar, Salah Zo El Faqqar, Nadia Lotfi, Hamdy Gheith, Laila Fawzy, Omar El-Hariri, Laila Taher, Hussein Riad, Mahmoud El Meleigy, Zaki Tolaimat"/>
    <n v="10"/>
    <x v="5"/>
    <s v="Egypt"/>
    <n v="1"/>
    <x v="190"/>
    <x v="72"/>
    <x v="5"/>
    <s v="194 min"/>
    <n v="194"/>
    <n v="194"/>
    <n v="8917.9696870861262"/>
    <s v=""/>
    <s v="Action &amp; Adventure, Classic Movies, Dramas"/>
    <x v="1"/>
    <s v="Action &amp; Adventure, Classic Movies, Dramas"/>
    <n v="3"/>
  </r>
  <r>
    <n v="2491"/>
    <x v="6108"/>
    <x v="0"/>
    <x v="6106"/>
    <s v="Hassan AbdulSalam"/>
    <s v="Samir Ghanem, George Sidhum, Sherine, Nagah El-Mogui"/>
    <n v="4"/>
    <x v="5"/>
    <s v="Egypt"/>
    <n v="1"/>
    <x v="1204"/>
    <x v="50"/>
    <x v="1"/>
    <s v="195 min"/>
    <n v="195"/>
    <n v="195"/>
    <n v="9107.8396919792922"/>
    <s v=""/>
    <s v="Comedies, International Movies, Romantic Movies"/>
    <x v="4"/>
    <s v="Comedies, International Movies, Romantic Movies"/>
    <n v="3"/>
  </r>
  <r>
    <n v="7958"/>
    <x v="6109"/>
    <x v="0"/>
    <x v="6107"/>
    <s v="Steven Spielberg"/>
    <s v="Liam Neeson, Ben Kingsley, Ralph Fiennes, Caroline Goodall, Jonathan Sagall, Embeth Davidtz, Ma≈Çgorzata Gebel, Shmulik Levy, Mark Ivanir, Beatrice Macola, Friedrich von Thun, Andrzej Seweryn"/>
    <n v="12"/>
    <x v="0"/>
    <s v="United States"/>
    <n v="1"/>
    <x v="110"/>
    <x v="31"/>
    <x v="12"/>
    <s v="195 min"/>
    <n v="195"/>
    <n v="195"/>
    <n v="9107.8396919792922"/>
    <s v=""/>
    <s v="Classic Movies, Dramas"/>
    <x v="5"/>
    <s v="Classic Movies, Dramas"/>
    <n v="2"/>
  </r>
  <r>
    <n v="6681"/>
    <x v="6110"/>
    <x v="0"/>
    <x v="6108"/>
    <s v="Bassam Kurdali"/>
    <s v="Cas Jansen, Tygo Gernandt"/>
    <n v="2"/>
    <x v="3"/>
    <s v="Netherlands"/>
    <n v="1"/>
    <x v="1082"/>
    <x v="24"/>
    <x v="5"/>
    <s v="196 min"/>
    <n v="196"/>
    <n v="196"/>
    <n v="9299.7096968724582"/>
    <s v=""/>
    <s v="International Movies, Sci-Fi &amp; Fantasy"/>
    <x v="7"/>
    <s v="International Movies, Sci-Fi &amp; Fantasy"/>
    <n v="2"/>
  </r>
  <r>
    <n v="6620"/>
    <x v="6111"/>
    <x v="0"/>
    <x v="6109"/>
    <s v="David Lean"/>
    <s v="Omar Sharif, Julie Christie, Geraldine Chaplin, Rod Steiger, Alec Guinness, Tom Courtenay, Siobhan McKenna, Ralph Richardson, Jeffrey Rockland"/>
    <n v="9"/>
    <x v="0"/>
    <s v="United States, Italy, United Kingdom, Liechtenstein"/>
    <n v="4"/>
    <x v="55"/>
    <x v="62"/>
    <x v="2"/>
    <s v="200 min"/>
    <n v="200"/>
    <n v="200"/>
    <n v="10087.189716445122"/>
    <s v=""/>
    <s v="Classic Movies, Dramas, Romantic Movies"/>
    <x v="5"/>
    <s v="Classic Movies, Dramas, Romantic Movies"/>
    <n v="3"/>
  </r>
  <r>
    <n v="8405"/>
    <x v="6112"/>
    <x v="0"/>
    <x v="6110"/>
    <s v="Peter Jackson"/>
    <s v="Elijah Wood, Ian McKellen, Liv Tyler, Viggo Mortensen, Sean Astin, Cate Blanchett, John Rhys-Davies, Bernard Hill, Billy Boyd, Dominic Monaghan, Orlando Bloom, Hugo Weaving"/>
    <n v="12"/>
    <x v="39"/>
    <s v="New Zealand, United States"/>
    <n v="2"/>
    <x v="165"/>
    <x v="20"/>
    <x v="2"/>
    <s v="201 min"/>
    <n v="201"/>
    <n v="201"/>
    <n v="10289.059721338288"/>
    <s v=""/>
    <s v="Action &amp; Adventure, Sci-Fi &amp; Fantasy"/>
    <x v="1"/>
    <s v="Action &amp; Adventure, Sci-Fi &amp; Fantasy"/>
    <n v="2"/>
  </r>
  <r>
    <n v="2127"/>
    <x v="6113"/>
    <x v="0"/>
    <x v="6111"/>
    <s v="Ashutosh Gowariker"/>
    <s v="Harman Baweja, Priyanka Chopra, Manju Singh, Anjan Srivastav, Darshan Jariwala, Dilip Joshi, Vishwa Badola, Rajesh Vivek, Daya Shankar Pandey, Yuri Suri"/>
    <n v="10"/>
    <x v="17"/>
    <s v="India"/>
    <n v="1"/>
    <x v="1532"/>
    <x v="16"/>
    <x v="6"/>
    <s v="203 min"/>
    <n v="203"/>
    <n v="203"/>
    <n v="10698.79973112462"/>
    <s v=""/>
    <s v="Comedies, International Movies, Music &amp; Musicals"/>
    <x v="4"/>
    <s v="Comedies, International Movies, Music &amp; Musicals"/>
    <n v="3"/>
  </r>
  <r>
    <n v="807"/>
    <x v="6114"/>
    <x v="0"/>
    <x v="6112"/>
    <s v="Hidenori Inoue"/>
    <s v="Sota Fukushi, Taichi Saotome, Shohei Miura, Kenta Suga, Soichi Hirama, Shoko Takada, Ikkei Watanabe"/>
    <n v="7"/>
    <x v="2"/>
    <m/>
    <n v="0"/>
    <x v="64"/>
    <x v="3"/>
    <x v="1"/>
    <s v="204 min"/>
    <n v="204"/>
    <n v="204"/>
    <n v="10906.669736017786"/>
    <s v=""/>
    <s v="Action &amp; Adventure, Dramas, International Movies"/>
    <x v="1"/>
    <s v="Action &amp; Adventure, Dramas, International Movies"/>
    <n v="3"/>
  </r>
  <r>
    <n v="2484"/>
    <x v="6115"/>
    <x v="0"/>
    <x v="6113"/>
    <s v="Fouad Al Shatti"/>
    <s v="Abdulhussain Abdulredah, Haifaa Adel, Dawood Hussain, Mohamed Gaber"/>
    <n v="4"/>
    <x v="2"/>
    <m/>
    <n v="0"/>
    <x v="1204"/>
    <x v="46"/>
    <x v="1"/>
    <s v="204 min"/>
    <n v="204"/>
    <n v="204"/>
    <n v="10906.669736017786"/>
    <s v=""/>
    <s v="Comedies, International Movies"/>
    <x v="4"/>
    <s v="Comedies, International Movies"/>
    <n v="2"/>
  </r>
  <r>
    <n v="8328"/>
    <x v="6116"/>
    <x v="0"/>
    <x v="6114"/>
    <s v="David Batty"/>
    <s v="Selva Rasalingam, Karima Gouit, Mourad Zaoui, El Mahmoudi M'Barek, Abdelilah Wahbi, Abdelaziz N'Mila, Ait Youssef Youssef, Mohamed El Korchi, Ramdane Aala"/>
    <n v="9"/>
    <x v="0"/>
    <s v="United States, United Kingdom, Morocco"/>
    <n v="3"/>
    <x v="43"/>
    <x v="4"/>
    <x v="1"/>
    <s v="205 min"/>
    <n v="205"/>
    <n v="205"/>
    <n v="11116.539740910952"/>
    <s v=""/>
    <s v="Dramas, Faith &amp; Spirituality"/>
    <x v="2"/>
    <s v="Dramas, Faith &amp; Spirituality"/>
    <n v="2"/>
  </r>
  <r>
    <n v="2633"/>
    <x v="6117"/>
    <x v="0"/>
    <x v="6115"/>
    <s v="Martin Scorsese"/>
    <s v="Bob Dylan, Joan Baez, Dave Van Ronk, Peter Yarrow, Allen Ginsberg, Pete Seeger, Maria Muldaur, Mavis Staples, Al Kooper, Tony Glover"/>
    <n v="10"/>
    <x v="6"/>
    <s v="United Kingdom, United States, Japan"/>
    <n v="3"/>
    <x v="1053"/>
    <x v="30"/>
    <x v="5"/>
    <s v="208 min"/>
    <n v="208"/>
    <n v="208"/>
    <n v="11758.149755590448"/>
    <s v=""/>
    <s v="Documentaries, Music &amp; Musicals"/>
    <x v="3"/>
    <s v="Documentaries, Music &amp; Musicals"/>
    <n v="2"/>
  </r>
  <r>
    <n v="2732"/>
    <x v="6118"/>
    <x v="0"/>
    <x v="6116"/>
    <s v="Karan Johar"/>
    <s v="Amitabh Bachchan, Jaya Bhaduri, Shah Rukh Khan, Kajol, Hrithik Roshan, Kareena Kapoor, Rani Mukerji, Farida Jalal, Himani Shivpuri, Alok Nath"/>
    <n v="10"/>
    <x v="17"/>
    <s v="India"/>
    <n v="1"/>
    <x v="579"/>
    <x v="22"/>
    <x v="1"/>
    <s v="209 min"/>
    <n v="209"/>
    <n v="209"/>
    <n v="11976.019760483614"/>
    <s v=""/>
    <s v="Dramas, International Movies"/>
    <x v="2"/>
    <s v="Dramas, International Movies"/>
    <n v="2"/>
  </r>
  <r>
    <n v="3228"/>
    <x v="6119"/>
    <x v="0"/>
    <x v="611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n v="20"/>
    <x v="0"/>
    <s v="United States"/>
    <n v="1"/>
    <x v="442"/>
    <x v="2"/>
    <x v="12"/>
    <s v="209 min"/>
    <n v="209"/>
    <n v="209"/>
    <n v="11976.019760483614"/>
    <s v=""/>
    <s v="Dramas"/>
    <x v="2"/>
    <s v="Dramas"/>
    <n v="1"/>
  </r>
  <r>
    <n v="808"/>
    <x v="6120"/>
    <x v="0"/>
    <x v="6118"/>
    <s v="Hidenori Inoue"/>
    <s v="Mamoru Miyano, Hiroki Suzuki, Tomoki Hirose, Ryo Kimura, Kodai Matsuoka, Aki Hano, Tetsuya Chiba"/>
    <n v="7"/>
    <x v="2"/>
    <m/>
    <n v="0"/>
    <x v="64"/>
    <x v="3"/>
    <x v="6"/>
    <s v="212 min"/>
    <n v="212"/>
    <n v="212"/>
    <n v="12641.629775163112"/>
    <s v=""/>
    <s v="Action &amp; Adventure, Dramas, International Movies"/>
    <x v="1"/>
    <s v="Action &amp; Adventure, Dramas, International Movies"/>
    <n v="3"/>
  </r>
  <r>
    <n v="4574"/>
    <x v="6121"/>
    <x v="0"/>
    <x v="6119"/>
    <s v="Ashutosh Gowariker"/>
    <s v="Hrithik Roshan, Aishwarya Rai Bachchan, Sonu Sood, Poonam Sinha, Suhasini Mulay, Ila Arun, Raza Murad, Kulbhushan Kharbanda, Abeer Abrar"/>
    <n v="9"/>
    <x v="17"/>
    <s v="India"/>
    <n v="1"/>
    <x v="155"/>
    <x v="13"/>
    <x v="1"/>
    <s v="214 min"/>
    <n v="214"/>
    <n v="214"/>
    <n v="13095.369784949444"/>
    <s v=""/>
    <s v="Action &amp; Adventure, Dramas, International Movies"/>
    <x v="1"/>
    <s v="Action &amp; Adventure, Dramas, International Movies"/>
    <n v="3"/>
  </r>
  <r>
    <n v="1020"/>
    <x v="6122"/>
    <x v="0"/>
    <x v="6120"/>
    <s v="Ashutosh Gowariker"/>
    <s v="Aamir Khan, Gracy Singh, Rachel Shelley, Paul Blackthorne, Kulbhushan Kharbanda, Raghuvir Yadav, Yashpal Sharma, Rajendranath Zutshi, Rajesh Vivek, Aditya Lakhia"/>
    <n v="10"/>
    <x v="17"/>
    <s v="India, United Kingdom"/>
    <n v="2"/>
    <x v="1264"/>
    <x v="22"/>
    <x v="7"/>
    <s v="224 min"/>
    <n v="224"/>
    <n v="224"/>
    <n v="15484.069833881103"/>
    <s v=""/>
    <s v="Dramas, International Movies, Music &amp; Musicals"/>
    <x v="2"/>
    <s v="Dramas, International Movies, Music &amp; Musicals"/>
    <n v="3"/>
  </r>
  <r>
    <n v="7933"/>
    <x v="6123"/>
    <x v="0"/>
    <x v="6121"/>
    <s v="Raj Kapoor"/>
    <s v="Raj Kapoor, Vyjayanthimala, Rajendra Kumar, Lalita Pawar, Achala Sachdev, Hari Shivdasani, Raj Mehra, Iftekhar"/>
    <n v="8"/>
    <x v="17"/>
    <s v="India"/>
    <n v="1"/>
    <x v="767"/>
    <x v="71"/>
    <x v="1"/>
    <s v="228 min"/>
    <n v="228"/>
    <n v="228"/>
    <n v="16495.549853453762"/>
    <s v=""/>
    <s v="Classic Movies, Dramas, International Movies"/>
    <x v="5"/>
    <s v="Classic Movies, Dramas, International Movies"/>
    <n v="3"/>
  </r>
  <r>
    <n v="167"/>
    <x v="6124"/>
    <x v="0"/>
    <x v="6122"/>
    <s v="Sergio Leone"/>
    <s v="Robert De Niro, James Woods, Elizabeth McGovern, Treat Williams, Tuesday Weld, Burt Young, Joe Pesci, Danny Aiello, William Forsythe, James Hayden"/>
    <n v="10"/>
    <x v="24"/>
    <s v="Italy, United States"/>
    <n v="2"/>
    <x v="344"/>
    <x v="52"/>
    <x v="12"/>
    <s v="229 min"/>
    <n v="229"/>
    <n v="229"/>
    <n v="16753.41985834693"/>
    <s v=""/>
    <s v="Classic Movies, Dramas"/>
    <x v="5"/>
    <s v="Classic Movies, Dramas"/>
    <n v="2"/>
  </r>
  <r>
    <n v="2489"/>
    <x v="6125"/>
    <x v="0"/>
    <x v="6123"/>
    <s v="Hussein Kamal"/>
    <s v="Suhair El-Babili, Shadia, Abdel Moneim Madbouly, Ahmed Bedir"/>
    <n v="4"/>
    <x v="2"/>
    <m/>
    <n v="0"/>
    <x v="1204"/>
    <x v="52"/>
    <x v="1"/>
    <s v="230 min"/>
    <n v="230"/>
    <n v="230"/>
    <n v="17013.289863240094"/>
    <s v=""/>
    <s v="Comedies, Dramas, International Movies"/>
    <x v="4"/>
    <s v="Comedies, Dramas, International Movies"/>
    <n v="3"/>
  </r>
  <r>
    <n v="2485"/>
    <x v="6126"/>
    <x v="0"/>
    <x v="6124"/>
    <s v="Fouad El-Mohandes"/>
    <s v="Fouad El-Mohandes, Sanaa Younes, Sherihan, Ahmed Rateb, Ijlal Zaki, Zakariya Mowafi"/>
    <n v="6"/>
    <x v="2"/>
    <m/>
    <n v="0"/>
    <x v="1204"/>
    <x v="44"/>
    <x v="6"/>
    <s v="233 min"/>
    <n v="233"/>
    <n v="233"/>
    <n v="17804.899877919594"/>
    <s v=""/>
    <s v="Comedies, International Movies, Romantic Movies"/>
    <x v="4"/>
    <s v="Comedies, International Movies, Romantic Movies"/>
    <n v="3"/>
  </r>
  <r>
    <n v="2488"/>
    <x v="6127"/>
    <x v="0"/>
    <x v="6125"/>
    <s v="Samir Al Asfory"/>
    <s v="Said Saleh, Hassan Moustafa, Ahmed Zaki, Younes Shalabi, Nadia Shukri, Karima Mokhtar"/>
    <n v="6"/>
    <x v="5"/>
    <s v="Egypt"/>
    <n v="1"/>
    <x v="1204"/>
    <x v="40"/>
    <x v="1"/>
    <s v="237 min"/>
    <n v="237"/>
    <n v="237"/>
    <n v="18888.379897492254"/>
    <s v=""/>
    <s v="Comedies, Dramas, International Movies"/>
    <x v="4"/>
    <s v="Comedies, Dramas, International Movies"/>
    <n v="3"/>
  </r>
  <r>
    <n v="2492"/>
    <x v="6128"/>
    <x v="0"/>
    <x v="6126"/>
    <s v="Houssam El-Din Mustafa"/>
    <s v="Suhair El-Babili, Adel Emam, Saeed Saleh, Younes Shalabi, Hadi El-Gayyar, Ahmad Zaki, Hassan Moustafa"/>
    <n v="7"/>
    <x v="5"/>
    <s v="Egypt"/>
    <n v="1"/>
    <x v="1204"/>
    <x v="47"/>
    <x v="1"/>
    <s v="253 min"/>
    <n v="253"/>
    <n v="253"/>
    <n v="23542.299975782909"/>
    <s v=""/>
    <s v="Comedies, Dramas, International Movies"/>
    <x v="4"/>
    <s v="Comedies, Dramas, International Movies"/>
    <n v="3"/>
  </r>
  <r>
    <n v="718"/>
    <x v="6129"/>
    <x v="0"/>
    <x v="6127"/>
    <m/>
    <s v="Andy Puddicombe, Evelyn Lewis Prieto, Ginger Daniels, Darren Pettie, Simon Prebble, Rhiannon Mcgavin, Kate Seftel"/>
    <n v="7"/>
    <x v="2"/>
    <m/>
    <n v="0"/>
    <x v="677"/>
    <x v="6"/>
    <x v="4"/>
    <s v="273 min"/>
    <n v="273"/>
    <n v="273"/>
    <n v="30079.700073646225"/>
    <s v=""/>
    <s v="Documentaries"/>
    <x v="3"/>
    <s v="Documentaries"/>
    <n v="1"/>
  </r>
  <r>
    <n v="4254"/>
    <x v="6130"/>
    <x v="0"/>
    <x v="6128"/>
    <m/>
    <s v="Fionn Whitehead, Will Poulter, Craig Parkinson, Alice Lowe, Asim Chaudhry"/>
    <n v="5"/>
    <x v="0"/>
    <s v="United States"/>
    <n v="1"/>
    <x v="513"/>
    <x v="5"/>
    <x v="5"/>
    <s v="312 min"/>
    <n v="312"/>
    <n v="312"/>
    <n v="45128.630264479696"/>
    <s v=""/>
    <s v="Dramas, International Movies, Sci-Fi &amp; Fantasy"/>
    <x v="2"/>
    <s v="Dramas, International Movies, Sci-Fi &amp; Fantasy"/>
    <n v="3"/>
  </r>
  <r>
    <n v="2"/>
    <x v="6131"/>
    <x v="1"/>
    <x v="6129"/>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n v="19"/>
    <x v="18"/>
    <s v="South Africa"/>
    <n v="1"/>
    <x v="974"/>
    <x v="6"/>
    <x v="5"/>
    <s v="2 Season"/>
    <n v="2"/>
    <s v=""/>
    <m/>
    <n v="2"/>
    <s v="International TV Shows, TV Dramas, TV Mysteries"/>
    <x v="19"/>
    <s v="International TV Shows, TV Dramas, TV Mysteries"/>
    <n v="3"/>
  </r>
  <r>
    <n v="3"/>
    <x v="6132"/>
    <x v="1"/>
    <x v="6130"/>
    <s v="Julien Leclercq"/>
    <s v="Sami Bouajila, Tracy Gotoas, Samuel Jouy, Nabiha Akkari, Sofia Lesaffre, Salim Kechiouche, Noureddine Farihi, Geert Van Rampelberg, Bakary Diombera"/>
    <n v="9"/>
    <x v="2"/>
    <m/>
    <n v="0"/>
    <x v="974"/>
    <x v="6"/>
    <x v="5"/>
    <s v="1 Season"/>
    <n v="1"/>
    <s v=""/>
    <m/>
    <n v="1"/>
    <s v="Crime TV Shows, International TV Shows, TV Action &amp; Adventure"/>
    <x v="20"/>
    <s v="Crime TV Shows, International TV Shows, TV Action &amp; Adventure"/>
    <n v="3"/>
  </r>
  <r>
    <n v="4"/>
    <x v="6133"/>
    <x v="1"/>
    <x v="6131"/>
    <m/>
    <m/>
    <n v="0"/>
    <x v="2"/>
    <m/>
    <n v="0"/>
    <x v="974"/>
    <x v="6"/>
    <x v="5"/>
    <s v="1 Season"/>
    <n v="1"/>
    <s v=""/>
    <m/>
    <n v="1"/>
    <s v="Docuseries, Reality TV"/>
    <x v="21"/>
    <s v="Docuseries, Reality TV"/>
    <n v="2"/>
  </r>
  <r>
    <n v="5"/>
    <x v="6134"/>
    <x v="1"/>
    <x v="6132"/>
    <m/>
    <s v="Mayur More, Jitendra Kumar, Ranjan Raj, Alam Khan, Ahsaas Channa, Revathi Pillai, Urvi Singh, Arun Kumar"/>
    <n v="8"/>
    <x v="17"/>
    <s v="India"/>
    <n v="1"/>
    <x v="974"/>
    <x v="6"/>
    <x v="5"/>
    <s v="2 Season"/>
    <n v="2"/>
    <s v=""/>
    <m/>
    <n v="2"/>
    <s v="International TV Shows, Romantic TV Shows, TV Comedies"/>
    <x v="19"/>
    <s v="International TV Shows, Romantic TV Shows, TV Comedies"/>
    <n v="3"/>
  </r>
  <r>
    <n v="6"/>
    <x v="6135"/>
    <x v="1"/>
    <x v="6133"/>
    <s v="Mike Flanagan"/>
    <s v="Kate Siegel, Zach Gilford, Hamish Linklater, Henry Thomas, Kristin Lehman, Samantha Sloyan, Igby Rigney, Rahul Kohli, Annarah Cymone, Annabeth Gish, Alex Essoe, Rahul Abburi, Matt Biedel, Michael Trucco, Crystal Balint, Louis Oliver"/>
    <n v="16"/>
    <x v="2"/>
    <m/>
    <n v="0"/>
    <x v="974"/>
    <x v="6"/>
    <x v="5"/>
    <s v="1 Season"/>
    <n v="1"/>
    <s v=""/>
    <m/>
    <n v="1"/>
    <s v="TV Dramas, TV Horror, TV Mysteries"/>
    <x v="22"/>
    <s v="TV Dramas, TV Horror, TV Mysteries"/>
    <n v="3"/>
  </r>
  <r>
    <n v="9"/>
    <x v="6136"/>
    <x v="1"/>
    <x v="6134"/>
    <s v="Andy Devonshire"/>
    <s v="Mel Giedroyc, Sue Perkins, Mary Berry, Paul Hollywood"/>
    <n v="4"/>
    <x v="6"/>
    <s v="United Kingdom"/>
    <n v="1"/>
    <x v="974"/>
    <x v="6"/>
    <x v="1"/>
    <s v="9 Season"/>
    <n v="9"/>
    <s v=""/>
    <m/>
    <n v="9"/>
    <s v="British TV Shows, Reality TV"/>
    <x v="23"/>
    <s v="British TV Shows, Reality TV"/>
    <n v="2"/>
  </r>
  <r>
    <n v="11"/>
    <x v="6137"/>
    <x v="1"/>
    <x v="6135"/>
    <m/>
    <m/>
    <n v="0"/>
    <x v="2"/>
    <m/>
    <n v="0"/>
    <x v="974"/>
    <x v="6"/>
    <x v="5"/>
    <s v="1 Season"/>
    <n v="1"/>
    <s v=""/>
    <m/>
    <n v="1"/>
    <s v="Crime TV Shows, Docuseries, International TV Shows"/>
    <x v="20"/>
    <s v="Crime TV Shows, Docuseries, International TV Shows"/>
    <n v="3"/>
  </r>
  <r>
    <n v="12"/>
    <x v="6138"/>
    <x v="1"/>
    <x v="6136"/>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n v="25"/>
    <x v="2"/>
    <m/>
    <n v="0"/>
    <x v="1487"/>
    <x v="6"/>
    <x v="5"/>
    <s v="1 Season"/>
    <n v="1"/>
    <s v=""/>
    <m/>
    <n v="1"/>
    <s v="Crime TV Shows, International TV Shows, TV Action &amp; Adventure"/>
    <x v="20"/>
    <s v="Crime TV Shows, International TV Shows, TV Action &amp; Adventure"/>
    <n v="3"/>
  </r>
  <r>
    <n v="15"/>
    <x v="6139"/>
    <x v="1"/>
    <x v="6137"/>
    <m/>
    <m/>
    <n v="0"/>
    <x v="2"/>
    <m/>
    <n v="0"/>
    <x v="411"/>
    <x v="6"/>
    <x v="5"/>
    <s v="1 Season"/>
    <n v="1"/>
    <s v=""/>
    <m/>
    <n v="1"/>
    <s v="British TV Shows, Crime TV Shows, Docuseries"/>
    <x v="23"/>
    <s v="British TV Shows, Crime TV Shows, Docuseries"/>
    <n v="3"/>
  </r>
  <r>
    <n v="16"/>
    <x v="6140"/>
    <x v="1"/>
    <x v="6138"/>
    <m/>
    <s v="Logan Browning, Brandon P. Bell, DeRon Horton, Antoinette Robertson, John Patrick Amedori, Ashley Blaine Featherson, Marque Richardson, Giancarlo Esposito"/>
    <n v="8"/>
    <x v="0"/>
    <s v="United States"/>
    <n v="1"/>
    <x v="411"/>
    <x v="6"/>
    <x v="5"/>
    <s v="4 Season"/>
    <n v="4"/>
    <s v=""/>
    <m/>
    <n v="4"/>
    <s v="TV Comedies, TV Dramas"/>
    <x v="24"/>
    <s v="TV Comedies, TV Dramas"/>
    <n v="2"/>
  </r>
  <r>
    <n v="18"/>
    <x v="6141"/>
    <x v="1"/>
    <x v="6139"/>
    <m/>
    <s v="Luis Ernesto Franco, Camila Sodi, Sergio Goyri, Samadhi Zendejas, Eduardo Y√°√±ez, Sonya Smith, Alejandro Camacho, Azela Robinson, Uriel del Toro, G√©raldine Baz√°n, Gabriela Roel, Marcus Ornellas"/>
    <n v="12"/>
    <x v="15"/>
    <s v="Mexico"/>
    <n v="1"/>
    <x v="411"/>
    <x v="1"/>
    <x v="5"/>
    <s v="2 Season"/>
    <n v="2"/>
    <s v=""/>
    <m/>
    <n v="2"/>
    <s v="Crime TV Shows, Spanish-Language TV Shows, TV Dramas"/>
    <x v="20"/>
    <s v="Crime TV Shows, Spanish-Language TV Shows, TV Dramas"/>
    <n v="3"/>
  </r>
  <r>
    <n v="20"/>
    <x v="6142"/>
    <x v="1"/>
    <x v="6140"/>
    <m/>
    <s v="Blanca Su√°rez, Iv√°n Marcos, √ìscar Casas, Adri√°n Lastra, Francesc Garrido, Stefan Weinert, Julia M√∂ller, Alicia Chojnowski"/>
    <n v="8"/>
    <x v="2"/>
    <m/>
    <n v="0"/>
    <x v="411"/>
    <x v="6"/>
    <x v="5"/>
    <s v="1 Season"/>
    <n v="1"/>
    <s v=""/>
    <m/>
    <n v="1"/>
    <s v="International TV Shows, Spanish-Language TV Shows, TV Action &amp; Adventure"/>
    <x v="19"/>
    <s v="International TV Shows, Spanish-Language TV Shows, TV Action &amp; Adventure"/>
    <n v="3"/>
  </r>
  <r>
    <n v="21"/>
    <x v="6143"/>
    <x v="1"/>
    <x v="6141"/>
    <s v="Olivier Megaton"/>
    <m/>
    <n v="0"/>
    <x v="2"/>
    <m/>
    <n v="0"/>
    <x v="411"/>
    <x v="6"/>
    <x v="1"/>
    <s v="1 Season"/>
    <n v="1"/>
    <s v=""/>
    <m/>
    <n v="1"/>
    <s v="Crime TV Shows, Docuseries, International TV Shows"/>
    <x v="20"/>
    <s v="Crime TV Shows, Docuseries, International TV Shows"/>
    <n v="3"/>
  </r>
  <r>
    <n v="22"/>
    <x v="6144"/>
    <x v="1"/>
    <x v="6142"/>
    <m/>
    <s v="Engin Altan D√ºzyatan, Serdar G√∂khan, H√ºlya Darcan, Kaan Ta≈üaner, Esra Bilgi√ß, Osman Soykut, Serdar Deniz, Cengiz Co≈ükun, Reshad Strik, Hande Suba≈üƒ±"/>
    <n v="10"/>
    <x v="61"/>
    <s v="Turkey"/>
    <n v="1"/>
    <x v="411"/>
    <x v="5"/>
    <x v="1"/>
    <s v="5 Season"/>
    <n v="5"/>
    <s v=""/>
    <m/>
    <n v="5"/>
    <s v="International TV Shows, TV Action &amp; Adventure, TV Dramas"/>
    <x v="19"/>
    <s v="International TV Shows, TV Action &amp; Adventure, TV Dramas"/>
    <n v="3"/>
  </r>
  <r>
    <n v="26"/>
    <x v="6145"/>
    <x v="1"/>
    <x v="6143"/>
    <m/>
    <s v="Brooke Satchwell"/>
    <n v="1"/>
    <x v="12"/>
    <s v="Australia"/>
    <n v="1"/>
    <x v="306"/>
    <x v="6"/>
    <x v="1"/>
    <s v="2 Season"/>
    <n v="2"/>
    <s v=""/>
    <m/>
    <n v="2"/>
    <s v="Docuseries, International TV Shows, Reality TV"/>
    <x v="21"/>
    <s v="Docuseries, International TV Shows, Reality TV"/>
    <n v="3"/>
  </r>
  <r>
    <n v="32"/>
    <x v="6146"/>
    <x v="1"/>
    <x v="6144"/>
    <m/>
    <s v="Lauren Ash, Rory O'Malley, RuPaul Charles, Jill Talley, Ike Barinholtz, Jon Barinholtz, Matthew Craig, Bob Odenkirk, Mike Hagerty, Katie Rich, Chris Witaske"/>
    <n v="11"/>
    <x v="2"/>
    <m/>
    <n v="0"/>
    <x v="1340"/>
    <x v="6"/>
    <x v="5"/>
    <s v="1 Season"/>
    <n v="1"/>
    <s v=""/>
    <m/>
    <n v="1"/>
    <s v="TV Comedies"/>
    <x v="24"/>
    <s v="TV Comedies"/>
    <n v="1"/>
  </r>
  <r>
    <n v="33"/>
    <x v="6147"/>
    <x v="1"/>
    <x v="6145"/>
    <m/>
    <s v="Asa Butterfield, Gillian Anderson, Ncuti Gatwa, Emma Mackey, Connor Swindells, Kedar Williams-Stirling, Alistair Petrie"/>
    <n v="7"/>
    <x v="6"/>
    <s v="United Kingdom"/>
    <n v="1"/>
    <x v="1340"/>
    <x v="1"/>
    <x v="5"/>
    <s v="3 Season"/>
    <n v="3"/>
    <s v=""/>
    <m/>
    <n v="3"/>
    <s v="British TV Shows, International TV Shows, TV Comedies"/>
    <x v="23"/>
    <s v="British TV Shows, International TV Shows, TV Comedies"/>
    <n v="3"/>
  </r>
  <r>
    <n v="34"/>
    <x v="6148"/>
    <x v="1"/>
    <x v="6146"/>
    <m/>
    <s v="Lee Jung-jae, Park Hae-soo, Wi Ha-jun, Oh Young-soo, Jung Ho-yeon, Heo Sung-tae, Kim Joo-ryoung, Tripathi Anupam, You Seong-joo, Lee You-mi"/>
    <n v="10"/>
    <x v="2"/>
    <m/>
    <n v="0"/>
    <x v="1340"/>
    <x v="6"/>
    <x v="5"/>
    <s v="1 Season"/>
    <n v="1"/>
    <s v=""/>
    <m/>
    <n v="1"/>
    <s v="International TV Shows, TV Dramas, TV Thrillers"/>
    <x v="19"/>
    <s v="International TV Shows, TV Dramas, TV Thrillers"/>
    <n v="3"/>
  </r>
  <r>
    <n v="35"/>
    <x v="6149"/>
    <x v="1"/>
    <x v="6147"/>
    <m/>
    <s v="Dami Lee, Jason Lee, Bommie Catherine Han, Jennifer Waescher, Nancy Kim"/>
    <n v="5"/>
    <x v="2"/>
    <m/>
    <n v="0"/>
    <x v="1340"/>
    <x v="1"/>
    <x v="8"/>
    <s v="1 Season"/>
    <n v="1"/>
    <s v=""/>
    <m/>
    <n v="1"/>
    <s v="Kids' TV"/>
    <x v="25"/>
    <s v="Kids' TV"/>
    <n v="1"/>
  </r>
  <r>
    <n v="38"/>
    <x v="6150"/>
    <x v="1"/>
    <x v="6148"/>
    <m/>
    <s v="Antti P√§√§kk√∂nen, Helj√§ Heikkinen, Lynne Guaglione, Pasi Ruohonen, Rauno Ahonen"/>
    <n v="5"/>
    <x v="66"/>
    <s v="Finland"/>
    <n v="1"/>
    <x v="39"/>
    <x v="5"/>
    <x v="8"/>
    <s v="1 Season"/>
    <n v="1"/>
    <s v=""/>
    <m/>
    <n v="1"/>
    <s v="Kids' TV, TV Comedies"/>
    <x v="25"/>
    <s v="Kids' TV, TV Comedies"/>
    <n v="2"/>
  </r>
  <r>
    <n v="40"/>
    <x v="6151"/>
    <x v="1"/>
    <x v="6149"/>
    <m/>
    <s v="Vatsal Dubey, Julie Tejwani, Rupa Bhimani, Jigna Bhardwaj, Rajesh Kava, Mousam, Swapnil"/>
    <n v="7"/>
    <x v="17"/>
    <s v="India"/>
    <n v="1"/>
    <x v="39"/>
    <x v="6"/>
    <x v="8"/>
    <s v="3 Season"/>
    <n v="3"/>
    <s v=""/>
    <m/>
    <n v="3"/>
    <s v="Kids' TV"/>
    <x v="25"/>
    <s v="Kids' TV"/>
    <n v="1"/>
  </r>
  <r>
    <n v="41"/>
    <x v="6152"/>
    <x v="1"/>
    <x v="6150"/>
    <m/>
    <s v="Yuri Lowenthal, Kimberly Brooks, Antony Del Rio, Trevor Devall, Ben Diskin, Grey Griffin, David Kaye, Tom Kenny, Judy Alice Lee, Roger Craig Smith, Fred Tatasciore"/>
    <n v="11"/>
    <x v="0"/>
    <s v="United States"/>
    <n v="1"/>
    <x v="39"/>
    <x v="6"/>
    <x v="8"/>
    <s v="1 Season"/>
    <n v="1"/>
    <s v=""/>
    <m/>
    <n v="1"/>
    <s v="Kids' TV, TV Sci-Fi &amp; Fantasy"/>
    <x v="25"/>
    <s v="Kids' TV, TV Sci-Fi &amp; Fantasy"/>
    <n v="2"/>
  </r>
  <r>
    <n v="48"/>
    <x v="6153"/>
    <x v="1"/>
    <x v="6151"/>
    <s v="Bunmi Ajakaiye"/>
    <s v="Osas Ighodaro, Ini Dima-Okojie, Kemi Lala Akindoju, Toni Tones, Ebenezer Eno, Eso Okolocha DIke, Patrick Diabuah, Karibi Fubara, Temisan Emmanuel, Timini Egbuson"/>
    <n v="10"/>
    <x v="2"/>
    <m/>
    <n v="0"/>
    <x v="39"/>
    <x v="1"/>
    <x v="5"/>
    <s v="1 Season"/>
    <n v="1"/>
    <s v=""/>
    <m/>
    <n v="1"/>
    <s v="International TV Shows, Romantic TV Shows, TV Comedies"/>
    <x v="19"/>
    <s v="International TV Shows, Romantic TV Shows, TV Comedies"/>
    <n v="3"/>
  </r>
  <r>
    <n v="50"/>
    <x v="6154"/>
    <x v="1"/>
    <x v="6152"/>
    <m/>
    <s v="Richard Mofe-Damijo, Dakore Akande, Bimbo Manuel, Blossom Chukwujekwu, Deyemi Okanlawon, Etim Effiong, Denola Grey, Duke Akintola, Eku Edewor, Ade Laoye, Anee Icha, Kevin Ushi, Jude Chukwuka, Amanda Afolabi"/>
    <n v="14"/>
    <x v="9"/>
    <s v="Nigeria"/>
    <n v="1"/>
    <x v="698"/>
    <x v="6"/>
    <x v="5"/>
    <s v="2 Season"/>
    <n v="2"/>
    <s v=""/>
    <m/>
    <n v="2"/>
    <s v="International TV Shows, TV Dramas"/>
    <x v="19"/>
    <s v="International TV Shows, TV Dramas"/>
    <n v="2"/>
  </r>
  <r>
    <n v="51"/>
    <x v="6155"/>
    <x v="1"/>
    <x v="6153"/>
    <m/>
    <s v="Kashmira Irani, Chandan Anand, Dinesh Mehta, Ankit Arora, Pushkar Goggiaa, Anjali Rana, Aarya DharmChand Kumar, Amit Behl, Maleeka Ghai"/>
    <n v="9"/>
    <x v="17"/>
    <s v="India"/>
    <n v="1"/>
    <x v="698"/>
    <x v="0"/>
    <x v="6"/>
    <s v="1 Season"/>
    <n v="1"/>
    <s v=""/>
    <m/>
    <n v="1"/>
    <s v="International TV Shows, TV Dramas, TV Sci-Fi &amp; Fantasy"/>
    <x v="19"/>
    <s v="International TV Shows, TV Dramas, TV Sci-Fi &amp; Fantasy"/>
    <n v="3"/>
  </r>
  <r>
    <n v="56"/>
    <x v="6156"/>
    <x v="1"/>
    <x v="6154"/>
    <m/>
    <s v="Nicole Byer, Jacques Torres"/>
    <n v="2"/>
    <x v="0"/>
    <s v="United States"/>
    <n v="1"/>
    <x v="698"/>
    <x v="6"/>
    <x v="6"/>
    <s v="6 Season"/>
    <n v="6"/>
    <s v=""/>
    <m/>
    <n v="6"/>
    <s v="Reality TV"/>
    <x v="26"/>
    <s v="Reality TV"/>
    <n v="1"/>
  </r>
  <r>
    <n v="66"/>
    <x v="6157"/>
    <x v="1"/>
    <x v="6155"/>
    <m/>
    <s v="Beth Chalmers, David Holt, Marcel McCalla, Teresa Gallagher"/>
    <n v="4"/>
    <x v="6"/>
    <s v="United Kingdom"/>
    <n v="1"/>
    <x v="698"/>
    <x v="6"/>
    <x v="0"/>
    <s v="6 Season"/>
    <n v="6"/>
    <s v=""/>
    <m/>
    <n v="6"/>
    <s v="Kids' TV"/>
    <x v="25"/>
    <s v="Kids' TV"/>
    <n v="1"/>
  </r>
  <r>
    <n v="67"/>
    <x v="6158"/>
    <x v="1"/>
    <x v="6156"/>
    <m/>
    <m/>
    <n v="0"/>
    <x v="17"/>
    <s v="India"/>
    <n v="1"/>
    <x v="698"/>
    <x v="0"/>
    <x v="4"/>
    <s v="1 Season"/>
    <n v="1"/>
    <s v=""/>
    <m/>
    <n v="1"/>
    <s v="Docuseries, International TV Shows"/>
    <x v="21"/>
    <s v="Docuseries, International TV Shows"/>
    <n v="2"/>
  </r>
  <r>
    <n v="68"/>
    <x v="6159"/>
    <x v="1"/>
    <x v="6157"/>
    <m/>
    <s v="Mark-Paul Gosselaar, Tiffani Thiessen, Mario Lopez, Lark Voorhies, Elizabeth Berkley, Dustin Diamond, Dennis Haskins"/>
    <n v="7"/>
    <x v="0"/>
    <s v="United States"/>
    <n v="1"/>
    <x v="698"/>
    <x v="28"/>
    <x v="6"/>
    <s v="9 Season"/>
    <n v="9"/>
    <s v=""/>
    <m/>
    <n v="9"/>
    <s v="Kids' TV, TV Comedies"/>
    <x v="25"/>
    <s v="Kids' TV, TV Comedies"/>
    <n v="2"/>
  </r>
  <r>
    <n v="70"/>
    <x v="6160"/>
    <x v="1"/>
    <x v="6158"/>
    <m/>
    <m/>
    <n v="0"/>
    <x v="17"/>
    <s v="India"/>
    <n v="1"/>
    <x v="698"/>
    <x v="4"/>
    <x v="6"/>
    <s v="1 Season"/>
    <n v="1"/>
    <s v=""/>
    <m/>
    <n v="1"/>
    <s v="International TV Shows, TV Dramas"/>
    <x v="19"/>
    <s v="International TV Shows, TV Dramas"/>
    <n v="2"/>
  </r>
  <r>
    <n v="71"/>
    <x v="6161"/>
    <x v="1"/>
    <x v="6159"/>
    <m/>
    <s v="Itat√≠ Cantoral"/>
    <n v="1"/>
    <x v="2"/>
    <m/>
    <n v="0"/>
    <x v="698"/>
    <x v="6"/>
    <x v="5"/>
    <s v="1 Season"/>
    <n v="1"/>
    <s v=""/>
    <m/>
    <n v="1"/>
    <s v="International TV Shows, Reality TV, Romantic TV Shows"/>
    <x v="19"/>
    <s v="International TV Shows, Reality TV, Romantic TV Shows"/>
    <n v="3"/>
  </r>
  <r>
    <n v="73"/>
    <x v="6162"/>
    <x v="1"/>
    <x v="6160"/>
    <m/>
    <s v="Jack Whitehall, Michael Whitehall"/>
    <n v="2"/>
    <x v="6"/>
    <s v="United Kingdom"/>
    <n v="1"/>
    <x v="9"/>
    <x v="6"/>
    <x v="5"/>
    <s v="5 Season"/>
    <n v="5"/>
    <s v=""/>
    <m/>
    <n v="5"/>
    <s v="British TV Shows, Docuseries, International TV Shows"/>
    <x v="23"/>
    <s v="British TV Shows, Docuseries, International TV Shows"/>
    <n v="3"/>
  </r>
  <r>
    <n v="75"/>
    <x v="6163"/>
    <x v="1"/>
    <x v="6161"/>
    <m/>
    <m/>
    <n v="0"/>
    <x v="2"/>
    <m/>
    <n v="0"/>
    <x v="9"/>
    <x v="6"/>
    <x v="6"/>
    <s v="2 Season"/>
    <n v="2"/>
    <s v=""/>
    <m/>
    <n v="2"/>
    <s v="Reality TV"/>
    <x v="26"/>
    <s v="Reality TV"/>
    <n v="1"/>
  </r>
  <r>
    <n v="77"/>
    <x v="6164"/>
    <x v="1"/>
    <x v="6162"/>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n v="27"/>
    <x v="1"/>
    <s v="Japan"/>
    <n v="1"/>
    <x v="9"/>
    <x v="8"/>
    <x v="1"/>
    <s v="1 Season"/>
    <n v="1"/>
    <s v=""/>
    <m/>
    <n v="1"/>
    <s v="Anime Series, International TV Shows"/>
    <x v="27"/>
    <s v="Anime Series, International TV Shows"/>
    <n v="2"/>
  </r>
  <r>
    <n v="83"/>
    <x v="6165"/>
    <x v="1"/>
    <x v="6163"/>
    <m/>
    <s v="Tom Ellis, Lauren German, Kevin Alejandro, D.B. Woodside, Lesley-Ann Brandt, Scarlett Estevez, Rachael Harris, Aimee Garcia, Tricia Helfer, Tom Welling, Jeremiah W. Birkett, Pej Vahdat, Michael Gladis"/>
    <n v="13"/>
    <x v="0"/>
    <s v="United States"/>
    <n v="1"/>
    <x v="820"/>
    <x v="6"/>
    <x v="1"/>
    <s v="6 Season"/>
    <n v="6"/>
    <s v=""/>
    <m/>
    <n v="6"/>
    <s v="Crime TV Shows, TV Comedies, TV Dramas"/>
    <x v="20"/>
    <s v="Crime TV Shows, TV Comedies, TV Dramas"/>
    <n v="3"/>
  </r>
  <r>
    <n v="84"/>
    <x v="6166"/>
    <x v="1"/>
    <x v="6164"/>
    <m/>
    <s v="Jo Koy"/>
    <n v="1"/>
    <x v="2"/>
    <m/>
    <n v="0"/>
    <x v="820"/>
    <x v="6"/>
    <x v="5"/>
    <s v="1 Season"/>
    <n v="1"/>
    <s v=""/>
    <m/>
    <n v="1"/>
    <s v="Reality TV"/>
    <x v="26"/>
    <s v="Reality TV"/>
    <n v="1"/>
  </r>
  <r>
    <n v="86"/>
    <x v="6167"/>
    <x v="1"/>
    <x v="6165"/>
    <m/>
    <s v="Ikue Otani, Sarah Natochenny, Zeno Robinson, Cherami Leigh, James Carter Cathcart, Michele Knotz, Rodger Parsons, Ray Chase, Casey Mongillo, Tara Sands"/>
    <n v="10"/>
    <x v="2"/>
    <m/>
    <n v="0"/>
    <x v="820"/>
    <x v="6"/>
    <x v="8"/>
    <s v="1 Season"/>
    <n v="1"/>
    <s v=""/>
    <m/>
    <n v="1"/>
    <s v="Anime Series, Kids' TV"/>
    <x v="27"/>
    <s v="Anime Series, Kids' TV"/>
    <n v="2"/>
  </r>
  <r>
    <n v="88"/>
    <x v="6168"/>
    <x v="1"/>
    <x v="6166"/>
    <m/>
    <s v="Jeon Hae-ri, Kim Eun-ah, Hong Bum-ki, Nam Do-hyeong, Um Sang-hyun"/>
    <n v="5"/>
    <x v="2"/>
    <m/>
    <n v="0"/>
    <x v="820"/>
    <x v="2"/>
    <x v="0"/>
    <s v="2 Season"/>
    <n v="2"/>
    <s v=""/>
    <m/>
    <n v="2"/>
    <s v="Kids' TV, Korean TV Shows"/>
    <x v="25"/>
    <s v="Kids' TV, Korean TV Shows"/>
    <n v="2"/>
  </r>
  <r>
    <n v="90"/>
    <x v="6169"/>
    <x v="1"/>
    <x v="6167"/>
    <m/>
    <s v="Julie Tejwani, Sabina Malik, Jigna Bhardwaj, Rupa Bhimani, Lalit Agarwal, Rajesh Shukla, Rajesh Kava"/>
    <n v="7"/>
    <x v="2"/>
    <m/>
    <n v="0"/>
    <x v="1007"/>
    <x v="3"/>
    <x v="8"/>
    <s v="4 Season"/>
    <n v="4"/>
    <s v=""/>
    <m/>
    <n v="4"/>
    <s v="Kids' TV"/>
    <x v="25"/>
    <s v="Kids' TV"/>
    <n v="1"/>
  </r>
  <r>
    <n v="93"/>
    <x v="6170"/>
    <x v="1"/>
    <x v="6168"/>
    <m/>
    <s v="Pauline Etienne, Laurent Capelluto, Stefano Cassetti, Mehmet Kurtulu≈ü, Babetida Sadjo, Jan Bijvoet, Ksawery Szlenkier, Vincent Londez, Regina Bikkinina, Alba Ga√Øa Kraghede Bellugi, Nabil Mallat"/>
    <n v="11"/>
    <x v="47"/>
    <s v="Belgium"/>
    <n v="1"/>
    <x v="923"/>
    <x v="6"/>
    <x v="5"/>
    <s v="2 Season"/>
    <n v="2"/>
    <s v=""/>
    <m/>
    <n v="2"/>
    <s v="International TV Shows, TV Dramas, TV Mysteries"/>
    <x v="19"/>
    <s v="International TV Shows, TV Dramas, TV Mysteries"/>
    <n v="3"/>
  </r>
  <r>
    <n v="96"/>
    <x v="6171"/>
    <x v="1"/>
    <x v="6169"/>
    <m/>
    <s v="Michelle Buteau"/>
    <n v="1"/>
    <x v="0"/>
    <s v="United States, United Kingdom"/>
    <n v="2"/>
    <x v="923"/>
    <x v="6"/>
    <x v="5"/>
    <s v="3 Season"/>
    <n v="3"/>
    <s v=""/>
    <m/>
    <n v="3"/>
    <s v="Reality TV"/>
    <x v="26"/>
    <s v="Reality TV"/>
    <n v="1"/>
  </r>
  <r>
    <n v="98"/>
    <x v="6172"/>
    <x v="1"/>
    <x v="6170"/>
    <m/>
    <s v="Jack Fisher, Tom Kenny, Amanda C. Miller, Kim Yarbrough, Keith Ferguson, Grey Griffin, Lily Rose Silver"/>
    <n v="7"/>
    <x v="0"/>
    <s v="United States"/>
    <n v="1"/>
    <x v="630"/>
    <x v="6"/>
    <x v="8"/>
    <s v="2 Season"/>
    <n v="2"/>
    <s v=""/>
    <m/>
    <n v="2"/>
    <s v="Kids' TV, TV Comedies, TV Sci-Fi &amp; Fantasy"/>
    <x v="25"/>
    <s v="Kids' TV, TV Comedies, TV Sci-Fi &amp; Fantasy"/>
    <n v="3"/>
  </r>
  <r>
    <n v="99"/>
    <x v="6173"/>
    <x v="1"/>
    <x v="6171"/>
    <m/>
    <s v="Antonio Aakeel, Chipo Chung, Simon Foster, Teresa Gallagher, Simon Greenall, Kate Harbour, Paul Panting, Rob Rackstraw, William Vanderpuye, Helen Walsh, Keith Wickham, Andres Williams, Jo Wyatt"/>
    <n v="13"/>
    <x v="6"/>
    <s v="United Kingdom"/>
    <n v="1"/>
    <x v="630"/>
    <x v="6"/>
    <x v="0"/>
    <s v="1 Season"/>
    <n v="1"/>
    <s v=""/>
    <m/>
    <n v="1"/>
    <s v="British TV Shows, Kids' TV"/>
    <x v="23"/>
    <s v="British TV Shows, Kids' TV"/>
    <n v="2"/>
  </r>
  <r>
    <n v="100"/>
    <x v="6174"/>
    <x v="1"/>
    <x v="6172"/>
    <m/>
    <s v="Julie Delpy, Elisabeth Shue, Sarah Jones, Alexia Landeau, Mathieu Demy, Troy Garity, Timm Sharp, Giovanni Ribisi"/>
    <n v="8"/>
    <x v="11"/>
    <s v="France, United States"/>
    <n v="2"/>
    <x v="630"/>
    <x v="6"/>
    <x v="5"/>
    <s v="1 Season"/>
    <n v="1"/>
    <s v=""/>
    <m/>
    <n v="1"/>
    <s v="TV Comedies, TV Dramas"/>
    <x v="24"/>
    <s v="TV Comedies, TV Dramas"/>
    <n v="2"/>
  </r>
  <r>
    <n v="101"/>
    <x v="6175"/>
    <x v="1"/>
    <x v="6173"/>
    <m/>
    <s v="Austin Abell, Travis Turner, Cole Howard, Anna Cummer, Jesse Inocalla, Brian Dobson, Michael Adamthwaite, Joseph Girgis, Caitlyn Bairstow"/>
    <n v="9"/>
    <x v="2"/>
    <m/>
    <n v="0"/>
    <x v="630"/>
    <x v="2"/>
    <x v="8"/>
    <s v="2 Season"/>
    <n v="2"/>
    <s v=""/>
    <m/>
    <n v="2"/>
    <s v="Kids' TV"/>
    <x v="25"/>
    <s v="Kids' TV"/>
    <n v="1"/>
  </r>
  <r>
    <n v="103"/>
    <x v="6176"/>
    <x v="1"/>
    <x v="6174"/>
    <s v="Jason Hehir"/>
    <m/>
    <n v="0"/>
    <x v="2"/>
    <m/>
    <n v="0"/>
    <x v="1439"/>
    <x v="6"/>
    <x v="1"/>
    <s v="1 Season"/>
    <n v="1"/>
    <s v=""/>
    <m/>
    <n v="1"/>
    <s v="Docuseries, Science &amp; Nature TV"/>
    <x v="21"/>
    <s v="Docuseries, Science &amp; Nature TV"/>
    <n v="2"/>
  </r>
  <r>
    <n v="105"/>
    <x v="6177"/>
    <x v="1"/>
    <x v="6175"/>
    <m/>
    <s v="Robyn Slade, Kami Desilets"/>
    <n v="2"/>
    <x v="28"/>
    <s v="South Korea"/>
    <n v="1"/>
    <x v="1439"/>
    <x v="9"/>
    <x v="0"/>
    <s v="2 Season"/>
    <n v="2"/>
    <s v=""/>
    <m/>
    <n v="2"/>
    <s v="Kids' TV, Korean TV Shows"/>
    <x v="25"/>
    <s v="Kids' TV, Korean TV Shows"/>
    <n v="2"/>
  </r>
  <r>
    <n v="107"/>
    <x v="6178"/>
    <x v="1"/>
    <x v="6176"/>
    <m/>
    <s v="Peyton List, Karan Brar, Skai Jackson, Miranda May, Kevin G. Quinn, Nathan Arenas, Nina Lu"/>
    <n v="7"/>
    <x v="0"/>
    <s v="United States"/>
    <n v="1"/>
    <x v="1490"/>
    <x v="6"/>
    <x v="4"/>
    <s v="5 Season"/>
    <n v="5"/>
    <s v=""/>
    <m/>
    <n v="5"/>
    <s v="Kids' TV, TV Comedies"/>
    <x v="25"/>
    <s v="Kids' TV, TV Comedies"/>
    <n v="2"/>
  </r>
  <r>
    <n v="109"/>
    <x v="6179"/>
    <x v="1"/>
    <x v="6177"/>
    <m/>
    <s v="Aubri Ibrag, Sana'a Shaik, Miah Madden, Mercy Cornwall, Georgia-May Davis, Ryan Harrison, Josh Heuston, Alexander Grant"/>
    <n v="8"/>
    <x v="12"/>
    <s v="Australia"/>
    <n v="1"/>
    <x v="1447"/>
    <x v="6"/>
    <x v="4"/>
    <s v="1 Season"/>
    <n v="1"/>
    <s v=""/>
    <m/>
    <n v="1"/>
    <s v="Kids' TV, TV Dramas, Teen TV Shows"/>
    <x v="25"/>
    <s v="Kids' TV, TV Dramas, Teen TV Shows"/>
    <n v="3"/>
  </r>
  <r>
    <n v="110"/>
    <x v="6180"/>
    <x v="1"/>
    <x v="6178"/>
    <m/>
    <s v="√örsula Corber√≥, Itziar Itu√±o, √Ålvaro Morte, Paco Tous, Enrique Arce, Pedro Alonso, Mar√≠a Pedraza, Alba Flores, Miguel Herr√°n, Jaime Lorente, Esther Acebo, Darko Peric, Kiti M√°nver"/>
    <n v="13"/>
    <x v="14"/>
    <s v="Spain"/>
    <n v="1"/>
    <x v="1447"/>
    <x v="6"/>
    <x v="5"/>
    <s v="5 Season"/>
    <n v="5"/>
    <s v=""/>
    <m/>
    <n v="5"/>
    <s v="Crime TV Shows, International TV Shows, Spanish-Language TV Shows"/>
    <x v="20"/>
    <s v="Crime TV Shows, International TV Shows, Spanish-Language TV Shows"/>
    <n v="3"/>
  </r>
  <r>
    <n v="111"/>
    <x v="6181"/>
    <x v="1"/>
    <x v="6179"/>
    <s v="Luis Alfaro, Javier G√≥mez Santander"/>
    <m/>
    <n v="0"/>
    <x v="2"/>
    <m/>
    <n v="0"/>
    <x v="1447"/>
    <x v="6"/>
    <x v="5"/>
    <s v="1 Season"/>
    <n v="1"/>
    <s v=""/>
    <m/>
    <n v="1"/>
    <s v="Docuseries, International TV Shows, Spanish-Language TV Shows"/>
    <x v="21"/>
    <s v="Docuseries, International TV Shows, Spanish-Language TV Shows"/>
    <n v="3"/>
  </r>
  <r>
    <n v="112"/>
    <x v="6182"/>
    <x v="1"/>
    <x v="6180"/>
    <m/>
    <s v="Liam Mitchell, Dee Bradley Baker, Grey Griffin, Josh McDermitt, Kari Wahlgren, Judy Alice Lee, Ali Mawji"/>
    <n v="7"/>
    <x v="0"/>
    <s v="United States, Singapore"/>
    <n v="2"/>
    <x v="1447"/>
    <x v="6"/>
    <x v="0"/>
    <s v="1 Season"/>
    <n v="1"/>
    <s v=""/>
    <m/>
    <n v="1"/>
    <s v="Kids' TV"/>
    <x v="25"/>
    <s v="Kids' TV"/>
    <n v="1"/>
  </r>
  <r>
    <n v="121"/>
    <x v="6183"/>
    <x v="1"/>
    <x v="6181"/>
    <m/>
    <s v="Jon Allen, Kellen Goff, Joe Hernandez, Kaiji Tang"/>
    <n v="4"/>
    <x v="12"/>
    <s v="Australia"/>
    <n v="1"/>
    <x v="1085"/>
    <x v="6"/>
    <x v="8"/>
    <s v="1 Season"/>
    <n v="1"/>
    <s v=""/>
    <m/>
    <n v="1"/>
    <s v="Kids' TV, TV Comedies"/>
    <x v="25"/>
    <s v="Kids' TV, TV Comedies"/>
    <n v="2"/>
  </r>
  <r>
    <n v="122"/>
    <x v="6184"/>
    <x v="1"/>
    <x v="6182"/>
    <m/>
    <s v="Lee Ji-eun, Yeo Jin-goo, Shin Jung-geun, Seo Yi-sook, Bae Hae-sun, Pyo Ji-hoon, Cho Hyun-chul, Kang Hong-suk, Lee Do-hyun, Lee Tae-seon, Kang Mina, Park You-na, Oh Ji-ho"/>
    <n v="13"/>
    <x v="2"/>
    <m/>
    <n v="0"/>
    <x v="1085"/>
    <x v="2"/>
    <x v="1"/>
    <s v="1 Season"/>
    <n v="1"/>
    <s v=""/>
    <m/>
    <n v="1"/>
    <s v="International TV Shows, Romantic TV Shows, TV Comedies"/>
    <x v="19"/>
    <s v="International TV Shows, Romantic TV Shows, TV Comedies"/>
    <n v="3"/>
  </r>
  <r>
    <n v="124"/>
    <x v="6185"/>
    <x v="1"/>
    <x v="6183"/>
    <m/>
    <m/>
    <n v="0"/>
    <x v="2"/>
    <m/>
    <n v="0"/>
    <x v="1085"/>
    <x v="11"/>
    <x v="8"/>
    <s v="1 Season"/>
    <n v="1"/>
    <s v=""/>
    <m/>
    <n v="1"/>
    <s v="Kids' TV"/>
    <x v="25"/>
    <s v="Kids' TV"/>
    <n v="1"/>
  </r>
  <r>
    <n v="125"/>
    <x v="6186"/>
    <x v="1"/>
    <x v="6184"/>
    <m/>
    <m/>
    <n v="0"/>
    <x v="28"/>
    <s v="South Korea"/>
    <n v="1"/>
    <x v="1085"/>
    <x v="8"/>
    <x v="8"/>
    <s v="3 Season"/>
    <n v="3"/>
    <s v=""/>
    <m/>
    <n v="3"/>
    <s v="Kids' TV, Korean TV Shows"/>
    <x v="25"/>
    <s v="Kids' TV, Korean TV Shows"/>
    <n v="2"/>
  </r>
  <r>
    <n v="126"/>
    <x v="6187"/>
    <x v="1"/>
    <x v="6185"/>
    <m/>
    <s v="Sean Hayes, Wanda Sykes, Laurie Metcalf, David Harbour, Gary Cole, Patti Harrison, Matt Rogers"/>
    <n v="7"/>
    <x v="0"/>
    <s v="United States"/>
    <n v="1"/>
    <x v="1085"/>
    <x v="6"/>
    <x v="5"/>
    <s v="1 Season"/>
    <n v="1"/>
    <s v=""/>
    <m/>
    <n v="1"/>
    <s v="Crime TV Shows, TV Action &amp; Adventure, TV Comedies"/>
    <x v="20"/>
    <s v="Crime TV Shows, TV Action &amp; Adventure, TV Comedies"/>
    <n v="3"/>
  </r>
  <r>
    <n v="133"/>
    <x v="6188"/>
    <x v="1"/>
    <x v="6186"/>
    <m/>
    <s v="Tseng Yun-fan, Kao Yun-shuo, Chiang Ching-yen, Meng Ching-fu, Huang Bai-wei, Ma Kuo-yao, Chen Yen-chun, Sun Ke-fang, Kai Yang-niu, Chen Yu-wen, Nick Liao, Lin Kai-ling, Mickey Huang, Liu Kuan-ting, Jiang Du-hui"/>
    <n v="15"/>
    <x v="2"/>
    <m/>
    <n v="0"/>
    <x v="344"/>
    <x v="6"/>
    <x v="5"/>
    <s v="1 Season"/>
    <n v="1"/>
    <s v=""/>
    <m/>
    <n v="1"/>
    <s v="International TV Shows, TV Action &amp; Adventure, TV Comedies"/>
    <x v="19"/>
    <s v="International TV Shows, TV Action &amp; Adventure, TV Comedies"/>
    <n v="3"/>
  </r>
  <r>
    <n v="148"/>
    <x v="6189"/>
    <x v="1"/>
    <x v="6187"/>
    <m/>
    <m/>
    <n v="0"/>
    <x v="2"/>
    <m/>
    <n v="0"/>
    <x v="344"/>
    <x v="6"/>
    <x v="6"/>
    <s v="1 Season"/>
    <n v="1"/>
    <s v=""/>
    <m/>
    <n v="1"/>
    <s v="Reality TV"/>
    <x v="26"/>
    <s v="Reality TV"/>
    <n v="1"/>
  </r>
  <r>
    <n v="149"/>
    <x v="6190"/>
    <x v="1"/>
    <x v="6188"/>
    <s v="Gerhard Mostert"/>
    <s v="Hakeem Kae-Kazim, Chioma Omeruah, Orukotan Adejola, Flora Chiedo, Emeka Nwagbaraocha, Anthony Oseyemi, Oluwabukola Thomas, Soibifaa Dokubo"/>
    <n v="8"/>
    <x v="2"/>
    <m/>
    <n v="0"/>
    <x v="344"/>
    <x v="1"/>
    <x v="1"/>
    <s v="1 Season"/>
    <n v="1"/>
    <s v=""/>
    <m/>
    <n v="1"/>
    <s v="TV Shows"/>
    <x v="28"/>
    <s v="TV Shows"/>
    <n v="1"/>
  </r>
  <r>
    <n v="154"/>
    <x v="6191"/>
    <x v="1"/>
    <x v="6189"/>
    <m/>
    <s v="Lori Gardner, Kate Bristol, Billy Bob Thompson, Marc Thompson, Erica Schroeder"/>
    <n v="5"/>
    <x v="49"/>
    <s v="Russia"/>
    <n v="1"/>
    <x v="344"/>
    <x v="9"/>
    <x v="0"/>
    <s v="2 Season"/>
    <n v="2"/>
    <s v=""/>
    <m/>
    <n v="2"/>
    <s v="Kids' TV"/>
    <x v="25"/>
    <s v="Kids' TV"/>
    <n v="1"/>
  </r>
  <r>
    <n v="155"/>
    <x v="6192"/>
    <x v="1"/>
    <x v="6190"/>
    <m/>
    <s v="Kensho Ono, Yuki Ono, Chiwa Saito, Yoshimasa Hosoya, Hirofumi Nojima, Kenji Hamada, Takuya Eguchi, Soichiro Hoshi, Tatsuhisa Suzuki, Go Inoue, Daisuke Ono, Ryohei Kimura, Junichi Suwabe, Kazuya Nakai, Fumiko Orikasa, Kenichi Suzumura, Kisho Taniyama, Hiroshi Kamiya"/>
    <n v="18"/>
    <x v="1"/>
    <s v="Japan"/>
    <n v="1"/>
    <x v="344"/>
    <x v="4"/>
    <x v="5"/>
    <s v="3 Season"/>
    <n v="3"/>
    <s v=""/>
    <m/>
    <n v="3"/>
    <s v="Anime Series, International TV Shows, Teen TV Shows"/>
    <x v="27"/>
    <s v="Anime Series, International TV Shows, Teen TV Shows"/>
    <n v="3"/>
  </r>
  <r>
    <n v="161"/>
    <x v="6193"/>
    <x v="1"/>
    <x v="6191"/>
    <m/>
    <s v="Gerald McRaney, Shanna Reed, Nicole Dubuc, Chelsea Hertford, Marisa Ryan, Matt Mulhern, Beverly Archer, Jon Cypher"/>
    <n v="8"/>
    <x v="0"/>
    <s v="United States"/>
    <n v="1"/>
    <x v="344"/>
    <x v="34"/>
    <x v="6"/>
    <s v="4 Season"/>
    <n v="4"/>
    <s v=""/>
    <m/>
    <n v="4"/>
    <s v="TV Comedies"/>
    <x v="24"/>
    <s v="TV Comedies"/>
    <n v="1"/>
  </r>
  <r>
    <n v="166"/>
    <x v="6194"/>
    <x v="1"/>
    <x v="6192"/>
    <m/>
    <s v="Patricio Contreras, Alejandro Goic, Sergio Hern√°ndez, Mariana Loyola Ruz, Alejandro Trejo, Daniel Alca√≠no Cuevas, Nicol√°s Poblete, Susana Hidalgo, Gloria M√ºnchmeyer"/>
    <n v="9"/>
    <x v="2"/>
    <m/>
    <n v="0"/>
    <x v="344"/>
    <x v="2"/>
    <x v="5"/>
    <s v="1 Season"/>
    <n v="1"/>
    <s v=""/>
    <m/>
    <n v="1"/>
    <s v="Crime TV Shows, International TV Shows, Spanish-Language TV Shows"/>
    <x v="20"/>
    <s v="Crime TV Shows, International TV Shows, Spanish-Language TV Shows"/>
    <n v="3"/>
  </r>
  <r>
    <n v="182"/>
    <x v="6195"/>
    <x v="1"/>
    <x v="6193"/>
    <m/>
    <m/>
    <n v="0"/>
    <x v="2"/>
    <m/>
    <n v="0"/>
    <x v="344"/>
    <x v="6"/>
    <x v="1"/>
    <s v="1 Season"/>
    <n v="1"/>
    <s v=""/>
    <m/>
    <n v="1"/>
    <s v="Docuseries"/>
    <x v="21"/>
    <s v="Docuseries"/>
    <n v="1"/>
  </r>
  <r>
    <n v="185"/>
    <x v="6196"/>
    <x v="1"/>
    <x v="6194"/>
    <m/>
    <s v="Marie Kondo"/>
    <n v="1"/>
    <x v="0"/>
    <s v="United States"/>
    <n v="1"/>
    <x v="780"/>
    <x v="6"/>
    <x v="6"/>
    <s v="1 Season"/>
    <n v="1"/>
    <s v=""/>
    <m/>
    <n v="1"/>
    <s v="Reality TV"/>
    <x v="26"/>
    <s v="Reality TV"/>
    <n v="1"/>
  </r>
  <r>
    <n v="187"/>
    <x v="6197"/>
    <x v="1"/>
    <x v="6195"/>
    <m/>
    <s v="Shin Min-a, Kim Seon-ho, Lee Sang-yi, Gong Min-jeung, Kim Young-ok, Cho Han-cheul, In Gyo-jin, Lee Bong-ryeon, Cha Cheong-hwa, Kang Hyung-suk"/>
    <n v="10"/>
    <x v="2"/>
    <m/>
    <n v="0"/>
    <x v="1533"/>
    <x v="6"/>
    <x v="1"/>
    <s v="1 Season"/>
    <n v="1"/>
    <s v=""/>
    <m/>
    <n v="1"/>
    <s v="International TV Shows, Romantic TV Shows, TV Comedies"/>
    <x v="19"/>
    <s v="International TV Shows, Romantic TV Shows, TV Comedies"/>
    <n v="3"/>
  </r>
  <r>
    <n v="188"/>
    <x v="6198"/>
    <x v="1"/>
    <x v="6196"/>
    <m/>
    <s v="Kenjiro Tsuda"/>
    <n v="1"/>
    <x v="2"/>
    <m/>
    <n v="0"/>
    <x v="1533"/>
    <x v="6"/>
    <x v="4"/>
    <s v="1 Season"/>
    <n v="1"/>
    <s v=""/>
    <m/>
    <n v="1"/>
    <s v="International TV Shows, TV Comedies"/>
    <x v="19"/>
    <s v="International TV Shows, TV Comedies"/>
    <n v="2"/>
  </r>
  <r>
    <n v="190"/>
    <x v="6199"/>
    <x v="1"/>
    <x v="6197"/>
    <m/>
    <s v="Um Sang-hyun, Park Yoon-hee, Kang Shi-hyun, Hong Bum-ki, Kim Hyun-wook, Lee In-suk, Song Ha-rim"/>
    <n v="7"/>
    <x v="2"/>
    <m/>
    <n v="0"/>
    <x v="1174"/>
    <x v="1"/>
    <x v="0"/>
    <s v="2 Season"/>
    <n v="2"/>
    <s v=""/>
    <m/>
    <n v="2"/>
    <s v="Kids' TV, TV Comedies"/>
    <x v="25"/>
    <s v="Kids' TV, TV Comedies"/>
    <n v="2"/>
  </r>
  <r>
    <n v="194"/>
    <x v="6200"/>
    <x v="1"/>
    <x v="6198"/>
    <m/>
    <s v="Jung Hae-in, Koo Kyo-hwan, Kim Sung-kyun, Son Suk-ku"/>
    <n v="4"/>
    <x v="28"/>
    <s v="South Korea"/>
    <n v="1"/>
    <x v="1008"/>
    <x v="6"/>
    <x v="5"/>
    <s v="1 Season"/>
    <n v="1"/>
    <s v=""/>
    <m/>
    <n v="1"/>
    <s v="International TV Shows, TV Dramas"/>
    <x v="19"/>
    <s v="International TV Shows, TV Dramas"/>
    <n v="2"/>
  </r>
  <r>
    <n v="195"/>
    <x v="6201"/>
    <x v="1"/>
    <x v="6199"/>
    <m/>
    <s v="Frank Ramirez, Patricia Casta√±eda, Chela del R√≠o, Patrick Delmas, Mar√≠a Jos√© Mart√≠nez, Robinson D√≠az, Juan √Ångel, Guillermo Olarte, Constanza Duque, Marcela Carvajal"/>
    <n v="10"/>
    <x v="2"/>
    <m/>
    <n v="0"/>
    <x v="1008"/>
    <x v="43"/>
    <x v="5"/>
    <s v="1 Season"/>
    <n v="1"/>
    <s v=""/>
    <m/>
    <n v="1"/>
    <s v="International TV Shows, Spanish-Language TV Shows, TV Dramas"/>
    <x v="19"/>
    <s v="International TV Shows, Spanish-Language TV Shows, TV Dramas"/>
    <n v="3"/>
  </r>
  <r>
    <n v="198"/>
    <x v="6202"/>
    <x v="1"/>
    <x v="6200"/>
    <m/>
    <s v="Michael J. Woodard, Mary Lambert, Jonathan Van Ness, Haley Tju, Brett Gelman, Tony Hale, Vincent Rodriguez III, Annie Potts, Jessica Williams, Melissa Villase√±or, Cathy Vu, Jennifer Coolidge, Flea"/>
    <n v="13"/>
    <x v="2"/>
    <m/>
    <n v="0"/>
    <x v="1008"/>
    <x v="6"/>
    <x v="8"/>
    <s v="1 Season"/>
    <n v="1"/>
    <s v=""/>
    <m/>
    <n v="1"/>
    <s v="Kids' TV, TV Comedies"/>
    <x v="25"/>
    <s v="Kids' TV, TV Comedies"/>
    <n v="2"/>
  </r>
  <r>
    <n v="199"/>
    <x v="6203"/>
    <x v="1"/>
    <x v="6201"/>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n v="16"/>
    <x v="9"/>
    <s v="Nigeria"/>
    <n v="1"/>
    <x v="1008"/>
    <x v="6"/>
    <x v="5"/>
    <s v="1 Season"/>
    <n v="1"/>
    <s v=""/>
    <m/>
    <n v="1"/>
    <s v="Crime TV Shows, International TV Shows, TV Dramas"/>
    <x v="20"/>
    <s v="Crime TV Shows, International TV Shows, TV Dramas"/>
    <n v="3"/>
  </r>
  <r>
    <n v="213"/>
    <x v="6204"/>
    <x v="1"/>
    <x v="6202"/>
    <m/>
    <s v="Charlie Murphy, Ruth Bradley, Sarah Greene, Brian Gleeson, Michelle Fairley, Ian McElhinney, Michael Ford-FitzGerald, Paul Reid, Barry Ward, Tom Turner, Perdita Weeks, Andrew Simpson, Sophie Robinson"/>
    <n v="13"/>
    <x v="19"/>
    <s v="Ireland"/>
    <n v="1"/>
    <x v="1008"/>
    <x v="9"/>
    <x v="5"/>
    <s v="2 Season"/>
    <n v="2"/>
    <s v=""/>
    <m/>
    <n v="2"/>
    <s v="International TV Shows, TV Dramas"/>
    <x v="19"/>
    <s v="International TV Shows, TV Dramas"/>
    <n v="2"/>
  </r>
  <r>
    <n v="214"/>
    <x v="6205"/>
    <x v="1"/>
    <x v="6203"/>
    <m/>
    <s v="King &amp; Prince, Hey! Say! JUMP, KAT-TUN, NEWS, Kansai Johnny's Jr., Snow Man, Tomoyuki Yara, Travis Japan, Bi shonen, SixTONES, HiHi Jets, Kis-My-Ft2, Koichi Domoto"/>
    <n v="13"/>
    <x v="2"/>
    <m/>
    <n v="0"/>
    <x v="1008"/>
    <x v="6"/>
    <x v="6"/>
    <s v="3 Season"/>
    <n v="3"/>
    <s v=""/>
    <m/>
    <n v="3"/>
    <s v="Docuseries, International TV Shows"/>
    <x v="21"/>
    <s v="Docuseries, International TV Shows"/>
    <n v="2"/>
  </r>
  <r>
    <n v="219"/>
    <x v="6206"/>
    <x v="1"/>
    <x v="6204"/>
    <m/>
    <m/>
    <n v="0"/>
    <x v="2"/>
    <m/>
    <n v="0"/>
    <x v="1008"/>
    <x v="6"/>
    <x v="1"/>
    <s v="1 Season"/>
    <n v="1"/>
    <s v=""/>
    <m/>
    <n v="1"/>
    <s v="Reality TV, Teen TV Shows"/>
    <x v="26"/>
    <s v="Reality TV, Teen TV Shows"/>
    <n v="2"/>
  </r>
  <r>
    <n v="220"/>
    <x v="6207"/>
    <x v="1"/>
    <x v="6205"/>
    <m/>
    <s v="Takuma Terashima, Mikako Komatsu, Rie Kugimiya, Hiromichi Tezuka, Shiori Izawa, Shiki Aoki, Sayaka Ohara, Hochu Otsuka, Kikuko Inoue"/>
    <n v="9"/>
    <x v="1"/>
    <s v="Japan"/>
    <n v="1"/>
    <x v="1534"/>
    <x v="6"/>
    <x v="1"/>
    <s v="1 Season"/>
    <n v="1"/>
    <s v=""/>
    <m/>
    <n v="1"/>
    <s v="Anime Series, International TV Shows"/>
    <x v="27"/>
    <s v="Anime Series, International TV Shows"/>
    <n v="2"/>
  </r>
  <r>
    <n v="221"/>
    <x v="6208"/>
    <x v="1"/>
    <x v="6206"/>
    <m/>
    <s v="Loretta Devine, Tia Mowry-Hardrict, Anthony Alabi, Talia Jackson, Isaiah Russell-Bailey, Cameron J. Wright, Jordyn Raya James, Richard Roundtree"/>
    <n v="8"/>
    <x v="0"/>
    <s v="United States"/>
    <n v="1"/>
    <x v="1534"/>
    <x v="6"/>
    <x v="6"/>
    <s v="4 Season"/>
    <n v="4"/>
    <s v=""/>
    <m/>
    <n v="4"/>
    <s v="Kids' TV, TV Comedies"/>
    <x v="25"/>
    <s v="Kids' TV, TV Comedies"/>
    <n v="2"/>
  </r>
  <r>
    <n v="223"/>
    <x v="6209"/>
    <x v="1"/>
    <x v="6207"/>
    <s v="Brad Anderson"/>
    <s v="Zoe Kazan, Betty Gabriel, Adrian Grenier, Phoenix Raei, Abraham Lim, Jessica Collins, Camaron Engels, Jaylin Fletcher, Liz Alexander, Joyce Guy, Daniel Henshall, Ian Meadows, Jamie Timony, Steve Mouzakis, Becca Lish"/>
    <n v="15"/>
    <x v="2"/>
    <m/>
    <n v="0"/>
    <x v="781"/>
    <x v="6"/>
    <x v="5"/>
    <s v="1 Season"/>
    <n v="1"/>
    <s v=""/>
    <m/>
    <n v="1"/>
    <s v="Crime TV Shows, TV Dramas, TV Mysteries"/>
    <x v="20"/>
    <s v="Crime TV Shows, TV Dramas, TV Mysteries"/>
    <n v="3"/>
  </r>
  <r>
    <n v="224"/>
    <x v="6210"/>
    <x v="1"/>
    <x v="6208"/>
    <s v="Mauricio Dias, Tatiana Villela"/>
    <m/>
    <n v="0"/>
    <x v="2"/>
    <m/>
    <n v="0"/>
    <x v="781"/>
    <x v="6"/>
    <x v="5"/>
    <s v="1 Season"/>
    <n v="1"/>
    <s v=""/>
    <m/>
    <n v="1"/>
    <s v="Crime TV Shows, Docuseries, International TV Shows"/>
    <x v="20"/>
    <s v="Crime TV Shows, Docuseries, International TV Shows"/>
    <n v="3"/>
  </r>
  <r>
    <n v="225"/>
    <x v="6211"/>
    <x v="1"/>
    <x v="6209"/>
    <m/>
    <m/>
    <n v="0"/>
    <x v="2"/>
    <m/>
    <n v="0"/>
    <x v="781"/>
    <x v="6"/>
    <x v="1"/>
    <s v="1 Season"/>
    <n v="1"/>
    <s v=""/>
    <m/>
    <n v="1"/>
    <s v="International TV Shows, Reality TV"/>
    <x v="19"/>
    <s v="International TV Shows, Reality TV"/>
    <n v="2"/>
  </r>
  <r>
    <n v="226"/>
    <x v="6212"/>
    <x v="1"/>
    <x v="6210"/>
    <m/>
    <s v="Maria Wawreniuk, Ignacy Liss, Micha≈Ç Sikorski, Wojciech Dolatowski, Klaudia Ko≈õcista, Zuzanna Galewicz, Marta Nieradkiewicz, Sara Celler Jezierska, Pola Kr√≥l, Marcin Czarnik, Martyna Nowakowska"/>
    <n v="11"/>
    <x v="2"/>
    <m/>
    <n v="0"/>
    <x v="781"/>
    <x v="6"/>
    <x v="5"/>
    <s v="1 Season"/>
    <n v="1"/>
    <s v=""/>
    <m/>
    <n v="1"/>
    <s v="International TV Shows, TV Dramas, TV Mysteries"/>
    <x v="19"/>
    <s v="International TV Shows, TV Dramas, TV Mysteries"/>
    <n v="3"/>
  </r>
  <r>
    <n v="227"/>
    <x v="6213"/>
    <x v="1"/>
    <x v="6211"/>
    <m/>
    <s v="Kathrine Thorborg Johansen, Elias Holmen S√∏rensen, Andr√© S√∏rum, Kim Fairchild, Sara Khorami, Terje Str√∏mdahl, √òystein R√∏ger, Marianne Jonger, Martin Karelius"/>
    <n v="9"/>
    <x v="2"/>
    <m/>
    <n v="0"/>
    <x v="781"/>
    <x v="6"/>
    <x v="5"/>
    <s v="1 Season"/>
    <n v="1"/>
    <s v=""/>
    <m/>
    <n v="1"/>
    <s v="International TV Shows, TV Comedies, TV Dramas"/>
    <x v="19"/>
    <s v="International TV Shows, TV Comedies, TV Dramas"/>
    <n v="3"/>
  </r>
  <r>
    <n v="233"/>
    <x v="6214"/>
    <x v="1"/>
    <x v="6212"/>
    <m/>
    <s v="Pat Sajak, Vanna White"/>
    <n v="2"/>
    <x v="0"/>
    <s v="United States"/>
    <n v="1"/>
    <x v="781"/>
    <x v="2"/>
    <x v="4"/>
    <s v="3 Season"/>
    <n v="3"/>
    <s v=""/>
    <m/>
    <n v="3"/>
    <s v="Reality TV"/>
    <x v="26"/>
    <s v="Reality TV"/>
    <n v="1"/>
  </r>
  <r>
    <n v="235"/>
    <x v="6215"/>
    <x v="1"/>
    <x v="6213"/>
    <m/>
    <m/>
    <n v="0"/>
    <x v="2"/>
    <m/>
    <n v="0"/>
    <x v="456"/>
    <x v="6"/>
    <x v="0"/>
    <s v="1 Season"/>
    <n v="1"/>
    <s v=""/>
    <m/>
    <n v="1"/>
    <s v="Kids' TV, TV Comedies"/>
    <x v="25"/>
    <s v="Kids' TV, TV Comedies"/>
    <n v="2"/>
  </r>
  <r>
    <n v="242"/>
    <x v="6216"/>
    <x v="1"/>
    <x v="6214"/>
    <m/>
    <s v="Melissa Roxburgh, Josh Dallas, Athena Karkanis, J.R. Ramirez, Luna Blaise, Jack Messina, Parveen Kaur"/>
    <n v="7"/>
    <x v="0"/>
    <s v="United States"/>
    <n v="1"/>
    <x v="1535"/>
    <x v="6"/>
    <x v="1"/>
    <s v="3 Season"/>
    <n v="3"/>
    <s v=""/>
    <m/>
    <n v="3"/>
    <s v="TV Dramas, TV Mysteries, TV Sci-Fi &amp; Fantasy"/>
    <x v="22"/>
    <s v="TV Dramas, TV Mysteries, TV Sci-Fi &amp; Fantasy"/>
    <n v="3"/>
  </r>
  <r>
    <n v="243"/>
    <x v="6217"/>
    <x v="1"/>
    <x v="6215"/>
    <m/>
    <m/>
    <n v="0"/>
    <x v="2"/>
    <m/>
    <n v="0"/>
    <x v="858"/>
    <x v="6"/>
    <x v="5"/>
    <s v="1 Season"/>
    <n v="1"/>
    <s v=""/>
    <m/>
    <n v="1"/>
    <s v="International TV Shows, TV Comedies"/>
    <x v="19"/>
    <s v="International TV Shows, TV Comedies"/>
    <n v="2"/>
  </r>
  <r>
    <n v="244"/>
    <x v="6218"/>
    <x v="1"/>
    <x v="6216"/>
    <m/>
    <s v="Luc√≠a Uribe, Flavio Medina, Isabella Vazquez Morales, Pierre Louis, Mercedes Hern√°ndez"/>
    <n v="5"/>
    <x v="2"/>
    <m/>
    <n v="0"/>
    <x v="858"/>
    <x v="6"/>
    <x v="5"/>
    <s v="1 Season"/>
    <n v="1"/>
    <s v=""/>
    <m/>
    <n v="1"/>
    <s v="International TV Shows, Spanish-Language TV Shows, TV Comedies"/>
    <x v="19"/>
    <s v="International TV Shows, Spanish-Language TV Shows, TV Comedies"/>
    <n v="3"/>
  </r>
  <r>
    <n v="246"/>
    <x v="6219"/>
    <x v="1"/>
    <x v="6217"/>
    <m/>
    <s v="Paik Jong-won"/>
    <n v="1"/>
    <x v="2"/>
    <m/>
    <n v="0"/>
    <x v="858"/>
    <x v="6"/>
    <x v="6"/>
    <s v="1 Season"/>
    <n v="1"/>
    <s v=""/>
    <m/>
    <n v="1"/>
    <s v="Docuseries, International TV Shows"/>
    <x v="21"/>
    <s v="Docuseries, International TV Shows"/>
    <n v="2"/>
  </r>
  <r>
    <n v="249"/>
    <x v="6220"/>
    <x v="1"/>
    <x v="6218"/>
    <m/>
    <s v="Sandra Oh, Jay Duplass, Holland Taylor, David Morse, Bob Balaban, Nana Mensah, Everly Carganilla"/>
    <n v="7"/>
    <x v="2"/>
    <m/>
    <n v="0"/>
    <x v="858"/>
    <x v="6"/>
    <x v="5"/>
    <s v="1 Season"/>
    <n v="1"/>
    <s v=""/>
    <m/>
    <n v="1"/>
    <s v="TV Comedies, TV Dramas"/>
    <x v="24"/>
    <s v="TV Comedies, TV Dramas"/>
    <n v="2"/>
  </r>
  <r>
    <n v="255"/>
    <x v="6221"/>
    <x v="1"/>
    <x v="6219"/>
    <m/>
    <s v="Alan C. Lim, Paul Killam, Maisie Benson, Kerry Gudjohnsen, Smith Foreman, Neena-Sinaii Simpo, Eli Morse, Adelaide Hirasaki, Jim Capobianco, Anna Chambers, Pfifer Chastain"/>
    <n v="11"/>
    <x v="0"/>
    <s v="United States"/>
    <n v="1"/>
    <x v="591"/>
    <x v="6"/>
    <x v="0"/>
    <s v="5 Season"/>
    <n v="5"/>
    <s v=""/>
    <m/>
    <n v="5"/>
    <s v="Kids' TV"/>
    <x v="25"/>
    <s v="Kids' TV"/>
    <n v="1"/>
  </r>
  <r>
    <n v="261"/>
    <x v="6222"/>
    <x v="1"/>
    <x v="6220"/>
    <m/>
    <s v="Taylor Kitsch, Nina Hoss, Logan Marshall-Green, Michael C. Hall, Tuppence Middleton, Mala Emde, Maximilian Ehrenreich, Sebastian Koch, Anne Ratte-Polle, Lena D√∂rrie, Benjamin Sadler"/>
    <n v="11"/>
    <x v="2"/>
    <m/>
    <n v="0"/>
    <x v="591"/>
    <x v="1"/>
    <x v="5"/>
    <s v="1 Season"/>
    <n v="1"/>
    <s v=""/>
    <m/>
    <n v="1"/>
    <s v="Crime TV Shows, International TV Shows, TV Dramas"/>
    <x v="20"/>
    <s v="Crime TV Shows, International TV Shows, TV Dramas"/>
    <n v="3"/>
  </r>
  <r>
    <n v="264"/>
    <x v="6223"/>
    <x v="1"/>
    <x v="6221"/>
    <m/>
    <m/>
    <n v="0"/>
    <x v="0"/>
    <s v="United States"/>
    <n v="1"/>
    <x v="1086"/>
    <x v="9"/>
    <x v="0"/>
    <s v="2 Season"/>
    <n v="2"/>
    <s v=""/>
    <m/>
    <n v="2"/>
    <s v="Kids' TV"/>
    <x v="25"/>
    <s v="Kids' TV"/>
    <n v="1"/>
  </r>
  <r>
    <n v="266"/>
    <x v="6224"/>
    <x v="1"/>
    <x v="6222"/>
    <m/>
    <s v="Kaito Ishikawa, Asami Seto, Nao Toyama, Atsumi Tanezaki, Maaya Uchida, Yurika Kubo, Inori Minase"/>
    <n v="7"/>
    <x v="1"/>
    <s v="Japan"/>
    <n v="1"/>
    <x v="1175"/>
    <x v="5"/>
    <x v="1"/>
    <s v="1 Season"/>
    <n v="1"/>
    <s v=""/>
    <m/>
    <n v="1"/>
    <s v="Anime Series, International TV Shows, Romantic TV Shows"/>
    <x v="27"/>
    <s v="Anime Series, International TV Shows, Romantic TV Shows"/>
    <n v="3"/>
  </r>
  <r>
    <n v="267"/>
    <x v="6225"/>
    <x v="1"/>
    <x v="6223"/>
    <m/>
    <m/>
    <n v="0"/>
    <x v="17"/>
    <s v="India"/>
    <n v="1"/>
    <x v="1175"/>
    <x v="1"/>
    <x v="5"/>
    <s v="1 Season"/>
    <n v="1"/>
    <s v=""/>
    <m/>
    <n v="1"/>
    <s v="Docuseries, International TV Shows"/>
    <x v="21"/>
    <s v="Docuseries, International TV Shows"/>
    <n v="2"/>
  </r>
  <r>
    <n v="270"/>
    <x v="6226"/>
    <x v="1"/>
    <x v="6224"/>
    <m/>
    <s v="Liza Jacqueline, Helena Evangeliou, Lisa Ortiz, Kerry Williams, Gregory Abbey, Dan Green, Michael Sinterniklaas, Suzy Myers, Christina Rodriguez, Dani Schaffel, Sebastian Arcelus, Rachael Lillis"/>
    <n v="12"/>
    <x v="24"/>
    <s v="Italy"/>
    <n v="1"/>
    <x v="1175"/>
    <x v="4"/>
    <x v="8"/>
    <s v="2 Season"/>
    <n v="2"/>
    <s v=""/>
    <m/>
    <n v="2"/>
    <s v="Kids' TV"/>
    <x v="25"/>
    <s v="Kids' TV"/>
    <n v="1"/>
  </r>
  <r>
    <n v="272"/>
    <x v="6227"/>
    <x v="1"/>
    <x v="6225"/>
    <m/>
    <s v="Rosa Salazar, Eric Lange, Catherine Keener, Jeff Ward, Manny Jacinto, Hannah Levien, Patrick Fischler"/>
    <n v="7"/>
    <x v="0"/>
    <s v="United States"/>
    <n v="1"/>
    <x v="1387"/>
    <x v="6"/>
    <x v="5"/>
    <s v="1 Season"/>
    <n v="1"/>
    <s v=""/>
    <m/>
    <n v="1"/>
    <s v="TV Dramas, TV Horror, TV Mysteries"/>
    <x v="22"/>
    <s v="TV Dramas, TV Horror, TV Mysteries"/>
    <n v="3"/>
  </r>
  <r>
    <n v="273"/>
    <x v="6228"/>
    <x v="1"/>
    <x v="6226"/>
    <m/>
    <s v="Tyler Posey, Charlet Chung, Jorge Diaz, Camille Ramsey, Luke Youngblood, Ren√©e Elise Goldsberry"/>
    <n v="6"/>
    <x v="0"/>
    <s v="United States"/>
    <n v="1"/>
    <x v="1387"/>
    <x v="6"/>
    <x v="8"/>
    <s v="5 Season"/>
    <n v="5"/>
    <s v=""/>
    <m/>
    <n v="5"/>
    <s v="Kids' TV"/>
    <x v="25"/>
    <s v="Kids' TV"/>
    <n v="1"/>
  </r>
  <r>
    <n v="274"/>
    <x v="6229"/>
    <x v="1"/>
    <x v="6227"/>
    <s v="Juan Carlos Medina"/>
    <s v="Finnegan Oldfield, Nicolas Duvauchelle, Guillaume Gouix, Garance Marillier, Nailia Harzoune"/>
    <n v="5"/>
    <x v="11"/>
    <s v="France"/>
    <n v="1"/>
    <x v="1387"/>
    <x v="6"/>
    <x v="5"/>
    <s v="1 Season"/>
    <n v="1"/>
    <s v=""/>
    <m/>
    <n v="1"/>
    <s v="Crime TV Shows, International TV Shows, TV Dramas"/>
    <x v="20"/>
    <s v="Crime TV Shows, International TV Shows, TV Dramas"/>
    <n v="3"/>
  </r>
  <r>
    <n v="275"/>
    <x v="6230"/>
    <x v="1"/>
    <x v="6228"/>
    <m/>
    <s v="Jane Fonda, Lily Tomlin, Martin Sheen, Sam Waterston, June Diane Raphael, Brooklyn Decker, Ethan Embry, Baron Vaughn"/>
    <n v="8"/>
    <x v="0"/>
    <s v="United States"/>
    <n v="1"/>
    <x v="1387"/>
    <x v="6"/>
    <x v="5"/>
    <s v="7 Season"/>
    <n v="7"/>
    <s v=""/>
    <m/>
    <n v="7"/>
    <s v="TV Comedies, TV Dramas"/>
    <x v="24"/>
    <s v="TV Comedies, TV Dramas"/>
    <n v="2"/>
  </r>
  <r>
    <n v="276"/>
    <x v="6231"/>
    <x v="1"/>
    <x v="6229"/>
    <m/>
    <s v="Chino Dar√≠n, Nancy Dupl√°a, Joaqu√≠n Furriel, Peter Lanzani, Mercedes Mor√°n, Diego Peretti, Vera Spinetta, Nico Garc√≠a Hume, Victoria Almeida, Santiago Korovsky, Patricio Aramburu, Alfonso Tort, Diego Gentile, N√©stor Guzzini, Daniel Kuzniecka"/>
    <n v="15"/>
    <x v="25"/>
    <s v="Argentina"/>
    <n v="1"/>
    <x v="1387"/>
    <x v="6"/>
    <x v="5"/>
    <s v="1 Season"/>
    <n v="1"/>
    <s v=""/>
    <m/>
    <n v="1"/>
    <s v="Crime TV Shows, International TV Shows, Spanish-Language TV Shows"/>
    <x v="20"/>
    <s v="Crime TV Shows, International TV Shows, Spanish-Language TV Shows"/>
    <n v="3"/>
  </r>
  <r>
    <n v="277"/>
    <x v="6232"/>
    <x v="1"/>
    <x v="6230"/>
    <s v="Inma Torrente"/>
    <s v="Diana G√≥mez, Silma L√≥pez, Paula Malia, Teresa Riott, Maxi Iglesias, Ibrahim Al Shami"/>
    <n v="6"/>
    <x v="14"/>
    <s v="Spain"/>
    <n v="1"/>
    <x v="1387"/>
    <x v="6"/>
    <x v="5"/>
    <s v="2 Season"/>
    <n v="2"/>
    <s v=""/>
    <m/>
    <n v="2"/>
    <s v="International TV Shows, Romantic TV Shows, Spanish-Language TV Shows"/>
    <x v="19"/>
    <s v="International TV Shows, Romantic TV Shows, Spanish-Language TV Shows"/>
    <n v="3"/>
  </r>
  <r>
    <n v="278"/>
    <x v="6233"/>
    <x v="1"/>
    <x v="6231"/>
    <m/>
    <s v="Andria Tayeh, Rakeen Sa'ad, Noor Taher, Yara Mustafa, Joanna Arida, Salsabiela, Nadera Emran, Reem Saadeh"/>
    <n v="8"/>
    <x v="79"/>
    <s v="Jordan"/>
    <n v="1"/>
    <x v="272"/>
    <x v="6"/>
    <x v="1"/>
    <s v="1 Season"/>
    <n v="1"/>
    <s v=""/>
    <m/>
    <n v="1"/>
    <s v="International TV Shows, TV Dramas, Teen TV Shows"/>
    <x v="19"/>
    <s v="International TV Shows, TV Dramas, Teen TV Shows"/>
    <n v="3"/>
  </r>
  <r>
    <n v="281"/>
    <x v="6234"/>
    <x v="1"/>
    <x v="6232"/>
    <m/>
    <m/>
    <n v="0"/>
    <x v="0"/>
    <s v="United States"/>
    <n v="1"/>
    <x v="925"/>
    <x v="6"/>
    <x v="6"/>
    <s v="1 Season"/>
    <n v="1"/>
    <s v=""/>
    <m/>
    <n v="1"/>
    <s v="Reality TV"/>
    <x v="26"/>
    <s v="Reality TV"/>
    <n v="1"/>
  </r>
  <r>
    <n v="287"/>
    <x v="6235"/>
    <x v="1"/>
    <x v="6233"/>
    <m/>
    <s v="Laila Lockhart Kraner, Tucker Chandler, Juliet Donenfeld, Maggi Lowe, Donovan Patton, Eduardo Franco, Tara Strong, Secunda Wood, Carla Tassara, Sainty Nelsen"/>
    <n v="10"/>
    <x v="0"/>
    <s v="United States"/>
    <n v="1"/>
    <x v="457"/>
    <x v="6"/>
    <x v="0"/>
    <s v="2 Season"/>
    <n v="2"/>
    <s v=""/>
    <m/>
    <n v="2"/>
    <s v="Kids' TV"/>
    <x v="25"/>
    <s v="Kids' TV"/>
    <n v="1"/>
  </r>
  <r>
    <n v="288"/>
    <x v="6236"/>
    <x v="1"/>
    <x v="6234"/>
    <s v="Sakon Tiacharoen"/>
    <s v="Khemanit Jamikorn, Thitipoom Techaapaikhun, Kannaporn Puangthong, Premmanat Suwannanon, Mintita Wattanakul, Thames Sanpakit, Katareeya Theapchatri, Phanuroj Chalermkijporntavee, Jirapisit Jaravijit"/>
    <n v="9"/>
    <x v="2"/>
    <m/>
    <n v="0"/>
    <x v="457"/>
    <x v="6"/>
    <x v="1"/>
    <s v="1 Season"/>
    <n v="1"/>
    <s v=""/>
    <m/>
    <n v="1"/>
    <s v="International TV Shows, Romantic TV Shows, TV Comedies"/>
    <x v="19"/>
    <s v="International TV Shows, Romantic TV Shows, TV Comedies"/>
    <n v="3"/>
  </r>
  <r>
    <n v="289"/>
    <x v="6237"/>
    <x v="1"/>
    <x v="6235"/>
    <m/>
    <s v="Amparo Grisales, Fernando Sol√≥rzano, Angelica Blandon, Katherine Escobar, Yuly Ferreira, Alejandra Sandoval, Andrea G√≥mez, Andrea Guzm√°n, Diego V√°squez, Juli√°n Rom√°n, Juan Pablo Franco"/>
    <n v="11"/>
    <x v="31"/>
    <s v="Colombia"/>
    <n v="1"/>
    <x v="457"/>
    <x v="5"/>
    <x v="5"/>
    <s v="1 Season"/>
    <n v="1"/>
    <s v=""/>
    <m/>
    <n v="1"/>
    <s v="Crime TV Shows, International TV Shows, Spanish-Language TV Shows"/>
    <x v="20"/>
    <s v="Crime TV Shows, International TV Shows, Spanish-Language TV Shows"/>
    <n v="3"/>
  </r>
  <r>
    <n v="290"/>
    <x v="6238"/>
    <x v="1"/>
    <x v="6236"/>
    <m/>
    <s v="Yeo Jin-goo, Lee Se-young, Kim Sang-kyung, Jung Hye-young, Jang Kwang, Kwon Hae-hyo, Jang Yeong-nam, Lee Kyu-han"/>
    <n v="8"/>
    <x v="28"/>
    <s v="South Korea"/>
    <n v="1"/>
    <x v="457"/>
    <x v="2"/>
    <x v="1"/>
    <s v="1 Season"/>
    <n v="1"/>
    <s v=""/>
    <m/>
    <n v="1"/>
    <s v="International TV Shows, Romantic TV Shows, TV Dramas"/>
    <x v="19"/>
    <s v="International TV Shows, Romantic TV Shows, TV Dramas"/>
    <n v="3"/>
  </r>
  <r>
    <n v="292"/>
    <x v="6239"/>
    <x v="1"/>
    <x v="6237"/>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n v="23"/>
    <x v="1"/>
    <s v="Japan"/>
    <n v="1"/>
    <x v="1536"/>
    <x v="6"/>
    <x v="1"/>
    <s v="1 Season"/>
    <n v="1"/>
    <s v=""/>
    <m/>
    <n v="1"/>
    <s v="Anime Series, International TV Shows"/>
    <x v="27"/>
    <s v="Anime Series, International TV Shows"/>
    <n v="2"/>
  </r>
  <r>
    <n v="297"/>
    <x v="6240"/>
    <x v="1"/>
    <x v="6238"/>
    <m/>
    <s v="Lior Raz, Kaelen Ohm, Sanaa Lathan, Moran Rosenblatt, Lior Ashkenazi, Gregg Henry, Gal Toren"/>
    <n v="7"/>
    <x v="29"/>
    <s v="Israel, United States"/>
    <n v="2"/>
    <x v="1238"/>
    <x v="6"/>
    <x v="5"/>
    <s v="1 Season"/>
    <n v="1"/>
    <s v=""/>
    <m/>
    <n v="1"/>
    <s v="TV Action &amp; Adventure, TV Dramas, TV Mysteries"/>
    <x v="29"/>
    <s v="TV Action &amp; Adventure, TV Dramas, TV Mysteries"/>
    <n v="3"/>
  </r>
  <r>
    <n v="298"/>
    <x v="6241"/>
    <x v="1"/>
    <x v="6239"/>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n v="22"/>
    <x v="17"/>
    <s v="India"/>
    <n v="1"/>
    <x v="1238"/>
    <x v="6"/>
    <x v="5"/>
    <s v="1 Season"/>
    <n v="1"/>
    <s v=""/>
    <m/>
    <n v="1"/>
    <s v="TV Shows"/>
    <x v="28"/>
    <s v="TV Shows"/>
    <n v="1"/>
  </r>
  <r>
    <n v="310"/>
    <x v="6242"/>
    <x v="1"/>
    <x v="6240"/>
    <m/>
    <s v="Mark Towle, Shawn Pilot, Constance Nunes, Tony Quinones, Mike &quot;Caveman&quot; Pyle"/>
    <n v="5"/>
    <x v="2"/>
    <m/>
    <n v="0"/>
    <x v="1431"/>
    <x v="6"/>
    <x v="6"/>
    <s v="3 Season"/>
    <n v="3"/>
    <s v=""/>
    <m/>
    <n v="3"/>
    <s v="Reality TV"/>
    <x v="26"/>
    <s v="Reality TV"/>
    <n v="1"/>
  </r>
  <r>
    <n v="311"/>
    <x v="6243"/>
    <x v="1"/>
    <x v="6241"/>
    <s v="Billy Corben"/>
    <m/>
    <n v="0"/>
    <x v="0"/>
    <s v="United States"/>
    <n v="1"/>
    <x v="1431"/>
    <x v="6"/>
    <x v="5"/>
    <s v="1 Season"/>
    <n v="1"/>
    <s v=""/>
    <m/>
    <n v="1"/>
    <s v="Crime TV Shows, Docuseries"/>
    <x v="20"/>
    <s v="Crime TV Shows, Docuseries"/>
    <n v="2"/>
  </r>
  <r>
    <n v="312"/>
    <x v="6244"/>
    <x v="1"/>
    <x v="6242"/>
    <m/>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n v="25"/>
    <x v="15"/>
    <s v="Mexico"/>
    <n v="1"/>
    <x v="1431"/>
    <x v="6"/>
    <x v="5"/>
    <s v="2 Season"/>
    <n v="2"/>
    <s v=""/>
    <m/>
    <n v="2"/>
    <s v="International TV Shows, Spanish-Language TV Shows, TV Dramas"/>
    <x v="19"/>
    <s v="International TV Shows, Spanish-Language TV Shows, TV Dramas"/>
    <n v="3"/>
  </r>
  <r>
    <n v="313"/>
    <x v="6245"/>
    <x v="1"/>
    <x v="6243"/>
    <m/>
    <s v="Paris Hilton"/>
    <n v="1"/>
    <x v="0"/>
    <s v="United States"/>
    <n v="1"/>
    <x v="1431"/>
    <x v="6"/>
    <x v="5"/>
    <s v="1 Season"/>
    <n v="1"/>
    <s v=""/>
    <m/>
    <n v="1"/>
    <s v="Reality TV"/>
    <x v="26"/>
    <s v="Reality TV"/>
    <n v="1"/>
  </r>
  <r>
    <n v="314"/>
    <x v="6246"/>
    <x v="1"/>
    <x v="6244"/>
    <m/>
    <s v="Ady An, Vanness Wu, Ann Hsu, Wu Kang-ren, Xiao Xiao Bin"/>
    <n v="5"/>
    <x v="53"/>
    <s v="Taiwan"/>
    <n v="1"/>
    <x v="1176"/>
    <x v="16"/>
    <x v="1"/>
    <s v="1 Season"/>
    <n v="1"/>
    <s v=""/>
    <m/>
    <n v="1"/>
    <s v="International TV Shows, Romantic TV Shows, TV Dramas"/>
    <x v="19"/>
    <s v="International TV Shows, Romantic TV Shows, TV Dramas"/>
    <n v="3"/>
  </r>
  <r>
    <n v="317"/>
    <x v="6247"/>
    <x v="1"/>
    <x v="6245"/>
    <s v="Hsu Fu-chun"/>
    <s v="Roy Chiu, Alice Ko, Tia Lee, Patrick Lee, Kuo Shu-yao, James Wen, Janel Tsai"/>
    <n v="7"/>
    <x v="53"/>
    <s v="Taiwan"/>
    <n v="1"/>
    <x v="1176"/>
    <x v="12"/>
    <x v="1"/>
    <s v="1 Season"/>
    <n v="1"/>
    <s v=""/>
    <m/>
    <n v="1"/>
    <s v="International TV Shows, Romantic TV Shows, TV Comedies"/>
    <x v="19"/>
    <s v="International TV Shows, Romantic TV Shows, TV Comedies"/>
    <n v="3"/>
  </r>
  <r>
    <n v="320"/>
    <x v="6248"/>
    <x v="1"/>
    <x v="6246"/>
    <m/>
    <s v="Joe Chen, Ming Dao, Sam Wang, Joyce Chao, Gino, Su Li-hsin, Wang Chuan, Ehlo Huang"/>
    <n v="8"/>
    <x v="53"/>
    <s v="Taiwan"/>
    <n v="1"/>
    <x v="1176"/>
    <x v="30"/>
    <x v="1"/>
    <s v="1 Season"/>
    <n v="1"/>
    <s v=""/>
    <m/>
    <n v="1"/>
    <s v="International TV Shows, Romantic TV Shows, TV Comedies"/>
    <x v="19"/>
    <s v="International TV Shows, Romantic TV Shows, TV Comedies"/>
    <n v="3"/>
  </r>
  <r>
    <n v="321"/>
    <x v="6249"/>
    <x v="1"/>
    <x v="6247"/>
    <m/>
    <m/>
    <n v="0"/>
    <x v="2"/>
    <m/>
    <n v="0"/>
    <x v="1176"/>
    <x v="6"/>
    <x v="6"/>
    <s v="1 Season"/>
    <n v="1"/>
    <s v=""/>
    <m/>
    <n v="1"/>
    <s v="Docuseries"/>
    <x v="21"/>
    <s v="Docuseries"/>
    <n v="1"/>
  </r>
  <r>
    <n v="322"/>
    <x v="6250"/>
    <x v="1"/>
    <x v="6248"/>
    <m/>
    <s v="Weber Yang, Lin Yo-Wei, Megan Lai, Amanda Chou, Lucia Xie, Cherry Leung"/>
    <n v="6"/>
    <x v="53"/>
    <s v="Taiwan"/>
    <n v="1"/>
    <x v="1176"/>
    <x v="8"/>
    <x v="1"/>
    <s v="1 Season"/>
    <n v="1"/>
    <s v=""/>
    <m/>
    <n v="1"/>
    <s v="International TV Shows, Romantic TV Shows, TV Comedies"/>
    <x v="19"/>
    <s v="International TV Shows, Romantic TV Shows, TV Comedies"/>
    <n v="3"/>
  </r>
  <r>
    <n v="323"/>
    <x v="6251"/>
    <x v="1"/>
    <x v="6249"/>
    <m/>
    <s v="Joe Chen, Ethan Juan, Baron Chen, Bianca Bai, Na Wei-hsun, Tan Ai-Chen"/>
    <n v="6"/>
    <x v="53"/>
    <s v="Taiwan"/>
    <n v="1"/>
    <x v="1176"/>
    <x v="13"/>
    <x v="5"/>
    <s v="1 Season"/>
    <n v="1"/>
    <s v=""/>
    <m/>
    <n v="1"/>
    <s v="International TV Shows, Romantic TV Shows, TV Comedies"/>
    <x v="19"/>
    <s v="International TV Shows, Romantic TV Shows, TV Comedies"/>
    <n v="3"/>
  </r>
  <r>
    <n v="324"/>
    <x v="6252"/>
    <x v="1"/>
    <x v="6250"/>
    <m/>
    <s v="Tina Fey, Alec Baldwin, Tracy Morgan, Jane Krakowski, Jack McBrayer, Scott Adsit, Judah Friedlander, Katrina Bowden, Keith Powell, Lonny Ross, John Lutz, Kevin Brown, Grizz Chapman, Maulik Pancholy"/>
    <n v="14"/>
    <x v="0"/>
    <s v="United States"/>
    <n v="1"/>
    <x v="757"/>
    <x v="11"/>
    <x v="1"/>
    <s v="7 Season"/>
    <n v="7"/>
    <s v=""/>
    <m/>
    <n v="7"/>
    <s v="TV Comedies"/>
    <x v="24"/>
    <s v="TV Comedies"/>
    <n v="1"/>
  </r>
  <r>
    <n v="325"/>
    <x v="6253"/>
    <x v="1"/>
    <x v="6251"/>
    <m/>
    <s v="Sarah Natochenny, Suzy Myers, Simona Berman, Erica Schroeder, Marca Leigh, Scottie Ray, Henry F. Benjamin"/>
    <n v="7"/>
    <x v="24"/>
    <s v="Italy"/>
    <n v="1"/>
    <x v="757"/>
    <x v="1"/>
    <x v="8"/>
    <s v="3 Season"/>
    <n v="3"/>
    <s v=""/>
    <m/>
    <n v="3"/>
    <s v="Kids' TV"/>
    <x v="25"/>
    <s v="Kids' TV"/>
    <n v="1"/>
  </r>
  <r>
    <n v="332"/>
    <x v="6254"/>
    <x v="1"/>
    <x v="6252"/>
    <m/>
    <s v="Yusuke Kobayashi, Reina Ueda, Nichika Omori, Taku Yashiro, Yumiri Hanamori, Ai Kayano, Takehito Koyasu, Yoshitsugu Matsuoka"/>
    <n v="8"/>
    <x v="2"/>
    <m/>
    <n v="0"/>
    <x v="757"/>
    <x v="1"/>
    <x v="5"/>
    <s v="1 Season"/>
    <n v="1"/>
    <s v=""/>
    <m/>
    <n v="1"/>
    <s v="Anime Series, International TV Shows, TV Thrillers"/>
    <x v="27"/>
    <s v="Anime Series, International TV Shows, TV Thrillers"/>
    <n v="3"/>
  </r>
  <r>
    <n v="337"/>
    <x v="6255"/>
    <x v="1"/>
    <x v="6253"/>
    <m/>
    <s v="Kyle Chandler, Connie Britton, Aimee Teegarden, Taylor Kitsch, Jesse Plemons, Minka Kelly, Zach Gilford, Adrianne Palicki, Derek Phillips, Brad Leland, Gaius Charles, Timothy F. Crowley, Louanne Stephens, Stacey Oristano, Scott Porter"/>
    <n v="15"/>
    <x v="2"/>
    <m/>
    <n v="0"/>
    <x v="757"/>
    <x v="10"/>
    <x v="1"/>
    <s v="5 Season"/>
    <n v="5"/>
    <s v=""/>
    <m/>
    <n v="5"/>
    <s v="TV Dramas, Teen TV Shows"/>
    <x v="22"/>
    <s v="TV Dramas, Teen TV Shows"/>
    <n v="2"/>
  </r>
  <r>
    <n v="339"/>
    <x v="6256"/>
    <x v="1"/>
    <x v="6254"/>
    <m/>
    <s v="Megumi Han, Mariya Ise, Keiji Fujiwara, Miyuki Sawashiro, Daisuke Namikawa"/>
    <n v="5"/>
    <x v="1"/>
    <s v="Japan"/>
    <n v="1"/>
    <x v="757"/>
    <x v="0"/>
    <x v="1"/>
    <s v="6 Season"/>
    <n v="6"/>
    <s v=""/>
    <m/>
    <n v="6"/>
    <s v="Anime Series, International TV Shows"/>
    <x v="27"/>
    <s v="Anime Series, International TV Shows"/>
    <n v="2"/>
  </r>
  <r>
    <n v="362"/>
    <x v="6257"/>
    <x v="1"/>
    <x v="6255"/>
    <m/>
    <s v="Madeleine Mantock, Sarah Jeffery, Melonie Diaz, Rupert Evans, Ser'Darius Blain, Ellen Tamaki, Charlie Gillespie"/>
    <n v="7"/>
    <x v="0"/>
    <s v="United States"/>
    <n v="1"/>
    <x v="557"/>
    <x v="6"/>
    <x v="1"/>
    <s v="3 Season"/>
    <n v="3"/>
    <s v=""/>
    <m/>
    <n v="3"/>
    <s v="TV Dramas, TV Sci-Fi &amp; Fantasy"/>
    <x v="22"/>
    <s v="TV Dramas, TV Sci-Fi &amp; Fantasy"/>
    <n v="2"/>
  </r>
  <r>
    <n v="365"/>
    <x v="6258"/>
    <x v="1"/>
    <x v="6256"/>
    <m/>
    <s v="Kimiko Glenn, Megan Hilty, Parvesh Cheena, Chris Diamantopoulos, Megan Nicole Dong, Jessie Mueller, Josh Radnor"/>
    <n v="7"/>
    <x v="2"/>
    <m/>
    <n v="0"/>
    <x v="1119"/>
    <x v="6"/>
    <x v="8"/>
    <s v="1 Season"/>
    <n v="1"/>
    <s v=""/>
    <m/>
    <n v="1"/>
    <s v="Kids' TV, TV Comedies"/>
    <x v="25"/>
    <s v="Kids' TV, TV Comedies"/>
    <n v="2"/>
  </r>
  <r>
    <n v="367"/>
    <x v="6259"/>
    <x v="1"/>
    <x v="6257"/>
    <m/>
    <m/>
    <n v="0"/>
    <x v="6"/>
    <s v="United Kingdom"/>
    <n v="1"/>
    <x v="1119"/>
    <x v="6"/>
    <x v="1"/>
    <s v="3 Season"/>
    <n v="3"/>
    <s v=""/>
    <m/>
    <n v="3"/>
    <s v="British TV Shows, International TV Shows, Reality TV"/>
    <x v="23"/>
    <s v="British TV Shows, International TV Shows, Reality TV"/>
    <n v="3"/>
  </r>
  <r>
    <n v="369"/>
    <x v="6260"/>
    <x v="1"/>
    <x v="6258"/>
    <m/>
    <m/>
    <n v="0"/>
    <x v="2"/>
    <m/>
    <n v="0"/>
    <x v="1119"/>
    <x v="16"/>
    <x v="1"/>
    <s v="1 Season"/>
    <n v="1"/>
    <s v=""/>
    <m/>
    <n v="1"/>
    <s v="International TV Shows, Reality TV"/>
    <x v="19"/>
    <s v="International TV Shows, Reality TV"/>
    <n v="2"/>
  </r>
  <r>
    <n v="370"/>
    <x v="6261"/>
    <x v="1"/>
    <x v="6259"/>
    <m/>
    <m/>
    <n v="0"/>
    <x v="2"/>
    <m/>
    <n v="0"/>
    <x v="1119"/>
    <x v="6"/>
    <x v="1"/>
    <s v="1 Season"/>
    <n v="1"/>
    <s v=""/>
    <m/>
    <n v="1"/>
    <s v="British TV Shows, Crime TV Shows, Docuseries"/>
    <x v="23"/>
    <s v="British TV Shows, Crime TV Shows, Docuseries"/>
    <n v="3"/>
  </r>
  <r>
    <n v="371"/>
    <x v="6262"/>
    <x v="1"/>
    <x v="6260"/>
    <m/>
    <s v="Chase Stokes, Madelyn Cline, Madison Bailey, Jonathan Daviss, Rudy Pankow, Charles Esten, Adina Porter, Austin North, Drew Starkey"/>
    <n v="9"/>
    <x v="0"/>
    <s v="United States"/>
    <n v="1"/>
    <x v="1119"/>
    <x v="6"/>
    <x v="5"/>
    <s v="2 Season"/>
    <n v="2"/>
    <s v=""/>
    <m/>
    <n v="2"/>
    <s v="TV Action &amp; Adventure, TV Dramas, Teen TV Shows"/>
    <x v="29"/>
    <s v="TV Action &amp; Adventure, TV Dramas, Teen TV Shows"/>
    <n v="3"/>
  </r>
  <r>
    <n v="377"/>
    <x v="6263"/>
    <x v="1"/>
    <x v="6261"/>
    <m/>
    <s v="Jake Foushee, Jason Marnocha, Linsay Rousseau, Joe Zieja, Frank Todaro, Bill Rogers, Keith Silverstein, Edward Bosco, Tessho Genda, Ryohei Kimura, Kikuko Inoue, Kazuhiko Inoue, Chafurin"/>
    <n v="13"/>
    <x v="2"/>
    <m/>
    <n v="0"/>
    <x v="1087"/>
    <x v="6"/>
    <x v="8"/>
    <s v="1 Season"/>
    <n v="1"/>
    <s v=""/>
    <m/>
    <n v="1"/>
    <s v="Anime Series"/>
    <x v="27"/>
    <s v="Anime Series"/>
    <n v="1"/>
  </r>
  <r>
    <n v="380"/>
    <x v="6264"/>
    <x v="1"/>
    <x v="6262"/>
    <m/>
    <m/>
    <n v="0"/>
    <x v="2"/>
    <m/>
    <n v="0"/>
    <x v="649"/>
    <x v="6"/>
    <x v="5"/>
    <s v="1 Season"/>
    <n v="1"/>
    <s v=""/>
    <m/>
    <n v="1"/>
    <s v="Reality TV"/>
    <x v="26"/>
    <s v="Reality TV"/>
    <n v="1"/>
  </r>
  <r>
    <n v="381"/>
    <x v="6265"/>
    <x v="1"/>
    <x v="6263"/>
    <s v="Glen Winter"/>
    <s v="Grant Gustin, Candice Patton, Danielle Panabaker, Carlos Valdes, Tom Cavanagh, Jesse L. Martin, Neil Sandilands, Britne Oldford, Danielle Nicolet, Keiynan Lonsdale, Kim Engelbrecht"/>
    <n v="11"/>
    <x v="0"/>
    <s v="United States"/>
    <n v="1"/>
    <x v="649"/>
    <x v="6"/>
    <x v="1"/>
    <s v="7 Season"/>
    <n v="7"/>
    <s v=""/>
    <m/>
    <n v="7"/>
    <s v="Crime TV Shows, TV Action &amp; Adventure, TV Sci-Fi &amp; Fantasy"/>
    <x v="20"/>
    <s v="Crime TV Shows, TV Action &amp; Adventure, TV Sci-Fi &amp; Fantasy"/>
    <n v="3"/>
  </r>
  <r>
    <n v="382"/>
    <x v="6266"/>
    <x v="1"/>
    <x v="6264"/>
    <m/>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n v="18"/>
    <x v="2"/>
    <m/>
    <n v="0"/>
    <x v="649"/>
    <x v="6"/>
    <x v="5"/>
    <s v="1 Season"/>
    <n v="1"/>
    <s v=""/>
    <m/>
    <n v="1"/>
    <s v="Crime TV Shows, International TV Shows, Spanish-Language TV Shows"/>
    <x v="20"/>
    <s v="Crime TV Shows, International TV Shows, Spanish-Language TV Shows"/>
    <n v="3"/>
  </r>
  <r>
    <n v="383"/>
    <x v="6267"/>
    <x v="1"/>
    <x v="6265"/>
    <m/>
    <s v="Daniel Ezra, Taye Diggs, Samantha Logan, Bre-Z, Greta Onieogou, Monet Mazur, Michael Evans Behling, Cody Christian, Karimah Westbrook, Jalyn Hall, Jordan Belfi, Briana Lane"/>
    <n v="12"/>
    <x v="0"/>
    <s v="United States"/>
    <n v="1"/>
    <x v="783"/>
    <x v="6"/>
    <x v="1"/>
    <s v="3 Season"/>
    <n v="3"/>
    <s v=""/>
    <m/>
    <n v="3"/>
    <s v="TV Dramas, Teen TV Shows"/>
    <x v="22"/>
    <s v="TV Dramas, Teen TV Shows"/>
    <n v="2"/>
  </r>
  <r>
    <n v="386"/>
    <x v="6268"/>
    <x v="1"/>
    <x v="6266"/>
    <m/>
    <s v="Maximilian Mundt, Danilo Kamperidis, Lena Klenke, Damian Hardung, Leonie Wesselow, Luna Schaller, Bjarne M√§del, Roland Riebeling"/>
    <n v="8"/>
    <x v="10"/>
    <s v="Germany"/>
    <n v="1"/>
    <x v="783"/>
    <x v="6"/>
    <x v="5"/>
    <s v="3 Season"/>
    <n v="3"/>
    <s v=""/>
    <m/>
    <n v="3"/>
    <s v="Crime TV Shows, International TV Shows, TV Comedies"/>
    <x v="20"/>
    <s v="Crime TV Shows, International TV Shows, TV Comedies"/>
    <n v="3"/>
  </r>
  <r>
    <n v="387"/>
    <x v="6269"/>
    <x v="1"/>
    <x v="6267"/>
    <m/>
    <s v="Jay Hatton, Zoe Hatz, Meesha Contreras, Dylan Shombing, Tyler Nathan, Leo Orgil, Michela Luci, Ian Ho, Evan Lefeuvre, Annick Obonsawin"/>
    <n v="10"/>
    <x v="0"/>
    <s v="United States, Canada"/>
    <n v="2"/>
    <x v="783"/>
    <x v="6"/>
    <x v="0"/>
    <s v="4 Season"/>
    <n v="4"/>
    <s v=""/>
    <m/>
    <n v="4"/>
    <s v="Kids' TV"/>
    <x v="25"/>
    <s v="Kids' TV"/>
    <n v="1"/>
  </r>
  <r>
    <n v="389"/>
    <x v="6270"/>
    <x v="1"/>
    <x v="6268"/>
    <s v="Royale Watkins, Rich Schlansker"/>
    <s v="Joey Wells, Will 'Spank' Horton, Na'im Lynn"/>
    <n v="3"/>
    <x v="2"/>
    <m/>
    <n v="0"/>
    <x v="783"/>
    <x v="6"/>
    <x v="5"/>
    <s v="1 Season"/>
    <n v="1"/>
    <s v=""/>
    <m/>
    <n v="1"/>
    <s v="Stand-Up Comedy &amp; Talk Shows, TV Comedies"/>
    <x v="30"/>
    <s v="Stand-Up Comedy &amp; Talk Shows, TV Comedies"/>
    <n v="2"/>
  </r>
  <r>
    <n v="391"/>
    <x v="6271"/>
    <x v="1"/>
    <x v="6269"/>
    <m/>
    <s v="Andrew Lincoln, Steven Yeun, Norman Reedus, Chandler Riggs, Melissa McBride, Lauren Cohan, Danai Gurira, Alanna Masterson, Sonequa Martin-Green, Josh McDermitt, Christian Serratos, Seth Gilliam, Ross Marquand, Lennie James, Emily Kinney, Jon Bernthal"/>
    <n v="16"/>
    <x v="0"/>
    <s v="United States"/>
    <n v="1"/>
    <x v="1537"/>
    <x v="2"/>
    <x v="5"/>
    <s v="10 Season"/>
    <n v="10"/>
    <s v=""/>
    <m/>
    <n v="10"/>
    <s v="Classic &amp; Cult TV, TV Action &amp; Adventure, TV Dramas"/>
    <x v="31"/>
    <s v="Classic &amp; Cult TV, TV Action &amp; Adventure, TV Dramas"/>
    <n v="3"/>
  </r>
  <r>
    <n v="392"/>
    <x v="6272"/>
    <x v="1"/>
    <x v="6270"/>
    <m/>
    <s v="Melanie Scrofano, Shamier Anderson, Tim Rozon, Dominique Provost-Chalkley, Michael Eklund, Katherine Barrell, Greg Lawson, Natascha Girgis"/>
    <n v="8"/>
    <x v="8"/>
    <s v="Canada, United States"/>
    <n v="2"/>
    <x v="1537"/>
    <x v="1"/>
    <x v="5"/>
    <s v="4 Season"/>
    <n v="4"/>
    <s v=""/>
    <m/>
    <n v="4"/>
    <s v="International TV Shows, TV Action &amp; Adventure, TV Dramas"/>
    <x v="19"/>
    <s v="International TV Shows, TV Action &amp; Adventure, TV Dramas"/>
    <n v="3"/>
  </r>
  <r>
    <n v="398"/>
    <x v="6273"/>
    <x v="1"/>
    <x v="6271"/>
    <m/>
    <s v="Radhika Madan, Amol Parashar, Rohit Saraf, Kajol Chugh, Tanya Maniktala, Mihir Ahuja, Simran Jehani, Sanjeeta Bhattacharya, Saba Azaad, Skand Thakur, Zayn Marie Khan, Neeraj Madhav"/>
    <n v="12"/>
    <x v="2"/>
    <m/>
    <n v="0"/>
    <x v="976"/>
    <x v="6"/>
    <x v="5"/>
    <s v="1 Season"/>
    <n v="1"/>
    <s v=""/>
    <m/>
    <n v="1"/>
    <s v="International TV Shows, Romantic TV Shows, TV Comedies"/>
    <x v="19"/>
    <s v="International TV Shows, Romantic TV Shows, TV Comedies"/>
    <n v="3"/>
  </r>
  <r>
    <n v="400"/>
    <x v="6274"/>
    <x v="1"/>
    <x v="6272"/>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n v="21"/>
    <x v="2"/>
    <m/>
    <n v="0"/>
    <x v="976"/>
    <x v="6"/>
    <x v="6"/>
    <s v="1 Season"/>
    <n v="1"/>
    <s v=""/>
    <m/>
    <n v="1"/>
    <s v="TV Action &amp; Adventure, TV Sci-Fi &amp; Fantasy"/>
    <x v="29"/>
    <s v="TV Action &amp; Adventure, TV Sci-Fi &amp; Fantasy"/>
    <n v="2"/>
  </r>
  <r>
    <n v="401"/>
    <x v="6275"/>
    <x v="1"/>
    <x v="6273"/>
    <m/>
    <s v="Kevin Smith, Tiffany Smith, Robert David, Sarah Michelle Gellar, Chris Wood, Liam Cunningham, Alan Oppenheimer, Lena Headey, Kevin Conroy, Henry Rollins, Jason Mewes, Stephen Root, Mark Hamill"/>
    <n v="13"/>
    <x v="2"/>
    <m/>
    <n v="0"/>
    <x v="976"/>
    <x v="6"/>
    <x v="6"/>
    <s v="1 Season"/>
    <n v="1"/>
    <s v=""/>
    <m/>
    <n v="1"/>
    <s v="Anime Series, Stand-Up Comedy &amp; Talk Shows"/>
    <x v="27"/>
    <s v="Anime Series, Stand-Up Comedy &amp; Talk Shows"/>
    <n v="2"/>
  </r>
  <r>
    <n v="402"/>
    <x v="6276"/>
    <x v="1"/>
    <x v="6274"/>
    <m/>
    <s v="Ver√≥nica S√°nchez, Miguel √Ångel Silvestre, Asier Etxeandia, Lali Esp√≥sito, Yany Prado, Enric Auquer, Luis Zahera, Carmen Santamar√≠a, Cecilia G√≥mez, Godeliv Van den Brandt, Pen√©lope Guerrero, Luisa Vides, Niko Verona, Chema Ruiz"/>
    <n v="14"/>
    <x v="14"/>
    <s v="Spain"/>
    <n v="1"/>
    <x v="976"/>
    <x v="6"/>
    <x v="5"/>
    <s v="2 Season"/>
    <n v="2"/>
    <s v=""/>
    <m/>
    <n v="2"/>
    <s v="International TV Shows, Spanish-Language TV Shows, TV Action &amp; Adventure"/>
    <x v="19"/>
    <s v="International TV Shows, Spanish-Language TV Shows, TV Action &amp; Adventure"/>
    <n v="3"/>
  </r>
  <r>
    <n v="404"/>
    <x v="6277"/>
    <x v="1"/>
    <x v="6275"/>
    <m/>
    <m/>
    <n v="0"/>
    <x v="0"/>
    <s v="United States"/>
    <n v="1"/>
    <x v="976"/>
    <x v="6"/>
    <x v="5"/>
    <s v="2 Season"/>
    <n v="2"/>
    <s v=""/>
    <m/>
    <n v="2"/>
    <s v="Docuseries"/>
    <x v="21"/>
    <s v="Docuseries"/>
    <n v="1"/>
  </r>
  <r>
    <n v="426"/>
    <x v="6278"/>
    <x v="1"/>
    <x v="6276"/>
    <m/>
    <s v="Colin Donnell, Torrey DeVitto, Oliver Platt, S. Epatha Merkerson, Nick Gehlfuss, Yaya DaCosta, Laurie Holden"/>
    <n v="7"/>
    <x v="0"/>
    <s v="United States"/>
    <n v="1"/>
    <x v="325"/>
    <x v="2"/>
    <x v="1"/>
    <s v="5 Season"/>
    <n v="5"/>
    <s v=""/>
    <m/>
    <n v="5"/>
    <s v="TV Dramas"/>
    <x v="22"/>
    <s v="TV Dramas"/>
    <n v="1"/>
  </r>
  <r>
    <n v="431"/>
    <x v="6279"/>
    <x v="1"/>
    <x v="6277"/>
    <m/>
    <m/>
    <n v="0"/>
    <x v="2"/>
    <m/>
    <n v="0"/>
    <x v="1341"/>
    <x v="6"/>
    <x v="1"/>
    <s v="1 Season"/>
    <n v="1"/>
    <s v=""/>
    <m/>
    <n v="1"/>
    <s v="British TV Shows, International TV Shows, Reality TV"/>
    <x v="23"/>
    <s v="British TV Shows, International TV Shows, Reality TV"/>
    <n v="3"/>
  </r>
  <r>
    <n v="432"/>
    <x v="6280"/>
    <x v="1"/>
    <x v="6278"/>
    <m/>
    <s v="Bruna Louise"/>
    <n v="1"/>
    <x v="2"/>
    <m/>
    <n v="0"/>
    <x v="1341"/>
    <x v="6"/>
    <x v="5"/>
    <s v="1 Season"/>
    <n v="1"/>
    <s v=""/>
    <m/>
    <n v="1"/>
    <s v="International TV Shows, Reality TV, Romantic TV Shows"/>
    <x v="19"/>
    <s v="International TV Shows, Reality TV, Romantic TV Shows"/>
    <n v="3"/>
  </r>
  <r>
    <n v="435"/>
    <x v="6281"/>
    <x v="1"/>
    <x v="6279"/>
    <m/>
    <s v="Rodrigo de la Serna, Diego Alonso, Ariel Staltari, Franco Tirri, Ana Celentano, Rosina Soto, Augusto Br√≠tez, Dante Mastropierro, Susana Manchini, Diana Wells"/>
    <n v="10"/>
    <x v="25"/>
    <s v="Argentina"/>
    <n v="1"/>
    <x v="1284"/>
    <x v="1"/>
    <x v="5"/>
    <s v="1 Season"/>
    <n v="1"/>
    <s v=""/>
    <m/>
    <n v="1"/>
    <s v="Classic &amp; Cult TV, Crime TV Shows, International TV Shows"/>
    <x v="31"/>
    <s v="Classic &amp; Cult TV, Crime TV Shows, International TV Shows"/>
    <n v="3"/>
  </r>
  <r>
    <n v="436"/>
    <x v="6282"/>
    <x v="1"/>
    <x v="6280"/>
    <m/>
    <s v="Lee Dong-wook, Yoo In-na, Lee Sang-woo, Son Sung-yoon, Oh Jung-se, Shim Hyoung-tak, Jang So-yeon, Park Ji-hwan, Lee Jun-hyuk"/>
    <n v="9"/>
    <x v="2"/>
    <m/>
    <n v="0"/>
    <x v="1284"/>
    <x v="2"/>
    <x v="5"/>
    <s v="1 Season"/>
    <n v="1"/>
    <s v=""/>
    <m/>
    <n v="1"/>
    <s v="Crime TV Shows, International TV Shows, Romantic TV Shows"/>
    <x v="20"/>
    <s v="Crime TV Shows, International TV Shows, Romantic TV Shows"/>
    <n v="3"/>
  </r>
  <r>
    <n v="441"/>
    <x v="6283"/>
    <x v="1"/>
    <x v="6281"/>
    <m/>
    <m/>
    <n v="0"/>
    <x v="0"/>
    <s v="United States"/>
    <n v="1"/>
    <x v="1088"/>
    <x v="6"/>
    <x v="5"/>
    <s v="3 Season"/>
    <n v="3"/>
    <s v=""/>
    <m/>
    <n v="3"/>
    <s v="Docuseries, Science &amp; Nature TV"/>
    <x v="21"/>
    <s v="Docuseries, Science &amp; Nature TV"/>
    <n v="2"/>
  </r>
  <r>
    <n v="443"/>
    <x v="6284"/>
    <x v="1"/>
    <x v="6282"/>
    <m/>
    <s v="James Arnold Taylor, Trevor Devall, Maryke Hendrikse, Emily Tennant"/>
    <n v="4"/>
    <x v="0"/>
    <s v="United States, Canada"/>
    <n v="2"/>
    <x v="1088"/>
    <x v="6"/>
    <x v="8"/>
    <s v="1 Season"/>
    <n v="1"/>
    <s v=""/>
    <m/>
    <n v="1"/>
    <s v="Kids' TV, TV Comedies"/>
    <x v="25"/>
    <s v="Kids' TV, TV Comedies"/>
    <n v="2"/>
  </r>
  <r>
    <n v="445"/>
    <x v="6285"/>
    <x v="1"/>
    <x v="6283"/>
    <s v="Garrett Bradley"/>
    <m/>
    <n v="0"/>
    <x v="2"/>
    <m/>
    <n v="0"/>
    <x v="1088"/>
    <x v="6"/>
    <x v="1"/>
    <s v="1 Season"/>
    <n v="1"/>
    <s v=""/>
    <m/>
    <n v="1"/>
    <s v="Docuseries"/>
    <x v="21"/>
    <s v="Docuseries"/>
    <n v="1"/>
  </r>
  <r>
    <n v="454"/>
    <x v="6286"/>
    <x v="1"/>
    <x v="6284"/>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n v="23"/>
    <x v="1"/>
    <s v="Japan"/>
    <n v="1"/>
    <x v="784"/>
    <x v="6"/>
    <x v="5"/>
    <s v="2 Season"/>
    <n v="2"/>
    <s v=""/>
    <m/>
    <n v="2"/>
    <s v="Anime Series, International TV Shows"/>
    <x v="27"/>
    <s v="Anime Series, International TV Shows"/>
    <n v="2"/>
  </r>
  <r>
    <n v="457"/>
    <x v="6287"/>
    <x v="1"/>
    <x v="6285"/>
    <m/>
    <s v="Park Min-young, Kim Jae-uk, Ahn Bo-hyun, Jung Je-won, Park Jin-joo, Kim Bo-ra, Maeng Sang-hun, Kim Mee-kyung, Kim Sun-young, Lee Il-hwa"/>
    <n v="10"/>
    <x v="28"/>
    <s v="South Korea"/>
    <n v="1"/>
    <x v="784"/>
    <x v="2"/>
    <x v="1"/>
    <s v="1 Season"/>
    <n v="1"/>
    <s v=""/>
    <m/>
    <n v="1"/>
    <s v="International TV Shows, Romantic TV Shows, TV Comedies"/>
    <x v="19"/>
    <s v="International TV Shows, Romantic TV Shows, TV Comedies"/>
    <n v="3"/>
  </r>
  <r>
    <n v="460"/>
    <x v="6288"/>
    <x v="1"/>
    <x v="6286"/>
    <m/>
    <s v="Maitreyi Ramakrishnan, Poorna Jagannathan, Richa Moorjani, Jaren Lewison, Darren Barnet, John McEnroe, Ramona Young, Lee Rodriguez, Sendhil Ramamurthy, Adam Shapiro, Niecy Nash, Cocoa Brown, Lily D. Moore, Eddie Liu"/>
    <n v="14"/>
    <x v="0"/>
    <s v="United States"/>
    <n v="1"/>
    <x v="784"/>
    <x v="6"/>
    <x v="1"/>
    <s v="2 Season"/>
    <n v="2"/>
    <s v=""/>
    <m/>
    <n v="2"/>
    <s v="TV Comedies, TV Dramas, Teen TV Shows"/>
    <x v="24"/>
    <s v="TV Comedies, TV Dramas, Teen TV Shows"/>
    <n v="3"/>
  </r>
  <r>
    <n v="466"/>
    <x v="6289"/>
    <x v="1"/>
    <x v="6287"/>
    <m/>
    <m/>
    <n v="0"/>
    <x v="2"/>
    <m/>
    <n v="0"/>
    <x v="1120"/>
    <x v="6"/>
    <x v="5"/>
    <s v="1 Season"/>
    <n v="1"/>
    <s v=""/>
    <m/>
    <n v="1"/>
    <s v="Crime TV Shows, Docuseries"/>
    <x v="20"/>
    <s v="Crime TV Shows, Docuseries"/>
    <n v="2"/>
  </r>
  <r>
    <n v="467"/>
    <x v="6290"/>
    <x v="1"/>
    <x v="6288"/>
    <m/>
    <m/>
    <n v="0"/>
    <x v="2"/>
    <m/>
    <n v="0"/>
    <x v="1120"/>
    <x v="6"/>
    <x v="5"/>
    <s v="1 Season"/>
    <n v="1"/>
    <s v=""/>
    <m/>
    <n v="1"/>
    <s v="Reality TV"/>
    <x v="26"/>
    <s v="Reality TV"/>
    <n v="1"/>
  </r>
  <r>
    <n v="473"/>
    <x v="6291"/>
    <x v="1"/>
    <x v="6289"/>
    <m/>
    <s v="Iara Nemirovsky, Laraine Newman, David Errigo Jr, Tyler Shamy, Ezra Menas, Ashlyn Madden, Sutton Foster"/>
    <n v="7"/>
    <x v="0"/>
    <s v="United States"/>
    <n v="1"/>
    <x v="131"/>
    <x v="6"/>
    <x v="0"/>
    <s v="1 Season"/>
    <n v="1"/>
    <s v=""/>
    <m/>
    <n v="1"/>
    <s v="Kids' TV"/>
    <x v="25"/>
    <s v="Kids' TV"/>
    <n v="1"/>
  </r>
  <r>
    <n v="478"/>
    <x v="6292"/>
    <x v="1"/>
    <x v="6290"/>
    <m/>
    <s v="Jennifer Jason Leigh, Keir Gilchrist, Michael Rapaport, Brigette Lundy-Paine, Amy Okuda, Jenna Boyd, Graham Rogers, Nik Dodani"/>
    <n v="8"/>
    <x v="0"/>
    <s v="United States"/>
    <n v="1"/>
    <x v="168"/>
    <x v="6"/>
    <x v="1"/>
    <s v="4 Season"/>
    <n v="4"/>
    <s v=""/>
    <m/>
    <n v="4"/>
    <s v="TV Comedies, TV Dramas, Teen TV Shows"/>
    <x v="24"/>
    <s v="TV Comedies, TV Dramas, Teen TV Shows"/>
    <n v="3"/>
  </r>
  <r>
    <n v="479"/>
    <x v="6293"/>
    <x v="1"/>
    <x v="6291"/>
    <m/>
    <s v="Luna Wedler, Jessica Schwarz, Adrian Julius Tillmann, Thomas Prenn, Jing Xiang, Caro Cult, Sebastian Jakob Doppelbauer"/>
    <n v="7"/>
    <x v="10"/>
    <s v="Germany"/>
    <n v="1"/>
    <x v="168"/>
    <x v="6"/>
    <x v="5"/>
    <s v="2 Season"/>
    <n v="2"/>
    <s v=""/>
    <m/>
    <n v="2"/>
    <s v="International TV Shows, TV Dramas, TV Sci-Fi &amp; Fantasy"/>
    <x v="19"/>
    <s v="International TV Shows, TV Dramas, TV Sci-Fi &amp; Fantasy"/>
    <n v="3"/>
  </r>
  <r>
    <n v="483"/>
    <x v="6294"/>
    <x v="1"/>
    <x v="6292"/>
    <m/>
    <s v="Peter Dinklage"/>
    <n v="1"/>
    <x v="2"/>
    <m/>
    <n v="0"/>
    <x v="168"/>
    <x v="6"/>
    <x v="5"/>
    <s v="1 Season"/>
    <n v="1"/>
    <s v=""/>
    <m/>
    <n v="1"/>
    <s v="Docuseries"/>
    <x v="21"/>
    <s v="Docuseries"/>
    <n v="1"/>
  </r>
  <r>
    <n v="488"/>
    <x v="6295"/>
    <x v="1"/>
    <x v="6293"/>
    <m/>
    <s v="Michelle Jenner, Roberto Enr√≠quez, Hugo Silva, Maxi Iglesias, Mar√≠a Herv√°s, Agn√®s Llobet, Paula Usero, Jean Cruz, √ìscar Rabad√°n, Fiorella Faltoyano, Nancho Novo, Silvia Abascal, M√≥nica L√≥pez"/>
    <n v="13"/>
    <x v="2"/>
    <m/>
    <n v="0"/>
    <x v="168"/>
    <x v="6"/>
    <x v="5"/>
    <s v="1 Season"/>
    <n v="1"/>
    <s v=""/>
    <m/>
    <n v="1"/>
    <s v="International TV Shows, Romantic TV Shows, Spanish-Language TV Shows"/>
    <x v="19"/>
    <s v="International TV Shows, Romantic TV Shows, Spanish-Language TV Shows"/>
    <n v="3"/>
  </r>
  <r>
    <n v="489"/>
    <x v="6296"/>
    <x v="1"/>
    <x v="6294"/>
    <m/>
    <s v="Alexandra Breckenridge, Martin Henderson, Tim Matheson, Annette O'Toole, Colin Lawrence, Jenny Cooper, Lauren Hammersley"/>
    <n v="7"/>
    <x v="0"/>
    <s v="United States"/>
    <n v="1"/>
    <x v="168"/>
    <x v="6"/>
    <x v="1"/>
    <s v="3 Season"/>
    <n v="3"/>
    <s v=""/>
    <m/>
    <n v="3"/>
    <s v="Romantic TV Shows, TV Dramas"/>
    <x v="32"/>
    <s v="Romantic TV Shows, TV Dramas"/>
    <n v="2"/>
  </r>
  <r>
    <n v="491"/>
    <x v="6297"/>
    <x v="1"/>
    <x v="6295"/>
    <m/>
    <m/>
    <n v="0"/>
    <x v="2"/>
    <m/>
    <n v="0"/>
    <x v="978"/>
    <x v="6"/>
    <x v="5"/>
    <s v="1 Season"/>
    <n v="1"/>
    <s v=""/>
    <m/>
    <n v="1"/>
    <s v="Crime TV Shows, Docuseries, International TV Shows"/>
    <x v="20"/>
    <s v="Crime TV Shows, Docuseries, International TV Shows"/>
    <n v="3"/>
  </r>
  <r>
    <n v="494"/>
    <x v="6298"/>
    <x v="1"/>
    <x v="6296"/>
    <m/>
    <s v="Nick Apostolides, Stephanie Panisello, Ray Chase, Jona Xiao, Billy Kametz, Joe J. Thomas, Doug Stone, Brad Venable, Toshiyuki Morikawa, Yuhko Kaida, Fumihiko Tachiki, Megumi Han, Kenji Nojima, Kazuhiko Inoue, Aruno Tahara, Mitsuru Ogata"/>
    <n v="16"/>
    <x v="0"/>
    <s v="United States, Japan"/>
    <n v="2"/>
    <x v="978"/>
    <x v="6"/>
    <x v="5"/>
    <s v="1 Season"/>
    <n v="1"/>
    <s v=""/>
    <m/>
    <n v="1"/>
    <s v="Anime Series, TV Horror, TV Thrillers"/>
    <x v="27"/>
    <s v="Anime Series, TV Horror, TV Thrillers"/>
    <n v="3"/>
  </r>
  <r>
    <n v="498"/>
    <x v="6299"/>
    <x v="1"/>
    <x v="6297"/>
    <m/>
    <m/>
    <n v="0"/>
    <x v="2"/>
    <m/>
    <n v="0"/>
    <x v="126"/>
    <x v="6"/>
    <x v="1"/>
    <s v="1 Season"/>
    <n v="1"/>
    <s v=""/>
    <m/>
    <n v="1"/>
    <s v="Docuseries"/>
    <x v="21"/>
    <s v="Docuseries"/>
    <n v="1"/>
  </r>
  <r>
    <n v="500"/>
    <x v="6300"/>
    <x v="1"/>
    <x v="6298"/>
    <m/>
    <m/>
    <n v="0"/>
    <x v="0"/>
    <s v="United States"/>
    <n v="1"/>
    <x v="126"/>
    <x v="6"/>
    <x v="6"/>
    <s v="2 Season"/>
    <n v="2"/>
    <s v=""/>
    <m/>
    <n v="2"/>
    <s v="Docuseries"/>
    <x v="21"/>
    <s v="Docuseries"/>
    <n v="1"/>
  </r>
  <r>
    <n v="504"/>
    <x v="6301"/>
    <x v="1"/>
    <x v="6299"/>
    <s v="Jan Holoubek"/>
    <s v="Andrzej Seweryn, Dawid Ogrodnik, Zofia Wich≈Çacz, Magdalena Walach, Piotr Fronczewski, Agnieszka ≈ªulewska, Ireneusz Czop, Zbigniew Walery≈õ, Jacek Beler, Nel Kaczmarek"/>
    <n v="10"/>
    <x v="20"/>
    <s v="Poland"/>
    <n v="1"/>
    <x v="126"/>
    <x v="6"/>
    <x v="5"/>
    <s v="2 Season"/>
    <n v="2"/>
    <s v=""/>
    <m/>
    <n v="2"/>
    <s v="Crime TV Shows, International TV Shows, TV Dramas"/>
    <x v="20"/>
    <s v="Crime TV Shows, International TV Shows, TV Dramas"/>
    <n v="3"/>
  </r>
  <r>
    <n v="505"/>
    <x v="6302"/>
    <x v="1"/>
    <x v="6300"/>
    <m/>
    <s v="Vanessa Bauche, Ana Layevska, Mark Tacher, Pascacio L√≥pez, Elyfer Torres, Armando Said, Christian Vazquez, Marco Le√≥n, Loreto Peralta, Isabella Patr√≥n, Sara Isabel Quintero, Cecilia de los Santos Vargas"/>
    <n v="12"/>
    <x v="2"/>
    <m/>
    <n v="0"/>
    <x v="126"/>
    <x v="6"/>
    <x v="5"/>
    <s v="1 Season"/>
    <n v="1"/>
    <s v=""/>
    <m/>
    <n v="1"/>
    <s v="International TV Shows, Spanish-Language TV Shows, TV Comedies"/>
    <x v="19"/>
    <s v="International TV Shows, Spanish-Language TV Shows, TV Comedies"/>
    <n v="3"/>
  </r>
  <r>
    <n v="510"/>
    <x v="6303"/>
    <x v="1"/>
    <x v="6301"/>
    <m/>
    <s v="Judy Greer, Erin Fitzgerald, Fred Tatasciore, Jeff Gill, Gregg Spiridellis, Evan Spiridellis"/>
    <n v="6"/>
    <x v="0"/>
    <s v="United States"/>
    <n v="1"/>
    <x v="1121"/>
    <x v="2"/>
    <x v="0"/>
    <s v="3 Season"/>
    <n v="3"/>
    <s v=""/>
    <m/>
    <n v="3"/>
    <s v="Kids' TV"/>
    <x v="25"/>
    <s v="Kids' TV"/>
    <n v="1"/>
  </r>
  <r>
    <n v="511"/>
    <x v="6304"/>
    <x v="1"/>
    <x v="6302"/>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n v="19"/>
    <x v="8"/>
    <s v="Canada"/>
    <n v="1"/>
    <x v="1121"/>
    <x v="9"/>
    <x v="1"/>
    <s v="2 Season"/>
    <n v="2"/>
    <s v=""/>
    <m/>
    <n v="2"/>
    <s v="International TV Shows, TV Dramas, TV Mysteries"/>
    <x v="19"/>
    <s v="International TV Shows, TV Dramas, TV Mysteries"/>
    <n v="3"/>
  </r>
  <r>
    <n v="512"/>
    <x v="6305"/>
    <x v="1"/>
    <x v="6303"/>
    <m/>
    <m/>
    <n v="0"/>
    <x v="0"/>
    <s v="United States"/>
    <n v="1"/>
    <x v="1121"/>
    <x v="3"/>
    <x v="5"/>
    <s v="2 Season"/>
    <n v="2"/>
    <s v=""/>
    <m/>
    <n v="2"/>
    <s v="Stand-Up Comedy &amp; Talk Shows, TV Comedies"/>
    <x v="30"/>
    <s v="Stand-Up Comedy &amp; Talk Shows, TV Comedies"/>
    <n v="2"/>
  </r>
  <r>
    <n v="513"/>
    <x v="6306"/>
    <x v="1"/>
    <x v="6304"/>
    <m/>
    <s v="Raphaelle Bruneau, Sophie Landresse, Marie-Line Landerwyn, G√©raldine Frippiat, Carole Baillien, Bruno Mullenaerts, Fr√©d√©ric Meaux"/>
    <n v="7"/>
    <x v="11"/>
    <s v="France, Belgium"/>
    <n v="2"/>
    <x v="1121"/>
    <x v="37"/>
    <x v="8"/>
    <s v="4 Season"/>
    <n v="4"/>
    <s v=""/>
    <m/>
    <n v="4"/>
    <s v="Kids' TV"/>
    <x v="25"/>
    <s v="Kids' TV"/>
    <n v="1"/>
  </r>
  <r>
    <n v="514"/>
    <x v="6307"/>
    <x v="1"/>
    <x v="6305"/>
    <m/>
    <s v="Josh Holloway, Sarah Wayne Callies, Peter Jacobson, Amanda Righetti, Tory Kittles, Isabella Crovetti, Alex Neustaedter"/>
    <n v="7"/>
    <x v="0"/>
    <s v="United States"/>
    <n v="1"/>
    <x v="1121"/>
    <x v="5"/>
    <x v="1"/>
    <s v="3 Season"/>
    <n v="3"/>
    <s v=""/>
    <m/>
    <n v="3"/>
    <s v="TV Action &amp; Adventure, TV Dramas, TV Sci-Fi &amp; Fantasy"/>
    <x v="29"/>
    <s v="TV Action &amp; Adventure, TV Dramas, TV Sci-Fi &amp; Fantasy"/>
    <n v="3"/>
  </r>
  <r>
    <n v="515"/>
    <x v="6308"/>
    <x v="1"/>
    <x v="6306"/>
    <m/>
    <s v="Andy Samberg, Taylor Lautner, Greg Davies, Helen Baxendale, Tamla Kari, Tyger Drew-Honey, Esther Smith"/>
    <n v="7"/>
    <x v="6"/>
    <s v="United Kingdom"/>
    <n v="1"/>
    <x v="1121"/>
    <x v="2"/>
    <x v="5"/>
    <s v="5 Season"/>
    <n v="5"/>
    <s v=""/>
    <m/>
    <n v="5"/>
    <s v="British TV Shows, International TV Shows, TV Comedies"/>
    <x v="23"/>
    <s v="British TV Shows, International TV Shows, TV Comedies"/>
    <n v="3"/>
  </r>
  <r>
    <n v="516"/>
    <x v="6309"/>
    <x v="1"/>
    <x v="6307"/>
    <m/>
    <s v="Saoirse-Monica Jackson, Nicola Coughlan, Louisa Harland, Jamie-Lee O'Donnell, Dylan Llewellyn, Tara Lynne O'Neill, Kathy Kiera Clarke, Tommy Tiernan, Ian McElhinney, Siobhan McSweeney"/>
    <n v="10"/>
    <x v="6"/>
    <s v="United Kingdom"/>
    <n v="1"/>
    <x v="1121"/>
    <x v="2"/>
    <x v="5"/>
    <s v="2 Season"/>
    <n v="2"/>
    <s v=""/>
    <m/>
    <n v="2"/>
    <s v="British TV Shows, International TV Shows, TV Comedies"/>
    <x v="23"/>
    <s v="British TV Shows, International TV Shows, TV Comedies"/>
    <n v="3"/>
  </r>
  <r>
    <n v="517"/>
    <x v="6310"/>
    <x v="1"/>
    <x v="6308"/>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n v="17"/>
    <x v="51"/>
    <s v="Thailand"/>
    <n v="1"/>
    <x v="1121"/>
    <x v="6"/>
    <x v="5"/>
    <s v="2 Season"/>
    <n v="2"/>
    <s v=""/>
    <m/>
    <n v="2"/>
    <s v="International TV Shows, TV Dramas, TV Mysteries"/>
    <x v="19"/>
    <s v="International TV Shows, TV Dramas, TV Mysteries"/>
    <n v="3"/>
  </r>
  <r>
    <n v="518"/>
    <x v="6311"/>
    <x v="1"/>
    <x v="6309"/>
    <m/>
    <s v="Haruka Fukuhara, Shunya Shiraishi, Dori Sakurada, Moe Arai, Kentaro, Shugo Nagashima, Koya Nagasawa, Hinako Tanaka, Tomoharu Hasegawa, Tomoko Fujita, Erika Mori, Kei Tanaka, Yosuke Sugino, Maryjun Takahashi, Itsuki Sagara, Madoka Yoshida"/>
    <n v="16"/>
    <x v="1"/>
    <s v="Japan"/>
    <n v="1"/>
    <x v="1121"/>
    <x v="3"/>
    <x v="1"/>
    <s v="2 Season"/>
    <n v="2"/>
    <s v=""/>
    <m/>
    <n v="2"/>
    <s v="International TV Shows, Romantic TV Shows, TV Comedies"/>
    <x v="19"/>
    <s v="International TV Shows, Romantic TV Shows, TV Comedies"/>
    <n v="3"/>
  </r>
  <r>
    <n v="520"/>
    <x v="6312"/>
    <x v="1"/>
    <x v="6310"/>
    <m/>
    <m/>
    <n v="0"/>
    <x v="6"/>
    <s v="United Kingdom"/>
    <n v="1"/>
    <x v="1121"/>
    <x v="1"/>
    <x v="5"/>
    <s v="2 Season"/>
    <n v="2"/>
    <s v=""/>
    <m/>
    <n v="2"/>
    <s v="British TV Shows, Crime TV Shows, Docuseries"/>
    <x v="23"/>
    <s v="British TV Shows, Crime TV Shows, Docuseries"/>
    <n v="3"/>
  </r>
  <r>
    <n v="521"/>
    <x v="6313"/>
    <x v="1"/>
    <x v="6311"/>
    <m/>
    <s v="Tim Robinson, Andy Samberg, Sam Richardson, Will Forte, Fred Willard, Cecily Strong, Tim Heidecker, Kate Berlant"/>
    <n v="8"/>
    <x v="0"/>
    <s v="United States"/>
    <n v="1"/>
    <x v="1121"/>
    <x v="6"/>
    <x v="5"/>
    <s v="2 Season"/>
    <n v="2"/>
    <s v=""/>
    <m/>
    <n v="2"/>
    <s v="TV Comedies"/>
    <x v="24"/>
    <s v="TV Comedies"/>
    <n v="1"/>
  </r>
  <r>
    <n v="522"/>
    <x v="6314"/>
    <x v="1"/>
    <x v="6312"/>
    <m/>
    <s v="Paul Sun-Hyung Lee, Jean Yoon, Andrea Bang, Simu Liu, Andrew Phung, Nicole Power"/>
    <n v="6"/>
    <x v="8"/>
    <s v="Canada"/>
    <n v="1"/>
    <x v="1121"/>
    <x v="6"/>
    <x v="5"/>
    <s v="5 Season"/>
    <n v="5"/>
    <s v=""/>
    <m/>
    <n v="5"/>
    <s v="International TV Shows, TV Comedies"/>
    <x v="19"/>
    <s v="International TV Shows, TV Comedies"/>
    <n v="2"/>
  </r>
  <r>
    <n v="523"/>
    <x v="6315"/>
    <x v="1"/>
    <x v="6313"/>
    <m/>
    <m/>
    <n v="0"/>
    <x v="49"/>
    <s v="Russia"/>
    <n v="1"/>
    <x v="1121"/>
    <x v="4"/>
    <x v="8"/>
    <s v="3 Season"/>
    <n v="3"/>
    <s v=""/>
    <m/>
    <n v="3"/>
    <s v="Kids' TV, Korean TV Shows, TV Comedies"/>
    <x v="25"/>
    <s v="Kids' TV, Korean TV Shows, TV Comedies"/>
    <n v="3"/>
  </r>
  <r>
    <n v="524"/>
    <x v="6316"/>
    <x v="1"/>
    <x v="6314"/>
    <m/>
    <s v="Anna Friel, Nicholas Pinnock, Sin√©ad Cusack, Nina Sosanya, Harry Lloyd, Laura Carmichael, Maeve Dermody, Ray Panthaki, Ian Puleston-Davies, Patrick Baladi, Florence Pugh, Jamie Bamber, Charlie Covell, Andrew Lancel, Jack Doolan, Tobias Santelmann, Stephen Lord, Ben Cura, Imogen Faires"/>
    <n v="19"/>
    <x v="6"/>
    <s v="United Kingdom"/>
    <n v="1"/>
    <x v="1121"/>
    <x v="2"/>
    <x v="5"/>
    <s v="3 Season"/>
    <n v="3"/>
    <s v=""/>
    <m/>
    <n v="3"/>
    <s v="British TV Shows, Crime TV Shows, International TV Shows"/>
    <x v="23"/>
    <s v="British TV Shows, Crime TV Shows, International TV Shows"/>
    <n v="3"/>
  </r>
  <r>
    <n v="525"/>
    <x v="6317"/>
    <x v="1"/>
    <x v="6315"/>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n v="28"/>
    <x v="1"/>
    <s v="Japan"/>
    <n v="1"/>
    <x v="1121"/>
    <x v="2"/>
    <x v="5"/>
    <s v="2 Season"/>
    <n v="2"/>
    <s v=""/>
    <m/>
    <n v="2"/>
    <s v="International TV Shows, TV Dramas"/>
    <x v="19"/>
    <s v="International TV Shows, TV Dramas"/>
    <n v="2"/>
  </r>
  <r>
    <n v="526"/>
    <x v="6318"/>
    <x v="1"/>
    <x v="6316"/>
    <m/>
    <s v="Ashleigh Ball, Tabitha St. Germain, Tara Strong, Andrea Libman, Cathy Weseluck, Nicole Oliver"/>
    <n v="6"/>
    <x v="0"/>
    <s v="United States, Canada"/>
    <n v="2"/>
    <x v="1121"/>
    <x v="5"/>
    <x v="0"/>
    <s v="8 Season"/>
    <n v="8"/>
    <s v=""/>
    <m/>
    <n v="8"/>
    <s v="Kids' TV"/>
    <x v="25"/>
    <s v="Kids' TV"/>
    <n v="1"/>
  </r>
  <r>
    <n v="527"/>
    <x v="6319"/>
    <x v="1"/>
    <x v="6317"/>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n v="25"/>
    <x v="0"/>
    <s v="United States"/>
    <n v="1"/>
    <x v="1121"/>
    <x v="2"/>
    <x v="5"/>
    <s v="7 Season"/>
    <n v="7"/>
    <s v=""/>
    <m/>
    <n v="7"/>
    <s v="TV Comedies, TV Dramas"/>
    <x v="24"/>
    <s v="TV Comedies, TV Dramas"/>
    <n v="2"/>
  </r>
  <r>
    <n v="528"/>
    <x v="6320"/>
    <x v="1"/>
    <x v="6318"/>
    <m/>
    <s v="Chris O'Dowd, Kate McCafferty, Sally McDaid, Geraldine Cole, Brian McMonagle, Darragh Gargan"/>
    <n v="6"/>
    <x v="19"/>
    <s v="Ireland, United States, United Kingdom"/>
    <n v="3"/>
    <x v="1121"/>
    <x v="9"/>
    <x v="0"/>
    <s v="2 Season"/>
    <n v="2"/>
    <s v=""/>
    <m/>
    <n v="2"/>
    <s v="Kids' TV"/>
    <x v="25"/>
    <s v="Kids' TV"/>
    <n v="1"/>
  </r>
  <r>
    <n v="531"/>
    <x v="6321"/>
    <x v="1"/>
    <x v="6319"/>
    <m/>
    <s v="Jake Brennan, Joshua Carlon, Lauren Taylor, Jenna Ortega, Kiff VandenHeuvel, Brooke Wexler"/>
    <n v="6"/>
    <x v="0"/>
    <s v="United States"/>
    <n v="1"/>
    <x v="1121"/>
    <x v="4"/>
    <x v="4"/>
    <s v="2 Season"/>
    <n v="2"/>
    <s v=""/>
    <m/>
    <n v="2"/>
    <s v="Kids' TV, TV Comedies"/>
    <x v="25"/>
    <s v="Kids' TV, TV Comedies"/>
    <n v="2"/>
  </r>
  <r>
    <n v="533"/>
    <x v="6322"/>
    <x v="1"/>
    <x v="6320"/>
    <m/>
    <s v="Willa Fitzgerald, Bex Taylor-Klaus, John Karna, Amadeus Serafini, Connor Weil, Carlson Young, Jason Wiles, Tracy Middendorf, Tom Maden, Bobby Campo, Santiago Segura, Mike Vaughn"/>
    <n v="12"/>
    <x v="0"/>
    <s v="United States"/>
    <n v="1"/>
    <x v="1121"/>
    <x v="2"/>
    <x v="5"/>
    <s v="3 Season"/>
    <n v="3"/>
    <s v=""/>
    <m/>
    <n v="3"/>
    <s v="Crime TV Shows, TV Horror, TV Mysteries"/>
    <x v="20"/>
    <s v="Crime TV Shows, TV Horror, TV Mysteries"/>
    <n v="3"/>
  </r>
  <r>
    <n v="534"/>
    <x v="6323"/>
    <x v="1"/>
    <x v="6321"/>
    <m/>
    <s v="Doval'e Glickman, Michael Aloni, Ayelet Zurer, Neta Riskin, Shira Haas, Sarel Piterman, Zohar Shtrauss, Orly Silbersatz Banai, Sasson Gabai, Shlomo Shitrit"/>
    <n v="10"/>
    <x v="29"/>
    <s v="Israel"/>
    <n v="1"/>
    <x v="1121"/>
    <x v="6"/>
    <x v="1"/>
    <s v="3 Season"/>
    <n v="3"/>
    <s v=""/>
    <m/>
    <n v="3"/>
    <s v="International TV Shows, TV Dramas"/>
    <x v="19"/>
    <s v="International TV Shows, TV Dramas"/>
    <n v="2"/>
  </r>
  <r>
    <n v="536"/>
    <x v="6324"/>
    <x v="1"/>
    <x v="6322"/>
    <m/>
    <s v="Kolton Stewart, Harrison Houde, Charlie Storwick, Sydney Scotia, Travis Turner, Ellie Harvie, Dylan Playfair"/>
    <n v="7"/>
    <x v="8"/>
    <s v="Canada"/>
    <n v="1"/>
    <x v="1121"/>
    <x v="4"/>
    <x v="0"/>
    <s v="2 Season"/>
    <n v="2"/>
    <s v=""/>
    <m/>
    <n v="2"/>
    <s v="Kids' TV, TV Comedies"/>
    <x v="25"/>
    <s v="Kids' TV, TV Comedies"/>
    <n v="2"/>
  </r>
  <r>
    <n v="537"/>
    <x v="6325"/>
    <x v="1"/>
    <x v="6323"/>
    <m/>
    <s v="Darren Jew, Art Wolfe, Krystle Wright, Peter Eastway, Richard l‚ÄôAnson, Jack Thompson, Jonathan Scott, Angela Scott, Eric Cheng, Stephen Dupont"/>
    <n v="10"/>
    <x v="12"/>
    <s v="Australia"/>
    <n v="1"/>
    <x v="1121"/>
    <x v="5"/>
    <x v="1"/>
    <s v="3 Season"/>
    <n v="3"/>
    <s v=""/>
    <m/>
    <n v="3"/>
    <s v="Docuseries, International TV Shows, Science &amp; Nature TV"/>
    <x v="21"/>
    <s v="Docuseries, International TV Shows, Science &amp; Nature TV"/>
    <n v="3"/>
  </r>
  <r>
    <n v="538"/>
    <x v="6326"/>
    <x v="1"/>
    <x v="6324"/>
    <m/>
    <s v="You, Reina Triendl, Yoshimi Tokui, Azusa Babazono, Ryota Yamasato, Shono Hayama"/>
    <n v="6"/>
    <x v="1"/>
    <s v="Japan"/>
    <n v="1"/>
    <x v="1121"/>
    <x v="5"/>
    <x v="1"/>
    <s v="6 Season"/>
    <n v="6"/>
    <s v=""/>
    <m/>
    <n v="6"/>
    <s v="International TV Shows, Reality TV"/>
    <x v="19"/>
    <s v="International TV Shows, Reality TV"/>
    <n v="2"/>
  </r>
  <r>
    <n v="539"/>
    <x v="6327"/>
    <x v="1"/>
    <x v="6325"/>
    <m/>
    <s v="Lisa Ambalavanar, Ellie Duckles, Savannah Baker, Cian Barry, Eleanor Bennett, Jacob Dudman, Rosie Dwyer, Jack Kane, Max Lohan, Nneka Okoye, Micheal Ward, Georgina Sadler, Indianna Ryan"/>
    <n v="13"/>
    <x v="6"/>
    <s v="United Kingdom"/>
    <n v="1"/>
    <x v="1121"/>
    <x v="6"/>
    <x v="6"/>
    <s v="2 Season"/>
    <n v="2"/>
    <s v=""/>
    <m/>
    <n v="2"/>
    <s v="British TV Shows, International TV Shows, TV Dramas"/>
    <x v="23"/>
    <s v="British TV Shows, International TV Shows, TV Dramas"/>
    <n v="3"/>
  </r>
  <r>
    <n v="540"/>
    <x v="6328"/>
    <x v="1"/>
    <x v="6326"/>
    <m/>
    <s v="Chai Hansen, Luciane Buchanan, Josh Thomson, Emilie Cocquerel, Josh McKenzie, Jordan Mooney, Jarred Blakiston"/>
    <n v="7"/>
    <x v="12"/>
    <s v="Australia, New Zealand"/>
    <n v="2"/>
    <x v="1121"/>
    <x v="1"/>
    <x v="6"/>
    <s v="2 Season"/>
    <n v="2"/>
    <s v=""/>
    <m/>
    <n v="2"/>
    <s v="Kids' TV, TV Action &amp; Adventure, TV Sci-Fi &amp; Fantasy"/>
    <x v="25"/>
    <s v="Kids' TV, TV Action &amp; Adventure, TV Sci-Fi &amp; Fantasy"/>
    <n v="3"/>
  </r>
  <r>
    <n v="541"/>
    <x v="6329"/>
    <x v="1"/>
    <x v="6327"/>
    <m/>
    <s v="Bella Ramsey, Clare Higgins, Meibh Campbell, Raquel Cassidy, Jenny Richardson, Miriam Petche, Tallulah Milligan, Wendy Craig, Shauna Shim"/>
    <n v="9"/>
    <x v="6"/>
    <s v="United Kingdom, Germany"/>
    <n v="2"/>
    <x v="1121"/>
    <x v="1"/>
    <x v="4"/>
    <s v="4 Season"/>
    <n v="4"/>
    <s v=""/>
    <m/>
    <n v="4"/>
    <s v="British TV Shows, Kids' TV"/>
    <x v="23"/>
    <s v="British TV Shows, Kids' TV"/>
    <n v="2"/>
  </r>
  <r>
    <n v="544"/>
    <x v="6330"/>
    <x v="1"/>
    <x v="6328"/>
    <m/>
    <s v="Tom Waes, Anna Drijver, Frank Lammers, Elise Schaap, Raymond Thiry, Kris Cuppens, Kevin Janssens, Huub Smit"/>
    <n v="8"/>
    <x v="47"/>
    <s v="Belgium, Netherlands"/>
    <n v="2"/>
    <x v="1121"/>
    <x v="1"/>
    <x v="5"/>
    <s v="2 Season"/>
    <n v="2"/>
    <s v=""/>
    <m/>
    <n v="2"/>
    <s v="Crime TV Shows, International TV Shows, TV Action &amp; Adventure"/>
    <x v="20"/>
    <s v="Crime TV Shows, International TV Shows, TV Action &amp; Adventure"/>
    <n v="3"/>
  </r>
  <r>
    <n v="545"/>
    <x v="6331"/>
    <x v="1"/>
    <x v="6329"/>
    <m/>
    <s v="Catherine Reitman, Dani Kind, Juno Rinaldi, Jessalyn Wanlim, Philip Sternberg, Ryan Belleville, Olunike Adeliyi, Dennis Andres, Katherine Barrell, Sarah McVie, Peter Keleghan"/>
    <n v="11"/>
    <x v="8"/>
    <s v="Canada"/>
    <n v="1"/>
    <x v="1121"/>
    <x v="6"/>
    <x v="5"/>
    <s v="5 Season"/>
    <n v="5"/>
    <s v=""/>
    <m/>
    <n v="5"/>
    <s v="International TV Shows, TV Comedies"/>
    <x v="19"/>
    <s v="International TV Shows, TV Comedies"/>
    <n v="2"/>
  </r>
  <r>
    <n v="546"/>
    <x v="6332"/>
    <x v="1"/>
    <x v="6330"/>
    <m/>
    <s v="Kira Buckland, Ryan Bartley, Bryce Papenbrook, Cassandra Morris, Lucien Dodge, Kyle Hebert"/>
    <n v="6"/>
    <x v="28"/>
    <s v="South Korea"/>
    <n v="1"/>
    <x v="1121"/>
    <x v="1"/>
    <x v="0"/>
    <s v="3 Season"/>
    <n v="3"/>
    <s v=""/>
    <m/>
    <n v="3"/>
    <s v="Kids' TV, Korean TV Shows"/>
    <x v="25"/>
    <s v="Kids' TV, Korean TV Shows"/>
    <n v="2"/>
  </r>
  <r>
    <n v="547"/>
    <x v="6333"/>
    <x v="1"/>
    <x v="6331"/>
    <m/>
    <s v="Seo Hyun-jin, Kim Dong-wook, Yoon Bak, Nam Gyu-ri, Kim Ye-won, Han Min, Lee Hae-yeong, Ji Seung-hyun, Kim Seo-kyung, Hwang Seung-un, Oh Hyun-kyung, Kang Hoon, Park Sang-nam, Baek Hyun-joo, Park Ye-ni, Yun Ji-on, Kim Ri-woo, Park Ki-deok, Yun Sang-jeong, Ji Hye-in, Kim Myung-jun"/>
    <n v="21"/>
    <x v="2"/>
    <m/>
    <n v="0"/>
    <x v="1121"/>
    <x v="6"/>
    <x v="1"/>
    <s v="1 Season"/>
    <n v="1"/>
    <s v=""/>
    <m/>
    <n v="1"/>
    <s v="International TV Shows, Romantic TV Shows, TV Dramas"/>
    <x v="19"/>
    <s v="International TV Shows, Romantic TV Shows, TV Dramas"/>
    <n v="3"/>
  </r>
  <r>
    <n v="548"/>
    <x v="6334"/>
    <x v="1"/>
    <x v="6332"/>
    <m/>
    <s v="H.E.R., Adam Lambert, Cordae, Kristen Anderson-Lopez, Daveed Diggs, Brittany Howard, Robert Lopez, Lin-Manuel Miranda, Brandi Carlile, Kyle Harvey, Bebe Rexha, Andra Day, Janelle Mon√°e, Amanda Gorman"/>
    <n v="14"/>
    <x v="0"/>
    <s v="United States"/>
    <n v="1"/>
    <x v="1538"/>
    <x v="6"/>
    <x v="8"/>
    <s v="1 Season"/>
    <n v="1"/>
    <s v=""/>
    <m/>
    <n v="1"/>
    <s v="Kids' TV"/>
    <x v="25"/>
    <s v="Kids' TV"/>
    <n v="1"/>
  </r>
  <r>
    <n v="549"/>
    <x v="6335"/>
    <x v="1"/>
    <x v="6333"/>
    <m/>
    <s v="Ellen Pompeo, Sandra Oh, Katherine Heigl, Justin Chambers, Patrick Dempsey, Chandra Wilson, T.R. Knight, James Pickens Jr., Isaiah Washington, Sara Ramirez, Eric Dane, Chyler Leigh, Kate Walsh, Kevin McKidd, Jessica Capshaw"/>
    <n v="15"/>
    <x v="0"/>
    <s v="United States"/>
    <n v="1"/>
    <x v="1539"/>
    <x v="1"/>
    <x v="1"/>
    <s v="17 Season"/>
    <n v="17"/>
    <s v=""/>
    <m/>
    <n v="17"/>
    <s v="Romantic TV Shows, TV Dramas"/>
    <x v="32"/>
    <s v="Romantic TV Shows, TV Dramas"/>
    <n v="2"/>
  </r>
  <r>
    <n v="550"/>
    <x v="6336"/>
    <x v="1"/>
    <x v="6334"/>
    <m/>
    <m/>
    <n v="0"/>
    <x v="2"/>
    <m/>
    <n v="0"/>
    <x v="1089"/>
    <x v="1"/>
    <x v="1"/>
    <s v="1 Season"/>
    <n v="1"/>
    <s v=""/>
    <m/>
    <n v="1"/>
    <s v="International TV Shows, Reality TV"/>
    <x v="19"/>
    <s v="International TV Shows, Reality TV"/>
    <n v="2"/>
  </r>
  <r>
    <n v="554"/>
    <x v="6337"/>
    <x v="1"/>
    <x v="6335"/>
    <m/>
    <s v="Carl Malapa, Nemo Schiffman, Manon Bresch, Corentin Fila, Ana√Øs Thomas, Firmine Richard, Rapha√´lle Agogu√©, Marvin Dubart, L√©a L√©viant, Assa Sylla, St√©phane Brel"/>
    <n v="11"/>
    <x v="11"/>
    <s v="France"/>
    <n v="1"/>
    <x v="1089"/>
    <x v="2"/>
    <x v="5"/>
    <s v="2 Season"/>
    <n v="2"/>
    <s v=""/>
    <m/>
    <n v="2"/>
    <s v="Crime TV Shows, International TV Shows, TV Dramas"/>
    <x v="20"/>
    <s v="Crime TV Shows, International TV Shows, TV Dramas"/>
    <n v="3"/>
  </r>
  <r>
    <n v="566"/>
    <x v="6338"/>
    <x v="1"/>
    <x v="6336"/>
    <m/>
    <s v="Kimie Tsukakoshi, Elizabeth Cullen, Mia Milnes, Julian Cullen, Rainbow Wedell, Jamie Carter, Christopher Sommers"/>
    <n v="7"/>
    <x v="12"/>
    <s v="Australia, Germany"/>
    <n v="2"/>
    <x v="132"/>
    <x v="1"/>
    <x v="4"/>
    <s v="1 Season"/>
    <n v="1"/>
    <s v=""/>
    <m/>
    <n v="1"/>
    <s v="International TV Shows, Kids' TV, TV Mysteries"/>
    <x v="19"/>
    <s v="International TV Shows, Kids' TV, TV Mysteries"/>
    <n v="3"/>
  </r>
  <r>
    <n v="572"/>
    <x v="6339"/>
    <x v="1"/>
    <x v="6337"/>
    <m/>
    <s v="Angelo Spagnoletti, Cristina Cappelli, Alfredo Cerrone, Azzurra Iacone, Gianluca Colucci (Fru), Gennaro Filippone, Fabio Balsamo, Egidio Mercurio, Sebastiano Kiniger, Biagio Forestieri, Sveva Simeone, Ilenia Zanfardino, Roberta Migliucci, Claudia Tranchese"/>
    <n v="14"/>
    <x v="2"/>
    <m/>
    <n v="0"/>
    <x v="132"/>
    <x v="6"/>
    <x v="5"/>
    <s v="1 Season"/>
    <n v="1"/>
    <s v=""/>
    <m/>
    <n v="1"/>
    <s v="International TV Shows, Romantic TV Shows, TV Comedies"/>
    <x v="19"/>
    <s v="International TV Shows, Romantic TV Shows, TV Comedies"/>
    <n v="3"/>
  </r>
  <r>
    <n v="578"/>
    <x v="6340"/>
    <x v="1"/>
    <x v="6338"/>
    <s v="Malik Nejer"/>
    <s v="Malik Nejer, Abdulaziz Alshehri, Mazroa Almazroa, Lama Alfard, Yousef Aldakheel, Ibraheem Hajjaj, Nawaf Alshubaili, Sohayb Godus, Shahad Alahmari"/>
    <n v="9"/>
    <x v="2"/>
    <m/>
    <n v="0"/>
    <x v="132"/>
    <x v="6"/>
    <x v="5"/>
    <s v="1 Season"/>
    <n v="1"/>
    <s v=""/>
    <m/>
    <n v="1"/>
    <s v="International TV Shows, TV Comedies"/>
    <x v="19"/>
    <s v="International TV Shows, TV Comedies"/>
    <n v="2"/>
  </r>
  <r>
    <n v="588"/>
    <x v="6341"/>
    <x v="1"/>
    <x v="6339"/>
    <s v="Sidharta Tata, Aco Tenriyagelli, Dian Sastrowardoyo, Ifa Isfansyah, Jason Iskandar"/>
    <s v="Adinia Wirasti, Marissa Anita, Faradina Mufti, Teuku Rifnu Wikana, Arawinda Kirana, Abdurrahman Arif, Verdi Solaiman, Kiki Narendra, Brigitta Cynthia, Roy Sungkono, Windy Apsari"/>
    <n v="11"/>
    <x v="2"/>
    <m/>
    <n v="0"/>
    <x v="132"/>
    <x v="1"/>
    <x v="5"/>
    <s v="1 Season"/>
    <n v="1"/>
    <s v=""/>
    <m/>
    <n v="1"/>
    <s v="International TV Shows, TV Comedies, TV Dramas"/>
    <x v="19"/>
    <s v="International TV Shows, TV Comedies, TV Dramas"/>
    <n v="3"/>
  </r>
  <r>
    <n v="589"/>
    <x v="6342"/>
    <x v="1"/>
    <x v="6340"/>
    <m/>
    <s v="Penelope Rawlins, Juliette Crosbie, Zehra Naqvi, Phillipa Alexander, Aileen Mythen"/>
    <n v="5"/>
    <x v="0"/>
    <s v="United States"/>
    <n v="1"/>
    <x v="132"/>
    <x v="5"/>
    <x v="0"/>
    <s v="1 Season"/>
    <n v="1"/>
    <s v=""/>
    <m/>
    <n v="1"/>
    <s v="Kids' TV"/>
    <x v="25"/>
    <s v="Kids' TV"/>
    <n v="1"/>
  </r>
  <r>
    <n v="591"/>
    <x v="6343"/>
    <x v="1"/>
    <x v="6341"/>
    <m/>
    <s v="Kotono Mitsuishi, Hisako Kanemoto, Rina Satou, Ami Koshimizu, Shizuka Ito, Ryo Hirohashi, Kenji Nojima, Misa Watanabe"/>
    <n v="8"/>
    <x v="2"/>
    <m/>
    <n v="0"/>
    <x v="132"/>
    <x v="9"/>
    <x v="8"/>
    <s v="3 Season"/>
    <n v="3"/>
    <s v=""/>
    <m/>
    <n v="3"/>
    <s v="Anime Series, Kids' TV"/>
    <x v="27"/>
    <s v="Anime Series, Kids' TV"/>
    <n v="2"/>
  </r>
  <r>
    <n v="618"/>
    <x v="6344"/>
    <x v="1"/>
    <x v="6342"/>
    <m/>
    <s v="Edvin Ryding, Omar Rudberg, Malte G√•rdinger, Frida Argento, Nikita Uggla, Pernilla August"/>
    <n v="6"/>
    <x v="21"/>
    <s v="Sweden"/>
    <n v="1"/>
    <x v="132"/>
    <x v="6"/>
    <x v="5"/>
    <s v="1 Season"/>
    <n v="1"/>
    <s v=""/>
    <m/>
    <n v="1"/>
    <s v="International TV Shows, Romantic TV Shows, TV Dramas"/>
    <x v="19"/>
    <s v="International TV Shows, Romantic TV Shows, TV Dramas"/>
    <n v="3"/>
  </r>
  <r>
    <n v="621"/>
    <x v="6345"/>
    <x v="1"/>
    <x v="6343"/>
    <m/>
    <m/>
    <n v="0"/>
    <x v="0"/>
    <s v="United States"/>
    <n v="1"/>
    <x v="926"/>
    <x v="2"/>
    <x v="5"/>
    <s v="1 Season"/>
    <n v="1"/>
    <s v=""/>
    <m/>
    <n v="1"/>
    <s v="Reality TV"/>
    <x v="26"/>
    <s v="Reality TV"/>
    <n v="1"/>
  </r>
  <r>
    <n v="622"/>
    <x v="6346"/>
    <x v="1"/>
    <x v="6344"/>
    <s v="Shen Leping"/>
    <s v="Bian Jiang, Chen Jinwen, Ling Fei"/>
    <n v="3"/>
    <x v="2"/>
    <m/>
    <n v="0"/>
    <x v="926"/>
    <x v="1"/>
    <x v="1"/>
    <s v="1 Season"/>
    <n v="1"/>
    <s v=""/>
    <m/>
    <n v="1"/>
    <s v="Anime Series, Crime TV Shows, International TV Shows"/>
    <x v="27"/>
    <s v="Anime Series, Crime TV Shows, International TV Shows"/>
    <n v="3"/>
  </r>
  <r>
    <n v="626"/>
    <x v="6347"/>
    <x v="1"/>
    <x v="6345"/>
    <m/>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n v="19"/>
    <x v="15"/>
    <s v="Mexico"/>
    <n v="1"/>
    <x v="926"/>
    <x v="6"/>
    <x v="5"/>
    <s v="1 Season"/>
    <n v="1"/>
    <s v=""/>
    <m/>
    <n v="1"/>
    <s v="Crime TV Shows, International TV Shows, Spanish-Language TV Shows"/>
    <x v="20"/>
    <s v="Crime TV Shows, International TV Shows, Spanish-Language TV Shows"/>
    <n v="3"/>
  </r>
  <r>
    <n v="627"/>
    <x v="6348"/>
    <x v="1"/>
    <x v="6346"/>
    <s v="John Dower"/>
    <m/>
    <n v="0"/>
    <x v="2"/>
    <m/>
    <n v="0"/>
    <x v="926"/>
    <x v="6"/>
    <x v="5"/>
    <s v="1 Season"/>
    <n v="1"/>
    <s v=""/>
    <m/>
    <n v="1"/>
    <s v="British TV Shows, Crime TV Shows, Docuseries"/>
    <x v="23"/>
    <s v="British TV Shows, Crime TV Shows, Docuseries"/>
    <n v="3"/>
  </r>
  <r>
    <n v="628"/>
    <x v="6349"/>
    <x v="1"/>
    <x v="6347"/>
    <m/>
    <s v="Sun Lulu, Qian Chen, Gu Jiangshan"/>
    <n v="3"/>
    <x v="42"/>
    <s v="China"/>
    <n v="1"/>
    <x v="926"/>
    <x v="1"/>
    <x v="1"/>
    <s v="1 Season"/>
    <n v="1"/>
    <s v=""/>
    <m/>
    <n v="1"/>
    <s v="Anime Series, International TV Shows, Teen TV Shows"/>
    <x v="27"/>
    <s v="Anime Series, International TV Shows, Teen TV Shows"/>
    <n v="3"/>
  </r>
  <r>
    <n v="629"/>
    <x v="6350"/>
    <x v="1"/>
    <x v="6348"/>
    <m/>
    <s v="Nahanni Mitchell, Dean Petriw, Terry Klassen, Sam Vincent, Rhona Rees, Diana Kaarina"/>
    <n v="6"/>
    <x v="0"/>
    <s v="United States"/>
    <n v="1"/>
    <x v="1540"/>
    <x v="6"/>
    <x v="0"/>
    <s v="4 Season"/>
    <n v="4"/>
    <s v=""/>
    <m/>
    <n v="4"/>
    <s v="Kids' TV"/>
    <x v="25"/>
    <s v="Kids' TV"/>
    <n v="1"/>
  </r>
  <r>
    <n v="632"/>
    <x v="6351"/>
    <x v="1"/>
    <x v="6349"/>
    <m/>
    <s v="Yuki Kaji, Sora Amamiya, Misaki Kuno, Aoi Yuki, Tatsuhisa Suzuki, Jun Fukuyama, Mamoru Miyano, Maaya Sakamoto"/>
    <n v="8"/>
    <x v="1"/>
    <s v="Japan"/>
    <n v="1"/>
    <x v="676"/>
    <x v="6"/>
    <x v="1"/>
    <s v="5 Season"/>
    <n v="5"/>
    <s v=""/>
    <m/>
    <n v="5"/>
    <s v="Anime Series, International TV Shows"/>
    <x v="27"/>
    <s v="Anime Series, International TV Shows"/>
    <n v="2"/>
  </r>
  <r>
    <n v="638"/>
    <x v="6352"/>
    <x v="1"/>
    <x v="6350"/>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n v="19"/>
    <x v="2"/>
    <m/>
    <n v="0"/>
    <x v="1262"/>
    <x v="6"/>
    <x v="5"/>
    <s v="1 Season"/>
    <n v="1"/>
    <s v=""/>
    <m/>
    <n v="1"/>
    <s v="International TV Shows, TV Dramas, TV Mysteries"/>
    <x v="19"/>
    <s v="International TV Shows, TV Dramas, TV Mysteries"/>
    <n v="3"/>
  </r>
  <r>
    <n v="639"/>
    <x v="6353"/>
    <x v="1"/>
    <x v="6351"/>
    <m/>
    <s v="Sarah Shahi, Mike Vogel, Adam Demos, Margaret Odette"/>
    <n v="4"/>
    <x v="0"/>
    <s v="United States"/>
    <n v="1"/>
    <x v="1262"/>
    <x v="6"/>
    <x v="5"/>
    <s v="1 Season"/>
    <n v="1"/>
    <s v=""/>
    <m/>
    <n v="1"/>
    <s v="Romantic TV Shows, TV Dramas"/>
    <x v="32"/>
    <s v="Romantic TV Shows, TV Dramas"/>
    <n v="2"/>
  </r>
  <r>
    <n v="640"/>
    <x v="6354"/>
    <x v="1"/>
    <x v="6352"/>
    <m/>
    <s v="Yume Miyamoto, Shoya Ishige, Misaki Kuno, Rie Kugimiya, Taro Kiuchi, Wataru Takagi, Ayako Takeuchi, Yohei Azakami, Jin Urayama, Kotori Koiwai, Kenichi Suzumura, Natsuho Koda, Hiromichi Tezuka, Ryotaro Okiayu, Runa Onodera, Kenta Miyake, Masako Isobe, Tomoyuki Shimura"/>
    <n v="18"/>
    <x v="2"/>
    <m/>
    <n v="0"/>
    <x v="821"/>
    <x v="6"/>
    <x v="1"/>
    <s v="1 Season"/>
    <n v="1"/>
    <s v=""/>
    <m/>
    <n v="1"/>
    <s v="Anime Series, International TV Shows"/>
    <x v="27"/>
    <s v="Anime Series, International TV Shows"/>
    <n v="2"/>
  </r>
  <r>
    <n v="641"/>
    <x v="6355"/>
    <x v="1"/>
    <x v="6353"/>
    <m/>
    <s v="Noxolo Dlamini, Candice Modiselle, Sne Mbatha, Stella Dlangalala, Zazi Kunene, Ntuthuzelo Grootboom, Given Stuurman, Tony Kgoroge, Anga Makubalo, Sibulele Gcilitshana, Zamani Mbatha, Kagiso Modupe"/>
    <n v="12"/>
    <x v="2"/>
    <m/>
    <n v="0"/>
    <x v="821"/>
    <x v="6"/>
    <x v="5"/>
    <s v="1 Season"/>
    <n v="1"/>
    <s v=""/>
    <m/>
    <n v="1"/>
    <s v="International TV Shows, TV Dramas"/>
    <x v="19"/>
    <s v="International TV Shows, TV Dramas"/>
    <n v="2"/>
  </r>
  <r>
    <n v="643"/>
    <x v="6356"/>
    <x v="1"/>
    <x v="6354"/>
    <m/>
    <s v="Takayuki Yamada, Shinnosuke Mitsushima, Tetsuji Tamayama, Misato Morita, Tokio Emoto, Sairi Ito, Ami Tomite, Takenori Goto, Koyuki, Lily Franky, Jun Kunimura, Ryo Ishibashi, Kotaro Yoshida, Itsuji Itao, Kimiko Yo"/>
    <n v="15"/>
    <x v="1"/>
    <s v="Japan"/>
    <n v="1"/>
    <x v="821"/>
    <x v="6"/>
    <x v="5"/>
    <s v="2 Season"/>
    <n v="2"/>
    <s v=""/>
    <m/>
    <n v="2"/>
    <s v="International TV Shows, TV Dramas"/>
    <x v="19"/>
    <s v="International TV Shows, TV Dramas"/>
    <n v="2"/>
  </r>
  <r>
    <n v="648"/>
    <x v="6357"/>
    <x v="1"/>
    <x v="6355"/>
    <m/>
    <s v="Olivier Kretz, Sandrine Kretz, Valentin Kretz, Martin Kretz, Louis Kretz"/>
    <n v="5"/>
    <x v="2"/>
    <m/>
    <n v="0"/>
    <x v="860"/>
    <x v="6"/>
    <x v="4"/>
    <s v="1 Season"/>
    <n v="1"/>
    <s v=""/>
    <m/>
    <n v="1"/>
    <s v="International TV Shows, Reality TV"/>
    <x v="19"/>
    <s v="International TV Shows, Reality TV"/>
    <n v="2"/>
  </r>
  <r>
    <n v="649"/>
    <x v="6358"/>
    <x v="1"/>
    <x v="6356"/>
    <m/>
    <s v="Desiree Burch"/>
    <n v="1"/>
    <x v="0"/>
    <s v="United States"/>
    <n v="1"/>
    <x v="860"/>
    <x v="6"/>
    <x v="5"/>
    <s v="2 Season"/>
    <n v="2"/>
    <s v=""/>
    <m/>
    <n v="2"/>
    <s v="Reality TV, Romantic TV Shows"/>
    <x v="26"/>
    <s v="Reality TV, Romantic TV Shows"/>
    <n v="2"/>
  </r>
  <r>
    <n v="654"/>
    <x v="6359"/>
    <x v="1"/>
    <x v="6357"/>
    <m/>
    <m/>
    <n v="0"/>
    <x v="2"/>
    <m/>
    <n v="0"/>
    <x v="458"/>
    <x v="6"/>
    <x v="5"/>
    <s v="1 Season"/>
    <n v="1"/>
    <s v=""/>
    <m/>
    <n v="1"/>
    <s v="Docuseries, International TV Shows"/>
    <x v="21"/>
    <s v="Docuseries, International TV Shows"/>
    <n v="2"/>
  </r>
  <r>
    <n v="658"/>
    <x v="6360"/>
    <x v="1"/>
    <x v="6358"/>
    <m/>
    <s v="Anderson Cooper"/>
    <n v="1"/>
    <x v="0"/>
    <s v="United States"/>
    <n v="1"/>
    <x v="1342"/>
    <x v="22"/>
    <x v="1"/>
    <s v="2 Season"/>
    <n v="2"/>
    <s v=""/>
    <m/>
    <n v="2"/>
    <s v="Reality TV, TV Action &amp; Adventure, TV Mysteries"/>
    <x v="26"/>
    <s v="Reality TV, TV Action &amp; Adventure, TV Mysteries"/>
    <n v="3"/>
  </r>
  <r>
    <n v="659"/>
    <x v="6361"/>
    <x v="1"/>
    <x v="6359"/>
    <m/>
    <s v="Song Kang, Han So-hee, Chae Jong-hyeop, Lee Yul-eum, Yang Hye-ji"/>
    <n v="5"/>
    <x v="2"/>
    <m/>
    <n v="0"/>
    <x v="1541"/>
    <x v="6"/>
    <x v="1"/>
    <s v="1 Season"/>
    <n v="1"/>
    <s v=""/>
    <m/>
    <n v="1"/>
    <s v="International TV Shows, Romantic TV Shows, TV Dramas"/>
    <x v="19"/>
    <s v="International TV Shows, Romantic TV Shows, TV Dramas"/>
    <n v="3"/>
  </r>
  <r>
    <n v="660"/>
    <x v="6362"/>
    <x v="1"/>
    <x v="6360"/>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n v="14"/>
    <x v="51"/>
    <s v="Thailand"/>
    <n v="1"/>
    <x v="1456"/>
    <x v="5"/>
    <x v="1"/>
    <s v="1 Season"/>
    <n v="1"/>
    <s v=""/>
    <m/>
    <n v="1"/>
    <s v="International TV Shows, Romantic TV Shows, TV Dramas"/>
    <x v="19"/>
    <s v="International TV Shows, Romantic TV Shows, TV Dramas"/>
    <n v="3"/>
  </r>
  <r>
    <n v="661"/>
    <x v="6363"/>
    <x v="1"/>
    <x v="6361"/>
    <m/>
    <s v="Cress Williams, James Remar, Marvin 'Krondon' Jones III, Jill Scott, China Anne McClain, Damon Gupton, Nafessa Williams, Christine Adams"/>
    <n v="8"/>
    <x v="0"/>
    <s v="United States"/>
    <n v="1"/>
    <x v="1456"/>
    <x v="6"/>
    <x v="1"/>
    <s v="4 Season"/>
    <n v="4"/>
    <s v=""/>
    <m/>
    <n v="4"/>
    <s v="TV Action &amp; Adventure, TV Dramas, TV Sci-Fi &amp; Fantasy"/>
    <x v="29"/>
    <s v="TV Action &amp; Adventure, TV Dramas, TV Sci-Fi &amp; Fantasy"/>
    <n v="3"/>
  </r>
  <r>
    <n v="662"/>
    <x v="6364"/>
    <x v="1"/>
    <x v="6362"/>
    <m/>
    <s v="Camille Cottin, Thibault De Montalembert, Gr√©gory Montel, Liliane Rov√®re, Fanny Sidney, Laure Calamy, Nicolas Maury, St√©fi Celma, Assaad Bouab, Isabelle Adjani, Juliette Binoche, Virginie Efira, Christopher Lambert"/>
    <n v="13"/>
    <x v="11"/>
    <s v="France"/>
    <n v="1"/>
    <x v="1456"/>
    <x v="5"/>
    <x v="5"/>
    <s v="4 Season"/>
    <n v="4"/>
    <s v=""/>
    <m/>
    <n v="4"/>
    <s v="International TV Shows, TV Comedies, TV Dramas"/>
    <x v="19"/>
    <s v="International TV Shows, TV Comedies, TV Dramas"/>
    <n v="3"/>
  </r>
  <r>
    <n v="663"/>
    <x v="6365"/>
    <x v="1"/>
    <x v="6363"/>
    <m/>
    <s v="Anders Holm, Fortune Feimster, Andy Favreau, J.J. Totah, Mouzam Makkar, Yassir Lester, Robert Costanzo, Ginger Gonzaga, Mindy Kaling"/>
    <n v="9"/>
    <x v="0"/>
    <s v="United States"/>
    <n v="1"/>
    <x v="1456"/>
    <x v="5"/>
    <x v="1"/>
    <s v="1 Season"/>
    <n v="1"/>
    <s v=""/>
    <m/>
    <n v="1"/>
    <s v="TV Comedies"/>
    <x v="24"/>
    <s v="TV Comedies"/>
    <n v="1"/>
  </r>
  <r>
    <n v="664"/>
    <x v="6366"/>
    <x v="1"/>
    <x v="6364"/>
    <m/>
    <s v="Mala Emde, Ulrich Noethen, Jannik Sch√ºmann, Artjom Gilz, Luise Wolfram, Jacob Matschenz, Frida-Lovisa Hamann, Lukas Miko, Susanne B√∂we"/>
    <n v="9"/>
    <x v="2"/>
    <m/>
    <n v="0"/>
    <x v="1456"/>
    <x v="2"/>
    <x v="5"/>
    <s v="1 Season"/>
    <n v="1"/>
    <s v=""/>
    <m/>
    <n v="1"/>
    <s v="International TV Shows, TV Dramas"/>
    <x v="19"/>
    <s v="International TV Shows, TV Dramas"/>
    <n v="2"/>
  </r>
  <r>
    <n v="665"/>
    <x v="6367"/>
    <x v="1"/>
    <x v="6365"/>
    <s v="Fernando Moro"/>
    <m/>
    <n v="0"/>
    <x v="14"/>
    <s v="Spain"/>
    <n v="1"/>
    <x v="1456"/>
    <x v="1"/>
    <x v="0"/>
    <s v="2 Season"/>
    <n v="2"/>
    <s v=""/>
    <m/>
    <n v="2"/>
    <s v="Kids' TV"/>
    <x v="25"/>
    <s v="Kids' TV"/>
    <n v="1"/>
  </r>
  <r>
    <n v="666"/>
    <x v="6368"/>
    <x v="1"/>
    <x v="6366"/>
    <m/>
    <s v="Pihla Viitala, Lauri Tilkanen, Jani Volanen, Tommi Korpela, Pirjo Lonka, Riku Nieminen, Pamela Tola, Jonna J√§rnefelt, Raimo Gr√∂nberg"/>
    <n v="9"/>
    <x v="66"/>
    <s v="Finland, Germany"/>
    <n v="2"/>
    <x v="1456"/>
    <x v="1"/>
    <x v="5"/>
    <s v="2 Season"/>
    <n v="2"/>
    <s v=""/>
    <m/>
    <n v="2"/>
    <s v="Crime TV Shows, International TV Shows, TV Dramas"/>
    <x v="20"/>
    <s v="Crime TV Shows, International TV Shows, TV Dramas"/>
    <n v="3"/>
  </r>
  <r>
    <n v="667"/>
    <x v="6369"/>
    <x v="1"/>
    <x v="6367"/>
    <s v="Ivan Andrew Payawal"/>
    <s v="Kokoy De Santos, Elijah Canlas, Adrianna So, Kyle Velino, Jerom Canlas, Sue Prado, Rommel Canlas, Miggy Jimenez, Angeli Nicole Sanoy, Kych Minemoto"/>
    <n v="10"/>
    <x v="2"/>
    <m/>
    <n v="0"/>
    <x v="1456"/>
    <x v="1"/>
    <x v="1"/>
    <s v="1 Season"/>
    <n v="1"/>
    <s v=""/>
    <m/>
    <n v="1"/>
    <s v="International TV Shows, Romantic TV Shows, TV Comedies"/>
    <x v="19"/>
    <s v="International TV Shows, Romantic TV Shows, TV Comedies"/>
    <n v="3"/>
  </r>
  <r>
    <n v="668"/>
    <x v="6370"/>
    <x v="1"/>
    <x v="6368"/>
    <m/>
    <s v="Lea Michele, Chris Colfer, Jane Lynch, Matthew Morrison, Cory Monteith, Naya Rivera, Kevin McHale, Jenna Ushkowitz, Amber Riley, Mark Salling, Heather Morris, Harry Shum Jr., Jayma Mays, Dianna Agron"/>
    <n v="14"/>
    <x v="0"/>
    <s v="United States"/>
    <n v="1"/>
    <x v="1456"/>
    <x v="4"/>
    <x v="1"/>
    <s v="6 Season"/>
    <n v="6"/>
    <s v=""/>
    <m/>
    <n v="6"/>
    <s v="TV Comedies, TV Dramas, Teen TV Shows"/>
    <x v="24"/>
    <s v="TV Comedies, TV Dramas, Teen TV Shows"/>
    <n v="3"/>
  </r>
  <r>
    <n v="669"/>
    <x v="6371"/>
    <x v="1"/>
    <x v="6369"/>
    <m/>
    <s v="James Purefoy, Michael Kenneth Williams, Jimmi Simpson, Bill Sage, Christina Hendricks, Pollyanna McIntosh, Jeff Pope, Neil Sandilands, Henry G. Sanders, Enrique Murciano"/>
    <n v="10"/>
    <x v="0"/>
    <s v="United States"/>
    <n v="1"/>
    <x v="1456"/>
    <x v="5"/>
    <x v="5"/>
    <s v="3 Season"/>
    <n v="3"/>
    <s v=""/>
    <m/>
    <n v="3"/>
    <s v="Crime TV Shows, TV Dramas"/>
    <x v="20"/>
    <s v="Crime TV Shows, TV Dramas"/>
    <n v="2"/>
  </r>
  <r>
    <n v="670"/>
    <x v="6372"/>
    <x v="1"/>
    <x v="6370"/>
    <m/>
    <s v="Maggie Civantos, Najwa Nimri, Carlos Hip√≥lito, Roberto Enr√≠quez, Cristina Plazas, Berta V√°zquez, Alba Flores, Inma Cuevas, Mar√≠a Isabel D√≠az, Mar√≠a Salgueiro, Ramiro Blas, Alberto Velasco, Marta Aledo, Daniel Ortiz, Harlys Becerra, Laura Baena, Jes√∫s Castej√≥n, Ver√≥nika Moral"/>
    <n v="18"/>
    <x v="14"/>
    <s v="Spain"/>
    <n v="1"/>
    <x v="1456"/>
    <x v="1"/>
    <x v="5"/>
    <s v="5 Season"/>
    <n v="5"/>
    <s v=""/>
    <m/>
    <n v="5"/>
    <s v="Crime TV Shows, International TV Shows, Spanish-Language TV Shows"/>
    <x v="20"/>
    <s v="Crime TV Shows, International TV Shows, Spanish-Language TV Shows"/>
    <n v="3"/>
  </r>
  <r>
    <n v="674"/>
    <x v="6373"/>
    <x v="1"/>
    <x v="6371"/>
    <m/>
    <s v="Santiago Artemis"/>
    <n v="1"/>
    <x v="25"/>
    <s v="Argentina"/>
    <n v="1"/>
    <x v="1456"/>
    <x v="2"/>
    <x v="5"/>
    <s v="1 Season"/>
    <n v="1"/>
    <s v=""/>
    <m/>
    <n v="1"/>
    <s v="International TV Shows, Reality TV, Spanish-Language TV Shows"/>
    <x v="19"/>
    <s v="International TV Shows, Reality TV, Spanish-Language TV Shows"/>
    <n v="3"/>
  </r>
  <r>
    <n v="675"/>
    <x v="6374"/>
    <x v="1"/>
    <x v="6372"/>
    <m/>
    <s v="Mj Rodriguez, Billy Porter, Evan Peters, Kate Mara, James Van Der Beek, Dominique Jackson, Angelica Ross, Hailie Sahar, Ryan Jamaal Swain, Indya Moore, Dyllon Burnside"/>
    <n v="11"/>
    <x v="0"/>
    <s v="United States"/>
    <n v="1"/>
    <x v="1456"/>
    <x v="2"/>
    <x v="5"/>
    <s v="2 Season"/>
    <n v="2"/>
    <s v=""/>
    <m/>
    <n v="2"/>
    <s v="TV Dramas"/>
    <x v="22"/>
    <s v="TV Dramas"/>
    <n v="1"/>
  </r>
  <r>
    <n v="676"/>
    <x v="6375"/>
    <x v="1"/>
    <x v="6373"/>
    <m/>
    <s v="Atsushi Tamura, Mari Yaguchi"/>
    <n v="2"/>
    <x v="1"/>
    <s v="Japan"/>
    <n v="1"/>
    <x v="1456"/>
    <x v="5"/>
    <x v="5"/>
    <s v="1 Season"/>
    <n v="1"/>
    <s v=""/>
    <m/>
    <n v="1"/>
    <s v="International TV Shows, Reality TV, Romantic TV Shows"/>
    <x v="19"/>
    <s v="International TV Shows, Reality TV, Romantic TV Shows"/>
    <n v="3"/>
  </r>
  <r>
    <n v="677"/>
    <x v="6376"/>
    <x v="1"/>
    <x v="6374"/>
    <s v="Rob Seidenglanz"/>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n v="23"/>
    <x v="0"/>
    <s v="United States"/>
    <n v="1"/>
    <x v="1456"/>
    <x v="2"/>
    <x v="1"/>
    <s v="4 Season"/>
    <n v="4"/>
    <s v=""/>
    <m/>
    <n v="4"/>
    <s v="Crime TV Shows, TV Dramas, TV Mysteries"/>
    <x v="20"/>
    <s v="Crime TV Shows, TV Dramas, TV Mysteries"/>
    <n v="3"/>
  </r>
  <r>
    <n v="678"/>
    <x v="6377"/>
    <x v="1"/>
    <x v="6375"/>
    <m/>
    <s v="Eugene Levy, Catherine O'Hara, Daniel Levy, Annie Murphy, Chris Elliott, Jennifer Robertson, Emily Hampshire, Tim Rozon, Sarah Levy, Dustin Milligan"/>
    <n v="10"/>
    <x v="8"/>
    <s v="Canada, United States"/>
    <n v="2"/>
    <x v="1456"/>
    <x v="1"/>
    <x v="5"/>
    <s v="6 Season"/>
    <n v="6"/>
    <s v=""/>
    <m/>
    <n v="6"/>
    <s v="TV Comedies"/>
    <x v="24"/>
    <s v="TV Comedies"/>
    <n v="1"/>
  </r>
  <r>
    <n v="679"/>
    <x v="6378"/>
    <x v="1"/>
    <x v="6376"/>
    <m/>
    <s v="Edgar Ram√≠rez, Darren Criss, Ricky Martin, Pen√©lope Cruz"/>
    <n v="4"/>
    <x v="0"/>
    <s v="United States"/>
    <n v="1"/>
    <x v="1456"/>
    <x v="5"/>
    <x v="5"/>
    <s v="1 Season"/>
    <n v="1"/>
    <s v=""/>
    <m/>
    <n v="1"/>
    <s v="Crime TV Shows, TV Dramas, TV Thrillers"/>
    <x v="20"/>
    <s v="Crime TV Shows, TV Dramas, TV Thrillers"/>
    <n v="3"/>
  </r>
  <r>
    <n v="680"/>
    <x v="6379"/>
    <x v="1"/>
    <x v="6377"/>
    <m/>
    <s v="Lapassalal Jiravechsoontornkul, Nontanun Anchuleepradit, Thanabordee Jaiyen, Pamiga Sooksawee, Pongsathon Laiwrakoran, Nara Thepnupa, Premanan Sripanich, Tanutchai Wijitvongtong, Wasu Sansingkeaw, Arpasiri Nitipon"/>
    <n v="10"/>
    <x v="51"/>
    <s v="Thailand"/>
    <n v="1"/>
    <x v="1456"/>
    <x v="5"/>
    <x v="5"/>
    <s v="1 Season"/>
    <n v="1"/>
    <s v=""/>
    <m/>
    <n v="1"/>
    <s v="Crime TV Shows, International TV Shows, TV Dramas"/>
    <x v="20"/>
    <s v="Crime TV Shows, International TV Shows, TV Dramas"/>
    <n v="3"/>
  </r>
  <r>
    <n v="681"/>
    <x v="6380"/>
    <x v="1"/>
    <x v="6378"/>
    <m/>
    <s v="Michael Jordan, Scottie Pippen, Dennis Rodman"/>
    <n v="3"/>
    <x v="0"/>
    <s v="United States"/>
    <n v="1"/>
    <x v="1456"/>
    <x v="1"/>
    <x v="5"/>
    <s v="1 Season"/>
    <n v="1"/>
    <s v=""/>
    <m/>
    <n v="1"/>
    <s v="Docuseries"/>
    <x v="21"/>
    <s v="Docuseries"/>
    <n v="1"/>
  </r>
  <r>
    <n v="682"/>
    <x v="6381"/>
    <x v="1"/>
    <x v="6379"/>
    <s v="Simon Frederick"/>
    <s v="Debbie Allen, Harry Belafonte, John Boyega, Diahann Carroll, Ernest R. Dickerson, Laurence Fishburne, Nelson George, Whoopi Goldberg, Cuba Gooding Jr., LilRel Howery, Barry Jenkins, Kasi Lemmons, David Oyelowo, Robert Townsend, Jesse Williams"/>
    <n v="15"/>
    <x v="6"/>
    <s v="United Kingdom"/>
    <n v="1"/>
    <x v="1456"/>
    <x v="5"/>
    <x v="5"/>
    <s v="1 Season"/>
    <n v="1"/>
    <s v=""/>
    <m/>
    <n v="1"/>
    <s v="British TV Shows, Docuseries"/>
    <x v="23"/>
    <s v="British TV Shows, Docuseries"/>
    <n v="2"/>
  </r>
  <r>
    <n v="683"/>
    <x v="6382"/>
    <x v="1"/>
    <x v="6380"/>
    <m/>
    <s v="Naomi Higgins, Olivia Junkeer, Wil King"/>
    <n v="3"/>
    <x v="12"/>
    <s v="Australia"/>
    <n v="1"/>
    <x v="1456"/>
    <x v="6"/>
    <x v="5"/>
    <s v="1 Season"/>
    <n v="1"/>
    <s v=""/>
    <m/>
    <n v="1"/>
    <s v="International TV Shows, TV Comedies"/>
    <x v="19"/>
    <s v="International TV Shows, TV Comedies"/>
    <n v="2"/>
  </r>
  <r>
    <n v="685"/>
    <x v="6383"/>
    <x v="1"/>
    <x v="6381"/>
    <m/>
    <s v="Danna Paola, Miguel Herr√°n, Mar√≠a Pedraza, Itzan Escamilla, Miguel Bernardeau, Jaime Lorente, √Ålvaro Rico, Ar√≥n Piper, Mina El Hammani, Ester Exp√≥sito, Omar Ayuso"/>
    <n v="11"/>
    <x v="14"/>
    <s v="Spain"/>
    <n v="1"/>
    <x v="1401"/>
    <x v="6"/>
    <x v="5"/>
    <s v="4 Season"/>
    <n v="4"/>
    <s v=""/>
    <m/>
    <n v="4"/>
    <s v="Crime TV Shows, International TV Shows, Spanish-Language TV Shows"/>
    <x v="20"/>
    <s v="Crime TV Shows, International TV Shows, Spanish-Language TV Shows"/>
    <n v="3"/>
  </r>
  <r>
    <n v="687"/>
    <x v="6384"/>
    <x v="1"/>
    <x v="6382"/>
    <m/>
    <s v="Cho Jung-seok, Yoo Yeon-seok, Jung Kyung-ho, Kim Dae-myeong, Jeon Mi-do, Kim Hae-suk, Kim Kap-soo, Jung Moon-sung"/>
    <n v="8"/>
    <x v="28"/>
    <s v="South Korea"/>
    <n v="1"/>
    <x v="1401"/>
    <x v="6"/>
    <x v="1"/>
    <s v="2 Season"/>
    <n v="2"/>
    <s v=""/>
    <m/>
    <n v="2"/>
    <s v="International TV Shows, Korean TV Shows, TV Comedies"/>
    <x v="19"/>
    <s v="International TV Shows, Korean TV Shows, TV Comedies"/>
    <n v="3"/>
  </r>
  <r>
    <n v="692"/>
    <x v="6385"/>
    <x v="1"/>
    <x v="6383"/>
    <m/>
    <s v="Park Se-wan, Shin Hyeon-seung, Choi Young-jae, Minnie, Han Hyun-min, Joakim Sorensen, Carson Allen, Terris Brown"/>
    <n v="8"/>
    <x v="2"/>
    <m/>
    <n v="0"/>
    <x v="1401"/>
    <x v="6"/>
    <x v="1"/>
    <s v="1 Season"/>
    <n v="1"/>
    <s v=""/>
    <m/>
    <n v="1"/>
    <s v="International TV Shows, TV Comedies"/>
    <x v="19"/>
    <s v="International TV Shows, TV Comedies"/>
    <n v="2"/>
  </r>
  <r>
    <n v="693"/>
    <x v="6386"/>
    <x v="1"/>
    <x v="6384"/>
    <s v="Hsu Fu-chun"/>
    <s v="Qin Lan, Dylan Wang, Li Zonghan, Bao Wenjing, Pan Hong, Chen Pengwanli, Lin Xinyi, Kang Kang, Wei Yibo, He Bin"/>
    <n v="10"/>
    <x v="2"/>
    <m/>
    <n v="0"/>
    <x v="1401"/>
    <x v="6"/>
    <x v="1"/>
    <s v="1 Season"/>
    <n v="1"/>
    <s v=""/>
    <m/>
    <n v="1"/>
    <s v="International TV Shows, Romantic TV Shows, TV Dramas"/>
    <x v="19"/>
    <s v="International TV Shows, Romantic TV Shows, TV Dramas"/>
    <n v="3"/>
  </r>
  <r>
    <n v="697"/>
    <x v="6387"/>
    <x v="1"/>
    <x v="6385"/>
    <m/>
    <s v="Jaime King, Justin Chu Cary, Christine Lee, Sal Velez Jr., Kelsey Flower, Erika Hau, Edsson Morales, Gwynyth Walsh, Stafford Perry, Mustafa Alabssi"/>
    <n v="10"/>
    <x v="8"/>
    <s v="Canada, United States"/>
    <n v="2"/>
    <x v="7"/>
    <x v="6"/>
    <x v="5"/>
    <s v="2 Season"/>
    <n v="2"/>
    <s v=""/>
    <m/>
    <n v="2"/>
    <s v="TV Action &amp; Adventure, TV Dramas, TV Horror"/>
    <x v="29"/>
    <s v="TV Action &amp; Adventure, TV Dramas, TV Horror"/>
    <n v="3"/>
  </r>
  <r>
    <n v="698"/>
    <x v="6388"/>
    <x v="1"/>
    <x v="6386"/>
    <m/>
    <s v="Ester Exp√≥sito, Itzan Escamilla"/>
    <n v="2"/>
    <x v="2"/>
    <m/>
    <n v="0"/>
    <x v="7"/>
    <x v="6"/>
    <x v="5"/>
    <s v="1 Season"/>
    <n v="1"/>
    <s v=""/>
    <m/>
    <n v="1"/>
    <s v="International TV Shows, Romantic TV Shows, Spanish-Language TV Shows"/>
    <x v="19"/>
    <s v="International TV Shows, Romantic TV Shows, Spanish-Language TV Shows"/>
    <n v="3"/>
  </r>
  <r>
    <n v="700"/>
    <x v="6389"/>
    <x v="1"/>
    <x v="6387"/>
    <m/>
    <s v="Gu√∞r√∫n Eyfj√∂r√∞, √çris Tanja Flygenring, Aliette Opheim, Ingvar Sigur√∞sson, √ûorsteinn Bachmann, S√≥lveig Arnarsd√≥ttir, Bj√∂rn Thors"/>
    <n v="7"/>
    <x v="27"/>
    <s v="Iceland"/>
    <n v="1"/>
    <x v="7"/>
    <x v="6"/>
    <x v="5"/>
    <s v="1 Season"/>
    <n v="1"/>
    <s v=""/>
    <m/>
    <n v="1"/>
    <s v="International TV Shows, TV Dramas, TV Mysteries"/>
    <x v="19"/>
    <s v="International TV Shows, TV Dramas, TV Mysteries"/>
    <n v="3"/>
  </r>
  <r>
    <n v="701"/>
    <x v="6390"/>
    <x v="1"/>
    <x v="6388"/>
    <m/>
    <s v="Miyuki Sawashiro, Tomoyo Kurosawa, Tomokazu Seki, Soma Saito, Kazuhiro Yamaji, Hikaru Midorikawa, Wataru Takagi, Takahiro Sakurai, Junichi Suwabe, Yukihiro Nozuyama, Hinata Tadokoro, Taisuke Nakano, Tomohiro Yamaguchi, Tatsuhisa Suzuki, Rie Tanaka, Yoshitsugu Matsuoka, Sho Hayami"/>
    <n v="17"/>
    <x v="2"/>
    <m/>
    <n v="0"/>
    <x v="7"/>
    <x v="6"/>
    <x v="5"/>
    <s v="1 Season"/>
    <n v="1"/>
    <s v=""/>
    <m/>
    <n v="1"/>
    <s v="Anime Series, International TV Shows"/>
    <x v="27"/>
    <s v="Anime Series, International TV Shows"/>
    <n v="2"/>
  </r>
  <r>
    <n v="704"/>
    <x v="6391"/>
    <x v="1"/>
    <x v="6389"/>
    <m/>
    <s v="Beren Saat, Mehmet G√ºns√ºr, Metin Akd√ºlger, Melisa ≈ûenolsun, Ba≈üak K√∂kl√ºkaya, Civan Canova, Tim Seyfi, Meral √áetinkaya, Hazal T√ºresan, Cezmi Baskƒ±n"/>
    <n v="10"/>
    <x v="61"/>
    <s v="Turkey"/>
    <n v="1"/>
    <x v="7"/>
    <x v="6"/>
    <x v="5"/>
    <s v="3 Season"/>
    <n v="3"/>
    <s v=""/>
    <m/>
    <n v="3"/>
    <s v="International TV Shows, TV Dramas, TV Mysteries"/>
    <x v="19"/>
    <s v="International TV Shows, TV Dramas, TV Mysteries"/>
    <n v="3"/>
  </r>
  <r>
    <n v="707"/>
    <x v="6392"/>
    <x v="1"/>
    <x v="6390"/>
    <m/>
    <s v="Ar√≥n Piper, Omar Ayuso, Claudia Salas, Jorge Clemente, Laura Calero, Jon Rod"/>
    <n v="6"/>
    <x v="2"/>
    <m/>
    <n v="0"/>
    <x v="892"/>
    <x v="6"/>
    <x v="5"/>
    <s v="1 Season"/>
    <n v="1"/>
    <s v=""/>
    <m/>
    <n v="1"/>
    <s v="International TV Shows, Spanish-Language TV Shows, TV Dramas"/>
    <x v="19"/>
    <s v="International TV Shows, Spanish-Language TV Shows, TV Dramas"/>
    <n v="3"/>
  </r>
  <r>
    <n v="708"/>
    <x v="6393"/>
    <x v="1"/>
    <x v="6391"/>
    <s v="Sarawut Wichiensarn"/>
    <s v="Apinya Sakuljaroensuk, Mawin Taweephol, Nat Sakdatorn, Maneerat Kham-uan, Jaturong Mokjok, Pisamai Wilaisak, Rudklao Amratisha, Chatchaya Suthisuwan, Panapong Khaisang, May Haas"/>
    <n v="10"/>
    <x v="2"/>
    <m/>
    <n v="0"/>
    <x v="892"/>
    <x v="6"/>
    <x v="1"/>
    <s v="1 Season"/>
    <n v="1"/>
    <s v=""/>
    <m/>
    <n v="1"/>
    <s v="International TV Shows, Romantic TV Shows, TV Comedies"/>
    <x v="19"/>
    <s v="International TV Shows, Romantic TV Shows, TV Comedies"/>
    <n v="3"/>
  </r>
  <r>
    <n v="710"/>
    <x v="6394"/>
    <x v="1"/>
    <x v="6392"/>
    <m/>
    <s v="Nicol√°s Riera, Laura Laprida, Juan Manuel Guilera, Johanna Francella, Mat√≠as Meyer, Noelia Marzol, Luisa Drozdek, Agustina Mindlin, Santiago Talledo, Chang Sung Kim, Osmar Nu√±ez, Fabio Aste"/>
    <n v="12"/>
    <x v="25"/>
    <s v="Argentina"/>
    <n v="1"/>
    <x v="892"/>
    <x v="1"/>
    <x v="5"/>
    <s v="3 Season"/>
    <n v="3"/>
    <s v=""/>
    <m/>
    <n v="3"/>
    <s v="International TV Shows, Romantic TV Shows, Spanish-Language TV Shows"/>
    <x v="19"/>
    <s v="International TV Shows, Romantic TV Shows, Spanish-Language TV Shows"/>
    <n v="3"/>
  </r>
  <r>
    <n v="711"/>
    <x v="6395"/>
    <x v="1"/>
    <x v="6393"/>
    <m/>
    <m/>
    <n v="0"/>
    <x v="2"/>
    <m/>
    <n v="0"/>
    <x v="892"/>
    <x v="6"/>
    <x v="6"/>
    <s v="1 Season"/>
    <n v="1"/>
    <s v=""/>
    <m/>
    <n v="1"/>
    <s v="Docuseries, Science &amp; Nature TV"/>
    <x v="21"/>
    <s v="Docuseries, Science &amp; Nature TV"/>
    <n v="2"/>
  </r>
  <r>
    <n v="714"/>
    <x v="6396"/>
    <x v="1"/>
    <x v="6394"/>
    <m/>
    <s v="Giles Panton, Michael Daingerfield, Bill Newton, James Blight, Nicole Oliver, Adrian Petriw, Alex Barima, Rebecca Shoichet"/>
    <n v="8"/>
    <x v="0"/>
    <s v="United States"/>
    <n v="1"/>
    <x v="677"/>
    <x v="1"/>
    <x v="8"/>
    <s v="1 Season"/>
    <n v="1"/>
    <s v=""/>
    <m/>
    <n v="1"/>
    <s v="Kids' TV, TV Comedies"/>
    <x v="25"/>
    <s v="Kids' TV, TV Comedies"/>
    <n v="2"/>
  </r>
  <r>
    <n v="715"/>
    <x v="6397"/>
    <x v="1"/>
    <x v="6395"/>
    <m/>
    <s v="Shin Ha-kyun, Yeo Jin-goo, Choi Dae-hoon, Choi Sung-eun, Cheon Ho-jin, Choi Jin-ho"/>
    <n v="6"/>
    <x v="2"/>
    <m/>
    <n v="0"/>
    <x v="677"/>
    <x v="6"/>
    <x v="5"/>
    <s v="1 Season"/>
    <n v="1"/>
    <s v=""/>
    <m/>
    <n v="1"/>
    <s v="Crime TV Shows, International TV Shows, TV Thrillers"/>
    <x v="20"/>
    <s v="Crime TV Shows, International TV Shows, TV Thrillers"/>
    <n v="3"/>
  </r>
  <r>
    <n v="716"/>
    <x v="6398"/>
    <x v="1"/>
    <x v="6396"/>
    <m/>
    <s v="Mina El Hammani, Miguel Bernardeau, Omar Ayuso"/>
    <n v="3"/>
    <x v="2"/>
    <m/>
    <n v="0"/>
    <x v="677"/>
    <x v="6"/>
    <x v="5"/>
    <s v="1 Season"/>
    <n v="1"/>
    <s v=""/>
    <m/>
    <n v="1"/>
    <s v="International TV Shows, Romantic TV Shows, Spanish-Language TV Shows"/>
    <x v="19"/>
    <s v="International TV Shows, Romantic TV Shows, Spanish-Language TV Shows"/>
    <n v="3"/>
  </r>
  <r>
    <n v="720"/>
    <x v="6399"/>
    <x v="1"/>
    <x v="6397"/>
    <m/>
    <s v="Russell Curry, Hunter Deno, Kai Moya, Tessa Rao, Chance Perez, Shavaughn Ruakere, Blair Strang"/>
    <n v="7"/>
    <x v="0"/>
    <s v="United States"/>
    <n v="1"/>
    <x v="677"/>
    <x v="6"/>
    <x v="4"/>
    <s v="1 Season"/>
    <n v="1"/>
    <s v=""/>
    <m/>
    <n v="1"/>
    <s v="Kids' TV"/>
    <x v="25"/>
    <s v="Kids' TV"/>
    <n v="1"/>
  </r>
  <r>
    <n v="721"/>
    <x v="6400"/>
    <x v="1"/>
    <x v="6398"/>
    <m/>
    <s v="Luke Amis, Annabelle Westenholz-Smith, Maddie Evans, Jude Muir"/>
    <n v="4"/>
    <x v="2"/>
    <m/>
    <n v="0"/>
    <x v="677"/>
    <x v="6"/>
    <x v="0"/>
    <s v="2 Season"/>
    <n v="2"/>
    <s v=""/>
    <m/>
    <n v="2"/>
    <s v="Kids' TV"/>
    <x v="25"/>
    <s v="Kids' TV"/>
    <n v="1"/>
  </r>
  <r>
    <n v="724"/>
    <x v="6401"/>
    <x v="1"/>
    <x v="6399"/>
    <s v="Michael Simon"/>
    <s v="Jeff Foxworthy"/>
    <n v="1"/>
    <x v="0"/>
    <s v="United States"/>
    <n v="1"/>
    <x v="677"/>
    <x v="0"/>
    <x v="4"/>
    <s v="1 Season"/>
    <n v="1"/>
    <s v=""/>
    <m/>
    <n v="1"/>
    <s v="Reality TV"/>
    <x v="26"/>
    <s v="Reality TV"/>
    <n v="1"/>
  </r>
  <r>
    <n v="726"/>
    <x v="6402"/>
    <x v="1"/>
    <x v="6400"/>
    <m/>
    <s v="Miguel Bernardeau, Claudia Salas, Georgina Amor√≥s"/>
    <n v="3"/>
    <x v="2"/>
    <m/>
    <n v="0"/>
    <x v="1542"/>
    <x v="6"/>
    <x v="5"/>
    <s v="1 Season"/>
    <n v="1"/>
    <s v=""/>
    <m/>
    <n v="1"/>
    <s v="International TV Shows, Spanish-Language TV Shows, TV Dramas"/>
    <x v="19"/>
    <s v="International TV Shows, Spanish-Language TV Shows, TV Dramas"/>
    <n v="3"/>
  </r>
  <r>
    <n v="727"/>
    <x v="6403"/>
    <x v="1"/>
    <x v="6401"/>
    <s v="Joe Berlinger, Bruce Sinofsky"/>
    <s v="James Hetfield, Lars Ulrich, Kirk Hammett, Robert Trujillo"/>
    <n v="4"/>
    <x v="0"/>
    <s v="United States"/>
    <n v="1"/>
    <x v="893"/>
    <x v="0"/>
    <x v="5"/>
    <s v="1 Season"/>
    <n v="1"/>
    <s v=""/>
    <m/>
    <n v="1"/>
    <s v="TV Shows"/>
    <x v="28"/>
    <s v="TV Shows"/>
    <n v="1"/>
  </r>
  <r>
    <n v="732"/>
    <x v="6404"/>
    <x v="1"/>
    <x v="6402"/>
    <m/>
    <s v="Sung Hoon, Lee Tae-gon, Park Joo-mi, Lee Ga-ryoung, Lee Min-young, Jeon No-min, Jeon Soo-kyeong, Lim Hye-young, Song Ji-in, Moon Sung-ho, Roh Joo-hyun, Kim Ameliia, Kim Eung-soo, Lee Jong-nam, Lee Hyo-chun, Jun Hye-won, Lim Han-bin, Park Seo-kyung, Shin Su-ho, Yun Seo-hyun"/>
    <n v="20"/>
    <x v="28"/>
    <s v="South Korea"/>
    <n v="1"/>
    <x v="116"/>
    <x v="6"/>
    <x v="1"/>
    <s v="2 Season"/>
    <n v="2"/>
    <s v=""/>
    <m/>
    <n v="2"/>
    <s v="International TV Shows, TV Dramas"/>
    <x v="19"/>
    <s v="International TV Shows, TV Dramas"/>
    <n v="2"/>
  </r>
  <r>
    <n v="734"/>
    <x v="6405"/>
    <x v="1"/>
    <x v="6403"/>
    <m/>
    <s v="Erica Mendez, Marianne Miller, Rachelle Heger, Millie O'Conner, Alexa Kahn, Doug Stone, Chris Smith, Bryce Papenbrook, Heather Downey, Chris Hackney, Ben Pronsky"/>
    <n v="11"/>
    <x v="22"/>
    <s v="Denmark"/>
    <n v="1"/>
    <x v="122"/>
    <x v="9"/>
    <x v="8"/>
    <s v="2 Season"/>
    <n v="2"/>
    <s v=""/>
    <m/>
    <n v="2"/>
    <s v="Kids' TV"/>
    <x v="25"/>
    <s v="Kids' TV"/>
    <n v="1"/>
  </r>
  <r>
    <n v="735"/>
    <x v="6406"/>
    <x v="1"/>
    <x v="6404"/>
    <m/>
    <s v="Omar Sy, Ludivine Sagnier, Clotilde Hesme, Nicole Garcia, Herv√© Pierre, Soufiane Guerrab, Antoine Gouy, Fargass Assand√©, Vincent Londez, Shirine Boutella"/>
    <n v="10"/>
    <x v="11"/>
    <s v="France, United States"/>
    <n v="2"/>
    <x v="122"/>
    <x v="6"/>
    <x v="5"/>
    <s v="2 Season"/>
    <n v="2"/>
    <s v=""/>
    <m/>
    <n v="2"/>
    <s v="Crime TV Shows, International TV Shows, TV Action &amp; Adventure"/>
    <x v="20"/>
    <s v="Crime TV Shows, International TV Shows, TV Action &amp; Adventure"/>
    <n v="3"/>
  </r>
  <r>
    <n v="738"/>
    <x v="6407"/>
    <x v="1"/>
    <x v="6405"/>
    <s v="Jay Oliva"/>
    <s v="Shay Mitchell, Liza Soberano, Jon Jon Briones, Darren Criss, Manny Jacinto, Dante Basco, Nicole Scherzinger, Lou Diamond Phillips, Steve Blum"/>
    <n v="9"/>
    <x v="48"/>
    <s v="Philippines, Singapore, Indonesia"/>
    <n v="3"/>
    <x v="122"/>
    <x v="6"/>
    <x v="5"/>
    <s v="1 Season"/>
    <n v="1"/>
    <s v=""/>
    <m/>
    <n v="1"/>
    <s v="Anime Series, Crime TV Shows, TV Horror"/>
    <x v="27"/>
    <s v="Anime Series, Crime TV Shows, TV Horror"/>
    <n v="3"/>
  </r>
  <r>
    <n v="745"/>
    <x v="6408"/>
    <x v="1"/>
    <x v="6406"/>
    <m/>
    <s v="Freddy Beltr√°n, Pamela Ospina, Diego Camargo, Catalina Guzm√°n"/>
    <n v="4"/>
    <x v="31"/>
    <s v="Colombia"/>
    <n v="1"/>
    <x v="576"/>
    <x v="6"/>
    <x v="5"/>
    <s v="1 Season"/>
    <n v="1"/>
    <s v=""/>
    <m/>
    <n v="1"/>
    <s v="International TV Shows, Spanish-Language TV Shows, Stand-Up Comedy &amp; Talk Shows"/>
    <x v="19"/>
    <s v="International TV Shows, Spanish-Language TV Shows, Stand-Up Comedy &amp; Talk Shows"/>
    <n v="3"/>
  </r>
  <r>
    <n v="749"/>
    <x v="6409"/>
    <x v="1"/>
    <x v="6407"/>
    <m/>
    <m/>
    <n v="0"/>
    <x v="0"/>
    <s v="United States"/>
    <n v="1"/>
    <x v="1177"/>
    <x v="6"/>
    <x v="6"/>
    <s v="1 Season"/>
    <n v="1"/>
    <s v=""/>
    <m/>
    <n v="1"/>
    <s v="Reality TV"/>
    <x v="26"/>
    <s v="Reality TV"/>
    <n v="1"/>
  </r>
  <r>
    <n v="750"/>
    <x v="6410"/>
    <x v="1"/>
    <x v="6408"/>
    <m/>
    <s v="Jessica Alba, Gabrielle Union"/>
    <n v="2"/>
    <x v="0"/>
    <s v="United States"/>
    <n v="1"/>
    <x v="1177"/>
    <x v="6"/>
    <x v="5"/>
    <s v="2 Season"/>
    <n v="2"/>
    <s v=""/>
    <m/>
    <n v="2"/>
    <s v="Crime TV Shows, TV Action &amp; Adventure, TV Comedies"/>
    <x v="20"/>
    <s v="Crime TV Shows, TV Action &amp; Adventure, TV Comedies"/>
    <n v="3"/>
  </r>
  <r>
    <n v="752"/>
    <x v="6411"/>
    <x v="1"/>
    <x v="6409"/>
    <m/>
    <s v="Amit Kumar"/>
    <n v="1"/>
    <x v="2"/>
    <m/>
    <n v="0"/>
    <x v="1543"/>
    <x v="5"/>
    <x v="8"/>
    <s v="2 Season"/>
    <n v="2"/>
    <s v=""/>
    <m/>
    <n v="2"/>
    <s v="Kids' TV, TV Comedies"/>
    <x v="25"/>
    <s v="Kids' TV, TV Comedies"/>
    <n v="2"/>
  </r>
  <r>
    <n v="754"/>
    <x v="6412"/>
    <x v="1"/>
    <x v="6410"/>
    <m/>
    <s v="Mart√≠n Karpan, Carolina Acevedo, Jhon √Ålex Toro, Mar√≠a Cecilia Botero, Andr√©s Toro, Andrea Noceti, Diana Neira, Hugo G√≥mez, Isabel Cristina Estrada, Mauricio V√©lez"/>
    <n v="10"/>
    <x v="31"/>
    <s v="Colombia"/>
    <n v="1"/>
    <x v="1544"/>
    <x v="37"/>
    <x v="5"/>
    <s v="1 Season"/>
    <n v="1"/>
    <s v=""/>
    <m/>
    <n v="1"/>
    <s v="International TV Shows, Romantic TV Shows, Spanish-Language TV Shows"/>
    <x v="19"/>
    <s v="International TV Shows, Romantic TV Shows, Spanish-Language TV Shows"/>
    <n v="3"/>
  </r>
  <r>
    <n v="759"/>
    <x v="6413"/>
    <x v="1"/>
    <x v="6411"/>
    <s v="Ally Pankiw"/>
    <s v="Mae Martin, Charlotte Ritchie, Lisa Kudrow, Sophie Thompson, Tom Andrews, Tobi Bamtefa, Phil Burgers, Ophelia Lovibond, Adrian Lukis, Ritu Arya, Ramon Tikaram"/>
    <n v="11"/>
    <x v="6"/>
    <s v="United Kingdom"/>
    <n v="1"/>
    <x v="291"/>
    <x v="6"/>
    <x v="5"/>
    <s v="2 Season"/>
    <n v="2"/>
    <s v=""/>
    <m/>
    <n v="2"/>
    <s v="Romantic TV Shows, TV Comedies, TV Dramas"/>
    <x v="32"/>
    <s v="Romantic TV Shows, TV Comedies, TV Dramas"/>
    <n v="3"/>
  </r>
  <r>
    <n v="762"/>
    <x v="6414"/>
    <x v="1"/>
    <x v="6412"/>
    <m/>
    <m/>
    <n v="0"/>
    <x v="2"/>
    <m/>
    <n v="0"/>
    <x v="291"/>
    <x v="6"/>
    <x v="6"/>
    <s v="1 Season"/>
    <n v="1"/>
    <s v=""/>
    <m/>
    <n v="1"/>
    <s v="Docuseries, Science &amp; Nature TV"/>
    <x v="21"/>
    <s v="Docuseries, Science &amp; Nature TV"/>
    <n v="2"/>
  </r>
  <r>
    <n v="764"/>
    <x v="6415"/>
    <x v="1"/>
    <x v="6413"/>
    <m/>
    <s v="Nonso Anozie, Christian Convery, Adeel Akhtar, Stefania LaVie Owen, Dania Ramirez, Aliza Vellani, Will Forte, James Brolin, Neil Sandilands, Mia Artemis"/>
    <n v="10"/>
    <x v="0"/>
    <s v="United States"/>
    <n v="1"/>
    <x v="291"/>
    <x v="6"/>
    <x v="1"/>
    <s v="1 Season"/>
    <n v="1"/>
    <s v=""/>
    <m/>
    <n v="1"/>
    <s v="TV Action &amp; Adventure, TV Dramas, TV Sci-Fi &amp; Fantasy"/>
    <x v="29"/>
    <s v="TV Action &amp; Adventure, TV Dramas, TV Sci-Fi &amp; Fantasy"/>
    <n v="3"/>
  </r>
  <r>
    <n v="768"/>
    <x v="6416"/>
    <x v="1"/>
    <x v="6414"/>
    <m/>
    <s v="Ryuji Akiyama, Ryusei Yokohama, Yumi Adachi, Ai Tominaga, Mei Nagano, Aki Yashiro, Kyary Pamyu Pamyu, Akira Nakao, Shino Ikenami, Joe Odagiri"/>
    <n v="10"/>
    <x v="1"/>
    <s v="Japan"/>
    <n v="1"/>
    <x v="195"/>
    <x v="6"/>
    <x v="1"/>
    <s v="1 Season"/>
    <n v="1"/>
    <s v=""/>
    <m/>
    <n v="1"/>
    <s v="International TV Shows, TV Comedies"/>
    <x v="19"/>
    <s v="International TV Shows, TV Comedies"/>
    <n v="2"/>
  </r>
  <r>
    <n v="772"/>
    <x v="6417"/>
    <x v="1"/>
    <x v="6415"/>
    <s v="Chiaki Kon"/>
    <s v="Kotono Mitsuishi, Hisako Kanemoto, Rina Satou, Ami Koshimizu, Shizuka Ito, Misato Fukuen, Kenji Nojima, Junko Minagawa, Sayaka Ohara, Ai Maeda, Yukiyo Fujii, Ryo Hirohashi, Taishi Murata, Yoshitsugu Matsuoka, Shoko Nakagawa, Naomi Watanabe, Nanao"/>
    <n v="17"/>
    <x v="2"/>
    <m/>
    <n v="0"/>
    <x v="195"/>
    <x v="6"/>
    <x v="1"/>
    <s v="1 Season"/>
    <n v="1"/>
    <s v=""/>
    <m/>
    <n v="1"/>
    <s v="TV Shows"/>
    <x v="28"/>
    <s v="TV Shows"/>
    <n v="1"/>
  </r>
  <r>
    <n v="773"/>
    <x v="6418"/>
    <x v="1"/>
    <x v="6416"/>
    <m/>
    <s v="Coco Rebecca Edogamhe, Ludovico Tersigni, Amanda Campana, Andrea Lattanzi, Giovanni Maini, Alicia Ann Edogamhe, Thony"/>
    <n v="7"/>
    <x v="24"/>
    <s v="Italy"/>
    <n v="1"/>
    <x v="195"/>
    <x v="6"/>
    <x v="5"/>
    <s v="2 Season"/>
    <n v="2"/>
    <s v=""/>
    <m/>
    <n v="2"/>
    <s v="International TV Shows, Romantic TV Shows, TV Dramas"/>
    <x v="19"/>
    <s v="International TV Shows, Romantic TV Shows, TV Dramas"/>
    <n v="3"/>
  </r>
  <r>
    <n v="779"/>
    <x v="6419"/>
    <x v="1"/>
    <x v="6417"/>
    <m/>
    <s v="Yuki Kaji, Yui Ishikawa, Marina Inoue, Kisho Taniyama, Yu Shimamura, Yu Kobayashi, Shiori Mikami, Hiro Shimono, Ryota Osaka, Yoshimasa Hosoya, Tomohisa Hashizume, Saki Fujita, Hiroshi Kamiya, Daisuke Ono, Romi Park, Keiji Fujiwara, Kazuhiro Yamaji, Yusaku Yara, Takehito Koyasu"/>
    <n v="19"/>
    <x v="1"/>
    <s v="Japan"/>
    <n v="1"/>
    <x v="64"/>
    <x v="8"/>
    <x v="5"/>
    <s v="1 Season"/>
    <n v="1"/>
    <s v=""/>
    <m/>
    <n v="1"/>
    <s v="Anime Series, International TV Shows"/>
    <x v="27"/>
    <s v="Anime Series, International TV Shows"/>
    <n v="2"/>
  </r>
  <r>
    <n v="781"/>
    <x v="6420"/>
    <x v="1"/>
    <x v="6418"/>
    <m/>
    <s v="Preston Nyman, Sian Taylor, Ian Puleston-Davies, Sara Crowe, Sarah Ann Kennedy, Judy Flynn, John Sparkes, David Graham"/>
    <n v="8"/>
    <x v="6"/>
    <s v="United Kingdom"/>
    <n v="1"/>
    <x v="64"/>
    <x v="2"/>
    <x v="0"/>
    <s v="2 Season"/>
    <n v="2"/>
    <s v=""/>
    <m/>
    <n v="2"/>
    <s v="Kids' TV"/>
    <x v="25"/>
    <s v="Kids' TV"/>
    <n v="1"/>
  </r>
  <r>
    <n v="786"/>
    <x v="6421"/>
    <x v="1"/>
    <x v="6419"/>
    <m/>
    <m/>
    <n v="0"/>
    <x v="0"/>
    <s v="United States"/>
    <n v="1"/>
    <x v="64"/>
    <x v="6"/>
    <x v="0"/>
    <s v="3 Season"/>
    <n v="3"/>
    <s v=""/>
    <m/>
    <n v="3"/>
    <s v="Kids' TV"/>
    <x v="25"/>
    <s v="Kids' TV"/>
    <n v="1"/>
  </r>
  <r>
    <n v="790"/>
    <x v="6422"/>
    <x v="1"/>
    <x v="6420"/>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n v="25"/>
    <x v="6"/>
    <s v="United Kingdom"/>
    <n v="1"/>
    <x v="64"/>
    <x v="4"/>
    <x v="1"/>
    <s v="6 Season"/>
    <n v="6"/>
    <s v=""/>
    <m/>
    <n v="6"/>
    <s v="British TV Shows, International TV Shows, TV Dramas"/>
    <x v="23"/>
    <s v="British TV Shows, International TV Shows, TV Dramas"/>
    <n v="3"/>
  </r>
  <r>
    <n v="796"/>
    <x v="6423"/>
    <x v="1"/>
    <x v="6421"/>
    <m/>
    <s v="Eliza Coupe, Elisha Cuthbert, Zachary Knighton, Adam Pally, Damon Wayans Jr., Casey Wilson"/>
    <n v="6"/>
    <x v="0"/>
    <s v="United States"/>
    <n v="1"/>
    <x v="64"/>
    <x v="11"/>
    <x v="1"/>
    <s v="3 Season"/>
    <n v="3"/>
    <s v=""/>
    <m/>
    <n v="3"/>
    <s v="TV Comedies"/>
    <x v="24"/>
    <s v="TV Comedies"/>
    <n v="1"/>
  </r>
  <r>
    <n v="804"/>
    <x v="6424"/>
    <x v="1"/>
    <x v="6422"/>
    <s v="Takuya Igarashi"/>
    <s v="Maaya Sakamoto, Mamoru Miyano, Masaya Matsukaze, Kenichi Suzumura, Keisuke Oda, Ayaka Saito, Daisuke Kirii"/>
    <n v="7"/>
    <x v="1"/>
    <s v="Japan"/>
    <n v="1"/>
    <x v="64"/>
    <x v="24"/>
    <x v="6"/>
    <s v="1 Season"/>
    <n v="1"/>
    <s v=""/>
    <m/>
    <n v="1"/>
    <s v="Anime Series, Romantic TV Shows, Teen TV Shows"/>
    <x v="27"/>
    <s v="Anime Series, Romantic TV Shows, Teen TV Shows"/>
    <n v="3"/>
  </r>
  <r>
    <n v="806"/>
    <x v="6425"/>
    <x v="1"/>
    <x v="6423"/>
    <m/>
    <s v="Kim Sang-kyung, Oh Na-ra, Tang Jun-sang, Son Sang-yeon, Choi Hyun-wook, Kim Kang-hoon, Lee Jae-in, Lee Ji-won"/>
    <n v="8"/>
    <x v="2"/>
    <m/>
    <n v="0"/>
    <x v="64"/>
    <x v="6"/>
    <x v="1"/>
    <s v="1 Season"/>
    <n v="1"/>
    <s v=""/>
    <m/>
    <n v="1"/>
    <s v="International TV Shows, TV Comedies, TV Dramas"/>
    <x v="19"/>
    <s v="International TV Shows, TV Comedies, TV Dramas"/>
    <n v="3"/>
  </r>
  <r>
    <n v="814"/>
    <x v="6426"/>
    <x v="1"/>
    <x v="6424"/>
    <m/>
    <s v="Jaleel White, Long John Baldry, Garry Chalk"/>
    <n v="3"/>
    <x v="0"/>
    <s v="United States, Canada"/>
    <n v="2"/>
    <x v="64"/>
    <x v="31"/>
    <x v="8"/>
    <s v="1 Season"/>
    <n v="1"/>
    <s v=""/>
    <m/>
    <n v="1"/>
    <s v="Kids' TV"/>
    <x v="25"/>
    <s v="Kids' TV"/>
    <n v="1"/>
  </r>
  <r>
    <n v="821"/>
    <x v="6427"/>
    <x v="1"/>
    <x v="6425"/>
    <m/>
    <s v="Maxim Khalil, Abdulmohsen Alnemr, Samr Ismaiel, Khaled Alkeesh, Samar Sami, Salloum Haddad, Ahmad Aljasmii, Khaled El Sayed, Yaser Alneyadi, Leen Gherra, Dean Cain, Moatasem Alnahar, Mahira Abdelaziz"/>
    <n v="13"/>
    <x v="33"/>
    <s v="United Arab Emirates"/>
    <n v="1"/>
    <x v="64"/>
    <x v="6"/>
    <x v="1"/>
    <s v="3 Season"/>
    <n v="3"/>
    <s v=""/>
    <m/>
    <n v="3"/>
    <s v="International TV Shows, TV Dramas, TV Mysteries"/>
    <x v="19"/>
    <s v="International TV Shows, TV Dramas, TV Mysteries"/>
    <n v="3"/>
  </r>
  <r>
    <n v="826"/>
    <x v="6428"/>
    <x v="1"/>
    <x v="6426"/>
    <m/>
    <s v="Connie Britton, Eric Bana, Juno Temple, Julia Garner, Jean Smart, Keiko Agena, Jeff Perry, Kevin Zegers, Jake Abel"/>
    <n v="9"/>
    <x v="0"/>
    <s v="United States"/>
    <n v="1"/>
    <x v="1545"/>
    <x v="1"/>
    <x v="5"/>
    <s v="2 Season"/>
    <n v="2"/>
    <s v=""/>
    <m/>
    <n v="2"/>
    <s v="Crime TV Shows, TV Dramas, TV Mysteries"/>
    <x v="20"/>
    <s v="Crime TV Shows, TV Dramas, TV Mysteries"/>
    <n v="3"/>
  </r>
  <r>
    <n v="831"/>
    <x v="6429"/>
    <x v="1"/>
    <x v="6427"/>
    <m/>
    <s v="Michael Douglas, Alan Arkin, Sarah Baker, Nancy Travis, Susan Sullivan, Lisa Edelstein, Emily Osment, Graham Rogers, Jenna Lyng Adams, Ashleigh LaThrop, Melissa Tang, Casey Thomas Brown, Ann-Margret, Danny DeVito"/>
    <n v="14"/>
    <x v="0"/>
    <s v="United States"/>
    <n v="1"/>
    <x v="862"/>
    <x v="6"/>
    <x v="5"/>
    <s v="3 Season"/>
    <n v="3"/>
    <s v=""/>
    <m/>
    <n v="3"/>
    <s v="TV Comedies, TV Dramas"/>
    <x v="24"/>
    <s v="TV Comedies, TV Dramas"/>
    <n v="2"/>
  </r>
  <r>
    <n v="832"/>
    <x v="6430"/>
    <x v="1"/>
    <x v="6428"/>
    <s v="Jos√© Larraza, Marc Pons"/>
    <m/>
    <n v="0"/>
    <x v="2"/>
    <m/>
    <n v="0"/>
    <x v="862"/>
    <x v="6"/>
    <x v="5"/>
    <s v="2 Season"/>
    <n v="2"/>
    <s v=""/>
    <m/>
    <n v="2"/>
    <s v="Docuseries, International TV Shows, Spanish-Language TV Shows"/>
    <x v="21"/>
    <s v="Docuseries, International TV Shows, Spanish-Language TV Shows"/>
    <n v="3"/>
  </r>
  <r>
    <n v="833"/>
    <x v="6431"/>
    <x v="1"/>
    <x v="6429"/>
    <s v="Gary Sing"/>
    <s v="Zhang Zhehan, Gong Jun, Zhou Ye, Asher Ma, Sun Xilun, Chen Zihan, Rolling Wang, Zhang Yonggang, Li Daikun, Huang Youming, Damon Guo"/>
    <n v="11"/>
    <x v="2"/>
    <m/>
    <n v="0"/>
    <x v="862"/>
    <x v="6"/>
    <x v="1"/>
    <s v="1 Season"/>
    <n v="1"/>
    <s v=""/>
    <m/>
    <n v="1"/>
    <s v="International TV Shows, TV Action &amp; Adventure, TV Dramas"/>
    <x v="19"/>
    <s v="International TV Shows, TV Action &amp; Adventure, TV Dramas"/>
    <n v="3"/>
  </r>
  <r>
    <n v="834"/>
    <x v="6432"/>
    <x v="1"/>
    <x v="6430"/>
    <m/>
    <s v="Guri Alfi, Shai Avivi, Assi Levy, Reut Alush, Meirav Shirom, Yoav Rotman, Liana Ayoun, Noam Karmeli, Hadas Jade Sakori, Yehonatan Vilozny, Gily Itskovitch, Oneg Efron, Suzanna Papian, Ori Biton, Nir Hasdai, Leib Lev Levin, Eyal Shikratzi"/>
    <n v="17"/>
    <x v="29"/>
    <s v="Israel"/>
    <n v="1"/>
    <x v="459"/>
    <x v="6"/>
    <x v="5"/>
    <s v="1 Season"/>
    <n v="1"/>
    <s v=""/>
    <m/>
    <n v="1"/>
    <s v="Crime TV Shows, International TV Shows, TV Dramas"/>
    <x v="20"/>
    <s v="Crime TV Shows, International TV Shows, TV Dramas"/>
    <n v="3"/>
  </r>
  <r>
    <n v="836"/>
    <x v="6433"/>
    <x v="1"/>
    <x v="6431"/>
    <m/>
    <s v="Marika Kono, Kentaro Ito, Kyoko Hikami, Tarusuke Shingaki, Koichi Yamadera, Yuuki Kuwahara, Yuhko Kaida, Ruby Rose Turner, David Tennant, Rosario Dawson, JP Karliak, Neil Patrick Harris, Cassandra Lee Morris, Julie Nathanson"/>
    <n v="14"/>
    <x v="2"/>
    <m/>
    <n v="0"/>
    <x v="459"/>
    <x v="6"/>
    <x v="6"/>
    <s v="1 Season"/>
    <n v="1"/>
    <s v=""/>
    <m/>
    <n v="1"/>
    <s v="Anime Series, International TV Shows"/>
    <x v="27"/>
    <s v="Anime Series, International TV Shows"/>
    <n v="2"/>
  </r>
  <r>
    <n v="838"/>
    <x v="6434"/>
    <x v="1"/>
    <x v="6432"/>
    <m/>
    <s v="David Stakston, Jonas Strand Gravli, Herman T√∏mmeraas, Theresa Frostad Eggesb√∏, Emma Bones, Henriette Steenstrup, G√≠sli √ñrn Gar√∞arsson, Synn√∏ve Macody Lund, Ylva Thedin Bj√∏rkaas, Odd-Magnus Williamson"/>
    <n v="10"/>
    <x v="30"/>
    <s v="Norway, Denmark"/>
    <n v="2"/>
    <x v="459"/>
    <x v="6"/>
    <x v="5"/>
    <s v="2 Season"/>
    <n v="2"/>
    <s v=""/>
    <m/>
    <n v="2"/>
    <s v="International TV Shows, TV Action &amp; Adventure, TV Dramas"/>
    <x v="19"/>
    <s v="International TV Shows, TV Action &amp; Adventure, TV Dramas"/>
    <n v="3"/>
  </r>
  <r>
    <n v="843"/>
    <x v="6435"/>
    <x v="1"/>
    <x v="6433"/>
    <m/>
    <m/>
    <n v="0"/>
    <x v="2"/>
    <m/>
    <n v="0"/>
    <x v="506"/>
    <x v="6"/>
    <x v="1"/>
    <s v="1 Season"/>
    <n v="1"/>
    <s v=""/>
    <m/>
    <n v="1"/>
    <s v="Docuseries"/>
    <x v="21"/>
    <s v="Docuseries"/>
    <n v="1"/>
  </r>
  <r>
    <n v="844"/>
    <x v="6436"/>
    <x v="1"/>
    <x v="6434"/>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n v="24"/>
    <x v="1"/>
    <s v="Japan"/>
    <n v="1"/>
    <x v="506"/>
    <x v="9"/>
    <x v="5"/>
    <s v="3 Season"/>
    <n v="3"/>
    <s v=""/>
    <m/>
    <n v="3"/>
    <s v="Anime Series, International TV Shows"/>
    <x v="27"/>
    <s v="Anime Series, International TV Shows"/>
    <n v="2"/>
  </r>
  <r>
    <n v="848"/>
    <x v="6437"/>
    <x v="1"/>
    <x v="6435"/>
    <m/>
    <s v="Jung Woo, Oh Yeon-seo, Baik Ji-won, Lee Hye-eun, Lee Yeon-doo, Lee Su-hyun, An Woo-yeon"/>
    <n v="7"/>
    <x v="2"/>
    <m/>
    <n v="0"/>
    <x v="1546"/>
    <x v="6"/>
    <x v="5"/>
    <s v="1 Season"/>
    <n v="1"/>
    <s v=""/>
    <m/>
    <n v="1"/>
    <s v="International TV Shows, Romantic TV Shows, TV Comedies"/>
    <x v="19"/>
    <s v="International TV Shows, Romantic TV Shows, TV Comedies"/>
    <n v="3"/>
  </r>
  <r>
    <n v="849"/>
    <x v="6438"/>
    <x v="1"/>
    <x v="6436"/>
    <m/>
    <s v="Aziz Ansari, No√´l Wells, Eric Wareheim, Lena Waithe, Kelvin Yu, Fatima Ansari, Shoukath Ansari, Alessandra Mastronardi, Bobby Cannavale"/>
    <n v="9"/>
    <x v="0"/>
    <s v="United States"/>
    <n v="1"/>
    <x v="1547"/>
    <x v="6"/>
    <x v="5"/>
    <s v="3 Season"/>
    <n v="3"/>
    <s v=""/>
    <m/>
    <n v="3"/>
    <s v="TV Comedies, TV Dramas"/>
    <x v="24"/>
    <s v="TV Comedies, TV Dramas"/>
    <n v="2"/>
  </r>
  <r>
    <n v="856"/>
    <x v="6439"/>
    <x v="1"/>
    <x v="6437"/>
    <m/>
    <s v="Paul-Mik√©l Williams, Jenna Ortega, Sean Giambrone, Kausar Mohammed, Ryan Potter, Raini Rodriguez, Jameela Jamil, Glen Powell"/>
    <n v="8"/>
    <x v="0"/>
    <s v="United States"/>
    <n v="1"/>
    <x v="88"/>
    <x v="6"/>
    <x v="8"/>
    <s v="3 Season"/>
    <n v="3"/>
    <s v=""/>
    <m/>
    <n v="3"/>
    <s v="Kids' TV, TV Action &amp; Adventure, TV Sci-Fi &amp; Fantasy"/>
    <x v="25"/>
    <s v="Kids' TV, TV Action &amp; Adventure, TV Sci-Fi &amp; Fantasy"/>
    <n v="3"/>
  </r>
  <r>
    <n v="858"/>
    <x v="6440"/>
    <x v="1"/>
    <x v="6438"/>
    <m/>
    <s v="Quim Guti√©rrez, Clara Lago, Adri√°n Pino, Catelina Sopelana"/>
    <n v="4"/>
    <x v="14"/>
    <s v="Spain"/>
    <n v="1"/>
    <x v="88"/>
    <x v="6"/>
    <x v="5"/>
    <s v="2 Season"/>
    <n v="2"/>
    <s v=""/>
    <m/>
    <n v="2"/>
    <s v="International TV Shows, Spanish-Language TV Shows, TV Comedies"/>
    <x v="19"/>
    <s v="International TV Shows, Spanish-Language TV Shows, TV Comedies"/>
    <n v="3"/>
  </r>
  <r>
    <n v="863"/>
    <x v="6441"/>
    <x v="1"/>
    <x v="6439"/>
    <m/>
    <s v="Ryan O'Connell, Jessica Hecht, Punam Patel, Marla Mindelle, Augustus Prew, Patrick Fabian"/>
    <n v="6"/>
    <x v="0"/>
    <s v="United States"/>
    <n v="1"/>
    <x v="182"/>
    <x v="6"/>
    <x v="5"/>
    <s v="2 Season"/>
    <n v="2"/>
    <s v=""/>
    <m/>
    <n v="2"/>
    <s v="TV Comedies"/>
    <x v="24"/>
    <s v="TV Comedies"/>
    <n v="1"/>
  </r>
  <r>
    <n v="869"/>
    <x v="6442"/>
    <x v="1"/>
    <x v="6440"/>
    <m/>
    <s v="Lily Tomlin, Daniel DeSanto, Erica Luttrell, Maia Filar, Lisa Yamanaka, Tara Meyer, Stuart Stone, Malcolm-Jamal Warner, Danny Tamberelli"/>
    <n v="9"/>
    <x v="8"/>
    <s v="Canada, United States"/>
    <n v="2"/>
    <x v="822"/>
    <x v="53"/>
    <x v="0"/>
    <s v="1 Season"/>
    <n v="1"/>
    <s v=""/>
    <m/>
    <n v="1"/>
    <s v="Kids' TV"/>
    <x v="25"/>
    <s v="Kids' TV"/>
    <n v="1"/>
  </r>
  <r>
    <n v="870"/>
    <x v="6443"/>
    <x v="1"/>
    <x v="6441"/>
    <m/>
    <s v="Manolo Cardona, Gin√©s Garc√≠a Mill√°n, Carolina Miranda, Alejandro Nones, Claudia Ram√≠rez, Eugenio Siller, Juan Carlos Remolina, Ximena Lamadrid, Luis Roberto Guzm√°n, Leo Deluglio, H√©ctor Jim√©nez, Ana Luc√≠a Dom√≠nguez, I√±aki Godoy, Polo Mor√≠n, Andr√©s Baida, F√°tima Molina, Marco Zapata"/>
    <n v="17"/>
    <x v="15"/>
    <s v="Mexico"/>
    <n v="1"/>
    <x v="822"/>
    <x v="6"/>
    <x v="5"/>
    <s v="2 Season"/>
    <n v="2"/>
    <s v=""/>
    <m/>
    <n v="2"/>
    <s v="Crime TV Shows, International TV Shows, Spanish-Language TV Shows"/>
    <x v="20"/>
    <s v="Crime TV Shows, International TV Shows, Spanish-Language TV Shows"/>
    <n v="3"/>
  </r>
  <r>
    <n v="875"/>
    <x v="6444"/>
    <x v="1"/>
    <x v="6442"/>
    <m/>
    <s v="Artem Kretov, Elena Solovieva, Vyacheslav Kataev"/>
    <n v="3"/>
    <x v="6"/>
    <s v="United Kingdom"/>
    <n v="1"/>
    <x v="650"/>
    <x v="6"/>
    <x v="0"/>
    <s v="1 Season"/>
    <n v="1"/>
    <s v=""/>
    <m/>
    <n v="1"/>
    <s v="Kids' TV"/>
    <x v="25"/>
    <s v="Kids' TV"/>
    <n v="1"/>
  </r>
  <r>
    <n v="877"/>
    <x v="6445"/>
    <x v="1"/>
    <x v="6443"/>
    <m/>
    <m/>
    <n v="0"/>
    <x v="17"/>
    <s v="India"/>
    <n v="1"/>
    <x v="103"/>
    <x v="6"/>
    <x v="5"/>
    <s v="1 Season"/>
    <n v="1"/>
    <s v=""/>
    <m/>
    <n v="1"/>
    <s v="Docuseries, International TV Shows"/>
    <x v="21"/>
    <s v="Docuseries, International TV Shows"/>
    <n v="2"/>
  </r>
  <r>
    <n v="880"/>
    <x v="6446"/>
    <x v="1"/>
    <x v="6444"/>
    <s v="Daniel Minahan"/>
    <s v="Ewan McGregor, Bill Pullman, Rebecca Dayan, David Pittu, Krysta Rodriguez, Rory Culkin, Vera Farmiga, Gian Franco Rodriguez, Sullivan Jones, Kelly Bishop, Dilone, James Waterston, Jason Kravits, Mary Beth Peil"/>
    <n v="14"/>
    <x v="0"/>
    <s v="United States"/>
    <n v="1"/>
    <x v="103"/>
    <x v="6"/>
    <x v="5"/>
    <s v="1 Season"/>
    <n v="1"/>
    <s v=""/>
    <m/>
    <n v="1"/>
    <s v="TV Dramas"/>
    <x v="22"/>
    <s v="TV Dramas"/>
    <n v="1"/>
  </r>
  <r>
    <n v="881"/>
    <x v="6447"/>
    <x v="1"/>
    <x v="6445"/>
    <m/>
    <m/>
    <n v="0"/>
    <x v="0"/>
    <s v="United States, Czech Republic"/>
    <n v="2"/>
    <x v="103"/>
    <x v="6"/>
    <x v="5"/>
    <s v="3 Season"/>
    <n v="3"/>
    <s v=""/>
    <m/>
    <n v="3"/>
    <s v="Reality TV, TV Horror, TV Thrillers"/>
    <x v="26"/>
    <s v="Reality TV, TV Horror, TV Thrillers"/>
    <n v="3"/>
  </r>
  <r>
    <n v="884"/>
    <x v="6448"/>
    <x v="1"/>
    <x v="6446"/>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n v="40"/>
    <x v="0"/>
    <s v="United States"/>
    <n v="1"/>
    <x v="103"/>
    <x v="6"/>
    <x v="5"/>
    <s v="2 Season"/>
    <n v="2"/>
    <s v=""/>
    <m/>
    <n v="2"/>
    <s v="TV Action &amp; Adventure, TV Horror, TV Sci-Fi &amp; Fantasy"/>
    <x v="29"/>
    <s v="TV Action &amp; Adventure, TV Horror, TV Sci-Fi &amp; Fantasy"/>
    <n v="3"/>
  </r>
  <r>
    <n v="885"/>
    <x v="6449"/>
    <x v="1"/>
    <x v="6447"/>
    <m/>
    <s v="Lee Je-hoon, Tang Jun-sang, Hong Seung-hee, Ji Jin-hee, Lim Won-hee, Choi Soo-young"/>
    <n v="6"/>
    <x v="28"/>
    <s v="South Korea"/>
    <n v="1"/>
    <x v="103"/>
    <x v="6"/>
    <x v="5"/>
    <s v="1 Season"/>
    <n v="1"/>
    <s v=""/>
    <m/>
    <n v="1"/>
    <s v="International TV Shows, TV Dramas"/>
    <x v="19"/>
    <s v="International TV Shows, TV Dramas"/>
    <n v="2"/>
  </r>
  <r>
    <n v="887"/>
    <x v="6450"/>
    <x v="1"/>
    <x v="6448"/>
    <s v="Uzodinma Okpechi"/>
    <s v="Jide Kosoko, Dele Odule, Lota Chukwu, Ben Touitou, Ayo Ewebiyi, Joke Muyiwa, Jude Chukwuka, Tonia Chukwurah, Folarin Agunbiade, Debby Felix, Bunmi Shogade"/>
    <n v="11"/>
    <x v="2"/>
    <m/>
    <n v="0"/>
    <x v="103"/>
    <x v="1"/>
    <x v="1"/>
    <s v="1 Season"/>
    <n v="1"/>
    <s v=""/>
    <m/>
    <n v="1"/>
    <s v="International TV Shows, TV Horror, TV Sci-Fi &amp; Fantasy"/>
    <x v="19"/>
    <s v="International TV Shows, TV Horror, TV Sci-Fi &amp; Fantasy"/>
    <n v="3"/>
  </r>
  <r>
    <n v="891"/>
    <x v="6451"/>
    <x v="1"/>
    <x v="6449"/>
    <m/>
    <s v="Richard Armitage, James Callis, Graham McTavish, Alejandra Reynoso, Tony Amendola, Matt Frewer, Emily Swallow"/>
    <n v="7"/>
    <x v="0"/>
    <s v="United States"/>
    <n v="1"/>
    <x v="363"/>
    <x v="6"/>
    <x v="5"/>
    <s v="4 Season"/>
    <n v="4"/>
    <s v=""/>
    <m/>
    <n v="4"/>
    <s v="Anime Series, TV Horror, TV Thrillers"/>
    <x v="27"/>
    <s v="Anime Series, TV Horror, TV Thrillers"/>
    <n v="3"/>
  </r>
  <r>
    <n v="897"/>
    <x v="6452"/>
    <x v="1"/>
    <x v="6450"/>
    <m/>
    <s v="Mike Epps, Wanda Sykes, Kim Fields, Page Kennedy, Diamond Lyons, Khali Daniya-Renee Spraggins, Jermelle Simon, Gabrielle Dennis, Journey Christine"/>
    <n v="9"/>
    <x v="0"/>
    <s v="United States"/>
    <n v="1"/>
    <x v="1218"/>
    <x v="6"/>
    <x v="1"/>
    <s v="1 Season"/>
    <n v="1"/>
    <s v=""/>
    <m/>
    <n v="1"/>
    <s v="TV Comedies"/>
    <x v="24"/>
    <s v="TV Comedies"/>
    <n v="1"/>
  </r>
  <r>
    <n v="898"/>
    <x v="6453"/>
    <x v="1"/>
    <x v="6451"/>
    <s v="Cai Cong"/>
    <s v="Shen Yue, Jasper Liu, Dai Yunfan, Yan An, Su Mengdi, Huang Sirui, Charles Lin, Tan Quan, Xiao Ran"/>
    <n v="9"/>
    <x v="2"/>
    <m/>
    <n v="0"/>
    <x v="1218"/>
    <x v="6"/>
    <x v="1"/>
    <s v="1 Season"/>
    <n v="1"/>
    <s v=""/>
    <m/>
    <n v="1"/>
    <s v="International TV Shows, Romantic TV Shows, TV Comedies"/>
    <x v="19"/>
    <s v="International TV Shows, Romantic TV Shows, TV Comedies"/>
    <n v="3"/>
  </r>
  <r>
    <n v="901"/>
    <x v="6454"/>
    <x v="1"/>
    <x v="6452"/>
    <m/>
    <m/>
    <n v="0"/>
    <x v="0"/>
    <s v="United States"/>
    <n v="1"/>
    <x v="1448"/>
    <x v="6"/>
    <x v="1"/>
    <s v="1 Season"/>
    <n v="1"/>
    <s v=""/>
    <m/>
    <n v="1"/>
    <s v="Docuseries"/>
    <x v="21"/>
    <s v="Docuseries"/>
    <n v="1"/>
  </r>
  <r>
    <n v="903"/>
    <x v="6455"/>
    <x v="1"/>
    <x v="6453"/>
    <m/>
    <s v="Lee Bo-young, Kim Seo-hyung, Lee Hyun-wook, Ok Ja-yeon, Cha Hak-yeon, Jeong E-suh, Park Hyuk-kwon, Park Won-sook"/>
    <n v="8"/>
    <x v="28"/>
    <s v="South Korea"/>
    <n v="1"/>
    <x v="1467"/>
    <x v="6"/>
    <x v="1"/>
    <s v="1 Season"/>
    <n v="1"/>
    <s v=""/>
    <m/>
    <n v="1"/>
    <s v="International TV Shows, TV Dramas"/>
    <x v="19"/>
    <s v="International TV Shows, TV Dramas"/>
    <n v="2"/>
  </r>
  <r>
    <n v="909"/>
    <x v="6456"/>
    <x v="1"/>
    <x v="6454"/>
    <m/>
    <s v="Josh Duhamel, Ben Daniels, Leslie Bibb, Andrew Horton, Elena Kampouris, Matt Lanter, Mike Wade, Tenika Davis, Ian Quinlan, David Julian Hirsh, Tyler Mane"/>
    <n v="11"/>
    <x v="0"/>
    <s v="United States"/>
    <n v="1"/>
    <x v="118"/>
    <x v="6"/>
    <x v="5"/>
    <s v="1 Season"/>
    <n v="1"/>
    <s v=""/>
    <m/>
    <n v="1"/>
    <s v="TV Action &amp; Adventure, TV Sci-Fi &amp; Fantasy"/>
    <x v="29"/>
    <s v="TV Action &amp; Adventure, TV Sci-Fi &amp; Fantasy"/>
    <n v="2"/>
  </r>
  <r>
    <n v="912"/>
    <x v="6457"/>
    <x v="1"/>
    <x v="6455"/>
    <s v="Vijay Roche"/>
    <m/>
    <n v="0"/>
    <x v="17"/>
    <s v="India"/>
    <n v="1"/>
    <x v="118"/>
    <x v="3"/>
    <x v="8"/>
    <s v="2 Season"/>
    <n v="2"/>
    <s v=""/>
    <m/>
    <n v="2"/>
    <s v="Kids' TV, TV Comedies"/>
    <x v="25"/>
    <s v="Kids' TV, TV Comedies"/>
    <n v="2"/>
  </r>
  <r>
    <n v="919"/>
    <x v="6458"/>
    <x v="1"/>
    <x v="6456"/>
    <m/>
    <s v="Jaaved Jaaferi, Rutledge Wood"/>
    <n v="2"/>
    <x v="17"/>
    <s v="India"/>
    <n v="1"/>
    <x v="1381"/>
    <x v="6"/>
    <x v="6"/>
    <s v="1 Season"/>
    <n v="1"/>
    <s v=""/>
    <m/>
    <n v="1"/>
    <s v="Reality TV"/>
    <x v="26"/>
    <s v="Reality TV"/>
    <n v="1"/>
  </r>
  <r>
    <n v="920"/>
    <x v="6459"/>
    <x v="1"/>
    <x v="6457"/>
    <s v="Joshua Zeman"/>
    <m/>
    <n v="0"/>
    <x v="0"/>
    <s v="United States"/>
    <n v="1"/>
    <x v="1381"/>
    <x v="6"/>
    <x v="5"/>
    <s v="1 Season"/>
    <n v="1"/>
    <s v=""/>
    <m/>
    <n v="1"/>
    <s v="Crime TV Shows, Docuseries"/>
    <x v="20"/>
    <s v="Crime TV Shows, Docuseries"/>
    <n v="2"/>
  </r>
  <r>
    <n v="921"/>
    <x v="6460"/>
    <x v="1"/>
    <x v="6458"/>
    <m/>
    <s v="Christian Serratos, Gabriel Chavarria, Ricardo Chavira, Noemi Gonzalez, Seidy Lopez, Hunter Reese Pe√±a, Julio Macias, Carlos Alfredo Jr., Jesse Posey, Madison Taylor Baez, Juan Martinez, Daniela Estrada, Paul Rodriguez Jr."/>
    <n v="13"/>
    <x v="15"/>
    <s v="Mexico, United States"/>
    <n v="2"/>
    <x v="1382"/>
    <x v="1"/>
    <x v="6"/>
    <s v="2 Season"/>
    <n v="2"/>
    <s v=""/>
    <m/>
    <n v="2"/>
    <s v="TV Dramas"/>
    <x v="22"/>
    <s v="TV Dramas"/>
    <n v="1"/>
  </r>
  <r>
    <n v="922"/>
    <x v="6461"/>
    <x v="1"/>
    <x v="6459"/>
    <m/>
    <s v="Adam Brody, Edi Gathegi, Otmara Marrero, Martin Freeman, Ron Perlman, Addison Timlin, Mira Sorvino"/>
    <n v="7"/>
    <x v="0"/>
    <s v="United States"/>
    <n v="1"/>
    <x v="1382"/>
    <x v="5"/>
    <x v="5"/>
    <s v="3 Season"/>
    <n v="3"/>
    <s v=""/>
    <m/>
    <n v="3"/>
    <s v="Crime TV Shows, TV Dramas"/>
    <x v="20"/>
    <s v="Crime TV Shows, TV Dramas"/>
    <n v="2"/>
  </r>
  <r>
    <n v="924"/>
    <x v="6462"/>
    <x v="1"/>
    <x v="6460"/>
    <m/>
    <s v="Henry Keane, Glen Keane, Lucas Neff, Brian Baumgartner, Jackie Loeb, Olive Keane"/>
    <n v="6"/>
    <x v="2"/>
    <m/>
    <n v="0"/>
    <x v="1382"/>
    <x v="6"/>
    <x v="0"/>
    <s v="2 Season"/>
    <n v="2"/>
    <s v=""/>
    <m/>
    <n v="2"/>
    <s v="Kids' TV"/>
    <x v="25"/>
    <s v="Kids' TV"/>
    <n v="1"/>
  </r>
  <r>
    <n v="926"/>
    <x v="6463"/>
    <x v="1"/>
    <x v="6461"/>
    <m/>
    <m/>
    <n v="0"/>
    <x v="2"/>
    <m/>
    <n v="0"/>
    <x v="475"/>
    <x v="10"/>
    <x v="0"/>
    <s v="2 Season"/>
    <n v="2"/>
    <s v=""/>
    <m/>
    <n v="2"/>
    <s v="British TV Shows, Kids' TV"/>
    <x v="23"/>
    <s v="British TV Shows, Kids' TV"/>
    <n v="2"/>
  </r>
  <r>
    <n v="928"/>
    <x v="6464"/>
    <x v="1"/>
    <x v="6462"/>
    <m/>
    <s v="Bob West, Julie Johnson, David Joyner, Jeff Ayers, Dean Wendt, Carey Stinson, Patty Wirtz, Emilio Mazur"/>
    <n v="8"/>
    <x v="2"/>
    <m/>
    <n v="0"/>
    <x v="475"/>
    <x v="10"/>
    <x v="0"/>
    <s v="2 Season"/>
    <n v="2"/>
    <s v=""/>
    <m/>
    <n v="2"/>
    <s v="Kids' TV"/>
    <x v="25"/>
    <s v="Kids' TV"/>
    <n v="1"/>
  </r>
  <r>
    <n v="937"/>
    <x v="6465"/>
    <x v="1"/>
    <x v="6463"/>
    <m/>
    <m/>
    <n v="0"/>
    <x v="2"/>
    <m/>
    <n v="0"/>
    <x v="475"/>
    <x v="1"/>
    <x v="8"/>
    <s v="1 Season"/>
    <n v="1"/>
    <s v=""/>
    <m/>
    <n v="1"/>
    <s v="Kids' TV"/>
    <x v="25"/>
    <s v="Kids' TV"/>
    <n v="1"/>
  </r>
  <r>
    <n v="958"/>
    <x v="6466"/>
    <x v="1"/>
    <x v="6464"/>
    <m/>
    <m/>
    <n v="0"/>
    <x v="2"/>
    <m/>
    <n v="0"/>
    <x v="758"/>
    <x v="6"/>
    <x v="6"/>
    <s v="1 Season"/>
    <n v="1"/>
    <s v=""/>
    <m/>
    <n v="1"/>
    <s v="Reality TV"/>
    <x v="26"/>
    <s v="Reality TV"/>
    <n v="1"/>
  </r>
  <r>
    <n v="961"/>
    <x v="6467"/>
    <x v="1"/>
    <x v="6465"/>
    <s v="Oriol Paulo"/>
    <s v="Mario Casas, Alexandra Jim√©nez, Aura Garrido, Jos√© Coronado, Juana Acosta, Susi S√°nchez, Ana Wagener, Gonzalo de Castro, Martina Gusm√°n, Xavi S√°ez, Miki Esparb√©, Anna Alarc√≥n"/>
    <n v="12"/>
    <x v="2"/>
    <m/>
    <n v="0"/>
    <x v="758"/>
    <x v="6"/>
    <x v="5"/>
    <s v="1 Season"/>
    <n v="1"/>
    <s v=""/>
    <m/>
    <n v="1"/>
    <s v="Crime TV Shows, International TV Shows, Spanish-Language TV Shows"/>
    <x v="20"/>
    <s v="Crime TV Shows, International TV Shows, Spanish-Language TV Shows"/>
    <n v="3"/>
  </r>
  <r>
    <n v="964"/>
    <x v="6468"/>
    <x v="1"/>
    <x v="6466"/>
    <m/>
    <s v="Antonio Sanint, Mar√≠a Cecilia S√°nchez, Mariana G√≥mez, Juli√°n Cerati, Julio C√©sar Herrera, Biassini Segura, Jacques Toukhmanian"/>
    <n v="7"/>
    <x v="2"/>
    <m/>
    <n v="0"/>
    <x v="758"/>
    <x v="6"/>
    <x v="5"/>
    <s v="2 Season"/>
    <n v="2"/>
    <s v=""/>
    <m/>
    <n v="2"/>
    <s v="International TV Shows, Spanish-Language TV Shows, TV Comedies"/>
    <x v="19"/>
    <s v="International TV Shows, Spanish-Language TV Shows, TV Comedies"/>
    <n v="3"/>
  </r>
  <r>
    <n v="966"/>
    <x v="6469"/>
    <x v="1"/>
    <x v="6467"/>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n v="19"/>
    <x v="2"/>
    <m/>
    <n v="0"/>
    <x v="1461"/>
    <x v="6"/>
    <x v="5"/>
    <s v="1 Season"/>
    <n v="1"/>
    <s v=""/>
    <m/>
    <n v="1"/>
    <s v="Anime Series, International TV Shows"/>
    <x v="27"/>
    <s v="Anime Series, International TV Shows"/>
    <n v="2"/>
  </r>
  <r>
    <n v="968"/>
    <x v="6470"/>
    <x v="1"/>
    <x v="6468"/>
    <m/>
    <s v="Evelyn Lewis Prieto"/>
    <n v="1"/>
    <x v="2"/>
    <m/>
    <n v="0"/>
    <x v="1123"/>
    <x v="6"/>
    <x v="4"/>
    <s v="1 Season"/>
    <n v="1"/>
    <s v=""/>
    <m/>
    <n v="1"/>
    <s v="Docuseries, Science &amp; Nature TV"/>
    <x v="21"/>
    <s v="Docuseries, Science &amp; Nature TV"/>
    <n v="2"/>
  </r>
  <r>
    <n v="969"/>
    <x v="6471"/>
    <x v="1"/>
    <x v="6469"/>
    <m/>
    <s v="Aleksandra Skraba, Maria Soboci≈Ñska, Sandra Drzymalska, Piotr Pacek, Kamil Wodka, Jan Wieteska, Wojciech Solarz"/>
    <n v="7"/>
    <x v="20"/>
    <s v="Poland"/>
    <n v="1"/>
    <x v="1123"/>
    <x v="6"/>
    <x v="5"/>
    <s v="1 Season"/>
    <n v="1"/>
    <s v=""/>
    <m/>
    <n v="1"/>
    <s v="International TV Shows, TV Comedies, TV Dramas"/>
    <x v="19"/>
    <s v="International TV Shows, TV Comedies, TV Dramas"/>
    <n v="3"/>
  </r>
  <r>
    <n v="973"/>
    <x v="6472"/>
    <x v="1"/>
    <x v="6470"/>
    <m/>
    <s v="Burcu Biricik, Uƒüur Y√ºcel, Mehmet Yƒ±lmaz Ak, Hazal T√ºresan, G√ºl√ßin K√ºlt√ºr ≈ûahin, Olgun Toker, √áaƒüda≈ü Onur √ñzt√ºrk, ≈ûehsuvar Akta≈ü, Deniz ≈ûen Hamzaoƒülu, Didem ƒ∞nselel"/>
    <n v="10"/>
    <x v="61"/>
    <s v="Turkey"/>
    <n v="1"/>
    <x v="979"/>
    <x v="6"/>
    <x v="5"/>
    <s v="1 Season"/>
    <n v="1"/>
    <s v=""/>
    <m/>
    <n v="1"/>
    <s v="International TV Shows, TV Dramas, TV Thrillers"/>
    <x v="19"/>
    <s v="International TV Shows, TV Dramas, TV Thrillers"/>
    <n v="3"/>
  </r>
  <r>
    <n v="989"/>
    <x v="6473"/>
    <x v="1"/>
    <x v="6471"/>
    <s v="Kongkiat Khomsiri"/>
    <s v="Suppapong Udomkaewkanjana, Patchanan Jiajirachote, Thongpoom Siripipat, Apiwit Reardon, Kornrawich Sungkitbool, Waratthaya Wongchayaporn, Wannasak Sirilar"/>
    <n v="7"/>
    <x v="51"/>
    <s v="Thailand"/>
    <n v="1"/>
    <x v="14"/>
    <x v="6"/>
    <x v="1"/>
    <s v="1 Season"/>
    <n v="1"/>
    <s v=""/>
    <m/>
    <n v="1"/>
    <s v="International TV Shows, Romantic TV Shows, TV Comedies"/>
    <x v="19"/>
    <s v="International TV Shows, Romantic TV Shows, TV Comedies"/>
    <n v="3"/>
  </r>
  <r>
    <n v="994"/>
    <x v="6474"/>
    <x v="1"/>
    <x v="6472"/>
    <m/>
    <s v="Jessie Mei Li, Archie Renaux, Ben Barnes, Freddy Carter, Amita Suman, Kit Young, Danielle Galligan, Calahan Skogman, Sujaya Dasgupta, Simon Sears, Daisy Head, Zo√´ Wanamaker, Luke Pasqualino, Julian Kostov"/>
    <n v="14"/>
    <x v="0"/>
    <s v="United States"/>
    <n v="1"/>
    <x v="14"/>
    <x v="6"/>
    <x v="1"/>
    <s v="1 Season"/>
    <n v="1"/>
    <s v=""/>
    <m/>
    <n v="1"/>
    <s v="TV Action &amp; Adventure, TV Dramas, TV Sci-Fi &amp; Fantasy"/>
    <x v="29"/>
    <s v="TV Action &amp; Adventure, TV Dramas, TV Sci-Fi &amp; Fantasy"/>
    <n v="3"/>
  </r>
  <r>
    <n v="998"/>
    <x v="6475"/>
    <x v="1"/>
    <x v="6473"/>
    <m/>
    <s v="David Attenborough"/>
    <n v="1"/>
    <x v="12"/>
    <s v="Australia, United Kingdom"/>
    <n v="2"/>
    <x v="262"/>
    <x v="6"/>
    <x v="6"/>
    <s v="1 Season"/>
    <n v="1"/>
    <s v=""/>
    <m/>
    <n v="1"/>
    <s v="British TV Shows, Docuseries, International TV Shows"/>
    <x v="23"/>
    <s v="British TV Shows, Docuseries, International TV Shows"/>
    <n v="3"/>
  </r>
  <r>
    <n v="1004"/>
    <x v="6476"/>
    <x v="1"/>
    <x v="6474"/>
    <m/>
    <s v="Giuseppe Dave Seke, Haroun Fall, Beatrice Grann√≤, Dylan Magon, Daniela Scattolin, Madior Fall, Virgina Diop"/>
    <n v="7"/>
    <x v="24"/>
    <s v="Italy"/>
    <n v="1"/>
    <x v="786"/>
    <x v="6"/>
    <x v="5"/>
    <s v="1 Season"/>
    <n v="1"/>
    <s v=""/>
    <m/>
    <n v="1"/>
    <s v="International TV Shows, TV Comedies, TV Dramas"/>
    <x v="19"/>
    <s v="International TV Shows, TV Comedies, TV Dramas"/>
    <n v="3"/>
  </r>
  <r>
    <n v="1005"/>
    <x v="6477"/>
    <x v="1"/>
    <x v="6475"/>
    <m/>
    <s v="Izzy Bee, Ali Bee, Tim Bee"/>
    <n v="3"/>
    <x v="12"/>
    <s v="Australia"/>
    <n v="1"/>
    <x v="559"/>
    <x v="6"/>
    <x v="0"/>
    <s v="2 Season"/>
    <n v="2"/>
    <s v=""/>
    <m/>
    <n v="2"/>
    <s v="Kids' TV"/>
    <x v="25"/>
    <s v="Kids' TV"/>
    <n v="1"/>
  </r>
  <r>
    <n v="1013"/>
    <x v="6478"/>
    <x v="1"/>
    <x v="6476"/>
    <m/>
    <s v="Diego Boneta, Juan Pablo Zurita, Camila Sodi, √ìscar Jaenada, Izan Llunas, Paulina D√°vila, Mart√≠n Bello, Anna Favella, C√©sar Bord√≥n, Vanessa Bauche"/>
    <n v="10"/>
    <x v="15"/>
    <s v="Mexico"/>
    <n v="1"/>
    <x v="560"/>
    <x v="6"/>
    <x v="5"/>
    <s v="2 Season"/>
    <n v="2"/>
    <s v=""/>
    <m/>
    <n v="2"/>
    <s v="International TV Shows, Spanish-Language TV Shows, TV Dramas"/>
    <x v="19"/>
    <s v="International TV Shows, Spanish-Language TV Shows, TV Dramas"/>
    <n v="3"/>
  </r>
  <r>
    <n v="1015"/>
    <x v="6479"/>
    <x v="1"/>
    <x v="6477"/>
    <m/>
    <s v="Jacob Ewaniuk, Kyle Breitkopf, Addison Holley"/>
    <n v="3"/>
    <x v="11"/>
    <s v="France, United Kingdom"/>
    <n v="2"/>
    <x v="560"/>
    <x v="2"/>
    <x v="0"/>
    <s v="3 Season"/>
    <n v="3"/>
    <s v=""/>
    <m/>
    <n v="3"/>
    <s v="Kids' TV"/>
    <x v="25"/>
    <s v="Kids' TV"/>
    <n v="1"/>
  </r>
  <r>
    <n v="1026"/>
    <x v="6480"/>
    <x v="1"/>
    <x v="6478"/>
    <m/>
    <s v="Jonah Wineberg, Margarita Valderrama, Deven Christian Mack, Jaimee Joe Gonzaga, Sharjil Rasool, Will Bowes, Jason Deline, Dan Petronijevic, Carling Doubt, Joshua Graham, Cory Doran"/>
    <n v="11"/>
    <x v="2"/>
    <m/>
    <n v="0"/>
    <x v="124"/>
    <x v="6"/>
    <x v="8"/>
    <s v="1 Season"/>
    <n v="1"/>
    <s v=""/>
    <m/>
    <n v="1"/>
    <s v="Anime Series, Kids' TV"/>
    <x v="27"/>
    <s v="Anime Series, Kids' TV"/>
    <n v="2"/>
  </r>
  <r>
    <n v="1033"/>
    <x v="6481"/>
    <x v="1"/>
    <x v="6479"/>
    <m/>
    <s v="Seo Jang-hoon, Kim Sook, Han Hye-jin, Kwak Jung-eun, Ju Wu-jae"/>
    <n v="5"/>
    <x v="28"/>
    <s v="South Korea"/>
    <n v="1"/>
    <x v="124"/>
    <x v="6"/>
    <x v="1"/>
    <s v="1 Season"/>
    <n v="1"/>
    <s v=""/>
    <m/>
    <n v="1"/>
    <s v="International TV Shows, Stand-Up Comedy &amp; Talk Shows"/>
    <x v="19"/>
    <s v="International TV Shows, Stand-Up Comedy &amp; Talk Shows"/>
    <n v="2"/>
  </r>
  <r>
    <n v="1039"/>
    <x v="6482"/>
    <x v="1"/>
    <x v="6480"/>
    <m/>
    <m/>
    <n v="0"/>
    <x v="2"/>
    <m/>
    <n v="0"/>
    <x v="375"/>
    <x v="9"/>
    <x v="6"/>
    <s v="1 Season"/>
    <n v="1"/>
    <s v=""/>
    <m/>
    <n v="1"/>
    <s v="International TV Shows, Romantic TV Shows, TV Comedies"/>
    <x v="19"/>
    <s v="International TV Shows, Romantic TV Shows, TV Comedies"/>
    <n v="3"/>
  </r>
  <r>
    <n v="1041"/>
    <x v="6483"/>
    <x v="1"/>
    <x v="6481"/>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n v="21"/>
    <x v="1"/>
    <s v="Japan"/>
    <n v="1"/>
    <x v="375"/>
    <x v="9"/>
    <x v="5"/>
    <s v="1 Season"/>
    <n v="1"/>
    <s v=""/>
    <m/>
    <n v="1"/>
    <s v="Anime Series, Crime TV Shows, International TV Shows"/>
    <x v="27"/>
    <s v="Anime Series, Crime TV Shows, International TV Shows"/>
    <n v="3"/>
  </r>
  <r>
    <n v="1043"/>
    <x v="6484"/>
    <x v="1"/>
    <x v="6482"/>
    <s v="Glenn Weiss"/>
    <s v="Garth Brooks"/>
    <n v="1"/>
    <x v="0"/>
    <s v="United States"/>
    <n v="1"/>
    <x v="375"/>
    <x v="2"/>
    <x v="6"/>
    <s v="1 Season"/>
    <n v="1"/>
    <s v=""/>
    <m/>
    <n v="1"/>
    <s v="Docuseries"/>
    <x v="21"/>
    <s v="Docuseries"/>
    <n v="1"/>
  </r>
  <r>
    <n v="1044"/>
    <x v="6485"/>
    <x v="1"/>
    <x v="6483"/>
    <m/>
    <s v="Lauren Graham, Alexis Bledel, Scott Patterson, Keiko Agena, Yanic Truesdale, Kelly Bishop, Edward Herrmann, Melissa McCarthy, Sean Gunn, Liza Weil, Liz Torres, Jared Padalecki"/>
    <n v="12"/>
    <x v="0"/>
    <s v="United States"/>
    <n v="1"/>
    <x v="375"/>
    <x v="24"/>
    <x v="1"/>
    <s v="7 Season"/>
    <n v="7"/>
    <s v=""/>
    <m/>
    <n v="7"/>
    <s v="Romantic TV Shows, TV Comedies, TV Dramas"/>
    <x v="32"/>
    <s v="Romantic TV Shows, TV Comedies, TV Dramas"/>
    <n v="3"/>
  </r>
  <r>
    <n v="1045"/>
    <x v="6486"/>
    <x v="1"/>
    <x v="6484"/>
    <m/>
    <s v="Haruka Shiraishi, Shiki Aoki, Akira Sekine, Junya Enoki, Yuuichirou Umehara, Megumi Ogata, Shoya Chiba, Makoto Furukawa, Seiro Ogino, Koji Yusa, Chika Anzai, Asami Seto, Shizuka Ito, Juri Kimura, Kaito Ishikawa, Yoko Hikasa, Jun Fukuyama"/>
    <n v="17"/>
    <x v="1"/>
    <s v="Japan"/>
    <n v="1"/>
    <x v="375"/>
    <x v="6"/>
    <x v="5"/>
    <s v="1 Season"/>
    <n v="1"/>
    <s v=""/>
    <m/>
    <n v="1"/>
    <s v="Anime Series, International TV Shows, TV Thrillers"/>
    <x v="27"/>
    <s v="Anime Series, International TV Shows, TV Thrillers"/>
    <n v="3"/>
  </r>
  <r>
    <n v="1046"/>
    <x v="6487"/>
    <x v="1"/>
    <x v="6485"/>
    <m/>
    <s v="Tan France, Alexa Chung"/>
    <n v="2"/>
    <x v="0"/>
    <s v="United States"/>
    <n v="1"/>
    <x v="375"/>
    <x v="1"/>
    <x v="1"/>
    <s v="1 Season"/>
    <n v="1"/>
    <s v=""/>
    <m/>
    <n v="1"/>
    <s v="Reality TV"/>
    <x v="26"/>
    <s v="Reality TV"/>
    <n v="1"/>
  </r>
  <r>
    <n v="1048"/>
    <x v="6488"/>
    <x v="1"/>
    <x v="6486"/>
    <m/>
    <s v="Ward El Kal, Aim√©e Sayah, Bassem Moughnie, Carlos Azar, Sara Abi Kanaan, Wesam Hanna"/>
    <n v="6"/>
    <x v="4"/>
    <s v="Lebanon"/>
    <n v="1"/>
    <x v="375"/>
    <x v="5"/>
    <x v="1"/>
    <s v="1 Season"/>
    <n v="1"/>
    <s v=""/>
    <m/>
    <n v="1"/>
    <s v="International TV Shows, TV Dramas"/>
    <x v="19"/>
    <s v="International TV Shows, TV Dramas"/>
    <n v="2"/>
  </r>
  <r>
    <n v="1049"/>
    <x v="6489"/>
    <x v="1"/>
    <x v="6487"/>
    <m/>
    <s v="Kieran Walton, Carlos Salazar, Greg Chun, Jamieson Price, Reba Buhr, Todd Haberkorn, Landon McDonald, Scott Whyte, Paul Haapaniemi"/>
    <n v="9"/>
    <x v="0"/>
    <s v="United States, France"/>
    <n v="2"/>
    <x v="375"/>
    <x v="1"/>
    <x v="0"/>
    <s v="3 Season"/>
    <n v="3"/>
    <s v=""/>
    <m/>
    <n v="3"/>
    <s v="Kids' TV"/>
    <x v="25"/>
    <s v="Kids' TV"/>
    <n v="1"/>
  </r>
  <r>
    <n v="1050"/>
    <x v="6490"/>
    <x v="1"/>
    <x v="6488"/>
    <m/>
    <s v="Max Fincham, Twinkle Jaiswal, Bradley Bissett, Dylan Naden, Adam Longworth, Ashton Frank, Edward Moloney, Esther Coles, Jess Robinson, Miranda Pointer, Osian Thompson, Simon Lipkin, Richard David-Caine"/>
    <n v="13"/>
    <x v="42"/>
    <s v="China, United Kingdom"/>
    <n v="2"/>
    <x v="375"/>
    <x v="2"/>
    <x v="0"/>
    <s v="1 Season"/>
    <n v="1"/>
    <s v=""/>
    <m/>
    <n v="1"/>
    <s v="British TV Shows, Kids' TV"/>
    <x v="23"/>
    <s v="British TV Shows, Kids' TV"/>
    <n v="2"/>
  </r>
  <r>
    <n v="1052"/>
    <x v="6491"/>
    <x v="1"/>
    <x v="6489"/>
    <m/>
    <s v="Junichi Kanemaru, Sanae Kobayashi, Ryo Hirohashi, Taeko Kawata, Nobutoshi Canna, Koji Yusa, Rumi Ochiai, Sayaka Aoki, Chikao Otsuka"/>
    <n v="9"/>
    <x v="1"/>
    <s v="Japan"/>
    <n v="1"/>
    <x v="375"/>
    <x v="20"/>
    <x v="8"/>
    <s v="2 Season"/>
    <n v="2"/>
    <s v=""/>
    <m/>
    <n v="2"/>
    <s v="Anime Series, Kids' TV"/>
    <x v="27"/>
    <s v="Anime Series, Kids' TV"/>
    <n v="2"/>
  </r>
  <r>
    <n v="1057"/>
    <x v="6492"/>
    <x v="1"/>
    <x v="6490"/>
    <m/>
    <m/>
    <n v="0"/>
    <x v="2"/>
    <m/>
    <n v="0"/>
    <x v="727"/>
    <x v="4"/>
    <x v="6"/>
    <s v="1 Season"/>
    <n v="1"/>
    <s v=""/>
    <m/>
    <n v="1"/>
    <s v="International TV Shows, TV Dramas"/>
    <x v="19"/>
    <s v="International TV Shows, TV Dramas"/>
    <n v="2"/>
  </r>
  <r>
    <n v="1058"/>
    <x v="6493"/>
    <x v="1"/>
    <x v="6491"/>
    <m/>
    <s v="Jamie Foxx, David Alan Grier, Kyla-Drew, Porscha Coleman, Jonathan Kite, Heather Hemmens, Valente Rodriguez"/>
    <n v="7"/>
    <x v="0"/>
    <s v="United States"/>
    <n v="1"/>
    <x v="727"/>
    <x v="6"/>
    <x v="1"/>
    <s v="1 Season"/>
    <n v="1"/>
    <s v=""/>
    <m/>
    <n v="1"/>
    <s v="TV Comedies"/>
    <x v="24"/>
    <s v="TV Comedies"/>
    <n v="1"/>
  </r>
  <r>
    <n v="1059"/>
    <x v="6494"/>
    <x v="1"/>
    <x v="6492"/>
    <m/>
    <s v="Abigail Cowen, Hannah Van Der Westhuysen, Precious Mustapha, Eliot Salt, Elisha Applebaum, Danny Griffin, Sadie Soverall, Freddie Thorp, Rob James-Collier, Eve Best, Lesley Sharp"/>
    <n v="11"/>
    <x v="24"/>
    <s v="Italy, United Kingdom"/>
    <n v="2"/>
    <x v="727"/>
    <x v="6"/>
    <x v="5"/>
    <s v="1 Season"/>
    <n v="1"/>
    <s v=""/>
    <m/>
    <n v="1"/>
    <s v="British TV Shows, International TV Shows, TV Dramas"/>
    <x v="23"/>
    <s v="British TV Shows, International TV Shows, TV Dramas"/>
    <n v="3"/>
  </r>
  <r>
    <n v="1060"/>
    <x v="6495"/>
    <x v="1"/>
    <x v="6493"/>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n v="24"/>
    <x v="0"/>
    <s v="United States"/>
    <n v="1"/>
    <x v="727"/>
    <x v="5"/>
    <x v="5"/>
    <s v="6 Season"/>
    <n v="6"/>
    <s v=""/>
    <m/>
    <n v="6"/>
    <s v="TV Dramas, TV Thrillers"/>
    <x v="22"/>
    <s v="TV Dramas, TV Thrillers"/>
    <n v="2"/>
  </r>
  <r>
    <n v="1061"/>
    <x v="6496"/>
    <x v="1"/>
    <x v="6494"/>
    <m/>
    <m/>
    <n v="0"/>
    <x v="0"/>
    <s v="United States, India"/>
    <n v="2"/>
    <x v="727"/>
    <x v="1"/>
    <x v="1"/>
    <s v="1 Season"/>
    <n v="1"/>
    <s v=""/>
    <m/>
    <n v="1"/>
    <s v="Reality TV, Romantic TV Shows"/>
    <x v="26"/>
    <s v="Reality TV, Romantic TV Shows"/>
    <n v="2"/>
  </r>
  <r>
    <n v="1062"/>
    <x v="6497"/>
    <x v="1"/>
    <x v="6495"/>
    <m/>
    <m/>
    <n v="0"/>
    <x v="0"/>
    <s v="United States"/>
    <n v="1"/>
    <x v="727"/>
    <x v="1"/>
    <x v="5"/>
    <s v="1 Season"/>
    <n v="1"/>
    <s v=""/>
    <m/>
    <n v="1"/>
    <s v="Crime TV Shows, Docuseries"/>
    <x v="20"/>
    <s v="Crime TV Shows, Docuseries"/>
    <n v="2"/>
  </r>
  <r>
    <n v="1063"/>
    <x v="6498"/>
    <x v="1"/>
    <x v="6496"/>
    <m/>
    <s v="Kim Myung-min, Kim Beom, Ryu Hye-young, Lee Jung-eun, Park Hyuk-kwon, An Nae-sang, Chung Won-joong, Lee Su-kyoung, Lee David, Go Youn-jung, Hyunwoo"/>
    <n v="11"/>
    <x v="28"/>
    <s v="South Korea"/>
    <n v="1"/>
    <x v="727"/>
    <x v="6"/>
    <x v="1"/>
    <s v="1 Season"/>
    <n v="1"/>
    <s v=""/>
    <m/>
    <n v="1"/>
    <s v="Crime TV Shows, International TV Shows, TV Dramas"/>
    <x v="20"/>
    <s v="Crime TV Shows, International TV Shows, TV Dramas"/>
    <n v="3"/>
  </r>
  <r>
    <n v="1064"/>
    <x v="6499"/>
    <x v="1"/>
    <x v="6497"/>
    <m/>
    <s v="Paul Rudd, Aisling Bea, Desmin Borges, Zo√´ Chao, Karen Pittman"/>
    <n v="5"/>
    <x v="0"/>
    <s v="United States"/>
    <n v="1"/>
    <x v="727"/>
    <x v="2"/>
    <x v="5"/>
    <s v="1 Season"/>
    <n v="1"/>
    <s v=""/>
    <m/>
    <n v="1"/>
    <s v="TV Comedies, TV Dramas"/>
    <x v="24"/>
    <s v="TV Comedies, TV Dramas"/>
    <n v="2"/>
  </r>
  <r>
    <n v="1065"/>
    <x v="6500"/>
    <x v="1"/>
    <x v="6498"/>
    <m/>
    <s v="Kim Hye-su, Lee Je-hoon, Cho Jin-woong, Jang Hyun-sung, Jeong Hae-gyoon, Kim Won-hae, Jung Han-bi, Lee Yu-jun, Son Hyeon-ju"/>
    <n v="9"/>
    <x v="28"/>
    <s v="South Korea"/>
    <n v="1"/>
    <x v="727"/>
    <x v="9"/>
    <x v="5"/>
    <s v="1 Season"/>
    <n v="1"/>
    <s v=""/>
    <m/>
    <n v="1"/>
    <s v="Crime TV Shows, International TV Shows, Korean TV Shows"/>
    <x v="20"/>
    <s v="Crime TV Shows, International TV Shows, Korean TV Shows"/>
    <n v="3"/>
  </r>
  <r>
    <n v="1066"/>
    <x v="6501"/>
    <x v="1"/>
    <x v="6499"/>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n v="28"/>
    <x v="8"/>
    <s v="Canada"/>
    <n v="1"/>
    <x v="727"/>
    <x v="2"/>
    <x v="5"/>
    <s v="3 Season"/>
    <n v="3"/>
    <s v=""/>
    <m/>
    <n v="3"/>
    <s v="TV Horror, TV Mysteries, TV Thrillers"/>
    <x v="33"/>
    <s v="TV Horror, TV Mysteries, TV Thrillers"/>
    <n v="3"/>
  </r>
  <r>
    <n v="1068"/>
    <x v="6502"/>
    <x v="1"/>
    <x v="6500"/>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n v="22"/>
    <x v="51"/>
    <s v="Thailand"/>
    <n v="1"/>
    <x v="727"/>
    <x v="1"/>
    <x v="5"/>
    <s v="1 Season"/>
    <n v="1"/>
    <s v=""/>
    <m/>
    <n v="1"/>
    <s v="International TV Shows, TV Dramas, Teen TV Shows"/>
    <x v="19"/>
    <s v="International TV Shows, TV Dramas, Teen TV Shows"/>
    <n v="3"/>
  </r>
  <r>
    <n v="1069"/>
    <x v="6503"/>
    <x v="1"/>
    <x v="6501"/>
    <m/>
    <m/>
    <n v="0"/>
    <x v="0"/>
    <s v="United States"/>
    <n v="1"/>
    <x v="727"/>
    <x v="2"/>
    <x v="5"/>
    <s v="1 Season"/>
    <n v="1"/>
    <s v=""/>
    <m/>
    <n v="1"/>
    <s v="Docuseries, Science &amp; Nature TV"/>
    <x v="21"/>
    <s v="Docuseries, Science &amp; Nature TV"/>
    <n v="2"/>
  </r>
  <r>
    <n v="1076"/>
    <x v="6504"/>
    <x v="1"/>
    <x v="6502"/>
    <s v="Moyoung Jin, Caroline S√°, Deepti Kakkar, Fahad Mustafa, Hikaru Toda, Chico Pereira, Elaine McMillion Sheldon"/>
    <m/>
    <n v="0"/>
    <x v="0"/>
    <s v="United States, Brazil, Japan, Spain, India"/>
    <n v="5"/>
    <x v="577"/>
    <x v="6"/>
    <x v="6"/>
    <s v="1 Season"/>
    <n v="1"/>
    <s v=""/>
    <m/>
    <n v="1"/>
    <s v="Docuseries"/>
    <x v="21"/>
    <s v="Docuseries"/>
    <n v="1"/>
  </r>
  <r>
    <n v="1080"/>
    <x v="6505"/>
    <x v="1"/>
    <x v="6503"/>
    <m/>
    <s v="Victor Rasuk, Nathalie Kelley, Dan Bucatinsky, David Del Rio, Michelle Veintimilla, Lisa Vidal, Carlos G√≥mez, Belissa Escobedo"/>
    <n v="8"/>
    <x v="29"/>
    <s v="Israel, United States"/>
    <n v="2"/>
    <x v="577"/>
    <x v="1"/>
    <x v="6"/>
    <s v="1 Season"/>
    <n v="1"/>
    <s v=""/>
    <m/>
    <n v="1"/>
    <s v="Romantic TV Shows, TV Comedies, TV Dramas"/>
    <x v="32"/>
    <s v="Romantic TV Shows, TV Comedies, TV Dramas"/>
    <n v="3"/>
  </r>
  <r>
    <n v="1082"/>
    <x v="6506"/>
    <x v="1"/>
    <x v="6504"/>
    <m/>
    <s v="Brian Stepanek, Allison Munn, Aidan Gallagher, Casey Simpson, Mace Coronel, Lizzy Greene"/>
    <n v="6"/>
    <x v="0"/>
    <s v="United States"/>
    <n v="1"/>
    <x v="1442"/>
    <x v="5"/>
    <x v="4"/>
    <s v="4 Season"/>
    <n v="4"/>
    <s v=""/>
    <m/>
    <n v="4"/>
    <s v="Kids' TV, TV Comedies"/>
    <x v="25"/>
    <s v="Kids' TV, TV Comedies"/>
    <n v="2"/>
  </r>
  <r>
    <n v="1083"/>
    <x v="6507"/>
    <x v="1"/>
    <x v="6505"/>
    <m/>
    <s v="Park Mi-sun, Jang Do-youn"/>
    <n v="2"/>
    <x v="2"/>
    <m/>
    <n v="0"/>
    <x v="1548"/>
    <x v="6"/>
    <x v="1"/>
    <s v="1 Season"/>
    <n v="1"/>
    <s v=""/>
    <m/>
    <n v="1"/>
    <s v="International TV Shows, Reality TV"/>
    <x v="19"/>
    <s v="International TV Shows, Reality TV"/>
    <n v="2"/>
  </r>
  <r>
    <n v="1085"/>
    <x v="6508"/>
    <x v="1"/>
    <x v="6506"/>
    <m/>
    <s v="Jiang Guangtao, Ma Zhengyang, Wen Sen, Hu Liangwei, Huang Ying"/>
    <n v="5"/>
    <x v="42"/>
    <s v="China"/>
    <n v="1"/>
    <x v="104"/>
    <x v="1"/>
    <x v="1"/>
    <s v="1 Season"/>
    <n v="1"/>
    <s v=""/>
    <m/>
    <n v="1"/>
    <s v="Anime Series, International TV Shows, Romantic TV Shows"/>
    <x v="27"/>
    <s v="Anime Series, International TV Shows, Romantic TV Shows"/>
    <n v="3"/>
  </r>
  <r>
    <n v="1092"/>
    <x v="6509"/>
    <x v="1"/>
    <x v="6507"/>
    <m/>
    <s v="Kenjiro Tsuda, Shizuka Ito, Kazuyuki Okitsu, M„ÉªA„ÉªO, Jun Fukushima, Kimiko Saito, Yoshimasa Hosoya, Masashi Nogawa, Junichi Yanagida, Hochu Otsuka, Atsuko Tanaka"/>
    <n v="11"/>
    <x v="1"/>
    <s v="Japan"/>
    <n v="1"/>
    <x v="592"/>
    <x v="6"/>
    <x v="5"/>
    <s v="1 Season"/>
    <n v="1"/>
    <s v=""/>
    <m/>
    <n v="1"/>
    <s v="Anime Series, International TV Shows"/>
    <x v="27"/>
    <s v="Anime Series, International TV Shows"/>
    <n v="2"/>
  </r>
  <r>
    <n v="1094"/>
    <x v="6510"/>
    <x v="1"/>
    <x v="6508"/>
    <m/>
    <m/>
    <n v="0"/>
    <x v="17"/>
    <s v="India"/>
    <n v="1"/>
    <x v="242"/>
    <x v="6"/>
    <x v="1"/>
    <s v="2 Season"/>
    <n v="2"/>
    <s v=""/>
    <m/>
    <n v="2"/>
    <s v="International TV Shows, Reality TV, Romantic TV Shows"/>
    <x v="19"/>
    <s v="International TV Shows, Reality TV, Romantic TV Shows"/>
    <n v="3"/>
  </r>
  <r>
    <n v="1095"/>
    <x v="6511"/>
    <x v="1"/>
    <x v="6509"/>
    <m/>
    <m/>
    <n v="0"/>
    <x v="2"/>
    <m/>
    <n v="0"/>
    <x v="242"/>
    <x v="6"/>
    <x v="5"/>
    <s v="1 Season"/>
    <n v="1"/>
    <s v=""/>
    <m/>
    <n v="1"/>
    <s v="Reality TV, Romantic TV Shows"/>
    <x v="26"/>
    <s v="Reality TV, Romantic TV Shows"/>
    <n v="2"/>
  </r>
  <r>
    <n v="1096"/>
    <x v="6512"/>
    <x v="1"/>
    <x v="6510"/>
    <m/>
    <m/>
    <n v="0"/>
    <x v="2"/>
    <m/>
    <n v="0"/>
    <x v="242"/>
    <x v="6"/>
    <x v="5"/>
    <s v="1 Season"/>
    <n v="1"/>
    <s v=""/>
    <m/>
    <n v="1"/>
    <s v="Crime TV Shows, Docuseries, TV Mysteries"/>
    <x v="20"/>
    <s v="Crime TV Shows, Docuseries, TV Mysteries"/>
    <n v="3"/>
  </r>
  <r>
    <n v="1117"/>
    <x v="6513"/>
    <x v="1"/>
    <x v="6511"/>
    <m/>
    <m/>
    <n v="0"/>
    <x v="2"/>
    <m/>
    <n v="0"/>
    <x v="537"/>
    <x v="1"/>
    <x v="6"/>
    <s v="1 Season"/>
    <n v="1"/>
    <s v=""/>
    <m/>
    <n v="1"/>
    <s v="Docuseries, International TV Shows"/>
    <x v="21"/>
    <s v="Docuseries, International TV Shows"/>
    <n v="2"/>
  </r>
  <r>
    <n v="1124"/>
    <x v="6514"/>
    <x v="1"/>
    <x v="6512"/>
    <m/>
    <m/>
    <n v="0"/>
    <x v="35"/>
    <s v="Uruguay, Germany"/>
    <n v="2"/>
    <x v="537"/>
    <x v="6"/>
    <x v="4"/>
    <s v="2 Season"/>
    <n v="2"/>
    <s v=""/>
    <m/>
    <n v="2"/>
    <s v="Docuseries, International TV Shows, Science &amp; Nature TV"/>
    <x v="21"/>
    <s v="Docuseries, International TV Shows, Science &amp; Nature TV"/>
    <n v="3"/>
  </r>
  <r>
    <n v="1126"/>
    <x v="6515"/>
    <x v="1"/>
    <x v="6513"/>
    <m/>
    <s v="Nicholas Day"/>
    <n v="1"/>
    <x v="6"/>
    <s v="United Kingdom"/>
    <n v="1"/>
    <x v="537"/>
    <x v="3"/>
    <x v="5"/>
    <s v="2 Season"/>
    <n v="2"/>
    <s v=""/>
    <m/>
    <n v="2"/>
    <s v="British TV Shows, Crime TV Shows, Docuseries"/>
    <x v="23"/>
    <s v="British TV Shows, Crime TV Shows, Docuseries"/>
    <n v="3"/>
  </r>
  <r>
    <n v="1128"/>
    <x v="6516"/>
    <x v="1"/>
    <x v="6514"/>
    <m/>
    <s v="Gaten Matarazzo"/>
    <n v="1"/>
    <x v="0"/>
    <s v="United States"/>
    <n v="1"/>
    <x v="537"/>
    <x v="6"/>
    <x v="5"/>
    <s v="2 Season"/>
    <n v="2"/>
    <s v=""/>
    <m/>
    <n v="2"/>
    <s v="Reality TV, TV Comedies, TV Horror"/>
    <x v="26"/>
    <s v="Reality TV, TV Comedies, TV Horror"/>
    <n v="3"/>
  </r>
  <r>
    <n v="1130"/>
    <x v="6517"/>
    <x v="1"/>
    <x v="6515"/>
    <m/>
    <s v="Dan Jones"/>
    <n v="1"/>
    <x v="6"/>
    <s v="United Kingdom"/>
    <n v="1"/>
    <x v="537"/>
    <x v="9"/>
    <x v="6"/>
    <s v="2 Season"/>
    <n v="2"/>
    <s v=""/>
    <m/>
    <n v="2"/>
    <s v="British TV Shows, Docuseries, International TV Shows"/>
    <x v="23"/>
    <s v="British TV Shows, Docuseries, International TV Shows"/>
    <n v="3"/>
  </r>
  <r>
    <n v="1144"/>
    <x v="6518"/>
    <x v="1"/>
    <x v="6516"/>
    <m/>
    <m/>
    <n v="0"/>
    <x v="0"/>
    <s v="United States"/>
    <n v="1"/>
    <x v="537"/>
    <x v="6"/>
    <x v="5"/>
    <s v="1 Season"/>
    <n v="1"/>
    <s v=""/>
    <m/>
    <n v="1"/>
    <s v="Docuseries, Reality TV"/>
    <x v="21"/>
    <s v="Docuseries, Reality TV"/>
    <n v="2"/>
  </r>
  <r>
    <n v="1147"/>
    <x v="6519"/>
    <x v="1"/>
    <x v="6517"/>
    <s v="Adri√°n Garc√≠a Bogliano"/>
    <m/>
    <n v="0"/>
    <x v="0"/>
    <s v="United States, Mexico"/>
    <n v="2"/>
    <x v="1199"/>
    <x v="6"/>
    <x v="1"/>
    <s v="1 Season"/>
    <n v="1"/>
    <s v=""/>
    <m/>
    <n v="1"/>
    <s v="International TV Shows, Reality TV, Spanish-Language TV Shows"/>
    <x v="19"/>
    <s v="International TV Shows, Reality TV, Spanish-Language TV Shows"/>
    <n v="3"/>
  </r>
  <r>
    <n v="1149"/>
    <x v="6520"/>
    <x v="1"/>
    <x v="6518"/>
    <m/>
    <s v="Donald Reignoux, Alexis Tomassian, Thomas Sagols, Pierre Francois Pistori, Bruno Magne, Catherine Desplaces, Fily Keita, Adeline Chetail, Bertrand Liebert, Christophe Lemoine"/>
    <n v="10"/>
    <x v="28"/>
    <s v="South Korea"/>
    <n v="1"/>
    <x v="1199"/>
    <x v="4"/>
    <x v="0"/>
    <s v="2 Season"/>
    <n v="2"/>
    <s v=""/>
    <m/>
    <n v="2"/>
    <s v="Kids' TV, Korean TV Shows"/>
    <x v="25"/>
    <s v="Kids' TV, Korean TV Shows"/>
    <n v="2"/>
  </r>
  <r>
    <n v="1150"/>
    <x v="6521"/>
    <x v="1"/>
    <x v="6519"/>
    <m/>
    <s v="Dan Green, Eric Stuart, Amy Birnbaum, Darren Dunstan, Wayne Grayson, Tara Sands, Lisa Ortiz, Megan Hollingshead, Madeleine Blaustein, Sam Riegel, Ted Lewis, Gregory Abbey, Jimmy Zoppi"/>
    <n v="13"/>
    <x v="1"/>
    <s v="Japan"/>
    <n v="1"/>
    <x v="1199"/>
    <x v="30"/>
    <x v="8"/>
    <s v="1 Season"/>
    <n v="1"/>
    <s v=""/>
    <m/>
    <n v="1"/>
    <s v="Anime Series, Kids' TV"/>
    <x v="27"/>
    <s v="Anime Series, Kids' TV"/>
    <n v="2"/>
  </r>
  <r>
    <n v="1153"/>
    <x v="6522"/>
    <x v="1"/>
    <x v="6520"/>
    <m/>
    <s v="Tara Sands, Anairis Qui√±ones, Laura Stahl, Jenny Yokobori, Kira Buckland, Brittany Cox, Brittany Lauda, Christian Banas, Rebeka Thomas, Hayden Summerall, Deneen Melody"/>
    <n v="11"/>
    <x v="0"/>
    <s v="United States"/>
    <n v="1"/>
    <x v="507"/>
    <x v="1"/>
    <x v="0"/>
    <s v="1 Season"/>
    <n v="1"/>
    <s v=""/>
    <m/>
    <n v="1"/>
    <s v="Kids' TV"/>
    <x v="25"/>
    <s v="Kids' TV"/>
    <n v="1"/>
  </r>
  <r>
    <n v="1159"/>
    <x v="6523"/>
    <x v="1"/>
    <x v="6521"/>
    <m/>
    <s v="Kendall Schmidt, James Maslow, Carlos Pena, Logan Henderson, Ciara Bravo, Stephen Kramer Glickman, Tanya Chisholm, Challen Cates, Erin Sanders, Matt Riedy"/>
    <n v="10"/>
    <x v="0"/>
    <s v="United States"/>
    <n v="1"/>
    <x v="823"/>
    <x v="8"/>
    <x v="4"/>
    <s v="4 Season"/>
    <n v="4"/>
    <s v=""/>
    <m/>
    <n v="4"/>
    <s v="Kids' TV"/>
    <x v="25"/>
    <s v="Kids' TV"/>
    <n v="1"/>
  </r>
  <r>
    <n v="1164"/>
    <x v="6524"/>
    <x v="1"/>
    <x v="6522"/>
    <m/>
    <s v="Antonio D√≠az"/>
    <n v="1"/>
    <x v="14"/>
    <s v="Spain"/>
    <n v="1"/>
    <x v="823"/>
    <x v="6"/>
    <x v="5"/>
    <s v="1 Season"/>
    <n v="1"/>
    <s v=""/>
    <m/>
    <n v="1"/>
    <s v="International TV Shows, Reality TV, Spanish-Language TV Shows"/>
    <x v="19"/>
    <s v="International TV Shows, Reality TV, Spanish-Language TV Shows"/>
    <n v="3"/>
  </r>
  <r>
    <n v="1167"/>
    <x v="6525"/>
    <x v="1"/>
    <x v="6523"/>
    <m/>
    <s v="Mckell David, Thaddea Graham, Jojo Macari, Harrison Osterfield, Darci Shaw, Clarke Peters, Royce Pierreson, Henry Lloyd-Hughes"/>
    <n v="8"/>
    <x v="6"/>
    <s v="United Kingdom"/>
    <n v="1"/>
    <x v="823"/>
    <x v="6"/>
    <x v="1"/>
    <s v="1 Season"/>
    <n v="1"/>
    <s v=""/>
    <m/>
    <n v="1"/>
    <s v="British TV Shows, Crime TV Shows, International TV Shows"/>
    <x v="23"/>
    <s v="British TV Shows, Crime TV Shows, International TV Shows"/>
    <n v="3"/>
  </r>
  <r>
    <n v="1169"/>
    <x v="6526"/>
    <x v="1"/>
    <x v="6524"/>
    <m/>
    <s v="Yuri Lowenthal, Lara Pulver, Kari Wahlgren, Alix Wilton Regan, Troy Baker, Freya Tingley, Tony Todd"/>
    <n v="7"/>
    <x v="0"/>
    <s v="United States"/>
    <n v="1"/>
    <x v="1239"/>
    <x v="6"/>
    <x v="5"/>
    <s v="1 Season"/>
    <n v="1"/>
    <s v=""/>
    <m/>
    <n v="1"/>
    <s v="Anime Series"/>
    <x v="27"/>
    <s v="Anime Series"/>
    <n v="1"/>
  </r>
  <r>
    <n v="1170"/>
    <x v="6527"/>
    <x v="1"/>
    <x v="6525"/>
    <m/>
    <m/>
    <n v="0"/>
    <x v="1"/>
    <s v="Japan"/>
    <n v="1"/>
    <x v="1239"/>
    <x v="6"/>
    <x v="8"/>
    <s v="1 Season"/>
    <n v="1"/>
    <s v=""/>
    <m/>
    <n v="1"/>
    <s v="Kids' TV"/>
    <x v="25"/>
    <s v="Kids' TV"/>
    <n v="1"/>
  </r>
  <r>
    <n v="1174"/>
    <x v="6528"/>
    <x v="1"/>
    <x v="6526"/>
    <s v="Jung-ah Im"/>
    <s v="Ho-dong Kang, Soo-geun Lee, Sang-min Lee, Young-chul Kim, Jang-hoon Seo, Hee-chul Kim, Kyung-hoon Min"/>
    <n v="7"/>
    <x v="28"/>
    <s v="South Korea"/>
    <n v="1"/>
    <x v="292"/>
    <x v="6"/>
    <x v="1"/>
    <s v="6 Season"/>
    <n v="6"/>
    <s v=""/>
    <m/>
    <n v="6"/>
    <s v="International TV Shows, Korean TV Shows, Stand-Up Comedy &amp; Talk Shows"/>
    <x v="19"/>
    <s v="International TV Shows, Korean TV Shows, Stand-Up Comedy &amp; Talk Shows"/>
    <n v="3"/>
  </r>
  <r>
    <n v="1175"/>
    <x v="6529"/>
    <x v="1"/>
    <x v="6527"/>
    <m/>
    <s v="Park In-hwan, Song Kang, Na Moon-hee, Hong Seung-hee, Cho Seong-ha, Kim Tae-hun, Cheong Hae-kyun, Kim Soo-jin, Jo Bok-rae, Kim Kwon"/>
    <n v="10"/>
    <x v="28"/>
    <s v="South Korea"/>
    <n v="1"/>
    <x v="292"/>
    <x v="6"/>
    <x v="1"/>
    <s v="1 Season"/>
    <n v="1"/>
    <s v=""/>
    <m/>
    <n v="1"/>
    <s v="International TV Shows, TV Dramas"/>
    <x v="19"/>
    <s v="International TV Shows, TV Dramas"/>
    <n v="2"/>
  </r>
  <r>
    <n v="1180"/>
    <x v="6530"/>
    <x v="1"/>
    <x v="6528"/>
    <m/>
    <s v="Austin St. John, Thuy Trang, Walter Jones, Amy Jo Johnson, David Yost, Jason David Frank, Johnny Yong Bosch, Karan Ashley, Steve Cardenas, Catherine Sutherland, Paul Schrier, Jason Narvy, David Fielding, Richard Steven Horvitz, Barbara Goodson"/>
    <n v="15"/>
    <x v="0"/>
    <s v="United States, Japan"/>
    <n v="2"/>
    <x v="928"/>
    <x v="10"/>
    <x v="8"/>
    <s v="4 Season"/>
    <n v="4"/>
    <s v=""/>
    <m/>
    <n v="4"/>
    <s v="Kids' TV"/>
    <x v="25"/>
    <s v="Kids' TV"/>
    <n v="1"/>
  </r>
  <r>
    <n v="1181"/>
    <x v="6531"/>
    <x v="1"/>
    <x v="6529"/>
    <m/>
    <s v="Rob Tinkler, Julie Lemieux, John Cleland, Kyle Dooley, Rupert Degas"/>
    <n v="5"/>
    <x v="2"/>
    <m/>
    <n v="0"/>
    <x v="728"/>
    <x v="6"/>
    <x v="8"/>
    <s v="2 Season"/>
    <n v="2"/>
    <s v=""/>
    <m/>
    <n v="2"/>
    <s v="Kids' TV, TV Comedies"/>
    <x v="25"/>
    <s v="Kids' TV, TV Comedies"/>
    <n v="2"/>
  </r>
  <r>
    <n v="1182"/>
    <x v="6532"/>
    <x v="1"/>
    <x v="6530"/>
    <m/>
    <s v="Katharine McPhee, Eddie Cibrian, Ricardo Hurtado, Jamie Martin Mann, Griffin McIntyre, Shiloh Verrico, Pyper Braun, Janet Varney, Eric Balfour"/>
    <n v="9"/>
    <x v="0"/>
    <s v="United States"/>
    <n v="1"/>
    <x v="728"/>
    <x v="6"/>
    <x v="6"/>
    <s v="1 Season"/>
    <n v="1"/>
    <s v=""/>
    <m/>
    <n v="1"/>
    <s v="TV Comedies"/>
    <x v="24"/>
    <s v="TV Comedies"/>
    <n v="1"/>
  </r>
  <r>
    <n v="1183"/>
    <x v="6533"/>
    <x v="1"/>
    <x v="6531"/>
    <m/>
    <m/>
    <n v="0"/>
    <x v="6"/>
    <s v="United Kingdom"/>
    <n v="1"/>
    <x v="728"/>
    <x v="6"/>
    <x v="5"/>
    <s v="3 Season"/>
    <n v="3"/>
    <s v=""/>
    <m/>
    <n v="3"/>
    <s v="Docuseries"/>
    <x v="21"/>
    <s v="Docuseries"/>
    <n v="1"/>
  </r>
  <r>
    <n v="1187"/>
    <x v="6534"/>
    <x v="1"/>
    <x v="6532"/>
    <m/>
    <s v="Hiroaki Hirata, Yuki Kaji, Asami Seto, Hiroki Touchi, Minoru Inaba, Ami Koshimizu, Toshiyuki Toyonaga, Shintaro Tanaka, Atsushi Goto, Toshiyuki Morikawa, Kaito Ishikawa, Satomi Sato, Yu Kitada, Mitsuki Saiga, Kazuya Nakai, Nozomi Kameda, Makoto Awane"/>
    <n v="17"/>
    <x v="1"/>
    <s v="Japan"/>
    <n v="1"/>
    <x v="48"/>
    <x v="6"/>
    <x v="5"/>
    <s v="2 Season"/>
    <n v="2"/>
    <s v=""/>
    <m/>
    <n v="2"/>
    <s v="Anime Series, Crime TV Shows, International TV Shows"/>
    <x v="27"/>
    <s v="Anime Series, Crime TV Shows, International TV Shows"/>
    <n v="3"/>
  </r>
  <r>
    <n v="1197"/>
    <x v="6535"/>
    <x v="1"/>
    <x v="6533"/>
    <s v="Alain Brunard"/>
    <m/>
    <n v="0"/>
    <x v="47"/>
    <s v="Belgium"/>
    <n v="1"/>
    <x v="631"/>
    <x v="6"/>
    <x v="1"/>
    <s v="1 Season"/>
    <n v="1"/>
    <s v=""/>
    <m/>
    <n v="1"/>
    <s v="Crime TV Shows, Docuseries, International TV Shows"/>
    <x v="20"/>
    <s v="Crime TV Shows, Docuseries, International TV Shows"/>
    <n v="3"/>
  </r>
  <r>
    <n v="1201"/>
    <x v="6536"/>
    <x v="1"/>
    <x v="6534"/>
    <m/>
    <s v="Michelle Zamora, Russ Walko, Michelle Obama, Jonathan Kidder, Diona Elise Burnett, Taleia Gilliam, Lyric Lewis, Andy Hayward, Piotr Michael, George Konner"/>
    <n v="10"/>
    <x v="0"/>
    <s v="United States"/>
    <n v="1"/>
    <x v="524"/>
    <x v="6"/>
    <x v="0"/>
    <s v="1 Season"/>
    <n v="1"/>
    <s v=""/>
    <m/>
    <n v="1"/>
    <s v="Kids' TV"/>
    <x v="25"/>
    <s v="Kids' TV"/>
    <n v="1"/>
  </r>
  <r>
    <n v="1202"/>
    <x v="6537"/>
    <x v="1"/>
    <x v="6535"/>
    <m/>
    <s v="Bassem Samra, Donia Maher, Zeina Mansour, Osama Abdallah, Mohamed El Swisi, Rehab Hussien"/>
    <n v="6"/>
    <x v="5"/>
    <s v="Egypt"/>
    <n v="1"/>
    <x v="824"/>
    <x v="6"/>
    <x v="1"/>
    <s v="1 Season"/>
    <n v="1"/>
    <s v=""/>
    <m/>
    <n v="1"/>
    <s v="Crime TV Shows, International TV Shows, TV Comedies"/>
    <x v="20"/>
    <s v="Crime TV Shows, International TV Shows, TV Comedies"/>
    <n v="3"/>
  </r>
  <r>
    <n v="1206"/>
    <x v="6538"/>
    <x v="1"/>
    <x v="6536"/>
    <m/>
    <s v="James Oliver Wheatley, Sam Callis, Thomas Padley, Evan Milton, Samuel Collings, Miles Yekinni, Jack Waldouck, Mia Tomlinson, Kevin Howarth, Mark Gillis, George Watkins, Derek Jacobi"/>
    <n v="12"/>
    <x v="0"/>
    <s v="United States, United Kingdom"/>
    <n v="2"/>
    <x v="824"/>
    <x v="6"/>
    <x v="5"/>
    <s v="1 Season"/>
    <n v="1"/>
    <s v=""/>
    <m/>
    <n v="1"/>
    <s v="Docuseries, Science &amp; Nature TV, TV Action &amp; Adventure"/>
    <x v="21"/>
    <s v="Docuseries, Science &amp; Nature TV, TV Action &amp; Adventure"/>
    <n v="3"/>
  </r>
  <r>
    <n v="1207"/>
    <x v="6539"/>
    <x v="1"/>
    <x v="6537"/>
    <m/>
    <s v="Grace Beedie, Dakota Benjamin Taylor, Jade Ma, Jeremias Amoore, Leonardo Fontes, Anastasia Chocholat√°, Sarah-Jane Potts, Doug Rao, Tanja Ribiƒç, Oscar Skagerberg, Jerry Kwarteng"/>
    <n v="11"/>
    <x v="6"/>
    <s v="United Kingdom"/>
    <n v="1"/>
    <x v="824"/>
    <x v="6"/>
    <x v="4"/>
    <s v="1 Season"/>
    <n v="1"/>
    <s v=""/>
    <m/>
    <n v="1"/>
    <s v="British TV Shows, Kids' TV, TV Dramas"/>
    <x v="23"/>
    <s v="British TV Shows, Kids' TV, TV Dramas"/>
    <n v="3"/>
  </r>
  <r>
    <n v="1211"/>
    <x v="6540"/>
    <x v="1"/>
    <x v="6538"/>
    <m/>
    <s v="Kim So-hyun, Jung Ga-ram, Song Kang, Ko Min-si, Z. Hera, Shin Seung-ho, Lee Jae-eung, Song Sun-mi"/>
    <n v="8"/>
    <x v="28"/>
    <s v="South Korea"/>
    <n v="1"/>
    <x v="929"/>
    <x v="6"/>
    <x v="5"/>
    <s v="2 Season"/>
    <n v="2"/>
    <s v=""/>
    <m/>
    <n v="2"/>
    <s v="International TV Shows, Korean TV Shows, Romantic TV Shows"/>
    <x v="19"/>
    <s v="International TV Shows, Korean TV Shows, Romantic TV Shows"/>
    <n v="3"/>
  </r>
  <r>
    <n v="1214"/>
    <x v="6541"/>
    <x v="1"/>
    <x v="6539"/>
    <m/>
    <s v="Tom Kenny, David Herman, Sarah Chalke, Kyle Kinane, Dana Snyder, Cedric Yarbrough, Grey Griffin, John DiMaggio, Roger Black, Waco O'Guin"/>
    <n v="10"/>
    <x v="0"/>
    <s v="United States"/>
    <n v="1"/>
    <x v="929"/>
    <x v="6"/>
    <x v="5"/>
    <s v="3 Season"/>
    <n v="3"/>
    <s v=""/>
    <m/>
    <n v="3"/>
    <s v="TV Comedies"/>
    <x v="24"/>
    <s v="TV Comedies"/>
    <n v="1"/>
  </r>
  <r>
    <n v="1218"/>
    <x v="6542"/>
    <x v="1"/>
    <x v="6540"/>
    <m/>
    <s v="Hannah Ware, Zo√´ Tapper, Dimitri Leonidas, Amir El-Masry, Lois Chimimba, Eric Kofi-Abrefa, Pallavi Sharda, Jana P√©rez, Diarmaid Murtagh, Gregg Chillin, Wilf Scolding, Stephen Campbell Moore, Simone Kirby, Albano Jer√≥nimo, Eduardo Lloveras, Miguel Amorim"/>
    <n v="16"/>
    <x v="6"/>
    <s v="United Kingdom"/>
    <n v="1"/>
    <x v="929"/>
    <x v="6"/>
    <x v="5"/>
    <s v="1 Season"/>
    <n v="1"/>
    <s v=""/>
    <m/>
    <n v="1"/>
    <s v="British TV Shows, Crime TV Shows, International TV Shows"/>
    <x v="23"/>
    <s v="British TV Shows, Crime TV Shows, International TV Shows"/>
    <n v="3"/>
  </r>
  <r>
    <n v="1224"/>
    <x v="6543"/>
    <x v="1"/>
    <x v="6541"/>
    <s v="Ange Basterga, Nicolas Lopez"/>
    <s v="Abdramane Diakit√©, Mohamed Boudouh, S√©bastien Houbani, Idir Azougli, Julien Meurice, Abdillah Assoumani, Jean-Toussaint Bernard, Romain Vissol"/>
    <n v="8"/>
    <x v="11"/>
    <s v="France"/>
    <n v="1"/>
    <x v="1549"/>
    <x v="6"/>
    <x v="5"/>
    <s v="1 Season"/>
    <n v="1"/>
    <s v=""/>
    <m/>
    <n v="1"/>
    <s v="Crime TV Shows, International TV Shows, TV Action &amp; Adventure"/>
    <x v="20"/>
    <s v="Crime TV Shows, International TV Shows, TV Action &amp; Adventure"/>
    <n v="3"/>
  </r>
  <r>
    <n v="1225"/>
    <x v="6544"/>
    <x v="1"/>
    <x v="6542"/>
    <m/>
    <m/>
    <n v="0"/>
    <x v="2"/>
    <m/>
    <n v="0"/>
    <x v="1549"/>
    <x v="6"/>
    <x v="5"/>
    <s v="1 Season"/>
    <n v="1"/>
    <s v=""/>
    <m/>
    <n v="1"/>
    <s v="Docuseries"/>
    <x v="21"/>
    <s v="Docuseries"/>
    <n v="1"/>
  </r>
  <r>
    <n v="1226"/>
    <x v="6545"/>
    <x v="1"/>
    <x v="6543"/>
    <m/>
    <m/>
    <n v="0"/>
    <x v="2"/>
    <m/>
    <n v="0"/>
    <x v="1549"/>
    <x v="6"/>
    <x v="4"/>
    <s v="1 Season"/>
    <n v="1"/>
    <s v=""/>
    <m/>
    <n v="1"/>
    <s v="Reality TV, Romantic TV Shows"/>
    <x v="26"/>
    <s v="Reality TV, Romantic TV Shows"/>
    <n v="2"/>
  </r>
  <r>
    <n v="1227"/>
    <x v="6546"/>
    <x v="1"/>
    <x v="6544"/>
    <m/>
    <s v="Olli Schulz, Fynn Kliemann"/>
    <n v="2"/>
    <x v="10"/>
    <s v="Germany"/>
    <n v="1"/>
    <x v="1550"/>
    <x v="6"/>
    <x v="1"/>
    <s v="1 Season"/>
    <n v="1"/>
    <s v=""/>
    <m/>
    <n v="1"/>
    <s v="Docuseries, International TV Shows"/>
    <x v="21"/>
    <s v="Docuseries, International TV Shows"/>
    <n v="2"/>
  </r>
  <r>
    <n v="1228"/>
    <x v="6547"/>
    <x v="1"/>
    <x v="6545"/>
    <m/>
    <s v="Pooja Bhatt, Shahana Goswami, Amruta Subhash, Plabita Borthakur, Aadhya Anand, Manish Chaudhary, Vivek Gomber, Danish Husain, Rahul Bose, Imaaduddin Shah, Sanghmitra Hitaishi"/>
    <n v="11"/>
    <x v="17"/>
    <s v="India"/>
    <n v="1"/>
    <x v="1178"/>
    <x v="6"/>
    <x v="5"/>
    <s v="1 Season"/>
    <n v="1"/>
    <s v=""/>
    <m/>
    <n v="1"/>
    <s v="International TV Shows, TV Dramas"/>
    <x v="19"/>
    <s v="International TV Shows, TV Dramas"/>
    <n v="2"/>
  </r>
  <r>
    <n v="1230"/>
    <x v="6548"/>
    <x v="1"/>
    <x v="6546"/>
    <m/>
    <s v="Sherine, Ahmed Fahmi, Bassel Khaiat, Sawsan Badr, Mahmoud El Gendy, Mohammad Adel, Tamim Abdou, Nada Moussa, Tharaa Jubail, Mohamed Mamdouh, Basma Yasser, Laila Ezz El Arab"/>
    <n v="12"/>
    <x v="5"/>
    <s v="Egypt"/>
    <n v="1"/>
    <x v="1551"/>
    <x v="4"/>
    <x v="1"/>
    <s v="1 Season"/>
    <n v="1"/>
    <s v=""/>
    <m/>
    <n v="1"/>
    <s v="International TV Shows, TV Dramas"/>
    <x v="19"/>
    <s v="International TV Shows, TV Dramas"/>
    <n v="2"/>
  </r>
  <r>
    <n v="1232"/>
    <x v="6549"/>
    <x v="1"/>
    <x v="6547"/>
    <m/>
    <s v="August Nu√±ez, Blue Chapman, Kirikou S'hai Muldrow, Michael Ren, Angel Chipagua, Honor Calderon"/>
    <n v="6"/>
    <x v="0"/>
    <s v="United States"/>
    <n v="1"/>
    <x v="651"/>
    <x v="6"/>
    <x v="8"/>
    <s v="1 Season"/>
    <n v="1"/>
    <s v=""/>
    <m/>
    <n v="1"/>
    <s v="Kids' TV"/>
    <x v="25"/>
    <s v="Kids' TV"/>
    <n v="1"/>
  </r>
  <r>
    <n v="1235"/>
    <x v="6550"/>
    <x v="1"/>
    <x v="6548"/>
    <s v="Maribel S√°nchez-Maroto"/>
    <m/>
    <n v="0"/>
    <x v="14"/>
    <s v="Spain"/>
    <n v="1"/>
    <x v="651"/>
    <x v="6"/>
    <x v="5"/>
    <s v="1 Season"/>
    <n v="1"/>
    <s v=""/>
    <m/>
    <n v="1"/>
    <s v="Docuseries, International TV Shows, Spanish-Language TV Shows"/>
    <x v="21"/>
    <s v="Docuseries, International TV Shows, Spanish-Language TV Shows"/>
    <n v="3"/>
  </r>
  <r>
    <n v="1236"/>
    <x v="6551"/>
    <x v="1"/>
    <x v="6549"/>
    <m/>
    <s v="Ikue Otani, Sarah Natochenny, Zeno Robinson, James Carter Cathcart, Michele Knotz, Cherami Leigh, Rodger Parsons, Ray Chase, Casey Mongillo"/>
    <n v="9"/>
    <x v="2"/>
    <m/>
    <n v="0"/>
    <x v="651"/>
    <x v="6"/>
    <x v="8"/>
    <s v="4 Season"/>
    <n v="4"/>
    <s v=""/>
    <m/>
    <n v="4"/>
    <s v="Anime Series, Kids' TV, TV Action &amp; Adventure"/>
    <x v="27"/>
    <s v="Anime Series, Kids' TV, TV Action &amp; Adventure"/>
    <n v="3"/>
  </r>
  <r>
    <n v="1239"/>
    <x v="6552"/>
    <x v="1"/>
    <x v="6550"/>
    <m/>
    <s v="Gideon Adlon, Calum Worthy, Erica Lindbeck, Victoria Grace, Andrew McPhee"/>
    <n v="5"/>
    <x v="0"/>
    <s v="United States, Australia"/>
    <n v="2"/>
    <x v="1434"/>
    <x v="6"/>
    <x v="1"/>
    <s v="1 Season"/>
    <n v="1"/>
    <s v=""/>
    <m/>
    <n v="1"/>
    <s v="Anime Series"/>
    <x v="27"/>
    <s v="Anime Series"/>
    <n v="1"/>
  </r>
  <r>
    <n v="1243"/>
    <x v="6553"/>
    <x v="1"/>
    <x v="6551"/>
    <s v="Jared Hess, Tyler Measom"/>
    <m/>
    <n v="0"/>
    <x v="0"/>
    <s v="United States"/>
    <n v="1"/>
    <x v="1409"/>
    <x v="6"/>
    <x v="1"/>
    <s v="1 Season"/>
    <n v="1"/>
    <s v=""/>
    <m/>
    <n v="1"/>
    <s v="Crime TV Shows, Docuseries"/>
    <x v="20"/>
    <s v="Crime TV Shows, Docuseries"/>
    <n v="2"/>
  </r>
  <r>
    <n v="1246"/>
    <x v="6554"/>
    <x v="1"/>
    <x v="6552"/>
    <m/>
    <s v="Victor Yerrid, Alice Dinnean, Alon Williams, Donna Kimball, John Munro Cameron, John Tartaglia, Arty Casas, Dorien Davies, Misty Rosas, Patina Miller"/>
    <n v="10"/>
    <x v="0"/>
    <s v="United States"/>
    <n v="1"/>
    <x v="1432"/>
    <x v="6"/>
    <x v="0"/>
    <s v="5 Season"/>
    <n v="5"/>
    <s v=""/>
    <m/>
    <n v="5"/>
    <s v="Kids' TV"/>
    <x v="25"/>
    <s v="Kids' TV"/>
    <n v="1"/>
  </r>
  <r>
    <n v="1247"/>
    <x v="6555"/>
    <x v="1"/>
    <x v="6553"/>
    <s v="Sunny Lau"/>
    <s v="Wilfred Lau, Hanna Chan, Terence Siufay, Chloe So, Martin Wong, Aaron Chow, So Wai Chuen, Aiden Hung, Sarika Choy"/>
    <n v="9"/>
    <x v="2"/>
    <m/>
    <n v="0"/>
    <x v="29"/>
    <x v="2"/>
    <x v="5"/>
    <s v="1 Season"/>
    <n v="1"/>
    <s v=""/>
    <m/>
    <n v="1"/>
    <s v="Classic &amp; Cult TV, Crime TV Shows, International TV Shows"/>
    <x v="31"/>
    <s v="Classic &amp; Cult TV, Crime TV Shows, International TV Shows"/>
    <n v="3"/>
  </r>
  <r>
    <n v="1258"/>
    <x v="6556"/>
    <x v="1"/>
    <x v="6554"/>
    <m/>
    <s v="Hiroaki Hirata, Masakazu Morita, Koji Yusa, Minako Kotobuki, Yuhko Kaida, Go Inoue, Kenjiro Tsuda, Mariya Ise, Taiten Kusunoki, Nobuhiko Okamoto, Keiji Fujiwara"/>
    <n v="11"/>
    <x v="1"/>
    <s v="Japan"/>
    <n v="1"/>
    <x v="1552"/>
    <x v="12"/>
    <x v="1"/>
    <s v="1 Season"/>
    <n v="1"/>
    <s v=""/>
    <m/>
    <n v="1"/>
    <s v="Anime Series, International TV Shows"/>
    <x v="27"/>
    <s v="Anime Series, International TV Shows"/>
    <n v="2"/>
  </r>
  <r>
    <n v="1269"/>
    <x v="6557"/>
    <x v="1"/>
    <x v="6555"/>
    <m/>
    <s v="Carmen Villalobos, Catherine Siachoque, Fabi√°n R√≠os, Gregorio Pern√≠a, Kimberly Reyes, Stephan√≠a Duque, Elianis Garrido, Carolina Gait√°n, Juan Pablo Urrego, Juan Pablo Gamboa"/>
    <n v="10"/>
    <x v="0"/>
    <s v="United States, Colombia"/>
    <n v="2"/>
    <x v="1355"/>
    <x v="2"/>
    <x v="5"/>
    <s v="1 Season"/>
    <n v="1"/>
    <s v=""/>
    <m/>
    <n v="1"/>
    <s v="Crime TV Shows, International TV Shows, Spanish-Language TV Shows"/>
    <x v="20"/>
    <s v="Crime TV Shows, International TV Shows, Spanish-Language TV Shows"/>
    <n v="3"/>
  </r>
  <r>
    <n v="1271"/>
    <x v="6558"/>
    <x v="1"/>
    <x v="6556"/>
    <m/>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n v="22"/>
    <x v="0"/>
    <s v="United States, Colombia"/>
    <n v="2"/>
    <x v="1355"/>
    <x v="5"/>
    <x v="5"/>
    <s v="3 Season"/>
    <n v="3"/>
    <s v=""/>
    <m/>
    <n v="3"/>
    <s v="International TV Shows, Spanish-Language TV Shows, TV Dramas"/>
    <x v="19"/>
    <s v="International TV Shows, Spanish-Language TV Shows, TV Dramas"/>
    <n v="3"/>
  </r>
  <r>
    <n v="1272"/>
    <x v="6559"/>
    <x v="1"/>
    <x v="6557"/>
    <m/>
    <s v="Giovanni Arce, Mayella Lloclla, Rodrigo Palacios, Priscila Espinoza, Mayra N√°jar, Sergio Galliani, Laly Goyzueta, Diego Lombardi"/>
    <n v="8"/>
    <x v="2"/>
    <m/>
    <n v="0"/>
    <x v="1355"/>
    <x v="5"/>
    <x v="5"/>
    <s v="1 Season"/>
    <n v="1"/>
    <s v=""/>
    <m/>
    <n v="1"/>
    <s v="International TV Shows, Spanish-Language TV Shows, TV Dramas"/>
    <x v="19"/>
    <s v="International TV Shows, Spanish-Language TV Shows, TV Dramas"/>
    <n v="3"/>
  </r>
  <r>
    <n v="1273"/>
    <x v="6560"/>
    <x v="1"/>
    <x v="6558"/>
    <m/>
    <s v="Masayoshi Haneda, Masami Kosaka, Hideaki Ito, Hayate, Wilfred Lee, Philippe Koo"/>
    <n v="6"/>
    <x v="0"/>
    <s v="United States"/>
    <n v="1"/>
    <x v="729"/>
    <x v="6"/>
    <x v="5"/>
    <s v="1 Season"/>
    <n v="1"/>
    <s v=""/>
    <m/>
    <n v="1"/>
    <s v="Docuseries, International TV Shows"/>
    <x v="21"/>
    <s v="Docuseries, International TV Shows"/>
    <n v="2"/>
  </r>
  <r>
    <n v="1275"/>
    <x v="6561"/>
    <x v="1"/>
    <x v="6559"/>
    <m/>
    <s v="Jas Leverette"/>
    <n v="1"/>
    <x v="0"/>
    <s v="United States"/>
    <n v="1"/>
    <x v="729"/>
    <x v="6"/>
    <x v="6"/>
    <s v="1 Season"/>
    <n v="1"/>
    <s v=""/>
    <m/>
    <n v="1"/>
    <s v="Reality TV"/>
    <x v="26"/>
    <s v="Reality TV"/>
    <n v="1"/>
  </r>
  <r>
    <n v="1276"/>
    <x v="6562"/>
    <x v="1"/>
    <x v="6560"/>
    <m/>
    <s v="Brianne Howey, Antonia Gentry, Diesel La Torraca, Jennifer Robertson, Felix Mallard, Sara Waisglass, Scott Porter, Raymond Ablack"/>
    <n v="8"/>
    <x v="0"/>
    <s v="United States"/>
    <n v="1"/>
    <x v="729"/>
    <x v="6"/>
    <x v="1"/>
    <s v="1 Season"/>
    <n v="1"/>
    <s v=""/>
    <m/>
    <n v="1"/>
    <s v="Romantic TV Shows, TV Comedies, TV Dramas"/>
    <x v="32"/>
    <s v="Romantic TV Shows, TV Comedies, TV Dramas"/>
    <n v="3"/>
  </r>
  <r>
    <n v="1278"/>
    <x v="6563"/>
    <x v="1"/>
    <x v="6561"/>
    <m/>
    <s v="Nicole Kang, Jim Parrack, Tara Pacheco, Christopher Shyer, Kimberley Wong, Wai Ching Ho, Greta Quispe, Zaria Degenhardt, Uly Schlesinger, Kate Jennings Grant, Aleyse Shannon, Guillermo Arribas, Jaiden Smith, Pepper Binkley, Mikelle Wright-Matos, Melinda Mo"/>
    <n v="16"/>
    <x v="0"/>
    <s v="United States"/>
    <n v="1"/>
    <x v="729"/>
    <x v="6"/>
    <x v="1"/>
    <s v="2 Season"/>
    <n v="2"/>
    <s v=""/>
    <m/>
    <n v="2"/>
    <s v="TV Horror, Teen TV Shows"/>
    <x v="33"/>
    <s v="TV Horror, Teen TV Shows"/>
    <n v="2"/>
  </r>
  <r>
    <n v="1283"/>
    <x v="6564"/>
    <x v="1"/>
    <x v="6562"/>
    <m/>
    <m/>
    <n v="0"/>
    <x v="17"/>
    <s v="India"/>
    <n v="1"/>
    <x v="1553"/>
    <x v="1"/>
    <x v="5"/>
    <s v="1 Season"/>
    <n v="1"/>
    <s v=""/>
    <m/>
    <n v="1"/>
    <s v="International TV Shows, TV Dramas"/>
    <x v="19"/>
    <s v="International TV Shows, TV Dramas"/>
    <n v="2"/>
  </r>
  <r>
    <n v="1286"/>
    <x v="6565"/>
    <x v="1"/>
    <x v="6563"/>
    <m/>
    <s v="Song Joong-ki, Jeon Yeo-been, Ok Taec-yeon, Yoo Jae-myung, Kim Yeo-jin, Kwak Dong-yeon, Cho Han-cheul"/>
    <n v="7"/>
    <x v="28"/>
    <s v="South Korea"/>
    <n v="1"/>
    <x v="1410"/>
    <x v="6"/>
    <x v="1"/>
    <s v="1 Season"/>
    <n v="1"/>
    <s v=""/>
    <m/>
    <n v="1"/>
    <s v="International TV Shows, TV Comedies, TV Dramas"/>
    <x v="19"/>
    <s v="International TV Shows, TV Comedies, TV Dramas"/>
    <n v="3"/>
  </r>
  <r>
    <n v="1294"/>
    <x v="6566"/>
    <x v="1"/>
    <x v="6564"/>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n v="17"/>
    <x v="17"/>
    <s v="India"/>
    <n v="1"/>
    <x v="561"/>
    <x v="6"/>
    <x v="5"/>
    <s v="1 Season"/>
    <n v="1"/>
    <s v=""/>
    <m/>
    <n v="1"/>
    <s v="International TV Shows, TV Dramas"/>
    <x v="19"/>
    <s v="International TV Shows, TV Dramas"/>
    <n v="2"/>
  </r>
  <r>
    <n v="1295"/>
    <x v="6567"/>
    <x v="1"/>
    <x v="6565"/>
    <m/>
    <s v="Henriette Confurius, Emilio Sakraya, David Ali Rashed, Oliver Masucci, Melika Foroutan, Ana Ularu, Robert Finster"/>
    <n v="7"/>
    <x v="10"/>
    <s v="Germany"/>
    <n v="1"/>
    <x v="561"/>
    <x v="6"/>
    <x v="5"/>
    <s v="1 Season"/>
    <n v="1"/>
    <s v=""/>
    <m/>
    <n v="1"/>
    <s v="International TV Shows, TV Action &amp; Adventure, TV Dramas"/>
    <x v="19"/>
    <s v="International TV Shows, TV Action &amp; Adventure, TV Dramas"/>
    <n v="3"/>
  </r>
  <r>
    <n v="1297"/>
    <x v="6568"/>
    <x v="1"/>
    <x v="656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n v="23"/>
    <x v="28"/>
    <s v="South Korea"/>
    <n v="1"/>
    <x v="759"/>
    <x v="6"/>
    <x v="1"/>
    <s v="1 Season"/>
    <n v="1"/>
    <s v=""/>
    <m/>
    <n v="1"/>
    <s v="International TV Shows, Romantic TV Shows, TV Comedies"/>
    <x v="19"/>
    <s v="International TV Shows, Romantic TV Shows, TV Comedies"/>
    <n v="3"/>
  </r>
  <r>
    <n v="1299"/>
    <x v="6569"/>
    <x v="1"/>
    <x v="6567"/>
    <m/>
    <s v="Cho Seung-woo, Park Shin-hye, Sung Dong-il, Tae In-ho, Chae Jong-hyeop, Jeong He-in, Kim Jong-tae, Choi Jung-woo, Go Yoon, Heo Joon-seok, Jeon Kook-hwan, Tae Won-seok"/>
    <n v="12"/>
    <x v="28"/>
    <s v="South Korea"/>
    <n v="1"/>
    <x v="759"/>
    <x v="6"/>
    <x v="1"/>
    <s v="1 Season"/>
    <n v="1"/>
    <s v=""/>
    <m/>
    <n v="1"/>
    <s v="International TV Shows, TV Action &amp; Adventure, TV Dramas"/>
    <x v="19"/>
    <s v="International TV Shows, TV Action &amp; Adventure, TV Dramas"/>
    <n v="3"/>
  </r>
  <r>
    <n v="1300"/>
    <x v="6570"/>
    <x v="1"/>
    <x v="6568"/>
    <m/>
    <s v="Takahiro Sakurai, Hiroki Takahashi, Koki Uchiyama, Mai Nakahara, Kaori Mizuhashi, Yuki Kaji, Wataru Takagi, Atsumi Tanezaki, Junji Majima, Takamasa Mogi, Satoshi Tsuruoka, Showtaro Morikubo, Yasuyuki Kase, Shinnosuke Ogami, Takeaki Masuyama, Yuuki Takada"/>
    <n v="16"/>
    <x v="2"/>
    <m/>
    <n v="0"/>
    <x v="759"/>
    <x v="6"/>
    <x v="5"/>
    <s v="1 Season"/>
    <n v="1"/>
    <s v=""/>
    <m/>
    <n v="1"/>
    <s v="Anime Series, International TV Shows"/>
    <x v="27"/>
    <s v="Anime Series, International TV Shows"/>
    <n v="2"/>
  </r>
  <r>
    <n v="1301"/>
    <x v="6571"/>
    <x v="1"/>
    <x v="6569"/>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n v="35"/>
    <x v="0"/>
    <s v="United States"/>
    <n v="1"/>
    <x v="1011"/>
    <x v="6"/>
    <x v="5"/>
    <s v="1 Season"/>
    <n v="1"/>
    <s v=""/>
    <m/>
    <n v="1"/>
    <s v="Docuseries"/>
    <x v="21"/>
    <s v="Docuseries"/>
    <n v="1"/>
  </r>
  <r>
    <n v="1302"/>
    <x v="6572"/>
    <x v="1"/>
    <x v="6570"/>
    <m/>
    <s v="Simona Brown, Eve Hewson, Tom Bateman, Robert Aramayo, Tyler Howitt, Georgie Glen"/>
    <n v="6"/>
    <x v="6"/>
    <s v="United Kingdom"/>
    <n v="1"/>
    <x v="1011"/>
    <x v="6"/>
    <x v="5"/>
    <s v="1 Season"/>
    <n v="1"/>
    <s v=""/>
    <m/>
    <n v="1"/>
    <s v="British TV Shows, International TV Shows, TV Dramas"/>
    <x v="23"/>
    <s v="British TV Shows, International TV Shows, TV Dramas"/>
    <n v="3"/>
  </r>
  <r>
    <n v="1303"/>
    <x v="6573"/>
    <x v="1"/>
    <x v="6571"/>
    <m/>
    <s v="Steven Rinella"/>
    <n v="1"/>
    <x v="0"/>
    <s v="United States"/>
    <n v="1"/>
    <x v="1011"/>
    <x v="6"/>
    <x v="1"/>
    <s v="4 Season"/>
    <n v="4"/>
    <s v=""/>
    <m/>
    <n v="4"/>
    <s v="Docuseries, Reality TV, Science &amp; Nature TV"/>
    <x v="21"/>
    <s v="Docuseries, Reality TV, Science &amp; Nature TV"/>
    <n v="3"/>
  </r>
  <r>
    <n v="1307"/>
    <x v="6574"/>
    <x v="1"/>
    <x v="6572"/>
    <m/>
    <s v="Christina Hendricks, Retta, Mae Whitman, Matthew Lillard, Reno Wilson, Manny Montana, Lidya Jewett, Izzy Stannard, David Hornsby, Zach Gilford"/>
    <n v="10"/>
    <x v="0"/>
    <s v="United States"/>
    <n v="1"/>
    <x v="1012"/>
    <x v="1"/>
    <x v="5"/>
    <s v="3 Season"/>
    <n v="3"/>
    <s v=""/>
    <m/>
    <n v="3"/>
    <s v="Crime TV Shows, TV Comedies, TV Dramas"/>
    <x v="20"/>
    <s v="Crime TV Shows, TV Comedies, TV Dramas"/>
    <n v="3"/>
  </r>
  <r>
    <n v="1309"/>
    <x v="6575"/>
    <x v="1"/>
    <x v="6573"/>
    <m/>
    <s v="Roman Karev"/>
    <n v="1"/>
    <x v="6"/>
    <s v="United Kingdom"/>
    <n v="1"/>
    <x v="788"/>
    <x v="6"/>
    <x v="8"/>
    <s v="4 Season"/>
    <n v="4"/>
    <s v=""/>
    <m/>
    <n v="4"/>
    <s v="Kids' TV, TV Comedies"/>
    <x v="25"/>
    <s v="Kids' TV, TV Comedies"/>
    <n v="2"/>
  </r>
  <r>
    <n v="1311"/>
    <x v="6576"/>
    <x v="1"/>
    <x v="6574"/>
    <m/>
    <s v="Kevin James, Sarah Stiles, Jillian Mueller, Freddie Stroma, Gary Anthony Williams, Dan Ahdoot"/>
    <n v="6"/>
    <x v="0"/>
    <s v="United States"/>
    <n v="1"/>
    <x v="788"/>
    <x v="6"/>
    <x v="1"/>
    <s v="1 Season"/>
    <n v="1"/>
    <s v=""/>
    <m/>
    <n v="1"/>
    <s v="TV Comedies"/>
    <x v="24"/>
    <s v="TV Comedies"/>
    <n v="1"/>
  </r>
  <r>
    <n v="1314"/>
    <x v="6577"/>
    <x v="1"/>
    <x v="6575"/>
    <m/>
    <m/>
    <n v="0"/>
    <x v="0"/>
    <s v="United States"/>
    <n v="1"/>
    <x v="699"/>
    <x v="6"/>
    <x v="1"/>
    <s v="1 Season"/>
    <n v="1"/>
    <s v=""/>
    <m/>
    <n v="1"/>
    <s v="Reality TV"/>
    <x v="26"/>
    <s v="Reality TV"/>
    <n v="1"/>
  </r>
  <r>
    <n v="1315"/>
    <x v="6578"/>
    <x v="1"/>
    <x v="6576"/>
    <m/>
    <s v="Dave Chappelle"/>
    <n v="1"/>
    <x v="0"/>
    <s v="United States"/>
    <n v="1"/>
    <x v="699"/>
    <x v="30"/>
    <x v="5"/>
    <s v="2 Season"/>
    <n v="2"/>
    <s v=""/>
    <m/>
    <n v="2"/>
    <s v="TV Comedies"/>
    <x v="24"/>
    <s v="TV Comedies"/>
    <n v="1"/>
  </r>
  <r>
    <n v="1318"/>
    <x v="6579"/>
    <x v="1"/>
    <x v="6577"/>
    <m/>
    <s v="Nadiya Hussain"/>
    <n v="1"/>
    <x v="6"/>
    <s v="United Kingdom"/>
    <n v="1"/>
    <x v="699"/>
    <x v="6"/>
    <x v="4"/>
    <s v="1 Season"/>
    <n v="1"/>
    <s v=""/>
    <m/>
    <n v="1"/>
    <s v="British TV Shows, International TV Shows, Reality TV"/>
    <x v="23"/>
    <s v="British TV Shows, International TV Shows, Reality TV"/>
    <n v="3"/>
  </r>
  <r>
    <n v="1321"/>
    <x v="6580"/>
    <x v="1"/>
    <x v="6578"/>
    <m/>
    <s v="Luc Schiltz, Sophie Mousel, Claude De Demo, Joe Dennenwald, Konstantin Rommelfangen, Jules Werner, Jil Devresse, Julie Kieffer"/>
    <n v="8"/>
    <x v="80"/>
    <s v="Luxembourg"/>
    <n v="1"/>
    <x v="789"/>
    <x v="2"/>
    <x v="5"/>
    <s v="1 Season"/>
    <n v="1"/>
    <s v=""/>
    <m/>
    <n v="1"/>
    <s v="Crime TV Shows, International TV Shows, TV Dramas"/>
    <x v="20"/>
    <s v="Crime TV Shows, International TV Shows, TV Dramas"/>
    <n v="3"/>
  </r>
  <r>
    <n v="1322"/>
    <x v="6581"/>
    <x v="1"/>
    <x v="6579"/>
    <m/>
    <s v="Mauricio Ochmann, Mariana Seoane, Julio Bracho, Sergio Basa√±ez, Itat√≠ Cantoral, Jorge Luis V√°zquez"/>
    <n v="6"/>
    <x v="15"/>
    <s v="Mexico"/>
    <n v="1"/>
    <x v="789"/>
    <x v="9"/>
    <x v="5"/>
    <s v="1 Season"/>
    <n v="1"/>
    <s v=""/>
    <m/>
    <n v="1"/>
    <s v="Crime TV Shows, Spanish-Language TV Shows, TV Action &amp; Adventure"/>
    <x v="20"/>
    <s v="Crime TV Shows, Spanish-Language TV Shows, TV Action &amp; Adventure"/>
    <n v="3"/>
  </r>
  <r>
    <n v="1329"/>
    <x v="6582"/>
    <x v="1"/>
    <x v="6580"/>
    <s v="Joe Berlinger"/>
    <m/>
    <n v="0"/>
    <x v="0"/>
    <s v="United States"/>
    <n v="1"/>
    <x v="1219"/>
    <x v="6"/>
    <x v="5"/>
    <s v="1 Season"/>
    <n v="1"/>
    <s v=""/>
    <m/>
    <n v="1"/>
    <s v="Crime TV Shows, Docuseries"/>
    <x v="20"/>
    <s v="Crime TV Shows, Docuseries"/>
    <n v="2"/>
  </r>
  <r>
    <n v="1332"/>
    <x v="6583"/>
    <x v="1"/>
    <x v="6581"/>
    <m/>
    <m/>
    <n v="0"/>
    <x v="0"/>
    <s v="United States"/>
    <n v="1"/>
    <x v="1554"/>
    <x v="19"/>
    <x v="5"/>
    <s v="1 Season"/>
    <n v="1"/>
    <s v=""/>
    <m/>
    <n v="1"/>
    <s v="TV Shows"/>
    <x v="28"/>
    <s v="TV Shows"/>
    <n v="1"/>
  </r>
  <r>
    <n v="1333"/>
    <x v="6584"/>
    <x v="1"/>
    <x v="6582"/>
    <m/>
    <s v="Miranda Cosgrove, Nathan Kress, Jerry Trainor, Jennette McCurdy, Noah Munck, Mary Scheer"/>
    <n v="6"/>
    <x v="0"/>
    <s v="United States"/>
    <n v="1"/>
    <x v="1425"/>
    <x v="13"/>
    <x v="4"/>
    <s v="2 Season"/>
    <n v="2"/>
    <s v=""/>
    <m/>
    <n v="2"/>
    <s v="Kids' TV, TV Comedies"/>
    <x v="25"/>
    <s v="Kids' TV, TV Comedies"/>
    <n v="2"/>
  </r>
  <r>
    <n v="1336"/>
    <x v="6585"/>
    <x v="1"/>
    <x v="6583"/>
    <m/>
    <s v="Jessica Biel, Bill Pullman, Christopher Abbott, Abby Miller, Dohn Norwood"/>
    <n v="5"/>
    <x v="0"/>
    <s v="United States"/>
    <n v="1"/>
    <x v="1555"/>
    <x v="1"/>
    <x v="5"/>
    <s v="3 Season"/>
    <n v="3"/>
    <s v=""/>
    <m/>
    <n v="3"/>
    <s v="Crime TV Shows, TV Dramas, TV Mysteries"/>
    <x v="20"/>
    <s v="Crime TV Shows, TV Dramas, TV Mysteries"/>
    <n v="3"/>
  </r>
  <r>
    <n v="1339"/>
    <x v="6586"/>
    <x v="1"/>
    <x v="6584"/>
    <m/>
    <s v="Adriana Ugarte, Javier Rey, Eduardo Noriega, Marc Mart√≠nez, Ingrid Rubio, Pep Ambr√≤s, N√∫ria Prims, Roger Casamajor"/>
    <n v="8"/>
    <x v="14"/>
    <s v="Spain"/>
    <n v="1"/>
    <x v="864"/>
    <x v="6"/>
    <x v="5"/>
    <s v="2 Season"/>
    <n v="2"/>
    <s v=""/>
    <m/>
    <n v="2"/>
    <s v="Crime TV Shows, International TV Shows, Spanish-Language TV Shows"/>
    <x v="20"/>
    <s v="Crime TV Shows, International TV Shows, Spanish-Language TV Shows"/>
    <n v="3"/>
  </r>
  <r>
    <n v="1340"/>
    <x v="6587"/>
    <x v="1"/>
    <x v="6585"/>
    <m/>
    <s v="Marco Pigossi, Alessandra Negrini, F√°bio Lago, J√©ssica C√≥res, Jimmy London, Wesley Guimar√£es, √Åurea Maranh√£o, Julia Konrad, Thaia Perez, Manu Dieguez, Jos√© Dumont, Tain√° Medina, Rafael Sieg, Samuel de Assis, Victor Sparapane"/>
    <n v="15"/>
    <x v="23"/>
    <s v="Brazil"/>
    <n v="1"/>
    <x v="864"/>
    <x v="6"/>
    <x v="5"/>
    <s v="1 Season"/>
    <n v="1"/>
    <s v=""/>
    <m/>
    <n v="1"/>
    <s v="Crime TV Shows, International TV Shows, TV Dramas"/>
    <x v="20"/>
    <s v="Crime TV Shows, International TV Shows, TV Dramas"/>
    <n v="3"/>
  </r>
  <r>
    <n v="1349"/>
    <x v="6588"/>
    <x v="1"/>
    <x v="6586"/>
    <m/>
    <s v="Katherine Heigl, Sarah Chalke, Ben Lawson, Beau Garrett, Ali Skovbye, Roan Curtis, Yael Yurman, Jon-Michael Ecker, Brandon Jay McLaren, Paul McGillion, Chelah Horsdal, Brendan Taylor"/>
    <n v="12"/>
    <x v="0"/>
    <s v="United States"/>
    <n v="1"/>
    <x v="1179"/>
    <x v="6"/>
    <x v="5"/>
    <s v="1 Season"/>
    <n v="1"/>
    <s v=""/>
    <m/>
    <n v="1"/>
    <s v="Romantic TV Shows, TV Dramas"/>
    <x v="32"/>
    <s v="Romantic TV Shows, TV Dramas"/>
    <n v="2"/>
  </r>
  <r>
    <n v="1350"/>
    <x v="6589"/>
    <x v="1"/>
    <x v="6587"/>
    <m/>
    <s v="Andr√©s Parra, Angie Cepeda, Cecilia Navia, Vicky Hern√°ndez, Christian Tappan, Rodolfo Silva, Tommy V√°squez, Toto Vega, Nicol√°s Montero, Marcela Gallego"/>
    <n v="10"/>
    <x v="31"/>
    <s v="Colombia"/>
    <n v="1"/>
    <x v="1179"/>
    <x v="11"/>
    <x v="5"/>
    <s v="1 Season"/>
    <n v="1"/>
    <s v=""/>
    <m/>
    <n v="1"/>
    <s v="Crime TV Shows, International TV Shows, Spanish-Language TV Shows"/>
    <x v="20"/>
    <s v="Crime TV Shows, International TV Shows, Spanish-Language TV Shows"/>
    <n v="3"/>
  </r>
  <r>
    <n v="1351"/>
    <x v="6590"/>
    <x v="1"/>
    <x v="6588"/>
    <m/>
    <s v="William Shewfelt, Nico Greetham, Zoe Robins, Peter Sudarso, Chrysti Ane, Jordi Webber, Caleb Bendit, Chris Reid, Kelson Henderson"/>
    <n v="9"/>
    <x v="0"/>
    <s v="United States"/>
    <n v="1"/>
    <x v="1179"/>
    <x v="5"/>
    <x v="8"/>
    <s v="2 Season"/>
    <n v="2"/>
    <s v=""/>
    <m/>
    <n v="2"/>
    <s v="Kids' TV"/>
    <x v="25"/>
    <s v="Kids' TV"/>
    <n v="1"/>
  </r>
  <r>
    <n v="1353"/>
    <x v="6591"/>
    <x v="1"/>
    <x v="6589"/>
    <m/>
    <s v="Tracey Ashley, Flame Monroe, Aida Rodriguez, Marlo Williams, April Macie, Chaunt√© Wayans, Tiffany Haddish"/>
    <n v="7"/>
    <x v="0"/>
    <s v="United States"/>
    <n v="1"/>
    <x v="1471"/>
    <x v="6"/>
    <x v="5"/>
    <s v="2 Season"/>
    <n v="2"/>
    <s v=""/>
    <m/>
    <n v="2"/>
    <s v="Stand-Up Comedy &amp; Talk Shows, TV Comedies"/>
    <x v="30"/>
    <s v="Stand-Up Comedy &amp; Talk Shows, TV Comedies"/>
    <n v="2"/>
  </r>
  <r>
    <n v="1355"/>
    <x v="6592"/>
    <x v="1"/>
    <x v="6590"/>
    <m/>
    <s v="Amber Marshall, Michelle Morgan, Graham Wardle, Shaun Johnston, Chris Potter, Jessica Amlee, Kerry James, Nathaniel Arcand"/>
    <n v="8"/>
    <x v="8"/>
    <s v="Canada"/>
    <n v="1"/>
    <x v="896"/>
    <x v="2"/>
    <x v="1"/>
    <s v="13 Season"/>
    <n v="13"/>
    <s v=""/>
    <m/>
    <n v="13"/>
    <s v="TV Dramas"/>
    <x v="22"/>
    <s v="TV Dramas"/>
    <n v="1"/>
  </r>
  <r>
    <n v="1356"/>
    <x v="6593"/>
    <x v="1"/>
    <x v="6591"/>
    <m/>
    <s v="Kamil McFadden, Alexandra Peters, Laura Marano, Paul Karmiryan, Brianne Tju, Alexis G. Zall, Leo Howard, Stephanie Nogueras"/>
    <n v="8"/>
    <x v="0"/>
    <s v="United States"/>
    <n v="1"/>
    <x v="896"/>
    <x v="5"/>
    <x v="1"/>
    <s v="1 Season"/>
    <n v="1"/>
    <s v=""/>
    <m/>
    <n v="1"/>
    <s v="Romantic TV Shows, Teen TV Shows"/>
    <x v="32"/>
    <s v="Romantic TV Shows, Teen TV Shows"/>
    <n v="2"/>
  </r>
  <r>
    <n v="1357"/>
    <x v="6594"/>
    <x v="1"/>
    <x v="6592"/>
    <m/>
    <s v="Katherine Hughes, Ryan Lee, Ryan Malaty, Medalion Rahimi, Marc Evan Jackson, Beth Littleford, Audrey Wasilewski, Matt Braunger"/>
    <n v="8"/>
    <x v="0"/>
    <s v="United States"/>
    <n v="1"/>
    <x v="896"/>
    <x v="5"/>
    <x v="1"/>
    <s v="1 Season"/>
    <n v="1"/>
    <s v=""/>
    <m/>
    <n v="1"/>
    <s v="TV Comedies, Teen TV Shows"/>
    <x v="24"/>
    <s v="TV Comedies, Teen TV Shows"/>
    <n v="2"/>
  </r>
  <r>
    <n v="1361"/>
    <x v="6595"/>
    <x v="1"/>
    <x v="6593"/>
    <s v="Richard Arellano"/>
    <s v="Daniel Padilla, Kathryn Bernardo, Herbert Bautista, Ruffa Gutierrez, Gardo Versoza, Arlene Muhlach, Arlene Muchlach, Dennis Padilla, Riva Quenery, Anthony Jennings, Alora Sasam, Huybs Azarcon"/>
    <n v="12"/>
    <x v="48"/>
    <s v="Philippines"/>
    <n v="1"/>
    <x v="896"/>
    <x v="1"/>
    <x v="5"/>
    <s v="1 Season"/>
    <n v="1"/>
    <s v=""/>
    <m/>
    <n v="1"/>
    <s v="International TV Shows, Romantic TV Shows, TV Comedies"/>
    <x v="19"/>
    <s v="International TV Shows, Romantic TV Shows, TV Comedies"/>
    <n v="3"/>
  </r>
  <r>
    <n v="1362"/>
    <x v="6596"/>
    <x v="1"/>
    <x v="6594"/>
    <m/>
    <s v="Holly Taylor, Tequan Richmond, Willow Shields, An-Li Bogan, Noah Grismer, Alex Lange, David Clayton Rogers, Marguerite Moreau"/>
    <n v="8"/>
    <x v="0"/>
    <s v="United States"/>
    <n v="1"/>
    <x v="896"/>
    <x v="2"/>
    <x v="1"/>
    <s v="1 Season"/>
    <n v="1"/>
    <s v=""/>
    <m/>
    <n v="1"/>
    <s v="TV Horror, Teen TV Shows"/>
    <x v="33"/>
    <s v="TV Horror, Teen TV Shows"/>
    <n v="2"/>
  </r>
  <r>
    <n v="1363"/>
    <x v="6597"/>
    <x v="1"/>
    <x v="6595"/>
    <m/>
    <s v="Cl√© Bennett, Christian Potenza, Scott McCord, Rachel Wilson, Drew Nelson, Stephanie Anne Mills, Novie Edwards, Megan Fahlenbock, Brian Foud, Emilie-Claire Barlow, Phillip David Lewis, Katie Crown, Sarah Gadon, Peter Oldring, Kristin Fairlie, Dan Petronijevic, Adam Greydon Reid"/>
    <n v="17"/>
    <x v="8"/>
    <s v="Canada, United States, France"/>
    <n v="3"/>
    <x v="896"/>
    <x v="4"/>
    <x v="6"/>
    <s v="7 Season"/>
    <n v="7"/>
    <s v=""/>
    <m/>
    <n v="7"/>
    <s v="Kids' TV, TV Comedies"/>
    <x v="25"/>
    <s v="Kids' TV, TV Comedies"/>
    <n v="2"/>
  </r>
  <r>
    <n v="1364"/>
    <x v="6598"/>
    <x v="1"/>
    <x v="6596"/>
    <m/>
    <s v="Kian Lawley, Anne Winters, Alexis G. Zall, Tory Devon Smith, James Boyd, Tanner Stine, Markus Silbiger"/>
    <n v="7"/>
    <x v="0"/>
    <s v="United States"/>
    <n v="1"/>
    <x v="896"/>
    <x v="2"/>
    <x v="1"/>
    <s v="2 Season"/>
    <n v="2"/>
    <s v=""/>
    <m/>
    <n v="2"/>
    <s v="Romantic TV Shows, TV Dramas, Teen TV Shows"/>
    <x v="32"/>
    <s v="Romantic TV Shows, TV Dramas, Teen TV Shows"/>
    <n v="3"/>
  </r>
  <r>
    <n v="1366"/>
    <x v="6599"/>
    <x v="1"/>
    <x v="6597"/>
    <m/>
    <m/>
    <n v="0"/>
    <x v="11"/>
    <s v="France"/>
    <n v="1"/>
    <x v="896"/>
    <x v="2"/>
    <x v="8"/>
    <s v="2 Season"/>
    <n v="2"/>
    <s v=""/>
    <m/>
    <n v="2"/>
    <s v="Kids' TV, TV Comedies"/>
    <x v="25"/>
    <s v="Kids' TV, TV Comedies"/>
    <n v="2"/>
  </r>
  <r>
    <n v="1372"/>
    <x v="6600"/>
    <x v="1"/>
    <x v="6598"/>
    <m/>
    <m/>
    <n v="0"/>
    <x v="0"/>
    <s v="United States"/>
    <n v="1"/>
    <x v="1367"/>
    <x v="6"/>
    <x v="1"/>
    <s v="1 Season"/>
    <n v="1"/>
    <s v=""/>
    <m/>
    <n v="1"/>
    <s v="Docuseries"/>
    <x v="21"/>
    <s v="Docuseries"/>
    <n v="1"/>
  </r>
  <r>
    <n v="1374"/>
    <x v="6601"/>
    <x v="1"/>
    <x v="6599"/>
    <m/>
    <s v="Engin √ñzt√ºrk, K√ºr≈üat Alnƒ±a√ßƒ±k, Cengiz Bozkurt, Ayb√ºke Pusat, Tolga Tekin, √ñzg√ºr Emre Yƒ±ldƒ±rƒ±m, Yiƒüit Kirazcƒ±"/>
    <n v="7"/>
    <x v="61"/>
    <s v="Turkey"/>
    <n v="1"/>
    <x v="213"/>
    <x v="6"/>
    <x v="5"/>
    <s v="1 Season"/>
    <n v="1"/>
    <s v=""/>
    <m/>
    <n v="1"/>
    <s v="International TV Shows, TV Dramas, TV Thrillers"/>
    <x v="19"/>
    <s v="International TV Shows, TV Dramas, TV Thrillers"/>
    <n v="3"/>
  </r>
  <r>
    <n v="1376"/>
    <x v="6602"/>
    <x v="1"/>
    <x v="6600"/>
    <m/>
    <s v="Zoe Levin, Brendan Scannell, Micah Stock, Theo Stockman, Alex Hurt, D'Arcy Carden, Gabrielle Ryan, Charles Gould"/>
    <n v="8"/>
    <x v="0"/>
    <s v="United States"/>
    <n v="1"/>
    <x v="213"/>
    <x v="6"/>
    <x v="5"/>
    <s v="2 Season"/>
    <n v="2"/>
    <s v=""/>
    <m/>
    <n v="2"/>
    <s v="TV Comedies, TV Dramas"/>
    <x v="24"/>
    <s v="TV Comedies, TV Dramas"/>
    <n v="2"/>
  </r>
  <r>
    <n v="1378"/>
    <x v="6603"/>
    <x v="1"/>
    <x v="6601"/>
    <m/>
    <s v="Caitriona Balfe, Sam Heughan, Tobias Menzies, Gary Lewis, Graham McTavish, Lotte Verbeek, Duncan Lacroix, Laura Donnelly, Bill Paterson, Stephen Walters, Grant O'Rourke, Simon Callow, Richard Rankin, Sophie Skelton, David Berry, Romann Berrux, Ed Speleers, Maria Doyle Kennedy, Tim Downie"/>
    <n v="19"/>
    <x v="0"/>
    <s v="United States"/>
    <n v="1"/>
    <x v="213"/>
    <x v="5"/>
    <x v="5"/>
    <s v="4 Season"/>
    <n v="4"/>
    <s v=""/>
    <m/>
    <n v="4"/>
    <s v="Romantic TV Shows, TV Action &amp; Adventure, TV Dramas"/>
    <x v="32"/>
    <s v="Romantic TV Shows, TV Action &amp; Adventure, TV Dramas"/>
    <n v="3"/>
  </r>
  <r>
    <n v="1381"/>
    <x v="6604"/>
    <x v="1"/>
    <x v="6602"/>
    <m/>
    <s v="Michela Luci, Callum Shoniker, Lyon Smith, Tajja Isen, Anand Rajaram, David Berni, Linda Ballantyne, Joshua Graham, Patrick McKenna, Judy Marshak, Martin Roach, Katie Griffin"/>
    <n v="12"/>
    <x v="0"/>
    <s v="United States, United Kingdom"/>
    <n v="2"/>
    <x v="1286"/>
    <x v="6"/>
    <x v="0"/>
    <s v="1 Season"/>
    <n v="1"/>
    <s v=""/>
    <m/>
    <n v="1"/>
    <s v="Kids' TV"/>
    <x v="25"/>
    <s v="Kids' TV"/>
    <n v="1"/>
  </r>
  <r>
    <n v="1384"/>
    <x v="6605"/>
    <x v="1"/>
    <x v="6603"/>
    <m/>
    <m/>
    <n v="0"/>
    <x v="8"/>
    <s v="Canada"/>
    <n v="1"/>
    <x v="1124"/>
    <x v="6"/>
    <x v="1"/>
    <s v="2 Season"/>
    <n v="2"/>
    <s v=""/>
    <m/>
    <n v="2"/>
    <s v="International TV Shows, Reality TV"/>
    <x v="19"/>
    <s v="International TV Shows, Reality TV"/>
    <n v="2"/>
  </r>
  <r>
    <n v="1385"/>
    <x v="6606"/>
    <x v="1"/>
    <x v="6604"/>
    <m/>
    <s v="Yoo Jae-suk, Ahn Jae-wook, Kim Jong-min, Lee Kwang-soo, Park Min-young, Sehun, Kim Se-jeong"/>
    <n v="7"/>
    <x v="28"/>
    <s v="South Korea"/>
    <n v="1"/>
    <x v="1124"/>
    <x v="6"/>
    <x v="1"/>
    <s v="3 Season"/>
    <n v="3"/>
    <s v=""/>
    <m/>
    <n v="3"/>
    <s v="Crime TV Shows, International TV Shows, Korean TV Shows"/>
    <x v="20"/>
    <s v="Crime TV Shows, International TV Shows, Korean TV Shows"/>
    <n v="3"/>
  </r>
  <r>
    <n v="1386"/>
    <x v="6607"/>
    <x v="1"/>
    <x v="6605"/>
    <m/>
    <s v="Natsuki Hanae, Akari Kito, Hiro Shimono, Yoshitsugu Matsuoka, Takahiro Sakurai, Hochu Otsuka, Yuki Kaji, Ai Kakuma, Nobuhiko Okamoto, Toshiyuki Morikawa, Aoi Yuki, Shiori Izawa, Daisuke Namikawa, Takumi Yamazaki, Hikaru Midorikawa, Takehito Koyasu"/>
    <n v="16"/>
    <x v="1"/>
    <s v="Japan"/>
    <n v="1"/>
    <x v="1124"/>
    <x v="2"/>
    <x v="1"/>
    <s v="1 Season"/>
    <n v="1"/>
    <s v=""/>
    <m/>
    <n v="1"/>
    <s v="Anime Series, International TV Shows"/>
    <x v="27"/>
    <s v="Anime Series, International TV Shows"/>
    <n v="2"/>
  </r>
  <r>
    <n v="1393"/>
    <x v="6608"/>
    <x v="1"/>
    <x v="6606"/>
    <m/>
    <s v="Ludwika Paleta, Paulina Goto, Mart√≠n Altomaro, Liz Gallardo, Javier Ponce, Oka Giner, Zaide Silvia Guti√©rrez, Dalexa Meneses, Emilio Beltr√°n Ulrich, Fernando Memije, Elena del R√≠o, Christian Ch√°vez"/>
    <n v="12"/>
    <x v="15"/>
    <s v="Mexico"/>
    <n v="1"/>
    <x v="898"/>
    <x v="6"/>
    <x v="5"/>
    <s v="1 Season"/>
    <n v="1"/>
    <s v=""/>
    <m/>
    <n v="1"/>
    <s v="International TV Shows, Spanish-Language TV Shows, TV Comedies"/>
    <x v="19"/>
    <s v="International TV Shows, Spanish-Language TV Shows, TV Comedies"/>
    <n v="3"/>
  </r>
  <r>
    <n v="1395"/>
    <x v="6609"/>
    <x v="1"/>
    <x v="6607"/>
    <m/>
    <m/>
    <n v="0"/>
    <x v="0"/>
    <s v="United States"/>
    <n v="1"/>
    <x v="898"/>
    <x v="6"/>
    <x v="5"/>
    <s v="1 Season"/>
    <n v="1"/>
    <s v=""/>
    <m/>
    <n v="1"/>
    <s v="Docuseries, Science &amp; Nature TV"/>
    <x v="21"/>
    <s v="Docuseries, Science &amp; Nature TV"/>
    <n v="2"/>
  </r>
  <r>
    <n v="1396"/>
    <x v="6610"/>
    <x v="1"/>
    <x v="6608"/>
    <m/>
    <s v="Lukas Engel, Zoey Siewert, Sam Vincent, Mayumi Yoshida"/>
    <n v="4"/>
    <x v="0"/>
    <s v="United States"/>
    <n v="1"/>
    <x v="1556"/>
    <x v="6"/>
    <x v="0"/>
    <s v="4 Season"/>
    <n v="4"/>
    <s v=""/>
    <m/>
    <n v="4"/>
    <s v="Kids' TV"/>
    <x v="25"/>
    <s v="Kids' TV"/>
    <n v="1"/>
  </r>
  <r>
    <n v="1401"/>
    <x v="6611"/>
    <x v="1"/>
    <x v="6609"/>
    <m/>
    <m/>
    <n v="0"/>
    <x v="0"/>
    <s v="United States"/>
    <n v="1"/>
    <x v="105"/>
    <x v="6"/>
    <x v="5"/>
    <s v="1 Season"/>
    <n v="1"/>
    <s v=""/>
    <m/>
    <n v="1"/>
    <s v="Reality TV"/>
    <x v="26"/>
    <s v="Reality TV"/>
    <n v="1"/>
  </r>
  <r>
    <n v="1402"/>
    <x v="6612"/>
    <x v="1"/>
    <x v="6610"/>
    <m/>
    <s v="Gina Rodriguez, Finn Wolfhard, Abby Trott, Michael Hawley, Michael Goldsmith, Kari Wahlgren, Sharon Muthu, Liam O'Brien, Rafael Petardi, Charlet Chung"/>
    <n v="10"/>
    <x v="0"/>
    <s v="United States"/>
    <n v="1"/>
    <x v="105"/>
    <x v="6"/>
    <x v="8"/>
    <s v="4 Season"/>
    <n v="4"/>
    <s v=""/>
    <m/>
    <n v="4"/>
    <s v="Kids' TV, TV Thrillers"/>
    <x v="25"/>
    <s v="Kids' TV, TV Thrillers"/>
    <n v="2"/>
  </r>
  <r>
    <n v="1403"/>
    <x v="6613"/>
    <x v="1"/>
    <x v="6611"/>
    <m/>
    <s v="Abbi Jacobson, Eric Andr√©, Nat Faxon, John DiMaggio, Tress MacNeille, Matt Berry, David Herman, Maurice LaMarche, Lucy Montgomery, Billy West"/>
    <n v="10"/>
    <x v="0"/>
    <s v="United States"/>
    <n v="1"/>
    <x v="105"/>
    <x v="6"/>
    <x v="1"/>
    <s v="3 Season"/>
    <n v="3"/>
    <s v=""/>
    <m/>
    <n v="3"/>
    <s v="TV Action &amp; Adventure, TV Comedies, TV Sci-Fi &amp; Fantasy"/>
    <x v="29"/>
    <s v="TV Action &amp; Adventure, TV Comedies, TV Sci-Fi &amp; Fantasy"/>
    <n v="3"/>
  </r>
  <r>
    <n v="1405"/>
    <x v="6614"/>
    <x v="1"/>
    <x v="6612"/>
    <m/>
    <s v="Jace Norman, Cooper Barnes, Riele Downs, Sean Ryan Fox, Ella Anderson, Michael D. Cohen"/>
    <n v="6"/>
    <x v="0"/>
    <s v="United States"/>
    <n v="1"/>
    <x v="105"/>
    <x v="9"/>
    <x v="4"/>
    <s v="3 Season"/>
    <n v="3"/>
    <s v=""/>
    <m/>
    <n v="3"/>
    <s v="Kids' TV, TV Comedies"/>
    <x v="25"/>
    <s v="Kids' TV, TV Comedies"/>
    <n v="2"/>
  </r>
  <r>
    <n v="1409"/>
    <x v="6615"/>
    <x v="1"/>
    <x v="6613"/>
    <m/>
    <s v="Jason Ralph, Arjun Gupta, Hale Appleman, Stella Maeve, Summer Bishil, Olivia Taylor Dudley, Jade Tailor, Rick Worthy, Mackenzie Astin, Kacey Rohl, Charles Mesure, Keegan Connor Tracy, Trevor Einhorn"/>
    <n v="13"/>
    <x v="0"/>
    <s v="United States, Canada"/>
    <n v="2"/>
    <x v="105"/>
    <x v="1"/>
    <x v="5"/>
    <s v="5 Season"/>
    <n v="5"/>
    <s v=""/>
    <m/>
    <n v="5"/>
    <s v="TV Dramas, TV Sci-Fi &amp; Fantasy"/>
    <x v="22"/>
    <s v="TV Dramas, TV Sci-Fi &amp; Fantasy"/>
    <n v="2"/>
  </r>
  <r>
    <n v="1417"/>
    <x v="6616"/>
    <x v="1"/>
    <x v="6614"/>
    <s v="Tiller Russell"/>
    <m/>
    <n v="0"/>
    <x v="0"/>
    <s v="United States"/>
    <n v="1"/>
    <x v="476"/>
    <x v="6"/>
    <x v="5"/>
    <s v="1 Season"/>
    <n v="1"/>
    <s v=""/>
    <m/>
    <n v="1"/>
    <s v="Crime TV Shows, Docuseries"/>
    <x v="20"/>
    <s v="Crime TV Shows, Docuseries"/>
    <n v="2"/>
  </r>
  <r>
    <n v="1420"/>
    <x v="6617"/>
    <x v="1"/>
    <x v="6615"/>
    <s v="Juliet May"/>
    <s v="Derek Jacobi, Anne Reid, Sarah Lancashire, Nicola Walker, Edward Ashley, Louis Greatorex, Josh Bolt"/>
    <n v="7"/>
    <x v="6"/>
    <s v="United Kingdom"/>
    <n v="1"/>
    <x v="652"/>
    <x v="1"/>
    <x v="5"/>
    <s v="4 Season"/>
    <n v="4"/>
    <s v=""/>
    <m/>
    <n v="4"/>
    <s v="British TV Shows, Romantic TV Shows, TV Dramas"/>
    <x v="23"/>
    <s v="British TV Shows, Romantic TV Shows, TV Dramas"/>
    <n v="3"/>
  </r>
  <r>
    <n v="1428"/>
    <x v="6618"/>
    <x v="1"/>
    <x v="6616"/>
    <m/>
    <s v="Paul Connolly"/>
    <n v="1"/>
    <x v="6"/>
    <s v="United Kingdom"/>
    <n v="1"/>
    <x v="11"/>
    <x v="6"/>
    <x v="5"/>
    <s v="5 Season"/>
    <n v="5"/>
    <s v=""/>
    <m/>
    <n v="5"/>
    <s v="British TV Shows, Crime TV Shows, Docuseries"/>
    <x v="23"/>
    <s v="British TV Shows, Crime TV Shows, Docuseries"/>
    <n v="3"/>
  </r>
  <r>
    <n v="1430"/>
    <x v="6619"/>
    <x v="1"/>
    <x v="6617"/>
    <m/>
    <s v="Sumruddhi Shukla, Aranya Kaur, Nishka Raheja"/>
    <n v="3"/>
    <x v="17"/>
    <s v="India"/>
    <n v="1"/>
    <x v="11"/>
    <x v="6"/>
    <x v="0"/>
    <s v="1 Season"/>
    <n v="1"/>
    <s v=""/>
    <m/>
    <n v="1"/>
    <s v="Kids' TV, TV Comedies"/>
    <x v="25"/>
    <s v="Kids' TV, TV Comedies"/>
    <n v="2"/>
  </r>
  <r>
    <n v="1431"/>
    <x v="6620"/>
    <x v="1"/>
    <x v="6618"/>
    <m/>
    <s v="Fran Lebowitz"/>
    <n v="1"/>
    <x v="0"/>
    <s v="United States"/>
    <n v="1"/>
    <x v="11"/>
    <x v="6"/>
    <x v="1"/>
    <s v="1 Season"/>
    <n v="1"/>
    <s v=""/>
    <m/>
    <n v="1"/>
    <s v="Docuseries"/>
    <x v="21"/>
    <s v="Docuseries"/>
    <n v="1"/>
  </r>
  <r>
    <n v="1433"/>
    <x v="6621"/>
    <x v="1"/>
    <x v="6619"/>
    <s v="Maite Ruiz De Austri"/>
    <s v="Michelle Jenner, Itzan Escamilla, Sergio Mur, Nico Romero, Carlos Cuevas"/>
    <n v="5"/>
    <x v="14"/>
    <s v="Spain"/>
    <n v="1"/>
    <x v="11"/>
    <x v="6"/>
    <x v="1"/>
    <s v="2 Season"/>
    <n v="2"/>
    <s v=""/>
    <m/>
    <n v="2"/>
    <s v="Anime Series, International TV Shows, Spanish-Language TV Shows"/>
    <x v="27"/>
    <s v="Anime Series, International TV Shows, Spanish-Language TV Shows"/>
    <n v="3"/>
  </r>
  <r>
    <n v="1438"/>
    <x v="6622"/>
    <x v="1"/>
    <x v="6620"/>
    <m/>
    <m/>
    <n v="0"/>
    <x v="0"/>
    <s v="United States"/>
    <n v="1"/>
    <x v="562"/>
    <x v="6"/>
    <x v="5"/>
    <s v="1 Season"/>
    <n v="1"/>
    <s v=""/>
    <m/>
    <n v="1"/>
    <s v="Docuseries, Reality TV"/>
    <x v="21"/>
    <s v="Docuseries, Reality TV"/>
    <n v="2"/>
  </r>
  <r>
    <n v="1440"/>
    <x v="6623"/>
    <x v="1"/>
    <x v="6621"/>
    <m/>
    <s v="Nicolas Cage"/>
    <n v="1"/>
    <x v="0"/>
    <s v="United States"/>
    <n v="1"/>
    <x v="1525"/>
    <x v="6"/>
    <x v="5"/>
    <s v="1 Season"/>
    <n v="1"/>
    <s v=""/>
    <m/>
    <n v="1"/>
    <s v="Docuseries, TV Comedies"/>
    <x v="21"/>
    <s v="Docuseries, TV Comedies"/>
    <n v="2"/>
  </r>
  <r>
    <n v="1441"/>
    <x v="6624"/>
    <x v="1"/>
    <x v="6622"/>
    <m/>
    <s v="Omar Chaparro, Anna Ruiz"/>
    <n v="2"/>
    <x v="15"/>
    <s v="Mexico, United States"/>
    <n v="2"/>
    <x v="1525"/>
    <x v="6"/>
    <x v="6"/>
    <s v="3 Season"/>
    <n v="3"/>
    <s v=""/>
    <m/>
    <n v="3"/>
    <s v="International TV Shows, Reality TV, Spanish-Language TV Shows"/>
    <x v="19"/>
    <s v="International TV Shows, Reality TV, Spanish-Language TV Shows"/>
    <n v="3"/>
  </r>
  <r>
    <n v="1443"/>
    <x v="6625"/>
    <x v="1"/>
    <x v="6623"/>
    <m/>
    <s v="Paik Jong-won"/>
    <n v="1"/>
    <x v="2"/>
    <m/>
    <n v="0"/>
    <x v="1480"/>
    <x v="1"/>
    <x v="4"/>
    <s v="1 Season"/>
    <n v="1"/>
    <s v=""/>
    <m/>
    <n v="1"/>
    <s v="Docuseries, International TV Shows"/>
    <x v="21"/>
    <s v="Docuseries, International TV Shows"/>
    <n v="2"/>
  </r>
  <r>
    <n v="1444"/>
    <x v="6626"/>
    <x v="1"/>
    <x v="6624"/>
    <m/>
    <m/>
    <n v="0"/>
    <x v="0"/>
    <s v="United States"/>
    <n v="1"/>
    <x v="1480"/>
    <x v="2"/>
    <x v="1"/>
    <s v="1 Season"/>
    <n v="1"/>
    <s v=""/>
    <m/>
    <n v="1"/>
    <s v="Docuseries"/>
    <x v="21"/>
    <s v="Docuseries"/>
    <n v="1"/>
  </r>
  <r>
    <n v="1449"/>
    <x v="6627"/>
    <x v="1"/>
    <x v="6625"/>
    <m/>
    <s v="Ralph Macchio, William Zabka, Xolo Maridue√±a, Martin Kove, Mary Mouser, Tanner Buchanan, Courtney Henggeler, Jacob Bertrand"/>
    <n v="8"/>
    <x v="0"/>
    <s v="United States"/>
    <n v="1"/>
    <x v="225"/>
    <x v="6"/>
    <x v="1"/>
    <s v="3 Season"/>
    <n v="3"/>
    <s v=""/>
    <m/>
    <n v="3"/>
    <s v="TV Action &amp; Adventure, TV Comedies, TV Dramas"/>
    <x v="29"/>
    <s v="TV Action &amp; Adventure, TV Comedies, TV Dramas"/>
    <n v="3"/>
  </r>
  <r>
    <n v="1450"/>
    <x v="6628"/>
    <x v="1"/>
    <x v="6626"/>
    <m/>
    <m/>
    <n v="0"/>
    <x v="0"/>
    <s v="United States"/>
    <n v="1"/>
    <x v="225"/>
    <x v="6"/>
    <x v="4"/>
    <s v="2 Season"/>
    <n v="2"/>
    <s v=""/>
    <m/>
    <n v="2"/>
    <s v="Reality TV"/>
    <x v="26"/>
    <s v="Reality TV"/>
    <n v="1"/>
  </r>
  <r>
    <n v="1456"/>
    <x v="6629"/>
    <x v="1"/>
    <x v="6627"/>
    <m/>
    <s v="Andy Puddicombe"/>
    <n v="1"/>
    <x v="0"/>
    <s v="United States"/>
    <n v="1"/>
    <x v="225"/>
    <x v="6"/>
    <x v="4"/>
    <s v="1 Season"/>
    <n v="1"/>
    <s v=""/>
    <m/>
    <n v="1"/>
    <s v="Docuseries, Science &amp; Nature TV"/>
    <x v="21"/>
    <s v="Docuseries, Science &amp; Nature TV"/>
    <n v="2"/>
  </r>
  <r>
    <n v="1458"/>
    <x v="6630"/>
    <x v="1"/>
    <x v="6628"/>
    <m/>
    <s v="Ang√©lica Celaya, Gabriel Porras, Rosalinda Rodr√≠guez, Samadhi Zendejas, Tony Garza, Regina Orqu√≠n, Enrique Monta√±o, Adri√°n Carvajal, Emmanuel Morales, Adriano Zendejas, Xavier Ruvalcaba, Ra√∫l Sandoval, Mauricio Novoa, Uriel del Toro, Ana Wolfermann, Stephanie Arcila, Vanessa Pose, Alma Matrecito"/>
    <n v="18"/>
    <x v="0"/>
    <s v="United States"/>
    <n v="1"/>
    <x v="225"/>
    <x v="3"/>
    <x v="5"/>
    <s v="1 Season"/>
    <n v="1"/>
    <s v=""/>
    <m/>
    <n v="1"/>
    <s v="Spanish-Language TV Shows, TV Dramas"/>
    <x v="34"/>
    <s v="Spanish-Language TV Shows, TV Dramas"/>
    <n v="2"/>
  </r>
  <r>
    <n v="1461"/>
    <x v="6631"/>
    <x v="1"/>
    <x v="6629"/>
    <m/>
    <s v="Irene Azuela, Juan Manuel Bernal, Osvaldo Benavides, Rosa Mar√≠a Bianchi, Antonio de la Vega, Luis R√°bago, Sophie G√≥mez, James Hyde, Carla Adell, Regina Pav√≥n, Dal√≠ Gonz√°lez, Alejandro de Hoyos Parera, Jos√© Manuel Rinc√≥n, Daniela Schmidt, Gabriela de la Garza"/>
    <n v="15"/>
    <x v="15"/>
    <s v="Mexico"/>
    <n v="1"/>
    <x v="225"/>
    <x v="6"/>
    <x v="5"/>
    <s v="2 Season"/>
    <n v="2"/>
    <s v=""/>
    <m/>
    <n v="2"/>
    <s v="International TV Shows, Spanish-Language TV Shows, TV Dramas"/>
    <x v="19"/>
    <s v="International TV Shows, Spanish-Language TV Shows, TV Dramas"/>
    <n v="3"/>
  </r>
  <r>
    <n v="1463"/>
    <x v="6632"/>
    <x v="1"/>
    <x v="6630"/>
    <m/>
    <s v="Kim Seo-yeong, Um Sang-hyun, Kwon Changwook, Kim Yeon-woo, Kang Shi-hyun, Jeon Tae-yeol, Nam Do-hyeong, Park No-sik"/>
    <n v="8"/>
    <x v="2"/>
    <m/>
    <n v="0"/>
    <x v="225"/>
    <x v="1"/>
    <x v="8"/>
    <s v="1 Season"/>
    <n v="1"/>
    <s v=""/>
    <m/>
    <n v="1"/>
    <s v="Kids' TV, TV Comedies"/>
    <x v="25"/>
    <s v="Kids' TV, TV Comedies"/>
    <n v="2"/>
  </r>
  <r>
    <n v="1464"/>
    <x v="6633"/>
    <x v="1"/>
    <x v="6631"/>
    <s v="Tony Collingwood"/>
    <s v="Martin Short, Alexa Torrington, Jacob Ewaniuk, Robert Tinkler, Tracey Hoyt"/>
    <n v="5"/>
    <x v="8"/>
    <s v="Canada, United Kingdom, United States"/>
    <n v="3"/>
    <x v="225"/>
    <x v="0"/>
    <x v="0"/>
    <s v="1 Season"/>
    <n v="1"/>
    <s v=""/>
    <m/>
    <n v="1"/>
    <s v="Kids' TV"/>
    <x v="25"/>
    <s v="Kids' TV"/>
    <n v="1"/>
  </r>
  <r>
    <n v="1466"/>
    <x v="6634"/>
    <x v="1"/>
    <x v="6632"/>
    <m/>
    <s v="Amber Frank, Curtis Harris, Benjamin Flores Jr., Breanna Yde, Ginifer King, Chico Benymon"/>
    <n v="6"/>
    <x v="0"/>
    <s v="United States"/>
    <n v="1"/>
    <x v="225"/>
    <x v="8"/>
    <x v="4"/>
    <s v="2 Season"/>
    <n v="2"/>
    <s v=""/>
    <m/>
    <n v="2"/>
    <s v="Kids' TV, TV Comedies, TV Sci-Fi &amp; Fantasy"/>
    <x v="25"/>
    <s v="Kids' TV, TV Comedies, TV Sci-Fi &amp; Fantasy"/>
    <n v="3"/>
  </r>
  <r>
    <n v="1474"/>
    <x v="6635"/>
    <x v="1"/>
    <x v="6633"/>
    <m/>
    <s v="Kiernan Shipka, Ross Lynch, Miranda Otto, Lucy Davis, Chance Perdomo, Michelle Gomez, Richard Coyle, Jaz Sinclair, Lachlan Watson, Tati Gabrielle, Adeline Rudolph, Abigail Cowen, Gavin Leatherwood, Bronson Pinchot"/>
    <n v="14"/>
    <x v="0"/>
    <s v="United States"/>
    <n v="1"/>
    <x v="578"/>
    <x v="1"/>
    <x v="1"/>
    <s v="4 Season"/>
    <n v="4"/>
    <s v=""/>
    <m/>
    <n v="4"/>
    <s v="TV Horror, TV Mysteries, TV Sci-Fi &amp; Fantasy"/>
    <x v="33"/>
    <s v="TV Horror, TV Mysteries, TV Sci-Fi &amp; Fantasy"/>
    <n v="3"/>
  </r>
  <r>
    <n v="1477"/>
    <x v="6636"/>
    <x v="1"/>
    <x v="6634"/>
    <m/>
    <s v="Jackie Tohn, David So, Rosemary Shrager"/>
    <n v="3"/>
    <x v="0"/>
    <s v="United States"/>
    <n v="1"/>
    <x v="1343"/>
    <x v="1"/>
    <x v="4"/>
    <s v="1 Season"/>
    <n v="1"/>
    <s v=""/>
    <m/>
    <n v="1"/>
    <s v="Reality TV"/>
    <x v="26"/>
    <s v="Reality TV"/>
    <n v="1"/>
  </r>
  <r>
    <n v="1478"/>
    <x v="6637"/>
    <x v="1"/>
    <x v="6635"/>
    <m/>
    <s v="Willa Fitzgerald, Herizen Guardiola, Marlo Kelly, Rob Heaps, Zach Roerig, Paul Fitzgerald, Alison Thornton, Tammy Blanchard, Amanda Brugel, Chris Zylka"/>
    <n v="10"/>
    <x v="0"/>
    <s v="United States"/>
    <n v="1"/>
    <x v="1343"/>
    <x v="2"/>
    <x v="5"/>
    <s v="1 Season"/>
    <n v="1"/>
    <s v=""/>
    <m/>
    <n v="1"/>
    <s v="Crime TV Shows, TV Dramas, TV Thrillers"/>
    <x v="20"/>
    <s v="Crime TV Shows, TV Dramas, TV Thrillers"/>
    <n v="3"/>
  </r>
  <r>
    <n v="1479"/>
    <x v="6638"/>
    <x v="1"/>
    <x v="6636"/>
    <m/>
    <s v="Danica Curcic, Karoline Hamm, Viola Martinsen, Lars Brygmann, Hanne Hedelund, August Issac Carter, Fanny Leander Bornedal, Ask Mossberg Truelsen, Peder Holm Johansen, Alexandre Willaume, Susanne Storm, Andrea Engelsmann Persson, Thomas Chaanhing, Morten Hauch-Fausb√∏ll, Eskil Tonnesen"/>
    <n v="15"/>
    <x v="22"/>
    <s v="Denmark, United States"/>
    <n v="2"/>
    <x v="1343"/>
    <x v="1"/>
    <x v="5"/>
    <s v="1 Season"/>
    <n v="1"/>
    <s v=""/>
    <m/>
    <n v="1"/>
    <s v="International TV Shows, TV Mysteries, TV Thrillers"/>
    <x v="19"/>
    <s v="International TV Shows, TV Mysteries, TV Thrillers"/>
    <n v="3"/>
  </r>
  <r>
    <n v="1480"/>
    <x v="6639"/>
    <x v="1"/>
    <x v="6637"/>
    <s v="Cosima Spender"/>
    <m/>
    <n v="0"/>
    <x v="24"/>
    <s v="Italy"/>
    <n v="1"/>
    <x v="1343"/>
    <x v="1"/>
    <x v="5"/>
    <s v="1 Season"/>
    <n v="1"/>
    <s v=""/>
    <m/>
    <n v="1"/>
    <s v="Crime TV Shows, Docuseries, International TV Shows"/>
    <x v="20"/>
    <s v="Crime TV Shows, Docuseries, International TV Shows"/>
    <n v="3"/>
  </r>
  <r>
    <n v="1481"/>
    <x v="6640"/>
    <x v="1"/>
    <x v="6638"/>
    <m/>
    <s v="Ford Kiernan, Paul Riley, Jane McCarry, Greg Hemphill, Mark Cox, Gavin Mitchell, Sanjeev Kohli"/>
    <n v="7"/>
    <x v="6"/>
    <s v="United Kingdom"/>
    <n v="1"/>
    <x v="1343"/>
    <x v="5"/>
    <x v="1"/>
    <s v="9 Season"/>
    <n v="9"/>
    <s v=""/>
    <m/>
    <n v="9"/>
    <s v="British TV Shows, Classic &amp; Cult TV, International TV Shows"/>
    <x v="23"/>
    <s v="British TV Shows, Classic &amp; Cult TV, International TV Shows"/>
    <n v="3"/>
  </r>
  <r>
    <n v="1483"/>
    <x v="6641"/>
    <x v="1"/>
    <x v="6639"/>
    <m/>
    <s v="Jake Foushee, Jason Marnocha, Linsay Rousseau, Joe Zieja, Frank Todaro, Bill Rogers, Keith Silverstein, Edward Bosco, Tessho Genda, Ryohei Kimura, Kikuko Inoue, Kazuhiko Inoue, Chafurin"/>
    <n v="13"/>
    <x v="2"/>
    <m/>
    <n v="0"/>
    <x v="1343"/>
    <x v="1"/>
    <x v="8"/>
    <s v="1 Season"/>
    <n v="1"/>
    <s v=""/>
    <m/>
    <n v="1"/>
    <s v="Anime Series"/>
    <x v="27"/>
    <s v="Anime Series"/>
    <n v="1"/>
  </r>
  <r>
    <n v="1484"/>
    <x v="6642"/>
    <x v="1"/>
    <x v="6640"/>
    <m/>
    <s v="Kim Yo-han, So Joo-yeon, Yeo Hoi-hyun, Jeong Jin-hwan, Jo Hye-joo, Yun Seo-hyun, Cho Ryun, Kim Sung-gon, Seong Hye-min, Park Ji-won"/>
    <n v="10"/>
    <x v="28"/>
    <s v="South Korea"/>
    <n v="1"/>
    <x v="2"/>
    <x v="1"/>
    <x v="6"/>
    <s v="1 Season"/>
    <n v="1"/>
    <s v=""/>
    <m/>
    <n v="1"/>
    <s v="International TV Shows, Romantic TV Shows, TV Comedies"/>
    <x v="19"/>
    <s v="International TV Shows, Romantic TV Shows, TV Comedies"/>
    <n v="3"/>
  </r>
  <r>
    <n v="1488"/>
    <x v="6643"/>
    <x v="1"/>
    <x v="6641"/>
    <m/>
    <s v="Issaka Sawadogo, Yann Gael, Christiane Dumont, Fatou-Elise Ba, Khalima Gadji, Ricky Tribord, Ndiaga Mbow, Christophe Guybet"/>
    <n v="8"/>
    <x v="81"/>
    <s v="Senegal"/>
    <n v="1"/>
    <x v="477"/>
    <x v="2"/>
    <x v="5"/>
    <s v="1 Season"/>
    <n v="1"/>
    <s v=""/>
    <m/>
    <n v="1"/>
    <s v="Crime TV Shows, International TV Shows, TV Dramas"/>
    <x v="20"/>
    <s v="Crime TV Shows, International TV Shows, TV Dramas"/>
    <n v="3"/>
  </r>
  <r>
    <n v="1490"/>
    <x v="6644"/>
    <x v="1"/>
    <x v="6642"/>
    <m/>
    <m/>
    <n v="0"/>
    <x v="17"/>
    <s v="India"/>
    <n v="1"/>
    <x v="169"/>
    <x v="1"/>
    <x v="6"/>
    <s v="2 Season"/>
    <n v="2"/>
    <s v=""/>
    <m/>
    <n v="2"/>
    <s v="Docuseries, International TV Shows"/>
    <x v="21"/>
    <s v="Docuseries, International TV Shows"/>
    <n v="2"/>
  </r>
  <r>
    <n v="1493"/>
    <x v="6645"/>
    <x v="1"/>
    <x v="6643"/>
    <m/>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n v="20"/>
    <x v="0"/>
    <s v="United States"/>
    <n v="1"/>
    <x v="1268"/>
    <x v="1"/>
    <x v="5"/>
    <s v="1 Season"/>
    <n v="1"/>
    <s v=""/>
    <m/>
    <n v="1"/>
    <s v="Romantic TV Shows, TV Dramas"/>
    <x v="32"/>
    <s v="Romantic TV Shows, TV Dramas"/>
    <n v="2"/>
  </r>
  <r>
    <n v="1504"/>
    <x v="6646"/>
    <x v="1"/>
    <x v="6644"/>
    <m/>
    <s v="Ji Chang-wook, Kim Ji-won, Kim Min-seok, Han Ji-eun, Ryu Gyeong-soo, So Joo-yeon"/>
    <n v="6"/>
    <x v="28"/>
    <s v="South Korea"/>
    <n v="1"/>
    <x v="82"/>
    <x v="1"/>
    <x v="1"/>
    <s v="1 Season"/>
    <n v="1"/>
    <s v=""/>
    <m/>
    <n v="1"/>
    <s v="International TV Shows, Romantic TV Shows, TV Comedies"/>
    <x v="19"/>
    <s v="International TV Shows, Romantic TV Shows, TV Comedies"/>
    <n v="3"/>
  </r>
  <r>
    <n v="1506"/>
    <x v="6647"/>
    <x v="1"/>
    <x v="6645"/>
    <m/>
    <s v="Luke Amis, Annabelle Westenholz-Smith, Maddie Evans, Jude Muir, Hannah Jane Fox, Rhashan Stone"/>
    <n v="6"/>
    <x v="0"/>
    <s v="United States"/>
    <n v="1"/>
    <x v="82"/>
    <x v="1"/>
    <x v="0"/>
    <s v="1 Season"/>
    <n v="1"/>
    <s v=""/>
    <m/>
    <n v="1"/>
    <s v="Kids' TV"/>
    <x v="25"/>
    <s v="Kids' TV"/>
    <n v="1"/>
  </r>
  <r>
    <n v="1507"/>
    <x v="6648"/>
    <x v="1"/>
    <x v="6646"/>
    <m/>
    <s v="John Sparkes, Justin Fletcher, Kate Harbour, Richard Webber, Jo Allen"/>
    <n v="5"/>
    <x v="6"/>
    <s v="United Kingdom, Finland, Germany, United States, Australia, Japan, France, Ireland"/>
    <n v="8"/>
    <x v="82"/>
    <x v="9"/>
    <x v="0"/>
    <s v="2 Season"/>
    <n v="2"/>
    <s v=""/>
    <m/>
    <n v="2"/>
    <s v="British TV Shows, Kids' TV, TV Comedies"/>
    <x v="23"/>
    <s v="British TV Shows, Kids' TV, TV Comedies"/>
    <n v="3"/>
  </r>
  <r>
    <n v="1509"/>
    <x v="6649"/>
    <x v="1"/>
    <x v="6647"/>
    <m/>
    <s v="Kate Harbour, Justin Fletcher, Louis Jones"/>
    <n v="3"/>
    <x v="6"/>
    <s v="United Kingdom"/>
    <n v="1"/>
    <x v="82"/>
    <x v="10"/>
    <x v="0"/>
    <s v="1 Season"/>
    <n v="1"/>
    <s v=""/>
    <m/>
    <n v="1"/>
    <s v="British TV Shows, Kids' TV"/>
    <x v="23"/>
    <s v="British TV Shows, Kids' TV"/>
    <n v="2"/>
  </r>
  <r>
    <n v="1515"/>
    <x v="6650"/>
    <x v="1"/>
    <x v="6648"/>
    <m/>
    <s v="Noxee Maqashalala, Angela Sithole, Nambitha Ben-Mazwi, Thabang Molaba, Lehlohonolo Makoko, Ilse Klink, Makgano Mamabolo, Tshepo Maseko"/>
    <n v="8"/>
    <x v="18"/>
    <s v="South Africa"/>
    <n v="1"/>
    <x v="106"/>
    <x v="2"/>
    <x v="5"/>
    <s v="1 Season"/>
    <n v="1"/>
    <s v=""/>
    <m/>
    <n v="1"/>
    <s v="Crime TV Shows, International TV Shows, TV Dramas"/>
    <x v="20"/>
    <s v="Crime TV Shows, International TV Shows, TV Dramas"/>
    <n v="3"/>
  </r>
  <r>
    <n v="1517"/>
    <x v="6651"/>
    <x v="1"/>
    <x v="6649"/>
    <m/>
    <s v="Ida Elise Broch, Gabrielle Susanne Solheim Leithaug, Dennis Storh√∏i, Anette Hoff, Felix Sandman, Ghita N√∏rby, Hege Sch√∏yen, Bj√∏rn Skagestad, Mads Sj√∏g√•rd Pettersen"/>
    <n v="9"/>
    <x v="30"/>
    <s v="Norway"/>
    <n v="1"/>
    <x v="106"/>
    <x v="1"/>
    <x v="5"/>
    <s v="2 Season"/>
    <n v="2"/>
    <s v=""/>
    <m/>
    <n v="2"/>
    <s v="International TV Shows, Romantic TV Shows, TV Comedies"/>
    <x v="19"/>
    <s v="International TV Shows, Romantic TV Shows, TV Comedies"/>
    <n v="3"/>
  </r>
  <r>
    <n v="1521"/>
    <x v="6652"/>
    <x v="1"/>
    <x v="6650"/>
    <s v="Sudha Kongara, Vignesh Shivan, Gautham Vasudev Menon, Vetri Maaran"/>
    <s v="Kalidas Jayaram, Shanthnu Bhagyaraj, Bhavani Sre, Kalki Koechlin, Anjali, Padam Kumar, Prakash Raj, Sai Pallavi, Hari, Gautham Vasudev Menon, Simran"/>
    <n v="11"/>
    <x v="17"/>
    <s v="India"/>
    <n v="1"/>
    <x v="106"/>
    <x v="1"/>
    <x v="5"/>
    <s v="1 Season"/>
    <n v="1"/>
    <s v=""/>
    <m/>
    <n v="1"/>
    <s v="International TV Shows, TV Dramas"/>
    <x v="19"/>
    <s v="International TV Shows, TV Dramas"/>
    <n v="2"/>
  </r>
  <r>
    <n v="1528"/>
    <x v="6653"/>
    <x v="1"/>
    <x v="6651"/>
    <m/>
    <m/>
    <n v="0"/>
    <x v="3"/>
    <s v="Netherlands"/>
    <n v="1"/>
    <x v="700"/>
    <x v="1"/>
    <x v="0"/>
    <s v="2 Season"/>
    <n v="2"/>
    <s v=""/>
    <m/>
    <n v="2"/>
    <s v="British TV Shows, Kids' TV"/>
    <x v="23"/>
    <s v="British TV Shows, Kids' TV"/>
    <n v="2"/>
  </r>
  <r>
    <n v="1529"/>
    <x v="6654"/>
    <x v="1"/>
    <x v="6652"/>
    <m/>
    <s v="Yim Si-wan, Shin Sae-kyeong, Choi Soo-young, Kang Tae-oh, Park Yeong-gyu, Cha Hwa-yeon, Lee Bong-ryeon, Ryu Abell, Seo Jae-hee, Yeon Je-wook, Choi Jae-hyun, Lee Jeong-ha, Park Sung-jun, Lee Hwang-eui, Lee Shin-ki, Kim Dong-yeong, Kim Si-eun, Kim Si-young"/>
    <n v="18"/>
    <x v="28"/>
    <s v="South Korea"/>
    <n v="1"/>
    <x v="700"/>
    <x v="1"/>
    <x v="5"/>
    <s v="1 Season"/>
    <n v="1"/>
    <s v=""/>
    <m/>
    <n v="1"/>
    <s v="International TV Shows, Romantic TV Shows, TV Comedies"/>
    <x v="19"/>
    <s v="International TV Shows, Romantic TV Shows, TV Comedies"/>
    <n v="3"/>
  </r>
  <r>
    <n v="1531"/>
    <x v="6655"/>
    <x v="1"/>
    <x v="6653"/>
    <s v="Alexx Media"/>
    <s v="Andrew Schulz"/>
    <n v="1"/>
    <x v="0"/>
    <s v="United States"/>
    <n v="1"/>
    <x v="700"/>
    <x v="1"/>
    <x v="5"/>
    <s v="1 Season"/>
    <n v="1"/>
    <s v=""/>
    <m/>
    <n v="1"/>
    <s v="Stand-Up Comedy &amp; Talk Shows, TV Comedies"/>
    <x v="30"/>
    <s v="Stand-Up Comedy &amp; Talk Shows, TV Comedies"/>
    <n v="2"/>
  </r>
  <r>
    <n v="1533"/>
    <x v="6656"/>
    <x v="1"/>
    <x v="6654"/>
    <s v="Andrucha Waddington, Pedro Waddington"/>
    <s v="Anitta"/>
    <n v="1"/>
    <x v="23"/>
    <s v="Brazil"/>
    <n v="1"/>
    <x v="201"/>
    <x v="1"/>
    <x v="5"/>
    <s v="1 Season"/>
    <n v="1"/>
    <s v=""/>
    <m/>
    <n v="1"/>
    <s v="Docuseries, International TV Shows"/>
    <x v="21"/>
    <s v="Docuseries, International TV Shows"/>
    <n v="2"/>
  </r>
  <r>
    <n v="1534"/>
    <x v="6657"/>
    <x v="1"/>
    <x v="6655"/>
    <s v="Picky Talarico"/>
    <m/>
    <n v="0"/>
    <x v="2"/>
    <m/>
    <n v="0"/>
    <x v="201"/>
    <x v="1"/>
    <x v="5"/>
    <s v="1 Season"/>
    <n v="1"/>
    <s v=""/>
    <m/>
    <n v="1"/>
    <s v="Docuseries, Spanish-Language TV Shows"/>
    <x v="21"/>
    <s v="Docuseries, Spanish-Language TV Shows"/>
    <n v="2"/>
  </r>
  <r>
    <n v="1536"/>
    <x v="6658"/>
    <x v="1"/>
    <x v="6656"/>
    <m/>
    <m/>
    <n v="0"/>
    <x v="18"/>
    <s v="South Africa"/>
    <n v="1"/>
    <x v="201"/>
    <x v="1"/>
    <x v="5"/>
    <s v="1 Season"/>
    <n v="1"/>
    <s v=""/>
    <m/>
    <n v="1"/>
    <s v="International TV Shows, TV Comedies, TV Dramas"/>
    <x v="19"/>
    <s v="International TV Shows, TV Comedies, TV Dramas"/>
    <n v="3"/>
  </r>
  <r>
    <n v="1539"/>
    <x v="6659"/>
    <x v="1"/>
    <x v="6657"/>
    <m/>
    <s v="Rikiya Koyama, Romi Park, Fumiko Orikasa, Hidekatsu Shibata, Kazuki Yao, Masato Hagiwara"/>
    <n v="6"/>
    <x v="0"/>
    <s v="United States, Japan"/>
    <n v="2"/>
    <x v="201"/>
    <x v="12"/>
    <x v="1"/>
    <s v="1 Season"/>
    <n v="1"/>
    <s v=""/>
    <m/>
    <n v="1"/>
    <s v="Anime Series, International TV Shows"/>
    <x v="27"/>
    <s v="Anime Series, International TV Shows"/>
    <n v="2"/>
  </r>
  <r>
    <n v="1540"/>
    <x v="6660"/>
    <x v="1"/>
    <x v="6658"/>
    <m/>
    <s v="Toshiyuki Morikawa, Rikiya Koyama, Katsunosuke Hori, Aya Hisakawa, Kaori Yamagata, Yoshiko Sakakibara, Yurika Hino, Yukari Tamura, Hideyuki Tanaka"/>
    <n v="9"/>
    <x v="1"/>
    <s v="Japan"/>
    <n v="1"/>
    <x v="201"/>
    <x v="12"/>
    <x v="1"/>
    <s v="1 Season"/>
    <n v="1"/>
    <s v=""/>
    <m/>
    <n v="1"/>
    <s v="Anime Series, International TV Shows"/>
    <x v="27"/>
    <s v="Anime Series, International TV Shows"/>
    <n v="2"/>
  </r>
  <r>
    <n v="1542"/>
    <x v="6661"/>
    <x v="1"/>
    <x v="6659"/>
    <s v="Ellena Wood, Jesse Vile"/>
    <m/>
    <n v="0"/>
    <x v="6"/>
    <s v="United Kingdom"/>
    <n v="1"/>
    <x v="201"/>
    <x v="1"/>
    <x v="5"/>
    <s v="1 Season"/>
    <n v="1"/>
    <s v=""/>
    <m/>
    <n v="1"/>
    <s v="British TV Shows, Crime TV Shows, Docuseries"/>
    <x v="23"/>
    <s v="British TV Shows, Crime TV Shows, Docuseries"/>
    <n v="3"/>
  </r>
  <r>
    <n v="1544"/>
    <x v="6662"/>
    <x v="1"/>
    <x v="6660"/>
    <m/>
    <s v="Ceaser Emanuel, Dutchess Lattimore, Puma Robinson, Alex Estevez, Sassy Bermudez"/>
    <n v="5"/>
    <x v="0"/>
    <s v="United States"/>
    <n v="1"/>
    <x v="1357"/>
    <x v="0"/>
    <x v="1"/>
    <s v="2 Season"/>
    <n v="2"/>
    <s v=""/>
    <m/>
    <n v="2"/>
    <s v="Reality TV"/>
    <x v="26"/>
    <s v="Reality TV"/>
    <n v="1"/>
  </r>
  <r>
    <n v="1546"/>
    <x v="6663"/>
    <x v="1"/>
    <x v="6661"/>
    <m/>
    <s v="Christian Convery, Don Lake, Chance Hurstfield, Aria Birch, Dylan Schombing, Riley O'Donnell"/>
    <n v="6"/>
    <x v="0"/>
    <s v="United States"/>
    <n v="1"/>
    <x v="1357"/>
    <x v="1"/>
    <x v="0"/>
    <s v="2 Season"/>
    <n v="2"/>
    <s v=""/>
    <m/>
    <n v="2"/>
    <s v="Kids' TV, TV Comedies"/>
    <x v="25"/>
    <s v="Kids' TV, TV Comedies"/>
    <n v="2"/>
  </r>
  <r>
    <n v="1547"/>
    <x v="6664"/>
    <x v="1"/>
    <x v="6662"/>
    <m/>
    <s v="Hrishikesh Hirway"/>
    <n v="1"/>
    <x v="0"/>
    <s v="United States"/>
    <n v="1"/>
    <x v="1357"/>
    <x v="1"/>
    <x v="5"/>
    <s v="2 Season"/>
    <n v="2"/>
    <s v=""/>
    <m/>
    <n v="2"/>
    <s v="Docuseries"/>
    <x v="21"/>
    <s v="Docuseries"/>
    <n v="1"/>
  </r>
  <r>
    <n v="1548"/>
    <x v="6665"/>
    <x v="1"/>
    <x v="6663"/>
    <m/>
    <s v="Jenelle Evans, Chelsea Houska, Kailyn Lowry, Leah Messer"/>
    <n v="4"/>
    <x v="0"/>
    <s v="United States"/>
    <n v="1"/>
    <x v="1357"/>
    <x v="12"/>
    <x v="1"/>
    <s v="2 Season"/>
    <n v="2"/>
    <s v=""/>
    <m/>
    <n v="2"/>
    <s v="Reality TV"/>
    <x v="26"/>
    <s v="Reality TV"/>
    <n v="1"/>
  </r>
  <r>
    <n v="1549"/>
    <x v="6666"/>
    <x v="1"/>
    <x v="6664"/>
    <m/>
    <s v="Jamie Chung, Landon Lueck, Diem Brown, Mike 'The Miz' Mizanin, Darrell Taylor, Wes Bergmann, Jodi Weatherton, Brad Fiorenza, Cara Maria Sorbello, Zachary Nichols, Turabi &quot;Turbo&quot; √áamkƒ±ran, Theo Campbell"/>
    <n v="12"/>
    <x v="0"/>
    <s v="United States"/>
    <n v="1"/>
    <x v="1357"/>
    <x v="24"/>
    <x v="1"/>
    <s v="2 Season"/>
    <n v="2"/>
    <s v=""/>
    <m/>
    <n v="2"/>
    <s v="Reality TV"/>
    <x v="26"/>
    <s v="Reality TV"/>
    <n v="1"/>
  </r>
  <r>
    <n v="1552"/>
    <x v="6667"/>
    <x v="1"/>
    <x v="6665"/>
    <m/>
    <s v="Bella Ramsey, Ameerah Falzon-Ojo, Oliver Nelson, Daisy Haggard, Rasmus Hardiker"/>
    <n v="5"/>
    <x v="6"/>
    <s v="United Kingdom, Canada, United States"/>
    <n v="3"/>
    <x v="1368"/>
    <x v="6"/>
    <x v="8"/>
    <s v="2 Season"/>
    <n v="2"/>
    <s v=""/>
    <m/>
    <n v="2"/>
    <s v="Kids' TV"/>
    <x v="25"/>
    <s v="Kids' TV"/>
    <n v="1"/>
  </r>
  <r>
    <n v="1553"/>
    <x v="6668"/>
    <x v="1"/>
    <x v="6666"/>
    <m/>
    <s v="Lauren Holly, Kylie Jefferson, Casimere Jollette, Brennan Clost, Barton Cowperthwaite, Bayardo De Murguia, Damon J. Gillespie, Anna Maiche, Daniela Norman, Michael Hsu Rosen, Tory Trowbridge"/>
    <n v="11"/>
    <x v="0"/>
    <s v="United States"/>
    <n v="1"/>
    <x v="1368"/>
    <x v="1"/>
    <x v="5"/>
    <s v="1 Season"/>
    <n v="1"/>
    <s v=""/>
    <m/>
    <n v="1"/>
    <s v="TV Dramas, TV Mysteries, TV Thrillers"/>
    <x v="22"/>
    <s v="TV Dramas, TV Mysteries, TV Thrillers"/>
    <n v="3"/>
  </r>
  <r>
    <n v="1555"/>
    <x v="6669"/>
    <x v="1"/>
    <x v="6667"/>
    <m/>
    <s v="Maguy Bou Ghosn, Daniella Rahme, Maxim Khalil, Qays Sheikh Najib, Mohamed Yaghy, Rodney Haddad, Nada Abou Farhat"/>
    <n v="7"/>
    <x v="4"/>
    <s v="Lebanon"/>
    <n v="1"/>
    <x v="1557"/>
    <x v="1"/>
    <x v="1"/>
    <s v="1 Season"/>
    <n v="1"/>
    <s v=""/>
    <m/>
    <n v="1"/>
    <s v="International TV Shows, TV Dramas, TV Thrillers"/>
    <x v="19"/>
    <s v="International TV Shows, TV Dramas, TV Thrillers"/>
    <n v="3"/>
  </r>
  <r>
    <n v="1556"/>
    <x v="6670"/>
    <x v="1"/>
    <x v="6668"/>
    <m/>
    <s v="Pierre-Alain de Garrigues, Josselin Charier"/>
    <n v="2"/>
    <x v="11"/>
    <s v="France"/>
    <n v="1"/>
    <x v="1557"/>
    <x v="5"/>
    <x v="0"/>
    <s v="2 Season"/>
    <n v="2"/>
    <s v=""/>
    <m/>
    <n v="2"/>
    <s v="Kids' TV, TV Comedies"/>
    <x v="25"/>
    <s v="Kids' TV, TV Comedies"/>
    <n v="2"/>
  </r>
  <r>
    <n v="1560"/>
    <x v="6671"/>
    <x v="1"/>
    <x v="6669"/>
    <m/>
    <s v="Inma Cuesta, B√°rbara Lennie, Tamar Novas, Ar√≥n Piper, Roberto Enr√≠quez, Roque Ru√≠z, Isabel Garrido, Fede P√©rez, Alfonso Agra, Susana Dans, Xavier Est√©vez, Xos√© Antonio Touri√±√°n, Mar√≠a Tasende, Camila Bossa, Mar√≠a Costas, Abril Zamora, Chelo Falc√≥n, Ana Santos, Mela Casal, C√©sar Cambeiro"/>
    <n v="20"/>
    <x v="14"/>
    <s v="Spain"/>
    <n v="1"/>
    <x v="3"/>
    <x v="1"/>
    <x v="5"/>
    <s v="1 Season"/>
    <n v="1"/>
    <s v=""/>
    <m/>
    <n v="1"/>
    <s v="International TV Shows, Spanish-Language TV Shows, TV Dramas"/>
    <x v="19"/>
    <s v="International TV Shows, Spanish-Language TV Shows, TV Dramas"/>
    <n v="3"/>
  </r>
  <r>
    <n v="1563"/>
    <x v="6672"/>
    <x v="1"/>
    <x v="6670"/>
    <m/>
    <s v="Kento Yamazaki, Tao Tsuchiya, Nijiro Murakami, Yuki Morinaga, Keita Machida, Ayaka Miyoshi, Dori Sakurada, Aya Asahina, Shuntaro Yanagi, Yutaro Watanabe, Ayame Misaki, Mizuki Yoshida, Tsuyoshi Abe, Nobuaki Kaneko, Sho Aoyagi, Riisa Naka"/>
    <n v="16"/>
    <x v="1"/>
    <s v="Japan"/>
    <n v="1"/>
    <x v="1369"/>
    <x v="1"/>
    <x v="5"/>
    <s v="1 Season"/>
    <n v="1"/>
    <s v=""/>
    <m/>
    <n v="1"/>
    <s v="International TV Shows, TV Action &amp; Adventure, TV Mysteries"/>
    <x v="19"/>
    <s v="International TV Shows, TV Action &amp; Adventure, TV Mysteries"/>
    <n v="3"/>
  </r>
  <r>
    <n v="1565"/>
    <x v="6673"/>
    <x v="1"/>
    <x v="6671"/>
    <s v="Lai Chun-yu"/>
    <s v="Bryan Chang, Eugenie Liu, Bruce He, Ivy Shao, Allison Lin, River Huang, Ting Chun-cheng, Wang Ko-yuan, Phoebe Huang, Chu Chung-heng, Wu Chien-ho, Camille Chalons"/>
    <n v="12"/>
    <x v="2"/>
    <m/>
    <n v="0"/>
    <x v="1369"/>
    <x v="1"/>
    <x v="1"/>
    <s v="1 Season"/>
    <n v="1"/>
    <s v=""/>
    <m/>
    <n v="1"/>
    <s v="Crime TV Shows, International TV Shows, TV Dramas"/>
    <x v="20"/>
    <s v="Crime TV Shows, International TV Shows, TV Dramas"/>
    <n v="3"/>
  </r>
  <r>
    <n v="1570"/>
    <x v="6674"/>
    <x v="1"/>
    <x v="6672"/>
    <m/>
    <s v="Malik Nejer, Abdulaziz Alshehri"/>
    <n v="2"/>
    <x v="57"/>
    <s v="Saudi Arabia"/>
    <n v="1"/>
    <x v="1344"/>
    <x v="8"/>
    <x v="1"/>
    <s v="4 Season"/>
    <n v="4"/>
    <s v=""/>
    <m/>
    <n v="4"/>
    <s v="International TV Shows, TV Comedies"/>
    <x v="19"/>
    <s v="International TV Shows, TV Comedies"/>
    <n v="2"/>
  </r>
  <r>
    <n v="1571"/>
    <x v="6675"/>
    <x v="1"/>
    <x v="6673"/>
    <m/>
    <s v="Ruby, Mohamed Farraag, Ahmed Dawood, Sawsan Badr, Arwa Gouda, Hesham Ismail, Ali Al Tayeb, Mahmoud El-Bezzawy, Heba Abdelghany, Hany Seif"/>
    <n v="10"/>
    <x v="5"/>
    <s v="Egypt"/>
    <n v="1"/>
    <x v="1344"/>
    <x v="2"/>
    <x v="1"/>
    <s v="1 Season"/>
    <n v="1"/>
    <s v=""/>
    <m/>
    <n v="1"/>
    <s v="International TV Shows, Romantic TV Shows, TV Dramas"/>
    <x v="19"/>
    <s v="International TV Shows, Romantic TV Shows, TV Dramas"/>
    <n v="3"/>
  </r>
  <r>
    <n v="1573"/>
    <x v="6676"/>
    <x v="1"/>
    <x v="6674"/>
    <m/>
    <s v="Paul Wight, Allison Munn, Reylynn Caster, Lily Brooks O'Briant, Juliet Donenfeld"/>
    <n v="5"/>
    <x v="0"/>
    <s v="United States"/>
    <n v="1"/>
    <x v="1344"/>
    <x v="1"/>
    <x v="4"/>
    <s v="2 Season"/>
    <n v="2"/>
    <s v=""/>
    <m/>
    <n v="2"/>
    <s v="Kids' TV, TV Comedies"/>
    <x v="25"/>
    <s v="Kids' TV, TV Comedies"/>
    <n v="2"/>
  </r>
  <r>
    <n v="1574"/>
    <x v="6677"/>
    <x v="1"/>
    <x v="6675"/>
    <m/>
    <s v="Paulina Ch√°vez, Jencarlos Canela"/>
    <n v="2"/>
    <x v="0"/>
    <s v="United States"/>
    <n v="1"/>
    <x v="1344"/>
    <x v="1"/>
    <x v="6"/>
    <s v="3 Season"/>
    <n v="3"/>
    <s v=""/>
    <m/>
    <n v="3"/>
    <s v="Kids' TV, TV Comedies, Teen TV Shows"/>
    <x v="25"/>
    <s v="Kids' TV, TV Comedies, Teen TV Shows"/>
    <n v="3"/>
  </r>
  <r>
    <n v="1575"/>
    <x v="6678"/>
    <x v="1"/>
    <x v="6676"/>
    <m/>
    <m/>
    <n v="0"/>
    <x v="0"/>
    <s v="United States"/>
    <n v="1"/>
    <x v="1344"/>
    <x v="1"/>
    <x v="1"/>
    <s v="1 Season"/>
    <n v="1"/>
    <s v=""/>
    <m/>
    <n v="1"/>
    <s v="Docuseries, Science &amp; Nature TV"/>
    <x v="21"/>
    <s v="Docuseries, Science &amp; Nature TV"/>
    <n v="2"/>
  </r>
  <r>
    <n v="1579"/>
    <x v="6679"/>
    <x v="1"/>
    <x v="6677"/>
    <m/>
    <s v="Nour Al Ghandour, Muhanad Al-Hamdi, Huda El Khateib, Hassan Ibrahim, Abdullah Al-Turkumani, Nasser Kermani, Foaz Al -Shatti, Muhammad Al Dousari, Ahmed El Hozeem, Ghorour, Fatma Al Tabbakh"/>
    <n v="11"/>
    <x v="40"/>
    <s v="Kuwait"/>
    <n v="1"/>
    <x v="49"/>
    <x v="2"/>
    <x v="6"/>
    <s v="1 Season"/>
    <n v="1"/>
    <s v=""/>
    <m/>
    <n v="1"/>
    <s v="International TV Shows, Romantic TV Shows, TV Dramas"/>
    <x v="19"/>
    <s v="International TV Shows, Romantic TV Shows, TV Dramas"/>
    <n v="3"/>
  </r>
  <r>
    <n v="1580"/>
    <x v="6680"/>
    <x v="1"/>
    <x v="6678"/>
    <m/>
    <s v="Gabriel Iglesias, Sherri Shepherd, Jacob Vargas, Maggie Geha, Richard Gant, Cree Cicchino, Fabrizio Guido, Oscar Nu√±ez"/>
    <n v="8"/>
    <x v="0"/>
    <s v="United States"/>
    <n v="1"/>
    <x v="49"/>
    <x v="1"/>
    <x v="1"/>
    <s v="3 Season"/>
    <n v="3"/>
    <s v=""/>
    <m/>
    <n v="3"/>
    <s v="TV Comedies, Teen TV Shows"/>
    <x v="24"/>
    <s v="TV Comedies, Teen TV Shows"/>
    <n v="2"/>
  </r>
  <r>
    <n v="1584"/>
    <x v="6681"/>
    <x v="1"/>
    <x v="6679"/>
    <m/>
    <s v="Doh Kyung-soo, Nam Ji-hyun, Cho Seong-ha, Cho Han-cheul, Kim Seon-ho, Han So-hee"/>
    <n v="6"/>
    <x v="28"/>
    <s v="South Korea"/>
    <n v="1"/>
    <x v="1180"/>
    <x v="5"/>
    <x v="1"/>
    <s v="1 Season"/>
    <n v="1"/>
    <s v=""/>
    <m/>
    <n v="1"/>
    <s v="International TV Shows, Romantic TV Shows, TV Dramas"/>
    <x v="19"/>
    <s v="International TV Shows, Romantic TV Shows, TV Dramas"/>
    <n v="3"/>
  </r>
  <r>
    <n v="1586"/>
    <x v="6682"/>
    <x v="1"/>
    <x v="6680"/>
    <m/>
    <s v="Cameron Britton, Jack Huston, Judith Light, Carla Gugino, Gethin Anthony, Kelly Jenrette, Arliss Howard, Jay O. Sanders, Nick Searcy, Marley Shelton, Becky Ann Baker, Brad William Henke"/>
    <n v="12"/>
    <x v="2"/>
    <m/>
    <n v="0"/>
    <x v="1180"/>
    <x v="1"/>
    <x v="1"/>
    <s v="1 Season"/>
    <n v="1"/>
    <s v=""/>
    <m/>
    <n v="1"/>
    <s v="Crime TV Shows, TV Dramas, TV Mysteries"/>
    <x v="20"/>
    <s v="Crime TV Shows, TV Dramas, TV Mysteries"/>
    <n v="3"/>
  </r>
  <r>
    <n v="1587"/>
    <x v="6683"/>
    <x v="1"/>
    <x v="6681"/>
    <s v="Jalil Lespert"/>
    <m/>
    <n v="0"/>
    <x v="11"/>
    <s v="France"/>
    <n v="1"/>
    <x v="1180"/>
    <x v="1"/>
    <x v="5"/>
    <s v="1 Season"/>
    <n v="1"/>
    <s v=""/>
    <m/>
    <n v="1"/>
    <s v="Crime TV Shows, Docuseries, International TV Shows"/>
    <x v="20"/>
    <s v="Crime TV Shows, Docuseries, International TV Shows"/>
    <n v="3"/>
  </r>
  <r>
    <n v="1588"/>
    <x v="6684"/>
    <x v="1"/>
    <x v="6682"/>
    <s v="Su I-Hsuan, Chuang Shiang-an, Liu Yi"/>
    <s v="Li Lingwei, Han Ning, Huang Guanzhi, Jack Yao, Hsia Teng-hung, David Chao, Luo Guanxu, Wu Kunda, Serena Fang, Carol Cheng, Chang Han"/>
    <n v="11"/>
    <x v="53"/>
    <s v="Taiwan"/>
    <n v="1"/>
    <x v="73"/>
    <x v="1"/>
    <x v="5"/>
    <s v="1 Season"/>
    <n v="1"/>
    <s v=""/>
    <m/>
    <n v="1"/>
    <s v="International TV Shows, TV Dramas, TV Horror"/>
    <x v="19"/>
    <s v="International TV Shows, TV Dramas, TV Horror"/>
    <n v="3"/>
  </r>
  <r>
    <n v="1590"/>
    <x v="6685"/>
    <x v="1"/>
    <x v="6683"/>
    <m/>
    <s v="Swara Bhasker, Dolly Singh, Ravi Patel, Varun Thakur, Mona Ambegaonkar, Girish Kulkarni"/>
    <n v="6"/>
    <x v="17"/>
    <s v="India"/>
    <n v="1"/>
    <x v="170"/>
    <x v="1"/>
    <x v="5"/>
    <s v="1 Season"/>
    <n v="1"/>
    <s v=""/>
    <m/>
    <n v="1"/>
    <s v="International TV Shows, Romantic TV Shows, TV Comedies"/>
    <x v="19"/>
    <s v="International TV Shows, Romantic TV Shows, TV Comedies"/>
    <n v="3"/>
  </r>
  <r>
    <n v="1591"/>
    <x v="6686"/>
    <x v="1"/>
    <x v="6684"/>
    <m/>
    <s v="Nick Kroll, John Mulaney, Jessi Klein, Jason Mantzoukas, Jenny Slate, Fred Armisen, Maya Rudolph, Jordan Peele"/>
    <n v="8"/>
    <x v="0"/>
    <s v="United States"/>
    <n v="1"/>
    <x v="170"/>
    <x v="1"/>
    <x v="5"/>
    <s v="4 Season"/>
    <n v="4"/>
    <s v=""/>
    <m/>
    <n v="4"/>
    <s v="TV Comedies"/>
    <x v="24"/>
    <s v="TV Comedies"/>
    <n v="1"/>
  </r>
  <r>
    <n v="1594"/>
    <x v="6687"/>
    <x v="1"/>
    <x v="6685"/>
    <m/>
    <s v="Shona Ferguson, Zolisa Xaluva, Tsholofelo Matshaba, Sello Sebotsane, Buhle Samuels, Thembi Seete, TK Sebothoma, Cindy Mahlangu, Lunathi Mampofu, Abdul Khoza, Connie Ferguson"/>
    <n v="11"/>
    <x v="18"/>
    <s v="South Africa"/>
    <n v="1"/>
    <x v="170"/>
    <x v="1"/>
    <x v="5"/>
    <s v="1 Season"/>
    <n v="1"/>
    <s v=""/>
    <m/>
    <n v="1"/>
    <s v="Crime TV Shows, International TV Shows, TV Dramas"/>
    <x v="20"/>
    <s v="Crime TV Shows, International TV Shows, TV Dramas"/>
    <n v="3"/>
  </r>
  <r>
    <n v="1597"/>
    <x v="6688"/>
    <x v="1"/>
    <x v="6686"/>
    <m/>
    <s v="Paul Hollywood, Prue Leith, Sandi Toksvig, Noel Fielding"/>
    <n v="4"/>
    <x v="2"/>
    <m/>
    <n v="0"/>
    <x v="170"/>
    <x v="1"/>
    <x v="5"/>
    <s v="3 Season"/>
    <n v="3"/>
    <s v=""/>
    <m/>
    <n v="3"/>
    <s v="British TV Shows, Reality TV"/>
    <x v="23"/>
    <s v="British TV Shows, Reality TV"/>
    <n v="2"/>
  </r>
  <r>
    <n v="1604"/>
    <x v="6689"/>
    <x v="1"/>
    <x v="6687"/>
    <m/>
    <m/>
    <n v="0"/>
    <x v="6"/>
    <s v="United Kingdom"/>
    <n v="1"/>
    <x v="233"/>
    <x v="1"/>
    <x v="6"/>
    <s v="1 Season"/>
    <n v="1"/>
    <s v=""/>
    <m/>
    <n v="1"/>
    <s v="British TV Shows, Docuseries, International TV Shows"/>
    <x v="23"/>
    <s v="British TV Shows, Docuseries, International TV Shows"/>
    <n v="3"/>
  </r>
  <r>
    <n v="1606"/>
    <x v="6690"/>
    <x v="1"/>
    <x v="6688"/>
    <m/>
    <s v="Ernest Prakasa, Chew Kin Wah, Dion Wiyoko, Morgan Oey, Anggika Bolsterli, Arie Kriting, Yusril Fahriza, Awwe, Adjis Doaibu, Aci Resti, Bintang Emon, Jenny Zhang, Soleh Solihun, Denny Gitong"/>
    <n v="14"/>
    <x v="43"/>
    <s v="Indonesia"/>
    <n v="1"/>
    <x v="233"/>
    <x v="1"/>
    <x v="1"/>
    <s v="2 Season"/>
    <n v="2"/>
    <s v=""/>
    <m/>
    <n v="2"/>
    <s v="International TV Shows, TV Comedies, TV Dramas"/>
    <x v="19"/>
    <s v="International TV Shows, TV Comedies, TV Dramas"/>
    <n v="3"/>
  </r>
  <r>
    <n v="1612"/>
    <x v="6691"/>
    <x v="1"/>
    <x v="6689"/>
    <m/>
    <s v="Ryan Devlin"/>
    <n v="1"/>
    <x v="0"/>
    <s v="United States"/>
    <n v="1"/>
    <x v="189"/>
    <x v="0"/>
    <x v="1"/>
    <s v="2 Season"/>
    <n v="2"/>
    <s v=""/>
    <m/>
    <n v="2"/>
    <s v="Reality TV"/>
    <x v="26"/>
    <s v="Reality TV"/>
    <n v="1"/>
  </r>
  <r>
    <n v="1615"/>
    <x v="6692"/>
    <x v="1"/>
    <x v="6690"/>
    <m/>
    <s v="Dermot Arrigan, Jenny Beacraft, Stephanie Figueira, Ella Galt, James Giblin, Noah Levin"/>
    <n v="6"/>
    <x v="14"/>
    <s v="Spain, Italy"/>
    <n v="2"/>
    <x v="189"/>
    <x v="5"/>
    <x v="0"/>
    <s v="1 Season"/>
    <n v="1"/>
    <s v=""/>
    <m/>
    <n v="1"/>
    <s v="Kids' TV"/>
    <x v="25"/>
    <s v="Kids' TV"/>
    <n v="1"/>
  </r>
  <r>
    <n v="1616"/>
    <x v="6693"/>
    <x v="1"/>
    <x v="6691"/>
    <m/>
    <s v="Dave Navarro, Chris Nu√±ez, Oliver Peck"/>
    <n v="3"/>
    <x v="0"/>
    <s v="United States"/>
    <n v="1"/>
    <x v="189"/>
    <x v="11"/>
    <x v="1"/>
    <s v="2 Season"/>
    <n v="2"/>
    <s v=""/>
    <m/>
    <n v="2"/>
    <s v="Reality TV"/>
    <x v="26"/>
    <s v="Reality TV"/>
    <n v="1"/>
  </r>
  <r>
    <n v="1619"/>
    <x v="6694"/>
    <x v="1"/>
    <x v="6692"/>
    <m/>
    <s v="Keith Wickham, Jo Wyatt, Ross Breen, Simon Greenall, Paul Panting, Rob Rackstraw, Teresa Gallagher, Shelley Longworth"/>
    <n v="8"/>
    <x v="0"/>
    <s v="United States, Ireland, United Kingdom, India"/>
    <n v="4"/>
    <x v="189"/>
    <x v="4"/>
    <x v="0"/>
    <s v="4 Season"/>
    <n v="4"/>
    <s v=""/>
    <m/>
    <n v="4"/>
    <s v="British TV Shows, Kids' TV"/>
    <x v="23"/>
    <s v="British TV Shows, Kids' TV"/>
    <n v="2"/>
  </r>
  <r>
    <n v="1620"/>
    <x v="6695"/>
    <x v="1"/>
    <x v="6693"/>
    <m/>
    <s v="Nadia Ramlee, Chio Su-Ping, Jeremy Linn, Marlon Dance-Hooi"/>
    <n v="4"/>
    <x v="6"/>
    <s v="United Kingdom, Singapore"/>
    <n v="2"/>
    <x v="189"/>
    <x v="3"/>
    <x v="0"/>
    <s v="1 Season"/>
    <n v="1"/>
    <s v=""/>
    <m/>
    <n v="1"/>
    <s v="Kids' TV, TV Comedies"/>
    <x v="25"/>
    <s v="Kids' TV, TV Comedies"/>
    <n v="2"/>
  </r>
  <r>
    <n v="1623"/>
    <x v="6696"/>
    <x v="1"/>
    <x v="6694"/>
    <m/>
    <s v="Richard Dean Anderson, Michael Shanks, Amanda Tapping, Christopher Judge, Don S. Davis, Corin Nemec, Ben Browder, Beau Bridges, Gary Jones"/>
    <n v="9"/>
    <x v="0"/>
    <s v="United States, Canada"/>
    <n v="2"/>
    <x v="189"/>
    <x v="24"/>
    <x v="5"/>
    <s v="10 Season"/>
    <n v="10"/>
    <s v=""/>
    <m/>
    <n v="10"/>
    <s v="Classic &amp; Cult TV, TV Action &amp; Adventure, TV Sci-Fi &amp; Fantasy"/>
    <x v="31"/>
    <s v="Classic &amp; Cult TV, TV Action &amp; Adventure, TV Sci-Fi &amp; Fantasy"/>
    <n v="3"/>
  </r>
  <r>
    <n v="1624"/>
    <x v="6697"/>
    <x v="1"/>
    <x v="6695"/>
    <m/>
    <m/>
    <n v="0"/>
    <x v="0"/>
    <s v="United States"/>
    <n v="1"/>
    <x v="189"/>
    <x v="10"/>
    <x v="1"/>
    <s v="1 Season"/>
    <n v="1"/>
    <s v=""/>
    <m/>
    <n v="1"/>
    <s v="Reality TV, Romantic TV Shows"/>
    <x v="26"/>
    <s v="Reality TV, Romantic TV Shows"/>
    <n v="2"/>
  </r>
  <r>
    <n v="1626"/>
    <x v="6698"/>
    <x v="1"/>
    <x v="6696"/>
    <m/>
    <s v="Kim Dong-wook, Kim Jae-uk, Jung Eun-chae, Ahn Nae-sang, Lee Won-jong, Park Ho-san"/>
    <n v="6"/>
    <x v="28"/>
    <s v="South Korea"/>
    <n v="1"/>
    <x v="189"/>
    <x v="5"/>
    <x v="1"/>
    <s v="1 Season"/>
    <n v="1"/>
    <s v=""/>
    <m/>
    <n v="1"/>
    <s v="International TV Shows, TV Horror, TV Mysteries"/>
    <x v="19"/>
    <s v="International TV Shows, TV Horror, TV Mysteries"/>
    <n v="3"/>
  </r>
  <r>
    <n v="1628"/>
    <x v="6699"/>
    <x v="1"/>
    <x v="6697"/>
    <m/>
    <m/>
    <n v="0"/>
    <x v="0"/>
    <s v="United States"/>
    <n v="1"/>
    <x v="189"/>
    <x v="1"/>
    <x v="6"/>
    <s v="1 Season"/>
    <n v="1"/>
    <s v=""/>
    <m/>
    <n v="1"/>
    <s v="Docuseries"/>
    <x v="21"/>
    <s v="Docuseries"/>
    <n v="1"/>
  </r>
  <r>
    <n v="1629"/>
    <x v="6700"/>
    <x v="1"/>
    <x v="6698"/>
    <m/>
    <m/>
    <n v="0"/>
    <x v="6"/>
    <s v="United Kingdom"/>
    <n v="1"/>
    <x v="189"/>
    <x v="5"/>
    <x v="6"/>
    <s v="1 Season"/>
    <n v="1"/>
    <s v=""/>
    <m/>
    <n v="1"/>
    <s v="British TV Shows, Reality TV"/>
    <x v="23"/>
    <s v="British TV Shows, Reality TV"/>
    <n v="2"/>
  </r>
  <r>
    <n v="1635"/>
    <x v="6701"/>
    <x v="1"/>
    <x v="6699"/>
    <m/>
    <s v="Cho Byeong-kyu, Yu Jun-sang, Kim Se-jeong, Yeom Hye-ran, Ahn Seok-hwan, Moon Sook, Choi Yoon-young, Lee Hong-nae"/>
    <n v="8"/>
    <x v="28"/>
    <s v="South Korea"/>
    <n v="1"/>
    <x v="1558"/>
    <x v="1"/>
    <x v="1"/>
    <s v="1 Season"/>
    <n v="1"/>
    <s v=""/>
    <m/>
    <n v="1"/>
    <s v="International TV Shows, TV Action &amp; Adventure, TV Dramas"/>
    <x v="19"/>
    <s v="International TV Shows, TV Action &amp; Adventure, TV Dramas"/>
    <n v="3"/>
  </r>
  <r>
    <n v="1639"/>
    <x v="6702"/>
    <x v="1"/>
    <x v="6700"/>
    <m/>
    <m/>
    <n v="0"/>
    <x v="17"/>
    <s v="India"/>
    <n v="1"/>
    <x v="30"/>
    <x v="1"/>
    <x v="5"/>
    <s v="1 Season"/>
    <n v="1"/>
    <s v=""/>
    <m/>
    <n v="1"/>
    <s v="International TV Shows, Reality TV"/>
    <x v="19"/>
    <s v="International TV Shows, Reality TV"/>
    <n v="2"/>
  </r>
  <r>
    <n v="1640"/>
    <x v="6703"/>
    <x v="1"/>
    <x v="6701"/>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n v="47"/>
    <x v="12"/>
    <s v="Australia"/>
    <n v="1"/>
    <x v="30"/>
    <x v="41"/>
    <x v="1"/>
    <s v="7 Season"/>
    <n v="7"/>
    <s v=""/>
    <m/>
    <n v="7"/>
    <s v="International TV Shows, TV Dramas, Teen TV Shows"/>
    <x v="19"/>
    <s v="International TV Shows, TV Dramas, Teen TV Shows"/>
    <n v="3"/>
  </r>
  <r>
    <n v="1641"/>
    <x v="6704"/>
    <x v="1"/>
    <x v="6702"/>
    <m/>
    <s v="Luke Mockridge, Seyneb Saleh, Cristina do Rego, Lucas Reiber, Johanna Gastdorf, Rudolf Kowalski, Carmen-Maja Antoni, Eugen Bauder, Jonathan Kwesi Aikins, Martina Eitner-Acheampong, Eike Weinreich, Eskindir Tesfay"/>
    <n v="12"/>
    <x v="10"/>
    <s v="Germany"/>
    <n v="1"/>
    <x v="30"/>
    <x v="1"/>
    <x v="5"/>
    <s v="1 Season"/>
    <n v="1"/>
    <s v=""/>
    <m/>
    <n v="1"/>
    <s v="International TV Shows, Romantic TV Shows, TV Comedies"/>
    <x v="19"/>
    <s v="International TV Shows, Romantic TV Shows, TV Comedies"/>
    <n v="3"/>
  </r>
  <r>
    <n v="1642"/>
    <x v="6705"/>
    <x v="1"/>
    <x v="6703"/>
    <m/>
    <s v="Hunter March, Candace Nelson, Adriano Zumbo"/>
    <n v="3"/>
    <x v="0"/>
    <s v="United States"/>
    <n v="1"/>
    <x v="30"/>
    <x v="1"/>
    <x v="1"/>
    <s v="2 Season"/>
    <n v="2"/>
    <s v=""/>
    <m/>
    <n v="2"/>
    <s v="Reality TV"/>
    <x v="26"/>
    <s v="Reality TV"/>
    <n v="1"/>
  </r>
  <r>
    <n v="1650"/>
    <x v="6706"/>
    <x v="1"/>
    <x v="6704"/>
    <m/>
    <s v="Chiaki Kobayashi, Junichi Suwabe, Natsumi Fujiwara, Mie Sonozaki"/>
    <n v="4"/>
    <x v="1"/>
    <s v="Japan"/>
    <n v="1"/>
    <x v="825"/>
    <x v="1"/>
    <x v="5"/>
    <s v="2 Season"/>
    <n v="2"/>
    <s v=""/>
    <m/>
    <n v="2"/>
    <s v="Anime Series, Crime TV Shows, International TV Shows"/>
    <x v="27"/>
    <s v="Anime Series, Crime TV Shows, International TV Shows"/>
    <n v="3"/>
  </r>
  <r>
    <n v="1655"/>
    <x v="6707"/>
    <x v="1"/>
    <x v="6705"/>
    <s v="BB Sasore"/>
    <s v="Damilola Adegbite, O.C. Ukeje, Beverly Naya, Meg Otanwa, Anee Icha, Patrick Diabuah, Tunbosun Aiyedehin, Patrick Doyle"/>
    <n v="8"/>
    <x v="9"/>
    <s v="Nigeria"/>
    <n v="1"/>
    <x v="171"/>
    <x v="4"/>
    <x v="5"/>
    <s v="1 Season"/>
    <n v="1"/>
    <s v=""/>
    <m/>
    <n v="1"/>
    <s v="International TV Shows, Romantic TV Shows, TV Comedies"/>
    <x v="19"/>
    <s v="International TV Shows, Romantic TV Shows, TV Comedies"/>
    <n v="3"/>
  </r>
  <r>
    <n v="1659"/>
    <x v="6708"/>
    <x v="1"/>
    <x v="6706"/>
    <m/>
    <s v="Adel Imam, Dalal Abdelaziz, Hamdy Al-Merghany, Mohamed al-Kilani, Tarek El Ebiary, Huda El Mufti, Soleiman Eid, Badria Tolba, Reda Idrees, Enaam Al-Gritly, Wafaa Sadeq, Rania Mahmoud Yassin"/>
    <n v="12"/>
    <x v="5"/>
    <s v="Egypt"/>
    <n v="1"/>
    <x v="171"/>
    <x v="1"/>
    <x v="1"/>
    <s v="1 Season"/>
    <n v="1"/>
    <s v=""/>
    <m/>
    <n v="1"/>
    <s v="International TV Shows, TV Comedies, TV Dramas"/>
    <x v="19"/>
    <s v="International TV Shows, TV Comedies, TV Dramas"/>
    <n v="3"/>
  </r>
  <r>
    <n v="1662"/>
    <x v="6709"/>
    <x v="1"/>
    <x v="6707"/>
    <m/>
    <s v="Ko Kyung-pyo, Chae Soo-bin, Kim Seon-ho, Go Won-hee"/>
    <n v="4"/>
    <x v="28"/>
    <s v="South Korea"/>
    <n v="1"/>
    <x v="701"/>
    <x v="3"/>
    <x v="5"/>
    <s v="1 Season"/>
    <n v="1"/>
    <s v=""/>
    <m/>
    <n v="1"/>
    <s v="International TV Shows, Romantic TV Shows, TV Dramas"/>
    <x v="19"/>
    <s v="International TV Shows, Romantic TV Shows, TV Dramas"/>
    <n v="3"/>
  </r>
  <r>
    <n v="1668"/>
    <x v="6710"/>
    <x v="1"/>
    <x v="6708"/>
    <m/>
    <s v="Yang Chen"/>
    <n v="1"/>
    <x v="42"/>
    <s v="China"/>
    <n v="1"/>
    <x v="10"/>
    <x v="1"/>
    <x v="4"/>
    <s v="3 Season"/>
    <n v="3"/>
    <s v=""/>
    <m/>
    <n v="3"/>
    <s v="Docuseries, International TV Shows"/>
    <x v="21"/>
    <s v="Docuseries, International TV Shows"/>
    <n v="2"/>
  </r>
  <r>
    <n v="1669"/>
    <x v="6711"/>
    <x v="1"/>
    <x v="6709"/>
    <m/>
    <s v="Anthony Monjaro, Phoenix Ezendu, Ademola Amoo, Chioma Adibe, Ijeoma Richards, Joy Mmezi"/>
    <n v="6"/>
    <x v="2"/>
    <m/>
    <n v="0"/>
    <x v="10"/>
    <x v="2"/>
    <x v="1"/>
    <s v="1 Season"/>
    <n v="1"/>
    <s v=""/>
    <m/>
    <n v="1"/>
    <s v="International TV Shows, TV Dramas"/>
    <x v="19"/>
    <s v="International TV Shows, TV Dramas"/>
    <n v="2"/>
  </r>
  <r>
    <n v="1671"/>
    <x v="6712"/>
    <x v="1"/>
    <x v="6710"/>
    <m/>
    <s v="Prajakta Koli, Rohit Saraf, Vihaan Samat, Taaruk Raina, Vidya Malavade, Kritika Bharadwaj, Rannvijay Singh, Muskkaan Jaferi, Devyani Shorey, Suhasini Mulay, Abhinav Sharma, Ravin Makhija"/>
    <n v="12"/>
    <x v="17"/>
    <s v="India"/>
    <n v="1"/>
    <x v="10"/>
    <x v="1"/>
    <x v="5"/>
    <s v="1 Season"/>
    <n v="1"/>
    <s v=""/>
    <m/>
    <n v="1"/>
    <s v="International TV Shows, Romantic TV Shows, TV Comedies"/>
    <x v="19"/>
    <s v="International TV Shows, Romantic TV Shows, TV Comedies"/>
    <n v="3"/>
  </r>
  <r>
    <n v="1673"/>
    <x v="6713"/>
    <x v="1"/>
    <x v="6711"/>
    <m/>
    <s v="Pharrell Williams"/>
    <n v="1"/>
    <x v="0"/>
    <s v="United States"/>
    <n v="1"/>
    <x v="10"/>
    <x v="1"/>
    <x v="6"/>
    <s v="1 Season"/>
    <n v="1"/>
    <s v=""/>
    <m/>
    <n v="1"/>
    <s v="Docuseries, Reality TV"/>
    <x v="21"/>
    <s v="Docuseries, Reality TV"/>
    <n v="2"/>
  </r>
  <r>
    <n v="1685"/>
    <x v="6714"/>
    <x v="1"/>
    <x v="6712"/>
    <m/>
    <s v="Benjamin Bradley"/>
    <n v="1"/>
    <x v="0"/>
    <s v="United States"/>
    <n v="1"/>
    <x v="1559"/>
    <x v="1"/>
    <x v="4"/>
    <s v="1 Season"/>
    <n v="1"/>
    <s v=""/>
    <m/>
    <n v="1"/>
    <s v="Reality TV"/>
    <x v="26"/>
    <s v="Reality TV"/>
    <n v="1"/>
  </r>
  <r>
    <n v="1688"/>
    <x v="6715"/>
    <x v="1"/>
    <x v="6713"/>
    <m/>
    <s v="JP Karliak, Pierce Gagnon, Kevin Michael Richardson, Alex Cazares, Flula Borg, Jake Green, Eric Bell Jr., David Lodge, Hope Levy, David Collins, Tony Hale, Nicole Sullivan"/>
    <n v="12"/>
    <x v="0"/>
    <s v="United States"/>
    <n v="1"/>
    <x v="460"/>
    <x v="1"/>
    <x v="8"/>
    <s v="4 Season"/>
    <n v="4"/>
    <s v=""/>
    <m/>
    <n v="4"/>
    <s v="Kids' TV, TV Comedies"/>
    <x v="25"/>
    <s v="Kids' TV, TV Comedies"/>
    <n v="2"/>
  </r>
  <r>
    <n v="1689"/>
    <x v="6716"/>
    <x v="1"/>
    <x v="6714"/>
    <m/>
    <m/>
    <n v="0"/>
    <x v="0"/>
    <s v="United States"/>
    <n v="1"/>
    <x v="460"/>
    <x v="1"/>
    <x v="5"/>
    <s v="1 Season"/>
    <n v="1"/>
    <s v=""/>
    <m/>
    <n v="1"/>
    <s v="Docuseries, Reality TV"/>
    <x v="21"/>
    <s v="Docuseries, Reality TV"/>
    <n v="2"/>
  </r>
  <r>
    <n v="1693"/>
    <x v="6717"/>
    <x v="1"/>
    <x v="6715"/>
    <m/>
    <s v="Tyra Banks"/>
    <n v="1"/>
    <x v="0"/>
    <s v="United States"/>
    <n v="1"/>
    <x v="730"/>
    <x v="8"/>
    <x v="1"/>
    <s v="2 Season"/>
    <n v="2"/>
    <s v=""/>
    <m/>
    <n v="2"/>
    <s v="Reality TV"/>
    <x v="26"/>
    <s v="Reality TV"/>
    <n v="1"/>
  </r>
  <r>
    <n v="1694"/>
    <x v="6718"/>
    <x v="1"/>
    <x v="6716"/>
    <m/>
    <s v="Erika Harlacher, Griffin Puatu, Kimlinh Tran, Taylor Henry, Janice Roman Roku, Brian Anderson"/>
    <n v="6"/>
    <x v="1"/>
    <s v="Japan"/>
    <n v="1"/>
    <x v="730"/>
    <x v="2"/>
    <x v="0"/>
    <s v="1 Season"/>
    <n v="1"/>
    <s v=""/>
    <m/>
    <n v="1"/>
    <s v="Anime Series, Kids' TV"/>
    <x v="27"/>
    <s v="Anime Series, Kids' TV"/>
    <n v="2"/>
  </r>
  <r>
    <n v="1697"/>
    <x v="6719"/>
    <x v="1"/>
    <x v="6717"/>
    <m/>
    <s v="Emily Tennant, Shannon Chan-Kent, Kazumi Evans, Patricia Drake, Rhona Rees, Ian Hanlin, Maryke Hendrikse, Vincent Tong, David Kaye, Ellen Kennedy"/>
    <n v="10"/>
    <x v="8"/>
    <s v="Canada, United States, Ireland"/>
    <n v="3"/>
    <x v="730"/>
    <x v="6"/>
    <x v="0"/>
    <s v="2 Season"/>
    <n v="2"/>
    <s v=""/>
    <m/>
    <n v="2"/>
    <s v="Kids' TV"/>
    <x v="25"/>
    <s v="Kids' TV"/>
    <n v="1"/>
  </r>
  <r>
    <n v="1698"/>
    <x v="6720"/>
    <x v="1"/>
    <x v="6718"/>
    <m/>
    <s v="Jeff Probst, Jerri Manthey, Colby Donaldson, Rupert Boneham, Parvati Shallow, Rob Mariano, Amanda Kimmel, James Clement, Amber Brkich, Alicia Calaway, Ethan Zohn, Tina Wesson"/>
    <n v="12"/>
    <x v="0"/>
    <s v="United States"/>
    <n v="1"/>
    <x v="730"/>
    <x v="0"/>
    <x v="1"/>
    <s v="2 Season"/>
    <n v="2"/>
    <s v=""/>
    <m/>
    <n v="2"/>
    <s v="Reality TV"/>
    <x v="26"/>
    <s v="Reality TV"/>
    <n v="1"/>
  </r>
  <r>
    <n v="1699"/>
    <x v="6721"/>
    <x v="1"/>
    <x v="6719"/>
    <m/>
    <s v="Claire Foy, John Lithgow, Matt Smith, Vanessa Kirby, Jared Harris, Victoria Hamilton, Eileen Atkins, Jeremy Northam, Alex Jennings, Ben Miles, Pip Torrens, Will Keen, Harry Hadden-Paton, Daniel Ings, Greg Wise, Harriet Walter, Lia Williams, Matthew Goode, Anton Lesser"/>
    <n v="19"/>
    <x v="6"/>
    <s v="United Kingdom, United States"/>
    <n v="2"/>
    <x v="730"/>
    <x v="1"/>
    <x v="5"/>
    <s v="4 Season"/>
    <n v="4"/>
    <s v=""/>
    <m/>
    <n v="4"/>
    <s v="British TV Shows, International TV Shows, TV Dramas"/>
    <x v="23"/>
    <s v="British TV Shows, International TV Shows, TV Dramas"/>
    <n v="3"/>
  </r>
  <r>
    <n v="1702"/>
    <x v="6722"/>
    <x v="1"/>
    <x v="6720"/>
    <m/>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n v="40"/>
    <x v="0"/>
    <s v="United States"/>
    <n v="1"/>
    <x v="538"/>
    <x v="2"/>
    <x v="5"/>
    <s v="9 Season"/>
    <n v="9"/>
    <s v=""/>
    <m/>
    <n v="9"/>
    <s v="TV Horror, TV Mysteries, TV Thrillers"/>
    <x v="33"/>
    <s v="TV Horror, TV Mysteries, TV Thrillers"/>
    <n v="3"/>
  </r>
  <r>
    <n v="1707"/>
    <x v="6723"/>
    <x v="1"/>
    <x v="6721"/>
    <s v="Mateo Gil"/>
    <s v="Luis Tosar, Marta Belmonte, Guillermo Toledo, Carlos Blanco, Marta Milans, Goize Blanco, Elena Irureta, Bea Segura, Jorge Andreu, Daniel Holgu√≠n, Adolfo Fern√°ndez, Fernando Barona, Juan Blanco, Ahmed Boulane, Pepe Ocio, Vito Sanz, Adelfa Calvo, Joaqu√≠n Climent, Carmelo G√≥mez, Miguel √Ångel Sol√°"/>
    <n v="20"/>
    <x v="14"/>
    <s v="Spain"/>
    <n v="1"/>
    <x v="538"/>
    <x v="1"/>
    <x v="5"/>
    <s v="1 Season"/>
    <n v="1"/>
    <s v=""/>
    <m/>
    <n v="1"/>
    <s v="Crime TV Shows, International TV Shows, Spanish-Language TV Shows"/>
    <x v="20"/>
    <s v="Crime TV Shows, International TV Shows, Spanish-Language TV Shows"/>
    <n v="3"/>
  </r>
  <r>
    <n v="1709"/>
    <x v="6724"/>
    <x v="1"/>
    <x v="6722"/>
    <m/>
    <s v="√ñyk√º Karayel, Fatih Artman, Funda Eryiƒüit, Defne Kayalar, Settar Tanrƒ±√∂ƒüen, T√ºlin √ñzen, Alican Y√ºcesoy, Bige √ñnal"/>
    <n v="8"/>
    <x v="61"/>
    <s v="Turkey"/>
    <n v="1"/>
    <x v="762"/>
    <x v="1"/>
    <x v="5"/>
    <s v="1 Season"/>
    <n v="1"/>
    <s v=""/>
    <m/>
    <n v="1"/>
    <s v="International TV Shows, TV Dramas"/>
    <x v="19"/>
    <s v="International TV Shows, TV Dramas"/>
    <n v="2"/>
  </r>
  <r>
    <n v="1712"/>
    <x v="6725"/>
    <x v="1"/>
    <x v="6723"/>
    <m/>
    <s v="Yu Jun-sang, Song Yoon-a, Bae Soo-bin, Kim Sung-oh, Jung Seok-yong, Kim Won-hae"/>
    <n v="6"/>
    <x v="28"/>
    <s v="South Korea"/>
    <n v="1"/>
    <x v="762"/>
    <x v="1"/>
    <x v="5"/>
    <s v="1 Season"/>
    <n v="1"/>
    <s v=""/>
    <m/>
    <n v="1"/>
    <s v="Crime TV Shows, International TV Shows, TV Dramas"/>
    <x v="20"/>
    <s v="Crime TV Shows, International TV Shows, TV Dramas"/>
    <n v="3"/>
  </r>
  <r>
    <n v="1716"/>
    <x v="6726"/>
    <x v="1"/>
    <x v="6724"/>
    <s v="Carla Barros"/>
    <s v="Gloria Groove, Alexia Twister"/>
    <n v="2"/>
    <x v="23"/>
    <s v="Brazil"/>
    <n v="1"/>
    <x v="525"/>
    <x v="1"/>
    <x v="1"/>
    <s v="1 Season"/>
    <n v="1"/>
    <s v=""/>
    <m/>
    <n v="1"/>
    <s v="International TV Shows, Reality TV"/>
    <x v="19"/>
    <s v="International TV Shows, Reality TV"/>
    <n v="2"/>
  </r>
  <r>
    <n v="1717"/>
    <x v="6727"/>
    <x v="1"/>
    <x v="6725"/>
    <m/>
    <s v="Mark Samual Bonanno, Broden Kelly, Zachary Ruane, Ed Helms, Kristen Schaal, Weird Al Yankovic, Kia Stevens, Paul F. Tompkins, Tawny Newsome"/>
    <n v="9"/>
    <x v="12"/>
    <s v="Australia"/>
    <n v="1"/>
    <x v="525"/>
    <x v="1"/>
    <x v="5"/>
    <s v="1 Season"/>
    <n v="1"/>
    <s v=""/>
    <m/>
    <n v="1"/>
    <s v="TV Comedies"/>
    <x v="24"/>
    <s v="TV Comedies"/>
    <n v="1"/>
  </r>
  <r>
    <n v="1718"/>
    <x v="6728"/>
    <x v="1"/>
    <x v="6726"/>
    <m/>
    <s v="Bradley James, Martin Sensmeier, Jose Miguel Vasquez, Forrest Goodluck, Bryan Hibbard, Matt Mercurio, Harrison Stone, Billy Breed, Tatanka Means, Kiowa Gordon"/>
    <n v="10"/>
    <x v="0"/>
    <s v="United States"/>
    <n v="1"/>
    <x v="525"/>
    <x v="1"/>
    <x v="5"/>
    <s v="1 Season"/>
    <n v="1"/>
    <s v=""/>
    <m/>
    <n v="1"/>
    <s v="TV Action &amp; Adventure, TV Dramas"/>
    <x v="29"/>
    <s v="TV Action &amp; Adventure, TV Dramas"/>
    <n v="2"/>
  </r>
  <r>
    <n v="1719"/>
    <x v="6729"/>
    <x v="1"/>
    <x v="6727"/>
    <m/>
    <m/>
    <n v="0"/>
    <x v="0"/>
    <s v="United States"/>
    <n v="1"/>
    <x v="525"/>
    <x v="1"/>
    <x v="5"/>
    <s v="1 Season"/>
    <n v="1"/>
    <s v=""/>
    <m/>
    <n v="1"/>
    <s v="Crime TV Shows, Docuseries"/>
    <x v="20"/>
    <s v="Crime TV Shows, Docuseries"/>
    <n v="2"/>
  </r>
  <r>
    <n v="1722"/>
    <x v="6730"/>
    <x v="1"/>
    <x v="6728"/>
    <s v="Steven Bognar, Julia Reichert"/>
    <m/>
    <n v="0"/>
    <x v="0"/>
    <s v="United States"/>
    <n v="1"/>
    <x v="1560"/>
    <x v="24"/>
    <x v="1"/>
    <s v="1 Season"/>
    <n v="1"/>
    <s v=""/>
    <m/>
    <n v="1"/>
    <s v="TV Shows"/>
    <x v="28"/>
    <s v="TV Shows"/>
    <n v="1"/>
  </r>
  <r>
    <n v="1723"/>
    <x v="6731"/>
    <x v="1"/>
    <x v="6729"/>
    <m/>
    <s v="Midori Francis, Austin Abrams, Dante Brown, Troy Iwata"/>
    <n v="4"/>
    <x v="0"/>
    <s v="United States"/>
    <n v="1"/>
    <x v="1560"/>
    <x v="1"/>
    <x v="1"/>
    <s v="1 Season"/>
    <n v="1"/>
    <s v=""/>
    <m/>
    <n v="1"/>
    <s v="Romantic TV Shows, TV Comedies, TV Dramas"/>
    <x v="32"/>
    <s v="Romantic TV Shows, TV Comedies, TV Dramas"/>
    <n v="3"/>
  </r>
  <r>
    <n v="1724"/>
    <x v="6732"/>
    <x v="1"/>
    <x v="6730"/>
    <m/>
    <m/>
    <n v="0"/>
    <x v="2"/>
    <m/>
    <n v="0"/>
    <x v="678"/>
    <x v="1"/>
    <x v="8"/>
    <s v="1 Season"/>
    <n v="1"/>
    <s v=""/>
    <m/>
    <n v="1"/>
    <s v="Anime Series, Kids' TV"/>
    <x v="27"/>
    <s v="Anime Series, Kids' TV"/>
    <n v="2"/>
  </r>
  <r>
    <n v="1725"/>
    <x v="6733"/>
    <x v="1"/>
    <x v="6731"/>
    <m/>
    <s v="Jonah Wineberg, Deven Christian Mack, Margarita Valderrama, Ticoon Kim, Jason Deline, Will Bowes"/>
    <n v="6"/>
    <x v="1"/>
    <s v="Japan, Canada, United States"/>
    <n v="3"/>
    <x v="678"/>
    <x v="5"/>
    <x v="6"/>
    <s v="1 Season"/>
    <n v="1"/>
    <s v=""/>
    <m/>
    <n v="1"/>
    <s v="Anime Series, Kids' TV"/>
    <x v="27"/>
    <s v="Anime Series, Kids' TV"/>
    <n v="2"/>
  </r>
  <r>
    <n v="1727"/>
    <x v="6734"/>
    <x v="1"/>
    <x v="6732"/>
    <m/>
    <m/>
    <n v="0"/>
    <x v="0"/>
    <s v="United States"/>
    <n v="1"/>
    <x v="678"/>
    <x v="1"/>
    <x v="6"/>
    <s v="1 Season"/>
    <n v="1"/>
    <s v=""/>
    <m/>
    <n v="1"/>
    <s v="Reality TV"/>
    <x v="26"/>
    <s v="Reality TV"/>
    <n v="1"/>
  </r>
  <r>
    <n v="1731"/>
    <x v="6735"/>
    <x v="1"/>
    <x v="6733"/>
    <m/>
    <s v="Clarence Ryan, Aaron L. McGrath, Lisa Flanagan, Tommy Lewis, Nilbi Yasserie, Christopher Ketchup, Boori Monty Pryor, Jacek Koman, Colin Lane, Arthur Angel, Toby Truslove"/>
    <n v="11"/>
    <x v="12"/>
    <s v="Australia"/>
    <n v="1"/>
    <x v="678"/>
    <x v="5"/>
    <x v="5"/>
    <s v="1 Season"/>
    <n v="1"/>
    <s v=""/>
    <m/>
    <n v="1"/>
    <s v="International TV Shows, TV Comedies, TV Dramas"/>
    <x v="19"/>
    <s v="International TV Shows, TV Comedies, TV Dramas"/>
    <n v="3"/>
  </r>
  <r>
    <n v="1734"/>
    <x v="6736"/>
    <x v="1"/>
    <x v="6734"/>
    <s v="Alejandro Hartmann"/>
    <m/>
    <n v="0"/>
    <x v="25"/>
    <s v="Argentina"/>
    <n v="1"/>
    <x v="827"/>
    <x v="1"/>
    <x v="1"/>
    <s v="1 Season"/>
    <n v="1"/>
    <s v=""/>
    <m/>
    <n v="1"/>
    <s v="Crime TV Shows, Docuseries, International TV Shows"/>
    <x v="20"/>
    <s v="Crime TV Shows, Docuseries, International TV Shows"/>
    <n v="3"/>
  </r>
  <r>
    <n v="1738"/>
    <x v="6737"/>
    <x v="1"/>
    <x v="6735"/>
    <m/>
    <s v="Ahmed Amin, Razane Jammal, Ayah Samaha, Samaa Ibrahem, Roshdy El Shamy, Reem Abd El Kader"/>
    <n v="6"/>
    <x v="5"/>
    <s v="Egypt"/>
    <n v="1"/>
    <x v="827"/>
    <x v="1"/>
    <x v="1"/>
    <s v="1 Season"/>
    <n v="1"/>
    <s v=""/>
    <m/>
    <n v="1"/>
    <s v="International TV Shows, TV Dramas, TV Horror"/>
    <x v="19"/>
    <s v="International TV Shows, TV Dramas, TV Horror"/>
    <n v="3"/>
  </r>
  <r>
    <n v="1741"/>
    <x v="6738"/>
    <x v="1"/>
    <x v="6736"/>
    <m/>
    <s v="Ida Engvoll, Bj√∂rn Mosten, Carla Sehn, Reine Brynolfsson, Gizem Erdogan, Bj√∂rn Kjellman, Ruben Lopez, Johannes Kuhnke, Elsa Agemalm Reiland, Benjamin Shaps, Disa √ñstrand, Ejke Blomberg, Lars V√§ringer"/>
    <n v="13"/>
    <x v="21"/>
    <s v="Sweden"/>
    <n v="1"/>
    <x v="790"/>
    <x v="1"/>
    <x v="5"/>
    <s v="1 Season"/>
    <n v="1"/>
    <s v=""/>
    <m/>
    <n v="1"/>
    <s v="International TV Shows, Romantic TV Shows, TV Comedies"/>
    <x v="19"/>
    <s v="International TV Shows, Romantic TV Shows, TV Comedies"/>
    <n v="3"/>
  </r>
  <r>
    <n v="1747"/>
    <x v="6739"/>
    <x v="1"/>
    <x v="6737"/>
    <m/>
    <s v="M√©lissa B√©dard, √àve Landry, Florence Longpr√©"/>
    <n v="3"/>
    <x v="8"/>
    <s v="Canada"/>
    <n v="1"/>
    <x v="1241"/>
    <x v="1"/>
    <x v="5"/>
    <s v="2 Season"/>
    <n v="2"/>
    <s v=""/>
    <m/>
    <n v="2"/>
    <s v="International TV Shows, TV Comedies, TV Dramas"/>
    <x v="19"/>
    <s v="International TV Shows, TV Comedies, TV Dramas"/>
    <n v="3"/>
  </r>
  <r>
    <n v="1749"/>
    <x v="6740"/>
    <x v="1"/>
    <x v="6738"/>
    <m/>
    <m/>
    <n v="0"/>
    <x v="0"/>
    <s v="United States"/>
    <n v="1"/>
    <x v="79"/>
    <x v="2"/>
    <x v="5"/>
    <s v="1 Season"/>
    <n v="1"/>
    <s v=""/>
    <m/>
    <n v="1"/>
    <s v="Reality TV"/>
    <x v="26"/>
    <s v="Reality TV"/>
    <n v="1"/>
  </r>
  <r>
    <n v="1751"/>
    <x v="6741"/>
    <x v="1"/>
    <x v="6739"/>
    <m/>
    <s v="James Van Der Beek, Katie Holmes, Michelle Williams, Joshua Jackson, Kerr Smith, Meredith Monroe, Busy Philipps, Mary Beth Peil"/>
    <n v="8"/>
    <x v="0"/>
    <s v="United States"/>
    <n v="1"/>
    <x v="79"/>
    <x v="43"/>
    <x v="1"/>
    <s v="6 Season"/>
    <n v="6"/>
    <s v=""/>
    <m/>
    <n v="6"/>
    <s v="Romantic TV Shows, TV Dramas, Teen TV Shows"/>
    <x v="32"/>
    <s v="Romantic TV Shows, TV Dramas, Teen TV Shows"/>
    <n v="3"/>
  </r>
  <r>
    <n v="1755"/>
    <x v="6742"/>
    <x v="1"/>
    <x v="6740"/>
    <m/>
    <s v="Wil Willis"/>
    <n v="1"/>
    <x v="0"/>
    <s v="United States"/>
    <n v="1"/>
    <x v="79"/>
    <x v="2"/>
    <x v="1"/>
    <s v="1 Season"/>
    <n v="1"/>
    <s v=""/>
    <m/>
    <n v="1"/>
    <s v="Reality TV"/>
    <x v="26"/>
    <s v="Reality TV"/>
    <n v="1"/>
  </r>
  <r>
    <n v="1756"/>
    <x v="6743"/>
    <x v="1"/>
    <x v="6741"/>
    <m/>
    <s v="Leah Remini, Mike Rinder"/>
    <n v="2"/>
    <x v="0"/>
    <s v="United States"/>
    <n v="1"/>
    <x v="79"/>
    <x v="5"/>
    <x v="1"/>
    <s v="3 Season"/>
    <n v="3"/>
    <s v=""/>
    <m/>
    <n v="3"/>
    <s v="Docuseries"/>
    <x v="21"/>
    <s v="Docuseries"/>
    <n v="1"/>
  </r>
  <r>
    <n v="1757"/>
    <x v="6744"/>
    <x v="1"/>
    <x v="6742"/>
    <m/>
    <m/>
    <n v="0"/>
    <x v="0"/>
    <s v="United States"/>
    <n v="1"/>
    <x v="79"/>
    <x v="2"/>
    <x v="0"/>
    <s v="1 Season"/>
    <n v="1"/>
    <s v=""/>
    <m/>
    <n v="1"/>
    <s v="Kids' TV"/>
    <x v="25"/>
    <s v="Kids' TV"/>
    <n v="1"/>
  </r>
  <r>
    <n v="1758"/>
    <x v="6745"/>
    <x v="1"/>
    <x v="6743"/>
    <m/>
    <s v="Britt McKillip, Ian Hanlin, Dhirendra, Alex Zahara, Vincent Tong, Bethany Brown, Adrian Petriw, Sabrina Pitre"/>
    <n v="8"/>
    <x v="0"/>
    <s v="United States"/>
    <n v="1"/>
    <x v="79"/>
    <x v="5"/>
    <x v="0"/>
    <s v="1 Season"/>
    <n v="1"/>
    <s v=""/>
    <m/>
    <n v="1"/>
    <s v="Kids' TV"/>
    <x v="25"/>
    <s v="Kids' TV"/>
    <n v="1"/>
  </r>
  <r>
    <n v="1759"/>
    <x v="6746"/>
    <x v="1"/>
    <x v="6744"/>
    <m/>
    <s v="Michael Adamthwaite, Paul Dobson, Kelly Metzger, Brent Miller, Kirby Morrow, Pauline Newstone, Vincent Tong, Sam Vincent"/>
    <n v="8"/>
    <x v="8"/>
    <s v="Canada"/>
    <n v="1"/>
    <x v="79"/>
    <x v="1"/>
    <x v="8"/>
    <s v="2 Season"/>
    <n v="2"/>
    <s v=""/>
    <m/>
    <n v="2"/>
    <s v="Kids' TV"/>
    <x v="25"/>
    <s v="Kids' TV"/>
    <n v="1"/>
  </r>
  <r>
    <n v="1760"/>
    <x v="6747"/>
    <x v="1"/>
    <x v="6745"/>
    <m/>
    <s v="Vincent Tong, Jillian Michaels, Ian James Corlett, John Novak, Paul Dobson, Michael Adamthwaite, Kelly Metzger, Brent Miller, Kirby Morrow, Brian Drummond, Mark Oliver, Michael Kopsa"/>
    <n v="12"/>
    <x v="22"/>
    <s v="Denmark, Singapore, Canada, United States"/>
    <n v="4"/>
    <x v="79"/>
    <x v="2"/>
    <x v="8"/>
    <s v="10 Season"/>
    <n v="10"/>
    <s v=""/>
    <m/>
    <n v="10"/>
    <s v="Kids' TV"/>
    <x v="25"/>
    <s v="Kids' TV"/>
    <n v="1"/>
  </r>
  <r>
    <n v="1761"/>
    <x v="6748"/>
    <x v="1"/>
    <x v="6746"/>
    <m/>
    <s v="Joe Zieja, Misty Lee, Alex Cazares, Daniel MK Cohen, James Arnold Taylor, Roger Craig Smith, Mick Lauer"/>
    <n v="7"/>
    <x v="0"/>
    <s v="United States, France, Denmark"/>
    <n v="3"/>
    <x v="79"/>
    <x v="2"/>
    <x v="0"/>
    <s v="1 Season"/>
    <n v="1"/>
    <s v=""/>
    <m/>
    <n v="1"/>
    <s v="Kids' TV, TV Comedies"/>
    <x v="25"/>
    <s v="Kids' TV, TV Comedies"/>
    <n v="2"/>
  </r>
  <r>
    <n v="1766"/>
    <x v="6749"/>
    <x v="1"/>
    <x v="6747"/>
    <m/>
    <s v="Frank Welker, Wally Wingert, Gregg Berger"/>
    <n v="3"/>
    <x v="11"/>
    <s v="France, United States"/>
    <n v="2"/>
    <x v="79"/>
    <x v="5"/>
    <x v="0"/>
    <s v="4 Season"/>
    <n v="4"/>
    <s v=""/>
    <m/>
    <n v="4"/>
    <s v="Kids' TV, TV Comedies"/>
    <x v="25"/>
    <s v="Kids' TV, TV Comedies"/>
    <n v="2"/>
  </r>
  <r>
    <n v="1767"/>
    <x v="6750"/>
    <x v="1"/>
    <x v="6748"/>
    <m/>
    <s v="Son Hyun-joo, Jang Seung-jo, Lee Elijah, Oh Jung-se"/>
    <n v="4"/>
    <x v="28"/>
    <s v="South Korea"/>
    <n v="1"/>
    <x v="79"/>
    <x v="1"/>
    <x v="5"/>
    <s v="1 Season"/>
    <n v="1"/>
    <s v=""/>
    <m/>
    <n v="1"/>
    <s v="Crime TV Shows, International TV Shows, TV Dramas"/>
    <x v="20"/>
    <s v="Crime TV Shows, International TV Shows, TV Dramas"/>
    <n v="3"/>
  </r>
  <r>
    <n v="1770"/>
    <x v="6751"/>
    <x v="1"/>
    <x v="6749"/>
    <m/>
    <s v="Jang Hyuk, Lee Ha-na, Baek Sung-hyun, Ye-sung, Son Eun-seo, Kwon Jae-hwan, Lee Ju-seung, Kim Jae-wook"/>
    <n v="8"/>
    <x v="28"/>
    <s v="South Korea"/>
    <n v="1"/>
    <x v="79"/>
    <x v="5"/>
    <x v="1"/>
    <s v="2 Season"/>
    <n v="2"/>
    <s v=""/>
    <m/>
    <n v="2"/>
    <s v="Crime TV Shows, International TV Shows, Korean TV Shows"/>
    <x v="20"/>
    <s v="Crime TV Shows, International TV Shows, Korean TV Shows"/>
    <n v="3"/>
  </r>
  <r>
    <n v="1772"/>
    <x v="6752"/>
    <x v="1"/>
    <x v="6750"/>
    <s v="Juliana Vicente"/>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n v="26"/>
    <x v="23"/>
    <s v="Brazil"/>
    <n v="1"/>
    <x v="1497"/>
    <x v="3"/>
    <x v="6"/>
    <s v="1 Season"/>
    <n v="1"/>
    <s v=""/>
    <m/>
    <n v="1"/>
    <s v="Docuseries, International TV Shows"/>
    <x v="21"/>
    <s v="Docuseries, International TV Shows"/>
    <n v="2"/>
  </r>
  <r>
    <n v="1774"/>
    <x v="6753"/>
    <x v="1"/>
    <x v="6751"/>
    <m/>
    <s v="Adriano Zumbo, Rachel Khoo"/>
    <n v="2"/>
    <x v="12"/>
    <s v="Australia"/>
    <n v="1"/>
    <x v="1497"/>
    <x v="2"/>
    <x v="6"/>
    <s v="1 Season"/>
    <n v="1"/>
    <s v=""/>
    <m/>
    <n v="1"/>
    <s v="International TV Shows, Reality TV"/>
    <x v="19"/>
    <s v="International TV Shows, Reality TV"/>
    <n v="2"/>
  </r>
  <r>
    <n v="1779"/>
    <x v="6754"/>
    <x v="1"/>
    <x v="6752"/>
    <m/>
    <s v="Hong So-yeong, Choi Bo-bae, Kim Eun-ah, Jeong Hye-won, Bae Jin-hong, Um Sang-hyun, Cha Moo-jin, Jang Min-young, Jang Do-young, Kim Sook-young, Park Ran, Kim Chang-won, Park Yeon-kyung"/>
    <n v="13"/>
    <x v="2"/>
    <m/>
    <n v="0"/>
    <x v="828"/>
    <x v="1"/>
    <x v="0"/>
    <s v="2 Season"/>
    <n v="2"/>
    <s v=""/>
    <m/>
    <n v="2"/>
    <s v="Kids' TV, Korean TV Shows"/>
    <x v="25"/>
    <s v="Kids' TV, Korean TV Shows"/>
    <n v="2"/>
  </r>
  <r>
    <n v="1780"/>
    <x v="6755"/>
    <x v="1"/>
    <x v="6753"/>
    <m/>
    <s v="Clark Gregg, Ming-Na Wen, Brett Dalton, Chloe Bennet, Iain De Caestecker, Elizabeth Henstridge, Adrianne Palicki, Luke Mitchell, Henry Simmons"/>
    <n v="9"/>
    <x v="0"/>
    <s v="United States"/>
    <n v="1"/>
    <x v="828"/>
    <x v="1"/>
    <x v="1"/>
    <s v="7 Season"/>
    <n v="7"/>
    <s v=""/>
    <m/>
    <n v="7"/>
    <s v="TV Action &amp; Adventure, TV Sci-Fi &amp; Fantasy"/>
    <x v="29"/>
    <s v="TV Action &amp; Adventure, TV Sci-Fi &amp; Fantasy"/>
    <n v="2"/>
  </r>
  <r>
    <n v="1782"/>
    <x v="6756"/>
    <x v="1"/>
    <x v="6754"/>
    <m/>
    <s v="Philip Rosenthal"/>
    <n v="1"/>
    <x v="0"/>
    <s v="United States"/>
    <n v="1"/>
    <x v="828"/>
    <x v="1"/>
    <x v="1"/>
    <s v="4 Season"/>
    <n v="4"/>
    <s v=""/>
    <m/>
    <n v="4"/>
    <s v="Docuseries, Reality TV"/>
    <x v="21"/>
    <s v="Docuseries, Reality TV"/>
    <n v="2"/>
  </r>
  <r>
    <n v="1783"/>
    <x v="6757"/>
    <x v="1"/>
    <x v="6755"/>
    <m/>
    <s v="Alessandro Borghi, Giacomo Ferrara, Eduardo Valdarnini, Francesco Acquaroli, Filippo Nigro, Claudia Gerini, Adamo Dionisi, Barbara Chichiarelli, Federico Tocci, Gerasimos Skiadaresis, Elisabetta De Palo, Carlotta Antonelli, Renato Marchetti, Paola Sotgiu"/>
    <n v="14"/>
    <x v="24"/>
    <s v="Italy"/>
    <n v="1"/>
    <x v="828"/>
    <x v="1"/>
    <x v="5"/>
    <s v="3 Season"/>
    <n v="3"/>
    <s v=""/>
    <m/>
    <n v="3"/>
    <s v="Crime TV Shows, International TV Shows, TV Dramas"/>
    <x v="20"/>
    <s v="Crime TV Shows, International TV Shows, TV Dramas"/>
    <n v="3"/>
  </r>
  <r>
    <n v="1791"/>
    <x v="6758"/>
    <x v="1"/>
    <x v="6756"/>
    <m/>
    <s v="Derek Phillips, Jason O'Mara, Claudia Christian, Mamie Gummer, Jessica Henwick, Elias Toufexis, Chris Diamantopoulos, Adetokumboh M'Cormack, Matthew Mercer, Melina Kanakaredes, Danny Jacobs, Matt Lowe, Adam Croasdell, Jennifer Hale, David Shaughnessy, Fred Tatasciore, Vanessa Marshall"/>
    <n v="17"/>
    <x v="0"/>
    <s v="United States"/>
    <n v="1"/>
    <x v="203"/>
    <x v="1"/>
    <x v="5"/>
    <s v="1 Season"/>
    <n v="1"/>
    <s v=""/>
    <m/>
    <n v="1"/>
    <s v="Anime Series"/>
    <x v="27"/>
    <s v="Anime Series"/>
    <n v="1"/>
  </r>
  <r>
    <n v="1792"/>
    <x v="6759"/>
    <x v="1"/>
    <x v="6757"/>
    <m/>
    <s v="Robbie Daymond, Dayci Brookshire, Anthony Tedesco, Andy Abbott, Roberta Lemons, Cole Seaver"/>
    <n v="6"/>
    <x v="0"/>
    <s v="United States"/>
    <n v="1"/>
    <x v="203"/>
    <x v="1"/>
    <x v="0"/>
    <s v="4 Season"/>
    <n v="4"/>
    <s v=""/>
    <m/>
    <n v="4"/>
    <s v="Kids' TV"/>
    <x v="25"/>
    <s v="Kids' TV"/>
    <n v="1"/>
  </r>
  <r>
    <n v="1795"/>
    <x v="6760"/>
    <x v="1"/>
    <x v="6758"/>
    <s v="Chang Chin-jung, Chen Rong-hui"/>
    <s v="Mike He, Ivy Shao, Anson Chen, Jane Chang, Roy Chang, Amanda Chou, Johnny Yang, Yin Chao-te, Tan Ai-Chen, Chen Bor-jeng, Dewi Chien"/>
    <n v="11"/>
    <x v="53"/>
    <s v="Taiwan"/>
    <n v="1"/>
    <x v="1561"/>
    <x v="1"/>
    <x v="1"/>
    <s v="1 Season"/>
    <n v="1"/>
    <s v=""/>
    <m/>
    <n v="1"/>
    <s v="International TV Shows, Romantic TV Shows, TV Mysteries"/>
    <x v="19"/>
    <s v="International TV Shows, Romantic TV Shows, TV Mysteries"/>
    <n v="3"/>
  </r>
  <r>
    <n v="1800"/>
    <x v="6761"/>
    <x v="1"/>
    <x v="6759"/>
    <m/>
    <s v="Laurence Rupp, Jeanne Goursaud, David Sch√ºtter, Ronald Zehrfeld, Nicki von Tempelhoff, Bernhard Sch√ºtz, Eva Verena M√ºller, Sophie Rois, Gaetano Aronica, Nikolai Kinski, Jeremy Miliker"/>
    <n v="11"/>
    <x v="10"/>
    <s v="Germany"/>
    <n v="1"/>
    <x v="791"/>
    <x v="1"/>
    <x v="5"/>
    <s v="1 Season"/>
    <n v="1"/>
    <s v=""/>
    <m/>
    <n v="1"/>
    <s v="International TV Shows, TV Action &amp; Adventure, TV Dramas"/>
    <x v="19"/>
    <s v="International TV Shows, TV Action &amp; Adventure, TV Dramas"/>
    <n v="3"/>
  </r>
  <r>
    <n v="1801"/>
    <x v="6762"/>
    <x v="1"/>
    <x v="6760"/>
    <s v="Thierry Demaizi√®re, Alban Teurlai"/>
    <m/>
    <n v="0"/>
    <x v="0"/>
    <s v="United States"/>
    <n v="1"/>
    <x v="791"/>
    <x v="1"/>
    <x v="5"/>
    <s v="1 Season"/>
    <n v="1"/>
    <s v=""/>
    <m/>
    <n v="1"/>
    <s v="Docuseries, International TV Shows"/>
    <x v="21"/>
    <s v="Docuseries, International TV Shows"/>
    <n v="2"/>
  </r>
  <r>
    <n v="1804"/>
    <x v="6763"/>
    <x v="1"/>
    <x v="6761"/>
    <m/>
    <s v="Daniel Grao, Carolina Lapausa, Melani Olivares, Adriana Paz, Fernando Sol√≥rzano, Juan Carlos Messier, Jon Arias, Ver√≥nica Vel√°squez, David Trejos, Ana Maria Orozco"/>
    <n v="10"/>
    <x v="14"/>
    <s v="Spain"/>
    <n v="1"/>
    <x v="791"/>
    <x v="1"/>
    <x v="5"/>
    <s v="1 Season"/>
    <n v="1"/>
    <s v=""/>
    <m/>
    <n v="1"/>
    <s v="Crime TV Shows, International TV Shows, Spanish-Language TV Shows"/>
    <x v="20"/>
    <s v="Crime TV Shows, International TV Shows, Spanish-Language TV Shows"/>
    <n v="3"/>
  </r>
  <r>
    <n v="1805"/>
    <x v="6764"/>
    <x v="1"/>
    <x v="6762"/>
    <m/>
    <s v="Anya Taylor-Joy, Bill Camp, Marielle Heller, Thomas Brodie-Sangster, Moses Ingram, Harry Melling, Isla Johnston, Christiane Seidel, Rebecca Root, Chloe Pirrie, Jacob Fortune-Lloyd"/>
    <n v="11"/>
    <x v="0"/>
    <s v="United States"/>
    <n v="1"/>
    <x v="791"/>
    <x v="1"/>
    <x v="5"/>
    <s v="1 Season"/>
    <n v="1"/>
    <s v=""/>
    <m/>
    <n v="1"/>
    <s v="TV Dramas"/>
    <x v="22"/>
    <s v="TV Dramas"/>
    <n v="1"/>
  </r>
  <r>
    <n v="1814"/>
    <x v="6765"/>
    <x v="1"/>
    <x v="6763"/>
    <m/>
    <s v="President Barack Obama, George Clooney, Malala Yousafzai, Jay-Z, Tina Fey, Howard Stern, David Letterman"/>
    <n v="7"/>
    <x v="0"/>
    <s v="United States"/>
    <n v="1"/>
    <x v="207"/>
    <x v="1"/>
    <x v="5"/>
    <s v="3 Season"/>
    <n v="3"/>
    <s v=""/>
    <m/>
    <n v="3"/>
    <s v="Stand-Up Comedy &amp; Talk Shows"/>
    <x v="30"/>
    <s v="Stand-Up Comedy &amp; Talk Shows"/>
    <n v="1"/>
  </r>
  <r>
    <n v="1829"/>
    <x v="6766"/>
    <x v="1"/>
    <x v="6764"/>
    <m/>
    <m/>
    <n v="0"/>
    <x v="2"/>
    <m/>
    <n v="0"/>
    <x v="439"/>
    <x v="1"/>
    <x v="5"/>
    <s v="2 Season"/>
    <n v="2"/>
    <s v=""/>
    <m/>
    <n v="2"/>
    <s v="Crime TV Shows, Docuseries"/>
    <x v="20"/>
    <s v="Crime TV Shows, Docuseries"/>
    <n v="2"/>
  </r>
  <r>
    <n v="1835"/>
    <x v="6767"/>
    <x v="1"/>
    <x v="6765"/>
    <m/>
    <s v="Bae Suzy, Nam Joo-hyuk, Kim Seon-ho, Kang Han-na, Kim Do-wan, Yu Su-bin, Stephanie Lee, Kim Hae-sook, Seo Yi-sook, Song Sun-mi"/>
    <n v="10"/>
    <x v="28"/>
    <s v="South Korea"/>
    <n v="1"/>
    <x v="1048"/>
    <x v="1"/>
    <x v="1"/>
    <s v="1 Season"/>
    <n v="1"/>
    <s v=""/>
    <m/>
    <n v="1"/>
    <s v="International TV Shows, Romantic TV Shows, TV Comedies"/>
    <x v="19"/>
    <s v="International TV Shows, Romantic TV Shows, TV Comedies"/>
    <n v="3"/>
  </r>
  <r>
    <n v="1838"/>
    <x v="6768"/>
    <x v="1"/>
    <x v="6766"/>
    <m/>
    <s v="Odessa A‚Äôzion, Odley Jean, Amir Bageria, Maliq Johnson, Amalia Yoo, Alphonso Romero Jones II, Thelonius Serrell-Freed, Anthony Ippolito, Brian Altemus"/>
    <n v="9"/>
    <x v="0"/>
    <s v="United States"/>
    <n v="1"/>
    <x v="702"/>
    <x v="1"/>
    <x v="5"/>
    <s v="1 Season"/>
    <n v="1"/>
    <s v=""/>
    <m/>
    <n v="1"/>
    <s v="TV Dramas, Teen TV Shows"/>
    <x v="22"/>
    <s v="TV Dramas, Teen TV Shows"/>
    <n v="2"/>
  </r>
  <r>
    <n v="1840"/>
    <x v="6769"/>
    <x v="1"/>
    <x v="6767"/>
    <m/>
    <s v="Amir El Kacem, Marilou Aussilloux, Lionel Erdogan, Isabel Aim√© Gonzalez Sola, Julien Frison, Doudou Masta, Dimitri Storoge, Am√©lia Lacquemant, Coline Beal, Laurent Lucas, Gaia Weiss, Chiara Tantimonaco, Nina Tantimonaco, Pierre Andrau, Philippine Martinot, J√©r√©mie Covillault"/>
    <n v="16"/>
    <x v="11"/>
    <s v="France"/>
    <n v="1"/>
    <x v="702"/>
    <x v="1"/>
    <x v="5"/>
    <s v="1 Season"/>
    <n v="1"/>
    <s v=""/>
    <m/>
    <n v="1"/>
    <s v="International TV Shows, TV Action &amp; Adventure, TV Dramas"/>
    <x v="19"/>
    <s v="International TV Shows, TV Action &amp; Adventure, TV Dramas"/>
    <n v="3"/>
  </r>
  <r>
    <n v="1841"/>
    <x v="6770"/>
    <x v="1"/>
    <x v="6768"/>
    <s v="Manolo Caro"/>
    <s v="Carmen Maura, Cecilia Su√°rez, Ester Exp√≥sito, Ernesto Alterio, Alejandro Speitzer, Isaac Hern√°ndez, Carlos Cuevas, Mariola Fuentes, Pilar Castro, Juan Carlos Vellido, Eduardo Casanova, Manuel Mor√≥n, Javier Pereira"/>
    <n v="13"/>
    <x v="15"/>
    <s v="Mexico, Spain"/>
    <n v="2"/>
    <x v="702"/>
    <x v="1"/>
    <x v="5"/>
    <s v="1 Season"/>
    <n v="1"/>
    <s v=""/>
    <m/>
    <n v="1"/>
    <s v="Crime TV Shows, International TV Shows, Spanish-Language TV Shows"/>
    <x v="20"/>
    <s v="Crime TV Shows, International TV Shows, Spanish-Language TV Shows"/>
    <n v="3"/>
  </r>
  <r>
    <n v="1842"/>
    <x v="6771"/>
    <x v="1"/>
    <x v="6769"/>
    <m/>
    <s v="Nick Wolfhard, Charles Demers, Garland Whitt, Montse Hernandez, Brian Drummond, Giles Panton, Keith David"/>
    <n v="7"/>
    <x v="0"/>
    <s v="United States"/>
    <n v="1"/>
    <x v="702"/>
    <x v="1"/>
    <x v="8"/>
    <s v="3 Season"/>
    <n v="3"/>
    <s v=""/>
    <m/>
    <n v="3"/>
    <s v="Kids' TV, TV Comedies"/>
    <x v="25"/>
    <s v="Kids' TV, TV Comedies"/>
    <n v="2"/>
  </r>
  <r>
    <n v="1848"/>
    <x v="6772"/>
    <x v="1"/>
    <x v="6770"/>
    <m/>
    <s v="Steven Kynman, David Carling, Tegwen Tucker, Su Douglas, Andrew Hodwitz, Dave Pender, Lily Cassano, Carter Treneer, Sarah Lynn Strange"/>
    <n v="9"/>
    <x v="6"/>
    <s v="United Kingdom"/>
    <n v="1"/>
    <x v="145"/>
    <x v="5"/>
    <x v="0"/>
    <s v="4 Season"/>
    <n v="4"/>
    <s v=""/>
    <m/>
    <n v="4"/>
    <s v="British TV Shows, Kids' TV"/>
    <x v="23"/>
    <s v="British TV Shows, Kids' TV"/>
    <n v="2"/>
  </r>
  <r>
    <n v="1849"/>
    <x v="6773"/>
    <x v="1"/>
    <x v="6771"/>
    <m/>
    <s v="Rachel True, Essence Atkins, Telma Hopkins, Chico Benymon, Valarie Pettiford, Alec Mapa"/>
    <n v="6"/>
    <x v="0"/>
    <s v="United States"/>
    <n v="1"/>
    <x v="145"/>
    <x v="30"/>
    <x v="1"/>
    <s v="4 Season"/>
    <n v="4"/>
    <s v=""/>
    <m/>
    <n v="4"/>
    <s v="TV Comedies"/>
    <x v="24"/>
    <s v="TV Comedies"/>
    <n v="1"/>
  </r>
  <r>
    <n v="1852"/>
    <x v="6774"/>
    <x v="1"/>
    <x v="6772"/>
    <m/>
    <s v="Flex Alexander, Kyla Pratt, Kelly Perine, Sicily Johnson, Robert Ri'chard"/>
    <n v="5"/>
    <x v="0"/>
    <s v="United States"/>
    <n v="1"/>
    <x v="145"/>
    <x v="24"/>
    <x v="1"/>
    <s v="5 Season"/>
    <n v="5"/>
    <s v=""/>
    <m/>
    <n v="5"/>
    <s v="TV Comedies, Teen TV Shows"/>
    <x v="24"/>
    <s v="TV Comedies, Teen TV Shows"/>
    <n v="2"/>
  </r>
  <r>
    <n v="1853"/>
    <x v="6775"/>
    <x v="1"/>
    <x v="6773"/>
    <m/>
    <s v="Rorrie D. Travis, Jazz Baduwalia, Jacqueline Scislowski, Abraham Rodr√≠guez, Teuila Blakely, Kristina Ho, Cosme Flores, Kevin Copeland"/>
    <n v="8"/>
    <x v="0"/>
    <s v="United States"/>
    <n v="1"/>
    <x v="145"/>
    <x v="1"/>
    <x v="8"/>
    <s v="2 Season"/>
    <n v="2"/>
    <s v=""/>
    <m/>
    <n v="2"/>
    <s v="Kids' TV"/>
    <x v="25"/>
    <s v="Kids' TV"/>
    <n v="1"/>
  </r>
  <r>
    <n v="1855"/>
    <x v="6776"/>
    <x v="1"/>
    <x v="6774"/>
    <m/>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n v="50"/>
    <x v="0"/>
    <s v="United States"/>
    <n v="1"/>
    <x v="145"/>
    <x v="1"/>
    <x v="5"/>
    <s v="1 Season"/>
    <n v="1"/>
    <s v=""/>
    <m/>
    <n v="1"/>
    <s v="TV Comedies, TV Dramas"/>
    <x v="24"/>
    <s v="TV Comedies, TV Dramas"/>
    <n v="2"/>
  </r>
  <r>
    <n v="1861"/>
    <x v="6777"/>
    <x v="1"/>
    <x v="6775"/>
    <m/>
    <s v="Bert Kreischer, Anthony Anderson, Caitlyn Jenner, Tom Segura, Joey Diaz, Nikki Glaser, Fortune Feimster, Bobby Lee, Donnell Rawlings, Kaley Cuoco, Joel McHale, Ms. Pat, Deon Cole, Big Jay Oakerson"/>
    <n v="14"/>
    <x v="0"/>
    <s v="United States"/>
    <n v="1"/>
    <x v="183"/>
    <x v="1"/>
    <x v="5"/>
    <s v="1 Season"/>
    <n v="1"/>
    <s v=""/>
    <m/>
    <n v="1"/>
    <s v="Reality TV, TV Comedies"/>
    <x v="26"/>
    <s v="Reality TV, TV Comedies"/>
    <n v="2"/>
  </r>
  <r>
    <n v="1865"/>
    <x v="6778"/>
    <x v="1"/>
    <x v="6776"/>
    <m/>
    <s v="Karen Fukuhara, Sydney Mikayla, Deon Cole, Coy Stewart, Dee Bradley Baker, Sterling K. Brown, Dan Stevens, Jake Green, Steve Blum"/>
    <n v="9"/>
    <x v="0"/>
    <s v="United States"/>
    <n v="1"/>
    <x v="1508"/>
    <x v="1"/>
    <x v="8"/>
    <s v="3 Season"/>
    <n v="3"/>
    <s v=""/>
    <m/>
    <n v="3"/>
    <s v="Kids' TV, TV Comedies"/>
    <x v="25"/>
    <s v="Kids' TV, TV Comedies"/>
    <n v="2"/>
  </r>
  <r>
    <n v="1869"/>
    <x v="6779"/>
    <x v="1"/>
    <x v="6777"/>
    <m/>
    <m/>
    <n v="0"/>
    <x v="0"/>
    <s v="United States"/>
    <n v="1"/>
    <x v="66"/>
    <x v="1"/>
    <x v="5"/>
    <s v="1 Season"/>
    <n v="1"/>
    <s v=""/>
    <m/>
    <n v="1"/>
    <s v="Docuseries"/>
    <x v="21"/>
    <s v="Docuseries"/>
    <n v="1"/>
  </r>
  <r>
    <n v="1874"/>
    <x v="6780"/>
    <x v="1"/>
    <x v="6778"/>
    <m/>
    <s v="Victoria Pedretti, Oliver Jackson-Cohen, Henry Thomas, Amelia Eve, T'Nia Miller, Rahul Kohli, Tahirah Sharif, Amelie Bea Smith, Benjamin Evan Ainsworth"/>
    <n v="9"/>
    <x v="0"/>
    <s v="United States"/>
    <n v="1"/>
    <x v="66"/>
    <x v="1"/>
    <x v="5"/>
    <s v="1 Season"/>
    <n v="1"/>
    <s v=""/>
    <m/>
    <n v="1"/>
    <s v="TV Dramas, TV Horror, TV Mysteries"/>
    <x v="22"/>
    <s v="TV Dramas, TV Horror, TV Mysteries"/>
    <n v="3"/>
  </r>
  <r>
    <n v="1876"/>
    <x v="6781"/>
    <x v="1"/>
    <x v="6779"/>
    <m/>
    <s v="Go A-ra, Lee Jae-wook, Kim Ju-hun, Ye Ji-won, Lee Soon-jae, Shin Eun-soo, Seo Yi-sook"/>
    <n v="7"/>
    <x v="28"/>
    <s v="South Korea"/>
    <n v="1"/>
    <x v="1243"/>
    <x v="1"/>
    <x v="1"/>
    <s v="1 Season"/>
    <n v="1"/>
    <s v=""/>
    <m/>
    <n v="1"/>
    <s v="International TV Shows, Romantic TV Shows, TV Comedies"/>
    <x v="19"/>
    <s v="International TV Shows, Romantic TV Shows, TV Comedies"/>
    <n v="3"/>
  </r>
  <r>
    <n v="1878"/>
    <x v="6782"/>
    <x v="1"/>
    <x v="6780"/>
    <m/>
    <s v="Seohyun, Ko Kyung-pyo, Kim Hyo-jin, Kim Young-min, Tae Won-seok, Song Sun-mi, Park Seong-geun, Jang Jin-hee, Yoon Sa-bong, Lee Hak-ju, Song Sang-eun, Jang Won-hyeok, Yoo Hee-je, Min Zio, Kim Min-sang, Kim Ba-da, Cha Soo-yeon"/>
    <n v="17"/>
    <x v="28"/>
    <s v="South Korea"/>
    <n v="1"/>
    <x v="1243"/>
    <x v="1"/>
    <x v="1"/>
    <s v="1 Season"/>
    <n v="1"/>
    <s v=""/>
    <m/>
    <n v="1"/>
    <s v="Crime TV Shows, International TV Shows, TV Dramas"/>
    <x v="20"/>
    <s v="Crime TV Shows, International TV Shows, TV Dramas"/>
    <n v="3"/>
  </r>
  <r>
    <n v="1879"/>
    <x v="6783"/>
    <x v="1"/>
    <x v="6781"/>
    <m/>
    <s v="Eliza Taylor, Paige Turco, Bob Morley, Marie Avgeropoulos, Christopher Larkin, Henry Ian Cusick, Isaiah Washington, Lindsey Morgan, Devon Bostick, Richard Harmon, Ricky Whittle, Jarod Joseph, Chelsey Reist, Sachin Sahel, Adina Porter"/>
    <n v="15"/>
    <x v="0"/>
    <s v="United States, Canada"/>
    <n v="2"/>
    <x v="1243"/>
    <x v="1"/>
    <x v="5"/>
    <s v="7 Season"/>
    <n v="7"/>
    <s v=""/>
    <m/>
    <n v="7"/>
    <s v="TV Action &amp; Adventure, TV Dramas, TV Sci-Fi &amp; Fantasy"/>
    <x v="29"/>
    <s v="TV Action &amp; Adventure, TV Dramas, TV Sci-Fi &amp; Fantasy"/>
    <n v="3"/>
  </r>
  <r>
    <n v="1881"/>
    <x v="6784"/>
    <x v="1"/>
    <x v="6782"/>
    <s v="Pavel Kostomarov"/>
    <s v="Viktoriya Isakova, Kirill K√§ro, Aleksandr Robak, Natalya Zemtsova, Maryana Spivak, Yuri Kuznetsov, Eldar Kalimulin, Viktoriya Agalakova, Alexander Yatsenko, Saveliy Kudryashov"/>
    <n v="10"/>
    <x v="49"/>
    <s v="Russia"/>
    <n v="1"/>
    <x v="1327"/>
    <x v="1"/>
    <x v="5"/>
    <s v="1 Season"/>
    <n v="1"/>
    <s v=""/>
    <m/>
    <n v="1"/>
    <s v="International TV Shows, TV Dramas, TV Mysteries"/>
    <x v="19"/>
    <s v="International TV Shows, TV Dramas, TV Mysteries"/>
    <n v="3"/>
  </r>
  <r>
    <n v="1886"/>
    <x v="6785"/>
    <x v="1"/>
    <x v="6783"/>
    <m/>
    <m/>
    <n v="0"/>
    <x v="17"/>
    <s v="India"/>
    <n v="1"/>
    <x v="1562"/>
    <x v="1"/>
    <x v="1"/>
    <s v="1 Season"/>
    <n v="1"/>
    <s v=""/>
    <m/>
    <n v="1"/>
    <s v="British TV Shows, Docuseries, International TV Shows"/>
    <x v="23"/>
    <s v="British TV Shows, Docuseries, International TV Shows"/>
    <n v="3"/>
  </r>
  <r>
    <n v="1890"/>
    <x v="6786"/>
    <x v="1"/>
    <x v="6784"/>
    <m/>
    <m/>
    <n v="0"/>
    <x v="2"/>
    <m/>
    <n v="0"/>
    <x v="150"/>
    <x v="9"/>
    <x v="0"/>
    <s v="1 Season"/>
    <n v="1"/>
    <s v=""/>
    <m/>
    <n v="1"/>
    <s v="Kids' TV"/>
    <x v="25"/>
    <s v="Kids' TV"/>
    <n v="1"/>
  </r>
  <r>
    <n v="1891"/>
    <x v="6787"/>
    <x v="1"/>
    <x v="6785"/>
    <m/>
    <m/>
    <n v="0"/>
    <x v="2"/>
    <m/>
    <n v="0"/>
    <x v="150"/>
    <x v="3"/>
    <x v="0"/>
    <s v="1 Season"/>
    <n v="1"/>
    <s v=""/>
    <m/>
    <n v="1"/>
    <s v="Kids' TV"/>
    <x v="25"/>
    <s v="Kids' TV"/>
    <n v="1"/>
  </r>
  <r>
    <n v="1894"/>
    <x v="6788"/>
    <x v="1"/>
    <x v="6786"/>
    <m/>
    <s v="Tom McGrath, Chris Miller, Christopher Knights, John DiMaggio, Ben Stiller, Chris Rock, David Schwimmer, Jada Pinkett Smith, Cedric the Entertainer, Andy Richter, Carl Reiner"/>
    <n v="11"/>
    <x v="0"/>
    <s v="United States"/>
    <n v="1"/>
    <x v="31"/>
    <x v="30"/>
    <x v="6"/>
    <s v="1 Season"/>
    <n v="1"/>
    <s v=""/>
    <m/>
    <n v="1"/>
    <s v="Kids' TV, TV Comedies"/>
    <x v="25"/>
    <s v="Kids' TV, TV Comedies"/>
    <n v="2"/>
  </r>
  <r>
    <n v="1895"/>
    <x v="6789"/>
    <x v="1"/>
    <x v="6787"/>
    <m/>
    <s v="Lily Collins, Philippine Leroy-Beaulieu, Ashley Park, Lucas Bravo, Kate Walsh, Samuel Arnold, Bruno Gouery, Camille Razat"/>
    <n v="8"/>
    <x v="0"/>
    <s v="United States"/>
    <n v="1"/>
    <x v="31"/>
    <x v="1"/>
    <x v="5"/>
    <s v="1 Season"/>
    <n v="1"/>
    <s v=""/>
    <m/>
    <n v="1"/>
    <s v="Romantic TV Shows, TV Comedies, TV Dramas"/>
    <x v="32"/>
    <s v="Romantic TV Shows, TV Comedies, TV Dramas"/>
    <n v="3"/>
  </r>
  <r>
    <n v="1896"/>
    <x v="6790"/>
    <x v="1"/>
    <x v="6788"/>
    <m/>
    <s v="Cariba Heine, Phoebe Tonkin, Angus McLaren, Burgess Abernethy, Claire Holt, Alan David Lee, Cleo Massey, Jamie Timony"/>
    <n v="8"/>
    <x v="12"/>
    <s v="Australia"/>
    <n v="1"/>
    <x v="31"/>
    <x v="16"/>
    <x v="6"/>
    <s v="3 Season"/>
    <n v="3"/>
    <s v=""/>
    <m/>
    <n v="3"/>
    <s v="Kids' TV, TV Dramas"/>
    <x v="25"/>
    <s v="Kids' TV, TV Dramas"/>
    <n v="2"/>
  </r>
  <r>
    <n v="1907"/>
    <x v="6791"/>
    <x v="1"/>
    <x v="6789"/>
    <m/>
    <s v="Katja Herbers, Mike Colter, Aasif Mandvi, Michael Emerson, Christine Lahti, Kurt Fuller, Marti Matulis"/>
    <n v="7"/>
    <x v="0"/>
    <s v="United States"/>
    <n v="1"/>
    <x v="508"/>
    <x v="2"/>
    <x v="1"/>
    <s v="1 Season"/>
    <n v="1"/>
    <s v=""/>
    <m/>
    <n v="1"/>
    <s v="TV Dramas"/>
    <x v="22"/>
    <s v="TV Dramas"/>
    <n v="1"/>
  </r>
  <r>
    <n v="1908"/>
    <x v="6792"/>
    <x v="1"/>
    <x v="6790"/>
    <m/>
    <s v="Ji Sung, Han Ji-min, Kang Han-na, Jang Seung-jo"/>
    <n v="4"/>
    <x v="28"/>
    <s v="South Korea"/>
    <n v="1"/>
    <x v="508"/>
    <x v="5"/>
    <x v="5"/>
    <s v="1 Season"/>
    <n v="1"/>
    <s v=""/>
    <m/>
    <n v="1"/>
    <s v="International TV Shows, Romantic TV Shows, TV Dramas"/>
    <x v="19"/>
    <s v="International TV Shows, Romantic TV Shows, TV Dramas"/>
    <n v="3"/>
  </r>
  <r>
    <n v="1909"/>
    <x v="6793"/>
    <x v="1"/>
    <x v="6791"/>
    <m/>
    <s v="Yoshitsugu Matsuoka, Risa Taneda, Minami Takahashi, Shizuka Ishigami, Natsuki Hanae, Yuki Ono, Takahiro Sakurai, Ai Kayano, Maaya Uchida, Taishi Murata, Yusuke Kobayashi, Saori Onishi, Hisako Kanemoto, Chinatsu Akasaki, Nobuhiko Okamoto, Junichi Suwabe, Yuichi Nakamura, Jun Fukuyama"/>
    <n v="18"/>
    <x v="1"/>
    <s v="Japan"/>
    <n v="1"/>
    <x v="508"/>
    <x v="9"/>
    <x v="5"/>
    <s v="2 Season"/>
    <n v="2"/>
    <s v=""/>
    <m/>
    <n v="2"/>
    <s v="Anime Series, International TV Shows, Teen TV Shows"/>
    <x v="27"/>
    <s v="Anime Series, International TV Shows, Teen TV Shows"/>
    <n v="3"/>
  </r>
  <r>
    <n v="1911"/>
    <x v="6794"/>
    <x v="1"/>
    <x v="6792"/>
    <m/>
    <s v="Tain√° M√ºller, Eduardo Moscovis, Camila Morgado, Antonio Grassi, Elisa Volpatto, C√©sar Mello, S√≠lvio Guindane, Alice Valverde, DJ Amorim, Adriano Garib, Johnnas Oliva, Marina Provenzzano, Jos√© Rubens Chach√°, Julia Ianina, Sacha Bali, Aline Borges, Cassio Pandolfi, Pally Siqueira, Juliana Lohmann"/>
    <n v="19"/>
    <x v="23"/>
    <s v="Brazil"/>
    <n v="1"/>
    <x v="508"/>
    <x v="1"/>
    <x v="5"/>
    <s v="1 Season"/>
    <n v="1"/>
    <s v=""/>
    <m/>
    <n v="1"/>
    <s v="Crime TV Shows, International TV Shows, TV Mysteries"/>
    <x v="20"/>
    <s v="Crime TV Shows, International TV Shows, TV Mysteries"/>
    <n v="3"/>
  </r>
  <r>
    <n v="1915"/>
    <x v="6795"/>
    <x v="1"/>
    <x v="6793"/>
    <m/>
    <s v="Olasupo Shasore"/>
    <n v="1"/>
    <x v="2"/>
    <m/>
    <n v="0"/>
    <x v="508"/>
    <x v="5"/>
    <x v="5"/>
    <s v="1 Season"/>
    <n v="1"/>
    <s v=""/>
    <m/>
    <n v="1"/>
    <s v="Docuseries, International TV Shows"/>
    <x v="21"/>
    <s v="Docuseries, International TV Shows"/>
    <n v="2"/>
  </r>
  <r>
    <n v="1916"/>
    <x v="6796"/>
    <x v="1"/>
    <x v="6794"/>
    <m/>
    <s v="Mi≈°el Matiƒçeviƒá, Martina Gedeck, Klaus Steinbacher, Mercedes M√ºller, Maximilian Br√ºckner, Brigitte Hobmeier, Markus Krojer, Martin Feifel, Michael Kranz, Vladimir Burlakov"/>
    <n v="10"/>
    <x v="10"/>
    <s v="Germany, Czech Republic"/>
    <n v="2"/>
    <x v="508"/>
    <x v="1"/>
    <x v="5"/>
    <s v="1 Season"/>
    <n v="1"/>
    <s v=""/>
    <m/>
    <n v="1"/>
    <s v="International TV Shows, TV Dramas"/>
    <x v="19"/>
    <s v="International TV Shows, TV Dramas"/>
    <n v="2"/>
  </r>
  <r>
    <n v="1918"/>
    <x v="6797"/>
    <x v="1"/>
    <x v="6795"/>
    <m/>
    <s v="Oriana Sabatini, Victorio D'Alessandro, Noem√≠ Frenkel, Mat√≠as Mayer, Paula Sartor, Agustina Palma, Graciela Tenenbaum, B√°rbara Lombardo"/>
    <n v="8"/>
    <x v="25"/>
    <s v="Argentina"/>
    <n v="1"/>
    <x v="508"/>
    <x v="2"/>
    <x v="5"/>
    <s v="1 Season"/>
    <n v="1"/>
    <s v=""/>
    <m/>
    <n v="1"/>
    <s v="International TV Shows, Romantic TV Shows, Spanish-Language TV Shows"/>
    <x v="19"/>
    <s v="International TV Shows, Romantic TV Shows, Spanish-Language TV Shows"/>
    <n v="3"/>
  </r>
  <r>
    <n v="1919"/>
    <x v="6798"/>
    <x v="1"/>
    <x v="6796"/>
    <m/>
    <s v="Yoshitsugu Matsuoka, Haruka Tomatsu, Ayana Taketatsu, Kanae Ito, Rina Hidaka, Ayahi Takagaki, Hiroaki Hirata, Hiroki Yasumoto, Saori Hayami, Koichi Yamadera"/>
    <n v="10"/>
    <x v="1"/>
    <s v="Japan"/>
    <n v="1"/>
    <x v="508"/>
    <x v="5"/>
    <x v="5"/>
    <s v="3 Season"/>
    <n v="3"/>
    <s v=""/>
    <m/>
    <n v="3"/>
    <s v="Anime Series, International TV Shows"/>
    <x v="27"/>
    <s v="Anime Series, International TV Shows"/>
    <n v="2"/>
  </r>
  <r>
    <n v="1923"/>
    <x v="6799"/>
    <x v="1"/>
    <x v="6797"/>
    <m/>
    <s v="Mo'Nique, Countess Vaughn, Dorien Wilson, Jenna von O√ø, Ken Lawson, Yvette Wilson"/>
    <n v="6"/>
    <x v="0"/>
    <s v="United States"/>
    <n v="1"/>
    <x v="508"/>
    <x v="20"/>
    <x v="6"/>
    <s v="5 Season"/>
    <n v="5"/>
    <s v=""/>
    <m/>
    <n v="5"/>
    <s v="TV Comedies"/>
    <x v="24"/>
    <s v="TV Comedies"/>
    <n v="1"/>
  </r>
  <r>
    <n v="1924"/>
    <x v="6800"/>
    <x v="1"/>
    <x v="6798"/>
    <m/>
    <s v="Walton Goggins, Rob Corddry, Michaela Watkins, Omar Benson Miller, Maya Lynne Robinson, Ruby Jay, Makenzie Moss"/>
    <n v="7"/>
    <x v="0"/>
    <s v="United States"/>
    <n v="1"/>
    <x v="508"/>
    <x v="2"/>
    <x v="1"/>
    <s v="1 Season"/>
    <n v="1"/>
    <s v=""/>
    <m/>
    <n v="1"/>
    <s v="TV Comedies, TV Dramas"/>
    <x v="24"/>
    <s v="TV Comedies, TV Dramas"/>
    <n v="2"/>
  </r>
  <r>
    <n v="1926"/>
    <x v="6801"/>
    <x v="1"/>
    <x v="6799"/>
    <m/>
    <s v="Blanca Soto, Eduardo Noriega, Iv√°n S√°nchez, Maribel Verd√∫, Samantha Siqueiros, Peter Vives, Patricia Guirado, Jorge Bosch, Pere Ponce, Juan Caballero, Jordi Planas"/>
    <n v="11"/>
    <x v="15"/>
    <s v="Mexico"/>
    <n v="1"/>
    <x v="508"/>
    <x v="1"/>
    <x v="5"/>
    <s v="1 Season"/>
    <n v="1"/>
    <s v=""/>
    <m/>
    <n v="1"/>
    <s v="Crime TV Shows, International TV Shows, Spanish-Language TV Shows"/>
    <x v="20"/>
    <s v="Crime TV Shows, International TV Shows, Spanish-Language TV Shows"/>
    <n v="3"/>
  </r>
  <r>
    <n v="1929"/>
    <x v="6802"/>
    <x v="1"/>
    <x v="6800"/>
    <m/>
    <s v="Daisuke Ono, Maaya Sakamoto, Hiroki Touchi, Yuki Kaji, Emiri Kato, Koji Yusa, Shunji Fujimura, Yukari Tamura, Romi Park, Jun Fukuyama"/>
    <n v="10"/>
    <x v="1"/>
    <s v="Japan"/>
    <n v="1"/>
    <x v="83"/>
    <x v="10"/>
    <x v="5"/>
    <s v="3 Season"/>
    <n v="3"/>
    <s v=""/>
    <m/>
    <n v="3"/>
    <s v="Anime Series, International TV Shows"/>
    <x v="27"/>
    <s v="Anime Series, International TV Shows"/>
    <n v="2"/>
  </r>
  <r>
    <n v="1930"/>
    <x v="6803"/>
    <x v="1"/>
    <x v="6801"/>
    <m/>
    <s v="Matt LeBlanc, Liza Snyder, Grace Kaufman, Matthew McCann, Hala Finley, Matt Cook, Jessica Chaffin"/>
    <n v="7"/>
    <x v="0"/>
    <s v="United States"/>
    <n v="1"/>
    <x v="83"/>
    <x v="1"/>
    <x v="6"/>
    <s v="4 Season"/>
    <n v="4"/>
    <s v=""/>
    <m/>
    <n v="4"/>
    <s v="TV Comedies"/>
    <x v="24"/>
    <s v="TV Comedies"/>
    <n v="1"/>
  </r>
  <r>
    <n v="1934"/>
    <x v="6804"/>
    <x v="1"/>
    <x v="6802"/>
    <m/>
    <s v="Danielle Cormack, Nicole da Silva, Kate Atkinson, Celia Ireland, Shareena Clanton, Aaron Jeffery, Robbie Magasiva, Katrina Milosevic, Jacqueline Brennan, Ra Chapman, Pamela Rabe, Sigrid Thornton, Socratis Otto, Bernard Curry, Tammy MacIntosh, Kate Jenkinson"/>
    <n v="16"/>
    <x v="12"/>
    <s v="Australia"/>
    <n v="1"/>
    <x v="83"/>
    <x v="1"/>
    <x v="5"/>
    <s v="8 Season"/>
    <n v="8"/>
    <s v=""/>
    <m/>
    <n v="8"/>
    <s v="Crime TV Shows, TV Dramas"/>
    <x v="20"/>
    <s v="Crime TV Shows, TV Dramas"/>
    <n v="2"/>
  </r>
  <r>
    <n v="1948"/>
    <x v="6805"/>
    <x v="1"/>
    <x v="6803"/>
    <m/>
    <m/>
    <n v="0"/>
    <x v="0"/>
    <s v="United States"/>
    <n v="1"/>
    <x v="1304"/>
    <x v="1"/>
    <x v="6"/>
    <s v="1 Season"/>
    <n v="1"/>
    <s v=""/>
    <m/>
    <n v="1"/>
    <s v="Docuseries"/>
    <x v="21"/>
    <s v="Docuseries"/>
    <n v="1"/>
  </r>
  <r>
    <n v="1949"/>
    <x v="6806"/>
    <x v="1"/>
    <x v="6804"/>
    <m/>
    <s v="Kelly Overton, Jonathan Scarfe, Christopher Heyerdahl, Paul Johansson, David Cubitt, Tim Guinee"/>
    <n v="6"/>
    <x v="0"/>
    <s v="United States"/>
    <n v="1"/>
    <x v="1563"/>
    <x v="2"/>
    <x v="5"/>
    <s v="4 Season"/>
    <n v="4"/>
    <s v=""/>
    <m/>
    <n v="4"/>
    <s v="International TV Shows, TV Action &amp; Adventure, TV Dramas"/>
    <x v="19"/>
    <s v="International TV Shows, TV Action &amp; Adventure, TV Dramas"/>
    <n v="3"/>
  </r>
  <r>
    <n v="1950"/>
    <x v="6807"/>
    <x v="1"/>
    <x v="6805"/>
    <m/>
    <s v="Kristen Bell, Ted Danson, William Jackson Harper, Jameela Jamil, D'Arcy Carden, Manny Jacinto"/>
    <n v="6"/>
    <x v="0"/>
    <s v="United States"/>
    <n v="1"/>
    <x v="1201"/>
    <x v="1"/>
    <x v="1"/>
    <s v="4 Season"/>
    <n v="4"/>
    <s v=""/>
    <m/>
    <n v="4"/>
    <s v="TV Comedies"/>
    <x v="24"/>
    <s v="TV Comedies"/>
    <n v="1"/>
  </r>
  <r>
    <n v="1952"/>
    <x v="6808"/>
    <x v="1"/>
    <x v="6806"/>
    <m/>
    <m/>
    <n v="0"/>
    <x v="10"/>
    <s v="Germany"/>
    <n v="1"/>
    <x v="151"/>
    <x v="1"/>
    <x v="1"/>
    <s v="1 Season"/>
    <n v="1"/>
    <s v=""/>
    <m/>
    <n v="1"/>
    <s v="Crime TV Shows, Docuseries, International TV Shows"/>
    <x v="20"/>
    <s v="Crime TV Shows, Docuseries, International TV Shows"/>
    <n v="3"/>
  </r>
  <r>
    <n v="1953"/>
    <x v="6809"/>
    <x v="1"/>
    <x v="6807"/>
    <m/>
    <m/>
    <n v="0"/>
    <x v="2"/>
    <m/>
    <n v="0"/>
    <x v="151"/>
    <x v="1"/>
    <x v="0"/>
    <s v="3 Season"/>
    <n v="3"/>
    <s v=""/>
    <m/>
    <n v="3"/>
    <s v="Kids' TV, TV Comedies"/>
    <x v="25"/>
    <s v="Kids' TV, TV Comedies"/>
    <n v="2"/>
  </r>
  <r>
    <n v="1955"/>
    <x v="6810"/>
    <x v="1"/>
    <x v="6808"/>
    <m/>
    <s v="Allen Maldonado, Andrew Bachelor, Jearnest Corchado, Matthew Josten, Yaani King Mondschein, Justin Lee, Aja Evans"/>
    <n v="7"/>
    <x v="0"/>
    <s v="United States"/>
    <n v="1"/>
    <x v="151"/>
    <x v="1"/>
    <x v="5"/>
    <s v="1 Season"/>
    <n v="1"/>
    <s v=""/>
    <m/>
    <n v="1"/>
    <s v="TV Comedies"/>
    <x v="24"/>
    <s v="TV Comedies"/>
    <n v="1"/>
  </r>
  <r>
    <n v="1956"/>
    <x v="6811"/>
    <x v="1"/>
    <x v="6809"/>
    <m/>
    <s v="Jung Yu-mi, Nam Joo-hyuk"/>
    <n v="2"/>
    <x v="28"/>
    <s v="South Korea"/>
    <n v="1"/>
    <x v="151"/>
    <x v="1"/>
    <x v="5"/>
    <s v="1 Season"/>
    <n v="1"/>
    <s v=""/>
    <m/>
    <n v="1"/>
    <s v="International TV Shows, TV Dramas, TV Mysteries"/>
    <x v="19"/>
    <s v="International TV Shows, TV Dramas, TV Mysteries"/>
    <n v="3"/>
  </r>
  <r>
    <n v="1959"/>
    <x v="6812"/>
    <x v="1"/>
    <x v="6810"/>
    <m/>
    <s v="Jon Favreau, Roy Choi"/>
    <n v="2"/>
    <x v="0"/>
    <s v="United States"/>
    <n v="1"/>
    <x v="1488"/>
    <x v="1"/>
    <x v="5"/>
    <s v="4 Season"/>
    <n v="4"/>
    <s v=""/>
    <m/>
    <n v="4"/>
    <s v="Docuseries"/>
    <x v="21"/>
    <s v="Docuseries"/>
    <n v="1"/>
  </r>
  <r>
    <n v="1962"/>
    <x v="6813"/>
    <x v="1"/>
    <x v="6811"/>
    <m/>
    <m/>
    <n v="0"/>
    <x v="0"/>
    <s v="United States"/>
    <n v="1"/>
    <x v="763"/>
    <x v="1"/>
    <x v="5"/>
    <s v="1 Season"/>
    <n v="1"/>
    <s v=""/>
    <m/>
    <n v="1"/>
    <s v="Docuseries"/>
    <x v="21"/>
    <s v="Docuseries"/>
    <n v="1"/>
  </r>
  <r>
    <n v="1974"/>
    <x v="6814"/>
    <x v="1"/>
    <x v="6812"/>
    <m/>
    <s v="Viraaj Modgill, Jasleen Singh, Pooja Punjabi, Viswanathan Sridhar, Manish Bhavan, Suvela Sharma, Surabhi Pandey, Zeel Thakkar"/>
    <n v="8"/>
    <x v="2"/>
    <m/>
    <n v="0"/>
    <x v="1305"/>
    <x v="1"/>
    <x v="0"/>
    <s v="1 Season"/>
    <n v="1"/>
    <s v=""/>
    <m/>
    <n v="1"/>
    <s v="Kids' TV, TV Comedies"/>
    <x v="25"/>
    <s v="Kids' TV, TV Comedies"/>
    <n v="2"/>
  </r>
  <r>
    <n v="1979"/>
    <x v="6815"/>
    <x v="1"/>
    <x v="6813"/>
    <m/>
    <s v="Sarah Paulson, Finn Wittrock, Judy Davis, Sharon Stone, Cynthia Nixon, Jon Jon Briones, Charlie Carver"/>
    <n v="7"/>
    <x v="0"/>
    <s v="United States"/>
    <n v="1"/>
    <x v="1202"/>
    <x v="1"/>
    <x v="5"/>
    <s v="1 Season"/>
    <n v="1"/>
    <s v=""/>
    <m/>
    <n v="1"/>
    <s v="TV Dramas, TV Horror, TV Mysteries"/>
    <x v="22"/>
    <s v="TV Dramas, TV Horror, TV Mysteries"/>
    <n v="3"/>
  </r>
  <r>
    <n v="1980"/>
    <x v="6816"/>
    <x v="1"/>
    <x v="6814"/>
    <m/>
    <s v="Lyric Lewis, Rutledge Wood"/>
    <n v="2"/>
    <x v="0"/>
    <s v="United States"/>
    <n v="1"/>
    <x v="1202"/>
    <x v="1"/>
    <x v="4"/>
    <s v="1 Season"/>
    <n v="1"/>
    <s v=""/>
    <m/>
    <n v="1"/>
    <s v="Reality TV"/>
    <x v="26"/>
    <s v="Reality TV"/>
    <n v="1"/>
  </r>
  <r>
    <n v="1981"/>
    <x v="6817"/>
    <x v="1"/>
    <x v="6815"/>
    <m/>
    <s v="James Spader, Megan Boone, Diego Klattenhoff, Ryan Eggold, Harry Lennix, Amir Arison, Hisham Tawfiq, Mozhan Marn√≤"/>
    <n v="8"/>
    <x v="0"/>
    <s v="United States"/>
    <n v="1"/>
    <x v="1202"/>
    <x v="2"/>
    <x v="1"/>
    <s v="7 Season"/>
    <n v="7"/>
    <s v=""/>
    <m/>
    <n v="7"/>
    <s v="Crime TV Shows, TV Dramas, TV Thrillers"/>
    <x v="20"/>
    <s v="Crime TV Shows, TV Dramas, TV Thrillers"/>
    <n v="3"/>
  </r>
  <r>
    <n v="1984"/>
    <x v="6818"/>
    <x v="1"/>
    <x v="6816"/>
    <m/>
    <s v="Greg Chun, Erica Mendez, Cristina Vee, David Lodge, Yuichi Nakamura, Nana Mizuki, Miyuki Sawashiro, Yuko Sanpei, Suzuko Mimori, Takayuki Sugo"/>
    <n v="10"/>
    <x v="2"/>
    <m/>
    <n v="0"/>
    <x v="309"/>
    <x v="1"/>
    <x v="5"/>
    <s v="1 Season"/>
    <n v="1"/>
    <s v=""/>
    <m/>
    <n v="1"/>
    <s v="Anime Series, International TV Shows"/>
    <x v="27"/>
    <s v="Anime Series, International TV Shows"/>
    <n v="2"/>
  </r>
  <r>
    <n v="1989"/>
    <x v="6819"/>
    <x v="1"/>
    <x v="6817"/>
    <m/>
    <s v="Anke Engelke, Thorsten Merten, Nina Gummich, Johannes Zeiler, Juri Winkler, Gudrun Ritter, Aaron Hilmer, Claudia Geisler-Bading"/>
    <n v="8"/>
    <x v="10"/>
    <s v="Germany"/>
    <n v="1"/>
    <x v="309"/>
    <x v="1"/>
    <x v="5"/>
    <s v="1 Season"/>
    <n v="1"/>
    <s v=""/>
    <m/>
    <n v="1"/>
    <s v="International TV Shows, TV Comedies, TV Dramas"/>
    <x v="19"/>
    <s v="International TV Shows, TV Comedies, TV Dramas"/>
    <n v="3"/>
  </r>
  <r>
    <n v="1990"/>
    <x v="6820"/>
    <x v="1"/>
    <x v="6818"/>
    <m/>
    <s v="Benedetta Porcaroli, Alice Pagani, Riccardo Mandolini, Chabeli Sastre Gonzalez, Brando Pacitto, Lorenzo Zurzolo, Claudia Pandolfi, Galatea Ranzi"/>
    <n v="8"/>
    <x v="24"/>
    <s v="Italy"/>
    <n v="1"/>
    <x v="440"/>
    <x v="1"/>
    <x v="5"/>
    <s v="3 Season"/>
    <n v="3"/>
    <s v=""/>
    <m/>
    <n v="3"/>
    <s v="International TV Shows, TV Dramas, Teen TV Shows"/>
    <x v="19"/>
    <s v="International TV Shows, TV Dramas, Teen TV Shows"/>
    <n v="3"/>
  </r>
  <r>
    <n v="1991"/>
    <x v="6821"/>
    <x v="1"/>
    <x v="6819"/>
    <m/>
    <m/>
    <n v="0"/>
    <x v="0"/>
    <s v="United States"/>
    <n v="1"/>
    <x v="440"/>
    <x v="1"/>
    <x v="1"/>
    <s v="1 Season"/>
    <n v="1"/>
    <s v=""/>
    <m/>
    <n v="1"/>
    <s v="Docuseries, Science &amp; Nature TV"/>
    <x v="21"/>
    <s v="Docuseries, Science &amp; Nature TV"/>
    <n v="2"/>
  </r>
  <r>
    <n v="1992"/>
    <x v="6822"/>
    <x v="1"/>
    <x v="6820"/>
    <m/>
    <s v="Katherine Kelly, Lee Ingleby, Mark Stanley, Rochenda Sandall, Shubham Saraf, Nicholas Pinnock, David Tennant, Hayley Atwell, Youssef Kerkour, Clare-Hope Ashitey, Isabella Laughland"/>
    <n v="11"/>
    <x v="6"/>
    <s v="United Kingdom, France, Germany, Spain"/>
    <n v="4"/>
    <x v="440"/>
    <x v="1"/>
    <x v="5"/>
    <s v="2 Season"/>
    <n v="2"/>
    <s v=""/>
    <m/>
    <n v="2"/>
    <s v="British TV Shows, Crime TV Shows, International TV Shows"/>
    <x v="23"/>
    <s v="British TV Shows, Crime TV Shows, International TV Shows"/>
    <n v="3"/>
  </r>
  <r>
    <n v="1994"/>
    <x v="6823"/>
    <x v="1"/>
    <x v="6821"/>
    <m/>
    <s v="Andrzej Konopka, Helena Sujecka, Piotr Trojan, Micha≈Ç Czernecki, Mariusz Ostrowski, Robert Gulaczyk, Miros≈Çaw Kropielnicki, Helena Englert, Paulina Ga≈ÇƒÖzka, Magdalena ≈πak"/>
    <n v="10"/>
    <x v="20"/>
    <s v="Poland"/>
    <n v="1"/>
    <x v="440"/>
    <x v="1"/>
    <x v="5"/>
    <s v="2 Season"/>
    <n v="2"/>
    <s v=""/>
    <m/>
    <n v="2"/>
    <s v="Crime TV Shows, International TV Shows, TV Dramas"/>
    <x v="20"/>
    <s v="Crime TV Shows, International TV Shows, TV Dramas"/>
    <n v="3"/>
  </r>
  <r>
    <n v="1995"/>
    <x v="6824"/>
    <x v="1"/>
    <x v="6822"/>
    <m/>
    <s v="Tituss Burgess"/>
    <n v="1"/>
    <x v="0"/>
    <s v="United States"/>
    <n v="1"/>
    <x v="440"/>
    <x v="1"/>
    <x v="6"/>
    <s v="1 Season"/>
    <n v="1"/>
    <s v=""/>
    <m/>
    <n v="1"/>
    <s v="Reality TV"/>
    <x v="26"/>
    <s v="Reality TV"/>
    <n v="1"/>
  </r>
  <r>
    <n v="1999"/>
    <x v="6825"/>
    <x v="1"/>
    <x v="6823"/>
    <s v="Philippa Lowthorpe"/>
    <s v="Vanessa Redgrave, Bryony Hannah, Helen George, Jenny Agutter, Pam Ferris, Laura Main, Judy Parfitt, Cliff Parisi, Stephen McGann, Ben Caplan, Miranda Hart, Jessica Raine, Max Macmillan, Victoria Yeates, Jack Ashton, Emerald Fennell, Linda Bassett"/>
    <n v="17"/>
    <x v="6"/>
    <s v="United Kingdom"/>
    <n v="1"/>
    <x v="345"/>
    <x v="1"/>
    <x v="5"/>
    <s v="9 Season"/>
    <n v="9"/>
    <s v=""/>
    <m/>
    <n v="9"/>
    <s v="British TV Shows, International TV Shows, TV Dramas"/>
    <x v="23"/>
    <s v="British TV Shows, International TV Shows, TV Dramas"/>
    <n v="3"/>
  </r>
  <r>
    <n v="2003"/>
    <x v="6826"/>
    <x v="1"/>
    <x v="6824"/>
    <m/>
    <m/>
    <n v="0"/>
    <x v="0"/>
    <s v="United States"/>
    <n v="1"/>
    <x v="345"/>
    <x v="1"/>
    <x v="5"/>
    <s v="2 Season"/>
    <n v="2"/>
    <s v=""/>
    <m/>
    <n v="2"/>
    <s v="Docuseries, International TV Shows, Reality TV"/>
    <x v="21"/>
    <s v="Docuseries, International TV Shows, Reality TV"/>
    <n v="3"/>
  </r>
  <r>
    <n v="2007"/>
    <x v="6827"/>
    <x v="1"/>
    <x v="6825"/>
    <m/>
    <s v="Greta Jameson, Ralf Jameson, Clementine Laikin, Felix Laikin"/>
    <n v="4"/>
    <x v="6"/>
    <s v="United Kingdom, China"/>
    <n v="2"/>
    <x v="441"/>
    <x v="1"/>
    <x v="0"/>
    <s v="2 Season"/>
    <n v="2"/>
    <s v=""/>
    <m/>
    <n v="2"/>
    <s v="British TV Shows, Kids' TV"/>
    <x v="23"/>
    <s v="British TV Shows, Kids' TV"/>
    <n v="2"/>
  </r>
  <r>
    <n v="2009"/>
    <x v="6828"/>
    <x v="1"/>
    <x v="6826"/>
    <m/>
    <s v="Jonathan Cohen, G√©rard Darmon, Julia Piaton, Liliane Rov√®re, Olivier Rosemberg, Ali Marhyar, Lina El Arabi, Louise Coldefy, Enrico Macias, Val√©rie Damidot"/>
    <n v="10"/>
    <x v="11"/>
    <s v="France"/>
    <n v="1"/>
    <x v="441"/>
    <x v="1"/>
    <x v="5"/>
    <s v="2 Season"/>
    <n v="2"/>
    <s v=""/>
    <m/>
    <n v="2"/>
    <s v="International TV Shows, TV Comedies, TV Dramas"/>
    <x v="19"/>
    <s v="International TV Shows, TV Comedies, TV Dramas"/>
    <n v="3"/>
  </r>
  <r>
    <n v="2010"/>
    <x v="6829"/>
    <x v="1"/>
    <x v="6827"/>
    <m/>
    <s v="Tracee Ellis Ross, Golden Brooks, Persia White, Jill Marie Jones, Reginald C. Hayes"/>
    <n v="5"/>
    <x v="0"/>
    <s v="United States"/>
    <n v="1"/>
    <x v="441"/>
    <x v="37"/>
    <x v="1"/>
    <s v="8 Season"/>
    <n v="8"/>
    <s v=""/>
    <m/>
    <n v="8"/>
    <s v="TV Comedies"/>
    <x v="24"/>
    <s v="TV Comedies"/>
    <n v="1"/>
  </r>
  <r>
    <n v="2013"/>
    <x v="6830"/>
    <x v="1"/>
    <x v="6828"/>
    <m/>
    <s v="Unax Ugalde, Olivia Molina, Eleonora Wexler, Abel Folk, √Ångela Molina, Manu Fullola, Daniel Ib√°√±ez, Laura Quir√≥s, Nicol√°s Illoro, Bel√©n √âcija, Juan Blanco, Yaima Ramos"/>
    <n v="12"/>
    <x v="14"/>
    <s v="Spain"/>
    <n v="1"/>
    <x v="441"/>
    <x v="1"/>
    <x v="5"/>
    <s v="1 Season"/>
    <n v="1"/>
    <s v=""/>
    <m/>
    <n v="1"/>
    <s v="International TV Shows, Spanish-Language TV Shows, TV Dramas"/>
    <x v="19"/>
    <s v="International TV Shows, Spanish-Language TV Shows, TV Dramas"/>
    <n v="3"/>
  </r>
  <r>
    <n v="2014"/>
    <x v="6831"/>
    <x v="1"/>
    <x v="6829"/>
    <m/>
    <s v="Katherine Ryan, Rory Keenan, Katy Byrne, Doon Mackichan, Steen Raskopoulos, Michelle de Swarte, Sophie Fletcher"/>
    <n v="7"/>
    <x v="6"/>
    <s v="United Kingdom"/>
    <n v="1"/>
    <x v="441"/>
    <x v="1"/>
    <x v="5"/>
    <s v="1 Season"/>
    <n v="1"/>
    <s v=""/>
    <m/>
    <n v="1"/>
    <s v="British TV Shows, International TV Shows, TV Comedies"/>
    <x v="23"/>
    <s v="British TV Shows, International TV Shows, TV Comedies"/>
    <n v="3"/>
  </r>
  <r>
    <n v="2022"/>
    <x v="6832"/>
    <x v="1"/>
    <x v="6830"/>
    <m/>
    <s v="Merle Dandridge, Kim Hawthorne, Desiree Ross, Lamman Rucker, Tye White, Lynn Whitfield, Deborah Joy Winans, Keith David, Lovie Simone, Gregory Alan Williams, Oprah Winfrey"/>
    <n v="11"/>
    <x v="0"/>
    <s v="United States"/>
    <n v="1"/>
    <x v="1013"/>
    <x v="1"/>
    <x v="1"/>
    <s v="5 Season"/>
    <n v="5"/>
    <s v=""/>
    <m/>
    <n v="5"/>
    <s v="TV Dramas"/>
    <x v="22"/>
    <s v="TV Dramas"/>
    <n v="1"/>
  </r>
  <r>
    <n v="2023"/>
    <x v="6833"/>
    <x v="1"/>
    <x v="6831"/>
    <s v="Kenny Ortega"/>
    <s v="Madison Reyes, Charlie Gillespie, Owen Patrick Joyner, Jeremy Shada, Jadah Marie, Sacha Carlson, Savannah Lee May, Cheyenne Jackson, Carlos Ponce, Booboo Stewart, Sonny Bustamante"/>
    <n v="11"/>
    <x v="0"/>
    <s v="United States"/>
    <n v="1"/>
    <x v="1013"/>
    <x v="1"/>
    <x v="4"/>
    <s v="1 Season"/>
    <n v="1"/>
    <s v=""/>
    <m/>
    <n v="1"/>
    <s v="Kids' TV, TV Comedies"/>
    <x v="25"/>
    <s v="Kids' TV, TV Comedies"/>
    <n v="2"/>
  </r>
  <r>
    <n v="2033"/>
    <x v="6834"/>
    <x v="1"/>
    <x v="6832"/>
    <m/>
    <m/>
    <n v="0"/>
    <x v="0"/>
    <s v="United States"/>
    <n v="1"/>
    <x v="1094"/>
    <x v="1"/>
    <x v="6"/>
    <s v="1 Season"/>
    <n v="1"/>
    <s v=""/>
    <m/>
    <n v="1"/>
    <s v="Reality TV"/>
    <x v="26"/>
    <s v="Reality TV"/>
    <n v="1"/>
  </r>
  <r>
    <n v="2034"/>
    <x v="6835"/>
    <x v="1"/>
    <x v="6833"/>
    <s v="Pepe Mora"/>
    <m/>
    <n v="0"/>
    <x v="14"/>
    <s v="Spain"/>
    <n v="1"/>
    <x v="1094"/>
    <x v="1"/>
    <x v="5"/>
    <s v="1 Season"/>
    <n v="1"/>
    <s v=""/>
    <m/>
    <n v="1"/>
    <s v="Crime TV Shows, Docuseries, International TV Shows"/>
    <x v="20"/>
    <s v="Crime TV Shows, Docuseries, International TV Shows"/>
    <n v="3"/>
  </r>
  <r>
    <n v="2038"/>
    <x v="6836"/>
    <x v="1"/>
    <x v="6834"/>
    <m/>
    <s v="Park Bo-gum, Park So-dam, Byeon Woo-seok, Ha Hee-ra, Shin Ae-ra, Han Jin-hee, Shin Dong-mi, Lee Chang-hoon, Kwon Soo-hyun, Cho Yu-jung, Park Su-young, Seo Sang-won, Lee Jae-won"/>
    <n v="13"/>
    <x v="28"/>
    <s v="South Korea"/>
    <n v="1"/>
    <x v="1073"/>
    <x v="1"/>
    <x v="1"/>
    <s v="1 Season"/>
    <n v="1"/>
    <s v=""/>
    <m/>
    <n v="1"/>
    <s v="International TV Shows, Romantic TV Shows, TV Dramas"/>
    <x v="19"/>
    <s v="International TV Shows, Romantic TV Shows, TV Dramas"/>
    <n v="3"/>
  </r>
  <r>
    <n v="2041"/>
    <x v="6837"/>
    <x v="1"/>
    <x v="6835"/>
    <m/>
    <s v="Sophia Isabella, Jeremy Levy, Jacob Tillman, Ryan Andes, Deanna McGovern, Dick Terhune"/>
    <n v="6"/>
    <x v="2"/>
    <m/>
    <n v="0"/>
    <x v="793"/>
    <x v="1"/>
    <x v="8"/>
    <s v="2 Season"/>
    <n v="2"/>
    <s v=""/>
    <m/>
    <n v="2"/>
    <s v="Kids' TV"/>
    <x v="25"/>
    <s v="Kids' TV"/>
    <n v="1"/>
  </r>
  <r>
    <n v="2043"/>
    <x v="6838"/>
    <x v="1"/>
    <x v="6836"/>
    <m/>
    <s v="Hunter Page-Lochard, Rob Collins, Deborah Mailman, Ryan Corr, Stef Dawson, Iain Glen, Frances O'Connor, Tasma Walton, Tony Briggs"/>
    <n v="9"/>
    <x v="12"/>
    <s v="Australia, New Zealand, United States"/>
    <n v="3"/>
    <x v="1182"/>
    <x v="3"/>
    <x v="5"/>
    <s v="1 Season"/>
    <n v="1"/>
    <s v=""/>
    <m/>
    <n v="1"/>
    <s v="TV Dramas, TV Sci-Fi &amp; Fantasy, TV Thrillers"/>
    <x v="22"/>
    <s v="TV Dramas, TV Sci-Fi &amp; Fantasy, TV Thrillers"/>
    <n v="3"/>
  </r>
  <r>
    <n v="2045"/>
    <x v="6839"/>
    <x v="1"/>
    <x v="6837"/>
    <m/>
    <s v="Hilary Swank, Josh Charles, Vivian Wu, Mark Ivanir, Ato Essandoh, Ray Panthaki, Talitha Eliana Bateman"/>
    <n v="7"/>
    <x v="0"/>
    <s v="United States"/>
    <n v="1"/>
    <x v="1049"/>
    <x v="1"/>
    <x v="1"/>
    <s v="1 Season"/>
    <n v="1"/>
    <s v=""/>
    <m/>
    <n v="1"/>
    <s v="Romantic TV Shows, TV Dramas, TV Sci-Fi &amp; Fantasy"/>
    <x v="32"/>
    <s v="Romantic TV Shows, TV Dramas, TV Sci-Fi &amp; Fantasy"/>
    <n v="3"/>
  </r>
  <r>
    <n v="2048"/>
    <x v="6840"/>
    <x v="1"/>
    <x v="6838"/>
    <m/>
    <s v="Amber Frank, Bailey Gambertoglio, Sydney Park, Darcy Rose Byrnes, Rhys Darby"/>
    <n v="5"/>
    <x v="0"/>
    <s v="United States"/>
    <n v="1"/>
    <x v="1049"/>
    <x v="1"/>
    <x v="8"/>
    <s v="2 Season"/>
    <n v="2"/>
    <s v=""/>
    <m/>
    <n v="2"/>
    <s v="Kids' TV"/>
    <x v="25"/>
    <s v="Kids' TV"/>
    <n v="1"/>
  </r>
  <r>
    <n v="2054"/>
    <x v="6841"/>
    <x v="1"/>
    <x v="6839"/>
    <m/>
    <s v="Adam P√•lsson, Richard Dillane, Leanne Best, Ellise Chappell"/>
    <n v="4"/>
    <x v="6"/>
    <s v="United Kingdom"/>
    <n v="1"/>
    <x v="346"/>
    <x v="1"/>
    <x v="5"/>
    <s v="1 Season"/>
    <n v="1"/>
    <s v=""/>
    <m/>
    <n v="1"/>
    <s v="Crime TV Shows, International TV Shows, TV Dramas"/>
    <x v="20"/>
    <s v="Crime TV Shows, International TV Shows, TV Dramas"/>
    <n v="3"/>
  </r>
  <r>
    <n v="2055"/>
    <x v="6842"/>
    <x v="1"/>
    <x v="6840"/>
    <m/>
    <m/>
    <n v="0"/>
    <x v="0"/>
    <s v="United States"/>
    <n v="1"/>
    <x v="1050"/>
    <x v="1"/>
    <x v="1"/>
    <s v="1 Season"/>
    <n v="1"/>
    <s v=""/>
    <m/>
    <n v="1"/>
    <s v="Docuseries, Reality TV"/>
    <x v="21"/>
    <s v="Docuseries, Reality TV"/>
    <n v="2"/>
  </r>
  <r>
    <n v="2059"/>
    <x v="6843"/>
    <x v="1"/>
    <x v="6841"/>
    <m/>
    <s v="Henry Cavill, Anya Chalotra, Freya Allan, Lauren Schmidt Hissrich, Eamon Farren, Mimi Ndiweni, MyAnna Buring, Joey Batey, Adam Levy, Jodhi May"/>
    <n v="10"/>
    <x v="2"/>
    <m/>
    <n v="0"/>
    <x v="1050"/>
    <x v="1"/>
    <x v="5"/>
    <s v="1 Season"/>
    <n v="1"/>
    <s v=""/>
    <m/>
    <n v="1"/>
    <s v="Docuseries, TV Sci-Fi &amp; Fantasy"/>
    <x v="21"/>
    <s v="Docuseries, TV Sci-Fi &amp; Fantasy"/>
    <n v="2"/>
  </r>
  <r>
    <n v="2063"/>
    <x v="6844"/>
    <x v="1"/>
    <x v="6842"/>
    <m/>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n v="23"/>
    <x v="1"/>
    <s v="Japan"/>
    <n v="1"/>
    <x v="50"/>
    <x v="3"/>
    <x v="5"/>
    <s v="2 Season"/>
    <n v="2"/>
    <s v=""/>
    <m/>
    <n v="2"/>
    <s v="Anime Series, International TV Shows"/>
    <x v="27"/>
    <s v="Anime Series, International TV Shows"/>
    <n v="2"/>
  </r>
  <r>
    <n v="2064"/>
    <x v="6845"/>
    <x v="1"/>
    <x v="6843"/>
    <m/>
    <s v="Marley Dias"/>
    <n v="1"/>
    <x v="0"/>
    <s v="United States"/>
    <n v="1"/>
    <x v="50"/>
    <x v="1"/>
    <x v="0"/>
    <s v="1 Season"/>
    <n v="1"/>
    <s v=""/>
    <m/>
    <n v="1"/>
    <s v="Kids' TV"/>
    <x v="25"/>
    <s v="Kids' TV"/>
    <n v="1"/>
  </r>
  <r>
    <n v="2065"/>
    <x v="6846"/>
    <x v="1"/>
    <x v="6844"/>
    <m/>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n v="31"/>
    <x v="22"/>
    <s v="Denmark"/>
    <n v="1"/>
    <x v="50"/>
    <x v="11"/>
    <x v="5"/>
    <s v="3 Season"/>
    <n v="3"/>
    <s v=""/>
    <m/>
    <n v="3"/>
    <s v="International TV Shows, TV Dramas"/>
    <x v="19"/>
    <s v="International TV Shows, TV Dramas"/>
    <n v="2"/>
  </r>
  <r>
    <n v="2067"/>
    <x v="6847"/>
    <x v="1"/>
    <x v="6845"/>
    <m/>
    <s v="Tao Tsuchiya, Shinnosuke Mitsushima, Aoi Yuki, Chinatsu Akasaki, Yo Taichi, Akari Kito, Ayaka Nanase, Yukitoshi Kikuchi, Takahiro Mizushima, Minami Takayama, Mitsuru Miyamoto"/>
    <n v="11"/>
    <x v="1"/>
    <s v="Japan"/>
    <n v="1"/>
    <x v="50"/>
    <x v="9"/>
    <x v="1"/>
    <s v="1 Season"/>
    <n v="1"/>
    <s v=""/>
    <m/>
    <n v="1"/>
    <s v="Anime Series, International TV Shows, TV Thrillers"/>
    <x v="27"/>
    <s v="Anime Series, International TV Shows, TV Thrillers"/>
    <n v="3"/>
  </r>
  <r>
    <n v="2069"/>
    <x v="6848"/>
    <x v="1"/>
    <x v="6846"/>
    <m/>
    <s v="Felipe Esparza"/>
    <n v="1"/>
    <x v="0"/>
    <s v="United States"/>
    <n v="1"/>
    <x v="50"/>
    <x v="1"/>
    <x v="5"/>
    <s v="1 Season"/>
    <n v="1"/>
    <s v=""/>
    <m/>
    <n v="1"/>
    <s v="Stand-Up Comedy &amp; Talk Shows, TV Comedies"/>
    <x v="30"/>
    <s v="Stand-Up Comedy &amp; Talk Shows, TV Comedies"/>
    <n v="2"/>
  </r>
  <r>
    <n v="2070"/>
    <x v="6849"/>
    <x v="1"/>
    <x v="6847"/>
    <m/>
    <s v="Jamel Debbouze, √âric Judor, Ramzy Bedia, Catherine Benguigui, Sophie Mounicot, Jean-Luc Bideau"/>
    <n v="6"/>
    <x v="11"/>
    <s v="France"/>
    <n v="1"/>
    <x v="50"/>
    <x v="43"/>
    <x v="5"/>
    <s v="4 Season"/>
    <n v="4"/>
    <s v=""/>
    <m/>
    <n v="4"/>
    <s v="International TV Shows, TV Comedies"/>
    <x v="19"/>
    <s v="International TV Shows, TV Comedies"/>
    <n v="2"/>
  </r>
  <r>
    <n v="2071"/>
    <x v="6850"/>
    <x v="1"/>
    <x v="6848"/>
    <m/>
    <s v="Monique Hore, Sophia Morrison, Peter McAllum, Nicole Shostak, Jamie Croft, Beth Armstrong, Kate Fitzpatrick, Penny Cook, Charlotte Hamlyn, Tess Meyer"/>
    <n v="10"/>
    <x v="11"/>
    <s v="France, Australia, Germany"/>
    <n v="3"/>
    <x v="50"/>
    <x v="1"/>
    <x v="8"/>
    <s v="1 Season"/>
    <n v="1"/>
    <s v=""/>
    <m/>
    <n v="1"/>
    <s v="Kids' TV"/>
    <x v="25"/>
    <s v="Kids' TV"/>
    <n v="1"/>
  </r>
  <r>
    <n v="2074"/>
    <x v="6851"/>
    <x v="1"/>
    <x v="6849"/>
    <m/>
    <s v="Tia Mowry-Hardrict, Jack√©e Harry, Tamera Mowry-Housley, Tim Reid, Marques Houston, RonReaco Lee, Deon Richmond"/>
    <n v="7"/>
    <x v="0"/>
    <s v="United States"/>
    <n v="1"/>
    <x v="50"/>
    <x v="18"/>
    <x v="6"/>
    <s v="6 Season"/>
    <n v="6"/>
    <s v=""/>
    <m/>
    <n v="6"/>
    <s v="TV Comedies, Teen TV Shows"/>
    <x v="24"/>
    <s v="TV Comedies, Teen TV Shows"/>
    <n v="2"/>
  </r>
  <r>
    <n v="2079"/>
    <x v="6852"/>
    <x v="1"/>
    <x v="6850"/>
    <m/>
    <s v="Sumire Morohoshi, Maaya Uchida, Mariya Ise, Yuhko Kaida, Nao Fujita, Shinei Ueki, Lynn, Hiyori Kono, Shizuka Ishigami, Ai Kayano, Mari Hino, Yuko Mori, Ari Ozawa"/>
    <n v="13"/>
    <x v="1"/>
    <s v="Japan"/>
    <n v="1"/>
    <x v="50"/>
    <x v="2"/>
    <x v="1"/>
    <s v="1 Season"/>
    <n v="1"/>
    <s v=""/>
    <m/>
    <n v="1"/>
    <s v="Anime Series, International TV Shows, TV Thrillers"/>
    <x v="27"/>
    <s v="Anime Series, International TV Shows, TV Thrillers"/>
    <n v="3"/>
  </r>
  <r>
    <n v="2081"/>
    <x v="6853"/>
    <x v="1"/>
    <x v="6851"/>
    <s v="Greg Tiernan"/>
    <s v="Michael Angelis, Ben Small, Keith Wickham, Kerry Shale"/>
    <n v="4"/>
    <x v="6"/>
    <s v="United Kingdom"/>
    <n v="1"/>
    <x v="50"/>
    <x v="1"/>
    <x v="0"/>
    <s v="2 Season"/>
    <n v="2"/>
    <s v=""/>
    <m/>
    <n v="2"/>
    <s v="British TV Shows, Classic &amp; Cult TV, Kids' TV"/>
    <x v="23"/>
    <s v="British TV Shows, Classic &amp; Cult TV, Kids' TV"/>
    <n v="3"/>
  </r>
  <r>
    <n v="2086"/>
    <x v="6854"/>
    <x v="1"/>
    <x v="6852"/>
    <m/>
    <m/>
    <n v="0"/>
    <x v="6"/>
    <s v="United Kingdom, United States"/>
    <n v="2"/>
    <x v="998"/>
    <x v="1"/>
    <x v="5"/>
    <s v="1 Season"/>
    <n v="1"/>
    <s v=""/>
    <m/>
    <n v="1"/>
    <s v="British TV Shows, Crime TV Shows, Docuseries"/>
    <x v="23"/>
    <s v="British TV Shows, Crime TV Shows, Docuseries"/>
    <n v="3"/>
  </r>
  <r>
    <n v="2087"/>
    <x v="6855"/>
    <x v="1"/>
    <x v="6853"/>
    <m/>
    <s v="Masaba Gupta, Neena Gupta, Neil Bhoopalam, Rytasha Rathore, Smaran Sahu, Nayan Shukla, Pooja Bedi, Satyadeep Misra"/>
    <n v="8"/>
    <x v="17"/>
    <s v="India"/>
    <n v="1"/>
    <x v="998"/>
    <x v="1"/>
    <x v="5"/>
    <s v="1 Season"/>
    <n v="1"/>
    <s v=""/>
    <m/>
    <n v="1"/>
    <s v="International TV Shows, TV Comedies, TV Dramas"/>
    <x v="19"/>
    <s v="International TV Shows, TV Comedies, TV Dramas"/>
    <n v="3"/>
  </r>
  <r>
    <n v="2090"/>
    <x v="6856"/>
    <x v="1"/>
    <x v="6854"/>
    <m/>
    <s v="Kaolip, Komegumi Koiwasaki, Maki Tsuruta, Sohta Arai, Rina Inoue, Shingo Kato, Yuki Takahashi"/>
    <n v="7"/>
    <x v="1"/>
    <s v="Japan"/>
    <n v="1"/>
    <x v="854"/>
    <x v="1"/>
    <x v="1"/>
    <s v="3 Season"/>
    <n v="3"/>
    <s v=""/>
    <m/>
    <n v="3"/>
    <s v="Anime Series, International TV Shows"/>
    <x v="27"/>
    <s v="Anime Series, International TV Shows"/>
    <n v="2"/>
  </r>
  <r>
    <n v="2094"/>
    <x v="6857"/>
    <x v="1"/>
    <x v="6855"/>
    <m/>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n v="23"/>
    <x v="31"/>
    <s v="Colombia"/>
    <n v="1"/>
    <x v="113"/>
    <x v="1"/>
    <x v="5"/>
    <s v="1 Season"/>
    <n v="1"/>
    <s v=""/>
    <m/>
    <n v="1"/>
    <s v="International TV Shows, Spanish-Language TV Shows, TV Dramas"/>
    <x v="19"/>
    <s v="International TV Shows, Spanish-Language TV Shows, TV Dramas"/>
    <n v="3"/>
  </r>
  <r>
    <n v="2097"/>
    <x v="6858"/>
    <x v="1"/>
    <x v="6856"/>
    <m/>
    <m/>
    <n v="0"/>
    <x v="0"/>
    <s v="United States"/>
    <n v="1"/>
    <x v="113"/>
    <x v="1"/>
    <x v="5"/>
    <s v="1 Season"/>
    <n v="1"/>
    <s v=""/>
    <m/>
    <n v="1"/>
    <s v="Reality TV"/>
    <x v="26"/>
    <s v="Reality TV"/>
    <n v="1"/>
  </r>
  <r>
    <n v="2099"/>
    <x v="6859"/>
    <x v="1"/>
    <x v="6857"/>
    <m/>
    <s v="Emily Callandrelli, Sky Alexis, Kennedi Butler, Arya Darbahani, Christopher Farrar, Alex Jayne Go, Jayden Langarcia, Makenzie Lee-Foster, Tenz McCall, Zaela Rae, Mason Wells"/>
    <n v="11"/>
    <x v="0"/>
    <s v="United States"/>
    <n v="1"/>
    <x v="1564"/>
    <x v="1"/>
    <x v="0"/>
    <s v="1 Season"/>
    <n v="1"/>
    <s v=""/>
    <m/>
    <n v="1"/>
    <s v="Kids' TV"/>
    <x v="25"/>
    <s v="Kids' TV"/>
    <n v="1"/>
  </r>
  <r>
    <n v="2100"/>
    <x v="6860"/>
    <x v="1"/>
    <x v="6858"/>
    <m/>
    <s v="Brianna Hildebrand, Kiana Madeira, Quintessa Swindell, Brandon Butler, Odiseas Georgiadis, Henry Zaga, Larry Sullivan, Larisa Oleynik"/>
    <n v="8"/>
    <x v="0"/>
    <s v="United States"/>
    <n v="1"/>
    <x v="1564"/>
    <x v="1"/>
    <x v="5"/>
    <s v="2 Season"/>
    <n v="2"/>
    <s v=""/>
    <m/>
    <n v="2"/>
    <s v="TV Dramas, Teen TV Shows"/>
    <x v="22"/>
    <s v="TV Dramas, Teen TV Shows"/>
    <n v="2"/>
  </r>
  <r>
    <n v="2102"/>
    <x v="6861"/>
    <x v="1"/>
    <x v="6859"/>
    <m/>
    <m/>
    <n v="0"/>
    <x v="2"/>
    <m/>
    <n v="0"/>
    <x v="1565"/>
    <x v="2"/>
    <x v="5"/>
    <s v="1 Season"/>
    <n v="1"/>
    <s v=""/>
    <m/>
    <n v="1"/>
    <s v="British TV Shows, Reality TV, Romantic TV Shows"/>
    <x v="23"/>
    <s v="British TV Shows, Reality TV, Romantic TV Shows"/>
    <n v="3"/>
  </r>
  <r>
    <n v="2103"/>
    <x v="6862"/>
    <x v="1"/>
    <x v="6860"/>
    <m/>
    <s v="Najite Dede, Jude Chukwuka, Taiwo Arimoro, Odenike Odetola, Funmi Eko, Keppy Ekpenyong"/>
    <n v="6"/>
    <x v="9"/>
    <s v="Nigeria"/>
    <n v="1"/>
    <x v="1565"/>
    <x v="8"/>
    <x v="4"/>
    <s v="1 Season"/>
    <n v="1"/>
    <s v=""/>
    <m/>
    <n v="1"/>
    <s v="International TV Shows, TV Comedies"/>
    <x v="19"/>
    <s v="International TV Shows, TV Comedies"/>
    <n v="2"/>
  </r>
  <r>
    <n v="2106"/>
    <x v="6863"/>
    <x v="1"/>
    <x v="6861"/>
    <m/>
    <s v="Jake Johnson, Ron Funches, Cleo King, Natasha Leggero, A.D. Miles, Rob Riggle, Steve Berg, Eric Edelstein, Ben Hoffman, Mary Holland, Gil Ozeri, Sam Richardson, Nick Swardson"/>
    <n v="13"/>
    <x v="0"/>
    <s v="United States"/>
    <n v="1"/>
    <x v="653"/>
    <x v="1"/>
    <x v="5"/>
    <s v="1 Season"/>
    <n v="1"/>
    <s v=""/>
    <m/>
    <n v="1"/>
    <s v="TV Comedies"/>
    <x v="24"/>
    <s v="TV Comedies"/>
    <n v="1"/>
  </r>
  <r>
    <n v="2107"/>
    <x v="6864"/>
    <x v="1"/>
    <x v="6862"/>
    <m/>
    <s v="Mike Hall, Michael Daingerfield"/>
    <n v="2"/>
    <x v="8"/>
    <s v="Canada"/>
    <n v="1"/>
    <x v="653"/>
    <x v="1"/>
    <x v="1"/>
    <s v="3 Season"/>
    <n v="3"/>
    <s v=""/>
    <m/>
    <n v="3"/>
    <s v="International TV Shows, Reality TV"/>
    <x v="19"/>
    <s v="International TV Shows, Reality TV"/>
    <n v="2"/>
  </r>
  <r>
    <n v="2109"/>
    <x v="6865"/>
    <x v="1"/>
    <x v="6863"/>
    <s v="Hong Won-ki"/>
    <s v="SEOLA, Lee Hyun-joo, Song Chae-yun, Han Ga-rim, Shim So-young"/>
    <n v="5"/>
    <x v="28"/>
    <s v="South Korea"/>
    <n v="1"/>
    <x v="18"/>
    <x v="1"/>
    <x v="5"/>
    <s v="1 Season"/>
    <n v="1"/>
    <s v=""/>
    <m/>
    <n v="1"/>
    <s v="International TV Shows, TV Horror, TV Mysteries"/>
    <x v="19"/>
    <s v="International TV Shows, TV Horror, TV Mysteries"/>
    <n v="3"/>
  </r>
  <r>
    <n v="2113"/>
    <x v="6866"/>
    <x v="1"/>
    <x v="6864"/>
    <m/>
    <m/>
    <n v="0"/>
    <x v="0"/>
    <s v="United States"/>
    <n v="1"/>
    <x v="461"/>
    <x v="1"/>
    <x v="1"/>
    <s v="1 Season"/>
    <n v="1"/>
    <s v=""/>
    <m/>
    <n v="1"/>
    <s v="Reality TV"/>
    <x v="26"/>
    <s v="Reality TV"/>
    <n v="1"/>
  </r>
  <r>
    <n v="2114"/>
    <x v="6867"/>
    <x v="1"/>
    <x v="6865"/>
    <m/>
    <m/>
    <n v="0"/>
    <x v="0"/>
    <s v="United States"/>
    <n v="1"/>
    <x v="461"/>
    <x v="1"/>
    <x v="1"/>
    <s v="1 Season"/>
    <n v="1"/>
    <s v=""/>
    <m/>
    <n v="1"/>
    <s v="Docuseries, Science &amp; Nature TV"/>
    <x v="21"/>
    <s v="Docuseries, Science &amp; Nature TV"/>
    <n v="2"/>
  </r>
  <r>
    <n v="2119"/>
    <x v="6868"/>
    <x v="1"/>
    <x v="6866"/>
    <m/>
    <s v="Ricardo Hurtado, Monica Ray, Luke Youngblood, Scott Kreamer, Dan Milano, Gunnar Sizemore, Zehra Fazal, Sandeep Parikh"/>
    <n v="8"/>
    <x v="0"/>
    <s v="United States"/>
    <n v="1"/>
    <x v="865"/>
    <x v="1"/>
    <x v="8"/>
    <s v="2 Season"/>
    <n v="2"/>
    <s v=""/>
    <m/>
    <n v="2"/>
    <s v="Kids' TV"/>
    <x v="25"/>
    <s v="Kids' TV"/>
    <n v="1"/>
  </r>
  <r>
    <n v="2123"/>
    <x v="6869"/>
    <x v="1"/>
    <x v="6867"/>
    <m/>
    <s v="Seung-woo Cho, Doona Bae, Joon-hyuk Lee, Kyeong-yeong Lee, Jae-myung Yoo, Hye-sun Shin"/>
    <n v="6"/>
    <x v="28"/>
    <s v="South Korea"/>
    <n v="1"/>
    <x v="1288"/>
    <x v="1"/>
    <x v="5"/>
    <s v="2 Season"/>
    <n v="2"/>
    <s v=""/>
    <m/>
    <n v="2"/>
    <s v="Crime TV Shows, International TV Shows, Korean TV Shows"/>
    <x v="20"/>
    <s v="Crime TV Shows, International TV Shows, Korean TV Shows"/>
    <n v="3"/>
  </r>
  <r>
    <n v="2124"/>
    <x v="6870"/>
    <x v="1"/>
    <x v="6868"/>
    <m/>
    <s v="Weruche Opia, Gbenro Ajibade, Ireti Doyle, Keppy Ekpenyong, Carol King, Shaffy Bello, Tosan Edremoda Ugbeye, Nina Iphechukwude Anyianuka, Pearl Nkiru Waturuocha, Emmanuel Ikubese, Omowunmi Dada, Paul Adams, Charles Ukpong, Monica Friday, Kevin Ushi"/>
    <n v="15"/>
    <x v="2"/>
    <m/>
    <n v="0"/>
    <x v="1532"/>
    <x v="9"/>
    <x v="6"/>
    <s v="1 Season"/>
    <n v="1"/>
    <s v=""/>
    <m/>
    <n v="1"/>
    <s v="International TV Shows, Romantic TV Shows, TV Dramas"/>
    <x v="19"/>
    <s v="International TV Shows, Romantic TV Shows, TV Dramas"/>
    <n v="3"/>
  </r>
  <r>
    <n v="2125"/>
    <x v="6871"/>
    <x v="1"/>
    <x v="6869"/>
    <m/>
    <s v="Mille Dinesen, Carsten Bj√∏rnlund, Lise Baastrup, Nikolaj Groth, Ellen Hillings√∏, Morten Vang Simonsen, Lykke Sand Michelsen, Carsten Norgaard, Sara Hjort Ditlevsen, Alexandre Willaume"/>
    <n v="10"/>
    <x v="22"/>
    <s v="Denmark"/>
    <n v="1"/>
    <x v="1532"/>
    <x v="1"/>
    <x v="5"/>
    <s v="5 Season"/>
    <n v="5"/>
    <s v=""/>
    <m/>
    <n v="5"/>
    <s v="International TV Shows, TV Comedies, TV Dramas"/>
    <x v="19"/>
    <s v="International TV Shows, TV Comedies, TV Dramas"/>
    <n v="3"/>
  </r>
  <r>
    <n v="2126"/>
    <x v="6872"/>
    <x v="1"/>
    <x v="6870"/>
    <m/>
    <s v="Moayed Althagafi, Khairiah Abulaban, Ali Alsharif, Adel Redwan, Redwan Alremey, Hind Alsaigh, Reem Alhabib, Khaled Bamashmoos, Fahad Ghazoli, Dareen Albayedh, Naif Althufairi, Mohammad Balkhi"/>
    <n v="12"/>
    <x v="57"/>
    <s v="Saudi Arabia"/>
    <n v="1"/>
    <x v="1532"/>
    <x v="0"/>
    <x v="1"/>
    <s v="2 Season"/>
    <n v="2"/>
    <s v=""/>
    <m/>
    <n v="2"/>
    <s v="International TV Shows, TV Dramas"/>
    <x v="19"/>
    <s v="International TV Shows, TV Dramas"/>
    <n v="2"/>
  </r>
  <r>
    <n v="2128"/>
    <x v="6873"/>
    <x v="1"/>
    <x v="6871"/>
    <m/>
    <s v="Jo√£o Miguel, Bianca Comparato, Michel Gomes, Rodolfo Valente, Vaneza Oliveira, Rafael Lozano, Viviane Porto, Mel Fronckowiak, Sergio Mamberti, Zez√© Motta, Celso Frateschi"/>
    <n v="11"/>
    <x v="23"/>
    <s v="Brazil"/>
    <n v="1"/>
    <x v="275"/>
    <x v="1"/>
    <x v="5"/>
    <s v="4 Season"/>
    <n v="4"/>
    <s v=""/>
    <m/>
    <n v="4"/>
    <s v="International TV Shows, TV Dramas, TV Sci-Fi &amp; Fantasy"/>
    <x v="19"/>
    <s v="International TV Shows, TV Dramas, TV Sci-Fi &amp; Fantasy"/>
    <n v="3"/>
  </r>
  <r>
    <n v="2134"/>
    <x v="6874"/>
    <x v="1"/>
    <x v="6872"/>
    <m/>
    <s v="Anjelica Bette Fellini, Maddie Phillips, Kadeem Hardison, Virginia Williams, Mackenzie Astin, Shirley Rumierk, Myles Evans, Devon Hales, Spencer House, Eric Graise, Charity Cervantes, Wynn Everett, Method Man"/>
    <n v="13"/>
    <x v="0"/>
    <s v="United States"/>
    <n v="1"/>
    <x v="275"/>
    <x v="1"/>
    <x v="5"/>
    <s v="1 Season"/>
    <n v="1"/>
    <s v=""/>
    <m/>
    <n v="1"/>
    <s v="Crime TV Shows, TV Comedies, TV Dramas"/>
    <x v="20"/>
    <s v="Crime TV Shows, TV Comedies, TV Dramas"/>
    <n v="3"/>
  </r>
  <r>
    <n v="2135"/>
    <x v="6875"/>
    <x v="1"/>
    <x v="6873"/>
    <m/>
    <s v="Andr√©s Parra, Christian Tappan, Marcela Benjumea, Juan Sebasti√°n Calero, Waldo Urrego, Rodrigo Jerez, Katherine V√©lez, Paula Casta√±o, Pedro Su√°rez, √âdgar Vittorino, Rams√©s Ramos, Juan Pablo Barrag√°n"/>
    <n v="12"/>
    <x v="31"/>
    <s v="Colombia"/>
    <n v="1"/>
    <x v="275"/>
    <x v="1"/>
    <x v="5"/>
    <s v="1 Season"/>
    <n v="1"/>
    <s v=""/>
    <m/>
    <n v="1"/>
    <s v="Crime TV Shows, International TV Shows, Spanish-Language TV Shows"/>
    <x v="20"/>
    <s v="Crime TV Shows, International TV Shows, Spanish-Language TV Shows"/>
    <n v="3"/>
  </r>
  <r>
    <n v="2136"/>
    <x v="6876"/>
    <x v="1"/>
    <x v="6874"/>
    <m/>
    <s v="Janet Varney, David Faustino, P.J. Byrne, J.K. Simmons, Dee Bradley Baker, Seychelle Gabriel, Logan Wells, Jeff Bennett, Kiernan Shipka"/>
    <n v="9"/>
    <x v="0"/>
    <s v="United States"/>
    <n v="1"/>
    <x v="275"/>
    <x v="0"/>
    <x v="8"/>
    <s v="4 Season"/>
    <n v="4"/>
    <s v=""/>
    <m/>
    <n v="4"/>
    <s v="Kids' TV, TV Action &amp; Adventure, TV Sci-Fi &amp; Fantasy"/>
    <x v="25"/>
    <s v="Kids' TV, TV Action &amp; Adventure, TV Sci-Fi &amp; Fantasy"/>
    <n v="3"/>
  </r>
  <r>
    <n v="2137"/>
    <x v="6877"/>
    <x v="1"/>
    <x v="6875"/>
    <m/>
    <s v="Kensho Ono, Takahiro Sakurai, Mikako Komatsu, Etsuko Kozakura, Subaru Kimura, Kaito Ishikawa, Ami Koshimizu, Yoji Ikuta, Hayato Kimura, Kotaro Nishiyama, Takuya Kirimoto, Tomokazu Seki, Suzuko Mimori"/>
    <n v="13"/>
    <x v="1"/>
    <s v="Japan"/>
    <n v="1"/>
    <x v="275"/>
    <x v="5"/>
    <x v="8"/>
    <s v="1 Season"/>
    <n v="1"/>
    <s v=""/>
    <m/>
    <n v="1"/>
    <s v="Anime Series, Kids' TV"/>
    <x v="27"/>
    <s v="Anime Series, Kids' TV"/>
    <n v="2"/>
  </r>
  <r>
    <n v="2141"/>
    <x v="6878"/>
    <x v="1"/>
    <x v="6876"/>
    <m/>
    <m/>
    <n v="0"/>
    <x v="0"/>
    <s v="United States"/>
    <n v="1"/>
    <x v="885"/>
    <x v="1"/>
    <x v="5"/>
    <s v="1 Season"/>
    <n v="1"/>
    <s v=""/>
    <m/>
    <n v="1"/>
    <s v="Reality TV"/>
    <x v="26"/>
    <s v="Reality TV"/>
    <n v="1"/>
  </r>
  <r>
    <n v="2145"/>
    <x v="6879"/>
    <x v="1"/>
    <x v="6877"/>
    <m/>
    <s v="Loretta Devine, Tia Mowry-Hardrict, Anthony Alabi, Paul Wight, Allison Munn, Gabriel Iglesias, Sherri Shepherd, Paulina Ch√°vez, Jencarlos Canela"/>
    <n v="9"/>
    <x v="0"/>
    <s v="United States"/>
    <n v="1"/>
    <x v="1389"/>
    <x v="1"/>
    <x v="4"/>
    <s v="1 Season"/>
    <n v="1"/>
    <s v=""/>
    <m/>
    <n v="1"/>
    <s v="Kids' TV, TV Comedies"/>
    <x v="25"/>
    <s v="Kids' TV, TV Comedies"/>
    <n v="2"/>
  </r>
  <r>
    <n v="2146"/>
    <x v="6880"/>
    <x v="1"/>
    <x v="6878"/>
    <m/>
    <s v="You, Reina Triendl, Yoshimi Tokui, Azusa Babazono, Ryota Yamasato, Shono Hayama"/>
    <n v="6"/>
    <x v="1"/>
    <s v="Japan"/>
    <n v="1"/>
    <x v="1389"/>
    <x v="2"/>
    <x v="5"/>
    <s v="2 Season"/>
    <n v="2"/>
    <s v=""/>
    <m/>
    <n v="2"/>
    <s v="International TV Shows, Reality TV"/>
    <x v="19"/>
    <s v="International TV Shows, Reality TV"/>
    <n v="2"/>
  </r>
  <r>
    <n v="2149"/>
    <x v="6881"/>
    <x v="1"/>
    <x v="6879"/>
    <m/>
    <s v="Caroline Chikezie, Bimbo Manuel, Lord Frank, Edmond Enaibe, Taiwo Obileye, Jude Chukwuka, Kunle Coker, Paul Christian Chukwudi, Samuel Abiola Robinson, Simi Adejumo, Ani Iyoho"/>
    <n v="11"/>
    <x v="9"/>
    <s v="Nigeria"/>
    <n v="1"/>
    <x v="932"/>
    <x v="9"/>
    <x v="1"/>
    <s v="1 Season"/>
    <n v="1"/>
    <s v=""/>
    <m/>
    <n v="1"/>
    <s v="International TV Shows, TV Dramas"/>
    <x v="19"/>
    <s v="International TV Shows, TV Dramas"/>
    <n v="2"/>
  </r>
  <r>
    <n v="2152"/>
    <x v="6882"/>
    <x v="1"/>
    <x v="6880"/>
    <m/>
    <s v="Ivana Baquero, Jon Kortajarena, Alejandra Onieva, Eloy Azor√≠n, Chiqui Fern√°ndez, Tamar Novas, Daniel Lundh, Manuela Vell√©s, Natalia Rodr√≠guez, Laura Prats, Ignacio Montes, Bego√±a Vargas, Luis Bermejo, Pepe Ocio, Ben Temple, F√©lix G√≥mez, Antonio Dur√°n 'Morris', Eduardo Blanco, Jos√© Sacrist√°n"/>
    <n v="19"/>
    <x v="14"/>
    <s v="Spain"/>
    <n v="1"/>
    <x v="173"/>
    <x v="1"/>
    <x v="5"/>
    <s v="3 Season"/>
    <n v="3"/>
    <s v=""/>
    <m/>
    <n v="3"/>
    <s v="Crime TV Shows, International TV Shows, Spanish-Language TV Shows"/>
    <x v="20"/>
    <s v="Crime TV Shows, International TV Shows, Spanish-Language TV Shows"/>
    <n v="3"/>
  </r>
  <r>
    <n v="2153"/>
    <x v="6883"/>
    <x v="1"/>
    <x v="6881"/>
    <m/>
    <m/>
    <n v="0"/>
    <x v="2"/>
    <m/>
    <n v="0"/>
    <x v="173"/>
    <x v="1"/>
    <x v="5"/>
    <s v="3 Season"/>
    <n v="3"/>
    <s v=""/>
    <m/>
    <n v="3"/>
    <s v="Reality TV"/>
    <x v="26"/>
    <s v="Reality TV"/>
    <n v="1"/>
  </r>
  <r>
    <n v="2154"/>
    <x v="6884"/>
    <x v="1"/>
    <x v="6882"/>
    <m/>
    <s v="Palina Rojinski"/>
    <n v="1"/>
    <x v="10"/>
    <s v="Germany"/>
    <n v="1"/>
    <x v="173"/>
    <x v="1"/>
    <x v="6"/>
    <s v="1 Season"/>
    <n v="1"/>
    <s v=""/>
    <m/>
    <n v="1"/>
    <s v="International TV Shows, Reality TV"/>
    <x v="19"/>
    <s v="International TV Shows, Reality TV"/>
    <n v="2"/>
  </r>
  <r>
    <n v="2157"/>
    <x v="6885"/>
    <x v="1"/>
    <x v="6883"/>
    <m/>
    <s v="Mike Colter"/>
    <n v="1"/>
    <x v="0"/>
    <s v="United States"/>
    <n v="1"/>
    <x v="173"/>
    <x v="1"/>
    <x v="6"/>
    <s v="1 Season"/>
    <n v="1"/>
    <s v=""/>
    <m/>
    <n v="1"/>
    <s v="Docuseries, Science &amp; Nature TV, TV Action &amp; Adventure"/>
    <x v="21"/>
    <s v="Docuseries, Science &amp; Nature TV, TV Action &amp; Adventure"/>
    <n v="3"/>
  </r>
  <r>
    <n v="2158"/>
    <x v="6886"/>
    <x v="1"/>
    <x v="6884"/>
    <m/>
    <s v="Colin O'Donoghue, David Bradley, Lena Headey, Emile Hirsch, Lexi Medrano, Steven Yeun, Alfred Molina, James Faulkner, Stephanie Beatriz, John Rhys-Davies"/>
    <n v="10"/>
    <x v="0"/>
    <s v="United States"/>
    <n v="1"/>
    <x v="173"/>
    <x v="1"/>
    <x v="8"/>
    <s v="1 Season"/>
    <n v="1"/>
    <s v=""/>
    <m/>
    <n v="1"/>
    <s v="Kids' TV, TV Action &amp; Adventure, TV Sci-Fi &amp; Fantasy"/>
    <x v="25"/>
    <s v="Kids' TV, TV Action &amp; Adventure, TV Sci-Fi &amp; Fantasy"/>
    <n v="3"/>
  </r>
  <r>
    <n v="2159"/>
    <x v="6887"/>
    <x v="1"/>
    <x v="6885"/>
    <m/>
    <m/>
    <n v="0"/>
    <x v="0"/>
    <s v="United States"/>
    <n v="1"/>
    <x v="173"/>
    <x v="1"/>
    <x v="0"/>
    <s v="1 Season"/>
    <n v="1"/>
    <s v=""/>
    <m/>
    <n v="1"/>
    <s v="Kids' TV"/>
    <x v="25"/>
    <s v="Kids' TV"/>
    <n v="1"/>
  </r>
  <r>
    <n v="2161"/>
    <x v="6888"/>
    <x v="1"/>
    <x v="6886"/>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n v="20"/>
    <x v="8"/>
    <s v="Canada"/>
    <n v="1"/>
    <x v="491"/>
    <x v="9"/>
    <x v="8"/>
    <s v="5 Season"/>
    <n v="5"/>
    <s v=""/>
    <m/>
    <n v="5"/>
    <s v="Kids' TV"/>
    <x v="25"/>
    <s v="Kids' TV"/>
    <n v="1"/>
  </r>
  <r>
    <n v="2163"/>
    <x v="6889"/>
    <x v="1"/>
    <x v="6887"/>
    <m/>
    <s v="Alba August, Lucas Lynggaard T√∏nnesen, Mikkel Boe F√∏lsgaard, Lukas L√∏kken, Jessica Dinnage, Sonny Lindberg, Angela Bundalovic, Lars Simonsen"/>
    <n v="8"/>
    <x v="22"/>
    <s v="Denmark, United States"/>
    <n v="2"/>
    <x v="491"/>
    <x v="1"/>
    <x v="5"/>
    <s v="3 Season"/>
    <n v="3"/>
    <s v=""/>
    <m/>
    <n v="3"/>
    <s v="International TV Shows, TV Dramas, TV Mysteries"/>
    <x v="19"/>
    <s v="International TV Shows, TV Dramas, TV Mysteries"/>
    <n v="3"/>
  </r>
  <r>
    <n v="2166"/>
    <x v="6890"/>
    <x v="1"/>
    <x v="6888"/>
    <m/>
    <m/>
    <n v="0"/>
    <x v="0"/>
    <s v="United States"/>
    <n v="1"/>
    <x v="1127"/>
    <x v="1"/>
    <x v="1"/>
    <s v="1 Season"/>
    <n v="1"/>
    <s v=""/>
    <m/>
    <n v="1"/>
    <s v="Crime TV Shows, Docuseries, International TV Shows"/>
    <x v="20"/>
    <s v="Crime TV Shows, Docuseries, International TV Shows"/>
    <n v="3"/>
  </r>
  <r>
    <n v="2169"/>
    <x v="6891"/>
    <x v="1"/>
    <x v="6889"/>
    <m/>
    <s v="Felipe Castanhari, Lilian Regina, Bruno Miranda, Guilherme Briggs"/>
    <n v="4"/>
    <x v="23"/>
    <s v="Brazil"/>
    <n v="1"/>
    <x v="27"/>
    <x v="1"/>
    <x v="6"/>
    <s v="1 Season"/>
    <n v="1"/>
    <s v=""/>
    <m/>
    <n v="1"/>
    <s v="Docuseries, International TV Shows, Science &amp; Nature TV"/>
    <x v="21"/>
    <s v="Docuseries, International TV Shows, Science &amp; Nature TV"/>
    <n v="3"/>
  </r>
  <r>
    <n v="2171"/>
    <x v="6892"/>
    <x v="1"/>
    <x v="6890"/>
    <m/>
    <m/>
    <n v="0"/>
    <x v="0"/>
    <s v="United States"/>
    <n v="1"/>
    <x v="1566"/>
    <x v="1"/>
    <x v="5"/>
    <s v="1 Season"/>
    <n v="1"/>
    <s v=""/>
    <m/>
    <n v="1"/>
    <s v="Docuseries"/>
    <x v="21"/>
    <s v="Docuseries"/>
    <n v="1"/>
  </r>
  <r>
    <n v="2174"/>
    <x v="6893"/>
    <x v="1"/>
    <x v="6891"/>
    <m/>
    <s v="Brandy Norwood, William Allen Young, Sheryl Lee Ralph, Countess Vaughn, Lamont Bentley, Shar Jackson, Marcus T. Paulk, Yvette Wilson"/>
    <n v="8"/>
    <x v="0"/>
    <s v="United States"/>
    <n v="1"/>
    <x v="67"/>
    <x v="32"/>
    <x v="6"/>
    <s v="6 Season"/>
    <n v="6"/>
    <s v=""/>
    <m/>
    <n v="6"/>
    <s v="TV Comedies, Teen TV Shows"/>
    <x v="24"/>
    <s v="TV Comedies, Teen TV Shows"/>
    <n v="2"/>
  </r>
  <r>
    <n v="2175"/>
    <x v="6894"/>
    <x v="1"/>
    <x v="6892"/>
    <m/>
    <s v="Morgan Wigle, Tom Hulshof, Helena Marie, Shawn Thompson, Natasha Zaborski, Ajanae Stephenson, Francesca Van Keekan, Jordan Clark"/>
    <n v="8"/>
    <x v="8"/>
    <s v="Canada"/>
    <n v="1"/>
    <x v="67"/>
    <x v="1"/>
    <x v="4"/>
    <s v="1 Season"/>
    <n v="1"/>
    <s v=""/>
    <m/>
    <n v="1"/>
    <s v="Kids' TV"/>
    <x v="25"/>
    <s v="Kids' TV"/>
    <n v="1"/>
  </r>
  <r>
    <n v="2176"/>
    <x v="6895"/>
    <x v="1"/>
    <x v="6893"/>
    <m/>
    <s v="Natsuki Hanae, Kana Hanazawa, Ai Kayano, Ryota Osaka, Kaito Ishikawa, Mikako Komatsu, Kaori Ishihara, Kaori Nazuka, Masuo Amada, Junji Majima, Motomu Kiyokawa, Kohsuke Toriumi"/>
    <n v="12"/>
    <x v="1"/>
    <s v="Japan"/>
    <n v="1"/>
    <x v="67"/>
    <x v="0"/>
    <x v="1"/>
    <s v="1 Season"/>
    <n v="1"/>
    <s v=""/>
    <m/>
    <n v="1"/>
    <s v="Anime Series, Romantic TV Shows, Teen TV Shows"/>
    <x v="27"/>
    <s v="Anime Series, Romantic TV Shows, Teen TV Shows"/>
    <n v="3"/>
  </r>
  <r>
    <n v="2179"/>
    <x v="6896"/>
    <x v="1"/>
    <x v="6894"/>
    <m/>
    <s v="Shamier Anderson, Victoria Baldesarra, Alexandra Beaton, Jordan Clark, Brennan Clost, Samantha Grecchi, Lamar Johnson, Isaac Lupien, Trevor Tordjman, Brittany Raymond, Bree Wasylenko, Jennifer Pappas, Tamina Pollack-Paris, Logan Fabbro, Megan Mackenzie, Alex Beaton, Natalie Krill"/>
    <n v="17"/>
    <x v="8"/>
    <s v="Canada"/>
    <n v="1"/>
    <x v="67"/>
    <x v="5"/>
    <x v="4"/>
    <s v="1 Season"/>
    <n v="1"/>
    <s v=""/>
    <m/>
    <n v="1"/>
    <s v="Kids' TV, Reality TV, TV Dramas"/>
    <x v="25"/>
    <s v="Kids' TV, Reality TV, TV Dramas"/>
    <n v="3"/>
  </r>
  <r>
    <n v="2181"/>
    <x v="6897"/>
    <x v="1"/>
    <x v="6895"/>
    <m/>
    <s v="Rie Kugimiya, Junji Majima, Yui Horie, Hirofumi Nojima, Eri Kitamura, Sayaka Ohara, Ai Nonaka, Momoko Ishikawa, Hiroyuki Yoshino, Kazuyuki Okitsu, Rie Tanaka, Yuhko Kaida, Saori Goto"/>
    <n v="13"/>
    <x v="1"/>
    <s v="Japan"/>
    <n v="1"/>
    <x v="67"/>
    <x v="13"/>
    <x v="1"/>
    <s v="1 Season"/>
    <n v="1"/>
    <s v=""/>
    <m/>
    <n v="1"/>
    <s v="Anime Series, International TV Shows, Romantic TV Shows"/>
    <x v="27"/>
    <s v="Anime Series, International TV Shows, Romantic TV Shows"/>
    <n v="3"/>
  </r>
  <r>
    <n v="2182"/>
    <x v="6898"/>
    <x v="1"/>
    <x v="6896"/>
    <m/>
    <s v="Adam Andrianopolous, Pierce Cravens, Xander Crowell, Paul Guyet, Michael Hansen, Mason Hensley, Courtney Shaw, Alan Trinca, Keyon Williams, Andy Zou"/>
    <n v="10"/>
    <x v="0"/>
    <s v="United States"/>
    <n v="1"/>
    <x v="67"/>
    <x v="1"/>
    <x v="0"/>
    <s v="2 Season"/>
    <n v="2"/>
    <s v=""/>
    <m/>
    <n v="2"/>
    <s v="Kids' TV"/>
    <x v="25"/>
    <s v="Kids' TV"/>
    <n v="1"/>
  </r>
  <r>
    <n v="2185"/>
    <x v="6899"/>
    <x v="1"/>
    <x v="6897"/>
    <m/>
    <s v="Kim Adis, Mia McKenna-Bruce, Bethany Antonia, Jessica Alexander"/>
    <n v="4"/>
    <x v="6"/>
    <s v="United Kingdom"/>
    <n v="1"/>
    <x v="153"/>
    <x v="1"/>
    <x v="6"/>
    <s v="1 Season"/>
    <n v="1"/>
    <s v=""/>
    <m/>
    <n v="1"/>
    <s v="British TV Shows, Crime TV Shows, International TV Shows"/>
    <x v="23"/>
    <s v="British TV Shows, Crime TV Shows, International TV Shows"/>
    <n v="3"/>
  </r>
  <r>
    <n v="2190"/>
    <x v="6900"/>
    <x v="1"/>
    <x v="6898"/>
    <m/>
    <s v="Candace Nelson, Adriano Zumbo, Hunter March"/>
    <n v="3"/>
    <x v="0"/>
    <s v="United States"/>
    <n v="1"/>
    <x v="153"/>
    <x v="1"/>
    <x v="6"/>
    <s v="3 Season"/>
    <n v="3"/>
    <s v=""/>
    <m/>
    <n v="3"/>
    <s v="Reality TV"/>
    <x v="26"/>
    <s v="Reality TV"/>
    <n v="1"/>
  </r>
  <r>
    <n v="2191"/>
    <x v="6901"/>
    <x v="1"/>
    <x v="6899"/>
    <m/>
    <m/>
    <n v="0"/>
    <x v="0"/>
    <s v="United States, Canada"/>
    <n v="2"/>
    <x v="153"/>
    <x v="1"/>
    <x v="1"/>
    <s v="2 Season"/>
    <n v="2"/>
    <s v=""/>
    <m/>
    <n v="2"/>
    <s v="TV Action &amp; Adventure, TV Mysteries, TV Sci-Fi &amp; Fantasy"/>
    <x v="29"/>
    <s v="TV Action &amp; Adventure, TV Mysteries, TV Sci-Fi &amp; Fantasy"/>
    <n v="3"/>
  </r>
  <r>
    <n v="2193"/>
    <x v="6902"/>
    <x v="1"/>
    <x v="6900"/>
    <m/>
    <s v="Jake Foushee, Jason Marnocha, Linsay Rousseau, Joe Zieja, Frank Todaro, Bill Rogers, Keith Silverstein, Edward Bosco"/>
    <n v="8"/>
    <x v="0"/>
    <s v="United States"/>
    <n v="1"/>
    <x v="1289"/>
    <x v="1"/>
    <x v="8"/>
    <s v="1 Season"/>
    <n v="1"/>
    <s v=""/>
    <m/>
    <n v="1"/>
    <s v="Anime Series"/>
    <x v="27"/>
    <s v="Anime Series"/>
    <n v="1"/>
  </r>
  <r>
    <n v="2195"/>
    <x v="6903"/>
    <x v="1"/>
    <x v="6901"/>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n v="15"/>
    <x v="2"/>
    <m/>
    <n v="0"/>
    <x v="1289"/>
    <x v="1"/>
    <x v="5"/>
    <s v="1 Season"/>
    <n v="1"/>
    <s v=""/>
    <m/>
    <n v="1"/>
    <s v="International TV Shows, Romantic TV Shows, TV Comedies"/>
    <x v="19"/>
    <s v="International TV Shows, Romantic TV Shows, TV Comedies"/>
    <n v="3"/>
  </r>
  <r>
    <n v="2202"/>
    <x v="6904"/>
    <x v="1"/>
    <x v="6902"/>
    <m/>
    <s v="John Franklin III, DJ Law, Buddy Stephens, Brittany Wagner, Ronald Ollie"/>
    <n v="5"/>
    <x v="0"/>
    <s v="United States"/>
    <n v="1"/>
    <x v="1567"/>
    <x v="1"/>
    <x v="5"/>
    <s v="5 Season"/>
    <n v="5"/>
    <s v=""/>
    <m/>
    <n v="5"/>
    <s v="Docuseries"/>
    <x v="21"/>
    <s v="Docuseries"/>
    <n v="1"/>
  </r>
  <r>
    <n v="2204"/>
    <x v="6905"/>
    <x v="1"/>
    <x v="6903"/>
    <m/>
    <s v="William H. Macy, Emmy Rossum, Justin Chatwin, Cameron Monaghan, Jeremy Allen White, Shanola Hampton, Steve Howey, Ethan Cutkosky, Emma Kenney, Laura Wiggins, Joan Cusack"/>
    <n v="11"/>
    <x v="0"/>
    <s v="United States"/>
    <n v="1"/>
    <x v="732"/>
    <x v="2"/>
    <x v="5"/>
    <s v="10 Season"/>
    <n v="10"/>
    <s v=""/>
    <m/>
    <n v="10"/>
    <s v="TV Comedies, TV Dramas"/>
    <x v="24"/>
    <s v="TV Comedies, TV Dramas"/>
    <n v="2"/>
  </r>
  <r>
    <n v="2213"/>
    <x v="6906"/>
    <x v="1"/>
    <x v="6904"/>
    <m/>
    <s v="Ricky Merino"/>
    <n v="1"/>
    <x v="14"/>
    <s v="Spain"/>
    <n v="1"/>
    <x v="174"/>
    <x v="1"/>
    <x v="4"/>
    <s v="1 Season"/>
    <n v="1"/>
    <s v=""/>
    <m/>
    <n v="1"/>
    <s v="International TV Shows, Reality TV, Spanish-Language TV Shows"/>
    <x v="19"/>
    <s v="International TV Shows, Reality TV, Spanish-Language TV Shows"/>
    <n v="3"/>
  </r>
  <r>
    <n v="2215"/>
    <x v="6907"/>
    <x v="1"/>
    <x v="6905"/>
    <s v="Alex Gibney"/>
    <m/>
    <n v="0"/>
    <x v="0"/>
    <s v="United States"/>
    <n v="1"/>
    <x v="97"/>
    <x v="4"/>
    <x v="1"/>
    <s v="1 Season"/>
    <n v="1"/>
    <s v=""/>
    <m/>
    <n v="1"/>
    <s v="Docuseries"/>
    <x v="21"/>
    <s v="Docuseries"/>
    <n v="1"/>
  </r>
  <r>
    <n v="2218"/>
    <x v="6908"/>
    <x v="1"/>
    <x v="6906"/>
    <m/>
    <m/>
    <n v="0"/>
    <x v="0"/>
    <s v="United States"/>
    <n v="1"/>
    <x v="412"/>
    <x v="1"/>
    <x v="5"/>
    <s v="1 Season"/>
    <n v="1"/>
    <s v=""/>
    <m/>
    <n v="1"/>
    <s v="Crime TV Shows, Docuseries"/>
    <x v="20"/>
    <s v="Crime TV Shows, Docuseries"/>
    <n v="2"/>
  </r>
  <r>
    <n v="2219"/>
    <x v="6909"/>
    <x v="1"/>
    <x v="6907"/>
    <m/>
    <s v="K√•re Conradi, Silje Torp, Nils J√∏rgen Kaalstad, Marian Saastad Ottesen, Trond Fausa, Kristine Riis, Jon √òigarden, Henrik Mestad, √òystein Martinsen, Mikkel Bratt Silset, Mads J√∏rgensen, Nikis Theophilakis"/>
    <n v="12"/>
    <x v="30"/>
    <s v="Norway"/>
    <n v="1"/>
    <x v="412"/>
    <x v="1"/>
    <x v="5"/>
    <s v="3 Season"/>
    <n v="3"/>
    <s v=""/>
    <m/>
    <n v="3"/>
    <s v="International TV Shows, TV Comedies"/>
    <x v="19"/>
    <s v="International TV Shows, TV Comedies"/>
    <n v="2"/>
  </r>
  <r>
    <n v="2223"/>
    <x v="6910"/>
    <x v="1"/>
    <x v="6908"/>
    <m/>
    <m/>
    <n v="0"/>
    <x v="2"/>
    <m/>
    <n v="0"/>
    <x v="264"/>
    <x v="1"/>
    <x v="6"/>
    <s v="1 Season"/>
    <n v="1"/>
    <s v=""/>
    <m/>
    <n v="1"/>
    <s v="Docuseries, Spanish-Language TV Shows"/>
    <x v="21"/>
    <s v="Docuseries, Spanish-Language TV Shows"/>
    <n v="2"/>
  </r>
  <r>
    <n v="2224"/>
    <x v="6911"/>
    <x v="1"/>
    <x v="6909"/>
    <m/>
    <s v="Piers Morgan"/>
    <n v="1"/>
    <x v="6"/>
    <s v="United Kingdom"/>
    <n v="1"/>
    <x v="1568"/>
    <x v="3"/>
    <x v="5"/>
    <s v="1 Season"/>
    <n v="1"/>
    <s v=""/>
    <m/>
    <n v="1"/>
    <s v="British TV Shows, Crime TV Shows, Docuseries"/>
    <x v="23"/>
    <s v="British TV Shows, Crime TV Shows, Docuseries"/>
    <n v="3"/>
  </r>
  <r>
    <n v="2226"/>
    <x v="6912"/>
    <x v="1"/>
    <x v="6910"/>
    <m/>
    <m/>
    <n v="0"/>
    <x v="11"/>
    <s v="France"/>
    <n v="1"/>
    <x v="829"/>
    <x v="2"/>
    <x v="0"/>
    <s v="1 Season"/>
    <n v="1"/>
    <s v=""/>
    <m/>
    <n v="1"/>
    <s v="Kids' TV"/>
    <x v="25"/>
    <s v="Kids' TV"/>
    <n v="1"/>
  </r>
  <r>
    <n v="2227"/>
    <x v="6913"/>
    <x v="1"/>
    <x v="6911"/>
    <m/>
    <s v="Fifi Box, Matthew Hussey"/>
    <n v="2"/>
    <x v="12"/>
    <s v="Australia"/>
    <n v="1"/>
    <x v="829"/>
    <x v="5"/>
    <x v="5"/>
    <s v="1 Season"/>
    <n v="1"/>
    <s v=""/>
    <m/>
    <n v="1"/>
    <s v="Reality TV, Romantic TV Shows"/>
    <x v="26"/>
    <s v="Reality TV, Romantic TV Shows"/>
    <n v="2"/>
  </r>
  <r>
    <n v="2228"/>
    <x v="6914"/>
    <x v="1"/>
    <x v="6912"/>
    <m/>
    <s v="Katherine Langford, Devon Terrell, Gustaf Skarsg√•rd, Daniel Sharman, Sebastian Armesto, Lily Newmark, Shalom Brune-Franklin, Matt Stokoe, Bella Dayne, Peter Mullan, Emily Coates"/>
    <n v="11"/>
    <x v="6"/>
    <s v="United Kingdom, Australia"/>
    <n v="2"/>
    <x v="1128"/>
    <x v="1"/>
    <x v="5"/>
    <s v="1 Season"/>
    <n v="1"/>
    <s v=""/>
    <m/>
    <n v="1"/>
    <s v="TV Action &amp; Adventure, TV Dramas, TV Sci-Fi &amp; Fantasy"/>
    <x v="29"/>
    <s v="TV Action &amp; Adventure, TV Dramas, TV Sci-Fi &amp; Fantasy"/>
    <n v="3"/>
  </r>
  <r>
    <n v="2230"/>
    <x v="6915"/>
    <x v="1"/>
    <x v="6913"/>
    <m/>
    <s v="Perry Mattfeld, Brooke Markham, Casey Deidrick, Keston John, Morgan Krantz, Rich Sommer, Thamela Mpumlwana, Saycon Sengbloh, Kathleen York, Derek Webster"/>
    <n v="10"/>
    <x v="0"/>
    <s v="United States"/>
    <n v="1"/>
    <x v="1128"/>
    <x v="1"/>
    <x v="1"/>
    <s v="2 Season"/>
    <n v="2"/>
    <s v=""/>
    <m/>
    <n v="2"/>
    <s v="Crime TV Shows, TV Dramas"/>
    <x v="20"/>
    <s v="Crime TV Shows, TV Dramas"/>
    <n v="2"/>
  </r>
  <r>
    <n v="2231"/>
    <x v="6916"/>
    <x v="1"/>
    <x v="6914"/>
    <m/>
    <s v="Caio Horowicz, Iza Moreira, Michel Joelsas, Denise Fraga, Thom√°s Aquino, Luana Nastas, Esther Tinman, Kevin Vechiatto, Grace Pass√¥, Bianca Byington, Bruno Garcia, Fl√°vio Tolezani, Carolina del Carmen Peleritti"/>
    <n v="13"/>
    <x v="23"/>
    <s v="Brazil"/>
    <n v="1"/>
    <x v="1128"/>
    <x v="1"/>
    <x v="5"/>
    <s v="1 Season"/>
    <n v="1"/>
    <s v=""/>
    <m/>
    <n v="1"/>
    <s v="International TV Shows, TV Dramas, TV Mysteries"/>
    <x v="19"/>
    <s v="International TV Shows, TV Dramas, TV Mysteries"/>
    <n v="3"/>
  </r>
  <r>
    <n v="2236"/>
    <x v="6917"/>
    <x v="1"/>
    <x v="6915"/>
    <m/>
    <s v="Maite Perroni, Erik Hayser, Alejandro Speitzer, Mar√≠a Fernanda Yepes, Jorge Poza, Regina Pav√≥n, Paulina Matos, Leticia Huijara, Claudia Pineda, Esteban Soberanes, Claudia R√≠os, Samantha Orozco, Fabi√°n Merlo, Eligio Mel√©ndez, Carmen Beato, Carlos Torres, To√±o Vald√©s"/>
    <n v="17"/>
    <x v="15"/>
    <s v="Mexico"/>
    <n v="1"/>
    <x v="428"/>
    <x v="1"/>
    <x v="5"/>
    <s v="1 Season"/>
    <n v="1"/>
    <s v=""/>
    <m/>
    <n v="1"/>
    <s v="Crime TV Shows, International TV Shows, Spanish-Language TV Shows"/>
    <x v="20"/>
    <s v="Crime TV Shows, International TV Shows, Spanish-Language TV Shows"/>
    <n v="3"/>
  </r>
  <r>
    <n v="2238"/>
    <x v="6918"/>
    <x v="1"/>
    <x v="6916"/>
    <m/>
    <m/>
    <n v="0"/>
    <x v="0"/>
    <s v="United States"/>
    <n v="1"/>
    <x v="428"/>
    <x v="1"/>
    <x v="5"/>
    <s v="1 Season"/>
    <n v="1"/>
    <s v=""/>
    <m/>
    <n v="1"/>
    <s v="Reality TV, Science &amp; Nature TV"/>
    <x v="26"/>
    <s v="Reality TV, Science &amp; Nature TV"/>
    <n v="2"/>
  </r>
  <r>
    <n v="2239"/>
    <x v="6919"/>
    <x v="1"/>
    <x v="6917"/>
    <m/>
    <s v="Svetlana Tsimokhina, Dmitri Davidovich"/>
    <n v="2"/>
    <x v="82"/>
    <s v="Belarus"/>
    <n v="1"/>
    <x v="428"/>
    <x v="9"/>
    <x v="0"/>
    <s v="2 Season"/>
    <n v="2"/>
    <s v=""/>
    <m/>
    <n v="2"/>
    <s v="British TV Shows, Kids' TV, TV Comedies"/>
    <x v="23"/>
    <s v="British TV Shows, Kids' TV, TV Comedies"/>
    <n v="3"/>
  </r>
  <r>
    <n v="2242"/>
    <x v="6920"/>
    <x v="1"/>
    <x v="6918"/>
    <m/>
    <s v="Amaryllis Fox"/>
    <n v="1"/>
    <x v="0"/>
    <s v="United States"/>
    <n v="1"/>
    <x v="326"/>
    <x v="1"/>
    <x v="5"/>
    <s v="1 Season"/>
    <n v="1"/>
    <s v=""/>
    <m/>
    <n v="1"/>
    <s v="Docuseries"/>
    <x v="21"/>
    <s v="Docuseries"/>
    <n v="1"/>
  </r>
  <r>
    <n v="2246"/>
    <x v="6921"/>
    <x v="1"/>
    <x v="6919"/>
    <s v="Cassia Dian"/>
    <m/>
    <n v="0"/>
    <x v="23"/>
    <s v="Brazil"/>
    <n v="1"/>
    <x v="19"/>
    <x v="1"/>
    <x v="1"/>
    <s v="1 Season"/>
    <n v="1"/>
    <s v=""/>
    <m/>
    <n v="1"/>
    <s v="International TV Shows, Reality TV, Romantic TV Shows"/>
    <x v="19"/>
    <s v="International TV Shows, Reality TV, Romantic TV Shows"/>
    <n v="3"/>
  </r>
  <r>
    <n v="2247"/>
    <x v="6922"/>
    <x v="1"/>
    <x v="6920"/>
    <m/>
    <s v="Zac Efron, Darin Olien"/>
    <n v="2"/>
    <x v="0"/>
    <s v="United States"/>
    <n v="1"/>
    <x v="19"/>
    <x v="1"/>
    <x v="6"/>
    <s v="1 Season"/>
    <n v="1"/>
    <s v=""/>
    <m/>
    <n v="1"/>
    <s v="Docuseries, Reality TV, Science &amp; Nature TV"/>
    <x v="21"/>
    <s v="Docuseries, Reality TV, Science &amp; Nature TV"/>
    <n v="3"/>
  </r>
  <r>
    <n v="2250"/>
    <x v="6923"/>
    <x v="1"/>
    <x v="6921"/>
    <m/>
    <s v="Nat Faxon, Jay Gragnani, Ramone Hamilton, Sean Astin, Dayci Brookshire, Jorge Diaz, Peter Hastings, Evan Kishiyama, David Koechner, Erica Luttrell, Brennan Murray, Nolan North, Gary Anthony Williams, Secunda Wood"/>
    <n v="14"/>
    <x v="0"/>
    <s v="United States"/>
    <n v="1"/>
    <x v="19"/>
    <x v="1"/>
    <x v="8"/>
    <s v="1 Season"/>
    <n v="1"/>
    <s v=""/>
    <m/>
    <n v="1"/>
    <s v="Kids' TV, TV Action &amp; Adventure, TV Comedies"/>
    <x v="25"/>
    <s v="Kids' TV, TV Action &amp; Adventure, TV Comedies"/>
    <n v="3"/>
  </r>
  <r>
    <n v="2252"/>
    <x v="6924"/>
    <x v="1"/>
    <x v="6922"/>
    <s v="Wouter Bouvijn"/>
    <s v="Maaike Neuville, Charlotte De Bruyne, Tom Vermeir, Mieke De Groote, Johan Heldenbergh, Zouzou Ben Chikha, Peter Gorissen, Piet De Praitere, Maaike Cafmeyer, Josse De Pauw, Greet Verstraete, Koen De Sutter, Isabelle Van Hecke, Lynn Van Royen"/>
    <n v="14"/>
    <x v="47"/>
    <s v="Belgium"/>
    <n v="1"/>
    <x v="19"/>
    <x v="2"/>
    <x v="5"/>
    <s v="1 Season"/>
    <n v="1"/>
    <s v=""/>
    <m/>
    <n v="1"/>
    <s v="Crime TV Shows, International TV Shows, TV Dramas"/>
    <x v="20"/>
    <s v="Crime TV Shows, International TV Shows, TV Dramas"/>
    <n v="3"/>
  </r>
  <r>
    <n v="2254"/>
    <x v="6925"/>
    <x v="1"/>
    <x v="6923"/>
    <m/>
    <s v="Reina Ueda, Tomo Muranaka, Yuko Sasaki, Masaki Terasoma, Hiroyuki Yoshino, Kensho Ono"/>
    <n v="6"/>
    <x v="1"/>
    <s v="Japan"/>
    <n v="1"/>
    <x v="1569"/>
    <x v="1"/>
    <x v="5"/>
    <s v="1 Season"/>
    <n v="1"/>
    <s v=""/>
    <m/>
    <n v="1"/>
    <s v="Anime Series, International TV Shows"/>
    <x v="27"/>
    <s v="Anime Series, International TV Shows"/>
    <n v="2"/>
  </r>
  <r>
    <n v="2255"/>
    <x v="6926"/>
    <x v="1"/>
    <x v="6924"/>
    <m/>
    <s v="√áaƒüatay Ulusoy, Ay√ßa Ay≈üin Turan, Hazar Erg√º√ßl√º, Okan Yalabƒ±k, Mehmet Kurtulu≈ü, Yurdaer Okur"/>
    <n v="6"/>
    <x v="61"/>
    <s v="Turkey"/>
    <n v="1"/>
    <x v="1569"/>
    <x v="1"/>
    <x v="5"/>
    <s v="4 Season"/>
    <n v="4"/>
    <s v=""/>
    <m/>
    <n v="4"/>
    <s v="International TV Shows, Romantic TV Shows, TV Action &amp; Adventure"/>
    <x v="19"/>
    <s v="International TV Shows, Romantic TV Shows, TV Action &amp; Adventure"/>
    <n v="3"/>
  </r>
  <r>
    <n v="2256"/>
    <x v="6927"/>
    <x v="1"/>
    <x v="6925"/>
    <m/>
    <s v="Song Ji-hyo, Son Ho-jun, Song Jong-ho, Koo Ja-sung, Kim Min-jun, Kim Da-som, Kim Mee-kyung, Um Chae-young, Kim Young-ah, Kim Byung-choon"/>
    <n v="10"/>
    <x v="28"/>
    <s v="South Korea"/>
    <n v="1"/>
    <x v="1569"/>
    <x v="1"/>
    <x v="1"/>
    <s v="1 Season"/>
    <n v="1"/>
    <s v=""/>
    <m/>
    <n v="1"/>
    <s v="International TV Shows, Korean TV Shows, Romantic TV Shows"/>
    <x v="19"/>
    <s v="International TV Shows, Korean TV Shows, Romantic TV Shows"/>
    <n v="3"/>
  </r>
  <r>
    <n v="2259"/>
    <x v="6928"/>
    <x v="1"/>
    <x v="6926"/>
    <m/>
    <s v="Yvonne Strahovski, Jai Courtney, Cate Blanchett, Asher Keddie, Fayssal Bazzi, Dominic West"/>
    <n v="6"/>
    <x v="12"/>
    <s v="Australia"/>
    <n v="1"/>
    <x v="900"/>
    <x v="1"/>
    <x v="5"/>
    <s v="1 Season"/>
    <n v="1"/>
    <s v=""/>
    <m/>
    <n v="1"/>
    <s v="International TV Shows, TV Dramas"/>
    <x v="19"/>
    <s v="International TV Shows, TV Dramas"/>
    <n v="2"/>
  </r>
  <r>
    <n v="2276"/>
    <x v="6929"/>
    <x v="1"/>
    <x v="6927"/>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n v="13"/>
    <x v="51"/>
    <s v="Thailand"/>
    <n v="1"/>
    <x v="794"/>
    <x v="1"/>
    <x v="5"/>
    <s v="1 Season"/>
    <n v="1"/>
    <s v=""/>
    <m/>
    <n v="1"/>
    <s v="International TV Shows, Romantic TV Shows, TV Comedies"/>
    <x v="19"/>
    <s v="International TV Shows, Romantic TV Shows, TV Comedies"/>
    <n v="3"/>
  </r>
  <r>
    <n v="2293"/>
    <x v="6930"/>
    <x v="1"/>
    <x v="6928"/>
    <m/>
    <s v="Swapnil Kumari, Jigna Bhardwaj, Sonal Kaushal, Neshma Chemburkar, Ganesh Divekar, Shaily Dube, Saumya Daan, Anamaya Verma, Parminder Ghumman, Pawan Kalra"/>
    <n v="10"/>
    <x v="17"/>
    <s v="India"/>
    <n v="1"/>
    <x v="1570"/>
    <x v="1"/>
    <x v="8"/>
    <s v="2 Season"/>
    <n v="2"/>
    <s v=""/>
    <m/>
    <n v="2"/>
    <s v="Kids' TV, TV Comedies"/>
    <x v="25"/>
    <s v="Kids' TV, TV Comedies"/>
    <n v="2"/>
  </r>
  <r>
    <n v="2294"/>
    <x v="6931"/>
    <x v="1"/>
    <x v="6929"/>
    <m/>
    <s v="Blanca Su√°rez, Nadia de Santiago, Ana Fern√°ndez, Maggie Civantos, Ana Polvorosa, Yon Gonz√°lez, Marti√±o Rivas, Nico Romero, Borja Luna, Sergio Mur, Concha Velasco, Antonio Vel√°zquez, Ernesto Alterio, Ira del R√≠o, Angela Cremonte, Andrea Carballo"/>
    <n v="16"/>
    <x v="14"/>
    <s v="Spain"/>
    <n v="1"/>
    <x v="813"/>
    <x v="2"/>
    <x v="5"/>
    <s v="6 Season"/>
    <n v="6"/>
    <s v=""/>
    <m/>
    <n v="6"/>
    <s v="International TV Shows, Romantic TV Shows, Spanish-Language TV Shows"/>
    <x v="19"/>
    <s v="International TV Shows, Romantic TV Shows, Spanish-Language TV Shows"/>
    <n v="3"/>
  </r>
  <r>
    <n v="2298"/>
    <x v="6932"/>
    <x v="1"/>
    <x v="6930"/>
    <m/>
    <s v="Yoshiyoshi Arakawa, Yuina Kuroshima, Ririka, Koki Osamura, Seiko Iwaido, Kai Inowaki, Ryushin Tei, Yuya Matsuura, Kaho Tsuchimura, Takemi Fujii, Ryota Matsushima, Haruka Kubo, Shinsuke Kato, Nana Yanagisawa, Atom Shukugawa, Yura Anno, Tokio Emoto, Nobuko Sendo, Kana Kurashina"/>
    <n v="19"/>
    <x v="1"/>
    <s v="Japan"/>
    <n v="1"/>
    <x v="813"/>
    <x v="1"/>
    <x v="5"/>
    <s v="1 Season"/>
    <n v="1"/>
    <s v=""/>
    <m/>
    <n v="1"/>
    <s v="International TV Shows, TV Horror, TV Mysteries"/>
    <x v="19"/>
    <s v="International TV Shows, TV Horror, TV Mysteries"/>
    <n v="3"/>
  </r>
  <r>
    <n v="2299"/>
    <x v="6933"/>
    <x v="1"/>
    <x v="6931"/>
    <m/>
    <m/>
    <n v="0"/>
    <x v="0"/>
    <s v="United States"/>
    <n v="1"/>
    <x v="813"/>
    <x v="1"/>
    <x v="6"/>
    <s v="1 Season"/>
    <n v="1"/>
    <s v=""/>
    <m/>
    <n v="1"/>
    <s v="Reality TV"/>
    <x v="26"/>
    <s v="Reality TV"/>
    <n v="1"/>
  </r>
  <r>
    <n v="2300"/>
    <x v="6934"/>
    <x v="1"/>
    <x v="6932"/>
    <m/>
    <s v="Sophie Grace, Momona Tamada, Shay Rudolph, Malia Baker, Xochitl Gomez, Alicia Silverstone, Mark Feuerstein, Marc Evan Jackson, Aya Furukawa, Jessica Elaina Eason"/>
    <n v="10"/>
    <x v="0"/>
    <s v="United States"/>
    <n v="1"/>
    <x v="813"/>
    <x v="1"/>
    <x v="4"/>
    <s v="1 Season"/>
    <n v="1"/>
    <s v=""/>
    <m/>
    <n v="1"/>
    <s v="Kids' TV, TV Dramas"/>
    <x v="25"/>
    <s v="Kids' TV, TV Dramas"/>
    <n v="2"/>
  </r>
  <r>
    <n v="2302"/>
    <x v="6935"/>
    <x v="1"/>
    <x v="6933"/>
    <m/>
    <m/>
    <n v="0"/>
    <x v="0"/>
    <s v="United States"/>
    <n v="1"/>
    <x v="680"/>
    <x v="31"/>
    <x v="4"/>
    <s v="1 Season"/>
    <n v="1"/>
    <s v=""/>
    <m/>
    <n v="1"/>
    <s v="Reality TV"/>
    <x v="26"/>
    <s v="Reality TV"/>
    <n v="1"/>
  </r>
  <r>
    <n v="2304"/>
    <x v="6936"/>
    <x v="1"/>
    <x v="6934"/>
    <m/>
    <s v="Alba Baptista, Toya Turner, Lorena Andrea, Kristina Tonteri-Young, Trist√°n Ulloa"/>
    <n v="5"/>
    <x v="0"/>
    <s v="United States"/>
    <n v="1"/>
    <x v="680"/>
    <x v="1"/>
    <x v="5"/>
    <s v="1 Season"/>
    <n v="1"/>
    <s v=""/>
    <m/>
    <n v="1"/>
    <s v="TV Action &amp; Adventure, TV Mysteries, TV Sci-Fi &amp; Fantasy"/>
    <x v="29"/>
    <s v="TV Action &amp; Adventure, TV Mysteries, TV Sci-Fi &amp; Fantasy"/>
    <n v="3"/>
  </r>
  <r>
    <n v="2306"/>
    <x v="6937"/>
    <x v="1"/>
    <x v="6935"/>
    <m/>
    <s v="Laura Morgan"/>
    <n v="1"/>
    <x v="6"/>
    <s v="United Kingdom"/>
    <n v="1"/>
    <x v="1035"/>
    <x v="2"/>
    <x v="5"/>
    <s v="1 Season"/>
    <n v="1"/>
    <s v=""/>
    <m/>
    <n v="1"/>
    <s v="British TV Shows, Reality TV"/>
    <x v="23"/>
    <s v="British TV Shows, Reality TV"/>
    <n v="2"/>
  </r>
  <r>
    <n v="2307"/>
    <x v="6938"/>
    <x v="1"/>
    <x v="6936"/>
    <m/>
    <s v="Weber Yang, Cheryl Yang, Tien Hsin, Gabriel Lan, Wu Kang-jen, Cindy Lien, Wen Chen-ling, Hans Chung"/>
    <n v="8"/>
    <x v="53"/>
    <s v="Taiwan"/>
    <n v="1"/>
    <x v="1035"/>
    <x v="9"/>
    <x v="5"/>
    <s v="1 Season"/>
    <n v="1"/>
    <s v=""/>
    <m/>
    <n v="1"/>
    <s v="International TV Shows, TV Dramas"/>
    <x v="19"/>
    <s v="International TV Shows, TV Dramas"/>
    <n v="2"/>
  </r>
  <r>
    <n v="2308"/>
    <x v="6939"/>
    <x v="1"/>
    <x v="6937"/>
    <s v="Kyran Kelly"/>
    <s v="Macy Drouin, Wyatt White, Paul Sun-Hyung Lee, Michela Luci, Christian Dal Dosso, Laaibah Alvi, Leo Orgil"/>
    <n v="7"/>
    <x v="0"/>
    <s v="United States, Canada"/>
    <n v="2"/>
    <x v="1035"/>
    <x v="2"/>
    <x v="0"/>
    <s v="1 Season"/>
    <n v="1"/>
    <s v=""/>
    <m/>
    <n v="1"/>
    <s v="Kids' TV"/>
    <x v="25"/>
    <s v="Kids' TV"/>
    <n v="1"/>
  </r>
  <r>
    <n v="2314"/>
    <x v="6940"/>
    <x v="1"/>
    <x v="6938"/>
    <m/>
    <s v="Jeremiah Brent, Thai Nguyen, Gabriele Bertaccini"/>
    <n v="3"/>
    <x v="0"/>
    <s v="United States"/>
    <n v="1"/>
    <x v="1035"/>
    <x v="1"/>
    <x v="1"/>
    <s v="1 Season"/>
    <n v="1"/>
    <s v=""/>
    <m/>
    <n v="1"/>
    <s v="Reality TV, Romantic TV Shows"/>
    <x v="26"/>
    <s v="Reality TV, Romantic TV Shows"/>
    <n v="2"/>
  </r>
  <r>
    <n v="2319"/>
    <x v="6941"/>
    <x v="1"/>
    <x v="6939"/>
    <m/>
    <m/>
    <n v="0"/>
    <x v="11"/>
    <s v="France"/>
    <n v="1"/>
    <x v="1035"/>
    <x v="26"/>
    <x v="0"/>
    <s v="1 Season"/>
    <n v="1"/>
    <s v=""/>
    <m/>
    <n v="1"/>
    <s v="Kids' TV"/>
    <x v="25"/>
    <s v="Kids' TV"/>
    <n v="1"/>
  </r>
  <r>
    <n v="2321"/>
    <x v="6942"/>
    <x v="1"/>
    <x v="6940"/>
    <m/>
    <s v="Sumire Morohoshi, Yoshimasa Hosoya, Maria Naganawa, Kaito Ishikawa, Gara Takashima, Michiyo Murase"/>
    <n v="6"/>
    <x v="1"/>
    <s v="Japan"/>
    <n v="1"/>
    <x v="214"/>
    <x v="1"/>
    <x v="1"/>
    <s v="1 Season"/>
    <n v="1"/>
    <s v=""/>
    <m/>
    <n v="1"/>
    <s v="Anime Series, International TV Shows"/>
    <x v="27"/>
    <s v="Anime Series, International TV Shows"/>
    <n v="2"/>
  </r>
  <r>
    <n v="2323"/>
    <x v="6943"/>
    <x v="1"/>
    <x v="6941"/>
    <m/>
    <m/>
    <n v="0"/>
    <x v="32"/>
    <s v="Chile, Italy"/>
    <n v="2"/>
    <x v="214"/>
    <x v="1"/>
    <x v="5"/>
    <s v="1 Season"/>
    <n v="1"/>
    <s v=""/>
    <m/>
    <n v="1"/>
    <s v="International TV Shows, TV Dramas"/>
    <x v="19"/>
    <s v="International TV Shows, TV Dramas"/>
    <n v="2"/>
  </r>
  <r>
    <n v="2328"/>
    <x v="6944"/>
    <x v="1"/>
    <x v="6942"/>
    <m/>
    <s v="Louis Hofmann, Oliver Masucci, J√∂rdis Triebel, Maja Sch√∂ne, Karoline Eichhorn, Sebastian Rudolph, Anatole Taubman, Mark Waschke, Stephan Kampwirth, Anne Ratte-Polle, Andreas Pietschmann, Lisa Vicari, Michael Mendl, Angela Winkler"/>
    <n v="14"/>
    <x v="10"/>
    <s v="Germany, United States"/>
    <n v="2"/>
    <x v="1221"/>
    <x v="1"/>
    <x v="5"/>
    <s v="3 Season"/>
    <n v="3"/>
    <s v=""/>
    <m/>
    <n v="3"/>
    <s v="Crime TV Shows, International TV Shows, TV Dramas"/>
    <x v="20"/>
    <s v="Crime TV Shows, International TV Shows, TV Dramas"/>
    <n v="3"/>
  </r>
  <r>
    <n v="2330"/>
    <x v="6945"/>
    <x v="1"/>
    <x v="6943"/>
    <m/>
    <s v="Ana Mar√≠a Estupi√±√°n, Carlos Torres, Yuri Vargas, Jim Mu√±oz, Julio S√°nchez C√≥ccaro, Alina Lozano, Valeria G√°lviz, Juan Mill√°n, Juan del R√≠o, Mario Duarte"/>
    <n v="10"/>
    <x v="31"/>
    <s v="Colombia"/>
    <n v="1"/>
    <x v="1166"/>
    <x v="1"/>
    <x v="5"/>
    <s v="1 Season"/>
    <n v="1"/>
    <s v=""/>
    <m/>
    <n v="1"/>
    <s v="International TV Shows, Romantic TV Shows, Spanish-Language TV Shows"/>
    <x v="19"/>
    <s v="International TV Shows, Romantic TV Shows, Spanish-Language TV Shows"/>
    <n v="3"/>
  </r>
  <r>
    <n v="2332"/>
    <x v="6946"/>
    <x v="1"/>
    <x v="6944"/>
    <m/>
    <m/>
    <n v="0"/>
    <x v="0"/>
    <s v="United States"/>
    <n v="1"/>
    <x v="1166"/>
    <x v="1"/>
    <x v="5"/>
    <s v="1 Season"/>
    <n v="1"/>
    <s v=""/>
    <m/>
    <n v="1"/>
    <s v="Docuseries"/>
    <x v="21"/>
    <s v="Docuseries"/>
    <n v="1"/>
  </r>
  <r>
    <n v="2338"/>
    <x v="6947"/>
    <x v="1"/>
    <x v="6945"/>
    <m/>
    <s v="Lee Seung-gi, Jasper Liu"/>
    <n v="2"/>
    <x v="28"/>
    <s v="South Korea"/>
    <n v="1"/>
    <x v="1166"/>
    <x v="1"/>
    <x v="4"/>
    <s v="1 Season"/>
    <n v="1"/>
    <s v=""/>
    <m/>
    <n v="1"/>
    <s v="International TV Shows, Korean TV Shows, Reality TV"/>
    <x v="19"/>
    <s v="International TV Shows, Korean TV Shows, Reality TV"/>
    <n v="3"/>
  </r>
  <r>
    <n v="2344"/>
    <x v="6948"/>
    <x v="1"/>
    <x v="6946"/>
    <m/>
    <s v="Jayde Adams, Carla Hall, Heston Blumenthal, Niklas Ekstedt"/>
    <n v="4"/>
    <x v="6"/>
    <s v="United Kingdom"/>
    <n v="1"/>
    <x v="1014"/>
    <x v="1"/>
    <x v="6"/>
    <s v="1 Season"/>
    <n v="1"/>
    <s v=""/>
    <m/>
    <n v="1"/>
    <s v="British TV Shows, International TV Shows, Reality TV"/>
    <x v="23"/>
    <s v="British TV Shows, International TV Shows, Reality TV"/>
    <n v="3"/>
  </r>
  <r>
    <n v="2347"/>
    <x v="6949"/>
    <x v="1"/>
    <x v="6947"/>
    <m/>
    <s v="Jeanine Mason, Nathan Parsons, Michael Vlamis, Lily Cowles, Tyler Blackburn, Heather Hemmens, Michael Trevino, Trevor St. John"/>
    <n v="8"/>
    <x v="0"/>
    <s v="United States"/>
    <n v="1"/>
    <x v="215"/>
    <x v="1"/>
    <x v="1"/>
    <s v="2 Season"/>
    <n v="2"/>
    <s v=""/>
    <m/>
    <n v="2"/>
    <s v="Classic &amp; Cult TV, TV Dramas, TV Sci-Fi &amp; Fantasy"/>
    <x v="31"/>
    <s v="Classic &amp; Cult TV, TV Dramas, TV Sci-Fi &amp; Fantasy"/>
    <n v="3"/>
  </r>
  <r>
    <n v="2350"/>
    <x v="6950"/>
    <x v="1"/>
    <x v="6948"/>
    <m/>
    <s v="Kim Soo-hyun, Seo Yea-ji, Oh Jung-se, Park Gyu-young, Kim Ju-hun, Kim Chang-wan, Kim Mee-kyung, Kang Ki-doong, Jang Young-nam"/>
    <n v="9"/>
    <x v="28"/>
    <s v="South Korea"/>
    <n v="1"/>
    <x v="1269"/>
    <x v="1"/>
    <x v="5"/>
    <s v="1 Season"/>
    <n v="1"/>
    <s v=""/>
    <m/>
    <n v="1"/>
    <s v="International TV Shows, Korean TV Shows, Romantic TV Shows"/>
    <x v="19"/>
    <s v="International TV Shows, Korean TV Shows, Romantic TV Shows"/>
    <n v="3"/>
  </r>
  <r>
    <n v="2353"/>
    <x v="6951"/>
    <x v="1"/>
    <x v="6949"/>
    <m/>
    <m/>
    <n v="0"/>
    <x v="0"/>
    <s v="United States"/>
    <n v="1"/>
    <x v="934"/>
    <x v="1"/>
    <x v="1"/>
    <s v="2 Season"/>
    <n v="2"/>
    <s v=""/>
    <m/>
    <n v="2"/>
    <s v="Docuseries, Science &amp; Nature TV"/>
    <x v="21"/>
    <s v="Docuseries, Science &amp; Nature TV"/>
    <n v="2"/>
  </r>
  <r>
    <n v="2358"/>
    <x v="6952"/>
    <x v="1"/>
    <x v="6950"/>
    <m/>
    <s v="Rutledge Wood"/>
    <n v="1"/>
    <x v="0"/>
    <s v="United States"/>
    <n v="1"/>
    <x v="934"/>
    <x v="1"/>
    <x v="6"/>
    <s v="1 Season"/>
    <n v="1"/>
    <s v=""/>
    <m/>
    <n v="1"/>
    <s v="Reality TV"/>
    <x v="26"/>
    <s v="Reality TV"/>
    <n v="1"/>
  </r>
  <r>
    <n v="2360"/>
    <x v="6953"/>
    <x v="1"/>
    <x v="6951"/>
    <m/>
    <s v="Maria Casadevall, Pathy Dejesus, Fernanda Vasconcellos, Mel Lisboa, Leandro Lima, √çcaro Silva, Gustavo Vaz, Alexandre Cioletti, Gustavo Machado"/>
    <n v="9"/>
    <x v="23"/>
    <s v="Brazil"/>
    <n v="1"/>
    <x v="934"/>
    <x v="1"/>
    <x v="5"/>
    <s v="2 Season"/>
    <n v="2"/>
    <s v=""/>
    <m/>
    <n v="2"/>
    <s v="International TV Shows, Romantic TV Shows, TV Dramas"/>
    <x v="19"/>
    <s v="International TV Shows, Romantic TV Shows, TV Dramas"/>
    <n v="3"/>
  </r>
  <r>
    <n v="2363"/>
    <x v="6954"/>
    <x v="1"/>
    <x v="6952"/>
    <m/>
    <s v="Ben Platt, Gwyneth Paltrow, Jessica Lange, Zoey Deutch, Lucy Boynton, Bob Balaban, David Corenswet, Julia Schlaepfer, Laura Dreyfuss, Theo Germaine, Rahne Jones, Benjamin Barrett"/>
    <n v="12"/>
    <x v="0"/>
    <s v="United States"/>
    <n v="1"/>
    <x v="934"/>
    <x v="1"/>
    <x v="5"/>
    <s v="2 Season"/>
    <n v="2"/>
    <s v=""/>
    <m/>
    <n v="2"/>
    <s v="TV Comedies, TV Dramas, Teen TV Shows"/>
    <x v="24"/>
    <s v="TV Comedies, TV Dramas, Teen TV Shows"/>
    <n v="3"/>
  </r>
  <r>
    <n v="2379"/>
    <x v="6955"/>
    <x v="1"/>
    <x v="6953"/>
    <m/>
    <s v="Jake Manley, Sarah Grey, Max Martini, Matt Frewer, Adam DiMarco, Katharine Isabelle, Louriza Tronco, Aaron Hale, Devery Jacobs, Thomas Elms, Dylan Playfair, Ian Tracey, Sam Trammell"/>
    <n v="13"/>
    <x v="0"/>
    <s v="United States"/>
    <n v="1"/>
    <x v="190"/>
    <x v="1"/>
    <x v="5"/>
    <s v="2 Season"/>
    <n v="2"/>
    <s v=""/>
    <m/>
    <n v="2"/>
    <s v="International TV Shows, TV Dramas, TV Horror"/>
    <x v="19"/>
    <s v="International TV Shows, TV Dramas, TV Horror"/>
    <n v="3"/>
  </r>
  <r>
    <n v="2384"/>
    <x v="6956"/>
    <x v="1"/>
    <x v="6954"/>
    <m/>
    <s v="Brooke Burns, Mark Labbett"/>
    <n v="2"/>
    <x v="0"/>
    <s v="United States"/>
    <n v="1"/>
    <x v="764"/>
    <x v="4"/>
    <x v="6"/>
    <s v="2 Season"/>
    <n v="2"/>
    <s v=""/>
    <m/>
    <n v="2"/>
    <s v="Reality TV"/>
    <x v="26"/>
    <s v="Reality TV"/>
    <n v="1"/>
  </r>
  <r>
    <n v="2389"/>
    <x v="6957"/>
    <x v="1"/>
    <x v="6955"/>
    <m/>
    <s v="Paris Berelc, Isabel May, Tiffani Thiessen, Emery Kelly, Jolie Jenkins, Kerri Medders, Finn Carr, Eddie Shin"/>
    <n v="8"/>
    <x v="0"/>
    <s v="United States"/>
    <n v="1"/>
    <x v="1244"/>
    <x v="1"/>
    <x v="4"/>
    <s v="4 Season"/>
    <n v="4"/>
    <s v=""/>
    <m/>
    <n v="4"/>
    <s v="Kids' TV, TV Comedies"/>
    <x v="25"/>
    <s v="Kids' TV, TV Comedies"/>
    <n v="2"/>
  </r>
  <r>
    <n v="2391"/>
    <x v="6958"/>
    <x v="1"/>
    <x v="6956"/>
    <m/>
    <s v="Viola Davis, Billy Brown, Alfred Enoch, Jack Falahee, Katie Findlay, Aja Naomi King, Matt McGorry, Karla Souza, Charlie Weber, Liza Weil"/>
    <n v="10"/>
    <x v="0"/>
    <s v="United States"/>
    <n v="1"/>
    <x v="1244"/>
    <x v="1"/>
    <x v="1"/>
    <s v="6 Season"/>
    <n v="6"/>
    <s v=""/>
    <m/>
    <n v="6"/>
    <s v="Crime TV Shows, TV Dramas, TV Mysteries"/>
    <x v="20"/>
    <s v="Crime TV Shows, TV Dramas, TV Mysteries"/>
    <n v="3"/>
  </r>
  <r>
    <n v="2395"/>
    <x v="6959"/>
    <x v="1"/>
    <x v="6957"/>
    <m/>
    <m/>
    <n v="0"/>
    <x v="2"/>
    <m/>
    <n v="0"/>
    <x v="243"/>
    <x v="1"/>
    <x v="5"/>
    <s v="2 Season"/>
    <n v="2"/>
    <s v=""/>
    <m/>
    <n v="2"/>
    <s v="Reality TV, Romantic TV Shows"/>
    <x v="26"/>
    <s v="Reality TV, Romantic TV Shows"/>
    <n v="2"/>
  </r>
  <r>
    <n v="2396"/>
    <x v="6960"/>
    <x v="1"/>
    <x v="6958"/>
    <m/>
    <s v="Bill Burr, Laura Dern, Justin Long, Debi Derryberry, Sam Rockwell"/>
    <n v="5"/>
    <x v="0"/>
    <s v="United States, France, Canada"/>
    <n v="3"/>
    <x v="243"/>
    <x v="1"/>
    <x v="5"/>
    <s v="4 Season"/>
    <n v="4"/>
    <s v=""/>
    <m/>
    <n v="4"/>
    <s v="TV Comedies"/>
    <x v="24"/>
    <s v="TV Comedies"/>
    <n v="1"/>
  </r>
  <r>
    <n v="2397"/>
    <x v="6961"/>
    <x v="1"/>
    <x v="6959"/>
    <m/>
    <s v="Klaas Heufer-Umlauf, Joko Winterscheidt, Lena Meyer-Landrut, Charlotte Roche, Daniel Br√ºhl, Frank Elstner"/>
    <n v="6"/>
    <x v="10"/>
    <s v="Germany"/>
    <n v="1"/>
    <x v="243"/>
    <x v="1"/>
    <x v="5"/>
    <s v="1 Season"/>
    <n v="1"/>
    <s v=""/>
    <m/>
    <n v="1"/>
    <s v="International TV Shows, Stand-Up Comedy &amp; Talk Shows"/>
    <x v="19"/>
    <s v="International TV Shows, Stand-Up Comedy &amp; Talk Shows"/>
    <n v="2"/>
  </r>
  <r>
    <n v="2400"/>
    <x v="6962"/>
    <x v="1"/>
    <x v="6960"/>
    <m/>
    <s v="Mayumi Tanaka, Akemi Okamura, Kazuya Nakai, Kappei Yamaguchi, Hiroaki Hirata, Ikue Otani, Yuriko Yamaguchi, Kazuki Yao, Cho"/>
    <n v="9"/>
    <x v="1"/>
    <s v="Japan"/>
    <n v="1"/>
    <x v="243"/>
    <x v="43"/>
    <x v="1"/>
    <s v="4 Season"/>
    <n v="4"/>
    <s v=""/>
    <m/>
    <n v="4"/>
    <s v="Anime Series"/>
    <x v="27"/>
    <s v="Anime Series"/>
    <n v="1"/>
  </r>
  <r>
    <n v="2401"/>
    <x v="6963"/>
    <x v="1"/>
    <x v="6961"/>
    <m/>
    <s v="Dar√≠o Yazbek, Diana Bovio, Regina Bland√≥n, Adri√°n Ladr√≥n, Ver√≥nica Bravo, Antonio Arochi, Mario Alberto Monroy, Vianey Rodr√≠guez, Mar√≠a Aura, Daniel Haddad, Fernando Bonilla, Olinca Vel√°zquez, Damayanti Quintanar, Adriana Llabr√©s, Alejandro Calva, Silverio Palacios, Edmundo Vargas, Anabel Ferreira"/>
    <n v="18"/>
    <x v="15"/>
    <s v="Mexico"/>
    <n v="1"/>
    <x v="243"/>
    <x v="1"/>
    <x v="5"/>
    <s v="1 Season"/>
    <n v="1"/>
    <s v=""/>
    <m/>
    <n v="1"/>
    <s v="Crime TV Shows, International TV Shows, Spanish-Language TV Shows"/>
    <x v="20"/>
    <s v="Crime TV Shows, International TV Shows, Spanish-Language TV Shows"/>
    <n v="3"/>
  </r>
  <r>
    <n v="2402"/>
    <x v="6964"/>
    <x v="1"/>
    <x v="6962"/>
    <m/>
    <s v="Grzegorz Damiƒôcki, Agnieszka Grochowska, Hubert Mi≈Çkowski, Wiktoria Filus, Jacek Koman, Krzysztof Zarzecki, Ewa Skibi≈Ñska, Martyna Byczkowska, Roman Gancarczyk, Adam Wietrzy≈Ñski"/>
    <n v="10"/>
    <x v="20"/>
    <s v="Poland, United States"/>
    <n v="2"/>
    <x v="243"/>
    <x v="1"/>
    <x v="5"/>
    <s v="1 Season"/>
    <n v="1"/>
    <s v=""/>
    <m/>
    <n v="1"/>
    <s v="Crime TV Shows, International TV Shows, TV Dramas"/>
    <x v="20"/>
    <s v="Crime TV Shows, International TV Shows, TV Dramas"/>
    <n v="3"/>
  </r>
  <r>
    <n v="2405"/>
    <x v="6965"/>
    <x v="1"/>
    <x v="6963"/>
    <m/>
    <s v="Valeria Bilello, Luca Lionello, Federico Russo, Margherita Morchio, Anna Ferzetti, Alessandro Tedeschi, Juju Di Domenico, Giulio Brizzi, Max Malatesta"/>
    <n v="9"/>
    <x v="24"/>
    <s v="Italy"/>
    <n v="1"/>
    <x v="1420"/>
    <x v="1"/>
    <x v="5"/>
    <s v="1 Season"/>
    <n v="1"/>
    <s v=""/>
    <m/>
    <n v="1"/>
    <s v="International TV Shows, TV Dramas, TV Horror"/>
    <x v="19"/>
    <s v="International TV Shows, TV Dramas, TV Horror"/>
    <n v="3"/>
  </r>
  <r>
    <n v="2406"/>
    <x v="6966"/>
    <x v="1"/>
    <x v="6964"/>
    <s v="Rob Seidenglanz"/>
    <s v="Victor Garber, Brandon Routh, Caity Lotz, Franz Drameh, Amy Pemberton, Dominic Purcell, Maisie Richardson-Sellers, Nick Zano, Arthur Darvill, Wentworth Miller, Tala Ashe, Adam Tsekhman, Christina Brucato, Simon Merrells, Nils Hognestad, Jes Macallan, Keiynan Lonsdale"/>
    <n v="17"/>
    <x v="0"/>
    <s v="United States"/>
    <n v="1"/>
    <x v="1420"/>
    <x v="1"/>
    <x v="1"/>
    <s v="5 Season"/>
    <n v="5"/>
    <s v=""/>
    <m/>
    <n v="5"/>
    <s v="TV Action &amp; Adventure, TV Sci-Fi &amp; Fantasy"/>
    <x v="29"/>
    <s v="TV Action &amp; Adventure, TV Sci-Fi &amp; Fantasy"/>
    <n v="2"/>
  </r>
  <r>
    <n v="2407"/>
    <x v="6967"/>
    <x v="1"/>
    <x v="6965"/>
    <m/>
    <m/>
    <n v="0"/>
    <x v="0"/>
    <s v="United States"/>
    <n v="1"/>
    <x v="1420"/>
    <x v="1"/>
    <x v="5"/>
    <s v="1 Season"/>
    <n v="1"/>
    <s v=""/>
    <m/>
    <n v="1"/>
    <s v="Docuseries, Reality TV, Science &amp; Nature TV"/>
    <x v="21"/>
    <s v="Docuseries, Reality TV, Science &amp; Nature TV"/>
    <n v="3"/>
  </r>
  <r>
    <n v="2409"/>
    <x v="6968"/>
    <x v="1"/>
    <x v="6966"/>
    <m/>
    <s v="Lee Sun-kyun, Lee Ji-eun (IU), Go Du-sim, Park Ho-san, Song Sae-byeok, Kim Young-min"/>
    <n v="6"/>
    <x v="28"/>
    <s v="South Korea"/>
    <n v="1"/>
    <x v="1420"/>
    <x v="5"/>
    <x v="5"/>
    <s v="1 Season"/>
    <n v="1"/>
    <s v=""/>
    <m/>
    <n v="1"/>
    <s v="Crime TV Shows, International TV Shows, Korean TV Shows"/>
    <x v="20"/>
    <s v="Crime TV Shows, International TV Shows, Korean TV Shows"/>
    <n v="3"/>
  </r>
  <r>
    <n v="2410"/>
    <x v="6969"/>
    <x v="1"/>
    <x v="6967"/>
    <m/>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n v="21"/>
    <x v="23"/>
    <s v="Brazil"/>
    <n v="1"/>
    <x v="1420"/>
    <x v="1"/>
    <x v="5"/>
    <s v="1 Season"/>
    <n v="1"/>
    <s v=""/>
    <m/>
    <n v="1"/>
    <s v="International TV Shows, TV Horror, TV Mysteries"/>
    <x v="19"/>
    <s v="International TV Shows, TV Horror, TV Mysteries"/>
    <n v="3"/>
  </r>
  <r>
    <n v="2416"/>
    <x v="6970"/>
    <x v="1"/>
    <x v="6968"/>
    <m/>
    <s v="Alice Braga, Veronica Falc√≥n, Justina Machado, Peter Gadiot, Hemky Madera, Gerardo Taracena"/>
    <n v="6"/>
    <x v="0"/>
    <s v="United States, Mexico, Spain, Malta"/>
    <n v="4"/>
    <x v="935"/>
    <x v="5"/>
    <x v="5"/>
    <s v="4 Season"/>
    <n v="4"/>
    <s v=""/>
    <m/>
    <n v="4"/>
    <s v="Crime TV Shows, TV Action &amp; Adventure, TV Dramas"/>
    <x v="20"/>
    <s v="Crime TV Shows, TV Action &amp; Adventure, TV Dramas"/>
    <n v="3"/>
  </r>
  <r>
    <n v="2418"/>
    <x v="6971"/>
    <x v="1"/>
    <x v="6969"/>
    <m/>
    <s v="Dylan Minnette, Katherine Langford, Kate Walsh, Derek Luke, Brian d'Arcy James, Alisha Boe, Christian Navarro, Miles Heizer, Ross Butler, Devin Druid, Michele Selene Ang, Steven Silver, Amy Hargreaves"/>
    <n v="13"/>
    <x v="0"/>
    <s v="United States"/>
    <n v="1"/>
    <x v="795"/>
    <x v="1"/>
    <x v="5"/>
    <s v="4 Season"/>
    <n v="4"/>
    <s v=""/>
    <m/>
    <n v="4"/>
    <s v="Crime TV Shows, TV Dramas, TV Mysteries"/>
    <x v="20"/>
    <s v="Crime TV Shows, TV Dramas, TV Mysteries"/>
    <n v="3"/>
  </r>
  <r>
    <n v="2423"/>
    <x v="6972"/>
    <x v="1"/>
    <x v="6970"/>
    <m/>
    <s v="Bobby Berk, Karamo Brown, Tan France, Antoni Porowski, Jonathan Van Ness"/>
    <n v="5"/>
    <x v="0"/>
    <s v="United States"/>
    <n v="1"/>
    <x v="795"/>
    <x v="1"/>
    <x v="1"/>
    <s v="5 Season"/>
    <n v="5"/>
    <s v=""/>
    <m/>
    <n v="5"/>
    <s v="Reality TV"/>
    <x v="26"/>
    <s v="Reality TV"/>
    <n v="1"/>
  </r>
  <r>
    <n v="2424"/>
    <x v="6973"/>
    <x v="1"/>
    <x v="6971"/>
    <s v="Phil Sgriccia"/>
    <s v="Jared Padalecki, Jensen Ackles, Mark Sheppard, Misha Collins, Jim Beaver, Andrea Menard, Samantha Smith, Mark Pellegrino, Alexander Calvert"/>
    <n v="9"/>
    <x v="0"/>
    <s v="United States, Canada"/>
    <n v="2"/>
    <x v="795"/>
    <x v="2"/>
    <x v="1"/>
    <s v="15 Season"/>
    <n v="15"/>
    <s v=""/>
    <m/>
    <n v="15"/>
    <s v="Classic &amp; Cult TV, TV Action &amp; Adventure, TV Horror"/>
    <x v="31"/>
    <s v="Classic &amp; Cult TV, TV Action &amp; Adventure, TV Horror"/>
    <n v="3"/>
  </r>
  <r>
    <n v="2427"/>
    <x v="6974"/>
    <x v="1"/>
    <x v="6972"/>
    <m/>
    <s v="Nobunaga Shimazaki, Takayuki Sugo, Bin Shimada, Rikiya Koyama, Takuya Eguchi, Banjo Ginga, Takehito Koyasu, Kenjiro Tsuda, Chafurin, Issei Futamata, Mugihito, Yoshihisa Kawahara, Sora Amamiya, Toru Furuya"/>
    <n v="14"/>
    <x v="1"/>
    <s v="Japan"/>
    <n v="1"/>
    <x v="1290"/>
    <x v="1"/>
    <x v="5"/>
    <s v="3 Season"/>
    <n v="3"/>
    <s v=""/>
    <m/>
    <n v="3"/>
    <s v="Anime Series, International TV Shows"/>
    <x v="27"/>
    <s v="Anime Series, International TV Shows"/>
    <n v="2"/>
  </r>
  <r>
    <n v="2433"/>
    <x v="6975"/>
    <x v="1"/>
    <x v="6973"/>
    <m/>
    <m/>
    <n v="0"/>
    <x v="2"/>
    <m/>
    <n v="0"/>
    <x v="51"/>
    <x v="2"/>
    <x v="1"/>
    <s v="1 Season"/>
    <n v="1"/>
    <s v=""/>
    <m/>
    <n v="1"/>
    <s v="Reality TV"/>
    <x v="26"/>
    <s v="Reality TV"/>
    <n v="1"/>
  </r>
  <r>
    <n v="2445"/>
    <x v="6976"/>
    <x v="1"/>
    <x v="697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n v="21"/>
    <x v="1"/>
    <s v="Japan"/>
    <n v="1"/>
    <x v="633"/>
    <x v="41"/>
    <x v="8"/>
    <s v="2 Season"/>
    <n v="2"/>
    <s v=""/>
    <m/>
    <n v="2"/>
    <s v="Anime Series, International TV Shows"/>
    <x v="27"/>
    <s v="Anime Series, International TV Shows"/>
    <n v="2"/>
  </r>
  <r>
    <n v="2448"/>
    <x v="6977"/>
    <x v="1"/>
    <x v="6975"/>
    <m/>
    <s v="Shin Gu, Kim Yeong-ok, Kim Hye-ja, Na Mun-hee, Ju Hyun, Youn Yuh-jung, Park Won-suk, Go Du-sim, Ko Hyun-jung"/>
    <n v="9"/>
    <x v="28"/>
    <s v="South Korea"/>
    <n v="1"/>
    <x v="633"/>
    <x v="9"/>
    <x v="5"/>
    <s v="1 Season"/>
    <n v="1"/>
    <s v=""/>
    <m/>
    <n v="1"/>
    <s v="International TV Shows, Korean TV Shows, TV Dramas"/>
    <x v="19"/>
    <s v="International TV Shows, Korean TV Shows, TV Dramas"/>
    <n v="3"/>
  </r>
  <r>
    <n v="2450"/>
    <x v="6978"/>
    <x v="1"/>
    <x v="6976"/>
    <m/>
    <s v="Yoshimasa Hosoya, Shiro Saito, Hiroki Yasumoto, Nanako Mori, Michiyo Murase, Hiroyuki Kinoshita"/>
    <n v="6"/>
    <x v="1"/>
    <s v="Japan"/>
    <n v="1"/>
    <x v="633"/>
    <x v="5"/>
    <x v="5"/>
    <s v="1 Season"/>
    <n v="1"/>
    <s v=""/>
    <m/>
    <n v="1"/>
    <s v="Anime Series, International TV Shows"/>
    <x v="27"/>
    <s v="Anime Series, International TV Shows"/>
    <n v="2"/>
  </r>
  <r>
    <n v="2451"/>
    <x v="6979"/>
    <x v="1"/>
    <x v="6977"/>
    <m/>
    <s v="Kaoru Kobayashi, Toshiki Ayata, Mansaku Fuwa, Yutaka Matsushige, Ken Mitsuishi, Shohei Uno, Takashi Yamanaka, Kiyofumi Kaneko, Risa Sudou, Asako Kobayashi, Nahoko Yoshimoto, Joe Odagiri"/>
    <n v="12"/>
    <x v="1"/>
    <s v="Japan"/>
    <n v="1"/>
    <x v="633"/>
    <x v="0"/>
    <x v="5"/>
    <s v="3 Season"/>
    <n v="3"/>
    <s v=""/>
    <m/>
    <n v="3"/>
    <s v="International TV Shows, TV Dramas"/>
    <x v="19"/>
    <s v="International TV Shows, TV Dramas"/>
    <n v="2"/>
  </r>
  <r>
    <n v="2453"/>
    <x v="6980"/>
    <x v="1"/>
    <x v="6978"/>
    <m/>
    <s v="Yeon Woo-jin, Park Hye-su, Yoon Bak, Gong Seung-yeon"/>
    <n v="4"/>
    <x v="28"/>
    <s v="South Korea"/>
    <n v="1"/>
    <x v="633"/>
    <x v="3"/>
    <x v="5"/>
    <s v="1 Season"/>
    <n v="1"/>
    <s v=""/>
    <m/>
    <n v="1"/>
    <s v="International TV Shows, Korean TV Shows, Romantic TV Shows"/>
    <x v="19"/>
    <s v="International TV Shows, Korean TV Shows, Romantic TV Shows"/>
    <n v="3"/>
  </r>
  <r>
    <n v="2454"/>
    <x v="6981"/>
    <x v="1"/>
    <x v="6979"/>
    <m/>
    <s v="Choi Si-won, Kang So-ra, Gong Myoung"/>
    <n v="3"/>
    <x v="28"/>
    <s v="South Korea"/>
    <n v="1"/>
    <x v="633"/>
    <x v="3"/>
    <x v="5"/>
    <s v="1 Season"/>
    <n v="1"/>
    <s v=""/>
    <m/>
    <n v="1"/>
    <s v="International TV Shows, Korean TV Shows, Romantic TV Shows"/>
    <x v="19"/>
    <s v="International TV Shows, Korean TV Shows, Romantic TV Shows"/>
    <n v="3"/>
  </r>
  <r>
    <n v="2460"/>
    <x v="6982"/>
    <x v="1"/>
    <x v="6980"/>
    <m/>
    <s v="Steve Carell, John Malkovich, Ben Schwartz, Diana Silvers, Tawny Newsome, Jimmy O. Yang, Don Lake, Lisa Kudrow, Fred Willard, Spencer House, Owen Daniels, Hector Duran, Chris Gethard, Aparna Nancherla"/>
    <n v="14"/>
    <x v="0"/>
    <s v="United States"/>
    <n v="1"/>
    <x v="429"/>
    <x v="1"/>
    <x v="5"/>
    <s v="1 Season"/>
    <n v="1"/>
    <s v=""/>
    <m/>
    <n v="1"/>
    <s v="TV Comedies"/>
    <x v="24"/>
    <s v="TV Comedies"/>
    <n v="1"/>
  </r>
  <r>
    <n v="2462"/>
    <x v="6983"/>
    <x v="1"/>
    <x v="6981"/>
    <m/>
    <s v="Se√°na Kerslake, Nika McGuigan, Sheila Moylette, Muiris Crowley, Steve Blount, Amy Huberman, Laurence O'Fuarain, Se√°n √ìg Cairns, Hannah Sheehan, Peter Campion"/>
    <n v="10"/>
    <x v="19"/>
    <s v="Ireland"/>
    <n v="1"/>
    <x v="478"/>
    <x v="5"/>
    <x v="5"/>
    <s v="2 Season"/>
    <n v="2"/>
    <s v=""/>
    <m/>
    <n v="2"/>
    <s v="TV Comedies, TV Dramas"/>
    <x v="24"/>
    <s v="TV Comedies, TV Dramas"/>
    <n v="2"/>
  </r>
  <r>
    <n v="2463"/>
    <x v="6984"/>
    <x v="1"/>
    <x v="6982"/>
    <m/>
    <s v="Wataru Takagi, Reina Kondo, Kenyu Horiuchi, Yoshimasa Hosoya, Yu Kobayashi, Kengo Takanashi, Miyu Tomita, Toru Nara, Mitsuhiro Ichiki, Hisao Egawa, Soungdok, Mayu Udono, Anri Katsu, Shinichiro Miki, Hozumi Goda, Tetsu Inada, Takuma Terashima, Ryohei Kimura, Yuki Kaji"/>
    <n v="19"/>
    <x v="1"/>
    <s v="Japan"/>
    <n v="1"/>
    <x v="478"/>
    <x v="1"/>
    <x v="5"/>
    <s v="1 Season"/>
    <n v="1"/>
    <s v=""/>
    <m/>
    <n v="1"/>
    <s v="Anime Series, International TV Shows"/>
    <x v="27"/>
    <s v="Anime Series, International TV Shows"/>
    <n v="2"/>
  </r>
  <r>
    <n v="2467"/>
    <x v="6985"/>
    <x v="1"/>
    <x v="6983"/>
    <m/>
    <s v="Lucy Fry, Ivy Latimer, Amy Ruffle, Chai Romruen, Isabel Durant, Allie Bertram, Linda Ngo, Gemma Forsyth, Dominic Deutscher, Kerith Atkinson, Rowan Hills, Brooke Nichole Lee"/>
    <n v="12"/>
    <x v="12"/>
    <s v="Australia"/>
    <n v="1"/>
    <x v="478"/>
    <x v="9"/>
    <x v="4"/>
    <s v="4 Season"/>
    <n v="4"/>
    <s v=""/>
    <m/>
    <n v="4"/>
    <s v="Kids' TV, TV Comedies"/>
    <x v="25"/>
    <s v="Kids' TV, TV Comedies"/>
    <n v="2"/>
  </r>
  <r>
    <n v="2471"/>
    <x v="6986"/>
    <x v="1"/>
    <x v="6984"/>
    <s v="Jesse Warn"/>
    <s v="Melissa Benoist, Mehcad Brooks, Chyler Leigh, Jeremy Jordan, David Harewood, Calista Flockhart, Emma Tremblay, Adrian Pasdar, Katie McGrath, David St. Louis, Odette Annable, Floriana Lima, Erica Durance"/>
    <n v="13"/>
    <x v="0"/>
    <s v="United States"/>
    <n v="1"/>
    <x v="915"/>
    <x v="2"/>
    <x v="1"/>
    <s v="5 Season"/>
    <n v="5"/>
    <s v=""/>
    <m/>
    <n v="5"/>
    <s v="TV Action &amp; Adventure, TV Sci-Fi &amp; Fantasy"/>
    <x v="29"/>
    <s v="TV Action &amp; Adventure, TV Sci-Fi &amp; Fantasy"/>
    <n v="2"/>
  </r>
  <r>
    <n v="2473"/>
    <x v="6987"/>
    <x v="1"/>
    <x v="6985"/>
    <m/>
    <s v="Viineet Kumar, Aahana Kumra, Suchitra Pillai, Jatin Goswami, Siddharth Menon, Manjiri Pupala, Yashwant Wasnik, Savita Bajaj, Jitendra Joshi, Syna Anand"/>
    <n v="10"/>
    <x v="17"/>
    <s v="India"/>
    <n v="1"/>
    <x v="1571"/>
    <x v="1"/>
    <x v="5"/>
    <s v="1 Season"/>
    <n v="1"/>
    <s v=""/>
    <m/>
    <n v="1"/>
    <s v="International TV Shows, TV Action &amp; Adventure, TV Horror"/>
    <x v="19"/>
    <s v="International TV Shows, TV Action &amp; Adventure, TV Horror"/>
    <n v="3"/>
  </r>
  <r>
    <n v="2474"/>
    <x v="6988"/>
    <x v="1"/>
    <x v="6986"/>
    <m/>
    <s v="Elizabeth Gillies, Nathalie Kelley, Grant Show, James Mackay, Rafael De La Fuente, Alan Dale, Sam Adegoke, Robert Christopher Riley"/>
    <n v="8"/>
    <x v="0"/>
    <s v="United States"/>
    <n v="1"/>
    <x v="1051"/>
    <x v="2"/>
    <x v="1"/>
    <s v="3 Season"/>
    <n v="3"/>
    <s v=""/>
    <m/>
    <n v="3"/>
    <s v="TV Dramas"/>
    <x v="22"/>
    <s v="TV Dramas"/>
    <n v="1"/>
  </r>
  <r>
    <n v="2477"/>
    <x v="6989"/>
    <x v="1"/>
    <x v="6987"/>
    <m/>
    <m/>
    <n v="0"/>
    <x v="6"/>
    <s v="United Kingdom"/>
    <n v="1"/>
    <x v="234"/>
    <x v="1"/>
    <x v="1"/>
    <s v="1 Season"/>
    <n v="1"/>
    <s v=""/>
    <m/>
    <n v="1"/>
    <s v="British TV Shows, Docuseries, International TV Shows"/>
    <x v="23"/>
    <s v="British TV Shows, Docuseries, International TV Shows"/>
    <n v="3"/>
  </r>
  <r>
    <n v="2481"/>
    <x v="6990"/>
    <x v="1"/>
    <x v="6988"/>
    <s v="Norm Hiscock, Gary Howsam, Mike Smith, John Paul Tremblay, Robb Wells"/>
    <s v="Mike Smith, John Paul Tremblay, Robb Wells, John Dunsworth, Pat Roach, Cory Bowles, Jacob Rolfe, Tyrone Parsons, Sarah Dunsworth, Jeanna Harrison, Marguerite McNeil"/>
    <n v="11"/>
    <x v="8"/>
    <s v="Canada"/>
    <n v="1"/>
    <x v="234"/>
    <x v="1"/>
    <x v="5"/>
    <s v="2 Season"/>
    <n v="2"/>
    <s v=""/>
    <m/>
    <n v="2"/>
    <s v="TV Comedies"/>
    <x v="24"/>
    <s v="TV Comedies"/>
    <n v="1"/>
  </r>
  <r>
    <n v="2487"/>
    <x v="6991"/>
    <x v="1"/>
    <x v="6989"/>
    <m/>
    <s v="Hwang Jung-eum, Yook Sung-jae, Choi Won-young, Lee Jun-hyeok, Jeong Da-eun, Na In-woo, Yeom Hye-ran, Park Eun-hye, Park Si-eun, Song Geon-hee, Kim Hee-jung, Ahn Tae-hwan"/>
    <n v="12"/>
    <x v="28"/>
    <s v="South Korea"/>
    <n v="1"/>
    <x v="1204"/>
    <x v="1"/>
    <x v="5"/>
    <s v="1 Season"/>
    <n v="1"/>
    <s v=""/>
    <m/>
    <n v="1"/>
    <s v="International TV Shows, Korean TV Shows, TV Comedies"/>
    <x v="19"/>
    <s v="International TV Shows, Korean TV Shows, TV Comedies"/>
    <n v="3"/>
  </r>
  <r>
    <n v="2496"/>
    <x v="6992"/>
    <x v="1"/>
    <x v="6990"/>
    <m/>
    <m/>
    <n v="0"/>
    <x v="2"/>
    <m/>
    <n v="0"/>
    <x v="634"/>
    <x v="1"/>
    <x v="1"/>
    <s v="1 Season"/>
    <n v="1"/>
    <s v=""/>
    <m/>
    <n v="1"/>
    <s v="Docuseries, International TV Shows, Spanish-Language TV Shows"/>
    <x v="21"/>
    <s v="Docuseries, International TV Shows, Spanish-Language TV Shows"/>
    <n v="3"/>
  </r>
  <r>
    <n v="2500"/>
    <x v="6993"/>
    <x v="1"/>
    <x v="6991"/>
    <m/>
    <s v="Essined Aponte, Emmanuel Esparza, Kepa Amuchastegui, Manuel Navarro, Aroha Hafez, Ilenia Antonini, Alejandro Rodr√≠guez, Cristina Warner, Juliette Arrieta, Fernando Campo, Camilo Jim√©nez, Jairo Camargo, Adelaida Buscato"/>
    <n v="13"/>
    <x v="31"/>
    <s v="Colombia"/>
    <n v="1"/>
    <x v="634"/>
    <x v="1"/>
    <x v="1"/>
    <s v="1 Season"/>
    <n v="1"/>
    <s v=""/>
    <m/>
    <n v="1"/>
    <s v="International TV Shows, Spanish-Language TV Shows, TV Dramas"/>
    <x v="19"/>
    <s v="International TV Shows, Spanish-Language TV Shows, TV Dramas"/>
    <n v="3"/>
  </r>
  <r>
    <n v="2508"/>
    <x v="6994"/>
    <x v="1"/>
    <x v="6992"/>
    <s v="Marcus Raboy"/>
    <s v="Patton Oswalt, Bob Rubin"/>
    <n v="2"/>
    <x v="0"/>
    <s v="United States"/>
    <n v="1"/>
    <x v="1052"/>
    <x v="1"/>
    <x v="5"/>
    <s v="1 Season"/>
    <n v="1"/>
    <s v=""/>
    <m/>
    <n v="1"/>
    <s v="Stand-Up Comedy &amp; Talk Shows, TV Comedies"/>
    <x v="30"/>
    <s v="Stand-Up Comedy &amp; Talk Shows, TV Comedies"/>
    <n v="2"/>
  </r>
  <r>
    <n v="2509"/>
    <x v="6995"/>
    <x v="1"/>
    <x v="6993"/>
    <m/>
    <s v="JoAnna Garcia Swisher, Brooke Elliott, Heather Headley, Chris Klein, Justin Bruening, Logan Allen, Anneliese Judge, Carson Rowland, Jamie Lynn Spears, Dion Johnstone"/>
    <n v="10"/>
    <x v="0"/>
    <s v="United States"/>
    <n v="1"/>
    <x v="1052"/>
    <x v="1"/>
    <x v="1"/>
    <s v="1 Season"/>
    <n v="1"/>
    <s v=""/>
    <m/>
    <n v="1"/>
    <s v="Romantic TV Shows, TV Dramas"/>
    <x v="32"/>
    <s v="Romantic TV Shows, TV Dramas"/>
    <n v="2"/>
  </r>
  <r>
    <n v="2515"/>
    <x v="6996"/>
    <x v="1"/>
    <x v="6994"/>
    <m/>
    <s v="Natasia Demetriou, Vic Reeves, Kristen Griffith-Vanderyacht"/>
    <n v="3"/>
    <x v="6"/>
    <s v="United Kingdom"/>
    <n v="1"/>
    <x v="1345"/>
    <x v="1"/>
    <x v="6"/>
    <s v="1 Season"/>
    <n v="1"/>
    <s v=""/>
    <m/>
    <n v="1"/>
    <s v="British TV Shows, International TV Shows, Reality TV"/>
    <x v="23"/>
    <s v="British TV Shows, International TV Shows, Reality TV"/>
    <n v="3"/>
  </r>
  <r>
    <n v="2516"/>
    <x v="6997"/>
    <x v="1"/>
    <x v="6995"/>
    <m/>
    <s v="Hasan Minhaj"/>
    <n v="1"/>
    <x v="0"/>
    <s v="United States"/>
    <n v="1"/>
    <x v="1184"/>
    <x v="1"/>
    <x v="5"/>
    <s v="6 Season"/>
    <n v="6"/>
    <s v=""/>
    <m/>
    <n v="6"/>
    <s v="Stand-Up Comedy &amp; Talk Shows, TV Comedies"/>
    <x v="30"/>
    <s v="Stand-Up Comedy &amp; Talk Shows, TV Comedies"/>
    <n v="2"/>
  </r>
  <r>
    <n v="2518"/>
    <x v="6998"/>
    <x v="1"/>
    <x v="6996"/>
    <m/>
    <s v="Ku Hye-sun, Lee Min-ho, Kim Hyun-joong, Kim Bum, Kim Joon, Kim So-eun, Lee Hye-yeong, Park Ji-bin, Lim Ye-jin, Jeong Ho-bin"/>
    <n v="10"/>
    <x v="28"/>
    <s v="South Korea"/>
    <n v="1"/>
    <x v="1572"/>
    <x v="16"/>
    <x v="1"/>
    <s v="1 Season"/>
    <n v="1"/>
    <s v=""/>
    <m/>
    <n v="1"/>
    <s v="International TV Shows, Korean TV Shows, Romantic TV Shows"/>
    <x v="19"/>
    <s v="International TV Shows, Korean TV Shows, Romantic TV Shows"/>
    <n v="3"/>
  </r>
  <r>
    <n v="2519"/>
    <x v="6999"/>
    <x v="1"/>
    <x v="6997"/>
    <m/>
    <s v="Lee Byung-hun, Kim Tae-hee, Jeong Jun-ho, Kim Young-chul, Kim Seung-woo, Kim So-yeon, Yun Ju-sang, Lee Jeong-kil"/>
    <n v="8"/>
    <x v="28"/>
    <s v="South Korea"/>
    <n v="1"/>
    <x v="1572"/>
    <x v="16"/>
    <x v="1"/>
    <s v="1 Season"/>
    <n v="1"/>
    <s v=""/>
    <m/>
    <n v="1"/>
    <s v="International TV Shows, Korean TV Shows, TV Action &amp; Adventure"/>
    <x v="19"/>
    <s v="International TV Shows, Korean TV Shows, TV Action &amp; Adventure"/>
    <n v="3"/>
  </r>
  <r>
    <n v="2520"/>
    <x v="7000"/>
    <x v="1"/>
    <x v="6998"/>
    <m/>
    <s v="Zach Tyler, Mae Whitman, Jack De Sena, Dee Bradley Baker, Dante Basco, Jessie Flower, Mako Iwamatsu"/>
    <n v="7"/>
    <x v="0"/>
    <s v="United States"/>
    <n v="1"/>
    <x v="866"/>
    <x v="37"/>
    <x v="8"/>
    <s v="3 Season"/>
    <n v="3"/>
    <s v=""/>
    <m/>
    <n v="3"/>
    <s v="Classic &amp; Cult TV, Kids' TV, TV Action &amp; Adventure"/>
    <x v="31"/>
    <s v="Classic &amp; Cult TV, Kids' TV, TV Action &amp; Adventure"/>
    <n v="3"/>
  </r>
  <r>
    <n v="2523"/>
    <x v="7001"/>
    <x v="1"/>
    <x v="6999"/>
    <s v="Ziad Doueiri"/>
    <s v="Eric Cantona, Suzanne Cl√©ment, Alex Lutz, Gustave Kervern, Alice de Lencquesaing, Louise Coldefy, Nicolas Martinez, Adama Niane"/>
    <n v="8"/>
    <x v="11"/>
    <s v="France"/>
    <n v="1"/>
    <x v="866"/>
    <x v="1"/>
    <x v="5"/>
    <s v="1 Season"/>
    <n v="1"/>
    <s v=""/>
    <m/>
    <n v="1"/>
    <s v="Crime TV Shows, International TV Shows, TV Dramas"/>
    <x v="20"/>
    <s v="Crime TV Shows, International TV Shows, TV Dramas"/>
    <n v="3"/>
  </r>
  <r>
    <n v="2524"/>
    <x v="7002"/>
    <x v="1"/>
    <x v="7000"/>
    <m/>
    <s v="T√©a Leoni, Tim Daly, Bebe Neuwirth, Zeljko Ivanek, Erich Bergen, Patina Miller, Geoffrey Arend, Kathrine Herzer, Evan Roe, Wallis Currie-Wood"/>
    <n v="10"/>
    <x v="0"/>
    <s v="United States"/>
    <n v="1"/>
    <x v="866"/>
    <x v="2"/>
    <x v="6"/>
    <s v="6 Season"/>
    <n v="6"/>
    <s v=""/>
    <m/>
    <n v="6"/>
    <s v="TV Dramas"/>
    <x v="22"/>
    <s v="TV Dramas"/>
    <n v="1"/>
  </r>
  <r>
    <n v="2525"/>
    <x v="7003"/>
    <x v="1"/>
    <x v="7001"/>
    <m/>
    <s v="Justin Willman"/>
    <n v="1"/>
    <x v="0"/>
    <s v="United States"/>
    <n v="1"/>
    <x v="866"/>
    <x v="1"/>
    <x v="1"/>
    <s v="3 Season"/>
    <n v="3"/>
    <s v=""/>
    <m/>
    <n v="3"/>
    <s v="Reality TV, TV Comedies"/>
    <x v="26"/>
    <s v="Reality TV, TV Comedies"/>
    <n v="2"/>
  </r>
  <r>
    <n v="2526"/>
    <x v="7004"/>
    <x v="1"/>
    <x v="7002"/>
    <m/>
    <s v="Nobunaga Shimazaki, Aya Hirano, Kana Hanazawa, Kiyono Yasuno, Rena Maeda, Miyuki Sawashiro, Hiroyuki Yoshino, Atsuko Tanaka"/>
    <n v="8"/>
    <x v="1"/>
    <s v="Japan"/>
    <n v="1"/>
    <x v="866"/>
    <x v="0"/>
    <x v="5"/>
    <s v="1 Season"/>
    <n v="1"/>
    <s v=""/>
    <m/>
    <n v="1"/>
    <s v="Anime Series, International TV Shows, TV Horror"/>
    <x v="27"/>
    <s v="Anime Series, International TV Shows, TV Horror"/>
    <n v="3"/>
  </r>
  <r>
    <n v="2527"/>
    <x v="7005"/>
    <x v="1"/>
    <x v="7003"/>
    <m/>
    <s v="Aimee Carrero, AJ Michalka, Marcus Scribner, Karen Fukuhara, Reshma Shetty, Lorraine Toussaint, Keston John, Lauren Ash, Christine Woods, Morla Gorrondona, Antony Del Rio, Dana Davis, Grey Griffin, Genesis Rodriguez, Jordan Fisher, Vella Lovell, Merit Leighton, Sandra Oh, Krystal Joy Brown"/>
    <n v="19"/>
    <x v="0"/>
    <s v="United States"/>
    <n v="1"/>
    <x v="866"/>
    <x v="1"/>
    <x v="8"/>
    <s v="5 Season"/>
    <n v="5"/>
    <s v=""/>
    <m/>
    <n v="5"/>
    <s v="Kids' TV, TV Action &amp; Adventure, TV Sci-Fi &amp; Fantasy"/>
    <x v="25"/>
    <s v="Kids' TV, TV Action &amp; Adventure, TV Sci-Fi &amp; Fantasy"/>
    <n v="3"/>
  </r>
  <r>
    <n v="2528"/>
    <x v="7006"/>
    <x v="1"/>
    <x v="7004"/>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n v="13"/>
    <x v="51"/>
    <s v="Thailand"/>
    <n v="1"/>
    <x v="866"/>
    <x v="1"/>
    <x v="5"/>
    <s v="1 Season"/>
    <n v="1"/>
    <s v=""/>
    <m/>
    <n v="1"/>
    <s v="Crime TV Shows, International TV Shows, TV Dramas"/>
    <x v="20"/>
    <s v="Crime TV Shows, International TV Shows, TV Dramas"/>
    <n v="3"/>
  </r>
  <r>
    <n v="2529"/>
    <x v="7007"/>
    <x v="1"/>
    <x v="7005"/>
    <m/>
    <s v="Lee Dong-wook, Im Si-wan, Lee Jung-eun, Lee Hyun-wook, Park Jong-hwan, Lee Joong-ok, Ahn Eun-jin"/>
    <n v="7"/>
    <x v="28"/>
    <s v="South Korea"/>
    <n v="1"/>
    <x v="866"/>
    <x v="2"/>
    <x v="5"/>
    <s v="1 Season"/>
    <n v="1"/>
    <s v=""/>
    <m/>
    <n v="1"/>
    <s v="International TV Shows, Korean TV Shows, TV Horror"/>
    <x v="19"/>
    <s v="International TV Shows, Korean TV Shows, TV Horror"/>
    <n v="3"/>
  </r>
  <r>
    <n v="2530"/>
    <x v="7008"/>
    <x v="1"/>
    <x v="7006"/>
    <m/>
    <s v="Anthony Field, Lachlan Gillespie, Simon Pryce, Emma Watkins, Paul Paddick"/>
    <n v="5"/>
    <x v="12"/>
    <s v="Australia"/>
    <n v="1"/>
    <x v="866"/>
    <x v="4"/>
    <x v="0"/>
    <s v="2 Season"/>
    <n v="2"/>
    <s v=""/>
    <m/>
    <n v="2"/>
    <s v="Kids' TV"/>
    <x v="25"/>
    <s v="Kids' TV"/>
    <n v="1"/>
  </r>
  <r>
    <n v="2531"/>
    <x v="7009"/>
    <x v="1"/>
    <x v="7007"/>
    <m/>
    <s v="Laura Haddock, Nuno Lopes, Marta Milans, Laurence Fox, Daniel Mays, Angela Griffin, Juan Diego Botto, Pedro Casablanc, Bel√©n L√≥pez, Barry Ward, Tom Rhys Harries"/>
    <n v="11"/>
    <x v="6"/>
    <s v="United Kingdom, Spain"/>
    <n v="2"/>
    <x v="866"/>
    <x v="1"/>
    <x v="5"/>
    <s v="1 Season"/>
    <n v="1"/>
    <s v=""/>
    <m/>
    <n v="1"/>
    <s v="British TV Shows, Crime TV Shows, International TV Shows"/>
    <x v="23"/>
    <s v="British TV Shows, Crime TV Shows, International TV Shows"/>
    <n v="3"/>
  </r>
  <r>
    <n v="2543"/>
    <x v="7010"/>
    <x v="1"/>
    <x v="7008"/>
    <m/>
    <s v="Michela Luci, Jamie Watson, Eric Peterson, Anna Claire Bartlam, Nicolas Aqui, Cory Doran, Julie Lemieux, Derek McGrath"/>
    <n v="8"/>
    <x v="8"/>
    <s v="Canada"/>
    <n v="1"/>
    <x v="1359"/>
    <x v="1"/>
    <x v="0"/>
    <s v="1 Season"/>
    <n v="1"/>
    <s v=""/>
    <m/>
    <n v="1"/>
    <s v="Kids' TV"/>
    <x v="25"/>
    <s v="Kids' TV"/>
    <n v="1"/>
  </r>
  <r>
    <n v="2547"/>
    <x v="7011"/>
    <x v="1"/>
    <x v="7009"/>
    <m/>
    <s v="Ville Virtanen, Matleena Kuusniemi, Anu Sinisalo, Lenita Susi, Kristiina Halttu, Olivia Ainali, Ilkka Villi, Max Bremer, Matti Laine, Jasmin Hamid"/>
    <n v="10"/>
    <x v="66"/>
    <s v="Finland, France"/>
    <n v="2"/>
    <x v="796"/>
    <x v="2"/>
    <x v="5"/>
    <s v="3 Season"/>
    <n v="3"/>
    <s v=""/>
    <m/>
    <n v="3"/>
    <s v="Crime TV Shows, International TV Shows, TV Dramas"/>
    <x v="20"/>
    <s v="Crime TV Shows, International TV Shows, TV Dramas"/>
    <n v="3"/>
  </r>
  <r>
    <n v="2549"/>
    <x v="7012"/>
    <x v="1"/>
    <x v="7010"/>
    <m/>
    <m/>
    <n v="0"/>
    <x v="0"/>
    <s v="United States"/>
    <n v="1"/>
    <x v="796"/>
    <x v="1"/>
    <x v="5"/>
    <s v="1 Season"/>
    <n v="1"/>
    <s v=""/>
    <m/>
    <n v="1"/>
    <s v="Crime TV Shows, Docuseries"/>
    <x v="20"/>
    <s v="Crime TV Shows, Docuseries"/>
    <n v="2"/>
  </r>
  <r>
    <n v="2552"/>
    <x v="7013"/>
    <x v="1"/>
    <x v="7011"/>
    <m/>
    <s v="Christina Applegate, Linda Cardellini, James Marsden, Max Jenkins, Sam McCarthy, Luke Roessler, Edward Asner"/>
    <n v="7"/>
    <x v="0"/>
    <s v="United States"/>
    <n v="1"/>
    <x v="1279"/>
    <x v="1"/>
    <x v="5"/>
    <s v="2 Season"/>
    <n v="2"/>
    <s v=""/>
    <m/>
    <n v="2"/>
    <s v="TV Comedies, TV Dramas"/>
    <x v="24"/>
    <s v="TV Comedies, TV Dramas"/>
    <n v="2"/>
  </r>
  <r>
    <n v="2553"/>
    <x v="7014"/>
    <x v="1"/>
    <x v="7012"/>
    <m/>
    <s v="Nick Liberato, Karin Bohn, Dennis Prescott"/>
    <n v="3"/>
    <x v="8"/>
    <s v="Canada"/>
    <n v="1"/>
    <x v="1279"/>
    <x v="1"/>
    <x v="1"/>
    <s v="2 Season"/>
    <n v="2"/>
    <s v=""/>
    <m/>
    <n v="2"/>
    <s v="International TV Shows, Reality TV"/>
    <x v="19"/>
    <s v="International TV Shows, Reality TV"/>
    <n v="2"/>
  </r>
  <r>
    <n v="2554"/>
    <x v="7015"/>
    <x v="1"/>
    <x v="7013"/>
    <s v="Damien Chazelle, Houda Benyamina, La√Øla Marrakchi, Alan Poul"/>
    <s v="Andr√© Holland, Joanna Kulig, Amandla Stenberg, Le√Øla Bekhti, Tahar Rahim, Benjamin Biolay, Adil Dehbi, Melissa George, Lada Obradovic, Tch√©ky Karyo, Randy Kerber, Elyes Aguis, Damian Nueva Cortes"/>
    <n v="13"/>
    <x v="6"/>
    <s v="United Kingdom, Germany, United States, France"/>
    <n v="4"/>
    <x v="1279"/>
    <x v="1"/>
    <x v="5"/>
    <s v="1 Season"/>
    <n v="1"/>
    <s v=""/>
    <m/>
    <n v="1"/>
    <s v="International TV Shows, TV Dramas"/>
    <x v="19"/>
    <s v="International TV Shows, TV Dramas"/>
    <n v="2"/>
  </r>
  <r>
    <n v="2555"/>
    <x v="7016"/>
    <x v="1"/>
    <x v="7014"/>
    <m/>
    <s v="Adrian Petriw, Ashleigh Ball, Connor Parnall, Mark Hildreth, Alex Barima, Jesse Moss, Diana Kaarina, Brian Dobson"/>
    <n v="8"/>
    <x v="8"/>
    <s v="Canada"/>
    <n v="1"/>
    <x v="1279"/>
    <x v="1"/>
    <x v="8"/>
    <s v="2 Season"/>
    <n v="2"/>
    <s v=""/>
    <m/>
    <n v="2"/>
    <s v="Kids' TV, TV Thrillers"/>
    <x v="25"/>
    <s v="Kids' TV, TV Thrillers"/>
    <n v="2"/>
  </r>
  <r>
    <n v="2558"/>
    <x v="7017"/>
    <x v="1"/>
    <x v="7015"/>
    <s v="He Xiaofeng"/>
    <s v="He Xiaofeng, Jiang Guangtao, Duan Yixuan, Zhu Rongrong, Wen Sen, Jiang Huiqin, Ban Ma, Ronny Chieng, Shinji Saito, Daniel Sosa"/>
    <n v="10"/>
    <x v="42"/>
    <s v="China"/>
    <n v="1"/>
    <x v="797"/>
    <x v="1"/>
    <x v="5"/>
    <s v="2 Season"/>
    <n v="2"/>
    <s v=""/>
    <m/>
    <n v="2"/>
    <s v="International TV Shows, TV Action &amp; Adventure, TV Comedies"/>
    <x v="19"/>
    <s v="International TV Shows, TV Action &amp; Adventure, TV Comedies"/>
    <n v="3"/>
  </r>
  <r>
    <n v="2566"/>
    <x v="7018"/>
    <x v="1"/>
    <x v="7016"/>
    <s v="Hern√°n Guerschuny"/>
    <s v="Sebasti√°n Wainraich, Natalie P√©rez, Santiago Korovsky"/>
    <n v="3"/>
    <x v="25"/>
    <s v="Argentina"/>
    <n v="1"/>
    <x v="565"/>
    <x v="1"/>
    <x v="5"/>
    <s v="1 Season"/>
    <n v="1"/>
    <s v=""/>
    <m/>
    <n v="1"/>
    <s v="International TV Shows, Spanish-Language TV Shows, TV Comedies"/>
    <x v="19"/>
    <s v="International TV Shows, Spanish-Language TV Shows, TV Comedies"/>
    <n v="3"/>
  </r>
  <r>
    <n v="2569"/>
    <x v="7019"/>
    <x v="1"/>
    <x v="7017"/>
    <m/>
    <m/>
    <n v="0"/>
    <x v="2"/>
    <m/>
    <n v="0"/>
    <x v="565"/>
    <x v="4"/>
    <x v="6"/>
    <s v="1 Season"/>
    <n v="1"/>
    <s v=""/>
    <m/>
    <n v="1"/>
    <s v="Docuseries"/>
    <x v="21"/>
    <s v="Docuseries"/>
    <n v="1"/>
  </r>
  <r>
    <n v="2570"/>
    <x v="7020"/>
    <x v="1"/>
    <x v="7018"/>
    <m/>
    <m/>
    <n v="0"/>
    <x v="2"/>
    <m/>
    <n v="0"/>
    <x v="565"/>
    <x v="1"/>
    <x v="6"/>
    <s v="1 Season"/>
    <n v="1"/>
    <s v=""/>
    <m/>
    <n v="1"/>
    <s v="Reality TV"/>
    <x v="26"/>
    <s v="Reality TV"/>
    <n v="1"/>
  </r>
  <r>
    <n v="2575"/>
    <x v="7021"/>
    <x v="1"/>
    <x v="7019"/>
    <m/>
    <s v="Erik Thompson"/>
    <n v="1"/>
    <x v="2"/>
    <m/>
    <n v="0"/>
    <x v="565"/>
    <x v="4"/>
    <x v="6"/>
    <s v="1 Season"/>
    <n v="1"/>
    <s v=""/>
    <m/>
    <n v="1"/>
    <s v="Docuseries, Science &amp; Nature TV"/>
    <x v="21"/>
    <s v="Docuseries, Science &amp; Nature TV"/>
    <n v="2"/>
  </r>
  <r>
    <n v="2576"/>
    <x v="7022"/>
    <x v="1"/>
    <x v="7020"/>
    <m/>
    <s v="Gary Sinise, Rob Lowe, Josh Lucas, Justin Bartha, Amy Smart, LL Cool J, Steve Zahn, Jason Ritter, Ron Livingston, Tim DeKay, Mark Hefti, James Kyson, Rob Corddry"/>
    <n v="13"/>
    <x v="0"/>
    <s v="United States"/>
    <n v="1"/>
    <x v="565"/>
    <x v="16"/>
    <x v="1"/>
    <s v="1 Season"/>
    <n v="1"/>
    <s v=""/>
    <m/>
    <n v="1"/>
    <s v="Docuseries"/>
    <x v="21"/>
    <s v="Docuseries"/>
    <n v="1"/>
  </r>
  <r>
    <n v="2581"/>
    <x v="7023"/>
    <x v="1"/>
    <x v="7021"/>
    <m/>
    <s v="David Corenswet, Darren Criss, Patti LuPone, Jeremy Pope, Jim Parsons, Laura Harrier, Joe Mantello, Dylan McDermott, Jake Picking, Holland Taylor, Samara Weaving"/>
    <n v="11"/>
    <x v="0"/>
    <s v="United States"/>
    <n v="1"/>
    <x v="40"/>
    <x v="1"/>
    <x v="5"/>
    <s v="1 Season"/>
    <n v="1"/>
    <s v=""/>
    <m/>
    <n v="1"/>
    <s v="TV Dramas"/>
    <x v="22"/>
    <s v="TV Dramas"/>
    <n v="1"/>
  </r>
  <r>
    <n v="2584"/>
    <x v="7024"/>
    <x v="1"/>
    <x v="7022"/>
    <m/>
    <s v="Alina Kukushkina, Boris Kutnevich, Giselle Nieto, Elsie Fisher"/>
    <n v="4"/>
    <x v="49"/>
    <s v="Russia"/>
    <n v="1"/>
    <x v="40"/>
    <x v="2"/>
    <x v="0"/>
    <s v="4 Season"/>
    <n v="4"/>
    <s v=""/>
    <m/>
    <n v="4"/>
    <s v="Kids' TV"/>
    <x v="25"/>
    <s v="Kids' TV"/>
    <n v="1"/>
  </r>
  <r>
    <n v="2586"/>
    <x v="7025"/>
    <x v="1"/>
    <x v="7023"/>
    <m/>
    <s v="Richard Madden, Dustin Hoffman, Stuart Martin, Annabel Scholey"/>
    <n v="4"/>
    <x v="24"/>
    <s v="Italy, United Kingdom, France"/>
    <n v="3"/>
    <x v="40"/>
    <x v="2"/>
    <x v="5"/>
    <s v="3 Season"/>
    <n v="3"/>
    <s v=""/>
    <m/>
    <n v="3"/>
    <s v="International TV Shows, TV Dramas"/>
    <x v="19"/>
    <s v="International TV Shows, TV Dramas"/>
    <n v="2"/>
  </r>
  <r>
    <n v="2587"/>
    <x v="7026"/>
    <x v="1"/>
    <x v="7024"/>
    <m/>
    <s v="Yuichi Nakamura, Ari Ozawa, Nobuhiko Okamoto, Yuki Ono, Ryohei Kimura, Mai Nakahara, Miyuki Sawashiro, Mamoru Miyano, Marie Miyake, Ayako Kawasumi, Kenta Miyake, Daisuke Ono"/>
    <n v="12"/>
    <x v="1"/>
    <s v="Japan"/>
    <n v="1"/>
    <x v="40"/>
    <x v="0"/>
    <x v="6"/>
    <s v="1 Season"/>
    <n v="1"/>
    <s v=""/>
    <m/>
    <n v="1"/>
    <s v="Anime Series, Romantic TV Shows"/>
    <x v="27"/>
    <s v="Anime Series, Romantic TV Shows"/>
    <n v="2"/>
  </r>
  <r>
    <n v="2589"/>
    <x v="7027"/>
    <x v="1"/>
    <x v="7025"/>
    <m/>
    <s v="Kayne Tremills, Nia Roam, David Collins, Shane Dundas"/>
    <n v="4"/>
    <x v="8"/>
    <s v="Canada"/>
    <n v="1"/>
    <x v="40"/>
    <x v="1"/>
    <x v="4"/>
    <s v="1 Season"/>
    <n v="1"/>
    <s v=""/>
    <m/>
    <n v="1"/>
    <s v="Kids' TV, TV Comedies"/>
    <x v="25"/>
    <s v="Kids' TV, TV Comedies"/>
    <n v="2"/>
  </r>
  <r>
    <n v="2591"/>
    <x v="7028"/>
    <x v="1"/>
    <x v="7026"/>
    <m/>
    <s v="Aden Young, Sam Trammell, Simone Kessell, Laura Gordon, Gloria Garayua, Mitzi Ruhlmann, Milly Alcock, Ed Oxenbould, Finn Little, Anthony Phelan, Diana Glenn, Lauren Pegus"/>
    <n v="12"/>
    <x v="12"/>
    <s v="Australia, United States"/>
    <n v="2"/>
    <x v="40"/>
    <x v="2"/>
    <x v="5"/>
    <s v="1 Season"/>
    <n v="1"/>
    <s v=""/>
    <m/>
    <n v="1"/>
    <s v="Crime TV Shows, TV Dramas, TV Mysteries"/>
    <x v="20"/>
    <s v="Crime TV Shows, TV Dramas, TV Mysteries"/>
    <n v="3"/>
  </r>
  <r>
    <n v="2599"/>
    <x v="7029"/>
    <x v="1"/>
    <x v="7027"/>
    <m/>
    <s v="Tomoaki Maeno, Sora Amamiya, Soma Saito, Kana Hanazawa, Junichi Suwabe, Tomokazu Seki, Takahiro Sakurai, Kohsuke Toriumi, Rie Kugimiya, Kentaro Kumagai, Makoto Furukawa, Takashi Matsuyama, Shunsuke Takeuchi, Yuto Uemura, Chinatsu Akasaki, Junya Enoki, Kazuhiko Inoue, Hiroo Sasaki"/>
    <n v="18"/>
    <x v="1"/>
    <s v="Japan"/>
    <n v="1"/>
    <x v="1185"/>
    <x v="1"/>
    <x v="1"/>
    <s v="1 Season"/>
    <n v="1"/>
    <s v=""/>
    <m/>
    <n v="1"/>
    <s v="Anime Series, International TV Shows"/>
    <x v="27"/>
    <s v="Anime Series, International TV Shows"/>
    <n v="2"/>
  </r>
  <r>
    <n v="2600"/>
    <x v="7030"/>
    <x v="1"/>
    <x v="7028"/>
    <m/>
    <s v="Rafael Amaya, Ximena Herrera, Robinson D√≠az, Ra√∫l M√©ndez, Gabriel Porras, Carmen Villalobos, Mauricio Ochmann, Fernanda Castillo, Marlene Favela, Carmen Aub, Maritza Rodr√≠guez"/>
    <n v="11"/>
    <x v="0"/>
    <s v="United States, Mexico, Colombia"/>
    <n v="3"/>
    <x v="1185"/>
    <x v="2"/>
    <x v="5"/>
    <s v="7 Season"/>
    <n v="7"/>
    <s v=""/>
    <m/>
    <n v="7"/>
    <s v="Crime TV Shows, International TV Shows, Spanish-Language TV Shows"/>
    <x v="20"/>
    <s v="Crime TV Shows, International TV Shows, Spanish-Language TV Shows"/>
    <n v="3"/>
  </r>
  <r>
    <n v="2601"/>
    <x v="7031"/>
    <x v="1"/>
    <x v="7029"/>
    <m/>
    <s v="Catherine Bell, Bailee Madison, Rhys Matthew Bond, James Denton, Catherine Disher, Anthony Lemke, Peter MacNeill, Hannah Endicott-Douglas, Noah Cappe, Kylee Evans"/>
    <n v="10"/>
    <x v="0"/>
    <s v="United States, Canada"/>
    <n v="2"/>
    <x v="1185"/>
    <x v="2"/>
    <x v="6"/>
    <s v="5 Season"/>
    <n v="5"/>
    <s v=""/>
    <m/>
    <n v="5"/>
    <s v="TV Dramas, TV Sci-Fi &amp; Fantasy"/>
    <x v="22"/>
    <s v="TV Dramas, TV Sci-Fi &amp; Fantasy"/>
    <n v="2"/>
  </r>
  <r>
    <n v="2603"/>
    <x v="7032"/>
    <x v="1"/>
    <x v="7030"/>
    <s v="Sion Sono"/>
    <s v="Kippei Shiina, Shinnosuke Mitsushima, Kyooko Hinami, Eri Kamataki, Young Dais, Natsuki Kawamura, Yuzuka Nakaya, Dai Hasegawa, Chiho Fujii, Sei Matobu, Denden"/>
    <n v="11"/>
    <x v="1"/>
    <s v="Japan"/>
    <n v="1"/>
    <x v="1185"/>
    <x v="1"/>
    <x v="5"/>
    <s v="1 Season"/>
    <n v="1"/>
    <s v=""/>
    <m/>
    <n v="1"/>
    <s v="Crime TV Shows, International TV Shows, TV Dramas"/>
    <x v="20"/>
    <s v="Crime TV Shows, International TV Shows, TV Dramas"/>
    <n v="3"/>
  </r>
  <r>
    <n v="2604"/>
    <x v="7033"/>
    <x v="1"/>
    <x v="7031"/>
    <s v="David Chuang, Chen Kuan-chung"/>
    <s v="Joseph Chang, Hsu Wei-ning, Jason Wang, Ruby Lin, Moon Lee, River Huang, Chen Chia-kuei, Ding Ning, Hsia Ching-ting, Rexen Cheng"/>
    <n v="10"/>
    <x v="53"/>
    <s v="Taiwan"/>
    <n v="1"/>
    <x v="1185"/>
    <x v="1"/>
    <x v="5"/>
    <s v="1 Season"/>
    <n v="1"/>
    <s v=""/>
    <m/>
    <n v="1"/>
    <s v="Crime TV Shows, International TV Shows, TV Dramas"/>
    <x v="20"/>
    <s v="Crime TV Shows, International TV Shows, TV Dramas"/>
    <n v="3"/>
  </r>
  <r>
    <n v="2607"/>
    <x v="7034"/>
    <x v="1"/>
    <x v="7032"/>
    <m/>
    <s v="Kim Dong-hee, Jung Da-bin, Park Ju-hyun, Nam Yoon-su, Choi Min-soo, Kim Yeo-jin, Park Hyuk-kwon"/>
    <n v="7"/>
    <x v="28"/>
    <s v="South Korea"/>
    <n v="1"/>
    <x v="705"/>
    <x v="1"/>
    <x v="5"/>
    <s v="1 Season"/>
    <n v="1"/>
    <s v=""/>
    <m/>
    <n v="1"/>
    <s v="Crime TV Shows, International TV Shows, Korean TV Shows"/>
    <x v="20"/>
    <s v="Crime TV Shows, International TV Shows, Korean TV Shows"/>
    <n v="3"/>
  </r>
  <r>
    <n v="2610"/>
    <x v="7035"/>
    <x v="1"/>
    <x v="7033"/>
    <m/>
    <s v="Nadiya Hussain"/>
    <n v="1"/>
    <x v="6"/>
    <s v="United Kingdom"/>
    <n v="1"/>
    <x v="705"/>
    <x v="1"/>
    <x v="4"/>
    <s v="1 Season"/>
    <n v="1"/>
    <s v=""/>
    <m/>
    <n v="1"/>
    <s v="British TV Shows, International TV Shows, Reality TV"/>
    <x v="23"/>
    <s v="British TV Shows, International TV Shows, Reality TV"/>
    <n v="3"/>
  </r>
  <r>
    <n v="2612"/>
    <x v="7036"/>
    <x v="1"/>
    <x v="7034"/>
    <m/>
    <s v="Warren Masemola, Nobulali Dangazele, Rapulana Seiphemo, Sibulele Gcilitshana, Jabulile Mahlambi, Ntosh Madlingozi, Hlengiwe Lushaba, Kanyi Nokwe, Harriet Manamela, Soso Rungqu, Fisiwe Kubeka, Victor Mohale"/>
    <n v="12"/>
    <x v="18"/>
    <s v="South Africa"/>
    <n v="1"/>
    <x v="705"/>
    <x v="3"/>
    <x v="5"/>
    <s v="2 Season"/>
    <n v="2"/>
    <s v=""/>
    <m/>
    <n v="2"/>
    <s v="International TV Shows, TV Dramas"/>
    <x v="19"/>
    <s v="International TV Shows, TV Dramas"/>
    <n v="2"/>
  </r>
  <r>
    <n v="2628"/>
    <x v="7037"/>
    <x v="1"/>
    <x v="7035"/>
    <m/>
    <m/>
    <n v="0"/>
    <x v="0"/>
    <s v="United States"/>
    <n v="1"/>
    <x v="1573"/>
    <x v="1"/>
    <x v="6"/>
    <s v="1 Season"/>
    <n v="1"/>
    <s v=""/>
    <m/>
    <n v="1"/>
    <s v="Docuseries, Science &amp; Nature TV"/>
    <x v="21"/>
    <s v="Docuseries, Science &amp; Nature TV"/>
    <n v="2"/>
  </r>
  <r>
    <n v="2629"/>
    <x v="7038"/>
    <x v="1"/>
    <x v="7036"/>
    <m/>
    <s v="Alexander Dreymon, Emily Cox, David Dawson, Ian Hart, Rune Temte, Matthew Macfadyen, Rutger Hauer, Tobias Santelmann, Peter Gantzler, Adrian Bower, Joseph Millson, Henning Valin Jakobsen, Alexandre Willaume, Thomas W. Gabrielsson"/>
    <n v="14"/>
    <x v="6"/>
    <s v="United Kingdom"/>
    <n v="1"/>
    <x v="1573"/>
    <x v="1"/>
    <x v="5"/>
    <s v="4 Season"/>
    <n v="4"/>
    <s v=""/>
    <m/>
    <n v="4"/>
    <s v="British TV Shows, International TV Shows, TV Action &amp; Adventure"/>
    <x v="23"/>
    <s v="British TV Shows, International TV Shows, TV Action &amp; Adventure"/>
    <n v="3"/>
  </r>
  <r>
    <n v="2632"/>
    <x v="7039"/>
    <x v="1"/>
    <x v="7037"/>
    <m/>
    <s v="Sung Hoon, Song Ji-eun, Kim Jae-young, Jeong Da-sol, Lee Kan-hee, Kim Jong-goo, Park Sin-un, Jeon So-min"/>
    <n v="8"/>
    <x v="28"/>
    <s v="South Korea"/>
    <n v="1"/>
    <x v="1053"/>
    <x v="3"/>
    <x v="1"/>
    <s v="1 Season"/>
    <n v="1"/>
    <s v=""/>
    <m/>
    <n v="1"/>
    <s v="International TV Shows, Korean TV Shows, Romantic TV Shows"/>
    <x v="19"/>
    <s v="International TV Shows, Korean TV Shows, Romantic TV Shows"/>
    <n v="3"/>
  </r>
  <r>
    <n v="2640"/>
    <x v="7040"/>
    <x v="1"/>
    <x v="7038"/>
    <m/>
    <s v="Bashar al-Shatti, Fatima Al Safi, Maram Balochi, Hamad Ashkanani, Nour Alghandour, Khaled Al-Shaer"/>
    <n v="6"/>
    <x v="2"/>
    <m/>
    <n v="0"/>
    <x v="1053"/>
    <x v="2"/>
    <x v="1"/>
    <s v="1 Season"/>
    <n v="1"/>
    <s v=""/>
    <m/>
    <n v="1"/>
    <s v="International TV Shows, TV Dramas"/>
    <x v="19"/>
    <s v="International TV Shows, TV Dramas"/>
    <n v="2"/>
  </r>
  <r>
    <n v="2641"/>
    <x v="7041"/>
    <x v="1"/>
    <x v="7039"/>
    <m/>
    <s v="Ricky Gervais, Tom Basden, Tony Way, Diane Morgan, Mandeep Dhillon, David Bradley, Ashley Jensen, Kerry Godliman"/>
    <n v="8"/>
    <x v="6"/>
    <s v="United Kingdom"/>
    <n v="1"/>
    <x v="492"/>
    <x v="1"/>
    <x v="5"/>
    <s v="2 Season"/>
    <n v="2"/>
    <s v=""/>
    <m/>
    <n v="2"/>
    <s v="British TV Shows, International TV Shows, TV Comedies"/>
    <x v="23"/>
    <s v="British TV Shows, International TV Shows, TV Comedies"/>
    <n v="3"/>
  </r>
  <r>
    <n v="2642"/>
    <x v="7042"/>
    <x v="1"/>
    <x v="7040"/>
    <m/>
    <s v="Seth Rogen, Will Arnett, Hugh Laurie, Will Ferrell, David Cross, Sean Bishop, Kiefer Sutherland, Cody Cameron, Aron Warner"/>
    <n v="9"/>
    <x v="2"/>
    <m/>
    <n v="0"/>
    <x v="492"/>
    <x v="12"/>
    <x v="6"/>
    <s v="1 Season"/>
    <n v="1"/>
    <s v=""/>
    <m/>
    <n v="1"/>
    <s v="Kids' TV, TV Comedies"/>
    <x v="25"/>
    <s v="Kids' TV, TV Comedies"/>
    <n v="2"/>
  </r>
  <r>
    <n v="2644"/>
    <x v="7043"/>
    <x v="1"/>
    <x v="7041"/>
    <m/>
    <s v="Pƒ±nar Deniz, Kubilay Aka, Mert Yazƒ±cƒ±oƒülu, Alina Boz, Selahattin Pa≈üalƒ±, ƒ∞pek Filiz Yazƒ±cƒ±, Kaan Urgancƒ±oƒülu, M√ºfit Kayacan, Bade ƒ∞≈ü√ßil, Tuba √únsal"/>
    <n v="10"/>
    <x v="61"/>
    <s v="Turkey"/>
    <n v="1"/>
    <x v="492"/>
    <x v="1"/>
    <x v="5"/>
    <s v="1 Season"/>
    <n v="1"/>
    <s v=""/>
    <m/>
    <n v="1"/>
    <s v="International TV Shows, TV Dramas, Teen TV Shows"/>
    <x v="19"/>
    <s v="International TV Shows, TV Dramas, Teen TV Shows"/>
    <n v="3"/>
  </r>
  <r>
    <n v="2646"/>
    <x v="7044"/>
    <x v="1"/>
    <x v="7042"/>
    <m/>
    <s v="Atsuko Tanaka, Osamu Saka, Akio Otsuka, Koichi Yamadera, Yutaka Nakano, Toru Okawa, Takashi Onozuka, Taro Yamaguchi, Sakiko Tamagawa, Megumi Han, Kenjiro Tsuda, Kaiji Soze, Shigeo Kiyama"/>
    <n v="13"/>
    <x v="1"/>
    <s v="Japan, United States"/>
    <n v="2"/>
    <x v="1129"/>
    <x v="1"/>
    <x v="1"/>
    <s v="1 Season"/>
    <n v="1"/>
    <s v=""/>
    <m/>
    <n v="1"/>
    <s v="Anime Series, Crime TV Shows, International TV Shows"/>
    <x v="27"/>
    <s v="Anime Series, Crime TV Shows, International TV Shows"/>
    <n v="3"/>
  </r>
  <r>
    <n v="2649"/>
    <x v="7045"/>
    <x v="1"/>
    <x v="7043"/>
    <m/>
    <s v="Ver√≥nica Castro, Aislinn Derbez, Cecilia Su√°rez, Dario Yazbek Bernal, Paco Le√≥n, Arturo R√≠os, Juan Pablo Medina, Ver√≥nica Langer, Lucas Vel√°zquez"/>
    <n v="9"/>
    <x v="15"/>
    <s v="Mexico"/>
    <n v="1"/>
    <x v="1129"/>
    <x v="1"/>
    <x v="5"/>
    <s v="3 Season"/>
    <n v="3"/>
    <s v=""/>
    <m/>
    <n v="3"/>
    <s v="International TV Shows, Spanish-Language TV Shows, TV Comedies"/>
    <x v="19"/>
    <s v="International TV Shows, Spanish-Language TV Shows, TV Comedies"/>
    <n v="3"/>
  </r>
  <r>
    <n v="2652"/>
    <x v="7046"/>
    <x v="1"/>
    <x v="7044"/>
    <m/>
    <s v="Afi Ekulona"/>
    <n v="1"/>
    <x v="0"/>
    <s v="United States"/>
    <n v="1"/>
    <x v="830"/>
    <x v="1"/>
    <x v="6"/>
    <s v="1 Season"/>
    <n v="1"/>
    <s v=""/>
    <m/>
    <n v="1"/>
    <s v="Docuseries, Science &amp; Nature TV, TV Comedies"/>
    <x v="21"/>
    <s v="Docuseries, Science &amp; Nature TV, TV Comedies"/>
    <n v="3"/>
  </r>
  <r>
    <n v="2658"/>
    <x v="7047"/>
    <x v="1"/>
    <x v="7045"/>
    <m/>
    <m/>
    <n v="0"/>
    <x v="6"/>
    <s v="United Kingdom"/>
    <n v="1"/>
    <x v="830"/>
    <x v="1"/>
    <x v="1"/>
    <s v="1 Season"/>
    <n v="1"/>
    <s v=""/>
    <m/>
    <n v="1"/>
    <s v="British TV Shows, International TV Shows, Reality TV"/>
    <x v="23"/>
    <s v="British TV Shows, International TV Shows, Reality TV"/>
    <n v="3"/>
  </r>
  <r>
    <n v="2659"/>
    <x v="7048"/>
    <x v="1"/>
    <x v="7046"/>
    <m/>
    <s v="Masakazu Morita, Fumiko Orikasa, Yuki Matsuoka, Noriaki Sugiyama, Hiroki Yasumoto, Kentaro Ito, Ryotaro Okiayu"/>
    <n v="7"/>
    <x v="1"/>
    <s v="Japan"/>
    <n v="1"/>
    <x v="1574"/>
    <x v="24"/>
    <x v="1"/>
    <s v="5 Season"/>
    <n v="5"/>
    <s v=""/>
    <m/>
    <n v="5"/>
    <s v="Anime Series, International TV Shows"/>
    <x v="27"/>
    <s v="Anime Series, International TV Shows"/>
    <n v="2"/>
  </r>
  <r>
    <n v="2660"/>
    <x v="7049"/>
    <x v="1"/>
    <x v="7047"/>
    <s v="Ryan Polito"/>
    <s v="Thomas Middleditch, Ben Schwartz"/>
    <n v="2"/>
    <x v="0"/>
    <s v="United States"/>
    <n v="1"/>
    <x v="1574"/>
    <x v="1"/>
    <x v="5"/>
    <s v="1 Season"/>
    <n v="1"/>
    <s v=""/>
    <m/>
    <n v="1"/>
    <s v="TV Comedies"/>
    <x v="24"/>
    <s v="TV Comedies"/>
    <n v="1"/>
  </r>
  <r>
    <n v="2661"/>
    <x v="7050"/>
    <x v="1"/>
    <x v="7048"/>
    <m/>
    <s v="Nicky Jam, Diego Cadavid, Ana Lucia Dominguez, Darkiel, Osvaldo Friger, Jarlin Javier Martinez, Luis Rivera, Nestor Rodulfo, Luis Gonzaga"/>
    <n v="9"/>
    <x v="83"/>
    <s v="Puerto Rico, United States, Colombia"/>
    <n v="3"/>
    <x v="1574"/>
    <x v="5"/>
    <x v="5"/>
    <s v="1 Season"/>
    <n v="1"/>
    <s v=""/>
    <m/>
    <n v="1"/>
    <s v="Crime TV Shows, International TV Shows, Spanish-Language TV Shows"/>
    <x v="20"/>
    <s v="Crime TV Shows, International TV Shows, Spanish-Language TV Shows"/>
    <n v="3"/>
  </r>
  <r>
    <n v="2662"/>
    <x v="7051"/>
    <x v="1"/>
    <x v="7049"/>
    <m/>
    <s v="Kelis, Leather Storrs"/>
    <n v="2"/>
    <x v="0"/>
    <s v="United States"/>
    <n v="1"/>
    <x v="1006"/>
    <x v="1"/>
    <x v="5"/>
    <s v="1 Season"/>
    <n v="1"/>
    <s v=""/>
    <m/>
    <n v="1"/>
    <s v="Reality TV"/>
    <x v="26"/>
    <s v="Reality TV"/>
    <n v="1"/>
  </r>
  <r>
    <n v="2663"/>
    <x v="7052"/>
    <x v="1"/>
    <x v="7050"/>
    <m/>
    <s v="Duncan Trussell, Phil Hendrie, Drew Pinsky, Joey Diaz, Natasha Leggero, Johnny Pemberton, Christina Pazsitzky, Anne Lamott, Damien Echols, Trudy Goodman, Maria Bamford, Pauly Shore, Doug Lussenhop, David Nichtern, Steve Little, Caitlin Doughty, Stephen Root"/>
    <n v="17"/>
    <x v="0"/>
    <s v="United States"/>
    <n v="1"/>
    <x v="1006"/>
    <x v="1"/>
    <x v="5"/>
    <s v="1 Season"/>
    <n v="1"/>
    <s v=""/>
    <m/>
    <n v="1"/>
    <s v="TV Comedies"/>
    <x v="24"/>
    <s v="TV Comedies"/>
    <n v="1"/>
  </r>
  <r>
    <n v="2665"/>
    <x v="7053"/>
    <x v="1"/>
    <x v="7051"/>
    <m/>
    <m/>
    <n v="0"/>
    <x v="17"/>
    <s v="India"/>
    <n v="1"/>
    <x v="1453"/>
    <x v="2"/>
    <x v="0"/>
    <s v="1 Season"/>
    <n v="1"/>
    <s v=""/>
    <m/>
    <n v="1"/>
    <s v="Kids' TV"/>
    <x v="25"/>
    <s v="Kids' TV"/>
    <n v="1"/>
  </r>
  <r>
    <n v="2666"/>
    <x v="7054"/>
    <x v="1"/>
    <x v="7052"/>
    <m/>
    <s v="Lee Min-ho, Kim Go-eun, Woo Do‚Äëhwan, Kim Kyung-nam, Jung Eun-chae, Lee Jung-jin, Kim Young-ok"/>
    <n v="7"/>
    <x v="28"/>
    <s v="South Korea"/>
    <n v="1"/>
    <x v="1453"/>
    <x v="1"/>
    <x v="1"/>
    <s v="1 Season"/>
    <n v="1"/>
    <s v=""/>
    <m/>
    <n v="1"/>
    <s v="Crime TV Shows, International TV Shows, Korean TV Shows"/>
    <x v="20"/>
    <s v="Crime TV Shows, International TV Shows, Korean TV Shows"/>
    <n v="3"/>
  </r>
  <r>
    <n v="2667"/>
    <x v="7055"/>
    <x v="1"/>
    <x v="7053"/>
    <m/>
    <s v="Kenya Barris, Rashida Jones, Iman Benson, Genneya Walton, Scarlet Spencer, Justin Claiborne, Ravi Cabot-Conyers"/>
    <n v="7"/>
    <x v="0"/>
    <s v="United States"/>
    <n v="1"/>
    <x v="656"/>
    <x v="1"/>
    <x v="5"/>
    <s v="1 Season"/>
    <n v="1"/>
    <s v=""/>
    <m/>
    <n v="1"/>
    <s v="TV Comedies"/>
    <x v="24"/>
    <s v="TV Comedies"/>
    <n v="1"/>
  </r>
  <r>
    <n v="2670"/>
    <x v="7056"/>
    <x v="1"/>
    <x v="7054"/>
    <m/>
    <s v="Sebasti√°n Rulli, Renata Notni, Roberto Mateos, Irina Baeva, Cassandra S√°nchez Navarro, Manuel Balbi, Javier G√≥mez, Alejandro √Åvila, Sof√≠a Castro, Juan Pablo Gil"/>
    <n v="10"/>
    <x v="15"/>
    <s v="Mexico"/>
    <n v="1"/>
    <x v="656"/>
    <x v="1"/>
    <x v="5"/>
    <s v="2 Season"/>
    <n v="2"/>
    <s v=""/>
    <m/>
    <n v="2"/>
    <s v="Crime TV Shows, International TV Shows, Spanish-Language TV Shows"/>
    <x v="20"/>
    <s v="Crime TV Shows, International TV Shows, Spanish-Language TV Shows"/>
    <n v="3"/>
  </r>
  <r>
    <n v="2671"/>
    <x v="7057"/>
    <x v="1"/>
    <x v="7055"/>
    <m/>
    <s v="Vir Das, Ranvir Shorey, Manoj Pahwa, Ravi Kishan, Raza Murad, Inaamulhaq, Suhail Nayyar, Amrita Bagchi"/>
    <n v="8"/>
    <x v="17"/>
    <s v="India"/>
    <n v="1"/>
    <x v="656"/>
    <x v="1"/>
    <x v="5"/>
    <s v="1 Season"/>
    <n v="1"/>
    <s v=""/>
    <m/>
    <n v="1"/>
    <s v="Crime TV Shows, International TV Shows, TV Comedies"/>
    <x v="20"/>
    <s v="Crime TV Shows, International TV Shows, TV Comedies"/>
    <n v="3"/>
  </r>
  <r>
    <n v="2676"/>
    <x v="7058"/>
    <x v="1"/>
    <x v="7056"/>
    <s v="Adrien Lagier, Ousmane Ly"/>
    <s v="Fary"/>
    <n v="1"/>
    <x v="11"/>
    <s v="France"/>
    <n v="1"/>
    <x v="347"/>
    <x v="1"/>
    <x v="5"/>
    <s v="2 Season"/>
    <n v="2"/>
    <s v=""/>
    <m/>
    <n v="2"/>
    <s v="International TV Shows, Stand-Up Comedy &amp; Talk Shows, TV Comedies"/>
    <x v="19"/>
    <s v="International TV Shows, Stand-Up Comedy &amp; Talk Shows, TV Comedies"/>
    <n v="3"/>
  </r>
  <r>
    <n v="2677"/>
    <x v="7059"/>
    <x v="1"/>
    <x v="7057"/>
    <m/>
    <s v="Lior Raz, Hisham Suliman, Shadi Mar'i, La√´titia E√Ødo, Tsahi Halevi, Yuval Segal, Neta Garty, Tomer Kapon, Itzik Cohen, Rona-Lee Shim'on, Boaz Konforty, Doron Ben-David"/>
    <n v="12"/>
    <x v="29"/>
    <s v="Israel"/>
    <n v="1"/>
    <x v="347"/>
    <x v="1"/>
    <x v="5"/>
    <s v="3 Season"/>
    <n v="3"/>
    <s v=""/>
    <m/>
    <n v="3"/>
    <s v="Crime TV Shows, International TV Shows, TV Action &amp; Adventure"/>
    <x v="20"/>
    <s v="Crime TV Shows, International TV Shows, TV Action &amp; Adventure"/>
    <n v="3"/>
  </r>
  <r>
    <n v="2685"/>
    <x v="7060"/>
    <x v="1"/>
    <x v="7058"/>
    <m/>
    <m/>
    <n v="0"/>
    <x v="0"/>
    <s v="United States"/>
    <n v="1"/>
    <x v="109"/>
    <x v="1"/>
    <x v="5"/>
    <s v="1 Season"/>
    <n v="1"/>
    <s v=""/>
    <m/>
    <n v="1"/>
    <s v="Crime TV Shows, Docuseries"/>
    <x v="20"/>
    <s v="Crime TV Shows, Docuseries"/>
    <n v="2"/>
  </r>
  <r>
    <n v="2692"/>
    <x v="7061"/>
    <x v="1"/>
    <x v="7059"/>
    <m/>
    <s v="Alan Aisenberg, Mike Castle, Carmen Flood, Marques Ray"/>
    <n v="4"/>
    <x v="0"/>
    <s v="United States"/>
    <n v="1"/>
    <x v="981"/>
    <x v="1"/>
    <x v="5"/>
    <s v="1 Season"/>
    <n v="1"/>
    <s v=""/>
    <m/>
    <n v="1"/>
    <s v="TV Comedies"/>
    <x v="24"/>
    <s v="TV Comedies"/>
    <n v="1"/>
  </r>
  <r>
    <n v="2697"/>
    <x v="7062"/>
    <x v="1"/>
    <x v="7060"/>
    <s v="Stefano Lodovichi"/>
    <s v="Vittoria Puccini, Francesco Scianna, Camilla Filippi, Simone Colombari, Maurizio Lastrico, Alessandro Averone, Euridice Axen, Marco Baliani, Pia Lanciotti, Giordano De Plano, Roberto Herlitzka, Tommaso Ragno, Margherita Caviezel, Michele Morrone"/>
    <n v="14"/>
    <x v="24"/>
    <s v="Italy"/>
    <n v="1"/>
    <x v="981"/>
    <x v="2"/>
    <x v="5"/>
    <s v="1 Season"/>
    <n v="1"/>
    <s v=""/>
    <m/>
    <n v="1"/>
    <s v="Crime TV Shows, International TV Shows, TV Dramas"/>
    <x v="20"/>
    <s v="Crime TV Shows, International TV Shows, TV Dramas"/>
    <n v="3"/>
  </r>
  <r>
    <n v="2699"/>
    <x v="7063"/>
    <x v="1"/>
    <x v="7061"/>
    <m/>
    <s v="Kohei Amasaki, Sayumi Suzushiro, Yuuki Hirose, Kazuyuki Okitsu, Daiki Yamashita, Daria Midou, Satomi Arai, Shizuka Ito, Cho, Chinatsu Akasaki, Tomokazu Sugita, Yuichi Nakamura, Kana Ueda, Taketora, Hochu Otsuka, Hiroki Yasumoto"/>
    <n v="16"/>
    <x v="1"/>
    <s v="Japan"/>
    <n v="1"/>
    <x v="1575"/>
    <x v="2"/>
    <x v="1"/>
    <s v="2 Season"/>
    <n v="2"/>
    <s v=""/>
    <m/>
    <n v="2"/>
    <s v="Anime Series, International TV Shows, Romantic TV Shows"/>
    <x v="27"/>
    <s v="Anime Series, International TV Shows, Romantic TV Shows"/>
    <n v="3"/>
  </r>
  <r>
    <n v="2700"/>
    <x v="7064"/>
    <x v="1"/>
    <x v="7062"/>
    <m/>
    <m/>
    <n v="0"/>
    <x v="2"/>
    <m/>
    <n v="0"/>
    <x v="1575"/>
    <x v="1"/>
    <x v="5"/>
    <s v="1 Season"/>
    <n v="1"/>
    <s v=""/>
    <m/>
    <n v="1"/>
    <s v="International TV Shows, Reality TV"/>
    <x v="19"/>
    <s v="International TV Shows, Reality TV"/>
    <n v="2"/>
  </r>
  <r>
    <n v="2709"/>
    <x v="7065"/>
    <x v="1"/>
    <x v="7063"/>
    <m/>
    <s v="Iv√°n √Ålvarez de Araya, Blanca Lewin, Karla Melo, Sebasti√°n Ayala, Roberto Far√≠as, Sergio Hern√°ndez"/>
    <n v="6"/>
    <x v="32"/>
    <s v="Chile"/>
    <n v="1"/>
    <x v="1462"/>
    <x v="8"/>
    <x v="5"/>
    <s v="2 Season"/>
    <n v="2"/>
    <s v=""/>
    <m/>
    <n v="2"/>
    <s v="International TV Shows, Spanish-Language TV Shows, TV Dramas"/>
    <x v="19"/>
    <s v="International TV Shows, Spanish-Language TV Shows, TV Dramas"/>
    <n v="3"/>
  </r>
  <r>
    <n v="2711"/>
    <x v="7066"/>
    <x v="1"/>
    <x v="7064"/>
    <m/>
    <s v="Danielle Rose Russell, Aria Shahghasemi, Kaylee Bryant, Jenny Boyd, Quincy Fouse, Peyton Alex Smith, Matthew Davis, Archie L. Winston"/>
    <n v="8"/>
    <x v="0"/>
    <s v="United States"/>
    <n v="1"/>
    <x v="252"/>
    <x v="2"/>
    <x v="1"/>
    <s v="2 Season"/>
    <n v="2"/>
    <s v=""/>
    <m/>
    <n v="2"/>
    <s v="TV Dramas, TV Sci-Fi &amp; Fantasy, Teen TV Shows"/>
    <x v="22"/>
    <s v="TV Dramas, TV Sci-Fi &amp; Fantasy, Teen TV Shows"/>
    <n v="3"/>
  </r>
  <r>
    <n v="2719"/>
    <x v="7067"/>
    <x v="1"/>
    <x v="7065"/>
    <m/>
    <s v="Ken Jeong, Jim Rash, Donald Glover, Joel McHale, Gillian Jacobs, Danny Pudi, Alison Brie, Chevy Chase, Yvette Nicole Brown"/>
    <n v="9"/>
    <x v="0"/>
    <s v="United States"/>
    <n v="1"/>
    <x v="579"/>
    <x v="4"/>
    <x v="1"/>
    <s v="6 Season"/>
    <n v="6"/>
    <s v=""/>
    <m/>
    <n v="6"/>
    <s v="TV Comedies"/>
    <x v="24"/>
    <s v="TV Comedies"/>
    <n v="1"/>
  </r>
  <r>
    <n v="2728"/>
    <x v="7068"/>
    <x v="1"/>
    <x v="7066"/>
    <m/>
    <m/>
    <n v="0"/>
    <x v="0"/>
    <s v="United States"/>
    <n v="1"/>
    <x v="579"/>
    <x v="1"/>
    <x v="5"/>
    <s v="1 Season"/>
    <n v="1"/>
    <s v=""/>
    <m/>
    <n v="1"/>
    <s v="Crime TV Shows, Docuseries"/>
    <x v="20"/>
    <s v="Crime TV Shows, Docuseries"/>
    <n v="2"/>
  </r>
  <r>
    <n v="2737"/>
    <x v="7069"/>
    <x v="1"/>
    <x v="7067"/>
    <m/>
    <m/>
    <n v="0"/>
    <x v="6"/>
    <s v="United Kingdom"/>
    <n v="1"/>
    <x v="579"/>
    <x v="1"/>
    <x v="5"/>
    <s v="3 Season"/>
    <n v="3"/>
    <s v=""/>
    <m/>
    <n v="3"/>
    <s v="British TV Shows, International TV Shows, TV Comedies"/>
    <x v="23"/>
    <s v="British TV Shows, International TV Shows, TV Comedies"/>
    <n v="3"/>
  </r>
  <r>
    <n v="2740"/>
    <x v="7070"/>
    <x v="1"/>
    <x v="7068"/>
    <m/>
    <s v="Sarah Natochenny, Laurie Hymes, Jessica Paquet, Rosie Reyes, Alyson Leigh Rosenfeld, Marc Swint, Rodger Parsons"/>
    <n v="7"/>
    <x v="2"/>
    <m/>
    <n v="0"/>
    <x v="579"/>
    <x v="2"/>
    <x v="8"/>
    <s v="3 Season"/>
    <n v="3"/>
    <s v=""/>
    <m/>
    <n v="3"/>
    <s v="Anime Series, Kids' TV"/>
    <x v="27"/>
    <s v="Anime Series, Kids' TV"/>
    <n v="2"/>
  </r>
  <r>
    <n v="2741"/>
    <x v="7071"/>
    <x v="1"/>
    <x v="7069"/>
    <m/>
    <s v="Toru Furuya, Hirotaka Suzuoki, Ryo Horikawa, Koichi Hashimoto, Hideyuki Hori, Keiko Han, Yuriko Yamamoto, Kohei Miyauchi, Mami Koyama"/>
    <n v="9"/>
    <x v="1"/>
    <s v="Japan"/>
    <n v="1"/>
    <x v="579"/>
    <x v="45"/>
    <x v="1"/>
    <s v="6 Season"/>
    <n v="6"/>
    <s v=""/>
    <m/>
    <n v="6"/>
    <s v="Anime Series"/>
    <x v="27"/>
    <s v="Anime Series"/>
    <n v="1"/>
  </r>
  <r>
    <n v="2743"/>
    <x v="7072"/>
    <x v="1"/>
    <x v="7070"/>
    <m/>
    <m/>
    <n v="0"/>
    <x v="6"/>
    <s v="United Kingdom"/>
    <n v="1"/>
    <x v="579"/>
    <x v="1"/>
    <x v="5"/>
    <s v="2 Season"/>
    <n v="2"/>
    <s v=""/>
    <m/>
    <n v="2"/>
    <s v="British TV Shows, Docuseries, International TV Shows"/>
    <x v="23"/>
    <s v="British TV Shows, Docuseries, International TV Shows"/>
    <n v="3"/>
  </r>
  <r>
    <n v="2744"/>
    <x v="7073"/>
    <x v="1"/>
    <x v="7071"/>
    <m/>
    <s v="Ilana Becker, Kerry Coddett, Tarik Davis, Matthew Dellapina, David Ebert, Stink Fisher, Iliana Inocencio, Iliza Shlesinger"/>
    <n v="8"/>
    <x v="0"/>
    <s v="United States"/>
    <n v="1"/>
    <x v="579"/>
    <x v="1"/>
    <x v="5"/>
    <s v="1 Season"/>
    <n v="1"/>
    <s v=""/>
    <m/>
    <n v="1"/>
    <s v="TV Comedies"/>
    <x v="24"/>
    <s v="TV Comedies"/>
    <n v="1"/>
  </r>
  <r>
    <n v="2747"/>
    <x v="7074"/>
    <x v="1"/>
    <x v="7072"/>
    <m/>
    <s v="Harry Enfield, Haydn Gwynne, Hugh Skinner, Louise Ford, Richard Goulding, Matthew Cottle, Morgana Robinson, Celeste Dring, Katy Wix, Ellie White"/>
    <n v="10"/>
    <x v="6"/>
    <s v="United Kingdom"/>
    <n v="1"/>
    <x v="579"/>
    <x v="1"/>
    <x v="5"/>
    <s v="3 Season"/>
    <n v="3"/>
    <s v=""/>
    <m/>
    <n v="3"/>
    <s v="British TV Shows, International TV Shows, TV Comedies"/>
    <x v="23"/>
    <s v="British TV Shows, International TV Shows, TV Comedies"/>
    <n v="3"/>
  </r>
  <r>
    <n v="2749"/>
    <x v="7075"/>
    <x v="1"/>
    <x v="7073"/>
    <m/>
    <s v="Xu Kaicheng, Simona Wang, Ian Yi, Huang Qian Shuo, Yang Hao Ming, Liu Jia Xi"/>
    <n v="6"/>
    <x v="42"/>
    <s v="China"/>
    <n v="1"/>
    <x v="579"/>
    <x v="1"/>
    <x v="1"/>
    <s v="2 Season"/>
    <n v="2"/>
    <s v=""/>
    <m/>
    <n v="2"/>
    <s v="International TV Shows, Romantic TV Shows, TV Comedies"/>
    <x v="19"/>
    <s v="International TV Shows, Romantic TV Shows, TV Comedies"/>
    <n v="3"/>
  </r>
  <r>
    <n v="2752"/>
    <x v="7076"/>
    <x v="1"/>
    <x v="7074"/>
    <m/>
    <s v="Kiku Sharda, Vishal Kotian, Delnaaz Irani"/>
    <n v="3"/>
    <x v="17"/>
    <s v="India"/>
    <n v="1"/>
    <x v="734"/>
    <x v="2"/>
    <x v="4"/>
    <s v="1 Season"/>
    <n v="1"/>
    <s v=""/>
    <m/>
    <n v="1"/>
    <s v="Kids' TV, TV Comedies, TV Dramas"/>
    <x v="25"/>
    <s v="Kids' TV, TV Comedies, TV Dramas"/>
    <n v="3"/>
  </r>
  <r>
    <n v="2753"/>
    <x v="7077"/>
    <x v="1"/>
    <x v="7075"/>
    <s v="Vijay S. Bhanushali"/>
    <s v="Meghna Erande Joshi, Parminder Ghumman"/>
    <n v="2"/>
    <x v="2"/>
    <m/>
    <n v="0"/>
    <x v="734"/>
    <x v="2"/>
    <x v="8"/>
    <s v="1 Season"/>
    <n v="1"/>
    <s v=""/>
    <m/>
    <n v="1"/>
    <s v="Kids' TV"/>
    <x v="25"/>
    <s v="Kids' TV"/>
    <n v="1"/>
  </r>
  <r>
    <n v="2760"/>
    <x v="7078"/>
    <x v="1"/>
    <x v="7076"/>
    <m/>
    <s v="Renu Sharda, Sonal Kaushal, Shiney Prakash, Sumriddhi Shukla"/>
    <n v="4"/>
    <x v="2"/>
    <m/>
    <n v="0"/>
    <x v="734"/>
    <x v="2"/>
    <x v="0"/>
    <s v="1 Season"/>
    <n v="1"/>
    <s v=""/>
    <m/>
    <n v="1"/>
    <s v="Kids' TV"/>
    <x v="25"/>
    <s v="Kids' TV"/>
    <n v="1"/>
  </r>
  <r>
    <n v="2762"/>
    <x v="7079"/>
    <x v="1"/>
    <x v="7077"/>
    <m/>
    <s v="Choi Jin-hyuk, Park Sung-woong, Cho Dong-hyuk, Jung Hye-in, Han Ji-wan, Park Sun-ho, Kim Min-sang"/>
    <n v="7"/>
    <x v="28"/>
    <s v="South Korea"/>
    <n v="1"/>
    <x v="1526"/>
    <x v="1"/>
    <x v="5"/>
    <s v="1 Season"/>
    <n v="1"/>
    <s v=""/>
    <m/>
    <n v="1"/>
    <s v="Crime TV Shows, International TV Shows, Korean TV Shows"/>
    <x v="20"/>
    <s v="Crime TV Shows, International TV Shows, Korean TV Shows"/>
    <n v="3"/>
  </r>
  <r>
    <n v="2765"/>
    <x v="7080"/>
    <x v="1"/>
    <x v="7078"/>
    <m/>
    <s v="Christopher Meloni, Lili Mirojnick, Glenn Wein, Patrick Fischler, Toby Jaffe, Ritchie Coster, Grant Morrison, Pavun Shetty, Medina Senghore, Patton Oswalt"/>
    <n v="10"/>
    <x v="0"/>
    <s v="United States"/>
    <n v="1"/>
    <x v="52"/>
    <x v="2"/>
    <x v="5"/>
    <s v="2 Season"/>
    <n v="2"/>
    <s v=""/>
    <m/>
    <n v="2"/>
    <s v="Crime TV Shows, TV Action &amp; Adventure, TV Comedies"/>
    <x v="20"/>
    <s v="Crime TV Shows, TV Action &amp; Adventure, TV Comedies"/>
    <n v="3"/>
  </r>
  <r>
    <n v="2766"/>
    <x v="7081"/>
    <x v="1"/>
    <x v="7079"/>
    <m/>
    <s v="Prashasti Singh, Kaneez Surka, Niveditha Prakasam, Supriya Joshi"/>
    <n v="4"/>
    <x v="17"/>
    <s v="India"/>
    <n v="1"/>
    <x v="52"/>
    <x v="2"/>
    <x v="5"/>
    <s v="1 Season"/>
    <n v="1"/>
    <s v=""/>
    <m/>
    <n v="1"/>
    <s v="International TV Shows, Stand-Up Comedy &amp; Talk Shows, TV Comedies"/>
    <x v="19"/>
    <s v="International TV Shows, Stand-Up Comedy &amp; Talk Shows, TV Comedies"/>
    <n v="3"/>
  </r>
  <r>
    <n v="2768"/>
    <x v="7082"/>
    <x v="1"/>
    <x v="7080"/>
    <m/>
    <s v="Jason Bateman, Sofia Hublitz, Laura Linney, Skylar Gaertner, Jason Butler Harner, Esai Morales, Peter Mullan, Lisa Emery"/>
    <n v="8"/>
    <x v="0"/>
    <s v="United States"/>
    <n v="1"/>
    <x v="52"/>
    <x v="1"/>
    <x v="5"/>
    <s v="3 Season"/>
    <n v="3"/>
    <s v=""/>
    <m/>
    <n v="3"/>
    <s v="Crime TV Shows, TV Dramas, TV Thrillers"/>
    <x v="20"/>
    <s v="Crime TV Shows, TV Dramas, TV Thrillers"/>
    <n v="3"/>
  </r>
  <r>
    <n v="2773"/>
    <x v="7083"/>
    <x v="1"/>
    <x v="7081"/>
    <m/>
    <s v="Joon Park"/>
    <n v="1"/>
    <x v="2"/>
    <m/>
    <n v="0"/>
    <x v="52"/>
    <x v="1"/>
    <x v="5"/>
    <s v="1 Season"/>
    <n v="1"/>
    <s v=""/>
    <m/>
    <n v="1"/>
    <s v="International TV Shows, Korean TV Shows, Reality TV"/>
    <x v="19"/>
    <s v="International TV Shows, Korean TV Shows, Reality TV"/>
    <n v="3"/>
  </r>
  <r>
    <n v="2775"/>
    <x v="7084"/>
    <x v="1"/>
    <x v="7082"/>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n v="38"/>
    <x v="2"/>
    <m/>
    <n v="0"/>
    <x v="28"/>
    <x v="1"/>
    <x v="5"/>
    <s v="2 Season"/>
    <n v="2"/>
    <s v=""/>
    <m/>
    <n v="2"/>
    <s v="Anime Series, International TV Shows"/>
    <x v="27"/>
    <s v="Anime Series, International TV Shows"/>
    <n v="2"/>
  </r>
  <r>
    <n v="2778"/>
    <x v="7085"/>
    <x v="1"/>
    <x v="7083"/>
    <m/>
    <s v="Shira Haas, Amit Rahav, Jeff Wilbusch, Alex Reid, Ronit Asheri, Delia Mayer, Dina Doronne, David Mandelbaum, Yousef Sweid, Dennenesch Zoud√©, Isabel Schosnig, Aaron Altaras, Tamar Amit-Joseph, Safinaz Sattar, Langston Uibel, Aziz Dyab"/>
    <n v="16"/>
    <x v="10"/>
    <s v="Germany"/>
    <n v="1"/>
    <x v="28"/>
    <x v="1"/>
    <x v="5"/>
    <s v="1 Season"/>
    <n v="1"/>
    <s v=""/>
    <m/>
    <n v="1"/>
    <s v="International TV Shows, TV Dramas"/>
    <x v="19"/>
    <s v="International TV Shows, TV Dramas"/>
    <n v="2"/>
  </r>
  <r>
    <n v="2784"/>
    <x v="7086"/>
    <x v="1"/>
    <x v="7084"/>
    <m/>
    <s v="Robert Finster, Ella Rumpf, Georg Friedrich, Christoph Krutzler, Brigitte Kren, Anja Kling, Philipp Hochmair"/>
    <n v="7"/>
    <x v="58"/>
    <s v="Austria, Germany"/>
    <n v="2"/>
    <x v="1365"/>
    <x v="1"/>
    <x v="5"/>
    <s v="1 Season"/>
    <n v="1"/>
    <s v=""/>
    <m/>
    <n v="1"/>
    <s v="Crime TV Shows, International TV Shows, TV Dramas"/>
    <x v="20"/>
    <s v="Crime TV Shows, International TV Shows, TV Dramas"/>
    <n v="3"/>
  </r>
  <r>
    <n v="2785"/>
    <x v="7087"/>
    <x v="1"/>
    <x v="7085"/>
    <m/>
    <s v="Jay Chou, Jam Hsiao, JJ Lin, Will Tsai, Chen Chien-chou, Funky Tu, Norman Chen"/>
    <n v="7"/>
    <x v="53"/>
    <s v="Taiwan, China"/>
    <n v="2"/>
    <x v="1576"/>
    <x v="1"/>
    <x v="1"/>
    <s v="1 Season"/>
    <n v="1"/>
    <s v=""/>
    <m/>
    <n v="1"/>
    <s v="International TV Shows, Reality TV"/>
    <x v="19"/>
    <s v="International TV Shows, Reality TV"/>
    <n v="2"/>
  </r>
  <r>
    <n v="2786"/>
    <x v="7088"/>
    <x v="1"/>
    <x v="7086"/>
    <m/>
    <s v="America Young, Kirsten Day, Cassandra Morris, Cassidy Naber, Emma Galvin, Stephanie Sheh, Desirae Whitfield, Cristina Milizia, Lisa Fuson, Greg Chun, Ritesh Rajan, Eamon Brennan"/>
    <n v="12"/>
    <x v="2"/>
    <m/>
    <n v="0"/>
    <x v="1577"/>
    <x v="1"/>
    <x v="0"/>
    <s v="2 Season"/>
    <n v="2"/>
    <s v=""/>
    <m/>
    <n v="2"/>
    <s v="Kids' TV"/>
    <x v="25"/>
    <s v="Kids' TV"/>
    <n v="1"/>
  </r>
  <r>
    <n v="2788"/>
    <x v="7089"/>
    <x v="1"/>
    <x v="7087"/>
    <m/>
    <s v="Tony Hale, Rosamund Pike, Jordan Fisher, Chelsea Kane, Adam Pally, Kari Wahlgren"/>
    <n v="6"/>
    <x v="2"/>
    <m/>
    <n v="0"/>
    <x v="1054"/>
    <x v="1"/>
    <x v="8"/>
    <s v="2 Season"/>
    <n v="2"/>
    <s v=""/>
    <m/>
    <n v="2"/>
    <s v="Kids' TV, TV Comedies"/>
    <x v="25"/>
    <s v="Kids' TV, TV Comedies"/>
    <n v="2"/>
  </r>
  <r>
    <n v="2789"/>
    <x v="7090"/>
    <x v="1"/>
    <x v="70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n v="33"/>
    <x v="0"/>
    <s v="United States, Japan"/>
    <n v="2"/>
    <x v="1054"/>
    <x v="1"/>
    <x v="8"/>
    <s v="2 Season"/>
    <n v="2"/>
    <s v=""/>
    <m/>
    <n v="2"/>
    <s v="Anime Series, Kids' TV"/>
    <x v="27"/>
    <s v="Anime Series, Kids' TV"/>
    <n v="2"/>
  </r>
  <r>
    <n v="2791"/>
    <x v="7091"/>
    <x v="1"/>
    <x v="7089"/>
    <m/>
    <s v="Ariel Mortman, Finn Roberts, Chris O'Neal, Dallas Hart, Cinthya Carmona, Grace Van Dien, Benjamin Papac, Jessica Amlee, BJ Mitchell, Aviv Buchler, Nadine Ellis, Yiftach Mizrahi, Parker Stevenson, Ishai Golan, Selina Giles, Reina Hardesty"/>
    <n v="16"/>
    <x v="0"/>
    <s v="United States"/>
    <n v="1"/>
    <x v="1054"/>
    <x v="1"/>
    <x v="6"/>
    <s v="4 Season"/>
    <n v="4"/>
    <s v=""/>
    <m/>
    <n v="4"/>
    <s v="Kids' TV, TV Dramas, Teen TV Shows"/>
    <x v="25"/>
    <s v="Kids' TV, TV Dramas, Teen TV Shows"/>
    <n v="3"/>
  </r>
  <r>
    <n v="2792"/>
    <x v="7092"/>
    <x v="1"/>
    <x v="7090"/>
    <m/>
    <s v="Octavia Spencer, Tiffany Haddish, Carmen Ejogo, Blair Underwood, Garrett Morris, Kevin Carroll"/>
    <n v="6"/>
    <x v="0"/>
    <s v="United States"/>
    <n v="1"/>
    <x v="1054"/>
    <x v="1"/>
    <x v="5"/>
    <s v="1 Season"/>
    <n v="1"/>
    <s v=""/>
    <m/>
    <n v="1"/>
    <s v="TV Dramas"/>
    <x v="22"/>
    <s v="TV Dramas"/>
    <n v="1"/>
  </r>
  <r>
    <n v="2793"/>
    <x v="7093"/>
    <x v="1"/>
    <x v="7091"/>
    <m/>
    <s v="Aaditi Pohankar, Vijay Varma, Vishwas Kini, Kishore Kumar G., Shivani Rangole, Suhita Thatte, Sandeep Dhabale, Saqib Ayub"/>
    <n v="8"/>
    <x v="17"/>
    <s v="India"/>
    <n v="1"/>
    <x v="1054"/>
    <x v="1"/>
    <x v="5"/>
    <s v="1 Season"/>
    <n v="1"/>
    <s v=""/>
    <m/>
    <n v="1"/>
    <s v="Crime TV Shows, International TV Shows, TV Dramas"/>
    <x v="20"/>
    <s v="Crime TV Shows, International TV Shows, TV Dramas"/>
    <n v="3"/>
  </r>
  <r>
    <n v="2794"/>
    <x v="7094"/>
    <x v="1"/>
    <x v="7092"/>
    <m/>
    <s v="Edward Holcroft, Kevin Guthrie, Charlotte Hope, Niamh Walsh, Craig Parkinson, James Harkness, Ben Batt, Gerard Kearns, Henry Lloyd-Hughes"/>
    <n v="9"/>
    <x v="6"/>
    <s v="United Kingdom"/>
    <n v="1"/>
    <x v="1054"/>
    <x v="1"/>
    <x v="1"/>
    <s v="1 Season"/>
    <n v="1"/>
    <s v=""/>
    <m/>
    <n v="1"/>
    <s v="British TV Shows, International TV Shows, TV Dramas"/>
    <x v="23"/>
    <s v="British TV Shows, International TV Shows, TV Dramas"/>
    <n v="3"/>
  </r>
  <r>
    <n v="2795"/>
    <x v="7095"/>
    <x v="1"/>
    <x v="7093"/>
    <m/>
    <s v="Amir Wilson, Ruby Ashbourne Serkis, Thaddea Graham, Islam Bouakkaz, Jonah Lees, Jack Barton, Nathanael Saleh, Emilie Cocquerel, Gijs Blom, Kemi-Bo Jacobs, David Wenham, Omid Djalili, Peter Ferdinando"/>
    <n v="13"/>
    <x v="6"/>
    <s v="United Kingdom"/>
    <n v="1"/>
    <x v="1054"/>
    <x v="1"/>
    <x v="6"/>
    <s v="1 Season"/>
    <n v="1"/>
    <s v=""/>
    <m/>
    <n v="1"/>
    <s v="British TV Shows, International TV Shows, TV Action &amp; Adventure"/>
    <x v="23"/>
    <s v="British TV Shows, International TV Shows, TV Action &amp; Adventure"/>
    <n v="3"/>
  </r>
  <r>
    <n v="2796"/>
    <x v="7096"/>
    <x v="1"/>
    <x v="7094"/>
    <s v="Eric Goode, Rebecca Chaiklin"/>
    <m/>
    <n v="0"/>
    <x v="0"/>
    <s v="United States"/>
    <n v="1"/>
    <x v="1054"/>
    <x v="1"/>
    <x v="5"/>
    <s v="1 Season"/>
    <n v="1"/>
    <s v=""/>
    <m/>
    <n v="1"/>
    <s v="Crime TV Shows, Docuseries"/>
    <x v="20"/>
    <s v="Crime TV Shows, Docuseries"/>
    <n v="2"/>
  </r>
  <r>
    <n v="2798"/>
    <x v="7097"/>
    <x v="1"/>
    <x v="7095"/>
    <m/>
    <s v="Oulaya Amamra, Suzanne Cl√©ment, Kate Moran, Mounir Amamra, Aliocha Schneider, Juliette Cardinski, Pierre Lottin, Dylan Robert, Bilel Chegrani, Antonia Buresi, Marilu Marini, Ayumi Roux"/>
    <n v="12"/>
    <x v="11"/>
    <s v="France"/>
    <n v="1"/>
    <x v="1054"/>
    <x v="1"/>
    <x v="5"/>
    <s v="1 Season"/>
    <n v="1"/>
    <s v=""/>
    <m/>
    <n v="1"/>
    <s v="International TV Shows, TV Dramas, TV Horror"/>
    <x v="19"/>
    <s v="International TV Shows, TV Dramas, TV Horror"/>
    <n v="3"/>
  </r>
  <r>
    <n v="2803"/>
    <x v="7098"/>
    <x v="1"/>
    <x v="7096"/>
    <m/>
    <s v="Aliette Opheim, Gizem Erdogan, Amed Bozan, Albin Grenholm, Nora Rios, Yussra El Abdouni, Amanda Sohrabi, Lancelot Ncube, Simon Mezher, Ala Riani"/>
    <n v="10"/>
    <x v="21"/>
    <s v="Sweden"/>
    <n v="1"/>
    <x v="982"/>
    <x v="1"/>
    <x v="5"/>
    <s v="1 Season"/>
    <n v="1"/>
    <s v=""/>
    <m/>
    <n v="1"/>
    <s v="International TV Shows, TV Dramas"/>
    <x v="19"/>
    <s v="International TV Shows, TV Dramas"/>
    <n v="2"/>
  </r>
  <r>
    <n v="2805"/>
    <x v="7099"/>
    <x v="1"/>
    <x v="7097"/>
    <m/>
    <s v="Karina Smulders, Susan Radder, Hilde Van Mieghem, Thijs R√∂mer, Matteo van der Grijn, Daphne Wellens, Steef de Bot, Isis Cabolet, Dragan Bakema, Saman Amini, Roeland Fernhout, Anne-Laure Vandeputte"/>
    <n v="12"/>
    <x v="3"/>
    <s v="Netherlands"/>
    <n v="1"/>
    <x v="982"/>
    <x v="2"/>
    <x v="5"/>
    <s v="1 Season"/>
    <n v="1"/>
    <s v=""/>
    <m/>
    <n v="1"/>
    <s v="Crime TV Shows, International TV Shows, TV Dramas"/>
    <x v="20"/>
    <s v="Crime TV Shows, International TV Shows, TV Dramas"/>
    <n v="3"/>
  </r>
  <r>
    <n v="2808"/>
    <x v="7100"/>
    <x v="1"/>
    <x v="7098"/>
    <m/>
    <s v="John Sparkes, Justin Fletcher, Marcus Brigstocke, Simon Greenall, Kate Harbour, Emma Tate, Andy Nyman, Richard Webber"/>
    <n v="8"/>
    <x v="6"/>
    <s v="United Kingdom, United States, Ireland"/>
    <n v="3"/>
    <x v="327"/>
    <x v="1"/>
    <x v="8"/>
    <s v="1 Season"/>
    <n v="1"/>
    <s v=""/>
    <m/>
    <n v="1"/>
    <s v="British TV Shows, Kids' TV, TV Comedies"/>
    <x v="23"/>
    <s v="British TV Shows, Kids' TV, TV Comedies"/>
    <n v="3"/>
  </r>
  <r>
    <n v="2809"/>
    <x v="7101"/>
    <x v="1"/>
    <x v="7099"/>
    <m/>
    <s v="Vandana Hart"/>
    <n v="1"/>
    <x v="0"/>
    <s v="United States"/>
    <n v="1"/>
    <x v="327"/>
    <x v="5"/>
    <x v="5"/>
    <s v="1 Season"/>
    <n v="1"/>
    <s v=""/>
    <m/>
    <n v="1"/>
    <s v="Docuseries"/>
    <x v="21"/>
    <s v="Docuseries"/>
    <n v="1"/>
  </r>
  <r>
    <n v="2814"/>
    <x v="7102"/>
    <x v="1"/>
    <x v="7100"/>
    <s v="Lynn Novick"/>
    <m/>
    <n v="0"/>
    <x v="0"/>
    <s v="United States"/>
    <n v="1"/>
    <x v="41"/>
    <x v="2"/>
    <x v="5"/>
    <s v="1 Season"/>
    <n v="1"/>
    <s v=""/>
    <m/>
    <n v="1"/>
    <s v="Docuseries"/>
    <x v="21"/>
    <s v="Docuseries"/>
    <n v="1"/>
  </r>
  <r>
    <n v="2817"/>
    <x v="7103"/>
    <x v="1"/>
    <x v="7101"/>
    <m/>
    <s v="Zainab Johnson, Sammy Obeid, Alie Ward"/>
    <n v="3"/>
    <x v="0"/>
    <s v="United States"/>
    <n v="1"/>
    <x v="1130"/>
    <x v="1"/>
    <x v="1"/>
    <s v="1 Season"/>
    <n v="1"/>
    <s v=""/>
    <m/>
    <n v="1"/>
    <s v="Docuseries, Science &amp; Nature TV"/>
    <x v="21"/>
    <s v="Docuseries, Science &amp; Nature TV"/>
    <n v="2"/>
  </r>
  <r>
    <n v="2819"/>
    <x v="7104"/>
    <x v="1"/>
    <x v="7102"/>
    <m/>
    <s v="Ine Marie Wilmann, Bj√∏rnar Teigen, Emma Spetalen Magnusson, Erlend R√∏dal Vikhagen, Benjamin Helstad, Harald Rosenstr√∏m, Dagny Backer Johnsen, Stig Amdam, Numa Edema Norderhaug, Ellen Bendu, Torfinn Nag"/>
    <n v="11"/>
    <x v="30"/>
    <s v="Norway"/>
    <n v="1"/>
    <x v="1130"/>
    <x v="1"/>
    <x v="5"/>
    <s v="1 Season"/>
    <n v="1"/>
    <s v=""/>
    <m/>
    <n v="1"/>
    <s v="International TV Shows, TV Horror, TV Mysteries"/>
    <x v="19"/>
    <s v="International TV Shows, TV Horror, TV Mysteries"/>
    <n v="3"/>
  </r>
  <r>
    <n v="2822"/>
    <x v="7105"/>
    <x v="1"/>
    <x v="7103"/>
    <s v="Kim Seong-hun"/>
    <s v="Ju Ji-hoon, Ryu Seung-ryong, Bae Doona, Kim Sang-ho, Kim Sung-kyu, Jeon Seok-ho, Kim Hye-jun, Heo Jun-ho, Jung Suk-won, Kim Jong-soo"/>
    <n v="10"/>
    <x v="28"/>
    <s v="South Korea, United States"/>
    <n v="2"/>
    <x v="1130"/>
    <x v="1"/>
    <x v="5"/>
    <s v="2 Season"/>
    <n v="2"/>
    <s v=""/>
    <m/>
    <n v="2"/>
    <s v="International TV Shows, Korean TV Shows, TV Action &amp; Adventure"/>
    <x v="19"/>
    <s v="International TV Shows, Korean TV Shows, TV Action &amp; Adventure"/>
    <n v="3"/>
  </r>
  <r>
    <n v="2825"/>
    <x v="7106"/>
    <x v="1"/>
    <x v="7104"/>
    <m/>
    <s v="N√≠na D√∂gg Filippusd√≥ttir, Bj√∂rn Thors, Bergur Ebbi, Ald√≠s Amah Hamilton, Sigur√∞ur Sk√∫lason, Tinna Hrafnsd√≥ttir, Arnd√≠s Hr√∂nn Egilsd√≥ttir, Edda Bj√∂rgvinsd√≥ttir, Valur Freyr Einarsson, Damon Younger"/>
    <n v="10"/>
    <x v="27"/>
    <s v="Iceland"/>
    <n v="1"/>
    <x v="1130"/>
    <x v="1"/>
    <x v="5"/>
    <s v="1 Season"/>
    <n v="1"/>
    <s v=""/>
    <m/>
    <n v="1"/>
    <s v="Crime TV Shows, International TV Shows, TV Dramas"/>
    <x v="20"/>
    <s v="Crime TV Shows, International TV Shows, TV Dramas"/>
    <n v="3"/>
  </r>
  <r>
    <n v="2826"/>
    <x v="7107"/>
    <x v="1"/>
    <x v="7105"/>
    <m/>
    <m/>
    <n v="0"/>
    <x v="0"/>
    <s v="United States"/>
    <n v="1"/>
    <x v="810"/>
    <x v="1"/>
    <x v="5"/>
    <s v="2 Season"/>
    <n v="2"/>
    <s v=""/>
    <m/>
    <n v="2"/>
    <s v="Crime TV Shows, Docuseries"/>
    <x v="20"/>
    <s v="Crime TV Shows, Docuseries"/>
    <n v="2"/>
  </r>
  <r>
    <n v="2827"/>
    <x v="7108"/>
    <x v="1"/>
    <x v="7106"/>
    <m/>
    <s v="Sierra Capri, Jason Genao, Brett Gray, Diego Tinoco, Julio Macias, Jessica Marie Garcia, Ronni Hawk, Peggy Ann Blow, Paula Garc√©s, Danny Ramirez"/>
    <n v="10"/>
    <x v="0"/>
    <s v="United States"/>
    <n v="1"/>
    <x v="810"/>
    <x v="1"/>
    <x v="1"/>
    <s v="3 Season"/>
    <n v="3"/>
    <s v=""/>
    <m/>
    <n v="3"/>
    <s v="Romantic TV Shows, TV Comedies, TV Dramas"/>
    <x v="32"/>
    <s v="Romantic TV Shows, TV Comedies, TV Dramas"/>
    <n v="3"/>
  </r>
  <r>
    <n v="2828"/>
    <x v="7109"/>
    <x v="1"/>
    <x v="7107"/>
    <m/>
    <s v="Giovanna Ewbank"/>
    <n v="1"/>
    <x v="23"/>
    <s v="Brazil, United Kingdom"/>
    <n v="2"/>
    <x v="810"/>
    <x v="1"/>
    <x v="5"/>
    <s v="1 Season"/>
    <n v="1"/>
    <s v=""/>
    <m/>
    <n v="1"/>
    <s v="International TV Shows, Reality TV"/>
    <x v="19"/>
    <s v="International TV Shows, Reality TV"/>
    <n v="2"/>
  </r>
  <r>
    <n v="2839"/>
    <x v="7110"/>
    <x v="1"/>
    <x v="7108"/>
    <m/>
    <s v="David Chang, Peter Meehan"/>
    <n v="2"/>
    <x v="0"/>
    <s v="United States"/>
    <n v="1"/>
    <x v="614"/>
    <x v="1"/>
    <x v="5"/>
    <s v="2 Season"/>
    <n v="2"/>
    <s v=""/>
    <m/>
    <n v="2"/>
    <s v="Docuseries"/>
    <x v="21"/>
    <s v="Docuseries"/>
    <n v="1"/>
  </r>
  <r>
    <n v="2842"/>
    <x v="7111"/>
    <x v="1"/>
    <x v="7109"/>
    <m/>
    <s v="Samruddhi Shukla, Aranya Kaur, Rajesh Kava, Nishka Raheja, Sabina Malik, Shanoor Mirza"/>
    <n v="6"/>
    <x v="17"/>
    <s v="India"/>
    <n v="1"/>
    <x v="1375"/>
    <x v="1"/>
    <x v="0"/>
    <s v="1 Season"/>
    <n v="1"/>
    <s v=""/>
    <m/>
    <n v="1"/>
    <s v="Kids' TV, TV Comedies"/>
    <x v="25"/>
    <s v="Kids' TV, TV Comedies"/>
    <n v="2"/>
  </r>
  <r>
    <n v="2847"/>
    <x v="7112"/>
    <x v="1"/>
    <x v="7110"/>
    <s v="Carlos Sedes"/>
    <s v="Paula Echevarr√≠a, Miguel √Ångel Silvestre, Aitana S√°nchez-Gij√≥n, Manuela Velasco, Manuela Vell√©s, Marta Hazas, Javier Rey, Maxi Iglesias, Cecilia Freire, Adri√°n Lastra, Miriam Giovanelli, Natalia Mill√°n, Jos√© Sacrist√°n, Ingrid Rubio, Peter Vives, Lloren√ß Gonz√°lez, √Ångela Molina, Pastora Vega"/>
    <n v="18"/>
    <x v="14"/>
    <s v="Spain"/>
    <n v="1"/>
    <x v="1435"/>
    <x v="9"/>
    <x v="1"/>
    <s v="4 Season"/>
    <n v="4"/>
    <s v=""/>
    <m/>
    <n v="4"/>
    <s v="International TV Shows, Romantic TV Shows, Spanish-Language TV Shows"/>
    <x v="19"/>
    <s v="International TV Shows, Romantic TV Shows, Spanish-Language TV Shows"/>
    <n v="3"/>
  </r>
  <r>
    <n v="2855"/>
    <x v="7113"/>
    <x v="1"/>
    <x v="7111"/>
    <m/>
    <s v="Sora Amamiya, Soma Saito, Yukari Tamura, Yuu Asakawa, Mamiko Noto, Yoshitsugu Matsuoka, Katsuyuki Konishi, Risa Mizuno, Satomi Akesaka"/>
    <n v="9"/>
    <x v="1"/>
    <s v="Japan"/>
    <n v="1"/>
    <x v="5"/>
    <x v="0"/>
    <x v="1"/>
    <s v="1 Season"/>
    <n v="1"/>
    <s v=""/>
    <m/>
    <n v="1"/>
    <s v="Anime Series, Crime TV Shows, International TV Shows"/>
    <x v="27"/>
    <s v="Anime Series, Crime TV Shows, International TV Shows"/>
    <n v="3"/>
  </r>
  <r>
    <n v="2856"/>
    <x v="7114"/>
    <x v="1"/>
    <x v="7112"/>
    <m/>
    <s v="Volker Bruch, Liv Lisa Fries, Peter Kurth, Leonie Benesch, Matthias Brandt, Severija Janusauskaite, Fritzi Haberlandt, Ivan Shvedoff, Lars Eidinger, Anton von Lucke, Misel Maticevic"/>
    <n v="11"/>
    <x v="10"/>
    <s v="Germany"/>
    <n v="1"/>
    <x v="5"/>
    <x v="1"/>
    <x v="5"/>
    <s v="3 Season"/>
    <n v="3"/>
    <s v=""/>
    <m/>
    <n v="3"/>
    <s v="Crime TV Shows, International TV Shows, TV Dramas"/>
    <x v="20"/>
    <s v="Crime TV Shows, International TV Shows, TV Dramas"/>
    <n v="3"/>
  </r>
  <r>
    <n v="2858"/>
    <x v="7115"/>
    <x v="1"/>
    <x v="7113"/>
    <m/>
    <s v="Stephanie Sheh, Erika Harlacher, Julie Maddalena, Dorothy Fahn, Anne Yatco, Cherami Leigh, Doug Erholtz, Keith Silverstein"/>
    <n v="8"/>
    <x v="2"/>
    <m/>
    <n v="0"/>
    <x v="5"/>
    <x v="1"/>
    <x v="0"/>
    <s v="1 Season"/>
    <n v="1"/>
    <s v=""/>
    <m/>
    <n v="1"/>
    <s v="Kids' TV"/>
    <x v="25"/>
    <s v="Kids' TV"/>
    <n v="1"/>
  </r>
  <r>
    <n v="2869"/>
    <x v="7116"/>
    <x v="1"/>
    <x v="7114"/>
    <m/>
    <s v="Angely Gaviria, Sebasti√°n Eslava, Luis Fernando Hoyos, Ver√≥nica Orozco, Lenard Vanderaa, Sof√≠a Araujo, Dylan Fuentes, Valeria Emiliani, Dub√°n Prado, Carlos Quintero"/>
    <n v="10"/>
    <x v="31"/>
    <s v="Colombia"/>
    <n v="1"/>
    <x v="493"/>
    <x v="2"/>
    <x v="1"/>
    <s v="2 Season"/>
    <n v="2"/>
    <s v=""/>
    <m/>
    <n v="2"/>
    <s v="International TV Shows, Spanish-Language TV Shows, TV Comedies"/>
    <x v="19"/>
    <s v="International TV Shows, Spanish-Language TV Shows, TV Comedies"/>
    <n v="3"/>
  </r>
  <r>
    <n v="2871"/>
    <x v="7117"/>
    <x v="1"/>
    <x v="7115"/>
    <m/>
    <s v="Pearl Thusi, Vuyo Dabula, Loyiso Madinga, Kate Liquorish, Sechaba Morojele, Rob van Vuuren, Chi Mhende, Otto Nobela, Khathu Ramabulana, Enhle Mlotshwa"/>
    <n v="10"/>
    <x v="18"/>
    <s v="South Africa"/>
    <n v="1"/>
    <x v="493"/>
    <x v="1"/>
    <x v="5"/>
    <s v="1 Season"/>
    <n v="1"/>
    <s v=""/>
    <m/>
    <n v="1"/>
    <s v="International TV Shows, TV Action &amp; Adventure, TV Dramas"/>
    <x v="19"/>
    <s v="International TV Shows, TV Action &amp; Adventure, TV Dramas"/>
    <n v="3"/>
  </r>
  <r>
    <n v="2872"/>
    <x v="7118"/>
    <x v="1"/>
    <x v="7116"/>
    <m/>
    <s v="Jes√∫s Mosquera, Cristina Casta√±o, Mar√≠a Pedraza, Jos√© de la Torre, Carlo Costanzia, Raudel Ra√∫l Martiato, Juanjo Almeida, Jos√© Manuel Seda, √Ålex Gadea, Javier Mora, Pedro Casablanc, Elisa Matilla, Mar√≠a Pujalte, Adelfa Calvo"/>
    <n v="14"/>
    <x v="14"/>
    <s v="Spain"/>
    <n v="1"/>
    <x v="493"/>
    <x v="2"/>
    <x v="5"/>
    <s v="1 Season"/>
    <n v="1"/>
    <s v=""/>
    <m/>
    <n v="1"/>
    <s v="Crime TV Shows, International TV Shows, Spanish-Language TV Shows"/>
    <x v="20"/>
    <s v="Crime TV Shows, International TV Shows, Spanish-Language TV Shows"/>
    <n v="3"/>
  </r>
  <r>
    <n v="2873"/>
    <x v="7119"/>
    <x v="1"/>
    <x v="7117"/>
    <m/>
    <s v="Tessa Ia, B√°rbara L√≥pez, Luc√≠a Uribe, Coty Camacho, Diego Calva Hern√°ndez, Tom√°s Ruiz"/>
    <n v="6"/>
    <x v="15"/>
    <s v="Mexico"/>
    <n v="1"/>
    <x v="493"/>
    <x v="1"/>
    <x v="5"/>
    <s v="1 Season"/>
    <n v="1"/>
    <s v=""/>
    <m/>
    <n v="1"/>
    <s v="International TV Shows, Spanish-Language TV Shows, TV Dramas"/>
    <x v="19"/>
    <s v="International TV Shows, Spanish-Language TV Shows, TV Dramas"/>
    <n v="3"/>
  </r>
  <r>
    <n v="2875"/>
    <x v="7120"/>
    <x v="1"/>
    <x v="7118"/>
    <m/>
    <s v="Joel Kinnaman, James Purefoy, Martha Higareda, Ren√©e Elise Goldsberry, Dichen Lachman, Will Yun Lee, Kristin Lehman, Chris Conner, Ato Essandoh, Tamara Taylor, Byron Mann"/>
    <n v="11"/>
    <x v="0"/>
    <s v="United States"/>
    <n v="1"/>
    <x v="1196"/>
    <x v="1"/>
    <x v="5"/>
    <s v="2 Season"/>
    <n v="2"/>
    <s v=""/>
    <m/>
    <n v="2"/>
    <s v="Crime TV Shows, TV Action &amp; Adventure, TV Dramas"/>
    <x v="20"/>
    <s v="Crime TV Shows, TV Action &amp; Adventure, TV Dramas"/>
    <n v="3"/>
  </r>
  <r>
    <n v="2876"/>
    <x v="7121"/>
    <x v="1"/>
    <x v="7119"/>
    <m/>
    <s v="Miki Nakatani, Elaiza Ikeda, Mari Natsuki, Yuka Itaya, KOM_I, Mika Nakashima, Tadanobu Asano, Shuhei Uesugi, Nobuaki Kaneko, Hidekazu Mashima, Sho Kasamatsu, Yutaro"/>
    <n v="12"/>
    <x v="1"/>
    <s v="Japan"/>
    <n v="1"/>
    <x v="1196"/>
    <x v="1"/>
    <x v="5"/>
    <s v="1 Season"/>
    <n v="1"/>
    <s v=""/>
    <m/>
    <n v="1"/>
    <s v="International TV Shows, TV Dramas"/>
    <x v="19"/>
    <s v="International TV Shows, TV Dramas"/>
    <n v="2"/>
  </r>
  <r>
    <n v="2878"/>
    <x v="7122"/>
    <x v="1"/>
    <x v="7120"/>
    <s v="Ali Kalthami, Meshal Aljaser, Faris Godus, Mohamed al Salman, Faisal al Amer"/>
    <s v="Moayad Alnefaie, Mohammed Alhamdan, Citi Bet Baydi, Sadeem Alshehri, Mohammed Albakri, Moayed Althagafi, Hussain Alyahya, Abeer Alotaibi, Zara Albalushi, Ali Alshehabi"/>
    <n v="10"/>
    <x v="57"/>
    <s v="Saudi Arabia"/>
    <n v="1"/>
    <x v="1196"/>
    <x v="1"/>
    <x v="1"/>
    <s v="1 Season"/>
    <n v="1"/>
    <s v=""/>
    <m/>
    <n v="1"/>
    <s v="TV Shows"/>
    <x v="28"/>
    <s v="TV Shows"/>
    <n v="1"/>
  </r>
  <r>
    <n v="2881"/>
    <x v="7123"/>
    <x v="1"/>
    <x v="7121"/>
    <m/>
    <s v="Sophia Lillis, Wyatt Oleff, Kathleen Rose Perkins, Sofia Bryant, Richard Ellis, Sophia Tatum, David Theune, Zachary S. Williams, Aidan Wojtak-Hissong"/>
    <n v="9"/>
    <x v="0"/>
    <s v="United States"/>
    <n v="1"/>
    <x v="1096"/>
    <x v="1"/>
    <x v="5"/>
    <s v="1 Season"/>
    <n v="1"/>
    <s v=""/>
    <m/>
    <n v="1"/>
    <s v="TV Comedies, TV Dramas, TV Sci-Fi &amp; Fantasy"/>
    <x v="24"/>
    <s v="TV Comedies, TV Dramas, TV Sci-Fi &amp; Fantasy"/>
    <n v="3"/>
  </r>
  <r>
    <n v="2884"/>
    <x v="7124"/>
    <x v="1"/>
    <x v="7122"/>
    <m/>
    <m/>
    <n v="0"/>
    <x v="0"/>
    <s v="United States"/>
    <n v="1"/>
    <x v="1096"/>
    <x v="1"/>
    <x v="5"/>
    <s v="1 Season"/>
    <n v="1"/>
    <s v=""/>
    <m/>
    <n v="1"/>
    <s v="Crime TV Shows, Docuseries"/>
    <x v="20"/>
    <s v="Crime TV Shows, Docuseries"/>
    <n v="2"/>
  </r>
  <r>
    <n v="2889"/>
    <x v="7125"/>
    <x v="1"/>
    <x v="7123"/>
    <m/>
    <s v="Kim Tae-hee, Lee Kyoo-hyung, Go Bo-gyeol, Shin Dong-mi, Seo Woo-jin, Lee Si-woo, Oh Eui-sik, Ahn Nae-sang, Kim Mee-kyeong, Park Su-young, Kim Mi-su, Yoon Sa-bong"/>
    <n v="12"/>
    <x v="28"/>
    <s v="South Korea"/>
    <n v="1"/>
    <x v="1390"/>
    <x v="1"/>
    <x v="1"/>
    <s v="1 Season"/>
    <n v="1"/>
    <s v=""/>
    <m/>
    <n v="1"/>
    <s v="International TV Shows, Korean TV Shows, Romantic TV Shows"/>
    <x v="19"/>
    <s v="International TV Shows, Korean TV Shows, Romantic TV Shows"/>
    <n v="3"/>
  </r>
  <r>
    <n v="2891"/>
    <x v="7126"/>
    <x v="1"/>
    <x v="7124"/>
    <s v="Mick Grogan"/>
    <s v="Ted Kaczynski"/>
    <n v="1"/>
    <x v="8"/>
    <s v="Canada"/>
    <n v="1"/>
    <x v="1017"/>
    <x v="5"/>
    <x v="5"/>
    <s v="1 Season"/>
    <n v="1"/>
    <s v=""/>
    <m/>
    <n v="1"/>
    <s v="Crime TV Shows, Docuseries"/>
    <x v="20"/>
    <s v="Crime TV Shows, Docuseries"/>
    <n v="2"/>
  </r>
  <r>
    <n v="2892"/>
    <x v="7127"/>
    <x v="1"/>
    <x v="7125"/>
    <m/>
    <s v="J.J. Soria, Carlos Santos, Karrie Martin, Joaqu√≠n Cos√≠o, Julissa Calderon, Annie Gonzalez, Laura Patalano, Felipe Esparza"/>
    <n v="8"/>
    <x v="0"/>
    <s v="United States"/>
    <n v="1"/>
    <x v="805"/>
    <x v="1"/>
    <x v="5"/>
    <s v="1 Season"/>
    <n v="1"/>
    <s v=""/>
    <m/>
    <n v="1"/>
    <s v="TV Comedies, TV Dramas"/>
    <x v="24"/>
    <s v="TV Comedies, TV Dramas"/>
    <n v="2"/>
  </r>
  <r>
    <n v="2893"/>
    <x v="7128"/>
    <x v="1"/>
    <x v="7126"/>
    <m/>
    <s v="Kim Hye-soo, Ju Ji-hoon, Lee Gyoung-young, Kim Ho-jung, Song Young-kyu, Hwang Bo-ra, Jeon Seok-ho, Hyun Bong-sik, Park Se-jin"/>
    <n v="9"/>
    <x v="28"/>
    <s v="South Korea"/>
    <n v="1"/>
    <x v="805"/>
    <x v="1"/>
    <x v="5"/>
    <s v="1 Season"/>
    <n v="1"/>
    <s v=""/>
    <m/>
    <n v="1"/>
    <s v="International TV Shows, Korean TV Shows, Romantic TV Shows"/>
    <x v="19"/>
    <s v="International TV Shows, Korean TV Shows, Romantic TV Shows"/>
    <n v="3"/>
  </r>
  <r>
    <n v="2894"/>
    <x v="7129"/>
    <x v="1"/>
    <x v="7127"/>
    <m/>
    <m/>
    <n v="0"/>
    <x v="2"/>
    <m/>
    <n v="0"/>
    <x v="805"/>
    <x v="1"/>
    <x v="4"/>
    <s v="1 Season"/>
    <n v="1"/>
    <s v=""/>
    <m/>
    <n v="1"/>
    <s v="International TV Shows, Reality TV"/>
    <x v="19"/>
    <s v="International TV Shows, Reality TV"/>
    <n v="2"/>
  </r>
  <r>
    <n v="2895"/>
    <x v="7130"/>
    <x v="1"/>
    <x v="7128"/>
    <m/>
    <s v="Dolores Fonzi, Esteban Lamothe, Carlos Belloso, Juan Gil Navarro, Daniel Ar√°oz, Antonio Grimau, Ignacio Quesada, M√≥nica Ayos, Daniel Valenzuela"/>
    <n v="9"/>
    <x v="25"/>
    <s v="Argentina"/>
    <n v="1"/>
    <x v="805"/>
    <x v="1"/>
    <x v="5"/>
    <s v="1 Season"/>
    <n v="1"/>
    <s v=""/>
    <m/>
    <n v="1"/>
    <s v="Crime TV Shows, International TV Shows, Spanish-Language TV Shows"/>
    <x v="20"/>
    <s v="Crime TV Shows, International TV Shows, Spanish-Language TV Shows"/>
    <n v="3"/>
  </r>
  <r>
    <n v="2901"/>
    <x v="7131"/>
    <x v="1"/>
    <x v="7129"/>
    <m/>
    <s v="Danilo Mesquita, Cl√°udia Okuno, Mariana Sena, Enzo Barone, Drop Dashi, Miwa Yanagizawa, Carlos Takeshi, Daniel Rocha, Kelzy Ecard, Norival Rizzo, Nicolas Trevijano, Jui Huang, Jimmy Wong, Fania Espinosa, Wallie Ruy, Beg√™ Muniz, Antonio Miano, Ricardo Iazzetta, Mayhara Ribeiro, Jairo Mattos"/>
    <n v="20"/>
    <x v="23"/>
    <s v="Brazil"/>
    <n v="1"/>
    <x v="1056"/>
    <x v="1"/>
    <x v="5"/>
    <s v="1 Season"/>
    <n v="1"/>
    <s v=""/>
    <m/>
    <n v="1"/>
    <s v="International TV Shows, TV Horror, TV Mysteries"/>
    <x v="19"/>
    <s v="International TV Shows, TV Horror, TV Mysteries"/>
    <n v="3"/>
  </r>
  <r>
    <n v="2903"/>
    <x v="7132"/>
    <x v="1"/>
    <x v="7130"/>
    <m/>
    <s v="Mike Myers, Eddie Murphy, Cameron Diaz, Antonio Banderas, Kristen Schaal, Simon Cowell, Gilles Marini, Charlotte Newhouse, Dean Edwards, Cody Cameron, Christopher Knights, Conrad Vernon"/>
    <n v="12"/>
    <x v="0"/>
    <s v="United States"/>
    <n v="1"/>
    <x v="1213"/>
    <x v="13"/>
    <x v="6"/>
    <s v="1 Season"/>
    <n v="1"/>
    <s v=""/>
    <m/>
    <n v="1"/>
    <s v="Kids' TV, TV Action &amp; Adventure, TV Comedies"/>
    <x v="25"/>
    <s v="Kids' TV, TV Action &amp; Adventure, TV Comedies"/>
    <n v="3"/>
  </r>
  <r>
    <n v="2907"/>
    <x v="7133"/>
    <x v="1"/>
    <x v="7131"/>
    <s v="Tosin Coker"/>
    <s v="Ini Dima Okojie, Akah Nnani, Nancy Isime, Maurice Sam, David Jones David, Angel Funto Johnson, Pearl Okorie, Tomiwa Tegbe, Peanut Omatsola"/>
    <n v="9"/>
    <x v="9"/>
    <s v="Nigeria"/>
    <n v="1"/>
    <x v="1057"/>
    <x v="3"/>
    <x v="5"/>
    <s v="1 Season"/>
    <n v="1"/>
    <s v=""/>
    <m/>
    <n v="1"/>
    <s v="International TV Shows, TV Dramas"/>
    <x v="19"/>
    <s v="International TV Shows, TV Dramas"/>
    <n v="2"/>
  </r>
  <r>
    <n v="2911"/>
    <x v="7134"/>
    <x v="1"/>
    <x v="7132"/>
    <m/>
    <s v="Colin Hanks, Tom Kenny, James Adomian, Lisa Schwartz, Maria Bamford"/>
    <n v="5"/>
    <x v="84"/>
    <s v="Cyprus"/>
    <n v="1"/>
    <x v="494"/>
    <x v="3"/>
    <x v="0"/>
    <s v="1 Season"/>
    <n v="1"/>
    <s v=""/>
    <m/>
    <n v="1"/>
    <s v="Kids' TV, TV Comedies"/>
    <x v="25"/>
    <s v="Kids' TV, TV Comedies"/>
    <n v="2"/>
  </r>
  <r>
    <n v="2918"/>
    <x v="7135"/>
    <x v="1"/>
    <x v="7133"/>
    <m/>
    <s v="Neeraj Kabi, Geetanjali Kulkarni, Danish Husain, Sheeba Chaddha, Paras Priyadarshan, Anshul Chauhan, Anud Singh Dhaka, Shirin Sewani, Mihir Ahuja, Vasundhara Rajput"/>
    <n v="10"/>
    <x v="17"/>
    <s v="India"/>
    <n v="1"/>
    <x v="114"/>
    <x v="1"/>
    <x v="5"/>
    <s v="1 Season"/>
    <n v="1"/>
    <s v=""/>
    <m/>
    <n v="1"/>
    <s v="International TV Shows, Romantic TV Shows, TV Comedies"/>
    <x v="19"/>
    <s v="International TV Shows, Romantic TV Shows, TV Comedies"/>
    <n v="3"/>
  </r>
  <r>
    <n v="2921"/>
    <x v="7136"/>
    <x v="1"/>
    <x v="7134"/>
    <m/>
    <s v="Nick Lachey, Vanessa Lachey"/>
    <n v="2"/>
    <x v="0"/>
    <s v="United States"/>
    <n v="1"/>
    <x v="1308"/>
    <x v="6"/>
    <x v="5"/>
    <s v="1 Season"/>
    <n v="1"/>
    <s v=""/>
    <m/>
    <n v="1"/>
    <s v="Reality TV, Romantic TV Shows"/>
    <x v="26"/>
    <s v="Reality TV, Romantic TV Shows"/>
    <n v="2"/>
  </r>
  <r>
    <n v="2922"/>
    <x v="7137"/>
    <x v="1"/>
    <x v="7135"/>
    <m/>
    <s v="Michael Pe√±a, Diego Luna, Tenoch Huerta, Joaquin Cosio, Jos√© Mar√≠a Yazpik, Matt Letscher, Alyssa Diaz"/>
    <n v="7"/>
    <x v="15"/>
    <s v="Mexico, United States"/>
    <n v="2"/>
    <x v="1308"/>
    <x v="1"/>
    <x v="5"/>
    <s v="2 Season"/>
    <n v="2"/>
    <s v=""/>
    <m/>
    <n v="2"/>
    <s v="Crime TV Shows, TV Action &amp; Adventure, TV Dramas"/>
    <x v="20"/>
    <s v="Crime TV Shows, TV Action &amp; Adventure, TV Dramas"/>
    <n v="3"/>
  </r>
  <r>
    <n v="2923"/>
    <x v="7138"/>
    <x v="1"/>
    <x v="7136"/>
    <m/>
    <s v="Roberto Palazuelos"/>
    <n v="1"/>
    <x v="2"/>
    <m/>
    <n v="0"/>
    <x v="1308"/>
    <x v="2"/>
    <x v="1"/>
    <s v="1 Season"/>
    <n v="1"/>
    <s v=""/>
    <m/>
    <n v="1"/>
    <s v="International TV Shows, Reality TV, Spanish-Language TV Shows"/>
    <x v="19"/>
    <s v="International TV Shows, Reality TV, Spanish-Language TV Shows"/>
    <n v="3"/>
  </r>
  <r>
    <n v="2924"/>
    <x v="7139"/>
    <x v="1"/>
    <x v="7137"/>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n v="20"/>
    <x v="51"/>
    <s v="Thailand"/>
    <n v="1"/>
    <x v="1308"/>
    <x v="2"/>
    <x v="5"/>
    <s v="1 Season"/>
    <n v="1"/>
    <s v=""/>
    <m/>
    <n v="1"/>
    <s v="Crime TV Shows, International TV Shows, TV Dramas"/>
    <x v="20"/>
    <s v="Crime TV Shows, International TV Shows, TV Dramas"/>
    <n v="3"/>
  </r>
  <r>
    <n v="2927"/>
    <x v="7140"/>
    <x v="1"/>
    <x v="7138"/>
    <m/>
    <s v="Eric Edelstein, Demetri Martin, Bobby Moynihan"/>
    <n v="3"/>
    <x v="0"/>
    <s v="United States"/>
    <n v="1"/>
    <x v="798"/>
    <x v="5"/>
    <x v="0"/>
    <s v="2 Season"/>
    <n v="2"/>
    <s v=""/>
    <m/>
    <n v="2"/>
    <s v="Kids' TV, TV Comedies"/>
    <x v="25"/>
    <s v="Kids' TV, TV Comedies"/>
    <n v="2"/>
  </r>
  <r>
    <n v="2932"/>
    <x v="7141"/>
    <x v="1"/>
    <x v="7139"/>
    <m/>
    <s v="Bob Odenkirk, Jonathan Banks, Michael McKean, Rhea Seehorn, Patrick Fabian, Michael Mando, Giancarlo Esposito"/>
    <n v="7"/>
    <x v="0"/>
    <s v="United States"/>
    <n v="1"/>
    <x v="867"/>
    <x v="5"/>
    <x v="5"/>
    <s v="4 Season"/>
    <n v="4"/>
    <s v=""/>
    <m/>
    <n v="4"/>
    <s v="Crime TV Shows, TV Comedies, TV Dramas"/>
    <x v="20"/>
    <s v="Crime TV Shows, TV Comedies, TV Dramas"/>
    <n v="3"/>
  </r>
  <r>
    <n v="2938"/>
    <x v="7142"/>
    <x v="1"/>
    <x v="7140"/>
    <m/>
    <s v="Nicolas Cantu, Brennley Brown, Zach Callison, Skai Jackson, Noah Kaye Bentley, Andre Robinson, Marsai Martin"/>
    <n v="7"/>
    <x v="0"/>
    <s v="United States"/>
    <n v="1"/>
    <x v="902"/>
    <x v="1"/>
    <x v="0"/>
    <s v="2 Season"/>
    <n v="2"/>
    <s v=""/>
    <m/>
    <n v="2"/>
    <s v="Kids' TV, TV Comedies"/>
    <x v="25"/>
    <s v="Kids' TV, TV Comedies"/>
    <n v="2"/>
  </r>
  <r>
    <n v="2939"/>
    <x v="7143"/>
    <x v="1"/>
    <x v="7141"/>
    <m/>
    <s v="Ireti Doyle, Keira Hewatch, Dakore Akande, Omoni Oboli, Uzor Osimkpa, Wale Ojo, Timini Egbuson, Chris Attoh, Kachi Nnochiri"/>
    <n v="9"/>
    <x v="9"/>
    <s v="Nigeria"/>
    <n v="1"/>
    <x v="902"/>
    <x v="5"/>
    <x v="1"/>
    <s v="2 Season"/>
    <n v="2"/>
    <s v=""/>
    <m/>
    <n v="2"/>
    <s v="International TV Shows, Romantic TV Shows, TV Dramas"/>
    <x v="19"/>
    <s v="International TV Shows, Romantic TV Shows, TV Dramas"/>
    <n v="3"/>
  </r>
  <r>
    <n v="2942"/>
    <x v="7144"/>
    <x v="1"/>
    <x v="7142"/>
    <m/>
    <s v="Darby Stanchfield, Connor Jessup, Emilia Jones, Jackson Robert Scott, Petrice Jones, Laysla De Oliveira, Griffin Gluck, Sherri Saum, Aaron Ashmore, Bill Heck, Genevieve Kang, Kevin Alves, Thomas Mitchell Barnet, Eric Graise, Felix Mallard, Martin Roach, Steven Williams, Coby Bird"/>
    <n v="18"/>
    <x v="8"/>
    <s v="Canada, United States"/>
    <n v="2"/>
    <x v="902"/>
    <x v="1"/>
    <x v="1"/>
    <s v="1 Season"/>
    <n v="1"/>
    <s v=""/>
    <m/>
    <n v="1"/>
    <s v="TV Action &amp; Adventure, TV Dramas, TV Mysteries"/>
    <x v="29"/>
    <s v="TV Action &amp; Adventure, TV Dramas, TV Mysteries"/>
    <n v="3"/>
  </r>
  <r>
    <n v="2943"/>
    <x v="7145"/>
    <x v="1"/>
    <x v="7143"/>
    <m/>
    <s v="Yoon Hyun-min, Ko Sung-hee, Choi Yeo-jin, Chansung, Lee Ki-chan, Kim Soo-jin, Kang Seung-hyeon, Jeong Do-won, Kim Hak-seon"/>
    <n v="9"/>
    <x v="2"/>
    <m/>
    <n v="0"/>
    <x v="902"/>
    <x v="1"/>
    <x v="1"/>
    <s v="1 Season"/>
    <n v="1"/>
    <s v=""/>
    <m/>
    <n v="1"/>
    <s v="International TV Shows, Korean TV Shows, Romantic TV Shows"/>
    <x v="19"/>
    <s v="International TV Shows, Korean TV Shows, Romantic TV Shows"/>
    <n v="3"/>
  </r>
  <r>
    <n v="2945"/>
    <x v="7146"/>
    <x v="1"/>
    <x v="7144"/>
    <m/>
    <m/>
    <n v="0"/>
    <x v="0"/>
    <s v="United States"/>
    <n v="1"/>
    <x v="902"/>
    <x v="1"/>
    <x v="5"/>
    <s v="1 Season"/>
    <n v="1"/>
    <s v=""/>
    <m/>
    <n v="1"/>
    <s v="Crime TV Shows, Docuseries"/>
    <x v="20"/>
    <s v="Crime TV Shows, Docuseries"/>
    <n v="2"/>
  </r>
  <r>
    <n v="2946"/>
    <x v="7147"/>
    <x v="1"/>
    <x v="7145"/>
    <m/>
    <s v="Yoshimasa Hosoya, Kana Hanazawa, Natsuki Hanae, Takahiro Sakurai, Daisuke Namikawa, Toshiyuki Morikawa, Kazuyuki Okitsu, Junichi Suwabe, Tomohiro Shiozaki, Ai Kayano, Tetsu Shiratori, Yasuhiro Mamiya, Daiki Yamashita, Akari Kito, Tomokazu Sugita, Aoi Yuki, Kohsuke Toriumi"/>
    <n v="17"/>
    <x v="1"/>
    <s v="Japan"/>
    <n v="1"/>
    <x v="463"/>
    <x v="1"/>
    <x v="5"/>
    <s v="1 Season"/>
    <n v="1"/>
    <s v=""/>
    <m/>
    <n v="1"/>
    <s v="Anime Series, International TV Shows"/>
    <x v="27"/>
    <s v="Anime Series, International TV Shows"/>
    <n v="2"/>
  </r>
  <r>
    <n v="2948"/>
    <x v="7148"/>
    <x v="1"/>
    <x v="7146"/>
    <s v="James Bamford"/>
    <s v="Stephen Amell, Katie Cassidy, David Ramsey, Willa Holland, Paul Blackthorne, Emily Bett Rickards, John Barrowman, Colton Haynes, Susanna Thompson, Anna Hopkins, Juliana Harkavy, Adrian Holmes, Kathleen Gati, Echo Kellum, Rick Gonzalez, Dominic Bogart, Manu Bennett"/>
    <n v="17"/>
    <x v="0"/>
    <s v="United States"/>
    <n v="1"/>
    <x v="949"/>
    <x v="2"/>
    <x v="1"/>
    <s v="8 Season"/>
    <n v="8"/>
    <s v=""/>
    <m/>
    <n v="8"/>
    <s v="Crime TV Shows, TV Action &amp; Adventure"/>
    <x v="20"/>
    <s v="Crime TV Shows, TV Action &amp; Adventure"/>
    <n v="2"/>
  </r>
  <r>
    <n v="2949"/>
    <x v="7149"/>
    <x v="1"/>
    <x v="7147"/>
    <s v="Julia Willoughby Nason, Jenner Furst"/>
    <m/>
    <n v="0"/>
    <x v="0"/>
    <s v="United States"/>
    <n v="1"/>
    <x v="949"/>
    <x v="1"/>
    <x v="5"/>
    <s v="1 Season"/>
    <n v="1"/>
    <s v=""/>
    <m/>
    <n v="1"/>
    <s v="Crime TV Shows, Docuseries"/>
    <x v="20"/>
    <s v="Crime TV Shows, Docuseries"/>
    <n v="2"/>
  </r>
  <r>
    <n v="2954"/>
    <x v="7150"/>
    <x v="1"/>
    <x v="7148"/>
    <m/>
    <s v="Bryana Salaz, Alison Fernandez, Symera Jackson, Elie Samouhi, Kai Calhoun, Eliza Pryor, Rosa Blasi, Nicole Sullivan, David Gridley"/>
    <n v="9"/>
    <x v="0"/>
    <s v="United States"/>
    <n v="1"/>
    <x v="1468"/>
    <x v="1"/>
    <x v="6"/>
    <s v="3 Season"/>
    <n v="3"/>
    <s v=""/>
    <m/>
    <n v="3"/>
    <s v="Kids' TV, TV Comedies"/>
    <x v="25"/>
    <s v="Kids' TV, TV Comedies"/>
    <n v="2"/>
  </r>
  <r>
    <n v="2959"/>
    <x v="7151"/>
    <x v="1"/>
    <x v="7149"/>
    <m/>
    <s v="Yoshitsugu Matsuoka, Inori Minase, Saori Onishi, Maaya Uchida, Haruka Tomatsu, Shizuka Ishigami, Yoko Hikasa, Yurika Kubo, Nobuhiko Okamoto, Saori Hayami, Yoshimasa Hosoya, Chinatsu Akasaki, Akeno Watanabe, Haruka Chisuga, Wakana Kowaka, Ayumi Mano, Kenn, Ryota Osaka"/>
    <n v="18"/>
    <x v="1"/>
    <s v="Japan"/>
    <n v="1"/>
    <x v="276"/>
    <x v="4"/>
    <x v="5"/>
    <s v="1 Season"/>
    <n v="1"/>
    <s v=""/>
    <m/>
    <n v="1"/>
    <s v="Anime Series, International TV Shows"/>
    <x v="27"/>
    <s v="Anime Series, International TV Shows"/>
    <n v="2"/>
  </r>
  <r>
    <n v="2960"/>
    <x v="7152"/>
    <x v="1"/>
    <x v="7150"/>
    <m/>
    <s v="Park Seo-joon, Kim Da-mi, Yu Jae-myeong, Kwon Na-ra, Kim Dong-hee, Ahn Bo-hyun, Kim Hye-eun, Ryu Gyeong-su, Lee Joo-young, Chris Lyon"/>
    <n v="10"/>
    <x v="28"/>
    <s v="South Korea"/>
    <n v="1"/>
    <x v="276"/>
    <x v="1"/>
    <x v="5"/>
    <s v="1 Season"/>
    <n v="1"/>
    <s v=""/>
    <m/>
    <n v="1"/>
    <s v="International TV Shows, Korean TV Shows, TV Dramas"/>
    <x v="19"/>
    <s v="International TV Shows, Korean TV Shows, TV Dramas"/>
    <n v="3"/>
  </r>
  <r>
    <n v="2963"/>
    <x v="7153"/>
    <x v="1"/>
    <x v="7151"/>
    <s v="Thomas Astruc"/>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n v="20"/>
    <x v="11"/>
    <s v="France, South Korea, Japan, United States"/>
    <n v="4"/>
    <x v="276"/>
    <x v="2"/>
    <x v="8"/>
    <s v="5 Season"/>
    <n v="5"/>
    <s v=""/>
    <m/>
    <n v="5"/>
    <s v="Kids' TV, TV Action &amp; Adventure"/>
    <x v="25"/>
    <s v="Kids' TV, TV Action &amp; Adventure"/>
    <n v="2"/>
  </r>
  <r>
    <n v="2966"/>
    <x v="7154"/>
    <x v="1"/>
    <x v="7152"/>
    <m/>
    <s v="Yoshitsugu Matsuoka, Ai Kayano, Yoko Hikasa, Yukari Tamura, Yuka Iguchi, Mamiko Noto, Miyuki Sawashiro, Rie Kugimiya, Mugihito, Naomi Shindo"/>
    <n v="10"/>
    <x v="1"/>
    <s v="Japan"/>
    <n v="1"/>
    <x v="276"/>
    <x v="0"/>
    <x v="5"/>
    <s v="1 Season"/>
    <n v="1"/>
    <s v=""/>
    <m/>
    <n v="1"/>
    <s v="Anime Series, International TV Shows"/>
    <x v="27"/>
    <s v="Anime Series, International TV Shows"/>
    <n v="2"/>
  </r>
  <r>
    <n v="2967"/>
    <x v="7155"/>
    <x v="1"/>
    <x v="7153"/>
    <m/>
    <m/>
    <n v="0"/>
    <x v="1"/>
    <s v="Japan"/>
    <n v="1"/>
    <x v="276"/>
    <x v="5"/>
    <x v="1"/>
    <s v="1 Season"/>
    <n v="1"/>
    <s v=""/>
    <m/>
    <n v="1"/>
    <s v="Anime Series, International TV Shows"/>
    <x v="27"/>
    <s v="Anime Series, International TV Shows"/>
    <n v="2"/>
  </r>
  <r>
    <n v="2968"/>
    <x v="7156"/>
    <x v="1"/>
    <x v="7154"/>
    <m/>
    <s v="Kate Murphy"/>
    <n v="1"/>
    <x v="0"/>
    <s v="United States"/>
    <n v="1"/>
    <x v="276"/>
    <x v="0"/>
    <x v="0"/>
    <s v="1 Season"/>
    <n v="1"/>
    <s v=""/>
    <m/>
    <n v="1"/>
    <s v="Kids' TV"/>
    <x v="25"/>
    <s v="Kids' TV"/>
    <n v="1"/>
  </r>
  <r>
    <n v="2972"/>
    <x v="7157"/>
    <x v="1"/>
    <x v="7155"/>
    <m/>
    <s v="Christopher Von Uckermann, Horacio Garc√≠a Rojas, Gisselle Kuri, F√°tima Molina, Dolores Heredia, Humberto Busto, Quetzalli Cort√©s, Alexa Martin, Flavio Medina, Dulce Neri, Mariana Botas"/>
    <n v="11"/>
    <x v="15"/>
    <s v="Mexico"/>
    <n v="1"/>
    <x v="766"/>
    <x v="1"/>
    <x v="5"/>
    <s v="2 Season"/>
    <n v="2"/>
    <s v=""/>
    <m/>
    <n v="2"/>
    <s v="International TV Shows, Spanish-Language TV Shows, TV Action &amp; Adventure"/>
    <x v="19"/>
    <s v="International TV Shows, Spanish-Language TV Shows, TV Action &amp; Adventure"/>
    <n v="3"/>
  </r>
  <r>
    <n v="2975"/>
    <x v="7158"/>
    <x v="1"/>
    <x v="7156"/>
    <m/>
    <s v="Antonia Fotaras, Giorgio Belli, Manuela Mandracchia, Roberto De Francesco, Federica Fracassi, Lucrezia Guidone, Adalgisa Manfrida, Giada Gagliardi, Giandomenico Cupaiuolo, Gloria Carovana, Filippo Scotti"/>
    <n v="11"/>
    <x v="24"/>
    <s v="Italy"/>
    <n v="1"/>
    <x v="766"/>
    <x v="1"/>
    <x v="5"/>
    <s v="1 Season"/>
    <n v="1"/>
    <s v=""/>
    <m/>
    <n v="1"/>
    <s v="International TV Shows, Romantic TV Shows, TV Dramas"/>
    <x v="19"/>
    <s v="International TV Shows, Romantic TV Shows, TV Dramas"/>
    <n v="3"/>
  </r>
  <r>
    <n v="2977"/>
    <x v="7159"/>
    <x v="1"/>
    <x v="7157"/>
    <m/>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n v="27"/>
    <x v="14"/>
    <s v="Spain"/>
    <n v="1"/>
    <x v="766"/>
    <x v="1"/>
    <x v="5"/>
    <s v="2 Season"/>
    <n v="2"/>
    <s v=""/>
    <m/>
    <n v="2"/>
    <s v="Crime TV Shows, International TV Shows, Spanish-Language TV Shows"/>
    <x v="20"/>
    <s v="Crime TV Shows, International TV Shows, Spanish-Language TV Shows"/>
    <n v="3"/>
  </r>
  <r>
    <n v="2978"/>
    <x v="7160"/>
    <x v="1"/>
    <x v="7158"/>
    <m/>
    <s v="Becky, Ryo Kato, Karina Maruyama, Kohei Takeda"/>
    <n v="4"/>
    <x v="1"/>
    <s v="Japan"/>
    <n v="1"/>
    <x v="328"/>
    <x v="2"/>
    <x v="1"/>
    <s v="1 Season"/>
    <n v="1"/>
    <s v=""/>
    <m/>
    <n v="1"/>
    <s v="International TV Shows, Reality TV, Romantic TV Shows"/>
    <x v="19"/>
    <s v="International TV Shows, Reality TV, Romantic TV Shows"/>
    <n v="3"/>
  </r>
  <r>
    <n v="2980"/>
    <x v="7161"/>
    <x v="1"/>
    <x v="7159"/>
    <m/>
    <s v="Richard Armitage, Siobhan Finneran, Jennifer Saunders, Shaun Dooley, Paul Kaye, Dervla Kirwan, Kadiff Kirwan, Hannah John-Kamen, Anthony Head, Stephen Rea, Jacob Dudman, Ella-Rae Smith, Brandon Fellows, Misha Handley"/>
    <n v="14"/>
    <x v="6"/>
    <s v="United Kingdom"/>
    <n v="1"/>
    <x v="328"/>
    <x v="1"/>
    <x v="5"/>
    <s v="1 Season"/>
    <n v="1"/>
    <s v=""/>
    <m/>
    <n v="1"/>
    <s v="British TV Shows, Crime TV Shows, International TV Shows"/>
    <x v="23"/>
    <s v="British TV Shows, Crime TV Shows, International TV Shows"/>
    <n v="3"/>
  </r>
  <r>
    <n v="2981"/>
    <x v="7162"/>
    <x v="1"/>
    <x v="7160"/>
    <m/>
    <s v="Karan Johar"/>
    <n v="1"/>
    <x v="0"/>
    <s v="United States"/>
    <n v="1"/>
    <x v="328"/>
    <x v="1"/>
    <x v="1"/>
    <s v="1 Season"/>
    <n v="1"/>
    <s v=""/>
    <m/>
    <n v="1"/>
    <s v="International TV Shows, Reality TV, Romantic TV Shows"/>
    <x v="19"/>
    <s v="International TV Shows, Reality TV, Romantic TV Shows"/>
    <n v="3"/>
  </r>
  <r>
    <n v="2983"/>
    <x v="7163"/>
    <x v="1"/>
    <x v="7161"/>
    <m/>
    <m/>
    <n v="0"/>
    <x v="2"/>
    <m/>
    <n v="0"/>
    <x v="1413"/>
    <x v="1"/>
    <x v="1"/>
    <s v="1 Season"/>
    <n v="1"/>
    <s v=""/>
    <m/>
    <n v="1"/>
    <s v="International TV Shows, Romantic TV Shows, TV Comedies"/>
    <x v="19"/>
    <s v="International TV Shows, Romantic TV Shows, TV Comedies"/>
    <n v="3"/>
  </r>
  <r>
    <n v="2984"/>
    <x v="7164"/>
    <x v="1"/>
    <x v="7162"/>
    <m/>
    <s v="Samira Wiley"/>
    <n v="1"/>
    <x v="6"/>
    <s v="United Kingdom"/>
    <n v="1"/>
    <x v="1413"/>
    <x v="1"/>
    <x v="6"/>
    <s v="1 Season"/>
    <n v="1"/>
    <s v=""/>
    <m/>
    <n v="1"/>
    <s v="Docuseries, Science &amp; Nature TV"/>
    <x v="21"/>
    <s v="Docuseries, Science &amp; Nature TV"/>
    <n v="2"/>
  </r>
  <r>
    <n v="2985"/>
    <x v="7165"/>
    <x v="1"/>
    <x v="7163"/>
    <m/>
    <s v="Carla Salle, Sandra Corveloni, Jonathan Haagensen, Guilherme Prates, Luana Tanaka, Marcello Airoldi, Marco Ant√¥nio P√¢mio"/>
    <n v="7"/>
    <x v="23"/>
    <s v="Brazil"/>
    <n v="1"/>
    <x v="1413"/>
    <x v="1"/>
    <x v="5"/>
    <s v="1 Season"/>
    <n v="1"/>
    <s v=""/>
    <m/>
    <n v="1"/>
    <s v="International TV Shows, TV Dramas, TV Sci-Fi &amp; Fantasy"/>
    <x v="19"/>
    <s v="International TV Shows, TV Dramas, TV Sci-Fi &amp; Fantasy"/>
    <n v="3"/>
  </r>
  <r>
    <n v="2992"/>
    <x v="7166"/>
    <x v="1"/>
    <x v="7164"/>
    <m/>
    <s v="Charles Dance, Cem Yiƒüit √úz√ºmoƒülu, Tommaso Basili, Birkan Sokullu, Osman Sonant, Tolga Tekin, Damla S√∂nmez, Ushan √áakƒ±r, ƒ∞layda Akdoƒüan"/>
    <n v="9"/>
    <x v="2"/>
    <m/>
    <n v="0"/>
    <x v="937"/>
    <x v="1"/>
    <x v="5"/>
    <s v="1 Season"/>
    <n v="1"/>
    <s v=""/>
    <m/>
    <n v="1"/>
    <s v="Docuseries"/>
    <x v="21"/>
    <s v="Docuseries"/>
    <n v="1"/>
  </r>
  <r>
    <n v="2993"/>
    <x v="7167"/>
    <x v="1"/>
    <x v="7165"/>
    <m/>
    <s v="Yakubu Mohammed, Paul Sambo, Mofe Duncan, Nita Byack George, Yvonne Hays, Mickey Odey, Rahama Sadau, Sani Muazu"/>
    <n v="8"/>
    <x v="9"/>
    <s v="Nigeria"/>
    <n v="1"/>
    <x v="937"/>
    <x v="3"/>
    <x v="1"/>
    <s v="2 Season"/>
    <n v="2"/>
    <s v=""/>
    <m/>
    <n v="2"/>
    <s v="International TV Shows, TV Dramas"/>
    <x v="19"/>
    <s v="International TV Shows, TV Dramas"/>
    <n v="2"/>
  </r>
  <r>
    <n v="2994"/>
    <x v="7168"/>
    <x v="1"/>
    <x v="7166"/>
    <m/>
    <s v="Gwyneth Paltrow, Elise Loehnen"/>
    <n v="2"/>
    <x v="0"/>
    <s v="United States"/>
    <n v="1"/>
    <x v="937"/>
    <x v="1"/>
    <x v="5"/>
    <s v="1 Season"/>
    <n v="1"/>
    <s v=""/>
    <m/>
    <n v="1"/>
    <s v="Reality TV"/>
    <x v="26"/>
    <s v="Reality TV"/>
    <n v="1"/>
  </r>
  <r>
    <n v="2995"/>
    <x v="7169"/>
    <x v="1"/>
    <x v="7167"/>
    <m/>
    <s v="Ashton Kutcher, Sam Elliott, Debra Winger, Elisha Cuthbert, Kelli Goss, Wilmer Valderrama, Danny Masterson"/>
    <n v="7"/>
    <x v="0"/>
    <s v="United States"/>
    <n v="1"/>
    <x v="937"/>
    <x v="1"/>
    <x v="5"/>
    <s v="8 Season"/>
    <n v="8"/>
    <s v=""/>
    <m/>
    <n v="8"/>
    <s v="TV Comedies, TV Dramas"/>
    <x v="24"/>
    <s v="TV Comedies, TV Dramas"/>
    <n v="2"/>
  </r>
  <r>
    <n v="2998"/>
    <x v="7170"/>
    <x v="1"/>
    <x v="7168"/>
    <m/>
    <s v="Tamara Taylor, J.C. MacKenzie, Aurora Burghart, Gabriel Darku, Maxim Roy, Stephen McHattie, Wendy Crewson, Megan Follows, Nicola Correia-Damude, Praneet Akilla, Michelle Nolden, Anwen O'Driscoll"/>
    <n v="12"/>
    <x v="0"/>
    <s v="United States"/>
    <n v="1"/>
    <x v="208"/>
    <x v="1"/>
    <x v="5"/>
    <s v="1 Season"/>
    <n v="1"/>
    <s v=""/>
    <m/>
    <n v="1"/>
    <s v="TV Action &amp; Adventure, TV Dramas, TV Horror"/>
    <x v="29"/>
    <s v="TV Action &amp; Adventure, TV Dramas, TV Horror"/>
    <n v="3"/>
  </r>
  <r>
    <n v="2999"/>
    <x v="7171"/>
    <x v="1"/>
    <x v="7169"/>
    <m/>
    <s v="Bryson Baugus, Emily Neves, Blake Shepard, Patrick Poole, Luci Christian, Adam Gibbs, Masakazu Morita, Fumiko Orikasa, Takahiro Sakurai, Hiroaki Miura, Satomi Sato, Katsuyuki Konishi"/>
    <n v="12"/>
    <x v="1"/>
    <s v="Japan"/>
    <n v="1"/>
    <x v="208"/>
    <x v="1"/>
    <x v="1"/>
    <s v="2 Season"/>
    <n v="2"/>
    <s v=""/>
    <m/>
    <n v="2"/>
    <s v="Anime Series, International TV Shows"/>
    <x v="27"/>
    <s v="Anime Series, International TV Shows"/>
    <n v="2"/>
  </r>
  <r>
    <n v="3000"/>
    <x v="7172"/>
    <x v="1"/>
    <x v="7170"/>
    <s v="Quek Shio-chuan"/>
    <s v="Huang Peijia, Wu Kang-jen, Ludi Lin, Janet Hsieh, Kuang Tian, Susan Leong, Jordan Voon, Angeline Tan, Jojo Goh, Teresa Daley"/>
    <n v="10"/>
    <x v="53"/>
    <s v="Taiwan, Malaysia"/>
    <n v="2"/>
    <x v="208"/>
    <x v="1"/>
    <x v="1"/>
    <s v="1 Season"/>
    <n v="1"/>
    <s v=""/>
    <m/>
    <n v="1"/>
    <s v="International TV Shows, TV Dramas, TV Mysteries"/>
    <x v="19"/>
    <s v="International TV Shows, TV Dramas, TV Mysteries"/>
    <n v="3"/>
  </r>
  <r>
    <n v="3001"/>
    <x v="7173"/>
    <x v="1"/>
    <x v="7171"/>
    <m/>
    <m/>
    <n v="0"/>
    <x v="0"/>
    <s v="United States"/>
    <n v="1"/>
    <x v="1206"/>
    <x v="1"/>
    <x v="1"/>
    <s v="1 Season"/>
    <n v="1"/>
    <s v=""/>
    <m/>
    <n v="1"/>
    <s v="Docuseries, Science &amp; Nature TV"/>
    <x v="21"/>
    <s v="Docuseries, Science &amp; Nature TV"/>
    <n v="2"/>
  </r>
  <r>
    <n v="3002"/>
    <x v="7174"/>
    <x v="1"/>
    <x v="7172"/>
    <m/>
    <s v="Jason Day, Margarita Rosa de Francisco, Carlos Ponce, Gaby Espino, Laura Perico, Alejandro Aguilar, Tony Plana, Marcelo Serrado, Leticia Huijara, Germ√°n Quintero, Luis Alberti, Ricardo Vesga, Yuri Vargas, √Ålvaro Rodr√≠guez, Juan David Restrepo"/>
    <n v="15"/>
    <x v="0"/>
    <s v="United States"/>
    <n v="1"/>
    <x v="1206"/>
    <x v="2"/>
    <x v="5"/>
    <s v="1 Season"/>
    <n v="1"/>
    <s v=""/>
    <m/>
    <n v="1"/>
    <s v="International TV Shows, Romantic TV Shows, Spanish-Language TV Shows"/>
    <x v="19"/>
    <s v="International TV Shows, Romantic TV Shows, Spanish-Language TV Shows"/>
    <n v="3"/>
  </r>
  <r>
    <n v="3006"/>
    <x v="7175"/>
    <x v="1"/>
    <x v="7173"/>
    <m/>
    <s v="Jay Baruchel, Craig Ferguson, America Ferrera, Gerard Butler"/>
    <n v="4"/>
    <x v="0"/>
    <s v="United States"/>
    <n v="1"/>
    <x v="20"/>
    <x v="12"/>
    <x v="6"/>
    <s v="1 Season"/>
    <n v="1"/>
    <s v=""/>
    <m/>
    <n v="1"/>
    <s v="Kids' TV, TV Action &amp; Adventure, TV Sci-Fi &amp; Fantasy"/>
    <x v="25"/>
    <s v="Kids' TV, TV Action &amp; Adventure, TV Sci-Fi &amp; Fantasy"/>
    <n v="3"/>
  </r>
  <r>
    <n v="3011"/>
    <x v="7176"/>
    <x v="1"/>
    <x v="7174"/>
    <m/>
    <s v="Jade Olieberg, Tobias Kersloot, Lisa Smit, Frieda Barnhard, Hans Kesting, Rifka Lodeizen, Robin Boissevain, Jennifer Welts, Steef de Bot, Jip van den Dool, Janni Goslinga, Dennis Rudge, Ian Bok, Roos Dickmann, Minne Koole, Alexander Brouwer"/>
    <n v="16"/>
    <x v="3"/>
    <s v="Netherlands"/>
    <n v="1"/>
    <x v="1463"/>
    <x v="1"/>
    <x v="5"/>
    <s v="1 Season"/>
    <n v="1"/>
    <s v=""/>
    <m/>
    <n v="1"/>
    <s v="International TV Shows, TV Dramas, TV Horror"/>
    <x v="19"/>
    <s v="International TV Shows, TV Dramas, TV Horror"/>
    <n v="3"/>
  </r>
  <r>
    <n v="3012"/>
    <x v="7177"/>
    <x v="1"/>
    <x v="7175"/>
    <m/>
    <s v="Shad Kabango"/>
    <n v="1"/>
    <x v="8"/>
    <s v="Canada"/>
    <n v="1"/>
    <x v="1463"/>
    <x v="1"/>
    <x v="5"/>
    <s v="4 Season"/>
    <n v="4"/>
    <s v=""/>
    <m/>
    <n v="4"/>
    <s v="Docuseries, International TV Shows"/>
    <x v="21"/>
    <s v="Docuseries, International TV Shows"/>
    <n v="2"/>
  </r>
  <r>
    <n v="3013"/>
    <x v="7178"/>
    <x v="1"/>
    <x v="7176"/>
    <m/>
    <s v="Angelina Kirsch, Bernd Siefert"/>
    <n v="2"/>
    <x v="10"/>
    <s v="Germany"/>
    <n v="1"/>
    <x v="1463"/>
    <x v="1"/>
    <x v="1"/>
    <s v="1 Season"/>
    <n v="1"/>
    <s v=""/>
    <m/>
    <n v="1"/>
    <s v="International TV Shows, Reality TV"/>
    <x v="19"/>
    <s v="International TV Shows, Reality TV"/>
    <n v="2"/>
  </r>
  <r>
    <n v="3014"/>
    <x v="7179"/>
    <x v="1"/>
    <x v="7177"/>
    <m/>
    <m/>
    <n v="0"/>
    <x v="0"/>
    <s v="United States"/>
    <n v="1"/>
    <x v="1463"/>
    <x v="2"/>
    <x v="6"/>
    <s v="2 Season"/>
    <n v="2"/>
    <s v=""/>
    <m/>
    <n v="2"/>
    <s v="Reality TV"/>
    <x v="26"/>
    <s v="Reality TV"/>
    <n v="1"/>
  </r>
  <r>
    <n v="3016"/>
    <x v="7180"/>
    <x v="1"/>
    <x v="7178"/>
    <m/>
    <s v="Hu Yitian, Chen Zheyuan, Liang Jie, Vicky Liang, Tay Ping Hui, Nikita Mao, Gallen Lo, Song Wenzuo, Jin Song, Jason Zheng"/>
    <n v="10"/>
    <x v="42"/>
    <s v="China"/>
    <n v="1"/>
    <x v="594"/>
    <x v="1"/>
    <x v="1"/>
    <s v="1 Season"/>
    <n v="1"/>
    <s v=""/>
    <m/>
    <n v="1"/>
    <s v="International TV Shows, TV Dramas, TV Sci-Fi &amp; Fantasy"/>
    <x v="19"/>
    <s v="International TV Shows, TV Dramas, TV Sci-Fi &amp; Fantasy"/>
    <n v="3"/>
  </r>
  <r>
    <n v="3021"/>
    <x v="7181"/>
    <x v="1"/>
    <x v="7179"/>
    <m/>
    <s v="Chiaki Omigawa, Laura Bailey, Emiri Kato, Kouki Uchiyama, Micah Solusod, Yumiko Kobayashi, Brittney Karbowski, Mamoru Miyano, Todd Haberkorn, Kaori Nazuka, Monica Rial, Akeno Watanabe, Jamie Marchi, Narumi Takahira, Cherami Leigh, Houko Kuwashima"/>
    <n v="16"/>
    <x v="1"/>
    <s v="Japan"/>
    <n v="1"/>
    <x v="594"/>
    <x v="13"/>
    <x v="1"/>
    <s v="1 Season"/>
    <n v="1"/>
    <s v=""/>
    <m/>
    <n v="1"/>
    <s v="Anime Series, International TV Shows"/>
    <x v="27"/>
    <s v="Anime Series, International TV Shows"/>
    <n v="2"/>
  </r>
  <r>
    <n v="3025"/>
    <x v="7182"/>
    <x v="1"/>
    <x v="7180"/>
    <m/>
    <s v="Aaron Hernandez"/>
    <n v="1"/>
    <x v="0"/>
    <s v="United States"/>
    <n v="1"/>
    <x v="877"/>
    <x v="1"/>
    <x v="5"/>
    <s v="1 Season"/>
    <n v="1"/>
    <s v=""/>
    <m/>
    <n v="1"/>
    <s v="Crime TV Shows, Docuseries"/>
    <x v="20"/>
    <s v="Crime TV Shows, Docuseries"/>
    <n v="2"/>
  </r>
  <r>
    <n v="3029"/>
    <x v="7183"/>
    <x v="1"/>
    <x v="7181"/>
    <m/>
    <s v="Mattea Conforti, Kobi Frumer"/>
    <n v="2"/>
    <x v="11"/>
    <s v="France"/>
    <n v="1"/>
    <x v="391"/>
    <x v="5"/>
    <x v="0"/>
    <s v="1 Season"/>
    <n v="1"/>
    <s v=""/>
    <m/>
    <n v="1"/>
    <s v="Kids' TV"/>
    <x v="25"/>
    <s v="Kids' TV"/>
    <n v="1"/>
  </r>
  <r>
    <n v="3031"/>
    <x v="7184"/>
    <x v="1"/>
    <x v="7182"/>
    <m/>
    <s v="Jace Chapman, Larisa Oleynik, Tom Everett Scott, Steve Zahn, Mauricio Lara, Sophie Kim, Laurel Emory"/>
    <n v="7"/>
    <x v="2"/>
    <m/>
    <n v="0"/>
    <x v="1505"/>
    <x v="1"/>
    <x v="4"/>
    <s v="1 Season"/>
    <n v="1"/>
    <s v=""/>
    <m/>
    <n v="1"/>
    <s v="Kids' TV, TV Comedies, TV Dramas"/>
    <x v="25"/>
    <s v="Kids' TV, TV Comedies, TV Dramas"/>
    <n v="3"/>
  </r>
  <r>
    <n v="3034"/>
    <x v="7185"/>
    <x v="1"/>
    <x v="7183"/>
    <m/>
    <s v="RuPaul Charles, Izzy G., Michael-Leon Wooley, Josh Segarra, Katerina Tannenbaum, Tia Carrere"/>
    <n v="6"/>
    <x v="0"/>
    <s v="United States"/>
    <n v="1"/>
    <x v="778"/>
    <x v="1"/>
    <x v="1"/>
    <s v="1 Season"/>
    <n v="1"/>
    <s v=""/>
    <m/>
    <n v="1"/>
    <s v="TV Comedies, TV Dramas"/>
    <x v="24"/>
    <s v="TV Comedies, TV Dramas"/>
    <n v="2"/>
  </r>
  <r>
    <n v="3035"/>
    <x v="7186"/>
    <x v="1"/>
    <x v="7184"/>
    <m/>
    <s v="Takehiro Hira, Kelly Macdonald, Yosuke Kubozuka, Will Sharpe, Aoi Okuyama, Masahiro Motoki, Yuko Nakamura, Mitsuko Oka, Anna Sawai, Charlie Creed-Miles"/>
    <n v="10"/>
    <x v="6"/>
    <s v="United Kingdom"/>
    <n v="1"/>
    <x v="778"/>
    <x v="2"/>
    <x v="5"/>
    <s v="1 Season"/>
    <n v="1"/>
    <s v=""/>
    <m/>
    <n v="1"/>
    <s v="British TV Shows, Crime TV Shows, International TV Shows"/>
    <x v="23"/>
    <s v="British TV Shows, Crime TV Shows, International TV Shows"/>
    <n v="3"/>
  </r>
  <r>
    <n v="3036"/>
    <x v="7187"/>
    <x v="1"/>
    <x v="7185"/>
    <m/>
    <s v="Lauren Lapkus, Stephanie Lemelin, Kelly McCreary, Atticus Shaffer, Danny Pudi, Grey Griffin, Utkarsh Ambudkar, Roger Craig Smith"/>
    <n v="8"/>
    <x v="0"/>
    <s v="United States"/>
    <n v="1"/>
    <x v="778"/>
    <x v="1"/>
    <x v="8"/>
    <s v="4 Season"/>
    <n v="4"/>
    <s v=""/>
    <m/>
    <n v="4"/>
    <s v="Kids' TV, TV Comedies"/>
    <x v="25"/>
    <s v="Kids' TV, TV Comedies"/>
    <n v="2"/>
  </r>
  <r>
    <n v="3037"/>
    <x v="7188"/>
    <x v="1"/>
    <x v="7186"/>
    <s v="Soumendra Padhi"/>
    <s v="Amit Sial, Dibyendu Bhattacharya, Aksha Pardhasany, Sparsh Shrivastava, Monika Panwar, Anshumaan Pushkar"/>
    <n v="6"/>
    <x v="17"/>
    <s v="India"/>
    <n v="1"/>
    <x v="778"/>
    <x v="1"/>
    <x v="5"/>
    <s v="1 Season"/>
    <n v="1"/>
    <s v=""/>
    <m/>
    <n v="1"/>
    <s v="Crime TV Shows, International TV Shows, TV Dramas"/>
    <x v="20"/>
    <s v="Crime TV Shows, International TV Shows, TV Dramas"/>
    <n v="3"/>
  </r>
  <r>
    <n v="3038"/>
    <x v="7189"/>
    <x v="1"/>
    <x v="7187"/>
    <m/>
    <s v="Erinn Hayes, Rob Huebel, Malin Akerman, Rob Corddry, Lake Bell, Sarayu Blue, Ken Marino, Fred Melamed, Tom Wright, Jason Schwartzman, Eric Nenninger, Megan Le, Beth Dover, Zandy Hartig, Brian Huskey, Michael Cera"/>
    <n v="16"/>
    <x v="0"/>
    <s v="United States"/>
    <n v="1"/>
    <x v="778"/>
    <x v="1"/>
    <x v="5"/>
    <s v="1 Season"/>
    <n v="1"/>
    <s v=""/>
    <m/>
    <n v="1"/>
    <s v="Crime TV Shows, TV Action &amp; Adventure, TV Comedies"/>
    <x v="20"/>
    <s v="Crime TV Shows, TV Action &amp; Adventure, TV Comedies"/>
    <n v="3"/>
  </r>
  <r>
    <n v="3040"/>
    <x v="7190"/>
    <x v="1"/>
    <x v="7188"/>
    <m/>
    <s v="Abby Bergman, Anna Cooke, Aston Droomer, Jamil Smyth-Secka, James Saunders, Maria Angelico, Eliza Ong"/>
    <n v="7"/>
    <x v="12"/>
    <s v="Australia"/>
    <n v="1"/>
    <x v="778"/>
    <x v="1"/>
    <x v="0"/>
    <s v="2 Season"/>
    <n v="2"/>
    <s v=""/>
    <m/>
    <n v="2"/>
    <s v="Kids' TV, TV Comedies"/>
    <x v="25"/>
    <s v="Kids' TV, TV Comedies"/>
    <n v="2"/>
  </r>
  <r>
    <n v="3041"/>
    <x v="7191"/>
    <x v="1"/>
    <x v="7189"/>
    <m/>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n v="24"/>
    <x v="11"/>
    <s v="France"/>
    <n v="1"/>
    <x v="778"/>
    <x v="1"/>
    <x v="5"/>
    <s v="1 Season"/>
    <n v="1"/>
    <s v=""/>
    <m/>
    <n v="1"/>
    <s v="International TV Shows, Reality TV, TV Comedies"/>
    <x v="19"/>
    <s v="International TV Shows, Reality TV, TV Comedies"/>
    <n v="3"/>
  </r>
  <r>
    <n v="3043"/>
    <x v="7192"/>
    <x v="1"/>
    <x v="7190"/>
    <m/>
    <m/>
    <n v="0"/>
    <x v="0"/>
    <s v="United States"/>
    <n v="1"/>
    <x v="1578"/>
    <x v="1"/>
    <x v="5"/>
    <s v="1 Season"/>
    <n v="1"/>
    <s v=""/>
    <m/>
    <n v="1"/>
    <s v="Docuseries, Reality TV, Teen TV Shows"/>
    <x v="21"/>
    <s v="Docuseries, Reality TV, Teen TV Shows"/>
    <n v="3"/>
  </r>
  <r>
    <n v="3046"/>
    <x v="7193"/>
    <x v="1"/>
    <x v="7191"/>
    <m/>
    <s v="Claes Bang, Dolly Wells, John Heffernan"/>
    <n v="3"/>
    <x v="6"/>
    <s v="United Kingdom"/>
    <n v="1"/>
    <x v="1579"/>
    <x v="1"/>
    <x v="1"/>
    <s v="1 Season"/>
    <n v="1"/>
    <s v=""/>
    <m/>
    <n v="1"/>
    <s v="British TV Shows, International TV Shows, TV Dramas"/>
    <x v="23"/>
    <s v="British TV Shows, International TV Shows, TV Dramas"/>
    <n v="3"/>
  </r>
  <r>
    <n v="3048"/>
    <x v="7194"/>
    <x v="1"/>
    <x v="7192"/>
    <m/>
    <s v="Amybeth McNulty, Geraldine James, R.H. Thomson, Corrine Koslo, Dalila Bela, Lucas Jade Zumann, Aymeric Jett Montaz"/>
    <n v="7"/>
    <x v="8"/>
    <s v="Canada"/>
    <n v="1"/>
    <x v="938"/>
    <x v="2"/>
    <x v="6"/>
    <s v="3 Season"/>
    <n v="3"/>
    <s v=""/>
    <m/>
    <n v="3"/>
    <s v="International TV Shows, TV Dramas, Teen TV Shows"/>
    <x v="19"/>
    <s v="International TV Shows, TV Dramas, Teen TV Shows"/>
    <n v="3"/>
  </r>
  <r>
    <n v="3050"/>
    <x v="7195"/>
    <x v="1"/>
    <x v="7193"/>
    <m/>
    <s v="Janelle Mon√°e"/>
    <n v="1"/>
    <x v="0"/>
    <s v="United States"/>
    <n v="1"/>
    <x v="1493"/>
    <x v="1"/>
    <x v="5"/>
    <s v="1 Season"/>
    <n v="1"/>
    <s v=""/>
    <m/>
    <n v="1"/>
    <s v="Docuseries, Science &amp; Nature TV"/>
    <x v="21"/>
    <s v="Docuseries, Science &amp; Nature TV"/>
    <n v="2"/>
  </r>
  <r>
    <n v="3051"/>
    <x v="7196"/>
    <x v="1"/>
    <x v="7194"/>
    <m/>
    <s v="Matteo Simoni, Tom Van Dyck, Stef Aerts, Anne-Laure Vandeputte, Jeroen Perceval, Charlotte Timmers, Dirk Roofthooft, Anemone Valcke"/>
    <n v="8"/>
    <x v="47"/>
    <s v="Belgium"/>
    <n v="1"/>
    <x v="1493"/>
    <x v="2"/>
    <x v="5"/>
    <s v="1 Season"/>
    <n v="1"/>
    <s v=""/>
    <m/>
    <n v="1"/>
    <s v="International TV Shows, TV Action &amp; Adventure, TV Dramas"/>
    <x v="19"/>
    <s v="International TV Shows, TV Action &amp; Adventure, TV Dramas"/>
    <n v="3"/>
  </r>
  <r>
    <n v="3053"/>
    <x v="7197"/>
    <x v="1"/>
    <x v="7195"/>
    <m/>
    <s v="Lee Min-ki, Jung So-min, Esom, Kim Ga-eun, Park Byung-eun, Kim Min-seok, Moon Hee-kyung, Kim Byung-ok, Kim Sun-young"/>
    <n v="9"/>
    <x v="28"/>
    <s v="South Korea"/>
    <n v="1"/>
    <x v="165"/>
    <x v="3"/>
    <x v="1"/>
    <s v="1 Season"/>
    <n v="1"/>
    <s v=""/>
    <m/>
    <n v="1"/>
    <s v="International TV Shows, Korean TV Shows, Romantic TV Shows"/>
    <x v="19"/>
    <s v="International TV Shows, Korean TV Shows, Romantic TV Shows"/>
    <n v="3"/>
  </r>
  <r>
    <n v="3054"/>
    <x v="7198"/>
    <x v="1"/>
    <x v="7196"/>
    <m/>
    <m/>
    <n v="0"/>
    <x v="8"/>
    <s v="Canada"/>
    <n v="1"/>
    <x v="165"/>
    <x v="5"/>
    <x v="1"/>
    <s v="1 Season"/>
    <n v="1"/>
    <s v=""/>
    <m/>
    <n v="1"/>
    <s v="Crime TV Shows, International TV Shows, Reality TV"/>
    <x v="20"/>
    <s v="Crime TV Shows, International TV Shows, Reality TV"/>
    <n v="3"/>
  </r>
  <r>
    <n v="3056"/>
    <x v="7199"/>
    <x v="1"/>
    <x v="7197"/>
    <m/>
    <s v="Kana Hanazawa, Tomoaki Maeno, Daisuke Ono, Kikuko Inoue, Maria Naganawa, Takahiro Sakurai, Saori Hayami, Nobuhiko Okamoto, Yuichi Nakamura, Shoya Chiba, M„ÉªA„ÉªO, Ayako Kawasumi, Aya Endo, Hiroyuki Yoshino, Mamiko Noto"/>
    <n v="15"/>
    <x v="1"/>
    <s v="Japan"/>
    <n v="1"/>
    <x v="165"/>
    <x v="5"/>
    <x v="6"/>
    <s v="1 Season"/>
    <n v="1"/>
    <s v=""/>
    <m/>
    <n v="1"/>
    <s v="Anime Series, Teen TV Shows"/>
    <x v="27"/>
    <s v="Anime Series, Teen TV Shows"/>
    <n v="2"/>
  </r>
  <r>
    <n v="3057"/>
    <x v="7200"/>
    <x v="1"/>
    <x v="7198"/>
    <m/>
    <s v="Pinky Pal Rajput, Sonal Kaushal, Julie Tejwani, Jigna Bharadhwaj, Shaily Dubey, Rajesh Kava, Ghanshyam Shukla, Anamaya Verma, Mohit Sinha, Vaibhav Thakkar"/>
    <n v="10"/>
    <x v="2"/>
    <m/>
    <n v="0"/>
    <x v="165"/>
    <x v="2"/>
    <x v="8"/>
    <s v="1 Season"/>
    <n v="1"/>
    <s v=""/>
    <m/>
    <n v="1"/>
    <s v="Kids' TV"/>
    <x v="25"/>
    <s v="Kids' TV"/>
    <n v="1"/>
  </r>
  <r>
    <n v="3064"/>
    <x v="7201"/>
    <x v="1"/>
    <x v="7199"/>
    <m/>
    <s v="Kim Nam-gil, Kim Ah-joong, Yoo Min-kyu, Moon Ga-young, Yun Ju-sang, Um Hyo-sup, An Seok-hwan, Lee Dae-yeon, Oh Dae-whan"/>
    <n v="9"/>
    <x v="28"/>
    <s v="South Korea"/>
    <n v="1"/>
    <x v="165"/>
    <x v="3"/>
    <x v="5"/>
    <s v="1 Season"/>
    <n v="1"/>
    <s v=""/>
    <m/>
    <n v="1"/>
    <s v="International TV Shows, Korean TV Shows, Romantic TV Shows"/>
    <x v="19"/>
    <s v="International TV Shows, Korean TV Shows, Romantic TV Shows"/>
    <n v="3"/>
  </r>
  <r>
    <n v="3066"/>
    <x v="7202"/>
    <x v="1"/>
    <x v="7200"/>
    <m/>
    <s v="Michelle Monaghan, Mehdi Dehbi, John Ortiz, Tomer Sisley, Melinda Page Hamilton, Stefania LaVie Owen, Sayyid El Alami, Jane Adams, Wil Traval, Fares Landoulsi"/>
    <n v="10"/>
    <x v="0"/>
    <s v="United States"/>
    <n v="1"/>
    <x v="165"/>
    <x v="1"/>
    <x v="5"/>
    <s v="1 Season"/>
    <n v="1"/>
    <s v=""/>
    <m/>
    <n v="1"/>
    <s v="TV Dramas, TV Thrillers"/>
    <x v="22"/>
    <s v="TV Dramas, TV Thrillers"/>
    <n v="2"/>
  </r>
  <r>
    <n v="3067"/>
    <x v="7203"/>
    <x v="1"/>
    <x v="7201"/>
    <m/>
    <s v="Rosabell Laurenti Sellers, Adrian Moore, Saphia Stoney, Josephine Benini, Andrew Craig, Tajja Isen, Rod Wilson, Linda Ballantyne, Jonathan Wilson, Elizabeth Hanna, Norma Dell'Agnese"/>
    <n v="11"/>
    <x v="3"/>
    <s v="Netherlands, Germany, Italy, Canada"/>
    <n v="4"/>
    <x v="165"/>
    <x v="3"/>
    <x v="8"/>
    <s v="2 Season"/>
    <n v="2"/>
    <s v=""/>
    <m/>
    <n v="2"/>
    <s v="Kids' TV"/>
    <x v="25"/>
    <s v="Kids' TV"/>
    <n v="1"/>
  </r>
  <r>
    <n v="3068"/>
    <x v="7204"/>
    <x v="1"/>
    <x v="7202"/>
    <s v="Justin Webster"/>
    <m/>
    <n v="0"/>
    <x v="14"/>
    <s v="Spain, Germany, Denmark, United States"/>
    <n v="4"/>
    <x v="165"/>
    <x v="1"/>
    <x v="5"/>
    <s v="1 Season"/>
    <n v="1"/>
    <s v=""/>
    <m/>
    <n v="1"/>
    <s v="Crime TV Shows, Docuseries, International TV Shows"/>
    <x v="20"/>
    <s v="Crime TV Shows, Docuseries, International TV Shows"/>
    <n v="3"/>
  </r>
  <r>
    <n v="3072"/>
    <x v="7205"/>
    <x v="1"/>
    <x v="7203"/>
    <m/>
    <s v="Lee Hye-ri, Park Bo-gum, Ryu Jun-yeol, Ko Kyoung-pyo, Lee Dong-hwi, Ryu Hye-young, Sung Dong-il, Lee Il-hwa"/>
    <n v="8"/>
    <x v="28"/>
    <s v="South Korea"/>
    <n v="1"/>
    <x v="165"/>
    <x v="4"/>
    <x v="1"/>
    <s v="1 Season"/>
    <n v="1"/>
    <s v=""/>
    <m/>
    <n v="1"/>
    <s v="International TV Shows, Korean TV Shows, Romantic TV Shows"/>
    <x v="19"/>
    <s v="International TV Shows, Korean TV Shows, Romantic TV Shows"/>
    <n v="3"/>
  </r>
  <r>
    <n v="3075"/>
    <x v="7206"/>
    <x v="1"/>
    <x v="7204"/>
    <m/>
    <s v="Taecyeon, Seo Ye-ji, Cho Seong-ha, Woo Do‚Äëhwan, Son Byung-ho, Kim Kwang-gyoo, Yun Yoo-sun, Park Ji-young, Jeong Hae-gyoon, Jang Hyeok-jin"/>
    <n v="10"/>
    <x v="28"/>
    <s v="South Korea"/>
    <n v="1"/>
    <x v="165"/>
    <x v="3"/>
    <x v="5"/>
    <s v="1 Season"/>
    <n v="1"/>
    <s v=""/>
    <m/>
    <n v="1"/>
    <s v="International TV Shows, Korean TV Shows, TV Dramas"/>
    <x v="19"/>
    <s v="International TV Shows, Korean TV Shows, TV Dramas"/>
    <n v="3"/>
  </r>
  <r>
    <n v="3076"/>
    <x v="7207"/>
    <x v="1"/>
    <x v="7205"/>
    <m/>
    <s v="Kaya Scodelario, January Jones, Will Kemp, Willow Shields, Evan Roderick, David James Elliott, Sarah Wright Olsen, Svetlana Efremova, Amanda Zhou, Mitchell Edwards, Kaitlyn Leeb, Johnny Weir"/>
    <n v="12"/>
    <x v="0"/>
    <s v="United States"/>
    <n v="1"/>
    <x v="165"/>
    <x v="1"/>
    <x v="5"/>
    <s v="1 Season"/>
    <n v="1"/>
    <s v=""/>
    <m/>
    <n v="1"/>
    <s v="TV Dramas"/>
    <x v="22"/>
    <s v="TV Dramas"/>
    <n v="1"/>
  </r>
  <r>
    <n v="3077"/>
    <x v="7208"/>
    <x v="1"/>
    <x v="7206"/>
    <m/>
    <s v="Shin Sae-kyeong, Nam Joo-hyuk, Lim Ju-hwan, Krystal Jung, Gong Myoung, Lee Gyoung-young, Yang Dong-geun"/>
    <n v="7"/>
    <x v="28"/>
    <s v="South Korea"/>
    <n v="1"/>
    <x v="165"/>
    <x v="3"/>
    <x v="1"/>
    <s v="1 Season"/>
    <n v="1"/>
    <s v=""/>
    <m/>
    <n v="1"/>
    <s v="International TV Shows, Korean TV Shows, Romantic TV Shows"/>
    <x v="19"/>
    <s v="International TV Shows, Korean TV Shows, Romantic TV Shows"/>
    <n v="3"/>
  </r>
  <r>
    <n v="3080"/>
    <x v="7209"/>
    <x v="1"/>
    <x v="7207"/>
    <m/>
    <s v="Arashi"/>
    <n v="1"/>
    <x v="1"/>
    <s v="Japan"/>
    <n v="1"/>
    <x v="767"/>
    <x v="2"/>
    <x v="6"/>
    <s v="1 Season"/>
    <n v="1"/>
    <s v=""/>
    <m/>
    <n v="1"/>
    <s v="Docuseries, International TV Shows"/>
    <x v="21"/>
    <s v="Docuseries, International TV Shows"/>
    <n v="2"/>
  </r>
  <r>
    <n v="3083"/>
    <x v="7210"/>
    <x v="1"/>
    <x v="7208"/>
    <m/>
    <s v="Henrik Mestad, Ane Dahl Torp, Ingeborga Dapkunaite, Eldar Skar, Ragnhild Gudbrandsen, Kristin Braut-Solheim"/>
    <n v="6"/>
    <x v="30"/>
    <s v="Norway, Sweden"/>
    <n v="2"/>
    <x v="767"/>
    <x v="2"/>
    <x v="5"/>
    <s v="3 Season"/>
    <n v="3"/>
    <s v=""/>
    <m/>
    <n v="3"/>
    <s v="International TV Shows, TV Dramas, TV Thrillers"/>
    <x v="19"/>
    <s v="International TV Shows, TV Dramas, TV Thrillers"/>
    <n v="3"/>
  </r>
  <r>
    <n v="3084"/>
    <x v="7211"/>
    <x v="1"/>
    <x v="7209"/>
    <m/>
    <s v="Jeonghwa Yang, Yongwoo Shin, Doug Erholtz, Melissa Fahn, Karen Strassman, Kirk Thornton, Spike Spencer"/>
    <n v="7"/>
    <x v="2"/>
    <m/>
    <n v="0"/>
    <x v="767"/>
    <x v="5"/>
    <x v="8"/>
    <s v="1 Season"/>
    <n v="1"/>
    <s v=""/>
    <m/>
    <n v="1"/>
    <s v="Kids' TV, Korean TV Shows"/>
    <x v="25"/>
    <s v="Kids' TV, Korean TV Shows"/>
    <n v="2"/>
  </r>
  <r>
    <n v="3085"/>
    <x v="7212"/>
    <x v="1"/>
    <x v="7210"/>
    <m/>
    <s v="Alyssya Swales, Shannon Chan-Kent, Brian Drummond, Olivia Charles, Kate Higgins, Johnny Yong Bosch"/>
    <n v="6"/>
    <x v="28"/>
    <s v="South Korea, Canada, United States, China"/>
    <n v="4"/>
    <x v="767"/>
    <x v="9"/>
    <x v="0"/>
    <s v="1 Season"/>
    <n v="1"/>
    <s v=""/>
    <m/>
    <n v="1"/>
    <s v="Kids' TV"/>
    <x v="25"/>
    <s v="Kids' TV"/>
    <n v="1"/>
  </r>
  <r>
    <n v="3086"/>
    <x v="7213"/>
    <x v="1"/>
    <x v="7211"/>
    <m/>
    <s v="Bill Rogers, Carrie Savage, Ken Spassione, Angela Mulligan, Mark Szabo, Daniel J. Edwards, Mike Pollock, Anthony Salerno"/>
    <n v="8"/>
    <x v="28"/>
    <s v="South Korea"/>
    <n v="1"/>
    <x v="767"/>
    <x v="5"/>
    <x v="8"/>
    <s v="2 Season"/>
    <n v="2"/>
    <s v=""/>
    <m/>
    <n v="2"/>
    <s v="Kids' TV, Korean TV Shows"/>
    <x v="25"/>
    <s v="Kids' TV, Korean TV Shows"/>
    <n v="2"/>
  </r>
  <r>
    <n v="3087"/>
    <x v="7214"/>
    <x v="1"/>
    <x v="7212"/>
    <m/>
    <s v="Big Jay Oakerson, Brad Williams, Yamaneika Saunders, Liza Treyger, Joey Diaz, Christina Pazsitzky"/>
    <n v="6"/>
    <x v="2"/>
    <m/>
    <n v="0"/>
    <x v="767"/>
    <x v="2"/>
    <x v="5"/>
    <s v="2 Season"/>
    <n v="2"/>
    <s v=""/>
    <m/>
    <n v="2"/>
    <s v="Stand-Up Comedy &amp; Talk Shows, TV Comedies"/>
    <x v="30"/>
    <s v="Stand-Up Comedy &amp; Talk Shows, TV Comedies"/>
    <n v="2"/>
  </r>
  <r>
    <n v="3088"/>
    <x v="7215"/>
    <x v="1"/>
    <x v="7213"/>
    <m/>
    <s v="Wang Herun, Wang Yizhe, Wang Yuwei, Xu Xiaonuo, Wu Jinyan, Nie Yuan"/>
    <n v="6"/>
    <x v="42"/>
    <s v="China"/>
    <n v="1"/>
    <x v="767"/>
    <x v="2"/>
    <x v="1"/>
    <s v="1 Season"/>
    <n v="1"/>
    <s v=""/>
    <m/>
    <n v="1"/>
    <s v="International TV Shows, TV Dramas"/>
    <x v="19"/>
    <s v="International TV Shows, TV Dramas"/>
    <n v="2"/>
  </r>
  <r>
    <n v="3089"/>
    <x v="7216"/>
    <x v="1"/>
    <x v="7214"/>
    <m/>
    <s v="Hiroshi Kamiya, Daisuke Ono, Nobunaga Shimazaki, Satoshi Hino, Natsuki Hanae, Ai Kayano, Yukari Tamura, Maaya Uchida, Yoshimasa Hosoya, Masaya Matsukaze, Tomoaki Maeno, Kenji Nojima, Mitsuo Iwata, Rikako Aikawa, Yuki Kaji, Eri Kitamura, M„ÉªA„ÉªO, Kensho Ono, Kohsuke Toriumi, Nao Toyama"/>
    <n v="20"/>
    <x v="1"/>
    <s v="Japan"/>
    <n v="1"/>
    <x v="1580"/>
    <x v="2"/>
    <x v="1"/>
    <s v="1 Season"/>
    <n v="1"/>
    <s v=""/>
    <m/>
    <n v="1"/>
    <s v="Anime Series, International TV Shows"/>
    <x v="27"/>
    <s v="Anime Series, International TV Shows"/>
    <n v="2"/>
  </r>
  <r>
    <n v="3093"/>
    <x v="7217"/>
    <x v="1"/>
    <x v="7215"/>
    <m/>
    <m/>
    <n v="0"/>
    <x v="0"/>
    <s v="United States"/>
    <n v="1"/>
    <x v="511"/>
    <x v="2"/>
    <x v="5"/>
    <s v="1 Season"/>
    <n v="1"/>
    <s v=""/>
    <m/>
    <n v="1"/>
    <s v="Docuseries"/>
    <x v="21"/>
    <s v="Docuseries"/>
    <n v="1"/>
  </r>
  <r>
    <n v="3096"/>
    <x v="7218"/>
    <x v="1"/>
    <x v="7216"/>
    <m/>
    <s v="Audrey Fleurot, Julie de Bona, Camille Lou, Gilbert Melki, Josiane Balasko, Antoine Dul√©ry, Florence Pernel, Th√©o Fernandez, Victor Meutelet, Fran√ßois-David Cardonnel, St√©phane Guillon, Aur√©lien Wiik, Gilles Cohen"/>
    <n v="13"/>
    <x v="11"/>
    <s v="France"/>
    <n v="1"/>
    <x v="615"/>
    <x v="2"/>
    <x v="5"/>
    <s v="1 Season"/>
    <n v="1"/>
    <s v=""/>
    <m/>
    <n v="1"/>
    <s v="International TV Shows, TV Dramas"/>
    <x v="19"/>
    <s v="International TV Shows, TV Dramas"/>
    <n v="2"/>
  </r>
  <r>
    <n v="3097"/>
    <x v="7219"/>
    <x v="1"/>
    <x v="7217"/>
    <s v="Lee Toland Krieger"/>
    <s v="Penn Badgley, Elizabeth Lail, Shay Mitchell, John Stamos, Luca Padovan, Zach Cherry"/>
    <n v="6"/>
    <x v="0"/>
    <s v="United States"/>
    <n v="1"/>
    <x v="615"/>
    <x v="2"/>
    <x v="5"/>
    <s v="2 Season"/>
    <n v="2"/>
    <s v=""/>
    <m/>
    <n v="2"/>
    <s v="Crime TV Shows, Romantic TV Shows, TV Dramas"/>
    <x v="20"/>
    <s v="Crime TV Shows, Romantic TV Shows, TV Dramas"/>
    <n v="3"/>
  </r>
  <r>
    <n v="3104"/>
    <x v="7220"/>
    <x v="1"/>
    <x v="7218"/>
    <m/>
    <s v="Miyuri Shimabukuro, Kana Ichinose, Akio Otsuka, Miyu Irino, Sumire Uesaka, Hiroshi Kamiya, Mamoru Miyano, Kenyu Horiuchi, Tomoko Miyadera, Takahiro Sakurai, Maaya Sakamoto, Hiroki Yasumoto"/>
    <n v="12"/>
    <x v="1"/>
    <s v="Japan"/>
    <n v="1"/>
    <x v="464"/>
    <x v="2"/>
    <x v="5"/>
    <s v="2 Season"/>
    <n v="2"/>
    <s v=""/>
    <m/>
    <n v="2"/>
    <s v="Anime Series, International TV Shows, Teen TV Shows"/>
    <x v="27"/>
    <s v="Anime Series, International TV Shows, Teen TV Shows"/>
    <n v="3"/>
  </r>
  <r>
    <n v="3107"/>
    <x v="7221"/>
    <x v="1"/>
    <x v="7219"/>
    <m/>
    <s v="Molly Parker, Toby Stephens, Max Jenkins, Taylor Russell, Mina Sundwall, Parker Posey, Ignacio Serricchio"/>
    <n v="7"/>
    <x v="0"/>
    <s v="United States"/>
    <n v="1"/>
    <x v="464"/>
    <x v="2"/>
    <x v="6"/>
    <s v="2 Season"/>
    <n v="2"/>
    <s v=""/>
    <m/>
    <n v="2"/>
    <s v="TV Action &amp; Adventure, TV Dramas, TV Sci-Fi &amp; Fantasy"/>
    <x v="29"/>
    <s v="TV Action &amp; Adventure, TV Dramas, TV Sci-Fi &amp; Fantasy"/>
    <n v="3"/>
  </r>
  <r>
    <n v="3109"/>
    <x v="7222"/>
    <x v="1"/>
    <x v="7220"/>
    <m/>
    <s v="Kate Walsh, Tim Daly, Audra McDonald, Paul Adelstein, Taye Diggs, Amy Brenneman, KaDee Strickland, Chris Lowell, Brian Benben"/>
    <n v="9"/>
    <x v="0"/>
    <s v="United States"/>
    <n v="1"/>
    <x v="939"/>
    <x v="11"/>
    <x v="1"/>
    <s v="6 Season"/>
    <n v="6"/>
    <s v=""/>
    <m/>
    <n v="6"/>
    <s v="TV Comedies, TV Dramas"/>
    <x v="24"/>
    <s v="TV Comedies, TV Dramas"/>
    <n v="2"/>
  </r>
  <r>
    <n v="3112"/>
    <x v="7223"/>
    <x v="1"/>
    <x v="7221"/>
    <m/>
    <s v="Khumbulani Kay Sibiya, Sisanda Henna, Tarynn Wyngaard, Anthony Oseyemi, Virgile Bramly, Manie Malone, Yannick Konnan, Vinaya Sungkur, Michaella Russell, Thabo Malema"/>
    <n v="10"/>
    <x v="60"/>
    <s v="Mauritius, South Africa"/>
    <n v="2"/>
    <x v="682"/>
    <x v="2"/>
    <x v="5"/>
    <s v="1 Season"/>
    <n v="1"/>
    <s v=""/>
    <m/>
    <n v="1"/>
    <s v="International TV Shows, TV Dramas"/>
    <x v="19"/>
    <s v="International TV Shows, TV Dramas"/>
    <n v="2"/>
  </r>
  <r>
    <n v="3118"/>
    <x v="7224"/>
    <x v="1"/>
    <x v="7222"/>
    <m/>
    <s v="Henry Cavill, Anya Chalotra, Freya Allan, Jodhi May, MyAnna Buring, Joey Batey, Eamon Farren, Mimi Ndiweni, Bj√∂rn Hlynur Haraldsson, Adam Levy, Lars Mikkelsen, Royce Pierreson, Wilson Radjou-Pujalte, Anna Shaffer"/>
    <n v="14"/>
    <x v="0"/>
    <s v="United States, Poland"/>
    <n v="2"/>
    <x v="682"/>
    <x v="2"/>
    <x v="5"/>
    <s v="1 Season"/>
    <n v="1"/>
    <s v=""/>
    <m/>
    <n v="1"/>
    <s v="International TV Shows, TV Action &amp; Adventure, TV Dramas"/>
    <x v="19"/>
    <s v="International TV Shows, TV Action &amp; Adventure, TV Dramas"/>
    <n v="3"/>
  </r>
  <r>
    <n v="3120"/>
    <x v="7225"/>
    <x v="1"/>
    <x v="7223"/>
    <m/>
    <s v="Gaspard Ulliel, Freya Mavor"/>
    <n v="2"/>
    <x v="11"/>
    <s v="France"/>
    <n v="1"/>
    <x v="68"/>
    <x v="2"/>
    <x v="5"/>
    <s v="1 Season"/>
    <n v="1"/>
    <s v=""/>
    <m/>
    <n v="1"/>
    <s v="International TV Shows, Romantic TV Shows, TV Dramas"/>
    <x v="19"/>
    <s v="International TV Shows, Romantic TV Shows, TV Dramas"/>
    <n v="3"/>
  </r>
  <r>
    <n v="3121"/>
    <x v="7226"/>
    <x v="1"/>
    <x v="7224"/>
    <m/>
    <s v="Marta Nieradkiewicz, Sebastian Fabija≈Ñski, Agata Kulesza, Bart≈Çomiej Topa, Magdalena Czerwi≈Ñska, Micha≈Ç ≈ªurawski, Marek Kalita, Paulina Chapko, Karolina Chapko, Viet Anh Do"/>
    <n v="10"/>
    <x v="20"/>
    <s v="Poland"/>
    <n v="1"/>
    <x v="68"/>
    <x v="2"/>
    <x v="5"/>
    <s v="2 Season"/>
    <n v="2"/>
    <s v=""/>
    <m/>
    <n v="2"/>
    <s v="Crime TV Shows, International TV Shows, TV Dramas"/>
    <x v="20"/>
    <s v="Crime TV Shows, International TV Shows, TV Dramas"/>
    <n v="3"/>
  </r>
  <r>
    <n v="3122"/>
    <x v="7227"/>
    <x v="1"/>
    <x v="7225"/>
    <s v="Mark Lewis"/>
    <m/>
    <n v="0"/>
    <x v="6"/>
    <s v="United Kingdom, United States"/>
    <n v="2"/>
    <x v="1581"/>
    <x v="2"/>
    <x v="5"/>
    <s v="1 Season"/>
    <n v="1"/>
    <s v=""/>
    <m/>
    <n v="1"/>
    <s v="Crime TV Shows, Docuseries"/>
    <x v="20"/>
    <s v="Crime TV Shows, Docuseries"/>
    <n v="2"/>
  </r>
  <r>
    <n v="3123"/>
    <x v="7228"/>
    <x v="1"/>
    <x v="7226"/>
    <m/>
    <s v="Paul James, Callie Hernandez, Marianne Jean-Baptiste, Jenna Dewan, Jahmil French, Megan Ferguson, Madeleine Stowe, Campbell Scott, Isaiah Givens"/>
    <n v="9"/>
    <x v="0"/>
    <s v="United States"/>
    <n v="1"/>
    <x v="1581"/>
    <x v="2"/>
    <x v="5"/>
    <s v="1 Season"/>
    <n v="1"/>
    <s v=""/>
    <m/>
    <n v="1"/>
    <s v="Romantic TV Shows, TV Dramas"/>
    <x v="32"/>
    <s v="Romantic TV Shows, TV Dramas"/>
    <n v="2"/>
  </r>
  <r>
    <n v="3128"/>
    <x v="7229"/>
    <x v="1"/>
    <x v="7227"/>
    <m/>
    <s v="Jung Il-woo, Ahn Jae-hyeon, Park So-dam, Lee Jung-shin, Kim Yong-geon, Choi Min, Son Na-eun"/>
    <n v="7"/>
    <x v="28"/>
    <s v="South Korea"/>
    <n v="1"/>
    <x v="305"/>
    <x v="9"/>
    <x v="6"/>
    <s v="1 Season"/>
    <n v="1"/>
    <s v=""/>
    <m/>
    <n v="1"/>
    <s v="International TV Shows, Korean TV Shows, Romantic TV Shows"/>
    <x v="19"/>
    <s v="International TV Shows, Korean TV Shows, Romantic TV Shows"/>
    <n v="3"/>
  </r>
  <r>
    <n v="3129"/>
    <x v="7230"/>
    <x v="1"/>
    <x v="7228"/>
    <m/>
    <s v="Jung Sun-hye, Yang Jeong-hwa, Kim Jang, Ryoo Jeom-hee, Hong Bum-ki, Shin Yong-woo"/>
    <n v="6"/>
    <x v="0"/>
    <s v="United States"/>
    <n v="1"/>
    <x v="305"/>
    <x v="4"/>
    <x v="0"/>
    <s v="2 Season"/>
    <n v="2"/>
    <s v=""/>
    <m/>
    <n v="2"/>
    <s v="Kids' TV, Korean TV Shows"/>
    <x v="25"/>
    <s v="Kids' TV, Korean TV Shows"/>
    <n v="2"/>
  </r>
  <r>
    <n v="3130"/>
    <x v="7231"/>
    <x v="1"/>
    <x v="7229"/>
    <m/>
    <s v="Hyun Bin, Son Ye-jin, Seo Ji-hye, Kim Jung-hyun, Oh Man-seok, Kim Young-min, Kim Jung-nan, Kim Sun-young, Hwangwoo Seul-hye"/>
    <n v="9"/>
    <x v="28"/>
    <s v="South Korea"/>
    <n v="1"/>
    <x v="305"/>
    <x v="2"/>
    <x v="1"/>
    <s v="1 Season"/>
    <n v="1"/>
    <s v=""/>
    <m/>
    <n v="1"/>
    <s v="International TV Shows, Korean TV Shows, Romantic TV Shows"/>
    <x v="19"/>
    <s v="International TV Shows, Korean TV Shows, Romantic TV Shows"/>
    <n v="3"/>
  </r>
  <r>
    <n v="3131"/>
    <x v="7232"/>
    <x v="1"/>
    <x v="7230"/>
    <s v="Obi Emelonye"/>
    <s v="Enyinna Nwigwe, Adesua Etomi, Uru Eke, Zynnell Zuh, Obi Okolie, Anthony Monjaro, Emmanuel Emelu, Chinonye Chidolue, Lorenzo Menakaya, King Bawa"/>
    <n v="10"/>
    <x v="9"/>
    <s v="Nigeria"/>
    <n v="1"/>
    <x v="305"/>
    <x v="5"/>
    <x v="5"/>
    <s v="1 Season"/>
    <n v="1"/>
    <s v=""/>
    <m/>
    <n v="1"/>
    <s v="International TV Shows, TV Dramas"/>
    <x v="19"/>
    <s v="International TV Shows, TV Dramas"/>
    <n v="2"/>
  </r>
  <r>
    <n v="3138"/>
    <x v="7233"/>
    <x v="1"/>
    <x v="7231"/>
    <s v="Tsutomu Mizushima"/>
    <s v="Mai Fuchigami, Ai Kayano, Mami Ozaki, Ikumi Nakagami, Yuka Iguchi, Misato Fukuen, Mikako Takahashi, Kana Ueda"/>
    <n v="8"/>
    <x v="1"/>
    <s v="Japan"/>
    <n v="1"/>
    <x v="305"/>
    <x v="11"/>
    <x v="6"/>
    <s v="1 Season"/>
    <n v="1"/>
    <s v=""/>
    <m/>
    <n v="1"/>
    <s v="Anime Series, International TV Shows"/>
    <x v="27"/>
    <s v="Anime Series, International TV Shows"/>
    <n v="2"/>
  </r>
  <r>
    <n v="3147"/>
    <x v="7234"/>
    <x v="1"/>
    <x v="7232"/>
    <m/>
    <s v="Frank Welker, Mindy Cohn, Grey DeLisle, Matthew Lillard, Patrick Warburton, Gary Cole, Frances Conroy, Vivica A. Fox"/>
    <n v="8"/>
    <x v="0"/>
    <s v="United States"/>
    <n v="1"/>
    <x v="305"/>
    <x v="11"/>
    <x v="8"/>
    <s v="2 Season"/>
    <n v="2"/>
    <s v=""/>
    <m/>
    <n v="2"/>
    <s v="Kids' TV, TV Comedies"/>
    <x v="25"/>
    <s v="Kids' TV, TV Comedies"/>
    <n v="2"/>
  </r>
  <r>
    <n v="3149"/>
    <x v="7235"/>
    <x v="1"/>
    <x v="7233"/>
    <m/>
    <s v="Frank Welker, Casey Kasem, Mindy Cohn, Grey DeLisle"/>
    <n v="4"/>
    <x v="0"/>
    <s v="United States"/>
    <n v="1"/>
    <x v="305"/>
    <x v="30"/>
    <x v="8"/>
    <s v="3 Season"/>
    <n v="3"/>
    <s v=""/>
    <m/>
    <n v="3"/>
    <s v="Kids' TV, TV Comedies"/>
    <x v="25"/>
    <s v="Kids' TV, TV Comedies"/>
    <n v="2"/>
  </r>
  <r>
    <n v="3166"/>
    <x v="7236"/>
    <x v="1"/>
    <x v="7234"/>
    <m/>
    <s v="Shawtane Bowen, Jonathan Braylock, Ray Cordova, Caroline Martin, Jerah Milligan, Monique Moses, Keisha Zollar, James III"/>
    <n v="8"/>
    <x v="0"/>
    <s v="United States"/>
    <n v="1"/>
    <x v="175"/>
    <x v="2"/>
    <x v="5"/>
    <s v="1 Season"/>
    <n v="1"/>
    <s v=""/>
    <m/>
    <n v="1"/>
    <s v="TV Comedies"/>
    <x v="24"/>
    <s v="TV Comedies"/>
    <n v="1"/>
  </r>
  <r>
    <n v="3169"/>
    <x v="7237"/>
    <x v="1"/>
    <x v="7235"/>
    <m/>
    <s v="Candace Cameron Bure, Jodie Sweetin, Andrea Barber, Michael Campion, Elias Harger, Soni Bringas, Dashiell Messitt, Fox Messitt, John Stamos, Bob Saget, Dave Coulier, Lori Loughlin, Scott Weinger, Blake Tuomy-Wilhoit, Dylan Tuomy-Wilhoit, John Brotherton, Juan Pablo Di Pace"/>
    <n v="17"/>
    <x v="0"/>
    <s v="United States"/>
    <n v="1"/>
    <x v="175"/>
    <x v="1"/>
    <x v="6"/>
    <s v="5 Season"/>
    <n v="5"/>
    <s v=""/>
    <m/>
    <n v="5"/>
    <s v="TV Comedies"/>
    <x v="24"/>
    <s v="TV Comedies"/>
    <n v="1"/>
  </r>
  <r>
    <n v="3174"/>
    <x v="7238"/>
    <x v="1"/>
    <x v="7236"/>
    <m/>
    <s v="Rie Takahashi, Yuki Kaji, Konomi Kohara, M„ÉªA„ÉªO, Yui Ogura, Yuma Uchida, Kotori Koiwai, Nobuhiko Okamoto, Fukushi Ochiai"/>
    <n v="9"/>
    <x v="1"/>
    <s v="Japan"/>
    <n v="1"/>
    <x v="175"/>
    <x v="2"/>
    <x v="6"/>
    <s v="1 Season"/>
    <n v="1"/>
    <s v=""/>
    <m/>
    <n v="1"/>
    <s v="Anime Series, International TV Shows, Romantic TV Shows"/>
    <x v="27"/>
    <s v="Anime Series, International TV Shows, Romantic TV Shows"/>
    <n v="3"/>
  </r>
  <r>
    <n v="3175"/>
    <x v="7239"/>
    <x v="1"/>
    <x v="7237"/>
    <s v="Michel Tikhomiroff"/>
    <s v="Paloma Bernardi, Renan Tenca, Gutto Szuster, Pedro Caetano, Mariano Mattos Martins, Alli Willow, Kiko Vianello, Francisco Gaspar, Tuna Dwek, Lourinelson Vladmir, Leonardo Ventura, Aury Porto, Glauber Amaral, Astrea Lucena"/>
    <n v="14"/>
    <x v="23"/>
    <s v="Brazil"/>
    <n v="1"/>
    <x v="175"/>
    <x v="2"/>
    <x v="5"/>
    <s v="2 Season"/>
    <n v="2"/>
    <s v=""/>
    <m/>
    <n v="2"/>
    <s v="International TV Shows, TV Dramas, TV Mysteries"/>
    <x v="19"/>
    <s v="International TV Shows, TV Dramas, TV Mysteries"/>
    <n v="3"/>
  </r>
  <r>
    <n v="3176"/>
    <x v="7240"/>
    <x v="1"/>
    <x v="7238"/>
    <s v="Robert Kenner, Taki Oldham"/>
    <m/>
    <n v="0"/>
    <x v="0"/>
    <s v="United States"/>
    <n v="1"/>
    <x v="175"/>
    <x v="2"/>
    <x v="1"/>
    <s v="1 Season"/>
    <n v="1"/>
    <s v=""/>
    <m/>
    <n v="1"/>
    <s v="Crime TV Shows, Docuseries"/>
    <x v="20"/>
    <s v="Crime TV Shows, Docuseries"/>
    <n v="2"/>
  </r>
  <r>
    <n v="3177"/>
    <x v="7241"/>
    <x v="1"/>
    <x v="7239"/>
    <m/>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n v="22"/>
    <x v="14"/>
    <s v="Spain"/>
    <n v="1"/>
    <x v="175"/>
    <x v="2"/>
    <x v="5"/>
    <s v="1 Season"/>
    <n v="1"/>
    <s v=""/>
    <m/>
    <n v="1"/>
    <s v="International TV Shows, Spanish-Language TV Shows, TV Dramas"/>
    <x v="19"/>
    <s v="International TV Shows, Spanish-Language TV Shows, TV Dramas"/>
    <n v="3"/>
  </r>
  <r>
    <n v="3178"/>
    <x v="7242"/>
    <x v="1"/>
    <x v="7240"/>
    <m/>
    <s v="Eugenie Liu, Jasper Liu, Cecilia Choi, Tien Hsin, Michael JQ Huang, Chang Zhang-xing, Hung Yan-siang, Tsao Yu-ning, Chang Shu-wei, Lee Lee-zen"/>
    <n v="10"/>
    <x v="2"/>
    <m/>
    <n v="0"/>
    <x v="175"/>
    <x v="2"/>
    <x v="5"/>
    <s v="1 Season"/>
    <n v="1"/>
    <s v=""/>
    <m/>
    <n v="1"/>
    <s v="Crime TV Shows, International TV Shows, Romantic TV Shows"/>
    <x v="20"/>
    <s v="Crime TV Shows, International TV Shows, Romantic TV Shows"/>
    <n v="3"/>
  </r>
  <r>
    <n v="3183"/>
    <x v="7243"/>
    <x v="1"/>
    <x v="7241"/>
    <m/>
    <s v="Ian Somerhalder, Adrian Holmes, Jacky Lai, Kyle Breitkopf, Peter Outerbridge, Kimberly-Sue Murray, Sydney Meyer, Kandyse McClure, Laura Vandervoort, Michael Greyeyes, Greg Bryk, Teddy Moynihan, Ted Atherton, Jonathan Higgins, Nikki Reed, Samantha Liana Cole, Laura de Carteret, Bo Martyn"/>
    <n v="18"/>
    <x v="0"/>
    <s v="United States"/>
    <n v="1"/>
    <x v="53"/>
    <x v="2"/>
    <x v="5"/>
    <s v="1 Season"/>
    <n v="1"/>
    <s v=""/>
    <m/>
    <n v="1"/>
    <s v="TV Action &amp; Adventure, TV Dramas, TV Horror"/>
    <x v="29"/>
    <s v="TV Action &amp; Adventure, TV Dramas, TV Horror"/>
    <n v="3"/>
  </r>
  <r>
    <n v="3184"/>
    <x v="7244"/>
    <x v="1"/>
    <x v="7242"/>
    <m/>
    <s v="Tracy Morgan, Tiffany Haddish, Cedric the Entertainer, Allen Maldonado, Ryan Gaul, Taylor Mosby, Dante Hoagland, Joel Marsh Garland, Gino Vento, Derek Gaines, Daniel J. Watts, Malik Yoba, Edi Patterson"/>
    <n v="13"/>
    <x v="0"/>
    <s v="United States"/>
    <n v="1"/>
    <x v="1582"/>
    <x v="2"/>
    <x v="5"/>
    <s v="2 Season"/>
    <n v="2"/>
    <s v=""/>
    <m/>
    <n v="2"/>
    <s v="TV Comedies"/>
    <x v="24"/>
    <s v="TV Comedies"/>
    <n v="1"/>
  </r>
  <r>
    <n v="3185"/>
    <x v="7245"/>
    <x v="1"/>
    <x v="7243"/>
    <m/>
    <s v="Peng Yuchang, Dong Li, Zhang Yijie, Xie Binbin, Zhu Zhiling, Xu Ke, Wu Xudong, Li He, Fan Linfeng"/>
    <n v="9"/>
    <x v="42"/>
    <s v="China"/>
    <n v="1"/>
    <x v="1582"/>
    <x v="2"/>
    <x v="6"/>
    <s v="1 Season"/>
    <n v="1"/>
    <s v=""/>
    <m/>
    <n v="1"/>
    <s v="International TV Shows, TV Dramas, Teen TV Shows"/>
    <x v="19"/>
    <s v="International TV Shows, TV Dramas, Teen TV Shows"/>
    <n v="3"/>
  </r>
  <r>
    <n v="3186"/>
    <x v="7246"/>
    <x v="1"/>
    <x v="7244"/>
    <m/>
    <s v="Katherine Escobar Farfan, Juan Manuel Restrepo, C√©sar Mora, Mario Espitia, Carmenza Gonz√°lez, Jos√© Daniel Cristancho, Felipe Bernedette, Camilo Amores, Linda Luc√≠a Callejas, Fernando Sol√≥rzano, Mar√≠a Laura Quintero, Toto Vega, Mayra Luna, Ana Mar√≠a Cu√©llar, Mar√≠a Fernanda Matus"/>
    <n v="15"/>
    <x v="31"/>
    <s v="Colombia"/>
    <n v="1"/>
    <x v="1582"/>
    <x v="2"/>
    <x v="1"/>
    <s v="1 Season"/>
    <n v="1"/>
    <s v=""/>
    <m/>
    <n v="1"/>
    <s v="International TV Shows, Romantic TV Shows, Spanish-Language TV Shows"/>
    <x v="19"/>
    <s v="International TV Shows, Romantic TV Shows, Spanish-Language TV Shows"/>
    <n v="3"/>
  </r>
  <r>
    <n v="3188"/>
    <x v="7247"/>
    <x v="1"/>
    <x v="7245"/>
    <m/>
    <s v="Eoin Macken, David Ajala, Jodie Turner-Smith, Angus Sampson, Sam Strike, Maya Eshet, Br√≠an F. O'Byrne, Gretchen Mol, Miranda Raison"/>
    <n v="9"/>
    <x v="0"/>
    <s v="United States"/>
    <n v="1"/>
    <x v="1583"/>
    <x v="5"/>
    <x v="5"/>
    <s v="1 Season"/>
    <n v="1"/>
    <s v=""/>
    <m/>
    <n v="1"/>
    <s v="TV Horror, TV Mysteries, TV Sci-Fi &amp; Fantasy"/>
    <x v="33"/>
    <s v="TV Horror, TV Mysteries, TV Sci-Fi &amp; Fantasy"/>
    <n v="3"/>
  </r>
  <r>
    <n v="3193"/>
    <x v="7248"/>
    <x v="1"/>
    <x v="7246"/>
    <m/>
    <s v="Kit Williamson, Van Hansis, Constance Wu, Matthew McKelligon, John Halbach, Stephen Guarino"/>
    <n v="6"/>
    <x v="0"/>
    <s v="United States"/>
    <n v="1"/>
    <x v="691"/>
    <x v="5"/>
    <x v="5"/>
    <s v="4 Season"/>
    <n v="4"/>
    <s v=""/>
    <m/>
    <n v="4"/>
    <s v="TV Comedies, TV Dramas"/>
    <x v="24"/>
    <s v="TV Comedies, TV Dramas"/>
    <n v="2"/>
  </r>
  <r>
    <n v="3200"/>
    <x v="7249"/>
    <x v="1"/>
    <x v="7247"/>
    <m/>
    <s v="Kim Min-hee, Park Yoon-hee, Sun Sung-wook"/>
    <n v="3"/>
    <x v="2"/>
    <m/>
    <n v="0"/>
    <x v="691"/>
    <x v="9"/>
    <x v="0"/>
    <s v="2 Season"/>
    <n v="2"/>
    <s v=""/>
    <m/>
    <n v="2"/>
    <s v="Kids' TV, Korean TV Shows, TV Comedies"/>
    <x v="25"/>
    <s v="Kids' TV, Korean TV Shows, TV Comedies"/>
    <n v="3"/>
  </r>
  <r>
    <n v="3205"/>
    <x v="7250"/>
    <x v="1"/>
    <x v="7248"/>
    <m/>
    <s v="Ha Ji-won, Yoon Kye-sang, Jang Seung-jo, Kang Bu-ja, Lee Jae-ryong, Min Jin-woong, Kim Won-hae, Yoo Teo"/>
    <n v="8"/>
    <x v="28"/>
    <s v="South Korea"/>
    <n v="1"/>
    <x v="415"/>
    <x v="2"/>
    <x v="1"/>
    <s v="1 Season"/>
    <n v="1"/>
    <s v=""/>
    <m/>
    <n v="1"/>
    <s v="International TV Shows, Korean TV Shows, Romantic TV Shows"/>
    <x v="19"/>
    <s v="International TV Shows, Korean TV Shows, Romantic TV Shows"/>
    <n v="3"/>
  </r>
  <r>
    <n v="3209"/>
    <x v="7251"/>
    <x v="1"/>
    <x v="7249"/>
    <m/>
    <s v="Abigail Oliver, Andrea Libman, Briana Buckmaster, Brian Dobson, Chance Hurstfield, Dominic Good, Emma Jayne Maas, Evan Byarushengo, Scotia Anderson, Alessandro Juliani"/>
    <n v="10"/>
    <x v="6"/>
    <s v="United Kingdom, Canada"/>
    <n v="2"/>
    <x v="657"/>
    <x v="2"/>
    <x v="0"/>
    <s v="2 Season"/>
    <n v="2"/>
    <s v=""/>
    <m/>
    <n v="2"/>
    <s v="Kids' TV"/>
    <x v="25"/>
    <s v="Kids' TV"/>
    <n v="1"/>
  </r>
  <r>
    <n v="3213"/>
    <x v="7252"/>
    <x v="1"/>
    <x v="7250"/>
    <m/>
    <s v="Kate del Castillo, Cristina Urgel, Alberto Jim√©nez, Juan Jos√© Arjona, Humberto Zurita, Dagoberto Gama, Christian Tapp√°n, Miguel de Miguel, Salvador Zerboni, Carmen Navarro, Santiago Mel√©ndez, Juan Carlos Solarte"/>
    <n v="12"/>
    <x v="15"/>
    <s v="Mexico, United States, Spain, Colombia"/>
    <n v="4"/>
    <x v="657"/>
    <x v="2"/>
    <x v="5"/>
    <s v="2 Season"/>
    <n v="2"/>
    <s v=""/>
    <m/>
    <n v="2"/>
    <s v="Crime TV Shows, International TV Shows, Spanish-Language TV Shows"/>
    <x v="20"/>
    <s v="Crime TV Shows, International TV Shows, Spanish-Language TV Shows"/>
    <n v="3"/>
  </r>
  <r>
    <n v="3217"/>
    <x v="7253"/>
    <x v="1"/>
    <x v="7251"/>
    <m/>
    <s v="Shahkrit Yamnarm, View Wannarot Sontichai, Krittanai Arsalprakit, Ployshompoo Supasap, Boriboon Chanrueng, Shawankorn Wanthanapisitkul, Duangta Toongkamanee, Daraneenuch Pasutanavin, Phuwin Tangsakyuen, Nuntasai Pisolyabut, Pimmara Charoenpakdee, Thanawat Rattanakitpaisan"/>
    <n v="12"/>
    <x v="2"/>
    <m/>
    <n v="0"/>
    <x v="657"/>
    <x v="2"/>
    <x v="1"/>
    <s v="1 Season"/>
    <n v="1"/>
    <s v=""/>
    <m/>
    <n v="1"/>
    <s v="International TV Shows, Romantic TV Shows, TV Comedies"/>
    <x v="19"/>
    <s v="International TV Shows, Romantic TV Shows, TV Comedies"/>
    <n v="3"/>
  </r>
  <r>
    <n v="3220"/>
    <x v="7254"/>
    <x v="1"/>
    <x v="7252"/>
    <m/>
    <s v="Nobunaga Shimazaki, Junichi Suwabe, Takahiro Sakurai, Ayane Sakura, Hochu Otsuka, Daisuke Ono, Saori Hayami, Mamoru Miyano"/>
    <n v="8"/>
    <x v="1"/>
    <s v="Japan"/>
    <n v="1"/>
    <x v="1097"/>
    <x v="2"/>
    <x v="1"/>
    <s v="1 Season"/>
    <n v="1"/>
    <s v=""/>
    <m/>
    <n v="1"/>
    <s v="Anime Series, International TV Shows"/>
    <x v="27"/>
    <s v="Anime Series, International TV Shows"/>
    <n v="2"/>
  </r>
  <r>
    <n v="3221"/>
    <x v="7255"/>
    <x v="1"/>
    <x v="7253"/>
    <m/>
    <m/>
    <n v="0"/>
    <x v="23"/>
    <s v="Brazil"/>
    <n v="1"/>
    <x v="1097"/>
    <x v="2"/>
    <x v="5"/>
    <s v="1 Season"/>
    <n v="1"/>
    <s v=""/>
    <m/>
    <n v="1"/>
    <s v="International TV Shows, Stand-Up Comedy &amp; Talk Shows, TV Comedies"/>
    <x v="19"/>
    <s v="International TV Shows, Stand-Up Comedy &amp; Talk Shows, TV Comedies"/>
    <n v="3"/>
  </r>
  <r>
    <n v="3222"/>
    <x v="7256"/>
    <x v="1"/>
    <x v="7254"/>
    <m/>
    <s v="Dennis Quaid, Bridgit Mendler, Brent Morin, Ashley Tisdale, Siobhan Murphy, Adam Rose, Elizabeth Ho, Hayes MacArthur, Garcelle Beauvais, Tyler Ritter, Mason Davis, Lucas Jaye"/>
    <n v="12"/>
    <x v="0"/>
    <s v="United States"/>
    <n v="1"/>
    <x v="1097"/>
    <x v="2"/>
    <x v="6"/>
    <s v="1 Season"/>
    <n v="1"/>
    <s v=""/>
    <m/>
    <n v="1"/>
    <s v="TV Comedies"/>
    <x v="24"/>
    <s v="TV Comedies"/>
    <n v="1"/>
  </r>
  <r>
    <n v="3223"/>
    <x v="7257"/>
    <x v="1"/>
    <x v="7255"/>
    <m/>
    <s v="Marina Hands, Mathieu Demy, Marie Drion, J√©r√©my Gillet, Z√©lie Rhixon, Yves Jacques, Jean-Charles Clichet, Julia Faure, Andrea Roncato, Linh Dan Pham"/>
    <n v="10"/>
    <x v="11"/>
    <s v="France"/>
    <n v="1"/>
    <x v="1097"/>
    <x v="2"/>
    <x v="5"/>
    <s v="1 Season"/>
    <n v="1"/>
    <s v=""/>
    <m/>
    <n v="1"/>
    <s v="International TV Shows, TV Comedies, TV Dramas"/>
    <x v="19"/>
    <s v="International TV Shows, TV Comedies, TV Dramas"/>
    <n v="3"/>
  </r>
  <r>
    <n v="3231"/>
    <x v="7258"/>
    <x v="1"/>
    <x v="7256"/>
    <m/>
    <s v="Magdalena Boczarska, Wojciech Zieli≈Ñski, Joanna Kulig, Rados≈Çaw Pazura, Magdalena Zawadzka, Dorota Kolak, Zdzislaw Wardejn, Ma≈Çgorzata Ro≈ºniatowska, Aleksandra Pop≈Çawska, Lukasz Nowicki, Tamara Arciuch, Rafa≈Ç Cieszy≈Ñski, Karolina Kominek"/>
    <n v="13"/>
    <x v="20"/>
    <s v="Poland"/>
    <n v="1"/>
    <x v="54"/>
    <x v="4"/>
    <x v="5"/>
    <s v="2 Season"/>
    <n v="2"/>
    <s v=""/>
    <m/>
    <n v="2"/>
    <s v="Crime TV Shows, International TV Shows, TV Dramas"/>
    <x v="20"/>
    <s v="Crime TV Shows, International TV Shows, TV Dramas"/>
    <n v="3"/>
  </r>
  <r>
    <n v="3233"/>
    <x v="7259"/>
    <x v="1"/>
    <x v="7257"/>
    <m/>
    <s v="Manu NNa, Ana Julia Yey√©, Ray Contreras, Pablo Mor√°n"/>
    <n v="4"/>
    <x v="15"/>
    <s v="Mexico"/>
    <n v="1"/>
    <x v="54"/>
    <x v="2"/>
    <x v="5"/>
    <s v="1 Season"/>
    <n v="1"/>
    <s v=""/>
    <m/>
    <n v="1"/>
    <s v="International TV Shows, Spanish-Language TV Shows, Stand-Up Comedy &amp; Talk Shows"/>
    <x v="19"/>
    <s v="International TV Shows, Spanish-Language TV Shows, Stand-Up Comedy &amp; Talk Shows"/>
    <n v="3"/>
  </r>
  <r>
    <n v="3237"/>
    <x v="7260"/>
    <x v="1"/>
    <x v="7258"/>
    <m/>
    <s v="Xu Kai, Sandrine Pinna, Ryan Zhu, Gao Yuer, Cristy Guo, He Wenjun, Zheng Yawen, Li Junhao, Roger Kwok, James Wen"/>
    <n v="10"/>
    <x v="42"/>
    <s v="China"/>
    <n v="1"/>
    <x v="1107"/>
    <x v="2"/>
    <x v="1"/>
    <s v="1 Season"/>
    <n v="1"/>
    <s v=""/>
    <m/>
    <n v="1"/>
    <s v="International TV Shows, TV Comedies, TV Sci-Fi &amp; Fantasy"/>
    <x v="19"/>
    <s v="International TV Shows, TV Comedies, TV Sci-Fi &amp; Fantasy"/>
    <n v="3"/>
  </r>
  <r>
    <n v="3239"/>
    <x v="7261"/>
    <x v="1"/>
    <x v="7259"/>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n v="41"/>
    <x v="0"/>
    <s v="United States"/>
    <n v="1"/>
    <x v="247"/>
    <x v="2"/>
    <x v="1"/>
    <s v="1 Season"/>
    <n v="1"/>
    <s v=""/>
    <m/>
    <n v="1"/>
    <s v="TV Dramas"/>
    <x v="22"/>
    <s v="TV Dramas"/>
    <n v="1"/>
  </r>
  <r>
    <n v="3242"/>
    <x v="7262"/>
    <x v="1"/>
    <x v="7260"/>
    <m/>
    <s v="Nicole Byer, Jacques Torres"/>
    <n v="2"/>
    <x v="0"/>
    <s v="United States"/>
    <n v="1"/>
    <x v="247"/>
    <x v="2"/>
    <x v="6"/>
    <s v="2 Season"/>
    <n v="2"/>
    <s v=""/>
    <m/>
    <n v="2"/>
    <s v="Reality TV"/>
    <x v="26"/>
    <s v="Reality TV"/>
    <n v="1"/>
  </r>
  <r>
    <n v="3243"/>
    <x v="7263"/>
    <x v="1"/>
    <x v="7261"/>
    <m/>
    <m/>
    <n v="0"/>
    <x v="0"/>
    <s v="United States"/>
    <n v="1"/>
    <x v="247"/>
    <x v="2"/>
    <x v="5"/>
    <s v="1 Season"/>
    <n v="1"/>
    <s v=""/>
    <m/>
    <n v="1"/>
    <s v="Crime TV Shows, Docuseries"/>
    <x v="20"/>
    <s v="Crime TV Shows, Docuseries"/>
    <n v="2"/>
  </r>
  <r>
    <n v="3244"/>
    <x v="7264"/>
    <x v="1"/>
    <x v="7262"/>
    <m/>
    <s v="Victor Lamoglia, J√∫lia Rabello, K√©fera Buchmann, Augusto Madeira, Danilo de Moura, Leandro Ramos, Telma Souza, Priscila Sol, Wallie Ruy, Maur√≠cio de Barros, Herm√≠nio Ribeiro"/>
    <n v="11"/>
    <x v="23"/>
    <s v="Brazil"/>
    <n v="1"/>
    <x v="247"/>
    <x v="2"/>
    <x v="5"/>
    <s v="1 Season"/>
    <n v="1"/>
    <s v=""/>
    <m/>
    <n v="1"/>
    <s v="International TV Shows, TV Comedies, TV Dramas"/>
    <x v="19"/>
    <s v="International TV Shows, TV Comedies, TV Dramas"/>
    <n v="3"/>
  </r>
  <r>
    <n v="3246"/>
    <x v="7265"/>
    <x v="1"/>
    <x v="7263"/>
    <m/>
    <s v="Nicole Ong, Mae Tan, Sukki Singapora, Vinny Sharp, Paul Foster, Tabitha Nauser"/>
    <n v="6"/>
    <x v="34"/>
    <s v="Singapore, United States"/>
    <n v="2"/>
    <x v="247"/>
    <x v="2"/>
    <x v="5"/>
    <s v="1 Season"/>
    <n v="1"/>
    <s v=""/>
    <m/>
    <n v="1"/>
    <s v="International TV Shows, Reality TV"/>
    <x v="19"/>
    <s v="International TV Shows, Reality TV"/>
    <n v="2"/>
  </r>
  <r>
    <n v="3247"/>
    <x v="7266"/>
    <x v="1"/>
    <x v="7264"/>
    <m/>
    <s v="Jack De Sena, Paula Burrows, Sasha Rojen, Jason Simpson, Racquel Belmonte, Jesse Inocalla, Luc Roderique, Jonathan Holmes, Adrian Petriw"/>
    <n v="9"/>
    <x v="0"/>
    <s v="United States, Canada"/>
    <n v="2"/>
    <x v="247"/>
    <x v="2"/>
    <x v="8"/>
    <s v="3 Season"/>
    <n v="3"/>
    <s v=""/>
    <m/>
    <n v="3"/>
    <s v="Kids' TV, TV Action &amp; Adventure, TV Sci-Fi &amp; Fantasy"/>
    <x v="25"/>
    <s v="Kids' TV, TV Action &amp; Adventure, TV Sci-Fi &amp; Fantasy"/>
    <n v="3"/>
  </r>
  <r>
    <n v="3248"/>
    <x v="7267"/>
    <x v="1"/>
    <x v="7265"/>
    <m/>
    <s v="Amanda Leighton, Skylar Astin, Ron Funches, David Fynn, David Koechner, David Kaye, Sean T. Krishnan, Sam Lerner, Patrick Pinney, Kevin Michael Richardson, Kari Wahlgren, Fryda Wolff"/>
    <n v="12"/>
    <x v="0"/>
    <s v="United States"/>
    <n v="1"/>
    <x v="247"/>
    <x v="2"/>
    <x v="8"/>
    <s v="8 Season"/>
    <n v="8"/>
    <s v=""/>
    <m/>
    <n v="8"/>
    <s v="Kids' TV, TV Comedies"/>
    <x v="25"/>
    <s v="Kids' TV, TV Comedies"/>
    <n v="2"/>
  </r>
  <r>
    <n v="3250"/>
    <x v="7268"/>
    <x v="1"/>
    <x v="7266"/>
    <m/>
    <s v="Vayu Kessuvit, Ekapol Deebunmee, Nuttapong Boonyuen, Thanadol Auepongs, Martin Sidel, Nichaphat Chatchaipholrat, Narupornkamol Chaisang, Jidapa Siribunchawan, Hortnarong Teng, Everest Moe, Le Trung Hieu"/>
    <n v="11"/>
    <x v="51"/>
    <s v="Thailand"/>
    <n v="1"/>
    <x v="84"/>
    <x v="2"/>
    <x v="5"/>
    <s v="1 Season"/>
    <n v="1"/>
    <s v=""/>
    <m/>
    <n v="1"/>
    <s v="International TV Shows, TV Comedies, TV Dramas"/>
    <x v="19"/>
    <s v="International TV Shows, TV Comedies, TV Dramas"/>
    <n v="3"/>
  </r>
  <r>
    <n v="3253"/>
    <x v="7269"/>
    <x v="1"/>
    <x v="7267"/>
    <m/>
    <s v="Corinna Harfouch, Christiane Paul, Svenja Jung, Leonie Benesch, Anita Vulesica, Barbara N√ºsse, Hans-Uwe Bauer, Lorna zu Solms, Tilda Jenkins, Emilie Neumeister, Golo Euler, Dennis Herrmann, Maik Solbach, Merlin Rose"/>
    <n v="14"/>
    <x v="10"/>
    <s v="Germany"/>
    <n v="1"/>
    <x v="84"/>
    <x v="2"/>
    <x v="5"/>
    <s v="1 Season"/>
    <n v="1"/>
    <s v=""/>
    <m/>
    <n v="1"/>
    <s v="International TV Shows, TV Dramas"/>
    <x v="19"/>
    <s v="International TV Shows, TV Dramas"/>
    <n v="2"/>
  </r>
  <r>
    <n v="3256"/>
    <x v="7270"/>
    <x v="1"/>
    <x v="7268"/>
    <m/>
    <m/>
    <n v="0"/>
    <x v="11"/>
    <s v="France"/>
    <n v="1"/>
    <x v="84"/>
    <x v="2"/>
    <x v="5"/>
    <s v="1 Season"/>
    <n v="1"/>
    <s v=""/>
    <m/>
    <n v="1"/>
    <s v="Crime TV Shows, Docuseries, International TV Shows"/>
    <x v="20"/>
    <s v="Crime TV Shows, Docuseries, International TV Shows"/>
    <n v="3"/>
  </r>
  <r>
    <n v="3258"/>
    <x v="7271"/>
    <x v="1"/>
    <x v="7269"/>
    <m/>
    <s v="Wanida Termthanaporn, Jason Young, Thanawin Teeraphosukarn, Thanabordee Jaiyen, Chonnikan Netjui, Passaranan Ussadamongkol, Janya Thanasawangkun, Jaturong Mokjok, Panadda WongphudeeÔ∏èÔ∏è"/>
    <n v="9"/>
    <x v="2"/>
    <m/>
    <n v="0"/>
    <x v="595"/>
    <x v="2"/>
    <x v="1"/>
    <s v="1 Season"/>
    <n v="1"/>
    <s v=""/>
    <m/>
    <n v="1"/>
    <s v="International TV Shows, Romantic TV Shows, TV Comedies"/>
    <x v="19"/>
    <s v="International TV Shows, Romantic TV Shows, TV Comedies"/>
    <n v="3"/>
  </r>
  <r>
    <n v="3259"/>
    <x v="7272"/>
    <x v="1"/>
    <x v="7270"/>
    <m/>
    <s v="Ruby Zhan, Suun Lin, Sunnie Wang, Dean Tang, Lain Lu, Cheng Ko, Jacqueline Zhu, Chen Wen-shan, Ada Pan"/>
    <n v="9"/>
    <x v="53"/>
    <s v="Taiwan"/>
    <n v="1"/>
    <x v="1584"/>
    <x v="2"/>
    <x v="5"/>
    <s v="1 Season"/>
    <n v="1"/>
    <s v=""/>
    <m/>
    <n v="1"/>
    <s v="International TV Shows, TV Dramas, Teen TV Shows"/>
    <x v="19"/>
    <s v="International TV Shows, TV Dramas, Teen TV Shows"/>
    <n v="3"/>
  </r>
  <r>
    <n v="3264"/>
    <x v="7273"/>
    <x v="1"/>
    <x v="7271"/>
    <m/>
    <s v="Angela Chang, Ambrose Hui, Wallace Huo, Jill Hsu, Lin Wei Jun, Josie Leung, Mountain Kao, Liang Hsiu-shen"/>
    <n v="8"/>
    <x v="53"/>
    <s v="Taiwan"/>
    <n v="1"/>
    <x v="176"/>
    <x v="20"/>
    <x v="1"/>
    <s v="1 Season"/>
    <n v="1"/>
    <s v=""/>
    <m/>
    <n v="1"/>
    <s v="International TV Shows, Romantic TV Shows"/>
    <x v="19"/>
    <s v="International TV Shows, Romantic TV Shows"/>
    <n v="2"/>
  </r>
  <r>
    <n v="3270"/>
    <x v="7274"/>
    <x v="1"/>
    <x v="7272"/>
    <m/>
    <s v="Charli XCX, Emmie Lichtenberg, Gabbriette Bechtel, Chloe Chaidez, Deborah Knox- Hewson, Georgia Somary"/>
    <n v="6"/>
    <x v="0"/>
    <s v="United States"/>
    <n v="1"/>
    <x v="176"/>
    <x v="2"/>
    <x v="5"/>
    <s v="1 Season"/>
    <n v="1"/>
    <s v=""/>
    <m/>
    <n v="1"/>
    <s v="Reality TV"/>
    <x v="26"/>
    <s v="Reality TV"/>
    <n v="1"/>
  </r>
  <r>
    <n v="3271"/>
    <x v="7275"/>
    <x v="1"/>
    <x v="7273"/>
    <m/>
    <s v="Lee Min-ho, Park Shin-hye, Kim Woo-bin, Krystal Jung, Kim Ji-won, Choi Jin-hyuk, Kang Ha-neul, Kim Sung-ryoung, Kim Mee-kyeong, Yoon Jin-seo"/>
    <n v="10"/>
    <x v="28"/>
    <s v="South Korea"/>
    <n v="1"/>
    <x v="176"/>
    <x v="8"/>
    <x v="1"/>
    <s v="1 Season"/>
    <n v="1"/>
    <s v=""/>
    <m/>
    <n v="1"/>
    <s v="International TV Shows, Korean TV Shows, Romantic TV Shows"/>
    <x v="19"/>
    <s v="International TV Shows, Korean TV Shows, Romantic TV Shows"/>
    <n v="3"/>
  </r>
  <r>
    <n v="3272"/>
    <x v="7276"/>
    <x v="1"/>
    <x v="7274"/>
    <m/>
    <s v="Aki Toyosaki, Ayana Taketatsu, Chika Fujito, Madoka Yonezawa, Minako Kotobuki, Satomi Sato, Yoko Hikasa"/>
    <n v="7"/>
    <x v="1"/>
    <s v="Japan"/>
    <n v="1"/>
    <x v="176"/>
    <x v="10"/>
    <x v="6"/>
    <s v="2 Season"/>
    <n v="2"/>
    <s v=""/>
    <m/>
    <n v="2"/>
    <s v="Anime Series, Teen TV Shows"/>
    <x v="27"/>
    <s v="Anime Series, Teen TV Shows"/>
    <n v="2"/>
  </r>
  <r>
    <n v="3275"/>
    <x v="7277"/>
    <x v="1"/>
    <x v="7275"/>
    <m/>
    <s v="Cyndi Wang, Leon Jay Williams, Chu Chung-heng, Michael Tao, Ming Dao, Jacky Chu, Ehlo Huang, Terri Kwan"/>
    <n v="8"/>
    <x v="53"/>
    <s v="Taiwan"/>
    <n v="1"/>
    <x v="176"/>
    <x v="26"/>
    <x v="5"/>
    <s v="1 Season"/>
    <n v="1"/>
    <s v=""/>
    <m/>
    <n v="1"/>
    <s v="International TV Shows, Romantic TV Shows"/>
    <x v="19"/>
    <s v="International TV Shows, Romantic TV Shows"/>
    <n v="2"/>
  </r>
  <r>
    <n v="3276"/>
    <x v="7278"/>
    <x v="1"/>
    <x v="7276"/>
    <m/>
    <s v="Jennifer Garner, Shayle Simons, Vania Gill, Islie Hirvonen, Brendon Sunderland, Austin Abell, Evans Johnson, Kathleen Barr, David Hoole"/>
    <n v="9"/>
    <x v="0"/>
    <s v="United States"/>
    <n v="1"/>
    <x v="176"/>
    <x v="2"/>
    <x v="0"/>
    <s v="2 Season"/>
    <n v="2"/>
    <s v=""/>
    <m/>
    <n v="2"/>
    <s v="Kids' TV"/>
    <x v="25"/>
    <s v="Kids' TV"/>
    <n v="1"/>
  </r>
  <r>
    <n v="3277"/>
    <x v="7279"/>
    <x v="1"/>
    <x v="7277"/>
    <m/>
    <s v="Angela Chang, Tony Sun, Johnny Yan, Margaret Lin, David Chen, Sam Wang, Zax Wang, Jason Hsu, Joe Chen"/>
    <n v="9"/>
    <x v="53"/>
    <s v="Taiwan"/>
    <n v="1"/>
    <x v="176"/>
    <x v="43"/>
    <x v="6"/>
    <s v="1 Season"/>
    <n v="1"/>
    <s v=""/>
    <m/>
    <n v="1"/>
    <s v="International TV Shows, Romantic TV Shows, TV Dramas"/>
    <x v="19"/>
    <s v="International TV Shows, Romantic TV Shows, TV Dramas"/>
    <n v="3"/>
  </r>
  <r>
    <n v="3278"/>
    <x v="7280"/>
    <x v="1"/>
    <x v="7278"/>
    <m/>
    <s v="Joo Won, Oh Yeon-seo, Lee Jung-shin, Kim Yoon-hye, Sohn Chang-min, Yoon Se-a, Cho Hee-bong, Jung Woong-in, Lee Kyung-hwa"/>
    <n v="9"/>
    <x v="28"/>
    <s v="South Korea"/>
    <n v="1"/>
    <x v="176"/>
    <x v="3"/>
    <x v="1"/>
    <s v="1 Season"/>
    <n v="1"/>
    <s v=""/>
    <m/>
    <n v="1"/>
    <s v="International TV Shows, Korean TV Shows, Romantic TV Shows"/>
    <x v="19"/>
    <s v="International TV Shows, Korean TV Shows, Romantic TV Shows"/>
    <n v="3"/>
  </r>
  <r>
    <n v="3280"/>
    <x v="7281"/>
    <x v="1"/>
    <x v="7279"/>
    <m/>
    <s v="Alejandro Speitzer, Minnie West, Jorge Caballero, Ana Gonz√°lez Bello, Axel Arenas, Arcelia Ram√≠rez, Omar Germenos, Anna Ciocchetti, Aurora Gil, Martha Julia, Alejandro Puente, Estrella Sol√≠s, Mart√≠n Saracho, Sof√≠a de Llaca, Marco Tostado"/>
    <n v="15"/>
    <x v="15"/>
    <s v="Mexico"/>
    <n v="1"/>
    <x v="176"/>
    <x v="2"/>
    <x v="5"/>
    <s v="1 Season"/>
    <n v="1"/>
    <s v=""/>
    <m/>
    <n v="1"/>
    <s v="Crime TV Shows, International TV Shows, Spanish-Language TV Shows"/>
    <x v="20"/>
    <s v="Crime TV Shows, International TV Shows, Spanish-Language TV Shows"/>
    <n v="3"/>
  </r>
  <r>
    <n v="3282"/>
    <x v="7282"/>
    <x v="1"/>
    <x v="7280"/>
    <m/>
    <s v="Papangkorn Lerkchaleampote, Chayanit Chansangavej, Chutavuth Pattarakampol, Kittisak Patomburana, Sinjai Plengpanich, Oabnithi Wiwattanawarang, Ticha Wongthipkanont, Chaleeda Gilbert, Chanya McClory"/>
    <n v="9"/>
    <x v="51"/>
    <s v="Thailand"/>
    <n v="1"/>
    <x v="176"/>
    <x v="2"/>
    <x v="5"/>
    <s v="1 Season"/>
    <n v="1"/>
    <s v=""/>
    <m/>
    <n v="1"/>
    <s v="International TV Shows, TV Action &amp; Adventure, TV Dramas"/>
    <x v="19"/>
    <s v="International TV Shows, TV Action &amp; Adventure, TV Dramas"/>
    <n v="3"/>
  </r>
  <r>
    <n v="3283"/>
    <x v="7283"/>
    <x v="1"/>
    <x v="7281"/>
    <m/>
    <m/>
    <n v="0"/>
    <x v="0"/>
    <s v="United States"/>
    <n v="1"/>
    <x v="176"/>
    <x v="2"/>
    <x v="1"/>
    <s v="3 Season"/>
    <n v="3"/>
    <s v=""/>
    <m/>
    <n v="3"/>
    <s v="Docuseries, Reality TV"/>
    <x v="21"/>
    <s v="Docuseries, Reality TV"/>
    <n v="2"/>
  </r>
  <r>
    <n v="3284"/>
    <x v="7284"/>
    <x v="1"/>
    <x v="7282"/>
    <m/>
    <s v="Demet Evgar, Ceren Moray, Nursel K√∂se, Kenan Ece, Teoman Kumbaracƒ±ba≈üƒ±, √áaƒüda≈ü Onur √ñzt√ºrk, Deniz Barut, Onuryay Evrentan, G√∂rkem Merts√∂z, Mert Tanƒ±k, Ay√ßa Damgacƒ±"/>
    <n v="11"/>
    <x v="61"/>
    <s v="Turkey"/>
    <n v="1"/>
    <x v="176"/>
    <x v="2"/>
    <x v="5"/>
    <s v="2 Season"/>
    <n v="2"/>
    <s v=""/>
    <m/>
    <n v="2"/>
    <s v="Crime TV Shows, International TV Shows, TV Dramas"/>
    <x v="20"/>
    <s v="Crime TV Shows, International TV Shows, TV Dramas"/>
    <n v="3"/>
  </r>
  <r>
    <n v="3285"/>
    <x v="7285"/>
    <x v="1"/>
    <x v="7283"/>
    <m/>
    <s v="Tony Sun, Wallace Huo, Esther Liu, Cyndi Wang, Zax Wang, Sam Wang, Jason Hsu, Whyn Wu, Ben Lee, Vicky Chen"/>
    <n v="10"/>
    <x v="2"/>
    <m/>
    <n v="0"/>
    <x v="176"/>
    <x v="20"/>
    <x v="1"/>
    <s v="1 Season"/>
    <n v="1"/>
    <s v=""/>
    <m/>
    <n v="1"/>
    <s v="International TV Shows, Romantic TV Shows, TV Action &amp; Adventure"/>
    <x v="19"/>
    <s v="International TV Shows, Romantic TV Shows, TV Action &amp; Adventure"/>
    <n v="3"/>
  </r>
  <r>
    <n v="3287"/>
    <x v="7286"/>
    <x v="1"/>
    <x v="7284"/>
    <m/>
    <s v="Leo Putt, Pimchanok Luevisadpaibul, Suthada Jongjaiphar, Chatra Baude, Claudia Chakrapan, Oabnithi Wiwattanawarang, Varatta Vajrathon, Varot Makaduangkeo, Supasit Chinvinijkul"/>
    <n v="9"/>
    <x v="51"/>
    <s v="Thailand"/>
    <n v="1"/>
    <x v="235"/>
    <x v="2"/>
    <x v="1"/>
    <s v="1 Season"/>
    <n v="1"/>
    <s v=""/>
    <m/>
    <n v="1"/>
    <s v="International TV Shows, Romantic TV Shows, TV Comedies"/>
    <x v="19"/>
    <s v="International TV Shows, Romantic TV Shows, TV Comedies"/>
    <n v="3"/>
  </r>
  <r>
    <n v="3288"/>
    <x v="7287"/>
    <x v="1"/>
    <x v="7285"/>
    <m/>
    <s v="Diego Armando Maradona"/>
    <n v="1"/>
    <x v="25"/>
    <s v="Argentina, United States, Mexico"/>
    <n v="3"/>
    <x v="1585"/>
    <x v="1"/>
    <x v="5"/>
    <s v="1 Season"/>
    <n v="1"/>
    <s v=""/>
    <m/>
    <n v="1"/>
    <s v="Docuseries, Spanish-Language TV Shows"/>
    <x v="21"/>
    <s v="Docuseries, Spanish-Language TV Shows"/>
    <n v="2"/>
  </r>
  <r>
    <n v="3289"/>
    <x v="7288"/>
    <x v="1"/>
    <x v="7286"/>
    <m/>
    <s v="Lee Jung-jae, Shin Mina, Lee Elijah, Kim Dong-jun, Jung Jin-young, Kim Kap-soo, Jung Woong-in, Im Won-hee, Kim Hong-pa"/>
    <n v="9"/>
    <x v="28"/>
    <s v="South Korea"/>
    <n v="1"/>
    <x v="277"/>
    <x v="2"/>
    <x v="1"/>
    <s v="2 Season"/>
    <n v="2"/>
    <s v=""/>
    <m/>
    <n v="2"/>
    <s v="International TV Shows, Korean TV Shows, TV Dramas"/>
    <x v="19"/>
    <s v="International TV Shows, Korean TV Shows, TV Dramas"/>
    <n v="3"/>
  </r>
  <r>
    <n v="3292"/>
    <x v="7289"/>
    <x v="1"/>
    <x v="7287"/>
    <m/>
    <s v="Fair Xing, Lin Yi, Daddi Tang, Yi Sha, Zhou Zixin, Zheng Yingchen, Cai Gang, Liang Aiqi, Rong Rong, He Qiang"/>
    <n v="10"/>
    <x v="42"/>
    <s v="China"/>
    <n v="1"/>
    <x v="868"/>
    <x v="2"/>
    <x v="1"/>
    <s v="1 Season"/>
    <n v="1"/>
    <s v=""/>
    <m/>
    <n v="1"/>
    <s v="International TV Shows, Romantic TV Shows, Teen TV Shows"/>
    <x v="19"/>
    <s v="International TV Shows, Romantic TV Shows, Teen TV Shows"/>
    <n v="3"/>
  </r>
  <r>
    <n v="3294"/>
    <x v="7290"/>
    <x v="1"/>
    <x v="7288"/>
    <m/>
    <s v="Dhruv Sehgal, Mithila Palkar"/>
    <n v="2"/>
    <x v="17"/>
    <s v="India"/>
    <n v="1"/>
    <x v="1586"/>
    <x v="2"/>
    <x v="5"/>
    <s v="3 Season"/>
    <n v="3"/>
    <s v=""/>
    <m/>
    <n v="3"/>
    <s v="International TV Shows, Romantic TV Shows, TV Comedies"/>
    <x v="19"/>
    <s v="International TV Shows, Romantic TV Shows, TV Comedies"/>
    <n v="3"/>
  </r>
  <r>
    <n v="3295"/>
    <x v="7291"/>
    <x v="1"/>
    <x v="7289"/>
    <m/>
    <m/>
    <n v="0"/>
    <x v="6"/>
    <s v="United Kingdom"/>
    <n v="1"/>
    <x v="1059"/>
    <x v="2"/>
    <x v="1"/>
    <s v="1 Season"/>
    <n v="1"/>
    <s v=""/>
    <m/>
    <n v="1"/>
    <s v="British TV Shows, Docuseries, International TV Shows"/>
    <x v="23"/>
    <s v="British TV Shows, Docuseries, International TV Shows"/>
    <n v="3"/>
  </r>
  <r>
    <n v="3296"/>
    <x v="7292"/>
    <x v="1"/>
    <x v="7290"/>
    <m/>
    <s v="Michael Douglas, Adam Devine, Keegan-Michael Key, Eddie Izzard, Jillian Bell, Ilana Glazer, Diane Keaton, Jeffrey Wright, John Turturro, Tracy Morgan, Daveed Diggs"/>
    <n v="11"/>
    <x v="6"/>
    <s v="United Kingdom, Canada, United States"/>
    <n v="3"/>
    <x v="1059"/>
    <x v="2"/>
    <x v="8"/>
    <s v="1 Season"/>
    <n v="1"/>
    <s v=""/>
    <m/>
    <n v="1"/>
    <s v="Kids' TV, TV Action &amp; Adventure, TV Comedies"/>
    <x v="25"/>
    <s v="Kids' TV, TV Action &amp; Adventure, TV Comedies"/>
    <n v="3"/>
  </r>
  <r>
    <n v="3299"/>
    <x v="7293"/>
    <x v="1"/>
    <x v="7291"/>
    <m/>
    <s v="Juan Pablo Raba, Cristina Uma√±a, Camila Sodi, Christian Tapp√°n, Juan Fernando S√°nchez, Juan Sebasti√°n Calero, Paula Casta√±o, Nicol√°s Quiroga, Alina Lozano, Carolina Acevedo, Julio C√©sar Pach√≥n, Roberto Cano"/>
    <n v="12"/>
    <x v="31"/>
    <s v="Colombia"/>
    <n v="1"/>
    <x v="1059"/>
    <x v="2"/>
    <x v="5"/>
    <s v="2 Season"/>
    <n v="2"/>
    <s v=""/>
    <m/>
    <n v="2"/>
    <s v="Crime TV Shows, International TV Shows, Spanish-Language TV Shows"/>
    <x v="20"/>
    <s v="Crime TV Shows, International TV Shows, Spanish-Language TV Shows"/>
    <n v="3"/>
  </r>
  <r>
    <n v="3302"/>
    <x v="7294"/>
    <x v="1"/>
    <x v="7292"/>
    <m/>
    <s v="Yosuke Sugino, Tomoya Maeno, Maika Yamamoto, Junki Tozuka, Shodai Fukuyama, Ron Mizuma, Takuya Wakabayashi, Asuka Hanamura, Shuntaro Yanagi, Takashi Yamanaka, Masato Wada, Naomi Nishida, Tetta Sugimoto, Ryohei Otani"/>
    <n v="14"/>
    <x v="1"/>
    <s v="Japan"/>
    <n v="1"/>
    <x v="596"/>
    <x v="2"/>
    <x v="1"/>
    <s v="1 Season"/>
    <n v="1"/>
    <s v=""/>
    <m/>
    <n v="1"/>
    <s v="Crime TV Shows, International TV Shows, TV Dramas"/>
    <x v="20"/>
    <s v="Crime TV Shows, International TV Shows, TV Dramas"/>
    <n v="3"/>
  </r>
  <r>
    <n v="3305"/>
    <x v="7295"/>
    <x v="1"/>
    <x v="7293"/>
    <m/>
    <s v="Jennette McCurdy, Ariana Grande, Cameron Ocasio, Brandon Weaver, Zoran Korach, Dre Swain, Maree Cheatham, Eduardo Drummond, Alondra Hidalgo"/>
    <n v="9"/>
    <x v="0"/>
    <s v="United States"/>
    <n v="1"/>
    <x v="314"/>
    <x v="0"/>
    <x v="6"/>
    <s v="2 Season"/>
    <n v="2"/>
    <s v=""/>
    <m/>
    <n v="2"/>
    <s v="Kids' TV, TV Comedies"/>
    <x v="25"/>
    <s v="Kids' TV, TV Comedies"/>
    <n v="2"/>
  </r>
  <r>
    <n v="3307"/>
    <x v="7296"/>
    <x v="1"/>
    <x v="7294"/>
    <m/>
    <s v="Jessica Barden, Alex Lawther, Steve Oram, Christine Bottomley, Navin Chowdhry, Wunmi Mosaku, Gemma Whelan, Jonathan Aris, Eileen Davies"/>
    <n v="9"/>
    <x v="6"/>
    <s v="United Kingdom"/>
    <n v="1"/>
    <x v="314"/>
    <x v="2"/>
    <x v="5"/>
    <s v="2 Season"/>
    <n v="2"/>
    <s v=""/>
    <m/>
    <n v="2"/>
    <s v="British TV Shows, International TV Shows, TV Comedies"/>
    <x v="23"/>
    <s v="British TV Shows, International TV Shows, TV Comedies"/>
    <n v="3"/>
  </r>
  <r>
    <n v="3311"/>
    <x v="7297"/>
    <x v="1"/>
    <x v="7295"/>
    <m/>
    <s v="Wale Ojo, Yetunde Oduwole, Andrea Aboagye, Daniel Davids, Moji Bamtefa, Jordan Coulson"/>
    <n v="6"/>
    <x v="6"/>
    <s v="United Kingdom"/>
    <n v="1"/>
    <x v="597"/>
    <x v="9"/>
    <x v="6"/>
    <s v="3 Season"/>
    <n v="3"/>
    <s v=""/>
    <m/>
    <n v="3"/>
    <s v="British TV Shows, International TV Shows, TV Comedies"/>
    <x v="23"/>
    <s v="British TV Shows, International TV Shows, TV Comedies"/>
    <n v="3"/>
  </r>
  <r>
    <n v="3314"/>
    <x v="7298"/>
    <x v="1"/>
    <x v="7296"/>
    <m/>
    <m/>
    <n v="0"/>
    <x v="0"/>
    <s v="United States"/>
    <n v="1"/>
    <x v="597"/>
    <x v="2"/>
    <x v="5"/>
    <s v="1 Season"/>
    <n v="1"/>
    <s v=""/>
    <m/>
    <n v="1"/>
    <s v="Crime TV Shows, Docuseries"/>
    <x v="20"/>
    <s v="Crime TV Shows, Docuseries"/>
    <n v="2"/>
  </r>
  <r>
    <n v="3317"/>
    <x v="7299"/>
    <x v="1"/>
    <x v="7297"/>
    <m/>
    <s v="Brec Bassinger, Coy Stewart, Jackie Radinsky, Buddy Handleson, Lilimar, Haley Tju, Dorien Wilson, Rio Mangini, Annie Tedesco"/>
    <n v="9"/>
    <x v="0"/>
    <s v="United States"/>
    <n v="1"/>
    <x v="133"/>
    <x v="4"/>
    <x v="4"/>
    <s v="1 Season"/>
    <n v="1"/>
    <s v=""/>
    <m/>
    <n v="1"/>
    <s v="Kids' TV, TV Comedies"/>
    <x v="25"/>
    <s v="Kids' TV, TV Comedies"/>
    <n v="2"/>
  </r>
  <r>
    <n v="3326"/>
    <x v="7300"/>
    <x v="1"/>
    <x v="7298"/>
    <m/>
    <s v="Victoria Justice, Leon Thomas III, Matt Bennett, Elizabeth Gillies, Ariana Grande, Avan Jogia, Daniella Monet, Michael Eric Reid, Jake Farrow, Eric Lange"/>
    <n v="10"/>
    <x v="0"/>
    <s v="United States"/>
    <n v="1"/>
    <x v="133"/>
    <x v="8"/>
    <x v="4"/>
    <s v="3 Season"/>
    <n v="3"/>
    <s v=""/>
    <m/>
    <n v="3"/>
    <s v="Kids' TV, TV Comedies"/>
    <x v="25"/>
    <s v="Kids' TV, TV Comedies"/>
    <n v="2"/>
  </r>
  <r>
    <n v="3328"/>
    <x v="7301"/>
    <x v="1"/>
    <x v="7299"/>
    <m/>
    <s v="Scott Kelly"/>
    <n v="1"/>
    <x v="0"/>
    <s v="United States"/>
    <n v="1"/>
    <x v="55"/>
    <x v="4"/>
    <x v="6"/>
    <s v="1 Season"/>
    <n v="1"/>
    <s v=""/>
    <m/>
    <n v="1"/>
    <s v="Docuseries, International TV Shows, Science &amp; Nature TV"/>
    <x v="21"/>
    <s v="Docuseries, International TV Shows, Science &amp; Nature TV"/>
    <n v="3"/>
  </r>
  <r>
    <n v="3329"/>
    <x v="7302"/>
    <x v="1"/>
    <x v="7300"/>
    <m/>
    <s v="Yvan Attal, Garance Marillier, Niels Schneider, Victor Assi√©, Rod Paradot, Anne Azoulay, Adel Bencherif"/>
    <n v="7"/>
    <x v="11"/>
    <s v="France"/>
    <n v="1"/>
    <x v="55"/>
    <x v="5"/>
    <x v="5"/>
    <s v="1 Season"/>
    <n v="1"/>
    <s v=""/>
    <m/>
    <n v="1"/>
    <s v="Crime TV Shows, International TV Shows, TV Dramas"/>
    <x v="20"/>
    <s v="Crime TV Shows, International TV Shows, TV Dramas"/>
    <n v="3"/>
  </r>
  <r>
    <n v="3331"/>
    <x v="7303"/>
    <x v="1"/>
    <x v="7301"/>
    <m/>
    <s v="Billy Eichner"/>
    <n v="1"/>
    <x v="0"/>
    <s v="United States"/>
    <n v="1"/>
    <x v="55"/>
    <x v="9"/>
    <x v="1"/>
    <s v="4 Season"/>
    <n v="4"/>
    <s v=""/>
    <m/>
    <n v="4"/>
    <s v="International TV Shows, Reality TV, TV Comedies"/>
    <x v="19"/>
    <s v="International TV Shows, Reality TV, TV Comedies"/>
    <n v="3"/>
  </r>
  <r>
    <n v="3334"/>
    <x v="7304"/>
    <x v="1"/>
    <x v="7302"/>
    <m/>
    <s v="Yuichi Nakamura, David Matranga, Mai Nakahara, Luci Christian, Ryo Hirohashi, Shelley Calene-Black, Ai Nonaka, Hilary Haag, Akemi Kanda, Brittney Karbowski, Houko Kuwashima, Kaytha Coker, Mamiko Noto, Emily Neves, Daisuke Sakaguchi, Greg Ayres"/>
    <n v="16"/>
    <x v="1"/>
    <s v="Japan"/>
    <n v="1"/>
    <x v="55"/>
    <x v="13"/>
    <x v="6"/>
    <s v="2 Season"/>
    <n v="2"/>
    <s v=""/>
    <m/>
    <n v="2"/>
    <s v="Anime Series, Teen TV Shows"/>
    <x v="27"/>
    <s v="Anime Series, Teen TV Shows"/>
    <n v="2"/>
  </r>
  <r>
    <n v="3337"/>
    <x v="7305"/>
    <x v="1"/>
    <x v="7303"/>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n v="24"/>
    <x v="1"/>
    <s v="Japan"/>
    <n v="1"/>
    <x v="55"/>
    <x v="4"/>
    <x v="1"/>
    <s v="2 Season"/>
    <n v="2"/>
    <s v=""/>
    <m/>
    <n v="2"/>
    <s v="Anime Series, International TV Shows, Teen TV Shows"/>
    <x v="27"/>
    <s v="Anime Series, International TV Shows, Teen TV Shows"/>
    <n v="3"/>
  </r>
  <r>
    <n v="3340"/>
    <x v="7306"/>
    <x v="1"/>
    <x v="7304"/>
    <m/>
    <s v="Jun Fukuyama, Maaya Uchida, Chinatsu Akasaki, Azumi Asakura, Sumire Uesaka, Yuri Amano, Kaori Fukuhara, Mami Shitara, Soichiro Hoshi, Kikuko Inoue, Eri Sendai, Juri Nagatsuma"/>
    <n v="12"/>
    <x v="1"/>
    <s v="Japan"/>
    <n v="1"/>
    <x v="55"/>
    <x v="0"/>
    <x v="6"/>
    <s v="2 Season"/>
    <n v="2"/>
    <s v=""/>
    <m/>
    <n v="2"/>
    <s v="Anime Series, Romantic TV Shows, Teen TV Shows"/>
    <x v="27"/>
    <s v="Anime Series, Romantic TV Shows, Teen TV Shows"/>
    <n v="3"/>
  </r>
  <r>
    <n v="3341"/>
    <x v="7307"/>
    <x v="1"/>
    <x v="7305"/>
    <m/>
    <s v="Ayumi Fujimura, Nobuhiko Okamoto, Kazuyoshi Shiibashi, Kana Hanazawa, Yu Kobayashi, Mitsuhiro Ichiki, Takuma Terashima, Yoshimasa Hosoya"/>
    <n v="8"/>
    <x v="1"/>
    <s v="Japan"/>
    <n v="1"/>
    <x v="55"/>
    <x v="10"/>
    <x v="1"/>
    <s v="1 Season"/>
    <n v="1"/>
    <s v=""/>
    <m/>
    <n v="1"/>
    <s v="Anime Series, Romantic TV Shows"/>
    <x v="27"/>
    <s v="Anime Series, Romantic TV Shows"/>
    <n v="2"/>
  </r>
  <r>
    <n v="3342"/>
    <x v="7308"/>
    <x v="1"/>
    <x v="7306"/>
    <m/>
    <s v="Kengo Kawanishi, Yoshimasa Hosoya, Natsuki Hanae, Yuuichirou Umehara, Yasuaki Takumi, Taishi Murata, Kouhei Amasaki, Mutsumi Tamura, Soma Saito, Yuka Terasaki, Hisako Kanemoto, Takahiro Sakurai, Masaya Matsukaze, Toru Okawa"/>
    <n v="14"/>
    <x v="1"/>
    <s v="Japan"/>
    <n v="1"/>
    <x v="55"/>
    <x v="9"/>
    <x v="1"/>
    <s v="2 Season"/>
    <n v="2"/>
    <s v=""/>
    <m/>
    <n v="2"/>
    <s v="Anime Series, International TV Shows"/>
    <x v="27"/>
    <s v="Anime Series, International TV Shows"/>
    <n v="2"/>
  </r>
  <r>
    <n v="3343"/>
    <x v="7309"/>
    <x v="1"/>
    <x v="7307"/>
    <m/>
    <s v="Bobby Berk, Karamo Brown, Tan France, Antoni Porowski, Jonathan Van Ness, Kiko Mizuhara"/>
    <n v="6"/>
    <x v="0"/>
    <s v="United States, Japan"/>
    <n v="2"/>
    <x v="55"/>
    <x v="2"/>
    <x v="1"/>
    <s v="1 Season"/>
    <n v="1"/>
    <s v=""/>
    <m/>
    <n v="1"/>
    <s v="International TV Shows, Reality TV"/>
    <x v="19"/>
    <s v="International TV Shows, Reality TV"/>
    <n v="2"/>
  </r>
  <r>
    <n v="3345"/>
    <x v="7310"/>
    <x v="1"/>
    <x v="7308"/>
    <m/>
    <s v="Boulet Brothers"/>
    <n v="1"/>
    <x v="0"/>
    <s v="United States"/>
    <n v="1"/>
    <x v="55"/>
    <x v="2"/>
    <x v="5"/>
    <s v="2 Season"/>
    <n v="2"/>
    <s v=""/>
    <m/>
    <n v="2"/>
    <s v="Reality TV"/>
    <x v="26"/>
    <s v="Reality TV"/>
    <n v="1"/>
  </r>
  <r>
    <n v="3346"/>
    <x v="7311"/>
    <x v="1"/>
    <x v="7309"/>
    <m/>
    <s v="Vincent Tong, Ashleigh Ball, Kathleen Barr, Michael Dobson, Brian Drummond"/>
    <n v="5"/>
    <x v="8"/>
    <s v="Canada, Australia"/>
    <n v="2"/>
    <x v="55"/>
    <x v="2"/>
    <x v="8"/>
    <s v="3 Season"/>
    <n v="3"/>
    <s v=""/>
    <m/>
    <n v="3"/>
    <s v="Kids' TV"/>
    <x v="25"/>
    <s v="Kids' TV"/>
    <n v="1"/>
  </r>
  <r>
    <n v="3352"/>
    <x v="7312"/>
    <x v="1"/>
    <x v="7310"/>
    <m/>
    <s v="Ernesto Alterio, Eduardo Blanco, H√©ctor Alterio, Dar√≠o Valenzuela, Pablo Rago, Angie Cepeda, Marta Etura, Giulia Michelini, Carlos Kaspar"/>
    <n v="9"/>
    <x v="25"/>
    <s v="Argentina, Spain"/>
    <n v="2"/>
    <x v="55"/>
    <x v="24"/>
    <x v="5"/>
    <s v="1 Season"/>
    <n v="1"/>
    <s v=""/>
    <m/>
    <n v="1"/>
    <s v="International TV Shows, Spanish-Language TV Shows, TV Dramas"/>
    <x v="19"/>
    <s v="International TV Shows, Spanish-Language TV Shows, TV Dramas"/>
    <n v="3"/>
  </r>
  <r>
    <n v="3353"/>
    <x v="7313"/>
    <x v="1"/>
    <x v="7311"/>
    <m/>
    <s v="Ludwig Simon, Luise Befort, Michelle Barthel, Mohamed Issa, Daniel Friedl, Robert Schupp"/>
    <n v="6"/>
    <x v="10"/>
    <s v="Germany"/>
    <n v="1"/>
    <x v="55"/>
    <x v="2"/>
    <x v="5"/>
    <s v="1 Season"/>
    <n v="1"/>
    <s v=""/>
    <m/>
    <n v="1"/>
    <s v="International TV Shows, TV Dramas, TV Mysteries"/>
    <x v="19"/>
    <s v="International TV Shows, TV Dramas, TV Mysteries"/>
    <n v="3"/>
  </r>
  <r>
    <n v="3356"/>
    <x v="7314"/>
    <x v="1"/>
    <x v="7312"/>
    <m/>
    <s v="Tatsuhisa Suzuki, Cho, Jouji Nakata, Yumi Uchiyama, Hayato Kaneko, Tetsu Inada, Yasuyuki Kase, Junya Enoki, Daisuke Namikawa, Ryuzo Hasuike"/>
    <n v="10"/>
    <x v="0"/>
    <s v="United States, Japan"/>
    <n v="2"/>
    <x v="378"/>
    <x v="2"/>
    <x v="5"/>
    <s v="2 Season"/>
    <n v="2"/>
    <s v=""/>
    <m/>
    <n v="2"/>
    <s v="Anime Series, International TV Shows"/>
    <x v="27"/>
    <s v="Anime Series, International TV Shows"/>
    <n v="2"/>
  </r>
  <r>
    <n v="3357"/>
    <x v="7315"/>
    <x v="1"/>
    <x v="7313"/>
    <s v="DJ Chen"/>
    <s v="Alyssa Chia, Mavis Fan, Joseph Chang, Wang Po-chieh, Jeremiah Zhang, Chou Min-fu, Greg Hsu, Kuo Tze-cheng, Shen Hai-jung, Lu Yi-long"/>
    <n v="10"/>
    <x v="53"/>
    <s v="Taiwan"/>
    <n v="1"/>
    <x v="378"/>
    <x v="2"/>
    <x v="5"/>
    <s v="1 Season"/>
    <n v="1"/>
    <s v=""/>
    <m/>
    <n v="1"/>
    <s v="Crime TV Shows, International TV Shows, TV Action &amp; Adventure"/>
    <x v="20"/>
    <s v="Crime TV Shows, International TV Shows, TV Action &amp; Adventure"/>
    <n v="3"/>
  </r>
  <r>
    <n v="3358"/>
    <x v="7316"/>
    <x v="1"/>
    <x v="7314"/>
    <m/>
    <s v="Shahkrit Yamnarm, Savika Chaiyadej, Supoj Chancharoen, Pairoj Sangwariboot, Suchao Pongwilai, Nataya Chanrung, Papangkorn Lerkchaleampote, Suchada Tongam, Sasin Chow"/>
    <n v="9"/>
    <x v="2"/>
    <m/>
    <n v="0"/>
    <x v="378"/>
    <x v="2"/>
    <x v="5"/>
    <s v="1 Season"/>
    <n v="1"/>
    <s v=""/>
    <m/>
    <n v="1"/>
    <s v="Crime TV Shows, International TV Shows, TV Dramas"/>
    <x v="20"/>
    <s v="Crime TV Shows, International TV Shows, TV Dramas"/>
    <n v="3"/>
  </r>
  <r>
    <n v="3359"/>
    <x v="7317"/>
    <x v="1"/>
    <x v="7315"/>
    <s v="Park Joon-hwa"/>
    <s v="Taecyeon, Kim So-hyun, Kwon Yul, Kim Sang-ho, Kang Ki-young, Lee Da-wit, Kim Min-sang, Yun Seo-hyun"/>
    <n v="8"/>
    <x v="28"/>
    <s v="South Korea"/>
    <n v="1"/>
    <x v="1482"/>
    <x v="9"/>
    <x v="1"/>
    <s v="1 Season"/>
    <n v="1"/>
    <s v=""/>
    <m/>
    <n v="1"/>
    <s v="International TV Shows, Korean TV Shows, Romantic TV Shows"/>
    <x v="19"/>
    <s v="International TV Shows, Korean TV Shows, Romantic TV Shows"/>
    <n v="3"/>
  </r>
  <r>
    <n v="3361"/>
    <x v="7318"/>
    <x v="1"/>
    <x v="7316"/>
    <m/>
    <s v="Shin Mina, Lee Je-hoon, Kim Ye-won, Cho Han-cheul, Baek Hyeon-jin, Kang Ki-doong, Park Joo-hee, Oh Gwang-rok"/>
    <n v="8"/>
    <x v="28"/>
    <s v="South Korea"/>
    <n v="1"/>
    <x v="1482"/>
    <x v="3"/>
    <x v="1"/>
    <s v="1 Season"/>
    <n v="1"/>
    <s v=""/>
    <m/>
    <n v="1"/>
    <s v="International TV Shows, Korean TV Shows, Romantic TV Shows"/>
    <x v="19"/>
    <s v="International TV Shows, Korean TV Shows, Romantic TV Shows"/>
    <n v="3"/>
  </r>
  <r>
    <n v="3362"/>
    <x v="7319"/>
    <x v="1"/>
    <x v="7317"/>
    <m/>
    <s v="Todsapol Maisuk, Johnny Hao, Morakot Liu, Pemy Peramin Thabkaew, Phenphet Phenkul, Sumet Ong-Art, Amarin Nitipon, Tor Techathuwanan, Komsan Kajonpaisansuk"/>
    <n v="9"/>
    <x v="2"/>
    <m/>
    <n v="0"/>
    <x v="1482"/>
    <x v="2"/>
    <x v="1"/>
    <s v="1 Season"/>
    <n v="1"/>
    <s v=""/>
    <m/>
    <n v="1"/>
    <s v="Crime TV Shows, International TV Shows, TV Dramas"/>
    <x v="20"/>
    <s v="Crime TV Shows, International TV Shows, TV Dramas"/>
    <n v="3"/>
  </r>
  <r>
    <n v="3364"/>
    <x v="7320"/>
    <x v="1"/>
    <x v="7318"/>
    <m/>
    <s v="Reese Witherspoon"/>
    <n v="1"/>
    <x v="0"/>
    <s v="United States"/>
    <n v="1"/>
    <x v="12"/>
    <x v="5"/>
    <x v="5"/>
    <s v="1 Season"/>
    <n v="1"/>
    <s v=""/>
    <m/>
    <n v="1"/>
    <s v="Docuseries, Stand-Up Comedy &amp; Talk Shows"/>
    <x v="21"/>
    <s v="Docuseries, Stand-Up Comedy &amp; Talk Shows"/>
    <n v="2"/>
  </r>
  <r>
    <n v="3368"/>
    <x v="7321"/>
    <x v="1"/>
    <x v="7319"/>
    <m/>
    <s v="Zhao Yiqin, Li Jiaqi, Li Geyang, Xu Mengyuan, Wu Shuangyi, Dong Yanlei, Vincent Wei"/>
    <n v="7"/>
    <x v="42"/>
    <s v="China"/>
    <n v="1"/>
    <x v="1587"/>
    <x v="2"/>
    <x v="6"/>
    <s v="1 Season"/>
    <n v="1"/>
    <s v=""/>
    <m/>
    <n v="1"/>
    <s v="International TV Shows, Romantic TV Shows, Teen TV Shows"/>
    <x v="19"/>
    <s v="International TV Shows, Romantic TV Shows, Teen TV Shows"/>
    <n v="3"/>
  </r>
  <r>
    <n v="3369"/>
    <x v="7322"/>
    <x v="1"/>
    <x v="7320"/>
    <m/>
    <s v="Lai Kuan-lin, Zhao Jinmai, Wang Runze, Chai Wei, Wang Bowen"/>
    <n v="5"/>
    <x v="42"/>
    <s v="China"/>
    <n v="1"/>
    <x v="888"/>
    <x v="2"/>
    <x v="4"/>
    <s v="1 Season"/>
    <n v="1"/>
    <s v=""/>
    <m/>
    <n v="1"/>
    <s v="International TV Shows, Romantic TV Shows, Teen TV Shows"/>
    <x v="19"/>
    <s v="International TV Shows, Romantic TV Shows, Teen TV Shows"/>
    <n v="3"/>
  </r>
  <r>
    <n v="3370"/>
    <x v="7323"/>
    <x v="1"/>
    <x v="7321"/>
    <m/>
    <s v="Will Arnett, Aaron Paul, Amy Sedaris, Alison Brie, Paul F. Tompkins"/>
    <n v="5"/>
    <x v="0"/>
    <s v="United States"/>
    <n v="1"/>
    <x v="315"/>
    <x v="1"/>
    <x v="5"/>
    <s v="6 Season"/>
    <n v="6"/>
    <s v=""/>
    <m/>
    <n v="6"/>
    <s v="TV Comedies"/>
    <x v="24"/>
    <s v="TV Comedies"/>
    <n v="1"/>
  </r>
  <r>
    <n v="3371"/>
    <x v="7324"/>
    <x v="1"/>
    <x v="7322"/>
    <m/>
    <s v="Naruna Costa, Seu Jorge, Hermila Guedes, Lee Taylor, Danilo Grangheia, Wesley Guimar√£es, Pedro Wagner"/>
    <n v="7"/>
    <x v="23"/>
    <s v="Brazil"/>
    <n v="1"/>
    <x v="315"/>
    <x v="2"/>
    <x v="5"/>
    <s v="1 Season"/>
    <n v="1"/>
    <s v=""/>
    <m/>
    <n v="1"/>
    <s v="Crime TV Shows, International TV Shows, TV Dramas"/>
    <x v="20"/>
    <s v="Crime TV Shows, International TV Shows, TV Dramas"/>
    <n v="3"/>
  </r>
  <r>
    <n v="3374"/>
    <x v="7325"/>
    <x v="1"/>
    <x v="7323"/>
    <m/>
    <s v="Hugo Silva, √Ålvaro Cervantes, Miki Esparb√©, Jes√∫s Castro, Sara S√°lamo, Jorge Us√≥n, Cayetana Cabezas, Pablo B√©jar, Marco C√°ceres, Olivia Delc√°n, Jorge Suquet, Daniel Holgu√≠n, Joaqu√≠n Galletero, Carolina Yuste, Ana Fern√°ndez"/>
    <n v="15"/>
    <x v="14"/>
    <s v="Spain"/>
    <n v="1"/>
    <x v="315"/>
    <x v="2"/>
    <x v="5"/>
    <s v="1 Season"/>
    <n v="1"/>
    <s v=""/>
    <m/>
    <n v="1"/>
    <s v="Crime TV Shows, International TV Shows, Spanish-Language TV Shows"/>
    <x v="20"/>
    <s v="Crime TV Shows, International TV Shows, Spanish-Language TV Shows"/>
    <n v="3"/>
  </r>
  <r>
    <n v="3376"/>
    <x v="7326"/>
    <x v="1"/>
    <x v="7324"/>
    <m/>
    <s v="Jorge Rom√°n, Mauricio Paniagua, Carla Quevedo, Paloma Ker, Soledad Silveyra, Diego Cremonesi, Florencia Raggi, Gustavo Garz√≥n, Yayo Guridi, Fabi√°n Arenillas, Nacho Gadano, Bel√©n Chavanne"/>
    <n v="12"/>
    <x v="25"/>
    <s v="Argentina"/>
    <n v="1"/>
    <x v="315"/>
    <x v="5"/>
    <x v="5"/>
    <s v="1 Season"/>
    <n v="1"/>
    <s v=""/>
    <m/>
    <n v="1"/>
    <s v="Crime TV Shows, International TV Shows, Spanish-Language TV Shows"/>
    <x v="20"/>
    <s v="Crime TV Shows, International TV Shows, Spanish-Language TV Shows"/>
    <n v="3"/>
  </r>
  <r>
    <n v="3378"/>
    <x v="7327"/>
    <x v="1"/>
    <x v="7325"/>
    <m/>
    <s v="Artus, No√©mie Honiat"/>
    <n v="2"/>
    <x v="11"/>
    <s v="France"/>
    <n v="1"/>
    <x v="315"/>
    <x v="2"/>
    <x v="1"/>
    <s v="1 Season"/>
    <n v="1"/>
    <s v=""/>
    <m/>
    <n v="1"/>
    <s v="International TV Shows, Reality TV"/>
    <x v="19"/>
    <s v="International TV Shows, Reality TV"/>
    <n v="2"/>
  </r>
  <r>
    <n v="3379"/>
    <x v="7328"/>
    <x v="1"/>
    <x v="7326"/>
    <m/>
    <s v="La Terremoto de Alcorc√≥n, Christian Escrib√†"/>
    <n v="2"/>
    <x v="14"/>
    <s v="Spain"/>
    <n v="1"/>
    <x v="315"/>
    <x v="2"/>
    <x v="6"/>
    <s v="1 Season"/>
    <n v="1"/>
    <s v=""/>
    <m/>
    <n v="1"/>
    <s v="International TV Shows, Reality TV, Spanish-Language TV Shows"/>
    <x v="19"/>
    <s v="International TV Shows, Reality TV, Spanish-Language TV Shows"/>
    <n v="3"/>
  </r>
  <r>
    <n v="3382"/>
    <x v="7329"/>
    <x v="1"/>
    <x v="7327"/>
    <m/>
    <s v="Sean Xiao, Wang Yibo, Zoey Meng, Xuan Lu, Yu Bin, Wang Zhuocheng, Liu Haikuan, Zhu Zanjin, Wang Haoxuan, Ji Li"/>
    <n v="10"/>
    <x v="42"/>
    <s v="China"/>
    <n v="1"/>
    <x v="315"/>
    <x v="2"/>
    <x v="1"/>
    <s v="1 Season"/>
    <n v="1"/>
    <s v=""/>
    <m/>
    <n v="1"/>
    <s v="International TV Shows, TV Action &amp; Adventure, TV Mysteries"/>
    <x v="19"/>
    <s v="International TV Shows, TV Action &amp; Adventure, TV Mysteries"/>
    <n v="3"/>
  </r>
  <r>
    <n v="3383"/>
    <x v="7330"/>
    <x v="1"/>
    <x v="7328"/>
    <m/>
    <s v="Colin Ford, Alyvia Alyn Lind, Sophie Simnett, Austin Crute, Cody Kearsley, Jeant√© Godlock, Gregory Kasyan, Krysta Rodriguez, Matthew Broderick"/>
    <n v="9"/>
    <x v="0"/>
    <s v="United States"/>
    <n v="1"/>
    <x v="683"/>
    <x v="2"/>
    <x v="5"/>
    <s v="1 Season"/>
    <n v="1"/>
    <s v=""/>
    <m/>
    <n v="1"/>
    <s v="TV Action &amp; Adventure, TV Comedies, TV Horror"/>
    <x v="29"/>
    <s v="TV Action &amp; Adventure, TV Comedies, TV Horror"/>
    <n v="3"/>
  </r>
  <r>
    <n v="3386"/>
    <x v="7331"/>
    <x v="1"/>
    <x v="7329"/>
    <m/>
    <s v="David Chang, Seth Rogen, Chrissy Teigen, Lena Waithe, Kate McKinnon"/>
    <n v="5"/>
    <x v="0"/>
    <s v="United States"/>
    <n v="1"/>
    <x v="216"/>
    <x v="2"/>
    <x v="5"/>
    <s v="1 Season"/>
    <n v="1"/>
    <s v=""/>
    <m/>
    <n v="1"/>
    <s v="Docuseries"/>
    <x v="21"/>
    <s v="Docuseries"/>
    <n v="1"/>
  </r>
  <r>
    <n v="3394"/>
    <x v="7332"/>
    <x v="1"/>
    <x v="7330"/>
    <m/>
    <m/>
    <n v="0"/>
    <x v="2"/>
    <m/>
    <n v="0"/>
    <x v="117"/>
    <x v="2"/>
    <x v="0"/>
    <s v="1 Season"/>
    <n v="1"/>
    <s v=""/>
    <m/>
    <n v="1"/>
    <s v="Kids' TV"/>
    <x v="25"/>
    <s v="Kids' TV"/>
    <n v="1"/>
  </r>
  <r>
    <n v="3401"/>
    <x v="7333"/>
    <x v="1"/>
    <x v="7331"/>
    <m/>
    <m/>
    <n v="0"/>
    <x v="6"/>
    <s v="United Kingdom"/>
    <n v="1"/>
    <x v="117"/>
    <x v="2"/>
    <x v="6"/>
    <s v="1 Season"/>
    <n v="1"/>
    <s v=""/>
    <m/>
    <n v="1"/>
    <s v="British TV Shows, International TV Shows, Reality TV"/>
    <x v="23"/>
    <s v="British TV Shows, International TV Shows, Reality TV"/>
    <n v="3"/>
  </r>
  <r>
    <n v="3402"/>
    <x v="7334"/>
    <x v="1"/>
    <x v="7332"/>
    <m/>
    <s v="Chloe Marsden, Aaron Marsden, Mar√≠a Esnoz"/>
    <n v="3"/>
    <x v="6"/>
    <s v="United Kingdom"/>
    <n v="1"/>
    <x v="117"/>
    <x v="2"/>
    <x v="0"/>
    <s v="2 Season"/>
    <n v="2"/>
    <s v=""/>
    <m/>
    <n v="2"/>
    <s v="British TV Shows, Kids' TV"/>
    <x v="23"/>
    <s v="British TV Shows, Kids' TV"/>
    <n v="2"/>
  </r>
  <r>
    <n v="3404"/>
    <x v="7335"/>
    <x v="1"/>
    <x v="7333"/>
    <m/>
    <s v="Samriddhi Shukla, Nishka Raheja, Arannya Kaur, Shanoor Mirza, Rajesh Kava"/>
    <n v="5"/>
    <x v="17"/>
    <s v="India"/>
    <n v="1"/>
    <x v="117"/>
    <x v="2"/>
    <x v="0"/>
    <s v="1 Season"/>
    <n v="1"/>
    <s v=""/>
    <m/>
    <n v="1"/>
    <s v="Kids' TV, TV Comedies"/>
    <x v="25"/>
    <s v="Kids' TV, TV Comedies"/>
    <n v="2"/>
  </r>
  <r>
    <n v="3405"/>
    <x v="7336"/>
    <x v="1"/>
    <x v="7334"/>
    <m/>
    <s v="Kim Jae-ha, Kwon Ji-hye, Lee Bo-hee, Um Sang-hyun, Jung Yoon-jung, Kim Bo-min, Hong So-young, Hong Bum-ki, Ahn Jang-hyuk"/>
    <n v="9"/>
    <x v="2"/>
    <m/>
    <n v="0"/>
    <x v="117"/>
    <x v="3"/>
    <x v="8"/>
    <s v="1 Season"/>
    <n v="1"/>
    <s v=""/>
    <m/>
    <n v="1"/>
    <s v="Kids' TV, Korean TV Shows"/>
    <x v="25"/>
    <s v="Kids' TV, Korean TV Shows"/>
    <n v="2"/>
  </r>
  <r>
    <n v="3407"/>
    <x v="7337"/>
    <x v="1"/>
    <x v="7335"/>
    <m/>
    <s v="Amber Frank, Bailey Gambertoglio, Sydney Park, Darcy Rose Byrnes, Gabriella Graves, Duncan Joiner, Nolan North"/>
    <n v="7"/>
    <x v="0"/>
    <s v="United States"/>
    <n v="1"/>
    <x v="117"/>
    <x v="2"/>
    <x v="8"/>
    <s v="2 Season"/>
    <n v="2"/>
    <s v=""/>
    <m/>
    <n v="2"/>
    <s v="Kids' TV"/>
    <x v="25"/>
    <s v="Kids' TV"/>
    <n v="1"/>
  </r>
  <r>
    <n v="3411"/>
    <x v="7338"/>
    <x v="1"/>
    <x v="7336"/>
    <m/>
    <s v="Joep Vermolen, Amy van der Weerden, Loulou Hameleers, Robbert Bleij"/>
    <n v="4"/>
    <x v="3"/>
    <s v="Netherlands"/>
    <n v="1"/>
    <x v="117"/>
    <x v="3"/>
    <x v="5"/>
    <s v="2 Season"/>
    <n v="2"/>
    <s v=""/>
    <m/>
    <n v="2"/>
    <s v="International TV Shows, TV Comedies"/>
    <x v="19"/>
    <s v="International TV Shows, TV Comedies"/>
    <n v="2"/>
  </r>
  <r>
    <n v="3415"/>
    <x v="7339"/>
    <x v="1"/>
    <x v="7337"/>
    <m/>
    <s v="Lan Cheng-Lung, Deng JiaJia, Han Pengyi, Sam Hayden-Smith, Jenny Zhou, Paul He, Nathaniel Kelly"/>
    <n v="7"/>
    <x v="42"/>
    <s v="China"/>
    <n v="1"/>
    <x v="1588"/>
    <x v="2"/>
    <x v="1"/>
    <s v="2 Season"/>
    <n v="2"/>
    <s v=""/>
    <m/>
    <n v="2"/>
    <s v="Crime TV Shows, International TV Shows, TV Action &amp; Adventure"/>
    <x v="20"/>
    <s v="Crime TV Shows, International TV Shows, TV Action &amp; Adventure"/>
    <n v="3"/>
  </r>
  <r>
    <n v="3416"/>
    <x v="7340"/>
    <x v="1"/>
    <x v="7338"/>
    <m/>
    <s v="Vrund Rao, Ved Rao, Abigail Adriano, Miah Madden, Jean Hinchliffe, Nya Cofie, Saba Zaidi Abdi, Nicholas Brown, Virginie Laverdure, Avishma Lohith, Zenia Starr, Suzi Dougherty, Aria Ferris, Danny Kim, Annabel Wolfe"/>
    <n v="15"/>
    <x v="12"/>
    <s v="Australia"/>
    <n v="1"/>
    <x v="1588"/>
    <x v="2"/>
    <x v="6"/>
    <s v="1 Season"/>
    <n v="1"/>
    <s v=""/>
    <m/>
    <n v="1"/>
    <s v="Kids' TV, TV Thrillers"/>
    <x v="25"/>
    <s v="Kids' TV, TV Thrillers"/>
    <n v="2"/>
  </r>
  <r>
    <n v="3417"/>
    <x v="7341"/>
    <x v="1"/>
    <x v="7339"/>
    <m/>
    <s v="Seo Hyun-jin, Eric Moon, Jeon Hye-bin, Ye Ji-won, Kim Ji-seok, Lee Jae-yoon, Lee Han-wi, Kim Mee-kyeong, Oh Man-seok, Lee Pil-mo"/>
    <n v="10"/>
    <x v="28"/>
    <s v="South Korea"/>
    <n v="1"/>
    <x v="32"/>
    <x v="9"/>
    <x v="5"/>
    <s v="1 Season"/>
    <n v="1"/>
    <s v=""/>
    <m/>
    <n v="1"/>
    <s v="International TV Shows, Korean TV Shows, Romantic TV Shows"/>
    <x v="19"/>
    <s v="International TV Shows, Korean TV Shows, Romantic TV Shows"/>
    <n v="3"/>
  </r>
  <r>
    <n v="3421"/>
    <x v="7342"/>
    <x v="1"/>
    <x v="7340"/>
    <m/>
    <s v="Choi Ji-woo, Lee Sang-yun, Choi Won-young, Kim Min-jae, Son Na-eun, Jung Soo-young, Choi Yoon-so, Park Hyo-ju"/>
    <n v="8"/>
    <x v="28"/>
    <s v="South Korea"/>
    <n v="1"/>
    <x v="32"/>
    <x v="4"/>
    <x v="1"/>
    <s v="1 Season"/>
    <n v="1"/>
    <s v=""/>
    <m/>
    <n v="1"/>
    <s v="International TV Shows, Korean TV Shows, Romantic TV Shows"/>
    <x v="19"/>
    <s v="International TV Shows, Korean TV Shows, Romantic TV Shows"/>
    <n v="3"/>
  </r>
  <r>
    <n v="3424"/>
    <x v="7343"/>
    <x v="1"/>
    <x v="7341"/>
    <s v="Ahmet Katƒ±ksƒ±z"/>
    <s v="G√ºler √ñkten, Hazal T√ºresan, ƒ∞lkin T√ºfek√ßi, Bedia Ener, Erkan Can, √ñyk√º Karayel, Emre Kƒ±zƒ±lƒ±rmak, Bestemsu √ñzdemir, Engin Aky√ºrek, Burak Tamdoƒüan, Saygƒ±n Soysal, Tuba B√ºy√ºk√ºst√ºn, Ali Y√∂ren√ß, Ahmet Tansu Ta≈üanlar, Elif ƒ∞nci"/>
    <n v="15"/>
    <x v="61"/>
    <s v="Turkey"/>
    <n v="1"/>
    <x v="519"/>
    <x v="0"/>
    <x v="5"/>
    <s v="1 Season"/>
    <n v="1"/>
    <s v=""/>
    <m/>
    <n v="1"/>
    <s v="Crime TV Shows, International TV Shows, TV Dramas"/>
    <x v="20"/>
    <s v="Crime TV Shows, International TV Shows, TV Dramas"/>
    <n v="3"/>
  </r>
  <r>
    <n v="3427"/>
    <x v="7344"/>
    <x v="1"/>
    <x v="7342"/>
    <m/>
    <s v="Lee Min-ki, Lee Yoo-young, On Ju-wan, Lee Jun-hyeok, Yun Jong-seok, Kim Jong-soo, Seo Hyun-woo, Song Young-chang, Lee Jun-hyuk"/>
    <n v="9"/>
    <x v="28"/>
    <s v="South Korea"/>
    <n v="1"/>
    <x v="1149"/>
    <x v="2"/>
    <x v="1"/>
    <s v="1 Season"/>
    <n v="1"/>
    <s v=""/>
    <m/>
    <n v="1"/>
    <s v="Crime TV Shows, International TV Shows, Korean TV Shows"/>
    <x v="20"/>
    <s v="Crime TV Shows, International TV Shows, Korean TV Shows"/>
    <n v="3"/>
  </r>
  <r>
    <n v="3431"/>
    <x v="7345"/>
    <x v="1"/>
    <x v="7343"/>
    <m/>
    <s v="Dallas Roberts, Debby Ryan, Alyssa Milano, Christopher Gorham, Kimmy Shields, Michael Provost, Erinn Westbrook, Daniel Kang, Arden Myrin"/>
    <n v="9"/>
    <x v="0"/>
    <s v="United States"/>
    <n v="1"/>
    <x v="1223"/>
    <x v="2"/>
    <x v="5"/>
    <s v="2 Season"/>
    <n v="2"/>
    <s v=""/>
    <m/>
    <n v="2"/>
    <s v="TV Comedies, TV Dramas, Teen TV Shows"/>
    <x v="24"/>
    <s v="TV Comedies, TV Dramas, Teen TV Shows"/>
    <n v="3"/>
  </r>
  <r>
    <n v="3434"/>
    <x v="7346"/>
    <x v="1"/>
    <x v="7344"/>
    <m/>
    <s v="Marc Ruchmann, Zita Hanrot, Sabrina Ouazani, Jos√©phine Drai, Syrus Shahidi, Yvan Naubron, Guillaume Labb√©, Tom Dingler"/>
    <n v="8"/>
    <x v="11"/>
    <s v="France"/>
    <n v="1"/>
    <x v="1223"/>
    <x v="1"/>
    <x v="5"/>
    <s v="2 Season"/>
    <n v="2"/>
    <s v=""/>
    <m/>
    <n v="2"/>
    <s v="International TV Shows, Romantic TV Shows, TV Comedies"/>
    <x v="19"/>
    <s v="International TV Shows, Romantic TV Shows, TV Comedies"/>
    <n v="3"/>
  </r>
  <r>
    <n v="3436"/>
    <x v="7347"/>
    <x v="1"/>
    <x v="7345"/>
    <m/>
    <s v="Laura Stahl, Billy Kametz, Derek Stephen Prince, Kyle McCarley, Brandon Winckler, Kimlinh Tran"/>
    <n v="6"/>
    <x v="2"/>
    <m/>
    <n v="0"/>
    <x v="1523"/>
    <x v="5"/>
    <x v="8"/>
    <s v="1 Season"/>
    <n v="1"/>
    <s v=""/>
    <m/>
    <n v="1"/>
    <s v="Anime Series, Kids' TV"/>
    <x v="27"/>
    <s v="Anime Series, Kids' TV"/>
    <n v="2"/>
  </r>
  <r>
    <n v="3438"/>
    <x v="7348"/>
    <x v="1"/>
    <x v="7346"/>
    <m/>
    <s v="Kengo Kawanishi, M„ÉªA„ÉªO, Toshiyuki Morikawa, Hibiku Yamamura, Satoshi Mikami, Koji Yusa, Hiroshi Yanaka, Shiro Saito, Keiichi Sonobe"/>
    <n v="9"/>
    <x v="1"/>
    <s v="Japan"/>
    <n v="1"/>
    <x v="1523"/>
    <x v="2"/>
    <x v="1"/>
    <s v="1 Season"/>
    <n v="1"/>
    <s v=""/>
    <m/>
    <n v="1"/>
    <s v="Anime Series, International TV Shows"/>
    <x v="27"/>
    <s v="Anime Series, International TV Shows"/>
    <n v="2"/>
  </r>
  <r>
    <n v="3441"/>
    <x v="7349"/>
    <x v="1"/>
    <x v="7347"/>
    <m/>
    <s v="Cardi B, Chance The Rapper, T.I."/>
    <n v="3"/>
    <x v="0"/>
    <s v="United States"/>
    <n v="1"/>
    <x v="832"/>
    <x v="2"/>
    <x v="5"/>
    <s v="1 Season"/>
    <n v="1"/>
    <s v=""/>
    <m/>
    <n v="1"/>
    <s v="Reality TV"/>
    <x v="26"/>
    <s v="Reality TV"/>
    <n v="1"/>
  </r>
  <r>
    <n v="3445"/>
    <x v="7350"/>
    <x v="1"/>
    <x v="7348"/>
    <m/>
    <s v="Johnny Rose, Annemarie Blanco, Paul Tei, Oscar Cheda, Chuck Morgan, Jenna Lamia, James Carrey"/>
    <n v="7"/>
    <x v="15"/>
    <s v="Mexico"/>
    <n v="1"/>
    <x v="1383"/>
    <x v="2"/>
    <x v="8"/>
    <s v="1 Season"/>
    <n v="1"/>
    <s v=""/>
    <m/>
    <n v="1"/>
    <s v="Kids' TV, Spanish-Language TV Shows"/>
    <x v="25"/>
    <s v="Kids' TV, Spanish-Language TV Shows"/>
    <n v="2"/>
  </r>
  <r>
    <n v="3446"/>
    <x v="7351"/>
    <x v="1"/>
    <x v="7349"/>
    <m/>
    <s v="Yang Se-Jong, Woo Do‚Äëhwan, Seolhyun, Jang Hyuk, Kim Young-chul, In Gyo-jin, Yu Oh-seong, Ahn Nae-sang"/>
    <n v="8"/>
    <x v="28"/>
    <s v="South Korea"/>
    <n v="1"/>
    <x v="1383"/>
    <x v="2"/>
    <x v="1"/>
    <s v="1 Season"/>
    <n v="1"/>
    <s v=""/>
    <m/>
    <n v="1"/>
    <s v="International TV Shows, Korean TV Shows, TV Action &amp; Adventure"/>
    <x v="19"/>
    <s v="International TV Shows, Korean TV Shows, TV Action &amp; Adventure"/>
    <n v="3"/>
  </r>
  <r>
    <n v="3450"/>
    <x v="7352"/>
    <x v="1"/>
    <x v="7350"/>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n v="47"/>
    <x v="6"/>
    <s v="United Kingdom, Canada"/>
    <n v="2"/>
    <x v="56"/>
    <x v="2"/>
    <x v="6"/>
    <s v="2 Season"/>
    <n v="2"/>
    <s v=""/>
    <m/>
    <n v="2"/>
    <s v="British TV Shows, Kids' TV, TV Thrillers"/>
    <x v="23"/>
    <s v="British TV Shows, Kids' TV, TV Thrillers"/>
    <n v="3"/>
  </r>
  <r>
    <n v="3453"/>
    <x v="7353"/>
    <x v="1"/>
    <x v="7351"/>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n v="22"/>
    <x v="6"/>
    <s v="United Kingdom"/>
    <n v="1"/>
    <x v="56"/>
    <x v="2"/>
    <x v="5"/>
    <s v="5 Season"/>
    <n v="5"/>
    <s v=""/>
    <m/>
    <n v="5"/>
    <s v="British TV Shows, Crime TV Shows, International TV Shows"/>
    <x v="23"/>
    <s v="British TV Shows, Crime TV Shows, International TV Shows"/>
    <n v="3"/>
  </r>
  <r>
    <n v="3454"/>
    <x v="7354"/>
    <x v="1"/>
    <x v="7352"/>
    <m/>
    <s v="Alisha Wainwright, Ja'Siah Young, Jason Ritter, Michael B. Jordan, Jazmyn Simon, Ali Ahn, Sammi Haney"/>
    <n v="7"/>
    <x v="0"/>
    <s v="United States"/>
    <n v="1"/>
    <x v="56"/>
    <x v="2"/>
    <x v="6"/>
    <s v="1 Season"/>
    <n v="1"/>
    <s v=""/>
    <m/>
    <n v="1"/>
    <s v="Kids' TV, TV Action &amp; Adventure, TV Dramas"/>
    <x v="25"/>
    <s v="Kids' TV, TV Action &amp; Adventure, TV Dramas"/>
    <n v="3"/>
  </r>
  <r>
    <n v="3455"/>
    <x v="7355"/>
    <x v="1"/>
    <x v="7353"/>
    <m/>
    <m/>
    <n v="0"/>
    <x v="0"/>
    <s v="United States"/>
    <n v="1"/>
    <x v="56"/>
    <x v="2"/>
    <x v="5"/>
    <s v="2 Season"/>
    <n v="2"/>
    <s v=""/>
    <m/>
    <n v="2"/>
    <s v="Docuseries, Science &amp; Nature TV"/>
    <x v="21"/>
    <s v="Docuseries, Science &amp; Nature TV"/>
    <n v="2"/>
  </r>
  <r>
    <n v="3456"/>
    <x v="7356"/>
    <x v="1"/>
    <x v="7354"/>
    <m/>
    <s v="Elyse Maloway, Vincent Tong, Erin Matthews, Andrea Libman, Alessandro Juliani, Nicole Anthony, Ian James Corlett, Britt McKillip, Kathleen Barr, Diana Kaarina"/>
    <n v="10"/>
    <x v="2"/>
    <m/>
    <n v="0"/>
    <x v="56"/>
    <x v="2"/>
    <x v="0"/>
    <s v="3 Season"/>
    <n v="3"/>
    <s v=""/>
    <m/>
    <n v="3"/>
    <s v="Kids' TV"/>
    <x v="25"/>
    <s v="Kids' TV"/>
    <n v="1"/>
  </r>
  <r>
    <n v="3458"/>
    <x v="7357"/>
    <x v="1"/>
    <x v="7355"/>
    <m/>
    <s v="Aislinn Derbez, Mike Colter, Jonny Cruz, Ang√©lica Vale, Vic Chao, Danny Trejo"/>
    <n v="6"/>
    <x v="0"/>
    <s v="United States"/>
    <n v="1"/>
    <x v="1160"/>
    <x v="2"/>
    <x v="5"/>
    <s v="1 Season"/>
    <n v="1"/>
    <s v=""/>
    <m/>
    <n v="1"/>
    <s v="Anime Series, Crime TV Shows"/>
    <x v="27"/>
    <s v="Anime Series, Crime TV Shows"/>
    <n v="2"/>
  </r>
  <r>
    <n v="3459"/>
    <x v="7358"/>
    <x v="1"/>
    <x v="7356"/>
    <m/>
    <m/>
    <n v="0"/>
    <x v="0"/>
    <s v="United States"/>
    <n v="1"/>
    <x v="567"/>
    <x v="2"/>
    <x v="5"/>
    <s v="1 Season"/>
    <n v="1"/>
    <s v=""/>
    <m/>
    <n v="1"/>
    <s v="Docuseries"/>
    <x v="21"/>
    <s v="Docuseries"/>
    <n v="1"/>
  </r>
  <r>
    <n v="3462"/>
    <x v="7359"/>
    <x v="1"/>
    <x v="7357"/>
    <s v="Lee Yoon-jung"/>
    <s v="Park Hae-Jin, Kim Go-eun, Seo Kang-jun, Lee Sung-kyoung, Nam Joo-hyuk, Park Min-ji, Hwang Seog-jeong, Son Byung-ho, Ahn Kil-kang"/>
    <n v="9"/>
    <x v="28"/>
    <s v="South Korea"/>
    <n v="1"/>
    <x v="164"/>
    <x v="9"/>
    <x v="1"/>
    <s v="1 Season"/>
    <n v="1"/>
    <s v=""/>
    <m/>
    <n v="1"/>
    <s v="International TV Shows, Korean TV Shows, Romantic TV Shows"/>
    <x v="19"/>
    <s v="International TV Shows, Korean TV Shows, Romantic TV Shows"/>
    <n v="3"/>
  </r>
  <r>
    <n v="3463"/>
    <x v="7360"/>
    <x v="1"/>
    <x v="7358"/>
    <m/>
    <s v="Yoo Ah-in, Im Soo-jung, Ko Kyoung-pyo, Kwak Si-yang, Jo Woo-jin, Yang Jin-sung, Jeon Soo-kyeong, Ji Dae-han, Chun Ho-jin"/>
    <n v="9"/>
    <x v="28"/>
    <s v="South Korea"/>
    <n v="1"/>
    <x v="164"/>
    <x v="3"/>
    <x v="1"/>
    <s v="1 Season"/>
    <n v="1"/>
    <s v=""/>
    <m/>
    <n v="1"/>
    <s v="International TV Shows, Korean TV Shows, Romantic TV Shows"/>
    <x v="19"/>
    <s v="International TV Shows, Korean TV Shows, Romantic TV Shows"/>
    <n v="3"/>
  </r>
  <r>
    <n v="3464"/>
    <x v="7361"/>
    <x v="1"/>
    <x v="7359"/>
    <m/>
    <s v="Manjot Singh, Apoorva Arora, Keshav Sadhna, Shreya Mehta, Hira Ashar, Gagan Arora"/>
    <n v="6"/>
    <x v="17"/>
    <s v="India"/>
    <n v="1"/>
    <x v="164"/>
    <x v="5"/>
    <x v="5"/>
    <s v="1 Season"/>
    <n v="1"/>
    <s v=""/>
    <m/>
    <n v="1"/>
    <s v="International TV Shows, Romantic TV Shows, TV Comedies"/>
    <x v="19"/>
    <s v="International TV Shows, Romantic TV Shows, TV Comedies"/>
    <n v="3"/>
  </r>
  <r>
    <n v="3465"/>
    <x v="7362"/>
    <x v="1"/>
    <x v="7360"/>
    <m/>
    <s v="Barkha Singh, Kritika Avasthi, Sejal Kumar"/>
    <n v="3"/>
    <x v="17"/>
    <s v="India"/>
    <n v="1"/>
    <x v="164"/>
    <x v="5"/>
    <x v="5"/>
    <s v="1 Season"/>
    <n v="1"/>
    <s v=""/>
    <m/>
    <n v="1"/>
    <s v="International TV Shows, TV Comedies"/>
    <x v="19"/>
    <s v="International TV Shows, TV Comedies"/>
    <n v="2"/>
  </r>
  <r>
    <n v="3467"/>
    <x v="7363"/>
    <x v="1"/>
    <x v="7361"/>
    <m/>
    <s v="Srishti Shrivastava, Parul Gulati, Simran Natekar, Ahsaas Channa, Shreya Mehta, Gagan Arora, Trupti Khamkar, Khushbu Baid"/>
    <n v="8"/>
    <x v="17"/>
    <s v="India"/>
    <n v="1"/>
    <x v="164"/>
    <x v="5"/>
    <x v="5"/>
    <s v="1 Season"/>
    <n v="1"/>
    <s v=""/>
    <m/>
    <n v="1"/>
    <s v="International TV Shows, TV Comedies, TV Dramas"/>
    <x v="19"/>
    <s v="International TV Shows, TV Comedies, TV Dramas"/>
    <n v="3"/>
  </r>
  <r>
    <n v="3468"/>
    <x v="7364"/>
    <x v="1"/>
    <x v="7362"/>
    <m/>
    <s v="Kashyap Kapoor, Ashish Verma, Raghav Raj Kakker, Mukti Mohan, Akanksha Thakur"/>
    <n v="5"/>
    <x v="17"/>
    <s v="India"/>
    <n v="1"/>
    <x v="164"/>
    <x v="3"/>
    <x v="5"/>
    <s v="1 Season"/>
    <n v="1"/>
    <s v=""/>
    <m/>
    <n v="1"/>
    <s v="International TV Shows, TV Comedies"/>
    <x v="19"/>
    <s v="International TV Shows, TV Comedies"/>
    <n v="2"/>
  </r>
  <r>
    <n v="3471"/>
    <x v="7365"/>
    <x v="1"/>
    <x v="7363"/>
    <m/>
    <m/>
    <n v="0"/>
    <x v="28"/>
    <s v="South Korea"/>
    <n v="1"/>
    <x v="164"/>
    <x v="5"/>
    <x v="8"/>
    <s v="1 Season"/>
    <n v="1"/>
    <s v=""/>
    <m/>
    <n v="1"/>
    <s v="Kids' TV, Korean TV Shows"/>
    <x v="25"/>
    <s v="Kids' TV, Korean TV Shows"/>
    <n v="2"/>
  </r>
  <r>
    <n v="3474"/>
    <x v="7366"/>
    <x v="1"/>
    <x v="7364"/>
    <m/>
    <s v="Ji Chang-wook, Song Yoon-a, Lim Yoona, Cho Seong-ha, Kim Kap-soo, Lee Jung-jin, Son Tae-young, Shin Dong-mi"/>
    <n v="8"/>
    <x v="28"/>
    <s v="South Korea"/>
    <n v="1"/>
    <x v="164"/>
    <x v="9"/>
    <x v="1"/>
    <s v="1 Season"/>
    <n v="1"/>
    <s v=""/>
    <m/>
    <n v="1"/>
    <s v="International TV Shows, Korean TV Shows, Romantic TV Shows"/>
    <x v="19"/>
    <s v="International TV Shows, Korean TV Shows, Romantic TV Shows"/>
    <n v="3"/>
  </r>
  <r>
    <n v="3475"/>
    <x v="7367"/>
    <x v="1"/>
    <x v="7365"/>
    <m/>
    <s v="Lee Hyun-woo, Joy, Lee Jung-jin, Lee Seo-won, Hong Seo-young, Choi Min-soo, Lim Ye-jin, Jang Ki-yong, Song Kang, Park Ji-young"/>
    <n v="10"/>
    <x v="28"/>
    <s v="South Korea"/>
    <n v="1"/>
    <x v="164"/>
    <x v="3"/>
    <x v="6"/>
    <s v="1 Season"/>
    <n v="1"/>
    <s v=""/>
    <m/>
    <n v="1"/>
    <s v="International TV Shows, Korean TV Shows, Romantic TV Shows"/>
    <x v="19"/>
    <s v="International TV Shows, Korean TV Shows, Romantic TV Shows"/>
    <n v="3"/>
  </r>
  <r>
    <n v="3478"/>
    <x v="7368"/>
    <x v="1"/>
    <x v="7366"/>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n v="25"/>
    <x v="0"/>
    <s v="United States"/>
    <n v="1"/>
    <x v="364"/>
    <x v="2"/>
    <x v="5"/>
    <s v="5 Season"/>
    <n v="5"/>
    <s v=""/>
    <m/>
    <n v="5"/>
    <s v="Crime TV Shows, TV Action &amp; Adventure, TV Dramas"/>
    <x v="20"/>
    <s v="Crime TV Shows, TV Action &amp; Adventure, TV Dramas"/>
    <n v="3"/>
  </r>
  <r>
    <n v="3482"/>
    <x v="7369"/>
    <x v="1"/>
    <x v="7367"/>
    <m/>
    <s v="Emraan Hashmi, Viineet Kumar, Sobhita Dhulipala, Jaideep Ahlawat, Kirti Kulhari, Sohum Shah, Rajit Kapoor, Danish Hussain"/>
    <n v="8"/>
    <x v="17"/>
    <s v="India"/>
    <n v="1"/>
    <x v="146"/>
    <x v="2"/>
    <x v="5"/>
    <s v="1 Season"/>
    <n v="1"/>
    <s v=""/>
    <m/>
    <n v="1"/>
    <s v="International TV Shows, TV Action &amp; Adventure, TV Dramas"/>
    <x v="19"/>
    <s v="International TV Shows, TV Action &amp; Adventure, TV Dramas"/>
    <n v="3"/>
  </r>
  <r>
    <n v="3484"/>
    <x v="7370"/>
    <x v="1"/>
    <x v="7368"/>
    <m/>
    <s v="Juan Minuj√≠n, Martina Gusman, Gerardo Romano, Claudio Rissi, Carlos Portaluppi, Nicol√°s Furtado, Cristina Banegas, Abel Ayala"/>
    <n v="8"/>
    <x v="25"/>
    <s v="Argentina"/>
    <n v="1"/>
    <x v="146"/>
    <x v="2"/>
    <x v="5"/>
    <s v="3 Season"/>
    <n v="3"/>
    <s v=""/>
    <m/>
    <n v="3"/>
    <s v="Crime TV Shows, International TV Shows, Spanish-Language TV Shows"/>
    <x v="20"/>
    <s v="Crime TV Shows, International TV Shows, Spanish-Language TV Shows"/>
    <n v="3"/>
  </r>
  <r>
    <n v="3489"/>
    <x v="7371"/>
    <x v="1"/>
    <x v="7369"/>
    <m/>
    <s v="Ignacio Serricchio, Ana Claudia Talanc√≥n, Flavio Medina, Luis Felipe Tovar, Mariana Seoane, Guy Ecker, Isabella Castillo, Bradley Stryker, Gustavo S√°nchez Parra, Leonardo Ortizgris, Alejandro Calva, Rodrigo Oviedo, Ram√≥n Med√≠na, Erik Hayser, Tiar√© Scanda"/>
    <n v="15"/>
    <x v="15"/>
    <s v="Mexico"/>
    <n v="1"/>
    <x v="1376"/>
    <x v="5"/>
    <x v="5"/>
    <s v="1 Season"/>
    <n v="1"/>
    <s v=""/>
    <m/>
    <n v="1"/>
    <s v="Crime TV Shows, International TV Shows, Spanish-Language TV Shows"/>
    <x v="20"/>
    <s v="Crime TV Shows, International TV Shows, Spanish-Language TV Shows"/>
    <n v="3"/>
  </r>
  <r>
    <n v="3490"/>
    <x v="7372"/>
    <x v="1"/>
    <x v="7370"/>
    <m/>
    <s v="Christoph Niemann, Tinker Hatfield, Es Devlin, Bjarke Ingels, Paula Scher, Platon, Ilse Crawford, Ralph Gilles"/>
    <n v="8"/>
    <x v="0"/>
    <s v="United States"/>
    <n v="1"/>
    <x v="127"/>
    <x v="2"/>
    <x v="1"/>
    <s v="2 Season"/>
    <n v="2"/>
    <s v=""/>
    <m/>
    <n v="2"/>
    <s v="Docuseries"/>
    <x v="21"/>
    <s v="Docuseries"/>
    <n v="1"/>
  </r>
  <r>
    <n v="3492"/>
    <x v="7373"/>
    <x v="1"/>
    <x v="7371"/>
    <m/>
    <s v="Patrick Brammall, Genevieve O'Reilly, Emma Booth, Emily Barclay, Ned Dennehy, Sean Keenan, Hannah Monson, Aaron L. McGrath, John Leary, Rodger Corser, Andrew McFarlane, Luke Arnold, Rob Collins, Pernilla August"/>
    <n v="14"/>
    <x v="12"/>
    <s v="Australia"/>
    <n v="1"/>
    <x v="127"/>
    <x v="2"/>
    <x v="5"/>
    <s v="3 Season"/>
    <n v="3"/>
    <s v=""/>
    <m/>
    <n v="3"/>
    <s v="International TV Shows, TV Dramas, TV Horror"/>
    <x v="19"/>
    <s v="International TV Shows, TV Dramas, TV Horror"/>
    <n v="3"/>
  </r>
  <r>
    <n v="3500"/>
    <x v="7374"/>
    <x v="1"/>
    <x v="7372"/>
    <m/>
    <s v="Lee Seung-gi, Bae Suzy, Shin Sung-rok, Moon Jung-hee, Baek Yoon-sik, Moon Sung-keun, Lee Gyoung-young, Lee Ki-young, Kim Min-jong, Jung Man-sik, Hwang Bo-ra"/>
    <n v="11"/>
    <x v="28"/>
    <s v="South Korea"/>
    <n v="1"/>
    <x v="1216"/>
    <x v="2"/>
    <x v="5"/>
    <s v="1 Season"/>
    <n v="1"/>
    <s v=""/>
    <m/>
    <n v="1"/>
    <s v="International TV Shows, Korean TV Shows, TV Action &amp; Adventure"/>
    <x v="19"/>
    <s v="International TV Shows, Korean TV Shows, TV Action &amp; Adventure"/>
    <n v="3"/>
  </r>
  <r>
    <n v="3502"/>
    <x v="7375"/>
    <x v="1"/>
    <x v="7373"/>
    <m/>
    <s v="Margot Bancilhon, Laurent Lucas, St√©phane Jobert, Anne Azoulay, Mhamed Arezki, Sara Giraudeau, Nathalie Baye, J√©r√©mie Renier"/>
    <n v="8"/>
    <x v="2"/>
    <m/>
    <n v="0"/>
    <x v="57"/>
    <x v="2"/>
    <x v="5"/>
    <s v="1 Season"/>
    <n v="1"/>
    <s v=""/>
    <m/>
    <n v="1"/>
    <s v="Crime TV Shows, International TV Shows, TV Dramas"/>
    <x v="20"/>
    <s v="Crime TV Shows, International TV Shows, TV Dramas"/>
    <n v="3"/>
  </r>
  <r>
    <n v="3503"/>
    <x v="7376"/>
    <x v="1"/>
    <x v="7374"/>
    <m/>
    <s v="Eva Meckbach, Sylvester Groth, Florence Kasumba, Peter Kurth, Christian Berkel, Nina Hoss, Christian Kuchenbuch, Jonathan Berlin, Deniz Arora"/>
    <n v="9"/>
    <x v="10"/>
    <s v="Germany"/>
    <n v="1"/>
    <x v="57"/>
    <x v="2"/>
    <x v="5"/>
    <s v="1 Season"/>
    <n v="1"/>
    <s v=""/>
    <m/>
    <n v="1"/>
    <s v="British TV Shows, Crime TV Shows, International TV Shows"/>
    <x v="23"/>
    <s v="British TV Shows, Crime TV Shows, International TV Shows"/>
    <n v="3"/>
  </r>
  <r>
    <n v="3504"/>
    <x v="7377"/>
    <x v="1"/>
    <x v="7375"/>
    <s v="Mariano Barroso"/>
    <s v="Emma Su√°rez, Jorge Bosch, √Ålvaro Cervantes, Carmen Machi, Inma Cuesta, Eduard Fern√°ndez, Mar√≠a Morales, Jos√© √Ångel Egido, Daniel Chamorro, Javi Coll, Carlos Manuel D√≠az, Nuria Menc√≠a, Milo Taboada"/>
    <n v="13"/>
    <x v="14"/>
    <s v="Spain"/>
    <n v="1"/>
    <x v="57"/>
    <x v="2"/>
    <x v="5"/>
    <s v="1 Season"/>
    <n v="1"/>
    <s v=""/>
    <m/>
    <n v="1"/>
    <s v="British TV Shows, Crime TV Shows, International TV Shows"/>
    <x v="23"/>
    <s v="British TV Shows, Crime TV Shows, International TV Shows"/>
    <n v="3"/>
  </r>
  <r>
    <n v="3505"/>
    <x v="7378"/>
    <x v="1"/>
    <x v="7376"/>
    <m/>
    <m/>
    <n v="0"/>
    <x v="0"/>
    <s v="United States"/>
    <n v="1"/>
    <x v="57"/>
    <x v="2"/>
    <x v="5"/>
    <s v="2 Season"/>
    <n v="2"/>
    <s v=""/>
    <m/>
    <n v="2"/>
    <s v="Reality TV"/>
    <x v="26"/>
    <s v="Reality TV"/>
    <n v="1"/>
  </r>
  <r>
    <n v="3506"/>
    <x v="7379"/>
    <x v="1"/>
    <x v="7377"/>
    <m/>
    <s v="Bill Gates"/>
    <n v="1"/>
    <x v="0"/>
    <s v="United States"/>
    <n v="1"/>
    <x v="57"/>
    <x v="2"/>
    <x v="1"/>
    <s v="1 Season"/>
    <n v="1"/>
    <s v=""/>
    <m/>
    <n v="1"/>
    <s v="Docuseries, Science &amp; Nature TV"/>
    <x v="21"/>
    <s v="Docuseries, Science &amp; Nature TV"/>
    <n v="2"/>
  </r>
  <r>
    <n v="3507"/>
    <x v="7380"/>
    <x v="1"/>
    <x v="7378"/>
    <s v="Kiko Cruz Claverol, Patricia Font"/>
    <s v="Iria del R√≠o, Nora Navas, Josep Linuesa, Nat√†lia Barrientos, D√®lia Brufau, Yasmina Drissi Sales, J√∫lia Gibert, Mireia Oriol, Asia Ortega Leiva, Claudia Riera, Mireia Aixal√†, Juli F√†bregas, √Ägata Roca, Marc Clotet"/>
    <n v="14"/>
    <x v="14"/>
    <s v="Spain"/>
    <n v="1"/>
    <x v="57"/>
    <x v="2"/>
    <x v="5"/>
    <s v="1 Season"/>
    <n v="1"/>
    <s v=""/>
    <m/>
    <n v="1"/>
    <s v="International TV Shows, TV Comedies, TV Dramas"/>
    <x v="19"/>
    <s v="International TV Shows, TV Comedies, TV Dramas"/>
    <n v="3"/>
  </r>
  <r>
    <n v="3511"/>
    <x v="7381"/>
    <x v="1"/>
    <x v="7379"/>
    <m/>
    <s v="Kong Hyo-jin, Kang Ha-neul, Kim Ji-seok, Oh Jung-se, Yeom Hye-ran, Son Dam-bi, Ji E-su, Go Du-sim"/>
    <n v="8"/>
    <x v="28"/>
    <s v="South Korea"/>
    <n v="1"/>
    <x v="1416"/>
    <x v="2"/>
    <x v="1"/>
    <s v="1 Season"/>
    <n v="1"/>
    <s v=""/>
    <m/>
    <n v="1"/>
    <s v="International TV Shows, Korean TV Shows, Romantic TV Shows"/>
    <x v="19"/>
    <s v="International TV Shows, Korean TV Shows, Romantic TV Shows"/>
    <n v="3"/>
  </r>
  <r>
    <n v="3516"/>
    <x v="7382"/>
    <x v="1"/>
    <x v="7380"/>
    <m/>
    <s v="R. Kelly"/>
    <n v="1"/>
    <x v="0"/>
    <s v="United States"/>
    <n v="1"/>
    <x v="365"/>
    <x v="2"/>
    <x v="5"/>
    <s v="1 Season"/>
    <n v="1"/>
    <s v=""/>
    <m/>
    <n v="1"/>
    <s v="Crime TV Shows, Docuseries"/>
    <x v="20"/>
    <s v="Crime TV Shows, Docuseries"/>
    <n v="2"/>
  </r>
  <r>
    <n v="3520"/>
    <x v="7383"/>
    <x v="1"/>
    <x v="7381"/>
    <m/>
    <s v="Tasuku Hatanaka, Sayaka Senbongi, Maaya Uchida, Toshiki Masuda, Kanae Oki, Mariya Ise, Ryota Osaka, Kensuke Sato, Maxwell Powers, Shinichiro Miki"/>
    <n v="10"/>
    <x v="1"/>
    <s v="Japan"/>
    <n v="1"/>
    <x v="379"/>
    <x v="2"/>
    <x v="5"/>
    <s v="1 Season"/>
    <n v="1"/>
    <s v=""/>
    <m/>
    <n v="1"/>
    <s v="Anime Series, International TV Shows, TV Horror"/>
    <x v="27"/>
    <s v="Anime Series, International TV Shows, TV Horror"/>
    <n v="3"/>
  </r>
  <r>
    <n v="3522"/>
    <x v="7384"/>
    <x v="1"/>
    <x v="7382"/>
    <m/>
    <s v="Victoire Du Bois, Lucie Boujenah, Tiphaine Daviot, Ralph Amoussou, Bellamine Abdelmalek, Mehdi Meskar, Alban Lenoir, Mireille Herbstmeyer, Corinne Valancogne, Patrick d'Assum√ßao, Pierre Aussedat"/>
    <n v="11"/>
    <x v="11"/>
    <s v="France"/>
    <n v="1"/>
    <x v="379"/>
    <x v="2"/>
    <x v="5"/>
    <s v="1 Season"/>
    <n v="1"/>
    <s v=""/>
    <m/>
    <n v="1"/>
    <s v="International TV Shows, TV Dramas, TV Horror"/>
    <x v="19"/>
    <s v="International TV Shows, TV Dramas, TV Horror"/>
    <n v="3"/>
  </r>
  <r>
    <n v="3525"/>
    <x v="7385"/>
    <x v="1"/>
    <x v="7383"/>
    <m/>
    <s v="Ashley Walters, Kane Robinson, Micheal Ward, Shone Romulus, Simbiatu Ajikawo, Lisa Dwan, David Omoregie, Jasmine Jobson, Hope Ikpoku Jr., Araloyin Oshunremi, Keiyon Cook"/>
    <n v="11"/>
    <x v="2"/>
    <m/>
    <n v="0"/>
    <x v="379"/>
    <x v="2"/>
    <x v="5"/>
    <s v="1 Season"/>
    <n v="1"/>
    <s v=""/>
    <m/>
    <n v="1"/>
    <s v="British TV Shows, Crime TV Shows, International TV Shows"/>
    <x v="23"/>
    <s v="British TV Shows, Crime TV Shows, International TV Shows"/>
    <n v="3"/>
  </r>
  <r>
    <n v="3526"/>
    <x v="7386"/>
    <x v="1"/>
    <x v="7384"/>
    <m/>
    <s v="Toni Collette, Merritt Wever, Kaitlyn Dever, Dale Dickey, Scott Lawrence, Danielle Macdonald, Austin H√©bert, Eric Lange, Elizabeth Marvel"/>
    <n v="9"/>
    <x v="0"/>
    <s v="United States"/>
    <n v="1"/>
    <x v="379"/>
    <x v="2"/>
    <x v="5"/>
    <s v="1 Season"/>
    <n v="1"/>
    <s v=""/>
    <m/>
    <n v="1"/>
    <s v="Crime TV Shows, TV Dramas"/>
    <x v="20"/>
    <s v="Crime TV Shows, TV Dramas"/>
    <n v="2"/>
  </r>
  <r>
    <n v="3527"/>
    <x v="7387"/>
    <x v="1"/>
    <x v="7385"/>
    <m/>
    <s v="Natalie Martinez, Kate Bosworth, Ronald Peet, Kyle Schmid, Alex Pettyfer, Sibylla Deen, Gilles Geary, Anthony Lee Medina, Kota Eberhardt, Michelle Veintimilla, Bruce McGill"/>
    <n v="11"/>
    <x v="0"/>
    <s v="United States"/>
    <n v="1"/>
    <x v="1170"/>
    <x v="2"/>
    <x v="5"/>
    <s v="1 Season"/>
    <n v="1"/>
    <s v=""/>
    <m/>
    <n v="1"/>
    <s v="TV Action &amp; Adventure, TV Dramas, TV Sci-Fi &amp; Fantasy"/>
    <x v="29"/>
    <s v="TV Action &amp; Adventure, TV Dramas, TV Sci-Fi &amp; Fantasy"/>
    <n v="3"/>
  </r>
  <r>
    <n v="3528"/>
    <x v="7388"/>
    <x v="1"/>
    <x v="7386"/>
    <m/>
    <s v="Emma Stone"/>
    <n v="1"/>
    <x v="0"/>
    <s v="United States"/>
    <n v="1"/>
    <x v="1170"/>
    <x v="2"/>
    <x v="1"/>
    <s v="1 Season"/>
    <n v="1"/>
    <s v=""/>
    <m/>
    <n v="1"/>
    <s v="Docuseries, Science &amp; Nature TV"/>
    <x v="21"/>
    <s v="Docuseries, Science &amp; Nature TV"/>
    <n v="2"/>
  </r>
  <r>
    <n v="3535"/>
    <x v="7389"/>
    <x v="1"/>
    <x v="7387"/>
    <m/>
    <s v="Sacha Baron Cohen, Noah Emmerich, Hadar Ratzon Rotem, Alexander Siddig, Waleed Zuaiter, Nassim Lyes"/>
    <n v="6"/>
    <x v="11"/>
    <s v="France"/>
    <n v="1"/>
    <x v="1246"/>
    <x v="2"/>
    <x v="5"/>
    <s v="1 Season"/>
    <n v="1"/>
    <s v=""/>
    <m/>
    <n v="1"/>
    <s v="International TV Shows, TV Dramas, TV Thrillers"/>
    <x v="19"/>
    <s v="International TV Shows, TV Dramas, TV Thrillers"/>
    <n v="3"/>
  </r>
  <r>
    <n v="3540"/>
    <x v="7390"/>
    <x v="1"/>
    <x v="7388"/>
    <m/>
    <m/>
    <n v="0"/>
    <x v="2"/>
    <m/>
    <n v="0"/>
    <x v="184"/>
    <x v="9"/>
    <x v="0"/>
    <s v="1 Season"/>
    <n v="1"/>
    <s v=""/>
    <m/>
    <n v="1"/>
    <s v="Kids' TV"/>
    <x v="25"/>
    <s v="Kids' TV"/>
    <n v="1"/>
  </r>
  <r>
    <n v="3541"/>
    <x v="7391"/>
    <x v="1"/>
    <x v="7389"/>
    <m/>
    <m/>
    <n v="0"/>
    <x v="0"/>
    <s v="United States"/>
    <n v="1"/>
    <x v="184"/>
    <x v="5"/>
    <x v="4"/>
    <s v="3 Season"/>
    <n v="3"/>
    <s v=""/>
    <m/>
    <n v="3"/>
    <s v="Docuseries, Science &amp; Nature TV"/>
    <x v="21"/>
    <s v="Docuseries, Science &amp; Nature TV"/>
    <n v="2"/>
  </r>
  <r>
    <n v="3542"/>
    <x v="7392"/>
    <x v="1"/>
    <x v="7390"/>
    <s v="Hayato Date"/>
    <s v="Junko Takeuchi, Chie Nakamura, Noriaki Sugiyama, Kazuhiko Inoue, Toshihiko Seki, Hidekatsu Shibata, Masako Katsuki, Nana Mizuki"/>
    <n v="8"/>
    <x v="1"/>
    <s v="Japan"/>
    <n v="1"/>
    <x v="184"/>
    <x v="24"/>
    <x v="1"/>
    <s v="9 Season"/>
    <n v="9"/>
    <s v=""/>
    <m/>
    <n v="9"/>
    <s v="Anime Series, International TV Shows"/>
    <x v="27"/>
    <s v="Anime Series, International TV Shows"/>
    <n v="2"/>
  </r>
  <r>
    <n v="3544"/>
    <x v="7393"/>
    <x v="1"/>
    <x v="7391"/>
    <m/>
    <s v="Piers Morgan"/>
    <n v="1"/>
    <x v="6"/>
    <s v="United Kingdom"/>
    <n v="1"/>
    <x v="184"/>
    <x v="5"/>
    <x v="1"/>
    <s v="1 Season"/>
    <n v="1"/>
    <s v=""/>
    <m/>
    <n v="1"/>
    <s v="British TV Shows, Crime TV Shows, Docuseries"/>
    <x v="23"/>
    <s v="British TV Shows, Crime TV Shows, Docuseries"/>
    <n v="3"/>
  </r>
  <r>
    <n v="3547"/>
    <x v="7394"/>
    <x v="1"/>
    <x v="7392"/>
    <m/>
    <s v="Hana Burnett, Natalia-Jade Jonathan, Leo Tang, Gok Wan, Ching-He Huang, Pik Sen Lim, David Yip"/>
    <n v="7"/>
    <x v="42"/>
    <s v="China, United Kingdom"/>
    <n v="2"/>
    <x v="1589"/>
    <x v="5"/>
    <x v="0"/>
    <s v="1 Season"/>
    <n v="1"/>
    <s v=""/>
    <m/>
    <n v="1"/>
    <s v="British TV Shows, Kids' TV"/>
    <x v="23"/>
    <s v="British TV Shows, Kids' TV"/>
    <n v="2"/>
  </r>
  <r>
    <n v="3551"/>
    <x v="7395"/>
    <x v="1"/>
    <x v="7393"/>
    <m/>
    <s v="Jason Bolden, Adair Curtis"/>
    <n v="2"/>
    <x v="2"/>
    <m/>
    <n v="0"/>
    <x v="736"/>
    <x v="2"/>
    <x v="1"/>
    <s v="1 Season"/>
    <n v="1"/>
    <s v=""/>
    <m/>
    <n v="1"/>
    <s v="Reality TV"/>
    <x v="26"/>
    <s v="Reality TV"/>
    <n v="1"/>
  </r>
  <r>
    <n v="3552"/>
    <x v="7396"/>
    <x v="1"/>
    <x v="7394"/>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n v="26"/>
    <x v="6"/>
    <s v="United Kingdom, United States"/>
    <n v="2"/>
    <x v="736"/>
    <x v="2"/>
    <x v="6"/>
    <s v="1 Season"/>
    <n v="1"/>
    <s v=""/>
    <m/>
    <n v="1"/>
    <s v="TV Action &amp; Adventure, TV Dramas, TV Sci-Fi &amp; Fantasy"/>
    <x v="29"/>
    <s v="TV Action &amp; Adventure, TV Dramas, TV Sci-Fi &amp; Fantasy"/>
    <n v="3"/>
  </r>
  <r>
    <n v="3553"/>
    <x v="7397"/>
    <x v="1"/>
    <x v="7395"/>
    <m/>
    <s v="Diego V√°squez, Carolina Acevedo, Norma Nivia, Ana Mar√≠a Arango, √Ålvaro Bayona, Katherine Porto, Tiberio Cruz, Felipe Calero, Jimena Dur√°n, Andr√©s Toro, Sebasti√°n S√°nchez, Isabella Barrag√°n"/>
    <n v="12"/>
    <x v="31"/>
    <s v="Colombia"/>
    <n v="1"/>
    <x v="736"/>
    <x v="5"/>
    <x v="5"/>
    <s v="1 Season"/>
    <n v="1"/>
    <s v=""/>
    <m/>
    <n v="1"/>
    <s v="Crime TV Shows, International TV Shows, Spanish-Language TV Shows"/>
    <x v="20"/>
    <s v="Crime TV Shows, International TV Shows, Spanish-Language TV Shows"/>
    <n v="3"/>
  </r>
  <r>
    <n v="3554"/>
    <x v="7398"/>
    <x v="1"/>
    <x v="7396"/>
    <m/>
    <s v="Michela Luci, Jamie Watson, Anna Claire Bartlam, Dante Zee, Eric Peterson"/>
    <n v="5"/>
    <x v="0"/>
    <s v="United States, Canada"/>
    <n v="2"/>
    <x v="736"/>
    <x v="2"/>
    <x v="0"/>
    <s v="3 Season"/>
    <n v="3"/>
    <s v=""/>
    <m/>
    <n v="3"/>
    <s v="Kids' TV"/>
    <x v="25"/>
    <s v="Kids' TV"/>
    <n v="1"/>
  </r>
  <r>
    <n v="3559"/>
    <x v="7399"/>
    <x v="1"/>
    <x v="7397"/>
    <m/>
    <m/>
    <n v="0"/>
    <x v="6"/>
    <s v="United Kingdom"/>
    <n v="1"/>
    <x v="1590"/>
    <x v="2"/>
    <x v="5"/>
    <s v="2 Season"/>
    <n v="2"/>
    <s v=""/>
    <m/>
    <n v="2"/>
    <s v="British TV Shows, International TV Shows, Reality TV"/>
    <x v="23"/>
    <s v="British TV Shows, International TV Shows, Reality TV"/>
    <n v="3"/>
  </r>
  <r>
    <n v="3562"/>
    <x v="7400"/>
    <x v="1"/>
    <x v="7398"/>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n v="28"/>
    <x v="0"/>
    <s v="United States"/>
    <n v="1"/>
    <x v="1443"/>
    <x v="2"/>
    <x v="5"/>
    <s v="3 Season"/>
    <n v="3"/>
    <s v=""/>
    <m/>
    <n v="3"/>
    <s v="Crime TV Shows, Docuseries"/>
    <x v="20"/>
    <s v="Crime TV Shows, Docuseries"/>
    <n v="2"/>
  </r>
  <r>
    <n v="3563"/>
    <x v="7401"/>
    <x v="1"/>
    <x v="7399"/>
    <m/>
    <s v="Yasuyuki Kase, Yuhko Kaida, Junpei Morita, Kentaro Takano, Kouki Uchiyama, Yutaka Aoyama, Takayuki Sugo, Yutaka Nakano, Haruka Shibuya, Tomoyuki Shimura, Yuichi Karasuma, Yukiyo Fujii, Fuminori Komatsu, Tomoko Miyadera"/>
    <n v="14"/>
    <x v="2"/>
    <m/>
    <n v="0"/>
    <x v="1443"/>
    <x v="2"/>
    <x v="1"/>
    <s v="2 Season"/>
    <n v="2"/>
    <s v=""/>
    <m/>
    <n v="2"/>
    <s v="Anime Series, Crime TV Shows, International TV Shows"/>
    <x v="27"/>
    <s v="Anime Series, Crime TV Shows, International TV Shows"/>
    <n v="3"/>
  </r>
  <r>
    <n v="3572"/>
    <x v="7402"/>
    <x v="1"/>
    <x v="7400"/>
    <m/>
    <s v="Rutledge Wood, Mike Hill, Michael Bisping, Lindsay Czarniak"/>
    <n v="4"/>
    <x v="0"/>
    <s v="United States"/>
    <n v="1"/>
    <x v="1207"/>
    <x v="2"/>
    <x v="6"/>
    <s v="1 Season"/>
    <n v="1"/>
    <s v=""/>
    <m/>
    <n v="1"/>
    <s v="Reality TV"/>
    <x v="26"/>
    <s v="Reality TV"/>
    <n v="1"/>
  </r>
  <r>
    <n v="3576"/>
    <x v="7403"/>
    <x v="1"/>
    <x v="7401"/>
    <m/>
    <s v="Carlos Cuevas, Guiomar Puerta, Iv√°n Marcos, Israel Elejalde, Eudald Font, Luis Larrodera, Carmen Guti√©rrez, Diana G√≥mez, Vito Sanz, Marina San Jos√©, Pere Ponce, Joan Pera"/>
    <n v="12"/>
    <x v="14"/>
    <s v="Spain"/>
    <n v="1"/>
    <x v="58"/>
    <x v="2"/>
    <x v="5"/>
    <s v="1 Season"/>
    <n v="1"/>
    <s v=""/>
    <m/>
    <n v="1"/>
    <s v="International TV Shows, Romantic TV Shows, Spanish-Language TV Shows"/>
    <x v="19"/>
    <s v="International TV Shows, Romantic TV Shows, Spanish-Language TV Shows"/>
    <n v="3"/>
  </r>
  <r>
    <n v="3577"/>
    <x v="7404"/>
    <x v="1"/>
    <x v="7402"/>
    <m/>
    <s v="Balthazar Murillo, Vanesa Gonz√°lez, Alberto Ajaka, Sof√≠a Gala Castiglione, Patricio Contreras, Mat√≠as Recalt, Osqui Guzm√°n, Roberto Vallejos, Diego Gallardo"/>
    <n v="9"/>
    <x v="25"/>
    <s v="Argentina"/>
    <n v="1"/>
    <x v="58"/>
    <x v="2"/>
    <x v="5"/>
    <s v="1 Season"/>
    <n v="1"/>
    <s v=""/>
    <m/>
    <n v="1"/>
    <s v="Crime TV Shows, International TV Shows, Spanish-Language TV Shows"/>
    <x v="20"/>
    <s v="Crime TV Shows, International TV Shows, Spanish-Language TV Shows"/>
    <n v="3"/>
  </r>
  <r>
    <n v="3578"/>
    <x v="7405"/>
    <x v="1"/>
    <x v="7403"/>
    <m/>
    <s v="Paulina Andreeva, Kirill K√§ro, Aleksandr Ustyugov, Olga Lomonosova, Eldar Kalimulin, Vitaliya Kornienko, Vera Panfilova, Aleksandr Kuznetsov, Fyodor Lavrov, Sergey Sosnovskiy, Kirill Polukhin, Pavel Vorontsov"/>
    <n v="12"/>
    <x v="49"/>
    <s v="Russia"/>
    <n v="1"/>
    <x v="58"/>
    <x v="2"/>
    <x v="5"/>
    <s v="1 Season"/>
    <n v="1"/>
    <s v=""/>
    <m/>
    <n v="1"/>
    <s v="Crime TV Shows, International TV Shows, TV Dramas"/>
    <x v="20"/>
    <s v="Crime TV Shows, International TV Shows, TV Dramas"/>
    <n v="3"/>
  </r>
  <r>
    <n v="3579"/>
    <x v="7406"/>
    <x v="1"/>
    <x v="7404"/>
    <m/>
    <s v="Lisa Sanders"/>
    <n v="1"/>
    <x v="0"/>
    <s v="United States"/>
    <n v="1"/>
    <x v="58"/>
    <x v="2"/>
    <x v="1"/>
    <s v="1 Season"/>
    <n v="1"/>
    <s v=""/>
    <m/>
    <n v="1"/>
    <s v="Docuseries, Science &amp; Nature TV"/>
    <x v="21"/>
    <s v="Docuseries, Science &amp; Nature TV"/>
    <n v="2"/>
  </r>
  <r>
    <n v="3580"/>
    <x v="7407"/>
    <x v="1"/>
    <x v="7405"/>
    <m/>
    <s v="Juana del R√≠o, √Ångela Cano, Miguel Dionisio Ramos, Nelson Camayo, Bruno Clairefond, Marcela Mar, Andr√©s Crespo, John Narv√°ez, Edwin Morales, Karla L√≥pez, Antonio Bol√≠var"/>
    <n v="11"/>
    <x v="31"/>
    <s v="Colombia"/>
    <n v="1"/>
    <x v="58"/>
    <x v="2"/>
    <x v="5"/>
    <s v="1 Season"/>
    <n v="1"/>
    <s v=""/>
    <m/>
    <n v="1"/>
    <s v="Crime TV Shows, International TV Shows, Spanish-Language TV Shows"/>
    <x v="20"/>
    <s v="Crime TV Shows, International TV Shows, Spanish-Language TV Shows"/>
    <n v="3"/>
  </r>
  <r>
    <n v="3582"/>
    <x v="7408"/>
    <x v="1"/>
    <x v="7406"/>
    <m/>
    <s v="Jonathan Groff, Holt McCallany, Anna Torv, Cotter Smith, Hannah Gross"/>
    <n v="5"/>
    <x v="0"/>
    <s v="United States"/>
    <n v="1"/>
    <x v="58"/>
    <x v="2"/>
    <x v="5"/>
    <s v="2 Season"/>
    <n v="2"/>
    <s v=""/>
    <m/>
    <n v="2"/>
    <s v="Crime TV Shows, TV Dramas, TV Mysteries"/>
    <x v="20"/>
    <s v="Crime TV Shows, TV Dramas, TV Mysteries"/>
    <n v="3"/>
  </r>
  <r>
    <n v="3586"/>
    <x v="7409"/>
    <x v="1"/>
    <x v="7407"/>
    <m/>
    <s v="Yang Yang, Jiang Shuying, Lai Yumeng, Li Muchen, Lai Yi, Fan Jinwei, Jiang Long, Sun Ning, Li Junchen, Zhao Chulun, Liu Qiushi, Jiang Xueming, Liang Yimu, Yang Tindong, Gao Hanyu, Kuang Muye, Ji Xiangning, Hao Shuai, Song Hanyu, Gu Youming"/>
    <n v="20"/>
    <x v="42"/>
    <s v="China"/>
    <n v="1"/>
    <x v="58"/>
    <x v="2"/>
    <x v="5"/>
    <s v="1 Season"/>
    <n v="1"/>
    <s v=""/>
    <m/>
    <n v="1"/>
    <s v="International TV Shows, TV Action &amp; Adventure, TV Dramas"/>
    <x v="19"/>
    <s v="International TV Shows, TV Action &amp; Adventure, TV Dramas"/>
    <n v="3"/>
  </r>
  <r>
    <n v="3588"/>
    <x v="7410"/>
    <x v="1"/>
    <x v="7408"/>
    <m/>
    <s v="C√©sar Mateo, Mar√≠a de Nati, Ver√≥nika Moral, I√±aki Ardanaz, Farah Hamed, Lisi Linder, Khaled Kouka, √ìscar Zafra, Jes√∫s Ruyman, Alfonso Torregrosa, Itziar Lazkano, Son Khoury, Youssef Bougarouane, Marcial √Ålvarez"/>
    <n v="14"/>
    <x v="14"/>
    <s v="Spain"/>
    <n v="1"/>
    <x v="58"/>
    <x v="5"/>
    <x v="5"/>
    <s v="1 Season"/>
    <n v="1"/>
    <s v=""/>
    <m/>
    <n v="1"/>
    <s v="International TV Shows, Spanish-Language TV Shows, TV Action &amp; Adventure"/>
    <x v="19"/>
    <s v="International TV Shows, Spanish-Language TV Shows, TV Action &amp; Adventure"/>
    <n v="3"/>
  </r>
  <r>
    <n v="3589"/>
    <x v="7411"/>
    <x v="1"/>
    <x v="7409"/>
    <m/>
    <s v="Yoshitsugu Matsuoka, Hinaki Yano, Shiori Izawa, Junji Majima, Yosuke Akimoto, Nobuyuki Hiyama, Takaya Kuroda, Katsuhisa Houki, Taro Yamaguchi, Junko Minagawa, Tomomi Maruyama"/>
    <n v="11"/>
    <x v="0"/>
    <s v="United States, Japan"/>
    <n v="2"/>
    <x v="443"/>
    <x v="2"/>
    <x v="5"/>
    <s v="1 Season"/>
    <n v="1"/>
    <s v=""/>
    <m/>
    <n v="1"/>
    <s v="Anime Series, International TV Shows"/>
    <x v="27"/>
    <s v="Anime Series, International TV Shows"/>
    <n v="2"/>
  </r>
  <r>
    <n v="3590"/>
    <x v="7412"/>
    <x v="1"/>
    <x v="7410"/>
    <s v="Vikramaditya Motwane, Anurag Kashyap"/>
    <s v="Saif Ali Khan, Nawazuddin Siddiqui, Radhika Apte, Neeraj Kabi, Jitendra Joshi"/>
    <n v="5"/>
    <x v="17"/>
    <s v="India, United States"/>
    <n v="2"/>
    <x v="443"/>
    <x v="2"/>
    <x v="5"/>
    <s v="2 Season"/>
    <n v="2"/>
    <s v=""/>
    <m/>
    <n v="2"/>
    <s v="Crime TV Shows, International TV Shows, TV Dramas"/>
    <x v="20"/>
    <s v="Crime TV Shows, International TV Shows, TV Dramas"/>
    <n v="3"/>
  </r>
  <r>
    <n v="3591"/>
    <x v="7413"/>
    <x v="1"/>
    <x v="7411"/>
    <s v="Cho Li, Chen Hung-yi, Weica Wang, Liu Bang-yao, Lin Guan-fu, Shen Chi, YC Tom Lee"/>
    <s v="Wen Chen-ling, River Huang, Lin He-xuan, Phoebe Lin, Janel Tsai, Dara Hanfman, Hsia Teng-hung, Nikki Hsin-Ying Hsieh"/>
    <n v="8"/>
    <x v="53"/>
    <s v="Taiwan"/>
    <n v="1"/>
    <x v="443"/>
    <x v="2"/>
    <x v="5"/>
    <s v="1 Season"/>
    <n v="1"/>
    <s v=""/>
    <m/>
    <n v="1"/>
    <s v="International TV Shows, TV Dramas, TV Thrillers"/>
    <x v="19"/>
    <s v="International TV Shows, TV Dramas, TV Thrillers"/>
    <n v="3"/>
  </r>
  <r>
    <n v="3593"/>
    <x v="7414"/>
    <x v="1"/>
    <x v="7412"/>
    <m/>
    <m/>
    <n v="0"/>
    <x v="2"/>
    <m/>
    <n v="0"/>
    <x v="1449"/>
    <x v="2"/>
    <x v="5"/>
    <s v="1 Season"/>
    <n v="1"/>
    <s v=""/>
    <m/>
    <n v="1"/>
    <s v="Crime TV Shows, Docuseries"/>
    <x v="20"/>
    <s v="Crime TV Shows, Docuseries"/>
    <n v="2"/>
  </r>
  <r>
    <n v="3598"/>
    <x v="7415"/>
    <x v="1"/>
    <x v="7413"/>
    <m/>
    <s v="Tom Cullen, Jim Carter, P√°draic Delaney, Simon Merrells, Julian Ovenden, Olivia Ross, Ed Stoppard, Sabrina Bartlett, Bobby Schofield, Sarah-Sofie Boussnina"/>
    <n v="10"/>
    <x v="0"/>
    <s v="United States"/>
    <n v="1"/>
    <x v="1060"/>
    <x v="2"/>
    <x v="5"/>
    <s v="2 Season"/>
    <n v="2"/>
    <s v=""/>
    <m/>
    <n v="2"/>
    <s v="TV Dramas"/>
    <x v="22"/>
    <s v="TV Dramas"/>
    <n v="1"/>
  </r>
  <r>
    <n v="3599"/>
    <x v="7416"/>
    <x v="1"/>
    <x v="7414"/>
    <m/>
    <s v="Grey Griffin, Tara Strong, Nicole Sullivan, Kari Wahlgren, Myrna Velasco, Kimberly Brooks"/>
    <n v="6"/>
    <x v="0"/>
    <s v="United States"/>
    <n v="1"/>
    <x v="1591"/>
    <x v="2"/>
    <x v="8"/>
    <s v="1 Season"/>
    <n v="1"/>
    <s v=""/>
    <m/>
    <n v="1"/>
    <s v="Kids' TV"/>
    <x v="25"/>
    <s v="Kids' TV"/>
    <n v="1"/>
  </r>
  <r>
    <n v="3601"/>
    <x v="7417"/>
    <x v="1"/>
    <x v="7415"/>
    <m/>
    <s v="Alison Brie, Betty Gilpin, Marc Maron, Britney Young, Sydelle Noel, Gayle Rankin, Sunita Mani, Kimmy Gatewood, Rebekka Johnson, Jackie Tohn, Ellen Wong, Kate Nash, Britt Baron, Kia Stevens, Chris Lowell, Alex Rich"/>
    <n v="16"/>
    <x v="0"/>
    <s v="United States"/>
    <n v="1"/>
    <x v="178"/>
    <x v="2"/>
    <x v="5"/>
    <s v="3 Season"/>
    <n v="3"/>
    <s v=""/>
    <m/>
    <n v="3"/>
    <s v="TV Comedies, TV Dramas"/>
    <x v="24"/>
    <s v="TV Comedies, TV Dramas"/>
    <n v="2"/>
  </r>
  <r>
    <n v="3602"/>
    <x v="7418"/>
    <x v="1"/>
    <x v="7416"/>
    <m/>
    <s v="Rose McIver, Malcolm Goodwin, Rahul Kohli, Robert Buckley, David Anders, Aly Michalka"/>
    <n v="6"/>
    <x v="0"/>
    <s v="United States"/>
    <n v="1"/>
    <x v="178"/>
    <x v="2"/>
    <x v="5"/>
    <s v="5 Season"/>
    <n v="5"/>
    <s v=""/>
    <m/>
    <n v="5"/>
    <s v="TV Comedies, TV Dramas, TV Horror"/>
    <x v="24"/>
    <s v="TV Comedies, TV Dramas, TV Horror"/>
    <n v="3"/>
  </r>
  <r>
    <n v="3605"/>
    <x v="7419"/>
    <x v="1"/>
    <x v="7417"/>
    <m/>
    <s v="Christian Malheiros, Jottap√™, Bruna Mascarenhas"/>
    <n v="3"/>
    <x v="23"/>
    <s v="Brazil"/>
    <n v="1"/>
    <x v="178"/>
    <x v="2"/>
    <x v="5"/>
    <s v="1 Season"/>
    <n v="1"/>
    <s v=""/>
    <m/>
    <n v="1"/>
    <s v="Crime TV Shows, International TV Shows, TV Dramas"/>
    <x v="20"/>
    <s v="Crime TV Shows, International TV Shows, TV Dramas"/>
    <n v="3"/>
  </r>
  <r>
    <n v="3606"/>
    <x v="7420"/>
    <x v="1"/>
    <x v="7418"/>
    <s v="Jesse Moss"/>
    <s v="James Cromwell, David Rysdahl, Ben Rosenfield, Zachary Booth"/>
    <n v="4"/>
    <x v="0"/>
    <s v="United States"/>
    <n v="1"/>
    <x v="178"/>
    <x v="2"/>
    <x v="1"/>
    <s v="1 Season"/>
    <n v="1"/>
    <s v=""/>
    <m/>
    <n v="1"/>
    <s v="Docuseries"/>
    <x v="21"/>
    <s v="Docuseries"/>
    <n v="1"/>
  </r>
  <r>
    <n v="3607"/>
    <x v="7421"/>
    <x v="1"/>
    <x v="7419"/>
    <m/>
    <s v="Kim Sang-jung, Ma Dong-seok, Park Hae-Jin, Cho Dong-hyuk, Kang Ye-won, Kang Shin-il, Ji-a Min, Hwang Seung-eon"/>
    <n v="8"/>
    <x v="28"/>
    <s v="South Korea"/>
    <n v="1"/>
    <x v="647"/>
    <x v="0"/>
    <x v="5"/>
    <s v="1 Season"/>
    <n v="1"/>
    <s v=""/>
    <m/>
    <n v="1"/>
    <s v="Crime TV Shows, International TV Shows, Korean TV Shows"/>
    <x v="20"/>
    <s v="Crime TV Shows, International TV Shows, Korean TV Shows"/>
    <n v="3"/>
  </r>
  <r>
    <n v="3608"/>
    <x v="7422"/>
    <x v="1"/>
    <x v="7420"/>
    <m/>
    <s v="Adel Karam, Amel Bouchoucha"/>
    <n v="2"/>
    <x v="4"/>
    <s v="Lebanon"/>
    <n v="1"/>
    <x v="647"/>
    <x v="2"/>
    <x v="5"/>
    <s v="1 Season"/>
    <n v="1"/>
    <s v=""/>
    <m/>
    <n v="1"/>
    <s v="International TV Shows, TV Dramas"/>
    <x v="19"/>
    <s v="International TV Shows, TV Dramas"/>
    <n v="2"/>
  </r>
  <r>
    <n v="3609"/>
    <x v="7423"/>
    <x v="1"/>
    <x v="7421"/>
    <m/>
    <s v="Gina Rodriguez, Andrea Navedo, Yael Grobglas, Justin Baldoni, Ivonne Coll, Brett Dier, Jaime Camil, Anthony Mendez"/>
    <n v="8"/>
    <x v="0"/>
    <s v="United States"/>
    <n v="1"/>
    <x v="647"/>
    <x v="2"/>
    <x v="1"/>
    <s v="5 Season"/>
    <n v="5"/>
    <s v=""/>
    <m/>
    <n v="5"/>
    <s v="Romantic TV Shows, TV Comedies, TV Dramas"/>
    <x v="32"/>
    <s v="Romantic TV Shows, TV Comedies, TV Dramas"/>
    <n v="3"/>
  </r>
  <r>
    <n v="3610"/>
    <x v="7424"/>
    <x v="1"/>
    <x v="7422"/>
    <m/>
    <s v="Yoon Du-jun, Seo Hyun-jin, Kwon Yul, Kim Hee-won, Hwang Seog-jeong, Cho Eun-ji, Hwang Seung-un, Lee Ju-seung, Kim Ji-young"/>
    <n v="9"/>
    <x v="45"/>
    <s v="Malaysia, Singapore, Hong Kong"/>
    <n v="3"/>
    <x v="647"/>
    <x v="4"/>
    <x v="5"/>
    <s v="1 Season"/>
    <n v="1"/>
    <s v=""/>
    <m/>
    <n v="1"/>
    <s v="International TV Shows, Korean TV Shows, Romantic TV Shows"/>
    <x v="19"/>
    <s v="International TV Shows, Korean TV Shows, Romantic TV Shows"/>
    <n v="3"/>
  </r>
  <r>
    <n v="3611"/>
    <x v="7425"/>
    <x v="1"/>
    <x v="7423"/>
    <m/>
    <s v="Lee Soo-kyung, Yoon Du-jun, Yoon So-hui, Shim Hyoung-tak, Do-yeon Lee, Jang Won-young, Jung Soo-young"/>
    <n v="7"/>
    <x v="28"/>
    <s v="South Korea"/>
    <n v="1"/>
    <x v="647"/>
    <x v="8"/>
    <x v="6"/>
    <s v="1 Season"/>
    <n v="1"/>
    <s v=""/>
    <m/>
    <n v="1"/>
    <s v="International TV Shows, Korean TV Shows, Romantic TV Shows"/>
    <x v="19"/>
    <s v="International TV Shows, Korean TV Shows, Romantic TV Shows"/>
    <n v="3"/>
  </r>
  <r>
    <n v="3612"/>
    <x v="7426"/>
    <x v="1"/>
    <x v="7424"/>
    <m/>
    <s v="Im Si-wan, Kang So-ra, Lee Sung-min, Kang Ha-neul, Byun Yo-han, Kim Dae-myeong, Shin Eun-jung, Park Hae-joon"/>
    <n v="8"/>
    <x v="28"/>
    <s v="South Korea"/>
    <n v="1"/>
    <x v="647"/>
    <x v="0"/>
    <x v="5"/>
    <s v="1 Season"/>
    <n v="1"/>
    <s v=""/>
    <m/>
    <n v="1"/>
    <s v="International TV Shows, Korean TV Shows, TV Dramas"/>
    <x v="19"/>
    <s v="International TV Shows, Korean TV Shows, TV Dramas"/>
    <n v="3"/>
  </r>
  <r>
    <n v="3613"/>
    <x v="7427"/>
    <x v="1"/>
    <x v="7425"/>
    <m/>
    <s v="Park Bo-young, Cho Jung-seok, Lim Ju-hwan, Kim Seul-ki"/>
    <n v="4"/>
    <x v="28"/>
    <s v="South Korea"/>
    <n v="1"/>
    <x v="647"/>
    <x v="4"/>
    <x v="5"/>
    <s v="1 Season"/>
    <n v="1"/>
    <s v=""/>
    <m/>
    <n v="1"/>
    <s v="International TV Shows, Korean TV Shows, Romantic TV Shows"/>
    <x v="19"/>
    <s v="International TV Shows, Korean TV Shows, Romantic TV Shows"/>
    <n v="3"/>
  </r>
  <r>
    <n v="3614"/>
    <x v="7428"/>
    <x v="1"/>
    <x v="7426"/>
    <s v="Shin Won-ho"/>
    <s v="Go Ara, Jung Woo, Sung Dong-il, Dohee, Son Ho-jun, Kim Sung-kyun, Cha Seon-wu, Yoo Yeon-seok, Lee Il-hwa"/>
    <n v="9"/>
    <x v="28"/>
    <s v="South Korea"/>
    <n v="1"/>
    <x v="647"/>
    <x v="0"/>
    <x v="5"/>
    <s v="1 Season"/>
    <n v="1"/>
    <s v=""/>
    <m/>
    <n v="1"/>
    <s v="International TV Shows, Korean TV Shows, Romantic TV Shows"/>
    <x v="19"/>
    <s v="International TV Shows, Korean TV Shows, Romantic TV Shows"/>
    <n v="3"/>
  </r>
  <r>
    <n v="3615"/>
    <x v="7429"/>
    <x v="1"/>
    <x v="7427"/>
    <s v="Shin Won-ho"/>
    <s v="Jung Eun-ji, Seo In-guk, Shin So-yul, Ji-won Eun, Lee Ho-won, Lee Si-eon, Sung Dong-il, Lee Il-hwa, Song Jong-ho"/>
    <n v="9"/>
    <x v="28"/>
    <s v="South Korea"/>
    <n v="1"/>
    <x v="647"/>
    <x v="11"/>
    <x v="5"/>
    <s v="1 Season"/>
    <n v="1"/>
    <s v=""/>
    <m/>
    <n v="1"/>
    <s v="International TV Shows, Korean TV Shows, Romantic TV Shows"/>
    <x v="19"/>
    <s v="International TV Shows, Korean TV Shows, Romantic TV Shows"/>
    <n v="3"/>
  </r>
  <r>
    <n v="3616"/>
    <x v="7430"/>
    <x v="1"/>
    <x v="7428"/>
    <m/>
    <s v="Iko Uwais, Katheryn Winnick, Byron Mann, Tommy Flanagan, Li Jun Li, Celia Au, Lewis Tan, Lawrence Kao, Juju Chan, Tzi Ma, Cranston Johnson, Mark Dacascos, Kevin Durand, Jeff Fahey, Summer Glau"/>
    <n v="15"/>
    <x v="0"/>
    <s v="United States"/>
    <n v="1"/>
    <x v="647"/>
    <x v="2"/>
    <x v="5"/>
    <s v="1 Season"/>
    <n v="1"/>
    <s v=""/>
    <m/>
    <n v="1"/>
    <s v="TV Action &amp; Adventure, TV Sci-Fi &amp; Fantasy"/>
    <x v="29"/>
    <s v="TV Action &amp; Adventure, TV Sci-Fi &amp; Fantasy"/>
    <n v="2"/>
  </r>
  <r>
    <n v="3625"/>
    <x v="7431"/>
    <x v="1"/>
    <x v="7429"/>
    <m/>
    <s v="Melissa Joan Hart, Sean Astin, Siena Agudong, Lauren Lindsey Donzis, Kalama Epstein"/>
    <n v="5"/>
    <x v="0"/>
    <s v="United States"/>
    <n v="1"/>
    <x v="278"/>
    <x v="2"/>
    <x v="6"/>
    <s v="2 Season"/>
    <n v="2"/>
    <s v=""/>
    <m/>
    <n v="2"/>
    <s v="Kids' TV, TV Comedies, TV Dramas"/>
    <x v="25"/>
    <s v="Kids' TV, TV Comedies, TV Dramas"/>
    <n v="3"/>
  </r>
  <r>
    <n v="3628"/>
    <x v="7432"/>
    <x v="1"/>
    <x v="7430"/>
    <m/>
    <m/>
    <n v="0"/>
    <x v="0"/>
    <s v="United States"/>
    <n v="1"/>
    <x v="737"/>
    <x v="2"/>
    <x v="6"/>
    <s v="1 Season"/>
    <n v="1"/>
    <s v=""/>
    <m/>
    <n v="1"/>
    <s v="Docuseries, Reality TV"/>
    <x v="21"/>
    <s v="Docuseries, Reality TV"/>
    <n v="2"/>
  </r>
  <r>
    <n v="3633"/>
    <x v="7433"/>
    <x v="1"/>
    <x v="7431"/>
    <m/>
    <s v="Chermarn Boonyasak, Nattapat Nimjirawat, Jason Young, Matthew Deane Chanthavanij, Inthira Charoenpura, Natharinee Kanasoot"/>
    <n v="6"/>
    <x v="51"/>
    <s v="Thailand"/>
    <n v="1"/>
    <x v="844"/>
    <x v="2"/>
    <x v="5"/>
    <s v="1 Season"/>
    <n v="1"/>
    <s v=""/>
    <m/>
    <n v="1"/>
    <s v="International TV Shows, TV Mysteries, TV Thrillers"/>
    <x v="19"/>
    <s v="International TV Shows, TV Mysteries, TV Thrillers"/>
    <n v="3"/>
  </r>
  <r>
    <n v="3634"/>
    <x v="7434"/>
    <x v="1"/>
    <x v="7432"/>
    <m/>
    <s v="Alison Bell, Duncan Fellows, Noni Hazlehurst, Sacha Horler, Leon Ford, Lucy Durack, Leah Vandenberg, Celeste Barber, Xana Tang, Patrick Brammall"/>
    <n v="10"/>
    <x v="12"/>
    <s v="Australia"/>
    <n v="1"/>
    <x v="968"/>
    <x v="2"/>
    <x v="5"/>
    <s v="2 Season"/>
    <n v="2"/>
    <s v=""/>
    <m/>
    <n v="2"/>
    <s v="International TV Shows, TV Comedies, TV Dramas"/>
    <x v="19"/>
    <s v="International TV Shows, TV Comedies, TV Dramas"/>
    <n v="3"/>
  </r>
  <r>
    <n v="3637"/>
    <x v="7435"/>
    <x v="1"/>
    <x v="7433"/>
    <m/>
    <s v="Kelsy Abbott, Antony Del Rio, Jaylen Barron, Matt Berry, Bridget Everett, Brandon Wardell, Steve Agee, Spencer Rothbell, Nick Sumida, Ashley Boettcher, Wade Randolph"/>
    <n v="11"/>
    <x v="0"/>
    <s v="United States"/>
    <n v="1"/>
    <x v="1237"/>
    <x v="2"/>
    <x v="6"/>
    <s v="1 Season"/>
    <n v="1"/>
    <s v=""/>
    <m/>
    <n v="1"/>
    <s v="Kids' TV"/>
    <x v="25"/>
    <s v="Kids' TV"/>
    <n v="1"/>
  </r>
  <r>
    <n v="3641"/>
    <x v="7436"/>
    <x v="1"/>
    <x v="7434"/>
    <m/>
    <s v="Ji Soo, Jung Chae-yeon, Jinyoung, Choi Ri, Kang Tae-oh, Hong Ji-yoon"/>
    <n v="6"/>
    <x v="28"/>
    <s v="South Korea"/>
    <n v="1"/>
    <x v="261"/>
    <x v="2"/>
    <x v="1"/>
    <s v="2 Season"/>
    <n v="2"/>
    <s v=""/>
    <m/>
    <n v="2"/>
    <s v="International TV Shows, Korean TV Shows, Romantic TV Shows"/>
    <x v="19"/>
    <s v="International TV Shows, Korean TV Shows, Romantic TV Shows"/>
    <n v="3"/>
  </r>
  <r>
    <n v="3643"/>
    <x v="7437"/>
    <x v="1"/>
    <x v="7435"/>
    <m/>
    <s v="Katee Sackhoff, Justin Chatwin, Samuel Anderson, Blu Hunt, AJ Rivera, Jake Abel, Alex Ozerov, Alexander Eling, Lina Renna, Selma Blair"/>
    <n v="10"/>
    <x v="0"/>
    <s v="United States"/>
    <n v="1"/>
    <x v="1592"/>
    <x v="2"/>
    <x v="5"/>
    <s v="1 Season"/>
    <n v="1"/>
    <s v=""/>
    <m/>
    <n v="1"/>
    <s v="British TV Shows, International TV Shows, TV Action &amp; Adventure"/>
    <x v="23"/>
    <s v="British TV Shows, International TV Shows, TV Action &amp; Adventure"/>
    <n v="3"/>
  </r>
  <r>
    <n v="3645"/>
    <x v="7438"/>
    <x v="1"/>
    <x v="7436"/>
    <m/>
    <s v="Ashleigh Ball, Lili Beaudoin, Charles Demers, Rebecca Husain, Erin Mathews"/>
    <n v="5"/>
    <x v="12"/>
    <s v="Australia, Canada"/>
    <n v="2"/>
    <x v="248"/>
    <x v="5"/>
    <x v="0"/>
    <s v="3 Season"/>
    <n v="3"/>
    <s v=""/>
    <m/>
    <n v="3"/>
    <s v="Kids' TV"/>
    <x v="25"/>
    <s v="Kids' TV"/>
    <n v="1"/>
  </r>
  <r>
    <n v="3652"/>
    <x v="7439"/>
    <x v="1"/>
    <x v="7437"/>
    <m/>
    <s v="Jeana Ho Pui-yu, Joyce Cheng, Ava Liu, Shiga Lin, Kelly Chen Jia-li, Eric Suen Yiu-wai, Eric Kwok, Mix, Adam Pak, Patrick Tang"/>
    <n v="10"/>
    <x v="50"/>
    <s v="Hong Kong"/>
    <n v="1"/>
    <x v="1076"/>
    <x v="2"/>
    <x v="5"/>
    <s v="1 Season"/>
    <n v="1"/>
    <s v=""/>
    <m/>
    <n v="1"/>
    <s v="International TV Shows, Romantic TV Shows, TV Dramas"/>
    <x v="19"/>
    <s v="International TV Shows, Romantic TV Shows, TV Dramas"/>
    <n v="3"/>
  </r>
  <r>
    <n v="3654"/>
    <x v="7440"/>
    <x v="1"/>
    <x v="7438"/>
    <s v="Jerry Seinfeld"/>
    <s v="Jerry Seinfeld"/>
    <n v="1"/>
    <x v="0"/>
    <s v="United States"/>
    <n v="1"/>
    <x v="586"/>
    <x v="2"/>
    <x v="1"/>
    <s v="6 Season"/>
    <n v="6"/>
    <s v=""/>
    <m/>
    <n v="6"/>
    <s v="Stand-Up Comedy &amp; Talk Shows, TV Comedies"/>
    <x v="30"/>
    <s v="Stand-Up Comedy &amp; Talk Shows, TV Comedies"/>
    <n v="2"/>
  </r>
  <r>
    <n v="3655"/>
    <x v="7441"/>
    <x v="1"/>
    <x v="7439"/>
    <m/>
    <s v="Nat Faxon, Jay Gragnani, Ramone Hamilton, Sean Astin, Dayci Brookshire, Jorge Diaz, Evan Kishiyama"/>
    <n v="7"/>
    <x v="0"/>
    <s v="United States"/>
    <n v="1"/>
    <x v="586"/>
    <x v="2"/>
    <x v="8"/>
    <s v="3 Season"/>
    <n v="3"/>
    <s v=""/>
    <m/>
    <n v="3"/>
    <s v="Kids' TV, TV Comedies"/>
    <x v="25"/>
    <s v="Kids' TV, TV Comedies"/>
    <n v="2"/>
  </r>
  <r>
    <n v="3656"/>
    <x v="7442"/>
    <x v="1"/>
    <x v="7440"/>
    <m/>
    <s v="Aarna Sharma, Aaryansh Malviya, Mikail Gandhi, Palash Kamble, Jishu Sengupta, Palomi Ghosh, Purab Kohli, Sameer Kochhar, Sara Gesawat"/>
    <n v="9"/>
    <x v="17"/>
    <s v="India"/>
    <n v="1"/>
    <x v="586"/>
    <x v="2"/>
    <x v="5"/>
    <s v="1 Season"/>
    <n v="1"/>
    <s v=""/>
    <m/>
    <n v="1"/>
    <s v="International TV Shows, TV Horror, TV Mysteries"/>
    <x v="19"/>
    <s v="International TV Shows, TV Horror, TV Mysteries"/>
    <n v="3"/>
  </r>
  <r>
    <n v="3657"/>
    <x v="7443"/>
    <x v="1"/>
    <x v="7441"/>
    <m/>
    <s v="Shin Sae-kyeong, Cha Eun-woo, Park Ki-woong, Lee Ji-hoon, Park Ji-hyun, Gong Jung-hwan, Kim Min-sang, Choi Duk-mun, Kim Yeo-jin"/>
    <n v="9"/>
    <x v="28"/>
    <s v="South Korea"/>
    <n v="1"/>
    <x v="1194"/>
    <x v="2"/>
    <x v="1"/>
    <s v="1 Season"/>
    <n v="1"/>
    <s v=""/>
    <m/>
    <n v="1"/>
    <s v="International TV Shows, Korean TV Shows, Romantic TV Shows"/>
    <x v="19"/>
    <s v="International TV Shows, Korean TV Shows, Romantic TV Shows"/>
    <n v="3"/>
  </r>
  <r>
    <n v="3660"/>
    <x v="7444"/>
    <x v="1"/>
    <x v="7442"/>
    <m/>
    <s v="Lucas Grabeel, Nathan Kress, Diamond White, Danny Jacobs, Retta, Colleen Smith, Vargus Mason, Lauren Tom, Robbie Daymond, Grey Griffin"/>
    <n v="10"/>
    <x v="0"/>
    <s v="United States"/>
    <n v="1"/>
    <x v="1510"/>
    <x v="2"/>
    <x v="8"/>
    <s v="3 Season"/>
    <n v="3"/>
    <s v=""/>
    <m/>
    <n v="3"/>
    <s v="Kids' TV, TV Comedies"/>
    <x v="25"/>
    <s v="Kids' TV, TV Comedies"/>
    <n v="2"/>
  </r>
  <r>
    <n v="3661"/>
    <x v="7445"/>
    <x v="1"/>
    <x v="7443"/>
    <m/>
    <s v="Zhu Yanmanzi, Zhao Shunran, Shen Yu, Zhang Yichi, Mengqin, Esther Chen, Zhang Zhehao, He Meixuan, Yuan Baizihui"/>
    <n v="9"/>
    <x v="42"/>
    <s v="China"/>
    <n v="1"/>
    <x v="1510"/>
    <x v="2"/>
    <x v="1"/>
    <s v="1 Season"/>
    <n v="1"/>
    <s v=""/>
    <m/>
    <n v="1"/>
    <s v="International TV Shows, Romantic TV Shows, TV Dramas"/>
    <x v="19"/>
    <s v="International TV Shows, Romantic TV Shows, TV Dramas"/>
    <n v="3"/>
  </r>
  <r>
    <n v="3664"/>
    <x v="7446"/>
    <x v="1"/>
    <x v="7444"/>
    <m/>
    <s v="Hiroshi Kamiya, Harumi Sakurai, Kana Hanazawa, Eri Kitamura, Ryohei Kimura, Takahiro Mizushima, Shun Takagi, Fuko Saito, Yui Makino, Hiro Masuda, Michael Rivas, Eiichiro Tokumoto, Yumiko Kobayashi, Hiroki Touchi, Miyuki Sawashiro, Chie Matsuura, Kana Asumi, Emiri Kato"/>
    <n v="18"/>
    <x v="1"/>
    <s v="Japan"/>
    <n v="1"/>
    <x v="587"/>
    <x v="10"/>
    <x v="6"/>
    <s v="1 Season"/>
    <n v="1"/>
    <s v=""/>
    <m/>
    <n v="1"/>
    <s v="Anime Series, International TV Shows"/>
    <x v="27"/>
    <s v="Anime Series, International TV Shows"/>
    <n v="2"/>
  </r>
  <r>
    <n v="3665"/>
    <x v="7447"/>
    <x v="1"/>
    <x v="7445"/>
    <m/>
    <s v="Miyu Irino, Ai Kayano, Haruka Tomatsu, Takahiro Sakurai, Saori Hayami, Takayuki Kondo, Mitsuru Ogata, Mutsumi Tamura, Asami Seto, Aki Toyosaki, Kaoru Mizuhara, Yui Makino"/>
    <n v="12"/>
    <x v="1"/>
    <s v="Japan"/>
    <n v="1"/>
    <x v="587"/>
    <x v="12"/>
    <x v="1"/>
    <s v="1 Season"/>
    <n v="1"/>
    <s v=""/>
    <m/>
    <n v="1"/>
    <s v="Anime Series, International TV Shows, Teen TV Shows"/>
    <x v="27"/>
    <s v="Anime Series, International TV Shows, Teen TV Shows"/>
    <n v="3"/>
  </r>
  <r>
    <n v="3666"/>
    <x v="7448"/>
    <x v="1"/>
    <x v="7446"/>
    <m/>
    <s v="Ryuichi Kijima, Hiroaki Hirata, Kazuya Nakai, Sayaka Ohara, Daisuke Sakaguchi, Maaya Sakamoto"/>
    <n v="6"/>
    <x v="1"/>
    <s v="Japan"/>
    <n v="1"/>
    <x v="587"/>
    <x v="4"/>
    <x v="1"/>
    <s v="1 Season"/>
    <n v="1"/>
    <s v=""/>
    <m/>
    <n v="1"/>
    <s v="Anime Series, International TV Shows"/>
    <x v="27"/>
    <s v="Anime Series, International TV Shows"/>
    <n v="2"/>
  </r>
  <r>
    <n v="3667"/>
    <x v="7449"/>
    <x v="1"/>
    <x v="7447"/>
    <m/>
    <s v="Yuki Ono, Nao Toyama, Rie Kugimiya, Miyuki Sawashiro, Hiroaki Hirata, Yukari Tamura, Kazuhiro Yamaji, Rie Tanaka, Emiri Kato, Tomokazu Sugita, Kanae Ito"/>
    <n v="11"/>
    <x v="1"/>
    <s v="Japan"/>
    <n v="1"/>
    <x v="587"/>
    <x v="3"/>
    <x v="6"/>
    <s v="1 Season"/>
    <n v="1"/>
    <s v=""/>
    <m/>
    <n v="1"/>
    <s v="Anime Series, International TV Shows"/>
    <x v="27"/>
    <s v="Anime Series, International TV Shows"/>
    <n v="2"/>
  </r>
  <r>
    <n v="3668"/>
    <x v="7450"/>
    <x v="1"/>
    <x v="7448"/>
    <m/>
    <s v="Tatiana Maslany, Diego Luna, Nick Offerman, Nick Frost, Glenn Close, Alon Aboutboul, Hayley Atwell, Darin De Paul, Andy Garcia, Cheryl Hines, Tom Kenny, Chris Obi, Cole Sand, Frank Welker, Steven Yeun"/>
    <n v="15"/>
    <x v="0"/>
    <s v="United States"/>
    <n v="1"/>
    <x v="620"/>
    <x v="2"/>
    <x v="8"/>
    <s v="2 Season"/>
    <n v="2"/>
    <s v=""/>
    <m/>
    <n v="2"/>
    <s v="Kids' TV, TV Action &amp; Adventure, TV Sci-Fi &amp; Fantasy"/>
    <x v="25"/>
    <s v="Kids' TV, TV Action &amp; Adventure, TV Sci-Fi &amp; Fantasy"/>
    <n v="3"/>
  </r>
  <r>
    <n v="3670"/>
    <x v="7451"/>
    <x v="1"/>
    <x v="7449"/>
    <m/>
    <s v="Vera Vitali, Erik Johansson, Fredrik Hallgren, Petra Mede, Frank Dorsin, Jacob Lundqvist, Amanda Lindh, Marianne M√∂rck, Barbro Svensson, Ann Petr√©n, Johan Ulveson, Leo Razzak, Felix Engstr√∂m"/>
    <n v="13"/>
    <x v="21"/>
    <s v="Sweden"/>
    <n v="1"/>
    <x v="620"/>
    <x v="2"/>
    <x v="5"/>
    <s v="3 Season"/>
    <n v="3"/>
    <s v=""/>
    <m/>
    <n v="3"/>
    <s v="International TV Shows, TV Dramas"/>
    <x v="19"/>
    <s v="International TV Shows, TV Dramas"/>
    <n v="2"/>
  </r>
  <r>
    <n v="3672"/>
    <x v="7452"/>
    <x v="1"/>
    <x v="7450"/>
    <m/>
    <s v="Tim Noonan, PJ Madam"/>
    <n v="2"/>
    <x v="2"/>
    <m/>
    <n v="0"/>
    <x v="620"/>
    <x v="2"/>
    <x v="5"/>
    <s v="1 Season"/>
    <n v="1"/>
    <s v=""/>
    <m/>
    <n v="1"/>
    <s v="International TV Shows, Reality TV"/>
    <x v="19"/>
    <s v="International TV Shows, Reality TV"/>
    <n v="2"/>
  </r>
  <r>
    <n v="3674"/>
    <x v="7453"/>
    <x v="1"/>
    <x v="7451"/>
    <m/>
    <s v="Han Ji-min, Jung Hae-in, Kim Jun-han, Yim Sung-eon, Song Seung-hwan, Kil Hae-yeon, Lee Moo-saeng, Kim Chang-wan"/>
    <n v="8"/>
    <x v="28"/>
    <s v="South Korea"/>
    <n v="1"/>
    <x v="620"/>
    <x v="2"/>
    <x v="1"/>
    <s v="1 Season"/>
    <n v="1"/>
    <s v=""/>
    <m/>
    <n v="1"/>
    <s v="International TV Shows, Korean TV Shows, Romantic TV Shows"/>
    <x v="19"/>
    <s v="International TV Shows, Korean TV Shows, Romantic TV Shows"/>
    <n v="3"/>
  </r>
  <r>
    <n v="3675"/>
    <x v="7454"/>
    <x v="1"/>
    <x v="7452"/>
    <m/>
    <s v="Wang Hsi-hua, Lai Wei, Zhang Yu-quan, Chen Yu-kuan, Gao Ming-xiao, Tian Zhi-jie, Li Xiang-yu, Guo Ya-zhen, Zhan Yi-chun, Ye Yu-jia"/>
    <n v="10"/>
    <x v="2"/>
    <m/>
    <n v="0"/>
    <x v="620"/>
    <x v="2"/>
    <x v="1"/>
    <s v="1 Season"/>
    <n v="1"/>
    <s v=""/>
    <m/>
    <n v="1"/>
    <s v="International TV Shows, TV Action &amp; Adventure, TV Sci-Fi &amp; Fantasy"/>
    <x v="19"/>
    <s v="International TV Shows, TV Action &amp; Adventure, TV Sci-Fi &amp; Fantasy"/>
    <n v="3"/>
  </r>
  <r>
    <n v="3678"/>
    <x v="7455"/>
    <x v="1"/>
    <x v="7453"/>
    <m/>
    <s v="Michela Luci, Jamie Watson, Eric Peterson, Anna Claire Bartlam, Nicolas Aqui, Cory Doran, Julie Lemieux"/>
    <n v="7"/>
    <x v="2"/>
    <m/>
    <n v="0"/>
    <x v="620"/>
    <x v="2"/>
    <x v="0"/>
    <s v="1 Season"/>
    <n v="1"/>
    <s v=""/>
    <m/>
    <n v="1"/>
    <s v="Kids' TV"/>
    <x v="25"/>
    <s v="Kids' TV"/>
    <n v="1"/>
  </r>
  <r>
    <n v="3681"/>
    <x v="7456"/>
    <x v="1"/>
    <x v="7454"/>
    <m/>
    <s v="Jaylen Barron, Manpreet Bambra, Celine Buckens, Freddy Carter, Caroline Ford, Natalie Gumede, Bruce Herbelin-Earle, Noah Huntley, Kerry Ingram, Paul Luebke, Geoffrey McGivern, Navia Ziraili Robinson, Milo Twomey, Carla Woodcock"/>
    <n v="14"/>
    <x v="0"/>
    <s v="United States"/>
    <n v="1"/>
    <x v="1452"/>
    <x v="2"/>
    <x v="4"/>
    <s v="3 Season"/>
    <n v="3"/>
    <s v=""/>
    <m/>
    <n v="3"/>
    <s v="British TV Shows, Kids' TV, TV Dramas"/>
    <x v="23"/>
    <s v="British TV Shows, Kids' TV, TV Dramas"/>
    <n v="3"/>
  </r>
  <r>
    <n v="3683"/>
    <x v="7457"/>
    <x v="1"/>
    <x v="7455"/>
    <m/>
    <s v="Yu Menglong, Ju Jingyi, Pei Zitian, Xiao Yan, Nie Zihao, Yu Lang"/>
    <n v="6"/>
    <x v="42"/>
    <s v="China"/>
    <n v="1"/>
    <x v="1346"/>
    <x v="2"/>
    <x v="1"/>
    <s v="1 Season"/>
    <n v="1"/>
    <s v=""/>
    <m/>
    <n v="1"/>
    <s v="International TV Shows, Romantic TV Shows, TV Dramas"/>
    <x v="19"/>
    <s v="International TV Shows, Romantic TV Shows, TV Dramas"/>
    <n v="3"/>
  </r>
  <r>
    <n v="3685"/>
    <x v="7458"/>
    <x v="1"/>
    <x v="7456"/>
    <m/>
    <s v="Minami Hamabe, Mahiro Takasugi, Aoi Morikawa"/>
    <n v="3"/>
    <x v="2"/>
    <m/>
    <n v="0"/>
    <x v="134"/>
    <x v="2"/>
    <x v="5"/>
    <s v="2 Season"/>
    <n v="2"/>
    <s v=""/>
    <m/>
    <n v="2"/>
    <s v="International TV Shows, TV Dramas, TV Thrillers"/>
    <x v="19"/>
    <s v="International TV Shows, TV Dramas, TV Thrillers"/>
    <n v="3"/>
  </r>
  <r>
    <n v="3686"/>
    <x v="7459"/>
    <x v="1"/>
    <x v="7457"/>
    <m/>
    <s v="Winona Ryder, David Harbour, Finn Wolfhard, Millie Bobby Brown, Gaten Matarazzo, Caleb McLaughlin, Natalia Dyer, Charlie Heaton, Cara Buono, Noah Schnapp, Matthew Modine, Joe Keery, Dacre Montgomery, Sadie Sink, Paul Reiser, Sean Astin"/>
    <n v="16"/>
    <x v="0"/>
    <s v="United States"/>
    <n v="1"/>
    <x v="134"/>
    <x v="2"/>
    <x v="1"/>
    <s v="3 Season"/>
    <n v="3"/>
    <s v=""/>
    <m/>
    <n v="3"/>
    <s v="TV Horror, TV Mysteries, TV Sci-Fi &amp; Fantasy"/>
    <x v="33"/>
    <s v="TV Horror, TV Mysteries, TV Sci-Fi &amp; Fantasy"/>
    <n v="3"/>
  </r>
  <r>
    <n v="3687"/>
    <x v="7460"/>
    <x v="1"/>
    <x v="7458"/>
    <m/>
    <s v="Robert Jack, Susanna Herbert, Ben Cartwright, Oliver Dimsdale, Gavin Mitchell, Elsie Bennett, Bernice Stegers"/>
    <n v="7"/>
    <x v="0"/>
    <s v="United States"/>
    <n v="1"/>
    <x v="1593"/>
    <x v="2"/>
    <x v="5"/>
    <s v="1 Season"/>
    <n v="1"/>
    <s v=""/>
    <m/>
    <n v="1"/>
    <s v="Docuseries, TV Dramas"/>
    <x v="21"/>
    <s v="Docuseries, TV Dramas"/>
    <n v="2"/>
  </r>
  <r>
    <n v="3688"/>
    <x v="7461"/>
    <x v="1"/>
    <x v="7459"/>
    <m/>
    <s v="Lorinska Merrington, Jane Scandizzo, Rachel Watts, Maria DiGeronimo"/>
    <n v="4"/>
    <x v="12"/>
    <s v="Australia"/>
    <n v="1"/>
    <x v="1593"/>
    <x v="2"/>
    <x v="5"/>
    <s v="2 Season"/>
    <n v="2"/>
    <s v=""/>
    <m/>
    <n v="2"/>
    <s v="International TV Shows, Reality TV"/>
    <x v="19"/>
    <s v="International TV Shows, Reality TV"/>
    <n v="2"/>
  </r>
  <r>
    <n v="3689"/>
    <x v="7462"/>
    <x v="1"/>
    <x v="7460"/>
    <m/>
    <s v="Apinya Sakuljaroensuk, Kanokchat Munyadon, Gyeon Seo, Nalin Hohler, Thongpoom Siripipat, Chinawut Indracusin, Preeyada Sitthachai, Akarin Akaranitimaytharatt, Adul Charoenrasameekiat, Kanlaya Lertkasemsup"/>
    <n v="10"/>
    <x v="51"/>
    <s v="Thailand"/>
    <n v="1"/>
    <x v="1594"/>
    <x v="2"/>
    <x v="1"/>
    <s v="1 Season"/>
    <n v="1"/>
    <s v=""/>
    <m/>
    <n v="1"/>
    <s v="International TV Shows, Romantic TV Shows, TV Dramas"/>
    <x v="19"/>
    <s v="International TV Shows, Romantic TV Shows, TV Dramas"/>
    <n v="3"/>
  </r>
  <r>
    <n v="3690"/>
    <x v="7463"/>
    <x v="1"/>
    <x v="7461"/>
    <m/>
    <s v="Chanon Santinatornkul, Sutatta Udomsilp, Morakot Liu, Varot Makaduangkeo, Sutthatip Wutichaipradit, Cholsawas Tiewwanichkul, Surapol Poonpiriya, Hattaya Wongkrachang"/>
    <n v="8"/>
    <x v="51"/>
    <s v="Thailand"/>
    <n v="1"/>
    <x v="1594"/>
    <x v="2"/>
    <x v="1"/>
    <s v="1 Season"/>
    <n v="1"/>
    <s v=""/>
    <m/>
    <n v="1"/>
    <s v="International TV Shows, Romantic TV Shows, TV Dramas"/>
    <x v="19"/>
    <s v="International TV Shows, Romantic TV Shows, TV Dramas"/>
    <n v="3"/>
  </r>
  <r>
    <n v="3691"/>
    <x v="7464"/>
    <x v="1"/>
    <x v="7462"/>
    <m/>
    <s v="Ji Jin-hee, Lee Jun-hyuk, Heo Jun-ho, Kang Han-na, Bae Jong-ok, Kim Gyu-ri, Son Suk-ku, Choi Yoon-young, Lee Moo-saeng"/>
    <n v="9"/>
    <x v="28"/>
    <s v="South Korea"/>
    <n v="1"/>
    <x v="1594"/>
    <x v="2"/>
    <x v="1"/>
    <s v="1 Season"/>
    <n v="1"/>
    <s v=""/>
    <m/>
    <n v="1"/>
    <s v="International TV Shows, Korean TV Shows, TV Dramas"/>
    <x v="19"/>
    <s v="International TV Shows, Korean TV Shows, TV Dramas"/>
    <n v="3"/>
  </r>
  <r>
    <n v="3692"/>
    <x v="7465"/>
    <x v="1"/>
    <x v="7463"/>
    <m/>
    <s v="Jack Black, Dustin Hoffman, Dennis Haysbert, Paul Scheer, Randall Duk Kim, David Cross, Jessica DiCicco, Jaycee Chan, Angelina Jolie, Seth Rogen, Tony Leondis"/>
    <n v="11"/>
    <x v="0"/>
    <s v="United States"/>
    <n v="1"/>
    <x v="78"/>
    <x v="13"/>
    <x v="6"/>
    <s v="1 Season"/>
    <n v="1"/>
    <s v=""/>
    <m/>
    <n v="1"/>
    <s v="Kids' TV, TV Action &amp; Adventure, TV Comedies"/>
    <x v="25"/>
    <s v="Kids' TV, TV Action &amp; Adventure, TV Comedies"/>
    <n v="3"/>
  </r>
  <r>
    <n v="3693"/>
    <x v="7466"/>
    <x v="1"/>
    <x v="7464"/>
    <m/>
    <s v="Sam Vincent, Kira Tozer, Andrea Libman"/>
    <n v="3"/>
    <x v="0"/>
    <s v="United States"/>
    <n v="1"/>
    <x v="78"/>
    <x v="5"/>
    <x v="0"/>
    <s v="2 Season"/>
    <n v="2"/>
    <s v=""/>
    <m/>
    <n v="2"/>
    <s v="Kids' TV"/>
    <x v="25"/>
    <s v="Kids' TV"/>
    <n v="1"/>
  </r>
  <r>
    <n v="3695"/>
    <x v="7467"/>
    <x v="1"/>
    <x v="7465"/>
    <m/>
    <s v="Bruno Gu√©ra√ßague"/>
    <n v="1"/>
    <x v="11"/>
    <s v="France"/>
    <n v="1"/>
    <x v="78"/>
    <x v="4"/>
    <x v="0"/>
    <s v="1 Season"/>
    <n v="1"/>
    <s v=""/>
    <m/>
    <n v="1"/>
    <s v="Kids' TV"/>
    <x v="25"/>
    <s v="Kids' TV"/>
    <n v="1"/>
  </r>
  <r>
    <n v="3696"/>
    <x v="7468"/>
    <x v="1"/>
    <x v="7466"/>
    <m/>
    <s v="Damien Laquet, David Gasman, Barbara Scaff"/>
    <n v="3"/>
    <x v="11"/>
    <s v="France"/>
    <n v="1"/>
    <x v="78"/>
    <x v="5"/>
    <x v="8"/>
    <s v="1 Season"/>
    <n v="1"/>
    <s v=""/>
    <m/>
    <n v="1"/>
    <s v="Kids' TV, TV Comedies"/>
    <x v="25"/>
    <s v="Kids' TV, TV Comedies"/>
    <n v="2"/>
  </r>
  <r>
    <n v="3697"/>
    <x v="7469"/>
    <x v="1"/>
    <x v="7467"/>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n v="22"/>
    <x v="1"/>
    <s v="Japan"/>
    <n v="1"/>
    <x v="78"/>
    <x v="5"/>
    <x v="5"/>
    <s v="1 Season"/>
    <n v="1"/>
    <s v=""/>
    <m/>
    <n v="1"/>
    <s v="Anime Series, International TV Shows"/>
    <x v="27"/>
    <s v="Anime Series, International TV Shows"/>
    <n v="2"/>
  </r>
  <r>
    <n v="3701"/>
    <x v="7470"/>
    <x v="1"/>
    <x v="7468"/>
    <m/>
    <s v="Tracy Morgan, Lauren Ash"/>
    <n v="2"/>
    <x v="0"/>
    <s v="United States"/>
    <n v="1"/>
    <x v="1423"/>
    <x v="12"/>
    <x v="5"/>
    <s v="2 Season"/>
    <n v="2"/>
    <s v=""/>
    <m/>
    <n v="2"/>
    <s v="Reality TV, TV Comedies, TV Horror"/>
    <x v="26"/>
    <s v="Reality TV, TV Comedies, TV Horror"/>
    <n v="3"/>
  </r>
  <r>
    <n v="3703"/>
    <x v="7471"/>
    <x v="1"/>
    <x v="7469"/>
    <m/>
    <m/>
    <n v="0"/>
    <x v="0"/>
    <s v="United States"/>
    <n v="1"/>
    <x v="512"/>
    <x v="2"/>
    <x v="5"/>
    <s v="3 Season"/>
    <n v="3"/>
    <s v=""/>
    <m/>
    <n v="3"/>
    <s v="Crime TV Shows, Docuseries"/>
    <x v="20"/>
    <s v="Crime TV Shows, Docuseries"/>
    <n v="2"/>
  </r>
  <r>
    <n v="3705"/>
    <x v="7472"/>
    <x v="1"/>
    <x v="7470"/>
    <m/>
    <m/>
    <n v="0"/>
    <x v="0"/>
    <s v="United States"/>
    <n v="1"/>
    <x v="512"/>
    <x v="2"/>
    <x v="5"/>
    <s v="1 Season"/>
    <n v="1"/>
    <s v=""/>
    <m/>
    <n v="1"/>
    <s v="Crime TV Shows, Docuseries, Science &amp; Nature TV"/>
    <x v="20"/>
    <s v="Crime TV Shows, Docuseries, Science &amp; Nature TV"/>
    <n v="3"/>
  </r>
  <r>
    <n v="3706"/>
    <x v="7473"/>
    <x v="1"/>
    <x v="7471"/>
    <m/>
    <s v="Luke Jacobz, Juliet Ashworth"/>
    <n v="2"/>
    <x v="12"/>
    <s v="Australia"/>
    <n v="1"/>
    <x v="512"/>
    <x v="2"/>
    <x v="5"/>
    <s v="2 Season"/>
    <n v="2"/>
    <s v=""/>
    <m/>
    <n v="2"/>
    <s v="International TV Shows, Reality TV"/>
    <x v="19"/>
    <s v="International TV Shows, Reality TV"/>
    <n v="2"/>
  </r>
  <r>
    <n v="3708"/>
    <x v="7474"/>
    <x v="1"/>
    <x v="7472"/>
    <m/>
    <m/>
    <n v="0"/>
    <x v="12"/>
    <s v="Australia, United States"/>
    <n v="2"/>
    <x v="512"/>
    <x v="2"/>
    <x v="0"/>
    <s v="2 Season"/>
    <n v="2"/>
    <s v=""/>
    <m/>
    <n v="2"/>
    <s v="Kids' TV, TV Sci-Fi &amp; Fantasy"/>
    <x v="25"/>
    <s v="Kids' TV, TV Sci-Fi &amp; Fantasy"/>
    <n v="2"/>
  </r>
  <r>
    <n v="3709"/>
    <x v="7475"/>
    <x v="1"/>
    <x v="7473"/>
    <m/>
    <s v="Brays Efe, Bel√©n Cuesta, Lidia San Jos√©, √Ålex de Lucas, Mariona Ter√©s"/>
    <n v="5"/>
    <x v="14"/>
    <s v="Spain"/>
    <n v="1"/>
    <x v="512"/>
    <x v="5"/>
    <x v="5"/>
    <s v="3 Season"/>
    <n v="3"/>
    <s v=""/>
    <m/>
    <n v="3"/>
    <s v="International TV Shows, Spanish-Language TV Shows, TV Comedies"/>
    <x v="19"/>
    <s v="International TV Shows, Spanish-Language TV Shows, TV Comedies"/>
    <n v="3"/>
  </r>
  <r>
    <n v="3711"/>
    <x v="7476"/>
    <x v="1"/>
    <x v="7474"/>
    <m/>
    <s v="Sunny Suwanmethanont, Kan Kantathavorn, Pattarasaya Kreuasuwansri, Chayanan Manomaisantiphap, Suwaphat Techaviriyawong, Prachakorn Piyasakulkaew, Nattarika Thampridanant, Michael Shaowanasai, Pattanachai Adirek"/>
    <n v="9"/>
    <x v="2"/>
    <m/>
    <n v="0"/>
    <x v="16"/>
    <x v="2"/>
    <x v="5"/>
    <s v="1 Season"/>
    <n v="1"/>
    <s v=""/>
    <m/>
    <n v="1"/>
    <s v="Crime TV Shows, International TV Shows, TV Comedies"/>
    <x v="20"/>
    <s v="Crime TV Shows, International TV Shows, TV Comedies"/>
    <n v="3"/>
  </r>
  <r>
    <n v="3717"/>
    <x v="7477"/>
    <x v="1"/>
    <x v="7475"/>
    <m/>
    <s v="Soma Saito, Junichi Suwabe, Natsuki Hanae, Yuichi Nakamura, Kenn, Aoi Yuki, Mariya Ise, Katsuyuki Konishi, Toshiyuki Toyonaga, Koji Yusa, Hiroshi Yanaka, Ryoko Shiraishi, Yo Taichi, Marie Miyake, Ryo Hirohashi, Motoko Kumai, Maaya Sakamoto, Hideyuki Tanaka, Bin Shimada"/>
    <n v="19"/>
    <x v="1"/>
    <s v="Japan"/>
    <n v="1"/>
    <x v="1595"/>
    <x v="2"/>
    <x v="1"/>
    <s v="2 Season"/>
    <n v="2"/>
    <s v=""/>
    <m/>
    <n v="2"/>
    <s v="Anime Series, International TV Shows"/>
    <x v="27"/>
    <s v="Anime Series, International TV Shows"/>
    <n v="2"/>
  </r>
  <r>
    <n v="3720"/>
    <x v="7478"/>
    <x v="1"/>
    <x v="7476"/>
    <s v="Luis Alberto Restrepo, Andr√©s Beltr√°n, Jaime Rayo"/>
    <s v="Luis Ger√≥nimo Abreu, Jos√© Ram√≥n Barreto, Ernesto Benjumea, F√©lix Antequera, Jefferson Qui√±ones, Shany Nadan, Mar√≠a Jos√© Vargas, Hans Mart√≠nez, Mauro Mauad, √Ålvaro Bayona, Rosmeri Marval, Irene Esser, Nohely Arteaga"/>
    <n v="13"/>
    <x v="31"/>
    <s v="Colombia"/>
    <n v="1"/>
    <x v="444"/>
    <x v="2"/>
    <x v="5"/>
    <s v="1 Season"/>
    <n v="1"/>
    <s v=""/>
    <m/>
    <n v="1"/>
    <s v="International TV Shows, Romantic TV Shows, Spanish-Language TV Shows"/>
    <x v="19"/>
    <s v="International TV Shows, Romantic TV Shows, Spanish-Language TV Shows"/>
    <n v="3"/>
  </r>
  <r>
    <n v="3722"/>
    <x v="7479"/>
    <x v="1"/>
    <x v="7477"/>
    <m/>
    <m/>
    <n v="0"/>
    <x v="0"/>
    <s v="United States"/>
    <n v="1"/>
    <x v="444"/>
    <x v="2"/>
    <x v="5"/>
    <s v="2 Season"/>
    <n v="2"/>
    <s v=""/>
    <m/>
    <n v="2"/>
    <s v="Docuseries, Reality TV"/>
    <x v="21"/>
    <s v="Docuseries, Reality TV"/>
    <n v="2"/>
  </r>
  <r>
    <n v="3723"/>
    <x v="7480"/>
    <x v="1"/>
    <x v="7478"/>
    <m/>
    <s v="Pilar Pascual, Renata Toscano, Jos√© Gim√©nez Zapiola, Santiago Saez, Paulo Sanchez Lima, Carmela Barsamian, Axel Mu√±iz, Majo Cardoso, Majo Chicar, Gast√≥n Ricaud, Laura Azcurra"/>
    <n v="11"/>
    <x v="25"/>
    <s v="Argentina"/>
    <n v="1"/>
    <x v="444"/>
    <x v="2"/>
    <x v="6"/>
    <s v="2 Season"/>
    <n v="2"/>
    <s v=""/>
    <m/>
    <n v="2"/>
    <s v="Kids' TV, Spanish-Language TV Shows, Teen TV Shows"/>
    <x v="25"/>
    <s v="Kids' TV, Spanish-Language TV Shows, Teen TV Shows"/>
    <n v="3"/>
  </r>
  <r>
    <n v="3724"/>
    <x v="7481"/>
    <x v="1"/>
    <x v="7479"/>
    <m/>
    <s v="Kaori Ishihara, Yuki Kaji, Haruka Tomatsu, Daisuke Ono, Ryohei Kimura, Yoshimasa Hosoya, Takahiro Sakurai, Showtaro Morikubo, Yui Horie, Tomokazu Sugita"/>
    <n v="10"/>
    <x v="1"/>
    <s v="Japan"/>
    <n v="1"/>
    <x v="444"/>
    <x v="8"/>
    <x v="5"/>
    <s v="2 Season"/>
    <n v="2"/>
    <s v=""/>
    <m/>
    <n v="2"/>
    <s v="Anime Series, International TV Shows"/>
    <x v="27"/>
    <s v="Anime Series, International TV Shows"/>
    <n v="2"/>
  </r>
  <r>
    <n v="3725"/>
    <x v="7482"/>
    <x v="1"/>
    <x v="7480"/>
    <m/>
    <s v="Megumi Ogata, Kotono Mitsuishi, Yuriko Yamaguchi, Megumi Hayashibara, Yuko Miyamura, Fumihiko Tachiki, Akira Ishida, Motomu Kiyokawa, Hiro Yuki, Miki Nagasawa, Takehito Koyasu, Tomokazu Seki, Tetsuya Iwanaga, Junko Iwao, Mugihito"/>
    <n v="15"/>
    <x v="1"/>
    <s v="Japan"/>
    <n v="1"/>
    <x v="444"/>
    <x v="42"/>
    <x v="5"/>
    <s v="1 Season"/>
    <n v="1"/>
    <s v=""/>
    <m/>
    <n v="1"/>
    <s v="Anime Series, International TV Shows"/>
    <x v="27"/>
    <s v="Anime Series, International TV Shows"/>
    <n v="2"/>
  </r>
  <r>
    <n v="3726"/>
    <x v="7483"/>
    <x v="1"/>
    <x v="7481"/>
    <m/>
    <s v="Ryan Phillippe, Omar Epps, David Marciano, Cynthia Addai-Robinson, Shantel VanSanten, Tom Sizemore"/>
    <n v="6"/>
    <x v="0"/>
    <s v="United States"/>
    <n v="1"/>
    <x v="444"/>
    <x v="5"/>
    <x v="1"/>
    <s v="3 Season"/>
    <n v="3"/>
    <s v=""/>
    <m/>
    <n v="3"/>
    <s v="Crime TV Shows, TV Action &amp; Adventure, TV Dramas"/>
    <x v="20"/>
    <s v="Crime TV Shows, TV Action &amp; Adventure, TV Dramas"/>
    <n v="3"/>
  </r>
  <r>
    <n v="3727"/>
    <x v="7484"/>
    <x v="1"/>
    <x v="7482"/>
    <m/>
    <m/>
    <n v="0"/>
    <x v="39"/>
    <s v="New Zealand"/>
    <n v="1"/>
    <x v="444"/>
    <x v="2"/>
    <x v="1"/>
    <s v="2 Season"/>
    <n v="2"/>
    <s v=""/>
    <m/>
    <n v="2"/>
    <s v="International TV Shows, Reality TV"/>
    <x v="19"/>
    <s v="International TV Shows, Reality TV"/>
    <n v="2"/>
  </r>
  <r>
    <n v="3728"/>
    <x v="7485"/>
    <x v="1"/>
    <x v="7483"/>
    <m/>
    <m/>
    <n v="0"/>
    <x v="0"/>
    <s v="United States"/>
    <n v="1"/>
    <x v="444"/>
    <x v="2"/>
    <x v="5"/>
    <s v="2 Season"/>
    <n v="2"/>
    <s v=""/>
    <m/>
    <n v="2"/>
    <s v="Crime TV Shows, Docuseries"/>
    <x v="20"/>
    <s v="Crime TV Shows, Docuseries"/>
    <n v="2"/>
  </r>
  <r>
    <n v="3737"/>
    <x v="7486"/>
    <x v="1"/>
    <x v="7484"/>
    <m/>
    <s v="Rikiya Koyama, Ayako Kawasumi, Sayaka Ohara, Sho Hayami, Tomokazu Seki, Jouji Nakata, Akina Abe, Takumi Yamasaki, Hikaru Midorikawa, Daisuke Namikawa"/>
    <n v="10"/>
    <x v="1"/>
    <s v="Japan"/>
    <n v="1"/>
    <x v="135"/>
    <x v="11"/>
    <x v="5"/>
    <s v="2 Season"/>
    <n v="2"/>
    <s v=""/>
    <m/>
    <n v="2"/>
    <s v="Anime Series, International TV Shows"/>
    <x v="27"/>
    <s v="Anime Series, International TV Shows"/>
    <n v="2"/>
  </r>
  <r>
    <n v="3738"/>
    <x v="7487"/>
    <x v="1"/>
    <x v="7485"/>
    <m/>
    <s v="Ami Koshimizu, Toshihiko Seki, Ryoka Yuzuki, Aya Suzaki, Shinichiro Miki, Tetsu Inada, Nobuyuki Hiyama, Mayumi Shintani, Hiroyuki Yoshino, Romi Park"/>
    <n v="10"/>
    <x v="1"/>
    <s v="Japan"/>
    <n v="1"/>
    <x v="135"/>
    <x v="0"/>
    <x v="5"/>
    <s v="1 Season"/>
    <n v="1"/>
    <s v=""/>
    <m/>
    <n v="1"/>
    <s v="Anime Series, International TV Shows"/>
    <x v="27"/>
    <s v="Anime Series, International TV Shows"/>
    <n v="2"/>
  </r>
  <r>
    <n v="3742"/>
    <x v="7488"/>
    <x v="1"/>
    <x v="7486"/>
    <m/>
    <s v="Aoi Yuki, Chiwa Saito, Kaori Mizuhashi, Eri Kitamura, Emiri Kato, Ai Nonaka"/>
    <n v="6"/>
    <x v="1"/>
    <s v="Japan"/>
    <n v="1"/>
    <x v="135"/>
    <x v="12"/>
    <x v="1"/>
    <s v="1 Season"/>
    <n v="1"/>
    <s v=""/>
    <m/>
    <n v="1"/>
    <s v="Anime Series, International TV Shows"/>
    <x v="27"/>
    <s v="Anime Series, International TV Shows"/>
    <n v="2"/>
  </r>
  <r>
    <n v="3743"/>
    <x v="7489"/>
    <x v="1"/>
    <x v="7487"/>
    <m/>
    <s v="Zhang Chao, Li Tingting, Chen Bohao, Sun Jialing, Zhang Zhang, Li Jiuxiao, Deng Yuli, Li Huan, Fang Wenqiang, Gong Rui"/>
    <n v="10"/>
    <x v="42"/>
    <s v="China"/>
    <n v="1"/>
    <x v="135"/>
    <x v="2"/>
    <x v="5"/>
    <s v="1 Season"/>
    <n v="1"/>
    <s v=""/>
    <m/>
    <n v="1"/>
    <s v="International TV Shows, Romantic TV Shows, TV Comedies"/>
    <x v="19"/>
    <s v="International TV Shows, Romantic TV Shows, TV Comedies"/>
    <n v="3"/>
  </r>
  <r>
    <n v="3744"/>
    <x v="7490"/>
    <x v="1"/>
    <x v="7488"/>
    <s v="El√≠as Le√≥n"/>
    <m/>
    <n v="0"/>
    <x v="14"/>
    <s v="Spain"/>
    <n v="1"/>
    <x v="135"/>
    <x v="2"/>
    <x v="5"/>
    <s v="1 Season"/>
    <n v="1"/>
    <s v=""/>
    <m/>
    <n v="1"/>
    <s v="Crime TV Shows, Docuseries, International TV Shows"/>
    <x v="20"/>
    <s v="Crime TV Shows, Docuseries, International TV Shows"/>
    <n v="3"/>
  </r>
  <r>
    <n v="3745"/>
    <x v="7491"/>
    <x v="1"/>
    <x v="7489"/>
    <m/>
    <s v="Patrick Ridremont, Constance Gay, Tom Audenaert, Roda Fawaz, Danitza Athanassiadis"/>
    <n v="5"/>
    <x v="47"/>
    <s v="Belgium"/>
    <n v="1"/>
    <x v="135"/>
    <x v="3"/>
    <x v="5"/>
    <s v="1 Season"/>
    <n v="1"/>
    <s v=""/>
    <m/>
    <n v="1"/>
    <s v="Crime TV Shows, International TV Shows, TV Dramas"/>
    <x v="20"/>
    <s v="Crime TV Shows, International TV Shows, TV Dramas"/>
    <n v="3"/>
  </r>
  <r>
    <n v="3746"/>
    <x v="7492"/>
    <x v="1"/>
    <x v="7490"/>
    <m/>
    <s v="James Davis"/>
    <n v="1"/>
    <x v="0"/>
    <s v="United States"/>
    <n v="1"/>
    <x v="1131"/>
    <x v="2"/>
    <x v="6"/>
    <s v="1 Season"/>
    <n v="1"/>
    <s v=""/>
    <m/>
    <n v="1"/>
    <s v="Reality TV"/>
    <x v="26"/>
    <s v="Reality TV"/>
    <n v="1"/>
  </r>
  <r>
    <n v="3747"/>
    <x v="7493"/>
    <x v="1"/>
    <x v="7491"/>
    <m/>
    <s v="Suliane Brahim, Hubert Delattre, Laurent Capelluto, Samuel Jouy, Renaud Rutten, Camille Aguilar, Tiphaine Daviot, Naidra Ayadi, Brigitte Sy, Anne Suarez, Dan Herzberg, Olivier Bonjour, Thomas Doret"/>
    <n v="13"/>
    <x v="11"/>
    <s v="France, Belgium"/>
    <n v="2"/>
    <x v="1131"/>
    <x v="2"/>
    <x v="5"/>
    <s v="2 Season"/>
    <n v="2"/>
    <s v=""/>
    <m/>
    <n v="2"/>
    <s v="Crime TV Shows, International TV Shows, TV Dramas"/>
    <x v="20"/>
    <s v="Crime TV Shows, International TV Shows, TV Dramas"/>
    <n v="3"/>
  </r>
  <r>
    <n v="3749"/>
    <x v="7494"/>
    <x v="1"/>
    <x v="7492"/>
    <m/>
    <s v="Guillermo Iv√°n, C√©sar Manjarrez, Estrella Sol√≠s, Liliana Moreno, Marco Uriel, Mario Zaragoza, Fernando Sarfatti, Jos√© √Ångel Bichir, Paty Blanco, P√≠a Sanz, Scarlet Gruber, Pakey V√°zquez, Ivonne Montero"/>
    <n v="13"/>
    <x v="2"/>
    <m/>
    <n v="0"/>
    <x v="1131"/>
    <x v="2"/>
    <x v="5"/>
    <s v="2 Season"/>
    <n v="2"/>
    <s v=""/>
    <m/>
    <n v="2"/>
    <s v="Crime TV Shows, International TV Shows, Spanish-Language TV Shows"/>
    <x v="20"/>
    <s v="Crime TV Shows, International TV Shows, Spanish-Language TV Shows"/>
    <n v="3"/>
  </r>
  <r>
    <n v="3750"/>
    <x v="7495"/>
    <x v="1"/>
    <x v="7493"/>
    <m/>
    <s v="Lisa Edelstein, Beau Garrett, Necar Zadegan, Paul Adelstein, Janeane Garofalo, Alanna Ubach"/>
    <n v="6"/>
    <x v="0"/>
    <s v="United States"/>
    <n v="1"/>
    <x v="1131"/>
    <x v="2"/>
    <x v="5"/>
    <s v="5 Season"/>
    <n v="5"/>
    <s v=""/>
    <m/>
    <n v="5"/>
    <s v="TV Comedies, TV Dramas"/>
    <x v="24"/>
    <s v="TV Comedies, TV Dramas"/>
    <n v="2"/>
  </r>
  <r>
    <n v="3751"/>
    <x v="7496"/>
    <x v="1"/>
    <x v="7494"/>
    <m/>
    <s v="Huma Qureshi, Siddharth, Rahul Khanna, Arif Zakaria, Seema Biswas, Sanjay Suri, Akash Khurana, Ashwath Bhatt, Anupam Bhattacharya, Adarsh Gourav"/>
    <n v="10"/>
    <x v="17"/>
    <s v="India"/>
    <n v="1"/>
    <x v="1131"/>
    <x v="2"/>
    <x v="5"/>
    <s v="1 Season"/>
    <n v="1"/>
    <s v=""/>
    <m/>
    <n v="1"/>
    <s v="British TV Shows, International TV Shows, TV Dramas"/>
    <x v="23"/>
    <s v="British TV Shows, International TV Shows, TV Dramas"/>
    <n v="3"/>
  </r>
  <r>
    <n v="3752"/>
    <x v="7497"/>
    <x v="1"/>
    <x v="7495"/>
    <m/>
    <s v="Marlon Wayans, Essence Atkins, Bresha Webb, Diallo Riddle, Notlim Taylor, Amir O'Neil"/>
    <n v="6"/>
    <x v="0"/>
    <s v="United States"/>
    <n v="1"/>
    <x v="1131"/>
    <x v="5"/>
    <x v="1"/>
    <s v="2 Season"/>
    <n v="2"/>
    <s v=""/>
    <m/>
    <n v="2"/>
    <s v="TV Comedies"/>
    <x v="24"/>
    <s v="TV Comedies"/>
    <n v="1"/>
  </r>
  <r>
    <n v="3753"/>
    <x v="7498"/>
    <x v="1"/>
    <x v="7496"/>
    <m/>
    <s v="Krysten Ritter, David Tennant, Rachael Taylor, Mike Colter, Carrie-Anne Moss, Eka Darville, Erin Moriarty, Wil Traval, Susie Abromeit"/>
    <n v="9"/>
    <x v="0"/>
    <s v="United States"/>
    <n v="1"/>
    <x v="1131"/>
    <x v="2"/>
    <x v="5"/>
    <s v="3 Season"/>
    <n v="3"/>
    <s v=""/>
    <m/>
    <n v="3"/>
    <s v="Crime TV Shows, TV Action &amp; Adventure, TV Dramas"/>
    <x v="20"/>
    <s v="Crime TV Shows, TV Action &amp; Adventure, TV Dramas"/>
    <n v="3"/>
  </r>
  <r>
    <n v="3755"/>
    <x v="7499"/>
    <x v="1"/>
    <x v="7497"/>
    <m/>
    <s v="Pablo Lyle, Ana Layevska, Leonardo Daniel, Javier D√≠az Due√±as, Daniel Mart√≠nez, Pamela Almanza, Roberto Bland√≥n, Sebasti√°n Ferrat, Gabriela Zamora, Mauricio Pimentel, Julio Casado, Eivaut Rischen"/>
    <n v="12"/>
    <x v="15"/>
    <s v="Mexico"/>
    <n v="1"/>
    <x v="1131"/>
    <x v="2"/>
    <x v="5"/>
    <s v="1 Season"/>
    <n v="1"/>
    <s v=""/>
    <m/>
    <n v="1"/>
    <s v="Crime TV Shows, International TV Shows, Spanish-Language TV Shows"/>
    <x v="20"/>
    <s v="Crime TV Shows, International TV Shows, Spanish-Language TV Shows"/>
    <n v="3"/>
  </r>
  <r>
    <n v="3756"/>
    <x v="7500"/>
    <x v="1"/>
    <x v="7498"/>
    <m/>
    <s v="Salma Malhas, Sultan Alkhail, Hamzeh Okab, Aysha Shahaltough, Zaid Zoubi, Ban Halaweh, Yasser Al Hadi"/>
    <n v="7"/>
    <x v="79"/>
    <s v="Jordan"/>
    <n v="1"/>
    <x v="316"/>
    <x v="2"/>
    <x v="5"/>
    <s v="1 Season"/>
    <n v="1"/>
    <s v=""/>
    <m/>
    <n v="1"/>
    <s v="International TV Shows, TV Dramas, TV Mysteries"/>
    <x v="19"/>
    <s v="International TV Shows, TV Dramas, TV Mysteries"/>
    <n v="3"/>
  </r>
  <r>
    <n v="3761"/>
    <x v="7501"/>
    <x v="1"/>
    <x v="7499"/>
    <m/>
    <s v="Nurfathiah Diaz"/>
    <n v="1"/>
    <x v="45"/>
    <s v="Malaysia"/>
    <n v="1"/>
    <x v="1596"/>
    <x v="12"/>
    <x v="0"/>
    <s v="1 Season"/>
    <n v="1"/>
    <s v=""/>
    <m/>
    <n v="1"/>
    <s v="Kids' TV"/>
    <x v="25"/>
    <s v="Kids' TV"/>
    <n v="1"/>
  </r>
  <r>
    <n v="3763"/>
    <x v="7502"/>
    <x v="1"/>
    <x v="7500"/>
    <m/>
    <s v="Kiefer Sutherland, Natascha McElhone, Maggie Q, Kal Penn, Adan Canto, Italia Ricci, LaMonica Garrett, Tanner Buchanan, Ben Lawson, Paulo Costanzo, Zoe McLellan"/>
    <n v="11"/>
    <x v="0"/>
    <s v="United States"/>
    <n v="1"/>
    <x v="480"/>
    <x v="2"/>
    <x v="5"/>
    <s v="3 Season"/>
    <n v="3"/>
    <s v=""/>
    <m/>
    <n v="3"/>
    <s v="Crime TV Shows, TV Dramas, TV Thrillers"/>
    <x v="20"/>
    <s v="Crime TV Shows, TV Dramas, TV Thrillers"/>
    <n v="3"/>
  </r>
  <r>
    <n v="3770"/>
    <x v="7503"/>
    <x v="1"/>
    <x v="7501"/>
    <m/>
    <s v="Erin Mathews, Kathleen Barr, Chiara Zanni, Rebecca Shoichet, Sabrina Pitre, Ingrid Nilson, Alessandro Juliani, Elyse Maloway, Vincent Tong"/>
    <n v="9"/>
    <x v="0"/>
    <s v="United States"/>
    <n v="1"/>
    <x v="480"/>
    <x v="2"/>
    <x v="0"/>
    <s v="1 Season"/>
    <n v="1"/>
    <s v=""/>
    <m/>
    <n v="1"/>
    <s v="Kids' TV"/>
    <x v="25"/>
    <s v="Kids' TV"/>
    <n v="1"/>
  </r>
  <r>
    <n v="3771"/>
    <x v="7504"/>
    <x v="1"/>
    <x v="7502"/>
    <m/>
    <s v="Laura Linney, Ellen Page, Olympia Dukakis, Paul Gross, Murray Bartlett, Barbara Garrick, Charlie Barnett, Garcia, May Hong, Jen Richards, Victor Garber, Ashley Park, Christopher Larkin, Zosia Mamet, Molly Ringwald, Daniela Vega"/>
    <n v="16"/>
    <x v="0"/>
    <s v="United States"/>
    <n v="1"/>
    <x v="480"/>
    <x v="2"/>
    <x v="5"/>
    <s v="1 Season"/>
    <n v="1"/>
    <s v=""/>
    <m/>
    <n v="1"/>
    <s v="TV Dramas"/>
    <x v="22"/>
    <s v="TV Dramas"/>
    <n v="1"/>
  </r>
  <r>
    <n v="3775"/>
    <x v="7505"/>
    <x v="1"/>
    <x v="7503"/>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n v="50"/>
    <x v="6"/>
    <s v="United Kingdom"/>
    <n v="1"/>
    <x v="627"/>
    <x v="2"/>
    <x v="5"/>
    <s v="5 Season"/>
    <n v="5"/>
    <s v=""/>
    <m/>
    <n v="5"/>
    <s v="British TV Shows, International TV Shows, TV Dramas"/>
    <x v="23"/>
    <s v="British TV Shows, International TV Shows, TV Dramas"/>
    <n v="3"/>
  </r>
  <r>
    <n v="3779"/>
    <x v="7506"/>
    <x v="1"/>
    <x v="7504"/>
    <m/>
    <s v="Fred Armisen, Bill Hader, Helen Mirren"/>
    <n v="3"/>
    <x v="0"/>
    <s v="United States"/>
    <n v="1"/>
    <x v="1597"/>
    <x v="2"/>
    <x v="1"/>
    <s v="3 Season"/>
    <n v="3"/>
    <s v=""/>
    <m/>
    <n v="3"/>
    <s v="TV Comedies"/>
    <x v="24"/>
    <s v="TV Comedies"/>
    <n v="1"/>
  </r>
  <r>
    <n v="3780"/>
    <x v="7507"/>
    <x v="1"/>
    <x v="7505"/>
    <m/>
    <s v="Ricardo Hurtado, Breanna Yde, Jackie R. Jacobson, Abby Donnelly, Alkoya Brunson, Jeremy Howard, JT Neal, Bryana Salaz, Ian Ziering, Camaron Engels"/>
    <n v="10"/>
    <x v="0"/>
    <s v="United States"/>
    <n v="1"/>
    <x v="1597"/>
    <x v="2"/>
    <x v="4"/>
    <s v="1 Season"/>
    <n v="1"/>
    <s v=""/>
    <m/>
    <n v="1"/>
    <s v="Kids' TV, TV Action &amp; Adventure, TV Comedies"/>
    <x v="25"/>
    <s v="Kids' TV, TV Action &amp; Adventure, TV Comedies"/>
    <n v="3"/>
  </r>
  <r>
    <n v="3781"/>
    <x v="7508"/>
    <x v="1"/>
    <x v="7506"/>
    <m/>
    <s v="Song Joong-ki, Jang Dong-gun, Kim Ji-won, Kim Ok-vin, Kim Eui-sung, Cho Seong-ha, Lee Do-gyeong, Park Hae-joon, Park Byung-eun"/>
    <n v="9"/>
    <x v="28"/>
    <s v="South Korea"/>
    <n v="1"/>
    <x v="1074"/>
    <x v="2"/>
    <x v="5"/>
    <s v="1 Season"/>
    <n v="1"/>
    <s v=""/>
    <m/>
    <n v="1"/>
    <s v="International TV Shows, Korean TV Shows, TV Action &amp; Adventure"/>
    <x v="19"/>
    <s v="International TV Shows, Korean TV Shows, TV Action &amp; Adventure"/>
    <n v="3"/>
  </r>
  <r>
    <n v="3783"/>
    <x v="7509"/>
    <x v="1"/>
    <x v="7507"/>
    <m/>
    <s v="Cindy Lien, Nicholas Teo, Yao Ai-ning, Li Chung-lin, Chen Bor-jeng, Miao Ke-li"/>
    <n v="6"/>
    <x v="53"/>
    <s v="Taiwan"/>
    <n v="1"/>
    <x v="609"/>
    <x v="2"/>
    <x v="1"/>
    <s v="1 Season"/>
    <n v="1"/>
    <s v=""/>
    <m/>
    <n v="1"/>
    <s v="International TV Shows, TV Dramas"/>
    <x v="19"/>
    <s v="International TV Shows, TV Dramas"/>
    <n v="2"/>
  </r>
  <r>
    <n v="3785"/>
    <x v="7510"/>
    <x v="1"/>
    <x v="7508"/>
    <m/>
    <s v="Kengo Kawanishi, Ai Kayano, Kana Hanazawa, Misaki Kuno, Nobuhiko Okamoto, Marina Inoue, Yoshimasa Hosoya, Shinichiro Miki, Tomokazu Sugita, Subaru Kimura, Shigeru Chiba, Toru Okawa, Takahiro Sakurai"/>
    <n v="13"/>
    <x v="1"/>
    <s v="Japan"/>
    <n v="1"/>
    <x v="609"/>
    <x v="3"/>
    <x v="1"/>
    <s v="2 Season"/>
    <n v="2"/>
    <s v=""/>
    <m/>
    <n v="2"/>
    <s v="Anime Series, International TV Shows, Teen TV Shows"/>
    <x v="27"/>
    <s v="Anime Series, International TV Shows, Teen TV Shows"/>
    <n v="3"/>
  </r>
  <r>
    <n v="3788"/>
    <x v="7511"/>
    <x v="1"/>
    <x v="7509"/>
    <m/>
    <s v="Anthony LaPaglia, Kim Coates, Enrico Colantoni, Paul Sorvino, Maxim Roy, Brett Donahue, Michelle Mylett, Claudia Ferri, Tony Nappo"/>
    <n v="9"/>
    <x v="8"/>
    <s v="Canada"/>
    <n v="1"/>
    <x v="1208"/>
    <x v="2"/>
    <x v="5"/>
    <s v="2 Season"/>
    <n v="2"/>
    <s v=""/>
    <m/>
    <n v="2"/>
    <s v="Crime TV Shows, TV Dramas"/>
    <x v="20"/>
    <s v="Crime TV Shows, TV Dramas"/>
    <n v="2"/>
  </r>
  <r>
    <n v="3790"/>
    <x v="7512"/>
    <x v="1"/>
    <x v="7510"/>
    <m/>
    <m/>
    <n v="0"/>
    <x v="2"/>
    <m/>
    <n v="0"/>
    <x v="1208"/>
    <x v="2"/>
    <x v="5"/>
    <s v="1 Season"/>
    <n v="1"/>
    <s v=""/>
    <m/>
    <n v="1"/>
    <s v="Crime TV Shows, Docuseries, International TV Shows"/>
    <x v="20"/>
    <s v="Crime TV Shows, Docuseries, International TV Shows"/>
    <n v="3"/>
  </r>
  <r>
    <n v="3793"/>
    <x v="7513"/>
    <x v="1"/>
    <x v="7511"/>
    <m/>
    <s v="Asante Blackk, Caleel Harris, Ethan Herisse, Jharrel Jerome, Marquis Rodriguez, Jovan Adepo, Chris Chalk, Justin Cunningham, Freddy Miyares, Michael Kenneth Williams, Marsha Stephanie Blake, Kylie Bunbury, Aunjanue Ellis, Vera Farmiga, Felicity Huffman, John Leguizamo, Niecy Nash"/>
    <n v="17"/>
    <x v="0"/>
    <s v="United States"/>
    <n v="1"/>
    <x v="1208"/>
    <x v="2"/>
    <x v="5"/>
    <s v="1 Season"/>
    <n v="1"/>
    <s v=""/>
    <m/>
    <n v="1"/>
    <s v="Crime TV Shows, TV Dramas"/>
    <x v="20"/>
    <s v="Crime TV Shows, TV Dramas"/>
    <n v="2"/>
  </r>
  <r>
    <n v="3795"/>
    <x v="7514"/>
    <x v="1"/>
    <x v="7512"/>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n v="24"/>
    <x v="0"/>
    <s v="United States"/>
    <n v="1"/>
    <x v="1069"/>
    <x v="2"/>
    <x v="5"/>
    <s v="1 Season"/>
    <n v="1"/>
    <s v=""/>
    <m/>
    <n v="1"/>
    <s v="Stand-Up Comedy &amp; Talk Shows, TV Comedies"/>
    <x v="30"/>
    <s v="Stand-Up Comedy &amp; Talk Shows, TV Comedies"/>
    <n v="2"/>
  </r>
  <r>
    <n v="3797"/>
    <x v="7515"/>
    <x v="1"/>
    <x v="7513"/>
    <m/>
    <s v="Kazutoyo Koyabu"/>
    <n v="1"/>
    <x v="2"/>
    <m/>
    <n v="0"/>
    <x v="128"/>
    <x v="3"/>
    <x v="5"/>
    <s v="1 Season"/>
    <n v="1"/>
    <s v=""/>
    <m/>
    <n v="1"/>
    <s v="Docuseries, International TV Shows"/>
    <x v="21"/>
    <s v="Docuseries, International TV Shows"/>
    <n v="2"/>
  </r>
  <r>
    <n v="3800"/>
    <x v="7516"/>
    <x v="1"/>
    <x v="7514"/>
    <m/>
    <s v="DeWanda Wise, Cleo Anthony, Lyriq Bent, Anthony Ramos, Chyna Layne, Margot Bingham, Ilfanesh Hadera, Elvis Nolasco, De'Adre Aziza"/>
    <n v="9"/>
    <x v="0"/>
    <s v="United States"/>
    <n v="1"/>
    <x v="128"/>
    <x v="5"/>
    <x v="5"/>
    <s v="2 Season"/>
    <n v="2"/>
    <s v=""/>
    <m/>
    <n v="2"/>
    <s v="Romantic TV Shows, TV Comedies, TV Dramas"/>
    <x v="32"/>
    <s v="Romantic TV Shows, TV Comedies, TV Dramas"/>
    <n v="3"/>
  </r>
  <r>
    <n v="3802"/>
    <x v="7517"/>
    <x v="1"/>
    <x v="7515"/>
    <m/>
    <s v="Ren√©e Zellweger, Jane Levy, Blake Jenner, Keith Powers, Samantha Marie Ware, Juan Castano, Dave Annable, Saamer Usmani, Daniella Pineda, John Clarence Stewart, Louis Herthum"/>
    <n v="11"/>
    <x v="0"/>
    <s v="United States"/>
    <n v="1"/>
    <x v="128"/>
    <x v="2"/>
    <x v="5"/>
    <s v="1 Season"/>
    <n v="1"/>
    <s v=""/>
    <m/>
    <n v="1"/>
    <s v="TV Dramas, TV Thrillers"/>
    <x v="22"/>
    <s v="TV Dramas, TV Thrillers"/>
    <n v="2"/>
  </r>
  <r>
    <n v="3807"/>
    <x v="7518"/>
    <x v="1"/>
    <x v="7516"/>
    <m/>
    <s v="Gavin Lewis, Theodore Barnes, Shelby Simmons, Cynthia Kaye McWilliams"/>
    <n v="4"/>
    <x v="0"/>
    <s v="United States"/>
    <n v="1"/>
    <x v="1598"/>
    <x v="2"/>
    <x v="4"/>
    <s v="2 Season"/>
    <n v="2"/>
    <s v=""/>
    <m/>
    <n v="2"/>
    <s v="Kids' TV, TV Comedies"/>
    <x v="25"/>
    <s v="Kids' TV, TV Comedies"/>
    <n v="2"/>
  </r>
  <r>
    <n v="3808"/>
    <x v="7519"/>
    <x v="1"/>
    <x v="7517"/>
    <m/>
    <s v="B√°rbara de Regil, Jos√© Mar√≠a de Tavira, Antonio Gaona, Hern√°n Mendoza, Vanessa Bauche, Christian Vasquez, Jos√© Sefami, Ariel L√≥pez Padilla"/>
    <n v="8"/>
    <x v="15"/>
    <s v="Mexico"/>
    <n v="1"/>
    <x v="1598"/>
    <x v="5"/>
    <x v="5"/>
    <s v="2 Season"/>
    <n v="2"/>
    <s v=""/>
    <m/>
    <n v="2"/>
    <s v="Crime TV Shows, International TV Shows, Spanish-Language TV Shows"/>
    <x v="20"/>
    <s v="Crime TV Shows, International TV Shows, Spanish-Language TV Shows"/>
    <n v="3"/>
  </r>
  <r>
    <n v="3809"/>
    <x v="7520"/>
    <x v="1"/>
    <x v="7518"/>
    <s v="Diego Enrique Osorno"/>
    <m/>
    <n v="0"/>
    <x v="15"/>
    <s v="Mexico"/>
    <n v="1"/>
    <x v="226"/>
    <x v="2"/>
    <x v="5"/>
    <s v="1 Season"/>
    <n v="1"/>
    <s v=""/>
    <m/>
    <n v="1"/>
    <s v="Crime TV Shows, Docuseries, International TV Shows"/>
    <x v="20"/>
    <s v="Crime TV Shows, Docuseries, International TV Shows"/>
    <n v="3"/>
  </r>
  <r>
    <n v="3813"/>
    <x v="7521"/>
    <x v="1"/>
    <x v="7519"/>
    <m/>
    <s v="Solvan &quot;Slick&quot; Naim, Rob Morgan, Shakira Barrera, Jade Eshete, Adriane Lenox, Donnell Rawlings, Eden Marryshow, Sam Eliad, Devale Ellis, J. Ray Acosta"/>
    <n v="10"/>
    <x v="0"/>
    <s v="United States"/>
    <n v="1"/>
    <x v="226"/>
    <x v="2"/>
    <x v="5"/>
    <s v="1 Season"/>
    <n v="1"/>
    <s v=""/>
    <m/>
    <n v="1"/>
    <s v="TV Comedies"/>
    <x v="24"/>
    <s v="TV Comedies"/>
    <n v="1"/>
  </r>
  <r>
    <n v="3818"/>
    <x v="7522"/>
    <x v="1"/>
    <x v="7520"/>
    <m/>
    <s v="Ed Westwick, James Buckley, Joe Thomas, Lauren O'Rourke, Linzey Cocker, Nigel Lindsay, Lloyd Hutchinson, Lee Ross"/>
    <n v="8"/>
    <x v="6"/>
    <s v="United Kingdom"/>
    <n v="1"/>
    <x v="226"/>
    <x v="2"/>
    <x v="5"/>
    <s v="2 Season"/>
    <n v="2"/>
    <s v=""/>
    <m/>
    <n v="2"/>
    <s v="British TV Shows, International TV Shows, TV Comedies"/>
    <x v="23"/>
    <s v="British TV Shows, International TV Shows, TV Comedies"/>
    <n v="3"/>
  </r>
  <r>
    <n v="3822"/>
    <x v="7523"/>
    <x v="1"/>
    <x v="7521"/>
    <m/>
    <s v="Freddie Fox, Kathryn Drysdale, Rasmus Hardiker, Joanna Ruiz, Ryan Sampson, Kelly Marie Stewart"/>
    <n v="6"/>
    <x v="6"/>
    <s v="United Kingdom"/>
    <n v="1"/>
    <x v="1253"/>
    <x v="3"/>
    <x v="0"/>
    <s v="1 Season"/>
    <n v="1"/>
    <s v=""/>
    <m/>
    <n v="1"/>
    <s v="British TV Shows, Kids' TV, TV Comedies"/>
    <x v="23"/>
    <s v="British TV Shows, Kids' TV, TV Comedies"/>
    <n v="3"/>
  </r>
  <r>
    <n v="3824"/>
    <x v="7524"/>
    <x v="1"/>
    <x v="7522"/>
    <m/>
    <s v="Chiara Francia, Mercedes Lambre, Victorio D'Alessandro, Mario Guerci, Florencia Ben√≠tez, Victoria Ramos"/>
    <n v="6"/>
    <x v="25"/>
    <s v="Argentina"/>
    <n v="1"/>
    <x v="1253"/>
    <x v="3"/>
    <x v="0"/>
    <s v="1 Season"/>
    <n v="1"/>
    <s v=""/>
    <m/>
    <n v="1"/>
    <s v="Kids' TV, Spanish-Language TV Shows"/>
    <x v="25"/>
    <s v="Kids' TV, Spanish-Language TV Shows"/>
    <n v="2"/>
  </r>
  <r>
    <n v="3825"/>
    <x v="7525"/>
    <x v="1"/>
    <x v="7523"/>
    <m/>
    <s v="Riley Wang, Zhao Lusi, Zhang Jiongmin, Gratitude Dai, Yuan Hao"/>
    <n v="5"/>
    <x v="2"/>
    <m/>
    <n v="0"/>
    <x v="1253"/>
    <x v="2"/>
    <x v="1"/>
    <s v="1 Season"/>
    <n v="1"/>
    <s v=""/>
    <m/>
    <n v="1"/>
    <s v="International TV Shows, Romantic TV Shows, TV Dramas"/>
    <x v="19"/>
    <s v="International TV Shows, Romantic TV Shows, TV Dramas"/>
    <n v="3"/>
  </r>
  <r>
    <n v="3827"/>
    <x v="7526"/>
    <x v="1"/>
    <x v="7524"/>
    <m/>
    <s v="Koki Uchiyama, Mikako Komatsu, Nobunaga Shimazaki, Rie Takahashi, Manaka Iwami, Soma Saito"/>
    <n v="6"/>
    <x v="1"/>
    <s v="Japan"/>
    <n v="1"/>
    <x v="317"/>
    <x v="5"/>
    <x v="1"/>
    <s v="1 Season"/>
    <n v="1"/>
    <s v=""/>
    <m/>
    <n v="1"/>
    <s v="Anime Series, International TV Shows"/>
    <x v="27"/>
    <s v="Anime Series, International TV Shows"/>
    <n v="2"/>
  </r>
  <r>
    <n v="3832"/>
    <x v="7527"/>
    <x v="1"/>
    <x v="7525"/>
    <m/>
    <s v="Kara Hui, Philip Keung, Benjamin Yuen, Sisley Choi, Hui Shiu Hung, Ben Wong, Joman Chiang"/>
    <n v="7"/>
    <x v="42"/>
    <s v="China, Hong Kong"/>
    <n v="2"/>
    <x v="870"/>
    <x v="2"/>
    <x v="1"/>
    <s v="1 Season"/>
    <n v="1"/>
    <s v=""/>
    <m/>
    <n v="1"/>
    <s v="Crime TV Shows, International TV Shows, TV Dramas"/>
    <x v="20"/>
    <s v="Crime TV Shows, International TV Shows, TV Dramas"/>
    <n v="3"/>
  </r>
  <r>
    <n v="3836"/>
    <x v="7528"/>
    <x v="1"/>
    <x v="7526"/>
    <m/>
    <s v="Aubrey Plaza, Judy Greer, Jane Adams, Zazie Beetz, Kate Berlant, Aya Cash, Michael Chernus, Kiersey Clemons, Orlando Bloom, Malin Akerman, Marc Maron, Dave Franco, Hannibal Buress, Jake Johnson, Emily Ratajkowski, Andrew Bachelor"/>
    <n v="16"/>
    <x v="0"/>
    <s v="United States"/>
    <n v="1"/>
    <x v="342"/>
    <x v="2"/>
    <x v="5"/>
    <s v="3 Season"/>
    <n v="3"/>
    <s v=""/>
    <m/>
    <n v="3"/>
    <s v="TV Comedies, TV Dramas"/>
    <x v="24"/>
    <s v="TV Comedies, TV Dramas"/>
    <n v="2"/>
  </r>
  <r>
    <n v="3838"/>
    <x v="7529"/>
    <x v="1"/>
    <x v="7527"/>
    <m/>
    <m/>
    <n v="0"/>
    <x v="2"/>
    <m/>
    <n v="0"/>
    <x v="342"/>
    <x v="2"/>
    <x v="5"/>
    <s v="1 Season"/>
    <n v="1"/>
    <s v=""/>
    <m/>
    <n v="1"/>
    <s v="Docuseries, Reality TV"/>
    <x v="21"/>
    <s v="Docuseries, Reality TV"/>
    <n v="2"/>
  </r>
  <r>
    <n v="3839"/>
    <x v="7530"/>
    <x v="1"/>
    <x v="7528"/>
    <m/>
    <s v="Selton Mello, Caroline Abras, Enrique Diaz, Antonio Saboia, Lee Taylor, Otto Jr., Leonardo Medeiros, Osvaldo Mil, Jonathan Haagensen, Giulio Lopes, Susana Ribeiro"/>
    <n v="11"/>
    <x v="23"/>
    <s v="Brazil"/>
    <n v="1"/>
    <x v="342"/>
    <x v="2"/>
    <x v="5"/>
    <s v="2 Season"/>
    <n v="2"/>
    <s v=""/>
    <m/>
    <n v="2"/>
    <s v="Crime TV Shows, International TV Shows, TV Dramas"/>
    <x v="20"/>
    <s v="Crime TV Shows, International TV Shows, TV Dramas"/>
    <n v="3"/>
  </r>
  <r>
    <n v="3840"/>
    <x v="7531"/>
    <x v="1"/>
    <x v="7529"/>
    <m/>
    <s v="Tiffany Tang, Luo Jin, Vanness Wu, Rachel Momo, Hsin Ai Lee"/>
    <n v="5"/>
    <x v="42"/>
    <s v="China"/>
    <n v="1"/>
    <x v="342"/>
    <x v="9"/>
    <x v="1"/>
    <s v="1 Season"/>
    <n v="1"/>
    <s v=""/>
    <m/>
    <n v="1"/>
    <s v="International TV Shows, Romantic TV Shows, TV Dramas"/>
    <x v="19"/>
    <s v="International TV Shows, Romantic TV Shows, TV Dramas"/>
    <n v="3"/>
  </r>
  <r>
    <n v="3841"/>
    <x v="7532"/>
    <x v="1"/>
    <x v="7530"/>
    <m/>
    <s v="Kathryn Newton, Gideon Adlon, Sean Berdy, Natasha Liu Bordizzo, Jacques Colimon, Olivia DeJonge, Alex Fitzalan, Kristine Froseth, Jos√© Juli√°n, Alex MacNicoll, Toby Wallace, Rachel Keller"/>
    <n v="12"/>
    <x v="0"/>
    <s v="United States"/>
    <n v="1"/>
    <x v="342"/>
    <x v="2"/>
    <x v="5"/>
    <s v="1 Season"/>
    <n v="1"/>
    <s v=""/>
    <m/>
    <n v="1"/>
    <s v="TV Dramas, Teen TV Shows"/>
    <x v="22"/>
    <s v="TV Dramas, Teen TV Shows"/>
    <n v="2"/>
  </r>
  <r>
    <n v="3844"/>
    <x v="7533"/>
    <x v="1"/>
    <x v="7531"/>
    <m/>
    <s v="Li Yongzhen, Zhuang Kebi, Zhang Shunyuan, Wang Wei, Wen Shaoping, Liu Shumin, Lu Huiting, Ye Chengcheng, Chen Yuqi"/>
    <n v="9"/>
    <x v="2"/>
    <m/>
    <n v="0"/>
    <x v="1599"/>
    <x v="4"/>
    <x v="6"/>
    <s v="1 Season"/>
    <n v="1"/>
    <s v=""/>
    <m/>
    <n v="1"/>
    <s v="International TV Shows, TV Dramas"/>
    <x v="19"/>
    <s v="International TV Shows, TV Dramas"/>
    <n v="2"/>
  </r>
  <r>
    <n v="3845"/>
    <x v="7534"/>
    <x v="1"/>
    <x v="7532"/>
    <m/>
    <s v="Ungku Ismail, Fasha Sandha, Bell Ngasri, Wan Sharmila"/>
    <n v="4"/>
    <x v="2"/>
    <m/>
    <n v="0"/>
    <x v="1599"/>
    <x v="9"/>
    <x v="6"/>
    <s v="1 Season"/>
    <n v="1"/>
    <s v=""/>
    <m/>
    <n v="1"/>
    <s v="International TV Shows, TV Comedies"/>
    <x v="19"/>
    <s v="International TV Shows, TV Comedies"/>
    <n v="2"/>
  </r>
  <r>
    <n v="3846"/>
    <x v="7535"/>
    <x v="1"/>
    <x v="7533"/>
    <m/>
    <s v="Sherry Alhadad, Sharifah Amani, Fezrul Khan, Ungku Hariz, Ruzana Ibrahim, Zain Saidan, Cristina Suzanne, Safia Hanifah"/>
    <n v="8"/>
    <x v="2"/>
    <m/>
    <n v="0"/>
    <x v="1599"/>
    <x v="9"/>
    <x v="1"/>
    <s v="1 Season"/>
    <n v="1"/>
    <s v=""/>
    <m/>
    <n v="1"/>
    <s v="International TV Shows, Romantic TV Shows, TV Dramas"/>
    <x v="19"/>
    <s v="International TV Shows, Romantic TV Shows, TV Dramas"/>
    <n v="3"/>
  </r>
  <r>
    <n v="3847"/>
    <x v="7536"/>
    <x v="1"/>
    <x v="7534"/>
    <m/>
    <s v="Raja Ilya, Nazim Othman, Zain Hamid, Ungku Ismail, Tunku Hanis"/>
    <n v="5"/>
    <x v="2"/>
    <m/>
    <n v="0"/>
    <x v="1599"/>
    <x v="4"/>
    <x v="6"/>
    <s v="1 Season"/>
    <n v="1"/>
    <s v=""/>
    <m/>
    <n v="1"/>
    <s v="International TV Shows, Romantic TV Shows, TV Dramas"/>
    <x v="19"/>
    <s v="International TV Shows, Romantic TV Shows, TV Dramas"/>
    <n v="3"/>
  </r>
  <r>
    <n v="3848"/>
    <x v="7537"/>
    <x v="1"/>
    <x v="7535"/>
    <m/>
    <s v="Mira Filzah, Ady Putra, Fadlan Hazim, Shima Anuar, Nazeera Sardi, Dian P. Ramlee, Wan Sharmila, Rosnah Johari, Idris Md Diah"/>
    <n v="9"/>
    <x v="2"/>
    <m/>
    <n v="0"/>
    <x v="1599"/>
    <x v="4"/>
    <x v="1"/>
    <s v="1 Season"/>
    <n v="1"/>
    <s v=""/>
    <m/>
    <n v="1"/>
    <s v="International TV Shows, Romantic TV Shows, TV Dramas"/>
    <x v="19"/>
    <s v="International TV Shows, Romantic TV Shows, TV Dramas"/>
    <n v="3"/>
  </r>
  <r>
    <n v="3849"/>
    <x v="7538"/>
    <x v="1"/>
    <x v="7536"/>
    <m/>
    <s v="Nazim Othman, Johan As'ari, Nur Risteena, Niena Baharun"/>
    <n v="4"/>
    <x v="2"/>
    <m/>
    <n v="0"/>
    <x v="1599"/>
    <x v="9"/>
    <x v="6"/>
    <s v="1 Season"/>
    <n v="1"/>
    <s v=""/>
    <m/>
    <n v="1"/>
    <s v="International TV Shows, TV Dramas"/>
    <x v="19"/>
    <s v="International TV Shows, TV Dramas"/>
    <n v="2"/>
  </r>
  <r>
    <n v="3850"/>
    <x v="7539"/>
    <x v="1"/>
    <x v="7537"/>
    <m/>
    <s v="Jack Tan, Rain Shuaiyu, Rickman Chia, Orange Tan, Bernard Shen Jun, Kopi Lim Guo Wei, Dennis Gan"/>
    <n v="7"/>
    <x v="2"/>
    <m/>
    <n v="0"/>
    <x v="1599"/>
    <x v="4"/>
    <x v="1"/>
    <s v="1 Season"/>
    <n v="1"/>
    <s v=""/>
    <m/>
    <n v="1"/>
    <s v="International TV Shows, Romantic TV Shows, TV Comedies"/>
    <x v="19"/>
    <s v="International TV Shows, Romantic TV Shows, TV Comedies"/>
    <n v="3"/>
  </r>
  <r>
    <n v="3851"/>
    <x v="7540"/>
    <x v="1"/>
    <x v="7538"/>
    <m/>
    <s v="Frederick Lee, Jojo Goh, Karena Teo, Jeffrey Cheng, Janelle Chin"/>
    <n v="5"/>
    <x v="2"/>
    <m/>
    <n v="0"/>
    <x v="1599"/>
    <x v="9"/>
    <x v="6"/>
    <s v="1 Season"/>
    <n v="1"/>
    <s v=""/>
    <m/>
    <n v="1"/>
    <s v="International TV Shows, TV Dramas"/>
    <x v="19"/>
    <s v="International TV Shows, TV Dramas"/>
    <n v="2"/>
  </r>
  <r>
    <n v="3852"/>
    <x v="7541"/>
    <x v="1"/>
    <x v="7539"/>
    <m/>
    <s v="Lenna Lim, Jack Tan, Rickman Chia, Rabbit Chen, Kopi Lim Guo Wei, Agnes Wang, Allan Toh, Mandy Chen, Tan Hau Yen"/>
    <n v="9"/>
    <x v="2"/>
    <m/>
    <n v="0"/>
    <x v="1599"/>
    <x v="9"/>
    <x v="1"/>
    <s v="1 Season"/>
    <n v="1"/>
    <s v=""/>
    <m/>
    <n v="1"/>
    <s v="International TV Shows, TV Dramas, TV Sci-Fi &amp; Fantasy"/>
    <x v="19"/>
    <s v="International TV Shows, TV Dramas, TV Sci-Fi &amp; Fantasy"/>
    <n v="3"/>
  </r>
  <r>
    <n v="3853"/>
    <x v="7542"/>
    <x v="1"/>
    <x v="7540"/>
    <m/>
    <s v="Park Bo-young, Ahn Hyo-seop, Lee Sung-jae, Lee Si-eon, Han So-hee, Kwon Soo-hyun, Kim Sa-rang, Ahn Se-ha, Yun Yoo-sun"/>
    <n v="9"/>
    <x v="28"/>
    <s v="South Korea"/>
    <n v="1"/>
    <x v="490"/>
    <x v="2"/>
    <x v="1"/>
    <s v="1 Season"/>
    <n v="1"/>
    <s v=""/>
    <m/>
    <n v="1"/>
    <s v="Crime TV Shows, International TV Shows, Korean TV Shows"/>
    <x v="20"/>
    <s v="Crime TV Shows, International TV Shows, Korean TV Shows"/>
    <n v="3"/>
  </r>
  <r>
    <n v="3854"/>
    <x v="7543"/>
    <x v="1"/>
    <x v="7541"/>
    <m/>
    <s v="Souad Abdullah, Shujoon, Fatima Al Safi"/>
    <n v="3"/>
    <x v="2"/>
    <m/>
    <n v="0"/>
    <x v="490"/>
    <x v="2"/>
    <x v="1"/>
    <s v="1 Season"/>
    <n v="1"/>
    <s v=""/>
    <m/>
    <n v="1"/>
    <s v="International TV Shows, TV Comedies, TV Dramas"/>
    <x v="19"/>
    <s v="International TV Shows, TV Comedies, TV Dramas"/>
    <n v="3"/>
  </r>
  <r>
    <n v="3855"/>
    <x v="7544"/>
    <x v="1"/>
    <x v="7542"/>
    <m/>
    <s v="Elham Al Fadalah, Ibrahim Al-Harbi, Khaled Al-Buraiki, Layla Abdullah, Noor Alghandour, Abeer Ahmad"/>
    <n v="6"/>
    <x v="40"/>
    <s v="Kuwait"/>
    <n v="1"/>
    <x v="490"/>
    <x v="2"/>
    <x v="1"/>
    <s v="1 Season"/>
    <n v="1"/>
    <s v=""/>
    <m/>
    <n v="1"/>
    <s v="International TV Shows, TV Dramas"/>
    <x v="19"/>
    <s v="International TV Shows, TV Dramas"/>
    <n v="2"/>
  </r>
  <r>
    <n v="3856"/>
    <x v="7545"/>
    <x v="1"/>
    <x v="7543"/>
    <m/>
    <s v="Bassel Khayyat, Daniella Rahme, Nada Abou Farhat, Nicolas Daniel, Gabriel Yammine"/>
    <n v="5"/>
    <x v="4"/>
    <s v="Lebanon"/>
    <n v="1"/>
    <x v="490"/>
    <x v="2"/>
    <x v="1"/>
    <s v="1 Season"/>
    <n v="1"/>
    <s v=""/>
    <m/>
    <n v="1"/>
    <s v="Crime TV Shows, International TV Shows, TV Dramas"/>
    <x v="20"/>
    <s v="Crime TV Shows, International TV Shows, TV Dramas"/>
    <n v="3"/>
  </r>
  <r>
    <n v="3857"/>
    <x v="7546"/>
    <x v="1"/>
    <x v="7544"/>
    <m/>
    <s v="Monther Rayahnah, Khaled Ameen, Aseel Omran, Rawan Mahdi, Ali Al-Husseini, Abdullah Al-Turkumani"/>
    <n v="6"/>
    <x v="2"/>
    <m/>
    <n v="0"/>
    <x v="490"/>
    <x v="2"/>
    <x v="1"/>
    <s v="1 Season"/>
    <n v="1"/>
    <s v=""/>
    <m/>
    <n v="1"/>
    <s v="International TV Shows, TV Dramas"/>
    <x v="19"/>
    <s v="International TV Shows, TV Dramas"/>
    <n v="2"/>
  </r>
  <r>
    <n v="3861"/>
    <x v="7547"/>
    <x v="1"/>
    <x v="7545"/>
    <s v="Felipe Cano"/>
    <s v="Sebasti√°n Osorio, Fabiana Medina, Laura Osma, Enrique Carriazo, Juli√°n Rom√°n, Juliana Vel√°squez, Juan Pablo Urrego, Carlos Vergara, Ernesto Campos, Fabio Rubiano, Ernesto Benjumea, Jairo Camargo, Marcela Agudelo"/>
    <n v="13"/>
    <x v="15"/>
    <s v="Mexico"/>
    <n v="1"/>
    <x v="136"/>
    <x v="2"/>
    <x v="5"/>
    <s v="1 Season"/>
    <n v="1"/>
    <s v=""/>
    <m/>
    <n v="1"/>
    <s v="Crime TV Shows, International TV Shows, Spanish-Language TV Shows"/>
    <x v="20"/>
    <s v="Crime TV Shows, International TV Shows, Spanish-Language TV Shows"/>
    <n v="3"/>
  </r>
  <r>
    <n v="3862"/>
    <x v="7548"/>
    <x v="1"/>
    <x v="7546"/>
    <m/>
    <s v="Justin Collette, Mark Little, Kyle Dooley, Mark Forward, Joris Jarksy, Julie Lemieux, Kayla Lorette, Julie Sype"/>
    <n v="8"/>
    <x v="8"/>
    <s v="Canada, Brazil"/>
    <n v="2"/>
    <x v="136"/>
    <x v="2"/>
    <x v="8"/>
    <s v="2 Season"/>
    <n v="2"/>
    <s v=""/>
    <m/>
    <n v="2"/>
    <s v="Kids' TV, TV Comedies"/>
    <x v="25"/>
    <s v="Kids' TV, TV Comedies"/>
    <n v="2"/>
  </r>
  <r>
    <n v="3865"/>
    <x v="7549"/>
    <x v="1"/>
    <x v="7547"/>
    <m/>
    <s v="Desiree Burch, Lloyd Griffith, Seann Walsh"/>
    <n v="3"/>
    <x v="6"/>
    <s v="United Kingdom"/>
    <n v="1"/>
    <x v="136"/>
    <x v="2"/>
    <x v="6"/>
    <s v="1 Season"/>
    <n v="1"/>
    <s v=""/>
    <m/>
    <n v="1"/>
    <s v="Reality TV"/>
    <x v="26"/>
    <s v="Reality TV"/>
    <n v="1"/>
  </r>
  <r>
    <n v="3868"/>
    <x v="7550"/>
    <x v="1"/>
    <x v="7548"/>
    <m/>
    <s v="Tiffany Haddish, Ali Wong, Steven Yeun, Nicole Byer, Richard E. Grant, Reggie Watts"/>
    <n v="6"/>
    <x v="0"/>
    <s v="United States"/>
    <n v="1"/>
    <x v="136"/>
    <x v="2"/>
    <x v="5"/>
    <s v="1 Season"/>
    <n v="1"/>
    <s v=""/>
    <m/>
    <n v="1"/>
    <s v="TV Comedies"/>
    <x v="24"/>
    <s v="TV Comedies"/>
    <n v="1"/>
  </r>
  <r>
    <n v="3871"/>
    <x v="7551"/>
    <x v="1"/>
    <x v="7549"/>
    <m/>
    <s v="Jun Fukuyama, Takahiro Sakurai, Yukana, Ami Koshimizu, Kaori Nazuka, Fumiko Orikasa, Sayaka Ohara, Noriaki Sugiyama, Takahiro Mizushima, Soichiro Hoshi, Yuko Goto"/>
    <n v="11"/>
    <x v="1"/>
    <s v="Japan"/>
    <n v="1"/>
    <x v="230"/>
    <x v="13"/>
    <x v="5"/>
    <s v="2 Season"/>
    <n v="2"/>
    <s v=""/>
    <m/>
    <n v="2"/>
    <s v="Anime Series, International TV Shows"/>
    <x v="27"/>
    <s v="Anime Series, International TV Shows"/>
    <n v="2"/>
  </r>
  <r>
    <n v="3877"/>
    <x v="7552"/>
    <x v="1"/>
    <x v="7550"/>
    <m/>
    <s v="Simon Lian, Teddy Chen, Sylvia Wang, Cosmos Lin, Ting Liu, Lucia Chen, Allie Ji, Sunnee Yang, Na Wei-hsun"/>
    <n v="9"/>
    <x v="53"/>
    <s v="Taiwan"/>
    <n v="1"/>
    <x v="366"/>
    <x v="0"/>
    <x v="1"/>
    <s v="1 Season"/>
    <n v="1"/>
    <s v=""/>
    <m/>
    <n v="1"/>
    <s v="International TV Shows, TV Action &amp; Adventure, TV Comedies"/>
    <x v="19"/>
    <s v="International TV Shows, TV Action &amp; Adventure, TV Comedies"/>
    <n v="3"/>
  </r>
  <r>
    <n v="3879"/>
    <x v="7553"/>
    <x v="1"/>
    <x v="7551"/>
    <m/>
    <s v="Louis Cheung, Myolie Wu, Justin Cheung, Brian Chan, Raymond Chiu, Fish Liew, Lee Sheung Ching, Kaki Sham, Gregory Wong, Thor Lok"/>
    <n v="10"/>
    <x v="50"/>
    <s v="Hong Kong"/>
    <n v="1"/>
    <x v="366"/>
    <x v="5"/>
    <x v="5"/>
    <s v="1 Season"/>
    <n v="1"/>
    <s v=""/>
    <m/>
    <n v="1"/>
    <s v="International TV Shows, TV Comedies, TV Dramas"/>
    <x v="19"/>
    <s v="International TV Shows, TV Comedies, TV Dramas"/>
    <n v="3"/>
  </r>
  <r>
    <n v="3880"/>
    <x v="7554"/>
    <x v="1"/>
    <x v="7552"/>
    <m/>
    <s v="Yoshiki Nakajima, Reina Ueda, Shigeo Kiyama, Tarusuke Shingaki, Kohsuke Toriumi, Kentaro Tone, Hiroo Sasaki, Megumi Ogata"/>
    <n v="8"/>
    <x v="1"/>
    <s v="Japan"/>
    <n v="1"/>
    <x v="366"/>
    <x v="5"/>
    <x v="5"/>
    <s v="1 Season"/>
    <n v="1"/>
    <s v=""/>
    <m/>
    <n v="1"/>
    <s v="Anime Series, Crime TV Shows, International TV Shows"/>
    <x v="27"/>
    <s v="Anime Series, Crime TV Shows, International TV Shows"/>
    <n v="3"/>
  </r>
  <r>
    <n v="3881"/>
    <x v="7555"/>
    <x v="1"/>
    <x v="7553"/>
    <m/>
    <s v="Jiro Wang, Pets Tseng, Sam Lin, Sylvia Wang, Wes Lo, Wayne Huang, Xu Ming-jie, Ba Yu, Emily Tsai, Chen Bo-zheng, Nylon Chen, Na Wei-hsun"/>
    <n v="12"/>
    <x v="2"/>
    <m/>
    <n v="0"/>
    <x v="366"/>
    <x v="8"/>
    <x v="1"/>
    <s v="1 Season"/>
    <n v="1"/>
    <s v=""/>
    <m/>
    <n v="1"/>
    <s v="International TV Shows, TV Comedies, TV Dramas"/>
    <x v="19"/>
    <s v="International TV Shows, TV Comedies, TV Dramas"/>
    <n v="3"/>
  </r>
  <r>
    <n v="3882"/>
    <x v="7556"/>
    <x v="1"/>
    <x v="7554"/>
    <m/>
    <s v="George Hu, Chen De-xiu, Bo Yan, Lorene Ren, Tsai Yi-chen, Benjamin H. Wang, Wes Lo, Shao Xiang, Pets Tseng, Nylon Chen, Wu Xiong"/>
    <n v="11"/>
    <x v="53"/>
    <s v="Taiwan"/>
    <n v="1"/>
    <x v="366"/>
    <x v="16"/>
    <x v="1"/>
    <s v="1 Season"/>
    <n v="1"/>
    <s v=""/>
    <m/>
    <n v="1"/>
    <s v="International TV Shows, TV Comedies, TV Sci-Fi &amp; Fantasy"/>
    <x v="19"/>
    <s v="International TV Shows, TV Comedies, TV Sci-Fi &amp; Fantasy"/>
    <n v="3"/>
  </r>
  <r>
    <n v="3883"/>
    <x v="7557"/>
    <x v="1"/>
    <x v="7555"/>
    <m/>
    <s v="Jiro Wang, Pets Tseng, Sam Lin, Xu Ming-jie, Sylvia Wang, Monkey Shao, Zhang Hao Ming, Na Wei-hsun"/>
    <n v="8"/>
    <x v="2"/>
    <m/>
    <n v="0"/>
    <x v="366"/>
    <x v="11"/>
    <x v="5"/>
    <s v="1 Season"/>
    <n v="1"/>
    <s v=""/>
    <m/>
    <n v="1"/>
    <s v="International TV Shows, TV Comedies, TV Dramas"/>
    <x v="19"/>
    <s v="International TV Shows, TV Comedies, TV Dramas"/>
    <n v="3"/>
  </r>
  <r>
    <n v="3884"/>
    <x v="7558"/>
    <x v="1"/>
    <x v="7556"/>
    <m/>
    <s v="Dylan Kuo, Ady An, Lan Cheng-Lung, Michael Chang, Joelle Lu"/>
    <n v="5"/>
    <x v="53"/>
    <s v="Taiwan"/>
    <n v="1"/>
    <x v="366"/>
    <x v="26"/>
    <x v="5"/>
    <s v="1 Season"/>
    <n v="1"/>
    <s v=""/>
    <m/>
    <n v="1"/>
    <s v="Crime TV Shows, International TV Shows, Romantic TV Shows"/>
    <x v="20"/>
    <s v="Crime TV Shows, International TV Shows, Romantic TV Shows"/>
    <n v="3"/>
  </r>
  <r>
    <n v="3885"/>
    <x v="7559"/>
    <x v="1"/>
    <x v="7557"/>
    <m/>
    <s v="Bruce Campbell, Lucy Lawless, Ray Santiago, Dana DeLorenzo, Jill Marie Jones"/>
    <n v="5"/>
    <x v="0"/>
    <s v="United States"/>
    <n v="1"/>
    <x v="1397"/>
    <x v="5"/>
    <x v="5"/>
    <s v="3 Season"/>
    <n v="3"/>
    <s v=""/>
    <m/>
    <n v="3"/>
    <s v="TV Action &amp; Adventure, TV Comedies, TV Horror"/>
    <x v="29"/>
    <s v="TV Action &amp; Adventure, TV Comedies, TV Horror"/>
    <n v="3"/>
  </r>
  <r>
    <n v="3887"/>
    <x v="7560"/>
    <x v="1"/>
    <x v="7558"/>
    <m/>
    <s v="Blanca Soto, Litzy, Dami√°n Alc√°zar, Marco P√©rez, Jorge Z√°rate, Rossana San Juan, Andr√©s Palacios, Rebecca Jones, Lincoln Palomeque"/>
    <n v="9"/>
    <x v="15"/>
    <s v="Mexico, United States"/>
    <n v="2"/>
    <x v="1600"/>
    <x v="5"/>
    <x v="5"/>
    <s v="5 Season"/>
    <n v="5"/>
    <s v=""/>
    <m/>
    <n v="5"/>
    <s v="Crime TV Shows, International TV Shows, Spanish-Language TV Shows"/>
    <x v="20"/>
    <s v="Crime TV Shows, International TV Shows, Spanish-Language TV Shows"/>
    <n v="3"/>
  </r>
  <r>
    <n v="3888"/>
    <x v="7561"/>
    <x v="1"/>
    <x v="7559"/>
    <m/>
    <s v="Sivan Alyra Rose, Uma Thurman, Tony Goldwyn, Marcus LaVoi, Nicholas Galitzine, Kyanna Simone Simpson, Griffin Powell-Arcand, Lilli Kay, Sarah Mezzanotte, Lilliya Scarlett Reid"/>
    <n v="10"/>
    <x v="0"/>
    <s v="United States"/>
    <n v="1"/>
    <x v="196"/>
    <x v="2"/>
    <x v="5"/>
    <s v="1 Season"/>
    <n v="1"/>
    <s v=""/>
    <m/>
    <n v="1"/>
    <s v="TV Horror, TV Mysteries, Teen TV Shows"/>
    <x v="33"/>
    <s v="TV Horror, TV Mysteries, Teen TV Shows"/>
    <n v="3"/>
  </r>
  <r>
    <n v="3893"/>
    <x v="7562"/>
    <x v="1"/>
    <x v="7560"/>
    <m/>
    <m/>
    <n v="0"/>
    <x v="0"/>
    <s v="United States"/>
    <n v="1"/>
    <x v="196"/>
    <x v="2"/>
    <x v="6"/>
    <s v="1 Season"/>
    <n v="1"/>
    <s v=""/>
    <m/>
    <n v="1"/>
    <s v="Docuseries"/>
    <x v="21"/>
    <s v="Docuseries"/>
    <n v="1"/>
  </r>
  <r>
    <n v="3894"/>
    <x v="7563"/>
    <x v="1"/>
    <x v="7561"/>
    <s v="Quentin Tarantino"/>
    <s v="Samuel L. Jackson, Kurt Russell, Jennifer Jason Leigh, Walton Goggins, Demi√°n Bichir, Tim Roth, Michael Madsen, Bruce Dern, James Parks"/>
    <n v="9"/>
    <x v="2"/>
    <m/>
    <n v="0"/>
    <x v="961"/>
    <x v="4"/>
    <x v="12"/>
    <s v="1 Season"/>
    <n v="1"/>
    <s v=""/>
    <m/>
    <n v="1"/>
    <s v="TV Shows"/>
    <x v="28"/>
    <s v="TV Shows"/>
    <n v="1"/>
  </r>
  <r>
    <n v="3898"/>
    <x v="7564"/>
    <x v="1"/>
    <x v="7562"/>
    <m/>
    <s v="Aaron Yan, Jiro Wang, Calvin Ka-Sing Chen, Danson Tang, Tsai Yi-chen, Alien Huang"/>
    <n v="6"/>
    <x v="53"/>
    <s v="Taiwan"/>
    <n v="1"/>
    <x v="580"/>
    <x v="30"/>
    <x v="5"/>
    <s v="1 Season"/>
    <n v="1"/>
    <s v=""/>
    <m/>
    <n v="1"/>
    <s v="International TV Shows, TV Action &amp; Adventure, TV Comedies"/>
    <x v="19"/>
    <s v="International TV Shows, TV Action &amp; Adventure, TV Comedies"/>
    <n v="3"/>
  </r>
  <r>
    <n v="3899"/>
    <x v="7565"/>
    <x v="1"/>
    <x v="7563"/>
    <m/>
    <s v="Chris Lilley"/>
    <n v="1"/>
    <x v="12"/>
    <s v="Australia"/>
    <n v="1"/>
    <x v="580"/>
    <x v="2"/>
    <x v="5"/>
    <s v="1 Season"/>
    <n v="1"/>
    <s v=""/>
    <m/>
    <n v="1"/>
    <s v="International TV Shows, TV Comedies"/>
    <x v="19"/>
    <s v="International TV Shows, TV Comedies"/>
    <n v="2"/>
  </r>
  <r>
    <n v="3901"/>
    <x v="7566"/>
    <x v="1"/>
    <x v="7564"/>
    <m/>
    <s v="Ruby Lin, Derek Chang, Lee Lee-zen, Archie Kao, Yen Yi-wen, Chu Chung-heng, Aaron Chen, Greg Han, Wen Chen-ling, Zhang Guang-chen"/>
    <n v="10"/>
    <x v="53"/>
    <s v="Taiwan"/>
    <n v="1"/>
    <x v="580"/>
    <x v="3"/>
    <x v="5"/>
    <s v="1 Season"/>
    <n v="1"/>
    <s v=""/>
    <m/>
    <n v="1"/>
    <s v="International TV Shows, Romantic TV Shows"/>
    <x v="19"/>
    <s v="International TV Shows, Romantic TV Shows"/>
    <n v="2"/>
  </r>
  <r>
    <n v="3902"/>
    <x v="7567"/>
    <x v="1"/>
    <x v="7565"/>
    <m/>
    <s v="Mikako Tabe, Soki Matsumoto, Takayuki Yamada, Mai Kanazawa, Shigeru Sugimoto, Issei Takubo, Kanako Nishiyama, Yuzuha Kobayashi, Masako Matsuno, Kana Odaira, Hitoshi Honma, Ayano Kinashi"/>
    <n v="12"/>
    <x v="1"/>
    <s v="Japan, United States"/>
    <n v="2"/>
    <x v="580"/>
    <x v="2"/>
    <x v="6"/>
    <s v="1 Season"/>
    <n v="1"/>
    <s v=""/>
    <m/>
    <n v="1"/>
    <s v="Anime Series, International TV Shows"/>
    <x v="27"/>
    <s v="Anime Series, International TV Shows"/>
    <n v="2"/>
  </r>
  <r>
    <n v="3903"/>
    <x v="7568"/>
    <x v="1"/>
    <x v="7566"/>
    <m/>
    <s v="Emmanuelle Ara√∫jo, Douglas Silva, Sabrina Nonata, Cau√£ Gon√ßalves, Daniel Furlan, Alice Braga, Alessandra Negrini, Lorena Comparato, Rodrigo Pandolfo, Luciana Vendramini, Maria Eduarda, Sidney Alexandre, Enzo Ovideo, Mauricio Xavier, Paulo Tiefenthaler, Ary Fran√ßa"/>
    <n v="16"/>
    <x v="23"/>
    <s v="Brazil"/>
    <n v="1"/>
    <x v="580"/>
    <x v="2"/>
    <x v="5"/>
    <s v="2 Season"/>
    <n v="2"/>
    <s v=""/>
    <m/>
    <n v="2"/>
    <s v="International TV Shows, TV Comedies"/>
    <x v="19"/>
    <s v="International TV Shows, TV Comedies"/>
    <n v="2"/>
  </r>
  <r>
    <n v="3921"/>
    <x v="7569"/>
    <x v="1"/>
    <x v="7567"/>
    <m/>
    <s v="Rachel Bloom, Vincent Rodriguez III, Santino Fontana, Donna Lynne Champlin, Pete Gardner, Vella Lovell, Gabrielle Ruiz, Scott Michael Foster"/>
    <n v="8"/>
    <x v="0"/>
    <s v="United States"/>
    <n v="1"/>
    <x v="1098"/>
    <x v="2"/>
    <x v="5"/>
    <s v="4 Season"/>
    <n v="4"/>
    <s v=""/>
    <m/>
    <n v="4"/>
    <s v="Romantic TV Shows, TV Comedies"/>
    <x v="32"/>
    <s v="Romantic TV Shows, TV Comedies"/>
    <n v="2"/>
  </r>
  <r>
    <n v="3926"/>
    <x v="7570"/>
    <x v="1"/>
    <x v="7568"/>
    <m/>
    <s v="Gad Elmaleh, Scott Keiji Takeda, Jordan Ver Hoeve, Erinn Hayes, Matthew Del Negro"/>
    <n v="5"/>
    <x v="0"/>
    <s v="United States"/>
    <n v="1"/>
    <x v="318"/>
    <x v="2"/>
    <x v="5"/>
    <s v="1 Season"/>
    <n v="1"/>
    <s v=""/>
    <m/>
    <n v="1"/>
    <s v="TV Comedies"/>
    <x v="24"/>
    <s v="TV Comedies"/>
    <n v="1"/>
  </r>
  <r>
    <n v="3928"/>
    <x v="7571"/>
    <x v="1"/>
    <x v="7569"/>
    <m/>
    <s v="Zooey Deschanel, Jake Johnson, Max Greenfield, Hannah Simone, Lamorne Morris, Damon Wayans Jr."/>
    <n v="6"/>
    <x v="0"/>
    <s v="United States"/>
    <n v="1"/>
    <x v="1601"/>
    <x v="5"/>
    <x v="1"/>
    <s v="7 Season"/>
    <n v="7"/>
    <s v=""/>
    <m/>
    <n v="7"/>
    <s v="Romantic TV Shows, TV Comedies"/>
    <x v="32"/>
    <s v="Romantic TV Shows, TV Comedies"/>
    <n v="2"/>
  </r>
  <r>
    <n v="3929"/>
    <x v="7572"/>
    <x v="1"/>
    <x v="7570"/>
    <s v="Lee Kyoungmi, Yim Pilsung, Jeon Go-woon, Kim Jong-kwan"/>
    <s v="Lee Ji-eun (IU), Bae Doona, Park Hae Soo, Kim Tae-hun, Shim Dal-gi, Lee Sung-wook, Jung Jun Won"/>
    <n v="7"/>
    <x v="28"/>
    <s v="South Korea"/>
    <n v="1"/>
    <x v="1601"/>
    <x v="2"/>
    <x v="5"/>
    <s v="1 Season"/>
    <n v="1"/>
    <s v=""/>
    <m/>
    <n v="1"/>
    <s v="International TV Shows, Korean TV Shows, TV Dramas"/>
    <x v="19"/>
    <s v="International TV Shows, Korean TV Shows, TV Dramas"/>
    <n v="3"/>
  </r>
  <r>
    <n v="3932"/>
    <x v="7573"/>
    <x v="1"/>
    <x v="7571"/>
    <m/>
    <s v="Bear Grylls"/>
    <n v="1"/>
    <x v="0"/>
    <s v="United States"/>
    <n v="1"/>
    <x v="282"/>
    <x v="2"/>
    <x v="6"/>
    <s v="1 Season"/>
    <n v="1"/>
    <s v=""/>
    <m/>
    <n v="1"/>
    <s v="Kids' TV, Reality TV, Science &amp; Nature TV"/>
    <x v="25"/>
    <s v="Kids' TV, Reality TV, Science &amp; Nature TV"/>
    <n v="3"/>
  </r>
  <r>
    <n v="3935"/>
    <x v="7574"/>
    <x v="1"/>
    <x v="7572"/>
    <m/>
    <m/>
    <n v="0"/>
    <x v="0"/>
    <s v="United States"/>
    <n v="1"/>
    <x v="1530"/>
    <x v="3"/>
    <x v="5"/>
    <s v="1 Season"/>
    <n v="1"/>
    <s v=""/>
    <m/>
    <n v="1"/>
    <s v="Docuseries"/>
    <x v="21"/>
    <s v="Docuseries"/>
    <n v="1"/>
  </r>
  <r>
    <n v="3937"/>
    <x v="7575"/>
    <x v="1"/>
    <x v="7573"/>
    <m/>
    <s v="Ricky Gervais, Kerry Godliman, Karl Pilkington, David Earl, Kay Noone, Tim Barlow, Arthur Nightingale, Sheila Collings, Margaret Towner, Barry Martin, Prem Modgil, Blanche Williams, Ninette Finch, Brett Goldstein, Ruth Bratt, Holli Dempsey"/>
    <n v="16"/>
    <x v="6"/>
    <s v="United Kingdom"/>
    <n v="1"/>
    <x v="871"/>
    <x v="4"/>
    <x v="5"/>
    <s v="3 Season"/>
    <n v="3"/>
    <s v=""/>
    <m/>
    <n v="3"/>
    <s v="British TV Shows, International TV Shows, TV Comedies"/>
    <x v="23"/>
    <s v="British TV Shows, International TV Shows, TV Comedies"/>
    <n v="3"/>
  </r>
  <r>
    <n v="3938"/>
    <x v="7576"/>
    <x v="1"/>
    <x v="7574"/>
    <m/>
    <s v="Inbar Lavi, Rob Heaps, Parker Young, Marianne Rend√≥n, Stephen Bishop, Brian Benben, Katherine La Nasa"/>
    <n v="7"/>
    <x v="0"/>
    <s v="United States"/>
    <n v="1"/>
    <x v="871"/>
    <x v="3"/>
    <x v="5"/>
    <s v="2 Season"/>
    <n v="2"/>
    <s v=""/>
    <m/>
    <n v="2"/>
    <s v="Crime TV Shows, International TV Shows, TV Comedies"/>
    <x v="20"/>
    <s v="Crime TV Shows, International TV Shows, TV Comedies"/>
    <n v="3"/>
  </r>
  <r>
    <n v="3939"/>
    <x v="7577"/>
    <x v="1"/>
    <x v="7575"/>
    <m/>
    <s v="David Attenborough"/>
    <n v="1"/>
    <x v="0"/>
    <s v="United States, United Kingdom"/>
    <n v="2"/>
    <x v="871"/>
    <x v="2"/>
    <x v="6"/>
    <s v="1 Season"/>
    <n v="1"/>
    <s v=""/>
    <m/>
    <n v="1"/>
    <s v="Docuseries, Science &amp; Nature TV"/>
    <x v="21"/>
    <s v="Docuseries, Science &amp; Nature TV"/>
    <n v="2"/>
  </r>
  <r>
    <n v="3941"/>
    <x v="7578"/>
    <x v="1"/>
    <x v="7576"/>
    <m/>
    <s v="Hanna Ard√©hn, Felix Sandman, William Spetz, Ella Rappich, David Dencik, Reuben Sallmander, Maria Sundbom, Rebecka Hemse, Arvid Sand, Helena af Sandeberg, Anna Bj√∂rk"/>
    <n v="11"/>
    <x v="21"/>
    <s v="Sweden"/>
    <n v="1"/>
    <x v="871"/>
    <x v="2"/>
    <x v="5"/>
    <s v="1 Season"/>
    <n v="1"/>
    <s v=""/>
    <m/>
    <n v="1"/>
    <s v="Crime TV Shows, International TV Shows, TV Dramas"/>
    <x v="20"/>
    <s v="Crime TV Shows, International TV Shows, TV Dramas"/>
    <n v="3"/>
  </r>
  <r>
    <n v="3942"/>
    <x v="7579"/>
    <x v="1"/>
    <x v="7577"/>
    <m/>
    <s v="Steven Tan, Iain McNally, Chi-Ren Choong, Kevin Adrian Barnaby, Tikriti Shabudin, Sherilyn Pang Li Ching, Azman Zulkiply"/>
    <n v="7"/>
    <x v="45"/>
    <s v="Malaysia"/>
    <n v="1"/>
    <x v="871"/>
    <x v="3"/>
    <x v="6"/>
    <s v="1 Season"/>
    <n v="1"/>
    <s v=""/>
    <m/>
    <n v="1"/>
    <s v="Kids' TV"/>
    <x v="25"/>
    <s v="Kids' TV"/>
    <n v="1"/>
  </r>
  <r>
    <n v="3943"/>
    <x v="7580"/>
    <x v="1"/>
    <x v="7578"/>
    <m/>
    <s v="Sean Bean, Aaron Jakubenko, Edwin Wright, Mike Edward, Genevieve Aitken, John Bach, Tai Berdinner-Blades, Jared Turner, Andrew Foster, Calum Gittins, Shane Bartle, Ella Becroft, Lisa Chappell, Emma Fenton, Phil Brown, Carl Bland, Adam Gardiner"/>
    <n v="17"/>
    <x v="8"/>
    <s v="Canada, United States"/>
    <n v="2"/>
    <x v="871"/>
    <x v="2"/>
    <x v="5"/>
    <s v="3 Season"/>
    <n v="3"/>
    <s v=""/>
    <m/>
    <n v="3"/>
    <s v="Docuseries"/>
    <x v="21"/>
    <s v="Docuseries"/>
    <n v="1"/>
  </r>
  <r>
    <n v="3944"/>
    <x v="7581"/>
    <x v="1"/>
    <x v="7579"/>
    <m/>
    <s v="Amber Frank, Sydney Park, Bailey Gambertoglio, Darcy Rose Byrnes, Nolan North, Kari Wahlgren, Andy Pessoa, Tiya Sircar, Jonathan Craig WIlliams, Robert Knepper"/>
    <n v="10"/>
    <x v="0"/>
    <s v="United States"/>
    <n v="1"/>
    <x v="871"/>
    <x v="2"/>
    <x v="8"/>
    <s v="8 Season"/>
    <n v="8"/>
    <s v=""/>
    <m/>
    <n v="8"/>
    <s v="Kids' TV"/>
    <x v="25"/>
    <s v="Kids' TV"/>
    <n v="1"/>
  </r>
  <r>
    <n v="3945"/>
    <x v="7582"/>
    <x v="1"/>
    <x v="7580"/>
    <m/>
    <s v="Dami√°n Alc√°zar, Tamara Vallarta, Rolf Petersen, Claudette Maill√©, Tet√© Espinoza, Iv√°n Arag√≥n, Martha Claudia Moreno, Ed√©n Villavicencio, Carlos Corona, Giancarlo Ruiz, Mayra Batalla, Rodrigo Abed, Roberto Mateos, Anabel Ferreira, Roberto Sosa"/>
    <n v="15"/>
    <x v="15"/>
    <s v="Mexico"/>
    <n v="1"/>
    <x v="871"/>
    <x v="2"/>
    <x v="5"/>
    <s v="1 Season"/>
    <n v="1"/>
    <s v=""/>
    <m/>
    <n v="1"/>
    <s v="Crime TV Shows, International TV Shows, Spanish-Language TV Shows"/>
    <x v="20"/>
    <s v="Crime TV Shows, International TV Shows, Spanish-Language TV Shows"/>
    <n v="3"/>
  </r>
  <r>
    <n v="3947"/>
    <x v="7583"/>
    <x v="1"/>
    <x v="7581"/>
    <m/>
    <s v="Song Sae-byeok, Go Joon-hee, Youn Jung-hoon, Jo Han-sun, Lee Won-jong, Park Gene-woo, Kwon Hyuk-hyun, Park Sang-min"/>
    <n v="8"/>
    <x v="28"/>
    <s v="South Korea"/>
    <n v="1"/>
    <x v="1602"/>
    <x v="2"/>
    <x v="5"/>
    <s v="1 Season"/>
    <n v="1"/>
    <s v=""/>
    <m/>
    <n v="1"/>
    <s v="Crime TV Shows, International TV Shows, Korean TV Shows"/>
    <x v="20"/>
    <s v="Crime TV Shows, International TV Shows, Korean TV Shows"/>
    <n v="3"/>
  </r>
  <r>
    <n v="3950"/>
    <x v="7584"/>
    <x v="1"/>
    <x v="7582"/>
    <m/>
    <s v="Bassel Khayyat, Daniella Rahme, Bassam Moughneih, Dana Mardini, Youssef Haddad, Talal Jarday, Sameera Barody"/>
    <n v="7"/>
    <x v="4"/>
    <s v="Lebanon"/>
    <n v="1"/>
    <x v="283"/>
    <x v="5"/>
    <x v="1"/>
    <s v="1 Season"/>
    <n v="1"/>
    <s v=""/>
    <m/>
    <n v="1"/>
    <s v="International TV Shows, Romantic TV Shows, TV Dramas"/>
    <x v="19"/>
    <s v="International TV Shows, Romantic TV Shows, TV Dramas"/>
    <n v="3"/>
  </r>
  <r>
    <n v="3954"/>
    <x v="7585"/>
    <x v="1"/>
    <x v="7583"/>
    <m/>
    <m/>
    <n v="0"/>
    <x v="2"/>
    <m/>
    <n v="0"/>
    <x v="231"/>
    <x v="5"/>
    <x v="8"/>
    <s v="1 Season"/>
    <n v="1"/>
    <s v=""/>
    <m/>
    <n v="1"/>
    <s v="Kids' TV, TV Comedies"/>
    <x v="25"/>
    <s v="Kids' TV, TV Comedies"/>
    <n v="2"/>
  </r>
  <r>
    <n v="3957"/>
    <x v="7586"/>
    <x v="1"/>
    <x v="7584"/>
    <m/>
    <s v="Zo In-sung, Song Hye-kyo, Kim Bum, Jung Eun-ji, Bae Jong-ok, Young-hoon Kim"/>
    <n v="6"/>
    <x v="28"/>
    <s v="South Korea"/>
    <n v="1"/>
    <x v="231"/>
    <x v="8"/>
    <x v="5"/>
    <s v="1 Season"/>
    <n v="1"/>
    <s v=""/>
    <m/>
    <n v="1"/>
    <s v="International TV Shows, Korean TV Shows, Romantic TV Shows"/>
    <x v="19"/>
    <s v="International TV Shows, Korean TV Shows, Romantic TV Shows"/>
    <n v="3"/>
  </r>
  <r>
    <n v="3959"/>
    <x v="7587"/>
    <x v="1"/>
    <x v="7585"/>
    <m/>
    <s v="Ryohei Kimura, Takuya Eguchi, Megumi Han, Hideyuki Tanaka, Sumire Morohoshi, Ken Uo, Shigeru Ushiyama, Ryota Takeuchi, Eiji Hanawa, Hirokazu Sekido, Minoru Shiraishi, Kenjiro Tsuda, Hiroaki Hirata, Kaiji Soze"/>
    <n v="14"/>
    <x v="0"/>
    <s v="United States, Japan"/>
    <n v="2"/>
    <x v="231"/>
    <x v="2"/>
    <x v="1"/>
    <s v="1 Season"/>
    <n v="1"/>
    <s v=""/>
    <m/>
    <n v="1"/>
    <s v="Anime Series, International TV Shows"/>
    <x v="27"/>
    <s v="Anime Series, International TV Shows"/>
    <n v="2"/>
  </r>
  <r>
    <n v="3962"/>
    <x v="7588"/>
    <x v="1"/>
    <x v="7586"/>
    <m/>
    <s v="Jake Williamson, Rachael Dickson, Sumita Majumdar, Michael White, Tony Finnegan, Scott Mulligan, Rosie King"/>
    <n v="7"/>
    <x v="6"/>
    <s v="United Kingdom"/>
    <n v="1"/>
    <x v="1603"/>
    <x v="3"/>
    <x v="0"/>
    <s v="1 Season"/>
    <n v="1"/>
    <s v=""/>
    <m/>
    <n v="1"/>
    <s v="British TV Shows, Kids' TV"/>
    <x v="23"/>
    <s v="British TV Shows, Kids' TV"/>
    <n v="2"/>
  </r>
  <r>
    <n v="3965"/>
    <x v="7589"/>
    <x v="1"/>
    <x v="7587"/>
    <m/>
    <s v="Agathe Bonitzer, Hugo Becker, Ga√´l Kamilindi, Mano√´l Dupont, St√©phane Pitti, Luna Silva, Yuming Hey, Suzanne Rault-Balet, Philypa Phoenix, Lena Lapres, Waly Dia, Aur√©lia Petit, Lionel Lingelser, Fabien Ducommun"/>
    <n v="14"/>
    <x v="11"/>
    <s v="France"/>
    <n v="1"/>
    <x v="835"/>
    <x v="2"/>
    <x v="5"/>
    <s v="1 Season"/>
    <n v="1"/>
    <s v=""/>
    <m/>
    <n v="1"/>
    <s v="International TV Shows, TV Dramas, TV Mysteries"/>
    <x v="19"/>
    <s v="International TV Shows, TV Dramas, TV Mysteries"/>
    <n v="3"/>
  </r>
  <r>
    <n v="3966"/>
    <x v="7590"/>
    <x v="1"/>
    <x v="7588"/>
    <m/>
    <s v="Drew Barrymore, Timothy Olyphant, Liv Hewson, Skyler Gisondo"/>
    <n v="4"/>
    <x v="0"/>
    <s v="United States"/>
    <n v="1"/>
    <x v="835"/>
    <x v="2"/>
    <x v="5"/>
    <s v="3 Season"/>
    <n v="3"/>
    <s v=""/>
    <m/>
    <n v="3"/>
    <s v="TV Comedies, TV Horror, TV Thrillers"/>
    <x v="24"/>
    <s v="TV Comedies, TV Horror, TV Thrillers"/>
    <n v="3"/>
  </r>
  <r>
    <n v="3969"/>
    <x v="7591"/>
    <x v="1"/>
    <x v="7589"/>
    <m/>
    <s v="Mohammad Mansour, Bouthayna Al Raesi, Bassima Hamada, Ahlaam Muhammed, Shaimaa Ali, Foaz Al -Shatti, Abdullah Bahman, Abdulmohsen Al-Qaffas, Mohammed Al Dosari"/>
    <n v="9"/>
    <x v="2"/>
    <m/>
    <n v="0"/>
    <x v="835"/>
    <x v="5"/>
    <x v="1"/>
    <s v="1 Season"/>
    <n v="1"/>
    <s v=""/>
    <m/>
    <n v="1"/>
    <s v="International TV Shows, TV Dramas"/>
    <x v="19"/>
    <s v="International TV Shows, TV Dramas"/>
    <n v="2"/>
  </r>
  <r>
    <n v="3970"/>
    <x v="7592"/>
    <x v="1"/>
    <x v="7590"/>
    <m/>
    <s v="Emma Appleton, Michael Stuhlbarg, Luke Treadaway, Keeley Hawes, Brandon P. Bell, Matt Lauria, Jamie Blackley, David Hargreaves, Sam Hoare, Simon Kunz, Greg McHugh, Stephen Campbell Moore, Cara Horgan"/>
    <n v="13"/>
    <x v="6"/>
    <s v="United Kingdom"/>
    <n v="1"/>
    <x v="835"/>
    <x v="2"/>
    <x v="5"/>
    <s v="1 Season"/>
    <n v="1"/>
    <s v=""/>
    <m/>
    <n v="1"/>
    <s v="British TV Shows, International TV Shows, TV Dramas"/>
    <x v="23"/>
    <s v="British TV Shows, International TV Shows, TV Dramas"/>
    <n v="3"/>
  </r>
  <r>
    <n v="3971"/>
    <x v="7593"/>
    <x v="1"/>
    <x v="7591"/>
    <m/>
    <s v="George Blagden, Alexander Vlahos, Tygh Runyan, Stuart Bowman, Evan Williams, Elisa Lasowski, Joe Sheridan, Steve Cumyn, Anna Brewster, Maddison Jaizani, Pip Torrens, Catherine Walker, Lizzie Brocher√©, Geoffrey Bateman"/>
    <n v="14"/>
    <x v="11"/>
    <s v="France, Canada"/>
    <n v="2"/>
    <x v="835"/>
    <x v="5"/>
    <x v="5"/>
    <s v="3 Season"/>
    <n v="3"/>
    <s v=""/>
    <m/>
    <n v="3"/>
    <s v="International TV Shows, TV Dramas"/>
    <x v="19"/>
    <s v="International TV Shows, TV Dramas"/>
    <n v="2"/>
  </r>
  <r>
    <n v="3972"/>
    <x v="7594"/>
    <x v="1"/>
    <x v="7592"/>
    <m/>
    <s v="Becky, Audrey, Mayuko Kawakita, Shimon Okura"/>
    <n v="4"/>
    <x v="1"/>
    <s v="Japan"/>
    <n v="1"/>
    <x v="1604"/>
    <x v="5"/>
    <x v="5"/>
    <s v="2 Season"/>
    <n v="2"/>
    <s v=""/>
    <m/>
    <n v="2"/>
    <s v="International TV Shows, Reality TV, Romantic TV Shows"/>
    <x v="19"/>
    <s v="International TV Shows, Reality TV, Romantic TV Shows"/>
    <n v="3"/>
  </r>
  <r>
    <n v="3977"/>
    <x v="7595"/>
    <x v="1"/>
    <x v="7593"/>
    <m/>
    <s v="Mohamed Ramadan, Sayed Rajab, Dorra Zarrouk, Dina Talaat, Aida Reyad"/>
    <n v="5"/>
    <x v="2"/>
    <m/>
    <n v="0"/>
    <x v="1483"/>
    <x v="5"/>
    <x v="1"/>
    <s v="1 Season"/>
    <n v="1"/>
    <s v=""/>
    <m/>
    <n v="1"/>
    <s v="Crime TV Shows, International TV Shows, TV Action &amp; Adventure"/>
    <x v="20"/>
    <s v="Crime TV Shows, International TV Shows, TV Action &amp; Adventure"/>
    <n v="3"/>
  </r>
  <r>
    <n v="3980"/>
    <x v="7596"/>
    <x v="1"/>
    <x v="7594"/>
    <m/>
    <s v="Jacob Soley, Saara Chaudry, Tyler Barish, Zoe Hatz, Julie Lemieux, Joseph Motiki, Shoshana Sperling, Adrianna Di Liello, Deann Degruijter, Stacey DePass"/>
    <n v="10"/>
    <x v="0"/>
    <s v="United States"/>
    <n v="1"/>
    <x v="481"/>
    <x v="2"/>
    <x v="0"/>
    <s v="1 Season"/>
    <n v="1"/>
    <s v=""/>
    <m/>
    <n v="1"/>
    <s v="Kids' TV"/>
    <x v="25"/>
    <s v="Kids' TV"/>
    <n v="1"/>
  </r>
  <r>
    <n v="3981"/>
    <x v="7597"/>
    <x v="1"/>
    <x v="7595"/>
    <m/>
    <s v="Jorge A. Jim√©nez, Ilse Salas, Alberto Guerra, Gustavo S√°nchez Parra, Jorge Antonio Guerrero, Ari Brickman, Mart√≠n Altomaro, Hern√°n Del Riego, Norma Ang√©lica, Lisa Owen, Eligio Mel√©ndez, Marco Trevi√±o, Pedro de Tavira Egurrola, Leonardo Alonso"/>
    <n v="14"/>
    <x v="15"/>
    <s v="Mexico"/>
    <n v="1"/>
    <x v="481"/>
    <x v="2"/>
    <x v="5"/>
    <s v="1 Season"/>
    <n v="1"/>
    <s v=""/>
    <m/>
    <n v="1"/>
    <s v="Crime TV Shows, International TV Shows, Spanish-Language TV Shows"/>
    <x v="20"/>
    <s v="Crime TV Shows, International TV Shows, Spanish-Language TV Shows"/>
    <n v="3"/>
  </r>
  <r>
    <n v="3982"/>
    <x v="7598"/>
    <x v="1"/>
    <x v="7596"/>
    <m/>
    <s v="Shefali Shah, Rajesh Tailang, Rasika Dugal, Adil Hussain, Vinod Sharawat, Mridul Sharma, Gopal Dutt Tiwari, Anurag Arora, Gaurav Rana, Yashaswini Dayama"/>
    <n v="10"/>
    <x v="17"/>
    <s v="India"/>
    <n v="1"/>
    <x v="481"/>
    <x v="2"/>
    <x v="5"/>
    <s v="1 Season"/>
    <n v="1"/>
    <s v=""/>
    <m/>
    <n v="1"/>
    <s v="Crime TV Shows, International TV Shows, TV Dramas"/>
    <x v="20"/>
    <s v="Crime TV Shows, International TV Shows, TV Dramas"/>
    <n v="3"/>
  </r>
  <r>
    <n v="3985"/>
    <x v="7599"/>
    <x v="1"/>
    <x v="7597"/>
    <m/>
    <s v="Abdul Mohsen Alnimer, Haifa Hussien, Qahtan Alqahtani, Mohammed Sefer, Abdulla Bu Shehri"/>
    <n v="5"/>
    <x v="2"/>
    <m/>
    <n v="0"/>
    <x v="481"/>
    <x v="5"/>
    <x v="1"/>
    <s v="1 Season"/>
    <n v="1"/>
    <s v=""/>
    <m/>
    <n v="1"/>
    <s v="International TV Shows, TV Dramas"/>
    <x v="19"/>
    <s v="International TV Shows, TV Dramas"/>
    <n v="2"/>
  </r>
  <r>
    <n v="3987"/>
    <x v="7600"/>
    <x v="1"/>
    <x v="7598"/>
    <m/>
    <s v="Brit Marling, Jason Isaacs, Emory Cohen, Scott Wilson, Phyllis Smith, Alice Krige, Patrick Gibson, Brendan Meyer, Brandon Perea, Ian Alexander, Will Brill, Riz Ahmed, Paz Vega"/>
    <n v="13"/>
    <x v="0"/>
    <s v="United States"/>
    <n v="1"/>
    <x v="481"/>
    <x v="2"/>
    <x v="5"/>
    <s v="2 Season"/>
    <n v="2"/>
    <s v=""/>
    <m/>
    <n v="2"/>
    <s v="TV Dramas, TV Mysteries, TV Sci-Fi &amp; Fantasy"/>
    <x v="22"/>
    <s v="TV Dramas, TV Mysteries, TV Sci-Fi &amp; Fantasy"/>
    <n v="3"/>
  </r>
  <r>
    <n v="3989"/>
    <x v="7601"/>
    <x v="1"/>
    <x v="7599"/>
    <m/>
    <s v="Catherine O'Connor, Andrew Sabiston, Jim Fowler"/>
    <n v="3"/>
    <x v="8"/>
    <s v="Canada"/>
    <n v="1"/>
    <x v="297"/>
    <x v="37"/>
    <x v="0"/>
    <s v="1 Season"/>
    <n v="1"/>
    <s v=""/>
    <m/>
    <n v="1"/>
    <s v="Kids' TV"/>
    <x v="25"/>
    <s v="Kids' TV"/>
    <n v="1"/>
  </r>
  <r>
    <n v="3990"/>
    <x v="7602"/>
    <x v="1"/>
    <x v="7600"/>
    <m/>
    <s v="Kyoko Yoshine, Hiroki Iijima, Kanako Miyashita, Yo Oizumi, Ken Yasuda"/>
    <n v="5"/>
    <x v="1"/>
    <s v="Japan"/>
    <n v="1"/>
    <x v="297"/>
    <x v="2"/>
    <x v="1"/>
    <s v="1 Season"/>
    <n v="1"/>
    <s v=""/>
    <m/>
    <n v="1"/>
    <s v="International TV Shows, TV Comedies, TV Dramas"/>
    <x v="19"/>
    <s v="International TV Shows, TV Comedies, TV Dramas"/>
    <n v="3"/>
  </r>
  <r>
    <n v="3997"/>
    <x v="7603"/>
    <x v="1"/>
    <x v="7601"/>
    <m/>
    <s v="Shahd El Yaseen, Shaila Sabt, Hala, Hanadi Al-Kandari, Salma Salem, Ibrahim Al-Harbi, Mahmoud Boushahri, Yousef Al Balushi, Ghorour, Abdullah Al-bloshi"/>
    <n v="10"/>
    <x v="2"/>
    <m/>
    <n v="0"/>
    <x v="445"/>
    <x v="5"/>
    <x v="1"/>
    <s v="1 Season"/>
    <n v="1"/>
    <s v=""/>
    <m/>
    <n v="1"/>
    <s v="International TV Shows, TV Dramas"/>
    <x v="19"/>
    <s v="International TV Shows, TV Dramas"/>
    <n v="2"/>
  </r>
  <r>
    <n v="3999"/>
    <x v="7604"/>
    <x v="1"/>
    <x v="7602"/>
    <m/>
    <s v="Natsumi Ishibashi, Aoi Nakamura"/>
    <n v="2"/>
    <x v="1"/>
    <s v="Japan"/>
    <n v="1"/>
    <x v="445"/>
    <x v="2"/>
    <x v="5"/>
    <s v="1 Season"/>
    <n v="1"/>
    <s v=""/>
    <m/>
    <n v="1"/>
    <s v="International TV Shows, Romantic TV Shows, TV Dramas"/>
    <x v="19"/>
    <s v="International TV Shows, Romantic TV Shows, TV Dramas"/>
    <n v="3"/>
  </r>
  <r>
    <n v="4002"/>
    <x v="7605"/>
    <x v="1"/>
    <x v="7603"/>
    <m/>
    <s v="Jam Hsiao, Bea Hayden Kuo, Enno Cheng, Hsieh Ying-xuan, Jason King, Lan Wei-Hua, Shen Hai Jung, Ruby Zhan, Blue Lan"/>
    <n v="9"/>
    <x v="53"/>
    <s v="Taiwan"/>
    <n v="1"/>
    <x v="1019"/>
    <x v="2"/>
    <x v="5"/>
    <s v="1 Season"/>
    <n v="1"/>
    <s v=""/>
    <m/>
    <n v="1"/>
    <s v="International TV Shows, Romantic TV Shows, TV Comedies"/>
    <x v="19"/>
    <s v="International TV Shows, Romantic TV Shows, TV Comedies"/>
    <n v="3"/>
  </r>
  <r>
    <n v="4007"/>
    <x v="7606"/>
    <x v="1"/>
    <x v="7604"/>
    <m/>
    <s v="Pablo Derqui, Mercedes Sampietro, Andrea Ros, Javier Beltr√°n, Paula Malia, David Vert, Muguet Franc, Miquel Garc√≠a Borda, Berta Garcia, Joel Bramona, Montse Guallar, Abel Folk, Sergi L√≥pez, √íscar Jarque, Eli Iranzo"/>
    <n v="15"/>
    <x v="14"/>
    <s v="Spain"/>
    <n v="1"/>
    <x v="381"/>
    <x v="5"/>
    <x v="5"/>
    <s v="1 Season"/>
    <n v="1"/>
    <s v=""/>
    <m/>
    <n v="1"/>
    <s v="International TV Shows, Romantic TV Shows, TV Dramas"/>
    <x v="19"/>
    <s v="International TV Shows, Romantic TV Shows, TV Dramas"/>
    <n v="3"/>
  </r>
  <r>
    <n v="4013"/>
    <x v="7607"/>
    <x v="1"/>
    <x v="7605"/>
    <m/>
    <s v="Khaled Amin, Elham Al Fadalah, Fatima Al Safi, Fahad Basim, Farah ElSaraf, Hala"/>
    <n v="6"/>
    <x v="2"/>
    <m/>
    <n v="0"/>
    <x v="381"/>
    <x v="5"/>
    <x v="1"/>
    <s v="1 Season"/>
    <n v="1"/>
    <s v=""/>
    <m/>
    <n v="1"/>
    <s v="International TV Shows, TV Dramas"/>
    <x v="19"/>
    <s v="International TV Shows, TV Dramas"/>
    <n v="2"/>
  </r>
  <r>
    <n v="4015"/>
    <x v="7608"/>
    <x v="1"/>
    <x v="7606"/>
    <m/>
    <s v="Taylor Clarke-Hill, Tom Clarke-Hill, Larissa Murray, Brianna Price, Michael Obiora, Morwenna Banks, Rufus Jones, Duncan Wisbey, Danny John-Jules, Ali A"/>
    <n v="10"/>
    <x v="6"/>
    <s v="United Kingdom"/>
    <n v="1"/>
    <x v="381"/>
    <x v="5"/>
    <x v="8"/>
    <s v="2 Season"/>
    <n v="2"/>
    <s v=""/>
    <m/>
    <n v="2"/>
    <s v="British TV Shows, Kids' TV"/>
    <x v="23"/>
    <s v="British TV Shows, Kids' TV"/>
    <n v="2"/>
  </r>
  <r>
    <n v="4016"/>
    <x v="7609"/>
    <x v="1"/>
    <x v="7607"/>
    <m/>
    <m/>
    <n v="0"/>
    <x v="2"/>
    <m/>
    <n v="0"/>
    <x v="381"/>
    <x v="2"/>
    <x v="1"/>
    <s v="1 Season"/>
    <n v="1"/>
    <s v=""/>
    <m/>
    <n v="1"/>
    <s v="Crime TV Shows, Docuseries"/>
    <x v="20"/>
    <s v="Crime TV Shows, Docuseries"/>
    <n v="2"/>
  </r>
  <r>
    <n v="4017"/>
    <x v="7610"/>
    <x v="1"/>
    <x v="7608"/>
    <m/>
    <s v="Idris Elba, Piper Perabo, JJ Feild, Frankie Hervey, Guz Khan"/>
    <n v="5"/>
    <x v="6"/>
    <s v="United Kingdom"/>
    <n v="1"/>
    <x v="381"/>
    <x v="2"/>
    <x v="5"/>
    <s v="1 Season"/>
    <n v="1"/>
    <s v=""/>
    <m/>
    <n v="1"/>
    <s v="British TV Shows, International TV Shows, TV Comedies"/>
    <x v="23"/>
    <s v="British TV Shows, International TV Shows, TV Comedies"/>
    <n v="3"/>
  </r>
  <r>
    <n v="4023"/>
    <x v="7611"/>
    <x v="1"/>
    <x v="7609"/>
    <m/>
    <s v="Yousra, Naglaa Badr, Sherine Reda, Ahmed Hatem, Hesham Selim, Ingi Abou Zeid, Farouk El Fishawy, Mahmoud Fares, Tayam Amar, Heba Abdelaziz, Heba Abdelghany, Mariam El Khosht"/>
    <n v="12"/>
    <x v="5"/>
    <s v="Egypt"/>
    <n v="1"/>
    <x v="1484"/>
    <x v="5"/>
    <x v="1"/>
    <s v="1 Season"/>
    <n v="1"/>
    <s v=""/>
    <m/>
    <n v="1"/>
    <s v="International TV Shows, TV Dramas, TV Mysteries"/>
    <x v="19"/>
    <s v="International TV Shows, TV Dramas, TV Mysteries"/>
    <n v="3"/>
  </r>
  <r>
    <n v="4024"/>
    <x v="7612"/>
    <x v="1"/>
    <x v="7610"/>
    <m/>
    <s v="Mohamed Henedy, Dalal Abdel Aziz, Hana Shiha, Mohammed Tharwat, Salwa Mohammed, Mohammed Hafiz, Ibrahim Issa, Leila Ezz Al Arab, Mohammed Mahmoud"/>
    <n v="9"/>
    <x v="5"/>
    <s v="Egypt"/>
    <n v="1"/>
    <x v="1484"/>
    <x v="5"/>
    <x v="1"/>
    <s v="1 Season"/>
    <n v="1"/>
    <s v=""/>
    <m/>
    <n v="1"/>
    <s v="International TV Shows, TV Comedies, TV Sci-Fi &amp; Fantasy"/>
    <x v="19"/>
    <s v="International TV Shows, TV Comedies, TV Sci-Fi &amp; Fantasy"/>
    <n v="3"/>
  </r>
  <r>
    <n v="4027"/>
    <x v="7613"/>
    <x v="1"/>
    <x v="7611"/>
    <m/>
    <s v="Ameena Khalil, Zafer Abdeen, Injy El Mokkaddem, Khaled Kamal, Cherif Hafez, Carmen Bsaibes, Mourad Makram, Leila Ezz Al Arab, Asmaa Abou El Yazeed, Nadine Nassib Njeim"/>
    <n v="10"/>
    <x v="5"/>
    <s v="Egypt"/>
    <n v="1"/>
    <x v="1605"/>
    <x v="5"/>
    <x v="1"/>
    <s v="1 Season"/>
    <n v="1"/>
    <s v=""/>
    <m/>
    <n v="1"/>
    <s v="International TV Shows, Romantic TV Shows, TV Dramas"/>
    <x v="19"/>
    <s v="International TV Shows, Romantic TV Shows, TV Dramas"/>
    <n v="3"/>
  </r>
  <r>
    <n v="4028"/>
    <x v="7614"/>
    <x v="1"/>
    <x v="7612"/>
    <m/>
    <s v="Eyad Nassar, Ahmed Dawood, Mohamed Farraag, Hanan Motawie, Arwa Gouda, Bassel Alzaro"/>
    <n v="6"/>
    <x v="5"/>
    <s v="Egypt"/>
    <n v="1"/>
    <x v="1605"/>
    <x v="3"/>
    <x v="1"/>
    <s v="1 Season"/>
    <n v="1"/>
    <s v=""/>
    <m/>
    <n v="1"/>
    <s v="International TV Shows, TV Dramas"/>
    <x v="19"/>
    <s v="International TV Shows, TV Dramas"/>
    <n v="2"/>
  </r>
  <r>
    <n v="4029"/>
    <x v="7615"/>
    <x v="1"/>
    <x v="7613"/>
    <m/>
    <s v="Daniel Wu, Emily Beecham, Sarah Bolger, Oliver Stark, Orla Brady, Ally Ioannides, Stephen Lang, Marton Csokas, Madeleine Mantock, Aramis Knight"/>
    <n v="10"/>
    <x v="0"/>
    <s v="United States"/>
    <n v="1"/>
    <x v="1606"/>
    <x v="5"/>
    <x v="5"/>
    <s v="3 Season"/>
    <n v="3"/>
    <s v=""/>
    <m/>
    <n v="3"/>
    <s v="TV Action &amp; Adventure"/>
    <x v="29"/>
    <s v="TV Action &amp; Adventure"/>
    <n v="1"/>
  </r>
  <r>
    <n v="4030"/>
    <x v="7616"/>
    <x v="1"/>
    <x v="7614"/>
    <m/>
    <s v="Wanida Termthanaporn, Isariya Patharamanop, Nontanun Anchuleepradit, Chonnikan Netjui, Attharut Krongrasri, Sumet Ong-Art, Penpak Sirikul, Suppakorn Chaiyo, Thawat Pornrattanaprasert, M.L. Kwantip Devakula, Yingsak Chonglertjetsadawong, Apichet Atirattana, Rika Ishige"/>
    <n v="13"/>
    <x v="2"/>
    <m/>
    <n v="0"/>
    <x v="941"/>
    <x v="5"/>
    <x v="1"/>
    <s v="1 Season"/>
    <n v="1"/>
    <s v=""/>
    <m/>
    <n v="1"/>
    <s v="International TV Shows, Romantic TV Shows, TV Dramas"/>
    <x v="19"/>
    <s v="International TV Shows, Romantic TV Shows, TV Dramas"/>
    <n v="3"/>
  </r>
  <r>
    <n v="4031"/>
    <x v="7617"/>
    <x v="1"/>
    <x v="7615"/>
    <m/>
    <s v="Nelly Karim, Mohamed Mamdouh, Hesham Selim"/>
    <n v="3"/>
    <x v="5"/>
    <s v="Egypt"/>
    <n v="1"/>
    <x v="941"/>
    <x v="5"/>
    <x v="5"/>
    <s v="1 Season"/>
    <n v="1"/>
    <s v=""/>
    <m/>
    <n v="1"/>
    <s v="International TV Shows, TV Dramas, TV Mysteries"/>
    <x v="19"/>
    <s v="International TV Shows, TV Dramas, TV Mysteries"/>
    <n v="3"/>
  </r>
  <r>
    <n v="4033"/>
    <x v="7618"/>
    <x v="1"/>
    <x v="7616"/>
    <m/>
    <s v="Kerem B√ºrsin, El√ßin Sangu, Birkan Sokullu, Selma Erge√ß, T√ºrk√º Turan, Nilperi ≈ûahinkaya, Efecan ≈ûenolsun, Elit ƒ∞≈ücan"/>
    <n v="8"/>
    <x v="61"/>
    <s v="Turkey"/>
    <n v="1"/>
    <x v="941"/>
    <x v="5"/>
    <x v="5"/>
    <s v="1 Season"/>
    <n v="1"/>
    <s v=""/>
    <m/>
    <n v="1"/>
    <s v="International TV Shows, TV Dramas, TV Horror"/>
    <x v="19"/>
    <s v="International TV Shows, TV Dramas, TV Horror"/>
    <n v="3"/>
  </r>
  <r>
    <n v="4036"/>
    <x v="7619"/>
    <x v="1"/>
    <x v="7617"/>
    <m/>
    <s v="Hussein Almansour, Shujoon, Mohammed Alalawi, Noor Alghandour, Fahad Basim, Hamad Ashkanani"/>
    <n v="6"/>
    <x v="2"/>
    <m/>
    <n v="0"/>
    <x v="941"/>
    <x v="5"/>
    <x v="6"/>
    <s v="1 Season"/>
    <n v="1"/>
    <s v=""/>
    <m/>
    <n v="1"/>
    <s v="International TV Shows, TV Dramas"/>
    <x v="19"/>
    <s v="International TV Shows, TV Dramas"/>
    <n v="2"/>
  </r>
  <r>
    <n v="4043"/>
    <x v="7620"/>
    <x v="1"/>
    <x v="7618"/>
    <m/>
    <s v="Cuba Gooding Jr., Sarah Paulson, John Travolta, Courtney B. Vance, Sterling K. Brown, Kenneth Choi, Christian Clemenson, Bruce Greenwood, Nathan Lane, David Schwimmer, Chris Bauer, Jordana Brewster, Selma Blair, Connie Britton"/>
    <n v="14"/>
    <x v="0"/>
    <s v="United States"/>
    <n v="1"/>
    <x v="1607"/>
    <x v="9"/>
    <x v="5"/>
    <s v="1 Season"/>
    <n v="1"/>
    <s v=""/>
    <m/>
    <n v="1"/>
    <s v="Crime TV Shows, TV Dramas"/>
    <x v="20"/>
    <s v="Crime TV Shows, TV Dramas"/>
    <n v="2"/>
  </r>
  <r>
    <n v="4044"/>
    <x v="7621"/>
    <x v="1"/>
    <x v="7619"/>
    <m/>
    <s v="Anna Torv, Jacki Weaver, Dan Wyllie, Alex Dimitriades, Damon Herriman, Mekhi Phifer, Eugenia Yuan, Matt Zeremes, Alan Dale"/>
    <n v="9"/>
    <x v="12"/>
    <s v="Australia"/>
    <n v="1"/>
    <x v="1607"/>
    <x v="9"/>
    <x v="5"/>
    <s v="2 Season"/>
    <n v="2"/>
    <s v=""/>
    <m/>
    <n v="2"/>
    <s v="International TV Shows, TV Dramas, TV Mysteries"/>
    <x v="19"/>
    <s v="International TV Shows, TV Dramas, TV Mysteries"/>
    <n v="3"/>
  </r>
  <r>
    <n v="4045"/>
    <x v="7622"/>
    <x v="1"/>
    <x v="7620"/>
    <m/>
    <s v="Lee Seung-gi, Cha Seung-won, Oh Yeon-seo, Lee Hong-gi, Jang Gwang, Lee Se-young"/>
    <n v="6"/>
    <x v="28"/>
    <s v="South Korea"/>
    <n v="1"/>
    <x v="1099"/>
    <x v="3"/>
    <x v="5"/>
    <s v="1 Season"/>
    <n v="1"/>
    <s v=""/>
    <m/>
    <n v="1"/>
    <s v="International TV Shows, Korean TV Shows, Romantic TV Shows"/>
    <x v="19"/>
    <s v="International TV Shows, Korean TV Shows, Romantic TV Shows"/>
    <n v="3"/>
  </r>
  <r>
    <n v="4055"/>
    <x v="7623"/>
    <x v="1"/>
    <x v="7621"/>
    <m/>
    <m/>
    <n v="0"/>
    <x v="17"/>
    <s v="India"/>
    <n v="1"/>
    <x v="555"/>
    <x v="2"/>
    <x v="5"/>
    <s v="1 Season"/>
    <n v="1"/>
    <s v=""/>
    <m/>
    <n v="1"/>
    <s v="Docuseries, International TV Shows"/>
    <x v="21"/>
    <s v="Docuseries, International TV Shows"/>
    <n v="2"/>
  </r>
  <r>
    <n v="4056"/>
    <x v="7624"/>
    <x v="1"/>
    <x v="7622"/>
    <m/>
    <s v="Hong Bum-ki, Eddy Lee, Ahn Hyo-min, Kang Shi-hyun, Tom Wayland, Erica Schroeder"/>
    <n v="6"/>
    <x v="2"/>
    <m/>
    <n v="0"/>
    <x v="555"/>
    <x v="2"/>
    <x v="8"/>
    <s v="2 Season"/>
    <n v="2"/>
    <s v=""/>
    <m/>
    <n v="2"/>
    <s v="Kids' TV, Korean TV Shows, TV Comedies"/>
    <x v="25"/>
    <s v="Kids' TV, Korean TV Shows, TV Comedies"/>
    <n v="3"/>
  </r>
  <r>
    <n v="4057"/>
    <x v="7625"/>
    <x v="1"/>
    <x v="7623"/>
    <m/>
    <m/>
    <n v="0"/>
    <x v="2"/>
    <m/>
    <n v="0"/>
    <x v="555"/>
    <x v="2"/>
    <x v="5"/>
    <s v="1 Season"/>
    <n v="1"/>
    <s v=""/>
    <m/>
    <n v="1"/>
    <s v="Docuseries"/>
    <x v="21"/>
    <s v="Docuseries"/>
    <n v="1"/>
  </r>
  <r>
    <n v="4058"/>
    <x v="7626"/>
    <x v="1"/>
    <x v="7624"/>
    <m/>
    <s v="William Baldwin, Kathleen Robertson, Spencer MacPherson, Taylor Thorne, Amalia Williamson, Michelle Nolden, Peter MacNeill, Natalie Lisinska"/>
    <n v="8"/>
    <x v="8"/>
    <s v="Canada"/>
    <n v="1"/>
    <x v="555"/>
    <x v="2"/>
    <x v="1"/>
    <s v="1 Season"/>
    <n v="1"/>
    <s v=""/>
    <m/>
    <n v="1"/>
    <s v="TV Dramas"/>
    <x v="22"/>
    <s v="TV Dramas"/>
    <n v="1"/>
  </r>
  <r>
    <n v="4064"/>
    <x v="7627"/>
    <x v="1"/>
    <x v="7625"/>
    <m/>
    <s v="Hiroshi Kamiya, Daisuke Ono, Nobunaga Shimazaki, Satoshi Hino, Natsuki Hanae, Ai Kayano, Yukari Tamura, Mitsuo Iwata, Rikako Aikawa"/>
    <n v="9"/>
    <x v="1"/>
    <s v="Japan"/>
    <n v="1"/>
    <x v="555"/>
    <x v="5"/>
    <x v="1"/>
    <s v="3 Season"/>
    <n v="3"/>
    <s v=""/>
    <m/>
    <n v="3"/>
    <s v="Anime Series, International TV Shows, Teen TV Shows"/>
    <x v="27"/>
    <s v="Anime Series, International TV Shows, Teen TV Shows"/>
    <n v="3"/>
  </r>
  <r>
    <n v="4080"/>
    <x v="7628"/>
    <x v="1"/>
    <x v="7626"/>
    <m/>
    <s v="Josh Duhamel, Jimmi Simpson, Bokeem Woodbine"/>
    <n v="3"/>
    <x v="0"/>
    <s v="United States"/>
    <n v="1"/>
    <x v="1291"/>
    <x v="5"/>
    <x v="5"/>
    <s v="1 Season"/>
    <n v="1"/>
    <s v=""/>
    <m/>
    <n v="1"/>
    <s v="Crime TV Shows, TV Dramas"/>
    <x v="20"/>
    <s v="Crime TV Shows, TV Dramas"/>
    <n v="2"/>
  </r>
  <r>
    <n v="4085"/>
    <x v="7629"/>
    <x v="1"/>
    <x v="7627"/>
    <m/>
    <m/>
    <n v="0"/>
    <x v="0"/>
    <s v="United States"/>
    <n v="1"/>
    <x v="466"/>
    <x v="2"/>
    <x v="5"/>
    <s v="6 Season"/>
    <n v="6"/>
    <s v=""/>
    <m/>
    <n v="6"/>
    <s v="Docuseries, Reality TV"/>
    <x v="21"/>
    <s v="Docuseries, Reality TV"/>
    <n v="2"/>
  </r>
  <r>
    <n v="4090"/>
    <x v="7630"/>
    <x v="1"/>
    <x v="7628"/>
    <m/>
    <s v="Zoe Ball, Nadiya Hussain, Giorgio Locatelli, Rosemary Shrager"/>
    <n v="4"/>
    <x v="6"/>
    <s v="United Kingdom"/>
    <n v="1"/>
    <x v="466"/>
    <x v="5"/>
    <x v="6"/>
    <s v="2 Season"/>
    <n v="2"/>
    <s v=""/>
    <m/>
    <n v="2"/>
    <s v="British TV Shows, International TV Shows, Reality TV"/>
    <x v="23"/>
    <s v="British TV Shows, International TV Shows, Reality TV"/>
    <n v="3"/>
  </r>
  <r>
    <n v="4091"/>
    <x v="7631"/>
    <x v="1"/>
    <x v="7629"/>
    <m/>
    <s v="Apollo Costa, Gabriel Santana, Matheus Lustosa, Pedro Rezende, Werner Sch√ºnemann, Manu Gavassi, Angela Dippe, Negra Li, Patr√≠cia de Sabrit, C√©sar Pezzuoli, Carol Loback, Marina Brand√£o"/>
    <n v="12"/>
    <x v="23"/>
    <s v="Brazil"/>
    <n v="1"/>
    <x v="466"/>
    <x v="5"/>
    <x v="6"/>
    <s v="2 Season"/>
    <n v="2"/>
    <s v=""/>
    <m/>
    <n v="2"/>
    <s v="Kids' TV"/>
    <x v="25"/>
    <s v="Kids' TV"/>
    <n v="1"/>
  </r>
  <r>
    <n v="4105"/>
    <x v="7632"/>
    <x v="1"/>
    <x v="7630"/>
    <s v="Lars Kaalund"/>
    <s v="Lise Baastrup, Martin Brygmann, Ellen Hillings√∏, Nicky Andersen, Nicoline Sharma Rubow, Jasmin Bart-Williams, William R√ºtzou, Marius Due, Robert Hansen"/>
    <n v="9"/>
    <x v="22"/>
    <s v="Denmark"/>
    <n v="1"/>
    <x v="684"/>
    <x v="4"/>
    <x v="5"/>
    <s v="1 Season"/>
    <n v="1"/>
    <s v=""/>
    <m/>
    <n v="1"/>
    <s v="International TV Shows, TV Comedies, TV Dramas"/>
    <x v="19"/>
    <s v="International TV Shows, TV Comedies, TV Dramas"/>
    <n v="3"/>
  </r>
  <r>
    <n v="4106"/>
    <x v="7633"/>
    <x v="1"/>
    <x v="7631"/>
    <m/>
    <s v="Larry Charles"/>
    <n v="1"/>
    <x v="2"/>
    <m/>
    <n v="0"/>
    <x v="684"/>
    <x v="2"/>
    <x v="5"/>
    <s v="1 Season"/>
    <n v="1"/>
    <s v=""/>
    <m/>
    <n v="1"/>
    <s v="Docuseries, TV Comedies"/>
    <x v="21"/>
    <s v="Docuseries, TV Comedies"/>
    <n v="2"/>
  </r>
  <r>
    <n v="4110"/>
    <x v="7634"/>
    <x v="1"/>
    <x v="7632"/>
    <m/>
    <s v="Paco Ignacio Taibo II"/>
    <n v="1"/>
    <x v="2"/>
    <m/>
    <n v="0"/>
    <x v="684"/>
    <x v="2"/>
    <x v="5"/>
    <s v="1 Season"/>
    <n v="1"/>
    <s v=""/>
    <m/>
    <n v="1"/>
    <s v="Crime TV Shows, Docuseries, International TV Shows"/>
    <x v="20"/>
    <s v="Crime TV Shows, Docuseries, International TV Shows"/>
    <n v="3"/>
  </r>
  <r>
    <n v="4112"/>
    <x v="7635"/>
    <x v="1"/>
    <x v="7633"/>
    <m/>
    <s v="Nicol√°s Van de Moortele, Letizia Denise Bloisi, Mar√≠a Dupl√°a, Ciro Herce, Milagros Molina, Jorge Pinarello, Casper Uncal, Jorge Luis Alonso"/>
    <n v="8"/>
    <x v="25"/>
    <s v="Argentina"/>
    <n v="1"/>
    <x v="684"/>
    <x v="3"/>
    <x v="1"/>
    <s v="1 Season"/>
    <n v="1"/>
    <s v=""/>
    <m/>
    <n v="1"/>
    <s v="International TV Shows, Spanish-Language TV Shows, TV Horror"/>
    <x v="19"/>
    <s v="International TV Shows, Spanish-Language TV Shows, TV Horror"/>
    <n v="3"/>
  </r>
  <r>
    <n v="4115"/>
    <x v="7636"/>
    <x v="1"/>
    <x v="7634"/>
    <m/>
    <s v="America Young, Kirsten Day, Cassandra Morris, Cassidy Naber, Ritesh Rajan"/>
    <n v="5"/>
    <x v="0"/>
    <s v="United States, Canada"/>
    <n v="2"/>
    <x v="260"/>
    <x v="5"/>
    <x v="0"/>
    <s v="3 Season"/>
    <n v="3"/>
    <s v=""/>
    <m/>
    <n v="3"/>
    <s v="Kids' TV"/>
    <x v="25"/>
    <s v="Kids' TV"/>
    <n v="1"/>
  </r>
  <r>
    <n v="4117"/>
    <x v="7637"/>
    <x v="1"/>
    <x v="7635"/>
    <m/>
    <s v="Marta Hazas, Asier Etxeand√≠a, Adri√°n Lastra, Diego Mart√≠n, Fernando Guallar, Lloren√ß Gonz√°lez, Megan Montaner, M√≥nica Cruz, Marta Torn√©, Andrea Duro, Aitana S√°nchez-Gij√≥n, Adriana Ozores, Imanol Arias"/>
    <n v="13"/>
    <x v="14"/>
    <s v="Spain"/>
    <n v="1"/>
    <x v="260"/>
    <x v="5"/>
    <x v="1"/>
    <s v="2 Season"/>
    <n v="2"/>
    <s v=""/>
    <m/>
    <n v="2"/>
    <s v="International TV Shows, Romantic TV Shows, Spanish-Language TV Shows"/>
    <x v="19"/>
    <s v="International TV Shows, Romantic TV Shows, Spanish-Language TV Shows"/>
    <n v="3"/>
  </r>
  <r>
    <n v="4119"/>
    <x v="7638"/>
    <x v="1"/>
    <x v="7636"/>
    <m/>
    <s v="Aviis Zhong, Ben Wu, Ada Pan, Jacqueline Zhu, Gabriel Lan, Jack Lee, Wu Ting-chien, Wills Sia, Su Yen-ti, Jenny Huang"/>
    <n v="10"/>
    <x v="53"/>
    <s v="Taiwan"/>
    <n v="1"/>
    <x v="1405"/>
    <x v="5"/>
    <x v="1"/>
    <s v="1 Season"/>
    <n v="1"/>
    <s v=""/>
    <m/>
    <n v="1"/>
    <s v="International TV Shows, Romantic TV Shows, TV Dramas"/>
    <x v="19"/>
    <s v="International TV Shows, Romantic TV Shows, TV Dramas"/>
    <n v="3"/>
  </r>
  <r>
    <n v="4120"/>
    <x v="7639"/>
    <x v="1"/>
    <x v="7637"/>
    <m/>
    <s v="Yoann Blanc, Guillaume Kerbush, Anne Coesens, Jasmina Douieb, Tom Audenaert, Sam Louwyck, Catherine Sal√©e, Jean-Henri Comp√®re"/>
    <n v="8"/>
    <x v="47"/>
    <s v="Belgium"/>
    <n v="1"/>
    <x v="1405"/>
    <x v="5"/>
    <x v="5"/>
    <s v="2 Season"/>
    <n v="2"/>
    <s v=""/>
    <m/>
    <n v="2"/>
    <s v="Crime TV Shows, International TV Shows, TV Dramas"/>
    <x v="20"/>
    <s v="Crime TV Shows, International TV Shows, TV Dramas"/>
    <n v="3"/>
  </r>
  <r>
    <n v="4123"/>
    <x v="7640"/>
    <x v="1"/>
    <x v="7638"/>
    <m/>
    <s v="Justina Machado, Rita Moreno, Todd Grinnell, Isabella Gomez, Marcel Ruiz, Stephen Tobolowsky"/>
    <n v="6"/>
    <x v="0"/>
    <s v="United States"/>
    <n v="1"/>
    <x v="351"/>
    <x v="2"/>
    <x v="6"/>
    <s v="3 Season"/>
    <n v="3"/>
    <s v=""/>
    <m/>
    <n v="3"/>
    <s v="TV Comedies"/>
    <x v="24"/>
    <s v="TV Comedies"/>
    <n v="1"/>
  </r>
  <r>
    <n v="4126"/>
    <x v="7641"/>
    <x v="1"/>
    <x v="7639"/>
    <m/>
    <s v="Chico, Ahmed Mekky, Hesham Maged, Bayoumi Fouad, Dina El-Sherbiny"/>
    <n v="5"/>
    <x v="5"/>
    <s v="Egypt"/>
    <n v="1"/>
    <x v="964"/>
    <x v="3"/>
    <x v="5"/>
    <s v="1 Season"/>
    <n v="1"/>
    <s v=""/>
    <m/>
    <n v="1"/>
    <s v="International TV Shows, TV Comedies"/>
    <x v="19"/>
    <s v="International TV Shows, TV Comedies"/>
    <n v="2"/>
  </r>
  <r>
    <n v="4127"/>
    <x v="7642"/>
    <x v="1"/>
    <x v="7640"/>
    <m/>
    <s v="Adel Imam, Salah Abdallah, Hiba Majdi, Bushra, Fathy Abdel Wehab, Rania Farid Shawki, Ahmad Wafiq"/>
    <n v="7"/>
    <x v="5"/>
    <s v="Egypt"/>
    <n v="1"/>
    <x v="284"/>
    <x v="5"/>
    <x v="1"/>
    <s v="1 Season"/>
    <n v="1"/>
    <s v=""/>
    <m/>
    <n v="1"/>
    <s v="Crime TV Shows, International TV Shows, TV Dramas"/>
    <x v="20"/>
    <s v="Crime TV Shows, International TV Shows, TV Dramas"/>
    <n v="3"/>
  </r>
  <r>
    <n v="4128"/>
    <x v="7643"/>
    <x v="1"/>
    <x v="7641"/>
    <m/>
    <s v="Jung Yu-mi, Lee Kwang-soo, Bae Seong-woo, Bae Jong-ok, Sung Dong-il"/>
    <n v="5"/>
    <x v="28"/>
    <s v="South Korea"/>
    <n v="1"/>
    <x v="284"/>
    <x v="5"/>
    <x v="5"/>
    <s v="1 Season"/>
    <n v="1"/>
    <s v=""/>
    <m/>
    <n v="1"/>
    <s v="Crime TV Shows, International TV Shows, Korean TV Shows"/>
    <x v="20"/>
    <s v="Crime TV Shows, International TV Shows, Korean TV Shows"/>
    <n v="3"/>
  </r>
  <r>
    <n v="4130"/>
    <x v="7644"/>
    <x v="1"/>
    <x v="7642"/>
    <m/>
    <s v="Michael C. Hall, Amanda Abbington, Marc Warren, Hannah Arterton, Audrey Fleurot, Nigel Lindsay"/>
    <n v="6"/>
    <x v="6"/>
    <s v="United Kingdom"/>
    <n v="1"/>
    <x v="284"/>
    <x v="5"/>
    <x v="5"/>
    <s v="1 Season"/>
    <n v="1"/>
    <s v=""/>
    <m/>
    <n v="1"/>
    <s v="British TV Shows, Crime TV Shows, International TV Shows"/>
    <x v="23"/>
    <s v="British TV Shows, Crime TV Shows, International TV Shows"/>
    <n v="3"/>
  </r>
  <r>
    <n v="4131"/>
    <x v="7645"/>
    <x v="1"/>
    <x v="7643"/>
    <m/>
    <s v="Amr Youssef, Amr Abdel Guelil, Saba Mubarak"/>
    <n v="3"/>
    <x v="5"/>
    <s v="Egypt"/>
    <n v="1"/>
    <x v="284"/>
    <x v="5"/>
    <x v="5"/>
    <s v="1 Season"/>
    <n v="1"/>
    <s v=""/>
    <m/>
    <n v="1"/>
    <s v="International TV Shows, TV Dramas"/>
    <x v="19"/>
    <s v="International TV Shows, TV Dramas"/>
    <n v="2"/>
  </r>
  <r>
    <n v="4132"/>
    <x v="7646"/>
    <x v="1"/>
    <x v="7644"/>
    <m/>
    <s v="Yui Ishikawa, Takehito Koyasu, Daisuke Namikawa, Aya Endo, Koki Uchiyama, Minori Chihara, Haruka Tomatsu"/>
    <n v="7"/>
    <x v="1"/>
    <s v="Japan"/>
    <n v="1"/>
    <x v="284"/>
    <x v="5"/>
    <x v="1"/>
    <s v="1 Season"/>
    <n v="1"/>
    <s v=""/>
    <m/>
    <n v="1"/>
    <s v="Anime Series, International TV Shows, Romantic TV Shows"/>
    <x v="27"/>
    <s v="Anime Series, International TV Shows, Romantic TV Shows"/>
    <n v="3"/>
  </r>
  <r>
    <n v="4133"/>
    <x v="7647"/>
    <x v="1"/>
    <x v="7645"/>
    <m/>
    <s v="Lee Jong-suk, Lee Na-young, Jung Eugene, Wi Ha-jun, Kim Tae-woo, Kim Yu-mi, Cho Han-cheul, Kim Sun-young"/>
    <n v="8"/>
    <x v="28"/>
    <s v="South Korea"/>
    <n v="1"/>
    <x v="1608"/>
    <x v="2"/>
    <x v="1"/>
    <s v="1 Season"/>
    <n v="1"/>
    <s v=""/>
    <m/>
    <n v="1"/>
    <s v="International TV Shows, Korean TV Shows, Romantic TV Shows"/>
    <x v="19"/>
    <s v="International TV Shows, Korean TV Shows, Romantic TV Shows"/>
    <n v="3"/>
  </r>
  <r>
    <n v="4142"/>
    <x v="7648"/>
    <x v="1"/>
    <x v="7646"/>
    <m/>
    <s v="Rhona Rees, Ingrid Nilson, Diana Kaarina, Travis Turner, Lili Beaudoin, Kyle Rideout, Vincent Tong, Alessandro Juliani, Ian Hanlin, Brittney Wilson, Bethany Brown, Tabitha St. Germain"/>
    <n v="12"/>
    <x v="0"/>
    <s v="United States"/>
    <n v="1"/>
    <x v="33"/>
    <x v="5"/>
    <x v="8"/>
    <s v="2 Season"/>
    <n v="2"/>
    <s v=""/>
    <m/>
    <n v="2"/>
    <s v="Kids' TV"/>
    <x v="25"/>
    <s v="Kids' TV"/>
    <n v="1"/>
  </r>
  <r>
    <n v="4143"/>
    <x v="7649"/>
    <x v="1"/>
    <x v="7647"/>
    <m/>
    <s v="Natasha Lyonne, Charlie Barnett, Yul Vazquez, Elizabeth Ashley, Dascha Polanco, Jeremy Bobb, Greta Lee, Rebecca Henderson, Brendan Sexton III, Chlo√´ Sevigny, Brooke Timber"/>
    <n v="11"/>
    <x v="0"/>
    <s v="United States"/>
    <n v="1"/>
    <x v="33"/>
    <x v="2"/>
    <x v="5"/>
    <s v="1 Season"/>
    <n v="1"/>
    <s v=""/>
    <m/>
    <n v="1"/>
    <s v="TV Comedies, TV Dramas"/>
    <x v="24"/>
    <s v="TV Comedies, TV Dramas"/>
    <n v="2"/>
  </r>
  <r>
    <n v="4144"/>
    <x v="7650"/>
    <x v="1"/>
    <x v="7648"/>
    <m/>
    <s v="Alexander Petrov, Artyom Tkachenko, Valeria Shkirando, Marina Kaletskaya, Alisa Lozovskaya, Olga Sutulova, Fillip Gorenshtein, Olga Vinichenko, Petar Zakavitsa, Yan Gakharmanov"/>
    <n v="10"/>
    <x v="49"/>
    <s v="Russia"/>
    <n v="1"/>
    <x v="33"/>
    <x v="5"/>
    <x v="5"/>
    <s v="1 Season"/>
    <n v="1"/>
    <s v=""/>
    <m/>
    <n v="1"/>
    <s v="Crime TV Shows, International TV Shows, TV Dramas"/>
    <x v="20"/>
    <s v="Crime TV Shows, International TV Shows, TV Dramas"/>
    <n v="3"/>
  </r>
  <r>
    <n v="4145"/>
    <x v="7651"/>
    <x v="1"/>
    <x v="7649"/>
    <m/>
    <s v="Tomori Kusunoki, Yoko Hikasa, Kazuyuki Okitsu, Chinatsu Akasaki"/>
    <n v="4"/>
    <x v="1"/>
    <s v="Japan"/>
    <n v="1"/>
    <x v="33"/>
    <x v="5"/>
    <x v="5"/>
    <s v="1 Season"/>
    <n v="1"/>
    <s v=""/>
    <m/>
    <n v="1"/>
    <s v="Anime Series, International TV Shows"/>
    <x v="27"/>
    <s v="Anime Series, International TV Shows"/>
    <n v="2"/>
  </r>
  <r>
    <n v="4150"/>
    <x v="7652"/>
    <x v="1"/>
    <x v="7650"/>
    <m/>
    <s v="Kaycie Chase, David Gasman, Tom Morton, Lee Delong, Barbara Weber-Scaff"/>
    <n v="5"/>
    <x v="2"/>
    <m/>
    <n v="0"/>
    <x v="723"/>
    <x v="5"/>
    <x v="0"/>
    <s v="1 Season"/>
    <n v="1"/>
    <s v=""/>
    <m/>
    <n v="1"/>
    <s v="Kids' TV"/>
    <x v="25"/>
    <s v="Kids' TV"/>
    <n v="1"/>
  </r>
  <r>
    <n v="4163"/>
    <x v="7653"/>
    <x v="1"/>
    <x v="7651"/>
    <m/>
    <s v="Tammy Chen, James Wen, Peggy Tseng, Denny Huang"/>
    <n v="4"/>
    <x v="53"/>
    <s v="Taiwan"/>
    <n v="1"/>
    <x v="1609"/>
    <x v="5"/>
    <x v="5"/>
    <s v="1 Season"/>
    <n v="1"/>
    <s v=""/>
    <m/>
    <n v="1"/>
    <s v="International TV Shows, TV Dramas"/>
    <x v="19"/>
    <s v="International TV Shows, TV Dramas"/>
    <n v="2"/>
  </r>
  <r>
    <n v="4164"/>
    <x v="7654"/>
    <x v="1"/>
    <x v="7652"/>
    <m/>
    <s v="Nat Zang, Russell Hodgkinson, Michael Welch, Anastasia Baranova, Kellita Smith, DJ Qualls, Keith Allan, Pisay Pao"/>
    <n v="8"/>
    <x v="0"/>
    <s v="United States"/>
    <n v="1"/>
    <x v="1609"/>
    <x v="5"/>
    <x v="5"/>
    <s v="5 Season"/>
    <n v="5"/>
    <s v=""/>
    <m/>
    <n v="5"/>
    <s v="TV Action &amp; Adventure, TV Comedies, TV Horror"/>
    <x v="29"/>
    <s v="TV Action &amp; Adventure, TV Comedies, TV Horror"/>
    <n v="3"/>
  </r>
  <r>
    <n v="4167"/>
    <x v="7655"/>
    <x v="1"/>
    <x v="7653"/>
    <m/>
    <s v="Michaela Coel, John Goodman, Abena Ayivor, Noma Dumezweni, Ronald Guttman, Danny Sapani, Harriet Walter, Tyrone Huggins, Emmanuel Imani, Lucian Msamati, Tamara Tunie"/>
    <n v="11"/>
    <x v="6"/>
    <s v="United Kingdom"/>
    <n v="1"/>
    <x v="872"/>
    <x v="5"/>
    <x v="5"/>
    <s v="1 Season"/>
    <n v="1"/>
    <s v=""/>
    <m/>
    <n v="1"/>
    <s v="British TV Shows, International TV Shows, TV Dramas"/>
    <x v="23"/>
    <s v="British TV Shows, International TV Shows, TV Dramas"/>
    <n v="3"/>
  </r>
  <r>
    <n v="4168"/>
    <x v="7656"/>
    <x v="1"/>
    <x v="7654"/>
    <m/>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n v="27"/>
    <x v="15"/>
    <s v="Mexico"/>
    <n v="1"/>
    <x v="872"/>
    <x v="2"/>
    <x v="5"/>
    <s v="4 Season"/>
    <n v="4"/>
    <s v=""/>
    <m/>
    <n v="4"/>
    <s v="International TV Shows, Spanish-Language TV Shows, TV Comedies"/>
    <x v="19"/>
    <s v="International TV Shows, Spanish-Language TV Shows, TV Comedies"/>
    <n v="3"/>
  </r>
  <r>
    <n v="4169"/>
    <x v="7657"/>
    <x v="1"/>
    <x v="7655"/>
    <m/>
    <m/>
    <n v="0"/>
    <x v="14"/>
    <s v="Spain"/>
    <n v="1"/>
    <x v="872"/>
    <x v="2"/>
    <x v="5"/>
    <s v="1 Season"/>
    <n v="1"/>
    <s v=""/>
    <m/>
    <n v="1"/>
    <s v="Crime TV Shows, Docuseries, International TV Shows"/>
    <x v="20"/>
    <s v="Crime TV Shows, Docuseries, International TV Shows"/>
    <n v="3"/>
  </r>
  <r>
    <n v="4172"/>
    <x v="7658"/>
    <x v="1"/>
    <x v="7656"/>
    <m/>
    <s v="Wu Kang-jen, Ivy Shao, Ben Wu, Xiao Man, Nylon Chen"/>
    <n v="5"/>
    <x v="2"/>
    <m/>
    <n v="0"/>
    <x v="872"/>
    <x v="3"/>
    <x v="1"/>
    <s v="1 Season"/>
    <n v="1"/>
    <s v=""/>
    <m/>
    <n v="1"/>
    <s v="International TV Shows, Romantic TV Shows, TV Comedies"/>
    <x v="19"/>
    <s v="International TV Shows, Romantic TV Shows, TV Comedies"/>
    <n v="3"/>
  </r>
  <r>
    <n v="4173"/>
    <x v="7659"/>
    <x v="1"/>
    <x v="7657"/>
    <m/>
    <m/>
    <n v="0"/>
    <x v="0"/>
    <s v="United States"/>
    <n v="1"/>
    <x v="1152"/>
    <x v="2"/>
    <x v="5"/>
    <s v="1 Season"/>
    <n v="1"/>
    <s v=""/>
    <m/>
    <n v="1"/>
    <s v="Crime TV Shows, Docuseries"/>
    <x v="20"/>
    <s v="Crime TV Shows, Docuseries"/>
    <n v="2"/>
  </r>
  <r>
    <n v="4175"/>
    <x v="7660"/>
    <x v="1"/>
    <x v="7658"/>
    <s v="Seren Y√ºce"/>
    <s v="Ali Atay, Haluk Bilginer, Nur S√ºrer, Okan Yalabƒ±k, T√ºlin √ñzen, Serkan Keskin, Bartu K√º√ß√ºk√ßaƒülayan, Irem Altug, Mehmet √ñzg√ºr, Merve Ates, Defne Halman, Cem Zeynel Kili√ß, Esra Kizildogan"/>
    <n v="13"/>
    <x v="61"/>
    <s v="Turkey"/>
    <n v="1"/>
    <x v="1610"/>
    <x v="3"/>
    <x v="5"/>
    <s v="1 Season"/>
    <n v="1"/>
    <s v=""/>
    <m/>
    <n v="1"/>
    <s v="Crime TV Shows, International TV Shows, TV Dramas"/>
    <x v="20"/>
    <s v="Crime TV Shows, International TV Shows, TV Dramas"/>
    <n v="3"/>
  </r>
  <r>
    <n v="4179"/>
    <x v="7661"/>
    <x v="1"/>
    <x v="7659"/>
    <m/>
    <s v="Jon Bernthal, Ebon Moss-Bachrach, Ben Barnes, Amber Rose Revah, Jason R. Moore, Daniel Webber, Jaime Ray Newman, Michael Nathanson, Deborah Ann Woll, Paul Schulze"/>
    <n v="10"/>
    <x v="0"/>
    <s v="United States"/>
    <n v="1"/>
    <x v="720"/>
    <x v="2"/>
    <x v="5"/>
    <s v="2 Season"/>
    <n v="2"/>
    <s v=""/>
    <m/>
    <n v="2"/>
    <s v="Crime TV Shows, TV Action &amp; Adventure, TV Thrillers"/>
    <x v="20"/>
    <s v="Crime TV Shows, TV Action &amp; Adventure, TV Thrillers"/>
    <n v="3"/>
  </r>
  <r>
    <n v="4180"/>
    <x v="7662"/>
    <x v="1"/>
    <x v="7660"/>
    <m/>
    <s v="Andy Chen, Mandy Wei, Jolin Chien, Mandy Tao, Kris Shen, Nylon Chen"/>
    <n v="6"/>
    <x v="2"/>
    <m/>
    <n v="0"/>
    <x v="720"/>
    <x v="3"/>
    <x v="1"/>
    <s v="1 Season"/>
    <n v="1"/>
    <s v=""/>
    <m/>
    <n v="1"/>
    <s v="International TV Shows, Romantic TV Shows, TV Dramas"/>
    <x v="19"/>
    <s v="International TV Shows, Romantic TV Shows, TV Dramas"/>
    <n v="3"/>
  </r>
  <r>
    <n v="4184"/>
    <x v="7663"/>
    <x v="1"/>
    <x v="7661"/>
    <m/>
    <s v="Piers Taylor, Caroline Quentin"/>
    <n v="2"/>
    <x v="6"/>
    <s v="United Kingdom"/>
    <n v="1"/>
    <x v="720"/>
    <x v="2"/>
    <x v="4"/>
    <s v="3 Season"/>
    <n v="3"/>
    <s v=""/>
    <m/>
    <n v="3"/>
    <s v="British TV Shows, Docuseries, International TV Shows"/>
    <x v="23"/>
    <s v="British TV Shows, Docuseries, International TV Shows"/>
    <n v="3"/>
  </r>
  <r>
    <n v="4185"/>
    <x v="7664"/>
    <x v="1"/>
    <x v="7662"/>
    <m/>
    <s v="Killer Mike"/>
    <n v="1"/>
    <x v="2"/>
    <m/>
    <n v="0"/>
    <x v="720"/>
    <x v="2"/>
    <x v="5"/>
    <s v="1 Season"/>
    <n v="1"/>
    <s v=""/>
    <m/>
    <n v="1"/>
    <s v="Docuseries, Stand-Up Comedy &amp; Talk Shows"/>
    <x v="21"/>
    <s v="Docuseries, Stand-Up Comedy &amp; Talk Shows"/>
    <n v="2"/>
  </r>
  <r>
    <n v="4190"/>
    <x v="7665"/>
    <x v="1"/>
    <x v="7663"/>
    <m/>
    <s v="Ambrose Hsu, Tammy Chen, Wang Jian Long, Lin Wei Jun, Hsia Ching Ting, Lin Heng Yi"/>
    <n v="6"/>
    <x v="53"/>
    <s v="Taiwan"/>
    <n v="1"/>
    <x v="382"/>
    <x v="43"/>
    <x v="1"/>
    <s v="1 Season"/>
    <n v="1"/>
    <s v=""/>
    <m/>
    <n v="1"/>
    <s v="International TV Shows, Romantic TV Shows, TV Dramas"/>
    <x v="19"/>
    <s v="International TV Shows, Romantic TV Shows, TV Dramas"/>
    <n v="3"/>
  </r>
  <r>
    <n v="4197"/>
    <x v="7666"/>
    <x v="1"/>
    <x v="7664"/>
    <m/>
    <s v="Eli Shi, Alice Ko, Jen-Shuo Cheng, Chiung-Hsuan Hsieh, Herb Hsu, Bryant Lee, Hsiu-Ling Lin, Ma Ju-lung, Ching-kuan Wang"/>
    <n v="9"/>
    <x v="53"/>
    <s v="Taiwan"/>
    <n v="1"/>
    <x v="1002"/>
    <x v="9"/>
    <x v="1"/>
    <s v="1 Season"/>
    <n v="1"/>
    <s v=""/>
    <m/>
    <n v="1"/>
    <s v="International TV Shows, TV Dramas"/>
    <x v="19"/>
    <s v="International TV Shows, TV Dramas"/>
    <n v="2"/>
  </r>
  <r>
    <n v="4200"/>
    <x v="7667"/>
    <x v="1"/>
    <x v="7665"/>
    <m/>
    <m/>
    <n v="0"/>
    <x v="2"/>
    <m/>
    <n v="0"/>
    <x v="383"/>
    <x v="5"/>
    <x v="5"/>
    <s v="1 Season"/>
    <n v="1"/>
    <s v=""/>
    <m/>
    <n v="1"/>
    <s v="International TV Shows, Reality TV, Romantic TV Shows"/>
    <x v="19"/>
    <s v="International TV Shows, Reality TV, Romantic TV Shows"/>
    <n v="3"/>
  </r>
  <r>
    <n v="4201"/>
    <x v="7668"/>
    <x v="1"/>
    <x v="7666"/>
    <m/>
    <s v="Keegan-Michael Key, Cobie Smulders, Billy Eichner, Fred Savage, Nat Faxon, Annie Parisse, Jae Suh Park"/>
    <n v="7"/>
    <x v="0"/>
    <s v="United States"/>
    <n v="1"/>
    <x v="383"/>
    <x v="2"/>
    <x v="5"/>
    <s v="2 Season"/>
    <n v="2"/>
    <s v=""/>
    <m/>
    <n v="2"/>
    <s v="Romantic TV Shows, TV Comedies"/>
    <x v="32"/>
    <s v="Romantic TV Shows, TV Comedies"/>
    <n v="2"/>
  </r>
  <r>
    <n v="4202"/>
    <x v="7669"/>
    <x v="1"/>
    <x v="7667"/>
    <m/>
    <s v="Martin Maloney, Owen Colgan, Chris Tordoff, Peter Cassidy, Tom Kilgallon, Michael Salmon, Wayne Lynch, Tommy Miller"/>
    <n v="8"/>
    <x v="19"/>
    <s v="Ireland"/>
    <n v="1"/>
    <x v="383"/>
    <x v="5"/>
    <x v="5"/>
    <s v="4 Season"/>
    <n v="4"/>
    <s v=""/>
    <m/>
    <n v="4"/>
    <s v="TV Comedies"/>
    <x v="24"/>
    <s v="TV Comedies"/>
    <n v="1"/>
  </r>
  <r>
    <n v="4203"/>
    <x v="7670"/>
    <x v="1"/>
    <x v="7668"/>
    <m/>
    <s v="Lizzie Waterworth, Joanna Ruiz, Emma Tate, Sue Elliot Nicholls, Tamsin Heatley, Wayne Forester, Aidan Cook, Stephanie Anne Mills, David Holt"/>
    <n v="9"/>
    <x v="6"/>
    <s v="United Kingdom"/>
    <n v="1"/>
    <x v="383"/>
    <x v="2"/>
    <x v="8"/>
    <s v="2 Season"/>
    <n v="2"/>
    <s v=""/>
    <m/>
    <n v="2"/>
    <s v="British TV Shows, Kids' TV, TV Comedies"/>
    <x v="23"/>
    <s v="British TV Shows, Kids' TV, TV Comedies"/>
    <n v="3"/>
  </r>
  <r>
    <n v="4207"/>
    <x v="7671"/>
    <x v="1"/>
    <x v="7669"/>
    <m/>
    <s v="Stephen Fry, Alex Marty"/>
    <n v="2"/>
    <x v="14"/>
    <s v="Spain, United Kingdom"/>
    <n v="2"/>
    <x v="1611"/>
    <x v="3"/>
    <x v="0"/>
    <s v="4 Season"/>
    <n v="4"/>
    <s v=""/>
    <m/>
    <n v="4"/>
    <s v="Kids' TV, Spanish-Language TV Shows"/>
    <x v="25"/>
    <s v="Kids' TV, Spanish-Language TV Shows"/>
    <n v="2"/>
  </r>
  <r>
    <n v="4208"/>
    <x v="7672"/>
    <x v="1"/>
    <x v="7670"/>
    <m/>
    <s v="Tomer Kapon, Ninet Tayeb, Michael Aloni, Nadav Nates, Moshe Ashkenazi, Vanessa Chaplot, Yael Sharoni, Gil Frank, Oded Fehr, Dan Mor"/>
    <n v="10"/>
    <x v="29"/>
    <s v="Israel"/>
    <n v="1"/>
    <x v="1611"/>
    <x v="5"/>
    <x v="5"/>
    <s v="1 Season"/>
    <n v="1"/>
    <s v=""/>
    <m/>
    <n v="1"/>
    <s v="International TV Shows, TV Action &amp; Adventure, TV Dramas"/>
    <x v="19"/>
    <s v="International TV Shows, TV Action &amp; Adventure, TV Dramas"/>
    <n v="3"/>
  </r>
  <r>
    <n v="4216"/>
    <x v="7673"/>
    <x v="1"/>
    <x v="7671"/>
    <m/>
    <s v="Hans Chung, Mini Tsai, Albee Huang, David Chiu, Johnny Yang, Kuan Lin, Ray Yang, Liu Yu Shan"/>
    <n v="8"/>
    <x v="2"/>
    <m/>
    <n v="0"/>
    <x v="1132"/>
    <x v="3"/>
    <x v="1"/>
    <s v="1 Season"/>
    <n v="1"/>
    <s v=""/>
    <m/>
    <n v="1"/>
    <s v="International TV Shows, Romantic TV Shows, TV Dramas"/>
    <x v="19"/>
    <s v="International TV Shows, Romantic TV Shows, TV Dramas"/>
    <n v="3"/>
  </r>
  <r>
    <n v="4217"/>
    <x v="7674"/>
    <x v="1"/>
    <x v="7672"/>
    <m/>
    <s v="Mandy Wei, Yao Yuan Hao, Wang Si Ping, Yang Zheng, Jenna Wang, Nylon Chen"/>
    <n v="6"/>
    <x v="2"/>
    <m/>
    <n v="0"/>
    <x v="1020"/>
    <x v="8"/>
    <x v="1"/>
    <s v="1 Season"/>
    <n v="1"/>
    <s v=""/>
    <m/>
    <n v="1"/>
    <s v="International TV Shows, Romantic TV Shows, TV Dramas"/>
    <x v="19"/>
    <s v="International TV Shows, Romantic TV Shows, TV Dramas"/>
    <n v="3"/>
  </r>
  <r>
    <n v="4219"/>
    <x v="7675"/>
    <x v="1"/>
    <x v="7673"/>
    <m/>
    <s v="Neil Patrick Harris, Patrick Warburton, Malina Weissman, Louis Hynes, K. Todd Freeman, Joan Cusack, Aasif Mandvi"/>
    <n v="7"/>
    <x v="0"/>
    <s v="United States"/>
    <n v="1"/>
    <x v="191"/>
    <x v="2"/>
    <x v="6"/>
    <s v="3 Season"/>
    <n v="3"/>
    <s v=""/>
    <m/>
    <n v="3"/>
    <s v="Kids' TV, TV Action &amp; Adventure, TV Comedies"/>
    <x v="25"/>
    <s v="Kids' TV, TV Action &amp; Adventure, TV Comedies"/>
    <n v="3"/>
  </r>
  <r>
    <n v="4221"/>
    <x v="7676"/>
    <x v="1"/>
    <x v="7674"/>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n v="47"/>
    <x v="0"/>
    <s v="United States"/>
    <n v="1"/>
    <x v="191"/>
    <x v="2"/>
    <x v="5"/>
    <s v="13 Season"/>
    <n v="13"/>
    <s v=""/>
    <m/>
    <n v="13"/>
    <s v="Stand-Up Comedy &amp; Talk Shows, TV Comedies"/>
    <x v="30"/>
    <s v="Stand-Up Comedy &amp; Talk Shows, TV Comedies"/>
    <n v="2"/>
  </r>
  <r>
    <n v="4227"/>
    <x v="7677"/>
    <x v="1"/>
    <x v="7675"/>
    <m/>
    <s v="Branka Katiƒá, Trpimir Jurkic, Aleksandar Cvetkoviƒá, Zijad Graƒçiƒá, Olga Pakaloviƒá, Goran Markovic, Edita Karaƒëole, Zdenko Jelcic, Tihana Lazovic, Mijo Juri≈°iƒá, Dajana ƒåuljak, Alen Liveriƒá, Anja Matkoviƒá, Dragan Despot"/>
    <n v="14"/>
    <x v="78"/>
    <s v="Croatia"/>
    <n v="1"/>
    <x v="191"/>
    <x v="5"/>
    <x v="5"/>
    <s v="2 Season"/>
    <n v="2"/>
    <s v=""/>
    <m/>
    <n v="2"/>
    <s v="International TV Shows, TV Dramas"/>
    <x v="19"/>
    <s v="International TV Shows, TV Dramas"/>
    <n v="2"/>
  </r>
  <r>
    <n v="4228"/>
    <x v="7678"/>
    <x v="1"/>
    <x v="7676"/>
    <m/>
    <s v="Marie Kondo"/>
    <n v="1"/>
    <x v="0"/>
    <s v="United States"/>
    <n v="1"/>
    <x v="191"/>
    <x v="2"/>
    <x v="6"/>
    <s v="1 Season"/>
    <n v="1"/>
    <s v=""/>
    <m/>
    <n v="1"/>
    <s v="Reality TV"/>
    <x v="26"/>
    <s v="Reality TV"/>
    <n v="1"/>
  </r>
  <r>
    <n v="4251"/>
    <x v="7679"/>
    <x v="1"/>
    <x v="7677"/>
    <m/>
    <m/>
    <n v="0"/>
    <x v="2"/>
    <m/>
    <n v="0"/>
    <x v="817"/>
    <x v="73"/>
    <x v="1"/>
    <s v="1 Season"/>
    <n v="1"/>
    <s v=""/>
    <m/>
    <n v="1"/>
    <s v="TV Shows"/>
    <x v="28"/>
    <s v="TV Shows"/>
    <n v="1"/>
  </r>
  <r>
    <n v="4252"/>
    <x v="7680"/>
    <x v="1"/>
    <x v="7678"/>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n v="25"/>
    <x v="51"/>
    <s v="Thailand"/>
    <n v="1"/>
    <x v="1612"/>
    <x v="5"/>
    <x v="5"/>
    <s v="1 Season"/>
    <n v="1"/>
    <s v=""/>
    <m/>
    <n v="1"/>
    <s v="Crime TV Shows, International TV Shows, TV Dramas"/>
    <x v="20"/>
    <s v="Crime TV Shows, International TV Shows, TV Dramas"/>
    <n v="3"/>
  </r>
  <r>
    <n v="4255"/>
    <x v="7681"/>
    <x v="1"/>
    <x v="7679"/>
    <m/>
    <s v="Moshe Ivgy, Guy Loel, Yuval Semo, Yigal Adika, Avi Shnaidman, Vered Feldman, Liora Rivlin"/>
    <n v="7"/>
    <x v="29"/>
    <s v="Israel"/>
    <n v="1"/>
    <x v="513"/>
    <x v="4"/>
    <x v="5"/>
    <s v="1 Season"/>
    <n v="1"/>
    <s v=""/>
    <m/>
    <n v="1"/>
    <s v="Crime TV Shows, International TV Shows, TV Comedies"/>
    <x v="20"/>
    <s v="Crime TV Shows, International TV Shows, TV Comedies"/>
    <n v="3"/>
  </r>
  <r>
    <n v="4257"/>
    <x v="7682"/>
    <x v="1"/>
    <x v="7680"/>
    <m/>
    <m/>
    <n v="0"/>
    <x v="0"/>
    <s v="United States"/>
    <n v="1"/>
    <x v="513"/>
    <x v="5"/>
    <x v="5"/>
    <s v="1 Season"/>
    <n v="1"/>
    <s v=""/>
    <m/>
    <n v="1"/>
    <s v="Crime TV Shows, Docuseries"/>
    <x v="20"/>
    <s v="Crime TV Shows, Docuseries"/>
    <n v="2"/>
  </r>
  <r>
    <n v="4258"/>
    <x v="7683"/>
    <x v="1"/>
    <x v="7681"/>
    <m/>
    <s v="Mohammad Samad, Yash Shashank Dholye, Rajesh Tailang, Mahesh Manjrekar, Karanvir Malhotra, Ratna Pathak Shah, Akshay Oberoi"/>
    <n v="7"/>
    <x v="17"/>
    <s v="India"/>
    <n v="1"/>
    <x v="513"/>
    <x v="5"/>
    <x v="1"/>
    <s v="1 Season"/>
    <n v="1"/>
    <s v=""/>
    <m/>
    <n v="1"/>
    <s v="International TV Shows, TV Dramas, Teen TV Shows"/>
    <x v="19"/>
    <s v="International TV Shows, TV Dramas, Teen TV Shows"/>
    <n v="3"/>
  </r>
  <r>
    <n v="4261"/>
    <x v="7684"/>
    <x v="1"/>
    <x v="7682"/>
    <m/>
    <s v="Brian Regan"/>
    <n v="1"/>
    <x v="0"/>
    <s v="United States"/>
    <n v="1"/>
    <x v="1613"/>
    <x v="5"/>
    <x v="6"/>
    <s v="1 Season"/>
    <n v="1"/>
    <s v=""/>
    <m/>
    <n v="1"/>
    <s v="Stand-Up Comedy &amp; Talk Shows, TV Comedies"/>
    <x v="30"/>
    <s v="Stand-Up Comedy &amp; Talk Shows, TV Comedies"/>
    <n v="2"/>
  </r>
  <r>
    <n v="4262"/>
    <x v="7685"/>
    <x v="1"/>
    <x v="7683"/>
    <m/>
    <s v="June Tsai, Ray Chang, Lung Shao-hua, Yi-Wen Yen, Ching-kuan Wang, Mai Sato"/>
    <n v="6"/>
    <x v="53"/>
    <s v="Taiwan"/>
    <n v="1"/>
    <x v="1613"/>
    <x v="12"/>
    <x v="1"/>
    <s v="1 Season"/>
    <n v="1"/>
    <s v=""/>
    <m/>
    <n v="1"/>
    <s v="International TV Shows, Romantic TV Shows, TV Comedies"/>
    <x v="19"/>
    <s v="International TV Shows, Romantic TV Shows, TV Comedies"/>
    <n v="3"/>
  </r>
  <r>
    <n v="4263"/>
    <x v="7686"/>
    <x v="1"/>
    <x v="7684"/>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n v="21"/>
    <x v="6"/>
    <s v="United Kingdom, Ireland, United States"/>
    <n v="3"/>
    <x v="920"/>
    <x v="5"/>
    <x v="6"/>
    <s v="1 Season"/>
    <n v="1"/>
    <s v=""/>
    <m/>
    <n v="1"/>
    <s v="British TV Shows, International TV Shows, TV Action &amp; Adventure"/>
    <x v="23"/>
    <s v="British TV Shows, International TV Shows, TV Action &amp; Adventure"/>
    <n v="3"/>
  </r>
  <r>
    <n v="4264"/>
    <x v="7687"/>
    <x v="1"/>
    <x v="7685"/>
    <m/>
    <s v="Wai Ai, Jim Chim Sui Man, Kwok-Pong Chan, Felix Lok, Sham Ka Ki, Elanne Kong, Kate Yeung, Ong Yi-hing, Sunny Lau"/>
    <n v="9"/>
    <x v="2"/>
    <m/>
    <n v="0"/>
    <x v="1075"/>
    <x v="5"/>
    <x v="1"/>
    <s v="1 Season"/>
    <n v="1"/>
    <s v=""/>
    <m/>
    <n v="1"/>
    <s v="Crime TV Shows, International TV Shows, TV Dramas"/>
    <x v="20"/>
    <s v="Crime TV Shows, International TV Shows, TV Dramas"/>
    <n v="3"/>
  </r>
  <r>
    <n v="4265"/>
    <x v="7688"/>
    <x v="1"/>
    <x v="7686"/>
    <m/>
    <s v="Allan Mustafa, Hugo Chegwin, Asim Chaudhry, Lily Brazier, Olivia Jasmine Edwards, Dan Sylvester, Steve Stamp, Ruth Bratt, George Keywood, Maria Louis"/>
    <n v="10"/>
    <x v="6"/>
    <s v="United Kingdom"/>
    <n v="1"/>
    <x v="1075"/>
    <x v="5"/>
    <x v="5"/>
    <s v="5 Season"/>
    <n v="5"/>
    <s v=""/>
    <m/>
    <n v="5"/>
    <s v="British TV Shows, TV Comedies"/>
    <x v="23"/>
    <s v="British TV Shows, TV Comedies"/>
    <n v="2"/>
  </r>
  <r>
    <n v="4266"/>
    <x v="7689"/>
    <x v="1"/>
    <x v="7687"/>
    <m/>
    <s v="Summer Meng, Christina Mok, Alina Cheng, Bonnie Wang"/>
    <n v="4"/>
    <x v="2"/>
    <m/>
    <n v="0"/>
    <x v="1075"/>
    <x v="5"/>
    <x v="5"/>
    <s v="1 Season"/>
    <n v="1"/>
    <s v=""/>
    <m/>
    <n v="1"/>
    <s v="International TV Shows, Romantic TV Shows, TV Dramas"/>
    <x v="19"/>
    <s v="International TV Shows, Romantic TV Shows, TV Dramas"/>
    <n v="3"/>
  </r>
  <r>
    <n v="4267"/>
    <x v="7690"/>
    <x v="1"/>
    <x v="7688"/>
    <m/>
    <m/>
    <n v="0"/>
    <x v="0"/>
    <s v="United States"/>
    <n v="1"/>
    <x v="161"/>
    <x v="5"/>
    <x v="6"/>
    <s v="1 Season"/>
    <n v="1"/>
    <s v=""/>
    <m/>
    <n v="1"/>
    <s v="Docuseries"/>
    <x v="21"/>
    <s v="Docuseries"/>
    <n v="1"/>
  </r>
  <r>
    <n v="4270"/>
    <x v="7691"/>
    <x v="1"/>
    <x v="7689"/>
    <m/>
    <s v="Tia Lee, In Deok Hwang, Yen-j, Jason Hsu, Andy Wu, Sharon Hsu"/>
    <n v="6"/>
    <x v="53"/>
    <s v="Taiwan"/>
    <n v="1"/>
    <x v="161"/>
    <x v="3"/>
    <x v="1"/>
    <s v="1 Season"/>
    <n v="1"/>
    <s v=""/>
    <m/>
    <n v="1"/>
    <s v="International TV Shows, Romantic TV Shows, TV Comedies"/>
    <x v="19"/>
    <s v="International TV Shows, Romantic TV Shows, TV Comedies"/>
    <n v="3"/>
  </r>
  <r>
    <n v="4271"/>
    <x v="7692"/>
    <x v="1"/>
    <x v="7690"/>
    <m/>
    <s v="Tomoaki Maeno, Kana Hanazawa, Kenjiro Tsuda, Nao Toyama, Yuma Uchida, Unsho Ishizuka, Yuuichirou Umehara, Ai Kayano"/>
    <n v="8"/>
    <x v="1"/>
    <s v="Japan"/>
    <n v="1"/>
    <x v="161"/>
    <x v="5"/>
    <x v="1"/>
    <s v="2 Season"/>
    <n v="2"/>
    <s v=""/>
    <m/>
    <n v="2"/>
    <s v="Anime Series, International TV Shows"/>
    <x v="27"/>
    <s v="Anime Series, International TV Shows"/>
    <n v="2"/>
  </r>
  <r>
    <n v="4272"/>
    <x v="7693"/>
    <x v="1"/>
    <x v="7691"/>
    <m/>
    <s v="Yen Tsao, Amanda Chou, Kevin Liu, Peace Yang, Kenny Wen, Tzu-chiang Chao, Vince Kao, Lin Ching-Tai, Lin He Xuan, Michael Yang"/>
    <n v="10"/>
    <x v="53"/>
    <s v="Taiwan"/>
    <n v="1"/>
    <x v="161"/>
    <x v="3"/>
    <x v="5"/>
    <s v="1 Season"/>
    <n v="1"/>
    <s v=""/>
    <m/>
    <n v="1"/>
    <s v="International TV Shows, Romantic TV Shows, TV Comedies"/>
    <x v="19"/>
    <s v="International TV Shows, Romantic TV Shows, TV Comedies"/>
    <n v="3"/>
  </r>
  <r>
    <n v="4273"/>
    <x v="7694"/>
    <x v="1"/>
    <x v="7692"/>
    <m/>
    <s v="Lego Lee, Nikki Hsin-Ying Hsieh, Edison Wang, Amanda Chou"/>
    <n v="4"/>
    <x v="53"/>
    <s v="Taiwan"/>
    <n v="1"/>
    <x v="161"/>
    <x v="9"/>
    <x v="1"/>
    <s v="1 Season"/>
    <n v="1"/>
    <s v=""/>
    <m/>
    <n v="1"/>
    <s v="International TV Shows, Romantic TV Shows, TV Dramas"/>
    <x v="19"/>
    <s v="International TV Shows, Romantic TV Shows, TV Dramas"/>
    <n v="3"/>
  </r>
  <r>
    <n v="4274"/>
    <x v="7695"/>
    <x v="1"/>
    <x v="7693"/>
    <m/>
    <s v="Friederike Becht, August Diehl, Wotan Wilke M√∂hring, Natalia Belitski, Ken Duken, Trystan P√ºtter, Christian Friedel, Juergen Maurer, Marc Hosemann, Susanne Wuest"/>
    <n v="10"/>
    <x v="10"/>
    <s v="Germany"/>
    <n v="1"/>
    <x v="161"/>
    <x v="5"/>
    <x v="5"/>
    <s v="1 Season"/>
    <n v="1"/>
    <s v=""/>
    <m/>
    <n v="1"/>
    <s v="Crime TV Shows, International TV Shows, TV Dramas"/>
    <x v="20"/>
    <s v="Crime TV Shows, International TV Shows, TV Dramas"/>
    <n v="3"/>
  </r>
  <r>
    <n v="4275"/>
    <x v="7696"/>
    <x v="1"/>
    <x v="7694"/>
    <m/>
    <s v="Yuto Uemura, Takahiro Sakurai, Kenyu Horiuchi, Nanako Mori, Yusuke Kobayashi, Shunsuke Takeuchi, Junji Majima, Rie Takahashi, Hinata Tadokoro, Kenjiro Tsuda, Takehito Koyasu, Sayaka Ohara, Nobuo Tobita"/>
    <n v="13"/>
    <x v="1"/>
    <s v="Japan"/>
    <n v="1"/>
    <x v="161"/>
    <x v="5"/>
    <x v="5"/>
    <s v="1 Season"/>
    <n v="1"/>
    <s v=""/>
    <m/>
    <n v="1"/>
    <s v="Anime Series, International TV Shows, TV Thrillers"/>
    <x v="27"/>
    <s v="Anime Series, International TV Shows, TV Thrillers"/>
    <n v="3"/>
  </r>
  <r>
    <n v="4277"/>
    <x v="7697"/>
    <x v="1"/>
    <x v="7695"/>
    <m/>
    <s v="Ahu T√ºrkpen√ße, Serkan √áayoƒülu, Murat Arkin, Emir Benderlioƒülu, Firat Doƒüruloƒülu, Ahmet Pinar, Mesut Akusta"/>
    <n v="7"/>
    <x v="61"/>
    <s v="Turkey"/>
    <n v="1"/>
    <x v="161"/>
    <x v="5"/>
    <x v="5"/>
    <s v="1 Season"/>
    <n v="1"/>
    <s v=""/>
    <m/>
    <n v="1"/>
    <s v="International TV Shows, TV Action &amp; Adventure, TV Dramas"/>
    <x v="19"/>
    <s v="International TV Shows, TV Action &amp; Adventure, TV Dramas"/>
    <n v="3"/>
  </r>
  <r>
    <n v="4280"/>
    <x v="7698"/>
    <x v="1"/>
    <x v="7696"/>
    <m/>
    <s v="Noriaki Sugiyama, Kana Ueda, Ayako Kawasumi, Junichi Suwabe, Noriko Shitaya, Mai Kadowaki, Masaki Terasoma, Nobutoshi Canna, Atsuko Tanaka, Shinichiro Miki, Yuu Asakawa, Miki Ito, Hiroshi Kamiya, Jouji Nakata, Tomokazu Seki"/>
    <n v="15"/>
    <x v="1"/>
    <s v="Japan"/>
    <n v="1"/>
    <x v="34"/>
    <x v="4"/>
    <x v="1"/>
    <s v="2 Season"/>
    <n v="2"/>
    <s v=""/>
    <m/>
    <n v="2"/>
    <s v="Anime Series, International TV Shows"/>
    <x v="27"/>
    <s v="Anime Series, International TV Shows"/>
    <n v="2"/>
  </r>
  <r>
    <n v="4285"/>
    <x v="7699"/>
    <x v="1"/>
    <x v="7697"/>
    <s v="Joel Gallen, Tig Notaro"/>
    <s v="Ellen DeGeneres"/>
    <n v="1"/>
    <x v="0"/>
    <s v="United States"/>
    <n v="1"/>
    <x v="1114"/>
    <x v="5"/>
    <x v="5"/>
    <s v="1 Season"/>
    <n v="1"/>
    <s v=""/>
    <m/>
    <n v="1"/>
    <s v="Stand-Up Comedy &amp; Talk Shows, TV Comedies"/>
    <x v="30"/>
    <s v="Stand-Up Comedy &amp; Talk Shows, TV Comedies"/>
    <n v="2"/>
  </r>
  <r>
    <n v="4289"/>
    <x v="7700"/>
    <x v="1"/>
    <x v="7698"/>
    <m/>
    <s v="Yang Zi, Deng Lun, Luo Yunxi"/>
    <n v="3"/>
    <x v="42"/>
    <s v="China"/>
    <n v="1"/>
    <x v="80"/>
    <x v="5"/>
    <x v="1"/>
    <s v="1 Season"/>
    <n v="1"/>
    <s v=""/>
    <m/>
    <n v="1"/>
    <s v="International TV Shows, Romantic TV Shows, TV Comedies"/>
    <x v="19"/>
    <s v="International TV Shows, Romantic TV Shows, TV Comedies"/>
    <n v="3"/>
  </r>
  <r>
    <n v="4291"/>
    <x v="7701"/>
    <x v="1"/>
    <x v="7699"/>
    <m/>
    <s v="Ben Stiller, David Schwimmer, Chris Rock, Jada Pinkett Smith, Jay Baruchel, Gerard Butler, Craig Ferguson, America Ferrera, Eddie Murphy, Mike Myers, Antonio Banderas, Cameron Diaz"/>
    <n v="12"/>
    <x v="0"/>
    <s v="United States"/>
    <n v="1"/>
    <x v="80"/>
    <x v="12"/>
    <x v="6"/>
    <s v="1 Season"/>
    <n v="1"/>
    <s v=""/>
    <m/>
    <n v="1"/>
    <s v="Kids' TV, TV Comedies"/>
    <x v="25"/>
    <s v="Kids' TV, TV Comedies"/>
    <n v="2"/>
  </r>
  <r>
    <n v="4297"/>
    <x v="7702"/>
    <x v="1"/>
    <x v="7700"/>
    <m/>
    <s v="Olivia Colman, Julian Barratt, Daniel Rigby, Sophia Di Martino, Leila Hoffman, Will Sharpe, Harriet Walter"/>
    <n v="7"/>
    <x v="6"/>
    <s v="United Kingdom"/>
    <n v="1"/>
    <x v="514"/>
    <x v="5"/>
    <x v="5"/>
    <s v="2 Season"/>
    <n v="2"/>
    <s v=""/>
    <m/>
    <n v="2"/>
    <s v="British TV Shows, International TV Shows, TV Comedies"/>
    <x v="23"/>
    <s v="British TV Shows, International TV Shows, TV Comedies"/>
    <n v="3"/>
  </r>
  <r>
    <n v="4305"/>
    <x v="7703"/>
    <x v="1"/>
    <x v="7701"/>
    <m/>
    <s v="Lee Jong-suk, Shin Hye-sun, Kim Myeong-su, Park Seon-im, Kim Won-hae, Hwang Yeong-hee, Lee Ji-hoon, Go Bo-gyeol, Shin Jae-ha"/>
    <n v="9"/>
    <x v="28"/>
    <s v="South Korea"/>
    <n v="1"/>
    <x v="1386"/>
    <x v="5"/>
    <x v="1"/>
    <s v="1 Season"/>
    <n v="1"/>
    <s v=""/>
    <m/>
    <n v="1"/>
    <s v="International TV Shows, Korean TV Shows, Romantic TV Shows"/>
    <x v="19"/>
    <s v="International TV Shows, Korean TV Shows, Romantic TV Shows"/>
    <n v="3"/>
  </r>
  <r>
    <n v="4306"/>
    <x v="7704"/>
    <x v="1"/>
    <x v="7702"/>
    <m/>
    <s v="Jason Fox"/>
    <n v="1"/>
    <x v="2"/>
    <m/>
    <n v="0"/>
    <x v="1386"/>
    <x v="5"/>
    <x v="5"/>
    <s v="1 Season"/>
    <n v="1"/>
    <s v=""/>
    <m/>
    <n v="1"/>
    <s v="British TV Shows, Crime TV Shows, Docuseries"/>
    <x v="23"/>
    <s v="British TV Shows, Crime TV Shows, Docuseries"/>
    <n v="3"/>
  </r>
  <r>
    <n v="4308"/>
    <x v="7705"/>
    <x v="1"/>
    <x v="7703"/>
    <m/>
    <s v="Jimmy Carr, D.L. Hughley, Katherine Ryan"/>
    <n v="3"/>
    <x v="0"/>
    <s v="United States"/>
    <n v="1"/>
    <x v="1386"/>
    <x v="5"/>
    <x v="5"/>
    <s v="1 Season"/>
    <n v="1"/>
    <s v=""/>
    <m/>
    <n v="1"/>
    <s v="TV Comedies"/>
    <x v="24"/>
    <s v="TV Comedies"/>
    <n v="1"/>
  </r>
  <r>
    <n v="4309"/>
    <x v="7706"/>
    <x v="1"/>
    <x v="7704"/>
    <m/>
    <s v="John Grisham"/>
    <n v="1"/>
    <x v="0"/>
    <s v="United States"/>
    <n v="1"/>
    <x v="1386"/>
    <x v="5"/>
    <x v="5"/>
    <s v="1 Season"/>
    <n v="1"/>
    <s v=""/>
    <m/>
    <n v="1"/>
    <s v="Crime TV Shows, Docuseries"/>
    <x v="20"/>
    <s v="Crime TV Shows, Docuseries"/>
    <n v="2"/>
  </r>
  <r>
    <n v="4310"/>
    <x v="7707"/>
    <x v="1"/>
    <x v="7705"/>
    <m/>
    <s v="Charlotte Best, Elsa Pataky, Marco Pigossi, Aaron Jakubenko, Mattias Inwood, Dalip Sondhi, Alex Dimitriades, Richard Davies, Caroline Brazier, Peter O'Brien, Madeleine Madden"/>
    <n v="11"/>
    <x v="12"/>
    <s v="Australia"/>
    <n v="1"/>
    <x v="1386"/>
    <x v="5"/>
    <x v="5"/>
    <s v="1 Season"/>
    <n v="1"/>
    <s v=""/>
    <m/>
    <n v="1"/>
    <s v="Crime TV Shows, International TV Shows, TV Dramas"/>
    <x v="20"/>
    <s v="Crime TV Shows, International TV Shows, TV Dramas"/>
    <n v="3"/>
  </r>
  <r>
    <n v="4311"/>
    <x v="7708"/>
    <x v="1"/>
    <x v="7706"/>
    <m/>
    <s v="Eric McCormack, MacKenzie Porter, Nesta Cooper, Jared Paul Abrahamson, Reilly Dolman, Patrick Gilmore"/>
    <n v="6"/>
    <x v="8"/>
    <s v="Canada, United States"/>
    <n v="2"/>
    <x v="1386"/>
    <x v="5"/>
    <x v="5"/>
    <s v="3 Season"/>
    <n v="3"/>
    <s v=""/>
    <m/>
    <n v="3"/>
    <s v="Crime TV Shows, International TV Shows, TV Dramas"/>
    <x v="20"/>
    <s v="Crime TV Shows, International TV Shows, TV Dramas"/>
    <n v="3"/>
  </r>
  <r>
    <n v="4312"/>
    <x v="7709"/>
    <x v="1"/>
    <x v="7707"/>
    <m/>
    <s v="Jeremy Shada, Tyler Labine, Bex Taylor-Klaus, Josh Keaton, Steven Yeun, Kimberly Brooks, Rhys Darby, A.J. LoCascio"/>
    <n v="8"/>
    <x v="0"/>
    <s v="United States"/>
    <n v="1"/>
    <x v="1386"/>
    <x v="5"/>
    <x v="8"/>
    <s v="8 Season"/>
    <n v="8"/>
    <s v=""/>
    <m/>
    <n v="8"/>
    <s v="Kids' TV"/>
    <x v="25"/>
    <s v="Kids' TV"/>
    <n v="1"/>
  </r>
  <r>
    <n v="4313"/>
    <x v="7710"/>
    <x v="1"/>
    <x v="7708"/>
    <m/>
    <s v="Daisuke Ono, Satoshi Hino, Kazuyuki Okitsu, Yuka Nukui, Kaori Maeda, Hikaru Akao, Junichi Suwabe, Keiji Fujiwara"/>
    <n v="8"/>
    <x v="1"/>
    <s v="Japan"/>
    <n v="1"/>
    <x v="120"/>
    <x v="5"/>
    <x v="5"/>
    <s v="1 Season"/>
    <n v="1"/>
    <s v=""/>
    <m/>
    <n v="1"/>
    <s v="Anime Series, International TV Shows"/>
    <x v="27"/>
    <s v="Anime Series, International TV Shows"/>
    <n v="2"/>
  </r>
  <r>
    <n v="4317"/>
    <x v="7711"/>
    <x v="1"/>
    <x v="7709"/>
    <m/>
    <s v="Felix Kramer, Fahri Yardim, Anna Maria M√ºhe, Katharina Sch√ºttler, Alina Stiegler, Urs Rechn, Sinan Farhangmehr, Kais Setti, Mohamed Issa, Hauke Diekamp, David Bennent, Deniz Orta, Katrin Sa√ü, Sebastian Zimmler"/>
    <n v="14"/>
    <x v="10"/>
    <s v="Germany"/>
    <n v="1"/>
    <x v="86"/>
    <x v="5"/>
    <x v="5"/>
    <s v="1 Season"/>
    <n v="1"/>
    <s v=""/>
    <m/>
    <n v="1"/>
    <s v="Crime TV Shows, International TV Shows, TV Dramas"/>
    <x v="20"/>
    <s v="Crime TV Shows, International TV Shows, TV Dramas"/>
    <n v="3"/>
  </r>
  <r>
    <n v="4321"/>
    <x v="7712"/>
    <x v="1"/>
    <x v="7710"/>
    <m/>
    <s v="Jaden Smith, Jude Law, Tavi Gevinson, Susan Sarandon, Desus Nice, The Kid Mero, Richard Ayoade, Willow Smith, Kiernan Shipka, Jason Schwartzman, Amandla Stenberg, Ray Wise"/>
    <n v="12"/>
    <x v="0"/>
    <s v="United States"/>
    <n v="1"/>
    <x v="86"/>
    <x v="5"/>
    <x v="5"/>
    <s v="2 Season"/>
    <n v="2"/>
    <s v=""/>
    <m/>
    <n v="2"/>
    <s v="TV Comedies, TV Sci-Fi &amp; Fantasy, Teen TV Shows"/>
    <x v="24"/>
    <s v="TV Comedies, TV Sci-Fi &amp; Fantasy, Teen TV Shows"/>
    <n v="3"/>
  </r>
  <r>
    <n v="4322"/>
    <x v="7713"/>
    <x v="1"/>
    <x v="7711"/>
    <s v="Mat King"/>
    <s v="Parker Sawyers, Jacqueline McKenzie, Steve Toussaint, Tess Haubrich, Stephen Curry, Lewis Fitz-Gerald, Mark Leonard Winter"/>
    <n v="7"/>
    <x v="12"/>
    <s v="Australia"/>
    <n v="1"/>
    <x v="86"/>
    <x v="5"/>
    <x v="5"/>
    <s v="1 Season"/>
    <n v="1"/>
    <s v=""/>
    <m/>
    <n v="1"/>
    <s v="International TV Shows, TV Dramas"/>
    <x v="19"/>
    <s v="International TV Shows, TV Dramas"/>
    <n v="2"/>
  </r>
  <r>
    <n v="4327"/>
    <x v="7714"/>
    <x v="1"/>
    <x v="7712"/>
    <m/>
    <s v="Sung Hoon, Kwon Yuri, Tae Hang-ho, Joo Jin-mo, Shim Hye-jin, Ji Su-won, Park Cheol-min, Kim Seong-won, Kang Yoon, Seo Eun-ah, Bae Yoon-kyung"/>
    <n v="11"/>
    <x v="28"/>
    <s v="South Korea"/>
    <n v="1"/>
    <x v="886"/>
    <x v="5"/>
    <x v="1"/>
    <s v="2 Season"/>
    <n v="2"/>
    <s v=""/>
    <m/>
    <n v="2"/>
    <s v="International TV Shows, Korean TV Shows, TV Comedies"/>
    <x v="19"/>
    <s v="International TV Shows, Korean TV Shows, TV Comedies"/>
    <n v="3"/>
  </r>
  <r>
    <n v="4328"/>
    <x v="7715"/>
    <x v="1"/>
    <x v="7713"/>
    <m/>
    <s v="Hyun Bin, Park Shin-hye, Park Hoon, Kim Yong-rim, Chanyeol, Lee Re, Lee Hak Joo, Lee Si-won, Kim Eui-sung"/>
    <n v="9"/>
    <x v="28"/>
    <s v="South Korea"/>
    <n v="1"/>
    <x v="1454"/>
    <x v="5"/>
    <x v="5"/>
    <s v="1 Season"/>
    <n v="1"/>
    <s v=""/>
    <m/>
    <n v="1"/>
    <s v="Crime TV Shows, International TV Shows, Korean TV Shows"/>
    <x v="20"/>
    <s v="Crime TV Shows, International TV Shows, Korean TV Shows"/>
    <n v="3"/>
  </r>
  <r>
    <n v="4341"/>
    <x v="7716"/>
    <x v="1"/>
    <x v="7714"/>
    <m/>
    <s v="Jo Hyun-jung, Gim Young-eun, Gim Chae-ha, I So Eun, Choe Jae-ho"/>
    <n v="5"/>
    <x v="2"/>
    <m/>
    <n v="0"/>
    <x v="42"/>
    <x v="3"/>
    <x v="4"/>
    <s v="1 Season"/>
    <n v="1"/>
    <s v=""/>
    <m/>
    <n v="1"/>
    <s v="Kids' TV, Korean TV Shows"/>
    <x v="25"/>
    <s v="Kids' TV, Korean TV Shows"/>
    <n v="2"/>
  </r>
  <r>
    <n v="4351"/>
    <x v="7717"/>
    <x v="1"/>
    <x v="7715"/>
    <m/>
    <s v="Robert Wiƒôckiewicz, Maciej Musia≈Ç, Michalina Olsza≈Ñska, Andrzej Chyra, Clive Russell, Zofia Wich≈Çacz, Edyta Olsz√≥wka, Mateusz Ko≈õciukiewicz, Ewa B≈Çaszczyk, Vu Le Hong, Tomasz W≈Çosok, Krzysztof Wach"/>
    <n v="12"/>
    <x v="20"/>
    <s v="Poland, United States"/>
    <n v="2"/>
    <x v="100"/>
    <x v="5"/>
    <x v="5"/>
    <s v="1 Season"/>
    <n v="1"/>
    <s v=""/>
    <m/>
    <n v="1"/>
    <s v="Crime TV Shows, International TV Shows, TV Dramas"/>
    <x v="20"/>
    <s v="Crime TV Shows, International TV Shows, TV Dramas"/>
    <n v="3"/>
  </r>
  <r>
    <n v="4354"/>
    <x v="7718"/>
    <x v="1"/>
    <x v="7716"/>
    <m/>
    <s v="Drummond Money-Coutts"/>
    <n v="1"/>
    <x v="0"/>
    <s v="United States"/>
    <n v="1"/>
    <x v="100"/>
    <x v="5"/>
    <x v="6"/>
    <s v="1 Season"/>
    <n v="1"/>
    <s v=""/>
    <m/>
    <n v="1"/>
    <s v="Reality TV"/>
    <x v="26"/>
    <s v="Reality TV"/>
    <n v="1"/>
  </r>
  <r>
    <n v="4357"/>
    <x v="7719"/>
    <x v="1"/>
    <x v="7717"/>
    <m/>
    <s v="Eri Tokunaga, Daichi Watanabe, Fuju Kamio, Sairi Ito, Mina Fujii, Mansaku Ikeuchi, Kinuo Yamada, Yuka Ogura, Enon Kawatani, Yui Imaizumi, Noriko Eguchi, Masanobu Ando, Kitaro"/>
    <n v="13"/>
    <x v="1"/>
    <s v="Japan"/>
    <n v="1"/>
    <x v="100"/>
    <x v="5"/>
    <x v="5"/>
    <s v="1 Season"/>
    <n v="1"/>
    <s v=""/>
    <m/>
    <n v="1"/>
    <s v="International TV Shows, Romantic TV Shows, TV Dramas"/>
    <x v="19"/>
    <s v="International TV Shows, Romantic TV Shows, TV Dramas"/>
    <n v="3"/>
  </r>
  <r>
    <n v="4360"/>
    <x v="7720"/>
    <x v="1"/>
    <x v="7718"/>
    <m/>
    <s v="Ashley Bornancin, Carter Hastings, Caitlyn Bairstow, Nicholas Coombe, Nesta Cooper, Richard Ian Cox, Tom Kenny, Travis Turner, Candi Milo, Mira Sorvino"/>
    <n v="10"/>
    <x v="0"/>
    <s v="United States, Canada"/>
    <n v="2"/>
    <x v="100"/>
    <x v="5"/>
    <x v="8"/>
    <s v="2 Season"/>
    <n v="2"/>
    <s v=""/>
    <m/>
    <n v="2"/>
    <s v="Kids' TV"/>
    <x v="25"/>
    <s v="Kids' TV"/>
    <n v="1"/>
  </r>
  <r>
    <n v="4363"/>
    <x v="7721"/>
    <x v="1"/>
    <x v="7719"/>
    <m/>
    <s v="Jeff Ross, Dave Attell"/>
    <n v="2"/>
    <x v="0"/>
    <s v="United States"/>
    <n v="1"/>
    <x v="1513"/>
    <x v="5"/>
    <x v="5"/>
    <s v="1 Season"/>
    <n v="1"/>
    <s v=""/>
    <m/>
    <n v="1"/>
    <s v="Stand-Up Comedy &amp; Talk Shows, TV Comedies"/>
    <x v="30"/>
    <s v="Stand-Up Comedy &amp; Talk Shows, TV Comedies"/>
    <n v="2"/>
  </r>
  <r>
    <n v="4364"/>
    <x v="7722"/>
    <x v="1"/>
    <x v="7720"/>
    <m/>
    <s v="Patton Oswalt, Catherine Taber, Sean Astin, Melissa Hutchison, Ashley Johnson, Matthew Mercer, Jim Meskimen, Martha Plimpton, Scott Porter, Brian Posehn, Paul Reubens, Billy West, Dave Fennoy"/>
    <n v="13"/>
    <x v="0"/>
    <s v="United States, Sweden"/>
    <n v="2"/>
    <x v="1513"/>
    <x v="4"/>
    <x v="6"/>
    <s v="1 Season"/>
    <n v="1"/>
    <s v=""/>
    <m/>
    <n v="1"/>
    <s v="Kids' TV"/>
    <x v="25"/>
    <s v="Kids' TV"/>
    <n v="1"/>
  </r>
  <r>
    <n v="4366"/>
    <x v="7723"/>
    <x v="1"/>
    <x v="7721"/>
    <m/>
    <s v="Jason Momoa, Landon Liboiron, Alun Armstrong, Jessica Matten, Zoe Boyle, Allan Hawco, Evan Jonigkeit, Katie McGrath"/>
    <n v="8"/>
    <x v="8"/>
    <s v="Canada"/>
    <n v="1"/>
    <x v="1614"/>
    <x v="5"/>
    <x v="5"/>
    <s v="3 Season"/>
    <n v="3"/>
    <s v=""/>
    <m/>
    <n v="3"/>
    <s v="International TV Shows, TV Action &amp; Adventure, TV Dramas"/>
    <x v="19"/>
    <s v="International TV Shows, TV Action &amp; Adventure, TV Dramas"/>
    <n v="3"/>
  </r>
  <r>
    <n v="4367"/>
    <x v="7724"/>
    <x v="1"/>
    <x v="7722"/>
    <m/>
    <s v="Paz Vega, Julio Bracho, Arantza Ruiz, Luisa Rubino, Lander Otaola, Iv√°n Pellicer, Jos√© Manuel Poga, Mercedes Sampietro, Charo L√≥pez, Roberto √Ålamo, Ra√∫l Medina, Melina Matthews, Pedro Mari S√°nchez, Odiseo Bichir"/>
    <n v="14"/>
    <x v="14"/>
    <s v="Spain"/>
    <n v="1"/>
    <x v="1614"/>
    <x v="5"/>
    <x v="5"/>
    <s v="1 Season"/>
    <n v="1"/>
    <s v=""/>
    <m/>
    <n v="1"/>
    <s v="Crime TV Shows, International TV Shows, Spanish-Language TV Shows"/>
    <x v="20"/>
    <s v="Crime TV Shows, International TV Shows, Spanish-Language TV Shows"/>
    <n v="3"/>
  </r>
  <r>
    <n v="4368"/>
    <x v="7725"/>
    <x v="1"/>
    <x v="7723"/>
    <m/>
    <s v="Rupert Grint, Nick Frost, Don Johnson, Lindsay Lohan, Pippa Bennett-Warner, Marama Corlett, Karl Theobald, Belinda Stewart-Wilson, Camilla Beeput, Dustin Demri-Burns, Tolu Ogunmefun"/>
    <n v="11"/>
    <x v="6"/>
    <s v="United Kingdom"/>
    <n v="1"/>
    <x v="1614"/>
    <x v="5"/>
    <x v="5"/>
    <s v="2 Season"/>
    <n v="2"/>
    <s v=""/>
    <m/>
    <n v="2"/>
    <s v="British TV Shows, International TV Shows, TV Comedies"/>
    <x v="23"/>
    <s v="British TV Shows, International TV Shows, TV Comedies"/>
    <n v="3"/>
  </r>
  <r>
    <n v="4369"/>
    <x v="7726"/>
    <x v="1"/>
    <x v="7724"/>
    <m/>
    <s v="Felicia Day, Patton Oswalt, Jonah Ray, Baron Vaughn, Hampton Yount"/>
    <n v="5"/>
    <x v="0"/>
    <s v="United States"/>
    <n v="1"/>
    <x v="1330"/>
    <x v="5"/>
    <x v="1"/>
    <s v="2 Season"/>
    <n v="2"/>
    <s v=""/>
    <m/>
    <n v="2"/>
    <s v="TV Comedies, TV Sci-Fi &amp; Fantasy"/>
    <x v="24"/>
    <s v="TV Comedies, TV Sci-Fi &amp; Fantasy"/>
    <n v="2"/>
  </r>
  <r>
    <n v="4372"/>
    <x v="7727"/>
    <x v="1"/>
    <x v="7725"/>
    <m/>
    <s v="Charlie Adler, Mark Hamill, Jess Harnell, Phil LaMarr, Josh Keaton, Mikey Kelley, Amy Margolis, Wendie Malick, Kevin Michael Richardson, Candi Milo, Laraine Newman"/>
    <n v="11"/>
    <x v="2"/>
    <m/>
    <n v="0"/>
    <x v="367"/>
    <x v="5"/>
    <x v="8"/>
    <s v="1 Season"/>
    <n v="1"/>
    <s v=""/>
    <m/>
    <n v="1"/>
    <s v="Kids' TV"/>
    <x v="25"/>
    <s v="Kids' TV"/>
    <n v="1"/>
  </r>
  <r>
    <n v="4373"/>
    <x v="7728"/>
    <x v="1"/>
    <x v="7726"/>
    <m/>
    <m/>
    <n v="0"/>
    <x v="2"/>
    <m/>
    <n v="0"/>
    <x v="367"/>
    <x v="3"/>
    <x v="8"/>
    <s v="1 Season"/>
    <n v="1"/>
    <s v=""/>
    <m/>
    <n v="1"/>
    <s v="Kids' TV, TV Comedies"/>
    <x v="25"/>
    <s v="Kids' TV, TV Comedies"/>
    <n v="2"/>
  </r>
  <r>
    <n v="4377"/>
    <x v="7729"/>
    <x v="1"/>
    <x v="7727"/>
    <m/>
    <s v="Andrew Knowlton"/>
    <n v="1"/>
    <x v="0"/>
    <s v="United States"/>
    <n v="1"/>
    <x v="367"/>
    <x v="5"/>
    <x v="6"/>
    <s v="1 Season"/>
    <n v="1"/>
    <s v=""/>
    <m/>
    <n v="1"/>
    <s v="Reality TV"/>
    <x v="26"/>
    <s v="Reality TV"/>
    <n v="1"/>
  </r>
  <r>
    <n v="4380"/>
    <x v="7730"/>
    <x v="1"/>
    <x v="7728"/>
    <m/>
    <s v="Yang Mi, Mark Chao, Dilraba Dilmurat, Ken Chang, Vengo Gao, Huang Mengying"/>
    <n v="6"/>
    <x v="42"/>
    <s v="China"/>
    <n v="1"/>
    <x v="1615"/>
    <x v="3"/>
    <x v="1"/>
    <s v="1 Season"/>
    <n v="1"/>
    <s v=""/>
    <m/>
    <n v="1"/>
    <s v="International TV Shows, Romantic TV Shows, TV Dramas"/>
    <x v="19"/>
    <s v="International TV Shows, Romantic TV Shows, TV Dramas"/>
    <n v="3"/>
  </r>
  <r>
    <n v="4381"/>
    <x v="7731"/>
    <x v="1"/>
    <x v="7729"/>
    <m/>
    <s v="Aracely Ar√°mbula, David Chocarro, Danna Paola, Rebecca Jones, Odiseo Bichir, Gabriela Roel, Andrea Mart√≠, Juan R√≠os Cant√∫, Diego Soldano, Daniela Bascop√©"/>
    <n v="10"/>
    <x v="0"/>
    <s v="United States, Mexico"/>
    <n v="2"/>
    <x v="1615"/>
    <x v="9"/>
    <x v="1"/>
    <s v="1 Season"/>
    <n v="1"/>
    <s v=""/>
    <m/>
    <n v="1"/>
    <s v="Spanish-Language TV Shows, TV Dramas"/>
    <x v="34"/>
    <s v="Spanish-Language TV Shows, TV Dramas"/>
    <n v="2"/>
  </r>
  <r>
    <n v="4382"/>
    <x v="7732"/>
    <x v="1"/>
    <x v="7730"/>
    <m/>
    <s v="Maritza Rodr√≠guez, Carlos Ponce, Marimar Vega, Adriana Barraza, Marcela Guirado, Ricardo Abarca, Thali Garc√≠a, Alexandra Pomales, Briggitte Bozzo, Santiago Torres, Patricio Gallardo, Roberto Escobar, Samantha Dagnino, Raury Rolander, Vince Miranda, Javier Valc√°rcel"/>
    <n v="16"/>
    <x v="0"/>
    <s v="United States"/>
    <n v="1"/>
    <x v="1615"/>
    <x v="9"/>
    <x v="1"/>
    <s v="1 Season"/>
    <n v="1"/>
    <s v=""/>
    <m/>
    <n v="1"/>
    <s v="Romantic TV Shows, Spanish-Language TV Shows, TV Comedies"/>
    <x v="32"/>
    <s v="Romantic TV Shows, Spanish-Language TV Shows, TV Comedies"/>
    <n v="3"/>
  </r>
  <r>
    <n v="4385"/>
    <x v="7733"/>
    <x v="1"/>
    <x v="7731"/>
    <m/>
    <s v="Morgan Neundorf, Madeline Leon, Khiyla Aynne, Cailan Laine Punnewaert, Zyon Allen, Maya Franzoi, Victoria Tomazelli, Hugh Wilson, Diana Chrisman"/>
    <n v="9"/>
    <x v="8"/>
    <s v="Canada"/>
    <n v="1"/>
    <x v="807"/>
    <x v="5"/>
    <x v="4"/>
    <s v="2 Season"/>
    <n v="2"/>
    <s v=""/>
    <m/>
    <n v="2"/>
    <s v="Kids' TV, TV Dramas"/>
    <x v="25"/>
    <s v="Kids' TV, TV Dramas"/>
    <n v="2"/>
  </r>
  <r>
    <n v="4388"/>
    <x v="7734"/>
    <x v="1"/>
    <x v="7732"/>
    <m/>
    <s v="Anitta"/>
    <n v="1"/>
    <x v="23"/>
    <s v="Brazil"/>
    <n v="1"/>
    <x v="807"/>
    <x v="5"/>
    <x v="5"/>
    <s v="1 Season"/>
    <n v="1"/>
    <s v=""/>
    <m/>
    <n v="1"/>
    <s v="Docuseries, International TV Shows, Reality TV"/>
    <x v="21"/>
    <s v="Docuseries, International TV Shows, Reality TV"/>
    <n v="3"/>
  </r>
  <r>
    <n v="4390"/>
    <x v="7735"/>
    <x v="1"/>
    <x v="7733"/>
    <m/>
    <s v="Marina Inoue, Ryoko Shiraishi, Takuma Terashima, Junko Takeuchi, Fumihiro Okabayashi, Yu Kobayashi, Ayahi Takagaki"/>
    <n v="7"/>
    <x v="2"/>
    <m/>
    <n v="0"/>
    <x v="167"/>
    <x v="3"/>
    <x v="0"/>
    <s v="1 Season"/>
    <n v="1"/>
    <s v=""/>
    <m/>
    <n v="1"/>
    <s v="Anime Series, Kids' TV"/>
    <x v="27"/>
    <s v="Anime Series, Kids' TV"/>
    <n v="2"/>
  </r>
  <r>
    <n v="4400"/>
    <x v="7736"/>
    <x v="1"/>
    <x v="7734"/>
    <m/>
    <s v="Dar Salim, Danica Curcic, Lars Ranthe, Marco Ils√∏, S√∏ren Malling, Jakob Oftebro"/>
    <n v="6"/>
    <x v="22"/>
    <s v="Denmark"/>
    <n v="1"/>
    <x v="1021"/>
    <x v="5"/>
    <x v="5"/>
    <s v="1 Season"/>
    <n v="1"/>
    <s v=""/>
    <m/>
    <n v="1"/>
    <s v="Crime TV Shows, International TV Shows, TV Dramas"/>
    <x v="20"/>
    <s v="Crime TV Shows, International TV Shows, TV Dramas"/>
    <n v="3"/>
  </r>
  <r>
    <n v="4401"/>
    <x v="7737"/>
    <x v="1"/>
    <x v="7735"/>
    <m/>
    <m/>
    <n v="0"/>
    <x v="10"/>
    <s v="Germany, France, Russia"/>
    <n v="3"/>
    <x v="1430"/>
    <x v="3"/>
    <x v="6"/>
    <s v="1 Season"/>
    <n v="1"/>
    <s v=""/>
    <m/>
    <n v="1"/>
    <s v="Docuseries, International TV Shows, Science &amp; Nature TV"/>
    <x v="21"/>
    <s v="Docuseries, International TV Shows, Science &amp; Nature TV"/>
    <n v="3"/>
  </r>
  <r>
    <n v="4404"/>
    <x v="7738"/>
    <x v="1"/>
    <x v="7736"/>
    <m/>
    <s v="Oliver Hudson, Ben Schwartz, Paul Wesley, Aldis Hodge, Jonny Weston, Joseph Cross, Jake Abel, Derek Mio"/>
    <n v="8"/>
    <x v="0"/>
    <s v="United States"/>
    <n v="1"/>
    <x v="1224"/>
    <x v="5"/>
    <x v="5"/>
    <s v="1 Season"/>
    <n v="1"/>
    <s v=""/>
    <m/>
    <n v="1"/>
    <s v="Docuseries, TV Dramas"/>
    <x v="21"/>
    <s v="Docuseries, TV Dramas"/>
    <n v="2"/>
  </r>
  <r>
    <n v="4406"/>
    <x v="7739"/>
    <x v="1"/>
    <x v="7737"/>
    <m/>
    <s v="Fernando Mendon√ßa, S√©rgio Cant√∫, Wagner Follare, Pabllo Vittar, Silvetty Montilla, Rapha V√©lez, Sylvia Salustti, Guilherme Briggs"/>
    <n v="8"/>
    <x v="23"/>
    <s v="Brazil"/>
    <n v="1"/>
    <x v="1224"/>
    <x v="5"/>
    <x v="5"/>
    <s v="1 Season"/>
    <n v="1"/>
    <s v=""/>
    <m/>
    <n v="1"/>
    <s v="International TV Shows, TV Comedies"/>
    <x v="19"/>
    <s v="International TV Shows, TV Comedies"/>
    <n v="2"/>
  </r>
  <r>
    <n v="4407"/>
    <x v="7740"/>
    <x v="1"/>
    <x v="7738"/>
    <m/>
    <s v="Carolina Ram√≠rez, Carlos Torres, Andr√©s Sandoval, Adriana Arango, Mabel Moreno, Luis Alfredo Velasco, Pacho Rueda, Diana Wiswell, Mariana Garz√≥n, Ki√±o, Sebasti√°n Silva, Mariana G√≥mez, Mar√≠a Jos√© Vargas, Guillermo Blanco, Juan Manuel Restrepo, Alejandro Otero, David Ojalvo"/>
    <n v="17"/>
    <x v="31"/>
    <s v="Colombia"/>
    <n v="1"/>
    <x v="1224"/>
    <x v="5"/>
    <x v="5"/>
    <s v="1 Season"/>
    <n v="1"/>
    <s v=""/>
    <m/>
    <n v="1"/>
    <s v="Crime TV Shows, International TV Shows, Spanish-Language TV Shows"/>
    <x v="20"/>
    <s v="Crime TV Shows, International TV Shows, Spanish-Language TV Shows"/>
    <n v="3"/>
  </r>
  <r>
    <n v="4408"/>
    <x v="7741"/>
    <x v="1"/>
    <x v="7739"/>
    <m/>
    <s v="Brody Allen, Jenna Davis, Ryan Bartley, Philece Sampler, Leigh Kelly, Abby Trott"/>
    <n v="6"/>
    <x v="28"/>
    <s v="South Korea, United States"/>
    <n v="2"/>
    <x v="1224"/>
    <x v="5"/>
    <x v="0"/>
    <s v="2 Season"/>
    <n v="2"/>
    <s v=""/>
    <m/>
    <n v="2"/>
    <s v="Kids' TV, TV Thrillers"/>
    <x v="25"/>
    <s v="Kids' TV, TV Thrillers"/>
    <n v="2"/>
  </r>
  <r>
    <n v="4409"/>
    <x v="7742"/>
    <x v="1"/>
    <x v="7740"/>
    <m/>
    <m/>
    <n v="0"/>
    <x v="0"/>
    <s v="United States"/>
    <n v="1"/>
    <x v="1224"/>
    <x v="5"/>
    <x v="5"/>
    <s v="1 Season"/>
    <n v="1"/>
    <s v=""/>
    <m/>
    <n v="1"/>
    <s v="Reality TV"/>
    <x v="26"/>
    <s v="Reality TV"/>
    <n v="1"/>
  </r>
  <r>
    <n v="4410"/>
    <x v="7743"/>
    <x v="1"/>
    <x v="7741"/>
    <m/>
    <s v="Arieh Worthalter, Brune Renault, Toinette Laquiere, Steve Tientcheu, Pili Groyne, Patrick Descamps, Patrick Raynal, Juliette Plumecocq-Mech, S√©bastien Chassagne, Alexis Loret, Aissatou Diop"/>
    <n v="11"/>
    <x v="11"/>
    <s v="France, Belgium"/>
    <n v="2"/>
    <x v="610"/>
    <x v="3"/>
    <x v="5"/>
    <s v="1 Season"/>
    <n v="1"/>
    <s v=""/>
    <m/>
    <n v="1"/>
    <s v="Crime TV Shows, International TV Shows, TV Sci-Fi &amp; Fantasy"/>
    <x v="20"/>
    <s v="Crime TV Shows, International TV Shows, TV Sci-Fi &amp; Fantasy"/>
    <n v="3"/>
  </r>
  <r>
    <n v="4411"/>
    <x v="7744"/>
    <x v="1"/>
    <x v="7742"/>
    <m/>
    <s v="Logan Marshall-Green, Killian Scott, Sarah Jones, Chasten Harmon, Christopher Heyerdahl, Melinda Page Hamilton, Joe Adler"/>
    <n v="7"/>
    <x v="0"/>
    <s v="United States"/>
    <n v="1"/>
    <x v="668"/>
    <x v="3"/>
    <x v="5"/>
    <s v="1 Season"/>
    <n v="1"/>
    <s v=""/>
    <m/>
    <n v="1"/>
    <s v="Crime TV Shows, TV Dramas"/>
    <x v="20"/>
    <s v="Crime TV Shows, TV Dramas"/>
    <n v="2"/>
  </r>
  <r>
    <n v="4414"/>
    <x v="7745"/>
    <x v="1"/>
    <x v="7743"/>
    <m/>
    <s v="Joanna Bessey, Douglas Lim, Lina Teoh, Rashid Salleh, Mano Maniam, Tan Jin Chor"/>
    <n v="6"/>
    <x v="45"/>
    <s v="Malaysia"/>
    <n v="1"/>
    <x v="809"/>
    <x v="20"/>
    <x v="1"/>
    <s v="7 Season"/>
    <n v="7"/>
    <s v=""/>
    <m/>
    <n v="7"/>
    <s v="International TV Shows, TV Comedies"/>
    <x v="19"/>
    <s v="International TV Shows, TV Comedies"/>
    <n v="2"/>
  </r>
  <r>
    <n v="4416"/>
    <x v="7746"/>
    <x v="1"/>
    <x v="7744"/>
    <m/>
    <s v="Sahana Srinivasan, Alie Ward, Ben Seidman"/>
    <n v="3"/>
    <x v="2"/>
    <m/>
    <n v="0"/>
    <x v="285"/>
    <x v="5"/>
    <x v="4"/>
    <s v="1 Season"/>
    <n v="1"/>
    <s v=""/>
    <m/>
    <n v="1"/>
    <s v="Kids' TV"/>
    <x v="25"/>
    <s v="Kids' TV"/>
    <n v="1"/>
  </r>
  <r>
    <n v="4431"/>
    <x v="7747"/>
    <x v="1"/>
    <x v="7745"/>
    <m/>
    <s v="Fabio Aste, H√©ctor Segura, Sebastian Rosas"/>
    <n v="3"/>
    <x v="25"/>
    <s v="Argentina"/>
    <n v="1"/>
    <x v="6"/>
    <x v="4"/>
    <x v="0"/>
    <s v="2 Season"/>
    <n v="2"/>
    <s v=""/>
    <m/>
    <n v="2"/>
    <s v="Kids' TV, Spanish-Language TV Shows"/>
    <x v="25"/>
    <s v="Kids' TV, Spanish-Language TV Shows"/>
    <n v="2"/>
  </r>
  <r>
    <n v="4437"/>
    <x v="7748"/>
    <x v="1"/>
    <x v="7746"/>
    <m/>
    <s v="John Stanton, Scaachi Koul, Azeen Ghorayshi, Bim Adewunmi, Juliane Loffler, Charlie Warzel"/>
    <n v="6"/>
    <x v="0"/>
    <s v="United States"/>
    <n v="1"/>
    <x v="6"/>
    <x v="5"/>
    <x v="5"/>
    <s v="3 Season"/>
    <n v="3"/>
    <s v=""/>
    <m/>
    <n v="3"/>
    <s v="Docuseries"/>
    <x v="21"/>
    <s v="Docuseries"/>
    <n v="1"/>
  </r>
  <r>
    <n v="4462"/>
    <x v="7749"/>
    <x v="1"/>
    <x v="7747"/>
    <m/>
    <s v="Paul Hollywood, Mary Berry, Mel Giedroyc, Sue Perkins"/>
    <n v="4"/>
    <x v="2"/>
    <m/>
    <n v="0"/>
    <x v="6"/>
    <x v="11"/>
    <x v="6"/>
    <s v="1 Season"/>
    <n v="1"/>
    <s v=""/>
    <m/>
    <n v="1"/>
    <s v="British TV Shows, Reality TV"/>
    <x v="23"/>
    <s v="British TV Shows, Reality TV"/>
    <n v="2"/>
  </r>
  <r>
    <n v="4470"/>
    <x v="7750"/>
    <x v="1"/>
    <x v="7748"/>
    <m/>
    <s v="Atsushi Abe, Sakura Tange, Kana Ueda, Hiroshi Kamiya, Noriko Shitaya, Kohsuke Toriumi, Urara Takano, Ai Nonaka, Kunihiko Yasui, Takahiro Mizushima"/>
    <n v="10"/>
    <x v="1"/>
    <s v="Japan"/>
    <n v="1"/>
    <x v="969"/>
    <x v="5"/>
    <x v="5"/>
    <s v="2 Season"/>
    <n v="2"/>
    <s v=""/>
    <m/>
    <n v="2"/>
    <s v="Anime Series, International TV Shows"/>
    <x v="27"/>
    <s v="Anime Series, International TV Shows"/>
    <n v="2"/>
  </r>
  <r>
    <n v="4477"/>
    <x v="7751"/>
    <x v="1"/>
    <x v="7749"/>
    <m/>
    <m/>
    <n v="0"/>
    <x v="0"/>
    <s v="United States, Czech Republic"/>
    <n v="2"/>
    <x v="836"/>
    <x v="5"/>
    <x v="5"/>
    <s v="1 Season"/>
    <n v="1"/>
    <s v=""/>
    <m/>
    <n v="1"/>
    <s v="Crime TV Shows, Docuseries, International TV Shows"/>
    <x v="20"/>
    <s v="Crime TV Shows, Docuseries, International TV Shows"/>
    <n v="3"/>
  </r>
  <r>
    <n v="4479"/>
    <x v="7752"/>
    <x v="1"/>
    <x v="7750"/>
    <m/>
    <s v="Antonio Banderas, Hugh Laurie, Mike Myers, Reese Witherspoon, Seth Rogen, Kristen Schaal, Dean Edwards"/>
    <n v="7"/>
    <x v="0"/>
    <s v="United States"/>
    <n v="1"/>
    <x v="1061"/>
    <x v="16"/>
    <x v="6"/>
    <s v="1 Season"/>
    <n v="1"/>
    <s v=""/>
    <m/>
    <n v="1"/>
    <s v="Kids' TV, TV Comedies"/>
    <x v="25"/>
    <s v="Kids' TV, TV Comedies"/>
    <n v="2"/>
  </r>
  <r>
    <n v="4480"/>
    <x v="7753"/>
    <x v="1"/>
    <x v="7751"/>
    <m/>
    <s v="Briga Heelan, Andrea Martin, Adam Campbell, John Michael Higgins, Horatio Sanz, Nicole Richie"/>
    <n v="6"/>
    <x v="0"/>
    <s v="United States"/>
    <n v="1"/>
    <x v="1061"/>
    <x v="3"/>
    <x v="1"/>
    <s v="2 Season"/>
    <n v="2"/>
    <s v=""/>
    <m/>
    <n v="2"/>
    <s v="TV Comedies"/>
    <x v="24"/>
    <s v="TV Comedies"/>
    <n v="1"/>
  </r>
  <r>
    <n v="4484"/>
    <x v="7754"/>
    <x v="1"/>
    <x v="7752"/>
    <m/>
    <s v="Janine Chun-Ning Chang, Hans Zhang"/>
    <n v="2"/>
    <x v="42"/>
    <s v="China"/>
    <n v="1"/>
    <x v="527"/>
    <x v="5"/>
    <x v="1"/>
    <s v="1 Season"/>
    <n v="1"/>
    <s v=""/>
    <m/>
    <n v="1"/>
    <s v="International TV Shows, Romantic TV Shows, TV Dramas"/>
    <x v="19"/>
    <s v="International TV Shows, Romantic TV Shows, TV Dramas"/>
    <n v="3"/>
  </r>
  <r>
    <n v="4486"/>
    <x v="7755"/>
    <x v="1"/>
    <x v="7753"/>
    <m/>
    <m/>
    <n v="0"/>
    <x v="0"/>
    <s v="United States"/>
    <n v="1"/>
    <x v="527"/>
    <x v="3"/>
    <x v="5"/>
    <s v="3 Season"/>
    <n v="3"/>
    <s v=""/>
    <m/>
    <n v="3"/>
    <s v="Stand-Up Comedy &amp; Talk Shows"/>
    <x v="30"/>
    <s v="Stand-Up Comedy &amp; Talk Shows"/>
    <n v="1"/>
  </r>
  <r>
    <n v="4488"/>
    <x v="7756"/>
    <x v="1"/>
    <x v="7754"/>
    <m/>
    <s v="Junchen Guo, Yi Ning Sun, Yi Qin Zhao, Mu Xuan Cheng, Li Ma, Mo Zhou"/>
    <n v="6"/>
    <x v="42"/>
    <s v="China"/>
    <n v="1"/>
    <x v="43"/>
    <x v="5"/>
    <x v="1"/>
    <s v="1 Season"/>
    <n v="1"/>
    <s v=""/>
    <m/>
    <n v="1"/>
    <s v="International TV Shows, Romantic TV Shows, TV Comedies"/>
    <x v="19"/>
    <s v="International TV Shows, Romantic TV Shows, TV Comedies"/>
    <n v="3"/>
  </r>
  <r>
    <n v="4489"/>
    <x v="7757"/>
    <x v="1"/>
    <x v="7755"/>
    <m/>
    <s v="Shalin Naik, Renee Lim, Sandro Demaio"/>
    <n v="3"/>
    <x v="12"/>
    <s v="Australia"/>
    <n v="1"/>
    <x v="43"/>
    <x v="3"/>
    <x v="6"/>
    <s v="1 Season"/>
    <n v="1"/>
    <s v=""/>
    <m/>
    <n v="1"/>
    <s v="Docuseries, International TV Shows, Science &amp; Nature TV"/>
    <x v="21"/>
    <s v="Docuseries, International TV Shows, Science &amp; Nature TV"/>
    <n v="3"/>
  </r>
  <r>
    <n v="4490"/>
    <x v="7758"/>
    <x v="1"/>
    <x v="7756"/>
    <m/>
    <s v="Sam Ashe Arnold, Cole Sand, Brianna Reed, Brittany Garms, Alison Becker, Larry Bates, Tiffany Espensen, Rachel Gage, Matt Battaglia, Affion Crockett"/>
    <n v="10"/>
    <x v="0"/>
    <s v="United States"/>
    <n v="1"/>
    <x v="43"/>
    <x v="5"/>
    <x v="6"/>
    <s v="1 Season"/>
    <n v="1"/>
    <s v=""/>
    <m/>
    <n v="1"/>
    <s v="Kids' TV, TV Comedies"/>
    <x v="25"/>
    <s v="Kids' TV, TV Comedies"/>
    <n v="2"/>
  </r>
  <r>
    <n v="4495"/>
    <x v="7759"/>
    <x v="1"/>
    <x v="7757"/>
    <m/>
    <m/>
    <n v="0"/>
    <x v="0"/>
    <s v="United States"/>
    <n v="1"/>
    <x v="43"/>
    <x v="5"/>
    <x v="1"/>
    <s v="2 Season"/>
    <n v="2"/>
    <s v=""/>
    <m/>
    <n v="2"/>
    <s v="Crime TV Shows, Docuseries"/>
    <x v="20"/>
    <s v="Crime TV Shows, Docuseries"/>
    <n v="2"/>
  </r>
  <r>
    <n v="4496"/>
    <x v="7760"/>
    <x v="1"/>
    <x v="7758"/>
    <m/>
    <s v="Charlie Cox, Deborah Ann Woll, Elden Henson, Rosario Dawson, Vincent D'Onofrio, Jon Bernthal, Elodie Yung, Scott Glenn, Stephen Rider, Vondie Curtis-Hall, Ayelet Zurer, Toby Leonard Moore, Bob Gunton"/>
    <n v="13"/>
    <x v="0"/>
    <s v="United States"/>
    <n v="1"/>
    <x v="43"/>
    <x v="5"/>
    <x v="5"/>
    <s v="3 Season"/>
    <n v="3"/>
    <s v=""/>
    <m/>
    <n v="3"/>
    <s v="Crime TV Shows, TV Action &amp; Adventure"/>
    <x v="20"/>
    <s v="Crime TV Shows, TV Action &amp; Adventure"/>
    <n v="2"/>
  </r>
  <r>
    <n v="4499"/>
    <x v="7761"/>
    <x v="1"/>
    <x v="7759"/>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n v="13"/>
    <x v="51"/>
    <s v="Thailand"/>
    <n v="1"/>
    <x v="43"/>
    <x v="3"/>
    <x v="5"/>
    <s v="4 Season"/>
    <n v="4"/>
    <s v=""/>
    <m/>
    <n v="4"/>
    <s v="International TV Shows, TV Dramas, Teen TV Shows"/>
    <x v="19"/>
    <s v="International TV Shows, TV Dramas, Teen TV Shows"/>
    <n v="3"/>
  </r>
  <r>
    <n v="4502"/>
    <x v="7762"/>
    <x v="1"/>
    <x v="7760"/>
    <m/>
    <s v="Toni Collette, Steven Mackintosh, Zawe Ashton, Joe Hurst, Emma D'Arcy, Celeste Dring, William Ash, Royce Pierreson, Jeremy Swift, Anastasia Hille, Isis Hainsworth, Sophie Okonedo"/>
    <n v="12"/>
    <x v="6"/>
    <s v="United Kingdom"/>
    <n v="1"/>
    <x v="43"/>
    <x v="5"/>
    <x v="5"/>
    <s v="1 Season"/>
    <n v="1"/>
    <s v=""/>
    <m/>
    <n v="1"/>
    <s v="British TV Shows, International TV Shows, Romantic TV Shows"/>
    <x v="23"/>
    <s v="British TV Shows, International TV Shows, Romantic TV Shows"/>
    <n v="3"/>
  </r>
  <r>
    <n v="4504"/>
    <x v="7763"/>
    <x v="1"/>
    <x v="7761"/>
    <m/>
    <s v="Matthew Knight, Vanessa Morgan, Atticus Mitchell, Cameron Kennedy, Kate Todd, Ari Cohen"/>
    <n v="6"/>
    <x v="8"/>
    <s v="Canada"/>
    <n v="1"/>
    <x v="645"/>
    <x v="11"/>
    <x v="6"/>
    <s v="2 Season"/>
    <n v="2"/>
    <s v=""/>
    <m/>
    <n v="2"/>
    <s v="Kids' TV, TV Comedies"/>
    <x v="25"/>
    <s v="Kids' TV, TV Comedies"/>
    <n v="2"/>
  </r>
  <r>
    <n v="4505"/>
    <x v="7764"/>
    <x v="1"/>
    <x v="7762"/>
    <m/>
    <s v="Richard Roxburgh, Matt Day, Adrienne Pickering, Russell Dykstra, Danielle Cormack, Caroline Brazier, Geoff Morrell, Kate Box, Keegan Joyce, Damien Garvey"/>
    <n v="10"/>
    <x v="12"/>
    <s v="Australia"/>
    <n v="1"/>
    <x v="353"/>
    <x v="5"/>
    <x v="5"/>
    <s v="5 Season"/>
    <n v="5"/>
    <s v=""/>
    <m/>
    <n v="5"/>
    <s v="Crime TV Shows, International TV Shows, TV Comedies"/>
    <x v="20"/>
    <s v="Crime TV Shows, International TV Shows, TV Comedies"/>
    <n v="3"/>
  </r>
  <r>
    <n v="4509"/>
    <x v="7765"/>
    <x v="1"/>
    <x v="7763"/>
    <m/>
    <m/>
    <n v="0"/>
    <x v="6"/>
    <s v="United Kingdom"/>
    <n v="1"/>
    <x v="1521"/>
    <x v="5"/>
    <x v="5"/>
    <s v="1 Season"/>
    <n v="1"/>
    <s v=""/>
    <m/>
    <n v="1"/>
    <s v="British TV Shows, International TV Shows, Reality TV"/>
    <x v="23"/>
    <s v="British TV Shows, International TV Shows, Reality TV"/>
    <n v="3"/>
  </r>
  <r>
    <n v="4512"/>
    <x v="7766"/>
    <x v="1"/>
    <x v="7764"/>
    <m/>
    <s v="Marci T. House, Michael Dobson, Omari Newton, Paul Dobson, Rebecca Shoichet, Giles Panton, Kathleen Barr, Doron Bell"/>
    <n v="8"/>
    <x v="2"/>
    <m/>
    <n v="0"/>
    <x v="253"/>
    <x v="5"/>
    <x v="8"/>
    <s v="2 Season"/>
    <n v="2"/>
    <s v=""/>
    <m/>
    <n v="2"/>
    <s v="Crime TV Shows, Kids' TV"/>
    <x v="20"/>
    <s v="Crime TV Shows, Kids' TV"/>
    <n v="2"/>
  </r>
  <r>
    <n v="4515"/>
    <x v="7767"/>
    <x v="1"/>
    <x v="7765"/>
    <s v="Padraic McKinley"/>
    <s v="Frank Grillo"/>
    <n v="1"/>
    <x v="2"/>
    <m/>
    <n v="0"/>
    <x v="253"/>
    <x v="5"/>
    <x v="5"/>
    <s v="1 Season"/>
    <n v="1"/>
    <s v=""/>
    <m/>
    <n v="1"/>
    <s v="Docuseries"/>
    <x v="21"/>
    <s v="Docuseries"/>
    <n v="1"/>
  </r>
  <r>
    <n v="4518"/>
    <x v="7768"/>
    <x v="1"/>
    <x v="7766"/>
    <m/>
    <s v="Christine McConnell, Colleen Smith, Adam Mayfield, Michael Oosterom, Drew Massey, Mick Ignis, Tim Lagasse, Dita von Teese, Steven M. Porter, Elko Weaver"/>
    <n v="10"/>
    <x v="0"/>
    <s v="United States"/>
    <n v="1"/>
    <x v="253"/>
    <x v="5"/>
    <x v="6"/>
    <s v="1 Season"/>
    <n v="1"/>
    <s v=""/>
    <m/>
    <n v="1"/>
    <s v="TV Comedies, TV Mysteries"/>
    <x v="24"/>
    <s v="TV Comedies, TV Mysteries"/>
    <n v="2"/>
  </r>
  <r>
    <n v="4519"/>
    <x v="7769"/>
    <x v="1"/>
    <x v="7767"/>
    <m/>
    <s v="Michiel Huisman, Carla Gugino, Timothy Hutton, Henry Thomas, Elizabeth Reaser, Oliver Jackson-Cohen, Kate Siegel, Victoria Pedretti, Lulu Wilson, Mckenna Grace, Paxton Singleton, Julian Hilliard, Violet McGraw"/>
    <n v="13"/>
    <x v="0"/>
    <s v="United States"/>
    <n v="1"/>
    <x v="253"/>
    <x v="5"/>
    <x v="5"/>
    <s v="1 Season"/>
    <n v="1"/>
    <s v=""/>
    <m/>
    <n v="1"/>
    <s v="TV Dramas, TV Horror, TV Mysteries"/>
    <x v="22"/>
    <s v="TV Dramas, TV Horror, TV Mysteries"/>
    <n v="3"/>
  </r>
  <r>
    <n v="4521"/>
    <x v="7770"/>
    <x v="1"/>
    <x v="7768"/>
    <m/>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n v="19"/>
    <x v="2"/>
    <m/>
    <n v="0"/>
    <x v="1217"/>
    <x v="5"/>
    <x v="5"/>
    <s v="1 Season"/>
    <n v="1"/>
    <s v=""/>
    <m/>
    <n v="1"/>
    <s v="Crime TV Shows, International TV Shows, TV Dramas"/>
    <x v="20"/>
    <s v="Crime TV Shows, International TV Shows, TV Dramas"/>
    <n v="3"/>
  </r>
  <r>
    <n v="4522"/>
    <x v="7771"/>
    <x v="1"/>
    <x v="7769"/>
    <m/>
    <s v="Samin Nosrat"/>
    <n v="1"/>
    <x v="2"/>
    <m/>
    <n v="0"/>
    <x v="1217"/>
    <x v="5"/>
    <x v="6"/>
    <s v="1 Season"/>
    <n v="1"/>
    <s v=""/>
    <m/>
    <n v="1"/>
    <s v="Docuseries"/>
    <x v="21"/>
    <s v="Docuseries"/>
    <n v="1"/>
  </r>
  <r>
    <n v="4524"/>
    <x v="7772"/>
    <x v="1"/>
    <x v="7770"/>
    <m/>
    <s v="Guilherme Fontes, Ravel Cabral, Jonathan Haagensen, Andr√© Ramiro, Adriano Garib, Mel Lisboa, Cristina Lago"/>
    <n v="7"/>
    <x v="23"/>
    <s v="Brazil"/>
    <n v="1"/>
    <x v="1392"/>
    <x v="5"/>
    <x v="5"/>
    <s v="1 Season"/>
    <n v="1"/>
    <s v=""/>
    <m/>
    <n v="1"/>
    <s v="Crime TV Shows, International TV Shows, TV Dramas"/>
    <x v="20"/>
    <s v="Crime TV Shows, International TV Shows, TV Dramas"/>
    <n v="3"/>
  </r>
  <r>
    <n v="4528"/>
    <x v="7773"/>
    <x v="1"/>
    <x v="7771"/>
    <m/>
    <s v="Ariel Winter, Darcy Rose Byrnes, Sara Ramirez, Tim Gunn, Coco Grayson, Travis Willingham, Wayne Brady, Jess Harnell, Meghan Strange, Zach Callison"/>
    <n v="10"/>
    <x v="0"/>
    <s v="United States"/>
    <n v="1"/>
    <x v="1450"/>
    <x v="3"/>
    <x v="0"/>
    <s v="4 Season"/>
    <n v="4"/>
    <s v=""/>
    <m/>
    <n v="4"/>
    <s v="Kids' TV"/>
    <x v="25"/>
    <s v="Kids' TV"/>
    <n v="1"/>
  </r>
  <r>
    <n v="4530"/>
    <x v="7774"/>
    <x v="1"/>
    <x v="7772"/>
    <m/>
    <s v="Justin &quot;Alyssa Edwards&quot; Johnson"/>
    <n v="1"/>
    <x v="2"/>
    <m/>
    <n v="0"/>
    <x v="69"/>
    <x v="5"/>
    <x v="1"/>
    <s v="1 Season"/>
    <n v="1"/>
    <s v=""/>
    <m/>
    <n v="1"/>
    <s v="Reality TV"/>
    <x v="26"/>
    <s v="Reality TV"/>
    <n v="1"/>
  </r>
  <r>
    <n v="4531"/>
    <x v="7775"/>
    <x v="1"/>
    <x v="7773"/>
    <m/>
    <s v="Jim O'Brien"/>
    <n v="1"/>
    <x v="26"/>
    <s v="Czech Republic, United States"/>
    <n v="2"/>
    <x v="69"/>
    <x v="5"/>
    <x v="1"/>
    <s v="1 Season"/>
    <n v="1"/>
    <s v=""/>
    <m/>
    <n v="1"/>
    <s v="Docuseries"/>
    <x v="21"/>
    <s v="Docuseries"/>
    <n v="1"/>
  </r>
  <r>
    <n v="4532"/>
    <x v="7776"/>
    <x v="1"/>
    <x v="7774"/>
    <m/>
    <s v="Konomi Suzuki, Yukari Tamura, Misaki Kuno, Chiaki Takahashi, Seiichiro Yamashita, Asami Seto, Yu Serizawa, Ai Kayano, Tsuyoshi Koyama, Yuto Suzuki, Mitsuru Ogata, Hiroshi Ito"/>
    <n v="12"/>
    <x v="1"/>
    <s v="Japan"/>
    <n v="1"/>
    <x v="69"/>
    <x v="5"/>
    <x v="1"/>
    <s v="1 Season"/>
    <n v="1"/>
    <s v=""/>
    <m/>
    <n v="1"/>
    <s v="Anime Series, International TV Shows"/>
    <x v="27"/>
    <s v="Anime Series, International TV Shows"/>
    <n v="2"/>
  </r>
  <r>
    <n v="4536"/>
    <x v="7777"/>
    <x v="1"/>
    <x v="7775"/>
    <m/>
    <s v="Seungri, Yoo Byung Jae, Lee Jai-jin, Jinu, Son Se-bin, Kim Ga-eun, Park Choong-hwan, Baek Yeong-gwang, Choi Sin-deuk"/>
    <n v="9"/>
    <x v="28"/>
    <s v="South Korea"/>
    <n v="1"/>
    <x v="69"/>
    <x v="5"/>
    <x v="5"/>
    <s v="1 Season"/>
    <n v="1"/>
    <s v=""/>
    <m/>
    <n v="1"/>
    <s v="International TV Shows, Korean TV Shows, TV Comedies"/>
    <x v="19"/>
    <s v="International TV Shows, Korean TV Shows, TV Comedies"/>
    <n v="3"/>
  </r>
  <r>
    <n v="4537"/>
    <x v="7778"/>
    <x v="1"/>
    <x v="7776"/>
    <m/>
    <s v="Yui Ishikawa, Takehito Koyasu, Daisuke Namikawa, Aya Endo, Kouki Uchiyama, Minori Chihara, Haruka Tomatsu, Yoko Hikasa"/>
    <n v="8"/>
    <x v="2"/>
    <m/>
    <n v="0"/>
    <x v="746"/>
    <x v="5"/>
    <x v="6"/>
    <s v="1 Season"/>
    <n v="1"/>
    <s v=""/>
    <m/>
    <n v="1"/>
    <s v="Anime Series, International TV Shows, Romantic TV Shows"/>
    <x v="27"/>
    <s v="Anime Series, International TV Shows, Romantic TV Shows"/>
    <n v="3"/>
  </r>
  <r>
    <n v="4543"/>
    <x v="7779"/>
    <x v="1"/>
    <x v="7777"/>
    <m/>
    <s v="Hugh Bonneville, Graham Chapman, John Cleese, Terry Gilliam, Eric Idle, Terry Jones, Michael Palin"/>
    <n v="7"/>
    <x v="6"/>
    <s v="United Kingdom"/>
    <n v="1"/>
    <x v="245"/>
    <x v="0"/>
    <x v="5"/>
    <s v="1 Season"/>
    <n v="1"/>
    <s v=""/>
    <m/>
    <n v="1"/>
    <s v="British TV Shows, Docuseries, TV Comedies"/>
    <x v="23"/>
    <s v="British TV Shows, Docuseries, TV Comedies"/>
    <n v="3"/>
  </r>
  <r>
    <n v="4550"/>
    <x v="7780"/>
    <x v="1"/>
    <x v="7778"/>
    <m/>
    <s v="Graham Chapman, Eric Idle, John Cleese, Michael Palin, Terry Gilliam, Terry Jones"/>
    <n v="6"/>
    <x v="6"/>
    <s v="United Kingdom"/>
    <n v="1"/>
    <x v="245"/>
    <x v="16"/>
    <x v="5"/>
    <s v="1 Season"/>
    <n v="1"/>
    <s v=""/>
    <m/>
    <n v="1"/>
    <s v="British TV Shows, Docuseries"/>
    <x v="23"/>
    <s v="British TV Shows, Docuseries"/>
    <n v="2"/>
  </r>
  <r>
    <n v="4551"/>
    <x v="7781"/>
    <x v="1"/>
    <x v="7779"/>
    <m/>
    <s v="Graham Chapman, John Cleese, Eric Idle, Terry Jones, Michael Palin, Connie Booth"/>
    <n v="6"/>
    <x v="6"/>
    <s v="United Kingdom, West Germany"/>
    <n v="2"/>
    <x v="245"/>
    <x v="55"/>
    <x v="5"/>
    <s v="1 Season"/>
    <n v="1"/>
    <s v=""/>
    <m/>
    <n v="1"/>
    <s v="International TV Shows, TV Comedies"/>
    <x v="19"/>
    <s v="International TV Shows, TV Comedies"/>
    <n v="2"/>
  </r>
  <r>
    <n v="4552"/>
    <x v="7782"/>
    <x v="1"/>
    <x v="7780"/>
    <m/>
    <s v="John Cleese, Graham Chapman, Terry Jones, Eric Idle, Michael Palin, Terry Gilliam"/>
    <n v="6"/>
    <x v="6"/>
    <s v="United Kingdom"/>
    <n v="1"/>
    <x v="245"/>
    <x v="48"/>
    <x v="1"/>
    <s v="4 Season"/>
    <n v="4"/>
    <s v=""/>
    <m/>
    <n v="4"/>
    <s v="British TV Shows, Classic &amp; Cult TV, International TV Shows"/>
    <x v="23"/>
    <s v="British TV Shows, Classic &amp; Cult TV, International TV Shows"/>
    <n v="3"/>
  </r>
  <r>
    <n v="4554"/>
    <x v="7783"/>
    <x v="1"/>
    <x v="7781"/>
    <m/>
    <s v="John Cleese, Terry Gilliam, Terry Jones, Graham Chapman, Michael Palin, Eric Idle"/>
    <n v="6"/>
    <x v="0"/>
    <s v="United States, United Kingdom"/>
    <n v="2"/>
    <x v="245"/>
    <x v="30"/>
    <x v="5"/>
    <s v="1 Season"/>
    <n v="1"/>
    <s v=""/>
    <m/>
    <n v="1"/>
    <s v="British TV Shows, TV Comedies"/>
    <x v="23"/>
    <s v="British TV Shows, TV Comedies"/>
    <n v="2"/>
  </r>
  <r>
    <n v="4571"/>
    <x v="7784"/>
    <x v="1"/>
    <x v="7782"/>
    <m/>
    <s v="Emily Axford, Brian Murphy"/>
    <n v="2"/>
    <x v="0"/>
    <s v="United States"/>
    <n v="1"/>
    <x v="155"/>
    <x v="5"/>
    <x v="5"/>
    <s v="1 Season"/>
    <n v="1"/>
    <s v=""/>
    <m/>
    <n v="1"/>
    <s v="Romantic TV Shows, TV Comedies"/>
    <x v="32"/>
    <s v="Romantic TV Shows, TV Comedies"/>
    <n v="2"/>
  </r>
  <r>
    <n v="4605"/>
    <x v="7785"/>
    <x v="1"/>
    <x v="7783"/>
    <m/>
    <s v="Gabrielle Reece"/>
    <n v="1"/>
    <x v="0"/>
    <s v="United States"/>
    <n v="1"/>
    <x v="155"/>
    <x v="9"/>
    <x v="1"/>
    <s v="1 Season"/>
    <n v="1"/>
    <s v=""/>
    <m/>
    <n v="1"/>
    <s v="Reality TV"/>
    <x v="26"/>
    <s v="Reality TV"/>
    <n v="1"/>
  </r>
  <r>
    <n v="4609"/>
    <x v="7786"/>
    <x v="1"/>
    <x v="7784"/>
    <m/>
    <m/>
    <n v="0"/>
    <x v="6"/>
    <s v="United Kingdom"/>
    <n v="1"/>
    <x v="155"/>
    <x v="5"/>
    <x v="1"/>
    <s v="1 Season"/>
    <n v="1"/>
    <s v=""/>
    <m/>
    <n v="1"/>
    <s v="British TV Shows, International TV Shows, Reality TV"/>
    <x v="23"/>
    <s v="British TV Shows, International TV Shows, Reality TV"/>
    <n v="3"/>
  </r>
  <r>
    <n v="4622"/>
    <x v="7787"/>
    <x v="1"/>
    <x v="7785"/>
    <m/>
    <m/>
    <n v="0"/>
    <x v="0"/>
    <s v="United States"/>
    <n v="1"/>
    <x v="59"/>
    <x v="5"/>
    <x v="5"/>
    <s v="1 Season"/>
    <n v="1"/>
    <s v=""/>
    <m/>
    <n v="1"/>
    <s v="International TV Shows, Reality TV, Spanish-Language TV Shows"/>
    <x v="19"/>
    <s v="International TV Shows, Reality TV, Spanish-Language TV Shows"/>
    <n v="3"/>
  </r>
  <r>
    <n v="4623"/>
    <x v="7788"/>
    <x v="1"/>
    <x v="7786"/>
    <m/>
    <s v="Ty Wood, Sydney Scotia, Ajay Friese, Gabriel Darku, Hannah Vandenbygaart, Timothy E. Brummund, Bob Frazer, Octavian Kaul, Nicholas Lea, Kirsten Robek, Alex Zahara"/>
    <n v="11"/>
    <x v="8"/>
    <s v="Canada"/>
    <n v="1"/>
    <x v="59"/>
    <x v="5"/>
    <x v="8"/>
    <s v="2 Season"/>
    <n v="2"/>
    <s v=""/>
    <m/>
    <n v="2"/>
    <s v="Kids' TV"/>
    <x v="25"/>
    <s v="Kids' TV"/>
    <n v="1"/>
  </r>
  <r>
    <n v="4624"/>
    <x v="7789"/>
    <x v="1"/>
    <x v="7787"/>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n v="21"/>
    <x v="28"/>
    <s v="South Korea, United States"/>
    <n v="2"/>
    <x v="59"/>
    <x v="5"/>
    <x v="8"/>
    <s v="3 Season"/>
    <n v="3"/>
    <s v=""/>
    <m/>
    <n v="3"/>
    <s v="Kids' TV, TV Comedies"/>
    <x v="25"/>
    <s v="Kids' TV, TV Comedies"/>
    <n v="2"/>
  </r>
  <r>
    <n v="4628"/>
    <x v="7790"/>
    <x v="1"/>
    <x v="7788"/>
    <m/>
    <m/>
    <n v="0"/>
    <x v="2"/>
    <m/>
    <n v="0"/>
    <x v="354"/>
    <x v="5"/>
    <x v="5"/>
    <s v="1 Season"/>
    <n v="1"/>
    <s v=""/>
    <m/>
    <n v="1"/>
    <s v="Reality TV, Science &amp; Nature TV, TV Action &amp; Adventure"/>
    <x v="26"/>
    <s v="Reality TV, Science &amp; Nature TV, TV Action &amp; Adventure"/>
    <n v="3"/>
  </r>
  <r>
    <n v="4629"/>
    <x v="7791"/>
    <x v="1"/>
    <x v="7789"/>
    <m/>
    <s v="Misaki Kuno, Tomoyo Kurosawa, Maki Kawase, Satomi Arai, Kaori Nazuka, Romi Park, Yuki Kaji, Yukitoshi Tokumoto, Rie Kugimiya, Junichi Suwabe, Jouji Nakata"/>
    <n v="11"/>
    <x v="1"/>
    <s v="Japan"/>
    <n v="1"/>
    <x v="354"/>
    <x v="5"/>
    <x v="1"/>
    <s v="1 Season"/>
    <n v="1"/>
    <s v=""/>
    <m/>
    <n v="1"/>
    <s v="Anime Series, International TV Shows"/>
    <x v="27"/>
    <s v="Anime Series, International TV Shows"/>
    <n v="2"/>
  </r>
  <r>
    <n v="4630"/>
    <x v="7792"/>
    <x v="1"/>
    <x v="7790"/>
    <m/>
    <s v="Emma Stone, Jonah Hill, Justin Theroux, Sally Field, Gabriel Byrne, Sonoya Mizuno, Julia Garner, Billy Magnussen, Jemima Kirke"/>
    <n v="9"/>
    <x v="0"/>
    <s v="United States"/>
    <n v="1"/>
    <x v="354"/>
    <x v="5"/>
    <x v="5"/>
    <s v="1 Season"/>
    <n v="1"/>
    <s v=""/>
    <m/>
    <n v="1"/>
    <s v="TV Comedies, TV Dramas, TV Mysteries"/>
    <x v="24"/>
    <s v="TV Comedies, TV Dramas, TV Mysteries"/>
    <n v="3"/>
  </r>
  <r>
    <n v="4633"/>
    <x v="7793"/>
    <x v="1"/>
    <x v="7791"/>
    <m/>
    <s v="Tony Danza, Josh Groban, Monica Barbaro, Isiah Whitlock Jr."/>
    <n v="4"/>
    <x v="0"/>
    <s v="United States"/>
    <n v="1"/>
    <x v="354"/>
    <x v="5"/>
    <x v="1"/>
    <s v="1 Season"/>
    <n v="1"/>
    <s v=""/>
    <m/>
    <n v="1"/>
    <s v="Crime TV Shows, TV Comedies, TV Dramas"/>
    <x v="20"/>
    <s v="Crime TV Shows, TV Comedies, TV Dramas"/>
    <n v="3"/>
  </r>
  <r>
    <n v="4634"/>
    <x v="7794"/>
    <x v="1"/>
    <x v="7792"/>
    <m/>
    <s v="Kouki Uchiyama, Ayumi Fujimura, Hiro Shimono, Haruka Tomatsu, Daisuke Namikawa, Megumi Toyoguchi, Yuhko Kaida, Shuichi Ikeda, Tetsuya Kakihara"/>
    <n v="9"/>
    <x v="1"/>
    <s v="Japan"/>
    <n v="1"/>
    <x v="1301"/>
    <x v="0"/>
    <x v="6"/>
    <s v="1 Season"/>
    <n v="1"/>
    <s v=""/>
    <m/>
    <n v="1"/>
    <s v="Anime Series, International TV Shows"/>
    <x v="27"/>
    <s v="Anime Series, International TV Shows"/>
    <n v="2"/>
  </r>
  <r>
    <n v="4635"/>
    <x v="7795"/>
    <x v="1"/>
    <x v="7793"/>
    <m/>
    <s v="Lacey Chabert, Elan Garfias, Maurice LaMarche, Jason Marsden, Shannon McKain, Steve Blum, Parvesh Cheena, D.C. Douglas, Imari Williams, LeVar Burton, Diamond White"/>
    <n v="11"/>
    <x v="8"/>
    <s v="Canada, United States"/>
    <n v="2"/>
    <x v="1419"/>
    <x v="9"/>
    <x v="8"/>
    <s v="1 Season"/>
    <n v="1"/>
    <s v=""/>
    <m/>
    <n v="1"/>
    <s v="Kids' TV"/>
    <x v="25"/>
    <s v="Kids' TV"/>
    <n v="1"/>
  </r>
  <r>
    <n v="4636"/>
    <x v="7796"/>
    <x v="1"/>
    <x v="7794"/>
    <m/>
    <s v="Taim Hasan, Nadine Nassib Njeim, Abdo Chahine, Oweiss Mkhallalati, Mona Wassef"/>
    <n v="5"/>
    <x v="4"/>
    <s v="Lebanon"/>
    <n v="1"/>
    <x v="220"/>
    <x v="3"/>
    <x v="1"/>
    <s v="1 Season"/>
    <n v="1"/>
    <s v=""/>
    <m/>
    <n v="1"/>
    <s v="Crime TV Shows, International TV Shows, TV Dramas"/>
    <x v="20"/>
    <s v="Crime TV Shows, International TV Shows, TV Dramas"/>
    <n v="3"/>
  </r>
  <r>
    <n v="4637"/>
    <x v="7797"/>
    <x v="1"/>
    <x v="7795"/>
    <m/>
    <s v="Tyler Alvarez, Griffin Gluck, Jimmy Tatro, Camille Hyde, Lou Wilson, Eduardo Franco, Jessica Juarez, Camille Ramsey, Calum Worthy, G. Hannelius, Karly Rothenberg"/>
    <n v="11"/>
    <x v="0"/>
    <s v="United States"/>
    <n v="1"/>
    <x v="1209"/>
    <x v="5"/>
    <x v="5"/>
    <s v="2 Season"/>
    <n v="2"/>
    <s v=""/>
    <m/>
    <n v="2"/>
    <s v="Crime TV Shows, TV Comedies, Teen TV Shows"/>
    <x v="20"/>
    <s v="Crime TV Shows, TV Comedies, Teen TV Shows"/>
    <n v="3"/>
  </r>
  <r>
    <n v="4638"/>
    <x v="7798"/>
    <x v="1"/>
    <x v="7796"/>
    <m/>
    <m/>
    <n v="0"/>
    <x v="2"/>
    <m/>
    <n v="0"/>
    <x v="1209"/>
    <x v="5"/>
    <x v="6"/>
    <s v="1 Season"/>
    <n v="1"/>
    <s v=""/>
    <m/>
    <n v="1"/>
    <s v="Docuseries, International TV Shows, Spanish-Language TV Shows"/>
    <x v="21"/>
    <s v="Docuseries, International TV Shows, Spanish-Language TV Shows"/>
    <n v="3"/>
  </r>
  <r>
    <n v="4639"/>
    <x v="7799"/>
    <x v="1"/>
    <x v="7797"/>
    <m/>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n v="19"/>
    <x v="15"/>
    <s v="Mexico"/>
    <n v="1"/>
    <x v="1209"/>
    <x v="5"/>
    <x v="5"/>
    <s v="2 Season"/>
    <n v="2"/>
    <s v=""/>
    <m/>
    <n v="2"/>
    <s v="Crime TV Shows, International TV Shows, Spanish-Language TV Shows"/>
    <x v="20"/>
    <s v="Crime TV Shows, International TV Shows, Spanish-Language TV Shows"/>
    <n v="3"/>
  </r>
  <r>
    <n v="4640"/>
    <x v="7800"/>
    <x v="1"/>
    <x v="7798"/>
    <m/>
    <m/>
    <n v="0"/>
    <x v="0"/>
    <s v="United States"/>
    <n v="1"/>
    <x v="1209"/>
    <x v="5"/>
    <x v="5"/>
    <s v="1 Season"/>
    <n v="1"/>
    <s v=""/>
    <m/>
    <n v="1"/>
    <s v="Stand-Up Comedy &amp; Talk Shows, TV Comedies"/>
    <x v="30"/>
    <s v="Stand-Up Comedy &amp; Talk Shows, TV Comedies"/>
    <n v="2"/>
  </r>
  <r>
    <n v="4641"/>
    <x v="7801"/>
    <x v="1"/>
    <x v="7799"/>
    <m/>
    <s v="Elyse Maloway, Vincent Tong, Erin Matthews, Andrea Libman, Alessandro Juliani, Nicole Anthony, Ian James Corlett, Britt McKillip, Kathleen Barr, Diana Kaarina"/>
    <n v="10"/>
    <x v="2"/>
    <m/>
    <n v="0"/>
    <x v="1209"/>
    <x v="5"/>
    <x v="0"/>
    <s v="1 Season"/>
    <n v="1"/>
    <s v=""/>
    <m/>
    <n v="1"/>
    <s v="Kids' TV"/>
    <x v="25"/>
    <s v="Kids' TV"/>
    <n v="1"/>
  </r>
  <r>
    <n v="4644"/>
    <x v="7802"/>
    <x v="1"/>
    <x v="7800"/>
    <m/>
    <s v="Chen Kun, Ni Ni, Zhao Lixin, Ni Dahong, Yuan Hong, Wang Ou, Bai Jinting, Zhang Xiaochen, Mei Ting, Liu Mintao, Yu Mingjia, Hou Yansong, Hai Yitian, Shi An, Shao Tong"/>
    <n v="15"/>
    <x v="42"/>
    <s v="China"/>
    <n v="1"/>
    <x v="1209"/>
    <x v="5"/>
    <x v="1"/>
    <s v="1 Season"/>
    <n v="1"/>
    <s v=""/>
    <m/>
    <n v="1"/>
    <s v="International TV Shows, Romantic TV Shows, TV Action &amp; Adventure"/>
    <x v="19"/>
    <s v="International TV Shows, Romantic TV Shows, TV Action &amp; Adventure"/>
    <n v="3"/>
  </r>
  <r>
    <n v="4646"/>
    <x v="7803"/>
    <x v="1"/>
    <x v="7801"/>
    <m/>
    <s v="Lee Dong-wook, Cho Seung-woo, Won Jin-ah, Lee Kyu-hyung, Moon Sung-keun, Yoo Jae-myung, Moon So-ri, Chun Ho-jin"/>
    <n v="8"/>
    <x v="28"/>
    <s v="South Korea"/>
    <n v="1"/>
    <x v="1249"/>
    <x v="5"/>
    <x v="5"/>
    <s v="1 Season"/>
    <n v="1"/>
    <s v=""/>
    <m/>
    <n v="1"/>
    <s v="International TV Shows, Korean TV Shows, TV Dramas"/>
    <x v="19"/>
    <s v="International TV Shows, Korean TV Shows, TV Dramas"/>
    <n v="3"/>
  </r>
  <r>
    <n v="4648"/>
    <x v="7804"/>
    <x v="1"/>
    <x v="7802"/>
    <m/>
    <s v="Daniel Sloss"/>
    <n v="1"/>
    <x v="0"/>
    <s v="United States"/>
    <n v="1"/>
    <x v="1472"/>
    <x v="5"/>
    <x v="5"/>
    <s v="1 Season"/>
    <n v="1"/>
    <s v=""/>
    <m/>
    <n v="1"/>
    <s v="Stand-Up Comedy &amp; Talk Shows, TV Comedies"/>
    <x v="30"/>
    <s v="Stand-Up Comedy &amp; Talk Shows, TV Comedies"/>
    <n v="2"/>
  </r>
  <r>
    <n v="4649"/>
    <x v="7805"/>
    <x v="1"/>
    <x v="7803"/>
    <m/>
    <s v="Zachary Young, Fleur Delahunty"/>
    <n v="2"/>
    <x v="2"/>
    <m/>
    <n v="0"/>
    <x v="1472"/>
    <x v="5"/>
    <x v="4"/>
    <s v="1 Season"/>
    <n v="1"/>
    <s v=""/>
    <m/>
    <n v="1"/>
    <s v="Docuseries, Kids' TV, Science &amp; Nature TV"/>
    <x v="21"/>
    <s v="Docuseries, Kids' TV, Science &amp; Nature TV"/>
    <n v="3"/>
  </r>
  <r>
    <n v="4651"/>
    <x v="7806"/>
    <x v="1"/>
    <x v="7804"/>
    <m/>
    <s v="Afdlin Shauki, Patrick Teoh, Mano Maniam, Rashid Salleh, Soefira Jaafar, Nell Ng, Juliana Ibrahim, Wandy She"/>
    <n v="8"/>
    <x v="2"/>
    <m/>
    <n v="0"/>
    <x v="1616"/>
    <x v="26"/>
    <x v="1"/>
    <s v="2 Season"/>
    <n v="2"/>
    <s v=""/>
    <m/>
    <n v="2"/>
    <s v="International TV Shows, TV Comedies"/>
    <x v="19"/>
    <s v="International TV Shows, TV Comedies"/>
    <n v="2"/>
  </r>
  <r>
    <n v="4652"/>
    <x v="7807"/>
    <x v="1"/>
    <x v="7805"/>
    <m/>
    <s v="Peter Cullen, Sumalee Montano, Frank Welker, Jeffrey Combs, Kevin Michael Richardson, Tania Gunadi, Josh Keaton, Steve Blum, Andy Pessoa, Ernie Hudson, Daran Norris, Will Friedle"/>
    <n v="12"/>
    <x v="0"/>
    <s v="United States"/>
    <n v="1"/>
    <x v="1617"/>
    <x v="8"/>
    <x v="8"/>
    <s v="1 Season"/>
    <n v="1"/>
    <s v=""/>
    <m/>
    <n v="1"/>
    <s v="Kids' TV"/>
    <x v="25"/>
    <s v="Kids' TV"/>
    <n v="1"/>
  </r>
  <r>
    <n v="4653"/>
    <x v="7808"/>
    <x v="1"/>
    <x v="7806"/>
    <m/>
    <s v="Will Friedle, Darren Criss, Constance Zimmer, Khary Payton, Mitchell Whitfield, Stuart Allan, Ted McGinley, Peter Cullen"/>
    <n v="8"/>
    <x v="0"/>
    <s v="United States"/>
    <n v="1"/>
    <x v="1617"/>
    <x v="9"/>
    <x v="8"/>
    <s v="1 Season"/>
    <n v="1"/>
    <s v=""/>
    <m/>
    <n v="1"/>
    <s v="Kids' TV"/>
    <x v="25"/>
    <s v="Kids' TV"/>
    <n v="1"/>
  </r>
  <r>
    <n v="4655"/>
    <x v="7809"/>
    <x v="1"/>
    <x v="7807"/>
    <m/>
    <m/>
    <n v="0"/>
    <x v="2"/>
    <m/>
    <n v="0"/>
    <x v="581"/>
    <x v="5"/>
    <x v="5"/>
    <s v="1 Season"/>
    <n v="1"/>
    <s v=""/>
    <m/>
    <n v="1"/>
    <s v="Docuseries"/>
    <x v="21"/>
    <s v="Docuseries"/>
    <n v="1"/>
  </r>
  <r>
    <n v="4656"/>
    <x v="7810"/>
    <x v="1"/>
    <x v="7808"/>
    <m/>
    <s v="Finn Jones, Jessica Henwick, David Wenham, Jessica Stroup, Tom Pelphrey"/>
    <n v="5"/>
    <x v="0"/>
    <s v="United States"/>
    <n v="1"/>
    <x v="581"/>
    <x v="5"/>
    <x v="5"/>
    <s v="2 Season"/>
    <n v="2"/>
    <s v=""/>
    <m/>
    <n v="2"/>
    <s v="Crime TV Shows, TV Action &amp; Adventure, TV Dramas"/>
    <x v="20"/>
    <s v="Crime TV Shows, TV Action &amp; Adventure, TV Dramas"/>
    <n v="3"/>
  </r>
  <r>
    <n v="4659"/>
    <x v="7811"/>
    <x v="1"/>
    <x v="7809"/>
    <m/>
    <s v="Scott Menville, Steven Yeun, Ogie Banks, Wil Wheaton, Keith David, Miguel Ferrer, David Kaye, Kate Mulgrew, Nazneen Contractor, Felicia Day"/>
    <n v="10"/>
    <x v="0"/>
    <s v="United States"/>
    <n v="1"/>
    <x v="581"/>
    <x v="5"/>
    <x v="8"/>
    <s v="2 Season"/>
    <n v="2"/>
    <s v=""/>
    <m/>
    <n v="2"/>
    <s v="Kids' TV"/>
    <x v="25"/>
    <s v="Kids' TV"/>
    <n v="1"/>
  </r>
  <r>
    <n v="4663"/>
    <x v="7812"/>
    <x v="1"/>
    <x v="7810"/>
    <m/>
    <s v="Phakin Khamwilaisak, Sumret Muengput, Alisa Kunkwaeng, Zozeen Panyanut Jirarottanakasem, Akarat Nimitchai, Warawut Poyim, Vithaya Pansringarm, Phutharit Prombandal, Kazu Patrick Tang"/>
    <n v="9"/>
    <x v="51"/>
    <s v="Thailand"/>
    <n v="1"/>
    <x v="1255"/>
    <x v="5"/>
    <x v="5"/>
    <s v="1 Season"/>
    <n v="1"/>
    <s v=""/>
    <m/>
    <n v="1"/>
    <s v="Crime TV Shows, International TV Shows, TV Action &amp; Adventure"/>
    <x v="20"/>
    <s v="Crime TV Shows, International TV Shows, TV Action &amp; Adventure"/>
    <n v="3"/>
  </r>
  <r>
    <n v="4664"/>
    <x v="7813"/>
    <x v="1"/>
    <x v="7811"/>
    <m/>
    <s v="Priyanka Chopra, Josh Hopkins, Jake McLaughlin, Aunjanue Ellis, Yasmine Al Massri, Johanna Braddy, Tate Ellington, Graham Rogers, Anabelle Acosta, Russell Tovey, Blair Underwood, Pearl Thusi"/>
    <n v="12"/>
    <x v="0"/>
    <s v="United States"/>
    <n v="1"/>
    <x v="1255"/>
    <x v="5"/>
    <x v="1"/>
    <s v="3 Season"/>
    <n v="3"/>
    <s v=""/>
    <m/>
    <n v="3"/>
    <s v="Crime TV Shows, TV Dramas, TV Mysteries"/>
    <x v="20"/>
    <s v="Crime TV Shows, TV Dramas, TV Mysteries"/>
    <n v="3"/>
  </r>
  <r>
    <n v="4665"/>
    <x v="7814"/>
    <x v="1"/>
    <x v="7812"/>
    <s v="Peter Ho"/>
    <s v="Peter Ho, Jeanine Yang, Tammy Chen, Jason Tsou, Chang Ting-hu, Nana Lee, Nien Hsuan Wu"/>
    <n v="7"/>
    <x v="53"/>
    <s v="Taiwan"/>
    <n v="1"/>
    <x v="434"/>
    <x v="5"/>
    <x v="5"/>
    <s v="1 Season"/>
    <n v="1"/>
    <s v=""/>
    <m/>
    <n v="1"/>
    <s v="Crime TV Shows, International TV Shows, TV Dramas"/>
    <x v="20"/>
    <s v="Crime TV Shows, International TV Shows, TV Dramas"/>
    <n v="3"/>
  </r>
  <r>
    <n v="4671"/>
    <x v="7815"/>
    <x v="1"/>
    <x v="7813"/>
    <m/>
    <s v="Lucy Durack, Antonia Prebble, Maria Angelico, Dan Spielman, Charlie Garber, Lindsay Farris, Zindzi Okenyo, Catherine McClements, Roy Billing, Magda Szubanski"/>
    <n v="10"/>
    <x v="12"/>
    <s v="Australia"/>
    <n v="1"/>
    <x v="434"/>
    <x v="5"/>
    <x v="5"/>
    <s v="1 Season"/>
    <n v="1"/>
    <s v=""/>
    <m/>
    <n v="1"/>
    <s v="International TV Shows, TV Comedies, TV Dramas"/>
    <x v="19"/>
    <s v="International TV Shows, TV Comedies, TV Dramas"/>
    <n v="3"/>
  </r>
  <r>
    <n v="4673"/>
    <x v="7816"/>
    <x v="1"/>
    <x v="7814"/>
    <m/>
    <s v="Daniel Grao, Gin√©s Garc√≠a Mill√°n, √ìscar Hern√°ndez, Alain Hern√°ndez, Nora Navas, Luc√≠a D√≠ez, Jorge Kent, Ali El Aziz, Julia Carnero, David Venancio Muro, Jon√°s Beram√≠, Hugo Arbues, Natalia de Molina"/>
    <n v="13"/>
    <x v="14"/>
    <s v="Spain"/>
    <n v="1"/>
    <x v="1079"/>
    <x v="3"/>
    <x v="5"/>
    <s v="1 Season"/>
    <n v="1"/>
    <s v=""/>
    <m/>
    <n v="1"/>
    <s v="International TV Shows, Spanish-Language TV Shows, TV Dramas"/>
    <x v="19"/>
    <s v="International TV Shows, Spanish-Language TV Shows, TV Dramas"/>
    <n v="3"/>
  </r>
  <r>
    <n v="4674"/>
    <x v="7817"/>
    <x v="1"/>
    <x v="7815"/>
    <m/>
    <m/>
    <n v="0"/>
    <x v="0"/>
    <s v="United States, Czech Republic"/>
    <n v="2"/>
    <x v="1079"/>
    <x v="5"/>
    <x v="5"/>
    <s v="1 Season"/>
    <n v="1"/>
    <s v=""/>
    <m/>
    <n v="1"/>
    <s v="Crime TV Shows, Docuseries, International TV Shows"/>
    <x v="20"/>
    <s v="Crime TV Shows, Docuseries, International TV Shows"/>
    <n v="3"/>
  </r>
  <r>
    <n v="4675"/>
    <x v="7818"/>
    <x v="1"/>
    <x v="7816"/>
    <m/>
    <s v="Michelle Buteau, Ian Karmel, Taylor Tomlinson, Sam Jay, Phil Wang, Sabrina Jalees, Jak Knight, Tim Dillon"/>
    <n v="8"/>
    <x v="0"/>
    <s v="United States"/>
    <n v="1"/>
    <x v="1079"/>
    <x v="5"/>
    <x v="5"/>
    <s v="2 Season"/>
    <n v="2"/>
    <s v=""/>
    <m/>
    <n v="2"/>
    <s v="Stand-Up Comedy &amp; Talk Shows, TV Comedies"/>
    <x v="30"/>
    <s v="Stand-Up Comedy &amp; Talk Shows, TV Comedies"/>
    <n v="2"/>
  </r>
  <r>
    <n v="4677"/>
    <x v="7819"/>
    <x v="1"/>
    <x v="7817"/>
    <m/>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n v="25"/>
    <x v="0"/>
    <s v="United States, Brazil, South Korea, Mexico, Japan, Germany"/>
    <n v="6"/>
    <x v="1079"/>
    <x v="5"/>
    <x v="6"/>
    <s v="3 Season"/>
    <n v="3"/>
    <s v=""/>
    <m/>
    <n v="3"/>
    <s v="Reality TV"/>
    <x v="26"/>
    <s v="Reality TV"/>
    <n v="1"/>
  </r>
  <r>
    <n v="4678"/>
    <x v="7820"/>
    <x v="1"/>
    <x v="7818"/>
    <m/>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n v="25"/>
    <x v="2"/>
    <m/>
    <n v="0"/>
    <x v="1079"/>
    <x v="5"/>
    <x v="6"/>
    <s v="3 Season"/>
    <n v="3"/>
    <s v=""/>
    <m/>
    <n v="3"/>
    <s v="Reality TV, Spanish-Language TV Shows"/>
    <x v="26"/>
    <s v="Reality TV, Spanish-Language TV Shows"/>
    <n v="2"/>
  </r>
  <r>
    <n v="4679"/>
    <x v="7821"/>
    <x v="1"/>
    <x v="7819"/>
    <m/>
    <s v="Vi√±a Machado, Juana del R√≠o, Luna Baxter, Valeria G√°lviz, Tommy Vasquez, Luis Mesa, Katherine V√©lez, Juan Manuel Mendoza, Patrick Delmas, Ricardo Vesga, Toto Vega"/>
    <n v="11"/>
    <x v="31"/>
    <s v="Colombia"/>
    <n v="1"/>
    <x v="1079"/>
    <x v="3"/>
    <x v="5"/>
    <s v="1 Season"/>
    <n v="1"/>
    <s v=""/>
    <m/>
    <n v="1"/>
    <s v="Crime TV Shows, International TV Shows, Spanish-Language TV Shows"/>
    <x v="20"/>
    <s v="Crime TV Shows, International TV Shows, Spanish-Language TV Shows"/>
    <n v="3"/>
  </r>
  <r>
    <n v="4683"/>
    <x v="7822"/>
    <x v="1"/>
    <x v="7820"/>
    <m/>
    <m/>
    <n v="0"/>
    <x v="0"/>
    <s v="United States"/>
    <n v="1"/>
    <x v="842"/>
    <x v="5"/>
    <x v="5"/>
    <s v="1 Season"/>
    <n v="1"/>
    <s v=""/>
    <m/>
    <n v="1"/>
    <s v="Docuseries"/>
    <x v="21"/>
    <s v="Docuseries"/>
    <n v="1"/>
  </r>
  <r>
    <n v="4686"/>
    <x v="7823"/>
    <x v="1"/>
    <x v="7821"/>
    <s v="Patrick Graham"/>
    <s v="Radhika Apte, Manav Kaul, Ratnabali Bhattacharjee, Mahesh Balraj"/>
    <n v="4"/>
    <x v="17"/>
    <s v="India"/>
    <n v="1"/>
    <x v="101"/>
    <x v="5"/>
    <x v="5"/>
    <s v="1 Season"/>
    <n v="1"/>
    <s v=""/>
    <m/>
    <n v="1"/>
    <s v="International TV Shows, TV Dramas, TV Horror"/>
    <x v="19"/>
    <s v="International TV Shows, TV Dramas, TV Horror"/>
    <n v="3"/>
  </r>
  <r>
    <n v="4688"/>
    <x v="7824"/>
    <x v="1"/>
    <x v="7822"/>
    <s v="Han Qing"/>
    <s v="Sun Qian, Joseph Zeng, Lv Xiao Yu, Hu Yong Tao, Wang Xu Dong, Ma Bai Quan"/>
    <n v="6"/>
    <x v="42"/>
    <s v="China"/>
    <n v="1"/>
    <x v="101"/>
    <x v="5"/>
    <x v="1"/>
    <s v="1 Season"/>
    <n v="1"/>
    <s v=""/>
    <m/>
    <n v="1"/>
    <s v="International TV Shows, TV Comedies, TV Dramas"/>
    <x v="19"/>
    <s v="International TV Shows, TV Comedies, TV Dramas"/>
    <n v="3"/>
  </r>
  <r>
    <n v="4690"/>
    <x v="7825"/>
    <x v="1"/>
    <x v="7823"/>
    <m/>
    <s v="Sorcha Groundsell, Percelle Ascott, Guy Pearce, Sam Hazeldine, Nadine Marshall, J√≥hannes Haukur J√≥hannesson, Laura Birn, Ingunn Beate √òyen, Arthur Hughes, Trond Fausa, Lise Risom Olsen, Philip Wright"/>
    <n v="12"/>
    <x v="6"/>
    <s v="United Kingdom"/>
    <n v="1"/>
    <x v="101"/>
    <x v="5"/>
    <x v="5"/>
    <s v="1 Season"/>
    <n v="1"/>
    <s v=""/>
    <m/>
    <n v="1"/>
    <s v="British TV Shows, International TV Shows, Romantic TV Shows"/>
    <x v="23"/>
    <s v="British TV Shows, International TV Shows, Romantic TV Shows"/>
    <n v="3"/>
  </r>
  <r>
    <n v="4697"/>
    <x v="7826"/>
    <x v="1"/>
    <x v="7824"/>
    <m/>
    <s v="Genevieve Gorder, Peter Lorimer"/>
    <n v="2"/>
    <x v="0"/>
    <s v="United States"/>
    <n v="1"/>
    <x v="115"/>
    <x v="5"/>
    <x v="6"/>
    <s v="1 Season"/>
    <n v="1"/>
    <s v=""/>
    <m/>
    <n v="1"/>
    <s v="Reality TV"/>
    <x v="26"/>
    <s v="Reality TV"/>
    <n v="1"/>
  </r>
  <r>
    <n v="4703"/>
    <x v="7827"/>
    <x v="1"/>
    <x v="7825"/>
    <m/>
    <s v="Bob Brisbane"/>
    <n v="1"/>
    <x v="12"/>
    <s v="Australia"/>
    <n v="1"/>
    <x v="8"/>
    <x v="5"/>
    <x v="1"/>
    <s v="1 Season"/>
    <n v="1"/>
    <s v=""/>
    <m/>
    <n v="1"/>
    <s v="Docuseries, International TV Shows, Science &amp; Nature TV"/>
    <x v="21"/>
    <s v="Docuseries, International TV Shows, Science &amp; Nature TV"/>
    <n v="3"/>
  </r>
  <r>
    <n v="4704"/>
    <x v="7828"/>
    <x v="1"/>
    <x v="7826"/>
    <m/>
    <m/>
    <n v="0"/>
    <x v="0"/>
    <s v="United States"/>
    <n v="1"/>
    <x v="8"/>
    <x v="5"/>
    <x v="5"/>
    <s v="1 Season"/>
    <n v="1"/>
    <s v=""/>
    <m/>
    <n v="1"/>
    <s v="Docuseries, Reality TV, Science &amp; Nature TV"/>
    <x v="21"/>
    <s v="Docuseries, Reality TV, Science &amp; Nature TV"/>
    <n v="3"/>
  </r>
  <r>
    <n v="4705"/>
    <x v="7829"/>
    <x v="1"/>
    <x v="7827"/>
    <m/>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n v="20"/>
    <x v="0"/>
    <s v="United States"/>
    <n v="1"/>
    <x v="8"/>
    <x v="5"/>
    <x v="6"/>
    <s v="1 Season"/>
    <n v="1"/>
    <s v=""/>
    <m/>
    <n v="1"/>
    <s v="TV Comedies"/>
    <x v="24"/>
    <s v="TV Comedies"/>
    <n v="1"/>
  </r>
  <r>
    <n v="4710"/>
    <x v="7830"/>
    <x v="1"/>
    <x v="7828"/>
    <m/>
    <s v="Joseph Morgan, Daniel Gillies, Phoebe Tonkin, Charles Michael Davis, Leah Pipes, Danielle Campbell, Claire Holt, Steven Krueger"/>
    <n v="8"/>
    <x v="0"/>
    <s v="United States"/>
    <n v="1"/>
    <x v="1332"/>
    <x v="5"/>
    <x v="1"/>
    <s v="5 Season"/>
    <n v="5"/>
    <s v=""/>
    <m/>
    <n v="5"/>
    <s v="TV Dramas, TV Horror, TV Mysteries"/>
    <x v="22"/>
    <s v="TV Dramas, TV Horror, TV Mysteries"/>
    <n v="3"/>
  </r>
  <r>
    <n v="4711"/>
    <x v="7831"/>
    <x v="1"/>
    <x v="7829"/>
    <m/>
    <s v="Sierra Li, Dylan Xiong, Yu Yi Jie, Zhao Yao Ke, Tien Hsin"/>
    <n v="5"/>
    <x v="2"/>
    <m/>
    <n v="0"/>
    <x v="1618"/>
    <x v="5"/>
    <x v="1"/>
    <s v="1 Season"/>
    <n v="1"/>
    <s v=""/>
    <m/>
    <n v="1"/>
    <s v="International TV Shows, Romantic TV Shows, TV Dramas"/>
    <x v="19"/>
    <s v="International TV Shows, Romantic TV Shows, TV Dramas"/>
    <n v="3"/>
  </r>
  <r>
    <n v="4712"/>
    <x v="7832"/>
    <x v="1"/>
    <x v="7830"/>
    <m/>
    <s v="Chuan-Chen Yeh, Chung Hsin-ling, Frances Wu, Chiung-Hsuan Hsieh, Su-Yun Ko, Ivy Yin, Gingle Wang, Hsiu-Fu Liu, Tzu-Chuan Liu, Yu-Xuan Wang"/>
    <n v="10"/>
    <x v="53"/>
    <s v="Taiwan"/>
    <n v="1"/>
    <x v="1619"/>
    <x v="5"/>
    <x v="1"/>
    <s v="1 Season"/>
    <n v="1"/>
    <s v=""/>
    <m/>
    <n v="1"/>
    <s v="International TV Shows, TV Dramas, TV Mysteries"/>
    <x v="19"/>
    <s v="International TV Shows, TV Dramas, TV Mysteries"/>
    <n v="3"/>
  </r>
  <r>
    <n v="4717"/>
    <x v="7833"/>
    <x v="1"/>
    <x v="7831"/>
    <m/>
    <s v="Javier Rey, Trist√°n Ulloa, Antonio Dur√°n 'Morris', Carlos Blanco, Manuel Lourenzo, Jana P√©rez, Xos√© Antonio Touri√±√°n, Isabel Naveira, Eva Fern√°ndez, Juan Pablo Shuk"/>
    <n v="10"/>
    <x v="14"/>
    <s v="Spain"/>
    <n v="1"/>
    <x v="1333"/>
    <x v="5"/>
    <x v="5"/>
    <s v="1 Season"/>
    <n v="1"/>
    <s v=""/>
    <m/>
    <n v="1"/>
    <s v="Crime TV Shows, International TV Shows, Spanish-Language TV Shows"/>
    <x v="20"/>
    <s v="Crime TV Shows, International TV Shows, Spanish-Language TV Shows"/>
    <n v="3"/>
  </r>
  <r>
    <n v="4718"/>
    <x v="7834"/>
    <x v="1"/>
    <x v="7832"/>
    <m/>
    <s v="Andrew Francis, Richard Ian Cox, Brian Drummond, Matt Hill, Ashleigh Ball, Paul Dobson"/>
    <n v="6"/>
    <x v="2"/>
    <m/>
    <n v="0"/>
    <x v="1333"/>
    <x v="5"/>
    <x v="8"/>
    <s v="3 Season"/>
    <n v="3"/>
    <s v=""/>
    <m/>
    <n v="3"/>
    <s v="Kids' TV"/>
    <x v="25"/>
    <s v="Kids' TV"/>
    <n v="1"/>
  </r>
  <r>
    <n v="4739"/>
    <x v="7835"/>
    <x v="1"/>
    <x v="7833"/>
    <m/>
    <m/>
    <n v="0"/>
    <x v="15"/>
    <s v="Mexico"/>
    <n v="1"/>
    <x v="410"/>
    <x v="5"/>
    <x v="4"/>
    <s v="1 Season"/>
    <n v="1"/>
    <s v=""/>
    <m/>
    <n v="1"/>
    <s v="Docuseries, International TV Shows"/>
    <x v="21"/>
    <s v="Docuseries, International TV Shows"/>
    <n v="2"/>
  </r>
  <r>
    <n v="4742"/>
    <x v="7836"/>
    <x v="1"/>
    <x v="7834"/>
    <m/>
    <s v="Daiki Shigeoka, Tomohiro Kamiyama, Kaya Kiyohara, Miu Tomita, Reika Kirishima, Shinji Rokkaku, Miu Suzuki, Riko Hisada, Megumi Seki, Shoko Nakajima"/>
    <n v="10"/>
    <x v="1"/>
    <s v="Japan"/>
    <n v="1"/>
    <x v="410"/>
    <x v="5"/>
    <x v="5"/>
    <s v="1 Season"/>
    <n v="1"/>
    <s v=""/>
    <m/>
    <n v="1"/>
    <s v="International TV Shows, TV Dramas, TV Mysteries"/>
    <x v="19"/>
    <s v="International TV Shows, TV Dramas, TV Mysteries"/>
    <n v="3"/>
  </r>
  <r>
    <n v="4743"/>
    <x v="7837"/>
    <x v="1"/>
    <x v="7835"/>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n v="22"/>
    <x v="1"/>
    <s v="Japan"/>
    <n v="1"/>
    <x v="410"/>
    <x v="5"/>
    <x v="1"/>
    <s v="1 Season"/>
    <n v="1"/>
    <s v=""/>
    <m/>
    <n v="1"/>
    <s v="International TV Shows, Romantic TV Shows, TV Dramas"/>
    <x v="19"/>
    <s v="International TV Shows, Romantic TV Shows, TV Dramas"/>
    <n v="3"/>
  </r>
  <r>
    <n v="4744"/>
    <x v="7838"/>
    <x v="1"/>
    <x v="7836"/>
    <m/>
    <s v="Hugo Becker, Wilfred Bena√Øche, Christophe Kourotchkine, Karim Barras, Bruno Paviot, Jean-√âdouard Bodziak, Mathilde Warnier, Jos√©phine de La Baume, Marie-Julie Baup, Antoine Gouy, Julie Farenc"/>
    <n v="11"/>
    <x v="11"/>
    <s v="France"/>
    <n v="1"/>
    <x v="1040"/>
    <x v="5"/>
    <x v="5"/>
    <s v="2 Season"/>
    <n v="2"/>
    <s v=""/>
    <m/>
    <n v="2"/>
    <s v="International TV Shows, TV Comedies"/>
    <x v="19"/>
    <s v="International TV Shows, TV Comedies"/>
    <n v="2"/>
  </r>
  <r>
    <n v="4745"/>
    <x v="7839"/>
    <x v="1"/>
    <x v="7837"/>
    <m/>
    <s v="Yuto Uemura, Yuuka Aisaka, Nobunaga Shimazaki, Yuuichirou Umehara, Toshihiko Seki, Jouji Nakata, Rina Satou, Tomokazu Sugita, Hiro Shimono, Ayane Sakura, Urara Takano, Kohei Murakami, Maaya Uchida, Takaya Kuroda, Michiko Neya, Takaya Hashi"/>
    <n v="16"/>
    <x v="1"/>
    <s v="Japan"/>
    <n v="1"/>
    <x v="1040"/>
    <x v="5"/>
    <x v="5"/>
    <s v="2 Season"/>
    <n v="2"/>
    <s v=""/>
    <m/>
    <n v="2"/>
    <s v="Anime Series, International TV Shows"/>
    <x v="27"/>
    <s v="Anime Series, International TV Shows"/>
    <n v="2"/>
  </r>
  <r>
    <n v="4748"/>
    <x v="7840"/>
    <x v="1"/>
    <x v="7838"/>
    <m/>
    <s v="Jane Turner, Gina Riley, Glenn Robbins, Peter Rowsthorn, Magda Szubanski"/>
    <n v="5"/>
    <x v="12"/>
    <s v="Australia"/>
    <n v="1"/>
    <x v="685"/>
    <x v="37"/>
    <x v="5"/>
    <s v="6 Season"/>
    <n v="6"/>
    <s v=""/>
    <m/>
    <n v="6"/>
    <s v="TV Comedies"/>
    <x v="24"/>
    <s v="TV Comedies"/>
    <n v="1"/>
  </r>
  <r>
    <n v="4751"/>
    <x v="7841"/>
    <x v="1"/>
    <x v="7839"/>
    <m/>
    <s v="Marco de la O, Humberto Busto, Alejandro Aguilar, Rodrigo Abed, Luis Fernando Pe√±a, Juan Carlos Olivas, Rolf Petersen, Carlos Hernan Romo, H√©ctor Holten, Diego V√°squez, Tet√© Espinoza, Luis R√°bago, Dolores Heredia, Cristina Michaus, Valentina Acosta, Juliette Pardau, Abril Schreiber"/>
    <n v="17"/>
    <x v="15"/>
    <s v="Mexico, United States"/>
    <n v="2"/>
    <x v="255"/>
    <x v="5"/>
    <x v="5"/>
    <s v="3 Season"/>
    <n v="3"/>
    <s v=""/>
    <m/>
    <n v="3"/>
    <s v="Crime TV Shows, Spanish-Language TV Shows, TV Action &amp; Adventure"/>
    <x v="20"/>
    <s v="Crime TV Shows, Spanish-Language TV Shows, TV Action &amp; Adventure"/>
    <n v="3"/>
  </r>
  <r>
    <n v="4753"/>
    <x v="7842"/>
    <x v="1"/>
    <x v="7840"/>
    <m/>
    <s v="Ryo Ishibashi, Nobuaki Kaneko, Tomomi Maruyama, Kaito Yoshimura"/>
    <n v="4"/>
    <x v="1"/>
    <s v="Japan"/>
    <n v="1"/>
    <x v="255"/>
    <x v="5"/>
    <x v="5"/>
    <s v="1 Season"/>
    <n v="1"/>
    <s v=""/>
    <m/>
    <n v="1"/>
    <s v="Crime TV Shows, International TV Shows, TV Action &amp; Adventure"/>
    <x v="20"/>
    <s v="Crime TV Shows, International TV Shows, TV Action &amp; Adventure"/>
    <n v="3"/>
  </r>
  <r>
    <n v="4755"/>
    <x v="7843"/>
    <x v="1"/>
    <x v="7841"/>
    <m/>
    <s v="Melani Olivares, Ivan Massagu√©, Yolanda Ramos, Nao Albet, Georgina Amor√≥s, Le√Øti S√®ne, Nonna Cardoner"/>
    <n v="7"/>
    <x v="14"/>
    <s v="Spain"/>
    <n v="1"/>
    <x v="255"/>
    <x v="5"/>
    <x v="5"/>
    <s v="1 Season"/>
    <n v="1"/>
    <s v=""/>
    <m/>
    <n v="1"/>
    <s v="International TV Shows, TV Comedies, TV Dramas"/>
    <x v="19"/>
    <s v="International TV Shows, TV Comedies, TV Dramas"/>
    <n v="3"/>
  </r>
  <r>
    <n v="4759"/>
    <x v="7844"/>
    <x v="1"/>
    <x v="7842"/>
    <m/>
    <m/>
    <n v="0"/>
    <x v="6"/>
    <s v="United Kingdom"/>
    <n v="1"/>
    <x v="1022"/>
    <x v="5"/>
    <x v="6"/>
    <s v="1 Season"/>
    <n v="1"/>
    <s v=""/>
    <m/>
    <n v="1"/>
    <s v="British TV Shows, International TV Shows, Reality TV"/>
    <x v="23"/>
    <s v="British TV Shows, International TV Shows, Reality TV"/>
    <n v="3"/>
  </r>
  <r>
    <n v="4760"/>
    <x v="7845"/>
    <x v="1"/>
    <x v="7843"/>
    <m/>
    <m/>
    <n v="0"/>
    <x v="39"/>
    <s v="New Zealand"/>
    <n v="1"/>
    <x v="1022"/>
    <x v="5"/>
    <x v="5"/>
    <s v="1 Season"/>
    <n v="1"/>
    <s v=""/>
    <m/>
    <n v="1"/>
    <s v="Docuseries, International TV Shows"/>
    <x v="21"/>
    <s v="Docuseries, International TV Shows"/>
    <n v="2"/>
  </r>
  <r>
    <n v="4763"/>
    <x v="7846"/>
    <x v="1"/>
    <x v="7844"/>
    <m/>
    <s v="Rachel Crow, Mark Whitten, Ana Ortiz, Ron Funches, Matt Jones, Nolan North"/>
    <n v="6"/>
    <x v="0"/>
    <s v="United States"/>
    <n v="1"/>
    <x v="1022"/>
    <x v="5"/>
    <x v="8"/>
    <s v="4 Season"/>
    <n v="4"/>
    <s v=""/>
    <m/>
    <n v="4"/>
    <s v="Kids' TV, TV Comedies"/>
    <x v="25"/>
    <s v="Kids' TV, TV Comedies"/>
    <n v="2"/>
  </r>
  <r>
    <n v="4764"/>
    <x v="7847"/>
    <x v="1"/>
    <x v="7845"/>
    <m/>
    <s v="Akiyoshi Nakao, Tetsuji Tamayama, Hiroyuki Onoue, Shinji Rokkaku, Ikuji Nakamura, Yasuhi Nakamura, Mari Hamada"/>
    <n v="7"/>
    <x v="1"/>
    <s v="Japan"/>
    <n v="1"/>
    <x v="1022"/>
    <x v="5"/>
    <x v="5"/>
    <s v="1 Season"/>
    <n v="1"/>
    <s v=""/>
    <m/>
    <n v="1"/>
    <s v="International TV Shows, TV Comedies, TV Dramas"/>
    <x v="19"/>
    <s v="International TV Shows, TV Comedies, TV Dramas"/>
    <n v="3"/>
  </r>
  <r>
    <n v="4765"/>
    <x v="7848"/>
    <x v="1"/>
    <x v="7846"/>
    <m/>
    <s v="Ciara Alexys, Katie Griffin, Cory Doran, Jonah Weinberg, Stephanie Lynn Robinson, Stephanie Anne Mills, Robert Tinkler"/>
    <n v="7"/>
    <x v="8"/>
    <s v="Canada, United States"/>
    <n v="2"/>
    <x v="1022"/>
    <x v="5"/>
    <x v="0"/>
    <s v="2 Season"/>
    <n v="2"/>
    <s v=""/>
    <m/>
    <n v="2"/>
    <s v="Kids' TV"/>
    <x v="25"/>
    <s v="Kids' TV"/>
    <n v="1"/>
  </r>
  <r>
    <n v="4768"/>
    <x v="7849"/>
    <x v="1"/>
    <x v="7847"/>
    <m/>
    <s v="Camar√≥n de la Isla, Juan Diego"/>
    <n v="2"/>
    <x v="2"/>
    <m/>
    <n v="0"/>
    <x v="1273"/>
    <x v="5"/>
    <x v="1"/>
    <s v="1 Season"/>
    <n v="1"/>
    <s v=""/>
    <m/>
    <n v="1"/>
    <s v="Docuseries, International TV Shows, Spanish-Language TV Shows"/>
    <x v="21"/>
    <s v="Docuseries, International TV Shows, Spanish-Language TV Shows"/>
    <n v="3"/>
  </r>
  <r>
    <n v="4772"/>
    <x v="7850"/>
    <x v="1"/>
    <x v="7848"/>
    <m/>
    <s v="Joel McHale"/>
    <n v="1"/>
    <x v="0"/>
    <s v="United States"/>
    <n v="1"/>
    <x v="777"/>
    <x v="5"/>
    <x v="5"/>
    <s v="2 Season"/>
    <n v="2"/>
    <s v=""/>
    <m/>
    <n v="2"/>
    <s v="Stand-Up Comedy &amp; Talk Shows, TV Comedies"/>
    <x v="30"/>
    <s v="Stand-Up Comedy &amp; Talk Shows, TV Comedies"/>
    <n v="2"/>
  </r>
  <r>
    <n v="4773"/>
    <x v="7851"/>
    <x v="1"/>
    <x v="7849"/>
    <m/>
    <s v="Shen Yue, Dylan Wang, Darren Chen, Connor Liang, Caesar Wu"/>
    <n v="5"/>
    <x v="42"/>
    <s v="China"/>
    <n v="1"/>
    <x v="1396"/>
    <x v="5"/>
    <x v="1"/>
    <s v="1 Season"/>
    <n v="1"/>
    <s v=""/>
    <m/>
    <n v="1"/>
    <s v="International TV Shows, Romantic TV Shows, TV Dramas"/>
    <x v="19"/>
    <s v="International TV Shows, Romantic TV Shows, TV Dramas"/>
    <n v="3"/>
  </r>
  <r>
    <n v="4777"/>
    <x v="7852"/>
    <x v="1"/>
    <x v="7850"/>
    <m/>
    <s v="Yehuda Levi, Yehoram Gaon, Shai Avivi, Liron Vaisman, Aki Avni, Itay Tiran, Hana Laszlo"/>
    <n v="7"/>
    <x v="29"/>
    <s v="Israel"/>
    <n v="1"/>
    <x v="1620"/>
    <x v="3"/>
    <x v="5"/>
    <s v="2 Season"/>
    <n v="2"/>
    <s v=""/>
    <m/>
    <n v="2"/>
    <s v="International TV Shows, TV Action &amp; Adventure, TV Dramas"/>
    <x v="19"/>
    <s v="International TV Shows, TV Action &amp; Adventure, TV Dramas"/>
    <n v="3"/>
  </r>
  <r>
    <n v="4778"/>
    <x v="7853"/>
    <x v="1"/>
    <x v="7851"/>
    <m/>
    <s v="Warren Bullock, Jane Bullock"/>
    <n v="2"/>
    <x v="6"/>
    <s v="United Kingdom"/>
    <n v="1"/>
    <x v="1621"/>
    <x v="5"/>
    <x v="5"/>
    <s v="2 Season"/>
    <n v="2"/>
    <s v=""/>
    <m/>
    <n v="2"/>
    <s v="British TV Shows, International TV Shows, Reality TV"/>
    <x v="23"/>
    <s v="British TV Shows, International TV Shows, Reality TV"/>
    <n v="3"/>
  </r>
  <r>
    <n v="4779"/>
    <x v="7854"/>
    <x v="1"/>
    <x v="7852"/>
    <m/>
    <m/>
    <n v="0"/>
    <x v="0"/>
    <s v="United States"/>
    <n v="1"/>
    <x v="1621"/>
    <x v="5"/>
    <x v="5"/>
    <s v="2 Season"/>
    <n v="2"/>
    <s v=""/>
    <m/>
    <n v="2"/>
    <s v="Crime TV Shows, Docuseries"/>
    <x v="20"/>
    <s v="Crime TV Shows, Docuseries"/>
    <n v="2"/>
  </r>
  <r>
    <n v="4780"/>
    <x v="7855"/>
    <x v="1"/>
    <x v="7853"/>
    <s v="Lee Eung-bok"/>
    <s v="Lee Byung-hun, Kim Tae-ri, Yoo Yeon-seok, Kim Min-jung, Byun Yo-han"/>
    <n v="5"/>
    <x v="28"/>
    <s v="South Korea"/>
    <n v="1"/>
    <x v="1622"/>
    <x v="5"/>
    <x v="5"/>
    <s v="1 Season"/>
    <n v="1"/>
    <s v=""/>
    <m/>
    <n v="1"/>
    <s v="International TV Shows, Korean TV Shows, Romantic TV Shows"/>
    <x v="19"/>
    <s v="International TV Shows, Korean TV Shows, Romantic TV Shows"/>
    <n v="3"/>
  </r>
  <r>
    <n v="4781"/>
    <x v="7856"/>
    <x v="1"/>
    <x v="7854"/>
    <m/>
    <m/>
    <n v="0"/>
    <x v="0"/>
    <s v="United States"/>
    <n v="1"/>
    <x v="395"/>
    <x v="5"/>
    <x v="6"/>
    <s v="2 Season"/>
    <n v="2"/>
    <s v=""/>
    <m/>
    <n v="2"/>
    <s v="Docuseries, International TV Shows"/>
    <x v="21"/>
    <s v="Docuseries, International TV Shows"/>
    <n v="2"/>
  </r>
  <r>
    <n v="4799"/>
    <x v="7857"/>
    <x v="1"/>
    <x v="7855"/>
    <m/>
    <s v="Mark Harmon, Michael Weatherly, Pauley Perrette, David McCallum, Sean Murray, Cote de Pablo, Brian Dietzen, Rocky Carroll, Lauren Holly, Sasha Alexander, Joe Spano, Alan Dale, Emily Wickersham, Pancho Demmings"/>
    <n v="14"/>
    <x v="0"/>
    <s v="United States"/>
    <n v="1"/>
    <x v="130"/>
    <x v="3"/>
    <x v="1"/>
    <s v="15 Season"/>
    <n v="15"/>
    <s v=""/>
    <m/>
    <n v="15"/>
    <s v="Crime TV Shows, TV Dramas, TV Mysteries"/>
    <x v="20"/>
    <s v="Crime TV Shows, TV Dramas, TV Mysteries"/>
    <n v="3"/>
  </r>
  <r>
    <n v="4805"/>
    <x v="7858"/>
    <x v="1"/>
    <x v="7856"/>
    <m/>
    <s v="Paula Patton, Devon Sawa, JR Bourne, Aria Birch, Catherine Barroll, Samantha Ferris, Imogen Tear, Daniel Bacon, Carmel Amit, Noel Johansen, Rebecca Staab"/>
    <n v="11"/>
    <x v="0"/>
    <s v="United States"/>
    <n v="1"/>
    <x v="446"/>
    <x v="3"/>
    <x v="1"/>
    <s v="1 Season"/>
    <n v="1"/>
    <s v=""/>
    <m/>
    <n v="1"/>
    <s v="Crime TV Shows, TV Dramas, TV Mysteries"/>
    <x v="20"/>
    <s v="Crime TV Shows, TV Dramas, TV Mysteries"/>
    <n v="3"/>
  </r>
  <r>
    <n v="4808"/>
    <x v="7859"/>
    <x v="1"/>
    <x v="7857"/>
    <m/>
    <m/>
    <n v="0"/>
    <x v="6"/>
    <s v="United Kingdom"/>
    <n v="1"/>
    <x v="583"/>
    <x v="5"/>
    <x v="5"/>
    <s v="1 Season"/>
    <n v="1"/>
    <s v=""/>
    <m/>
    <n v="1"/>
    <s v="British TV Shows, International TV Shows, Reality TV"/>
    <x v="23"/>
    <s v="British TV Shows, International TV Shows, Reality TV"/>
    <n v="3"/>
  </r>
  <r>
    <n v="4810"/>
    <x v="7860"/>
    <x v="1"/>
    <x v="7858"/>
    <m/>
    <s v="Tallulah Haddon, Simona Brown, Matthew Beard, Matthew Aubrey"/>
    <n v="4"/>
    <x v="6"/>
    <s v="United Kingdom, United States"/>
    <n v="2"/>
    <x v="583"/>
    <x v="5"/>
    <x v="5"/>
    <s v="1 Season"/>
    <n v="1"/>
    <s v=""/>
    <m/>
    <n v="1"/>
    <s v="British TV Shows, Crime TV Shows, International TV Shows"/>
    <x v="23"/>
    <s v="British TV Shows, Crime TV Shows, International TV Shows"/>
    <n v="3"/>
  </r>
  <r>
    <n v="4814"/>
    <x v="7861"/>
    <x v="1"/>
    <x v="7859"/>
    <m/>
    <s v="Bryn McAuley, Evany Rosen, Gage Munroe, Joseph Motiki, Dan Chameroy, David Berni, John McGrath"/>
    <n v="7"/>
    <x v="0"/>
    <s v="United States, Canada"/>
    <n v="2"/>
    <x v="396"/>
    <x v="3"/>
    <x v="8"/>
    <s v="1 Season"/>
    <n v="1"/>
    <s v=""/>
    <m/>
    <n v="1"/>
    <s v="Kids' TV, TV Comedies"/>
    <x v="25"/>
    <s v="Kids' TV, TV Comedies"/>
    <n v="2"/>
  </r>
  <r>
    <n v="4816"/>
    <x v="7862"/>
    <x v="1"/>
    <x v="7860"/>
    <m/>
    <s v="Thati Lopes, Antonio Pedro Tabet, Karina Ramil, Rafael Portugal, Luis Lobianco"/>
    <n v="5"/>
    <x v="23"/>
    <s v="Brazil"/>
    <n v="1"/>
    <x v="1310"/>
    <x v="5"/>
    <x v="5"/>
    <s v="1 Season"/>
    <n v="1"/>
    <s v=""/>
    <m/>
    <n v="1"/>
    <s v="International TV Shows, TV Comedies"/>
    <x v="19"/>
    <s v="International TV Shows, TV Comedies"/>
    <n v="2"/>
  </r>
  <r>
    <n v="4819"/>
    <x v="7863"/>
    <x v="1"/>
    <x v="7861"/>
    <m/>
    <s v="Lucy Hale"/>
    <n v="1"/>
    <x v="0"/>
    <s v="United States"/>
    <n v="1"/>
    <x v="554"/>
    <x v="5"/>
    <x v="1"/>
    <s v="1 Season"/>
    <n v="1"/>
    <s v=""/>
    <m/>
    <n v="1"/>
    <s v="TV Dramas"/>
    <x v="22"/>
    <s v="TV Dramas"/>
    <n v="1"/>
  </r>
  <r>
    <n v="4822"/>
    <x v="7864"/>
    <x v="1"/>
    <x v="7862"/>
    <m/>
    <s v="Mike Colter, Alfre Woodard, Rosario Dawson, Simone Missick, Mahershala Ali, Erik LaRay Harvey, Theo Rossi, Frank Whaley, Frankie Faison, Sonia Braga, Ron Cephas Jones"/>
    <n v="11"/>
    <x v="0"/>
    <s v="United States"/>
    <n v="1"/>
    <x v="529"/>
    <x v="5"/>
    <x v="5"/>
    <s v="2 Season"/>
    <n v="2"/>
    <s v=""/>
    <m/>
    <n v="2"/>
    <s v="Crime TV Shows, TV Action &amp; Adventure, TV Dramas"/>
    <x v="20"/>
    <s v="Crime TV Shows, TV Action &amp; Adventure, TV Dramas"/>
    <n v="3"/>
  </r>
  <r>
    <n v="4825"/>
    <x v="7865"/>
    <x v="1"/>
    <x v="7863"/>
    <m/>
    <s v="Jes√∫s Zavala, Ianis Guerrero, Mauro Mauad, Renato Gutz, Ra√∫l Briones, Markin L√≥pez, Guillermo Dorantes, Martha Claudia Moreno, Aldo Escalante, Sergio Mayer, Paola Moreno, Pedro Miguel Arce"/>
    <n v="12"/>
    <x v="0"/>
    <s v="United States"/>
    <n v="1"/>
    <x v="1623"/>
    <x v="5"/>
    <x v="5"/>
    <s v="1 Season"/>
    <n v="1"/>
    <s v=""/>
    <m/>
    <n v="1"/>
    <s v="International TV Shows, Spanish-Language TV Shows, TV Comedies"/>
    <x v="19"/>
    <s v="International TV Shows, Spanish-Language TV Shows, TV Comedies"/>
    <n v="3"/>
  </r>
  <r>
    <n v="4832"/>
    <x v="7866"/>
    <x v="1"/>
    <x v="7864"/>
    <m/>
    <s v="Michela Luci, Jamie Watson, Anna Claire Bartlam, Dante Zee, Eric Peterson"/>
    <n v="5"/>
    <x v="2"/>
    <m/>
    <n v="0"/>
    <x v="192"/>
    <x v="5"/>
    <x v="0"/>
    <s v="1 Season"/>
    <n v="1"/>
    <s v=""/>
    <m/>
    <n v="1"/>
    <s v="Kids' TV"/>
    <x v="25"/>
    <s v="Kids' TV"/>
    <n v="1"/>
  </r>
  <r>
    <n v="4833"/>
    <x v="7867"/>
    <x v="1"/>
    <x v="7865"/>
    <m/>
    <s v="Michela Luci, Jamie Watson, Anna Claire Bartlam, Dante Zee, Eric Peterson"/>
    <n v="5"/>
    <x v="2"/>
    <m/>
    <n v="0"/>
    <x v="192"/>
    <x v="5"/>
    <x v="0"/>
    <s v="1 Season"/>
    <n v="1"/>
    <s v=""/>
    <m/>
    <n v="1"/>
    <s v="Kids' TV"/>
    <x v="25"/>
    <s v="Kids' TV"/>
    <n v="1"/>
  </r>
  <r>
    <n v="4837"/>
    <x v="7868"/>
    <x v="1"/>
    <x v="7866"/>
    <m/>
    <m/>
    <n v="0"/>
    <x v="11"/>
    <s v="France"/>
    <n v="1"/>
    <x v="397"/>
    <x v="5"/>
    <x v="5"/>
    <s v="1 Season"/>
    <n v="1"/>
    <s v=""/>
    <m/>
    <n v="1"/>
    <s v="Crime TV Shows, Docuseries, TV Mysteries"/>
    <x v="20"/>
    <s v="Crime TV Shows, Docuseries, TV Mysteries"/>
    <n v="3"/>
  </r>
  <r>
    <n v="4838"/>
    <x v="7869"/>
    <x v="1"/>
    <x v="7867"/>
    <m/>
    <s v="Eoin Macken, Jill Flint, Freddy Rodr√≠guez, Ken Leung, Brendan Fehr, Jeananne Goossen, J.R. Lemon, Robert Bailey Jr., Daniella Alonso, Catharine Pilafas"/>
    <n v="10"/>
    <x v="0"/>
    <s v="United States"/>
    <n v="1"/>
    <x v="1231"/>
    <x v="3"/>
    <x v="1"/>
    <s v="4 Season"/>
    <n v="4"/>
    <s v=""/>
    <m/>
    <n v="4"/>
    <s v="TV Dramas"/>
    <x v="22"/>
    <s v="TV Dramas"/>
    <n v="1"/>
  </r>
  <r>
    <n v="4839"/>
    <x v="7870"/>
    <x v="1"/>
    <x v="7868"/>
    <m/>
    <s v="Megumi Matsumoto, Matsuri Mizuguchi, Tomoko Kobashi, Asuka Tanii, Seiko Tamura, Veronica Taylor, Sebastian Arcelus, Kether Donohue, Rachael Lillis, Madeleine Blaustein"/>
    <n v="10"/>
    <x v="1"/>
    <s v="Japan"/>
    <n v="1"/>
    <x v="1446"/>
    <x v="13"/>
    <x v="8"/>
    <s v="2 Season"/>
    <n v="2"/>
    <s v=""/>
    <m/>
    <n v="2"/>
    <s v="Anime Series, Kids' TV"/>
    <x v="27"/>
    <s v="Anime Series, Kids' TV"/>
    <n v="2"/>
  </r>
  <r>
    <n v="4842"/>
    <x v="7871"/>
    <x v="1"/>
    <x v="7869"/>
    <m/>
    <m/>
    <n v="0"/>
    <x v="11"/>
    <s v="France"/>
    <n v="1"/>
    <x v="769"/>
    <x v="5"/>
    <x v="5"/>
    <s v="1 Season"/>
    <n v="1"/>
    <s v=""/>
    <m/>
    <n v="1"/>
    <s v="Crime TV Shows, Docuseries, International TV Shows"/>
    <x v="20"/>
    <s v="Crime TV Shows, Docuseries, International TV Shows"/>
    <n v="3"/>
  </r>
  <r>
    <n v="4845"/>
    <x v="7872"/>
    <x v="1"/>
    <x v="7870"/>
    <m/>
    <s v="Ellie Kemper, Jane Krakowski, Tituss Burgess, Carol Kane"/>
    <n v="4"/>
    <x v="0"/>
    <s v="United States"/>
    <n v="1"/>
    <x v="1624"/>
    <x v="2"/>
    <x v="1"/>
    <s v="4 Season"/>
    <n v="4"/>
    <s v=""/>
    <m/>
    <n v="4"/>
    <s v="TV Comedies"/>
    <x v="24"/>
    <s v="TV Comedies"/>
    <n v="1"/>
  </r>
  <r>
    <n v="4846"/>
    <x v="7873"/>
    <x v="1"/>
    <x v="7871"/>
    <m/>
    <s v="Jason Bateman, Portia de Rossi, Will Arnett, Michael Cera, Alia Shawkat, Tony Hale, David Cross, Jeffrey Tambor, Jessica Walter, Ron Howard"/>
    <n v="10"/>
    <x v="0"/>
    <s v="United States"/>
    <n v="1"/>
    <x v="1625"/>
    <x v="2"/>
    <x v="5"/>
    <s v="5 Season"/>
    <n v="5"/>
    <s v=""/>
    <m/>
    <n v="5"/>
    <s v="TV Comedies"/>
    <x v="24"/>
    <s v="TV Comedies"/>
    <n v="1"/>
  </r>
  <r>
    <n v="4847"/>
    <x v="7874"/>
    <x v="1"/>
    <x v="7872"/>
    <m/>
    <m/>
    <n v="0"/>
    <x v="0"/>
    <s v="United States"/>
    <n v="1"/>
    <x v="1626"/>
    <x v="5"/>
    <x v="5"/>
    <s v="1 Season"/>
    <n v="1"/>
    <s v=""/>
    <m/>
    <n v="1"/>
    <s v="Stand-Up Comedy &amp; Talk Shows, TV Comedies"/>
    <x v="30"/>
    <s v="Stand-Up Comedy &amp; Talk Shows, TV Comedies"/>
    <n v="2"/>
  </r>
  <r>
    <n v="4849"/>
    <x v="7875"/>
    <x v="1"/>
    <x v="7873"/>
    <m/>
    <s v="Son Ye-jin, Jung Hae-in, Jang So-yeon"/>
    <n v="3"/>
    <x v="28"/>
    <s v="South Korea"/>
    <n v="1"/>
    <x v="1440"/>
    <x v="5"/>
    <x v="5"/>
    <s v="1 Season"/>
    <n v="1"/>
    <s v=""/>
    <m/>
    <n v="1"/>
    <s v="International TV Shows, Korean TV Shows, Romantic TV Shows"/>
    <x v="19"/>
    <s v="International TV Shows, Korean TV Shows, Romantic TV Shows"/>
    <n v="3"/>
  </r>
  <r>
    <n v="4853"/>
    <x v="7876"/>
    <x v="1"/>
    <x v="7874"/>
    <m/>
    <s v="Kelsey Grammer, Anton Yelchin, Charlie Saxton, Lexi Medrano, Fred Tatasciore, Clancy Brown, Mark Hamill, Ron Perlman, Steven Yeun, Amy Landecker, Jonathan Hyde, Anjelica Huston, Lena Headey, David Bradley, Tom Kenny, Laraine Newman, Grey Griffin, James Purefoy"/>
    <n v="18"/>
    <x v="0"/>
    <s v="United States, Mexico"/>
    <n v="2"/>
    <x v="355"/>
    <x v="5"/>
    <x v="8"/>
    <s v="3 Season"/>
    <n v="3"/>
    <s v=""/>
    <m/>
    <n v="3"/>
    <s v="Kids' TV, TV Action &amp; Adventure, TV Sci-Fi &amp; Fantasy"/>
    <x v="25"/>
    <s v="Kids' TV, TV Action &amp; Adventure, TV Sci-Fi &amp; Fantasy"/>
    <n v="3"/>
  </r>
  <r>
    <n v="4854"/>
    <x v="7877"/>
    <x v="1"/>
    <x v="7875"/>
    <m/>
    <s v="Tatsuomi Hamada, Kazuki Namioka, Yuki Yoda, Ayumu Mochizuki, Atsushi Arai, Akio Otsuka, Moro Morooka"/>
    <n v="7"/>
    <x v="1"/>
    <s v="Japan"/>
    <n v="1"/>
    <x v="268"/>
    <x v="5"/>
    <x v="5"/>
    <s v="1 Season"/>
    <n v="1"/>
    <s v=""/>
    <m/>
    <n v="1"/>
    <s v="International TV Shows, TV Action &amp; Adventure, TV Comedies"/>
    <x v="19"/>
    <s v="International TV Shows, TV Action &amp; Adventure, TV Comedies"/>
    <n v="3"/>
  </r>
  <r>
    <n v="4857"/>
    <x v="7878"/>
    <x v="1"/>
    <x v="7876"/>
    <m/>
    <s v="Michela Luci, Jamie Watson, Anna Claire Bartlam, Dante Zee, Eric Peterson"/>
    <n v="5"/>
    <x v="2"/>
    <m/>
    <n v="0"/>
    <x v="1441"/>
    <x v="5"/>
    <x v="0"/>
    <s v="1 Season"/>
    <n v="1"/>
    <s v=""/>
    <m/>
    <n v="1"/>
    <s v="Kids' TV"/>
    <x v="25"/>
    <s v="Kids' TV"/>
    <n v="1"/>
  </r>
  <r>
    <n v="4858"/>
    <x v="7879"/>
    <x v="1"/>
    <x v="7877"/>
    <m/>
    <s v="Ivan Sherry, Tara Strong, Martin Roach, Scott McCord, Lyon Smith, Derek McGrath"/>
    <n v="6"/>
    <x v="8"/>
    <s v="Canada, United States, France"/>
    <n v="3"/>
    <x v="1441"/>
    <x v="3"/>
    <x v="8"/>
    <s v="4 Season"/>
    <n v="4"/>
    <s v=""/>
    <m/>
    <n v="4"/>
    <s v="Crime TV Shows, Kids' TV, TV Comedies"/>
    <x v="20"/>
    <s v="Crime TV Shows, Kids' TV, TV Comedies"/>
    <n v="3"/>
  </r>
  <r>
    <n v="4863"/>
    <x v="7880"/>
    <x v="1"/>
    <x v="7878"/>
    <m/>
    <s v="Tetsuya Kakihara, Hiro Shimono, Aya Hirano, Atsushi Abe, Sanae Kobayashi, Kenta Miyake, Tomohiro Tsuboi, Nana Mizuki, Shigeru Chiba"/>
    <n v="9"/>
    <x v="1"/>
    <s v="Japan"/>
    <n v="1"/>
    <x v="966"/>
    <x v="16"/>
    <x v="5"/>
    <s v="1 Season"/>
    <n v="1"/>
    <s v=""/>
    <m/>
    <n v="1"/>
    <s v="Anime Series, International TV Shows"/>
    <x v="27"/>
    <s v="Anime Series, International TV Shows"/>
    <n v="2"/>
  </r>
  <r>
    <n v="4866"/>
    <x v="7881"/>
    <x v="1"/>
    <x v="7879"/>
    <m/>
    <s v="Bill Nye, Karlie Kloss, Derek Muller, Emily Calandrelli, Nazeem Hussain, Joanna Hausmann"/>
    <n v="6"/>
    <x v="0"/>
    <s v="United States"/>
    <n v="1"/>
    <x v="356"/>
    <x v="5"/>
    <x v="1"/>
    <s v="3 Season"/>
    <n v="3"/>
    <s v=""/>
    <m/>
    <n v="3"/>
    <s v="Stand-Up Comedy &amp; Talk Shows"/>
    <x v="30"/>
    <s v="Stand-Up Comedy &amp; Talk Shows"/>
    <n v="1"/>
  </r>
  <r>
    <n v="4868"/>
    <x v="7882"/>
    <x v="1"/>
    <x v="7880"/>
    <s v="Trey Borzillieri, Barbara Schroeder"/>
    <m/>
    <n v="0"/>
    <x v="0"/>
    <s v="United States"/>
    <n v="1"/>
    <x v="356"/>
    <x v="5"/>
    <x v="5"/>
    <s v="1 Season"/>
    <n v="1"/>
    <s v=""/>
    <m/>
    <n v="1"/>
    <s v="Crime TV Shows, Docuseries, TV Mysteries"/>
    <x v="20"/>
    <s v="Crime TV Shows, Docuseries, TV Mysteries"/>
    <n v="3"/>
  </r>
  <r>
    <n v="4870"/>
    <x v="7883"/>
    <x v="1"/>
    <x v="7881"/>
    <m/>
    <s v="Haley Tju, Adam Hochstetter, Kirrilee Berger, Lilla Crawford, Bentley Green, Zach Timson, Andrew Daly, H. Jon Benjamin"/>
    <n v="8"/>
    <x v="0"/>
    <s v="United States"/>
    <n v="1"/>
    <x v="356"/>
    <x v="5"/>
    <x v="6"/>
    <s v="1 Season"/>
    <n v="1"/>
    <s v=""/>
    <m/>
    <n v="1"/>
    <s v="Kids' TV, TV Comedies"/>
    <x v="25"/>
    <s v="Kids' TV, TV Comedies"/>
    <n v="2"/>
  </r>
  <r>
    <n v="4875"/>
    <x v="7884"/>
    <x v="1"/>
    <x v="7882"/>
    <m/>
    <s v="Carol Burnett, Russell Peters, Mark Cuban, Taraji P. Henson, Brittany Snow, Wanda Sykes, Derek Hough, Billy Eichner, Lisa Kudrow, Candace Cameron Bure, DJ Khaled, Tony Hale, Julie Bowen"/>
    <n v="13"/>
    <x v="0"/>
    <s v="United States"/>
    <n v="1"/>
    <x v="137"/>
    <x v="5"/>
    <x v="4"/>
    <s v="1 Season"/>
    <n v="1"/>
    <s v=""/>
    <m/>
    <n v="1"/>
    <s v="Stand-Up Comedy &amp; Talk Shows, TV Comedies"/>
    <x v="30"/>
    <s v="Stand-Up Comedy &amp; Talk Shows, TV Comedies"/>
    <n v="2"/>
  </r>
  <r>
    <n v="4880"/>
    <x v="7885"/>
    <x v="1"/>
    <x v="7883"/>
    <m/>
    <s v="Lee Tockar, Sam Vincent, Alessandro Juliani, Tabitha St. Germain, Kathleen Barr, Viv Leacock, Shannon Chan-Kent, Vincent Tong"/>
    <n v="8"/>
    <x v="0"/>
    <s v="United States, Japan, Canada"/>
    <n v="3"/>
    <x v="137"/>
    <x v="5"/>
    <x v="8"/>
    <s v="2 Season"/>
    <n v="2"/>
    <s v=""/>
    <m/>
    <n v="2"/>
    <s v="Kids' TV"/>
    <x v="25"/>
    <s v="Kids' TV"/>
    <n v="1"/>
  </r>
  <r>
    <n v="4899"/>
    <x v="7886"/>
    <x v="1"/>
    <x v="7884"/>
    <m/>
    <s v="Loti Bailey, Hayden Connett, Keith Faulkner, Rudy Greatorex, Luke Haliwell, Jacob Preston, Joanna Ruiz, Alex Starke"/>
    <n v="8"/>
    <x v="11"/>
    <s v="France"/>
    <n v="1"/>
    <x v="22"/>
    <x v="9"/>
    <x v="0"/>
    <s v="1 Season"/>
    <n v="1"/>
    <s v=""/>
    <m/>
    <n v="1"/>
    <s v="Kids' TV"/>
    <x v="25"/>
    <s v="Kids' TV"/>
    <n v="1"/>
  </r>
  <r>
    <n v="4901"/>
    <x v="7887"/>
    <x v="1"/>
    <x v="7885"/>
    <m/>
    <s v="Hiroyuki Ehara, Miki Sumiyoshi, Sato Kondo, Kazuhiro Kiyohara, Noriko Sakai, Moe Oshikiri, Homare Sawa, Mariko Hayashi"/>
    <n v="8"/>
    <x v="2"/>
    <m/>
    <n v="0"/>
    <x v="22"/>
    <x v="3"/>
    <x v="6"/>
    <s v="1 Season"/>
    <n v="1"/>
    <s v=""/>
    <m/>
    <n v="1"/>
    <s v="International TV Shows, Stand-Up Comedy &amp; Talk Shows"/>
    <x v="19"/>
    <s v="International TV Shows, Stand-Up Comedy &amp; Talk Shows"/>
    <n v="2"/>
  </r>
  <r>
    <n v="4904"/>
    <x v="7888"/>
    <x v="1"/>
    <x v="7886"/>
    <m/>
    <s v="Rashed Al Shamrani, Sayed Rajab, Dina Talaat, Mohamad Al Ahmad, Maram Al Bloushi, Mahmoud Bu Shehri, Aseel Omran, Mona Shaddad, Azeez Khayoun, Ayman Mabrouk, Eisa Diab, Dima Al Jundi"/>
    <n v="12"/>
    <x v="57"/>
    <s v="Saudi Arabia, Syria, Egypt, Lebanon, Kuwait"/>
    <n v="5"/>
    <x v="1025"/>
    <x v="3"/>
    <x v="1"/>
    <s v="1 Season"/>
    <n v="1"/>
    <s v=""/>
    <m/>
    <n v="1"/>
    <s v="International TV Shows, TV Dramas"/>
    <x v="19"/>
    <s v="International TV Shows, TV Dramas"/>
    <n v="2"/>
  </r>
  <r>
    <n v="4907"/>
    <x v="7889"/>
    <x v="1"/>
    <x v="7887"/>
    <s v="Dawn Porter"/>
    <s v="Robert F. Kennedy"/>
    <n v="1"/>
    <x v="2"/>
    <m/>
    <n v="0"/>
    <x v="1062"/>
    <x v="5"/>
    <x v="5"/>
    <s v="1 Season"/>
    <n v="1"/>
    <s v=""/>
    <m/>
    <n v="1"/>
    <s v="Docuseries"/>
    <x v="21"/>
    <s v="Docuseries"/>
    <n v="1"/>
  </r>
  <r>
    <n v="4909"/>
    <x v="7890"/>
    <x v="1"/>
    <x v="7888"/>
    <m/>
    <s v="Chan Fong, Z-Chen, Frederick Lee, Melvin Sia, Chris Tong, Rickman Chia, Henley Hii"/>
    <n v="7"/>
    <x v="2"/>
    <m/>
    <n v="0"/>
    <x v="1062"/>
    <x v="9"/>
    <x v="1"/>
    <s v="2 Season"/>
    <n v="2"/>
    <s v=""/>
    <m/>
    <n v="2"/>
    <s v="International TV Shows, TV Dramas, TV Horror"/>
    <x v="19"/>
    <s v="International TV Shows, TV Dramas, TV Horror"/>
    <n v="3"/>
  </r>
  <r>
    <n v="4911"/>
    <x v="7891"/>
    <x v="1"/>
    <x v="7889"/>
    <m/>
    <s v="Irene Santiago, Gary Estrada, Ariel Rivera, Patrick Theo, Louise Chong, Mano Maniam, Jojo Struys, Alvin Wong"/>
    <n v="8"/>
    <x v="2"/>
    <m/>
    <n v="0"/>
    <x v="1062"/>
    <x v="9"/>
    <x v="6"/>
    <s v="1 Season"/>
    <n v="1"/>
    <s v=""/>
    <m/>
    <n v="1"/>
    <s v="International TV Shows, TV Dramas"/>
    <x v="19"/>
    <s v="International TV Shows, TV Dramas"/>
    <n v="2"/>
  </r>
  <r>
    <n v="4914"/>
    <x v="7892"/>
    <x v="1"/>
    <x v="7890"/>
    <m/>
    <s v="Annabelle Kong, Amber Chia, Carmen Soo, Danny Wan, Daniel Tan, Jeffrey Cheng"/>
    <n v="6"/>
    <x v="2"/>
    <m/>
    <n v="0"/>
    <x v="1062"/>
    <x v="9"/>
    <x v="6"/>
    <s v="1 Season"/>
    <n v="1"/>
    <s v=""/>
    <m/>
    <n v="1"/>
    <s v="International TV Shows, Romantic TV Shows, TV Comedies"/>
    <x v="19"/>
    <s v="International TV Shows, Romantic TV Shows, TV Comedies"/>
    <n v="3"/>
  </r>
  <r>
    <n v="4915"/>
    <x v="7893"/>
    <x v="1"/>
    <x v="7891"/>
    <m/>
    <s v="Li Nanxing, Christopher Lee, Jesseca Liu, Apple Hong, Jeanette Aw"/>
    <n v="5"/>
    <x v="2"/>
    <m/>
    <n v="0"/>
    <x v="1062"/>
    <x v="9"/>
    <x v="1"/>
    <s v="1 Season"/>
    <n v="1"/>
    <s v=""/>
    <m/>
    <n v="1"/>
    <s v="International TV Shows, TV Dramas"/>
    <x v="19"/>
    <s v="International TV Shows, TV Dramas"/>
    <n v="2"/>
  </r>
  <r>
    <n v="4925"/>
    <x v="7894"/>
    <x v="1"/>
    <x v="7892"/>
    <m/>
    <s v="Alicia von Rittberg, Maximilian Meyer-Bretschneider, Justus von Dohn√°nyi, Matthias Koeberlin, Christoph Bach, Ernst St√∂tzner, Klara Deutschmann, Ramona Kunze-Libnow, Daniel Str√§√üer, Tanja Schleiff, Monika Oschek, Emilia Sch√ºle, Matthias Brenner, Thomas Loibl"/>
    <n v="14"/>
    <x v="10"/>
    <s v="Germany"/>
    <n v="1"/>
    <x v="944"/>
    <x v="3"/>
    <x v="5"/>
    <s v="1 Season"/>
    <n v="1"/>
    <s v=""/>
    <m/>
    <n v="1"/>
    <s v="International TV Shows, TV Dramas"/>
    <x v="19"/>
    <s v="International TV Shows, TV Dramas"/>
    <n v="2"/>
  </r>
  <r>
    <n v="4926"/>
    <x v="7895"/>
    <x v="1"/>
    <x v="7893"/>
    <m/>
    <s v="Chlo√© Lambert, Philippe Dusseau, Emilie de Preissac, Marc Ruchmann, Blanche Veisberg, Eric Savin, Nicolas Gob, Catherine Vinatier, Thierry Godard"/>
    <n v="9"/>
    <x v="11"/>
    <s v="France"/>
    <n v="1"/>
    <x v="1627"/>
    <x v="5"/>
    <x v="5"/>
    <s v="1 Season"/>
    <n v="1"/>
    <s v=""/>
    <m/>
    <n v="1"/>
    <s v="Crime TV Shows, International TV Shows, TV Dramas"/>
    <x v="20"/>
    <s v="Crime TV Shows, International TV Shows, TV Dramas"/>
    <n v="3"/>
  </r>
  <r>
    <n v="4927"/>
    <x v="7896"/>
    <x v="1"/>
    <x v="7894"/>
    <m/>
    <s v="Natasha Leggero, Moshe Kasher"/>
    <n v="2"/>
    <x v="0"/>
    <s v="United States"/>
    <n v="1"/>
    <x v="1627"/>
    <x v="5"/>
    <x v="5"/>
    <s v="1 Season"/>
    <n v="1"/>
    <s v=""/>
    <m/>
    <n v="1"/>
    <s v="Stand-Up Comedy &amp; Talk Shows, TV Comedies"/>
    <x v="30"/>
    <s v="Stand-Up Comedy &amp; Talk Shows, TV Comedies"/>
    <n v="2"/>
  </r>
  <r>
    <n v="4931"/>
    <x v="7897"/>
    <x v="1"/>
    <x v="7895"/>
    <m/>
    <s v="Kate McKinnon, Miles Koseleci-Vieira, Mikaela Blake, Gabby Clarke, Leke Maceda-Rustecki, Matthew Mintz, Lynsey Pham, Birva Pandya, Kaden Stephen, Lily Tomlin"/>
    <n v="10"/>
    <x v="0"/>
    <s v="United States"/>
    <n v="1"/>
    <x v="1225"/>
    <x v="5"/>
    <x v="0"/>
    <s v="2 Season"/>
    <n v="2"/>
    <s v=""/>
    <m/>
    <n v="2"/>
    <s v="Kids' TV"/>
    <x v="25"/>
    <s v="Kids' TV"/>
    <n v="1"/>
  </r>
  <r>
    <n v="4934"/>
    <x v="7898"/>
    <x v="1"/>
    <x v="7896"/>
    <m/>
    <s v="Derek Ramsay, Vince Rillon, Allen Dizon, Felix Roco, Ruby Ruiz"/>
    <n v="5"/>
    <x v="48"/>
    <s v="Philippines"/>
    <n v="1"/>
    <x v="1115"/>
    <x v="3"/>
    <x v="5"/>
    <s v="1 Season"/>
    <n v="1"/>
    <s v=""/>
    <m/>
    <n v="1"/>
    <s v="International TV Shows, TV Dramas"/>
    <x v="19"/>
    <s v="International TV Shows, TV Dramas"/>
    <n v="2"/>
  </r>
  <r>
    <n v="4942"/>
    <x v="7899"/>
    <x v="1"/>
    <x v="7897"/>
    <m/>
    <s v="Louis Hunter, Bella Dayne, Frances O'Connor, David Threlfall, Chloe Pirrie, Tom Weston-Jones, Alfred Enoch, Jonas Armstrong"/>
    <n v="8"/>
    <x v="6"/>
    <s v="United Kingdom, South Africa, Australia, United States"/>
    <n v="4"/>
    <x v="108"/>
    <x v="5"/>
    <x v="5"/>
    <s v="1 Season"/>
    <n v="1"/>
    <s v=""/>
    <m/>
    <n v="1"/>
    <s v="British TV Shows, International TV Shows, Romantic TV Shows"/>
    <x v="23"/>
    <s v="British TV Shows, International TV Shows, Romantic TV Shows"/>
    <n v="3"/>
  </r>
  <r>
    <n v="4943"/>
    <x v="7900"/>
    <x v="1"/>
    <x v="7898"/>
    <m/>
    <s v="Fanny Bloc, Jules De Jongh, Patrick B√©thune, Hugo Chandor, Thierry Mercier, Matthew G√©czy, Benjamin Pascal, Arthur Bostrom, Genevi√®ve Doang, Adeline Chetail, Jessica Bell, Thomas Guitard, Ross Grant, G√©rard Surugue, Kier Stewart, Beno√Æt Allemane, Bruno Magne"/>
    <n v="17"/>
    <x v="11"/>
    <s v="France"/>
    <n v="1"/>
    <x v="108"/>
    <x v="3"/>
    <x v="6"/>
    <s v="3 Season"/>
    <n v="3"/>
    <s v=""/>
    <m/>
    <n v="3"/>
    <s v="Kids' TV"/>
    <x v="25"/>
    <s v="Kids' TV"/>
    <n v="1"/>
  </r>
  <r>
    <n v="4947"/>
    <x v="7901"/>
    <x v="1"/>
    <x v="7899"/>
    <m/>
    <s v="Patrick Stewart, Jonathan Frakes, LeVar Burton, Michael Dorn, Marina Sirtis, Brent Spiner, Gates McFadden, Majel Barrett, Wil Wheaton"/>
    <n v="9"/>
    <x v="0"/>
    <s v="United States"/>
    <n v="1"/>
    <x v="1628"/>
    <x v="31"/>
    <x v="6"/>
    <s v="7 Season"/>
    <n v="7"/>
    <s v=""/>
    <m/>
    <n v="7"/>
    <s v="TV Action &amp; Adventure, TV Sci-Fi &amp; Fantasy"/>
    <x v="29"/>
    <s v="TV Action &amp; Adventure, TV Sci-Fi &amp; Fantasy"/>
    <n v="2"/>
  </r>
  <r>
    <n v="4950"/>
    <x v="7902"/>
    <x v="1"/>
    <x v="7900"/>
    <m/>
    <s v="Lisa Henni, Adam Godley, Tomas von Br√∂mssen, Lia Boysen, Christoffer Nordenrot, Stina Rautelin, Erik Madsen, Magnus Krepper, Meliz Karlge, Linda Nilarve, Bj√∂rn Granath, Richenda Carey, Dag Malmberg"/>
    <n v="13"/>
    <x v="21"/>
    <s v="Sweden"/>
    <n v="1"/>
    <x v="110"/>
    <x v="3"/>
    <x v="5"/>
    <s v="1 Season"/>
    <n v="1"/>
    <s v=""/>
    <m/>
    <n v="1"/>
    <s v="Crime TV Shows, International TV Shows, TV Comedies"/>
    <x v="20"/>
    <s v="Crime TV Shows, International TV Shows, TV Comedies"/>
    <n v="3"/>
  </r>
  <r>
    <n v="4952"/>
    <x v="7903"/>
    <x v="1"/>
    <x v="7901"/>
    <m/>
    <s v="Jim Howick, Samuel Anderson, Jonny Sweet, Nick Helm, Mary McCormack, Aimee-Ffion Edwards, Lolly Adefope"/>
    <n v="7"/>
    <x v="6"/>
    <s v="United Kingdom"/>
    <n v="1"/>
    <x v="110"/>
    <x v="3"/>
    <x v="5"/>
    <s v="1 Season"/>
    <n v="1"/>
    <s v=""/>
    <m/>
    <n v="1"/>
    <s v="British TV Shows, International TV Shows, TV Comedies"/>
    <x v="23"/>
    <s v="British TV Shows, International TV Shows, TV Comedies"/>
    <n v="3"/>
  </r>
  <r>
    <n v="4958"/>
    <x v="7904"/>
    <x v="1"/>
    <x v="7902"/>
    <m/>
    <s v="Suranne Jones, Bertie Carvel, Clare-Hope Ashitey, Cheryl Campbell, Jodie Comer, Victoria Hamilton, Martha Howe-Douglas, Adam James, Thusitha Jayasundera, Sara Stewart, Neil Stuke, Tom Taylor, Robert Pugh, Shazia Nicholls, Cian Barry, Megan Roberts, Charlie Cunniffe, Navin Chowdhry"/>
    <n v="18"/>
    <x v="6"/>
    <s v="United Kingdom"/>
    <n v="1"/>
    <x v="838"/>
    <x v="3"/>
    <x v="5"/>
    <s v="2 Season"/>
    <n v="2"/>
    <s v=""/>
    <m/>
    <n v="2"/>
    <s v="British TV Shows, International TV Shows, Romantic TV Shows"/>
    <x v="23"/>
    <s v="British TV Shows, International TV Shows, Romantic TV Shows"/>
    <n v="3"/>
  </r>
  <r>
    <n v="4962"/>
    <x v="7905"/>
    <x v="1"/>
    <x v="7903"/>
    <m/>
    <s v="Logic, Nas, Dave West, T.I., G-Eazy, 2 Chainz, Rapsody, Just Blaze, A Boogie Wit tha Hoodie"/>
    <n v="9"/>
    <x v="0"/>
    <s v="United States"/>
    <n v="1"/>
    <x v="331"/>
    <x v="5"/>
    <x v="5"/>
    <s v="1 Season"/>
    <n v="1"/>
    <s v=""/>
    <m/>
    <n v="1"/>
    <s v="Docuseries"/>
    <x v="21"/>
    <s v="Docuseries"/>
    <n v="1"/>
  </r>
  <r>
    <n v="4965"/>
    <x v="7906"/>
    <x v="1"/>
    <x v="7904"/>
    <m/>
    <s v="Mike Smith, John Paul Tremblay, Robb Wells, John Dunsworth, Patrick Roach, Cory Bowles, Lucy Decoutere, Barrie Dunn, Sarah Dunsworth, Jeanna Harrison, Michael Jackson, Garry James, Tyrone Parsons, Shelley Thompson, Jonathan Torrens"/>
    <n v="15"/>
    <x v="8"/>
    <s v="Canada"/>
    <n v="1"/>
    <x v="331"/>
    <x v="5"/>
    <x v="5"/>
    <s v="12 Season"/>
    <n v="12"/>
    <s v=""/>
    <m/>
    <n v="12"/>
    <s v="Classic &amp; Cult TV, Crime TV Shows, International TV Shows"/>
    <x v="31"/>
    <s v="Classic &amp; Cult TV, Crime TV Shows, International TV Shows"/>
    <n v="3"/>
  </r>
  <r>
    <n v="4968"/>
    <x v="7907"/>
    <x v="1"/>
    <x v="7905"/>
    <m/>
    <s v="Donald Trump"/>
    <n v="1"/>
    <x v="6"/>
    <s v="United Kingdom"/>
    <n v="1"/>
    <x v="331"/>
    <x v="5"/>
    <x v="1"/>
    <s v="1 Season"/>
    <n v="1"/>
    <s v=""/>
    <m/>
    <n v="1"/>
    <s v="Docuseries"/>
    <x v="21"/>
    <s v="Docuseries"/>
    <n v="1"/>
  </r>
  <r>
    <n v="4969"/>
    <x v="7908"/>
    <x v="1"/>
    <x v="7906"/>
    <s v="Dan Lucchesi"/>
    <s v="James Acaster"/>
    <n v="1"/>
    <x v="6"/>
    <s v="United Kingdom"/>
    <n v="1"/>
    <x v="1362"/>
    <x v="5"/>
    <x v="1"/>
    <s v="1 Season"/>
    <n v="1"/>
    <s v=""/>
    <m/>
    <n v="1"/>
    <s v="British TV Shows, International TV Shows, Stand-Up Comedy &amp; Talk Shows"/>
    <x v="23"/>
    <s v="British TV Shows, International TV Shows, Stand-Up Comedy &amp; Talk Shows"/>
    <n v="3"/>
  </r>
  <r>
    <n v="4974"/>
    <x v="7909"/>
    <x v="1"/>
    <x v="7907"/>
    <m/>
    <s v="Lydia Wilson, Joel Fry, Brendan Coyle, James Frecheville, Claire Rushbrook, Joanna Scanlan, Pippa Haywood, Tara Fitzgerald, Richard Harrington, Sian Reese-Williams"/>
    <n v="10"/>
    <x v="6"/>
    <s v="United Kingdom"/>
    <n v="1"/>
    <x v="530"/>
    <x v="5"/>
    <x v="5"/>
    <s v="1 Season"/>
    <n v="1"/>
    <s v=""/>
    <m/>
    <n v="1"/>
    <s v="British TV Shows, International TV Shows, TV Dramas"/>
    <x v="23"/>
    <s v="British TV Shows, International TV Shows, TV Dramas"/>
    <n v="3"/>
  </r>
  <r>
    <n v="4977"/>
    <x v="7910"/>
    <x v="1"/>
    <x v="7908"/>
    <m/>
    <s v="Nate Bargatze, Fortune Feimster, Deon Cole, Nikki Glaser, Beth Stelling, Dan Soder"/>
    <n v="6"/>
    <x v="0"/>
    <s v="United States"/>
    <n v="1"/>
    <x v="548"/>
    <x v="5"/>
    <x v="5"/>
    <s v="2 Season"/>
    <n v="2"/>
    <s v=""/>
    <m/>
    <n v="2"/>
    <s v="Stand-Up Comedy &amp; Talk Shows, TV Comedies"/>
    <x v="30"/>
    <s v="Stand-Up Comedy &amp; Talk Shows, TV Comedies"/>
    <n v="2"/>
  </r>
  <r>
    <n v="4979"/>
    <x v="7911"/>
    <x v="1"/>
    <x v="7909"/>
    <m/>
    <s v="Juana Viale, Andr√©s Velencoso, Delfina Chaves, Osmar Nu√±ez, Germ√°n Palacios, Juan Pablo Geretto, Sof√≠a Gala, Daniel Pacheco, Daniel Hendler, Flavio Mendoza"/>
    <n v="10"/>
    <x v="25"/>
    <s v="Argentina"/>
    <n v="1"/>
    <x v="357"/>
    <x v="5"/>
    <x v="5"/>
    <s v="1 Season"/>
    <n v="1"/>
    <s v=""/>
    <m/>
    <n v="1"/>
    <s v="International TV Shows, Spanish-Language TV Shows, TV Dramas"/>
    <x v="19"/>
    <s v="International TV Shows, Spanish-Language TV Shows, TV Dramas"/>
    <n v="3"/>
  </r>
  <r>
    <n v="4981"/>
    <x v="7912"/>
    <x v="1"/>
    <x v="7910"/>
    <m/>
    <m/>
    <n v="0"/>
    <x v="0"/>
    <s v="United States"/>
    <n v="1"/>
    <x v="357"/>
    <x v="5"/>
    <x v="5"/>
    <s v="1 Season"/>
    <n v="1"/>
    <s v=""/>
    <m/>
    <n v="1"/>
    <s v="Crime TV Shows, Docuseries"/>
    <x v="20"/>
    <s v="Crime TV Shows, Docuseries"/>
    <n v="2"/>
  </r>
  <r>
    <n v="4985"/>
    <x v="7913"/>
    <x v="1"/>
    <x v="7911"/>
    <m/>
    <s v="Amr Youssef, Dina El-Sherbiny, Anoushka, Amina Khalil, Nada Mousa, Sawsan Badr, Ahmed Dawood"/>
    <n v="7"/>
    <x v="5"/>
    <s v="Egypt"/>
    <n v="1"/>
    <x v="45"/>
    <x v="9"/>
    <x v="1"/>
    <s v="1 Season"/>
    <n v="1"/>
    <s v=""/>
    <m/>
    <n v="1"/>
    <s v="International TV Shows, Romantic TV Shows, TV Dramas"/>
    <x v="19"/>
    <s v="International TV Shows, Romantic TV Shows, TV Dramas"/>
    <n v="3"/>
  </r>
  <r>
    <n v="4986"/>
    <x v="7914"/>
    <x v="1"/>
    <x v="7912"/>
    <m/>
    <s v="Veerle Baetens, Stijn Van Opstal, Jeroen Perceval, Hilde Van Mieghem, Gene Bervoets, Peter Van den Begin, Natali Broods"/>
    <n v="7"/>
    <x v="47"/>
    <s v="Belgium"/>
    <n v="1"/>
    <x v="45"/>
    <x v="3"/>
    <x v="5"/>
    <s v="1 Season"/>
    <n v="1"/>
    <s v=""/>
    <m/>
    <n v="1"/>
    <s v="International TV Shows, TV Dramas, TV Mysteries"/>
    <x v="19"/>
    <s v="International TV Shows, TV Dramas, TV Mysteries"/>
    <n v="3"/>
  </r>
  <r>
    <n v="4989"/>
    <x v="7915"/>
    <x v="1"/>
    <x v="7913"/>
    <m/>
    <s v="Natsuki Hanae, Manaka Iwami, Yuuichirou Umehara, Nobunaga Shimazaki, Mikako Komatsu, Daiki Yamashita, Hiroshi Kamiya"/>
    <n v="7"/>
    <x v="1"/>
    <s v="Japan"/>
    <n v="1"/>
    <x v="617"/>
    <x v="3"/>
    <x v="1"/>
    <s v="1 Season"/>
    <n v="1"/>
    <s v=""/>
    <m/>
    <n v="1"/>
    <s v="Anime Series, International TV Shows"/>
    <x v="27"/>
    <s v="Anime Series, International TV Shows"/>
    <n v="2"/>
  </r>
  <r>
    <n v="4992"/>
    <x v="7916"/>
    <x v="1"/>
    <x v="7914"/>
    <s v="Kazuya Murata"/>
    <s v="Haruka Shiraishi, Yusuke Kobayashi, Makoto Furukawa, Taishi Murata, Kaori Nazuka, M„ÉªA„ÉªO, Ryota Takeuchi, Ai Kayano, Toru Okawa, Takehito Koyasu, Atsuko Tanaka"/>
    <n v="11"/>
    <x v="1"/>
    <s v="Japan"/>
    <n v="1"/>
    <x v="1110"/>
    <x v="5"/>
    <x v="1"/>
    <s v="1 Season"/>
    <n v="1"/>
    <s v=""/>
    <m/>
    <n v="1"/>
    <s v="Anime Series, International TV Shows"/>
    <x v="27"/>
    <s v="Anime Series, International TV Shows"/>
    <n v="2"/>
  </r>
  <r>
    <n v="4993"/>
    <x v="7917"/>
    <x v="1"/>
    <x v="7915"/>
    <m/>
    <s v="Carey Mulligan, John Simm, Nicola Walker, Billie Piper, Nathaniel Martello-White, Jeany Spark, Hayley Squires, Ben Miles, Saskia Reeves, Ahd"/>
    <n v="10"/>
    <x v="6"/>
    <s v="United Kingdom, United States"/>
    <n v="2"/>
    <x v="1110"/>
    <x v="5"/>
    <x v="5"/>
    <s v="1 Season"/>
    <n v="1"/>
    <s v=""/>
    <m/>
    <n v="1"/>
    <s v="British TV Shows, Crime TV Shows, International TV Shows"/>
    <x v="23"/>
    <s v="British TV Shows, Crime TV Shows, International TV Shows"/>
    <n v="3"/>
  </r>
  <r>
    <n v="4995"/>
    <x v="7918"/>
    <x v="1"/>
    <x v="7916"/>
    <m/>
    <s v="Joong-hoon Park, Jin-mo Joo, Yang Ik-june, Moo-Yul Kim, Ji Soo, Young-chang Song, Hong-Fa Kim, Tae-ho Ryu, Yu-seok Kim, Soo-young Park, Yoon-hee Lee"/>
    <n v="11"/>
    <x v="28"/>
    <s v="South Korea"/>
    <n v="1"/>
    <x v="138"/>
    <x v="5"/>
    <x v="5"/>
    <s v="1 Season"/>
    <n v="1"/>
    <s v=""/>
    <m/>
    <n v="1"/>
    <s v="Crime TV Shows, International TV Shows, Korean TV Shows"/>
    <x v="20"/>
    <s v="Crime TV Shows, International TV Shows, Korean TV Shows"/>
    <n v="3"/>
  </r>
  <r>
    <n v="4998"/>
    <x v="7919"/>
    <x v="1"/>
    <x v="7917"/>
    <m/>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n v="16"/>
    <x v="30"/>
    <s v="Norway, Germany, Sweden"/>
    <n v="3"/>
    <x v="269"/>
    <x v="3"/>
    <x v="5"/>
    <s v="1 Season"/>
    <n v="1"/>
    <s v=""/>
    <m/>
    <n v="1"/>
    <s v="Crime TV Shows, International TV Shows, TV Dramas"/>
    <x v="20"/>
    <s v="Crime TV Shows, International TV Shows, TV Dramas"/>
    <n v="3"/>
  </r>
  <r>
    <n v="5001"/>
    <x v="7920"/>
    <x v="1"/>
    <x v="7918"/>
    <m/>
    <m/>
    <n v="0"/>
    <x v="0"/>
    <s v="United States"/>
    <n v="1"/>
    <x v="209"/>
    <x v="5"/>
    <x v="5"/>
    <s v="1 Season"/>
    <n v="1"/>
    <s v=""/>
    <m/>
    <n v="1"/>
    <s v="Docuseries, Science &amp; Nature TV"/>
    <x v="21"/>
    <s v="Docuseries, Science &amp; Nature TV"/>
    <n v="2"/>
  </r>
  <r>
    <n v="5005"/>
    <x v="7921"/>
    <x v="1"/>
    <x v="7919"/>
    <m/>
    <s v="Stephanie Bennett, Emmanuel Kabongo, RJ Fetherstonhaugh, Andres Joseph, Kevin Claydon, Conrad Pla, Clark Backo, Ryan Pierce, Eileen Li, Susan Bain, Cristina Rosato, Jonathan Kim, Colm Feore"/>
    <n v="13"/>
    <x v="8"/>
    <s v="Canada"/>
    <n v="1"/>
    <x v="144"/>
    <x v="3"/>
    <x v="5"/>
    <s v="1 Season"/>
    <n v="1"/>
    <s v=""/>
    <m/>
    <n v="1"/>
    <s v="Crime TV Shows, International TV Shows, TV Dramas"/>
    <x v="20"/>
    <s v="Crime TV Shows, International TV Shows, TV Dramas"/>
    <n v="3"/>
  </r>
  <r>
    <n v="5027"/>
    <x v="7922"/>
    <x v="1"/>
    <x v="7920"/>
    <m/>
    <s v="Da-hae Lee, Zhou Mi, Wang Qiuzi, Kwang-hyun Park, Jia Zhengyu, Jeong-hak Park"/>
    <n v="6"/>
    <x v="28"/>
    <s v="South Korea, China"/>
    <n v="2"/>
    <x v="1489"/>
    <x v="9"/>
    <x v="1"/>
    <s v="1 Season"/>
    <n v="1"/>
    <s v=""/>
    <m/>
    <n v="1"/>
    <s v="International TV Shows, Romantic TV Shows, TV Comedies"/>
    <x v="19"/>
    <s v="International TV Shows, Romantic TV Shows, TV Comedies"/>
    <n v="3"/>
  </r>
  <r>
    <n v="5028"/>
    <x v="7923"/>
    <x v="1"/>
    <x v="7921"/>
    <m/>
    <s v="G√©rard Depardieu, Beno√Æt Magimel, G√©raldine Pailhas, Nadia Far√®s, St√©phane Caillard, Jean-Ren√© Privat, Pascal Elso, G√©rard Meylan"/>
    <n v="8"/>
    <x v="11"/>
    <s v="France"/>
    <n v="1"/>
    <x v="1489"/>
    <x v="5"/>
    <x v="5"/>
    <s v="2 Season"/>
    <n v="2"/>
    <s v=""/>
    <m/>
    <n v="2"/>
    <s v="International TV Shows, TV Dramas, TV Thrillers"/>
    <x v="19"/>
    <s v="International TV Shows, TV Dramas, TV Thrillers"/>
    <n v="3"/>
  </r>
  <r>
    <n v="5030"/>
    <x v="7924"/>
    <x v="1"/>
    <x v="7922"/>
    <m/>
    <s v="Clare-Hope Ashitey, Regina King, Beau Knapp, Michael Mosley, David Lyons, Russell Hornsby, Ra√∫l Castillo, Patrick Murney"/>
    <n v="8"/>
    <x v="0"/>
    <s v="United States"/>
    <n v="1"/>
    <x v="1489"/>
    <x v="5"/>
    <x v="5"/>
    <s v="1 Season"/>
    <n v="1"/>
    <s v=""/>
    <m/>
    <n v="1"/>
    <s v="Crime TV Shows, TV Dramas"/>
    <x v="20"/>
    <s v="Crime TV Shows, TV Dramas"/>
    <n v="2"/>
  </r>
  <r>
    <n v="5031"/>
    <x v="7925"/>
    <x v="1"/>
    <x v="7923"/>
    <m/>
    <s v="Alisdair Simpson, Henrik J√∏rgensen, James Lowe, Blake Scott, Peter Turnbull"/>
    <n v="5"/>
    <x v="6"/>
    <s v="United Kingdom"/>
    <n v="1"/>
    <x v="1629"/>
    <x v="3"/>
    <x v="1"/>
    <s v="1 Season"/>
    <n v="1"/>
    <s v=""/>
    <m/>
    <n v="1"/>
    <s v="British TV Shows, Docuseries, International TV Shows"/>
    <x v="23"/>
    <s v="British TV Shows, Docuseries, International TV Shows"/>
    <n v="3"/>
  </r>
  <r>
    <n v="5033"/>
    <x v="7926"/>
    <x v="1"/>
    <x v="7924"/>
    <m/>
    <s v="Sean Bean, Tom Ward, Richie Campbell, Vanessa Kirby, Ed Stoppard, Ryan Sampson, Robbie Gee, Anna Maxwell Martin, Elliot Cowan, Charlie Creed-Miles, Eloise Smyth, Samuel West"/>
    <n v="12"/>
    <x v="6"/>
    <s v="United Kingdom"/>
    <n v="1"/>
    <x v="518"/>
    <x v="3"/>
    <x v="5"/>
    <s v="2 Season"/>
    <n v="2"/>
    <s v=""/>
    <m/>
    <n v="2"/>
    <s v="British TV Shows, Crime TV Shows, International TV Shows"/>
    <x v="23"/>
    <s v="British TV Shows, Crime TV Shows, International TV Shows"/>
    <n v="3"/>
  </r>
  <r>
    <n v="5036"/>
    <x v="7927"/>
    <x v="1"/>
    <x v="7925"/>
    <m/>
    <s v="Jay Baruchel, America Ferrera, T.J. Miller, Christopher Mintz-Plasse, Andree Vermeulen, Zack Pearlman"/>
    <n v="6"/>
    <x v="0"/>
    <s v="United States"/>
    <n v="1"/>
    <x v="298"/>
    <x v="5"/>
    <x v="8"/>
    <s v="6 Season"/>
    <n v="6"/>
    <s v=""/>
    <m/>
    <n v="6"/>
    <s v="Kids' TV, TV Action &amp; Adventure"/>
    <x v="25"/>
    <s v="Kids' TV, TV Action &amp; Adventure"/>
    <n v="2"/>
  </r>
  <r>
    <n v="5037"/>
    <x v="7928"/>
    <x v="1"/>
    <x v="7926"/>
    <m/>
    <s v="Jahi Di'Allo Winston, Peyton Kennedy, Patch Darragh, Claudine Mboligikpelani Nako, Rio Mangini, Quinn Liebling, Sydney Sweeney, Elijah Stevenson, Zachary Ray Sherman, Abi Brittle"/>
    <n v="10"/>
    <x v="0"/>
    <s v="United States"/>
    <n v="1"/>
    <x v="298"/>
    <x v="5"/>
    <x v="1"/>
    <s v="1 Season"/>
    <n v="1"/>
    <s v=""/>
    <m/>
    <n v="1"/>
    <s v="TV Comedies, TV Dramas, Teen TV Shows"/>
    <x v="24"/>
    <s v="TV Comedies, TV Dramas, Teen TV Shows"/>
    <n v="3"/>
  </r>
  <r>
    <n v="5039"/>
    <x v="7929"/>
    <x v="1"/>
    <x v="7927"/>
    <m/>
    <s v="Keyakizaka46"/>
    <n v="1"/>
    <x v="1"/>
    <s v="Japan"/>
    <n v="1"/>
    <x v="1339"/>
    <x v="3"/>
    <x v="5"/>
    <s v="1 Season"/>
    <n v="1"/>
    <s v=""/>
    <m/>
    <n v="1"/>
    <s v="International TV Shows, TV Dramas, TV Mysteries"/>
    <x v="19"/>
    <s v="International TV Shows, TV Dramas, TV Mysteries"/>
    <n v="3"/>
  </r>
  <r>
    <n v="5047"/>
    <x v="7930"/>
    <x v="1"/>
    <x v="7928"/>
    <m/>
    <s v="Christina Ochoa, Matt Barr, Corbin Reid, Charlie Barnett, W. Tr√© Davis"/>
    <n v="5"/>
    <x v="0"/>
    <s v="United States"/>
    <n v="1"/>
    <x v="385"/>
    <x v="3"/>
    <x v="1"/>
    <s v="1 Season"/>
    <n v="1"/>
    <s v=""/>
    <m/>
    <n v="1"/>
    <s v="TV Action &amp; Adventure, TV Dramas"/>
    <x v="29"/>
    <s v="TV Action &amp; Adventure, TV Dramas"/>
    <n v="2"/>
  </r>
  <r>
    <n v="5049"/>
    <x v="7931"/>
    <x v="1"/>
    <x v="7929"/>
    <m/>
    <s v="Snoop Dogg"/>
    <n v="1"/>
    <x v="0"/>
    <s v="United States"/>
    <n v="1"/>
    <x v="227"/>
    <x v="5"/>
    <x v="5"/>
    <s v="1 Season"/>
    <n v="1"/>
    <s v=""/>
    <m/>
    <n v="1"/>
    <s v="Docuseries, Reality TV"/>
    <x v="21"/>
    <s v="Docuseries, Reality TV"/>
    <n v="2"/>
  </r>
  <r>
    <n v="5055"/>
    <x v="7932"/>
    <x v="1"/>
    <x v="7930"/>
    <s v="Dan Forrer"/>
    <m/>
    <n v="0"/>
    <x v="0"/>
    <s v="United States"/>
    <n v="1"/>
    <x v="148"/>
    <x v="9"/>
    <x v="5"/>
    <s v="8 Season"/>
    <n v="8"/>
    <s v=""/>
    <m/>
    <n v="8"/>
    <s v="Crime TV Shows, Docuseries, International TV Shows"/>
    <x v="20"/>
    <s v="Crime TV Shows, Docuseries, International TV Shows"/>
    <n v="3"/>
  </r>
  <r>
    <n v="5058"/>
    <x v="7933"/>
    <x v="1"/>
    <x v="7931"/>
    <m/>
    <s v="Georgina Campbell, Joe Dempsie, Adrian Edmondson, Steve Evets, Laura Fraser, Julie Graham, John Lynch, Gary Lewis, Juliet Stevenson, Joanna Vanderham"/>
    <n v="10"/>
    <x v="6"/>
    <s v="United Kingdom"/>
    <n v="1"/>
    <x v="447"/>
    <x v="9"/>
    <x v="5"/>
    <s v="1 Season"/>
    <n v="1"/>
    <s v=""/>
    <m/>
    <n v="1"/>
    <s v="British TV Shows, Crime TV Shows, International TV Shows"/>
    <x v="23"/>
    <s v="British TV Shows, Crime TV Shows, International TV Shows"/>
    <n v="3"/>
  </r>
  <r>
    <n v="5064"/>
    <x v="7934"/>
    <x v="1"/>
    <x v="7932"/>
    <m/>
    <s v="Eric Bauza, Jayma Mays, Grey DeLisle, Paul Rugg, Joshua Rush, Candi Milo, Laraine Newman"/>
    <n v="7"/>
    <x v="0"/>
    <s v="United States"/>
    <n v="1"/>
    <x v="197"/>
    <x v="5"/>
    <x v="8"/>
    <s v="6 Season"/>
    <n v="6"/>
    <s v=""/>
    <m/>
    <n v="6"/>
    <s v="Kids' TV, TV Comedies"/>
    <x v="25"/>
    <s v="Kids' TV, TV Comedies"/>
    <n v="2"/>
  </r>
  <r>
    <n v="5066"/>
    <x v="7935"/>
    <x v="1"/>
    <x v="7933"/>
    <m/>
    <s v="Hae-soo Park, Kyung-ho Jung, Dong-il Sung, Krystal Jung, Soo-jeong Ye, Jae-sung Jung, Hoon-jin Lee, Kyoo-hyung Lee, Ho-cheol Lee, Chang-hwan Ahn, Kyung-nam Kim"/>
    <n v="11"/>
    <x v="28"/>
    <s v="South Korea"/>
    <n v="1"/>
    <x v="286"/>
    <x v="3"/>
    <x v="5"/>
    <s v="1 Season"/>
    <n v="1"/>
    <s v=""/>
    <m/>
    <n v="1"/>
    <s v="International TV Shows, Korean TV Shows, TV Comedies"/>
    <x v="19"/>
    <s v="International TV Shows, Korean TV Shows, TV Comedies"/>
    <n v="3"/>
  </r>
  <r>
    <n v="5070"/>
    <x v="7936"/>
    <x v="1"/>
    <x v="7934"/>
    <m/>
    <s v="Austin Butler, Poppy Drayton, Ivana Baquero, Manu Bennett, Aaron Jakubenko, Emilia Burns, John Rhys-Davies, Marcus Vanco, Brooke Williams, Daniel MacPherson, Jed Brophy"/>
    <n v="11"/>
    <x v="0"/>
    <s v="United States, New Zealand"/>
    <n v="2"/>
    <x v="448"/>
    <x v="5"/>
    <x v="5"/>
    <s v="2 Season"/>
    <n v="2"/>
    <s v=""/>
    <m/>
    <n v="2"/>
    <s v="TV Action &amp; Adventure, TV Dramas, TV Sci-Fi &amp; Fantasy"/>
    <x v="29"/>
    <s v="TV Action &amp; Adventure, TV Dramas, TV Sci-Fi &amp; Fantasy"/>
    <n v="3"/>
  </r>
  <r>
    <n v="5071"/>
    <x v="7937"/>
    <x v="1"/>
    <x v="7935"/>
    <m/>
    <s v="Eiko Koike, Ryo Yoshizawa, Fumika Baba, Moga Mogami, Tomo Yanagishita, Kaoru Nagata, Ryo Iwamatsu"/>
    <n v="7"/>
    <x v="1"/>
    <s v="Japan"/>
    <n v="1"/>
    <x v="1630"/>
    <x v="3"/>
    <x v="6"/>
    <s v="1 Season"/>
    <n v="1"/>
    <s v=""/>
    <m/>
    <n v="1"/>
    <s v="International TV Shows, Romantic TV Shows, TV Dramas"/>
    <x v="19"/>
    <s v="International TV Shows, Romantic TV Shows, TV Dramas"/>
    <n v="3"/>
  </r>
  <r>
    <n v="5076"/>
    <x v="7938"/>
    <x v="1"/>
    <x v="7936"/>
    <m/>
    <s v="Amaia Salamanca, √Ålex Garc√≠a, Alicia Borrachero, Jos√© Sacrist√°n, Ver√≥nica S√°nchez, √Ålex Gadea, Anna Moliner, Crist√≥bal Su√°rez, Silvia Alonso, Daniel Lundh, Nuria Herrero"/>
    <n v="11"/>
    <x v="14"/>
    <s v="Spain"/>
    <n v="1"/>
    <x v="1226"/>
    <x v="3"/>
    <x v="5"/>
    <s v="1 Season"/>
    <n v="1"/>
    <s v=""/>
    <m/>
    <n v="1"/>
    <s v="International TV Shows, Romantic TV Shows, Spanish-Language TV Shows"/>
    <x v="19"/>
    <s v="International TV Shows, Romantic TV Shows, Spanish-Language TV Shows"/>
    <n v="3"/>
  </r>
  <r>
    <n v="5078"/>
    <x v="7939"/>
    <x v="1"/>
    <x v="7937"/>
    <s v="Kobun Shizuno, Hiroyuki Seshita"/>
    <s v="Mamoru Miyano, Takahiro Sakurai, Kana Hanazawa, Tomokazu Sugita, Yuki Kaji, Junichi Suwabe, Daisuke Ono, Kenta Miyake, Kenyu Horiuchi, Kazuya Nakai, Kazuhiro Yamaji"/>
    <n v="11"/>
    <x v="1"/>
    <s v="Japan"/>
    <n v="1"/>
    <x v="333"/>
    <x v="3"/>
    <x v="1"/>
    <s v="1 Season"/>
    <n v="1"/>
    <s v=""/>
    <m/>
    <n v="1"/>
    <s v="TV Shows"/>
    <x v="28"/>
    <s v="TV Shows"/>
    <n v="1"/>
  </r>
  <r>
    <n v="5083"/>
    <x v="7940"/>
    <x v="1"/>
    <x v="7938"/>
    <m/>
    <s v="Kathy Bates, Aaron Moten, Tone Bell, Dougie Baldwin, Elizabeth Ho, Elizabeth Alderfer, Chris Redd, Betsy Sodaro, Nicole Sullivan, Michael Trucco"/>
    <n v="10"/>
    <x v="0"/>
    <s v="United States"/>
    <n v="1"/>
    <x v="436"/>
    <x v="5"/>
    <x v="5"/>
    <s v="2 Season"/>
    <n v="2"/>
    <s v=""/>
    <m/>
    <n v="2"/>
    <s v="TV Comedies"/>
    <x v="24"/>
    <s v="TV Comedies"/>
    <n v="1"/>
  </r>
  <r>
    <n v="5090"/>
    <x v="7941"/>
    <x v="1"/>
    <x v="7939"/>
    <m/>
    <s v="Hafidz Roshdi, Uqasha Senrose, Alif Satar, Mawar Rashid"/>
    <n v="4"/>
    <x v="2"/>
    <m/>
    <n v="0"/>
    <x v="1631"/>
    <x v="9"/>
    <x v="6"/>
    <s v="1 Season"/>
    <n v="1"/>
    <s v=""/>
    <m/>
    <n v="1"/>
    <s v="International TV Shows, Romantic TV Shows, TV Comedies"/>
    <x v="19"/>
    <s v="International TV Shows, Romantic TV Shows, TV Comedies"/>
    <n v="3"/>
  </r>
  <r>
    <n v="5091"/>
    <x v="7942"/>
    <x v="1"/>
    <x v="7940"/>
    <m/>
    <s v="Matt LeBlanc, Tamsin Greig, Stephen Mangan, Kathleen Rose Perkins, John Pankow, Mircea Monroe"/>
    <n v="6"/>
    <x v="6"/>
    <s v="United Kingdom, United States"/>
    <n v="2"/>
    <x v="883"/>
    <x v="3"/>
    <x v="5"/>
    <s v="5 Season"/>
    <n v="5"/>
    <s v=""/>
    <m/>
    <n v="5"/>
    <s v="Classic &amp; Cult TV, TV Comedies"/>
    <x v="31"/>
    <s v="Classic &amp; Cult TV, TV Comedies"/>
    <n v="2"/>
  </r>
  <r>
    <n v="5093"/>
    <x v="7943"/>
    <x v="1"/>
    <x v="7941"/>
    <s v="Masaaki Yuasa"/>
    <s v="Kouki Uchiyama, Ayumu Murase, Megumi Han, Ami Koshimizu, Atsuko Tanaka, Rikiya Koyama, Avu-chan, Kenjiro Tsuda, KEN THE 390, Subaru Kimura, Young Dais, Hannya, AFRA"/>
    <n v="13"/>
    <x v="1"/>
    <s v="Japan"/>
    <n v="1"/>
    <x v="718"/>
    <x v="5"/>
    <x v="5"/>
    <s v="1 Season"/>
    <n v="1"/>
    <s v=""/>
    <m/>
    <n v="1"/>
    <s v="Anime Series, International TV Shows, TV Horror"/>
    <x v="27"/>
    <s v="Anime Series, International TV Shows, TV Horror"/>
    <n v="3"/>
  </r>
  <r>
    <n v="5096"/>
    <x v="7944"/>
    <x v="1"/>
    <x v="5547"/>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n v="20"/>
    <x v="1"/>
    <s v="Japan"/>
    <n v="1"/>
    <x v="180"/>
    <x v="20"/>
    <x v="1"/>
    <s v="1 Season"/>
    <n v="1"/>
    <s v=""/>
    <m/>
    <n v="1"/>
    <s v="Anime Series, International TV Shows"/>
    <x v="27"/>
    <s v="Anime Series, International TV Shows"/>
    <n v="2"/>
  </r>
  <r>
    <n v="5097"/>
    <x v="7945"/>
    <x v="1"/>
    <x v="7942"/>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n v="21"/>
    <x v="1"/>
    <s v="Japan"/>
    <n v="1"/>
    <x v="180"/>
    <x v="10"/>
    <x v="1"/>
    <s v="5 Season"/>
    <n v="5"/>
    <s v=""/>
    <m/>
    <n v="5"/>
    <s v="Anime Series, International TV Shows"/>
    <x v="27"/>
    <s v="Anime Series, International TV Shows"/>
    <n v="2"/>
  </r>
  <r>
    <n v="5098"/>
    <x v="7946"/>
    <x v="1"/>
    <x v="7943"/>
    <m/>
    <s v="Johnny Flynn, Antonia Thomas, Daniel Ings, Hannah Britland, Joshua McGuire, Richard Thomson, Jessica Ellerby"/>
    <n v="7"/>
    <x v="6"/>
    <s v="United Kingdom"/>
    <n v="1"/>
    <x v="180"/>
    <x v="5"/>
    <x v="5"/>
    <s v="3 Season"/>
    <n v="3"/>
    <s v=""/>
    <m/>
    <n v="3"/>
    <s v="British TV Shows, International TV Shows, Romantic TV Shows"/>
    <x v="23"/>
    <s v="British TV Shows, International TV Shows, Romantic TV Shows"/>
    <n v="3"/>
  </r>
  <r>
    <n v="5099"/>
    <x v="7947"/>
    <x v="1"/>
    <x v="7944"/>
    <m/>
    <s v="Rica Matsumoto, Ikue Otani, Mayumi Iizuka, Megumi Hayashibara, Unsho Ishizuka"/>
    <n v="5"/>
    <x v="1"/>
    <s v="Japan"/>
    <n v="1"/>
    <x v="180"/>
    <x v="32"/>
    <x v="8"/>
    <s v="1 Season"/>
    <n v="1"/>
    <s v=""/>
    <m/>
    <n v="1"/>
    <s v="Anime Series, Kids' TV"/>
    <x v="27"/>
    <s v="Anime Series, Kids' TV"/>
    <n v="2"/>
  </r>
  <r>
    <n v="5100"/>
    <x v="7948"/>
    <x v="1"/>
    <x v="7945"/>
    <m/>
    <s v="Charles Berling, Julia Piaton, Pascal Greggory, Nina Meurisse, Lubna Azabal, Anne Le Ny, Robinson St√©venin, Robert Plagnol, Sophie Guillemin"/>
    <n v="9"/>
    <x v="11"/>
    <s v="France"/>
    <n v="1"/>
    <x v="180"/>
    <x v="3"/>
    <x v="5"/>
    <s v="1 Season"/>
    <n v="1"/>
    <s v=""/>
    <m/>
    <n v="1"/>
    <s v="Crime TV Shows, International TV Shows, TV Dramas"/>
    <x v="20"/>
    <s v="Crime TV Shows, International TV Shows, TV Dramas"/>
    <n v="3"/>
  </r>
  <r>
    <n v="5101"/>
    <x v="7949"/>
    <x v="1"/>
    <x v="7946"/>
    <s v="Stan Lathan"/>
    <s v="Dave Chappelle"/>
    <n v="1"/>
    <x v="0"/>
    <s v="United States"/>
    <n v="1"/>
    <x v="199"/>
    <x v="3"/>
    <x v="5"/>
    <s v="1 Season"/>
    <n v="1"/>
    <s v=""/>
    <m/>
    <n v="1"/>
    <s v="Stand-Up Comedy &amp; Talk Shows, TV Comedies"/>
    <x v="30"/>
    <s v="Stand-Up Comedy &amp; Talk Shows, TV Comedies"/>
    <n v="2"/>
  </r>
  <r>
    <n v="5104"/>
    <x v="7950"/>
    <x v="1"/>
    <x v="7947"/>
    <m/>
    <s v="Carole Bouquet, Fred Testot, Pascal Demolon, Manon Azem, Fr√©d√©rique Bel, √âlodie Navarre, Jacques Weber"/>
    <n v="7"/>
    <x v="11"/>
    <s v="France"/>
    <n v="1"/>
    <x v="1348"/>
    <x v="3"/>
    <x v="5"/>
    <s v="1 Season"/>
    <n v="1"/>
    <s v=""/>
    <m/>
    <n v="1"/>
    <s v="Crime TV Shows, International TV Shows, TV Dramas"/>
    <x v="20"/>
    <s v="Crime TV Shows, International TV Shows, TV Dramas"/>
    <n v="3"/>
  </r>
  <r>
    <n v="5106"/>
    <x v="7951"/>
    <x v="1"/>
    <x v="7948"/>
    <m/>
    <s v="Syafie Naswip, Ardell Aryana, Naim Daniel, Shafieq Shazwan, Fimie Don, Afieq Syazwan, Amyza Aznan, Azhan Rani, Ahmad Iswazir"/>
    <n v="9"/>
    <x v="2"/>
    <m/>
    <n v="0"/>
    <x v="1348"/>
    <x v="4"/>
    <x v="1"/>
    <s v="1 Season"/>
    <n v="1"/>
    <s v=""/>
    <m/>
    <n v="1"/>
    <s v="International TV Shows, TV Dramas"/>
    <x v="19"/>
    <s v="International TV Shows, TV Dramas"/>
    <n v="2"/>
  </r>
  <r>
    <n v="5110"/>
    <x v="7952"/>
    <x v="1"/>
    <x v="7949"/>
    <m/>
    <s v="Hee-jeong Kim, Seung-un Hwang, Soo-hyun Lee, Hyun-bin Kwon, Young-deuk Kwon, Kim Min-kyo"/>
    <n v="6"/>
    <x v="2"/>
    <m/>
    <n v="0"/>
    <x v="1068"/>
    <x v="3"/>
    <x v="1"/>
    <s v="1 Season"/>
    <n v="1"/>
    <s v=""/>
    <m/>
    <n v="1"/>
    <s v="International TV Shows, Korean TV Shows, TV Comedies"/>
    <x v="19"/>
    <s v="International TV Shows, Korean TV Shows, TV Comedies"/>
    <n v="3"/>
  </r>
  <r>
    <n v="5112"/>
    <x v="7953"/>
    <x v="1"/>
    <x v="7950"/>
    <s v="Daniel Kontur"/>
    <s v="Nicholas Day"/>
    <n v="1"/>
    <x v="6"/>
    <s v="United Kingdom"/>
    <n v="1"/>
    <x v="636"/>
    <x v="3"/>
    <x v="6"/>
    <s v="1 Season"/>
    <n v="1"/>
    <s v=""/>
    <m/>
    <n v="1"/>
    <s v="British TV Shows, Docuseries"/>
    <x v="23"/>
    <s v="British TV Shows, Docuseries"/>
    <n v="2"/>
  </r>
  <r>
    <n v="5113"/>
    <x v="7954"/>
    <x v="1"/>
    <x v="7951"/>
    <m/>
    <s v="Bob Brisbane"/>
    <n v="1"/>
    <x v="12"/>
    <s v="Australia, United States"/>
    <n v="2"/>
    <x v="1445"/>
    <x v="3"/>
    <x v="1"/>
    <s v="1 Season"/>
    <n v="1"/>
    <s v=""/>
    <m/>
    <n v="1"/>
    <s v="Docuseries, International TV Shows, Science &amp; Nature TV"/>
    <x v="21"/>
    <s v="Docuseries, International TV Shows, Science &amp; Nature TV"/>
    <n v="3"/>
  </r>
  <r>
    <n v="5119"/>
    <x v="7955"/>
    <x v="1"/>
    <x v="7952"/>
    <m/>
    <s v="Russell Peters, Anupam Kher, Christina Cole, Mishqah Parthiephal, Hamza Haq, Meren Reddy, William Shatner"/>
    <n v="7"/>
    <x v="8"/>
    <s v="Canada, Germany, South Africa"/>
    <n v="3"/>
    <x v="449"/>
    <x v="3"/>
    <x v="1"/>
    <s v="1 Season"/>
    <n v="1"/>
    <s v=""/>
    <m/>
    <n v="1"/>
    <s v="Crime TV Shows, International TV Shows, TV Comedies"/>
    <x v="20"/>
    <s v="Crime TV Shows, International TV Shows, TV Comedies"/>
    <n v="3"/>
  </r>
  <r>
    <n v="5120"/>
    <x v="7956"/>
    <x v="1"/>
    <x v="7953"/>
    <m/>
    <s v="Ye-ri Han, Seung-Yeon Han, Eun-bin Park, Hwa-young Ryu, Hye-soo Park"/>
    <n v="5"/>
    <x v="28"/>
    <s v="South Korea"/>
    <n v="1"/>
    <x v="1195"/>
    <x v="3"/>
    <x v="5"/>
    <s v="2 Season"/>
    <n v="2"/>
    <s v=""/>
    <m/>
    <n v="2"/>
    <s v="International TV Shows, Korean TV Shows, Romantic TV Shows"/>
    <x v="19"/>
    <s v="International TV Shows, Korean TV Shows, Romantic TV Shows"/>
    <n v="3"/>
  </r>
  <r>
    <n v="5121"/>
    <x v="7957"/>
    <x v="1"/>
    <x v="7954"/>
    <m/>
    <s v="Cheuk Wan Chi"/>
    <n v="1"/>
    <x v="2"/>
    <m/>
    <n v="0"/>
    <x v="141"/>
    <x v="4"/>
    <x v="5"/>
    <s v="1 Season"/>
    <n v="1"/>
    <s v=""/>
    <m/>
    <n v="1"/>
    <s v="International TV Shows, Stand-Up Comedy &amp; Talk Shows, TV Comedies"/>
    <x v="19"/>
    <s v="International TV Shows, Stand-Up Comedy &amp; Talk Shows, TV Comedies"/>
    <n v="3"/>
  </r>
  <r>
    <n v="5126"/>
    <x v="7958"/>
    <x v="1"/>
    <x v="7955"/>
    <m/>
    <s v="Peter Sarsgaard, Molly Parker, Christian Camargo, Scott Shepherd, Tim Blake Nelson, Jimmi Simpson, Bob Balaban, Michael Chernus"/>
    <n v="8"/>
    <x v="0"/>
    <s v="United States"/>
    <n v="1"/>
    <x v="141"/>
    <x v="3"/>
    <x v="1"/>
    <s v="1 Season"/>
    <n v="1"/>
    <s v=""/>
    <m/>
    <n v="1"/>
    <s v="Crime TV Shows, Docuseries"/>
    <x v="20"/>
    <s v="Crime TV Shows, Docuseries"/>
    <n v="2"/>
  </r>
  <r>
    <n v="5127"/>
    <x v="7959"/>
    <x v="1"/>
    <x v="7956"/>
    <m/>
    <s v="Lee Pace, Scoot McNairy, Mackenzie Davis, Kerry Bish√©, Toby Huss, Aleksa Palladino, David Wilson Barnes, Morgan Hinkleman, James Cromwell, Manish Dayal, Annabeth Gish"/>
    <n v="11"/>
    <x v="0"/>
    <s v="United States"/>
    <n v="1"/>
    <x v="1632"/>
    <x v="3"/>
    <x v="1"/>
    <s v="4 Season"/>
    <n v="4"/>
    <s v=""/>
    <m/>
    <n v="4"/>
    <s v="TV Dramas"/>
    <x v="22"/>
    <s v="TV Dramas"/>
    <n v="1"/>
  </r>
  <r>
    <n v="5129"/>
    <x v="7960"/>
    <x v="1"/>
    <x v="7957"/>
    <m/>
    <s v="Hanna Aqiela, Tengku Putri Najuwa, Emelie Hanif, Zoey Rahman, Faiez Affandi, Wanny Mustahfah, Sherie Merlis, Mahmud Alibashah, Zalfa Zin, Kamal Ibrahim, Amanda Hariz, Alesha Hariz, Fathimah Az Zahra, Elya Miera Ismail"/>
    <n v="14"/>
    <x v="2"/>
    <m/>
    <n v="0"/>
    <x v="672"/>
    <x v="9"/>
    <x v="1"/>
    <s v="1 Season"/>
    <n v="1"/>
    <s v=""/>
    <m/>
    <n v="1"/>
    <s v="International TV Shows, TV Dramas"/>
    <x v="19"/>
    <s v="International TV Shows, TV Dramas"/>
    <n v="2"/>
  </r>
  <r>
    <n v="5139"/>
    <x v="7961"/>
    <x v="1"/>
    <x v="7958"/>
    <m/>
    <s v="Danny Jacobs, Andy Richter, Henry Winkler, Kevin Michael Richardson, India de Beaufort, Jeff Bennett, David Krumholtz, Diedrich Bader, Debra Wilson, Sarah Thyre, Betsy Sodaro"/>
    <n v="11"/>
    <x v="0"/>
    <s v="United States"/>
    <n v="1"/>
    <x v="75"/>
    <x v="3"/>
    <x v="8"/>
    <s v="5 Season"/>
    <n v="5"/>
    <s v=""/>
    <m/>
    <n v="5"/>
    <s v="Kids' TV, TV Comedies"/>
    <x v="25"/>
    <s v="Kids' TV, TV Comedies"/>
    <n v="2"/>
  </r>
  <r>
    <n v="5140"/>
    <x v="7962"/>
    <x v="1"/>
    <x v="7959"/>
    <m/>
    <s v="Amyra Rosli, Fadlan Hazim, Maria Farida, Sharifah Haslinda, Syafiq Kyle, Sasqia Dahuri, Raja Ema, Faye Kusairi, Puteri Octovia, Roy Azman, Norlia Ghani"/>
    <n v="11"/>
    <x v="45"/>
    <s v="Malaysia"/>
    <n v="1"/>
    <x v="75"/>
    <x v="4"/>
    <x v="1"/>
    <s v="1 Season"/>
    <n v="1"/>
    <s v=""/>
    <m/>
    <n v="1"/>
    <s v="International TV Shows, TV Dramas"/>
    <x v="19"/>
    <s v="International TV Shows, TV Dramas"/>
    <n v="2"/>
  </r>
  <r>
    <n v="5142"/>
    <x v="7963"/>
    <x v="1"/>
    <x v="7960"/>
    <m/>
    <s v="Matsuya Onoe, Ren Ishikawa, Hiroyuki Onoue, Hazuki Shimizu, Sarutoki Minagawa"/>
    <n v="5"/>
    <x v="1"/>
    <s v="Japan"/>
    <n v="1"/>
    <x v="75"/>
    <x v="3"/>
    <x v="6"/>
    <s v="1 Season"/>
    <n v="1"/>
    <s v=""/>
    <m/>
    <n v="1"/>
    <s v="International TV Shows, TV Comedies"/>
    <x v="19"/>
    <s v="International TV Shows, TV Comedies"/>
    <n v="2"/>
  </r>
  <r>
    <n v="5145"/>
    <x v="7964"/>
    <x v="1"/>
    <x v="7961"/>
    <s v="Olivier Jean-Marie"/>
    <s v="Don Michael Paul, Tony Sampson, Sam Vincent, Matt Hill, Greg Eagles, Peter Kelamis, Tara Strong, Rick Jones"/>
    <n v="8"/>
    <x v="11"/>
    <s v="France"/>
    <n v="1"/>
    <x v="75"/>
    <x v="3"/>
    <x v="8"/>
    <s v="1 Season"/>
    <n v="1"/>
    <s v=""/>
    <m/>
    <n v="1"/>
    <s v="Kids' TV, TV Comedies"/>
    <x v="25"/>
    <s v="Kids' TV, TV Comedies"/>
    <n v="2"/>
  </r>
  <r>
    <n v="5146"/>
    <x v="7965"/>
    <x v="1"/>
    <x v="7962"/>
    <m/>
    <s v="Syazwan Zulkifli, Sqikin Kamal, Leez Rosli, Bil Azali, Shenthy Feliziana, Jasmine Suraya, Aleza Shadan, Nina Iskandar"/>
    <n v="8"/>
    <x v="2"/>
    <m/>
    <n v="0"/>
    <x v="75"/>
    <x v="4"/>
    <x v="1"/>
    <s v="1 Season"/>
    <n v="1"/>
    <s v=""/>
    <m/>
    <n v="1"/>
    <s v="International TV Shows, Romantic TV Shows, TV Dramas"/>
    <x v="19"/>
    <s v="International TV Shows, Romantic TV Shows, TV Dramas"/>
    <n v="3"/>
  </r>
  <r>
    <n v="5148"/>
    <x v="7966"/>
    <x v="1"/>
    <x v="7963"/>
    <m/>
    <s v="Jamie Bell, Seth Numrich, Daniel Henshall, Heather Lind, Meegan Warner, Kevin McNally, Burn Gorman, Angus Macfadyen, JJ Feild, Samuel Roukin"/>
    <n v="10"/>
    <x v="0"/>
    <s v="United States"/>
    <n v="1"/>
    <x v="75"/>
    <x v="3"/>
    <x v="1"/>
    <s v="4 Season"/>
    <n v="4"/>
    <s v=""/>
    <m/>
    <n v="4"/>
    <s v="TV Dramas"/>
    <x v="22"/>
    <s v="TV Dramas"/>
    <n v="1"/>
  </r>
  <r>
    <n v="5150"/>
    <x v="7967"/>
    <x v="1"/>
    <x v="7964"/>
    <m/>
    <s v="Greg Davies, Roisin Conaty, Jeany Spark, Gwyneth Powell, Isy Suttie, Michael Wozniak, Elliot Levey, Ruth Bratt, Deirdre Mullins, Steven Berkoff, Stella Gonet, Rik Mayall, Ashley McGuire, Stephanie Cole"/>
    <n v="14"/>
    <x v="6"/>
    <s v="United Kingdom"/>
    <n v="1"/>
    <x v="1633"/>
    <x v="3"/>
    <x v="5"/>
    <s v="4 Season"/>
    <n v="4"/>
    <s v=""/>
    <m/>
    <n v="4"/>
    <s v="British TV Shows, International TV Shows, TV Comedies"/>
    <x v="23"/>
    <s v="British TV Shows, International TV Shows, TV Comedies"/>
    <n v="3"/>
  </r>
  <r>
    <n v="5151"/>
    <x v="7968"/>
    <x v="1"/>
    <x v="7965"/>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n v="21"/>
    <x v="6"/>
    <s v="United Kingdom"/>
    <n v="1"/>
    <x v="1491"/>
    <x v="3"/>
    <x v="5"/>
    <s v="3 Season"/>
    <n v="3"/>
    <s v=""/>
    <m/>
    <n v="3"/>
    <s v="British TV Shows, Crime TV Shows, International TV Shows"/>
    <x v="23"/>
    <s v="British TV Shows, Crime TV Shows, International TV Shows"/>
    <n v="3"/>
  </r>
  <r>
    <n v="5155"/>
    <x v="7969"/>
    <x v="1"/>
    <x v="7966"/>
    <m/>
    <s v="Fumino Kimura, Nozomi Sasaki, Mirai Shida, Elaiza Ikeda, Kaho, Yuki Yamada, Tomoya Nakamura, Kei Tanaka"/>
    <n v="8"/>
    <x v="1"/>
    <s v="Japan"/>
    <n v="1"/>
    <x v="1106"/>
    <x v="3"/>
    <x v="1"/>
    <s v="1 Season"/>
    <n v="1"/>
    <s v=""/>
    <m/>
    <n v="1"/>
    <s v="International TV Shows, Romantic TV Shows, TV Dramas"/>
    <x v="19"/>
    <s v="International TV Shows, Romantic TV Shows, TV Dramas"/>
    <n v="3"/>
  </r>
  <r>
    <n v="5156"/>
    <x v="7970"/>
    <x v="1"/>
    <x v="7967"/>
    <m/>
    <s v="John Paul Tremblay, Robb Wells, Mike Smith, Tom Mayhue, Alex Lifeson, Sebastian Bach, Tommy Chong, Dennis Rodman, Tony Hawk, Verne Troyer, Tom Green, Riley Hawk"/>
    <n v="12"/>
    <x v="2"/>
    <m/>
    <n v="0"/>
    <x v="1106"/>
    <x v="3"/>
    <x v="5"/>
    <s v="1 Season"/>
    <n v="1"/>
    <s v=""/>
    <m/>
    <n v="1"/>
    <s v="International TV Shows, TV Comedies"/>
    <x v="19"/>
    <s v="International TV Shows, TV Comedies"/>
    <n v="2"/>
  </r>
  <r>
    <n v="5157"/>
    <x v="7971"/>
    <x v="1"/>
    <x v="7968"/>
    <s v="David Ayer"/>
    <s v="Bastille, Machine Gun Kelly, Bebe Rexha, X Ambassadors, Logic, Rag‚Äôn‚ÄôBone Man"/>
    <n v="6"/>
    <x v="2"/>
    <m/>
    <n v="0"/>
    <x v="1634"/>
    <x v="3"/>
    <x v="5"/>
    <s v="1 Season"/>
    <n v="1"/>
    <s v=""/>
    <m/>
    <n v="1"/>
    <s v="TV Shows"/>
    <x v="28"/>
    <s v="TV Shows"/>
    <n v="1"/>
  </r>
  <r>
    <n v="5158"/>
    <x v="7972"/>
    <x v="1"/>
    <x v="7969"/>
    <m/>
    <s v="Woo-hee Chun, Joo-hyuk Kim, Won-sang Park"/>
    <n v="3"/>
    <x v="28"/>
    <s v="South Korea"/>
    <n v="1"/>
    <x v="1384"/>
    <x v="3"/>
    <x v="5"/>
    <s v="1 Season"/>
    <n v="1"/>
    <s v=""/>
    <m/>
    <n v="1"/>
    <s v="International TV Shows, Korean TV Shows, TV Dramas"/>
    <x v="19"/>
    <s v="International TV Shows, Korean TV Shows, TV Dramas"/>
    <n v="3"/>
  </r>
  <r>
    <n v="5160"/>
    <x v="7973"/>
    <x v="1"/>
    <x v="7970"/>
    <m/>
    <s v="Jeff Daniels, Michelle Dockery, Jack O'Connell, Scoot McNairy, Merritt Wever, Thomas Brodie-Sangster, Sam Waterston, Tantoo Cardinal"/>
    <n v="8"/>
    <x v="0"/>
    <s v="United States"/>
    <n v="1"/>
    <x v="1384"/>
    <x v="3"/>
    <x v="5"/>
    <s v="1 Season"/>
    <n v="1"/>
    <s v=""/>
    <m/>
    <n v="1"/>
    <s v="TV Dramas"/>
    <x v="22"/>
    <s v="TV Dramas"/>
    <n v="1"/>
  </r>
  <r>
    <n v="5166"/>
    <x v="7974"/>
    <x v="1"/>
    <x v="7971"/>
    <m/>
    <s v="Robert Taylor, Katee Sackhoff, Lou Diamond Phillips, Bailey Chase, Cassidy Freeman, Adam Bartley, Louanne Stephens"/>
    <n v="7"/>
    <x v="0"/>
    <s v="United States"/>
    <n v="1"/>
    <x v="388"/>
    <x v="3"/>
    <x v="5"/>
    <s v="6 Season"/>
    <n v="6"/>
    <s v=""/>
    <m/>
    <n v="6"/>
    <s v="Crime TV Shows, TV Dramas"/>
    <x v="20"/>
    <s v="Crime TV Shows, TV Dramas"/>
    <n v="2"/>
  </r>
  <r>
    <n v="5167"/>
    <x v="7975"/>
    <x v="1"/>
    <x v="7972"/>
    <m/>
    <s v="Ciara Alexys, Katie Griffin, Cory Doran, Jonah Wineberg"/>
    <n v="4"/>
    <x v="0"/>
    <s v="United States"/>
    <n v="1"/>
    <x v="388"/>
    <x v="3"/>
    <x v="0"/>
    <s v="3 Season"/>
    <n v="3"/>
    <s v=""/>
    <m/>
    <n v="3"/>
    <s v="Kids' TV"/>
    <x v="25"/>
    <s v="Kids' TV"/>
    <n v="1"/>
  </r>
  <r>
    <n v="5169"/>
    <x v="7976"/>
    <x v="1"/>
    <x v="7973"/>
    <m/>
    <m/>
    <n v="0"/>
    <x v="0"/>
    <s v="United States"/>
    <n v="1"/>
    <x v="388"/>
    <x v="3"/>
    <x v="5"/>
    <s v="1 Season"/>
    <n v="1"/>
    <s v=""/>
    <m/>
    <n v="1"/>
    <s v="Reality TV"/>
    <x v="26"/>
    <s v="Reality TV"/>
    <n v="1"/>
  </r>
  <r>
    <n v="5170"/>
    <x v="7977"/>
    <x v="1"/>
    <x v="7974"/>
    <m/>
    <s v="Yuichi Nakamura, Saori Hayami, Yumi Uchiyama, Takuma Terashima, Satomi Sato, Atsushi Tamaru, Sora Amamiya, Yuiko Tatsumi, Marina Inoue, Ryohei Kimura, Junichi Suwabe, Kana Hanazawa, Mai Nakahara, Saki Ogasawara, Haruka Tomatsu, Tomokazu Sugita, Yoshitsugu Matsuoka, Ayumu Murase"/>
    <n v="18"/>
    <x v="1"/>
    <s v="Japan"/>
    <n v="1"/>
    <x v="1504"/>
    <x v="0"/>
    <x v="1"/>
    <s v="1 Season"/>
    <n v="1"/>
    <s v=""/>
    <m/>
    <n v="1"/>
    <s v="Anime Series, International TV Shows, Teen TV Shows"/>
    <x v="27"/>
    <s v="Anime Series, International TV Shows, Teen TV Shows"/>
    <n v="3"/>
  </r>
  <r>
    <n v="5171"/>
    <x v="7978"/>
    <x v="1"/>
    <x v="7975"/>
    <m/>
    <s v="Konstantin Khabenskiy, Paulina Andreeva, Alexander Tsekalo, Alexander Petrov, Ivan Dobronravov, Kirill Poluhin"/>
    <n v="6"/>
    <x v="49"/>
    <s v="Russia"/>
    <n v="1"/>
    <x v="1504"/>
    <x v="4"/>
    <x v="5"/>
    <s v="1 Season"/>
    <n v="1"/>
    <s v=""/>
    <m/>
    <n v="1"/>
    <s v="Crime TV Shows, International TV Shows, TV Dramas"/>
    <x v="20"/>
    <s v="Crime TV Shows, International TV Shows, TV Dramas"/>
    <n v="3"/>
  </r>
  <r>
    <n v="5174"/>
    <x v="7979"/>
    <x v="1"/>
    <x v="7976"/>
    <m/>
    <s v="Daiki Shigeoka, Akito Kiriyama, Junta Nakama, Tomohiro Kamiyama, Ryusei Fujii, Takahiro Hamada, Nozomu Kotaki, Umika Kawashima, Takeshi Kaga, Norio Wakamoto"/>
    <n v="10"/>
    <x v="1"/>
    <s v="Japan"/>
    <n v="1"/>
    <x v="237"/>
    <x v="3"/>
    <x v="5"/>
    <s v="1 Season"/>
    <n v="1"/>
    <s v=""/>
    <m/>
    <n v="1"/>
    <s v="International TV Shows, TV Action &amp; Adventure, TV Comedies"/>
    <x v="19"/>
    <s v="International TV Shows, TV Action &amp; Adventure, TV Comedies"/>
    <n v="3"/>
  </r>
  <r>
    <n v="5175"/>
    <x v="7980"/>
    <x v="1"/>
    <x v="7977"/>
    <s v="Go Koga"/>
    <s v="Debi Derryberry, Cassandra Morris, Melissa Fahn, Stephanie Sheh, Erica Lindbeck, Kate Higgins, Cherami Leigh, Tara Sands, Bryce Papenbrook, Erica Mendez, Ray Chase, Carrie Keranen, Ben Diskin, Grant George, Kirk Thornton"/>
    <n v="15"/>
    <x v="1"/>
    <s v="Japan"/>
    <n v="1"/>
    <x v="237"/>
    <x v="3"/>
    <x v="8"/>
    <s v="2 Season"/>
    <n v="2"/>
    <s v=""/>
    <m/>
    <n v="2"/>
    <s v="Anime Series, Kids' TV"/>
    <x v="27"/>
    <s v="Anime Series, Kids' TV"/>
    <n v="2"/>
  </r>
  <r>
    <n v="5176"/>
    <x v="7981"/>
    <x v="1"/>
    <x v="7978"/>
    <m/>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n v="28"/>
    <x v="0"/>
    <s v="United States"/>
    <n v="1"/>
    <x v="237"/>
    <x v="3"/>
    <x v="5"/>
    <s v="2 Season"/>
    <n v="2"/>
    <s v=""/>
    <m/>
    <n v="2"/>
    <s v="TV Comedies"/>
    <x v="24"/>
    <s v="TV Comedies"/>
    <n v="1"/>
  </r>
  <r>
    <n v="5179"/>
    <x v="7982"/>
    <x v="1"/>
    <x v="7979"/>
    <m/>
    <s v="Natsuki Hanae, Maaya Sakamoto, Kouki Uchiyama, Miyuki Sawashiro, Saori Hayami, Koji Yusa, Makoto Furukawa, Tetsu Inada, Satoshi Tsuruoka, Kei Shindou, Junichi Suwabe, Shunsuke Takeuchi, Ryotaro Okiayu, Mitsuru Miyamoto, Rumi Okubo, Ai Nonaka, Sakura Tange"/>
    <n v="17"/>
    <x v="1"/>
    <s v="Japan"/>
    <n v="1"/>
    <x v="660"/>
    <x v="3"/>
    <x v="5"/>
    <s v="2 Season"/>
    <n v="2"/>
    <s v=""/>
    <m/>
    <n v="2"/>
    <s v="Anime Series, International TV Shows"/>
    <x v="27"/>
    <s v="Anime Series, International TV Shows"/>
    <n v="2"/>
  </r>
  <r>
    <n v="5181"/>
    <x v="7983"/>
    <x v="1"/>
    <x v="7980"/>
    <m/>
    <s v="Mika Abdalla, Genneya Walton, Victoria Vida, Ysa Penarejo, Belle Shouse, Alyssa Lynch, Danica McKellar, Maddie Phillips, Sarah Desjardins"/>
    <n v="9"/>
    <x v="0"/>
    <s v="United States"/>
    <n v="1"/>
    <x v="660"/>
    <x v="3"/>
    <x v="4"/>
    <s v="6 Season"/>
    <n v="6"/>
    <s v=""/>
    <m/>
    <n v="6"/>
    <s v="Kids' TV"/>
    <x v="25"/>
    <s v="Kids' TV"/>
    <n v="1"/>
  </r>
  <r>
    <n v="5185"/>
    <x v="7984"/>
    <x v="1"/>
    <x v="7981"/>
    <s v="Pali Yahya"/>
    <s v="Puteri Balqis, Aeril Zafrel, Nabila Huda, Nazim Othman, Nadia Brian, Bella Dally"/>
    <n v="6"/>
    <x v="2"/>
    <m/>
    <n v="0"/>
    <x v="1635"/>
    <x v="4"/>
    <x v="1"/>
    <s v="1 Season"/>
    <n v="1"/>
    <s v=""/>
    <m/>
    <n v="1"/>
    <s v="International TV Shows, TV Dramas"/>
    <x v="19"/>
    <s v="International TV Shows, TV Dramas"/>
    <n v="2"/>
  </r>
  <r>
    <n v="5186"/>
    <x v="7985"/>
    <x v="1"/>
    <x v="7982"/>
    <m/>
    <s v="Sarah Gadon, Edward Holcroft, Paul Gross, Anna Paquin, Rebecca Liddiard, Zachary Levi, Kerr Logan, David Cronenberg"/>
    <n v="8"/>
    <x v="8"/>
    <s v="Canada"/>
    <n v="1"/>
    <x v="1635"/>
    <x v="3"/>
    <x v="5"/>
    <s v="1 Season"/>
    <n v="1"/>
    <s v=""/>
    <m/>
    <n v="1"/>
    <s v="Crime TV Shows, International TV Shows, TV Dramas"/>
    <x v="20"/>
    <s v="Crime TV Shows, International TV Shows, TV Dramas"/>
    <n v="3"/>
  </r>
  <r>
    <n v="5192"/>
    <x v="7986"/>
    <x v="1"/>
    <x v="7983"/>
    <m/>
    <s v="Tay Ping Hui, Qi Yu Wu, Chris Tong, Yao Wenlong, Eelyn Kok, Hong Hui Fang, Ann Kok"/>
    <n v="7"/>
    <x v="2"/>
    <m/>
    <n v="0"/>
    <x v="38"/>
    <x v="10"/>
    <x v="5"/>
    <s v="1 Season"/>
    <n v="1"/>
    <s v=""/>
    <m/>
    <n v="1"/>
    <s v="International TV Shows, TV Dramas"/>
    <x v="19"/>
    <s v="International TV Shows, TV Dramas"/>
    <n v="2"/>
  </r>
  <r>
    <n v="5193"/>
    <x v="7987"/>
    <x v="1"/>
    <x v="7984"/>
    <m/>
    <s v="Li Nanxing, Chen Liping, Chew Chor Meng, Tay Ping Hui, Joanne Peh, Felicia Chin, Huang Wenyong, Alan Tern"/>
    <n v="8"/>
    <x v="2"/>
    <m/>
    <n v="0"/>
    <x v="38"/>
    <x v="37"/>
    <x v="5"/>
    <s v="1 Season"/>
    <n v="1"/>
    <s v=""/>
    <m/>
    <n v="1"/>
    <s v="International TV Shows, TV Dramas"/>
    <x v="19"/>
    <s v="International TV Shows, TV Dramas"/>
    <n v="2"/>
  </r>
  <r>
    <n v="5194"/>
    <x v="7988"/>
    <x v="1"/>
    <x v="7985"/>
    <m/>
    <s v="Jeanette Aw, Qi Yu Wu, Pierre Png, Dai Xiangyu, Zen Chong, Joanne Peh, Eelyn Kok, Xiang Yun, Yao Wenlong"/>
    <n v="9"/>
    <x v="2"/>
    <m/>
    <n v="0"/>
    <x v="38"/>
    <x v="16"/>
    <x v="1"/>
    <s v="1 Season"/>
    <n v="1"/>
    <s v=""/>
    <m/>
    <n v="1"/>
    <s v="International TV Shows, TV Dramas"/>
    <x v="19"/>
    <s v="International TV Shows, TV Dramas"/>
    <n v="2"/>
  </r>
  <r>
    <n v="5195"/>
    <x v="7989"/>
    <x v="1"/>
    <x v="7986"/>
    <m/>
    <s v="Tay Ping Hui, Joanne Peh, Shaun Chen, Rebecca Lim, Zhu Houren, Richard Low"/>
    <n v="6"/>
    <x v="2"/>
    <m/>
    <n v="0"/>
    <x v="38"/>
    <x v="13"/>
    <x v="1"/>
    <s v="1 Season"/>
    <n v="1"/>
    <s v=""/>
    <m/>
    <n v="1"/>
    <s v="Crime TV Shows, International TV Shows, TV Action &amp; Adventure"/>
    <x v="20"/>
    <s v="Crime TV Shows, International TV Shows, TV Action &amp; Adventure"/>
    <n v="3"/>
  </r>
  <r>
    <n v="5196"/>
    <x v="7990"/>
    <x v="1"/>
    <x v="7987"/>
    <m/>
    <s v="Jeanette Aw, Dai Xiangyu, Elvin Ng, Eelyn Kok, Zheng Geping, Aileen Tan, Zhou Ying, Hong Hui Fang, Zhang Zhenhuan"/>
    <n v="9"/>
    <x v="34"/>
    <s v="Singapore"/>
    <n v="1"/>
    <x v="38"/>
    <x v="16"/>
    <x v="1"/>
    <s v="1 Season"/>
    <n v="1"/>
    <s v=""/>
    <m/>
    <n v="1"/>
    <s v="International TV Shows, TV Dramas"/>
    <x v="19"/>
    <s v="International TV Shows, TV Dramas"/>
    <n v="2"/>
  </r>
  <r>
    <n v="5201"/>
    <x v="7991"/>
    <x v="1"/>
    <x v="7988"/>
    <m/>
    <s v="Jim Rash, Matt Duffer, Ross Duffer, Shawn Levy, David Harbour, Finn Wolfhard, Millie Bobby Brown, Gaten Matarazzo, Caleb McLaughlin, Natalia Dyer, Charlie Heaton, Noah Schnapp, Joe Keery, Dacre Montgomery, Sadie Sink, Paul Reiser, Sean Astin, Randy Havens, Brett Gelman, Linnea Berthelsen"/>
    <n v="20"/>
    <x v="0"/>
    <s v="United States"/>
    <n v="1"/>
    <x v="1210"/>
    <x v="3"/>
    <x v="1"/>
    <s v="1 Season"/>
    <n v="1"/>
    <s v=""/>
    <m/>
    <n v="1"/>
    <s v="Stand-Up Comedy &amp; Talk Shows, TV Mysteries, TV Sci-Fi &amp; Fantasy"/>
    <x v="30"/>
    <s v="Stand-Up Comedy &amp; Talk Shows, TV Mysteries, TV Sci-Fi &amp; Fantasy"/>
    <n v="3"/>
  </r>
  <r>
    <n v="5206"/>
    <x v="7992"/>
    <x v="1"/>
    <x v="7989"/>
    <m/>
    <s v="Morgan Spector, Alyssa Sutherland, Gus Birney, Danica Curcic, Okezie Morro, Luke Cosgrove, Darren Pettie, Russell Posner, Frances Conroy, Dan Butler, Isiah Whitlock Jr."/>
    <n v="11"/>
    <x v="8"/>
    <s v="Canada, United States"/>
    <n v="2"/>
    <x v="431"/>
    <x v="3"/>
    <x v="5"/>
    <s v="1 Season"/>
    <n v="1"/>
    <s v=""/>
    <m/>
    <n v="1"/>
    <s v="TV Dramas, TV Horror, TV Mysteries"/>
    <x v="22"/>
    <s v="TV Dramas, TV Horror, TV Mysteries"/>
    <n v="3"/>
  </r>
  <r>
    <n v="5207"/>
    <x v="7993"/>
    <x v="1"/>
    <x v="7990"/>
    <m/>
    <s v="Hugh Bonneville, Monica Dolan, Jessica Hynes, Rufus Jones, Sarah Parish, Nina Sosanya, Jason Watkins, Hugh Skinner, David Westhead, Jonathan Bailey, Ophelia Lovibond, David Tennant"/>
    <n v="12"/>
    <x v="6"/>
    <s v="United Kingdom"/>
    <n v="1"/>
    <x v="431"/>
    <x v="3"/>
    <x v="5"/>
    <s v="3 Season"/>
    <n v="3"/>
    <s v=""/>
    <m/>
    <n v="3"/>
    <s v="British TV Shows, TV Comedies"/>
    <x v="23"/>
    <s v="British TV Shows, TV Comedies"/>
    <n v="2"/>
  </r>
  <r>
    <n v="5209"/>
    <x v="7994"/>
    <x v="1"/>
    <x v="7991"/>
    <m/>
    <s v="Colleen Ballinger, Angela Kinsey, Steve Little, Francesca Reale, Erik Stocklin, Matt Besser"/>
    <n v="6"/>
    <x v="0"/>
    <s v="United States"/>
    <n v="1"/>
    <x v="686"/>
    <x v="3"/>
    <x v="6"/>
    <s v="2 Season"/>
    <n v="2"/>
    <s v=""/>
    <m/>
    <n v="2"/>
    <s v="TV Comedies, Teen TV Shows"/>
    <x v="24"/>
    <s v="TV Comedies, Teen TV Shows"/>
    <n v="2"/>
  </r>
  <r>
    <n v="5211"/>
    <x v="7995"/>
    <x v="1"/>
    <x v="7992"/>
    <m/>
    <s v="Kate del Castillo"/>
    <n v="1"/>
    <x v="0"/>
    <s v="United States"/>
    <n v="1"/>
    <x v="686"/>
    <x v="3"/>
    <x v="5"/>
    <s v="1 Season"/>
    <n v="1"/>
    <s v=""/>
    <m/>
    <n v="1"/>
    <s v="Crime TV Shows, Docuseries, International TV Shows"/>
    <x v="20"/>
    <s v="Crime TV Shows, Docuseries, International TV Shows"/>
    <n v="3"/>
  </r>
  <r>
    <n v="5216"/>
    <x v="7996"/>
    <x v="1"/>
    <x v="7993"/>
    <m/>
    <s v="Kelvin Leong, Remon Lim, Loo Aye Keng, Lawrence Wong, Frederick Lee, Danielle Dai, Joey Leong"/>
    <n v="7"/>
    <x v="2"/>
    <m/>
    <n v="0"/>
    <x v="1158"/>
    <x v="9"/>
    <x v="6"/>
    <s v="1 Season"/>
    <n v="1"/>
    <s v=""/>
    <m/>
    <n v="1"/>
    <s v="International TV Shows, Romantic TV Shows, TV Dramas"/>
    <x v="19"/>
    <s v="International TV Shows, Romantic TV Shows, TV Dramas"/>
    <n v="3"/>
  </r>
  <r>
    <n v="5217"/>
    <x v="7997"/>
    <x v="1"/>
    <x v="7994"/>
    <m/>
    <s v="Wayne Chua, Frederick Lee, Steve Yap, Tiffany Leong, Aenie Wong, Kyo Chen, Angie Seow"/>
    <n v="7"/>
    <x v="2"/>
    <m/>
    <n v="0"/>
    <x v="1158"/>
    <x v="11"/>
    <x v="1"/>
    <s v="1 Season"/>
    <n v="1"/>
    <s v=""/>
    <m/>
    <n v="1"/>
    <s v="International TV Shows, Romantic TV Shows, TV Comedies"/>
    <x v="19"/>
    <s v="International TV Shows, Romantic TV Shows, TV Comedies"/>
    <n v="3"/>
  </r>
  <r>
    <n v="5220"/>
    <x v="7998"/>
    <x v="1"/>
    <x v="7995"/>
    <m/>
    <s v="Leila Jolene, Flavio Parenti, Josefin Asplund"/>
    <n v="3"/>
    <x v="11"/>
    <s v="France"/>
    <n v="1"/>
    <x v="752"/>
    <x v="3"/>
    <x v="0"/>
    <s v="1 Season"/>
    <n v="1"/>
    <s v=""/>
    <m/>
    <n v="1"/>
    <s v="Kids' TV"/>
    <x v="25"/>
    <s v="Kids' TV"/>
    <n v="1"/>
  </r>
  <r>
    <n v="5222"/>
    <x v="7999"/>
    <x v="1"/>
    <x v="7996"/>
    <m/>
    <s v="Ryan Friedlinghaus, Hunter Clancey"/>
    <n v="2"/>
    <x v="0"/>
    <s v="United States"/>
    <n v="1"/>
    <x v="752"/>
    <x v="4"/>
    <x v="4"/>
    <s v="6 Season"/>
    <n v="6"/>
    <s v=""/>
    <m/>
    <n v="6"/>
    <s v="Docuseries, Reality TV"/>
    <x v="21"/>
    <s v="Docuseries, Reality TV"/>
    <n v="2"/>
  </r>
  <r>
    <n v="5232"/>
    <x v="8000"/>
    <x v="1"/>
    <x v="7997"/>
    <m/>
    <s v="Kazuyuki Okitsu, Minami Tsuda, Masaya Matsukaze, Sayaka Ohara, Rikiya Koyama, Hisako Kanemoto, Ari Ozawa, Junko Minagawa, Reina Ueda"/>
    <n v="9"/>
    <x v="1"/>
    <s v="Japan"/>
    <n v="1"/>
    <x v="1361"/>
    <x v="3"/>
    <x v="6"/>
    <s v="1 Season"/>
    <n v="1"/>
    <s v=""/>
    <m/>
    <n v="1"/>
    <s v="Anime Series, International TV Shows"/>
    <x v="27"/>
    <s v="Anime Series, International TV Shows"/>
    <n v="2"/>
  </r>
  <r>
    <n v="5233"/>
    <x v="8001"/>
    <x v="1"/>
    <x v="7998"/>
    <m/>
    <s v="Ben Diskin, Cherami Leigh, Dakota Basseri, Keith Silverstein, Johnny Yong Bosch, Lucien Dodge, Jamie Simone, Nicolas Roye, Robbie Daymond, Michael Sorich"/>
    <n v="10"/>
    <x v="42"/>
    <s v="China"/>
    <n v="1"/>
    <x v="1361"/>
    <x v="3"/>
    <x v="8"/>
    <s v="2 Season"/>
    <n v="2"/>
    <s v=""/>
    <m/>
    <n v="2"/>
    <s v="Kids' TV"/>
    <x v="25"/>
    <s v="Kids' TV"/>
    <n v="1"/>
  </r>
  <r>
    <n v="5237"/>
    <x v="8002"/>
    <x v="1"/>
    <x v="7999"/>
    <m/>
    <s v="Marina Inoue, Junya Enoki, Fumihiro Okabayashi, Tsubasa Yonaga, Ayahi Takagaki, Yu Kobayashi"/>
    <n v="6"/>
    <x v="1"/>
    <s v="Japan"/>
    <n v="1"/>
    <x v="46"/>
    <x v="9"/>
    <x v="8"/>
    <s v="1 Season"/>
    <n v="1"/>
    <s v=""/>
    <m/>
    <n v="1"/>
    <s v="Anime Series, Kids' TV"/>
    <x v="27"/>
    <s v="Anime Series, Kids' TV"/>
    <n v="2"/>
  </r>
  <r>
    <n v="5238"/>
    <x v="8003"/>
    <x v="1"/>
    <x v="8000"/>
    <m/>
    <s v="Tara Strong, Ashleigh Ball, Andrea Libman, Tabitha St. Germain, Cathy Weseluck, Rebecca Shoichet, Andrew Toth, Ali Liebert"/>
    <n v="8"/>
    <x v="0"/>
    <s v="United States, Canada"/>
    <n v="2"/>
    <x v="46"/>
    <x v="3"/>
    <x v="8"/>
    <s v="1 Season"/>
    <n v="1"/>
    <s v=""/>
    <m/>
    <n v="1"/>
    <s v="Kids' TV, TV Comedies"/>
    <x v="25"/>
    <s v="Kids' TV, TV Comedies"/>
    <n v="2"/>
  </r>
  <r>
    <n v="5243"/>
    <x v="8004"/>
    <x v="1"/>
    <x v="8001"/>
    <m/>
    <s v="Chris Tong, Shaun Chen, Emily Lim, Remus Kam, Zhang Shui Fa"/>
    <n v="5"/>
    <x v="2"/>
    <m/>
    <n v="0"/>
    <x v="46"/>
    <x v="11"/>
    <x v="1"/>
    <s v="1 Season"/>
    <n v="1"/>
    <s v=""/>
    <m/>
    <n v="1"/>
    <s v="International TV Shows, TV Dramas"/>
    <x v="19"/>
    <s v="International TV Shows, TV Dramas"/>
    <n v="2"/>
  </r>
  <r>
    <n v="5244"/>
    <x v="8005"/>
    <x v="1"/>
    <x v="8002"/>
    <m/>
    <m/>
    <n v="0"/>
    <x v="11"/>
    <s v="France, United Kingdom, United States"/>
    <n v="3"/>
    <x v="46"/>
    <x v="9"/>
    <x v="0"/>
    <s v="2 Season"/>
    <n v="2"/>
    <s v=""/>
    <m/>
    <n v="2"/>
    <s v="Kids' TV"/>
    <x v="25"/>
    <s v="Kids' TV"/>
    <n v="1"/>
  </r>
  <r>
    <n v="5245"/>
    <x v="8006"/>
    <x v="1"/>
    <x v="8003"/>
    <m/>
    <s v="Scott Bakula, John Billingsley, Jolene Blalock, Dominic Keating, Anthony Montgomery, Linda Park, Connor Trinneer"/>
    <n v="7"/>
    <x v="0"/>
    <s v="United States"/>
    <n v="1"/>
    <x v="46"/>
    <x v="26"/>
    <x v="1"/>
    <s v="4 Season"/>
    <n v="4"/>
    <s v=""/>
    <m/>
    <n v="4"/>
    <s v="Classic &amp; Cult TV, TV Action &amp; Adventure, TV Sci-Fi &amp; Fantasy"/>
    <x v="31"/>
    <s v="Classic &amp; Cult TV, TV Action &amp; Adventure, TV Sci-Fi &amp; Fantasy"/>
    <n v="3"/>
  </r>
  <r>
    <n v="5246"/>
    <x v="8007"/>
    <x v="1"/>
    <x v="8004"/>
    <m/>
    <s v="Kate Mulgrew, Robert Beltran, Roxann Dawson, Jennifer Lien, Robert Duncan McNeill, Ethan Phillips, Robert Picardo, Tim Russ, Jeri Ryan, Garrett Wang, Tarik Ergin"/>
    <n v="11"/>
    <x v="0"/>
    <s v="United States"/>
    <n v="1"/>
    <x v="46"/>
    <x v="32"/>
    <x v="6"/>
    <s v="7 Season"/>
    <n v="7"/>
    <s v=""/>
    <m/>
    <n v="7"/>
    <s v="TV Action &amp; Adventure, TV Sci-Fi &amp; Fantasy"/>
    <x v="29"/>
    <s v="TV Action &amp; Adventure, TV Sci-Fi &amp; Fantasy"/>
    <n v="2"/>
  </r>
  <r>
    <n v="5247"/>
    <x v="8008"/>
    <x v="1"/>
    <x v="8005"/>
    <m/>
    <s v="Rui En, Romeo Tan, Rebecca Lim, Zhang Zhenhuan"/>
    <n v="4"/>
    <x v="34"/>
    <s v="Singapore"/>
    <n v="1"/>
    <x v="46"/>
    <x v="8"/>
    <x v="1"/>
    <s v="1 Season"/>
    <n v="1"/>
    <s v=""/>
    <m/>
    <n v="1"/>
    <s v="International TV Shows, Romantic TV Shows, TV Dramas"/>
    <x v="19"/>
    <s v="International TV Shows, Romantic TV Shows, TV Dramas"/>
    <n v="3"/>
  </r>
  <r>
    <n v="5248"/>
    <x v="8009"/>
    <x v="1"/>
    <x v="8006"/>
    <m/>
    <s v="Rui En, Tay Ping Hui, Jesseca Liu, Shaun Chen, Elvin Ng, Nat Ho, Dawn Yeoh, Paige Chua, Zhang Zhenhuan"/>
    <n v="9"/>
    <x v="34"/>
    <s v="Singapore"/>
    <n v="1"/>
    <x v="46"/>
    <x v="16"/>
    <x v="1"/>
    <s v="1 Season"/>
    <n v="1"/>
    <s v=""/>
    <m/>
    <n v="1"/>
    <s v="International TV Shows, Romantic TV Shows, TV Dramas"/>
    <x v="19"/>
    <s v="International TV Shows, Romantic TV Shows, TV Dramas"/>
    <n v="3"/>
  </r>
  <r>
    <n v="5251"/>
    <x v="8010"/>
    <x v="1"/>
    <x v="8007"/>
    <m/>
    <s v="Amber An, Sun Ke-fang, Chang Yao-jen, Wang Man-chiao, Hans Chung, Chris Lee, Yan Yu-lin, Kiki Chen, Steven Chiang"/>
    <n v="9"/>
    <x v="53"/>
    <s v="Taiwan"/>
    <n v="1"/>
    <x v="46"/>
    <x v="3"/>
    <x v="1"/>
    <s v="1 Season"/>
    <n v="1"/>
    <s v=""/>
    <m/>
    <n v="1"/>
    <s v="International TV Shows, TV Dramas"/>
    <x v="19"/>
    <s v="International TV Shows, TV Dramas"/>
    <n v="2"/>
  </r>
  <r>
    <n v="5252"/>
    <x v="8011"/>
    <x v="1"/>
    <x v="8008"/>
    <m/>
    <m/>
    <n v="0"/>
    <x v="6"/>
    <s v="United Kingdom"/>
    <n v="1"/>
    <x v="1500"/>
    <x v="3"/>
    <x v="5"/>
    <s v="1 Season"/>
    <n v="1"/>
    <s v=""/>
    <m/>
    <n v="1"/>
    <s v="British TV Shows, Docuseries, International TV Shows"/>
    <x v="23"/>
    <s v="British TV Shows, Docuseries, International TV Shows"/>
    <n v="3"/>
  </r>
  <r>
    <n v="5255"/>
    <x v="8012"/>
    <x v="1"/>
    <x v="8009"/>
    <m/>
    <s v="Erma Fatima, Rahim Razali, Umie Aida, Nora Danish"/>
    <n v="4"/>
    <x v="2"/>
    <m/>
    <n v="0"/>
    <x v="139"/>
    <x v="4"/>
    <x v="6"/>
    <s v="1 Season"/>
    <n v="1"/>
    <s v=""/>
    <m/>
    <n v="1"/>
    <s v="International TV Shows, TV Comedies, TV Dramas"/>
    <x v="19"/>
    <s v="International TV Shows, TV Comedies, TV Dramas"/>
    <n v="3"/>
  </r>
  <r>
    <n v="5258"/>
    <x v="8013"/>
    <x v="1"/>
    <x v="8010"/>
    <m/>
    <s v="Paul Hollywood"/>
    <n v="1"/>
    <x v="6"/>
    <s v="United Kingdom"/>
    <n v="1"/>
    <x v="139"/>
    <x v="3"/>
    <x v="1"/>
    <s v="1 Season"/>
    <n v="1"/>
    <s v=""/>
    <m/>
    <n v="1"/>
    <s v="British TV Shows, Docuseries, International TV Shows"/>
    <x v="23"/>
    <s v="British TV Shows, Docuseries, International TV Shows"/>
    <n v="3"/>
  </r>
  <r>
    <n v="5259"/>
    <x v="8014"/>
    <x v="1"/>
    <x v="8011"/>
    <m/>
    <s v="Rob Schneider, Patricia Schneider, Jamie Lissow, Miranda Scarlett Schneider"/>
    <n v="4"/>
    <x v="0"/>
    <s v="United States"/>
    <n v="1"/>
    <x v="139"/>
    <x v="3"/>
    <x v="5"/>
    <s v="2 Season"/>
    <n v="2"/>
    <s v=""/>
    <m/>
    <n v="2"/>
    <s v="TV Comedies"/>
    <x v="24"/>
    <s v="TV Comedies"/>
    <n v="1"/>
  </r>
  <r>
    <n v="5260"/>
    <x v="8015"/>
    <x v="1"/>
    <x v="8012"/>
    <m/>
    <s v="Sara Ali, Remy Ishak, Rita Rudaini, Mirza Salihovic, Hafizul Kamal, Miller Khan"/>
    <n v="6"/>
    <x v="2"/>
    <m/>
    <n v="0"/>
    <x v="139"/>
    <x v="0"/>
    <x v="6"/>
    <s v="1 Season"/>
    <n v="1"/>
    <s v=""/>
    <m/>
    <n v="1"/>
    <s v="International TV Shows, TV Dramas"/>
    <x v="19"/>
    <s v="International TV Shows, TV Dramas"/>
    <n v="2"/>
  </r>
  <r>
    <n v="5263"/>
    <x v="8016"/>
    <x v="1"/>
    <x v="8013"/>
    <m/>
    <s v="You, Reina Triendl, Ryota Yamasato, Yoshimi Tokui, Azusa Babazono, Kentaro"/>
    <n v="6"/>
    <x v="0"/>
    <s v="United States, Japan"/>
    <n v="2"/>
    <x v="687"/>
    <x v="3"/>
    <x v="1"/>
    <s v="4 Season"/>
    <n v="4"/>
    <s v=""/>
    <m/>
    <n v="4"/>
    <s v="International TV Shows, Reality TV"/>
    <x v="19"/>
    <s v="International TV Shows, Reality TV"/>
    <n v="2"/>
  </r>
  <r>
    <n v="5264"/>
    <x v="8017"/>
    <x v="1"/>
    <x v="8014"/>
    <m/>
    <s v="Marc Bendavid, Melissa O'Neil, Anthony Lemke, Alex Mallari Jr., Jodelle Ferland, Roger Cross, Zoie Palmer"/>
    <n v="7"/>
    <x v="8"/>
    <s v="Canada"/>
    <n v="1"/>
    <x v="673"/>
    <x v="3"/>
    <x v="1"/>
    <s v="3 Season"/>
    <n v="3"/>
    <s v=""/>
    <m/>
    <n v="3"/>
    <s v="TV Sci-Fi &amp; Fantasy, TV Thrillers"/>
    <x v="35"/>
    <s v="TV Sci-Fi &amp; Fantasy, TV Thrillers"/>
    <n v="2"/>
  </r>
  <r>
    <n v="5273"/>
    <x v="8018"/>
    <x v="1"/>
    <x v="8015"/>
    <m/>
    <s v="Phil Vischer, Mike Nawrocki, Rob Paulsen, Tress MacNeille"/>
    <n v="4"/>
    <x v="0"/>
    <s v="United States"/>
    <n v="1"/>
    <x v="852"/>
    <x v="3"/>
    <x v="0"/>
    <s v="2 Season"/>
    <n v="2"/>
    <s v=""/>
    <m/>
    <n v="2"/>
    <s v="Kids' TV"/>
    <x v="25"/>
    <s v="Kids' TV"/>
    <n v="1"/>
  </r>
  <r>
    <n v="5275"/>
    <x v="8019"/>
    <x v="1"/>
    <x v="8016"/>
    <m/>
    <s v="Asher Keddie, Kat Stewart, Richard Davies, Linda Cropper, Jane Harber, Alicia Gardiner, Lachy Hulme, Eddie Perfect, Deborah Mailman, John Waters"/>
    <n v="10"/>
    <x v="12"/>
    <s v="Australia"/>
    <n v="1"/>
    <x v="601"/>
    <x v="3"/>
    <x v="5"/>
    <s v="7 Season"/>
    <n v="7"/>
    <s v=""/>
    <m/>
    <n v="7"/>
    <s v="TV Comedies, TV Dramas"/>
    <x v="24"/>
    <s v="TV Comedies, TV Dramas"/>
    <n v="2"/>
  </r>
  <r>
    <n v="5279"/>
    <x v="8020"/>
    <x v="1"/>
    <x v="8017"/>
    <m/>
    <s v="Alberto Ammann, Eloy Azor√≠n, Ver√≥nica Echegui, Luc√≠a Jim√©nez, Claudia Traisac"/>
    <n v="5"/>
    <x v="14"/>
    <s v="Spain"/>
    <n v="1"/>
    <x v="271"/>
    <x v="9"/>
    <x v="5"/>
    <s v="1 Season"/>
    <n v="1"/>
    <s v=""/>
    <m/>
    <n v="1"/>
    <s v="Crime TV Shows, International TV Shows, Spanish-Language TV Shows"/>
    <x v="20"/>
    <s v="Crime TV Shows, International TV Shows, Spanish-Language TV Shows"/>
    <n v="3"/>
  </r>
  <r>
    <n v="5281"/>
    <x v="8021"/>
    <x v="1"/>
    <x v="8018"/>
    <m/>
    <m/>
    <n v="0"/>
    <x v="0"/>
    <s v="United States"/>
    <n v="1"/>
    <x v="271"/>
    <x v="3"/>
    <x v="5"/>
    <s v="1 Season"/>
    <n v="1"/>
    <s v=""/>
    <m/>
    <n v="1"/>
    <s v="Docuseries, Science &amp; Nature TV"/>
    <x v="21"/>
    <s v="Docuseries, Science &amp; Nature TV"/>
    <n v="2"/>
  </r>
  <r>
    <n v="5285"/>
    <x v="8022"/>
    <x v="1"/>
    <x v="8019"/>
    <m/>
    <s v="Joshua Sasse, Tori Anderson, Jonathan Langdon, Sarayu Blue, Jesse Rath, Amy Pietz"/>
    <n v="6"/>
    <x v="0"/>
    <s v="United States"/>
    <n v="1"/>
    <x v="469"/>
    <x v="9"/>
    <x v="6"/>
    <s v="1 Season"/>
    <n v="1"/>
    <s v=""/>
    <m/>
    <n v="1"/>
    <s v="Romantic TV Shows, TV Comedies, TV Dramas"/>
    <x v="32"/>
    <s v="Romantic TV Shows, TV Comedies, TV Dramas"/>
    <n v="3"/>
  </r>
  <r>
    <n v="5286"/>
    <x v="8023"/>
    <x v="1"/>
    <x v="8020"/>
    <m/>
    <s v="Adelaide Kane, Megan Follows, Torrance Coombs, Toby Regbo, Jenessa Grant, Celina Sinden, Caitlin Stasey, Anna Popplewell, Alan Van Sprang, Rossif Sutherland, Jonathan Keltz, Sean Teale, Craig Parker"/>
    <n v="13"/>
    <x v="0"/>
    <s v="United States"/>
    <n v="1"/>
    <x v="469"/>
    <x v="3"/>
    <x v="1"/>
    <s v="4 Season"/>
    <n v="4"/>
    <s v=""/>
    <m/>
    <n v="4"/>
    <s v="TV Dramas"/>
    <x v="22"/>
    <s v="TV Dramas"/>
    <n v="1"/>
  </r>
  <r>
    <n v="5287"/>
    <x v="8024"/>
    <x v="1"/>
    <x v="8021"/>
    <m/>
    <s v="Peyton List, Riley Smith, Mekhi Phifer, Devin Kelley, Lenny Jacobson, Daniel Bonjour, Anthony Ruivivar"/>
    <n v="7"/>
    <x v="0"/>
    <s v="United States"/>
    <n v="1"/>
    <x v="1636"/>
    <x v="9"/>
    <x v="1"/>
    <s v="1 Season"/>
    <n v="1"/>
    <s v=""/>
    <m/>
    <n v="1"/>
    <s v="Crime TV Shows, TV Dramas, TV Mysteries"/>
    <x v="20"/>
    <s v="Crime TV Shows, TV Dramas, TV Mysteries"/>
    <n v="3"/>
  </r>
  <r>
    <n v="5288"/>
    <x v="8025"/>
    <x v="1"/>
    <x v="8022"/>
    <m/>
    <s v="Nina Dobrev, Paul Wesley, Ian Somerhalder, Steven R. McQueen, Sara Canning, Kat Graham, Candice King, Zach Roerig, Michael Trevino, Matthew Davis, Joseph Morgan"/>
    <n v="11"/>
    <x v="0"/>
    <s v="United States"/>
    <n v="1"/>
    <x v="1636"/>
    <x v="9"/>
    <x v="1"/>
    <s v="8 Season"/>
    <n v="8"/>
    <s v=""/>
    <m/>
    <n v="8"/>
    <s v="TV Dramas, TV Mysteries, TV Sci-Fi &amp; Fantasy"/>
    <x v="22"/>
    <s v="TV Dramas, TV Mysteries, TV Sci-Fi &amp; Fantasy"/>
    <n v="3"/>
  </r>
  <r>
    <n v="5289"/>
    <x v="8026"/>
    <x v="1"/>
    <x v="8023"/>
    <m/>
    <s v="Crowd Lu, Tsai Chen-nan, Lotus Wang, Fan Chu-Mei, Hsieh Ying-shiuan, Vera Yen, Cammy Chiang"/>
    <n v="7"/>
    <x v="53"/>
    <s v="Taiwan"/>
    <n v="1"/>
    <x v="87"/>
    <x v="3"/>
    <x v="5"/>
    <s v="1 Season"/>
    <n v="1"/>
    <s v=""/>
    <m/>
    <n v="1"/>
    <s v="International TV Shows, TV Comedies, TV Dramas"/>
    <x v="19"/>
    <s v="International TV Shows, TV Comedies, TV Dramas"/>
    <n v="3"/>
  </r>
  <r>
    <n v="5290"/>
    <x v="8027"/>
    <x v="1"/>
    <x v="8024"/>
    <m/>
    <s v="Eli Shi, Phoebe Lin, Chen Wan-ting, Fan Chen-fei, Lu Hsueh-feng, Figaro Tseng, Winnie Chang, Elten Ting"/>
    <n v="8"/>
    <x v="53"/>
    <s v="Taiwan"/>
    <n v="1"/>
    <x v="87"/>
    <x v="3"/>
    <x v="6"/>
    <s v="1 Season"/>
    <n v="1"/>
    <s v=""/>
    <m/>
    <n v="1"/>
    <s v="International TV Shows, TV Dramas, TV Horror"/>
    <x v="19"/>
    <s v="International TV Shows, TV Dramas, TV Horror"/>
    <n v="3"/>
  </r>
  <r>
    <n v="5298"/>
    <x v="8028"/>
    <x v="1"/>
    <x v="8025"/>
    <m/>
    <s v="Yudai Chiba, Ren Osugi, Fumika Baba, Yoshihiko Hakamada, Hatsunori Hasegawa, Mako Ishino"/>
    <n v="6"/>
    <x v="1"/>
    <s v="Japan"/>
    <n v="1"/>
    <x v="87"/>
    <x v="3"/>
    <x v="6"/>
    <s v="1 Season"/>
    <n v="1"/>
    <s v=""/>
    <m/>
    <n v="1"/>
    <s v="International TV Shows, TV Dramas"/>
    <x v="19"/>
    <s v="International TV Shows, TV Dramas"/>
    <n v="2"/>
  </r>
  <r>
    <n v="5299"/>
    <x v="8029"/>
    <x v="1"/>
    <x v="8026"/>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n v="28"/>
    <x v="1"/>
    <s v="Japan"/>
    <n v="1"/>
    <x v="87"/>
    <x v="37"/>
    <x v="1"/>
    <s v="1 Season"/>
    <n v="1"/>
    <s v=""/>
    <m/>
    <n v="1"/>
    <s v="Anime Series, International TV Shows"/>
    <x v="27"/>
    <s v="Anime Series, International TV Shows"/>
    <n v="2"/>
  </r>
  <r>
    <n v="5300"/>
    <x v="8030"/>
    <x v="1"/>
    <x v="8027"/>
    <m/>
    <m/>
    <n v="0"/>
    <x v="0"/>
    <s v="United States"/>
    <n v="1"/>
    <x v="87"/>
    <x v="27"/>
    <x v="6"/>
    <s v="1 Season"/>
    <n v="1"/>
    <s v=""/>
    <m/>
    <n v="1"/>
    <s v="Docuseries, Reality TV"/>
    <x v="21"/>
    <s v="Docuseries, Reality TV"/>
    <n v="2"/>
  </r>
  <r>
    <n v="5302"/>
    <x v="8031"/>
    <x v="1"/>
    <x v="8028"/>
    <m/>
    <s v="Ashleigh Ball, Erin Mathews, Rebecca Husain, Kyle Rideout, Riley Murdock, Vincent Tong, Nicole Oliver, Scott McNeil, Kathleen Barr"/>
    <n v="9"/>
    <x v="0"/>
    <s v="United States"/>
    <n v="1"/>
    <x v="87"/>
    <x v="3"/>
    <x v="8"/>
    <s v="1 Season"/>
    <n v="1"/>
    <s v=""/>
    <m/>
    <n v="1"/>
    <s v="Kids' TV"/>
    <x v="25"/>
    <s v="Kids' TV"/>
    <n v="1"/>
  </r>
  <r>
    <n v="5306"/>
    <x v="8032"/>
    <x v="1"/>
    <x v="8029"/>
    <m/>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n v="42"/>
    <x v="0"/>
    <s v="United States, Colombia, Mexico"/>
    <n v="3"/>
    <x v="87"/>
    <x v="3"/>
    <x v="5"/>
    <s v="3 Season"/>
    <n v="3"/>
    <s v=""/>
    <m/>
    <n v="3"/>
    <s v="Crime TV Shows, TV Action &amp; Adventure, TV Dramas"/>
    <x v="20"/>
    <s v="Crime TV Shows, TV Action &amp; Adventure, TV Dramas"/>
    <n v="3"/>
  </r>
  <r>
    <n v="5321"/>
    <x v="8033"/>
    <x v="1"/>
    <x v="8030"/>
    <m/>
    <s v="Andrew Francis, Richard Ian Cox, Ashleigh Ball, Matt Hill, Brian Drummond, Paul Dobson"/>
    <n v="6"/>
    <x v="0"/>
    <s v="United States"/>
    <n v="1"/>
    <x v="1421"/>
    <x v="3"/>
    <x v="8"/>
    <s v="5 Season"/>
    <n v="5"/>
    <s v=""/>
    <m/>
    <n v="5"/>
    <s v="Kids' TV"/>
    <x v="25"/>
    <s v="Kids' TV"/>
    <n v="1"/>
  </r>
  <r>
    <n v="5322"/>
    <x v="8034"/>
    <x v="1"/>
    <x v="8031"/>
    <m/>
    <s v="Charlie Cox, Krysten Ritter, Mike Colter, Finn Jones, Sigourney Weaver, Elodie Yung, Elden Henson, Jessica Henwick, Simone Missick, Rachael Taylor, Deborah Ann Woll, Rosario Dawson, Carrie-Anne Moss, Eka Darville, Scott Glenn"/>
    <n v="15"/>
    <x v="0"/>
    <s v="United States"/>
    <n v="1"/>
    <x v="1421"/>
    <x v="3"/>
    <x v="5"/>
    <s v="1 Season"/>
    <n v="1"/>
    <s v=""/>
    <m/>
    <n v="1"/>
    <s v="Crime TV Shows, TV Action &amp; Adventure, TV Dramas"/>
    <x v="20"/>
    <s v="Crime TV Shows, TV Action &amp; Adventure, TV Dramas"/>
    <n v="3"/>
  </r>
  <r>
    <n v="5325"/>
    <x v="8035"/>
    <x v="1"/>
    <x v="8032"/>
    <m/>
    <s v="Tuba B√ºy√ºk√ºst√ºn, Ilker Aksum, B√ºlent Emin Yarar, ƒ∞pek Bilgin, M√ºjde Uzman, Firat √áelik, Ayten Uncuoglu, Cihat Tamer"/>
    <n v="8"/>
    <x v="61"/>
    <s v="Turkey"/>
    <n v="1"/>
    <x v="250"/>
    <x v="8"/>
    <x v="5"/>
    <s v="1 Season"/>
    <n v="1"/>
    <s v=""/>
    <m/>
    <n v="1"/>
    <s v="Crime TV Shows, International TV Shows, TV Dramas"/>
    <x v="20"/>
    <s v="Crime TV Shows, International TV Shows, TV Dramas"/>
    <n v="3"/>
  </r>
  <r>
    <n v="5328"/>
    <x v="8036"/>
    <x v="1"/>
    <x v="8033"/>
    <m/>
    <s v="Yojiro Noda, Rila Fukushima, Rena Matsui, Miwako Wagatsuma, Rena Takeda, Yuko Araki, Yuya Endo, Kaito Yoshimura, Moeka Hoshi, Juri Ihata, Mariko Tsutsui, Kanji Furutachi, Tetsuhiro Ikeda, Takashi Yamanaka, Tomoya Nakamura, Lily Franky"/>
    <n v="16"/>
    <x v="1"/>
    <s v="Japan"/>
    <n v="1"/>
    <x v="250"/>
    <x v="3"/>
    <x v="5"/>
    <s v="1 Season"/>
    <n v="1"/>
    <s v=""/>
    <m/>
    <n v="1"/>
    <s v="Crime TV Shows, International TV Shows, TV Dramas"/>
    <x v="20"/>
    <s v="Crime TV Shows, International TV Shows, TV Dramas"/>
    <n v="3"/>
  </r>
  <r>
    <n v="5346"/>
    <x v="8037"/>
    <x v="1"/>
    <x v="803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n v="33"/>
    <x v="0"/>
    <s v="United States"/>
    <n v="1"/>
    <x v="238"/>
    <x v="3"/>
    <x v="5"/>
    <s v="1 Season"/>
    <n v="1"/>
    <s v=""/>
    <m/>
    <n v="1"/>
    <s v="TV Comedies"/>
    <x v="24"/>
    <s v="TV Comedies"/>
    <n v="1"/>
  </r>
  <r>
    <n v="5348"/>
    <x v="8038"/>
    <x v="1"/>
    <x v="8035"/>
    <m/>
    <s v="Jessica Hsuan, Tay Ping Hui, Thomas Ong, Jeffrey Xu, Ya Hui, Ann Kok, Zhu Houren, Yao Wenlong"/>
    <n v="8"/>
    <x v="34"/>
    <s v="Singapore"/>
    <n v="1"/>
    <x v="166"/>
    <x v="12"/>
    <x v="1"/>
    <s v="1 Season"/>
    <n v="1"/>
    <s v=""/>
    <m/>
    <n v="1"/>
    <s v="International TV Shows, TV Dramas, TV Sci-Fi &amp; Fantasy"/>
    <x v="19"/>
    <s v="International TV Shows, TV Dramas, TV Sci-Fi &amp; Fantasy"/>
    <n v="3"/>
  </r>
  <r>
    <n v="5349"/>
    <x v="8039"/>
    <x v="1"/>
    <x v="8036"/>
    <m/>
    <s v="Bryan Shu-Hao Chang, Jian Man-shu, Yen Tsao, Sun Ke-fang, Allen Chen, Jake Hsu, Chu Sheng-ping, Blue Lan"/>
    <n v="8"/>
    <x v="53"/>
    <s v="Taiwan"/>
    <n v="1"/>
    <x v="166"/>
    <x v="9"/>
    <x v="1"/>
    <s v="1 Season"/>
    <n v="1"/>
    <s v=""/>
    <m/>
    <n v="1"/>
    <s v="Crime TV Shows, International TV Shows, TV Dramas"/>
    <x v="20"/>
    <s v="Crime TV Shows, International TV Shows, TV Dramas"/>
    <n v="3"/>
  </r>
  <r>
    <n v="5350"/>
    <x v="8040"/>
    <x v="1"/>
    <x v="8037"/>
    <m/>
    <s v="Thomas Ong, Jack Tan, Margaret Wang, Kate Pang, Huang Qi Ming, Aileen Tan, Rayson Tan, Zhang Shui Fa"/>
    <n v="8"/>
    <x v="28"/>
    <s v="South Korea"/>
    <n v="1"/>
    <x v="166"/>
    <x v="0"/>
    <x v="1"/>
    <s v="1 Season"/>
    <n v="1"/>
    <s v=""/>
    <m/>
    <n v="1"/>
    <s v="International TV Shows, TV Dramas"/>
    <x v="19"/>
    <s v="International TV Shows, TV Dramas"/>
    <n v="2"/>
  </r>
  <r>
    <n v="5351"/>
    <x v="8041"/>
    <x v="1"/>
    <x v="8038"/>
    <m/>
    <s v="Alexander Petrov, Fillip Gorenshtein, Maksim Emelyanov, Aleksey Vesyolkin, Zoya Berber, Ieva Andrejevaite"/>
    <n v="6"/>
    <x v="49"/>
    <s v="Russia"/>
    <n v="1"/>
    <x v="166"/>
    <x v="4"/>
    <x v="1"/>
    <s v="1 Season"/>
    <n v="1"/>
    <s v=""/>
    <m/>
    <n v="1"/>
    <s v="Crime TV Shows, International TV Shows, TV Dramas"/>
    <x v="20"/>
    <s v="Crime TV Shows, International TV Shows, TV Dramas"/>
    <n v="3"/>
  </r>
  <r>
    <n v="5353"/>
    <x v="8042"/>
    <x v="1"/>
    <x v="8039"/>
    <m/>
    <s v="Lan Cheng-lung, Esther Yeh, He Yu-chen, Greg Han"/>
    <n v="4"/>
    <x v="2"/>
    <m/>
    <n v="0"/>
    <x v="166"/>
    <x v="9"/>
    <x v="1"/>
    <s v="1 Season"/>
    <n v="1"/>
    <s v=""/>
    <m/>
    <n v="1"/>
    <s v="Crime TV Shows, International TV Shows, TV Dramas"/>
    <x v="20"/>
    <s v="Crime TV Shows, International TV Shows, TV Dramas"/>
    <n v="3"/>
  </r>
  <r>
    <n v="5355"/>
    <x v="8043"/>
    <x v="1"/>
    <x v="8040"/>
    <m/>
    <s v="Rainie Yang, Yan Yu-lin, Johnny Lu, Chang Fu-chien, Chen Chi-hsia"/>
    <n v="5"/>
    <x v="53"/>
    <s v="Taiwan"/>
    <n v="1"/>
    <x v="166"/>
    <x v="9"/>
    <x v="6"/>
    <s v="1 Season"/>
    <n v="1"/>
    <s v=""/>
    <m/>
    <n v="1"/>
    <s v="International TV Shows, Romantic TV Shows, TV Dramas"/>
    <x v="19"/>
    <s v="International TV Shows, Romantic TV Shows, TV Dramas"/>
    <n v="3"/>
  </r>
  <r>
    <n v="5356"/>
    <x v="8044"/>
    <x v="1"/>
    <x v="8041"/>
    <m/>
    <s v="Pyotr Fyodorov, Paulina Andreeva, Dmitry Shevchenko, Aleksey Gorbunov, Evgeniya Dmitrieva, Maksim Pinsker"/>
    <n v="6"/>
    <x v="49"/>
    <s v="Russia"/>
    <n v="1"/>
    <x v="166"/>
    <x v="0"/>
    <x v="5"/>
    <s v="1 Season"/>
    <n v="1"/>
    <s v=""/>
    <m/>
    <n v="1"/>
    <s v="Crime TV Shows, International TV Shows, Romantic TV Shows"/>
    <x v="20"/>
    <s v="Crime TV Shows, International TV Shows, Romantic TV Shows"/>
    <n v="3"/>
  </r>
  <r>
    <n v="5357"/>
    <x v="8045"/>
    <x v="1"/>
    <x v="8042"/>
    <m/>
    <s v="Chris Wu, Chen Yu, Greg Han, Esther Yeh, Yeh Chen-Ting, Deng Yu-kai"/>
    <n v="6"/>
    <x v="2"/>
    <m/>
    <n v="0"/>
    <x v="166"/>
    <x v="9"/>
    <x v="1"/>
    <s v="1 Season"/>
    <n v="1"/>
    <s v=""/>
    <m/>
    <n v="1"/>
    <s v="International TV Shows, Romantic TV Shows, TV Comedies"/>
    <x v="19"/>
    <s v="International TV Shows, Romantic TV Shows, TV Comedies"/>
    <n v="3"/>
  </r>
  <r>
    <n v="5361"/>
    <x v="8046"/>
    <x v="1"/>
    <x v="8043"/>
    <m/>
    <s v="Juan Pablo Urrego, Amparo Grisales, Nicole Santamar√≠a, Elkin D√≠az, Francisco Javier Rueda, Rams√©s Ramos, Lina Marcela Castrill√≥n, Toto Vega, Camilo S√°enz, Mijail Mulkay, Natasha Klauss, Nelson Camayo"/>
    <n v="12"/>
    <x v="2"/>
    <m/>
    <n v="0"/>
    <x v="166"/>
    <x v="3"/>
    <x v="5"/>
    <s v="1 Season"/>
    <n v="1"/>
    <s v=""/>
    <m/>
    <n v="1"/>
    <s v="Crime TV Shows, International TV Shows, Spanish-Language TV Shows"/>
    <x v="20"/>
    <s v="Crime TV Shows, International TV Shows, Spanish-Language TV Shows"/>
    <n v="3"/>
  </r>
  <r>
    <n v="5363"/>
    <x v="8047"/>
    <x v="1"/>
    <x v="8044"/>
    <m/>
    <s v="Louise Lee, Rui En, Pierre Png, Darren Lim, Cynthia Koh, Belinda Lee"/>
    <n v="6"/>
    <x v="34"/>
    <s v="Singapore"/>
    <n v="1"/>
    <x v="166"/>
    <x v="12"/>
    <x v="1"/>
    <s v="1 Season"/>
    <n v="1"/>
    <s v=""/>
    <m/>
    <n v="1"/>
    <s v="International TV Shows, TV Dramas"/>
    <x v="19"/>
    <s v="International TV Shows, TV Dramas"/>
    <n v="2"/>
  </r>
  <r>
    <n v="5364"/>
    <x v="8048"/>
    <x v="1"/>
    <x v="8045"/>
    <m/>
    <s v="Chris O'Dowd, Richard Ayoade, Katherine Parkinson, Matt Berry"/>
    <n v="4"/>
    <x v="6"/>
    <s v="United Kingdom"/>
    <n v="1"/>
    <x v="166"/>
    <x v="8"/>
    <x v="5"/>
    <s v="5 Season"/>
    <n v="5"/>
    <s v=""/>
    <m/>
    <n v="5"/>
    <s v="British TV Shows, Classic &amp; Cult TV, International TV Shows"/>
    <x v="23"/>
    <s v="British TV Shows, Classic &amp; Cult TV, International TV Shows"/>
    <n v="3"/>
  </r>
  <r>
    <n v="5366"/>
    <x v="8049"/>
    <x v="1"/>
    <x v="8046"/>
    <m/>
    <s v="Toby Stephens, Miranda Raison, Lucy Punch, Nick Dunning, Rory Kinnear, Ronny Jhutti, Roger Griffiths, Patrick Baladi"/>
    <n v="8"/>
    <x v="6"/>
    <s v="United Kingdom"/>
    <n v="1"/>
    <x v="166"/>
    <x v="11"/>
    <x v="5"/>
    <s v="2 Season"/>
    <n v="2"/>
    <s v=""/>
    <m/>
    <n v="2"/>
    <s v="British TV Shows, Crime TV Shows, International TV Shows"/>
    <x v="23"/>
    <s v="British TV Shows, Crime TV Shows, International TV Shows"/>
    <n v="3"/>
  </r>
  <r>
    <n v="5367"/>
    <x v="8050"/>
    <x v="1"/>
    <x v="8047"/>
    <m/>
    <s v="Robert Powell"/>
    <n v="1"/>
    <x v="6"/>
    <s v="United Kingdom"/>
    <n v="1"/>
    <x v="166"/>
    <x v="16"/>
    <x v="5"/>
    <s v="1 Season"/>
    <n v="1"/>
    <s v=""/>
    <m/>
    <n v="1"/>
    <s v="British TV Shows, Docuseries, International TV Shows"/>
    <x v="23"/>
    <s v="British TV Shows, Docuseries, International TV Shows"/>
    <n v="3"/>
  </r>
  <r>
    <n v="5368"/>
    <x v="8051"/>
    <x v="1"/>
    <x v="8048"/>
    <s v="Vanessa Roth"/>
    <m/>
    <n v="0"/>
    <x v="0"/>
    <s v="United States"/>
    <n v="1"/>
    <x v="739"/>
    <x v="3"/>
    <x v="1"/>
    <s v="1 Season"/>
    <n v="1"/>
    <s v=""/>
    <m/>
    <n v="1"/>
    <s v="Docuseries"/>
    <x v="21"/>
    <s v="Docuseries"/>
    <n v="1"/>
  </r>
  <r>
    <n v="5373"/>
    <x v="8052"/>
    <x v="1"/>
    <x v="8049"/>
    <s v="Eric Abrams"/>
    <s v="Ari Shaffir"/>
    <n v="1"/>
    <x v="0"/>
    <s v="United States"/>
    <n v="1"/>
    <x v="359"/>
    <x v="3"/>
    <x v="5"/>
    <s v="1 Season"/>
    <n v="1"/>
    <s v=""/>
    <m/>
    <n v="1"/>
    <s v="Stand-Up Comedy &amp; Talk Shows"/>
    <x v="30"/>
    <s v="Stand-Up Comedy &amp; Talk Shows"/>
    <n v="1"/>
  </r>
  <r>
    <n v="5381"/>
    <x v="8053"/>
    <x v="1"/>
    <x v="8050"/>
    <m/>
    <s v="Stephanie Lemelin, A.J. LoCascio, Dan Milano, Grey DeLisle, Cree Summer, Laraine Newman, Chris Parnell, Ana Gasteyer, Dee Bradley Baker, Thomas Lennon, Dominic Catrambone"/>
    <n v="11"/>
    <x v="0"/>
    <s v="United States"/>
    <n v="1"/>
    <x v="740"/>
    <x v="3"/>
    <x v="8"/>
    <s v="4 Season"/>
    <n v="4"/>
    <s v=""/>
    <m/>
    <n v="4"/>
    <s v="Kids' TV"/>
    <x v="25"/>
    <s v="Kids' TV"/>
    <n v="1"/>
  </r>
  <r>
    <n v="5382"/>
    <x v="8054"/>
    <x v="1"/>
    <x v="8051"/>
    <s v="Stefan Brogren"/>
    <s v="Amanda Arcuri, Amir Bageria, Soma Bhatia, Jamie Bloch, Stefan Brogren, Chelsea Clark, Reiya Downs, Ana Golja, Nikki Gould, Ricardo Hoyos, Ehren Kassam, Andre Kim, Lyle Lettau, Spencer MacPherson, Eric Osborne, Dante Scott, Olivia Scriven, Sara Waisglass, Richard Walters"/>
    <n v="19"/>
    <x v="8"/>
    <s v="Canada"/>
    <n v="1"/>
    <x v="740"/>
    <x v="3"/>
    <x v="1"/>
    <s v="4 Season"/>
    <n v="4"/>
    <s v=""/>
    <m/>
    <n v="4"/>
    <s v="International TV Shows, TV Dramas, Teen TV Shows"/>
    <x v="19"/>
    <s v="International TV Shows, TV Dramas, Teen TV Shows"/>
    <n v="3"/>
  </r>
  <r>
    <n v="5383"/>
    <x v="8055"/>
    <x v="1"/>
    <x v="8052"/>
    <m/>
    <s v="Rain, Tiffany Tang, Luo Jin, Dilraba Dilmurat, Yao Yichen"/>
    <n v="5"/>
    <x v="42"/>
    <s v="China"/>
    <n v="1"/>
    <x v="740"/>
    <x v="4"/>
    <x v="6"/>
    <s v="1 Season"/>
    <n v="1"/>
    <s v=""/>
    <m/>
    <n v="1"/>
    <s v="International TV Shows, Romantic TV Shows, TV Dramas"/>
    <x v="19"/>
    <s v="International TV Shows, Romantic TV Shows, TV Dramas"/>
    <n v="3"/>
  </r>
  <r>
    <n v="5384"/>
    <x v="8056"/>
    <x v="1"/>
    <x v="8053"/>
    <m/>
    <s v="Chen Daoming, Peter Ho, Duan Yihong, Qin Lan, Li Yixiao, Yang Lixin, You Yong, Yu Hewei"/>
    <n v="8"/>
    <x v="42"/>
    <s v="China"/>
    <n v="1"/>
    <x v="740"/>
    <x v="11"/>
    <x v="1"/>
    <s v="1 Season"/>
    <n v="1"/>
    <s v=""/>
    <m/>
    <n v="1"/>
    <s v="International TV Shows, TV Dramas"/>
    <x v="19"/>
    <s v="International TV Shows, TV Dramas"/>
    <n v="2"/>
  </r>
  <r>
    <n v="5385"/>
    <x v="8057"/>
    <x v="1"/>
    <x v="8054"/>
    <m/>
    <s v="Fu Dalong, Ning Jing, Yu Entai, Zhou Bo, Fu Miao, Feihu Sun, Lu Ying, Qiu Yongli"/>
    <n v="8"/>
    <x v="42"/>
    <s v="China"/>
    <n v="1"/>
    <x v="740"/>
    <x v="11"/>
    <x v="1"/>
    <s v="1 Season"/>
    <n v="1"/>
    <s v=""/>
    <m/>
    <n v="1"/>
    <s v="International TV Shows, TV Dramas"/>
    <x v="19"/>
    <s v="International TV Shows, TV Dramas"/>
    <n v="2"/>
  </r>
  <r>
    <n v="5387"/>
    <x v="8058"/>
    <x v="1"/>
    <x v="8055"/>
    <m/>
    <s v="Danny Chan, Michelle Lang, Ted Duran, Hazen MacIntyre, Luoyong Wang, Natalia Dzyublo, Traci Ann Wolfe, Ke Gai, Zhou Zhou, Yu Chenghui"/>
    <n v="10"/>
    <x v="42"/>
    <s v="China"/>
    <n v="1"/>
    <x v="740"/>
    <x v="13"/>
    <x v="1"/>
    <s v="1 Season"/>
    <n v="1"/>
    <s v=""/>
    <m/>
    <n v="1"/>
    <s v="International TV Shows, TV Action &amp; Adventure, TV Dramas"/>
    <x v="19"/>
    <s v="International TV Shows, TV Action &amp; Adventure, TV Dramas"/>
    <n v="3"/>
  </r>
  <r>
    <n v="5389"/>
    <x v="8059"/>
    <x v="1"/>
    <x v="8056"/>
    <s v="Serdar Akar"/>
    <s v="Erdal Be≈üik√ßioƒülu, Yasemin Allen, Melis Birkan, Saygƒ±n Soysal, Berkan ≈ûal, Metin Belgin, Ay√ßa Eren, Selin Uludoƒüan, √ñzay Fecht, Suna Yƒ±ldƒ±zoƒülu"/>
    <n v="10"/>
    <x v="61"/>
    <s v="Turkey"/>
    <n v="1"/>
    <x v="801"/>
    <x v="9"/>
    <x v="5"/>
    <s v="1 Season"/>
    <n v="1"/>
    <s v=""/>
    <m/>
    <n v="1"/>
    <s v="International TV Shows, TV Dramas, TV Mysteries"/>
    <x v="19"/>
    <s v="International TV Shows, TV Dramas, TV Mysteries"/>
    <n v="3"/>
  </r>
  <r>
    <n v="5391"/>
    <x v="8060"/>
    <x v="1"/>
    <x v="8057"/>
    <m/>
    <s v="Christopher Lee, Rui En, Desmond Tan, Zheng Geping, Zhang Zhenhuan, Paige Chua, Xu Bin, Carrie Wong"/>
    <n v="8"/>
    <x v="34"/>
    <s v="Singapore"/>
    <n v="1"/>
    <x v="801"/>
    <x v="0"/>
    <x v="1"/>
    <s v="1 Season"/>
    <n v="1"/>
    <s v=""/>
    <m/>
    <n v="1"/>
    <s v="Crime TV Shows, International TV Shows, TV Dramas"/>
    <x v="20"/>
    <s v="Crime TV Shows, International TV Shows, TV Dramas"/>
    <n v="3"/>
  </r>
  <r>
    <n v="5393"/>
    <x v="8061"/>
    <x v="1"/>
    <x v="8058"/>
    <m/>
    <s v="Kate Higgins, Sean Hankinson, Haviland Stillwell, Paula Rhodes, Charlie Bodin, Laura Gerow, Katie Crown, Nakia Burrise, Tara Sands, Ashlyn Selich"/>
    <n v="10"/>
    <x v="0"/>
    <s v="United States, Canada"/>
    <n v="2"/>
    <x v="801"/>
    <x v="11"/>
    <x v="0"/>
    <s v="1 Season"/>
    <n v="1"/>
    <s v=""/>
    <m/>
    <n v="1"/>
    <s v="Kids' TV, TV Comedies"/>
    <x v="25"/>
    <s v="Kids' TV, TV Comedies"/>
    <n v="2"/>
  </r>
  <r>
    <n v="5394"/>
    <x v="8062"/>
    <x v="1"/>
    <x v="8059"/>
    <m/>
    <s v="Jeanette Aw, Elvin Ng, Zhou Ying, Christopher Lee, Dai Xiangyu, Guo Liang"/>
    <n v="6"/>
    <x v="2"/>
    <m/>
    <n v="0"/>
    <x v="801"/>
    <x v="10"/>
    <x v="1"/>
    <s v="1 Season"/>
    <n v="1"/>
    <s v=""/>
    <m/>
    <n v="1"/>
    <s v="International TV Shows, TV Dramas"/>
    <x v="19"/>
    <s v="International TV Shows, TV Dramas"/>
    <n v="2"/>
  </r>
  <r>
    <n v="5396"/>
    <x v="8063"/>
    <x v="1"/>
    <x v="8060"/>
    <m/>
    <s v="ƒ∞brahim √áelikkol, Bel√ßim Bilgin, Alican Y√ºcesoy, Teoman Kumbaracƒ±ba≈üƒ±, Serdar Yeƒüin, T√ºlay G√ºnal, G√∂zde Cƒ±ƒüacƒ±, Ferit Aktuƒü, Rojda Demirer, Aybars Kartal √ñzson"/>
    <n v="10"/>
    <x v="61"/>
    <s v="Turkey"/>
    <n v="1"/>
    <x v="801"/>
    <x v="9"/>
    <x v="5"/>
    <s v="3 Season"/>
    <n v="3"/>
    <s v=""/>
    <m/>
    <n v="3"/>
    <s v="International TV Shows, Romantic TV Shows, TV Dramas"/>
    <x v="19"/>
    <s v="International TV Shows, Romantic TV Shows, TV Dramas"/>
    <n v="3"/>
  </r>
  <r>
    <n v="5398"/>
    <x v="8064"/>
    <x v="1"/>
    <x v="8061"/>
    <m/>
    <s v="Chloe Marsden, Aaron Marsden, Mar√≠a Esnoz"/>
    <n v="3"/>
    <x v="6"/>
    <s v="United Kingdom"/>
    <n v="1"/>
    <x v="801"/>
    <x v="4"/>
    <x v="0"/>
    <s v="1 Season"/>
    <n v="1"/>
    <s v=""/>
    <m/>
    <n v="1"/>
    <s v="British TV Shows, Kids' TV"/>
    <x v="23"/>
    <s v="British TV Shows, Kids' TV"/>
    <n v="2"/>
  </r>
  <r>
    <n v="5400"/>
    <x v="8065"/>
    <x v="1"/>
    <x v="8062"/>
    <m/>
    <s v="Romeo Tan, Sheila Sim, Yuan Shuai, Aloysius Pang"/>
    <n v="4"/>
    <x v="34"/>
    <s v="Singapore"/>
    <n v="1"/>
    <x v="801"/>
    <x v="0"/>
    <x v="1"/>
    <s v="1 Season"/>
    <n v="1"/>
    <s v=""/>
    <m/>
    <n v="1"/>
    <s v="International TV Shows, TV Dramas, TV Horror"/>
    <x v="19"/>
    <s v="International TV Shows, TV Dramas, TV Horror"/>
    <n v="3"/>
  </r>
  <r>
    <n v="5402"/>
    <x v="8066"/>
    <x v="1"/>
    <x v="8063"/>
    <m/>
    <s v="Jeanette Aw, Patrick Lee, Huang Qi Ming, Sora Ma, Hong Huifang, Xu Bin, Chen Shucheng"/>
    <n v="7"/>
    <x v="2"/>
    <m/>
    <n v="0"/>
    <x v="801"/>
    <x v="0"/>
    <x v="1"/>
    <s v="1 Season"/>
    <n v="1"/>
    <s v=""/>
    <m/>
    <n v="1"/>
    <s v="International TV Shows, Romantic TV Shows, TV Dramas"/>
    <x v="19"/>
    <s v="International TV Shows, Romantic TV Shows, TV Dramas"/>
    <n v="3"/>
  </r>
  <r>
    <n v="5404"/>
    <x v="8067"/>
    <x v="1"/>
    <x v="8064"/>
    <m/>
    <s v="Christopher Lee, Jesseca Liu, Ann Kok, Kate Pang, Zhang Zhenhuan, Richard Low"/>
    <n v="6"/>
    <x v="34"/>
    <s v="Singapore"/>
    <n v="1"/>
    <x v="801"/>
    <x v="12"/>
    <x v="1"/>
    <s v="1 Season"/>
    <n v="1"/>
    <s v=""/>
    <m/>
    <n v="1"/>
    <s v="International TV Shows, Romantic TV Shows, TV Dramas"/>
    <x v="19"/>
    <s v="International TV Shows, Romantic TV Shows, TV Dramas"/>
    <n v="3"/>
  </r>
  <r>
    <n v="5405"/>
    <x v="8068"/>
    <x v="1"/>
    <x v="8065"/>
    <m/>
    <s v="Chen Hanwei, Rebecca Lim, Desmond Tan, Yusuke Fukuchi"/>
    <n v="4"/>
    <x v="34"/>
    <s v="Singapore"/>
    <n v="1"/>
    <x v="801"/>
    <x v="9"/>
    <x v="5"/>
    <s v="1 Season"/>
    <n v="1"/>
    <s v=""/>
    <m/>
    <n v="1"/>
    <s v="Crime TV Shows, International TV Shows, TV Dramas"/>
    <x v="20"/>
    <s v="Crime TV Shows, International TV Shows, TV Dramas"/>
    <n v="3"/>
  </r>
  <r>
    <n v="5406"/>
    <x v="8069"/>
    <x v="1"/>
    <x v="8066"/>
    <m/>
    <s v="Zoe Tay, Fann Wong, Li Nanxing, Tay Ping Hui, Elvin Ng, Felicia Chin, Jerry Yeo"/>
    <n v="7"/>
    <x v="34"/>
    <s v="Singapore"/>
    <n v="1"/>
    <x v="801"/>
    <x v="16"/>
    <x v="1"/>
    <s v="1 Season"/>
    <n v="1"/>
    <s v=""/>
    <m/>
    <n v="1"/>
    <s v="International TV Shows, TV Dramas"/>
    <x v="19"/>
    <s v="International TV Shows, TV Dramas"/>
    <n v="2"/>
  </r>
  <r>
    <n v="5407"/>
    <x v="8070"/>
    <x v="1"/>
    <x v="8067"/>
    <m/>
    <s v="Rui En, Chen Liping, Tay Ping Hui, Andie Chen, Xiang Yun, Joshua Ang, Zhou Ying"/>
    <n v="7"/>
    <x v="34"/>
    <s v="Singapore"/>
    <n v="1"/>
    <x v="801"/>
    <x v="11"/>
    <x v="1"/>
    <s v="2 Season"/>
    <n v="2"/>
    <s v=""/>
    <m/>
    <n v="2"/>
    <s v="Crime TV Shows, International TV Shows, TV Dramas"/>
    <x v="20"/>
    <s v="Crime TV Shows, International TV Shows, TV Dramas"/>
    <n v="3"/>
  </r>
  <r>
    <n v="5408"/>
    <x v="8071"/>
    <x v="1"/>
    <x v="8068"/>
    <m/>
    <s v="Ha Yu, Tay Ping Hui, Jeanette Aw, Elvin Ng, Yvonne Lim, Zhang Zhenhuan, Vivian Lai, Ian Fang, Xu Bin"/>
    <n v="9"/>
    <x v="34"/>
    <s v="Singapore"/>
    <n v="1"/>
    <x v="801"/>
    <x v="0"/>
    <x v="1"/>
    <s v="1 Season"/>
    <n v="1"/>
    <s v=""/>
    <m/>
    <n v="1"/>
    <s v="International TV Shows, TV Dramas"/>
    <x v="19"/>
    <s v="International TV Shows, TV Dramas"/>
    <n v="2"/>
  </r>
  <r>
    <n v="5410"/>
    <x v="8072"/>
    <x v="1"/>
    <x v="8069"/>
    <m/>
    <s v="Romeo Tan, Rebecca Lim, Sora Ma, Xu Bin, Chen Liping, Chen Hanwei, Yao Wenlong, Eelyn Kok, Dennis Chew"/>
    <n v="9"/>
    <x v="34"/>
    <s v="Singapore"/>
    <n v="1"/>
    <x v="801"/>
    <x v="0"/>
    <x v="1"/>
    <s v="1 Season"/>
    <n v="1"/>
    <s v=""/>
    <m/>
    <n v="1"/>
    <s v="International TV Shows, TV Dramas"/>
    <x v="19"/>
    <s v="International TV Shows, TV Dramas"/>
    <n v="2"/>
  </r>
  <r>
    <n v="5411"/>
    <x v="8073"/>
    <x v="1"/>
    <x v="8070"/>
    <m/>
    <s v="Kingone Wang, Jesseca Liu, Xiang Yun, Chen Shucheng, Eelyn Kok, Cavin Soh, Sora Ma"/>
    <n v="7"/>
    <x v="34"/>
    <s v="Singapore"/>
    <n v="1"/>
    <x v="801"/>
    <x v="11"/>
    <x v="1"/>
    <s v="1 Season"/>
    <n v="1"/>
    <s v=""/>
    <m/>
    <n v="1"/>
    <s v="International TV Shows, Romantic TV Shows, TV Comedies"/>
    <x v="19"/>
    <s v="International TV Shows, Romantic TV Shows, TV Comedies"/>
    <n v="3"/>
  </r>
  <r>
    <n v="5413"/>
    <x v="8074"/>
    <x v="1"/>
    <x v="8071"/>
    <m/>
    <s v="Mandy Patinkin, Joe Mantegna, Thomas Gibson, Shemar Moore, Matthew Gray Gubler, Kirsten Vangsness, A.J. Cook, Paget Brewster, Lola Glaudini, Jennifer Love Hewitt, Jeanne Tripplehorn"/>
    <n v="11"/>
    <x v="0"/>
    <s v="United States, Canada"/>
    <n v="2"/>
    <x v="629"/>
    <x v="3"/>
    <x v="1"/>
    <s v="12 Season"/>
    <n v="12"/>
    <s v=""/>
    <m/>
    <n v="12"/>
    <s v="Crime TV Shows, TV Dramas, TV Mysteries"/>
    <x v="20"/>
    <s v="Crime TV Shows, TV Dramas, TV Mysteries"/>
    <n v="3"/>
  </r>
  <r>
    <n v="5414"/>
    <x v="8075"/>
    <x v="1"/>
    <x v="8072"/>
    <m/>
    <s v="Naomi Watts, Billy Crudup, Sophie Cookson, Karl Glusman, Poorna Jagannathan, Brooke Bloom, Lucy Boynton, Melanie Liburd, Brenda Vaccaro, Maren Heary, Blythe Danner"/>
    <n v="11"/>
    <x v="0"/>
    <s v="United States, United Kingdom"/>
    <n v="2"/>
    <x v="629"/>
    <x v="3"/>
    <x v="5"/>
    <s v="1 Season"/>
    <n v="1"/>
    <s v=""/>
    <m/>
    <n v="1"/>
    <s v="TV Dramas"/>
    <x v="22"/>
    <s v="TV Dramas"/>
    <n v="1"/>
  </r>
  <r>
    <n v="5415"/>
    <x v="8076"/>
    <x v="1"/>
    <x v="8073"/>
    <m/>
    <s v="Megumi Han, Fumiko Orikasa, Michiyo Murase, Yoko Hikasa, Arisa Shida, Rie Murakawa, Reina Ueda, Ryosuke Kanemoto, Junko Takeuchi, Noriko Hidaka"/>
    <n v="10"/>
    <x v="1"/>
    <s v="Japan"/>
    <n v="1"/>
    <x v="629"/>
    <x v="3"/>
    <x v="8"/>
    <s v="2 Season"/>
    <n v="2"/>
    <s v=""/>
    <m/>
    <n v="2"/>
    <s v="Anime Series, International TV Shows"/>
    <x v="27"/>
    <s v="Anime Series, International TV Shows"/>
    <n v="2"/>
  </r>
  <r>
    <n v="5422"/>
    <x v="8077"/>
    <x v="1"/>
    <x v="8074"/>
    <m/>
    <s v="Emily Osment, Kym Whitley, Rex Lee, Jonathan Sadowski, Aimee Carrero, Jesse McCartney, Ashley Tisdale"/>
    <n v="7"/>
    <x v="0"/>
    <s v="United States"/>
    <n v="1"/>
    <x v="1527"/>
    <x v="3"/>
    <x v="1"/>
    <s v="5 Season"/>
    <n v="5"/>
    <s v=""/>
    <m/>
    <n v="5"/>
    <s v="TV Comedies"/>
    <x v="24"/>
    <s v="TV Comedies"/>
    <n v="1"/>
  </r>
  <r>
    <n v="5423"/>
    <x v="8078"/>
    <x v="1"/>
    <x v="8075"/>
    <m/>
    <s v="Erin Mathews, Sam Vincent, Andrea Libman, Ashleigh Ball, Ian James Corlett, Brian Drummond, Lee Tockar, Matt Hill"/>
    <n v="8"/>
    <x v="0"/>
    <s v="United States, Japan, Canada"/>
    <n v="3"/>
    <x v="61"/>
    <x v="0"/>
    <x v="8"/>
    <s v="2 Season"/>
    <n v="2"/>
    <s v=""/>
    <m/>
    <n v="2"/>
    <s v="Kids' TV, TV Comedies"/>
    <x v="25"/>
    <s v="Kids' TV, TV Comedies"/>
    <n v="2"/>
  </r>
  <r>
    <n v="5426"/>
    <x v="8079"/>
    <x v="1"/>
    <x v="8076"/>
    <m/>
    <s v="David Duchovny, Gethin Anthony, Grey Damon, Emma Dumont, Claire Holt, Michaela McManus, Br√≠an F. O'Byrne, David Meunier, Ambyr Childers, Tara Lynne Barr, Whitney Rose Pynn, Jason Ralph"/>
    <n v="12"/>
    <x v="0"/>
    <s v="United States"/>
    <n v="1"/>
    <x v="674"/>
    <x v="9"/>
    <x v="5"/>
    <s v="2 Season"/>
    <n v="2"/>
    <s v=""/>
    <m/>
    <n v="2"/>
    <s v="Crime TV Shows, TV Dramas"/>
    <x v="20"/>
    <s v="Crime TV Shows, TV Dramas"/>
    <n v="2"/>
  </r>
  <r>
    <n v="5429"/>
    <x v="8080"/>
    <x v="1"/>
    <x v="8077"/>
    <s v="Iginio Straffi"/>
    <s v="Haven Paschall, Alysha Deslorieux, Jessica Paquet, Eileen Stevens, Kate Bristol, Saskia Maarleveld, Brittany Pressley, Billy Bob Thompson, Marc Thompson, Suzy Myers, Jason Griffith, Samara Naeymi, Wayne Grayson, Alyson Leigh Rosenfeld, Abe Goldfarb, Lisa Flanagan"/>
    <n v="16"/>
    <x v="24"/>
    <s v="Italy, United States"/>
    <n v="2"/>
    <x v="674"/>
    <x v="3"/>
    <x v="8"/>
    <s v="2 Season"/>
    <n v="2"/>
    <s v=""/>
    <m/>
    <n v="2"/>
    <s v="Kids' TV"/>
    <x v="25"/>
    <s v="Kids' TV"/>
    <n v="1"/>
  </r>
  <r>
    <n v="5434"/>
    <x v="8081"/>
    <x v="1"/>
    <x v="8078"/>
    <m/>
    <s v="Jin-sung Yang, Kyu-jong Kim, Tae-hwan Kang, Geummi"/>
    <n v="4"/>
    <x v="28"/>
    <s v="South Korea"/>
    <n v="1"/>
    <x v="773"/>
    <x v="9"/>
    <x v="6"/>
    <s v="1 Season"/>
    <n v="1"/>
    <s v=""/>
    <m/>
    <n v="1"/>
    <s v="International TV Shows, Korean TV Shows, Romantic TV Shows"/>
    <x v="19"/>
    <s v="International TV Shows, Korean TV Shows, Romantic TV Shows"/>
    <n v="3"/>
  </r>
  <r>
    <n v="5435"/>
    <x v="8082"/>
    <x v="1"/>
    <x v="8079"/>
    <m/>
    <s v="Jin-woo Kim, Min-ji Park, In-jun Gwak, Gi-du Kim"/>
    <n v="4"/>
    <x v="28"/>
    <s v="South Korea"/>
    <n v="1"/>
    <x v="773"/>
    <x v="9"/>
    <x v="6"/>
    <s v="1 Season"/>
    <n v="1"/>
    <s v=""/>
    <m/>
    <n v="1"/>
    <s v="International TV Shows, Korean TV Shows, Romantic TV Shows"/>
    <x v="19"/>
    <s v="International TV Shows, Korean TV Shows, Romantic TV Shows"/>
    <n v="3"/>
  </r>
  <r>
    <n v="5436"/>
    <x v="8083"/>
    <x v="1"/>
    <x v="8080"/>
    <s v="Chang-Min Lee"/>
    <s v="Hae-Jin Park, Sung-woong Park, Min-jung Kim, Jung-an Chae, Jung-hoon Yeon, Hyun-sung Jang, Man-sik Jung, Shin-il Kang, Ho-jin Chun, In-ho Tae"/>
    <n v="10"/>
    <x v="28"/>
    <s v="South Korea"/>
    <n v="1"/>
    <x v="773"/>
    <x v="3"/>
    <x v="1"/>
    <s v="1 Season"/>
    <n v="1"/>
    <s v=""/>
    <m/>
    <n v="1"/>
    <s v="Crime TV Shows, International TV Shows, Korean TV Shows"/>
    <x v="20"/>
    <s v="Crime TV Shows, International TV Shows, Korean TV Shows"/>
    <n v="3"/>
  </r>
  <r>
    <n v="5437"/>
    <x v="8084"/>
    <x v="1"/>
    <x v="8081"/>
    <m/>
    <s v="Ji-ho Oh, Soo-kyung Lee, Min-jae Kim, Ji-hyun Nam"/>
    <n v="4"/>
    <x v="28"/>
    <s v="South Korea"/>
    <n v="1"/>
    <x v="773"/>
    <x v="9"/>
    <x v="6"/>
    <s v="1 Season"/>
    <n v="1"/>
    <s v=""/>
    <m/>
    <n v="1"/>
    <s v="Crime TV Shows, International TV Shows, Korean TV Shows"/>
    <x v="20"/>
    <s v="Crime TV Shows, International TV Shows, Korean TV Shows"/>
    <n v="3"/>
  </r>
  <r>
    <n v="5438"/>
    <x v="8085"/>
    <x v="1"/>
    <x v="8082"/>
    <m/>
    <s v="Joe Cheng, Lulu Xu, Jiro Wang, Viann Zhang, Han Chengyu"/>
    <n v="5"/>
    <x v="42"/>
    <s v="China"/>
    <n v="1"/>
    <x v="773"/>
    <x v="4"/>
    <x v="1"/>
    <s v="1 Season"/>
    <n v="1"/>
    <s v=""/>
    <m/>
    <n v="1"/>
    <s v="International TV Shows, Romantic TV Shows, TV Dramas"/>
    <x v="19"/>
    <s v="International TV Shows, Romantic TV Shows, TV Dramas"/>
    <n v="3"/>
  </r>
  <r>
    <n v="5439"/>
    <x v="8086"/>
    <x v="1"/>
    <x v="8083"/>
    <m/>
    <s v="Tae-hyun Nam, Soo-yeon Kim, Seo-ra Kim, Tae-hwan Kang, Young-jo Yang"/>
    <n v="5"/>
    <x v="28"/>
    <s v="South Korea"/>
    <n v="1"/>
    <x v="773"/>
    <x v="9"/>
    <x v="1"/>
    <s v="1 Season"/>
    <n v="1"/>
    <s v=""/>
    <m/>
    <n v="1"/>
    <s v="International TV Shows, Korean TV Shows, TV Dramas"/>
    <x v="19"/>
    <s v="International TV Shows, Korean TV Shows, TV Dramas"/>
    <n v="3"/>
  </r>
  <r>
    <n v="5440"/>
    <x v="8087"/>
    <x v="1"/>
    <x v="8084"/>
    <m/>
    <s v="Seung-yeon Gong, Jong-hyun Lee, Yeon-seo Kim, Bo-hyun Ahn, Jai-jin Lee, Joo-hyung Park"/>
    <n v="6"/>
    <x v="28"/>
    <s v="South Korea"/>
    <n v="1"/>
    <x v="841"/>
    <x v="3"/>
    <x v="5"/>
    <s v="1 Season"/>
    <n v="1"/>
    <s v=""/>
    <m/>
    <n v="1"/>
    <s v="International TV Shows, Korean TV Shows, Romantic TV Shows"/>
    <x v="19"/>
    <s v="International TV Shows, Korean TV Shows, Romantic TV Shows"/>
    <n v="3"/>
  </r>
  <r>
    <n v="5445"/>
    <x v="8088"/>
    <x v="1"/>
    <x v="8085"/>
    <m/>
    <s v="Phoebe Waller-Bridge, Jonathan Bailey, Adrian Scarborough, Damien Molony, Louise Ford, Julie Dray, Amit Shah"/>
    <n v="7"/>
    <x v="6"/>
    <s v="United Kingdom"/>
    <n v="1"/>
    <x v="1295"/>
    <x v="9"/>
    <x v="5"/>
    <s v="1 Season"/>
    <n v="1"/>
    <s v=""/>
    <m/>
    <n v="1"/>
    <s v="British TV Shows, International TV Shows, Romantic TV Shows"/>
    <x v="23"/>
    <s v="British TV Shows, International TV Shows, Romantic TV Shows"/>
    <n v="3"/>
  </r>
  <r>
    <n v="5446"/>
    <x v="8089"/>
    <x v="1"/>
    <x v="8086"/>
    <m/>
    <s v="Will Arnett, David Sullivan, Ruth Kearney, George Basil, Lina Esco, Travis Mills, Robert Wisdom, Mark Boone Junior, Matthew Willig, Heather Graham, Kirstie Alley, Sab Shimono, Christopher Mintz-Plasse, Minerva Garcia, Jeff Daniel Phillips"/>
    <n v="15"/>
    <x v="0"/>
    <s v="United States"/>
    <n v="1"/>
    <x v="1295"/>
    <x v="3"/>
    <x v="5"/>
    <s v="2 Season"/>
    <n v="2"/>
    <s v=""/>
    <m/>
    <n v="2"/>
    <s v="TV Comedies, TV Dramas"/>
    <x v="24"/>
    <s v="TV Comedies, TV Dramas"/>
    <n v="2"/>
  </r>
  <r>
    <n v="5458"/>
    <x v="8090"/>
    <x v="1"/>
    <x v="8087"/>
    <m/>
    <s v="Tay Ping Hui, Joanne Peh, Zhang Yaodong, Paige Chua, Akit Tay"/>
    <n v="5"/>
    <x v="34"/>
    <s v="Singapore"/>
    <n v="1"/>
    <x v="23"/>
    <x v="4"/>
    <x v="1"/>
    <s v="1 Season"/>
    <n v="1"/>
    <s v=""/>
    <m/>
    <n v="1"/>
    <s v="Crime TV Shows, International TV Shows, TV Dramas"/>
    <x v="20"/>
    <s v="Crime TV Shows, International TV Shows, TV Dramas"/>
    <n v="3"/>
  </r>
  <r>
    <n v="5459"/>
    <x v="8091"/>
    <x v="1"/>
    <x v="8088"/>
    <m/>
    <s v="Sang-hyun Um, Jeong-hwa Yang, Tae-yeol Jeon, Yong-woo Shin, So-yeong Lee, Wan-kyung Sung, Soyeon, Jin-wook Hong, Yeong-wung Jeong"/>
    <n v="9"/>
    <x v="2"/>
    <m/>
    <n v="0"/>
    <x v="23"/>
    <x v="9"/>
    <x v="8"/>
    <s v="1 Season"/>
    <n v="1"/>
    <s v=""/>
    <m/>
    <n v="1"/>
    <s v="Kids' TV, Korean TV Shows"/>
    <x v="25"/>
    <s v="Kids' TV, Korean TV Shows"/>
    <n v="2"/>
  </r>
  <r>
    <n v="5460"/>
    <x v="8092"/>
    <x v="1"/>
    <x v="8089"/>
    <m/>
    <s v="Sam Jones"/>
    <n v="1"/>
    <x v="0"/>
    <s v="United States"/>
    <n v="1"/>
    <x v="23"/>
    <x v="4"/>
    <x v="5"/>
    <s v="3 Season"/>
    <n v="3"/>
    <s v=""/>
    <m/>
    <n v="3"/>
    <s v="Stand-Up Comedy &amp; Talk Shows"/>
    <x v="30"/>
    <s v="Stand-Up Comedy &amp; Talk Shows"/>
    <n v="1"/>
  </r>
  <r>
    <n v="5465"/>
    <x v="8093"/>
    <x v="1"/>
    <x v="8090"/>
    <m/>
    <s v="Sofie Gr√•b√∏l, Lars Mikkelsen, Harald Kaiser Hermann, Albert Rudbeck Lindhardt, Laurids Skovgaard Andersen, S√∏ren S√¶tter Lassen, Sonja Richter, David Dencik, Solbj√∏rg H√∏jfeldt, Lars Ranthe"/>
    <n v="10"/>
    <x v="22"/>
    <s v="Denmark"/>
    <n v="1"/>
    <x v="23"/>
    <x v="9"/>
    <x v="1"/>
    <s v="1 Season"/>
    <n v="1"/>
    <s v=""/>
    <m/>
    <n v="1"/>
    <s v="International TV Shows, TV Dramas"/>
    <x v="19"/>
    <s v="International TV Shows, TV Dramas"/>
    <n v="2"/>
  </r>
  <r>
    <n v="5466"/>
    <x v="8094"/>
    <x v="1"/>
    <x v="8091"/>
    <m/>
    <s v="Hugo Ng, Shaun Chen, Jeanette Aw, Rebecca Lim, Zhang Zhenhuan, Ian Fang"/>
    <n v="6"/>
    <x v="34"/>
    <s v="Singapore"/>
    <n v="1"/>
    <x v="23"/>
    <x v="9"/>
    <x v="1"/>
    <s v="1 Season"/>
    <n v="1"/>
    <s v=""/>
    <m/>
    <n v="1"/>
    <s v="International TV Shows, TV Dramas"/>
    <x v="19"/>
    <s v="International TV Shows, TV Dramas"/>
    <n v="2"/>
  </r>
  <r>
    <n v="5471"/>
    <x v="8095"/>
    <x v="1"/>
    <x v="8092"/>
    <m/>
    <s v="Kyle Chandler, Ben Mendelsohn, Sissy Spacek, Linda Cardellini, Norbert Leo Butz, Jacinda Barrett, Jamie McShane, John Leguizamo, Enrique Murciano, Sam Shepard, Chlo√´ Sevigny, Andrea Riseborough, Beau Bridges, Taylor Rouviere, Owen Teague, Brandon Larracuente"/>
    <n v="16"/>
    <x v="0"/>
    <s v="United States"/>
    <n v="1"/>
    <x v="618"/>
    <x v="3"/>
    <x v="5"/>
    <s v="3 Season"/>
    <n v="3"/>
    <s v=""/>
    <m/>
    <n v="3"/>
    <s v="TV Dramas, TV Mysteries, TV Thrillers"/>
    <x v="22"/>
    <s v="TV Dramas, TV Mysteries, TV Thrillers"/>
    <n v="3"/>
  </r>
  <r>
    <n v="5478"/>
    <x v="8096"/>
    <x v="1"/>
    <x v="8093"/>
    <m/>
    <s v="Sebastian Perry"/>
    <n v="1"/>
    <x v="51"/>
    <s v="Thailand"/>
    <n v="1"/>
    <x v="1275"/>
    <x v="3"/>
    <x v="5"/>
    <s v="1 Season"/>
    <n v="1"/>
    <s v=""/>
    <m/>
    <n v="1"/>
    <s v="Docuseries, International TV Shows"/>
    <x v="21"/>
    <s v="Docuseries, International TV Shows"/>
    <n v="2"/>
  </r>
  <r>
    <n v="5480"/>
    <x v="8097"/>
    <x v="1"/>
    <x v="8094"/>
    <m/>
    <m/>
    <n v="0"/>
    <x v="0"/>
    <s v="United States"/>
    <n v="1"/>
    <x v="1275"/>
    <x v="3"/>
    <x v="5"/>
    <s v="1 Season"/>
    <n v="1"/>
    <s v=""/>
    <m/>
    <n v="1"/>
    <s v="Crime TV Shows, Docuseries, TV Mysteries"/>
    <x v="20"/>
    <s v="Crime TV Shows, Docuseries, TV Mysteries"/>
    <n v="3"/>
  </r>
  <r>
    <n v="5489"/>
    <x v="8098"/>
    <x v="1"/>
    <x v="8095"/>
    <m/>
    <s v="Danny Jacobs, Andy Richter, Kevin Michael Richardson, India de Beaufort, Jeff Bennett, Maurice LaMarche"/>
    <n v="6"/>
    <x v="2"/>
    <m/>
    <n v="0"/>
    <x v="803"/>
    <x v="3"/>
    <x v="8"/>
    <s v="1 Season"/>
    <n v="1"/>
    <s v=""/>
    <m/>
    <n v="1"/>
    <s v="Kids' TV, TV Action &amp; Adventure, TV Comedies"/>
    <x v="25"/>
    <s v="Kids' TV, TV Action &amp; Adventure, TV Comedies"/>
    <n v="3"/>
  </r>
  <r>
    <n v="5495"/>
    <x v="8099"/>
    <x v="1"/>
    <x v="8096"/>
    <m/>
    <s v="Reece Pockney, Scott Langley, Alex Babic, Gemma Harvey, Jessica Hann, Emma Tate"/>
    <n v="6"/>
    <x v="12"/>
    <s v="Australia"/>
    <n v="1"/>
    <x v="496"/>
    <x v="3"/>
    <x v="0"/>
    <s v="3 Season"/>
    <n v="3"/>
    <s v=""/>
    <m/>
    <n v="3"/>
    <s v="Kids' TV"/>
    <x v="25"/>
    <s v="Kids' TV"/>
    <n v="1"/>
  </r>
  <r>
    <n v="5510"/>
    <x v="8100"/>
    <x v="1"/>
    <x v="8097"/>
    <m/>
    <s v="Luna, U-kwon, Ha-na Jung, B-Bomb, Ha-seong Park"/>
    <n v="5"/>
    <x v="28"/>
    <s v="South Korea"/>
    <n v="1"/>
    <x v="228"/>
    <x v="4"/>
    <x v="1"/>
    <s v="1 Season"/>
    <n v="1"/>
    <s v=""/>
    <m/>
    <n v="1"/>
    <s v="International TV Shows, Korean TV Shows, Romantic TV Shows"/>
    <x v="19"/>
    <s v="International TV Shows, Korean TV Shows, Romantic TV Shows"/>
    <n v="3"/>
  </r>
  <r>
    <n v="5511"/>
    <x v="8101"/>
    <x v="1"/>
    <x v="8098"/>
    <m/>
    <s v="Su-jong Choi, Hee-Ra Ha, Jay Kim, Ji-hye Wang, Shin-il Kang"/>
    <n v="5"/>
    <x v="28"/>
    <s v="South Korea"/>
    <n v="1"/>
    <x v="228"/>
    <x v="10"/>
    <x v="1"/>
    <s v="1 Season"/>
    <n v="1"/>
    <s v=""/>
    <m/>
    <n v="1"/>
    <s v="International TV Shows, Korean TV Shows, TV Dramas"/>
    <x v="19"/>
    <s v="International TV Shows, Korean TV Shows, TV Dramas"/>
    <n v="3"/>
  </r>
  <r>
    <n v="5514"/>
    <x v="8102"/>
    <x v="1"/>
    <x v="8099"/>
    <m/>
    <s v="Eun-mi Go, Jaehyo, Eun-Hyung Jo, Ha-yeon Kim, Shin Yi, Kwang-sun Park"/>
    <n v="6"/>
    <x v="28"/>
    <s v="South Korea"/>
    <n v="1"/>
    <x v="228"/>
    <x v="4"/>
    <x v="1"/>
    <s v="1 Season"/>
    <n v="1"/>
    <s v=""/>
    <m/>
    <n v="1"/>
    <s v="International TV Shows, Korean TV Shows, Romantic TV Shows"/>
    <x v="19"/>
    <s v="International TV Shows, Korean TV Shows, Romantic TV Shows"/>
    <n v="3"/>
  </r>
  <r>
    <n v="5515"/>
    <x v="8103"/>
    <x v="1"/>
    <x v="8100"/>
    <m/>
    <s v="Rodolfo Sancho, Bel√©n L√≥pez, Pedro Casablanc, Luis Fern√°ndez, Patrick Criado, Nya de la Rubia, Jes√∫s Castro, Fernando Cayo"/>
    <n v="8"/>
    <x v="14"/>
    <s v="Spain"/>
    <n v="1"/>
    <x v="1637"/>
    <x v="3"/>
    <x v="5"/>
    <s v="2 Season"/>
    <n v="2"/>
    <s v=""/>
    <m/>
    <n v="2"/>
    <s v="Crime TV Shows, International TV Shows, Spanish-Language TV Shows"/>
    <x v="20"/>
    <s v="Crime TV Shows, International TV Shows, Spanish-Language TV Shows"/>
    <n v="3"/>
  </r>
  <r>
    <n v="5520"/>
    <x v="8104"/>
    <x v="1"/>
    <x v="8101"/>
    <m/>
    <s v="Taylor Abrahamse, Colin Doyle, Juan Chioran, Kathleen Laskey, Stacey DePass, Mike Kiss"/>
    <n v="6"/>
    <x v="8"/>
    <s v="Canada"/>
    <n v="1"/>
    <x v="240"/>
    <x v="9"/>
    <x v="8"/>
    <s v="1 Season"/>
    <n v="1"/>
    <s v=""/>
    <m/>
    <n v="1"/>
    <s v="Kids' TV, TV Comedies"/>
    <x v="25"/>
    <s v="Kids' TV, TV Comedies"/>
    <n v="2"/>
  </r>
  <r>
    <n v="5521"/>
    <x v="8105"/>
    <x v="1"/>
    <x v="8102"/>
    <m/>
    <s v="Britt Robertson, Ellie Reed, Johnny Simmons, Alphonso Mcauley"/>
    <n v="4"/>
    <x v="0"/>
    <s v="United States"/>
    <n v="1"/>
    <x v="710"/>
    <x v="3"/>
    <x v="5"/>
    <s v="1 Season"/>
    <n v="1"/>
    <s v=""/>
    <m/>
    <n v="1"/>
    <s v="TV Comedies"/>
    <x v="24"/>
    <s v="TV Comedies"/>
    <n v="1"/>
  </r>
  <r>
    <n v="5522"/>
    <x v="8106"/>
    <x v="1"/>
    <x v="8103"/>
    <s v="Jill Bauer, Ronna Gradus, Rashida Jones"/>
    <m/>
    <n v="0"/>
    <x v="0"/>
    <s v="United States"/>
    <n v="1"/>
    <x v="710"/>
    <x v="3"/>
    <x v="5"/>
    <s v="1 Season"/>
    <n v="1"/>
    <s v=""/>
    <m/>
    <n v="1"/>
    <s v="Docuseries"/>
    <x v="21"/>
    <s v="Docuseries"/>
    <n v="1"/>
  </r>
  <r>
    <n v="5524"/>
    <x v="8107"/>
    <x v="1"/>
    <x v="8104"/>
    <m/>
    <s v="Chris Parnell, Max Charles, Dieter Jansen, Da'Vine Joy Randolph"/>
    <n v="4"/>
    <x v="0"/>
    <s v="United States"/>
    <n v="1"/>
    <x v="710"/>
    <x v="3"/>
    <x v="8"/>
    <s v="4 Season"/>
    <n v="4"/>
    <s v=""/>
    <m/>
    <n v="4"/>
    <s v="Kids' TV, TV Comedies"/>
    <x v="25"/>
    <s v="Kids' TV, TV Comedies"/>
    <n v="2"/>
  </r>
  <r>
    <n v="5538"/>
    <x v="8108"/>
    <x v="1"/>
    <x v="8105"/>
    <m/>
    <s v="Donghyun Kim, Nahyun, Yang Hak Jin, Yoon Hwa Hong"/>
    <n v="4"/>
    <x v="28"/>
    <s v="South Korea"/>
    <n v="1"/>
    <x v="770"/>
    <x v="9"/>
    <x v="1"/>
    <s v="1 Season"/>
    <n v="1"/>
    <s v=""/>
    <m/>
    <n v="1"/>
    <s v="International TV Shows, Korean TV Shows, TV Dramas"/>
    <x v="19"/>
    <s v="International TV Shows, Korean TV Shows, TV Dramas"/>
    <n v="3"/>
  </r>
  <r>
    <n v="5539"/>
    <x v="8109"/>
    <x v="1"/>
    <x v="8106"/>
    <m/>
    <s v="Justice Smith, Shameik Moore, Herizen Guardiola, Skylan Brooks, Tremaine Brown, Jr., Yahya Abdul-Mateen II, Jimmy Smits, Giancarlo Esposito, Kevin Corrigan, Stefanee Martin, Shyrley Rodriguez, Eric Bogosian, Michel Gill, Mamoudou Athie"/>
    <n v="15"/>
    <x v="0"/>
    <s v="United States"/>
    <n v="1"/>
    <x v="753"/>
    <x v="3"/>
    <x v="5"/>
    <s v="2 Season"/>
    <n v="2"/>
    <s v=""/>
    <m/>
    <n v="2"/>
    <s v="TV Dramas"/>
    <x v="22"/>
    <s v="TV Dramas"/>
    <n v="1"/>
  </r>
  <r>
    <n v="5543"/>
    <x v="8110"/>
    <x v="1"/>
    <x v="8107"/>
    <m/>
    <s v="Yavuz Bing√∂l, Basak K√∂kl√ºkaya, √áolpan Ilhan, Mustafa Alabora, Sedef Avcƒ±, Ay√ßa ƒ∞nci, Tuncer Necmioƒülu, Serdar √ñzer"/>
    <n v="8"/>
    <x v="61"/>
    <s v="Turkey"/>
    <n v="1"/>
    <x v="232"/>
    <x v="30"/>
    <x v="5"/>
    <s v="1 Season"/>
    <n v="1"/>
    <s v=""/>
    <m/>
    <n v="1"/>
    <s v="International TV Shows, TV Dramas"/>
    <x v="19"/>
    <s v="International TV Shows, TV Dramas"/>
    <n v="2"/>
  </r>
  <r>
    <n v="5555"/>
    <x v="8111"/>
    <x v="1"/>
    <x v="8108"/>
    <s v="Laurent Bouzereau"/>
    <s v="Steven Spielberg, Guillermo del Toro, Lawrence Kasdan, Francis Ford Coppola, Paul Greengrass, Meryl Streep"/>
    <n v="6"/>
    <x v="2"/>
    <m/>
    <n v="0"/>
    <x v="21"/>
    <x v="3"/>
    <x v="5"/>
    <s v="1 Season"/>
    <n v="1"/>
    <s v=""/>
    <m/>
    <n v="1"/>
    <s v="Docuseries"/>
    <x v="21"/>
    <s v="Docuseries"/>
    <n v="1"/>
  </r>
  <r>
    <n v="5556"/>
    <x v="8112"/>
    <x v="1"/>
    <x v="8109"/>
    <s v="Gordon Anderson"/>
    <s v="David Hasselhoff, Asim Chaudhry, Fergus Craig, Mark Quartley, Ella Smith, Brett Goldstein"/>
    <n v="6"/>
    <x v="6"/>
    <s v="United Kingdom"/>
    <n v="1"/>
    <x v="21"/>
    <x v="9"/>
    <x v="5"/>
    <s v="2 Season"/>
    <n v="2"/>
    <s v=""/>
    <m/>
    <n v="2"/>
    <s v="British TV Shows, TV Comedies"/>
    <x v="23"/>
    <s v="British TV Shows, TV Comedies"/>
    <n v="2"/>
  </r>
  <r>
    <n v="5559"/>
    <x v="8113"/>
    <x v="1"/>
    <x v="8110"/>
    <m/>
    <s v="Jason Callender, Kathryn Drysdale, Akiya Henry, Jeff Rawle, Richard Grieve, Simone Craddock, Alex Babic, Miriam Margolyes"/>
    <n v="8"/>
    <x v="0"/>
    <s v="United States, United Kingdom, Australia"/>
    <n v="3"/>
    <x v="993"/>
    <x v="3"/>
    <x v="8"/>
    <s v="2 Season"/>
    <n v="2"/>
    <s v=""/>
    <m/>
    <n v="2"/>
    <s v="British TV Shows, Kids' TV"/>
    <x v="23"/>
    <s v="British TV Shows, Kids' TV"/>
    <n v="2"/>
  </r>
  <r>
    <n v="5563"/>
    <x v="8114"/>
    <x v="1"/>
    <x v="8111"/>
    <s v="Stan Lathan"/>
    <s v="Dave Chappelle"/>
    <n v="1"/>
    <x v="0"/>
    <s v="United States"/>
    <n v="1"/>
    <x v="498"/>
    <x v="3"/>
    <x v="5"/>
    <s v="1 Season"/>
    <n v="1"/>
    <s v=""/>
    <m/>
    <n v="1"/>
    <s v="Stand-Up Comedy &amp; Talk Shows, TV Comedies"/>
    <x v="30"/>
    <s v="Stand-Up Comedy &amp; Talk Shows, TV Comedies"/>
    <n v="2"/>
  </r>
  <r>
    <n v="5564"/>
    <x v="8115"/>
    <x v="1"/>
    <x v="8112"/>
    <m/>
    <s v="Makoto Furukawa, Kaito Ishikawa, Yuki Kaji, Aoi Yuki, Kazuhiro Yamaji, Kenjiro Tsuda, Minami Takayama, Tessho Genda"/>
    <n v="8"/>
    <x v="1"/>
    <s v="Japan"/>
    <n v="1"/>
    <x v="1638"/>
    <x v="4"/>
    <x v="1"/>
    <s v="1 Season"/>
    <n v="1"/>
    <s v=""/>
    <m/>
    <n v="1"/>
    <s v="Anime Series, Crime TV Shows, International TV Shows"/>
    <x v="27"/>
    <s v="Anime Series, Crime TV Shows, International TV Shows"/>
    <n v="3"/>
  </r>
  <r>
    <n v="5567"/>
    <x v="8116"/>
    <x v="1"/>
    <x v="8113"/>
    <m/>
    <s v="Julie Andrews, Giullian Yao Gioiello, Jennifer Barnhart, Tyler Bunch, Frankie Cordero, Stephanie D'Abruzzo, Dorien Davies, John Kennedy, John Tartaglia"/>
    <n v="9"/>
    <x v="0"/>
    <s v="United States"/>
    <n v="1"/>
    <x v="1026"/>
    <x v="3"/>
    <x v="0"/>
    <s v="1 Season"/>
    <n v="1"/>
    <s v=""/>
    <m/>
    <n v="1"/>
    <s v="Kids' TV"/>
    <x v="25"/>
    <s v="Kids' TV"/>
    <n v="1"/>
  </r>
  <r>
    <n v="5568"/>
    <x v="8117"/>
    <x v="1"/>
    <x v="8114"/>
    <m/>
    <m/>
    <n v="0"/>
    <x v="12"/>
    <s v="Australia"/>
    <n v="1"/>
    <x v="1026"/>
    <x v="4"/>
    <x v="5"/>
    <s v="3 Season"/>
    <n v="3"/>
    <s v=""/>
    <m/>
    <n v="3"/>
    <s v="Reality TV"/>
    <x v="26"/>
    <s v="Reality TV"/>
    <n v="1"/>
  </r>
  <r>
    <n v="5570"/>
    <x v="8118"/>
    <x v="1"/>
    <x v="8115"/>
    <m/>
    <s v="Naoto Takenaka, Tetsuji Tamayama, Honami Suzuki"/>
    <n v="3"/>
    <x v="1"/>
    <s v="Japan"/>
    <n v="1"/>
    <x v="1026"/>
    <x v="3"/>
    <x v="6"/>
    <s v="1 Season"/>
    <n v="1"/>
    <s v=""/>
    <m/>
    <n v="1"/>
    <s v="International TV Shows, TV Dramas"/>
    <x v="19"/>
    <s v="International TV Shows, TV Dramas"/>
    <n v="2"/>
  </r>
  <r>
    <n v="5576"/>
    <x v="8119"/>
    <x v="1"/>
    <x v="8116"/>
    <m/>
    <m/>
    <n v="0"/>
    <x v="0"/>
    <s v="United States"/>
    <n v="1"/>
    <x v="335"/>
    <x v="9"/>
    <x v="6"/>
    <s v="1 Season"/>
    <n v="1"/>
    <s v=""/>
    <m/>
    <n v="1"/>
    <s v="Reality TV, Teen TV Shows"/>
    <x v="26"/>
    <s v="Reality TV, Teen TV Shows"/>
    <n v="2"/>
  </r>
  <r>
    <n v="5579"/>
    <x v="8120"/>
    <x v="1"/>
    <x v="8117"/>
    <m/>
    <s v="Brian Atkinson, Ted Raimi, Harry Chaskin, Justin Michael, Debi Derryberry, Philip Maurice Hayes, Leigh Kelly, J.D. Ryznar, Nick Shakoour, Ryan Wiesbrock, Clark Wiesbrock"/>
    <n v="11"/>
    <x v="0"/>
    <s v="United States"/>
    <n v="1"/>
    <x v="63"/>
    <x v="3"/>
    <x v="8"/>
    <s v="1 Season"/>
    <n v="1"/>
    <s v=""/>
    <m/>
    <n v="1"/>
    <s v="Kids' TV, TV Comedies"/>
    <x v="25"/>
    <s v="Kids' TV, TV Comedies"/>
    <n v="2"/>
  </r>
  <r>
    <n v="5581"/>
    <x v="8121"/>
    <x v="1"/>
    <x v="8118"/>
    <m/>
    <s v="L, So-hui Yoon, Gi-du Kim, Chang-hwan Kim, Ji Su, Tae-im Lee, Nam-gil Kang"/>
    <n v="7"/>
    <x v="28"/>
    <s v="South Korea"/>
    <n v="1"/>
    <x v="63"/>
    <x v="9"/>
    <x v="1"/>
    <s v="1 Season"/>
    <n v="1"/>
    <s v=""/>
    <m/>
    <n v="1"/>
    <s v="International TV Shows, Korean TV Shows, Romantic TV Shows"/>
    <x v="19"/>
    <s v="International TV Shows, Korean TV Shows, Romantic TV Shows"/>
    <n v="3"/>
  </r>
  <r>
    <n v="5584"/>
    <x v="8122"/>
    <x v="1"/>
    <x v="8119"/>
    <m/>
    <s v="Murat √únalmƒ±≈ü, Birce Akalay, Selen Soyder, Erman Okay, Kanbolat Gorkem Arslan, Levent Yilmaz, Ayseg√ºl G√ºnay, Selma Kutluƒü, Ulvi Alacakaptan, ƒ∞pek Erdem, Yilmaz Calayir, Isil Y√ºcesoy"/>
    <n v="12"/>
    <x v="6"/>
    <s v="United Kingdom"/>
    <n v="1"/>
    <x v="219"/>
    <x v="10"/>
    <x v="1"/>
    <s v="1 Season"/>
    <n v="1"/>
    <s v=""/>
    <m/>
    <n v="1"/>
    <s v="International TV Shows, TV Dramas"/>
    <x v="19"/>
    <s v="International TV Shows, TV Dramas"/>
    <n v="2"/>
  </r>
  <r>
    <n v="5586"/>
    <x v="8123"/>
    <x v="1"/>
    <x v="8120"/>
    <m/>
    <s v="Lee Hak Joo, Ji-an Kim, Jae-yoon Lee, Heo Ji Won, Yang Hak Jin, Choi Yeong Min"/>
    <n v="6"/>
    <x v="28"/>
    <s v="South Korea"/>
    <n v="1"/>
    <x v="219"/>
    <x v="9"/>
    <x v="5"/>
    <s v="1 Season"/>
    <n v="1"/>
    <s v=""/>
    <m/>
    <n v="1"/>
    <s v="International TV Shows, Korean TV Shows, TV Action &amp; Adventure"/>
    <x v="19"/>
    <s v="International TV Shows, Korean TV Shows, TV Action &amp; Adventure"/>
    <n v="3"/>
  </r>
  <r>
    <n v="5592"/>
    <x v="8124"/>
    <x v="1"/>
    <x v="8121"/>
    <m/>
    <s v="Benny Emmanuel, Mayt√© Cordeiro, Andr√©s Couturier, Ricardo O'Farrill, Alondra Hidalgo, Alejandro Villeli, Sof√≠a Ni√±o de Rivera, Johnny Rose, Annemarie Blanco, Oscar Cheda, Paul Tei, Cydney J. Fam, Lisa Grossman"/>
    <n v="13"/>
    <x v="15"/>
    <s v="Mexico"/>
    <n v="1"/>
    <x v="1190"/>
    <x v="3"/>
    <x v="8"/>
    <s v="1 Season"/>
    <n v="1"/>
    <s v=""/>
    <m/>
    <n v="1"/>
    <s v="Kids' TV"/>
    <x v="25"/>
    <s v="Kids' TV"/>
    <n v="1"/>
  </r>
  <r>
    <n v="5593"/>
    <x v="8125"/>
    <x v="1"/>
    <x v="8122"/>
    <m/>
    <s v="Kwang-soo Lee, Dae-Myung Kim, So-min Jung, Byeong-ok Kim, Mi-kyung Kim"/>
    <n v="5"/>
    <x v="28"/>
    <s v="South Korea"/>
    <n v="1"/>
    <x v="1190"/>
    <x v="9"/>
    <x v="1"/>
    <s v="1 Season"/>
    <n v="1"/>
    <s v=""/>
    <m/>
    <n v="1"/>
    <s v="International TV Shows, Korean TV Shows, TV Comedies"/>
    <x v="19"/>
    <s v="International TV Shows, Korean TV Shows, TV Comedies"/>
    <n v="3"/>
  </r>
  <r>
    <n v="5594"/>
    <x v="8126"/>
    <x v="1"/>
    <x v="8123"/>
    <m/>
    <s v="Alper Saldƒ±ran, Zeynep √áamcƒ±, Burcu Altƒ±n, Umut Kurt, Eda Ece, Ozan Osmanpa≈üaoƒülu, Mert Turak, Burcu Biricik, Yusuf Akg√ºn, Selen U√ßer"/>
    <n v="10"/>
    <x v="61"/>
    <s v="Turkey"/>
    <n v="1"/>
    <x v="241"/>
    <x v="4"/>
    <x v="6"/>
    <s v="3 Season"/>
    <n v="3"/>
    <s v=""/>
    <m/>
    <n v="3"/>
    <s v="International TV Shows, Romantic TV Shows, TV Comedies"/>
    <x v="19"/>
    <s v="International TV Shows, Romantic TV Shows, TV Comedies"/>
    <n v="3"/>
  </r>
  <r>
    <n v="5599"/>
    <x v="8127"/>
    <x v="1"/>
    <x v="8124"/>
    <m/>
    <s v="Sung-yeol Lee, Ji-hyun Nam, Clara Lee, Jin Won"/>
    <n v="4"/>
    <x v="28"/>
    <s v="South Korea"/>
    <n v="1"/>
    <x v="850"/>
    <x v="8"/>
    <x v="1"/>
    <s v="1 Season"/>
    <n v="1"/>
    <s v=""/>
    <m/>
    <n v="1"/>
    <s v="International TV Shows, Korean TV Shows, Romantic TV Shows"/>
    <x v="19"/>
    <s v="International TV Shows, Korean TV Shows, Romantic TV Shows"/>
    <n v="3"/>
  </r>
  <r>
    <n v="5602"/>
    <x v="8128"/>
    <x v="1"/>
    <x v="8125"/>
    <m/>
    <s v="So-hyun Kim, Min-hyuk Lee, Ki-joon Uhm, Da-Ye Kim, Seung-do Baek, Shin-ae Seo"/>
    <n v="6"/>
    <x v="28"/>
    <s v="South Korea"/>
    <n v="1"/>
    <x v="619"/>
    <x v="9"/>
    <x v="1"/>
    <s v="1 Season"/>
    <n v="1"/>
    <s v=""/>
    <m/>
    <n v="1"/>
    <s v="International TV Shows, Korean TV Shows, TV Dramas"/>
    <x v="19"/>
    <s v="International TV Shows, Korean TV Shows, TV Dramas"/>
    <n v="3"/>
  </r>
  <r>
    <n v="5604"/>
    <x v="8129"/>
    <x v="1"/>
    <x v="8126"/>
    <m/>
    <s v="Jong-chan Na, Bo-ra Nam, Da-young Joo, Yeo One, Ki-sung Bae, Jin-joo Park, Eun-soo Kwon"/>
    <n v="7"/>
    <x v="28"/>
    <s v="South Korea"/>
    <n v="1"/>
    <x v="619"/>
    <x v="9"/>
    <x v="6"/>
    <s v="1 Season"/>
    <n v="1"/>
    <s v=""/>
    <m/>
    <n v="1"/>
    <s v="International TV Shows, Korean TV Shows, Romantic TV Shows"/>
    <x v="19"/>
    <s v="International TV Shows, Korean TV Shows, Romantic TV Shows"/>
    <n v="3"/>
  </r>
  <r>
    <n v="5609"/>
    <x v="8130"/>
    <x v="1"/>
    <x v="8127"/>
    <m/>
    <s v="Yo-Won Lee, Goo Jin, U-ie, Hae-in Jung, Gook-hwan Jeon, Han-yong Jeong"/>
    <n v="6"/>
    <x v="28"/>
    <s v="South Korea"/>
    <n v="1"/>
    <x v="371"/>
    <x v="9"/>
    <x v="1"/>
    <s v="1 Season"/>
    <n v="1"/>
    <s v=""/>
    <m/>
    <n v="1"/>
    <s v="International TV Shows, Korean TV Shows, TV Dramas"/>
    <x v="19"/>
    <s v="International TV Shows, Korean TV Shows, TV Dramas"/>
    <n v="3"/>
  </r>
  <r>
    <n v="5610"/>
    <x v="8131"/>
    <x v="1"/>
    <x v="8128"/>
    <m/>
    <s v="Keisuke Koumoto, Risa Taneda, Misato Fukuen, Takuya Sato, Satoshi Hino, Kenji Nomura, Mitsuaki Madono, Setsuji Sato, Haruki Ishiya, Ryo Sugisaki, Yui Makino, Kazuhiko Inoue, Yuko Kaida"/>
    <n v="13"/>
    <x v="1"/>
    <s v="Japan"/>
    <n v="1"/>
    <x v="1156"/>
    <x v="3"/>
    <x v="1"/>
    <s v="1 Season"/>
    <n v="1"/>
    <s v=""/>
    <m/>
    <n v="1"/>
    <s v="Anime Series, International TV Shows"/>
    <x v="27"/>
    <s v="Anime Series, International TV Shows"/>
    <n v="2"/>
  </r>
  <r>
    <n v="5641"/>
    <x v="8132"/>
    <x v="1"/>
    <x v="8129"/>
    <m/>
    <s v="Mariee Devereux, Kazumi Evans, Maryke Hendrikse, Matt Hill, Diana Kaarina, Jocelyne Loewen, Sabrina Pitre"/>
    <n v="7"/>
    <x v="0"/>
    <s v="United States"/>
    <n v="1"/>
    <x v="532"/>
    <x v="3"/>
    <x v="0"/>
    <s v="1 Season"/>
    <n v="1"/>
    <s v=""/>
    <m/>
    <n v="1"/>
    <s v="Kids' TV, TV Comedies"/>
    <x v="25"/>
    <s v="Kids' TV, TV Comedies"/>
    <n v="2"/>
  </r>
  <r>
    <n v="5651"/>
    <x v="8133"/>
    <x v="1"/>
    <x v="8130"/>
    <m/>
    <s v="Avery Brooks, Nana Visitor, Rene Auberjonois, Cirroc Lofton, Alexander Siddig, Colm Meaney, Armin Shimerman, Terry Farrell, Michael Dorn"/>
    <n v="9"/>
    <x v="0"/>
    <s v="United States"/>
    <n v="1"/>
    <x v="224"/>
    <x v="41"/>
    <x v="1"/>
    <s v="7 Season"/>
    <n v="7"/>
    <s v=""/>
    <m/>
    <n v="7"/>
    <s v="TV Action &amp; Adventure, TV Sci-Fi &amp; Fantasy"/>
    <x v="29"/>
    <s v="TV Action &amp; Adventure, TV Sci-Fi &amp; Fantasy"/>
    <n v="2"/>
  </r>
  <r>
    <n v="5654"/>
    <x v="8134"/>
    <x v="1"/>
    <x v="8131"/>
    <m/>
    <s v="Ji-yeon Park, Dong-ho Kang, Chul-woong Kang, Bo-hyun Ahn, Hak Jin, Se-jin Park, Kisum"/>
    <n v="7"/>
    <x v="28"/>
    <s v="South Korea"/>
    <n v="1"/>
    <x v="1639"/>
    <x v="9"/>
    <x v="1"/>
    <s v="1 Season"/>
    <n v="1"/>
    <s v=""/>
    <m/>
    <n v="1"/>
    <s v="International TV Shows, Korean TV Shows, Romantic TV Shows"/>
    <x v="19"/>
    <s v="International TV Shows, Korean TV Shows, Romantic TV Shows"/>
    <n v="3"/>
  </r>
  <r>
    <n v="5655"/>
    <x v="8135"/>
    <x v="1"/>
    <x v="8132"/>
    <m/>
    <s v="Mamoru Miyano, Yoshimasa Hosoya, Jun Fukuyama, Hochu Otsuka, Daisuke Hirakawa, Takahiro Sakurai, Mikako Komatsu, Hiroyuki Kinoshita, Aya Suzaki"/>
    <n v="9"/>
    <x v="1"/>
    <s v="Japan"/>
    <n v="1"/>
    <x v="1640"/>
    <x v="9"/>
    <x v="5"/>
    <s v="2 Season"/>
    <n v="2"/>
    <s v=""/>
    <m/>
    <n v="2"/>
    <s v="Anime Series, International TV Shows"/>
    <x v="27"/>
    <s v="Anime Series, International TV Shows"/>
    <n v="2"/>
  </r>
  <r>
    <n v="5656"/>
    <x v="8136"/>
    <x v="1"/>
    <x v="8133"/>
    <m/>
    <s v="Cameron Dallas, Aaron Carpenter, Taylor Caniff, Willie Jones, Trey Schafer, Bart Bordelon, Blake Gray"/>
    <n v="7"/>
    <x v="0"/>
    <s v="United States"/>
    <n v="1"/>
    <x v="1640"/>
    <x v="9"/>
    <x v="1"/>
    <s v="1 Season"/>
    <n v="1"/>
    <s v=""/>
    <m/>
    <n v="1"/>
    <s v="Reality TV, Teen TV Shows"/>
    <x v="26"/>
    <s v="Reality TV, Teen TV Shows"/>
    <n v="2"/>
  </r>
  <r>
    <n v="5659"/>
    <x v="8137"/>
    <x v="1"/>
    <x v="8134"/>
    <m/>
    <s v="Tuppence Middleton, Brian J. Smith, Doona Bae, Max Riemelt, Naveen Andrews, Daryl Hannah, Freema Agyeman, Terrence Mann, Adam Shapiro, Max Mauff, Alfonso Herrera, Er√©ndira Ibarra, Aml Ameen, Jamie Clayton, Tina Desae, Miguel √Ångel Silvestre, Toby Onwumere, Joe Pantoliano"/>
    <n v="18"/>
    <x v="0"/>
    <s v="United States"/>
    <n v="1"/>
    <x v="336"/>
    <x v="5"/>
    <x v="5"/>
    <s v="2 Season"/>
    <n v="2"/>
    <s v=""/>
    <m/>
    <n v="2"/>
    <s v="Crime TV Shows, TV Dramas, TV Mysteries"/>
    <x v="20"/>
    <s v="Crime TV Shows, TV Dramas, TV Mysteries"/>
    <n v="3"/>
  </r>
  <r>
    <n v="5663"/>
    <x v="8138"/>
    <x v="1"/>
    <x v="8135"/>
    <m/>
    <s v="Cara Theobold, Susan Wokoma, Riann Steele, Arinz√© Kene, Lewis Reeves, Tony Curran"/>
    <n v="6"/>
    <x v="6"/>
    <s v="United Kingdom"/>
    <n v="1"/>
    <x v="819"/>
    <x v="9"/>
    <x v="5"/>
    <s v="1 Season"/>
    <n v="1"/>
    <s v=""/>
    <m/>
    <n v="1"/>
    <s v="British TV Shows, International TV Shows, TV Comedies"/>
    <x v="23"/>
    <s v="British TV Shows, International TV Shows, TV Comedies"/>
    <n v="3"/>
  </r>
  <r>
    <n v="5666"/>
    <x v="8139"/>
    <x v="1"/>
    <x v="8136"/>
    <m/>
    <s v="Jae Hee, Soo-kyung Lee, So-yi Yoon, Ji-ho Shim, Sang-Myeon Park, Joo-young Kim"/>
    <n v="6"/>
    <x v="28"/>
    <s v="South Korea"/>
    <n v="1"/>
    <x v="94"/>
    <x v="11"/>
    <x v="6"/>
    <s v="1 Season"/>
    <n v="1"/>
    <s v=""/>
    <m/>
    <n v="1"/>
    <s v="International TV Shows, Korean TV Shows, Romantic TV Shows"/>
    <x v="19"/>
    <s v="International TV Shows, Korean TV Shows, Romantic TV Shows"/>
    <n v="3"/>
  </r>
  <r>
    <n v="5668"/>
    <x v="8140"/>
    <x v="1"/>
    <x v="8137"/>
    <m/>
    <s v="Soo-hyun Hong, Si Won Ryu, Ji-yoon Park, Min-soo Kim, Julien Kang, Joo-eun Oh, Seong-mo Jeong"/>
    <n v="7"/>
    <x v="28"/>
    <s v="South Korea"/>
    <n v="1"/>
    <x v="94"/>
    <x v="11"/>
    <x v="1"/>
    <s v="1 Season"/>
    <n v="1"/>
    <s v=""/>
    <m/>
    <n v="1"/>
    <s v="International TV Shows, Korean TV Shows, Romantic TV Shows"/>
    <x v="19"/>
    <s v="International TV Shows, Korean TV Shows, Romantic TV Shows"/>
    <n v="3"/>
  </r>
  <r>
    <n v="5669"/>
    <x v="8141"/>
    <x v="1"/>
    <x v="8138"/>
    <m/>
    <s v="Hee-Jin Lee, Hae-seong Kwon, Paul Stafford, Mi-ji Lee, Ik-tae Kim, Ki-hyeon Kim"/>
    <n v="6"/>
    <x v="28"/>
    <s v="South Korea"/>
    <n v="1"/>
    <x v="94"/>
    <x v="11"/>
    <x v="1"/>
    <s v="1 Season"/>
    <n v="1"/>
    <s v=""/>
    <m/>
    <n v="1"/>
    <s v="International TV Shows, Korean TV Shows, TV Dramas"/>
    <x v="19"/>
    <s v="International TV Shows, Korean TV Shows, TV Dramas"/>
    <n v="3"/>
  </r>
  <r>
    <n v="5670"/>
    <x v="8142"/>
    <x v="1"/>
    <x v="8139"/>
    <m/>
    <s v="Bul-am Choi, Ho-Jeong Yoo, Sae-ron Kim, Chan-hee Kang, Woo-Sung Hyun, An Seo Hyun, Ho-Jin Kim"/>
    <n v="7"/>
    <x v="28"/>
    <s v="South Korea"/>
    <n v="1"/>
    <x v="94"/>
    <x v="12"/>
    <x v="5"/>
    <s v="1 Season"/>
    <n v="1"/>
    <s v=""/>
    <m/>
    <n v="1"/>
    <s v="International TV Shows, Korean TV Shows, TV Dramas"/>
    <x v="19"/>
    <s v="International TV Shows, Korean TV Shows, TV Dramas"/>
    <n v="3"/>
  </r>
  <r>
    <n v="5671"/>
    <x v="8143"/>
    <x v="1"/>
    <x v="8140"/>
    <m/>
    <s v="Feng Shaofeng, Victoria Song, Ma Tianyu, Zhang Meng, Hee-seon Kim, Gong Beibi, Shao Bing, Hu Bing, Wang Duo"/>
    <n v="9"/>
    <x v="42"/>
    <s v="China"/>
    <n v="1"/>
    <x v="94"/>
    <x v="9"/>
    <x v="1"/>
    <s v="1 Season"/>
    <n v="1"/>
    <s v=""/>
    <m/>
    <n v="1"/>
    <s v="International TV Shows, TV Action &amp; Adventure, TV Sci-Fi &amp; Fantasy"/>
    <x v="19"/>
    <s v="International TV Shows, TV Action &amp; Adventure, TV Sci-Fi &amp; Fantasy"/>
    <n v="3"/>
  </r>
  <r>
    <n v="5672"/>
    <x v="8144"/>
    <x v="1"/>
    <x v="8141"/>
    <m/>
    <s v="Jae-suk Han, Sun-Young Park, Du-shim Ko, Ye-jin Lim, Jong-hwan Choi, Ha-Nui Lee, Yun-Hoo Ko, Byeong-Ki Kim, Sun-kyung Kim, Yoon-Sik Baek"/>
    <n v="10"/>
    <x v="28"/>
    <s v="South Korea"/>
    <n v="1"/>
    <x v="94"/>
    <x v="11"/>
    <x v="1"/>
    <s v="1 Season"/>
    <n v="1"/>
    <s v=""/>
    <m/>
    <n v="1"/>
    <s v="International TV Shows, Korean TV Shows, TV Dramas"/>
    <x v="19"/>
    <s v="International TV Shows, Korean TV Shows, TV Dramas"/>
    <n v="3"/>
  </r>
  <r>
    <n v="5673"/>
    <x v="8145"/>
    <x v="1"/>
    <x v="8142"/>
    <m/>
    <s v="Kappei Yamaguchi, Satsuki Yukino, Kumiko Watanabe, Noriko Hidaka, Koji Tsujitani, Houko Kuwashima, Toshiyuki Morikawa, Richard Ian Cox, Moneca Stori, Paul Dobson, Kirby Morrow, Kelly Sheridan, Jillian Michaels"/>
    <n v="13"/>
    <x v="1"/>
    <s v="Japan"/>
    <n v="1"/>
    <x v="94"/>
    <x v="22"/>
    <x v="1"/>
    <s v="2 Season"/>
    <n v="2"/>
    <s v=""/>
    <m/>
    <n v="2"/>
    <s v="Anime Series, International TV Shows"/>
    <x v="27"/>
    <s v="Anime Series, International TV Shows"/>
    <n v="2"/>
  </r>
  <r>
    <n v="5674"/>
    <x v="8146"/>
    <x v="1"/>
    <x v="8143"/>
    <m/>
    <s v="Jung Eun Kim, Yu-hwan Park, Eun-ah Go, Yong Hwan Kwak, Jin Hyuk"/>
    <n v="5"/>
    <x v="28"/>
    <s v="South Korea"/>
    <n v="1"/>
    <x v="94"/>
    <x v="11"/>
    <x v="1"/>
    <s v="1 Season"/>
    <n v="1"/>
    <s v=""/>
    <m/>
    <n v="1"/>
    <s v="International TV Shows, Korean TV Shows, Romantic TV Shows"/>
    <x v="19"/>
    <s v="International TV Shows, Korean TV Shows, Romantic TV Shows"/>
    <n v="3"/>
  </r>
  <r>
    <n v="5675"/>
    <x v="8147"/>
    <x v="1"/>
    <x v="8144"/>
    <s v="James Hawes"/>
    <s v="Colin Morgan, Bradley James, Katie McGrath, Angel Coulby, Richard Wilson, Anthony Head, John Hurt, Nathaniel Parker"/>
    <n v="8"/>
    <x v="6"/>
    <s v="United Kingdom"/>
    <n v="1"/>
    <x v="94"/>
    <x v="11"/>
    <x v="6"/>
    <s v="5 Season"/>
    <n v="5"/>
    <s v=""/>
    <m/>
    <n v="5"/>
    <s v="British TV Shows, International TV Shows, TV Action &amp; Adventure"/>
    <x v="23"/>
    <s v="British TV Shows, International TV Shows, TV Action &amp; Adventure"/>
    <n v="3"/>
  </r>
  <r>
    <n v="5676"/>
    <x v="8148"/>
    <x v="1"/>
    <x v="8145"/>
    <m/>
    <s v="Dong-hae Lee, Seung-ah Yoon, Jin-hyuk Choi, So-young Yoo, Yeo-jin Hong, Min-jin Jung"/>
    <n v="6"/>
    <x v="28"/>
    <s v="South Korea"/>
    <n v="1"/>
    <x v="94"/>
    <x v="11"/>
    <x v="6"/>
    <s v="1 Season"/>
    <n v="1"/>
    <s v=""/>
    <m/>
    <n v="1"/>
    <s v="International TV Shows, Korean TV Shows, Romantic TV Shows"/>
    <x v="19"/>
    <s v="International TV Shows, Korean TV Shows, Romantic TV Shows"/>
    <n v="3"/>
  </r>
  <r>
    <n v="5678"/>
    <x v="8149"/>
    <x v="1"/>
    <x v="8146"/>
    <m/>
    <s v="Marcel Hensema, Paul Freeman, Irrfan Khan, Stacy Keach, Michael Ironside, Stephen McHattie, Shinya Tsukamoto"/>
    <n v="7"/>
    <x v="8"/>
    <s v="Canada, Japan, Netherlands"/>
    <n v="3"/>
    <x v="1641"/>
    <x v="3"/>
    <x v="5"/>
    <s v="1 Season"/>
    <n v="1"/>
    <s v=""/>
    <m/>
    <n v="1"/>
    <s v="International TV Shows, TV Dramas"/>
    <x v="19"/>
    <s v="International TV Shows, TV Dramas"/>
    <n v="2"/>
  </r>
  <r>
    <n v="5681"/>
    <x v="8150"/>
    <x v="1"/>
    <x v="8147"/>
    <m/>
    <m/>
    <n v="0"/>
    <x v="6"/>
    <s v="United Kingdom"/>
    <n v="1"/>
    <x v="129"/>
    <x v="9"/>
    <x v="5"/>
    <s v="1 Season"/>
    <n v="1"/>
    <s v=""/>
    <m/>
    <n v="1"/>
    <s v="Crime TV Shows, Docuseries"/>
    <x v="20"/>
    <s v="Crime TV Shows, Docuseries"/>
    <n v="2"/>
  </r>
  <r>
    <n v="5684"/>
    <x v="8151"/>
    <x v="1"/>
    <x v="8148"/>
    <m/>
    <s v="Tory Belleci, Kari Byron, Grant Imahara"/>
    <n v="3"/>
    <x v="0"/>
    <s v="United States"/>
    <n v="1"/>
    <x v="129"/>
    <x v="9"/>
    <x v="1"/>
    <s v="1 Season"/>
    <n v="1"/>
    <s v=""/>
    <m/>
    <n v="1"/>
    <s v="Docuseries, International TV Shows, Reality TV"/>
    <x v="21"/>
    <s v="Docuseries, International TV Shows, Reality TV"/>
    <n v="3"/>
  </r>
  <r>
    <n v="5685"/>
    <x v="8152"/>
    <x v="1"/>
    <x v="8149"/>
    <m/>
    <s v="Esther Wu, Dino Lee, Gong Yi Teng, Xi Wei Lun, Honduras, Vega Tsai, Shen Chang Hung"/>
    <n v="7"/>
    <x v="53"/>
    <s v="Taiwan"/>
    <n v="1"/>
    <x v="963"/>
    <x v="9"/>
    <x v="1"/>
    <s v="1 Season"/>
    <n v="1"/>
    <s v=""/>
    <m/>
    <n v="1"/>
    <s v="International TV Shows, Romantic TV Shows, TV Comedies"/>
    <x v="19"/>
    <s v="International TV Shows, Romantic TV Shows, TV Comedies"/>
    <n v="3"/>
  </r>
  <r>
    <n v="5687"/>
    <x v="8153"/>
    <x v="1"/>
    <x v="8150"/>
    <m/>
    <m/>
    <n v="0"/>
    <x v="11"/>
    <s v="France, Germany"/>
    <n v="2"/>
    <x v="963"/>
    <x v="4"/>
    <x v="1"/>
    <s v="1 Season"/>
    <n v="1"/>
    <s v=""/>
    <m/>
    <n v="1"/>
    <s v="Docuseries, International TV Shows"/>
    <x v="21"/>
    <s v="Docuseries, International TV Shows"/>
    <n v="2"/>
  </r>
  <r>
    <n v="5691"/>
    <x v="8154"/>
    <x v="1"/>
    <x v="8151"/>
    <m/>
    <s v="D.J. Cotrona, Zane Holtz, Eiza Gonzalez, Jesse Garcia, Madison Davenport, Brandon Soo Hoo, Wilmer Valderrama, Robert Patrick, Jake Busey, Samantha Esteban, Don Johnson"/>
    <n v="11"/>
    <x v="0"/>
    <s v="United States"/>
    <n v="1"/>
    <x v="1197"/>
    <x v="9"/>
    <x v="5"/>
    <s v="3 Season"/>
    <n v="3"/>
    <s v=""/>
    <m/>
    <n v="3"/>
    <s v="Classic &amp; Cult TV, TV Action &amp; Adventure, TV Horror"/>
    <x v="31"/>
    <s v="Classic &amp; Cult TV, TV Action &amp; Adventure, TV Horror"/>
    <n v="3"/>
  </r>
  <r>
    <n v="5693"/>
    <x v="8155"/>
    <x v="1"/>
    <x v="8152"/>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n v="20"/>
    <x v="8"/>
    <s v="Canada"/>
    <n v="1"/>
    <x v="756"/>
    <x v="9"/>
    <x v="4"/>
    <s v="2 Season"/>
    <n v="2"/>
    <s v=""/>
    <m/>
    <n v="2"/>
    <s v="Kids' TV, TV Comedies, TV Dramas"/>
    <x v="25"/>
    <s v="Kids' TV, TV Comedies, TV Dramas"/>
    <n v="3"/>
  </r>
  <r>
    <n v="5700"/>
    <x v="8156"/>
    <x v="1"/>
    <x v="8153"/>
    <m/>
    <s v="Marcus Chang, Ivy Shao, Mini Tsai, Yorke Sun, Ray Yang, Chang Chieh"/>
    <n v="6"/>
    <x v="53"/>
    <s v="Taiwan"/>
    <n v="1"/>
    <x v="62"/>
    <x v="9"/>
    <x v="6"/>
    <s v="1 Season"/>
    <n v="1"/>
    <s v=""/>
    <m/>
    <n v="1"/>
    <s v="International TV Shows, Romantic TV Shows, TV Comedies"/>
    <x v="19"/>
    <s v="International TV Shows, Romantic TV Shows, TV Comedies"/>
    <n v="3"/>
  </r>
  <r>
    <n v="5701"/>
    <x v="8157"/>
    <x v="1"/>
    <x v="8154"/>
    <m/>
    <s v="Baron Chen, Megan Lai, Bii, Katie Chen, Sean Lee"/>
    <n v="5"/>
    <x v="53"/>
    <s v="Taiwan"/>
    <n v="1"/>
    <x v="62"/>
    <x v="4"/>
    <x v="6"/>
    <s v="1 Season"/>
    <n v="1"/>
    <s v=""/>
    <m/>
    <n v="1"/>
    <s v="International TV Shows, Romantic TV Shows, TV Comedies"/>
    <x v="19"/>
    <s v="International TV Shows, Romantic TV Shows, TV Comedies"/>
    <n v="3"/>
  </r>
  <r>
    <n v="5704"/>
    <x v="8158"/>
    <x v="1"/>
    <x v="8155"/>
    <m/>
    <s v="Aaron Yan, Joanne Tseng, Lene Lai, Jack Lee, JR"/>
    <n v="5"/>
    <x v="53"/>
    <s v="Taiwan"/>
    <n v="1"/>
    <x v="62"/>
    <x v="9"/>
    <x v="1"/>
    <s v="1 Season"/>
    <n v="1"/>
    <s v=""/>
    <m/>
    <n v="1"/>
    <s v="International TV Shows, Romantic TV Shows, TV Comedies"/>
    <x v="19"/>
    <s v="International TV Shows, Romantic TV Shows, TV Comedies"/>
    <n v="3"/>
  </r>
  <r>
    <n v="5708"/>
    <x v="8159"/>
    <x v="1"/>
    <x v="8156"/>
    <m/>
    <s v="Lauren Graham, Alexis Bledel, Kelly Bishop, Scott Patterson, Yanic Truesdale, Matt Czuchry, Liza Weil, Milo Ventimiglia, Sean Gunn, Keiko Agena, Rose Abdoo, Melissa McCarthy"/>
    <n v="12"/>
    <x v="0"/>
    <s v="United States"/>
    <n v="1"/>
    <x v="324"/>
    <x v="9"/>
    <x v="1"/>
    <s v="1 Season"/>
    <n v="1"/>
    <s v=""/>
    <m/>
    <n v="1"/>
    <s v="TV Comedies, TV Dramas, Teen TV Shows"/>
    <x v="24"/>
    <s v="TV Comedies, TV Dramas, Teen TV Shows"/>
    <n v="3"/>
  </r>
  <r>
    <n v="5716"/>
    <x v="8160"/>
    <x v="1"/>
    <x v="8157"/>
    <m/>
    <s v="Ana Mar√≠a Estupi√±√°n, Sebastian Eslava, Juan Sebasti√°n Arag√≥n, Diego V√°squez, Carlos Velazquez, Marcela Benjumea, Melisa Caceres, Michelle Orozco, Alberto Carde√±o, Constanza Camelo, Fernando Ar√©valo"/>
    <n v="11"/>
    <x v="31"/>
    <s v="Colombia"/>
    <n v="1"/>
    <x v="338"/>
    <x v="9"/>
    <x v="5"/>
    <s v="1 Season"/>
    <n v="1"/>
    <s v=""/>
    <m/>
    <n v="1"/>
    <s v="Crime TV Shows, International TV Shows, Spanish-Language TV Shows"/>
    <x v="20"/>
    <s v="Crime TV Shows, International TV Shows, Spanish-Language TV Shows"/>
    <n v="3"/>
  </r>
  <r>
    <n v="5717"/>
    <x v="8161"/>
    <x v="1"/>
    <x v="8158"/>
    <m/>
    <s v="Indira Varma, Robert Glenister, Dino Fetscher, Neil Stuke, Christiane Paul, Lesley Sharp, Kevin Doyle"/>
    <n v="7"/>
    <x v="6"/>
    <s v="United Kingdom"/>
    <n v="1"/>
    <x v="1642"/>
    <x v="9"/>
    <x v="5"/>
    <s v="1 Season"/>
    <n v="1"/>
    <s v=""/>
    <m/>
    <n v="1"/>
    <s v="British TV Shows, Crime TV Shows, International TV Shows"/>
    <x v="23"/>
    <s v="British TV Shows, Crime TV Shows, International TV Shows"/>
    <n v="3"/>
  </r>
  <r>
    <n v="5721"/>
    <x v="8162"/>
    <x v="1"/>
    <x v="8159"/>
    <m/>
    <s v="Paul Bandey"/>
    <n v="1"/>
    <x v="11"/>
    <s v="France"/>
    <n v="1"/>
    <x v="486"/>
    <x v="16"/>
    <x v="5"/>
    <s v="1 Season"/>
    <n v="1"/>
    <s v=""/>
    <m/>
    <n v="1"/>
    <s v="Docuseries, International TV Shows"/>
    <x v="21"/>
    <s v="Docuseries, International TV Shows"/>
    <n v="2"/>
  </r>
  <r>
    <n v="5723"/>
    <x v="8163"/>
    <x v="1"/>
    <x v="8160"/>
    <m/>
    <s v="Steinunn √ìl√≠na √ûorsteinsd√≥ttir, Magn√∫s J√≥nsson, √ûorsteinn Bachmann, J√≥hanna Vigd√≠s Arnard√≥ttir, Birna R√∫n Eir√≠ksd√≥ttir, Elma Stefania Agustsdottir, Bergur √û√≥r Ing√≥lfsson, Halld√≥ra Geirhar√∞sd√≥ttir, Arnar J√≥nsson, Dav√≠√∞ Freyr √û√≥runnarson, Bj√∂rn Stef√°nsson, N√≠na D√∂gg Filippusd√≥ttir, Hjortur J√≥hann J√≥nsson"/>
    <n v="13"/>
    <x v="27"/>
    <s v="Iceland"/>
    <n v="1"/>
    <x v="1643"/>
    <x v="4"/>
    <x v="5"/>
    <s v="1 Season"/>
    <n v="1"/>
    <s v=""/>
    <m/>
    <n v="1"/>
    <s v="Crime TV Shows, International TV Shows, TV Dramas"/>
    <x v="20"/>
    <s v="Crime TV Shows, International TV Shows, TV Dramas"/>
    <n v="3"/>
  </r>
  <r>
    <n v="5724"/>
    <x v="8164"/>
    <x v="1"/>
    <x v="8161"/>
    <m/>
    <s v="Alexander Armstrong, Kevin Eldon, Stephen Fry, Ed Gaughan, Shauna Macdonald, Dave Lamb, Morwenna Banks"/>
    <n v="7"/>
    <x v="6"/>
    <s v="United Kingdom"/>
    <n v="1"/>
    <x v="1643"/>
    <x v="9"/>
    <x v="8"/>
    <s v="2 Season"/>
    <n v="2"/>
    <s v=""/>
    <m/>
    <n v="2"/>
    <s v="British TV Shows, Kids' TV"/>
    <x v="23"/>
    <s v="British TV Shows, Kids' TV"/>
    <n v="2"/>
  </r>
  <r>
    <n v="5728"/>
    <x v="8165"/>
    <x v="1"/>
    <x v="8162"/>
    <m/>
    <s v="Annie Chen, Chris Wang, Hsieh Kun Da, Puff Kuo, Jennifer Hong"/>
    <n v="5"/>
    <x v="53"/>
    <s v="Taiwan"/>
    <n v="1"/>
    <x v="157"/>
    <x v="12"/>
    <x v="1"/>
    <s v="1 Season"/>
    <n v="1"/>
    <s v=""/>
    <m/>
    <n v="1"/>
    <s v="International TV Shows, Romantic TV Shows, TV Comedies"/>
    <x v="19"/>
    <s v="International TV Shows, Romantic TV Shows, TV Comedies"/>
    <n v="3"/>
  </r>
  <r>
    <n v="5729"/>
    <x v="8166"/>
    <x v="1"/>
    <x v="8163"/>
    <m/>
    <s v="Aaron Yan, Puff Kuo, Katherine Wang, Dean Fujioka, Lyla Lin, Lin Yu-pin"/>
    <n v="6"/>
    <x v="53"/>
    <s v="Taiwan"/>
    <n v="1"/>
    <x v="157"/>
    <x v="8"/>
    <x v="1"/>
    <s v="1 Season"/>
    <n v="1"/>
    <s v=""/>
    <m/>
    <n v="1"/>
    <s v="International TV Shows, Romantic TV Shows, TV Comedies"/>
    <x v="19"/>
    <s v="International TV Shows, Romantic TV Shows, TV Comedies"/>
    <n v="3"/>
  </r>
  <r>
    <n v="5730"/>
    <x v="8167"/>
    <x v="1"/>
    <x v="8164"/>
    <m/>
    <s v="George Hu, Annie Chen, Mandy Tao, Jack Lee, Tan Ai-Chen, Jian Chang, Wang Chuan"/>
    <n v="7"/>
    <x v="53"/>
    <s v="Taiwan"/>
    <n v="1"/>
    <x v="157"/>
    <x v="8"/>
    <x v="1"/>
    <s v="1 Season"/>
    <n v="1"/>
    <s v=""/>
    <m/>
    <n v="1"/>
    <s v="International TV Shows, Romantic TV Shows, TV Comedies"/>
    <x v="19"/>
    <s v="International TV Shows, Romantic TV Shows, TV Comedies"/>
    <n v="3"/>
  </r>
  <r>
    <n v="5731"/>
    <x v="8168"/>
    <x v="1"/>
    <x v="8165"/>
    <m/>
    <s v="Chris Wang, Serena Fang, Jack Lee, Amanda Chou, Yin Fu, Rabbit Yang, Meng-sheng Shen"/>
    <n v="7"/>
    <x v="53"/>
    <s v="Taiwan"/>
    <n v="1"/>
    <x v="157"/>
    <x v="8"/>
    <x v="5"/>
    <s v="1 Season"/>
    <n v="1"/>
    <s v=""/>
    <m/>
    <n v="1"/>
    <s v="International TV Shows, Romantic TV Shows, TV Comedies"/>
    <x v="19"/>
    <s v="International TV Shows, Romantic TV Shows, TV Comedies"/>
    <n v="3"/>
  </r>
  <r>
    <n v="5732"/>
    <x v="8169"/>
    <x v="1"/>
    <x v="8166"/>
    <m/>
    <s v="Ann Hsu, Chris Wang, Alan Kuo, K'ang-i Lee, Albee Huang"/>
    <n v="5"/>
    <x v="53"/>
    <s v="Taiwan"/>
    <n v="1"/>
    <x v="157"/>
    <x v="11"/>
    <x v="1"/>
    <s v="1 Season"/>
    <n v="1"/>
    <s v=""/>
    <m/>
    <n v="1"/>
    <s v="International TV Shows, Romantic TV Shows, TV Comedies"/>
    <x v="19"/>
    <s v="International TV Shows, Romantic TV Shows, TV Comedies"/>
    <n v="3"/>
  </r>
  <r>
    <n v="5733"/>
    <x v="8170"/>
    <x v="1"/>
    <x v="8167"/>
    <m/>
    <s v="Annie Chen, George Hu, Bobby Dou, Vivi Lee, Harry Chang, Esther Yang, Mandy Wei"/>
    <n v="7"/>
    <x v="53"/>
    <s v="Taiwan"/>
    <n v="1"/>
    <x v="157"/>
    <x v="11"/>
    <x v="1"/>
    <s v="1 Season"/>
    <n v="1"/>
    <s v=""/>
    <m/>
    <n v="1"/>
    <s v="International TV Shows, Romantic TV Shows, TV Comedies"/>
    <x v="19"/>
    <s v="International TV Shows, Romantic TV Shows, TV Comedies"/>
    <n v="3"/>
  </r>
  <r>
    <n v="5742"/>
    <x v="8171"/>
    <x v="1"/>
    <x v="8168"/>
    <m/>
    <s v="Mike Smith, John Paul Tremblay, Robb Wells"/>
    <n v="3"/>
    <x v="8"/>
    <s v="Canada"/>
    <n v="1"/>
    <x v="662"/>
    <x v="9"/>
    <x v="5"/>
    <s v="1 Season"/>
    <n v="1"/>
    <s v=""/>
    <m/>
    <n v="1"/>
    <s v="International TV Shows, TV Comedies"/>
    <x v="19"/>
    <s v="International TV Shows, TV Comedies"/>
    <n v="2"/>
  </r>
  <r>
    <n v="5745"/>
    <x v="8172"/>
    <x v="1"/>
    <x v="8169"/>
    <m/>
    <s v="David Gyasi, Christina Marie Moses, Chris Wood, Kristen Gutoskie, Claudia Black, George Young, Hanna Mangan Lawrence, Trevor St. John"/>
    <n v="8"/>
    <x v="0"/>
    <s v="United States"/>
    <n v="1"/>
    <x v="373"/>
    <x v="9"/>
    <x v="5"/>
    <s v="1 Season"/>
    <n v="1"/>
    <s v=""/>
    <m/>
    <n v="1"/>
    <s v="TV Dramas, TV Thrillers"/>
    <x v="22"/>
    <s v="TV Dramas, TV Thrillers"/>
    <n v="2"/>
  </r>
  <r>
    <n v="5752"/>
    <x v="8173"/>
    <x v="1"/>
    <x v="326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n v="20"/>
    <x v="1"/>
    <s v="Japan"/>
    <n v="1"/>
    <x v="585"/>
    <x v="24"/>
    <x v="1"/>
    <s v="1 Season"/>
    <n v="1"/>
    <s v=""/>
    <m/>
    <n v="1"/>
    <s v="Anime Series, Crime TV Shows, International TV Shows"/>
    <x v="27"/>
    <s v="Anime Series, Crime TV Shows, International TV Shows"/>
    <n v="3"/>
  </r>
  <r>
    <n v="5753"/>
    <x v="8174"/>
    <x v="1"/>
    <x v="8170"/>
    <m/>
    <s v="Marc-Andr√© Grondin, Denis M√©nochet, Miranda Raison, Doug Allen, Liam Garrigan, Ciar√°n Owens, Kate Magowan, Tanya Fear, Naomi Radcliffe, Lucy Akhurst, Jemma Donovan, Niall Hayes, Brendan Coyle"/>
    <n v="13"/>
    <x v="6"/>
    <s v="United Kingdom, France"/>
    <n v="2"/>
    <x v="585"/>
    <x v="4"/>
    <x v="5"/>
    <s v="1 Season"/>
    <n v="1"/>
    <s v=""/>
    <m/>
    <n v="1"/>
    <s v="Crime TV Shows, International TV Shows, TV Dramas"/>
    <x v="20"/>
    <s v="Crime TV Shows, International TV Shows, TV Dramas"/>
    <n v="3"/>
  </r>
  <r>
    <n v="5754"/>
    <x v="8175"/>
    <x v="1"/>
    <x v="817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n v="22"/>
    <x v="1"/>
    <s v="Japan"/>
    <n v="1"/>
    <x v="585"/>
    <x v="13"/>
    <x v="1"/>
    <s v="2 Season"/>
    <n v="2"/>
    <s v=""/>
    <m/>
    <n v="2"/>
    <s v="Anime Series, International TV Shows, Romantic TV Shows"/>
    <x v="27"/>
    <s v="Anime Series, International TV Shows, Romantic TV Shows"/>
    <n v="3"/>
  </r>
  <r>
    <n v="5760"/>
    <x v="8176"/>
    <x v="1"/>
    <x v="8172"/>
    <m/>
    <s v="Judy Greer, Jeff Gill, Erin Fitzgerald, Fred Tatasciore, Gregg Spiridellis"/>
    <n v="5"/>
    <x v="0"/>
    <s v="United States"/>
    <n v="1"/>
    <x v="516"/>
    <x v="9"/>
    <x v="0"/>
    <s v="1 Season"/>
    <n v="1"/>
    <s v=""/>
    <m/>
    <n v="1"/>
    <s v="Kids' TV"/>
    <x v="25"/>
    <s v="Kids' TV"/>
    <n v="1"/>
  </r>
  <r>
    <n v="5763"/>
    <x v="8177"/>
    <x v="1"/>
    <x v="8173"/>
    <m/>
    <s v="Jason Tsou, Queen Wei, River Huang, Fabien Yang, Tang Chen-Kang, Figaro Tseng"/>
    <n v="6"/>
    <x v="53"/>
    <s v="Taiwan"/>
    <n v="1"/>
    <x v="158"/>
    <x v="4"/>
    <x v="6"/>
    <s v="1 Season"/>
    <n v="1"/>
    <s v=""/>
    <m/>
    <n v="1"/>
    <s v="International TV Shows, Romantic TV Shows, TV Dramas"/>
    <x v="19"/>
    <s v="International TV Shows, Romantic TV Shows, TV Dramas"/>
    <n v="3"/>
  </r>
  <r>
    <n v="5764"/>
    <x v="8178"/>
    <x v="1"/>
    <x v="8174"/>
    <m/>
    <s v="Bobby Dou, Peijia Huang, Nylon Chen, Vivi Lee, Edison Wang, Serena Fang"/>
    <n v="6"/>
    <x v="53"/>
    <s v="Taiwan"/>
    <n v="1"/>
    <x v="158"/>
    <x v="4"/>
    <x v="1"/>
    <s v="1 Season"/>
    <n v="1"/>
    <s v=""/>
    <m/>
    <n v="1"/>
    <s v="International TV Shows, Romantic TV Shows, TV Dramas"/>
    <x v="19"/>
    <s v="International TV Shows, Romantic TV Shows, TV Dramas"/>
    <n v="3"/>
  </r>
  <r>
    <n v="5767"/>
    <x v="8179"/>
    <x v="1"/>
    <x v="8175"/>
    <m/>
    <s v="Aaron Yan, Tia Lee, Jack Lee, Katherine Wang, Beatrice Fang, Vince Kao, Chen Bor Jeng"/>
    <n v="7"/>
    <x v="53"/>
    <s v="Taiwan"/>
    <n v="1"/>
    <x v="158"/>
    <x v="0"/>
    <x v="1"/>
    <s v="1 Season"/>
    <n v="1"/>
    <s v=""/>
    <m/>
    <n v="1"/>
    <s v="International TV Shows, Romantic TV Shows, TV Comedies"/>
    <x v="19"/>
    <s v="International TV Shows, Romantic TV Shows, TV Comedies"/>
    <n v="3"/>
  </r>
  <r>
    <n v="5769"/>
    <x v="8180"/>
    <x v="1"/>
    <x v="8176"/>
    <m/>
    <s v="George Hu, Phoebe Yuan, Hsieh Kun Da, Jay Shih, Smile Weng, Jet Chao, Jessie Chang"/>
    <n v="7"/>
    <x v="53"/>
    <s v="Taiwan"/>
    <n v="1"/>
    <x v="158"/>
    <x v="0"/>
    <x v="1"/>
    <s v="1 Season"/>
    <n v="1"/>
    <s v=""/>
    <m/>
    <n v="1"/>
    <s v="International TV Shows, Romantic TV Shows, TV Comedies"/>
    <x v="19"/>
    <s v="International TV Shows, Romantic TV Shows, TV Comedies"/>
    <n v="3"/>
  </r>
  <r>
    <n v="5770"/>
    <x v="8181"/>
    <x v="1"/>
    <x v="8177"/>
    <m/>
    <m/>
    <n v="0"/>
    <x v="0"/>
    <s v="United States, Russia"/>
    <n v="2"/>
    <x v="158"/>
    <x v="11"/>
    <x v="0"/>
    <s v="1 Season"/>
    <n v="1"/>
    <s v=""/>
    <m/>
    <n v="1"/>
    <s v="Kids' TV"/>
    <x v="25"/>
    <s v="Kids' TV"/>
    <n v="1"/>
  </r>
  <r>
    <n v="5772"/>
    <x v="8182"/>
    <x v="1"/>
    <x v="8178"/>
    <m/>
    <s v="Danson Tang, Chia-ying Lee, Jolin Chien, Jenna Wang, Meng-sheng Shen, Wen-lin Fang, Wei Lin, Phoebe Huang"/>
    <n v="8"/>
    <x v="53"/>
    <s v="Taiwan"/>
    <n v="1"/>
    <x v="158"/>
    <x v="4"/>
    <x v="6"/>
    <s v="1 Season"/>
    <n v="1"/>
    <s v=""/>
    <m/>
    <n v="1"/>
    <s v="International TV Shows, Romantic TV Shows, TV Comedies"/>
    <x v="19"/>
    <s v="International TV Shows, Romantic TV Shows, TV Comedies"/>
    <n v="3"/>
  </r>
  <r>
    <n v="5775"/>
    <x v="8183"/>
    <x v="1"/>
    <x v="8179"/>
    <s v="David Schalko"/>
    <s v="Udo Kier, Sunnyi Melles, Nicholas Ofczarek, Manuel Rubey, Nora von Waldst√§tten, Thomas Stipsits, Ursula Strauss, Robert Palfrader, Simon Schwarz, Johannes Krisch, Lukas Miko"/>
    <n v="11"/>
    <x v="0"/>
    <s v="United States"/>
    <n v="1"/>
    <x v="158"/>
    <x v="4"/>
    <x v="5"/>
    <s v="1 Season"/>
    <n v="1"/>
    <s v=""/>
    <m/>
    <n v="1"/>
    <s v="International TV Shows, TV Comedies, TV Dramas"/>
    <x v="19"/>
    <s v="International TV Shows, TV Comedies, TV Dramas"/>
    <n v="3"/>
  </r>
  <r>
    <n v="5778"/>
    <x v="8184"/>
    <x v="1"/>
    <x v="8180"/>
    <m/>
    <s v="Kingone Wang, Lorene Ren, Sean Lee, Nita Lei, William Liao"/>
    <n v="5"/>
    <x v="53"/>
    <s v="Taiwan"/>
    <n v="1"/>
    <x v="158"/>
    <x v="4"/>
    <x v="1"/>
    <s v="1 Season"/>
    <n v="1"/>
    <s v=""/>
    <m/>
    <n v="1"/>
    <s v="International TV Shows, Romantic TV Shows, TV Dramas"/>
    <x v="19"/>
    <s v="International TV Shows, Romantic TV Shows, TV Dramas"/>
    <n v="3"/>
  </r>
  <r>
    <n v="5782"/>
    <x v="8185"/>
    <x v="1"/>
    <x v="8181"/>
    <m/>
    <s v="Jasper Liu, Mandy Wei, Jet Chao, Ivy Shao, Tina Chou, Kao Meng-Chieh"/>
    <n v="6"/>
    <x v="53"/>
    <s v="Taiwan"/>
    <n v="1"/>
    <x v="158"/>
    <x v="4"/>
    <x v="1"/>
    <s v="1 Season"/>
    <n v="1"/>
    <s v=""/>
    <m/>
    <n v="1"/>
    <s v="International TV Shows, Romantic TV Shows, TV Comedies"/>
    <x v="19"/>
    <s v="International TV Shows, Romantic TV Shows, TV Comedies"/>
    <n v="3"/>
  </r>
  <r>
    <n v="5786"/>
    <x v="8186"/>
    <x v="1"/>
    <x v="8182"/>
    <m/>
    <s v="Phil Vischer, Mike Nawrocki, Rob Paulsen, Tress MacNeille"/>
    <n v="4"/>
    <x v="0"/>
    <s v="United States"/>
    <n v="1"/>
    <x v="605"/>
    <x v="9"/>
    <x v="0"/>
    <s v="4 Season"/>
    <n v="4"/>
    <s v=""/>
    <m/>
    <n v="4"/>
    <s v="Kids' TV"/>
    <x v="25"/>
    <s v="Kids' TV"/>
    <n v="1"/>
  </r>
  <r>
    <n v="5800"/>
    <x v="8187"/>
    <x v="1"/>
    <x v="8183"/>
    <m/>
    <m/>
    <n v="0"/>
    <x v="2"/>
    <m/>
    <n v="0"/>
    <x v="1644"/>
    <x v="9"/>
    <x v="1"/>
    <s v="1 Season"/>
    <n v="1"/>
    <s v=""/>
    <m/>
    <n v="1"/>
    <s v="Docuseries"/>
    <x v="21"/>
    <s v="Docuseries"/>
    <n v="1"/>
  </r>
  <r>
    <n v="5801"/>
    <x v="8188"/>
    <x v="1"/>
    <x v="8184"/>
    <m/>
    <s v="Mark Hamill, Keith David, Wendie Malick, Josh Keaton, Mikey Kelley, Phil LaMarr, Laraine Newman, Jess Harnell, Charles Adler, Amy Margolis, Cree Summer, Lacey Chabert, Rolonda Watts, Kevin Michael Richardson, Candi Milo"/>
    <n v="15"/>
    <x v="0"/>
    <s v="United States"/>
    <n v="1"/>
    <x v="1644"/>
    <x v="9"/>
    <x v="8"/>
    <s v="1 Season"/>
    <n v="1"/>
    <s v=""/>
    <m/>
    <n v="1"/>
    <s v="Kids' TV"/>
    <x v="25"/>
    <s v="Kids' TV"/>
    <n v="1"/>
  </r>
  <r>
    <n v="5802"/>
    <x v="8189"/>
    <x v="1"/>
    <x v="8185"/>
    <m/>
    <s v="Mark Bazeley"/>
    <n v="1"/>
    <x v="6"/>
    <s v="United Kingdom"/>
    <n v="1"/>
    <x v="95"/>
    <x v="4"/>
    <x v="1"/>
    <s v="1 Season"/>
    <n v="1"/>
    <s v=""/>
    <m/>
    <n v="1"/>
    <s v="British TV Shows, Docuseries"/>
    <x v="23"/>
    <s v="British TV Shows, Docuseries"/>
    <n v="2"/>
  </r>
  <r>
    <n v="5803"/>
    <x v="8190"/>
    <x v="1"/>
    <x v="8186"/>
    <m/>
    <s v="Jaime Winstone, Andy Nyman, Kevin Eldon, Davina McCall, Warren Brown, Riz Ahmed, Beth Cordingly, Kathleen McDermott, Raj Ghatak"/>
    <n v="9"/>
    <x v="6"/>
    <s v="United Kingdom"/>
    <n v="1"/>
    <x v="95"/>
    <x v="13"/>
    <x v="5"/>
    <s v="1 Season"/>
    <n v="1"/>
    <s v=""/>
    <m/>
    <n v="1"/>
    <s v="British TV Shows, TV Horror, TV Thrillers"/>
    <x v="23"/>
    <s v="British TV Shows, TV Horror, TV Thrillers"/>
    <n v="3"/>
  </r>
  <r>
    <n v="5804"/>
    <x v="8191"/>
    <x v="1"/>
    <x v="8187"/>
    <m/>
    <s v="Peter Thomas"/>
    <n v="1"/>
    <x v="0"/>
    <s v="United States"/>
    <n v="1"/>
    <x v="95"/>
    <x v="12"/>
    <x v="5"/>
    <s v="9 Season"/>
    <n v="9"/>
    <s v=""/>
    <m/>
    <n v="9"/>
    <s v="Crime TV Shows, Docuseries, Science &amp; Nature TV"/>
    <x v="20"/>
    <s v="Crime TV Shows, Docuseries, Science &amp; Nature TV"/>
    <n v="3"/>
  </r>
  <r>
    <n v="5806"/>
    <x v="8192"/>
    <x v="1"/>
    <x v="8188"/>
    <m/>
    <s v="Sonia Sui, James Wen, Amanda Chu, Chris Wang, Karen Ying-Chen Hu, Patrick Lee, Janel Tsai, Li-li Pan, Fu Lei"/>
    <n v="9"/>
    <x v="53"/>
    <s v="Taiwan"/>
    <n v="1"/>
    <x v="95"/>
    <x v="10"/>
    <x v="5"/>
    <s v="1 Season"/>
    <n v="1"/>
    <s v=""/>
    <m/>
    <n v="1"/>
    <s v="International TV Shows, Romantic TV Shows, TV Dramas"/>
    <x v="19"/>
    <s v="International TV Shows, Romantic TV Shows, TV Dramas"/>
    <n v="3"/>
  </r>
  <r>
    <n v="5807"/>
    <x v="8193"/>
    <x v="1"/>
    <x v="8189"/>
    <m/>
    <s v="Suzannah Lipscomb"/>
    <n v="1"/>
    <x v="6"/>
    <s v="United Kingdom"/>
    <n v="1"/>
    <x v="95"/>
    <x v="4"/>
    <x v="1"/>
    <s v="1 Season"/>
    <n v="1"/>
    <s v=""/>
    <m/>
    <n v="1"/>
    <s v="British TV Shows, Crime TV Shows, Docuseries"/>
    <x v="23"/>
    <s v="British TV Shows, Crime TV Shows, Docuseries"/>
    <n v="3"/>
  </r>
  <r>
    <n v="5808"/>
    <x v="8194"/>
    <x v="1"/>
    <x v="8190"/>
    <m/>
    <s v="Laura Bailey, Kate Higgins, Alex Cazares, Colleen O'Shaughnessey, Danielle Nicole, Debi Derryberry, Mary Elizabeth McGlynn, Patrick Seitz, Keith Silverstein"/>
    <n v="9"/>
    <x v="1"/>
    <s v="Japan"/>
    <n v="1"/>
    <x v="545"/>
    <x v="9"/>
    <x v="8"/>
    <s v="2 Season"/>
    <n v="2"/>
    <s v=""/>
    <m/>
    <n v="2"/>
    <s v="Anime Series, Kids' TV"/>
    <x v="27"/>
    <s v="Anime Series, Kids' TV"/>
    <n v="2"/>
  </r>
  <r>
    <n v="5812"/>
    <x v="8195"/>
    <x v="1"/>
    <x v="8191"/>
    <m/>
    <m/>
    <n v="0"/>
    <x v="0"/>
    <s v="United States"/>
    <n v="1"/>
    <x v="179"/>
    <x v="22"/>
    <x v="1"/>
    <s v="1 Season"/>
    <n v="1"/>
    <s v=""/>
    <m/>
    <n v="1"/>
    <s v="British TV Shows, Docuseries"/>
    <x v="23"/>
    <s v="British TV Shows, Docuseries"/>
    <n v="2"/>
  </r>
  <r>
    <n v="5813"/>
    <x v="8196"/>
    <x v="1"/>
    <x v="8192"/>
    <m/>
    <s v="Nick Wallis"/>
    <n v="1"/>
    <x v="6"/>
    <s v="United Kingdom"/>
    <n v="1"/>
    <x v="179"/>
    <x v="4"/>
    <x v="5"/>
    <s v="3 Season"/>
    <n v="3"/>
    <s v=""/>
    <m/>
    <n v="3"/>
    <s v="British TV Shows, Crime TV Shows, Docuseries"/>
    <x v="23"/>
    <s v="British TV Shows, Crime TV Shows, Docuseries"/>
    <n v="3"/>
  </r>
  <r>
    <n v="5823"/>
    <x v="8197"/>
    <x v="1"/>
    <x v="8193"/>
    <m/>
    <m/>
    <n v="0"/>
    <x v="6"/>
    <s v="United Kingdom"/>
    <n v="1"/>
    <x v="160"/>
    <x v="30"/>
    <x v="1"/>
    <s v="1 Season"/>
    <n v="1"/>
    <s v=""/>
    <m/>
    <n v="1"/>
    <s v="British TV Shows, Crime TV Shows, Docuseries"/>
    <x v="23"/>
    <s v="British TV Shows, Crime TV Shows, Docuseries"/>
    <n v="3"/>
  </r>
  <r>
    <n v="5824"/>
    <x v="8198"/>
    <x v="1"/>
    <x v="8194"/>
    <m/>
    <m/>
    <n v="0"/>
    <x v="6"/>
    <s v="United Kingdom"/>
    <n v="1"/>
    <x v="160"/>
    <x v="13"/>
    <x v="4"/>
    <s v="1 Season"/>
    <n v="1"/>
    <s v=""/>
    <m/>
    <n v="1"/>
    <s v="British TV Shows, Docuseries, Science &amp; Nature TV"/>
    <x v="23"/>
    <s v="British TV Shows, Docuseries, Science &amp; Nature TV"/>
    <n v="3"/>
  </r>
  <r>
    <n v="5826"/>
    <x v="8199"/>
    <x v="1"/>
    <x v="8195"/>
    <m/>
    <s v="Nerea Camacho, Ori√°n Su√°rez, Miguel de Miguel, Modesto Lacen, Norma Mart√≠nez, Ricardo Vesga, Vi√±a Machado, Andr√©s Su√°rez, Natasha Klauss, Miroslava Morales"/>
    <n v="10"/>
    <x v="31"/>
    <s v="Colombia"/>
    <n v="1"/>
    <x v="160"/>
    <x v="9"/>
    <x v="5"/>
    <s v="1 Season"/>
    <n v="1"/>
    <s v=""/>
    <m/>
    <n v="1"/>
    <s v="International TV Shows, Spanish-Language TV Shows, TV Dramas"/>
    <x v="19"/>
    <s v="International TV Shows, Spanish-Language TV Shows, TV Dramas"/>
    <n v="3"/>
  </r>
  <r>
    <n v="5828"/>
    <x v="8200"/>
    <x v="1"/>
    <x v="8196"/>
    <m/>
    <s v="Nolan Balzer, Paolo Bryant, Jacqui Fox, Quinn Greene, Geoff Hughes, Cory Hunter, William Jordan, Corny Rempel, Michael Strickland"/>
    <n v="9"/>
    <x v="0"/>
    <s v="United States"/>
    <n v="1"/>
    <x v="1414"/>
    <x v="9"/>
    <x v="8"/>
    <s v="2 Season"/>
    <n v="2"/>
    <s v=""/>
    <m/>
    <n v="2"/>
    <s v="Kids' TV"/>
    <x v="25"/>
    <s v="Kids' TV"/>
    <n v="1"/>
  </r>
  <r>
    <n v="5830"/>
    <x v="8201"/>
    <x v="1"/>
    <x v="8197"/>
    <m/>
    <s v="Erin Fitzgerald, Wendee Lee, Cassandra Morris, Cindy Robinson, Reba Buhr, Ben Diskin, Ezra Weisz, Karen Strassman"/>
    <n v="8"/>
    <x v="0"/>
    <s v="United States, France"/>
    <n v="2"/>
    <x v="1645"/>
    <x v="9"/>
    <x v="0"/>
    <s v="3 Season"/>
    <n v="3"/>
    <s v=""/>
    <m/>
    <n v="3"/>
    <s v="Kids' TV"/>
    <x v="25"/>
    <s v="Kids' TV"/>
    <n v="1"/>
  </r>
  <r>
    <n v="5835"/>
    <x v="8202"/>
    <x v="1"/>
    <x v="8198"/>
    <s v="Tensai Okamura"/>
    <s v="Yohei Azakami, M„ÉªA„ÉªO, Reina Ueda, Asami Seto, Kaito Ishikawa, Yusuke Kobayashi, Shunsuke Takeuchi, Manami Sugihira, Momo Asakura, Kanako Tojo, Ryohei Kimura, Hikaru Ueda, Taiten Kusunoki"/>
    <n v="13"/>
    <x v="1"/>
    <s v="Japan"/>
    <n v="1"/>
    <x v="1646"/>
    <x v="9"/>
    <x v="1"/>
    <s v="2 Season"/>
    <n v="2"/>
    <s v=""/>
    <m/>
    <n v="2"/>
    <s v="Anime Series, International TV Shows"/>
    <x v="27"/>
    <s v="Anime Series, International TV Shows"/>
    <n v="2"/>
  </r>
  <r>
    <n v="5837"/>
    <x v="8203"/>
    <x v="1"/>
    <x v="8199"/>
    <m/>
    <s v="Lorenzo Richelmy, Benedict Wong, Chin Han, Joan Chen, Michelle Yeoh, Rick Yune, Claudia Kim, Remy Hii, Zhu Zhu, Tom Wu, Mahesh Jadu, Olivia Cheng, Uli Latukefu, Pierfrancesco Favino, Jacqueline Chan, Leonard Wu, Gabriel Byrne"/>
    <n v="17"/>
    <x v="0"/>
    <s v="United States"/>
    <n v="1"/>
    <x v="222"/>
    <x v="9"/>
    <x v="5"/>
    <s v="2 Season"/>
    <n v="2"/>
    <s v=""/>
    <m/>
    <n v="2"/>
    <s v="TV Action &amp; Adventure, TV Dramas"/>
    <x v="29"/>
    <s v="TV Action &amp; Adventure, TV Dramas"/>
    <n v="2"/>
  </r>
  <r>
    <n v="5839"/>
    <x v="8204"/>
    <x v="1"/>
    <x v="8200"/>
    <m/>
    <s v="Drew Davis, Scott McCord, Jenna Warren"/>
    <n v="3"/>
    <x v="2"/>
    <m/>
    <n v="0"/>
    <x v="640"/>
    <x v="9"/>
    <x v="0"/>
    <s v="1 Season"/>
    <n v="1"/>
    <s v=""/>
    <m/>
    <n v="1"/>
    <s v="Kids' TV"/>
    <x v="25"/>
    <s v="Kids' TV"/>
    <n v="1"/>
  </r>
  <r>
    <n v="5844"/>
    <x v="8205"/>
    <x v="1"/>
    <x v="8201"/>
    <m/>
    <s v="Kento Hayashi, Kazuki Namioka, Mugi Kadowaki, Masao Yoshii, Hideaki Murata, Nahana, Sayaka Yamamoto, Shota Sometani, Tomorowo Taguchi, Kaoru Kobayashi"/>
    <n v="10"/>
    <x v="1"/>
    <s v="Japan"/>
    <n v="1"/>
    <x v="1647"/>
    <x v="9"/>
    <x v="5"/>
    <s v="1 Season"/>
    <n v="1"/>
    <s v=""/>
    <m/>
    <n v="1"/>
    <s v="International TV Shows, TV Dramas"/>
    <x v="19"/>
    <s v="International TV Shows, TV Dramas"/>
    <n v="2"/>
  </r>
  <r>
    <n v="5845"/>
    <x v="8206"/>
    <x v="1"/>
    <x v="8202"/>
    <m/>
    <m/>
    <n v="0"/>
    <x v="12"/>
    <s v="Australia"/>
    <n v="1"/>
    <x v="621"/>
    <x v="9"/>
    <x v="6"/>
    <s v="1 Season"/>
    <n v="1"/>
    <s v=""/>
    <m/>
    <n v="1"/>
    <s v="Docuseries, International TV Shows, Science &amp; Nature TV"/>
    <x v="21"/>
    <s v="Docuseries, International TV Shows, Science &amp; Nature TV"/>
    <n v="3"/>
  </r>
  <r>
    <n v="5846"/>
    <x v="8207"/>
    <x v="1"/>
    <x v="8203"/>
    <m/>
    <s v="Mitch Ryan"/>
    <n v="1"/>
    <x v="12"/>
    <s v="Australia"/>
    <n v="1"/>
    <x v="621"/>
    <x v="9"/>
    <x v="6"/>
    <s v="1 Season"/>
    <n v="1"/>
    <s v=""/>
    <m/>
    <n v="1"/>
    <s v="Docuseries, International TV Shows, Science &amp; Nature TV"/>
    <x v="21"/>
    <s v="Docuseries, International TV Shows, Science &amp; Nature TV"/>
    <n v="3"/>
  </r>
  <r>
    <n v="5854"/>
    <x v="8208"/>
    <x v="1"/>
    <x v="8204"/>
    <m/>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n v="24"/>
    <x v="1"/>
    <s v="Japan, United States"/>
    <n v="2"/>
    <x v="471"/>
    <x v="4"/>
    <x v="5"/>
    <s v="1 Season"/>
    <n v="1"/>
    <s v=""/>
    <m/>
    <n v="1"/>
    <s v="Anime Series, International TV Shows"/>
    <x v="27"/>
    <s v="Anime Series, International TV Shows"/>
    <n v="2"/>
  </r>
  <r>
    <n v="5856"/>
    <x v="8209"/>
    <x v="1"/>
    <x v="8205"/>
    <m/>
    <s v="Gage Munroe, Scott McCord, Jenna Warren"/>
    <n v="3"/>
    <x v="8"/>
    <s v="Canada"/>
    <n v="1"/>
    <x v="471"/>
    <x v="11"/>
    <x v="0"/>
    <s v="2 Season"/>
    <n v="2"/>
    <s v=""/>
    <m/>
    <n v="2"/>
    <s v="Kids' TV"/>
    <x v="25"/>
    <s v="Kids' TV"/>
    <n v="1"/>
  </r>
  <r>
    <n v="5857"/>
    <x v="8210"/>
    <x v="1"/>
    <x v="8206"/>
    <m/>
    <s v="You, Reina Triendl, Ryota Yamasato, Yoshimi Tokui, Azusa Babazono, Ayumu Mochizuki, Kentaro"/>
    <n v="7"/>
    <x v="1"/>
    <s v="Japan"/>
    <n v="1"/>
    <x v="471"/>
    <x v="9"/>
    <x v="1"/>
    <s v="2 Season"/>
    <n v="2"/>
    <s v=""/>
    <m/>
    <n v="2"/>
    <s v="International TV Shows, Reality TV"/>
    <x v="19"/>
    <s v="International TV Shows, Reality TV"/>
    <n v="2"/>
  </r>
  <r>
    <n v="5863"/>
    <x v="8211"/>
    <x v="1"/>
    <x v="8207"/>
    <m/>
    <s v="Lauren Lapkus, John Early, Henry Zebrowski, Kate Berlant, Natasha Rothwell, Paul W. Downs, Tim Robinson, Dr. Brown"/>
    <n v="8"/>
    <x v="0"/>
    <s v="United States"/>
    <n v="1"/>
    <x v="1648"/>
    <x v="9"/>
    <x v="5"/>
    <s v="1 Season"/>
    <n v="1"/>
    <s v=""/>
    <m/>
    <n v="1"/>
    <s v="TV Comedies"/>
    <x v="24"/>
    <s v="TV Comedies"/>
    <n v="1"/>
  </r>
  <r>
    <n v="5864"/>
    <x v="8212"/>
    <x v="1"/>
    <x v="8208"/>
    <m/>
    <s v="Natsuki Hanae, Risa Taneda, Ayane Sakura, Ryota Osaka, Saori Hayami, Yuki Kaji"/>
    <n v="6"/>
    <x v="1"/>
    <s v="Japan"/>
    <n v="1"/>
    <x v="956"/>
    <x v="0"/>
    <x v="1"/>
    <s v="1 Season"/>
    <n v="1"/>
    <s v=""/>
    <m/>
    <n v="1"/>
    <s v="Anime Series, International TV Shows, Romantic TV Shows"/>
    <x v="27"/>
    <s v="Anime Series, International TV Shows, Romantic TV Shows"/>
    <n v="3"/>
  </r>
  <r>
    <n v="5867"/>
    <x v="8213"/>
    <x v="1"/>
    <x v="8209"/>
    <m/>
    <s v="Michael Pollan"/>
    <n v="1"/>
    <x v="0"/>
    <s v="United States"/>
    <n v="1"/>
    <x v="1649"/>
    <x v="9"/>
    <x v="1"/>
    <s v="1 Season"/>
    <n v="1"/>
    <s v=""/>
    <m/>
    <n v="1"/>
    <s v="Docuseries"/>
    <x v="21"/>
    <s v="Docuseries"/>
    <n v="1"/>
  </r>
  <r>
    <n v="5868"/>
    <x v="8214"/>
    <x v="1"/>
    <x v="8210"/>
    <m/>
    <s v="Michael Sinterniklaas, Michaela Dean, Doug Erholtz, Braeden Fox, Olivia Hack, David Lodge, Nayo Wallace, Ryan Wiesbrock"/>
    <n v="8"/>
    <x v="0"/>
    <s v="United States"/>
    <n v="1"/>
    <x v="432"/>
    <x v="9"/>
    <x v="0"/>
    <s v="2 Season"/>
    <n v="2"/>
    <s v=""/>
    <m/>
    <n v="2"/>
    <s v="Kids' TV"/>
    <x v="25"/>
    <s v="Kids' TV"/>
    <n v="1"/>
  </r>
  <r>
    <n v="5870"/>
    <x v="8215"/>
    <x v="1"/>
    <x v="8211"/>
    <m/>
    <s v="Reid Scott, John Eric Bentley, Amir Talai, Phil LaMarr, Grey DeLisle, Michael Patrick Bell, Eric Bauza"/>
    <n v="7"/>
    <x v="0"/>
    <s v="United States"/>
    <n v="1"/>
    <x v="432"/>
    <x v="9"/>
    <x v="8"/>
    <s v="3 Season"/>
    <n v="3"/>
    <s v=""/>
    <m/>
    <n v="3"/>
    <s v="Kids' TV"/>
    <x v="25"/>
    <s v="Kids' TV"/>
    <n v="1"/>
  </r>
  <r>
    <n v="5871"/>
    <x v="8216"/>
    <x v="1"/>
    <x v="8212"/>
    <m/>
    <m/>
    <n v="0"/>
    <x v="2"/>
    <m/>
    <n v="0"/>
    <x v="1650"/>
    <x v="11"/>
    <x v="0"/>
    <s v="1 Season"/>
    <n v="1"/>
    <s v=""/>
    <m/>
    <n v="1"/>
    <s v="Kids' TV"/>
    <x v="25"/>
    <s v="Kids' TV"/>
    <n v="1"/>
  </r>
  <r>
    <n v="5872"/>
    <x v="8217"/>
    <x v="1"/>
    <x v="8213"/>
    <m/>
    <s v="Chelsea Handler"/>
    <n v="1"/>
    <x v="0"/>
    <s v="United States"/>
    <n v="1"/>
    <x v="1651"/>
    <x v="9"/>
    <x v="5"/>
    <s v="1 Season"/>
    <n v="1"/>
    <s v=""/>
    <m/>
    <n v="1"/>
    <s v="Docuseries, Science &amp; Nature TV"/>
    <x v="21"/>
    <s v="Docuseries, Science &amp; Nature TV"/>
    <n v="2"/>
  </r>
  <r>
    <n v="5878"/>
    <x v="8218"/>
    <x v="1"/>
    <x v="8214"/>
    <m/>
    <m/>
    <n v="0"/>
    <x v="11"/>
    <s v="France"/>
    <n v="1"/>
    <x v="1652"/>
    <x v="0"/>
    <x v="0"/>
    <s v="1 Season"/>
    <n v="1"/>
    <s v=""/>
    <m/>
    <n v="1"/>
    <s v="Kids' TV, TV Comedies"/>
    <x v="25"/>
    <s v="Kids' TV, TV Comedies"/>
    <n v="2"/>
  </r>
  <r>
    <n v="5883"/>
    <x v="8219"/>
    <x v="1"/>
    <x v="8215"/>
    <m/>
    <s v="Mirei Kiritani, Mao Daichi, Wakana Sakai, Masako Chiba, Maiko, Ken Kaito, Dori Sakurada, Nicole Ishida, Mayuko Kawakita"/>
    <n v="9"/>
    <x v="1"/>
    <s v="Japan"/>
    <n v="1"/>
    <x v="502"/>
    <x v="4"/>
    <x v="6"/>
    <s v="1 Season"/>
    <n v="1"/>
    <s v=""/>
    <m/>
    <n v="1"/>
    <s v="International TV Shows, TV Dramas"/>
    <x v="19"/>
    <s v="International TV Shows, TV Dramas"/>
    <n v="2"/>
  </r>
  <r>
    <n v="5886"/>
    <x v="8220"/>
    <x v="1"/>
    <x v="8216"/>
    <m/>
    <s v="David Cross, Bob Odenkirk, John Ennis, Jay Johnston, Brian Posehn, Jill Talley, Paul F. Tompkins, Tom Kenny, Brett Paesel"/>
    <n v="9"/>
    <x v="0"/>
    <s v="United States"/>
    <n v="1"/>
    <x v="340"/>
    <x v="4"/>
    <x v="5"/>
    <s v="1 Season"/>
    <n v="1"/>
    <s v=""/>
    <m/>
    <n v="1"/>
    <s v="TV Comedies"/>
    <x v="24"/>
    <s v="TV Comedies"/>
    <n v="1"/>
  </r>
  <r>
    <n v="5889"/>
    <x v="8221"/>
    <x v="1"/>
    <x v="8217"/>
    <s v="Eli Roth"/>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n v="19"/>
    <x v="0"/>
    <s v="United States"/>
    <n v="1"/>
    <x v="1653"/>
    <x v="4"/>
    <x v="5"/>
    <s v="3 Season"/>
    <n v="3"/>
    <s v=""/>
    <m/>
    <n v="3"/>
    <s v="TV Horror, TV Mysteries, TV Thrillers"/>
    <x v="33"/>
    <s v="TV Horror, TV Mysteries, TV Thrillers"/>
    <n v="3"/>
  </r>
  <r>
    <n v="5896"/>
    <x v="8222"/>
    <x v="1"/>
    <x v="8218"/>
    <m/>
    <s v="Fanny Bloc, Jules De Jongh, Patrick B√©thune, Hugo Chandor, Adeline Chetail, Jessica Bell, Thomas Guitard, Ross Grant, Genevi√®ve Doang"/>
    <n v="9"/>
    <x v="2"/>
    <m/>
    <n v="0"/>
    <x v="1654"/>
    <x v="0"/>
    <x v="6"/>
    <s v="1 Season"/>
    <n v="1"/>
    <s v=""/>
    <m/>
    <n v="1"/>
    <s v="Kids' TV"/>
    <x v="25"/>
    <s v="Kids' TV"/>
    <n v="1"/>
  </r>
  <r>
    <n v="5901"/>
    <x v="8223"/>
    <x v="1"/>
    <x v="8219"/>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n v="30"/>
    <x v="0"/>
    <s v="United States"/>
    <n v="1"/>
    <x v="1655"/>
    <x v="4"/>
    <x v="5"/>
    <s v="1 Season"/>
    <n v="1"/>
    <s v=""/>
    <m/>
    <n v="1"/>
    <s v="TV Comedies"/>
    <x v="24"/>
    <s v="TV Comedies"/>
    <n v="1"/>
  </r>
  <r>
    <n v="5903"/>
    <x v="8224"/>
    <x v="1"/>
    <x v="8220"/>
    <m/>
    <s v="Sonja Ball, Holly Gauthier-Frankel, Thor Bishopric, Angela Galuppo"/>
    <n v="4"/>
    <x v="10"/>
    <s v="Germany, Australia, France, China"/>
    <n v="4"/>
    <x v="1524"/>
    <x v="4"/>
    <x v="8"/>
    <s v="2 Season"/>
    <n v="2"/>
    <s v=""/>
    <m/>
    <n v="2"/>
    <s v="Kids' TV"/>
    <x v="25"/>
    <s v="Kids' TV"/>
    <n v="1"/>
  </r>
  <r>
    <n v="5909"/>
    <x v="8225"/>
    <x v="1"/>
    <x v="8221"/>
    <m/>
    <s v="David Jason, Terry Scott, Edward Kelsey, Brian Trueman"/>
    <n v="4"/>
    <x v="6"/>
    <s v="United Kingdom"/>
    <n v="1"/>
    <x v="1656"/>
    <x v="34"/>
    <x v="0"/>
    <s v="10 Season"/>
    <n v="10"/>
    <s v=""/>
    <m/>
    <n v="10"/>
    <s v="British TV Shows, Kids' TV, TV Comedies"/>
    <x v="23"/>
    <s v="British TV Shows, Kids' TV, TV Comedies"/>
    <n v="3"/>
  </r>
  <r>
    <n v="5915"/>
    <x v="8226"/>
    <x v="1"/>
    <x v="8222"/>
    <m/>
    <m/>
    <n v="0"/>
    <x v="11"/>
    <s v="France"/>
    <n v="1"/>
    <x v="588"/>
    <x v="12"/>
    <x v="0"/>
    <s v="1 Season"/>
    <n v="1"/>
    <s v=""/>
    <m/>
    <n v="1"/>
    <s v="Kids' TV"/>
    <x v="25"/>
    <s v="Kids' TV"/>
    <n v="1"/>
  </r>
  <r>
    <n v="5923"/>
    <x v="8227"/>
    <x v="1"/>
    <x v="8223"/>
    <m/>
    <s v="Steven Van Zandt, Trond Fausa, Steinar Sagen, Robert Skj√¶rstad, Tommy Karlsen, Fridtjov S√•heim, Marian Saastad Ottesen"/>
    <n v="7"/>
    <x v="30"/>
    <s v="Norway, United States"/>
    <n v="2"/>
    <x v="1657"/>
    <x v="0"/>
    <x v="5"/>
    <s v="3 Season"/>
    <n v="3"/>
    <s v=""/>
    <m/>
    <n v="3"/>
    <s v="Crime TV Shows, TV Comedies, TV Dramas"/>
    <x v="20"/>
    <s v="Crime TV Shows, TV Comedies, TV Dramas"/>
    <n v="3"/>
  </r>
  <r>
    <n v="5924"/>
    <x v="8228"/>
    <x v="1"/>
    <x v="8224"/>
    <m/>
    <s v="R.L. Stine"/>
    <n v="1"/>
    <x v="8"/>
    <s v="Canada"/>
    <n v="1"/>
    <x v="1658"/>
    <x v="18"/>
    <x v="4"/>
    <s v="5 Season"/>
    <n v="5"/>
    <s v=""/>
    <m/>
    <n v="5"/>
    <s v="Kids' TV, TV Thrillers"/>
    <x v="25"/>
    <s v="Kids' TV, TV Thrillers"/>
    <n v="2"/>
  </r>
  <r>
    <n v="5934"/>
    <x v="8229"/>
    <x v="1"/>
    <x v="8225"/>
    <m/>
    <s v="Jeremy Irons, Fran√ßois Arnaud, Holliday Grainger, Peter Sullivan, Sean Harris, Joanne Whalley, Lotte Verbeek, Colm Feore, Vernon Dobtcheff, David Oakes"/>
    <n v="10"/>
    <x v="0"/>
    <s v="United States, Hungary, Ireland, Canada"/>
    <n v="4"/>
    <x v="1659"/>
    <x v="8"/>
    <x v="5"/>
    <s v="3 Season"/>
    <n v="3"/>
    <s v=""/>
    <m/>
    <n v="3"/>
    <s v="TV Dramas"/>
    <x v="22"/>
    <s v="TV Dramas"/>
    <n v="1"/>
  </r>
  <r>
    <n v="5940"/>
    <x v="8230"/>
    <x v="1"/>
    <x v="8226"/>
    <m/>
    <s v="Joel Gretsch, Jacqueline McKenzie, Patrick John Flueger, Conchita Campbell, Chad Faust, Richard Kahan, Mahershala Ali, Billy Campbell"/>
    <n v="8"/>
    <x v="0"/>
    <s v="United States, United Kingdom"/>
    <n v="2"/>
    <x v="552"/>
    <x v="37"/>
    <x v="1"/>
    <s v="4 Season"/>
    <n v="4"/>
    <s v=""/>
    <m/>
    <n v="4"/>
    <s v="TV Dramas, TV Mysteries, TV Sci-Fi &amp; Fantasy"/>
    <x v="22"/>
    <s v="TV Dramas, TV Mysteries, TV Sci-Fi &amp; Fantasy"/>
    <n v="3"/>
  </r>
  <r>
    <n v="5941"/>
    <x v="8231"/>
    <x v="1"/>
    <x v="8227"/>
    <m/>
    <s v="Bryan Cranston, Aaron Paul, Anna Gunn, Dean Norris, Betsy Brandt, R.J. Mitte, Bob Odenkirk, Steven Michael Quezada, Jonathan Banks, Giancarlo Esposito"/>
    <n v="10"/>
    <x v="0"/>
    <s v="United States"/>
    <n v="1"/>
    <x v="1660"/>
    <x v="8"/>
    <x v="5"/>
    <s v="5 Season"/>
    <n v="5"/>
    <s v=""/>
    <m/>
    <n v="5"/>
    <s v="Crime TV Shows, TV Dramas, TV Thrillers"/>
    <x v="20"/>
    <s v="Crime TV Shows, TV Dramas, TV Thrillers"/>
    <n v="3"/>
  </r>
  <r>
    <n v="5965"/>
    <x v="8232"/>
    <x v="1"/>
    <x v="8228"/>
    <m/>
    <s v="Shahd El Yaseen, Shaila Sabt, Hala, Hanadi Al-Kandari, Salma Salem, Ibrahim Al-Harbi, Mahmoud Boushahri, Yousef Al Balushi, Ghorour, Abdullah Al-bloshi"/>
    <n v="10"/>
    <x v="2"/>
    <m/>
    <n v="0"/>
    <x v="445"/>
    <x v="5"/>
    <x v="1"/>
    <s v="1 Season"/>
    <n v="1"/>
    <s v=""/>
    <m/>
    <n v="1"/>
    <s v="International TV Shows, TV Dramas"/>
    <x v="19"/>
    <s v="International TV Shows, TV Dramas"/>
    <n v="2"/>
  </r>
  <r>
    <n v="5975"/>
    <x v="8233"/>
    <x v="1"/>
    <x v="8229"/>
    <m/>
    <s v="Chutavuth Pattarakampol, Sheranut Yusananda, Nichaphat Chatchaipholrat, Thassapak Hsu"/>
    <n v="4"/>
    <x v="2"/>
    <m/>
    <n v="0"/>
    <x v="1603"/>
    <x v="9"/>
    <x v="1"/>
    <s v="1 Season"/>
    <n v="1"/>
    <s v=""/>
    <m/>
    <n v="1"/>
    <s v="International TV Shows, Romantic TV Shows, TV Comedies"/>
    <x v="19"/>
    <s v="International TV Shows, Romantic TV Shows, TV Comedies"/>
    <n v="3"/>
  </r>
  <r>
    <n v="5979"/>
    <x v="8234"/>
    <x v="1"/>
    <x v="8230"/>
    <m/>
    <s v="Alican Y√ºcesoy, Melisa S√∂zen, Musa Uzunlar, Serkan Ercan, √ñzkan Uƒüur, √úlk√º Duru, Tansu Bi√ßer, Nadir Sarƒ±bacak, Sermet Ye≈üil, Ayhan Kavas"/>
    <n v="10"/>
    <x v="61"/>
    <s v="Turkey"/>
    <n v="1"/>
    <x v="406"/>
    <x v="8"/>
    <x v="5"/>
    <s v="1 Season"/>
    <n v="1"/>
    <s v=""/>
    <m/>
    <n v="1"/>
    <s v="Crime TV Shows, International TV Shows, TV Dramas"/>
    <x v="20"/>
    <s v="Crime TV Shows, International TV Shows, TV Dramas"/>
    <n v="3"/>
  </r>
  <r>
    <n v="5985"/>
    <x v="8235"/>
    <x v="1"/>
    <x v="8231"/>
    <m/>
    <s v="Daniel Palmer, Melissa Sophia, Karen Williams, Grace Woodward"/>
    <n v="4"/>
    <x v="6"/>
    <s v="United Kingdom"/>
    <n v="1"/>
    <x v="55"/>
    <x v="3"/>
    <x v="1"/>
    <s v="1 Season"/>
    <n v="1"/>
    <s v=""/>
    <m/>
    <n v="1"/>
    <s v="British TV Shows, International TV Shows, Reality TV"/>
    <x v="23"/>
    <s v="British TV Shows, International TV Shows, Reality TV"/>
    <n v="3"/>
  </r>
  <r>
    <n v="5987"/>
    <x v="8236"/>
    <x v="1"/>
    <x v="8232"/>
    <m/>
    <s v="So-yeon Lee, Namkoong Min, Tae-im Lee, So-hui Yoon, Won-keun Lee, Hyo-young Ryu"/>
    <n v="6"/>
    <x v="28"/>
    <s v="South Korea"/>
    <n v="1"/>
    <x v="959"/>
    <x v="0"/>
    <x v="1"/>
    <s v="1 Season"/>
    <n v="1"/>
    <s v=""/>
    <m/>
    <n v="1"/>
    <s v="International TV Shows, Korean TV Shows, Romantic TV Shows"/>
    <x v="19"/>
    <s v="International TV Shows, Korean TV Shows, Romantic TV Shows"/>
    <n v="3"/>
  </r>
  <r>
    <n v="6002"/>
    <x v="8237"/>
    <x v="1"/>
    <x v="8233"/>
    <m/>
    <s v="Luke Kenny, Mohit Raina, Mukul Dev"/>
    <n v="3"/>
    <x v="17"/>
    <s v="India"/>
    <n v="1"/>
    <x v="42"/>
    <x v="5"/>
    <x v="1"/>
    <s v="1 Season"/>
    <n v="1"/>
    <s v=""/>
    <m/>
    <n v="1"/>
    <s v="International TV Shows, TV Dramas"/>
    <x v="19"/>
    <s v="International TV Shows, TV Dramas"/>
    <n v="2"/>
  </r>
  <r>
    <n v="6025"/>
    <x v="8238"/>
    <x v="1"/>
    <x v="8234"/>
    <s v="Nizar Shafi"/>
    <s v="Rahman, Havish, Regina Cassandra, Nandita Swetha, Anisha Ambrose, Tridha Choudhury, Pujitha Ponnada, Aditi Arya"/>
    <n v="8"/>
    <x v="17"/>
    <s v="India"/>
    <n v="1"/>
    <x v="279"/>
    <x v="2"/>
    <x v="1"/>
    <s v="1 Season"/>
    <n v="1"/>
    <s v=""/>
    <m/>
    <n v="1"/>
    <s v="TV Shows"/>
    <x v="28"/>
    <s v="TV Shows"/>
    <n v="1"/>
  </r>
  <r>
    <n v="6027"/>
    <x v="8239"/>
    <x v="1"/>
    <x v="8235"/>
    <m/>
    <s v="Demetri Goritsas"/>
    <n v="1"/>
    <x v="0"/>
    <s v="United States"/>
    <n v="1"/>
    <x v="219"/>
    <x v="9"/>
    <x v="6"/>
    <s v="1 Season"/>
    <n v="1"/>
    <s v=""/>
    <m/>
    <n v="1"/>
    <s v="British TV Shows, Docuseries, Science &amp; Nature TV"/>
    <x v="23"/>
    <s v="British TV Shows, Docuseries, Science &amp; Nature TV"/>
    <n v="3"/>
  </r>
  <r>
    <n v="6038"/>
    <x v="8240"/>
    <x v="1"/>
    <x v="8236"/>
    <m/>
    <s v="Tien Hsin, Christopher Lee, Darren Chiu, Shara Lin, Blaire Chang, Xi Man-Ning, Chu De-Kang"/>
    <n v="7"/>
    <x v="53"/>
    <s v="Taiwan"/>
    <n v="1"/>
    <x v="224"/>
    <x v="8"/>
    <x v="1"/>
    <s v="1 Season"/>
    <n v="1"/>
    <s v=""/>
    <m/>
    <n v="1"/>
    <s v="International TV Shows, Romantic TV Shows, TV Dramas"/>
    <x v="19"/>
    <s v="International TV Shows, Romantic TV Shows, TV Dramas"/>
    <n v="3"/>
  </r>
  <r>
    <n v="6045"/>
    <x v="8241"/>
    <x v="1"/>
    <x v="8237"/>
    <m/>
    <s v="Song Il-gook, Han Chae-young, Kim Min-jong, Go Eun Han, Jung Hoon Lee, Nam Da-Reum, Yoo In-young"/>
    <n v="7"/>
    <x v="28"/>
    <s v="South Korea"/>
    <n v="1"/>
    <x v="266"/>
    <x v="10"/>
    <x v="1"/>
    <s v="1 Season"/>
    <n v="1"/>
    <s v=""/>
    <m/>
    <n v="1"/>
    <s v="Crime TV Shows, International TV Shows, Korean TV Shows"/>
    <x v="20"/>
    <s v="Crime TV Shows, International TV Shows, Korean TV Shows"/>
    <n v="3"/>
  </r>
  <r>
    <n v="6067"/>
    <x v="8242"/>
    <x v="1"/>
    <x v="8238"/>
    <m/>
    <s v="Daniel Radcliffe, Jon Hamm, Adam Godley, Christopher Godwin, Rosie Cavaliero, Vicki Pepperdine, Margaret Clunie, Tim Steed, Shaun Pye"/>
    <n v="9"/>
    <x v="6"/>
    <s v="United Kingdom"/>
    <n v="1"/>
    <x v="1661"/>
    <x v="8"/>
    <x v="5"/>
    <s v="2 Season"/>
    <n v="2"/>
    <s v=""/>
    <m/>
    <n v="2"/>
    <s v="British TV Shows, TV Comedies, TV Dramas"/>
    <x v="23"/>
    <s v="British TV Shows, TV Comedies, TV Dramas"/>
    <n v="3"/>
  </r>
  <r>
    <n v="6068"/>
    <x v="8243"/>
    <x v="1"/>
    <x v="8239"/>
    <m/>
    <s v="Juan Pablo Di Pace, Adam Levy, Chipo Chung, Babou Ceesay, Emmett Scanlan, Will Thorp, Richard Coyle, Vincent Regan, Greta Scacchi, James Callis, Joanne Whalley, Jodhi May, Chris Brazier, Fraser Ayres, J√≥hannes Haukur J√≥hannesson, Ken Bones, Kenneth Collard"/>
    <n v="17"/>
    <x v="0"/>
    <s v="United States"/>
    <n v="1"/>
    <x v="141"/>
    <x v="4"/>
    <x v="1"/>
    <s v="1 Season"/>
    <n v="1"/>
    <s v=""/>
    <m/>
    <n v="1"/>
    <s v="TV Dramas"/>
    <x v="22"/>
    <s v="TV Dramas"/>
    <n v="1"/>
  </r>
  <r>
    <n v="6080"/>
    <x v="8244"/>
    <x v="1"/>
    <x v="8240"/>
    <s v="Jung-ah Im, Seung-uk Jo"/>
    <s v="Hyun-moo Jun, Si-kyung Sung, Se-yoon Yoo"/>
    <n v="3"/>
    <x v="28"/>
    <s v="South Korea"/>
    <n v="1"/>
    <x v="238"/>
    <x v="3"/>
    <x v="6"/>
    <s v="2 Season"/>
    <n v="2"/>
    <s v=""/>
    <m/>
    <n v="2"/>
    <s v="International TV Shows, Korean TV Shows, Stand-Up Comedy &amp; Talk Shows"/>
    <x v="19"/>
    <s v="International TV Shows, Korean TV Shows, Stand-Up Comedy &amp; Talk Shows"/>
    <n v="3"/>
  </r>
  <r>
    <n v="6090"/>
    <x v="8245"/>
    <x v="1"/>
    <x v="8241"/>
    <m/>
    <s v="Adam Conover, Adam Lustick, Emily Axford"/>
    <n v="3"/>
    <x v="0"/>
    <s v="United States"/>
    <n v="1"/>
    <x v="1370"/>
    <x v="5"/>
    <x v="1"/>
    <s v="1 Season"/>
    <n v="1"/>
    <s v=""/>
    <m/>
    <n v="1"/>
    <s v="TV Comedies"/>
    <x v="24"/>
    <s v="TV Comedies"/>
    <n v="1"/>
  </r>
  <r>
    <n v="6095"/>
    <x v="8246"/>
    <x v="1"/>
    <x v="8242"/>
    <m/>
    <s v="David Attenborough"/>
    <n v="1"/>
    <x v="6"/>
    <s v="United Kingdom"/>
    <n v="1"/>
    <x v="1662"/>
    <x v="8"/>
    <x v="6"/>
    <s v="1 Season"/>
    <n v="1"/>
    <s v=""/>
    <m/>
    <n v="1"/>
    <s v="British TV Shows, Docuseries, International TV Shows"/>
    <x v="23"/>
    <s v="British TV Shows, Docuseries, International TV Shows"/>
    <n v="3"/>
  </r>
  <r>
    <n v="6101"/>
    <x v="8247"/>
    <x v="1"/>
    <x v="8243"/>
    <m/>
    <s v="Fay Ripley"/>
    <n v="1"/>
    <x v="6"/>
    <s v="United Kingdom"/>
    <n v="1"/>
    <x v="620"/>
    <x v="3"/>
    <x v="5"/>
    <s v="1 Season"/>
    <n v="1"/>
    <s v=""/>
    <m/>
    <n v="1"/>
    <s v="British TV Shows, Reality TV, Romantic TV Shows"/>
    <x v="23"/>
    <s v="British TV Shows, Reality TV, Romantic TV Shows"/>
    <n v="3"/>
  </r>
  <r>
    <n v="6102"/>
    <x v="8248"/>
    <x v="1"/>
    <x v="8244"/>
    <m/>
    <s v="Debbie Goh, Aenie Wong, Frederick Lee, Leslie Chai"/>
    <n v="4"/>
    <x v="2"/>
    <m/>
    <n v="0"/>
    <x v="1102"/>
    <x v="10"/>
    <x v="5"/>
    <s v="2 Season"/>
    <n v="2"/>
    <s v=""/>
    <m/>
    <n v="2"/>
    <s v="International TV Shows, Romantic TV Shows, TV Dramas"/>
    <x v="19"/>
    <s v="International TV Shows, Romantic TV Shows, TV Dramas"/>
    <n v="3"/>
  </r>
  <r>
    <n v="6103"/>
    <x v="8249"/>
    <x v="1"/>
    <x v="8245"/>
    <m/>
    <s v="Sharad Kelkar, Aahana Kumra, Mahesh Manjrekar, Deepali Pansare, Danish Pandor, Jason Tham, Reena Aggarwal, Swati Rajput"/>
    <n v="8"/>
    <x v="17"/>
    <s v="India"/>
    <n v="1"/>
    <x v="1034"/>
    <x v="4"/>
    <x v="1"/>
    <s v="1 Season"/>
    <n v="1"/>
    <s v=""/>
    <m/>
    <n v="1"/>
    <s v="Crime TV Shows, International TV Shows, TV Action &amp; Adventure"/>
    <x v="20"/>
    <s v="Crime TV Shows, International TV Shows, TV Action &amp; Adventure"/>
    <n v="3"/>
  </r>
  <r>
    <n v="6106"/>
    <x v="8250"/>
    <x v="1"/>
    <x v="8246"/>
    <m/>
    <s v="Ainsley Harriott"/>
    <n v="1"/>
    <x v="6"/>
    <s v="United Kingdom"/>
    <n v="1"/>
    <x v="620"/>
    <x v="0"/>
    <x v="6"/>
    <s v="1 Season"/>
    <n v="1"/>
    <s v=""/>
    <m/>
    <n v="1"/>
    <s v="British TV Shows, Docuseries, International TV Shows"/>
    <x v="23"/>
    <s v="British TV Shows, Docuseries, International TV Shows"/>
    <n v="3"/>
  </r>
  <r>
    <n v="6127"/>
    <x v="8251"/>
    <x v="1"/>
    <x v="8247"/>
    <m/>
    <s v="Teresa Gallagher, David Holt, Lizzie Waterworth"/>
    <n v="3"/>
    <x v="6"/>
    <s v="United Kingdom"/>
    <n v="1"/>
    <x v="915"/>
    <x v="0"/>
    <x v="0"/>
    <s v="5 Season"/>
    <n v="5"/>
    <s v=""/>
    <m/>
    <n v="5"/>
    <s v="Kids' TV"/>
    <x v="25"/>
    <s v="Kids' TV"/>
    <n v="1"/>
  </r>
  <r>
    <n v="6133"/>
    <x v="8252"/>
    <x v="1"/>
    <x v="8248"/>
    <m/>
    <s v="Jonathan Adams"/>
    <n v="1"/>
    <x v="0"/>
    <s v="United States"/>
    <n v="1"/>
    <x v="365"/>
    <x v="0"/>
    <x v="1"/>
    <s v="1 Season"/>
    <n v="1"/>
    <s v=""/>
    <m/>
    <n v="1"/>
    <s v="Docuseries"/>
    <x v="21"/>
    <s v="Docuseries"/>
    <n v="1"/>
  </r>
  <r>
    <n v="6138"/>
    <x v="8253"/>
    <x v="1"/>
    <x v="8249"/>
    <m/>
    <s v="Felicity Huffman, Timothy Hutton, Elvis Nolasco, Regina King, Lili Taylor, Richard Cabral, Brent Anderson, Benito Martinez, Shane Jacobsen, W. Earl Brown, Caitlin Gerard, Penelope Ann Miller, Johnny Ortiz"/>
    <n v="13"/>
    <x v="0"/>
    <s v="United States"/>
    <n v="1"/>
    <x v="484"/>
    <x v="3"/>
    <x v="5"/>
    <s v="3 Season"/>
    <n v="3"/>
    <s v=""/>
    <m/>
    <n v="3"/>
    <s v="Crime TV Shows, TV Dramas"/>
    <x v="20"/>
    <s v="Crime TV Shows, TV Dramas"/>
    <n v="2"/>
  </r>
  <r>
    <n v="6140"/>
    <x v="8254"/>
    <x v="1"/>
    <x v="8250"/>
    <s v="Sharon Grimberg"/>
    <m/>
    <n v="0"/>
    <x v="0"/>
    <s v="United States"/>
    <n v="1"/>
    <x v="624"/>
    <x v="5"/>
    <x v="6"/>
    <s v="1 Season"/>
    <n v="1"/>
    <s v=""/>
    <m/>
    <n v="1"/>
    <s v="Docuseries"/>
    <x v="21"/>
    <s v="Docuseries"/>
    <n v="1"/>
  </r>
  <r>
    <n v="6147"/>
    <x v="8255"/>
    <x v="1"/>
    <x v="8251"/>
    <m/>
    <s v="Anna Friel, Peter Facinelli, Jake Robinson, Jim True-Frost, Treat Williams, Sadie Sink, Omar Ghazaoui, Nate Mooney, Elena Kampouris, Daniella Pineda, Adewale Akinnuoye-Agbaje"/>
    <n v="11"/>
    <x v="0"/>
    <s v="United States"/>
    <n v="1"/>
    <x v="1663"/>
    <x v="4"/>
    <x v="1"/>
    <s v="1 Season"/>
    <n v="1"/>
    <s v=""/>
    <m/>
    <n v="1"/>
    <s v="TV Dramas, TV Thrillers"/>
    <x v="22"/>
    <s v="TV Dramas, TV Thrillers"/>
    <n v="2"/>
  </r>
  <r>
    <n v="6157"/>
    <x v="8256"/>
    <x v="1"/>
    <x v="8252"/>
    <m/>
    <s v="Jason Wang, Mathilde Lin, Mo Tzu Yi, Xi Man-Ning, Lin Mei-hsiu, Kelly Huang, Joy Pan"/>
    <n v="7"/>
    <x v="53"/>
    <s v="Taiwan"/>
    <n v="1"/>
    <x v="224"/>
    <x v="11"/>
    <x v="1"/>
    <s v="1 Season"/>
    <n v="1"/>
    <s v=""/>
    <m/>
    <n v="1"/>
    <s v="International TV Shows, Romantic TV Shows, TV Dramas"/>
    <x v="19"/>
    <s v="International TV Shows, Romantic TV Shows, TV Dramas"/>
    <n v="3"/>
  </r>
  <r>
    <n v="6162"/>
    <x v="8257"/>
    <x v="1"/>
    <x v="8253"/>
    <m/>
    <s v="Robert Clotworthy"/>
    <n v="1"/>
    <x v="0"/>
    <s v="United States"/>
    <n v="1"/>
    <x v="568"/>
    <x v="5"/>
    <x v="1"/>
    <s v="1 Season"/>
    <n v="1"/>
    <s v=""/>
    <m/>
    <n v="1"/>
    <s v="Docuseries, Science &amp; Nature TV"/>
    <x v="21"/>
    <s v="Docuseries, Science &amp; Nature TV"/>
    <n v="2"/>
  </r>
  <r>
    <n v="6167"/>
    <x v="8258"/>
    <x v="1"/>
    <x v="8254"/>
    <m/>
    <m/>
    <n v="0"/>
    <x v="17"/>
    <s v="India"/>
    <n v="1"/>
    <x v="514"/>
    <x v="5"/>
    <x v="1"/>
    <s v="1 Season"/>
    <n v="1"/>
    <s v=""/>
    <m/>
    <n v="1"/>
    <s v="International TV Shows, TV Horror, TV Thrillers"/>
    <x v="19"/>
    <s v="International TV Shows, TV Horror, TV Thrillers"/>
    <n v="3"/>
  </r>
  <r>
    <n v="6168"/>
    <x v="8259"/>
    <x v="1"/>
    <x v="8255"/>
    <m/>
    <s v="Gashmeer Mahajani, Heena Parmar"/>
    <n v="2"/>
    <x v="17"/>
    <s v="India"/>
    <n v="1"/>
    <x v="22"/>
    <x v="5"/>
    <x v="1"/>
    <s v="1 Season"/>
    <n v="1"/>
    <s v=""/>
    <m/>
    <n v="1"/>
    <s v="International TV Shows, TV Horror, TV Mysteries"/>
    <x v="19"/>
    <s v="International TV Shows, TV Horror, TV Mysteries"/>
    <n v="3"/>
  </r>
  <r>
    <n v="6175"/>
    <x v="8260"/>
    <x v="1"/>
    <x v="8256"/>
    <m/>
    <s v="Anthony Bourdain"/>
    <n v="1"/>
    <x v="0"/>
    <s v="United States"/>
    <n v="1"/>
    <x v="1661"/>
    <x v="5"/>
    <x v="6"/>
    <s v="5 Season"/>
    <n v="5"/>
    <s v=""/>
    <m/>
    <n v="5"/>
    <s v="Docuseries"/>
    <x v="21"/>
    <s v="Docuseries"/>
    <n v="1"/>
  </r>
  <r>
    <n v="6178"/>
    <x v="8261"/>
    <x v="1"/>
    <x v="8257"/>
    <m/>
    <m/>
    <n v="0"/>
    <x v="1"/>
    <s v="Japan"/>
    <n v="1"/>
    <x v="920"/>
    <x v="11"/>
    <x v="8"/>
    <s v="2 Season"/>
    <n v="2"/>
    <s v=""/>
    <m/>
    <n v="2"/>
    <s v="Anime Series, Kids' TV"/>
    <x v="27"/>
    <s v="Anime Series, Kids' TV"/>
    <n v="2"/>
  </r>
  <r>
    <n v="6195"/>
    <x v="8262"/>
    <x v="1"/>
    <x v="8258"/>
    <m/>
    <s v="Eric Bauza, Lisa Norton, Carlos D√≠az, Peter Oldring, Heather Bambrick, Rick Miller, Rob Tinkler, Kristina Nicoll"/>
    <n v="8"/>
    <x v="8"/>
    <s v="Canada, France"/>
    <n v="2"/>
    <x v="75"/>
    <x v="9"/>
    <x v="8"/>
    <s v="1 Season"/>
    <n v="1"/>
    <s v=""/>
    <m/>
    <n v="1"/>
    <s v="Crime TV Shows, Kids' TV, TV Comedies"/>
    <x v="20"/>
    <s v="Crime TV Shows, Kids' TV, TV Comedies"/>
    <n v="3"/>
  </r>
  <r>
    <n v="6199"/>
    <x v="8263"/>
    <x v="1"/>
    <x v="8259"/>
    <m/>
    <m/>
    <n v="0"/>
    <x v="12"/>
    <s v="Australia"/>
    <n v="1"/>
    <x v="166"/>
    <x v="9"/>
    <x v="5"/>
    <s v="1 Season"/>
    <n v="1"/>
    <s v=""/>
    <m/>
    <n v="1"/>
    <s v="Docuseries, International TV Shows, Reality TV"/>
    <x v="21"/>
    <s v="Docuseries, International TV Shows, Reality TV"/>
    <n v="3"/>
  </r>
  <r>
    <n v="6214"/>
    <x v="8264"/>
    <x v="1"/>
    <x v="8260"/>
    <m/>
    <s v="Jack Whitehall, Mathew Horne, Sarah Solemani, Michelle Gomez, Nikki Runeckles, Kae Alexander, Layton Williams, Ethan Lawrence, Charlie Wernham, Jack Binstead, Jack Bence, Harry Enfield"/>
    <n v="12"/>
    <x v="6"/>
    <s v="United Kingdom"/>
    <n v="1"/>
    <x v="514"/>
    <x v="0"/>
    <x v="5"/>
    <s v="3 Season"/>
    <n v="3"/>
    <s v=""/>
    <m/>
    <n v="3"/>
    <s v="British TV Shows, TV Comedies"/>
    <x v="23"/>
    <s v="British TV Shows, TV Comedies"/>
    <n v="2"/>
  </r>
  <r>
    <n v="6217"/>
    <x v="8265"/>
    <x v="1"/>
    <x v="8261"/>
    <m/>
    <s v="Additi Gupta, Sanjeeda Sheikh, Kiran Karmarkar, Abhinav Shukla, Tanushree Kaushal, Mona Ambegaonkar"/>
    <n v="6"/>
    <x v="17"/>
    <s v="India"/>
    <n v="1"/>
    <x v="232"/>
    <x v="8"/>
    <x v="1"/>
    <s v="1 Season"/>
    <n v="1"/>
    <s v=""/>
    <m/>
    <n v="1"/>
    <s v="International TV Shows, TV Dramas"/>
    <x v="19"/>
    <s v="International TV Shows, TV Dramas"/>
    <n v="2"/>
  </r>
  <r>
    <n v="6220"/>
    <x v="8266"/>
    <x v="1"/>
    <x v="8262"/>
    <m/>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n v="21"/>
    <x v="32"/>
    <s v="Chile"/>
    <n v="1"/>
    <x v="232"/>
    <x v="9"/>
    <x v="5"/>
    <s v="1 Season"/>
    <n v="1"/>
    <s v=""/>
    <m/>
    <n v="1"/>
    <s v="International TV Shows, Spanish-Language TV Shows, TV Dramas"/>
    <x v="19"/>
    <s v="International TV Shows, Spanish-Language TV Shows, TV Dramas"/>
    <n v="3"/>
  </r>
  <r>
    <n v="6229"/>
    <x v="8267"/>
    <x v="1"/>
    <x v="8263"/>
    <m/>
    <s v="Sean Jindachot, Nutt Devahastin Na Ayudhya, Patharamanop Isariy, Manatsanun Phanlerdwongsakul, Anchasa Mongkhonsama, Keerati Mahapreukpong"/>
    <n v="6"/>
    <x v="2"/>
    <m/>
    <n v="0"/>
    <x v="818"/>
    <x v="9"/>
    <x v="5"/>
    <s v="1 Season"/>
    <n v="1"/>
    <s v=""/>
    <m/>
    <n v="1"/>
    <s v="International TV Shows, Romantic TV Shows, TV Comedies"/>
    <x v="19"/>
    <s v="International TV Shows, Romantic TV Shows, TV Comedies"/>
    <n v="3"/>
  </r>
  <r>
    <n v="6250"/>
    <x v="8268"/>
    <x v="1"/>
    <x v="8264"/>
    <m/>
    <s v="Rosa Romay, Alberto Escobal, Jaime de Diego, Josu Cubero"/>
    <n v="4"/>
    <x v="24"/>
    <s v="Italy"/>
    <n v="1"/>
    <x v="199"/>
    <x v="9"/>
    <x v="0"/>
    <s v="1 Season"/>
    <n v="1"/>
    <s v=""/>
    <m/>
    <n v="1"/>
    <s v="Kids' TV"/>
    <x v="25"/>
    <s v="Kids' TV"/>
    <n v="1"/>
  </r>
  <r>
    <n v="6251"/>
    <x v="8269"/>
    <x v="1"/>
    <x v="8265"/>
    <m/>
    <s v="Vera Farmiga, Freddie Highmore, Max Thieriot, Olivia Cooke, Nicola Peltz, Nestor Carbonell, Mike Vogel, Keegan Connor Tracy"/>
    <n v="8"/>
    <x v="0"/>
    <s v="United States"/>
    <n v="1"/>
    <x v="518"/>
    <x v="3"/>
    <x v="5"/>
    <s v="5 Season"/>
    <n v="5"/>
    <s v=""/>
    <m/>
    <n v="5"/>
    <s v="Crime TV Shows, TV Dramas, TV Horror"/>
    <x v="20"/>
    <s v="Crime TV Shows, TV Dramas, TV Horror"/>
    <n v="3"/>
  </r>
  <r>
    <n v="6253"/>
    <x v="8270"/>
    <x v="1"/>
    <x v="8266"/>
    <m/>
    <s v="Josh Duhamel, Dean Winters, Aubrey Dollar, Edward Fordham Jr., Kal Penn, Janet McTeer, Liza Lapira, Damon Herriman, Meredith Eaton"/>
    <n v="9"/>
    <x v="0"/>
    <s v="United States"/>
    <n v="1"/>
    <x v="1664"/>
    <x v="4"/>
    <x v="1"/>
    <s v="1 Season"/>
    <n v="1"/>
    <s v=""/>
    <m/>
    <n v="1"/>
    <s v="Crime TV Shows, TV Comedies, TV Dramas"/>
    <x v="20"/>
    <s v="Crime TV Shows, TV Comedies, TV Dramas"/>
    <n v="3"/>
  </r>
  <r>
    <n v="6254"/>
    <x v="8271"/>
    <x v="1"/>
    <x v="8267"/>
    <m/>
    <m/>
    <n v="0"/>
    <x v="6"/>
    <s v="United Kingdom"/>
    <n v="1"/>
    <x v="160"/>
    <x v="9"/>
    <x v="6"/>
    <s v="1 Season"/>
    <n v="1"/>
    <s v=""/>
    <m/>
    <n v="1"/>
    <s v="British TV Shows, Docuseries, Reality TV"/>
    <x v="23"/>
    <s v="British TV Shows, Docuseries, Reality TV"/>
    <n v="3"/>
  </r>
  <r>
    <n v="6259"/>
    <x v="8272"/>
    <x v="1"/>
    <x v="8268"/>
    <m/>
    <s v="Nataliya Medvedeva, Polina Kutepova"/>
    <n v="2"/>
    <x v="49"/>
    <s v="Russia"/>
    <n v="1"/>
    <x v="962"/>
    <x v="5"/>
    <x v="0"/>
    <s v="1 Season"/>
    <n v="1"/>
    <s v=""/>
    <m/>
    <n v="1"/>
    <s v="Kids' TV"/>
    <x v="25"/>
    <s v="Kids' TV"/>
    <n v="1"/>
  </r>
  <r>
    <n v="6263"/>
    <x v="8273"/>
    <x v="1"/>
    <x v="8269"/>
    <m/>
    <s v="Steve Leonard, Francis Manapul, Kathryn Denning, Scott Edwards, Mike Paixao"/>
    <n v="5"/>
    <x v="8"/>
    <s v="Canada"/>
    <n v="1"/>
    <x v="33"/>
    <x v="10"/>
    <x v="6"/>
    <s v="1 Season"/>
    <n v="1"/>
    <s v=""/>
    <m/>
    <n v="1"/>
    <s v="Docuseries"/>
    <x v="21"/>
    <s v="Docuseries"/>
    <n v="1"/>
  </r>
  <r>
    <n v="6264"/>
    <x v="8274"/>
    <x v="1"/>
    <x v="8270"/>
    <m/>
    <s v="Kyung-ho Jung, So-yeon Kim, Hyun-min Yoon, Goo Jin, Hyun-joo Gong, Si-eon Lee, Yeong-gyu Park, Seok-Hwan An, Myung-Ryul Nam, Eun-ji Jo"/>
    <n v="10"/>
    <x v="28"/>
    <s v="South Korea"/>
    <n v="1"/>
    <x v="959"/>
    <x v="4"/>
    <x v="1"/>
    <s v="1 Season"/>
    <n v="1"/>
    <s v=""/>
    <m/>
    <n v="1"/>
    <s v="International TV Shows, Korean TV Shows, Romantic TV Shows"/>
    <x v="19"/>
    <s v="International TV Shows, Korean TV Shows, Romantic TV Shows"/>
    <n v="3"/>
  </r>
  <r>
    <n v="6265"/>
    <x v="8275"/>
    <x v="1"/>
    <x v="8271"/>
    <m/>
    <s v="Kristin Kreuk, Jay Ryan, Max Brown, Austin Basis, Nina Lisandrello, Brian White, Sendhil Ramamurthy"/>
    <n v="7"/>
    <x v="8"/>
    <s v="Canada"/>
    <n v="1"/>
    <x v="361"/>
    <x v="9"/>
    <x v="1"/>
    <s v="4 Season"/>
    <n v="4"/>
    <s v=""/>
    <m/>
    <n v="4"/>
    <s v="Crime TV Shows, Romantic TV Shows, TV Dramas"/>
    <x v="20"/>
    <s v="Crime TV Shows, Romantic TV Shows, TV Dramas"/>
    <n v="3"/>
  </r>
  <r>
    <n v="6266"/>
    <x v="8276"/>
    <x v="1"/>
    <x v="8272"/>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n v="25"/>
    <x v="2"/>
    <m/>
    <n v="0"/>
    <x v="1665"/>
    <x v="9"/>
    <x v="5"/>
    <s v="2 Season"/>
    <n v="2"/>
    <s v=""/>
    <m/>
    <n v="2"/>
    <s v="International TV Shows, Romantic TV Shows, TV Comedies"/>
    <x v="19"/>
    <s v="International TV Shows, Romantic TV Shows, TV Comedies"/>
    <n v="3"/>
  </r>
  <r>
    <n v="6276"/>
    <x v="8277"/>
    <x v="1"/>
    <x v="8273"/>
    <m/>
    <s v="Pok Piyatida Woramusik, Willie Ruengrit McIntosh, Charebelle Lanlalin, Tono Pakin Kumwilaisuk, Point Cholawit Meetongcom, Cee Hathaiphat, Pitta Na Pattalung, Ae Sasikarn Aphichartworasilp, Louis Pongphan Petchbuntoon, Sawitree Samipak"/>
    <n v="10"/>
    <x v="2"/>
    <m/>
    <n v="0"/>
    <x v="1209"/>
    <x v="4"/>
    <x v="5"/>
    <s v="1 Season"/>
    <n v="1"/>
    <s v=""/>
    <m/>
    <n v="1"/>
    <s v="International TV Shows, Romantic TV Shows, TV Dramas"/>
    <x v="19"/>
    <s v="International TV Shows, Romantic TV Shows, TV Dramas"/>
    <n v="3"/>
  </r>
  <r>
    <n v="6277"/>
    <x v="8278"/>
    <x v="1"/>
    <x v="8274"/>
    <m/>
    <s v="Erdal Be≈üik√ßioƒülu, Fatih Artman, ƒ∞nan√ß Konuk√ßu, Seda Bakan, Berkan ≈ûal, Ay√ßa Eren, Berke √úzrek, Canan Erg√ºder, Ege Aydan, Eray Eserol, Hakan Hatipoƒülu"/>
    <n v="11"/>
    <x v="61"/>
    <s v="Turkey"/>
    <n v="1"/>
    <x v="1275"/>
    <x v="10"/>
    <x v="5"/>
    <s v="1 Season"/>
    <n v="1"/>
    <s v=""/>
    <m/>
    <n v="1"/>
    <s v="Crime TV Shows, International TV Shows, TV Dramas"/>
    <x v="20"/>
    <s v="Crime TV Shows, International TV Shows, TV Dramas"/>
    <n v="3"/>
  </r>
  <r>
    <n v="6280"/>
    <x v="8279"/>
    <x v="1"/>
    <x v="8275"/>
    <m/>
    <s v="Gabrielle Union, Lisa Vidal, Margaret Avery, Omari Hardwick, Latarsha Rose, Aaron D. Spears, B.J. Britt, Raven Goodwin, Richard Roundtree"/>
    <n v="9"/>
    <x v="0"/>
    <s v="United States"/>
    <n v="1"/>
    <x v="801"/>
    <x v="9"/>
    <x v="1"/>
    <s v="4 Season"/>
    <n v="4"/>
    <s v=""/>
    <m/>
    <n v="4"/>
    <s v="Romantic TV Shows, TV Dramas"/>
    <x v="32"/>
    <s v="Romantic TV Shows, TV Dramas"/>
    <n v="2"/>
  </r>
  <r>
    <n v="6282"/>
    <x v="8280"/>
    <x v="1"/>
    <x v="8276"/>
    <m/>
    <s v="Tara Strong, Montse Hernandez, David Kaye, Roger Craig Smith, Todd Haberkorn, Dwight Schultz, Daryl Sabara"/>
    <n v="7"/>
    <x v="0"/>
    <s v="United States"/>
    <n v="1"/>
    <x v="1370"/>
    <x v="9"/>
    <x v="8"/>
    <s v="1 Season"/>
    <n v="1"/>
    <s v=""/>
    <m/>
    <n v="1"/>
    <s v="Kids' TV"/>
    <x v="25"/>
    <s v="Kids' TV"/>
    <n v="1"/>
  </r>
  <r>
    <n v="6292"/>
    <x v="8281"/>
    <x v="1"/>
    <x v="8277"/>
    <m/>
    <s v="Aki Kanada, Satoshi Hino, Emiri Kato, Kei Shindo, Robert Tinkler, Peter Cugno, Lisette St. Louis, Barbara Mamabolo"/>
    <n v="8"/>
    <x v="1"/>
    <s v="Japan"/>
    <n v="1"/>
    <x v="141"/>
    <x v="16"/>
    <x v="8"/>
    <s v="1 Season"/>
    <n v="1"/>
    <s v=""/>
    <m/>
    <n v="1"/>
    <s v="Anime Series, Kids' TV"/>
    <x v="27"/>
    <s v="Anime Series, Kids' TV"/>
    <n v="2"/>
  </r>
  <r>
    <n v="6295"/>
    <x v="8282"/>
    <x v="1"/>
    <x v="8278"/>
    <m/>
    <s v="Deven Bhojani, Suchita Trivedi, Sarita Joshi, Varun Khandelwal, Bhavna Khatri, Dushyant Wagh, Gulfam Khan, Atul Parchure"/>
    <n v="8"/>
    <x v="17"/>
    <s v="India"/>
    <n v="1"/>
    <x v="110"/>
    <x v="8"/>
    <x v="6"/>
    <s v="1 Season"/>
    <n v="1"/>
    <s v=""/>
    <m/>
    <n v="1"/>
    <s v="International TV Shows, TV Comedies"/>
    <x v="19"/>
    <s v="International TV Shows, TV Comedies"/>
    <n v="2"/>
  </r>
  <r>
    <n v="6296"/>
    <x v="8283"/>
    <x v="1"/>
    <x v="8279"/>
    <m/>
    <s v="Karuna Pandey, Chandan Anand, Kanika Shivpuri, Ved Thappar, Nupur Alankar, Tarun Mehta, Priya Marathe, Vasundhara Kaul, Ankit Narang, Arshima Thapar"/>
    <n v="10"/>
    <x v="17"/>
    <s v="India"/>
    <n v="1"/>
    <x v="1034"/>
    <x v="4"/>
    <x v="1"/>
    <s v="1 Season"/>
    <n v="1"/>
    <s v=""/>
    <m/>
    <n v="1"/>
    <s v="International TV Shows, Romantic TV Shows, TV Dramas"/>
    <x v="19"/>
    <s v="International TV Shows, Romantic TV Shows, TV Dramas"/>
    <n v="3"/>
  </r>
  <r>
    <n v="6302"/>
    <x v="8284"/>
    <x v="1"/>
    <x v="8280"/>
    <m/>
    <s v="Wesley Barker, Herbie Baez, Elisabeth Lund, Shannon Chandler, Billy Forester, Frank Addela, Kyle Jordan, Dave 'Foots' Footman, Derek Stephen Prince, Vivian Smallwood"/>
    <n v="10"/>
    <x v="0"/>
    <s v="United States, France, Japan"/>
    <n v="3"/>
    <x v="47"/>
    <x v="53"/>
    <x v="4"/>
    <s v="2 Season"/>
    <n v="2"/>
    <s v=""/>
    <m/>
    <n v="2"/>
    <s v="Kids' TV, TV Comedies"/>
    <x v="25"/>
    <s v="Kids' TV, TV Comedies"/>
    <n v="2"/>
  </r>
  <r>
    <n v="6305"/>
    <x v="8285"/>
    <x v="1"/>
    <x v="8281"/>
    <m/>
    <s v="Monty Don"/>
    <n v="1"/>
    <x v="6"/>
    <s v="United Kingdom"/>
    <n v="1"/>
    <x v="261"/>
    <x v="3"/>
    <x v="4"/>
    <s v="3 Season"/>
    <n v="3"/>
    <s v=""/>
    <m/>
    <n v="3"/>
    <s v="British TV Shows, International TV Shows, Reality TV"/>
    <x v="23"/>
    <s v="British TV Shows, International TV Shows, Reality TV"/>
    <n v="3"/>
  </r>
  <r>
    <n v="6319"/>
    <x v="8286"/>
    <x v="1"/>
    <x v="8282"/>
    <m/>
    <s v="Laura Vandervoort, Greyston Holt, Greg Bryk, Steve Lund, Paul Greene, Michael Xavier, Genelle Williams"/>
    <n v="7"/>
    <x v="8"/>
    <s v="Canada"/>
    <n v="1"/>
    <x v="1169"/>
    <x v="9"/>
    <x v="5"/>
    <s v="3 Season"/>
    <n v="3"/>
    <s v=""/>
    <m/>
    <n v="3"/>
    <s v="International TV Shows, TV Dramas, TV Horror"/>
    <x v="19"/>
    <s v="International TV Shows, TV Dramas, TV Horror"/>
    <n v="3"/>
  </r>
  <r>
    <n v="6320"/>
    <x v="8287"/>
    <x v="1"/>
    <x v="8283"/>
    <s v="Miguel Conde"/>
    <s v="Mar√≠a Mera, Toni Salgado, Miquel Insua, Denis G√≥mez, Luc√≠a √Ålvarez, Sara Sanz, Jimmy N√∫√±ez, Paloma Saavedra, Manuel Cort√©s, Yelena Molina, Ricardo de Barreiro, Nerea Barros, Santiago Cuquejo, Martina Stetson, Carlos Villarino"/>
    <n v="15"/>
    <x v="14"/>
    <s v="Spain"/>
    <n v="1"/>
    <x v="835"/>
    <x v="5"/>
    <x v="5"/>
    <s v="1 Season"/>
    <n v="1"/>
    <s v=""/>
    <m/>
    <n v="1"/>
    <s v="Crime TV Shows, International TV Shows, TV Dramas"/>
    <x v="20"/>
    <s v="Crime TV Shows, International TV Shows, TV Dramas"/>
    <n v="3"/>
  </r>
  <r>
    <n v="6324"/>
    <x v="8288"/>
    <x v="1"/>
    <x v="8284"/>
    <m/>
    <s v="Barƒ±≈ü Kƒ±lƒ±√ß, Tuvana T√ºrkay, Serhat Tutumluer, G√ºl√ßin Santƒ±rcƒ±oƒülu, Kenan Bal"/>
    <n v="5"/>
    <x v="61"/>
    <s v="Turkey"/>
    <n v="1"/>
    <x v="253"/>
    <x v="0"/>
    <x v="1"/>
    <s v="1 Season"/>
    <n v="1"/>
    <s v=""/>
    <m/>
    <n v="1"/>
    <s v="Crime TV Shows, International TV Shows, TV Dramas"/>
    <x v="20"/>
    <s v="Crime TV Shows, International TV Shows, TV Dramas"/>
    <n v="3"/>
  </r>
  <r>
    <n v="6336"/>
    <x v="8289"/>
    <x v="1"/>
    <x v="8285"/>
    <m/>
    <s v="Nawat Kulrattanarak, Woranuch Wongsawan, Jespipat Tilapornputt, Paramej Noiam, Phutharit Prombandal"/>
    <n v="5"/>
    <x v="51"/>
    <s v="Thailand"/>
    <n v="1"/>
    <x v="1396"/>
    <x v="9"/>
    <x v="1"/>
    <s v="1 Season"/>
    <n v="1"/>
    <s v=""/>
    <m/>
    <n v="1"/>
    <s v="International TV Shows, TV Dramas, TV Sci-Fi &amp; Fantasy"/>
    <x v="19"/>
    <s v="International TV Shows, TV Dramas, TV Sci-Fi &amp; Fantasy"/>
    <n v="3"/>
  </r>
  <r>
    <n v="6342"/>
    <x v="8290"/>
    <x v="1"/>
    <x v="8286"/>
    <m/>
    <s v="David Attenborough"/>
    <n v="1"/>
    <x v="6"/>
    <s v="United Kingdom"/>
    <n v="1"/>
    <x v="886"/>
    <x v="3"/>
    <x v="4"/>
    <s v="1 Season"/>
    <n v="1"/>
    <s v=""/>
    <m/>
    <n v="1"/>
    <s v="British TV Shows, Docuseries, Science &amp; Nature TV"/>
    <x v="23"/>
    <s v="British TV Shows, Docuseries, Science &amp; Nature TV"/>
    <n v="3"/>
  </r>
  <r>
    <n v="6348"/>
    <x v="8291"/>
    <x v="1"/>
    <x v="8287"/>
    <m/>
    <s v="Bob Ross"/>
    <n v="1"/>
    <x v="2"/>
    <m/>
    <n v="0"/>
    <x v="621"/>
    <x v="15"/>
    <x v="4"/>
    <s v="1 Season"/>
    <n v="1"/>
    <s v=""/>
    <m/>
    <n v="1"/>
    <s v="TV Shows"/>
    <x v="28"/>
    <s v="TV Shows"/>
    <n v="1"/>
  </r>
  <r>
    <n v="6358"/>
    <x v="8292"/>
    <x v="1"/>
    <x v="8288"/>
    <m/>
    <s v="Andrew G√ºnsberg, Dean Gladstone, Bruce Hopkins, Trent 'Maxi' Maxwell, Andrew Reid, Ryan Clark, Chris Chapman, Anthony 'Harries' Caroll"/>
    <n v="8"/>
    <x v="12"/>
    <s v="Australia"/>
    <n v="1"/>
    <x v="55"/>
    <x v="9"/>
    <x v="6"/>
    <s v="1 Season"/>
    <n v="1"/>
    <s v=""/>
    <m/>
    <n v="1"/>
    <s v="Reality TV"/>
    <x v="26"/>
    <s v="Reality TV"/>
    <n v="1"/>
  </r>
  <r>
    <n v="6361"/>
    <x v="8293"/>
    <x v="1"/>
    <x v="8289"/>
    <m/>
    <s v="Timothy Balme"/>
    <n v="1"/>
    <x v="2"/>
    <m/>
    <n v="0"/>
    <x v="567"/>
    <x v="9"/>
    <x v="6"/>
    <s v="1 Season"/>
    <n v="1"/>
    <s v=""/>
    <m/>
    <n v="1"/>
    <s v="Reality TV"/>
    <x v="26"/>
    <s v="Reality TV"/>
    <n v="1"/>
  </r>
  <r>
    <n v="6362"/>
    <x v="8294"/>
    <x v="1"/>
    <x v="8290"/>
    <m/>
    <s v="David Avery, Jackie Clune, David Elms, Liz Kingsman, Jamie Michie"/>
    <n v="5"/>
    <x v="6"/>
    <s v="United Kingdom"/>
    <n v="1"/>
    <x v="600"/>
    <x v="3"/>
    <x v="1"/>
    <s v="2 Season"/>
    <n v="2"/>
    <s v=""/>
    <m/>
    <n v="2"/>
    <s v="British TV Shows, TV Comedies"/>
    <x v="23"/>
    <s v="British TV Shows, TV Comedies"/>
    <n v="2"/>
  </r>
  <r>
    <n v="6365"/>
    <x v="8295"/>
    <x v="1"/>
    <x v="8291"/>
    <m/>
    <s v="Charlie Brooks, Sue Johnston"/>
    <n v="2"/>
    <x v="6"/>
    <s v="United Kingdom"/>
    <n v="1"/>
    <x v="567"/>
    <x v="8"/>
    <x v="5"/>
    <s v="1 Season"/>
    <n v="1"/>
    <s v=""/>
    <m/>
    <n v="1"/>
    <s v="British TV Shows, Docuseries, International TV Shows"/>
    <x v="23"/>
    <s v="British TV Shows, Docuseries, International TV Shows"/>
    <n v="3"/>
  </r>
  <r>
    <n v="6369"/>
    <x v="8296"/>
    <x v="1"/>
    <x v="8292"/>
    <m/>
    <s v="Jason Silva"/>
    <n v="1"/>
    <x v="0"/>
    <s v="United States"/>
    <n v="1"/>
    <x v="381"/>
    <x v="9"/>
    <x v="4"/>
    <s v="3 Season"/>
    <n v="3"/>
    <s v=""/>
    <m/>
    <n v="3"/>
    <s v="Docuseries, Science &amp; Nature TV"/>
    <x v="21"/>
    <s v="Docuseries, Science &amp; Nature TV"/>
    <n v="2"/>
  </r>
  <r>
    <n v="6372"/>
    <x v="8297"/>
    <x v="1"/>
    <x v="8293"/>
    <s v="Cecilia Peck"/>
    <s v="Linor Abargil"/>
    <n v="1"/>
    <x v="0"/>
    <s v="United States, Israel, Italy, South Africa"/>
    <n v="4"/>
    <x v="1666"/>
    <x v="8"/>
    <x v="1"/>
    <s v="1 Season"/>
    <n v="1"/>
    <s v=""/>
    <m/>
    <n v="1"/>
    <s v="Crime TV Shows, Docuseries"/>
    <x v="20"/>
    <s v="Crime TV Shows, Docuseries"/>
    <n v="2"/>
  </r>
  <r>
    <n v="6374"/>
    <x v="8298"/>
    <x v="1"/>
    <x v="8294"/>
    <m/>
    <s v="Toni Braxton, Trina Braxton, Traci Braxton, Towanda Braxton, Tamar Braxton"/>
    <n v="5"/>
    <x v="0"/>
    <s v="United States"/>
    <n v="1"/>
    <x v="494"/>
    <x v="0"/>
    <x v="6"/>
    <s v="2 Season"/>
    <n v="2"/>
    <s v=""/>
    <m/>
    <n v="2"/>
    <s v="Reality TV"/>
    <x v="26"/>
    <s v="Reality TV"/>
    <n v="1"/>
  </r>
  <r>
    <n v="6379"/>
    <x v="8299"/>
    <x v="1"/>
    <x v="8295"/>
    <m/>
    <s v="Samantha Armstrong"/>
    <n v="1"/>
    <x v="2"/>
    <m/>
    <n v="0"/>
    <x v="567"/>
    <x v="4"/>
    <x v="1"/>
    <s v="1 Season"/>
    <n v="1"/>
    <s v=""/>
    <m/>
    <n v="1"/>
    <s v="International TV Shows, Reality TV"/>
    <x v="19"/>
    <s v="International TV Shows, Reality TV"/>
    <n v="2"/>
  </r>
  <r>
    <n v="6382"/>
    <x v="8300"/>
    <x v="1"/>
    <x v="8296"/>
    <m/>
    <s v="Rajeev Varma, Shenaz Treasury, Kapil Bawa, Remy Munasifi, Omi Vaidya, Melanie Chandra, Sana Serrai, Jonathan Horvath, Akaash Singh"/>
    <n v="9"/>
    <x v="0"/>
    <s v="United States"/>
    <n v="1"/>
    <x v="451"/>
    <x v="9"/>
    <x v="1"/>
    <s v="1 Season"/>
    <n v="1"/>
    <s v=""/>
    <m/>
    <n v="1"/>
    <s v="TV Comedies"/>
    <x v="24"/>
    <s v="TV Comedies"/>
    <n v="1"/>
  </r>
  <r>
    <n v="6386"/>
    <x v="8301"/>
    <x v="1"/>
    <x v="8297"/>
    <m/>
    <s v="Himanshu Soni, Kajal Jain, Sanket Choukse, Kabir Bedi, Sameer Dharmadhikari, Jagat Singh, Reshmi Ghosh, Siddharth Vasudev, Amit Behl, Hemant Choudhary"/>
    <n v="10"/>
    <x v="2"/>
    <m/>
    <n v="0"/>
    <x v="110"/>
    <x v="8"/>
    <x v="6"/>
    <s v="1 Season"/>
    <n v="1"/>
    <s v=""/>
    <m/>
    <n v="1"/>
    <s v="International TV Shows, TV Dramas"/>
    <x v="19"/>
    <s v="International TV Shows, TV Dramas"/>
    <n v="2"/>
  </r>
  <r>
    <n v="6390"/>
    <x v="8302"/>
    <x v="1"/>
    <x v="8298"/>
    <m/>
    <m/>
    <n v="0"/>
    <x v="2"/>
    <m/>
    <n v="0"/>
    <x v="838"/>
    <x v="3"/>
    <x v="6"/>
    <s v="1 Season"/>
    <n v="1"/>
    <s v=""/>
    <m/>
    <n v="1"/>
    <s v="Kids' TV"/>
    <x v="25"/>
    <s v="Kids' TV"/>
    <n v="1"/>
  </r>
  <r>
    <n v="6394"/>
    <x v="8303"/>
    <x v="1"/>
    <x v="8299"/>
    <m/>
    <s v="Iain Connell, Robert Florence, Kirsty Strain, Richard Rankin, Allan Miller, Louise Stewart"/>
    <n v="6"/>
    <x v="6"/>
    <s v="United Kingdom"/>
    <n v="1"/>
    <x v="164"/>
    <x v="11"/>
    <x v="5"/>
    <s v="2 Season"/>
    <n v="2"/>
    <s v=""/>
    <m/>
    <n v="2"/>
    <s v="British TV Shows, TV Comedies"/>
    <x v="23"/>
    <s v="British TV Shows, TV Comedies"/>
    <n v="2"/>
  </r>
  <r>
    <n v="6399"/>
    <x v="8304"/>
    <x v="1"/>
    <x v="8300"/>
    <m/>
    <s v="Dick Strawbridge, William Hardie"/>
    <n v="2"/>
    <x v="6"/>
    <s v="United Kingdom"/>
    <n v="1"/>
    <x v="220"/>
    <x v="3"/>
    <x v="6"/>
    <s v="1 Season"/>
    <n v="1"/>
    <s v=""/>
    <m/>
    <n v="1"/>
    <s v="British TV Shows, International TV Shows, Reality TV"/>
    <x v="23"/>
    <s v="British TV Shows, International TV Shows, Reality TV"/>
    <n v="3"/>
  </r>
  <r>
    <n v="6402"/>
    <x v="8305"/>
    <x v="1"/>
    <x v="8301"/>
    <m/>
    <s v="So Ji-sub, Shin Hyun-joon, Chae Jung-an, Han Ji-min, Kim Hae-suk, You-Mi Ha, Yong Jang, Kwon Hae-hyo"/>
    <n v="8"/>
    <x v="28"/>
    <s v="South Korea"/>
    <n v="1"/>
    <x v="266"/>
    <x v="16"/>
    <x v="5"/>
    <s v="1 Season"/>
    <n v="1"/>
    <s v=""/>
    <m/>
    <n v="1"/>
    <s v="International TV Shows, Korean TV Shows, Romantic TV Shows"/>
    <x v="19"/>
    <s v="International TV Shows, Korean TV Shows, Romantic TV Shows"/>
    <n v="3"/>
  </r>
  <r>
    <n v="6405"/>
    <x v="8306"/>
    <x v="1"/>
    <x v="8302"/>
    <m/>
    <s v="Georgie Fuller, Jessica Hinds-Mingo, Mayumi Kawai, Sarah Sumeray, Alix Macey, Jenna Sharpe"/>
    <n v="6"/>
    <x v="2"/>
    <m/>
    <n v="0"/>
    <x v="6"/>
    <x v="5"/>
    <x v="0"/>
    <s v="1 Season"/>
    <n v="1"/>
    <s v=""/>
    <m/>
    <n v="1"/>
    <s v="Kids' TV"/>
    <x v="25"/>
    <s v="Kids' TV"/>
    <n v="1"/>
  </r>
  <r>
    <n v="6408"/>
    <x v="8307"/>
    <x v="1"/>
    <x v="8303"/>
    <m/>
    <s v="Rodrigo de la Serna, Sergio Hern√°ndez, Mercedes Mor√°n, Muriel Santa Ana, Alex Brendem√ºhl, Maximilian Dirr, Andres Gil, Marco Di Tieri"/>
    <n v="8"/>
    <x v="24"/>
    <s v="Italy"/>
    <n v="1"/>
    <x v="819"/>
    <x v="9"/>
    <x v="1"/>
    <s v="1 Season"/>
    <n v="1"/>
    <s v=""/>
    <m/>
    <n v="1"/>
    <s v="International TV Shows, Spanish-Language TV Shows, TV Dramas"/>
    <x v="19"/>
    <s v="International TV Shows, Spanish-Language TV Shows, TV Dramas"/>
    <n v="3"/>
  </r>
  <r>
    <n v="6409"/>
    <x v="8308"/>
    <x v="1"/>
    <x v="8304"/>
    <s v="Carlos Bolado"/>
    <s v="Sara Maldonado, Erik Hayser, Andr√©s Palacios, Dagoberto Gama, Luis Ernesto Franco, Arcelia Ram√≠rez, Er√©ndira Ibarra"/>
    <n v="7"/>
    <x v="15"/>
    <s v="Mexico, United States"/>
    <n v="2"/>
    <x v="589"/>
    <x v="0"/>
    <x v="1"/>
    <s v="1 Season"/>
    <n v="1"/>
    <s v=""/>
    <m/>
    <n v="1"/>
    <s v="Crime TV Shows, Romantic TV Shows, Spanish-Language TV Shows"/>
    <x v="20"/>
    <s v="Crime TV Shows, Romantic TV Shows, Spanish-Language TV Shows"/>
    <n v="3"/>
  </r>
  <r>
    <n v="6412"/>
    <x v="8309"/>
    <x v="1"/>
    <x v="8305"/>
    <m/>
    <m/>
    <n v="0"/>
    <x v="8"/>
    <s v="Canada"/>
    <n v="1"/>
    <x v="33"/>
    <x v="0"/>
    <x v="5"/>
    <s v="1 Season"/>
    <n v="1"/>
    <s v=""/>
    <m/>
    <n v="1"/>
    <s v="Docuseries"/>
    <x v="21"/>
    <s v="Docuseries"/>
    <n v="1"/>
  </r>
  <r>
    <n v="6414"/>
    <x v="8310"/>
    <x v="1"/>
    <x v="8306"/>
    <m/>
    <s v="Sung Jun, So-min Jung, Sung-min Kim, Ae-yeon Jeong, Mi-sook Lee, Eun-sook Sunwoo, Seok-woo Kang, Young-kwang Kim, Han Groo, Jin-soo Kim"/>
    <n v="10"/>
    <x v="28"/>
    <s v="South Korea"/>
    <n v="1"/>
    <x v="959"/>
    <x v="11"/>
    <x v="1"/>
    <s v="1 Season"/>
    <n v="1"/>
    <s v=""/>
    <m/>
    <n v="1"/>
    <s v="International TV Shows, Korean TV Shows, Romantic TV Shows"/>
    <x v="19"/>
    <s v="International TV Shows, Korean TV Shows, Romantic TV Shows"/>
    <n v="3"/>
  </r>
  <r>
    <n v="6417"/>
    <x v="8311"/>
    <x v="1"/>
    <x v="8307"/>
    <m/>
    <s v="Jean-Michel Correia, Yasin Houicha, Pedro Casablanc, Christophe Paou, Kate Moran, Santi Pons"/>
    <n v="6"/>
    <x v="11"/>
    <s v="France"/>
    <n v="1"/>
    <x v="94"/>
    <x v="9"/>
    <x v="5"/>
    <s v="1 Season"/>
    <n v="1"/>
    <s v=""/>
    <m/>
    <n v="1"/>
    <s v="Crime TV Shows, International TV Shows, TV Dramas"/>
    <x v="20"/>
    <s v="Crime TV Shows, International TV Shows, TV Dramas"/>
    <n v="3"/>
  </r>
  <r>
    <n v="6421"/>
    <x v="8312"/>
    <x v="1"/>
    <x v="8308"/>
    <m/>
    <s v="David Lodge, Patty Mattson, Doug Erholtz, Stephanie Sheh, Nayo Wallace, Michael Sinterniklaas, Michaela Dean"/>
    <n v="7"/>
    <x v="0"/>
    <s v="United States"/>
    <n v="1"/>
    <x v="737"/>
    <x v="11"/>
    <x v="0"/>
    <s v="1 Season"/>
    <n v="1"/>
    <s v=""/>
    <m/>
    <n v="1"/>
    <s v="Kids' TV"/>
    <x v="25"/>
    <s v="Kids' TV"/>
    <n v="1"/>
  </r>
  <r>
    <n v="6427"/>
    <x v="8313"/>
    <x v="1"/>
    <x v="8309"/>
    <m/>
    <s v="Minami Takayama, Alison Retzloff, Wakana Yamazaki, Colleen Clinkenbeard, Akira Kamiya, R. Bruce Elliott, Wataru Takagi, Chafurin, Mark Stoddard"/>
    <n v="9"/>
    <x v="1"/>
    <s v="Japan"/>
    <n v="1"/>
    <x v="1132"/>
    <x v="4"/>
    <x v="1"/>
    <s v="1 Season"/>
    <n v="1"/>
    <s v=""/>
    <m/>
    <n v="1"/>
    <s v="Anime Series, Crime TV Shows, TV Thrillers"/>
    <x v="27"/>
    <s v="Anime Series, Crime TV Shows, TV Thrillers"/>
    <n v="3"/>
  </r>
  <r>
    <n v="6431"/>
    <x v="8314"/>
    <x v="1"/>
    <x v="8310"/>
    <m/>
    <s v="Chaiyapol Pupart, Jintanutda Lummakanon, Worrawech Danuwong, Ornjira Lamwilai, Yong Armchair, Keerati Mahapreukpong, Akarat Nimitchai, Kornpassorn Duaysianklao, Nattapong Chartpong"/>
    <n v="9"/>
    <x v="2"/>
    <m/>
    <n v="0"/>
    <x v="581"/>
    <x v="4"/>
    <x v="5"/>
    <s v="1 Season"/>
    <n v="1"/>
    <s v=""/>
    <m/>
    <n v="1"/>
    <s v="International TV Shows, Romantic TV Shows, TV Comedies"/>
    <x v="19"/>
    <s v="International TV Shows, Romantic TV Shows, TV Comedies"/>
    <n v="3"/>
  </r>
  <r>
    <n v="6452"/>
    <x v="8315"/>
    <x v="1"/>
    <x v="8311"/>
    <m/>
    <s v="Cyril Chauquet"/>
    <n v="1"/>
    <x v="8"/>
    <s v="Canada"/>
    <n v="1"/>
    <x v="141"/>
    <x v="9"/>
    <x v="6"/>
    <s v="2 Season"/>
    <n v="2"/>
    <s v=""/>
    <m/>
    <n v="2"/>
    <s v="Docuseries, Reality TV, Science &amp; Nature TV"/>
    <x v="21"/>
    <s v="Docuseries, Reality TV, Science &amp; Nature TV"/>
    <n v="3"/>
  </r>
  <r>
    <n v="6456"/>
    <x v="8316"/>
    <x v="1"/>
    <x v="8312"/>
    <m/>
    <s v="Melanie Vallejo"/>
    <n v="1"/>
    <x v="12"/>
    <s v="Australia"/>
    <n v="1"/>
    <x v="75"/>
    <x v="9"/>
    <x v="1"/>
    <s v="1 Season"/>
    <n v="1"/>
    <s v=""/>
    <m/>
    <n v="1"/>
    <s v="International TV Shows, Reality TV"/>
    <x v="19"/>
    <s v="International TV Shows, Reality TV"/>
    <n v="2"/>
  </r>
  <r>
    <n v="6457"/>
    <x v="8317"/>
    <x v="1"/>
    <x v="8313"/>
    <m/>
    <s v="Ted Danson, Rhea Perlman, George Wendt, John Ratzenberger, Shelley Long, Kirstie Alley, Woody Harrelson, Kelsey Grammer, Nicholas Colasanto"/>
    <n v="9"/>
    <x v="0"/>
    <s v="United States"/>
    <n v="1"/>
    <x v="801"/>
    <x v="34"/>
    <x v="6"/>
    <s v="11 Season"/>
    <n v="11"/>
    <s v=""/>
    <m/>
    <n v="11"/>
    <s v="Classic &amp; Cult TV, TV Comedies"/>
    <x v="31"/>
    <s v="Classic &amp; Cult TV, TV Comedies"/>
    <n v="2"/>
  </r>
  <r>
    <n v="6458"/>
    <x v="8318"/>
    <x v="1"/>
    <x v="8314"/>
    <m/>
    <s v="Seong-joo Kim‚Äã, Jung-hwan Ahn"/>
    <n v="2"/>
    <x v="28"/>
    <s v="South Korea"/>
    <n v="1"/>
    <x v="238"/>
    <x v="3"/>
    <x v="6"/>
    <s v="2 Season"/>
    <n v="2"/>
    <s v=""/>
    <m/>
    <n v="2"/>
    <s v="International TV Shows, Korean TV Shows, Reality TV"/>
    <x v="19"/>
    <s v="International TV Shows, Korean TV Shows, Reality TV"/>
    <n v="3"/>
  </r>
  <r>
    <n v="6460"/>
    <x v="8319"/>
    <x v="1"/>
    <x v="8315"/>
    <m/>
    <s v="Ford Kiernan, Greg Hemphill, Karen Dunbar, Mark Cox, Paul Riley"/>
    <n v="5"/>
    <x v="6"/>
    <s v="United Kingdom"/>
    <n v="1"/>
    <x v="158"/>
    <x v="41"/>
    <x v="1"/>
    <s v="1 Season"/>
    <n v="1"/>
    <s v=""/>
    <m/>
    <n v="1"/>
    <s v="British TV Shows, TV Comedies"/>
    <x v="23"/>
    <s v="British TV Shows, TV Comedies"/>
    <n v="2"/>
  </r>
  <r>
    <n v="6461"/>
    <x v="8320"/>
    <x v="1"/>
    <x v="8316"/>
    <m/>
    <s v="Michaela Coel, John Macmillan, Robert Lonsdale, Danielle Walters, Kadiff Kirwan, Susan Wokoma, Shola Adewusi, Sarah Hoare, Abby Rakic-Platt, Maggie Steed, Olisa Odele"/>
    <n v="11"/>
    <x v="6"/>
    <s v="United Kingdom"/>
    <n v="1"/>
    <x v="531"/>
    <x v="3"/>
    <x v="5"/>
    <s v="2 Season"/>
    <n v="2"/>
    <s v=""/>
    <m/>
    <n v="2"/>
    <s v="British TV Shows, International TV Shows, Romantic TV Shows"/>
    <x v="23"/>
    <s v="British TV Shows, International TV Shows, Romantic TV Shows"/>
    <n v="3"/>
  </r>
  <r>
    <n v="6470"/>
    <x v="8321"/>
    <x v="1"/>
    <x v="8317"/>
    <m/>
    <s v="Bob Ross"/>
    <n v="1"/>
    <x v="2"/>
    <m/>
    <n v="0"/>
    <x v="62"/>
    <x v="28"/>
    <x v="4"/>
    <s v="1 Season"/>
    <n v="1"/>
    <s v=""/>
    <m/>
    <n v="1"/>
    <s v="TV Shows"/>
    <x v="28"/>
    <s v="TV Shows"/>
    <n v="1"/>
  </r>
  <r>
    <n v="6478"/>
    <x v="8322"/>
    <x v="1"/>
    <x v="8318"/>
    <m/>
    <m/>
    <n v="0"/>
    <x v="0"/>
    <s v="United States"/>
    <n v="1"/>
    <x v="1370"/>
    <x v="5"/>
    <x v="5"/>
    <s v="1 Season"/>
    <n v="1"/>
    <s v=""/>
    <m/>
    <n v="1"/>
    <s v="Docuseries"/>
    <x v="21"/>
    <s v="Docuseries"/>
    <n v="1"/>
  </r>
  <r>
    <n v="6484"/>
    <x v="8323"/>
    <x v="1"/>
    <x v="8319"/>
    <m/>
    <m/>
    <n v="0"/>
    <x v="45"/>
    <s v="Malaysia"/>
    <n v="1"/>
    <x v="1504"/>
    <x v="3"/>
    <x v="8"/>
    <s v="1 Season"/>
    <n v="1"/>
    <s v=""/>
    <m/>
    <n v="1"/>
    <s v="Kids' TV"/>
    <x v="25"/>
    <s v="Kids' TV"/>
    <n v="1"/>
  </r>
  <r>
    <n v="6488"/>
    <x v="8324"/>
    <x v="1"/>
    <x v="8320"/>
    <m/>
    <m/>
    <n v="0"/>
    <x v="6"/>
    <s v="United Kingdom"/>
    <n v="1"/>
    <x v="46"/>
    <x v="9"/>
    <x v="6"/>
    <s v="1 Season"/>
    <n v="1"/>
    <s v=""/>
    <m/>
    <n v="1"/>
    <s v="British TV Shows, Docuseries, Science &amp; Nature TV"/>
    <x v="23"/>
    <s v="British TV Shows, Docuseries, Science &amp; Nature TV"/>
    <n v="3"/>
  </r>
  <r>
    <n v="6491"/>
    <x v="8325"/>
    <x v="1"/>
    <x v="8321"/>
    <m/>
    <m/>
    <n v="0"/>
    <x v="6"/>
    <s v="United Kingdom"/>
    <n v="1"/>
    <x v="155"/>
    <x v="5"/>
    <x v="1"/>
    <s v="1 Season"/>
    <n v="1"/>
    <s v=""/>
    <m/>
    <n v="1"/>
    <s v="British TV Shows, Docuseries"/>
    <x v="23"/>
    <s v="British TV Shows, Docuseries"/>
    <n v="2"/>
  </r>
  <r>
    <n v="6496"/>
    <x v="8326"/>
    <x v="1"/>
    <x v="8322"/>
    <m/>
    <s v="Javed Akhtar"/>
    <n v="1"/>
    <x v="17"/>
    <s v="India"/>
    <n v="1"/>
    <x v="212"/>
    <x v="11"/>
    <x v="6"/>
    <s v="1 Season"/>
    <n v="1"/>
    <s v=""/>
    <m/>
    <n v="1"/>
    <s v="Docuseries, International TV Shows"/>
    <x v="21"/>
    <s v="Docuseries, International TV Shows"/>
    <n v="2"/>
  </r>
  <r>
    <n v="6499"/>
    <x v="8327"/>
    <x v="1"/>
    <x v="8323"/>
    <m/>
    <s v="Donal MacIntyre"/>
    <n v="1"/>
    <x v="6"/>
    <s v="United Kingdom"/>
    <n v="1"/>
    <x v="1667"/>
    <x v="3"/>
    <x v="1"/>
    <s v="1 Season"/>
    <n v="1"/>
    <s v=""/>
    <m/>
    <n v="1"/>
    <s v="British TV Shows, Crime TV Shows, Docuseries"/>
    <x v="23"/>
    <s v="British TV Shows, Crime TV Shows, Docuseries"/>
    <n v="3"/>
  </r>
  <r>
    <n v="6505"/>
    <x v="8328"/>
    <x v="1"/>
    <x v="8324"/>
    <m/>
    <s v="Puttichai Kasetsin, Kongtoranin Lalana, Preechaya Pongthananikorn"/>
    <n v="3"/>
    <x v="2"/>
    <m/>
    <n v="0"/>
    <x v="843"/>
    <x v="4"/>
    <x v="5"/>
    <s v="9 Season"/>
    <n v="9"/>
    <s v=""/>
    <m/>
    <n v="9"/>
    <s v="International TV Shows, Romantic TV Shows, TV Dramas"/>
    <x v="19"/>
    <s v="International TV Shows, Romantic TV Shows, TV Dramas"/>
    <n v="3"/>
  </r>
  <r>
    <n v="6506"/>
    <x v="8329"/>
    <x v="1"/>
    <x v="8325"/>
    <m/>
    <s v="Sornram Tappituk, Amy Amika Klinprathum, Tanya Liyah, Shaun Jindachote, Four Sakolrat Wornurai, Toomtam Yuthana Puengklarng, Monchanok Saengchaipiangpen, Nat Myria Benedetti, Oil Thana Suttikamul, View Wannarot Sontichai, Pimthong Washirakom"/>
    <n v="11"/>
    <x v="2"/>
    <m/>
    <n v="0"/>
    <x v="1623"/>
    <x v="9"/>
    <x v="5"/>
    <s v="7 Season"/>
    <n v="7"/>
    <s v=""/>
    <m/>
    <n v="7"/>
    <s v="International TV Shows, Romantic TV Shows, TV Dramas"/>
    <x v="19"/>
    <s v="International TV Shows, Romantic TV Shows, TV Dramas"/>
    <n v="3"/>
  </r>
  <r>
    <n v="6507"/>
    <x v="8330"/>
    <x v="1"/>
    <x v="8326"/>
    <m/>
    <s v="Chutavuth Pattarakampol, Focus Jirakul, Sattaphong Phiangphor, Toni Rakkaen, Paula Taylor, Virithipa Phakdeeprasong, Pakkaramai Potranan"/>
    <n v="7"/>
    <x v="2"/>
    <m/>
    <n v="0"/>
    <x v="744"/>
    <x v="3"/>
    <x v="5"/>
    <s v="8 Season"/>
    <n v="8"/>
    <s v=""/>
    <m/>
    <n v="8"/>
    <s v="International TV Shows, Romantic TV Shows, TV Comedies"/>
    <x v="19"/>
    <s v="International TV Shows, Romantic TV Shows, TV Comedies"/>
    <n v="3"/>
  </r>
  <r>
    <n v="6508"/>
    <x v="8331"/>
    <x v="1"/>
    <x v="8327"/>
    <m/>
    <s v="Wanida Termthanaporn, Apinya Sakuljaroensuk, Golf Pichaya Nitipaisankul, Thassapak Hsu"/>
    <n v="4"/>
    <x v="2"/>
    <m/>
    <n v="0"/>
    <x v="616"/>
    <x v="9"/>
    <x v="5"/>
    <s v="1 Season"/>
    <n v="1"/>
    <s v=""/>
    <m/>
    <n v="1"/>
    <s v="International TV Shows, Romantic TV Shows, TV Dramas"/>
    <x v="19"/>
    <s v="International TV Shows, Romantic TV Shows, TV Dramas"/>
    <n v="3"/>
  </r>
  <r>
    <n v="6509"/>
    <x v="8332"/>
    <x v="1"/>
    <x v="8328"/>
    <m/>
    <s v="Puttichai Kasetsin, Lalana Kongtoranin"/>
    <n v="2"/>
    <x v="2"/>
    <m/>
    <n v="0"/>
    <x v="1225"/>
    <x v="9"/>
    <x v="5"/>
    <s v="1 Season"/>
    <n v="1"/>
    <s v=""/>
    <m/>
    <n v="1"/>
    <s v="International TV Shows, Romantic TV Shows, TV Comedies"/>
    <x v="19"/>
    <s v="International TV Shows, Romantic TV Shows, TV Comedies"/>
    <n v="3"/>
  </r>
  <r>
    <n v="6510"/>
    <x v="8333"/>
    <x v="1"/>
    <x v="8329"/>
    <m/>
    <s v="Jirayu La-ongmanee, Focus Jirakul"/>
    <n v="2"/>
    <x v="2"/>
    <m/>
    <n v="0"/>
    <x v="616"/>
    <x v="9"/>
    <x v="5"/>
    <s v="1 Season"/>
    <n v="1"/>
    <s v=""/>
    <m/>
    <n v="1"/>
    <s v="International TV Shows, Romantic TV Shows, TV Dramas"/>
    <x v="19"/>
    <s v="International TV Shows, Romantic TV Shows, TV Dramas"/>
    <n v="3"/>
  </r>
  <r>
    <n v="6514"/>
    <x v="8334"/>
    <x v="1"/>
    <x v="8330"/>
    <m/>
    <m/>
    <n v="0"/>
    <x v="0"/>
    <s v="United States"/>
    <n v="1"/>
    <x v="365"/>
    <x v="3"/>
    <x v="1"/>
    <s v="1 Season"/>
    <n v="1"/>
    <s v=""/>
    <m/>
    <n v="1"/>
    <s v="Crime TV Shows, Docuseries"/>
    <x v="20"/>
    <s v="Crime TV Shows, Docuseries"/>
    <n v="2"/>
  </r>
  <r>
    <n v="6515"/>
    <x v="8335"/>
    <x v="1"/>
    <x v="8331"/>
    <m/>
    <s v="Bill Kurtis"/>
    <n v="1"/>
    <x v="0"/>
    <s v="United States"/>
    <n v="1"/>
    <x v="345"/>
    <x v="41"/>
    <x v="5"/>
    <s v="1 Season"/>
    <n v="1"/>
    <s v=""/>
    <m/>
    <n v="1"/>
    <s v="Crime TV Shows, Docuseries"/>
    <x v="20"/>
    <s v="Crime TV Shows, Docuseries"/>
    <n v="2"/>
  </r>
  <r>
    <n v="6520"/>
    <x v="8336"/>
    <x v="1"/>
    <x v="8332"/>
    <m/>
    <s v="Scott Aukerman, Reggie Watts"/>
    <n v="2"/>
    <x v="0"/>
    <s v="United States"/>
    <n v="1"/>
    <x v="970"/>
    <x v="9"/>
    <x v="1"/>
    <s v="5 Season"/>
    <n v="5"/>
    <s v=""/>
    <m/>
    <n v="5"/>
    <s v="Stand-Up Comedy &amp; Talk Shows, TV Comedies"/>
    <x v="30"/>
    <s v="Stand-Up Comedy &amp; Talk Shows, TV Comedies"/>
    <n v="2"/>
  </r>
  <r>
    <n v="6521"/>
    <x v="8337"/>
    <x v="1"/>
    <x v="8333"/>
    <m/>
    <s v="Ram Kapoor, Gopal Dutt, Paritosh Tripathi, Krishna Bhatt, Jasmeet Bhatia, Deepak Dutta, Parvati Sehgal, Surleen Kaur"/>
    <n v="8"/>
    <x v="2"/>
    <m/>
    <n v="0"/>
    <x v="130"/>
    <x v="5"/>
    <x v="1"/>
    <s v="1 Season"/>
    <n v="1"/>
    <s v=""/>
    <m/>
    <n v="1"/>
    <s v="International TV Shows, TV Comedies"/>
    <x v="19"/>
    <s v="International TV Shows, TV Comedies"/>
    <n v="2"/>
  </r>
  <r>
    <n v="6525"/>
    <x v="8338"/>
    <x v="1"/>
    <x v="8334"/>
    <m/>
    <m/>
    <n v="0"/>
    <x v="0"/>
    <s v="United States"/>
    <n v="1"/>
    <x v="85"/>
    <x v="5"/>
    <x v="1"/>
    <s v="1 Season"/>
    <n v="1"/>
    <s v=""/>
    <m/>
    <n v="1"/>
    <s v="Docuseries, TV Comedies"/>
    <x v="21"/>
    <s v="Docuseries, TV Comedies"/>
    <n v="2"/>
  </r>
  <r>
    <n v="6533"/>
    <x v="8339"/>
    <x v="1"/>
    <x v="8335"/>
    <m/>
    <s v="Josh Leyva, Ngaio Bealum"/>
    <n v="2"/>
    <x v="0"/>
    <s v="United States"/>
    <n v="1"/>
    <x v="529"/>
    <x v="5"/>
    <x v="5"/>
    <s v="1 Season"/>
    <n v="1"/>
    <s v=""/>
    <m/>
    <n v="1"/>
    <s v="Reality TV"/>
    <x v="26"/>
    <s v="Reality TV"/>
    <n v="1"/>
  </r>
  <r>
    <n v="6539"/>
    <x v="8340"/>
    <x v="1"/>
    <x v="8336"/>
    <m/>
    <s v="Chris Bourke"/>
    <n v="1"/>
    <x v="12"/>
    <s v="Australia"/>
    <n v="1"/>
    <x v="567"/>
    <x v="3"/>
    <x v="5"/>
    <s v="1 Season"/>
    <n v="1"/>
    <s v=""/>
    <m/>
    <n v="1"/>
    <s v="Crime TV Shows, Docuseries, International TV Shows"/>
    <x v="20"/>
    <s v="Crime TV Shows, Docuseries, International TV Shows"/>
    <n v="3"/>
  </r>
  <r>
    <n v="6543"/>
    <x v="8341"/>
    <x v="1"/>
    <x v="8337"/>
    <m/>
    <s v="Augusto Madeira, √ârico Br√°s, Gustavo Machado, Dionisio Neto, Fernanda Vianna, Georgina Castro, Leo Miranda, Marat Descartes, Mauricio Tarcinalli Barros, Sabrina Greve, S√©rgio Malheiros"/>
    <n v="11"/>
    <x v="11"/>
    <s v="France"/>
    <n v="1"/>
    <x v="723"/>
    <x v="3"/>
    <x v="5"/>
    <s v="1 Season"/>
    <n v="1"/>
    <s v=""/>
    <m/>
    <n v="1"/>
    <s v="Crime TV Shows, International TV Shows, TV Action &amp; Adventure"/>
    <x v="20"/>
    <s v="Crime TV Shows, International TV Shows, TV Action &amp; Adventure"/>
    <n v="3"/>
  </r>
  <r>
    <n v="6550"/>
    <x v="8342"/>
    <x v="1"/>
    <x v="8338"/>
    <m/>
    <s v="Arthur Lowe, John Le Mesurier, Clive Dunn, John Laurie, Arnold Ridley, Ian Lavender, James Beck, Bill Pertwee"/>
    <n v="8"/>
    <x v="6"/>
    <s v="United Kingdom"/>
    <n v="1"/>
    <x v="838"/>
    <x v="49"/>
    <x v="6"/>
    <s v="10 Season"/>
    <n v="10"/>
    <s v=""/>
    <m/>
    <n v="10"/>
    <s v="British TV Shows, Classic &amp; Cult TV, TV Comedies"/>
    <x v="23"/>
    <s v="British TV Shows, Classic &amp; Cult TV, TV Comedies"/>
    <n v="3"/>
  </r>
  <r>
    <n v="6557"/>
    <x v="8343"/>
    <x v="1"/>
    <x v="8339"/>
    <m/>
    <s v="Xenia Goodwin, Alicia Banit, Dena Kaplan, Isabel Durant, Thom Green, Jordan Rodrigues, Thomas Lacey, Tim Pocock, Tara Morice"/>
    <n v="9"/>
    <x v="12"/>
    <s v="Australia"/>
    <n v="1"/>
    <x v="738"/>
    <x v="8"/>
    <x v="6"/>
    <s v="1 Season"/>
    <n v="1"/>
    <s v=""/>
    <m/>
    <n v="1"/>
    <s v="International TV Shows, Romantic TV Shows, TV Dramas"/>
    <x v="19"/>
    <s v="International TV Shows, Romantic TV Shows, TV Dramas"/>
    <n v="3"/>
  </r>
  <r>
    <n v="6560"/>
    <x v="8344"/>
    <x v="1"/>
    <x v="8340"/>
    <m/>
    <s v="Alfonso Herrera, Dami√°n Alc√°zar, Gabriela Roel, Itahisa Machado, Dagoberto Gama, Hern√°n Mendoza, Daniel Mart√≠nez, Christian Vasquez, Aleyda Gallardo, Danny Perea, Pakey V√°zquez, F√°tima Molina, H√©ctor Holten, Carlos Valencia"/>
    <n v="14"/>
    <x v="15"/>
    <s v="Mexico"/>
    <n v="1"/>
    <x v="838"/>
    <x v="9"/>
    <x v="5"/>
    <s v="1 Season"/>
    <n v="1"/>
    <s v=""/>
    <m/>
    <n v="1"/>
    <s v="Crime TV Shows, International TV Shows, Spanish-Language TV Shows"/>
    <x v="20"/>
    <s v="Crime TV Shows, International TV Shows, Spanish-Language TV Shows"/>
    <n v="3"/>
  </r>
  <r>
    <n v="6561"/>
    <x v="8345"/>
    <x v="1"/>
    <x v="8341"/>
    <m/>
    <s v="Adrian Dunbar, Sue Perkins, Charley Boorman, Rhod Gilbert, Greg Davies, Ben Fogle, Hugh Dennis, Ed Byrne, Andy Parsons, Liza Tarbuck, David Baddiel"/>
    <n v="11"/>
    <x v="6"/>
    <s v="United Kingdom"/>
    <n v="1"/>
    <x v="33"/>
    <x v="11"/>
    <x v="5"/>
    <s v="2 Season"/>
    <n v="2"/>
    <s v=""/>
    <m/>
    <n v="2"/>
    <s v="British TV Shows, Docuseries"/>
    <x v="23"/>
    <s v="British TV Shows, Docuseries"/>
    <n v="2"/>
  </r>
  <r>
    <n v="6569"/>
    <x v="8346"/>
    <x v="1"/>
    <x v="8342"/>
    <m/>
    <s v="Bipasha Basu"/>
    <n v="1"/>
    <x v="17"/>
    <s v="India"/>
    <n v="1"/>
    <x v="144"/>
    <x v="4"/>
    <x v="5"/>
    <s v="1 Season"/>
    <n v="1"/>
    <s v=""/>
    <m/>
    <n v="1"/>
    <s v="International TV Shows, TV Horror, TV Thrillers"/>
    <x v="19"/>
    <s v="International TV Shows, TV Horror, TV Thrillers"/>
    <n v="3"/>
  </r>
  <r>
    <n v="6572"/>
    <x v="8347"/>
    <x v="1"/>
    <x v="8343"/>
    <m/>
    <s v="Pan Yueming, Wang Longzheng, Liang Yuen, L√º Xiaolin, Yin Shuyi, Hou Xuelong, Song Naigang"/>
    <n v="7"/>
    <x v="42"/>
    <s v="China"/>
    <n v="1"/>
    <x v="530"/>
    <x v="3"/>
    <x v="5"/>
    <s v="1 Season"/>
    <n v="1"/>
    <s v=""/>
    <m/>
    <n v="1"/>
    <s v="Crime TV Shows, International TV Shows, TV Dramas"/>
    <x v="20"/>
    <s v="Crime TV Shows, International TV Shows, TV Dramas"/>
    <n v="3"/>
  </r>
  <r>
    <n v="6573"/>
    <x v="8348"/>
    <x v="1"/>
    <x v="8344"/>
    <m/>
    <s v="Sean Huang, Chang Chia-yu, Wu Chien-ho, Teresa Daley, Yong Lea, Edison Song, Shan Cheng-ju, Iris Hu, Hsia Teng-hung"/>
    <n v="9"/>
    <x v="53"/>
    <s v="Taiwan"/>
    <n v="1"/>
    <x v="838"/>
    <x v="3"/>
    <x v="5"/>
    <s v="2 Season"/>
    <n v="2"/>
    <s v=""/>
    <m/>
    <n v="2"/>
    <s v="International TV Shows, TV Dramas"/>
    <x v="19"/>
    <s v="International TV Shows, TV Dramas"/>
    <n v="2"/>
  </r>
  <r>
    <n v="6587"/>
    <x v="8349"/>
    <x v="1"/>
    <x v="8345"/>
    <m/>
    <s v="Dave B. Mitchell"/>
    <n v="1"/>
    <x v="0"/>
    <s v="United States"/>
    <n v="1"/>
    <x v="1022"/>
    <x v="3"/>
    <x v="5"/>
    <s v="3 Season"/>
    <n v="3"/>
    <s v=""/>
    <m/>
    <n v="3"/>
    <s v="Crime TV Shows, Docuseries"/>
    <x v="20"/>
    <s v="Crime TV Shows, Docuseries"/>
    <n v="2"/>
  </r>
  <r>
    <n v="6588"/>
    <x v="8350"/>
    <x v="1"/>
    <x v="8346"/>
    <m/>
    <s v="Noah Taylor, Yael Stone, Jeremy Lindsay Taylor, Danielle Cormack, Ben Oxenbould, Dan Spielman, Craig McLachlan, William McInnes, Olivia McNamara, John Brumpton, Simon Burke, Simon Elrahi, Victoria Haralabidou, Renee Lim, Julian Maroun, George Harrison Xanthis"/>
    <n v="16"/>
    <x v="12"/>
    <s v="Australia"/>
    <n v="1"/>
    <x v="801"/>
    <x v="9"/>
    <x v="5"/>
    <s v="1 Season"/>
    <n v="1"/>
    <s v=""/>
    <m/>
    <n v="1"/>
    <s v="Crime TV Shows, International TV Shows, TV Dramas"/>
    <x v="20"/>
    <s v="Crime TV Shows, International TV Shows, TV Dramas"/>
    <n v="3"/>
  </r>
  <r>
    <n v="6602"/>
    <x v="8351"/>
    <x v="1"/>
    <x v="8347"/>
    <m/>
    <s v="Rasika Dugal, Devdutt Pattanaik"/>
    <n v="2"/>
    <x v="17"/>
    <s v="India"/>
    <n v="1"/>
    <x v="1521"/>
    <x v="3"/>
    <x v="6"/>
    <s v="1 Season"/>
    <n v="1"/>
    <s v=""/>
    <m/>
    <n v="1"/>
    <s v="International TV Shows"/>
    <x v="19"/>
    <s v="International TV Shows"/>
    <n v="1"/>
  </r>
  <r>
    <n v="6604"/>
    <x v="8352"/>
    <x v="1"/>
    <x v="8348"/>
    <m/>
    <s v="Michael C. Hall, Jennifer Carpenter, David Zayas, James Remar, C.S. Lee, Lauren V√©lez, Desmond Harrington, Julie Benz, Christina Robinson, Geoff Pierson"/>
    <n v="10"/>
    <x v="0"/>
    <s v="United States"/>
    <n v="1"/>
    <x v="180"/>
    <x v="8"/>
    <x v="5"/>
    <s v="8 Season"/>
    <n v="8"/>
    <s v=""/>
    <m/>
    <n v="8"/>
    <s v="Crime TV Shows, TV Dramas, TV Mysteries"/>
    <x v="20"/>
    <s v="Crime TV Shows, TV Dramas, TV Mysteries"/>
    <n v="3"/>
  </r>
  <r>
    <n v="6612"/>
    <x v="8353"/>
    <x v="1"/>
    <x v="8349"/>
    <m/>
    <m/>
    <n v="0"/>
    <x v="0"/>
    <s v="United States"/>
    <n v="1"/>
    <x v="1668"/>
    <x v="37"/>
    <x v="5"/>
    <s v="1 Season"/>
    <n v="1"/>
    <s v=""/>
    <m/>
    <n v="1"/>
    <s v="Stand-Up Comedy &amp; Talk Shows"/>
    <x v="30"/>
    <s v="Stand-Up Comedy &amp; Talk Shows"/>
    <n v="1"/>
  </r>
  <r>
    <n v="6614"/>
    <x v="8354"/>
    <x v="1"/>
    <x v="8350"/>
    <m/>
    <m/>
    <n v="0"/>
    <x v="8"/>
    <s v="Canada"/>
    <n v="1"/>
    <x v="238"/>
    <x v="9"/>
    <x v="4"/>
    <s v="1 Season"/>
    <n v="1"/>
    <s v=""/>
    <m/>
    <n v="1"/>
    <s v="Docuseries, Science &amp; Nature TV"/>
    <x v="21"/>
    <s v="Docuseries, Science &amp; Nature TV"/>
    <n v="2"/>
  </r>
  <r>
    <n v="6619"/>
    <x v="8355"/>
    <x v="1"/>
    <x v="8351"/>
    <m/>
    <m/>
    <n v="0"/>
    <x v="2"/>
    <m/>
    <n v="0"/>
    <x v="567"/>
    <x v="3"/>
    <x v="5"/>
    <s v="1 Season"/>
    <n v="1"/>
    <s v=""/>
    <m/>
    <n v="1"/>
    <s v="British TV Shows, Reality TV"/>
    <x v="23"/>
    <s v="British TV Shows, Reality TV"/>
    <n v="2"/>
  </r>
  <r>
    <n v="6636"/>
    <x v="8356"/>
    <x v="1"/>
    <x v="8352"/>
    <m/>
    <s v="Michael Izquierdo"/>
    <n v="1"/>
    <x v="0"/>
    <s v="United States"/>
    <n v="1"/>
    <x v="555"/>
    <x v="8"/>
    <x v="1"/>
    <s v="1 Season"/>
    <n v="1"/>
    <s v=""/>
    <m/>
    <n v="1"/>
    <s v="Reality TV, Science &amp; Nature TV"/>
    <x v="26"/>
    <s v="Reality TV, Science &amp; Nature TV"/>
    <n v="2"/>
  </r>
  <r>
    <n v="6647"/>
    <x v="8357"/>
    <x v="1"/>
    <x v="8353"/>
    <m/>
    <s v="Liv Hewson, Sean Dulake, Justin Chon, Noo-Ri Bae, Sa-hee Kim, Jimmy Shubert"/>
    <n v="6"/>
    <x v="0"/>
    <s v="United States, South Korea, China"/>
    <n v="3"/>
    <x v="1669"/>
    <x v="9"/>
    <x v="1"/>
    <s v="1 Season"/>
    <n v="1"/>
    <s v=""/>
    <m/>
    <n v="1"/>
    <s v="Romantic TV Shows, TV Comedies, TV Dramas"/>
    <x v="32"/>
    <s v="Romantic TV Shows, TV Comedies, TV Dramas"/>
    <n v="3"/>
  </r>
  <r>
    <n v="6652"/>
    <x v="8358"/>
    <x v="1"/>
    <x v="8354"/>
    <m/>
    <s v="Mike Secher"/>
    <n v="1"/>
    <x v="0"/>
    <s v="United States"/>
    <n v="1"/>
    <x v="913"/>
    <x v="4"/>
    <x v="5"/>
    <s v="1 Season"/>
    <n v="1"/>
    <s v=""/>
    <m/>
    <n v="1"/>
    <s v="Crime TV Shows, Docuseries"/>
    <x v="20"/>
    <s v="Crime TV Shows, Docuseries"/>
    <n v="2"/>
  </r>
  <r>
    <n v="6653"/>
    <x v="8359"/>
    <x v="1"/>
    <x v="8355"/>
    <m/>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n v="20"/>
    <x v="0"/>
    <s v="United States, Chile"/>
    <n v="2"/>
    <x v="1227"/>
    <x v="4"/>
    <x v="1"/>
    <s v="1 Season"/>
    <n v="1"/>
    <s v=""/>
    <m/>
    <n v="1"/>
    <s v="Crime TV Shows, International TV Shows, Spanish-Language TV Shows"/>
    <x v="20"/>
    <s v="Crime TV Shows, International TV Shows, Spanish-Language TV Shows"/>
    <n v="3"/>
  </r>
  <r>
    <n v="6659"/>
    <x v="8360"/>
    <x v="1"/>
    <x v="8356"/>
    <m/>
    <s v="Angelina Carballo, Raul-Gomez Pina, Eric Anderson"/>
    <n v="3"/>
    <x v="23"/>
    <s v="Brazil"/>
    <n v="1"/>
    <x v="981"/>
    <x v="0"/>
    <x v="0"/>
    <s v="1 Season"/>
    <n v="1"/>
    <s v=""/>
    <m/>
    <n v="1"/>
    <s v="Kids' TV"/>
    <x v="25"/>
    <s v="Kids' TV"/>
    <n v="1"/>
  </r>
  <r>
    <n v="6660"/>
    <x v="8361"/>
    <x v="1"/>
    <x v="8357"/>
    <m/>
    <s v="Olivia Colman"/>
    <n v="1"/>
    <x v="6"/>
    <s v="United Kingdom"/>
    <n v="1"/>
    <x v="219"/>
    <x v="4"/>
    <x v="6"/>
    <s v="1 Season"/>
    <n v="1"/>
    <s v=""/>
    <m/>
    <n v="1"/>
    <s v="British TV Shows, Docuseries, Science &amp; Nature TV"/>
    <x v="23"/>
    <s v="British TV Shows, Docuseries, Science &amp; Nature TV"/>
    <n v="3"/>
  </r>
  <r>
    <n v="6661"/>
    <x v="8362"/>
    <x v="1"/>
    <x v="8358"/>
    <m/>
    <s v="Corey Johnson"/>
    <n v="1"/>
    <x v="2"/>
    <m/>
    <n v="0"/>
    <x v="155"/>
    <x v="5"/>
    <x v="1"/>
    <s v="1 Season"/>
    <n v="1"/>
    <s v=""/>
    <m/>
    <n v="1"/>
    <s v="British TV Shows, Docuseries, Science &amp; Nature TV"/>
    <x v="23"/>
    <s v="British TV Shows, Docuseries, Science &amp; Nature TV"/>
    <n v="3"/>
  </r>
  <r>
    <n v="6664"/>
    <x v="8363"/>
    <x v="1"/>
    <x v="8359"/>
    <m/>
    <s v="Lan Cheng-lung, Joe Chen, Roy Chiu, Jocelyn Wang, Chieh-kai Shiou, Ting Chiang, Wang Chuan"/>
    <n v="7"/>
    <x v="53"/>
    <s v="Taiwan"/>
    <n v="1"/>
    <x v="95"/>
    <x v="16"/>
    <x v="5"/>
    <s v="1 Season"/>
    <n v="1"/>
    <s v=""/>
    <m/>
    <n v="1"/>
    <s v="International TV Shows, Romantic TV Shows, TV Comedies"/>
    <x v="19"/>
    <s v="International TV Shows, Romantic TV Shows, TV Comedies"/>
    <n v="3"/>
  </r>
  <r>
    <n v="6672"/>
    <x v="8364"/>
    <x v="1"/>
    <x v="8360"/>
    <m/>
    <s v="Juanjo Artero, Mario Casas, Blanca Su√°rez, Irene Montal√†, Luis Callejo, Neus Sanz, Juan Pablo Shuk, Ivan Massagu√©, Marina Salas, Bernab√© Fern√°ndez, Javier Hern√°ndez, Patricia Arb√∫es, David Seijo, Giselle Calder√≥n"/>
    <n v="14"/>
    <x v="14"/>
    <s v="Spain"/>
    <n v="1"/>
    <x v="801"/>
    <x v="8"/>
    <x v="11"/>
    <s v="3 Season"/>
    <n v="3"/>
    <s v=""/>
    <m/>
    <n v="3"/>
    <s v="International TV Shows, Romantic TV Shows, Spanish-Language TV Shows"/>
    <x v="19"/>
    <s v="International TV Shows, Romantic TV Shows, Spanish-Language TV Shows"/>
    <n v="3"/>
  </r>
  <r>
    <n v="6673"/>
    <x v="8365"/>
    <x v="1"/>
    <x v="8361"/>
    <m/>
    <s v="Manolo Cardona, Karen Mart√≠nez, Robinson D√≠az, Diego Cadavid, Fernando Sol√≥rzano, Julian Arango, Sandra Reyes, Juan Pablo Raba, Fernando Ar√©valo"/>
    <n v="9"/>
    <x v="31"/>
    <s v="Colombia"/>
    <n v="1"/>
    <x v="101"/>
    <x v="13"/>
    <x v="5"/>
    <s v="1 Season"/>
    <n v="1"/>
    <s v=""/>
    <m/>
    <n v="1"/>
    <s v="Crime TV Shows, International TV Shows, Spanish-Language TV Shows"/>
    <x v="20"/>
    <s v="Crime TV Shows, International TV Shows, Spanish-Language TV Shows"/>
    <n v="3"/>
  </r>
  <r>
    <n v="6674"/>
    <x v="8366"/>
    <x v="1"/>
    <x v="8362"/>
    <m/>
    <s v="Diego Cadavid, Robinson D√≠az, Patricia Manterola, Carolina Guerra, John √Ålex Toro, Luis Eduardo Arango, Alejandro Mart√≠nez, Juan Sebasti√°n Arag√≥n, V√≠ctor Mallarino, Santiago Moure, Carlos Echavarr√≠a, John Gertz"/>
    <n v="12"/>
    <x v="31"/>
    <s v="Colombia"/>
    <n v="1"/>
    <x v="101"/>
    <x v="10"/>
    <x v="5"/>
    <s v="1 Season"/>
    <n v="1"/>
    <s v=""/>
    <m/>
    <n v="1"/>
    <s v="Crime TV Shows, International TV Shows, Spanish-Language TV Shows"/>
    <x v="20"/>
    <s v="Crime TV Shows, International TV Shows, Spanish-Language TV Shows"/>
    <n v="3"/>
  </r>
  <r>
    <n v="6675"/>
    <x v="8367"/>
    <x v="1"/>
    <x v="8363"/>
    <m/>
    <s v="Roberto G√≥mez Bola√±os, Mar√≠a Antonieta de las Nieves, Carlos Villagr√°n, Florinda Meza Garc√≠a, Angelines Fern√°ndez Abad, Rub√©n Aguirre Fuentes, Edgar Vivar, Ram√≥n G√≥mez Valdez de Castillo"/>
    <n v="8"/>
    <x v="15"/>
    <s v="Mexico"/>
    <n v="1"/>
    <x v="199"/>
    <x v="40"/>
    <x v="6"/>
    <s v="1 Season"/>
    <n v="1"/>
    <s v=""/>
    <m/>
    <n v="1"/>
    <s v="Classic &amp; Cult TV, Kids' TV, Spanish-Language TV Shows"/>
    <x v="31"/>
    <s v="Classic &amp; Cult TV, Kids' TV, Spanish-Language TV Shows"/>
    <n v="3"/>
  </r>
  <r>
    <n v="6677"/>
    <x v="8368"/>
    <x v="1"/>
    <x v="8364"/>
    <m/>
    <s v="Mauricio Ochmann, Sandra Echeverr√≠a, Sa√∫l Lisazo, Roberto Moll, Geraldine Zivic, Andrea L√≥pez, Juan Pablo Raba, Daniel Lugo"/>
    <n v="8"/>
    <x v="0"/>
    <s v="United States"/>
    <n v="1"/>
    <x v="1670"/>
    <x v="10"/>
    <x v="1"/>
    <s v="1 Season"/>
    <n v="1"/>
    <s v=""/>
    <m/>
    <n v="1"/>
    <s v="Romantic TV Shows, Spanish-Language TV Shows, TV Dramas"/>
    <x v="32"/>
    <s v="Romantic TV Shows, Spanish-Language TV Shows, TV Dramas"/>
    <n v="3"/>
  </r>
  <r>
    <n v="6679"/>
    <x v="8369"/>
    <x v="1"/>
    <x v="8365"/>
    <m/>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n v="20"/>
    <x v="0"/>
    <s v="United States"/>
    <n v="1"/>
    <x v="1671"/>
    <x v="3"/>
    <x v="5"/>
    <s v="2 Season"/>
    <n v="2"/>
    <s v=""/>
    <m/>
    <n v="2"/>
    <s v="International TV Shows, Spanish-Language TV Shows, TV Comedies"/>
    <x v="19"/>
    <s v="International TV Shows, Spanish-Language TV Shows, TV Comedies"/>
    <n v="3"/>
  </r>
  <r>
    <n v="6691"/>
    <x v="8370"/>
    <x v="1"/>
    <x v="8366"/>
    <m/>
    <s v="Hunter March"/>
    <n v="1"/>
    <x v="0"/>
    <s v="United States"/>
    <n v="1"/>
    <x v="514"/>
    <x v="3"/>
    <x v="6"/>
    <s v="1 Season"/>
    <n v="1"/>
    <s v=""/>
    <m/>
    <n v="1"/>
    <s v="Reality TV"/>
    <x v="26"/>
    <s v="Reality TV"/>
    <n v="1"/>
  </r>
  <r>
    <n v="6694"/>
    <x v="8371"/>
    <x v="1"/>
    <x v="8367"/>
    <m/>
    <s v="Luis Mach√≠n, Maria Merlino, Fabi√°n Vena, Ana Chalentano, Nelly Prince, Victor Laplace, Silvia P√©rez, Pilar Gamboa, Alberto Ajaka, Fabio Alberti, Martin Slipak, Mart√≠n Piroyansky, Paula Ransenberg"/>
    <n v="13"/>
    <x v="2"/>
    <m/>
    <n v="0"/>
    <x v="1623"/>
    <x v="5"/>
    <x v="5"/>
    <s v="1 Season"/>
    <n v="1"/>
    <s v=""/>
    <m/>
    <n v="1"/>
    <s v="International TV Shows, Spanish-Language TV Shows, TV Comedies"/>
    <x v="19"/>
    <s v="International TV Shows, Spanish-Language TV Shows, TV Comedies"/>
    <n v="3"/>
  </r>
  <r>
    <n v="6696"/>
    <x v="8372"/>
    <x v="1"/>
    <x v="8368"/>
    <m/>
    <s v="Richard Lintern"/>
    <n v="1"/>
    <x v="6"/>
    <s v="United Kingdom"/>
    <n v="1"/>
    <x v="620"/>
    <x v="9"/>
    <x v="1"/>
    <s v="1 Season"/>
    <n v="1"/>
    <s v=""/>
    <m/>
    <n v="1"/>
    <s v="British TV Shows, Crime TV Shows, Docuseries"/>
    <x v="23"/>
    <s v="British TV Shows, Crime TV Shows, Docuseries"/>
    <n v="3"/>
  </r>
  <r>
    <n v="6698"/>
    <x v="8373"/>
    <x v="1"/>
    <x v="8369"/>
    <m/>
    <s v="Ra√∫l M√©ndez, Fernanda Castillo, Matias Novoa, Guillermo Quintanilla, Leonardo Daniel, Otto Sirgo, Alejandro Speitzer, Armando Hern√°ndez, Valentina Acosta, Elvira Monsell"/>
    <n v="10"/>
    <x v="2"/>
    <m/>
    <n v="0"/>
    <x v="1618"/>
    <x v="5"/>
    <x v="5"/>
    <s v="1 Season"/>
    <n v="1"/>
    <s v=""/>
    <m/>
    <n v="1"/>
    <s v="Crime TV Shows, Spanish-Language TV Shows, TV Dramas"/>
    <x v="20"/>
    <s v="Crime TV Shows, Spanish-Language TV Shows, TV Dramas"/>
    <n v="3"/>
  </r>
  <r>
    <n v="6710"/>
    <x v="8374"/>
    <x v="1"/>
    <x v="8370"/>
    <m/>
    <s v="Bar Refaeli, Erez Tal, Assi Azar, Lucy Ayoub"/>
    <n v="4"/>
    <x v="2"/>
    <m/>
    <n v="0"/>
    <x v="1321"/>
    <x v="2"/>
    <x v="6"/>
    <s v="1 Season"/>
    <n v="1"/>
    <s v=""/>
    <m/>
    <n v="1"/>
    <s v="International TV Shows"/>
    <x v="19"/>
    <s v="International TV Shows"/>
    <n v="1"/>
  </r>
  <r>
    <n v="6715"/>
    <x v="8375"/>
    <x v="1"/>
    <x v="8371"/>
    <m/>
    <s v="Mark Miodownik"/>
    <n v="1"/>
    <x v="6"/>
    <s v="United Kingdom"/>
    <n v="1"/>
    <x v="166"/>
    <x v="0"/>
    <x v="6"/>
    <s v="1 Season"/>
    <n v="1"/>
    <s v=""/>
    <m/>
    <n v="1"/>
    <s v="British TV Shows, Docuseries, International TV Shows"/>
    <x v="23"/>
    <s v="British TV Shows, Docuseries, International TV Shows"/>
    <n v="3"/>
  </r>
  <r>
    <n v="6718"/>
    <x v="8376"/>
    <x v="1"/>
    <x v="8372"/>
    <m/>
    <s v="Tony Yang, Nana Lee, Jerry Huang, Liao Yi Chiao"/>
    <n v="4"/>
    <x v="42"/>
    <s v="China"/>
    <n v="1"/>
    <x v="224"/>
    <x v="12"/>
    <x v="1"/>
    <s v="1 Season"/>
    <n v="1"/>
    <s v=""/>
    <m/>
    <n v="1"/>
    <s v="International TV Shows, Romantic TV Shows, TV Comedies"/>
    <x v="19"/>
    <s v="International TV Shows, Romantic TV Shows, TV Comedies"/>
    <n v="3"/>
  </r>
  <r>
    <n v="6719"/>
    <x v="8377"/>
    <x v="1"/>
    <x v="8373"/>
    <s v="James Lee"/>
    <s v="Berg Lee, Yise Loo, Alvin Wong, Hady, Monday Kang, Ruobing, Wymen Yang, May June, Aenie Wong, Ernest Chong"/>
    <n v="10"/>
    <x v="2"/>
    <m/>
    <n v="0"/>
    <x v="1102"/>
    <x v="13"/>
    <x v="1"/>
    <s v="1 Season"/>
    <n v="1"/>
    <s v=""/>
    <m/>
    <n v="1"/>
    <s v="International TV Shows, TV Dramas"/>
    <x v="19"/>
    <s v="International TV Shows, TV Dramas"/>
    <n v="2"/>
  </r>
  <r>
    <n v="6725"/>
    <x v="8378"/>
    <x v="1"/>
    <x v="8374"/>
    <m/>
    <s v="Ricky Gervais, Stephen Merchant, Ashley Jensen, Shaun Williamson, Shaun Pye"/>
    <n v="5"/>
    <x v="6"/>
    <s v="United Kingdom, United States"/>
    <n v="2"/>
    <x v="21"/>
    <x v="24"/>
    <x v="5"/>
    <s v="2 Season"/>
    <n v="2"/>
    <s v=""/>
    <m/>
    <n v="2"/>
    <s v="British TV Shows, TV Comedies"/>
    <x v="23"/>
    <s v="British TV Shows, TV Comedies"/>
    <n v="2"/>
  </r>
  <r>
    <n v="6729"/>
    <x v="8379"/>
    <x v="1"/>
    <x v="8375"/>
    <m/>
    <s v="Kenan ƒ∞mirzalƒ±oƒülu, Cansu Dere, Haluk Bilginer, Yiƒüit √ñz≈üener, Barƒ±≈ü Falay, Bur√ßin Terzioƒülu, Bade ƒ∞≈ü√ßil, Sarp Akkaya, ƒ∞pek Bilgin, Salih Kalyon, Tuncel Kurtiz, Sedef Avcƒ±, Berrak T√ºz√ºnata√ß, ƒ∞smail Filiz"/>
    <n v="14"/>
    <x v="61"/>
    <s v="Turkey"/>
    <n v="1"/>
    <x v="1672"/>
    <x v="16"/>
    <x v="1"/>
    <s v="1 Season"/>
    <n v="1"/>
    <s v=""/>
    <m/>
    <n v="1"/>
    <s v="Crime TV Shows, International TV Shows, TV Dramas"/>
    <x v="20"/>
    <s v="Crime TV Shows, International TV Shows, TV Dramas"/>
    <n v="3"/>
  </r>
  <r>
    <n v="6732"/>
    <x v="8380"/>
    <x v="1"/>
    <x v="8376"/>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n v="30"/>
    <x v="1"/>
    <s v="Japan"/>
    <n v="1"/>
    <x v="232"/>
    <x v="16"/>
    <x v="5"/>
    <s v="1 Season"/>
    <n v="1"/>
    <s v=""/>
    <m/>
    <n v="1"/>
    <s v="Anime Series, International TV Shows"/>
    <x v="27"/>
    <s v="Anime Series, International TV Shows"/>
    <n v="2"/>
  </r>
  <r>
    <n v="6733"/>
    <x v="8381"/>
    <x v="1"/>
    <x v="8377"/>
    <m/>
    <s v="Fiona Bruce, Philip Mould, Bendor Grosvenor"/>
    <n v="3"/>
    <x v="6"/>
    <s v="United Kingdom"/>
    <n v="1"/>
    <x v="261"/>
    <x v="4"/>
    <x v="4"/>
    <s v="1 Season"/>
    <n v="1"/>
    <s v=""/>
    <m/>
    <n v="1"/>
    <s v="British TV Shows, Crime TV Shows, Docuseries"/>
    <x v="23"/>
    <s v="British TV Shows, Crime TV Shows, Docuseries"/>
    <n v="3"/>
  </r>
  <r>
    <n v="6742"/>
    <x v="8382"/>
    <x v="1"/>
    <x v="8378"/>
    <m/>
    <s v="Arucha Tosawat, Nappon Gomarachun, Phakin Khamwilaisak, Ratchawin Wongviriya, Penpak Sirikul, Saksit Tangtong"/>
    <n v="6"/>
    <x v="2"/>
    <m/>
    <n v="0"/>
    <x v="482"/>
    <x v="9"/>
    <x v="5"/>
    <s v="1 Season"/>
    <n v="1"/>
    <s v=""/>
    <m/>
    <n v="1"/>
    <s v="Crime TV Shows, International TV Shows, TV Action &amp; Adventure"/>
    <x v="20"/>
    <s v="Crime TV Shows, International TV Shows, TV Action &amp; Adventure"/>
    <n v="3"/>
  </r>
  <r>
    <n v="6743"/>
    <x v="8383"/>
    <x v="1"/>
    <x v="8379"/>
    <s v="Ian Barber"/>
    <s v="Mark Williams, Sorcha Cusack, Nancy Carroll, Alex Price, Hugo Speer, Tom Chambers, Keith Osborn"/>
    <n v="7"/>
    <x v="6"/>
    <s v="United Kingdom"/>
    <n v="1"/>
    <x v="838"/>
    <x v="3"/>
    <x v="1"/>
    <s v="6 Season"/>
    <n v="6"/>
    <s v=""/>
    <m/>
    <n v="6"/>
    <s v="British TV Shows, Crime TV Shows, TV Dramas"/>
    <x v="23"/>
    <s v="British TV Shows, Crime TV Shows, TV Dramas"/>
    <n v="3"/>
  </r>
  <r>
    <n v="6745"/>
    <x v="8384"/>
    <x v="1"/>
    <x v="8380"/>
    <m/>
    <m/>
    <n v="0"/>
    <x v="17"/>
    <s v="India"/>
    <n v="1"/>
    <x v="23"/>
    <x v="4"/>
    <x v="5"/>
    <s v="1 Season"/>
    <n v="1"/>
    <s v=""/>
    <m/>
    <n v="1"/>
    <s v="International TV Shows, TV Horror, TV Thrillers"/>
    <x v="19"/>
    <s v="International TV Shows, TV Horror, TV Thrillers"/>
    <n v="3"/>
  </r>
  <r>
    <n v="6751"/>
    <x v="8385"/>
    <x v="1"/>
    <x v="8381"/>
    <m/>
    <s v="Onur Tuna, Serhat Tutumluer, Mehmet √ñzg√ºr, Naz Elmas, Kayra ≈ûenocak, Kamil G√ºler, Ceyhun Ergin, Burcu √áoban, Umut Kƒ±rcalƒ±, Sencer Serta"/>
    <n v="10"/>
    <x v="61"/>
    <s v="Turkey"/>
    <n v="1"/>
    <x v="1034"/>
    <x v="4"/>
    <x v="1"/>
    <s v="2 Season"/>
    <n v="2"/>
    <s v=""/>
    <m/>
    <n v="2"/>
    <s v="Crime TV Shows, International TV Shows, TV Action &amp; Adventure"/>
    <x v="20"/>
    <s v="Crime TV Shows, International TV Shows, TV Action &amp; Adventure"/>
    <n v="3"/>
  </r>
  <r>
    <n v="6764"/>
    <x v="8386"/>
    <x v="1"/>
    <x v="8382"/>
    <m/>
    <s v="Louise Roe"/>
    <n v="1"/>
    <x v="2"/>
    <m/>
    <n v="0"/>
    <x v="1386"/>
    <x v="4"/>
    <x v="1"/>
    <s v="2 Season"/>
    <n v="2"/>
    <s v=""/>
    <m/>
    <n v="2"/>
    <s v="International TV Shows, Reality TV"/>
    <x v="19"/>
    <s v="International TV Shows, Reality TV"/>
    <n v="2"/>
  </r>
  <r>
    <n v="6767"/>
    <x v="8387"/>
    <x v="1"/>
    <x v="8383"/>
    <m/>
    <s v="Antonio Sabato Jr."/>
    <n v="1"/>
    <x v="0"/>
    <s v="United States"/>
    <n v="1"/>
    <x v="1022"/>
    <x v="0"/>
    <x v="4"/>
    <s v="3 Season"/>
    <n v="3"/>
    <s v=""/>
    <m/>
    <n v="3"/>
    <s v="Reality TV"/>
    <x v="26"/>
    <s v="Reality TV"/>
    <n v="1"/>
  </r>
  <r>
    <n v="6771"/>
    <x v="8388"/>
    <x v="1"/>
    <x v="8384"/>
    <m/>
    <s v="Choi Da-in, Yang Se-na, Gim Chae-eun, Esther, Um Sang-hyun, Shin Yong-woo"/>
    <n v="6"/>
    <x v="28"/>
    <s v="South Korea"/>
    <n v="1"/>
    <x v="78"/>
    <x v="9"/>
    <x v="8"/>
    <s v="1 Season"/>
    <n v="1"/>
    <s v=""/>
    <m/>
    <n v="1"/>
    <s v="Kids' TV, Korean TV Shows"/>
    <x v="25"/>
    <s v="Kids' TV, Korean TV Shows"/>
    <n v="2"/>
  </r>
  <r>
    <n v="6774"/>
    <x v="8389"/>
    <x v="1"/>
    <x v="8385"/>
    <m/>
    <s v="Michael Mosley, James Wong"/>
    <n v="2"/>
    <x v="2"/>
    <m/>
    <n v="0"/>
    <x v="46"/>
    <x v="3"/>
    <x v="6"/>
    <s v="1 Season"/>
    <n v="1"/>
    <s v=""/>
    <m/>
    <n v="1"/>
    <s v="Docuseries, Science &amp; Nature TV"/>
    <x v="21"/>
    <s v="Docuseries, Science &amp; Nature TV"/>
    <n v="2"/>
  </r>
  <r>
    <n v="6775"/>
    <x v="8390"/>
    <x v="1"/>
    <x v="8386"/>
    <m/>
    <s v="Yenn Teoh, Leslie Chai, Elvis Chin, Candy Ice, Jacky Kam, Jordan Voon, Alvin Wong"/>
    <n v="7"/>
    <x v="0"/>
    <s v="United States"/>
    <n v="1"/>
    <x v="1158"/>
    <x v="12"/>
    <x v="1"/>
    <s v="1 Season"/>
    <n v="1"/>
    <s v=""/>
    <m/>
    <n v="1"/>
    <s v="International TV Shows, TV Dramas"/>
    <x v="19"/>
    <s v="International TV Shows, TV Dramas"/>
    <n v="2"/>
  </r>
  <r>
    <n v="6783"/>
    <x v="8391"/>
    <x v="1"/>
    <x v="8387"/>
    <m/>
    <s v="Brodie Smith"/>
    <n v="1"/>
    <x v="0"/>
    <s v="United States"/>
    <n v="1"/>
    <x v="85"/>
    <x v="3"/>
    <x v="1"/>
    <s v="1 Season"/>
    <n v="1"/>
    <s v=""/>
    <m/>
    <n v="1"/>
    <s v="Reality TV"/>
    <x v="26"/>
    <s v="Reality TV"/>
    <n v="1"/>
  </r>
  <r>
    <n v="6786"/>
    <x v="8392"/>
    <x v="1"/>
    <x v="8388"/>
    <m/>
    <m/>
    <n v="0"/>
    <x v="6"/>
    <s v="United Kingdom"/>
    <n v="1"/>
    <x v="219"/>
    <x v="9"/>
    <x v="6"/>
    <s v="1 Season"/>
    <n v="1"/>
    <s v=""/>
    <m/>
    <n v="1"/>
    <s v="British TV Shows, Docuseries, Science &amp; Nature TV"/>
    <x v="23"/>
    <s v="British TV Shows, Docuseries, Science &amp; Nature TV"/>
    <n v="3"/>
  </r>
  <r>
    <n v="6789"/>
    <x v="8393"/>
    <x v="1"/>
    <x v="8389"/>
    <m/>
    <m/>
    <n v="0"/>
    <x v="6"/>
    <s v="United Kingdom"/>
    <n v="1"/>
    <x v="369"/>
    <x v="12"/>
    <x v="5"/>
    <s v="1 Season"/>
    <n v="1"/>
    <s v=""/>
    <m/>
    <n v="1"/>
    <s v="International TV Shows, TV Dramas"/>
    <x v="19"/>
    <s v="International TV Shows, TV Dramas"/>
    <n v="2"/>
  </r>
  <r>
    <n v="6792"/>
    <x v="8394"/>
    <x v="1"/>
    <x v="8390"/>
    <m/>
    <s v="Jorge Perugorr√≠a, Carlos Enrique Almirante, Mario Guerra, Luis Alberto Garc√≠a, Juana Acosta, Laura Ramos"/>
    <n v="6"/>
    <x v="14"/>
    <s v="Spain, Cuba"/>
    <n v="2"/>
    <x v="129"/>
    <x v="9"/>
    <x v="5"/>
    <s v="1 Season"/>
    <n v="1"/>
    <s v=""/>
    <m/>
    <n v="1"/>
    <s v="Crime TV Shows, International TV Shows, Spanish-Language TV Shows"/>
    <x v="20"/>
    <s v="Crime TV Shows, International TV Shows, Spanish-Language TV Shows"/>
    <n v="3"/>
  </r>
  <r>
    <n v="6796"/>
    <x v="8395"/>
    <x v="1"/>
    <x v="8391"/>
    <m/>
    <s v="Kelsey Grammer, Jane Leeves, David Hyde Pierce, Peri Gilpin, John Mahoney, Dan Butler"/>
    <n v="6"/>
    <x v="0"/>
    <s v="United States"/>
    <n v="1"/>
    <x v="1661"/>
    <x v="20"/>
    <x v="6"/>
    <s v="11 Season"/>
    <n v="11"/>
    <s v=""/>
    <m/>
    <n v="11"/>
    <s v="Classic &amp; Cult TV, TV Comedies"/>
    <x v="31"/>
    <s v="Classic &amp; Cult TV, TV Comedies"/>
    <n v="2"/>
  </r>
  <r>
    <n v="6804"/>
    <x v="8396"/>
    <x v="1"/>
    <x v="8392"/>
    <m/>
    <m/>
    <n v="0"/>
    <x v="0"/>
    <s v="United States"/>
    <n v="1"/>
    <x v="333"/>
    <x v="3"/>
    <x v="6"/>
    <s v="4 Season"/>
    <n v="4"/>
    <s v=""/>
    <m/>
    <n v="4"/>
    <s v="Docuseries, Reality TV"/>
    <x v="21"/>
    <s v="Docuseries, Reality TV"/>
    <n v="2"/>
  </r>
  <r>
    <n v="6807"/>
    <x v="8397"/>
    <x v="1"/>
    <x v="8393"/>
    <m/>
    <s v="Jennifer Aniston, Courteney Cox, Lisa Kudrow, Matt LeBlanc, Matthew Perry, David Schwimmer"/>
    <n v="6"/>
    <x v="0"/>
    <s v="United States"/>
    <n v="1"/>
    <x v="1661"/>
    <x v="20"/>
    <x v="1"/>
    <s v="10 Season"/>
    <n v="10"/>
    <s v=""/>
    <m/>
    <n v="10"/>
    <s v="Classic &amp; Cult TV, TV Comedies"/>
    <x v="31"/>
    <s v="Classic &amp; Cult TV, TV Comedies"/>
    <n v="2"/>
  </r>
  <r>
    <n v="6811"/>
    <x v="8398"/>
    <x v="1"/>
    <x v="8394"/>
    <s v="Alastair Fothergill"/>
    <s v="David Attenborough"/>
    <n v="1"/>
    <x v="6"/>
    <s v="United Kingdom, United States, Spain, Germany, Greece, Canada"/>
    <n v="6"/>
    <x v="187"/>
    <x v="12"/>
    <x v="6"/>
    <s v="1 Season"/>
    <n v="1"/>
    <s v=""/>
    <m/>
    <n v="1"/>
    <s v="British TV Shows, Docuseries, International TV Shows"/>
    <x v="23"/>
    <s v="British TV Shows, Docuseries, International TV Shows"/>
    <n v="3"/>
  </r>
  <r>
    <n v="6821"/>
    <x v="8399"/>
    <x v="1"/>
    <x v="8395"/>
    <m/>
    <s v="Amol Parashar, Harleen Sethi, Chaitanya Sharma, Priya Malik, Pratik Dixit"/>
    <n v="5"/>
    <x v="17"/>
    <s v="India"/>
    <n v="1"/>
    <x v="769"/>
    <x v="5"/>
    <x v="1"/>
    <s v="1 Season"/>
    <n v="1"/>
    <s v=""/>
    <m/>
    <n v="1"/>
    <s v="International TV Shows, TV Dramas"/>
    <x v="19"/>
    <s v="International TV Shows, TV Dramas"/>
    <n v="2"/>
  </r>
  <r>
    <n v="6823"/>
    <x v="8400"/>
    <x v="1"/>
    <x v="8396"/>
    <m/>
    <s v="Joshua Sasse, Timothy Omundson, Vinnie Jones, Mallory Jansen, Karen David, Luke Youngblood"/>
    <n v="6"/>
    <x v="0"/>
    <s v="United States"/>
    <n v="1"/>
    <x v="1673"/>
    <x v="9"/>
    <x v="6"/>
    <s v="2 Season"/>
    <n v="2"/>
    <s v=""/>
    <m/>
    <n v="2"/>
    <s v="TV Action &amp; Adventure, TV Comedies"/>
    <x v="29"/>
    <s v="TV Action &amp; Adventure, TV Comedies"/>
    <n v="2"/>
  </r>
  <r>
    <n v="6825"/>
    <x v="8401"/>
    <x v="1"/>
    <x v="8397"/>
    <m/>
    <s v="Lego Lee, Alice Ko, Afalean Lu, Tsai Chen-nan, Wang Chuan, Leiya Gao, Charlize Lin"/>
    <n v="7"/>
    <x v="53"/>
    <s v="Taiwan"/>
    <n v="1"/>
    <x v="95"/>
    <x v="16"/>
    <x v="5"/>
    <s v="1 Season"/>
    <n v="1"/>
    <s v=""/>
    <m/>
    <n v="1"/>
    <s v="International TV Shows, TV Comedies, TV Dramas"/>
    <x v="19"/>
    <s v="International TV Shows, TV Comedies, TV Dramas"/>
    <n v="3"/>
  </r>
  <r>
    <n v="6826"/>
    <x v="8402"/>
    <x v="1"/>
    <x v="8398"/>
    <m/>
    <s v="Ragini Khanna, Mandira Bedi, Tanishaa Mukerji"/>
    <n v="3"/>
    <x v="17"/>
    <s v="India"/>
    <n v="1"/>
    <x v="1034"/>
    <x v="0"/>
    <x v="6"/>
    <s v="1 Season"/>
    <n v="1"/>
    <s v=""/>
    <m/>
    <n v="1"/>
    <s v="International TV Shows, Stand-Up Comedy &amp; Talk Shows, TV Comedies"/>
    <x v="19"/>
    <s v="International TV Shows, Stand-Up Comedy &amp; Talk Shows, TV Comedies"/>
    <n v="3"/>
  </r>
  <r>
    <n v="6828"/>
    <x v="8403"/>
    <x v="1"/>
    <x v="8399"/>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n v="22"/>
    <x v="1"/>
    <s v="Japan"/>
    <n v="1"/>
    <x v="62"/>
    <x v="8"/>
    <x v="9"/>
    <s v="1 Season"/>
    <n v="1"/>
    <s v=""/>
    <m/>
    <n v="1"/>
    <s v="Anime Series, International TV Shows"/>
    <x v="27"/>
    <s v="Anime Series, International TV Shows"/>
    <n v="2"/>
  </r>
  <r>
    <n v="6835"/>
    <x v="8404"/>
    <x v="1"/>
    <x v="8400"/>
    <m/>
    <s v="Bettany Hughes"/>
    <n v="1"/>
    <x v="6"/>
    <s v="United Kingdom"/>
    <n v="1"/>
    <x v="166"/>
    <x v="4"/>
    <x v="6"/>
    <s v="1 Season"/>
    <n v="1"/>
    <s v=""/>
    <m/>
    <n v="1"/>
    <s v="British TV Shows, Docuseries, International TV Shows"/>
    <x v="23"/>
    <s v="British TV Shows, Docuseries, International TV Shows"/>
    <n v="3"/>
  </r>
  <r>
    <n v="6836"/>
    <x v="8405"/>
    <x v="1"/>
    <x v="8401"/>
    <m/>
    <s v="Bettany Hughes"/>
    <n v="1"/>
    <x v="6"/>
    <s v="United Kingdom"/>
    <n v="1"/>
    <x v="166"/>
    <x v="9"/>
    <x v="6"/>
    <s v="1 Season"/>
    <n v="1"/>
    <s v=""/>
    <m/>
    <n v="1"/>
    <s v="British TV Shows, Docuseries, International TV Shows"/>
    <x v="23"/>
    <s v="British TV Shows, Docuseries, International TV Shows"/>
    <n v="3"/>
  </r>
  <r>
    <n v="6837"/>
    <x v="8406"/>
    <x v="1"/>
    <x v="8402"/>
    <m/>
    <s v="David Dencik, Ruth Vega Fernandez, David Fukamachi Regnfors, Sverrir Gudnason, Andreas Kundler, Sven Nordin, Boman Oscarsson, Lars Green, Sebastian Spors√©n, Amanda Ooms, Magnus Krepper, Peter Carlberg, Peter Bergared, Christopher Wagelin, Lars Helander, Emilie Jonsson"/>
    <n v="16"/>
    <x v="21"/>
    <s v="Sweden"/>
    <n v="1"/>
    <x v="621"/>
    <x v="9"/>
    <x v="5"/>
    <s v="1 Season"/>
    <n v="1"/>
    <s v=""/>
    <m/>
    <n v="1"/>
    <s v="Crime TV Shows, International TV Shows, Romantic TV Shows"/>
    <x v="20"/>
    <s v="Crime TV Shows, International TV Shows, Romantic TV Shows"/>
    <n v="3"/>
  </r>
  <r>
    <n v="6839"/>
    <x v="8407"/>
    <x v="1"/>
    <x v="8403"/>
    <s v="Guy Vasilovich"/>
    <s v="Brian Drummond, Erin Mathews, Richard Ian Cox, Sarah Edmondson, Moneca Stori"/>
    <n v="5"/>
    <x v="24"/>
    <s v="Italy, Canada, France"/>
    <n v="3"/>
    <x v="199"/>
    <x v="12"/>
    <x v="0"/>
    <s v="1 Season"/>
    <n v="1"/>
    <s v=""/>
    <m/>
    <n v="1"/>
    <s v="Kids' TV, TV Comedies"/>
    <x v="25"/>
    <s v="Kids' TV, TV Comedies"/>
    <n v="2"/>
  </r>
  <r>
    <n v="6842"/>
    <x v="8408"/>
    <x v="1"/>
    <x v="8404"/>
    <m/>
    <s v="Ray Romano, Chris O'Dowd"/>
    <n v="2"/>
    <x v="0"/>
    <s v="United States"/>
    <n v="1"/>
    <x v="6"/>
    <x v="3"/>
    <x v="5"/>
    <s v="1 Season"/>
    <n v="1"/>
    <s v=""/>
    <m/>
    <n v="1"/>
    <s v="Crime TV Shows, TV Comedies, TV Dramas"/>
    <x v="20"/>
    <s v="Crime TV Shows, TV Comedies, TV Dramas"/>
    <n v="3"/>
  </r>
  <r>
    <n v="6850"/>
    <x v="8409"/>
    <x v="1"/>
    <x v="8405"/>
    <m/>
    <s v="Brit Eaton, Scott Glaves"/>
    <n v="2"/>
    <x v="0"/>
    <s v="United States"/>
    <n v="1"/>
    <x v="567"/>
    <x v="11"/>
    <x v="1"/>
    <s v="1 Season"/>
    <n v="1"/>
    <s v=""/>
    <m/>
    <n v="1"/>
    <s v="Reality TV"/>
    <x v="26"/>
    <s v="Reality TV"/>
    <n v="1"/>
  </r>
  <r>
    <n v="6858"/>
    <x v="8410"/>
    <x v="1"/>
    <x v="8406"/>
    <m/>
    <s v="Henley Hii, Debbie Goh, Frederick Lee, Wymen Yang, Melvin Sia, Alvin Wong"/>
    <n v="6"/>
    <x v="2"/>
    <m/>
    <n v="0"/>
    <x v="1102"/>
    <x v="10"/>
    <x v="1"/>
    <s v="1 Season"/>
    <n v="1"/>
    <s v=""/>
    <m/>
    <n v="1"/>
    <s v="International TV Shows, TV Dramas"/>
    <x v="19"/>
    <s v="International TV Shows, TV Dramas"/>
    <n v="2"/>
  </r>
  <r>
    <n v="6869"/>
    <x v="8411"/>
    <x v="1"/>
    <x v="8407"/>
    <m/>
    <s v="Natalie Lander, Georgie Kidder"/>
    <n v="2"/>
    <x v="0"/>
    <s v="United States"/>
    <n v="1"/>
    <x v="1444"/>
    <x v="3"/>
    <x v="0"/>
    <s v="2 Season"/>
    <n v="2"/>
    <s v=""/>
    <m/>
    <n v="2"/>
    <s v="Kids' TV"/>
    <x v="25"/>
    <s v="Kids' TV"/>
    <n v="1"/>
  </r>
  <r>
    <n v="6872"/>
    <x v="8412"/>
    <x v="1"/>
    <x v="8408"/>
    <m/>
    <s v="Marco D'Amore, Fortunato Cerlino, Salvatore Esposito, Fabio de Caro, Christian Giroso, Giovanni Buselli, Carmine Monaco, Lino Musella, Marco Palvetti, Vincenzo Fabricino, Maria Pia Calzone, Domenico Balsamo, Emanuele Vicorito, Carmine Battaglia, Alessio Gallo"/>
    <n v="15"/>
    <x v="24"/>
    <s v="Italy, Germany"/>
    <n v="2"/>
    <x v="716"/>
    <x v="9"/>
    <x v="5"/>
    <s v="2 Season"/>
    <n v="2"/>
    <s v=""/>
    <m/>
    <n v="2"/>
    <s v="Crime TV Shows, International TV Shows, TV Dramas"/>
    <x v="20"/>
    <s v="Crime TV Shows, International TV Shows, TV Dramas"/>
    <n v="3"/>
  </r>
  <r>
    <n v="6874"/>
    <x v="8413"/>
    <x v="1"/>
    <x v="8409"/>
    <s v="Neslihan Yesilyurt"/>
    <s v="G√∂k√ße Bahadƒ±r, Engin √ñzt√ºrk, Onur Saylak"/>
    <n v="3"/>
    <x v="61"/>
    <s v="Turkey"/>
    <n v="1"/>
    <x v="1674"/>
    <x v="4"/>
    <x v="1"/>
    <s v="1 Season"/>
    <n v="1"/>
    <s v=""/>
    <m/>
    <n v="1"/>
    <s v="International TV Shows, TV Dramas, TV Thrillers"/>
    <x v="19"/>
    <s v="International TV Shows, TV Dramas, TV Thrillers"/>
    <n v="3"/>
  </r>
  <r>
    <n v="6886"/>
    <x v="8414"/>
    <x v="1"/>
    <x v="8410"/>
    <m/>
    <s v="Blake Lively, Leighton Meester, Penn Badgley, Chace Crawford, Ed Westwick, Kelly Rutherford, Matthew Settle, Taylor Momsen, Jessica Szohr, Zuzanna Szadkowski, Connor Paolo"/>
    <n v="11"/>
    <x v="0"/>
    <s v="United States"/>
    <n v="1"/>
    <x v="1675"/>
    <x v="11"/>
    <x v="1"/>
    <s v="6 Season"/>
    <n v="6"/>
    <s v=""/>
    <m/>
    <n v="6"/>
    <s v="TV Dramas, Teen TV Shows"/>
    <x v="22"/>
    <s v="TV Dramas, Teen TV Shows"/>
    <n v="2"/>
  </r>
  <r>
    <n v="6890"/>
    <x v="8415"/>
    <x v="1"/>
    <x v="8411"/>
    <m/>
    <s v="Kevin McCloud"/>
    <n v="1"/>
    <x v="6"/>
    <s v="United Kingdom"/>
    <n v="1"/>
    <x v="844"/>
    <x v="3"/>
    <x v="1"/>
    <s v="2 Season"/>
    <n v="2"/>
    <s v=""/>
    <m/>
    <n v="2"/>
    <s v="British TV Shows, International TV Shows, Reality TV"/>
    <x v="23"/>
    <s v="British TV Shows, International TV Shows, Reality TV"/>
    <n v="3"/>
  </r>
  <r>
    <n v="6891"/>
    <x v="8416"/>
    <x v="1"/>
    <x v="8412"/>
    <m/>
    <s v="Yon Gonz√°lez, Amaia Salamanca, Adriana Ozores, Pedro Alonso, Concha Velasco, Lloren√ß Gonz√°lez, Pep Anton Mu√±oz, Eloy Azor√≠n, Fele Mart√≠nez, Luz Valdenebro, Marta Larralde, Antonio Reyes, Iv√°n Morales, Dion C√≥rdoba, Raquel Sierra"/>
    <n v="15"/>
    <x v="14"/>
    <s v="Spain"/>
    <n v="1"/>
    <x v="38"/>
    <x v="8"/>
    <x v="6"/>
    <s v="3 Season"/>
    <n v="3"/>
    <s v=""/>
    <m/>
    <n v="3"/>
    <s v="International TV Shows, Romantic TV Shows, Spanish-Language TV Shows"/>
    <x v="19"/>
    <s v="International TV Shows, Romantic TV Shows, Spanish-Language TV Shows"/>
    <n v="3"/>
  </r>
  <r>
    <n v="6895"/>
    <x v="8417"/>
    <x v="1"/>
    <x v="8413"/>
    <m/>
    <s v="Tom Dyckhoff, Daniel Hopwood, Sophie Robinson"/>
    <n v="3"/>
    <x v="6"/>
    <s v="United Kingdom"/>
    <n v="1"/>
    <x v="42"/>
    <x v="9"/>
    <x v="6"/>
    <s v="2 Season"/>
    <n v="2"/>
    <s v=""/>
    <m/>
    <n v="2"/>
    <s v="British TV Shows, International TV Shows, Reality TV"/>
    <x v="23"/>
    <s v="British TV Shows, International TV Shows, Reality TV"/>
    <n v="3"/>
  </r>
  <r>
    <n v="6896"/>
    <x v="8418"/>
    <x v="1"/>
    <x v="8414"/>
    <m/>
    <m/>
    <n v="0"/>
    <x v="6"/>
    <s v="United Kingdom"/>
    <n v="1"/>
    <x v="46"/>
    <x v="3"/>
    <x v="6"/>
    <s v="1 Season"/>
    <n v="1"/>
    <s v=""/>
    <m/>
    <n v="1"/>
    <s v="Docuseries, Science &amp; Nature TV"/>
    <x v="21"/>
    <s v="Docuseries, Science &amp; Nature TV"/>
    <n v="2"/>
  </r>
  <r>
    <n v="6902"/>
    <x v="8419"/>
    <x v="1"/>
    <x v="8415"/>
    <m/>
    <s v="Yuuka Nanri, Kanako Mitsuhashi, Eri Sendai, Ami Koshimizu, Hidenobu Kiuchi, Mitsuru Miyamoto, Masashi Ebara, Norihiro Inoue, Rie Nakagawa, Masami Iwasaki, Laura Bailey, Luci Christian, Caitlin Glass, Alese Johnson, Monica Rial, Jerry Jewell, Stephanie Young, Mike McFarland"/>
    <n v="18"/>
    <x v="1"/>
    <s v="Japan"/>
    <n v="1"/>
    <x v="1661"/>
    <x v="13"/>
    <x v="1"/>
    <s v="2 Season"/>
    <n v="2"/>
    <s v=""/>
    <m/>
    <n v="2"/>
    <s v="Anime Series, Crime TV Shows"/>
    <x v="27"/>
    <s v="Anime Series, Crime TV Shows"/>
    <n v="2"/>
  </r>
  <r>
    <n v="6907"/>
    <x v="8420"/>
    <x v="1"/>
    <x v="8416"/>
    <m/>
    <s v="Tuck Boriboon, Ball Chernyim, Na‚ÄôKom Chuanchuen"/>
    <n v="3"/>
    <x v="2"/>
    <m/>
    <n v="0"/>
    <x v="356"/>
    <x v="9"/>
    <x v="5"/>
    <s v="2 Season"/>
    <n v="2"/>
    <s v=""/>
    <m/>
    <n v="2"/>
    <s v="International TV Shows, TV Comedies"/>
    <x v="19"/>
    <s v="International TV Shows, TV Comedies"/>
    <n v="2"/>
  </r>
  <r>
    <n v="6918"/>
    <x v="8421"/>
    <x v="1"/>
    <x v="8417"/>
    <m/>
    <s v="Hugh Dancy, Mads Mikkelsen, Caroline Dhavernas, Hettienne Park, Laurence Fishburne, Scott Thompson, Aaron Abrams, Gillian Anderson, Lara Jean Chorostecki"/>
    <n v="9"/>
    <x v="0"/>
    <s v="United States"/>
    <n v="1"/>
    <x v="935"/>
    <x v="4"/>
    <x v="5"/>
    <s v="3 Season"/>
    <n v="3"/>
    <s v=""/>
    <m/>
    <n v="3"/>
    <s v="TV Horror, TV Mysteries, TV Thrillers"/>
    <x v="33"/>
    <s v="TV Horror, TV Mysteries, TV Thrillers"/>
    <n v="3"/>
  </r>
  <r>
    <n v="6920"/>
    <x v="8422"/>
    <x v="1"/>
    <x v="8418"/>
    <m/>
    <s v="Tammy Chen, Kingone Wang, Hsieh Kun Da, Chuang Kai-Hsun, Jenna Wang"/>
    <n v="5"/>
    <x v="53"/>
    <s v="Taiwan"/>
    <n v="1"/>
    <x v="224"/>
    <x v="8"/>
    <x v="1"/>
    <s v="1 Season"/>
    <n v="1"/>
    <s v=""/>
    <m/>
    <n v="1"/>
    <s v="International TV Shows, Romantic TV Shows, TV Comedies"/>
    <x v="19"/>
    <s v="International TV Shows, Romantic TV Shows, TV Comedies"/>
    <n v="3"/>
  </r>
  <r>
    <n v="6923"/>
    <x v="8423"/>
    <x v="1"/>
    <x v="8419"/>
    <m/>
    <s v="Sarah Lancashire, Siobhan Finneran, Charlie Murphy, James Norton, George Costigan, Karl Davies, Shane Zaza, Steve Pemberton, Joe Armstrong, Adam Long, Rick Warden, Rhys Connah, Katherine Kelly"/>
    <n v="13"/>
    <x v="6"/>
    <s v="United Kingdom"/>
    <n v="1"/>
    <x v="692"/>
    <x v="9"/>
    <x v="5"/>
    <s v="2 Season"/>
    <n v="2"/>
    <s v=""/>
    <m/>
    <n v="2"/>
    <s v="British TV Shows, Crime TV Shows, International TV Shows"/>
    <x v="23"/>
    <s v="British TV Shows, Crime TV Shows, International TV Shows"/>
    <n v="3"/>
  </r>
  <r>
    <n v="6924"/>
    <x v="8424"/>
    <x v="1"/>
    <x v="8420"/>
    <m/>
    <s v="Steve Coogan, Kathryn Hahn, Sawyer Shipman, Bradley Whitford"/>
    <n v="4"/>
    <x v="0"/>
    <s v="United States"/>
    <n v="1"/>
    <x v="222"/>
    <x v="4"/>
    <x v="5"/>
    <s v="1 Season"/>
    <n v="1"/>
    <s v=""/>
    <m/>
    <n v="1"/>
    <s v="TV Comedies, TV Dramas"/>
    <x v="24"/>
    <s v="TV Comedies, TV Dramas"/>
    <n v="2"/>
  </r>
  <r>
    <n v="6931"/>
    <x v="8425"/>
    <x v="1"/>
    <x v="8421"/>
    <m/>
    <s v="Harold Shipman"/>
    <n v="1"/>
    <x v="6"/>
    <s v="United Kingdom"/>
    <n v="1"/>
    <x v="33"/>
    <x v="0"/>
    <x v="1"/>
    <s v="1 Season"/>
    <n v="1"/>
    <s v=""/>
    <m/>
    <n v="1"/>
    <s v="British TV Shows, Crime TV Shows, Docuseries"/>
    <x v="23"/>
    <s v="British TV Shows, Crime TV Shows, Docuseries"/>
    <n v="3"/>
  </r>
  <r>
    <n v="6933"/>
    <x v="8426"/>
    <x v="1"/>
    <x v="8422"/>
    <s v="Ah Loong"/>
    <m/>
    <n v="0"/>
    <x v="45"/>
    <s v="Malaysia"/>
    <n v="1"/>
    <x v="752"/>
    <x v="3"/>
    <x v="8"/>
    <s v="1 Season"/>
    <n v="1"/>
    <s v=""/>
    <m/>
    <n v="1"/>
    <s v="Kids' TV, TV Comedies"/>
    <x v="25"/>
    <s v="Kids' TV, TV Comedies"/>
    <n v="2"/>
  </r>
  <r>
    <n v="6936"/>
    <x v="8427"/>
    <x v="1"/>
    <x v="8423"/>
    <m/>
    <s v="Rachel Bilson, Jaime King, Cress Williams, Wilson Bethel, Scott Porter, Tim Matheson, Kaitlyn Black, Ross Philips"/>
    <n v="8"/>
    <x v="0"/>
    <s v="United States"/>
    <n v="1"/>
    <x v="474"/>
    <x v="0"/>
    <x v="6"/>
    <s v="4 Season"/>
    <n v="4"/>
    <s v=""/>
    <m/>
    <n v="4"/>
    <s v="TV Comedies, TV Dramas"/>
    <x v="24"/>
    <s v="TV Comedies, TV Dramas"/>
    <n v="2"/>
  </r>
  <r>
    <n v="6938"/>
    <x v="8428"/>
    <x v="1"/>
    <x v="8424"/>
    <m/>
    <s v="Saharul Ridzwan, Mia Ahmad, Hafreez Adam, Hafeez Mikhail, Nadzmi Adhwa, Bella Nazari"/>
    <n v="6"/>
    <x v="43"/>
    <s v="Indonesia"/>
    <n v="1"/>
    <x v="716"/>
    <x v="4"/>
    <x v="1"/>
    <s v="1 Season"/>
    <n v="1"/>
    <s v=""/>
    <m/>
    <n v="1"/>
    <s v="International TV Shows, Romantic TV Shows, TV Dramas"/>
    <x v="19"/>
    <s v="International TV Shows, Romantic TV Shows, TV Dramas"/>
    <n v="3"/>
  </r>
  <r>
    <n v="6942"/>
    <x v="8429"/>
    <x v="1"/>
    <x v="8425"/>
    <m/>
    <s v="Emily Rose, Lucas Bryant, Nicholas Campbell, Eric Balfour, Richard Donat, John Dunsworth, Maurice Dean Wint, Adam Copeland"/>
    <n v="8"/>
    <x v="8"/>
    <s v="Canada, United States"/>
    <n v="2"/>
    <x v="641"/>
    <x v="4"/>
    <x v="1"/>
    <s v="5 Season"/>
    <n v="5"/>
    <s v=""/>
    <m/>
    <n v="5"/>
    <s v="Classic &amp; Cult TV, TV Horror, TV Mysteries"/>
    <x v="31"/>
    <s v="Classic &amp; Cult TV, TV Horror, TV Mysteries"/>
    <n v="3"/>
  </r>
  <r>
    <n v="6952"/>
    <x v="8430"/>
    <x v="1"/>
    <x v="8426"/>
    <m/>
    <s v="Dave Pettitt"/>
    <n v="1"/>
    <x v="8"/>
    <s v="Canada"/>
    <n v="1"/>
    <x v="529"/>
    <x v="5"/>
    <x v="5"/>
    <s v="2 Season"/>
    <n v="2"/>
    <s v=""/>
    <m/>
    <n v="2"/>
    <s v="International TV Shows, Reality TV"/>
    <x v="19"/>
    <s v="International TV Shows, Reality TV"/>
    <n v="2"/>
  </r>
  <r>
    <n v="6954"/>
    <x v="8431"/>
    <x v="1"/>
    <x v="8427"/>
    <m/>
    <s v="Billy Campbell, Hiroyuki Sanada, Kyra Zagorsky, Mark Ghanim√©, Meegwun Fairbrother, Jordan Hayes, Neil Napier, Matt Long, Severn Thompson, Jeri Ryan, Catherine Lemieux"/>
    <n v="11"/>
    <x v="0"/>
    <s v="United States, Canada"/>
    <n v="2"/>
    <x v="1430"/>
    <x v="4"/>
    <x v="5"/>
    <s v="1 Season"/>
    <n v="1"/>
    <s v=""/>
    <m/>
    <n v="1"/>
    <s v="TV Horror, TV Mysteries, TV Sci-Fi &amp; Fantasy"/>
    <x v="33"/>
    <s v="TV Horror, TV Mysteries, TV Sci-Fi &amp; Fantasy"/>
    <n v="3"/>
  </r>
  <r>
    <n v="6956"/>
    <x v="8432"/>
    <x v="1"/>
    <x v="8428"/>
    <m/>
    <s v="Anson Mount, Colm Meaney, Common, Dominique McElligott, Eddie Spears, Ben Esler, Phil Burke, Christopher Heyerdahl, Robin McLeavy, Tom Noonan"/>
    <n v="10"/>
    <x v="8"/>
    <s v="Canada, United Kingdom"/>
    <n v="2"/>
    <x v="1676"/>
    <x v="9"/>
    <x v="1"/>
    <s v="5 Season"/>
    <n v="5"/>
    <s v=""/>
    <m/>
    <n v="5"/>
    <s v="Crime TV Shows, TV Action &amp; Adventure"/>
    <x v="20"/>
    <s v="Crime TV Shows, TV Action &amp; Adventure"/>
    <n v="2"/>
  </r>
  <r>
    <n v="6964"/>
    <x v="8433"/>
    <x v="1"/>
    <x v="8429"/>
    <m/>
    <s v="Lars Mikkelsen, Ann Eleonora Jorgensen, Simon Sears, Morten Hee Andersen, Fanny Bernth, Joen H√∏jerslev, Camilla Lau, Maj-Britt Mathiesen, Solbj√∏rg H√∏jfeldt, Johanne Dal-Lewkovitch"/>
    <n v="10"/>
    <x v="22"/>
    <s v="Denmark"/>
    <n v="1"/>
    <x v="609"/>
    <x v="5"/>
    <x v="5"/>
    <s v="2 Season"/>
    <n v="2"/>
    <s v=""/>
    <m/>
    <n v="2"/>
    <s v="International TV Shows, TV Dramas"/>
    <x v="19"/>
    <s v="International TV Shows, TV Dramas"/>
    <n v="2"/>
  </r>
  <r>
    <n v="6966"/>
    <x v="8434"/>
    <x v="1"/>
    <x v="8430"/>
    <m/>
    <s v="Hyun-moo Jun, Solbi, Dong-hyuk Jang, Young-hoon Joo"/>
    <n v="4"/>
    <x v="28"/>
    <s v="South Korea"/>
    <n v="1"/>
    <x v="1275"/>
    <x v="4"/>
    <x v="8"/>
    <s v="1 Season"/>
    <n v="1"/>
    <s v=""/>
    <m/>
    <n v="1"/>
    <s v="International TV Shows, Korean TV Shows, Reality TV"/>
    <x v="19"/>
    <s v="International TV Shows, Korean TV Shows, Reality TV"/>
    <n v="3"/>
  </r>
  <r>
    <n v="6970"/>
    <x v="8435"/>
    <x v="1"/>
    <x v="8431"/>
    <m/>
    <s v="Dave Pettitt, Jamie Davis, Adam Gazzola, Kevin Ritchie"/>
    <n v="4"/>
    <x v="8"/>
    <s v="Canada"/>
    <n v="1"/>
    <x v="181"/>
    <x v="9"/>
    <x v="6"/>
    <s v="3 Season"/>
    <n v="3"/>
    <s v=""/>
    <m/>
    <n v="3"/>
    <s v="Reality TV"/>
    <x v="26"/>
    <s v="Reality TV"/>
    <n v="1"/>
  </r>
  <r>
    <n v="6971"/>
    <x v="8436"/>
    <x v="1"/>
    <x v="8432"/>
    <m/>
    <s v="Michael Landon, Victor French"/>
    <n v="2"/>
    <x v="0"/>
    <s v="United States"/>
    <n v="1"/>
    <x v="157"/>
    <x v="27"/>
    <x v="6"/>
    <s v="5 Season"/>
    <n v="5"/>
    <s v=""/>
    <m/>
    <n v="5"/>
    <s v="TV Dramas"/>
    <x v="22"/>
    <s v="TV Dramas"/>
    <n v="1"/>
  </r>
  <r>
    <n v="6972"/>
    <x v="8437"/>
    <x v="1"/>
    <x v="8433"/>
    <m/>
    <s v="Richard Harrington, Mali Harries, Hannah Daniel, Alex Harries, Aneirin Hughes, Daniel Rochford"/>
    <n v="6"/>
    <x v="6"/>
    <s v="United Kingdom"/>
    <n v="1"/>
    <x v="166"/>
    <x v="9"/>
    <x v="1"/>
    <s v="3 Season"/>
    <n v="3"/>
    <s v=""/>
    <m/>
    <n v="3"/>
    <s v="British TV Shows, Crime TV Shows, International TV Shows"/>
    <x v="23"/>
    <s v="British TV Shows, Crime TV Shows, International TV Shows"/>
    <n v="3"/>
  </r>
  <r>
    <n v="6975"/>
    <x v="8438"/>
    <x v="1"/>
    <x v="8434"/>
    <m/>
    <s v="Alejandro Awada, Cecilia Roth, Chino Dar√≠n, Nazareno Casero, Trist√°n, Gustavo Garz√≥n, Pablo Cedr√≥n, Mar√≠a Soldi, Rita Pauls, Victoria Almeida, Benjam√≠n Alfonso"/>
    <n v="11"/>
    <x v="25"/>
    <s v="Argentina"/>
    <n v="1"/>
    <x v="688"/>
    <x v="4"/>
    <x v="5"/>
    <s v="1 Season"/>
    <n v="1"/>
    <s v=""/>
    <m/>
    <n v="1"/>
    <s v="Crime TV Shows, International TV Shows, Spanish-Language TV Shows"/>
    <x v="20"/>
    <s v="Crime TV Shows, International TV Shows, Spanish-Language TV Shows"/>
    <n v="3"/>
  </r>
  <r>
    <n v="6977"/>
    <x v="8439"/>
    <x v="1"/>
    <x v="8435"/>
    <m/>
    <m/>
    <n v="0"/>
    <x v="12"/>
    <s v="Australia"/>
    <n v="1"/>
    <x v="620"/>
    <x v="9"/>
    <x v="6"/>
    <s v="1 Season"/>
    <n v="1"/>
    <s v=""/>
    <m/>
    <n v="1"/>
    <s v="British TV Shows, Docuseries"/>
    <x v="23"/>
    <s v="British TV Shows, Docuseries"/>
    <n v="2"/>
  </r>
  <r>
    <n v="6982"/>
    <x v="8440"/>
    <x v="1"/>
    <x v="8436"/>
    <m/>
    <s v="Mae Elliessa"/>
    <n v="1"/>
    <x v="0"/>
    <s v="United States"/>
    <n v="1"/>
    <x v="166"/>
    <x v="9"/>
    <x v="0"/>
    <s v="1 Season"/>
    <n v="1"/>
    <s v=""/>
    <m/>
    <n v="1"/>
    <s v="Kids' TV"/>
    <x v="25"/>
    <s v="Kids' TV"/>
    <n v="1"/>
  </r>
  <r>
    <n v="6997"/>
    <x v="8441"/>
    <x v="1"/>
    <x v="8437"/>
    <m/>
    <s v="Pachara Chirathivat, Ungsumalynn Sirapatsakmetha, Sutatta Udomsilp, Chutavuth Pattarakampol, Sirachuch Chienthaworn, Gunn Junhavat, Sananthachat Thanapatpisal, Thanapob Leeratanakajorn, Supassra Thanachat, Sedthawut Anusit, Kemisara Paladesh"/>
    <n v="11"/>
    <x v="51"/>
    <s v="Thailand"/>
    <n v="1"/>
    <x v="446"/>
    <x v="4"/>
    <x v="5"/>
    <s v="3 Season"/>
    <n v="3"/>
    <s v=""/>
    <m/>
    <n v="3"/>
    <s v="International TV Shows, Romantic TV Shows, TV Dramas"/>
    <x v="19"/>
    <s v="International TV Shows, Romantic TV Shows, TV Dramas"/>
    <n v="3"/>
  </r>
  <r>
    <n v="6999"/>
    <x v="8442"/>
    <x v="1"/>
    <x v="8438"/>
    <m/>
    <s v="Jill Halfpenny"/>
    <n v="1"/>
    <x v="6"/>
    <s v="United Kingdom"/>
    <n v="1"/>
    <x v="567"/>
    <x v="9"/>
    <x v="1"/>
    <s v="1 Season"/>
    <n v="1"/>
    <s v=""/>
    <m/>
    <n v="1"/>
    <s v="British TV Shows, Docuseries, International TV Shows"/>
    <x v="23"/>
    <s v="British TV Shows, Docuseries, International TV Shows"/>
    <n v="3"/>
  </r>
  <r>
    <n v="7007"/>
    <x v="8443"/>
    <x v="1"/>
    <x v="8439"/>
    <m/>
    <s v="Lynn Van Royen, Inge Paulussen, Jan Hammenecker, Kris Cuppens, Johan van Assche, Katrin Lohmann, Mieke De Groote, Roel Vanderstukken, Joren Seldeslachts, Joke Emmers, Charlotte Timmers, Guus Bullen, Tiny Bertels, Reinhilde Decleir, Barbara Sarafian"/>
    <n v="15"/>
    <x v="47"/>
    <s v="Belgium"/>
    <n v="1"/>
    <x v="1191"/>
    <x v="3"/>
    <x v="1"/>
    <s v="1 Season"/>
    <n v="1"/>
    <s v=""/>
    <m/>
    <n v="1"/>
    <s v="Crime TV Shows, International TV Shows, TV Dramas"/>
    <x v="20"/>
    <s v="Crime TV Shows, International TV Shows, TV Dramas"/>
    <n v="3"/>
  </r>
  <r>
    <n v="7018"/>
    <x v="8444"/>
    <x v="1"/>
    <x v="8440"/>
    <m/>
    <m/>
    <n v="0"/>
    <x v="2"/>
    <m/>
    <n v="0"/>
    <x v="220"/>
    <x v="5"/>
    <x v="5"/>
    <s v="1 Season"/>
    <n v="1"/>
    <s v=""/>
    <m/>
    <n v="1"/>
    <s v="British TV Shows, International TV Shows, Reality TV"/>
    <x v="23"/>
    <s v="British TV Shows, International TV Shows, Reality TV"/>
    <n v="3"/>
  </r>
  <r>
    <n v="7025"/>
    <x v="8445"/>
    <x v="1"/>
    <x v="8441"/>
    <m/>
    <s v="Fawad Khan, Mahira Khan, Atiqa Odho, Naveen Waqar, Sara Kashif"/>
    <n v="5"/>
    <x v="7"/>
    <s v="Pakistan"/>
    <n v="1"/>
    <x v="94"/>
    <x v="12"/>
    <x v="6"/>
    <s v="1 Season"/>
    <n v="1"/>
    <s v=""/>
    <m/>
    <n v="1"/>
    <s v="International TV Shows, Romantic TV Shows, TV Dramas"/>
    <x v="19"/>
    <s v="International TV Shows, Romantic TV Shows, TV Dramas"/>
    <n v="3"/>
  </r>
  <r>
    <n v="7029"/>
    <x v="8446"/>
    <x v="1"/>
    <x v="8442"/>
    <m/>
    <s v="Will Millard"/>
    <n v="1"/>
    <x v="6"/>
    <s v="United Kingdom"/>
    <n v="1"/>
    <x v="33"/>
    <x v="4"/>
    <x v="1"/>
    <s v="1 Season"/>
    <n v="1"/>
    <s v=""/>
    <m/>
    <n v="1"/>
    <s v="British TV Shows, Docuseries"/>
    <x v="23"/>
    <s v="British TV Shows, Docuseries"/>
    <n v="2"/>
  </r>
  <r>
    <n v="7030"/>
    <x v="8447"/>
    <x v="1"/>
    <x v="8443"/>
    <m/>
    <s v="Yuri Lowenthal, Drew Aaron, Karen Strassman, Marc Thompson, Rebecca Soler, Mike Pollock"/>
    <n v="6"/>
    <x v="0"/>
    <s v="United States, Italy"/>
    <n v="2"/>
    <x v="180"/>
    <x v="12"/>
    <x v="8"/>
    <s v="2 Season"/>
    <n v="2"/>
    <s v=""/>
    <m/>
    <n v="2"/>
    <s v="Kids' TV"/>
    <x v="25"/>
    <s v="Kids' TV"/>
    <n v="1"/>
  </r>
  <r>
    <n v="7034"/>
    <x v="8448"/>
    <x v="1"/>
    <x v="8444"/>
    <m/>
    <s v="Hyo-ri Lee, Sang-soon Lee, Ji-eun Lee"/>
    <n v="3"/>
    <x v="2"/>
    <m/>
    <n v="0"/>
    <x v="1677"/>
    <x v="5"/>
    <x v="1"/>
    <s v="2 Season"/>
    <n v="2"/>
    <s v=""/>
    <m/>
    <n v="2"/>
    <s v="International TV Shows, Korean TV Shows, Reality TV"/>
    <x v="19"/>
    <s v="International TV Shows, Korean TV Shows, Reality TV"/>
    <n v="3"/>
  </r>
  <r>
    <n v="7040"/>
    <x v="8449"/>
    <x v="1"/>
    <x v="8445"/>
    <m/>
    <s v="Germ√°n Bracco, Daniela Luque, Jos√© Antonio Becerril, Paula Serrano, H√©ctor Holten, H√©ctor Loeza, Edson Loyo, Brandon Rosas, Jos√© Sefami, Tiosha Boj√≥rquez"/>
    <n v="10"/>
    <x v="15"/>
    <s v="Mexico"/>
    <n v="1"/>
    <x v="1678"/>
    <x v="9"/>
    <x v="1"/>
    <s v="1 Season"/>
    <n v="1"/>
    <s v=""/>
    <m/>
    <n v="1"/>
    <s v="International TV Shows, Spanish-Language TV Shows, TV Comedies"/>
    <x v="19"/>
    <s v="International TV Shows, Spanish-Language TV Shows, TV Comedies"/>
    <n v="3"/>
  </r>
  <r>
    <n v="7051"/>
    <x v="8450"/>
    <x v="1"/>
    <x v="8446"/>
    <m/>
    <s v="Andrea Savage, Tom Everett Scott, Olive Petrucci"/>
    <n v="3"/>
    <x v="0"/>
    <s v="United States"/>
    <n v="1"/>
    <x v="379"/>
    <x v="2"/>
    <x v="5"/>
    <s v="2 Season"/>
    <n v="2"/>
    <s v=""/>
    <m/>
    <n v="2"/>
    <s v="TV Comedies"/>
    <x v="24"/>
    <s v="TV Comedies"/>
    <n v="1"/>
  </r>
  <r>
    <n v="7055"/>
    <x v="8451"/>
    <x v="1"/>
    <x v="8447"/>
    <m/>
    <s v="Ben Gleib"/>
    <n v="1"/>
    <x v="0"/>
    <s v="United States"/>
    <n v="1"/>
    <x v="514"/>
    <x v="0"/>
    <x v="6"/>
    <s v="1 Season"/>
    <n v="1"/>
    <s v=""/>
    <m/>
    <n v="1"/>
    <s v="Reality TV, TV Comedies"/>
    <x v="26"/>
    <s v="Reality TV, TV Comedies"/>
    <n v="2"/>
  </r>
  <r>
    <n v="7060"/>
    <x v="8452"/>
    <x v="1"/>
    <x v="8448"/>
    <m/>
    <s v="Janel Tsai, Johnny Lu, Darren Chiu, Vivi Lee, Patrick Lee, Fan Kuang-yao"/>
    <n v="6"/>
    <x v="53"/>
    <s v="Taiwan"/>
    <n v="1"/>
    <x v="224"/>
    <x v="11"/>
    <x v="1"/>
    <s v="1 Season"/>
    <n v="1"/>
    <s v=""/>
    <m/>
    <n v="1"/>
    <s v="International TV Shows, Romantic TV Shows, TV Comedies"/>
    <x v="19"/>
    <s v="International TV Shows, Romantic TV Shows, TV Comedies"/>
    <n v="3"/>
  </r>
  <r>
    <n v="7070"/>
    <x v="8453"/>
    <x v="1"/>
    <x v="8449"/>
    <m/>
    <s v="Liz Bonnin, Jon Gupta, Freida Pinto"/>
    <n v="3"/>
    <x v="6"/>
    <s v="United Kingdom"/>
    <n v="1"/>
    <x v="219"/>
    <x v="4"/>
    <x v="6"/>
    <s v="1 Season"/>
    <n v="1"/>
    <s v=""/>
    <m/>
    <n v="1"/>
    <s v="British TV Shows, Docuseries, Science &amp; Nature TV"/>
    <x v="23"/>
    <s v="British TV Shows, Docuseries, Science &amp; Nature TV"/>
    <n v="3"/>
  </r>
  <r>
    <n v="7081"/>
    <x v="8454"/>
    <x v="1"/>
    <x v="8450"/>
    <m/>
    <m/>
    <n v="0"/>
    <x v="6"/>
    <s v="United Kingdom"/>
    <n v="1"/>
    <x v="220"/>
    <x v="3"/>
    <x v="5"/>
    <s v="1 Season"/>
    <n v="1"/>
    <s v=""/>
    <m/>
    <n v="1"/>
    <s v="British TV Shows, Docuseries, International TV Shows"/>
    <x v="23"/>
    <s v="British TV Shows, Docuseries, International TV Shows"/>
    <n v="3"/>
  </r>
  <r>
    <n v="7082"/>
    <x v="8455"/>
    <x v="1"/>
    <x v="8451"/>
    <m/>
    <m/>
    <n v="0"/>
    <x v="0"/>
    <s v="United States"/>
    <n v="1"/>
    <x v="78"/>
    <x v="4"/>
    <x v="1"/>
    <s v="1 Season"/>
    <n v="1"/>
    <s v=""/>
    <m/>
    <n v="1"/>
    <s v="Crime TV Shows, Docuseries"/>
    <x v="20"/>
    <s v="Crime TV Shows, Docuseries"/>
    <n v="2"/>
  </r>
  <r>
    <n v="7083"/>
    <x v="8456"/>
    <x v="1"/>
    <x v="8452"/>
    <m/>
    <m/>
    <n v="0"/>
    <x v="29"/>
    <s v="Israel"/>
    <n v="1"/>
    <x v="526"/>
    <x v="3"/>
    <x v="1"/>
    <s v="1 Season"/>
    <n v="1"/>
    <s v=""/>
    <m/>
    <n v="1"/>
    <s v="Docuseries, International TV Shows"/>
    <x v="21"/>
    <s v="Docuseries, International TV Shows"/>
    <n v="2"/>
  </r>
  <r>
    <n v="7084"/>
    <x v="8457"/>
    <x v="1"/>
    <x v="8453"/>
    <m/>
    <m/>
    <n v="0"/>
    <x v="6"/>
    <s v="United Kingdom"/>
    <n v="1"/>
    <x v="85"/>
    <x v="5"/>
    <x v="5"/>
    <s v="1 Season"/>
    <n v="1"/>
    <s v=""/>
    <m/>
    <n v="1"/>
    <s v="Reality TV"/>
    <x v="26"/>
    <s v="Reality TV"/>
    <n v="1"/>
  </r>
  <r>
    <n v="7086"/>
    <x v="8458"/>
    <x v="1"/>
    <x v="8454"/>
    <m/>
    <s v="Ian Tracey, Klea Scott, John Cassini, Matt Frewer, Alana Husband, Kyla Wise, Camille Sullivan, Darcy Laurie, Eugene Lipinski, Michael Eklund"/>
    <n v="10"/>
    <x v="8"/>
    <s v="Canada"/>
    <n v="1"/>
    <x v="1679"/>
    <x v="37"/>
    <x v="5"/>
    <s v="2 Season"/>
    <n v="2"/>
    <s v=""/>
    <m/>
    <n v="2"/>
    <s v="Crime TV Shows, TV Dramas"/>
    <x v="20"/>
    <s v="Crime TV Shows, TV Dramas"/>
    <n v="2"/>
  </r>
  <r>
    <n v="7099"/>
    <x v="8459"/>
    <x v="1"/>
    <x v="8455"/>
    <m/>
    <s v="Adrian Petriw, Daniel Bacon, Anna Cummer, Vincent Tong, Kristie Marsden, Mackenzie Gray, Lisa Ann Beley, Alistair Abell, Catherine Lough Haggquist, Fred Henderson"/>
    <n v="10"/>
    <x v="8"/>
    <s v="Canada, United States, United Kingdom, France, Luxembourg"/>
    <n v="5"/>
    <x v="67"/>
    <x v="12"/>
    <x v="8"/>
    <s v="2 Season"/>
    <n v="2"/>
    <s v=""/>
    <m/>
    <n v="2"/>
    <s v="Kids' TV"/>
    <x v="25"/>
    <s v="Kids' TV"/>
    <n v="1"/>
  </r>
  <r>
    <n v="7101"/>
    <x v="8460"/>
    <x v="1"/>
    <x v="8456"/>
    <m/>
    <m/>
    <n v="0"/>
    <x v="6"/>
    <s v="United Kingdom"/>
    <n v="1"/>
    <x v="219"/>
    <x v="0"/>
    <x v="6"/>
    <s v="1 Season"/>
    <n v="1"/>
    <s v=""/>
    <m/>
    <n v="1"/>
    <s v="Docuseries, International TV Shows, Science &amp; Nature TV"/>
    <x v="21"/>
    <s v="Docuseries, International TV Shows, Science &amp; Nature TV"/>
    <n v="3"/>
  </r>
  <r>
    <n v="7102"/>
    <x v="8461"/>
    <x v="1"/>
    <x v="8457"/>
    <m/>
    <s v="Si-kyung Sung, Se-yoon Yoo, Dong-yup Shin, Ji-woong Heo, Sam Hammington"/>
    <n v="5"/>
    <x v="28"/>
    <s v="South Korea"/>
    <n v="1"/>
    <x v="847"/>
    <x v="4"/>
    <x v="5"/>
    <s v="1 Season"/>
    <n v="1"/>
    <s v=""/>
    <m/>
    <n v="1"/>
    <s v="International TV Shows, Korean TV Shows, Stand-Up Comedy &amp; Talk Shows"/>
    <x v="19"/>
    <s v="International TV Shows, Korean TV Shows, Stand-Up Comedy &amp; Talk Shows"/>
    <n v="3"/>
  </r>
  <r>
    <n v="7113"/>
    <x v="8462"/>
    <x v="1"/>
    <x v="8458"/>
    <s v="Stuart Orme"/>
    <s v="Iain Glen, Killian Scott, Nora-Jane Noone, Tara Breathnach, Frank O'Sullivan"/>
    <n v="5"/>
    <x v="0"/>
    <s v="United States, Ireland"/>
    <n v="2"/>
    <x v="1680"/>
    <x v="9"/>
    <x v="5"/>
    <s v="1 Season"/>
    <n v="1"/>
    <s v=""/>
    <m/>
    <n v="1"/>
    <s v="Crime TV Shows, International TV Shows, TV Dramas"/>
    <x v="20"/>
    <s v="Crime TV Shows, International TV Shows, TV Dramas"/>
    <n v="3"/>
  </r>
  <r>
    <n v="7121"/>
    <x v="8463"/>
    <x v="1"/>
    <x v="8459"/>
    <m/>
    <s v="Takeo Chii, Hisako Manda, Takahiro Azuma, Kazuya Masuda"/>
    <n v="4"/>
    <x v="1"/>
    <s v="Japan"/>
    <n v="1"/>
    <x v="156"/>
    <x v="13"/>
    <x v="4"/>
    <s v="1 Season"/>
    <n v="1"/>
    <s v=""/>
    <m/>
    <n v="1"/>
    <s v="International TV Shows, Stand-Up Comedy &amp; Talk Shows"/>
    <x v="19"/>
    <s v="International TV Shows, Stand-Up Comedy &amp; Talk Shows"/>
    <n v="2"/>
  </r>
  <r>
    <n v="7124"/>
    <x v="8464"/>
    <x v="1"/>
    <x v="8460"/>
    <m/>
    <s v="Alex Trebek"/>
    <n v="1"/>
    <x v="0"/>
    <s v="United States"/>
    <n v="1"/>
    <x v="106"/>
    <x v="2"/>
    <x v="4"/>
    <s v="2 Season"/>
    <n v="2"/>
    <s v=""/>
    <m/>
    <n v="2"/>
    <s v="Reality TV"/>
    <x v="26"/>
    <s v="Reality TV"/>
    <n v="1"/>
  </r>
  <r>
    <n v="7126"/>
    <x v="8465"/>
    <x v="1"/>
    <x v="8461"/>
    <m/>
    <s v="Skeet Ulrich, Lennie James, Ashley Scott, Kenneth Mitchell, Brad Beyer, April Parker-Jones, Alicia Coppola, Pamela Reed, Bob Stephenson, Gerald McRaney, Clare Carey, Richard Speight Jr., Michael Gaston, Erik Knudsen, Shoshannah Stern, Sprague Grayden"/>
    <n v="16"/>
    <x v="0"/>
    <s v="United States"/>
    <n v="1"/>
    <x v="1681"/>
    <x v="13"/>
    <x v="1"/>
    <s v="2 Season"/>
    <n v="2"/>
    <s v=""/>
    <m/>
    <n v="2"/>
    <s v="Classic &amp; Cult TV, TV Action &amp; Adventure, TV Dramas"/>
    <x v="31"/>
    <s v="Classic &amp; Cult TV, TV Action &amp; Adventure, TV Dramas"/>
    <n v="3"/>
  </r>
  <r>
    <n v="7130"/>
    <x v="8466"/>
    <x v="1"/>
    <x v="8462"/>
    <m/>
    <s v="Ulka Gupta, Sameer Dharmadhikari, Amit Pachori, Shailesh Dattar, Aruna Irani"/>
    <n v="5"/>
    <x v="17"/>
    <s v="India"/>
    <n v="1"/>
    <x v="23"/>
    <x v="16"/>
    <x v="1"/>
    <s v="1 Season"/>
    <n v="1"/>
    <s v=""/>
    <m/>
    <n v="1"/>
    <s v="International TV Shows, TV Dramas"/>
    <x v="19"/>
    <s v="International TV Shows, TV Dramas"/>
    <n v="2"/>
  </r>
  <r>
    <n v="7132"/>
    <x v="8467"/>
    <x v="1"/>
    <x v="8463"/>
    <m/>
    <m/>
    <n v="0"/>
    <x v="49"/>
    <s v="Russia"/>
    <n v="1"/>
    <x v="231"/>
    <x v="3"/>
    <x v="8"/>
    <s v="1 Season"/>
    <n v="1"/>
    <s v=""/>
    <m/>
    <n v="1"/>
    <s v="Kids' TV"/>
    <x v="25"/>
    <s v="Kids' TV"/>
    <n v="1"/>
  </r>
  <r>
    <n v="7141"/>
    <x v="8468"/>
    <x v="1"/>
    <x v="8464"/>
    <s v="Toby Haynes"/>
    <s v="Eddie Marsan, Bertie Carvel, Marc Warren, Charlotte Riley, Alice Englert, Samuel West, Enzo Cilenti, Paul Kaye, Edward Hogg, Ariyon Bakare"/>
    <n v="10"/>
    <x v="6"/>
    <s v="United Kingdom"/>
    <n v="1"/>
    <x v="953"/>
    <x v="4"/>
    <x v="1"/>
    <s v="1 Season"/>
    <n v="1"/>
    <s v=""/>
    <m/>
    <n v="1"/>
    <s v="British TV Shows, TV Dramas, TV Sci-Fi &amp; Fantasy"/>
    <x v="23"/>
    <s v="British TV Shows, TV Dramas, TV Sci-Fi &amp; Fantasy"/>
    <n v="3"/>
  </r>
  <r>
    <n v="7143"/>
    <x v="8469"/>
    <x v="1"/>
    <x v="8465"/>
    <m/>
    <s v="Elisa Zulueta, Alejandro Trejo, Lucas Balmaceda, Gast√≥n Salgado, Nelson Brodt, Emilia Noguera, Daniel Guill√≥n, √Ångela Lineros"/>
    <n v="8"/>
    <x v="32"/>
    <s v="Chile"/>
    <n v="1"/>
    <x v="1638"/>
    <x v="4"/>
    <x v="5"/>
    <s v="1 Season"/>
    <n v="1"/>
    <s v=""/>
    <m/>
    <n v="1"/>
    <s v="International TV Shows, Spanish-Language TV Shows, TV Dramas"/>
    <x v="19"/>
    <s v="International TV Shows, Spanish-Language TV Shows, TV Dramas"/>
    <n v="3"/>
  </r>
  <r>
    <n v="7144"/>
    <x v="8470"/>
    <x v="1"/>
    <x v="8466"/>
    <m/>
    <s v="Arcelia Ram√≠rez, Arantza Ruiz, Hern√°n Del Riego, Margarita Sanz, Lisa Owen, Yolanda Corrales, Carlos Valencia, Mauricio Isaac, Pedro de Tavira Egurrola, Emilio Savinni, N√©stor Galv√°n, Paulina Matos, Alberto Collado, Roc√≠o Garc√≠a, Luis Maya, Clementina Guadarrama"/>
    <n v="16"/>
    <x v="15"/>
    <s v="Mexico"/>
    <n v="1"/>
    <x v="994"/>
    <x v="9"/>
    <x v="1"/>
    <s v="1 Season"/>
    <n v="1"/>
    <s v=""/>
    <m/>
    <n v="1"/>
    <s v="International TV Shows, Spanish-Language TV Shows, TV Dramas"/>
    <x v="19"/>
    <s v="International TV Shows, Spanish-Language TV Shows, TV Dramas"/>
    <n v="3"/>
  </r>
  <r>
    <n v="7149"/>
    <x v="8471"/>
    <x v="1"/>
    <x v="8467"/>
    <m/>
    <s v="Elizabeth Daily, Julie Lemieux, Athena Karkanis, Benjamin Israel, Stephanie Lynn Robinson"/>
    <n v="5"/>
    <x v="0"/>
    <s v="United States"/>
    <n v="1"/>
    <x v="1682"/>
    <x v="0"/>
    <x v="0"/>
    <s v="2 Season"/>
    <n v="2"/>
    <s v=""/>
    <m/>
    <n v="2"/>
    <s v="Kids' TV"/>
    <x v="25"/>
    <s v="Kids' TV"/>
    <n v="1"/>
  </r>
  <r>
    <n v="7156"/>
    <x v="8472"/>
    <x v="1"/>
    <x v="8468"/>
    <m/>
    <s v="Daisuke Namikawa, Daisuke Ono, Mikako Komatsu, Kenjiro Tsuda, Tomokazu Sugita, Yui Horie, Takahiro Sakurai, Jun Fukuyama, Yuichi Nakamura, Miyuki Sawashiro, Mamoru Miyano, Satomi Sato, Yuki Kaji, Tetsuya Kakihara, Shozo Iizuka"/>
    <n v="15"/>
    <x v="1"/>
    <s v="Japan"/>
    <n v="1"/>
    <x v="62"/>
    <x v="11"/>
    <x v="5"/>
    <s v="1 Season"/>
    <n v="1"/>
    <s v=""/>
    <m/>
    <n v="1"/>
    <s v="Anime Series, Crime TV Shows, International TV Shows"/>
    <x v="27"/>
    <s v="Anime Series, Crime TV Shows, International TV Shows"/>
    <n v="3"/>
  </r>
  <r>
    <n v="7158"/>
    <x v="8473"/>
    <x v="1"/>
    <x v="8469"/>
    <m/>
    <s v="G√ºrkan Uygun, Mustafa Avkƒ±ran, Berk Hakman, Beg√ºm Birg√∂ren, √ñzlem Yƒ±lmaz, Yaƒümur Tanrƒ±sevsin, ƒ∞nan√ß Konuk√ßu, Hasan K√º√ß√ºk√ßetin, Metin Co≈ükun, Selda √ñzer, Yaƒüƒ±z Atakan Sava≈ü, Burak Deniz, Cengiz Sezici, Haluk Bilginer, Tuƒüba Melis T√ºrk"/>
    <n v="15"/>
    <x v="61"/>
    <s v="Turkey"/>
    <n v="1"/>
    <x v="1672"/>
    <x v="8"/>
    <x v="1"/>
    <s v="1 Season"/>
    <n v="1"/>
    <s v=""/>
    <m/>
    <n v="1"/>
    <s v="Crime TV Shows, International TV Shows, TV Action &amp; Adventure"/>
    <x v="20"/>
    <s v="Crime TV Shows, International TV Shows, TV Action &amp; Adventure"/>
    <n v="3"/>
  </r>
  <r>
    <n v="7176"/>
    <x v="8474"/>
    <x v="1"/>
    <x v="8470"/>
    <s v="Ken Burns"/>
    <s v="Sam Waterston, Julie Harris, Jason Robards, Morgan Freeman, Paul Roebling, Garrison Keillor, George Black, David McCullough, Arthur Miller, Christopher Murney, Charles McDowell, Horton Foote, George Plimpton, Philip Bosco, Terry Courier, Jody Powell, Studs Terkel"/>
    <n v="17"/>
    <x v="0"/>
    <s v="United States"/>
    <n v="1"/>
    <x v="241"/>
    <x v="17"/>
    <x v="1"/>
    <s v="1 Season"/>
    <n v="1"/>
    <s v=""/>
    <m/>
    <n v="1"/>
    <s v="Docuseries"/>
    <x v="21"/>
    <s v="Docuseries"/>
    <n v="1"/>
  </r>
  <r>
    <n v="7177"/>
    <x v="8475"/>
    <x v="1"/>
    <x v="8471"/>
    <s v="Ken Burns"/>
    <m/>
    <n v="0"/>
    <x v="0"/>
    <s v="United States"/>
    <n v="1"/>
    <x v="241"/>
    <x v="0"/>
    <x v="6"/>
    <s v="1 Season"/>
    <n v="1"/>
    <s v=""/>
    <m/>
    <n v="1"/>
    <s v="Docuseries"/>
    <x v="21"/>
    <s v="Docuseries"/>
    <n v="1"/>
  </r>
  <r>
    <n v="7178"/>
    <x v="8476"/>
    <x v="1"/>
    <x v="8472"/>
    <m/>
    <s v="Peter Coyote"/>
    <n v="1"/>
    <x v="0"/>
    <s v="United States"/>
    <n v="1"/>
    <x v="335"/>
    <x v="46"/>
    <x v="6"/>
    <s v="1 Season"/>
    <n v="1"/>
    <s v=""/>
    <m/>
    <n v="1"/>
    <s v="Docuseries"/>
    <x v="21"/>
    <s v="Docuseries"/>
    <n v="1"/>
  </r>
  <r>
    <n v="7183"/>
    <x v="8477"/>
    <x v="1"/>
    <x v="8473"/>
    <m/>
    <s v="Feroze Khan, Sana Javed, Mehmood Aslam, Saman Ansari, Qavi Khan, Salma Hasan, Rashid Farooqi, Muhammad Mubarik Ali"/>
    <n v="8"/>
    <x v="7"/>
    <s v="Pakistan"/>
    <n v="1"/>
    <x v="844"/>
    <x v="3"/>
    <x v="1"/>
    <s v="1 Season"/>
    <n v="1"/>
    <s v=""/>
    <m/>
    <n v="1"/>
    <s v="Crime TV Shows, International TV Shows, Romantic TV Shows"/>
    <x v="20"/>
    <s v="Crime TV Shows, International TV Shows, Romantic TV Shows"/>
    <n v="3"/>
  </r>
  <r>
    <n v="7185"/>
    <x v="8478"/>
    <x v="1"/>
    <x v="8474"/>
    <m/>
    <s v="Rajesh Sharma"/>
    <n v="1"/>
    <x v="17"/>
    <s v="India"/>
    <n v="1"/>
    <x v="22"/>
    <x v="5"/>
    <x v="1"/>
    <s v="1 Season"/>
    <n v="1"/>
    <s v=""/>
    <m/>
    <n v="1"/>
    <s v="Crime TV Shows, International TV Shows, TV Comedies"/>
    <x v="20"/>
    <s v="Crime TV Shows, International TV Shows, TV Comedies"/>
    <n v="3"/>
  </r>
  <r>
    <n v="7186"/>
    <x v="8479"/>
    <x v="1"/>
    <x v="8475"/>
    <m/>
    <s v="Ulka Gupta, Gautami Kapoor, Reema Shaikh, Vinay Jain, Manav Gohil, Helly Shah"/>
    <n v="6"/>
    <x v="17"/>
    <s v="India"/>
    <n v="1"/>
    <x v="232"/>
    <x v="8"/>
    <x v="1"/>
    <s v="1 Season"/>
    <n v="1"/>
    <s v=""/>
    <m/>
    <n v="1"/>
    <s v="International TV Shows, TV Dramas"/>
    <x v="19"/>
    <s v="International TV Shows, TV Dramas"/>
    <n v="2"/>
  </r>
  <r>
    <n v="7188"/>
    <x v="8480"/>
    <x v="1"/>
    <x v="8476"/>
    <m/>
    <s v="Vikas Kumar, Hassan Zaidi, Sukhmani Sadana, Puru Chibber, Dilkhush, Mark Farokh Parakh"/>
    <n v="6"/>
    <x v="17"/>
    <s v="India"/>
    <n v="1"/>
    <x v="45"/>
    <x v="12"/>
    <x v="1"/>
    <s v="1 Season"/>
    <n v="1"/>
    <s v=""/>
    <m/>
    <n v="1"/>
    <s v="Crime TV Shows, International TV Shows, TV Dramas"/>
    <x v="20"/>
    <s v="Crime TV Shows, International TV Shows, TV Dramas"/>
    <n v="3"/>
  </r>
  <r>
    <n v="7197"/>
    <x v="8481"/>
    <x v="1"/>
    <x v="8477"/>
    <m/>
    <s v="Igor Dmitriev"/>
    <n v="1"/>
    <x v="2"/>
    <m/>
    <n v="0"/>
    <x v="1661"/>
    <x v="10"/>
    <x v="0"/>
    <s v="2 Season"/>
    <n v="2"/>
    <s v=""/>
    <m/>
    <n v="2"/>
    <s v="Kids' TV"/>
    <x v="25"/>
    <s v="Kids' TV"/>
    <n v="1"/>
  </r>
  <r>
    <n v="7210"/>
    <x v="8482"/>
    <x v="1"/>
    <x v="8478"/>
    <s v="Steve Greenwood"/>
    <m/>
    <n v="0"/>
    <x v="2"/>
    <m/>
    <n v="0"/>
    <x v="155"/>
    <x v="5"/>
    <x v="6"/>
    <s v="1 Season"/>
    <n v="1"/>
    <s v=""/>
    <m/>
    <n v="1"/>
    <s v="British TV Shows, Docuseries, Science &amp; Nature TV"/>
    <x v="23"/>
    <s v="British TV Shows, Docuseries, Science &amp; Nature TV"/>
    <n v="3"/>
  </r>
  <r>
    <n v="7215"/>
    <x v="8483"/>
    <x v="1"/>
    <x v="8479"/>
    <m/>
    <s v="Lapassalal Jiravechsoontornkul, Mook Worranit Thawornwong, Jirakit Thawornwong, Sattaphong Phiangphor"/>
    <n v="4"/>
    <x v="2"/>
    <m/>
    <n v="0"/>
    <x v="1469"/>
    <x v="9"/>
    <x v="1"/>
    <s v="1 Season"/>
    <n v="1"/>
    <s v=""/>
    <m/>
    <n v="1"/>
    <s v="International TV Shows, Romantic TV Shows, TV Dramas"/>
    <x v="19"/>
    <s v="International TV Shows, Romantic TV Shows, TV Dramas"/>
    <n v="3"/>
  </r>
  <r>
    <n v="7216"/>
    <x v="8484"/>
    <x v="1"/>
    <x v="8480"/>
    <m/>
    <s v="Jo Brand"/>
    <n v="1"/>
    <x v="6"/>
    <s v="United Kingdom"/>
    <n v="1"/>
    <x v="567"/>
    <x v="3"/>
    <x v="1"/>
    <s v="1 Season"/>
    <n v="1"/>
    <s v=""/>
    <m/>
    <n v="1"/>
    <s v="British TV Shows, International TV Shows, Reality TV"/>
    <x v="23"/>
    <s v="British TV Shows, International TV Shows, Reality TV"/>
    <n v="3"/>
  </r>
  <r>
    <n v="7218"/>
    <x v="8485"/>
    <x v="1"/>
    <x v="8481"/>
    <m/>
    <s v="Ryota Osaka, Aya Suzaki, Aki Toyosaki, Takahiro Sakurai, Hisako Kanemoto, Eri Kitamura, Sayaka Ohara, Tomohiro Tsuboi, Takehito Koyasu, Satomi Arai, Atsuko Tanaka, Nanako Mori, Takako Honda, Kohsuke Toriumi, Ayane Sakura, Osamu Saka"/>
    <n v="16"/>
    <x v="1"/>
    <s v="Japan"/>
    <n v="1"/>
    <x v="691"/>
    <x v="4"/>
    <x v="5"/>
    <s v="2 Season"/>
    <n v="2"/>
    <s v=""/>
    <m/>
    <n v="2"/>
    <s v="Anime Series, International TV Shows"/>
    <x v="27"/>
    <s v="Anime Series, International TV Shows"/>
    <n v="2"/>
  </r>
  <r>
    <n v="7223"/>
    <x v="8486"/>
    <x v="1"/>
    <x v="8482"/>
    <m/>
    <m/>
    <n v="0"/>
    <x v="2"/>
    <m/>
    <n v="0"/>
    <x v="298"/>
    <x v="0"/>
    <x v="6"/>
    <s v="1 Season"/>
    <n v="1"/>
    <s v=""/>
    <m/>
    <n v="1"/>
    <s v="Docuseries, International TV Shows"/>
    <x v="21"/>
    <s v="Docuseries, International TV Shows"/>
    <n v="2"/>
  </r>
  <r>
    <n v="7236"/>
    <x v="8487"/>
    <x v="1"/>
    <x v="8483"/>
    <m/>
    <s v="Vatsal Dubey, Julie Tejwani, Rupa Bhimani, Jigna Bhardwaj, Arun Shekher, Sanchit Wartak, Sharda Agnihotri, Ashok Sonawane, Joy Mukherjee"/>
    <n v="9"/>
    <x v="2"/>
    <m/>
    <n v="0"/>
    <x v="1683"/>
    <x v="2"/>
    <x v="8"/>
    <s v="1 Season"/>
    <n v="1"/>
    <s v=""/>
    <m/>
    <n v="1"/>
    <s v="Kids' TV"/>
    <x v="25"/>
    <s v="Kids' TV"/>
    <n v="1"/>
  </r>
  <r>
    <n v="7246"/>
    <x v="8488"/>
    <x v="1"/>
    <x v="8484"/>
    <m/>
    <s v="Kƒ±van√ß Tatlƒ±tuƒü, Farah Zeynep Abdullah, Fahriye Evcen, Ushan √áakƒ±r, Birkan Sokullu"/>
    <n v="5"/>
    <x v="61"/>
    <s v="Turkey"/>
    <n v="1"/>
    <x v="1672"/>
    <x v="0"/>
    <x v="1"/>
    <s v="1 Season"/>
    <n v="1"/>
    <s v=""/>
    <m/>
    <n v="1"/>
    <s v="International TV Shows, Romantic TV Shows, TV Dramas"/>
    <x v="19"/>
    <s v="International TV Shows, Romantic TV Shows, TV Dramas"/>
    <n v="3"/>
  </r>
  <r>
    <n v="7255"/>
    <x v="8489"/>
    <x v="1"/>
    <x v="8485"/>
    <m/>
    <s v="Eugenio Derbez, Consuelo Duval, Luis Manuel √Åvila, Regina Bland√≥n, Miguel Perez, Barbara Torres, Dalilah Polanco, Pierre Angelo"/>
    <n v="8"/>
    <x v="0"/>
    <s v="United States"/>
    <n v="1"/>
    <x v="1661"/>
    <x v="11"/>
    <x v="1"/>
    <s v="3 Season"/>
    <n v="3"/>
    <s v=""/>
    <m/>
    <n v="3"/>
    <s v="International TV Shows, Spanish-Language TV Shows, TV Comedies"/>
    <x v="19"/>
    <s v="International TV Shows, Spanish-Language TV Shows, TV Comedies"/>
    <n v="3"/>
  </r>
  <r>
    <n v="7256"/>
    <x v="8490"/>
    <x v="1"/>
    <x v="8486"/>
    <m/>
    <s v="Zoe Tay, Ann Kok, Tiffany Leong, Tay Ping Hui, Yao Wenlong, Shaun Chen, Paige Chua, Nat Ho, Desmond Sim"/>
    <n v="9"/>
    <x v="2"/>
    <m/>
    <n v="0"/>
    <x v="1158"/>
    <x v="9"/>
    <x v="1"/>
    <s v="1 Season"/>
    <n v="1"/>
    <s v=""/>
    <m/>
    <n v="1"/>
    <s v="International TV Shows, TV Dramas"/>
    <x v="19"/>
    <s v="International TV Shows, TV Dramas"/>
    <n v="2"/>
  </r>
  <r>
    <n v="7257"/>
    <x v="8491"/>
    <x v="1"/>
    <x v="8487"/>
    <m/>
    <s v="Livia Brito, Juan Eduardo Colucho, Arap Bethke, Mar√≠a Fernanda Y√©pes, Alejandro Nones, Mar√≠a De La Fuente, Ver√≥nica Montes, Natasha Dom√≠nguez, Mar√≠a Fernanda Garc√≠a, Mauricio Aspe, Stephanie Salas, Tommy Vasquez, Macarena Achaga"/>
    <n v="13"/>
    <x v="15"/>
    <s v="Mexico"/>
    <n v="1"/>
    <x v="1628"/>
    <x v="3"/>
    <x v="5"/>
    <s v="1 Season"/>
    <n v="1"/>
    <s v=""/>
    <m/>
    <n v="1"/>
    <s v="Crime TV Shows, International TV Shows, Spanish-Language TV Shows"/>
    <x v="20"/>
    <s v="Crime TV Shows, International TV Shows, Spanish-Language TV Shows"/>
    <n v="3"/>
  </r>
  <r>
    <n v="7258"/>
    <x v="8492"/>
    <x v="1"/>
    <x v="8488"/>
    <m/>
    <s v="Milia Nader, Francisco Avenda√±o, Diego Lara, Sandra Itzel, Marisol del Olmo, Aleyda Gallardo, Gerardo Murgu√≠a, Roxana Saucedo, Emmanuel Orenday, Maru Due√±as"/>
    <n v="10"/>
    <x v="15"/>
    <s v="Mexico"/>
    <n v="1"/>
    <x v="382"/>
    <x v="10"/>
    <x v="6"/>
    <s v="1 Season"/>
    <n v="1"/>
    <s v=""/>
    <m/>
    <n v="1"/>
    <s v="Classic &amp; Cult TV, Crime TV Shows, International TV Shows"/>
    <x v="31"/>
    <s v="Classic &amp; Cult TV, Crime TV Shows, International TV Shows"/>
    <n v="3"/>
  </r>
  <r>
    <n v="7259"/>
    <x v="8493"/>
    <x v="1"/>
    <x v="8489"/>
    <s v="Alejandro Lozano"/>
    <s v="Ana Serradilla, Juli√°n Rom√°n, Ramiro Meneses, Juan Pablo Gamboa, Eileen Moreno, Luis Alfredo Velasco, Margarita Reyes, Alexander Gil, Luis Roberto Guzm√°n, Ra√∫l M√©ndez"/>
    <n v="10"/>
    <x v="31"/>
    <s v="Colombia, Mexico, United States"/>
    <n v="3"/>
    <x v="382"/>
    <x v="9"/>
    <x v="1"/>
    <s v="1 Season"/>
    <n v="1"/>
    <s v=""/>
    <m/>
    <n v="1"/>
    <s v="Crime TV Shows, International TV Shows, Spanish-Language TV Shows"/>
    <x v="20"/>
    <s v="Crime TV Shows, International TV Shows, Spanish-Language TV Shows"/>
    <n v="3"/>
  </r>
  <r>
    <n v="7265"/>
    <x v="8494"/>
    <x v="1"/>
    <x v="8490"/>
    <m/>
    <s v="Natalia Reyes, Michelle Orozco, Majida Issa, Ernesto Benjumea, Vi√±a Machado, Carlos Mari√±o, Alberto Carde√±o, Fabio Restrepo, Juan Pablo Barrag√°n, Maria Jose Vargas"/>
    <n v="10"/>
    <x v="31"/>
    <s v="Colombia"/>
    <n v="1"/>
    <x v="110"/>
    <x v="4"/>
    <x v="1"/>
    <s v="1 Season"/>
    <n v="1"/>
    <s v=""/>
    <m/>
    <n v="1"/>
    <s v="International TV Shows, Spanish-Language TV Shows, TV Dramas"/>
    <x v="19"/>
    <s v="International TV Shows, Spanish-Language TV Shows, TV Dramas"/>
    <n v="3"/>
  </r>
  <r>
    <n v="7267"/>
    <x v="8495"/>
    <x v="1"/>
    <x v="8491"/>
    <m/>
    <s v="Becci Gemmell, Susan Cookson, Mark Benton, Mykola Allen, Sophie Ward, Jo Woodcock, Seline Hizli, Liam Boyle, Danny Webb, Nicholas Shaw, Carolyn Pickles, David Schofield, Summer Strallen, Christine Bottomley"/>
    <n v="14"/>
    <x v="6"/>
    <s v="United Kingdom"/>
    <n v="1"/>
    <x v="166"/>
    <x v="12"/>
    <x v="1"/>
    <s v="3 Season"/>
    <n v="3"/>
    <s v=""/>
    <m/>
    <n v="3"/>
    <s v="British TV Shows, International TV Shows, TV Dramas"/>
    <x v="23"/>
    <s v="British TV Shows, International TV Shows, TV Dramas"/>
    <n v="3"/>
  </r>
  <r>
    <n v="7269"/>
    <x v="8496"/>
    <x v="1"/>
    <x v="8492"/>
    <m/>
    <s v="Kye-sang Yoon, Beom-su Lee, Ye-ji Seo, Won-sang Park, Ye-jin Park, Hyung-jin Gong, Jong-jun Jeong, Se-ha Ahn, Jae-yee Goo, Yong-woo Lee"/>
    <n v="10"/>
    <x v="28"/>
    <s v="South Korea"/>
    <n v="1"/>
    <x v="959"/>
    <x v="4"/>
    <x v="1"/>
    <s v="1 Season"/>
    <n v="1"/>
    <s v=""/>
    <m/>
    <n v="1"/>
    <s v="Crime TV Shows, International TV Shows, Korean TV Shows"/>
    <x v="20"/>
    <s v="Crime TV Shows, International TV Shows, Korean TV Shows"/>
    <n v="3"/>
  </r>
  <r>
    <n v="7280"/>
    <x v="8497"/>
    <x v="1"/>
    <x v="8493"/>
    <m/>
    <s v="Saskia Portway"/>
    <n v="1"/>
    <x v="6"/>
    <s v="United Kingdom"/>
    <n v="1"/>
    <x v="866"/>
    <x v="5"/>
    <x v="0"/>
    <s v="1 Season"/>
    <n v="1"/>
    <s v=""/>
    <m/>
    <n v="1"/>
    <s v="British TV Shows, Kids' TV"/>
    <x v="23"/>
    <s v="British TV Shows, Kids' TV"/>
    <n v="2"/>
  </r>
  <r>
    <n v="7286"/>
    <x v="8498"/>
    <x v="1"/>
    <x v="8494"/>
    <m/>
    <s v="Eugen Sandow, Apollon"/>
    <n v="2"/>
    <x v="0"/>
    <s v="United States"/>
    <n v="1"/>
    <x v="720"/>
    <x v="3"/>
    <x v="6"/>
    <s v="1 Season"/>
    <n v="1"/>
    <s v=""/>
    <m/>
    <n v="1"/>
    <s v="Docuseries"/>
    <x v="21"/>
    <s v="Docuseries"/>
    <n v="1"/>
  </r>
  <r>
    <n v="7288"/>
    <x v="8499"/>
    <x v="1"/>
    <x v="8495"/>
    <m/>
    <s v="Elisa Schnebelie, Raquel Christiana, Lucia Vecchio, Karen Strassman, Michelle Ruff, Sam Riegel"/>
    <n v="6"/>
    <x v="2"/>
    <m/>
    <n v="0"/>
    <x v="33"/>
    <x v="3"/>
    <x v="4"/>
    <s v="3 Season"/>
    <n v="3"/>
    <s v=""/>
    <m/>
    <n v="3"/>
    <s v="Kids' TV"/>
    <x v="25"/>
    <s v="Kids' TV"/>
    <n v="1"/>
  </r>
  <r>
    <n v="7289"/>
    <x v="8500"/>
    <x v="1"/>
    <x v="8496"/>
    <s v="Andrew Tan, Stephen Murray"/>
    <s v="Jasmine St. Clair, Allegra Clark, Rosamund Marks, Faye Mata, Kira Buckland, David Roach, Bradley Venable"/>
    <n v="7"/>
    <x v="22"/>
    <s v="Denmark"/>
    <n v="1"/>
    <x v="33"/>
    <x v="5"/>
    <x v="0"/>
    <s v="1 Season"/>
    <n v="1"/>
    <s v=""/>
    <m/>
    <n v="1"/>
    <s v="Kids' TV"/>
    <x v="25"/>
    <s v="Kids' TV"/>
    <n v="1"/>
  </r>
  <r>
    <n v="7292"/>
    <x v="8501"/>
    <x v="1"/>
    <x v="8497"/>
    <m/>
    <s v="Agniya Kuznetsova, Alexandra Ursulyak, Dmitriy Nazarov, Diomid Vinogradov, Elena Shulman, Kseniya Kutepova"/>
    <n v="6"/>
    <x v="2"/>
    <m/>
    <n v="0"/>
    <x v="1684"/>
    <x v="3"/>
    <x v="0"/>
    <s v="1 Season"/>
    <n v="1"/>
    <s v=""/>
    <m/>
    <n v="1"/>
    <s v="Kids' TV"/>
    <x v="25"/>
    <s v="Kids' TV"/>
    <n v="1"/>
  </r>
  <r>
    <n v="7296"/>
    <x v="8502"/>
    <x v="1"/>
    <x v="8498"/>
    <s v="Onur √únl√º"/>
    <s v="Ali Atay, Melis Birkan, Serkan Keskin, Ahmet M√ºmtaz Taylan, Cengiz Bozkurt, Osman Sonant, K√∂ksal Eng√ºr, Ege Tanman, ƒ∞≈ütar G√∂kseven"/>
    <n v="9"/>
    <x v="61"/>
    <s v="Turkey"/>
    <n v="1"/>
    <x v="1034"/>
    <x v="0"/>
    <x v="5"/>
    <s v="3 Season"/>
    <n v="3"/>
    <s v=""/>
    <m/>
    <n v="3"/>
    <s v="International TV Shows, Romantic TV Shows, TV Comedies"/>
    <x v="19"/>
    <s v="International TV Shows, Romantic TV Shows, TV Comedies"/>
    <n v="3"/>
  </r>
  <r>
    <n v="7298"/>
    <x v="8503"/>
    <x v="1"/>
    <x v="8499"/>
    <m/>
    <m/>
    <n v="0"/>
    <x v="8"/>
    <s v="Canada"/>
    <n v="1"/>
    <x v="567"/>
    <x v="0"/>
    <x v="6"/>
    <s v="1 Season"/>
    <n v="1"/>
    <s v=""/>
    <m/>
    <n v="1"/>
    <s v="Reality TV"/>
    <x v="26"/>
    <s v="Reality TV"/>
    <n v="1"/>
  </r>
  <r>
    <n v="7301"/>
    <x v="8504"/>
    <x v="1"/>
    <x v="8500"/>
    <m/>
    <s v="David Attenborough"/>
    <n v="1"/>
    <x v="0"/>
    <s v="United States"/>
    <n v="1"/>
    <x v="1685"/>
    <x v="16"/>
    <x v="4"/>
    <s v="1 Season"/>
    <n v="1"/>
    <s v=""/>
    <m/>
    <n v="1"/>
    <s v="British TV Shows, Docuseries, Science &amp; Nature TV"/>
    <x v="23"/>
    <s v="British TV Shows, Docuseries, Science &amp; Nature TV"/>
    <n v="3"/>
  </r>
  <r>
    <n v="7302"/>
    <x v="8505"/>
    <x v="1"/>
    <x v="8501"/>
    <m/>
    <s v="David Attenborough"/>
    <n v="1"/>
    <x v="6"/>
    <s v="United Kingdom"/>
    <n v="1"/>
    <x v="1686"/>
    <x v="0"/>
    <x v="1"/>
    <s v="1 Season"/>
    <n v="1"/>
    <s v=""/>
    <m/>
    <n v="1"/>
    <s v="British TV Shows, Docuseries, Science &amp; Nature TV"/>
    <x v="23"/>
    <s v="British TV Shows, Docuseries, Science &amp; Nature TV"/>
    <n v="3"/>
  </r>
  <r>
    <n v="7308"/>
    <x v="8506"/>
    <x v="1"/>
    <x v="8502"/>
    <m/>
    <s v="Brian Limond, Debbie Welsh, Tom Brogan, Raymond Mearns, Kirstin McLean"/>
    <n v="5"/>
    <x v="6"/>
    <s v="United Kingdom"/>
    <n v="1"/>
    <x v="164"/>
    <x v="11"/>
    <x v="5"/>
    <s v="2 Season"/>
    <n v="2"/>
    <s v=""/>
    <m/>
    <n v="2"/>
    <s v="British TV Shows, TV Comedies"/>
    <x v="23"/>
    <s v="British TV Shows, TV Comedies"/>
    <n v="2"/>
  </r>
  <r>
    <n v="7313"/>
    <x v="8507"/>
    <x v="1"/>
    <x v="8503"/>
    <m/>
    <s v="Flynn Curry, Olivia Deeble, Madison Lu, Ois√≠n O'Leary, Faith Seci, Joshua Sitch, Heidi Arena"/>
    <n v="7"/>
    <x v="12"/>
    <s v="Australia"/>
    <n v="1"/>
    <x v="148"/>
    <x v="4"/>
    <x v="9"/>
    <s v="1 Season"/>
    <n v="1"/>
    <s v=""/>
    <m/>
    <n v="1"/>
    <s v="Kids' TV, TV Comedies"/>
    <x v="25"/>
    <s v="Kids' TV, TV Comedies"/>
    <n v="2"/>
  </r>
  <r>
    <n v="7322"/>
    <x v="8508"/>
    <x v="1"/>
    <x v="8504"/>
    <m/>
    <s v="Dove Cameron, Joey Bragg, Tenzing Norgay Trainor, Kali Rocha, Benjamin King"/>
    <n v="5"/>
    <x v="0"/>
    <s v="United States"/>
    <n v="1"/>
    <x v="1687"/>
    <x v="3"/>
    <x v="4"/>
    <s v="4 Season"/>
    <n v="4"/>
    <s v=""/>
    <m/>
    <n v="4"/>
    <s v="Kids' TV, TV Comedies"/>
    <x v="25"/>
    <s v="Kids' TV, TV Comedies"/>
    <n v="2"/>
  </r>
  <r>
    <n v="7325"/>
    <x v="8509"/>
    <x v="1"/>
    <x v="8505"/>
    <m/>
    <m/>
    <n v="0"/>
    <x v="14"/>
    <s v="Spain"/>
    <n v="1"/>
    <x v="33"/>
    <x v="3"/>
    <x v="1"/>
    <s v="1 Season"/>
    <n v="1"/>
    <s v=""/>
    <m/>
    <n v="1"/>
    <s v="Crime TV Shows, Docuseries, International TV Shows"/>
    <x v="20"/>
    <s v="Crime TV Shows, Docuseries, International TV Shows"/>
    <n v="3"/>
  </r>
  <r>
    <n v="7326"/>
    <x v="8510"/>
    <x v="1"/>
    <x v="8506"/>
    <m/>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n v="18"/>
    <x v="15"/>
    <s v="Mexico"/>
    <n v="1"/>
    <x v="199"/>
    <x v="8"/>
    <x v="1"/>
    <s v="1 Season"/>
    <n v="1"/>
    <s v=""/>
    <m/>
    <n v="1"/>
    <s v="Crime TV Shows, International TV Shows, Romantic TV Shows"/>
    <x v="20"/>
    <s v="Crime TV Shows, International TV Shows, Romantic TV Shows"/>
    <n v="3"/>
  </r>
  <r>
    <n v="7332"/>
    <x v="8511"/>
    <x v="1"/>
    <x v="8507"/>
    <m/>
    <s v="Kazumi Evans, Kelly Sheridan, Vincent Tong, Ashleigh Ball, Tabitha St. Germain, Mackenzie Gray, Matt Ellis, James Kirk, Chiara Zanni"/>
    <n v="9"/>
    <x v="28"/>
    <s v="South Korea, France"/>
    <n v="2"/>
    <x v="22"/>
    <x v="9"/>
    <x v="0"/>
    <s v="2 Season"/>
    <n v="2"/>
    <s v=""/>
    <m/>
    <n v="2"/>
    <s v="Kids' TV"/>
    <x v="25"/>
    <s v="Kids' TV"/>
    <n v="1"/>
  </r>
  <r>
    <n v="7334"/>
    <x v="8512"/>
    <x v="1"/>
    <x v="8508"/>
    <s v="Jakob Verbruggen"/>
    <s v="Ben Whishaw, Jim Broadbent, Edward Holcroft, Samantha Spiro, Charlotte Rampling, Lorraine Ashbourne, David Hayman, Clarke Peters, Adrian Lester, Harriet Walter"/>
    <n v="10"/>
    <x v="6"/>
    <s v="United Kingdom"/>
    <n v="1"/>
    <x v="21"/>
    <x v="4"/>
    <x v="5"/>
    <s v="1 Season"/>
    <n v="1"/>
    <s v=""/>
    <m/>
    <n v="1"/>
    <s v="British TV Shows, Crime TV Shows, International TV Shows"/>
    <x v="23"/>
    <s v="British TV Shows, Crime TV Shows, International TV Shows"/>
    <n v="3"/>
  </r>
  <r>
    <n v="7339"/>
    <x v="8513"/>
    <x v="1"/>
    <x v="8509"/>
    <m/>
    <s v="Diego Capusotto, Ivana Acosta"/>
    <n v="2"/>
    <x v="2"/>
    <m/>
    <n v="0"/>
    <x v="583"/>
    <x v="4"/>
    <x v="5"/>
    <s v="1 Season"/>
    <n v="1"/>
    <s v=""/>
    <m/>
    <n v="1"/>
    <s v="International TV Shows, Spanish-Language TV Shows, TV Comedies"/>
    <x v="19"/>
    <s v="International TV Shows, Spanish-Language TV Shows, TV Comedies"/>
    <n v="3"/>
  </r>
  <r>
    <n v="7341"/>
    <x v="8514"/>
    <x v="1"/>
    <x v="8510"/>
    <s v="Alessandro Angulo"/>
    <m/>
    <n v="0"/>
    <x v="31"/>
    <s v="Colombia"/>
    <n v="1"/>
    <x v="410"/>
    <x v="11"/>
    <x v="1"/>
    <s v="1 Season"/>
    <n v="1"/>
    <s v=""/>
    <m/>
    <n v="1"/>
    <s v="Crime TV Shows, Docuseries, International TV Shows"/>
    <x v="20"/>
    <s v="Crime TV Shows, Docuseries, International TV Shows"/>
    <n v="3"/>
  </r>
  <r>
    <n v="7343"/>
    <x v="8515"/>
    <x v="1"/>
    <x v="8511"/>
    <m/>
    <s v="Anna Silk, Kris Holden-Ried, Ksenia Solo, Richard Howland, Zoie Palmer, K.C. Collins"/>
    <n v="6"/>
    <x v="8"/>
    <s v="Canada"/>
    <n v="1"/>
    <x v="1688"/>
    <x v="4"/>
    <x v="1"/>
    <s v="5 Season"/>
    <n v="5"/>
    <s v=""/>
    <m/>
    <n v="5"/>
    <s v="TV Dramas, TV Horror, TV Mysteries"/>
    <x v="22"/>
    <s v="TV Dramas, TV Horror, TV Mysteries"/>
    <n v="3"/>
  </r>
  <r>
    <n v="7344"/>
    <x v="8516"/>
    <x v="1"/>
    <x v="8512"/>
    <m/>
    <s v="Lego Lee, Allison Lin, Duncan Chow, Nita Lei, Hank Wu, Calvin Lee, Fu Lei"/>
    <n v="7"/>
    <x v="53"/>
    <s v="Taiwan"/>
    <n v="1"/>
    <x v="160"/>
    <x v="4"/>
    <x v="5"/>
    <s v="1 Season"/>
    <n v="1"/>
    <s v=""/>
    <m/>
    <n v="1"/>
    <s v="International TV Shows, Romantic TV Shows, TV Comedies"/>
    <x v="19"/>
    <s v="International TV Shows, Romantic TV Shows, TV Comedies"/>
    <n v="3"/>
  </r>
  <r>
    <n v="7349"/>
    <x v="8517"/>
    <x v="1"/>
    <x v="8513"/>
    <m/>
    <s v="Keun-suk Jang, Yoon-ah Im, Shi-hoo Kim, Eun-seo Son, In-guk Seo, Bo-ra Hwang, Jin-young Jung, Mi-sook Lee"/>
    <n v="8"/>
    <x v="28"/>
    <s v="South Korea"/>
    <n v="1"/>
    <x v="22"/>
    <x v="11"/>
    <x v="6"/>
    <s v="1 Season"/>
    <n v="1"/>
    <s v=""/>
    <m/>
    <n v="1"/>
    <s v="International TV Shows, Korean TV Shows, Romantic TV Shows"/>
    <x v="19"/>
    <s v="International TV Shows, Korean TV Shows, Romantic TV Shows"/>
    <n v="3"/>
  </r>
  <r>
    <n v="7350"/>
    <x v="8518"/>
    <x v="1"/>
    <x v="8514"/>
    <m/>
    <s v="Udom Taephanit"/>
    <n v="1"/>
    <x v="2"/>
    <m/>
    <n v="0"/>
    <x v="1623"/>
    <x v="9"/>
    <x v="5"/>
    <s v="1 Season"/>
    <n v="1"/>
    <s v=""/>
    <m/>
    <n v="1"/>
    <s v="International TV Shows, TV Comedies, TV Dramas"/>
    <x v="19"/>
    <s v="International TV Shows, TV Comedies, TV Dramas"/>
    <n v="3"/>
  </r>
  <r>
    <n v="7354"/>
    <x v="8519"/>
    <x v="1"/>
    <x v="8515"/>
    <m/>
    <s v="Alan Titchmarsh, David Domoney, Frances Tophill, Katie Rushworth"/>
    <n v="4"/>
    <x v="6"/>
    <s v="United Kingdom"/>
    <n v="1"/>
    <x v="261"/>
    <x v="8"/>
    <x v="4"/>
    <s v="1 Season"/>
    <n v="1"/>
    <s v=""/>
    <m/>
    <n v="1"/>
    <s v="British TV Shows, International TV Shows, Reality TV"/>
    <x v="23"/>
    <s v="British TV Shows, International TV Shows, Reality TV"/>
    <n v="3"/>
  </r>
  <r>
    <n v="7360"/>
    <x v="8520"/>
    <x v="1"/>
    <x v="8516"/>
    <m/>
    <s v="Chris Wang, Tammy Chen, Fan Kuang-yao, Chen Bor Jeng, Lin Mei-hsiu, Ma Nien-hsien"/>
    <n v="6"/>
    <x v="42"/>
    <s v="China"/>
    <n v="1"/>
    <x v="95"/>
    <x v="10"/>
    <x v="6"/>
    <s v="1 Season"/>
    <n v="1"/>
    <s v=""/>
    <m/>
    <n v="1"/>
    <s v="International TV Shows, Romantic TV Shows, TV Comedies"/>
    <x v="19"/>
    <s v="International TV Shows, Romantic TV Shows, TV Comedies"/>
    <n v="3"/>
  </r>
  <r>
    <n v="7369"/>
    <x v="8521"/>
    <x v="1"/>
    <x v="8517"/>
    <m/>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n v="21"/>
    <x v="0"/>
    <s v="United States"/>
    <n v="1"/>
    <x v="1689"/>
    <x v="0"/>
    <x v="1"/>
    <s v="7 Season"/>
    <n v="7"/>
    <s v=""/>
    <m/>
    <n v="7"/>
    <s v="TV Dramas"/>
    <x v="22"/>
    <s v="TV Dramas"/>
    <n v="1"/>
  </r>
  <r>
    <n v="7376"/>
    <x v="8522"/>
    <x v="1"/>
    <x v="8518"/>
    <s v="Iginio Straffi"/>
    <s v="Emanuela Rei, Giorgia Boni, Sergio Ruggeri, Luca Murphy, Federica Corti, Federico Pedroni, Tiffany Zhou, Sergio Melone"/>
    <n v="8"/>
    <x v="24"/>
    <s v="Italy"/>
    <n v="1"/>
    <x v="659"/>
    <x v="3"/>
    <x v="8"/>
    <s v="1 Season"/>
    <n v="1"/>
    <s v=""/>
    <m/>
    <n v="1"/>
    <s v="Kids' TV, TV Comedies"/>
    <x v="25"/>
    <s v="Kids' TV, TV Comedies"/>
    <n v="2"/>
  </r>
  <r>
    <n v="7377"/>
    <x v="8523"/>
    <x v="1"/>
    <x v="8519"/>
    <m/>
    <s v="Daisuke Ono, Tomokazu Sugita, Takahiro Sakurai, Keiji Fujiwara, Akira Ishida, Katsuyuki Konishi, Yoko Hikasa, Ai Kayano, Takehito Koyasu, Hiroki Touchi"/>
    <n v="10"/>
    <x v="1"/>
    <s v="Japan"/>
    <n v="1"/>
    <x v="1427"/>
    <x v="9"/>
    <x v="1"/>
    <s v="1 Season"/>
    <n v="1"/>
    <s v=""/>
    <m/>
    <n v="1"/>
    <s v="Anime Series, International TV Shows"/>
    <x v="27"/>
    <s v="Anime Series, International TV Shows"/>
    <n v="2"/>
  </r>
  <r>
    <n v="7382"/>
    <x v="8524"/>
    <x v="1"/>
    <x v="8520"/>
    <m/>
    <s v="Umang Jain, Indraneil Sengupta, Rohit Bakshi, Karan Suchak, Shresth Kumar, Ankit Gera, Rushiraj Pawar, Nikita Sharma, Varun Kapoor, Kamalika Guha Thakurta, Sahil Uppal, Charu Asopa"/>
    <n v="12"/>
    <x v="17"/>
    <s v="India"/>
    <n v="1"/>
    <x v="1034"/>
    <x v="4"/>
    <x v="1"/>
    <s v="1 Season"/>
    <n v="1"/>
    <s v=""/>
    <m/>
    <n v="1"/>
    <s v="International TV Shows, TV Action &amp; Adventure, TV Sci-Fi &amp; Fantasy"/>
    <x v="19"/>
    <s v="International TV Shows, TV Action &amp; Adventure, TV Sci-Fi &amp; Fantasy"/>
    <n v="3"/>
  </r>
  <r>
    <n v="7383"/>
    <x v="8525"/>
    <x v="1"/>
    <x v="8521"/>
    <m/>
    <s v="Aakarshan Singh, Vikramjeet Virk, Reena Aggarwal, Khalid Siddiqui, Abigail Jain, Rishabh Jain"/>
    <n v="6"/>
    <x v="17"/>
    <s v="India"/>
    <n v="1"/>
    <x v="232"/>
    <x v="0"/>
    <x v="1"/>
    <s v="1 Season"/>
    <n v="1"/>
    <s v=""/>
    <m/>
    <n v="1"/>
    <s v="International TV Shows, TV Action &amp; Adventure, TV Sci-Fi &amp; Fantasy"/>
    <x v="19"/>
    <s v="International TV Shows, TV Action &amp; Adventure, TV Sci-Fi &amp; Fantasy"/>
    <n v="3"/>
  </r>
  <r>
    <n v="7384"/>
    <x v="8526"/>
    <x v="1"/>
    <x v="8522"/>
    <m/>
    <s v="Pushtii Shakti, Viraf Patel, Siddhant Karnick, Monica Khanna, Amrita Raichand, Suparna Marwah, Mark Farokh Parekh"/>
    <n v="7"/>
    <x v="17"/>
    <s v="India"/>
    <n v="1"/>
    <x v="144"/>
    <x v="10"/>
    <x v="1"/>
    <s v="1 Season"/>
    <n v="1"/>
    <s v=""/>
    <m/>
    <n v="1"/>
    <s v="International TV Shows, TV Comedies"/>
    <x v="19"/>
    <s v="International TV Shows, TV Comedies"/>
    <n v="2"/>
  </r>
  <r>
    <n v="7386"/>
    <x v="8527"/>
    <x v="1"/>
    <x v="8523"/>
    <m/>
    <s v="Aras Bulut ƒ∞ynemli, Eva Dedova, Fahreddin Manafov, Melahat Abbasova, Polat Bilgin, Mehmet √áevik, Shamil Suleimanov, ≈ûafak Ba≈ükaya, ƒ∞lker Kƒ±zmaz, Kristina Krepela, Ufuk ≈ûen"/>
    <n v="11"/>
    <x v="61"/>
    <s v="Turkey, Azerbaijan"/>
    <n v="2"/>
    <x v="1672"/>
    <x v="8"/>
    <x v="1"/>
    <s v="1 Season"/>
    <n v="1"/>
    <s v=""/>
    <m/>
    <n v="1"/>
    <s v="International TV Shows, Romantic TV Shows, TV Dramas"/>
    <x v="19"/>
    <s v="International TV Shows, Romantic TV Shows, TV Dramas"/>
    <n v="3"/>
  </r>
  <r>
    <n v="7393"/>
    <x v="8528"/>
    <x v="1"/>
    <x v="8524"/>
    <m/>
    <s v="Bear Grylls, Sunny Leone"/>
    <n v="2"/>
    <x v="2"/>
    <m/>
    <n v="0"/>
    <x v="42"/>
    <x v="5"/>
    <x v="6"/>
    <s v="1 Season"/>
    <n v="1"/>
    <s v=""/>
    <m/>
    <n v="1"/>
    <s v="International TV Shows, Reality TV, TV Action &amp; Adventure"/>
    <x v="19"/>
    <s v="International TV Shows, Reality TV, TV Action &amp; Adventure"/>
    <n v="3"/>
  </r>
  <r>
    <n v="7405"/>
    <x v="8529"/>
    <x v="1"/>
    <x v="8525"/>
    <m/>
    <m/>
    <n v="0"/>
    <x v="0"/>
    <s v="United States"/>
    <n v="1"/>
    <x v="1333"/>
    <x v="5"/>
    <x v="1"/>
    <s v="1 Season"/>
    <n v="1"/>
    <s v=""/>
    <m/>
    <n v="1"/>
    <s v="Docuseries"/>
    <x v="21"/>
    <s v="Docuseries"/>
    <n v="1"/>
  </r>
  <r>
    <n v="7407"/>
    <x v="8530"/>
    <x v="1"/>
    <x v="8526"/>
    <m/>
    <s v="Marc Maron, Judd Hirsch, Josh Brener, Nora Zehetner, Andy Kindler"/>
    <n v="5"/>
    <x v="0"/>
    <s v="United States"/>
    <n v="1"/>
    <x v="1661"/>
    <x v="9"/>
    <x v="5"/>
    <s v="4 Season"/>
    <n v="4"/>
    <s v=""/>
    <m/>
    <n v="4"/>
    <s v="TV Comedies"/>
    <x v="24"/>
    <s v="TV Comedies"/>
    <n v="1"/>
  </r>
  <r>
    <n v="7409"/>
    <x v="8531"/>
    <x v="1"/>
    <x v="8527"/>
    <m/>
    <s v="Viviana Coles, Calvin Roberson, Pepper Schwartz"/>
    <n v="3"/>
    <x v="0"/>
    <s v="United States"/>
    <n v="1"/>
    <x v="765"/>
    <x v="2"/>
    <x v="1"/>
    <s v="1 Season"/>
    <n v="1"/>
    <s v=""/>
    <m/>
    <n v="1"/>
    <s v="Reality TV, Romantic TV Shows"/>
    <x v="26"/>
    <s v="Reality TV, Romantic TV Shows"/>
    <n v="2"/>
  </r>
  <r>
    <n v="7410"/>
    <x v="8532"/>
    <x v="1"/>
    <x v="8528"/>
    <s v="Everardo Gout"/>
    <s v="Jihae, Alberto Ammann, Cl√©mentine Poidatz, Anamaria Marinca, Sammi Rotibi, Nicholas Wittman, Cosima Shaw"/>
    <n v="7"/>
    <x v="0"/>
    <s v="United States"/>
    <n v="1"/>
    <x v="55"/>
    <x v="5"/>
    <x v="6"/>
    <s v="2 Season"/>
    <n v="2"/>
    <s v=""/>
    <m/>
    <n v="2"/>
    <s v="Docuseries, Science &amp; Nature TV, TV Dramas"/>
    <x v="21"/>
    <s v="Docuseries, Science &amp; Nature TV, TV Dramas"/>
    <n v="3"/>
  </r>
  <r>
    <n v="7419"/>
    <x v="8533"/>
    <x v="1"/>
    <x v="8529"/>
    <m/>
    <s v="Mary Portas"/>
    <n v="1"/>
    <x v="6"/>
    <s v="United Kingdom"/>
    <n v="1"/>
    <x v="261"/>
    <x v="9"/>
    <x v="1"/>
    <s v="1 Season"/>
    <n v="1"/>
    <s v=""/>
    <m/>
    <n v="1"/>
    <s v="British TV Shows, International TV Shows, Reality TV"/>
    <x v="23"/>
    <s v="British TV Shows, International TV Shows, Reality TV"/>
    <n v="3"/>
  </r>
  <r>
    <n v="7436"/>
    <x v="8534"/>
    <x v="1"/>
    <x v="8530"/>
    <m/>
    <m/>
    <n v="0"/>
    <x v="6"/>
    <s v="United Kingdom"/>
    <n v="1"/>
    <x v="620"/>
    <x v="8"/>
    <x v="4"/>
    <s v="1 Season"/>
    <n v="1"/>
    <s v=""/>
    <m/>
    <n v="1"/>
    <s v="British TV Shows, Docuseries, International TV Shows"/>
    <x v="23"/>
    <s v="British TV Shows, Docuseries, International TV Shows"/>
    <n v="3"/>
  </r>
  <r>
    <n v="7437"/>
    <x v="8535"/>
    <x v="1"/>
    <x v="8531"/>
    <m/>
    <m/>
    <n v="0"/>
    <x v="12"/>
    <s v="Australia"/>
    <n v="1"/>
    <x v="620"/>
    <x v="11"/>
    <x v="6"/>
    <s v="1 Season"/>
    <n v="1"/>
    <s v=""/>
    <m/>
    <n v="1"/>
    <s v="Reality TV"/>
    <x v="26"/>
    <s v="Reality TV"/>
    <n v="1"/>
  </r>
  <r>
    <n v="7439"/>
    <x v="8536"/>
    <x v="1"/>
    <x v="8532"/>
    <m/>
    <m/>
    <n v="0"/>
    <x v="2"/>
    <m/>
    <n v="0"/>
    <x v="444"/>
    <x v="9"/>
    <x v="1"/>
    <s v="1 Season"/>
    <n v="1"/>
    <s v=""/>
    <m/>
    <n v="1"/>
    <s v="International TV Shows, Romantic TV Shows, TV Comedies"/>
    <x v="19"/>
    <s v="International TV Shows, Romantic TV Shows, TV Comedies"/>
    <n v="3"/>
  </r>
  <r>
    <n v="7447"/>
    <x v="8537"/>
    <x v="1"/>
    <x v="8533"/>
    <m/>
    <s v="Sarwar Ahuja, Riva Arora"/>
    <n v="2"/>
    <x v="2"/>
    <m/>
    <n v="0"/>
    <x v="22"/>
    <x v="5"/>
    <x v="1"/>
    <s v="1 Season"/>
    <n v="1"/>
    <s v=""/>
    <m/>
    <n v="1"/>
    <s v="International TV Shows, TV Dramas"/>
    <x v="19"/>
    <s v="International TV Shows, TV Dramas"/>
    <n v="2"/>
  </r>
  <r>
    <n v="7448"/>
    <x v="8538"/>
    <x v="1"/>
    <x v="8534"/>
    <m/>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n v="26"/>
    <x v="14"/>
    <s v="Spain"/>
    <n v="1"/>
    <x v="62"/>
    <x v="4"/>
    <x v="5"/>
    <s v="1 Season"/>
    <n v="1"/>
    <s v=""/>
    <m/>
    <n v="1"/>
    <s v="International TV Shows, TV Dramas, Teen TV Shows"/>
    <x v="19"/>
    <s v="International TV Shows, TV Dramas, Teen TV Shows"/>
    <n v="3"/>
  </r>
  <r>
    <n v="7450"/>
    <x v="8539"/>
    <x v="1"/>
    <x v="8535"/>
    <m/>
    <m/>
    <n v="0"/>
    <x v="0"/>
    <s v="United States"/>
    <n v="1"/>
    <x v="589"/>
    <x v="9"/>
    <x v="6"/>
    <s v="1 Season"/>
    <n v="1"/>
    <s v=""/>
    <m/>
    <n v="1"/>
    <s v="International TV Shows, Reality TV, Spanish-Language TV Shows"/>
    <x v="19"/>
    <s v="International TV Shows, Reality TV, Spanish-Language TV Shows"/>
    <n v="3"/>
  </r>
  <r>
    <n v="7454"/>
    <x v="8540"/>
    <x v="1"/>
    <x v="8536"/>
    <m/>
    <s v="Mallika Dua"/>
    <n v="1"/>
    <x v="17"/>
    <s v="India"/>
    <n v="1"/>
    <x v="231"/>
    <x v="5"/>
    <x v="1"/>
    <s v="1 Season"/>
    <n v="1"/>
    <s v=""/>
    <m/>
    <n v="1"/>
    <s v="International TV Shows, Stand-Up Comedy &amp; Talk Shows, TV Comedies"/>
    <x v="19"/>
    <s v="International TV Shows, Stand-Up Comedy &amp; Talk Shows, TV Comedies"/>
    <n v="3"/>
  </r>
  <r>
    <n v="7456"/>
    <x v="8541"/>
    <x v="1"/>
    <x v="8537"/>
    <m/>
    <s v="Julia Jordan, Matthew Sakimoto, Sicily Johnson, Michael O'Laskey II, Michael R. Gotto, Justin Timsit, Rajia Baroudi, David Bacon, Jim Gray, Karim Prince, Alan Palmer, Tom Wyner, Barbara Goodson, Robert Axelrod, Kerrigan Mahan"/>
    <n v="15"/>
    <x v="2"/>
    <m/>
    <n v="0"/>
    <x v="47"/>
    <x v="46"/>
    <x v="8"/>
    <s v="1 Season"/>
    <n v="1"/>
    <s v=""/>
    <m/>
    <n v="1"/>
    <s v="Kids' TV"/>
    <x v="25"/>
    <s v="Kids' TV"/>
    <n v="1"/>
  </r>
  <r>
    <n v="7458"/>
    <x v="8542"/>
    <x v="1"/>
    <x v="8538"/>
    <m/>
    <m/>
    <n v="0"/>
    <x v="11"/>
    <s v="France"/>
    <n v="1"/>
    <x v="1070"/>
    <x v="0"/>
    <x v="4"/>
    <s v="2 Season"/>
    <n v="2"/>
    <s v=""/>
    <m/>
    <n v="2"/>
    <s v="Kids' TV"/>
    <x v="25"/>
    <s v="Kids' TV"/>
    <n v="1"/>
  </r>
  <r>
    <n v="7460"/>
    <x v="8543"/>
    <x v="1"/>
    <x v="8539"/>
    <m/>
    <s v="Apolo Anton Ohno"/>
    <n v="1"/>
    <x v="0"/>
    <s v="United States"/>
    <n v="1"/>
    <x v="514"/>
    <x v="8"/>
    <x v="6"/>
    <s v="1 Season"/>
    <n v="1"/>
    <s v=""/>
    <m/>
    <n v="1"/>
    <s v="Reality TV"/>
    <x v="26"/>
    <s v="Reality TV"/>
    <n v="1"/>
  </r>
  <r>
    <n v="7464"/>
    <x v="8544"/>
    <x v="1"/>
    <x v="8540"/>
    <m/>
    <s v="Camila Sodi, Iv√°n S√°nchez, Jos√© Mar√≠a de Tavira, Hugo Stiglitz, Jos√© Sefami, Mauricio Isaac, Paulina Gait√°n, Mara Cuevas, Mario Zaragoza, Alejandro Dur√°n, Emilio Savinni, Pakey V√°zquez, Anil√∫ Pardo, Claudette Maill√©, Rodrigo Murray, Camila Selser, Sa√∫l Lisazo, Er√©ndira Ibarra"/>
    <n v="18"/>
    <x v="15"/>
    <s v="Mexico"/>
    <n v="1"/>
    <x v="837"/>
    <x v="4"/>
    <x v="1"/>
    <s v="1 Season"/>
    <n v="1"/>
    <s v=""/>
    <m/>
    <n v="1"/>
    <s v="Crime TV Shows, International TV Shows, Spanish-Language TV Shows"/>
    <x v="20"/>
    <s v="Crime TV Shows, International TV Shows, Spanish-Language TV Shows"/>
    <n v="3"/>
  </r>
  <r>
    <n v="7469"/>
    <x v="8545"/>
    <x v="1"/>
    <x v="8541"/>
    <m/>
    <s v="Roy Chiu, Megan Lai, Paul Hsu, Tia Lee, Chunya Chao, Puff Kuo, Blaire Chang"/>
    <n v="7"/>
    <x v="53"/>
    <s v="Taiwan"/>
    <n v="1"/>
    <x v="160"/>
    <x v="4"/>
    <x v="5"/>
    <s v="1 Season"/>
    <n v="1"/>
    <s v=""/>
    <m/>
    <n v="1"/>
    <s v="International TV Shows, Romantic TV Shows, TV Comedies"/>
    <x v="19"/>
    <s v="International TV Shows, Romantic TV Shows, TV Comedies"/>
    <n v="3"/>
  </r>
  <r>
    <n v="7481"/>
    <x v="8546"/>
    <x v="1"/>
    <x v="8542"/>
    <m/>
    <s v="Lizzy, Jung-min Park, Sang-hee Lee"/>
    <n v="3"/>
    <x v="28"/>
    <s v="South Korea"/>
    <n v="1"/>
    <x v="801"/>
    <x v="0"/>
    <x v="1"/>
    <s v="1 Season"/>
    <n v="1"/>
    <s v=""/>
    <m/>
    <n v="1"/>
    <s v="International TV Shows, Korean TV Shows, Romantic TV Shows"/>
    <x v="19"/>
    <s v="International TV Shows, Korean TV Shows, Romantic TV Shows"/>
    <n v="3"/>
  </r>
  <r>
    <n v="7484"/>
    <x v="8547"/>
    <x v="1"/>
    <x v="8543"/>
    <m/>
    <m/>
    <n v="0"/>
    <x v="2"/>
    <m/>
    <n v="0"/>
    <x v="620"/>
    <x v="4"/>
    <x v="6"/>
    <s v="1 Season"/>
    <n v="1"/>
    <s v=""/>
    <m/>
    <n v="1"/>
    <s v="British TV Shows, International TV Shows, Reality TV"/>
    <x v="23"/>
    <s v="British TV Shows, International TV Shows, Reality TV"/>
    <n v="3"/>
  </r>
  <r>
    <n v="7486"/>
    <x v="8548"/>
    <x v="1"/>
    <x v="8544"/>
    <m/>
    <s v="George McGavin"/>
    <n v="1"/>
    <x v="6"/>
    <s v="United Kingdom"/>
    <n v="1"/>
    <x v="21"/>
    <x v="0"/>
    <x v="6"/>
    <s v="1 Season"/>
    <n v="1"/>
    <s v=""/>
    <m/>
    <n v="1"/>
    <s v="British TV Shows, Docuseries, Science &amp; Nature TV"/>
    <x v="23"/>
    <s v="British TV Shows, Docuseries, Science &amp; Nature TV"/>
    <n v="3"/>
  </r>
  <r>
    <n v="7503"/>
    <x v="8549"/>
    <x v="1"/>
    <x v="8545"/>
    <m/>
    <s v="Julie Sype, Cory Doran, Annick Obonsawin, Jenna Warren"/>
    <n v="4"/>
    <x v="8"/>
    <s v="Canada"/>
    <n v="1"/>
    <x v="866"/>
    <x v="11"/>
    <x v="0"/>
    <s v="2 Season"/>
    <n v="2"/>
    <s v=""/>
    <m/>
    <n v="2"/>
    <s v="Kids' TV"/>
    <x v="25"/>
    <s v="Kids' TV"/>
    <n v="1"/>
  </r>
  <r>
    <n v="7505"/>
    <x v="8550"/>
    <x v="1"/>
    <x v="8546"/>
    <s v="Rachel Bell"/>
    <m/>
    <n v="0"/>
    <x v="6"/>
    <s v="United Kingdom"/>
    <n v="1"/>
    <x v="261"/>
    <x v="8"/>
    <x v="4"/>
    <s v="1 Season"/>
    <n v="1"/>
    <s v=""/>
    <m/>
    <n v="1"/>
    <s v="British TV Shows, Docuseries, International TV Shows"/>
    <x v="23"/>
    <s v="British TV Shows, Docuseries, International TV Shows"/>
    <n v="3"/>
  </r>
  <r>
    <n v="7506"/>
    <x v="8551"/>
    <x v="1"/>
    <x v="8547"/>
    <m/>
    <s v="Monty Don"/>
    <n v="1"/>
    <x v="6"/>
    <s v="United Kingdom"/>
    <n v="1"/>
    <x v="261"/>
    <x v="12"/>
    <x v="4"/>
    <s v="1 Season"/>
    <n v="1"/>
    <s v=""/>
    <m/>
    <n v="1"/>
    <s v="British TV Shows, Docuseries, International TV Shows"/>
    <x v="23"/>
    <s v="British TV Shows, Docuseries, International TV Shows"/>
    <n v="3"/>
  </r>
  <r>
    <n v="7522"/>
    <x v="8552"/>
    <x v="1"/>
    <x v="8548"/>
    <m/>
    <s v="Brendan Meyer, Matreya Fedor, Gig Morton, Kurt Ostlund, Emily Tennant, Milo Shandel"/>
    <n v="6"/>
    <x v="8"/>
    <s v="Canada"/>
    <n v="1"/>
    <x v="281"/>
    <x v="8"/>
    <x v="4"/>
    <s v="2 Season"/>
    <n v="2"/>
    <s v=""/>
    <m/>
    <n v="2"/>
    <s v="Kids' TV, TV Comedies"/>
    <x v="25"/>
    <s v="Kids' TV, TV Comedies"/>
    <n v="2"/>
  </r>
  <r>
    <n v="7529"/>
    <x v="8553"/>
    <x v="1"/>
    <x v="8549"/>
    <m/>
    <m/>
    <n v="0"/>
    <x v="0"/>
    <s v="United States"/>
    <n v="1"/>
    <x v="1627"/>
    <x v="3"/>
    <x v="5"/>
    <s v="3 Season"/>
    <n v="3"/>
    <s v=""/>
    <m/>
    <n v="3"/>
    <s v="Crime TV Shows, Docuseries"/>
    <x v="20"/>
    <s v="Crime TV Shows, Docuseries"/>
    <n v="2"/>
  </r>
  <r>
    <n v="7530"/>
    <x v="8554"/>
    <x v="1"/>
    <x v="8550"/>
    <m/>
    <s v="Dermot Arrigan, James Giblin, Noah Levin, Molly Malcolm, Colin Morgan, Benjamin Nathan-Serio, Alex Wagner, Joshua Zamrycki"/>
    <n v="8"/>
    <x v="14"/>
    <s v="Spain"/>
    <n v="1"/>
    <x v="23"/>
    <x v="3"/>
    <x v="6"/>
    <s v="2 Season"/>
    <n v="2"/>
    <s v=""/>
    <m/>
    <n v="2"/>
    <s v="Kids' TV, TV Comedies"/>
    <x v="25"/>
    <s v="Kids' TV, TV Comedies"/>
    <n v="2"/>
  </r>
  <r>
    <n v="7539"/>
    <x v="8555"/>
    <x v="1"/>
    <x v="8551"/>
    <m/>
    <s v="Melvin Odoom"/>
    <n v="1"/>
    <x v="6"/>
    <s v="United Kingdom"/>
    <n v="1"/>
    <x v="1117"/>
    <x v="3"/>
    <x v="6"/>
    <s v="1 Season"/>
    <n v="1"/>
    <s v=""/>
    <m/>
    <n v="1"/>
    <s v="British TV Shows, International TV Shows, Reality TV"/>
    <x v="23"/>
    <s v="British TV Shows, International TV Shows, Reality TV"/>
    <n v="3"/>
  </r>
  <r>
    <n v="7541"/>
    <x v="8556"/>
    <x v="1"/>
    <x v="8552"/>
    <m/>
    <s v="RJ Anmol"/>
    <n v="1"/>
    <x v="2"/>
    <m/>
    <n v="0"/>
    <x v="38"/>
    <x v="3"/>
    <x v="1"/>
    <s v="1 Season"/>
    <n v="1"/>
    <s v=""/>
    <m/>
    <n v="1"/>
    <s v="International TV Shows, Stand-Up Comedy &amp; Talk Shows"/>
    <x v="19"/>
    <s v="International TV Shows, Stand-Up Comedy &amp; Talk Shows"/>
    <n v="2"/>
  </r>
  <r>
    <n v="7548"/>
    <x v="8557"/>
    <x v="1"/>
    <x v="8553"/>
    <m/>
    <s v="Julian Barratt"/>
    <n v="1"/>
    <x v="6"/>
    <s v="United Kingdom"/>
    <n v="1"/>
    <x v="33"/>
    <x v="8"/>
    <x v="5"/>
    <s v="1 Season"/>
    <n v="1"/>
    <s v=""/>
    <m/>
    <n v="1"/>
    <s v="British TV Shows, Docuseries"/>
    <x v="23"/>
    <s v="British TV Shows, Docuseries"/>
    <n v="2"/>
  </r>
  <r>
    <n v="7552"/>
    <x v="8558"/>
    <x v="1"/>
    <x v="8554"/>
    <m/>
    <s v="Joel Hodgson, Michael J. Nelson, Kevin Murphy, Trace Beaulieu, Jim Mallon, Frank Conniff, Mary Jo Pehl, Bill Corbett, Patrick Brantseg, J. Elvis Weinstein"/>
    <n v="10"/>
    <x v="0"/>
    <s v="United States"/>
    <n v="1"/>
    <x v="45"/>
    <x v="41"/>
    <x v="1"/>
    <s v="1 Season"/>
    <n v="1"/>
    <s v=""/>
    <m/>
    <n v="1"/>
    <s v="TV Comedies, TV Sci-Fi &amp; Fantasy"/>
    <x v="24"/>
    <s v="TV Comedies, TV Sci-Fi &amp; Fantasy"/>
    <n v="2"/>
  </r>
  <r>
    <n v="7569"/>
    <x v="8559"/>
    <x v="1"/>
    <x v="8555"/>
    <m/>
    <s v="Gordon Buchanan"/>
    <n v="1"/>
    <x v="6"/>
    <s v="United Kingdom, United States"/>
    <n v="2"/>
    <x v="155"/>
    <x v="5"/>
    <x v="6"/>
    <s v="1 Season"/>
    <n v="1"/>
    <s v=""/>
    <m/>
    <n v="1"/>
    <s v="Docuseries, Science &amp; Nature TV"/>
    <x v="21"/>
    <s v="Docuseries, Science &amp; Nature TV"/>
    <n v="2"/>
  </r>
  <r>
    <n v="7570"/>
    <x v="8560"/>
    <x v="1"/>
    <x v="8556"/>
    <m/>
    <s v="Kevin Draine"/>
    <n v="1"/>
    <x v="0"/>
    <s v="United States"/>
    <n v="1"/>
    <x v="219"/>
    <x v="9"/>
    <x v="4"/>
    <s v="1 Season"/>
    <n v="1"/>
    <s v=""/>
    <m/>
    <n v="1"/>
    <s v="Docuseries, Science &amp; Nature TV"/>
    <x v="21"/>
    <s v="Docuseries, Science &amp; Nature TV"/>
    <n v="2"/>
  </r>
  <r>
    <n v="7572"/>
    <x v="8561"/>
    <x v="1"/>
    <x v="8557"/>
    <m/>
    <s v="David Attenborough"/>
    <n v="1"/>
    <x v="0"/>
    <s v="United States, United Kingdom"/>
    <n v="2"/>
    <x v="1690"/>
    <x v="16"/>
    <x v="6"/>
    <s v="1 Season"/>
    <n v="1"/>
    <s v=""/>
    <m/>
    <n v="1"/>
    <s v="British TV Shows, Docuseries, Science &amp; Nature TV"/>
    <x v="23"/>
    <s v="British TV Shows, Docuseries, Science &amp; Nature TV"/>
    <n v="3"/>
  </r>
  <r>
    <n v="7573"/>
    <x v="8562"/>
    <x v="1"/>
    <x v="8558"/>
    <m/>
    <s v="David Attenborough"/>
    <n v="1"/>
    <x v="0"/>
    <s v="United States, United Kingdom"/>
    <n v="2"/>
    <x v="1685"/>
    <x v="16"/>
    <x v="6"/>
    <s v="1 Season"/>
    <n v="1"/>
    <s v=""/>
    <m/>
    <n v="1"/>
    <s v="British TV Shows, Docuseries, Science &amp; Nature TV"/>
    <x v="23"/>
    <s v="British TV Shows, Docuseries, Science &amp; Nature TV"/>
    <n v="3"/>
  </r>
  <r>
    <n v="7574"/>
    <x v="8563"/>
    <x v="1"/>
    <x v="8559"/>
    <m/>
    <s v="Liz Bonnin"/>
    <n v="1"/>
    <x v="6"/>
    <s v="United Kingdom"/>
    <n v="1"/>
    <x v="46"/>
    <x v="9"/>
    <x v="6"/>
    <s v="1 Season"/>
    <n v="1"/>
    <s v=""/>
    <m/>
    <n v="1"/>
    <s v="British TV Shows, Docuseries, Science &amp; Nature TV"/>
    <x v="23"/>
    <s v="British TV Shows, Docuseries, Science &amp; Nature TV"/>
    <n v="3"/>
  </r>
  <r>
    <n v="7575"/>
    <x v="8564"/>
    <x v="1"/>
    <x v="8560"/>
    <m/>
    <s v="Chris Packham"/>
    <n v="1"/>
    <x v="6"/>
    <s v="United Kingdom"/>
    <n v="1"/>
    <x v="184"/>
    <x v="4"/>
    <x v="6"/>
    <s v="3 Season"/>
    <n v="3"/>
    <s v=""/>
    <m/>
    <n v="3"/>
    <s v="British TV Shows, Docuseries, Science &amp; Nature TV"/>
    <x v="23"/>
    <s v="British TV Shows, Docuseries, Science &amp; Nature TV"/>
    <n v="3"/>
  </r>
  <r>
    <n v="7577"/>
    <x v="8565"/>
    <x v="1"/>
    <x v="8561"/>
    <m/>
    <m/>
    <n v="0"/>
    <x v="0"/>
    <s v="United States"/>
    <n v="1"/>
    <x v="219"/>
    <x v="9"/>
    <x v="6"/>
    <s v="3 Season"/>
    <n v="3"/>
    <s v=""/>
    <m/>
    <n v="3"/>
    <s v="Docuseries"/>
    <x v="21"/>
    <s v="Docuseries"/>
    <n v="1"/>
  </r>
  <r>
    <n v="7587"/>
    <x v="8566"/>
    <x v="1"/>
    <x v="8562"/>
    <m/>
    <s v="Wendi Peters"/>
    <n v="1"/>
    <x v="2"/>
    <m/>
    <n v="0"/>
    <x v="620"/>
    <x v="9"/>
    <x v="5"/>
    <s v="2 Season"/>
    <n v="2"/>
    <s v=""/>
    <m/>
    <n v="2"/>
    <s v="British TV Shows, International TV Shows, Reality TV"/>
    <x v="23"/>
    <s v="British TV Shows, International TV Shows, Reality TV"/>
    <n v="3"/>
  </r>
  <r>
    <n v="7589"/>
    <x v="8567"/>
    <x v="1"/>
    <x v="8563"/>
    <m/>
    <s v="Junko Hori, Masako Sugaya, Yuko Mita, Kaneta Kimotsuki, Kenichi Ogata, Eiko Yamada, Yuzuru Fujimoto, Yuri Nashiwa, Runa Akiyama, Issei Futamata"/>
    <n v="10"/>
    <x v="1"/>
    <s v="Japan"/>
    <n v="1"/>
    <x v="920"/>
    <x v="50"/>
    <x v="8"/>
    <s v="1 Season"/>
    <n v="1"/>
    <s v=""/>
    <m/>
    <n v="1"/>
    <s v="Anime Series, Kids' TV"/>
    <x v="27"/>
    <s v="Anime Series, Kids' TV"/>
    <n v="2"/>
  </r>
  <r>
    <n v="7590"/>
    <x v="8568"/>
    <x v="1"/>
    <x v="8564"/>
    <m/>
    <s v="Jarred Blancard, Mitchell A. Lee Yuen, Dean Choe, Richard Yee, Gabe Khouth, Nicole Parker, Kirby Morrow, Matt Hill, Jason Gray-Stanford, Michael Dobson, Lalainia Lindbjerg, Shishir Inocalla, Fiona Scott, Stephen Mendel, Larry Lam, Geoff Wong"/>
    <n v="16"/>
    <x v="8"/>
    <s v="Canada, United States"/>
    <n v="2"/>
    <x v="47"/>
    <x v="53"/>
    <x v="4"/>
    <s v="1 Season"/>
    <n v="1"/>
    <s v=""/>
    <m/>
    <n v="1"/>
    <s v="Kids' TV, TV Comedies"/>
    <x v="25"/>
    <s v="Kids' TV, TV Comedies"/>
    <n v="2"/>
  </r>
  <r>
    <n v="7594"/>
    <x v="8569"/>
    <x v="1"/>
    <x v="8565"/>
    <m/>
    <s v="Aksel Hennie, Tuva Novotny, Anders Danielsen Lie, Mads Sj√∏g√•rd Pettersen, Danica Curcic, Christian Rubeck, Odd Magnus Williamson, Mattis Herman Nyquist, Hallvard Holmen, Atheer Adel, Mohammad-Ali Behboudi, Ayesha Wolasmal, Ramin Yazdani, Rolf Kristian Larsen, Dennis Storh√∏i"/>
    <n v="15"/>
    <x v="30"/>
    <s v="Norway"/>
    <n v="1"/>
    <x v="522"/>
    <x v="9"/>
    <x v="12"/>
    <s v="1 Season"/>
    <n v="1"/>
    <s v=""/>
    <m/>
    <n v="1"/>
    <s v="International TV Shows, TV Dramas, TV Thrillers"/>
    <x v="19"/>
    <s v="International TV Shows, TV Dramas, TV Thrillers"/>
    <n v="3"/>
  </r>
  <r>
    <n v="7598"/>
    <x v="8570"/>
    <x v="1"/>
    <x v="8566"/>
    <m/>
    <s v="Daniela Denby-Ashe, Richard Armitage, Tim Pigott-Smith, Sin√©ad Cusack, Lesley Manville, Brendan Coyle, Anna Maxwell Martin, Jo Joyner, Pauline Quirke, Kay Lyon"/>
    <n v="10"/>
    <x v="6"/>
    <s v="United Kingdom"/>
    <n v="1"/>
    <x v="21"/>
    <x v="26"/>
    <x v="11"/>
    <s v="1 Season"/>
    <n v="1"/>
    <s v=""/>
    <m/>
    <n v="1"/>
    <s v="British TV Shows, Romantic TV Shows, TV Dramas"/>
    <x v="23"/>
    <s v="British TV Shows, Romantic TV Shows, TV Dramas"/>
    <n v="3"/>
  </r>
  <r>
    <n v="7624"/>
    <x v="8571"/>
    <x v="1"/>
    <x v="8567"/>
    <m/>
    <s v="Anna Maria M√ºhe, Albrecht Schuch, Sebastian Urzendowsky, Almila Bagriacik, Tom Schilling, Andr√© Hennicke, Florian Lukas, Liv Lisa Fries, Sylvester Groth, Florian Stetter, Nina Gummich, Jonas Leonhardi, Ben M√ºnchow, Maximilian Jaenisch"/>
    <n v="14"/>
    <x v="10"/>
    <s v="Germany"/>
    <n v="1"/>
    <x v="1691"/>
    <x v="9"/>
    <x v="5"/>
    <s v="1 Season"/>
    <n v="1"/>
    <s v=""/>
    <m/>
    <n v="1"/>
    <s v="Crime TV Shows, International TV Shows, TV Dramas"/>
    <x v="20"/>
    <s v="Crime TV Shows, International TV Shows, TV Dramas"/>
    <n v="3"/>
  </r>
  <r>
    <n v="7625"/>
    <x v="8572"/>
    <x v="1"/>
    <x v="8568"/>
    <m/>
    <m/>
    <n v="0"/>
    <x v="2"/>
    <m/>
    <n v="0"/>
    <x v="774"/>
    <x v="5"/>
    <x v="5"/>
    <s v="1 Season"/>
    <n v="1"/>
    <s v=""/>
    <m/>
    <n v="1"/>
    <s v="Docuseries, International TV Shows, Spanish-Language TV Shows"/>
    <x v="21"/>
    <s v="Docuseries, International TV Shows, Spanish-Language TV Shows"/>
    <n v="3"/>
  </r>
  <r>
    <n v="7628"/>
    <x v="8573"/>
    <x v="1"/>
    <x v="8569"/>
    <m/>
    <s v="Jun Fukuyama, Darrel Guilbeau, Eri Kitamura, Grant George, Yui Horie, Cassandra Lee, Hiroki Yasumoto, Kyle Hebert"/>
    <n v="8"/>
    <x v="1"/>
    <s v="Japan"/>
    <n v="1"/>
    <x v="62"/>
    <x v="12"/>
    <x v="5"/>
    <s v="1 Season"/>
    <n v="1"/>
    <s v=""/>
    <m/>
    <n v="1"/>
    <s v="Anime Series, Crime TV Shows"/>
    <x v="27"/>
    <s v="Anime Series, Crime TV Shows"/>
    <n v="2"/>
  </r>
  <r>
    <n v="7629"/>
    <x v="8574"/>
    <x v="1"/>
    <x v="8570"/>
    <m/>
    <s v="Edie Falco, Merritt Wever, Paul Schulze, Peter Facinelli, Stephen Wallem, Eve Best, Dominic Fumusa, Ruby Jerins, Anna Deavere Smith"/>
    <n v="9"/>
    <x v="0"/>
    <s v="United States"/>
    <n v="1"/>
    <x v="1664"/>
    <x v="4"/>
    <x v="5"/>
    <s v="7 Season"/>
    <n v="7"/>
    <s v=""/>
    <m/>
    <n v="7"/>
    <s v="TV Comedies, TV Dramas"/>
    <x v="24"/>
    <s v="TV Comedies, TV Dramas"/>
    <n v="2"/>
  </r>
  <r>
    <n v="7630"/>
    <x v="8575"/>
    <x v="1"/>
    <x v="8571"/>
    <m/>
    <m/>
    <n v="0"/>
    <x v="6"/>
    <s v="United Kingdom"/>
    <n v="1"/>
    <x v="166"/>
    <x v="9"/>
    <x v="1"/>
    <s v="1 Season"/>
    <n v="1"/>
    <s v=""/>
    <m/>
    <n v="1"/>
    <s v="British TV Shows, Crime TV Shows, Docuseries"/>
    <x v="23"/>
    <s v="British TV Shows, Crime TV Shows, Docuseries"/>
    <n v="3"/>
  </r>
  <r>
    <n v="7633"/>
    <x v="8576"/>
    <x v="1"/>
    <x v="8572"/>
    <m/>
    <s v="Jirayu La-ongmanee, Thanapob Leeratanakajorn, Violette Wautier, Supassra Thanachat, Arachaporn Pokinpakorn"/>
    <n v="5"/>
    <x v="2"/>
    <m/>
    <n v="0"/>
    <x v="1225"/>
    <x v="9"/>
    <x v="5"/>
    <s v="1 Season"/>
    <n v="1"/>
    <s v=""/>
    <m/>
    <n v="1"/>
    <s v="International TV Shows, Romantic TV Shows, TV Dramas"/>
    <x v="19"/>
    <s v="International TV Shows, Romantic TV Shows, TV Dramas"/>
    <n v="3"/>
  </r>
  <r>
    <n v="7641"/>
    <x v="8577"/>
    <x v="1"/>
    <x v="8573"/>
    <m/>
    <s v="Jordan Chan, Justin Cheung, Kwok-Kwan Chan, Sam Lee, Alan Kuo, Ken Wong, Samuel Pang, Rose Chan, Hugo Ng, Ng Man-Tat, Chen Yating, Michael Wai-Man Chan, Philip Chan, Ben Ng"/>
    <n v="14"/>
    <x v="50"/>
    <s v="Hong Kong"/>
    <n v="1"/>
    <x v="1083"/>
    <x v="3"/>
    <x v="1"/>
    <s v="1 Season"/>
    <n v="1"/>
    <s v=""/>
    <m/>
    <n v="1"/>
    <s v="Crime TV Shows, International TV Shows, TV Dramas"/>
    <x v="20"/>
    <s v="Crime TV Shows, International TV Shows, TV Dramas"/>
    <n v="3"/>
  </r>
  <r>
    <n v="7647"/>
    <x v="8578"/>
    <x v="1"/>
    <x v="8574"/>
    <m/>
    <s v="Al Mukadam, Dan Chameroy, Se√°n Cullen, Stacey DePass, Barbara Mamabolo, Robert Tinkler, Ryan Cooley, Brianna Daguanno"/>
    <n v="8"/>
    <x v="8"/>
    <s v="Canada"/>
    <n v="1"/>
    <x v="1692"/>
    <x v="0"/>
    <x v="10"/>
    <s v="2 Season"/>
    <n v="2"/>
    <s v=""/>
    <m/>
    <n v="2"/>
    <s v="Kids' TV, TV Action &amp; Adventure, TV Sci-Fi &amp; Fantasy"/>
    <x v="25"/>
    <s v="Kids' TV, TV Action &amp; Adventure, TV Sci-Fi &amp; Fantasy"/>
    <n v="3"/>
  </r>
  <r>
    <n v="7649"/>
    <x v="8579"/>
    <x v="1"/>
    <x v="8575"/>
    <s v="Oliver Stone"/>
    <s v="Oliver Stone"/>
    <n v="1"/>
    <x v="0"/>
    <s v="United States"/>
    <n v="1"/>
    <x v="451"/>
    <x v="8"/>
    <x v="6"/>
    <s v="1 Season"/>
    <n v="1"/>
    <s v=""/>
    <m/>
    <n v="1"/>
    <s v="Docuseries"/>
    <x v="21"/>
    <s v="Docuseries"/>
    <n v="1"/>
  </r>
  <r>
    <n v="7650"/>
    <x v="8580"/>
    <x v="1"/>
    <x v="8576"/>
    <m/>
    <s v="Mattea Conforti, Kobi Frumer"/>
    <n v="2"/>
    <x v="11"/>
    <s v="France"/>
    <n v="1"/>
    <x v="1693"/>
    <x v="5"/>
    <x v="0"/>
    <s v="1 Season"/>
    <n v="1"/>
    <s v=""/>
    <m/>
    <n v="1"/>
    <s v="Kids' TV"/>
    <x v="25"/>
    <s v="Kids' TV"/>
    <n v="1"/>
  </r>
  <r>
    <n v="7667"/>
    <x v="8581"/>
    <x v="1"/>
    <x v="8577"/>
    <m/>
    <s v="Will Smith"/>
    <n v="1"/>
    <x v="0"/>
    <s v="United States"/>
    <n v="1"/>
    <x v="744"/>
    <x v="5"/>
    <x v="6"/>
    <s v="1 Season"/>
    <n v="1"/>
    <s v=""/>
    <m/>
    <n v="1"/>
    <s v="Docuseries, Science &amp; Nature TV"/>
    <x v="21"/>
    <s v="Docuseries, Science &amp; Nature TV"/>
    <n v="2"/>
  </r>
  <r>
    <n v="7672"/>
    <x v="8582"/>
    <x v="1"/>
    <x v="8578"/>
    <m/>
    <s v="Dan Snow, Felicity Ashton, Kevin Fong, Alisdair Simpson"/>
    <n v="4"/>
    <x v="6"/>
    <s v="United Kingdom"/>
    <n v="1"/>
    <x v="33"/>
    <x v="9"/>
    <x v="1"/>
    <s v="1 Season"/>
    <n v="1"/>
    <s v=""/>
    <m/>
    <n v="1"/>
    <s v="British TV Shows, Reality TV"/>
    <x v="23"/>
    <s v="British TV Shows, Reality TV"/>
    <n v="2"/>
  </r>
  <r>
    <n v="7675"/>
    <x v="8583"/>
    <x v="1"/>
    <x v="8579"/>
    <m/>
    <s v="Chris van Tulleken, Xand van Tulleken"/>
    <n v="2"/>
    <x v="6"/>
    <s v="United Kingdom"/>
    <n v="1"/>
    <x v="67"/>
    <x v="11"/>
    <x v="6"/>
    <s v="1 Season"/>
    <n v="1"/>
    <s v=""/>
    <m/>
    <n v="1"/>
    <s v="British TV Shows, Kids' TV, TV Comedies"/>
    <x v="23"/>
    <s v="British TV Shows, Kids' TV, TV Comedies"/>
    <n v="3"/>
  </r>
  <r>
    <n v="7676"/>
    <x v="8584"/>
    <x v="1"/>
    <x v="8580"/>
    <m/>
    <s v="Seung-ho Yoo, Eun-bin Park, Kyung-pyo Go, Ye-won Kim, Hyun Jin Lee, Jin-joo Park"/>
    <n v="6"/>
    <x v="28"/>
    <s v="South Korea"/>
    <n v="1"/>
    <x v="222"/>
    <x v="11"/>
    <x v="6"/>
    <s v="1 Season"/>
    <n v="1"/>
    <s v=""/>
    <m/>
    <n v="1"/>
    <s v="International TV Shows, Korean TV Shows, Romantic TV Shows"/>
    <x v="19"/>
    <s v="International TV Shows, Korean TV Shows, Romantic TV Shows"/>
    <n v="3"/>
  </r>
  <r>
    <n v="7680"/>
    <x v="8585"/>
    <x v="1"/>
    <x v="8581"/>
    <s v="Peter McDonnell"/>
    <m/>
    <n v="0"/>
    <x v="0"/>
    <s v="United States"/>
    <n v="1"/>
    <x v="1022"/>
    <x v="5"/>
    <x v="6"/>
    <s v="3 Season"/>
    <n v="3"/>
    <s v=""/>
    <m/>
    <n v="3"/>
    <s v="Docuseries"/>
    <x v="21"/>
    <s v="Docuseries"/>
    <n v="1"/>
  </r>
  <r>
    <n v="7690"/>
    <x v="8586"/>
    <x v="1"/>
    <x v="8582"/>
    <m/>
    <s v="Marc Thompson, Benjie Randall, Courtney Shaw"/>
    <n v="3"/>
    <x v="0"/>
    <s v="United States"/>
    <n v="1"/>
    <x v="660"/>
    <x v="9"/>
    <x v="0"/>
    <s v="1 Season"/>
    <n v="1"/>
    <s v=""/>
    <m/>
    <n v="1"/>
    <s v="Kids' TV, TV Comedies"/>
    <x v="25"/>
    <s v="Kids' TV, TV Comedies"/>
    <n v="2"/>
  </r>
  <r>
    <n v="7694"/>
    <x v="8587"/>
    <x v="1"/>
    <x v="8583"/>
    <m/>
    <s v="Rob Sitch, Santo Cilauro, Tom Gleisner, Rebecca Massey, Lucia Mastrantone"/>
    <n v="5"/>
    <x v="12"/>
    <s v="Australia"/>
    <n v="1"/>
    <x v="890"/>
    <x v="9"/>
    <x v="1"/>
    <s v="1 Season"/>
    <n v="1"/>
    <s v=""/>
    <m/>
    <n v="1"/>
    <s v="Crime TV Shows, TV Comedies"/>
    <x v="20"/>
    <s v="Crime TV Shows, TV Comedies"/>
    <n v="2"/>
  </r>
  <r>
    <n v="7699"/>
    <x v="8588"/>
    <x v="1"/>
    <x v="8584"/>
    <m/>
    <s v="John Kennedy, Victor Yerrid, Donna Kimball, Alice Dinnean, Paul Currie, Michael Winsor, Josh Elwell, Sarah Lyle"/>
    <n v="8"/>
    <x v="0"/>
    <s v="United States"/>
    <n v="1"/>
    <x v="734"/>
    <x v="12"/>
    <x v="0"/>
    <s v="1 Season"/>
    <n v="1"/>
    <s v=""/>
    <m/>
    <n v="1"/>
    <s v="Kids' TV"/>
    <x v="25"/>
    <s v="Kids' TV"/>
    <n v="1"/>
  </r>
  <r>
    <n v="7706"/>
    <x v="8589"/>
    <x v="1"/>
    <x v="8585"/>
    <m/>
    <m/>
    <n v="0"/>
    <x v="8"/>
    <s v="Canada"/>
    <n v="1"/>
    <x v="238"/>
    <x v="9"/>
    <x v="1"/>
    <s v="2 Season"/>
    <n v="2"/>
    <s v=""/>
    <m/>
    <n v="2"/>
    <s v="Docuseries"/>
    <x v="21"/>
    <s v="Docuseries"/>
    <n v="1"/>
  </r>
  <r>
    <n v="7710"/>
    <x v="8590"/>
    <x v="1"/>
    <x v="8586"/>
    <m/>
    <s v="Amy Poehler, Rashida Jones, Aziz Ansari, Nick Offerman, Aubrey Plaza, Chris Pratt, Jim O'Heir, Retta, Adam Scott, Rob Lowe, Paul Schneider"/>
    <n v="11"/>
    <x v="0"/>
    <s v="United States"/>
    <n v="1"/>
    <x v="1694"/>
    <x v="4"/>
    <x v="1"/>
    <s v="7 Season"/>
    <n v="7"/>
    <s v=""/>
    <m/>
    <n v="7"/>
    <s v="TV Comedies"/>
    <x v="24"/>
    <s v="TV Comedies"/>
    <n v="1"/>
  </r>
  <r>
    <n v="7711"/>
    <x v="8591"/>
    <x v="1"/>
    <x v="8587"/>
    <m/>
    <s v="Danna Garc√≠a, Mario Cimarro, Paola Rey, Jorge Cao, Juan Alfonso Baptista, Michel Brown, Gloria G√≥mez, Kristina Lilley, Natasha Klauss, Ana Luc√≠a Dom√≠nguez, Zharick Le√≥n, Lorena Meritano"/>
    <n v="12"/>
    <x v="31"/>
    <s v="Colombia, United States"/>
    <n v="2"/>
    <x v="1695"/>
    <x v="20"/>
    <x v="1"/>
    <s v="1 Season"/>
    <n v="1"/>
    <s v=""/>
    <m/>
    <n v="1"/>
    <s v="International TV Shows, Romantic TV Shows, Spanish-Language TV Shows"/>
    <x v="19"/>
    <s v="International TV Shows, Romantic TV Shows, Spanish-Language TV Shows"/>
    <n v="3"/>
  </r>
  <r>
    <n v="7719"/>
    <x v="8592"/>
    <x v="1"/>
    <x v="8588"/>
    <m/>
    <s v="Corey Harrison, Richard Harrison, Rick Harrison, Austin &quot;Chumlee&quot; Russell"/>
    <n v="4"/>
    <x v="0"/>
    <s v="United States"/>
    <n v="1"/>
    <x v="365"/>
    <x v="10"/>
    <x v="1"/>
    <s v="1 Season"/>
    <n v="1"/>
    <s v=""/>
    <m/>
    <n v="1"/>
    <s v="Reality TV"/>
    <x v="26"/>
    <s v="Reality TV"/>
    <n v="1"/>
  </r>
  <r>
    <n v="7722"/>
    <x v="8593"/>
    <x v="1"/>
    <x v="8589"/>
    <m/>
    <s v="Paul Reubens"/>
    <n v="1"/>
    <x v="0"/>
    <s v="United States"/>
    <n v="1"/>
    <x v="194"/>
    <x v="17"/>
    <x v="6"/>
    <s v="5 Season"/>
    <n v="5"/>
    <s v=""/>
    <m/>
    <n v="5"/>
    <s v="Classic &amp; Cult TV, Kids' TV, TV Comedies"/>
    <x v="31"/>
    <s v="Classic &amp; Cult TV, Kids' TV, TV Comedies"/>
    <n v="3"/>
  </r>
  <r>
    <n v="7726"/>
    <x v="8594"/>
    <x v="1"/>
    <x v="8590"/>
    <m/>
    <s v="Josh Hartnett, Eva Green, Timothy Dalton, Reeve Carney, Rory Kinnear, Billie Piper, Danny Sapani, Harry Treadaway"/>
    <n v="8"/>
    <x v="19"/>
    <s v="Ireland, United Kingdom, United States"/>
    <n v="3"/>
    <x v="1696"/>
    <x v="9"/>
    <x v="5"/>
    <s v="3 Season"/>
    <n v="3"/>
    <s v=""/>
    <m/>
    <n v="3"/>
    <s v="TV Dramas, TV Horror, TV Mysteries"/>
    <x v="22"/>
    <s v="TV Dramas, TV Horror, TV Mysteries"/>
    <n v="3"/>
  </r>
  <r>
    <n v="7730"/>
    <x v="8595"/>
    <x v="1"/>
    <x v="8591"/>
    <m/>
    <s v="Jim Caviezel, Michael Emerson, Taraji P. Henson, Kevin Chapman, Sarah Shahi, Amy Acker"/>
    <n v="6"/>
    <x v="0"/>
    <s v="United States"/>
    <n v="1"/>
    <x v="1697"/>
    <x v="9"/>
    <x v="1"/>
    <s v="5 Season"/>
    <n v="5"/>
    <s v=""/>
    <m/>
    <n v="5"/>
    <s v="Crime TV Shows, TV Action &amp; Adventure, TV Dramas"/>
    <x v="20"/>
    <s v="Crime TV Shows, TV Action &amp; Adventure, TV Dramas"/>
    <n v="3"/>
  </r>
  <r>
    <n v="7744"/>
    <x v="8596"/>
    <x v="1"/>
    <x v="8592"/>
    <s v="Oscar Micheaux, Spencer Williams, Richard E. Norman, Richard Maurice"/>
    <m/>
    <n v="0"/>
    <x v="0"/>
    <s v="United States"/>
    <n v="1"/>
    <x v="589"/>
    <x v="33"/>
    <x v="1"/>
    <s v="1 Season"/>
    <n v="1"/>
    <s v=""/>
    <m/>
    <n v="1"/>
    <s v="TV Shows"/>
    <x v="28"/>
    <s v="TV Shows"/>
    <n v="1"/>
  </r>
  <r>
    <n v="7748"/>
    <x v="8597"/>
    <x v="1"/>
    <x v="8593"/>
    <m/>
    <s v="David Attenborough"/>
    <n v="1"/>
    <x v="6"/>
    <s v="United Kingdom"/>
    <n v="1"/>
    <x v="1068"/>
    <x v="9"/>
    <x v="4"/>
    <s v="1 Season"/>
    <n v="1"/>
    <s v=""/>
    <m/>
    <n v="1"/>
    <s v="British TV Shows, Docuseries, Science &amp; Nature TV"/>
    <x v="23"/>
    <s v="British TV Shows, Docuseries, Science &amp; Nature TV"/>
    <n v="3"/>
  </r>
  <r>
    <n v="7749"/>
    <x v="8598"/>
    <x v="1"/>
    <x v="8594"/>
    <s v="Alastair Fothergill"/>
    <s v="David Attenborough"/>
    <n v="1"/>
    <x v="6"/>
    <s v="United Kingdom"/>
    <n v="1"/>
    <x v="1685"/>
    <x v="24"/>
    <x v="6"/>
    <s v="1 Season"/>
    <n v="1"/>
    <s v=""/>
    <m/>
    <n v="1"/>
    <s v="British TV Shows, Docuseries, International TV Shows"/>
    <x v="23"/>
    <s v="British TV Shows, Docuseries, International TV Shows"/>
    <n v="3"/>
  </r>
  <r>
    <n v="7757"/>
    <x v="8599"/>
    <x v="1"/>
    <x v="8595"/>
    <m/>
    <s v="Fred Armisen, Carrie Brownstein"/>
    <n v="2"/>
    <x v="0"/>
    <s v="United States"/>
    <n v="1"/>
    <x v="127"/>
    <x v="5"/>
    <x v="1"/>
    <s v="8 Season"/>
    <n v="8"/>
    <s v=""/>
    <m/>
    <n v="8"/>
    <s v="TV Comedies"/>
    <x v="24"/>
    <s v="TV Comedies"/>
    <n v="1"/>
  </r>
  <r>
    <n v="7760"/>
    <x v="8600"/>
    <x v="1"/>
    <x v="8596"/>
    <m/>
    <s v="Manish Chaudhary, Pankaj Tripathi, Geetika Tyagi, Rahul Bagga"/>
    <n v="4"/>
    <x v="17"/>
    <s v="India"/>
    <n v="1"/>
    <x v="1339"/>
    <x v="10"/>
    <x v="1"/>
    <s v="1 Season"/>
    <n v="1"/>
    <s v=""/>
    <m/>
    <n v="1"/>
    <s v="Crime TV Shows, International TV Shows, TV Dramas"/>
    <x v="20"/>
    <s v="Crime TV Shows, International TV Shows, TV Dramas"/>
    <n v="3"/>
  </r>
  <r>
    <n v="7761"/>
    <x v="8601"/>
    <x v="1"/>
    <x v="8597"/>
    <m/>
    <s v="Sang-hyun Um, Tae-yeol Jeon, Yeong-wung Jeong, Hye-won Jeong, Yong-woo Shin, Jin-hong Bae, Do-hyeong Nam, Min-kyu Lee"/>
    <n v="8"/>
    <x v="2"/>
    <m/>
    <n v="0"/>
    <x v="23"/>
    <x v="9"/>
    <x v="8"/>
    <s v="1 Season"/>
    <n v="1"/>
    <s v=""/>
    <m/>
    <n v="1"/>
    <s v="Kids' TV, Korean TV Shows"/>
    <x v="25"/>
    <s v="Kids' TV, Korean TV Shows"/>
    <n v="2"/>
  </r>
  <r>
    <n v="7762"/>
    <x v="8602"/>
    <x v="1"/>
    <x v="8598"/>
    <m/>
    <s v="Brennan Mejia, Camille Hyde, Yoshi Sudarso, Michael Taber, James Davies, Claire Blackwelder"/>
    <n v="6"/>
    <x v="0"/>
    <s v="United States"/>
    <n v="1"/>
    <x v="1698"/>
    <x v="4"/>
    <x v="8"/>
    <s v="1 Season"/>
    <n v="1"/>
    <s v=""/>
    <m/>
    <n v="1"/>
    <s v="Kids' TV"/>
    <x v="25"/>
    <s v="Kids' TV"/>
    <n v="1"/>
  </r>
  <r>
    <n v="7763"/>
    <x v="8603"/>
    <x v="1"/>
    <x v="8599"/>
    <m/>
    <s v="Brennan Mejia, Camille Hyde, Yoshi Sudarso, Michael Taber, James Davies, Claire Blackwelder"/>
    <n v="6"/>
    <x v="2"/>
    <m/>
    <n v="0"/>
    <x v="585"/>
    <x v="9"/>
    <x v="8"/>
    <s v="1 Season"/>
    <n v="1"/>
    <s v=""/>
    <m/>
    <n v="1"/>
    <s v="Kids' TV"/>
    <x v="25"/>
    <s v="Kids' TV"/>
    <n v="1"/>
  </r>
  <r>
    <n v="7764"/>
    <x v="8604"/>
    <x v="1"/>
    <x v="8600"/>
    <m/>
    <s v="James Napier, Kevin Duhaney, Emma Lahana, Jason David Frank, Jeffrey Parazzo, Katrina Devine, Tom Hern, Miriama Smith, Latham Gaines, James Gaylyn"/>
    <n v="10"/>
    <x v="0"/>
    <s v="United States"/>
    <n v="1"/>
    <x v="47"/>
    <x v="26"/>
    <x v="8"/>
    <s v="1 Season"/>
    <n v="1"/>
    <s v=""/>
    <m/>
    <n v="1"/>
    <s v="Kids' TV"/>
    <x v="25"/>
    <s v="Kids' TV"/>
    <n v="1"/>
  </r>
  <r>
    <n v="7765"/>
    <x v="8605"/>
    <x v="1"/>
    <x v="8601"/>
    <m/>
    <s v="Tracy Lynn Cruz, Patricia Ja Lee, Christopher Khayman Lee, Justin Nimmo, Roger Velasco, Selwyn Ward, Melody Perkins, Paul Schrier, Jason Narvy, Mioko Fujiwara, Soichiro Hoshi, Yuji Kishimoto, Sanae Kobayashi, Tsuyoshi Takishita, Lex Lang"/>
    <n v="15"/>
    <x v="0"/>
    <s v="United States, France, Japan"/>
    <n v="3"/>
    <x v="47"/>
    <x v="18"/>
    <x v="8"/>
    <s v="1 Season"/>
    <n v="1"/>
    <s v=""/>
    <m/>
    <n v="1"/>
    <s v="Kids' TV"/>
    <x v="25"/>
    <s v="Kids' TV"/>
    <n v="1"/>
  </r>
  <r>
    <n v="7766"/>
    <x v="8606"/>
    <x v="1"/>
    <x v="8602"/>
    <m/>
    <s v="Jason Smith, Aljin Abella, Anna Hutchison, David de Lautour, Nikolai Nikolaeff, Sarah Thomson, Bede Skinner, Holly Shanahan, Kelson Henderson, Richard Simpson, Cameron Rhodes, Elisabeth Easther, Mark Wright, Derek Judge"/>
    <n v="14"/>
    <x v="0"/>
    <s v="United States"/>
    <n v="1"/>
    <x v="47"/>
    <x v="13"/>
    <x v="8"/>
    <s v="1 Season"/>
    <n v="1"/>
    <s v=""/>
    <m/>
    <n v="1"/>
    <s v="Kids' TV"/>
    <x v="25"/>
    <s v="Kids' TV"/>
    <n v="1"/>
  </r>
  <r>
    <n v="7767"/>
    <x v="8607"/>
    <x v="1"/>
    <x v="8603"/>
    <m/>
    <s v="Michael Chaturantabut, Sean CW Johnson, Alison MacInnis, Keith Robinson, Sasha Craig, Monica Louwerens, Rhett Fisher, Ron Rogg√©, Jennifer L. Yen, Kim Strauss"/>
    <n v="10"/>
    <x v="11"/>
    <s v="France, Japan, United States"/>
    <n v="3"/>
    <x v="47"/>
    <x v="32"/>
    <x v="8"/>
    <s v="1 Season"/>
    <n v="1"/>
    <s v=""/>
    <m/>
    <n v="1"/>
    <s v="Kids' TV"/>
    <x v="25"/>
    <s v="Kids' TV"/>
    <n v="1"/>
  </r>
  <r>
    <n v="7768"/>
    <x v="8608"/>
    <x v="1"/>
    <x v="8604"/>
    <m/>
    <s v="Archie Kao, Reggie Rolle, Danny Slavin, Valerie Vernon, Cerina Vincent, Russell Lawrence, Amy Miller, Melody Perkins, Kazuki Maehara, Eri Tanaka, Terence J. Rotolo, Hiroshi Tsuchida, Tom Whyte, Bob Papenbrook, Mari Maruta"/>
    <n v="15"/>
    <x v="0"/>
    <s v="United States, France, Japan"/>
    <n v="3"/>
    <x v="47"/>
    <x v="41"/>
    <x v="8"/>
    <s v="1 Season"/>
    <n v="1"/>
    <s v=""/>
    <m/>
    <n v="1"/>
    <s v="Kids' TV"/>
    <x v="25"/>
    <s v="Kids' TV"/>
    <n v="1"/>
  </r>
  <r>
    <n v="7769"/>
    <x v="8609"/>
    <x v="1"/>
    <x v="8605"/>
    <m/>
    <s v="Firass Dirani, Angie Diaz, Richard Brancatisano, Melanie Vallejo, Nic Sampson, John Tui, Peta Rutter, Antonia Prebble, Barnie Duncan, Kelson Henderson, Donogh Rees, Geoff Dolan, Holly Shanahan"/>
    <n v="13"/>
    <x v="0"/>
    <s v="United States"/>
    <n v="1"/>
    <x v="47"/>
    <x v="24"/>
    <x v="8"/>
    <s v="1 Season"/>
    <n v="1"/>
    <s v=""/>
    <m/>
    <n v="1"/>
    <s v="Kids' TV"/>
    <x v="25"/>
    <s v="Kids' TV"/>
    <n v="1"/>
  </r>
  <r>
    <n v="7770"/>
    <x v="8610"/>
    <x v="1"/>
    <x v="8606"/>
    <m/>
    <s v="Pua Magasiva, Sally Martin, Glenn McMillan, Adam Tuominen, Jorgito Vargas Jr., Jason Chan, Katrina Browne, Katrina Devine, Grant McFarland, Peter Rowley, Megan Nicol, Bruce Hopkins"/>
    <n v="12"/>
    <x v="0"/>
    <s v="United States, New Zealand"/>
    <n v="2"/>
    <x v="47"/>
    <x v="20"/>
    <x v="8"/>
    <s v="1 Season"/>
    <n v="1"/>
    <s v=""/>
    <m/>
    <n v="1"/>
    <s v="Kids' TV"/>
    <x v="25"/>
    <s v="Kids' TV"/>
    <n v="1"/>
  </r>
  <r>
    <n v="7771"/>
    <x v="8611"/>
    <x v="1"/>
    <x v="8607"/>
    <m/>
    <s v="James Maclurcan, Caitlin Murphy, Samuell Benta, Rhoda Montemayor, Gareth Yuen, Dwayne Cameron, Rod Lousich, David Weatherley, Kelson Henderson, Gerald Urquhart, Ria Vandervis, Mark Ferguson"/>
    <n v="12"/>
    <x v="0"/>
    <s v="United States, New Zealand, Japan"/>
    <n v="3"/>
    <x v="47"/>
    <x v="37"/>
    <x v="8"/>
    <s v="1 Season"/>
    <n v="1"/>
    <s v=""/>
    <m/>
    <n v="1"/>
    <s v="Kids' TV"/>
    <x v="25"/>
    <s v="Kids' TV"/>
    <n v="1"/>
  </r>
  <r>
    <n v="7772"/>
    <x v="8612"/>
    <x v="1"/>
    <x v="8608"/>
    <m/>
    <s v="Eka Darville, Ari Boyland, Rose McIver, Milo Cawthorne, Daniel Ewing, Mike Ginn, Li Ming Hu, Olivia Tennet, James Gaylyn, Adelaide Kane, Andrew Laing, Charlie McDermott, Mark Mitchinson"/>
    <n v="13"/>
    <x v="0"/>
    <s v="United States"/>
    <n v="1"/>
    <x v="47"/>
    <x v="16"/>
    <x v="8"/>
    <s v="1 Season"/>
    <n v="1"/>
    <s v=""/>
    <m/>
    <n v="1"/>
    <s v="Kids' TV"/>
    <x v="25"/>
    <s v="Kids' TV"/>
    <n v="1"/>
  </r>
  <r>
    <n v="7773"/>
    <x v="8613"/>
    <x v="1"/>
    <x v="8609"/>
    <m/>
    <s v="Brandon Jay McLaren, Chris Violette, Matt Austin, Monica May, Alycia Purrott, John Tui, Rene Naufahu, Michelle Langstone, Barnie Duncan, Kelson Henderson, Jim McLarty, Olivia James-Baird, Josephine Davison, Derek Judge, James Gaylyn"/>
    <n v="15"/>
    <x v="0"/>
    <s v="United States, New Zealand"/>
    <n v="2"/>
    <x v="47"/>
    <x v="30"/>
    <x v="8"/>
    <s v="1 Season"/>
    <n v="1"/>
    <s v=""/>
    <m/>
    <n v="1"/>
    <s v="Kids' TV"/>
    <x v="25"/>
    <s v="Kids' TV"/>
    <n v="1"/>
  </r>
  <r>
    <n v="7774"/>
    <x v="8614"/>
    <x v="1"/>
    <x v="8610"/>
    <m/>
    <s v="Alex Heartman, Erika Fong, Hector David Jr., Najee De-Tiege, Brittany Anne Pirtle, Rene Naufahu, Jeff Szusterman, Felix Ryan, Paul Schrier"/>
    <n v="9"/>
    <x v="0"/>
    <s v="United States"/>
    <n v="1"/>
    <x v="47"/>
    <x v="12"/>
    <x v="8"/>
    <s v="1 Season"/>
    <n v="1"/>
    <s v=""/>
    <m/>
    <n v="1"/>
    <s v="Kids' TV"/>
    <x v="25"/>
    <s v="Kids' TV"/>
    <n v="1"/>
  </r>
  <r>
    <n v="7778"/>
    <x v="8615"/>
    <x v="1"/>
    <x v="8611"/>
    <m/>
    <s v="Andrew M. Gray, Ciara Hanna, John Mark Loudermilk, Christina Masterson, Azim Rizk, Geoff Dolan, Shailesh Prajapati, Ian Harcourt, Estevez Gillespie, Jason Hood"/>
    <n v="10"/>
    <x v="2"/>
    <m/>
    <n v="0"/>
    <x v="47"/>
    <x v="0"/>
    <x v="8"/>
    <s v="1 Season"/>
    <n v="1"/>
    <s v=""/>
    <m/>
    <n v="1"/>
    <s v="Kids' TV"/>
    <x v="25"/>
    <s v="Kids' TV"/>
    <n v="1"/>
  </r>
  <r>
    <n v="7780"/>
    <x v="8616"/>
    <x v="1"/>
    <x v="8612"/>
    <m/>
    <s v="Alex Heartman, Erika Fong, Hector David Jr., Najee De-Tiege, Brittany Anne Pirtle, Steven Skyler, Rene Naufahu, Felix Ryan, Paul Schrier, Jeff Szusterman, Kate Elliott, Ricardo Medina Jr., Derek Judge, Stig Alred"/>
    <n v="14"/>
    <x v="2"/>
    <m/>
    <n v="0"/>
    <x v="47"/>
    <x v="11"/>
    <x v="8"/>
    <s v="1 Season"/>
    <n v="1"/>
    <s v=""/>
    <m/>
    <n v="1"/>
    <s v="Kids' TV"/>
    <x v="25"/>
    <s v="Kids' TV"/>
    <n v="1"/>
  </r>
  <r>
    <n v="7783"/>
    <x v="8617"/>
    <x v="1"/>
    <x v="8613"/>
    <m/>
    <s v="Jason Faunt, Erin Cahill, Kevin Kleinberg, Deborah Estelle Phillips, Michael Copon, Daniel Southworth, Vernon Wells, Kate Sheldon, Edward Lawrence Albert, Brianne Siddall, Terence J. Rotolo, Eddie Frierson"/>
    <n v="12"/>
    <x v="0"/>
    <s v="United States"/>
    <n v="1"/>
    <x v="47"/>
    <x v="22"/>
    <x v="8"/>
    <s v="1 Season"/>
    <n v="1"/>
    <s v=""/>
    <m/>
    <n v="1"/>
    <s v="Kids' TV"/>
    <x v="25"/>
    <s v="Kids' TV"/>
    <n v="1"/>
  </r>
  <r>
    <n v="7784"/>
    <x v="8618"/>
    <x v="1"/>
    <x v="8614"/>
    <m/>
    <s v="Johnny Yong Bosch, Nakia Burrise, Blake Foster, Jason David Frank, Catherine Sutherland, Carol Hoyt, Jason Narvy, Paul Schrier, Gregg Bullock, Hilary Shepard, Tracy Lynn Cruz, Patricia Ja Lee, Roger Velasco, Selwyn Ward, Donene Kistler"/>
    <n v="15"/>
    <x v="0"/>
    <s v="United States, France, Japan"/>
    <n v="3"/>
    <x v="47"/>
    <x v="53"/>
    <x v="8"/>
    <s v="1 Season"/>
    <n v="1"/>
    <s v=""/>
    <m/>
    <n v="1"/>
    <s v="Kids' TV"/>
    <x v="25"/>
    <s v="Kids' TV"/>
    <n v="1"/>
  </r>
  <r>
    <n v="7785"/>
    <x v="8619"/>
    <x v="1"/>
    <x v="8615"/>
    <m/>
    <s v="Ricardo Medina Jr., Alyson Kiperman, Phillip Jeanmarie, Jessica Rey, Jack Guzman, Phillip Andrew, Ann Marie Crouch, Ilia Volok, Sin Wong, Danny Wayne, Terence J. Rotolo"/>
    <n v="11"/>
    <x v="0"/>
    <s v="United States, Netherlands, Japan, France"/>
    <n v="4"/>
    <x v="47"/>
    <x v="43"/>
    <x v="8"/>
    <s v="1 Season"/>
    <n v="1"/>
    <s v=""/>
    <m/>
    <n v="1"/>
    <s v="Kids' TV"/>
    <x v="25"/>
    <s v="Kids' TV"/>
    <n v="1"/>
  </r>
  <r>
    <n v="7786"/>
    <x v="8620"/>
    <x v="1"/>
    <x v="8616"/>
    <m/>
    <s v="Catherine Sutherland, Nakia Burrise, Steve Cardenas, Johnny Yong Bosch, Jason David Frank, David Yost, Austin St. John, Paul Schrier, Jason Narvy, Namihei Koshige, Danny Wayne, Akira Madden, David Stenstrom, Tadahiro Nakamura, Kerrigan Mahan"/>
    <n v="15"/>
    <x v="0"/>
    <s v="United States, France, Japan"/>
    <n v="3"/>
    <x v="47"/>
    <x v="46"/>
    <x v="8"/>
    <s v="1 Season"/>
    <n v="1"/>
    <s v=""/>
    <m/>
    <n v="1"/>
    <s v="Kids' TV"/>
    <x v="25"/>
    <s v="Kids' TV"/>
    <n v="1"/>
  </r>
  <r>
    <n v="7787"/>
    <x v="8621"/>
    <x v="1"/>
    <x v="8617"/>
    <m/>
    <s v="Andrew M. Gray, Ciara Hanna, John Mark Loudermilk, Christina Masterson, Azim Rizk, Shailesh Prajapati, Ian Harcourt"/>
    <n v="7"/>
    <x v="0"/>
    <s v="United States"/>
    <n v="1"/>
    <x v="47"/>
    <x v="8"/>
    <x v="8"/>
    <s v="1 Season"/>
    <n v="1"/>
    <s v=""/>
    <m/>
    <n v="1"/>
    <s v="Kids' TV"/>
    <x v="25"/>
    <s v="Kids' TV"/>
    <n v="1"/>
  </r>
  <r>
    <n v="7796"/>
    <x v="8622"/>
    <x v="1"/>
    <x v="8618"/>
    <s v="Bhavik Thakore"/>
    <m/>
    <n v="0"/>
    <x v="2"/>
    <m/>
    <n v="0"/>
    <x v="1048"/>
    <x v="3"/>
    <x v="0"/>
    <s v="1 Season"/>
    <n v="1"/>
    <s v=""/>
    <m/>
    <n v="1"/>
    <s v="Kids' TV, TV Comedies"/>
    <x v="25"/>
    <s v="Kids' TV, TV Comedies"/>
    <n v="2"/>
  </r>
  <r>
    <n v="7799"/>
    <x v="8623"/>
    <x v="1"/>
    <x v="8619"/>
    <m/>
    <s v="Peter Coyote"/>
    <n v="1"/>
    <x v="0"/>
    <s v="United States"/>
    <n v="1"/>
    <x v="241"/>
    <x v="12"/>
    <x v="6"/>
    <s v="1 Season"/>
    <n v="1"/>
    <s v=""/>
    <m/>
    <n v="1"/>
    <s v="Crime TV Shows, Docuseries"/>
    <x v="20"/>
    <s v="Crime TV Shows, Docuseries"/>
    <n v="2"/>
  </r>
  <r>
    <n v="7801"/>
    <x v="8624"/>
    <x v="1"/>
    <x v="8620"/>
    <m/>
    <s v="Guillermo Toledo, Gabriel Goity, Florencia Pe√±a, Julieta Zylberberg, Mart√≠n Piroyansky, Luis Ziembrowski, Ver√≥nica Llin√°s, Emilio Disi"/>
    <n v="8"/>
    <x v="25"/>
    <s v="Argentina"/>
    <n v="1"/>
    <x v="453"/>
    <x v="9"/>
    <x v="5"/>
    <s v="2 Season"/>
    <n v="2"/>
    <s v=""/>
    <m/>
    <n v="2"/>
    <s v="International TV Shows, Spanish-Language TV Shows, TV Comedies"/>
    <x v="19"/>
    <s v="International TV Shows, Spanish-Language TV Shows, TV Comedies"/>
    <n v="3"/>
  </r>
  <r>
    <n v="7807"/>
    <x v="8625"/>
    <x v="1"/>
    <x v="8621"/>
    <m/>
    <s v="Meiyang Chang, Surbhi Jyoti"/>
    <n v="2"/>
    <x v="17"/>
    <s v="India"/>
    <n v="1"/>
    <x v="23"/>
    <x v="0"/>
    <x v="1"/>
    <s v="3 Season"/>
    <n v="3"/>
    <s v=""/>
    <m/>
    <n v="3"/>
    <s v="International TV Shows, Romantic TV Shows, TV Dramas"/>
    <x v="19"/>
    <s v="International TV Shows, Romantic TV Shows, TV Dramas"/>
    <n v="3"/>
  </r>
  <r>
    <n v="7809"/>
    <x v="8626"/>
    <x v="1"/>
    <x v="8622"/>
    <m/>
    <s v="Ariel Levy, Andrea Velasco, Lucy Cominetti, Ignacia Allamand, Paz Bascu√±√°n, Claudia Celed√≥n, Nicol√°s Mart√≠nez"/>
    <n v="7"/>
    <x v="0"/>
    <s v="United States"/>
    <n v="1"/>
    <x v="372"/>
    <x v="4"/>
    <x v="5"/>
    <s v="1 Season"/>
    <n v="1"/>
    <s v=""/>
    <m/>
    <n v="1"/>
    <s v="International TV Shows, Romantic TV Shows, Spanish-Language TV Shows"/>
    <x v="19"/>
    <s v="International TV Shows, Romantic TV Shows, Spanish-Language TV Shows"/>
    <n v="3"/>
  </r>
  <r>
    <n v="7811"/>
    <x v="8627"/>
    <x v="1"/>
    <x v="8623"/>
    <m/>
    <s v="Ethan Juan, Cheryl Yang, Harry Chang, Sylvia Yang, James Wen, Patrick Lee"/>
    <n v="6"/>
    <x v="53"/>
    <s v="Taiwan"/>
    <n v="1"/>
    <x v="160"/>
    <x v="16"/>
    <x v="5"/>
    <s v="1 Season"/>
    <n v="1"/>
    <s v=""/>
    <m/>
    <n v="1"/>
    <s v="International TV Shows, Romantic TV Shows, TV Comedies"/>
    <x v="19"/>
    <s v="International TV Shows, Romantic TV Shows, TV Comedies"/>
    <n v="3"/>
  </r>
  <r>
    <n v="7813"/>
    <x v="8628"/>
    <x v="1"/>
    <x v="8624"/>
    <m/>
    <m/>
    <n v="0"/>
    <x v="2"/>
    <m/>
    <n v="0"/>
    <x v="22"/>
    <x v="3"/>
    <x v="5"/>
    <s v="1 Season"/>
    <n v="1"/>
    <s v=""/>
    <m/>
    <n v="1"/>
    <s v="International TV Shows, Stand-Up Comedy &amp; Talk Shows, TV Comedies"/>
    <x v="19"/>
    <s v="International TV Shows, Stand-Up Comedy &amp; Talk Shows, TV Comedies"/>
    <n v="3"/>
  </r>
  <r>
    <n v="7814"/>
    <x v="8629"/>
    <x v="1"/>
    <x v="8625"/>
    <m/>
    <s v="Varun Thakur, Anu Menon, Rahul Subramanian, Siddharth Dudeja, Supriya Joshi, Utsav Chakraborty, Saadiya Ali, Kavya Bector, Kumar Varun"/>
    <n v="9"/>
    <x v="2"/>
    <m/>
    <n v="0"/>
    <x v="1061"/>
    <x v="5"/>
    <x v="1"/>
    <s v="1 Season"/>
    <n v="1"/>
    <s v=""/>
    <m/>
    <n v="1"/>
    <s v="Stand-Up Comedy &amp; Talk Shows, TV Comedies"/>
    <x v="30"/>
    <s v="Stand-Up Comedy &amp; Talk Shows, TV Comedies"/>
    <n v="2"/>
  </r>
  <r>
    <n v="7816"/>
    <x v="8630"/>
    <x v="1"/>
    <x v="8626"/>
    <m/>
    <s v="Ekta Kaul, Ashish Sharma, Kanan Malhotra, Sukirti Kandpal"/>
    <n v="4"/>
    <x v="2"/>
    <m/>
    <n v="0"/>
    <x v="23"/>
    <x v="11"/>
    <x v="1"/>
    <s v="1 Season"/>
    <n v="1"/>
    <s v=""/>
    <m/>
    <n v="1"/>
    <s v="International TV Shows, Romantic TV Shows, TV Dramas"/>
    <x v="19"/>
    <s v="International TV Shows, Romantic TV Shows, TV Dramas"/>
    <n v="3"/>
  </r>
  <r>
    <n v="7829"/>
    <x v="8631"/>
    <x v="1"/>
    <x v="8627"/>
    <m/>
    <s v="Gagan Malik, Neha Sargam, Neil Bhatt"/>
    <n v="3"/>
    <x v="17"/>
    <s v="India"/>
    <n v="1"/>
    <x v="110"/>
    <x v="11"/>
    <x v="1"/>
    <s v="1 Season"/>
    <n v="1"/>
    <s v=""/>
    <m/>
    <n v="1"/>
    <s v="International TV Shows, TV Dramas"/>
    <x v="19"/>
    <s v="International TV Shows, TV Dramas"/>
    <n v="2"/>
  </r>
  <r>
    <n v="7836"/>
    <x v="8632"/>
    <x v="1"/>
    <x v="8628"/>
    <m/>
    <s v="Pankhuri Awasthy, Saurabh Pandey, Rohit Purohit, Sooraj Tapar, Mohit Abrol, Seema Kapoor"/>
    <n v="6"/>
    <x v="17"/>
    <s v="India"/>
    <n v="1"/>
    <x v="232"/>
    <x v="4"/>
    <x v="1"/>
    <s v="1 Season"/>
    <n v="1"/>
    <s v=""/>
    <m/>
    <n v="1"/>
    <s v="International TV Shows, Romantic TV Shows, TV Dramas"/>
    <x v="19"/>
    <s v="International TV Shows, Romantic TV Shows, TV Dramas"/>
    <n v="3"/>
  </r>
  <r>
    <n v="7839"/>
    <x v="8633"/>
    <x v="1"/>
    <x v="8629"/>
    <m/>
    <s v="Sean Jindachot, Jintanutda Lummakanon, Charebelle Lanlalin, Aon Korakot Tunkaew, Attaporn Teemakorn, Rath Rattasin Nalintanapat, Ak Akarat, Geng Wayo Assawarungruang, Pemy Peramin Thabkaew"/>
    <n v="9"/>
    <x v="2"/>
    <m/>
    <n v="0"/>
    <x v="881"/>
    <x v="4"/>
    <x v="5"/>
    <s v="1 Season"/>
    <n v="1"/>
    <s v=""/>
    <m/>
    <n v="1"/>
    <s v="International TV Shows, Romantic TV Shows, TV Dramas"/>
    <x v="19"/>
    <s v="International TV Shows, Romantic TV Shows, TV Dramas"/>
    <n v="3"/>
  </r>
  <r>
    <n v="7841"/>
    <x v="8634"/>
    <x v="1"/>
    <x v="8630"/>
    <m/>
    <s v="Anah√≠, Dulce Mar√≠a, Alfonso Herrera, Christopher Von Uckermann, Maite Perroni, Christian Ch√°vez, Juan Ferrara, Ninel Conde, Leticia Perdig√≥n, Enrique Rocha"/>
    <n v="10"/>
    <x v="15"/>
    <s v="Mexico"/>
    <n v="1"/>
    <x v="199"/>
    <x v="26"/>
    <x v="1"/>
    <s v="1 Season"/>
    <n v="1"/>
    <s v=""/>
    <m/>
    <n v="1"/>
    <s v="International TV Shows, Romantic TV Shows, Spanish-Language TV Shows"/>
    <x v="19"/>
    <s v="International TV Shows, Romantic TV Shows, Spanish-Language TV Shows"/>
    <n v="3"/>
  </r>
  <r>
    <n v="7843"/>
    <x v="8635"/>
    <x v="1"/>
    <x v="8631"/>
    <m/>
    <s v="Aden Young, Abigail Spencer, J. Smith-Cameron, Clayne Crawford, Luke Kirby, Adelaide Clemens, Jake Austin Walker, Jayson Warner Smith, Bruce McKinnon, J.D. Evermore, Michael O'Neill, Sean Bridgers, Johnny Ray Gill, Sharon Conley, Michael Vartan"/>
    <n v="15"/>
    <x v="0"/>
    <s v="United States"/>
    <n v="1"/>
    <x v="1699"/>
    <x v="9"/>
    <x v="5"/>
    <s v="4 Season"/>
    <n v="4"/>
    <s v=""/>
    <m/>
    <n v="4"/>
    <s v="Crime TV Shows, TV Dramas, TV Mysteries"/>
    <x v="20"/>
    <s v="Crime TV Shows, TV Dramas, TV Mysteries"/>
    <n v="3"/>
  </r>
  <r>
    <n v="7848"/>
    <x v="8636"/>
    <x v="1"/>
    <x v="8632"/>
    <m/>
    <s v="Burnie Burns, Jason Salda√±a, Gustavo Sorola, Geoff Lazer Ramsey, Joel Heyman, Matt Hullum, Dan Godwin, Kathleen Zuelch, Yomary Cruz, Nathan Zellner"/>
    <n v="10"/>
    <x v="0"/>
    <s v="United States"/>
    <n v="1"/>
    <x v="1661"/>
    <x v="4"/>
    <x v="11"/>
    <s v="13 Season"/>
    <n v="13"/>
    <s v=""/>
    <m/>
    <n v="13"/>
    <s v="TV Action &amp; Adventure, TV Comedies, TV Sci-Fi &amp; Fantasy"/>
    <x v="29"/>
    <s v="TV Action &amp; Adventure, TV Comedies, TV Sci-Fi &amp; Fantasy"/>
    <n v="3"/>
  </r>
  <r>
    <n v="7851"/>
    <x v="8637"/>
    <x v="1"/>
    <x v="8633"/>
    <m/>
    <s v="Reggie Yates"/>
    <n v="1"/>
    <x v="6"/>
    <s v="United Kingdom"/>
    <n v="1"/>
    <x v="141"/>
    <x v="3"/>
    <x v="5"/>
    <s v="2 Season"/>
    <n v="2"/>
    <s v=""/>
    <m/>
    <n v="2"/>
    <s v="British TV Shows, Docuseries, International TV Shows"/>
    <x v="23"/>
    <s v="British TV Shows, Docuseries, International TV Shows"/>
    <n v="3"/>
  </r>
  <r>
    <n v="7857"/>
    <x v="8638"/>
    <x v="1"/>
    <x v="8634"/>
    <m/>
    <s v="Allan Hawco, Krystin Pellerin, Marthe Bernard, Mark O'Brien, Sean McGinley, Lynda Boyd, Bob Cole, Steve O'Connell, Sean Panting, Rachel Wilson"/>
    <n v="10"/>
    <x v="8"/>
    <s v="Canada"/>
    <n v="1"/>
    <x v="478"/>
    <x v="0"/>
    <x v="1"/>
    <s v="6 Season"/>
    <n v="6"/>
    <s v=""/>
    <m/>
    <n v="6"/>
    <s v="Crime TV Shows, TV Comedies, TV Dramas"/>
    <x v="20"/>
    <s v="Crime TV Shows, TV Comedies, TV Dramas"/>
    <n v="3"/>
  </r>
  <r>
    <n v="7863"/>
    <x v="8639"/>
    <x v="1"/>
    <x v="8635"/>
    <m/>
    <s v="Lalita Panyopas, Saksit Tangtong, Tao Somchai Khemklad, Tack Parunyu Rojanawuttitum, Pongsatorn Jongwilas, Chaleumpol Tikumpornteerawong, Akarin Akaranitimaytharatt, Kanthi Pitithan, Plerng Pollapakk Vacharaponghiran, Kritteera Inpornwijit"/>
    <n v="10"/>
    <x v="2"/>
    <m/>
    <n v="0"/>
    <x v="624"/>
    <x v="3"/>
    <x v="5"/>
    <s v="1 Season"/>
    <n v="1"/>
    <s v=""/>
    <m/>
    <n v="1"/>
    <s v="Crime TV Shows, International TV Shows, TV Dramas"/>
    <x v="20"/>
    <s v="Crime TV Shows, International TV Shows, TV Dramas"/>
    <n v="3"/>
  </r>
  <r>
    <n v="7865"/>
    <x v="8640"/>
    <x v="1"/>
    <x v="8636"/>
    <s v="Jani Lachauer, Jakob Schuh"/>
    <s v="Rob Brydon, Bertie Carvel, Gemma Chan, Dominic West, Isaac Hempstead Wright, Bel Powley, Tamsin Greig, Rose Leslie, David Walliams"/>
    <n v="9"/>
    <x v="6"/>
    <s v="United Kingdom"/>
    <n v="1"/>
    <x v="148"/>
    <x v="3"/>
    <x v="6"/>
    <s v="1 Season"/>
    <n v="1"/>
    <s v=""/>
    <m/>
    <n v="1"/>
    <s v="British TV Shows, Kids' TV"/>
    <x v="23"/>
    <s v="British TV Shows, Kids' TV"/>
    <n v="2"/>
  </r>
  <r>
    <n v="7868"/>
    <x v="8641"/>
    <x v="1"/>
    <x v="8637"/>
    <m/>
    <m/>
    <n v="0"/>
    <x v="0"/>
    <s v="United States"/>
    <n v="1"/>
    <x v="196"/>
    <x v="9"/>
    <x v="5"/>
    <s v="4 Season"/>
    <n v="4"/>
    <s v=""/>
    <m/>
    <n v="4"/>
    <s v="International TV Shows, Reality TV, Spanish-Language TV Shows"/>
    <x v="19"/>
    <s v="International TV Shows, Reality TV, Spanish-Language TV Shows"/>
    <n v="3"/>
  </r>
  <r>
    <n v="7871"/>
    <x v="8642"/>
    <x v="1"/>
    <x v="8638"/>
    <m/>
    <s v="Matthew Macfadyen, Jerome Flynn, Adam Rothenberg, David Wilmot, MyAnna Buring, David Dawson, Amanda Hale, Charlene McKenna, Jonathan Barnwell, Clive Russell"/>
    <n v="10"/>
    <x v="6"/>
    <s v="United Kingdom, Ireland"/>
    <n v="2"/>
    <x v="271"/>
    <x v="3"/>
    <x v="5"/>
    <s v="5 Season"/>
    <n v="5"/>
    <s v=""/>
    <m/>
    <n v="5"/>
    <s v="British TV Shows, Crime TV Shows, TV Dramas"/>
    <x v="23"/>
    <s v="British TV Shows, Crime TV Shows, TV Dramas"/>
    <n v="3"/>
  </r>
  <r>
    <n v="7873"/>
    <x v="8643"/>
    <x v="1"/>
    <x v="8639"/>
    <m/>
    <s v="Shruti Seth, Kavi Shastri, Siddhant Karnick, Kavin Dave"/>
    <n v="4"/>
    <x v="17"/>
    <s v="India"/>
    <n v="1"/>
    <x v="45"/>
    <x v="10"/>
    <x v="1"/>
    <s v="1 Season"/>
    <n v="1"/>
    <s v=""/>
    <m/>
    <n v="1"/>
    <s v="International TV Shows, Romantic TV Shows, TV Comedies"/>
    <x v="19"/>
    <s v="International TV Shows, Romantic TV Shows, TV Comedies"/>
    <n v="3"/>
  </r>
  <r>
    <n v="7879"/>
    <x v="8644"/>
    <x v="1"/>
    <x v="8640"/>
    <m/>
    <s v="Jean-Claude Ballard, Gregory Snegoff, Cam Clarke, Melissa Newman, Tony Oliver, Larry Abraham, Robert Axelrod, Robert V. Barron"/>
    <n v="8"/>
    <x v="0"/>
    <s v="United States, Japan"/>
    <n v="2"/>
    <x v="158"/>
    <x v="51"/>
    <x v="5"/>
    <s v="1 Season"/>
    <n v="1"/>
    <s v=""/>
    <m/>
    <n v="1"/>
    <s v="Anime Series"/>
    <x v="27"/>
    <s v="Anime Series"/>
    <n v="1"/>
  </r>
  <r>
    <n v="7893"/>
    <x v="8645"/>
    <x v="1"/>
    <x v="8641"/>
    <m/>
    <s v="Kanyawee Songmuang, Korapat Kirdpan"/>
    <n v="2"/>
    <x v="51"/>
    <s v="Thailand"/>
    <n v="1"/>
    <x v="444"/>
    <x v="9"/>
    <x v="1"/>
    <s v="3 Season"/>
    <n v="3"/>
    <s v=""/>
    <m/>
    <n v="3"/>
    <s v="International TV Shows, Romantic TV Shows, Teen TV Shows"/>
    <x v="19"/>
    <s v="International TV Shows, Romantic TV Shows, Teen TV Shows"/>
    <n v="3"/>
  </r>
  <r>
    <n v="7897"/>
    <x v="8646"/>
    <x v="1"/>
    <x v="8642"/>
    <s v="Jay Chandrasekhar"/>
    <s v="Mark Feuerstein, Paulo Costanzo, Reshma Shetty, Jill Flint, Campbell Scott, Brooke D'Orsay, Dieter Riesle"/>
    <n v="7"/>
    <x v="0"/>
    <s v="United States"/>
    <n v="1"/>
    <x v="1670"/>
    <x v="9"/>
    <x v="6"/>
    <s v="8 Season"/>
    <n v="8"/>
    <s v=""/>
    <m/>
    <n v="8"/>
    <s v="TV Comedies, TV Dramas"/>
    <x v="24"/>
    <s v="TV Comedies, TV Dramas"/>
    <n v="2"/>
  </r>
  <r>
    <n v="7898"/>
    <x v="8647"/>
    <x v="1"/>
    <x v="8643"/>
    <m/>
    <s v="B√°rbara Mori, Eduardo Santamarina, Sebasti√°n Rulli, Jacqueline Bracamontes, Ana Mart√≠n, Yadhira Carrillo, Miguel Pizarro, Manuel Landeta, Antonio Medellin, Ana Bertha Esp√≠n, Jos√© El√≠as Moreno, Olivia Bucio"/>
    <n v="12"/>
    <x v="15"/>
    <s v="Mexico"/>
    <n v="1"/>
    <x v="199"/>
    <x v="26"/>
    <x v="6"/>
    <s v="1 Season"/>
    <n v="1"/>
    <s v=""/>
    <m/>
    <n v="1"/>
    <s v="International TV Shows, Romantic TV Shows, Spanish-Language TV Shows"/>
    <x v="19"/>
    <s v="International TV Shows, Romantic TV Shows, Spanish-Language TV Shows"/>
    <n v="3"/>
  </r>
  <r>
    <n v="7907"/>
    <x v="8648"/>
    <x v="1"/>
    <x v="8644"/>
    <m/>
    <s v="Mayo Suzukaze, Miki Fujitani, Miina Tominaga, Yuji Ueda, Mika Doi, Yoshito Yasuhara, Hirotaka Suzuoki, Tomo Sakurai, Shuichi Ikeda"/>
    <n v="9"/>
    <x v="1"/>
    <s v="Japan"/>
    <n v="1"/>
    <x v="165"/>
    <x v="18"/>
    <x v="1"/>
    <s v="3 Season"/>
    <n v="3"/>
    <s v=""/>
    <m/>
    <n v="3"/>
    <s v="Anime Series, International TV Shows"/>
    <x v="27"/>
    <s v="Anime Series, International TV Shows"/>
    <n v="2"/>
  </r>
  <r>
    <n v="7909"/>
    <x v="8649"/>
    <x v="1"/>
    <x v="8645"/>
    <m/>
    <s v="Russell Peters"/>
    <n v="1"/>
    <x v="0"/>
    <s v="United States"/>
    <n v="1"/>
    <x v="503"/>
    <x v="8"/>
    <x v="11"/>
    <s v="1 Season"/>
    <n v="1"/>
    <s v=""/>
    <m/>
    <n v="1"/>
    <s v="Docuseries, Stand-Up Comedy &amp; Talk Shows"/>
    <x v="21"/>
    <s v="Docuseries, Stand-Up Comedy &amp; Talk Shows"/>
    <n v="2"/>
  </r>
  <r>
    <n v="7919"/>
    <x v="8650"/>
    <x v="1"/>
    <x v="8646"/>
    <s v="Ehtesham Uddin"/>
    <s v="Mahira Khan, Samiya Mumtaz, Adnan Malik, Rehan Sheikh, Sanya Shamshad, Qavi Khan"/>
    <n v="6"/>
    <x v="7"/>
    <s v="Pakistan"/>
    <n v="1"/>
    <x v="94"/>
    <x v="0"/>
    <x v="6"/>
    <s v="1 Season"/>
    <n v="1"/>
    <s v=""/>
    <m/>
    <n v="1"/>
    <s v="International TV Shows, Romantic TV Shows, TV Dramas"/>
    <x v="19"/>
    <s v="International TV Shows, Romantic TV Shows, TV Dramas"/>
    <n v="3"/>
  </r>
  <r>
    <n v="7943"/>
    <x v="8651"/>
    <x v="1"/>
    <x v="8647"/>
    <m/>
    <s v="Deepali Sahay"/>
    <n v="1"/>
    <x v="2"/>
    <m/>
    <n v="0"/>
    <x v="232"/>
    <x v="0"/>
    <x v="6"/>
    <s v="1 Season"/>
    <n v="1"/>
    <s v=""/>
    <m/>
    <n v="1"/>
    <s v="Docuseries, International TV Shows"/>
    <x v="21"/>
    <s v="Docuseries, International TV Shows"/>
    <n v="2"/>
  </r>
  <r>
    <n v="7949"/>
    <x v="8652"/>
    <x v="1"/>
    <x v="8648"/>
    <m/>
    <s v="Rocky Kanaka, Rob North"/>
    <n v="2"/>
    <x v="0"/>
    <s v="United States"/>
    <n v="1"/>
    <x v="1140"/>
    <x v="4"/>
    <x v="4"/>
    <s v="1 Season"/>
    <n v="1"/>
    <s v=""/>
    <m/>
    <n v="1"/>
    <s v="Reality TV"/>
    <x v="26"/>
    <s v="Reality TV"/>
    <n v="1"/>
  </r>
  <r>
    <n v="7954"/>
    <x v="8653"/>
    <x v="1"/>
    <x v="8649"/>
    <m/>
    <s v="Kerry Washington, Columbus Short, Darby Stanchfield, Katie Lowes, Guillermo D√≠az, Joshua Malina, Jeff Perry, Bellamy Young, Tony Goldwyn, Scott Foley"/>
    <n v="10"/>
    <x v="0"/>
    <s v="United States"/>
    <n v="1"/>
    <x v="1108"/>
    <x v="5"/>
    <x v="1"/>
    <s v="7 Season"/>
    <n v="7"/>
    <s v=""/>
    <m/>
    <n v="7"/>
    <s v="Crime TV Shows, TV Dramas"/>
    <x v="20"/>
    <s v="Crime TV Shows, TV Dramas"/>
    <n v="2"/>
  </r>
  <r>
    <n v="7969"/>
    <x v="8654"/>
    <x v="1"/>
    <x v="8650"/>
    <m/>
    <s v="Hee-ae Kim, Ah-in Yoo, Hye-jin Shim, Hyuk-kwon Park, Hye-eun Kim, Soo-jin Kyung, Yong-gun Kim, Chang-wan Kim, Tae-hwan Choi, Kan-hie Lee"/>
    <n v="10"/>
    <x v="28"/>
    <s v="South Korea"/>
    <n v="1"/>
    <x v="959"/>
    <x v="0"/>
    <x v="1"/>
    <s v="1 Season"/>
    <n v="1"/>
    <s v=""/>
    <m/>
    <n v="1"/>
    <s v="International TV Shows, Korean TV Shows, Romantic TV Shows"/>
    <x v="19"/>
    <s v="International TV Shows, Korean TV Shows, Romantic TV Shows"/>
    <n v="3"/>
  </r>
  <r>
    <n v="7983"/>
    <x v="8655"/>
    <x v="1"/>
    <x v="8651"/>
    <m/>
    <s v="Kim Cattrall, Don McKellar, Nicolas Wright, Joanna Gleason, Colm Feore, Cl√© Bennett, Bob Martin, Elliott Gould"/>
    <n v="8"/>
    <x v="8"/>
    <s v="Canada"/>
    <n v="1"/>
    <x v="691"/>
    <x v="9"/>
    <x v="5"/>
    <s v="1 Season"/>
    <n v="1"/>
    <s v=""/>
    <m/>
    <n v="1"/>
    <s v="TV Comedies"/>
    <x v="24"/>
    <s v="TV Comedies"/>
    <n v="1"/>
  </r>
  <r>
    <n v="7985"/>
    <x v="8656"/>
    <x v="1"/>
    <x v="8652"/>
    <m/>
    <s v="Vladimir Zelenskiy, Natalya Sumskaya, Viktor Saraykin, Stanislav Boklan, Ekaterina Kisten, Anna Koshmal, Yelena Kravets, Aleksandr Pikalov, Evgeniy Koshevoy, Yuri Krapov"/>
    <n v="10"/>
    <x v="85"/>
    <s v="Ukraine"/>
    <n v="1"/>
    <x v="219"/>
    <x v="4"/>
    <x v="1"/>
    <s v="1 Season"/>
    <n v="1"/>
    <s v=""/>
    <m/>
    <n v="1"/>
    <s v="International TV Shows, TV Comedies"/>
    <x v="19"/>
    <s v="International TV Shows, TV Comedies"/>
    <n v="2"/>
  </r>
  <r>
    <n v="7992"/>
    <x v="8657"/>
    <x v="1"/>
    <x v="8653"/>
    <m/>
    <m/>
    <n v="0"/>
    <x v="29"/>
    <s v="Israel"/>
    <n v="1"/>
    <x v="994"/>
    <x v="9"/>
    <x v="5"/>
    <s v="1 Season"/>
    <n v="1"/>
    <s v=""/>
    <m/>
    <n v="1"/>
    <s v="Crime TV Shows, Docuseries, International TV Shows"/>
    <x v="20"/>
    <s v="Crime TV Shows, Docuseries, International TV Shows"/>
    <n v="3"/>
  </r>
  <r>
    <n v="7994"/>
    <x v="8658"/>
    <x v="1"/>
    <x v="8654"/>
    <m/>
    <s v="Edward Fox, Robert Powell, Trevor Howard, Fiona Fullerton, Christopher Lee, Henry Cele, Dudu Mkhize, Roy Dotrice, Gordon Jackson, Kenneth Griffith, Conrad Magwaza, Patrick Ndlovu, Roland Mqwebu, Gugu Nxumalo, Tu Nokwe"/>
    <n v="15"/>
    <x v="24"/>
    <s v="Italy, South Africa, West Germany, Australia, United States"/>
    <n v="5"/>
    <x v="1611"/>
    <x v="45"/>
    <x v="1"/>
    <s v="1 Season"/>
    <n v="1"/>
    <s v=""/>
    <m/>
    <n v="1"/>
    <s v="TV Dramas"/>
    <x v="22"/>
    <s v="TV Dramas"/>
    <n v="1"/>
  </r>
  <r>
    <n v="8003"/>
    <x v="8659"/>
    <x v="1"/>
    <x v="8655"/>
    <m/>
    <s v="Benedict Cumberbatch, Martin Freeman, Una Stubbs, Rupert Graves, Mark Gatiss, Andrew Scott"/>
    <n v="6"/>
    <x v="6"/>
    <s v="United Kingdom, United States"/>
    <n v="2"/>
    <x v="212"/>
    <x v="3"/>
    <x v="1"/>
    <s v="4 Season"/>
    <n v="4"/>
    <s v=""/>
    <m/>
    <n v="4"/>
    <s v="British TV Shows, Crime TV Shows, International TV Shows"/>
    <x v="23"/>
    <s v="British TV Shows, Crime TV Shows, International TV Shows"/>
    <n v="3"/>
  </r>
  <r>
    <n v="8016"/>
    <x v="8660"/>
    <x v="1"/>
    <x v="8656"/>
    <m/>
    <s v="Drew Massey, Julianne Buescher, Victor Yerrid, Alice Dinnean, Donna Kimball, John Munro Cameron, Kristin Charney"/>
    <n v="7"/>
    <x v="0"/>
    <s v="United States"/>
    <n v="1"/>
    <x v="734"/>
    <x v="13"/>
    <x v="0"/>
    <s v="1 Season"/>
    <n v="1"/>
    <s v=""/>
    <m/>
    <n v="1"/>
    <s v="Kids' TV"/>
    <x v="25"/>
    <s v="Kids' TV"/>
    <n v="1"/>
  </r>
  <r>
    <n v="8021"/>
    <x v="8661"/>
    <x v="1"/>
    <x v="8657"/>
    <m/>
    <s v="Pavel Priluchnyy, Karina Razumovskaya, Dmitry Shevchenko, Denis Shvedov, Alexander Oblasov, Igor Zhizhikin, Bogdan Stypka, Alexander Dyachenko"/>
    <n v="8"/>
    <x v="49"/>
    <s v="Russia"/>
    <n v="1"/>
    <x v="852"/>
    <x v="4"/>
    <x v="5"/>
    <s v="2 Season"/>
    <n v="2"/>
    <s v=""/>
    <m/>
    <n v="2"/>
    <s v="Crime TV Shows, International TV Shows, TV Action &amp; Adventure"/>
    <x v="20"/>
    <s v="Crime TV Shows, International TV Shows, TV Action &amp; Adventure"/>
    <n v="3"/>
  </r>
  <r>
    <n v="8022"/>
    <x v="8662"/>
    <x v="1"/>
    <x v="8658"/>
    <m/>
    <s v="Carmen Villalobos, Catherine Siachoque, Mar√≠a Fernanda Y√©pez, Ramiro Meneses, Juan Diego S√°nchez, Ayl√≠n Mujica, Fabi√°n R√≠os, Roberto Mateos"/>
    <n v="8"/>
    <x v="31"/>
    <s v="Colombia, Mexico, United States"/>
    <n v="3"/>
    <x v="212"/>
    <x v="13"/>
    <x v="1"/>
    <s v="1 Season"/>
    <n v="1"/>
    <s v=""/>
    <m/>
    <n v="1"/>
    <s v="International TV Shows, Spanish-Language TV Shows, TV Dramas"/>
    <x v="19"/>
    <s v="International TV Shows, Spanish-Language TV Shows, TV Dramas"/>
    <n v="3"/>
  </r>
  <r>
    <n v="8023"/>
    <x v="8663"/>
    <x v="1"/>
    <x v="6556"/>
    <m/>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n v="19"/>
    <x v="0"/>
    <s v="United States, Colombia"/>
    <n v="2"/>
    <x v="383"/>
    <x v="5"/>
    <x v="5"/>
    <s v="3 Season"/>
    <n v="3"/>
    <s v=""/>
    <m/>
    <n v="3"/>
    <s v="International TV Shows, Spanish-Language TV Shows, TV Dramas"/>
    <x v="19"/>
    <s v="International TV Shows, Spanish-Language TV Shows, TV Dramas"/>
    <n v="3"/>
  </r>
  <r>
    <n v="8031"/>
    <x v="8664"/>
    <x v="1"/>
    <x v="8659"/>
    <m/>
    <s v="Rebecca Romijn, RuPaul, Robin Slonina, Craig Tracy"/>
    <n v="4"/>
    <x v="0"/>
    <s v="United States"/>
    <n v="1"/>
    <x v="158"/>
    <x v="9"/>
    <x v="1"/>
    <s v="3 Season"/>
    <n v="3"/>
    <s v=""/>
    <m/>
    <n v="3"/>
    <s v="Reality TV"/>
    <x v="26"/>
    <s v="Reality TV"/>
    <n v="1"/>
  </r>
  <r>
    <n v="8032"/>
    <x v="8665"/>
    <x v="1"/>
    <x v="8660"/>
    <m/>
    <s v="RuPaul"/>
    <n v="1"/>
    <x v="0"/>
    <s v="United States"/>
    <n v="1"/>
    <x v="514"/>
    <x v="9"/>
    <x v="1"/>
    <s v="1 Season"/>
    <n v="1"/>
    <s v=""/>
    <m/>
    <n v="1"/>
    <s v="Reality TV"/>
    <x v="26"/>
    <s v="Reality TV"/>
    <n v="1"/>
  </r>
  <r>
    <n v="8041"/>
    <x v="8666"/>
    <x v="1"/>
    <x v="8661"/>
    <m/>
    <s v="Robert Hall"/>
    <n v="1"/>
    <x v="0"/>
    <s v="United States"/>
    <n v="1"/>
    <x v="85"/>
    <x v="5"/>
    <x v="5"/>
    <s v="1 Season"/>
    <n v="1"/>
    <s v=""/>
    <m/>
    <n v="1"/>
    <s v="Reality TV"/>
    <x v="26"/>
    <s v="Reality TV"/>
    <n v="1"/>
  </r>
  <r>
    <n v="8059"/>
    <x v="8667"/>
    <x v="1"/>
    <x v="8662"/>
    <m/>
    <s v="Sangpotirat Perawat, Ruangroj Prachaya"/>
    <n v="2"/>
    <x v="51"/>
    <s v="Thailand"/>
    <n v="1"/>
    <x v="1700"/>
    <x v="9"/>
    <x v="5"/>
    <s v="1 Season"/>
    <n v="1"/>
    <s v=""/>
    <m/>
    <n v="1"/>
    <s v="International TV Shows, Romantic TV Shows, TV Dramas"/>
    <x v="19"/>
    <s v="International TV Shows, Romantic TV Shows, TV Dramas"/>
    <n v="3"/>
  </r>
  <r>
    <n v="8063"/>
    <x v="8668"/>
    <x v="1"/>
    <x v="8663"/>
    <m/>
    <s v="Yuri Lowenthal, Meyer DeLeeuw, Johnny Yong Bosch, Phil Lollar, Alicyn Packard, Melissa Hutchison, Joseph J. Terry, Danny Katiana, Katie Leigh"/>
    <n v="9"/>
    <x v="0"/>
    <s v="United States"/>
    <n v="1"/>
    <x v="734"/>
    <x v="0"/>
    <x v="0"/>
    <s v="1 Season"/>
    <n v="1"/>
    <s v=""/>
    <m/>
    <n v="1"/>
    <s v="Kids' TV"/>
    <x v="25"/>
    <s v="Kids' TV"/>
    <n v="1"/>
  </r>
  <r>
    <n v="8065"/>
    <x v="8669"/>
    <x v="1"/>
    <x v="8664"/>
    <m/>
    <s v="Andy Whitfield, Liam McIntyre, Dustin Clare, John Hannah, Manu Bennett, Lucy Lawless, Peter Mensah, Nick E. Tarabay, Viva Bianca, Lesley-Ann Brandt, Jai Courtney, Daniel Feuerriegel"/>
    <n v="12"/>
    <x v="0"/>
    <s v="United States"/>
    <n v="1"/>
    <x v="1701"/>
    <x v="8"/>
    <x v="5"/>
    <s v="4 Season"/>
    <n v="4"/>
    <s v=""/>
    <m/>
    <n v="4"/>
    <s v="TV Action &amp; Adventure, TV Dramas"/>
    <x v="29"/>
    <s v="TV Action &amp; Adventure, TV Dramas"/>
    <n v="2"/>
  </r>
  <r>
    <n v="8071"/>
    <x v="8670"/>
    <x v="1"/>
    <x v="8665"/>
    <m/>
    <s v="John Tartaglia, Leslie Carrara-Rudolph, Raymond Carr, Aymee Garcia"/>
    <n v="4"/>
    <x v="0"/>
    <s v="United States"/>
    <n v="1"/>
    <x v="1702"/>
    <x v="5"/>
    <x v="0"/>
    <s v="2 Season"/>
    <n v="2"/>
    <s v=""/>
    <m/>
    <n v="2"/>
    <s v="Kids' TV"/>
    <x v="25"/>
    <s v="Kids' TV"/>
    <n v="1"/>
  </r>
  <r>
    <n v="8084"/>
    <x v="8671"/>
    <x v="1"/>
    <x v="8666"/>
    <m/>
    <s v="Aimee Teegarden, Matt Lanter, Grey Damon, Malese Jow, Greg Finley, Natalie Hall, Titus Makin Jr., Chelsea Gilligan"/>
    <n v="8"/>
    <x v="0"/>
    <s v="United States"/>
    <n v="1"/>
    <x v="1703"/>
    <x v="0"/>
    <x v="1"/>
    <s v="1 Season"/>
    <n v="1"/>
    <s v=""/>
    <m/>
    <n v="1"/>
    <s v="Romantic TV Shows, TV Dramas, TV Sci-Fi &amp; Fantasy"/>
    <x v="32"/>
    <s v="Romantic TV Shows, TV Dramas, TV Sci-Fi &amp; Fantasy"/>
    <n v="3"/>
  </r>
  <r>
    <n v="8086"/>
    <x v="8672"/>
    <x v="1"/>
    <x v="8667"/>
    <m/>
    <s v="Bernard Yerl√®s, Roland Vouilloz, Gaspard Boesch, Alexandra Vandernoot, Marie Fontannaz, Lavinia Longhi, Baptiste Gilli√©ron"/>
    <n v="7"/>
    <x v="36"/>
    <s v="Switzerland"/>
    <n v="1"/>
    <x v="95"/>
    <x v="4"/>
    <x v="5"/>
    <s v="1 Season"/>
    <n v="1"/>
    <s v=""/>
    <m/>
    <n v="1"/>
    <s v="International TV Shows, TV Comedies, TV Dramas"/>
    <x v="19"/>
    <s v="International TV Shows, TV Comedies, TV Dramas"/>
    <n v="3"/>
  </r>
  <r>
    <n v="8094"/>
    <x v="8673"/>
    <x v="1"/>
    <x v="8668"/>
    <m/>
    <s v="Terry McGurrin, Katie Crown, Kristin Fairlie, Mazin Elsadig, Anastasia Phillips, Arnold Pinnock, Jamie Spilchuk, Lauren Lipson, Fiona Reid, Jeff Geddis"/>
    <n v="10"/>
    <x v="0"/>
    <s v="United States, Canada"/>
    <n v="2"/>
    <x v="1495"/>
    <x v="10"/>
    <x v="6"/>
    <s v="1 Season"/>
    <n v="1"/>
    <s v=""/>
    <m/>
    <n v="1"/>
    <s v="Kids' TV"/>
    <x v="25"/>
    <s v="Kids' TV"/>
    <n v="1"/>
  </r>
  <r>
    <n v="8095"/>
    <x v="8674"/>
    <x v="1"/>
    <x v="8669"/>
    <m/>
    <s v="Samantha Moon, Nancy Kim, Jacqueline Youn, Mike Yantzi, Anna Paik, Matt Anipen, Josh Schwartzentruber"/>
    <n v="7"/>
    <x v="28"/>
    <s v="South Korea"/>
    <n v="1"/>
    <x v="78"/>
    <x v="3"/>
    <x v="8"/>
    <s v="1 Season"/>
    <n v="1"/>
    <s v=""/>
    <m/>
    <n v="1"/>
    <s v="Kids' TV, Korean TV Shows"/>
    <x v="25"/>
    <s v="Kids' TV, Korean TV Shows"/>
    <n v="2"/>
  </r>
  <r>
    <n v="8098"/>
    <x v="8675"/>
    <x v="1"/>
    <x v="8670"/>
    <m/>
    <s v="Ursula Stolf, Paul Kenny, Bogart Kenny, Roy Dirnbeck, Don Reinhart, Rick Coffill, Cindy Hayden"/>
    <n v="7"/>
    <x v="0"/>
    <s v="United States"/>
    <n v="1"/>
    <x v="1117"/>
    <x v="4"/>
    <x v="5"/>
    <s v="1 Season"/>
    <n v="1"/>
    <s v=""/>
    <m/>
    <n v="1"/>
    <s v="International TV Shows, Reality TV"/>
    <x v="19"/>
    <s v="International TV Shows, Reality TV"/>
    <n v="2"/>
  </r>
  <r>
    <n v="8103"/>
    <x v="8676"/>
    <x v="1"/>
    <x v="8671"/>
    <m/>
    <s v="Anna Cummer, Janyse Jaud, Andrea Libman, Britt McKillip, Ingrid Nilson, Ashleigh Ball"/>
    <n v="6"/>
    <x v="11"/>
    <s v="France, United States, Canada"/>
    <n v="3"/>
    <x v="47"/>
    <x v="4"/>
    <x v="0"/>
    <s v="1 Season"/>
    <n v="1"/>
    <s v=""/>
    <m/>
    <n v="1"/>
    <s v="Kids' TV"/>
    <x v="25"/>
    <s v="Kids' TV"/>
    <n v="1"/>
  </r>
  <r>
    <n v="8108"/>
    <x v="8677"/>
    <x v="1"/>
    <x v="8672"/>
    <m/>
    <s v="Park Bo-young, Park Hyung-sik, Ji Soo, Shim Hye-jin, Yu Jae-myeong, Jeon Seok-ho, Im Won-hee, Kim Won-hae"/>
    <n v="8"/>
    <x v="28"/>
    <s v="South Korea"/>
    <n v="1"/>
    <x v="1429"/>
    <x v="3"/>
    <x v="1"/>
    <s v="1 Season"/>
    <n v="1"/>
    <s v=""/>
    <m/>
    <n v="1"/>
    <s v="Crime TV Shows, International TV Shows, Korean TV Shows"/>
    <x v="20"/>
    <s v="Crime TV Shows, International TV Shows, Korean TV Shows"/>
    <n v="3"/>
  </r>
  <r>
    <n v="8110"/>
    <x v="8678"/>
    <x v="1"/>
    <x v="8673"/>
    <m/>
    <m/>
    <n v="0"/>
    <x v="2"/>
    <m/>
    <n v="0"/>
    <x v="720"/>
    <x v="5"/>
    <x v="6"/>
    <s v="1 Season"/>
    <n v="1"/>
    <s v=""/>
    <m/>
    <n v="1"/>
    <s v="Docuseries, International TV Shows"/>
    <x v="21"/>
    <s v="Docuseries, International TV Shows"/>
    <n v="2"/>
  </r>
  <r>
    <n v="8118"/>
    <x v="8679"/>
    <x v="1"/>
    <x v="8674"/>
    <m/>
    <s v="Jang Dong-gun, Park Hyung-sik, Jin Hee-kyung, Chae Jung-an, Ko Sung-hee, Choi Guy-hwa, Kim Young-ho, Lee Sang-yi"/>
    <n v="8"/>
    <x v="28"/>
    <s v="South Korea"/>
    <n v="1"/>
    <x v="691"/>
    <x v="5"/>
    <x v="5"/>
    <s v="1 Season"/>
    <n v="1"/>
    <s v=""/>
    <m/>
    <n v="1"/>
    <s v="International TV Shows, Korean TV Shows, TV Comedies"/>
    <x v="19"/>
    <s v="International TV Shows, Korean TV Shows, TV Comedies"/>
    <n v="3"/>
  </r>
  <r>
    <n v="8122"/>
    <x v="8680"/>
    <x v="1"/>
    <x v="8675"/>
    <m/>
    <s v="Sonal Kaushal, Rupa Bhimani, Julie Tejwani, Sabina Malik, Jigna Bharadhwaj, Rajesh Kawa"/>
    <n v="6"/>
    <x v="17"/>
    <s v="India"/>
    <n v="1"/>
    <x v="512"/>
    <x v="2"/>
    <x v="0"/>
    <s v="1 Season"/>
    <n v="1"/>
    <s v=""/>
    <m/>
    <n v="1"/>
    <s v="Kids' TV"/>
    <x v="25"/>
    <s v="Kids' TV"/>
    <n v="1"/>
  </r>
  <r>
    <n v="8126"/>
    <x v="8681"/>
    <x v="1"/>
    <x v="8676"/>
    <m/>
    <s v="Luca Padovan, Evan Smolin, Junah Jang, Colin Critchley"/>
    <n v="4"/>
    <x v="0"/>
    <s v="United States, South Korea, China"/>
    <n v="3"/>
    <x v="189"/>
    <x v="1"/>
    <x v="0"/>
    <s v="3 Season"/>
    <n v="3"/>
    <s v=""/>
    <m/>
    <n v="3"/>
    <s v="Kids' TV, Korean TV Shows"/>
    <x v="25"/>
    <s v="Kids' TV, Korean TV Shows"/>
    <n v="2"/>
  </r>
  <r>
    <n v="8130"/>
    <x v="8682"/>
    <x v="1"/>
    <x v="8677"/>
    <m/>
    <m/>
    <n v="0"/>
    <x v="6"/>
    <s v="United Kingdom"/>
    <n v="1"/>
    <x v="219"/>
    <x v="9"/>
    <x v="6"/>
    <s v="1 Season"/>
    <n v="1"/>
    <s v=""/>
    <m/>
    <n v="1"/>
    <s v="British TV Shows, Docuseries, Science &amp; Nature TV"/>
    <x v="23"/>
    <s v="British TV Shows, Docuseries, Science &amp; Nature TV"/>
    <n v="3"/>
  </r>
  <r>
    <n v="8133"/>
    <x v="8683"/>
    <x v="1"/>
    <x v="8678"/>
    <m/>
    <s v="R. Kelly"/>
    <n v="1"/>
    <x v="0"/>
    <s v="United States"/>
    <n v="1"/>
    <x v="765"/>
    <x v="1"/>
    <x v="5"/>
    <s v="1 Season"/>
    <n v="1"/>
    <s v=""/>
    <m/>
    <n v="1"/>
    <s v="Crime TV Shows, Docuseries"/>
    <x v="20"/>
    <s v="Crime TV Shows, Docuseries"/>
    <n v="2"/>
  </r>
  <r>
    <n v="8138"/>
    <x v="8684"/>
    <x v="1"/>
    <x v="8679"/>
    <m/>
    <s v="Naman Jain, Kranti Prakash Jha, Tej Sapru, Chetan Pandit, Hitesh Bhardwaj, Sadhil Kapoor"/>
    <n v="6"/>
    <x v="2"/>
    <m/>
    <n v="0"/>
    <x v="22"/>
    <x v="5"/>
    <x v="1"/>
    <s v="1 Season"/>
    <n v="1"/>
    <s v=""/>
    <m/>
    <n v="1"/>
    <s v="International TV Shows, TV Dramas"/>
    <x v="19"/>
    <s v="International TV Shows, TV Dramas"/>
    <n v="2"/>
  </r>
  <r>
    <n v="8144"/>
    <x v="8685"/>
    <x v="1"/>
    <x v="8680"/>
    <m/>
    <s v="Tara Strong, Kevin Thoms, Brian Posehn, John DiMaggio, Tim Russ, Don Leslie, Kari Wahlgren"/>
    <n v="7"/>
    <x v="0"/>
    <s v="United States"/>
    <n v="1"/>
    <x v="305"/>
    <x v="10"/>
    <x v="6"/>
    <s v="1 Season"/>
    <n v="1"/>
    <s v=""/>
    <m/>
    <n v="1"/>
    <s v="Kids' TV"/>
    <x v="25"/>
    <s v="Kids' TV"/>
    <n v="1"/>
  </r>
  <r>
    <n v="8148"/>
    <x v="8686"/>
    <x v="1"/>
    <x v="8681"/>
    <m/>
    <s v="Clive Standen, Jennifer Beals, Gaius Charles, Brooklyn Sudano, Monique Gabriela Curnen, Michael Irby, James Landry H√©bert, Jose Pablo Cantillo, James Landry Hebert"/>
    <n v="9"/>
    <x v="11"/>
    <s v="France, United States"/>
    <n v="2"/>
    <x v="912"/>
    <x v="5"/>
    <x v="1"/>
    <s v="2 Season"/>
    <n v="2"/>
    <s v=""/>
    <m/>
    <n v="2"/>
    <s v="Crime TV Shows, TV Action &amp; Adventure, TV Thrillers"/>
    <x v="20"/>
    <s v="Crime TV Shows, TV Action &amp; Adventure, TV Thrillers"/>
    <n v="3"/>
  </r>
  <r>
    <n v="8149"/>
    <x v="8687"/>
    <x v="1"/>
    <x v="8682"/>
    <m/>
    <s v="Olympia Dukakis, Donald Moffat, Laura Linney, Marcus D'Amico, Billy Campbell, Thomas Gibson, Paul Gross, Barbara Garrick, Chloe Webb, Nina Foch, Parker Posey, Stanley DeSantis"/>
    <n v="12"/>
    <x v="6"/>
    <s v="United Kingdom, United States"/>
    <n v="2"/>
    <x v="512"/>
    <x v="31"/>
    <x v="5"/>
    <s v="1 Season"/>
    <n v="1"/>
    <s v=""/>
    <m/>
    <n v="1"/>
    <s v="TV Dramas"/>
    <x v="22"/>
    <s v="TV Dramas"/>
    <n v="1"/>
  </r>
  <r>
    <n v="8166"/>
    <x v="8688"/>
    <x v="1"/>
    <x v="8683"/>
    <m/>
    <s v="Angelique Boyer, Sebasti√°n Rulli, Aar√≥n D√≠az, Cynthia Klitbo, Ana Brenda Contreras, Daniel Arenas, Margarita Maga√±a, Manuel Landeta, Felicia Mercado, Silvia Mariscal"/>
    <n v="10"/>
    <x v="15"/>
    <s v="Mexico"/>
    <n v="1"/>
    <x v="199"/>
    <x v="10"/>
    <x v="6"/>
    <s v="1 Season"/>
    <n v="1"/>
    <s v=""/>
    <m/>
    <n v="1"/>
    <s v="International TV Shows, Romantic TV Shows, Spanish-Language TV Shows"/>
    <x v="19"/>
    <s v="International TV Shows, Romantic TV Shows, Spanish-Language TV Shows"/>
    <n v="3"/>
  </r>
  <r>
    <n v="8173"/>
    <x v="8689"/>
    <x v="1"/>
    <x v="8684"/>
    <s v="Dheeraj Berry"/>
    <s v="Sanjay Keni, Priya Raina"/>
    <n v="2"/>
    <x v="17"/>
    <s v="India"/>
    <n v="1"/>
    <x v="838"/>
    <x v="4"/>
    <x v="8"/>
    <s v="1 Season"/>
    <n v="1"/>
    <s v=""/>
    <m/>
    <n v="1"/>
    <s v="Kids' TV, TV Comedies"/>
    <x v="25"/>
    <s v="Kids' TV, TV Comedies"/>
    <n v="2"/>
  </r>
  <r>
    <n v="8174"/>
    <x v="8690"/>
    <x v="1"/>
    <x v="8685"/>
    <m/>
    <m/>
    <n v="0"/>
    <x v="17"/>
    <s v="India"/>
    <n v="1"/>
    <x v="1700"/>
    <x v="2"/>
    <x v="5"/>
    <s v="1 Season"/>
    <n v="1"/>
    <s v=""/>
    <m/>
    <n v="1"/>
    <s v="TV Shows"/>
    <x v="28"/>
    <s v="TV Shows"/>
    <n v="1"/>
  </r>
  <r>
    <n v="8175"/>
    <x v="8691"/>
    <x v="1"/>
    <x v="8686"/>
    <m/>
    <s v="Topher Grace, Mila Kunis, Ashton Kutcher, Danny Masterson, Laura Prepon, Wilmer Valderrama, Debra Jo Rupp, Kurtwood Smith, Don Stark, Tanya Roberts, Tommy Chong, Lisa Robin Kelly"/>
    <n v="12"/>
    <x v="0"/>
    <s v="United States"/>
    <n v="1"/>
    <x v="38"/>
    <x v="30"/>
    <x v="1"/>
    <s v="8 Season"/>
    <n v="8"/>
    <s v=""/>
    <m/>
    <n v="8"/>
    <s v="TV Comedies"/>
    <x v="24"/>
    <s v="TV Comedies"/>
    <n v="1"/>
  </r>
  <r>
    <n v="8176"/>
    <x v="8692"/>
    <x v="1"/>
    <x v="8687"/>
    <m/>
    <m/>
    <n v="0"/>
    <x v="0"/>
    <s v="United States"/>
    <n v="1"/>
    <x v="967"/>
    <x v="5"/>
    <x v="5"/>
    <s v="1 Season"/>
    <n v="1"/>
    <s v=""/>
    <m/>
    <n v="1"/>
    <s v="Docuseries"/>
    <x v="21"/>
    <s v="Docuseries"/>
    <n v="1"/>
  </r>
  <r>
    <n v="8181"/>
    <x v="8693"/>
    <x v="1"/>
    <x v="8688"/>
    <m/>
    <s v="Rynn Lim, Chris Tong, Aric Ho, Chan Fong"/>
    <n v="4"/>
    <x v="2"/>
    <m/>
    <n v="0"/>
    <x v="369"/>
    <x v="10"/>
    <x v="6"/>
    <s v="2 Season"/>
    <n v="2"/>
    <s v=""/>
    <m/>
    <n v="2"/>
    <s v="International TV Shows, TV Dramas"/>
    <x v="19"/>
    <s v="International TV Shows, TV Dramas"/>
    <n v="2"/>
  </r>
  <r>
    <n v="8183"/>
    <x v="8694"/>
    <x v="1"/>
    <x v="8689"/>
    <m/>
    <s v="Luke Jurevicius, Craig Behenna, Charlotte Hamlyn, Stavroula Mountzouris, Aletheia Burney"/>
    <n v="5"/>
    <x v="12"/>
    <s v="Australia"/>
    <n v="1"/>
    <x v="1661"/>
    <x v="4"/>
    <x v="8"/>
    <s v="2 Season"/>
    <n v="2"/>
    <s v=""/>
    <m/>
    <n v="2"/>
    <s v="Kids' TV, TV Comedies"/>
    <x v="25"/>
    <s v="Kids' TV, TV Comedies"/>
    <n v="2"/>
  </r>
  <r>
    <n v="8190"/>
    <x v="8695"/>
    <x v="1"/>
    <x v="8690"/>
    <m/>
    <s v="Andy Griffith, Ron Howard, Don Knotts, Frances Bavier, Howard McNear, Hope Summers"/>
    <n v="6"/>
    <x v="0"/>
    <s v="United States"/>
    <n v="1"/>
    <x v="801"/>
    <x v="54"/>
    <x v="4"/>
    <s v="8 Season"/>
    <n v="8"/>
    <s v=""/>
    <m/>
    <n v="8"/>
    <s v="Classic &amp; Cult TV, TV Comedies"/>
    <x v="31"/>
    <s v="Classic &amp; Cult TV, TV Comedies"/>
    <n v="2"/>
  </r>
  <r>
    <n v="8194"/>
    <x v="8696"/>
    <x v="1"/>
    <x v="8691"/>
    <m/>
    <s v="Jamie Durie, Laurence Llewelyn-Bowen"/>
    <n v="2"/>
    <x v="34"/>
    <s v="Singapore"/>
    <n v="1"/>
    <x v="1386"/>
    <x v="0"/>
    <x v="6"/>
    <s v="2 Season"/>
    <n v="2"/>
    <s v=""/>
    <m/>
    <n v="2"/>
    <s v="International TV Shows, Reality TV"/>
    <x v="19"/>
    <s v="International TV Shows, Reality TV"/>
    <n v="2"/>
  </r>
  <r>
    <n v="8200"/>
    <x v="8697"/>
    <x v="1"/>
    <x v="8692"/>
    <m/>
    <m/>
    <n v="0"/>
    <x v="2"/>
    <m/>
    <n v="0"/>
    <x v="691"/>
    <x v="16"/>
    <x v="1"/>
    <s v="1 Season"/>
    <n v="1"/>
    <s v=""/>
    <m/>
    <n v="1"/>
    <s v="Reality TV, Romantic TV Shows"/>
    <x v="26"/>
    <s v="Reality TV, Romantic TV Shows"/>
    <n v="2"/>
  </r>
  <r>
    <n v="8207"/>
    <x v="8698"/>
    <x v="1"/>
    <x v="8693"/>
    <m/>
    <s v="Henley Hii, Yise Loo, Aric Ho, Tiffany Leong, Issac Dang, Christy Yow"/>
    <n v="6"/>
    <x v="2"/>
    <m/>
    <n v="0"/>
    <x v="369"/>
    <x v="11"/>
    <x v="5"/>
    <s v="1 Season"/>
    <n v="1"/>
    <s v=""/>
    <m/>
    <n v="1"/>
    <s v="International TV Shows, TV Dramas"/>
    <x v="19"/>
    <s v="International TV Shows, TV Dramas"/>
    <n v="2"/>
  </r>
  <r>
    <n v="8208"/>
    <x v="8699"/>
    <x v="1"/>
    <x v="8694"/>
    <s v="Estela Renner"/>
    <m/>
    <n v="0"/>
    <x v="23"/>
    <s v="Brazil"/>
    <n v="1"/>
    <x v="1211"/>
    <x v="9"/>
    <x v="6"/>
    <s v="1 Season"/>
    <n v="1"/>
    <s v=""/>
    <m/>
    <n v="1"/>
    <s v="Docuseries, International TV Shows, Science &amp; Nature TV"/>
    <x v="21"/>
    <s v="Docuseries, International TV Shows, Science &amp; Nature TV"/>
    <n v="3"/>
  </r>
  <r>
    <n v="8209"/>
    <x v="8700"/>
    <x v="1"/>
    <x v="8695"/>
    <m/>
    <s v="Francesca Stavrakopoulou"/>
    <n v="1"/>
    <x v="6"/>
    <s v="United Kingdom"/>
    <n v="1"/>
    <x v="33"/>
    <x v="12"/>
    <x v="1"/>
    <s v="1 Season"/>
    <n v="1"/>
    <s v=""/>
    <m/>
    <n v="1"/>
    <s v="British TV Shows, Docuseries, Science &amp; Nature TV"/>
    <x v="23"/>
    <s v="British TV Shows, Docuseries, Science &amp; Nature TV"/>
    <n v="3"/>
  </r>
  <r>
    <n v="8210"/>
    <x v="8701"/>
    <x v="1"/>
    <x v="8696"/>
    <m/>
    <s v="Ben Fogle"/>
    <n v="1"/>
    <x v="6"/>
    <s v="United Kingdom"/>
    <n v="1"/>
    <x v="33"/>
    <x v="4"/>
    <x v="6"/>
    <s v="1 Season"/>
    <n v="1"/>
    <s v=""/>
    <m/>
    <n v="1"/>
    <s v="British TV Shows, Reality TV"/>
    <x v="23"/>
    <s v="British TV Shows, Reality TV"/>
    <n v="2"/>
  </r>
  <r>
    <n v="8215"/>
    <x v="8702"/>
    <x v="1"/>
    <x v="8697"/>
    <s v="Alastair Fothergill"/>
    <s v="David Attenborough"/>
    <n v="1"/>
    <x v="6"/>
    <s v="United Kingdom"/>
    <n v="1"/>
    <x v="1690"/>
    <x v="22"/>
    <x v="4"/>
    <s v="1 Season"/>
    <n v="1"/>
    <s v=""/>
    <m/>
    <n v="1"/>
    <s v="British TV Shows, Docuseries, International TV Shows"/>
    <x v="23"/>
    <s v="British TV Shows, Docuseries, International TV Shows"/>
    <n v="3"/>
  </r>
  <r>
    <n v="8217"/>
    <x v="8703"/>
    <x v="1"/>
    <x v="8698"/>
    <m/>
    <s v="Christopher Eccleston"/>
    <n v="1"/>
    <x v="6"/>
    <s v="United Kingdom"/>
    <n v="1"/>
    <x v="33"/>
    <x v="12"/>
    <x v="5"/>
    <s v="1 Season"/>
    <n v="1"/>
    <s v=""/>
    <m/>
    <n v="1"/>
    <s v="British TV Shows, Docuseries"/>
    <x v="23"/>
    <s v="British TV Shows, Docuseries"/>
    <n v="2"/>
  </r>
  <r>
    <n v="8236"/>
    <x v="8704"/>
    <x v="1"/>
    <x v="8699"/>
    <s v="Bumpy"/>
    <m/>
    <n v="0"/>
    <x v="17"/>
    <s v="India"/>
    <n v="1"/>
    <x v="231"/>
    <x v="5"/>
    <x v="5"/>
    <s v="1 Season"/>
    <n v="1"/>
    <s v=""/>
    <m/>
    <n v="1"/>
    <s v="International TV Shows, Reality TV"/>
    <x v="19"/>
    <s v="International TV Shows, Reality TV"/>
    <n v="2"/>
  </r>
  <r>
    <n v="8244"/>
    <x v="8705"/>
    <x v="1"/>
    <x v="8700"/>
    <m/>
    <s v="Dan Hong, Mark Olive, Melissa Leong, Maeve O'Meara"/>
    <n v="4"/>
    <x v="12"/>
    <s v="Australia"/>
    <n v="1"/>
    <x v="844"/>
    <x v="3"/>
    <x v="1"/>
    <s v="1 Season"/>
    <n v="1"/>
    <s v=""/>
    <m/>
    <n v="1"/>
    <s v="International TV Shows, Reality TV"/>
    <x v="19"/>
    <s v="International TV Shows, Reality TV"/>
    <n v="2"/>
  </r>
  <r>
    <n v="8251"/>
    <x v="8706"/>
    <x v="1"/>
    <x v="8701"/>
    <m/>
    <s v="Marcus du Sautoy"/>
    <n v="1"/>
    <x v="6"/>
    <s v="United Kingdom"/>
    <n v="1"/>
    <x v="148"/>
    <x v="12"/>
    <x v="6"/>
    <s v="1 Season"/>
    <n v="1"/>
    <s v=""/>
    <m/>
    <n v="1"/>
    <s v="British TV Shows, Docuseries, International TV Shows"/>
    <x v="23"/>
    <s v="British TV Shows, Docuseries, International TV Shows"/>
    <n v="3"/>
  </r>
  <r>
    <n v="8258"/>
    <x v="8707"/>
    <x v="1"/>
    <x v="8702"/>
    <m/>
    <s v="Park Hee-bon, Phillip Choi, Hong Wan-pyo, Choi Bae-yeong, Hyuk-kwon Park, Yang Hyeon-min"/>
    <n v="6"/>
    <x v="28"/>
    <s v="South Korea"/>
    <n v="1"/>
    <x v="1704"/>
    <x v="9"/>
    <x v="1"/>
    <s v="2 Season"/>
    <n v="2"/>
    <s v=""/>
    <m/>
    <n v="2"/>
    <s v="International TV Shows, Korean TV Shows, TV Comedies"/>
    <x v="19"/>
    <s v="International TV Shows, Korean TV Shows, TV Comedies"/>
    <n v="3"/>
  </r>
  <r>
    <n v="8263"/>
    <x v="8708"/>
    <x v="1"/>
    <x v="8703"/>
    <m/>
    <s v="Robert Clotworthy"/>
    <n v="1"/>
    <x v="0"/>
    <s v="United States"/>
    <n v="1"/>
    <x v="365"/>
    <x v="9"/>
    <x v="6"/>
    <s v="1 Season"/>
    <n v="1"/>
    <s v=""/>
    <m/>
    <n v="1"/>
    <s v="Docuseries, Science &amp; Nature TV"/>
    <x v="21"/>
    <s v="Docuseries, Science &amp; Nature TV"/>
    <n v="2"/>
  </r>
  <r>
    <n v="8272"/>
    <x v="8709"/>
    <x v="1"/>
    <x v="8704"/>
    <m/>
    <s v="Mac Heywood, Robert Tinkler, Bryn McAuley, Kedar Brown, Julie Lemieux, Ted Dykstra, Mark Edwards, Joe Pingue"/>
    <n v="8"/>
    <x v="8"/>
    <s v="Canada, Australia"/>
    <n v="2"/>
    <x v="1705"/>
    <x v="4"/>
    <x v="8"/>
    <s v="2 Season"/>
    <n v="2"/>
    <s v=""/>
    <m/>
    <n v="2"/>
    <s v="Kids' TV, TV Comedies"/>
    <x v="25"/>
    <s v="Kids' TV, TV Comedies"/>
    <n v="2"/>
  </r>
  <r>
    <n v="8278"/>
    <x v="8710"/>
    <x v="1"/>
    <x v="8705"/>
    <m/>
    <s v="Ryota Osaka, Yoko Hikasa, Nao Toyama, Yuki Ono, Hiro Shimono, Kanae Ito, Josh Grelle, Felecia Angelle, Anthony Bowling, R. Bruce Elliott, Tia Lynn Ballard, Aaron Dismuke"/>
    <n v="12"/>
    <x v="1"/>
    <s v="Japan"/>
    <n v="1"/>
    <x v="231"/>
    <x v="8"/>
    <x v="1"/>
    <s v="1 Season"/>
    <n v="1"/>
    <s v=""/>
    <m/>
    <n v="1"/>
    <s v="Anime Series"/>
    <x v="27"/>
    <s v="Anime Series"/>
    <n v="1"/>
  </r>
  <r>
    <n v="8283"/>
    <x v="8711"/>
    <x v="1"/>
    <x v="8706"/>
    <m/>
    <s v="John Paul Tremblay, Robb Wells, Maury Chaykin, Luke Gordon, Amy Sedaris, Jay Baruchel"/>
    <n v="6"/>
    <x v="8"/>
    <s v="Canada"/>
    <n v="1"/>
    <x v="101"/>
    <x v="12"/>
    <x v="5"/>
    <s v="1 Season"/>
    <n v="1"/>
    <s v=""/>
    <m/>
    <n v="1"/>
    <s v="International TV Shows, TV Comedies"/>
    <x v="19"/>
    <s v="International TV Shows, TV Comedies"/>
    <n v="2"/>
  </r>
  <r>
    <n v="8288"/>
    <x v="8712"/>
    <x v="1"/>
    <x v="8707"/>
    <m/>
    <m/>
    <n v="0"/>
    <x v="0"/>
    <s v="United States"/>
    <n v="1"/>
    <x v="1370"/>
    <x v="9"/>
    <x v="6"/>
    <s v="1 Season"/>
    <n v="1"/>
    <s v=""/>
    <m/>
    <n v="1"/>
    <s v="Docuseries"/>
    <x v="21"/>
    <s v="Docuseries"/>
    <n v="1"/>
  </r>
  <r>
    <n v="8294"/>
    <x v="8713"/>
    <x v="1"/>
    <x v="8708"/>
    <s v="Michael Samuels"/>
    <s v="Peter Mullan, Anastasia Hille, Harry Lloyd, Paul Nicholls, Demosthenes Chrysan, Dragos Bucur, Shaban Arifi, Julia Ragnarsson, Danny Sapani, Nigel Lindsay, Osy Ikhile, Sidney Kean, Lisa McAllister, Catherine Winter, Amarildo Kola, Julius Peter Wells"/>
    <n v="16"/>
    <x v="6"/>
    <s v="United Kingdom"/>
    <n v="1"/>
    <x v="21"/>
    <x v="11"/>
    <x v="5"/>
    <s v="1 Season"/>
    <n v="1"/>
    <s v=""/>
    <m/>
    <n v="1"/>
    <s v="British TV Shows, Crime TV Shows, TV Dramas"/>
    <x v="23"/>
    <s v="British TV Shows, Crime TV Shows, TV Dramas"/>
    <n v="3"/>
  </r>
  <r>
    <n v="8303"/>
    <x v="8714"/>
    <x v="1"/>
    <x v="8709"/>
    <s v="Mark Tonderai"/>
    <s v="Tom Cullen, O.T. Fagbenle, Lee Ingleby, Sarah Solemani, Hannah Arterton, Geraldine James, Michael Maloney, Rade Serbedzija, Jonathan Kerrigan, Don Warrington, Sophia La Porta"/>
    <n v="11"/>
    <x v="6"/>
    <s v="United Kingdom"/>
    <n v="1"/>
    <x v="852"/>
    <x v="9"/>
    <x v="5"/>
    <s v="1 Season"/>
    <n v="1"/>
    <s v=""/>
    <m/>
    <n v="1"/>
    <s v="British TV Shows, Crime TV Shows, TV Dramas"/>
    <x v="23"/>
    <s v="British TV Shows, Crime TV Shows, TV Dramas"/>
    <n v="3"/>
  </r>
  <r>
    <n v="8312"/>
    <x v="8715"/>
    <x v="1"/>
    <x v="8710"/>
    <m/>
    <s v="Teri Polo, Sherri Saum, Jake T. Austin, Hayden Byerly, David Lambert, Maia Mitchell, Danny Nucci, Cierra Ramirez, Madisen Beaty, Alex Saxon"/>
    <n v="10"/>
    <x v="0"/>
    <s v="United States"/>
    <n v="1"/>
    <x v="1706"/>
    <x v="3"/>
    <x v="1"/>
    <s v="5 Season"/>
    <n v="5"/>
    <s v=""/>
    <m/>
    <n v="5"/>
    <s v="TV Dramas"/>
    <x v="22"/>
    <s v="TV Dramas"/>
    <n v="1"/>
  </r>
  <r>
    <n v="8316"/>
    <x v="8716"/>
    <x v="1"/>
    <x v="8711"/>
    <m/>
    <s v="Sarah Burgess, Ryan Dillon, Louise Gold, David Rudman, Andrew Spooner, Mak Wilson"/>
    <n v="6"/>
    <x v="6"/>
    <s v="United Kingdom, United States"/>
    <n v="2"/>
    <x v="589"/>
    <x v="4"/>
    <x v="0"/>
    <s v="2 Season"/>
    <n v="2"/>
    <s v=""/>
    <m/>
    <n v="2"/>
    <s v="British TV Shows, Kids' TV"/>
    <x v="23"/>
    <s v="British TV Shows, Kids' TV"/>
    <n v="2"/>
  </r>
  <r>
    <n v="8317"/>
    <x v="8717"/>
    <x v="1"/>
    <x v="8712"/>
    <m/>
    <m/>
    <n v="0"/>
    <x v="30"/>
    <s v="Norway"/>
    <n v="1"/>
    <x v="222"/>
    <x v="37"/>
    <x v="6"/>
    <s v="1 Season"/>
    <n v="1"/>
    <s v=""/>
    <m/>
    <n v="1"/>
    <s v="Docuseries, International TV Shows, Science &amp; Nature TV"/>
    <x v="21"/>
    <s v="Docuseries, International TV Shows, Science &amp; Nature TV"/>
    <n v="3"/>
  </r>
  <r>
    <n v="8322"/>
    <x v="8718"/>
    <x v="1"/>
    <x v="8713"/>
    <m/>
    <m/>
    <n v="0"/>
    <x v="17"/>
    <s v="India"/>
    <n v="1"/>
    <x v="23"/>
    <x v="9"/>
    <x v="4"/>
    <s v="1 Season"/>
    <n v="1"/>
    <s v=""/>
    <m/>
    <n v="1"/>
    <s v="Docuseries, International TV Shows"/>
    <x v="21"/>
    <s v="Docuseries, International TV Shows"/>
    <n v="2"/>
  </r>
  <r>
    <n v="8332"/>
    <x v="8719"/>
    <x v="1"/>
    <x v="8714"/>
    <m/>
    <s v="Mary Berry, Paul Hollywood"/>
    <n v="2"/>
    <x v="6"/>
    <s v="United Kingdom"/>
    <n v="1"/>
    <x v="42"/>
    <x v="5"/>
    <x v="6"/>
    <s v="4 Season"/>
    <n v="4"/>
    <s v=""/>
    <m/>
    <n v="4"/>
    <s v="British TV Shows, Reality TV"/>
    <x v="23"/>
    <s v="British TV Shows, Reality TV"/>
    <n v="2"/>
  </r>
  <r>
    <n v="8335"/>
    <x v="8720"/>
    <x v="1"/>
    <x v="8715"/>
    <m/>
    <s v="Luke Evans, Jim Broadbent, Paul Anderson, Martin Compston, Neil Maskell, Jack Roth, George Costigan, Robert Glenister, Nick Moran, Tim Pigott-Smith, James Fox, James Wilby, Jack Gordon, Nicholas Murchie, Del Synnott, Richard Hope, John Salthouse"/>
    <n v="17"/>
    <x v="6"/>
    <s v="United Kingdom"/>
    <n v="1"/>
    <x v="21"/>
    <x v="8"/>
    <x v="11"/>
    <s v="1 Season"/>
    <n v="1"/>
    <s v=""/>
    <m/>
    <n v="1"/>
    <s v="British TV Shows, Crime TV Shows, International TV Shows"/>
    <x v="23"/>
    <s v="British TV Shows, Crime TV Shows, International TV Shows"/>
    <n v="3"/>
  </r>
  <r>
    <n v="8337"/>
    <x v="8721"/>
    <x v="1"/>
    <x v="8716"/>
    <m/>
    <s v="Felicia Day, Sandeep Parikh, Jeff Lewis, Robin Thorsen, Amy Okuda, Vincent Caso"/>
    <n v="6"/>
    <x v="0"/>
    <s v="United States"/>
    <n v="1"/>
    <x v="717"/>
    <x v="8"/>
    <x v="5"/>
    <s v="1 Season"/>
    <n v="1"/>
    <s v=""/>
    <m/>
    <n v="1"/>
    <s v="TV Comedies"/>
    <x v="24"/>
    <s v="TV Comedies"/>
    <n v="1"/>
  </r>
  <r>
    <n v="8348"/>
    <x v="8722"/>
    <x v="1"/>
    <x v="8717"/>
    <m/>
    <s v="Se-yoon Yoo, Tyler Rasch, Guillaume Patry, Nikolai Johnsen"/>
    <n v="4"/>
    <x v="2"/>
    <m/>
    <n v="0"/>
    <x v="1295"/>
    <x v="4"/>
    <x v="6"/>
    <s v="1 Season"/>
    <n v="1"/>
    <s v=""/>
    <m/>
    <n v="1"/>
    <s v="International TV Shows, Korean TV Shows, Reality TV"/>
    <x v="19"/>
    <s v="International TV Shows, Korean TV Shows, Reality TV"/>
    <n v="3"/>
  </r>
  <r>
    <n v="8350"/>
    <x v="8723"/>
    <x v="1"/>
    <x v="8718"/>
    <m/>
    <s v="Vinay Pathak"/>
    <n v="1"/>
    <x v="17"/>
    <s v="India"/>
    <n v="1"/>
    <x v="21"/>
    <x v="4"/>
    <x v="6"/>
    <s v="3 Season"/>
    <n v="3"/>
    <s v=""/>
    <m/>
    <n v="3"/>
    <s v="International TV Shows, Reality TV"/>
    <x v="19"/>
    <s v="International TV Shows, Reality TV"/>
    <n v="2"/>
  </r>
  <r>
    <n v="8354"/>
    <x v="8724"/>
    <x v="1"/>
    <x v="8719"/>
    <m/>
    <s v="David Attenborough"/>
    <n v="1"/>
    <x v="6"/>
    <s v="United Kingdom"/>
    <n v="1"/>
    <x v="1707"/>
    <x v="4"/>
    <x v="6"/>
    <s v="1 Season"/>
    <n v="1"/>
    <s v=""/>
    <m/>
    <n v="1"/>
    <s v="British TV Shows, Docuseries, Science &amp; Nature TV"/>
    <x v="23"/>
    <s v="British TV Shows, Docuseries, Science &amp; Nature TV"/>
    <n v="3"/>
  </r>
  <r>
    <n v="8358"/>
    <x v="8725"/>
    <x v="1"/>
    <x v="8720"/>
    <m/>
    <s v="Simon Bird, James Buckley, Blake Harrison, Joe Thomas, Greg Davies, Emily Head, Martin Trenaman, Belinda Stewart-Wilson, Robin Weaver, Henry Lloyd-Hughes"/>
    <n v="10"/>
    <x v="6"/>
    <s v="United Kingdom"/>
    <n v="1"/>
    <x v="180"/>
    <x v="10"/>
    <x v="5"/>
    <s v="3 Season"/>
    <n v="3"/>
    <s v=""/>
    <m/>
    <n v="3"/>
    <s v="British TV Shows, TV Comedies"/>
    <x v="23"/>
    <s v="British TV Shows, TV Comedies"/>
    <n v="2"/>
  </r>
  <r>
    <n v="8367"/>
    <x v="8726"/>
    <x v="1"/>
    <x v="8721"/>
    <m/>
    <s v="Mark Williams-Thomas, Rick Warden, Frances Millar, Tanya Winsor, Alice Harding, David Bannerman, Danielle Bird, Eve Perry, Polly Lewis, Billy James Machin"/>
    <n v="10"/>
    <x v="6"/>
    <s v="United Kingdom"/>
    <n v="1"/>
    <x v="1375"/>
    <x v="5"/>
    <x v="5"/>
    <s v="2 Season"/>
    <n v="2"/>
    <s v=""/>
    <m/>
    <n v="2"/>
    <s v="British TV Shows, Crime TV Shows, Docuseries"/>
    <x v="23"/>
    <s v="British TV Shows, Crime TV Shows, Docuseries"/>
    <n v="3"/>
  </r>
  <r>
    <n v="8369"/>
    <x v="8727"/>
    <x v="1"/>
    <x v="8722"/>
    <m/>
    <s v="Mickey Spillane"/>
    <n v="1"/>
    <x v="2"/>
    <m/>
    <n v="0"/>
    <x v="62"/>
    <x v="13"/>
    <x v="5"/>
    <s v="1 Season"/>
    <n v="1"/>
    <s v=""/>
    <m/>
    <n v="1"/>
    <s v="Crime TV Shows, Docuseries"/>
    <x v="20"/>
    <s v="Crime TV Shows, Docuseries"/>
    <n v="2"/>
  </r>
  <r>
    <n v="8372"/>
    <x v="8728"/>
    <x v="1"/>
    <x v="8723"/>
    <m/>
    <s v="Jaime Maussan"/>
    <n v="1"/>
    <x v="0"/>
    <s v="United States"/>
    <n v="1"/>
    <x v="75"/>
    <x v="10"/>
    <x v="6"/>
    <s v="1 Season"/>
    <n v="1"/>
    <s v=""/>
    <m/>
    <n v="1"/>
    <s v="Docuseries, International TV Shows, Spanish-Language TV Shows"/>
    <x v="21"/>
    <s v="Docuseries, International TV Shows, Spanish-Language TV Shows"/>
    <n v="3"/>
  </r>
  <r>
    <n v="8374"/>
    <x v="8729"/>
    <x v="1"/>
    <x v="8724"/>
    <m/>
    <s v="Emma Tate, Jimmy Hibbert, Sam Gold, David Holt, Joseph J. Terry"/>
    <n v="5"/>
    <x v="17"/>
    <s v="India, Germany, France"/>
    <n v="3"/>
    <x v="1247"/>
    <x v="10"/>
    <x v="8"/>
    <s v="1 Season"/>
    <n v="1"/>
    <s v=""/>
    <m/>
    <n v="1"/>
    <s v="Kids' TV"/>
    <x v="25"/>
    <s v="Kids' TV"/>
    <n v="1"/>
  </r>
  <r>
    <n v="8377"/>
    <x v="8730"/>
    <x v="1"/>
    <x v="8725"/>
    <m/>
    <s v="Leon Logothetis"/>
    <n v="1"/>
    <x v="2"/>
    <m/>
    <n v="0"/>
    <x v="230"/>
    <x v="2"/>
    <x v="6"/>
    <s v="1 Season"/>
    <n v="1"/>
    <s v=""/>
    <m/>
    <n v="1"/>
    <s v="Reality TV"/>
    <x v="26"/>
    <s v="Reality TV"/>
    <n v="1"/>
  </r>
  <r>
    <n v="8379"/>
    <x v="8731"/>
    <x v="1"/>
    <x v="8726"/>
    <m/>
    <s v="Jennifer Beals, Leisha Hailey, Laurel Holloman, Mia Kirshner, Katherine Moennig, Pam Grier, Rachel Shelley, Daniela Sea, Erin Daniels, Marlee Matlin"/>
    <n v="10"/>
    <x v="8"/>
    <s v="Canada, United States"/>
    <n v="2"/>
    <x v="548"/>
    <x v="16"/>
    <x v="5"/>
    <s v="6 Season"/>
    <n v="6"/>
    <s v=""/>
    <m/>
    <n v="6"/>
    <s v="Romantic TV Shows, TV Dramas"/>
    <x v="32"/>
    <s v="Romantic TV Shows, TV Dramas"/>
    <n v="2"/>
  </r>
  <r>
    <n v="8380"/>
    <x v="8732"/>
    <x v="1"/>
    <x v="8727"/>
    <m/>
    <s v="Hee-seon Kim, Seon-a Kim, Sang-hun Jeong, Tae-im Lee, Ki-woo Lee"/>
    <n v="5"/>
    <x v="28"/>
    <s v="South Korea"/>
    <n v="1"/>
    <x v="447"/>
    <x v="3"/>
    <x v="5"/>
    <s v="1 Season"/>
    <n v="1"/>
    <s v=""/>
    <m/>
    <n v="1"/>
    <s v="International TV Shows, Korean TV Shows, TV Dramas"/>
    <x v="19"/>
    <s v="International TV Shows, Korean TV Shows, TV Dramas"/>
    <n v="3"/>
  </r>
  <r>
    <n v="8393"/>
    <x v="8733"/>
    <x v="1"/>
    <x v="8728"/>
    <m/>
    <s v="Aenie Wong, Janelle Chin, Karena Teo, Goh Wee Ping, Sam Chong"/>
    <n v="5"/>
    <x v="2"/>
    <m/>
    <n v="0"/>
    <x v="1708"/>
    <x v="8"/>
    <x v="1"/>
    <s v="1 Season"/>
    <n v="1"/>
    <s v=""/>
    <m/>
    <n v="1"/>
    <s v="Crime TV Shows, International TV Shows, TV Dramas"/>
    <x v="20"/>
    <s v="Crime TV Shows, International TV Shows, TV Dramas"/>
    <n v="3"/>
  </r>
  <r>
    <n v="8398"/>
    <x v="8734"/>
    <x v="1"/>
    <x v="8729"/>
    <m/>
    <s v="Christina Ricci, Clea DuVall, Cole Hauser, Dylan Taylor, John Ralston, Bradley Stryker, Olivia Llewellyn, Jeff Wincott, Jessy Schram, Martha Irving, Gabrielle Trudel"/>
    <n v="11"/>
    <x v="0"/>
    <s v="United States"/>
    <n v="1"/>
    <x v="1650"/>
    <x v="4"/>
    <x v="1"/>
    <s v="1 Season"/>
    <n v="1"/>
    <s v=""/>
    <m/>
    <n v="1"/>
    <s v="Crime TV Shows, TV Dramas, TV Thrillers"/>
    <x v="20"/>
    <s v="Crime TV Shows, TV Dramas, TV Thrillers"/>
    <n v="3"/>
  </r>
  <r>
    <n v="8412"/>
    <x v="8735"/>
    <x v="1"/>
    <x v="8730"/>
    <m/>
    <s v="David Attenborough"/>
    <n v="1"/>
    <x v="6"/>
    <s v="United Kingdom, United States, Spain, Germany, Greece, Canada"/>
    <n v="6"/>
    <x v="187"/>
    <x v="11"/>
    <x v="6"/>
    <s v="1 Season"/>
    <n v="1"/>
    <s v=""/>
    <m/>
    <n v="1"/>
    <s v="British TV Shows, Docuseries, Science &amp; Nature TV"/>
    <x v="23"/>
    <s v="British TV Shows, Docuseries, Science &amp; Nature TV"/>
    <n v="3"/>
  </r>
  <r>
    <n v="8422"/>
    <x v="8736"/>
    <x v="1"/>
    <x v="8731"/>
    <m/>
    <s v="Shantel VanSanten, Diogo Morgado, JD Pardo, Joel Courtney, Jon Fletcher, Sofia Black D'Elia, Anna Diop, Craig Frank"/>
    <n v="8"/>
    <x v="0"/>
    <s v="United States"/>
    <n v="1"/>
    <x v="1688"/>
    <x v="4"/>
    <x v="1"/>
    <s v="1 Season"/>
    <n v="1"/>
    <s v=""/>
    <m/>
    <n v="1"/>
    <s v="TV Dramas, TV Mysteries, TV Sci-Fi &amp; Fantasy"/>
    <x v="22"/>
    <s v="TV Dramas, TV Mysteries, TV Sci-Fi &amp; Fantasy"/>
    <n v="3"/>
  </r>
  <r>
    <n v="8423"/>
    <x v="8737"/>
    <x v="1"/>
    <x v="8732"/>
    <m/>
    <s v="Anthony Bourdain, David Chang, Sean Brock, April Bloomfield, Edward Lee, Magnus Nilsson, Gabrielle Hamilton, David Kinch, Ludo Lefebvre"/>
    <n v="9"/>
    <x v="0"/>
    <s v="United States"/>
    <n v="1"/>
    <x v="38"/>
    <x v="9"/>
    <x v="6"/>
    <s v="5 Season"/>
    <n v="5"/>
    <s v=""/>
    <m/>
    <n v="5"/>
    <s v="Docuseries"/>
    <x v="21"/>
    <s v="Docuseries"/>
    <n v="1"/>
  </r>
  <r>
    <n v="8424"/>
    <x v="8738"/>
    <x v="1"/>
    <x v="8733"/>
    <m/>
    <m/>
    <n v="0"/>
    <x v="11"/>
    <s v="France"/>
    <n v="1"/>
    <x v="453"/>
    <x v="11"/>
    <x v="4"/>
    <s v="2 Season"/>
    <n v="2"/>
    <s v=""/>
    <m/>
    <n v="2"/>
    <s v="Kids' TV, TV Comedies"/>
    <x v="25"/>
    <s v="Kids' TV, TV Comedies"/>
    <n v="2"/>
  </r>
  <r>
    <n v="8425"/>
    <x v="8739"/>
    <x v="1"/>
    <x v="8734"/>
    <m/>
    <s v="Rodolfo Sancho, Aura Garrido, Nacho Fresneda, Cayetana Guill√©n Cuervo, Juan Gea, Jaime Blanch, Natalia Millan, Juli√°n Villagr√°n, Hugo Silva, Francesca Pi√±√≥n, Mar Saura, Ram√≥n Langa, Andr√©s Gertr√∫dix, Macarena Garc√≠a"/>
    <n v="14"/>
    <x v="14"/>
    <s v="Spain"/>
    <n v="1"/>
    <x v="1709"/>
    <x v="3"/>
    <x v="5"/>
    <s v="3 Season"/>
    <n v="3"/>
    <s v=""/>
    <m/>
    <n v="3"/>
    <s v="International TV Shows, Spanish-Language TV Shows, TV Action &amp; Adventure"/>
    <x v="19"/>
    <s v="International TV Shows, Spanish-Language TV Shows, TV Action &amp; Adventure"/>
    <n v="3"/>
  </r>
  <r>
    <n v="8429"/>
    <x v="8740"/>
    <x v="1"/>
    <x v="8735"/>
    <m/>
    <m/>
    <n v="0"/>
    <x v="0"/>
    <s v="United States"/>
    <n v="1"/>
    <x v="384"/>
    <x v="5"/>
    <x v="5"/>
    <s v="1 Season"/>
    <n v="1"/>
    <s v=""/>
    <m/>
    <n v="1"/>
    <s v="Docuseries"/>
    <x v="21"/>
    <s v="Docuseries"/>
    <n v="1"/>
  </r>
  <r>
    <n v="8430"/>
    <x v="8741"/>
    <x v="1"/>
    <x v="8736"/>
    <m/>
    <s v="Bj√∂rn Kjellman, Joy Sengupta, Natasha Jayetileke"/>
    <n v="3"/>
    <x v="21"/>
    <s v="Sweden"/>
    <n v="1"/>
    <x v="747"/>
    <x v="3"/>
    <x v="5"/>
    <s v="1 Season"/>
    <n v="1"/>
    <s v=""/>
    <m/>
    <n v="1"/>
    <s v="International TV Shows, TV Comedies, TV Dramas"/>
    <x v="19"/>
    <s v="International TV Shows, TV Comedies, TV Dramas"/>
    <n v="3"/>
  </r>
  <r>
    <n v="8432"/>
    <x v="8742"/>
    <x v="1"/>
    <x v="8737"/>
    <m/>
    <m/>
    <n v="0"/>
    <x v="6"/>
    <s v="United Kingdom"/>
    <n v="1"/>
    <x v="21"/>
    <x v="4"/>
    <x v="5"/>
    <s v="1 Season"/>
    <n v="1"/>
    <s v=""/>
    <m/>
    <n v="1"/>
    <s v="British TV Shows, Crime TV Shows, Docuseries"/>
    <x v="23"/>
    <s v="British TV Shows, Crime TV Shows, Docuseries"/>
    <n v="3"/>
  </r>
  <r>
    <n v="8438"/>
    <x v="8743"/>
    <x v="1"/>
    <x v="8738"/>
    <m/>
    <s v="David Spade, London Hughes, Fortune Feimster"/>
    <n v="3"/>
    <x v="0"/>
    <s v="United States"/>
    <n v="1"/>
    <x v="1267"/>
    <x v="6"/>
    <x v="5"/>
    <s v="1 Season"/>
    <n v="1"/>
    <s v=""/>
    <m/>
    <n v="1"/>
    <s v="Stand-Up Comedy &amp; Talk Shows, TV Comedies"/>
    <x v="30"/>
    <s v="Stand-Up Comedy &amp; Talk Shows, TV Comedies"/>
    <n v="2"/>
  </r>
  <r>
    <n v="8440"/>
    <x v="8744"/>
    <x v="1"/>
    <x v="8739"/>
    <m/>
    <m/>
    <n v="0"/>
    <x v="0"/>
    <s v="United States"/>
    <n v="1"/>
    <x v="1370"/>
    <x v="3"/>
    <x v="1"/>
    <s v="1 Season"/>
    <n v="1"/>
    <s v=""/>
    <m/>
    <n v="1"/>
    <s v="Docuseries"/>
    <x v="21"/>
    <s v="Docuseries"/>
    <n v="1"/>
  </r>
  <r>
    <n v="8443"/>
    <x v="8745"/>
    <x v="1"/>
    <x v="8740"/>
    <m/>
    <s v="Steve Carell, John Krasinski, Jenna Fischer, Rainn Wilson, B.J. Novak, Ed Helms, Brian Baumgartner, David Denman, Creed Bratton, Kate Flannery, Mindy Kaling, Angela Kinsey, Paul Lieberstein, Oscar Nu√±ez, Phyllis Smith"/>
    <n v="15"/>
    <x v="0"/>
    <s v="United States"/>
    <n v="1"/>
    <x v="47"/>
    <x v="11"/>
    <x v="1"/>
    <s v="9 Season"/>
    <n v="9"/>
    <s v=""/>
    <m/>
    <n v="9"/>
    <s v="TV Comedies"/>
    <x v="24"/>
    <s v="TV Comedies"/>
    <n v="1"/>
  </r>
  <r>
    <n v="8472"/>
    <x v="8746"/>
    <x v="1"/>
    <x v="8741"/>
    <m/>
    <s v="Sally Jennings"/>
    <n v="1"/>
    <x v="8"/>
    <s v="Canada"/>
    <n v="1"/>
    <x v="1710"/>
    <x v="16"/>
    <x v="6"/>
    <s v="1 Season"/>
    <n v="1"/>
    <s v=""/>
    <m/>
    <n v="1"/>
    <s v="Docuseries, Science &amp; Nature TV"/>
    <x v="21"/>
    <s v="Docuseries, Science &amp; Nature TV"/>
    <n v="2"/>
  </r>
  <r>
    <n v="8475"/>
    <x v="8747"/>
    <x v="1"/>
    <x v="8742"/>
    <m/>
    <s v="Jermaine Dupri"/>
    <n v="1"/>
    <x v="0"/>
    <s v="United States"/>
    <n v="1"/>
    <x v="365"/>
    <x v="9"/>
    <x v="1"/>
    <s v="1 Season"/>
    <n v="1"/>
    <s v=""/>
    <m/>
    <n v="1"/>
    <s v="Reality TV"/>
    <x v="26"/>
    <s v="Reality TV"/>
    <n v="1"/>
  </r>
  <r>
    <n v="8477"/>
    <x v="8748"/>
    <x v="1"/>
    <x v="8743"/>
    <m/>
    <s v="Danny Dyer"/>
    <n v="1"/>
    <x v="6"/>
    <s v="United Kingdom"/>
    <n v="1"/>
    <x v="1348"/>
    <x v="24"/>
    <x v="5"/>
    <s v="1 Season"/>
    <n v="1"/>
    <s v=""/>
    <m/>
    <n v="1"/>
    <s v="British TV Shows, Docuseries, International TV Shows"/>
    <x v="23"/>
    <s v="British TV Shows, Docuseries, International TV Shows"/>
    <n v="3"/>
  </r>
  <r>
    <n v="8483"/>
    <x v="8749"/>
    <x v="1"/>
    <x v="8744"/>
    <m/>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n v="29"/>
    <x v="11"/>
    <s v="France"/>
    <n v="1"/>
    <x v="1151"/>
    <x v="4"/>
    <x v="5"/>
    <s v="1 Season"/>
    <n v="1"/>
    <s v=""/>
    <m/>
    <n v="1"/>
    <s v="International TV Shows, TV Dramas, TV Horror"/>
    <x v="19"/>
    <s v="International TV Shows, TV Dramas, TV Horror"/>
    <n v="3"/>
  </r>
  <r>
    <n v="8491"/>
    <x v="8750"/>
    <x v="1"/>
    <x v="8745"/>
    <m/>
    <s v="Anna Chipovskaya, Yulia Snigir, Leonid Bichevin, Pavel Trubiner"/>
    <n v="4"/>
    <x v="49"/>
    <s v="Russia"/>
    <n v="1"/>
    <x v="434"/>
    <x v="3"/>
    <x v="1"/>
    <s v="1 Season"/>
    <n v="1"/>
    <s v=""/>
    <m/>
    <n v="1"/>
    <s v="International TV Shows, TV Dramas"/>
    <x v="19"/>
    <s v="International TV Shows, TV Dramas"/>
    <n v="2"/>
  </r>
  <r>
    <n v="8504"/>
    <x v="8751"/>
    <x v="1"/>
    <x v="8746"/>
    <m/>
    <m/>
    <n v="0"/>
    <x v="0"/>
    <s v="United States"/>
    <n v="1"/>
    <x v="1370"/>
    <x v="4"/>
    <x v="6"/>
    <s v="1 Season"/>
    <n v="1"/>
    <s v=""/>
    <m/>
    <n v="1"/>
    <s v="Docuseries"/>
    <x v="21"/>
    <s v="Docuseries"/>
    <n v="1"/>
  </r>
  <r>
    <n v="8511"/>
    <x v="8752"/>
    <x v="1"/>
    <x v="8747"/>
    <m/>
    <s v="Kirill K√§ro, Ivan Oganesyan, Mariya Anikanova, Nina Gogaeva, Nikolay Chindyaykin, Anastasiya Makeeva, Sergey Leskov, Stanislav Moskvin, Aleksey Zorin, Taras Gotovtsev"/>
    <n v="10"/>
    <x v="85"/>
    <s v="Ukraine"/>
    <n v="1"/>
    <x v="769"/>
    <x v="3"/>
    <x v="5"/>
    <s v="3 Season"/>
    <n v="3"/>
    <s v=""/>
    <m/>
    <n v="3"/>
    <s v="Crime TV Shows, International TV Shows, TV Dramas"/>
    <x v="20"/>
    <s v="Crime TV Shows, International TV Shows, TV Dramas"/>
    <n v="3"/>
  </r>
  <r>
    <n v="8519"/>
    <x v="8753"/>
    <x v="1"/>
    <x v="8748"/>
    <m/>
    <s v="Morgan Freeman"/>
    <n v="1"/>
    <x v="0"/>
    <s v="United States"/>
    <n v="1"/>
    <x v="33"/>
    <x v="3"/>
    <x v="1"/>
    <s v="2 Season"/>
    <n v="2"/>
    <s v=""/>
    <m/>
    <n v="2"/>
    <s v="Docuseries"/>
    <x v="21"/>
    <s v="Docuseries"/>
    <n v="1"/>
  </r>
  <r>
    <n v="8520"/>
    <x v="8754"/>
    <x v="1"/>
    <x v="8749"/>
    <m/>
    <s v="Morgan Freeman"/>
    <n v="1"/>
    <x v="0"/>
    <s v="United States"/>
    <n v="1"/>
    <x v="33"/>
    <x v="3"/>
    <x v="1"/>
    <s v="1 Season"/>
    <n v="1"/>
    <s v=""/>
    <m/>
    <n v="1"/>
    <s v="Docuseries"/>
    <x v="21"/>
    <s v="Docuseries"/>
    <n v="1"/>
  </r>
  <r>
    <n v="8524"/>
    <x v="8755"/>
    <x v="1"/>
    <x v="8750"/>
    <m/>
    <s v="Captain Lou Albano, Danny Wells, Jeannie Elias, John Stocker, Harvey Atkin, Robert Bockstael, Cynthia Preston, Jonathan Potts, Colin Fox"/>
    <n v="9"/>
    <x v="0"/>
    <s v="United States, Canada"/>
    <n v="2"/>
    <x v="1711"/>
    <x v="38"/>
    <x v="8"/>
    <s v="1 Season"/>
    <n v="1"/>
    <s v=""/>
    <m/>
    <n v="1"/>
    <s v="Kids' TV"/>
    <x v="25"/>
    <s v="Kids' TV"/>
    <n v="1"/>
  </r>
  <r>
    <n v="8534"/>
    <x v="8756"/>
    <x v="1"/>
    <x v="8751"/>
    <m/>
    <s v="Nelufar Hedayat"/>
    <n v="1"/>
    <x v="0"/>
    <s v="United States"/>
    <n v="1"/>
    <x v="448"/>
    <x v="9"/>
    <x v="5"/>
    <s v="1 Season"/>
    <n v="1"/>
    <s v=""/>
    <m/>
    <n v="1"/>
    <s v="Crime TV Shows, Docuseries"/>
    <x v="20"/>
    <s v="Crime TV Shows, Docuseries"/>
    <n v="2"/>
  </r>
  <r>
    <n v="8540"/>
    <x v="8757"/>
    <x v="1"/>
    <x v="8752"/>
    <m/>
    <s v="Jonathan Rhys Meyers, Henry Cavill, James Frain, Anthony Brophy, Guy Carleton, Sarah Bolger, Natalie Dormer, Max Brown, Nick Dunning, Rod Hallett, Maria Doyle Kennedy, Simon Ward"/>
    <n v="12"/>
    <x v="19"/>
    <s v="Ireland, Canada, United States, United Kingdom"/>
    <n v="4"/>
    <x v="1631"/>
    <x v="10"/>
    <x v="5"/>
    <s v="4 Season"/>
    <n v="4"/>
    <s v=""/>
    <m/>
    <n v="4"/>
    <s v="TV Dramas"/>
    <x v="22"/>
    <s v="TV Dramas"/>
    <n v="1"/>
  </r>
  <r>
    <n v="8542"/>
    <x v="8758"/>
    <x v="1"/>
    <x v="8753"/>
    <m/>
    <s v="Rod Serling"/>
    <n v="1"/>
    <x v="0"/>
    <s v="United States"/>
    <n v="1"/>
    <x v="801"/>
    <x v="72"/>
    <x v="1"/>
    <s v="4 Season"/>
    <n v="4"/>
    <s v=""/>
    <m/>
    <n v="4"/>
    <s v="Classic &amp; Cult TV, TV Sci-Fi &amp; Fantasy"/>
    <x v="31"/>
    <s v="Classic &amp; Cult TV, TV Sci-Fi &amp; Fantasy"/>
    <n v="2"/>
  </r>
  <r>
    <n v="8545"/>
    <x v="8759"/>
    <x v="1"/>
    <x v="8754"/>
    <m/>
    <s v="Thanabordee Jaiyen, Emika Grant Emma, Tantimedh Chisanusha, Siribanchawan Jidapa, Supanut Sudjinda"/>
    <n v="5"/>
    <x v="2"/>
    <m/>
    <n v="0"/>
    <x v="467"/>
    <x v="3"/>
    <x v="5"/>
    <s v="1 Season"/>
    <n v="1"/>
    <s v=""/>
    <m/>
    <n v="1"/>
    <s v="International TV Shows, TV Dramas, Teen TV Shows"/>
    <x v="19"/>
    <s v="International TV Shows, TV Dramas, Teen TV Shows"/>
    <n v="3"/>
  </r>
  <r>
    <n v="8546"/>
    <x v="8760"/>
    <x v="1"/>
    <x v="8755"/>
    <m/>
    <s v="Erik Thompson"/>
    <n v="1"/>
    <x v="0"/>
    <s v="United States"/>
    <n v="1"/>
    <x v="365"/>
    <x v="16"/>
    <x v="1"/>
    <s v="1 Season"/>
    <n v="1"/>
    <s v=""/>
    <m/>
    <n v="1"/>
    <s v="Docuseries, Science &amp; Nature TV"/>
    <x v="21"/>
    <s v="Docuseries, Science &amp; Nature TV"/>
    <n v="2"/>
  </r>
  <r>
    <n v="8550"/>
    <x v="8761"/>
    <x v="1"/>
    <x v="8756"/>
    <s v="Ken Burns, Lynn Novick"/>
    <m/>
    <n v="0"/>
    <x v="0"/>
    <s v="United States"/>
    <n v="1"/>
    <x v="1712"/>
    <x v="3"/>
    <x v="5"/>
    <s v="1 Season"/>
    <n v="1"/>
    <s v=""/>
    <m/>
    <n v="1"/>
    <s v="Docuseries"/>
    <x v="21"/>
    <s v="Docuseries"/>
    <n v="1"/>
  </r>
  <r>
    <n v="8552"/>
    <x v="8762"/>
    <x v="1"/>
    <x v="8757"/>
    <m/>
    <s v="Keith David"/>
    <n v="1"/>
    <x v="0"/>
    <s v="United States"/>
    <n v="1"/>
    <x v="241"/>
    <x v="37"/>
    <x v="1"/>
    <s v="1 Season"/>
    <n v="1"/>
    <s v=""/>
    <m/>
    <n v="1"/>
    <s v="Docuseries"/>
    <x v="21"/>
    <s v="Docuseries"/>
    <n v="1"/>
  </r>
  <r>
    <n v="8558"/>
    <x v="8763"/>
    <x v="1"/>
    <x v="8758"/>
    <m/>
    <s v="Martin Sheen, Rob Lowe, Allison Janney, John Spencer, Bradley Whitford, Janel Moloney, Richard Schiff, Dul√© Hill, NiCole Robinson, Melissa Fitzgerald, Joshua Malina, Stockard Channing, Kim Webster, Kris Murphy, Timothy Davis-Reed"/>
    <n v="15"/>
    <x v="0"/>
    <s v="United States"/>
    <n v="1"/>
    <x v="1652"/>
    <x v="30"/>
    <x v="1"/>
    <s v="7 Season"/>
    <n v="7"/>
    <s v=""/>
    <m/>
    <n v="7"/>
    <s v="TV Dramas"/>
    <x v="22"/>
    <s v="TV Dramas"/>
    <n v="1"/>
  </r>
  <r>
    <n v="8561"/>
    <x v="8764"/>
    <x v="1"/>
    <x v="8759"/>
    <m/>
    <s v="Lan Cheng-lung, Sonia Sui, James Wen, Bianca Bai, George Chang, Chung Hsin-ling, Tzu-chiang Chao, Xiao Xiao Bin"/>
    <n v="8"/>
    <x v="42"/>
    <s v="China"/>
    <n v="1"/>
    <x v="95"/>
    <x v="10"/>
    <x v="5"/>
    <s v="1 Season"/>
    <n v="1"/>
    <s v=""/>
    <m/>
    <n v="1"/>
    <s v="International TV Shows, Romantic TV Shows, TV Comedies"/>
    <x v="19"/>
    <s v="International TV Shows, Romantic TV Shows, TV Comedies"/>
    <n v="3"/>
  </r>
  <r>
    <n v="8568"/>
    <x v="8765"/>
    <x v="1"/>
    <x v="8760"/>
    <m/>
    <s v="Amber Kuo, James Wen, Weber Yang, Sonia Sui, Nien-Jen Wu, Kay Huang, Tsai Chen-nan, Lin Mei-hsiu"/>
    <n v="8"/>
    <x v="53"/>
    <s v="Taiwan"/>
    <n v="1"/>
    <x v="95"/>
    <x v="16"/>
    <x v="6"/>
    <s v="1 Season"/>
    <n v="1"/>
    <s v=""/>
    <m/>
    <n v="1"/>
    <s v="International TV Shows, Romantic TV Shows, TV Comedies"/>
    <x v="19"/>
    <s v="International TV Shows, Romantic TV Shows, TV Comedies"/>
    <n v="3"/>
  </r>
  <r>
    <n v="8575"/>
    <x v="8766"/>
    <x v="1"/>
    <x v="8761"/>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n v="27"/>
    <x v="51"/>
    <s v="Thailand"/>
    <n v="1"/>
    <x v="555"/>
    <x v="0"/>
    <x v="1"/>
    <s v="1 Season"/>
    <n v="1"/>
    <s v=""/>
    <m/>
    <n v="1"/>
    <s v="International TV Shows, TV Horror, TV Mysteries"/>
    <x v="19"/>
    <s v="International TV Shows, TV Horror, TV Mysteries"/>
    <n v="3"/>
  </r>
  <r>
    <n v="8576"/>
    <x v="8767"/>
    <x v="1"/>
    <x v="8762"/>
    <m/>
    <s v="Jin-mo Joo, Sa-rang Kim, Junior, Ja-in Lee, Sung-hyun Baek, So-hui Yoon"/>
    <n v="6"/>
    <x v="28"/>
    <s v="South Korea"/>
    <n v="1"/>
    <x v="959"/>
    <x v="4"/>
    <x v="1"/>
    <s v="1 Season"/>
    <n v="1"/>
    <s v=""/>
    <m/>
    <n v="1"/>
    <s v="International TV Shows, Korean TV Shows, Romantic TV Shows"/>
    <x v="19"/>
    <s v="International TV Shows, Korean TV Shows, Romantic TV Shows"/>
    <n v="3"/>
  </r>
  <r>
    <n v="8589"/>
    <x v="8768"/>
    <x v="1"/>
    <x v="8763"/>
    <m/>
    <s v="Li Xian, Zhang Ming En, Wang Zixuan, Chen Yumi, Tang Yinuo, Wei Qing, Yang Shuming, Chen Jian, Kang Enhe, Dong Xiangrong"/>
    <n v="10"/>
    <x v="42"/>
    <s v="China"/>
    <n v="1"/>
    <x v="60"/>
    <x v="3"/>
    <x v="1"/>
    <s v="1 Season"/>
    <n v="1"/>
    <s v=""/>
    <m/>
    <n v="1"/>
    <s v="Crime TV Shows, International TV Shows, TV Dramas"/>
    <x v="20"/>
    <s v="Crime TV Shows, International TV Shows, TV Dramas"/>
    <n v="3"/>
  </r>
  <r>
    <n v="8593"/>
    <x v="8769"/>
    <x v="1"/>
    <x v="8764"/>
    <m/>
    <s v="Loo Aye Keng, Chen Ke Mei, Hady, Hishiko Woo, Jiang Pei Pei, Steve Yap"/>
    <n v="6"/>
    <x v="2"/>
    <m/>
    <n v="0"/>
    <x v="369"/>
    <x v="16"/>
    <x v="1"/>
    <s v="1 Season"/>
    <n v="1"/>
    <s v=""/>
    <m/>
    <n v="1"/>
    <s v="International TV Shows, TV Dramas"/>
    <x v="19"/>
    <s v="International TV Shows, TV Dramas"/>
    <n v="2"/>
  </r>
  <r>
    <n v="8594"/>
    <x v="8770"/>
    <x v="1"/>
    <x v="8765"/>
    <m/>
    <s v="Santiwithi Phrombut, Jamorn Kijsawapak, Orrawan Phuakthaisong"/>
    <n v="3"/>
    <x v="2"/>
    <m/>
    <n v="0"/>
    <x v="1489"/>
    <x v="0"/>
    <x v="1"/>
    <s v="1 Season"/>
    <n v="1"/>
    <s v=""/>
    <m/>
    <n v="1"/>
    <s v="Crime TV Shows, Docuseries, International TV Shows"/>
    <x v="20"/>
    <s v="Crime TV Shows, Docuseries, International TV Shows"/>
    <n v="3"/>
  </r>
  <r>
    <n v="8597"/>
    <x v="8771"/>
    <x v="1"/>
    <x v="8766"/>
    <m/>
    <s v="Alyson Leigh Rosenfeld, Dave Wills, Serra Hirsch, Erica Schroeder, Jason Griffith"/>
    <n v="5"/>
    <x v="10"/>
    <s v="Germany, United States, Italy"/>
    <n v="3"/>
    <x v="87"/>
    <x v="0"/>
    <x v="0"/>
    <s v="1 Season"/>
    <n v="1"/>
    <s v=""/>
    <m/>
    <n v="1"/>
    <s v="Kids' TV"/>
    <x v="25"/>
    <s v="Kids' TV"/>
    <n v="1"/>
  </r>
  <r>
    <n v="8600"/>
    <x v="8772"/>
    <x v="1"/>
    <x v="8767"/>
    <s v="Michael Cumming"/>
    <s v="Matt Berry, Robert Bathurst, Doon Mackichan, Shazad Latif, Tim Downie, Harry Peacock, Tracy Ann Oberman"/>
    <n v="7"/>
    <x v="6"/>
    <s v="United Kingdom"/>
    <n v="1"/>
    <x v="87"/>
    <x v="4"/>
    <x v="5"/>
    <s v="3 Season"/>
    <n v="3"/>
    <s v=""/>
    <m/>
    <n v="3"/>
    <s v="British TV Shows, Classic &amp; Cult TV, TV Comedies"/>
    <x v="23"/>
    <s v="British TV Shows, Classic &amp; Cult TV, TV Comedies"/>
    <n v="3"/>
  </r>
  <r>
    <n v="8601"/>
    <x v="8773"/>
    <x v="1"/>
    <x v="8768"/>
    <m/>
    <s v="Octavian Kaul, Valin Shinyei, Chelsea Miller, Sunni Westbrook, Sam Vincent, Rebecca Shoichet, Jeff Evans Todd, Paul Dobson, Rhona Rees"/>
    <n v="9"/>
    <x v="8"/>
    <s v="Canada"/>
    <n v="1"/>
    <x v="1713"/>
    <x v="5"/>
    <x v="8"/>
    <s v="2 Season"/>
    <n v="2"/>
    <s v=""/>
    <m/>
    <n v="2"/>
    <s v="Kids' TV, Korean TV Shows"/>
    <x v="25"/>
    <s v="Kids' TV, Korean TV Shows"/>
    <n v="2"/>
  </r>
  <r>
    <n v="8605"/>
    <x v="8774"/>
    <x v="1"/>
    <x v="8769"/>
    <m/>
    <m/>
    <n v="0"/>
    <x v="6"/>
    <s v="United Kingdom, United States, Czech Republic"/>
    <n v="3"/>
    <x v="381"/>
    <x v="5"/>
    <x v="1"/>
    <s v="1 Season"/>
    <n v="1"/>
    <s v=""/>
    <m/>
    <n v="1"/>
    <s v="British TV Shows, Docuseries, Science &amp; Nature TV"/>
    <x v="23"/>
    <s v="British TV Shows, Docuseries, Science &amp; Nature TV"/>
    <n v="3"/>
  </r>
  <r>
    <n v="8606"/>
    <x v="8775"/>
    <x v="1"/>
    <x v="8770"/>
    <m/>
    <m/>
    <n v="0"/>
    <x v="0"/>
    <s v="United States"/>
    <n v="1"/>
    <x v="85"/>
    <x v="5"/>
    <x v="5"/>
    <s v="3 Season"/>
    <n v="3"/>
    <s v=""/>
    <m/>
    <n v="3"/>
    <s v="Reality TV"/>
    <x v="26"/>
    <s v="Reality TV"/>
    <n v="1"/>
  </r>
  <r>
    <n v="8610"/>
    <x v="8776"/>
    <x v="1"/>
    <x v="8771"/>
    <m/>
    <m/>
    <n v="0"/>
    <x v="2"/>
    <m/>
    <n v="0"/>
    <x v="917"/>
    <x v="9"/>
    <x v="5"/>
    <s v="1 Season"/>
    <n v="1"/>
    <s v=""/>
    <m/>
    <n v="1"/>
    <s v="International TV Shows, Reality TV"/>
    <x v="19"/>
    <s v="International TV Shows, Reality TV"/>
    <n v="2"/>
  </r>
  <r>
    <n v="8634"/>
    <x v="8777"/>
    <x v="1"/>
    <x v="8772"/>
    <m/>
    <s v="Konstantin Khabenskiy, Olga Sutulova, Max Matveev, Evgeniy Stychkin, Orkhan Abulov"/>
    <n v="5"/>
    <x v="49"/>
    <s v="Russia"/>
    <n v="1"/>
    <x v="816"/>
    <x v="3"/>
    <x v="5"/>
    <s v="1 Season"/>
    <n v="1"/>
    <s v=""/>
    <m/>
    <n v="1"/>
    <s v="International TV Shows, TV Dramas"/>
    <x v="19"/>
    <s v="International TV Shows, TV Dramas"/>
    <n v="2"/>
  </r>
  <r>
    <n v="8645"/>
    <x v="8778"/>
    <x v="1"/>
    <x v="8773"/>
    <m/>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n v="26"/>
    <x v="0"/>
    <s v="United States"/>
    <n v="1"/>
    <x v="801"/>
    <x v="17"/>
    <x v="1"/>
    <s v="2 Season"/>
    <n v="2"/>
    <s v=""/>
    <m/>
    <n v="2"/>
    <s v="Classic &amp; Cult TV, Crime TV Shows, TV Dramas"/>
    <x v="31"/>
    <s v="Classic &amp; Cult TV, Crime TV Shows, TV Dramas"/>
    <n v="3"/>
  </r>
  <r>
    <n v="8647"/>
    <x v="8779"/>
    <x v="1"/>
    <x v="8774"/>
    <m/>
    <s v="Linda Bassett"/>
    <n v="1"/>
    <x v="6"/>
    <s v="United Kingdom"/>
    <n v="1"/>
    <x v="866"/>
    <x v="5"/>
    <x v="0"/>
    <s v="2 Season"/>
    <n v="2"/>
    <s v=""/>
    <m/>
    <n v="2"/>
    <s v="British TV Shows, Kids' TV"/>
    <x v="23"/>
    <s v="British TV Shows, Kids' TV"/>
    <n v="2"/>
  </r>
  <r>
    <n v="8654"/>
    <x v="8780"/>
    <x v="1"/>
    <x v="8775"/>
    <m/>
    <s v="Mook Worranit Thawornwong, Puttichai Kasetsin, Natcha Juntapan, Neen Suwanamas, Esther Supreeleela, Shaun Jindachote, Lapassalal Jiravechsoontornkul, Chatchawit Techarukpong"/>
    <n v="8"/>
    <x v="51"/>
    <s v="Thailand"/>
    <n v="1"/>
    <x v="684"/>
    <x v="4"/>
    <x v="1"/>
    <s v="4 Season"/>
    <n v="4"/>
    <s v=""/>
    <m/>
    <n v="4"/>
    <s v="International TV Shows, Romantic TV Shows, TV Dramas"/>
    <x v="19"/>
    <s v="International TV Shows, Romantic TV Shows, TV Dramas"/>
    <n v="3"/>
  </r>
  <r>
    <n v="8670"/>
    <x v="8781"/>
    <x v="1"/>
    <x v="8776"/>
    <m/>
    <s v="Michael Sorich, Gardner Baldwin, Mike Reynolds, Richard Rabago, Brad Hawkins, Michael Bacon, Kerrigan Mahan, Sarah Brown, Julian Combs, David Carr, Farrand Thompson, Zeb, Aaron Pruner"/>
    <n v="13"/>
    <x v="0"/>
    <s v="United States"/>
    <n v="1"/>
    <x v="47"/>
    <x v="42"/>
    <x v="4"/>
    <s v="2 Season"/>
    <n v="2"/>
    <s v=""/>
    <m/>
    <n v="2"/>
    <s v="Kids' TV"/>
    <x v="25"/>
    <s v="Kids' TV"/>
    <n v="1"/>
  </r>
  <r>
    <n v="8680"/>
    <x v="8782"/>
    <x v="1"/>
    <x v="8777"/>
    <m/>
    <s v="Vidit Kumar, Roopa Bhimani, Anubhav Saha, Brian Dcosta"/>
    <n v="4"/>
    <x v="2"/>
    <m/>
    <n v="0"/>
    <x v="838"/>
    <x v="8"/>
    <x v="8"/>
    <s v="2 Season"/>
    <n v="2"/>
    <s v=""/>
    <m/>
    <n v="2"/>
    <s v="Kids' TV"/>
    <x v="25"/>
    <s v="Kids' TV"/>
    <n v="1"/>
  </r>
  <r>
    <n v="8685"/>
    <x v="8783"/>
    <x v="1"/>
    <x v="8778"/>
    <m/>
    <s v="Joon-seok Song, Jeong-hwa Yang, Sang-hyun Um, So-yeong Lee, Jeong-shin Woo, So-yeong Hong, Tae-yeol Jeon"/>
    <n v="7"/>
    <x v="28"/>
    <s v="South Korea"/>
    <n v="1"/>
    <x v="166"/>
    <x v="9"/>
    <x v="0"/>
    <s v="3 Season"/>
    <n v="3"/>
    <s v=""/>
    <m/>
    <n v="3"/>
    <s v="Kids' TV, Korean TV Shows"/>
    <x v="25"/>
    <s v="Kids' TV, Korean TV Shows"/>
    <n v="2"/>
  </r>
  <r>
    <n v="8691"/>
    <x v="8784"/>
    <x v="1"/>
    <x v="8779"/>
    <m/>
    <s v="Jag Huang, Chris Wu, Tiffany Hsu, Michael Huang, Lego Li, Summer Meng"/>
    <n v="6"/>
    <x v="2"/>
    <m/>
    <n v="0"/>
    <x v="838"/>
    <x v="3"/>
    <x v="1"/>
    <s v="2 Season"/>
    <n v="2"/>
    <s v=""/>
    <m/>
    <n v="2"/>
    <s v="International TV Shows, TV Dramas"/>
    <x v="19"/>
    <s v="International TV Shows, TV Dramas"/>
    <n v="2"/>
  </r>
  <r>
    <n v="8701"/>
    <x v="8785"/>
    <x v="1"/>
    <x v="8780"/>
    <m/>
    <m/>
    <n v="0"/>
    <x v="20"/>
    <s v="Poland"/>
    <n v="1"/>
    <x v="712"/>
    <x v="0"/>
    <x v="5"/>
    <s v="1 Season"/>
    <n v="1"/>
    <s v=""/>
    <m/>
    <n v="1"/>
    <s v="Docuseries, International TV Shows"/>
    <x v="21"/>
    <s v="Docuseries, International TV Shows"/>
    <n v="2"/>
  </r>
  <r>
    <n v="8711"/>
    <x v="8786"/>
    <x v="1"/>
    <x v="8781"/>
    <m/>
    <s v="Mary-Louise Parker, Hunter Parrish, Alexander Gould, Kevin Nealon, Justin Kirk, Elizabeth Perkins, Allie Grant, Andy Milder, Tonye Patano, Romany Malco"/>
    <n v="10"/>
    <x v="0"/>
    <s v="United States"/>
    <n v="1"/>
    <x v="1714"/>
    <x v="11"/>
    <x v="5"/>
    <s v="8 Season"/>
    <n v="8"/>
    <s v=""/>
    <m/>
    <n v="8"/>
    <s v="TV Comedies, TV Dramas"/>
    <x v="24"/>
    <s v="TV Comedies, TV Dramas"/>
    <n v="2"/>
  </r>
  <r>
    <n v="8713"/>
    <x v="8787"/>
    <x v="1"/>
    <x v="8782"/>
    <m/>
    <s v="Chris Packham"/>
    <n v="1"/>
    <x v="6"/>
    <s v="United Kingdom"/>
    <n v="1"/>
    <x v="21"/>
    <x v="9"/>
    <x v="6"/>
    <s v="2 Season"/>
    <n v="2"/>
    <s v=""/>
    <m/>
    <n v="2"/>
    <s v="British TV Shows, Docuseries, Science &amp; Nature TV"/>
    <x v="23"/>
    <s v="British TV Shows, Docuseries, Science &amp; Nature TV"/>
    <n v="3"/>
  </r>
  <r>
    <n v="8721"/>
    <x v="8788"/>
    <x v="1"/>
    <x v="8783"/>
    <m/>
    <s v="Settar Tanrƒ±√∂ƒüen, Uraz Kaygƒ±laroƒülu, Berna Koralt√ºrk, Melis T√ºz√ºng√º√ß, √ñzg√ºn Karaman, T√ºlay Bursa, Tolga Pancaroƒülu, Ertun√ß Tuncer, Cansu G√ºltekin"/>
    <n v="9"/>
    <x v="61"/>
    <s v="Turkey"/>
    <n v="1"/>
    <x v="496"/>
    <x v="9"/>
    <x v="1"/>
    <s v="1 Season"/>
    <n v="1"/>
    <s v=""/>
    <m/>
    <n v="1"/>
    <s v="International TV Shows, TV Comedies, TV Dramas"/>
    <x v="19"/>
    <s v="International TV Shows, TV Comedies, TV Dramas"/>
    <n v="3"/>
  </r>
  <r>
    <n v="8722"/>
    <x v="8789"/>
    <x v="1"/>
    <x v="8784"/>
    <m/>
    <s v="Chris Wu, Jade Chou, Duncan Lai, King Chin, Kimi Hsia, Gina Lim"/>
    <n v="6"/>
    <x v="53"/>
    <s v="Taiwan"/>
    <n v="1"/>
    <x v="224"/>
    <x v="11"/>
    <x v="1"/>
    <s v="1 Season"/>
    <n v="1"/>
    <s v=""/>
    <m/>
    <n v="1"/>
    <s v="International TV Shows, Romantic TV Shows, TV Comedies"/>
    <x v="19"/>
    <s v="International TV Shows, Romantic TV Shows, TV Comedies"/>
    <n v="3"/>
  </r>
  <r>
    <n v="8727"/>
    <x v="8790"/>
    <x v="1"/>
    <x v="8785"/>
    <m/>
    <s v="Erin Krakow, Daniel Lissing, Lori Loughlin, Martin Cummins, Chelah Horsdal, Gracyn Shinyei, Jack Wagner, Mitchell Kummen, Loretta Walsh, Erica Carroll, Darius Zaviceanu, Charlotte Hegele, Steve Bacic, Adrian Hough"/>
    <n v="14"/>
    <x v="0"/>
    <s v="United States"/>
    <n v="1"/>
    <x v="1612"/>
    <x v="3"/>
    <x v="6"/>
    <s v="5 Season"/>
    <n v="5"/>
    <s v=""/>
    <m/>
    <n v="5"/>
    <s v="TV Dramas"/>
    <x v="22"/>
    <s v="TV Dramas"/>
    <n v="1"/>
  </r>
  <r>
    <n v="8737"/>
    <x v="8791"/>
    <x v="1"/>
    <x v="8786"/>
    <m/>
    <s v="Tien Hsin, Weber Yang, Pink Yang, Johnny Lu, Amanda Chou, Xiu Qin"/>
    <n v="6"/>
    <x v="53"/>
    <s v="Taiwan"/>
    <n v="1"/>
    <x v="224"/>
    <x v="12"/>
    <x v="1"/>
    <s v="1 Season"/>
    <n v="1"/>
    <s v=""/>
    <m/>
    <n v="1"/>
    <s v="International TV Shows, Romantic TV Shows, TV Comedies"/>
    <x v="19"/>
    <s v="International TV Shows, Romantic TV Shows, TV Comedies"/>
    <n v="3"/>
  </r>
  <r>
    <n v="8741"/>
    <x v="8792"/>
    <x v="1"/>
    <x v="8787"/>
    <m/>
    <s v="Dougray Scott"/>
    <n v="1"/>
    <x v="6"/>
    <s v="United Kingdom"/>
    <n v="1"/>
    <x v="21"/>
    <x v="4"/>
    <x v="6"/>
    <s v="1 Season"/>
    <n v="1"/>
    <s v=""/>
    <m/>
    <n v="1"/>
    <s v="British TV Shows, Docuseries, Science &amp; Nature TV"/>
    <x v="23"/>
    <s v="British TV Shows, Docuseries, Science &amp; Nature TV"/>
    <n v="3"/>
  </r>
  <r>
    <n v="8742"/>
    <x v="8793"/>
    <x v="1"/>
    <x v="8788"/>
    <m/>
    <s v="Alexander Siddig"/>
    <n v="1"/>
    <x v="6"/>
    <s v="United Kingdom"/>
    <n v="1"/>
    <x v="21"/>
    <x v="8"/>
    <x v="6"/>
    <s v="1 Season"/>
    <n v="1"/>
    <s v=""/>
    <m/>
    <n v="1"/>
    <s v="British TV Shows, Docuseries, Science &amp; Nature TV"/>
    <x v="23"/>
    <s v="British TV Shows, Docuseries, Science &amp; Nature TV"/>
    <n v="3"/>
  </r>
  <r>
    <n v="8748"/>
    <x v="8794"/>
    <x v="1"/>
    <x v="8789"/>
    <m/>
    <s v="Donald Faison"/>
    <n v="1"/>
    <x v="0"/>
    <s v="United States"/>
    <n v="1"/>
    <x v="514"/>
    <x v="9"/>
    <x v="4"/>
    <s v="1 Season"/>
    <n v="1"/>
    <s v=""/>
    <m/>
    <n v="1"/>
    <s v="Reality TV"/>
    <x v="26"/>
    <s v="Reality TV"/>
    <n v="1"/>
  </r>
  <r>
    <n v="8750"/>
    <x v="8795"/>
    <x v="1"/>
    <x v="8790"/>
    <m/>
    <s v="≈û√ºkr√º √ñzyƒ±ldƒ±z, Aslƒ± Enver, ≈ûenay G√ºrler, Ba≈üak Parlak, Mahir G√ºn≈üiray, Hakan Boyav, Hakan Ger√ßek, Berrak Ku≈ü, Gamze S√ºner Atay, Mehmet Esen"/>
    <n v="10"/>
    <x v="61"/>
    <s v="Turkey"/>
    <n v="1"/>
    <x v="166"/>
    <x v="0"/>
    <x v="5"/>
    <s v="1 Season"/>
    <n v="1"/>
    <s v=""/>
    <m/>
    <n v="1"/>
    <s v="International TV Shows, TV Dramas, TV Thrillers"/>
    <x v="19"/>
    <s v="International TV Shows, TV Dramas, TV Thrillers"/>
    <n v="3"/>
  </r>
  <r>
    <n v="8756"/>
    <x v="8796"/>
    <x v="1"/>
    <x v="8791"/>
    <m/>
    <m/>
    <n v="0"/>
    <x v="0"/>
    <s v="United States"/>
    <n v="1"/>
    <x v="157"/>
    <x v="10"/>
    <x v="1"/>
    <s v="3 Season"/>
    <n v="3"/>
    <s v=""/>
    <m/>
    <n v="3"/>
    <s v="Crime TV Shows, Docuseries"/>
    <x v="20"/>
    <s v="Crime TV Shows, Docuseries"/>
    <n v="2"/>
  </r>
  <r>
    <n v="8759"/>
    <x v="8797"/>
    <x v="1"/>
    <x v="8792"/>
    <m/>
    <s v="Anita Rani, Ade Adepitan, Dan Snow"/>
    <n v="3"/>
    <x v="6"/>
    <s v="United Kingdom"/>
    <n v="1"/>
    <x v="33"/>
    <x v="3"/>
    <x v="6"/>
    <s v="1 Season"/>
    <n v="1"/>
    <s v=""/>
    <m/>
    <n v="1"/>
    <s v="British TV Shows, Docuseries"/>
    <x v="23"/>
    <s v="British TV Shows, Docuseries"/>
    <n v="2"/>
  </r>
  <r>
    <n v="8776"/>
    <x v="8798"/>
    <x v="1"/>
    <x v="8793"/>
    <m/>
    <s v="Vishesh Bansal, Mona Singh, Akarsh Khurana, Ahan Nirban, Ruhi Khan, Prasad Reddy, Revathi Pillai"/>
    <n v="7"/>
    <x v="17"/>
    <s v="India"/>
    <n v="1"/>
    <x v="1079"/>
    <x v="5"/>
    <x v="6"/>
    <s v="1 Season"/>
    <n v="1"/>
    <s v=""/>
    <m/>
    <n v="1"/>
    <s v="International TV Shows, TV Comedies"/>
    <x v="19"/>
    <s v="International TV Shows, TV Comedies"/>
    <n v="2"/>
  </r>
  <r>
    <n v="8781"/>
    <x v="8799"/>
    <x v="1"/>
    <x v="8794"/>
    <m/>
    <s v="Johnny Yong Bosch, J.W. Terry, Alicyn Packard, Melissa Hutchison, Pierre Holloway, Brent Pendergrass"/>
    <n v="6"/>
    <x v="0"/>
    <s v="United States"/>
    <n v="1"/>
    <x v="471"/>
    <x v="4"/>
    <x v="8"/>
    <s v="1 Season"/>
    <n v="1"/>
    <s v=""/>
    <m/>
    <n v="1"/>
    <s v="Anime Series, Kids' TV"/>
    <x v="27"/>
    <s v="Anime Series, Kids' TV"/>
    <n v="2"/>
  </r>
  <r>
    <n v="8784"/>
    <x v="8800"/>
    <x v="1"/>
    <x v="8795"/>
    <m/>
    <s v="Eileen Stevens, Alyson Leigh Rosenfeld, Sarah Natochenny, H.D. Quinn"/>
    <n v="4"/>
    <x v="2"/>
    <m/>
    <n v="0"/>
    <x v="554"/>
    <x v="9"/>
    <x v="0"/>
    <s v="1 Season"/>
    <n v="1"/>
    <s v=""/>
    <m/>
    <n v="1"/>
    <s v="Kids' TV"/>
    <x v="25"/>
    <s v="Kids' TV"/>
    <n v="1"/>
  </r>
  <r>
    <n v="8786"/>
    <x v="8801"/>
    <x v="1"/>
    <x v="8796"/>
    <m/>
    <s v="Sairaj, Devyani Dagaonkar, Ketan Singh, Mayur Vyas, Ketan Kava"/>
    <n v="5"/>
    <x v="2"/>
    <m/>
    <n v="0"/>
    <x v="1231"/>
    <x v="9"/>
    <x v="8"/>
    <s v="1 Season"/>
    <n v="1"/>
    <s v=""/>
    <m/>
    <n v="1"/>
    <s v="Kids' TV"/>
    <x v="25"/>
    <s v="Kids' TV"/>
    <n v="1"/>
  </r>
  <r>
    <n v="8796"/>
    <x v="8802"/>
    <x v="1"/>
    <x v="8797"/>
    <m/>
    <s v="Mike Liscio, Emily Bauer, Billy Bob Thompson, Alyson Leigh Rosenfeld, Michael Crouch"/>
    <n v="5"/>
    <x v="1"/>
    <s v="Japan, Canada"/>
    <n v="2"/>
    <x v="22"/>
    <x v="4"/>
    <x v="8"/>
    <s v="2 Season"/>
    <n v="2"/>
    <s v=""/>
    <m/>
    <n v="2"/>
    <s v="Anime Series, Kids' TV"/>
    <x v="27"/>
    <s v="Anime Series, Kids' TV"/>
    <n v="2"/>
  </r>
  <r>
    <n v="8797"/>
    <x v="8803"/>
    <x v="1"/>
    <x v="8798"/>
    <m/>
    <s v="G√∂khan Atalay, Payidar T√ºfek√ßioglu, Baran Akbulut, Mehmet √áepi√ß, Seda Tosun, Mehmet Ali Tuncer, Asuman √áakƒ±r, M√ºge Uyar, R√ºzgar Aksoy, Ergun Ta≈ü, Sedat Erdi≈ü, Ahmet Talay, Umut Tanyolu, Murat Ercanlƒ±, Birand Tunca, Atilla Kili√ß, Saygin Asan, Emrah Girgin"/>
    <n v="18"/>
    <x v="61"/>
    <s v="Turkey"/>
    <n v="1"/>
    <x v="406"/>
    <x v="9"/>
    <x v="6"/>
    <s v="2 Season"/>
    <n v="2"/>
    <s v=""/>
    <m/>
    <n v="2"/>
    <s v="International TV Shows, TV Dramas"/>
    <x v="19"/>
    <s v="International TV Shows, TV Dramas"/>
    <n v="2"/>
  </r>
  <r>
    <n v="8798"/>
    <x v="8804"/>
    <x v="1"/>
    <x v="8799"/>
    <m/>
    <s v="Michael Johnston, Jessica Gee-George, Christine Marie Cabanos, Christopher Smith, Max Mittelman, Reba Buhr, Kyle Hebert"/>
    <n v="7"/>
    <x v="0"/>
    <s v="United States, France, South Korea, Indonesia"/>
    <n v="4"/>
    <x v="1248"/>
    <x v="9"/>
    <x v="8"/>
    <s v="3 Season"/>
    <n v="3"/>
    <s v=""/>
    <m/>
    <n v="3"/>
    <s v="Kids' TV"/>
    <x v="25"/>
    <s v="Kids' TV"/>
    <n v="1"/>
  </r>
  <r>
    <n v="8801"/>
    <x v="8805"/>
    <x v="1"/>
    <x v="8800"/>
    <m/>
    <s v="Sanam Saeed, Fawad Khan, Ayesha Omer, Mehreen Raheel, Sheheryar Munawar, Samina Peerzada, Waseem Abbas, Javed Sheikh, Hina Khawaja Bayat"/>
    <n v="9"/>
    <x v="7"/>
    <s v="Pakistan"/>
    <n v="1"/>
    <x v="94"/>
    <x v="11"/>
    <x v="6"/>
    <s v="1 Season"/>
    <n v="1"/>
    <s v=""/>
    <m/>
    <n v="1"/>
    <s v="International TV Shows, Romantic TV Shows, TV Dramas"/>
    <x v="19"/>
    <s v="International TV Shows, Romantic TV Shows, TV Dramas"/>
    <n v="3"/>
  </r>
  <r>
    <n v="8804"/>
    <x v="8806"/>
    <x v="1"/>
    <x v="8801"/>
    <m/>
    <m/>
    <n v="0"/>
    <x v="2"/>
    <m/>
    <n v="0"/>
    <x v="78"/>
    <x v="5"/>
    <x v="8"/>
    <s v="2 Season"/>
    <n v="2"/>
    <s v=""/>
    <m/>
    <n v="2"/>
    <s v="Kids' TV, Korean TV Shows, TV Comedies"/>
    <x v="25"/>
    <s v="Kids' TV, Korean TV Shows, TV Comedies"/>
    <n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n v="3778"/>
    <s v="s3778"/>
    <x v="0"/>
    <s v="Silent"/>
    <s v="Limbert Fabian, Brandon Oldenburg"/>
    <m/>
    <n v="0"/>
    <s v="United States"/>
    <s v="United States"/>
    <n v="1"/>
    <d v="2019-06-04T00:00:00"/>
    <n v="2014"/>
    <x v="0"/>
    <s v="3 min"/>
    <n v="3"/>
    <n v="3"/>
    <n v="9324.7987524914424"/>
    <s v=""/>
    <s v="Children &amp; Family Movies, Sci-Fi &amp; Fantasy"/>
    <s v="Children &amp; Family Movies"/>
    <s v="Children &amp; Family Movies, Sci-Fi &amp; Fantasy"/>
    <n v="2"/>
  </r>
  <r>
    <n v="2714"/>
    <s v="s2714"/>
    <x v="0"/>
    <s v="Sol Levante"/>
    <s v="Akira Saitoh"/>
    <m/>
    <n v="0"/>
    <s v="Japan"/>
    <s v="Japan"/>
    <n v="1"/>
    <d v="2020-04-02T00:00:00"/>
    <n v="2020"/>
    <x v="1"/>
    <s v="5 min"/>
    <n v="5"/>
    <n v="5"/>
    <n v="8942.5387622777744"/>
    <s v=""/>
    <s v="Action &amp; Adventure, Anime Features, International Movies"/>
    <s v="Action &amp; Adventure"/>
    <s v="Action &amp; Adventure, Anime Features, International Movies"/>
    <n v="3"/>
  </r>
  <r>
    <n v="1485"/>
    <s v="s1485"/>
    <x v="0"/>
    <s v="Cops and Robbers"/>
    <s v="Arnon Manor, Timothy Ware-Hill"/>
    <s v="Timothy Ware-Hill"/>
    <n v="1"/>
    <s v="United States"/>
    <s v="United States"/>
    <n v="1"/>
    <d v="2020-12-28T00:00:00"/>
    <n v="2020"/>
    <x v="2"/>
    <s v="8 min"/>
    <n v="8"/>
    <n v="8"/>
    <n v="8384.1487769572723"/>
    <s v=""/>
    <s v="Dramas"/>
    <s v="Dramas"/>
    <s v="Dramas"/>
    <n v="1"/>
  </r>
  <r>
    <n v="1558"/>
    <s v="s1558"/>
    <x v="0"/>
    <s v="Canvas"/>
    <s v="Frank E. Abney III"/>
    <m/>
    <n v="0"/>
    <s v="United States"/>
    <s v="United States"/>
    <n v="1"/>
    <d v="2020-12-11T00:00:00"/>
    <n v="2020"/>
    <x v="3"/>
    <s v="9 min"/>
    <n v="9"/>
    <n v="9"/>
    <n v="8202.0187818504382"/>
    <s v=""/>
    <s v="Children &amp; Family Movies, Dramas"/>
    <s v="Children &amp; Family Movies"/>
    <s v="Children &amp; Family Movies, Dramas"/>
    <n v="2"/>
  </r>
  <r>
    <n v="3536"/>
    <s v="s3536"/>
    <x v="0"/>
    <s v="American Factory: A Conversation with the Obamas"/>
    <m/>
    <s v="President Barack Obama, Michelle Obama, Julia Reichert, Steven Bognar"/>
    <n v="4"/>
    <s v="United States"/>
    <s v="United States"/>
    <n v="1"/>
    <d v="2019-09-05T00:00:00"/>
    <n v="2019"/>
    <x v="4"/>
    <s v="10 min"/>
    <n v="10"/>
    <n v="10"/>
    <n v="8021.8887867436033"/>
    <s v=""/>
    <s v="Documentaries"/>
    <s v="Documentaries"/>
    <s v="Documentaries"/>
    <n v="1"/>
  </r>
  <r>
    <n v="2859"/>
    <s v="s2859"/>
    <x v="0"/>
    <s v="Calico Critters: Everyone's Big Dream Flying in the Sky"/>
    <s v="Momoko Kamiya"/>
    <s v="Erika Harlacher"/>
    <n v="1"/>
    <m/>
    <m/>
    <n v="0"/>
    <d v="2020-03-01T00:00:00"/>
    <n v="2019"/>
    <x v="0"/>
    <s v="11 min"/>
    <n v="11"/>
    <n v="11"/>
    <n v="7843.7587916367693"/>
    <s v=""/>
    <s v="Children &amp; Family Movies"/>
    <s v="Children &amp; Family Movies"/>
    <s v="Children &amp; Family Movies"/>
    <n v="1"/>
  </r>
  <r>
    <n v="6406"/>
    <s v="s6406"/>
    <x v="0"/>
    <s v="Calico Critters: A Town of Dreams"/>
    <s v="Momoko Kamiya"/>
    <m/>
    <n v="0"/>
    <m/>
    <m/>
    <n v="0"/>
    <d v="2018-11-01T00:00:00"/>
    <n v="2017"/>
    <x v="0"/>
    <s v="11 min"/>
    <n v="11"/>
    <n v="11"/>
    <n v="7843.7587916367693"/>
    <s v=""/>
    <s v="Children &amp; Family Movies"/>
    <s v="Children &amp; Family Movies"/>
    <s v="Children &amp; Family Movies"/>
    <n v="1"/>
  </r>
  <r>
    <n v="696"/>
    <s v="s696"/>
    <x v="0"/>
    <s v="Besieged Bread"/>
    <s v="Soudade Kaadan"/>
    <s v="Lama Hakeim, Gabriel Malki, Ehab Shaaban"/>
    <n v="3"/>
    <m/>
    <m/>
    <n v="0"/>
    <d v="2021-06-17T00:00:00"/>
    <n v="2015"/>
    <x v="1"/>
    <s v="12 min"/>
    <n v="12"/>
    <n v="12"/>
    <n v="7667.6287965299352"/>
    <s v=""/>
    <s v="Dramas, International Movies"/>
    <s v="Dramas"/>
    <s v="Dramas, International Movies"/>
    <n v="2"/>
  </r>
  <r>
    <n v="3776"/>
    <s v="s3776"/>
    <x v="0"/>
    <s v="Cosmos Laundromat: First Cycle"/>
    <s v="Mathieu Auvray"/>
    <s v="Pierre Bokma, Reinout Scholten van Aschat"/>
    <n v="2"/>
    <s v="Netherlands"/>
    <s v="Netherlands"/>
    <n v="1"/>
    <d v="2019-06-04T00:00:00"/>
    <n v="2015"/>
    <x v="5"/>
    <s v="12 min"/>
    <n v="12"/>
    <n v="12"/>
    <n v="7667.6287965299352"/>
    <s v=""/>
    <s v="Dramas, International Movies, Sci-Fi &amp; Fantasy"/>
    <s v="Dramas"/>
    <s v="Dramas, International Movies, Sci-Fi &amp; Fantasy"/>
    <n v="3"/>
  </r>
  <r>
    <n v="4708"/>
    <s v="s4708"/>
    <x v="0"/>
    <s v="Zion"/>
    <s v="Floyd Russ"/>
    <s v="Zion Clark"/>
    <n v="1"/>
    <s v="United States"/>
    <s v="United States"/>
    <n v="1"/>
    <d v="2018-08-10T00:00:00"/>
    <n v="2018"/>
    <x v="6"/>
    <s v="12 min"/>
    <n v="12"/>
    <n v="12"/>
    <n v="7667.6287965299352"/>
    <s v=""/>
    <s v="Documentaries, Sports Movies"/>
    <s v="Documentaries"/>
    <s v="Documentaries, Sports Movies"/>
    <n v="2"/>
  </r>
  <r>
    <n v="72"/>
    <s v="s72"/>
    <x v="0"/>
    <s v="A StoryBots Space Adventure"/>
    <s v="David A. Vargas"/>
    <s v="Evan Spiridellis, Erin Fitzgerald, Jeff Gill, Fred Tatasciore, Evan Michael Lee, Jared Isaacman, Sian Proctor, Chris Sembroski, Hayley Arceneaux"/>
    <n v="9"/>
    <m/>
    <m/>
    <n v="0"/>
    <d v="2021-09-14T00:00:00"/>
    <n v="2021"/>
    <x v="0"/>
    <s v="13 min"/>
    <n v="13"/>
    <n v="13"/>
    <n v="7493.4988014231012"/>
    <s v=""/>
    <s v="Children &amp; Family Movies"/>
    <s v="Children &amp; Family Movies"/>
    <s v="Children &amp; Family Movies"/>
    <n v="1"/>
  </r>
  <r>
    <n v="695"/>
    <s v="s695"/>
    <x v="0"/>
    <s v="Aziza"/>
    <s v="Soudade Kaadan"/>
    <s v="Caress Bashar, Abdel Moneim Amayri"/>
    <n v="2"/>
    <s v="Lebanon"/>
    <s v="Lebanon, Syria"/>
    <n v="2"/>
    <d v="2021-06-17T00:00:00"/>
    <n v="2019"/>
    <x v="6"/>
    <s v="13 min"/>
    <n v="13"/>
    <n v="13"/>
    <n v="7493.4988014231012"/>
    <s v=""/>
    <s v="Comedies, Dramas, Independent Movies"/>
    <s v="Comedies"/>
    <s v="Comedies, Dramas, Independent Movies"/>
    <n v="3"/>
  </r>
  <r>
    <n v="1670"/>
    <s v="s1670"/>
    <x v="0"/>
    <s v="If Anything Happens I Love You"/>
    <s v="Will McCormack, Michael Govier"/>
    <m/>
    <n v="0"/>
    <s v="United States"/>
    <s v="United States"/>
    <n v="1"/>
    <d v="2020-11-20T00:00:00"/>
    <n v="2020"/>
    <x v="7"/>
    <s v="13 min"/>
    <n v="13"/>
    <n v="13"/>
    <n v="7493.4988014231012"/>
    <s v=""/>
    <s v="Dramas"/>
    <s v="Dramas"/>
    <s v="Dramas"/>
    <n v="1"/>
  </r>
  <r>
    <n v="1426"/>
    <s v="s1426"/>
    <x v="0"/>
    <s v="Creating The Queen's Gambit"/>
    <m/>
    <m/>
    <n v="0"/>
    <s v="United States"/>
    <s v="United States"/>
    <n v="1"/>
    <d v="2021-01-08T00:00:00"/>
    <n v="2021"/>
    <x v="1"/>
    <s v="14 min"/>
    <n v="14"/>
    <n v="14"/>
    <n v="7321.3688063162672"/>
    <s v=""/>
    <s v="Documentaries"/>
    <s v="Documentaries"/>
    <s v="Documentaries"/>
    <n v="1"/>
  </r>
  <r>
    <n v="3365"/>
    <s v="s3365"/>
    <x v="0"/>
    <s v="The Road to El Camino: Behind the Scenes of El Camino: A Breaking Bad Movie"/>
    <m/>
    <m/>
    <n v="0"/>
    <s v="United States"/>
    <s v="United States"/>
    <n v="1"/>
    <d v="2019-10-29T00:00:00"/>
    <n v="2019"/>
    <x v="1"/>
    <s v="14 min"/>
    <n v="14"/>
    <n v="14"/>
    <n v="7321.3688063162672"/>
    <s v=""/>
    <s v="Documentaries, International Movies"/>
    <s v="Documentaries"/>
    <s v="Documentaries, International Movies"/>
    <n v="2"/>
  </r>
  <r>
    <n v="5376"/>
    <s v="s5376"/>
    <x v="0"/>
    <s v="Buddy Thunderstruck: The Maybe Pile"/>
    <s v="Harry Chaskin"/>
    <s v="Brian Atkinson, Ted Raimi, Harry Chaskin, Debi Derryberry, Philip Maurice Hayes, Leigh Kelly, J.D. Ryznar, Nick Shakoour, Ryan Wiesbrock, Clark Wiesbrock"/>
    <n v="10"/>
    <s v="United States"/>
    <s v="United States"/>
    <n v="1"/>
    <d v="2017-07-14T00:00:00"/>
    <n v="2017"/>
    <x v="8"/>
    <s v="14 min"/>
    <n v="14"/>
    <n v="14"/>
    <n v="7321.3688063162672"/>
    <s v=""/>
    <s v="Children &amp; Family Movies, Comedies"/>
    <s v="Children &amp; Family Movies"/>
    <s v="Children &amp; Family Movies, Comedies"/>
    <n v="2"/>
  </r>
  <r>
    <n v="992"/>
    <s v="s992"/>
    <x v="0"/>
    <s v="One Like It"/>
    <s v="Marwan Nabil"/>
    <s v="Riham Abdel Ghafour, Mohammed Aly Rizk, Hazem Samir, Salwa Othman, Mahmoud Gharib"/>
    <n v="5"/>
    <s v="Egypt"/>
    <s v="Egypt"/>
    <n v="1"/>
    <d v="2021-04-23T00:00:00"/>
    <n v="2020"/>
    <x v="4"/>
    <s v="15 min"/>
    <n v="15"/>
    <n v="15"/>
    <n v="7151.2388112094332"/>
    <s v=""/>
    <s v="Dramas, Independent Movies, International Movies"/>
    <s v="Dramas"/>
    <s v="Dramas, Independent Movies, International Movies"/>
    <n v="3"/>
  </r>
  <r>
    <n v="1746"/>
    <s v="s1746"/>
    <x v="0"/>
    <s v="Ya no estoy aqu√≠: Una conversaci√≥n entre Guillermo del Toro y Alfonso Cuar√≥n"/>
    <m/>
    <s v="Guillermo del Toro, Alfonso Cuar√≥n"/>
    <n v="2"/>
    <m/>
    <m/>
    <n v="0"/>
    <d v="2020-11-03T00:00:00"/>
    <n v="2020"/>
    <x v="6"/>
    <s v="15 min"/>
    <n v="15"/>
    <n v="15"/>
    <n v="7151.2388112094332"/>
    <s v=""/>
    <s v="Documentaries"/>
    <s v="Documentaries"/>
    <s v="Documentaries"/>
    <n v="1"/>
  </r>
  <r>
    <n v="3710"/>
    <s v="s3710"/>
    <x v="0"/>
    <s v="ANIMA"/>
    <s v="Paul Thomas Anderson"/>
    <s v="Thom Yorke"/>
    <n v="1"/>
    <s v="United Kingdom"/>
    <s v="United Kingdom"/>
    <n v="1"/>
    <d v="2019-06-27T00:00:00"/>
    <n v="2019"/>
    <x v="6"/>
    <s v="15 min"/>
    <n v="15"/>
    <n v="15"/>
    <n v="7151.2388112094332"/>
    <s v=""/>
    <s v="Dramas, Independent Movies, Music &amp; Musicals"/>
    <s v="Dramas"/>
    <s v="Dramas, Independent Movies, Music &amp; Musicals"/>
    <n v="3"/>
  </r>
  <r>
    <n v="2831"/>
    <s v="s2831"/>
    <x v="0"/>
    <s v="Sitara: Let Girls Dream"/>
    <s v="Sharmeen Obaid-Chinoy"/>
    <m/>
    <n v="0"/>
    <s v="Pakistan"/>
    <s v="Pakistan, United States"/>
    <n v="2"/>
    <d v="2020-03-08T00:00:00"/>
    <n v="2020"/>
    <x v="6"/>
    <s v="16 min"/>
    <n v="16"/>
    <n v="16"/>
    <n v="6983.1088161025991"/>
    <s v=""/>
    <s v="Children &amp; Family Movies, Dramas"/>
    <s v="Children &amp; Family Movies"/>
    <s v="Children &amp; Family Movies, Dramas"/>
    <n v="2"/>
  </r>
  <r>
    <n v="2110"/>
    <s v="s2110"/>
    <x v="0"/>
    <s v="John Was Trying to Contact Aliens"/>
    <m/>
    <m/>
    <n v="0"/>
    <s v="United States"/>
    <s v="United States"/>
    <n v="1"/>
    <d v="2020-08-20T00:00:00"/>
    <n v="2020"/>
    <x v="6"/>
    <s v="17 min"/>
    <n v="17"/>
    <n v="17"/>
    <n v="6816.9788209957651"/>
    <s v=""/>
    <s v="Documentaries, LGBTQ Movies"/>
    <s v="Documentaries"/>
    <s v="Documentaries, LGBTQ Movies"/>
    <n v="2"/>
  </r>
  <r>
    <n v="2249"/>
    <s v="s2249"/>
    <x v="0"/>
    <s v="The Claudia Kishi Club"/>
    <s v="Sue Ding"/>
    <m/>
    <n v="0"/>
    <s v="United States"/>
    <s v="United States"/>
    <n v="1"/>
    <d v="2020-07-10T00:00:00"/>
    <n v="2020"/>
    <x v="1"/>
    <s v="17 min"/>
    <n v="17"/>
    <n v="17"/>
    <n v="6816.9788209957651"/>
    <s v=""/>
    <s v="Documentaries"/>
    <s v="Documentaries"/>
    <s v="Documentaries"/>
    <n v="1"/>
  </r>
  <r>
    <n v="3008"/>
    <s v="s3008"/>
    <x v="0"/>
    <s v="WHAT DID JACK DO?"/>
    <s v="David Lynch"/>
    <s v="David Lynch"/>
    <n v="1"/>
    <s v="United States"/>
    <s v="United States"/>
    <n v="1"/>
    <d v="2020-01-20T00:00:00"/>
    <n v="2020"/>
    <x v="1"/>
    <s v="17 min"/>
    <n v="17"/>
    <n v="17"/>
    <n v="6816.9788209957651"/>
    <s v=""/>
    <s v="Dramas, Independent Movies"/>
    <s v="Dramas"/>
    <s v="Dramas, Independent Movies"/>
    <n v="2"/>
  </r>
  <r>
    <n v="8206"/>
    <s v="s8206"/>
    <x v="0"/>
    <s v="The Battle of Midway"/>
    <s v="John Ford"/>
    <s v="Henry Fonda, Jane Darwell"/>
    <n v="2"/>
    <s v="United States"/>
    <s v="United States"/>
    <n v="1"/>
    <d v="2017-03-31T00:00:00"/>
    <n v="1942"/>
    <x v="1"/>
    <s v="18 min"/>
    <n v="18"/>
    <n v="18"/>
    <n v="6652.8488258889311"/>
    <s v=""/>
    <s v="Classic Movies, Documentaries"/>
    <s v="Classic Movies"/>
    <s v="Classic Movies, Documentaries"/>
    <n v="2"/>
  </r>
  <r>
    <n v="4893"/>
    <s v="s4893"/>
    <x v="0"/>
    <s v="Pocoyo &amp; Cars"/>
    <m/>
    <s v="Stephen Fry, Alex Marty"/>
    <n v="2"/>
    <m/>
    <m/>
    <n v="0"/>
    <d v="2018-05-01T00:00:00"/>
    <n v="2015"/>
    <x v="0"/>
    <s v="19 min"/>
    <n v="19"/>
    <n v="19"/>
    <n v="6490.7188307820961"/>
    <s v=""/>
    <s v="Movies"/>
    <s v="Movies"/>
    <s v="Movies"/>
    <n v="1"/>
  </r>
  <r>
    <n v="5457"/>
    <s v="s5457"/>
    <x v="0"/>
    <s v="Michael Lost and Found"/>
    <s v="Daniel Wilner"/>
    <m/>
    <n v="0"/>
    <s v="Canada"/>
    <s v="Canada, United States"/>
    <n v="2"/>
    <d v="2017-06-01T00:00:00"/>
    <n v="2017"/>
    <x v="6"/>
    <s v="19 min"/>
    <n v="19"/>
    <n v="19"/>
    <n v="6490.7188307820961"/>
    <s v=""/>
    <s v="Documentaries, International Movies, LGBTQ Movies"/>
    <s v="Documentaries"/>
    <s v="Documentaries, International Movies, LGBTQ Movies"/>
    <n v="3"/>
  </r>
  <r>
    <n v="1963"/>
    <s v="s1963"/>
    <x v="0"/>
    <s v="A Love Song for Latasha"/>
    <s v="Sophia Nahli Allison"/>
    <m/>
    <n v="0"/>
    <s v="United States"/>
    <s v="United States"/>
    <n v="1"/>
    <d v="2020-09-21T00:00:00"/>
    <n v="2020"/>
    <x v="6"/>
    <s v="20 min"/>
    <n v="20"/>
    <n v="20"/>
    <n v="6330.5888356752621"/>
    <s v=""/>
    <s v="Documentaries"/>
    <s v="Documentaries"/>
    <s v="Documentaries"/>
    <n v="1"/>
  </r>
  <r>
    <n v="3367"/>
    <s v="s3367"/>
    <x v="0"/>
    <s v="Little Miss Sumo"/>
    <s v="Matt Kay"/>
    <s v="Hiyori Kon"/>
    <n v="1"/>
    <s v="United Kingdom"/>
    <s v="United Kingdom"/>
    <n v="1"/>
    <d v="2019-10-28T00:00:00"/>
    <n v="2018"/>
    <x v="4"/>
    <s v="20 min"/>
    <n v="20"/>
    <n v="20"/>
    <n v="6330.5888356752621"/>
    <s v=""/>
    <s v="Documentaries, International Movies, Sports Movies"/>
    <s v="Documentaries"/>
    <s v="Documentaries, International Movies, Sports Movies"/>
    <n v="3"/>
  </r>
  <r>
    <n v="1156"/>
    <s v="s1156"/>
    <x v="0"/>
    <s v="Marked"/>
    <s v="Nadine Ibrahim"/>
    <m/>
    <n v="0"/>
    <s v="Nigeria"/>
    <s v="Nigeria"/>
    <n v="1"/>
    <d v="2021-03-28T00:00:00"/>
    <n v="2021"/>
    <x v="6"/>
    <s v="21 min"/>
    <n v="21"/>
    <n v="21"/>
    <n v="6172.4588405684281"/>
    <s v=""/>
    <s v="Documentaries, International Movies"/>
    <s v="Documentaries"/>
    <s v="Documentaries, International Movies"/>
    <n v="2"/>
  </r>
  <r>
    <n v="2167"/>
    <s v="s2167"/>
    <x v="0"/>
    <s v="A Go! Go! Cory Carson Summer Camp"/>
    <s v="Stanley Moore, Alex Woo"/>
    <s v="Alan C. Lim, Smith Foreman, Abigail Vibat, Pfifer Chastain, Jim Capobianco, Neena-Sinaii Simpo, Eli Morse, Adelaide Hirasaki, Paul Killam, Kerry Gudjohnsen, Maisie Benson"/>
    <n v="11"/>
    <m/>
    <m/>
    <n v="0"/>
    <d v="2020-08-04T00:00:00"/>
    <n v="2020"/>
    <x v="0"/>
    <s v="21 min"/>
    <n v="21"/>
    <n v="21"/>
    <n v="6172.4588405684281"/>
    <s v=""/>
    <s v="Children &amp; Family Movies"/>
    <s v="Children &amp; Family Movies"/>
    <s v="Children &amp; Family Movies"/>
    <n v="1"/>
  </r>
  <r>
    <n v="2777"/>
    <s v="s2777"/>
    <x v="0"/>
    <s v="Making Unorthodox"/>
    <s v="Marlene Melchior"/>
    <m/>
    <n v="0"/>
    <s v="Germany"/>
    <s v="Germany"/>
    <n v="1"/>
    <d v="2020-03-26T00:00:00"/>
    <n v="2020"/>
    <x v="4"/>
    <s v="21 min"/>
    <n v="21"/>
    <n v="21"/>
    <n v="6172.4588405684281"/>
    <s v=""/>
    <s v="Documentaries, International Movies"/>
    <s v="Documentaries"/>
    <s v="Documentaries, International Movies"/>
    <n v="2"/>
  </r>
  <r>
    <n v="1254"/>
    <s v="s1254"/>
    <x v="0"/>
    <s v="LEGO Marvel Spider-Man: Vexed by Venom"/>
    <s v="Andrew Duncan, Ken Cunningham"/>
    <s v="Robbie Daymond, Ben Pronsky, Josh Keaton, Tara Strong, Jennifer Hale, Laura Bailey"/>
    <n v="6"/>
    <s v="United States"/>
    <s v="United States"/>
    <n v="1"/>
    <d v="2021-03-01T00:00:00"/>
    <n v="2019"/>
    <x v="0"/>
    <s v="22 min"/>
    <n v="22"/>
    <n v="22"/>
    <n v="6016.328845461594"/>
    <s v=""/>
    <s v="Children &amp; Family Movies, Comedies"/>
    <s v="Children &amp; Family Movies"/>
    <s v="Children &amp; Family Movies, Comedies"/>
    <n v="2"/>
  </r>
  <r>
    <n v="1636"/>
    <s v="s1636"/>
    <x v="0"/>
    <s v="A Go! Go! Cory Carson Christmas"/>
    <s v="Stanley Moore, Alex Woo"/>
    <s v="Alan C. Lim, Taron C. Hensley, Maisie Benson, Kerry Gudjohnsen, Paul Killam, Smith Foreman, Ann Kendrick, Ella Joy Ballesteros, Neena-Sinaii Simpo, Eli Morse"/>
    <n v="10"/>
    <s v="United States"/>
    <s v="United States"/>
    <n v="1"/>
    <d v="2020-11-27T00:00:00"/>
    <n v="2020"/>
    <x v="0"/>
    <s v="22 min"/>
    <n v="22"/>
    <n v="22"/>
    <n v="6016.328845461594"/>
    <s v=""/>
    <s v="Children &amp; Family Movies"/>
    <s v="Children &amp; Family Movies"/>
    <s v="Children &amp; Family Movies"/>
    <n v="1"/>
  </r>
  <r>
    <n v="1893"/>
    <s v="s1893"/>
    <x v="0"/>
    <s v="A Go! Go! Cory Carson Halloween"/>
    <s v="Alex Woo, Stanley Moore"/>
    <s v="Alan C. Lim, Smith Foreman, Maisie Benson, Ann Kendrick, Kerry Gudjohnsen, Paul Killam, Stanley Moore, Tyler Hendrix, Ella Joy Ballesteros, Jimmy Olea"/>
    <n v="10"/>
    <m/>
    <m/>
    <n v="0"/>
    <d v="2020-10-02T00:00:00"/>
    <n v="2020"/>
    <x v="0"/>
    <s v="22 min"/>
    <n v="22"/>
    <n v="22"/>
    <n v="6016.328845461594"/>
    <s v=""/>
    <s v="Children &amp; Family Movies"/>
    <s v="Children &amp; Family Movies"/>
    <s v="Children &amp; Family Movies"/>
    <n v="1"/>
  </r>
  <r>
    <n v="3418"/>
    <s v="s3418"/>
    <x v="0"/>
    <s v="Ghosts of Sugar Land"/>
    <s v="Bassam Tariq"/>
    <m/>
    <n v="0"/>
    <s v="United States"/>
    <s v="United States"/>
    <n v="1"/>
    <d v="2019-10-16T00:00:00"/>
    <n v="2019"/>
    <x v="5"/>
    <s v="22 min"/>
    <n v="22"/>
    <n v="22"/>
    <n v="6016.328845461594"/>
    <s v=""/>
    <s v="Documentaries"/>
    <s v="Documentaries"/>
    <s v="Documentaries"/>
    <n v="1"/>
  </r>
  <r>
    <n v="4139"/>
    <s v="s4139"/>
    <x v="0"/>
    <s v="Lego DC Comics: Batman Be-Leaguered"/>
    <s v="Rick Morales"/>
    <s v="Dee Bradley Baker, Troy Baker, John DiMaggio, Grey DeLisle, Tom Kenny, Nolan North, Khary Payton, James Arnold Taylor"/>
    <n v="8"/>
    <s v="United States"/>
    <s v="United States"/>
    <n v="1"/>
    <d v="2019-02-01T00:00:00"/>
    <n v="2014"/>
    <x v="8"/>
    <s v="22 min"/>
    <n v="22"/>
    <n v="22"/>
    <n v="6016.328845461594"/>
    <s v=""/>
    <s v="Movies"/>
    <s v="Movies"/>
    <s v="Movies"/>
    <n v="1"/>
  </r>
  <r>
    <n v="4140"/>
    <s v="s4140"/>
    <x v="0"/>
    <s v="LEGO Marvel Super Heroes: Black Panther"/>
    <s v="Michael D. Black"/>
    <s v="James Mathis III, Keston John, Yvette Nicole Brown, Daisy Lightfoot, Isaac C. Singleton Jr., Trevor Devall, Liam O'Brien, Mick Wingert, Fred Tatasciore, Laura Bailey"/>
    <n v="10"/>
    <s v="United States"/>
    <s v="United States"/>
    <n v="1"/>
    <d v="2019-02-01T00:00:00"/>
    <n v="2018"/>
    <x v="8"/>
    <s v="22 min"/>
    <n v="22"/>
    <n v="22"/>
    <n v="6016.328845461594"/>
    <s v=""/>
    <s v="Children &amp; Family Movies"/>
    <s v="Children &amp; Family Movies"/>
    <s v="Children &amp; Family Movies"/>
    <n v="1"/>
  </r>
  <r>
    <n v="4141"/>
    <s v="s4141"/>
    <x v="0"/>
    <s v="LEGO Marvel Super Heroes: Guardians of the Galaxy"/>
    <m/>
    <m/>
    <n v="0"/>
    <s v="United States"/>
    <s v="United States"/>
    <n v="1"/>
    <d v="2019-02-01T00:00:00"/>
    <n v="2017"/>
    <x v="0"/>
    <s v="22 min"/>
    <n v="22"/>
    <n v="22"/>
    <n v="6016.328845461594"/>
    <s v=""/>
    <s v="Children &amp; Family Movies"/>
    <s v="Children &amp; Family Movies"/>
    <s v="Children &amp; Family Movies"/>
    <n v="1"/>
  </r>
  <r>
    <n v="4279"/>
    <s v="s4279"/>
    <x v="0"/>
    <s v="Aggretsuko: We Wish You a Metal Christmas"/>
    <s v="Rarecho"/>
    <s v="Kaolip, Shingo Kato, Komegumi Koiwasaki, Maki Tsuruta, Sohta Arai, Rina Inoue, Yuki Takahashi, Rarecho"/>
    <n v="8"/>
    <s v="Japan"/>
    <s v="Japan"/>
    <n v="1"/>
    <d v="2018-12-20T00:00:00"/>
    <n v="2018"/>
    <x v="6"/>
    <s v="22 min"/>
    <n v="22"/>
    <n v="22"/>
    <n v="6016.328845461594"/>
    <s v=""/>
    <s v="Movies"/>
    <s v="Movies"/>
    <s v="Movies"/>
    <n v="1"/>
  </r>
  <r>
    <n v="4895"/>
    <s v="s4895"/>
    <x v="0"/>
    <s v="Pocoyo Carnival"/>
    <m/>
    <s v="Stephen Fry, Alex Marty"/>
    <n v="2"/>
    <m/>
    <m/>
    <n v="0"/>
    <d v="2018-05-01T00:00:00"/>
    <n v="2015"/>
    <x v="0"/>
    <s v="22 min"/>
    <n v="22"/>
    <n v="22"/>
    <n v="6016.328845461594"/>
    <s v=""/>
    <s v="Movies"/>
    <s v="Movies"/>
    <s v="Movies"/>
    <n v="1"/>
  </r>
  <r>
    <n v="4897"/>
    <s v="s4897"/>
    <x v="0"/>
    <s v="Pocoyo Halloween: Spooky Movies"/>
    <m/>
    <s v="Stephen Fry, Montana Smedley"/>
    <n v="2"/>
    <m/>
    <m/>
    <n v="0"/>
    <d v="2018-05-01T00:00:00"/>
    <n v="2014"/>
    <x v="0"/>
    <s v="22 min"/>
    <n v="22"/>
    <n v="22"/>
    <n v="6016.328845461594"/>
    <s v=""/>
    <s v="Movies"/>
    <s v="Movies"/>
    <s v="Movies"/>
    <n v="1"/>
  </r>
  <r>
    <n v="5341"/>
    <s v="s5341"/>
    <x v="0"/>
    <s v="LEGO Marvel Super Heroes: Avengers Reassembled!"/>
    <s v="Rob Silvestri"/>
    <s v="Laura Bailey, Troy Baker, Eric Bauza, Ben Diskin, Grant George, JP Karliak, Jim Meskimen, Bumper Robinson, Roger Craig Smith, Fred Tatasciore, Travis Willingham, Mick Wingert"/>
    <n v="12"/>
    <s v="United States"/>
    <s v="United States"/>
    <n v="1"/>
    <d v="2017-08-06T00:00:00"/>
    <n v="2015"/>
    <x v="8"/>
    <s v="22 min"/>
    <n v="22"/>
    <n v="22"/>
    <n v="6016.328845461594"/>
    <s v=""/>
    <s v="Children &amp; Family Movies"/>
    <s v="Children &amp; Family Movies"/>
    <s v="Children &amp; Family Movies"/>
    <n v="1"/>
  </r>
  <r>
    <n v="5644"/>
    <s v="s5644"/>
    <x v="0"/>
    <s v="LEGO: Marvel Super Heroes: Maximum Overload"/>
    <s v="Greg Richardson"/>
    <s v="Troy Baker, Drake Bell, Fred Tatasciore, Dee Bradley Baker, Steve Blum, Adrian Pasdar, Greg Cipes, Chi McBride, Barry Dennen, Robin Atkin Downes"/>
    <n v="10"/>
    <s v="United States"/>
    <s v="United States"/>
    <n v="1"/>
    <d v="2017-01-06T00:00:00"/>
    <n v="2013"/>
    <x v="8"/>
    <s v="22 min"/>
    <n v="22"/>
    <n v="22"/>
    <n v="6016.328845461594"/>
    <s v=""/>
    <s v="Children &amp; Family Movies"/>
    <s v="Children &amp; Family Movies"/>
    <s v="Children &amp; Family Movies"/>
    <n v="1"/>
  </r>
  <r>
    <n v="5660"/>
    <s v="s5660"/>
    <x v="0"/>
    <s v="A Christmas Special: Miraculous: Tales of Ladybug &amp; Cat Noir"/>
    <s v="Thomas Astruc"/>
    <s v="Cristina Vee, Bryce Papenbrook, Keith Silverstein, Mela Lee, Max Mittelman, Carrie Keranen, Stephanie Sheh, Selah Victor, Ben Diskin, Erin Fitzgerald, Grant George"/>
    <n v="11"/>
    <s v="France"/>
    <s v="France, South Korea, Japan"/>
    <n v="3"/>
    <d v="2016-12-20T00:00:00"/>
    <n v="2016"/>
    <x v="8"/>
    <s v="22 min"/>
    <n v="22"/>
    <n v="22"/>
    <n v="6016.328845461594"/>
    <s v=""/>
    <s v="Movies"/>
    <s v="Movies"/>
    <s v="Movies"/>
    <n v="1"/>
  </r>
  <r>
    <n v="6407"/>
    <s v="s6407"/>
    <x v="0"/>
    <s v="Calico Critters: The Treasure of Calico Village"/>
    <s v="Momoko Kamiya"/>
    <m/>
    <n v="0"/>
    <m/>
    <m/>
    <n v="0"/>
    <d v="2018-11-01T00:00:00"/>
    <n v="2017"/>
    <x v="0"/>
    <s v="22 min"/>
    <n v="22"/>
    <n v="22"/>
    <n v="6016.328845461594"/>
    <s v=""/>
    <s v="Children &amp; Family Movies"/>
    <s v="Children &amp; Family Movies"/>
    <s v="Children &amp; Family Movies"/>
    <n v="1"/>
  </r>
  <r>
    <n v="6866"/>
    <s v="s6866"/>
    <x v="0"/>
    <s v="Golden Time"/>
    <s v="Takuya Inaba"/>
    <m/>
    <n v="0"/>
    <s v="Japan"/>
    <s v="Japan"/>
    <n v="1"/>
    <d v="2017-11-01T00:00:00"/>
    <n v="2013"/>
    <x v="0"/>
    <s v="22 min"/>
    <n v="22"/>
    <n v="22"/>
    <n v="6016.328845461594"/>
    <s v=""/>
    <s v="International Movies, Sci-Fi &amp; Fantasy"/>
    <s v="International Movies"/>
    <s v="International Movies, Sci-Fi &amp; Fantasy"/>
    <n v="2"/>
  </r>
  <r>
    <n v="7117"/>
    <s v="s7117"/>
    <x v="0"/>
    <s v="Jake's Buccaneer Blast"/>
    <m/>
    <s v="Megan Richie, Riley Thomas Stewart, Jadon Sand, David Arquette, Jeff Bennett, Corey Burton, Adam Wylie, Dee Bradley Baker"/>
    <n v="8"/>
    <m/>
    <m/>
    <n v="0"/>
    <d v="2017-08-06T00:00:00"/>
    <n v="2014"/>
    <x v="0"/>
    <s v="22 min"/>
    <n v="22"/>
    <n v="22"/>
    <n v="6016.328845461594"/>
    <s v=""/>
    <s v="Movies"/>
    <s v="Movies"/>
    <s v="Movies"/>
    <n v="1"/>
  </r>
  <r>
    <n v="46"/>
    <s v="s46"/>
    <x v="0"/>
    <s v="My Heroes Were Cowboys"/>
    <s v="Tyler Greco"/>
    <m/>
    <n v="0"/>
    <m/>
    <m/>
    <n v="0"/>
    <d v="2021-09-16T00:00:00"/>
    <n v="2021"/>
    <x v="7"/>
    <s v="23 min"/>
    <n v="23"/>
    <n v="23"/>
    <n v="5862.19885035476"/>
    <s v=""/>
    <s v="Documentaries"/>
    <s v="Documentaries"/>
    <s v="Documentaries"/>
    <n v="1"/>
  </r>
  <r>
    <n v="2594"/>
    <s v="s2594"/>
    <x v="0"/>
    <s v="Thomas &amp; Friends: Marvelous Machinery: A New Arrival"/>
    <s v="Joey So"/>
    <s v="Joseph May, Keith Wickham, Yvonne Grundy, Jules De Jongh, Rachael Louise Miller, Rob Rackstraw, Mike Grady"/>
    <n v="7"/>
    <m/>
    <m/>
    <n v="0"/>
    <d v="2020-05-01T00:00:00"/>
    <n v="2020"/>
    <x v="0"/>
    <s v="23 min"/>
    <n v="23"/>
    <n v="23"/>
    <n v="5862.19885035476"/>
    <s v=""/>
    <s v="Children &amp; Family Movies"/>
    <s v="Children &amp; Family Movies"/>
    <s v="Children &amp; Family Movies"/>
    <n v="1"/>
  </r>
  <r>
    <n v="2595"/>
    <s v="s2595"/>
    <x v="0"/>
    <s v="Thomas &amp; Friends: Marvelous Machinery: World of Tomorrow"/>
    <s v="Joey So"/>
    <s v="Joseph May, Keith Wickham, Yvonne Grundy, Matt McCooey, Joe Swash, Jules De Jongh, Rob Rackstraw, Rachael Louise Miller, Mike Grady, Siu-See Hung"/>
    <n v="10"/>
    <m/>
    <m/>
    <n v="0"/>
    <d v="2020-05-01T00:00:00"/>
    <n v="2020"/>
    <x v="0"/>
    <s v="23 min"/>
    <n v="23"/>
    <n v="23"/>
    <n v="5862.19885035476"/>
    <s v=""/>
    <s v="Children &amp; Family Movies"/>
    <s v="Children &amp; Family Movies"/>
    <s v="Children &amp; Family Movies"/>
    <n v="1"/>
  </r>
  <r>
    <n v="2596"/>
    <s v="s2596"/>
    <x v="0"/>
    <s v="Thomas &amp; Friends: Thomas and the Royal Engine"/>
    <s v="Joey So"/>
    <s v="Rosamund Pike, Joseph May, Keith Wickham, Sharon Miller, Jules De Jongh, Rachael Louise Miller, Rob Rackstraw"/>
    <n v="7"/>
    <m/>
    <m/>
    <n v="0"/>
    <d v="2020-05-01T00:00:00"/>
    <n v="2020"/>
    <x v="0"/>
    <s v="23 min"/>
    <n v="23"/>
    <n v="23"/>
    <n v="5862.19885035476"/>
    <s v=""/>
    <s v="Children &amp; Family Movies"/>
    <s v="Children &amp; Family Movies"/>
    <s v="Children &amp; Family Movies"/>
    <n v="1"/>
  </r>
  <r>
    <n v="2812"/>
    <s v="s2812"/>
    <x v="0"/>
    <s v="Digs &amp; Discoveries: All Track's Lead to Rome"/>
    <s v="Joey So"/>
    <s v="Joseph May, Anna Francolini, Antonio Magro, Montserrat Lombard, Flaminia Cinque, Keith Wickham"/>
    <n v="6"/>
    <m/>
    <m/>
    <n v="0"/>
    <d v="2020-03-15T00:00:00"/>
    <n v="2019"/>
    <x v="0"/>
    <s v="23 min"/>
    <n v="23"/>
    <n v="23"/>
    <n v="5862.19885035476"/>
    <s v=""/>
    <s v="Children &amp; Family Movies"/>
    <s v="Children &amp; Family Movies"/>
    <s v="Children &amp; Family Movies"/>
    <n v="1"/>
  </r>
  <r>
    <n v="2813"/>
    <s v="s2813"/>
    <x v="0"/>
    <s v="Digs &amp; Discoveries: Mines of Mystery"/>
    <s v="Joey So"/>
    <s v="Joseph May, Flaminia Cinque, Anna Francolini, Teresa Gallagher, Montserrat Lombard, Antonio Magro, Vincenzo Nicoli"/>
    <n v="7"/>
    <m/>
    <m/>
    <n v="0"/>
    <d v="2020-03-15T00:00:00"/>
    <n v="2019"/>
    <x v="0"/>
    <s v="23 min"/>
    <n v="23"/>
    <n v="23"/>
    <n v="5862.19885035476"/>
    <s v=""/>
    <s v="Children &amp; Family Movies"/>
    <s v="Children &amp; Family Movies"/>
    <s v="Children &amp; Family Movies"/>
    <n v="1"/>
  </r>
  <r>
    <n v="2815"/>
    <s v="s2815"/>
    <x v="0"/>
    <s v="Steam Team to the Rescue"/>
    <s v="Joey So"/>
    <s v="Joseph May, Keith Wickham, Yvonne Grundy, Jules De Jongh, Rachael Louise Miller, Rob Rackstraw, Christopher Ragland, Kerry Shale, Teresa Gallagher, Bob Golding"/>
    <n v="10"/>
    <m/>
    <m/>
    <n v="0"/>
    <d v="2020-03-15T00:00:00"/>
    <n v="2019"/>
    <x v="0"/>
    <s v="23 min"/>
    <n v="23"/>
    <n v="23"/>
    <n v="5862.19885035476"/>
    <s v=""/>
    <s v="Children &amp; Family Movies"/>
    <s v="Children &amp; Family Movies"/>
    <s v="Children &amp; Family Movies"/>
    <n v="1"/>
  </r>
  <r>
    <n v="4345"/>
    <s v="s4345"/>
    <x v="0"/>
    <s v="Oddbods: The Festive Menace"/>
    <m/>
    <s v="Nadia Ramlee, Chio Su-Ping, Jeremy Linn, Marlon Dance-Hooi"/>
    <n v="4"/>
    <m/>
    <m/>
    <n v="0"/>
    <d v="2018-12-01T00:00:00"/>
    <n v="2018"/>
    <x v="0"/>
    <s v="23 min"/>
    <n v="23"/>
    <n v="23"/>
    <n v="5862.19885035476"/>
    <s v=""/>
    <s v="Movies"/>
    <s v="Movies"/>
    <s v="Movies"/>
    <n v="1"/>
  </r>
  <r>
    <n v="4498"/>
    <s v="s4498"/>
    <x v="0"/>
    <s v="Oddbods: Party Monsters"/>
    <m/>
    <s v="Nadia Ramlee, Chio Su-Ping, Jeremy Linn, Marlon Dance-Hooi"/>
    <n v="4"/>
    <m/>
    <m/>
    <n v="0"/>
    <d v="2018-10-19T00:00:00"/>
    <n v="2018"/>
    <x v="0"/>
    <s v="23 min"/>
    <n v="23"/>
    <n v="23"/>
    <n v="5862.19885035476"/>
    <s v=""/>
    <s v="Movies"/>
    <s v="Movies"/>
    <s v="Movies"/>
    <n v="1"/>
  </r>
  <r>
    <n v="5858"/>
    <s v="s5858"/>
    <x v="0"/>
    <s v="Kung Fu Panda: Secrets of the Scroll"/>
    <s v="Rodolphe Guenoden"/>
    <s v="Jack Black, Dustin Hoffman, Seth Rogen, David Cross, Lucy Liu, Tara Macri, James Hong, Randall Duk Kim"/>
    <n v="8"/>
    <s v="United States"/>
    <s v="United States"/>
    <n v="1"/>
    <d v="2016-03-25T00:00:00"/>
    <n v="2016"/>
    <x v="6"/>
    <s v="23 min"/>
    <n v="23"/>
    <n v="23"/>
    <n v="5862.19885035476"/>
    <s v=""/>
    <s v="Children &amp; Family Movies, Comedies"/>
    <s v="Children &amp; Family Movies"/>
    <s v="Children &amp; Family Movies, Comedies"/>
    <n v="2"/>
  </r>
  <r>
    <n v="7314"/>
    <s v="s7314"/>
    <x v="0"/>
    <s v="Little Lunch: The Halloween Horror Story"/>
    <s v="Tim Bartley"/>
    <s v="Flynn Curry, Olivia Deeble, Madison Lu, Ois√≠n O'Leary, Faith Seci, Joshua Sitch, Heidi Arena, Wayne Hope"/>
    <n v="8"/>
    <s v="Australia"/>
    <s v="Australia"/>
    <n v="1"/>
    <d v="2018-03-15T00:00:00"/>
    <n v="2016"/>
    <x v="8"/>
    <s v="23 min"/>
    <n v="23"/>
    <n v="23"/>
    <n v="5862.19885035476"/>
    <s v=""/>
    <s v="Children &amp; Family Movies, Comedies"/>
    <s v="Children &amp; Family Movies"/>
    <s v="Children &amp; Family Movies, Comedies"/>
    <n v="2"/>
  </r>
  <r>
    <n v="7500"/>
    <s v="s7500"/>
    <x v="0"/>
    <s v="Monster High: New Ghoul at School"/>
    <s v="Audu Paden, Eric Radomski"/>
    <s v="Kate Higgins, Salli Saffioti, Debi Derryberry, Laura Bailey, Yuri Lowenthal, Audu Paden, Troy Baker, Erin Fitzgerald"/>
    <n v="8"/>
    <s v="United States"/>
    <s v="United States"/>
    <n v="1"/>
    <d v="2017-10-01T00:00:00"/>
    <n v="2010"/>
    <x v="8"/>
    <s v="23 min"/>
    <n v="23"/>
    <n v="23"/>
    <n v="5862.19885035476"/>
    <s v=""/>
    <s v="Children &amp; Family Movies"/>
    <s v="Children &amp; Family Movies"/>
    <s v="Children &amp; Family Movies"/>
    <n v="1"/>
  </r>
  <r>
    <n v="7782"/>
    <s v="s7782"/>
    <x v="0"/>
    <s v="Power Rangers Super Samurai: Trickster Treat"/>
    <m/>
    <s v="Alex Heartman, Najee De-Tiege, Hector David Jr., Erika Fong, Brittany Anne Pirtle, Steven Skyler, Rene Naufahu, Paul Schrier, Felix Ryan, Jeff Szusterman, Stig Alred, Kate Elliot"/>
    <n v="12"/>
    <s v="United States"/>
    <s v="United States"/>
    <n v="1"/>
    <d v="2016-01-01T00:00:00"/>
    <n v="2012"/>
    <x v="8"/>
    <s v="23 min"/>
    <n v="23"/>
    <n v="23"/>
    <n v="5862.19885035476"/>
    <s v=""/>
    <s v="Movies"/>
    <s v="Movies"/>
    <s v="Movies"/>
    <n v="1"/>
  </r>
  <r>
    <n v="1193"/>
    <s v="s1193"/>
    <x v="0"/>
    <s v="The Present"/>
    <s v="Farah Nabulsi"/>
    <s v="Saleh Bakri, Maryam Kanj, Maryam Kamiel Basha, Ameer Khlawe, Ala' Hanani, Malak Abu Ghraibeh, Karam Elayyan, Leila Mouammar, Angie Saba"/>
    <n v="9"/>
    <s v="United Kingdom"/>
    <s v="United Kingdom,"/>
    <n v="2"/>
    <d v="2021-03-18T00:00:00"/>
    <n v="2020"/>
    <x v="5"/>
    <s v="24 min"/>
    <n v="24"/>
    <n v="24"/>
    <n v="5710.068855247926"/>
    <s v=""/>
    <s v="Dramas, International Movies"/>
    <s v="Dramas"/>
    <s v="Dramas, International Movies"/>
    <n v="2"/>
  </r>
  <r>
    <n v="1582"/>
    <s v="s1582"/>
    <x v="0"/>
    <s v="Super Monsters: Santa‚Äôs Super Monster Helpers"/>
    <s v="Steve Ball"/>
    <s v="Elyse Maloway, Vincent Tong, Erin Mathews, Andrea Libman, Alessandro Juliani, Nicole Anthony, Diana Kaarina, Gigi Saul Guerrero, Rukiya Bernard, Asia Mattu, Elicia MacKenzie"/>
    <n v="11"/>
    <m/>
    <m/>
    <n v="0"/>
    <d v="2020-12-08T00:00:00"/>
    <n v="2020"/>
    <x v="0"/>
    <s v="24 min"/>
    <n v="24"/>
    <n v="24"/>
    <n v="5710.068855247926"/>
    <s v=""/>
    <s v="Children &amp; Family Movies"/>
    <s v="Children &amp; Family Movies"/>
    <s v="Children &amp; Family Movies"/>
    <n v="1"/>
  </r>
  <r>
    <n v="2082"/>
    <s v="s2082"/>
    <x v="0"/>
    <s v="True: Friendship Day"/>
    <s v="Mark Thornton, Todd Kauffman"/>
    <s v="Michela Luci, Jamie Watson, Eric Peterson, Anna Claire Bartlam, Nicolas Aqui, Cory Doran, Julie Lemieux, Derek McGrath"/>
    <n v="8"/>
    <s v="Canada"/>
    <s v="Canada"/>
    <n v="1"/>
    <d v="2020-09-01T00:00:00"/>
    <n v="2020"/>
    <x v="0"/>
    <s v="24 min"/>
    <n v="24"/>
    <n v="24"/>
    <n v="5710.068855247926"/>
    <s v=""/>
    <s v="Children &amp; Family Movies"/>
    <s v="Children &amp; Family Movies"/>
    <s v="Children &amp; Family Movies"/>
    <n v="1"/>
  </r>
  <r>
    <n v="2441"/>
    <s v="s2441"/>
    <x v="0"/>
    <s v="True: Rainbow Rescue"/>
    <m/>
    <s v="Michela Luci, Jamie Watson, Eric Peterson, Anna Claire Bartlam, Nicolas Aqui, Cory Doran, Julie Lemieux, Derek McGrath"/>
    <n v="8"/>
    <s v="Canada"/>
    <s v="Canada"/>
    <n v="1"/>
    <d v="2020-06-02T00:00:00"/>
    <n v="2020"/>
    <x v="0"/>
    <s v="24 min"/>
    <n v="24"/>
    <n v="24"/>
    <n v="5710.068855247926"/>
    <s v=""/>
    <s v="Children &amp; Family Movies"/>
    <s v="Children &amp; Family Movies"/>
    <s v="Children &amp; Family Movies"/>
    <n v="1"/>
  </r>
  <r>
    <n v="2771"/>
    <s v="s2771"/>
    <x v="0"/>
    <s v="True: Wuzzle Wegg Day"/>
    <s v="Todd Kauffman, Mark Thornton"/>
    <s v="Michela Luci, Jamie Watson, Eric Peterson, Anna Claire Bartlam, Nicolas Aqui, Cory Doran, Julie Lemieux"/>
    <n v="7"/>
    <s v="Canada"/>
    <s v="Canada"/>
    <n v="1"/>
    <d v="2020-03-27T00:00:00"/>
    <n v="2020"/>
    <x v="0"/>
    <s v="24 min"/>
    <n v="24"/>
    <n v="24"/>
    <n v="5710.068855247926"/>
    <s v=""/>
    <s v="Children &amp; Family Movies"/>
    <s v="Children &amp; Family Movies"/>
    <s v="Children &amp; Family Movies"/>
    <n v="1"/>
  </r>
  <r>
    <n v="3182"/>
    <s v="s3182"/>
    <x v="0"/>
    <s v="The Irishman: In Conversation"/>
    <m/>
    <s v="Martin Scorsese, Robert De Niro, Al Pacino, Joe Pesci"/>
    <n v="4"/>
    <s v="United States"/>
    <s v="United States"/>
    <n v="1"/>
    <d v="2019-12-05T00:00:00"/>
    <n v="2019"/>
    <x v="5"/>
    <s v="24 min"/>
    <n v="24"/>
    <n v="24"/>
    <n v="5710.068855247926"/>
    <s v=""/>
    <s v="Documentaries"/>
    <s v="Documentaries"/>
    <s v="Documentaries"/>
    <n v="1"/>
  </r>
  <r>
    <n v="3230"/>
    <s v="s3230"/>
    <x v="0"/>
    <s v="Super Monsters Save Christmas"/>
    <s v="Steve Ball"/>
    <s v="Elyse Maloway, Vincent Tong, Erin Mathews, Andrea Libman, Alessandro Juliani, Nicole Anthony, Diana Kaarina, Ian James Corlett, Britt McKillip, Kathleen Barr, Gigi Saul Guerrero, Brian Drummond"/>
    <n v="12"/>
    <s v="United States"/>
    <s v="United States"/>
    <n v="1"/>
    <d v="2019-11-26T00:00:00"/>
    <n v="2019"/>
    <x v="0"/>
    <s v="24 min"/>
    <n v="24"/>
    <n v="24"/>
    <n v="5710.068855247926"/>
    <s v=""/>
    <s v="Children &amp; Family Movies"/>
    <s v="Children &amp; Family Movies"/>
    <s v="Children &amp; Family Movies"/>
    <n v="1"/>
  </r>
  <r>
    <n v="3351"/>
    <s v="s3351"/>
    <x v="0"/>
    <s v="True: Grabbleapple Harvest"/>
    <m/>
    <s v="Michela Luci, Jamie Watson, Eric Peterson, Anna Claire Bartlam, Nicolas Aqui, Cory Doran, Julie Lemieux, Derek McGrath"/>
    <n v="8"/>
    <s v="Canada"/>
    <s v="Canada"/>
    <n v="1"/>
    <d v="2019-11-01T00:00:00"/>
    <n v="2019"/>
    <x v="0"/>
    <s v="24 min"/>
    <n v="24"/>
    <n v="24"/>
    <n v="5710.068855247926"/>
    <s v=""/>
    <s v="Children &amp; Family Movies"/>
    <s v="Children &amp; Family Movies"/>
    <s v="Children &amp; Family Movies"/>
    <n v="1"/>
  </r>
  <r>
    <n v="3457"/>
    <s v="s3457"/>
    <x v="0"/>
    <s v="Super Monsters: Vida's First Halloween"/>
    <s v="Jacob Joice, Steve Ball"/>
    <s v="Gigi Saul Guerrero, Elyse Maloway, Vincent Tong, Erin Mathews, Andrea Libman, Alessandro Juliani, Nicole Anthony, Diana Kaarina, Ian James Corlett, Britt McKillip, Kathleen Barr"/>
    <n v="11"/>
    <s v="United States"/>
    <s v="United States"/>
    <n v="1"/>
    <d v="2019-10-04T00:00:00"/>
    <n v="2019"/>
    <x v="0"/>
    <s v="24 min"/>
    <n v="24"/>
    <n v="24"/>
    <n v="5710.068855247926"/>
    <s v=""/>
    <s v="Children &amp; Family Movies"/>
    <s v="Children &amp; Family Movies"/>
    <s v="Children &amp; Family Movies"/>
    <n v="1"/>
  </r>
  <r>
    <n v="3509"/>
    <s v="s3509"/>
    <x v="0"/>
    <s v="True: Tricky Treat Day"/>
    <m/>
    <s v="Michela Luci, Jamie Watson, Eric Peterson, Anna Claire Bartlam, Nicolas Aqui, Cory Doran, Julie Lemieux, Derek McGrath"/>
    <n v="8"/>
    <s v="Canada"/>
    <s v="Canada"/>
    <n v="1"/>
    <d v="2019-09-20T00:00:00"/>
    <n v="2019"/>
    <x v="0"/>
    <s v="24 min"/>
    <n v="24"/>
    <n v="24"/>
    <n v="5710.068855247926"/>
    <s v=""/>
    <s v="Children &amp; Family Movies"/>
    <s v="Children &amp; Family Movies"/>
    <s v="Children &amp; Family Movies"/>
    <n v="1"/>
  </r>
  <r>
    <n v="3585"/>
    <s v="s3585"/>
    <x v="0"/>
    <s v="Super Monsters Back to School"/>
    <m/>
    <s v="Elyse Maloway, Vincent Tong, Erin Matthews, Andrea Libman, Alessandro Juliani, Nicole Anthony, Diana Kaarina, Gigi Saul Guerrero, Ian James Corlett, Britt McKillip, Kathleen Barr"/>
    <n v="11"/>
    <s v="Canada"/>
    <s v="Canada"/>
    <n v="1"/>
    <d v="2019-08-16T00:00:00"/>
    <n v="2019"/>
    <x v="0"/>
    <s v="24 min"/>
    <n v="24"/>
    <n v="24"/>
    <n v="5710.068855247926"/>
    <s v=""/>
    <s v="Children &amp; Family Movies"/>
    <s v="Children &amp; Family Movies"/>
    <s v="Children &amp; Family Movies"/>
    <n v="1"/>
  </r>
  <r>
    <n v="4146"/>
    <s v="s4146"/>
    <x v="0"/>
    <s v="True: Happy Hearts Day"/>
    <m/>
    <s v="Michela Luci, Jamie Watson, Eric Peterson, Cory Doran, Nicolas Aqui"/>
    <n v="5"/>
    <s v="United States"/>
    <s v="United States, Canada"/>
    <n v="2"/>
    <d v="2019-02-01T00:00:00"/>
    <n v="2019"/>
    <x v="0"/>
    <s v="24 min"/>
    <n v="24"/>
    <n v="24"/>
    <n v="5710.068855247926"/>
    <s v=""/>
    <s v="Children &amp; Family Movies"/>
    <s v="Children &amp; Family Movies"/>
    <s v="Children &amp; Family Movies"/>
    <n v="1"/>
  </r>
  <r>
    <n v="4621"/>
    <s v="s4621"/>
    <x v="0"/>
    <s v="Lessons from a School Shooting: Notes from Dunblane"/>
    <s v="Kim A. Snyder"/>
    <m/>
    <n v="0"/>
    <s v="United States"/>
    <s v="United States"/>
    <n v="1"/>
    <d v="2018-09-28T00:00:00"/>
    <n v="2018"/>
    <x v="1"/>
    <s v="24 min"/>
    <n v="24"/>
    <n v="24"/>
    <n v="5710.068855247926"/>
    <s v=""/>
    <s v="Documentaries"/>
    <s v="Documentaries"/>
    <s v="Documentaries"/>
    <n v="1"/>
  </r>
  <r>
    <n v="4898"/>
    <s v="s4898"/>
    <x v="0"/>
    <s v="Pocoyo Special Sports"/>
    <s v="Guillermo Garcia, David Cantolla"/>
    <m/>
    <n v="0"/>
    <m/>
    <m/>
    <n v="0"/>
    <d v="2018-05-01T00:00:00"/>
    <n v="2016"/>
    <x v="0"/>
    <s v="24 min"/>
    <n v="24"/>
    <n v="24"/>
    <n v="5710.068855247926"/>
    <s v=""/>
    <s v="Movies"/>
    <s v="Movies"/>
    <s v="Movies"/>
    <n v="1"/>
  </r>
  <r>
    <n v="5044"/>
    <s v="s5044"/>
    <x v="0"/>
    <s v="The Trader (Sovdagari)"/>
    <s v="Tamta Gabrichidze"/>
    <m/>
    <n v="0"/>
    <s v="Georgia"/>
    <s v="Georgia"/>
    <n v="1"/>
    <d v="2018-02-09T00:00:00"/>
    <n v="2018"/>
    <x v="6"/>
    <s v="24 min"/>
    <n v="24"/>
    <n v="24"/>
    <n v="5710.068855247926"/>
    <s v=""/>
    <s v="Documentaries, International Movies"/>
    <s v="Documentaries"/>
    <s v="Documentaries, International Movies"/>
    <n v="2"/>
  </r>
  <r>
    <n v="5424"/>
    <s v="s5424"/>
    <x v="0"/>
    <s v="Puss in Book: Trapped in an Epic Tale"/>
    <s v="Roy Burdine, Johnny Castuciano"/>
    <s v="Eric Bauza, Jayma Mays, Maria Bamford, Jeff Bennett, Grey Griffin, Carla Jimenez, Paul Rugg, Joshua Rush"/>
    <n v="8"/>
    <s v="United States"/>
    <s v="United States"/>
    <n v="1"/>
    <d v="2017-06-20T00:00:00"/>
    <n v="2017"/>
    <x v="8"/>
    <s v="24 min"/>
    <n v="24"/>
    <n v="24"/>
    <n v="5710.068855247926"/>
    <s v=""/>
    <s v="Children &amp; Family Movies, Comedies"/>
    <s v="Children &amp; Family Movies"/>
    <s v="Children &amp; Family Movies, Comedies"/>
    <n v="2"/>
  </r>
  <r>
    <n v="5698"/>
    <s v="s5698"/>
    <x v="0"/>
    <s v="Across Grace Alley"/>
    <s v="Ralph Macchio"/>
    <s v="Ben Hyland, Marsha Mason, Karina Smirnoff, Colin Branca, Ralph Macchio, Tricia Paoluccio"/>
    <n v="6"/>
    <s v="United States"/>
    <s v="United States"/>
    <n v="1"/>
    <d v="2016-12-01T00:00:00"/>
    <n v="2013"/>
    <x v="6"/>
    <s v="24 min"/>
    <n v="24"/>
    <n v="24"/>
    <n v="5710.068855247926"/>
    <s v=""/>
    <s v="Dramas"/>
    <s v="Dramas"/>
    <s v="Dramas"/>
    <n v="1"/>
  </r>
  <r>
    <n v="7775"/>
    <s v="s7775"/>
    <x v="0"/>
    <s v="Power Rangers Samurai: Christmas Together, Friends Forever (Christmas Special)"/>
    <m/>
    <s v="Alex Heartman, Erika Fong, Hector David Jr., Najee De-Tiege, Brittany Anne Pirtle, Steven Skyler, Rene Naufahu, Felix Ryan, Paul Schrier"/>
    <n v="9"/>
    <s v="United States"/>
    <s v="United States"/>
    <n v="1"/>
    <d v="2016-01-01T00:00:00"/>
    <n v="2011"/>
    <x v="8"/>
    <s v="24 min"/>
    <n v="24"/>
    <n v="24"/>
    <n v="5710.068855247926"/>
    <s v=""/>
    <s v="Movies"/>
    <s v="Movies"/>
    <s v="Movies"/>
    <n v="1"/>
  </r>
  <r>
    <n v="7777"/>
    <s v="s7777"/>
    <x v="0"/>
    <s v="Power Rangers Samurai: Party Monsters (Halloween Special)"/>
    <m/>
    <s v="Alex Heartman, Erika Fong, Hector David Jr., Najee De-Tiege, Brittany Anne Pirtle, Steven Skyler, Rene Naufahu, Felix Ryan, Paul Schrier, Ricardo Medina Jr."/>
    <n v="10"/>
    <s v="United States"/>
    <s v="United States"/>
    <n v="1"/>
    <d v="2016-01-01T00:00:00"/>
    <n v="2011"/>
    <x v="8"/>
    <s v="24 min"/>
    <n v="24"/>
    <n v="24"/>
    <n v="5710.068855247926"/>
    <s v=""/>
    <s v="Movies"/>
    <s v="Movies"/>
    <s v="Movies"/>
    <n v="1"/>
  </r>
  <r>
    <n v="7781"/>
    <s v="s7781"/>
    <x v="0"/>
    <s v="Power Rangers Super Samurai: Stuck on Christmas"/>
    <m/>
    <s v="Alex Heartman, Najee De-Tiege, Hector David Jr., Erika Fong, Brittany Anne Pirtle, Steven Skyler, Paul Schrier, Felix Ryan, Jeff Szusterman, Stig Alred, Kate Elliot"/>
    <n v="11"/>
    <s v="United States"/>
    <s v="United States"/>
    <n v="1"/>
    <d v="2016-01-01T00:00:00"/>
    <n v="2012"/>
    <x v="8"/>
    <s v="24 min"/>
    <n v="24"/>
    <n v="24"/>
    <n v="5710.068855247926"/>
    <s v=""/>
    <s v="Children &amp; Family Movies, Sci-Fi &amp; Fantasy"/>
    <s v="Children &amp; Family Movies"/>
    <s v="Children &amp; Family Movies, Sci-Fi &amp; Fantasy"/>
    <n v="2"/>
  </r>
  <r>
    <n v="7788"/>
    <s v="s7788"/>
    <x v="0"/>
    <s v="Power Rangers: Megaforce: Raising Spirits"/>
    <m/>
    <s v="Andrew M. Gray, John Mark Loudermilk, Ciara Hanna, Azim Rizk, Christina Masterson, Shailesh Prajapati, Ian Harcourt"/>
    <n v="7"/>
    <s v="United States"/>
    <s v="United States"/>
    <n v="1"/>
    <d v="2016-01-01T00:00:00"/>
    <n v="2013"/>
    <x v="8"/>
    <s v="24 min"/>
    <n v="24"/>
    <n v="24"/>
    <n v="5710.068855247926"/>
    <s v=""/>
    <s v="Children &amp; Family Movies"/>
    <s v="Children &amp; Family Movies"/>
    <s v="Children &amp; Family Movies"/>
    <n v="1"/>
  </r>
  <r>
    <n v="7789"/>
    <s v="s7789"/>
    <x v="0"/>
    <s v="Power Rangers: Megaforce: The Robo Knight Before Christmas"/>
    <s v="James Barr"/>
    <s v="Andrew M. Gray, Ciara Hanna, John Mark Loudermilk, Christina Masterson, Azim Rizk, Shailesh Prajapati, Ian Harcourt"/>
    <n v="7"/>
    <s v="United States"/>
    <s v="United States"/>
    <n v="1"/>
    <d v="2016-01-01T00:00:00"/>
    <n v="2013"/>
    <x v="8"/>
    <s v="24 min"/>
    <n v="24"/>
    <n v="24"/>
    <n v="5710.068855247926"/>
    <s v=""/>
    <s v="Children &amp; Family Movies"/>
    <s v="Children &amp; Family Movies"/>
    <s v="Children &amp; Family Movies"/>
    <n v="1"/>
  </r>
  <r>
    <n v="7849"/>
    <s v="s7849"/>
    <x v="0"/>
    <s v="Refugee"/>
    <s v="Clementine Malpas, Leslie Knott"/>
    <s v="Cate Blanchett, Lynsey Addario, Omar Victor Diop, Graciela Iturbide, Martin Schoeller, Tom Stoddart"/>
    <n v="6"/>
    <m/>
    <m/>
    <n v="0"/>
    <d v="2017-03-10T00:00:00"/>
    <n v="2016"/>
    <x v="6"/>
    <s v="24 min"/>
    <n v="24"/>
    <n v="24"/>
    <n v="5710.068855247926"/>
    <s v=""/>
    <s v="Documentaries"/>
    <s v="Documentaries"/>
    <s v="Documentaries"/>
    <n v="1"/>
  </r>
  <r>
    <n v="812"/>
    <s v="s812"/>
    <x v="0"/>
    <s v="Super Monsters: Once Upon a Rhyme"/>
    <s v="Steve Ball"/>
    <s v="Elyse Maloway, Vincent Tong, Andrea Libman, Alessandro Juliani, Nicole Anthony, Erin Mathews, Diana Kaarina, Gigi Saul Guerrero, Asia Mattu, Rukiya Bernard, Ian James Corlett, Britt McKillip"/>
    <n v="12"/>
    <m/>
    <m/>
    <n v="0"/>
    <d v="2021-06-02T00:00:00"/>
    <n v="2021"/>
    <x v="0"/>
    <s v="25 min"/>
    <n v="25"/>
    <n v="25"/>
    <n v="5559.9388601410919"/>
    <s v=""/>
    <s v="Children &amp; Family Movies"/>
    <s v="Children &amp; Family Movies"/>
    <s v="Children &amp; Family Movies"/>
    <n v="1"/>
  </r>
  <r>
    <n v="1601"/>
    <s v="s1601"/>
    <x v="0"/>
    <s v="Chico Bon Bon and the Very Berry Holiday"/>
    <s v="Darragh O'Connell"/>
    <s v="Robbie Daymond, Dayci Brookshire, Anthony Tedesco, Andy Abbott, Emma Sloan Jacobs, Joanna Lewis, Matt Mercer, Ian Nikus"/>
    <n v="8"/>
    <m/>
    <m/>
    <n v="0"/>
    <d v="2020-12-03T00:00:00"/>
    <n v="2020"/>
    <x v="0"/>
    <s v="25 min"/>
    <n v="25"/>
    <n v="25"/>
    <n v="5559.9388601410919"/>
    <s v=""/>
    <s v="Children &amp; Family Movies"/>
    <s v="Children &amp; Family Movies"/>
    <s v="Children &amp; Family Movies"/>
    <n v="1"/>
  </r>
  <r>
    <n v="1872"/>
    <s v="s1872"/>
    <x v="0"/>
    <s v="Super Monsters: Dia de los Monsters"/>
    <m/>
    <m/>
    <n v="0"/>
    <s v="Canada"/>
    <s v="Canada"/>
    <n v="1"/>
    <d v="2020-10-09T00:00:00"/>
    <n v="2020"/>
    <x v="0"/>
    <s v="25 min"/>
    <n v="25"/>
    <n v="25"/>
    <n v="5559.9388601410919"/>
    <s v=""/>
    <s v="Children &amp; Family Movies"/>
    <s v="Children &amp; Family Movies"/>
    <s v="Children &amp; Family Movies"/>
    <n v="1"/>
  </r>
  <r>
    <n v="2178"/>
    <s v="s2178"/>
    <x v="0"/>
    <s v="Super Monsters: The New Class"/>
    <s v="Steve Ball"/>
    <s v="Elyse Maloway, Vincent Tong, Erin Mathews, Andrea Libman, Alessandro Juliani, Nicole Anthony, Diana Kaarina, Gigi Saul Guerrero, Asia Mattu, Rukiya Bernard, Elicia MacKenzie, Ian James Corlett, Britt McKillip"/>
    <n v="13"/>
    <s v="Canada"/>
    <s v="Canada"/>
    <n v="1"/>
    <d v="2020-08-01T00:00:00"/>
    <n v="2020"/>
    <x v="0"/>
    <s v="25 min"/>
    <n v="25"/>
    <n v="25"/>
    <n v="5559.9388601410919"/>
    <s v=""/>
    <s v="Children &amp; Family Movies"/>
    <s v="Children &amp; Family Movies"/>
    <s v="Children &amp; Family Movies"/>
    <n v="1"/>
  </r>
  <r>
    <n v="3119"/>
    <s v="s3119"/>
    <x v="0"/>
    <s v="After the Raid"/>
    <s v="Rodrigo Reyes"/>
    <m/>
    <n v="0"/>
    <s v="United States"/>
    <s v="United States, Mexico"/>
    <n v="2"/>
    <d v="2019-12-19T00:00:00"/>
    <n v="2019"/>
    <x v="6"/>
    <s v="25 min"/>
    <n v="25"/>
    <n v="25"/>
    <n v="5559.9388601410919"/>
    <s v=""/>
    <s v="Documentaries, International Movies"/>
    <s v="Documentaries"/>
    <s v="Documentaries, International Movies"/>
    <n v="2"/>
  </r>
  <r>
    <n v="4535"/>
    <s v="s4535"/>
    <x v="0"/>
    <s v="Super Monsters Save Halloween"/>
    <m/>
    <s v="Elyse Maloway, Vincent Tong, Erin Matthews, Andrea Libman, Alessandro Juliani, Nicole Anthony, Diana Kaarina, Ian James Corlett, Britt McKillip, Kathleen Barr"/>
    <n v="10"/>
    <m/>
    <m/>
    <n v="0"/>
    <d v="2018-10-05T00:00:00"/>
    <n v="2018"/>
    <x v="0"/>
    <s v="25 min"/>
    <n v="25"/>
    <n v="25"/>
    <n v="5559.9388601410919"/>
    <s v=""/>
    <s v="Children &amp; Family Movies"/>
    <s v="Children &amp; Family Movies"/>
    <s v="Children &amp; Family Movies"/>
    <n v="1"/>
  </r>
  <r>
    <n v="4894"/>
    <s v="s4894"/>
    <x v="0"/>
    <s v="Pocoyo &amp; The Space Circus"/>
    <s v="Alfonso Rodr√≠guez"/>
    <s v="Stephen Fry, Carys Doyle"/>
    <n v="2"/>
    <s v="Spain"/>
    <s v="Spain"/>
    <n v="1"/>
    <d v="2018-05-01T00:00:00"/>
    <n v="2008"/>
    <x v="0"/>
    <s v="25 min"/>
    <n v="25"/>
    <n v="25"/>
    <n v="5559.9388601410919"/>
    <s v=""/>
    <s v="Movies"/>
    <s v="Movies"/>
    <s v="Movies"/>
    <n v="1"/>
  </r>
  <r>
    <n v="5762"/>
    <s v="s5762"/>
    <x v="0"/>
    <s v="LEGO Jurassic World: The Indominus Escape"/>
    <s v="Michael D. Black"/>
    <s v="A.J. LoCascio, Sendhil Ramamurthy, Fred Tatasciore, Jake Johnson, Lauren Lapkus, Zachary Levi, BD Wong, David Gunning"/>
    <n v="8"/>
    <s v="United States"/>
    <s v="United States"/>
    <n v="1"/>
    <d v="2016-10-04T00:00:00"/>
    <n v="2016"/>
    <x v="8"/>
    <s v="25 min"/>
    <n v="25"/>
    <n v="25"/>
    <n v="5559.9388601410919"/>
    <s v=""/>
    <s v="Children &amp; Family Movies, Comedies"/>
    <s v="Children &amp; Family Movies"/>
    <s v="Children &amp; Family Movies, Comedies"/>
    <n v="2"/>
  </r>
  <r>
    <n v="5798"/>
    <s v="s5798"/>
    <x v="0"/>
    <s v="Extremis"/>
    <s v="Dan Krauss"/>
    <m/>
    <n v="0"/>
    <s v="United States"/>
    <s v="United States"/>
    <n v="1"/>
    <d v="2016-09-13T00:00:00"/>
    <n v="2016"/>
    <x v="6"/>
    <s v="25 min"/>
    <n v="25"/>
    <n v="25"/>
    <n v="5559.9388601410919"/>
    <s v=""/>
    <s v="Documentaries"/>
    <s v="Documentaries"/>
    <s v="Documentaries"/>
    <n v="1"/>
  </r>
  <r>
    <n v="6285"/>
    <s v="s6285"/>
    <x v="0"/>
    <s v="Benji's Very Own Christmas Story"/>
    <s v="Joe Camp"/>
    <s v="Ron Moody, Patsy Garrett, Cynthia Smith"/>
    <n v="3"/>
    <s v="United States"/>
    <s v="United States"/>
    <n v="1"/>
    <d v="2018-10-03T00:00:00"/>
    <n v="1978"/>
    <x v="4"/>
    <s v="25 min"/>
    <n v="25"/>
    <n v="25"/>
    <n v="5559.9388601410919"/>
    <s v=""/>
    <s v="Children &amp; Family Movies"/>
    <s v="Children &amp; Family Movies"/>
    <s v="Children &amp; Family Movies"/>
    <n v="1"/>
  </r>
  <r>
    <n v="7315"/>
    <s v="s7315"/>
    <x v="0"/>
    <s v="Little Lunch: The Nightmare Before Graduation"/>
    <s v="Robyn Butler"/>
    <s v="Flynn Curry, Olivia Deeble, Madison Lu, Ois√≠n O'Leary, Faith Seci, Joshua Sitch, Heidi Arena, Wayne Hope"/>
    <n v="8"/>
    <s v="Australia"/>
    <s v="Australia"/>
    <n v="1"/>
    <d v="2018-03-15T00:00:00"/>
    <n v="2016"/>
    <x v="8"/>
    <s v="25 min"/>
    <n v="25"/>
    <n v="25"/>
    <n v="5559.9388601410919"/>
    <s v=""/>
    <s v="Children &amp; Family Movies, Comedies"/>
    <s v="Children &amp; Family Movies"/>
    <s v="Children &amp; Family Movies, Comedies"/>
    <n v="2"/>
  </r>
  <r>
    <n v="1589"/>
    <s v="s1589"/>
    <x v="0"/>
    <s v="Mighty Express: A Mighty Christmas"/>
    <s v="Clint Butler"/>
    <s v="Jay Hatton, Zoe Hatz, Meesha Contreras, Dylan Schombing, Tyler Nathan, Leo Orgil, Michela Luci, Ian Ho, Evan Lefeuvre, Annick Obonsawin, Gracen Daly"/>
    <n v="11"/>
    <s v="Canada"/>
    <s v="Canada"/>
    <n v="1"/>
    <d v="2020-12-05T00:00:00"/>
    <n v="2020"/>
    <x v="0"/>
    <s v="26 min"/>
    <n v="26"/>
    <n v="26"/>
    <n v="5411.8088650342579"/>
    <s v=""/>
    <s v="Children &amp; Family Movies"/>
    <s v="Children &amp; Family Movies"/>
    <s v="Children &amp; Family Movies"/>
    <n v="1"/>
  </r>
  <r>
    <n v="4118"/>
    <s v="s4118"/>
    <x v="0"/>
    <s v="Period. End of Sentence."/>
    <s v="Rayka Zehtabchi"/>
    <m/>
    <n v="0"/>
    <s v="United States"/>
    <s v="United States"/>
    <n v="1"/>
    <d v="2019-02-12T00:00:00"/>
    <n v="2018"/>
    <x v="6"/>
    <s v="26 min"/>
    <n v="26"/>
    <n v="26"/>
    <n v="5411.8088650342579"/>
    <s v=""/>
    <s v="Documentaries"/>
    <s v="Documentaries"/>
    <s v="Documentaries"/>
    <n v="1"/>
  </r>
  <r>
    <n v="5138"/>
    <s v="s5138"/>
    <x v="0"/>
    <s v="A StoryBots Christmas"/>
    <s v="Evan Spiridellis, Jeff Gill"/>
    <s v="Edward Asner, Judy Greer, Erin Fitzgerald, Fred Tatasciore, Jeff Gill, Gregg Spiridellis, Evan Spiridellis, Jim Meskimen, Nate Theis"/>
    <n v="9"/>
    <s v="United States"/>
    <s v="United States"/>
    <n v="1"/>
    <d v="2017-12-01T00:00:00"/>
    <n v="2017"/>
    <x v="0"/>
    <s v="26 min"/>
    <n v="26"/>
    <n v="26"/>
    <n v="5411.8088650342579"/>
    <s v=""/>
    <s v="Children &amp; Family Movies, Comedies"/>
    <s v="Children &amp; Family Movies"/>
    <s v="Children &amp; Family Movies, Comedies"/>
    <n v="2"/>
  </r>
  <r>
    <n v="5921"/>
    <s v="s5921"/>
    <x v="0"/>
    <s v="BoJack Horseman Christmas Special: Sabrina's Christmas Wish"/>
    <m/>
    <s v="Will Arnett, Aaron Paul, Alison Brie, Adam Conover, Kristen Schaal, Fred Savage"/>
    <n v="6"/>
    <s v="United States"/>
    <s v="United States"/>
    <n v="1"/>
    <d v="2014-12-19T00:00:00"/>
    <n v="2014"/>
    <x v="5"/>
    <s v="26 min"/>
    <n v="26"/>
    <n v="26"/>
    <n v="5411.8088650342579"/>
    <s v=""/>
    <s v="Movies"/>
    <s v="Movies"/>
    <s v="Movies"/>
    <n v="1"/>
  </r>
  <r>
    <n v="7242"/>
    <s v="s7242"/>
    <x v="0"/>
    <s v="Kung Fu Panda: Holiday"/>
    <s v="Tim Johnson"/>
    <s v="Jack Black, Angelina Jolie, Dustin Hoffman, Jackie Chan, Seth Rogen, Lucy Liu, David Cross, James Hong, Dan Fogler"/>
    <n v="9"/>
    <s v="United States"/>
    <s v="United States"/>
    <n v="1"/>
    <d v="2012-12-01T00:00:00"/>
    <n v="2010"/>
    <x v="6"/>
    <s v="26 min"/>
    <n v="26"/>
    <n v="26"/>
    <n v="5411.8088650342579"/>
    <s v=""/>
    <s v="Children &amp; Family Movies, Comedies"/>
    <s v="Children &amp; Family Movies"/>
    <s v="Children &amp; Family Movies, Comedies"/>
    <n v="2"/>
  </r>
  <r>
    <n v="7892"/>
    <s v="s7892"/>
    <x v="0"/>
    <s v="Room on the Broom"/>
    <s v="Max Lang, Jani Lachauer"/>
    <s v="Simon Pegg, Gillian Anderson, Rob Brydon, Martin Clunes, Sally Hawkins, David Walliams, Timothy Spall"/>
    <n v="7"/>
    <s v="United Kingdom"/>
    <s v="United Kingdom, Germany"/>
    <n v="2"/>
    <d v="2019-07-01T00:00:00"/>
    <n v="2012"/>
    <x v="8"/>
    <s v="26 min"/>
    <n v="26"/>
    <n v="26"/>
    <n v="5411.8088650342579"/>
    <s v=""/>
    <s v="Children &amp; Family Movies, Independent Movies"/>
    <s v="Children &amp; Family Movies"/>
    <s v="Children &amp; Family Movies, Independent Movies"/>
    <n v="2"/>
  </r>
  <r>
    <n v="1753"/>
    <s v="s1753"/>
    <x v="0"/>
    <s v="Elf Pets: Santa‚Äôs Reindeer Rescue"/>
    <s v="Chanda Bell"/>
    <s v="Brad Hyland, Drew Barber, Ashley Roberts, Lowrey Brown, Kristyl Tift, Manny Mahen, Olivia Berkeley, Eleanor Rocha"/>
    <n v="8"/>
    <s v="United States"/>
    <s v="United States"/>
    <n v="1"/>
    <d v="2020-11-01T00:00:00"/>
    <n v="2020"/>
    <x v="0"/>
    <s v="27 min"/>
    <n v="27"/>
    <n v="27"/>
    <n v="5265.6788699274239"/>
    <s v=""/>
    <s v="Children &amp; Family Movies"/>
    <s v="Children &amp; Family Movies"/>
    <s v="Children &amp; Family Movies"/>
    <n v="1"/>
  </r>
  <r>
    <n v="4290"/>
    <s v="s4290"/>
    <x v="0"/>
    <s v="Dragons: Dawn of the Dragon Racers"/>
    <s v="Elaine Bogan, John Sanford"/>
    <s v="Jay Baruchel, America Ferrera, Zack Pearlman, Christopher Mintz-Plasse, T.J. Miller, Andree Vermeulen"/>
    <n v="6"/>
    <s v="United States"/>
    <s v="United States"/>
    <n v="1"/>
    <d v="2018-12-16T00:00:00"/>
    <n v="2014"/>
    <x v="6"/>
    <s v="27 min"/>
    <n v="27"/>
    <n v="27"/>
    <n v="5265.6788699274239"/>
    <s v=""/>
    <s v="Children &amp; Family Movies, Comedies"/>
    <s v="Children &amp; Family Movies"/>
    <s v="Children &amp; Family Movies, Comedies"/>
    <n v="2"/>
  </r>
  <r>
    <n v="5134"/>
    <s v="s5134"/>
    <x v="0"/>
    <s v="Trolls Holiday Special"/>
    <s v="Joel Crawford"/>
    <s v="Anna Kendrick, Justin Timberlake, Zooey Deschanel, Christopher Mintz-Plasse, James Corden, Ron Funches, Kunal Nayyar, Aino Jawo, Caroline Hjelt, Walt Dohrn"/>
    <n v="10"/>
    <s v="United States"/>
    <s v="United States"/>
    <n v="1"/>
    <d v="2017-12-06T00:00:00"/>
    <n v="2017"/>
    <x v="8"/>
    <s v="27 min"/>
    <n v="27"/>
    <n v="27"/>
    <n v="5265.6788699274239"/>
    <s v=""/>
    <s v="Children &amp; Family Movies, Comedies, Music &amp; Musicals"/>
    <s v="Children &amp; Family Movies"/>
    <s v="Children &amp; Family Movies, Comedies, Music &amp; Musicals"/>
    <n v="3"/>
  </r>
  <r>
    <n v="1508"/>
    <s v="s1508"/>
    <x v="0"/>
    <s v="Shaun the Sheep: The Farmer‚Äôs Llamas"/>
    <s v="Jay Grace"/>
    <s v="Justin Fletcher, John Sparkes, Sean Connolly, Chris Grimes"/>
    <n v="4"/>
    <s v="United Kingdom"/>
    <s v="United Kingdom"/>
    <n v="1"/>
    <d v="2020-12-22T00:00:00"/>
    <n v="2020"/>
    <x v="0"/>
    <s v="28 min"/>
    <n v="28"/>
    <n v="28"/>
    <n v="5121.5488748205898"/>
    <s v=""/>
    <s v="Children &amp; Family Movies, Comedies"/>
    <s v="Children &amp; Family Movies"/>
    <s v="Children &amp; Family Movies, Comedies"/>
    <n v="2"/>
  </r>
  <r>
    <n v="1557"/>
    <s v="s1557"/>
    <x v="0"/>
    <s v="A Trash Truck Christmas"/>
    <s v="Eddie Rosas"/>
    <s v="Henry Keane, Glen Keane, Lucas Neff, Brian Baumgartner, Jackie Loeb, John DiMaggio"/>
    <n v="6"/>
    <m/>
    <m/>
    <n v="0"/>
    <d v="2020-12-11T00:00:00"/>
    <n v="2020"/>
    <x v="0"/>
    <s v="28 min"/>
    <n v="28"/>
    <n v="28"/>
    <n v="5121.5488748205898"/>
    <s v=""/>
    <s v="Children &amp; Family Movies"/>
    <s v="Children &amp; Family Movies"/>
    <s v="Children &amp; Family Movies"/>
    <n v="1"/>
  </r>
  <r>
    <n v="1752"/>
    <s v="s1752"/>
    <x v="0"/>
    <s v="Elf Pets: A Fox Cub‚Äôs Christmas Tale"/>
    <s v="Chanda Bell"/>
    <s v="Leslie Bellair, Brad Hyland, Brody Rose, Carol Aebersold"/>
    <n v="4"/>
    <s v="United States"/>
    <s v="United States"/>
    <n v="1"/>
    <d v="2020-11-01T00:00:00"/>
    <n v="2020"/>
    <x v="0"/>
    <s v="28 min"/>
    <n v="28"/>
    <n v="28"/>
    <n v="5121.5488748205898"/>
    <s v=""/>
    <s v="Children &amp; Family Movies"/>
    <s v="Children &amp; Family Movies"/>
    <s v="Children &amp; Family Movies"/>
    <n v="1"/>
  </r>
  <r>
    <n v="1931"/>
    <s v="s1931"/>
    <x v="0"/>
    <s v="Poacher"/>
    <s v="Tom Whitworth"/>
    <s v="Brian Ogola, Davina Leonard, Shiviske Shivisi, Lenny Juma, Olwenya Maina, Peter King, Alfred Munyua, Mwajuma Belle"/>
    <n v="8"/>
    <s v="United Kingdom"/>
    <s v="United Kingdom, Kenya"/>
    <n v="2"/>
    <d v="2020-09-30T00:00:00"/>
    <n v="2018"/>
    <x v="5"/>
    <s v="28 min"/>
    <n v="28"/>
    <n v="28"/>
    <n v="5121.5488748205898"/>
    <s v=""/>
    <s v="Dramas, International Movies, Thrillers"/>
    <s v="Dramas"/>
    <s v="Dramas, International Movies, Thrillers"/>
    <n v="3"/>
  </r>
  <r>
    <n v="1933"/>
    <s v="s1933"/>
    <x v="0"/>
    <s v="The Boys in the Band: Something Personal"/>
    <m/>
    <s v="Jim Parsons, Zachary Quinto, Matt Bomer, Andrew Rannells, Charlie Carver, Robin de Jes√∫s, Brian Hutchison, Michael Benjamin Washington, Tuc Watkins, Joe Mantello, Ned Martel, Mart Crowley"/>
    <n v="12"/>
    <s v="United States"/>
    <s v="United States"/>
    <n v="1"/>
    <d v="2020-09-30T00:00:00"/>
    <n v="2020"/>
    <x v="5"/>
    <s v="28 min"/>
    <n v="28"/>
    <n v="28"/>
    <n v="5121.5488748205898"/>
    <s v=""/>
    <s v="Documentaries, LGBTQ Movies"/>
    <s v="Documentaries"/>
    <s v="Documentaries, LGBTQ Movies"/>
    <n v="2"/>
  </r>
  <r>
    <n v="3254"/>
    <s v="s3254"/>
    <x v="0"/>
    <s v="Lorena, Light-Footed Woman"/>
    <s v="Juan Carlos Rulfo"/>
    <s v="Lorena Ram√≠rez"/>
    <n v="1"/>
    <s v="Mexico"/>
    <s v="Mexico"/>
    <n v="1"/>
    <d v="2019-11-20T00:00:00"/>
    <n v="2019"/>
    <x v="4"/>
    <s v="28 min"/>
    <n v="28"/>
    <n v="28"/>
    <n v="5121.5488748205898"/>
    <s v=""/>
    <s v="Documentaries, International Movies, Sports Movies"/>
    <s v="Documentaries"/>
    <s v="Documentaries, International Movies, Sports Movies"/>
    <n v="3"/>
  </r>
  <r>
    <n v="3366"/>
    <s v="s3366"/>
    <x v="0"/>
    <s v="A 3 Minute Hug"/>
    <s v="Everardo Gonz√°lez"/>
    <m/>
    <n v="0"/>
    <s v="Mexico"/>
    <s v="Mexico, United States"/>
    <n v="2"/>
    <d v="2019-10-28T00:00:00"/>
    <n v="2019"/>
    <x v="6"/>
    <s v="28 min"/>
    <n v="28"/>
    <n v="28"/>
    <n v="5121.5488748205898"/>
    <s v=""/>
    <s v="Documentaries, International Movies"/>
    <s v="Documentaries"/>
    <s v="Documentaries, International Movies"/>
    <n v="2"/>
  </r>
  <r>
    <n v="4230"/>
    <s v="s4230"/>
    <x v="0"/>
    <s v="Bill Hicks: One Night Stand"/>
    <s v="John Fortenberry"/>
    <s v="Bill Hicks"/>
    <n v="1"/>
    <s v="United Kingdom"/>
    <s v="United Kingdom"/>
    <n v="1"/>
    <d v="2018-12-31T00:00:00"/>
    <n v="1991"/>
    <x v="5"/>
    <s v="28 min"/>
    <n v="28"/>
    <n v="28"/>
    <n v="5121.5488748205898"/>
    <s v=""/>
    <s v="Stand-Up Comedy"/>
    <s v="Stand-Up Comedy"/>
    <s v="Stand-Up Comedy"/>
    <n v="1"/>
  </r>
  <r>
    <n v="4324"/>
    <s v="s4324"/>
    <x v="0"/>
    <s v="Super Monsters and the Wish Star"/>
    <s v="Jacob Joice"/>
    <s v="Elyse Maloway, Vincent Tong, Erin Mathews, Andrea Libman, Alessandro Juliani, Nicole Anthony, Diana Kaarina, Ian James Corlett, Britt McKillip, Kathleen Barr, Gigi Saul Guerrero"/>
    <n v="11"/>
    <m/>
    <m/>
    <n v="0"/>
    <d v="2018-12-07T00:00:00"/>
    <n v="2018"/>
    <x v="0"/>
    <s v="28 min"/>
    <n v="28"/>
    <n v="28"/>
    <n v="5121.5488748205898"/>
    <s v=""/>
    <s v="Children &amp; Family Movies"/>
    <s v="Children &amp; Family Movies"/>
    <s v="Children &amp; Family Movies"/>
    <n v="1"/>
  </r>
  <r>
    <n v="5308"/>
    <s v="s5308"/>
    <x v="0"/>
    <s v="Resurface"/>
    <s v="Josh Izenberg, Wynn Padula"/>
    <m/>
    <n v="0"/>
    <s v="United States"/>
    <s v="United States"/>
    <n v="1"/>
    <d v="2017-09-01T00:00:00"/>
    <n v="2017"/>
    <x v="5"/>
    <s v="28 min"/>
    <n v="28"/>
    <n v="28"/>
    <n v="5121.5488748205898"/>
    <s v=""/>
    <s v="Documentaries, Sports Movies"/>
    <s v="Documentaries"/>
    <s v="Documentaries, Sports Movies"/>
    <n v="2"/>
  </r>
  <r>
    <n v="855"/>
    <s v="s855"/>
    <x v="0"/>
    <s v="Creating an Army of the Dead"/>
    <m/>
    <m/>
    <n v="0"/>
    <m/>
    <m/>
    <n v="0"/>
    <d v="2021-05-21T00:00:00"/>
    <n v="2021"/>
    <x v="5"/>
    <s v="29 min"/>
    <n v="29"/>
    <n v="29"/>
    <n v="4979.4188797137558"/>
    <s v=""/>
    <s v="Documentaries"/>
    <s v="Documentaries"/>
    <s v="Documentaries"/>
    <n v="1"/>
  </r>
  <r>
    <n v="1928"/>
    <s v="s1928"/>
    <x v="0"/>
    <s v="Baxu and the Giants"/>
    <s v="Florian Schott"/>
    <s v="Camilla Jo-Ann Daries, Wafeeq Narimab, Anna Louw, Steven Afrikaner, Ashwyn Mberi, Robert Hara Gaeb"/>
    <n v="6"/>
    <s v="Namibia"/>
    <s v="Namibia"/>
    <n v="1"/>
    <d v="2020-09-30T00:00:00"/>
    <n v="2019"/>
    <x v="6"/>
    <s v="29 min"/>
    <n v="29"/>
    <n v="29"/>
    <n v="4979.4188797137558"/>
    <s v=""/>
    <s v="Dramas, International Movies"/>
    <s v="Dramas"/>
    <s v="Dramas, International Movies"/>
    <n v="2"/>
  </r>
  <r>
    <n v="3162"/>
    <s v="s3162"/>
    <x v="0"/>
    <s v="A Family Reunion Christmas"/>
    <s v="Robbie Countryman"/>
    <s v="Loretta Devine, Tia Mowry-Hardrict, Anthony Alabi, Talia Jackson, Isaiah Russell-Bailey, Cameron J. Wright, Jordyn Raya James, Jack√©e Harry, Richard Roundtree"/>
    <n v="9"/>
    <s v="United States"/>
    <s v="United States"/>
    <n v="1"/>
    <d v="2019-12-09T00:00:00"/>
    <n v="2019"/>
    <x v="6"/>
    <s v="29 min"/>
    <n v="29"/>
    <n v="29"/>
    <n v="4979.4188797137558"/>
    <s v=""/>
    <s v="Children &amp; Family Movies, Comedies"/>
    <s v="Children &amp; Family Movies"/>
    <s v="Children &amp; Family Movies, Comedies"/>
    <n v="2"/>
  </r>
  <r>
    <n v="4241"/>
    <s v="s4241"/>
    <x v="0"/>
    <s v="Sam Kinison: The Scream Continues"/>
    <m/>
    <s v="Sam Kinison"/>
    <n v="1"/>
    <s v="United States"/>
    <s v="United States"/>
    <n v="1"/>
    <d v="2018-12-31T00:00:00"/>
    <n v="2016"/>
    <x v="5"/>
    <s v="29 min"/>
    <n v="29"/>
    <n v="29"/>
    <n v="4979.4188797137558"/>
    <s v=""/>
    <s v="Documentaries"/>
    <s v="Documentaries"/>
    <s v="Documentaries"/>
    <n v="1"/>
  </r>
  <r>
    <n v="4287"/>
    <s v="s4287"/>
    <x v="0"/>
    <s v="Prince of Peoria: A Christmas Moose Miracle"/>
    <s v="Jon Rosenbaum"/>
    <s v="Gavin Lewis, Theodore Barnes, Shelby Simmons, Cynthia Kaye McWilliams"/>
    <n v="4"/>
    <s v="United States"/>
    <s v="United States"/>
    <n v="1"/>
    <d v="2018-12-17T00:00:00"/>
    <n v="2018"/>
    <x v="4"/>
    <s v="29 min"/>
    <n v="29"/>
    <n v="29"/>
    <n v="4979.4188797137558"/>
    <s v=""/>
    <s v="Children &amp; Family Movies, Comedies"/>
    <s v="Children &amp; Family Movies"/>
    <s v="Children &amp; Family Movies, Comedies"/>
    <n v="2"/>
  </r>
  <r>
    <n v="5877"/>
    <s v="s5877"/>
    <x v="0"/>
    <s v="Marco Polo: One Hundred Eyes"/>
    <s v="Alik Sakharov"/>
    <s v="Tom Wu, Benedict Wong, Michelle Yeoh"/>
    <n v="3"/>
    <s v="United States"/>
    <s v="United States"/>
    <n v="1"/>
    <d v="2015-12-26T00:00:00"/>
    <n v="2015"/>
    <x v="5"/>
    <s v="29 min"/>
    <n v="29"/>
    <n v="29"/>
    <n v="4979.4188797137558"/>
    <s v=""/>
    <s v="Movies"/>
    <s v="Movies"/>
    <s v="Movies"/>
    <n v="1"/>
  </r>
  <r>
    <n v="5919"/>
    <s v="s5919"/>
    <x v="0"/>
    <s v="Virunga: Gorillas in Peril"/>
    <m/>
    <m/>
    <n v="0"/>
    <s v="United States"/>
    <s v="United States"/>
    <n v="1"/>
    <d v="2015-02-13T00:00:00"/>
    <n v="2015"/>
    <x v="1"/>
    <s v="29 min"/>
    <n v="29"/>
    <n v="29"/>
    <n v="4979.4188797137558"/>
    <s v=""/>
    <s v="Documentaries"/>
    <s v="Documentaries"/>
    <s v="Documentaries"/>
    <n v="1"/>
  </r>
  <r>
    <n v="5956"/>
    <s v="s5956"/>
    <x v="0"/>
    <s v="Splatter"/>
    <s v="Joe Dante"/>
    <s v="Corey Feldman, Tony Todd, Tara Leigh, Erin Way, Mark Alan, Stuart Pankin"/>
    <n v="6"/>
    <s v="United States"/>
    <s v="United States"/>
    <n v="1"/>
    <d v="2009-11-18T00:00:00"/>
    <n v="2009"/>
    <x v="5"/>
    <s v="29 min"/>
    <n v="29"/>
    <n v="29"/>
    <n v="4979.4188797137558"/>
    <s v=""/>
    <s v="Horror Movies"/>
    <s v="Horror Movies"/>
    <s v="Horror Movies"/>
    <n v="1"/>
  </r>
  <r>
    <n v="6738"/>
    <s v="s6738"/>
    <x v="0"/>
    <s v="Famous in Ahmedabad"/>
    <s v="Hardik Mehta"/>
    <m/>
    <n v="0"/>
    <s v="India"/>
    <s v="India"/>
    <n v="1"/>
    <d v="2016-12-15T00:00:00"/>
    <n v="2015"/>
    <x v="1"/>
    <s v="29 min"/>
    <n v="29"/>
    <n v="29"/>
    <n v="4979.4188797137558"/>
    <s v=""/>
    <s v="Documentaries, International Movies"/>
    <s v="Documentaries"/>
    <s v="Documentaries, International Movies"/>
    <n v="2"/>
  </r>
  <r>
    <n v="6749"/>
    <s v="s6749"/>
    <x v="0"/>
    <s v="Figaro Pho"/>
    <s v="Luke Jurevicius"/>
    <s v="Luke Jurevicius"/>
    <n v="1"/>
    <s v="United Kingdom"/>
    <s v="United Kingdom"/>
    <n v="1"/>
    <d v="2016-09-01T00:00:00"/>
    <n v="2008"/>
    <x v="8"/>
    <s v="29 min"/>
    <n v="29"/>
    <n v="29"/>
    <n v="4979.4188797137558"/>
    <s v=""/>
    <s v="Children &amp; Family Movies, Comedies"/>
    <s v="Children &amp; Family Movies"/>
    <s v="Children &amp; Family Movies, Comedies"/>
    <n v="2"/>
  </r>
  <r>
    <n v="7406"/>
    <s v="s7406"/>
    <x v="0"/>
    <s v="Mark Gatiss: A Study in Sherlock"/>
    <s v="Nathan Landeg"/>
    <s v="Benedict Cumberbatch, Martin Freeman, Una Stubbs, Rupert Graves, Mark Gatiss, Steven Moffat"/>
    <n v="6"/>
    <m/>
    <m/>
    <n v="0"/>
    <d v="2016-05-01T00:00:00"/>
    <n v="2016"/>
    <x v="1"/>
    <s v="29 min"/>
    <n v="29"/>
    <n v="29"/>
    <n v="4979.4188797137558"/>
    <s v=""/>
    <s v="Movies"/>
    <s v="Movies"/>
    <s v="Movies"/>
    <n v="1"/>
  </r>
  <r>
    <n v="2217"/>
    <s v="s2217"/>
    <x v="0"/>
    <s v="The Letter Reader"/>
    <s v="Sibusiso Khuzwayo"/>
    <s v="Bahle Mashinini, Nomalanga Shabane, Andile Gumbi, Nokuthula Mazibuko"/>
    <n v="4"/>
    <s v="South Africa"/>
    <s v="South Africa"/>
    <n v="1"/>
    <d v="2020-07-23T00:00:00"/>
    <n v="2019"/>
    <x v="6"/>
    <s v="30 min"/>
    <n v="30"/>
    <n v="30"/>
    <n v="4839.2888846069209"/>
    <s v=""/>
    <s v="Dramas, International Movies"/>
    <s v="Dramas"/>
    <s v="Dramas, International Movies"/>
    <n v="2"/>
  </r>
  <r>
    <n v="3803"/>
    <s v="s3803"/>
    <x v="0"/>
    <s v="The Lonely Island Presents: The Unauthorized Bash Brothers Experience"/>
    <s v="Mike Diva, Akiva Schaffer"/>
    <s v="Andy Samberg, Akiva Schaffer, Jorma Taccone, Hannah Simone, Jenny Slate, Sterling K. Brown, Jim O'Heir, Maya Rudolph, Stephanie Beatriz, Alana Haim, Este Haim, Danielle Haim"/>
    <n v="12"/>
    <m/>
    <m/>
    <n v="0"/>
    <d v="2019-05-23T00:00:00"/>
    <n v="2019"/>
    <x v="5"/>
    <s v="30 min"/>
    <n v="30"/>
    <n v="30"/>
    <n v="4839.2888846069209"/>
    <s v=""/>
    <s v="Comedies, Music &amp; Musicals, Sports Movies"/>
    <s v="Comedies"/>
    <s v="Comedies, Music &amp; Musicals, Sports Movies"/>
    <n v="3"/>
  </r>
  <r>
    <n v="3804"/>
    <s v="s3804"/>
    <x v="0"/>
    <s v="A Tale of Two Kitchens"/>
    <s v="Trisha Ziff"/>
    <m/>
    <n v="0"/>
    <s v="United States"/>
    <s v="United States, Mexico"/>
    <n v="2"/>
    <d v="2019-05-22T00:00:00"/>
    <n v="2019"/>
    <x v="6"/>
    <s v="30 min"/>
    <n v="30"/>
    <n v="30"/>
    <n v="4839.2888846069209"/>
    <s v=""/>
    <s v="Documentaries, International Movies"/>
    <s v="Documentaries"/>
    <s v="Documentaries, International Movies"/>
    <n v="2"/>
  </r>
  <r>
    <n v="4245"/>
    <s v="s4245"/>
    <x v="0"/>
    <s v="Tim Allen: Men Are Pigs"/>
    <s v="Ellen Brown"/>
    <s v="Tim Allen"/>
    <n v="1"/>
    <s v="United States"/>
    <s v="United States"/>
    <n v="1"/>
    <d v="2018-12-31T00:00:00"/>
    <n v="1990"/>
    <x v="5"/>
    <s v="30 min"/>
    <n v="30"/>
    <n v="30"/>
    <n v="4839.2888846069209"/>
    <s v=""/>
    <s v="Stand-Up Comedy"/>
    <s v="Stand-Up Comedy"/>
    <s v="Stand-Up Comedy"/>
    <n v="1"/>
  </r>
  <r>
    <n v="4246"/>
    <s v="s4246"/>
    <x v="0"/>
    <s v="Tim Allen: ReWires America"/>
    <m/>
    <s v="Tim Allen"/>
    <n v="1"/>
    <s v="United States"/>
    <s v="United States"/>
    <n v="1"/>
    <d v="2018-12-31T00:00:00"/>
    <n v="1991"/>
    <x v="5"/>
    <s v="30 min"/>
    <n v="30"/>
    <n v="30"/>
    <n v="4839.2888846069209"/>
    <s v=""/>
    <s v="Stand-Up Comedy"/>
    <s v="Stand-Up Comedy"/>
    <s v="Stand-Up Comedy"/>
    <n v="1"/>
  </r>
  <r>
    <n v="4353"/>
    <s v="s4353"/>
    <x v="0"/>
    <s v="Angela's Christmas"/>
    <s v="Damien O‚ÄôConnor"/>
    <s v="Lucy O'Connell, Ruth Negga, Brendan Mullins, Malachy McCourt, Vivian Drew, Anya O'Connor, Janet Moran, Brian Gleeson, Pat Kinevane"/>
    <n v="9"/>
    <s v="Ireland"/>
    <s v="Ireland, Canada"/>
    <n v="2"/>
    <d v="2018-11-30T00:00:00"/>
    <n v="2018"/>
    <x v="0"/>
    <s v="30 min"/>
    <n v="30"/>
    <n v="30"/>
    <n v="4839.2888846069209"/>
    <s v=""/>
    <s v="Children &amp; Family Movies"/>
    <s v="Children &amp; Family Movies"/>
    <s v="Children &amp; Family Movies"/>
    <n v="1"/>
  </r>
  <r>
    <n v="4687"/>
    <s v="s4687"/>
    <x v="0"/>
    <s v="One Last Shot"/>
    <s v="Mike Clattenburg"/>
    <s v="Robb Wells, John Paul Tremblay, John Dunsworth"/>
    <n v="3"/>
    <s v="Canada"/>
    <s v="Canada"/>
    <n v="1"/>
    <d v="2018-08-24T00:00:00"/>
    <n v="1998"/>
    <x v="5"/>
    <s v="31 min"/>
    <n v="31"/>
    <n v="31"/>
    <n v="4701.1588895000868"/>
    <s v=""/>
    <s v="Comedies"/>
    <s v="Comedies"/>
    <s v="Comedies"/>
    <n v="1"/>
  </r>
  <r>
    <n v="5679"/>
    <s v="s5679"/>
    <x v="0"/>
    <s v="Ricardo O'Farrill: Abrazo navide√±o"/>
    <s v="Ra√∫l Campos, Jan Suter"/>
    <s v="Ricardo O'Farrill, Carlos Ballarta, Sof√≠a Ni√±o de Rivera, Chumel Torres, Marissa &quot;Chabe&quot; Lozano"/>
    <n v="5"/>
    <s v="Mexico"/>
    <s v="Mexico"/>
    <n v="1"/>
    <d v="2016-12-12T00:00:00"/>
    <n v="2016"/>
    <x v="5"/>
    <s v="31 min"/>
    <n v="31"/>
    <n v="31"/>
    <n v="4701.1588895000868"/>
    <s v=""/>
    <s v="Stand-Up Comedy"/>
    <s v="Stand-Up Comedy"/>
    <s v="Stand-Up Comedy"/>
    <n v="1"/>
  </r>
  <r>
    <n v="889"/>
    <s v="s889"/>
    <x v="0"/>
    <s v="The Upshaws - The Afterparty"/>
    <m/>
    <s v="David Spade, London Hughes, Fortune Feimster, Wanda Sykes, Mike Epps, Kim Fields"/>
    <n v="6"/>
    <m/>
    <m/>
    <n v="0"/>
    <d v="2021-05-14T00:00:00"/>
    <n v="2021"/>
    <x v="1"/>
    <s v="32 min"/>
    <n v="32"/>
    <n v="32"/>
    <n v="4565.0288943932528"/>
    <s v=""/>
    <s v="Comedies"/>
    <s v="Comedies"/>
    <s v="Comedies"/>
    <n v="1"/>
  </r>
  <r>
    <n v="1090"/>
    <s v="s1090"/>
    <x v="0"/>
    <s v="Two Distant Strangers"/>
    <s v="Travon Free, Martin Desmond Roe"/>
    <s v="Joey Bada$$, Andrew Howard, Zaria"/>
    <n v="3"/>
    <s v="United States"/>
    <s v="United States"/>
    <n v="1"/>
    <d v="2021-04-09T00:00:00"/>
    <n v="2021"/>
    <x v="5"/>
    <s v="32 min"/>
    <n v="32"/>
    <n v="32"/>
    <n v="4565.0288943932528"/>
    <s v=""/>
    <s v="Dramas"/>
    <s v="Dramas"/>
    <s v="Dramas"/>
    <n v="1"/>
  </r>
  <r>
    <n v="1412"/>
    <s v="s1412"/>
    <x v="0"/>
    <s v="What Would Sophia Loren Do?"/>
    <s v="Ross Kauffman"/>
    <s v="Nancy &quot;Vincenza Careri&quot; Kulik, Sophia Loren"/>
    <n v="2"/>
    <s v="United States"/>
    <s v="United States"/>
    <n v="1"/>
    <d v="2021-01-15T00:00:00"/>
    <n v="2021"/>
    <x v="1"/>
    <s v="32 min"/>
    <n v="32"/>
    <n v="32"/>
    <n v="4565.0288943932528"/>
    <s v=""/>
    <s v="Documentaries"/>
    <s v="Documentaries"/>
    <s v="Documentaries"/>
    <n v="1"/>
  </r>
  <r>
    <n v="1519"/>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n v="15"/>
    <m/>
    <m/>
    <n v="0"/>
    <d v="2020-12-18T00:00:00"/>
    <n v="2020"/>
    <x v="6"/>
    <s v="32 min"/>
    <n v="32"/>
    <n v="32"/>
    <n v="4565.0288943932528"/>
    <s v=""/>
    <s v="Documentaries, Music &amp; Musicals"/>
    <s v="Documentaries"/>
    <s v="Documentaries, Music &amp; Musicals"/>
    <n v="2"/>
  </r>
  <r>
    <n v="3663"/>
    <s v="s3663"/>
    <x v="0"/>
    <s v="Frankenstein‚Äôs Monster‚Äôs Monster, Frankenstein"/>
    <s v="Daniel Gray Longino"/>
    <s v="David Harbour, Alex Ozerov, Kate Berlant, Mary Woronov, Alfred Molina, Heather Lawless, Michael Lerner, Marion Van Cuyck, Bridey Elliott, O-Lan Jones, Lidia Porto, Graham Wagner, Randolph Thompson"/>
    <n v="13"/>
    <s v="United States"/>
    <s v="United States"/>
    <n v="1"/>
    <d v="2019-07-16T00:00:00"/>
    <n v="2019"/>
    <x v="1"/>
    <s v="32 min"/>
    <n v="32"/>
    <n v="32"/>
    <n v="4565.0288943932528"/>
    <s v=""/>
    <s v="Comedies"/>
    <s v="Comedies"/>
    <s v="Comedies"/>
    <n v="1"/>
  </r>
  <r>
    <n v="4938"/>
    <s v="s4938"/>
    <x v="0"/>
    <s v="Ram Dass, Going Home"/>
    <s v="Derek Peck"/>
    <s v="Ram Dass"/>
    <n v="1"/>
    <s v="United States"/>
    <s v="United States"/>
    <n v="1"/>
    <d v="2018-04-06T00:00:00"/>
    <n v="2018"/>
    <x v="1"/>
    <s v="32 min"/>
    <n v="32"/>
    <n v="32"/>
    <n v="4565.0288943932528"/>
    <s v=""/>
    <s v="Documentaries, Faith &amp; Spirituality"/>
    <s v="Documentaries"/>
    <s v="Documentaries, Faith &amp; Spirituality"/>
    <n v="2"/>
  </r>
  <r>
    <n v="7279"/>
    <s v="s7279"/>
    <x v="0"/>
    <s v="LeapFrog: Sing-along, Read-along"/>
    <s v="Ron Myrick"/>
    <s v="Julie Maddalena, Cindy Robinson"/>
    <n v="2"/>
    <m/>
    <m/>
    <n v="0"/>
    <d v="2020-04-15T00:00:00"/>
    <n v="2011"/>
    <x v="0"/>
    <s v="32 min"/>
    <n v="32"/>
    <n v="32"/>
    <n v="4565.0288943932528"/>
    <s v=""/>
    <s v="Children &amp; Family Movies"/>
    <s v="Children &amp; Family Movies"/>
    <s v="Children &amp; Family Movies"/>
    <n v="1"/>
  </r>
  <r>
    <n v="7931"/>
    <s v="s7931"/>
    <x v="0"/>
    <s v="San Pietro"/>
    <s v="John Huston"/>
    <m/>
    <n v="0"/>
    <s v="United States"/>
    <s v="United States"/>
    <n v="1"/>
    <d v="2017-03-31T00:00:00"/>
    <n v="1945"/>
    <x v="1"/>
    <s v="32 min"/>
    <n v="32"/>
    <n v="32"/>
    <n v="4565.0288943932528"/>
    <s v=""/>
    <s v="Classic Movies, Documentaries"/>
    <s v="Classic Movies"/>
    <s v="Classic Movies, Documentaries"/>
    <n v="2"/>
  </r>
  <r>
    <n v="8501"/>
    <s v="s8501"/>
    <x v="0"/>
    <s v="The Search for Life in Space"/>
    <s v="Stephen Amezdroz"/>
    <m/>
    <n v="0"/>
    <s v="United States"/>
    <s v="United States"/>
    <n v="1"/>
    <d v="2018-04-01T00:00:00"/>
    <n v="2016"/>
    <x v="4"/>
    <s v="32 min"/>
    <n v="32"/>
    <n v="32"/>
    <n v="4565.0288943932528"/>
    <s v=""/>
    <s v="Documentaries"/>
    <s v="Documentaries"/>
    <s v="Documentaries"/>
    <n v="1"/>
  </r>
  <r>
    <n v="976"/>
    <s v="s976"/>
    <x v="0"/>
    <s v="Shadow and Bone - The Afterparty"/>
    <m/>
    <s v="David Spade, London Hughes, Fortune Feimster, Ben Barnes, Jessie Mei Li, Archie Renaux, Amita Suman, Freddy Carter, Kit Young"/>
    <n v="9"/>
    <s v="United States"/>
    <s v="United States"/>
    <n v="1"/>
    <d v="2021-04-24T00:00:00"/>
    <n v="2021"/>
    <x v="1"/>
    <s v="33 min"/>
    <n v="33"/>
    <n v="33"/>
    <n v="4430.8988992864188"/>
    <s v=""/>
    <s v="Action &amp; Adventure, Comedies, Dramas"/>
    <s v="Action &amp; Adventure"/>
    <s v="Action &amp; Adventure, Comedies, Dramas"/>
    <n v="3"/>
  </r>
  <r>
    <n v="1884"/>
    <s v="s1884"/>
    <x v="0"/>
    <s v="StarBeam: Halloween Hero"/>
    <s v="Jon Izen"/>
    <s v="Nahanni Mitchell, Dean Petriw, Terry Klassen, Sam Vincent, Rhona Rees, Laara Sadiq"/>
    <n v="6"/>
    <s v="Canada"/>
    <s v="Canada"/>
    <n v="1"/>
    <d v="2020-10-06T00:00:00"/>
    <n v="2020"/>
    <x v="0"/>
    <s v="33 min"/>
    <n v="33"/>
    <n v="33"/>
    <n v="4430.8988992864188"/>
    <s v=""/>
    <s v="Children &amp; Family Movies"/>
    <s v="Children &amp; Family Movies"/>
    <s v="Children &amp; Family Movies"/>
    <n v="1"/>
  </r>
  <r>
    <n v="2096"/>
    <s v="s2096"/>
    <x v="0"/>
    <s v="Making The Witcher"/>
    <s v="Nathan Wiley"/>
    <s v="Henry Cavill, Anya Chalotra, Freya Allan, Eamon Farren, Mimi Ndiweni, Adam Levy, MyAnna Buring, Joey Batey, Lauren Schmidt Hissrich, Tomasz Bagi≈Ñski, Andrew Laws, Sneha Koorse, Declan De Barra, Beau DeMayo, Simon Emanuel, Iv√°n Poh√°rnok, Tim Aslam, Charlotte Br√§ndstr√∂m"/>
    <n v="18"/>
    <s v="United States"/>
    <s v="United States"/>
    <n v="1"/>
    <d v="2020-08-26T00:00:00"/>
    <n v="2020"/>
    <x v="5"/>
    <s v="33 min"/>
    <n v="33"/>
    <n v="33"/>
    <n v="4430.8988992864188"/>
    <s v=""/>
    <s v="Documentaries"/>
    <s v="Documentaries"/>
    <s v="Documentaries"/>
    <n v="1"/>
  </r>
  <r>
    <n v="2914"/>
    <s v="s2914"/>
    <x v="0"/>
    <s v="Fanatyk"/>
    <s v="Micha≈Ç Tylka"/>
    <s v="Piotr Cyrwus, Miko≈Çaj Kubacki, Anna Radwan, Marian Dziƒôdziel, Jan Nowicki, Juliusz ChrzƒÖstowski, Ma≈Çgorzata Krzysica, Jacek Strama"/>
    <n v="8"/>
    <s v="Poland"/>
    <s v="Poland"/>
    <n v="1"/>
    <d v="2020-02-14T00:00:00"/>
    <n v="2017"/>
    <x v="5"/>
    <s v="33 min"/>
    <n v="33"/>
    <n v="33"/>
    <n v="4430.8988992864188"/>
    <s v=""/>
    <s v="Comedies, Dramas, Independent Movies"/>
    <s v="Comedies"/>
    <s v="Comedies, Dramas, Independent Movies"/>
    <n v="3"/>
  </r>
  <r>
    <n v="4696"/>
    <s v="s4696"/>
    <x v="0"/>
    <s v="Party Monster: Scratching the Surface"/>
    <m/>
    <s v="Ellie Kemper, Jane Krakowski, Tituss Burgess, Carol Kane, Jon Hamm, Bobby Moynihan, Lauren Adams, Sara Chase, Sol Miranda, Derek Klena, Aidy Bryant"/>
    <n v="11"/>
    <s v="United States"/>
    <s v="United States"/>
    <n v="1"/>
    <d v="2018-08-17T00:00:00"/>
    <n v="2018"/>
    <x v="1"/>
    <s v="33 min"/>
    <n v="33"/>
    <n v="33"/>
    <n v="4430.8988992864188"/>
    <s v=""/>
    <s v="Comedies"/>
    <s v="Comedies"/>
    <s v="Comedies"/>
    <n v="1"/>
  </r>
  <r>
    <n v="7277"/>
    <s v="s7277"/>
    <x v="0"/>
    <s v="LeapFrog: Numberland"/>
    <s v="Ron Myrick"/>
    <s v="Jeannie Elias, Kat Feller, Sandy Fox, Cindy Robinson, Richard Rosenblatt"/>
    <n v="5"/>
    <s v="United States"/>
    <s v="United States"/>
    <n v="1"/>
    <d v="2020-04-15T00:00:00"/>
    <n v="2011"/>
    <x v="0"/>
    <s v="33 min"/>
    <n v="33"/>
    <n v="33"/>
    <n v="4430.8988992864188"/>
    <s v=""/>
    <s v="Movies"/>
    <s v="Movies"/>
    <s v="Movies"/>
    <n v="1"/>
  </r>
  <r>
    <n v="731"/>
    <s v="s731"/>
    <x v="0"/>
    <s v="Cobra Kai - The Afterparty"/>
    <m/>
    <s v="David Spade, London Hughes, Fortune Feimster"/>
    <n v="3"/>
    <m/>
    <m/>
    <n v="0"/>
    <d v="2021-06-12T00:00:00"/>
    <n v="2021"/>
    <x v="5"/>
    <s v="34 min"/>
    <n v="34"/>
    <n v="34"/>
    <n v="4298.7689041795848"/>
    <s v=""/>
    <s v="Movies"/>
    <s v="Movies"/>
    <s v="Movies"/>
    <n v="1"/>
  </r>
  <r>
    <n v="3398"/>
    <s v="s3398"/>
    <x v="0"/>
    <s v="ChuChuTV Surprise Eggs Learning Videos (Hindi)"/>
    <m/>
    <m/>
    <n v="0"/>
    <m/>
    <m/>
    <n v="0"/>
    <d v="2019-10-18T00:00:00"/>
    <n v="2019"/>
    <x v="0"/>
    <s v="34 min"/>
    <n v="34"/>
    <n v="34"/>
    <n v="4298.7689041795848"/>
    <s v=""/>
    <s v="Children &amp; Family Movies"/>
    <s v="Children &amp; Family Movies"/>
    <s v="Children &amp; Family Movies"/>
    <n v="1"/>
  </r>
  <r>
    <n v="4231"/>
    <s v="s4231"/>
    <x v="0"/>
    <s v="Bill Hicks: Reflections"/>
    <m/>
    <s v="Bill Hicks, Steve Hicks"/>
    <n v="2"/>
    <m/>
    <m/>
    <n v="0"/>
    <d v="2018-12-31T00:00:00"/>
    <n v="2015"/>
    <x v="5"/>
    <s v="34 min"/>
    <n v="34"/>
    <n v="34"/>
    <n v="4298.7689041795848"/>
    <s v=""/>
    <s v="Documentaries"/>
    <s v="Documentaries"/>
    <s v="Documentaries"/>
    <n v="1"/>
  </r>
  <r>
    <n v="913"/>
    <s v="s913"/>
    <x v="0"/>
    <s v="The Circle - The Afterparty"/>
    <m/>
    <s v="David Spade, London Hughes, Fortune Feimster"/>
    <n v="3"/>
    <m/>
    <m/>
    <n v="0"/>
    <d v="2021-05-07T00:00:00"/>
    <n v="2021"/>
    <x v="1"/>
    <s v="35 min"/>
    <n v="35"/>
    <n v="35"/>
    <n v="4168.6389090727507"/>
    <s v=""/>
    <s v="Comedies"/>
    <s v="Comedies"/>
    <s v="Comedies"/>
    <n v="1"/>
  </r>
  <r>
    <n v="1263"/>
    <s v="s1263"/>
    <x v="0"/>
    <s v="Ginny &amp; Georgia - The Afterparty"/>
    <m/>
    <s v="David Spade, London Hughes, Fortune Feimster, Brianne Howey, Antonia Gentry, Jennifer Robertson, Sara Waisglass"/>
    <n v="7"/>
    <m/>
    <m/>
    <n v="0"/>
    <d v="2021-02-26T00:00:00"/>
    <n v="2021"/>
    <x v="5"/>
    <s v="35 min"/>
    <n v="35"/>
    <n v="35"/>
    <n v="4168.6389090727507"/>
    <s v=""/>
    <s v="Comedies, Dramas"/>
    <s v="Comedies"/>
    <s v="Comedies, Dramas"/>
    <n v="2"/>
  </r>
  <r>
    <n v="4314"/>
    <s v="s4314"/>
    <x v="0"/>
    <s v="Out of Many, One"/>
    <s v="John Hoffman, Nanfu Wang"/>
    <m/>
    <n v="0"/>
    <s v="United States"/>
    <s v="United States"/>
    <n v="1"/>
    <d v="2018-12-12T00:00:00"/>
    <n v="2018"/>
    <x v="6"/>
    <s v="35 min"/>
    <n v="35"/>
    <n v="35"/>
    <n v="4168.6389090727507"/>
    <s v=""/>
    <s v="Documentaries"/>
    <s v="Documentaries"/>
    <s v="Documentaries"/>
    <n v="1"/>
  </r>
  <r>
    <n v="5933"/>
    <s v="s5933"/>
    <x v="0"/>
    <s v="From One Second to the Next"/>
    <s v="Werner Herzog"/>
    <m/>
    <n v="0"/>
    <s v="United States"/>
    <s v="United States"/>
    <n v="1"/>
    <d v="2014-04-15T00:00:00"/>
    <n v="2013"/>
    <x v="1"/>
    <s v="35 min"/>
    <n v="35"/>
    <n v="35"/>
    <n v="4168.6389090727507"/>
    <s v=""/>
    <s v="Documentaries"/>
    <s v="Documentaries"/>
    <s v="Documentaries"/>
    <n v="1"/>
  </r>
  <r>
    <n v="7278"/>
    <s v="s7278"/>
    <x v="0"/>
    <s v="LeapFrog: Phonics Farm"/>
    <s v="Ron Myrick"/>
    <s v="Jeannie Elias, Kat Feller, Sandy Fox, Cindy Robinson, Richard Rosenblatt"/>
    <n v="5"/>
    <s v="United States"/>
    <s v="United States"/>
    <n v="1"/>
    <d v="2020-04-15T00:00:00"/>
    <n v="2011"/>
    <x v="0"/>
    <s v="35 min"/>
    <n v="35"/>
    <n v="35"/>
    <n v="4168.6389090727507"/>
    <s v=""/>
    <s v="Movies"/>
    <s v="Movies"/>
    <s v="Movies"/>
    <n v="1"/>
  </r>
  <r>
    <n v="730"/>
    <s v="s730"/>
    <x v="0"/>
    <s v="Bling Empire - The Afterparty"/>
    <m/>
    <s v="David Spade, London Hughes, Fortune Feimster"/>
    <n v="3"/>
    <m/>
    <m/>
    <n v="0"/>
    <d v="2021-06-12T00:00:00"/>
    <n v="2021"/>
    <x v="5"/>
    <s v="36 min"/>
    <n v="36"/>
    <n v="36"/>
    <n v="4040.5089139659167"/>
    <s v=""/>
    <s v="Movies"/>
    <s v="Movies"/>
    <s v="Movies"/>
    <n v="1"/>
  </r>
  <r>
    <n v="733"/>
    <s v="s733"/>
    <x v="0"/>
    <s v="To All the Boys: Always and Forever - The Afterparty"/>
    <m/>
    <s v="Cast members of the &quot;To All the Boys&quot; films dish about the third movie and answer some fan questions, plus Whitney Cummings gives suspect dating advice."/>
    <n v="2"/>
    <m/>
    <m/>
    <n v="0"/>
    <d v="2021-06-12T00:00:00"/>
    <n v="2021"/>
    <x v="5"/>
    <s v="36 min"/>
    <n v="36"/>
    <n v="36"/>
    <n v="4040.5089139659167"/>
    <s v=""/>
    <s v="Movies"/>
    <s v="Movies"/>
    <s v="Movies"/>
    <n v="1"/>
  </r>
  <r>
    <n v="739"/>
    <s v="s739"/>
    <x v="0"/>
    <s v="Trese After Dark"/>
    <m/>
    <m/>
    <n v="0"/>
    <m/>
    <m/>
    <n v="0"/>
    <d v="2021-06-11T00:00:00"/>
    <n v="2021"/>
    <x v="1"/>
    <s v="36 min"/>
    <n v="36"/>
    <n v="36"/>
    <n v="4040.5089139659167"/>
    <s v=""/>
    <s v="Anime Features, Documentaries"/>
    <s v="Anime Features"/>
    <s v="Anime Features, Documentaries"/>
    <n v="2"/>
  </r>
  <r>
    <n v="1288"/>
    <s v="s1288"/>
    <x v="0"/>
    <s v="Fate: The Winx Saga - The Afterparty"/>
    <m/>
    <s v="David Spade, London Hughes, Fortune Feimster, Abigail Cowen, Hannah Van Der Westhuysen, Precious Mustapha, Eliot Salt, Elisha Applebaum"/>
    <n v="8"/>
    <s v="United Kingdom"/>
    <s v="United Kingdom"/>
    <n v="1"/>
    <d v="2021-02-20T00:00:00"/>
    <n v="2021"/>
    <x v="1"/>
    <s v="36 min"/>
    <n v="36"/>
    <n v="36"/>
    <n v="4040.5089139659167"/>
    <s v=""/>
    <s v="Comedies, Dramas"/>
    <s v="Comedies"/>
    <s v="Comedies, Dramas"/>
    <n v="2"/>
  </r>
  <r>
    <n v="3347"/>
    <s v="s3347"/>
    <x v="0"/>
    <s v="The House of Flowers Presents: The Funeral"/>
    <s v="Manolo Caro"/>
    <s v="Cecilia Su√°rez, Aislinn Derbez, Dario Yazbek, Juan Pablo Medina, Arturo R√≠os, Paco Le√≥n, Norma Ang√©lica, David Ostrosky, Ver√≥nica Langer, Lucas Vel√°zquez"/>
    <n v="10"/>
    <m/>
    <m/>
    <n v="0"/>
    <d v="2019-11-01T00:00:00"/>
    <n v="2019"/>
    <x v="5"/>
    <s v="36 min"/>
    <n v="36"/>
    <n v="36"/>
    <n v="4040.5089139659167"/>
    <s v=""/>
    <s v="Movies"/>
    <s v="Movies"/>
    <s v="Movies"/>
    <n v="1"/>
  </r>
  <r>
    <n v="1029"/>
    <s v="s1029"/>
    <x v="0"/>
    <s v="Dad Stop Embarrassing Me - The Afterparty"/>
    <m/>
    <s v="David Spade, London Hughes, Fortune Feimster, Jamie Foxx, David Alan Grier, Kyla-Drew, Porscha Coleman, Jonathan Kite, Corinne Foxx"/>
    <n v="9"/>
    <m/>
    <m/>
    <n v="0"/>
    <d v="2021-04-16T00:00:00"/>
    <n v="2021"/>
    <x v="1"/>
    <s v="37 min"/>
    <n v="37"/>
    <n v="37"/>
    <n v="3914.3789188590827"/>
    <s v=""/>
    <s v="Comedies"/>
    <s v="Comedies"/>
    <s v="Comedies"/>
    <n v="1"/>
  </r>
  <r>
    <n v="5990"/>
    <s v="s5990"/>
    <x v="0"/>
    <s v="13TH: A Conversation with Oprah Winfrey &amp; Ava DuVernay"/>
    <m/>
    <s v="Oprah Winfrey, Ava DuVernay"/>
    <n v="2"/>
    <m/>
    <m/>
    <n v="0"/>
    <d v="2017-01-26T00:00:00"/>
    <n v="2017"/>
    <x v="9"/>
    <s v="37 min"/>
    <n v="37"/>
    <n v="37"/>
    <n v="3914.3789188590827"/>
    <s v=""/>
    <s v="Movies"/>
    <s v="Movies"/>
    <s v="Movies"/>
    <n v="1"/>
  </r>
  <r>
    <n v="7276"/>
    <s v="s7276"/>
    <x v="0"/>
    <s v="LeapFrog: Letter Factory"/>
    <s v="Roy Allen Smith"/>
    <s v="Joey Camen, Marie Danielle, Mark Cacciatore, Dave Fennoy, Debi Derryberry"/>
    <n v="5"/>
    <s v="United States"/>
    <s v="United States"/>
    <n v="1"/>
    <d v="2020-04-15T00:00:00"/>
    <n v="2003"/>
    <x v="0"/>
    <s v="37 min"/>
    <n v="37"/>
    <n v="37"/>
    <n v="3914.3789188590827"/>
    <s v=""/>
    <s v="Children &amp; Family Movies"/>
    <s v="Children &amp; Family Movies"/>
    <s v="Children &amp; Family Movies"/>
    <n v="1"/>
  </r>
  <r>
    <n v="496"/>
    <s v="s496"/>
    <x v="0"/>
    <s v="Awon Boyz"/>
    <s v="Tolulope Itegboje"/>
    <m/>
    <n v="0"/>
    <m/>
    <m/>
    <n v="0"/>
    <d v="2021-07-07T00:00:00"/>
    <n v="2019"/>
    <x v="5"/>
    <s v="38 min"/>
    <n v="38"/>
    <n v="38"/>
    <n v="3790.2489237522482"/>
    <s v=""/>
    <s v="Documentaries, International Movies"/>
    <s v="Documentaries"/>
    <s v="Documentaries, International Movies"/>
    <n v="2"/>
  </r>
  <r>
    <n v="3491"/>
    <s v="s3491"/>
    <x v="0"/>
    <s v="Birders"/>
    <s v="Otilia Portillo Padua"/>
    <m/>
    <n v="0"/>
    <s v="United States"/>
    <s v="United States, Mexico"/>
    <n v="2"/>
    <d v="2019-09-25T00:00:00"/>
    <n v="2019"/>
    <x v="4"/>
    <s v="38 min"/>
    <n v="38"/>
    <n v="38"/>
    <n v="3790.2489237522482"/>
    <s v=""/>
    <s v="Documentaries, International Movies"/>
    <s v="Documentaries"/>
    <s v="Documentaries, International Movies"/>
    <n v="2"/>
  </r>
  <r>
    <n v="3796"/>
    <s v="s3796"/>
    <x v="0"/>
    <s v="After Maria"/>
    <s v="Nadia Hallgren"/>
    <m/>
    <n v="0"/>
    <s v="United States"/>
    <s v="United States"/>
    <n v="1"/>
    <d v="2019-05-24T00:00:00"/>
    <n v="2019"/>
    <x v="6"/>
    <s v="38 min"/>
    <n v="38"/>
    <n v="38"/>
    <n v="3790.2489237522482"/>
    <s v=""/>
    <s v="Documentaries"/>
    <s v="Documentaries"/>
    <s v="Documentaries"/>
    <n v="1"/>
  </r>
  <r>
    <n v="5682"/>
    <s v="s5682"/>
    <x v="0"/>
    <s v="Mariah Carey's Merriest Christmas"/>
    <s v="James Yukich"/>
    <s v="Mariah Carey, Lacey Chabert, Kelsey Grammer, Billy Gardell, Fina Strazza, Kenneth Edmonds, Cameron Mathison, Brennan Elliott"/>
    <n v="8"/>
    <s v="United States"/>
    <s v="United States"/>
    <n v="1"/>
    <d v="2016-12-09T00:00:00"/>
    <n v="2015"/>
    <x v="4"/>
    <s v="38 min"/>
    <n v="38"/>
    <n v="38"/>
    <n v="3790.2489237522482"/>
    <s v=""/>
    <s v="Children &amp; Family Movies, Music &amp; Musicals"/>
    <s v="Children &amp; Family Movies"/>
    <s v="Children &amp; Family Movies, Music &amp; Musicals"/>
    <n v="2"/>
  </r>
  <r>
    <n v="8708"/>
    <s v="s8708"/>
    <x v="0"/>
    <s v="We, the Marines"/>
    <s v="Greg MacGillivray"/>
    <m/>
    <n v="0"/>
    <s v="United States"/>
    <s v="United States"/>
    <n v="1"/>
    <d v="2018-07-01T00:00:00"/>
    <n v="2017"/>
    <x v="6"/>
    <s v="38 min"/>
    <n v="38"/>
    <n v="38"/>
    <n v="3790.2489237522482"/>
    <s v=""/>
    <s v="Documentaries, International Movies"/>
    <s v="Documentaries"/>
    <s v="Documentaries, International Movies"/>
    <n v="2"/>
  </r>
  <r>
    <n v="471"/>
    <s v="s471"/>
    <x v="0"/>
    <s v="Bridgerton - The Afterparty"/>
    <m/>
    <s v="David Spade, London Hughes, Fortune Feimster"/>
    <n v="3"/>
    <m/>
    <m/>
    <n v="0"/>
    <d v="2021-07-13T00:00:00"/>
    <n v="2021"/>
    <x v="1"/>
    <s v="39 min"/>
    <n v="39"/>
    <n v="39"/>
    <n v="3668.1189286454141"/>
    <s v=""/>
    <s v="Movies"/>
    <s v="Movies"/>
    <s v="Movies"/>
    <n v="1"/>
  </r>
  <r>
    <n v="561"/>
    <s v="s561"/>
    <x v="0"/>
    <s v="Audible"/>
    <s v="Matt Ogens"/>
    <m/>
    <n v="0"/>
    <m/>
    <m/>
    <n v="0"/>
    <d v="2021-07-01T00:00:00"/>
    <n v="2021"/>
    <x v="2"/>
    <s v="39 min"/>
    <n v="39"/>
    <n v="39"/>
    <n v="3668.1189286454141"/>
    <s v=""/>
    <s v="Documentaries, Sports Movies"/>
    <s v="Documentaries"/>
    <s v="Documentaries, Sports Movies"/>
    <n v="2"/>
  </r>
  <r>
    <n v="3325"/>
    <s v="s3325"/>
    <x v="0"/>
    <s v="The Massively Mixed-Up Middle School Mystery"/>
    <s v="Will Eisenberg"/>
    <s v="Garrett Ryan, Adam Hochstetter, Haley Tju, Brianne Tju, Jenna Ortega, Aaron Eisenberg, Celestial, Richard Balin"/>
    <n v="8"/>
    <s v="United States"/>
    <s v="United States"/>
    <n v="1"/>
    <d v="2019-11-02T00:00:00"/>
    <n v="2015"/>
    <x v="0"/>
    <s v="40 min"/>
    <n v="40"/>
    <n v="40"/>
    <n v="3547.9889335385801"/>
    <s v=""/>
    <s v="Children &amp; Family Movies, Comedies"/>
    <s v="Children &amp; Family Movies"/>
    <s v="Children &amp; Family Movies, Comedies"/>
    <n v="2"/>
  </r>
  <r>
    <n v="3336"/>
    <s v="s3336"/>
    <x v="0"/>
    <s v="Fire in Paradise"/>
    <s v="Drea Cooper, Zackary Canepari"/>
    <m/>
    <n v="0"/>
    <s v="United States"/>
    <s v="United States"/>
    <n v="1"/>
    <d v="2019-11-01T00:00:00"/>
    <n v="2019"/>
    <x v="5"/>
    <s v="40 min"/>
    <n v="40"/>
    <n v="40"/>
    <n v="3547.9889335385801"/>
    <s v=""/>
    <s v="Documentaries"/>
    <s v="Documentaries"/>
    <s v="Documentaries"/>
    <n v="1"/>
  </r>
  <r>
    <n v="3684"/>
    <s v="s3684"/>
    <x v="0"/>
    <s v="Cristina"/>
    <s v="Mich√®le Ohayon"/>
    <m/>
    <n v="0"/>
    <s v="United States"/>
    <s v="United States"/>
    <n v="1"/>
    <d v="2019-07-04T00:00:00"/>
    <n v="2016"/>
    <x v="1"/>
    <s v="40 min"/>
    <n v="40"/>
    <n v="40"/>
    <n v="3547.9889335385801"/>
    <s v=""/>
    <s v="Documentaries"/>
    <s v="Documentaries"/>
    <s v="Documentaries"/>
    <n v="1"/>
  </r>
  <r>
    <n v="3739"/>
    <s v="s3739"/>
    <x v="0"/>
    <s v="Life Overtakes Me"/>
    <s v="John Haptas, Kristine Samuelson"/>
    <m/>
    <n v="0"/>
    <s v="Sweden"/>
    <s v="Sweden, United States"/>
    <n v="2"/>
    <d v="2019-06-15T00:00:00"/>
    <n v="2019"/>
    <x v="6"/>
    <s v="40 min"/>
    <n v="40"/>
    <n v="40"/>
    <n v="3547.9889335385801"/>
    <s v=""/>
    <s v="Documentaries"/>
    <s v="Documentaries"/>
    <s v="Documentaries"/>
    <n v="1"/>
  </r>
  <r>
    <n v="3860"/>
    <s v="s3860"/>
    <x v="0"/>
    <s v="All In My Family"/>
    <s v="Hao Wu"/>
    <m/>
    <n v="0"/>
    <s v="United States"/>
    <s v="United States"/>
    <n v="1"/>
    <d v="2019-05-03T00:00:00"/>
    <n v="2019"/>
    <x v="1"/>
    <s v="40 min"/>
    <n v="40"/>
    <n v="40"/>
    <n v="3547.9889335385801"/>
    <s v=""/>
    <s v="Documentaries, LGBTQ Movies"/>
    <s v="Documentaries"/>
    <s v="Documentaries, LGBTQ Movies"/>
    <n v="2"/>
  </r>
  <r>
    <n v="4878"/>
    <s v="s4878"/>
    <x v="0"/>
    <s v="End Game"/>
    <s v="Rob Epstein, Jeffrey Friedman"/>
    <m/>
    <n v="0"/>
    <s v="United States"/>
    <s v="United States"/>
    <n v="1"/>
    <d v="2018-05-04T00:00:00"/>
    <n v="2018"/>
    <x v="6"/>
    <s v="40 min"/>
    <n v="40"/>
    <n v="40"/>
    <n v="3547.9889335385801"/>
    <s v=""/>
    <s v="Documentaries"/>
    <s v="Documentaries"/>
    <s v="Documentaries"/>
    <n v="1"/>
  </r>
  <r>
    <n v="4896"/>
    <s v="s4896"/>
    <x v="0"/>
    <s v="Pocoyo Halloween: Space Halloween"/>
    <m/>
    <s v="Stephen Fry, Montana Smedley"/>
    <n v="2"/>
    <s v="United States"/>
    <s v="United States"/>
    <n v="1"/>
    <d v="2018-05-01T00:00:00"/>
    <n v="2015"/>
    <x v="0"/>
    <s v="40 min"/>
    <n v="40"/>
    <n v="40"/>
    <n v="3547.9889335385801"/>
    <s v=""/>
    <s v="Movies"/>
    <s v="Movies"/>
    <s v="Movies"/>
    <n v="1"/>
  </r>
  <r>
    <n v="4996"/>
    <s v="s4996"/>
    <x v="0"/>
    <s v="Ladies First"/>
    <s v="Uraaz Bahl"/>
    <m/>
    <n v="0"/>
    <s v="India"/>
    <s v="India"/>
    <n v="1"/>
    <d v="2018-03-08T00:00:00"/>
    <n v="2018"/>
    <x v="4"/>
    <s v="40 min"/>
    <n v="40"/>
    <n v="40"/>
    <n v="3547.9889335385801"/>
    <s v=""/>
    <s v="Documentaries, International Movies, Sports Movies"/>
    <s v="Documentaries"/>
    <s v="Documentaries, International Movies, Sports Movies"/>
    <n v="3"/>
  </r>
  <r>
    <n v="5254"/>
    <s v="s5254"/>
    <x v="0"/>
    <s v="Long Shot"/>
    <s v="Jacob LaMendola"/>
    <m/>
    <n v="0"/>
    <s v="United States"/>
    <s v="United States"/>
    <n v="1"/>
    <d v="2017-09-29T00:00:00"/>
    <n v="2017"/>
    <x v="1"/>
    <s v="40 min"/>
    <n v="40"/>
    <n v="40"/>
    <n v="3547.9889335385801"/>
    <s v=""/>
    <s v="Documentaries"/>
    <s v="Documentaries"/>
    <s v="Documentaries"/>
    <n v="1"/>
  </r>
  <r>
    <n v="5276"/>
    <s v="s5276"/>
    <x v="0"/>
    <s v="Heroin(e)"/>
    <s v="Elaine McMillion Sheldon"/>
    <m/>
    <n v="0"/>
    <s v="United States"/>
    <s v="United States"/>
    <n v="1"/>
    <d v="2017-09-12T00:00:00"/>
    <n v="2017"/>
    <x v="1"/>
    <s v="40 min"/>
    <n v="40"/>
    <n v="40"/>
    <n v="3547.9889335385801"/>
    <s v=""/>
    <s v="Documentaries"/>
    <s v="Documentaries"/>
    <s v="Documentaries"/>
    <n v="1"/>
  </r>
  <r>
    <n v="8420"/>
    <s v="s8420"/>
    <x v="0"/>
    <s v="The Memphis Belle: A Story of a_x000a_ Flying Fortress"/>
    <s v="William Wyler"/>
    <m/>
    <n v="0"/>
    <s v="United States"/>
    <s v="United States"/>
    <n v="1"/>
    <d v="2017-03-31T00:00:00"/>
    <n v="1944"/>
    <x v="6"/>
    <s v="40 min"/>
    <n v="40"/>
    <n v="40"/>
    <n v="3547.9889335385801"/>
    <s v=""/>
    <s v="Classic Movies, Documentaries"/>
    <s v="Classic Movies"/>
    <s v="Classic Movies, Documentaries"/>
    <n v="2"/>
  </r>
  <r>
    <n v="8437"/>
    <s v="s8437"/>
    <x v="0"/>
    <s v="The Negro Soldier"/>
    <s v="Stuart Heisler"/>
    <m/>
    <n v="0"/>
    <s v="United States"/>
    <s v="United States"/>
    <n v="1"/>
    <d v="2017-03-31T00:00:00"/>
    <n v="1944"/>
    <x v="1"/>
    <s v="40 min"/>
    <n v="40"/>
    <n v="40"/>
    <n v="3547.9889335385801"/>
    <s v=""/>
    <s v="Classic Movies, Documentaries"/>
    <s v="Classic Movies"/>
    <s v="Classic Movies, Documentaries"/>
    <n v="2"/>
  </r>
  <r>
    <n v="8658"/>
    <s v="s8658"/>
    <x v="0"/>
    <s v="Under an Arctic Sky"/>
    <s v="Chris Burkard"/>
    <s v="Chris Burkard, Sam Hammer, Heidar Logi, Elli Thor Magnusson, Ingo Olsen, Timmy Reyes, Justin Quintal, Steve Hawk, Sigurdur Jonsson, Mark Renneker"/>
    <n v="10"/>
    <s v="United States"/>
    <s v="United States"/>
    <n v="1"/>
    <d v="2017-12-15T00:00:00"/>
    <n v="2017"/>
    <x v="1"/>
    <s v="40 min"/>
    <n v="40"/>
    <n v="40"/>
    <n v="3547.9889335385801"/>
    <s v=""/>
    <s v="Action &amp; Adventure, Documentaries, Sports Movies"/>
    <s v="Action &amp; Adventure"/>
    <s v="Action &amp; Adventure, Documentaries, Sports Movies"/>
    <n v="3"/>
  </r>
  <r>
    <n v="2200"/>
    <s v="s2200"/>
    <x v="0"/>
    <s v="The Speed Cubers"/>
    <s v="Sue Kim"/>
    <m/>
    <n v="0"/>
    <s v="United States"/>
    <s v="United States"/>
    <n v="1"/>
    <d v="2020-07-29T00:00:00"/>
    <n v="2020"/>
    <x v="6"/>
    <s v="41 min"/>
    <n v="41"/>
    <n v="41"/>
    <n v="3429.8589384317461"/>
    <s v=""/>
    <s v="Documentaries"/>
    <s v="Documentaries"/>
    <s v="Documentaries"/>
    <n v="1"/>
  </r>
  <r>
    <n v="5796"/>
    <s v="s5796"/>
    <x v="0"/>
    <s v="The White Helmets"/>
    <s v="Orlando von Einsiedel"/>
    <m/>
    <n v="0"/>
    <s v="United Kingdom"/>
    <s v="United Kingdom"/>
    <n v="1"/>
    <d v="2016-09-16T00:00:00"/>
    <n v="2016"/>
    <x v="6"/>
    <s v="41 min"/>
    <n v="41"/>
    <n v="41"/>
    <n v="3429.8589384317461"/>
    <s v=""/>
    <s v="Documentaries"/>
    <s v="Documentaries"/>
    <s v="Documentaries"/>
    <n v="1"/>
  </r>
  <r>
    <n v="7168"/>
    <s v="s7168"/>
    <x v="0"/>
    <s v="Kalki"/>
    <s v="Dhilip Kumar"/>
    <s v="Kishore Kumar G., Yasmin Ponnappa, Mithraboomi Saravanan"/>
    <n v="3"/>
    <s v="India"/>
    <s v="India"/>
    <n v="1"/>
    <d v="2018-03-01T00:00:00"/>
    <n v="2017"/>
    <x v="1"/>
    <s v="41 min"/>
    <n v="41"/>
    <n v="41"/>
    <n v="3429.8589384317461"/>
    <s v=""/>
    <s v="Dramas, Independent Movies, International Movies"/>
    <s v="Dramas"/>
    <s v="Dramas, Independent Movies, International Movies"/>
    <n v="3"/>
  </r>
  <r>
    <n v="1251"/>
    <s v="s1251"/>
    <x v="0"/>
    <s v="Connected"/>
    <s v="Milton Kremer"/>
    <s v="Hern√°n Catt√°neo, Richard Coleman"/>
    <n v="2"/>
    <m/>
    <m/>
    <n v="0"/>
    <d v="2021-03-01T00:00:00"/>
    <n v="2021"/>
    <x v="4"/>
    <s v="42 min"/>
    <n v="42"/>
    <n v="42"/>
    <n v="3313.7289433249121"/>
    <s v=""/>
    <s v="Documentaries, International Movies, Music &amp; Musicals"/>
    <s v="Documentaries"/>
    <s v="Documentaries, International Movies, Music &amp; Musicals"/>
    <n v="3"/>
  </r>
  <r>
    <n v="1667"/>
    <s v="s1667"/>
    <x v="0"/>
    <s v="Alien Xmas"/>
    <s v="Stephen Chiodo"/>
    <s v="Keythe Farley, Dee Bradley Baker, Kaliayh Rhambo, Michelle Deco, Barbara Goodson"/>
    <n v="5"/>
    <s v="United States"/>
    <s v="United States"/>
    <n v="1"/>
    <d v="2020-11-20T00:00:00"/>
    <n v="2020"/>
    <x v="0"/>
    <s v="42 min"/>
    <n v="42"/>
    <n v="42"/>
    <n v="3313.7289433249121"/>
    <s v=""/>
    <s v="Children &amp; Family Movies"/>
    <s v="Children &amp; Family Movies"/>
    <s v="Children &amp; Family Movies"/>
    <n v="1"/>
  </r>
  <r>
    <n v="1854"/>
    <s v="s1854"/>
    <x v="0"/>
    <s v="Rooting for Roona"/>
    <s v="Pavitra Chalam, Akshay Shankar"/>
    <m/>
    <n v="0"/>
    <s v="India"/>
    <s v="India"/>
    <n v="1"/>
    <d v="2020-10-15T00:00:00"/>
    <n v="2020"/>
    <x v="6"/>
    <s v="42 min"/>
    <n v="42"/>
    <n v="42"/>
    <n v="3313.7289433249121"/>
    <s v=""/>
    <s v="Documentaries, International Movies"/>
    <s v="Documentaries"/>
    <s v="Documentaries, International Movies"/>
    <n v="2"/>
  </r>
  <r>
    <n v="2580"/>
    <s v="s2580"/>
    <x v="0"/>
    <s v="Go! Go! Cory Carson: The Chrissy"/>
    <s v="Alex Woo, Stanley Moore"/>
    <s v="Alan C. Lim, Maisie Benson, Kerry Gudjohnsen, Terrance Smith, Paul Killam, Omari Weaver, Ella Joy Ballesteros, Smith Foreman, Stanley Moore"/>
    <n v="9"/>
    <s v="United States"/>
    <s v="United States"/>
    <n v="1"/>
    <d v="2020-05-01T00:00:00"/>
    <n v="2020"/>
    <x v="0"/>
    <s v="42 min"/>
    <n v="42"/>
    <n v="42"/>
    <n v="3313.7289433249121"/>
    <s v=""/>
    <s v="Children &amp; Family Movies"/>
    <s v="Children &amp; Family Movies"/>
    <s v="Children &amp; Family Movies"/>
    <n v="1"/>
  </r>
  <r>
    <n v="3486"/>
    <s v="s3486"/>
    <x v="0"/>
    <s v="Sturgill Simpson Presents Sound &amp; Fury"/>
    <s v="Jumpei Mizusaki, Koji Morimoto, Michael Arias, Masaru Matsumoto, Arthell Isom, Henry Thurlow, Takanobu Mizuno, Elsa Nakamichi, Hajime Sasaki, Shinji Takagi"/>
    <m/>
    <n v="0"/>
    <s v="United States"/>
    <s v="United States"/>
    <n v="1"/>
    <d v="2019-09-27T00:00:00"/>
    <n v="2019"/>
    <x v="5"/>
    <s v="42 min"/>
    <n v="42"/>
    <n v="42"/>
    <n v="3313.7289433249121"/>
    <s v=""/>
    <s v="Anime Features, Music &amp; Musicals, Sci-Fi &amp; Fantasy"/>
    <s v="Anime Features"/>
    <s v="Anime Features, Music &amp; Musicals, Sci-Fi &amp; Fantasy"/>
    <n v="3"/>
  </r>
  <r>
    <n v="4093"/>
    <s v="s4093"/>
    <x v="0"/>
    <s v="Kevin James: Sweat the Small Stuff"/>
    <s v="Paul Miller"/>
    <s v="Kevin James"/>
    <n v="1"/>
    <s v="United States"/>
    <s v="United States"/>
    <n v="1"/>
    <d v="2019-02-20T00:00:00"/>
    <n v="2001"/>
    <x v="6"/>
    <s v="42 min"/>
    <n v="42"/>
    <n v="42"/>
    <n v="3313.7289433249121"/>
    <s v=""/>
    <s v="Stand-Up Comedy"/>
    <s v="Stand-Up Comedy"/>
    <s v="Stand-Up Comedy"/>
    <n v="1"/>
  </r>
  <r>
    <n v="6648"/>
    <s v="s6648"/>
    <x v="0"/>
    <s v="Dream Big: Engineering Our World"/>
    <s v="Greg MacGillivray"/>
    <s v="Jeff Bridges"/>
    <n v="1"/>
    <s v="United States"/>
    <s v="United States"/>
    <n v="1"/>
    <d v="2018-07-01T00:00:00"/>
    <n v="2017"/>
    <x v="4"/>
    <s v="42 min"/>
    <n v="42"/>
    <n v="42"/>
    <n v="3313.7289433249121"/>
    <s v=""/>
    <s v="Documentaries"/>
    <s v="Documentaries"/>
    <s v="Documentaries"/>
    <n v="1"/>
  </r>
  <r>
    <n v="7564"/>
    <s v="s7564"/>
    <x v="0"/>
    <s v="National Parks Adventure"/>
    <s v="Greg MacGillivray"/>
    <s v="Robert Redford"/>
    <n v="1"/>
    <s v="United States"/>
    <s v="United States"/>
    <n v="1"/>
    <d v="2018-02-01T00:00:00"/>
    <n v="2016"/>
    <x v="4"/>
    <s v="42 min"/>
    <n v="42"/>
    <n v="42"/>
    <n v="3313.7289433249121"/>
    <s v=""/>
    <s v="Documentaries"/>
    <s v="Documentaries"/>
    <s v="Documentaries"/>
    <n v="1"/>
  </r>
  <r>
    <n v="8588"/>
    <s v="s8588"/>
    <x v="0"/>
    <s v="Thunderbolt"/>
    <s v="William Wyler, John Sturges"/>
    <s v="James Stewart, Lloyd Bridges"/>
    <n v="2"/>
    <s v="United States"/>
    <s v="United States"/>
    <n v="1"/>
    <d v="2017-03-31T00:00:00"/>
    <n v="1947"/>
    <x v="6"/>
    <s v="42 min"/>
    <n v="42"/>
    <n v="42"/>
    <n v="3313.7289433249121"/>
    <s v=""/>
    <s v="Classic Movies, Documentaries"/>
    <s v="Classic Movies"/>
    <s v="Classic Movies, Documentaries"/>
    <n v="2"/>
  </r>
  <r>
    <n v="6582"/>
    <s v="s6582"/>
    <x v="0"/>
    <s v="Dear Dracula"/>
    <s v="Chad Van De Keere"/>
    <s v="Nathan Gamble, Ray Liotta, Emilio Estevez, Ariel Winter, Matthew Lillard, Yuri Lowenthal, Marion Ross, Tara Strong"/>
    <n v="8"/>
    <s v="United States"/>
    <s v="United States"/>
    <n v="1"/>
    <d v="2016-02-18T00:00:00"/>
    <n v="2012"/>
    <x v="10"/>
    <s v="43 min"/>
    <n v="43"/>
    <n v="43"/>
    <n v="3199.5989482180776"/>
    <s v=""/>
    <s v="Children &amp; Family Movies, Comedies"/>
    <s v="Children &amp; Family Movies"/>
    <s v="Children &amp; Family Movies, Comedies"/>
    <n v="2"/>
  </r>
  <r>
    <n v="1888"/>
    <s v="s1888"/>
    <x v="0"/>
    <s v="Best Wishes, Warmest Regards: A Schitt's Creek Farewell"/>
    <s v="Amy Segal"/>
    <s v="Daniel Levy, Eugene Levy, Catherine O'Hara, Annie Murphy, Chris Elliott, Emily Hampshire, Sarah Levy, Jennifer Robertson, Noah Reid, Dustin Milligan, Karen Robinson, Rizwan Manji"/>
    <n v="12"/>
    <s v="Canada"/>
    <s v="Canada"/>
    <n v="1"/>
    <d v="2020-10-03T00:00:00"/>
    <n v="2020"/>
    <x v="5"/>
    <s v="44 min"/>
    <n v="44"/>
    <n v="44"/>
    <n v="3087.4689531112435"/>
    <s v=""/>
    <s v="Documentaries, LGBTQ Movies"/>
    <s v="Documentaries"/>
    <s v="Documentaries, LGBTQ Movies"/>
    <n v="2"/>
  </r>
  <r>
    <n v="1957"/>
    <s v="s1957"/>
    <x v="0"/>
    <s v="Zulu Man in Japan"/>
    <m/>
    <s v="Nasty C"/>
    <n v="1"/>
    <m/>
    <m/>
    <n v="0"/>
    <d v="2020-09-25T00:00:00"/>
    <n v="2019"/>
    <x v="5"/>
    <s v="44 min"/>
    <n v="44"/>
    <n v="44"/>
    <n v="3087.4689531112435"/>
    <s v=""/>
    <s v="Documentaries, International Movies, Music &amp; Musicals"/>
    <s v="Documentaries"/>
    <s v="Documentaries, International Movies, Music &amp; Musicals"/>
    <n v="3"/>
  </r>
  <r>
    <n v="2144"/>
    <s v="s2144"/>
    <x v="0"/>
    <s v="Rob Schneider: Asian Momma, Mexican Kids"/>
    <s v="Tyler Spindel"/>
    <s v="Rob Schneider"/>
    <n v="1"/>
    <s v="United States"/>
    <s v="United States"/>
    <n v="1"/>
    <d v="2020-08-11T00:00:00"/>
    <n v="2020"/>
    <x v="5"/>
    <s v="44 min"/>
    <n v="44"/>
    <n v="44"/>
    <n v="3087.4689531112435"/>
    <s v=""/>
    <s v="Stand-Up Comedy"/>
    <s v="Stand-Up Comedy"/>
    <s v="Stand-Up Comedy"/>
    <n v="1"/>
  </r>
  <r>
    <n v="2189"/>
    <s v="s2189"/>
    <x v="0"/>
    <s v="Sugar High"/>
    <s v="Ariel Boles"/>
    <s v="Hunter March"/>
    <n v="1"/>
    <s v="United States"/>
    <s v="United States"/>
    <n v="1"/>
    <d v="2020-07-31T00:00:00"/>
    <n v="2020"/>
    <x v="4"/>
    <s v="44 min"/>
    <n v="44"/>
    <n v="44"/>
    <n v="3087.4689531112435"/>
    <s v=""/>
    <s v="Children &amp; Family Movies"/>
    <s v="Children &amp; Family Movies"/>
    <s v="Children &amp; Family Movies"/>
    <n v="1"/>
  </r>
  <r>
    <n v="3315"/>
    <s v="s3315"/>
    <x v="0"/>
    <s v="100 Things to do Before High School"/>
    <m/>
    <s v="Isabela Moner, Jaheem Toombs, Owen Joyner, Jack De Sena, Brady Reiter, Lisa Arch, Stephanie Escajeda"/>
    <n v="7"/>
    <s v="United States"/>
    <s v="United States"/>
    <n v="1"/>
    <d v="2019-11-02T00:00:00"/>
    <n v="2014"/>
    <x v="0"/>
    <s v="44 min"/>
    <n v="44"/>
    <n v="44"/>
    <n v="3087.4689531112435"/>
    <s v=""/>
    <s v="Movies"/>
    <s v="Movies"/>
    <s v="Movies"/>
    <n v="1"/>
  </r>
  <r>
    <n v="4365"/>
    <s v="s4365"/>
    <x v="0"/>
    <s v="My Little Pony Friendship Is Magic: Best Gift Ever"/>
    <s v="Denny Lu, Mike Myhre"/>
    <s v="Tara Strong, Andrea Libman, Ashleigh Ball, Cathy Weseluck, Tabitha St. Germain, John de Lancie, Sam Vincent, Garry Chalk"/>
    <n v="8"/>
    <s v="United States"/>
    <s v="United States"/>
    <n v="1"/>
    <d v="2018-11-25T00:00:00"/>
    <n v="2018"/>
    <x v="0"/>
    <s v="44 min"/>
    <n v="44"/>
    <n v="44"/>
    <n v="3087.4689531112435"/>
    <s v=""/>
    <s v="Children &amp; Family Movies"/>
    <s v="Children &amp; Family Movies"/>
    <s v="Children &amp; Family Movies"/>
    <n v="1"/>
  </r>
  <r>
    <n v="4590"/>
    <s v="s4590"/>
    <x v="0"/>
    <s v="My Little Pony Equestria Girls: Forgotten Friendship"/>
    <s v="Ishi Rudell"/>
    <s v="Ashleigh Ball, Andrea Libman, Rebecca Shoichet, Tabitha St. Germain, Tara Strong, Nicole Oliver"/>
    <n v="6"/>
    <s v="United States"/>
    <s v="United States"/>
    <n v="1"/>
    <d v="2018-10-01T00:00:00"/>
    <n v="2018"/>
    <x v="0"/>
    <s v="44 min"/>
    <n v="44"/>
    <n v="44"/>
    <n v="3087.4689531112435"/>
    <s v=""/>
    <s v="Children &amp; Family Movies"/>
    <s v="Children &amp; Family Movies"/>
    <s v="Children &amp; Family Movies"/>
    <n v="1"/>
  </r>
  <r>
    <n v="4591"/>
    <s v="s4591"/>
    <x v="0"/>
    <s v="My Little Pony Equestria Girls: Rollercoaster of Friendship"/>
    <s v="Ishi Rudell"/>
    <s v="Ashleigh Ball, Andrea Libman, Rebecca Shoichet, Tabitha St. Germain, Tara Strong, Tegan Moss"/>
    <n v="6"/>
    <s v="United States"/>
    <s v="United States, Canada"/>
    <n v="2"/>
    <d v="2018-10-01T00:00:00"/>
    <n v="2018"/>
    <x v="0"/>
    <s v="44 min"/>
    <n v="44"/>
    <n v="44"/>
    <n v="3087.4689531112435"/>
    <s v=""/>
    <s v="Children &amp; Family Movies"/>
    <s v="Children &amp; Family Movies"/>
    <s v="Children &amp; Family Movies"/>
    <n v="1"/>
  </r>
  <r>
    <n v="5449"/>
    <s v="s5449"/>
    <x v="0"/>
    <s v="Amelia: A Tale of Two Sisters"/>
    <s v="Edward Cotterill"/>
    <s v="Rachael Stirling"/>
    <n v="1"/>
    <s v="United Kingdom"/>
    <s v="United Kingdom"/>
    <n v="1"/>
    <d v="2017-06-01T00:00:00"/>
    <n v="2017"/>
    <x v="6"/>
    <s v="44 min"/>
    <n v="44"/>
    <n v="44"/>
    <n v="3087.4689531112435"/>
    <s v=""/>
    <s v="Documentaries"/>
    <s v="Documentaries"/>
    <s v="Documentaries"/>
    <n v="1"/>
  </r>
  <r>
    <n v="5452"/>
    <s v="s5452"/>
    <x v="0"/>
    <s v="Jackie: A Tale of Two Sisters"/>
    <s v="Edward Cotterill"/>
    <s v="Rachael Stirling"/>
    <n v="1"/>
    <s v="United Kingdom"/>
    <s v="United Kingdom"/>
    <n v="1"/>
    <d v="2017-06-01T00:00:00"/>
    <n v="2017"/>
    <x v="6"/>
    <s v="44 min"/>
    <n v="44"/>
    <n v="44"/>
    <n v="3087.4689531112435"/>
    <s v=""/>
    <s v="Documentaries"/>
    <s v="Documentaries"/>
    <s v="Documentaries"/>
    <n v="1"/>
  </r>
  <r>
    <n v="5467"/>
    <s v="s5467"/>
    <x v="0"/>
    <s v="The Mitfords: A Tale of Two Sisters"/>
    <s v="Edward Cotterill"/>
    <s v="Rachael Stirling"/>
    <n v="1"/>
    <s v="United Kingdom"/>
    <s v="United Kingdom"/>
    <n v="1"/>
    <d v="2017-06-01T00:00:00"/>
    <n v="2017"/>
    <x v="6"/>
    <s v="44 min"/>
    <n v="44"/>
    <n v="44"/>
    <n v="3087.4689531112435"/>
    <s v=""/>
    <s v="Documentaries"/>
    <s v="Documentaries"/>
    <s v="Documentaries"/>
    <n v="1"/>
  </r>
  <r>
    <n v="5504"/>
    <s v="s5504"/>
    <x v="0"/>
    <s v="JFK: The Making of a President"/>
    <s v="Edward Cotterill"/>
    <m/>
    <n v="0"/>
    <s v="United Kingdom"/>
    <s v="United Kingdom"/>
    <n v="1"/>
    <d v="2017-05-01T00:00:00"/>
    <n v="2017"/>
    <x v="6"/>
    <s v="44 min"/>
    <n v="44"/>
    <n v="44"/>
    <n v="3087.4689531112435"/>
    <s v=""/>
    <s v="Documentaries"/>
    <s v="Documentaries"/>
    <s v="Documentaries"/>
    <n v="1"/>
  </r>
  <r>
    <n v="5735"/>
    <s v="s5735"/>
    <x v="0"/>
    <s v="Santa Pac's Merry Berry Day"/>
    <s v="Moto Sakakibara"/>
    <s v="Erin Mathews, Sam Vincent, Andrea Libman, Ashleigh Ball, Ian James Corlett, Brian Drummond, Lee Tockar, Matt Hill, Richard Newman"/>
    <n v="9"/>
    <m/>
    <m/>
    <n v="0"/>
    <d v="2016-11-01T00:00:00"/>
    <n v="2016"/>
    <x v="0"/>
    <s v="44 min"/>
    <n v="44"/>
    <n v="44"/>
    <n v="3087.4689531112435"/>
    <s v=""/>
    <s v="Movies"/>
    <s v="Movies"/>
    <s v="Movies"/>
    <n v="1"/>
  </r>
  <r>
    <n v="5776"/>
    <s v="s5776"/>
    <x v="0"/>
    <s v="Pac's Scary Halloween"/>
    <m/>
    <s v="Erin Mathews, Sam Vincent, Andrea Libman, Ashleigh Ball, Ian James Corlett, Brian Drummond, Lee Tockar, Matt Hill"/>
    <n v="8"/>
    <m/>
    <m/>
    <n v="0"/>
    <d v="2016-10-01T00:00:00"/>
    <n v="2016"/>
    <x v="8"/>
    <s v="44 min"/>
    <n v="44"/>
    <n v="44"/>
    <n v="3087.4689531112435"/>
    <s v=""/>
    <s v="Movies"/>
    <s v="Movies"/>
    <s v="Movies"/>
    <n v="1"/>
  </r>
  <r>
    <n v="6055"/>
    <s v="s6055"/>
    <x v="0"/>
    <s v="A Russell Peters Christmas"/>
    <s v="Henry Sarwer-Foner"/>
    <s v="Russell Peters, Pamela Anderson, Michael Bubl√©, Jon Lovitz, Scott Thompson, Faizon Love, Goapele, Ted Lange"/>
    <n v="8"/>
    <s v="Canada"/>
    <s v="Canada"/>
    <n v="1"/>
    <d v="2013-11-01T00:00:00"/>
    <n v="2011"/>
    <x v="11"/>
    <s v="44 min"/>
    <n v="44"/>
    <n v="44"/>
    <n v="3087.4689531112435"/>
    <s v=""/>
    <s v="Stand-Up Comedy"/>
    <s v="Stand-Up Comedy"/>
    <s v="Stand-Up Comedy"/>
    <n v="1"/>
  </r>
  <r>
    <n v="6081"/>
    <s v="s6081"/>
    <x v="0"/>
    <s v="Abominable Christmas"/>
    <s v="Chad Van De Keere"/>
    <s v="Isabella Acres, Drake Bell, Emilio Estevez, Nolan Gould, Matthew Lillard, Ray Liotta, Jane Lynch, Ariel Winter"/>
    <n v="8"/>
    <s v="United States"/>
    <s v="United States"/>
    <n v="1"/>
    <d v="2016-02-18T00:00:00"/>
    <n v="2012"/>
    <x v="8"/>
    <s v="44 min"/>
    <n v="44"/>
    <n v="44"/>
    <n v="3087.4689531112435"/>
    <s v=""/>
    <s v="Children &amp; Family Movies, Comedies"/>
    <s v="Children &amp; Family Movies"/>
    <s v="Children &amp; Family Movies, Comedies"/>
    <n v="2"/>
  </r>
  <r>
    <n v="6979"/>
    <s v="s6979"/>
    <x v="0"/>
    <s v="Hitler's Olympics"/>
    <s v="Daniel Kontur"/>
    <m/>
    <n v="0"/>
    <s v="United Kingdom"/>
    <s v="United Kingdom"/>
    <n v="1"/>
    <d v="2016-08-01T00:00:00"/>
    <n v="2016"/>
    <x v="6"/>
    <s v="44 min"/>
    <n v="44"/>
    <n v="44"/>
    <n v="3087.4689531112435"/>
    <s v=""/>
    <s v="Documentaries, Sports Movies"/>
    <s v="Documentaries"/>
    <s v="Documentaries, Sports Movies"/>
    <n v="2"/>
  </r>
  <r>
    <n v="7291"/>
    <s v="s7291"/>
    <x v="0"/>
    <s v="LEGO Ninjago: Masters of Spinjitzu: Day of the Departed"/>
    <m/>
    <m/>
    <n v="0"/>
    <s v="Denmark"/>
    <s v="Denmark, China"/>
    <n v="2"/>
    <d v="2019-02-01T00:00:00"/>
    <n v="2016"/>
    <x v="10"/>
    <s v="44 min"/>
    <n v="44"/>
    <n v="44"/>
    <n v="3087.4689531112435"/>
    <s v=""/>
    <s v="Action &amp; Adventure, Children &amp; Family Movies"/>
    <s v="Action &amp; Adventure"/>
    <s v="Action &amp; Adventure, Children &amp; Family Movies"/>
    <n v="2"/>
  </r>
  <r>
    <n v="8387"/>
    <s v="s8387"/>
    <x v="0"/>
    <s v="The Last Hangover"/>
    <s v="Rodrigo Van Der Put"/>
    <s v="F√°bio Porchat, Greg√≥rio Duvivier, Antonio Tabet, Pedro Benevides, Paulo Vieira, Rafael Portugal, F√°bio de Luca, Karina Ramil, Evelyn Castro, Pedro Monteiro, Camilo Borges, Gabriel Totoro, Victor Leal, Rafael Logan"/>
    <n v="14"/>
    <s v="Brazil"/>
    <s v="Brazil"/>
    <n v="1"/>
    <d v="2018-12-21T00:00:00"/>
    <n v="2018"/>
    <x v="5"/>
    <s v="44 min"/>
    <n v="44"/>
    <n v="44"/>
    <n v="3087.4689531112435"/>
    <s v=""/>
    <s v="Comedies, International Movies"/>
    <s v="Comedies"/>
    <s v="Comedies, International Movies"/>
    <n v="2"/>
  </r>
  <r>
    <n v="1633"/>
    <s v="s1633"/>
    <x v="0"/>
    <s v="Spookley and the Christmas Kittens"/>
    <s v="Bernie Denk"/>
    <s v="Vlasta Vrana, Sonja Ball, Craig Francis, Richard C. Jones, Michael Perron, Terrence Scammell, Bruce Dinsmore, Jennifer Seguin, Daniel Brochu"/>
    <n v="9"/>
    <s v="United States"/>
    <s v="United States"/>
    <n v="1"/>
    <d v="2020-11-30T00:00:00"/>
    <n v="2019"/>
    <x v="0"/>
    <s v="45 min"/>
    <n v="45"/>
    <n v="45"/>
    <n v="2977.3389580044095"/>
    <s v=""/>
    <s v="Children &amp; Family Movies"/>
    <s v="Children &amp; Family Movies"/>
    <s v="Children &amp; Family Movies"/>
    <n v="1"/>
  </r>
  <r>
    <n v="3480"/>
    <s v="s3480"/>
    <x v="0"/>
    <s v="Cultivating the Seas: History and Future of the Full-Cycle Cultured Kindai Tuna"/>
    <s v="Mana Yasuda"/>
    <m/>
    <n v="0"/>
    <m/>
    <m/>
    <n v="0"/>
    <d v="2019-09-28T00:00:00"/>
    <n v="2019"/>
    <x v="6"/>
    <s v="45 min"/>
    <n v="45"/>
    <n v="45"/>
    <n v="2977.3389580044095"/>
    <s v=""/>
    <s v="Documentaries, International Movies"/>
    <s v="Documentaries"/>
    <s v="Documentaries, International Movies"/>
    <n v="2"/>
  </r>
  <r>
    <n v="4448"/>
    <s v="s4448"/>
    <x v="0"/>
    <s v="Katt Williams: The Pimp Chronicles: Pt. 1"/>
    <s v="Gary Binkow"/>
    <s v="Katt Williams, Anthony Anderson"/>
    <n v="2"/>
    <s v="United States"/>
    <s v="United States"/>
    <n v="1"/>
    <d v="2018-11-01T00:00:00"/>
    <n v="2006"/>
    <x v="5"/>
    <s v="45 min"/>
    <n v="45"/>
    <n v="45"/>
    <n v="2977.3389580044095"/>
    <s v=""/>
    <s v="Stand-Up Comedy"/>
    <s v="Stand-Up Comedy"/>
    <s v="Stand-Up Comedy"/>
    <n v="1"/>
  </r>
  <r>
    <n v="5825"/>
    <s v="s5825"/>
    <x v="0"/>
    <s v="Interview with a Serial Killer"/>
    <s v="Christopher Martin"/>
    <s v="Arthur Shawcross"/>
    <n v="1"/>
    <s v="United States"/>
    <s v="United States"/>
    <n v="1"/>
    <d v="2016-08-01T00:00:00"/>
    <n v="2008"/>
    <x v="5"/>
    <s v="45 min"/>
    <n v="45"/>
    <n v="45"/>
    <n v="2977.3389580044095"/>
    <s v=""/>
    <s v="Documentaries"/>
    <s v="Documentaries"/>
    <s v="Documentaries"/>
    <n v="1"/>
  </r>
  <r>
    <n v="6125"/>
    <s v="s6125"/>
    <x v="0"/>
    <s v="Alpha and Omega 2: A Howl-iday Adventure"/>
    <s v="Richard Rich"/>
    <s v="Ben Diskin, Kate Higgins, Blackie Rose, Lindsay Torrance, Liza West, Tracy Pfau, Bill Lader, Meryl Leigh, Shaun Gerardo"/>
    <n v="9"/>
    <s v="United States"/>
    <s v="United States"/>
    <n v="1"/>
    <d v="2019-10-01T00:00:00"/>
    <n v="2013"/>
    <x v="4"/>
    <s v="45 min"/>
    <n v="45"/>
    <n v="45"/>
    <n v="2977.3389580044095"/>
    <s v=""/>
    <s v="Children &amp; Family Movies"/>
    <s v="Children &amp; Family Movies"/>
    <s v="Children &amp; Family Movies"/>
    <n v="1"/>
  </r>
  <r>
    <n v="6126"/>
    <s v="s6126"/>
    <x v="0"/>
    <s v="Alpha and Omega: The Legend of the Saw Tooth Cave"/>
    <s v="Richard Rich"/>
    <s v="Debi Derryberry, Ben Diskin, Kate Higgins, Lindsay Torrance, Larry Thomas, Bill Lader, Cindy Robinson"/>
    <n v="7"/>
    <s v="United States"/>
    <s v="United States, India"/>
    <n v="2"/>
    <d v="2020-01-01T00:00:00"/>
    <n v="2014"/>
    <x v="8"/>
    <s v="45 min"/>
    <n v="45"/>
    <n v="45"/>
    <n v="2977.3389580044095"/>
    <s v=""/>
    <s v="Children &amp; Family Movies"/>
    <s v="Children &amp; Family Movies"/>
    <s v="Children &amp; Family Movies"/>
    <n v="1"/>
  </r>
  <r>
    <n v="6536"/>
    <s v="s6536"/>
    <x v="0"/>
    <s v="Cop Watchers"/>
    <s v="Ben Steele"/>
    <m/>
    <n v="0"/>
    <m/>
    <m/>
    <n v="0"/>
    <d v="2017-08-01T00:00:00"/>
    <n v="2016"/>
    <x v="5"/>
    <s v="45 min"/>
    <n v="45"/>
    <n v="45"/>
    <n v="2977.3389580044095"/>
    <s v=""/>
    <s v="Documentaries, International Movies"/>
    <s v="Documentaries"/>
    <s v="Documentaries, International Movies"/>
    <n v="2"/>
  </r>
  <r>
    <n v="7877"/>
    <s v="s7877"/>
    <x v="0"/>
    <s v="Roberto Saviano: Writing Under Police Protection"/>
    <s v="Pierfrancesco Diliberto"/>
    <s v="Pierfrancesco Diliberto"/>
    <n v="1"/>
    <s v="Italy"/>
    <s v="Italy"/>
    <n v="1"/>
    <d v="2018-05-01T00:00:00"/>
    <n v="2016"/>
    <x v="1"/>
    <s v="45 min"/>
    <n v="45"/>
    <n v="45"/>
    <n v="2977.3389580044095"/>
    <s v=""/>
    <s v="Documentaries, International Movies"/>
    <s v="Documentaries"/>
    <s v="Documentaries, International Movies"/>
    <n v="2"/>
  </r>
  <r>
    <n v="8006"/>
    <s v="s8006"/>
    <x v="0"/>
    <s v="Shopkins: Chef Club"/>
    <s v="Raymond McGrath"/>
    <s v="Erika Harlacher, Marieve Herington, David Lodge, Cassandra Morris, Kate Murphy, Abby Trott"/>
    <n v="6"/>
    <s v="United States"/>
    <s v="United States"/>
    <n v="1"/>
    <d v="2018-11-15T00:00:00"/>
    <n v="2016"/>
    <x v="0"/>
    <s v="45 min"/>
    <n v="45"/>
    <n v="45"/>
    <n v="2977.3389580044095"/>
    <s v=""/>
    <s v="Movies"/>
    <s v="Movies"/>
    <s v="Movies"/>
    <n v="1"/>
  </r>
  <r>
    <n v="8764"/>
    <s v="s8764"/>
    <x v="0"/>
    <s v="WWII: Report from the Aleutians"/>
    <s v="John Huston"/>
    <m/>
    <n v="0"/>
    <s v="United States"/>
    <s v="United States"/>
    <n v="1"/>
    <d v="2017-03-31T00:00:00"/>
    <n v="1943"/>
    <x v="6"/>
    <s v="45 min"/>
    <n v="45"/>
    <n v="45"/>
    <n v="2977.3389580044095"/>
    <s v=""/>
    <s v="Documentaries"/>
    <s v="Documentaries"/>
    <s v="Documentaries"/>
    <n v="1"/>
  </r>
  <r>
    <n v="485"/>
    <s v="s485"/>
    <x v="0"/>
    <s v="Lee Su-geun: The Sense Coach"/>
    <s v="Kim Joo-hyung"/>
    <s v="Lee Su-geun"/>
    <n v="1"/>
    <m/>
    <m/>
    <n v="0"/>
    <d v="2021-07-09T00:00:00"/>
    <n v="2021"/>
    <x v="4"/>
    <s v="46 min"/>
    <n v="46"/>
    <n v="46"/>
    <n v="2869.2089628975755"/>
    <s v=""/>
    <s v="Stand-Up Comedy"/>
    <s v="Stand-Up Comedy"/>
    <s v="Stand-Up Comedy"/>
    <n v="1"/>
  </r>
  <r>
    <n v="1491"/>
    <s v="s1491"/>
    <x v="0"/>
    <s v="The Magic School Bus Rides Again In the Zone"/>
    <s v="Richard Weston"/>
    <s v="Mikaela Blake, Gabby Clarke, Roman Lutterotti, Leke Maceda-Rustecki, Matthew Mucci, Lynsey Pham, Kaden Stephen, Lights"/>
    <n v="8"/>
    <s v="Canada"/>
    <s v="Canada"/>
    <n v="1"/>
    <d v="2020-12-26T00:00:00"/>
    <n v="2020"/>
    <x v="0"/>
    <s v="46 min"/>
    <n v="46"/>
    <n v="46"/>
    <n v="2869.2089628975755"/>
    <s v=""/>
    <s v="Children &amp; Family Movies"/>
    <s v="Children &amp; Family Movies"/>
    <s v="Children &amp; Family Movies"/>
    <n v="1"/>
  </r>
  <r>
    <n v="1592"/>
    <s v="s1592"/>
    <x v="0"/>
    <s v="Captain Underpants Mega Blissmas"/>
    <s v="Erik Kling, Kevin Peaty"/>
    <s v="Nat Faxon, Jay Gragnani, Ramone Hamilton, Sean Astin, Dayci Brookshire, Jim Cummings, Jorge Diaz"/>
    <n v="7"/>
    <s v="United States"/>
    <s v="United States"/>
    <n v="1"/>
    <d v="2020-12-04T00:00:00"/>
    <n v="2020"/>
    <x v="8"/>
    <s v="46 min"/>
    <n v="46"/>
    <n v="46"/>
    <n v="2869.2089628975755"/>
    <s v=""/>
    <s v="Children &amp; Family Movies, Comedies"/>
    <s v="Children &amp; Family Movies"/>
    <s v="Children &amp; Family Movies, Comedies"/>
    <n v="2"/>
  </r>
  <r>
    <n v="1656"/>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n v="14"/>
    <s v="United States"/>
    <s v="United States"/>
    <n v="1"/>
    <d v="2020-11-24T00:00:00"/>
    <n v="2020"/>
    <x v="0"/>
    <s v="46 min"/>
    <n v="46"/>
    <n v="46"/>
    <n v="2869.2089628975755"/>
    <s v=""/>
    <s v="Children &amp; Family Movies, Comedies"/>
    <s v="Children &amp; Family Movies"/>
    <s v="Children &amp; Family Movies, Comedies"/>
    <n v="2"/>
  </r>
  <r>
    <n v="1816"/>
    <s v="s1816"/>
    <x v="0"/>
    <s v="The Magic School Bus Rides Again The Frizz Connection"/>
    <s v="Richard Weston"/>
    <s v="Kate McKinnon, Roman Lutterotti, Mikaela Blake, Gabby Clarke, Leke Maceda-Rustecki, Matthew Mucci, Birva Pandya, Lynsey Pham, Kaden Stephen"/>
    <n v="9"/>
    <s v="Canada"/>
    <s v="Canada"/>
    <n v="1"/>
    <d v="2020-10-20T00:00:00"/>
    <n v="2020"/>
    <x v="0"/>
    <s v="46 min"/>
    <n v="46"/>
    <n v="46"/>
    <n v="2869.2089628975755"/>
    <s v=""/>
    <s v="Children &amp; Family Movies"/>
    <s v="Children &amp; Family Movies"/>
    <s v="Children &amp; Family Movies"/>
    <n v="1"/>
  </r>
  <r>
    <n v="2156"/>
    <s v="s2156"/>
    <x v="0"/>
    <s v="The Magic School Bus Rides Again Kids In Space"/>
    <s v="Richard Weston"/>
    <s v="Kate McKinnon, Matthew Mucci, Mikaela Blake, Gabby Clarke, Roman Lutterotti, Leke Maceda-Rustecki, Birva Pandya, Lynsey Pham, Kaden Stephen"/>
    <n v="9"/>
    <s v="United States"/>
    <s v="United States"/>
    <n v="1"/>
    <d v="2020-08-07T00:00:00"/>
    <n v="2020"/>
    <x v="0"/>
    <s v="46 min"/>
    <n v="46"/>
    <n v="46"/>
    <n v="2869.2089628975755"/>
    <s v=""/>
    <s v="Children &amp; Family Movies"/>
    <s v="Children &amp; Family Movies"/>
    <s v="Children &amp; Family Movies"/>
    <n v="1"/>
  </r>
  <r>
    <n v="2209"/>
    <s v="s2209"/>
    <x v="0"/>
    <s v="Dragons: Rescue Riders: Secrets of the Songwing"/>
    <s v="Greg Rankin, TJ Sullivan"/>
    <s v="Noah Kaye Bentley, Brennley Brown, Zach Callison, Nicolas Cantu, Skai Jackson, Marsai Martin, Andre Robinson, Carlos Alazraqui, Ren√©e Elise Goldsberry"/>
    <n v="9"/>
    <s v="United States"/>
    <s v="United States"/>
    <n v="1"/>
    <d v="2020-07-24T00:00:00"/>
    <n v="2020"/>
    <x v="0"/>
    <s v="46 min"/>
    <n v="46"/>
    <n v="46"/>
    <n v="2869.2089628975755"/>
    <s v=""/>
    <s v="Children &amp; Family Movies, Comedies"/>
    <s v="Children &amp; Family Movies"/>
    <s v="Children &amp; Family Movies, Comedies"/>
    <n v="2"/>
  </r>
  <r>
    <n v="2764"/>
    <s v="s2764"/>
    <x v="0"/>
    <s v="Dragons: Rescue Riders: Hunt for the Golden Dragon"/>
    <s v="TJ Sullivan, Greg Rankin"/>
    <s v="Noah Kaye Bentley, Brennley Brown, Zach Callison, Nicolas Cantu, Skai Jackson, Marsai Martin, Andre Robinson, Carlos Alazraqui, Jeff Bennett, Grey Griffin, Mary Elizabeth McGlynn"/>
    <n v="11"/>
    <s v="United States"/>
    <s v="United States"/>
    <n v="1"/>
    <d v="2020-03-27T00:00:00"/>
    <n v="2020"/>
    <x v="0"/>
    <s v="46 min"/>
    <n v="46"/>
    <n v="46"/>
    <n v="2869.2089628975755"/>
    <s v=""/>
    <s v="Children &amp; Family Movies, Comedies"/>
    <s v="Children &amp; Family Movies"/>
    <s v="Children &amp; Family Movies, Comedies"/>
    <n v="2"/>
  </r>
  <r>
    <n v="3173"/>
    <s v="s3173"/>
    <x v="0"/>
    <s v="Spirit Riding Free: Spirit of Christmas"/>
    <m/>
    <s v="Amber Frank, Bailey Gambertoglio, Sydney Park, Evan Agos, Kay Bess, Darcy Rose Byrnes, David Faustino, Gabriella Graves, Duncan Joiner, Katherine McNamara, Nolan North, Tiya Sircar"/>
    <n v="12"/>
    <s v="United States"/>
    <s v="United States"/>
    <n v="1"/>
    <d v="2019-12-06T00:00:00"/>
    <n v="2019"/>
    <x v="8"/>
    <s v="46 min"/>
    <n v="46"/>
    <n v="46"/>
    <n v="2869.2089628975755"/>
    <s v=""/>
    <s v="Children &amp; Family Movies"/>
    <s v="Children &amp; Family Movies"/>
    <s v="Children &amp; Family Movies"/>
    <n v="1"/>
  </r>
  <r>
    <n v="3232"/>
    <s v="s3232"/>
    <x v="0"/>
    <s v="True: Winter Wishes"/>
    <m/>
    <s v="Michela Luci, Jamie Watson, Eric Peterson, Anna Claire Bartlam, Nicolas Aqui, Cory Doran, Julie Lemieux, Derek McGrath"/>
    <n v="8"/>
    <m/>
    <m/>
    <n v="0"/>
    <d v="2019-11-26T00:00:00"/>
    <n v="2019"/>
    <x v="0"/>
    <s v="46 min"/>
    <n v="46"/>
    <n v="46"/>
    <n v="2869.2089628975755"/>
    <s v=""/>
    <s v="Children &amp; Family Movies"/>
    <s v="Children &amp; Family Movies"/>
    <s v="Children &amp; Family Movies"/>
    <n v="1"/>
  </r>
  <r>
    <n v="3281"/>
    <s v="s3281"/>
    <x v="0"/>
    <s v="The Garden of Words"/>
    <s v="Makoto Shinkai"/>
    <s v="Miyu Irino, Kana Hanazawa, Fumi Hirano, Takeshi Maeda, Yuka Terasaki, Takanori Hoshino, Suguru Inoue, Megumi Han, Mikako Komatsu, Yuki Hayashi"/>
    <n v="10"/>
    <s v="Japan"/>
    <s v="Japan"/>
    <n v="1"/>
    <d v="2019-11-15T00:00:00"/>
    <n v="2013"/>
    <x v="1"/>
    <s v="46 min"/>
    <n v="46"/>
    <n v="46"/>
    <n v="2869.2089628975755"/>
    <s v=""/>
    <s v="Anime Features, International Movies, Romantic Movies"/>
    <s v="Anime Features"/>
    <s v="Anime Features, International Movies, Romantic Movies"/>
    <n v="3"/>
  </r>
  <r>
    <n v="3443"/>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n v="17"/>
    <s v="United States"/>
    <s v="United States"/>
    <n v="1"/>
    <d v="2019-10-08T00:00:00"/>
    <n v="2019"/>
    <x v="8"/>
    <s v="46 min"/>
    <n v="46"/>
    <n v="46"/>
    <n v="2869.2089628975755"/>
    <s v=""/>
    <s v="Children &amp; Family Movies, Comedies"/>
    <s v="Children &amp; Family Movies"/>
    <s v="Children &amp; Family Movies, Comedies"/>
    <n v="2"/>
  </r>
  <r>
    <n v="3604"/>
    <s v="s3604"/>
    <x v="0"/>
    <s v="Rocko's Modern Life: Static Cling"/>
    <s v="Joe Murray, Cosmo Segurson"/>
    <s v="Carlos Alazraqui, Tom Kenny, Charlie Adler, Jill Talley, Mr. Lawrence, Joe Murray"/>
    <n v="6"/>
    <s v="United States"/>
    <s v="United States"/>
    <n v="1"/>
    <d v="2019-08-09T00:00:00"/>
    <n v="2019"/>
    <x v="8"/>
    <s v="46 min"/>
    <n v="46"/>
    <n v="46"/>
    <n v="2869.2089628975755"/>
    <s v=""/>
    <s v="Children &amp; Family Movies, Comedies, LGBTQ Movies"/>
    <s v="Children &amp; Family Movies"/>
    <s v="Children &amp; Family Movies, Comedies, LGBTQ Movies"/>
    <n v="3"/>
  </r>
  <r>
    <n v="4249"/>
    <s v="s4249"/>
    <x v="0"/>
    <s v="Todd Glass: Stand-Up Special"/>
    <s v="Jay Chapman"/>
    <s v="Todd Glass"/>
    <n v="1"/>
    <s v="United States"/>
    <s v="United States"/>
    <n v="1"/>
    <d v="2018-12-31T00:00:00"/>
    <n v="2012"/>
    <x v="5"/>
    <s v="46 min"/>
    <n v="46"/>
    <n v="46"/>
    <n v="2869.2089628975755"/>
    <s v=""/>
    <s v="Stand-Up Comedy"/>
    <s v="Stand-Up Comedy"/>
    <s v="Stand-Up Comedy"/>
    <n v="1"/>
  </r>
  <r>
    <n v="5020"/>
    <s v="s5020"/>
    <x v="0"/>
    <s v="Trailer Park Boys: Xmas Special"/>
    <s v="Mike Clattenburg"/>
    <s v="John Paul Tremblay, Robb Wells, John Dunsworth, Patrick Roach, Lucy Decoutere, Sarah Dunsworth, Cory Bowles, Barrie Dunn, Michael Jackson, Shelley Thompson"/>
    <n v="10"/>
    <s v="Canada"/>
    <s v="Canada"/>
    <n v="1"/>
    <d v="2018-03-01T00:00:00"/>
    <n v="2004"/>
    <x v="5"/>
    <s v="46 min"/>
    <n v="46"/>
    <n v="46"/>
    <n v="2869.2089628975755"/>
    <s v=""/>
    <s v="Movies"/>
    <s v="Movies"/>
    <s v="Movies"/>
    <n v="1"/>
  </r>
  <r>
    <n v="5141"/>
    <s v="s5141"/>
    <x v="0"/>
    <s v="DreamWorks Home: For the Holidays"/>
    <m/>
    <s v="Rachel Crow, Mark Whitten, Kelly Clarkson, Ana Ortiz, Ben Schwartz, Ron Funches, Matt Jones"/>
    <n v="7"/>
    <s v="United States"/>
    <s v="United States"/>
    <n v="1"/>
    <d v="2017-12-01T00:00:00"/>
    <n v="2017"/>
    <x v="0"/>
    <s v="46 min"/>
    <n v="46"/>
    <n v="46"/>
    <n v="2869.2089628975755"/>
    <s v=""/>
    <s v="Children &amp; Family Movies, Comedies, Music &amp; Musicals"/>
    <s v="Children &amp; Family Movies"/>
    <s v="Children &amp; Family Movies, Comedies, Music &amp; Musicals"/>
    <n v="3"/>
  </r>
  <r>
    <n v="5815"/>
    <s v="s5815"/>
    <x v="0"/>
    <s v="Real Crime: Supermarket Heist (Tesco Bomber)"/>
    <m/>
    <m/>
    <n v="0"/>
    <s v="United Kingdom"/>
    <s v="United Kingdom"/>
    <n v="1"/>
    <d v="2016-08-15T00:00:00"/>
    <n v="2010"/>
    <x v="1"/>
    <s v="46 min"/>
    <n v="46"/>
    <n v="46"/>
    <n v="2869.2089628975755"/>
    <s v=""/>
    <s v="Documentaries"/>
    <s v="Documentaries"/>
    <s v="Documentaries"/>
    <n v="1"/>
  </r>
  <r>
    <n v="5827"/>
    <s v="s5827"/>
    <x v="0"/>
    <s v="Real Crime: Diamond Geezers"/>
    <s v="Tom Whitter"/>
    <s v="Forbes KB"/>
    <n v="1"/>
    <s v="United Kingdom"/>
    <s v="United Kingdom"/>
    <n v="1"/>
    <d v="2016-08-01T00:00:00"/>
    <n v="2008"/>
    <x v="1"/>
    <s v="46 min"/>
    <n v="46"/>
    <n v="46"/>
    <n v="2869.2089628975755"/>
    <s v=""/>
    <s v="Documentaries"/>
    <s v="Documentaries"/>
    <s v="Documentaries"/>
    <n v="1"/>
  </r>
  <r>
    <n v="7492"/>
    <s v="s7492"/>
    <x v="0"/>
    <s v="Monster High: Escape from Skull Shores"/>
    <s v="Steve Ball, Andrew Duncan"/>
    <s v="Kate Higgins, Debi Derryberry, Salli Saffioti, Evan Smith, Laura Bailey, Audu Paden, Erin Fitzgerald, Cindy Robinson, Ogie Banks, Cam Clarke"/>
    <n v="10"/>
    <s v="United States"/>
    <s v="United States"/>
    <n v="1"/>
    <d v="2018-01-01T00:00:00"/>
    <n v="2012"/>
    <x v="8"/>
    <s v="46 min"/>
    <n v="46"/>
    <n v="46"/>
    <n v="2869.2089628975755"/>
    <s v=""/>
    <s v="Children &amp; Family Movies"/>
    <s v="Children &amp; Family Movies"/>
    <s v="Children &amp; Family Movies"/>
    <n v="1"/>
  </r>
  <r>
    <n v="7494"/>
    <s v="s7494"/>
    <x v="0"/>
    <s v="Monster High: Friday Night Frights"/>
    <s v="Dustin McKenzie"/>
    <s v="Laura Bailey, Ogie Banks, Cam Clarke, Debi Derryberry, Erin Fitzgerald, Kate Higgins, Julie Maddalena, Audu Paden, Cindy Robinson, Salli Saffioti, Evan Smith, America Young"/>
    <n v="12"/>
    <s v="United States"/>
    <s v="United States"/>
    <n v="1"/>
    <d v="2018-01-01T00:00:00"/>
    <n v="2013"/>
    <x v="8"/>
    <s v="46 min"/>
    <n v="46"/>
    <n v="46"/>
    <n v="2869.2089628975755"/>
    <s v=""/>
    <s v="Children &amp; Family Movies"/>
    <s v="Children &amp; Family Movies"/>
    <s v="Children &amp; Family Movies"/>
    <n v="1"/>
  </r>
  <r>
    <n v="7495"/>
    <s v="s7495"/>
    <x v="0"/>
    <s v="Monster High: Fright On!"/>
    <s v="Victor Dal Chele, Alfred Gimeno"/>
    <s v="Kate Higgins, Debi Derryberry, Salli Saffioti, Laura Bailey, Yuri Lowenthal, Audu Paden, Cindy Robinson, Erin Fitzgerald, America Young, Ogie Banks"/>
    <n v="10"/>
    <s v="United States"/>
    <s v="United States"/>
    <n v="1"/>
    <d v="2018-01-01T00:00:00"/>
    <n v="2011"/>
    <x v="8"/>
    <s v="46 min"/>
    <n v="46"/>
    <n v="46"/>
    <n v="2869.2089628975755"/>
    <s v=""/>
    <s v="Children &amp; Family Movies"/>
    <s v="Children &amp; Family Movies"/>
    <s v="Children &amp; Family Movies"/>
    <n v="1"/>
  </r>
  <r>
    <n v="7502"/>
    <s v="s7502"/>
    <x v="0"/>
    <s v="Monster High: Why Do Ghouls Fall in Love?"/>
    <s v="Dustin McKenzie, Steve Sacks"/>
    <s v="Laura Bailey, Ogie Banks, Cam Clarke, Debi Derryberry, Erin Fitzgerald, Kate Higgins, Jonathan Lipow, Audu Paden, Cindy Robinson, Salli Saffioti, Evan Smith, America Young"/>
    <n v="12"/>
    <s v="United States"/>
    <s v="United States"/>
    <n v="1"/>
    <d v="2018-01-01T00:00:00"/>
    <n v="2013"/>
    <x v="8"/>
    <s v="46 min"/>
    <n v="46"/>
    <n v="46"/>
    <n v="2869.2089628975755"/>
    <s v=""/>
    <s v="Children &amp; Family Movies"/>
    <s v="Children &amp; Family Movies"/>
    <s v="Children &amp; Family Movies"/>
    <n v="1"/>
  </r>
  <r>
    <n v="7776"/>
    <s v="s7776"/>
    <x v="0"/>
    <s v="Power Rangers Samurai: Clash of the Red Rangers"/>
    <m/>
    <s v="Alex Heartman, Erika Fong, Hector David Jr., Najee De-Tiege, Brittany Anne Pirtle, Rene Naufahu"/>
    <n v="6"/>
    <s v="United States"/>
    <s v="United States"/>
    <n v="1"/>
    <d v="2016-01-01T00:00:00"/>
    <n v="2011"/>
    <x v="8"/>
    <s v="46 min"/>
    <n v="46"/>
    <n v="46"/>
    <n v="2869.2089628975755"/>
    <s v=""/>
    <s v="Children &amp; Family Movies"/>
    <s v="Children &amp; Family Movies"/>
    <s v="Children &amp; Family Movies"/>
    <n v="1"/>
  </r>
  <r>
    <n v="8301"/>
    <s v="s8301"/>
    <x v="0"/>
    <s v="The First Temptation of Christ"/>
    <s v="Rodrigo Van Der Put"/>
    <s v="Gregorio Duvivier, F√°bio Porchat, Antonio Tabet, Evelyn Castro, Rafael Portugal, Robson Nunes, Jo√£o Vicente de Castro, Estevam Nabote, Thati Lopes, Karina Ramil, Sura Berditchevsky, F√°bio de Luca"/>
    <n v="12"/>
    <s v="Brazil"/>
    <s v="Brazil"/>
    <n v="1"/>
    <d v="2019-12-03T00:00:00"/>
    <n v="2019"/>
    <x v="5"/>
    <s v="46 min"/>
    <n v="46"/>
    <n v="46"/>
    <n v="2869.2089628975755"/>
    <s v=""/>
    <s v="Comedies, International Movies"/>
    <s v="Comedies"/>
    <s v="Comedies, International Movies"/>
    <n v="2"/>
  </r>
  <r>
    <n v="862"/>
    <s v="s862"/>
    <x v="0"/>
    <s v="Little Singham Future mein Satakli"/>
    <s v="Prakash Satam"/>
    <s v="Anamaya Verma, Ganesh Divekar, Jigna Bharadhwaj, Saumya Daan, Sonal Kaushal, Sumriddhi Shukla"/>
    <n v="6"/>
    <m/>
    <m/>
    <n v="0"/>
    <d v="2021-05-20T00:00:00"/>
    <n v="2021"/>
    <x v="8"/>
    <s v="47 min"/>
    <n v="47"/>
    <n v="47"/>
    <n v="2763.0789677907414"/>
    <s v=""/>
    <s v="Children &amp; Family Movies, Comedies"/>
    <s v="Children &amp; Family Movies"/>
    <s v="Children &amp; Family Movies, Comedies"/>
    <n v="2"/>
  </r>
  <r>
    <n v="1860"/>
    <s v="s1860"/>
    <x v="0"/>
    <s v="Octonauts &amp; the Great Barrier Reef"/>
    <s v="Blair Simmons"/>
    <s v="Simon Greenall, Rob Rackstraw, Jo Wyatt, Paul Buckley, Simon Foster, Teresa Gallagher, Richard Grieve, Michael Murphy, Paul Panting, Keith Wickham"/>
    <n v="10"/>
    <s v="United Kingdom"/>
    <s v="United Kingdom"/>
    <n v="1"/>
    <d v="2020-10-13T00:00:00"/>
    <n v="2020"/>
    <x v="0"/>
    <s v="47 min"/>
    <n v="47"/>
    <n v="47"/>
    <n v="2763.0789677907414"/>
    <s v=""/>
    <s v="Children &amp; Family Movies"/>
    <s v="Children &amp; Family Movies"/>
    <s v="Children &amp; Family Movies"/>
    <n v="1"/>
  </r>
  <r>
    <n v="3395"/>
    <s v="s3395"/>
    <x v="0"/>
    <s v="ChuChuTV Bedtime Stories &amp; Moral Stories for Kids (English)"/>
    <m/>
    <m/>
    <n v="0"/>
    <m/>
    <m/>
    <n v="0"/>
    <d v="2019-10-18T00:00:00"/>
    <n v="2019"/>
    <x v="0"/>
    <s v="47 min"/>
    <n v="47"/>
    <n v="47"/>
    <n v="2763.0789677907414"/>
    <s v=""/>
    <s v="Children &amp; Family Movies"/>
    <s v="Children &amp; Family Movies"/>
    <s v="Children &amp; Family Movies"/>
    <n v="1"/>
  </r>
  <r>
    <n v="3545"/>
    <s v="s3545"/>
    <x v="0"/>
    <s v="Spookley the Square Pumpkin"/>
    <s v="Bernie Denk"/>
    <s v="Sonja Ball, Craig Francis, Rick Jones, Michel Perron, Holly Gauthier-Frankel, Norman Groulx, Terrence Scammell, Bruce Dinsmore, Jennifer Seguin"/>
    <n v="9"/>
    <s v="United States"/>
    <s v="United States"/>
    <n v="1"/>
    <d v="2019-09-01T00:00:00"/>
    <n v="2004"/>
    <x v="3"/>
    <s v="47 min"/>
    <n v="47"/>
    <n v="47"/>
    <n v="2763.0789677907414"/>
    <s v=""/>
    <s v="Children &amp; Family Movies"/>
    <s v="Children &amp; Family Movies"/>
    <s v="Children &amp; Family Movies"/>
    <n v="1"/>
  </r>
  <r>
    <n v="5019"/>
    <s v="s5019"/>
    <x v="0"/>
    <s v="Trailer Park Boys: Say Goodnight to the Bad Guys"/>
    <s v="Mike Clattenburg"/>
    <s v="John Paul Tremblay, Robb Wells, John Dunsworth, Patrick Roach, Lucy Decoutere, Sarah Dunsworth, Barrie Dunn, Jeanna Harrison, Shelley Thompson, Tyrone Parsons"/>
    <n v="10"/>
    <s v="Canada"/>
    <s v="Canada"/>
    <n v="1"/>
    <d v="2018-03-01T00:00:00"/>
    <n v="2008"/>
    <x v="5"/>
    <s v="47 min"/>
    <n v="47"/>
    <n v="47"/>
    <n v="2763.0789677907414"/>
    <s v=""/>
    <s v="Comedies, Cult Movies"/>
    <s v="Comedies"/>
    <s v="Comedies, Cult Movies"/>
    <n v="2"/>
  </r>
  <r>
    <n v="5242"/>
    <s v="s5242"/>
    <x v="0"/>
    <s v="Ghost Patrol"/>
    <s v="Karen J. Lloyd"/>
    <s v="Scott McNeil, Vincent Tong, Travis Turner, Shannon Chan-Kent, Lili Beaudoin"/>
    <n v="5"/>
    <s v="Canada"/>
    <s v="Canada"/>
    <n v="1"/>
    <d v="2017-10-01T00:00:00"/>
    <n v="2016"/>
    <x v="8"/>
    <s v="47 min"/>
    <n v="47"/>
    <n v="47"/>
    <n v="2763.0789677907414"/>
    <s v=""/>
    <s v="Children &amp; Family Movies, Comedies"/>
    <s v="Children &amp; Family Movies"/>
    <s v="Children &amp; Family Movies, Comedies"/>
    <n v="2"/>
  </r>
  <r>
    <n v="5432"/>
    <s v="s5432"/>
    <x v="0"/>
    <s v="The Russian Revolution"/>
    <s v="Cal Seville"/>
    <s v="Jonathan Kydd"/>
    <n v="1"/>
    <s v="United Kingdom"/>
    <s v="United Kingdom"/>
    <n v="1"/>
    <d v="2017-06-15T00:00:00"/>
    <n v="2017"/>
    <x v="6"/>
    <s v="47 min"/>
    <n v="47"/>
    <n v="47"/>
    <n v="2763.0789677907414"/>
    <s v=""/>
    <s v="Documentaries"/>
    <s v="Documentaries"/>
    <s v="Documentaries"/>
    <n v="1"/>
  </r>
  <r>
    <n v="5451"/>
    <s v="s5451"/>
    <x v="0"/>
    <s v="How to Stage a Coup"/>
    <s v="Cal Seville"/>
    <s v="Cal Seville"/>
    <n v="1"/>
    <s v="United Kingdom"/>
    <s v="United Kingdom"/>
    <n v="1"/>
    <d v="2017-06-01T00:00:00"/>
    <n v="2017"/>
    <x v="1"/>
    <s v="47 min"/>
    <n v="47"/>
    <n v="47"/>
    <n v="2763.0789677907414"/>
    <s v=""/>
    <s v="Documentaries"/>
    <s v="Documentaries"/>
    <s v="Documentaries"/>
    <n v="1"/>
  </r>
  <r>
    <n v="6349"/>
    <s v="s6349"/>
    <x v="0"/>
    <s v="Bob's Broken Sleigh"/>
    <s v="Jay Surridge"/>
    <s v="Cole Howard, Bruce Greenwood, Victor Garber, Michael Adamthwaite, Raini Rodriguez, Colin Murdock, Maryke Hendrikse, Sam Vincent, Gabe Khouth"/>
    <n v="9"/>
    <s v="Canada"/>
    <s v="Canada"/>
    <n v="1"/>
    <d v="2015-12-17T00:00:00"/>
    <n v="2015"/>
    <x v="4"/>
    <s v="47 min"/>
    <n v="47"/>
    <n v="47"/>
    <n v="2763.0789677907414"/>
    <s v=""/>
    <s v="Children &amp; Family Movies"/>
    <s v="Children &amp; Family Movies"/>
    <s v="Children &amp; Family Movies"/>
    <n v="1"/>
  </r>
  <r>
    <n v="6812"/>
    <s v="s6812"/>
    <x v="0"/>
    <s v="Frozen Planet: On Thin Ice"/>
    <m/>
    <s v="David Attenborough"/>
    <n v="1"/>
    <s v="United Kingdom"/>
    <s v="United Kingdom, United States, Spain, Germany, Greece, Canada"/>
    <n v="6"/>
    <d v="2016-01-28T00:00:00"/>
    <n v="2011"/>
    <x v="6"/>
    <s v="47 min"/>
    <n v="47"/>
    <n v="47"/>
    <n v="2763.0789677907414"/>
    <s v=""/>
    <s v="Movies"/>
    <s v="Movies"/>
    <s v="Movies"/>
    <n v="1"/>
  </r>
  <r>
    <n v="8562"/>
    <s v="s8562"/>
    <x v="0"/>
    <s v="The Women Who Kill Lions"/>
    <s v="Neil Rawles"/>
    <m/>
    <n v="0"/>
    <s v="United Kingdom"/>
    <s v="United Kingdom"/>
    <n v="1"/>
    <d v="2017-08-01T00:00:00"/>
    <n v="2016"/>
    <x v="5"/>
    <s v="47 min"/>
    <n v="47"/>
    <n v="47"/>
    <n v="2763.0789677907414"/>
    <s v=""/>
    <s v="Documentaries, International Movies"/>
    <s v="Documentaries"/>
    <s v="Documentaries, International Movies"/>
    <n v="2"/>
  </r>
  <r>
    <n v="78"/>
    <s v="s78"/>
    <x v="0"/>
    <s v="Little Singham - Black Shadow"/>
    <s v="Prakash Satam"/>
    <s v="Sumriddhi Shukla, Jigna Bharadwaj, Sonal Kaushal, Neshma Chemburkar, Ganesh Divekar, Annamaya Verma, Anamay Verma, Manoj Pandey"/>
    <n v="8"/>
    <m/>
    <m/>
    <n v="0"/>
    <d v="2021-09-11T00:00:00"/>
    <n v="2021"/>
    <x v="8"/>
    <s v="48 min"/>
    <n v="48"/>
    <n v="48"/>
    <n v="2658.948972683907"/>
    <s v=""/>
    <s v="Children &amp; Family Movies, Comedies"/>
    <s v="Children &amp; Family Movies"/>
    <s v="Children &amp; Family Movies, Comedies"/>
    <n v="2"/>
  </r>
  <r>
    <n v="1610"/>
    <s v="s1610"/>
    <x v="0"/>
    <s v="Angela's Christmas Wish"/>
    <s v="Damien O‚ÄôConnor"/>
    <s v="Lucy O'Connell, Brendan Mullins, Ruth Negga, Lola Metcalfe, Jared Harris, Moe Dunford, Oscar Butler, Shona Hamill, Pat Kinevane, Janet Moran, Anya O'Connor"/>
    <n v="11"/>
    <s v="United States"/>
    <s v="United States"/>
    <n v="1"/>
    <d v="2020-12-01T00:00:00"/>
    <n v="2020"/>
    <x v="0"/>
    <s v="48 min"/>
    <n v="48"/>
    <n v="48"/>
    <n v="2658.948972683907"/>
    <s v=""/>
    <s v="Children &amp; Family Movies"/>
    <s v="Children &amp; Family Movies"/>
    <s v="Children &amp; Family Movies"/>
    <n v="1"/>
  </r>
  <r>
    <n v="2371"/>
    <s v="s2371"/>
    <x v="0"/>
    <s v="El l√≠mite infinito"/>
    <s v="Pablo Aulita"/>
    <s v="Jean Maggi"/>
    <n v="1"/>
    <m/>
    <m/>
    <n v="0"/>
    <d v="2020-06-18T00:00:00"/>
    <n v="2020"/>
    <x v="6"/>
    <s v="48 min"/>
    <n v="48"/>
    <n v="48"/>
    <n v="2658.948972683907"/>
    <s v=""/>
    <s v="Documentaries, International Movies, Sports Movies"/>
    <s v="Documentaries"/>
    <s v="Documentaries, International Movies, Sports Movies"/>
    <n v="3"/>
  </r>
  <r>
    <n v="4229"/>
    <s v="s4229"/>
    <x v="0"/>
    <s v="Whitney Cummings: Money Shot"/>
    <s v="John Fortenberry"/>
    <s v="Whitney Cummings"/>
    <n v="1"/>
    <s v="United States"/>
    <s v="United States"/>
    <n v="1"/>
    <d v="2019-01-01T00:00:00"/>
    <n v="2010"/>
    <x v="5"/>
    <s v="48 min"/>
    <n v="48"/>
    <n v="48"/>
    <n v="2658.948972683907"/>
    <s v=""/>
    <s v="Stand-Up Comedy"/>
    <s v="Stand-Up Comedy"/>
    <s v="Stand-Up Comedy"/>
    <n v="1"/>
  </r>
  <r>
    <n v="7290"/>
    <s v="s7290"/>
    <x v="0"/>
    <s v="LEGO House - Home of the Brick"/>
    <s v="Anders Falck, Stinus Morell Vithner"/>
    <s v="Bjarke Ingels"/>
    <n v="1"/>
    <m/>
    <m/>
    <n v="0"/>
    <d v="2018-06-15T00:00:00"/>
    <n v="2018"/>
    <x v="4"/>
    <s v="48 min"/>
    <n v="48"/>
    <n v="48"/>
    <n v="2658.948972683907"/>
    <s v=""/>
    <s v="Documentaries, International Movies"/>
    <s v="Documentaries"/>
    <s v="Documentaries, International Movies"/>
    <n v="2"/>
  </r>
  <r>
    <n v="7435"/>
    <s v="s7435"/>
    <x v="0"/>
    <s v="Meet the Trumps: From Immigrant to President"/>
    <s v="Paul Berczeller, Mark Radice"/>
    <m/>
    <n v="0"/>
    <s v="United Kingdom"/>
    <s v="United Kingdom"/>
    <n v="1"/>
    <d v="2017-10-25T00:00:00"/>
    <n v="2017"/>
    <x v="1"/>
    <s v="48 min"/>
    <n v="48"/>
    <n v="48"/>
    <n v="2658.948972683907"/>
    <s v=""/>
    <s v="Documentaries"/>
    <s v="Documentaries"/>
    <s v="Documentaries"/>
    <n v="1"/>
  </r>
  <r>
    <n v="7723"/>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n v="16"/>
    <s v="United States"/>
    <s v="United States"/>
    <n v="1"/>
    <d v="2014-12-18T00:00:00"/>
    <n v="1988"/>
    <x v="6"/>
    <s v="48 min"/>
    <n v="48"/>
    <n v="48"/>
    <n v="2658.948972683907"/>
    <s v=""/>
    <s v="Movies"/>
    <s v="Movies"/>
    <s v="Movies"/>
    <n v="1"/>
  </r>
  <r>
    <n v="8155"/>
    <s v="s8155"/>
    <x v="0"/>
    <s v="Tayo the Little Bus Movie: Mission Ace"/>
    <s v="Ryu Jung-woo"/>
    <s v="Moon Nam-sook, Jeong Hye-ok, Choe Hana, Gim Yeong-seon"/>
    <n v="4"/>
    <s v="United States"/>
    <s v="United States"/>
    <n v="1"/>
    <d v="2019-07-01T00:00:00"/>
    <n v="2016"/>
    <x v="8"/>
    <s v="48 min"/>
    <n v="48"/>
    <n v="48"/>
    <n v="2658.948972683907"/>
    <s v=""/>
    <s v="Children &amp; Family Movies"/>
    <s v="Children &amp; Family Movies"/>
    <s v="Children &amp; Family Movies"/>
    <n v="1"/>
  </r>
  <r>
    <n v="767"/>
    <s v="s767"/>
    <x v="0"/>
    <s v="Alan Salda√±a: Locked Up"/>
    <s v="Alex D√≠az"/>
    <s v="Alan Salda√±a"/>
    <n v="1"/>
    <s v="Mexico"/>
    <s v="Mexico"/>
    <n v="1"/>
    <d v="2021-06-03T00:00:00"/>
    <n v="2021"/>
    <x v="5"/>
    <s v="49 min"/>
    <n v="49"/>
    <n v="49"/>
    <n v="2556.8189775770729"/>
    <s v=""/>
    <s v="Stand-Up Comedy"/>
    <s v="Stand-Up Comedy"/>
    <s v="Stand-Up Comedy"/>
    <n v="1"/>
  </r>
  <r>
    <n v="3892"/>
    <s v="s3892"/>
    <x v="0"/>
    <s v="ReMastered: Devil at the Crossroads"/>
    <s v="Brian Oakes"/>
    <m/>
    <n v="0"/>
    <s v="United States"/>
    <s v="United States"/>
    <n v="1"/>
    <d v="2019-04-26T00:00:00"/>
    <n v="2019"/>
    <x v="1"/>
    <s v="49 min"/>
    <n v="49"/>
    <n v="49"/>
    <n v="2556.8189775770729"/>
    <s v=""/>
    <s v="Documentaries, Music &amp; Musicals"/>
    <s v="Documentaries"/>
    <s v="Documentaries, Music &amp; Musicals"/>
    <n v="2"/>
  </r>
  <r>
    <n v="4239"/>
    <s v="s4239"/>
    <x v="0"/>
    <s v="Sam Kinison: Family Entertainment Hour"/>
    <s v="Walter C. Miller"/>
    <s v="Sam Kinison"/>
    <n v="1"/>
    <s v="United States"/>
    <s v="United States"/>
    <n v="1"/>
    <d v="2018-12-31T00:00:00"/>
    <n v="1991"/>
    <x v="5"/>
    <s v="49 min"/>
    <n v="49"/>
    <n v="49"/>
    <n v="2556.8189775770729"/>
    <s v=""/>
    <s v="Stand-Up Comedy"/>
    <s v="Stand-Up Comedy"/>
    <s v="Stand-Up Comedy"/>
    <n v="1"/>
  </r>
  <r>
    <n v="5063"/>
    <s v="s5063"/>
    <x v="0"/>
    <s v="Sebasti√°n Marcelo Wainraich"/>
    <s v="Ra√∫l Campos, Jan Suter"/>
    <s v="Sebasti√°n Marcelo Wainraich"/>
    <n v="1"/>
    <s v="Argentina"/>
    <s v="Argentina"/>
    <n v="1"/>
    <d v="2018-01-26T00:00:00"/>
    <n v="2018"/>
    <x v="5"/>
    <s v="49 min"/>
    <n v="49"/>
    <n v="49"/>
    <n v="2556.8189775770729"/>
    <s v=""/>
    <s v="Stand-Up Comedy"/>
    <s v="Stand-Up Comedy"/>
    <s v="Stand-Up Comedy"/>
    <n v="1"/>
  </r>
  <r>
    <n v="6198"/>
    <s v="s6198"/>
    <x v="0"/>
    <s v="Auschwitz: Blueprints of Genocide"/>
    <s v="Mike Rossiter"/>
    <s v="Roy Marsden"/>
    <n v="1"/>
    <s v="United Kingdom"/>
    <s v="United Kingdom"/>
    <n v="1"/>
    <d v="2019-01-19T00:00:00"/>
    <n v="1994"/>
    <x v="6"/>
    <s v="49 min"/>
    <n v="49"/>
    <n v="49"/>
    <n v="2556.8189775770729"/>
    <s v=""/>
    <s v="Documentaries"/>
    <s v="Documentaries"/>
    <s v="Documentaries"/>
    <n v="1"/>
  </r>
  <r>
    <n v="6686"/>
    <s v="s6686"/>
    <x v="0"/>
    <s v="Elles ont toutes une histoire"/>
    <s v="Nils Tavernier"/>
    <m/>
    <n v="0"/>
    <m/>
    <m/>
    <n v="0"/>
    <d v="2017-12-31T00:00:00"/>
    <n v="2016"/>
    <x v="6"/>
    <s v="49 min"/>
    <n v="49"/>
    <n v="49"/>
    <n v="2556.8189775770729"/>
    <s v=""/>
    <s v="Documentaries, International Movies"/>
    <s v="Documentaries"/>
    <s v="Documentaries, International Movies"/>
    <n v="2"/>
  </r>
  <r>
    <n v="6762"/>
    <s v="s6762"/>
    <x v="0"/>
    <s v="Fishpeople"/>
    <s v="Keith Malloy"/>
    <m/>
    <n v="0"/>
    <m/>
    <m/>
    <n v="0"/>
    <d v="2018-04-01T00:00:00"/>
    <n v="2017"/>
    <x v="1"/>
    <s v="49 min"/>
    <n v="49"/>
    <n v="49"/>
    <n v="2556.8189775770729"/>
    <s v=""/>
    <s v="Documentaries, Sports Movies"/>
    <s v="Documentaries"/>
    <s v="Documentaries, Sports Movies"/>
    <n v="2"/>
  </r>
  <r>
    <n v="8035"/>
    <s v="s8035"/>
    <x v="0"/>
    <s v="Skydancers"/>
    <s v="Fredric Lean"/>
    <m/>
    <n v="0"/>
    <s v="United States"/>
    <s v="United States, France"/>
    <n v="2"/>
    <d v="2018-06-27T00:00:00"/>
    <n v="2014"/>
    <x v="4"/>
    <s v="49 min"/>
    <n v="49"/>
    <n v="49"/>
    <n v="2556.8189775770729"/>
    <s v=""/>
    <s v="Documentaries, Sports Movies"/>
    <s v="Documentaries"/>
    <s v="Documentaries, Sports Movies"/>
    <n v="2"/>
  </r>
  <r>
    <n v="8760"/>
    <s v="s8760"/>
    <x v="0"/>
    <s v="World's Weirdest Homes"/>
    <s v="Storm Theunissen"/>
    <s v="Charlie Luxton"/>
    <n v="1"/>
    <m/>
    <m/>
    <n v="0"/>
    <d v="2019-02-01T00:00:00"/>
    <n v="2015"/>
    <x v="6"/>
    <s v="49 min"/>
    <n v="49"/>
    <n v="49"/>
    <n v="2556.8189775770729"/>
    <s v=""/>
    <s v="Movies"/>
    <s v="Movies"/>
    <s v="Movies"/>
    <n v="1"/>
  </r>
  <r>
    <n v="1543"/>
    <s v="s1543"/>
    <x v="0"/>
    <s v="Vir Das: Outside In - The Lockdown Special"/>
    <s v="Vir Das"/>
    <s v="Vir Das"/>
    <n v="1"/>
    <s v="India"/>
    <s v="India"/>
    <n v="1"/>
    <d v="2020-12-16T00:00:00"/>
    <n v="2020"/>
    <x v="5"/>
    <s v="50 min"/>
    <n v="50"/>
    <n v="50"/>
    <n v="2456.6889824702389"/>
    <s v=""/>
    <s v="Stand-Up Comedy"/>
    <s v="Stand-Up Comedy"/>
    <s v="Stand-Up Comedy"/>
    <n v="1"/>
  </r>
  <r>
    <n v="1787"/>
    <s v="s1787"/>
    <x v="0"/>
    <s v="La Gran Ilusi√≥n"/>
    <s v="Antonio D√≠az"/>
    <s v="Antonio D√≠az"/>
    <n v="1"/>
    <m/>
    <m/>
    <n v="0"/>
    <d v="2020-10-28T00:00:00"/>
    <n v="2016"/>
    <x v="1"/>
    <s v="50 min"/>
    <n v="50"/>
    <n v="50"/>
    <n v="2456.6889824702389"/>
    <s v=""/>
    <s v="International Movies"/>
    <s v="International Movies"/>
    <s v="International Movies"/>
    <n v="1"/>
  </r>
  <r>
    <n v="1794"/>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n v="20"/>
    <s v="United States"/>
    <s v="United States"/>
    <n v="1"/>
    <d v="2020-10-27T00:00:00"/>
    <n v="2020"/>
    <x v="5"/>
    <s v="50 min"/>
    <n v="50"/>
    <n v="50"/>
    <n v="2456.6889824702389"/>
    <s v=""/>
    <s v="Comedies"/>
    <s v="Comedies"/>
    <s v="Comedies"/>
    <n v="1"/>
  </r>
  <r>
    <n v="2887"/>
    <s v="s2887"/>
    <x v="0"/>
    <s v="Pete Davidson: Alive From New York"/>
    <s v="Jason Orley"/>
    <s v="Pete Davidson"/>
    <n v="1"/>
    <s v="United States"/>
    <s v="United States"/>
    <n v="1"/>
    <d v="2020-02-25T00:00:00"/>
    <n v="2020"/>
    <x v="5"/>
    <s v="50 min"/>
    <n v="50"/>
    <n v="50"/>
    <n v="2456.6889824702389"/>
    <s v=""/>
    <s v="Stand-Up Comedy"/>
    <s v="Stand-Up Comedy"/>
    <s v="Stand-Up Comedy"/>
    <n v="1"/>
  </r>
  <r>
    <n v="4238"/>
    <s v="s4238"/>
    <x v="0"/>
    <s v="Sam Kinison: Breaking the Rules"/>
    <s v="Walter C. Miller"/>
    <s v="Sam Kinison"/>
    <n v="1"/>
    <s v="United States"/>
    <s v="United States"/>
    <n v="1"/>
    <d v="2018-12-31T00:00:00"/>
    <n v="1987"/>
    <x v="5"/>
    <s v="50 min"/>
    <n v="50"/>
    <n v="50"/>
    <n v="2456.6889824702389"/>
    <s v=""/>
    <s v="Stand-Up Comedy"/>
    <s v="Stand-Up Comedy"/>
    <s v="Stand-Up Comedy"/>
    <n v="1"/>
  </r>
  <r>
    <n v="4492"/>
    <s v="s4492"/>
    <x v="0"/>
    <s v="Derren Brown: Sacrifice"/>
    <m/>
    <s v="Derren Brown"/>
    <n v="1"/>
    <m/>
    <m/>
    <n v="0"/>
    <d v="2018-10-19T00:00:00"/>
    <n v="2018"/>
    <x v="5"/>
    <s v="50 min"/>
    <n v="50"/>
    <n v="50"/>
    <n v="2456.6889824702389"/>
    <s v=""/>
    <s v="Movies"/>
    <s v="Movies"/>
    <s v="Movies"/>
    <n v="1"/>
  </r>
  <r>
    <n v="4684"/>
    <s v="s4684"/>
    <x v="0"/>
    <s v="Maria Bamford: The Special Special Special"/>
    <s v="Jordan Brady"/>
    <s v="Maria Bamford, Wayne Federman, Jackie Kashian"/>
    <n v="3"/>
    <s v="United States"/>
    <s v="United States"/>
    <n v="1"/>
    <d v="2018-08-25T00:00:00"/>
    <n v="2012"/>
    <x v="5"/>
    <s v="50 min"/>
    <n v="50"/>
    <n v="50"/>
    <n v="2456.6889824702389"/>
    <s v=""/>
    <s v="Stand-Up Comedy"/>
    <s v="Stand-Up Comedy"/>
    <s v="Stand-Up Comedy"/>
    <n v="1"/>
  </r>
  <r>
    <n v="5526"/>
    <s v="s5526"/>
    <x v="0"/>
    <s v="Lucas Brothers: On Drugs"/>
    <s v="Jay Chapman"/>
    <s v="Keith Lucas, Kenny Lucas"/>
    <n v="2"/>
    <s v="United States"/>
    <s v="United States"/>
    <n v="1"/>
    <d v="2017-04-18T00:00:00"/>
    <n v="2017"/>
    <x v="5"/>
    <s v="50 min"/>
    <n v="50"/>
    <n v="50"/>
    <n v="2456.6889824702389"/>
    <s v=""/>
    <s v="Stand-Up Comedy"/>
    <s v="Stand-Up Comedy"/>
    <s v="Stand-Up Comedy"/>
    <n v="1"/>
  </r>
  <r>
    <n v="7599"/>
    <s v="s7599"/>
    <x v="0"/>
    <s v="Not Alone"/>
    <s v="Kiki Goshay, Jacqueline Monetta"/>
    <m/>
    <n v="0"/>
    <s v="United States"/>
    <s v="United States"/>
    <n v="1"/>
    <d v="2018-01-01T00:00:00"/>
    <n v="2017"/>
    <x v="1"/>
    <s v="50 min"/>
    <n v="50"/>
    <n v="50"/>
    <n v="2456.6889824702389"/>
    <s v=""/>
    <s v="Documentaries"/>
    <s v="Documentaries"/>
    <s v="Documentaries"/>
    <n v="1"/>
  </r>
  <r>
    <n v="8738"/>
    <s v="s8738"/>
    <x v="0"/>
    <s v="Why Are We Getting So Fat?"/>
    <s v="Milla Harrison-Hansley, Alicky Sussman"/>
    <s v="Giles Yeo"/>
    <n v="1"/>
    <s v="United Kingdom"/>
    <s v="United Kingdom"/>
    <n v="1"/>
    <d v="2019-02-01T00:00:00"/>
    <n v="2016"/>
    <x v="1"/>
    <s v="50 min"/>
    <n v="50"/>
    <n v="50"/>
    <n v="2456.6889824702389"/>
    <s v=""/>
    <s v="Documentaries"/>
    <s v="Documentaries"/>
    <s v="Documentaries"/>
    <n v="1"/>
  </r>
  <r>
    <n v="1194"/>
    <s v="s1194"/>
    <x v="0"/>
    <s v="Wave of Cinema: 90's Generation"/>
    <s v="Adriano Rudiman"/>
    <s v="PADI Reborn, Dul Jaelani, Efek Rumah Kaca, Jevin Julian, Gamaliel, ARAH, Sitha Marino, M. Irfan Ramli"/>
    <n v="8"/>
    <m/>
    <m/>
    <n v="0"/>
    <d v="2021-03-18T00:00:00"/>
    <n v="2020"/>
    <x v="6"/>
    <s v="51 min"/>
    <n v="51"/>
    <n v="51"/>
    <n v="2358.5589873634049"/>
    <s v=""/>
    <s v="Documentaries, International Movies, Music &amp; Musicals"/>
    <s v="Documentaries"/>
    <s v="Documentaries, International Movies, Music &amp; Musicals"/>
    <n v="3"/>
  </r>
  <r>
    <n v="1813"/>
    <s v="s1813"/>
    <x v="0"/>
    <s v="Brave Blue World: Racing to Solve Our Water Crisis"/>
    <s v="Tim Neeves"/>
    <s v="Liam Neeson, Matt Damon, Jaden Smith"/>
    <n v="3"/>
    <s v="Canada"/>
    <s v="Canada, United Kingdom"/>
    <n v="2"/>
    <d v="2020-10-21T00:00:00"/>
    <n v="2020"/>
    <x v="6"/>
    <s v="51 min"/>
    <n v="51"/>
    <n v="51"/>
    <n v="2358.5589873634049"/>
    <s v=""/>
    <s v="Documentaries, International Movies"/>
    <s v="Documentaries"/>
    <s v="Documentaries, International Movies"/>
    <n v="2"/>
  </r>
  <r>
    <n v="2997"/>
    <s v="s2997"/>
    <x v="0"/>
    <s v="Alex Fern√°ndez: The Best Comedian in the World"/>
    <s v="Alex D√≠az"/>
    <s v="Alex Fern√°ndez"/>
    <n v="1"/>
    <s v="Mexico"/>
    <s v="Mexico"/>
    <n v="1"/>
    <d v="2020-01-23T00:00:00"/>
    <n v="2020"/>
    <x v="5"/>
    <s v="51 min"/>
    <n v="51"/>
    <n v="51"/>
    <n v="2358.5589873634049"/>
    <s v=""/>
    <s v="Stand-Up Comedy"/>
    <s v="Stand-Up Comedy"/>
    <s v="Stand-Up Comedy"/>
    <n v="1"/>
  </r>
  <r>
    <n v="4138"/>
    <s v="s4138"/>
    <x v="0"/>
    <s v="Free Rein: Valentine's Day"/>
    <m/>
    <s v="Jaylen Barron, Joe Ashman, Manpreet Bambra, Celine Buckens, Freddy Carter, Bruce Herbelin-Earle, Kerry Ingram, Charlotte Jordan, Geoffrey McGivern, Martin Bobb-Semple, Sadie Simm, Carla Woodcock"/>
    <n v="12"/>
    <s v="United States"/>
    <s v="United States"/>
    <n v="1"/>
    <d v="2019-02-01T00:00:00"/>
    <n v="2019"/>
    <x v="4"/>
    <s v="51 min"/>
    <n v="51"/>
    <n v="51"/>
    <n v="2358.5589873634049"/>
    <s v=""/>
    <s v="Children &amp; Family Movies, Dramas"/>
    <s v="Children &amp; Family Movies"/>
    <s v="Children &amp; Family Movies, Dramas"/>
    <n v="2"/>
  </r>
  <r>
    <n v="4491"/>
    <s v="s4491"/>
    <x v="0"/>
    <s v="Club de Cuervos Presents: I, Potro"/>
    <s v="Marcos Bucay"/>
    <s v="Joaqu√≠n Ferreira, Marcela √Ålvarez, Benjam√≠n Alfonso, Emilia Claudeville, Mauricio Llera, Sol Gaschetto, Mart√≠n Seefeld, Mart√≠n Rocco, Gonzalo VIz√°n"/>
    <n v="9"/>
    <s v="Mexico"/>
    <s v="Mexico, Argentina"/>
    <n v="2"/>
    <d v="2018-10-19T00:00:00"/>
    <n v="2018"/>
    <x v="5"/>
    <s v="51 min"/>
    <n v="51"/>
    <n v="51"/>
    <n v="2358.5589873634049"/>
    <s v=""/>
    <s v="Movies"/>
    <s v="Movies"/>
    <s v="Movies"/>
    <n v="1"/>
  </r>
  <r>
    <n v="5002"/>
    <s v="s5002"/>
    <x v="0"/>
    <s v="Malena Pichot: Estupidez compleja"/>
    <s v="Ra√∫l Campos, Jan Suter"/>
    <s v="Malena Pichot"/>
    <n v="1"/>
    <s v="Argentina"/>
    <s v="Argentina"/>
    <n v="1"/>
    <d v="2018-03-02T00:00:00"/>
    <n v="2018"/>
    <x v="5"/>
    <s v="51 min"/>
    <n v="51"/>
    <n v="51"/>
    <n v="2358.5589873634049"/>
    <s v=""/>
    <s v="Stand-Up Comedy"/>
    <s v="Stand-Up Comedy"/>
    <s v="Stand-Up Comedy"/>
    <n v="1"/>
  </r>
  <r>
    <n v="5161"/>
    <s v="s5161"/>
    <x v="0"/>
    <s v="Beat Bugs: All Together Now"/>
    <s v="Josh Wakely"/>
    <s v="Ashleigh Ball, Lili Beaudoin, Charles Demers, Rebecca Husain, Erin Mathews"/>
    <n v="5"/>
    <s v="Australia"/>
    <s v="Australia, Canada"/>
    <n v="2"/>
    <d v="2017-11-21T00:00:00"/>
    <n v="2017"/>
    <x v="0"/>
    <s v="51 min"/>
    <n v="51"/>
    <n v="51"/>
    <n v="2358.5589873634049"/>
    <s v=""/>
    <s v="Children &amp; Family Movies, Music &amp; Musicals"/>
    <s v="Children &amp; Family Movies"/>
    <s v="Children &amp; Family Movies, Music &amp; Musicals"/>
    <n v="2"/>
  </r>
  <r>
    <n v="5320"/>
    <s v="s5320"/>
    <x v="0"/>
    <s v="Lynne Koplitz: Hormonal Beast"/>
    <s v="Marcus Raboy"/>
    <s v="Lynne Koplitz"/>
    <n v="1"/>
    <s v="United States"/>
    <s v="United States"/>
    <n v="1"/>
    <d v="2017-08-22T00:00:00"/>
    <n v="2017"/>
    <x v="5"/>
    <s v="51 min"/>
    <n v="51"/>
    <n v="51"/>
    <n v="2358.5589873634049"/>
    <s v=""/>
    <s v="Stand-Up Comedy"/>
    <s v="Stand-Up Comedy"/>
    <s v="Stand-Up Comedy"/>
    <n v="1"/>
  </r>
  <r>
    <n v="5485"/>
    <s v="s5485"/>
    <x v="0"/>
    <s v="Natascha Kampusch: The Whole Story"/>
    <s v="Alina Teodorescu"/>
    <m/>
    <n v="0"/>
    <s v="United States"/>
    <s v="United States"/>
    <n v="1"/>
    <d v="2017-05-15T00:00:00"/>
    <n v="2010"/>
    <x v="1"/>
    <s v="51 min"/>
    <n v="51"/>
    <n v="51"/>
    <n v="2358.5589873634049"/>
    <s v=""/>
    <s v="Movies"/>
    <s v="Movies"/>
    <s v="Movies"/>
    <n v="1"/>
  </r>
  <r>
    <n v="5554"/>
    <s v="s5554"/>
    <x v="0"/>
    <s v="Bridget Christie: Stand Up for Her"/>
    <m/>
    <s v="Bridget Christie"/>
    <n v="1"/>
    <s v="United Kingdom"/>
    <s v="United Kingdom"/>
    <n v="1"/>
    <d v="2017-03-31T00:00:00"/>
    <n v="2016"/>
    <x v="5"/>
    <s v="51 min"/>
    <n v="51"/>
    <n v="51"/>
    <n v="2358.5589873634049"/>
    <s v=""/>
    <s v="Stand-Up Comedy"/>
    <s v="Stand-Up Comedy"/>
    <s v="Stand-Up Comedy"/>
    <n v="1"/>
  </r>
  <r>
    <n v="7020"/>
    <s v="s7020"/>
    <x v="0"/>
    <s v="How to Win the US Presidency"/>
    <s v="Cal Saville"/>
    <m/>
    <n v="0"/>
    <s v="United States"/>
    <s v="United States"/>
    <n v="1"/>
    <d v="2016-08-01T00:00:00"/>
    <n v="2016"/>
    <x v="6"/>
    <s v="51 min"/>
    <n v="51"/>
    <n v="51"/>
    <n v="2358.5589873634049"/>
    <s v=""/>
    <s v="Documentaries"/>
    <s v="Documentaries"/>
    <s v="Documentaries"/>
    <n v="1"/>
  </r>
  <r>
    <n v="1375"/>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n v="17"/>
    <s v="United States"/>
    <s v="United States"/>
    <n v="1"/>
    <d v="2021-01-27T00:00:00"/>
    <n v="2021"/>
    <x v="1"/>
    <s v="52 min"/>
    <n v="52"/>
    <n v="52"/>
    <n v="2262.4289922565708"/>
    <s v=""/>
    <s v="Documentaries, International Movies, Sports Movies"/>
    <s v="Documentaries"/>
    <s v="Documentaries, International Movies, Sports Movies"/>
    <n v="3"/>
  </r>
  <r>
    <n v="2322"/>
    <s v="s2322"/>
    <x v="0"/>
    <s v="George Lopez: We'll Do It For Half"/>
    <s v="Troy Miller"/>
    <s v="George Lopez"/>
    <n v="1"/>
    <s v="United States"/>
    <s v="United States"/>
    <n v="1"/>
    <d v="2020-06-30T00:00:00"/>
    <n v="2020"/>
    <x v="5"/>
    <s v="52 min"/>
    <n v="52"/>
    <n v="52"/>
    <n v="2262.4289922565708"/>
    <s v=""/>
    <s v="Stand-Up Comedy"/>
    <s v="Stand-Up Comedy"/>
    <s v="Stand-Up Comedy"/>
    <n v="1"/>
  </r>
  <r>
    <n v="2346"/>
    <s v="s2346"/>
    <x v="0"/>
    <s v="Eric Andre: Legalize Everything"/>
    <s v="Eric Notarnicola"/>
    <s v="Eric Andr√©"/>
    <n v="1"/>
    <s v="United States"/>
    <s v="United States"/>
    <n v="1"/>
    <d v="2020-06-23T00:00:00"/>
    <n v="2020"/>
    <x v="5"/>
    <s v="52 min"/>
    <n v="52"/>
    <n v="52"/>
    <n v="2262.4289922565708"/>
    <s v=""/>
    <s v="Stand-Up Comedy"/>
    <s v="Stand-Up Comedy"/>
    <s v="Stand-Up Comedy"/>
    <n v="1"/>
  </r>
  <r>
    <n v="3387"/>
    <s v="s3387"/>
    <x v="0"/>
    <s v="Dancing with the Birds"/>
    <s v="Huw Cordey"/>
    <s v="Stephen Fry"/>
    <n v="1"/>
    <s v="United States"/>
    <s v="United States"/>
    <n v="1"/>
    <d v="2019-10-23T00:00:00"/>
    <n v="2019"/>
    <x v="6"/>
    <s v="52 min"/>
    <n v="52"/>
    <n v="52"/>
    <n v="2262.4289922565708"/>
    <s v=""/>
    <s v="Documentaries"/>
    <s v="Documentaries"/>
    <s v="Documentaries"/>
    <n v="1"/>
  </r>
  <r>
    <n v="3575"/>
    <s v="s3575"/>
    <x v="0"/>
    <s v="Simon Amstell: Set Free"/>
    <s v="Julia Knowles"/>
    <s v="Simon Amstell"/>
    <n v="1"/>
    <s v="United Kingdom"/>
    <s v="United Kingdom"/>
    <n v="1"/>
    <d v="2019-08-20T00:00:00"/>
    <n v="2019"/>
    <x v="5"/>
    <s v="52 min"/>
    <n v="52"/>
    <n v="52"/>
    <n v="2262.4289922565708"/>
    <s v=""/>
    <s v="Stand-Up Comedy"/>
    <s v="Stand-Up Comedy"/>
    <s v="Stand-Up Comedy"/>
    <n v="1"/>
  </r>
  <r>
    <n v="5225"/>
    <s v="s5225"/>
    <x v="0"/>
    <s v="El Especial de Alex Fern√°ndez, el Especial"/>
    <s v="Jan Suter"/>
    <s v="Alex Fern√°ndez"/>
    <n v="1"/>
    <s v="Mexico"/>
    <s v="Mexico"/>
    <n v="1"/>
    <d v="2017-10-13T00:00:00"/>
    <n v="2017"/>
    <x v="5"/>
    <s v="52 min"/>
    <n v="52"/>
    <n v="52"/>
    <n v="2262.4289922565708"/>
    <s v=""/>
    <s v="Stand-Up Comedy"/>
    <s v="Stand-Up Comedy"/>
    <s v="Stand-Up Comedy"/>
    <n v="1"/>
  </r>
  <r>
    <n v="5805"/>
    <s v="s5805"/>
    <x v="0"/>
    <s v="Saudi Arabia Uncovered"/>
    <m/>
    <m/>
    <n v="0"/>
    <s v="United Kingdom"/>
    <s v="United Kingdom"/>
    <n v="1"/>
    <d v="2016-09-01T00:00:00"/>
    <n v="2016"/>
    <x v="1"/>
    <s v="52 min"/>
    <n v="52"/>
    <n v="52"/>
    <n v="2262.4289922565708"/>
    <s v=""/>
    <s v="Documentaries"/>
    <s v="Documentaries"/>
    <s v="Documentaries"/>
    <n v="1"/>
  </r>
  <r>
    <n v="6260"/>
    <s v="s6260"/>
    <x v="0"/>
    <s v="Beak &amp; Brain: Genius Birds From Down Under"/>
    <s v="Volker Arzt, Angelika Sigl"/>
    <m/>
    <n v="0"/>
    <s v="Germany"/>
    <s v="Germany"/>
    <n v="1"/>
    <d v="2017-03-01T00:00:00"/>
    <n v="2013"/>
    <x v="4"/>
    <s v="52 min"/>
    <n v="52"/>
    <n v="52"/>
    <n v="2262.4289922565708"/>
    <s v=""/>
    <s v="Documentaries, International Movies"/>
    <s v="Documentaries"/>
    <s v="Documentaries, International Movies"/>
    <n v="2"/>
  </r>
  <r>
    <n v="6262"/>
    <s v="s6262"/>
    <x v="0"/>
    <s v="Beary Tales"/>
    <m/>
    <m/>
    <n v="0"/>
    <s v="United States"/>
    <s v="United States"/>
    <n v="1"/>
    <d v="2017-03-01T00:00:00"/>
    <n v="2013"/>
    <x v="4"/>
    <s v="52 min"/>
    <n v="52"/>
    <n v="52"/>
    <n v="2262.4289922565708"/>
    <s v=""/>
    <s v="Children &amp; Family Movies, Documentaries, International Movies"/>
    <s v="Children &amp; Family Movies"/>
    <s v="Children &amp; Family Movies, Documentaries, International Movies"/>
    <n v="3"/>
  </r>
  <r>
    <n v="6526"/>
    <s v="s6526"/>
    <x v="0"/>
    <s v="Concrete Football"/>
    <s v="Jesse Adang, Syrine Boulanouar"/>
    <m/>
    <n v="0"/>
    <s v="Czech Republic"/>
    <s v="Czech Republic, France"/>
    <n v="2"/>
    <d v="2017-09-01T00:00:00"/>
    <n v="2016"/>
    <x v="5"/>
    <s v="52 min"/>
    <n v="52"/>
    <n v="52"/>
    <n v="2262.4289922565708"/>
    <s v=""/>
    <s v="Documentaries, International Movies, Sports Movies"/>
    <s v="Documentaries"/>
    <s v="Documentaries, International Movies, Sports Movies"/>
    <n v="3"/>
  </r>
  <r>
    <n v="6657"/>
    <s v="s6657"/>
    <x v="0"/>
    <s v="E-Cigarettes: Miracle or Menace?"/>
    <s v="Emma Hatherley"/>
    <s v="Michael Mosley"/>
    <n v="1"/>
    <s v="United Kingdom"/>
    <s v="United Kingdom"/>
    <n v="1"/>
    <d v="2019-02-01T00:00:00"/>
    <n v="2016"/>
    <x v="1"/>
    <s v="52 min"/>
    <n v="52"/>
    <n v="52"/>
    <n v="2262.4289922565708"/>
    <s v=""/>
    <s v="Documentaries"/>
    <s v="Documentaries"/>
    <s v="Documentaries"/>
    <n v="1"/>
  </r>
  <r>
    <n v="6813"/>
    <s v="s6813"/>
    <x v="0"/>
    <s v="Frozen Planet: The Epic Journey"/>
    <m/>
    <s v="David Attenborough"/>
    <n v="1"/>
    <s v="United Kingdom"/>
    <s v="United Kingdom, United States, Spain, Germany, Greece, Canada"/>
    <n v="6"/>
    <d v="2016-01-28T00:00:00"/>
    <n v="2011"/>
    <x v="6"/>
    <s v="52 min"/>
    <n v="52"/>
    <n v="52"/>
    <n v="2262.4289922565708"/>
    <s v=""/>
    <s v="Movies"/>
    <s v="Movies"/>
    <s v="Movies"/>
    <n v="1"/>
  </r>
  <r>
    <n v="7147"/>
    <s v="s7147"/>
    <x v="0"/>
    <s v="Jugaad"/>
    <s v="Susannah Heath-Eves"/>
    <m/>
    <n v="0"/>
    <m/>
    <m/>
    <n v="0"/>
    <d v="2018-09-15T00:00:00"/>
    <n v="2017"/>
    <x v="1"/>
    <s v="52 min"/>
    <n v="52"/>
    <n v="52"/>
    <n v="2262.4289922565708"/>
    <s v=""/>
    <s v="Documentaries"/>
    <s v="Documentaries"/>
    <s v="Documentaries"/>
    <n v="1"/>
  </r>
  <r>
    <n v="7249"/>
    <s v="s7249"/>
    <x v="0"/>
    <s v="Kygo: Live at the Hollywood Bowl"/>
    <s v="Devin Chanda"/>
    <s v="Kygo"/>
    <n v="1"/>
    <s v="United States"/>
    <s v="United States"/>
    <n v="1"/>
    <d v="2018-03-12T00:00:00"/>
    <n v="2017"/>
    <x v="5"/>
    <s v="52 min"/>
    <n v="52"/>
    <n v="52"/>
    <n v="2262.4289922565708"/>
    <s v=""/>
    <s v="Music &amp; Musicals"/>
    <s v="Music &amp; Musicals"/>
    <s v="Music &amp; Musicals"/>
    <n v="1"/>
  </r>
  <r>
    <n v="7612"/>
    <s v="s7612"/>
    <x v="0"/>
    <s v="NOVA: Killer Hurricanes"/>
    <s v="Oliver Twinch"/>
    <s v="Craig Sechler"/>
    <n v="1"/>
    <s v="United States"/>
    <s v="United States"/>
    <n v="1"/>
    <d v="2019-07-01T00:00:00"/>
    <n v="2017"/>
    <x v="6"/>
    <s v="52 min"/>
    <n v="52"/>
    <n v="52"/>
    <n v="2262.4289922565708"/>
    <s v=""/>
    <s v="Documentaries"/>
    <s v="Documentaries"/>
    <s v="Documentaries"/>
    <n v="1"/>
  </r>
  <r>
    <n v="7791"/>
    <s v="s7791"/>
    <x v="0"/>
    <s v="Prelude to War"/>
    <s v="Frank Capra"/>
    <m/>
    <n v="0"/>
    <s v="United States"/>
    <s v="United States"/>
    <n v="1"/>
    <d v="2017-03-31T00:00:00"/>
    <n v="1942"/>
    <x v="1"/>
    <s v="52 min"/>
    <n v="52"/>
    <n v="52"/>
    <n v="2262.4289922565708"/>
    <s v=""/>
    <s v="Classic Movies, Documentaries"/>
    <s v="Classic Movies"/>
    <s v="Classic Movies, Documentaries"/>
    <n v="2"/>
  </r>
  <r>
    <n v="8087"/>
    <s v="s8087"/>
    <x v="0"/>
    <s v="Stealing History"/>
    <s v="Ola Flyum, David Hebditch"/>
    <s v="Nicolas Hope"/>
    <n v="1"/>
    <s v="United States"/>
    <s v="United States"/>
    <n v="1"/>
    <d v="2016-07-01T00:00:00"/>
    <n v="2006"/>
    <x v="6"/>
    <s v="52 min"/>
    <n v="52"/>
    <n v="52"/>
    <n v="2262.4289922565708"/>
    <s v=""/>
    <s v="Documentaries, International Movies"/>
    <s v="Documentaries"/>
    <s v="Documentaries, International Movies"/>
    <n v="2"/>
  </r>
  <r>
    <n v="8371"/>
    <s v="s8371"/>
    <x v="0"/>
    <s v="The Jack King Affair"/>
    <s v="Benjamin Cohen, Nicolas Cotto"/>
    <m/>
    <n v="0"/>
    <s v="France"/>
    <s v="France"/>
    <n v="1"/>
    <d v="2018-01-02T00:00:00"/>
    <n v="2015"/>
    <x v="1"/>
    <s v="52 min"/>
    <n v="52"/>
    <n v="52"/>
    <n v="2262.4289922565708"/>
    <s v=""/>
    <s v="Documentaries, International Movies"/>
    <s v="Documentaries"/>
    <s v="Documentaries, International Movies"/>
    <n v="2"/>
  </r>
  <r>
    <n v="8476"/>
    <s v="s8476"/>
    <x v="0"/>
    <s v="The Rat Race"/>
    <s v="Miriam Chandy Menacherry"/>
    <m/>
    <n v="0"/>
    <s v="India"/>
    <s v="India"/>
    <n v="1"/>
    <d v="2017-01-01T00:00:00"/>
    <n v="2010"/>
    <x v="6"/>
    <s v="52 min"/>
    <n v="52"/>
    <n v="52"/>
    <n v="2262.4289922565708"/>
    <s v=""/>
    <s v="Documentaries, International Movies"/>
    <s v="Documentaries"/>
    <s v="Documentaries, International Movies"/>
    <n v="2"/>
  </r>
  <r>
    <n v="8724"/>
    <s v="s8724"/>
    <x v="0"/>
    <s v="What Makes a Psychopath?"/>
    <s v="Rebecca Harrison"/>
    <m/>
    <n v="0"/>
    <s v="United Kingdom"/>
    <s v="United Kingdom"/>
    <n v="1"/>
    <d v="2019-02-01T00:00:00"/>
    <n v="2017"/>
    <x v="1"/>
    <s v="52 min"/>
    <n v="52"/>
    <n v="52"/>
    <n v="2262.4289922565708"/>
    <s v=""/>
    <s v="Documentaries"/>
    <s v="Documentaries"/>
    <s v="Documentaries"/>
    <n v="1"/>
  </r>
  <r>
    <n v="1465"/>
    <s v="s1465"/>
    <x v="0"/>
    <s v="The Creative Brain"/>
    <s v="Jennifer Beamish, Toby Trackman"/>
    <s v="David Eagleman"/>
    <n v="1"/>
    <s v="United States"/>
    <s v="United States"/>
    <n v="1"/>
    <d v="2021-01-01T00:00:00"/>
    <n v="2019"/>
    <x v="1"/>
    <s v="53 min"/>
    <n v="53"/>
    <n v="53"/>
    <n v="2168.2989971497368"/>
    <s v=""/>
    <s v="Documentaries"/>
    <s v="Documentaries"/>
    <s v="Documentaries"/>
    <n v="1"/>
  </r>
  <r>
    <n v="3816"/>
    <s v="s3816"/>
    <x v="0"/>
    <s v="Saverio Raimondo: Il Satiro Parlante"/>
    <s v="Francesco Imperato"/>
    <s v="Saverio Raimondo"/>
    <n v="1"/>
    <s v="Italy"/>
    <s v="Italy"/>
    <n v="1"/>
    <d v="2019-05-17T00:00:00"/>
    <n v="2019"/>
    <x v="5"/>
    <s v="53 min"/>
    <n v="53"/>
    <n v="53"/>
    <n v="2168.2989971497368"/>
    <s v=""/>
    <s v="Stand-Up Comedy"/>
    <s v="Stand-Up Comedy"/>
    <s v="Stand-Up Comedy"/>
    <n v="1"/>
  </r>
  <r>
    <n v="5050"/>
    <s v="s5050"/>
    <x v="0"/>
    <s v="Kavin Jay: Everybody Calm Down!"/>
    <s v="Michael McKay"/>
    <s v="Kavin Jay"/>
    <n v="1"/>
    <m/>
    <m/>
    <n v="0"/>
    <d v="2018-02-02T00:00:00"/>
    <n v="2018"/>
    <x v="5"/>
    <s v="53 min"/>
    <n v="53"/>
    <n v="53"/>
    <n v="2168.2989971497368"/>
    <s v=""/>
    <s v="Stand-Up Comedy"/>
    <s v="Stand-Up Comedy"/>
    <s v="Stand-Up Comedy"/>
    <n v="1"/>
  </r>
  <r>
    <n v="5512"/>
    <s v="s5512"/>
    <x v="0"/>
    <s v="Rodney King"/>
    <s v="Spike Lee"/>
    <s v="Roger Guenveur Smith"/>
    <n v="1"/>
    <s v="United States"/>
    <s v="United States"/>
    <n v="1"/>
    <d v="2017-04-28T00:00:00"/>
    <n v="2017"/>
    <x v="5"/>
    <s v="53 min"/>
    <n v="53"/>
    <n v="53"/>
    <n v="2168.2989971497368"/>
    <s v=""/>
    <s v="Dramas"/>
    <s v="Dramas"/>
    <s v="Dramas"/>
    <n v="1"/>
  </r>
  <r>
    <n v="6011"/>
    <s v="s6011"/>
    <x v="0"/>
    <s v="3 Seconds Divorce"/>
    <s v="Shazia Javed"/>
    <m/>
    <n v="0"/>
    <s v="Canada"/>
    <s v="Canada"/>
    <n v="1"/>
    <d v="2019-06-15T00:00:00"/>
    <n v="2018"/>
    <x v="6"/>
    <s v="53 min"/>
    <n v="53"/>
    <n v="53"/>
    <n v="2168.2989971497368"/>
    <s v=""/>
    <s v="Documentaries, Faith &amp; Spirituality"/>
    <s v="Documentaries"/>
    <s v="Documentaries, Faith &amp; Spirituality"/>
    <n v="2"/>
  </r>
  <r>
    <n v="6139"/>
    <s v="s6139"/>
    <x v="0"/>
    <s v="American Experience: Ruby Ridge"/>
    <s v="Barak Goodman"/>
    <s v="Dave Hunt, Bo Gritz, Sara Weaver"/>
    <n v="3"/>
    <s v="United States"/>
    <s v="United States"/>
    <n v="1"/>
    <d v="2017-04-19T00:00:00"/>
    <n v="2017"/>
    <x v="5"/>
    <s v="53 min"/>
    <n v="53"/>
    <n v="53"/>
    <n v="2168.2989971497368"/>
    <s v=""/>
    <s v="Documentaries"/>
    <s v="Documentaries"/>
    <s v="Documentaries"/>
    <n v="1"/>
  </r>
  <r>
    <n v="6141"/>
    <s v="s6141"/>
    <x v="0"/>
    <s v="American Experience: The Island Murder"/>
    <s v="Mark Zwonitzer"/>
    <s v="Blair Brown"/>
    <n v="1"/>
    <s v="United States"/>
    <s v="United States"/>
    <n v="1"/>
    <d v="2019-05-01T00:00:00"/>
    <n v="2018"/>
    <x v="1"/>
    <s v="53 min"/>
    <n v="53"/>
    <n v="53"/>
    <n v="2168.2989971497368"/>
    <s v=""/>
    <s v="Documentaries"/>
    <s v="Documentaries"/>
    <s v="Documentaries"/>
    <n v="1"/>
  </r>
  <r>
    <n v="6586"/>
    <s v="s6586"/>
    <x v="0"/>
    <s v="Deathgrip"/>
    <s v="Clay Porter"/>
    <s v="Brendan Fairclough, Olly Wilkins, Kyle Jameson, Andrew Neethling, Nico Vink, Ryan Howard, Sam Hill, Josh Bryceland, Brandon Semenuk"/>
    <n v="9"/>
    <s v="United Kingdom"/>
    <s v="United Kingdom"/>
    <n v="1"/>
    <d v="2018-03-01T00:00:00"/>
    <n v="2017"/>
    <x v="5"/>
    <s v="53 min"/>
    <n v="53"/>
    <n v="53"/>
    <n v="2168.2989971497368"/>
    <s v=""/>
    <s v="International Movies, Sports Movies"/>
    <s v="International Movies"/>
    <s v="International Movies, Sports Movies"/>
    <n v="2"/>
  </r>
  <r>
    <n v="7128"/>
    <s v="s7128"/>
    <x v="0"/>
    <s v="Jesus: Countdown to Calvary"/>
    <s v="Gerry Hoban"/>
    <s v="Hugh Bonneville"/>
    <n v="1"/>
    <s v="Ireland"/>
    <s v="Ireland, United States, France"/>
    <n v="3"/>
    <d v="2019-04-01T00:00:00"/>
    <n v="2018"/>
    <x v="1"/>
    <s v="53 min"/>
    <n v="53"/>
    <n v="53"/>
    <n v="2168.2989971497368"/>
    <s v=""/>
    <s v="Documentaries, Faith &amp; Spirituality"/>
    <s v="Documentaries"/>
    <s v="Documentaries, Faith &amp; Spirituality"/>
    <n v="2"/>
  </r>
  <r>
    <n v="7201"/>
    <s v="s7201"/>
    <x v="0"/>
    <s v="Kill Hitler! The Luck of the Devil"/>
    <s v="Fr√©d√©ric Tonolli"/>
    <s v="Jean-Baptiste Marcenac"/>
    <n v="1"/>
    <s v="France"/>
    <s v="France"/>
    <n v="1"/>
    <d v="2019-05-01T00:00:00"/>
    <n v="2015"/>
    <x v="1"/>
    <s v="53 min"/>
    <n v="53"/>
    <n v="53"/>
    <n v="2168.2989971497368"/>
    <s v=""/>
    <s v="Documentaries, International Movies"/>
    <s v="Documentaries"/>
    <s v="Documentaries, International Movies"/>
    <n v="2"/>
  </r>
  <r>
    <n v="7571"/>
    <s v="s7571"/>
    <x v="0"/>
    <s v="Nature: Raising the Dinosaur Giant"/>
    <m/>
    <s v="David Attenborough"/>
    <n v="1"/>
    <s v="United States"/>
    <s v="United States"/>
    <n v="1"/>
    <d v="2017-03-01T00:00:00"/>
    <n v="2016"/>
    <x v="4"/>
    <s v="53 min"/>
    <n v="53"/>
    <n v="53"/>
    <n v="2168.2989971497368"/>
    <s v=""/>
    <s v="Documentaries"/>
    <s v="Documentaries"/>
    <s v="Documentaries"/>
    <n v="1"/>
  </r>
  <r>
    <n v="7600"/>
    <s v="s7600"/>
    <x v="0"/>
    <s v="NOVA: Bird Brain"/>
    <m/>
    <s v="Craig Sechler"/>
    <n v="1"/>
    <s v="United States"/>
    <s v="United States"/>
    <n v="1"/>
    <d v="2019-07-01T00:00:00"/>
    <n v="2017"/>
    <x v="4"/>
    <s v="53 min"/>
    <n v="53"/>
    <n v="53"/>
    <n v="2168.2989971497368"/>
    <s v=""/>
    <s v="Children &amp; Family Movies, Documentaries"/>
    <s v="Children &amp; Family Movies"/>
    <s v="Children &amp; Family Movies, Documentaries"/>
    <n v="2"/>
  </r>
  <r>
    <n v="7602"/>
    <s v="s7602"/>
    <x v="0"/>
    <s v="NOVA: Building Chernobyl's MegaTomb"/>
    <s v="Martin Gorst"/>
    <s v="Eric Meyers"/>
    <n v="1"/>
    <s v="United States"/>
    <s v="United States"/>
    <n v="1"/>
    <d v="2019-07-01T00:00:00"/>
    <n v="2017"/>
    <x v="6"/>
    <s v="53 min"/>
    <n v="53"/>
    <n v="53"/>
    <n v="2168.2989971497368"/>
    <s v=""/>
    <s v="Documentaries"/>
    <s v="Documentaries"/>
    <s v="Documentaries"/>
    <n v="1"/>
  </r>
  <r>
    <n v="7604"/>
    <s v="s7604"/>
    <x v="0"/>
    <s v="NOVA: Day the Dinosaurs Died"/>
    <s v="Sarah Holt"/>
    <s v="Craig Sechler"/>
    <n v="1"/>
    <s v="United States"/>
    <s v="United States"/>
    <n v="1"/>
    <d v="2019-07-01T00:00:00"/>
    <n v="2017"/>
    <x v="6"/>
    <s v="53 min"/>
    <n v="53"/>
    <n v="53"/>
    <n v="2168.2989971497368"/>
    <s v=""/>
    <s v="Documentaries"/>
    <s v="Documentaries"/>
    <s v="Documentaries"/>
    <n v="1"/>
  </r>
  <r>
    <n v="7607"/>
    <s v="s7607"/>
    <x v="0"/>
    <s v="NOVA: Eclipse Over America"/>
    <s v="Martin Gorst"/>
    <m/>
    <n v="0"/>
    <s v="United States"/>
    <s v="United States"/>
    <n v="1"/>
    <d v="2019-07-01T00:00:00"/>
    <n v="2017"/>
    <x v="4"/>
    <s v="53 min"/>
    <n v="53"/>
    <n v="53"/>
    <n v="2168.2989971497368"/>
    <s v=""/>
    <s v="Documentaries"/>
    <s v="Documentaries"/>
    <s v="Documentaries"/>
    <n v="1"/>
  </r>
  <r>
    <n v="7608"/>
    <s v="s7608"/>
    <x v="0"/>
    <s v="NOVA: Extreme Animal Weapons"/>
    <s v="Peter Fison"/>
    <s v="Doug Averill"/>
    <n v="1"/>
    <s v="United States"/>
    <s v="United States"/>
    <n v="1"/>
    <d v="2019-07-01T00:00:00"/>
    <n v="2017"/>
    <x v="6"/>
    <s v="53 min"/>
    <n v="53"/>
    <n v="53"/>
    <n v="2168.2989971497368"/>
    <s v=""/>
    <s v="Documentaries"/>
    <s v="Documentaries"/>
    <s v="Documentaries"/>
    <n v="1"/>
  </r>
  <r>
    <n v="7609"/>
    <s v="s7609"/>
    <x v="0"/>
    <s v="NOVA: First Face of America"/>
    <s v="Graham Townsley"/>
    <s v="Jay O. Sanders"/>
    <n v="1"/>
    <s v="United States"/>
    <s v="United States"/>
    <n v="1"/>
    <d v="2019-07-01T00:00:00"/>
    <n v="2018"/>
    <x v="6"/>
    <s v="53 min"/>
    <n v="53"/>
    <n v="53"/>
    <n v="2168.2989971497368"/>
    <s v=""/>
    <s v="Documentaries"/>
    <s v="Documentaries"/>
    <s v="Documentaries"/>
    <n v="1"/>
  </r>
  <r>
    <n v="7615"/>
    <s v="s7615"/>
    <x v="0"/>
    <s v="NOVA: Prediction by the Numbers"/>
    <s v="Daniel McCabe"/>
    <s v="Jay O. Sanders"/>
    <n v="1"/>
    <s v="United States"/>
    <s v="United States"/>
    <n v="1"/>
    <d v="2019-07-01T00:00:00"/>
    <n v="2018"/>
    <x v="4"/>
    <s v="53 min"/>
    <n v="53"/>
    <n v="53"/>
    <n v="2168.2989971497368"/>
    <s v=""/>
    <s v="Documentaries"/>
    <s v="Documentaries"/>
    <s v="Documentaries"/>
    <n v="1"/>
  </r>
  <r>
    <n v="7616"/>
    <s v="s7616"/>
    <x v="0"/>
    <s v="NOVA: Secrets of the Shining Knight"/>
    <s v="Peter Yost"/>
    <s v="Jay O. Sanders"/>
    <n v="1"/>
    <s v="United States"/>
    <s v="United States"/>
    <n v="1"/>
    <d v="2019-07-01T00:00:00"/>
    <n v="2017"/>
    <x v="6"/>
    <s v="53 min"/>
    <n v="53"/>
    <n v="53"/>
    <n v="2168.2989971497368"/>
    <s v=""/>
    <s v="Documentaries"/>
    <s v="Documentaries"/>
    <s v="Documentaries"/>
    <n v="1"/>
  </r>
  <r>
    <n v="7617"/>
    <s v="s7617"/>
    <x v="0"/>
    <s v="NOVA: Thai Cave Rescue"/>
    <s v="Tom Stubberfield"/>
    <m/>
    <n v="0"/>
    <s v="United States"/>
    <s v="United States"/>
    <n v="1"/>
    <d v="2019-07-01T00:00:00"/>
    <n v="2018"/>
    <x v="6"/>
    <s v="53 min"/>
    <n v="53"/>
    <n v="53"/>
    <n v="2168.2989971497368"/>
    <s v=""/>
    <s v="Documentaries"/>
    <s v="Documentaries"/>
    <s v="Documentaries"/>
    <n v="1"/>
  </r>
  <r>
    <n v="7619"/>
    <s v="s7619"/>
    <x v="0"/>
    <s v="Nova: Ultimate Mars Challenge"/>
    <s v="Gail Willumsen"/>
    <s v="Lance Lewman"/>
    <n v="1"/>
    <s v="United States"/>
    <s v="United States"/>
    <n v="1"/>
    <d v="2019-07-01T00:00:00"/>
    <n v="2012"/>
    <x v="4"/>
    <s v="53 min"/>
    <n v="53"/>
    <n v="53"/>
    <n v="2168.2989971497368"/>
    <s v=""/>
    <s v="Movies"/>
    <s v="Movies"/>
    <s v="Movies"/>
    <n v="1"/>
  </r>
  <r>
    <n v="8351"/>
    <s v="s8351"/>
    <x v="0"/>
    <s v="The Human Factor: The Untold Story of the Bombay Film Orchestras"/>
    <s v="Rudradeep Bhattacharjee"/>
    <m/>
    <n v="0"/>
    <s v="India"/>
    <s v="India"/>
    <n v="1"/>
    <d v="2017-04-01T00:00:00"/>
    <n v="2013"/>
    <x v="6"/>
    <s v="53 min"/>
    <n v="53"/>
    <n v="53"/>
    <n v="2168.2989971497368"/>
    <s v=""/>
    <s v="Documentaries, International Movies, Music &amp; Musicals"/>
    <s v="Documentaries"/>
    <s v="Documentaries, International Movies, Music &amp; Musicals"/>
    <n v="3"/>
  </r>
  <r>
    <n v="8566"/>
    <s v="s8566"/>
    <x v="0"/>
    <s v="The World's Most Wanted Animal"/>
    <s v="Victoria Bromley"/>
    <s v="Maria Diekmann"/>
    <n v="1"/>
    <s v="United Kingdom"/>
    <s v="United Kingdom"/>
    <n v="1"/>
    <d v="2019-04-01T00:00:00"/>
    <n v="2018"/>
    <x v="6"/>
    <s v="53 min"/>
    <n v="53"/>
    <n v="53"/>
    <n v="2168.2989971497368"/>
    <s v=""/>
    <s v="Documentaries"/>
    <s v="Documentaries"/>
    <s v="Documentaries"/>
    <n v="1"/>
  </r>
  <r>
    <n v="8644"/>
    <s v="s8644"/>
    <x v="0"/>
    <s v="Twice"/>
    <s v="Hidetaka Inazuka"/>
    <s v="Stuart Varnam-Atkin"/>
    <n v="1"/>
    <s v="Japan"/>
    <s v="Japan, United States"/>
    <n v="2"/>
    <d v="2017-12-31T00:00:00"/>
    <n v="2010"/>
    <x v="1"/>
    <s v="53 min"/>
    <n v="53"/>
    <n v="53"/>
    <n v="2168.2989971497368"/>
    <s v=""/>
    <s v="Documentaries, International Movies"/>
    <s v="Documentaries"/>
    <s v="Documentaries, International Movies"/>
    <n v="2"/>
  </r>
  <r>
    <n v="993"/>
    <s v="s993"/>
    <x v="0"/>
    <s v="Perfume Imaginary Museum ‚ÄúTime Warp‚Äù"/>
    <s v="MIKIKO, Daito Manabe"/>
    <s v="Perfume"/>
    <n v="1"/>
    <m/>
    <m/>
    <n v="0"/>
    <d v="2021-04-23T00:00:00"/>
    <n v="2020"/>
    <x v="4"/>
    <s v="54 min"/>
    <n v="54"/>
    <n v="54"/>
    <n v="2076.1690020429023"/>
    <s v=""/>
    <s v="International Movies, Music &amp; Musicals"/>
    <s v="International Movies"/>
    <s v="International Movies, Music &amp; Musicals"/>
    <n v="2"/>
  </r>
  <r>
    <n v="1467"/>
    <s v="s1467"/>
    <x v="0"/>
    <s v="The Minimalists: Less Is Now"/>
    <m/>
    <m/>
    <n v="0"/>
    <s v="United States"/>
    <s v="United States"/>
    <n v="1"/>
    <d v="2021-01-01T00:00:00"/>
    <n v="2021"/>
    <x v="1"/>
    <s v="54 min"/>
    <n v="54"/>
    <n v="54"/>
    <n v="2076.1690020429023"/>
    <s v=""/>
    <s v="Documentaries"/>
    <s v="Documentaries"/>
    <s v="Documentaries"/>
    <n v="1"/>
  </r>
  <r>
    <n v="1605"/>
    <s v="s1605"/>
    <x v="0"/>
    <s v="Ari Eldj√°rn: Pardon My Icelandic"/>
    <s v="August Jakobsson"/>
    <s v="Ari Eldj√°rn"/>
    <n v="1"/>
    <s v="Iceland"/>
    <s v="Iceland"/>
    <n v="1"/>
    <d v="2020-12-02T00:00:00"/>
    <n v="2020"/>
    <x v="5"/>
    <s v="54 min"/>
    <n v="54"/>
    <n v="54"/>
    <n v="2076.1690020429023"/>
    <s v=""/>
    <s v="Stand-Up Comedy"/>
    <s v="Stand-Up Comedy"/>
    <s v="Stand-Up Comedy"/>
    <n v="1"/>
  </r>
  <r>
    <n v="2479"/>
    <s v="s2479"/>
    <x v="0"/>
    <s v="Modest Heroes: Ponoc Short Films Theatre"/>
    <s v="Hiromasa Yonebayashi, Yoshiyuki Momose, Akihiko Yamashita"/>
    <s v="Fumino Kimura, Rio Suzuki, Machiko Ono, Sota Shinohara, Kentaro Sakaguchi, Joe Odagiri, Min Tanaka"/>
    <n v="7"/>
    <s v="Japan"/>
    <s v="Japan"/>
    <n v="1"/>
    <d v="2020-05-22T00:00:00"/>
    <n v="2018"/>
    <x v="7"/>
    <s v="54 min"/>
    <n v="54"/>
    <n v="54"/>
    <n v="2076.1690020429023"/>
    <s v=""/>
    <s v="Anime Features, Children &amp; Family Movies"/>
    <s v="Anime Features"/>
    <s v="Anime Features, Children &amp; Family Movies"/>
    <n v="2"/>
  </r>
  <r>
    <n v="3286"/>
    <s v="s3286"/>
    <x v="0"/>
    <s v="Fadily Camara : La plus dr√¥le de tes copines"/>
    <s v="Gautier &amp; Leduc"/>
    <s v="Fadily Camara"/>
    <n v="1"/>
    <s v="France"/>
    <s v="France"/>
    <n v="1"/>
    <d v="2019-11-14T00:00:00"/>
    <n v="2019"/>
    <x v="5"/>
    <s v="54 min"/>
    <n v="54"/>
    <n v="54"/>
    <n v="2076.1690020429023"/>
    <s v=""/>
    <s v="Stand-Up Comedy"/>
    <s v="Stand-Up Comedy"/>
    <s v="Stand-Up Comedy"/>
    <n v="1"/>
  </r>
  <r>
    <n v="3907"/>
    <s v="s3907"/>
    <x v="0"/>
    <s v="Franco Escamilla: Bienvenido al mundo"/>
    <s v="Ulises Valencia"/>
    <s v="Franco Escamilla"/>
    <n v="1"/>
    <s v="Mexico"/>
    <s v="Mexico"/>
    <n v="1"/>
    <d v="2019-04-17T00:00:00"/>
    <n v="2019"/>
    <x v="5"/>
    <s v="54 min"/>
    <n v="54"/>
    <n v="54"/>
    <n v="2076.1690020429023"/>
    <s v=""/>
    <s v="Stand-Up Comedy"/>
    <s v="Stand-Up Comedy"/>
    <s v="Stand-Up Comedy"/>
    <n v="1"/>
  </r>
  <r>
    <n v="4700"/>
    <s v="s4700"/>
    <x v="0"/>
    <s v="Yoo Byung Jae: Discomfort Zone"/>
    <s v="Y. Joon Chung"/>
    <s v="Yoo Byung Jae"/>
    <n v="1"/>
    <s v="South Korea"/>
    <s v="South Korea"/>
    <n v="1"/>
    <d v="2018-08-17T00:00:00"/>
    <n v="2018"/>
    <x v="5"/>
    <s v="54 min"/>
    <n v="54"/>
    <n v="54"/>
    <n v="2076.1690020429023"/>
    <s v=""/>
    <s v="Stand-Up Comedy"/>
    <s v="Stand-Up Comedy"/>
    <s v="Stand-Up Comedy"/>
    <n v="1"/>
  </r>
  <r>
    <n v="5177"/>
    <s v="s5177"/>
    <x v="0"/>
    <s v="Mea Culpa"/>
    <s v="Ra√∫l Campos, Jan Suter"/>
    <s v="Alexis de Anda"/>
    <n v="1"/>
    <s v="Mexico"/>
    <s v="Mexico"/>
    <n v="1"/>
    <d v="2017-11-10T00:00:00"/>
    <n v="2017"/>
    <x v="5"/>
    <s v="54 min"/>
    <n v="54"/>
    <n v="54"/>
    <n v="2076.1690020429023"/>
    <s v=""/>
    <s v="Stand-Up Comedy"/>
    <s v="Stand-Up Comedy"/>
    <s v="Stand-Up Comedy"/>
    <n v="1"/>
  </r>
  <r>
    <n v="5292"/>
    <s v="s5292"/>
    <x v="0"/>
    <s v="Alias JJ, la celebridad del mal"/>
    <m/>
    <m/>
    <n v="0"/>
    <m/>
    <m/>
    <n v="0"/>
    <d v="2017-09-01T00:00:00"/>
    <n v="2017"/>
    <x v="5"/>
    <s v="54 min"/>
    <n v="54"/>
    <n v="54"/>
    <n v="2076.1690020429023"/>
    <s v=""/>
    <s v="Documentaries, International Movies"/>
    <s v="Documentaries"/>
    <s v="Documentaries, International Movies"/>
    <n v="2"/>
  </r>
  <r>
    <n v="5343"/>
    <s v="s5343"/>
    <x v="0"/>
    <s v="Alan Salda√±a: Mi vida de pobre"/>
    <s v="Ra√∫l Campos, Jan Suter"/>
    <s v="Alan Salda√±a"/>
    <n v="1"/>
    <s v="Mexico"/>
    <s v="Mexico"/>
    <n v="1"/>
    <d v="2017-08-04T00:00:00"/>
    <n v="2017"/>
    <x v="5"/>
    <s v="54 min"/>
    <n v="54"/>
    <n v="54"/>
    <n v="2076.1690020429023"/>
    <s v=""/>
    <s v="Stand-Up Comedy"/>
    <s v="Stand-Up Comedy"/>
    <s v="Stand-Up Comedy"/>
    <n v="1"/>
  </r>
  <r>
    <n v="5614"/>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n v="41"/>
    <s v="United States"/>
    <s v="United States"/>
    <n v="1"/>
    <d v="2017-02-07T00:00:00"/>
    <n v="2017"/>
    <x v="5"/>
    <s v="54 min"/>
    <n v="54"/>
    <n v="54"/>
    <n v="2076.1690020429023"/>
    <s v=""/>
    <s v="Comedies, Music &amp; Musicals, Romantic Movies"/>
    <s v="Comedies"/>
    <s v="Comedies, Music &amp; Musicals, Romantic Movies"/>
    <n v="3"/>
  </r>
  <r>
    <n v="6980"/>
    <s v="s6980"/>
    <x v="0"/>
    <s v="Hitler's Steel Beast"/>
    <s v="Daniel Ablin"/>
    <m/>
    <n v="0"/>
    <s v="France"/>
    <s v="France"/>
    <n v="1"/>
    <d v="2017-11-01T00:00:00"/>
    <n v="2017"/>
    <x v="1"/>
    <s v="54 min"/>
    <n v="54"/>
    <n v="54"/>
    <n v="2076.1690020429023"/>
    <s v=""/>
    <s v="Documentaries, International Movies"/>
    <s v="Documentaries"/>
    <s v="Documentaries, International Movies"/>
    <n v="2"/>
  </r>
  <r>
    <n v="7039"/>
    <s v="s7039"/>
    <x v="0"/>
    <s v="I Am Maris"/>
    <s v="Laura VanZee Taylor"/>
    <s v="Maris Degener"/>
    <n v="1"/>
    <s v="United States"/>
    <s v="United States"/>
    <n v="1"/>
    <d v="2019-04-01T00:00:00"/>
    <n v="2018"/>
    <x v="1"/>
    <s v="54 min"/>
    <n v="54"/>
    <n v="54"/>
    <n v="2076.1690020429023"/>
    <s v=""/>
    <s v="Documentaries"/>
    <s v="Documentaries"/>
    <s v="Documentaries"/>
    <n v="1"/>
  </r>
  <r>
    <n v="7274"/>
    <s v="s7274"/>
    <x v="0"/>
    <s v="Le serment des Hitler"/>
    <s v="Emmanuel Amara"/>
    <m/>
    <n v="0"/>
    <s v="France"/>
    <s v="France"/>
    <n v="1"/>
    <d v="2019-05-01T00:00:00"/>
    <n v="2014"/>
    <x v="6"/>
    <s v="54 min"/>
    <n v="54"/>
    <n v="54"/>
    <n v="2076.1690020429023"/>
    <s v=""/>
    <s v="Documentaries, International Movies"/>
    <s v="Documentaries"/>
    <s v="Documentaries, International Movies"/>
    <n v="2"/>
  </r>
  <r>
    <n v="7603"/>
    <s v="s7603"/>
    <x v="0"/>
    <s v="NOVA: Chinese Chariot Revealed"/>
    <s v="Giulia Clark"/>
    <s v="Eric Meyers"/>
    <n v="1"/>
    <s v="United States"/>
    <s v="United States"/>
    <n v="1"/>
    <d v="2019-07-01T00:00:00"/>
    <n v="2017"/>
    <x v="6"/>
    <s v="54 min"/>
    <n v="54"/>
    <n v="54"/>
    <n v="2076.1690020429023"/>
    <s v=""/>
    <s v="Documentaries"/>
    <s v="Documentaries"/>
    <s v="Documentaries"/>
    <n v="1"/>
  </r>
  <r>
    <n v="7605"/>
    <s v="s7605"/>
    <x v="0"/>
    <s v="NOVA: Death Dive to Saturn"/>
    <s v="Terri Randall"/>
    <s v="Craig Sechler"/>
    <n v="1"/>
    <s v="United States"/>
    <s v="United States"/>
    <n v="1"/>
    <d v="2019-07-01T00:00:00"/>
    <n v="2017"/>
    <x v="4"/>
    <s v="54 min"/>
    <n v="54"/>
    <n v="54"/>
    <n v="2076.1690020429023"/>
    <s v=""/>
    <s v="Documentaries"/>
    <s v="Documentaries"/>
    <s v="Documentaries"/>
    <n v="1"/>
  </r>
  <r>
    <n v="7610"/>
    <s v="s7610"/>
    <x v="0"/>
    <s v="NOVA: Holocaust Escape Tunnel"/>
    <s v="Paula Apsell, Kirk Wolfinger"/>
    <m/>
    <n v="0"/>
    <s v="United States"/>
    <s v="United States"/>
    <n v="1"/>
    <d v="2019-07-01T00:00:00"/>
    <n v="2017"/>
    <x v="1"/>
    <s v="54 min"/>
    <n v="54"/>
    <n v="54"/>
    <n v="2076.1690020429023"/>
    <s v=""/>
    <s v="Documentaries"/>
    <s v="Documentaries"/>
    <s v="Documentaries"/>
    <n v="1"/>
  </r>
  <r>
    <n v="7611"/>
    <s v="s7611"/>
    <x v="0"/>
    <s v="NOVA: Killer Floods"/>
    <m/>
    <s v="Craig Sechler"/>
    <n v="1"/>
    <s v="United States"/>
    <s v="United States"/>
    <n v="1"/>
    <d v="2019-07-01T00:00:00"/>
    <n v="2017"/>
    <x v="6"/>
    <s v="54 min"/>
    <n v="54"/>
    <n v="54"/>
    <n v="2076.1690020429023"/>
    <s v=""/>
    <s v="Documentaries"/>
    <s v="Documentaries"/>
    <s v="Documentaries"/>
    <n v="1"/>
  </r>
  <r>
    <n v="7613"/>
    <s v="s7613"/>
    <x v="0"/>
    <s v="NOVA: Killer Volcanoes"/>
    <s v="Oliver Twinch"/>
    <s v="Craig Sechler"/>
    <n v="1"/>
    <s v="United States"/>
    <s v="United States"/>
    <n v="1"/>
    <d v="2019-07-01T00:00:00"/>
    <n v="2017"/>
    <x v="6"/>
    <s v="54 min"/>
    <n v="54"/>
    <n v="54"/>
    <n v="2076.1690020429023"/>
    <s v=""/>
    <s v="Documentaries"/>
    <s v="Documentaries"/>
    <s v="Documentaries"/>
    <n v="1"/>
  </r>
  <r>
    <n v="7614"/>
    <s v="s7614"/>
    <x v="0"/>
    <s v="NOVA: Poisoned Water"/>
    <s v="Llewellyn M. Smith"/>
    <s v="Joe Morton"/>
    <n v="1"/>
    <s v="United States"/>
    <s v="United States"/>
    <n v="1"/>
    <d v="2019-07-01T00:00:00"/>
    <n v="2017"/>
    <x v="6"/>
    <s v="54 min"/>
    <n v="54"/>
    <n v="54"/>
    <n v="2076.1690020429023"/>
    <s v=""/>
    <s v="Documentaries"/>
    <s v="Documentaries"/>
    <s v="Documentaries"/>
    <n v="1"/>
  </r>
  <r>
    <n v="7971"/>
    <s v="s7971"/>
    <x v="0"/>
    <s v="Secrets of Althorp - The Spencers"/>
    <s v="Kasia Uscinska"/>
    <s v="Samuel West"/>
    <n v="1"/>
    <s v="United States"/>
    <s v="United States"/>
    <n v="1"/>
    <d v="2017-04-22T00:00:00"/>
    <n v="2013"/>
    <x v="6"/>
    <s v="54 min"/>
    <n v="54"/>
    <n v="54"/>
    <n v="2076.1690020429023"/>
    <s v=""/>
    <s v="Documentaries, International Movies"/>
    <s v="Documentaries"/>
    <s v="Documentaries, International Movies"/>
    <n v="2"/>
  </r>
  <r>
    <n v="7972"/>
    <s v="s7972"/>
    <x v="0"/>
    <s v="Secrets of Chatsworth"/>
    <s v="Susannah Ward"/>
    <s v="Samuel West"/>
    <n v="1"/>
    <s v="United States"/>
    <s v="United States"/>
    <n v="1"/>
    <d v="2017-02-22T00:00:00"/>
    <n v="2013"/>
    <x v="6"/>
    <s v="54 min"/>
    <n v="54"/>
    <n v="54"/>
    <n v="2076.1690020429023"/>
    <s v=""/>
    <s v="Documentaries, International Movies"/>
    <s v="Documentaries"/>
    <s v="Documentaries, International Movies"/>
    <n v="2"/>
  </r>
  <r>
    <n v="7973"/>
    <s v="s7973"/>
    <x v="0"/>
    <s v="Secrets of Henry VIII's Palace: Hampton Court"/>
    <s v="Sam Taplin"/>
    <s v="Samuel West"/>
    <n v="1"/>
    <s v="United States"/>
    <s v="United States"/>
    <n v="1"/>
    <d v="2017-02-22T00:00:00"/>
    <n v="2013"/>
    <x v="6"/>
    <s v="54 min"/>
    <n v="54"/>
    <n v="54"/>
    <n v="2076.1690020429023"/>
    <s v=""/>
    <s v="Documentaries, International Movies"/>
    <s v="Documentaries"/>
    <s v="Documentaries, International Movies"/>
    <n v="2"/>
  </r>
  <r>
    <n v="7975"/>
    <s v="s7975"/>
    <x v="0"/>
    <s v="Secrets of Highclere Castle"/>
    <s v="Vicky Matthews"/>
    <s v="Samuel West"/>
    <n v="1"/>
    <s v="United States"/>
    <s v="United States"/>
    <n v="1"/>
    <d v="2017-02-22T00:00:00"/>
    <n v="2013"/>
    <x v="6"/>
    <s v="54 min"/>
    <n v="54"/>
    <n v="54"/>
    <n v="2076.1690020429023"/>
    <s v=""/>
    <s v="Documentaries, International Movies"/>
    <s v="Documentaries"/>
    <s v="Documentaries, International Movies"/>
    <n v="2"/>
  </r>
  <r>
    <n v="1093"/>
    <s v="s1093"/>
    <x v="0"/>
    <s v="Dolly Parton: A MusiCares Tribute"/>
    <m/>
    <s v="Dolly Parton"/>
    <n v="1"/>
    <m/>
    <m/>
    <n v="0"/>
    <d v="2021-04-07T00:00:00"/>
    <n v="2021"/>
    <x v="6"/>
    <s v="55 min"/>
    <n v="55"/>
    <n v="55"/>
    <n v="1986.0390069360683"/>
    <s v=""/>
    <s v="Documentaries, Music &amp; Musicals"/>
    <s v="Documentaries"/>
    <s v="Documentaries, Music &amp; Musicals"/>
    <n v="2"/>
  </r>
  <r>
    <n v="2398"/>
    <s v="s2398"/>
    <x v="0"/>
    <s v="Jo Koy: In His Elements"/>
    <s v="Michael McKay"/>
    <s v="Jo Koy, Andrew Lopez, Joey Guila, Andrew Orolfo"/>
    <n v="4"/>
    <s v="United States"/>
    <s v="United States"/>
    <n v="1"/>
    <d v="2020-06-12T00:00:00"/>
    <n v="2020"/>
    <x v="5"/>
    <s v="55 min"/>
    <n v="55"/>
    <n v="55"/>
    <n v="1986.0390069360683"/>
    <s v=""/>
    <s v="Stand-Up Comedy"/>
    <s v="Stand-Up Comedy"/>
    <s v="Stand-Up Comedy"/>
    <n v="1"/>
  </r>
  <r>
    <n v="2687"/>
    <s v="s2687"/>
    <x v="0"/>
    <s v="Chris D'Elia: No Pain"/>
    <s v="Matt D'Elia"/>
    <s v="Chris D'Elia"/>
    <n v="1"/>
    <s v="United States"/>
    <s v="United States"/>
    <n v="1"/>
    <d v="2020-04-14T00:00:00"/>
    <n v="2020"/>
    <x v="5"/>
    <s v="55 min"/>
    <n v="55"/>
    <n v="55"/>
    <n v="1986.0390069360683"/>
    <s v=""/>
    <s v="Stand-Up Comedy"/>
    <s v="Stand-Up Comedy"/>
    <s v="Stand-Up Comedy"/>
    <n v="1"/>
  </r>
  <r>
    <n v="3712"/>
    <s v="s3712"/>
    <x v="0"/>
    <s v="Daniel Sosa: Maleducado"/>
    <s v="Alex D√≠az, Marcos Bucay"/>
    <s v="Daniel Sosa"/>
    <n v="1"/>
    <s v="Mexico"/>
    <s v="Mexico"/>
    <n v="1"/>
    <d v="2019-06-27T00:00:00"/>
    <n v="2019"/>
    <x v="5"/>
    <s v="55 min"/>
    <n v="55"/>
    <n v="55"/>
    <n v="1986.0390069360683"/>
    <s v=""/>
    <s v="Stand-Up Comedy"/>
    <s v="Stand-Up Comedy"/>
    <s v="Stand-Up Comedy"/>
    <n v="1"/>
  </r>
  <r>
    <n v="4544"/>
    <s v="s4544"/>
    <x v="0"/>
    <s v="Monty Python Conquers America"/>
    <s v="Will Yapp"/>
    <s v="Graham Chapman, Eric Idle, Terry Jones, Michael Palin, Terry Gilliam, John Cleese"/>
    <n v="6"/>
    <m/>
    <m/>
    <n v="0"/>
    <d v="2018-10-02T00:00:00"/>
    <n v="2008"/>
    <x v="5"/>
    <s v="55 min"/>
    <n v="55"/>
    <n v="55"/>
    <n v="1986.0390069360683"/>
    <s v=""/>
    <s v="Documentaries"/>
    <s v="Documentaries"/>
    <s v="Documentaries"/>
    <n v="1"/>
  </r>
  <r>
    <n v="6146"/>
    <s v="s6146"/>
    <x v="0"/>
    <s v="American Masters: Ted Williams"/>
    <s v="Nick Davis"/>
    <s v="Ted Williams"/>
    <n v="1"/>
    <s v="United States"/>
    <s v="United States"/>
    <n v="1"/>
    <d v="2019-04-01T00:00:00"/>
    <n v="2018"/>
    <x v="5"/>
    <s v="55 min"/>
    <n v="55"/>
    <n v="55"/>
    <n v="1986.0390069360683"/>
    <s v=""/>
    <s v="Documentaries, Sports Movies"/>
    <s v="Documentaries"/>
    <s v="Documentaries, Sports Movies"/>
    <n v="2"/>
  </r>
  <r>
    <n v="6927"/>
    <s v="s6927"/>
    <x v="0"/>
    <s v="Harlem Globetrotters: The Team That Changed the World"/>
    <m/>
    <s v="Chuck D., Harlem Globetrotters"/>
    <n v="2"/>
    <m/>
    <m/>
    <n v="0"/>
    <d v="2019-11-01T00:00:00"/>
    <n v="2005"/>
    <x v="1"/>
    <s v="55 min"/>
    <n v="55"/>
    <n v="55"/>
    <n v="1986.0390069360683"/>
    <s v=""/>
    <s v="Documentaries, Sports Movies"/>
    <s v="Documentaries"/>
    <s v="Documentaries, Sports Movies"/>
    <n v="2"/>
  </r>
  <r>
    <n v="7413"/>
    <s v="s7413"/>
    <x v="0"/>
    <s v="Martin Luther: The Idea that Changed the World"/>
    <s v="David Batty"/>
    <s v="Hugh Bonneville"/>
    <n v="1"/>
    <s v="United States"/>
    <s v="United States"/>
    <n v="1"/>
    <d v="2018-01-01T00:00:00"/>
    <n v="2017"/>
    <x v="6"/>
    <s v="55 min"/>
    <n v="55"/>
    <n v="55"/>
    <n v="1986.0390069360683"/>
    <s v=""/>
    <s v="Documentaries, Faith &amp; Spirituality"/>
    <s v="Documentaries"/>
    <s v="Documentaries, Faith &amp; Spirituality"/>
    <n v="2"/>
  </r>
  <r>
    <n v="7626"/>
    <s v="s7626"/>
    <x v="0"/>
    <s v="Numbered"/>
    <s v="Dana Doron, Uriel Sinai"/>
    <m/>
    <n v="0"/>
    <s v="Israel"/>
    <s v="Israel"/>
    <n v="1"/>
    <d v="2017-12-31T00:00:00"/>
    <n v="2012"/>
    <x v="6"/>
    <s v="55 min"/>
    <n v="55"/>
    <n v="55"/>
    <n v="1986.0390069360683"/>
    <s v=""/>
    <s v="Documentaries, International Movies"/>
    <s v="Documentaries"/>
    <s v="Documentaries, International Movies"/>
    <n v="2"/>
  </r>
  <r>
    <n v="7779"/>
    <s v="s7779"/>
    <x v="0"/>
    <s v="Power Rangers Super Megaforce: The Legendary Battle (Extended)"/>
    <s v="Charlie Haskell, Koichi Sakamoto"/>
    <s v="Andrew M. Gray, Ciara Hanna, John Mark Loudermilk, Christina Masterson, Azim Rizk, Cameron Jebo, Shailesh Prajapati, Ian Harcourt"/>
    <n v="8"/>
    <s v="United States"/>
    <s v="United States"/>
    <n v="1"/>
    <d v="2016-01-01T00:00:00"/>
    <n v="2014"/>
    <x v="8"/>
    <s v="55 min"/>
    <n v="55"/>
    <n v="55"/>
    <n v="1986.0390069360683"/>
    <s v=""/>
    <s v="Movies"/>
    <s v="Movies"/>
    <s v="Movies"/>
    <n v="1"/>
  </r>
  <r>
    <n v="7974"/>
    <s v="s7974"/>
    <x v="0"/>
    <s v="Secrets of Her Majesty's Secret Service"/>
    <s v="Kasia Uscinska"/>
    <s v="Samuel West"/>
    <n v="1"/>
    <s v="United Kingdom"/>
    <s v="United Kingdom"/>
    <n v="1"/>
    <d v="2017-02-22T00:00:00"/>
    <n v="2014"/>
    <x v="6"/>
    <s v="55 min"/>
    <n v="55"/>
    <n v="55"/>
    <n v="1986.0390069360683"/>
    <s v=""/>
    <s v="Documentaries, International Movies"/>
    <s v="Documentaries"/>
    <s v="Documentaries, International Movies"/>
    <n v="2"/>
  </r>
  <r>
    <n v="7976"/>
    <s v="s7976"/>
    <x v="0"/>
    <s v="Secrets of Scotland Yard"/>
    <s v="Susannah Ward"/>
    <s v="Samuel West"/>
    <n v="1"/>
    <s v="United Kingdom"/>
    <s v="United Kingdom"/>
    <n v="1"/>
    <d v="2017-04-22T00:00:00"/>
    <n v="2013"/>
    <x v="1"/>
    <s v="55 min"/>
    <n v="55"/>
    <n v="55"/>
    <n v="1986.0390069360683"/>
    <s v=""/>
    <s v="Documentaries"/>
    <s v="Documentaries"/>
    <s v="Documentaries"/>
    <n v="1"/>
  </r>
  <r>
    <n v="7977"/>
    <s v="s7977"/>
    <x v="0"/>
    <s v="Secrets of Selfridges"/>
    <s v="Sam Taplin"/>
    <s v="Samuel West"/>
    <n v="1"/>
    <s v="United States"/>
    <s v="United States"/>
    <n v="1"/>
    <d v="2017-04-22T00:00:00"/>
    <n v="2014"/>
    <x v="6"/>
    <s v="55 min"/>
    <n v="55"/>
    <n v="55"/>
    <n v="1986.0390069360683"/>
    <s v=""/>
    <s v="Documentaries"/>
    <s v="Documentaries"/>
    <s v="Documentaries"/>
    <n v="1"/>
  </r>
  <r>
    <n v="7978"/>
    <s v="s7978"/>
    <x v="0"/>
    <s v="Secrets of the Tower of London"/>
    <s v="Vicky Matthews"/>
    <s v="Samuel West"/>
    <n v="1"/>
    <s v="United Kingdom"/>
    <s v="United Kingdom"/>
    <n v="1"/>
    <d v="2017-02-22T00:00:00"/>
    <n v="2013"/>
    <x v="6"/>
    <s v="55 min"/>
    <n v="55"/>
    <n v="55"/>
    <n v="1986.0390069360683"/>
    <s v=""/>
    <s v="Documentaries"/>
    <s v="Documentaries"/>
    <s v="Documentaries"/>
    <n v="1"/>
  </r>
  <r>
    <n v="7979"/>
    <s v="s7979"/>
    <x v="0"/>
    <s v="Secrets of Underground London"/>
    <s v="Vicky Matthews, Gareth Sacala"/>
    <s v="Samuel West"/>
    <n v="1"/>
    <s v="United Kingdom"/>
    <s v="United Kingdom"/>
    <n v="1"/>
    <d v="2017-04-22T00:00:00"/>
    <n v="2014"/>
    <x v="6"/>
    <s v="55 min"/>
    <n v="55"/>
    <n v="55"/>
    <n v="1986.0390069360683"/>
    <s v=""/>
    <s v="Documentaries, International Movies"/>
    <s v="Documentaries"/>
    <s v="Documentaries, International Movies"/>
    <n v="2"/>
  </r>
  <r>
    <n v="7980"/>
    <s v="s7980"/>
    <x v="0"/>
    <s v="Secrets of Westminster"/>
    <s v="Louise Wardle"/>
    <s v="Samuel West"/>
    <n v="1"/>
    <s v="United States"/>
    <s v="United States, United Kingdom"/>
    <n v="2"/>
    <d v="2017-04-22T00:00:00"/>
    <n v="2014"/>
    <x v="6"/>
    <s v="55 min"/>
    <n v="55"/>
    <n v="55"/>
    <n v="1986.0390069360683"/>
    <s v=""/>
    <s v="Documentaries, International Movies"/>
    <s v="Documentaries"/>
    <s v="Documentaries, International Movies"/>
    <n v="2"/>
  </r>
  <r>
    <n v="3032"/>
    <s v="s3032"/>
    <x v="0"/>
    <s v="Betty White: First Lady of Television"/>
    <s v="Steve Boettcher"/>
    <s v="Betty White, Valerie Bertinelli, Georgia Engel, Tina Fey, Valerie Harper, Jennifer Love Hewitt, Carl Reiner, Ryan Reynolds, Alex Trebek"/>
    <n v="9"/>
    <s v="United States"/>
    <s v="United States"/>
    <n v="1"/>
    <d v="2020-01-12T00:00:00"/>
    <n v="2018"/>
    <x v="1"/>
    <s v="56 min"/>
    <n v="56"/>
    <n v="56"/>
    <n v="1897.9090118292343"/>
    <s v=""/>
    <s v="Documentaries"/>
    <s v="Documentaries"/>
    <s v="Documentaries"/>
    <n v="1"/>
  </r>
  <r>
    <n v="3187"/>
    <s v="s3187"/>
    <x v="0"/>
    <s v="Tiffany Haddish: Black Mitzvah"/>
    <s v="Linda Mendoza"/>
    <s v="Tiffany Haddish"/>
    <n v="1"/>
    <s v="United States"/>
    <s v="United States"/>
    <n v="1"/>
    <d v="2019-12-03T00:00:00"/>
    <n v="2019"/>
    <x v="5"/>
    <s v="56 min"/>
    <n v="56"/>
    <n v="56"/>
    <n v="1897.9090118292343"/>
    <s v=""/>
    <s v="Stand-Up Comedy"/>
    <s v="Stand-Up Comedy"/>
    <s v="Stand-Up Comedy"/>
    <n v="1"/>
  </r>
  <r>
    <n v="3241"/>
    <s v="s3241"/>
    <x v="0"/>
    <s v="Mike Birbiglia: What I Should Have Said Was Nothing: Tales from My Secret Public Journal"/>
    <m/>
    <s v="Mike Birbiglia"/>
    <n v="1"/>
    <s v="United States"/>
    <s v="United States"/>
    <n v="1"/>
    <d v="2019-11-22T00:00:00"/>
    <n v="2008"/>
    <x v="5"/>
    <s v="56 min"/>
    <n v="56"/>
    <n v="56"/>
    <n v="1897.9090118292343"/>
    <s v=""/>
    <s v="Stand-Up Comedy"/>
    <s v="Stand-Up Comedy"/>
    <s v="Stand-Up Comedy"/>
    <n v="1"/>
  </r>
  <r>
    <n v="3396"/>
    <s v="s3396"/>
    <x v="0"/>
    <s v="ChuChuTV Bedtime Stories &amp; Moral Stories for Kids (Hindi)"/>
    <m/>
    <m/>
    <n v="0"/>
    <m/>
    <m/>
    <n v="0"/>
    <d v="2019-10-18T00:00:00"/>
    <n v="2019"/>
    <x v="0"/>
    <s v="56 min"/>
    <n v="56"/>
    <n v="56"/>
    <n v="1897.9090118292343"/>
    <s v=""/>
    <s v="Children &amp; Family Movies"/>
    <s v="Children &amp; Family Movies"/>
    <s v="Children &amp; Family Movies"/>
    <n v="1"/>
  </r>
  <r>
    <n v="3647"/>
    <s v="s3647"/>
    <x v="0"/>
    <s v="Demetri Martin: The Overthinker"/>
    <s v="Jay Karas, Demetri Martin"/>
    <s v="Demetri Martin"/>
    <n v="1"/>
    <s v="United States"/>
    <s v="United States"/>
    <n v="1"/>
    <d v="2019-07-21T00:00:00"/>
    <n v="2018"/>
    <x v="5"/>
    <s v="56 min"/>
    <n v="56"/>
    <n v="56"/>
    <n v="1897.9090118292343"/>
    <s v=""/>
    <s v="Stand-Up Comedy"/>
    <s v="Stand-Up Comedy"/>
    <s v="Stand-Up Comedy"/>
    <n v="1"/>
  </r>
  <r>
    <n v="4151"/>
    <s v="s4151"/>
    <x v="0"/>
    <s v="Maharaja: The Story of Ranjit Singh"/>
    <s v="Amarjit Virdi"/>
    <s v="Gurpreet Guggi, Rocky Bhardwaj, Brijesh Ahuja, Gick Grewal, Inderjit Grewal, Lekhraj Thakur"/>
    <n v="6"/>
    <m/>
    <m/>
    <n v="0"/>
    <d v="2019-01-30T00:00:00"/>
    <n v="2010"/>
    <x v="1"/>
    <s v="56 min"/>
    <n v="56"/>
    <n v="56"/>
    <n v="1897.9090118292343"/>
    <s v=""/>
    <s v="Dramas, International Movies"/>
    <s v="Dramas"/>
    <s v="Dramas, International Movies"/>
    <n v="2"/>
  </r>
  <r>
    <n v="4233"/>
    <s v="s4233"/>
    <x v="0"/>
    <s v="Bill Hicks: Revelations"/>
    <s v="Chris Bould"/>
    <s v="Bill Hicks"/>
    <n v="1"/>
    <s v="United Kingdom"/>
    <s v="United Kingdom"/>
    <n v="1"/>
    <d v="2018-12-31T00:00:00"/>
    <n v="1993"/>
    <x v="5"/>
    <s v="56 min"/>
    <n v="56"/>
    <n v="56"/>
    <n v="1897.9090118292343"/>
    <s v=""/>
    <s v="Stand-Up Comedy"/>
    <s v="Stand-Up Comedy"/>
    <s v="Stand-Up Comedy"/>
    <n v="1"/>
  </r>
  <r>
    <n v="4546"/>
    <s v="s4546"/>
    <x v="0"/>
    <s v="Monty Python: Before the Flying Circus"/>
    <s v="Will Yapp"/>
    <s v="Graham Chapman, Eric Idle, Terry Jones, Michael Palin, Terry Gilliam, John Cleese"/>
    <n v="6"/>
    <s v="United Kingdom"/>
    <s v="United Kingdom"/>
    <n v="1"/>
    <d v="2018-10-02T00:00:00"/>
    <n v="2000"/>
    <x v="5"/>
    <s v="56 min"/>
    <n v="56"/>
    <n v="56"/>
    <n v="1897.9090118292343"/>
    <s v=""/>
    <s v="Comedies, Documentaries"/>
    <s v="Comedies"/>
    <s v="Comedies, Documentaries"/>
    <n v="2"/>
  </r>
  <r>
    <n v="5327"/>
    <s v="s5327"/>
    <x v="0"/>
    <s v="Colin Quinn: Unconstitutional"/>
    <s v="Jay Chapman"/>
    <s v="Colin Quinn"/>
    <n v="1"/>
    <s v="United States"/>
    <s v="United States"/>
    <n v="1"/>
    <d v="2017-08-15T00:00:00"/>
    <n v="2015"/>
    <x v="5"/>
    <s v="56 min"/>
    <n v="56"/>
    <n v="56"/>
    <n v="1897.9090118292343"/>
    <s v=""/>
    <s v="Stand-Up Comedy"/>
    <s v="Stand-Up Comedy"/>
    <s v="Stand-Up Comedy"/>
    <n v="1"/>
  </r>
  <r>
    <n v="5696"/>
    <s v="s5696"/>
    <x v="0"/>
    <s v="#Rucker50"/>
    <s v="Robert McCullough Jr."/>
    <m/>
    <n v="0"/>
    <s v="United States"/>
    <s v="United States"/>
    <n v="1"/>
    <d v="2016-12-01T00:00:00"/>
    <n v="2016"/>
    <x v="6"/>
    <s v="56 min"/>
    <n v="56"/>
    <n v="56"/>
    <n v="1897.9090118292343"/>
    <s v=""/>
    <s v="Documentaries, Sports Movies"/>
    <s v="Documentaries"/>
    <s v="Documentaries, Sports Movies"/>
    <n v="2"/>
  </r>
  <r>
    <n v="6851"/>
    <s v="s6851"/>
    <x v="0"/>
    <s v="Ghost Whispers"/>
    <s v="Kazuchika Kise"/>
    <s v="Maaya Sakamoto, Ikkyu Juku, Kenichirou Matsuda, Tomoyuki Dan, Takuro Nakakuni, Yoji Ueda, Kazuya Nakai, Miyuki Sawashiro, Ikuya Sawaki, Takako Fuji"/>
    <n v="10"/>
    <s v="Japan"/>
    <s v="Japan"/>
    <n v="1"/>
    <d v="2019-02-24T00:00:00"/>
    <n v="2013"/>
    <x v="1"/>
    <s v="56 min"/>
    <n v="56"/>
    <n v="56"/>
    <n v="1897.9090118292343"/>
    <s v=""/>
    <s v="Action &amp; Adventure, Anime Features, International Movies"/>
    <s v="Action &amp; Adventure"/>
    <s v="Action &amp; Adventure, Anime Features, International Movies"/>
    <n v="3"/>
  </r>
  <r>
    <n v="7222"/>
    <s v="s7222"/>
    <x v="0"/>
    <s v="Koko: The Gorilla Who Talks"/>
    <s v="Jonathan Taylor"/>
    <s v="Demetri Goritsas"/>
    <n v="1"/>
    <s v="United Kingdom"/>
    <s v="United Kingdom"/>
    <n v="1"/>
    <d v="2017-03-01T00:00:00"/>
    <n v="2016"/>
    <x v="4"/>
    <s v="56 min"/>
    <n v="56"/>
    <n v="56"/>
    <n v="1897.9090118292343"/>
    <s v=""/>
    <s v="Documentaries"/>
    <s v="Documentaries"/>
    <s v="Documentaries"/>
    <n v="1"/>
  </r>
  <r>
    <n v="1505"/>
    <s v="s1505"/>
    <x v="0"/>
    <s v="QLIMAX THE SOURCE"/>
    <s v="Daan Jansen, Stijn Verlinde"/>
    <s v="Michael Brons, Nigel Coppen, Thomas Velderman, Carlos Antunes, Marco Spronk, Willem Rebergen, Joshua Dutrieux, Bob van der Palen, Sefa Vlaarkamp"/>
    <n v="9"/>
    <s v="Netherlands"/>
    <s v="Netherlands"/>
    <n v="1"/>
    <d v="2020-12-22T00:00:00"/>
    <n v="2020"/>
    <x v="1"/>
    <s v="57 min"/>
    <n v="57"/>
    <n v="57"/>
    <n v="1811.7790167224002"/>
    <s v=""/>
    <s v="Music &amp; Musicals"/>
    <s v="Music &amp; Musicals"/>
    <s v="Music &amp; Musicals"/>
    <n v="1"/>
  </r>
  <r>
    <n v="2712"/>
    <s v="s2712"/>
    <x v="0"/>
    <s v="Money Heist: The Phenomenon"/>
    <s v="Pablo Lejarreta, Luis Alfaro"/>
    <m/>
    <n v="0"/>
    <s v="Spain"/>
    <s v="Spain"/>
    <n v="1"/>
    <d v="2020-04-03T00:00:00"/>
    <n v="2020"/>
    <x v="5"/>
    <s v="57 min"/>
    <n v="57"/>
    <n v="57"/>
    <n v="1811.7790167224002"/>
    <s v=""/>
    <s v="Documentaries, International Movies"/>
    <s v="Documentaries"/>
    <s v="Documentaries, International Movies"/>
    <n v="2"/>
  </r>
  <r>
    <n v="4250"/>
    <s v="s4250"/>
    <x v="0"/>
    <s v="Tom Papa Live in New York City"/>
    <s v="Rob Zombie"/>
    <s v="Tom Papa"/>
    <n v="1"/>
    <s v="United States"/>
    <s v="United States"/>
    <n v="1"/>
    <d v="2018-12-31T00:00:00"/>
    <n v="2011"/>
    <x v="1"/>
    <s v="57 min"/>
    <n v="57"/>
    <n v="57"/>
    <n v="1811.7790167224002"/>
    <s v=""/>
    <s v="Stand-Up Comedy"/>
    <s v="Stand-Up Comedy"/>
    <s v="Stand-Up Comedy"/>
    <n v="1"/>
  </r>
  <r>
    <n v="4517"/>
    <s v="s4517"/>
    <x v="0"/>
    <s v="ReMastered: Who Shot the Sheriff"/>
    <s v="Kief Davidson"/>
    <m/>
    <n v="0"/>
    <s v="United States"/>
    <s v="United States"/>
    <n v="1"/>
    <d v="2018-10-12T00:00:00"/>
    <n v="2018"/>
    <x v="1"/>
    <s v="57 min"/>
    <n v="57"/>
    <n v="57"/>
    <n v="1811.7790167224002"/>
    <s v=""/>
    <s v="Documentaries, Music &amp; Musicals"/>
    <s v="Documentaries"/>
    <s v="Documentaries, Music &amp; Musicals"/>
    <n v="2"/>
  </r>
  <r>
    <n v="4526"/>
    <s v="s4526"/>
    <x v="0"/>
    <s v="Mo Amer: The Vagabond"/>
    <s v="Stan Lathan"/>
    <s v="Mo Amer"/>
    <n v="1"/>
    <s v="United States"/>
    <s v="United States"/>
    <n v="1"/>
    <d v="2018-10-09T00:00:00"/>
    <n v="2018"/>
    <x v="5"/>
    <s v="57 min"/>
    <n v="57"/>
    <n v="57"/>
    <n v="1811.7790167224002"/>
    <s v=""/>
    <s v="Stand-Up Comedy"/>
    <s v="Stand-Up Comedy"/>
    <s v="Stand-Up Comedy"/>
    <n v="1"/>
  </r>
  <r>
    <n v="4685"/>
    <s v="s4685"/>
    <x v="0"/>
    <s v="Bert Kreischer: Secret Time"/>
    <s v="Todd Biermann"/>
    <s v="Bert Kreischer"/>
    <n v="1"/>
    <m/>
    <m/>
    <n v="0"/>
    <d v="2018-08-24T00:00:00"/>
    <n v="2018"/>
    <x v="5"/>
    <s v="57 min"/>
    <n v="57"/>
    <n v="57"/>
    <n v="1811.7790167224002"/>
    <s v=""/>
    <s v="Stand-Up Comedy"/>
    <s v="Stand-Up Comedy"/>
    <s v="Stand-Up Comedy"/>
    <n v="1"/>
  </r>
  <r>
    <n v="4750"/>
    <s v="s4750"/>
    <x v="0"/>
    <s v="Coco y Raulito: Carrusel de ternura"/>
    <s v="Ra√∫l Campos, Jan Suter"/>
    <s v="Coco Celis, Ra√∫l Meneses"/>
    <n v="2"/>
    <s v="Mexico"/>
    <s v="Mexico"/>
    <n v="1"/>
    <d v="2018-07-27T00:00:00"/>
    <n v="2018"/>
    <x v="5"/>
    <s v="57 min"/>
    <n v="57"/>
    <n v="57"/>
    <n v="1811.7790167224002"/>
    <s v=""/>
    <s v="Stand-Up Comedy"/>
    <s v="Stand-Up Comedy"/>
    <s v="Stand-Up Comedy"/>
    <n v="1"/>
  </r>
  <r>
    <n v="5062"/>
    <s v="s5062"/>
    <x v="0"/>
    <s v="Mau Nieto: Viviendo sobrio‚Ä¶ desde el bar"/>
    <m/>
    <s v="Mau Nieto"/>
    <n v="1"/>
    <s v="Mexico"/>
    <s v="Mexico"/>
    <n v="1"/>
    <d v="2018-01-26T00:00:00"/>
    <n v="2018"/>
    <x v="5"/>
    <s v="57 min"/>
    <n v="57"/>
    <n v="57"/>
    <n v="1811.7790167224002"/>
    <s v=""/>
    <s v="Stand-Up Comedy"/>
    <s v="Stand-Up Comedy"/>
    <s v="Stand-Up Comedy"/>
    <n v="1"/>
  </r>
  <r>
    <n v="5316"/>
    <s v="s5316"/>
    <x v="0"/>
    <s v="Ryan Hamilton: Happy Face"/>
    <s v="Marcus Raboy"/>
    <s v="Ryan Hamilton"/>
    <n v="1"/>
    <s v="United States"/>
    <s v="United States"/>
    <n v="1"/>
    <d v="2017-08-29T00:00:00"/>
    <n v="2017"/>
    <x v="1"/>
    <s v="57 min"/>
    <n v="57"/>
    <n v="57"/>
    <n v="1811.7790167224002"/>
    <s v=""/>
    <s v="Stand-Up Comedy"/>
    <s v="Stand-Up Comedy"/>
    <s v="Stand-Up Comedy"/>
    <n v="1"/>
  </r>
  <r>
    <n v="5583"/>
    <s v="s5583"/>
    <x v="0"/>
    <s v="Amy Schumer: The Leather Special"/>
    <s v="Amy Schumer"/>
    <s v="Amy Schumer"/>
    <n v="1"/>
    <s v="United States"/>
    <s v="United States"/>
    <n v="1"/>
    <d v="2017-03-07T00:00:00"/>
    <n v="2017"/>
    <x v="5"/>
    <s v="57 min"/>
    <n v="57"/>
    <n v="57"/>
    <n v="1811.7790167224002"/>
    <s v=""/>
    <s v="Stand-Up Comedy"/>
    <s v="Stand-Up Comedy"/>
    <s v="Stand-Up Comedy"/>
    <n v="1"/>
  </r>
  <r>
    <n v="5629"/>
    <s v="s5629"/>
    <x v="0"/>
    <s v="Gad Gone Wild"/>
    <s v="Mario Rouleau"/>
    <s v="Gad Elmaleh"/>
    <n v="1"/>
    <s v="France"/>
    <s v="France"/>
    <n v="1"/>
    <d v="2017-01-23T00:00:00"/>
    <n v="2017"/>
    <x v="5"/>
    <s v="57 min"/>
    <n v="57"/>
    <n v="57"/>
    <n v="1811.7790167224002"/>
    <s v=""/>
    <s v="Stand-Up Comedy"/>
    <s v="Stand-Up Comedy"/>
    <s v="Stand-Up Comedy"/>
    <n v="1"/>
  </r>
  <r>
    <n v="5882"/>
    <s v="s5882"/>
    <x v="0"/>
    <s v="A Very Murray Christmas"/>
    <s v="Sofia Coppola"/>
    <s v="Bill Murray, Miley Cyrus, George Clooney, Chris Rock, Amy Poehler, Michael Cera, Maya Rudolph, Rashida Jones, Jason Schwartzman, Paul Shaffer, Jenny Lewis, Phoenix"/>
    <n v="12"/>
    <s v="United States"/>
    <s v="United States"/>
    <n v="1"/>
    <d v="2015-12-04T00:00:00"/>
    <n v="2015"/>
    <x v="1"/>
    <s v="57 min"/>
    <n v="57"/>
    <n v="57"/>
    <n v="1811.7790167224002"/>
    <s v=""/>
    <s v="Comedies, Music &amp; Musicals"/>
    <s v="Comedies"/>
    <s v="Comedies, Music &amp; Musicals"/>
    <n v="2"/>
  </r>
  <r>
    <n v="6893"/>
    <s v="s6893"/>
    <x v="0"/>
    <s v="Grass"/>
    <s v="Tanuj Chopra"/>
    <s v="Emily Chang, Pia Shah, Anthony Ma"/>
    <n v="3"/>
    <s v="United States"/>
    <s v="United States"/>
    <n v="1"/>
    <d v="2019-02-14T00:00:00"/>
    <n v="2017"/>
    <x v="5"/>
    <s v="57 min"/>
    <n v="57"/>
    <n v="57"/>
    <n v="1811.7790167224002"/>
    <s v=""/>
    <s v="Comedies, Independent Movies"/>
    <s v="Comedies"/>
    <s v="Comedies, Independent Movies"/>
    <n v="2"/>
  </r>
  <r>
    <n v="6903"/>
    <s v="s6903"/>
    <x v="0"/>
    <s v="Guy Martin: Last Flight of the Vulcan Bomber"/>
    <s v="James Woodroffe"/>
    <s v="Guy Martin, Kevin Stone, Shaun Dooley"/>
    <n v="3"/>
    <s v="United Kingdom"/>
    <s v="United Kingdom"/>
    <n v="1"/>
    <d v="2019-07-26T00:00:00"/>
    <n v="2015"/>
    <x v="4"/>
    <s v="57 min"/>
    <n v="57"/>
    <n v="57"/>
    <n v="1811.7790167224002"/>
    <s v=""/>
    <s v="Documentaries, International Movies"/>
    <s v="Documentaries"/>
    <s v="Documentaries, International Movies"/>
    <n v="2"/>
  </r>
  <r>
    <n v="770"/>
    <s v="s770"/>
    <x v="0"/>
    <s v="From Stress to Happiness"/>
    <s v="Alejandro De Grazia, Juan Stadler"/>
    <m/>
    <n v="0"/>
    <s v="Argentina"/>
    <s v="Argentina"/>
    <n v="1"/>
    <d v="2021-06-03T00:00:00"/>
    <n v="2020"/>
    <x v="4"/>
    <s v="58 min"/>
    <n v="58"/>
    <n v="58"/>
    <n v="1727.649021615566"/>
    <s v=""/>
    <s v="Documentaries, International Movies"/>
    <s v="Documentaries"/>
    <s v="Documentaries, International Movies"/>
    <n v="2"/>
  </r>
  <r>
    <n v="999"/>
    <s v="s999"/>
    <x v="0"/>
    <s v="Searching For Sheela"/>
    <m/>
    <s v="Ma Anand Sheela"/>
    <n v="1"/>
    <s v="India"/>
    <s v="India"/>
    <n v="1"/>
    <d v="2021-04-22T00:00:00"/>
    <n v="2021"/>
    <x v="1"/>
    <s v="58 min"/>
    <n v="58"/>
    <n v="58"/>
    <n v="1727.649021615566"/>
    <s v=""/>
    <s v="Documentaries, International Movies"/>
    <s v="Documentaries"/>
    <s v="Documentaries, International Movies"/>
    <n v="2"/>
  </r>
  <r>
    <n v="1279"/>
    <s v="s1279"/>
    <x v="0"/>
    <s v="Brian Regan: On the Rocks"/>
    <s v="Troy Miller"/>
    <s v="Brian Regan"/>
    <n v="1"/>
    <s v="United States"/>
    <s v="United States"/>
    <n v="1"/>
    <d v="2021-02-23T00:00:00"/>
    <n v="2021"/>
    <x v="4"/>
    <s v="58 min"/>
    <n v="58"/>
    <n v="58"/>
    <n v="1727.649021615566"/>
    <s v=""/>
    <s v="Stand-Up Comedy"/>
    <s v="Stand-Up Comedy"/>
    <s v="Stand-Up Comedy"/>
    <n v="1"/>
  </r>
  <r>
    <n v="1290"/>
    <s v="s1290"/>
    <x v="0"/>
    <s v="Wave of Cinema: Surat dari Timur"/>
    <s v="Saron Sakina"/>
    <s v="Glenn Fredly, Marcello Tahitoe, Andien, Rahmania Astrini, Gamaliel, Cantika Abigail, Ivan Nestorman, Molukka Hiphop Community, Julie Estelle, Yovie Widianto, Irfan Ramli"/>
    <n v="11"/>
    <m/>
    <m/>
    <n v="0"/>
    <d v="2021-02-20T00:00:00"/>
    <n v="2020"/>
    <x v="4"/>
    <s v="58 min"/>
    <n v="58"/>
    <n v="58"/>
    <n v="1727.649021615566"/>
    <s v=""/>
    <s v="Documentaries, International Movies, Music &amp; Musicals"/>
    <s v="Documentaries"/>
    <s v="Documentaries, International Movies, Music &amp; Musicals"/>
    <n v="3"/>
  </r>
  <r>
    <n v="1608"/>
    <s v="s1608"/>
    <x v="0"/>
    <s v="Hazel Brugger: Tropical"/>
    <m/>
    <s v="Hazel Brugger"/>
    <n v="1"/>
    <s v="Germany"/>
    <s v="Germany"/>
    <n v="1"/>
    <d v="2020-12-02T00:00:00"/>
    <n v="2020"/>
    <x v="5"/>
    <s v="58 min"/>
    <n v="58"/>
    <n v="58"/>
    <n v="1727.649021615566"/>
    <s v=""/>
    <s v="Stand-Up Comedy"/>
    <s v="Stand-Up Comedy"/>
    <s v="Stand-Up Comedy"/>
    <n v="1"/>
  </r>
  <r>
    <n v="2222"/>
    <s v="s2222"/>
    <x v="0"/>
    <s v="Jack Whitehall: I'm Only Joking"/>
    <s v="Dave Skinner, Freddie Waters"/>
    <s v="Jack Whitehall"/>
    <n v="1"/>
    <s v="United Kingdom"/>
    <s v="United Kingdom"/>
    <n v="1"/>
    <d v="2020-07-21T00:00:00"/>
    <n v="2020"/>
    <x v="5"/>
    <s v="58 min"/>
    <n v="58"/>
    <n v="58"/>
    <n v="1727.649021615566"/>
    <s v=""/>
    <s v="Stand-Up Comedy"/>
    <s v="Stand-Up Comedy"/>
    <s v="Stand-Up Comedy"/>
    <n v="1"/>
  </r>
  <r>
    <n v="3470"/>
    <s v="s3470"/>
    <x v="0"/>
    <s v="Little Baby Bum: Go Buster"/>
    <m/>
    <m/>
    <n v="0"/>
    <m/>
    <m/>
    <n v="0"/>
    <d v="2019-10-01T00:00:00"/>
    <n v="2019"/>
    <x v="0"/>
    <s v="58 min"/>
    <n v="58"/>
    <n v="58"/>
    <n v="1727.649021615566"/>
    <s v=""/>
    <s v="Children &amp; Family Movies"/>
    <s v="Children &amp; Family Movies"/>
    <s v="Children &amp; Family Movies"/>
    <n v="1"/>
  </r>
  <r>
    <n v="3496"/>
    <s v="s3496"/>
    <x v="0"/>
    <s v="Jeff Dunham: Beside Himself"/>
    <s v="Troy Miller"/>
    <s v="Jeff Dunham"/>
    <n v="1"/>
    <s v="United States"/>
    <s v="United States"/>
    <n v="1"/>
    <d v="2019-09-24T00:00:00"/>
    <n v="2019"/>
    <x v="5"/>
    <s v="58 min"/>
    <n v="58"/>
    <n v="58"/>
    <n v="1727.649021615566"/>
    <s v=""/>
    <s v="Stand-Up Comedy"/>
    <s v="Stand-Up Comedy"/>
    <s v="Stand-Up Comedy"/>
    <n v="1"/>
  </r>
  <r>
    <n v="3646"/>
    <s v="s3646"/>
    <x v="0"/>
    <s v="D.L. Hughley: Contrarian"/>
    <s v="Jay Chapman"/>
    <s v="D.L. Hughley"/>
    <n v="1"/>
    <s v="United States"/>
    <s v="United States"/>
    <n v="1"/>
    <d v="2019-07-21T00:00:00"/>
    <n v="2018"/>
    <x v="5"/>
    <s v="58 min"/>
    <n v="58"/>
    <n v="58"/>
    <n v="1727.649021615566"/>
    <s v=""/>
    <s v="Stand-Up Comedy"/>
    <s v="Stand-Up Comedy"/>
    <s v="Stand-Up Comedy"/>
    <n v="1"/>
  </r>
  <r>
    <n v="4026"/>
    <s v="s4026"/>
    <x v="0"/>
    <s v="Jimmy Carr: The Best of Ultimate Gold Greatest Hits"/>
    <s v="Brian Klein"/>
    <s v="Jimmy Carr"/>
    <n v="1"/>
    <m/>
    <m/>
    <n v="0"/>
    <d v="2019-03-12T00:00:00"/>
    <n v="2019"/>
    <x v="5"/>
    <s v="58 min"/>
    <n v="58"/>
    <n v="58"/>
    <n v="1727.649021615566"/>
    <s v=""/>
    <s v="Stand-Up Comedy"/>
    <s v="Stand-Up Comedy"/>
    <s v="Stand-Up Comedy"/>
    <n v="1"/>
  </r>
  <r>
    <n v="4236"/>
    <s v="s4236"/>
    <x v="0"/>
    <s v="Gina Yashere: Skinny B*tch"/>
    <m/>
    <s v="Gina Yashere"/>
    <n v="1"/>
    <s v="United Kingdom"/>
    <s v="United Kingdom"/>
    <n v="1"/>
    <d v="2018-12-31T00:00:00"/>
    <n v="2008"/>
    <x v="5"/>
    <s v="58 min"/>
    <n v="58"/>
    <n v="58"/>
    <n v="1727.649021615566"/>
    <s v=""/>
    <s v="Stand-Up Comedy"/>
    <s v="Stand-Up Comedy"/>
    <s v="Stand-Up Comedy"/>
    <n v="1"/>
  </r>
  <r>
    <n v="4319"/>
    <s v="s4319"/>
    <x v="0"/>
    <s v="Free Rein: The Twelve Neighs of Christmas"/>
    <s v="Marek Losey"/>
    <s v="Jaylen Barron, Billy Angel, Manpreet Bambra, Celine Buckens, Freddy Carter, Bruce Herbelin-Earle, Kerry Ingram, Charlotte Jordan, Geoff McGivern, Martin Bobb-Semple"/>
    <n v="10"/>
    <m/>
    <m/>
    <n v="0"/>
    <d v="2018-12-07T00:00:00"/>
    <n v="2018"/>
    <x v="4"/>
    <s v="58 min"/>
    <n v="58"/>
    <n v="58"/>
    <n v="1727.649021615566"/>
    <s v=""/>
    <s v="Children &amp; Family Movies, Dramas"/>
    <s v="Children &amp; Family Movies"/>
    <s v="Children &amp; Family Movies, Dramas"/>
    <n v="2"/>
  </r>
  <r>
    <n v="4547"/>
    <s v="s4547"/>
    <x v="0"/>
    <s v="Monty Python: Live at Aspen"/>
    <m/>
    <s v="Robert Klein, John Cleese, Terry Gilliam, Eric Idle, Terry Jones, Michael Palin, Graham Chapman, Eddie Izzard"/>
    <n v="8"/>
    <s v="United States"/>
    <s v="United States"/>
    <n v="1"/>
    <d v="2018-10-02T00:00:00"/>
    <n v="1998"/>
    <x v="5"/>
    <s v="58 min"/>
    <n v="58"/>
    <n v="58"/>
    <n v="1727.649021615566"/>
    <s v=""/>
    <s v="Comedies, Documentaries"/>
    <s v="Comedies"/>
    <s v="Comedies, Documentaries"/>
    <n v="2"/>
  </r>
  <r>
    <n v="4787"/>
    <s v="s4787"/>
    <x v="0"/>
    <s v="Felipe Esparza: They're Not Going to Laugh at You"/>
    <s v="Scott L. Montoya"/>
    <s v="Felipe Esparza"/>
    <n v="1"/>
    <s v="United States"/>
    <s v="United States"/>
    <n v="1"/>
    <d v="2018-07-03T00:00:00"/>
    <n v="2012"/>
    <x v="5"/>
    <s v="58 min"/>
    <n v="58"/>
    <n v="58"/>
    <n v="1727.649021615566"/>
    <s v=""/>
    <s v="Stand-Up Comedy"/>
    <s v="Stand-Up Comedy"/>
    <s v="Stand-Up Comedy"/>
    <n v="1"/>
  </r>
  <r>
    <n v="4855"/>
    <s v="s4855"/>
    <x v="0"/>
    <s v="Tig Notaro Happy To Be Here"/>
    <s v="Tig Notaro"/>
    <s v="Tig Notaro"/>
    <n v="1"/>
    <s v="United States"/>
    <s v="United States"/>
    <n v="1"/>
    <d v="2018-05-22T00:00:00"/>
    <n v="2018"/>
    <x v="1"/>
    <s v="58 min"/>
    <n v="58"/>
    <n v="58"/>
    <n v="1727.649021615566"/>
    <s v=""/>
    <s v="Stand-Up Comedy"/>
    <s v="Stand-Up Comedy"/>
    <s v="Stand-Up Comedy"/>
    <n v="1"/>
  </r>
  <r>
    <n v="4999"/>
    <s v="s4999"/>
    <x v="0"/>
    <s v="Gad Elmaleh: American Dream"/>
    <s v="Michael Simon"/>
    <s v="Gad Elmaleh"/>
    <n v="1"/>
    <s v="United States"/>
    <s v="United States"/>
    <n v="1"/>
    <d v="2018-03-06T00:00:00"/>
    <n v="2018"/>
    <x v="1"/>
    <s v="58 min"/>
    <n v="58"/>
    <n v="58"/>
    <n v="1727.649021615566"/>
    <s v=""/>
    <s v="Stand-Up Comedy"/>
    <s v="Stand-Up Comedy"/>
    <s v="Stand-Up Comedy"/>
    <n v="1"/>
  </r>
  <r>
    <n v="5916"/>
    <s v="s5916"/>
    <x v="0"/>
    <s v="Aziz Ansari Live at Madison Square Garden"/>
    <s v="Aziz Ansari"/>
    <s v="Aziz Ansari"/>
    <n v="1"/>
    <s v="United States"/>
    <s v="United States"/>
    <n v="1"/>
    <d v="2015-03-06T00:00:00"/>
    <n v="2015"/>
    <x v="5"/>
    <s v="58 min"/>
    <n v="58"/>
    <n v="58"/>
    <n v="1727.649021615566"/>
    <s v=""/>
    <s v="Stand-Up Comedy"/>
    <s v="Stand-Up Comedy"/>
    <s v="Stand-Up Comedy"/>
    <n v="1"/>
  </r>
  <r>
    <n v="6721"/>
    <s v="s6721"/>
    <x v="0"/>
    <s v="Exit Afghanistan"/>
    <s v="Anders S√∏mme Hammer, Marius Arnesen, Klaus Erik Okstad, Olav Njaastad"/>
    <m/>
    <n v="0"/>
    <s v="Norway"/>
    <s v="Norway"/>
    <n v="1"/>
    <d v="2016-07-01T00:00:00"/>
    <n v="2013"/>
    <x v="5"/>
    <s v="58 min"/>
    <n v="58"/>
    <n v="58"/>
    <n v="1727.649021615566"/>
    <s v=""/>
    <s v="Documentaries, International Movies"/>
    <s v="Documentaries"/>
    <s v="Documentaries, International Movies"/>
    <n v="2"/>
  </r>
  <r>
    <n v="6847"/>
    <s v="s6847"/>
    <x v="0"/>
    <s v="Ghost Pain"/>
    <s v="Kazuchika Kise, Masahiko Murata"/>
    <s v="Maaya Sakamoto, Ikkyu Juku, Kenichirou Matsuda, Tarusuke Shingaki, Yoji Ueda, Miyuki Sawashiro, Mayumi Asano, Takanori Hoshino, Yasuhiro Mamiya, Kenji Nojima"/>
    <n v="10"/>
    <s v="Japan"/>
    <s v="Japan"/>
    <n v="1"/>
    <d v="2019-02-24T00:00:00"/>
    <n v="2013"/>
    <x v="5"/>
    <s v="58 min"/>
    <n v="58"/>
    <n v="58"/>
    <n v="1727.649021615566"/>
    <s v=""/>
    <s v="Action &amp; Adventure, Anime Features, International Movies"/>
    <s v="Action &amp; Adventure"/>
    <s v="Action &amp; Adventure, Anime Features, International Movies"/>
    <n v="3"/>
  </r>
  <r>
    <n v="6849"/>
    <s v="s6849"/>
    <x v="0"/>
    <s v="Ghost Tears"/>
    <s v="Kazuchika Kise"/>
    <s v="Maaya Sakamoto, Ikkyu Juku, Kenichirou Matsuda, Tarusuke Shingaki, Shunsuke Sakuya, Takuro Nakakuni, Yoji Ueda, Kazuya Nakai, Miyuki Sawashiro, Tatsuhisa Suzuki"/>
    <n v="10"/>
    <s v="Japan"/>
    <s v="Japan"/>
    <n v="1"/>
    <d v="2019-02-24T00:00:00"/>
    <n v="2014"/>
    <x v="5"/>
    <s v="58 min"/>
    <n v="58"/>
    <n v="58"/>
    <n v="1727.649021615566"/>
    <s v=""/>
    <s v="Action &amp; Adventure, Anime Features, International Movies"/>
    <s v="Action &amp; Adventure"/>
    <s v="Action &amp; Adventure, Anime Features, International Movies"/>
    <n v="3"/>
  </r>
  <r>
    <n v="7227"/>
    <s v="s7227"/>
    <x v="0"/>
    <s v="Krish Trish and Baltiboy"/>
    <m/>
    <s v="Damandeep Singh Baggan, Smita Malhotra, Baba Sehgal"/>
    <n v="3"/>
    <m/>
    <m/>
    <n v="0"/>
    <d v="2017-09-08T00:00:00"/>
    <n v="2009"/>
    <x v="8"/>
    <s v="58 min"/>
    <n v="58"/>
    <n v="58"/>
    <n v="1727.649021615566"/>
    <s v=""/>
    <s v="Children &amp; Family Movies"/>
    <s v="Children &amp; Family Movies"/>
    <s v="Children &amp; Family Movies"/>
    <n v="1"/>
  </r>
  <r>
    <n v="7233"/>
    <s v="s7233"/>
    <x v="0"/>
    <s v="Krish Trish and Baltiboy: Part II"/>
    <m/>
    <s v="Damandeep Singh Baggan, Smita Malhotra, Baba Sehgal"/>
    <n v="3"/>
    <m/>
    <m/>
    <n v="0"/>
    <d v="2017-09-08T00:00:00"/>
    <n v="2010"/>
    <x v="8"/>
    <s v="58 min"/>
    <n v="58"/>
    <n v="58"/>
    <n v="1727.649021615566"/>
    <s v=""/>
    <s v="Children &amp; Family Movies"/>
    <s v="Children &amp; Family Movies"/>
    <s v="Children &amp; Family Movies"/>
    <n v="1"/>
  </r>
  <r>
    <n v="7295"/>
    <s v="s7295"/>
    <x v="0"/>
    <s v="Let There Be Light"/>
    <s v="John Huston"/>
    <s v="Walter Huston"/>
    <n v="1"/>
    <s v="United States"/>
    <s v="United States"/>
    <n v="1"/>
    <d v="2017-03-31T00:00:00"/>
    <n v="1946"/>
    <x v="6"/>
    <s v="58 min"/>
    <n v="58"/>
    <n v="58"/>
    <n v="1727.649021615566"/>
    <s v=""/>
    <s v="Classic Movies, Documentaries"/>
    <s v="Classic Movies"/>
    <s v="Classic Movies, Documentaries"/>
    <n v="2"/>
  </r>
  <r>
    <n v="8531"/>
    <s v="s8531"/>
    <x v="0"/>
    <s v="The Tigers of Scotland"/>
    <s v="Leanne Gater"/>
    <s v="Iain Glen"/>
    <n v="1"/>
    <s v="United Kingdom"/>
    <s v="United Kingdom"/>
    <n v="1"/>
    <d v="2018-11-01T00:00:00"/>
    <n v="2017"/>
    <x v="4"/>
    <s v="58 min"/>
    <n v="58"/>
    <n v="58"/>
    <n v="1727.649021615566"/>
    <s v=""/>
    <s v="Documentaries"/>
    <s v="Documentaries"/>
    <s v="Documentaries"/>
    <n v="1"/>
  </r>
  <r>
    <n v="8539"/>
    <s v="s8539"/>
    <x v="0"/>
    <s v="The Truth About Alcohol"/>
    <s v="David Briggs"/>
    <s v="Javid Abdelmoneim"/>
    <n v="1"/>
    <s v="United Kingdom"/>
    <s v="United Kingdom"/>
    <n v="1"/>
    <d v="2017-08-01T00:00:00"/>
    <n v="2016"/>
    <x v="1"/>
    <s v="58 min"/>
    <n v="58"/>
    <n v="58"/>
    <n v="1727.649021615566"/>
    <s v=""/>
    <s v="Documentaries, International Movies"/>
    <s v="Documentaries"/>
    <s v="Documentaries, International Movies"/>
    <n v="2"/>
  </r>
  <r>
    <n v="280"/>
    <s v="s280"/>
    <x v="0"/>
    <s v="Monster Hunter: Legends of the Guild"/>
    <s v="Steven Yamamoto"/>
    <s v="Ben Rausch, Erica Lindbeck, Dante Basco, Brando Eaton, Stephen Kramer Glickman, Caroline Caliston, G.K. Bowes, Dan McCoy"/>
    <n v="8"/>
    <s v="United States"/>
    <s v="United States, Japan"/>
    <n v="2"/>
    <d v="2021-08-12T00:00:00"/>
    <n v="2021"/>
    <x v="6"/>
    <s v="59 min"/>
    <n v="59"/>
    <n v="59"/>
    <n v="1645.5190265087319"/>
    <s v=""/>
    <s v="Action &amp; Adventure, Anime Features, Children &amp; Family Movies"/>
    <s v="Action &amp; Adventure"/>
    <s v="Action &amp; Adventure, Anime Features, Children &amp; Family Movies"/>
    <n v="3"/>
  </r>
  <r>
    <n v="1554"/>
    <s v="s1554"/>
    <x v="0"/>
    <s v="The Netflix Afterparty: The Best Shows of The Worst Year"/>
    <m/>
    <s v="David Spade, London Hughes, Fortune Feimster"/>
    <n v="3"/>
    <s v="United States"/>
    <s v="United States"/>
    <n v="1"/>
    <d v="2020-12-13T00:00:00"/>
    <n v="2020"/>
    <x v="5"/>
    <s v="59 min"/>
    <n v="59"/>
    <n v="59"/>
    <n v="1645.5190265087319"/>
    <s v=""/>
    <s v="Comedies"/>
    <s v="Comedies"/>
    <s v="Comedies"/>
    <n v="1"/>
  </r>
  <r>
    <n v="1936"/>
    <s v="s1936"/>
    <x v="0"/>
    <s v="Michelle Buteau: Welcome to Buteaupia"/>
    <s v="Page Hurwitz"/>
    <s v="Michelle Buteau"/>
    <n v="1"/>
    <s v="United States"/>
    <s v="United States"/>
    <n v="1"/>
    <d v="2020-09-29T00:00:00"/>
    <n v="2020"/>
    <x v="5"/>
    <s v="59 min"/>
    <n v="59"/>
    <n v="59"/>
    <n v="1645.5190265087319"/>
    <s v=""/>
    <s v="Stand-Up Comedy"/>
    <s v="Stand-Up Comedy"/>
    <s v="Stand-Up Comedy"/>
    <n v="1"/>
  </r>
  <r>
    <n v="2129"/>
    <s v="s2129"/>
    <x v="0"/>
    <s v="Beyond the Boundary: ICC Women's T20 World Cup Australia 2020"/>
    <s v="Anna Stone"/>
    <m/>
    <n v="0"/>
    <m/>
    <m/>
    <n v="0"/>
    <d v="2020-08-14T00:00:00"/>
    <n v="2020"/>
    <x v="4"/>
    <s v="59 min"/>
    <n v="59"/>
    <n v="59"/>
    <n v="1645.5190265087319"/>
    <s v=""/>
    <s v="Documentaries, International Movies, Sports Movies"/>
    <s v="Documentaries"/>
    <s v="Documentaries, International Movies, Sports Movies"/>
    <n v="3"/>
  </r>
  <r>
    <n v="2965"/>
    <s v="s2965"/>
    <x v="0"/>
    <s v="Night on Earth: Shot in the Dark"/>
    <m/>
    <s v="Samira Wiley"/>
    <n v="1"/>
    <s v="United Kingdom"/>
    <s v="United Kingdom"/>
    <n v="1"/>
    <d v="2020-02-01T00:00:00"/>
    <n v="2020"/>
    <x v="6"/>
    <s v="59 min"/>
    <n v="59"/>
    <n v="59"/>
    <n v="1645.5190265087319"/>
    <s v=""/>
    <s v="Movies"/>
    <s v="Movies"/>
    <s v="Movies"/>
    <n v="1"/>
  </r>
  <r>
    <n v="3290"/>
    <s v="s3290"/>
    <x v="0"/>
    <s v="Jeff Garlin: Our Man In Chicago"/>
    <s v="Christopher Storer"/>
    <s v="Jeff Garlin"/>
    <n v="1"/>
    <s v="United States"/>
    <s v="United States"/>
    <n v="1"/>
    <d v="2019-11-12T00:00:00"/>
    <n v="2019"/>
    <x v="5"/>
    <s v="59 min"/>
    <n v="59"/>
    <n v="59"/>
    <n v="1645.5190265087319"/>
    <s v=""/>
    <s v="Stand-Up Comedy"/>
    <s v="Stand-Up Comedy"/>
    <s v="Stand-Up Comedy"/>
    <n v="1"/>
  </r>
  <r>
    <n v="3469"/>
    <s v="s3469"/>
    <x v="0"/>
    <s v="Limitless"/>
    <s v="Vrinda Samartha"/>
    <m/>
    <n v="0"/>
    <s v="India"/>
    <s v="India"/>
    <n v="1"/>
    <d v="2019-10-01T00:00:00"/>
    <n v="2017"/>
    <x v="6"/>
    <s v="59 min"/>
    <n v="59"/>
    <n v="59"/>
    <n v="1645.5190265087319"/>
    <s v=""/>
    <s v="Documentaries, International Movies, Sports Movies"/>
    <s v="Documentaries"/>
    <s v="Documentaries, International Movies, Sports Movies"/>
    <n v="3"/>
  </r>
  <r>
    <n v="3624"/>
    <s v="s3624"/>
    <x v="0"/>
    <s v="Enter the Anime"/>
    <s v="Alex Burunova"/>
    <s v="Kozo Morishita, Yoko Takahashi, Shinji Aramaki, Kenji Kamiyama"/>
    <n v="4"/>
    <s v="United States"/>
    <s v="United States, Japan"/>
    <n v="2"/>
    <d v="2019-08-05T00:00:00"/>
    <n v="2019"/>
    <x v="5"/>
    <s v="59 min"/>
    <n v="59"/>
    <n v="59"/>
    <n v="1645.5190265087319"/>
    <s v=""/>
    <s v="Documentaries, International Movies"/>
    <s v="Documentaries"/>
    <s v="Documentaries, International Movies"/>
    <n v="2"/>
  </r>
  <r>
    <n v="3636"/>
    <s v="s3636"/>
    <x v="0"/>
    <s v="Whitney Cummings: Can I Touch It?"/>
    <s v="Marcus Raboy"/>
    <s v="Whitney Cummings"/>
    <n v="1"/>
    <m/>
    <m/>
    <n v="0"/>
    <d v="2019-07-30T00:00:00"/>
    <n v="2019"/>
    <x v="5"/>
    <s v="59 min"/>
    <n v="59"/>
    <n v="59"/>
    <n v="1645.5190265087319"/>
    <s v=""/>
    <s v="Stand-Up Comedy"/>
    <s v="Stand-Up Comedy"/>
    <s v="Stand-Up Comedy"/>
    <n v="1"/>
  </r>
  <r>
    <n v="3734"/>
    <s v="s3734"/>
    <x v="0"/>
    <s v="Adam Devine: Best Time of Our Lives"/>
    <s v="Jay Karas"/>
    <s v="Adam Devine"/>
    <n v="1"/>
    <s v="United States"/>
    <s v="United States"/>
    <n v="1"/>
    <d v="2019-06-18T00:00:00"/>
    <n v="2019"/>
    <x v="5"/>
    <s v="59 min"/>
    <n v="59"/>
    <n v="59"/>
    <n v="1645.5190265087319"/>
    <s v=""/>
    <s v="Stand-Up Comedy"/>
    <s v="Stand-Up Comedy"/>
    <s v="Stand-Up Comedy"/>
    <n v="1"/>
  </r>
  <r>
    <n v="3910"/>
    <s v="s3910"/>
    <x v="0"/>
    <s v="Super Monsters Furever Friends"/>
    <m/>
    <s v="Elyse Maloway, Vincent Tong, Erin Mathews, Andrea Libman, Alessandro Juliani, Nicole Anthony, Diana Kaarina, Ian James Corlett, Britt McKillip"/>
    <n v="9"/>
    <m/>
    <m/>
    <n v="0"/>
    <d v="2019-04-16T00:00:00"/>
    <n v="2019"/>
    <x v="0"/>
    <s v="59 min"/>
    <n v="59"/>
    <n v="59"/>
    <n v="1645.5190265087319"/>
    <s v=""/>
    <s v="Children &amp; Family Movies"/>
    <s v="Children &amp; Family Movies"/>
    <s v="Children &amp; Family Movies"/>
    <n v="1"/>
  </r>
  <r>
    <n v="3930"/>
    <s v="s3930"/>
    <x v="0"/>
    <s v="Liss Pereira: Reteniendo l√≠quidos"/>
    <s v="Fernando Ayll√≥n"/>
    <s v="Liss Pereira"/>
    <n v="1"/>
    <s v="Brazil"/>
    <s v="Brazil"/>
    <n v="1"/>
    <d v="2019-04-10T00:00:00"/>
    <n v="2019"/>
    <x v="1"/>
    <s v="59 min"/>
    <n v="59"/>
    <n v="59"/>
    <n v="1645.5190265087319"/>
    <s v=""/>
    <s v="Stand-Up Comedy"/>
    <s v="Stand-Up Comedy"/>
    <s v="Stand-Up Comedy"/>
    <n v="1"/>
  </r>
  <r>
    <n v="3948"/>
    <s v="s3948"/>
    <x v="0"/>
    <s v="Ricardo Quevedo: Los amargados somos m√°s"/>
    <s v="Fernando Ayll√≥n"/>
    <s v="Ricardo Quevedo"/>
    <n v="1"/>
    <m/>
    <m/>
    <n v="0"/>
    <d v="2019-04-03T00:00:00"/>
    <n v="2019"/>
    <x v="5"/>
    <s v="59 min"/>
    <n v="59"/>
    <n v="59"/>
    <n v="1645.5190265087319"/>
    <s v=""/>
    <s v="Stand-Up Comedy"/>
    <s v="Stand-Up Comedy"/>
    <s v="Stand-Up Comedy"/>
    <n v="1"/>
  </r>
  <r>
    <n v="4129"/>
    <s v="s4129"/>
    <x v="0"/>
    <s v="Ray Romano: Right Here, Around the Corner"/>
    <s v="Michael Showalter"/>
    <s v="Ray Romano"/>
    <n v="1"/>
    <s v="United States"/>
    <s v="United States"/>
    <n v="1"/>
    <d v="2019-02-05T00:00:00"/>
    <n v="2019"/>
    <x v="5"/>
    <s v="59 min"/>
    <n v="59"/>
    <n v="59"/>
    <n v="1645.5190265087319"/>
    <s v=""/>
    <s v="Stand-Up Comedy"/>
    <s v="Stand-Up Comedy"/>
    <s v="Stand-Up Comedy"/>
    <n v="1"/>
  </r>
  <r>
    <n v="4323"/>
    <s v="s4323"/>
    <x v="0"/>
    <s v="ReMastered: Who Killed Jam Master Jay?"/>
    <s v="Brian Oakes"/>
    <m/>
    <n v="0"/>
    <m/>
    <m/>
    <n v="0"/>
    <d v="2018-12-07T00:00:00"/>
    <n v="2018"/>
    <x v="5"/>
    <s v="59 min"/>
    <n v="59"/>
    <n v="59"/>
    <n v="1645.5190265087319"/>
    <s v=""/>
    <s v="Documentaries, Music &amp; Musicals"/>
    <s v="Documentaries"/>
    <s v="Documentaries, Music &amp; Musicals"/>
    <n v="2"/>
  </r>
  <r>
    <n v="4417"/>
    <s v="s4417"/>
    <x v="0"/>
    <s v="ReMastered: Tricky Dick &amp; The Man in Black"/>
    <s v="Sara Dosa"/>
    <m/>
    <n v="0"/>
    <s v="United States"/>
    <s v="United States"/>
    <n v="1"/>
    <d v="2018-11-02T00:00:00"/>
    <n v="2018"/>
    <x v="1"/>
    <s v="59 min"/>
    <n v="59"/>
    <n v="59"/>
    <n v="1645.5190265087319"/>
    <s v=""/>
    <s v="Documentaries, Music &amp; Musicals"/>
    <s v="Documentaries"/>
    <s v="Documentaries, Music &amp; Musicals"/>
    <n v="2"/>
  </r>
  <r>
    <n v="5006"/>
    <s v="s5006"/>
    <x v="0"/>
    <s v="Adel Karam: Live from Beirut"/>
    <m/>
    <s v="Adel Karam"/>
    <n v="1"/>
    <s v="United States"/>
    <s v="United States"/>
    <n v="1"/>
    <d v="2018-03-01T00:00:00"/>
    <n v="2018"/>
    <x v="5"/>
    <s v="59 min"/>
    <n v="59"/>
    <n v="59"/>
    <n v="1645.5190265087319"/>
    <s v=""/>
    <s v="Stand-Up Comedy"/>
    <s v="Stand-Up Comedy"/>
    <s v="Stand-Up Comedy"/>
    <n v="1"/>
  </r>
  <r>
    <n v="5067"/>
    <s v="s5067"/>
    <x v="0"/>
    <s v="Ricardo Quevedo: Hay gente as√≠"/>
    <s v="Ra√∫l Campos, Jan Suter"/>
    <s v="Ricardo Quevedo"/>
    <n v="1"/>
    <s v="Colombia"/>
    <s v="Colombia"/>
    <n v="1"/>
    <d v="2018-01-24T00:00:00"/>
    <n v="2018"/>
    <x v="5"/>
    <s v="59 min"/>
    <n v="59"/>
    <n v="59"/>
    <n v="1645.5190265087319"/>
    <s v=""/>
    <s v="Stand-Up Comedy"/>
    <s v="Stand-Up Comedy"/>
    <s v="Stand-Up Comedy"/>
    <n v="1"/>
  </r>
  <r>
    <n v="5231"/>
    <s v="s5231"/>
    <x v="0"/>
    <s v="Christina P: Mother Inferior"/>
    <s v="Jay Karas"/>
    <s v="Christina Pazsitzky"/>
    <n v="1"/>
    <s v="United States"/>
    <s v="United States"/>
    <n v="1"/>
    <d v="2017-10-10T00:00:00"/>
    <n v="2017"/>
    <x v="5"/>
    <s v="59 min"/>
    <n v="59"/>
    <n v="59"/>
    <n v="1645.5190265087319"/>
    <s v=""/>
    <s v="Stand-Up Comedy"/>
    <s v="Stand-Up Comedy"/>
    <s v="Stand-Up Comedy"/>
    <n v="1"/>
  </r>
  <r>
    <n v="5379"/>
    <s v="s5379"/>
    <x v="0"/>
    <s v="D.L. Hughley: Clear"/>
    <s v="Jay Chapman"/>
    <s v="D.L. Hughley"/>
    <n v="1"/>
    <s v="United States"/>
    <s v="United States"/>
    <n v="1"/>
    <d v="2017-07-13T00:00:00"/>
    <n v="2014"/>
    <x v="5"/>
    <s v="59 min"/>
    <n v="59"/>
    <n v="59"/>
    <n v="1645.5190265087319"/>
    <s v=""/>
    <s v="Stand-Up Comedy"/>
    <s v="Stand-Up Comedy"/>
    <s v="Stand-Up Comedy"/>
    <n v="1"/>
  </r>
  <r>
    <n v="5481"/>
    <s v="s5481"/>
    <x v="0"/>
    <s v="Tracy Morgan: Staying Alive"/>
    <s v="Ryan Polito"/>
    <s v="Tracy Morgan"/>
    <n v="1"/>
    <s v="United States"/>
    <s v="United States"/>
    <n v="1"/>
    <d v="2017-05-16T00:00:00"/>
    <n v="2017"/>
    <x v="5"/>
    <s v="59 min"/>
    <n v="59"/>
    <n v="59"/>
    <n v="1645.5190265087319"/>
    <s v=""/>
    <s v="Stand-Up Comedy"/>
    <s v="Stand-Up Comedy"/>
    <s v="Stand-Up Comedy"/>
    <n v="1"/>
  </r>
  <r>
    <n v="5727"/>
    <s v="s5727"/>
    <x v="0"/>
    <s v="A Grand Night In: The Story of Aardman"/>
    <s v="Richard Mears"/>
    <s v="Julie Walters"/>
    <n v="1"/>
    <s v="United Kingdom"/>
    <s v="United Kingdom"/>
    <n v="1"/>
    <d v="2016-11-01T00:00:00"/>
    <n v="2015"/>
    <x v="6"/>
    <s v="59 min"/>
    <n v="59"/>
    <n v="59"/>
    <n v="1645.5190265087319"/>
    <s v=""/>
    <s v="Documentaries"/>
    <s v="Documentaries"/>
    <s v="Documentaries"/>
    <n v="1"/>
  </r>
  <r>
    <n v="5891"/>
    <s v="s5891"/>
    <x v="0"/>
    <s v="Anthony Jeselnik: Thoughts and Prayers"/>
    <s v="Adam Dubin"/>
    <s v="Anthony Jeselnik"/>
    <n v="1"/>
    <s v="United States"/>
    <s v="United States"/>
    <n v="1"/>
    <d v="2015-10-16T00:00:00"/>
    <n v="2015"/>
    <x v="5"/>
    <s v="59 min"/>
    <n v="59"/>
    <n v="59"/>
    <n v="1645.5190265087319"/>
    <s v=""/>
    <s v="Stand-Up Comedy"/>
    <s v="Stand-Up Comedy"/>
    <s v="Stand-Up Comedy"/>
    <n v="1"/>
  </r>
  <r>
    <n v="7576"/>
    <s v="s7576"/>
    <x v="0"/>
    <s v="Nazi Concentration Camps"/>
    <s v="George Stevens"/>
    <m/>
    <n v="0"/>
    <s v="United States"/>
    <s v="United States"/>
    <n v="1"/>
    <d v="2017-03-31T00:00:00"/>
    <n v="1945"/>
    <x v="5"/>
    <s v="59 min"/>
    <n v="59"/>
    <n v="59"/>
    <n v="1645.5190265087319"/>
    <s v=""/>
    <s v="Classic Movies, Documentaries"/>
    <s v="Classic Movies"/>
    <s v="Classic Movies, Documentaries"/>
    <n v="2"/>
  </r>
  <r>
    <n v="8216"/>
    <s v="s8216"/>
    <x v="0"/>
    <s v="The Bomb"/>
    <s v="Kevin Ford, Smriti Keshari, Eric Schlosser"/>
    <m/>
    <n v="0"/>
    <s v="United States"/>
    <s v="United States"/>
    <n v="1"/>
    <d v="2017-08-01T00:00:00"/>
    <n v="2016"/>
    <x v="1"/>
    <s v="59 min"/>
    <n v="59"/>
    <n v="59"/>
    <n v="1645.5190265087319"/>
    <s v=""/>
    <s v="Documentaries"/>
    <s v="Documentaries"/>
    <s v="Documentaries"/>
    <n v="1"/>
  </r>
  <r>
    <n v="760"/>
    <s v="s760"/>
    <x v="0"/>
    <s v="Fireplace 4K: Classic Crackling Fireplace from Fireplace for Your Home"/>
    <s v="George Ford"/>
    <m/>
    <n v="0"/>
    <m/>
    <m/>
    <n v="0"/>
    <d v="2021-06-04T00:00:00"/>
    <n v="2015"/>
    <x v="4"/>
    <s v="60 min"/>
    <n v="60"/>
    <n v="60"/>
    <n v="1565.3890314018977"/>
    <s v=""/>
    <s v="Movies"/>
    <s v="Movies"/>
    <s v="Movies"/>
    <n v="1"/>
  </r>
  <r>
    <n v="761"/>
    <s v="s761"/>
    <x v="0"/>
    <s v="Fireplace 4K: Crackling Birchwood from Fireplace for Your Home"/>
    <s v="George Ford"/>
    <m/>
    <n v="0"/>
    <m/>
    <m/>
    <n v="0"/>
    <d v="2021-06-04T00:00:00"/>
    <n v="2015"/>
    <x v="4"/>
    <s v="60 min"/>
    <n v="60"/>
    <n v="60"/>
    <n v="1565.3890314018977"/>
    <s v=""/>
    <s v="Movies"/>
    <s v="Movies"/>
    <s v="Movies"/>
    <n v="1"/>
  </r>
  <r>
    <n v="1027"/>
    <s v="s1027"/>
    <x v="0"/>
    <s v="Barbie &amp; Chelsea: The Lost Birthday"/>
    <s v="Cassi Simonds"/>
    <s v="America Young, Cassidy Naber, Kirsten Day, Cassandra Morris, Lisa Fuson, Greg Chun, Benjamin Pronsky, Laila Berzins, Nakia Burrise, Jacob Craner"/>
    <n v="10"/>
    <s v="United States"/>
    <s v="United States"/>
    <n v="1"/>
    <d v="2021-04-16T00:00:00"/>
    <n v="2021"/>
    <x v="0"/>
    <s v="60 min"/>
    <n v="60"/>
    <n v="60"/>
    <n v="1565.3890314018977"/>
    <s v=""/>
    <s v="Children &amp; Family Movies"/>
    <s v="Children &amp; Family Movies"/>
    <s v="Children &amp; Family Movies"/>
    <n v="1"/>
  </r>
  <r>
    <n v="1173"/>
    <s v="s1173"/>
    <x v="0"/>
    <s v="Loyiso Gola: Unlearning"/>
    <s v="Kagiso Lediga"/>
    <s v="Loyiso Gola"/>
    <n v="1"/>
    <s v="South Africa"/>
    <s v="South Africa"/>
    <n v="1"/>
    <d v="2021-03-23T00:00:00"/>
    <n v="2021"/>
    <x v="5"/>
    <s v="60 min"/>
    <n v="60"/>
    <n v="60"/>
    <n v="1565.3890314018977"/>
    <s v=""/>
    <s v="Stand-Up Comedy"/>
    <s v="Stand-Up Comedy"/>
    <s v="Stand-Up Comedy"/>
    <n v="1"/>
  </r>
  <r>
    <n v="1190"/>
    <s v="s1190"/>
    <x v="0"/>
    <s v="Nate Bargatze: The Greatest Average American"/>
    <s v="Troy Miller"/>
    <s v="Nate Bargatze"/>
    <n v="1"/>
    <s v="United States"/>
    <s v="United States"/>
    <n v="1"/>
    <d v="2021-03-18T00:00:00"/>
    <n v="2021"/>
    <x v="4"/>
    <s v="60 min"/>
    <n v="60"/>
    <n v="60"/>
    <n v="1565.3890314018977"/>
    <s v=""/>
    <s v="Stand-Up Comedy"/>
    <s v="Stand-Up Comedy"/>
    <s v="Stand-Up Comedy"/>
    <n v="1"/>
  </r>
  <r>
    <n v="1618"/>
    <s v="s1618"/>
    <x v="0"/>
    <s v="Natalie Palamides: Nate - A One Man Show"/>
    <s v="Phil Burgers"/>
    <s v="Natalie Palamides"/>
    <n v="1"/>
    <s v="United States"/>
    <s v="United States"/>
    <n v="1"/>
    <d v="2020-12-01T00:00:00"/>
    <n v="2020"/>
    <x v="5"/>
    <s v="60 min"/>
    <n v="60"/>
    <n v="60"/>
    <n v="1565.3890314018977"/>
    <s v=""/>
    <s v="Comedies"/>
    <s v="Comedies"/>
    <s v="Comedies"/>
    <n v="1"/>
  </r>
  <r>
    <n v="1743"/>
    <s v="s1743"/>
    <x v="0"/>
    <s v="Felix Lobrecht: Hype"/>
    <s v="Jan-Peter Horns"/>
    <s v="Felix Lobrecht"/>
    <n v="1"/>
    <s v="Germany"/>
    <s v="Germany"/>
    <n v="1"/>
    <d v="2020-11-03T00:00:00"/>
    <n v="2020"/>
    <x v="5"/>
    <s v="60 min"/>
    <n v="60"/>
    <n v="60"/>
    <n v="1565.3890314018977"/>
    <s v=""/>
    <s v="Stand-Up Comedy"/>
    <s v="Stand-Up Comedy"/>
    <s v="Stand-Up Comedy"/>
    <n v="1"/>
  </r>
  <r>
    <n v="2953"/>
    <s v="s2953"/>
    <x v="0"/>
    <s v="Tom Papa: You're Doing Great!"/>
    <s v="Gregory Jacobs"/>
    <s v="Tom Papa"/>
    <n v="1"/>
    <s v="United States"/>
    <s v="United States"/>
    <n v="1"/>
    <d v="2020-02-04T00:00:00"/>
    <n v="2020"/>
    <x v="1"/>
    <s v="60 min"/>
    <n v="60"/>
    <n v="60"/>
    <n v="1565.3890314018977"/>
    <s v=""/>
    <s v="Stand-Up Comedy"/>
    <s v="Stand-Up Comedy"/>
    <s v="Stand-Up Comedy"/>
    <n v="1"/>
  </r>
  <r>
    <n v="3161"/>
    <s v="s3161"/>
    <x v="0"/>
    <s v="Michelle Wolf: Joke Show"/>
    <s v="Lance Bangs"/>
    <s v="Michelle Wolf"/>
    <n v="1"/>
    <s v="United States"/>
    <s v="United States"/>
    <n v="1"/>
    <d v="2019-12-10T00:00:00"/>
    <n v="2019"/>
    <x v="5"/>
    <s v="60 min"/>
    <n v="60"/>
    <n v="60"/>
    <n v="1565.3890314018977"/>
    <s v=""/>
    <s v="Stand-Up Comedy"/>
    <s v="Stand-Up Comedy"/>
    <s v="Stand-Up Comedy"/>
    <n v="1"/>
  </r>
  <r>
    <n v="3267"/>
    <s v="s3267"/>
    <x v="0"/>
    <s v="GO! The Unforgettable Party"/>
    <s v="Mauro Scandolari"/>
    <s v="Pilar Pascual, Jos√© Gimenez Zapiola, Renata Toscano, Santiago Saez, Carmela Barsamian, Paulo S√°nchez Lima, Daniel Rosado, Laura Azcurra, Gast√≥n Ricaud, Florencia Ben√≠tez, Majo Cardozo"/>
    <n v="11"/>
    <s v="Argentina"/>
    <s v="Argentina"/>
    <n v="1"/>
    <d v="2019-11-15T00:00:00"/>
    <n v="2019"/>
    <x v="6"/>
    <s v="60 min"/>
    <n v="60"/>
    <n v="60"/>
    <n v="1565.3890314018977"/>
    <s v=""/>
    <s v="Children &amp; Family Movies, Music &amp; Musicals"/>
    <s v="Children &amp; Family Movies"/>
    <s v="Children &amp; Family Movies, Music &amp; Musicals"/>
    <n v="2"/>
  </r>
  <r>
    <n v="3759"/>
    <s v="s3759"/>
    <x v="0"/>
    <s v="Jo Koy: Comin' In Hot"/>
    <s v="Shannon Hartman"/>
    <s v="Jo Koy"/>
    <n v="1"/>
    <s v="United States"/>
    <s v="United States"/>
    <n v="1"/>
    <d v="2019-06-12T00:00:00"/>
    <n v="2019"/>
    <x v="5"/>
    <s v="60 min"/>
    <n v="60"/>
    <n v="60"/>
    <n v="1565.3890314018977"/>
    <s v=""/>
    <s v="Stand-Up Comedy"/>
    <s v="Stand-Up Comedy"/>
    <s v="Stand-Up Comedy"/>
    <n v="1"/>
  </r>
  <r>
    <n v="3953"/>
    <s v="s3953"/>
    <x v="0"/>
    <s v="Kevin Hart: Irresponsible"/>
    <s v="Leslie Small"/>
    <s v="Kevin Hart"/>
    <n v="1"/>
    <s v="United States"/>
    <s v="United States"/>
    <n v="1"/>
    <d v="2019-04-02T00:00:00"/>
    <n v="2019"/>
    <x v="5"/>
    <s v="60 min"/>
    <n v="60"/>
    <n v="60"/>
    <n v="1565.3890314018977"/>
    <s v=""/>
    <s v="Stand-Up Comedy"/>
    <s v="Stand-Up Comedy"/>
    <s v="Stand-Up Comedy"/>
    <n v="1"/>
  </r>
  <r>
    <n v="3988"/>
    <s v="s3988"/>
    <x v="0"/>
    <s v="Antoine Griezmann: The Making of a Legend"/>
    <m/>
    <m/>
    <n v="0"/>
    <m/>
    <m/>
    <n v="0"/>
    <d v="2019-03-21T00:00:00"/>
    <n v="2019"/>
    <x v="6"/>
    <s v="60 min"/>
    <n v="60"/>
    <n v="60"/>
    <n v="1565.3890314018977"/>
    <s v=""/>
    <s v="Documentaries, International Movies, Sports Movies"/>
    <s v="Documentaries"/>
    <s v="Documentaries, International Movies, Sports Movies"/>
    <n v="3"/>
  </r>
  <r>
    <n v="4556"/>
    <s v="s4556"/>
    <x v="0"/>
    <s v="The Meaning of Monty Python"/>
    <s v="Albert Sharpe"/>
    <m/>
    <n v="0"/>
    <s v="United Kingdom"/>
    <s v="United Kingdom"/>
    <n v="1"/>
    <d v="2018-10-02T00:00:00"/>
    <n v="2013"/>
    <x v="5"/>
    <s v="60 min"/>
    <n v="60"/>
    <n v="60"/>
    <n v="1565.3890314018977"/>
    <s v=""/>
    <s v="Documentaries"/>
    <s v="Documentaries"/>
    <s v="Documentaries"/>
    <n v="1"/>
  </r>
  <r>
    <n v="4792"/>
    <s v="s4792"/>
    <x v="0"/>
    <s v="Bo Burnham: what."/>
    <s v="Bo Burnham, Christopher Storer"/>
    <s v="Bo Burnham"/>
    <n v="1"/>
    <s v="United States"/>
    <s v="United States"/>
    <n v="1"/>
    <d v="2018-07-01T00:00:00"/>
    <n v="2013"/>
    <x v="5"/>
    <s v="60 min"/>
    <n v="60"/>
    <n v="60"/>
    <n v="1565.3890314018977"/>
    <s v=""/>
    <s v="Stand-Up Comedy"/>
    <s v="Stand-Up Comedy"/>
    <s v="Stand-Up Comedy"/>
    <n v="1"/>
  </r>
  <r>
    <n v="4951"/>
    <s v="s4951"/>
    <x v="0"/>
    <s v="John Mulaney: New in Town"/>
    <s v="Ryan Polito"/>
    <s v="John Mulaney"/>
    <n v="1"/>
    <s v="United States"/>
    <s v="United States"/>
    <n v="1"/>
    <d v="2018-04-01T00:00:00"/>
    <n v="2012"/>
    <x v="5"/>
    <s v="60 min"/>
    <n v="60"/>
    <n v="60"/>
    <n v="1565.3890314018977"/>
    <s v=""/>
    <s v="Stand-Up Comedy"/>
    <s v="Stand-Up Comedy"/>
    <s v="Stand-Up Comedy"/>
    <n v="1"/>
  </r>
  <r>
    <n v="5035"/>
    <s v="s5035"/>
    <x v="0"/>
    <s v="Agust√≠n Aristar√°n: Soy Rada"/>
    <s v="Mariano Baez"/>
    <s v="Agust√≠n Aristar√°n"/>
    <n v="1"/>
    <s v="Argentina"/>
    <s v="Argentina"/>
    <n v="1"/>
    <d v="2018-02-16T00:00:00"/>
    <n v="2018"/>
    <x v="5"/>
    <s v="60 min"/>
    <n v="60"/>
    <n v="60"/>
    <n v="1565.3890314018977"/>
    <s v=""/>
    <s v="Stand-Up Comedy"/>
    <s v="Stand-Up Comedy"/>
    <s v="Stand-Up Comedy"/>
    <n v="1"/>
  </r>
  <r>
    <n v="5079"/>
    <s v="s5079"/>
    <x v="0"/>
    <s v="Katt Williams: Great America"/>
    <m/>
    <s v="Katt Williams"/>
    <n v="1"/>
    <s v="United States"/>
    <s v="United States"/>
    <n v="1"/>
    <d v="2018-01-16T00:00:00"/>
    <n v="2018"/>
    <x v="5"/>
    <s v="60 min"/>
    <n v="60"/>
    <n v="60"/>
    <n v="1565.3890314018977"/>
    <s v=""/>
    <s v="Stand-Up Comedy"/>
    <s v="Stand-Up Comedy"/>
    <s v="Stand-Up Comedy"/>
    <n v="1"/>
  </r>
  <r>
    <n v="5088"/>
    <s v="s5088"/>
    <x v="0"/>
    <s v="Alejandro Ria√±o: Especial de stand up"/>
    <m/>
    <s v="Alejandro Ria√±o"/>
    <n v="1"/>
    <s v="Colombia"/>
    <s v="Colombia"/>
    <n v="1"/>
    <d v="2018-01-10T00:00:00"/>
    <n v="2018"/>
    <x v="5"/>
    <s v="60 min"/>
    <n v="60"/>
    <n v="60"/>
    <n v="1565.3890314018977"/>
    <s v=""/>
    <s v="Stand-Up Comedy"/>
    <s v="Stand-Up Comedy"/>
    <s v="Stand-Up Comedy"/>
    <n v="1"/>
  </r>
  <r>
    <n v="5280"/>
    <s v="s5280"/>
    <x v="0"/>
    <s v="Fabrizio Copano: Solo pienso en mi"/>
    <s v="Rodrigo Toro, Francisco Schultz"/>
    <s v="Fabrizio Copano"/>
    <n v="1"/>
    <s v="Chile"/>
    <s v="Chile"/>
    <n v="1"/>
    <d v="2017-09-08T00:00:00"/>
    <n v="2017"/>
    <x v="5"/>
    <s v="60 min"/>
    <n v="60"/>
    <n v="60"/>
    <n v="1565.3890314018977"/>
    <s v=""/>
    <s v="Stand-Up Comedy"/>
    <s v="Stand-Up Comedy"/>
    <s v="Stand-Up Comedy"/>
    <n v="1"/>
  </r>
  <r>
    <n v="5794"/>
    <s v="s5794"/>
    <x v="0"/>
    <s v="Cedric the Entertainer: Live from the Ville"/>
    <s v="Troy Miller"/>
    <s v="Cedric the Entertainer"/>
    <n v="1"/>
    <s v="United States"/>
    <s v="United States"/>
    <n v="1"/>
    <d v="2016-09-16T00:00:00"/>
    <n v="2016"/>
    <x v="5"/>
    <s v="60 min"/>
    <n v="60"/>
    <n v="60"/>
    <n v="1565.3890314018977"/>
    <s v=""/>
    <s v="Stand-Up Comedy"/>
    <s v="Stand-Up Comedy"/>
    <s v="Stand-Up Comedy"/>
    <n v="1"/>
  </r>
  <r>
    <n v="5843"/>
    <s v="s5843"/>
    <x v="0"/>
    <s v="Bo Burnham: Make Happy"/>
    <s v="Bo Burnham, Christopher Storer"/>
    <s v="Bo Burnham"/>
    <n v="1"/>
    <s v="United States"/>
    <s v="United States"/>
    <n v="1"/>
    <d v="2016-06-03T00:00:00"/>
    <n v="2016"/>
    <x v="5"/>
    <s v="60 min"/>
    <n v="60"/>
    <n v="60"/>
    <n v="1565.3890314018977"/>
    <s v=""/>
    <s v="Music &amp; Musicals, Stand-Up Comedy"/>
    <s v="Music &amp; Musicals"/>
    <s v="Music &amp; Musicals, Stand-Up Comedy"/>
    <n v="2"/>
  </r>
  <r>
    <n v="5848"/>
    <s v="s5848"/>
    <x v="0"/>
    <s v="Ali Wong: Baby Cobra"/>
    <s v="Jay Karas"/>
    <s v="Ali Wong"/>
    <n v="1"/>
    <s v="United States"/>
    <s v="United States"/>
    <n v="1"/>
    <d v="2016-05-06T00:00:00"/>
    <n v="2016"/>
    <x v="5"/>
    <s v="60 min"/>
    <n v="60"/>
    <n v="60"/>
    <n v="1565.3890314018977"/>
    <s v=""/>
    <s v="Stand-Up Comedy"/>
    <s v="Stand-Up Comedy"/>
    <s v="Stand-Up Comedy"/>
    <n v="1"/>
  </r>
  <r>
    <n v="5879"/>
    <s v="s5879"/>
    <x v="0"/>
    <s v="Mike Epps: Don't Take It Personal"/>
    <s v="L. Frazier"/>
    <s v="Mike Epps"/>
    <n v="1"/>
    <s v="United States"/>
    <s v="United States"/>
    <n v="1"/>
    <d v="2015-12-18T00:00:00"/>
    <n v="2015"/>
    <x v="5"/>
    <s v="60 min"/>
    <n v="60"/>
    <n v="60"/>
    <n v="1565.3890314018977"/>
    <s v=""/>
    <s v="Stand-Up Comedy"/>
    <s v="Stand-Up Comedy"/>
    <s v="Stand-Up Comedy"/>
    <n v="1"/>
  </r>
  <r>
    <n v="6765"/>
    <s v="s6765"/>
    <x v="0"/>
    <s v="Fittest in Dubai"/>
    <s v="Gerry Blaksley"/>
    <m/>
    <n v="0"/>
    <s v="United Arab Emirates"/>
    <s v="United Arab Emirates"/>
    <n v="1"/>
    <d v="2020-04-15T00:00:00"/>
    <n v="2019"/>
    <x v="1"/>
    <s v="60 min"/>
    <n v="60"/>
    <n v="60"/>
    <n v="1565.3890314018977"/>
    <s v=""/>
    <s v="Documentaries, International Movies, Sports Movies"/>
    <s v="Documentaries"/>
    <s v="Documentaries, International Movies, Sports Movies"/>
    <n v="3"/>
  </r>
  <r>
    <n v="7234"/>
    <s v="s7234"/>
    <x v="0"/>
    <s v="Krish Trish and Baltiboy: The Greatest Trick"/>
    <s v="Munjal Shroff, Tilak Shetty"/>
    <s v="Damandeep Singh Baggan, Smita Malhotra, Baba Sehgal"/>
    <n v="3"/>
    <m/>
    <m/>
    <n v="0"/>
    <d v="2017-09-08T00:00:00"/>
    <n v="2013"/>
    <x v="8"/>
    <s v="60 min"/>
    <n v="60"/>
    <n v="60"/>
    <n v="1565.3890314018977"/>
    <s v=""/>
    <s v="Children &amp; Family Movies"/>
    <s v="Children &amp; Family Movies"/>
    <s v="Children &amp; Family Movies"/>
    <n v="1"/>
  </r>
  <r>
    <n v="7501"/>
    <s v="s7501"/>
    <x v="0"/>
    <s v="Monster High: Scaris, City of Frights"/>
    <s v="Dustin McKenzie, Andrew Duncan, Audu Paden"/>
    <s v="Laura Bailey, Cam Clarke, Erin Fitzgerald, Dee Dee Green, Celeste Henderson, Kate Higgins, Jonathan Lipow, Julie Maddalena, Dustin McKenzie, Audu Paden"/>
    <n v="10"/>
    <s v="United States"/>
    <s v="United States"/>
    <n v="1"/>
    <d v="2015-07-07T00:00:00"/>
    <n v="2013"/>
    <x v="4"/>
    <s v="60 min"/>
    <n v="60"/>
    <n v="60"/>
    <n v="1565.3890314018977"/>
    <s v=""/>
    <s v="Children &amp; Family Movies"/>
    <s v="Children &amp; Family Movies"/>
    <s v="Children &amp; Family Movies"/>
    <n v="1"/>
  </r>
  <r>
    <n v="8239"/>
    <s v="s8239"/>
    <x v="0"/>
    <s v="The Carter Effect"/>
    <s v="Sean Menard"/>
    <s v="Vince Carter"/>
    <n v="1"/>
    <s v="United States"/>
    <s v="United States"/>
    <n v="1"/>
    <d v="2018-05-01T00:00:00"/>
    <n v="2017"/>
    <x v="5"/>
    <s v="60 min"/>
    <n v="60"/>
    <n v="60"/>
    <n v="1565.3890314018977"/>
    <s v=""/>
    <s v="Documentaries, Sports Movies"/>
    <s v="Documentaries"/>
    <s v="Documentaries, Sports Movies"/>
    <n v="2"/>
  </r>
  <r>
    <n v="8603"/>
    <s v="s8603"/>
    <x v="0"/>
    <s v="Tom and Jerry: The Magic Ring"/>
    <s v="Phil Roman"/>
    <s v="Richard Kind, Dana Hill, Anndi McAfee, Tony Jay, Rip Taylor, Henry Gibson"/>
    <n v="6"/>
    <m/>
    <m/>
    <n v="0"/>
    <d v="2019-12-15T00:00:00"/>
    <n v="2001"/>
    <x v="8"/>
    <s v="60 min"/>
    <n v="60"/>
    <n v="60"/>
    <n v="1565.3890314018977"/>
    <s v=""/>
    <s v="Children &amp; Family Movies, Comedies"/>
    <s v="Children &amp; Family Movies"/>
    <s v="Children &amp; Family Movies, Comedies"/>
    <n v="2"/>
  </r>
  <r>
    <n v="24"/>
    <s v="s24"/>
    <x v="0"/>
    <s v="Go! Go! Cory Carson: Chrissy Takes the Wheel"/>
    <s v="Alex Woo, Stanley Moore"/>
    <s v="Maisie Benson, Paul Killam, Kerry Gudjohnsen, AC Lim"/>
    <n v="4"/>
    <m/>
    <m/>
    <n v="0"/>
    <d v="2021-09-21T00:00:00"/>
    <n v="2021"/>
    <x v="0"/>
    <s v="61 min"/>
    <n v="61"/>
    <n v="61"/>
    <n v="1487.2590362950637"/>
    <s v=""/>
    <s v="Children &amp; Family Movies"/>
    <s v="Children &amp; Family Movies"/>
    <s v="Children &amp; Family Movies"/>
    <n v="1"/>
  </r>
  <r>
    <n v="756"/>
    <s v="s756"/>
    <x v="0"/>
    <s v="Kitty Love: An Homage to Cats"/>
    <m/>
    <s v="Nicolette Kluijver"/>
    <n v="1"/>
    <s v="Netherlands"/>
    <s v="Netherlands"/>
    <n v="1"/>
    <d v="2021-06-05T00:00:00"/>
    <n v="2021"/>
    <x v="4"/>
    <s v="61 min"/>
    <n v="61"/>
    <n v="61"/>
    <n v="1487.2590362950637"/>
    <s v=""/>
    <s v="Children &amp; Family Movies, Documentaries, International Movies"/>
    <s v="Children &amp; Family Movies"/>
    <s v="Children &amp; Family Movies, Documentaries, International Movies"/>
    <n v="3"/>
  </r>
  <r>
    <n v="850"/>
    <s v="s850"/>
    <x v="0"/>
    <s v="Sam Smith: Love Goes - Live at Abbey Road Studios"/>
    <m/>
    <s v="Sam Smith"/>
    <n v="1"/>
    <m/>
    <m/>
    <n v="0"/>
    <d v="2021-05-22T00:00:00"/>
    <n v="2020"/>
    <x v="4"/>
    <s v="61 min"/>
    <n v="61"/>
    <n v="61"/>
    <n v="1487.2590362950637"/>
    <s v=""/>
    <s v="International Movies, Music &amp; Musicals"/>
    <s v="International Movies"/>
    <s v="International Movies, Music &amp; Musicals"/>
    <n v="2"/>
  </r>
  <r>
    <n v="1986"/>
    <s v="s1986"/>
    <x v="0"/>
    <s v="Horrid Henry's Gross Day Out"/>
    <s v="Gary Andrews"/>
    <s v="Lizzie Waterworth-Santo, Emma Tate, Sue Elliot Nicholls, Tamsin Heatley, Wayne Forester, Aidan Cook, Philip Pope"/>
    <n v="7"/>
    <s v="United Kingdom"/>
    <s v="United Kingdom"/>
    <n v="1"/>
    <d v="2020-09-17T00:00:00"/>
    <n v="2020"/>
    <x v="0"/>
    <s v="61 min"/>
    <n v="61"/>
    <n v="61"/>
    <n v="1487.2590362950637"/>
    <s v=""/>
    <s v="Children &amp; Family Movies, Comedies"/>
    <s v="Children &amp; Family Movies"/>
    <s v="Children &amp; Family Movies, Comedies"/>
    <n v="2"/>
  </r>
  <r>
    <n v="2562"/>
    <s v="s2562"/>
    <x v="0"/>
    <s v="Jerry Seinfeld: 23 Hours To Kill"/>
    <s v="Joe DeMaio"/>
    <s v="Jerry Seinfeld"/>
    <n v="1"/>
    <s v="United States"/>
    <s v="United States"/>
    <n v="1"/>
    <d v="2020-05-05T00:00:00"/>
    <n v="2020"/>
    <x v="6"/>
    <s v="61 min"/>
    <n v="61"/>
    <n v="61"/>
    <n v="1487.2590362950637"/>
    <s v=""/>
    <s v="Stand-Up Comedy"/>
    <s v="Stand-Up Comedy"/>
    <s v="Stand-Up Comedy"/>
    <n v="1"/>
  </r>
  <r>
    <n v="2850"/>
    <s v="s2850"/>
    <x v="0"/>
    <s v="Taylor Tomlinson: Quarter-Life Crisis"/>
    <s v="Marcus Raboy"/>
    <s v="Taylor Tomlinson"/>
    <n v="1"/>
    <s v="United States"/>
    <s v="United States"/>
    <n v="1"/>
    <d v="2020-03-03T00:00:00"/>
    <n v="2020"/>
    <x v="5"/>
    <s v="61 min"/>
    <n v="61"/>
    <n v="61"/>
    <n v="1487.2590362950637"/>
    <s v=""/>
    <s v="Stand-Up Comedy"/>
    <s v="Stand-Up Comedy"/>
    <s v="Stand-Up Comedy"/>
    <n v="1"/>
  </r>
  <r>
    <n v="2854"/>
    <s v="s2854"/>
    <x v="0"/>
    <s v="Fat Ballerina - David A. Arnold"/>
    <s v="Milton Horowitz"/>
    <s v="David A. Arnold"/>
    <n v="1"/>
    <s v="United States"/>
    <s v="United States"/>
    <n v="1"/>
    <d v="2020-03-02T00:00:00"/>
    <n v="2020"/>
    <x v="5"/>
    <s v="61 min"/>
    <n v="61"/>
    <n v="61"/>
    <n v="1487.2590362950637"/>
    <s v=""/>
    <s v="Stand-Up Comedy"/>
    <s v="Stand-Up Comedy"/>
    <s v="Stand-Up Comedy"/>
    <n v="1"/>
  </r>
  <r>
    <n v="3004"/>
    <s v="s3004"/>
    <x v="0"/>
    <s v="Fortune Feimster: Sweet &amp; Salty"/>
    <s v="Krysia Plonka"/>
    <s v="Fortune Feimster"/>
    <n v="1"/>
    <s v="United States"/>
    <s v="United States"/>
    <n v="1"/>
    <d v="2020-01-21T00:00:00"/>
    <n v="2020"/>
    <x v="5"/>
    <s v="61 min"/>
    <n v="61"/>
    <n v="61"/>
    <n v="1487.2590362950637"/>
    <s v=""/>
    <s v="Stand-Up Comedy"/>
    <s v="Stand-Up Comedy"/>
    <s v="Stand-Up Comedy"/>
    <n v="1"/>
  </r>
  <r>
    <n v="3306"/>
    <s v="s3306"/>
    <x v="0"/>
    <s v="Seth Meyers: Lobby Baby"/>
    <s v="Neal Brennan"/>
    <s v="Seth Meyers"/>
    <n v="1"/>
    <s v="United States"/>
    <s v="United States"/>
    <n v="1"/>
    <d v="2019-11-05T00:00:00"/>
    <n v="2019"/>
    <x v="5"/>
    <s v="61 min"/>
    <n v="61"/>
    <n v="61"/>
    <n v="1487.2590362950637"/>
    <s v=""/>
    <s v="Stand-Up Comedy"/>
    <s v="Stand-Up Comedy"/>
    <s v="Stand-Up Comedy"/>
    <n v="1"/>
  </r>
  <r>
    <n v="3377"/>
    <s v="s3377"/>
    <x v="0"/>
    <s v="My Next Guest with David Letterman and Shah Rukh Khan"/>
    <s v="Michael Steed"/>
    <s v="Shah Rukh Khan, David Letterman"/>
    <n v="2"/>
    <m/>
    <m/>
    <n v="0"/>
    <d v="2019-10-25T00:00:00"/>
    <n v="2019"/>
    <x v="6"/>
    <s v="61 min"/>
    <n v="61"/>
    <n v="61"/>
    <n v="1487.2590362950637"/>
    <s v=""/>
    <s v="International Movies"/>
    <s v="International Movies"/>
    <s v="International Movies"/>
    <n v="1"/>
  </r>
  <r>
    <n v="3397"/>
    <s v="s3397"/>
    <x v="0"/>
    <s v="ChuChuTV Surprise Eggs Learning Videos (English)"/>
    <m/>
    <m/>
    <n v="0"/>
    <m/>
    <m/>
    <n v="0"/>
    <d v="2019-10-18T00:00:00"/>
    <n v="2019"/>
    <x v="0"/>
    <s v="61 min"/>
    <n v="61"/>
    <n v="61"/>
    <n v="1487.2590362950637"/>
    <s v=""/>
    <s v="Children &amp; Family Movies"/>
    <s v="Children &amp; Family Movies"/>
    <s v="Children &amp; Family Movies"/>
    <n v="1"/>
  </r>
  <r>
    <n v="3698"/>
    <s v="s3698"/>
    <x v="0"/>
    <s v="War Against Women"/>
    <s v="Hern√°n Zin"/>
    <m/>
    <n v="0"/>
    <s v="United States"/>
    <s v="United States, Spain"/>
    <n v="2"/>
    <d v="2019-07-01T00:00:00"/>
    <n v="2013"/>
    <x v="5"/>
    <s v="61 min"/>
    <n v="61"/>
    <n v="61"/>
    <n v="1487.2590362950637"/>
    <s v=""/>
    <s v="Documentaries, International Movies"/>
    <s v="Documentaries"/>
    <s v="Documentaries, International Movies"/>
    <n v="2"/>
  </r>
  <r>
    <n v="3757"/>
    <s v="s3757"/>
    <x v="0"/>
    <s v="Oprah Presents When They See Us Now"/>
    <s v="Mark Ritchie"/>
    <s v="Oprah Winfrey, Ava DuVernay"/>
    <n v="2"/>
    <s v="United States"/>
    <s v="United States"/>
    <n v="1"/>
    <d v="2019-06-13T00:00:00"/>
    <n v="2019"/>
    <x v="6"/>
    <s v="61 min"/>
    <n v="61"/>
    <n v="61"/>
    <n v="1487.2590362950637"/>
    <s v=""/>
    <s v="Documentaries"/>
    <s v="Documentaries"/>
    <s v="Documentaries"/>
    <n v="1"/>
  </r>
  <r>
    <n v="3828"/>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n v="34"/>
    <s v="United States"/>
    <s v="United States"/>
    <n v="1"/>
    <d v="2019-05-14T00:00:00"/>
    <n v="2019"/>
    <x v="5"/>
    <s v="61 min"/>
    <n v="61"/>
    <n v="61"/>
    <n v="1487.2590362950637"/>
    <s v=""/>
    <s v="Comedies"/>
    <s v="Comedies"/>
    <s v="Comedies"/>
    <n v="1"/>
  </r>
  <r>
    <n v="3925"/>
    <s v="s3925"/>
    <x v="0"/>
    <s v="Francesco De Carlo: Cose di Questo Mondo"/>
    <m/>
    <s v="Francesco De Carlo"/>
    <n v="1"/>
    <s v="Italy"/>
    <s v="Italy"/>
    <n v="1"/>
    <d v="2019-04-12T00:00:00"/>
    <n v="2019"/>
    <x v="5"/>
    <s v="61 min"/>
    <n v="61"/>
    <n v="61"/>
    <n v="1487.2590362950637"/>
    <s v=""/>
    <s v="Stand-Up Comedy"/>
    <s v="Stand-Up Comedy"/>
    <s v="Stand-Up Comedy"/>
    <n v="1"/>
  </r>
  <r>
    <n v="3975"/>
    <s v="s3975"/>
    <x v="0"/>
    <s v="Nate Bargatze: The Tennessee Kid"/>
    <s v="Ryan Polito"/>
    <s v="Nate Bargatze"/>
    <n v="1"/>
    <s v="United States"/>
    <s v="United States"/>
    <n v="1"/>
    <d v="2019-03-26T00:00:00"/>
    <n v="2019"/>
    <x v="6"/>
    <s v="61 min"/>
    <n v="61"/>
    <n v="61"/>
    <n v="1487.2590362950637"/>
    <s v=""/>
    <s v="Stand-Up Comedy"/>
    <s v="Stand-Up Comedy"/>
    <s v="Stand-Up Comedy"/>
    <n v="1"/>
  </r>
  <r>
    <n v="4000"/>
    <s v="s4000"/>
    <x v="0"/>
    <s v="Amy Schumer Growing"/>
    <s v="Amy Schumer"/>
    <s v="Amy Schumer"/>
    <n v="1"/>
    <s v="United States"/>
    <s v="United States"/>
    <n v="1"/>
    <d v="2019-03-19T00:00:00"/>
    <n v="2019"/>
    <x v="5"/>
    <s v="61 min"/>
    <n v="61"/>
    <n v="61"/>
    <n v="1487.2590362950637"/>
    <s v=""/>
    <s v="Stand-Up Comedy"/>
    <s v="Stand-Up Comedy"/>
    <s v="Stand-Up Comedy"/>
    <n v="1"/>
  </r>
  <r>
    <n v="4081"/>
    <s v="s4081"/>
    <x v="0"/>
    <s v="Zach Galifianakis: Live at the Purple Onion"/>
    <s v="Michael Blieden"/>
    <s v="Zach Galifianakis, Brian Unger"/>
    <n v="2"/>
    <s v="United States"/>
    <s v="United States"/>
    <n v="1"/>
    <d v="2019-02-26T00:00:00"/>
    <n v="2006"/>
    <x v="5"/>
    <s v="61 min"/>
    <n v="61"/>
    <n v="61"/>
    <n v="1487.2590362950637"/>
    <s v=""/>
    <s v="Stand-Up Comedy"/>
    <s v="Stand-Up Comedy"/>
    <s v="Stand-Up Comedy"/>
    <n v="1"/>
  </r>
  <r>
    <n v="4223"/>
    <s v="s4223"/>
    <x v="0"/>
    <s v="Moshe Kasher: Live in Oakland"/>
    <s v="Jay Chapman"/>
    <s v="Moshe Kasher"/>
    <n v="1"/>
    <s v="United States"/>
    <s v="United States"/>
    <n v="1"/>
    <d v="2019-01-01T00:00:00"/>
    <n v="2012"/>
    <x v="5"/>
    <s v="61 min"/>
    <n v="61"/>
    <n v="61"/>
    <n v="1487.2590362950637"/>
    <s v=""/>
    <s v="Stand-Up Comedy"/>
    <s v="Stand-Up Comedy"/>
    <s v="Stand-Up Comedy"/>
    <n v="1"/>
  </r>
  <r>
    <n v="4232"/>
    <s v="s4232"/>
    <x v="0"/>
    <s v="Bill Hicks: Relentless"/>
    <s v="Chris Bould"/>
    <s v="Bill Hicks"/>
    <n v="1"/>
    <s v="United Kingdom"/>
    <s v="United Kingdom"/>
    <n v="1"/>
    <d v="2018-12-31T00:00:00"/>
    <n v="1992"/>
    <x v="5"/>
    <s v="61 min"/>
    <n v="61"/>
    <n v="61"/>
    <n v="1487.2590362950637"/>
    <s v=""/>
    <s v="Stand-Up Comedy"/>
    <s v="Stand-Up Comedy"/>
    <s v="Stand-Up Comedy"/>
    <n v="1"/>
  </r>
  <r>
    <n v="4789"/>
    <s v="s4789"/>
    <x v="0"/>
    <s v="Katt Williams: Kattpacalypse"/>
    <s v="Marcus Raboy"/>
    <s v="Katt Williams"/>
    <n v="1"/>
    <s v="United States"/>
    <s v="United States"/>
    <n v="1"/>
    <d v="2018-07-03T00:00:00"/>
    <n v="2012"/>
    <x v="5"/>
    <s v="61 min"/>
    <n v="61"/>
    <n v="61"/>
    <n v="1487.2590362950637"/>
    <s v=""/>
    <s v="Stand-Up Comedy"/>
    <s v="Stand-Up Comedy"/>
    <s v="Stand-Up Comedy"/>
    <n v="1"/>
  </r>
  <r>
    <n v="5061"/>
    <s v="s5061"/>
    <x v="0"/>
    <s v="Fakkah Fuzz: Almost Banned"/>
    <s v="Michael McKay"/>
    <s v="Fakkah Fuzz"/>
    <n v="1"/>
    <s v="Singapore"/>
    <s v="Singapore"/>
    <n v="1"/>
    <d v="2018-01-26T00:00:00"/>
    <n v="2018"/>
    <x v="5"/>
    <s v="61 min"/>
    <n v="61"/>
    <n v="61"/>
    <n v="1487.2590362950637"/>
    <s v=""/>
    <s v="Stand-Up Comedy"/>
    <s v="Stand-Up Comedy"/>
    <s v="Stand-Up Comedy"/>
    <n v="1"/>
  </r>
  <r>
    <n v="5109"/>
    <s v="s5109"/>
    <x v="0"/>
    <s v="Todd Barry: Spicy Honey"/>
    <s v="Jay Chapman"/>
    <s v="Todd Barry"/>
    <n v="1"/>
    <s v="United States"/>
    <s v="United States"/>
    <n v="1"/>
    <d v="2017-12-26T00:00:00"/>
    <n v="2017"/>
    <x v="5"/>
    <s v="61 min"/>
    <n v="61"/>
    <n v="61"/>
    <n v="1487.2590362950637"/>
    <s v=""/>
    <s v="Stand-Up Comedy"/>
    <s v="Stand-Up Comedy"/>
    <s v="Stand-Up Comedy"/>
    <n v="1"/>
  </r>
  <r>
    <n v="5162"/>
    <s v="s5162"/>
    <x v="0"/>
    <s v="Brian Regan: Nunchucks and Flamethrowers"/>
    <s v="Troy Miller"/>
    <s v="Brian Regan"/>
    <n v="1"/>
    <s v="United States"/>
    <s v="United States"/>
    <n v="1"/>
    <d v="2017-11-21T00:00:00"/>
    <n v="2017"/>
    <x v="6"/>
    <s v="61 min"/>
    <n v="61"/>
    <n v="61"/>
    <n v="1487.2590362950637"/>
    <s v=""/>
    <s v="Stand-Up Comedy"/>
    <s v="Stand-Up Comedy"/>
    <s v="Stand-Up Comedy"/>
    <n v="1"/>
  </r>
  <r>
    <n v="5493"/>
    <s v="s5493"/>
    <x v="0"/>
    <s v="Norm Macdonald: Hitler's Dog, Gossip &amp; Trickery"/>
    <s v="Liz Plonka"/>
    <s v="Norm MacDonald"/>
    <n v="1"/>
    <s v="United States"/>
    <s v="United States"/>
    <n v="1"/>
    <d v="2017-05-09T00:00:00"/>
    <n v="2017"/>
    <x v="5"/>
    <s v="61 min"/>
    <n v="61"/>
    <n v="61"/>
    <n v="1487.2590362950637"/>
    <s v=""/>
    <s v="Stand-Up Comedy"/>
    <s v="Stand-Up Comedy"/>
    <s v="Stand-Up Comedy"/>
    <n v="1"/>
  </r>
  <r>
    <n v="5709"/>
    <s v="s5709"/>
    <x v="0"/>
    <s v="Michael Che Matters"/>
    <s v="Oz Rodriguez"/>
    <s v="Michael Che"/>
    <n v="1"/>
    <s v="United States"/>
    <s v="United States"/>
    <n v="1"/>
    <d v="2016-11-25T00:00:00"/>
    <n v="2016"/>
    <x v="5"/>
    <s v="61 min"/>
    <n v="61"/>
    <n v="61"/>
    <n v="1487.2590362950637"/>
    <s v=""/>
    <s v="Stand-Up Comedy"/>
    <s v="Stand-Up Comedy"/>
    <s v="Stand-Up Comedy"/>
    <n v="1"/>
  </r>
  <r>
    <n v="6207"/>
    <s v="s6207"/>
    <x v="0"/>
    <s v="Bachelor Girls"/>
    <s v="Shikha Makan"/>
    <m/>
    <n v="0"/>
    <s v="India"/>
    <s v="India"/>
    <n v="1"/>
    <d v="2018-03-01T00:00:00"/>
    <n v="2016"/>
    <x v="5"/>
    <s v="61 min"/>
    <n v="61"/>
    <n v="61"/>
    <n v="1487.2590362950637"/>
    <s v=""/>
    <s v="Documentaries, International Movies"/>
    <s v="Documentaries"/>
    <s v="Documentaries, International Movies"/>
    <n v="2"/>
  </r>
  <r>
    <n v="6763"/>
    <s v="s6763"/>
    <x v="0"/>
    <s v="Fishtail"/>
    <s v="Andrew Renzi"/>
    <s v="Harry Dean Stanton"/>
    <n v="1"/>
    <s v="United States"/>
    <s v="United States"/>
    <n v="1"/>
    <d v="2018-10-01T00:00:00"/>
    <n v="2015"/>
    <x v="11"/>
    <s v="61 min"/>
    <n v="61"/>
    <n v="61"/>
    <n v="1487.2590362950637"/>
    <s v=""/>
    <s v="Documentaries"/>
    <s v="Documentaries"/>
    <s v="Documentaries"/>
    <n v="1"/>
  </r>
  <r>
    <n v="7230"/>
    <s v="s7230"/>
    <x v="0"/>
    <s v="Krish Trish and Baltiboy: Comics of India"/>
    <s v="Tilak Shetty"/>
    <s v="Damandeep Singh Baggan, Smita Malhotra, Baba Sehgal"/>
    <n v="3"/>
    <m/>
    <m/>
    <n v="0"/>
    <d v="2017-09-08T00:00:00"/>
    <n v="2012"/>
    <x v="8"/>
    <s v="61 min"/>
    <n v="61"/>
    <n v="61"/>
    <n v="1487.2590362950637"/>
    <s v=""/>
    <s v="Children &amp; Family Movies"/>
    <s v="Children &amp; Family Movies"/>
    <s v="Children &amp; Family Movies"/>
    <n v="1"/>
  </r>
  <r>
    <n v="7920"/>
    <s v="s7920"/>
    <x v="0"/>
    <s v="Saeed Mirza: The Leftist Sufi"/>
    <s v="Kireet Khurana, Padmakumar Narasimhamurthy"/>
    <s v="Saeed Akhtar Mirza"/>
    <n v="1"/>
    <s v="India"/>
    <s v="India"/>
    <n v="1"/>
    <d v="2017-05-01T00:00:00"/>
    <n v="2016"/>
    <x v="5"/>
    <s v="61 min"/>
    <n v="61"/>
    <n v="61"/>
    <n v="1487.2590362950637"/>
    <s v=""/>
    <s v="Documentaries, International Movies"/>
    <s v="Documentaries"/>
    <s v="Documentaries, International Movies"/>
    <n v="2"/>
  </r>
  <r>
    <n v="8661"/>
    <s v="s8661"/>
    <x v="0"/>
    <s v="Undercover: How to Operate Behind Enemy Lines"/>
    <s v="John Ford"/>
    <m/>
    <n v="0"/>
    <s v="United States"/>
    <s v="United States"/>
    <n v="1"/>
    <d v="2017-03-31T00:00:00"/>
    <n v="1943"/>
    <x v="6"/>
    <s v="61 min"/>
    <n v="61"/>
    <n v="61"/>
    <n v="1487.2590362950637"/>
    <s v=""/>
    <s v="Classic Movies, Documentaries"/>
    <s v="Classic Movies"/>
    <s v="Classic Movies, Documentaries"/>
    <n v="2"/>
  </r>
  <r>
    <n v="418"/>
    <s v="s418"/>
    <x v="0"/>
    <s v="Chhota Bheem in African Safari"/>
    <s v="Binayak Das"/>
    <s v="Sonal Kaushal, Rupa Bhimani, Julie Tejwani, Sabina Malik, Jigna Bharadwaj, Rajesh Kava"/>
    <n v="6"/>
    <m/>
    <m/>
    <n v="0"/>
    <d v="2021-07-22T00:00:00"/>
    <n v="2015"/>
    <x v="8"/>
    <s v="62 min"/>
    <n v="62"/>
    <n v="62"/>
    <n v="1411.1290411882296"/>
    <s v=""/>
    <s v="Children &amp; Family Movies"/>
    <s v="Children &amp; Family Movies"/>
    <s v="Children &amp; Family Movies"/>
    <n v="1"/>
  </r>
  <r>
    <n v="2243"/>
    <s v="s2243"/>
    <x v="0"/>
    <s v="Urzila Carlson: Overqualified Loser"/>
    <s v="Hayden Guppy"/>
    <s v="Urzila Carlson"/>
    <n v="1"/>
    <s v="Australia"/>
    <s v="Australia"/>
    <n v="1"/>
    <d v="2020-07-14T00:00:00"/>
    <n v="2020"/>
    <x v="5"/>
    <s v="62 min"/>
    <n v="62"/>
    <n v="62"/>
    <n v="1411.1290411882296"/>
    <s v=""/>
    <s v="Stand-Up Comedy"/>
    <s v="Stand-Up Comedy"/>
    <s v="Stand-Up Comedy"/>
    <n v="1"/>
  </r>
  <r>
    <n v="2807"/>
    <s v="s2807"/>
    <x v="0"/>
    <s v="Bert Kreischer: Hey Big Boy"/>
    <s v="Jeff Tomsic"/>
    <s v="Bert Kreischer"/>
    <n v="1"/>
    <s v="United States"/>
    <s v="United States"/>
    <n v="1"/>
    <d v="2020-03-17T00:00:00"/>
    <n v="2020"/>
    <x v="5"/>
    <s v="62 min"/>
    <n v="62"/>
    <n v="62"/>
    <n v="1411.1290411882296"/>
    <s v=""/>
    <s v="Stand-Up Comedy"/>
    <s v="Stand-Up Comedy"/>
    <s v="Stand-Up Comedy"/>
    <n v="1"/>
  </r>
  <r>
    <n v="2979"/>
    <s v="s2979"/>
    <x v="0"/>
    <s v="Kevin Hart: I'm a Grown Little Man"/>
    <s v="Shannon Hartman"/>
    <s v="Kevin Hart"/>
    <n v="1"/>
    <s v="United States"/>
    <s v="United States"/>
    <n v="1"/>
    <d v="2020-01-30T00:00:00"/>
    <n v="2009"/>
    <x v="5"/>
    <s v="62 min"/>
    <n v="62"/>
    <n v="62"/>
    <n v="1411.1290411882296"/>
    <s v=""/>
    <s v="Stand-Up Comedy"/>
    <s v="Stand-Up Comedy"/>
    <s v="Stand-Up Comedy"/>
    <n v="1"/>
  </r>
  <r>
    <n v="3425"/>
    <s v="s3425"/>
    <x v="0"/>
    <s v="Martin Matte: La vie, la mort...eh la la..!"/>
    <s v="Jean-Fran√ßois Blais"/>
    <s v="Martin Matte"/>
    <n v="1"/>
    <s v="Canada"/>
    <s v="Canada"/>
    <n v="1"/>
    <d v="2019-10-14T00:00:00"/>
    <n v="2019"/>
    <x v="1"/>
    <s v="62 min"/>
    <n v="62"/>
    <n v="62"/>
    <n v="1411.1290411882296"/>
    <s v=""/>
    <s v="Stand-Up Comedy"/>
    <s v="Stand-Up Comedy"/>
    <s v="Stand-Up Comedy"/>
    <n v="1"/>
  </r>
  <r>
    <n v="3777"/>
    <s v="s3777"/>
    <x v="0"/>
    <s v="Miranda Sings Live‚Ä¶Your Welcome"/>
    <s v="Marcus Raboy"/>
    <s v="Colleen Ballinger"/>
    <n v="1"/>
    <s v="United States"/>
    <s v="United States"/>
    <n v="1"/>
    <d v="2019-06-04T00:00:00"/>
    <n v="2019"/>
    <x v="1"/>
    <s v="62 min"/>
    <n v="62"/>
    <n v="62"/>
    <n v="1411.1290411882296"/>
    <s v=""/>
    <s v="Stand-Up Comedy"/>
    <s v="Stand-Up Comedy"/>
    <s v="Stand-Up Comedy"/>
    <n v="1"/>
  </r>
  <r>
    <n v="4116"/>
    <s v="s4116"/>
    <x v="0"/>
    <s v="Ken Jeong: You Complete Me, Ho"/>
    <s v="Jon M. Chu"/>
    <s v="Ken Jeong"/>
    <n v="1"/>
    <s v="United States"/>
    <s v="United States"/>
    <n v="1"/>
    <d v="2019-02-14T00:00:00"/>
    <n v="2019"/>
    <x v="5"/>
    <s v="62 min"/>
    <n v="62"/>
    <n v="62"/>
    <n v="1411.1290411882296"/>
    <s v=""/>
    <s v="Stand-Up Comedy"/>
    <s v="Stand-Up Comedy"/>
    <s v="Stand-Up Comedy"/>
    <n v="1"/>
  </r>
  <r>
    <n v="4920"/>
    <s v="s4920"/>
    <x v="0"/>
    <s v="Kevin James: Never Don't Give Up"/>
    <s v="Andy Fickman"/>
    <s v="Kevin James"/>
    <n v="1"/>
    <s v="United States"/>
    <s v="United States"/>
    <n v="1"/>
    <d v="2018-04-24T00:00:00"/>
    <n v="2018"/>
    <x v="6"/>
    <s v="62 min"/>
    <n v="62"/>
    <n v="62"/>
    <n v="1411.1290411882296"/>
    <s v=""/>
    <s v="Stand-Up Comedy"/>
    <s v="Stand-Up Comedy"/>
    <s v="Stand-Up Comedy"/>
    <n v="1"/>
  </r>
  <r>
    <n v="4963"/>
    <s v="s4963"/>
    <x v="0"/>
    <s v="Sof√≠a Ni√±o de Rivera: Selecci√≥n Natural"/>
    <s v="Ra√∫l Campos, Jan Suter"/>
    <s v="Sof√≠a Ni√±o de Rivera"/>
    <n v="1"/>
    <s v="Mexico"/>
    <s v="Mexico"/>
    <n v="1"/>
    <d v="2018-03-30T00:00:00"/>
    <n v="2018"/>
    <x v="5"/>
    <s v="62 min"/>
    <n v="62"/>
    <n v="62"/>
    <n v="1411.1290411882296"/>
    <s v=""/>
    <s v="Stand-Up Comedy"/>
    <s v="Stand-Up Comedy"/>
    <s v="Stand-Up Comedy"/>
    <n v="1"/>
  </r>
  <r>
    <n v="5072"/>
    <s v="s5072"/>
    <x v="0"/>
    <s v="Harith Iskander: I Told You So"/>
    <s v="Michael McKay"/>
    <s v="Harith Iskander"/>
    <n v="1"/>
    <s v="United States"/>
    <s v="United States"/>
    <n v="1"/>
    <d v="2018-01-19T00:00:00"/>
    <n v="2018"/>
    <x v="1"/>
    <s v="62 min"/>
    <n v="62"/>
    <n v="62"/>
    <n v="1411.1290411882296"/>
    <s v=""/>
    <s v="Stand-Up Comedy"/>
    <s v="Stand-Up Comedy"/>
    <s v="Stand-Up Comedy"/>
    <n v="1"/>
  </r>
  <r>
    <n v="5077"/>
    <s v="s5077"/>
    <x v="0"/>
    <s v="Arango y Sanint: R√≠ase el show"/>
    <s v="Ra√∫l Campos, Jan Suter"/>
    <s v="Juli√°n Arango, Antonio Sanint"/>
    <n v="2"/>
    <s v="Colombia"/>
    <s v="Colombia"/>
    <n v="1"/>
    <d v="2018-01-17T00:00:00"/>
    <n v="2018"/>
    <x v="5"/>
    <s v="62 min"/>
    <n v="62"/>
    <n v="62"/>
    <n v="1411.1290411882296"/>
    <s v=""/>
    <s v="Stand-Up Comedy"/>
    <s v="Stand-Up Comedy"/>
    <s v="Stand-Up Comedy"/>
    <n v="1"/>
  </r>
  <r>
    <n v="5269"/>
    <s v="s5269"/>
    <x v="0"/>
    <s v="Jerry Before Seinfeld"/>
    <s v="Michael Bonfiglio"/>
    <s v="Jerry Seinfeld"/>
    <n v="1"/>
    <s v="United States"/>
    <s v="United States"/>
    <n v="1"/>
    <d v="2017-09-19T00:00:00"/>
    <n v="2017"/>
    <x v="1"/>
    <s v="62 min"/>
    <n v="62"/>
    <n v="62"/>
    <n v="1411.1290411882296"/>
    <s v=""/>
    <s v="Stand-Up Comedy"/>
    <s v="Stand-Up Comedy"/>
    <s v="Stand-Up Comedy"/>
    <n v="1"/>
  </r>
  <r>
    <n v="5577"/>
    <s v="s5577"/>
    <x v="0"/>
    <s v="Jim Norton: Mouthful of Shame"/>
    <s v="Shannon Hartman"/>
    <s v="Jim Norton"/>
    <n v="1"/>
    <s v="United States"/>
    <s v="United States"/>
    <n v="1"/>
    <d v="2017-03-14T00:00:00"/>
    <n v="2017"/>
    <x v="5"/>
    <s v="62 min"/>
    <n v="62"/>
    <n v="62"/>
    <n v="1411.1290411882296"/>
    <s v=""/>
    <s v="Stand-Up Comedy"/>
    <s v="Stand-Up Comedy"/>
    <s v="Stand-Up Comedy"/>
    <n v="1"/>
  </r>
  <r>
    <n v="5658"/>
    <s v="s5658"/>
    <x v="0"/>
    <s v="Garfunkel and Oates: Trying to be Special"/>
    <s v="Riki Lindhome, Jeremy Konner"/>
    <s v="Riki Lindhome, Kate Micucci, Anthony Jeselnik, Steve Agee"/>
    <n v="4"/>
    <s v="United States"/>
    <s v="United States"/>
    <n v="1"/>
    <d v="2016-12-23T00:00:00"/>
    <n v="2016"/>
    <x v="5"/>
    <s v="62 min"/>
    <n v="62"/>
    <n v="62"/>
    <n v="1411.1290411882296"/>
    <s v=""/>
    <s v="Music &amp; Musicals, Stand-Up Comedy"/>
    <s v="Music &amp; Musicals"/>
    <s v="Music &amp; Musicals, Stand-Up Comedy"/>
    <n v="2"/>
  </r>
  <r>
    <n v="5690"/>
    <s v="s5690"/>
    <x v="0"/>
    <s v="Reggie Watts: Spatial"/>
    <s v="Benjamin Dickinson"/>
    <s v="Reggie Watts"/>
    <n v="1"/>
    <s v="United States"/>
    <s v="United States"/>
    <n v="1"/>
    <d v="2016-12-06T00:00:00"/>
    <n v="2016"/>
    <x v="5"/>
    <s v="62 min"/>
    <n v="62"/>
    <n v="62"/>
    <n v="1411.1290411882296"/>
    <s v=""/>
    <s v="Music &amp; Musicals, Stand-Up Comedy"/>
    <s v="Music &amp; Musicals"/>
    <s v="Music &amp; Musicals, Stand-Up Comedy"/>
    <n v="2"/>
  </r>
  <r>
    <n v="5714"/>
    <s v="s5714"/>
    <x v="0"/>
    <s v="Colin Quinn: The New York Story"/>
    <s v="Jerry Seinfeld"/>
    <s v="Colin Quinn"/>
    <n v="1"/>
    <s v="United States"/>
    <s v="United States"/>
    <n v="1"/>
    <d v="2016-11-18T00:00:00"/>
    <n v="2016"/>
    <x v="5"/>
    <s v="62 min"/>
    <n v="62"/>
    <n v="62"/>
    <n v="1411.1290411882296"/>
    <s v=""/>
    <s v="Stand-Up Comedy"/>
    <s v="Stand-Up Comedy"/>
    <s v="Stand-Up Comedy"/>
    <n v="1"/>
  </r>
  <r>
    <n v="5860"/>
    <s v="s5860"/>
    <x v="0"/>
    <s v="Jimmy Carr: Funny Business"/>
    <s v="Sam Wrench"/>
    <s v="Jimmy Carr"/>
    <n v="1"/>
    <s v="United Kingdom"/>
    <s v="United Kingdom"/>
    <n v="1"/>
    <d v="2016-03-18T00:00:00"/>
    <n v="2016"/>
    <x v="5"/>
    <s v="62 min"/>
    <n v="62"/>
    <n v="62"/>
    <n v="1411.1290411882296"/>
    <s v=""/>
    <s v="Stand-Up Comedy"/>
    <s v="Stand-Up Comedy"/>
    <s v="Stand-Up Comedy"/>
    <n v="1"/>
  </r>
  <r>
    <n v="5885"/>
    <s v="s5885"/>
    <x v="0"/>
    <s v="John Mulaney: The Comeback Kid"/>
    <s v="Rhys Thomas"/>
    <s v="John Mulaney"/>
    <n v="1"/>
    <s v="United States"/>
    <s v="United States"/>
    <n v="1"/>
    <d v="2015-11-13T00:00:00"/>
    <n v="2015"/>
    <x v="5"/>
    <s v="62 min"/>
    <n v="62"/>
    <n v="62"/>
    <n v="1411.1290411882296"/>
    <s v=""/>
    <s v="Stand-Up Comedy"/>
    <s v="Stand-Up Comedy"/>
    <s v="Stand-Up Comedy"/>
    <n v="1"/>
  </r>
  <r>
    <n v="5900"/>
    <s v="s5900"/>
    <x v="0"/>
    <s v="Demetri Martin: Live (At the Time)"/>
    <s v="Jay Karas"/>
    <s v="Demetri Martin"/>
    <n v="1"/>
    <s v="United States"/>
    <s v="United States"/>
    <n v="1"/>
    <d v="2015-08-14T00:00:00"/>
    <n v="2015"/>
    <x v="5"/>
    <s v="62 min"/>
    <n v="62"/>
    <n v="62"/>
    <n v="1411.1290411882296"/>
    <s v=""/>
    <s v="Stand-Up Comedy"/>
    <s v="Stand-Up Comedy"/>
    <s v="Stand-Up Comedy"/>
    <n v="1"/>
  </r>
  <r>
    <n v="6463"/>
    <s v="s6463"/>
    <x v="0"/>
    <s v="Chhota Bheem Ka Romani Adventure"/>
    <s v="Asit Mohapatra, Shyamal Chaulia"/>
    <s v="Julie Tejwani, SABINA MALIK, Jigna Bharadhwaj, Rupa Bhimani, Lalit Agarwal, Rajesh Shukla, Disha, Rajesh Kawa, Raju"/>
    <n v="9"/>
    <m/>
    <m/>
    <n v="0"/>
    <d v="2019-05-10T00:00:00"/>
    <n v="2018"/>
    <x v="8"/>
    <s v="62 min"/>
    <n v="62"/>
    <n v="62"/>
    <n v="1411.1290411882296"/>
    <s v=""/>
    <s v="Children &amp; Family Movies"/>
    <s v="Children &amp; Family Movies"/>
    <s v="Children &amp; Family Movies"/>
    <n v="1"/>
  </r>
  <r>
    <n v="6464"/>
    <s v="s6464"/>
    <x v="0"/>
    <s v="Chhota Bheem Ka Troll Se Takkar"/>
    <s v="Shyamal Chaulia, Asit Mohapatra"/>
    <s v="Julie Tejwani, SABINA MALIK, Jigna Bharadhwaj, Rupa Bhimani, Lalit Agarwal, Rajesh Shukla, Disha, Rajesh Kawa, Raju"/>
    <n v="9"/>
    <m/>
    <m/>
    <n v="0"/>
    <d v="2019-05-10T00:00:00"/>
    <n v="2018"/>
    <x v="8"/>
    <s v="62 min"/>
    <n v="62"/>
    <n v="62"/>
    <n v="1411.1290411882296"/>
    <s v=""/>
    <s v="Movies"/>
    <s v="Movies"/>
    <s v="Movies"/>
    <n v="1"/>
  </r>
  <r>
    <n v="6594"/>
    <s v="s6594"/>
    <x v="0"/>
    <s v="Denis Leary: No Cure For Cancer"/>
    <s v="Ted Demme"/>
    <s v="Denis Leary"/>
    <n v="1"/>
    <s v="United States"/>
    <s v="United States"/>
    <n v="1"/>
    <d v="2017-08-08T00:00:00"/>
    <n v="1992"/>
    <x v="12"/>
    <s v="62 min"/>
    <n v="62"/>
    <n v="62"/>
    <n v="1411.1290411882296"/>
    <s v=""/>
    <s v="Stand-Up Comedy"/>
    <s v="Stand-Up Comedy"/>
    <s v="Stand-Up Comedy"/>
    <n v="1"/>
  </r>
  <r>
    <n v="7228"/>
    <s v="s7228"/>
    <x v="0"/>
    <s v="Krish Trish and Baltiboy: Battle of Wits"/>
    <s v="Munjal Shroff, Tilak Shetty"/>
    <s v="Damandeep Singh Baggan, Smita Malhotra, Baba Sehgal, Deepak Chachra"/>
    <n v="4"/>
    <m/>
    <m/>
    <n v="0"/>
    <d v="2017-09-08T00:00:00"/>
    <n v="2013"/>
    <x v="8"/>
    <s v="62 min"/>
    <n v="62"/>
    <n v="62"/>
    <n v="1411.1290411882296"/>
    <s v=""/>
    <s v="Children &amp; Family Movies"/>
    <s v="Children &amp; Family Movies"/>
    <s v="Children &amp; Family Movies"/>
    <n v="1"/>
  </r>
  <r>
    <n v="7894"/>
    <s v="s7894"/>
    <x v="0"/>
    <s v="Roots"/>
    <s v="Shweta Basu Prasad"/>
    <m/>
    <n v="0"/>
    <m/>
    <m/>
    <n v="0"/>
    <d v="2017-11-01T00:00:00"/>
    <n v="2016"/>
    <x v="6"/>
    <s v="62 min"/>
    <n v="62"/>
    <n v="62"/>
    <n v="1411.1290411882296"/>
    <s v=""/>
    <s v="Documentaries, International Movies, Music &amp; Musicals"/>
    <s v="Documentaries"/>
    <s v="Documentaries, International Movies, Music &amp; Musicals"/>
    <n v="3"/>
  </r>
  <r>
    <n v="131"/>
    <s v="s131"/>
    <x v="0"/>
    <s v="Barbie Big City Big Dreams"/>
    <s v="Scott Pleydell-Pearce"/>
    <s v="America Young, Amber May, Giselle Fernandez, Alejandro Saab, Dinora Walcott"/>
    <n v="5"/>
    <m/>
    <m/>
    <n v="0"/>
    <d v="2021-09-01T00:00:00"/>
    <n v="2021"/>
    <x v="0"/>
    <s v="63 min"/>
    <n v="63"/>
    <n v="63"/>
    <n v="1336.9990460813954"/>
    <s v=""/>
    <s v="Children &amp; Family Movies, Music &amp; Musicals"/>
    <s v="Children &amp; Family Movies"/>
    <s v="Children &amp; Family Movies, Music &amp; Musicals"/>
    <n v="2"/>
  </r>
  <r>
    <n v="419"/>
    <s v="s419"/>
    <x v="0"/>
    <s v="Chhota Bheem Ka Roosi Romanch"/>
    <s v="Arpan Sarkar, Shyamal Chaulia"/>
    <s v="Julie Tejwani, Sabina Malik, Jigna Bharadwaj, Rupa Bhimani, Lalit Agarwal, Rajesh Shukla, Disha, Rajesh Kava, Raju"/>
    <n v="9"/>
    <m/>
    <m/>
    <n v="0"/>
    <d v="2021-07-22T00:00:00"/>
    <n v="2019"/>
    <x v="0"/>
    <s v="63 min"/>
    <n v="63"/>
    <n v="63"/>
    <n v="1336.9990460813954"/>
    <s v=""/>
    <s v="Children &amp; Family Movies"/>
    <s v="Children &amp; Family Movies"/>
    <s v="Children &amp; Family Movies"/>
    <n v="1"/>
  </r>
  <r>
    <n v="422"/>
    <s v="s422"/>
    <x v="0"/>
    <s v="Chhota Bheem: Dus Pe Dus"/>
    <s v="Rajiv Chilaka, Owll Mina"/>
    <s v="Vatsal Dubey, Julie Tejwani, Rupa Bhimani, Jigna Bhardwaj, Rajesh Kava, Mousam, Swapnil"/>
    <n v="7"/>
    <m/>
    <m/>
    <n v="0"/>
    <d v="2021-07-22T00:00:00"/>
    <n v="2014"/>
    <x v="8"/>
    <s v="63 min"/>
    <n v="63"/>
    <n v="63"/>
    <n v="1336.9990460813954"/>
    <s v=""/>
    <s v="Children &amp; Family Movies"/>
    <s v="Children &amp; Family Movies"/>
    <s v="Children &amp; Family Movies"/>
    <n v="1"/>
  </r>
  <r>
    <n v="2001"/>
    <s v="s2001"/>
    <x v="0"/>
    <s v="Michael McIntyre: Showman"/>
    <s v="Chris Howe"/>
    <s v="Michael McIntyre"/>
    <n v="1"/>
    <s v="United Kingdom"/>
    <s v="United Kingdom"/>
    <n v="1"/>
    <d v="2020-09-15T00:00:00"/>
    <n v="2020"/>
    <x v="5"/>
    <s v="63 min"/>
    <n v="63"/>
    <n v="63"/>
    <n v="1336.9990460813954"/>
    <s v=""/>
    <s v="Stand-Up Comedy"/>
    <s v="Stand-Up Comedy"/>
    <s v="Stand-Up Comedy"/>
    <n v="1"/>
  </r>
  <r>
    <n v="2051"/>
    <s v="s2051"/>
    <x v="0"/>
    <s v="Afonso Padilha: Classless"/>
    <s v="Junior Carelli, Rudge Campos"/>
    <s v="Afonso Padilha"/>
    <n v="1"/>
    <s v="Brazil"/>
    <s v="Brazil"/>
    <n v="1"/>
    <d v="2020-09-03T00:00:00"/>
    <n v="2020"/>
    <x v="5"/>
    <s v="63 min"/>
    <n v="63"/>
    <n v="63"/>
    <n v="1336.9990460813954"/>
    <s v=""/>
    <s v="Stand-Up Comedy"/>
    <s v="Stand-Up Comedy"/>
    <s v="Stand-Up Comedy"/>
    <n v="1"/>
  </r>
  <r>
    <n v="2680"/>
    <s v="s2680"/>
    <x v="0"/>
    <s v="Maur√≠cio Meirelles: Generating Chaos"/>
    <s v="Diego Pignataro"/>
    <s v="Maur√≠cio Meirelles"/>
    <n v="1"/>
    <s v="Brazil"/>
    <s v="Brazil"/>
    <n v="1"/>
    <d v="2020-04-16T00:00:00"/>
    <n v="2020"/>
    <x v="5"/>
    <s v="63 min"/>
    <n v="63"/>
    <n v="63"/>
    <n v="1336.9990460813954"/>
    <s v=""/>
    <s v="Stand-Up Comedy"/>
    <s v="Stand-Up Comedy"/>
    <s v="Stand-Up Comedy"/>
    <n v="1"/>
  </r>
  <r>
    <n v="3124"/>
    <s v="s3124"/>
    <x v="0"/>
    <s v="Ronny Chieng: Asian Comedian Destroys America!"/>
    <s v="Sebastian DiNatale"/>
    <s v="Ronny Chieng"/>
    <n v="1"/>
    <s v="United States"/>
    <s v="United States"/>
    <n v="1"/>
    <d v="2019-12-17T00:00:00"/>
    <n v="2019"/>
    <x v="5"/>
    <s v="63 min"/>
    <n v="63"/>
    <n v="63"/>
    <n v="1336.9990460813954"/>
    <s v=""/>
    <s v="Stand-Up Comedy"/>
    <s v="Stand-Up Comedy"/>
    <s v="Stand-Up Comedy"/>
    <n v="1"/>
  </r>
  <r>
    <n v="3363"/>
    <s v="s3363"/>
    <x v="0"/>
    <s v="Arsenio Hall: Smart &amp; Classy"/>
    <s v="Brian Volk-Weiss"/>
    <s v="Arsenio Hall"/>
    <n v="1"/>
    <s v="United States"/>
    <s v="United States"/>
    <n v="1"/>
    <d v="2019-10-29T00:00:00"/>
    <n v="2019"/>
    <x v="5"/>
    <s v="63 min"/>
    <n v="63"/>
    <n v="63"/>
    <n v="1336.9990460813954"/>
    <s v=""/>
    <s v="Stand-Up Comedy"/>
    <s v="Stand-Up Comedy"/>
    <s v="Stand-Up Comedy"/>
    <n v="1"/>
  </r>
  <r>
    <n v="3420"/>
    <s v="s3420"/>
    <x v="0"/>
    <s v="Park Na-rae: Glamour Warning"/>
    <s v="Kim Joo-hyung"/>
    <s v="Park Na-rae"/>
    <n v="1"/>
    <s v="South Korea"/>
    <s v="South Korea"/>
    <n v="1"/>
    <d v="2019-10-16T00:00:00"/>
    <n v="2019"/>
    <x v="5"/>
    <s v="63 min"/>
    <n v="63"/>
    <n v="63"/>
    <n v="1336.9990460813954"/>
    <s v=""/>
    <s v="Stand-Up Comedy"/>
    <s v="Stand-Up Comedy"/>
    <s v="Stand-Up Comedy"/>
    <n v="1"/>
  </r>
  <r>
    <n v="3574"/>
    <s v="s3574"/>
    <x v="0"/>
    <s v="Our Planet - Behind The Scenes"/>
    <m/>
    <s v="David Attenborough"/>
    <n v="1"/>
    <s v="United Kingdom"/>
    <s v="United Kingdom"/>
    <n v="1"/>
    <d v="2019-08-20T00:00:00"/>
    <n v="2019"/>
    <x v="4"/>
    <s v="63 min"/>
    <n v="63"/>
    <n v="63"/>
    <n v="1336.9990460813954"/>
    <s v=""/>
    <s v="Documentaries"/>
    <s v="Documentaries"/>
    <s v="Documentaries"/>
    <n v="1"/>
  </r>
  <r>
    <n v="3623"/>
    <s v="s3623"/>
    <x v="0"/>
    <s v="Sebastian Maniscalco: Why Would You Do That"/>
    <s v="Joe DeMaio"/>
    <s v="Sebastian Maniscalco"/>
    <n v="1"/>
    <s v="United States"/>
    <s v="United States"/>
    <n v="1"/>
    <d v="2019-08-06T00:00:00"/>
    <n v="2016"/>
    <x v="5"/>
    <s v="63 min"/>
    <n v="63"/>
    <n v="63"/>
    <n v="1336.9990460813954"/>
    <s v=""/>
    <s v="Stand-Up Comedy"/>
    <s v="Stand-Up Comedy"/>
    <s v="Stand-Up Comedy"/>
    <n v="1"/>
  </r>
  <r>
    <n v="3716"/>
    <s v="s3716"/>
    <x v="0"/>
    <s v="Mike Epps: Only One Mike"/>
    <s v="Kevin Bray"/>
    <s v="Mike Epps"/>
    <n v="1"/>
    <s v="United States"/>
    <s v="United States"/>
    <n v="1"/>
    <d v="2019-06-25T00:00:00"/>
    <n v="2019"/>
    <x v="5"/>
    <s v="63 min"/>
    <n v="63"/>
    <n v="63"/>
    <n v="1336.9990460813954"/>
    <s v=""/>
    <s v="Stand-Up Comedy"/>
    <s v="Stand-Up Comedy"/>
    <s v="Stand-Up Comedy"/>
    <n v="1"/>
  </r>
  <r>
    <n v="4122"/>
    <s v="s4122"/>
    <x v="0"/>
    <s v="Kevin Hart's Guide to Black History"/>
    <s v="Tom Stern"/>
    <s v="Kevin Hart, Saniyya Sidney, Lil Rel Howery, Eoghan Thomas Murphy, Tiffany Haddish, Al Shearer, Lonnie Chavis, Alphonso Mcauley, Nika Williams, Barry Brewer, Greg Germann, John Ennis, Jay Johnston"/>
    <n v="13"/>
    <s v="United States"/>
    <s v="United States"/>
    <n v="1"/>
    <d v="2019-02-08T00:00:00"/>
    <n v="2019"/>
    <x v="6"/>
    <s v="63 min"/>
    <n v="63"/>
    <n v="63"/>
    <n v="1336.9990460813954"/>
    <s v=""/>
    <s v="Children &amp; Family Movies, Comedies"/>
    <s v="Children &amp; Family Movies"/>
    <s v="Children &amp; Family Movies, Comedies"/>
    <n v="2"/>
  </r>
  <r>
    <n v="4326"/>
    <s v="s4326"/>
    <x v="0"/>
    <s v="RUSSELL BRAND: RE:BIRTH"/>
    <s v="Chris Howe"/>
    <s v="Russell Brand"/>
    <n v="1"/>
    <m/>
    <m/>
    <n v="0"/>
    <d v="2018-12-04T00:00:00"/>
    <n v="2018"/>
    <x v="5"/>
    <s v="63 min"/>
    <n v="63"/>
    <n v="63"/>
    <n v="1336.9990460813954"/>
    <s v=""/>
    <s v="Stand-Up Comedy"/>
    <s v="Stand-Up Comedy"/>
    <s v="Stand-Up Comedy"/>
    <n v="1"/>
  </r>
  <r>
    <n v="4506"/>
    <s v="s4506"/>
    <x v="0"/>
    <s v="Ron White: If You Quit Listening, I'll Shut Up"/>
    <s v="Tom Forrest"/>
    <s v="Ron White"/>
    <n v="1"/>
    <s v="United States"/>
    <s v="United States"/>
    <n v="1"/>
    <d v="2018-10-16T00:00:00"/>
    <n v="2018"/>
    <x v="5"/>
    <s v="63 min"/>
    <n v="63"/>
    <n v="63"/>
    <n v="1336.9990460813954"/>
    <s v=""/>
    <s v="Stand-Up Comedy"/>
    <s v="Stand-Up Comedy"/>
    <s v="Stand-Up Comedy"/>
    <n v="1"/>
  </r>
  <r>
    <n v="4632"/>
    <s v="s4632"/>
    <x v="0"/>
    <s v="Rafinha Bastos: Ultimatum"/>
    <m/>
    <s v="Rafinha Bastos"/>
    <n v="1"/>
    <s v="Brazil"/>
    <s v="Brazil"/>
    <n v="1"/>
    <d v="2018-09-21T00:00:00"/>
    <n v="2018"/>
    <x v="5"/>
    <s v="63 min"/>
    <n v="63"/>
    <n v="63"/>
    <n v="1336.9990460813954"/>
    <s v=""/>
    <s v="Stand-Up Comedy"/>
    <s v="Stand-Up Comedy"/>
    <s v="Stand-Up Comedy"/>
    <n v="1"/>
  </r>
  <r>
    <n v="4850"/>
    <s v="s4850"/>
    <x v="0"/>
    <s v="Fernando Sanjiao: Hombre"/>
    <s v="Ra√∫l Campos, Jan Suter"/>
    <s v="Fernando Sanjiao"/>
    <n v="1"/>
    <s v="Argentina"/>
    <s v="Argentina"/>
    <n v="1"/>
    <d v="2018-05-25T00:00:00"/>
    <n v="2018"/>
    <x v="5"/>
    <s v="63 min"/>
    <n v="63"/>
    <n v="63"/>
    <n v="1336.9990460813954"/>
    <s v=""/>
    <s v="Stand-Up Comedy"/>
    <s v="Stand-Up Comedy"/>
    <s v="Stand-Up Comedy"/>
    <n v="1"/>
  </r>
  <r>
    <n v="4867"/>
    <s v="s4867"/>
    <x v="0"/>
    <s v="Carlos Ballarta: Furia √ëera"/>
    <s v="Ra√∫l Campos, Jan Suter"/>
    <s v="Carlos Ballarta"/>
    <n v="1"/>
    <s v="Mexico"/>
    <s v="Mexico"/>
    <n v="1"/>
    <d v="2018-05-11T00:00:00"/>
    <n v="2018"/>
    <x v="5"/>
    <s v="63 min"/>
    <n v="63"/>
    <n v="63"/>
    <n v="1336.9990460813954"/>
    <s v=""/>
    <s v="Stand-Up Comedy"/>
    <s v="Stand-Up Comedy"/>
    <s v="Stand-Up Comedy"/>
    <n v="1"/>
  </r>
  <r>
    <n v="4982"/>
    <s v="s4982"/>
    <x v="0"/>
    <s v="Yoo Byung Jae: Too Much Information"/>
    <s v="Yoo Byung-jae"/>
    <s v="Yoo Byung-jae"/>
    <n v="1"/>
    <m/>
    <m/>
    <n v="0"/>
    <d v="2018-03-16T00:00:00"/>
    <n v="2018"/>
    <x v="5"/>
    <s v="63 min"/>
    <n v="63"/>
    <n v="63"/>
    <n v="1336.9990460813954"/>
    <s v=""/>
    <s v="Stand-Up Comedy"/>
    <s v="Stand-Up Comedy"/>
    <s v="Stand-Up Comedy"/>
    <n v="1"/>
  </r>
  <r>
    <n v="5068"/>
    <s v="s5068"/>
    <x v="0"/>
    <s v="Todd Glass: Act Happy"/>
    <s v="Scott Moran"/>
    <s v="Todd Glass"/>
    <n v="1"/>
    <s v="United States"/>
    <s v="United States"/>
    <n v="1"/>
    <d v="2018-01-23T00:00:00"/>
    <n v="2018"/>
    <x v="5"/>
    <s v="63 min"/>
    <n v="63"/>
    <n v="63"/>
    <n v="1336.9990460813954"/>
    <s v=""/>
    <s v="Stand-Up Comedy"/>
    <s v="Stand-Up Comedy"/>
    <s v="Stand-Up Comedy"/>
    <n v="1"/>
  </r>
  <r>
    <n v="5326"/>
    <s v="s5326"/>
    <x v="0"/>
    <s v="Brad Paisley's Comedy Rodeo"/>
    <s v="Jay Chapman"/>
    <s v="Brad Paisley, Nate Bargatze, John Heffron, Jon Reep, Sarah Tiana, Mike E. Winfield"/>
    <n v="6"/>
    <s v="United States"/>
    <s v="United States"/>
    <n v="1"/>
    <d v="2017-08-15T00:00:00"/>
    <n v="2017"/>
    <x v="5"/>
    <s v="63 min"/>
    <n v="63"/>
    <n v="63"/>
    <n v="1336.9990460813954"/>
    <s v=""/>
    <s v="Music &amp; Musicals, Stand-Up Comedy"/>
    <s v="Music &amp; Musicals"/>
    <s v="Music &amp; Musicals, Stand-Up Comedy"/>
    <n v="2"/>
  </r>
  <r>
    <n v="5372"/>
    <s v="s5372"/>
    <x v="0"/>
    <s v="Aditi Mittal: Things They Wouldn't Let Me Say"/>
    <s v="Fazila Allana"/>
    <s v="Aditi Mittal"/>
    <n v="1"/>
    <s v="India"/>
    <s v="India"/>
    <n v="1"/>
    <d v="2017-07-18T00:00:00"/>
    <n v="2017"/>
    <x v="5"/>
    <s v="63 min"/>
    <n v="63"/>
    <n v="63"/>
    <n v="1336.9990460813954"/>
    <s v=""/>
    <s v="Stand-Up Comedy"/>
    <s v="Stand-Up Comedy"/>
    <s v="Stand-Up Comedy"/>
    <n v="1"/>
  </r>
  <r>
    <n v="5558"/>
    <s v="s5558"/>
    <x v="0"/>
    <s v="Jo Koy: Live from Seattle"/>
    <s v="Shannon Hartman"/>
    <s v="Jo Koy"/>
    <n v="1"/>
    <s v="United States"/>
    <s v="United States"/>
    <n v="1"/>
    <d v="2017-03-28T00:00:00"/>
    <n v="2017"/>
    <x v="5"/>
    <s v="63 min"/>
    <n v="63"/>
    <n v="63"/>
    <n v="1336.9990460813954"/>
    <s v=""/>
    <s v="Stand-Up Comedy"/>
    <s v="Stand-Up Comedy"/>
    <s v="Stand-Up Comedy"/>
    <n v="1"/>
  </r>
  <r>
    <n v="5791"/>
    <s v="s5791"/>
    <x v="0"/>
    <s v="The Best of Rafa≈Ç Rutkowski Olka Szczƒô≈õniak"/>
    <m/>
    <s v="Rafa≈Ç Rutkowski, Olka Szczƒô≈õniak"/>
    <n v="2"/>
    <m/>
    <m/>
    <n v="0"/>
    <d v="2016-09-19T00:00:00"/>
    <n v="2016"/>
    <x v="5"/>
    <s v="63 min"/>
    <n v="63"/>
    <n v="63"/>
    <n v="1336.9990460813954"/>
    <s v=""/>
    <s v="Stand-Up Comedy"/>
    <s v="Stand-Up Comedy"/>
    <s v="Stand-Up Comedy"/>
    <n v="1"/>
  </r>
  <r>
    <n v="5792"/>
    <s v="s5792"/>
    <x v="0"/>
    <s v="Tomasz Jachimek, Jacek Stramik Laugh at Live"/>
    <m/>
    <s v="Tomasz Jachimek, Jacek Stramik"/>
    <n v="2"/>
    <m/>
    <m/>
    <n v="0"/>
    <d v="2016-09-19T00:00:00"/>
    <n v="2016"/>
    <x v="5"/>
    <s v="63 min"/>
    <n v="63"/>
    <n v="63"/>
    <n v="1336.9990460813954"/>
    <s v=""/>
    <s v="Stand-Up Comedy"/>
    <s v="Stand-Up Comedy"/>
    <s v="Stand-Up Comedy"/>
    <n v="1"/>
  </r>
  <r>
    <n v="5822"/>
    <s v="s5822"/>
    <x v="0"/>
    <s v="Children of God"/>
    <s v="John Smithson"/>
    <m/>
    <n v="0"/>
    <s v="United Kingdom"/>
    <s v="United Kingdom"/>
    <n v="1"/>
    <d v="2016-08-01T00:00:00"/>
    <n v="1994"/>
    <x v="5"/>
    <s v="63 min"/>
    <n v="63"/>
    <n v="63"/>
    <n v="1336.9990460813954"/>
    <s v=""/>
    <s v="Documentaries"/>
    <s v="Documentaries"/>
    <s v="Documentaries"/>
    <n v="1"/>
  </r>
  <r>
    <n v="6113"/>
    <s v="s6113"/>
    <x v="0"/>
    <s v="Alien Contact: Outer Space"/>
    <s v="J. Michael Long"/>
    <s v="J. Michael Long"/>
    <n v="1"/>
    <s v="United States"/>
    <s v="United States"/>
    <n v="1"/>
    <d v="2018-01-09T00:00:00"/>
    <n v="2017"/>
    <x v="6"/>
    <s v="63 min"/>
    <n v="63"/>
    <n v="63"/>
    <n v="1336.9990460813954"/>
    <s v=""/>
    <s v="Documentaries"/>
    <s v="Documentaries"/>
    <s v="Documentaries"/>
    <n v="1"/>
  </r>
  <r>
    <n v="6298"/>
    <s v="s6298"/>
    <x v="0"/>
    <s v="Bheemayan"/>
    <s v="Rajiv Chilaka"/>
    <m/>
    <n v="0"/>
    <m/>
    <m/>
    <n v="0"/>
    <d v="2019-05-10T00:00:00"/>
    <n v="2018"/>
    <x v="0"/>
    <s v="63 min"/>
    <n v="63"/>
    <n v="63"/>
    <n v="1336.9990460813954"/>
    <s v=""/>
    <s v="Children &amp; Family Movies"/>
    <s v="Children &amp; Family Movies"/>
    <s v="Children &amp; Family Movies"/>
    <n v="1"/>
  </r>
  <r>
    <n v="6462"/>
    <s v="s6462"/>
    <x v="0"/>
    <s v="Chhota Bheem Aur Kaala Yodha"/>
    <s v="Sidheswar Shukla, Asit Mohapatra"/>
    <s v="Julie Tejwani, SABINA MALIK, Jigna Bharadhwaj, Rupa Bhimani, Lalit Agarwal, Rajesh Shukla, Disha, Rajesh Kawa, Raju"/>
    <n v="9"/>
    <m/>
    <m/>
    <n v="0"/>
    <d v="2019-05-10T00:00:00"/>
    <n v="2018"/>
    <x v="8"/>
    <s v="63 min"/>
    <n v="63"/>
    <n v="63"/>
    <n v="1336.9990460813954"/>
    <s v=""/>
    <s v="Movies"/>
    <s v="Movies"/>
    <s v="Movies"/>
    <n v="1"/>
  </r>
  <r>
    <n v="6472"/>
    <s v="s6472"/>
    <x v="0"/>
    <s v="Chingo Bling: They Can't Deport Us All"/>
    <s v="Luis Lopez"/>
    <s v="Chingo Bling"/>
    <n v="1"/>
    <m/>
    <m/>
    <n v="0"/>
    <d v="2017-06-01T00:00:00"/>
    <n v="2017"/>
    <x v="5"/>
    <s v="63 min"/>
    <n v="63"/>
    <n v="63"/>
    <n v="1336.9990460813954"/>
    <s v=""/>
    <s v="Stand-Up Comedy"/>
    <s v="Stand-Up Comedy"/>
    <s v="Stand-Up Comedy"/>
    <n v="1"/>
  </r>
  <r>
    <n v="7220"/>
    <s v="s7220"/>
    <x v="0"/>
    <s v="Know Your Enemy - Japan"/>
    <s v="Frank Capra, Joris Ivens"/>
    <s v="Walter Huston, Dana Andrews"/>
    <n v="2"/>
    <s v="United States"/>
    <s v="United States"/>
    <n v="1"/>
    <d v="2017-03-31T00:00:00"/>
    <n v="1945"/>
    <x v="1"/>
    <s v="63 min"/>
    <n v="63"/>
    <n v="63"/>
    <n v="1336.9990460813954"/>
    <s v=""/>
    <s v="Classic Movies, Documentaries"/>
    <s v="Classic Movies"/>
    <s v="Classic Movies, Documentaries"/>
    <n v="2"/>
  </r>
  <r>
    <n v="8123"/>
    <s v="s8123"/>
    <x v="0"/>
    <s v="Super Bheem Bana Vajraveer"/>
    <s v="Sumit Das"/>
    <s v="Sonal Kaushal, Rupa Bhimani, Julie Tejwani, Sabina Malik, Jigna Bharadhwaj, Rajesh Kawa"/>
    <n v="6"/>
    <s v="India"/>
    <s v="India"/>
    <n v="1"/>
    <d v="2019-06-18T00:00:00"/>
    <n v="2018"/>
    <x v="8"/>
    <s v="63 min"/>
    <n v="63"/>
    <n v="63"/>
    <n v="1336.9990460813954"/>
    <s v=""/>
    <s v="Children &amp; Family Movies"/>
    <s v="Children &amp; Family Movies"/>
    <s v="Children &amp; Family Movies"/>
    <n v="1"/>
  </r>
  <r>
    <n v="279"/>
    <s v="s279"/>
    <x v="0"/>
    <s v="Lokillo: Nothing's the Same"/>
    <s v="Juli√°n Gaviria"/>
    <s v="Lokillo Florez"/>
    <n v="1"/>
    <s v="Colombia"/>
    <s v="Colombia"/>
    <n v="1"/>
    <d v="2021-08-12T00:00:00"/>
    <n v="2021"/>
    <x v="5"/>
    <s v="64 min"/>
    <n v="64"/>
    <n v="64"/>
    <n v="1264.8690509745613"/>
    <s v=""/>
    <s v="Stand-Up Comedy"/>
    <s v="Stand-Up Comedy"/>
    <s v="Stand-Up Comedy"/>
    <n v="1"/>
  </r>
  <r>
    <n v="407"/>
    <s v="s407"/>
    <x v="0"/>
    <s v="Chhota Bheem - Neeli Pahaadi"/>
    <s v="Rajiv Chilaka"/>
    <s v="Vatsal Dubey, Julie Tejwani, Rupa Bhimani, Jigna Bhardwaj, Rajesh Kava, Mousam, Swapnil"/>
    <n v="7"/>
    <m/>
    <m/>
    <n v="0"/>
    <d v="2021-07-22T00:00:00"/>
    <n v="2013"/>
    <x v="8"/>
    <s v="64 min"/>
    <n v="64"/>
    <n v="64"/>
    <n v="1264.8690509745613"/>
    <s v=""/>
    <s v="Children &amp; Family Movies"/>
    <s v="Children &amp; Family Movies"/>
    <s v="Children &amp; Family Movies"/>
    <n v="1"/>
  </r>
  <r>
    <n v="411"/>
    <s v="s411"/>
    <x v="0"/>
    <s v="Chhota Bheem And The Broken Amulet"/>
    <s v="Rajiv Chilaka"/>
    <s v="Vatsal Dubey, Julie Tejwani, Rupa Bhimani, Jigna Bhardwaj, Rajesh Kava, Mousam, Swapnil"/>
    <n v="7"/>
    <s v="India"/>
    <s v="India"/>
    <n v="1"/>
    <d v="2021-07-22T00:00:00"/>
    <n v="2013"/>
    <x v="8"/>
    <s v="64 min"/>
    <n v="64"/>
    <n v="64"/>
    <n v="1264.8690509745613"/>
    <s v=""/>
    <s v="Children &amp; Family Movies"/>
    <s v="Children &amp; Family Movies"/>
    <s v="Children &amp; Family Movies"/>
    <n v="1"/>
  </r>
  <r>
    <n v="412"/>
    <s v="s412"/>
    <x v="0"/>
    <s v="Chhota Bheem And The Crown of Valhalla"/>
    <s v="Rajiv Chilaka"/>
    <s v="Vatsal Dubey, Julie Tejwani, Rupa Bhimani, Jigna Bhardwaj, Rajesh Kava, Mousam, Swapnil"/>
    <n v="7"/>
    <m/>
    <m/>
    <n v="0"/>
    <d v="2021-07-22T00:00:00"/>
    <n v="2013"/>
    <x v="8"/>
    <s v="64 min"/>
    <n v="64"/>
    <n v="64"/>
    <n v="1264.8690509745613"/>
    <s v=""/>
    <s v="Children &amp; Family Movies"/>
    <s v="Children &amp; Family Movies"/>
    <s v="Children &amp; Family Movies"/>
    <n v="1"/>
  </r>
  <r>
    <n v="414"/>
    <s v="s414"/>
    <x v="0"/>
    <s v="Chhota Bheem and The ShiNobi Secret"/>
    <s v="Rajiv Chilaka"/>
    <s v="Vatsal Dubey, Julie Tejwani, Rupa Bhimani, Jigna Bhardwaj, Rajesh Kava, Mousam, Swapnil"/>
    <n v="7"/>
    <m/>
    <m/>
    <n v="0"/>
    <d v="2021-07-22T00:00:00"/>
    <n v="2013"/>
    <x v="8"/>
    <s v="64 min"/>
    <n v="64"/>
    <n v="64"/>
    <n v="1264.8690509745613"/>
    <s v=""/>
    <s v="Children &amp; Family Movies"/>
    <s v="Children &amp; Family Movies"/>
    <s v="Children &amp; Family Movies"/>
    <n v="1"/>
  </r>
  <r>
    <n v="417"/>
    <s v="s417"/>
    <x v="0"/>
    <s v="Chhota Bheem aur Krishna vs Zimbara"/>
    <s v="Rajiv Chilaka"/>
    <s v="Vatsal Dubey, Julie Tejwani, Rupa Bhimani, Jigna Bhardwaj, Rajesh Kava, Mousam, Swapnil"/>
    <n v="7"/>
    <m/>
    <m/>
    <n v="0"/>
    <d v="2021-07-22T00:00:00"/>
    <n v="2013"/>
    <x v="8"/>
    <s v="64 min"/>
    <n v="64"/>
    <n v="64"/>
    <n v="1264.8690509745613"/>
    <s v=""/>
    <s v="Children &amp; Family Movies"/>
    <s v="Children &amp; Family Movies"/>
    <s v="Children &amp; Family Movies"/>
    <n v="1"/>
  </r>
  <r>
    <n v="894"/>
    <s v="s894"/>
    <x v="0"/>
    <s v="Wave of Cinema: Filosofi Kopi"/>
    <s v="Adriano Rudiman"/>
    <s v="Maliq &amp; D'Essentials, Fourtwnty, Gede Robi, Nadin Amizah, Ananda Badudu, Leanna Rachel, Rio Dewanto, Chicco Jerikho"/>
    <n v="8"/>
    <m/>
    <m/>
    <n v="0"/>
    <d v="2021-05-13T00:00:00"/>
    <n v="2020"/>
    <x v="1"/>
    <s v="64 min"/>
    <n v="64"/>
    <n v="64"/>
    <n v="1264.8690509745613"/>
    <s v=""/>
    <s v="Documentaries, International Movies, Music &amp; Musicals"/>
    <s v="Documentaries"/>
    <s v="Documentaries, International Movies, Music &amp; Musicals"/>
    <n v="3"/>
  </r>
  <r>
    <n v="1672"/>
    <s v="s1672"/>
    <x v="0"/>
    <s v="The App That Stole Christmas"/>
    <s v="Monica Floyd"/>
    <s v="Jackie Long, Diane Marie Howard, Jaylin Hall, Miguel A. N√∫√±ez Jr., Ray J, JayQ The Legend, J. Anthony Brown, Kenny Rhodes, Amber Cosich"/>
    <n v="9"/>
    <s v="United States"/>
    <s v="United States"/>
    <n v="1"/>
    <d v="2020-11-20T00:00:00"/>
    <n v="2020"/>
    <x v="6"/>
    <s v="64 min"/>
    <n v="64"/>
    <n v="64"/>
    <n v="1264.8690509745613"/>
    <s v=""/>
    <s v="Children &amp; Family Movies, Comedies"/>
    <s v="Children &amp; Family Movies"/>
    <s v="Children &amp; Family Movies, Comedies"/>
    <n v="2"/>
  </r>
  <r>
    <n v="2170"/>
    <s v="s2170"/>
    <x v="0"/>
    <s v="Sam Jay: 3 In The Morning"/>
    <s v="Kristian Mercado"/>
    <s v="Sam Jay"/>
    <n v="1"/>
    <s v="United States"/>
    <s v="United States"/>
    <n v="1"/>
    <d v="2020-08-04T00:00:00"/>
    <n v="2020"/>
    <x v="5"/>
    <s v="64 min"/>
    <n v="64"/>
    <n v="64"/>
    <n v="1264.8690509745613"/>
    <s v=""/>
    <s v="Stand-Up Comedy"/>
    <s v="Stand-Up Comedy"/>
    <s v="Stand-Up Comedy"/>
    <n v="1"/>
  </r>
  <r>
    <n v="3472"/>
    <s v="s3472"/>
    <x v="0"/>
    <s v="Nikki Glaser: Bangin‚Äô"/>
    <s v="Nicholaus Goossen"/>
    <s v="Nikki Glaser"/>
    <n v="1"/>
    <s v="United States"/>
    <s v="United States"/>
    <n v="1"/>
    <d v="2019-10-01T00:00:00"/>
    <n v="2019"/>
    <x v="5"/>
    <s v="64 min"/>
    <n v="64"/>
    <n v="64"/>
    <n v="1264.8690509745613"/>
    <s v=""/>
    <s v="Stand-Up Comedy"/>
    <s v="Stand-Up Comedy"/>
    <s v="Stand-Up Comedy"/>
    <n v="1"/>
  </r>
  <r>
    <n v="3479"/>
    <s v="s3479"/>
    <x v="0"/>
    <s v="Mo Gilligan: Momentum"/>
    <s v="Chris Howe"/>
    <s v="Mo Gilligan"/>
    <n v="1"/>
    <s v="United Kingdom"/>
    <s v="United Kingdom"/>
    <n v="1"/>
    <d v="2019-09-30T00:00:00"/>
    <n v="2019"/>
    <x v="5"/>
    <s v="64 min"/>
    <n v="64"/>
    <n v="64"/>
    <n v="1264.8690509745613"/>
    <s v=""/>
    <s v="Stand-Up Comedy"/>
    <s v="Stand-Up Comedy"/>
    <s v="Stand-Up Comedy"/>
    <n v="1"/>
  </r>
  <r>
    <n v="3514"/>
    <s v="s3514"/>
    <x v="0"/>
    <s v="Los Tigres del Norte at Folsom Prison"/>
    <s v="Tom Donahue"/>
    <s v="Los Tigres del Norte"/>
    <n v="1"/>
    <s v="United States"/>
    <s v="United States"/>
    <n v="1"/>
    <d v="2019-09-15T00:00:00"/>
    <n v="2019"/>
    <x v="6"/>
    <s v="64 min"/>
    <n v="64"/>
    <n v="64"/>
    <n v="1264.8690509745613"/>
    <s v=""/>
    <s v="Documentaries, International Movies, Music &amp; Musicals"/>
    <s v="Documentaries"/>
    <s v="Documentaries, International Movies, Music &amp; Musicals"/>
    <n v="3"/>
  </r>
  <r>
    <n v="3878"/>
    <s v="s3878"/>
    <x v="0"/>
    <s v="Anthony Jeselnik: Fire in the Maternity Ward"/>
    <s v="Marcus Raboy"/>
    <s v="Anthony Jeselnik"/>
    <n v="1"/>
    <s v="United States"/>
    <s v="United States"/>
    <n v="1"/>
    <d v="2019-04-30T00:00:00"/>
    <n v="2019"/>
    <x v="5"/>
    <s v="64 min"/>
    <n v="64"/>
    <n v="64"/>
    <n v="1264.8690509745613"/>
    <s v=""/>
    <s v="Stand-Up Comedy"/>
    <s v="Stand-Up Comedy"/>
    <s v="Stand-Up Comedy"/>
    <n v="1"/>
  </r>
  <r>
    <n v="4378"/>
    <s v="s4378"/>
    <x v="0"/>
    <s v="Trevor Noah: Son of Patricia"/>
    <s v="David Paul Meyer"/>
    <s v="Trevor Noah"/>
    <n v="1"/>
    <s v="United States"/>
    <s v="United States"/>
    <n v="1"/>
    <d v="2018-11-20T00:00:00"/>
    <n v="2018"/>
    <x v="5"/>
    <s v="64 min"/>
    <n v="64"/>
    <n v="64"/>
    <n v="1264.8690509745613"/>
    <s v=""/>
    <s v="Stand-Up Comedy"/>
    <s v="Stand-Up Comedy"/>
    <s v="Stand-Up Comedy"/>
    <n v="1"/>
  </r>
  <r>
    <n v="4542"/>
    <s v="s4542"/>
    <x v="0"/>
    <s v="Joe Rogan: Strange Times"/>
    <s v="Anthony Giordano"/>
    <s v="Joe Rogan"/>
    <n v="1"/>
    <m/>
    <m/>
    <n v="0"/>
    <d v="2018-10-02T00:00:00"/>
    <n v="2018"/>
    <x v="5"/>
    <s v="64 min"/>
    <n v="64"/>
    <n v="64"/>
    <n v="1264.8690509745613"/>
    <s v=""/>
    <s v="Stand-Up Comedy"/>
    <s v="Stand-Up Comedy"/>
    <s v="Stand-Up Comedy"/>
    <n v="1"/>
  </r>
  <r>
    <n v="4864"/>
    <s v="s4864"/>
    <x v="0"/>
    <s v="Ali Wong: Hard Knock Wife"/>
    <s v="Jay Karas"/>
    <s v="Ali Wong"/>
    <n v="1"/>
    <s v="United States"/>
    <s v="United States"/>
    <n v="1"/>
    <d v="2018-05-13T00:00:00"/>
    <n v="2018"/>
    <x v="5"/>
    <s v="64 min"/>
    <n v="64"/>
    <n v="64"/>
    <n v="1264.8690509745613"/>
    <s v=""/>
    <s v="Stand-Up Comedy"/>
    <s v="Stand-Up Comedy"/>
    <s v="Stand-Up Comedy"/>
    <n v="1"/>
  </r>
  <r>
    <n v="5270"/>
    <s v="s5270"/>
    <x v="0"/>
    <s v="Barbie Dolphin Magic"/>
    <s v="Conrad Helten"/>
    <s v="Erica Lindbeck, Shannon Chan-Kent, Kazumi Evans, Claire Corlett, Ciana Swales, Adrian Petriw, Maryke Hendrikse, Paul Dobson, Garry Chalk"/>
    <n v="9"/>
    <s v="United States"/>
    <s v="United States, Canada"/>
    <n v="2"/>
    <d v="2017-09-18T00:00:00"/>
    <n v="2017"/>
    <x v="0"/>
    <s v="64 min"/>
    <n v="64"/>
    <n v="64"/>
    <n v="1264.8690509745613"/>
    <s v=""/>
    <s v="Children &amp; Family Movies"/>
    <s v="Children &amp; Family Movies"/>
    <s v="Children &amp; Family Movies"/>
    <n v="1"/>
  </r>
  <r>
    <n v="5498"/>
    <s v="s5498"/>
    <x v="0"/>
    <s v="Maria Bamford: Old Baby"/>
    <s v="Jessica Yu"/>
    <s v="Maria Bamford"/>
    <n v="1"/>
    <s v="United States"/>
    <s v="United States"/>
    <n v="1"/>
    <d v="2017-05-02T00:00:00"/>
    <n v="2017"/>
    <x v="5"/>
    <s v="64 min"/>
    <n v="64"/>
    <n v="64"/>
    <n v="1264.8690509745613"/>
    <s v=""/>
    <s v="Stand-Up Comedy"/>
    <s v="Stand-Up Comedy"/>
    <s v="Stand-Up Comedy"/>
    <n v="1"/>
  </r>
  <r>
    <n v="5608"/>
    <s v="s5608"/>
    <x v="0"/>
    <s v="Katherine Ryan: In Trouble"/>
    <s v="Colin Dench"/>
    <s v="Katherine Ryan"/>
    <n v="1"/>
    <s v="United Kingdom"/>
    <s v="United Kingdom"/>
    <n v="1"/>
    <d v="2017-02-14T00:00:00"/>
    <n v="2017"/>
    <x v="5"/>
    <s v="64 min"/>
    <n v="64"/>
    <n v="64"/>
    <n v="1264.8690509745613"/>
    <s v=""/>
    <s v="Stand-Up Comedy"/>
    <s v="Stand-Up Comedy"/>
    <s v="Stand-Up Comedy"/>
    <n v="1"/>
  </r>
  <r>
    <n v="5725"/>
    <s v="s5725"/>
    <x v="0"/>
    <s v="Dana Carvey: Straight White Male, 60"/>
    <s v="Marcus Raboy"/>
    <s v="Dana Carvey"/>
    <n v="1"/>
    <s v="United States"/>
    <s v="United States"/>
    <n v="1"/>
    <d v="2016-11-04T00:00:00"/>
    <n v="2016"/>
    <x v="5"/>
    <s v="64 min"/>
    <n v="64"/>
    <n v="64"/>
    <n v="1264.8690509745613"/>
    <s v=""/>
    <s v="Stand-Up Comedy"/>
    <s v="Stand-Up Comedy"/>
    <s v="Stand-Up Comedy"/>
    <n v="1"/>
  </r>
  <r>
    <n v="5746"/>
    <s v="s5746"/>
    <x v="0"/>
    <s v="Joe Rogan: Triggered"/>
    <s v="Anthony Giordano"/>
    <s v="Joe Rogan"/>
    <n v="1"/>
    <s v="United States"/>
    <s v="United States"/>
    <n v="1"/>
    <d v="2016-10-21T00:00:00"/>
    <n v="2016"/>
    <x v="5"/>
    <s v="64 min"/>
    <n v="64"/>
    <n v="64"/>
    <n v="1264.8690509745613"/>
    <s v=""/>
    <s v="Stand-Up Comedy"/>
    <s v="Stand-Up Comedy"/>
    <s v="Stand-Up Comedy"/>
    <n v="1"/>
  </r>
  <r>
    <n v="5790"/>
    <s v="s5790"/>
    <x v="0"/>
    <s v="Rafa≈Ç Bana≈õ, Micha≈Ç Leja Laugh out Loud"/>
    <m/>
    <s v="Rafa≈Ç Bana≈õ, Micha≈Ç Leja"/>
    <n v="2"/>
    <m/>
    <m/>
    <n v="0"/>
    <d v="2016-09-19T00:00:00"/>
    <n v="2016"/>
    <x v="5"/>
    <s v="64 min"/>
    <n v="64"/>
    <n v="64"/>
    <n v="1264.8690509745613"/>
    <s v=""/>
    <s v="Stand-Up Comedy"/>
    <s v="Stand-Up Comedy"/>
    <s v="Stand-Up Comedy"/>
    <n v="1"/>
  </r>
  <r>
    <n v="5895"/>
    <s v="s5895"/>
    <x v="0"/>
    <s v="Anjelah Johnson: Not Fancy"/>
    <s v="Jay Karas"/>
    <s v="Anjelah Johnson-Reyes"/>
    <n v="1"/>
    <s v="United States"/>
    <s v="United States"/>
    <n v="1"/>
    <d v="2015-10-02T00:00:00"/>
    <n v="2015"/>
    <x v="1"/>
    <s v="64 min"/>
    <n v="64"/>
    <n v="64"/>
    <n v="1264.8690509745613"/>
    <s v=""/>
    <s v="Stand-Up Comedy"/>
    <s v="Stand-Up Comedy"/>
    <s v="Stand-Up Comedy"/>
    <n v="1"/>
  </r>
  <r>
    <n v="406"/>
    <s v="s406"/>
    <x v="0"/>
    <s v="Chhota Bheem - Dinosaur World"/>
    <s v="Sidheswar Shukla"/>
    <s v="Sonal Kaushal, Rupa Bhimani, Julie Tejwani, Sabina Malik, Jigna Bharadwaj"/>
    <n v="5"/>
    <m/>
    <m/>
    <n v="0"/>
    <d v="2021-07-22T00:00:00"/>
    <n v="2015"/>
    <x v="0"/>
    <s v="65 min"/>
    <n v="65"/>
    <n v="65"/>
    <n v="1194.7390558677273"/>
    <s v=""/>
    <s v="Children &amp; Family Movies"/>
    <s v="Children &amp; Family Movies"/>
    <s v="Children &amp; Family Movies"/>
    <n v="1"/>
  </r>
  <r>
    <n v="413"/>
    <s v="s413"/>
    <x v="0"/>
    <s v="Chhota Bheem and the Incan Adventure"/>
    <s v="Rajiv Chilaka"/>
    <s v="Vatsal Dubey, Julie Tejwani, Rupa Bhimani, Jigna Bhardwaj, Rajesh Kava, Mousam, Swapnil"/>
    <n v="7"/>
    <m/>
    <m/>
    <n v="0"/>
    <d v="2021-07-22T00:00:00"/>
    <n v="2013"/>
    <x v="8"/>
    <s v="65 min"/>
    <n v="65"/>
    <n v="65"/>
    <n v="1194.7390558677273"/>
    <s v=""/>
    <s v="Children &amp; Family Movies"/>
    <s v="Children &amp; Family Movies"/>
    <s v="Children &amp; Family Movies"/>
    <n v="1"/>
  </r>
  <r>
    <n v="1040"/>
    <s v="s1040"/>
    <x v="0"/>
    <s v="Dark City Beneath the Beat"/>
    <s v="TT The Artist"/>
    <s v="Uneek, Mighty Mark, Tsu Terry, TT The Artist"/>
    <n v="4"/>
    <s v="United States"/>
    <s v="United States"/>
    <n v="1"/>
    <d v="2021-04-15T00:00:00"/>
    <n v="2020"/>
    <x v="5"/>
    <s v="65 min"/>
    <n v="65"/>
    <n v="65"/>
    <n v="1194.7390558677273"/>
    <s v=""/>
    <s v="Documentaries, Music &amp; Musicals"/>
    <s v="Documentaries"/>
    <s v="Documentaries, Music &amp; Musicals"/>
    <n v="2"/>
  </r>
  <r>
    <n v="1408"/>
    <s v="s1408"/>
    <x v="0"/>
    <s v="Pinkfong &amp; Baby Shark's Space Adventure"/>
    <s v="Byeon Hee-sun"/>
    <s v="Jo Kyoung-i, Kim Seo-yeong, Kim Eun-ah, Jeong Jae-heon"/>
    <n v="4"/>
    <s v="United States"/>
    <s v="United States, South Korea"/>
    <n v="2"/>
    <d v="2021-01-15T00:00:00"/>
    <n v="2019"/>
    <x v="0"/>
    <s v="65 min"/>
    <n v="65"/>
    <n v="65"/>
    <n v="1194.7390558677273"/>
    <s v=""/>
    <s v="Children &amp; Family Movies"/>
    <s v="Children &amp; Family Movies"/>
    <s v="Children &amp; Family Movies"/>
    <n v="1"/>
  </r>
  <r>
    <n v="2264"/>
    <s v="s2264"/>
    <x v="0"/>
    <s v="PNL - Dans la l√©gende tour"/>
    <s v="QLF"/>
    <s v="PNL"/>
    <n v="1"/>
    <m/>
    <m/>
    <n v="0"/>
    <d v="2020-07-06T00:00:00"/>
    <n v="2020"/>
    <x v="5"/>
    <s v="65 min"/>
    <n v="65"/>
    <n v="65"/>
    <n v="1194.7390558677273"/>
    <s v=""/>
    <s v="International Movies, Music &amp; Musicals"/>
    <s v="International Movies"/>
    <s v="International Movies, Music &amp; Musicals"/>
    <n v="2"/>
  </r>
  <r>
    <n v="3158"/>
    <s v="s3158"/>
    <x v="0"/>
    <s v="Jack Whitehall: Christmas with My Father"/>
    <s v="Richard van't Riet"/>
    <s v="Jack Whitehall, Michael Whitehall, Hugh Bonneville, Graham Norton, Layton Williams, Andrew Lloyd Webber, Tim Rice, Tan France, Antoni Porowski, Jonathan Van Ness"/>
    <n v="10"/>
    <s v="United Kingdom"/>
    <s v="United Kingdom"/>
    <n v="1"/>
    <d v="2019-12-12T00:00:00"/>
    <n v="2019"/>
    <x v="5"/>
    <s v="65 min"/>
    <n v="65"/>
    <n v="65"/>
    <n v="1194.7390558677273"/>
    <s v=""/>
    <s v="Stand-Up Comedy"/>
    <s v="Stand-Up Comedy"/>
    <s v="Stand-Up Comedy"/>
    <n v="1"/>
  </r>
  <r>
    <n v="3355"/>
    <s v="s3355"/>
    <x v="0"/>
    <s v="Grego Rossello: Disculpe las molestias"/>
    <s v="Juani Libonatti"/>
    <s v="Grego Rossello"/>
    <n v="1"/>
    <s v="Argentina"/>
    <s v="Argentina"/>
    <n v="1"/>
    <d v="2019-10-31T00:00:00"/>
    <n v="2019"/>
    <x v="5"/>
    <s v="65 min"/>
    <n v="65"/>
    <n v="65"/>
    <n v="1194.7390558677273"/>
    <s v=""/>
    <s v="Stand-Up Comedy"/>
    <s v="Stand-Up Comedy"/>
    <s v="Stand-Up Comedy"/>
    <n v="1"/>
  </r>
  <r>
    <n v="3519"/>
    <s v="s3519"/>
    <x v="0"/>
    <s v="Hello, Privilege. It's Me, Chelsea"/>
    <s v="Alex Stapleton"/>
    <s v="Chelsea Handler"/>
    <n v="1"/>
    <s v="United States"/>
    <s v="United States"/>
    <n v="1"/>
    <d v="2019-09-13T00:00:00"/>
    <n v="2019"/>
    <x v="5"/>
    <s v="65 min"/>
    <n v="65"/>
    <n v="65"/>
    <n v="1194.7390558677273"/>
    <s v=""/>
    <s v="Documentaries"/>
    <s v="Documentaries"/>
    <s v="Documentaries"/>
    <n v="1"/>
  </r>
  <r>
    <n v="3680"/>
    <s v="s3680"/>
    <x v="0"/>
    <s v="Aziz Ansari: RIGHT NOW"/>
    <s v="Spike Jonze"/>
    <s v="Aziz Ansari"/>
    <n v="1"/>
    <s v="United States"/>
    <s v="United States"/>
    <n v="1"/>
    <d v="2019-07-09T00:00:00"/>
    <n v="2019"/>
    <x v="5"/>
    <s v="65 min"/>
    <n v="65"/>
    <n v="65"/>
    <n v="1194.7390558677273"/>
    <s v=""/>
    <s v="Stand-Up Comedy"/>
    <s v="Stand-Up Comedy"/>
    <s v="Stand-Up Comedy"/>
    <n v="1"/>
  </r>
  <r>
    <n v="4005"/>
    <s v="s4005"/>
    <x v="0"/>
    <s v="Edoardo Ferrario: Temi Caldi"/>
    <s v="Francesco Imperato"/>
    <s v="Edoardo Ferrario"/>
    <n v="1"/>
    <s v="Italy"/>
    <s v="Italy"/>
    <n v="1"/>
    <d v="2019-03-15T00:00:00"/>
    <n v="2019"/>
    <x v="5"/>
    <s v="65 min"/>
    <n v="65"/>
    <n v="65"/>
    <n v="1194.7390558677273"/>
    <s v=""/>
    <s v="Stand-Up Comedy"/>
    <s v="Stand-Up Comedy"/>
    <s v="Stand-Up Comedy"/>
    <n v="1"/>
  </r>
  <r>
    <n v="4194"/>
    <s v="s4194"/>
    <x v="0"/>
    <s v="Sebastian Maniscalco: Stay Hungry"/>
    <s v="Rik Reinholdtsen"/>
    <s v="Sebastian Maniscalco"/>
    <n v="1"/>
    <s v="United States"/>
    <s v="United States"/>
    <n v="1"/>
    <d v="2019-01-15T00:00:00"/>
    <n v="2019"/>
    <x v="5"/>
    <s v="65 min"/>
    <n v="65"/>
    <n v="65"/>
    <n v="1194.7390558677273"/>
    <s v=""/>
    <s v="Stand-Up Comedy"/>
    <s v="Stand-Up Comedy"/>
    <s v="Stand-Up Comedy"/>
    <n v="1"/>
  </r>
  <r>
    <n v="4204"/>
    <s v="s4204"/>
    <x v="0"/>
    <s v="ReMastered: Massacre at the Stadium"/>
    <s v="Bent-Jorgen Perlmutt"/>
    <m/>
    <n v="0"/>
    <s v="United States"/>
    <s v="United States"/>
    <n v="1"/>
    <d v="2019-01-11T00:00:00"/>
    <n v="2019"/>
    <x v="5"/>
    <s v="65 min"/>
    <n v="65"/>
    <n v="65"/>
    <n v="1194.7390558677273"/>
    <s v=""/>
    <s v="Documentaries, Music &amp; Musicals"/>
    <s v="Documentaries"/>
    <s v="Documentaries, Music &amp; Musicals"/>
    <n v="2"/>
  </r>
  <r>
    <n v="4891"/>
    <s v="s4891"/>
    <x v="0"/>
    <s v="John Mulaney: Kid Gorgeous at Radio City"/>
    <s v="Alex Timbers"/>
    <s v="John Mulaney"/>
    <n v="1"/>
    <s v="United States"/>
    <s v="United States"/>
    <n v="1"/>
    <d v="2018-05-01T00:00:00"/>
    <n v="2018"/>
    <x v="5"/>
    <s v="65 min"/>
    <n v="65"/>
    <n v="65"/>
    <n v="1194.7390558677273"/>
    <s v=""/>
    <s v="Stand-Up Comedy"/>
    <s v="Stand-Up Comedy"/>
    <s v="Stand-Up Comedy"/>
    <n v="1"/>
  </r>
  <r>
    <n v="5040"/>
    <s v="s5040"/>
    <x v="0"/>
    <s v="Chris Rock: Tamborine"/>
    <s v="Bo Burnham"/>
    <s v="Chris Rock"/>
    <n v="1"/>
    <s v="United States"/>
    <s v="United States"/>
    <n v="1"/>
    <d v="2018-02-14T00:00:00"/>
    <n v="2018"/>
    <x v="5"/>
    <s v="65 min"/>
    <n v="65"/>
    <n v="65"/>
    <n v="1194.7390558677273"/>
    <s v=""/>
    <s v="Stand-Up Comedy"/>
    <s v="Stand-Up Comedy"/>
    <s v="Stand-Up Comedy"/>
    <n v="1"/>
  </r>
  <r>
    <n v="5046"/>
    <s v="s5046"/>
    <x v="0"/>
    <s v="Fred Armisen: Standup For Drummers"/>
    <s v="Lance Bangs"/>
    <s v="Fred Armisen"/>
    <n v="1"/>
    <m/>
    <m/>
    <n v="0"/>
    <d v="2018-02-06T00:00:00"/>
    <n v="2018"/>
    <x v="6"/>
    <s v="65 min"/>
    <n v="65"/>
    <n v="65"/>
    <n v="1194.7390558677273"/>
    <s v=""/>
    <s v="Music &amp; Musicals, Stand-Up Comedy"/>
    <s v="Music &amp; Musicals"/>
    <s v="Music &amp; Musicals, Stand-Up Comedy"/>
    <n v="2"/>
  </r>
  <r>
    <n v="5713"/>
    <s v="s5713"/>
    <x v="0"/>
    <s v="Donald Glover: Weirdo"/>
    <s v="Shannon Hartman, Michelle Caputo"/>
    <s v="Donald Glover"/>
    <n v="1"/>
    <s v="United States"/>
    <s v="United States"/>
    <n v="1"/>
    <d v="2016-11-19T00:00:00"/>
    <n v="2012"/>
    <x v="5"/>
    <s v="65 min"/>
    <n v="65"/>
    <n v="65"/>
    <n v="1194.7390558677273"/>
    <s v=""/>
    <s v="Stand-Up Comedy"/>
    <s v="Stand-Up Comedy"/>
    <s v="Stand-Up Comedy"/>
    <n v="1"/>
  </r>
  <r>
    <n v="5787"/>
    <s v="s5787"/>
    <x v="0"/>
    <s v="Karol Modzelewski, ≈Åukasz ‚ÄûLotek‚Äù Lodkowski No Offense"/>
    <m/>
    <s v="Karol Modzelewski, ≈Åukasz &quot;Lotek‚Äù Lodkowski"/>
    <n v="2"/>
    <m/>
    <m/>
    <n v="0"/>
    <d v="2016-09-19T00:00:00"/>
    <n v="2016"/>
    <x v="5"/>
    <s v="65 min"/>
    <n v="65"/>
    <n v="65"/>
    <n v="1194.7390558677273"/>
    <s v=""/>
    <s v="Stand-Up Comedy"/>
    <s v="Stand-Up Comedy"/>
    <s v="Stand-Up Comedy"/>
    <n v="1"/>
  </r>
  <r>
    <n v="5788"/>
    <s v="s5788"/>
    <x v="0"/>
    <s v="Katarzyna Piasecka, Rafa≈Ç Pacze≈õ Seriously Funny"/>
    <m/>
    <s v="Katarzyna Piasecka, Rafa≈Ç Pacze≈õ"/>
    <n v="2"/>
    <m/>
    <m/>
    <n v="0"/>
    <d v="2016-09-19T00:00:00"/>
    <n v="2016"/>
    <x v="5"/>
    <s v="65 min"/>
    <n v="65"/>
    <n v="65"/>
    <n v="1194.7390558677273"/>
    <s v=""/>
    <s v="Stand-Up Comedy"/>
    <s v="Stand-Up Comedy"/>
    <s v="Stand-Up Comedy"/>
    <n v="1"/>
  </r>
  <r>
    <n v="6174"/>
    <s v="s6174"/>
    <x v="0"/>
    <s v="Antariksha Ke Rakhwale"/>
    <s v="Anirban Majumder"/>
    <s v="Sonal Kaushal, Rupa Bhimani, Julie Tejwani, Sabina Malik, Jigna Bharadhwaj, Rajesh Kawa"/>
    <n v="6"/>
    <m/>
    <m/>
    <n v="0"/>
    <d v="2019-06-18T00:00:00"/>
    <n v="2018"/>
    <x v="8"/>
    <s v="65 min"/>
    <n v="65"/>
    <n v="65"/>
    <n v="1194.7390558677273"/>
    <s v=""/>
    <s v="Children &amp; Family Movies"/>
    <s v="Children &amp; Family Movies"/>
    <s v="Children &amp; Family Movies"/>
    <n v="1"/>
  </r>
  <r>
    <n v="6311"/>
    <s v="s6311"/>
    <x v="0"/>
    <s v="Bill Burr: Let It Go"/>
    <s v="Shannon Hartman"/>
    <s v="Bill Burr"/>
    <n v="1"/>
    <s v="United States"/>
    <s v="United States"/>
    <n v="1"/>
    <d v="2017-11-10T00:00:00"/>
    <n v="2010"/>
    <x v="11"/>
    <s v="65 min"/>
    <n v="65"/>
    <n v="65"/>
    <n v="1194.7390558677273"/>
    <s v=""/>
    <s v="Stand-Up Comedy"/>
    <s v="Stand-Up Comedy"/>
    <s v="Stand-Up Comedy"/>
    <n v="1"/>
  </r>
  <r>
    <n v="6912"/>
    <s v="s6912"/>
    <x v="0"/>
    <s v="Halo: The Fall of Reach"/>
    <s v="Ian Kirby"/>
    <s v="Jen Taylor, Steve Downes, Michelle Lukes, Britt Baron, Travis Willingham, John Bently, Todd Haberkorn, Cole Jensen"/>
    <n v="8"/>
    <s v="United States"/>
    <s v="United States"/>
    <n v="1"/>
    <d v="2016-03-07T00:00:00"/>
    <n v="2015"/>
    <x v="1"/>
    <s v="65 min"/>
    <n v="65"/>
    <n v="65"/>
    <n v="1194.7390558677273"/>
    <s v=""/>
    <s v="Action &amp; Adventure, Sci-Fi &amp; Fantasy"/>
    <s v="Action &amp; Adventure"/>
    <s v="Action &amp; Adventure, Sci-Fi &amp; Fantasy"/>
    <n v="2"/>
  </r>
  <r>
    <n v="7229"/>
    <s v="s7229"/>
    <x v="0"/>
    <s v="Krish Trish and Baltiboy: Best Friends Forever"/>
    <s v="Munjal Shroff, Tilak Shetty"/>
    <s v="Damandeep Singh Baggan, Smita Malhotra, Deepak Chachra"/>
    <n v="3"/>
    <m/>
    <m/>
    <n v="0"/>
    <d v="2017-09-08T00:00:00"/>
    <n v="2016"/>
    <x v="0"/>
    <s v="65 min"/>
    <n v="65"/>
    <n v="65"/>
    <n v="1194.7390558677273"/>
    <s v=""/>
    <s v="Children &amp; Family Movies"/>
    <s v="Children &amp; Family Movies"/>
    <s v="Children &amp; Family Movies"/>
    <n v="1"/>
  </r>
  <r>
    <n v="7231"/>
    <s v="s7231"/>
    <x v="0"/>
    <s v="Krish Trish and Baltiboy: Face Your Fears"/>
    <s v="Tilak Shetty"/>
    <s v="Tarun Ratnani, Smita Malhotra, Deepak Chachra"/>
    <n v="3"/>
    <s v="India"/>
    <s v="India"/>
    <n v="1"/>
    <d v="2017-11-17T00:00:00"/>
    <n v="2017"/>
    <x v="8"/>
    <s v="65 min"/>
    <n v="65"/>
    <n v="65"/>
    <n v="1194.7390558677273"/>
    <s v=""/>
    <s v="Children &amp; Family Movies"/>
    <s v="Children &amp; Family Movies"/>
    <s v="Children &amp; Family Movies"/>
    <n v="1"/>
  </r>
  <r>
    <n v="7232"/>
    <s v="s7232"/>
    <x v="0"/>
    <s v="Krish Trish and Baltiboy: Oversmartness Never Pays"/>
    <s v="Tilak Shetty"/>
    <s v="Rishi Gambhir, Smita Malhotra, Deepak Chachra"/>
    <n v="3"/>
    <m/>
    <m/>
    <n v="0"/>
    <d v="2017-09-08T00:00:00"/>
    <n v="2017"/>
    <x v="8"/>
    <s v="65 min"/>
    <n v="65"/>
    <n v="65"/>
    <n v="1194.7390558677273"/>
    <s v=""/>
    <s v="Children &amp; Family Movies"/>
    <s v="Children &amp; Family Movies"/>
    <s v="Children &amp; Family Movies"/>
    <n v="1"/>
  </r>
  <r>
    <n v="7930"/>
    <s v="s7930"/>
    <x v="0"/>
    <s v="Samudri Lootere"/>
    <s v="Anirban Majumder"/>
    <s v="Sonal Kaushal, Rupa Bhimani, Julie Tejwani, Sabina Malik, Jigna Bharadhwaj, Rajesh Kawa"/>
    <n v="6"/>
    <m/>
    <m/>
    <n v="0"/>
    <d v="2019-06-18T00:00:00"/>
    <n v="2018"/>
    <x v="0"/>
    <s v="65 min"/>
    <n v="65"/>
    <n v="65"/>
    <n v="1194.7390558677273"/>
    <s v=""/>
    <s v="Children &amp; Family Movies"/>
    <s v="Children &amp; Family Movies"/>
    <s v="Children &amp; Family Movies"/>
    <n v="1"/>
  </r>
  <r>
    <n v="410"/>
    <s v="s410"/>
    <x v="0"/>
    <s v="Chhota Bheem &amp; Krishna: Pataliputra- City of the Dead"/>
    <s v="Rajiv Chilaka"/>
    <s v="Vatsal Dubey, Julie Tejwani, Rupa Bhimani, Jigna Bhardwaj, Rajesh Kava, Arun Shekher, Sanchit Wartak"/>
    <n v="7"/>
    <m/>
    <m/>
    <n v="0"/>
    <d v="2021-07-22T00:00:00"/>
    <n v="2010"/>
    <x v="8"/>
    <s v="66 min"/>
    <n v="66"/>
    <n v="66"/>
    <n v="1126.609060760893"/>
    <s v=""/>
    <s v="Children &amp; Family Movies"/>
    <s v="Children &amp; Family Movies"/>
    <s v="Children &amp; Family Movies"/>
    <n v="1"/>
  </r>
  <r>
    <n v="1513"/>
    <s v="s1513"/>
    <x v="0"/>
    <s v="Rhys Nicholson Live at the Athenaeum"/>
    <s v="Thomas Toby Parkinson"/>
    <s v="Rhys Nicholson"/>
    <n v="1"/>
    <s v="United Kingdom"/>
    <s v="United Kingdom"/>
    <n v="1"/>
    <d v="2020-12-20T00:00:00"/>
    <n v="2020"/>
    <x v="5"/>
    <s v="66 min"/>
    <n v="66"/>
    <n v="66"/>
    <n v="1126.609060760893"/>
    <s v=""/>
    <s v="Stand-Up Comedy"/>
    <s v="Stand-Up Comedy"/>
    <s v="Stand-Up Comedy"/>
    <n v="1"/>
  </r>
  <r>
    <n v="2703"/>
    <s v="s2703"/>
    <x v="0"/>
    <s v="Tiffany Haddish: She Ready! From the Hood To Hollywood!"/>
    <s v="Chris Robinson"/>
    <s v="Tiffany Haddish"/>
    <n v="1"/>
    <s v="United States"/>
    <s v="United States"/>
    <n v="1"/>
    <d v="2020-04-07T00:00:00"/>
    <n v="2017"/>
    <x v="5"/>
    <s v="66 min"/>
    <n v="66"/>
    <n v="66"/>
    <n v="1126.609060760893"/>
    <s v=""/>
    <s v="Stand-Up Comedy"/>
    <s v="Stand-Up Comedy"/>
    <s v="Stand-Up Comedy"/>
    <n v="1"/>
  </r>
  <r>
    <n v="3028"/>
    <s v="s3028"/>
    <x v="0"/>
    <s v="Leslie Jones: Time Machine"/>
    <s v="David Benioff, D.B. Weiss"/>
    <s v="Leslie Jones"/>
    <n v="1"/>
    <s v="United States"/>
    <s v="United States"/>
    <n v="1"/>
    <d v="2020-01-14T00:00:00"/>
    <n v="2020"/>
    <x v="5"/>
    <s v="66 min"/>
    <n v="66"/>
    <n v="66"/>
    <n v="1126.609060760893"/>
    <s v=""/>
    <s v="Stand-Up Comedy"/>
    <s v="Stand-Up Comedy"/>
    <s v="Stand-Up Comedy"/>
    <n v="1"/>
  </r>
  <r>
    <n v="3391"/>
    <s v="s3391"/>
    <x v="0"/>
    <s v="Little Singham: Kaal Ki Tabaahi"/>
    <s v="Prakash Satam"/>
    <m/>
    <n v="0"/>
    <m/>
    <m/>
    <n v="0"/>
    <d v="2019-10-19T00:00:00"/>
    <n v="2019"/>
    <x v="8"/>
    <s v="66 min"/>
    <n v="66"/>
    <n v="66"/>
    <n v="1126.609060760893"/>
    <s v=""/>
    <s v="Children &amp; Family Movies, Comedies"/>
    <s v="Children &amp; Family Movies"/>
    <s v="Children &amp; Family Movies, Comedies"/>
    <n v="2"/>
  </r>
  <r>
    <n v="3560"/>
    <s v="s3560"/>
    <x v="0"/>
    <s v="Dave Chappelle: Sticks &amp; Stones"/>
    <s v="Stan Lathan"/>
    <s v="Dave Chappelle"/>
    <n v="1"/>
    <s v="United States"/>
    <s v="United States"/>
    <n v="1"/>
    <d v="2019-08-26T00:00:00"/>
    <n v="2019"/>
    <x v="5"/>
    <s v="66 min"/>
    <n v="66"/>
    <n v="66"/>
    <n v="1126.609060760893"/>
    <s v=""/>
    <s v="Stand-Up Comedy"/>
    <s v="Stand-Up Comedy"/>
    <s v="Stand-Up Comedy"/>
    <n v="1"/>
  </r>
  <r>
    <n v="3600"/>
    <s v="s3600"/>
    <x v="0"/>
    <s v="Colin Quinn: Red State Blue State"/>
    <s v="Robert Moresco"/>
    <s v="Colin Quinn"/>
    <n v="1"/>
    <m/>
    <m/>
    <n v="0"/>
    <d v="2019-08-09T00:00:00"/>
    <n v="2019"/>
    <x v="1"/>
    <s v="66 min"/>
    <n v="66"/>
    <n v="66"/>
    <n v="1126.609060760893"/>
    <s v=""/>
    <s v="Stand-Up Comedy"/>
    <s v="Stand-Up Comedy"/>
    <s v="Stand-Up Comedy"/>
    <n v="1"/>
  </r>
  <r>
    <n v="3694"/>
    <s v="s3694"/>
    <x v="0"/>
    <s v="Katherine Ryan: Glitter Room"/>
    <s v="Linda Mendoza"/>
    <s v="Katherine Ryan"/>
    <n v="1"/>
    <s v="United States"/>
    <s v="United States"/>
    <n v="1"/>
    <d v="2019-07-01T00:00:00"/>
    <n v="2019"/>
    <x v="5"/>
    <s v="66 min"/>
    <n v="66"/>
    <n v="66"/>
    <n v="1126.609060760893"/>
    <s v=""/>
    <s v="Stand-Up Comedy"/>
    <s v="Stand-Up Comedy"/>
    <s v="Stand-Up Comedy"/>
    <n v="1"/>
  </r>
  <r>
    <n v="3806"/>
    <s v="s3806"/>
    <x v="0"/>
    <s v="Wanda Sykes: Not Normal"/>
    <s v="Linda Mendoza"/>
    <s v="Wanda Sykes"/>
    <n v="1"/>
    <s v="United States"/>
    <s v="United States"/>
    <n v="1"/>
    <d v="2019-05-21T00:00:00"/>
    <n v="2019"/>
    <x v="5"/>
    <s v="66 min"/>
    <n v="66"/>
    <n v="66"/>
    <n v="1126.609060760893"/>
    <s v=""/>
    <s v="Stand-Up Comedy"/>
    <s v="Stand-Up Comedy"/>
    <s v="Stand-Up Comedy"/>
    <n v="1"/>
  </r>
  <r>
    <n v="4782"/>
    <s v="s4782"/>
    <x v="0"/>
    <s v="Luciano Mellera: Infantiloide"/>
    <s v="Ra√∫l Campos, Jan Suter"/>
    <s v="Luciano Mellera"/>
    <n v="1"/>
    <s v="Argentina"/>
    <s v="Argentina"/>
    <n v="1"/>
    <d v="2018-07-06T00:00:00"/>
    <n v="2018"/>
    <x v="1"/>
    <s v="66 min"/>
    <n v="66"/>
    <n v="66"/>
    <n v="1126.609060760893"/>
    <s v=""/>
    <s v="Stand-Up Comedy"/>
    <s v="Stand-Up Comedy"/>
    <s v="Stand-Up Comedy"/>
    <n v="1"/>
  </r>
  <r>
    <n v="4815"/>
    <s v="s4815"/>
    <x v="0"/>
    <s v="W. Kamau Bell: Private School Negro"/>
    <s v="Shannon Hartman"/>
    <s v="W. Kamau Bell"/>
    <n v="1"/>
    <s v="United States"/>
    <s v="United States"/>
    <n v="1"/>
    <d v="2018-06-26T00:00:00"/>
    <n v="2018"/>
    <x v="5"/>
    <s v="66 min"/>
    <n v="66"/>
    <n v="66"/>
    <n v="1126.609060760893"/>
    <s v=""/>
    <s v="Stand-Up Comedy"/>
    <s v="Stand-Up Comedy"/>
    <s v="Stand-Up Comedy"/>
    <n v="1"/>
  </r>
  <r>
    <n v="4836"/>
    <s v="s4836"/>
    <x v="0"/>
    <s v="Franco Escamilla: Por la an√©cdota"/>
    <s v="Ulises Valencia"/>
    <s v="Franco Escamilla"/>
    <n v="1"/>
    <s v="Mexico"/>
    <s v="Mexico"/>
    <n v="1"/>
    <d v="2018-06-08T00:00:00"/>
    <n v="2018"/>
    <x v="5"/>
    <s v="66 min"/>
    <n v="66"/>
    <n v="66"/>
    <n v="1126.609060760893"/>
    <s v=""/>
    <s v="Stand-Up Comedy"/>
    <s v="Stand-Up Comedy"/>
    <s v="Stand-Up Comedy"/>
    <n v="1"/>
  </r>
  <r>
    <n v="4860"/>
    <s v="s4860"/>
    <x v="0"/>
    <s v="Food on the Go"/>
    <s v="Mercedes Cordova"/>
    <m/>
    <n v="0"/>
    <s v="Argentina"/>
    <s v="Argentina, Italy"/>
    <n v="2"/>
    <d v="2018-05-16T00:00:00"/>
    <n v="2017"/>
    <x v="5"/>
    <s v="66 min"/>
    <n v="66"/>
    <n v="66"/>
    <n v="1126.609060760893"/>
    <s v=""/>
    <s v="Documentaries, International Movies"/>
    <s v="Documentaries"/>
    <s v="Documentaries, International Movies"/>
    <n v="2"/>
  </r>
  <r>
    <n v="4916"/>
    <s v="s4916"/>
    <x v="0"/>
    <s v="Enissa Amani: Ehrenwort"/>
    <s v="Max Amini"/>
    <s v="Enissa Amani"/>
    <n v="1"/>
    <s v="Germany"/>
    <s v="Germany"/>
    <n v="1"/>
    <d v="2018-04-26T00:00:00"/>
    <n v="2018"/>
    <x v="5"/>
    <s v="66 min"/>
    <n v="66"/>
    <n v="66"/>
    <n v="1126.609060760893"/>
    <s v=""/>
    <s v="Stand-Up Comedy"/>
    <s v="Stand-Up Comedy"/>
    <s v="Stand-Up Comedy"/>
    <n v="1"/>
  </r>
  <r>
    <n v="4933"/>
    <s v="s4933"/>
    <x v="0"/>
    <s v="Greg Davies: You Magnificent Beast"/>
    <s v="Peter Orton"/>
    <s v="Greg Davies"/>
    <n v="1"/>
    <s v="United Kingdom"/>
    <s v="United Kingdom"/>
    <n v="1"/>
    <d v="2018-04-10T00:00:00"/>
    <n v="2018"/>
    <x v="5"/>
    <s v="66 min"/>
    <n v="66"/>
    <n v="66"/>
    <n v="1126.609060760893"/>
    <s v=""/>
    <s v="Stand-Up Comedy"/>
    <s v="Stand-Up Comedy"/>
    <s v="Stand-Up Comedy"/>
    <n v="1"/>
  </r>
  <r>
    <n v="5172"/>
    <s v="s5172"/>
    <x v="0"/>
    <s v="DeRay Davis: How to Act Black"/>
    <s v="Marcus Raboy"/>
    <s v="DeRay Davis"/>
    <n v="1"/>
    <s v="United States"/>
    <s v="United States"/>
    <n v="1"/>
    <d v="2017-11-14T00:00:00"/>
    <n v="2017"/>
    <x v="5"/>
    <s v="66 min"/>
    <n v="66"/>
    <n v="66"/>
    <n v="1126.609060760893"/>
    <s v=""/>
    <s v="Stand-Up Comedy"/>
    <s v="Stand-Up Comedy"/>
    <s v="Stand-Up Comedy"/>
    <n v="1"/>
  </r>
  <r>
    <n v="5214"/>
    <s v="s5214"/>
    <x v="0"/>
    <s v="Patton Oswalt: Annihilation"/>
    <s v="Bobcat Goldthwait"/>
    <s v="Patton Oswalt"/>
    <n v="1"/>
    <s v="United States"/>
    <s v="United States"/>
    <n v="1"/>
    <d v="2017-10-17T00:00:00"/>
    <n v="2017"/>
    <x v="5"/>
    <s v="66 min"/>
    <n v="66"/>
    <n v="66"/>
    <n v="1126.609060760893"/>
    <s v=""/>
    <s v="Stand-Up Comedy"/>
    <s v="Stand-Up Comedy"/>
    <s v="Stand-Up Comedy"/>
    <n v="1"/>
  </r>
  <r>
    <n v="5235"/>
    <s v="s5235"/>
    <x v="0"/>
    <s v="Rodney Carrington: Here Comes the Truth"/>
    <s v="Brandon Jones"/>
    <s v="Rodney Carrington"/>
    <n v="1"/>
    <s v="United States"/>
    <s v="United States"/>
    <n v="1"/>
    <d v="2017-10-03T00:00:00"/>
    <n v="2017"/>
    <x v="5"/>
    <s v="66 min"/>
    <n v="66"/>
    <n v="66"/>
    <n v="1126.609060760893"/>
    <s v=""/>
    <s v="Stand-Up Comedy"/>
    <s v="Stand-Up Comedy"/>
    <s v="Stand-Up Comedy"/>
    <n v="1"/>
  </r>
  <r>
    <n v="5417"/>
    <s v="s5417"/>
    <x v="0"/>
    <s v="Chris D'Elia: Man on Fire"/>
    <s v="Bill D'Elia"/>
    <s v="Chris D'Elia"/>
    <n v="1"/>
    <s v="United States"/>
    <s v="United States"/>
    <n v="1"/>
    <d v="2017-06-27T00:00:00"/>
    <n v="2017"/>
    <x v="5"/>
    <s v="66 min"/>
    <n v="66"/>
    <n v="66"/>
    <n v="1126.609060760893"/>
    <s v=""/>
    <s v="Stand-Up Comedy"/>
    <s v="Stand-Up Comedy"/>
    <s v="Stand-Up Comedy"/>
    <n v="1"/>
  </r>
  <r>
    <n v="5425"/>
    <s v="s5425"/>
    <x v="0"/>
    <s v="Rory Scovel Tries Stand-Up for the First Time"/>
    <s v="Scott Moran"/>
    <s v="Rory Scovel"/>
    <n v="1"/>
    <s v="United States"/>
    <s v="United States"/>
    <n v="1"/>
    <d v="2017-06-20T00:00:00"/>
    <n v="2017"/>
    <x v="5"/>
    <s v="66 min"/>
    <n v="66"/>
    <n v="66"/>
    <n v="1126.609060760893"/>
    <s v=""/>
    <s v="Stand-Up Comedy"/>
    <s v="Stand-Up Comedy"/>
    <s v="Stand-Up Comedy"/>
    <n v="1"/>
  </r>
  <r>
    <n v="5519"/>
    <s v="s5519"/>
    <x v="0"/>
    <s v="Vir Das: Abroad Understanding"/>
    <s v="Marcus Raboy"/>
    <s v="Vir Das"/>
    <n v="1"/>
    <s v="United States"/>
    <s v="United States"/>
    <n v="1"/>
    <d v="2017-04-25T00:00:00"/>
    <n v="2017"/>
    <x v="5"/>
    <s v="66 min"/>
    <n v="66"/>
    <n v="66"/>
    <n v="1126.609060760893"/>
    <s v=""/>
    <s v="Stand-Up Comedy"/>
    <s v="Stand-Up Comedy"/>
    <s v="Stand-Up Comedy"/>
    <n v="1"/>
  </r>
  <r>
    <n v="5632"/>
    <s v="s5632"/>
    <x v="0"/>
    <s v="Neal Brennan: 3 Mics"/>
    <s v="Neal Brennan"/>
    <s v="Neal Brennan"/>
    <n v="1"/>
    <s v="United States"/>
    <s v="United States"/>
    <n v="1"/>
    <d v="2017-01-17T00:00:00"/>
    <n v="2017"/>
    <x v="5"/>
    <s v="66 min"/>
    <n v="66"/>
    <n v="66"/>
    <n v="1126.609060760893"/>
    <s v=""/>
    <s v="Stand-Up Comedy"/>
    <s v="Stand-Up Comedy"/>
    <s v="Stand-Up Comedy"/>
    <n v="1"/>
  </r>
  <r>
    <n v="5814"/>
    <s v="s5814"/>
    <x v="0"/>
    <s v="Louis C.K.: Live at the Comedy Store"/>
    <s v="Louis C.K."/>
    <s v="Louis C.K."/>
    <n v="1"/>
    <s v="United States"/>
    <s v="United States"/>
    <n v="1"/>
    <d v="2016-08-15T00:00:00"/>
    <n v="2015"/>
    <x v="9"/>
    <s v="66 min"/>
    <n v="66"/>
    <n v="66"/>
    <n v="1126.609060760893"/>
    <s v=""/>
    <s v="Movies"/>
    <s v="Movies"/>
    <s v="Movies"/>
    <n v="1"/>
  </r>
  <r>
    <n v="5851"/>
    <s v="s5851"/>
    <x v="0"/>
    <s v="Patton Oswalt: Talking for Clapping"/>
    <m/>
    <s v="Patton Oswalt"/>
    <n v="1"/>
    <s v="United States"/>
    <s v="United States"/>
    <n v="1"/>
    <d v="2016-04-22T00:00:00"/>
    <n v="2016"/>
    <x v="5"/>
    <s v="66 min"/>
    <n v="66"/>
    <n v="66"/>
    <n v="1126.609060760893"/>
    <s v=""/>
    <s v="Stand-Up Comedy"/>
    <s v="Stand-Up Comedy"/>
    <s v="Stand-Up Comedy"/>
    <n v="1"/>
  </r>
  <r>
    <n v="6313"/>
    <s v="s6313"/>
    <x v="0"/>
    <s v="Billy Graham: An Extraordinary Journey"/>
    <s v="Vonda Harrell, Daniel Camenisch"/>
    <s v="Billy Graham, Jeff Hoyt, Tom Brokaw, Greta Van Susteren, Diane Sawyer, Larry King, George Bush Sr., George W. Bush, Bill Clinton, Franklin Graham"/>
    <n v="10"/>
    <s v="United States"/>
    <s v="United States"/>
    <n v="1"/>
    <d v="2019-02-28T00:00:00"/>
    <n v="2018"/>
    <x v="6"/>
    <s v="66 min"/>
    <n v="66"/>
    <n v="66"/>
    <n v="1126.609060760893"/>
    <s v=""/>
    <s v="Documentaries, Faith &amp; Spirituality"/>
    <s v="Documentaries"/>
    <s v="Documentaries, Faith &amp; Spirituality"/>
    <n v="2"/>
  </r>
  <r>
    <n v="7320"/>
    <s v="s7320"/>
    <x v="0"/>
    <s v="Little Singham in London"/>
    <s v="Prakash Satam"/>
    <m/>
    <n v="0"/>
    <m/>
    <m/>
    <n v="0"/>
    <d v="2019-04-22T00:00:00"/>
    <n v="2019"/>
    <x v="8"/>
    <s v="66 min"/>
    <n v="66"/>
    <n v="66"/>
    <n v="1126.609060760893"/>
    <s v=""/>
    <s v="Children &amp; Family Movies, Comedies"/>
    <s v="Children &amp; Family Movies"/>
    <s v="Children &amp; Family Movies, Comedies"/>
    <n v="2"/>
  </r>
  <r>
    <n v="7657"/>
    <s v="s7657"/>
    <x v="0"/>
    <s v="Once In A Lifetime Sessions with Noel Gallagher"/>
    <s v="Charlie Lightening"/>
    <s v="Noel Gallagher"/>
    <n v="1"/>
    <s v="United States"/>
    <s v="United States"/>
    <n v="1"/>
    <d v="2018-08-01T00:00:00"/>
    <n v="2018"/>
    <x v="5"/>
    <s v="66 min"/>
    <n v="66"/>
    <n v="66"/>
    <n v="1126.609060760893"/>
    <s v=""/>
    <s v="Documentaries, Music &amp; Musicals"/>
    <s v="Documentaries"/>
    <s v="Documentaries, Music &amp; Musicals"/>
    <n v="2"/>
  </r>
  <r>
    <n v="8045"/>
    <s v="s8045"/>
    <x v="0"/>
    <s v="Smash: Motorized Mayhem"/>
    <m/>
    <m/>
    <n v="0"/>
    <s v="United States"/>
    <s v="United States"/>
    <n v="1"/>
    <d v="2017-05-15T00:00:00"/>
    <n v="2017"/>
    <x v="5"/>
    <s v="66 min"/>
    <n v="66"/>
    <n v="66"/>
    <n v="1126.609060760893"/>
    <s v=""/>
    <s v="Documentaries, Sports Movies"/>
    <s v="Documentaries"/>
    <s v="Documentaries, Sports Movies"/>
    <n v="2"/>
  </r>
  <r>
    <n v="8261"/>
    <s v="s8261"/>
    <x v="0"/>
    <s v="The Cruise"/>
    <s v="Marek Piwowski"/>
    <s v="Jan Himilsbach, Stanislaw Tym, Jerzy Dobrowolski, Zdzislaw Maklakiewicz, Andrzej Dobosz, Feridun Erol, Jolanta Lothe, Wanda Stanis≈Çawska-Lothe"/>
    <n v="8"/>
    <s v="Poland"/>
    <s v="Poland"/>
    <n v="1"/>
    <d v="2019-10-01T00:00:00"/>
    <n v="1970"/>
    <x v="6"/>
    <s v="66 min"/>
    <n v="66"/>
    <n v="66"/>
    <n v="1126.609060760893"/>
    <s v=""/>
    <s v="Comedies, Cult Movies, International Movies"/>
    <s v="Comedies"/>
    <s v="Comedies, Cult Movies, International Movies"/>
    <n v="3"/>
  </r>
  <r>
    <n v="17"/>
    <s v="s17"/>
    <x v="0"/>
    <s v="Europe's Most Dangerous Man: Otto Skorzeny in Spain"/>
    <s v="Pedro de Echave Garc√≠a, Pablo Azor√≠n Williams"/>
    <m/>
    <n v="0"/>
    <m/>
    <m/>
    <n v="0"/>
    <d v="2021-09-22T00:00:00"/>
    <n v="2020"/>
    <x v="5"/>
    <s v="67 min"/>
    <n v="67"/>
    <n v="67"/>
    <n v="1060.479065654059"/>
    <s v=""/>
    <s v="Documentaries, International Movies"/>
    <s v="Documentaries"/>
    <s v="Documentaries, International Movies"/>
    <n v="2"/>
  </r>
  <r>
    <n v="409"/>
    <s v="s409"/>
    <x v="0"/>
    <s v="Chhota Bheem &amp; Krishna: Mayanagari"/>
    <s v="Rajiv Chilaka"/>
    <s v="Vatsal Dubey, Julie Tejwani, Rupa Bhimani, Jigna Bhardwaj, Rajesh Kava, Mousam, Swapnil"/>
    <n v="7"/>
    <m/>
    <m/>
    <n v="0"/>
    <d v="2021-07-22T00:00:00"/>
    <n v="2011"/>
    <x v="8"/>
    <s v="67 min"/>
    <n v="67"/>
    <n v="67"/>
    <n v="1060.479065654059"/>
    <s v=""/>
    <s v="Children &amp; Family Movies"/>
    <s v="Children &amp; Family Movies"/>
    <s v="Children &amp; Family Movies"/>
    <n v="1"/>
  </r>
  <r>
    <n v="2220"/>
    <s v="s2220"/>
    <x v="0"/>
    <s v="The Remix: Hip Hop X Fashion"/>
    <s v="Lisa Cort√©s, Farah X"/>
    <m/>
    <n v="0"/>
    <s v="United States"/>
    <s v="United States"/>
    <n v="1"/>
    <d v="2020-07-22T00:00:00"/>
    <n v="2019"/>
    <x v="5"/>
    <s v="67 min"/>
    <n v="67"/>
    <n v="67"/>
    <n v="1060.479065654059"/>
    <s v=""/>
    <s v="Documentaries, Music &amp; Musicals"/>
    <s v="Documentaries"/>
    <s v="Documentaries, Music &amp; Musicals"/>
    <n v="2"/>
  </r>
  <r>
    <n v="2262"/>
    <s v="s2262"/>
    <x v="0"/>
    <s v="Jim Jefferies: Intolerant"/>
    <s v="Scott Zabielski"/>
    <s v="Jim Jefferies"/>
    <n v="1"/>
    <m/>
    <m/>
    <n v="0"/>
    <d v="2020-07-07T00:00:00"/>
    <n v="2020"/>
    <x v="5"/>
    <s v="67 min"/>
    <n v="67"/>
    <n v="67"/>
    <n v="1060.479065654059"/>
    <s v=""/>
    <s v="Stand-Up Comedy"/>
    <s v="Stand-Up Comedy"/>
    <s v="Stand-Up Comedy"/>
    <n v="1"/>
  </r>
  <r>
    <n v="2538"/>
    <s v="s2538"/>
    <x v="0"/>
    <s v="The Delivery Boy"/>
    <s v="Adekunle Nodash Adejuyigbe"/>
    <s v="Jamal Ibrahim, Jemima Osunde, Charles Etubiebi, Jude Chukwuka, Chris Iheuwa, Kehinde Fasuyi"/>
    <n v="6"/>
    <s v="Nigeria"/>
    <s v="Nigeria"/>
    <n v="1"/>
    <d v="2020-05-14T00:00:00"/>
    <n v="2018"/>
    <x v="1"/>
    <s v="67 min"/>
    <n v="67"/>
    <n v="67"/>
    <n v="1060.479065654059"/>
    <s v=""/>
    <s v="International Movies, Thrillers"/>
    <s v="International Movies"/>
    <s v="International Movies, Thrillers"/>
    <n v="2"/>
  </r>
  <r>
    <n v="3206"/>
    <s v="s3206"/>
    <x v="0"/>
    <s v="Guatemala: Heart of the Mayan World"/>
    <s v="Luis Ara, Ignacio Jaunsolo"/>
    <s v="Christian Morales"/>
    <n v="1"/>
    <s v="Uruguay"/>
    <s v="Uruguay, Guatemala"/>
    <n v="2"/>
    <d v="2019-11-30T00:00:00"/>
    <n v="2019"/>
    <x v="4"/>
    <s v="67 min"/>
    <n v="67"/>
    <n v="67"/>
    <n v="1060.479065654059"/>
    <s v=""/>
    <s v="Documentaries, International Movies"/>
    <s v="Documentaries"/>
    <s v="Documentaries, International Movies"/>
    <n v="2"/>
  </r>
  <r>
    <n v="3389"/>
    <s v="s3389"/>
    <x v="0"/>
    <s v="Jenny Slate: Stage Fright"/>
    <s v="Gillian Robespierre"/>
    <s v="Jenny Slate"/>
    <n v="1"/>
    <s v="United States"/>
    <s v="United States"/>
    <n v="1"/>
    <d v="2019-10-22T00:00:00"/>
    <n v="2019"/>
    <x v="5"/>
    <s v="67 min"/>
    <n v="67"/>
    <n v="67"/>
    <n v="1060.479065654059"/>
    <s v=""/>
    <s v="Documentaries, Stand-Up Comedy"/>
    <s v="Documentaries"/>
    <s v="Documentaries, Stand-Up Comedy"/>
    <n v="2"/>
  </r>
  <r>
    <n v="3529"/>
    <s v="s3529"/>
    <x v="0"/>
    <s v="Bill Burr: Paper Tiger"/>
    <s v="Mike Binder"/>
    <s v="Bill Burr"/>
    <n v="1"/>
    <s v="United States"/>
    <s v="United States, United Kingdom"/>
    <n v="2"/>
    <d v="2019-09-10T00:00:00"/>
    <n v="2019"/>
    <x v="5"/>
    <s v="67 min"/>
    <n v="67"/>
    <n v="67"/>
    <n v="1060.479065654059"/>
    <s v=""/>
    <s v="Stand-Up Comedy"/>
    <s v="Stand-Up Comedy"/>
    <s v="Stand-Up Comedy"/>
    <n v="1"/>
  </r>
  <r>
    <n v="3618"/>
    <s v="s3618"/>
    <x v="0"/>
    <s v="Theo Von: No Offense"/>
    <s v="John Asher"/>
    <s v="Theo Von"/>
    <n v="1"/>
    <s v="United States"/>
    <s v="United States"/>
    <n v="1"/>
    <d v="2019-08-07T00:00:00"/>
    <n v="2016"/>
    <x v="5"/>
    <s v="67 min"/>
    <n v="67"/>
    <n v="67"/>
    <n v="1060.479065654059"/>
    <s v=""/>
    <s v="Stand-Up Comedy"/>
    <s v="Stand-Up Comedy"/>
    <s v="Stand-Up Comedy"/>
    <n v="1"/>
  </r>
  <r>
    <n v="3620"/>
    <s v="s3620"/>
    <x v="0"/>
    <s v="I'm Brent Morin"/>
    <s v="Lance Bangs"/>
    <s v="Brent Morin"/>
    <n v="1"/>
    <s v="United States"/>
    <s v="United States"/>
    <n v="1"/>
    <d v="2019-08-06T00:00:00"/>
    <n v="2015"/>
    <x v="5"/>
    <s v="67 min"/>
    <n v="67"/>
    <n v="67"/>
    <n v="1060.479065654059"/>
    <s v=""/>
    <s v="Stand-Up Comedy"/>
    <s v="Stand-Up Comedy"/>
    <s v="Stand-Up Comedy"/>
    <n v="1"/>
  </r>
  <r>
    <n v="4871"/>
    <s v="s4871"/>
    <x v="0"/>
    <s v="Hari Kondabolu: Warn Your Relatives"/>
    <s v="Bobcat Goldthwait"/>
    <s v="Hari Kondabolu"/>
    <n v="1"/>
    <s v="United States"/>
    <s v="United States"/>
    <n v="1"/>
    <d v="2018-05-08T00:00:00"/>
    <n v="2018"/>
    <x v="5"/>
    <s v="67 min"/>
    <n v="67"/>
    <n v="67"/>
    <n v="1060.479065654059"/>
    <s v=""/>
    <s v="Stand-Up Comedy"/>
    <s v="Stand-Up Comedy"/>
    <s v="Stand-Up Comedy"/>
    <n v="1"/>
  </r>
  <r>
    <n v="5025"/>
    <s v="s5025"/>
    <x v="0"/>
    <s v="Marlon Wayans: Woke-ish"/>
    <s v="Marcus Raboy"/>
    <s v="Marlon Wayans"/>
    <n v="1"/>
    <s v="United States"/>
    <s v="United States"/>
    <n v="1"/>
    <d v="2018-02-27T00:00:00"/>
    <n v="2018"/>
    <x v="5"/>
    <s v="67 min"/>
    <n v="67"/>
    <n v="67"/>
    <n v="1060.479065654059"/>
    <s v=""/>
    <s v="Stand-Up Comedy"/>
    <s v="Stand-Up Comedy"/>
    <s v="Stand-Up Comedy"/>
    <n v="1"/>
  </r>
  <r>
    <n v="5135"/>
    <s v="s5135"/>
    <x v="0"/>
    <s v="Craig Ferguson: Tickle Fight"/>
    <s v="Jay Chapman"/>
    <s v="Craig Ferguson"/>
    <n v="1"/>
    <s v="United States"/>
    <s v="United States"/>
    <n v="1"/>
    <d v="2017-12-05T00:00:00"/>
    <n v="2017"/>
    <x v="5"/>
    <s v="67 min"/>
    <n v="67"/>
    <n v="67"/>
    <n v="1060.479065654059"/>
    <s v=""/>
    <s v="Stand-Up Comedy"/>
    <s v="Stand-Up Comedy"/>
    <s v="Stand-Up Comedy"/>
    <n v="1"/>
  </r>
  <r>
    <n v="5358"/>
    <s v="s5358"/>
    <x v="0"/>
    <s v="Maz Jobrani: Immigrant"/>
    <s v="Maz Jobrani"/>
    <s v="Maz Jobrani"/>
    <n v="1"/>
    <m/>
    <m/>
    <n v="0"/>
    <d v="2017-08-01T00:00:00"/>
    <n v="2017"/>
    <x v="1"/>
    <s v="67 min"/>
    <n v="67"/>
    <n v="67"/>
    <n v="1060.479065654059"/>
    <s v=""/>
    <s v="Stand-Up Comedy"/>
    <s v="Stand-Up Comedy"/>
    <s v="Stand-Up Comedy"/>
    <n v="1"/>
  </r>
  <r>
    <n v="5370"/>
    <s v="s5370"/>
    <x v="0"/>
    <s v="Joe Mande‚Äôs Award-Winning Comedy Special"/>
    <s v="Daniel Gray Longino"/>
    <s v="Joe Mande"/>
    <n v="1"/>
    <s v="United States"/>
    <s v="United States"/>
    <n v="1"/>
    <d v="2017-07-25T00:00:00"/>
    <n v="2017"/>
    <x v="5"/>
    <s v="67 min"/>
    <n v="67"/>
    <n v="67"/>
    <n v="1060.479065654059"/>
    <s v=""/>
    <s v="Stand-Up Comedy"/>
    <s v="Stand-Up Comedy"/>
    <s v="Stand-Up Comedy"/>
    <n v="1"/>
  </r>
  <r>
    <n v="5595"/>
    <s v="s5595"/>
    <x v="0"/>
    <s v="Trevor Noah: Afraid of the Dark"/>
    <s v="David Paul Meyer"/>
    <s v="Trevor Noah"/>
    <n v="1"/>
    <s v="United States"/>
    <s v="United States"/>
    <n v="1"/>
    <d v="2017-02-21T00:00:00"/>
    <n v="2017"/>
    <x v="1"/>
    <s v="67 min"/>
    <n v="67"/>
    <n v="67"/>
    <n v="1060.479065654059"/>
    <s v=""/>
    <s v="Stand-Up Comedy"/>
    <s v="Stand-Up Comedy"/>
    <s v="Stand-Up Comedy"/>
    <n v="1"/>
  </r>
  <r>
    <n v="5628"/>
    <s v="s5628"/>
    <x v="0"/>
    <s v="Cristela Alonzo: Lower Classy"/>
    <s v="Marcus Raboy"/>
    <s v="Cristela Alonzo"/>
    <n v="1"/>
    <s v="United States"/>
    <s v="United States"/>
    <n v="1"/>
    <d v="2017-01-24T00:00:00"/>
    <n v="2017"/>
    <x v="5"/>
    <s v="67 min"/>
    <n v="67"/>
    <n v="67"/>
    <n v="1060.479065654059"/>
    <s v=""/>
    <s v="Stand-Up Comedy"/>
    <s v="Stand-Up Comedy"/>
    <s v="Stand-Up Comedy"/>
    <n v="1"/>
  </r>
  <r>
    <n v="5712"/>
    <s v="s5712"/>
    <x v="0"/>
    <s v="Carlos Ballarta: El amor es de putos"/>
    <s v="Jan Suter, Ra√∫l Campos Delgado"/>
    <s v="Carlos Ballarta"/>
    <n v="1"/>
    <s v="Mexico"/>
    <s v="Mexico"/>
    <n v="1"/>
    <d v="2016-11-21T00:00:00"/>
    <n v="2016"/>
    <x v="5"/>
    <s v="67 min"/>
    <n v="67"/>
    <n v="67"/>
    <n v="1060.479065654059"/>
    <s v=""/>
    <s v="Stand-Up Comedy"/>
    <s v="Stand-Up Comedy"/>
    <s v="Stand-Up Comedy"/>
    <n v="1"/>
  </r>
  <r>
    <n v="7181"/>
    <s v="s7181"/>
    <x v="0"/>
    <s v="Kevin Hart: Seriously Funny"/>
    <s v="Shannon Hartman"/>
    <s v="Kevin Hart"/>
    <n v="1"/>
    <s v="United States"/>
    <s v="United States"/>
    <n v="1"/>
    <d v="2018-10-01T00:00:00"/>
    <n v="2010"/>
    <x v="5"/>
    <s v="67 min"/>
    <n v="67"/>
    <n v="67"/>
    <n v="1060.479065654059"/>
    <s v=""/>
    <s v="Stand-Up Comedy"/>
    <s v="Stand-Up Comedy"/>
    <s v="Stand-Up Comedy"/>
    <n v="1"/>
  </r>
  <r>
    <n v="7319"/>
    <s v="s7319"/>
    <x v="0"/>
    <s v="Little Singham Bandarpur Mein Hu Ha Hu"/>
    <m/>
    <s v="Anamaya Verma, Ganesh Divekar, Jigna Bharadhwaj, Jitendra Dasadiva, Manoj Pandey, Manish Bhuvan, Meena Nahta, Neshma Chemburkar, Saumya Daan, Sonal Kaushal"/>
    <n v="10"/>
    <m/>
    <m/>
    <n v="0"/>
    <d v="2019-07-11T00:00:00"/>
    <n v="2019"/>
    <x v="8"/>
    <s v="67 min"/>
    <n v="67"/>
    <n v="67"/>
    <n v="1060.479065654059"/>
    <s v=""/>
    <s v="Children &amp; Family Movies, Comedies"/>
    <s v="Children &amp; Family Movies"/>
    <s v="Children &amp; Family Movies, Comedies"/>
    <n v="2"/>
  </r>
  <r>
    <n v="8163"/>
    <s v="s8163"/>
    <x v="0"/>
    <s v="Tellur Aliens"/>
    <s v="Einar Gabbassov"/>
    <m/>
    <n v="0"/>
    <s v="United States"/>
    <s v="United States, Kazakhstan"/>
    <n v="2"/>
    <d v="2016-12-01T00:00:00"/>
    <n v="2016"/>
    <x v="8"/>
    <s v="67 min"/>
    <n v="67"/>
    <n v="67"/>
    <n v="1060.479065654059"/>
    <s v=""/>
    <s v="Children &amp; Family Movies"/>
    <s v="Children &amp; Family Movies"/>
    <s v="Children &amp; Family Movies"/>
    <n v="1"/>
  </r>
  <r>
    <n v="408"/>
    <s v="s408"/>
    <x v="0"/>
    <s v="Chhota Bheem &amp; Ganesh"/>
    <s v="Rajiv Chilaka"/>
    <s v="Vatsal Dubey, Julie Tejwani, Rupa Bhimani, Jigna Bhardwaj, Rajesh Kava, Mousam, Swapnil"/>
    <n v="7"/>
    <m/>
    <m/>
    <n v="0"/>
    <d v="2021-07-22T00:00:00"/>
    <n v="2009"/>
    <x v="8"/>
    <s v="68 min"/>
    <n v="68"/>
    <n v="68"/>
    <n v="996.34907054722487"/>
    <s v=""/>
    <s v="Children &amp; Family Movies"/>
    <s v="Children &amp; Family Movies"/>
    <s v="Children &amp; Family Movies"/>
    <n v="1"/>
  </r>
  <r>
    <n v="415"/>
    <s v="s415"/>
    <x v="0"/>
    <s v="Chhota Bheem Aur Hanuman"/>
    <s v="Rajiv Chilaka"/>
    <s v="Vatsal Dubey, Julie Tejwani, Rupa Bhimani, Jigna Bhardwaj, Rajesh Kava, Mousam, Swapnil"/>
    <n v="7"/>
    <m/>
    <m/>
    <n v="0"/>
    <d v="2021-07-22T00:00:00"/>
    <n v="2012"/>
    <x v="8"/>
    <s v="68 min"/>
    <n v="68"/>
    <n v="68"/>
    <n v="996.34907054722487"/>
    <s v=""/>
    <s v="Children &amp; Family Movies"/>
    <s v="Children &amp; Family Movies"/>
    <s v="Children &amp; Family Movies"/>
    <n v="1"/>
  </r>
  <r>
    <n v="416"/>
    <s v="s416"/>
    <x v="0"/>
    <s v="Chhota Bheem aur Krishna"/>
    <s v="Rajiv Chilaka"/>
    <s v="Vatsal Dubey, Julie Tejwani, Rupa Bhimani, Jigna Bhardwaj, Rajesh Kava, Arun Shekher, Sanchit Wartak"/>
    <n v="7"/>
    <s v="India"/>
    <s v="India"/>
    <n v="1"/>
    <d v="2021-07-22T00:00:00"/>
    <n v="2009"/>
    <x v="8"/>
    <s v="68 min"/>
    <n v="68"/>
    <n v="68"/>
    <n v="996.34907054722487"/>
    <s v=""/>
    <s v="Children &amp; Family Movies"/>
    <s v="Children &amp; Family Movies"/>
    <s v="Children &amp; Family Movies"/>
    <n v="1"/>
  </r>
  <r>
    <n v="423"/>
    <s v="s423"/>
    <x v="0"/>
    <s v="Chhota Bheem: Journey to Petra"/>
    <s v="Rajiv Chilaka"/>
    <s v="Vatsal Dubey, Julie Tejwani, Rupa Bhimani, Jigna Bhardwaj, Rajesh Kava"/>
    <n v="5"/>
    <m/>
    <m/>
    <n v="0"/>
    <d v="2021-07-22T00:00:00"/>
    <n v="2011"/>
    <x v="8"/>
    <s v="68 min"/>
    <n v="68"/>
    <n v="68"/>
    <n v="996.34907054722487"/>
    <s v=""/>
    <s v="Children &amp; Family Movies"/>
    <s v="Children &amp; Family Movies"/>
    <s v="Children &amp; Family Movies"/>
    <n v="1"/>
  </r>
  <r>
    <n v="425"/>
    <s v="s425"/>
    <x v="0"/>
    <s v="Chhota Bheem: The Rise of Kirmada"/>
    <s v="Rajiv Chilaka"/>
    <s v="Vatsal Dubey, Julie Tejwani, Rupa Bhimani, Jigna Bhardwaj, Rajesh Kava, Mousam, Swapnil"/>
    <n v="7"/>
    <m/>
    <m/>
    <n v="0"/>
    <d v="2021-07-22T00:00:00"/>
    <n v="2012"/>
    <x v="8"/>
    <s v="68 min"/>
    <n v="68"/>
    <n v="68"/>
    <n v="996.34907054722487"/>
    <s v=""/>
    <s v="Children &amp; Family Movies"/>
    <s v="Children &amp; Family Movies"/>
    <s v="Children &amp; Family Movies"/>
    <n v="1"/>
  </r>
  <r>
    <n v="1503"/>
    <s v="s1503"/>
    <x v="0"/>
    <s v="London Hughes: To Catch a D*ck"/>
    <s v="Kristian Mercado"/>
    <s v="London Hughes"/>
    <n v="1"/>
    <s v="United States"/>
    <s v="United States"/>
    <n v="1"/>
    <d v="2020-12-22T00:00:00"/>
    <n v="2020"/>
    <x v="5"/>
    <s v="68 min"/>
    <n v="68"/>
    <n v="68"/>
    <n v="996.34907054722487"/>
    <s v=""/>
    <s v="Stand-Up Comedy"/>
    <s v="Stand-Up Comedy"/>
    <s v="Stand-Up Comedy"/>
    <n v="1"/>
  </r>
  <r>
    <n v="1646"/>
    <s v="s1646"/>
    <x v="0"/>
    <s v="Larry the Cable Guy: Remain Seated"/>
    <s v="Brian Volk-Weiss"/>
    <s v="Larry the Cable Guy"/>
    <n v="1"/>
    <s v="United States"/>
    <s v="United States"/>
    <n v="1"/>
    <d v="2020-11-26T00:00:00"/>
    <n v="2020"/>
    <x v="1"/>
    <s v="68 min"/>
    <n v="68"/>
    <n v="68"/>
    <n v="996.34907054722487"/>
    <s v=""/>
    <s v="Stand-Up Comedy"/>
    <s v="Stand-Up Comedy"/>
    <s v="Stand-Up Comedy"/>
    <n v="1"/>
  </r>
  <r>
    <n v="2237"/>
    <s v="s2237"/>
    <x v="0"/>
    <s v="Little Singham: Legend of Dugabakka"/>
    <m/>
    <m/>
    <n v="0"/>
    <m/>
    <m/>
    <n v="0"/>
    <d v="2020-07-15T00:00:00"/>
    <n v="2020"/>
    <x v="8"/>
    <s v="68 min"/>
    <n v="68"/>
    <n v="68"/>
    <n v="996.34907054722487"/>
    <s v=""/>
    <s v="Children &amp; Family Movies, Comedies"/>
    <s v="Children &amp; Family Movies"/>
    <s v="Children &amp; Family Movies, Comedies"/>
    <n v="2"/>
  </r>
  <r>
    <n v="2459"/>
    <s v="s2459"/>
    <x v="0"/>
    <s v="Kenny Sebastian: The Most Interesting Person in the Room"/>
    <s v="Angshuman Ghosh"/>
    <s v="Kenny Sebastian"/>
    <n v="1"/>
    <s v="India"/>
    <s v="India"/>
    <n v="1"/>
    <d v="2020-05-29T00:00:00"/>
    <n v="2020"/>
    <x v="5"/>
    <s v="68 min"/>
    <n v="68"/>
    <n v="68"/>
    <n v="996.34907054722487"/>
    <s v=""/>
    <s v="Stand-Up Comedy"/>
    <s v="Stand-Up Comedy"/>
    <s v="Stand-Up Comedy"/>
    <n v="1"/>
  </r>
  <r>
    <n v="3316"/>
    <s v="s3316"/>
    <x v="0"/>
    <s v="A Fairly Odd Summer"/>
    <s v="Savage Steve Holland"/>
    <s v="Drake Bell, Daniella Monet, David Lewis, Susanne Blakeslee, Daran Norris, Scott Baio, Devon Weigel, Ella Anderson, Carter Hastings"/>
    <n v="9"/>
    <s v="United States"/>
    <s v="United States"/>
    <n v="1"/>
    <d v="2019-11-02T00:00:00"/>
    <n v="2014"/>
    <x v="8"/>
    <s v="68 min"/>
    <n v="68"/>
    <n v="68"/>
    <n v="996.34907054722487"/>
    <s v=""/>
    <s v="Children &amp; Family Movies, Comedies"/>
    <s v="Children &amp; Family Movies"/>
    <s v="Children &amp; Family Movies, Comedies"/>
    <n v="2"/>
  </r>
  <r>
    <n v="3318"/>
    <s v="s3318"/>
    <x v="0"/>
    <s v="Big Time Movie"/>
    <s v="Savage Steve Holland"/>
    <s v="Kendall Schmidt, James Maslow, Carlos PenaVega, Logan Henderson, Ciara Bravo, Challen Cates, Tanya Chisholm, Stephen Kramer Glickman, Trevor Devall, Christopher Shyer"/>
    <n v="10"/>
    <s v="United States"/>
    <s v="United States, Canada"/>
    <n v="2"/>
    <d v="2019-11-02T00:00:00"/>
    <n v="2012"/>
    <x v="6"/>
    <s v="68 min"/>
    <n v="68"/>
    <n v="68"/>
    <n v="996.34907054722487"/>
    <s v=""/>
    <s v="Children &amp; Family Movies, Comedies, Music &amp; Musicals"/>
    <s v="Children &amp; Family Movies"/>
    <s v="Children &amp; Family Movies, Comedies, Music &amp; Musicals"/>
    <n v="3"/>
  </r>
  <r>
    <n v="3322"/>
    <s v="s3322"/>
    <x v="0"/>
    <s v="LEGENDS OF THE HIDDEN TEMPLE"/>
    <s v="Joe Menendez"/>
    <s v="Isabela Moner, Jet Jurgensmeyer, Colin Critchley, Kirk Fogg, Dee Bradley Baker"/>
    <n v="5"/>
    <s v="United States"/>
    <s v="United States"/>
    <n v="1"/>
    <d v="2019-11-02T00:00:00"/>
    <n v="2016"/>
    <x v="6"/>
    <s v="68 min"/>
    <n v="68"/>
    <n v="68"/>
    <n v="996.34907054722487"/>
    <s v=""/>
    <s v="Children &amp; Family Movies"/>
    <s v="Children &amp; Family Movies"/>
    <s v="Children &amp; Family Movies"/>
    <n v="1"/>
  </r>
  <r>
    <n v="3323"/>
    <s v="s3323"/>
    <x v="0"/>
    <s v="Liar, Liar, Vampire"/>
    <s v="Vince Marcello"/>
    <s v="Rahart Adams, Brec Bassinger, Tiera Skovbye, Larissa Albuquerque, Sarah Grey, Drew Tanner, Pauline Egan, Alex Zahara, Samuel Patrick Chu"/>
    <n v="9"/>
    <s v="United States"/>
    <s v="United States"/>
    <n v="1"/>
    <d v="2019-11-02T00:00:00"/>
    <n v="2015"/>
    <x v="6"/>
    <s v="68 min"/>
    <n v="68"/>
    <n v="68"/>
    <n v="996.34907054722487"/>
    <s v=""/>
    <s v="Children &amp; Family Movies, Comedies"/>
    <s v="Children &amp; Family Movies"/>
    <s v="Children &amp; Family Movies, Comedies"/>
    <n v="2"/>
  </r>
  <r>
    <n v="4235"/>
    <s v="s4235"/>
    <x v="0"/>
    <s v="Gina Yashere: Laughing to America"/>
    <s v="Paul M. Green"/>
    <s v="Gina Yashere"/>
    <n v="1"/>
    <m/>
    <m/>
    <n v="0"/>
    <d v="2018-12-31T00:00:00"/>
    <n v="2013"/>
    <x v="5"/>
    <s v="68 min"/>
    <n v="68"/>
    <n v="68"/>
    <n v="996.34907054722487"/>
    <s v=""/>
    <s v="Stand-Up Comedy"/>
    <s v="Stand-Up Comedy"/>
    <s v="Stand-Up Comedy"/>
    <n v="1"/>
  </r>
  <r>
    <n v="4315"/>
    <s v="s4315"/>
    <x v="0"/>
    <s v="Vir Das: Losing It"/>
    <s v="Marcus Raboy"/>
    <s v="Vir Das"/>
    <n v="1"/>
    <s v="United States"/>
    <s v="United States"/>
    <n v="1"/>
    <d v="2018-12-11T00:00:00"/>
    <n v="2018"/>
    <x v="5"/>
    <s v="68 min"/>
    <n v="68"/>
    <n v="68"/>
    <n v="996.34907054722487"/>
    <s v=""/>
    <s v="Stand-Up Comedy"/>
    <s v="Stand-Up Comedy"/>
    <s v="Stand-Up Comedy"/>
    <n v="1"/>
  </r>
  <r>
    <n v="5205"/>
    <s v="s5205"/>
    <x v="0"/>
    <s v="Jack Whitehall: At Large"/>
    <s v="Brian Klein"/>
    <s v="Jack Whitehall"/>
    <n v="1"/>
    <s v="United Kingdom"/>
    <s v="United Kingdom"/>
    <n v="1"/>
    <d v="2017-10-24T00:00:00"/>
    <n v="2017"/>
    <x v="5"/>
    <s v="68 min"/>
    <n v="68"/>
    <n v="68"/>
    <n v="996.34907054722487"/>
    <s v=""/>
    <s v="Stand-Up Comedy"/>
    <s v="Stand-Up Comedy"/>
    <s v="Stand-Up Comedy"/>
    <n v="1"/>
  </r>
  <r>
    <n v="5869"/>
    <s v="s5869"/>
    <x v="0"/>
    <s v="Hannibal Buress: Comedy Camisado"/>
    <s v="Lance Bangs"/>
    <s v="Hannibal Buress"/>
    <n v="1"/>
    <s v="United States"/>
    <s v="United States"/>
    <n v="1"/>
    <d v="2016-02-05T00:00:00"/>
    <n v="2016"/>
    <x v="5"/>
    <s v="68 min"/>
    <n v="68"/>
    <n v="68"/>
    <n v="996.34907054722487"/>
    <s v=""/>
    <s v="Stand-Up Comedy"/>
    <s v="Stand-Up Comedy"/>
    <s v="Stand-Up Comedy"/>
    <n v="1"/>
  </r>
  <r>
    <n v="5928"/>
    <s v="s5928"/>
    <x v="0"/>
    <s v="Wyatt Cenac: Brooklyn"/>
    <s v="Wyatt Cenac"/>
    <s v="Wyatt Cenac"/>
    <n v="1"/>
    <s v="United States"/>
    <s v="United States"/>
    <n v="1"/>
    <d v="2014-10-21T00:00:00"/>
    <n v="2014"/>
    <x v="5"/>
    <s v="68 min"/>
    <n v="68"/>
    <n v="68"/>
    <n v="996.34907054722487"/>
    <s v=""/>
    <s v="Stand-Up Comedy"/>
    <s v="Stand-Up Comedy"/>
    <s v="Stand-Up Comedy"/>
    <n v="1"/>
  </r>
  <r>
    <n v="6646"/>
    <s v="s6646"/>
    <x v="0"/>
    <s v="Dragonkala Ka Rahasya"/>
    <s v="Rajiv Chilaka"/>
    <m/>
    <n v="0"/>
    <m/>
    <m/>
    <n v="0"/>
    <d v="2019-06-18T00:00:00"/>
    <n v="2018"/>
    <x v="0"/>
    <s v="68 min"/>
    <n v="68"/>
    <n v="68"/>
    <n v="996.34907054722487"/>
    <s v=""/>
    <s v="Children &amp; Family Movies"/>
    <s v="Children &amp; Family Movies"/>
    <s v="Children &amp; Family Movies"/>
    <n v="1"/>
  </r>
  <r>
    <n v="7109"/>
    <s v="s7109"/>
    <x v="0"/>
    <s v="ÏµúÍ∞ïÏ†ÑÏÇ¨ ÎØ∏ÎãàÌäπÍ≥µÎåÄ : ÏòÅÏõÖÏùò ÌÉÑÏÉù"/>
    <s v="Young Jun Lee"/>
    <s v="Um Sang-hyun, Yang Jeong-hwa, Jeon Tae-yeol, Shin Yong-woo, Lee So-young, So-yeon"/>
    <n v="6"/>
    <m/>
    <m/>
    <n v="0"/>
    <d v="2018-09-01T00:00:00"/>
    <n v="2018"/>
    <x v="8"/>
    <s v="68 min"/>
    <n v="68"/>
    <n v="68"/>
    <n v="996.34907054722487"/>
    <s v=""/>
    <s v="Children &amp; Family Movies"/>
    <s v="Children &amp; Family Movies"/>
    <s v="Children &amp; Family Movies"/>
    <n v="1"/>
  </r>
  <r>
    <n v="7318"/>
    <s v="s7318"/>
    <x v="0"/>
    <s v="Little Singham aur Kaal ka Mahajaal"/>
    <s v="Prakash Satam"/>
    <m/>
    <n v="0"/>
    <m/>
    <m/>
    <n v="0"/>
    <d v="2018-12-01T00:00:00"/>
    <n v="2018"/>
    <x v="10"/>
    <s v="68 min"/>
    <n v="68"/>
    <n v="68"/>
    <n v="996.34907054722487"/>
    <s v=""/>
    <s v="Children &amp; Family Movies, Comedies"/>
    <s v="Children &amp; Family Movies"/>
    <s v="Children &amp; Family Movies, Comedies"/>
    <n v="2"/>
  </r>
  <r>
    <n v="7540"/>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n v="16"/>
    <s v="Switzerland"/>
    <s v="Switzerland, France"/>
    <n v="2"/>
    <d v="2017-10-01T00:00:00"/>
    <n v="2016"/>
    <x v="2"/>
    <s v="68 min"/>
    <n v="68"/>
    <n v="68"/>
    <n v="996.34907054722487"/>
    <s v=""/>
    <s v="Comedies, Dramas, International Movies"/>
    <s v="Comedies"/>
    <s v="Comedies, Dramas, International Movies"/>
    <n v="3"/>
  </r>
  <r>
    <n v="7714"/>
    <s v="s7714"/>
    <x v="0"/>
    <s v="Patient Seventeen"/>
    <s v="Jeremy Kenyon Lockyer Corbell"/>
    <m/>
    <n v="0"/>
    <s v="United States"/>
    <s v="United States"/>
    <n v="1"/>
    <d v="2018-01-29T00:00:00"/>
    <n v="2017"/>
    <x v="1"/>
    <s v="68 min"/>
    <n v="68"/>
    <n v="68"/>
    <n v="996.34907054722487"/>
    <s v=""/>
    <s v="Documentaries"/>
    <s v="Documentaries"/>
    <s v="Documentaries"/>
    <n v="1"/>
  </r>
  <r>
    <n v="8413"/>
    <s v="s8413"/>
    <x v="0"/>
    <s v="The Man Who Would Be Polka King"/>
    <s v="John Mikulak, Joshua Brown"/>
    <s v="Jan Lewan, Greg Korin"/>
    <n v="2"/>
    <s v="United States"/>
    <s v="United States"/>
    <n v="1"/>
    <d v="2018-01-12T00:00:00"/>
    <n v="2009"/>
    <x v="1"/>
    <s v="68 min"/>
    <n v="68"/>
    <n v="68"/>
    <n v="996.34907054722487"/>
    <s v=""/>
    <s v="Documentaries, Music &amp; Musicals"/>
    <s v="Documentaries"/>
    <s v="Documentaries, Music &amp; Musicals"/>
    <n v="2"/>
  </r>
  <r>
    <n v="8703"/>
    <s v="s8703"/>
    <x v="0"/>
    <s v="Waterschool"/>
    <s v="Tiffanie Hsu"/>
    <m/>
    <n v="0"/>
    <s v="United States"/>
    <s v="United States, Brazil, India, Uganda, China"/>
    <n v="5"/>
    <d v="2018-07-25T00:00:00"/>
    <n v="2018"/>
    <x v="4"/>
    <s v="68 min"/>
    <n v="68"/>
    <n v="68"/>
    <n v="996.34907054722487"/>
    <s v=""/>
    <s v="Documentaries"/>
    <s v="Documentaries"/>
    <s v="Documentaries"/>
    <n v="1"/>
  </r>
  <r>
    <n v="303"/>
    <s v="s303"/>
    <x v="0"/>
    <s v="City of God: 10 Years Later"/>
    <s v="Cavi Borges, Luciano Vidigal"/>
    <m/>
    <n v="0"/>
    <s v="Brazil"/>
    <s v="Brazil"/>
    <n v="1"/>
    <d v="2021-08-05T00:00:00"/>
    <n v="2013"/>
    <x v="5"/>
    <s v="69 min"/>
    <n v="69"/>
    <n v="69"/>
    <n v="934.21907544039072"/>
    <s v=""/>
    <s v="Documentaries, International Movies"/>
    <s v="Documentaries"/>
    <s v="Documentaries, International Movies"/>
    <n v="2"/>
  </r>
  <r>
    <n v="420"/>
    <s v="s420"/>
    <x v="0"/>
    <s v="Chhota Bheem: Bheem vs Aliens"/>
    <s v="Rajiv Chilaka"/>
    <s v="Vatsal Dubey, Julie Tejwani, Rupa Bhimani, Jigna Bhardwaj, Rajesh Kava, Mousam, Swapnil"/>
    <n v="7"/>
    <m/>
    <m/>
    <n v="0"/>
    <d v="2021-07-22T00:00:00"/>
    <n v="2010"/>
    <x v="8"/>
    <s v="69 min"/>
    <n v="69"/>
    <n v="69"/>
    <n v="934.21907544039072"/>
    <s v=""/>
    <s v="Children &amp; Family Movies, Sports Movies"/>
    <s v="Children &amp; Family Movies"/>
    <s v="Children &amp; Family Movies, Sports Movies"/>
    <n v="2"/>
  </r>
  <r>
    <n v="1824"/>
    <s v="s1824"/>
    <x v="0"/>
    <s v="Panoptic"/>
    <s v="Rana Eid"/>
    <s v="Rana Eid"/>
    <n v="1"/>
    <s v="Lebanon"/>
    <s v="Lebanon"/>
    <n v="1"/>
    <d v="2020-10-19T00:00:00"/>
    <n v="2017"/>
    <x v="5"/>
    <s v="69 min"/>
    <n v="69"/>
    <n v="69"/>
    <n v="934.21907544039072"/>
    <s v=""/>
    <s v="Documentaries, International Movies"/>
    <s v="Documentaries"/>
    <s v="Documentaries, International Movies"/>
    <n v="2"/>
  </r>
  <r>
    <n v="1993"/>
    <s v="s1993"/>
    <x v="0"/>
    <s v="Dr Jason Leong Hashtag Blessed"/>
    <s v="Kubhaer T. Jethwani"/>
    <s v="Jason Leong"/>
    <n v="1"/>
    <m/>
    <m/>
    <n v="0"/>
    <d v="2020-09-16T00:00:00"/>
    <n v="2018"/>
    <x v="5"/>
    <s v="69 min"/>
    <n v="69"/>
    <n v="69"/>
    <n v="934.21907544039072"/>
    <s v=""/>
    <s v="Stand-Up Comedy"/>
    <s v="Stand-Up Comedy"/>
    <s v="Stand-Up Comedy"/>
    <n v="1"/>
  </r>
  <r>
    <n v="2015"/>
    <s v="s2015"/>
    <x v="0"/>
    <s v="Wonho Chung: Live in New York"/>
    <s v="Shaun Mir"/>
    <s v="Wonho Chung"/>
    <n v="1"/>
    <m/>
    <m/>
    <n v="0"/>
    <d v="2020-09-11T00:00:00"/>
    <n v="2014"/>
    <x v="1"/>
    <s v="69 min"/>
    <n v="69"/>
    <n v="69"/>
    <n v="934.21907544039072"/>
    <s v=""/>
    <s v="Stand-Up Comedy"/>
    <s v="Stand-Up Comedy"/>
    <s v="Stand-Up Comedy"/>
    <n v="1"/>
  </r>
  <r>
    <n v="2155"/>
    <s v="s2155"/>
    <x v="0"/>
    <s v="Stars in the Sky: A Hunting Story"/>
    <s v="Steven Rinella"/>
    <s v="Steven Rinella"/>
    <n v="1"/>
    <s v="United States"/>
    <s v="United States"/>
    <n v="1"/>
    <d v="2020-08-07T00:00:00"/>
    <n v="2018"/>
    <x v="1"/>
    <s v="69 min"/>
    <n v="69"/>
    <n v="69"/>
    <n v="934.21907544039072"/>
    <s v=""/>
    <s v="Documentaries"/>
    <s v="Documentaries"/>
    <s v="Documentaries"/>
    <n v="1"/>
  </r>
  <r>
    <n v="3226"/>
    <s v="s3226"/>
    <x v="0"/>
    <s v="Little Singham: Mahabali"/>
    <s v="Prakash Satam"/>
    <s v="Saumya Daan, Sonal Kaushal, Anamaya Verma, Ganesh Divekar, Neshma Chemburkar"/>
    <n v="5"/>
    <m/>
    <m/>
    <n v="0"/>
    <d v="2019-11-27T00:00:00"/>
    <n v="2019"/>
    <x v="8"/>
    <s v="69 min"/>
    <n v="69"/>
    <n v="69"/>
    <n v="934.21907544039072"/>
    <s v=""/>
    <s v="Children &amp; Family Movies, Comedies"/>
    <s v="Children &amp; Family Movies"/>
    <s v="Children &amp; Family Movies, Comedies"/>
    <n v="2"/>
  </r>
  <r>
    <n v="3319"/>
    <s v="s3319"/>
    <x v="0"/>
    <s v="Escape from Mr. Lemoncello‚Äôs Library"/>
    <s v="Scott McAboy"/>
    <s v="Casey Simpson, Breanna Yde, Klarke Pipkin, Angel Luis Rivera Jr., Russell Roberts, Ty Consiglio, Hayley Scherpenisse, Patti Allan, Katey Hoffman"/>
    <n v="9"/>
    <s v="United States"/>
    <s v="United States"/>
    <n v="1"/>
    <d v="2019-11-02T00:00:00"/>
    <n v="2017"/>
    <x v="0"/>
    <s v="69 min"/>
    <n v="69"/>
    <n v="69"/>
    <n v="934.21907544039072"/>
    <s v=""/>
    <s v="Children &amp; Family Movies"/>
    <s v="Children &amp; Family Movies"/>
    <s v="Children &amp; Family Movies"/>
    <n v="1"/>
  </r>
  <r>
    <n v="3321"/>
    <s v="s3321"/>
    <x v="0"/>
    <s v="Jinxed"/>
    <s v="Stephen Herek"/>
    <s v="Ciara Bravo, Jacob Bertrand, Elena Kampouris, Jack Griffo, Donavon Stinson, Keegan Connor Tracy, Jay Brazeau"/>
    <n v="7"/>
    <s v="United States"/>
    <s v="United States, Canada"/>
    <n v="2"/>
    <d v="2019-11-02T00:00:00"/>
    <n v="2013"/>
    <x v="0"/>
    <s v="69 min"/>
    <n v="69"/>
    <n v="69"/>
    <n v="934.21907544039072"/>
    <s v=""/>
    <s v="Children &amp; Family Movies, Comedies"/>
    <s v="Children &amp; Family Movies"/>
    <s v="Children &amp; Family Movies, Comedies"/>
    <n v="2"/>
  </r>
  <r>
    <n v="3592"/>
    <s v="s3592"/>
    <x v="0"/>
    <s v="Whindersson Nunes: Adult"/>
    <s v="Diego Pignataro"/>
    <s v="Whindersson Nunes"/>
    <n v="1"/>
    <s v="Brazil"/>
    <s v="Brazil"/>
    <n v="1"/>
    <d v="2019-08-15T00:00:00"/>
    <n v="2019"/>
    <x v="5"/>
    <s v="69 min"/>
    <n v="69"/>
    <n v="69"/>
    <n v="934.21907544039072"/>
    <s v=""/>
    <s v="Stand-Up Comedy"/>
    <s v="Stand-Up Comedy"/>
    <s v="Stand-Up Comedy"/>
    <n v="1"/>
  </r>
  <r>
    <n v="3721"/>
    <s v="s3721"/>
    <x v="0"/>
    <s v="EVANGELION: DEATH (TRUE)¬≤"/>
    <s v="Hideaki Anno"/>
    <s v="Megumi Ogata, Kotono Mitsuishi, Megumi Hayashibara, Yuko Miyamura, Yuriko Yamaguchi, Fumihiko Tachiki, Motomu Kiyokawa, Koichi Yamadera, Takehito Koyasu, Hiro Yuki, Miki Nagasawa, Mugihito, Akira Ishida"/>
    <n v="13"/>
    <s v="Japan"/>
    <s v="Japan"/>
    <n v="1"/>
    <d v="2019-06-21T00:00:00"/>
    <n v="1998"/>
    <x v="5"/>
    <s v="69 min"/>
    <n v="69"/>
    <n v="69"/>
    <n v="934.21907544039072"/>
    <s v=""/>
    <s v="Action &amp; Adventure, Anime Features, International Movies"/>
    <s v="Action &amp; Adventure"/>
    <s v="Action &amp; Adventure, Anime Features, International Movies"/>
    <n v="3"/>
  </r>
  <r>
    <n v="3996"/>
    <s v="s3996"/>
    <x v="0"/>
    <s v="Alexis Viera: A Story of Surviving"/>
    <s v="Luis Ara"/>
    <s v="Alexis Viera"/>
    <n v="1"/>
    <s v="Uruguay"/>
    <s v="Uruguay"/>
    <n v="1"/>
    <d v="2019-03-20T00:00:00"/>
    <n v="2019"/>
    <x v="5"/>
    <s v="69 min"/>
    <n v="69"/>
    <n v="69"/>
    <n v="934.21907544039072"/>
    <s v=""/>
    <s v="Documentaries, International Movies, Sports Movies"/>
    <s v="Documentaries"/>
    <s v="Documentaries, International Movies, Sports Movies"/>
    <n v="3"/>
  </r>
  <r>
    <n v="4008"/>
    <s v="s4008"/>
    <x v="0"/>
    <s v="Jeff Dunham: Arguing with Myself"/>
    <s v="Manny Rodriguez"/>
    <s v="Jeff Dunham"/>
    <n v="1"/>
    <s v="United States"/>
    <s v="United States"/>
    <n v="1"/>
    <d v="2019-03-15T00:00:00"/>
    <n v="2006"/>
    <x v="5"/>
    <s v="69 min"/>
    <n v="69"/>
    <n v="69"/>
    <n v="934.21907544039072"/>
    <s v=""/>
    <s v="Stand-Up Comedy"/>
    <s v="Stand-Up Comedy"/>
    <s v="Stand-Up Comedy"/>
    <n v="1"/>
  </r>
  <r>
    <n v="4788"/>
    <s v="s4788"/>
    <x v="0"/>
    <s v="Joan Rivers: Don't Start with Me"/>
    <s v="Scott L. Montoya"/>
    <s v="Joan Rivers"/>
    <n v="1"/>
    <s v="United States"/>
    <s v="United States"/>
    <n v="1"/>
    <d v="2018-07-03T00:00:00"/>
    <n v="2012"/>
    <x v="5"/>
    <s v="69 min"/>
    <n v="69"/>
    <n v="69"/>
    <n v="934.21907544039072"/>
    <s v=""/>
    <s v="Stand-Up Comedy"/>
    <s v="Stand-Up Comedy"/>
    <s v="Stand-Up Comedy"/>
    <n v="1"/>
  </r>
  <r>
    <n v="4804"/>
    <s v="s4804"/>
    <x v="0"/>
    <s v="Bill Burr: You People Are All the Same"/>
    <s v="Jay Karas"/>
    <s v="Bill Burr"/>
    <n v="1"/>
    <s v="United States"/>
    <s v="United States"/>
    <n v="1"/>
    <d v="2018-06-30T00:00:00"/>
    <n v="2012"/>
    <x v="5"/>
    <s v="69 min"/>
    <n v="69"/>
    <n v="69"/>
    <n v="934.21907544039072"/>
    <s v=""/>
    <s v="Stand-Up Comedy"/>
    <s v="Stand-Up Comedy"/>
    <s v="Stand-Up Comedy"/>
    <n v="1"/>
  </r>
  <r>
    <n v="4888"/>
    <s v="s4888"/>
    <x v="0"/>
    <s v="Coffee for All"/>
    <s v="Fluvio Iannuci, Roly Santos"/>
    <m/>
    <n v="0"/>
    <s v="Italy"/>
    <s v="Italy, United States, Argentina"/>
    <n v="3"/>
    <d v="2018-05-01T00:00:00"/>
    <n v="2017"/>
    <x v="6"/>
    <s v="69 min"/>
    <n v="69"/>
    <n v="69"/>
    <n v="934.21907544039072"/>
    <s v=""/>
    <s v="Documentaries, International Movies"/>
    <s v="Documentaries"/>
    <s v="Documentaries, International Movies"/>
    <n v="2"/>
  </r>
  <r>
    <n v="5003"/>
    <s v="s5003"/>
    <x v="0"/>
    <s v="Natalia Valdebenito: El especial"/>
    <s v="Ra√∫l Campos, Jan Suter"/>
    <s v="Natalia Valdebenito"/>
    <n v="1"/>
    <s v="Chile"/>
    <s v="Chile"/>
    <n v="1"/>
    <d v="2018-03-02T00:00:00"/>
    <n v="2018"/>
    <x v="5"/>
    <s v="69 min"/>
    <n v="69"/>
    <n v="69"/>
    <n v="934.21907544039072"/>
    <s v=""/>
    <s v="Stand-Up Comedy"/>
    <s v="Stand-Up Comedy"/>
    <s v="Stand-Up Comedy"/>
    <n v="1"/>
  </r>
  <r>
    <n v="5024"/>
    <s v="s5024"/>
    <x v="0"/>
    <s v="Derren Brown: The Push"/>
    <m/>
    <s v="Derren Brown"/>
    <n v="1"/>
    <s v="United Kingdom"/>
    <s v="United Kingdom"/>
    <n v="1"/>
    <d v="2018-02-27T00:00:00"/>
    <n v="2018"/>
    <x v="5"/>
    <s v="69 min"/>
    <n v="69"/>
    <n v="69"/>
    <n v="934.21907544039072"/>
    <s v=""/>
    <s v="Movies"/>
    <s v="Movies"/>
    <s v="Movies"/>
    <n v="1"/>
  </r>
  <r>
    <n v="5057"/>
    <s v="s5057"/>
    <x v="0"/>
    <s v="Jerry Seinfeld: I'm Telling You for the Last Time"/>
    <s v="Marty Callner"/>
    <s v="Jerry Seinfeld"/>
    <n v="1"/>
    <s v="United States"/>
    <s v="United States"/>
    <n v="1"/>
    <d v="2018-01-30T00:00:00"/>
    <n v="1998"/>
    <x v="1"/>
    <s v="69 min"/>
    <n v="69"/>
    <n v="69"/>
    <n v="934.21907544039072"/>
    <s v=""/>
    <s v="Stand-Up Comedy"/>
    <s v="Stand-Up Comedy"/>
    <s v="Stand-Up Comedy"/>
    <n v="1"/>
  </r>
  <r>
    <n v="5069"/>
    <s v="s5069"/>
    <x v="0"/>
    <s v="Countdown to Death: Pablo Escobar"/>
    <s v="Santiago Diaz, Pablo Martin Farina"/>
    <m/>
    <n v="0"/>
    <m/>
    <m/>
    <n v="0"/>
    <d v="2018-01-22T00:00:00"/>
    <n v="2017"/>
    <x v="5"/>
    <s v="69 min"/>
    <n v="69"/>
    <n v="69"/>
    <n v="934.21907544039072"/>
    <s v=""/>
    <s v="Documentaries, International Movies"/>
    <s v="Documentaries"/>
    <s v="Documentaries, International Movies"/>
    <n v="2"/>
  </r>
  <r>
    <n v="5118"/>
    <s v="s5118"/>
    <x v="0"/>
    <s v="Russell Howard: Recalibrate"/>
    <s v="Peter Orton"/>
    <s v="Russell Howard"/>
    <n v="1"/>
    <s v="United Kingdom"/>
    <s v="United Kingdom"/>
    <n v="1"/>
    <d v="2017-12-19T00:00:00"/>
    <n v="2017"/>
    <x v="5"/>
    <s v="69 min"/>
    <n v="69"/>
    <n v="69"/>
    <n v="934.21907544039072"/>
    <s v=""/>
    <s v="Stand-Up Comedy"/>
    <s v="Stand-Up Comedy"/>
    <s v="Stand-Up Comedy"/>
    <n v="1"/>
  </r>
  <r>
    <n v="5647"/>
    <s v="s5647"/>
    <x v="0"/>
    <s v="Jen Kirkman: Just Keep Livin‚Äô?"/>
    <s v="Lance Bangs"/>
    <s v="Jen Kirkman"/>
    <n v="1"/>
    <s v="United States"/>
    <s v="United States"/>
    <n v="1"/>
    <d v="2017-01-03T00:00:00"/>
    <n v="2017"/>
    <x v="5"/>
    <s v="69 min"/>
    <n v="69"/>
    <n v="69"/>
    <n v="934.21907544039072"/>
    <s v=""/>
    <s v="Stand-Up Comedy"/>
    <s v="Stand-Up Comedy"/>
    <s v="Stand-Up Comedy"/>
    <n v="1"/>
  </r>
  <r>
    <n v="5718"/>
    <s v="s5718"/>
    <x v="0"/>
    <s v="Dieter Nuhr: Nuhr in Berlin"/>
    <s v="Volker Weicker"/>
    <s v="Dieter Nuhr"/>
    <n v="1"/>
    <s v="Germany"/>
    <s v="Germany"/>
    <n v="1"/>
    <d v="2016-11-15T00:00:00"/>
    <n v="2016"/>
    <x v="5"/>
    <s v="69 min"/>
    <n v="69"/>
    <n v="69"/>
    <n v="934.21907544039072"/>
    <s v=""/>
    <s v="Stand-Up Comedy"/>
    <s v="Stand-Up Comedy"/>
    <s v="Stand-Up Comedy"/>
    <n v="1"/>
  </r>
  <r>
    <n v="5789"/>
    <s v="s5789"/>
    <x v="0"/>
    <s v="Mariusz Ka≈Çamaga, Karol Kopiec, Wiolka Walaszczyk Hilarious Trio"/>
    <m/>
    <s v="Mariusz Ka≈Çamaga, Karol Kopiec, Wiolka Walaszczyk"/>
    <n v="3"/>
    <m/>
    <m/>
    <n v="0"/>
    <d v="2016-09-19T00:00:00"/>
    <n v="2016"/>
    <x v="5"/>
    <s v="69 min"/>
    <n v="69"/>
    <n v="69"/>
    <n v="934.21907544039072"/>
    <s v=""/>
    <s v="Stand-Up Comedy"/>
    <s v="Stand-Up Comedy"/>
    <s v="Stand-Up Comedy"/>
    <n v="1"/>
  </r>
  <r>
    <n v="5906"/>
    <s v="s5906"/>
    <x v="0"/>
    <s v="Ralphie May: Imperfectly Yours"/>
    <s v="Anthony Pierce"/>
    <s v="Ralphie May"/>
    <n v="1"/>
    <s v="United States"/>
    <s v="United States"/>
    <n v="1"/>
    <d v="2015-06-29T00:00:00"/>
    <n v="2015"/>
    <x v="5"/>
    <s v="69 min"/>
    <n v="69"/>
    <n v="69"/>
    <n v="934.21907544039072"/>
    <s v=""/>
    <s v="Stand-Up Comedy"/>
    <s v="Stand-Up Comedy"/>
    <s v="Stand-Up Comedy"/>
    <n v="1"/>
  </r>
  <r>
    <n v="6666"/>
    <s v="s6666"/>
    <x v="0"/>
    <s v="Eddie Murphy: Delirious"/>
    <s v="Bruce Gowers"/>
    <s v="Eddie Murphy"/>
    <n v="1"/>
    <s v="United States"/>
    <s v="United States"/>
    <n v="1"/>
    <d v="2018-04-15T00:00:00"/>
    <n v="1983"/>
    <x v="5"/>
    <s v="69 min"/>
    <n v="69"/>
    <n v="69"/>
    <n v="934.21907544039072"/>
    <s v=""/>
    <s v="Stand-Up Comedy"/>
    <s v="Stand-Up Comedy"/>
    <s v="Stand-Up Comedy"/>
    <n v="1"/>
  </r>
  <r>
    <n v="7984"/>
    <s v="s7984"/>
    <x v="0"/>
    <s v="Septiembre, un llanto en silencio"/>
    <s v="Kenneth M√ºller"/>
    <s v="Sa√∫l Lisazo, Mario Zaragoza, Juan Pablo Olyslager, Costanza Andrade"/>
    <n v="4"/>
    <s v="Guatemala"/>
    <s v="Guatemala"/>
    <n v="1"/>
    <d v="2018-03-10T00:00:00"/>
    <n v="2017"/>
    <x v="5"/>
    <s v="69 min"/>
    <n v="69"/>
    <n v="69"/>
    <n v="934.21907544039072"/>
    <s v=""/>
    <s v="Dramas, Independent Movies, International Movies"/>
    <s v="Dramas"/>
    <s v="Dramas, Independent Movies, International Movies"/>
    <n v="3"/>
  </r>
  <r>
    <n v="8276"/>
    <s v="s8276"/>
    <x v="0"/>
    <s v="The Devil and Father Amorth"/>
    <s v="William Friedkin"/>
    <m/>
    <n v="0"/>
    <s v="Italy"/>
    <s v="Italy, United States"/>
    <n v="2"/>
    <d v="2018-07-23T00:00:00"/>
    <n v="2017"/>
    <x v="6"/>
    <s v="69 min"/>
    <n v="69"/>
    <n v="69"/>
    <n v="934.21907544039072"/>
    <s v=""/>
    <s v="Documentaries, Horror Movies"/>
    <s v="Documentaries"/>
    <s v="Documentaries, Horror Movies"/>
    <n v="2"/>
  </r>
  <r>
    <n v="236"/>
    <s v="s236"/>
    <x v="0"/>
    <s v="Untold: Caitlyn Jenner"/>
    <s v="Crystal Moselle"/>
    <m/>
    <n v="0"/>
    <m/>
    <m/>
    <n v="0"/>
    <d v="2021-08-24T00:00:00"/>
    <n v="2021"/>
    <x v="6"/>
    <s v="70 min"/>
    <n v="70"/>
    <n v="70"/>
    <n v="874.08908033355658"/>
    <s v=""/>
    <s v="Documentaries, LGBTQ Movies, Sports Movies"/>
    <s v="Documentaries"/>
    <s v="Documentaries, LGBTQ Movies, Sports Movies"/>
    <n v="3"/>
  </r>
  <r>
    <n v="291"/>
    <s v="s291"/>
    <x v="0"/>
    <s v="Untold: Malice at the Palace"/>
    <s v="Floyd Russ"/>
    <m/>
    <n v="0"/>
    <s v="United States"/>
    <s v="United States"/>
    <n v="1"/>
    <d v="2021-08-10T00:00:00"/>
    <n v="2021"/>
    <x v="5"/>
    <s v="70 min"/>
    <n v="70"/>
    <n v="70"/>
    <n v="874.08908033355658"/>
    <s v=""/>
    <s v="Documentaries, Sports Movies"/>
    <s v="Documentaries"/>
    <s v="Documentaries, Sports Movies"/>
    <n v="2"/>
  </r>
  <r>
    <n v="421"/>
    <s v="s421"/>
    <x v="0"/>
    <s v="Chhota Bheem: Dholakpur to Kathmandu"/>
    <s v="Rajiv Chilaka"/>
    <s v="Vatsal Dubey, Julie Tejwani, Rupa Bhimani, Jigna Bhardwaj, Rajesh Kava, Mousam, Swapnil"/>
    <n v="7"/>
    <m/>
    <m/>
    <n v="0"/>
    <d v="2021-07-22T00:00:00"/>
    <n v="2012"/>
    <x v="8"/>
    <s v="70 min"/>
    <n v="70"/>
    <n v="70"/>
    <n v="874.08908033355658"/>
    <s v=""/>
    <s v="Children &amp; Family Movies"/>
    <s v="Children &amp; Family Movies"/>
    <s v="Children &amp; Family Movies"/>
    <n v="1"/>
  </r>
  <r>
    <n v="653"/>
    <s v="s653"/>
    <x v="0"/>
    <s v="Osuofia in London II"/>
    <s v="Kingsley Ogoro"/>
    <s v="Nkem Owoh, Mara Derwent, Francis Odega, Cynthia Okereke, Tom Njemanze, Romanus Amuta, Sabina Mole, Blessing Onolleka, Oluchi Agunwa, Chiwendu Onaga, Patricia Ezeani, Stephen Ahanonu"/>
    <n v="12"/>
    <m/>
    <m/>
    <n v="0"/>
    <d v="2021-06-22T00:00:00"/>
    <n v="2004"/>
    <x v="1"/>
    <s v="70 min"/>
    <n v="70"/>
    <n v="70"/>
    <n v="874.08908033355658"/>
    <s v=""/>
    <s v="Comedies, Dramas, International Movies"/>
    <s v="Comedies"/>
    <s v="Comedies, Dramas, International Movies"/>
    <n v="3"/>
  </r>
  <r>
    <n v="778"/>
    <s v="s778"/>
    <x v="0"/>
    <s v="And Then Came Lola"/>
    <s v="Ellen Seidler, Megan Siler"/>
    <s v="Ashleigh Sumner, Jill Bennett, Cathy DeBuono, Jessica Graham, Angelyna Martinez, Candy Tolentino, Linda Ignazi, Jenoa Harlow, Lisa Dewey, Kathy Domenici"/>
    <n v="10"/>
    <s v="United States"/>
    <s v="United States"/>
    <n v="1"/>
    <d v="2021-06-02T00:00:00"/>
    <n v="2009"/>
    <x v="5"/>
    <s v="70 min"/>
    <n v="70"/>
    <n v="70"/>
    <n v="874.08908033355658"/>
    <s v=""/>
    <s v="Comedies, Independent Movies, LGBTQ Movies"/>
    <s v="Comedies"/>
    <s v="Comedies, Independent Movies, LGBTQ Movies"/>
    <n v="3"/>
  </r>
  <r>
    <n v="839"/>
    <s v="s839"/>
    <x v="0"/>
    <s v="Soy Rada: Serendipity"/>
    <s v="Pablo Faro"/>
    <s v="Agust√≠n Aristar√°n"/>
    <n v="1"/>
    <s v="Argentina"/>
    <s v="Argentina"/>
    <n v="1"/>
    <d v="2021-05-27T00:00:00"/>
    <n v="2021"/>
    <x v="5"/>
    <s v="70 min"/>
    <n v="70"/>
    <n v="70"/>
    <n v="874.08908033355658"/>
    <s v=""/>
    <s v="Stand-Up Comedy"/>
    <s v="Stand-Up Comedy"/>
    <s v="Stand-Up Comedy"/>
    <n v="1"/>
  </r>
  <r>
    <n v="1687"/>
    <s v="s1687"/>
    <x v="0"/>
    <s v="Kevin Hart: Zero F**ks Given"/>
    <s v="Leslie Small"/>
    <s v="Kevin Hart"/>
    <n v="1"/>
    <s v="United States"/>
    <s v="United States"/>
    <n v="1"/>
    <d v="2020-11-17T00:00:00"/>
    <n v="2020"/>
    <x v="5"/>
    <s v="70 min"/>
    <n v="70"/>
    <n v="70"/>
    <n v="874.08908033355658"/>
    <s v=""/>
    <s v="Stand-Up Comedy"/>
    <s v="Stand-Up Comedy"/>
    <s v="Stand-Up Comedy"/>
    <n v="1"/>
  </r>
  <r>
    <n v="2115"/>
    <s v="s2115"/>
    <x v="0"/>
    <s v="Little Singham: Kaal Ka Badla"/>
    <s v="Prakash Satam"/>
    <s v="Anamaya Verma, Arushi Talwar, Ganesh Divekar, Jigna Bhardwaj, Krishna Dasadiya, Neshma Chemburkar, Manoj Pandey, Parminder Ghumman, Pranav Vaidya, Saumya Daan, Sonal Kaushal, Sumriddhi Shukla"/>
    <n v="12"/>
    <m/>
    <m/>
    <n v="0"/>
    <d v="2020-08-19T00:00:00"/>
    <n v="2020"/>
    <x v="8"/>
    <s v="70 min"/>
    <n v="70"/>
    <n v="70"/>
    <n v="874.08908033355658"/>
    <s v=""/>
    <s v="Children &amp; Family Movies, Comedies"/>
    <s v="Children &amp; Family Movies"/>
    <s v="Children &amp; Family Movies, Comedies"/>
    <n v="2"/>
  </r>
  <r>
    <n v="2783"/>
    <s v="s2783"/>
    <x v="0"/>
    <s v="Tom Segura: Ball Hog"/>
    <s v="Rami Hachache"/>
    <s v="Tom Segura"/>
    <n v="1"/>
    <s v="United States"/>
    <s v="United States"/>
    <n v="1"/>
    <d v="2020-03-24T00:00:00"/>
    <n v="2020"/>
    <x v="5"/>
    <s v="70 min"/>
    <n v="70"/>
    <n v="70"/>
    <n v="874.08908033355658"/>
    <s v=""/>
    <s v="Stand-Up Comedy"/>
    <s v="Stand-Up Comedy"/>
    <s v="Stand-Up Comedy"/>
    <n v="1"/>
  </r>
  <r>
    <n v="2947"/>
    <s v="s2947"/>
    <x v="0"/>
    <s v="Gardeners of Eden"/>
    <s v="Austin Peck, Anneliese Vandenberg"/>
    <s v="Kristin Davis, Daphne Sheldrick, Nick Trent, Julious Shivenga, Benjamin Kyalo"/>
    <n v="5"/>
    <s v="Kenya"/>
    <s v="Kenya, United States"/>
    <n v="2"/>
    <d v="2020-02-06T00:00:00"/>
    <n v="2014"/>
    <x v="1"/>
    <s v="70 min"/>
    <n v="70"/>
    <n v="70"/>
    <n v="874.08908033355658"/>
    <s v=""/>
    <s v="Documentaries"/>
    <s v="Documentaries"/>
    <s v="Documentaries"/>
    <n v="1"/>
  </r>
  <r>
    <n v="3106"/>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n v="16"/>
    <s v="United States"/>
    <s v="United States"/>
    <n v="1"/>
    <d v="2019-12-24T00:00:00"/>
    <n v="2019"/>
    <x v="6"/>
    <s v="70 min"/>
    <n v="70"/>
    <n v="70"/>
    <n v="874.08908033355658"/>
    <s v=""/>
    <s v="Children &amp; Family Movies, Comedies"/>
    <s v="Children &amp; Family Movies"/>
    <s v="Children &amp; Family Movies, Comedies"/>
    <n v="2"/>
  </r>
  <r>
    <n v="3442"/>
    <s v="s3442"/>
    <x v="0"/>
    <s v="Deon Cole: Cole Hearted"/>
    <s v="Ryan Polito"/>
    <s v="Deon Cole"/>
    <n v="1"/>
    <s v="United States"/>
    <s v="United States"/>
    <n v="1"/>
    <d v="2019-10-08T00:00:00"/>
    <n v="2019"/>
    <x v="5"/>
    <s v="70 min"/>
    <n v="70"/>
    <n v="70"/>
    <n v="874.08908033355658"/>
    <s v=""/>
    <s v="Stand-Up Comedy"/>
    <s v="Stand-Up Comedy"/>
    <s v="Stand-Up Comedy"/>
    <n v="1"/>
  </r>
  <r>
    <n v="3810"/>
    <s v="s3810"/>
    <x v="0"/>
    <s v="Born in Gaza"/>
    <s v="Hern√°n Zin"/>
    <m/>
    <n v="0"/>
    <s v="Spain"/>
    <s v="Spain"/>
    <n v="1"/>
    <d v="2019-05-17T00:00:00"/>
    <n v="2014"/>
    <x v="1"/>
    <s v="70 min"/>
    <n v="70"/>
    <n v="70"/>
    <n v="874.08908033355658"/>
    <s v=""/>
    <s v="Documentaries, International Movies"/>
    <s v="Documentaries"/>
    <s v="Documentaries, International Movies"/>
    <n v="2"/>
  </r>
  <r>
    <n v="3830"/>
    <s v="s3830"/>
    <x v="0"/>
    <s v="Malibu Rescue"/>
    <s v="Savage Steve Holland"/>
    <s v="Ricardo Hurtado, Breanna Yde, Jackie R. Jacobson, Abby Donnelly, Alkoya Brunson, JT Neal, Ian Ziering, Bryana Salaz, Camaron Engels, Jeremy Howard, Jeff Meacham"/>
    <n v="11"/>
    <s v="United States"/>
    <s v="United States"/>
    <n v="1"/>
    <d v="2019-05-13T00:00:00"/>
    <n v="2019"/>
    <x v="4"/>
    <s v="70 min"/>
    <n v="70"/>
    <n v="70"/>
    <n v="874.08908033355658"/>
    <s v=""/>
    <s v="Children &amp; Family Movies, Comedies"/>
    <s v="Children &amp; Family Movies"/>
    <s v="Children &amp; Family Movies, Comedies"/>
    <n v="2"/>
  </r>
  <r>
    <n v="4084"/>
    <s v="s4084"/>
    <x v="0"/>
    <s v="Bert Kreischer: The Machine"/>
    <s v="Ryan Polito"/>
    <s v="Bert Kreischer"/>
    <n v="1"/>
    <s v="United States"/>
    <s v="United States"/>
    <n v="1"/>
    <d v="2019-02-22T00:00:00"/>
    <n v="2016"/>
    <x v="5"/>
    <s v="70 min"/>
    <n v="70"/>
    <n v="70"/>
    <n v="874.08908033355658"/>
    <s v=""/>
    <s v="Stand-Up Comedy"/>
    <s v="Stand-Up Comedy"/>
    <s v="Stand-Up Comedy"/>
    <n v="1"/>
  </r>
  <r>
    <n v="4824"/>
    <s v="s4824"/>
    <x v="0"/>
    <s v="Hannah Gadsby: Nanette"/>
    <s v="Madeleine Parry, Jon Olb"/>
    <s v="Hannah Gadsby"/>
    <n v="1"/>
    <s v="Australia"/>
    <s v="Australia"/>
    <n v="1"/>
    <d v="2018-06-19T00:00:00"/>
    <n v="2018"/>
    <x v="5"/>
    <s v="70 min"/>
    <n v="70"/>
    <n v="70"/>
    <n v="874.08908033355658"/>
    <s v=""/>
    <s v="Stand-Up Comedy"/>
    <s v="Stand-Up Comedy"/>
    <s v="Stand-Up Comedy"/>
    <n v="1"/>
  </r>
  <r>
    <n v="4939"/>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n v="16"/>
    <s v="United States"/>
    <s v="United States"/>
    <n v="1"/>
    <d v="2018-04-06T00:00:00"/>
    <n v="2018"/>
    <x v="5"/>
    <s v="70 min"/>
    <n v="70"/>
    <n v="70"/>
    <n v="874.08908033355658"/>
    <s v=""/>
    <s v="Stand-Up Comedy"/>
    <s v="Stand-Up Comedy"/>
    <s v="Stand-Up Comedy"/>
    <n v="1"/>
  </r>
  <r>
    <n v="5128"/>
    <s v="s5128"/>
    <x v="0"/>
    <s v="Judd Apatow: The Return"/>
    <s v="Marcus Raboy"/>
    <s v="Judd Apatow"/>
    <n v="1"/>
    <s v="United States"/>
    <s v="United States"/>
    <n v="1"/>
    <d v="2017-12-12T00:00:00"/>
    <n v="2017"/>
    <x v="5"/>
    <s v="70 min"/>
    <n v="70"/>
    <n v="70"/>
    <n v="874.08908033355658"/>
    <s v=""/>
    <s v="Stand-Up Comedy"/>
    <s v="Stand-Up Comedy"/>
    <s v="Stand-Up Comedy"/>
    <n v="1"/>
  </r>
  <r>
    <n v="5284"/>
    <s v="s5284"/>
    <x v="0"/>
    <s v="Marc Maron: Too Real"/>
    <s v="Lynn Shelton"/>
    <s v="Marc Maron"/>
    <n v="1"/>
    <s v="United States"/>
    <s v="United States"/>
    <n v="1"/>
    <d v="2017-09-05T00:00:00"/>
    <n v="2017"/>
    <x v="5"/>
    <s v="70 min"/>
    <n v="70"/>
    <n v="70"/>
    <n v="874.08908033355658"/>
    <s v=""/>
    <s v="Stand-Up Comedy"/>
    <s v="Stand-Up Comedy"/>
    <s v="Stand-Up Comedy"/>
    <n v="1"/>
  </r>
  <r>
    <n v="5689"/>
    <s v="s5689"/>
    <x v="0"/>
    <s v="One in a Billion"/>
    <s v="Roman Gackowski"/>
    <s v="Satnam Singh Bhamara, Mark Cuban, Adam Silver, Vivek Ranadiv√©"/>
    <n v="4"/>
    <s v="United States"/>
    <s v="United States"/>
    <n v="1"/>
    <d v="2016-12-06T00:00:00"/>
    <n v="2016"/>
    <x v="1"/>
    <s v="70 min"/>
    <n v="70"/>
    <n v="70"/>
    <n v="874.08908033355658"/>
    <s v=""/>
    <s v="Documentaries, Sports Movies"/>
    <s v="Documentaries"/>
    <s v="Documentaries, Sports Movies"/>
    <n v="2"/>
  </r>
  <r>
    <n v="5819"/>
    <s v="s5819"/>
    <x v="0"/>
    <s v="Jim Gaffigan: Obsessed"/>
    <s v="Jay Chapman"/>
    <s v="Jim Gaffigan"/>
    <n v="1"/>
    <s v="United States"/>
    <s v="United States"/>
    <n v="1"/>
    <d v="2016-08-11T00:00:00"/>
    <n v="2014"/>
    <x v="1"/>
    <s v="70 min"/>
    <n v="70"/>
    <n v="70"/>
    <n v="874.08908033355658"/>
    <s v=""/>
    <s v="Stand-Up Comedy"/>
    <s v="Stand-Up Comedy"/>
    <s v="Stand-Up Comedy"/>
    <n v="1"/>
  </r>
  <r>
    <n v="5855"/>
    <s v="s5855"/>
    <x v="0"/>
    <s v="Frank and Cindy"/>
    <s v="G.J. Echternkamp"/>
    <m/>
    <n v="0"/>
    <s v="United States"/>
    <s v="United States"/>
    <n v="1"/>
    <d v="2016-04-01T00:00:00"/>
    <n v="2007"/>
    <x v="5"/>
    <s v="70 min"/>
    <n v="70"/>
    <n v="70"/>
    <n v="874.08908033355658"/>
    <s v=""/>
    <s v="Documentaries, Music &amp; Musicals"/>
    <s v="Documentaries"/>
    <s v="Documentaries, Music &amp; Musicals"/>
    <n v="2"/>
  </r>
  <r>
    <n v="6006"/>
    <s v="s6006"/>
    <x v="0"/>
    <s v="27: Gone Too Soon"/>
    <s v="Simon Napier-Bell"/>
    <s v="Janis Joplin, Jimi Hendrix, Amy Winehouse, Jim Morrison, Kurt Cobain"/>
    <n v="5"/>
    <s v="United Kingdom"/>
    <s v="United Kingdom"/>
    <n v="1"/>
    <d v="2018-05-01T00:00:00"/>
    <n v="2017"/>
    <x v="5"/>
    <s v="70 min"/>
    <n v="70"/>
    <n v="70"/>
    <n v="874.08908033355658"/>
    <s v=""/>
    <s v="Documentaries"/>
    <s v="Documentaries"/>
    <s v="Documentaries"/>
    <n v="1"/>
  </r>
  <r>
    <n v="6559"/>
    <s v="s6559"/>
    <x v="0"/>
    <s v="Dancing Quietly"/>
    <s v="Philipp Eichholtz"/>
    <s v="Martina Sch√∂ne-Radunski, Hans-Heinrich Hardt, Sebastian Fr√§sdorf, Claudia Jacob, Deleila Piasko, Tobias Borchers, Ruth Bickelhaupt"/>
    <n v="7"/>
    <s v="Germany"/>
    <s v="Germany"/>
    <n v="1"/>
    <d v="2017-04-01T00:00:00"/>
    <n v="2016"/>
    <x v="5"/>
    <s v="70 min"/>
    <n v="70"/>
    <n v="70"/>
    <n v="874.08908033355658"/>
    <s v=""/>
    <s v="Dramas, Independent Movies, International Movies"/>
    <s v="Dramas"/>
    <s v="Dramas, Independent Movies, International Movies"/>
    <n v="3"/>
  </r>
  <r>
    <n v="6746"/>
    <s v="s6746"/>
    <x v="0"/>
    <s v="Feel Rich"/>
    <s v="Peter Spirer"/>
    <s v="Quincy Jones, Common, Russell Simmons, Fat Joe, Paul Wall, Quincy Jones III"/>
    <n v="6"/>
    <s v="United States"/>
    <s v="United States"/>
    <n v="1"/>
    <d v="2017-08-23T00:00:00"/>
    <n v="2017"/>
    <x v="5"/>
    <s v="70 min"/>
    <n v="70"/>
    <n v="70"/>
    <n v="874.08908033355658"/>
    <s v=""/>
    <s v="Documentaries"/>
    <s v="Documentaries"/>
    <s v="Documentaries"/>
    <n v="1"/>
  </r>
  <r>
    <n v="7656"/>
    <s v="s7656"/>
    <x v="0"/>
    <s v="Once In A Lifetime Sessions with Nile Rodgers"/>
    <s v="Charlie Lightening"/>
    <s v="Nile Rodgers"/>
    <n v="1"/>
    <s v="United States"/>
    <s v="United States"/>
    <n v="1"/>
    <d v="2018-08-01T00:00:00"/>
    <n v="2018"/>
    <x v="6"/>
    <s v="70 min"/>
    <n v="70"/>
    <n v="70"/>
    <n v="874.08908033355658"/>
    <s v=""/>
    <s v="Documentaries, Music &amp; Musicals"/>
    <s v="Documentaries"/>
    <s v="Documentaries, Music &amp; Musicals"/>
    <n v="2"/>
  </r>
  <r>
    <n v="8389"/>
    <s v="s8389"/>
    <x v="0"/>
    <s v="The Last Resort"/>
    <s v="Dennis Scholl, Kareem Tabsch"/>
    <m/>
    <n v="0"/>
    <s v="United States"/>
    <s v="United States"/>
    <n v="1"/>
    <d v="2019-04-21T00:00:00"/>
    <n v="2018"/>
    <x v="1"/>
    <s v="70 min"/>
    <n v="70"/>
    <n v="70"/>
    <n v="874.08908033355658"/>
    <s v=""/>
    <s v="Documentaries"/>
    <s v="Documentaries"/>
    <s v="Documentaries"/>
    <n v="1"/>
  </r>
  <r>
    <n v="8428"/>
    <s v="s8428"/>
    <x v="0"/>
    <s v="The Monster of Mangatiti"/>
    <s v="John Banas"/>
    <s v="Greta Gregory, Mark Mitchinson, Bruce Hopkins, John Sumner, Flynn Allen, Harriet Beattie, Carolyn Dando, Laurie Dee, Ruth Dudding"/>
    <n v="9"/>
    <s v="New Zealand"/>
    <s v="New Zealand"/>
    <n v="1"/>
    <d v="2015-12-15T00:00:00"/>
    <n v="2015"/>
    <x v="5"/>
    <s v="70 min"/>
    <n v="70"/>
    <n v="70"/>
    <n v="874.08908033355658"/>
    <s v=""/>
    <s v="Dramas"/>
    <s v="Dramas"/>
    <s v="Dramas"/>
    <n v="1"/>
  </r>
  <r>
    <n v="942"/>
    <s v="s942"/>
    <x v="0"/>
    <s v="Motu Patlu: Mission Moon"/>
    <s v="Suhas Kadav"/>
    <s v="Saurav Chakraborty, Omee, Sankalp, Rajesh, Vinod Kulkarni, Roopa Bhimani, Khushboo Atre, Shailendra Pandey, Shrikant Naidu, Khusboo, Nandkishore, Brian Dcosta"/>
    <n v="12"/>
    <m/>
    <m/>
    <n v="0"/>
    <d v="2021-05-01T00:00:00"/>
    <n v="2013"/>
    <x v="8"/>
    <s v="71 min"/>
    <n v="71"/>
    <n v="71"/>
    <n v="815.95908522672255"/>
    <s v=""/>
    <s v="Children &amp; Family Movies, Comedies"/>
    <s v="Children &amp; Family Movies"/>
    <s v="Children &amp; Family Movies, Comedies"/>
    <n v="2"/>
  </r>
  <r>
    <n v="1055"/>
    <s v="s1055"/>
    <x v="0"/>
    <s v="Wave of Cinema: One Day We'll Talk About Today"/>
    <s v="Adriano Rudiman"/>
    <s v="Isyana Sarasvati, Kunto Aji, Sisir Tanah, Chiki Fawzi, ARAH, Hindia, Ardhito Pramono, Rio Dewanto, Angga Dwimas Sasongko, Rachel Amanda"/>
    <n v="10"/>
    <m/>
    <m/>
    <n v="0"/>
    <d v="2021-04-15T00:00:00"/>
    <n v="2020"/>
    <x v="1"/>
    <s v="71 min"/>
    <n v="71"/>
    <n v="71"/>
    <n v="815.95908522672255"/>
    <s v=""/>
    <s v="Documentaries, International Movies, Music &amp; Musicals"/>
    <s v="Documentaries"/>
    <s v="Documentaries, International Movies, Music &amp; Musicals"/>
    <n v="3"/>
  </r>
  <r>
    <n v="1416"/>
    <s v="s1416"/>
    <x v="0"/>
    <s v="An Imperfect Murder"/>
    <s v="James Toback"/>
    <s v="Sienna Miller, Alec Baldwin, Charles Grodin, Colleen Camp, John Buffalo Mailer, Nick Mathews, Steven Prescod, Oliver &quot;Power&quot; Grant, James Toback"/>
    <n v="9"/>
    <s v="United States"/>
    <s v="United States"/>
    <n v="1"/>
    <d v="2021-01-13T00:00:00"/>
    <n v="2017"/>
    <x v="12"/>
    <s v="71 min"/>
    <n v="71"/>
    <n v="71"/>
    <n v="815.95908522672255"/>
    <s v=""/>
    <s v="Dramas, Thrillers"/>
    <s v="Dramas"/>
    <s v="Dramas, Thrillers"/>
    <n v="2"/>
  </r>
  <r>
    <n v="1487"/>
    <s v="s1487"/>
    <x v="0"/>
    <s v="Death to 2020"/>
    <s v="Al Campbell, Alice Mathias"/>
    <s v="Samuel L. Jackson, Hugh Grant, Lisa Kudrow, Kumail Nanjiani, Tracey Ullman, Samson Kayo, Leslie Jones, Diane Morgan, Cristin Milioti, Joe Keery"/>
    <n v="10"/>
    <s v="United States"/>
    <s v="United States"/>
    <n v="1"/>
    <d v="2020-12-27T00:00:00"/>
    <n v="2020"/>
    <x v="5"/>
    <s v="71 min"/>
    <n v="71"/>
    <n v="71"/>
    <n v="815.95908522672255"/>
    <s v=""/>
    <s v="Comedies"/>
    <s v="Comedies"/>
    <s v="Comedies"/>
    <n v="1"/>
  </r>
  <r>
    <n v="2168"/>
    <s v="s2168"/>
    <x v="0"/>
    <s v="Malibu Rescue: The Next Wave"/>
    <s v="Savage Steve Holland"/>
    <s v="Ricardo Hurtado, Breanna Yde, Jackie R. Jacobson, Abby Donnelly, Alkoya Brunson, Jeff Meacham, Ella Gross, Carlos Sanson, JT Neal, Camaron Engels, Kirrilee Berger"/>
    <n v="11"/>
    <s v="United States"/>
    <s v="United States"/>
    <n v="1"/>
    <d v="2020-08-04T00:00:00"/>
    <n v="2020"/>
    <x v="4"/>
    <s v="71 min"/>
    <n v="71"/>
    <n v="71"/>
    <n v="815.95908522672255"/>
    <s v=""/>
    <s v="Children &amp; Family Movies, Comedies"/>
    <s v="Children &amp; Family Movies"/>
    <s v="Children &amp; Family Movies, Comedies"/>
    <n v="2"/>
  </r>
  <r>
    <n v="2464"/>
    <s v="s2464"/>
    <x v="0"/>
    <s v="Grandmother's Farm"/>
    <s v="Ahmed Zein"/>
    <s v="Saeed Al-Sheryani, Yaser Alneyadi, Khaled Al-Nuaimi, Abdullah Al Hamiri, Abdullah Al-Ramsi, Muhammed Murshed, Meera Ali, Am Rashed, Amal Mohammed, Aisha Al Suwaidi"/>
    <n v="10"/>
    <s v="United Arab Emirates"/>
    <s v="United Arab Emirates"/>
    <n v="1"/>
    <d v="2020-05-28T00:00:00"/>
    <n v="2014"/>
    <x v="1"/>
    <s v="71 min"/>
    <n v="71"/>
    <n v="71"/>
    <n v="815.95908522672255"/>
    <s v=""/>
    <s v="Comedies, Horror Movies, International Movies"/>
    <s v="Comedies"/>
    <s v="Comedies, Horror Movies, International Movies"/>
    <n v="3"/>
  </r>
  <r>
    <n v="2830"/>
    <s v="s2830"/>
    <x v="0"/>
    <s v="Marc Maron: End Times Fun"/>
    <s v="Lynn Shelton"/>
    <s v="Marc Maron"/>
    <n v="1"/>
    <s v="United States"/>
    <s v="United States"/>
    <n v="1"/>
    <d v="2020-03-10T00:00:00"/>
    <n v="2020"/>
    <x v="5"/>
    <s v="71 min"/>
    <n v="71"/>
    <n v="71"/>
    <n v="815.95908522672255"/>
    <s v=""/>
    <s v="Stand-Up Comedy"/>
    <s v="Stand-Up Comedy"/>
    <s v="Stand-Up Comedy"/>
    <n v="1"/>
  </r>
  <r>
    <n v="2849"/>
    <s v="s2849"/>
    <x v="0"/>
    <s v="Luccas Neto in: The End of Christmas"/>
    <s v="Lucas Margutti"/>
    <s v="Luccas Neto, Giovanna Alparone, Cleber Salgado, Bruno Bebianno, Lucas Margutti, Vivian Duarte"/>
    <n v="6"/>
    <s v="Brazil"/>
    <s v="Brazil"/>
    <n v="1"/>
    <d v="2020-03-03T00:00:00"/>
    <n v="2019"/>
    <x v="0"/>
    <s v="71 min"/>
    <n v="71"/>
    <n v="71"/>
    <n v="815.95908522672255"/>
    <s v=""/>
    <s v="Children &amp; Family Movies, Comedies, Music &amp; Musicals"/>
    <s v="Children &amp; Family Movies"/>
    <s v="Children &amp; Family Movies, Comedies, Music &amp; Musicals"/>
    <n v="3"/>
  </r>
  <r>
    <n v="3062"/>
    <s v="s3062"/>
    <x v="0"/>
    <s v="Jeff Dunham: Unhinged in Hollywood"/>
    <s v="Michael Simon"/>
    <s v="Jeff Dunham"/>
    <n v="1"/>
    <s v="United States"/>
    <s v="United States"/>
    <n v="1"/>
    <d v="2020-01-01T00:00:00"/>
    <n v="2015"/>
    <x v="5"/>
    <s v="71 min"/>
    <n v="71"/>
    <n v="71"/>
    <n v="815.95908522672255"/>
    <s v=""/>
    <s v="Stand-Up Comedy"/>
    <s v="Stand-Up Comedy"/>
    <s v="Stand-Up Comedy"/>
    <n v="1"/>
  </r>
  <r>
    <n v="3767"/>
    <s v="s3767"/>
    <x v="0"/>
    <s v="Pachamama"/>
    <s v="Juan Antin"/>
    <s v="Adam Moussamih, Charli Birdgenau, Vlastra Vrana, Sonja Ball, Alexandre Harough"/>
    <n v="5"/>
    <s v="France"/>
    <s v="France, Luxembourg, Canada"/>
    <n v="3"/>
    <d v="2019-06-07T00:00:00"/>
    <n v="2019"/>
    <x v="7"/>
    <s v="71 min"/>
    <n v="71"/>
    <n v="71"/>
    <n v="815.95908522672255"/>
    <s v=""/>
    <s v="Children &amp; Family Movies"/>
    <s v="Children &amp; Family Movies"/>
    <s v="Children &amp; Family Movies"/>
    <n v="1"/>
  </r>
  <r>
    <n v="3984"/>
    <s v="s3984"/>
    <x v="0"/>
    <s v="ReMastered: The Miami Showband Massacre"/>
    <s v="Stuart Sender"/>
    <m/>
    <n v="0"/>
    <s v="United States"/>
    <s v="United States"/>
    <n v="1"/>
    <d v="2019-03-22T00:00:00"/>
    <n v="2019"/>
    <x v="5"/>
    <s v="71 min"/>
    <n v="71"/>
    <n v="71"/>
    <n v="815.95908522672255"/>
    <s v=""/>
    <s v="Documentaries, Music &amp; Musicals"/>
    <s v="Documentaries"/>
    <s v="Documentaries, Music &amp; Musicals"/>
    <n v="2"/>
  </r>
  <r>
    <n v="4240"/>
    <s v="s4240"/>
    <x v="0"/>
    <s v="Sam Kinison: Live in Vegas"/>
    <s v="Walter C. Miller"/>
    <s v="Sam Kinison"/>
    <n v="1"/>
    <s v="United States"/>
    <s v="United States"/>
    <n v="1"/>
    <d v="2018-12-31T00:00:00"/>
    <n v="1991"/>
    <x v="5"/>
    <s v="71 min"/>
    <n v="71"/>
    <n v="71"/>
    <n v="815.95908522672255"/>
    <s v=""/>
    <s v="Stand-Up Comedy"/>
    <s v="Stand-Up Comedy"/>
    <s v="Stand-Up Comedy"/>
    <n v="1"/>
  </r>
  <r>
    <n v="4775"/>
    <s v="s4775"/>
    <x v="0"/>
    <s v="Jim Jefferies: This Is Me Now"/>
    <s v="Scott Zabielski"/>
    <s v="Jim Jefferies"/>
    <n v="1"/>
    <s v="United States"/>
    <s v="United States"/>
    <n v="1"/>
    <d v="2018-07-13T00:00:00"/>
    <n v="2018"/>
    <x v="5"/>
    <s v="71 min"/>
    <n v="71"/>
    <n v="71"/>
    <n v="815.95908522672255"/>
    <s v=""/>
    <s v="Stand-Up Comedy"/>
    <s v="Stand-Up Comedy"/>
    <s v="Stand-Up Comedy"/>
    <n v="1"/>
  </r>
  <r>
    <n v="5087"/>
    <s v="s5087"/>
    <x v="0"/>
    <s v="Tom Segura: Disgraceful"/>
    <s v="Jay Karas"/>
    <s v="Tom Segura"/>
    <n v="1"/>
    <s v="United States"/>
    <s v="United States"/>
    <n v="1"/>
    <d v="2018-01-12T00:00:00"/>
    <n v="2018"/>
    <x v="5"/>
    <s v="71 min"/>
    <n v="71"/>
    <n v="71"/>
    <n v="815.95908522672255"/>
    <s v=""/>
    <s v="Stand-Up Comedy"/>
    <s v="Stand-Up Comedy"/>
    <s v="Stand-Up Comedy"/>
    <n v="1"/>
  </r>
  <r>
    <n v="5277"/>
    <s v="s5277"/>
    <x v="0"/>
    <s v="Jeff Dunham: Relative Disaster"/>
    <s v="Michael Simon"/>
    <s v="Jeff Dunham"/>
    <n v="1"/>
    <s v="United States"/>
    <s v="United States"/>
    <n v="1"/>
    <d v="2017-09-12T00:00:00"/>
    <n v="2017"/>
    <x v="5"/>
    <s v="71 min"/>
    <n v="71"/>
    <n v="71"/>
    <n v="815.95908522672255"/>
    <s v=""/>
    <s v="Stand-Up Comedy"/>
    <s v="Stand-Up Comedy"/>
    <s v="Stand-Up Comedy"/>
    <n v="1"/>
  </r>
  <r>
    <n v="5331"/>
    <s v="s5331"/>
    <x v="0"/>
    <s v="Los Herederos"/>
    <s v="Jorge Hernandez Aldana"/>
    <s v="M√°ximo Hollander, Sebasti√°n Aguirre, √örsula Pruneda, Rodrigo Mendoza, Germ√°n Bracco, Tom√°s Manterola, Regina Soto, Diego Vel√°zquez, M√≥nica Del Carmen, Jos√© Eg√ºez, Pablo Cruz"/>
    <n v="11"/>
    <s v="Mexico"/>
    <s v="Mexico"/>
    <n v="1"/>
    <d v="2017-08-12T00:00:00"/>
    <n v="2015"/>
    <x v="5"/>
    <s v="71 min"/>
    <n v="71"/>
    <n v="71"/>
    <n v="815.95908522672255"/>
    <s v=""/>
    <s v="Dramas, International Movies"/>
    <s v="Dramas"/>
    <s v="Dramas, International Movies"/>
    <n v="2"/>
  </r>
  <r>
    <n v="5469"/>
    <s v="s5469"/>
    <x v="0"/>
    <s v="Sarah Silverman A Speck of Dust"/>
    <s v="Liam Lynch"/>
    <s v="Sarah Silverman"/>
    <n v="1"/>
    <s v="United States"/>
    <s v="United States"/>
    <n v="1"/>
    <d v="2017-05-30T00:00:00"/>
    <n v="2017"/>
    <x v="5"/>
    <s v="71 min"/>
    <n v="71"/>
    <n v="71"/>
    <n v="815.95908522672255"/>
    <s v=""/>
    <s v="Stand-Up Comedy"/>
    <s v="Stand-Up Comedy"/>
    <s v="Stand-Up Comedy"/>
    <n v="1"/>
  </r>
  <r>
    <n v="5587"/>
    <s v="s5587"/>
    <x v="0"/>
    <s v="Mike Birbiglia: Thank God for Jokes"/>
    <s v="Seth Barrish, Mike Birbiglia"/>
    <s v="Mike Birbiglia"/>
    <n v="1"/>
    <s v="United States"/>
    <s v="United States"/>
    <n v="1"/>
    <d v="2017-02-28T00:00:00"/>
    <n v="2017"/>
    <x v="5"/>
    <s v="71 min"/>
    <n v="71"/>
    <n v="71"/>
    <n v="815.95908522672255"/>
    <s v=""/>
    <s v="Stand-Up Comedy"/>
    <s v="Stand-Up Comedy"/>
    <s v="Stand-Up Comedy"/>
    <n v="1"/>
  </r>
  <r>
    <n v="5607"/>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n v="18"/>
    <s v="United States"/>
    <s v="United States"/>
    <n v="1"/>
    <d v="2017-02-14T00:00:00"/>
    <n v="2017"/>
    <x v="5"/>
    <s v="71 min"/>
    <n v="71"/>
    <n v="71"/>
    <n v="815.95908522672255"/>
    <s v=""/>
    <s v="Comedies, Independent Movies"/>
    <s v="Comedies"/>
    <s v="Comedies, Independent Movies"/>
    <n v="2"/>
  </r>
  <r>
    <n v="5722"/>
    <s v="s5722"/>
    <x v="0"/>
    <s v="Kathleen Madigan: Bothering Jesus"/>
    <s v="Lorene Machado"/>
    <s v="Kathleen Madigan"/>
    <n v="1"/>
    <s v="United States"/>
    <s v="United States"/>
    <n v="1"/>
    <d v="2016-11-10T00:00:00"/>
    <n v="2016"/>
    <x v="5"/>
    <s v="71 min"/>
    <n v="71"/>
    <n v="71"/>
    <n v="815.95908522672255"/>
    <s v=""/>
    <s v="Stand-Up Comedy"/>
    <s v="Stand-Up Comedy"/>
    <s v="Stand-Up Comedy"/>
    <n v="1"/>
  </r>
  <r>
    <n v="5817"/>
    <s v="s5817"/>
    <x v="0"/>
    <s v="Jim Gaffigan: King Baby"/>
    <s v="Troy Miller"/>
    <s v="Jim Gaffigan"/>
    <n v="1"/>
    <s v="United States"/>
    <s v="United States"/>
    <n v="1"/>
    <d v="2016-08-11T00:00:00"/>
    <n v="2009"/>
    <x v="6"/>
    <s v="71 min"/>
    <n v="71"/>
    <n v="71"/>
    <n v="815.95908522672255"/>
    <s v=""/>
    <s v="Stand-Up Comedy"/>
    <s v="Stand-Up Comedy"/>
    <s v="Stand-Up Comedy"/>
    <n v="1"/>
  </r>
  <r>
    <n v="5929"/>
    <s v="s5929"/>
    <x v="0"/>
    <s v="Chelsea Handler: Uganda Be Kidding Me Live"/>
    <s v="James Yukich"/>
    <s v="Chelsea Handler"/>
    <n v="1"/>
    <s v="United States"/>
    <s v="United States"/>
    <n v="1"/>
    <d v="2014-10-10T00:00:00"/>
    <n v="2014"/>
    <x v="5"/>
    <s v="71 min"/>
    <n v="71"/>
    <n v="71"/>
    <n v="815.95908522672255"/>
    <s v=""/>
    <s v="Stand-Up Comedy"/>
    <s v="Stand-Up Comedy"/>
    <s v="Stand-Up Comedy"/>
    <n v="1"/>
  </r>
  <r>
    <n v="7098"/>
    <s v="s7098"/>
    <x v="0"/>
    <s v="Iron Man &amp; Captain America: Heroes United"/>
    <s v="Leo Riley"/>
    <s v="Adrian Pasdar, Roger Craig Smith, Fred Tatasciore, David Kaye, Clancy Brown, Liam O'Brien, Robin Atkin Downes, Dee Bradley Baker"/>
    <n v="8"/>
    <s v="United States"/>
    <s v="United States"/>
    <n v="1"/>
    <d v="2014-10-12T00:00:00"/>
    <n v="2014"/>
    <x v="7"/>
    <s v="71 min"/>
    <n v="71"/>
    <n v="71"/>
    <n v="815.95908522672255"/>
    <s v=""/>
    <s v="Children &amp; Family Movies, Sci-Fi &amp; Fantasy"/>
    <s v="Children &amp; Family Movies"/>
    <s v="Children &amp; Family Movies, Sci-Fi &amp; Fantasy"/>
    <n v="2"/>
  </r>
  <r>
    <n v="7497"/>
    <s v="s7497"/>
    <x v="0"/>
    <s v="Monster High: Ghouls Rule"/>
    <s v="Mike Fetterly, Steve Sacks"/>
    <s v="Laura Bailey, Hank Banks, Cam Clarke, Erin Fitzgerald, Dee Dee Green, Kate Higgins, Andrew Duncan"/>
    <n v="7"/>
    <s v="United States"/>
    <s v="United States"/>
    <n v="1"/>
    <d v="2018-03-01T00:00:00"/>
    <n v="2012"/>
    <x v="8"/>
    <s v="71 min"/>
    <n v="71"/>
    <n v="71"/>
    <n v="815.95908522672255"/>
    <s v=""/>
    <s v="Children &amp; Family Movies"/>
    <s v="Children &amp; Family Movies"/>
    <s v="Children &amp; Family Movies"/>
    <n v="1"/>
  </r>
  <r>
    <n v="7819"/>
    <s v="s7819"/>
    <x v="0"/>
    <s v="Radical: the Controversial Saga of Dada Figueiredo"/>
    <s v="Raphael Erichsen"/>
    <m/>
    <n v="0"/>
    <s v="Brazil"/>
    <s v="Brazil"/>
    <n v="1"/>
    <d v="2017-04-12T00:00:00"/>
    <n v="2013"/>
    <x v="5"/>
    <s v="71 min"/>
    <n v="71"/>
    <n v="71"/>
    <n v="815.95908522672255"/>
    <s v=""/>
    <s v="Documentaries, International Movies, Sports Movies"/>
    <s v="Documentaries"/>
    <s v="Documentaries, International Movies, Sports Movies"/>
    <n v="3"/>
  </r>
  <r>
    <n v="8001"/>
    <s v="s8001"/>
    <x v="0"/>
    <s v="She Did That"/>
    <m/>
    <s v="Luvvie Ajayi, Renae Bluitt, Melissa Butler, Lisa Price, Tonya Rapley"/>
    <n v="5"/>
    <s v="United States"/>
    <s v="United States"/>
    <n v="1"/>
    <d v="2020-02-04T00:00:00"/>
    <n v="2019"/>
    <x v="6"/>
    <s v="71 min"/>
    <n v="71"/>
    <n v="71"/>
    <n v="815.95908522672255"/>
    <s v=""/>
    <s v="Documentaries"/>
    <s v="Documentaries"/>
    <s v="Documentaries"/>
    <n v="1"/>
  </r>
  <r>
    <n v="8008"/>
    <s v="s8008"/>
    <x v="0"/>
    <s v="Shopkins: World Vacation"/>
    <s v="Richard Bailey"/>
    <s v="Kate Murphy, Cassandra Morris, Erika Harlacher, Abby Trott, Brianna Plantano, Reba Buhr, Doug Erholtz, Cherami Leigh, Brianna Knickerbocker"/>
    <n v="9"/>
    <s v="Australia"/>
    <s v="Australia"/>
    <n v="1"/>
    <d v="2018-11-15T00:00:00"/>
    <n v="2017"/>
    <x v="0"/>
    <s v="71 min"/>
    <n v="71"/>
    <n v="71"/>
    <n v="815.95908522672255"/>
    <s v=""/>
    <s v="Movies"/>
    <s v="Movies"/>
    <s v="Movies"/>
    <n v="1"/>
  </r>
  <r>
    <n v="8341"/>
    <s v="s8341"/>
    <x v="0"/>
    <s v="The Heat: A Kitchen (R)evolution"/>
    <s v="Maya Gallus"/>
    <m/>
    <n v="0"/>
    <s v="Canada"/>
    <s v="Canada"/>
    <n v="1"/>
    <d v="2019-05-07T00:00:00"/>
    <n v="2018"/>
    <x v="5"/>
    <s v="71 min"/>
    <n v="71"/>
    <n v="71"/>
    <n v="815.95908522672255"/>
    <s v=""/>
    <s v="Documentaries"/>
    <s v="Documentaries"/>
    <s v="Documentaries"/>
    <n v="1"/>
  </r>
  <r>
    <n v="771"/>
    <s v="s771"/>
    <x v="0"/>
    <s v="Myriam Fares: The Journey"/>
    <s v="Myriam Fares"/>
    <s v="Myriam Fares"/>
    <n v="1"/>
    <s v="United Arab Emirates"/>
    <s v="United Arab Emirates"/>
    <n v="1"/>
    <d v="2021-06-03T00:00:00"/>
    <n v="2021"/>
    <x v="1"/>
    <s v="72 min"/>
    <n v="72"/>
    <n v="72"/>
    <n v="759.82909011988841"/>
    <s v=""/>
    <s v="Documentaries, International Movies, Music &amp; Musicals"/>
    <s v="Documentaries"/>
    <s v="Documentaries, International Movies, Music &amp; Musicals"/>
    <n v="3"/>
  </r>
  <r>
    <n v="2062"/>
    <s v="s2062"/>
    <x v="0"/>
    <s v="Barbie Princess Adventure"/>
    <s v="Conrad Helten"/>
    <s v="America Young, Erica Lindbeck, Ritesh Rajan, Dave Fennoy, Stephanie Sheh, Cristina Milizia, Desirae Whitfield, Emma Galvin, Angelo Restaino, Eamon Brennan, Ogie Banks"/>
    <n v="11"/>
    <s v="Netherlands"/>
    <s v="Netherlands"/>
    <n v="1"/>
    <d v="2020-09-01T00:00:00"/>
    <n v="2020"/>
    <x v="0"/>
    <s v="72 min"/>
    <n v="72"/>
    <n v="72"/>
    <n v="759.82909011988841"/>
    <s v=""/>
    <s v="Children &amp; Family Movies, Music &amp; Musicals"/>
    <s v="Children &amp; Family Movies"/>
    <s v="Children &amp; Family Movies, Music &amp; Musicals"/>
    <n v="2"/>
  </r>
  <r>
    <n v="2068"/>
    <s v="s2068"/>
    <x v="0"/>
    <s v="Fate/Grand Order -First Order-"/>
    <s v="Hitoshi Namba"/>
    <s v="Nobunaga Shimazaki, Rie Takahashi, Ayako Kawasumi, Madoka Yonezawa, Kenichi Suzumura, Tomokazu Sugita"/>
    <n v="6"/>
    <s v="Japan"/>
    <s v="Japan"/>
    <n v="1"/>
    <d v="2020-09-01T00:00:00"/>
    <n v="2016"/>
    <x v="1"/>
    <s v="72 min"/>
    <n v="72"/>
    <n v="72"/>
    <n v="759.82909011988841"/>
    <s v=""/>
    <s v="Action &amp; Adventure, Anime Features, International Movies"/>
    <s v="Action &amp; Adventure"/>
    <s v="Action &amp; Adventure, Anime Features, International Movies"/>
    <n v="3"/>
  </r>
  <r>
    <n v="2132"/>
    <s v="s2132"/>
    <x v="0"/>
    <s v="Octonauts &amp; the Caves of Sac Actun"/>
    <s v="Blair Simmons"/>
    <s v="Teresa Gallagher, Simon Greenall, Keith Wickham, Rob Rackstraw, Michael Murphy, Jo Wyatt, Helen Walsh, Andres Williams, Paul Panting"/>
    <n v="9"/>
    <s v="United Kingdom"/>
    <s v="United Kingdom"/>
    <n v="1"/>
    <d v="2020-08-14T00:00:00"/>
    <n v="2020"/>
    <x v="0"/>
    <s v="72 min"/>
    <n v="72"/>
    <n v="72"/>
    <n v="759.82909011988841"/>
    <s v=""/>
    <s v="Children &amp; Family Movies"/>
    <s v="Children &amp; Family Movies"/>
    <s v="Children &amp; Family Movies"/>
    <n v="1"/>
  </r>
  <r>
    <n v="2162"/>
    <s v="s2162"/>
    <x v="0"/>
    <s v="Nasha Natasha"/>
    <s v="Mart√≠n Sastre"/>
    <s v="Natalia Oreiro"/>
    <n v="1"/>
    <s v="Uruguay"/>
    <s v="Uruguay"/>
    <n v="1"/>
    <d v="2020-08-06T00:00:00"/>
    <n v="2020"/>
    <x v="6"/>
    <s v="72 min"/>
    <n v="72"/>
    <n v="72"/>
    <n v="759.82909011988841"/>
    <s v=""/>
    <s v="Documentaries, International Movies, Music &amp; Musicals"/>
    <s v="Documentaries"/>
    <s v="Documentaries, International Movies, Music &amp; Musicals"/>
    <n v="3"/>
  </r>
  <r>
    <n v="2183"/>
    <s v="s2183"/>
    <x v="0"/>
    <s v="Tumi or not Tumi"/>
    <s v="Mfanelo Ngoma"/>
    <s v="Tumi Morake"/>
    <n v="1"/>
    <m/>
    <m/>
    <n v="0"/>
    <d v="2020-08-01T00:00:00"/>
    <n v="2020"/>
    <x v="5"/>
    <s v="72 min"/>
    <n v="72"/>
    <n v="72"/>
    <n v="759.82909011988841"/>
    <s v=""/>
    <s v="Stand-Up Comedy"/>
    <s v="Stand-Up Comedy"/>
    <s v="Stand-Up Comedy"/>
    <n v="1"/>
  </r>
  <r>
    <n v="2539"/>
    <s v="s2539"/>
    <x v="0"/>
    <s v="Wedy Atkalam"/>
    <s v="Sadeq Behbehani"/>
    <s v="Abdulmohsen Al-Qaffas, Jamal Alradhan, Jassim Al Nabhan, Layla Abdullah, Khaled Al-Buraiki"/>
    <n v="5"/>
    <s v="Kuwait"/>
    <s v="Kuwait"/>
    <n v="1"/>
    <d v="2020-05-14T00:00:00"/>
    <n v="2018"/>
    <x v="6"/>
    <s v="72 min"/>
    <n v="72"/>
    <n v="72"/>
    <n v="759.82909011988841"/>
    <s v=""/>
    <s v="Comedies, Dramas, International Movies"/>
    <s v="Comedies"/>
    <s v="Comedies, Dramas, International Movies"/>
    <n v="3"/>
  </r>
  <r>
    <n v="2645"/>
    <s v="s2645"/>
    <x v="0"/>
    <s v="Yours Sincerely, Kanan Gill"/>
    <s v="Neville Shah"/>
    <s v="Kanan Gill"/>
    <n v="1"/>
    <s v="India"/>
    <s v="India"/>
    <n v="1"/>
    <d v="2020-04-24T00:00:00"/>
    <n v="2020"/>
    <x v="5"/>
    <s v="72 min"/>
    <n v="72"/>
    <n v="72"/>
    <n v="759.82909011988841"/>
    <s v=""/>
    <s v="Stand-Up Comedy"/>
    <s v="Stand-Up Comedy"/>
    <s v="Stand-Up Comedy"/>
    <n v="1"/>
  </r>
  <r>
    <n v="2770"/>
    <s v="s2770"/>
    <x v="0"/>
    <s v="There's Something in the Water"/>
    <s v="Ellen Page, Ian Daniel"/>
    <s v="Ellen Page"/>
    <n v="1"/>
    <s v="Canada"/>
    <s v="Canada"/>
    <n v="1"/>
    <d v="2020-03-27T00:00:00"/>
    <n v="2019"/>
    <x v="1"/>
    <s v="72 min"/>
    <n v="72"/>
    <n v="72"/>
    <n v="759.82909011988841"/>
    <s v=""/>
    <s v="Documentaries, International Movies"/>
    <s v="Documentaries"/>
    <s v="Documentaries, International Movies"/>
    <n v="2"/>
  </r>
  <r>
    <n v="2774"/>
    <s v="s2774"/>
    <x v="0"/>
    <s v="Willy and the Guardians of the Lake: Tales from the Lakeside Winter Adventure"/>
    <s v="Zsolt P√°lfi"/>
    <s v="Csongor Szalay, Anna Kubik, S√°ri Vida, Andr√°s Farag√≥, R√≥bert Bolla"/>
    <n v="5"/>
    <s v="Hungary"/>
    <s v="Hungary"/>
    <n v="1"/>
    <d v="2020-03-27T00:00:00"/>
    <n v="2019"/>
    <x v="0"/>
    <s v="72 min"/>
    <n v="72"/>
    <n v="72"/>
    <n v="759.82909011988841"/>
    <s v=""/>
    <s v="Children &amp; Family Movies"/>
    <s v="Children &amp; Family Movies"/>
    <s v="Children &amp; Family Movies"/>
    <n v="1"/>
  </r>
  <r>
    <n v="2870"/>
    <s v="s2870"/>
    <x v="0"/>
    <s v="Amit Tandon: Family Tandoncies"/>
    <m/>
    <s v="Amit Tandon"/>
    <n v="1"/>
    <s v="India"/>
    <s v="India"/>
    <n v="1"/>
    <d v="2020-02-28T00:00:00"/>
    <n v="2019"/>
    <x v="1"/>
    <s v="72 min"/>
    <n v="72"/>
    <n v="72"/>
    <n v="759.82909011988841"/>
    <s v=""/>
    <s v="Stand-Up Comedy"/>
    <s v="Stand-Up Comedy"/>
    <s v="Stand-Up Comedy"/>
    <n v="1"/>
  </r>
  <r>
    <n v="2910"/>
    <s v="s2910"/>
    <x v="0"/>
    <s v="Monster High: Electrified"/>
    <s v="Avgousta Zourelidi"/>
    <s v="Debi Derryberry, Cassandra Morris, Salli Saffioti, Larissa Gallagher, Cristina Milizia, Jonquil Goode, Travis Dresden, Evan Smith, Michael Sorich, Sara Cravens"/>
    <n v="10"/>
    <m/>
    <m/>
    <n v="0"/>
    <d v="2020-02-15T00:00:00"/>
    <n v="2017"/>
    <x v="0"/>
    <s v="72 min"/>
    <n v="72"/>
    <n v="72"/>
    <n v="759.82909011988841"/>
    <s v=""/>
    <s v="Movies"/>
    <s v="Movies"/>
    <s v="Movies"/>
    <n v="1"/>
  </r>
  <r>
    <n v="3581"/>
    <s v="s3581"/>
    <x v="0"/>
    <s v="Invader Zim: Enter the Florpus"/>
    <m/>
    <s v="Richard Steven Horvitz, Rikki Simons, Andy Berman, Melissa Fahn, Rodger Bumpass, Jhonen Vasquez, Wally Wingert, Kevin McDonald, Olivia d'Abo, Eric Bauza"/>
    <n v="10"/>
    <s v="South Korea"/>
    <s v="South Korea, United States"/>
    <n v="2"/>
    <d v="2019-08-16T00:00:00"/>
    <n v="2019"/>
    <x v="8"/>
    <s v="72 min"/>
    <n v="72"/>
    <n v="72"/>
    <n v="759.82909011988841"/>
    <s v=""/>
    <s v="Children &amp; Family Movies, Comedies, Sci-Fi &amp; Fantasy"/>
    <s v="Children &amp; Family Movies"/>
    <s v="Children &amp; Family Movies, Comedies, Sci-Fi &amp; Fantasy"/>
    <n v="3"/>
  </r>
  <r>
    <n v="4555"/>
    <s v="s4555"/>
    <x v="0"/>
    <s v="Parrot Sketch Not Included: Twenty Years of Monty Python"/>
    <s v="Ian MacNaughton"/>
    <s v="Steve Martin, John Cleese, Graham Chapman, Terry Gilliam, Eric Idle, Terry Jones, Michael Palin, Carol Cleveland, Connie Booth"/>
    <n v="9"/>
    <s v="United Kingdom"/>
    <s v="United Kingdom"/>
    <n v="1"/>
    <d v="2018-10-02T00:00:00"/>
    <n v="1989"/>
    <x v="1"/>
    <s v="72 min"/>
    <n v="72"/>
    <n v="72"/>
    <n v="759.82909011988841"/>
    <s v=""/>
    <s v="Comedies"/>
    <s v="Comedies"/>
    <s v="Comedies"/>
    <n v="1"/>
  </r>
  <r>
    <n v="4757"/>
    <s v="s4757"/>
    <x v="0"/>
    <s v="Iliza Shlesinger: Elder Millennial"/>
    <s v="Steve Paley"/>
    <s v="Iliza Shlesinger"/>
    <n v="1"/>
    <s v="United States"/>
    <s v="United States"/>
    <n v="1"/>
    <d v="2018-07-24T00:00:00"/>
    <n v="2018"/>
    <x v="5"/>
    <s v="72 min"/>
    <n v="72"/>
    <n v="72"/>
    <n v="759.82909011988841"/>
    <s v=""/>
    <s v="Stand-Up Comedy"/>
    <s v="Stand-Up Comedy"/>
    <s v="Stand-Up Comedy"/>
    <n v="1"/>
  </r>
  <r>
    <n v="5496"/>
    <s v="s5496"/>
    <x v="0"/>
    <s v="Simplemente Manu NNa"/>
    <s v="Jan Suter, Ra√∫l Campos"/>
    <s v="Manu NNa"/>
    <n v="1"/>
    <s v="Mexico"/>
    <s v="Mexico"/>
    <n v="1"/>
    <d v="2017-05-05T00:00:00"/>
    <n v="2017"/>
    <x v="5"/>
    <s v="72 min"/>
    <n v="72"/>
    <n v="72"/>
    <n v="759.82909011988841"/>
    <s v=""/>
    <s v="Stand-Up Comedy"/>
    <s v="Stand-Up Comedy"/>
    <s v="Stand-Up Comedy"/>
    <n v="1"/>
  </r>
  <r>
    <n v="5706"/>
    <s v="s5706"/>
    <x v="0"/>
    <s v="The Violin Player"/>
    <s v="Bauddhayan Mukherji"/>
    <s v="Ritwick Chakraborty, Adil Hussain, Nayani Dixit, Sonam Stobgais"/>
    <n v="4"/>
    <s v="India"/>
    <s v="India"/>
    <n v="1"/>
    <d v="2016-12-01T00:00:00"/>
    <n v="2016"/>
    <x v="1"/>
    <s v="72 min"/>
    <n v="72"/>
    <n v="72"/>
    <n v="759.82909011988841"/>
    <s v=""/>
    <s v="Dramas, Independent Movies, International Movies"/>
    <s v="Dramas"/>
    <s v="Dramas, Independent Movies, International Movies"/>
    <n v="3"/>
  </r>
  <r>
    <n v="5816"/>
    <s v="s5816"/>
    <x v="0"/>
    <s v="Jim Gaffigan: Beyond the Pale"/>
    <s v="Michael Drumm"/>
    <s v="Jim Gaffigan"/>
    <n v="1"/>
    <s v="United States"/>
    <s v="United States"/>
    <n v="1"/>
    <d v="2016-08-11T00:00:00"/>
    <n v="2005"/>
    <x v="1"/>
    <s v="72 min"/>
    <n v="72"/>
    <n v="72"/>
    <n v="759.82909011988841"/>
    <s v=""/>
    <s v="Stand-Up Comedy"/>
    <s v="Stand-Up Comedy"/>
    <s v="Stand-Up Comedy"/>
    <n v="1"/>
  </r>
  <r>
    <n v="5920"/>
    <s v="s5920"/>
    <x v="0"/>
    <s v="Iliza Shlesinger: Freezing Hot"/>
    <m/>
    <s v="Iliza Shlesinger"/>
    <n v="1"/>
    <m/>
    <m/>
    <n v="0"/>
    <d v="2015-01-23T00:00:00"/>
    <n v="2015"/>
    <x v="5"/>
    <s v="72 min"/>
    <n v="72"/>
    <n v="72"/>
    <n v="759.82909011988841"/>
    <s v=""/>
    <s v="Stand-Up Comedy"/>
    <s v="Stand-Up Comedy"/>
    <s v="Stand-Up Comedy"/>
    <n v="1"/>
  </r>
  <r>
    <n v="6171"/>
    <s v="s6171"/>
    <x v="0"/>
    <s v="Another Forever"/>
    <s v="Juan Zapata"/>
    <s v="Daniela Escobar, Marlon Moreno, Peter Ketnath, Barbara Scolaro"/>
    <n v="4"/>
    <s v="Brazil"/>
    <s v="Brazil, Netherlands, United States, Colombia, Austria, Germany"/>
    <n v="6"/>
    <d v="2017-03-21T00:00:00"/>
    <n v="2016"/>
    <x v="6"/>
    <s v="72 min"/>
    <n v="72"/>
    <n v="72"/>
    <n v="759.82909011988841"/>
    <s v=""/>
    <s v="Dramas, Independent Movies, International Movies"/>
    <s v="Dramas"/>
    <s v="Dramas, Independent Movies, International Movies"/>
    <n v="3"/>
  </r>
  <r>
    <n v="6240"/>
    <s v="s6240"/>
    <x v="0"/>
    <s v="Barbie: A Fairy Secret"/>
    <s v="William Lau"/>
    <s v="Diana Kaarina, Adrian Petriw, Britt Irvin, Cassandra Morris, Kate Higgins, Silvio Pollio, Brittney Wilson, Alexandra Carter, Nicole Oliver, Barbara Tyson"/>
    <n v="10"/>
    <s v="United States"/>
    <s v="United States"/>
    <n v="1"/>
    <d v="2017-10-01T00:00:00"/>
    <n v="2010"/>
    <x v="8"/>
    <s v="72 min"/>
    <n v="72"/>
    <n v="72"/>
    <n v="759.82909011988841"/>
    <s v=""/>
    <s v="Children &amp; Family Movies"/>
    <s v="Children &amp; Family Movies"/>
    <s v="Children &amp; Family Movies"/>
    <n v="1"/>
  </r>
  <r>
    <n v="6244"/>
    <s v="s6244"/>
    <x v="0"/>
    <s v="Barbie: Video Game Hero"/>
    <s v="Conrad Helten, Ezekiel Norton, Michael Goguen"/>
    <s v="Erica Lindbeck, Sienna Bohn, Shannon Chan-Kent, Michael Dobson, Alyssya Swales, Rebekah Asselstine, Brad Swaile, Sam Vincent, Ingrid Nilson, Nesta Cooper"/>
    <n v="10"/>
    <s v="United States"/>
    <s v="United States"/>
    <n v="1"/>
    <d v="2017-10-01T00:00:00"/>
    <n v="2017"/>
    <x v="0"/>
    <s v="72 min"/>
    <n v="72"/>
    <n v="72"/>
    <n v="759.82909011988841"/>
    <s v=""/>
    <s v="Children &amp; Family Movies"/>
    <s v="Children &amp; Family Movies"/>
    <s v="Children &amp; Family Movies"/>
    <n v="1"/>
  </r>
  <r>
    <n v="6802"/>
    <s v="s6802"/>
    <x v="0"/>
    <s v="French Dirty"/>
    <s v="Wade Allain-Marcus, Jesse Allain-Marcus"/>
    <s v="Wade Allain-Marcus, Arjun Gupta, Melina Lizette, Elsa Biedermann, Katie Blake, Santana Dempsey"/>
    <n v="6"/>
    <s v="United States"/>
    <s v="United States"/>
    <n v="1"/>
    <d v="2016-02-04T00:00:00"/>
    <n v="2015"/>
    <x v="5"/>
    <s v="72 min"/>
    <n v="72"/>
    <n v="72"/>
    <n v="759.82909011988841"/>
    <s v=""/>
    <s v="Dramas, Independent Movies"/>
    <s v="Dramas"/>
    <s v="Dramas, Independent Movies"/>
    <n v="2"/>
  </r>
  <r>
    <n v="7416"/>
    <s v="s7416"/>
    <x v="0"/>
    <s v="Marvel's Iron Man &amp; Hulk: Heroes United"/>
    <s v="Leo Riley, Eric Radomski"/>
    <s v="Adrian Pasdar, Fred Tatasciore, Dee Bradley Baker, Robin Atkin Downes, David Kaye"/>
    <n v="5"/>
    <s v="United States"/>
    <s v="United States"/>
    <n v="1"/>
    <d v="2014-02-16T00:00:00"/>
    <n v="2013"/>
    <x v="7"/>
    <s v="72 min"/>
    <n v="72"/>
    <n v="72"/>
    <n v="759.82909011988841"/>
    <s v=""/>
    <s v="Action &amp; Adventure, Sci-Fi &amp; Fantasy"/>
    <s v="Action &amp; Adventure"/>
    <s v="Action &amp; Adventure, Sci-Fi &amp; Fantasy"/>
    <n v="2"/>
  </r>
  <r>
    <n v="7491"/>
    <s v="s7491"/>
    <x v="0"/>
    <s v="Monster High: Boo York, Boo York"/>
    <s v="William Lau"/>
    <s v="Karen Strassman, Celeste Henderson, Wendee Lee, TJ Smith, America Young, Rachel Staman, Laura Bailey"/>
    <n v="7"/>
    <s v="United States"/>
    <s v="United States"/>
    <n v="1"/>
    <d v="2015-09-29T00:00:00"/>
    <n v="2015"/>
    <x v="8"/>
    <s v="72 min"/>
    <n v="72"/>
    <n v="72"/>
    <n v="759.82909011988841"/>
    <s v=""/>
    <s v="Children &amp; Family Movies, Music &amp; Musicals"/>
    <s v="Children &amp; Family Movies"/>
    <s v="Children &amp; Family Movies, Music &amp; Musicals"/>
    <n v="2"/>
  </r>
  <r>
    <n v="7498"/>
    <s v="s7498"/>
    <x v="0"/>
    <s v="Monster High: Great Scarrier Reef"/>
    <s v="William Lau"/>
    <s v="Larissa Galagher, Kate Higgins, Debi Derryberry, Salli Saffioti, America Young, Evan Smith, Lyndsy Kail, Rachel Staman, Cherami Leigh, Paula Rhodes, Erin Fitzgerald"/>
    <n v="11"/>
    <s v="United States"/>
    <s v="United States"/>
    <n v="1"/>
    <d v="2017-10-01T00:00:00"/>
    <n v="2016"/>
    <x v="8"/>
    <s v="72 min"/>
    <n v="72"/>
    <n v="72"/>
    <n v="759.82909011988841"/>
    <s v=""/>
    <s v="Children &amp; Family Movies"/>
    <s v="Children &amp; Family Movies"/>
    <s v="Children &amp; Family Movies"/>
    <n v="1"/>
  </r>
  <r>
    <n v="7542"/>
    <s v="s7542"/>
    <x v="0"/>
    <s v="My Little Pony Equestria Girls: Friendship Games"/>
    <s v="Ishi Rudell, Jayson Thiessen"/>
    <s v="Tara Strong, Rebecca Shoichet, Ashleigh Ball, Andrea Libman, Tabitha St. Germain, Cathy Weseluck, Iris Quinn, Nicole Oliver"/>
    <n v="8"/>
    <s v="United States"/>
    <s v="United States, Canada"/>
    <n v="2"/>
    <d v="2015-12-01T00:00:00"/>
    <n v="2015"/>
    <x v="0"/>
    <s v="72 min"/>
    <n v="72"/>
    <n v="72"/>
    <n v="759.82909011988841"/>
    <s v=""/>
    <s v="Children &amp; Family Movies, Comedies"/>
    <s v="Children &amp; Family Movies"/>
    <s v="Children &amp; Family Movies, Comedies"/>
    <n v="2"/>
  </r>
  <r>
    <n v="7658"/>
    <s v="s7658"/>
    <x v="0"/>
    <s v="Once In A Lifetime Sessions with TLC"/>
    <s v="Matt Askem"/>
    <m/>
    <n v="0"/>
    <s v="United States"/>
    <s v="United States"/>
    <n v="1"/>
    <d v="2018-08-01T00:00:00"/>
    <n v="2018"/>
    <x v="6"/>
    <s v="72 min"/>
    <n v="72"/>
    <n v="72"/>
    <n v="759.82909011988841"/>
    <s v=""/>
    <s v="Documentaries, Music &amp; Musicals"/>
    <s v="Documentaries"/>
    <s v="Documentaries, Music &amp; Musicals"/>
    <n v="2"/>
  </r>
  <r>
    <n v="7728"/>
    <s v="s7728"/>
    <x v="0"/>
    <s v="Perfect Bid: The Contestant Who Knew Too Much"/>
    <s v="C.J. Wallis"/>
    <s v="Theodore Slauson"/>
    <n v="1"/>
    <s v="Canada"/>
    <s v="Canada"/>
    <n v="1"/>
    <d v="2019-04-30T00:00:00"/>
    <n v="2017"/>
    <x v="5"/>
    <s v="72 min"/>
    <n v="72"/>
    <n v="72"/>
    <n v="759.82909011988841"/>
    <s v=""/>
    <s v="Documentaries"/>
    <s v="Documentaries"/>
    <s v="Documentaries"/>
    <n v="1"/>
  </r>
  <r>
    <n v="7910"/>
    <s v="s7910"/>
    <x v="0"/>
    <s v="Russell Peters: Notorious"/>
    <s v="Dave Higby"/>
    <s v="Russell Peters"/>
    <n v="1"/>
    <s v="United States"/>
    <s v="United States"/>
    <n v="1"/>
    <d v="2013-10-14T00:00:00"/>
    <n v="2013"/>
    <x v="11"/>
    <s v="72 min"/>
    <n v="72"/>
    <n v="72"/>
    <n v="759.82909011988841"/>
    <s v=""/>
    <s v="Stand-Up Comedy"/>
    <s v="Stand-Up Comedy"/>
    <s v="Stand-Up Comedy"/>
    <n v="1"/>
  </r>
  <r>
    <n v="7935"/>
    <s v="s7935"/>
    <x v="0"/>
    <s v="Santa's Apprentice"/>
    <s v="Luc Vinciguerra"/>
    <s v="Julie Gayet, Jean-Pierre Marielle, Lor√†nt Deutsch, Bruno Salomone, Pierre-Fran√ßois Martin-Laval, Didier Brice, Beno√Æt Allemane, Nathan Simony, Daniela Duspara, Max Cullen"/>
    <n v="10"/>
    <s v="Australia"/>
    <s v="Australia, France, Ireland"/>
    <n v="3"/>
    <d v="2015-12-20T00:00:00"/>
    <n v="2010"/>
    <x v="4"/>
    <s v="72 min"/>
    <n v="72"/>
    <n v="72"/>
    <n v="759.82909011988841"/>
    <s v=""/>
    <s v="Children &amp; Family Movies"/>
    <s v="Children &amp; Family Movies"/>
    <s v="Children &amp; Family Movies"/>
    <n v="1"/>
  </r>
  <r>
    <n v="8153"/>
    <s v="s8153"/>
    <x v="0"/>
    <s v="Tarzan 2"/>
    <s v="Brian Smith"/>
    <s v="Harrison Chad, George Carlin, Brad Garrett, Ron Perlman, Estelle Harris, Glenn Close, Lance Henriksen, Brenda Grate, Harrison Fahn"/>
    <n v="9"/>
    <s v="United States"/>
    <s v="United States"/>
    <n v="1"/>
    <d v="2017-06-23T00:00:00"/>
    <n v="2005"/>
    <x v="3"/>
    <s v="72 min"/>
    <n v="72"/>
    <n v="72"/>
    <n v="759.82909011988841"/>
    <s v=""/>
    <s v="Children &amp; Family Movies"/>
    <s v="Children &amp; Family Movies"/>
    <s v="Children &amp; Family Movies"/>
    <n v="1"/>
  </r>
  <r>
    <n v="8211"/>
    <s v="s8211"/>
    <x v="0"/>
    <s v="The Bill Murray Stories: Life Lessons Learned From a Mythical Man"/>
    <s v="Tommy Avallone"/>
    <s v="Tommy Avallone, Bill Murray, Joel Murray, Peter Farrelly"/>
    <n v="4"/>
    <s v="United States"/>
    <s v="United States"/>
    <n v="1"/>
    <d v="2018-12-31T00:00:00"/>
    <n v="2018"/>
    <x v="5"/>
    <s v="72 min"/>
    <n v="72"/>
    <n v="72"/>
    <n v="759.82909011988841"/>
    <s v=""/>
    <s v="Documentaries"/>
    <s v="Documentaries"/>
    <s v="Documentaries"/>
    <n v="1"/>
  </r>
  <r>
    <n v="845"/>
    <s v="s845"/>
    <x v="0"/>
    <s v="Nail Bomber: Manhunt"/>
    <s v="Daniel Vernon"/>
    <m/>
    <n v="0"/>
    <m/>
    <m/>
    <n v="0"/>
    <d v="2021-05-26T00:00:00"/>
    <n v="2021"/>
    <x v="5"/>
    <s v="73 min"/>
    <n v="73"/>
    <n v="73"/>
    <n v="705.69909501305426"/>
    <s v=""/>
    <s v="Documentaries, International Movies"/>
    <s v="Documentaries"/>
    <s v="Documentaries, International Movies"/>
    <n v="2"/>
  </r>
  <r>
    <n v="1152"/>
    <s v="s1152"/>
    <x v="0"/>
    <s v="Octonauts &amp; the Ring of Fire"/>
    <s v="Blair Simmons"/>
    <s v="Simon Greenall, Rob Rackstraw, Jo Wyatt, Paul Buckley, Simon Foster, Teresa Gallagher, Richard Grieve, Michael Murphy, Paul Panting, Keith Wickham"/>
    <n v="10"/>
    <s v="China"/>
    <s v="China, United Kingdom"/>
    <n v="2"/>
    <d v="2021-03-30T00:00:00"/>
    <n v="2021"/>
    <x v="0"/>
    <s v="73 min"/>
    <n v="73"/>
    <n v="73"/>
    <n v="705.69909501305426"/>
    <s v=""/>
    <s v="Children &amp; Family Movies"/>
    <s v="Children &amp; Family Movies"/>
    <s v="Children &amp; Family Movies"/>
    <n v="1"/>
  </r>
  <r>
    <n v="1906"/>
    <s v="s1906"/>
    <x v="0"/>
    <s v="Cold Harbour"/>
    <s v="Carey McKenzie"/>
    <s v="Tony Kgoroge, Yu Nan, Thomas Gumede, Deon Lotz, Fana Mokoena, Zolani Mahola, Kenneth Fok, Nicole Bessick"/>
    <n v="8"/>
    <s v="South Africa"/>
    <s v="South Africa"/>
    <n v="1"/>
    <d v="2020-10-01T00:00:00"/>
    <n v="2013"/>
    <x v="5"/>
    <s v="73 min"/>
    <n v="73"/>
    <n v="73"/>
    <n v="705.69909501305426"/>
    <s v=""/>
    <s v="Action &amp; Adventure, Dramas, International Movies"/>
    <s v="Action &amp; Adventure"/>
    <s v="Action &amp; Adventure, Dramas, International Movies"/>
    <n v="3"/>
  </r>
  <r>
    <n v="2052"/>
    <s v="s2052"/>
    <x v="0"/>
    <s v="Ave Maryam"/>
    <s v="Ertanto Robby Soediskam"/>
    <s v="Maudy Koesnaedi, Chicco Jerikho, Tutie Kirana, Olga Lydia, Joko Anwar, Nathania Angela Widjaja, Sendy Febrina, Suhartini, Atie Krisnawati, Ratnawati Sutandar, Ninik Winarni Utomo"/>
    <n v="11"/>
    <s v="Indonesia"/>
    <s v="Indonesia"/>
    <n v="1"/>
    <d v="2020-09-03T00:00:00"/>
    <n v="2018"/>
    <x v="6"/>
    <s v="73 min"/>
    <n v="73"/>
    <n v="73"/>
    <n v="705.69909501305426"/>
    <s v=""/>
    <s v="Dramas, Independent Movies, International Movies"/>
    <s v="Dramas"/>
    <s v="Dramas, Independent Movies, International Movies"/>
    <n v="3"/>
  </r>
  <r>
    <n v="2369"/>
    <s v="s2369"/>
    <x v="0"/>
    <s v="Cairo Station"/>
    <s v="Youssef Chahine"/>
    <s v="Farid Shawqy, Hind Rostom, Youssef Chahine, Hassan el Baroudi, Abdel Aziz Khalil, Naima Wasfy, Said Khalil, Abdel Ghani Nagdi"/>
    <n v="8"/>
    <s v="Egypt"/>
    <s v="Egypt"/>
    <n v="1"/>
    <d v="2020-06-18T00:00:00"/>
    <n v="1958"/>
    <x v="1"/>
    <s v="73 min"/>
    <n v="73"/>
    <n v="73"/>
    <n v="705.69909501305426"/>
    <s v=""/>
    <s v="Classic Movies, Dramas, International Movies"/>
    <s v="Classic Movies"/>
    <s v="Classic Movies, Dramas, International Movies"/>
    <n v="3"/>
  </r>
  <r>
    <n v="2469"/>
    <s v="s2469"/>
    <x v="0"/>
    <s v="Hannah Gadsby: Douglas"/>
    <s v="Madeleine Parry"/>
    <s v="Hannah Gadsby"/>
    <n v="1"/>
    <s v="Australia"/>
    <s v="Australia"/>
    <n v="1"/>
    <d v="2020-05-26T00:00:00"/>
    <n v="2020"/>
    <x v="5"/>
    <s v="73 min"/>
    <n v="73"/>
    <n v="73"/>
    <n v="705.69909501305426"/>
    <s v=""/>
    <s v="Stand-Up Comedy"/>
    <s v="Stand-Up Comedy"/>
    <s v="Stand-Up Comedy"/>
    <n v="1"/>
  </r>
  <r>
    <n v="2930"/>
    <s v="s2930"/>
    <x v="0"/>
    <s v="ROAD TO ROMA"/>
    <s v="Andres Clariond"/>
    <m/>
    <n v="0"/>
    <s v="Mexico"/>
    <s v="Mexico"/>
    <n v="1"/>
    <d v="2020-02-11T00:00:00"/>
    <n v="2020"/>
    <x v="6"/>
    <s v="73 min"/>
    <n v="73"/>
    <n v="73"/>
    <n v="705.69909501305426"/>
    <s v=""/>
    <s v="Documentaries, International Movies"/>
    <s v="Documentaries"/>
    <s v="Documentaries, International Movies"/>
    <n v="2"/>
  </r>
  <r>
    <n v="3092"/>
    <s v="s3092"/>
    <x v="0"/>
    <s v="El Pepe, a Supreme Life"/>
    <s v="Emir Kusturica"/>
    <s v="Jos√© Mujica, Emir Kusturica"/>
    <n v="2"/>
    <s v="Argentina"/>
    <s v="Argentina, Uruguay, Serbia"/>
    <n v="3"/>
    <d v="2019-12-27T00:00:00"/>
    <n v="2018"/>
    <x v="1"/>
    <s v="73 min"/>
    <n v="73"/>
    <n v="73"/>
    <n v="705.69909501305426"/>
    <s v=""/>
    <s v="Documentaries, International Movies"/>
    <s v="Documentaries"/>
    <s v="Documentaries, International Movies"/>
    <n v="2"/>
  </r>
  <r>
    <n v="3704"/>
    <s v="s3704"/>
    <x v="0"/>
    <s v="El testigo"/>
    <s v="Kate Horne"/>
    <s v="Jes√∫s Abad Colorado"/>
    <n v="1"/>
    <s v="Colombia"/>
    <s v="Colombia, Peru, United Kingdom"/>
    <n v="3"/>
    <d v="2019-06-28T00:00:00"/>
    <n v="2018"/>
    <x v="1"/>
    <s v="73 min"/>
    <n v="73"/>
    <n v="73"/>
    <n v="705.69909501305426"/>
    <s v=""/>
    <s v="Documentaries, International Movies"/>
    <s v="Documentaries"/>
    <s v="Documentaries, International Movies"/>
    <n v="2"/>
  </r>
  <r>
    <n v="4259"/>
    <s v="s4259"/>
    <x v="0"/>
    <s v="The Birth Reborn 3"/>
    <s v="Eduardo Chauvet"/>
    <m/>
    <n v="0"/>
    <m/>
    <m/>
    <n v="0"/>
    <d v="2018-12-28T00:00:00"/>
    <n v="2018"/>
    <x v="1"/>
    <s v="73 min"/>
    <n v="73"/>
    <n v="73"/>
    <n v="705.69909501305426"/>
    <s v=""/>
    <s v="Documentaries, International Movies"/>
    <s v="Documentaries"/>
    <s v="Documentaries, International Movies"/>
    <n v="2"/>
  </r>
  <r>
    <n v="4301"/>
    <s v="s4301"/>
    <x v="0"/>
    <s v="Once in a Lifetime Sessions with OneRepublic"/>
    <m/>
    <m/>
    <n v="0"/>
    <s v="United States"/>
    <s v="United States"/>
    <n v="1"/>
    <d v="2018-12-15T00:00:00"/>
    <n v="2018"/>
    <x v="6"/>
    <s v="73 min"/>
    <n v="73"/>
    <n v="73"/>
    <n v="705.69909501305426"/>
    <s v=""/>
    <s v="Documentaries, Music &amp; Musicals"/>
    <s v="Documentaries"/>
    <s v="Documentaries, Music &amp; Musicals"/>
    <n v="2"/>
  </r>
  <r>
    <n v="4332"/>
    <s v="s4332"/>
    <x v="0"/>
    <s v="Ayotzinapa, el paso de la tortuga"/>
    <s v="Enrique Garc√≠a Meza"/>
    <m/>
    <n v="0"/>
    <s v="Mexico"/>
    <s v="Mexico"/>
    <n v="1"/>
    <d v="2018-12-01T00:00:00"/>
    <n v="2018"/>
    <x v="5"/>
    <s v="73 min"/>
    <n v="73"/>
    <n v="73"/>
    <n v="705.69909501305426"/>
    <s v=""/>
    <s v="Documentaries, International Movies"/>
    <s v="Documentaries"/>
    <s v="Documentaries, International Movies"/>
    <n v="2"/>
  </r>
  <r>
    <n v="4597"/>
    <s v="s4597"/>
    <x v="0"/>
    <s v="Peace Haven"/>
    <s v="Suman Ghosh"/>
    <s v="Soumitra Chatterjee, Paran Banerjee, Arun Mukherjee, Sujan Mukherjee"/>
    <n v="4"/>
    <s v="India"/>
    <s v="India, United States"/>
    <n v="2"/>
    <d v="2018-10-01T00:00:00"/>
    <n v="2016"/>
    <x v="1"/>
    <s v="73 min"/>
    <n v="73"/>
    <n v="73"/>
    <n v="705.69909501305426"/>
    <s v=""/>
    <s v="Comedies, Dramas, Independent Movies"/>
    <s v="Comedies"/>
    <s v="Comedies, Dramas, Independent Movies"/>
    <n v="3"/>
  </r>
  <r>
    <n v="5163"/>
    <s v="s5163"/>
    <x v="0"/>
    <s v="Saving Capitalism"/>
    <s v="Jacob Kornbluth"/>
    <s v="Robert Reich"/>
    <n v="1"/>
    <s v="United States"/>
    <s v="United States"/>
    <n v="1"/>
    <d v="2017-11-21T00:00:00"/>
    <n v="2017"/>
    <x v="6"/>
    <s v="73 min"/>
    <n v="73"/>
    <n v="73"/>
    <n v="705.69909501305426"/>
    <s v=""/>
    <s v="Documentaries"/>
    <s v="Documentaries"/>
    <s v="Documentaries"/>
    <n v="1"/>
  </r>
  <r>
    <n v="5431"/>
    <s v="s5431"/>
    <x v="0"/>
    <s v="Marco Luque: Tamo Junto"/>
    <s v="Caio Cobra"/>
    <s v="Marco Luque"/>
    <n v="1"/>
    <s v="Brazil"/>
    <s v="Brazil"/>
    <n v="1"/>
    <d v="2017-06-15T00:00:00"/>
    <n v="2017"/>
    <x v="5"/>
    <s v="73 min"/>
    <n v="73"/>
    <n v="73"/>
    <n v="705.69909501305426"/>
    <s v=""/>
    <s v="Stand-Up Comedy"/>
    <s v="Stand-Up Comedy"/>
    <s v="Stand-Up Comedy"/>
    <n v="1"/>
  </r>
  <r>
    <n v="5476"/>
    <s v="s5476"/>
    <x v="0"/>
    <s v="Hasan Minhaj: Homecoming King"/>
    <s v="Christopher Storer"/>
    <s v="Hasan Minhaj"/>
    <n v="1"/>
    <m/>
    <m/>
    <n v="0"/>
    <d v="2017-05-23T00:00:00"/>
    <n v="2017"/>
    <x v="5"/>
    <s v="73 min"/>
    <n v="73"/>
    <n v="73"/>
    <n v="705.69909501305426"/>
    <s v=""/>
    <s v="Stand-Up Comedy"/>
    <s v="Stand-Up Comedy"/>
    <s v="Stand-Up Comedy"/>
    <n v="1"/>
  </r>
  <r>
    <n v="5759"/>
    <s v="s5759"/>
    <x v="0"/>
    <s v="Russell Peters: Almost Famous"/>
    <s v="Dave Higby"/>
    <s v="Russell Peters"/>
    <n v="1"/>
    <s v="United States"/>
    <s v="United States"/>
    <n v="1"/>
    <d v="2016-10-07T00:00:00"/>
    <n v="2016"/>
    <x v="5"/>
    <s v="73 min"/>
    <n v="73"/>
    <n v="73"/>
    <n v="705.69909501305426"/>
    <s v=""/>
    <s v="Stand-Up Comedy"/>
    <s v="Stand-Up Comedy"/>
    <s v="Stand-Up Comedy"/>
    <n v="1"/>
  </r>
  <r>
    <n v="5774"/>
    <s v="s5774"/>
    <x v="0"/>
    <s v="My Little Pony Equestria Girls: Legend of Everfree"/>
    <s v="Ishi Rudell"/>
    <s v="Tara Strong, Rebecca Shoichet, Ashleigh Ball, Andrea Libman, Tabitha St. Germain, Cathy Weseluck, Enid-Raye Adams, Brian Doe, Nicole Oliver"/>
    <n v="9"/>
    <s v="United States"/>
    <s v="United States, Canada"/>
    <n v="2"/>
    <d v="2016-10-01T00:00:00"/>
    <n v="2016"/>
    <x v="8"/>
    <s v="73 min"/>
    <n v="73"/>
    <n v="73"/>
    <n v="705.69909501305426"/>
    <s v=""/>
    <s v="Children &amp; Family Movies, Comedies"/>
    <s v="Children &amp; Family Movies"/>
    <s v="Children &amp; Family Movies, Comedies"/>
    <n v="2"/>
  </r>
  <r>
    <n v="5820"/>
    <s v="s5820"/>
    <x v="0"/>
    <s v="David Cross: Making America Great Again!"/>
    <s v="Alex Coletti"/>
    <s v="David Cross"/>
    <n v="1"/>
    <s v="United States"/>
    <s v="United States"/>
    <n v="1"/>
    <d v="2016-08-05T00:00:00"/>
    <n v="2016"/>
    <x v="5"/>
    <s v="73 min"/>
    <n v="73"/>
    <n v="73"/>
    <n v="705.69909501305426"/>
    <s v=""/>
    <s v="Stand-Up Comedy"/>
    <s v="Stand-Up Comedy"/>
    <s v="Stand-Up Comedy"/>
    <n v="1"/>
  </r>
  <r>
    <n v="6268"/>
    <s v="s6268"/>
    <x v="0"/>
    <s v="Bebe's Kids"/>
    <s v="Bruce W. Smith"/>
    <s v="Faizon Love, Vanessa Bell Calloway, Wayne Collins, Jonell Green, Marques Houston, Tone-Loc, Myra J., Nell Carter"/>
    <n v="8"/>
    <s v="United States"/>
    <s v="United States"/>
    <n v="1"/>
    <d v="2019-11-20T00:00:00"/>
    <n v="1992"/>
    <x v="2"/>
    <s v="73 min"/>
    <n v="73"/>
    <n v="73"/>
    <n v="705.69909501305426"/>
    <s v=""/>
    <s v="Comedies"/>
    <s v="Comedies"/>
    <s v="Comedies"/>
    <n v="1"/>
  </r>
  <r>
    <n v="6388"/>
    <s v="s6388"/>
    <x v="0"/>
    <s v="Bugs"/>
    <s v="Andreas Johnsen"/>
    <m/>
    <n v="0"/>
    <s v="Netherlands"/>
    <s v="Netherlands, Denmark, France, Germany"/>
    <n v="4"/>
    <d v="2018-02-20T00:00:00"/>
    <n v="2016"/>
    <x v="4"/>
    <s v="73 min"/>
    <n v="73"/>
    <n v="73"/>
    <n v="705.69909501305426"/>
    <s v=""/>
    <s v="Documentaries, International Movies"/>
    <s v="Documentaries"/>
    <s v="Documentaries, International Movies"/>
    <n v="2"/>
  </r>
  <r>
    <n v="6990"/>
    <s v="s6990"/>
    <x v="0"/>
    <s v="Homeland"/>
    <s v="Anindya Chatterjee"/>
    <s v="Parambrata Chatterjee, Ani Hovhannisyan, Jonathan Dumontier, Varzu, Sylvie de Neef, Prakashchandra Roy, Nicolas Pierson, Anahit Simonyan"/>
    <n v="8"/>
    <m/>
    <m/>
    <n v="0"/>
    <d v="2019-10-15T00:00:00"/>
    <n v="2019"/>
    <x v="6"/>
    <s v="73 min"/>
    <n v="73"/>
    <n v="73"/>
    <n v="705.69909501305426"/>
    <s v=""/>
    <s v="Dramas, Independent Movies, International Movies"/>
    <s v="Dramas"/>
    <s v="Dramas, Independent Movies, International Movies"/>
    <n v="3"/>
  </r>
  <r>
    <n v="7378"/>
    <s v="s7378"/>
    <x v="0"/>
    <s v="Magic Snowflake"/>
    <s v="Luc Vinciguerra"/>
    <s v="Nathan Simony, Beno√Æt Allemane, Vincent Grass, Jean-Claude Donda, Alexis Tomassian, Pascal Sellem, Evelyne Grandjean, Alice R√©v√©rend, Kylian Trouillard, C√©line Melloul"/>
    <n v="10"/>
    <s v="France"/>
    <s v="France, Belgium"/>
    <n v="2"/>
    <d v="2015-12-20T00:00:00"/>
    <n v="2013"/>
    <x v="0"/>
    <s v="73 min"/>
    <n v="73"/>
    <n v="73"/>
    <n v="705.69909501305426"/>
    <s v=""/>
    <s v="Children &amp; Family Movies"/>
    <s v="Children &amp; Family Movies"/>
    <s v="Children &amp; Family Movies"/>
    <n v="1"/>
  </r>
  <r>
    <n v="7490"/>
    <s v="s7490"/>
    <x v="0"/>
    <s v="Monster High 13 Wishes"/>
    <s v="Steve Sacks"/>
    <s v="Erin Fitzgerald, Missi Hale, Marcus Griffin, Celeste Henderson, Evan Smith, Cindy Robinson, Julie Maddalena, Cam Clarke, Jonquil Goode"/>
    <n v="9"/>
    <s v="United States"/>
    <s v="United States"/>
    <n v="1"/>
    <d v="2018-03-01T00:00:00"/>
    <n v="2013"/>
    <x v="8"/>
    <s v="73 min"/>
    <n v="73"/>
    <n v="73"/>
    <n v="705.69909501305426"/>
    <s v=""/>
    <s v="Children &amp; Family Movies"/>
    <s v="Children &amp; Family Movies"/>
    <s v="Children &amp; Family Movies"/>
    <n v="1"/>
  </r>
  <r>
    <n v="7543"/>
    <s v="s7543"/>
    <x v="0"/>
    <s v="My Little Pony Equestria Girls: Rainbow Rocks"/>
    <s v="Jayson Thiessen, Ishi Rudell"/>
    <s v="Tara Strong, Ashleigh Ball, Andrea Libman, Tabitha St. Germain, Cathy Weseluck, Rebecca Shoichet, Maryke Hendrikse, Kazumi Evans, Diana Kaarina"/>
    <n v="9"/>
    <s v="United States"/>
    <s v="United States, Canada"/>
    <n v="2"/>
    <d v="2014-12-17T00:00:00"/>
    <n v="2014"/>
    <x v="0"/>
    <s v="73 min"/>
    <n v="73"/>
    <n v="73"/>
    <n v="705.69909501305426"/>
    <s v=""/>
    <s v="Children &amp; Family Movies, Comedies"/>
    <s v="Children &amp; Family Movies"/>
    <s v="Children &amp; Family Movies, Comedies"/>
    <n v="2"/>
  </r>
  <r>
    <n v="7555"/>
    <s v="s7555"/>
    <x v="0"/>
    <s v="Naga The Eternal Yogi"/>
    <s v="Krishna Agazzi, Filippo Gastaldi"/>
    <m/>
    <n v="0"/>
    <s v="Italy"/>
    <s v="Italy, India"/>
    <n v="2"/>
    <d v="2017-02-05T00:00:00"/>
    <n v="2016"/>
    <x v="6"/>
    <s v="73 min"/>
    <n v="73"/>
    <n v="73"/>
    <n v="705.69909501305426"/>
    <s v=""/>
    <s v="Documentaries, International Movies"/>
    <s v="Documentaries"/>
    <s v="Documentaries, International Movies"/>
    <n v="2"/>
  </r>
  <r>
    <n v="7842"/>
    <s v="s7842"/>
    <x v="0"/>
    <s v="Recall"/>
    <s v="Michael James Regan"/>
    <s v="Michael James Regan, Tommy James Murphy, Louis Di Bianco, Stefano DiMatteo, Juan Carlos Velis, Katriina Isberg, Danny Bruzzi, Eugene Clark, Ronnie Rowe Jr., Brendee Green, A.C. Peterson"/>
    <n v="11"/>
    <s v="Canada"/>
    <s v="Canada"/>
    <n v="1"/>
    <d v="2019-06-25T00:00:00"/>
    <n v="2018"/>
    <x v="5"/>
    <s v="73 min"/>
    <n v="73"/>
    <n v="73"/>
    <n v="705.69909501305426"/>
    <s v=""/>
    <s v="Dramas"/>
    <s v="Dramas"/>
    <s v="Dramas"/>
    <n v="1"/>
  </r>
  <r>
    <n v="8058"/>
    <s v="s8058"/>
    <x v="0"/>
    <s v="Sons of Ben"/>
    <s v="Jeffrey C. Bell"/>
    <m/>
    <n v="0"/>
    <s v="United States"/>
    <s v="United States"/>
    <n v="1"/>
    <d v="2016-12-10T00:00:00"/>
    <n v="2016"/>
    <x v="11"/>
    <s v="73 min"/>
    <n v="73"/>
    <n v="73"/>
    <n v="705.69909501305426"/>
    <s v=""/>
    <s v="Documentaries, Sports Movies"/>
    <s v="Documentaries"/>
    <s v="Documentaries, Sports Movies"/>
    <n v="2"/>
  </r>
  <r>
    <n v="8699"/>
    <s v="s8699"/>
    <x v="0"/>
    <s v="Warda"/>
    <s v="Hadi El Bagoury"/>
    <s v="Nada Al Alfi, Bassel El Kadi, Samira Maqroun, Tareq Abdalla, Ahmed Awni, Emad Ghoniem, Abeer Mansour, Youssef Mohamed"/>
    <n v="8"/>
    <s v="Egypt"/>
    <s v="Egypt"/>
    <n v="1"/>
    <d v="2019-04-18T00:00:00"/>
    <n v="2014"/>
    <x v="1"/>
    <s v="73 min"/>
    <n v="73"/>
    <n v="73"/>
    <n v="705.69909501305426"/>
    <s v=""/>
    <s v="Horror Movies, Independent Movies, International Movies"/>
    <s v="Horror Movies"/>
    <s v="Horror Movies, Independent Movies, International Movies"/>
    <n v="3"/>
  </r>
  <r>
    <n v="8715"/>
    <s v="s8715"/>
    <x v="0"/>
    <s v="Welcome to Monster High: The Origin Story"/>
    <s v="Stephen Donnelly, Olly Reid, Jun Falkenstein"/>
    <s v="Debi Derryberry, Cassandra Morris, Salli Saffioti, Larissa Gallagher, Cristina Milizia, Michael Sorich, Jonquil Goode, Travis Dresden, Evan Smith"/>
    <n v="9"/>
    <s v="United States"/>
    <s v="United States"/>
    <n v="1"/>
    <d v="2017-10-01T00:00:00"/>
    <n v="2016"/>
    <x v="8"/>
    <s v="73 min"/>
    <n v="73"/>
    <n v="73"/>
    <n v="705.69909501305426"/>
    <s v=""/>
    <s v="Children &amp; Family Movies"/>
    <s v="Children &amp; Family Movies"/>
    <s v="Children &amp; Family Movies"/>
    <n v="1"/>
  </r>
  <r>
    <n v="424"/>
    <s v="s424"/>
    <x v="0"/>
    <s v="Chhota Bheem: Master of Shaolin"/>
    <s v="Rajiv Chilaka"/>
    <s v="Pooja Punabi, Mausam, Julie Tejwani, Rupa Bhimani, Jigna Bhardwaj, Rajesh Kava, Parigna Pandya"/>
    <n v="7"/>
    <m/>
    <m/>
    <n v="0"/>
    <d v="2021-07-22T00:00:00"/>
    <n v="2011"/>
    <x v="8"/>
    <s v="74 min"/>
    <n v="74"/>
    <n v="74"/>
    <n v="653.56909990622012"/>
    <s v=""/>
    <s v="Children &amp; Family Movies"/>
    <s v="Children &amp; Family Movies"/>
    <s v="Children &amp; Family Movies"/>
    <n v="1"/>
  </r>
  <r>
    <n v="758"/>
    <s v="s758"/>
    <x v="0"/>
    <s v="Breaking Boundaries: The Science Of Our Planet"/>
    <s v="Jonathan Clay"/>
    <s v="David Attenborough, Johan Rockstr√∂m"/>
    <n v="2"/>
    <s v="United States"/>
    <s v="United States"/>
    <n v="1"/>
    <d v="2021-06-04T00:00:00"/>
    <n v="2021"/>
    <x v="6"/>
    <s v="74 min"/>
    <n v="74"/>
    <n v="74"/>
    <n v="653.56909990622012"/>
    <s v=""/>
    <s v="Documentaries"/>
    <s v="Documentaries"/>
    <s v="Documentaries"/>
    <n v="1"/>
  </r>
  <r>
    <n v="1199"/>
    <s v="s1199"/>
    <x v="0"/>
    <s v="RebellComedy: Straight Outta the Zoo"/>
    <s v="Ladislaus Kiraly"/>
    <s v="Khalid Bounouar, Alain Frei, Babak Ghassim, Benaissa Lamroubal, Salim Samatou, Hany Siam, Ususmango, DJ Wati"/>
    <n v="8"/>
    <s v="Germany"/>
    <s v="Germany"/>
    <n v="1"/>
    <d v="2021-03-16T00:00:00"/>
    <n v="2021"/>
    <x v="5"/>
    <s v="74 min"/>
    <n v="74"/>
    <n v="74"/>
    <n v="653.56909990622012"/>
    <s v=""/>
    <s v="Stand-Up Comedy"/>
    <s v="Stand-Up Comedy"/>
    <s v="Stand-Up Comedy"/>
    <n v="1"/>
  </r>
  <r>
    <n v="1720"/>
    <s v="s1720"/>
    <x v="0"/>
    <s v="We Are All For The Fatherland"/>
    <m/>
    <m/>
    <n v="0"/>
    <s v="Lebanon"/>
    <s v="Lebanon, Canada, France"/>
    <n v="3"/>
    <d v="2020-11-11T00:00:00"/>
    <n v="1979"/>
    <x v="1"/>
    <s v="74 min"/>
    <n v="74"/>
    <n v="74"/>
    <n v="653.56909990622012"/>
    <s v=""/>
    <s v="Documentaries, International Movies"/>
    <s v="Documentaries"/>
    <s v="Documentaries, International Movies"/>
    <n v="2"/>
  </r>
  <r>
    <n v="3266"/>
    <s v="s3266"/>
    <x v="0"/>
    <s v="El sendero de la anaconda"/>
    <s v="Alessandro Angulo"/>
    <s v="Wade Davis, Martin von Hildebrand"/>
    <n v="2"/>
    <s v="Colombia"/>
    <s v="Colombia"/>
    <n v="1"/>
    <d v="2019-11-15T00:00:00"/>
    <n v="2019"/>
    <x v="1"/>
    <s v="74 min"/>
    <n v="74"/>
    <n v="74"/>
    <n v="653.56909990622012"/>
    <s v=""/>
    <s v="Documentaries, International Movies"/>
    <s v="Documentaries"/>
    <s v="Documentaries, International Movies"/>
    <n v="2"/>
  </r>
  <r>
    <n v="3279"/>
    <s v="s3279"/>
    <x v="0"/>
    <s v="SunGanges"/>
    <s v="Valli Bindana"/>
    <s v="Naseeruddin Shah"/>
    <n v="1"/>
    <s v="India"/>
    <s v="India, United States"/>
    <n v="2"/>
    <d v="2019-11-15T00:00:00"/>
    <n v="2018"/>
    <x v="1"/>
    <s v="74 min"/>
    <n v="74"/>
    <n v="74"/>
    <n v="653.56909990622012"/>
    <s v=""/>
    <s v="Documentaries, International Movies"/>
    <s v="Documentaries"/>
    <s v="Documentaries, International Movies"/>
    <n v="2"/>
  </r>
  <r>
    <n v="3762"/>
    <s v="s3762"/>
    <x v="0"/>
    <s v="Belmonte"/>
    <s v="Federico Veiroj"/>
    <s v="Gonzalo Delgado, Olivia Molinaro Eijo, Jeannette Sauksteliskis, Tom√°s Wahrmann, Mar√≠a Noel Guti√©rrez, Marcelo Fern√°ndez Borsari, Alejandro Castiglioni, Cecilia Caballero Jeske, Mart√≠n Reyes, Carolina Penad√©s"/>
    <n v="10"/>
    <s v="Uruguay"/>
    <s v="Uruguay, Spain, Mexico"/>
    <n v="3"/>
    <d v="2019-06-07T00:00:00"/>
    <n v="2018"/>
    <x v="5"/>
    <s v="74 min"/>
    <n v="74"/>
    <n v="74"/>
    <n v="653.56909990622012"/>
    <s v=""/>
    <s v="Dramas, Independent Movies, International Movies"/>
    <s v="Dramas"/>
    <s v="Dramas, Independent Movies, International Movies"/>
    <n v="3"/>
  </r>
  <r>
    <n v="4124"/>
    <s v="s4124"/>
    <x v="0"/>
    <s v="ReMastered: The Two Killings of Sam Cooke"/>
    <s v="Kelly Duane de la Vega"/>
    <s v="Sam Cooke"/>
    <n v="1"/>
    <s v="United States"/>
    <s v="United States"/>
    <n v="1"/>
    <d v="2019-02-08T00:00:00"/>
    <n v="2019"/>
    <x v="5"/>
    <s v="74 min"/>
    <n v="74"/>
    <n v="74"/>
    <n v="653.56909990622012"/>
    <s v=""/>
    <s v="Documentaries, Music &amp; Musicals"/>
    <s v="Documentaries"/>
    <s v="Documentaries, Music &amp; Musicals"/>
    <n v="2"/>
  </r>
  <r>
    <n v="4153"/>
    <s v="s4153"/>
    <x v="0"/>
    <s v="Bhasmasur"/>
    <s v="Nishil Sheth"/>
    <s v="Imran Rasheed, Mittal Chouhan, Trimala Adhikari, Bhushan Vikas, Ravi Goswami, Raghav Dutt, Kumkum Chouhan, Rohan Mobarsa"/>
    <n v="8"/>
    <s v="India"/>
    <s v="India"/>
    <n v="1"/>
    <d v="2019-01-29T00:00:00"/>
    <n v="2017"/>
    <x v="1"/>
    <s v="74 min"/>
    <n v="74"/>
    <n v="74"/>
    <n v="653.56909990622012"/>
    <s v=""/>
    <s v="Dramas, Independent Movies, International Movies"/>
    <s v="Dramas"/>
    <s v="Dramas, Independent Movies, International Movies"/>
    <n v="3"/>
  </r>
  <r>
    <n v="4483"/>
    <s v="s4483"/>
    <x v="0"/>
    <s v="ADAM SANDLER 100% FRESH"/>
    <s v="Steve Brill"/>
    <s v="Adam Sandler"/>
    <n v="1"/>
    <s v="United States"/>
    <s v="United States"/>
    <n v="1"/>
    <d v="2018-10-23T00:00:00"/>
    <n v="2018"/>
    <x v="5"/>
    <s v="74 min"/>
    <n v="74"/>
    <n v="74"/>
    <n v="653.56909990622012"/>
    <s v=""/>
    <s v="Stand-Up Comedy"/>
    <s v="Stand-Up Comedy"/>
    <s v="Stand-Up Comedy"/>
    <n v="1"/>
  </r>
  <r>
    <n v="4716"/>
    <s v="s4716"/>
    <x v="0"/>
    <s v="Flavors of Youth: International Version"/>
    <s v="Xiaoxing Yi, Yoshitaka Takeuchi, Haoling Li"/>
    <s v="Taito Ban, Mariya Ise, Minako Kotobuki, Haruka Shiraishi, Hiroki Yasumoto, Takeo Otsuka, Ikumi Hasegawa, Takayuki Nakatsukasa"/>
    <n v="8"/>
    <s v="China"/>
    <s v="China, Japan"/>
    <n v="2"/>
    <d v="2018-08-04T00:00:00"/>
    <n v="2018"/>
    <x v="6"/>
    <s v="74 min"/>
    <n v="74"/>
    <n v="74"/>
    <n v="653.56909990622012"/>
    <s v=""/>
    <s v="Anime Features, International Movies, Romantic Movies"/>
    <s v="Anime Features"/>
    <s v="Anime Features, International Movies, Romantic Movies"/>
    <n v="3"/>
  </r>
  <r>
    <n v="4821"/>
    <s v="s4821"/>
    <x v="0"/>
    <s v="Derren Brown: Miracle"/>
    <m/>
    <s v="Derren Brown"/>
    <n v="1"/>
    <s v="United Kingdom"/>
    <s v="United Kingdom"/>
    <n v="1"/>
    <d v="2018-06-22T00:00:00"/>
    <n v="2018"/>
    <x v="5"/>
    <s v="74 min"/>
    <n v="74"/>
    <n v="74"/>
    <n v="653.56909990622012"/>
    <s v=""/>
    <s v="International Movies"/>
    <s v="International Movies"/>
    <s v="International Movies"/>
    <n v="1"/>
  </r>
  <r>
    <n v="4828"/>
    <s v="s4828"/>
    <x v="0"/>
    <s v="Pacificum: Return to the Ocean"/>
    <s v="Mariana Tschudi, H√©ctor G√°lvez"/>
    <m/>
    <n v="0"/>
    <s v="Peru"/>
    <s v="Peru"/>
    <n v="1"/>
    <d v="2018-06-15T00:00:00"/>
    <n v="2017"/>
    <x v="4"/>
    <s v="74 min"/>
    <n v="74"/>
    <n v="74"/>
    <n v="653.56909990622012"/>
    <s v=""/>
    <s v="Documentaries, International Movies"/>
    <s v="Documentaries"/>
    <s v="Documentaries, International Movies"/>
    <n v="2"/>
  </r>
  <r>
    <n v="4852"/>
    <s v="s4852"/>
    <x v="0"/>
    <s v="Steve Martin and Martin Short: An Evening You Will Forget for the Rest of Your Life"/>
    <s v="Marcus Raboy"/>
    <s v="Steve Martin, Martin Short"/>
    <n v="2"/>
    <s v="United States"/>
    <s v="United States"/>
    <n v="1"/>
    <d v="2018-05-25T00:00:00"/>
    <n v="2018"/>
    <x v="1"/>
    <s v="74 min"/>
    <n v="74"/>
    <n v="74"/>
    <n v="653.56909990622012"/>
    <s v=""/>
    <s v="Stand-Up Comedy"/>
    <s v="Stand-Up Comedy"/>
    <s v="Stand-Up Comedy"/>
    <n v="1"/>
  </r>
  <r>
    <n v="4973"/>
    <s v="s4973"/>
    <x v="0"/>
    <s v="Paradox"/>
    <s v="Daryl Hannah"/>
    <s v="Neil Young, Lukas Nelson, Micah Nelson, Corey McCormick, Anthony Logerfo, Tato"/>
    <n v="6"/>
    <s v="United States"/>
    <s v="United States"/>
    <n v="1"/>
    <d v="2018-03-23T00:00:00"/>
    <n v="2018"/>
    <x v="5"/>
    <s v="74 min"/>
    <n v="74"/>
    <n v="74"/>
    <n v="653.56909990622012"/>
    <s v=""/>
    <s v="Dramas, Independent Movies, Music &amp; Musicals"/>
    <s v="Dramas"/>
    <s v="Dramas, Independent Movies, Music &amp; Musicals"/>
    <n v="3"/>
  </r>
  <r>
    <n v="5380"/>
    <s v="s5380"/>
    <x v="0"/>
    <s v="Tom Segura: Completely Normal"/>
    <s v="Jay Chapman"/>
    <s v="Tom Segura"/>
    <n v="1"/>
    <s v="United States"/>
    <s v="United States"/>
    <n v="1"/>
    <d v="2017-07-13T00:00:00"/>
    <n v="2014"/>
    <x v="5"/>
    <s v="74 min"/>
    <n v="74"/>
    <n v="74"/>
    <n v="653.56909990622012"/>
    <s v=""/>
    <s v="Stand-Up Comedy"/>
    <s v="Stand-Up Comedy"/>
    <s v="Stand-Up Comedy"/>
    <n v="1"/>
  </r>
  <r>
    <n v="5542"/>
    <s v="s5542"/>
    <x v="0"/>
    <s v="Louis C.K. 2017"/>
    <s v="Louis C.K."/>
    <s v="Louis C.K."/>
    <n v="1"/>
    <s v="United States"/>
    <s v="United States"/>
    <n v="1"/>
    <d v="2017-04-04T00:00:00"/>
    <n v="2017"/>
    <x v="9"/>
    <s v="74 min"/>
    <n v="74"/>
    <n v="74"/>
    <n v="653.56909990622012"/>
    <s v=""/>
    <s v="Movies"/>
    <s v="Movies"/>
    <s v="Movies"/>
    <n v="1"/>
  </r>
  <r>
    <n v="5640"/>
    <s v="s5640"/>
    <x v="0"/>
    <s v="Jim Gaffigan: Cinco"/>
    <s v="Jeannie Gaffigan"/>
    <s v="Jim Gaffigan"/>
    <n v="1"/>
    <s v="United States"/>
    <s v="United States"/>
    <n v="1"/>
    <d v="2017-01-10T00:00:00"/>
    <n v="2017"/>
    <x v="1"/>
    <s v="74 min"/>
    <n v="74"/>
    <n v="74"/>
    <n v="653.56909990622012"/>
    <s v=""/>
    <s v="Stand-Up Comedy"/>
    <s v="Stand-Up Comedy"/>
    <s v="Stand-Up Comedy"/>
    <n v="1"/>
  </r>
  <r>
    <n v="5866"/>
    <s v="s5866"/>
    <x v="0"/>
    <s v="Marvel Super Hero Adventures: Frost Fight!"/>
    <s v="Mitch Schauer"/>
    <s v="Mick Wingert, Matthew Mercer, Travis Willingham, Fred Tatasciore, Grey DeLisle, Troy Baker, Antony Del Rio, Trevor Devall, Kevin Michael Richardson, Steve Blum, Jane Singer"/>
    <n v="11"/>
    <s v="United States"/>
    <s v="United States"/>
    <n v="1"/>
    <d v="2016-02-24T00:00:00"/>
    <n v="2015"/>
    <x v="7"/>
    <s v="74 min"/>
    <n v="74"/>
    <n v="74"/>
    <n v="653.56909990622012"/>
    <s v=""/>
    <s v="Children &amp; Family Movies, Sci-Fi &amp; Fantasy"/>
    <s v="Children &amp; Family Movies"/>
    <s v="Children &amp; Family Movies, Sci-Fi &amp; Fantasy"/>
    <n v="2"/>
  </r>
  <r>
    <n v="5876"/>
    <s v="s5876"/>
    <x v="0"/>
    <s v="Tom Segura: Mostly Stories"/>
    <s v="Jay Karas"/>
    <s v="Tom Segura"/>
    <n v="1"/>
    <s v="United States"/>
    <s v="United States"/>
    <n v="1"/>
    <d v="2016-01-08T00:00:00"/>
    <n v="2016"/>
    <x v="5"/>
    <s v="74 min"/>
    <n v="74"/>
    <n v="74"/>
    <n v="653.56909990622012"/>
    <s v=""/>
    <s v="Stand-Up Comedy"/>
    <s v="Stand-Up Comedy"/>
    <s v="Stand-Up Comedy"/>
    <n v="1"/>
  </r>
  <r>
    <n v="5881"/>
    <s v="s5881"/>
    <x v="0"/>
    <s v="Trailer Park Boys: Drunk, High and Unemployed: Live in Austin"/>
    <s v="Gary Howsam, Mike Smith, John Paul Tremblay, Robb Wells"/>
    <s v="Mike Smith, John Paul Tremblay, Robb Wells, John Dunsworth, Pat Roach, Tom Green, Verne Troyer, Jonathan Torrens"/>
    <n v="8"/>
    <s v="Canada"/>
    <s v="Canada"/>
    <n v="1"/>
    <d v="2015-12-09T00:00:00"/>
    <n v="2015"/>
    <x v="5"/>
    <s v="74 min"/>
    <n v="74"/>
    <n v="74"/>
    <n v="653.56909990622012"/>
    <s v=""/>
    <s v="Comedies, International Movies"/>
    <s v="Comedies"/>
    <s v="Comedies, International Movies"/>
    <n v="2"/>
  </r>
  <r>
    <n v="6235"/>
    <s v="s6235"/>
    <x v="0"/>
    <s v="Barbie &amp; Her Sisters in a Pony Tale"/>
    <s v="Kyran Kelly"/>
    <s v="Kelly Sheridan, Kazumi Evans, Claire Corlett, Ashlyn Drummond, Alex Kelly, Tabitha St. Germain, Shannon Chan-Kent"/>
    <n v="7"/>
    <s v="United States"/>
    <s v="United States"/>
    <n v="1"/>
    <d v="2017-10-01T00:00:00"/>
    <n v="2013"/>
    <x v="0"/>
    <s v="74 min"/>
    <n v="74"/>
    <n v="74"/>
    <n v="653.56909990622012"/>
    <s v=""/>
    <s v="Children &amp; Family Movies"/>
    <s v="Children &amp; Family Movies"/>
    <s v="Children &amp; Family Movies"/>
    <n v="1"/>
  </r>
  <r>
    <n v="6236"/>
    <s v="s6236"/>
    <x v="0"/>
    <s v="Barbie in A Mermaid Tale"/>
    <s v="Adam Wood"/>
    <s v="Kelly Sheridan, Kathleen Barr, Tabitha St. Germain, Peter Mel, Nakia Burrise, Maryke Hendrikse, Emma Pierson, Ciara Janson, Garry Chalk, Nicole Oliver"/>
    <n v="10"/>
    <s v="United States"/>
    <s v="United States"/>
    <n v="1"/>
    <d v="2017-10-01T00:00:00"/>
    <n v="2010"/>
    <x v="0"/>
    <s v="74 min"/>
    <n v="74"/>
    <n v="74"/>
    <n v="653.56909990622012"/>
    <s v=""/>
    <s v="Children &amp; Family Movies"/>
    <s v="Children &amp; Family Movies"/>
    <s v="Children &amp; Family Movies"/>
    <n v="1"/>
  </r>
  <r>
    <n v="6237"/>
    <s v="s6237"/>
    <x v="0"/>
    <s v="Barbie in Princess Power"/>
    <s v="Zeke Norton"/>
    <s v="Kelly Sheridan, Britt Irvin, Michael Kopsa, Rebecca Husain, Kira Tozer"/>
    <n v="5"/>
    <s v="United States"/>
    <s v="United States"/>
    <n v="1"/>
    <d v="2017-10-01T00:00:00"/>
    <n v="2015"/>
    <x v="0"/>
    <s v="74 min"/>
    <n v="74"/>
    <n v="74"/>
    <n v="653.56909990622012"/>
    <s v=""/>
    <s v="Children &amp; Family Movies"/>
    <s v="Children &amp; Family Movies"/>
    <s v="Children &amp; Family Movies"/>
    <n v="1"/>
  </r>
  <r>
    <n v="6364"/>
    <s v="s6364"/>
    <x v="0"/>
    <s v="Born to Be Free"/>
    <s v="Gayane Petrosyan"/>
    <s v="Casting a light on the mistreatment of sea mammals, this documentary follows the plight of 18 Beluga whales kept in captivity for years."/>
    <n v="2"/>
    <s v="United Kingdom"/>
    <s v="United Kingdom, Russia"/>
    <n v="2"/>
    <d v="2017-04-01T00:00:00"/>
    <n v="2016"/>
    <x v="1"/>
    <s v="74 min"/>
    <n v="74"/>
    <n v="74"/>
    <n v="653.56909990622012"/>
    <s v=""/>
    <s v="Documentaries, International Movies"/>
    <s v="Documentaries"/>
    <s v="Documentaries, International Movies"/>
    <n v="2"/>
  </r>
  <r>
    <n v="6433"/>
    <s v="s6433"/>
    <x v="0"/>
    <s v="Catching the Sun"/>
    <s v="Shalini Kantayya"/>
    <m/>
    <n v="0"/>
    <s v="China"/>
    <s v="China, Germany, India, United States"/>
    <n v="4"/>
    <d v="2016-04-22T00:00:00"/>
    <n v="2015"/>
    <x v="1"/>
    <s v="74 min"/>
    <n v="74"/>
    <n v="74"/>
    <n v="653.56909990622012"/>
    <s v=""/>
    <s v="Documentaries"/>
    <s v="Documentaries"/>
    <s v="Documentaries"/>
    <n v="1"/>
  </r>
  <r>
    <n v="6689"/>
    <s v="s6689"/>
    <x v="0"/>
    <s v="Emma' (Mother)"/>
    <s v="Riri Riza"/>
    <s v="Cut Mini Theo, Christoffer Nelwan, Arman Dewarti, Jajang C. Noer, Indah Permatasari, Dimi Cindyastira, Irmawati Jabbar, Andreuw Parinussa, Fanesa Kayla"/>
    <n v="9"/>
    <s v="Indonesia"/>
    <s v="Indonesia"/>
    <n v="1"/>
    <d v="2018-10-05T00:00:00"/>
    <n v="2016"/>
    <x v="6"/>
    <s v="74 min"/>
    <n v="74"/>
    <n v="74"/>
    <n v="653.56909990622012"/>
    <s v=""/>
    <s v="Dramas, International Movies"/>
    <s v="Dramas"/>
    <s v="Dramas, International Movies"/>
    <n v="2"/>
  </r>
  <r>
    <n v="6787"/>
    <s v="s6787"/>
    <x v="0"/>
    <s v="Forever Chape"/>
    <s v="Luis Ara"/>
    <m/>
    <n v="0"/>
    <s v="Brazil"/>
    <s v="Brazil"/>
    <n v="1"/>
    <d v="2018-08-02T00:00:00"/>
    <n v="2018"/>
    <x v="5"/>
    <s v="74 min"/>
    <n v="74"/>
    <n v="74"/>
    <n v="653.56909990622012"/>
    <s v=""/>
    <s v="Documentaries, International Movies, Sports Movies"/>
    <s v="Documentaries"/>
    <s v="Documentaries, International Movies, Sports Movies"/>
    <n v="3"/>
  </r>
  <r>
    <n v="7493"/>
    <s v="s7493"/>
    <x v="0"/>
    <s v="Monster High: Freaky Fusion"/>
    <s v="William Lau, Sylvain Blais"/>
    <s v="Cam Clarke, Audu Paden, Laura Bailey, Cindy Robinson, Erin Fitzgerald, Kate Higgins, Salli Saffioti, Sue Swan, Haviland Stillwell, Paula Rhodes, America Young, Stephanie Sheh, Josey Montana McCoy"/>
    <n v="13"/>
    <s v="United States"/>
    <s v="United States"/>
    <n v="1"/>
    <d v="2018-01-30T00:00:00"/>
    <n v="2014"/>
    <x v="8"/>
    <s v="74 min"/>
    <n v="74"/>
    <n v="74"/>
    <n v="653.56909990622012"/>
    <s v=""/>
    <s v="Children &amp; Family Movies"/>
    <s v="Children &amp; Family Movies"/>
    <s v="Children &amp; Family Movies"/>
    <n v="1"/>
  </r>
  <r>
    <n v="7496"/>
    <s v="s7496"/>
    <x v="0"/>
    <s v="Monster High: Frights, Camera, Action!"/>
    <s v="William Lau"/>
    <s v="Sue Swan, Kate Higgins, Celeste Henderson, Marcus Griffin, America Young, Karen Strassman, James Horan, Erin Fitzgerald, Laura Bailey, Yeni Alvarez"/>
    <n v="10"/>
    <s v="United States"/>
    <s v="United States"/>
    <n v="1"/>
    <d v="2018-01-01T00:00:00"/>
    <n v="2014"/>
    <x v="8"/>
    <s v="74 min"/>
    <n v="74"/>
    <n v="74"/>
    <n v="653.56909990622012"/>
    <s v=""/>
    <s v="Children &amp; Family Movies"/>
    <s v="Children &amp; Family Movies"/>
    <s v="Children &amp; Family Movies"/>
    <n v="1"/>
  </r>
  <r>
    <n v="7515"/>
    <s v="s7515"/>
    <x v="0"/>
    <s v="Mountain"/>
    <s v="Jennifer Peedom"/>
    <m/>
    <n v="0"/>
    <s v="Australia"/>
    <s v="Australia"/>
    <n v="1"/>
    <d v="2018-10-01T00:00:00"/>
    <n v="2017"/>
    <x v="7"/>
    <s v="74 min"/>
    <n v="74"/>
    <n v="74"/>
    <n v="653.56909990622012"/>
    <s v=""/>
    <s v="Action &amp; Adventure, Documentaries, International Movies"/>
    <s v="Action &amp; Adventure"/>
    <s v="Action &amp; Adventure, Documentaries, International Movies"/>
    <n v="3"/>
  </r>
  <r>
    <n v="8754"/>
    <s v="s8754"/>
    <x v="0"/>
    <s v="Withdrawn"/>
    <s v="Adrian Murray"/>
    <s v="Aaron Keogh, Molly Reisman, Dean Tardioli, Greg Wasylyszn, Adrian Murray, Kelly Paoli, Earl Oliveros, Hallie Burt"/>
    <n v="8"/>
    <s v="Canada"/>
    <s v="Canada"/>
    <n v="1"/>
    <d v="2018-05-01T00:00:00"/>
    <n v="2017"/>
    <x v="5"/>
    <s v="74 min"/>
    <n v="74"/>
    <n v="74"/>
    <n v="653.56909990622012"/>
    <s v=""/>
    <s v="Dramas, Independent Movies"/>
    <s v="Dramas"/>
    <s v="Dramas, Independent Movies"/>
    <n v="2"/>
  </r>
  <r>
    <n v="1054"/>
    <s v="s1054"/>
    <x v="0"/>
    <s v="Time Is Illmatic"/>
    <s v="One9"/>
    <s v="Nasir 'Nas' Jones, Busta Rhymes, Pete Rock, Pharrell Williams, Q-Tip, Swizz Beatz, Alicia Keys, DJ Premier"/>
    <n v="8"/>
    <s v="United States"/>
    <s v="United States"/>
    <n v="1"/>
    <d v="2021-04-15T00:00:00"/>
    <n v="2014"/>
    <x v="5"/>
    <s v="75 min"/>
    <n v="75"/>
    <n v="75"/>
    <n v="603.43910479938609"/>
    <s v=""/>
    <s v="Documentaries, Music &amp; Musicals"/>
    <s v="Documentaries"/>
    <s v="Documentaries, Music &amp; Musicals"/>
    <n v="2"/>
  </r>
  <r>
    <n v="1118"/>
    <s v="s1118"/>
    <x v="0"/>
    <s v="Ibrahim a Fate to Define"/>
    <s v="Lina Al Abed"/>
    <m/>
    <n v="0"/>
    <s v="Lebanon"/>
    <s v="Lebanon, Palestine, Denmark, Qatar"/>
    <n v="4"/>
    <d v="2021-04-01T00:00:00"/>
    <n v="2019"/>
    <x v="6"/>
    <s v="75 min"/>
    <n v="75"/>
    <n v="75"/>
    <n v="603.43910479938609"/>
    <s v=""/>
    <s v="Documentaries, International Movies"/>
    <s v="Documentaries"/>
    <s v="Documentaries, International Movies"/>
    <n v="2"/>
  </r>
  <r>
    <n v="1703"/>
    <s v="s1703"/>
    <x v="0"/>
    <s v="Fukrey Boyzzz: Space Mein Fukrapanti"/>
    <s v="Avinash Walzade"/>
    <s v="Viraaj Modgill, Jasleen Singh, Pooja Punjabi, Amit Deondi, Ketan Kava, Zeel Thakkar, Manish Bhavan, Viswanathan Sridhar"/>
    <n v="8"/>
    <s v="India"/>
    <s v="India"/>
    <n v="1"/>
    <d v="2020-11-13T00:00:00"/>
    <n v="2020"/>
    <x v="8"/>
    <s v="75 min"/>
    <n v="75"/>
    <n v="75"/>
    <n v="603.43910479938609"/>
    <s v=""/>
    <s v="Children &amp; Family Movies, Comedies"/>
    <s v="Children &amp; Family Movies"/>
    <s v="Children &amp; Family Movies, Comedies"/>
    <n v="2"/>
  </r>
  <r>
    <n v="1914"/>
    <s v="s1914"/>
    <x v="0"/>
    <s v="I'm Leaving Now"/>
    <s v="Lindsey Cordero, Armando Croda"/>
    <m/>
    <n v="0"/>
    <s v="United States"/>
    <s v="United States, Mexico"/>
    <n v="2"/>
    <d v="2020-10-01T00:00:00"/>
    <n v="2019"/>
    <x v="5"/>
    <s v="75 min"/>
    <n v="75"/>
    <n v="75"/>
    <n v="603.43910479938609"/>
    <s v=""/>
    <s v="Documentaries, International Movies"/>
    <s v="Documentaries"/>
    <s v="Documentaries, International Movies"/>
    <n v="2"/>
  </r>
  <r>
    <n v="2117"/>
    <s v="s2117"/>
    <x v="0"/>
    <s v="Meet the In-Laws"/>
    <s v="Niyi Akinmolayan"/>
    <s v="Adeniyi Johnson, Tina Mba, Dele Odule, Lilian Esoro, Amaechi Muonagor, Blessing Onwukwe, Dayo Amusa, Kenneth Okolie"/>
    <n v="8"/>
    <s v="Nigeria"/>
    <s v="Nigeria"/>
    <n v="1"/>
    <d v="2020-08-18T00:00:00"/>
    <n v="2017"/>
    <x v="6"/>
    <s v="75 min"/>
    <n v="75"/>
    <n v="75"/>
    <n v="603.43910479938609"/>
    <s v=""/>
    <s v="Comedies, Dramas, International Movies"/>
    <s v="Comedies"/>
    <s v="Comedies, Dramas, International Movies"/>
    <n v="3"/>
  </r>
  <r>
    <n v="2800"/>
    <s v="s2800"/>
    <x v="0"/>
    <s v="Altered Carbon: Resleeved"/>
    <s v="Takeru Nakajima, Yoshiyuki Okada"/>
    <s v="Tatsuhisa Suzuki, Rina Satou, Ayaka Asai, Jouji Nakata, Kenji Yamauchi, Kanehira Yamamoto, Koji Ishii"/>
    <n v="7"/>
    <s v="Japan"/>
    <s v="Japan, United States"/>
    <n v="2"/>
    <d v="2020-03-19T00:00:00"/>
    <n v="2020"/>
    <x v="5"/>
    <s v="75 min"/>
    <n v="75"/>
    <n v="75"/>
    <n v="603.43910479938609"/>
    <s v=""/>
    <s v="Action &amp; Adventure, Anime Features, International Movies"/>
    <s v="Action &amp; Adventure"/>
    <s v="Action &amp; Adventure, Anime Features, International Movies"/>
    <n v="3"/>
  </r>
  <r>
    <n v="3973"/>
    <s v="s3973"/>
    <x v="0"/>
    <s v="Danur: I Can See Ghosts"/>
    <s v="Awi Suryadi"/>
    <s v="Prilly Latuconsina, Sandrinna Michelle, Shareefa Daanish, Indra Brotolaras, Kinaryosih, Inggrid Widjanarko, Asha Kenyeri Bermudez, Wesley Andrew, Kevin Bzezovski Taroreh, Gamaharitz"/>
    <n v="10"/>
    <s v="Indonesia"/>
    <s v="Indonesia"/>
    <n v="1"/>
    <d v="2019-03-27T00:00:00"/>
    <n v="2017"/>
    <x v="5"/>
    <s v="75 min"/>
    <n v="75"/>
    <n v="75"/>
    <n v="603.43910479938609"/>
    <s v=""/>
    <s v="Horror Movies, International Movies"/>
    <s v="Horror Movies"/>
    <s v="Horror Movies, International Movies"/>
    <n v="2"/>
  </r>
  <r>
    <n v="4776"/>
    <s v="s4776"/>
    <x v="0"/>
    <s v="Romina"/>
    <s v="Diego Cohen"/>
    <s v="Francisca Lozano, Oliver Nava, Arantza Ruiz, Claudia Zepeda, Walter Bercht, Roberto Beck, Victor Bonilla, Eduardo Negrete"/>
    <n v="8"/>
    <s v="Mexico"/>
    <s v="Mexico"/>
    <n v="1"/>
    <d v="2018-07-13T00:00:00"/>
    <n v="2018"/>
    <x v="5"/>
    <s v="75 min"/>
    <n v="75"/>
    <n v="75"/>
    <n v="603.43910479938609"/>
    <s v=""/>
    <s v="Horror Movies, Independent Movies, International Movies"/>
    <s v="Horror Movies"/>
    <s v="Horror Movies, Independent Movies, International Movies"/>
    <n v="3"/>
  </r>
  <r>
    <n v="4935"/>
    <s v="s4935"/>
    <x v="0"/>
    <s v="6 Balloons"/>
    <s v="Marja Lewis Ryan"/>
    <s v="Abbi Jacobson, Dave Franco, Jane Kaczmarek, Tim Matheson, Charlotte Carel, Madeline Carel, Maya Erskine, Dawan Owens, Jen Tullock"/>
    <n v="9"/>
    <s v="United States"/>
    <s v="United States"/>
    <n v="1"/>
    <d v="2018-04-06T00:00:00"/>
    <n v="2018"/>
    <x v="5"/>
    <s v="75 min"/>
    <n v="75"/>
    <n v="75"/>
    <n v="603.43910479938609"/>
    <s v=""/>
    <s v="Dramas, Independent Movies"/>
    <s v="Dramas"/>
    <s v="Dramas, Independent Movies"/>
    <n v="2"/>
  </r>
  <r>
    <n v="4945"/>
    <s v="s4945"/>
    <x v="0"/>
    <s v="Fary Is the New Black"/>
    <s v="Kader Aoun"/>
    <s v="Fary"/>
    <n v="1"/>
    <s v="France"/>
    <s v="France"/>
    <n v="1"/>
    <d v="2018-04-03T00:00:00"/>
    <n v="2018"/>
    <x v="5"/>
    <s v="75 min"/>
    <n v="75"/>
    <n v="75"/>
    <n v="603.43910479938609"/>
    <s v=""/>
    <s v="Stand-Up Comedy"/>
    <s v="Stand-Up Comedy"/>
    <s v="Stand-Up Comedy"/>
    <n v="1"/>
  </r>
  <r>
    <n v="5016"/>
    <s v="s5016"/>
    <x v="0"/>
    <s v="Swearnet Live"/>
    <s v="Mike Smith, John Paul Tremblay, Robb Wells"/>
    <s v="Mike Smith, John Paul Tremblay, Robb Wells, John Dunsworth, Pat Roach, Leigh MacInnis, Luke Gordon"/>
    <n v="7"/>
    <s v="Canada"/>
    <s v="Canada"/>
    <n v="1"/>
    <d v="2018-03-01T00:00:00"/>
    <n v="2014"/>
    <x v="5"/>
    <s v="75 min"/>
    <n v="75"/>
    <n v="75"/>
    <n v="603.43910479938609"/>
    <s v=""/>
    <s v="Comedies, International Movies"/>
    <s v="Comedies"/>
    <s v="Comedies, International Movies"/>
    <n v="2"/>
  </r>
  <r>
    <n v="5199"/>
    <s v="s5199"/>
    <x v="0"/>
    <s v="SPF-18"/>
    <s v="Alex Israel"/>
    <s v="Carson Meyer, Noah Centineo, Bianca Santos, Jackson White, Sean Russel Herman, Rosanna Arquette, Molly Ringwald, Pamela Anderson, Keanu Reeves, Goldie Hawn"/>
    <n v="10"/>
    <s v="United States"/>
    <s v="United States"/>
    <n v="1"/>
    <d v="2017-10-30T00:00:00"/>
    <n v="2017"/>
    <x v="2"/>
    <s v="75 min"/>
    <n v="75"/>
    <n v="75"/>
    <n v="603.43910479938609"/>
    <s v=""/>
    <s v="Dramas, Romantic Movies, Sports Movies"/>
    <s v="Dramas"/>
    <s v="Dramas, Romantic Movies, Sports Movies"/>
    <n v="3"/>
  </r>
  <r>
    <n v="5646"/>
    <s v="s5646"/>
    <x v="0"/>
    <s v="Marvel's Hulk: Where Monsters Dwell"/>
    <s v="Mitch Schauer"/>
    <s v="Fred Tatasciore, Liam O'Brien, Jesse Burch, Edward Bosco, Chiara Zanni, Mike Vaughn, Jon Olson, Matthew Waterson, Zach Callison, Laura Bailey, Hope Levy"/>
    <n v="11"/>
    <s v="United States"/>
    <s v="United States"/>
    <n v="1"/>
    <d v="2017-01-04T00:00:00"/>
    <n v="2016"/>
    <x v="7"/>
    <s v="75 min"/>
    <n v="75"/>
    <n v="75"/>
    <n v="603.43910479938609"/>
    <s v=""/>
    <s v="Children &amp; Family Movies, Sci-Fi &amp; Fantasy"/>
    <s v="Children &amp; Family Movies"/>
    <s v="Children &amp; Family Movies, Sci-Fi &amp; Fantasy"/>
    <n v="2"/>
  </r>
  <r>
    <n v="5809"/>
    <s v="s5809"/>
    <x v="0"/>
    <s v="Jeff Foxworthy and Larry the Cable Guy: We‚Äôve Been Thinking..."/>
    <s v="Jay Karas"/>
    <s v="Jeff Foxworthy, Larry the Cable Guy"/>
    <n v="2"/>
    <s v="United States"/>
    <s v="United States"/>
    <n v="1"/>
    <d v="2016-08-26T00:00:00"/>
    <n v="2016"/>
    <x v="1"/>
    <s v="75 min"/>
    <n v="75"/>
    <n v="75"/>
    <n v="603.43910479938609"/>
    <s v=""/>
    <s v="Stand-Up Comedy"/>
    <s v="Stand-Up Comedy"/>
    <s v="Stand-Up Comedy"/>
    <n v="1"/>
  </r>
  <r>
    <n v="5925"/>
    <s v="s5925"/>
    <x v="0"/>
    <s v="Chelsea Peretti: One of the Greats"/>
    <s v="Lance Bangs"/>
    <s v="Chelsea Peretti"/>
    <n v="1"/>
    <s v="United States"/>
    <s v="United States"/>
    <n v="1"/>
    <d v="2014-11-14T00:00:00"/>
    <n v="2014"/>
    <x v="5"/>
    <s v="75 min"/>
    <n v="75"/>
    <n v="75"/>
    <n v="603.43910479938609"/>
    <s v=""/>
    <s v="Stand-Up Comedy"/>
    <s v="Stand-Up Comedy"/>
    <s v="Stand-Up Comedy"/>
    <n v="1"/>
  </r>
  <r>
    <n v="5954"/>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n v="15"/>
    <s v="United States"/>
    <s v="United States, France, United Kingdom"/>
    <n v="3"/>
    <d v="2011-09-27T00:00:00"/>
    <n v="2000"/>
    <x v="6"/>
    <s v="75 min"/>
    <n v="75"/>
    <n v="75"/>
    <n v="603.43910479938609"/>
    <s v=""/>
    <s v="Children &amp; Family Movies, Dramas, Faith &amp; Spirituality"/>
    <s v="Children &amp; Family Movies"/>
    <s v="Children &amp; Family Movies, Dramas, Faith &amp; Spirituality"/>
    <n v="3"/>
  </r>
  <r>
    <n v="5984"/>
    <s v="s5984"/>
    <x v="0"/>
    <s v="100 Years: One Woman's Fight for Justice"/>
    <s v="Melinda Janko"/>
    <m/>
    <n v="0"/>
    <s v="United States"/>
    <s v="United States"/>
    <n v="1"/>
    <d v="2018-03-20T00:00:00"/>
    <n v="2016"/>
    <x v="1"/>
    <s v="75 min"/>
    <n v="75"/>
    <n v="75"/>
    <n v="603.43910479938609"/>
    <s v=""/>
    <s v="Documentaries"/>
    <s v="Documentaries"/>
    <s v="Documentaries"/>
    <n v="1"/>
  </r>
  <r>
    <n v="6153"/>
    <s v="s6153"/>
    <x v="0"/>
    <s v="An American Tail: Fievel Goes West"/>
    <s v="Phil Nibbelink, Simon Wells"/>
    <s v="Philip Glasser, James Stewart, Erica Yohn, Cathy Cavadini, Nehemiah Persoff, Dom DeLuise, Amy Irving, John Cleese, Jon Lovitz"/>
    <n v="9"/>
    <s v="United States"/>
    <s v="United States"/>
    <n v="1"/>
    <d v="2018-04-01T00:00:00"/>
    <n v="1991"/>
    <x v="3"/>
    <s v="75 min"/>
    <n v="75"/>
    <n v="75"/>
    <n v="603.43910479938609"/>
    <s v=""/>
    <s v="Children &amp; Family Movies"/>
    <s v="Children &amp; Family Movies"/>
    <s v="Children &amp; Family Movies"/>
    <n v="1"/>
  </r>
  <r>
    <n v="6154"/>
    <s v="s6154"/>
    <x v="0"/>
    <s v="An American Tail: The Mystery of the Night Monster"/>
    <s v="Larry Latham"/>
    <s v="Thomas Dekker, Lacey Chabert, Jane Singer, Nehemiah Persoff, Susan Boyd, Robert Hays, Pat Musick, Dom DeLuise, Candi Milo, Jeff Bennett"/>
    <n v="10"/>
    <s v="United States"/>
    <s v="United States"/>
    <n v="1"/>
    <d v="2018-04-01T00:00:00"/>
    <n v="1999"/>
    <x v="3"/>
    <s v="75 min"/>
    <n v="75"/>
    <n v="75"/>
    <n v="603.43910479938609"/>
    <s v=""/>
    <s v="Children &amp; Family Movies"/>
    <s v="Children &amp; Family Movies"/>
    <s v="Children &amp; Family Movies"/>
    <n v="1"/>
  </r>
  <r>
    <n v="6222"/>
    <s v="s6222"/>
    <x v="0"/>
    <s v="Balto 2: Wolf Quest"/>
    <s v="Phil Weinstein"/>
    <s v="Maurice LaMarche, Jodi Benson, Lacey Chabert, David Carradine, Mark Hamill, Charles Fleischer, Peter MacNicol, Rob Paulsen, Nicolette Little, Melanie Stone"/>
    <n v="10"/>
    <s v="United States"/>
    <s v="United States"/>
    <n v="1"/>
    <d v="2018-04-01T00:00:00"/>
    <n v="2001"/>
    <x v="3"/>
    <s v="75 min"/>
    <n v="75"/>
    <n v="75"/>
    <n v="603.43910479938609"/>
    <s v=""/>
    <s v="Children &amp; Family Movies"/>
    <s v="Children &amp; Family Movies"/>
    <s v="Children &amp; Family Movies"/>
    <n v="1"/>
  </r>
  <r>
    <n v="6242"/>
    <s v="s6242"/>
    <x v="0"/>
    <s v="Barbie: Spy Squad"/>
    <s v="Conrad Helten"/>
    <s v="Erica Lindbeck, Stephanie Sheh, Jenny Pellicer, Alyssya Swales, Elizabeth Irving, Brian Dobson, Rebecca Husain, Cathy Weseluck"/>
    <n v="8"/>
    <s v="United States"/>
    <s v="United States, Canada"/>
    <n v="2"/>
    <d v="2017-10-01T00:00:00"/>
    <n v="2016"/>
    <x v="0"/>
    <s v="75 min"/>
    <n v="75"/>
    <n v="75"/>
    <n v="603.43910479938609"/>
    <s v=""/>
    <s v="Children &amp; Family Movies"/>
    <s v="Children &amp; Family Movies"/>
    <s v="Children &amp; Family Movies"/>
    <n v="1"/>
  </r>
  <r>
    <n v="6243"/>
    <s v="s6243"/>
    <x v="0"/>
    <s v="Barbie: The Princess &amp; the Popstar"/>
    <s v="Ezekiel Norton"/>
    <s v="Kelly Sheridan, Jennifer Waris, Ashleigh Ball, Tiffany Kathryn, Ellie King, Peter Kelamis, Jonathan Holmes, Allison Warnyca, Christopher Gaze, Lauren Lavoie"/>
    <n v="10"/>
    <s v="United States"/>
    <s v="United States"/>
    <n v="1"/>
    <d v="2017-10-01T00:00:00"/>
    <n v="2012"/>
    <x v="0"/>
    <s v="75 min"/>
    <n v="75"/>
    <n v="75"/>
    <n v="603.43910479938609"/>
    <s v=""/>
    <s v="Children &amp; Family Movies"/>
    <s v="Children &amp; Family Movies"/>
    <s v="Children &amp; Family Movies"/>
    <n v="1"/>
  </r>
  <r>
    <n v="6269"/>
    <s v="s6269"/>
    <x v="0"/>
    <s v="Because of Soccer"/>
    <s v="Agasyah Karim, Khalid Kashogi"/>
    <s v="Herjunot Ali, Winky Wiryawan, Erly Ashy, Laura Basuki, Tarzan, Aida Nurmala, Otto Djauhari, Indra Herlambang"/>
    <n v="8"/>
    <s v="Indonesia"/>
    <s v="Indonesia"/>
    <n v="1"/>
    <d v="2018-12-08T00:00:00"/>
    <n v="2008"/>
    <x v="1"/>
    <s v="75 min"/>
    <n v="75"/>
    <n v="75"/>
    <n v="603.43910479938609"/>
    <s v=""/>
    <s v="Comedies, Dramas, International Movies"/>
    <s v="Comedies"/>
    <s v="Comedies, Dramas, International Movies"/>
    <n v="3"/>
  </r>
  <r>
    <n v="6435"/>
    <s v="s6435"/>
    <x v="0"/>
    <s v="Catwalk: Tales from the Cat Show Circuit"/>
    <s v="Aaron Hancox, Michael McNamara"/>
    <m/>
    <n v="0"/>
    <s v="Canada"/>
    <s v="Canada"/>
    <n v="1"/>
    <d v="2019-01-07T00:00:00"/>
    <n v="2018"/>
    <x v="6"/>
    <s v="75 min"/>
    <n v="75"/>
    <n v="75"/>
    <n v="603.43910479938609"/>
    <s v=""/>
    <s v="Documentaries, International Movies"/>
    <s v="Documentaries"/>
    <s v="Documentaries, International Movies"/>
    <n v="2"/>
  </r>
  <r>
    <n v="6540"/>
    <s v="s6540"/>
    <x v="0"/>
    <s v="Covered: Alive in Asia"/>
    <s v="Micah Bickham, Galley Molina"/>
    <s v="Israel Houghton"/>
    <n v="1"/>
    <s v="United States"/>
    <s v="United States"/>
    <n v="1"/>
    <d v="2016-03-31T00:00:00"/>
    <n v="2016"/>
    <x v="4"/>
    <s v="75 min"/>
    <n v="75"/>
    <n v="75"/>
    <n v="603.43910479938609"/>
    <s v=""/>
    <s v="Documentaries, Faith &amp; Spirituality, Music &amp; Musicals"/>
    <s v="Documentaries"/>
    <s v="Documentaries, Faith &amp; Spirituality, Music &amp; Musicals"/>
    <n v="3"/>
  </r>
  <r>
    <n v="6877"/>
    <s v="s6877"/>
    <x v="0"/>
    <s v="Good Kisser"/>
    <s v="Wendy Jo Carlton"/>
    <s v="Kari Alison Hodge, Rachel Paulson, Julia Eringer"/>
    <n v="3"/>
    <s v="United States"/>
    <s v="United States"/>
    <n v="1"/>
    <d v="2020-08-20T00:00:00"/>
    <n v="2019"/>
    <x v="5"/>
    <s v="75 min"/>
    <n v="75"/>
    <n v="75"/>
    <n v="603.43910479938609"/>
    <s v=""/>
    <s v="Comedies, Dramas, Independent Movies"/>
    <s v="Comedies"/>
    <s v="Comedies, Dramas, Independent Movies"/>
    <n v="3"/>
  </r>
  <r>
    <n v="7057"/>
    <s v="s7057"/>
    <x v="0"/>
    <s v="Iliza Shlesinger: War Paint"/>
    <s v="Jay Chapman"/>
    <s v="Iliza Shlesinger"/>
    <n v="1"/>
    <s v="United States"/>
    <s v="United States"/>
    <n v="1"/>
    <d v="2013-09-01T00:00:00"/>
    <n v="2013"/>
    <x v="11"/>
    <s v="75 min"/>
    <n v="75"/>
    <n v="75"/>
    <n v="603.43910479938609"/>
    <s v=""/>
    <s v="Stand-Up Comedy"/>
    <s v="Stand-Up Comedy"/>
    <s v="Stand-Up Comedy"/>
    <n v="1"/>
  </r>
  <r>
    <n v="7180"/>
    <s v="s7180"/>
    <x v="0"/>
    <s v="Kevin Hart: Let Me Explain"/>
    <s v="Leslie Small, Tim Story"/>
    <s v="Kevin Hart"/>
    <n v="1"/>
    <s v="United States"/>
    <s v="United States"/>
    <n v="1"/>
    <d v="2018-07-13T00:00:00"/>
    <n v="2013"/>
    <x v="12"/>
    <s v="75 min"/>
    <n v="75"/>
    <n v="75"/>
    <n v="603.43910479938609"/>
    <s v=""/>
    <s v="Stand-Up Comedy"/>
    <s v="Stand-Up Comedy"/>
    <s v="Stand-Up Comedy"/>
    <n v="1"/>
  </r>
  <r>
    <n v="7380"/>
    <s v="s7380"/>
    <x v="0"/>
    <s v="Magnus"/>
    <s v="Benjamin Ree"/>
    <s v="Magnus Carlsen"/>
    <n v="1"/>
    <s v="Norway"/>
    <s v="Norway"/>
    <n v="1"/>
    <d v="2017-02-22T00:00:00"/>
    <n v="2016"/>
    <x v="6"/>
    <s v="75 min"/>
    <n v="75"/>
    <n v="75"/>
    <n v="603.43910479938609"/>
    <s v=""/>
    <s v="Children &amp; Family Movies, Documentaries, International Movies"/>
    <s v="Children &amp; Family Movies"/>
    <s v="Children &amp; Family Movies, Documentaries, International Movies"/>
    <n v="3"/>
  </r>
  <r>
    <n v="7401"/>
    <s v="s7401"/>
    <x v="0"/>
    <s v="Mantostaan"/>
    <s v="Rahat Kazmi"/>
    <s v="Raghuvir Yadav, Veerendra Saxena, Sonal Sehgal, Aaditya Pratap Singh, Rahat Kazmi, Raina Bassnet, Sakshi Bhat"/>
    <n v="7"/>
    <s v="India"/>
    <s v="India"/>
    <n v="1"/>
    <d v="2017-12-15T00:00:00"/>
    <n v="2017"/>
    <x v="5"/>
    <s v="75 min"/>
    <n v="75"/>
    <n v="75"/>
    <n v="603.43910479938609"/>
    <s v=""/>
    <s v="Dramas, Independent Movies, International Movies"/>
    <s v="Dramas"/>
    <s v="Dramas, Independent Movies, International Movies"/>
    <n v="3"/>
  </r>
  <r>
    <n v="8007"/>
    <s v="s8007"/>
    <x v="0"/>
    <s v="Shopkins: Wild"/>
    <s v="Adele K. Thomas, Richard Bailey"/>
    <s v="Kate Murphy, Cassandra Morris, Kayli Mills, Abby Trott, Brianna Plantano, Laura Stahl, Philece Sampler"/>
    <n v="7"/>
    <s v="Australia"/>
    <s v="Australia"/>
    <n v="1"/>
    <d v="2018-11-15T00:00:00"/>
    <n v="2018"/>
    <x v="0"/>
    <s v="75 min"/>
    <n v="75"/>
    <n v="75"/>
    <n v="603.43910479938609"/>
    <s v=""/>
    <s v="Movies"/>
    <s v="Movies"/>
    <s v="Movies"/>
    <n v="1"/>
  </r>
  <r>
    <n v="8067"/>
    <s v="s8067"/>
    <x v="0"/>
    <s v="Speed Is My Need"/>
    <s v="Mark Sloper"/>
    <m/>
    <n v="0"/>
    <s v="United Kingdom"/>
    <s v="United Kingdom"/>
    <n v="1"/>
    <d v="2020-01-09T00:00:00"/>
    <n v="2019"/>
    <x v="1"/>
    <s v="75 min"/>
    <n v="75"/>
    <n v="75"/>
    <n v="603.43910479938609"/>
    <s v=""/>
    <s v="Documentaries, Sports Movies"/>
    <s v="Documentaries"/>
    <s v="Documentaries, Sports Movies"/>
    <n v="2"/>
  </r>
  <r>
    <n v="8269"/>
    <s v="s8269"/>
    <x v="0"/>
    <s v="The Darkest Dawn"/>
    <m/>
    <m/>
    <n v="0"/>
    <s v="United Kingdom"/>
    <s v="United Kingdom"/>
    <n v="1"/>
    <d v="2018-06-23T00:00:00"/>
    <n v="2016"/>
    <x v="5"/>
    <s v="75 min"/>
    <n v="75"/>
    <n v="75"/>
    <n v="603.43910479938609"/>
    <s v=""/>
    <s v="Action &amp; Adventure, Independent Movies, International Movies"/>
    <s v="Action &amp; Adventure"/>
    <s v="Action &amp; Adventure, Independent Movies, International Movies"/>
    <n v="3"/>
  </r>
  <r>
    <n v="8360"/>
    <s v="s8360"/>
    <x v="0"/>
    <s v="The Incredible Story of the Giant Pear"/>
    <s v="Philip Einstein Lipski, J√∏rgen Lerdam, Amalie N√¶sby Fick"/>
    <s v="Paul Tylak, Susie Power, Roger Gregg, Dermot Magennis, Marcus Lamb, J. Drew Lucas"/>
    <n v="6"/>
    <s v="Denmark"/>
    <s v="Denmark"/>
    <n v="1"/>
    <d v="2019-03-01T00:00:00"/>
    <n v="2018"/>
    <x v="4"/>
    <s v="75 min"/>
    <n v="75"/>
    <n v="75"/>
    <n v="603.43910479938609"/>
    <s v=""/>
    <s v="Children &amp; Family Movies"/>
    <s v="Children &amp; Family Movies"/>
    <s v="Children &amp; Family Movies"/>
    <n v="1"/>
  </r>
  <r>
    <n v="8728"/>
    <s v="s8728"/>
    <x v="0"/>
    <s v="When Hari Got Married"/>
    <s v="Ritu Sarin, Tenzing Sonam"/>
    <m/>
    <n v="0"/>
    <s v="United Kingdom"/>
    <s v="United Kingdom, India, United States"/>
    <n v="3"/>
    <d v="2016-12-25T00:00:00"/>
    <n v="2013"/>
    <x v="11"/>
    <s v="75 min"/>
    <n v="75"/>
    <n v="75"/>
    <n v="603.43910479938609"/>
    <s v=""/>
    <s v="Documentaries, International Movies"/>
    <s v="Documentaries"/>
    <s v="Documentaries, International Movies"/>
    <n v="2"/>
  </r>
  <r>
    <n v="168"/>
    <s v="s168"/>
    <x v="0"/>
    <s v="Open Season 2"/>
    <s v="Matthew O'Callaghan, Todd Wilderman"/>
    <s v="Joel McHale, Mike Epps, Jane Krakowski, Billy Connolly, Crispin Glover, Steve Schirripa, Georgia Engel, Diedrich Bader, Cody Cameron, Fred Stoller, Olivia Hack"/>
    <n v="11"/>
    <s v="United States"/>
    <s v="United States, Canada"/>
    <n v="2"/>
    <d v="2021-09-01T00:00:00"/>
    <n v="2008"/>
    <x v="7"/>
    <s v="76 min"/>
    <n v="76"/>
    <n v="76"/>
    <n v="555.30910969255194"/>
    <s v=""/>
    <s v="Children &amp; Family Movies, Comedies"/>
    <s v="Children &amp; Family Movies"/>
    <s v="Children &amp; Family Movies, Comedies"/>
    <n v="2"/>
  </r>
  <r>
    <n v="363"/>
    <s v="s363"/>
    <x v="0"/>
    <s v="The Lost Caf√©"/>
    <s v="Kenneth Gyang"/>
    <s v="Tunde Aladese, Omatta Udalor, Terje Lien, Ann Njemanze, Anders Lidin Hansen, Jenny Bonden, Belinda Effah, Anita Daniels, Silje Drensgrud, Torbj√∏rn Jensen"/>
    <n v="10"/>
    <m/>
    <m/>
    <n v="0"/>
    <d v="2021-07-31T00:00:00"/>
    <n v="2018"/>
    <x v="1"/>
    <s v="76 min"/>
    <n v="76"/>
    <n v="76"/>
    <n v="555.30910969255194"/>
    <s v=""/>
    <s v="Dramas, International Movies"/>
    <s v="Dramas"/>
    <s v="Dramas, International Movies"/>
    <n v="2"/>
  </r>
  <r>
    <n v="634"/>
    <s v="s634"/>
    <x v="0"/>
    <s v="Into the Wind"/>
    <s v="Sofie ≈†ustkov√°"/>
    <s v="Vladim√≠r Pol√≠vka, Jenov√©fa Bokov√°, Maty√°≈° ≈òezn√≠ƒçek"/>
    <n v="3"/>
    <m/>
    <m/>
    <n v="0"/>
    <d v="2021-06-26T00:00:00"/>
    <n v="2018"/>
    <x v="5"/>
    <s v="76 min"/>
    <n v="76"/>
    <n v="76"/>
    <n v="555.30910969255194"/>
    <s v=""/>
    <s v="Dramas, Independent Movies, International Movies"/>
    <s v="Dramas"/>
    <s v="Dramas, Independent Movies, International Movies"/>
    <n v="3"/>
  </r>
  <r>
    <n v="940"/>
    <s v="s940"/>
    <x v="0"/>
    <s v="Motu Patlu in Wonderland"/>
    <s v="Suhas Kadav"/>
    <s v="Saurav Chakraborty, Omi Sharma, Sankalp, Brian D Costa, Renu Sharda, Chinmey Sharma, Anamay Verma, Parminder Ghumman, Shailendra Pandey, Ravi Rajesh"/>
    <n v="10"/>
    <m/>
    <m/>
    <n v="0"/>
    <d v="2021-05-01T00:00:00"/>
    <n v="2013"/>
    <x v="8"/>
    <s v="76 min"/>
    <n v="76"/>
    <n v="76"/>
    <n v="555.30910969255194"/>
    <s v=""/>
    <s v="Children &amp; Family Movies, Music &amp; Musicals"/>
    <s v="Children &amp; Family Movies"/>
    <s v="Children &amp; Family Movies, Music &amp; Musicals"/>
    <n v="2"/>
  </r>
  <r>
    <n v="941"/>
    <s v="s941"/>
    <x v="0"/>
    <s v="Motu Patlu: Deep Sea Adventure"/>
    <s v="Suhas Kadav"/>
    <s v="Saurav Chakraborty, Vinod Kulkarni, Mayur Vyas, Dilip Sinha, Sunita Sharma"/>
    <n v="5"/>
    <m/>
    <m/>
    <n v="0"/>
    <d v="2021-05-01T00:00:00"/>
    <n v="2014"/>
    <x v="8"/>
    <s v="76 min"/>
    <n v="76"/>
    <n v="76"/>
    <n v="555.30910969255194"/>
    <s v=""/>
    <s v="Children &amp; Family Movies, Comedies"/>
    <s v="Children &amp; Family Movies"/>
    <s v="Children &amp; Family Movies, Comedies"/>
    <n v="2"/>
  </r>
  <r>
    <n v="1006"/>
    <s v="s1006"/>
    <x v="0"/>
    <s v="Keymon and Nani in Space Adventure"/>
    <m/>
    <m/>
    <n v="0"/>
    <m/>
    <m/>
    <n v="0"/>
    <d v="2021-04-20T00:00:00"/>
    <n v="2013"/>
    <x v="0"/>
    <s v="76 min"/>
    <n v="76"/>
    <n v="76"/>
    <n v="555.30910969255194"/>
    <s v=""/>
    <s v="Children &amp; Family Movies, Comedies"/>
    <s v="Children &amp; Family Movies"/>
    <s v="Children &amp; Family Movies, Comedies"/>
    <n v="2"/>
  </r>
  <r>
    <n v="1012"/>
    <s v="s1012"/>
    <x v="0"/>
    <s v="Free to Play"/>
    <m/>
    <m/>
    <n v="0"/>
    <s v="United States"/>
    <s v="United States"/>
    <n v="1"/>
    <d v="2021-04-19T00:00:00"/>
    <n v="2014"/>
    <x v="1"/>
    <s v="76 min"/>
    <n v="76"/>
    <n v="76"/>
    <n v="555.30910969255194"/>
    <s v=""/>
    <s v="Documentaries"/>
    <s v="Documentaries"/>
    <s v="Documentaries"/>
    <n v="1"/>
  </r>
  <r>
    <n v="1293"/>
    <s v="s1293"/>
    <x v="0"/>
    <s v="Per√∫: Tesoro escondido"/>
    <s v="Luis Ara"/>
    <m/>
    <n v="0"/>
    <s v="Uruguay"/>
    <s v="Uruguay"/>
    <n v="1"/>
    <d v="2021-02-19T00:00:00"/>
    <n v="2017"/>
    <x v="6"/>
    <s v="76 min"/>
    <n v="76"/>
    <n v="76"/>
    <n v="555.30910969255194"/>
    <s v=""/>
    <s v="Documentaries, International Movies"/>
    <s v="Documentaries"/>
    <s v="Documentaries, International Movies"/>
    <n v="2"/>
  </r>
  <r>
    <n v="1437"/>
    <s v="s1437"/>
    <x v="0"/>
    <s v="Ratones Paranoicos: The Band that Rocked Argentina"/>
    <s v="Alejandro Ruax, Ramiro Mart√≠nez"/>
    <s v="Juan Sebasti√°n Guti√©rrez, Pablo Cano, Pablo Memi, Roy Quiroga"/>
    <n v="4"/>
    <m/>
    <m/>
    <n v="0"/>
    <d v="2021-01-06T00:00:00"/>
    <n v="2021"/>
    <x v="5"/>
    <s v="76 min"/>
    <n v="76"/>
    <n v="76"/>
    <n v="555.30910969255194"/>
    <s v=""/>
    <s v="Documentaries, International Movies, Music &amp; Musicals"/>
    <s v="Documentaries"/>
    <s v="Documentaries, International Movies, Music &amp; Musicals"/>
    <n v="3"/>
  </r>
  <r>
    <n v="1826"/>
    <s v="s1826"/>
    <x v="0"/>
    <s v="The Kite"/>
    <s v="Randa Chahal Sabbag"/>
    <s v="Flavia Bechara, Maher Bsaibes, Randa Asmar, Ren√©e Dick, Julia Kassar, Liliane Nemri, Ziad Rahbani, Nayef Naji, Edmond Haddad, Alia Nemry"/>
    <n v="10"/>
    <s v="Lebanon"/>
    <s v="Lebanon, France"/>
    <n v="2"/>
    <d v="2020-10-19T00:00:00"/>
    <n v="2003"/>
    <x v="5"/>
    <s v="76 min"/>
    <n v="76"/>
    <n v="76"/>
    <n v="555.30910969255194"/>
    <s v=""/>
    <s v="Dramas, International Movies, Romantic Movies"/>
    <s v="Dramas"/>
    <s v="Dramas, International Movies, Romantic Movies"/>
    <n v="3"/>
  </r>
  <r>
    <n v="2326"/>
    <s v="s2326"/>
    <x v="0"/>
    <s v="Skin"/>
    <s v="Daniel Effiong"/>
    <s v="Beverly Naya"/>
    <n v="1"/>
    <s v="Nigeria"/>
    <s v="Nigeria"/>
    <n v="1"/>
    <d v="2020-06-28T00:00:00"/>
    <n v="2019"/>
    <x v="5"/>
    <s v="76 min"/>
    <n v="76"/>
    <n v="76"/>
    <n v="555.30910969255194"/>
    <s v=""/>
    <s v="Documentaries, International Movies"/>
    <s v="Documentaries"/>
    <s v="Documentaries, International Movies"/>
    <n v="2"/>
  </r>
  <r>
    <n v="2375"/>
    <s v="s2375"/>
    <x v="0"/>
    <s v="Stray Bullet"/>
    <s v="Georges Hachem"/>
    <s v="Nadine Labaky, Takla Chamoun, Hend Taher, Badih Abou Chakra, Rodrigue Sleiman, Nazih Youssef, Patricia Nammour, Pauline Haddad, Nasri Sayegh, Joelle Hannah, Inaam Germanos"/>
    <n v="11"/>
    <s v="Lebanon"/>
    <s v="Lebanon"/>
    <n v="1"/>
    <d v="2020-06-18T00:00:00"/>
    <n v="2010"/>
    <x v="5"/>
    <s v="76 min"/>
    <n v="76"/>
    <n v="76"/>
    <n v="555.30910969255194"/>
    <s v=""/>
    <s v="Dramas, International Movies, Romantic Movies"/>
    <s v="Dramas"/>
    <s v="Dramas, International Movies, Romantic Movies"/>
    <n v="3"/>
  </r>
  <r>
    <n v="2382"/>
    <s v="s2382"/>
    <x v="0"/>
    <s v="Last Flight to Abuja"/>
    <s v="Obi Emelonye"/>
    <s v="Omotola Jalade-Ekeinde, Hakeem Kae-Kazim, Jim Iyke, Ali Nuhu, Jide Kosoko, Anthony Monjaro, Jennifer Oguzie, Uru Eke, Celine Loader"/>
    <n v="9"/>
    <s v="Nigeria"/>
    <s v="Nigeria, United Kingdom"/>
    <n v="2"/>
    <d v="2020-06-16T00:00:00"/>
    <n v="2012"/>
    <x v="1"/>
    <s v="76 min"/>
    <n v="76"/>
    <n v="76"/>
    <n v="555.30910969255194"/>
    <s v=""/>
    <s v="Dramas, International Movies"/>
    <s v="Dramas"/>
    <s v="Dramas, International Movies"/>
    <n v="2"/>
  </r>
  <r>
    <n v="2572"/>
    <s v="s2572"/>
    <x v="0"/>
    <s v="Mike Birbiglia: My Girlfriend's Boyfriend"/>
    <s v="Seth Barrish"/>
    <s v="Mike Birbiglia"/>
    <n v="1"/>
    <s v="United States"/>
    <s v="United States"/>
    <n v="1"/>
    <d v="2020-05-02T00:00:00"/>
    <n v="2013"/>
    <x v="1"/>
    <s v="76 min"/>
    <n v="76"/>
    <n v="76"/>
    <n v="555.30910969255194"/>
    <s v=""/>
    <s v="Stand-Up Comedy"/>
    <s v="Stand-Up Comedy"/>
    <s v="Stand-Up Comedy"/>
    <n v="1"/>
  </r>
  <r>
    <n v="2988"/>
    <s v="s2988"/>
    <x v="0"/>
    <s v="Vir Das: For India"/>
    <s v="Vir Das, Ajay Bhuyan"/>
    <s v="Vir Das"/>
    <n v="1"/>
    <s v="India"/>
    <s v="India"/>
    <n v="1"/>
    <d v="2020-01-26T00:00:00"/>
    <n v="2020"/>
    <x v="5"/>
    <s v="76 min"/>
    <n v="76"/>
    <n v="76"/>
    <n v="555.30910969255194"/>
    <s v=""/>
    <s v="Stand-Up Comedy"/>
    <s v="Stand-Up Comedy"/>
    <s v="Stand-Up Comedy"/>
    <n v="1"/>
  </r>
  <r>
    <n v="3461"/>
    <s v="s3461"/>
    <x v="0"/>
    <s v="Salam - The First ****** Nobel Laureate"/>
    <s v="Anand Kamalakar"/>
    <m/>
    <n v="0"/>
    <s v="United States"/>
    <s v="United States"/>
    <n v="1"/>
    <d v="2019-10-02T00:00:00"/>
    <n v="2018"/>
    <x v="6"/>
    <s v="76 min"/>
    <n v="76"/>
    <n v="76"/>
    <n v="555.30910969255194"/>
    <s v=""/>
    <s v="Documentaries"/>
    <s v="Documentaries"/>
    <s v="Documentaries"/>
    <n v="1"/>
  </r>
  <r>
    <n v="3513"/>
    <s v="s3513"/>
    <x v="0"/>
    <s v="Sebastian Maniscalco: What's Wrong with People?"/>
    <s v="Manny Rodriguez"/>
    <s v="Sebastian Maniscalco"/>
    <n v="1"/>
    <s v="United States"/>
    <s v="United States"/>
    <n v="1"/>
    <d v="2019-09-17T00:00:00"/>
    <n v="2012"/>
    <x v="5"/>
    <s v="76 min"/>
    <n v="76"/>
    <n v="76"/>
    <n v="555.30910969255194"/>
    <s v=""/>
    <s v="Stand-Up Comedy"/>
    <s v="Stand-Up Comedy"/>
    <s v="Stand-Up Comedy"/>
    <n v="1"/>
  </r>
  <r>
    <n v="3952"/>
    <s v="s3952"/>
    <x v="0"/>
    <s v="Jagat"/>
    <s v="Shanjey Kumar Perumal"/>
    <s v="Harvind Raj, Jibrail Rajhula, Tinesh Sarathi Krishnan, Kuben Mahadevan, Senthil Kumaran Muniandy"/>
    <n v="5"/>
    <s v="Malaysia"/>
    <s v="Malaysia"/>
    <n v="1"/>
    <d v="2019-04-02T00:00:00"/>
    <n v="2015"/>
    <x v="5"/>
    <s v="76 min"/>
    <n v="76"/>
    <n v="76"/>
    <n v="555.30910969255194"/>
    <s v=""/>
    <s v="Dramas, International Movies"/>
    <s v="Dramas"/>
    <s v="Dramas, International Movies"/>
    <n v="2"/>
  </r>
  <r>
    <n v="5198"/>
    <s v="s5198"/>
    <x v="0"/>
    <s v="The B-Side: Elsa Dorfman's Portrait Photography"/>
    <s v="Errol Morris"/>
    <s v="Elsa Dorfman"/>
    <n v="1"/>
    <s v="United States"/>
    <s v="United States"/>
    <n v="1"/>
    <d v="2017-10-31T00:00:00"/>
    <n v="2016"/>
    <x v="12"/>
    <s v="76 min"/>
    <n v="76"/>
    <n v="76"/>
    <n v="555.30910969255194"/>
    <s v=""/>
    <s v="Documentaries"/>
    <s v="Documentaries"/>
    <s v="Documentaries"/>
    <n v="1"/>
  </r>
  <r>
    <n v="5942"/>
    <s v="s5942"/>
    <x v="0"/>
    <s v="Being Elmo: A Puppeteer's Journey"/>
    <s v="Constance Marks"/>
    <s v="Kevin Clash, Whoopi Goldberg"/>
    <n v="2"/>
    <s v="United States"/>
    <s v="United States"/>
    <n v="1"/>
    <d v="2012-02-21T00:00:00"/>
    <n v="2011"/>
    <x v="7"/>
    <s v="76 min"/>
    <n v="76"/>
    <n v="76"/>
    <n v="555.30910969255194"/>
    <s v=""/>
    <s v="Documentaries"/>
    <s v="Documentaries"/>
    <s v="Documentaries"/>
    <n v="1"/>
  </r>
  <r>
    <n v="6049"/>
    <s v="s6049"/>
    <x v="0"/>
    <s v="A new Capitalism"/>
    <m/>
    <m/>
    <n v="0"/>
    <s v="Brazil"/>
    <s v="Brazil"/>
    <n v="1"/>
    <d v="2018-06-12T00:00:00"/>
    <n v="2017"/>
    <x v="1"/>
    <s v="76 min"/>
    <n v="76"/>
    <n v="76"/>
    <n v="555.30910969255194"/>
    <s v=""/>
    <s v="Documentaries, International Movies"/>
    <s v="Documentaries"/>
    <s v="Documentaries, International Movies"/>
    <n v="2"/>
  </r>
  <r>
    <n v="6392"/>
    <s v="s6392"/>
    <x v="0"/>
    <s v="Burlesque: Heart of the Glitter Tribe"/>
    <s v="Jon Manning"/>
    <m/>
    <n v="0"/>
    <s v="United States"/>
    <s v="United States"/>
    <n v="1"/>
    <d v="2017-06-01T00:00:00"/>
    <n v="2017"/>
    <x v="5"/>
    <s v="76 min"/>
    <n v="76"/>
    <n v="76"/>
    <n v="555.30910969255194"/>
    <s v=""/>
    <s v="Documentaries"/>
    <s v="Documentaries"/>
    <s v="Documentaries"/>
    <n v="1"/>
  </r>
  <r>
    <n v="6574"/>
    <s v="s6574"/>
    <x v="0"/>
    <s v="Dayveon"/>
    <s v="Amman Abbasi"/>
    <s v="Devin Blackmon, Dontrell Bright, Kordell &quot;KD&quot; Johnson, Lachion Buckingham, Chasity Moore, Marquell Manning, Shavidee Trotter, Maurice Everett"/>
    <n v="8"/>
    <s v="United States"/>
    <s v="United States"/>
    <n v="1"/>
    <d v="2018-01-11T00:00:00"/>
    <n v="2017"/>
    <x v="5"/>
    <s v="76 min"/>
    <n v="76"/>
    <n v="76"/>
    <n v="555.30910969255194"/>
    <s v=""/>
    <s v="Dramas, Independent Movies"/>
    <s v="Dramas"/>
    <s v="Dramas, Independent Movies"/>
    <n v="2"/>
  </r>
  <r>
    <n v="6596"/>
    <s v="s6596"/>
    <x v="0"/>
    <s v="Desolation"/>
    <s v="Sam Patton"/>
    <s v="Jaimi Paige, Alyshia Ochse, Toby Nichols, Claude Duhamel"/>
    <n v="4"/>
    <s v="United States"/>
    <s v="United States"/>
    <n v="1"/>
    <d v="2018-05-08T00:00:00"/>
    <n v="2017"/>
    <x v="5"/>
    <s v="76 min"/>
    <n v="76"/>
    <n v="76"/>
    <n v="555.30910969255194"/>
    <s v=""/>
    <s v="Horror Movies, Thrillers"/>
    <s v="Horror Movies"/>
    <s v="Horror Movies, Thrillers"/>
    <n v="2"/>
  </r>
  <r>
    <n v="7366"/>
    <s v="s7366"/>
    <x v="0"/>
    <s v="Mac &amp; Devin Go to High School"/>
    <s v="Dylan C. Brown"/>
    <s v="Snoop Dogg, Wiz Khalifa, Mike Epps, Teairra Mari, Derek Kane, Luenell, Teni Panosian, Paul Iacono, Andy Milonakis, Mystikal"/>
    <n v="10"/>
    <s v="United States"/>
    <s v="United States"/>
    <n v="1"/>
    <d v="2016-04-20T00:00:00"/>
    <n v="2012"/>
    <x v="12"/>
    <s v="76 min"/>
    <n v="76"/>
    <n v="76"/>
    <n v="555.30910969255194"/>
    <s v=""/>
    <s v="Comedies"/>
    <s v="Comedies"/>
    <s v="Comedies"/>
    <n v="1"/>
  </r>
  <r>
    <n v="7499"/>
    <s v="s7499"/>
    <x v="0"/>
    <s v="Monster High: Haunted"/>
    <s v="Dan Fraga, William Lau"/>
    <m/>
    <n v="0"/>
    <s v="United States"/>
    <s v="United States"/>
    <n v="1"/>
    <d v="2018-03-24T00:00:00"/>
    <n v="2015"/>
    <x v="8"/>
    <s v="76 min"/>
    <n v="76"/>
    <n v="76"/>
    <n v="555.30910969255194"/>
    <s v=""/>
    <s v="Children &amp; Family Movies"/>
    <s v="Children &amp; Family Movies"/>
    <s v="Children &amp; Family Movies"/>
    <n v="1"/>
  </r>
  <r>
    <n v="7561"/>
    <s v="s7561"/>
    <x v="0"/>
    <s v="Natalia Valdebenito: Gritona"/>
    <s v="Natalia Valdebenito"/>
    <s v="Natalia Valdebenito"/>
    <n v="1"/>
    <s v="United States"/>
    <s v="United States"/>
    <n v="1"/>
    <d v="2017-11-10T00:00:00"/>
    <n v="2017"/>
    <x v="5"/>
    <s v="76 min"/>
    <n v="76"/>
    <n v="76"/>
    <n v="555.30910969255194"/>
    <s v=""/>
    <s v="Stand-Up Comedy"/>
    <s v="Stand-Up Comedy"/>
    <s v="Stand-Up Comedy"/>
    <n v="1"/>
  </r>
  <r>
    <n v="7669"/>
    <s v="s7669"/>
    <x v="0"/>
    <s v="Only the Dead"/>
    <s v="Bill Guttentag, Michael Ware"/>
    <s v="Michael Ware"/>
    <n v="1"/>
    <s v="Australia"/>
    <s v="Australia, Iraq"/>
    <n v="2"/>
    <d v="2018-11-15T00:00:00"/>
    <n v="2015"/>
    <x v="5"/>
    <s v="76 min"/>
    <n v="76"/>
    <n v="76"/>
    <n v="555.30910969255194"/>
    <s v=""/>
    <s v="Documentaries, International Movies"/>
    <s v="Documentaries"/>
    <s v="Documentaries, International Movies"/>
    <n v="2"/>
  </r>
  <r>
    <n v="8293"/>
    <s v="s8293"/>
    <x v="0"/>
    <s v="The Eyes of My Mother"/>
    <s v="Nicolas Pesce"/>
    <s v="Kika Magalh√£es, Olivia Bond, Will Brill, Flora Diaz, Paul Nazak, Clara Wong, Diana Agostini"/>
    <n v="7"/>
    <s v="United States"/>
    <s v="United States"/>
    <n v="1"/>
    <d v="2017-04-06T00:00:00"/>
    <n v="2016"/>
    <x v="12"/>
    <s v="76 min"/>
    <n v="76"/>
    <n v="76"/>
    <n v="555.30910969255194"/>
    <s v=""/>
    <s v="Horror Movies, Independent Movies"/>
    <s v="Horror Movies"/>
    <s v="Horror Movies, Independent Movies"/>
    <n v="2"/>
  </r>
  <r>
    <n v="8469"/>
    <s v="s8469"/>
    <x v="0"/>
    <s v="The Pursuit"/>
    <s v="John Papola"/>
    <s v="Arthur Brooks"/>
    <n v="1"/>
    <s v="United States"/>
    <s v="United States"/>
    <n v="1"/>
    <d v="2019-08-07T00:00:00"/>
    <n v="2019"/>
    <x v="1"/>
    <s v="76 min"/>
    <n v="76"/>
    <n v="76"/>
    <n v="555.30910969255194"/>
    <s v=""/>
    <s v="Documentaries"/>
    <s v="Documentaries"/>
    <s v="Documentaries"/>
    <n v="1"/>
  </r>
  <r>
    <n v="8641"/>
    <s v="s8641"/>
    <x v="0"/>
    <s v="Tunisian Victory"/>
    <s v="Frank Capra, John Huston, Hugh Stewart, Roy Boulting, Anthony Veiller"/>
    <s v="Burgess Meredith"/>
    <n v="1"/>
    <s v="United States"/>
    <s v="United States, United Kingdom"/>
    <n v="2"/>
    <d v="2017-03-31T00:00:00"/>
    <n v="1944"/>
    <x v="1"/>
    <s v="76 min"/>
    <n v="76"/>
    <n v="76"/>
    <n v="555.30910969255194"/>
    <s v=""/>
    <s v="Classic Movies, Documentaries"/>
    <s v="Classic Movies"/>
    <s v="Classic Movies, Documentaries"/>
    <n v="2"/>
  </r>
  <r>
    <n v="746"/>
    <s v="s746"/>
    <x v="0"/>
    <s v="Until Midnight"/>
    <s v="Tariq Alkazim"/>
    <s v="Ahmad Khamis Ali, Chuka Ekweogwu, Heba Al Hamwi, Rik Aby, Merouane Ali, Khalid Al Suwaidi, Saeed Arjumand"/>
    <n v="7"/>
    <s v="United Arab Emirates"/>
    <s v="United Arab Emirates"/>
    <n v="1"/>
    <d v="2021-06-10T00:00:00"/>
    <n v="2019"/>
    <x v="1"/>
    <s v="77 min"/>
    <n v="77"/>
    <n v="77"/>
    <n v="509.1791145857178"/>
    <s v=""/>
    <s v="International Movies, Thrillers"/>
    <s v="International Movies"/>
    <s v="International Movies, Thrillers"/>
    <n v="2"/>
  </r>
  <r>
    <n v="1073"/>
    <s v="s1073"/>
    <x v="0"/>
    <s v="Motu Patlu in the City of Gold"/>
    <s v="Suhas Kadav"/>
    <s v="Saurav Chakraborty, Ganesh Diweker, Arpita Vora, Manoj Pandey, Mayur Vyas, Sanjeev Tiwari, Nandkishore Pandey, Aditya Raaj"/>
    <n v="8"/>
    <m/>
    <m/>
    <n v="0"/>
    <d v="2021-04-13T00:00:00"/>
    <n v="2018"/>
    <x v="8"/>
    <s v="77 min"/>
    <n v="77"/>
    <n v="77"/>
    <n v="509.1791145857178"/>
    <s v=""/>
    <s v="Children &amp; Family Movies, Comedies, Music &amp; Musicals"/>
    <s v="Children &amp; Family Movies"/>
    <s v="Children &amp; Family Movies, Comedies, Music &amp; Musicals"/>
    <n v="3"/>
  </r>
  <r>
    <n v="1472"/>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n v="33"/>
    <m/>
    <m/>
    <n v="0"/>
    <d v="2020-12-31T00:00:00"/>
    <n v="2020"/>
    <x v="5"/>
    <s v="77 min"/>
    <n v="77"/>
    <n v="77"/>
    <n v="509.1791145857178"/>
    <s v=""/>
    <s v="Stand-Up Comedy"/>
    <s v="Stand-Up Comedy"/>
    <s v="Stand-Up Comedy"/>
    <n v="1"/>
  </r>
  <r>
    <n v="1846"/>
    <s v="s1846"/>
    <x v="0"/>
    <s v="Batman: The Killing Joke"/>
    <s v="Sam Liu"/>
    <s v="Kevin Conroy, Mark Hamill, Tara Strong, Ray Wise, John DiMaggio, Robin Atkin Downes, Brian George, JP Karliak, Andrew Kishino, Nolan North"/>
    <n v="10"/>
    <s v="United States"/>
    <s v="United States"/>
    <n v="1"/>
    <d v="2020-10-15T00:00:00"/>
    <n v="2016"/>
    <x v="12"/>
    <s v="77 min"/>
    <n v="77"/>
    <n v="77"/>
    <n v="509.1791145857178"/>
    <s v=""/>
    <s v="Action &amp; Adventure"/>
    <s v="Action &amp; Adventure"/>
    <s v="Action &amp; Adventure"/>
    <n v="1"/>
  </r>
  <r>
    <n v="2720"/>
    <s v="s2720"/>
    <x v="0"/>
    <s v="David Batra: Elefanten i rummet"/>
    <s v="David Batra, Jon Rudberg"/>
    <s v="David Batra"/>
    <n v="1"/>
    <s v="Sweden"/>
    <s v="Sweden"/>
    <n v="1"/>
    <d v="2020-04-01T00:00:00"/>
    <n v="2020"/>
    <x v="5"/>
    <s v="77 min"/>
    <n v="77"/>
    <n v="77"/>
    <n v="509.1791145857178"/>
    <s v=""/>
    <s v="Stand-Up Comedy"/>
    <s v="Stand-Up Comedy"/>
    <s v="Stand-Up Comedy"/>
    <n v="1"/>
  </r>
  <r>
    <n v="3621"/>
    <s v="s3621"/>
    <x v="0"/>
    <s v="Jim Jefferies : BARE"/>
    <s v="Shannon Hartman"/>
    <s v="Jim Jefferies"/>
    <n v="1"/>
    <s v="United States"/>
    <s v="United States"/>
    <n v="1"/>
    <d v="2019-08-06T00:00:00"/>
    <n v="2014"/>
    <x v="5"/>
    <s v="77 min"/>
    <n v="77"/>
    <n v="77"/>
    <n v="509.1791145857178"/>
    <s v=""/>
    <s v="Stand-Up Comedy"/>
    <s v="Stand-Up Comedy"/>
    <s v="Stand-Up Comedy"/>
    <n v="1"/>
  </r>
  <r>
    <n v="3640"/>
    <s v="s3640"/>
    <x v="0"/>
    <s v="Girls With Balls"/>
    <s v="Olivier Afonso"/>
    <s v="Victor Artus Solaro, Manon Azem, Louise Blach√®re, Tiphaine Daviot, Margot Dufrene, Anne-Solenne Hatte, Camille Razat, Dany Verissimo-Petit, Denis Lavant, Aur√©lien Cotentin, Mathieu Mad√©nian, Thomas Vandenberghe"/>
    <n v="12"/>
    <s v="France"/>
    <s v="France, Belgium"/>
    <n v="2"/>
    <d v="2019-07-26T00:00:00"/>
    <n v="2019"/>
    <x v="5"/>
    <s v="77 min"/>
    <n v="77"/>
    <n v="77"/>
    <n v="509.1791145857178"/>
    <s v=""/>
    <s v="Comedies, Horror Movies, International Movies"/>
    <s v="Comedies"/>
    <s v="Comedies, Horror Movies, International Movies"/>
    <n v="3"/>
  </r>
  <r>
    <n v="3897"/>
    <s v="s3897"/>
    <x v="0"/>
    <s v="Bren√© Brown: The Call to Courage"/>
    <s v="Sandra Restrepo"/>
    <s v="Bren√© Brown"/>
    <n v="1"/>
    <m/>
    <m/>
    <n v="0"/>
    <d v="2019-04-19T00:00:00"/>
    <n v="2019"/>
    <x v="1"/>
    <s v="77 min"/>
    <n v="77"/>
    <n v="77"/>
    <n v="509.1791145857178"/>
    <s v=""/>
    <s v="Documentaries"/>
    <s v="Documentaries"/>
    <s v="Documentaries"/>
    <n v="1"/>
  </r>
  <r>
    <n v="4654"/>
    <s v="s4654"/>
    <x v="0"/>
    <s v="City of Joy"/>
    <s v="Madeleine Gavin"/>
    <m/>
    <n v="0"/>
    <s v="United States"/>
    <s v="United States,"/>
    <n v="2"/>
    <d v="2018-09-07T00:00:00"/>
    <n v="2018"/>
    <x v="5"/>
    <s v="77 min"/>
    <n v="77"/>
    <n v="77"/>
    <n v="509.1791145857178"/>
    <s v=""/>
    <s v="Documentaries"/>
    <s v="Documentaries"/>
    <s v="Documentaries"/>
    <n v="1"/>
  </r>
  <r>
    <n v="4786"/>
    <s v="s4786"/>
    <x v="0"/>
    <s v="Sommore: Chandelier Status"/>
    <s v="Kevin Layne"/>
    <s v="Sommore"/>
    <n v="1"/>
    <s v="United States"/>
    <s v="United States"/>
    <n v="1"/>
    <d v="2018-07-04T00:00:00"/>
    <n v="2013"/>
    <x v="5"/>
    <s v="77 min"/>
    <n v="77"/>
    <n v="77"/>
    <n v="509.1791145857178"/>
    <s v=""/>
    <s v="Stand-Up Comedy"/>
    <s v="Stand-Up Comedy"/>
    <s v="Stand-Up Comedy"/>
    <n v="1"/>
  </r>
  <r>
    <n v="4809"/>
    <s v="s4809"/>
    <x v="0"/>
    <s v="Jani Due√±as: Grandes fracasos de ayer y hoy"/>
    <s v="Ra√∫l Campos, Jan Suter"/>
    <s v="Jani Due√±as"/>
    <n v="1"/>
    <s v="Chile"/>
    <s v="Chile"/>
    <n v="1"/>
    <d v="2018-06-29T00:00:00"/>
    <n v="2018"/>
    <x v="5"/>
    <s v="77 min"/>
    <n v="77"/>
    <n v="77"/>
    <n v="509.1791145857178"/>
    <s v=""/>
    <s v="Stand-Up Comedy"/>
    <s v="Stand-Up Comedy"/>
    <s v="Stand-Up Comedy"/>
    <n v="1"/>
  </r>
  <r>
    <n v="5719"/>
    <s v="s5719"/>
    <x v="0"/>
    <s v="Mumbai Cha Raja"/>
    <s v="Manjeet Singh"/>
    <s v="Rahul Bairagi, Arbaaz Khan, Tejas Parvatkar, Dhanshree Jain, Salman Khan, Aftab Khan"/>
    <n v="6"/>
    <s v="India"/>
    <s v="India"/>
    <n v="1"/>
    <d v="2016-11-15T00:00:00"/>
    <n v="2012"/>
    <x v="5"/>
    <s v="77 min"/>
    <n v="77"/>
    <n v="77"/>
    <n v="509.1791145857178"/>
    <s v=""/>
    <s v="Dramas, Independent Movies, International Movies"/>
    <s v="Dramas"/>
    <s v="Dramas, Independent Movies, International Movies"/>
    <n v="3"/>
  </r>
  <r>
    <n v="5744"/>
    <s v="s5744"/>
    <x v="0"/>
    <s v="7 a√±os"/>
    <s v="Roger Gual"/>
    <s v="Paco Le√≥n, Juana Acosta, Juan Pablo Raba, Alex Brendem√ºhl, Manuel Mor√≥n"/>
    <n v="5"/>
    <s v="Spain"/>
    <s v="Spain"/>
    <n v="1"/>
    <d v="2016-10-27T00:00:00"/>
    <n v="2016"/>
    <x v="5"/>
    <s v="77 min"/>
    <n v="77"/>
    <n v="77"/>
    <n v="509.1791145857178"/>
    <s v=""/>
    <s v="Dramas, International Movies"/>
    <s v="Dramas"/>
    <s v="Dramas, International Movies"/>
    <n v="2"/>
  </r>
  <r>
    <n v="5748"/>
    <s v="s5748"/>
    <x v="0"/>
    <s v="Berserk: The Golden Age Arc I - The Egg of the King"/>
    <s v="Toshiyuki Kubooka"/>
    <s v="Hiroaki Iwanaga, Takahiro Sakurai, Toa Yukinari, Yuki Kaji, Minako Kotobuki, Takahiro Fujiwara, Yoshiro Matsumoto, Kazuki Yao, Aki Toyosaki, Rikiya Koyama, Kenta Miyake"/>
    <n v="11"/>
    <s v="Japan"/>
    <s v="Japan"/>
    <n v="1"/>
    <d v="2016-10-15T00:00:00"/>
    <n v="2012"/>
    <x v="5"/>
    <s v="77 min"/>
    <n v="77"/>
    <n v="77"/>
    <n v="509.1791145857178"/>
    <s v=""/>
    <s v="Action &amp; Adventure, Anime Features, International Movies"/>
    <s v="Action &amp; Adventure"/>
    <s v="Action &amp; Adventure, Anime Features, International Movies"/>
    <n v="3"/>
  </r>
  <r>
    <n v="5818"/>
    <s v="s5818"/>
    <x v="0"/>
    <s v="Jim Gaffigan: Mr. Universe"/>
    <s v="Jay Karas"/>
    <s v="Jim Gaffigan"/>
    <n v="1"/>
    <s v="United States"/>
    <s v="United States"/>
    <n v="1"/>
    <d v="2016-08-11T00:00:00"/>
    <n v="2012"/>
    <x v="1"/>
    <s v="77 min"/>
    <n v="77"/>
    <n v="77"/>
    <n v="509.1791145857178"/>
    <s v=""/>
    <s v="Stand-Up Comedy"/>
    <s v="Stand-Up Comedy"/>
    <s v="Stand-Up Comedy"/>
    <n v="1"/>
  </r>
  <r>
    <n v="6069"/>
    <s v="s6069"/>
    <x v="0"/>
    <s v="A.M.I."/>
    <s v="Rusty Nixon"/>
    <s v="Debs Howard, Philip Granger, Sam Robert Muik, Havana Guppy, Bonnie Hay, Veronica Hampson, Lori Triolo, Andrew Coghlan, Laura Mitchell, Elinet Louicius"/>
    <n v="10"/>
    <s v="Canada"/>
    <s v="Canada"/>
    <n v="1"/>
    <d v="2020-10-01T00:00:00"/>
    <n v="2019"/>
    <x v="5"/>
    <s v="77 min"/>
    <n v="77"/>
    <n v="77"/>
    <n v="509.1791145857178"/>
    <s v=""/>
    <s v="Horror Movies"/>
    <s v="Horror Movies"/>
    <s v="Horror Movies"/>
    <n v="1"/>
  </r>
  <r>
    <n v="6436"/>
    <s v="s6436"/>
    <x v="0"/>
    <s v="Cave"/>
    <s v="Henrik Martin Dahlsbakken"/>
    <s v="Heidi Toini, Benjamin Helstad, Mads Sjogard Pettersen, Ingar Helge Gimle"/>
    <n v="4"/>
    <s v="Norway"/>
    <s v="Norway"/>
    <n v="1"/>
    <d v="2017-06-15T00:00:00"/>
    <n v="2016"/>
    <x v="5"/>
    <s v="77 min"/>
    <n v="77"/>
    <n v="77"/>
    <n v="509.1791145857178"/>
    <s v=""/>
    <s v="Action &amp; Adventure, International Movies, Thrillers"/>
    <s v="Action &amp; Adventure"/>
    <s v="Action &amp; Adventure, International Movies, Thrillers"/>
    <n v="3"/>
  </r>
  <r>
    <n v="6857"/>
    <s v="s6857"/>
    <x v="0"/>
    <s v="GLOW: The Story of the Gorgeous Ladies of Wrestling"/>
    <s v="Brett Whitcomb"/>
    <m/>
    <n v="0"/>
    <s v="United States"/>
    <s v="United States"/>
    <n v="1"/>
    <d v="2017-03-31T00:00:00"/>
    <n v="2012"/>
    <x v="11"/>
    <s v="77 min"/>
    <n v="77"/>
    <n v="77"/>
    <n v="509.1791145857178"/>
    <s v=""/>
    <s v="Documentaries, Sports Movies"/>
    <s v="Documentaries"/>
    <s v="Documentaries, Sports Movies"/>
    <n v="2"/>
  </r>
  <r>
    <n v="7097"/>
    <s v="s7097"/>
    <x v="0"/>
    <s v="Iron Cowboy: The Story of the 50.50.50"/>
    <s v="Jacob Schwab"/>
    <s v="James Lawrence"/>
    <n v="1"/>
    <s v="United States"/>
    <s v="United States"/>
    <n v="1"/>
    <d v="2019-07-19T00:00:00"/>
    <n v="2018"/>
    <x v="1"/>
    <s v="77 min"/>
    <n v="77"/>
    <n v="77"/>
    <n v="509.1791145857178"/>
    <s v=""/>
    <s v="Documentaries, Sports Movies"/>
    <s v="Documentaries"/>
    <s v="Documentaries, Sports Movies"/>
    <n v="2"/>
  </r>
  <r>
    <n v="7351"/>
    <s v="s7351"/>
    <x v="0"/>
    <s v="Love Shot"/>
    <s v="Steven Fine"/>
    <s v="Dakota Loesch, Amy Tsang, John Kapelos, Cruz Kim, Victor J. Ho, Clint Jung, Daniel Phai, Cindy Chu, Brian Kurtis, Pete Herron"/>
    <n v="10"/>
    <s v="United States"/>
    <s v="United States"/>
    <n v="1"/>
    <d v="2019-07-15T00:00:00"/>
    <n v="2018"/>
    <x v="5"/>
    <s v="77 min"/>
    <n v="77"/>
    <n v="77"/>
    <n v="509.1791145857178"/>
    <s v=""/>
    <s v="Dramas, Thrillers"/>
    <s v="Dramas"/>
    <s v="Dramas, Thrillers"/>
    <n v="2"/>
  </r>
  <r>
    <n v="7357"/>
    <s v="s7357"/>
    <x v="0"/>
    <s v="Loving Annabelle"/>
    <s v="Katherine Brooks"/>
    <s v="Erin Kelly, Diane Gaidry, Laura Breckenridge, Michelle Horn, Gustine Fudickar, Ilene Graff, Kevin McCarthy, Markus Flanagan"/>
    <n v="8"/>
    <s v="United States"/>
    <s v="United States"/>
    <n v="1"/>
    <d v="2018-07-01T00:00:00"/>
    <n v="2006"/>
    <x v="5"/>
    <s v="77 min"/>
    <n v="77"/>
    <n v="77"/>
    <n v="509.1791145857178"/>
    <s v=""/>
    <s v="Dramas, Independent Movies, LGBTQ Movies"/>
    <s v="Dramas"/>
    <s v="Dramas, Independent Movies, LGBTQ Movies"/>
    <n v="3"/>
  </r>
  <r>
    <n v="7415"/>
    <s v="s7415"/>
    <x v="0"/>
    <s v="Marvel &amp; ESPN Films Present: 1 of 1: Genesis"/>
    <s v="Eric Drath"/>
    <s v="Manny Pacquiao, Michael Smith, Tony Hawk, Esther Howard, Alex Morgan, Danica Patrick, Russell Wilson, Carmelo Anthony, Dwight Howard, Joe Quesada, Albert Pujols, Brandi Chastain, Cal Ripken Jr."/>
    <n v="13"/>
    <m/>
    <m/>
    <n v="0"/>
    <d v="2015-03-15T00:00:00"/>
    <n v="2014"/>
    <x v="6"/>
    <s v="77 min"/>
    <n v="77"/>
    <n v="77"/>
    <n v="509.1791145857178"/>
    <s v=""/>
    <s v="Documentaries, Sports Movies"/>
    <s v="Documentaries"/>
    <s v="Documentaries, Sports Movies"/>
    <n v="2"/>
  </r>
  <r>
    <n v="7536"/>
    <s v="s7536"/>
    <x v="0"/>
    <s v="My Entire High School Sinking Into the Sea"/>
    <s v="Dash Shaw"/>
    <s v="Jason Schwartzman, Lena Dunham, Reggie Watts, Maya Rudolph, Susan Sarandon, Thomas Jay Ryan, Alex Karpovsky, Louisa Krause, John Cameron Mitchell, Matthew Maher"/>
    <n v="10"/>
    <s v="United States"/>
    <s v="United States"/>
    <n v="1"/>
    <d v="2018-01-23T00:00:00"/>
    <n v="2016"/>
    <x v="2"/>
    <s v="77 min"/>
    <n v="77"/>
    <n v="77"/>
    <n v="509.1791145857178"/>
    <s v=""/>
    <s v="Comedies, Independent Movies"/>
    <s v="Comedies"/>
    <s v="Comedies, Independent Movies"/>
    <n v="2"/>
  </r>
  <r>
    <n v="7709"/>
    <s v="s7709"/>
    <x v="0"/>
    <s v="Paris Is Burning"/>
    <s v="Jennie Livingston"/>
    <m/>
    <n v="0"/>
    <s v="United States"/>
    <s v="United States"/>
    <n v="1"/>
    <d v="2017-02-01T00:00:00"/>
    <n v="1990"/>
    <x v="12"/>
    <s v="77 min"/>
    <n v="77"/>
    <n v="77"/>
    <n v="509.1791145857178"/>
    <s v=""/>
    <s v="Classic Movies, Cult Movies, Documentaries"/>
    <s v="Classic Movies"/>
    <s v="Classic Movies, Cult Movies, Documentaries"/>
    <n v="3"/>
  </r>
  <r>
    <n v="7758"/>
    <s v="s7758"/>
    <x v="0"/>
    <s v="Porto"/>
    <s v="Gabe Klinger"/>
    <s v="Anton Yelchin, Lucie Lucas, Fran√ßoise Lebrun, Paulo Calatr√©"/>
    <n v="4"/>
    <s v="Portugal"/>
    <s v="Portugal, France, Poland, United States"/>
    <n v="4"/>
    <d v="2018-04-16T00:00:00"/>
    <n v="2016"/>
    <x v="5"/>
    <s v="77 min"/>
    <n v="77"/>
    <n v="77"/>
    <n v="509.1791145857178"/>
    <s v=""/>
    <s v="Dramas, Independent Movies, Romantic Movies"/>
    <s v="Dramas"/>
    <s v="Dramas, Independent Movies, Romantic Movies"/>
    <n v="3"/>
  </r>
  <r>
    <n v="7960"/>
    <s v="s7960"/>
    <x v="0"/>
    <s v="Scooby-Doo on Zombie Island"/>
    <s v="Hiroshi Aoyama, Kazumi Fukushima, Jim Stenstrum"/>
    <s v="Scott Innes, Billy West, Mary Kay Bergman, Frank Welker, B.J. Ward, Adrienne Barbeau, Tara Strong, Cam Clarke, Mark Hamill"/>
    <n v="9"/>
    <s v="United States"/>
    <s v="United States"/>
    <n v="1"/>
    <d v="2019-12-15T00:00:00"/>
    <n v="1998"/>
    <x v="6"/>
    <s v="77 min"/>
    <n v="77"/>
    <n v="77"/>
    <n v="509.1791145857178"/>
    <s v=""/>
    <s v="Children &amp; Family Movies"/>
    <s v="Children &amp; Family Movies"/>
    <s v="Children &amp; Family Movies"/>
    <n v="1"/>
  </r>
  <r>
    <n v="8020"/>
    <s v="s8020"/>
    <x v="0"/>
    <s v="Silicon Cowboys"/>
    <s v="Jason Cohen"/>
    <m/>
    <n v="0"/>
    <s v="United States"/>
    <s v="United States"/>
    <n v="1"/>
    <d v="2017-04-01T00:00:00"/>
    <n v="2016"/>
    <x v="6"/>
    <s v="77 min"/>
    <n v="77"/>
    <n v="77"/>
    <n v="509.1791145857178"/>
    <s v=""/>
    <s v="Documentaries"/>
    <s v="Documentaries"/>
    <s v="Documentaries"/>
    <n v="1"/>
  </r>
  <r>
    <n v="8479"/>
    <s v="s8479"/>
    <x v="0"/>
    <s v="The Rebound"/>
    <s v="Shaina Allen"/>
    <s v="Orlando Carrillo, Mario Moran, Jeremie Phenom Thomas"/>
    <n v="3"/>
    <s v="United States"/>
    <s v="United States"/>
    <n v="1"/>
    <d v="2019-02-28T00:00:00"/>
    <n v="2016"/>
    <x v="5"/>
    <s v="77 min"/>
    <n v="77"/>
    <n v="77"/>
    <n v="509.1791145857178"/>
    <s v=""/>
    <s v="Documentaries, Sports Movies"/>
    <s v="Documentaries"/>
    <s v="Documentaries, Sports Movies"/>
    <n v="2"/>
  </r>
  <r>
    <n v="8578"/>
    <s v="s8578"/>
    <x v="0"/>
    <s v="This Was Tomorrow"/>
    <s v="Wim Bonte"/>
    <m/>
    <n v="0"/>
    <s v="Belgium"/>
    <s v="Belgium"/>
    <n v="1"/>
    <d v="2015-12-15T00:00:00"/>
    <n v="2015"/>
    <x v="11"/>
    <s v="77 min"/>
    <n v="77"/>
    <n v="77"/>
    <n v="509.1791145857178"/>
    <s v=""/>
    <s v="Documentaries, International Movies, Music &amp; Musicals"/>
    <s v="Documentaries"/>
    <s v="Documentaries, International Movies, Music &amp; Musicals"/>
    <n v="3"/>
  </r>
  <r>
    <n v="8582"/>
    <s v="s8582"/>
    <x v="0"/>
    <s v="Thor: Tales of Asgard"/>
    <s v="Sam Liu"/>
    <s v="Matthew Wolf, Rick Gomez, Tara Strong, Alistair Abell, Paul Dobson, Brent Chapman, Chris Britton, Ron Halder, Cathy Weseluck, Michael Dobson"/>
    <n v="10"/>
    <s v="United States"/>
    <s v="United States, Canada"/>
    <n v="2"/>
    <d v="2020-04-15T00:00:00"/>
    <n v="2011"/>
    <x v="8"/>
    <s v="77 min"/>
    <n v="77"/>
    <n v="77"/>
    <n v="509.1791145857178"/>
    <s v=""/>
    <s v="Children &amp; Family Movies"/>
    <s v="Children &amp; Family Movies"/>
    <s v="Children &amp; Family Movies"/>
    <n v="1"/>
  </r>
  <r>
    <n v="263"/>
    <s v="s263"/>
    <x v="0"/>
    <s v="Untold: Deal With the Devil"/>
    <s v="Laura Brownson"/>
    <m/>
    <n v="0"/>
    <m/>
    <m/>
    <n v="0"/>
    <d v="2021-08-18T00:00:00"/>
    <n v="2021"/>
    <x v="5"/>
    <s v="78 min"/>
    <n v="78"/>
    <n v="78"/>
    <n v="465.04911947888371"/>
    <s v=""/>
    <s v="Documentaries, LGBTQ Movies, Sports Movies"/>
    <s v="Documentaries"/>
    <s v="Documentaries, LGBTQ Movies, Sports Movies"/>
    <n v="3"/>
  </r>
  <r>
    <n v="774"/>
    <s v="s774"/>
    <x v="0"/>
    <s v="The Girl and the Gun"/>
    <s v="Rae Red"/>
    <s v="Janine Gutierrez, Felix Roco, JC Santos, Elijah Canlas, Sky Teotico, Archi Adamos, Allan Paule, Ruby Ruiz, Bie Ruaro, Jess Mendoza"/>
    <n v="10"/>
    <s v="Philippines"/>
    <s v="Philippines"/>
    <n v="1"/>
    <d v="2021-06-03T00:00:00"/>
    <n v="2019"/>
    <x v="5"/>
    <s v="78 min"/>
    <n v="78"/>
    <n v="78"/>
    <n v="465.04911947888371"/>
    <s v=""/>
    <s v="Dramas, International Movies, Thrillers"/>
    <s v="Dramas"/>
    <s v="Dramas, International Movies, Thrillers"/>
    <n v="3"/>
  </r>
  <r>
    <n v="938"/>
    <s v="s938"/>
    <x v="0"/>
    <s v="Motu Patlu in Dragon's World"/>
    <s v="Suhas Kadav"/>
    <s v="Saurav Chakrabarty"/>
    <n v="1"/>
    <m/>
    <m/>
    <n v="0"/>
    <d v="2021-05-01T00:00:00"/>
    <n v="2017"/>
    <x v="8"/>
    <s v="78 min"/>
    <n v="78"/>
    <n v="78"/>
    <n v="465.04911947888371"/>
    <s v=""/>
    <s v="Children &amp; Family Movies, Comedies"/>
    <s v="Children &amp; Family Movies"/>
    <s v="Children &amp; Family Movies, Comedies"/>
    <n v="2"/>
  </r>
  <r>
    <n v="1079"/>
    <s v="s1079"/>
    <x v="0"/>
    <s v="Shiva: The Secret World Of Vedas City"/>
    <s v="Suhas Kadav"/>
    <m/>
    <n v="0"/>
    <m/>
    <m/>
    <n v="0"/>
    <d v="2021-04-13T00:00:00"/>
    <n v="2017"/>
    <x v="0"/>
    <s v="78 min"/>
    <n v="78"/>
    <n v="78"/>
    <n v="465.04911947888371"/>
    <s v=""/>
    <s v="Children &amp; Family Movies"/>
    <s v="Children &amp; Family Movies"/>
    <s v="Children &amp; Family Movies"/>
    <n v="1"/>
  </r>
  <r>
    <n v="1091"/>
    <s v="s1091"/>
    <x v="0"/>
    <s v="Story of Kale: When Someone's in Love"/>
    <s v="Angga Dwimas Sasongko"/>
    <s v="Ardhito Pramono, Aur√©lie Moeremans, Arya Saloka, Roy Sungkono, Gilbert Pohan, Azizah Hanum, Tanta Ginting"/>
    <n v="7"/>
    <s v="Indonesia"/>
    <s v="Indonesia"/>
    <n v="1"/>
    <d v="2021-04-08T00:00:00"/>
    <n v="2020"/>
    <x v="6"/>
    <s v="78 min"/>
    <n v="78"/>
    <n v="78"/>
    <n v="465.04911947888371"/>
    <s v=""/>
    <s v="Dramas, International Movies, Romantic Movies"/>
    <s v="Dramas"/>
    <s v="Dramas, International Movies, Romantic Movies"/>
    <n v="3"/>
  </r>
  <r>
    <n v="1812"/>
    <s v="s1812"/>
    <x v="0"/>
    <s v="Yes, God, Yes"/>
    <s v="Karen Maine"/>
    <s v="Natalia Dyer, Timothy Simons, Wolfgang Novogratz, Francesca Reale, Susan Blackwell, Alisha Boe, Donna Lynne Champlin, Parker Wierling"/>
    <n v="8"/>
    <s v="United States"/>
    <s v="United States"/>
    <n v="1"/>
    <d v="2020-10-22T00:00:00"/>
    <n v="2020"/>
    <x v="12"/>
    <s v="78 min"/>
    <n v="78"/>
    <n v="78"/>
    <n v="465.04911947888371"/>
    <s v=""/>
    <s v="Comedies, Dramas, Independent Movies"/>
    <s v="Comedies"/>
    <s v="Comedies, Dramas, Independent Movies"/>
    <n v="3"/>
  </r>
  <r>
    <n v="3015"/>
    <s v="s3015"/>
    <x v="0"/>
    <s v="Deadcon"/>
    <s v="Caryn Waechter"/>
    <s v="Lauren Elizabeth, Claudia Sulewski, Keith Machekanyanga, Mimi Gianopulos, Lukas Gage, Carl Gilliard, Caeli, Mark Dohner, Jessie Paege, Richard Kohnke, Dominic Burgess, Judah Mackey"/>
    <n v="12"/>
    <s v="United States"/>
    <s v="United States"/>
    <n v="1"/>
    <d v="2020-01-16T00:00:00"/>
    <n v="2019"/>
    <x v="1"/>
    <s v="78 min"/>
    <n v="78"/>
    <n v="78"/>
    <n v="465.04911947888371"/>
    <s v=""/>
    <s v="Horror Movies"/>
    <s v="Horror Movies"/>
    <s v="Horror Movies"/>
    <n v="1"/>
  </r>
  <r>
    <n v="3058"/>
    <s v="s3058"/>
    <x v="0"/>
    <s v="Garfield Gets Real"/>
    <s v="Mark A.Z. Dipp√©, Kyung Ho Lee"/>
    <s v="Frank Welker, Wally Wingert, Gregg Berger, Jennifer Darling, Pat Fraley, Jason Marsden, Neil Ross, Audrey Wasilewski, Stephen Stanton, Greg Eagles"/>
    <n v="10"/>
    <s v="United States"/>
    <s v="United States"/>
    <n v="1"/>
    <d v="2020-01-01T00:00:00"/>
    <n v="2007"/>
    <x v="0"/>
    <s v="78 min"/>
    <n v="78"/>
    <n v="78"/>
    <n v="465.04911947888371"/>
    <s v=""/>
    <s v="Children &amp; Family Movies, Comedies"/>
    <s v="Children &amp; Family Movies"/>
    <s v="Children &amp; Family Movies, Comedies"/>
    <n v="2"/>
  </r>
  <r>
    <n v="3060"/>
    <s v="s3060"/>
    <x v="0"/>
    <s v="Garfield's Pet Force"/>
    <s v="Mark A.Z. Dipp√©"/>
    <s v="Frank Welker, Vanessa Marshall, Gregg Berger, Wally Wingert, Audrey Wasilewski, Jason Marsden, Fred Tatasciore, Stephen Stanton, Jennifer Darling, Neil Ross, Greg Eagles, Cathy Cavadini, David Michie, Greg Finley"/>
    <n v="14"/>
    <s v="South Korea"/>
    <s v="South Korea, United States"/>
    <n v="2"/>
    <d v="2020-01-01T00:00:00"/>
    <n v="2009"/>
    <x v="3"/>
    <s v="78 min"/>
    <n v="78"/>
    <n v="78"/>
    <n v="465.04911947888371"/>
    <s v=""/>
    <s v="Children &amp; Family Movies, Comedies"/>
    <s v="Children &amp; Family Movies"/>
    <s v="Children &amp; Family Movies, Comedies"/>
    <n v="2"/>
  </r>
  <r>
    <n v="3257"/>
    <s v="s3257"/>
    <x v="0"/>
    <s v="Iliza Shlesinger: Unveiled"/>
    <s v="Steve Paley"/>
    <s v="Iliza Shlesinger"/>
    <n v="1"/>
    <s v="United States"/>
    <s v="United States"/>
    <n v="1"/>
    <d v="2019-11-19T00:00:00"/>
    <n v="2019"/>
    <x v="5"/>
    <s v="78 min"/>
    <n v="78"/>
    <n v="78"/>
    <n v="465.04911947888371"/>
    <s v=""/>
    <s v="Stand-Up Comedy"/>
    <s v="Stand-Up Comedy"/>
    <s v="Stand-Up Comedy"/>
    <n v="1"/>
  </r>
  <r>
    <n v="3301"/>
    <s v="s3301"/>
    <x v="0"/>
    <s v="Burning Cane"/>
    <s v="Phillip Youmans"/>
    <s v="Wendell Pierce, Karen Kaia Livers, Dominique McClellan, Braelyn Kelly, Emyri Crutchfield, Cynthia Capers, Erika Woods"/>
    <n v="7"/>
    <s v="United States"/>
    <s v="United States"/>
    <n v="1"/>
    <d v="2019-11-06T00:00:00"/>
    <n v="2019"/>
    <x v="5"/>
    <s v="78 min"/>
    <n v="78"/>
    <n v="78"/>
    <n v="465.04911947888371"/>
    <s v=""/>
    <s v="Dramas"/>
    <s v="Dramas"/>
    <s v="Dramas"/>
    <n v="1"/>
  </r>
  <r>
    <n v="3312"/>
    <s v="s3312"/>
    <x v="0"/>
    <s v="Minimalism: A Documentary About the Important Things"/>
    <s v="Matt D'Avella"/>
    <s v="Joshua Fields Millburn, Ryan Nicodemus"/>
    <n v="2"/>
    <s v="United States"/>
    <s v="United States"/>
    <n v="1"/>
    <d v="2019-11-04T00:00:00"/>
    <n v="2016"/>
    <x v="1"/>
    <s v="78 min"/>
    <n v="78"/>
    <n v="78"/>
    <n v="465.04911947888371"/>
    <s v=""/>
    <s v="Documentaries"/>
    <s v="Documentaries"/>
    <s v="Documentaries"/>
    <n v="1"/>
  </r>
  <r>
    <n v="3419"/>
    <s v="s3419"/>
    <x v="0"/>
    <s v="League of Legends Origins"/>
    <s v="Leslie Iwerks"/>
    <m/>
    <n v="0"/>
    <s v="United States"/>
    <s v="United States"/>
    <n v="1"/>
    <d v="2019-10-16T00:00:00"/>
    <n v="2019"/>
    <x v="5"/>
    <s v="78 min"/>
    <n v="78"/>
    <n v="78"/>
    <n v="465.04911947888371"/>
    <s v=""/>
    <s v="Documentaries"/>
    <s v="Documentaries"/>
    <s v="Documentaries"/>
    <n v="1"/>
  </r>
  <r>
    <n v="4278"/>
    <s v="s4278"/>
    <x v="0"/>
    <d v="1899-12-30T23:59:00"/>
    <s v="Gilbert Chan"/>
    <s v="Tedd Chan, Stella Chung, Henley Hii, Lawrence Koh, Tommy Kuan, Josh Lai, Mark Lee, Susan Leong, Benjamin Lim"/>
    <n v="9"/>
    <s v="Singapore"/>
    <s v="Singapore"/>
    <n v="1"/>
    <d v="2018-12-20T00:00:00"/>
    <n v="2011"/>
    <x v="12"/>
    <s v="78 min"/>
    <n v="78"/>
    <n v="78"/>
    <n v="465.04911947888371"/>
    <s v=""/>
    <s v="Horror Movies, International Movies"/>
    <s v="Horror Movies"/>
    <s v="Horror Movies, International Movies"/>
    <n v="2"/>
  </r>
  <r>
    <n v="4299"/>
    <s v="s4299"/>
    <x v="0"/>
    <s v="Once in a Lifetime Sessions with George Ezra"/>
    <m/>
    <m/>
    <n v="0"/>
    <s v="United States"/>
    <s v="United States"/>
    <n v="1"/>
    <d v="2018-12-15T00:00:00"/>
    <n v="2018"/>
    <x v="5"/>
    <s v="78 min"/>
    <n v="78"/>
    <n v="78"/>
    <n v="465.04911947888371"/>
    <s v=""/>
    <s v="Documentaries, Music &amp; Musicals"/>
    <s v="Documentaries"/>
    <s v="Documentaries, Music &amp; Musicals"/>
    <n v="2"/>
  </r>
  <r>
    <n v="4918"/>
    <s v="s4918"/>
    <x v="0"/>
    <s v="Fishtronaut: The Movie"/>
    <s v="C√©lia Catunda, Kiko Mistrorigo, Rodrigo Eba"/>
    <s v="F√°bio Lucindo, Celso Alves, Fernanda Bullara"/>
    <n v="3"/>
    <s v="Brazil"/>
    <s v="Brazil"/>
    <n v="1"/>
    <d v="2018-04-25T00:00:00"/>
    <n v="2018"/>
    <x v="0"/>
    <s v="78 min"/>
    <n v="78"/>
    <n v="78"/>
    <n v="465.04911947888371"/>
    <s v=""/>
    <s v="Children &amp; Family Movies"/>
    <s v="Children &amp; Family Movies"/>
    <s v="Children &amp; Family Movies"/>
    <n v="1"/>
  </r>
  <r>
    <n v="4941"/>
    <s v="s4941"/>
    <x v="0"/>
    <s v="Todo lo que ser√≠a Lucas Lauriente"/>
    <s v="Ra√∫l Campos, Jan Suter"/>
    <s v="Lucas Lauriente"/>
    <n v="1"/>
    <s v="Argentina"/>
    <s v="Argentina"/>
    <n v="1"/>
    <d v="2018-04-06T00:00:00"/>
    <n v="2018"/>
    <x v="5"/>
    <s v="78 min"/>
    <n v="78"/>
    <n v="78"/>
    <n v="465.04911947888371"/>
    <s v=""/>
    <s v="Stand-Up Comedy"/>
    <s v="Stand-Up Comedy"/>
    <s v="Stand-Up Comedy"/>
    <n v="1"/>
  </r>
  <r>
    <n v="4961"/>
    <s v="s4961"/>
    <x v="0"/>
    <s v="Happy Anniversary"/>
    <s v="Jared Stern"/>
    <s v="No√´l Wells, Ben Schwartz, Joe Pantoliano, Annie Potts, Rahul Kohli, Kristin Bauer van Straten, David Walton, Leonardo Nam, Kate Berlant"/>
    <n v="9"/>
    <s v="United States"/>
    <s v="United States"/>
    <n v="1"/>
    <d v="2018-03-30T00:00:00"/>
    <n v="2018"/>
    <x v="5"/>
    <s v="78 min"/>
    <n v="78"/>
    <n v="78"/>
    <n v="465.04911947888371"/>
    <s v=""/>
    <s v="Comedies, Romantic Movies"/>
    <s v="Comedies"/>
    <s v="Comedies, Romantic Movies"/>
    <n v="2"/>
  </r>
  <r>
    <n v="5000"/>
    <s v="s5000"/>
    <x v="0"/>
    <s v="Expedition China"/>
    <s v="Ben Wallis"/>
    <s v="Maggie Q"/>
    <n v="1"/>
    <m/>
    <m/>
    <n v="0"/>
    <d v="2018-03-04T00:00:00"/>
    <n v="2017"/>
    <x v="4"/>
    <s v="78 min"/>
    <n v="78"/>
    <n v="78"/>
    <n v="465.04911947888371"/>
    <s v=""/>
    <s v="Children &amp; Family Movies, Documentaries"/>
    <s v="Children &amp; Family Movies"/>
    <s v="Children &amp; Family Movies, Documentaries"/>
    <n v="2"/>
  </r>
  <r>
    <n v="5137"/>
    <s v="s5137"/>
    <x v="0"/>
    <s v="Temple"/>
    <s v="Michael Barrett"/>
    <s v="Logan Huffman, Natalia Warner, Brandon Sklenar, Naoto Takenaka, Asahi Uchida, Mei Kurokawa, Hisashi Miyazawa, Miho Tamaki, Seiki Chiba, Yoshimi Tachi"/>
    <n v="10"/>
    <s v="Japan"/>
    <s v="Japan, United States"/>
    <n v="2"/>
    <d v="2017-12-02T00:00:00"/>
    <n v="2017"/>
    <x v="5"/>
    <s v="78 min"/>
    <n v="78"/>
    <n v="78"/>
    <n v="465.04911947888371"/>
    <s v=""/>
    <s v="Horror Movies, Independent Movies"/>
    <s v="Horror Movies"/>
    <s v="Horror Movies, Independent Movies"/>
    <n v="2"/>
  </r>
  <r>
    <n v="5274"/>
    <s v="s5274"/>
    <x v="0"/>
    <s v="Ghost of the Mountains"/>
    <s v="Ben Wallis"/>
    <s v="Antoine Fuqua"/>
    <n v="1"/>
    <s v="United States"/>
    <s v="United States"/>
    <n v="1"/>
    <d v="2017-09-13T00:00:00"/>
    <n v="2017"/>
    <x v="3"/>
    <s v="78 min"/>
    <n v="78"/>
    <n v="78"/>
    <n v="465.04911947888371"/>
    <s v=""/>
    <s v="Children &amp; Family Movies, Documentaries"/>
    <s v="Children &amp; Family Movies"/>
    <s v="Children &amp; Family Movies, Documentaries"/>
    <n v="2"/>
  </r>
  <r>
    <n v="5282"/>
    <s v="s5282"/>
    <x v="0"/>
    <s v="Joaqu√≠n Reyes: Una y no m√°s"/>
    <s v="Jos√© Miguel Contreras"/>
    <s v="Joaqu√≠n Reyes"/>
    <n v="1"/>
    <m/>
    <m/>
    <n v="0"/>
    <d v="2017-09-08T00:00:00"/>
    <n v="2017"/>
    <x v="5"/>
    <s v="78 min"/>
    <n v="78"/>
    <n v="78"/>
    <n v="465.04911947888371"/>
    <s v=""/>
    <s v="Stand-Up Comedy"/>
    <s v="Stand-Up Comedy"/>
    <s v="Stand-Up Comedy"/>
    <n v="1"/>
  </r>
  <r>
    <n v="5551"/>
    <s v="s5551"/>
    <x v="0"/>
    <s v="Skins"/>
    <s v="Eduardo Casanova"/>
    <s v="Ana Polvorosa, Candela Pe√±a, Macarena G√≥mez, Carmen Machi, Jon Kortajarena, Secun de la Rosa, Itziar Castro, Antonio Dur√°n 'Morris', Joaqu√≠n Climent, Ana Mar√≠a Ayala, Eloi Costa"/>
    <n v="11"/>
    <s v="Spain"/>
    <s v="Spain"/>
    <n v="1"/>
    <d v="2017-04-01T00:00:00"/>
    <n v="2017"/>
    <x v="5"/>
    <s v="78 min"/>
    <n v="78"/>
    <n v="78"/>
    <n v="465.04911947888371"/>
    <s v=""/>
    <s v="Dramas, International Movies"/>
    <s v="Dramas"/>
    <s v="Dramas, International Movies"/>
    <n v="2"/>
  </r>
  <r>
    <n v="5597"/>
    <s v="s5597"/>
    <x v="0"/>
    <s v="Growing Up Wild"/>
    <s v="Keith Scholey"/>
    <s v="Daveed Diggs"/>
    <n v="1"/>
    <s v="United States"/>
    <s v="United States"/>
    <n v="1"/>
    <d v="2017-02-19T00:00:00"/>
    <n v="2016"/>
    <x v="3"/>
    <s v="78 min"/>
    <n v="78"/>
    <n v="78"/>
    <n v="465.04911947888371"/>
    <s v=""/>
    <s v="Children &amp; Family Movies, Documentaries"/>
    <s v="Children &amp; Family Movies"/>
    <s v="Children &amp; Family Movies, Documentaries"/>
    <n v="2"/>
  </r>
  <r>
    <n v="5615"/>
    <s v="s5615"/>
    <x v="0"/>
    <s v="Daniel Sosa: Sosafado"/>
    <s v="Ra√∫l Campos, Jan Suter"/>
    <s v="Daniel Sosa"/>
    <n v="1"/>
    <s v="Mexico"/>
    <s v="Mexico"/>
    <n v="1"/>
    <d v="2017-02-03T00:00:00"/>
    <n v="2017"/>
    <x v="5"/>
    <s v="78 min"/>
    <n v="78"/>
    <n v="78"/>
    <n v="465.04911947888371"/>
    <s v=""/>
    <s v="Stand-Up Comedy"/>
    <s v="Stand-Up Comedy"/>
    <s v="Stand-Up Comedy"/>
    <n v="1"/>
  </r>
  <r>
    <n v="5623"/>
    <s v="s5623"/>
    <x v="0"/>
    <s v="Bill Burr: Walk Your Way Out"/>
    <s v="Jay Karas"/>
    <s v="Bill Burr"/>
    <n v="1"/>
    <s v="United States"/>
    <s v="United States"/>
    <n v="1"/>
    <d v="2017-01-31T00:00:00"/>
    <n v="2017"/>
    <x v="5"/>
    <s v="78 min"/>
    <n v="78"/>
    <n v="78"/>
    <n v="465.04911947888371"/>
    <s v=""/>
    <s v="Stand-Up Comedy"/>
    <s v="Stand-Up Comedy"/>
    <s v="Stand-Up Comedy"/>
    <n v="1"/>
  </r>
  <r>
    <n v="5785"/>
    <s v="s5785"/>
    <x v="0"/>
    <s v="Iliza Shlesinger: Confirmed Kills"/>
    <s v="Bobcat Goldthwait"/>
    <s v="Iliza Shlesinger"/>
    <n v="1"/>
    <s v="United States"/>
    <s v="United States"/>
    <n v="1"/>
    <d v="2016-09-23T00:00:00"/>
    <n v="2016"/>
    <x v="5"/>
    <s v="78 min"/>
    <n v="78"/>
    <n v="78"/>
    <n v="465.04911947888371"/>
    <s v=""/>
    <s v="Stand-Up Comedy"/>
    <s v="Stand-Up Comedy"/>
    <s v="Stand-Up Comedy"/>
    <n v="1"/>
  </r>
  <r>
    <n v="5904"/>
    <s v="s5904"/>
    <x v="0"/>
    <s v="Creep"/>
    <s v="Patrick Brice"/>
    <s v="Mark Duplass, Patrick Brice"/>
    <n v="2"/>
    <s v="United States"/>
    <s v="United States"/>
    <n v="1"/>
    <d v="2015-07-14T00:00:00"/>
    <n v="2014"/>
    <x v="12"/>
    <s v="78 min"/>
    <n v="78"/>
    <n v="78"/>
    <n v="465.04911947888371"/>
    <s v=""/>
    <s v="Horror Movies, Independent Movies, Thrillers"/>
    <s v="Horror Movies"/>
    <s v="Horror Movies, Independent Movies, Thrillers"/>
    <n v="3"/>
  </r>
  <r>
    <n v="5912"/>
    <s v="s5912"/>
    <x v="0"/>
    <s v="Jen Kirkman: I'm Gonna Die Alone (And I Feel Fine)"/>
    <s v="Lance Bangs"/>
    <s v="Jen Kirkman"/>
    <n v="1"/>
    <s v="United States"/>
    <s v="United States"/>
    <n v="1"/>
    <d v="2015-05-22T00:00:00"/>
    <n v="2015"/>
    <x v="5"/>
    <s v="78 min"/>
    <n v="78"/>
    <n v="78"/>
    <n v="465.04911947888371"/>
    <s v=""/>
    <s v="Stand-Up Comedy"/>
    <s v="Stand-Up Comedy"/>
    <s v="Stand-Up Comedy"/>
    <n v="1"/>
  </r>
  <r>
    <n v="6221"/>
    <s v="s6221"/>
    <x v="0"/>
    <s v="Balto"/>
    <s v="Simon Wells"/>
    <s v="Kevin Bacon, Bob Hoskins, Bridget Fonda, Jim Cummings, Phil Collins, Jack Angel, Danny Mann, Robbie Rist"/>
    <n v="8"/>
    <s v="United States"/>
    <s v="United States"/>
    <n v="1"/>
    <d v="2018-04-01T00:00:00"/>
    <n v="1995"/>
    <x v="3"/>
    <s v="78 min"/>
    <n v="78"/>
    <n v="78"/>
    <n v="465.04911947888371"/>
    <s v=""/>
    <s v="Children &amp; Family Movies, Dramas"/>
    <s v="Children &amp; Family Movies"/>
    <s v="Children &amp; Family Movies, Dramas"/>
    <n v="2"/>
  </r>
  <r>
    <n v="6223"/>
    <s v="s6223"/>
    <x v="0"/>
    <s v="Balto 3: Wings of Change"/>
    <s v="Phil Weinstein"/>
    <s v="Maurice LaMarche, Sean Astin, Keith Carradine, Charles Fleischer, Jodi Benson, Bill Fagerbakke, Charity James, Kathy Najimy, David Paymer, Jean Smart"/>
    <n v="10"/>
    <s v="United States"/>
    <s v="United States"/>
    <n v="1"/>
    <d v="2018-04-01T00:00:00"/>
    <n v="2004"/>
    <x v="3"/>
    <s v="78 min"/>
    <n v="78"/>
    <n v="78"/>
    <n v="465.04911947888371"/>
    <s v=""/>
    <s v="Children &amp; Family Movies"/>
    <s v="Children &amp; Family Movies"/>
    <s v="Children &amp; Family Movies"/>
    <n v="1"/>
  </r>
  <r>
    <n v="6401"/>
    <s v="s6401"/>
    <x v="0"/>
    <s v="Caida del Cielo"/>
    <s v="N√©stor S√°nchez Sotelo"/>
    <s v="Muriel Santa Ana, Peto Menahem, H√©ctor D√≠az, Sebasti√°n Wainraich, Karina K., Hern√°n Jim√©nez, Fabi√°n Forte, Ver√≥nica Intile"/>
    <n v="8"/>
    <s v="Argentina"/>
    <s v="Argentina"/>
    <n v="1"/>
    <d v="2017-01-20T00:00:00"/>
    <n v="2016"/>
    <x v="5"/>
    <s v="78 min"/>
    <n v="78"/>
    <n v="78"/>
    <n v="465.04911947888371"/>
    <s v=""/>
    <s v="Comedies, International Movies, Romantic Movies"/>
    <s v="Comedies"/>
    <s v="Comedies, International Movies, Romantic Movies"/>
    <n v="3"/>
  </r>
  <r>
    <n v="7293"/>
    <s v="s7293"/>
    <x v="0"/>
    <s v="Leo the Lion"/>
    <s v="Mario Cambi"/>
    <s v="Daniel Amerman, John Cygan, Matthew Mercer, Amanda Allan, Porter Hansen, Debi Derryberry, Mari Devon, Eileen Galindo, Cole Sand"/>
    <n v="9"/>
    <s v="United States"/>
    <s v="United States, Italy"/>
    <n v="2"/>
    <d v="2015-12-20T00:00:00"/>
    <n v="2013"/>
    <x v="10"/>
    <s v="78 min"/>
    <n v="78"/>
    <n v="78"/>
    <n v="465.04911947888371"/>
    <s v=""/>
    <s v="Children &amp; Family Movies, Comedies"/>
    <s v="Children &amp; Family Movies"/>
    <s v="Children &amp; Family Movies, Comedies"/>
    <n v="2"/>
  </r>
  <r>
    <n v="7374"/>
    <s v="s7374"/>
    <x v="0"/>
    <s v="Maddman: The Steve Madden Story"/>
    <s v="Ben Patterson"/>
    <s v="Steve Madden"/>
    <n v="1"/>
    <s v="United States"/>
    <s v="United States"/>
    <n v="1"/>
    <d v="2018-01-01T00:00:00"/>
    <n v="2017"/>
    <x v="5"/>
    <s v="78 min"/>
    <n v="78"/>
    <n v="78"/>
    <n v="465.04911947888371"/>
    <s v=""/>
    <s v="Documentaries"/>
    <s v="Documentaries"/>
    <s v="Documentaries"/>
    <n v="1"/>
  </r>
  <r>
    <n v="7942"/>
    <s v="s7942"/>
    <x v="0"/>
    <s v="Satan &amp; Adam"/>
    <s v="V. Scott Balcerek"/>
    <s v="Sterling Magee, Adam Gussow"/>
    <n v="2"/>
    <s v="United States"/>
    <s v="United States"/>
    <n v="1"/>
    <d v="2019-06-01T00:00:00"/>
    <n v="2018"/>
    <x v="5"/>
    <s v="78 min"/>
    <n v="78"/>
    <n v="78"/>
    <n v="465.04911947888371"/>
    <s v=""/>
    <s v="Documentaries, Music &amp; Musicals"/>
    <s v="Documentaries"/>
    <s v="Documentaries, Music &amp; Musicals"/>
    <n v="2"/>
  </r>
  <r>
    <n v="8111"/>
    <s v="s8111"/>
    <x v="0"/>
    <s v="Stuart Little 2"/>
    <s v="Rob Minkoff"/>
    <s v="Michael J. Fox, Geena Davis, Hugh Laurie, Jonathan Lipnicki, Nathan Lane, Melanie Griffith, James Woods, Steve Zahn"/>
    <n v="8"/>
    <s v="United States"/>
    <s v="United States"/>
    <n v="1"/>
    <d v="2020-01-01T00:00:00"/>
    <n v="2002"/>
    <x v="7"/>
    <s v="78 min"/>
    <n v="78"/>
    <n v="78"/>
    <n v="465.04911947888371"/>
    <s v=""/>
    <s v="Children &amp; Family Movies, Comedies"/>
    <s v="Children &amp; Family Movies"/>
    <s v="Children &amp; Family Movies, Comedies"/>
    <n v="2"/>
  </r>
  <r>
    <n v="8179"/>
    <s v="s8179"/>
    <x v="0"/>
    <s v="The Accountant of Auschwitz"/>
    <s v="Matthew Shoychet"/>
    <m/>
    <n v="0"/>
    <s v="Canada"/>
    <s v="Canada"/>
    <n v="1"/>
    <d v="2019-07-01T00:00:00"/>
    <n v="2018"/>
    <x v="1"/>
    <s v="78 min"/>
    <n v="78"/>
    <n v="78"/>
    <n v="465.04911947888371"/>
    <s v=""/>
    <s v="Documentaries, International Movies"/>
    <s v="Documentaries"/>
    <s v="Documentaries, International Movies"/>
    <n v="2"/>
  </r>
  <r>
    <n v="8274"/>
    <s v="s8274"/>
    <x v="0"/>
    <s v="The Desert Bride"/>
    <s v="Cecilia At√°n, Valeria Pivato"/>
    <s v="Paulina Garc√≠a, Claudio Rissi"/>
    <n v="2"/>
    <s v="Argentina"/>
    <s v="Argentina, Chile"/>
    <n v="2"/>
    <d v="2018-11-08T00:00:00"/>
    <n v="2017"/>
    <x v="1"/>
    <s v="78 min"/>
    <n v="78"/>
    <n v="78"/>
    <n v="465.04911947888371"/>
    <s v=""/>
    <s v="Dramas, International Movies"/>
    <s v="Dramas"/>
    <s v="Dramas, International Movies"/>
    <n v="2"/>
  </r>
  <r>
    <n v="8456"/>
    <s v="s8456"/>
    <x v="0"/>
    <s v="The Pirate Fairy"/>
    <s v="Peggy Holmes"/>
    <s v="Mae Whitman, Christina Hendricks, Tom Hiddleston, Lucy Liu, Raven-Symon√©, Megan Hilty, Pamela Adlon, Angela Bartys, Jim Cummings, Carlos Ponce, Mick Wingert, Kevin Michael Richardson, Jeff Bennett, Rob Paulsen, Grey DeLisle, Kari Wahlgren, Jane Horrocks, Jesse McCartney, Anjelica Huston"/>
    <n v="19"/>
    <s v="United States"/>
    <s v="United States"/>
    <n v="1"/>
    <d v="2014-06-15T00:00:00"/>
    <n v="2014"/>
    <x v="3"/>
    <s v="78 min"/>
    <n v="78"/>
    <n v="78"/>
    <n v="465.04911947888371"/>
    <s v=""/>
    <s v="Children &amp; Family Movies"/>
    <s v="Children &amp; Family Movies"/>
    <s v="Children &amp; Family Movies"/>
    <n v="1"/>
  </r>
  <r>
    <n v="8595"/>
    <s v="s8595"/>
    <x v="0"/>
    <s v="Tinker Bell and the Legend of the NeverBeast"/>
    <s v="Steve Loter"/>
    <s v="Ginnifer Goodwin, Mae Whitman, Rosario Dawson, Lucy Liu, Pamela Adlon, Raven-Symon√©, Megan Hilty, Kari Wahlgren, Anjelica Huston, Jeff Corwin, Olivia Holt, Thomas Lennon, Chloe Bennet, Danai Gurira, Grey DeLisle, Peter Michael"/>
    <n v="16"/>
    <s v="United States"/>
    <s v="United States"/>
    <n v="1"/>
    <d v="2015-05-17T00:00:00"/>
    <n v="2014"/>
    <x v="3"/>
    <s v="78 min"/>
    <n v="78"/>
    <n v="78"/>
    <n v="465.04911947888371"/>
    <s v=""/>
    <s v="Children &amp; Family Movies"/>
    <s v="Children &amp; Family Movies"/>
    <s v="Children &amp; Family Movies"/>
    <n v="1"/>
  </r>
  <r>
    <n v="8651"/>
    <s v="s8651"/>
    <x v="0"/>
    <s v="Tyke Elephant Outlaw"/>
    <s v="Susan Lambert, Stefan Moore"/>
    <m/>
    <n v="0"/>
    <s v="Australia"/>
    <s v="Australia"/>
    <n v="1"/>
    <d v="2015-12-01T00:00:00"/>
    <n v="2015"/>
    <x v="1"/>
    <s v="78 min"/>
    <n v="78"/>
    <n v="78"/>
    <n v="465.04911947888371"/>
    <s v=""/>
    <s v="Documentaries, International Movies"/>
    <s v="Documentaries"/>
    <s v="Documentaries, International Movies"/>
    <n v="2"/>
  </r>
  <r>
    <n v="8674"/>
    <s v="s8674"/>
    <x v="0"/>
    <s v="Vegas Baby"/>
    <s v="Amanda Micheli"/>
    <m/>
    <n v="0"/>
    <s v="United States"/>
    <s v="United States"/>
    <n v="1"/>
    <d v="2017-07-04T00:00:00"/>
    <n v="2016"/>
    <x v="1"/>
    <s v="78 min"/>
    <n v="78"/>
    <n v="78"/>
    <n v="465.04911947888371"/>
    <s v=""/>
    <s v="Documentaries"/>
    <s v="Documentaries"/>
    <s v="Documentaries"/>
    <n v="1"/>
  </r>
  <r>
    <n v="8702"/>
    <s v="s8702"/>
    <x v="0"/>
    <s v="Water &amp; Power: A California Heist"/>
    <s v="Marina Zenovich"/>
    <m/>
    <n v="0"/>
    <s v="United States"/>
    <s v="United States"/>
    <n v="1"/>
    <d v="2018-02-01T00:00:00"/>
    <n v="2017"/>
    <x v="7"/>
    <s v="78 min"/>
    <n v="78"/>
    <n v="78"/>
    <n v="465.04911947888371"/>
    <s v=""/>
    <s v="Documentaries"/>
    <s v="Documentaries"/>
    <s v="Documentaries"/>
    <n v="1"/>
  </r>
  <r>
    <n v="8735"/>
    <s v="s8735"/>
    <x v="0"/>
    <s v="Who the F**k Is That Guy?"/>
    <s v="Drew Stone"/>
    <s v="Michael Alago"/>
    <n v="1"/>
    <s v="United States"/>
    <s v="United States"/>
    <n v="1"/>
    <d v="2017-09-01T00:00:00"/>
    <n v="2017"/>
    <x v="5"/>
    <s v="78 min"/>
    <n v="78"/>
    <n v="78"/>
    <n v="465.04911947888371"/>
    <s v=""/>
    <s v="Documentaries, LGBTQ Movies, Music &amp; Musicals"/>
    <s v="Documentaries"/>
    <s v="Documentaries, LGBTQ Movies, Music &amp; Musicals"/>
    <n v="3"/>
  </r>
  <r>
    <n v="8785"/>
    <s v="s8785"/>
    <x v="0"/>
    <s v="Yoko and His Friends"/>
    <m/>
    <s v="Eileen Stevens, Alyson Leigh Rosenfeld, Sarah Natochenny, H.D. Quinn"/>
    <n v="4"/>
    <s v="Russia"/>
    <s v="Russia, Spain"/>
    <n v="2"/>
    <d v="2018-06-23T00:00:00"/>
    <n v="2015"/>
    <x v="0"/>
    <s v="78 min"/>
    <n v="78"/>
    <n v="78"/>
    <n v="465.04911947888371"/>
    <s v=""/>
    <s v="Children &amp; Family Movies"/>
    <s v="Children &amp; Family Movies"/>
    <s v="Children &amp; Family Movies"/>
    <n v="1"/>
  </r>
  <r>
    <n v="1075"/>
    <s v="s1075"/>
    <x v="0"/>
    <s v="Motu Patlu the Superheroes ‚Äì Super Villains from Mars"/>
    <s v="Suhas Kadav"/>
    <s v="Saurav Chakraborty"/>
    <n v="1"/>
    <m/>
    <m/>
    <n v="0"/>
    <d v="2021-04-13T00:00:00"/>
    <n v="2019"/>
    <x v="8"/>
    <s v="79 min"/>
    <n v="79"/>
    <n v="79"/>
    <n v="422.91912437204957"/>
    <s v=""/>
    <s v="Children &amp; Family Movies"/>
    <s v="Children &amp; Family Movies"/>
    <s v="Children &amp; Family Movies"/>
    <n v="1"/>
  </r>
  <r>
    <n v="1581"/>
    <s v="s1581"/>
    <x v="0"/>
    <s v="Spirit Riding Free: Ride Along Adventure"/>
    <s v="Beth Sleven, Allan Jacobsen, Kevin Wotton"/>
    <s v="Amber Frank, Bailey Gambertoglio, Sydney Park, Katey Sagal, Rachel Kimsey, Darcy Rose Byrnes, Duncan Joiner, Bella Aboulhosn, Kai Scott"/>
    <n v="9"/>
    <s v="United States"/>
    <s v="United States"/>
    <n v="1"/>
    <d v="2020-12-08T00:00:00"/>
    <n v="2020"/>
    <x v="8"/>
    <s v="79 min"/>
    <n v="79"/>
    <n v="79"/>
    <n v="422.91912437204957"/>
    <s v=""/>
    <s v="Children &amp; Family Movies"/>
    <s v="Children &amp; Family Movies"/>
    <s v="Children &amp; Family Movies"/>
    <n v="1"/>
  </r>
  <r>
    <n v="2833"/>
    <s v="s2833"/>
    <x v="0"/>
    <s v="All About Love"/>
    <s v="Adze Ugah"/>
    <s v="Chris Attoh, Katlego Danke, Enyinna Nwigwe, Nomzamo Mbatha, Richard Lukunku, Zenande Mfenyane, Leroy Gopal, Angela Sithole"/>
    <n v="8"/>
    <s v="South Africa"/>
    <s v="South Africa"/>
    <n v="1"/>
    <d v="2020-03-06T00:00:00"/>
    <n v="2017"/>
    <x v="5"/>
    <s v="79 min"/>
    <n v="79"/>
    <n v="79"/>
    <n v="422.91912437204957"/>
    <s v=""/>
    <s v="Dramas, International Movies, Romantic Movies"/>
    <s v="Dramas"/>
    <s v="Dramas, International Movies, Romantic Movies"/>
    <n v="3"/>
  </r>
  <r>
    <n v="3059"/>
    <s v="s3059"/>
    <x v="0"/>
    <s v="Garfield's Fun Fest"/>
    <s v="Mark A.Z. Dipp√©, Eondeok Han"/>
    <s v="Frank Welker, Tim Conway, Gregg Berger, Wally Wingert, Audrey Wasilewski, Fred Tatasciore, Stephen Stanton, Jennifer Darling, Neil Ross, Greg Eagles"/>
    <n v="10"/>
    <s v="United States"/>
    <s v="United States, South Korea"/>
    <n v="2"/>
    <d v="2020-01-01T00:00:00"/>
    <n v="2008"/>
    <x v="8"/>
    <s v="79 min"/>
    <n v="79"/>
    <n v="79"/>
    <n v="422.91912437204957"/>
    <s v=""/>
    <s v="Children &amp; Family Movies, Comedies"/>
    <s v="Children &amp; Family Movies"/>
    <s v="Children &amp; Family Movies, Comedies"/>
    <n v="2"/>
  </r>
  <r>
    <n v="3095"/>
    <s v="s3095"/>
    <x v="0"/>
    <s v="The App"/>
    <s v="Elisa Fuksas"/>
    <s v="Vincenzo Crea, Jessica Cressy, Greta Scarano, Maya Sansa, Abel Ferrara, Anita Kravos"/>
    <n v="6"/>
    <s v="Italy"/>
    <s v="Italy"/>
    <n v="1"/>
    <d v="2019-12-26T00:00:00"/>
    <n v="2019"/>
    <x v="5"/>
    <s v="79 min"/>
    <n v="79"/>
    <n v="79"/>
    <n v="422.91912437204957"/>
    <s v=""/>
    <s v="Dramas, Independent Movies, International Movies"/>
    <s v="Dramas"/>
    <s v="Dramas, Independent Movies, International Movies"/>
    <n v="3"/>
  </r>
  <r>
    <n v="3473"/>
    <s v="s3473"/>
    <x v="0"/>
    <s v="Rugrats in Paris: The Movie"/>
    <s v="Stig Bergqvist, Paul Demeyer"/>
    <s v="Elizabeth Daily, Tara Strong, Cheryl Chase, Christine Cavanaugh, Cree Summer, Kath Soucie, Michael Bell, Tress MacNeille, Casey Kasem, Joe Alaskey, Debbie Reynolds, Jack Riley, Susan Sarandon, John Lithgow"/>
    <n v="14"/>
    <s v="Germany"/>
    <s v="Germany, United States"/>
    <n v="2"/>
    <d v="2019-10-01T00:00:00"/>
    <n v="2000"/>
    <x v="3"/>
    <s v="79 min"/>
    <n v="79"/>
    <n v="79"/>
    <n v="422.91912437204957"/>
    <s v=""/>
    <s v="Children &amp; Family Movies, Comedies"/>
    <s v="Children &amp; Family Movies"/>
    <s v="Children &amp; Family Movies, Comedies"/>
    <n v="2"/>
  </r>
  <r>
    <n v="3863"/>
    <s v="s3863"/>
    <x v="0"/>
    <s v="Despite Everything"/>
    <s v="Gabriela Tagliavini"/>
    <s v="Blanca Su√°rez, Macarena Garc√≠a, Amaia Salamanca, Bel√©n Cuesta, Maxi Iglesias, Juan Diego, Joaqu√≠n Climent, Carlos Bardem, Emilio Guti√©rrez Caba, Tito Valverde, Teresa Rabal, Rossy de Palma, Marisa Paredes"/>
    <n v="13"/>
    <s v="Spain"/>
    <s v="Spain"/>
    <n v="1"/>
    <d v="2019-05-03T00:00:00"/>
    <n v="2019"/>
    <x v="5"/>
    <s v="79 min"/>
    <n v="79"/>
    <n v="79"/>
    <n v="422.91912437204957"/>
    <s v=""/>
    <s v="Comedies, International Movies, Romantic Movies"/>
    <s v="Comedies"/>
    <s v="Comedies, International Movies, Romantic Movies"/>
    <n v="3"/>
  </r>
  <r>
    <n v="4094"/>
    <s v="s4094"/>
    <x v="0"/>
    <s v="Transformer"/>
    <s v="Michael Del Monte"/>
    <s v="Janae Marie Kroczaleski"/>
    <n v="1"/>
    <s v="Canada"/>
    <s v="Canada"/>
    <n v="1"/>
    <d v="2019-02-20T00:00:00"/>
    <n v="2017"/>
    <x v="5"/>
    <s v="79 min"/>
    <n v="79"/>
    <n v="79"/>
    <n v="422.91912437204957"/>
    <s v=""/>
    <s v="Documentaries, LGBTQ Movies"/>
    <s v="Documentaries"/>
    <s v="Documentaries, LGBTQ Movies"/>
    <n v="2"/>
  </r>
  <r>
    <n v="4300"/>
    <s v="s4300"/>
    <x v="0"/>
    <s v="Once in a Lifetime Sessions with Kasabian"/>
    <s v="Matt Askem"/>
    <s v="Sergio Pizzorno, Tom Meighan, Chris Edwards, Ian Mattthews, Lauren Laverne"/>
    <n v="5"/>
    <s v="United States"/>
    <s v="United States"/>
    <n v="1"/>
    <d v="2018-12-15T00:00:00"/>
    <n v="2018"/>
    <x v="5"/>
    <s v="79 min"/>
    <n v="79"/>
    <n v="79"/>
    <n v="422.91912437204957"/>
    <s v=""/>
    <s v="Documentaries, Music &amp; Musicals"/>
    <s v="Documentaries"/>
    <s v="Documentaries, Music &amp; Musicals"/>
    <n v="2"/>
  </r>
  <r>
    <n v="4923"/>
    <s v="s4923"/>
    <x v="0"/>
    <s v="Mercury 13"/>
    <s v="David Sington, Heather Walsh"/>
    <m/>
    <n v="0"/>
    <s v="United States"/>
    <s v="United States"/>
    <n v="1"/>
    <d v="2018-04-20T00:00:00"/>
    <n v="2018"/>
    <x v="6"/>
    <s v="79 min"/>
    <n v="79"/>
    <n v="79"/>
    <n v="422.91912437204957"/>
    <s v=""/>
    <s v="Documentaries"/>
    <s v="Documentaries"/>
    <s v="Documentaries"/>
    <n v="1"/>
  </r>
  <r>
    <n v="4990"/>
    <s v="s4990"/>
    <x v="0"/>
    <s v="Ricky Gervais: Humanity"/>
    <s v="John L. Spencer"/>
    <s v="Ricky Gervais"/>
    <n v="1"/>
    <s v="United Kingdom"/>
    <s v="United Kingdom"/>
    <n v="1"/>
    <d v="2018-03-13T00:00:00"/>
    <n v="2018"/>
    <x v="5"/>
    <s v="79 min"/>
    <n v="79"/>
    <n v="79"/>
    <n v="422.91912437204957"/>
    <s v=""/>
    <s v="Stand-Up Comedy"/>
    <s v="Stand-Up Comedy"/>
    <s v="Stand-Up Comedy"/>
    <n v="1"/>
  </r>
  <r>
    <n v="5240"/>
    <s v="s5240"/>
    <x v="0"/>
    <s v="Franca: Chaos and Creation"/>
    <s v="Francesco Carrozzini"/>
    <m/>
    <n v="0"/>
    <s v="United States"/>
    <s v="United States, Italy"/>
    <n v="2"/>
    <d v="2017-10-01T00:00:00"/>
    <n v="2016"/>
    <x v="5"/>
    <s v="79 min"/>
    <n v="79"/>
    <n v="79"/>
    <n v="422.91912437204957"/>
    <s v=""/>
    <s v="Documentaries, International Movies"/>
    <s v="Documentaries"/>
    <s v="Documentaries, International Movies"/>
    <n v="2"/>
  </r>
  <r>
    <n v="5472"/>
    <s v="s5472"/>
    <x v="0"/>
    <s v="Joshua: Teenager vs. Superpower"/>
    <s v="Joe Piscatella"/>
    <m/>
    <n v="0"/>
    <s v="United States"/>
    <s v="United States"/>
    <n v="1"/>
    <d v="2017-05-26T00:00:00"/>
    <n v="2017"/>
    <x v="1"/>
    <s v="79 min"/>
    <n v="79"/>
    <n v="79"/>
    <n v="422.91912437204957"/>
    <s v=""/>
    <s v="Documentaries"/>
    <s v="Documentaries"/>
    <s v="Documentaries"/>
    <n v="1"/>
  </r>
  <r>
    <n v="5705"/>
    <s v="s5705"/>
    <x v="0"/>
    <s v="Richard Pryor: Live in Concert"/>
    <s v="Jeff Margolis"/>
    <s v="Richard Pryor"/>
    <n v="1"/>
    <s v="United States"/>
    <s v="United States"/>
    <n v="1"/>
    <d v="2016-12-01T00:00:00"/>
    <n v="1979"/>
    <x v="5"/>
    <s v="79 min"/>
    <n v="79"/>
    <n v="79"/>
    <n v="422.91912437204957"/>
    <s v=""/>
    <s v="Stand-Up Comedy"/>
    <s v="Stand-Up Comedy"/>
    <s v="Stand-Up Comedy"/>
    <n v="1"/>
  </r>
  <r>
    <n v="6155"/>
    <s v="s6155"/>
    <x v="0"/>
    <s v="An American Tail: The Treasures of Manhattan Island"/>
    <s v="Larry Latham"/>
    <s v="Thomas Dekker, Dom DeLuise, Pat Musick, Nehemiah Persoff, Erica Yohn, Lacey Chabert, Elaine Bilstad, Rene Auberjonois, David Carradine, Sherman Howard, Tony Jay, Richard Karron, John Kassir, Ron Perlman"/>
    <n v="14"/>
    <s v="United States"/>
    <s v="United States"/>
    <n v="1"/>
    <d v="2018-04-01T00:00:00"/>
    <n v="2000"/>
    <x v="3"/>
    <s v="79 min"/>
    <n v="79"/>
    <n v="79"/>
    <n v="422.91912437204957"/>
    <s v=""/>
    <s v="Children &amp; Family Movies"/>
    <s v="Children &amp; Family Movies"/>
    <s v="Children &amp; Family Movies"/>
    <n v="1"/>
  </r>
  <r>
    <n v="6183"/>
    <s v="s6183"/>
    <x v="0"/>
    <s v="Aram, Aram"/>
    <s v="Christopher Chambers"/>
    <s v="John Roohinian, Levon Sharafyan, Sevak Hakoyan, David Villada, Mike Ghader, Razmik Mansuryan, Lorita Meg, Amy Sanders, Alla Tumanian"/>
    <n v="9"/>
    <s v="United States"/>
    <s v="United States"/>
    <n v="1"/>
    <d v="2017-02-15T00:00:00"/>
    <n v="2015"/>
    <x v="1"/>
    <s v="79 min"/>
    <n v="79"/>
    <n v="79"/>
    <n v="422.91912437204957"/>
    <s v=""/>
    <s v="Dramas, Independent Movies"/>
    <s v="Dramas"/>
    <s v="Dramas, Independent Movies"/>
    <n v="2"/>
  </r>
  <r>
    <n v="6239"/>
    <s v="s6239"/>
    <x v="0"/>
    <s v="Barbie Star Light Adventure"/>
    <s v="Andrew Tan, Michael Goguen"/>
    <s v="Erica Lindbeck, Robbie Daymond, Kimberly Woods, Sarah Anne Williams, Michael Chandler, Dwight Schultz, Ben Bledsoe, Jonathan Lipow, Lucien Dodge, Laura Post"/>
    <n v="10"/>
    <s v="United States"/>
    <s v="United States"/>
    <n v="1"/>
    <d v="2017-10-01T00:00:00"/>
    <n v="2016"/>
    <x v="0"/>
    <s v="79 min"/>
    <n v="79"/>
    <n v="79"/>
    <n v="422.91912437204957"/>
    <s v=""/>
    <s v="Children &amp; Family Movies"/>
    <s v="Children &amp; Family Movies"/>
    <s v="Children &amp; Family Movies"/>
    <n v="1"/>
  </r>
  <r>
    <n v="6322"/>
    <s v="s6322"/>
    <x v="0"/>
    <s v="Black &amp; Privileged: Volume 1"/>
    <s v="Mark Harris"/>
    <s v="Dawnisha Halfkenny, Simeon Henderson, Corey Hendrix, Malcom Banks, Nadia Simms, Brian White, Brely Evans, Cynda Williams, Carl Anthony Payne II"/>
    <n v="9"/>
    <s v="United States"/>
    <s v="United States"/>
    <n v="1"/>
    <d v="2019-07-12T00:00:00"/>
    <n v="2019"/>
    <x v="5"/>
    <s v="79 min"/>
    <n v="79"/>
    <n v="79"/>
    <n v="422.91912437204957"/>
    <s v=""/>
    <s v="Dramas"/>
    <s v="Dramas"/>
    <s v="Dramas"/>
    <n v="1"/>
  </r>
  <r>
    <n v="6325"/>
    <s v="s6325"/>
    <x v="0"/>
    <s v="Black Man White Skin"/>
    <s v="Jose Manuel Col√≥n"/>
    <m/>
    <n v="0"/>
    <s v="Spain"/>
    <s v="Spain"/>
    <n v="1"/>
    <d v="2016-06-01T00:00:00"/>
    <n v="2015"/>
    <x v="6"/>
    <s v="79 min"/>
    <n v="79"/>
    <n v="79"/>
    <n v="422.91912437204957"/>
    <s v=""/>
    <s v="Documentaries, International Movies"/>
    <s v="Documentaries"/>
    <s v="Documentaries, International Movies"/>
    <n v="2"/>
  </r>
  <r>
    <n v="6360"/>
    <s v="s6360"/>
    <x v="0"/>
    <s v="Boom"/>
    <s v="Kaizad Gustad"/>
    <s v="Amitabh Bachchan, Gulshan Grover, Jackie Shroff, Javed Jaffrey, Katrina Kaif, Madhu Sapre, Padma Lakshmi, Seema Biswas, Zeenat Aman, Boman Irani"/>
    <n v="10"/>
    <s v="India"/>
    <s v="India"/>
    <n v="1"/>
    <d v="2018-03-01T00:00:00"/>
    <n v="2003"/>
    <x v="5"/>
    <s v="79 min"/>
    <n v="79"/>
    <n v="79"/>
    <n v="422.91912437204957"/>
    <s v=""/>
    <s v="Action &amp; Adventure, Dramas, International Movies"/>
    <s v="Action &amp; Adventure"/>
    <s v="Action &amp; Adventure, Dramas, International Movies"/>
    <n v="3"/>
  </r>
  <r>
    <n v="6590"/>
    <s v="s6590"/>
    <x v="0"/>
    <s v="Defying the Nazis: The Sharps' War"/>
    <s v="Ken Burns, Artemis Joukowsky"/>
    <s v="Tom Hanks, Marina Goldman"/>
    <n v="2"/>
    <s v="United States"/>
    <s v="United States"/>
    <n v="1"/>
    <d v="2017-05-01T00:00:00"/>
    <n v="2016"/>
    <x v="1"/>
    <s v="79 min"/>
    <n v="79"/>
    <n v="79"/>
    <n v="422.91912437204957"/>
    <s v=""/>
    <s v="Documentaries"/>
    <s v="Documentaries"/>
    <s v="Documentaries"/>
    <n v="1"/>
  </r>
  <r>
    <n v="6680"/>
    <s v="s6680"/>
    <x v="0"/>
    <s v="El Viaje: M√°rama y Rombai"/>
    <s v="Federico Lemos"/>
    <m/>
    <n v="0"/>
    <m/>
    <m/>
    <n v="0"/>
    <d v="2017-10-18T00:00:00"/>
    <n v="2016"/>
    <x v="6"/>
    <s v="79 min"/>
    <n v="79"/>
    <n v="79"/>
    <n v="422.91912437204957"/>
    <s v=""/>
    <s v="Children &amp; Family Movies, Documentaries, International Movies"/>
    <s v="Children &amp; Family Movies"/>
    <s v="Children &amp; Family Movies, Documentaries, International Movies"/>
    <n v="3"/>
  </r>
  <r>
    <n v="6722"/>
    <s v="s6722"/>
    <x v="0"/>
    <s v="Exit Strategy"/>
    <s v="Michael Whitton"/>
    <s v="Jameel Saleem, Kimelia Weathers, Quincy Harris, Big Boy, Kevin Hart, Misty Alli, Noelle Balfour, Sid Burston, Carlos Castillo, Liz Hernandez, Nick Sinise"/>
    <n v="11"/>
    <s v="United States"/>
    <s v="United States"/>
    <n v="1"/>
    <d v="2019-03-03T00:00:00"/>
    <n v="2012"/>
    <x v="11"/>
    <s v="79 min"/>
    <n v="79"/>
    <n v="79"/>
    <n v="422.91912437204957"/>
    <s v=""/>
    <s v="Comedies, Romantic Movies"/>
    <s v="Comedies"/>
    <s v="Comedies, Romantic Movies"/>
    <n v="2"/>
  </r>
  <r>
    <n v="6915"/>
    <s v="s6915"/>
    <x v="0"/>
    <s v="Hamza's Suitcase"/>
    <s v="Akram Farouk"/>
    <s v="Hamada Helal, Yousra El Lozy, Ahmed Fathy, Mohammed Tharwat, Samia Trabelsi, Diaa El-Merghani, Abdalah Mishrif, Mohamed Metwalli, Samy Maghawry, Bayoumi Fouad, Inas al-Najjar, Taher Abu Lela"/>
    <n v="12"/>
    <s v="Egypt"/>
    <s v="Egypt"/>
    <n v="1"/>
    <d v="2019-05-02T00:00:00"/>
    <n v="2017"/>
    <x v="1"/>
    <s v="79 min"/>
    <n v="79"/>
    <n v="79"/>
    <n v="422.91912437204957"/>
    <s v=""/>
    <s v="Comedies, International Movies"/>
    <s v="Comedies"/>
    <s v="Comedies, International Movies"/>
    <n v="2"/>
  </r>
  <r>
    <n v="6922"/>
    <s v="s6922"/>
    <x v="0"/>
    <s v="Happy Times"/>
    <s v="Luis Javier M. Henaine"/>
    <s v="Luis Arrieta, Cassandra Ciangherotti, Humberto Busto, Iv√°n Arana, B√°rbara de Regil, Miguel Rodarte"/>
    <n v="6"/>
    <s v="Mexico"/>
    <s v="Mexico"/>
    <n v="1"/>
    <d v="2017-02-08T00:00:00"/>
    <n v="2014"/>
    <x v="11"/>
    <s v="79 min"/>
    <n v="79"/>
    <n v="79"/>
    <n v="422.91912437204957"/>
    <s v=""/>
    <s v="Comedies, International Movies, Romantic Movies"/>
    <s v="Comedies"/>
    <s v="Comedies, International Movies, Romantic Movies"/>
    <n v="3"/>
  </r>
  <r>
    <n v="6925"/>
    <s v="s6925"/>
    <x v="0"/>
    <s v="Hard Tide"/>
    <s v="Robert Osman, Nathanael Wiseman"/>
    <s v="Nathanael Wiseman, Mem Ferda, Alexandra Newick, Oliver Stark, Kat Gellin, Andy Lucas, Ralph Brown, Beverly Hills"/>
    <n v="8"/>
    <s v="United Kingdom"/>
    <s v="United Kingdom"/>
    <n v="1"/>
    <d v="2017-09-06T00:00:00"/>
    <n v="2015"/>
    <x v="5"/>
    <s v="79 min"/>
    <n v="79"/>
    <n v="79"/>
    <n v="422.91912437204957"/>
    <s v=""/>
    <s v="Dramas, Independent Movies"/>
    <s v="Dramas"/>
    <s v="Dramas, Independent Movies"/>
    <n v="2"/>
  </r>
  <r>
    <n v="6995"/>
    <s v="s6995"/>
    <x v="0"/>
    <s v="Hope Springs Eternal"/>
    <s v="Jack C. Newell"/>
    <s v="Mia Rose Frampton, Beth Lacke, Stony Blyden, Juliette Angelo, Lauren Giraldo, Beau Brooks, Pej Vahdat"/>
    <n v="7"/>
    <s v="United States"/>
    <s v="United States"/>
    <n v="1"/>
    <d v="2018-11-08T00:00:00"/>
    <n v="2018"/>
    <x v="7"/>
    <s v="79 min"/>
    <n v="79"/>
    <n v="79"/>
    <n v="422.91912437204957"/>
    <s v=""/>
    <s v="Dramas"/>
    <s v="Dramas"/>
    <s v="Dramas"/>
    <n v="1"/>
  </r>
  <r>
    <n v="7026"/>
    <s v="s7026"/>
    <x v="0"/>
    <s v="Hungerford"/>
    <s v="Drew Casson"/>
    <s v="Drew Casson, Georgia Bradley, Sam Carter, Tom Scarlett, Nigel Morgan, Colin Stark, Kitty Speed"/>
    <n v="7"/>
    <s v="United Kingdom"/>
    <s v="United Kingdom"/>
    <n v="1"/>
    <d v="2018-06-23T00:00:00"/>
    <n v="2014"/>
    <x v="5"/>
    <s v="79 min"/>
    <n v="79"/>
    <n v="79"/>
    <n v="422.91912437204957"/>
    <s v=""/>
    <s v="Horror Movies, Independent Movies, International Movies"/>
    <s v="Horror Movies"/>
    <s v="Horror Movies, Independent Movies, International Movies"/>
    <n v="3"/>
  </r>
  <r>
    <n v="7133"/>
    <s v="s7133"/>
    <x v="0"/>
    <s v="Jiro Dreams of Sushi"/>
    <s v="David Gelb"/>
    <s v="Jiro Ono"/>
    <n v="1"/>
    <s v="United States"/>
    <s v="United States"/>
    <n v="1"/>
    <d v="2019-06-05T00:00:00"/>
    <n v="2011"/>
    <x v="7"/>
    <s v="79 min"/>
    <n v="79"/>
    <n v="79"/>
    <n v="422.91912437204957"/>
    <s v=""/>
    <s v="Documentaries"/>
    <s v="Documentaries"/>
    <s v="Documentaries"/>
    <n v="1"/>
  </r>
  <r>
    <n v="7136"/>
    <s v="s7136"/>
    <x v="0"/>
    <s v="John &amp; Jane"/>
    <s v="Ashim Ahluwalia"/>
    <m/>
    <n v="0"/>
    <s v="India"/>
    <s v="India"/>
    <n v="1"/>
    <d v="2016-08-15T00:00:00"/>
    <n v="2005"/>
    <x v="1"/>
    <s v="79 min"/>
    <n v="79"/>
    <n v="79"/>
    <n v="422.91912437204957"/>
    <s v=""/>
    <s v="Documentaries, International Movies"/>
    <s v="Documentaries"/>
    <s v="Documentaries, International Movies"/>
    <n v="2"/>
  </r>
  <r>
    <n v="7241"/>
    <s v="s7241"/>
    <x v="0"/>
    <s v="Kung Fu Magoo"/>
    <s v="Andr√©s Couturier"/>
    <s v="Dylan Sprouse, Cole Sprouse, Alyson Stoner, Tom Kenny, Chris Parnell, Rodger Bumpass, Maile Flanagan, Wally Wingert, Candi Milo, Jim Ward"/>
    <n v="10"/>
    <s v="Mexico"/>
    <s v="Mexico, United States"/>
    <n v="2"/>
    <d v="2018-08-01T00:00:00"/>
    <n v="2010"/>
    <x v="8"/>
    <s v="79 min"/>
    <n v="79"/>
    <n v="79"/>
    <n v="422.91912437204957"/>
    <s v=""/>
    <s v="Children &amp; Family Movies, Comedies"/>
    <s v="Children &amp; Family Movies"/>
    <s v="Children &amp; Family Movies, Comedies"/>
    <n v="2"/>
  </r>
  <r>
    <n v="7358"/>
    <s v="s7358"/>
    <x v="0"/>
    <s v="Loving You"/>
    <s v="Johnnie To"/>
    <s v="Lau Ching Wan, Carman Lee, Tsung-Hua To, Chung-wai Lee, Ruby Wong"/>
    <n v="5"/>
    <s v="Hong Kong"/>
    <s v="Hong Kong"/>
    <n v="1"/>
    <d v="2018-08-16T00:00:00"/>
    <n v="1995"/>
    <x v="1"/>
    <s v="79 min"/>
    <n v="79"/>
    <n v="79"/>
    <n v="422.91912437204957"/>
    <s v=""/>
    <s v="Dramas, International Movies"/>
    <s v="Dramas"/>
    <s v="Dramas, International Movies"/>
    <n v="2"/>
  </r>
  <r>
    <n v="7528"/>
    <s v="s7528"/>
    <x v="0"/>
    <s v="Murder Party"/>
    <s v="Jeremy Saulnier"/>
    <s v="Alex Barnett, Macon Blair, Paul Goldblatt, Stacy Rock, William Lacey, Beau Sia, Skei Saulnier, Chris Sharp, Bill Tangradi"/>
    <n v="9"/>
    <s v="United States"/>
    <s v="United States"/>
    <n v="1"/>
    <d v="2018-09-01T00:00:00"/>
    <n v="2007"/>
    <x v="11"/>
    <s v="79 min"/>
    <n v="79"/>
    <n v="79"/>
    <n v="422.91912437204957"/>
    <s v=""/>
    <s v="Comedies, Cult Movies, Horror Movies"/>
    <s v="Comedies"/>
    <s v="Comedies, Cult Movies, Horror Movies"/>
    <n v="3"/>
  </r>
  <r>
    <n v="7888"/>
    <s v="s7888"/>
    <x v="0"/>
    <s v="Rolling Papers"/>
    <s v="Mitch Dickman"/>
    <m/>
    <n v="0"/>
    <s v="United States"/>
    <s v="United States, Uruguay"/>
    <n v="2"/>
    <d v="2017-09-08T00:00:00"/>
    <n v="2015"/>
    <x v="5"/>
    <s v="79 min"/>
    <n v="79"/>
    <n v="79"/>
    <n v="422.91912437204957"/>
    <s v=""/>
    <s v="Documentaries"/>
    <s v="Documentaries"/>
    <s v="Documentaries"/>
    <n v="1"/>
  </r>
  <r>
    <n v="8349"/>
    <s v="s8349"/>
    <x v="0"/>
    <s v="The House on Coco Road"/>
    <s v="Damani Baker"/>
    <m/>
    <n v="0"/>
    <s v="United States"/>
    <s v="United States"/>
    <n v="1"/>
    <d v="2017-06-30T00:00:00"/>
    <n v="2016"/>
    <x v="1"/>
    <s v="79 min"/>
    <n v="79"/>
    <n v="79"/>
    <n v="422.91912437204957"/>
    <s v=""/>
    <s v="Documentaries"/>
    <s v="Documentaries"/>
    <s v="Documentaries"/>
    <n v="1"/>
  </r>
  <r>
    <n v="102"/>
    <s v="s102"/>
    <x v="0"/>
    <s v="Untold: Breaking Point"/>
    <s v="Chapman Way, Maclain Way"/>
    <m/>
    <n v="0"/>
    <s v="United States"/>
    <s v="United States"/>
    <n v="1"/>
    <d v="2021-09-07T00:00:00"/>
    <n v="2021"/>
    <x v="5"/>
    <s v="80 min"/>
    <n v="80"/>
    <n v="80"/>
    <n v="382.78912926521548"/>
    <s v=""/>
    <s v="Documentaries, Sports Movies"/>
    <s v="Documentaries"/>
    <s v="Documentaries, Sports Movies"/>
    <n v="2"/>
  </r>
  <r>
    <n v="1007"/>
    <s v="s1007"/>
    <x v="0"/>
    <s v="Motu Patlu Dino Invasion"/>
    <s v="Suhas Kadav"/>
    <s v="Sourav Chakraborty, Mayur Vyas, Anil Datt"/>
    <n v="3"/>
    <m/>
    <m/>
    <n v="0"/>
    <d v="2021-04-20T00:00:00"/>
    <n v="2018"/>
    <x v="8"/>
    <s v="80 min"/>
    <n v="80"/>
    <n v="80"/>
    <n v="382.78912926521548"/>
    <s v=""/>
    <s v="Children &amp; Family Movies, Comedies"/>
    <s v="Children &amp; Family Movies"/>
    <s v="Children &amp; Family Movies, Comedies"/>
    <n v="2"/>
  </r>
  <r>
    <n v="1077"/>
    <s v="s1077"/>
    <x v="0"/>
    <s v="Shiva VS Autobots"/>
    <s v="Suhas Kadav"/>
    <m/>
    <n v="0"/>
    <m/>
    <m/>
    <n v="0"/>
    <d v="2021-04-13T00:00:00"/>
    <n v="2018"/>
    <x v="8"/>
    <s v="80 min"/>
    <n v="80"/>
    <n v="80"/>
    <n v="382.78912926521548"/>
    <s v=""/>
    <s v="Children &amp; Family Movies"/>
    <s v="Children &amp; Family Movies"/>
    <s v="Children &amp; Family Movies"/>
    <n v="1"/>
  </r>
  <r>
    <n v="1195"/>
    <s v="s1195"/>
    <x v="0"/>
    <s v="Catch.er"/>
    <s v="Walter Taylaur"/>
    <s v="OC Ukeje, Blossom Chukwujekwu, Alexx Ekubo, Beverly Naya, Tope Tedela, Gbenro Ajibade, Omowunmi Dada, Kiki Omeili, Wofai Fada"/>
    <n v="9"/>
    <s v="Nigeria"/>
    <s v="Nigeria"/>
    <n v="1"/>
    <d v="2021-03-17T00:00:00"/>
    <n v="2017"/>
    <x v="1"/>
    <s v="80 min"/>
    <n v="80"/>
    <n v="80"/>
    <n v="382.78912926521548"/>
    <s v=""/>
    <s v="Dramas, International Movies, Thrillers"/>
    <s v="Dramas"/>
    <s v="Dramas, International Movies, Thrillers"/>
    <n v="3"/>
  </r>
  <r>
    <n v="1857"/>
    <s v="s1857"/>
    <x v="0"/>
    <s v="BLACKPINK: Light Up the Sky"/>
    <s v="Caroline Suh"/>
    <s v="Blackpink"/>
    <n v="1"/>
    <s v="United States"/>
    <s v="United States"/>
    <n v="1"/>
    <d v="2020-10-14T00:00:00"/>
    <n v="2020"/>
    <x v="1"/>
    <s v="80 min"/>
    <n v="80"/>
    <n v="80"/>
    <n v="382.78912926521548"/>
    <s v=""/>
    <s v="Documentaries, Music &amp; Musicals"/>
    <s v="Documentaries"/>
    <s v="Documentaries, Music &amp; Musicals"/>
    <n v="2"/>
  </r>
  <r>
    <n v="1937"/>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n v="17"/>
    <s v="United States"/>
    <s v="United States"/>
    <n v="1"/>
    <d v="2020-09-29T00:00:00"/>
    <n v="2020"/>
    <x v="12"/>
    <s v="80 min"/>
    <n v="80"/>
    <n v="80"/>
    <n v="382.78912926521548"/>
    <s v=""/>
    <s v="Action &amp; Adventure"/>
    <s v="Action &amp; Adventure"/>
    <s v="Action &amp; Adventure"/>
    <n v="1"/>
  </r>
  <r>
    <n v="2000"/>
    <s v="s2000"/>
    <x v="0"/>
    <s v="Hope Frozen: A Quest to Live Twice"/>
    <s v="Pailin Wedel"/>
    <m/>
    <n v="0"/>
    <s v="Thailand"/>
    <s v="Thailand, United States"/>
    <n v="2"/>
    <d v="2020-09-15T00:00:00"/>
    <n v="2020"/>
    <x v="6"/>
    <s v="80 min"/>
    <n v="80"/>
    <n v="80"/>
    <n v="382.78912926521548"/>
    <s v=""/>
    <s v="Documentaries, International Movies"/>
    <s v="Documentaries"/>
    <s v="Documentaries, International Movies"/>
    <n v="2"/>
  </r>
  <r>
    <n v="2173"/>
    <s v="s2173"/>
    <x v="0"/>
    <s v="Killing Hasselhoff"/>
    <s v="Darren Grant"/>
    <s v="Ken Jeong, David Hasselhoff, Jim Jefferies, Jon Lovitz, Rhys Darby, Dan Bakkedahl, Jennifer Ikeda, Will Sasso, Colton Dunn"/>
    <n v="9"/>
    <s v="United States"/>
    <s v="United States"/>
    <n v="1"/>
    <d v="2020-08-01T00:00:00"/>
    <n v="2017"/>
    <x v="12"/>
    <s v="80 min"/>
    <n v="80"/>
    <n v="80"/>
    <n v="382.78912926521548"/>
    <s v=""/>
    <s v="Comedies"/>
    <s v="Comedies"/>
    <s v="Comedies"/>
    <n v="1"/>
  </r>
  <r>
    <n v="2449"/>
    <s v="s2449"/>
    <x v="0"/>
    <s v="Kalek Shanab"/>
    <s v="Hani Al-Shaibani"/>
    <s v="Saad Abdullah, Mohamed Alkendi, Ammar Rahma, Maria Khan, Msabeh Bin Hashim, Hani Abd Al Ghani, Zayed Mohammed Mahmoud, Khaled Abdullah"/>
    <n v="8"/>
    <s v="United Arab Emirates"/>
    <s v="United Arab Emirates"/>
    <n v="1"/>
    <d v="2020-06-01T00:00:00"/>
    <n v="2019"/>
    <x v="6"/>
    <s v="80 min"/>
    <n v="80"/>
    <n v="80"/>
    <n v="382.78912926521548"/>
    <s v=""/>
    <s v="Comedies, International Movies"/>
    <s v="Comedies"/>
    <s v="Comedies, International Movies"/>
    <n v="2"/>
  </r>
  <r>
    <n v="2465"/>
    <s v="s2465"/>
    <x v="0"/>
    <s v="Grandmother's Farm Part 2"/>
    <s v="Ahmed Zein"/>
    <s v="Mansour Al Felei, Saeed Al-Sheryani, Yaser Alneyadi, Khaled Al-Nuaimi, Abdullah Al Hamiri, Abdullah Al-Ramsi, Salama Almazrouei, Am Rashed, Aisha Al Suwaidi, Muhammed Murshed"/>
    <n v="10"/>
    <s v="United Arab Emirates"/>
    <s v="United Arab Emirates"/>
    <n v="1"/>
    <d v="2020-05-28T00:00:00"/>
    <n v="2015"/>
    <x v="1"/>
    <s v="80 min"/>
    <n v="80"/>
    <n v="80"/>
    <n v="382.78912926521548"/>
    <s v=""/>
    <s v="Comedies, Horror Movies, International Movies"/>
    <s v="Comedies"/>
    <s v="Comedies, Horror Movies, International Movies"/>
    <n v="3"/>
  </r>
  <r>
    <n v="2498"/>
    <s v="s2498"/>
    <x v="0"/>
    <s v="I Will Follow"/>
    <s v="Ava DuVernay"/>
    <s v="Salli Richardson-Whitfield, Michole Briana White, Omari Hardwick, Tracie Thoms, Dijon Talton, Damone Roberts, Blair Underwood, Beverly Todd"/>
    <n v="8"/>
    <s v="United States"/>
    <s v="United States"/>
    <n v="1"/>
    <d v="2020-05-20T00:00:00"/>
    <n v="2010"/>
    <x v="1"/>
    <s v="80 min"/>
    <n v="80"/>
    <n v="80"/>
    <n v="382.78912926521548"/>
    <s v=""/>
    <s v="Dramas, Independent Movies, Romantic Movies"/>
    <s v="Dramas"/>
    <s v="Dramas, Independent Movies, Romantic Movies"/>
    <n v="3"/>
  </r>
  <r>
    <n v="4010"/>
    <s v="s4010"/>
    <x v="0"/>
    <s v="Jeff Dunham: Minding the Monsters"/>
    <s v="Manny Rodriguez"/>
    <s v="Jeff Dunham"/>
    <n v="1"/>
    <s v="United States"/>
    <s v="United States"/>
    <n v="1"/>
    <d v="2019-03-15T00:00:00"/>
    <n v="2012"/>
    <x v="5"/>
    <s v="80 min"/>
    <n v="80"/>
    <n v="80"/>
    <n v="382.78912926521548"/>
    <s v=""/>
    <s v="Stand-Up Comedy"/>
    <s v="Stand-Up Comedy"/>
    <s v="Stand-Up Comedy"/>
    <n v="1"/>
  </r>
  <r>
    <n v="4082"/>
    <s v="s4082"/>
    <x v="0"/>
    <s v="Life of An Outcast"/>
    <s v="Pawan K Shrivastava"/>
    <s v="Ravi Bhushan Bhartiya, Shalini Mohan, Bhaskar Jha, Manohar Pandey, Siddharth Bharadwaj, Jay Shanker Pandey, Deepak Jha, Komal Singh"/>
    <n v="8"/>
    <s v="India"/>
    <s v="India"/>
    <n v="1"/>
    <d v="2019-02-25T00:00:00"/>
    <n v="2018"/>
    <x v="6"/>
    <s v="80 min"/>
    <n v="80"/>
    <n v="80"/>
    <n v="382.78912926521548"/>
    <s v=""/>
    <s v="Dramas, Independent Movies, International Movies"/>
    <s v="Dramas"/>
    <s v="Dramas, Independent Movies, International Movies"/>
    <n v="3"/>
  </r>
  <r>
    <n v="4436"/>
    <s v="s4436"/>
    <x v="0"/>
    <s v="Edmilson Filho: Notas, Comedy about Relationships"/>
    <s v="Halder Gomes"/>
    <s v="Edmilson Filho"/>
    <n v="1"/>
    <s v="Brazil"/>
    <s v="Brazil"/>
    <n v="1"/>
    <d v="2018-11-01T00:00:00"/>
    <n v="2017"/>
    <x v="5"/>
    <s v="80 min"/>
    <n v="80"/>
    <n v="80"/>
    <n v="382.78912926521548"/>
    <s v=""/>
    <s v="Stand-Up Comedy"/>
    <s v="Stand-Up Comedy"/>
    <s v="Stand-Up Comedy"/>
    <n v="1"/>
  </r>
  <r>
    <n v="4548"/>
    <s v="s4548"/>
    <x v="0"/>
    <s v="Monty Python: Live at The Hollywood Bowl"/>
    <s v="Terry Hughes, Ian MacNaughton"/>
    <s v="Graham Chapman, John Cleese, Terry Gilliam, Eric Idle, Terry Jones, Michael Palin, Neil Innes, Carol Cleveland"/>
    <n v="8"/>
    <s v="United Kingdom"/>
    <s v="United Kingdom"/>
    <n v="1"/>
    <d v="2018-10-02T00:00:00"/>
    <n v="1982"/>
    <x v="12"/>
    <s v="80 min"/>
    <n v="80"/>
    <n v="80"/>
    <n v="382.78912926521548"/>
    <s v=""/>
    <s v="Comedies"/>
    <s v="Comedies"/>
    <s v="Comedies"/>
    <n v="1"/>
  </r>
  <r>
    <n v="5111"/>
    <s v="s5111"/>
    <x v="0"/>
    <s v="Creep 2"/>
    <s v="Patrick Brice"/>
    <s v="Mark Duplass, Desiree Akhavan, Karan Soni"/>
    <n v="3"/>
    <s v="United States"/>
    <s v="United States"/>
    <n v="1"/>
    <d v="2017-12-23T00:00:00"/>
    <n v="2017"/>
    <x v="5"/>
    <s v="80 min"/>
    <n v="80"/>
    <n v="80"/>
    <n v="382.78912926521548"/>
    <s v=""/>
    <s v="Horror Movies, Independent Movies, Thrillers"/>
    <s v="Horror Movies"/>
    <s v="Horror Movies, Independent Movies, Thrillers"/>
    <n v="3"/>
  </r>
  <r>
    <n v="5354"/>
    <s v="s5354"/>
    <x v="0"/>
    <s v="Jessica Darling's It List"/>
    <s v="Ali Scher"/>
    <s v="Chloe East, Emma Rayne Lyle, Jane Widdop, Jane Sibbett, Eric Lutes, Blair Fowler, Ashley Liao, Eva Bella, Kimrie Lewis-Davis, Abraham Benrubi"/>
    <n v="10"/>
    <s v="United States"/>
    <s v="United States"/>
    <n v="1"/>
    <d v="2017-08-01T00:00:00"/>
    <n v="2016"/>
    <x v="0"/>
    <s v="80 min"/>
    <n v="80"/>
    <n v="80"/>
    <n v="382.78912926521548"/>
    <s v=""/>
    <s v="Children &amp; Family Movies, Comedies"/>
    <s v="Children &amp; Family Movies"/>
    <s v="Children &amp; Family Movies, Comedies"/>
    <n v="2"/>
  </r>
  <r>
    <n v="5468"/>
    <s v="s5468"/>
    <x v="0"/>
    <s v="Without Gorky"/>
    <s v="Cosima Spender"/>
    <m/>
    <n v="0"/>
    <s v="United Kingdom"/>
    <s v="United Kingdom"/>
    <n v="1"/>
    <d v="2017-05-31T00:00:00"/>
    <n v="2011"/>
    <x v="1"/>
    <s v="80 min"/>
    <n v="80"/>
    <n v="80"/>
    <n v="382.78912926521548"/>
    <s v=""/>
    <s v="Documentaries"/>
    <s v="Documentaries"/>
    <s v="Documentaries"/>
    <n v="1"/>
  </r>
  <r>
    <n v="5475"/>
    <s v="s5475"/>
    <x v="0"/>
    <s v="Ar√®s"/>
    <s v="Jean-Patrick Benes"/>
    <s v="Ola Rapace, Micha Lescot, Thierry Hancisse, H√©l√®ne Filli√®res, Ruth Vega Fernandez, Louis-Do de Lencquesaing, Eva Lallier, Emilie Gavois-Kahn"/>
    <n v="8"/>
    <s v="France"/>
    <s v="France"/>
    <n v="1"/>
    <d v="2017-05-23T00:00:00"/>
    <n v="2016"/>
    <x v="5"/>
    <s v="80 min"/>
    <n v="80"/>
    <n v="80"/>
    <n v="382.78912926521548"/>
    <s v=""/>
    <s v="Action &amp; Adventure, International Movies, Sci-Fi &amp; Fantasy"/>
    <s v="Action &amp; Adventure"/>
    <s v="Action &amp; Adventure, International Movies, Sci-Fi &amp; Fantasy"/>
    <n v="3"/>
  </r>
  <r>
    <n v="5631"/>
    <s v="s5631"/>
    <x v="0"/>
    <s v="Take the 10"/>
    <s v="Chester Tam"/>
    <s v="Josh Peck, Tony Revolori, Kevin Corrigan, Chester Tam, Andy Samberg, Stella Maeve, Jordan Rock, Carlos Alazraqui, Fred Armisen"/>
    <n v="9"/>
    <s v="United States"/>
    <s v="United States"/>
    <n v="1"/>
    <d v="2017-01-20T00:00:00"/>
    <n v="2017"/>
    <x v="5"/>
    <s v="80 min"/>
    <n v="80"/>
    <n v="80"/>
    <n v="382.78912926521548"/>
    <s v=""/>
    <s v="Comedies"/>
    <s v="Comedies"/>
    <s v="Comedies"/>
    <n v="1"/>
  </r>
  <r>
    <n v="5755"/>
    <s v="s5755"/>
    <x v="0"/>
    <s v="Sky Ladder: The Art of Cai Guo-Qiang"/>
    <s v="Kevin MacDonald"/>
    <s v="Cai Guo-Qiang"/>
    <n v="1"/>
    <s v="United States"/>
    <s v="United States"/>
    <n v="1"/>
    <d v="2016-10-14T00:00:00"/>
    <n v="2016"/>
    <x v="5"/>
    <s v="80 min"/>
    <n v="80"/>
    <n v="80"/>
    <n v="382.78912926521548"/>
    <s v=""/>
    <s v="Documentaries"/>
    <s v="Documentaries"/>
    <s v="Documentaries"/>
    <n v="1"/>
  </r>
  <r>
    <n v="5811"/>
    <s v="s5811"/>
    <x v="0"/>
    <s v="I'll Sleep When I'm Dead"/>
    <s v="Justin Krook"/>
    <s v="Steve Aoki"/>
    <n v="1"/>
    <s v="United States"/>
    <s v="United States"/>
    <n v="1"/>
    <d v="2016-08-19T00:00:00"/>
    <n v="2016"/>
    <x v="5"/>
    <s v="80 min"/>
    <n v="80"/>
    <n v="80"/>
    <n v="382.78912926521548"/>
    <s v=""/>
    <s v="Documentaries, Music &amp; Musicals"/>
    <s v="Documentaries"/>
    <s v="Documentaries, Music &amp; Musicals"/>
    <n v="2"/>
  </r>
  <r>
    <n v="5840"/>
    <s v="s5840"/>
    <x v="0"/>
    <s v="Sof√≠a Ni√±o de Rivera: Exposed"/>
    <s v="Ra√∫l Campos, Jan Suter"/>
    <s v="Sof√≠a Ni√±o de Rivera"/>
    <n v="1"/>
    <s v="Mexico"/>
    <s v="Mexico"/>
    <n v="1"/>
    <d v="2016-06-24T00:00:00"/>
    <n v="2016"/>
    <x v="5"/>
    <s v="80 min"/>
    <n v="80"/>
    <n v="80"/>
    <n v="382.78912926521548"/>
    <s v=""/>
    <s v="Stand-Up Comedy"/>
    <s v="Stand-Up Comedy"/>
    <s v="Stand-Up Comedy"/>
    <n v="1"/>
  </r>
  <r>
    <n v="5899"/>
    <s v="s5899"/>
    <x v="0"/>
    <s v="6 Years"/>
    <s v="Hannah Fidell"/>
    <s v="Taissa Farmiga, Ben Rosenfield, Lindsay Burdge, Joshua Leonard, Jennifer Lafleur, Peter Vack, Dana Wheeler-Nicholson, Jason Newman, Molly McMichael"/>
    <n v="9"/>
    <s v="United States"/>
    <s v="United States"/>
    <n v="1"/>
    <d v="2015-09-08T00:00:00"/>
    <n v="2015"/>
    <x v="5"/>
    <s v="80 min"/>
    <n v="80"/>
    <n v="80"/>
    <n v="382.78912926521548"/>
    <s v=""/>
    <s v="Dramas, Independent Movies, Romantic Movies"/>
    <s v="Dramas"/>
    <s v="Dramas, Independent Movies, Romantic Movies"/>
    <n v="3"/>
  </r>
  <r>
    <n v="5932"/>
    <s v="s5932"/>
    <x v="0"/>
    <s v="The Battered Bastards of Baseball"/>
    <s v="Chapman Way, Maclain Way"/>
    <s v="Todd Field, Kurt Russell"/>
    <n v="2"/>
    <s v="United States"/>
    <s v="United States"/>
    <n v="1"/>
    <d v="2014-07-11T00:00:00"/>
    <n v="2014"/>
    <x v="5"/>
    <s v="80 min"/>
    <n v="80"/>
    <n v="80"/>
    <n v="382.78912926521548"/>
    <s v=""/>
    <s v="Documentaries, Sports Movies"/>
    <s v="Documentaries"/>
    <s v="Documentaries, Sports Movies"/>
    <n v="2"/>
  </r>
  <r>
    <n v="5939"/>
    <s v="s5939"/>
    <x v="0"/>
    <s v="Aziz Ansari: Buried Alive"/>
    <s v="Will Lovelace, Dylan Southern"/>
    <s v="Aziz Ansari"/>
    <n v="1"/>
    <s v="United States"/>
    <s v="United States"/>
    <n v="1"/>
    <d v="2013-11-01T00:00:00"/>
    <n v="2013"/>
    <x v="5"/>
    <s v="80 min"/>
    <n v="80"/>
    <n v="80"/>
    <n v="382.78912926521548"/>
    <s v=""/>
    <s v="Stand-Up Comedy"/>
    <s v="Stand-Up Comedy"/>
    <s v="Stand-Up Comedy"/>
    <n v="1"/>
  </r>
  <r>
    <n v="5959"/>
    <s v="s5959"/>
    <x v="0"/>
    <n v="9"/>
    <s v="Shane Acker"/>
    <s v="Elijah Wood, John C. Reilly, Jennifer Connelly, Christopher Plummer, Crispin Glover, Martin Landau, Fred Tatasciore, Alan Oppenheimer, Tom Kane"/>
    <n v="9"/>
    <s v="United States"/>
    <s v="United States"/>
    <n v="1"/>
    <d v="2017-11-16T00:00:00"/>
    <n v="2009"/>
    <x v="2"/>
    <s v="80 min"/>
    <n v="80"/>
    <n v="80"/>
    <n v="382.78912926521548"/>
    <s v=""/>
    <s v="Action &amp; Adventure, Independent Movies, Sci-Fi &amp; Fantasy"/>
    <s v="Action &amp; Adventure"/>
    <s v="Action &amp; Adventure, Independent Movies, Sci-Fi &amp; Fantasy"/>
    <n v="3"/>
  </r>
  <r>
    <n v="6041"/>
    <s v="s6041"/>
    <x v="0"/>
    <s v="A Haunting at Silver Falls: The Return"/>
    <s v="Teo Konuralp"/>
    <s v="Laura Flannery, James Cavlo, Harry Hains, Clemmie Dugdale, Dendrie Taylor, Bryan Chesters, Jennifer Dorogi, Adam Lazarre-White, Nikita Ramsey"/>
    <n v="9"/>
    <s v="United States"/>
    <s v="United States"/>
    <n v="1"/>
    <d v="2019-09-17T00:00:00"/>
    <n v="2019"/>
    <x v="1"/>
    <s v="80 min"/>
    <n v="80"/>
    <n v="80"/>
    <n v="382.78912926521548"/>
    <s v=""/>
    <s v="Horror Movies, Independent Movies"/>
    <s v="Horror Movies"/>
    <s v="Horror Movies, Independent Movies"/>
    <n v="2"/>
  </r>
  <r>
    <n v="6151"/>
    <s v="s6151"/>
    <x v="0"/>
    <s v="An American in Madras"/>
    <s v="Karan Bali"/>
    <m/>
    <n v="0"/>
    <s v="India"/>
    <s v="India"/>
    <n v="1"/>
    <d v="2017-01-01T00:00:00"/>
    <n v="2013"/>
    <x v="6"/>
    <s v="80 min"/>
    <n v="80"/>
    <n v="80"/>
    <n v="382.78912926521548"/>
    <s v=""/>
    <s v="Documentaries, International Movies"/>
    <s v="Documentaries"/>
    <s v="Documentaries, International Movies"/>
    <n v="2"/>
  </r>
  <r>
    <n v="6152"/>
    <s v="s6152"/>
    <x v="0"/>
    <s v="An American Tail"/>
    <s v="Don Bluth"/>
    <s v="Erica Yohn, Nehemiah Persoff, Amy Green, Phillip Glasser, Christopher Plummer, John Finnegan, Will Ryan, Hal Smith, Dom DeLuise, Madeline Kahn"/>
    <n v="10"/>
    <s v="United States"/>
    <s v="United States"/>
    <n v="1"/>
    <d v="2018-04-01T00:00:00"/>
    <n v="1986"/>
    <x v="3"/>
    <s v="80 min"/>
    <n v="80"/>
    <n v="80"/>
    <n v="382.78912926521548"/>
    <s v=""/>
    <s v="Children &amp; Family Movies"/>
    <s v="Children &amp; Family Movies"/>
    <s v="Children &amp; Family Movies"/>
    <n v="1"/>
  </r>
  <r>
    <n v="6241"/>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n v="18"/>
    <s v="United States"/>
    <s v="United States, Canada"/>
    <n v="2"/>
    <d v="2017-10-01T00:00:00"/>
    <n v="2011"/>
    <x v="0"/>
    <s v="80 min"/>
    <n v="80"/>
    <n v="80"/>
    <n v="382.78912926521548"/>
    <s v=""/>
    <s v="Children &amp; Family Movies"/>
    <s v="Children &amp; Family Movies"/>
    <s v="Children &amp; Family Movies"/>
    <n v="1"/>
  </r>
  <r>
    <n v="6367"/>
    <s v="s6367"/>
    <x v="0"/>
    <s v="Boy and the World"/>
    <s v="Al√™ Abreu"/>
    <s v="Vin√≠cius Garcia, Felipe Zilse, Al√™ Abreu, Lu Horta, Marco Aur√©lio Campos, Cassius Romero, Alfredo Rollo"/>
    <n v="7"/>
    <s v="Brazil"/>
    <s v="Brazil"/>
    <n v="1"/>
    <d v="2017-10-01T00:00:00"/>
    <n v="2013"/>
    <x v="7"/>
    <s v="80 min"/>
    <n v="80"/>
    <n v="80"/>
    <n v="382.78912926521548"/>
    <s v=""/>
    <s v="Children &amp; Family Movies"/>
    <s v="Children &amp; Family Movies"/>
    <s v="Children &amp; Family Movies"/>
    <n v="1"/>
  </r>
  <r>
    <n v="6476"/>
    <s v="s6476"/>
    <x v="0"/>
    <s v="Chris Brown: Welcome to My Life"/>
    <s v="Andrew Sandler"/>
    <s v="Chris Brown"/>
    <n v="1"/>
    <s v="United States"/>
    <s v="United States"/>
    <n v="1"/>
    <d v="2017-10-07T00:00:00"/>
    <n v="2017"/>
    <x v="5"/>
    <s v="80 min"/>
    <n v="80"/>
    <n v="80"/>
    <n v="382.78912926521548"/>
    <s v=""/>
    <s v="Documentaries, Music &amp; Musicals"/>
    <s v="Documentaries"/>
    <s v="Documentaries, Music &amp; Musicals"/>
    <n v="2"/>
  </r>
  <r>
    <n v="6735"/>
    <s v="s6735"/>
    <x v="0"/>
    <s v="Fall Girls"/>
    <s v="Chris Stokes"/>
    <s v="Amara La Negra, Erica Hubbard, Joely Fisher, Paris Phillips, Erica Peeples, Tami Roman, Alfred Thomas II, J-Boog, Hunter Ives, Dylan Mooney"/>
    <n v="10"/>
    <s v="United States"/>
    <s v="United States"/>
    <n v="1"/>
    <d v="2020-01-01T00:00:00"/>
    <n v="2019"/>
    <x v="1"/>
    <s v="80 min"/>
    <n v="80"/>
    <n v="80"/>
    <n v="382.78912926521548"/>
    <s v=""/>
    <s v="Comedies"/>
    <s v="Comedies"/>
    <s v="Comedies"/>
    <n v="1"/>
  </r>
  <r>
    <n v="6969"/>
    <s v="s6969"/>
    <x v="0"/>
    <s v="Highly Strung"/>
    <s v="Scott Hicks"/>
    <m/>
    <n v="0"/>
    <s v="Australia"/>
    <s v="Australia"/>
    <n v="1"/>
    <d v="2017-02-01T00:00:00"/>
    <n v="2015"/>
    <x v="1"/>
    <s v="80 min"/>
    <n v="80"/>
    <n v="80"/>
    <n v="382.78912926521548"/>
    <s v=""/>
    <s v="Documentaries, International Movies, Music &amp; Musicals"/>
    <s v="Documentaries"/>
    <s v="Documentaries, International Movies, Music &amp; Musicals"/>
    <n v="3"/>
  </r>
  <r>
    <n v="7139"/>
    <s v="s7139"/>
    <x v="0"/>
    <s v="John Mellencamp: Plain Spoken"/>
    <m/>
    <s v="John Mellencamp"/>
    <n v="1"/>
    <m/>
    <m/>
    <n v="0"/>
    <d v="2018-02-01T00:00:00"/>
    <n v="2017"/>
    <x v="5"/>
    <s v="80 min"/>
    <n v="80"/>
    <n v="80"/>
    <n v="382.78912926521548"/>
    <s v=""/>
    <s v="Documentaries, Music &amp; Musicals"/>
    <s v="Documentaries"/>
    <s v="Documentaries, Music &amp; Musicals"/>
    <n v="2"/>
  </r>
  <r>
    <n v="7422"/>
    <s v="s7422"/>
    <x v="0"/>
    <s v="Mater"/>
    <s v="Pablo D'Alo Abba"/>
    <s v="Lautaro Perotti, Tamara Kiper, Inda Lavalle, Miriam Odorico, Araceli Dvoskin, Gonzalo Ruiz, Patricio Aranguren, Marina Bellati, Luciana Fuks, Martin Slipak"/>
    <n v="10"/>
    <s v="Argentina"/>
    <s v="Argentina"/>
    <n v="1"/>
    <d v="2018-08-01T00:00:00"/>
    <n v="2017"/>
    <x v="5"/>
    <s v="80 min"/>
    <n v="80"/>
    <n v="80"/>
    <n v="382.78912926521548"/>
    <s v=""/>
    <s v="Dramas, Independent Movies, International Movies"/>
    <s v="Dramas"/>
    <s v="Dramas, Independent Movies, International Movies"/>
    <n v="3"/>
  </r>
  <r>
    <n v="7532"/>
    <s v="s7532"/>
    <x v="0"/>
    <s v="My Babysitter's a Vampire: The Movie"/>
    <s v="Bruce McDonald"/>
    <s v="Matthew Knight, Vanessa Morgan, Atticus Mitchell, Cameron Kennedy, Kate Todd, Joe Dinicol, Ella Jonas Farlinger, Ari Cohen, Laura de Carteret, Hrant Alianak"/>
    <n v="10"/>
    <s v="Canada"/>
    <s v="Canada"/>
    <n v="1"/>
    <d v="2018-10-17T00:00:00"/>
    <n v="2010"/>
    <x v="6"/>
    <s v="80 min"/>
    <n v="80"/>
    <n v="80"/>
    <n v="382.78912926521548"/>
    <s v=""/>
    <s v="Children &amp; Family Movies, Comedies"/>
    <s v="Children &amp; Family Movies"/>
    <s v="Children &amp; Family Movies, Comedies"/>
    <n v="2"/>
  </r>
  <r>
    <n v="7559"/>
    <s v="s7559"/>
    <x v="0"/>
    <s v="Namour"/>
    <s v="Heidi Saman"/>
    <s v="Karim Saleh, Waleed Zuaiter, Nicole Haddad, Mona Hala, Wedad Abdel Aziz Abdou, Lavrenti Lopes, Jessica Lu, Amin El Gamal, Melina Lizette, Tom Lenk, Terry Walters"/>
    <n v="11"/>
    <s v="United States"/>
    <s v="United States"/>
    <n v="1"/>
    <d v="2017-03-15T00:00:00"/>
    <n v="2016"/>
    <x v="11"/>
    <s v="80 min"/>
    <n v="80"/>
    <n v="80"/>
    <n v="382.78912926521548"/>
    <s v=""/>
    <s v="Dramas, Independent Movies"/>
    <s v="Dramas"/>
    <s v="Dramas, Independent Movies"/>
    <n v="2"/>
  </r>
  <r>
    <n v="7847"/>
    <s v="s7847"/>
    <x v="0"/>
    <s v="Red Trees"/>
    <s v="Marina Willer"/>
    <s v="Tim Piggott-Smith"/>
    <n v="1"/>
    <s v="United Kingdom"/>
    <s v="United Kingdom"/>
    <n v="1"/>
    <d v="2018-03-24T00:00:00"/>
    <n v="2017"/>
    <x v="6"/>
    <s v="80 min"/>
    <n v="80"/>
    <n v="80"/>
    <n v="382.78912926521548"/>
    <s v=""/>
    <s v="Documentaries, International Movies"/>
    <s v="Documentaries"/>
    <s v="Documentaries, International Movies"/>
    <n v="2"/>
  </r>
  <r>
    <n v="7887"/>
    <s v="s7887"/>
    <x v="0"/>
    <s v="Roll Red Roll"/>
    <s v="Nancy Schwartzman"/>
    <m/>
    <n v="0"/>
    <s v="United States"/>
    <s v="United States"/>
    <n v="1"/>
    <d v="2019-08-08T00:00:00"/>
    <n v="2018"/>
    <x v="5"/>
    <s v="80 min"/>
    <n v="80"/>
    <n v="80"/>
    <n v="382.78912926521548"/>
    <s v=""/>
    <s v="Documentaries"/>
    <s v="Documentaries"/>
    <s v="Documentaries"/>
    <n v="1"/>
  </r>
  <r>
    <n v="8195"/>
    <s v="s8195"/>
    <x v="0"/>
    <s v="The Apostate"/>
    <s v="Federico Veiroj"/>
    <s v="√Ålvaro Ogalla, Marta Larralde, B√°rbara Lennie, Vicky Pe√±a, Juan Calot, Kaiet Rodriguez, Andr√©s Gertr√∫dix, Joaqu√≠n Climent, √Ålvaro Roig, Tino Martinez, Mercedes Hoyos"/>
    <n v="11"/>
    <s v="Spain"/>
    <s v="Spain, France, Uruguay"/>
    <n v="3"/>
    <d v="2017-05-10T00:00:00"/>
    <n v="2015"/>
    <x v="5"/>
    <s v="80 min"/>
    <n v="80"/>
    <n v="80"/>
    <n v="382.78912926521548"/>
    <s v=""/>
    <s v="Comedies, Dramas, International Movies"/>
    <s v="Comedies"/>
    <s v="Comedies, Dramas, International Movies"/>
    <n v="3"/>
  </r>
  <r>
    <n v="8649"/>
    <s v="s8649"/>
    <x v="0"/>
    <s v="Two Graves"/>
    <s v="Gary Young"/>
    <s v="Cathy Tyson, Katie Jarvis, David Hayman, Josh Herdman, Dave Johns, Danielle Harold, Kedar Williams-Stirling, Neal Ward"/>
    <n v="8"/>
    <s v="United Kingdom"/>
    <s v="United Kingdom"/>
    <n v="1"/>
    <d v="2019-05-01T00:00:00"/>
    <n v="2018"/>
    <x v="5"/>
    <s v="80 min"/>
    <n v="80"/>
    <n v="80"/>
    <n v="382.78912926521548"/>
    <s v=""/>
    <s v="Thrillers"/>
    <s v="Thrillers"/>
    <s v="Thrillers"/>
    <n v="1"/>
  </r>
  <r>
    <n v="379"/>
    <s v="s379"/>
    <x v="0"/>
    <s v="Fantastic Fungi"/>
    <s v="Louie Schwartzberg"/>
    <m/>
    <n v="0"/>
    <s v="United States"/>
    <s v="United States"/>
    <n v="1"/>
    <d v="2021-07-28T00:00:00"/>
    <n v="2019"/>
    <x v="1"/>
    <s v="81 min"/>
    <n v="81"/>
    <n v="81"/>
    <n v="344.65913415838133"/>
    <s v=""/>
    <s v="Documentaries"/>
    <s v="Documentaries"/>
    <s v="Documentaries"/>
    <n v="1"/>
  </r>
  <r>
    <n v="874"/>
    <s v="s874"/>
    <x v="0"/>
    <s v="Ahaan"/>
    <s v="Nikhil Pherwani"/>
    <s v="Arif Zakaria, Abuli Mamaji, Niharika Singh, Rajit Kapoor, Plabita Borthakur, Shilpa Mehta, Kaizaad Kotwal, Sonali Sachdev, Haresh Raut"/>
    <n v="9"/>
    <s v="India"/>
    <s v="India"/>
    <n v="1"/>
    <d v="2021-05-15T00:00:00"/>
    <n v="2021"/>
    <x v="5"/>
    <s v="81 min"/>
    <n v="81"/>
    <n v="81"/>
    <n v="344.65913415838133"/>
    <s v=""/>
    <s v="Dramas, Independent Movies, International Movies"/>
    <s v="Dramas"/>
    <s v="Dramas, Independent Movies, International Movies"/>
    <n v="3"/>
  </r>
  <r>
    <n v="1008"/>
    <s v="s1008"/>
    <x v="0"/>
    <s v="Motu Patlu in Octupus World"/>
    <s v="Suhas Kadav"/>
    <s v="Sourav Chakraborty, Vidit Kumar, Mayur Vyas, Mahendra Bhatnagar, Dishi Duggal, Nandkishore Pandey"/>
    <n v="6"/>
    <m/>
    <m/>
    <n v="0"/>
    <d v="2021-04-20T00:00:00"/>
    <n v="2017"/>
    <x v="0"/>
    <s v="81 min"/>
    <n v="81"/>
    <n v="81"/>
    <n v="344.65913415838133"/>
    <s v=""/>
    <s v="Children &amp; Family Movies, Comedies"/>
    <s v="Children &amp; Family Movies"/>
    <s v="Children &amp; Family Movies, Comedies"/>
    <n v="2"/>
  </r>
  <r>
    <n v="1078"/>
    <s v="s1078"/>
    <x v="0"/>
    <s v="Shiva: Journey to Plunotaria"/>
    <s v="Suhas Kadav"/>
    <m/>
    <n v="0"/>
    <m/>
    <m/>
    <n v="0"/>
    <d v="2021-04-13T00:00:00"/>
    <n v="2019"/>
    <x v="8"/>
    <s v="81 min"/>
    <n v="81"/>
    <n v="81"/>
    <n v="344.65913415838133"/>
    <s v=""/>
    <s v="Children &amp; Family Movies"/>
    <s v="Children &amp; Family Movies"/>
    <s v="Children &amp; Family Movies"/>
    <n v="1"/>
  </r>
  <r>
    <n v="1237"/>
    <s v="s1237"/>
    <x v="0"/>
    <s v="Sentinelle"/>
    <s v="Julien Leclercq"/>
    <s v="Olga Kurylenko, Marilyn Lima, Michel Nabokoff, Martin Swabey, Carole Weyers, Andrey Gorlenko, Antonia Malinova, Gabriel Almaer, Blaise Afonso, Guillaume Duhesme, Michel Biel"/>
    <n v="11"/>
    <s v="France"/>
    <s v="France"/>
    <n v="1"/>
    <d v="2021-03-05T00:00:00"/>
    <n v="2021"/>
    <x v="5"/>
    <s v="81 min"/>
    <n v="81"/>
    <n v="81"/>
    <n v="344.65913415838133"/>
    <s v=""/>
    <s v="Action &amp; Adventure, Dramas, International Movies"/>
    <s v="Action &amp; Adventure"/>
    <s v="Action &amp; Adventure, Dramas, International Movies"/>
    <n v="3"/>
  </r>
  <r>
    <n v="1418"/>
    <s v="s1418"/>
    <x v="0"/>
    <s v="Al acecho"/>
    <s v="Francisco D'Eufemia"/>
    <s v="Rodrigo de la Serna, Belen Blanco, Walter Jakob, Facundo Aquinos, Patricia Calisaya"/>
    <n v="5"/>
    <s v="Argentina"/>
    <s v="Argentina"/>
    <n v="1"/>
    <d v="2021-01-12T00:00:00"/>
    <n v="2019"/>
    <x v="5"/>
    <s v="81 min"/>
    <n v="81"/>
    <n v="81"/>
    <n v="344.65913415838133"/>
    <s v=""/>
    <s v="International Movies, Thrillers"/>
    <s v="International Movies"/>
    <s v="International Movies, Thrillers"/>
    <n v="2"/>
  </r>
  <r>
    <n v="1637"/>
    <s v="s1637"/>
    <x v="0"/>
    <s v="Dance Dreams: Hot Chocolate Nutcracker"/>
    <s v="Oliver Bokelberg"/>
    <s v="Debbie Allen"/>
    <n v="1"/>
    <s v="United States"/>
    <s v="United States"/>
    <n v="1"/>
    <d v="2020-11-27T00:00:00"/>
    <n v="2020"/>
    <x v="6"/>
    <s v="81 min"/>
    <n v="81"/>
    <n v="81"/>
    <n v="344.65913415838133"/>
    <s v=""/>
    <s v="Children &amp; Family Movies, Documentaries"/>
    <s v="Children &amp; Family Movies"/>
    <s v="Children &amp; Family Movies, Documentaries"/>
    <n v="2"/>
  </r>
  <r>
    <n v="1764"/>
    <s v="s1764"/>
    <x v="0"/>
    <s v="Piercing"/>
    <s v="Nicolas Pesce"/>
    <s v="Christopher Abbott, Mia Wasikowska, Laia Costa, Marin Ireland, Maria Dizzia, Wendell Pierce, Olivia Bond, Dakota Lustick"/>
    <n v="8"/>
    <s v="United States"/>
    <s v="United States"/>
    <n v="1"/>
    <d v="2020-11-01T00:00:00"/>
    <n v="2018"/>
    <x v="12"/>
    <s v="81 min"/>
    <n v="81"/>
    <n v="81"/>
    <n v="344.65913415838133"/>
    <s v=""/>
    <s v="Dramas, Independent Movies, Thrillers"/>
    <s v="Dramas"/>
    <s v="Dramas, Independent Movies, Thrillers"/>
    <n v="3"/>
  </r>
  <r>
    <n v="1825"/>
    <s v="s1825"/>
    <x v="0"/>
    <s v="Taxi Ballad"/>
    <s v="Daniel Joseph"/>
    <s v="Talal El-Jordi, Karina Logue, Badih Abou Chakra, Tariq Tamim, Omar Mikati, Hiam Abou Chedid, Mahmoud Mabsout, Aida Sabra"/>
    <n v="8"/>
    <s v="Lebanon"/>
    <s v="Lebanon, United States, United Arab Emirates"/>
    <n v="3"/>
    <d v="2020-10-19T00:00:00"/>
    <n v="2012"/>
    <x v="5"/>
    <s v="81 min"/>
    <n v="81"/>
    <n v="81"/>
    <n v="344.65913415838133"/>
    <s v=""/>
    <s v="Dramas, International Movies"/>
    <s v="Dramas"/>
    <s v="Dramas, International Movies"/>
    <n v="2"/>
  </r>
  <r>
    <n v="1885"/>
    <s v="s1885"/>
    <x v="0"/>
    <s v="Walk Away from Love"/>
    <s v="Christopher Nolen"/>
    <s v="Noree Victoria, Brad James, Robert Christopher Riley, Brely Evans, Sabrina Revelle"/>
    <n v="5"/>
    <s v="United States"/>
    <s v="United States"/>
    <n v="1"/>
    <d v="2020-10-06T00:00:00"/>
    <n v="2017"/>
    <x v="1"/>
    <s v="81 min"/>
    <n v="81"/>
    <n v="81"/>
    <n v="344.65913415838133"/>
    <s v=""/>
    <s v="Dramas, Romantic Movies"/>
    <s v="Dramas"/>
    <s v="Dramas, Romantic Movies"/>
    <n v="2"/>
  </r>
  <r>
    <n v="2105"/>
    <s v="s2105"/>
    <x v="0"/>
    <s v="Dark Forces"/>
    <s v="Bernardo Arellano"/>
    <s v="Tenoch Huerta, Er√©ndira Ibarra, Dale Carley, Ariane Pellicer, Johana Blendl, Dai Liparoti, Mauricio Aspe, Nick Zedd"/>
    <n v="8"/>
    <s v="Mexico"/>
    <s v="Mexico"/>
    <n v="1"/>
    <d v="2020-08-21T00:00:00"/>
    <n v="2020"/>
    <x v="5"/>
    <s v="81 min"/>
    <n v="81"/>
    <n v="81"/>
    <n v="344.65913415838133"/>
    <s v=""/>
    <s v="Horror Movies, Independent Movies, International Movies"/>
    <s v="Horror Movies"/>
    <s v="Horror Movies, Independent Movies, International Movies"/>
    <n v="3"/>
  </r>
  <r>
    <n v="2381"/>
    <s v="s2381"/>
    <x v="0"/>
    <s v="Riding Faith"/>
    <s v="Paco Aguilar"/>
    <s v="John Schneider, T.C. Stallings, Grace Van Dien, Marisa Brown, Jimmy Deshler"/>
    <n v="5"/>
    <s v="United States"/>
    <s v="United States"/>
    <n v="1"/>
    <d v="2020-06-17T00:00:00"/>
    <n v="2020"/>
    <x v="6"/>
    <s v="81 min"/>
    <n v="81"/>
    <n v="81"/>
    <n v="344.65913415838133"/>
    <s v=""/>
    <s v="Children &amp; Family Movies, Dramas, Faith &amp; Spirituality"/>
    <s v="Children &amp; Family Movies"/>
    <s v="Children &amp; Family Movies, Dramas, Faith &amp; Spirituality"/>
    <n v="3"/>
  </r>
  <r>
    <n v="2564"/>
    <s v="s2564"/>
    <x v="0"/>
    <s v="Luccas Neto em: Acampamento de F√©rias 2"/>
    <s v="Lucas Margutti"/>
    <s v="Luccas Neto, Giovanna Alparone, J√©ssica Diehl, Vivian Duarte"/>
    <n v="4"/>
    <s v="Brazil"/>
    <s v="Brazil"/>
    <n v="1"/>
    <d v="2020-05-04T00:00:00"/>
    <n v="2020"/>
    <x v="4"/>
    <s v="81 min"/>
    <n v="81"/>
    <n v="81"/>
    <n v="344.65913415838133"/>
    <s v=""/>
    <s v="Children &amp; Family Movies, Comedies, Music &amp; Musicals"/>
    <s v="Children &amp; Family Movies"/>
    <s v="Children &amp; Family Movies, Comedies, Music &amp; Musicals"/>
    <n v="3"/>
  </r>
  <r>
    <n v="2669"/>
    <s v="s2669"/>
    <x v="0"/>
    <s v="Earth and Blood"/>
    <s v="Julien Leclercq"/>
    <s v="Sami Bouajila, Eriq Ebouaney, Samy Seghir, Sofia Lesaffre"/>
    <n v="4"/>
    <s v="France"/>
    <s v="France, Belgium"/>
    <n v="2"/>
    <d v="2020-04-17T00:00:00"/>
    <n v="2020"/>
    <x v="5"/>
    <s v="81 min"/>
    <n v="81"/>
    <n v="81"/>
    <n v="344.65913415838133"/>
    <s v=""/>
    <s v="Dramas, International Movies, Thrillers"/>
    <s v="Dramas"/>
    <s v="Dramas, International Movies, Thrillers"/>
    <n v="3"/>
  </r>
  <r>
    <n v="2928"/>
    <s v="s2928"/>
    <x v="0"/>
    <s v="Captain Underpants Epic Choice-o-Rama"/>
    <m/>
    <s v="Nat Faxon, Jay Gragnani, Ramone Hamilton, Sean Astin, Dayci Brookshire, Jorge Diaz, Todd Grimes, Peter Hastings, Evan Kishiyama, David Koechner, Phil LaMarr, Erica Luttrell, Patty Mattson, Brennan Murray, Nolan North"/>
    <n v="15"/>
    <s v="United States"/>
    <s v="United States"/>
    <n v="1"/>
    <d v="2020-02-11T00:00:00"/>
    <n v="2020"/>
    <x v="8"/>
    <s v="81 min"/>
    <n v="81"/>
    <n v="81"/>
    <n v="344.65913415838133"/>
    <s v=""/>
    <s v="Children &amp; Family Movies, Comedies"/>
    <s v="Children &amp; Family Movies"/>
    <s v="Children &amp; Family Movies, Comedies"/>
    <n v="2"/>
  </r>
  <r>
    <n v="3065"/>
    <s v="s3065"/>
    <x v="0"/>
    <s v="Luccas Neto in: Children's Day"/>
    <s v="Lucas Margutti"/>
    <s v="Luccas Neto, Vivian Duarte, Giobanna Alparone, J√©ssica Diehl"/>
    <n v="4"/>
    <m/>
    <m/>
    <n v="0"/>
    <d v="2020-01-01T00:00:00"/>
    <n v="2019"/>
    <x v="4"/>
    <s v="81 min"/>
    <n v="81"/>
    <n v="81"/>
    <n v="344.65913415838133"/>
    <s v=""/>
    <s v="Children &amp; Family Movies, Comedies, Music &amp; Musicals"/>
    <s v="Children &amp; Family Movies"/>
    <s v="Children &amp; Family Movies, Comedies, Music &amp; Musicals"/>
    <n v="3"/>
  </r>
  <r>
    <n v="3211"/>
    <s v="s3211"/>
    <x v="0"/>
    <s v="I Lost My Body"/>
    <s v="J√©r√©my Clapin"/>
    <s v="Hakim Faris, Victoire Du Bois, Patrick d'Assum√ßao, Dev Patel, Alia Shawkat, George Wendt"/>
    <n v="6"/>
    <s v="France"/>
    <s v="France"/>
    <n v="1"/>
    <d v="2019-11-29T00:00:00"/>
    <n v="2019"/>
    <x v="5"/>
    <s v="81 min"/>
    <n v="81"/>
    <n v="81"/>
    <n v="344.65913415838133"/>
    <s v=""/>
    <s v="Dramas, Independent Movies, International Movies"/>
    <s v="Dramas"/>
    <s v="Dramas, Independent Movies, International Movies"/>
    <n v="3"/>
  </r>
  <r>
    <n v="3320"/>
    <s v="s3320"/>
    <x v="0"/>
    <s v="Hey Arnold! The Jungle Movie"/>
    <s v="Raymie Muzquiz, Stu Livingston"/>
    <s v="Mason Vale Cotton, Benjamin Flores Jr., Francesca Smith, Alfred Molina, Dan Castellaneta, Tress MacNeille, Craig Bartlett, Carlos Alazraqui"/>
    <n v="8"/>
    <s v="United States"/>
    <s v="United States, South Korea, Japan"/>
    <n v="3"/>
    <d v="2019-11-02T00:00:00"/>
    <n v="2017"/>
    <x v="6"/>
    <s v="81 min"/>
    <n v="81"/>
    <n v="81"/>
    <n v="344.65913415838133"/>
    <s v=""/>
    <s v="Children &amp; Family Movies, Comedies"/>
    <s v="Children &amp; Family Movies"/>
    <s v="Children &amp; Family Movies, Comedies"/>
    <n v="2"/>
  </r>
  <r>
    <n v="3476"/>
    <s v="s3476"/>
    <x v="0"/>
    <s v="The Rugrats Movie"/>
    <s v="Igor Kovalyov, Norton Virgien"/>
    <s v="Elizabeth Daily, Christine Cavanaugh, Kath Soucie, Melanie Chartoff, Phil Proctor, Cree Summer, Cheryl Chase, Tara Strong, Jack Riley, Joe Alaskey, Michael Bell, Tress MacNeille, Busta Rhymes, Whoopi Goldberg, David Spade"/>
    <n v="15"/>
    <s v="United States"/>
    <s v="United States"/>
    <n v="1"/>
    <d v="2019-10-01T00:00:00"/>
    <n v="1998"/>
    <x v="3"/>
    <s v="81 min"/>
    <n v="81"/>
    <n v="81"/>
    <n v="344.65913415838133"/>
    <s v=""/>
    <s v="Children &amp; Family Movies, Comedies"/>
    <s v="Children &amp; Family Movies"/>
    <s v="Children &amp; Family Movies, Comedies"/>
    <n v="2"/>
  </r>
  <r>
    <n v="3477"/>
    <s v="s3477"/>
    <x v="0"/>
    <s v="The Squid and the Whale"/>
    <s v="Noah Baumbach"/>
    <s v="Jeff Daniels, Laura Linney, Jesse Eisenberg, Owen Kline, William Baldwin, Halley Feiffer, Anna Paquin, Ken Leung, David Benger, Adam Rose"/>
    <n v="10"/>
    <s v="United States"/>
    <s v="United States"/>
    <n v="1"/>
    <d v="2019-10-01T00:00:00"/>
    <n v="2005"/>
    <x v="12"/>
    <s v="81 min"/>
    <n v="81"/>
    <n v="81"/>
    <n v="344.65913415838133"/>
    <s v=""/>
    <s v="Comedies, Dramas, Independent Movies"/>
    <s v="Comedies"/>
    <s v="Comedies, Dramas, Independent Movies"/>
    <n v="3"/>
  </r>
  <r>
    <n v="3539"/>
    <s v="s3539"/>
    <x v="0"/>
    <s v="Elena"/>
    <s v="Petra Costa"/>
    <m/>
    <n v="0"/>
    <s v="Brazil"/>
    <s v="Brazil, United States"/>
    <n v="2"/>
    <d v="2019-09-01T00:00:00"/>
    <n v="2012"/>
    <x v="5"/>
    <s v="81 min"/>
    <n v="81"/>
    <n v="81"/>
    <n v="344.65913415838133"/>
    <s v=""/>
    <s v="Documentaries, International Movies"/>
    <s v="Documentaries"/>
    <s v="Documentaries, International Movies"/>
    <n v="2"/>
  </r>
  <r>
    <n v="3627"/>
    <s v="s3627"/>
    <x v="0"/>
    <s v="Misfit"/>
    <s v="Erwin van den Eshof"/>
    <s v="Djamila, Niek Roozen, Bente Fokkens, Jolijn Henneman, Fenna Ramos, Jill Schirnhofer, Donny Roelvink, D√©fano Holwijn, Luca Gilliot"/>
    <n v="9"/>
    <s v="Netherlands"/>
    <s v="Netherlands"/>
    <n v="1"/>
    <d v="2019-08-03T00:00:00"/>
    <n v="2017"/>
    <x v="1"/>
    <s v="81 min"/>
    <n v="81"/>
    <n v="81"/>
    <n v="344.65913415838133"/>
    <s v=""/>
    <s v="Children &amp; Family Movies, Comedies, International Movies"/>
    <s v="Children &amp; Family Movies"/>
    <s v="Children &amp; Family Movies, Comedies, International Movies"/>
    <n v="3"/>
  </r>
  <r>
    <n v="3653"/>
    <s v="s3653"/>
    <x v="0"/>
    <s v="¬°Ay, mi madre!"/>
    <s v="Frank Ariza"/>
    <s v="Estefan√≠a de los Santos, Secun de la Rosa, Terele P√°vez, Mar√≠a Alfonsa Rosso, Mariola Fuentes, Alfonso S√°nchez, Paz Vega, Marta Torn√©, Concha Gal√°n"/>
    <n v="9"/>
    <s v="Spain"/>
    <s v="Spain"/>
    <n v="1"/>
    <d v="2019-07-19T00:00:00"/>
    <n v="2019"/>
    <x v="5"/>
    <s v="81 min"/>
    <n v="81"/>
    <n v="81"/>
    <n v="344.65913415838133"/>
    <s v=""/>
    <s v="Comedies, International Movies"/>
    <s v="Comedies"/>
    <s v="Comedies, International Movies"/>
    <n v="2"/>
  </r>
  <r>
    <n v="3961"/>
    <s v="s3961"/>
    <x v="0"/>
    <s v="The Burial of Kojo"/>
    <s v="Sam &quot;Blitz&quot; Bazawule"/>
    <s v="Cynthia Dankwa, Ama K. Abebrese, Joseph Otsiman, Kobina Amissah Sam, Mamley Djangmah, Henry Adofo, Anima Misa, Brian Angels"/>
    <n v="8"/>
    <s v="Ghana"/>
    <s v="Ghana, United States"/>
    <n v="2"/>
    <d v="2019-03-31T00:00:00"/>
    <n v="2018"/>
    <x v="1"/>
    <s v="81 min"/>
    <n v="81"/>
    <n v="81"/>
    <n v="344.65913415838133"/>
    <s v=""/>
    <s v="Dramas, Independent Movies, International Movies"/>
    <s v="Dramas"/>
    <s v="Dramas, Independent Movies, International Movies"/>
    <n v="3"/>
  </r>
  <r>
    <n v="4234"/>
    <s v="s4234"/>
    <x v="0"/>
    <s v="Bill Hicks: Sane Man"/>
    <s v="Kevin Booth, David Johndrow"/>
    <s v="Bill Hicks"/>
    <n v="1"/>
    <s v="United States"/>
    <s v="United States"/>
    <n v="1"/>
    <d v="2018-12-31T00:00:00"/>
    <n v="1989"/>
    <x v="5"/>
    <s v="81 min"/>
    <n v="81"/>
    <n v="81"/>
    <n v="344.65913415838133"/>
    <s v=""/>
    <s v="Stand-Up Comedy"/>
    <s v="Stand-Up Comedy"/>
    <s v="Stand-Up Comedy"/>
    <n v="1"/>
  </r>
  <r>
    <n v="4337"/>
    <s v="s4337"/>
    <x v="0"/>
    <s v="Crossroads: One Two Jaga"/>
    <s v="Nam Ron"/>
    <s v="Zahiril Adzim, Ario Bayu, Asmara Abigail, Rosdeen Suboh, Amerul Affendi, Iedil Putra, Timothy Castillo, Chew Kin Wah, Along Eyzendy, Nam Ron"/>
    <n v="10"/>
    <s v="Malaysia"/>
    <s v="Malaysia"/>
    <n v="1"/>
    <d v="2018-12-01T00:00:00"/>
    <n v="2018"/>
    <x v="1"/>
    <s v="81 min"/>
    <n v="81"/>
    <n v="81"/>
    <n v="344.65913415838133"/>
    <s v=""/>
    <s v="Dramas, International Movies"/>
    <s v="Dramas"/>
    <s v="Dramas, International Movies"/>
    <n v="2"/>
  </r>
  <r>
    <n v="4541"/>
    <s v="s4541"/>
    <x v="0"/>
    <s v="Eric ldle's What About Dick?"/>
    <s v="Eric Idle, Aubrey Powell"/>
    <s v="Russell Brand, Billy Connolly, Tim Curry, Eric Idle, Eddie Izzard, Jane Leeves, Jim Piddock, Tracey Ullman, Sophie Winkleman"/>
    <n v="9"/>
    <s v="United States"/>
    <s v="United States"/>
    <n v="1"/>
    <d v="2018-10-02T00:00:00"/>
    <n v="2012"/>
    <x v="5"/>
    <s v="81 min"/>
    <n v="81"/>
    <n v="81"/>
    <n v="344.65913415838133"/>
    <s v=""/>
    <s v="Comedies, Music &amp; Musicals"/>
    <s v="Comedies"/>
    <s v="Comedies, Music &amp; Musicals"/>
    <n v="2"/>
  </r>
  <r>
    <n v="5018"/>
    <s v="s5018"/>
    <x v="0"/>
    <s v="Trailer Park Boys Live In F**kin' Dublin"/>
    <s v="Mike Smith, John Paul Tremblay, Robb Wells"/>
    <s v="Mike Smith, John Paul Tremblay, Robb Wells, Pat Roach"/>
    <n v="4"/>
    <s v="Canada"/>
    <s v="Canada"/>
    <n v="1"/>
    <d v="2018-03-01T00:00:00"/>
    <n v="2014"/>
    <x v="5"/>
    <s v="81 min"/>
    <n v="81"/>
    <n v="81"/>
    <n v="344.65913415838133"/>
    <s v=""/>
    <s v="Movies"/>
    <s v="Movies"/>
    <s v="Movies"/>
    <n v="1"/>
  </r>
  <r>
    <n v="5143"/>
    <s v="s5143"/>
    <x v="0"/>
    <s v="Monster Island"/>
    <s v="Leopoldo Aguilar"/>
    <s v="Joey Camen, Fiona Hardingham, Johnny Rose, Katie Leigh, Roger L. Jackson, Wally Wingert, Phillip Vasquez"/>
    <n v="7"/>
    <s v="India"/>
    <s v="India, Mexico"/>
    <n v="2"/>
    <d v="2017-12-01T00:00:00"/>
    <n v="2017"/>
    <x v="8"/>
    <s v="81 min"/>
    <n v="81"/>
    <n v="81"/>
    <n v="344.65913415838133"/>
    <s v=""/>
    <s v="Children &amp; Family Movies"/>
    <s v="Children &amp; Family Movies"/>
    <s v="Children &amp; Family Movies"/>
    <n v="1"/>
  </r>
  <r>
    <n v="5180"/>
    <s v="s5180"/>
    <x v="0"/>
    <s v="Jerry Seinfeld: Comedian"/>
    <s v="Christian Charles"/>
    <s v="Jerry Seinfeld, Orny Adams, Colin Quinn, Bill Cosby, Robert Klein, Chris Rock, Garry Shandling, Jay Leno, Kevin Nealon, Ray Romano"/>
    <n v="10"/>
    <s v="United States"/>
    <s v="United States"/>
    <n v="1"/>
    <d v="2017-11-07T00:00:00"/>
    <n v="2002"/>
    <x v="12"/>
    <s v="81 min"/>
    <n v="81"/>
    <n v="81"/>
    <n v="344.65913415838133"/>
    <s v=""/>
    <s v="Documentaries"/>
    <s v="Documentaries"/>
    <s v="Documentaries"/>
    <n v="1"/>
  </r>
  <r>
    <n v="5250"/>
    <s v="s5250"/>
    <x v="0"/>
    <s v="Ver√≥nica"/>
    <s v="Carlos Algara, Alejandro Martinez-Beltran"/>
    <s v="Arcelia Ram√≠rez, Olga Segura, Sof√≠a Garza"/>
    <n v="3"/>
    <s v="Mexico"/>
    <s v="Mexico"/>
    <n v="1"/>
    <d v="2017-10-01T00:00:00"/>
    <n v="2017"/>
    <x v="5"/>
    <s v="81 min"/>
    <n v="81"/>
    <n v="81"/>
    <n v="344.65913415838133"/>
    <s v=""/>
    <s v="Dramas, Independent Movies, International Movies"/>
    <s v="Dramas"/>
    <s v="Dramas, Independent Movies, International Movies"/>
    <n v="3"/>
  </r>
  <r>
    <n v="5494"/>
    <s v="s5494"/>
    <x v="0"/>
    <s v="Handsome: A Netflix Mystery Movie"/>
    <s v="Jeff Garlin"/>
    <s v="Jeff Garlin, Natasha Lyonne, Amy Sedaris, Steven Weber, Christine Woods, Eddie Pepitone, Timm Sharp, Brad Morris, Leah Remini, Ava Acres"/>
    <n v="10"/>
    <s v="United States"/>
    <s v="United States"/>
    <n v="1"/>
    <d v="2017-05-05T00:00:00"/>
    <n v="2017"/>
    <x v="5"/>
    <s v="81 min"/>
    <n v="81"/>
    <n v="81"/>
    <n v="344.65913415838133"/>
    <s v=""/>
    <s v="Comedies"/>
    <s v="Comedies"/>
    <s v="Comedies"/>
    <n v="1"/>
  </r>
  <r>
    <n v="5509"/>
    <s v="s5509"/>
    <x v="0"/>
    <s v="Casting JonBenet"/>
    <s v="Kitty Green"/>
    <m/>
    <n v="0"/>
    <s v="United States"/>
    <s v="United States, Australia, China"/>
    <n v="3"/>
    <d v="2017-04-28T00:00:00"/>
    <n v="2017"/>
    <x v="1"/>
    <s v="81 min"/>
    <n v="81"/>
    <n v="81"/>
    <n v="344.65913415838133"/>
    <s v=""/>
    <s v="Documentaries"/>
    <s v="Documentaries"/>
    <s v="Documentaries"/>
    <n v="1"/>
  </r>
  <r>
    <n v="5532"/>
    <s v="s5532"/>
    <x v="0"/>
    <s v="Arctic Heart"/>
    <s v="Marie Madinier"/>
    <s v="Charlotte Le Bon, Guillaume Canet, Anne Le Ny, Patrick d'Assum√ßao, Damien Chapelle, Xavier Beauvois, Vincent Launay-Franceschini"/>
    <n v="7"/>
    <s v="France"/>
    <s v="France, Belgium"/>
    <n v="2"/>
    <d v="2017-04-14T00:00:00"/>
    <n v="2016"/>
    <x v="1"/>
    <s v="81 min"/>
    <n v="81"/>
    <n v="81"/>
    <n v="344.65913415838133"/>
    <s v=""/>
    <s v="Dramas, International Movies, Romantic Movies"/>
    <s v="Dramas"/>
    <s v="Dramas, International Movies, Romantic Movies"/>
    <n v="3"/>
  </r>
  <r>
    <n v="5552"/>
    <s v="s5552"/>
    <x v="0"/>
    <s v="The Tenth Man"/>
    <s v="Daniel Burman"/>
    <s v="Alan Sabbagh, Julieta Zylberberg, Usher Barilka, Elvira Onetto, Adri√°n Stoppelman, Dan Breitman, Elisa Carricajo"/>
    <n v="7"/>
    <s v="Argentina"/>
    <s v="Argentina"/>
    <n v="1"/>
    <d v="2017-04-01T00:00:00"/>
    <n v="2016"/>
    <x v="5"/>
    <s v="81 min"/>
    <n v="81"/>
    <n v="81"/>
    <n v="344.65913415838133"/>
    <s v=""/>
    <s v="Dramas, International Movies"/>
    <s v="Dramas"/>
    <s v="Dramas, International Movies"/>
    <n v="2"/>
  </r>
  <r>
    <n v="5688"/>
    <s v="s5688"/>
    <x v="0"/>
    <s v="Blue Jay"/>
    <s v="Alex Lehmann"/>
    <s v="Sarah Paulson, Mark Duplass, Clu Gulager"/>
    <n v="3"/>
    <s v="United States"/>
    <s v="United States"/>
    <n v="1"/>
    <d v="2016-12-06T00:00:00"/>
    <n v="2016"/>
    <x v="5"/>
    <s v="81 min"/>
    <n v="81"/>
    <n v="81"/>
    <n v="344.65913415838133"/>
    <s v=""/>
    <s v="Dramas, Independent Movies, Romantic Movies"/>
    <s v="Dramas"/>
    <s v="Dramas, Independent Movies, Romantic Movies"/>
    <n v="3"/>
  </r>
  <r>
    <n v="5743"/>
    <s v="s5743"/>
    <x v="0"/>
    <s v="West Coast"/>
    <s v="Benjamin Weill"/>
    <s v="Devi Couzigou, Mathis Crusson, Victor Le Blond, Sullivan Loyez, Pierre-Fran√ßois Martin-Laval, Hugo Chalan-Marchio"/>
    <n v="6"/>
    <s v="France"/>
    <s v="France"/>
    <n v="1"/>
    <d v="2016-10-28T00:00:00"/>
    <n v="2016"/>
    <x v="5"/>
    <s v="81 min"/>
    <n v="81"/>
    <n v="81"/>
    <n v="344.65913415838133"/>
    <s v=""/>
    <s v="Comedies, Dramas, International Movies"/>
    <s v="Comedies"/>
    <s v="Comedies, Dramas, International Movies"/>
    <n v="3"/>
  </r>
  <r>
    <n v="5821"/>
    <s v="s5821"/>
    <x v="0"/>
    <s v="Lavell Crawford: Can a Brother Get Some Love?"/>
    <s v="Michael Drumm"/>
    <s v="Lavell Crawford"/>
    <n v="1"/>
    <s v="United States"/>
    <s v="United States"/>
    <n v="1"/>
    <d v="2016-08-02T00:00:00"/>
    <n v="2011"/>
    <x v="5"/>
    <s v="81 min"/>
    <n v="81"/>
    <n v="81"/>
    <n v="344.65913415838133"/>
    <s v=""/>
    <s v="Stand-Up Comedy"/>
    <s v="Stand-Up Comedy"/>
    <s v="Stand-Up Comedy"/>
    <n v="1"/>
  </r>
  <r>
    <n v="5922"/>
    <s v="s5922"/>
    <x v="0"/>
    <s v="Bill Burr: I'm Sorry You Feel That Way"/>
    <s v="Jay Karas"/>
    <s v="Bill Burr"/>
    <n v="1"/>
    <s v="United States"/>
    <s v="United States"/>
    <n v="1"/>
    <d v="2014-12-05T00:00:00"/>
    <n v="2014"/>
    <x v="5"/>
    <s v="81 min"/>
    <n v="81"/>
    <n v="81"/>
    <n v="344.65913415838133"/>
    <s v=""/>
    <s v="Stand-Up Comedy"/>
    <s v="Stand-Up Comedy"/>
    <s v="Stand-Up Comedy"/>
    <n v="1"/>
  </r>
  <r>
    <n v="5958"/>
    <s v="s5958"/>
    <x v="0"/>
    <s v="To and From New York"/>
    <s v="Sorin Dan Mihalcescu"/>
    <s v="Barbara King, Shaana Diya, John Krisiukenas, Yoriko Haraguchi, David Crane, Chad Thomas"/>
    <n v="6"/>
    <s v="United States"/>
    <s v="United States"/>
    <n v="1"/>
    <d v="2008-01-01T00:00:00"/>
    <n v="2006"/>
    <x v="5"/>
    <s v="81 min"/>
    <n v="81"/>
    <n v="81"/>
    <n v="344.65913415838133"/>
    <s v=""/>
    <s v="Dramas, Independent Movies, Thrillers"/>
    <s v="Dramas"/>
    <s v="Dramas, Independent Movies, Thrillers"/>
    <n v="3"/>
  </r>
  <r>
    <n v="6015"/>
    <s v="s6015"/>
    <x v="0"/>
    <s v="42 Grams"/>
    <s v="Jack C. Newell"/>
    <s v="Jake Bickelhaupt"/>
    <n v="1"/>
    <s v="United States"/>
    <s v="United States"/>
    <n v="1"/>
    <d v="2018-02-01T00:00:00"/>
    <n v="2017"/>
    <x v="5"/>
    <s v="81 min"/>
    <n v="81"/>
    <n v="81"/>
    <n v="344.65913415838133"/>
    <s v=""/>
    <s v="Documentaries"/>
    <s v="Documentaries"/>
    <s v="Documentaries"/>
    <n v="1"/>
  </r>
  <r>
    <n v="6134"/>
    <s v="s6134"/>
    <x v="0"/>
    <s v="American Anarchist"/>
    <s v="Charlie Siskel"/>
    <s v="William Powell"/>
    <n v="1"/>
    <s v="United States"/>
    <s v="United States"/>
    <n v="1"/>
    <d v="2017-06-23T00:00:00"/>
    <n v="2016"/>
    <x v="5"/>
    <s v="81 min"/>
    <n v="81"/>
    <n v="81"/>
    <n v="344.65913415838133"/>
    <s v=""/>
    <s v="Documentaries"/>
    <s v="Documentaries"/>
    <s v="Documentaries"/>
    <n v="1"/>
  </r>
  <r>
    <n v="6192"/>
    <s v="s6192"/>
    <x v="0"/>
    <s v="At All Costs"/>
    <s v="Mike Nicoll"/>
    <s v="Parker Jackson Cartwright, Gabe York"/>
    <n v="2"/>
    <s v="United States"/>
    <s v="United States"/>
    <n v="1"/>
    <d v="2016-12-14T00:00:00"/>
    <n v="2016"/>
    <x v="5"/>
    <s v="81 min"/>
    <n v="81"/>
    <n v="81"/>
    <n v="344.65913415838133"/>
    <s v=""/>
    <s v="Documentaries, Sports Movies"/>
    <s v="Documentaries"/>
    <s v="Documentaries, Sports Movies"/>
    <n v="2"/>
  </r>
  <r>
    <n v="6267"/>
    <s v="s6267"/>
    <x v="0"/>
    <s v="Beavis and Butt-head Do America"/>
    <s v="Mike Judge"/>
    <s v="Mike Judge, Bruce Willis, Demi Moore, Cloris Leachman, Robert Stack, Jacqueline Barba, Pamela Blair, Eric Bogosian, Kristofor Brown, Tony Darling, David Letterman"/>
    <n v="11"/>
    <s v="United States"/>
    <s v="United States"/>
    <n v="1"/>
    <d v="2019-11-20T00:00:00"/>
    <n v="1996"/>
    <x v="2"/>
    <s v="81 min"/>
    <n v="81"/>
    <n v="81"/>
    <n v="344.65913415838133"/>
    <s v=""/>
    <s v="Comedies, Cult Movies"/>
    <s v="Comedies"/>
    <s v="Comedies, Cult Movies"/>
    <n v="2"/>
  </r>
  <r>
    <n v="6375"/>
    <s v="s6375"/>
    <x v="0"/>
    <s v="Breaking Free"/>
    <s v="Sridhar Rangayan"/>
    <s v="Sridhar Rangayan"/>
    <n v="1"/>
    <s v="India"/>
    <s v="India"/>
    <n v="1"/>
    <d v="2017-12-15T00:00:00"/>
    <n v="2015"/>
    <x v="5"/>
    <s v="81 min"/>
    <n v="81"/>
    <n v="81"/>
    <n v="344.65913415838133"/>
    <s v=""/>
    <s v="Documentaries, International Movies, LGBTQ Movies"/>
    <s v="Documentaries"/>
    <s v="Documentaries, International Movies, LGBTQ Movies"/>
    <n v="3"/>
  </r>
  <r>
    <n v="6575"/>
    <s v="s6575"/>
    <x v="0"/>
    <s v="De Film van Dylan Haegens"/>
    <s v="Dylan Haegens, Bas van Teylingen"/>
    <s v="Dylan Haegens, Nick Golterman, Marit Brugman, Ilse Warringa, Teun Peters, Patrick Stoof, Rick Vermeulen, Rico Verhoeven"/>
    <n v="8"/>
    <s v="Netherlands"/>
    <s v="Netherlands"/>
    <n v="1"/>
    <d v="2019-04-17T00:00:00"/>
    <n v="2018"/>
    <x v="6"/>
    <s v="81 min"/>
    <n v="81"/>
    <n v="81"/>
    <n v="344.65913415838133"/>
    <s v=""/>
    <s v="Comedies, International Movies"/>
    <s v="Comedies"/>
    <s v="Comedies, International Movies"/>
    <n v="2"/>
  </r>
  <r>
    <n v="6724"/>
    <s v="s6724"/>
    <x v="0"/>
    <s v="Expo"/>
    <s v="Joseph Mbah"/>
    <s v="Derek Davenport, Amelia Haberman, Shepsut Wilson, Titus Covington, Hayley Vrana, Michael Alvarez, Richard Lippert, Alfoniso Lopez"/>
    <n v="8"/>
    <s v="United States"/>
    <s v="United States"/>
    <n v="1"/>
    <d v="2019-08-29T00:00:00"/>
    <n v="2019"/>
    <x v="1"/>
    <s v="81 min"/>
    <n v="81"/>
    <n v="81"/>
    <n v="344.65913415838133"/>
    <s v=""/>
    <s v="Action &amp; Adventure, Dramas, Independent Movies"/>
    <s v="Action &amp; Adventure"/>
    <s v="Action &amp; Adventure, Dramas, Independent Movies"/>
    <n v="3"/>
  </r>
  <r>
    <n v="6784"/>
    <s v="s6784"/>
    <x v="0"/>
    <s v="Forbidden Games: The Justin Fashanu Story"/>
    <s v="Jon Carey, Adam Darke"/>
    <s v="Justin Fashanu, John Fashanu"/>
    <n v="2"/>
    <s v="United Kingdom"/>
    <s v="United Kingdom"/>
    <n v="1"/>
    <d v="2017-12-01T00:00:00"/>
    <n v="2017"/>
    <x v="1"/>
    <s v="81 min"/>
    <n v="81"/>
    <n v="81"/>
    <n v="344.65913415838133"/>
    <s v=""/>
    <s v="Documentaries, International Movies, LGBTQ Movies"/>
    <s v="Documentaries"/>
    <s v="Documentaries, International Movies, LGBTQ Movies"/>
    <n v="3"/>
  </r>
  <r>
    <n v="6996"/>
    <s v="s6996"/>
    <x v="0"/>
    <s v="Hope: One in a Billion"/>
    <s v="Brodje Wemboendja"/>
    <s v="Gift Ngoepe"/>
    <n v="1"/>
    <s v="United States"/>
    <s v="United States, South Africa"/>
    <n v="2"/>
    <d v="2019-12-15T00:00:00"/>
    <n v="2017"/>
    <x v="1"/>
    <s v="81 min"/>
    <n v="81"/>
    <n v="81"/>
    <n v="344.65913415838133"/>
    <s v=""/>
    <s v="Documentaries, International Movies, Sports Movies"/>
    <s v="Documentaries"/>
    <s v="Documentaries, International Movies, Sports Movies"/>
    <n v="3"/>
  </r>
  <r>
    <n v="7208"/>
    <s v="s7208"/>
    <x v="0"/>
    <s v="King Jack"/>
    <s v="Felix Thompson"/>
    <s v="Charlie Plummer, Cory Nichols, Christian Madsen, Danny Flaherty, Erin Davie, Chloe Levine"/>
    <n v="6"/>
    <s v="United States"/>
    <s v="United States"/>
    <n v="1"/>
    <d v="2016-07-01T00:00:00"/>
    <n v="2015"/>
    <x v="11"/>
    <s v="81 min"/>
    <n v="81"/>
    <n v="81"/>
    <n v="344.65913415838133"/>
    <s v=""/>
    <s v="Dramas, Independent Movies"/>
    <s v="Dramas"/>
    <s v="Dramas, Independent Movies"/>
    <n v="2"/>
  </r>
  <r>
    <n v="7235"/>
    <s v="s7235"/>
    <x v="0"/>
    <s v="Krisha"/>
    <s v="Trey Edward Shults"/>
    <s v="Krisha Fairchild, Alex Dobrenko, Robyn Fairchild, Chris Doubek, Victoria Fairchild, Bryan Casserly, Chase Joliet, Atheena Frizzell, Augustine Frizzell, Bill Wise, Olivia Grace Applegate, Trey Edward Shults"/>
    <n v="12"/>
    <s v="United States"/>
    <s v="United States"/>
    <n v="1"/>
    <d v="2018-11-07T00:00:00"/>
    <n v="2015"/>
    <x v="12"/>
    <s v="81 min"/>
    <n v="81"/>
    <n v="81"/>
    <n v="344.65913415838133"/>
    <s v=""/>
    <s v="Dramas, Independent Movies"/>
    <s v="Dramas"/>
    <s v="Dramas, Independent Movies"/>
    <n v="2"/>
  </r>
  <r>
    <n v="7445"/>
    <s v="s7445"/>
    <x v="0"/>
    <s v="Menorca"/>
    <s v="John Barnard"/>
    <s v="Tammy Gillis, Sheila Campbell, Talia Pura, Dorothy Carroll, Logan Creran, Jason Wishnowski, Aaron Merke, Krystle Snow, Michael O'Sullivan"/>
    <n v="9"/>
    <s v="Canada"/>
    <s v="Canada, Spain"/>
    <n v="2"/>
    <d v="2017-08-27T00:00:00"/>
    <n v="2016"/>
    <x v="5"/>
    <s v="81 min"/>
    <n v="81"/>
    <n v="81"/>
    <n v="344.65913415838133"/>
    <s v=""/>
    <s v="Dramas, Independent Movies"/>
    <s v="Dramas"/>
    <s v="Dramas, Independent Movies"/>
    <n v="2"/>
  </r>
  <r>
    <n v="7741"/>
    <s v="s7741"/>
    <x v="0"/>
    <s v="Pick of the Litter"/>
    <s v="Dana Nachman, Don Hardy Jr."/>
    <m/>
    <n v="0"/>
    <s v="United States"/>
    <s v="United States"/>
    <n v="1"/>
    <d v="2020-08-02T00:00:00"/>
    <n v="2018"/>
    <x v="6"/>
    <s v="81 min"/>
    <n v="81"/>
    <n v="81"/>
    <n v="344.65913415838133"/>
    <s v=""/>
    <s v="Children &amp; Family Movies, Documentaries"/>
    <s v="Children &amp; Family Movies"/>
    <s v="Children &amp; Family Movies, Documentaries"/>
    <n v="2"/>
  </r>
  <r>
    <n v="7742"/>
    <s v="s7742"/>
    <x v="0"/>
    <s v="Pierre Jackson"/>
    <s v="Christopher Nolen"/>
    <s v="Trae Ireland, Chrystee Pharris, Brian Hooks, Dawnisha Halfkenny, Ebony Byrd Wesley, Simeon Henderson, Marquita Goings, Lew Collins, Kendra Gilliams, Caneil Oliver"/>
    <n v="10"/>
    <s v="United States"/>
    <s v="United States"/>
    <n v="1"/>
    <d v="2019-06-29T00:00:00"/>
    <n v="2018"/>
    <x v="5"/>
    <s v="81 min"/>
    <n v="81"/>
    <n v="81"/>
    <n v="344.65913415838133"/>
    <s v=""/>
    <s v="Romantic Movies"/>
    <s v="Romantic Movies"/>
    <s v="Romantic Movies"/>
    <n v="1"/>
  </r>
  <r>
    <n v="7746"/>
    <s v="s7746"/>
    <x v="0"/>
    <s v="Pizza, birra, faso"/>
    <s v="Israel Adri√°n Caetano, Bruno Stagnaro"/>
    <s v="H√©ctor Anglada, Jorge Ses√°n, Pamela Jord√°n, Adri√°n Yospe, Daniel Di Biase, Walter D√≠az, Mart√≠n Adjemi√°n, Elena C√°nepa, Rub√©n Rodr√≠guez, Tony Lestingi, Alejandro Pous"/>
    <n v="11"/>
    <s v="Argentina"/>
    <s v="Argentina"/>
    <n v="1"/>
    <d v="2018-03-15T00:00:00"/>
    <n v="1998"/>
    <x v="5"/>
    <s v="81 min"/>
    <n v="81"/>
    <n v="81"/>
    <n v="344.65913415838133"/>
    <s v=""/>
    <s v="Dramas, International Movies"/>
    <s v="Dramas"/>
    <s v="Dramas, International Movies"/>
    <n v="2"/>
  </r>
  <r>
    <n v="7750"/>
    <s v="s7750"/>
    <x v="0"/>
    <s v="Planet Hulk"/>
    <s v="Sam Liu"/>
    <s v="Rick D. Wasserman, Lisa Ann Beley, Mark Hildreth, Liam O'Brien, Kevin Michael Richardson, Sam Vincent, Advah Soudack, Michael Kopsa, Paul Dobson, Marc Worden"/>
    <n v="10"/>
    <s v="United States"/>
    <s v="United States"/>
    <n v="1"/>
    <d v="2020-06-01T00:00:00"/>
    <n v="2010"/>
    <x v="1"/>
    <s v="81 min"/>
    <n v="81"/>
    <n v="81"/>
    <n v="344.65913415838133"/>
    <s v=""/>
    <s v="Action &amp; Adventure, Sci-Fi &amp; Fantasy"/>
    <s v="Action &amp; Adventure"/>
    <s v="Action &amp; Adventure, Sci-Fi &amp; Fantasy"/>
    <n v="2"/>
  </r>
  <r>
    <n v="7844"/>
    <s v="s7844"/>
    <x v="0"/>
    <s v="Red Christmas"/>
    <s v="Craig Anderson"/>
    <s v="Dee Wallace, Geoff Morrell, Sarah Bishop, Janis McGavin, David Collins, Bjorn Stewart, Gerard O'Dwyer, Deelia Meriel, Sam Campbell, Anthony Jensen, Robert Anderson"/>
    <n v="11"/>
    <s v="Australia"/>
    <s v="Australia"/>
    <n v="1"/>
    <d v="2017-12-11T00:00:00"/>
    <n v="2016"/>
    <x v="5"/>
    <s v="81 min"/>
    <n v="81"/>
    <n v="81"/>
    <n v="344.65913415838133"/>
    <s v=""/>
    <s v="Horror Movies"/>
    <s v="Horror Movies"/>
    <s v="Horror Movies"/>
    <n v="1"/>
  </r>
  <r>
    <n v="8151"/>
    <s v="s8151"/>
    <x v="0"/>
    <s v="Tarif de nuit"/>
    <s v="Julien Seri"/>
    <s v="Jonathan Howard, Jonathan Demurger, Fanny Valette, Jess Liaudin"/>
    <n v="4"/>
    <s v="France"/>
    <s v="France"/>
    <n v="1"/>
    <d v="2018-03-01T00:00:00"/>
    <n v="2015"/>
    <x v="5"/>
    <s v="81 min"/>
    <n v="81"/>
    <n v="81"/>
    <n v="344.65913415838133"/>
    <s v=""/>
    <s v="International Movies, Thrillers"/>
    <s v="International Movies"/>
    <s v="International Movies, Thrillers"/>
    <n v="2"/>
  </r>
  <r>
    <n v="8156"/>
    <s v="s8156"/>
    <x v="0"/>
    <s v="Teach Us All"/>
    <s v="Sonia Lowman"/>
    <m/>
    <n v="0"/>
    <s v="United States"/>
    <s v="United States"/>
    <n v="1"/>
    <d v="2017-09-25T00:00:00"/>
    <n v="2017"/>
    <x v="1"/>
    <s v="81 min"/>
    <n v="81"/>
    <n v="81"/>
    <n v="344.65913415838133"/>
    <s v=""/>
    <s v="Documentaries"/>
    <s v="Documentaries"/>
    <s v="Documentaries"/>
    <n v="1"/>
  </r>
  <r>
    <n v="8478"/>
    <s v="s8478"/>
    <x v="0"/>
    <s v="The Real Miyagi"/>
    <s v="Kevin Derek"/>
    <s v="Fumio Demura"/>
    <n v="1"/>
    <s v="United States"/>
    <s v="United States, Canada, Japan, Panama"/>
    <n v="4"/>
    <d v="2017-06-16T00:00:00"/>
    <n v="2015"/>
    <x v="6"/>
    <s v="81 min"/>
    <n v="81"/>
    <n v="81"/>
    <n v="344.65913415838133"/>
    <s v=""/>
    <s v="Documentaries, Sports Movies"/>
    <s v="Documentaries"/>
    <s v="Documentaries, Sports Movies"/>
    <n v="2"/>
  </r>
  <r>
    <n v="8766"/>
    <s v="s8766"/>
    <x v="0"/>
    <s v="XX"/>
    <s v="Jovanka Vuckovic, Annie Clark, Roxanne Benjamin, Karyn Kusama"/>
    <s v="Natalie Brown, Jonathan Watton, Melanie Lynskey, Lindsay Burdge, Sheila Vand, Casey Adams, Breeda Wool, Angela Trimbur, Morgan Krantz, Christina Kirk, Kyle Allen, Mike Doyle"/>
    <n v="12"/>
    <s v="Canada"/>
    <s v="Canada, United States"/>
    <n v="2"/>
    <d v="2017-06-22T00:00:00"/>
    <n v="2017"/>
    <x v="12"/>
    <s v="81 min"/>
    <n v="81"/>
    <n v="81"/>
    <n v="344.65913415838133"/>
    <s v=""/>
    <s v="Horror Movies"/>
    <s v="Horror Movies"/>
    <s v="Horror Movies"/>
    <n v="1"/>
  </r>
  <r>
    <n v="8793"/>
    <s v="s8793"/>
    <x v="0"/>
    <s v="Young Tiger"/>
    <s v="Mu Chu"/>
    <s v="Qiu Yuen, Charlie Chin, Jackie Chan, Hu Chin, Nan Chiang"/>
    <n v="5"/>
    <s v="Hong Kong"/>
    <s v="Hong Kong"/>
    <n v="1"/>
    <d v="2016-11-01T00:00:00"/>
    <n v="1973"/>
    <x v="11"/>
    <s v="81 min"/>
    <n v="81"/>
    <n v="81"/>
    <n v="344.65913415838133"/>
    <s v=""/>
    <s v="Action &amp; Adventure, International Movies"/>
    <s v="Action &amp; Adventure"/>
    <s v="Action &amp; Adventure, International Movies"/>
    <n v="2"/>
  </r>
  <r>
    <n v="142"/>
    <s v="s142"/>
    <x v="0"/>
    <s v="Extraction"/>
    <s v="Steven C. Miller"/>
    <s v="Bruce Willis, Kellan Lutz, Gina Carano, D.B. Sweeney, Joshua Mikel, Steve Coulter, Dan Bilzerian, Heather Johansen"/>
    <n v="8"/>
    <s v="United States"/>
    <s v="United States, United Kingdom, Canada"/>
    <n v="3"/>
    <d v="2021-09-01T00:00:00"/>
    <n v="2015"/>
    <x v="12"/>
    <s v="82 min"/>
    <n v="82"/>
    <n v="82"/>
    <n v="308.52913905154725"/>
    <s v=""/>
    <s v="Action &amp; Adventure"/>
    <s v="Action &amp; Adventure"/>
    <s v="Action &amp; Adventure"/>
    <n v="1"/>
  </r>
  <r>
    <n v="234"/>
    <s v="s234"/>
    <x v="0"/>
    <s v="Count Me In"/>
    <s v="Mark Lo"/>
    <m/>
    <n v="0"/>
    <s v="United Kingdom"/>
    <s v="United Kingdom"/>
    <n v="1"/>
    <d v="2021-08-24T00:00:00"/>
    <n v="2021"/>
    <x v="5"/>
    <s v="82 min"/>
    <n v="82"/>
    <n v="82"/>
    <n v="308.52913905154725"/>
    <s v=""/>
    <s v="Documentaries, Music &amp; Musicals"/>
    <s v="Documentaries"/>
    <s v="Documentaries, Music &amp; Musicals"/>
    <n v="2"/>
  </r>
  <r>
    <n v="260"/>
    <s v="s260"/>
    <x v="0"/>
    <s v="Pahuna"/>
    <s v="Paakhi Tyrewala"/>
    <s v="Anmol Limbu, Ishika Gurung, Manju Chettri, Banita Lagun, Binod Pradhan, Mahindra Bajgai, Rupa Tamang, Saran Rai"/>
    <n v="8"/>
    <s v="India"/>
    <s v="India, Nepal"/>
    <n v="2"/>
    <d v="2021-08-18T00:00:00"/>
    <n v="2018"/>
    <x v="6"/>
    <s v="82 min"/>
    <n v="82"/>
    <n v="82"/>
    <n v="308.52913905154725"/>
    <s v=""/>
    <s v="Comedies, Dramas, International Movies"/>
    <s v="Comedies"/>
    <s v="Comedies, Dramas, International Movies"/>
    <n v="3"/>
  </r>
  <r>
    <n v="630"/>
    <s v="s630"/>
    <x v="0"/>
    <s v="A Way Back Home"/>
    <s v="B. T Thomas"/>
    <s v="Alexx Ekubo, Ik Ogbonna, Bimbo Manuel, Haillie Sumney, Clem Ohameze, John Fashanu, Damilola Ogunsi, Amb. Rachel Bakam, Alexandra Ayo, Mariah Ug"/>
    <n v="10"/>
    <m/>
    <m/>
    <n v="0"/>
    <d v="2021-06-28T00:00:00"/>
    <n v="2020"/>
    <x v="1"/>
    <s v="82 min"/>
    <n v="82"/>
    <n v="82"/>
    <n v="308.52913905154725"/>
    <s v=""/>
    <s v="Dramas, International Movies"/>
    <s v="Dramas"/>
    <s v="Dramas, International Movies"/>
    <n v="2"/>
  </r>
  <r>
    <n v="725"/>
    <s v="s725"/>
    <x v="0"/>
    <s v="The Reason I Jump"/>
    <s v="Jerry Rothwell"/>
    <m/>
    <n v="0"/>
    <s v="United States"/>
    <s v="United States, United Kingdom"/>
    <n v="2"/>
    <d v="2021-06-15T00:00:00"/>
    <n v="2021"/>
    <x v="1"/>
    <s v="82 min"/>
    <n v="82"/>
    <n v="82"/>
    <n v="308.52913905154725"/>
    <s v=""/>
    <s v="Documentaries"/>
    <s v="Documentaries"/>
    <s v="Documentaries"/>
    <n v="1"/>
  </r>
  <r>
    <n v="1728"/>
    <s v="s1728"/>
    <x v="0"/>
    <s v="Girl's Revenge"/>
    <s v="Weica Wang"/>
    <s v="Wang Yu-ping, Yuri Chen, Shiny Yao, Pii Liu, Mike Lin, Edison Song, Xia Teng-hong, Moon Lee"/>
    <n v="8"/>
    <s v="Taiwan"/>
    <s v="Taiwan"/>
    <n v="1"/>
    <d v="2020-11-06T00:00:00"/>
    <n v="2020"/>
    <x v="5"/>
    <s v="82 min"/>
    <n v="82"/>
    <n v="82"/>
    <n v="308.52913905154725"/>
    <s v=""/>
    <s v="Dramas, International Movies"/>
    <s v="Dramas"/>
    <s v="Dramas, International Movies"/>
    <n v="2"/>
  </r>
  <r>
    <n v="1836"/>
    <s v="s1836"/>
    <x v="0"/>
    <s v="I Am Vengeance: Retaliation"/>
    <s v="Ross Boyask"/>
    <s v="Stu Bennett, Vinnie Jones, Mark Griffin, Katrina Durden, Phoebe Robinson-Galvin, Sam Benjamin, David Schaal, Jessica-Jane Stafford, Bentley Kalu, Jean-Paul Ly"/>
    <n v="10"/>
    <s v="United Kingdom"/>
    <s v="United Kingdom"/>
    <n v="1"/>
    <d v="2020-10-17T00:00:00"/>
    <n v="2020"/>
    <x v="12"/>
    <s v="82 min"/>
    <n v="82"/>
    <n v="82"/>
    <n v="308.52913905154725"/>
    <s v=""/>
    <s v="Action &amp; Adventure"/>
    <s v="Action &amp; Adventure"/>
    <s v="Action &amp; Adventure"/>
    <n v="1"/>
  </r>
  <r>
    <n v="2151"/>
    <s v="s2151"/>
    <x v="0"/>
    <s v="Berlin, Berlin: Lolle on the Run"/>
    <s v="Franziska Meyer Price"/>
    <s v="Felicitas Woll, Janina Uhse, Jan Sosniok, Matthias Klimsa, Sandra Borgmann, Kai Lentrodt, Armin Rohde, Gitta Schweigh√∂fer, Kailas Mahadevan"/>
    <n v="9"/>
    <s v="Germany"/>
    <s v="Germany"/>
    <n v="1"/>
    <d v="2020-08-07T00:00:00"/>
    <n v="2020"/>
    <x v="5"/>
    <s v="82 min"/>
    <n v="82"/>
    <n v="82"/>
    <n v="308.52913905154725"/>
    <s v=""/>
    <s v="Comedies, International Movies"/>
    <s v="Comedies"/>
    <s v="Comedies, International Movies"/>
    <n v="2"/>
  </r>
  <r>
    <n v="2303"/>
    <s v="s2303"/>
    <x v="0"/>
    <s v="Thiago Ventura: POKAS"/>
    <s v="Fabio Ock, Joana Mazzucchelli"/>
    <s v="Thiago Ventura"/>
    <n v="1"/>
    <s v="Brazil"/>
    <s v="Brazil"/>
    <n v="1"/>
    <d v="2020-07-02T00:00:00"/>
    <n v="2020"/>
    <x v="5"/>
    <s v="82 min"/>
    <n v="82"/>
    <n v="82"/>
    <n v="308.52913905154725"/>
    <s v=""/>
    <s v="Stand-Up Comedy"/>
    <s v="Stand-Up Comedy"/>
    <s v="Stand-Up Comedy"/>
    <n v="1"/>
  </r>
  <r>
    <n v="2681"/>
    <s v="s2681"/>
    <x v="0"/>
    <s v="Puerto Ricans in Paris"/>
    <s v="Ian Edelman"/>
    <s v="Luis Guzm√°n, Edgar Garcia, Alice Taglioni, Rosie Perez, Miriam Shor, Fr√©d√©ric Anscombre, Rosario Dawson, Julie Ferrier, Micha√´l Cohen, Ravi Patel"/>
    <n v="10"/>
    <s v="United States"/>
    <s v="United States"/>
    <n v="1"/>
    <d v="2020-04-16T00:00:00"/>
    <n v="2015"/>
    <x v="12"/>
    <s v="82 min"/>
    <n v="82"/>
    <n v="82"/>
    <n v="308.52913905154725"/>
    <s v=""/>
    <s v="Comedies"/>
    <s v="Comedies"/>
    <s v="Comedies"/>
    <n v="1"/>
  </r>
  <r>
    <n v="2829"/>
    <s v="s2829"/>
    <x v="0"/>
    <s v="Carmen Sandiego: To Steal or Not to Steal"/>
    <s v="Jos Humphrey"/>
    <s v="Gina Rodriguez, Finn Wolfhard, Abby Trott, Michael Hawley, Liam O'Brien, Mary Elizabeth McGlynn, Toks Olagundoye, Sharon Muthu"/>
    <n v="8"/>
    <s v="Canada"/>
    <s v="Canada, United States"/>
    <n v="2"/>
    <d v="2020-03-10T00:00:00"/>
    <n v="2020"/>
    <x v="8"/>
    <s v="82 min"/>
    <n v="82"/>
    <n v="82"/>
    <n v="308.52913905154725"/>
    <s v=""/>
    <s v="Children &amp; Family Movies"/>
    <s v="Children &amp; Family Movies"/>
    <s v="Children &amp; Family Movies"/>
    <n v="1"/>
  </r>
  <r>
    <n v="2835"/>
    <s v="s2835"/>
    <x v="0"/>
    <s v="I am Jonas"/>
    <s v="Christophe Charrier"/>
    <s v="F√©lix Maritaud, Nicolas Bauwens, Tommy Lee Ba√Øk, Aure Atika, Marie Denarnaud, Ilian Bergala, Pierre Cartonnet, Marcel Bouzige, Nicolas Sartous"/>
    <n v="9"/>
    <s v="France"/>
    <s v="France"/>
    <n v="1"/>
    <d v="2020-03-06T00:00:00"/>
    <n v="2019"/>
    <x v="5"/>
    <s v="82 min"/>
    <n v="82"/>
    <n v="82"/>
    <n v="308.52913905154725"/>
    <s v=""/>
    <s v="Dramas, Independent Movies, International Movies"/>
    <s v="Dramas"/>
    <s v="Dramas, Independent Movies, International Movies"/>
    <n v="3"/>
  </r>
  <r>
    <n v="2865"/>
    <s v="s2865"/>
    <x v="0"/>
    <s v="Velvet Colecci√≥n: Grand Finale"/>
    <s v="Gustavo Ron"/>
    <s v="Marta Hazas, Asier Etxeandia, Adri√°n Lastra, Javier Rey, Lloren√ß Gonz√°lez, Andrea Duro, Fernando Guallar, Diego Mart√≠n, Andr√©s Velencoso, Maxi Iglesias"/>
    <n v="10"/>
    <m/>
    <m/>
    <n v="0"/>
    <d v="2020-03-01T00:00:00"/>
    <n v="2020"/>
    <x v="1"/>
    <s v="82 min"/>
    <n v="82"/>
    <n v="82"/>
    <n v="308.52913905154725"/>
    <s v=""/>
    <s v="Dramas, International Movies, Romantic Movies"/>
    <s v="Dramas"/>
    <s v="Dramas, International Movies, Romantic Movies"/>
    <n v="3"/>
  </r>
  <r>
    <n v="2964"/>
    <s v="s2964"/>
    <x v="0"/>
    <s v="Misfit 2"/>
    <s v="Erwin van den Eshof"/>
    <s v="Djamila, Niek Roozen, Bente Fokkens, Jolijn Henneman, Fenna Ramos, Jill Schirnhofer, Donny Roelvink, D√©fano Holwijn"/>
    <n v="8"/>
    <s v="Netherlands"/>
    <s v="Netherlands"/>
    <n v="1"/>
    <d v="2020-02-01T00:00:00"/>
    <n v="2019"/>
    <x v="4"/>
    <s v="82 min"/>
    <n v="82"/>
    <n v="82"/>
    <n v="308.52913905154725"/>
    <s v=""/>
    <s v="Children &amp; Family Movies, Comedies, International Movies"/>
    <s v="Children &amp; Family Movies"/>
    <s v="Children &amp; Family Movies, Comedies, International Movies"/>
    <n v="3"/>
  </r>
  <r>
    <n v="2989"/>
    <s v="s2989"/>
    <x v="0"/>
    <s v="Menashe"/>
    <s v="Josh Z. Weinstein, Joshua Z. Weinstein"/>
    <s v="Menashe Lustig, Ruben Niborski, Yoel Weisshaus, Meyer Schwartz, Yoel Falkowitz, Ariel Vaysman"/>
    <n v="6"/>
    <s v="United States"/>
    <s v="United States"/>
    <n v="1"/>
    <d v="2020-01-25T00:00:00"/>
    <n v="2017"/>
    <x v="7"/>
    <s v="82 min"/>
    <n v="82"/>
    <n v="82"/>
    <n v="308.52913905154725"/>
    <s v=""/>
    <s v="Dramas, Independent Movies"/>
    <s v="Dramas"/>
    <s v="Dramas, Independent Movies"/>
    <n v="2"/>
  </r>
  <r>
    <n v="3114"/>
    <s v="s3114"/>
    <x v="0"/>
    <s v="Falz Experience"/>
    <s v="Falz"/>
    <s v="Falz, Adunni Ade, Bisola Aiyeola, Frank Donga"/>
    <n v="4"/>
    <m/>
    <m/>
    <n v="0"/>
    <d v="2019-12-20T00:00:00"/>
    <n v="2018"/>
    <x v="5"/>
    <s v="82 min"/>
    <n v="82"/>
    <n v="82"/>
    <n v="308.52913905154725"/>
    <s v=""/>
    <s v="International Movies, Music &amp; Musicals"/>
    <s v="International Movies"/>
    <s v="International Movies, Music &amp; Musicals"/>
    <n v="2"/>
  </r>
  <r>
    <n v="3384"/>
    <s v="s3384"/>
    <x v="0"/>
    <s v="Echo in the Canyon"/>
    <s v="Andrew Slater"/>
    <s v="Jakob Dylan, Ringo Starr, Michelle Phillips, Stephen Stills, Regina Spektor, Beck, Eric Clapton, Tom Petty, Jackson Browne, Norah Jones"/>
    <n v="10"/>
    <s v="United States"/>
    <s v="United States"/>
    <n v="1"/>
    <d v="2019-10-24T00:00:00"/>
    <n v="2019"/>
    <x v="2"/>
    <s v="82 min"/>
    <n v="82"/>
    <n v="82"/>
    <n v="308.52913905154725"/>
    <s v=""/>
    <s v="Documentaries, Music &amp; Musicals"/>
    <s v="Documentaries"/>
    <s v="Documentaries, Music &amp; Musicals"/>
    <n v="2"/>
  </r>
  <r>
    <n v="3543"/>
    <s v="s3543"/>
    <x v="0"/>
    <s v="Olmo &amp; the Seagull"/>
    <s v="Petra Costa, Lea Glob"/>
    <s v="Olivia Corsini, Sergio Nicolai, Arman Saribekyan, Sylvain Jailloux, Francis Ressort, Pancho Garcia Aguirre, Shaghayegh Beheshti, Elena Bellei, S√©bastien Brottet-Michel, C√©lia Catalifo"/>
    <n v="10"/>
    <s v="Denmark"/>
    <s v="Denmark, Brazil, France, Portugal, Sweden"/>
    <n v="5"/>
    <d v="2019-09-01T00:00:00"/>
    <n v="2014"/>
    <x v="5"/>
    <s v="82 min"/>
    <n v="82"/>
    <n v="82"/>
    <n v="308.52913905154725"/>
    <s v=""/>
    <s v="Dramas, Independent Movies, International Movies"/>
    <s v="Dramas"/>
    <s v="Dramas, Independent Movies, International Movies"/>
    <n v="3"/>
  </r>
  <r>
    <n v="4111"/>
    <s v="s4111"/>
    <x v="0"/>
    <s v="The Breaker Upperers"/>
    <s v="Jackie van Beek, Madeleine Sami"/>
    <s v="Madeleine Sami, Jackie van Beek, James Rolleston, Celia Pacquola, Ana Scotney, Rima Te Wiata, Carl Bland, Brett O'Gorman, Cohen Holloway, Jemaine Clement"/>
    <n v="10"/>
    <s v="New Zealand"/>
    <s v="New Zealand"/>
    <n v="1"/>
    <d v="2019-02-15T00:00:00"/>
    <n v="2018"/>
    <x v="5"/>
    <s v="82 min"/>
    <n v="82"/>
    <n v="82"/>
    <n v="308.52913905154725"/>
    <s v=""/>
    <s v="Comedies, Independent Movies, International Movies"/>
    <s v="Comedies"/>
    <s v="Comedies, Independent Movies, International Movies"/>
    <n v="3"/>
  </r>
  <r>
    <n v="4282"/>
    <s v="s4282"/>
    <x v="0"/>
    <s v="Lang Tong"/>
    <s v="Sam Loh"/>
    <s v="William Lawandi, Angeline Yap, Vivienne Tseng, Esther Goh, Alan Tan"/>
    <n v="5"/>
    <s v="Singapore"/>
    <s v="Singapore"/>
    <n v="1"/>
    <d v="2018-12-20T00:00:00"/>
    <n v="2015"/>
    <x v="5"/>
    <s v="82 min"/>
    <n v="82"/>
    <n v="82"/>
    <n v="308.52913905154725"/>
    <s v=""/>
    <s v="International Movies, Thrillers"/>
    <s v="International Movies"/>
    <s v="International Movies, Thrillers"/>
    <n v="2"/>
  </r>
  <r>
    <n v="4355"/>
    <s v="s4355"/>
    <x v="0"/>
    <s v="El club de los insomnes"/>
    <s v="Joseduardo Giordano, Sergio Goyri Jr."/>
    <s v="Cassandra Ciangherotti, Leonardo Ortizgris, Alejandra Ambrosi, Alexandra De La Mora, M√≥nica Dionne, Sergio Goyri, Fernando Becerril, Humberto Busto, Marco M√©ndez, Alejandra Urdia√≠n, Khristian Clausen, Fernando Luj√°n"/>
    <n v="12"/>
    <s v="Mexico"/>
    <s v="Mexico"/>
    <n v="1"/>
    <d v="2018-11-30T00:00:00"/>
    <n v="2018"/>
    <x v="5"/>
    <s v="82 min"/>
    <n v="82"/>
    <n v="82"/>
    <n v="308.52913905154725"/>
    <s v=""/>
    <s v="Dramas, International Movies"/>
    <s v="Dramas"/>
    <s v="Dramas, International Movies"/>
    <n v="2"/>
  </r>
  <r>
    <n v="4746"/>
    <s v="s4746"/>
    <x v="0"/>
    <s v="Da Kath &amp; Kim Code"/>
    <s v="Ted Emery"/>
    <s v="Jane Turner, Gina Riley, Glenn Robbins, Peter Rowsthorn, Magda Szubanski"/>
    <n v="5"/>
    <s v="Australia"/>
    <s v="Australia"/>
    <n v="1"/>
    <d v="2018-07-28T00:00:00"/>
    <n v="2005"/>
    <x v="6"/>
    <s v="82 min"/>
    <n v="82"/>
    <n v="82"/>
    <n v="308.52913905154725"/>
    <s v=""/>
    <s v="Movies"/>
    <s v="Movies"/>
    <s v="Movies"/>
    <n v="1"/>
  </r>
  <r>
    <n v="5102"/>
    <s v="s5102"/>
    <x v="0"/>
    <s v="Fun Mom Dinner"/>
    <s v="Alethea Jones"/>
    <s v="Katie Aselton, Toni Collette, Bridget Everett, Molly Shannon, Adam Scott, Rob Huebel, Adam Levine, Paul Rust"/>
    <n v="8"/>
    <s v="United States"/>
    <s v="United States"/>
    <n v="1"/>
    <d v="2017-12-31T00:00:00"/>
    <n v="2017"/>
    <x v="12"/>
    <s v="82 min"/>
    <n v="82"/>
    <n v="82"/>
    <n v="308.52913905154725"/>
    <s v=""/>
    <s v="Comedies, International Movies"/>
    <s v="Comedies"/>
    <s v="Comedies, International Movies"/>
    <n v="2"/>
  </r>
  <r>
    <n v="5190"/>
    <s v="s5190"/>
    <x v="0"/>
    <s v="Pettersson and Findus 2"/>
    <s v="Ali Samadi Ahadi"/>
    <s v="Stefan Kurt, Marianne S√§gebrecht, Max Herbrechter"/>
    <n v="3"/>
    <s v="Germany"/>
    <s v="Germany"/>
    <n v="1"/>
    <d v="2017-11-01T00:00:00"/>
    <n v="2016"/>
    <x v="4"/>
    <s v="82 min"/>
    <n v="82"/>
    <n v="82"/>
    <n v="308.52913905154725"/>
    <s v=""/>
    <s v="Children &amp; Family Movies, Comedies"/>
    <s v="Children &amp; Family Movies"/>
    <s v="Children &amp; Family Movies, Comedies"/>
    <n v="2"/>
  </r>
  <r>
    <n v="5212"/>
    <s v="s5212"/>
    <x v="0"/>
    <s v="Wheelman"/>
    <s v="Jeremy Rush"/>
    <s v="Frank Grillo, Caitlin Carmichael, Garret Dillahunt, Shea Whigham, Wendy Moniz, John Cenatiempo, Slaine"/>
    <n v="7"/>
    <s v="United States"/>
    <s v="United States"/>
    <n v="1"/>
    <d v="2017-10-20T00:00:00"/>
    <n v="2017"/>
    <x v="5"/>
    <s v="82 min"/>
    <n v="82"/>
    <n v="82"/>
    <n v="308.52913905154725"/>
    <s v=""/>
    <s v="Action &amp; Adventure"/>
    <s v="Action &amp; Adventure"/>
    <s v="Action &amp; Adventure"/>
    <n v="1"/>
  </r>
  <r>
    <n v="5262"/>
    <s v="s5262"/>
    <x v="0"/>
    <s v="Def Comedy Jam 25"/>
    <s v="Louis J. Horvitz"/>
    <s v="Dave Chappelle, Steve Harvey, Cedric the Entertainer, Martin Lawrence, Tiffany Haddish, Katt Williams, Craig Robinson, D.L. Hughley, Eddie Griffin, J.B. Smoove, Joe Torry, Kid Capri, Mike Epps, Sheryl Underwood, Tracy Morgan, Deon Cole"/>
    <n v="16"/>
    <s v="United States"/>
    <s v="United States"/>
    <n v="1"/>
    <d v="2017-09-26T00:00:00"/>
    <n v="2017"/>
    <x v="5"/>
    <s v="82 min"/>
    <n v="82"/>
    <n v="82"/>
    <n v="308.52913905154725"/>
    <s v=""/>
    <s v="Stand-Up Comedy"/>
    <s v="Stand-Up Comedy"/>
    <s v="Stand-Up Comedy"/>
    <n v="1"/>
  </r>
  <r>
    <n v="5637"/>
    <s v="s5637"/>
    <x v="0"/>
    <s v="Casablancas: The Man Who Loved Women"/>
    <s v="Hubert Woroniecki"/>
    <m/>
    <n v="0"/>
    <s v="France"/>
    <s v="France"/>
    <n v="1"/>
    <d v="2017-01-13T00:00:00"/>
    <n v="2016"/>
    <x v="1"/>
    <s v="82 min"/>
    <n v="82"/>
    <n v="82"/>
    <n v="308.52913905154725"/>
    <s v=""/>
    <s v="Documentaries, International Movies"/>
    <s v="Documentaries"/>
    <s v="Documentaries, International Movies"/>
    <n v="2"/>
  </r>
  <r>
    <n v="5853"/>
    <s v="s5853"/>
    <x v="0"/>
    <s v="Hush"/>
    <s v="Mike Flanagan"/>
    <s v="John Gallagher Jr., Kate Siegel, Michael Trucco, Samantha Sloyan, Emma Graves"/>
    <n v="5"/>
    <s v="United States"/>
    <s v="United States"/>
    <n v="1"/>
    <d v="2016-04-08T00:00:00"/>
    <n v="2016"/>
    <x v="12"/>
    <s v="82 min"/>
    <n v="82"/>
    <n v="82"/>
    <n v="308.52913905154725"/>
    <s v=""/>
    <s v="Horror Movies, Thrillers"/>
    <s v="Horror Movies"/>
    <s v="Horror Movies, Thrillers"/>
    <n v="2"/>
  </r>
  <r>
    <n v="5897"/>
    <s v="s5897"/>
    <x v="0"/>
    <s v="Keith Richards: Under the Influence"/>
    <s v="Morgan Neville"/>
    <s v="Keith Richards"/>
    <n v="1"/>
    <s v="United States"/>
    <s v="United States"/>
    <n v="1"/>
    <d v="2015-09-18T00:00:00"/>
    <n v="2015"/>
    <x v="1"/>
    <s v="82 min"/>
    <n v="82"/>
    <n v="82"/>
    <n v="308.52913905154725"/>
    <s v=""/>
    <s v="Documentaries, Music &amp; Musicals"/>
    <s v="Documentaries"/>
    <s v="Documentaries, Music &amp; Musicals"/>
    <n v="2"/>
  </r>
  <r>
    <n v="5917"/>
    <s v="s5917"/>
    <x v="0"/>
    <s v="My Own Man"/>
    <s v="David Sampliner"/>
    <s v="David Sampliner"/>
    <n v="1"/>
    <s v="United States"/>
    <s v="United States"/>
    <n v="1"/>
    <d v="2015-03-06T00:00:00"/>
    <n v="2015"/>
    <x v="5"/>
    <s v="82 min"/>
    <n v="82"/>
    <n v="82"/>
    <n v="308.52913905154725"/>
    <s v=""/>
    <s v="Documentaries"/>
    <s v="Documentaries"/>
    <s v="Documentaries"/>
    <n v="1"/>
  </r>
  <r>
    <n v="6005"/>
    <s v="s6005"/>
    <x v="0"/>
    <s v="27, el club de los malditos"/>
    <s v="Nicanor Loreti"/>
    <s v="Diego Capusotto, Sof√≠a Gala, Daniel Ar√°oz, Willy Toledo, El Polaco, Paula Manzone, Yayo Guridi, Guillermo Toledo"/>
    <n v="8"/>
    <s v="Argentina"/>
    <s v="Argentina"/>
    <n v="1"/>
    <d v="2018-05-01T00:00:00"/>
    <n v="2018"/>
    <x v="5"/>
    <s v="82 min"/>
    <n v="82"/>
    <n v="82"/>
    <n v="308.52913905154725"/>
    <s v=""/>
    <s v="Action &amp; Adventure, Comedies, International Movies"/>
    <s v="Action &amp; Adventure"/>
    <s v="Action &amp; Adventure, Comedies, International Movies"/>
    <n v="3"/>
  </r>
  <r>
    <n v="6050"/>
    <s v="s6050"/>
    <x v="0"/>
    <s v="A Night at the Roxbury"/>
    <s v="John Fortenberry"/>
    <s v="Will Ferrell, Chris Kattan, Dan Hedaya, Molly Shannon, Richard Grieco, Loni Anderson, Elisa Donovan, Gigi Rice, Lochlyn Munro, Dwayne Hickman"/>
    <n v="10"/>
    <s v="United States"/>
    <s v="United States"/>
    <n v="1"/>
    <d v="2019-12-01T00:00:00"/>
    <n v="1998"/>
    <x v="2"/>
    <s v="82 min"/>
    <n v="82"/>
    <n v="82"/>
    <n v="308.52913905154725"/>
    <s v=""/>
    <s v="Comedies, Cult Movies"/>
    <s v="Comedies"/>
    <s v="Comedies, Cult Movies"/>
    <n v="2"/>
  </r>
  <r>
    <n v="6434"/>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n v="14"/>
    <s v="United States"/>
    <s v="United States, Australia"/>
    <n v="2"/>
    <d v="2019-02-01T00:00:00"/>
    <n v="2010"/>
    <x v="7"/>
    <s v="82 min"/>
    <n v="82"/>
    <n v="82"/>
    <n v="308.52913905154725"/>
    <s v=""/>
    <s v="Children &amp; Family Movies, Comedies"/>
    <s v="Children &amp; Family Movies"/>
    <s v="Children &amp; Family Movies, Comedies"/>
    <n v="2"/>
  </r>
  <r>
    <n v="6467"/>
    <s v="s6467"/>
    <x v="0"/>
    <s v="Chicken Little"/>
    <s v="Mark Dindal"/>
    <s v="Zach Braff, Joan Cusack, Patrick Stewart, Steve Zahn, Catherine O'Hara, Harry Shearer, Adam West, Don Knotts, Amy Sedaris, Garry Marshall, Patrick Warburton, Fred Willard, Wallace Shawn"/>
    <n v="13"/>
    <s v="United States"/>
    <s v="United States"/>
    <n v="1"/>
    <d v="2016-03-16T00:00:00"/>
    <n v="2005"/>
    <x v="3"/>
    <s v="82 min"/>
    <n v="82"/>
    <n v="82"/>
    <n v="308.52913905154725"/>
    <s v=""/>
    <s v="Children &amp; Family Movies, Comedies"/>
    <s v="Children &amp; Family Movies"/>
    <s v="Children &amp; Family Movies, Comedies"/>
    <n v="2"/>
  </r>
  <r>
    <n v="6546"/>
    <s v="s6546"/>
    <x v="0"/>
    <s v="Cutie and the Boxer"/>
    <s v="Zachary Heinzerling"/>
    <s v="Noriko Shinohara, Ushio Shinohara"/>
    <n v="2"/>
    <s v="United States"/>
    <s v="United States"/>
    <n v="1"/>
    <d v="2018-06-14T00:00:00"/>
    <n v="2013"/>
    <x v="12"/>
    <s v="82 min"/>
    <n v="82"/>
    <n v="82"/>
    <n v="308.52913905154725"/>
    <s v=""/>
    <s v="Documentaries"/>
    <s v="Documentaries"/>
    <s v="Documentaries"/>
    <n v="1"/>
  </r>
  <r>
    <n v="6552"/>
    <s v="s6552"/>
    <x v="0"/>
    <s v="Daddy Issues"/>
    <s v="Amara Cash"/>
    <s v="Madison Lawlor, Montana Manning, Andrew Pifko, Monte Markham, Kamala Jones, Jodi Carol Harrison, Seth Cassell, Ronnie Clark, Lissa Danshaw, J.J. Hawkins"/>
    <n v="10"/>
    <s v="United States"/>
    <s v="United States"/>
    <n v="1"/>
    <d v="2019-09-20T00:00:00"/>
    <n v="2019"/>
    <x v="5"/>
    <s v="82 min"/>
    <n v="82"/>
    <n v="82"/>
    <n v="308.52913905154725"/>
    <s v=""/>
    <s v="Dramas, Independent Movies, LGBTQ Movies"/>
    <s v="Dramas"/>
    <s v="Dramas, Independent Movies, LGBTQ Movies"/>
    <n v="3"/>
  </r>
  <r>
    <n v="6640"/>
    <s v="s6640"/>
    <x v="0"/>
    <s v="Dr. Seuss' The Cat in the Hat"/>
    <s v="Bo Welch"/>
    <s v="Mike Myers, Alec Baldwin, Kelly Preston, Dakota Fanning, Spencer Breslin, Amy Hill, Sean Hayes, Dan Castellaneta"/>
    <n v="8"/>
    <s v="United States"/>
    <s v="United States"/>
    <n v="1"/>
    <d v="2019-05-01T00:00:00"/>
    <n v="2003"/>
    <x v="7"/>
    <s v="82 min"/>
    <n v="82"/>
    <n v="82"/>
    <n v="308.52913905154725"/>
    <s v=""/>
    <s v="Children &amp; Family Movies, Comedies"/>
    <s v="Children &amp; Family Movies"/>
    <s v="Children &amp; Family Movies, Comedies"/>
    <n v="2"/>
  </r>
  <r>
    <n v="6688"/>
    <s v="s6688"/>
    <x v="0"/>
    <s v="Emelie"/>
    <s v="Michael Thelin"/>
    <s v="Sarah Bolger, Joshua Rush, Carly Adams, Thomas Bair, Susan Pourfar, Chris Beetem"/>
    <n v="6"/>
    <s v="United States"/>
    <s v="United States"/>
    <n v="1"/>
    <d v="2018-08-02T00:00:00"/>
    <n v="2016"/>
    <x v="5"/>
    <s v="82 min"/>
    <n v="82"/>
    <n v="82"/>
    <n v="308.52913905154725"/>
    <s v=""/>
    <s v="Horror Movies, Thrillers"/>
    <s v="Horror Movies"/>
    <s v="Horror Movies, Thrillers"/>
    <n v="2"/>
  </r>
  <r>
    <n v="6900"/>
    <s v="s6900"/>
    <x v="0"/>
    <s v="Growing Up Coy"/>
    <s v="Eric Juhola"/>
    <m/>
    <n v="0"/>
    <s v="United States"/>
    <s v="United States"/>
    <n v="1"/>
    <d v="2017-01-06T00:00:00"/>
    <n v="2016"/>
    <x v="6"/>
    <s v="82 min"/>
    <n v="82"/>
    <n v="82"/>
    <n v="308.52913905154725"/>
    <s v=""/>
    <s v="Documentaries, LGBTQ Movies"/>
    <s v="Documentaries"/>
    <s v="Documentaries, LGBTQ Movies"/>
    <n v="2"/>
  </r>
  <r>
    <n v="7005"/>
    <s v="s7005"/>
    <x v="0"/>
    <s v="Hot Property"/>
    <s v="Max McGill"/>
    <s v="MyAnna Buring, Tom Rhys Harries, Ella Smith, Sam Phillips, Kate Bracken"/>
    <n v="5"/>
    <s v="United Kingdom"/>
    <s v="United Kingdom"/>
    <n v="1"/>
    <d v="2017-08-13T00:00:00"/>
    <n v="2016"/>
    <x v="5"/>
    <s v="82 min"/>
    <n v="82"/>
    <n v="82"/>
    <n v="308.52913905154725"/>
    <s v=""/>
    <s v="Comedies, Independent Movies"/>
    <s v="Comedies"/>
    <s v="Comedies, Independent Movies"/>
    <n v="2"/>
  </r>
  <r>
    <n v="7356"/>
    <s v="s7356"/>
    <x v="0"/>
    <s v="LoveTrue"/>
    <s v="Alma Har'el"/>
    <m/>
    <n v="0"/>
    <s v="United States"/>
    <s v="United States"/>
    <n v="1"/>
    <d v="2017-05-07T00:00:00"/>
    <n v="2016"/>
    <x v="5"/>
    <s v="82 min"/>
    <n v="82"/>
    <n v="82"/>
    <n v="308.52913905154725"/>
    <s v=""/>
    <s v="Documentaries"/>
    <s v="Documentaries"/>
    <s v="Documentaries"/>
    <n v="1"/>
  </r>
  <r>
    <n v="7563"/>
    <s v="s7563"/>
    <x v="0"/>
    <s v="National Lampoon's Loaded Weapon 1"/>
    <s v="Gene Quintano"/>
    <s v="Emilio Estevez, Samuel L. Jackson, Jon Lovitz, Tim Curry, Kathy Ireland, Frank McRae, William Shatner, Dhiru Shah, Gokul, Thomas Bruggemann"/>
    <n v="10"/>
    <m/>
    <m/>
    <n v="0"/>
    <d v="2019-11-01T00:00:00"/>
    <n v="1993"/>
    <x v="2"/>
    <s v="82 min"/>
    <n v="82"/>
    <n v="82"/>
    <n v="308.52913905154725"/>
    <s v=""/>
    <s v="Action &amp; Adventure, Comedies, Independent Movies"/>
    <s v="Action &amp; Adventure"/>
    <s v="Action &amp; Adventure, Comedies, Independent Movies"/>
    <n v="3"/>
  </r>
  <r>
    <n v="7693"/>
    <s v="s7693"/>
    <x v="0"/>
    <s v="Pablo Escobar: Angel or Demon?"/>
    <s v="Jorge Granier"/>
    <m/>
    <n v="0"/>
    <s v="Venezuela"/>
    <s v="Venezuela, Colombia"/>
    <n v="2"/>
    <d v="2018-03-23T00:00:00"/>
    <n v="2007"/>
    <x v="11"/>
    <s v="82 min"/>
    <n v="82"/>
    <n v="82"/>
    <n v="308.52913905154725"/>
    <s v=""/>
    <s v="Documentaries, International Movies"/>
    <s v="Documentaries"/>
    <s v="Documentaries, International Movies"/>
    <n v="2"/>
  </r>
  <r>
    <n v="7695"/>
    <s v="s7695"/>
    <x v="0"/>
    <s v="Pahuyut Fighting Beat"/>
    <s v="Piti Jaturaphat"/>
    <s v="Nattanun Jantarawetch, David Bueno, Peerawat Herabat, Andrew Koji, Nahatai Lekbumrung, Lex Luther, Tim Man, Micky Nowacki, Sura Sankum, Amornrit Sriphung"/>
    <n v="10"/>
    <s v="Thailand"/>
    <s v="Thailand"/>
    <n v="1"/>
    <d v="2018-07-26T00:00:00"/>
    <n v="2007"/>
    <x v="5"/>
    <s v="82 min"/>
    <n v="82"/>
    <n v="82"/>
    <n v="308.52913905154725"/>
    <s v=""/>
    <s v="Action &amp; Adventure, International Movies"/>
    <s v="Action &amp; Adventure"/>
    <s v="Action &amp; Adventure, International Movies"/>
    <n v="2"/>
  </r>
  <r>
    <n v="7912"/>
    <s v="s7912"/>
    <x v="0"/>
    <s v="S Is for Stanley"/>
    <s v="Alex Infascelli"/>
    <m/>
    <n v="0"/>
    <s v="Italy"/>
    <s v="Italy"/>
    <n v="1"/>
    <d v="2017-06-15T00:00:00"/>
    <n v="2016"/>
    <x v="5"/>
    <s v="82 min"/>
    <n v="82"/>
    <n v="82"/>
    <n v="308.52913905154725"/>
    <s v=""/>
    <s v="Documentaries, International Movies"/>
    <s v="Documentaries"/>
    <s v="Documentaries, International Movies"/>
    <n v="2"/>
  </r>
  <r>
    <n v="8131"/>
    <s v="s8131"/>
    <x v="0"/>
    <s v="Superstar"/>
    <s v="Bruce McCulloch"/>
    <s v="Molly Shannon, Will Ferrell, Elaine Hendrix, Harland Williams, Mark McKinney, Glynis Johns, Jason Blicker, Gerry Bamman, Emmy Laybourne, Jennifer Irwin, Tom Green"/>
    <n v="11"/>
    <s v="United States"/>
    <s v="United States"/>
    <n v="1"/>
    <d v="2019-11-20T00:00:00"/>
    <n v="1999"/>
    <x v="2"/>
    <s v="82 min"/>
    <n v="82"/>
    <n v="82"/>
    <n v="308.52913905154725"/>
    <s v=""/>
    <s v="Comedies"/>
    <s v="Comedies"/>
    <s v="Comedies"/>
    <n v="1"/>
  </r>
  <r>
    <n v="8299"/>
    <s v="s8299"/>
    <x v="0"/>
    <s v="The Final Destination"/>
    <s v="David R. Ellis"/>
    <s v="Bobby Campo, Shantel VanSanten, Nick Zano, Haley Webb, Mykelti Williamson, Krista Allen, Andrew Fiscella, Justin Welborn, Stephanie Honor√©"/>
    <n v="9"/>
    <s v="United States"/>
    <s v="United States"/>
    <n v="1"/>
    <d v="2020-01-01T00:00:00"/>
    <n v="2009"/>
    <x v="12"/>
    <s v="82 min"/>
    <n v="82"/>
    <n v="82"/>
    <n v="308.52913905154725"/>
    <s v=""/>
    <s v="Horror Movies"/>
    <s v="Horror Movies"/>
    <s v="Horror Movies"/>
    <n v="1"/>
  </r>
  <r>
    <n v="8409"/>
    <s v="s8409"/>
    <x v="0"/>
    <s v="The lynx"/>
    <s v="Stanis≈Çaw R√≥≈ºewicz"/>
    <s v="Jerzy Radziwi≈Çowicz, Franciszek Pieczka, Piotr Bajor, Ryszarda Hanin, Janusz Paluszkiewicz, Henryk Machalica, Hanna Mikuƒá, Maria Klejdysz"/>
    <n v="8"/>
    <s v="Poland"/>
    <s v="Poland"/>
    <n v="1"/>
    <d v="2019-10-01T00:00:00"/>
    <n v="1982"/>
    <x v="1"/>
    <s v="82 min"/>
    <n v="82"/>
    <n v="82"/>
    <n v="308.52913905154725"/>
    <s v=""/>
    <s v="Dramas, International Movies"/>
    <s v="Dramas"/>
    <s v="Dramas, International Movies"/>
    <n v="2"/>
  </r>
  <r>
    <n v="8439"/>
    <s v="s8439"/>
    <x v="0"/>
    <s v="The New Romantic"/>
    <s v="Carly Stone"/>
    <s v="Timm Sharp, Hayley Law, Camila Mendes, Brett Dier, Jessica Barden, Avan Jogia"/>
    <n v="6"/>
    <s v="Canada"/>
    <s v="Canada"/>
    <n v="1"/>
    <d v="2019-04-15T00:00:00"/>
    <n v="2018"/>
    <x v="5"/>
    <s v="82 min"/>
    <n v="82"/>
    <n v="82"/>
    <n v="308.52913905154725"/>
    <s v=""/>
    <s v="Comedies, Independent Movies, Romantic Movies"/>
    <s v="Comedies"/>
    <s v="Comedies, Independent Movies, Romantic Movies"/>
    <n v="3"/>
  </r>
  <r>
    <n v="8620"/>
    <s v="s8620"/>
    <x v="0"/>
    <s v="Treasures from the Wreck of the Unbelievable"/>
    <s v="Sam Hobkinson"/>
    <m/>
    <n v="0"/>
    <s v="United Kingdom"/>
    <s v="United Kingdom"/>
    <n v="1"/>
    <d v="2018-01-01T00:00:00"/>
    <n v="2017"/>
    <x v="4"/>
    <s v="82 min"/>
    <n v="82"/>
    <n v="82"/>
    <n v="308.52913905154725"/>
    <s v=""/>
    <s v="Documentaries, Dramas, International Movies"/>
    <s v="Documentaries"/>
    <s v="Documentaries, Dramas, International Movies"/>
    <n v="3"/>
  </r>
  <r>
    <n v="8621"/>
    <s v="s8621"/>
    <x v="0"/>
    <s v="Tree Man"/>
    <s v="Jon Reiner, Brad Rothschild"/>
    <m/>
    <n v="0"/>
    <s v="Canada"/>
    <s v="Canada"/>
    <n v="1"/>
    <d v="2016-11-01T00:00:00"/>
    <n v="2015"/>
    <x v="6"/>
    <s v="82 min"/>
    <n v="82"/>
    <n v="82"/>
    <n v="308.52913905154725"/>
    <s v=""/>
    <s v="Documentaries"/>
    <s v="Documentaries"/>
    <s v="Documentaries"/>
    <n v="1"/>
  </r>
  <r>
    <n v="8740"/>
    <s v="s8740"/>
    <x v="0"/>
    <s v="Why We Fight: The Battle of Russia"/>
    <s v="Frank Capra, Anatole Litvak"/>
    <m/>
    <n v="0"/>
    <s v="United States"/>
    <s v="United States"/>
    <n v="1"/>
    <d v="2017-03-31T00:00:00"/>
    <n v="1943"/>
    <x v="6"/>
    <s v="82 min"/>
    <n v="82"/>
    <n v="82"/>
    <n v="308.52913905154725"/>
    <s v=""/>
    <s v="Documentaries"/>
    <s v="Documentaries"/>
    <s v="Documentaries"/>
    <n v="1"/>
  </r>
  <r>
    <n v="64"/>
    <s v="s64"/>
    <x v="0"/>
    <s v="Naruto the Movie: Ninja Clash in the Land of Snow"/>
    <s v="Tensai Okamura"/>
    <s v="Junko Takeuchi, Noriaki Sugiyama, Chie Nakamura, Kazuhiko Inoue, Yuhko Kaida, Tsutomu Isobe, Hirotaka Suzuoki, Jun Karasawa, Harii Kaneko, Ikuo Nishikawa"/>
    <n v="10"/>
    <s v="Japan"/>
    <s v="Japan"/>
    <n v="1"/>
    <d v="2021-09-15T00:00:00"/>
    <n v="2004"/>
    <x v="6"/>
    <s v="83 min"/>
    <n v="83"/>
    <n v="83"/>
    <n v="274.3991439447131"/>
    <s v=""/>
    <s v="Action &amp; Adventure, Anime Features, International Movies"/>
    <s v="Action &amp; Adventure"/>
    <s v="Action &amp; Adventure, Anime Features, International Movies"/>
    <n v="3"/>
  </r>
  <r>
    <n v="174"/>
    <s v="s174"/>
    <x v="0"/>
    <s v="Snervous Tyler Oakley"/>
    <s v="Amy Rice"/>
    <s v="Tyler Oakley"/>
    <n v="1"/>
    <s v="United States"/>
    <s v="United States"/>
    <n v="1"/>
    <d v="2021-09-01T00:00:00"/>
    <n v="2015"/>
    <x v="2"/>
    <s v="83 min"/>
    <n v="83"/>
    <n v="83"/>
    <n v="274.3991439447131"/>
    <s v=""/>
    <s v="Documentaries, LGBTQ Movies"/>
    <s v="Documentaries"/>
    <s v="Documentaries, LGBTQ Movies"/>
    <n v="2"/>
  </r>
  <r>
    <n v="635"/>
    <s v="s635"/>
    <x v="0"/>
    <s v="Wonder Boy"/>
    <s v="Anissa Bonnefont"/>
    <s v="Olivier Rousteing"/>
    <n v="1"/>
    <s v="France"/>
    <s v="France"/>
    <n v="1"/>
    <d v="2021-06-26T00:00:00"/>
    <n v="2019"/>
    <x v="1"/>
    <s v="83 min"/>
    <n v="83"/>
    <n v="83"/>
    <n v="274.3991439447131"/>
    <s v=""/>
    <s v="Documentaries, International Movies"/>
    <s v="Documentaries"/>
    <s v="Documentaries, International Movies"/>
    <n v="2"/>
  </r>
  <r>
    <n v="1141"/>
    <s v="s1141"/>
    <x v="0"/>
    <s v="Universal Soldier: The Return"/>
    <s v="Mic Rodgers"/>
    <s v="Jean-Claude Van Damme, Michael Jai White, Heidi Schanz, Xander Berkeley, Justin Lazard, Kiana Tom, Daniel von Bargen, James Black, Karis Paige Bryant, Bill Goldberg"/>
    <n v="10"/>
    <s v="United States"/>
    <s v="United States"/>
    <n v="1"/>
    <d v="2021-04-01T00:00:00"/>
    <n v="1999"/>
    <x v="12"/>
    <s v="83 min"/>
    <n v="83"/>
    <n v="83"/>
    <n v="274.3991439447131"/>
    <s v=""/>
    <s v="Action &amp; Adventure"/>
    <s v="Action &amp; Adventure"/>
    <s v="Action &amp; Adventure"/>
    <n v="1"/>
  </r>
  <r>
    <n v="1143"/>
    <s v="s1143"/>
    <x v="0"/>
    <s v="White Boy"/>
    <s v="Shawn Rech"/>
    <s v="Richard Wershe Jr."/>
    <n v="1"/>
    <s v="United States"/>
    <s v="United States"/>
    <n v="1"/>
    <d v="2021-04-01T00:00:00"/>
    <n v="2017"/>
    <x v="5"/>
    <s v="83 min"/>
    <n v="83"/>
    <n v="83"/>
    <n v="274.3991439447131"/>
    <s v=""/>
    <s v="Documentaries"/>
    <s v="Documentaries"/>
    <s v="Documentaries"/>
    <n v="1"/>
  </r>
  <r>
    <n v="1316"/>
    <s v="s1316"/>
    <x v="0"/>
    <s v="Hate by Dani Rovira"/>
    <s v="Mario Briongos"/>
    <s v="Dani Rovira"/>
    <n v="1"/>
    <s v="Spain"/>
    <s v="Spain"/>
    <n v="1"/>
    <d v="2021-02-12T00:00:00"/>
    <n v="2021"/>
    <x v="5"/>
    <s v="83 min"/>
    <n v="83"/>
    <n v="83"/>
    <n v="274.3991439447131"/>
    <s v=""/>
    <s v="Stand-Up Comedy"/>
    <s v="Stand-Up Comedy"/>
    <s v="Stand-Up Comedy"/>
    <n v="1"/>
  </r>
  <r>
    <n v="1471"/>
    <s v="s1471"/>
    <x v="0"/>
    <s v="Alaska Is a Drag"/>
    <s v="Shaz Bennett"/>
    <s v="Martin L. Washington Jr., Maya Washington, Matt Dallas, Christopher O'Shea, Jason Scott Lee, Margaret Cho, Kevin Daniels, John Fleck, Nia Peeples, Adam Tomei"/>
    <n v="10"/>
    <s v="United States"/>
    <s v="United States"/>
    <n v="1"/>
    <d v="2020-12-31T00:00:00"/>
    <n v="2017"/>
    <x v="5"/>
    <s v="83 min"/>
    <n v="83"/>
    <n v="83"/>
    <n v="274.3991439447131"/>
    <s v=""/>
    <s v="Dramas, LGBTQ Movies"/>
    <s v="Dramas"/>
    <s v="Dramas, LGBTQ Movies"/>
    <n v="2"/>
  </r>
  <r>
    <n v="1524"/>
    <s v="s1524"/>
    <x v="0"/>
    <s v="An Unremarkable Christmas"/>
    <s v="Juan Camilo Pinzon"/>
    <s v="Antonio Sanint, Luis Eduardo Arango, Mar√≠a Cecilia S√°nchez, Mariana G√≥mez, Juli√°n Cerati, Aura Cristina Geithener, Biassini Segura, Lina Tejeiro, Julio C√©sar Herrera, Christian Villamil"/>
    <n v="10"/>
    <s v="Colombia"/>
    <s v="Colombia"/>
    <n v="1"/>
    <d v="2020-12-17T00:00:00"/>
    <n v="2020"/>
    <x v="1"/>
    <s v="83 min"/>
    <n v="83"/>
    <n v="83"/>
    <n v="274.3991439447131"/>
    <s v=""/>
    <s v="Comedies, Dramas, International Movies"/>
    <s v="Comedies"/>
    <s v="Comedies, Dramas, International Movies"/>
    <n v="3"/>
  </r>
  <r>
    <n v="1577"/>
    <s v="s1577"/>
    <x v="0"/>
    <s v="Bobbleheads The Movie"/>
    <s v="Kirk Wise"/>
    <s v="Jennifer Coolidge, Karen Fukuhara, Khary Payton, Julian Sands, Brenda Song, Luke Wilson, Cher"/>
    <n v="7"/>
    <s v="United States"/>
    <s v="United States"/>
    <n v="1"/>
    <d v="2020-12-08T00:00:00"/>
    <n v="2020"/>
    <x v="7"/>
    <s v="83 min"/>
    <n v="83"/>
    <n v="83"/>
    <n v="274.3991439447131"/>
    <s v=""/>
    <s v="Children &amp; Family Movies, Comedies"/>
    <s v="Children &amp; Family Movies"/>
    <s v="Children &amp; Family Movies, Comedies"/>
    <n v="2"/>
  </r>
  <r>
    <n v="1661"/>
    <s v="s1661"/>
    <x v="0"/>
    <s v="Shawn Mendes: In Wonder"/>
    <s v="Grant Singer"/>
    <s v="Shawn Mendes"/>
    <n v="1"/>
    <s v="United States"/>
    <s v="United States"/>
    <n v="1"/>
    <d v="2020-11-23T00:00:00"/>
    <n v="2020"/>
    <x v="5"/>
    <s v="83 min"/>
    <n v="83"/>
    <n v="83"/>
    <n v="274.3991439447131"/>
    <s v=""/>
    <s v="Documentaries, Music &amp; Musicals"/>
    <s v="Documentaries"/>
    <s v="Documentaries, Music &amp; Musicals"/>
    <n v="2"/>
  </r>
  <r>
    <n v="1844"/>
    <s v="s1844"/>
    <x v="0"/>
    <s v="Unfriended"/>
    <s v="Levan Gabriadze"/>
    <s v="Shelley Hennig, Moses Storm, Renee Olstead, Will Peltz, Jacob Wysocki, Courtney Halverson, Heather Sossaman, Matthew Bohrer, Mickey River, Cal Barnes"/>
    <n v="10"/>
    <s v="United States"/>
    <s v="United States, Russia"/>
    <n v="2"/>
    <d v="2020-10-16T00:00:00"/>
    <n v="2014"/>
    <x v="12"/>
    <s v="83 min"/>
    <n v="83"/>
    <n v="83"/>
    <n v="274.3991439447131"/>
    <s v=""/>
    <s v="Horror Movies, Thrillers"/>
    <s v="Horror Movies"/>
    <s v="Horror Movies, Thrillers"/>
    <n v="2"/>
  </r>
  <r>
    <n v="1905"/>
    <s v="s1905"/>
    <x v="0"/>
    <s v="Carlos Almaraz: Playing with Fire"/>
    <s v="Elsa Flores Almaraz, Richard J Montoya"/>
    <s v="Edward James Olmos, Zach De La Rocha"/>
    <n v="2"/>
    <s v="United States"/>
    <s v="United States"/>
    <n v="1"/>
    <d v="2020-10-01T00:00:00"/>
    <n v="2019"/>
    <x v="1"/>
    <s v="83 min"/>
    <n v="83"/>
    <n v="83"/>
    <n v="274.3991439447131"/>
    <s v=""/>
    <s v="Documentaries, LGBTQ Movies"/>
    <s v="Documentaries"/>
    <s v="Documentaries, LGBTQ Movies"/>
    <n v="2"/>
  </r>
  <r>
    <n v="2186"/>
    <s v="s2186"/>
    <x v="0"/>
    <s v="Latte and the Magic Waterstone"/>
    <s v="Regina Welker, Nina Wels"/>
    <s v="Ashley Bornancin, Carter Hastings"/>
    <n v="2"/>
    <s v="Germany"/>
    <s v="Germany"/>
    <n v="1"/>
    <d v="2020-07-31T00:00:00"/>
    <n v="2020"/>
    <x v="0"/>
    <s v="83 min"/>
    <n v="83"/>
    <n v="83"/>
    <n v="274.3991439447131"/>
    <s v=""/>
    <s v="Children &amp; Family Movies, Comedies"/>
    <s v="Children &amp; Family Movies"/>
    <s v="Children &amp; Family Movies, Comedies"/>
    <n v="2"/>
  </r>
  <r>
    <n v="2432"/>
    <s v="s2432"/>
    <x v="0"/>
    <s v="Spelling the Dream"/>
    <s v="Sam Rega"/>
    <m/>
    <n v="0"/>
    <s v="United States"/>
    <s v="United States"/>
    <n v="1"/>
    <d v="2020-06-03T00:00:00"/>
    <n v="2020"/>
    <x v="4"/>
    <s v="83 min"/>
    <n v="83"/>
    <n v="83"/>
    <n v="274.3991439447131"/>
    <s v=""/>
    <s v="Children &amp; Family Movies, Documentaries"/>
    <s v="Children &amp; Family Movies"/>
    <s v="Children &amp; Family Movies, Documentaries"/>
    <n v="2"/>
  </r>
  <r>
    <n v="2540"/>
    <s v="s2540"/>
    <x v="0"/>
    <s v="Fire in the Blood"/>
    <s v="Dylan Mohan Gray"/>
    <s v="William Hurt"/>
    <n v="1"/>
    <s v="India"/>
    <s v="India"/>
    <n v="1"/>
    <d v="2020-05-13T00:00:00"/>
    <n v="2012"/>
    <x v="1"/>
    <s v="83 min"/>
    <n v="83"/>
    <n v="83"/>
    <n v="274.3991439447131"/>
    <s v=""/>
    <s v="Documentaries, International Movies"/>
    <s v="Documentaries"/>
    <s v="Documentaries, International Movies"/>
    <n v="2"/>
  </r>
  <r>
    <n v="2605"/>
    <s v="s2605"/>
    <x v="0"/>
    <s v="A Secret Love"/>
    <s v="Chris Bolan"/>
    <m/>
    <n v="0"/>
    <s v="United States"/>
    <s v="United States"/>
    <n v="1"/>
    <d v="2020-04-29T00:00:00"/>
    <n v="2020"/>
    <x v="1"/>
    <s v="83 min"/>
    <n v="83"/>
    <n v="83"/>
    <n v="274.3991439447131"/>
    <s v=""/>
    <s v="Documentaries, LGBTQ Movies"/>
    <s v="Documentaries"/>
    <s v="Documentaries, LGBTQ Movies"/>
    <n v="2"/>
  </r>
  <r>
    <n v="2704"/>
    <s v="s2704"/>
    <x v="0"/>
    <s v="Mine 9"/>
    <s v="Eddie Mensore"/>
    <s v="Terry Serpico, Kevin Sizemore, Mark Ashworth, Clint James, Drew Starkey, Erin Elizabeth Burns"/>
    <n v="6"/>
    <s v="United States"/>
    <s v="United States"/>
    <n v="1"/>
    <d v="2020-04-06T00:00:00"/>
    <n v="2019"/>
    <x v="5"/>
    <s v="83 min"/>
    <n v="83"/>
    <n v="83"/>
    <n v="274.3991439447131"/>
    <s v=""/>
    <s v="Dramas, Independent Movies"/>
    <s v="Dramas"/>
    <s v="Dramas, Independent Movies"/>
    <n v="2"/>
  </r>
  <r>
    <n v="2745"/>
    <s v="s2745"/>
    <x v="0"/>
    <s v="The Little Vampire"/>
    <s v="Richard Claus, Karsten Kiilerich"/>
    <s v="Matthew Marsh, Rasmus Hardiker, Miriam Margolyes, Tim Pigott-Smith, Alice Krige, Amy Saville, Joseph Kloska, Diane Wilson, Phoebe Givron-Taylor, Jim Carter, Sven De Ridder"/>
    <n v="11"/>
    <s v="Netherlands"/>
    <s v="Netherlands, Germany, Denmark, United Kingdom"/>
    <n v="4"/>
    <d v="2020-04-01T00:00:00"/>
    <n v="2017"/>
    <x v="4"/>
    <s v="83 min"/>
    <n v="83"/>
    <n v="83"/>
    <n v="274.3991439447131"/>
    <s v=""/>
    <s v="Children &amp; Family Movies"/>
    <s v="Children &amp; Family Movies"/>
    <s v="Children &amp; Family Movies"/>
    <n v="1"/>
  </r>
  <r>
    <n v="2769"/>
    <s v="s2769"/>
    <x v="0"/>
    <s v="The Decline"/>
    <s v="Patrice Lalibert√©"/>
    <s v="Guillaume Laurin, Marie-Evelyne Lessard, R√©al Boss√©, Marc-Andr√© Grondin, Marc Beaupr√©, Marilyn Castonguay, Guillaume Cyr, Isabelle Giroux, Juliette Maxyme Proulx"/>
    <n v="9"/>
    <s v="Canada"/>
    <s v="Canada"/>
    <n v="1"/>
    <d v="2020-03-27T00:00:00"/>
    <n v="2020"/>
    <x v="5"/>
    <s v="83 min"/>
    <n v="83"/>
    <n v="83"/>
    <n v="274.3991439447131"/>
    <s v=""/>
    <s v="Action &amp; Adventure, International Movies"/>
    <s v="Action &amp; Adventure"/>
    <s v="Action &amp; Adventure, International Movies"/>
    <n v="2"/>
  </r>
  <r>
    <n v="3063"/>
    <s v="s3063"/>
    <x v="0"/>
    <s v="Jimmy Neutron: Boy Genius"/>
    <s v="John A. Davis"/>
    <s v="Debi Derryberry, Jeffrey Garcia, Rob Paulsen, Megan Cavanagh, Mark DeCarlo, Carolyn Lawrence, Andrea Martin, Candi Milo, Crystal Scales, Martin Short, Patrick Stewart, Jim Cummings"/>
    <n v="12"/>
    <s v="United States"/>
    <s v="United States, Spain"/>
    <n v="2"/>
    <d v="2020-01-01T00:00:00"/>
    <n v="2001"/>
    <x v="3"/>
    <s v="83 min"/>
    <n v="83"/>
    <n v="83"/>
    <n v="274.3991439447131"/>
    <s v=""/>
    <s v="Children &amp; Family Movies, Comedies, Sci-Fi &amp; Fantasy"/>
    <s v="Children &amp; Family Movies"/>
    <s v="Children &amp; Family Movies, Comedies, Sci-Fi &amp; Fantasy"/>
    <n v="3"/>
  </r>
  <r>
    <n v="3103"/>
    <s v="s3103"/>
    <x v="0"/>
    <s v="Sweetheart"/>
    <s v="J.D. Dillard"/>
    <s v="Kiersey Clemons, Emory Cohen, Hanna Mangan Lawrence, Andrew Crawford, Benedict Samuel"/>
    <n v="5"/>
    <s v="United States"/>
    <s v="United States"/>
    <n v="1"/>
    <d v="2019-12-25T00:00:00"/>
    <n v="2019"/>
    <x v="2"/>
    <s v="83 min"/>
    <n v="83"/>
    <n v="83"/>
    <n v="274.3991439447131"/>
    <s v=""/>
    <s v="Horror Movies, Sci-Fi &amp; Fantasy, Thrillers"/>
    <s v="Horror Movies"/>
    <s v="Horror Movies, Sci-Fi &amp; Fantasy, Thrillers"/>
    <n v="3"/>
  </r>
  <r>
    <n v="3501"/>
    <s v="s3501"/>
    <x v="0"/>
    <s v="Between Two Ferns: The Movie"/>
    <s v="Scott Aukerman"/>
    <s v="Zach Galifianakis, Lauren Lapkus, Ryan Gaul, Jiavani Linayao, Will Ferrell"/>
    <n v="5"/>
    <s v="United States"/>
    <s v="United States"/>
    <n v="1"/>
    <d v="2019-09-20T00:00:00"/>
    <n v="2019"/>
    <x v="5"/>
    <s v="83 min"/>
    <n v="83"/>
    <n v="83"/>
    <n v="274.3991439447131"/>
    <s v=""/>
    <s v="Comedies"/>
    <s v="Comedies"/>
    <s v="Comedies"/>
    <n v="1"/>
  </r>
  <r>
    <n v="3518"/>
    <s v="s3518"/>
    <x v="0"/>
    <s v="The Crystal Calls Making the Dark Crystal: Age of Resistance"/>
    <s v="Randall Lobb"/>
    <s v="Taron Egerton, Natalie Dormer, Simon Pegg, Jason Isaacs"/>
    <n v="4"/>
    <s v="United States"/>
    <s v="United States"/>
    <n v="1"/>
    <d v="2019-09-14T00:00:00"/>
    <n v="2019"/>
    <x v="6"/>
    <s v="83 min"/>
    <n v="83"/>
    <n v="83"/>
    <n v="274.3991439447131"/>
    <s v=""/>
    <s v="Documentaries, International Movies"/>
    <s v="Documentaries"/>
    <s v="Documentaries, International Movies"/>
    <n v="2"/>
  </r>
  <r>
    <n v="4302"/>
    <s v="s4302"/>
    <x v="0"/>
    <s v="Once in a Lifetime Sessions with Snow Patrol"/>
    <s v="Matt Askem"/>
    <s v="Gary Lightbody, Nathan Connolly, Jonny Quinn, Paul Wilson, Johnny McDaid, Edith Bowman"/>
    <n v="6"/>
    <s v="United States"/>
    <s v="United States"/>
    <n v="1"/>
    <d v="2018-12-15T00:00:00"/>
    <n v="2018"/>
    <x v="5"/>
    <s v="83 min"/>
    <n v="83"/>
    <n v="83"/>
    <n v="274.3991439447131"/>
    <s v=""/>
    <s v="Documentaries, Music &amp; Musicals"/>
    <s v="Documentaries"/>
    <s v="Documentaries, Music &amp; Musicals"/>
    <n v="2"/>
  </r>
  <r>
    <n v="4303"/>
    <s v="s4303"/>
    <x v="0"/>
    <s v="Sad Hill Unearthed"/>
    <s v="Guillermo de Oliveira"/>
    <m/>
    <n v="0"/>
    <s v="Spain"/>
    <s v="Spain"/>
    <n v="1"/>
    <d v="2018-12-15T00:00:00"/>
    <n v="2017"/>
    <x v="1"/>
    <s v="83 min"/>
    <n v="83"/>
    <n v="83"/>
    <n v="274.3991439447131"/>
    <s v=""/>
    <s v="Documentaries, International Movies"/>
    <s v="Documentaries"/>
    <s v="Documentaries, International Movies"/>
    <n v="2"/>
  </r>
  <r>
    <n v="4783"/>
    <s v="s4783"/>
    <x v="0"/>
    <s v="The Legacy of a Whitetail Deer Hunter"/>
    <s v="Jody Hill"/>
    <s v="Josh Brolin, Danny McBride, Montana Jordan, Scoot McNairy, Carrie Coon"/>
    <n v="5"/>
    <s v="United States"/>
    <s v="United States"/>
    <n v="1"/>
    <d v="2018-07-06T00:00:00"/>
    <n v="2018"/>
    <x v="1"/>
    <s v="83 min"/>
    <n v="83"/>
    <n v="83"/>
    <n v="274.3991439447131"/>
    <s v=""/>
    <s v="Action &amp; Adventure, Comedies, Dramas"/>
    <s v="Action &amp; Adventure"/>
    <s v="Action &amp; Adventure, Comedies, Dramas"/>
    <n v="3"/>
  </r>
  <r>
    <n v="5223"/>
    <s v="s5223"/>
    <x v="0"/>
    <s v="Blessed Benefit"/>
    <s v="Mahmoud al Massad"/>
    <s v="Ahmad Thaher, Maher Khammash, Odai Hijazi, Nadeem Rimawi, Mahmoud al Massad, Nadim Mushahwar"/>
    <n v="6"/>
    <s v="Germany"/>
    <s v="Germany, Jordan, Netherlands"/>
    <n v="3"/>
    <d v="2017-10-13T00:00:00"/>
    <n v="2016"/>
    <x v="1"/>
    <s v="83 min"/>
    <n v="83"/>
    <n v="83"/>
    <n v="274.3991439447131"/>
    <s v=""/>
    <s v="Comedies, Dramas, International Movies"/>
    <s v="Comedies"/>
    <s v="Comedies, Dramas, International Movies"/>
    <n v="3"/>
  </r>
  <r>
    <n v="5313"/>
    <s v="s5313"/>
    <x v="0"/>
    <s v="The Last Shaman"/>
    <s v="Raz Degan"/>
    <s v="James Freeman"/>
    <n v="1"/>
    <s v="United Kingdom"/>
    <s v="United Kingdom, Italy, Israel, Peru, United States"/>
    <n v="5"/>
    <d v="2017-09-01T00:00:00"/>
    <n v="2016"/>
    <x v="1"/>
    <s v="83 min"/>
    <n v="83"/>
    <n v="83"/>
    <n v="274.3991439447131"/>
    <s v=""/>
    <s v="Documentaries, International Movies"/>
    <s v="Documentaries"/>
    <s v="Documentaries, International Movies"/>
    <n v="2"/>
  </r>
  <r>
    <n v="5333"/>
    <s v="s5333"/>
    <x v="0"/>
    <s v="Demonic"/>
    <s v="Will Canon"/>
    <s v="Maria Bello, Frank Grillo, Cody Horn, Dustin Milligan, Megan Park, Scott Mechlowicz, Aaron Yoo, Alex Goode, Terence Rosemore, Jesse Steccato"/>
    <n v="10"/>
    <s v="United States"/>
    <s v="United States"/>
    <n v="1"/>
    <d v="2017-08-10T00:00:00"/>
    <n v="2015"/>
    <x v="12"/>
    <s v="83 min"/>
    <n v="83"/>
    <n v="83"/>
    <n v="274.3991439447131"/>
    <s v=""/>
    <s v="Horror Movies, Independent Movies"/>
    <s v="Horror Movies"/>
    <s v="Horror Movies, Independent Movies"/>
    <n v="2"/>
  </r>
  <r>
    <n v="5507"/>
    <s v="s5507"/>
    <x v="0"/>
    <s v="Mostly Sunny"/>
    <s v="Dilip Mehta"/>
    <s v="Sunny Leone"/>
    <n v="1"/>
    <s v="Canada"/>
    <s v="Canada"/>
    <n v="1"/>
    <d v="2017-05-01T00:00:00"/>
    <n v="2016"/>
    <x v="5"/>
    <s v="83 min"/>
    <n v="83"/>
    <n v="83"/>
    <n v="274.3991439447131"/>
    <s v=""/>
    <s v="Documentaries, International Movies"/>
    <s v="Documentaries"/>
    <s v="Documentaries, International Movies"/>
    <n v="2"/>
  </r>
  <r>
    <n v="5525"/>
    <s v="s5525"/>
    <x v="0"/>
    <s v="Tramps"/>
    <s v="Adam Leon"/>
    <s v="Callum Turner, Grace Van Patten, Michal Vondel, Mike Birbiglia, Margaret Colin, Louis Cancelmi, Rachel Zeiger-Haag, Dane Martinez"/>
    <n v="8"/>
    <s v="United States"/>
    <s v="United States"/>
    <n v="1"/>
    <d v="2017-04-21T00:00:00"/>
    <n v="2017"/>
    <x v="5"/>
    <s v="83 min"/>
    <n v="83"/>
    <n v="83"/>
    <n v="274.3991439447131"/>
    <s v=""/>
    <s v="Dramas, Independent Movies, Romantic Movies"/>
    <s v="Dramas"/>
    <s v="Dramas, Independent Movies, Romantic Movies"/>
    <n v="3"/>
  </r>
  <r>
    <n v="5547"/>
    <s v="s5547"/>
    <x v="0"/>
    <s v="Five Nights in Maine"/>
    <s v="Maris Curran"/>
    <s v="David Oyelowo, Dianne Wiest, Rosie Perez, Teyonah Parris, Hani Furstenberg, Bill Raymond"/>
    <n v="6"/>
    <s v="United States"/>
    <s v="United States"/>
    <n v="1"/>
    <d v="2017-04-01T00:00:00"/>
    <n v="2015"/>
    <x v="5"/>
    <s v="83 min"/>
    <n v="83"/>
    <n v="83"/>
    <n v="274.3991439447131"/>
    <s v=""/>
    <s v="Dramas, Independent Movies"/>
    <s v="Dramas"/>
    <s v="Dramas, Independent Movies"/>
    <n v="2"/>
  </r>
  <r>
    <n v="5680"/>
    <s v="s5680"/>
    <x v="0"/>
    <s v="Asperger's Are Us"/>
    <s v="Alex Lehmann"/>
    <s v="Noah Britton, Ethan Finlan, Jack Hanke, New Michael Ingemi"/>
    <n v="4"/>
    <s v="United States"/>
    <s v="United States"/>
    <n v="1"/>
    <d v="2016-12-11T00:00:00"/>
    <n v="2016"/>
    <x v="5"/>
    <s v="83 min"/>
    <n v="83"/>
    <n v="83"/>
    <n v="274.3991439447131"/>
    <s v=""/>
    <s v="Documentaries"/>
    <s v="Documentaries"/>
    <s v="Documentaries"/>
    <n v="1"/>
  </r>
  <r>
    <n v="5797"/>
    <s v="s5797"/>
    <x v="0"/>
    <s v="Sample This"/>
    <s v="Dan Forrer"/>
    <s v="Gene Simmons"/>
    <n v="1"/>
    <s v="United States"/>
    <s v="United States"/>
    <n v="1"/>
    <d v="2016-09-15T00:00:00"/>
    <n v="2012"/>
    <x v="1"/>
    <s v="83 min"/>
    <n v="83"/>
    <n v="83"/>
    <n v="274.3991439447131"/>
    <s v=""/>
    <s v="Documentaries, Music &amp; Musicals"/>
    <s v="Documentaries"/>
    <s v="Documentaries, Music &amp; Musicals"/>
    <n v="2"/>
  </r>
  <r>
    <n v="5911"/>
    <s v="s5911"/>
    <x v="0"/>
    <s v="Hot Girls Wanted"/>
    <s v="Jill Bauer, Ronna Gradus"/>
    <m/>
    <n v="0"/>
    <s v="United States"/>
    <s v="United States"/>
    <n v="1"/>
    <d v="2015-05-29T00:00:00"/>
    <n v="2015"/>
    <x v="5"/>
    <s v="83 min"/>
    <n v="83"/>
    <n v="83"/>
    <n v="274.3991439447131"/>
    <s v=""/>
    <s v="Documentaries"/>
    <s v="Documentaries"/>
    <s v="Documentaries"/>
    <n v="1"/>
  </r>
  <r>
    <n v="5918"/>
    <s v="s5918"/>
    <x v="0"/>
    <s v="Ralphie May: Unruly"/>
    <s v="John Asher"/>
    <s v="Ralphie May"/>
    <n v="1"/>
    <s v="United States"/>
    <s v="United States"/>
    <n v="1"/>
    <d v="2015-02-27T00:00:00"/>
    <n v="2015"/>
    <x v="5"/>
    <s v="83 min"/>
    <n v="83"/>
    <n v="83"/>
    <n v="274.3991439447131"/>
    <s v=""/>
    <s v="Stand-Up Comedy"/>
    <s v="Stand-Up Comedy"/>
    <s v="Stand-Up Comedy"/>
    <n v="1"/>
  </r>
  <r>
    <n v="6013"/>
    <s v="s6013"/>
    <x v="0"/>
    <s v="30 Minutes or Less"/>
    <s v="Ruben Fleischer"/>
    <s v="Jesse Eisenberg, Danny McBride, Aziz Ansari, Nick Swardson, Dilshad Vadsaria, Michael Pe√±a, Bianca Kajlich, Fred Ward"/>
    <n v="8"/>
    <s v="United States"/>
    <s v="United States"/>
    <n v="1"/>
    <d v="2021-01-01T00:00:00"/>
    <n v="2011"/>
    <x v="12"/>
    <s v="83 min"/>
    <n v="83"/>
    <n v="83"/>
    <n v="274.3991439447131"/>
    <s v=""/>
    <s v="Action &amp; Adventure, Comedies"/>
    <s v="Action &amp; Adventure"/>
    <s v="Action &amp; Adventure, Comedies"/>
    <n v="2"/>
  </r>
  <r>
    <n v="6118"/>
    <s v="s6118"/>
    <x v="0"/>
    <s v="All Good Ones Get Away"/>
    <s v="V√≠ctor Garc√≠a"/>
    <s v="Claire Forlani, Jake Abel, Titus Welliver, Melina Matthews"/>
    <n v="4"/>
    <s v="Spain"/>
    <s v="Spain, Italy"/>
    <n v="2"/>
    <d v="2019-07-30T00:00:00"/>
    <n v="2019"/>
    <x v="5"/>
    <s v="83 min"/>
    <n v="83"/>
    <n v="83"/>
    <n v="274.3991439447131"/>
    <s v=""/>
    <s v="International Movies, Thrillers"/>
    <s v="International Movies"/>
    <s v="International Movies, Thrillers"/>
    <n v="2"/>
  </r>
  <r>
    <n v="6215"/>
    <s v="s6215"/>
    <x v="0"/>
    <s v="Bad Match"/>
    <s v="David Chirchirillo"/>
    <s v="Jack Cutmore-Scott, Lili Simmons, Brandon Scott, Chase Williamson, Noureen DeWulf, Seth Morris, Christine Donlon, Trent Haaga, Kahyun Kim, Cynthia Rose Hall, Zedrick Restauro, Eric Podnar"/>
    <n v="12"/>
    <s v="Singapore"/>
    <s v="Singapore, United States"/>
    <n v="2"/>
    <d v="2018-03-11T00:00:00"/>
    <n v="2017"/>
    <x v="5"/>
    <s v="83 min"/>
    <n v="83"/>
    <n v="83"/>
    <n v="274.3991439447131"/>
    <s v=""/>
    <s v="Thrillers"/>
    <s v="Thrillers"/>
    <s v="Thrillers"/>
    <n v="1"/>
  </r>
  <r>
    <n v="6216"/>
    <s v="s6216"/>
    <x v="0"/>
    <s v="Bad Rap"/>
    <s v="Salima Koroma"/>
    <s v="Jonathan Park, Awkwafina, David Lee, Richard Lee"/>
    <n v="4"/>
    <s v="United States"/>
    <s v="United States, Canada"/>
    <n v="2"/>
    <d v="2017-08-21T00:00:00"/>
    <n v="2016"/>
    <x v="5"/>
    <s v="83 min"/>
    <n v="83"/>
    <n v="83"/>
    <n v="274.3991439447131"/>
    <s v=""/>
    <s v="Documentaries, Music &amp; Musicals"/>
    <s v="Documentaries"/>
    <s v="Documentaries, Music &amp; Musicals"/>
    <n v="2"/>
  </r>
  <r>
    <n v="6238"/>
    <s v="s6238"/>
    <x v="0"/>
    <s v="Barbie in Rock 'N Royals"/>
    <s v="Karen J. Lloyd"/>
    <s v="Kelly Sheridan, Chiara Zanni, Bethany Brown, Devyn Dalton, Michael Dobson, Brynna Drummond, Rachel Harrison, Alessandro Juliani, Peter Kelamis, Omari Newton, Ingrid Nilson, Nicole Oliver, Shaun Smyth, Kira Tozer"/>
    <n v="14"/>
    <s v="United States"/>
    <s v="United States"/>
    <n v="1"/>
    <d v="2017-10-01T00:00:00"/>
    <n v="2015"/>
    <x v="0"/>
    <s v="83 min"/>
    <n v="83"/>
    <n v="83"/>
    <n v="274.3991439447131"/>
    <s v=""/>
    <s v="Children &amp; Family Movies"/>
    <s v="Children &amp; Family Movies"/>
    <s v="Children &amp; Family Movies"/>
    <n v="1"/>
  </r>
  <r>
    <n v="6330"/>
    <s v="s6330"/>
    <x v="0"/>
    <s v="Blackfish"/>
    <s v="Gabriela Cowperthwaite"/>
    <m/>
    <n v="0"/>
    <s v="United States"/>
    <s v="United States"/>
    <n v="1"/>
    <d v="2020-05-01T00:00:00"/>
    <n v="2013"/>
    <x v="2"/>
    <s v="83 min"/>
    <n v="83"/>
    <n v="83"/>
    <n v="274.3991439447131"/>
    <s v=""/>
    <s v="Documentaries"/>
    <s v="Documentaries"/>
    <s v="Documentaries"/>
    <n v="1"/>
  </r>
  <r>
    <n v="6581"/>
    <s v="s6581"/>
    <x v="0"/>
    <s v="Dear Dad"/>
    <s v="Tanuj Bhramar"/>
    <s v="Arvind Swamy, Himanshu Sharma, Ekavali Khanna, Aman Uppal, Bhavika Bhasin"/>
    <n v="5"/>
    <s v="India"/>
    <s v="India"/>
    <n v="1"/>
    <d v="2019-03-02T00:00:00"/>
    <n v="2016"/>
    <x v="1"/>
    <s v="83 min"/>
    <n v="83"/>
    <n v="83"/>
    <n v="274.3991439447131"/>
    <s v=""/>
    <s v="Comedies, Dramas, Independent Movies"/>
    <s v="Comedies"/>
    <s v="Comedies, Dramas, Independent Movies"/>
    <n v="3"/>
  </r>
  <r>
    <n v="6625"/>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n v="10"/>
    <s v="United States"/>
    <s v="United States"/>
    <n v="1"/>
    <d v="2018-01-05T00:00:00"/>
    <n v="2015"/>
    <x v="1"/>
    <s v="83 min"/>
    <n v="83"/>
    <n v="83"/>
    <n v="274.3991439447131"/>
    <s v=""/>
    <s v="Comedies, Independent Movies"/>
    <s v="Comedies"/>
    <s v="Comedies, Independent Movies"/>
    <n v="2"/>
  </r>
  <r>
    <n v="6770"/>
    <s v="s6770"/>
    <x v="0"/>
    <s v="Flock of Four"/>
    <s v="Gregory Caruso"/>
    <s v="Braeden Lemasters, Isaac Jay, Uriah Shelton, Dylan Riley Snyder, Coco Jones, Shane Harper, Nadji Jeter, Connor Paolo, Gatlin Green, Reg E. Cathey"/>
    <n v="10"/>
    <s v="United States"/>
    <s v="United States"/>
    <n v="1"/>
    <d v="2018-08-01T00:00:00"/>
    <n v="2018"/>
    <x v="5"/>
    <s v="83 min"/>
    <n v="83"/>
    <n v="83"/>
    <n v="274.3991439447131"/>
    <s v=""/>
    <s v="Dramas, Independent Movies, Music &amp; Musicals"/>
    <s v="Dramas"/>
    <s v="Dramas, Independent Movies, Music &amp; Musicals"/>
    <n v="3"/>
  </r>
  <r>
    <n v="6934"/>
    <s v="s6934"/>
    <x v="0"/>
    <s v="Harry and Snowman"/>
    <s v="Ron Davis"/>
    <s v="Harry DeLeyer"/>
    <n v="1"/>
    <s v="United States"/>
    <s v="United States"/>
    <n v="1"/>
    <d v="2017-01-15T00:00:00"/>
    <n v="2015"/>
    <x v="6"/>
    <s v="83 min"/>
    <n v="83"/>
    <n v="83"/>
    <n v="274.3991439447131"/>
    <s v=""/>
    <s v="Documentaries, Sports Movies"/>
    <s v="Documentaries"/>
    <s v="Documentaries, Sports Movies"/>
    <n v="2"/>
  </r>
  <r>
    <n v="7022"/>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n v="19"/>
    <s v="United States"/>
    <s v="United States"/>
    <n v="1"/>
    <d v="2020-06-01T00:00:00"/>
    <n v="2009"/>
    <x v="2"/>
    <s v="83 min"/>
    <n v="83"/>
    <n v="83"/>
    <n v="274.3991439447131"/>
    <s v=""/>
    <s v="Action &amp; Adventure, Sci-Fi &amp; Fantasy"/>
    <s v="Action &amp; Adventure"/>
    <s v="Action &amp; Adventure, Sci-Fi &amp; Fantasy"/>
    <n v="2"/>
  </r>
  <r>
    <n v="7264"/>
    <s v="s7264"/>
    <x v="0"/>
    <s v="Lady-Like"/>
    <m/>
    <s v="Allie Gallerani, Beverly D'Angelo, Olivia Luccardi, Stephanie Simbari, Nick Clark, Brian Wiles"/>
    <n v="6"/>
    <s v="United States"/>
    <s v="United States"/>
    <n v="1"/>
    <d v="2019-01-18T00:00:00"/>
    <n v="2018"/>
    <x v="13"/>
    <s v="83 min"/>
    <n v="83"/>
    <n v="83"/>
    <n v="274.3991439447131"/>
    <s v=""/>
    <s v="Comedies, Independent Movies"/>
    <s v="Comedies"/>
    <s v="Comedies, Independent Movies"/>
    <n v="2"/>
  </r>
  <r>
    <n v="7300"/>
    <s v="s7300"/>
    <x v="0"/>
    <s v="Life in the Doghouse"/>
    <s v="Ron Davis"/>
    <m/>
    <n v="0"/>
    <s v="United States"/>
    <s v="United States"/>
    <n v="1"/>
    <d v="2019-06-01T00:00:00"/>
    <n v="2018"/>
    <x v="6"/>
    <s v="83 min"/>
    <n v="83"/>
    <n v="83"/>
    <n v="274.3991439447131"/>
    <s v=""/>
    <s v="Documentaries, LGBTQ Movies"/>
    <s v="Documentaries"/>
    <s v="Documentaries, LGBTQ Movies"/>
    <n v="2"/>
  </r>
  <r>
    <n v="7414"/>
    <s v="s7414"/>
    <x v="0"/>
    <s v="Martyrs of Marriage"/>
    <s v="Deepika Narayan Bhardwaj"/>
    <m/>
    <n v="0"/>
    <s v="India"/>
    <s v="India"/>
    <n v="1"/>
    <d v="2018-03-15T00:00:00"/>
    <n v="2016"/>
    <x v="1"/>
    <s v="83 min"/>
    <n v="83"/>
    <n v="83"/>
    <n v="274.3991439447131"/>
    <s v=""/>
    <s v="Documentaries, International Movies"/>
    <s v="Documentaries"/>
    <s v="Documentaries, International Movies"/>
    <n v="2"/>
  </r>
  <r>
    <n v="7430"/>
    <s v="s7430"/>
    <x v="0"/>
    <s v="Me and the Alien"/>
    <s v="Jes√∫s Maga√±a V√°zquez"/>
    <s v="Ines De Tavira, Juan Pablo Campa, Paco de la Fuente, Juan Ugarte, Carlos Arag√≥n, Gloria Toba, Jessy Bulbo, Tato Alexander, Fabiola Guajardo, Arturo Carmona"/>
    <n v="10"/>
    <s v="Mexico"/>
    <s v="Mexico"/>
    <n v="1"/>
    <d v="2017-02-14T00:00:00"/>
    <n v="2016"/>
    <x v="5"/>
    <s v="83 min"/>
    <n v="83"/>
    <n v="83"/>
    <n v="274.3991439447131"/>
    <s v=""/>
    <s v="Comedies, Dramas, International Movies"/>
    <s v="Comedies"/>
    <s v="Comedies, Dramas, International Movies"/>
    <n v="3"/>
  </r>
  <r>
    <n v="7487"/>
    <s v="s7487"/>
    <x v="0"/>
    <s v="Monkey Up"/>
    <s v="Robert Vince"/>
    <s v="Jonathan Mangum, Erin Allin O'Reilly, Kayden Magnuson, Danny Woodburn, Skylar Astin, John Ratzenberger, David Milchard"/>
    <n v="7"/>
    <s v="Canada"/>
    <s v="Canada"/>
    <n v="1"/>
    <d v="2016-03-19T00:00:00"/>
    <n v="2016"/>
    <x v="7"/>
    <s v="83 min"/>
    <n v="83"/>
    <n v="83"/>
    <n v="274.3991439447131"/>
    <s v=""/>
    <s v="Children &amp; Family Movies, Comedies"/>
    <s v="Children &amp; Family Movies"/>
    <s v="Children &amp; Family Movies, Comedies"/>
    <n v="2"/>
  </r>
  <r>
    <n v="7800"/>
    <s v="s7800"/>
    <x v="0"/>
    <s v="Prosecuting Evil: The Extraordinary World of Ben Ferencz"/>
    <s v="Barry Avrich"/>
    <s v="Ben Ferencz"/>
    <n v="1"/>
    <s v="Canada"/>
    <s v="Canada"/>
    <n v="1"/>
    <d v="2019-06-01T00:00:00"/>
    <n v="2019"/>
    <x v="5"/>
    <s v="83 min"/>
    <n v="83"/>
    <n v="83"/>
    <n v="274.3991439447131"/>
    <s v=""/>
    <s v="Documentaries"/>
    <s v="Documentaries"/>
    <s v="Documentaries"/>
    <n v="1"/>
  </r>
  <r>
    <n v="7820"/>
    <s v="s7820"/>
    <x v="0"/>
    <s v="Radiopetti"/>
    <s v="Hari Viswanath"/>
    <s v="Lakshmanan, TVV Ramanujam, Shobana, Nivas Adithan, Indhumathi, Baby Maya, Master Rohan"/>
    <n v="7"/>
    <s v="India"/>
    <s v="India"/>
    <n v="1"/>
    <d v="2017-01-01T00:00:00"/>
    <n v="2015"/>
    <x v="6"/>
    <s v="83 min"/>
    <n v="83"/>
    <n v="83"/>
    <n v="274.3991439447131"/>
    <s v=""/>
    <s v="Dramas, International Movies"/>
    <s v="Dramas"/>
    <s v="Dramas, International Movies"/>
    <n v="2"/>
  </r>
  <r>
    <n v="7872"/>
    <s v="s7872"/>
    <x v="0"/>
    <s v="Rise of the Zombie"/>
    <s v="Devaki Singh, Luke Kenny"/>
    <s v="Luke Kenny, Kirti Kulhari, Ashwin Mushran, Benjamin Gilani"/>
    <n v="4"/>
    <s v="India"/>
    <s v="India"/>
    <n v="1"/>
    <d v="2017-12-15T00:00:00"/>
    <n v="2013"/>
    <x v="5"/>
    <s v="83 min"/>
    <n v="83"/>
    <n v="83"/>
    <n v="274.3991439447131"/>
    <s v=""/>
    <s v="Horror Movies, International Movies"/>
    <s v="Horror Movies"/>
    <s v="Horror Movies, International Movies"/>
    <n v="2"/>
  </r>
  <r>
    <n v="7946"/>
    <s v="s7946"/>
    <x v="0"/>
    <s v="Saturday Church"/>
    <s v="Damon Cardasis"/>
    <s v="Luka Kain, Regina Taylor, Margot Bingham, Marquis Rodriguez, Mj Rodriguez, Indya Moore, Alexia Garcia, Kate Bornstein, Peter Kim, Jaylin Fletcher"/>
    <n v="10"/>
    <s v="United States"/>
    <s v="United States"/>
    <n v="1"/>
    <d v="2020-10-06T00:00:00"/>
    <n v="2017"/>
    <x v="5"/>
    <s v="83 min"/>
    <n v="83"/>
    <n v="83"/>
    <n v="274.3991439447131"/>
    <s v=""/>
    <s v="Dramas, LGBTQ Movies"/>
    <s v="Dramas"/>
    <s v="Dramas, LGBTQ Movies"/>
    <n v="2"/>
  </r>
  <r>
    <n v="8028"/>
    <s v="s8028"/>
    <x v="0"/>
    <s v="Siren"/>
    <s v="Gregg Bishop"/>
    <s v="Chase Williamson, Hannah Fierman, Justin Welborn, Hayes Mercure, Michael Aaron Milligan, Brittany S. Hall, Randy McDowell, Lindsey Garrett, William Mark McCullough, Patrick Wood"/>
    <n v="10"/>
    <s v="United States"/>
    <s v="United States"/>
    <n v="1"/>
    <d v="2020-01-01T00:00:00"/>
    <n v="2016"/>
    <x v="5"/>
    <s v="83 min"/>
    <n v="83"/>
    <n v="83"/>
    <n v="274.3991439447131"/>
    <s v=""/>
    <s v="Horror Movies"/>
    <s v="Horror Movies"/>
    <s v="Horror Movies"/>
    <n v="1"/>
  </r>
  <r>
    <n v="8046"/>
    <s v="s8046"/>
    <x v="0"/>
    <s v="SMOSH: The Movie"/>
    <s v="Alex Winter"/>
    <s v="Ian Hecox, Anthony Padilla, Jenna Marbles, Grace Helbig, Harley Morenstein, Jillian Nelson, Brittany Ross, Michael Ian Black, Steve Austin"/>
    <n v="9"/>
    <s v="United States"/>
    <s v="United States"/>
    <n v="1"/>
    <d v="2015-09-22T00:00:00"/>
    <n v="2015"/>
    <x v="2"/>
    <s v="83 min"/>
    <n v="83"/>
    <n v="83"/>
    <n v="274.3991439447131"/>
    <s v=""/>
    <s v="Comedies"/>
    <s v="Comedies"/>
    <s v="Comedies"/>
    <n v="1"/>
  </r>
  <r>
    <n v="8077"/>
    <s v="s8077"/>
    <x v="0"/>
    <s v="Spy Kids 3: Game Over"/>
    <s v="Robert Rodriguez"/>
    <s v="Daryl Sabara, Sylvester Stallone, Ricardo Montalban, Alexa PenaVega"/>
    <n v="4"/>
    <s v="United States"/>
    <s v="United States"/>
    <n v="1"/>
    <d v="2019-04-01T00:00:00"/>
    <n v="2003"/>
    <x v="7"/>
    <s v="83 min"/>
    <n v="83"/>
    <n v="83"/>
    <n v="274.3991439447131"/>
    <s v=""/>
    <s v="Children &amp; Family Movies, Comedies"/>
    <s v="Children &amp; Family Movies"/>
    <s v="Children &amp; Family Movies, Comedies"/>
    <n v="2"/>
  </r>
  <r>
    <n v="8204"/>
    <s v="s8204"/>
    <x v="0"/>
    <s v="The Bare-Footed Kid"/>
    <s v="Johnnie To"/>
    <s v="Aaron Kwok, Lung Ti, Maggie Cheung, Chien-lien Wu, Paul Chun, Kenneth Tsang"/>
    <n v="6"/>
    <s v="Hong Kong"/>
    <s v="Hong Kong"/>
    <n v="1"/>
    <d v="2018-08-16T00:00:00"/>
    <n v="1993"/>
    <x v="1"/>
    <s v="83 min"/>
    <n v="83"/>
    <n v="83"/>
    <n v="274.3991439447131"/>
    <s v=""/>
    <s v="Action &amp; Adventure, International Movies"/>
    <s v="Action &amp; Adventure"/>
    <s v="Action &amp; Adventure, International Movies"/>
    <n v="2"/>
  </r>
  <r>
    <n v="8319"/>
    <s v="s8319"/>
    <x v="0"/>
    <s v="The Gentleman Driver"/>
    <s v="Mario Mattei"/>
    <m/>
    <n v="0"/>
    <s v="United States"/>
    <s v="United States"/>
    <n v="1"/>
    <d v="2019-01-31T00:00:00"/>
    <n v="2018"/>
    <x v="5"/>
    <s v="83 min"/>
    <n v="83"/>
    <n v="83"/>
    <n v="274.3991439447131"/>
    <s v=""/>
    <s v="Documentaries, Sports Movies"/>
    <s v="Documentaries"/>
    <s v="Documentaries, Sports Movies"/>
    <n v="2"/>
  </r>
  <r>
    <n v="8528"/>
    <s v="s8528"/>
    <x v="0"/>
    <s v="The Texas Chainsaw Massacre"/>
    <s v="Tobe Hooper"/>
    <s v="Gunnar Hansen, Jim Siedow, Marilyn Burns, Edwin Neal, Paul A. Partain, Teri McMinn, William Vail, John Dugan, John Henry Faulk, Allen Danziger"/>
    <n v="10"/>
    <s v="United States"/>
    <s v="United States"/>
    <n v="1"/>
    <d v="2019-10-22T00:00:00"/>
    <n v="1974"/>
    <x v="12"/>
    <s v="83 min"/>
    <n v="83"/>
    <n v="83"/>
    <n v="274.3991439447131"/>
    <s v=""/>
    <s v="Cult Movies, Horror Movies, Independent Movies"/>
    <s v="Cult Movies"/>
    <s v="Cult Movies, Horror Movies, Independent Movies"/>
    <n v="3"/>
  </r>
  <r>
    <n v="8569"/>
    <s v="s8569"/>
    <x v="0"/>
    <s v="The Young Offenders"/>
    <s v="Peter Foott"/>
    <s v="Alex Murphy, Chris Walley, Hilary Rose, Dominic MacHale, P.J. Gallagher, Shane Casey, Pascal Scott, Michael Sands, Ciaran Bermingham"/>
    <n v="9"/>
    <s v="Ireland"/>
    <s v="Ireland"/>
    <n v="1"/>
    <d v="2017-03-09T00:00:00"/>
    <n v="2016"/>
    <x v="5"/>
    <s v="83 min"/>
    <n v="83"/>
    <n v="83"/>
    <n v="274.3991439447131"/>
    <s v=""/>
    <s v="Comedies, International Movies"/>
    <s v="Comedies"/>
    <s v="Comedies, International Movies"/>
    <n v="2"/>
  </r>
  <r>
    <n v="8664"/>
    <s v="s8664"/>
    <x v="0"/>
    <s v="Unruly Friends"/>
    <s v="Sherif Mandour"/>
    <s v="Kinda Allouch, Ahmed Salah Al-Saadany, Dina Fouad, Amr Youssef, Ahmed Safwat, Madlyn Tabar, Yasser Ali Maher, Nadia Fahmi, Menha Zaytoon, Tamim Abdou, Mostafa Abd Elsalam"/>
    <n v="11"/>
    <s v="Egypt"/>
    <s v="Egypt"/>
    <n v="1"/>
    <d v="2019-06-20T00:00:00"/>
    <n v="2011"/>
    <x v="1"/>
    <s v="83 min"/>
    <n v="83"/>
    <n v="83"/>
    <n v="274.3991439447131"/>
    <s v=""/>
    <s v="International Movies, Thrillers"/>
    <s v="International Movies"/>
    <s v="International Movies, Thrillers"/>
    <n v="2"/>
  </r>
  <r>
    <n v="8705"/>
    <s v="s8705"/>
    <x v="0"/>
    <s v="We Belong Together"/>
    <s v="Chris Stokes"/>
    <s v="Charles Malik Whitfield, Draya Michele, Elise Neal, Cassidey Fralin, Brian White, Valarie Pettiford, Gary Anthony Sturgis, Jessica Vanessa DeLeon"/>
    <n v="8"/>
    <s v="United States"/>
    <s v="United States"/>
    <n v="1"/>
    <d v="2019-07-16T00:00:00"/>
    <n v="2018"/>
    <x v="1"/>
    <s v="83 min"/>
    <n v="83"/>
    <n v="83"/>
    <n v="274.3991439447131"/>
    <s v=""/>
    <s v="Thrillers"/>
    <s v="Thrillers"/>
    <s v="Thrillers"/>
    <n v="1"/>
  </r>
  <r>
    <n v="241"/>
    <s v="s241"/>
    <x v="0"/>
    <s v="The Witcher: Nightmare of the Wolf"/>
    <s v="Han Kwang Il"/>
    <s v="Theo James, Mary McDonnell, Lara Pulver, Graham McTavish, Tom Canton, David Errigo Jr, Jennifer Hale, Kari Wahlgren, Matt Yang King, Darryl Kurylo, Keith Ferguson"/>
    <n v="11"/>
    <m/>
    <m/>
    <n v="0"/>
    <d v="2021-08-23T00:00:00"/>
    <n v="2021"/>
    <x v="5"/>
    <s v="84 min"/>
    <n v="84"/>
    <n v="84"/>
    <n v="242.26914883787899"/>
    <s v=""/>
    <s v="Action &amp; Adventure, Anime Features"/>
    <s v="Action &amp; Adventure"/>
    <s v="Action &amp; Adventure, Anime Features"/>
    <n v="2"/>
  </r>
  <r>
    <n v="652"/>
    <s v="s652"/>
    <x v="0"/>
    <s v="Osuofia in London"/>
    <s v="Kingsley Ogoro"/>
    <s v="Nkem Owoh, Mara Derwent, Francis Odega, Cynthia Okereke, Tom Njemanze, Romanus Amuta, Sabina Mole, Blessing Onolleka, Oluchi Agunwa, Chiwendu Onaga, Patricia Ezeani, Stephen Ahanonu"/>
    <n v="12"/>
    <s v="Nigeria"/>
    <s v="Nigeria"/>
    <n v="1"/>
    <d v="2021-06-22T00:00:00"/>
    <n v="2003"/>
    <x v="5"/>
    <s v="84 min"/>
    <n v="84"/>
    <n v="84"/>
    <n v="242.26914883787899"/>
    <s v=""/>
    <s v="Comedies, Dramas, International Movies"/>
    <s v="Comedies"/>
    <s v="Comedies, Dramas, International Movies"/>
    <n v="3"/>
  </r>
  <r>
    <n v="723"/>
    <s v="s723"/>
    <x v="0"/>
    <s v="Sir! No Sir!"/>
    <s v="David Zeiger"/>
    <s v="Troy Garity"/>
    <n v="1"/>
    <s v="United States"/>
    <s v="United States"/>
    <n v="1"/>
    <d v="2021-06-15T00:00:00"/>
    <n v="2005"/>
    <x v="5"/>
    <s v="84 min"/>
    <n v="84"/>
    <n v="84"/>
    <n v="242.26914883787899"/>
    <s v=""/>
    <s v="Documentaries"/>
    <s v="Documentaries"/>
    <s v="Documentaries"/>
    <n v="1"/>
  </r>
  <r>
    <n v="1009"/>
    <s v="s1009"/>
    <x v="0"/>
    <s v="Motu Patlu VS Robo Kids"/>
    <s v="Suhas Kadav"/>
    <s v="Sourav Chakraborty, Anil Dutt"/>
    <n v="2"/>
    <m/>
    <m/>
    <n v="0"/>
    <d v="2021-04-20T00:00:00"/>
    <n v="2019"/>
    <x v="0"/>
    <s v="84 min"/>
    <n v="84"/>
    <n v="84"/>
    <n v="242.26914883787899"/>
    <s v=""/>
    <s v="Children &amp; Family Movies"/>
    <s v="Children &amp; Family Movies"/>
    <s v="Children &amp; Family Movies"/>
    <n v="1"/>
  </r>
  <r>
    <n v="1071"/>
    <s v="s1071"/>
    <x v="0"/>
    <s v="Why Did You Kill Me?"/>
    <s v="Fredrick Munk"/>
    <m/>
    <n v="0"/>
    <s v="United States"/>
    <s v="United States"/>
    <n v="1"/>
    <d v="2021-04-14T00:00:00"/>
    <n v="2021"/>
    <x v="5"/>
    <s v="84 min"/>
    <n v="84"/>
    <n v="84"/>
    <n v="242.26914883787899"/>
    <s v=""/>
    <s v="Documentaries"/>
    <s v="Documentaries"/>
    <s v="Documentaries"/>
    <n v="1"/>
  </r>
  <r>
    <n v="1072"/>
    <s v="s1072"/>
    <x v="0"/>
    <s v="Motu Patlu in Hong Kong: Kung Fu Kings 3"/>
    <s v="Suhas Kadav"/>
    <s v="Saurav Chakraborty, Sankalp Rastogi, Anamaya Varma, Aditya Raaj, Manoj Pandey"/>
    <n v="5"/>
    <m/>
    <m/>
    <n v="0"/>
    <d v="2021-04-13T00:00:00"/>
    <n v="2017"/>
    <x v="8"/>
    <s v="84 min"/>
    <n v="84"/>
    <n v="84"/>
    <n v="242.26914883787899"/>
    <s v=""/>
    <s v="Children &amp; Family Movies, Music &amp; Musicals"/>
    <s v="Children &amp; Family Movies"/>
    <s v="Children &amp; Family Movies, Music &amp; Musicals"/>
    <n v="2"/>
  </r>
  <r>
    <n v="1184"/>
    <s v="s1184"/>
    <x v="0"/>
    <s v="Reframe THEATER EXPERIENCE with you"/>
    <s v="Taketoshi Sado"/>
    <s v="Perfume"/>
    <n v="1"/>
    <m/>
    <m/>
    <n v="0"/>
    <d v="2021-03-19T00:00:00"/>
    <n v="2020"/>
    <x v="4"/>
    <s v="84 min"/>
    <n v="84"/>
    <n v="84"/>
    <n v="242.26914883787899"/>
    <s v=""/>
    <s v="International Movies, Music &amp; Musicals"/>
    <s v="International Movies"/>
    <s v="International Movies, Music &amp; Musicals"/>
    <n v="2"/>
  </r>
  <r>
    <n v="1277"/>
    <s v="s1277"/>
    <x v="0"/>
    <s v="M8 - When Death Rescues Life"/>
    <s v="Jeferson De"/>
    <s v="Juan Paiva, Mariana Nunes, Giulia Gayoso, Bruno Peixoto, F√°bio Beltr√£o, Zez√© Motta, Malu Valle, Dhu Moraes, Henri Pagnoncelli, Pietro Mario, Alan Rocha, Higor Campagnaro, Aliton Gra√ßa"/>
    <n v="13"/>
    <m/>
    <m/>
    <n v="0"/>
    <d v="2021-02-24T00:00:00"/>
    <n v="2019"/>
    <x v="5"/>
    <s v="84 min"/>
    <n v="84"/>
    <n v="84"/>
    <n v="242.26914883787899"/>
    <s v=""/>
    <s v="Dramas, International Movies"/>
    <s v="Dramas"/>
    <s v="Dramas, International Movies"/>
    <n v="2"/>
  </r>
  <r>
    <n v="1516"/>
    <s v="s1516"/>
    <x v="0"/>
    <s v="Guest House"/>
    <s v="Sam Macaroni"/>
    <s v="Pauly Shore, Mike Castle, Aimee Teegarden, Billy Zane, Charlotte McKinney, Louis Ferrigno, Jr., Erik Griffin, Bobby Lee, Punkie Johnson, Mikaela Hoover, Chris Kattan, Steve-O"/>
    <n v="13"/>
    <s v="United States"/>
    <s v="United States"/>
    <n v="1"/>
    <d v="2020-12-18T00:00:00"/>
    <n v="2020"/>
    <x v="12"/>
    <s v="84 min"/>
    <n v="84"/>
    <n v="84"/>
    <n v="242.26914883787899"/>
    <s v=""/>
    <s v="Comedies"/>
    <s v="Comedies"/>
    <s v="Comedies"/>
    <n v="1"/>
  </r>
  <r>
    <n v="1658"/>
    <s v="s1658"/>
    <x v="0"/>
    <s v="Notes for My Son"/>
    <s v="Carlos Sor√≠n"/>
    <s v="Valeria Bertuccelli, Esteban Lamothe, Juli√°n Sor√≠n, Mauricio Dayub, Malena Pichot, Catarina Spinetta, Carla Quevedo, Anita Pauls, M√≥nica Anton√≥pulos, Paola Barrientos, Ana Katz, Romina Richi, Diego Gentile, Beatriz Spelzini, Diego Reinhold"/>
    <n v="15"/>
    <s v="Argentina"/>
    <s v="Argentina"/>
    <n v="1"/>
    <d v="2020-11-24T00:00:00"/>
    <n v="2020"/>
    <x v="5"/>
    <s v="84 min"/>
    <n v="84"/>
    <n v="84"/>
    <n v="242.26914883787899"/>
    <s v=""/>
    <s v="Dramas, International Movies"/>
    <s v="Dramas"/>
    <s v="Dramas, International Movies"/>
    <n v="2"/>
  </r>
  <r>
    <n v="1686"/>
    <s v="s1686"/>
    <x v="0"/>
    <s v="Ainu Mosir"/>
    <s v="Takeshi Fukunaga"/>
    <s v="Kanto Shimokura, Debo Akibe, Emi Shimokura, Toko Miura, Lily Franky"/>
    <n v="5"/>
    <s v="United States"/>
    <s v="United States, Japan"/>
    <n v="2"/>
    <d v="2020-11-17T00:00:00"/>
    <n v="2020"/>
    <x v="6"/>
    <s v="84 min"/>
    <n v="84"/>
    <n v="84"/>
    <n v="242.26914883787899"/>
    <s v=""/>
    <s v="Dramas, International Movies"/>
    <s v="Dramas"/>
    <s v="Dramas, International Movies"/>
    <n v="2"/>
  </r>
  <r>
    <n v="1692"/>
    <s v="s1692"/>
    <x v="0"/>
    <s v="A Very Country Christmas"/>
    <s v="Justin G. Dyck"/>
    <s v="Bea Santos, Greyston Holt, Greg Vaughan, Deana Carter, Allison Hossack"/>
    <n v="5"/>
    <s v="United States"/>
    <s v="United States, Canada"/>
    <n v="2"/>
    <d v="2020-11-15T00:00:00"/>
    <n v="2017"/>
    <x v="4"/>
    <s v="84 min"/>
    <n v="84"/>
    <n v="84"/>
    <n v="242.26914883787899"/>
    <s v=""/>
    <s v="Music &amp; Musicals, Romantic Movies"/>
    <s v="Music &amp; Musicals"/>
    <s v="Music &amp; Musicals, Romantic Movies"/>
    <n v="2"/>
  </r>
  <r>
    <n v="1696"/>
    <s v="s1696"/>
    <x v="0"/>
    <s v="Hometown Holiday"/>
    <s v="Justin G. Dyck"/>
    <s v="Sarah Troyer, Bradley Hamilton, Kevin McGarry, Samantha Gracie"/>
    <n v="4"/>
    <s v="Canada"/>
    <s v="Canada"/>
    <n v="1"/>
    <d v="2020-11-15T00:00:00"/>
    <n v="2018"/>
    <x v="4"/>
    <s v="84 min"/>
    <n v="84"/>
    <n v="84"/>
    <n v="242.26914883787899"/>
    <s v=""/>
    <s v="Romantic Movies"/>
    <s v="Romantic Movies"/>
    <s v="Romantic Movies"/>
    <n v="1"/>
  </r>
  <r>
    <n v="1887"/>
    <s v="s1887"/>
    <x v="0"/>
    <s v="David Attenborough: A Life on Our Planet"/>
    <s v="Alastair Fothergill, Jonnie Hughes, Keith Scholey"/>
    <s v="David Attenborough"/>
    <n v="1"/>
    <s v="United States"/>
    <s v="United States, United Kingdom"/>
    <n v="2"/>
    <d v="2020-10-04T00:00:00"/>
    <n v="2020"/>
    <x v="7"/>
    <s v="84 min"/>
    <n v="84"/>
    <n v="84"/>
    <n v="242.26914883787899"/>
    <s v=""/>
    <s v="Documentaries"/>
    <s v="Documentaries"/>
    <s v="Documentaries"/>
    <n v="1"/>
  </r>
  <r>
    <n v="1927"/>
    <s v="s1927"/>
    <x v="0"/>
    <s v="American Murder: The Family Next Door"/>
    <s v="Jenny Popplewell"/>
    <m/>
    <n v="0"/>
    <s v="United States"/>
    <s v="United States"/>
    <n v="1"/>
    <d v="2020-09-30T00:00:00"/>
    <n v="2020"/>
    <x v="5"/>
    <s v="84 min"/>
    <n v="84"/>
    <n v="84"/>
    <n v="242.26914883787899"/>
    <s v=""/>
    <s v="Documentaries"/>
    <s v="Documentaries"/>
    <s v="Documentaries"/>
    <n v="1"/>
  </r>
  <r>
    <n v="2203"/>
    <s v="s2203"/>
    <x v="0"/>
    <s v="Banana Split"/>
    <s v="Ben Kasulke"/>
    <s v="Hannah Marks, Liana Liberato, Dylan Sprouse, Luke Spencer Roberts, Jessica Hecht, Addison Riecke, Meagan Kimberly Smith, Haley Ramm"/>
    <n v="8"/>
    <s v="United States"/>
    <s v="United States"/>
    <n v="1"/>
    <d v="2020-07-26T00:00:00"/>
    <n v="2020"/>
    <x v="5"/>
    <s v="84 min"/>
    <n v="84"/>
    <n v="84"/>
    <n v="242.26914883787899"/>
    <s v=""/>
    <s v="Comedies, Dramas, Independent Movies"/>
    <s v="Comedies"/>
    <s v="Comedies, Dramas, Independent Movies"/>
    <n v="3"/>
  </r>
  <r>
    <n v="2352"/>
    <s v="s2352"/>
    <x v="0"/>
    <s v="Elevator Baby"/>
    <s v="Akhigbe Ilozobhie"/>
    <s v="Toyin Abraham, Timini Egbuson, Shaffy Bello, Yemi Solade, Broda Shaggi, Sambasa Nzeribe, Ijeoma Aniebo, Blessing Onwukwe"/>
    <n v="8"/>
    <s v="Nigeria"/>
    <s v="Nigeria"/>
    <n v="1"/>
    <d v="2020-06-20T00:00:00"/>
    <n v="2019"/>
    <x v="5"/>
    <s v="84 min"/>
    <n v="84"/>
    <n v="84"/>
    <n v="242.26914883787899"/>
    <s v=""/>
    <s v="Dramas, International Movies"/>
    <s v="Dramas"/>
    <s v="Dramas, International Movies"/>
    <n v="2"/>
  </r>
  <r>
    <n v="2758"/>
    <s v="s2758"/>
    <x v="0"/>
    <s v="Pretty Little Stalker"/>
    <s v="Sam Irvin"/>
    <s v="Nicky Whelan, Ashley Rickards, Parker Mack, Jesse Hutch, Sierra McCormick, Heather Morris, Jason Cermak, Kourtney Hansen, Jane Harber, Cory Hart, Kim DeJesus"/>
    <n v="11"/>
    <s v="United States"/>
    <s v="United States"/>
    <n v="1"/>
    <d v="2020-03-31T00:00:00"/>
    <n v="2018"/>
    <x v="1"/>
    <s v="84 min"/>
    <n v="84"/>
    <n v="84"/>
    <n v="242.26914883787899"/>
    <s v=""/>
    <s v="Thrillers"/>
    <s v="Thrillers"/>
    <s v="Thrillers"/>
    <n v="1"/>
  </r>
  <r>
    <n v="3261"/>
    <s v="s3261"/>
    <x v="0"/>
    <s v="Jeff Dunham: All Over the Map"/>
    <s v="Robb Dipple"/>
    <s v="Jeff Dunham"/>
    <n v="1"/>
    <s v="United States"/>
    <s v="United States"/>
    <n v="1"/>
    <d v="2019-11-16T00:00:00"/>
    <n v="2014"/>
    <x v="5"/>
    <s v="84 min"/>
    <n v="84"/>
    <n v="84"/>
    <n v="242.26914883787899"/>
    <s v=""/>
    <s v="Stand-Up Comedy"/>
    <s v="Stand-Up Comedy"/>
    <s v="Stand-Up Comedy"/>
    <n v="1"/>
  </r>
  <r>
    <n v="3548"/>
    <s v="s3548"/>
    <x v="0"/>
    <s v="Back to School"/>
    <s v="R√©my Four, Julien War"/>
    <s v="Ludovik, J√©r√¥me Niel, Nicolas Berno, Johann Dionnet, Caroline Anglade, Jos√©phine Dra√Ø, Pauline Deshons, Marc Riso, Romain Lancry, Nicolas Lumbreras, Claire Tran, Pitcho Womba Konga"/>
    <n v="12"/>
    <m/>
    <m/>
    <n v="0"/>
    <d v="2019-08-30T00:00:00"/>
    <n v="2019"/>
    <x v="5"/>
    <s v="84 min"/>
    <n v="84"/>
    <n v="84"/>
    <n v="242.26914883787899"/>
    <s v=""/>
    <s v="Comedies, International Movies"/>
    <s v="Comedies"/>
    <s v="Comedies, International Movies"/>
    <n v="2"/>
  </r>
  <r>
    <n v="3629"/>
    <s v="s3629"/>
    <x v="0"/>
    <s v="L√©a &amp; I"/>
    <s v="Camille Shooshani"/>
    <s v="L√©a Moret, Camille Shooshani"/>
    <n v="2"/>
    <m/>
    <m/>
    <n v="0"/>
    <d v="2019-08-02T00:00:00"/>
    <n v="2019"/>
    <x v="5"/>
    <s v="84 min"/>
    <n v="84"/>
    <n v="84"/>
    <n v="242.26914883787899"/>
    <s v=""/>
    <s v="Documentaries"/>
    <s v="Documentaries"/>
    <s v="Documentaries"/>
    <n v="1"/>
  </r>
  <r>
    <n v="3815"/>
    <s v="s3815"/>
    <x v="0"/>
    <s v="ReMastered: The Lion's Share"/>
    <s v="Sam Cullman"/>
    <m/>
    <n v="0"/>
    <m/>
    <m/>
    <n v="0"/>
    <d v="2019-05-17T00:00:00"/>
    <n v="2019"/>
    <x v="1"/>
    <s v="84 min"/>
    <n v="84"/>
    <n v="84"/>
    <n v="242.26914883787899"/>
    <s v=""/>
    <s v="Documentaries, Music &amp; Musicals"/>
    <s v="Documentaries"/>
    <s v="Documentaries, Music &amp; Musicals"/>
    <n v="2"/>
  </r>
  <r>
    <n v="4088"/>
    <s v="s4088"/>
    <x v="0"/>
    <s v="Paris Is Us"/>
    <s v="Elisabeth Vogler"/>
    <s v="No√©mie Schmidt, Gr√©goire Isvarine, Marie Mottet, Lou Castel, Mathias Minne, Margaux Bonin, Julia Kouakou, Alexandre Schreiber, Schemci Lauth, Theo Tagand, Cl√©ment Olivieri, Doria Achour"/>
    <n v="12"/>
    <s v="France"/>
    <s v="France"/>
    <n v="1"/>
    <d v="2019-02-22T00:00:00"/>
    <n v="2019"/>
    <x v="5"/>
    <s v="84 min"/>
    <n v="84"/>
    <n v="84"/>
    <n v="242.26914883787899"/>
    <s v=""/>
    <s v="Dramas, Independent Movies, International Movies"/>
    <s v="Dramas"/>
    <s v="Dramas, Independent Movies, International Movies"/>
    <n v="3"/>
  </r>
  <r>
    <n v="4136"/>
    <s v="s4136"/>
    <x v="0"/>
    <s v="14 Minutes from Earth"/>
    <s v="Adam Davis, Jerry Kolber, Trey Nelson, Erich Sturm"/>
    <m/>
    <n v="0"/>
    <s v="United States"/>
    <s v="United States"/>
    <n v="1"/>
    <d v="2019-02-01T00:00:00"/>
    <n v="2016"/>
    <x v="5"/>
    <s v="84 min"/>
    <n v="84"/>
    <n v="84"/>
    <n v="242.26914883787899"/>
    <s v=""/>
    <s v="Documentaries"/>
    <s v="Documentaries"/>
    <s v="Documentaries"/>
    <n v="1"/>
  </r>
  <r>
    <n v="4298"/>
    <s v="s4298"/>
    <x v="0"/>
    <s v="Kita Kita"/>
    <s v="Sigrid Andrea Bernardo"/>
    <s v="Alessandra de Rossi, Empoy Marquez"/>
    <n v="2"/>
    <s v="Philippines"/>
    <s v="Philippines"/>
    <n v="1"/>
    <d v="2018-12-15T00:00:00"/>
    <n v="2017"/>
    <x v="1"/>
    <s v="84 min"/>
    <n v="84"/>
    <n v="84"/>
    <n v="242.26914883787899"/>
    <s v=""/>
    <s v="Comedies, Dramas, International Movies"/>
    <s v="Comedies"/>
    <s v="Comedies, Dramas, International Movies"/>
    <n v="3"/>
  </r>
  <r>
    <n v="5116"/>
    <s v="s5116"/>
    <x v="0"/>
    <s v="48 Christmas Wishes"/>
    <s v="Marco Deufemia, Justin G. Dyck"/>
    <s v="Khiyla Aynne, Noah Dyer, Maya Franzoi, Clara Kushnir, Madeline Leon, Liam MacDonald, Matt Schichter, Ethan Yang, Adam Crew"/>
    <n v="9"/>
    <s v="Canada"/>
    <s v="Canada"/>
    <n v="1"/>
    <d v="2017-12-20T00:00:00"/>
    <n v="2017"/>
    <x v="4"/>
    <s v="84 min"/>
    <n v="84"/>
    <n v="84"/>
    <n v="242.26914883787899"/>
    <s v=""/>
    <s v="Children &amp; Family Movies, Comedies"/>
    <s v="Children &amp; Family Movies"/>
    <s v="Children &amp; Family Movies, Comedies"/>
    <n v="2"/>
  </r>
  <r>
    <n v="5197"/>
    <s v="s5197"/>
    <x v="0"/>
    <s v="Judah Friedlander: America Is the Greatest Country in the United States"/>
    <s v="Judah Friedlander"/>
    <s v="Judah Friedlander"/>
    <n v="1"/>
    <s v="United States"/>
    <s v="United States"/>
    <n v="1"/>
    <d v="2017-10-31T00:00:00"/>
    <n v="2017"/>
    <x v="5"/>
    <s v="84 min"/>
    <n v="84"/>
    <n v="84"/>
    <n v="242.26914883787899"/>
    <s v=""/>
    <s v="Stand-Up Comedy"/>
    <s v="Stand-Up Comedy"/>
    <s v="Stand-Up Comedy"/>
    <n v="1"/>
  </r>
  <r>
    <n v="5359"/>
    <s v="s5359"/>
    <x v="0"/>
    <s v="Opening Night"/>
    <s v="Isaac Rentz"/>
    <s v="Topher Grace, Alona Tal, Anne Heche, Taye Diggs, Rob Riggle, Paul Scheer, J.C. Chasez, Lauren Lapkus, Lesli Margherita, Brian Huskey"/>
    <n v="10"/>
    <s v="United States"/>
    <s v="United States"/>
    <n v="1"/>
    <d v="2017-08-01T00:00:00"/>
    <n v="2016"/>
    <x v="5"/>
    <s v="84 min"/>
    <n v="84"/>
    <n v="84"/>
    <n v="242.26914883787899"/>
    <s v=""/>
    <s v="Comedies, Independent Movies, Music &amp; Musicals"/>
    <s v="Comedies"/>
    <s v="Comedies, Independent Movies, Music &amp; Musicals"/>
    <n v="3"/>
  </r>
  <r>
    <n v="5369"/>
    <s v="s5369"/>
    <x v="0"/>
    <s v="The Incredible Jessica James"/>
    <s v="Jim Strouse"/>
    <s v="Jessica Williams, Chris O'Dowd, Lakeith Stanfield, No√´l Wells, Taliyah Whitaker, Zabryna Guevara, Sarah Jones, Will Stephen, Susan Heyward, Megan Ketch"/>
    <n v="10"/>
    <s v="United States"/>
    <s v="United States"/>
    <n v="1"/>
    <d v="2017-07-28T00:00:00"/>
    <n v="2017"/>
    <x v="5"/>
    <s v="84 min"/>
    <n v="84"/>
    <n v="84"/>
    <n v="242.26914883787899"/>
    <s v=""/>
    <s v="Comedies, Independent Movies, Romantic Movies"/>
    <s v="Comedies"/>
    <s v="Comedies, Independent Movies, Romantic Movies"/>
    <n v="3"/>
  </r>
  <r>
    <n v="5386"/>
    <s v="s5386"/>
    <x v="0"/>
    <s v="Take Me"/>
    <s v="Pat Healy"/>
    <s v="Taylor Schilling, Pat Healy, Alycia Delmore, Jim O'Heir, Brooke Dillman, Mark Kelly, Toby Huss, Alejandro Pati√±o"/>
    <n v="8"/>
    <s v="United States"/>
    <s v="United States"/>
    <n v="1"/>
    <d v="2017-07-07T00:00:00"/>
    <n v="2017"/>
    <x v="5"/>
    <s v="84 min"/>
    <n v="84"/>
    <n v="84"/>
    <n v="242.26914883787899"/>
    <s v=""/>
    <s v="Comedies, Independent Movies"/>
    <s v="Comedies"/>
    <s v="Comedies, Independent Movies"/>
    <n v="2"/>
  </r>
  <r>
    <n v="5484"/>
    <s v="s5484"/>
    <x v="0"/>
    <s v="Lovesong"/>
    <s v="So Yong Kim"/>
    <s v="Jena Malone, Riley Keough, Brooklyn Decker, Amy Seimetz, Ryan Eggold, Rosanna Arquette, Cary Joji Fukunaga, Marshall Chapman, Neal Huff"/>
    <n v="9"/>
    <s v="United States"/>
    <s v="United States"/>
    <n v="1"/>
    <d v="2017-05-15T00:00:00"/>
    <n v="2016"/>
    <x v="5"/>
    <s v="84 min"/>
    <n v="84"/>
    <n v="84"/>
    <n v="242.26914883787899"/>
    <s v=""/>
    <s v="Dramas, Independent Movies, Romantic Movies"/>
    <s v="Dramas"/>
    <s v="Dramas, Independent Movies, Romantic Movies"/>
    <n v="3"/>
  </r>
  <r>
    <n v="5642"/>
    <s v="s5642"/>
    <x v="0"/>
    <s v="Under the Shadow"/>
    <s v="Babak Anvari"/>
    <s v="Narges Rashidi, Avin Manshadi, Bobby Naderi, Ray Haratian, Arash Marandi, Hamidreza Djavdan, Soussan Farrokhnia, Bijan Daneshmand, Sajjad Delafrooz, Behi Djanati Atai"/>
    <n v="10"/>
    <s v="United Kingdom"/>
    <s v="United Kingdom, Jordan, Qatar, Iran"/>
    <n v="4"/>
    <d v="2017-01-07T00:00:00"/>
    <n v="2016"/>
    <x v="2"/>
    <s v="84 min"/>
    <n v="84"/>
    <n v="84"/>
    <n v="242.26914883787899"/>
    <s v=""/>
    <s v="Horror Movies, International Movies, Thrillers"/>
    <s v="Horror Movies"/>
    <s v="Horror Movies, International Movies, Thrillers"/>
    <n v="3"/>
  </r>
  <r>
    <n v="5795"/>
    <s v="s5795"/>
    <x v="0"/>
    <s v="Louis C.K.: Hilarious"/>
    <s v="Louis C.K."/>
    <s v="Louis C.K."/>
    <n v="1"/>
    <s v="United States"/>
    <s v="United States"/>
    <n v="1"/>
    <d v="2016-09-16T00:00:00"/>
    <n v="2010"/>
    <x v="9"/>
    <s v="84 min"/>
    <n v="84"/>
    <n v="84"/>
    <n v="242.26914883787899"/>
    <s v=""/>
    <s v="Movies"/>
    <s v="Movies"/>
    <s v="Movies"/>
    <n v="1"/>
  </r>
  <r>
    <n v="5861"/>
    <s v="s5861"/>
    <x v="0"/>
    <s v="My Beautiful Broken Brain"/>
    <s v="Sophie Robinson, Lotje Sodderland"/>
    <s v="Sophie Robinson, Lotje Sodderland"/>
    <n v="2"/>
    <s v="United Kingdom"/>
    <s v="United Kingdom"/>
    <n v="1"/>
    <d v="2016-03-18T00:00:00"/>
    <n v="2016"/>
    <x v="1"/>
    <s v="84 min"/>
    <n v="84"/>
    <n v="84"/>
    <n v="242.26914883787899"/>
    <s v=""/>
    <s v="Documentaries, International Movies"/>
    <s v="Documentaries"/>
    <s v="Documentaries, International Movies"/>
    <n v="2"/>
  </r>
  <r>
    <n v="5913"/>
    <s v="s5913"/>
    <x v="0"/>
    <s v="The Other One: The Long Strange Trip of Bob Weir"/>
    <s v="Mike Fleiss"/>
    <s v="Bob Weir"/>
    <n v="1"/>
    <s v="United States"/>
    <s v="United States"/>
    <n v="1"/>
    <d v="2015-05-22T00:00:00"/>
    <n v="2015"/>
    <x v="1"/>
    <s v="84 min"/>
    <n v="84"/>
    <n v="84"/>
    <n v="242.26914883787899"/>
    <s v=""/>
    <s v="Documentaries, Music &amp; Musicals"/>
    <s v="Documentaries"/>
    <s v="Documentaries, Music &amp; Musicals"/>
    <n v="2"/>
  </r>
  <r>
    <n v="5914"/>
    <s v="s5914"/>
    <x v="0"/>
    <s v="Chris D'Elia: Incorrigible"/>
    <s v="Bill D'Elia"/>
    <s v="Chris D'Elia"/>
    <n v="1"/>
    <s v="United States"/>
    <s v="United States"/>
    <n v="1"/>
    <d v="2015-04-17T00:00:00"/>
    <n v="2015"/>
    <x v="5"/>
    <s v="84 min"/>
    <n v="84"/>
    <n v="84"/>
    <n v="242.26914883787899"/>
    <s v=""/>
    <s v="Stand-Up Comedy"/>
    <s v="Stand-Up Comedy"/>
    <s v="Stand-Up Comedy"/>
    <n v="1"/>
  </r>
  <r>
    <n v="5972"/>
    <s v="s5972"/>
    <x v="0"/>
    <s v="(T)ERROR"/>
    <s v="Lyric R. Cabral, David Felix Sutcliffe"/>
    <m/>
    <n v="0"/>
    <s v="United States"/>
    <s v="United States"/>
    <n v="1"/>
    <d v="2016-06-30T00:00:00"/>
    <n v="2015"/>
    <x v="11"/>
    <s v="84 min"/>
    <n v="84"/>
    <n v="84"/>
    <n v="242.26914883787899"/>
    <s v=""/>
    <s v="Documentaries"/>
    <s v="Documentaries"/>
    <s v="Documentaries"/>
    <n v="1"/>
  </r>
  <r>
    <n v="6120"/>
    <s v="s6120"/>
    <x v="0"/>
    <s v="All Light Will End"/>
    <s v="Chris Blake"/>
    <s v="Ashley Pereira, Alexandra Harris, Ted Welch, Sam Jones III, Sarah Butler, Andy Buckley, Graham Outerbridge, Michael James Thomas, John Schuck, Aaron Munoz"/>
    <n v="10"/>
    <s v="United States"/>
    <s v="United States"/>
    <n v="1"/>
    <d v="2019-02-02T00:00:00"/>
    <n v="2018"/>
    <x v="5"/>
    <s v="84 min"/>
    <n v="84"/>
    <n v="84"/>
    <n v="242.26914883787899"/>
    <s v=""/>
    <s v="Horror Movies, Thrillers"/>
    <s v="Horror Movies"/>
    <s v="Horror Movies, Thrillers"/>
    <n v="2"/>
  </r>
  <r>
    <n v="6366"/>
    <s v="s6366"/>
    <x v="0"/>
    <s v="Bottom of the World"/>
    <s v="Richard Sears"/>
    <s v="Jena Malone, Douglas Smith, Ted Levine, Tamara Duarte, Kelly Pendygraft, Mark Sivertsen, Jon McLaren"/>
    <n v="7"/>
    <s v="Canada"/>
    <s v="Canada, United States"/>
    <n v="2"/>
    <d v="2020-05-28T00:00:00"/>
    <n v="2017"/>
    <x v="5"/>
    <s v="84 min"/>
    <n v="84"/>
    <n v="84"/>
    <n v="242.26914883787899"/>
    <s v=""/>
    <s v="Dramas, Independent Movies, Thrillers"/>
    <s v="Dramas"/>
    <s v="Dramas, Independent Movies, Thrillers"/>
    <n v="3"/>
  </r>
  <r>
    <n v="6426"/>
    <s v="s6426"/>
    <x v="0"/>
    <s v="Casa de mi Padre"/>
    <s v="Matt Piedmont"/>
    <s v="Will Ferrell, Gael Garc√≠a Bernal, Diego Luna, Genesis Rodriguez, Pedro Armend√°riz Jr., Nick Offerman, Efren Ramirez, Adrian Martinez"/>
    <n v="8"/>
    <s v="United States"/>
    <s v="United States, Mexico"/>
    <n v="2"/>
    <d v="2012-11-14T00:00:00"/>
    <n v="2012"/>
    <x v="12"/>
    <s v="84 min"/>
    <n v="84"/>
    <n v="84"/>
    <n v="242.26914883787899"/>
    <s v=""/>
    <s v="Comedies"/>
    <s v="Comedies"/>
    <s v="Comedies"/>
    <n v="1"/>
  </r>
  <r>
    <n v="6524"/>
    <s v="s6524"/>
    <x v="0"/>
    <s v="Compulsion"/>
    <s v="Craig Goodwill"/>
    <s v="Analeigh Tipton, Jakob Cedergren, Marta Gastini, Jan Bijvoet, Anita Kravos, Valentin Merlet"/>
    <n v="6"/>
    <s v="United Kingdom"/>
    <s v="United Kingdom, Canada, Italy"/>
    <n v="3"/>
    <d v="2018-10-04T00:00:00"/>
    <n v="2016"/>
    <x v="5"/>
    <s v="84 min"/>
    <n v="84"/>
    <n v="84"/>
    <n v="242.26914883787899"/>
    <s v=""/>
    <s v="Dramas, Thrillers"/>
    <s v="Dramas"/>
    <s v="Dramas, Thrillers"/>
    <n v="2"/>
  </r>
  <r>
    <n v="6644"/>
    <s v="s6644"/>
    <x v="0"/>
    <s v="Dragonheart: A New Beginning"/>
    <s v="Doug Lefler"/>
    <s v="Christopher Masterson, Harry Van Gorkum, Rona Figueroa, Matt Hickey, Henry O, Tom Burke, Robby Benson, Ken Shorter, John Woodnutt, Lubomir Misak"/>
    <n v="10"/>
    <s v="United States"/>
    <s v="United States"/>
    <n v="1"/>
    <d v="2020-01-01T00:00:00"/>
    <n v="2000"/>
    <x v="7"/>
    <s v="84 min"/>
    <n v="84"/>
    <n v="84"/>
    <n v="242.26914883787899"/>
    <s v=""/>
    <s v="Action &amp; Adventure, Sci-Fi &amp; Fantasy"/>
    <s v="Action &amp; Adventure"/>
    <s v="Action &amp; Adventure, Sci-Fi &amp; Fantasy"/>
    <n v="2"/>
  </r>
  <r>
    <n v="6782"/>
    <s v="s6782"/>
    <x v="0"/>
    <s v="For the Love of Benji"/>
    <s v="Joe Camp"/>
    <s v="Patsy Garrett, Cynthia Smith, Allen Fiuzat, Ed Nelson, Art Vasil, Peter Bowles, Bridget Armstrong, Mihalis Lambrinos, Dean Goss, Tony Alatis"/>
    <n v="10"/>
    <s v="United States"/>
    <s v="United States"/>
    <n v="1"/>
    <d v="2018-03-06T00:00:00"/>
    <n v="1977"/>
    <x v="3"/>
    <s v="84 min"/>
    <n v="84"/>
    <n v="84"/>
    <n v="242.26914883787899"/>
    <s v=""/>
    <s v="Children &amp; Family Movies"/>
    <s v="Children &amp; Family Movies"/>
    <s v="Children &amp; Family Movies"/>
    <n v="1"/>
  </r>
  <r>
    <n v="7012"/>
    <s v="s7012"/>
    <x v="0"/>
    <s v="Houston, We Have a Problem!"/>
    <s v="Ziga Virc"/>
    <s v="Slavoj Zizek"/>
    <n v="1"/>
    <s v="Slovenia"/>
    <s v="Slovenia, Croatia, Germany, Czech Republic, Qatar"/>
    <n v="5"/>
    <d v="2017-07-20T00:00:00"/>
    <n v="2016"/>
    <x v="1"/>
    <s v="84 min"/>
    <n v="84"/>
    <n v="84"/>
    <n v="242.26914883787899"/>
    <s v=""/>
    <s v="Comedies, Independent Movies, International Movies"/>
    <s v="Comedies"/>
    <s v="Comedies, Independent Movies, International Movies"/>
    <n v="3"/>
  </r>
  <r>
    <n v="7035"/>
    <s v="s7035"/>
    <x v="0"/>
    <s v="Hypersomnia"/>
    <s v="Gabriel Grieco"/>
    <s v="Yamila Saud, Gerardo Romano, Jimena Bar√≥n, Vanesa Gonz√°lez, Candela Vetrano, Florencia Torrente, Nazareno Casero, Sof√≠a Gala, Gustavo Garz√≥n, Bel√©n Chavanne, Fabiana Cantilo, Peter Lanzani"/>
    <n v="12"/>
    <s v="Argentina"/>
    <s v="Argentina"/>
    <n v="1"/>
    <d v="2017-06-08T00:00:00"/>
    <n v="2016"/>
    <x v="5"/>
    <s v="84 min"/>
    <n v="84"/>
    <n v="84"/>
    <n v="242.26914883787899"/>
    <s v=""/>
    <s v="Horror Movies, International Movies, Thrillers"/>
    <s v="Horror Movies"/>
    <s v="Horror Movies, International Movies, Thrillers"/>
    <n v="3"/>
  </r>
  <r>
    <n v="7107"/>
    <s v="s7107"/>
    <x v="0"/>
    <s v="It's Okay, Buddy"/>
    <s v="Hani Hamdi"/>
    <s v="Mahmood El-Laithi, Saad El Soghayar, Nermin Maher, Safinaz"/>
    <n v="4"/>
    <s v="Egypt"/>
    <s v="Egypt"/>
    <n v="1"/>
    <d v="2019-06-06T00:00:00"/>
    <n v="2017"/>
    <x v="1"/>
    <s v="84 min"/>
    <n v="84"/>
    <n v="84"/>
    <n v="242.26914883787899"/>
    <s v=""/>
    <s v="Comedies, International Movies, Music &amp; Musicals"/>
    <s v="Comedies"/>
    <s v="Comedies, International Movies, Music &amp; Musicals"/>
    <n v="3"/>
  </r>
  <r>
    <n v="7129"/>
    <s v="s7129"/>
    <x v="0"/>
    <s v="Jewel's Catch One"/>
    <s v="C. Fitz"/>
    <s v="Jewel Thais-Williams"/>
    <n v="1"/>
    <s v="United States"/>
    <s v="United States"/>
    <n v="1"/>
    <d v="2018-05-01T00:00:00"/>
    <n v="2016"/>
    <x v="5"/>
    <s v="84 min"/>
    <n v="84"/>
    <n v="84"/>
    <n v="242.26914883787899"/>
    <s v=""/>
    <s v="Documentaries, LGBTQ Movies"/>
    <s v="Documentaries"/>
    <s v="Documentaries, LGBTQ Movies"/>
    <n v="2"/>
  </r>
  <r>
    <n v="7303"/>
    <s v="s7303"/>
    <x v="0"/>
    <s v="Lifechanger"/>
    <s v="Justin McConnell"/>
    <s v="Lora Burke, Jack Foley, Bill Oberst Jr., Elitsa Bako, Sam James White, Rachel Vanduzer, Steve Kasan"/>
    <n v="7"/>
    <s v="Canada"/>
    <s v="Canada"/>
    <n v="1"/>
    <d v="2019-05-28T00:00:00"/>
    <n v="2018"/>
    <x v="5"/>
    <s v="84 min"/>
    <n v="84"/>
    <n v="84"/>
    <n v="242.26914883787899"/>
    <s v=""/>
    <s v="Horror Movies, Independent Movies, Thrillers"/>
    <s v="Horror Movies"/>
    <s v="Horror Movies, Independent Movies, Thrillers"/>
    <n v="3"/>
  </r>
  <r>
    <n v="7371"/>
    <s v="s7371"/>
    <x v="0"/>
    <s v="Mad Ron's Prevues from Hell"/>
    <s v="Jim Monaco"/>
    <s v="Nick Pawlow, Jordu Schell, Jay Kushwara, Michael Townsend Wright, Anthony Kelly, Happy Goldsplatt, Ron Roccia, Fred Pomerleau, Joe Amodei, Nicholas Kitsopoulos"/>
    <n v="10"/>
    <s v="United States"/>
    <s v="United States"/>
    <n v="1"/>
    <d v="2010-11-01T00:00:00"/>
    <n v="1987"/>
    <x v="11"/>
    <s v="84 min"/>
    <n v="84"/>
    <n v="84"/>
    <n v="242.26914883787899"/>
    <s v=""/>
    <s v="Cult Movies, Horror Movies"/>
    <s v="Cult Movies"/>
    <s v="Cult Movies, Horror Movies"/>
    <n v="2"/>
  </r>
  <r>
    <n v="7424"/>
    <s v="s7424"/>
    <x v="0"/>
    <s v="Max Rose"/>
    <s v="Daniel Noah"/>
    <s v="Jerry Lewis, Kerry Bish√©, Illeana Douglas, Rance Howard, Kevin Pollak, Mort Sahl, Dean Stockwell, Lee Weaver, Claire Bloom"/>
    <n v="9"/>
    <s v="United States"/>
    <s v="United States"/>
    <n v="1"/>
    <d v="2017-01-15T00:00:00"/>
    <n v="2013"/>
    <x v="1"/>
    <s v="84 min"/>
    <n v="84"/>
    <n v="84"/>
    <n v="242.26914883787899"/>
    <s v=""/>
    <s v="Dramas, Independent Movies"/>
    <s v="Dramas"/>
    <s v="Dramas, Independent Movies"/>
    <n v="2"/>
  </r>
  <r>
    <n v="7440"/>
    <s v="s7440"/>
    <x v="0"/>
    <s v="Melvin Goes to Dinner"/>
    <s v="Bob Odenkirk"/>
    <s v="Michael Blieden, Stephanie Courtney, Annabelle Gurwitch, Matt Price, David Cross, Maura Tierney, Kathleen Roll, Jack Black, Jenna Fischer, Fred Armisen"/>
    <n v="10"/>
    <s v="United States"/>
    <s v="United States"/>
    <n v="1"/>
    <d v="2018-07-01T00:00:00"/>
    <n v="2003"/>
    <x v="12"/>
    <s v="84 min"/>
    <n v="84"/>
    <n v="84"/>
    <n v="242.26914883787899"/>
    <s v=""/>
    <s v="Comedies, Dramas, Independent Movies"/>
    <s v="Comedies"/>
    <s v="Comedies, Dramas, Independent Movies"/>
    <n v="3"/>
  </r>
  <r>
    <n v="7483"/>
    <s v="s7483"/>
    <x v="0"/>
    <s v="Money"/>
    <s v="Martin Rosete"/>
    <s v="Kellan Lutz, Jess Weixler, Jesse Williams, Jamie Bamber, Luc√≠a Guerrero, Fredric Lehne"/>
    <n v="6"/>
    <s v="United States"/>
    <s v="United States, Spain"/>
    <n v="2"/>
    <d v="2017-10-15T00:00:00"/>
    <n v="2016"/>
    <x v="12"/>
    <s v="84 min"/>
    <n v="84"/>
    <n v="84"/>
    <n v="242.26914883787899"/>
    <s v=""/>
    <s v="Thrillers"/>
    <s v="Thrillers"/>
    <s v="Thrillers"/>
    <n v="1"/>
  </r>
  <r>
    <n v="7512"/>
    <s v="s7512"/>
    <x v="0"/>
    <s v="Mortified Nation"/>
    <s v="Michael Mayer"/>
    <m/>
    <n v="0"/>
    <s v="United States"/>
    <s v="United States"/>
    <n v="1"/>
    <d v="2018-02-01T00:00:00"/>
    <n v="2013"/>
    <x v="5"/>
    <s v="84 min"/>
    <n v="84"/>
    <n v="84"/>
    <n v="242.26914883787899"/>
    <s v=""/>
    <s v="Documentaries"/>
    <s v="Documentaries"/>
    <s v="Documentaries"/>
    <n v="1"/>
  </r>
  <r>
    <n v="7581"/>
    <s v="s7581"/>
    <x v="0"/>
    <s v="Newtown"/>
    <s v="Kim A. Snyder"/>
    <m/>
    <n v="0"/>
    <s v="United States"/>
    <s v="United States"/>
    <n v="1"/>
    <d v="2017-04-07T00:00:00"/>
    <n v="2016"/>
    <x v="11"/>
    <s v="84 min"/>
    <n v="84"/>
    <n v="84"/>
    <n v="242.26914883787899"/>
    <s v=""/>
    <s v="Documentaries"/>
    <s v="Documentaries"/>
    <s v="Documentaries"/>
    <n v="1"/>
  </r>
  <r>
    <n v="7635"/>
    <s v="s7635"/>
    <x v="0"/>
    <s v="Obvious Child"/>
    <s v="Gillian Robespierre"/>
    <s v="Jenny Slate, Jake Lacy, Gaby Hoffmann, Gabe Liedman, Polly Draper, Richard Kind, David Cross, Paul Briganti, Stephen Singer, Cindy Cheung, Jennifer Kim, Cyrus McQueen, Emily Tremaine, Ernest Mingione"/>
    <n v="14"/>
    <s v="United States"/>
    <s v="United States"/>
    <n v="1"/>
    <d v="2018-07-19T00:00:00"/>
    <n v="2014"/>
    <x v="12"/>
    <s v="84 min"/>
    <n v="84"/>
    <n v="84"/>
    <n v="242.26914883787899"/>
    <s v=""/>
    <s v="Comedies, Dramas, Independent Movies"/>
    <s v="Comedies"/>
    <s v="Comedies, Dramas, Independent Movies"/>
    <n v="3"/>
  </r>
  <r>
    <n v="7636"/>
    <s v="s7636"/>
    <x v="0"/>
    <s v="Oc√©ans"/>
    <s v="Jacques Perrin, Jacques Cluzaud"/>
    <s v="Pierce Brosnan, Jacques Perrin, Rie Miyazawa, Lancelot Perrin"/>
    <n v="4"/>
    <s v="France"/>
    <s v="France, Switzerland, Spain, United States, United Arab Emirates"/>
    <n v="5"/>
    <d v="2019-09-19T00:00:00"/>
    <n v="2009"/>
    <x v="3"/>
    <s v="84 min"/>
    <n v="84"/>
    <n v="84"/>
    <n v="242.26914883787899"/>
    <s v=""/>
    <s v="Documentaries, International Movies"/>
    <s v="Documentaries"/>
    <s v="Documentaries, International Movies"/>
    <n v="2"/>
  </r>
  <r>
    <n v="7712"/>
    <s v="s7712"/>
    <x v="0"/>
    <s v="Passenger 57"/>
    <s v="Kevin Hooks"/>
    <s v="Wesley Snipes, Bruce Payne, Tom Sizemore, Alex Datcher, Bruce Greenwood, Elizabeth Hurley, Michael Horse, Marc Macaulay, Ernie Lively"/>
    <n v="9"/>
    <s v="United States"/>
    <s v="United States"/>
    <n v="1"/>
    <d v="2021-01-01T00:00:00"/>
    <n v="1992"/>
    <x v="12"/>
    <s v="84 min"/>
    <n v="84"/>
    <n v="84"/>
    <n v="242.26914883787899"/>
    <s v=""/>
    <s v="Action &amp; Adventure"/>
    <s v="Action &amp; Adventure"/>
    <s v="Action &amp; Adventure"/>
    <n v="1"/>
  </r>
  <r>
    <n v="7798"/>
    <s v="s7798"/>
    <x v="0"/>
    <s v="Professor Mack"/>
    <s v="Christopher Nolen"/>
    <s v="Lisa Wu, Timon Kyle Durrett, Robert Christopher Riley, Erica Hubbard, Amin Joseph, Christopher Nolen, Larry Biela, Jackie Christie, Katharin 'Ladie K' Mraz, Simeon Henderson"/>
    <n v="10"/>
    <s v="United States"/>
    <s v="United States"/>
    <n v="1"/>
    <d v="2019-08-06T00:00:00"/>
    <n v="2018"/>
    <x v="5"/>
    <s v="84 min"/>
    <n v="84"/>
    <n v="84"/>
    <n v="242.26914883787899"/>
    <s v=""/>
    <s v="Comedies, Romantic Movies"/>
    <s v="Comedies"/>
    <s v="Comedies, Romantic Movies"/>
    <n v="2"/>
  </r>
  <r>
    <n v="7867"/>
    <s v="s7867"/>
    <x v="0"/>
    <s v="Rezeta"/>
    <s v="Fernando Fr√≠as De La Parra"/>
    <s v="Rezeta Veliu, Roger Mendoza, Emiliano Becerr√≠l, Sebasti√°n Cordova, Paulina D√°vila"/>
    <n v="5"/>
    <s v="Mexico"/>
    <s v="Mexico"/>
    <n v="1"/>
    <d v="2016-12-03T00:00:00"/>
    <n v="2012"/>
    <x v="11"/>
    <s v="84 min"/>
    <n v="84"/>
    <n v="84"/>
    <n v="242.26914883787899"/>
    <s v=""/>
    <s v="Dramas, Independent Movies, International Movies"/>
    <s v="Dramas"/>
    <s v="Dramas, Independent Movies, International Movies"/>
    <n v="3"/>
  </r>
  <r>
    <n v="8042"/>
    <s v="s8042"/>
    <x v="0"/>
    <s v="Slow West"/>
    <s v="John Maclean"/>
    <s v="Kodi Smit-McPhee, Michael Fassbender, Ben Mendelsohn, Caren Pistorius, Rory McCann, Andrew Robertt, Edwin Wright, Kalani Queypo"/>
    <n v="8"/>
    <s v="United Kingdom"/>
    <s v="United Kingdom, New Zealand"/>
    <n v="2"/>
    <d v="2018-07-26T00:00:00"/>
    <n v="2015"/>
    <x v="12"/>
    <s v="84 min"/>
    <n v="84"/>
    <n v="84"/>
    <n v="242.26914883787899"/>
    <s v=""/>
    <s v="Action &amp; Adventure, Dramas, International Movies"/>
    <s v="Action &amp; Adventure"/>
    <s v="Action &amp; Adventure, Dramas, International Movies"/>
    <n v="3"/>
  </r>
  <r>
    <n v="8170"/>
    <s v="s8170"/>
    <x v="0"/>
    <s v="Terrifier"/>
    <s v="Damien Leone"/>
    <s v="Jenna Kanell, Samantha Scaffidi, David Howard Thornton, Catherine Corcoran, Pooya Mohseni, Matt McAllister, Katie Maguire, Gino Cafarelli, Cory DuVal, Michael Leavy"/>
    <n v="10"/>
    <s v="United States"/>
    <s v="United States"/>
    <n v="1"/>
    <d v="2018-09-01T00:00:00"/>
    <n v="2017"/>
    <x v="5"/>
    <s v="84 min"/>
    <n v="84"/>
    <n v="84"/>
    <n v="242.26914883787899"/>
    <s v=""/>
    <s v="Horror Movies, Independent Movies, Thrillers"/>
    <s v="Horror Movies"/>
    <s v="Horror Movies, Independent Movies, Thrillers"/>
    <n v="3"/>
  </r>
  <r>
    <n v="8277"/>
    <s v="s8277"/>
    <x v="0"/>
    <s v="The Devil Inside"/>
    <s v="William Brent Bell"/>
    <s v="Fernanda Andrade, Simon Quarterman, Evan Helmuth, Ionut Grama, Suzan Crowley, Bonnie Morgan, Brian Johnson"/>
    <n v="7"/>
    <s v="United States"/>
    <s v="United States"/>
    <n v="1"/>
    <d v="2019-11-20T00:00:00"/>
    <n v="2012"/>
    <x v="12"/>
    <s v="84 min"/>
    <n v="84"/>
    <n v="84"/>
    <n v="242.26914883787899"/>
    <s v=""/>
    <s v="Horror Movies, Thrillers"/>
    <s v="Horror Movies"/>
    <s v="Horror Movies, Thrillers"/>
    <n v="2"/>
  </r>
  <r>
    <n v="8314"/>
    <s v="s8314"/>
    <x v="0"/>
    <s v="The Free Man"/>
    <s v="Toa Fraser"/>
    <s v="Jossi Wells"/>
    <n v="1"/>
    <s v="New Zealand"/>
    <s v="New Zealand"/>
    <n v="1"/>
    <d v="2017-10-01T00:00:00"/>
    <n v="2016"/>
    <x v="6"/>
    <s v="84 min"/>
    <n v="84"/>
    <n v="84"/>
    <n v="242.26914883787899"/>
    <s v=""/>
    <s v="Documentaries, Sports Movies"/>
    <s v="Documentaries"/>
    <s v="Documentaries, Sports Movies"/>
    <n v="2"/>
  </r>
  <r>
    <n v="8383"/>
    <s v="s8383"/>
    <x v="0"/>
    <s v="The Land of the Enlightened"/>
    <s v="Pieter-Jan De Pue"/>
    <s v="Sohrab Nazari"/>
    <n v="1"/>
    <s v="Belgium"/>
    <s v="Belgium, Ireland, Netherlands, Germany, Afghanistan"/>
    <n v="5"/>
    <d v="2017-01-01T00:00:00"/>
    <n v="2016"/>
    <x v="5"/>
    <s v="84 min"/>
    <n v="84"/>
    <n v="84"/>
    <n v="242.26914883787899"/>
    <s v=""/>
    <s v="Documentaries, International Movies"/>
    <s v="Documentaries"/>
    <s v="Documentaries, International Movies"/>
    <n v="2"/>
  </r>
  <r>
    <n v="8515"/>
    <s v="s8515"/>
    <x v="0"/>
    <s v="The spiral"/>
    <s v="Krzysztof Zanussi"/>
    <s v="Jan Nowicki, Maja Komorowska, Zofia Kuc√≥wna, Aleksander Bardini, Jan ≈öwiderski, Seweryna Bronisz√≥wna, Piotr Garlicki, Marian Glinka"/>
    <n v="8"/>
    <s v="Poland"/>
    <s v="Poland"/>
    <n v="1"/>
    <d v="2019-10-01T00:00:00"/>
    <n v="1978"/>
    <x v="5"/>
    <s v="84 min"/>
    <n v="84"/>
    <n v="84"/>
    <n v="242.26914883787899"/>
    <s v=""/>
    <s v="Dramas, Independent Movies, International Movies"/>
    <s v="Dramas"/>
    <s v="Dramas, Independent Movies, International Movies"/>
    <n v="3"/>
  </r>
  <r>
    <n v="8598"/>
    <s v="s8598"/>
    <x v="0"/>
    <s v="To Be a Miss"/>
    <s v="Edward Ellis, Flor Salcedo, Aaron Woolf"/>
    <m/>
    <n v="0"/>
    <s v="United States"/>
    <s v="United States, Venezuela"/>
    <n v="2"/>
    <d v="2017-01-01T00:00:00"/>
    <n v="2016"/>
    <x v="1"/>
    <s v="84 min"/>
    <n v="84"/>
    <n v="84"/>
    <n v="242.26914883787899"/>
    <s v=""/>
    <s v="Documentaries"/>
    <s v="Documentaries"/>
    <s v="Documentaries"/>
    <n v="1"/>
  </r>
  <r>
    <n v="8717"/>
    <s v="s8717"/>
    <x v="0"/>
    <s v="Welcome to Willits"/>
    <s v="Trevor Ryan"/>
    <s v="Bill Sage, Sabina Gadecki, Anastasia Baranova, Dolph Lundgren, Thomas Dekker, Karrueche Tran, Chris Zylka, Keelin Woodell, Garrett Clayton, Shad Gaspard, Rory Culkin"/>
    <n v="11"/>
    <s v="United States"/>
    <s v="United States"/>
    <n v="1"/>
    <d v="2018-02-06T00:00:00"/>
    <n v="2017"/>
    <x v="5"/>
    <s v="84 min"/>
    <n v="84"/>
    <n v="84"/>
    <n v="242.26914883787899"/>
    <s v=""/>
    <s v="Comedies, Horror Movies, Independent Movies"/>
    <s v="Comedies"/>
    <s v="Comedies, Horror Movies, Independent Movies"/>
    <n v="3"/>
  </r>
  <r>
    <n v="8739"/>
    <s v="s8739"/>
    <x v="0"/>
    <s v="Why Knot"/>
    <s v="Dhruv Dhawan"/>
    <m/>
    <n v="0"/>
    <s v="Canada"/>
    <s v="Canada, India, Thailand, United States, United Arab Emirates"/>
    <n v="5"/>
    <d v="2017-10-15T00:00:00"/>
    <n v="2016"/>
    <x v="5"/>
    <s v="84 min"/>
    <n v="84"/>
    <n v="84"/>
    <n v="242.26914883787899"/>
    <s v=""/>
    <s v="Documentaries"/>
    <s v="Documentaries"/>
    <s v="Documentaries"/>
    <n v="1"/>
  </r>
  <r>
    <n v="61"/>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n v="14"/>
    <s v="Japan"/>
    <s v="Japan"/>
    <n v="1"/>
    <d v="2021-09-15T00:00:00"/>
    <n v="2010"/>
    <x v="1"/>
    <s v="85 min"/>
    <n v="85"/>
    <n v="85"/>
    <n v="212.13915373104487"/>
    <s v=""/>
    <s v="Action &amp; Adventure, Anime Features, International Movies"/>
    <s v="Action &amp; Adventure"/>
    <s v="Action &amp; Adventure, Anime Features, International Movies"/>
    <n v="3"/>
  </r>
  <r>
    <n v="346"/>
    <s v="s346"/>
    <x v="0"/>
    <s v="Open Season: Scared Silly"/>
    <s v="David Feiss"/>
    <s v="William Townsend, Donny Lucas, Melissa Sturm, Trevor Devall, Brian Drummond, Kathleen Barr, Garry Chalk, Lee Tockar, Shannon Chan-Kent, Michelle Murdocca, Lorne Cardinal, Peter Kelamis"/>
    <n v="12"/>
    <s v="United States"/>
    <s v="United States, Canada"/>
    <n v="2"/>
    <d v="2021-08-01T00:00:00"/>
    <n v="2015"/>
    <x v="7"/>
    <s v="85 min"/>
    <n v="85"/>
    <n v="85"/>
    <n v="212.13915373104487"/>
    <s v=""/>
    <s v="Children &amp; Family Movies, Comedies"/>
    <s v="Children &amp; Family Movies"/>
    <s v="Children &amp; Family Movies, Comedies"/>
    <n v="2"/>
  </r>
  <r>
    <n v="405"/>
    <s v="s405"/>
    <x v="0"/>
    <s v="9to5: The Story of a Movement"/>
    <m/>
    <m/>
    <n v="0"/>
    <m/>
    <m/>
    <n v="0"/>
    <d v="2021-07-22T00:00:00"/>
    <n v="2021"/>
    <x v="5"/>
    <s v="85 min"/>
    <n v="85"/>
    <n v="85"/>
    <n v="212.13915373104487"/>
    <s v=""/>
    <s v="Documentaries"/>
    <s v="Documentaries"/>
    <s v="Documentaries"/>
    <n v="1"/>
  </r>
  <r>
    <n v="506"/>
    <s v="s506"/>
    <x v="0"/>
    <s v="Therapy"/>
    <s v="Anurin Nwunembom, Musing Derrick"/>
    <s v="Richard Mofe-Damijo, Ireti Doyle, Ermelinde Simo Sakah Jing, Alenne Menget, Syndy Emade, Lucie Memba Boss, Neba Godwill Awantu, Otia Vitalis, Flora Ndula Obassi, Merits Kayla"/>
    <n v="10"/>
    <m/>
    <m/>
    <n v="0"/>
    <d v="2021-07-07T00:00:00"/>
    <n v="2020"/>
    <x v="6"/>
    <s v="85 min"/>
    <n v="85"/>
    <n v="85"/>
    <n v="212.13915373104487"/>
    <s v=""/>
    <s v="Dramas, International Movies"/>
    <s v="Dramas"/>
    <s v="Dramas, International Movies"/>
    <n v="2"/>
  </r>
  <r>
    <n v="596"/>
    <s v="s596"/>
    <x v="0"/>
    <s v="Stuart Little"/>
    <s v="Rob Minkoff"/>
    <s v="Michael J. Fox, Jonathan Lipnicki, Geena Davis, Hugh Laurie, Nathan Lane"/>
    <n v="5"/>
    <s v="Germany"/>
    <s v="Germany, United States"/>
    <n v="2"/>
    <d v="2021-07-01T00:00:00"/>
    <n v="1999"/>
    <x v="7"/>
    <s v="85 min"/>
    <n v="85"/>
    <n v="85"/>
    <n v="212.13915373104487"/>
    <s v=""/>
    <s v="Children &amp; Family Movies, Comedies"/>
    <s v="Children &amp; Family Movies"/>
    <s v="Children &amp; Family Movies, Comedies"/>
    <n v="2"/>
  </r>
  <r>
    <n v="608"/>
    <s v="s608"/>
    <x v="0"/>
    <s v="The Strangers"/>
    <s v="Bryan Bertino"/>
    <s v="Liv Tyler, Scott Speedman, Gemma Ward, Kip Weeks, Laura Margolis, Glenn Howerton, Alex Fisher, Peter Clayton-Luce"/>
    <n v="8"/>
    <s v="United States"/>
    <s v="United States"/>
    <n v="1"/>
    <d v="2021-07-01T00:00:00"/>
    <n v="2008"/>
    <x v="12"/>
    <s v="85 min"/>
    <n v="85"/>
    <n v="85"/>
    <n v="212.13915373104487"/>
    <s v=""/>
    <s v="Horror Movies, Thrillers"/>
    <s v="Horror Movies"/>
    <s v="Horror Movies, Thrillers"/>
    <n v="2"/>
  </r>
  <r>
    <n v="801"/>
    <s v="s801"/>
    <x v="0"/>
    <s v="Mosquita y Mari"/>
    <s v="Aurora Guerrero"/>
    <s v="Fenessa Pineda, Venecia Troncoso, Joaqu√≠n Garrido, Laura Patalano, Dulce Maria Solis, Marisela Uscanga, Melissa Uscanga, Omar Leyva, Tonita Castro, Paul Alayo"/>
    <n v="10"/>
    <s v="United States"/>
    <s v="United States"/>
    <n v="1"/>
    <d v="2021-06-02T00:00:00"/>
    <n v="2012"/>
    <x v="1"/>
    <s v="85 min"/>
    <n v="85"/>
    <n v="85"/>
    <n v="212.13915373104487"/>
    <s v=""/>
    <s v="Dramas, Independent Movies, LGBTQ Movies"/>
    <s v="Dramas"/>
    <s v="Dramas, Independent Movies, LGBTQ Movies"/>
    <n v="3"/>
  </r>
  <r>
    <n v="908"/>
    <s v="s908"/>
    <x v="0"/>
    <s v="In Our Mothers' Gardens"/>
    <s v="Shantrelle P. Lewis"/>
    <m/>
    <n v="0"/>
    <s v="United States"/>
    <s v="United States"/>
    <n v="1"/>
    <d v="2021-05-07T00:00:00"/>
    <n v="2020"/>
    <x v="5"/>
    <s v="85 min"/>
    <n v="85"/>
    <n v="85"/>
    <n v="212.13915373104487"/>
    <s v=""/>
    <s v="Documentaries"/>
    <s v="Documentaries"/>
    <s v="Documentaries"/>
    <n v="1"/>
  </r>
  <r>
    <n v="955"/>
    <s v="s955"/>
    <x v="0"/>
    <s v="The Yeti Adventures"/>
    <s v="Pierre Greco, Nancy Florence Savard"/>
    <s v="Rachelle Lefevre, Noel Fisher, Colm Feore, Julian Stamboulieh, Jesse Camacho, Bronwen Mantel, Arthur Holden"/>
    <n v="7"/>
    <s v="Canada"/>
    <s v="Canada"/>
    <n v="1"/>
    <d v="2021-05-01T00:00:00"/>
    <n v="2018"/>
    <x v="6"/>
    <s v="85 min"/>
    <n v="85"/>
    <n v="85"/>
    <n v="212.13915373104487"/>
    <s v=""/>
    <s v="Children &amp; Family Movies, Comedies"/>
    <s v="Children &amp; Family Movies"/>
    <s v="Children &amp; Family Movies, Comedies"/>
    <n v="2"/>
  </r>
  <r>
    <n v="963"/>
    <s v="s963"/>
    <x v="0"/>
    <s v="The Strangers: Prey at Night"/>
    <s v="Johannes Roberts"/>
    <s v="Bailee Madison, Martin Henderson, Emma Bellomy, Lea Enslin, Damian Maffei, Christina Hendricks, Lewis Pullman"/>
    <n v="7"/>
    <s v="United States"/>
    <s v="United States, United Kingdom"/>
    <n v="2"/>
    <d v="2021-04-30T00:00:00"/>
    <n v="2018"/>
    <x v="12"/>
    <s v="85 min"/>
    <n v="85"/>
    <n v="85"/>
    <n v="212.13915373104487"/>
    <s v=""/>
    <s v="Horror Movies"/>
    <s v="Horror Movies"/>
    <s v="Horror Movies"/>
    <n v="1"/>
  </r>
  <r>
    <n v="1298"/>
    <s v="s1298"/>
    <x v="0"/>
    <s v="No Escape Room"/>
    <s v="Alex Merkin"/>
    <s v="Jeni Ross, Mark Ghanim√©, Hamza Haq, Kathyrn Davis, Dennis Andres, Brianna Barnes"/>
    <n v="6"/>
    <s v="United States"/>
    <s v="United States"/>
    <n v="1"/>
    <d v="2021-02-18T00:00:00"/>
    <n v="2018"/>
    <x v="1"/>
    <s v="85 min"/>
    <n v="85"/>
    <n v="85"/>
    <n v="212.13915373104487"/>
    <s v=""/>
    <s v="Horror Movies"/>
    <s v="Horror Movies"/>
    <s v="Horror Movies"/>
    <n v="1"/>
  </r>
  <r>
    <n v="1313"/>
    <s v="s1313"/>
    <x v="0"/>
    <s v="Monsoon"/>
    <s v="Hong Khaou"/>
    <s v="Henry Golding, Parker Sawyers, Molly Harris, David Tran"/>
    <n v="4"/>
    <s v="United Kingdom"/>
    <s v="United Kingdom"/>
    <n v="1"/>
    <d v="2021-02-13T00:00:00"/>
    <n v="2020"/>
    <x v="5"/>
    <s v="85 min"/>
    <n v="85"/>
    <n v="85"/>
    <n v="212.13915373104487"/>
    <s v=""/>
    <s v="Dramas, Independent Movies, LGBTQ Movies"/>
    <s v="Dramas"/>
    <s v="Dramas, Independent Movies, LGBTQ Movies"/>
    <n v="3"/>
  </r>
  <r>
    <n v="1425"/>
    <s v="s1425"/>
    <x v="0"/>
    <s v="Charming"/>
    <s v="Ross Venokur"/>
    <s v="Wilmer Valderrama, Demi Lovato, Sia, Nia Vardalos, Ashley Tisdale, Avril Lavigne, G.E.M., John Cleese, Chris Harrison, Dee Bradley Baker, Carlos Alazraqui"/>
    <n v="11"/>
    <s v="Canada"/>
    <s v="Canada, United States, Cayman Islands"/>
    <n v="3"/>
    <d v="2021-01-08T00:00:00"/>
    <n v="2021"/>
    <x v="8"/>
    <s v="85 min"/>
    <n v="85"/>
    <n v="85"/>
    <n v="212.13915373104487"/>
    <s v=""/>
    <s v="Children &amp; Family Movies, Comedies"/>
    <s v="Children &amp; Family Movies"/>
    <s v="Children &amp; Family Movies, Comedies"/>
    <n v="2"/>
  </r>
  <r>
    <n v="1499"/>
    <s v="s1499"/>
    <x v="0"/>
    <s v="The History of Future Folk"/>
    <s v="John Mitchell, Jeremy Kipp Walker"/>
    <s v="Nils d'Aulaire, Jay Klaitz, Julie Ann Emery, April L. Hernandez, Onata Aprile, Dee Snider"/>
    <n v="6"/>
    <s v="United States"/>
    <s v="United States"/>
    <n v="1"/>
    <d v="2020-12-23T00:00:00"/>
    <n v="2012"/>
    <x v="1"/>
    <s v="85 min"/>
    <n v="85"/>
    <n v="85"/>
    <n v="212.13915373104487"/>
    <s v=""/>
    <s v="Action &amp; Adventure, Comedies, Independent Movies"/>
    <s v="Action &amp; Adventure"/>
    <s v="Action &amp; Adventure, Comedies, Independent Movies"/>
    <n v="3"/>
  </r>
  <r>
    <n v="1522"/>
    <s v="s1522"/>
    <x v="0"/>
    <s v="Rabun"/>
    <s v="Yasmin Ahmad"/>
    <s v="M. Rajoli, Kartina Aziz, Rozie Rashid, Irwan Iskandar, Noor Khiriah, Hafiz Ibrahim"/>
    <n v="6"/>
    <s v="Malaysia"/>
    <s v="Malaysia"/>
    <n v="1"/>
    <d v="2020-12-18T00:00:00"/>
    <n v="2004"/>
    <x v="6"/>
    <s v="85 min"/>
    <n v="85"/>
    <n v="85"/>
    <n v="212.13915373104487"/>
    <s v=""/>
    <s v="Dramas, Independent Movies, International Movies"/>
    <s v="Dramas"/>
    <s v="Dramas, Independent Movies, International Movies"/>
    <n v="3"/>
  </r>
  <r>
    <n v="1711"/>
    <s v="s1711"/>
    <x v="0"/>
    <s v="Fruitvale Station"/>
    <s v="Ryan Coogler"/>
    <s v="Michael B. Jordan, Melonie Diaz, Octavia Spencer, Kevin Durand, Chad Michael Murray, Ahna O'Reilly, Ariana Neal, Keenan Coogler, Trestin George, Joey Oglesby"/>
    <n v="10"/>
    <s v="United States"/>
    <s v="United States"/>
    <n v="1"/>
    <d v="2020-11-12T00:00:00"/>
    <n v="2013"/>
    <x v="12"/>
    <s v="85 min"/>
    <n v="85"/>
    <n v="85"/>
    <n v="212.13915373104487"/>
    <s v=""/>
    <s v="Dramas, Independent Movies"/>
    <s v="Dramas"/>
    <s v="Dramas, Independent Movies"/>
    <n v="2"/>
  </r>
  <r>
    <n v="1961"/>
    <s v="s1961"/>
    <x v="0"/>
    <s v="Kiss the Ground"/>
    <s v="Joshua Tickell, Rebecca Harrell Tickell"/>
    <s v="Woody Harrelson"/>
    <n v="1"/>
    <s v="United States"/>
    <s v="United States"/>
    <n v="1"/>
    <d v="2020-09-22T00:00:00"/>
    <n v="2020"/>
    <x v="4"/>
    <s v="85 min"/>
    <n v="85"/>
    <n v="85"/>
    <n v="212.13915373104487"/>
    <s v=""/>
    <s v="Documentaries"/>
    <s v="Documentaries"/>
    <s v="Documentaries"/>
    <n v="1"/>
  </r>
  <r>
    <n v="2378"/>
    <s v="s2378"/>
    <x v="0"/>
    <s v="The Nut Job"/>
    <s v="Peter Lepeniotis"/>
    <s v="Will Arnett, Brendan Fraser, Gabriel Iglesias, Jeff Dunham, Liam Neeson, Katherine Heigl, Stephen Lang, Maya Rudolph, Sarah Gadon, James Rankin"/>
    <n v="10"/>
    <s v="Canada"/>
    <s v="Canada, South Korea, United States"/>
    <n v="3"/>
    <d v="2020-06-18T00:00:00"/>
    <n v="2014"/>
    <x v="7"/>
    <s v="85 min"/>
    <n v="85"/>
    <n v="85"/>
    <n v="212.13915373104487"/>
    <s v=""/>
    <s v="Children &amp; Family Movies, Comedies"/>
    <s v="Children &amp; Family Movies"/>
    <s v="Children &amp; Family Movies, Comedies"/>
    <n v="2"/>
  </r>
  <r>
    <n v="2385"/>
    <s v="s2385"/>
    <x v="0"/>
    <s v="The Show Must Go On: The Queen + Adam Lambert Story"/>
    <m/>
    <s v="Adam Lambert, Brian May, Roger Taylor"/>
    <n v="3"/>
    <s v="United Kingdom"/>
    <s v="United Kingdom, United States"/>
    <n v="2"/>
    <d v="2020-06-15T00:00:00"/>
    <n v="2019"/>
    <x v="5"/>
    <s v="85 min"/>
    <n v="85"/>
    <n v="85"/>
    <n v="212.13915373104487"/>
    <s v=""/>
    <s v="Documentaries, Music &amp; Musicals"/>
    <s v="Documentaries"/>
    <s v="Documentaries, Music &amp; Musicals"/>
    <n v="2"/>
  </r>
  <r>
    <n v="2386"/>
    <s v="s2386"/>
    <x v="0"/>
    <s v="Underdogs"/>
    <s v="Juan Jos√©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n v="23"/>
    <s v="Argentina"/>
    <s v="Argentina, Spain"/>
    <n v="2"/>
    <d v="2020-06-15T00:00:00"/>
    <n v="2013"/>
    <x v="7"/>
    <s v="85 min"/>
    <n v="85"/>
    <n v="85"/>
    <n v="212.13915373104487"/>
    <s v=""/>
    <s v="Children &amp; Family Movies, Sports Movies"/>
    <s v="Children &amp; Family Movies"/>
    <s v="Children &amp; Family Movies, Sports Movies"/>
    <n v="2"/>
  </r>
  <r>
    <n v="2495"/>
    <s v="s2495"/>
    <x v="0"/>
    <s v="Ben Platt Live from Radio City Music Hall"/>
    <s v="Alex Timbers, Sam Wrench"/>
    <s v="Ben Platt"/>
    <n v="1"/>
    <s v="United States"/>
    <s v="United States"/>
    <n v="1"/>
    <d v="2020-05-20T00:00:00"/>
    <n v="2020"/>
    <x v="6"/>
    <s v="85 min"/>
    <n v="85"/>
    <n v="85"/>
    <n v="212.13915373104487"/>
    <s v=""/>
    <s v="Music &amp; Musicals"/>
    <s v="Music &amp; Musicals"/>
    <s v="Music &amp; Musicals"/>
    <n v="1"/>
  </r>
  <r>
    <n v="2690"/>
    <s v="s2690"/>
    <x v="0"/>
    <s v="Surviving R. Kelly: The Impact"/>
    <m/>
    <s v="R. Kelly"/>
    <n v="1"/>
    <s v="United States"/>
    <s v="United States"/>
    <n v="1"/>
    <d v="2020-04-13T00:00:00"/>
    <n v="2019"/>
    <x v="1"/>
    <s v="85 min"/>
    <n v="85"/>
    <n v="85"/>
    <n v="212.13915373104487"/>
    <s v=""/>
    <s v="Documentaries"/>
    <s v="Documentaries"/>
    <s v="Documentaries"/>
    <n v="1"/>
  </r>
  <r>
    <n v="2751"/>
    <s v="s2751"/>
    <x v="0"/>
    <s v="A truthful Mother"/>
    <s v="Ravishankar Venkateswaran"/>
    <s v="Revathi, Roger Narayanan, Sneha Ravishankar, Vidya Shankar, SR Leela"/>
    <n v="5"/>
    <s v="India"/>
    <s v="India"/>
    <n v="1"/>
    <d v="2020-03-31T00:00:00"/>
    <n v="2020"/>
    <x v="8"/>
    <s v="85 min"/>
    <n v="85"/>
    <n v="85"/>
    <n v="212.13915373104487"/>
    <s v=""/>
    <s v="Children &amp; Family Movies"/>
    <s v="Children &amp; Family Movies"/>
    <s v="Children &amp; Family Movies"/>
    <n v="1"/>
  </r>
  <r>
    <n v="2754"/>
    <s v="s2754"/>
    <x v="0"/>
    <s v="Dave Chappelle: The Kennedy Center Mark Twain Prize for American Humor"/>
    <m/>
    <m/>
    <n v="0"/>
    <s v="United States"/>
    <s v="United States"/>
    <n v="1"/>
    <d v="2020-03-31T00:00:00"/>
    <n v="2020"/>
    <x v="5"/>
    <s v="85 min"/>
    <n v="85"/>
    <n v="85"/>
    <n v="212.13915373104487"/>
    <s v=""/>
    <s v="Stand-Up Comedy"/>
    <s v="Stand-Up Comedy"/>
    <s v="Stand-Up Comedy"/>
    <n v="1"/>
  </r>
  <r>
    <n v="2976"/>
    <s v="s2976"/>
    <x v="0"/>
    <s v="Miss Americana"/>
    <s v="Lana Wilson"/>
    <s v="Taylor Swift"/>
    <n v="1"/>
    <s v="United States"/>
    <s v="United States"/>
    <n v="1"/>
    <d v="2020-01-31T00:00:00"/>
    <n v="2020"/>
    <x v="5"/>
    <s v="85 min"/>
    <n v="85"/>
    <n v="85"/>
    <n v="212.13915373104487"/>
    <s v=""/>
    <s v="Documentaries, Music &amp; Musicals"/>
    <s v="Documentaries"/>
    <s v="Documentaries, Music &amp; Musicals"/>
    <n v="2"/>
  </r>
  <r>
    <n v="3079"/>
    <s v="s3079"/>
    <x v="0"/>
    <s v="Albert Pinto Ko Gussa Kyun Aata Hai?"/>
    <s v="Soumitra Ranade"/>
    <s v="Nandita Das, Manav Kaul, Saurabh Shukla, Kishore Kadam, Omkar Das Manikpuri, Amarjeet Amle, Yusuf Hussain, Sushma Bakshi"/>
    <n v="8"/>
    <s v="India"/>
    <s v="India"/>
    <n v="1"/>
    <d v="2019-12-31T00:00:00"/>
    <n v="2019"/>
    <x v="5"/>
    <s v="85 min"/>
    <n v="85"/>
    <n v="85"/>
    <n v="212.13915373104487"/>
    <s v=""/>
    <s v="Dramas, Independent Movies, International Movies"/>
    <s v="Dramas"/>
    <s v="Dramas, Independent Movies, International Movies"/>
    <n v="3"/>
  </r>
  <r>
    <n v="3181"/>
    <s v="s3181"/>
    <x v="0"/>
    <s v="A Christmas Prince: The Royal Baby"/>
    <s v="John Schultz"/>
    <s v="Rose McIver, Ben Lamb, Alice Krige, Honor Kneafsey, Sarah Douglas, Andy Lucas, Raj Bajaj, Richard Ashton, Tahirah Sharif, Joel McVeagh, Theo Devaney, Kevin Shen, Momo Yeung, Crystal Yu, Billy Angel"/>
    <n v="15"/>
    <s v="United States"/>
    <s v="United States"/>
    <n v="1"/>
    <d v="2019-12-05T00:00:00"/>
    <n v="2019"/>
    <x v="6"/>
    <s v="85 min"/>
    <n v="85"/>
    <n v="85"/>
    <n v="212.13915373104487"/>
    <s v=""/>
    <s v="Children &amp; Family Movies, Dramas, Romantic Movies"/>
    <s v="Children &amp; Family Movies"/>
    <s v="Children &amp; Family Movies, Dramas, Romantic Movies"/>
    <n v="3"/>
  </r>
  <r>
    <n v="3310"/>
    <s v="s3310"/>
    <x v="0"/>
    <s v="Undercover Brother 2"/>
    <s v="Leslie Small"/>
    <s v="Michael Jai White, Vince Swann, Barry Bostwick, Laila Odom, Gary Owen, Affion Crockett, Steven Lee Johnson, Lindsay Lamb, Zac Zedalis, Cj Sykes"/>
    <n v="10"/>
    <s v="United States"/>
    <s v="United States"/>
    <n v="1"/>
    <d v="2019-11-05T00:00:00"/>
    <n v="2019"/>
    <x v="12"/>
    <s v="85 min"/>
    <n v="85"/>
    <n v="85"/>
    <n v="212.13915373104487"/>
    <s v=""/>
    <s v="Comedies"/>
    <s v="Comedies"/>
    <s v="Comedies"/>
    <n v="1"/>
  </r>
  <r>
    <n v="3558"/>
    <s v="s3558"/>
    <x v="0"/>
    <s v="Travis Scott: Look Mom I Can Fly"/>
    <s v="White Trash Tyler"/>
    <s v="Travis Scott"/>
    <n v="1"/>
    <s v="United States"/>
    <s v="United States"/>
    <n v="1"/>
    <d v="2019-08-28T00:00:00"/>
    <n v="2019"/>
    <x v="5"/>
    <s v="85 min"/>
    <n v="85"/>
    <n v="85"/>
    <n v="212.13915373104487"/>
    <s v=""/>
    <s v="Documentaries, Music &amp; Musicals"/>
    <s v="Documentaries"/>
    <s v="Documentaries, Music &amp; Musicals"/>
    <n v="2"/>
  </r>
  <r>
    <n v="4011"/>
    <s v="s4011"/>
    <x v="0"/>
    <s v="Jeff Dunham's Very Special Christmas Special"/>
    <s v="Michael Simon"/>
    <s v="Jeff Dunham, Brian Haner"/>
    <n v="2"/>
    <s v="United States"/>
    <s v="United States"/>
    <n v="1"/>
    <d v="2019-03-15T00:00:00"/>
    <n v="2008"/>
    <x v="5"/>
    <s v="85 min"/>
    <n v="85"/>
    <n v="85"/>
    <n v="212.13915373104487"/>
    <s v=""/>
    <s v="Stand-Up Comedy"/>
    <s v="Stand-Up Comedy"/>
    <s v="Stand-Up Comedy"/>
    <n v="1"/>
  </r>
  <r>
    <n v="4286"/>
    <s v="s4286"/>
    <x v="0"/>
    <s v="Lilli"/>
    <s v="Prasobh Vijayan"/>
    <s v="Samyuktha Menon, Aaryan Menon, Dhanesh Anand, Kannan Nayar, Sajin Cherukayil, Kevin Jose, Athulya"/>
    <n v="7"/>
    <s v="India"/>
    <s v="India"/>
    <n v="1"/>
    <d v="2018-12-17T00:00:00"/>
    <n v="2018"/>
    <x v="5"/>
    <s v="85 min"/>
    <n v="85"/>
    <n v="85"/>
    <n v="212.13915373104487"/>
    <s v=""/>
    <s v="Dramas, Independent Movies, International Movies"/>
    <s v="Dramas"/>
    <s v="Dramas, Independent Movies, International Movies"/>
    <n v="3"/>
  </r>
  <r>
    <n v="4767"/>
    <s v="s4767"/>
    <x v="0"/>
    <s v="El club de los buenos infieles"/>
    <m/>
    <s v="Ra√∫l Fern√°ndez, Fele Mart√≠nez, Juanma Cifuentes, Hovik Keuchkerian, Albert Ribalta, Jordi Vilches, Adri√°n Lastra, Raquel Salvador, Marta Brucart, Betsy Turnez"/>
    <n v="10"/>
    <s v="Spain"/>
    <s v="Spain"/>
    <n v="1"/>
    <d v="2018-07-19T00:00:00"/>
    <n v="2018"/>
    <x v="5"/>
    <s v="85 min"/>
    <n v="85"/>
    <n v="85"/>
    <n v="212.13915373104487"/>
    <s v=""/>
    <s v="Comedies, International Movies"/>
    <s v="Comedies"/>
    <s v="Comedies, International Movies"/>
    <n v="2"/>
  </r>
  <r>
    <n v="4844"/>
    <s v="s4844"/>
    <x v="0"/>
    <s v="Pedal the World"/>
    <s v="Felix Starck"/>
    <s v="Felix Starck"/>
    <n v="1"/>
    <s v="Germany"/>
    <s v="Germany"/>
    <n v="1"/>
    <d v="2018-06-01T00:00:00"/>
    <n v="2015"/>
    <x v="5"/>
    <s v="85 min"/>
    <n v="85"/>
    <n v="85"/>
    <n v="212.13915373104487"/>
    <s v=""/>
    <s v="Documentaries, International Movies, Sports Movies"/>
    <s v="Documentaries"/>
    <s v="Documentaries, International Movies, Sports Movies"/>
    <n v="3"/>
  </r>
  <r>
    <n v="5227"/>
    <s v="s5227"/>
    <x v="0"/>
    <s v="The Babysitter"/>
    <s v="McG"/>
    <s v="Samara Weaving, Hana Mae Lee, Judah Lewis, Robbie Amell, Bella Thorne, Andrew Bachelor, Emily Alyn Lind, Leslie Bibb, Ken Marino"/>
    <n v="9"/>
    <s v="United States"/>
    <s v="United States"/>
    <n v="1"/>
    <d v="2017-10-13T00:00:00"/>
    <n v="2017"/>
    <x v="5"/>
    <s v="85 min"/>
    <n v="85"/>
    <n v="85"/>
    <n v="212.13915373104487"/>
    <s v=""/>
    <s v="Comedies, Horror Movies"/>
    <s v="Comedies"/>
    <s v="Comedies, Horror Movies"/>
    <n v="2"/>
  </r>
  <r>
    <n v="5257"/>
    <s v="s5257"/>
    <x v="0"/>
    <s v="Out of Thin Air"/>
    <s v="Dylan Howitt"/>
    <m/>
    <n v="0"/>
    <m/>
    <m/>
    <n v="0"/>
    <d v="2017-09-29T00:00:00"/>
    <n v="2017"/>
    <x v="5"/>
    <s v="85 min"/>
    <n v="85"/>
    <n v="85"/>
    <n v="212.13915373104487"/>
    <s v=""/>
    <s v="Documentaries, International Movies"/>
    <s v="Documentaries"/>
    <s v="Documentaries, International Movies"/>
    <n v="2"/>
  </r>
  <r>
    <n v="5537"/>
    <s v="s5537"/>
    <x v="0"/>
    <s v="Frat Star"/>
    <s v="Grant S. Johnson, Ippsie Jones"/>
    <s v="Connor Lawrence, Justin Mark, Cathryn Dylan, Chris Elliott, Tyler Weaks, Max Sheldon, Austin Ramsey, Peter O'Connor, Nicole Balsam, Kaitlin Mesh"/>
    <n v="10"/>
    <s v="United States"/>
    <s v="United States"/>
    <n v="1"/>
    <d v="2017-04-10T00:00:00"/>
    <n v="2017"/>
    <x v="5"/>
    <s v="85 min"/>
    <n v="85"/>
    <n v="85"/>
    <n v="212.13915373104487"/>
    <s v=""/>
    <s v="Comedies"/>
    <s v="Comedies"/>
    <s v="Comedies"/>
    <n v="1"/>
  </r>
  <r>
    <n v="5887"/>
    <s v="s5887"/>
    <x v="0"/>
    <s v="Manson Family Vacation"/>
    <s v="J. Davis"/>
    <s v="Jay Duplass, Linas Phillips, Leonora Pitts, Adam Chernick, Davie-Blue, Suzanne Ford, Tobin Bell"/>
    <n v="7"/>
    <s v="United States"/>
    <s v="United States"/>
    <n v="1"/>
    <d v="2015-10-27T00:00:00"/>
    <n v="2015"/>
    <x v="5"/>
    <s v="85 min"/>
    <n v="85"/>
    <n v="85"/>
    <n v="212.13915373104487"/>
    <s v=""/>
    <s v="Comedies, Dramas, Independent Movies"/>
    <s v="Comedies"/>
    <s v="Comedies, Dramas, Independent Movies"/>
    <n v="3"/>
  </r>
  <r>
    <n v="6117"/>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n v="15"/>
    <s v="Ireland"/>
    <s v="Ireland, United Kingdom, United States"/>
    <n v="3"/>
    <d v="2020-06-01T00:00:00"/>
    <n v="1989"/>
    <x v="3"/>
    <s v="85 min"/>
    <n v="85"/>
    <n v="85"/>
    <n v="212.13915373104487"/>
    <s v=""/>
    <s v="Children &amp; Family Movies"/>
    <s v="Children &amp; Family Movies"/>
    <s v="Children &amp; Family Movies"/>
    <n v="1"/>
  </r>
  <r>
    <n v="6159"/>
    <s v="s6159"/>
    <x v="0"/>
    <s v="An Upper Egyptian"/>
    <s v="Ismail Farouk, Hazem Fouda"/>
    <s v="Mohamed Ramadan, Randa El Behery, Nermin Maher, Inas El Naggar, Mayar El Gheity, Hassan Abdulfattah, Sabri Abdulmonem, Alaa Zenhom, Abdalah Mishrif, Mohamed Soliman"/>
    <n v="10"/>
    <s v="Egypt"/>
    <s v="Egypt"/>
    <n v="1"/>
    <d v="2019-06-20T00:00:00"/>
    <n v="2014"/>
    <x v="5"/>
    <s v="85 min"/>
    <n v="85"/>
    <n v="85"/>
    <n v="212.13915373104487"/>
    <s v=""/>
    <s v="Comedies, Dramas, International Movies"/>
    <s v="Comedies"/>
    <s v="Comedies, Dramas, International Movies"/>
    <n v="3"/>
  </r>
  <r>
    <n v="6335"/>
    <s v="s6335"/>
    <x v="0"/>
    <s v="Blockbuster"/>
    <s v="July Hygreck"/>
    <s v="Syrus Shahidi, Lionel Abelanski, Charlotte Gabris, Tom Hygreck, Sylvain Quimene, Laura Boujenah, Foed Amara"/>
    <n v="7"/>
    <s v="France"/>
    <s v="France"/>
    <n v="1"/>
    <d v="2018-01-24T00:00:00"/>
    <n v="2017"/>
    <x v="5"/>
    <s v="85 min"/>
    <n v="85"/>
    <n v="85"/>
    <n v="212.13915373104487"/>
    <s v=""/>
    <s v="Comedies, Independent Movies, International Movies"/>
    <s v="Comedies"/>
    <s v="Comedies, Independent Movies, International Movies"/>
    <n v="3"/>
  </r>
  <r>
    <n v="6346"/>
    <s v="s6346"/>
    <x v="0"/>
    <s v="Blurred Lines: Inside the Art World"/>
    <s v="Barry Avrich"/>
    <m/>
    <n v="0"/>
    <s v="Canada"/>
    <s v="Canada"/>
    <n v="1"/>
    <d v="2017-12-31T00:00:00"/>
    <n v="2017"/>
    <x v="5"/>
    <s v="85 min"/>
    <n v="85"/>
    <n v="85"/>
    <n v="212.13915373104487"/>
    <s v=""/>
    <s v="Documentaries"/>
    <s v="Documentaries"/>
    <s v="Documentaries"/>
    <n v="1"/>
  </r>
  <r>
    <n v="6425"/>
    <s v="s6425"/>
    <x v="0"/>
    <s v="Carriers"/>
    <s v="√Älex Pastor, David Pastor"/>
    <s v="Lou Taylor Pucci, Chris Pine, Piper Perabo, Emily VanCamp, Christopher Meloni, Kiernan Shipka, Ron McClary, Mark Moses"/>
    <n v="8"/>
    <s v="United States"/>
    <s v="United States"/>
    <n v="1"/>
    <d v="2019-11-20T00:00:00"/>
    <n v="2009"/>
    <x v="2"/>
    <s v="85 min"/>
    <n v="85"/>
    <n v="85"/>
    <n v="212.13915373104487"/>
    <s v=""/>
    <s v="Horror Movies, Sci-Fi &amp; Fantasy, Thrillers"/>
    <s v="Horror Movies"/>
    <s v="Horror Movies, Sci-Fi &amp; Fantasy, Thrillers"/>
    <n v="3"/>
  </r>
  <r>
    <n v="6504"/>
    <s v="s6504"/>
    <x v="0"/>
    <s v="Cloverfield"/>
    <s v="Matt Reeves"/>
    <s v="Lizzy Caplan, Jessica Lucas, T.J. Miller, Michael Stahl-David, Mike Vogel, Odette Annable, Anjul Nigam, Margot Farley, Theo Rossi, Brian Klugman"/>
    <n v="10"/>
    <s v="United States"/>
    <s v="United States"/>
    <n v="1"/>
    <d v="2020-01-01T00:00:00"/>
    <n v="2008"/>
    <x v="2"/>
    <s v="85 min"/>
    <n v="85"/>
    <n v="85"/>
    <n v="212.13915373104487"/>
    <s v=""/>
    <s v="Action &amp; Adventure, Horror Movies, Sci-Fi &amp; Fantasy"/>
    <s v="Action &amp; Adventure"/>
    <s v="Action &amp; Adventure, Horror Movies, Sci-Fi &amp; Fantasy"/>
    <n v="3"/>
  </r>
  <r>
    <n v="6656"/>
    <s v="s6656"/>
    <x v="0"/>
    <s v="Dumb and Dumberer: When Harry Met Lloyd"/>
    <s v="Troy Miller"/>
    <s v="Eric Christian Olsen, Derek Richardson, Rachel Nichols, Cheri Oteri, Luis Guzm√°n, Elden Henson, William Lee Scott, Mimi Rogers, Eugene Levy"/>
    <n v="9"/>
    <s v="United States"/>
    <s v="United States"/>
    <n v="1"/>
    <d v="2019-10-01T00:00:00"/>
    <n v="2003"/>
    <x v="2"/>
    <s v="85 min"/>
    <n v="85"/>
    <n v="85"/>
    <n v="212.13915373104487"/>
    <s v=""/>
    <s v="Comedies"/>
    <s v="Comedies"/>
    <s v="Comedies"/>
    <n v="1"/>
  </r>
  <r>
    <n v="6701"/>
    <s v="s6701"/>
    <x v="0"/>
    <s v="Entanglement"/>
    <s v="Jason James"/>
    <s v="Thomas Middleditch, Jess Weixler, Diana Bang, Randal Edwards, Marilyn Norry, Johannah Newmarch, Nicole LaPlaca"/>
    <n v="7"/>
    <s v="Canada"/>
    <s v="Canada"/>
    <n v="1"/>
    <d v="2018-12-09T00:00:00"/>
    <n v="2018"/>
    <x v="5"/>
    <s v="85 min"/>
    <n v="85"/>
    <n v="85"/>
    <n v="212.13915373104487"/>
    <s v=""/>
    <s v="Dramas, Independent Movies, Romantic Movies"/>
    <s v="Dramas"/>
    <s v="Dramas, Independent Movies, Romantic Movies"/>
    <n v="3"/>
  </r>
  <r>
    <n v="6844"/>
    <s v="s6844"/>
    <x v="0"/>
    <s v="Getting Played"/>
    <s v="David Silberg"/>
    <s v="Carmen Electra, Stacey Dash, Vivica A. Fox, Bill Bellamy, Kathy Najimy, Joe Torry, Dorian Gregory, Mindy Sterling, Joseph C. Phillips, Larry B. Scott, Michael Jai White, Sheryl Underwood, Earthquake"/>
    <n v="13"/>
    <s v="United States"/>
    <s v="United States"/>
    <n v="1"/>
    <d v="2019-11-01T00:00:00"/>
    <n v="2005"/>
    <x v="2"/>
    <s v="85 min"/>
    <n v="85"/>
    <n v="85"/>
    <n v="212.13915373104487"/>
    <s v=""/>
    <s v="Comedies, Romantic Movies"/>
    <s v="Comedies"/>
    <s v="Comedies, Romantic Movies"/>
    <n v="2"/>
  </r>
  <r>
    <n v="6943"/>
    <s v="s6943"/>
    <x v="0"/>
    <s v="Havenhurst"/>
    <s v="Andrew C. Erin"/>
    <s v="Julie Benz, Belle Shouse, Josh Stamberg, Danielle Harris, Douglas Tait, Matt Lasky, Dendrie Taylor, Toby Huss, Jennifer Blanc, Fionnula Flanagan"/>
    <n v="10"/>
    <s v="United States"/>
    <s v="United States"/>
    <n v="1"/>
    <d v="2017-06-10T00:00:00"/>
    <n v="2016"/>
    <x v="5"/>
    <s v="85 min"/>
    <n v="85"/>
    <n v="85"/>
    <n v="212.13915373104487"/>
    <s v=""/>
    <s v="Horror Movies, Thrillers"/>
    <s v="Horror Movies"/>
    <s v="Horror Movies, Thrillers"/>
    <n v="2"/>
  </r>
  <r>
    <n v="7000"/>
    <s v="s7000"/>
    <x v="0"/>
    <s v="Horror Story"/>
    <s v="Ayush Raina"/>
    <s v="Karan Kundra, Nishant Malkani, Hassan Zaidi, Ravish Desai, Radhika Menon, Aparna Bajpai, Nandini Vaid, Sheetal Singh, Bikramjeet Singh, Masood Akhtar"/>
    <n v="10"/>
    <s v="India"/>
    <s v="India"/>
    <n v="1"/>
    <d v="2019-04-12T00:00:00"/>
    <n v="2013"/>
    <x v="1"/>
    <s v="85 min"/>
    <n v="85"/>
    <n v="85"/>
    <n v="212.13915373104487"/>
    <s v=""/>
    <s v="Horror Movies, International Movies"/>
    <s v="Horror Movies"/>
    <s v="Horror Movies, International Movies"/>
    <n v="2"/>
  </r>
  <r>
    <n v="7031"/>
    <s v="s7031"/>
    <x v="0"/>
    <s v="Hurricane Bianca"/>
    <s v="Matt Kugelman"/>
    <s v="Roy Haylock, Bianca Leigh, Denton Blane Everett, Willam Belli, D.J. &quot;Shangela&quot; Pierce, Justin &quot;Alyssa Edwards&quot; Johnson, Molly Ryman, Ted Ferguson, Rachel Dratch, Alan Cumming, Margaret Cho, RuPaul"/>
    <n v="12"/>
    <s v="United States"/>
    <s v="United States"/>
    <n v="1"/>
    <d v="2017-01-01T00:00:00"/>
    <n v="2016"/>
    <x v="5"/>
    <s v="85 min"/>
    <n v="85"/>
    <n v="85"/>
    <n v="212.13915373104487"/>
    <s v=""/>
    <s v="Comedies, Independent Movies, LGBTQ Movies"/>
    <s v="Comedies"/>
    <s v="Comedies, Independent Movies, LGBTQ Movies"/>
    <n v="3"/>
  </r>
  <r>
    <n v="7032"/>
    <s v="s7032"/>
    <x v="0"/>
    <s v="Hurricane Bianca: From Russia With Hate"/>
    <s v="Matt Kugelman"/>
    <s v="Roy Haylock, Rachel Dratch, Brian McCook, D.J. &quot;Shangela&quot; Pierce, Doug Plaut, Cheyenne Jackson, Kristen Johnston, Heather McDonald, Wanda Sykes, Janeane Garofalo"/>
    <n v="10"/>
    <s v="United States"/>
    <s v="United States"/>
    <n v="1"/>
    <d v="2018-08-15T00:00:00"/>
    <n v="2018"/>
    <x v="5"/>
    <s v="85 min"/>
    <n v="85"/>
    <n v="85"/>
    <n v="212.13915373104487"/>
    <s v=""/>
    <s v="Comedies, Independent Movies, LGBTQ Movies"/>
    <s v="Comedies"/>
    <s v="Comedies, Independent Movies, LGBTQ Movies"/>
    <n v="3"/>
  </r>
  <r>
    <n v="7165"/>
    <s v="s7165"/>
    <x v="0"/>
    <s v="Kahlil Gibran's The Prophet"/>
    <s v="Roger Allers, Ga√´tan Brizzi, Paul Brizzi, Joan C. Gratz, Mohammed Saeed Harib, Tomm Moore, Nina Paley, Bill Plympton, Joann Sfar, Michael Socha"/>
    <s v="Liam Neeson, Salma Hayek, John Krasinski, Frank Langella, Alfred Molina, John Rhys-Davies, Quvenzhan√© Wallis"/>
    <n v="7"/>
    <s v="United States"/>
    <s v="United States, France, Canada, Lebanon, Qatar"/>
    <n v="5"/>
    <d v="2017-10-01T00:00:00"/>
    <n v="2014"/>
    <x v="7"/>
    <s v="85 min"/>
    <n v="85"/>
    <n v="85"/>
    <n v="212.13915373104487"/>
    <s v=""/>
    <s v="Children &amp; Family Movies, Dramas"/>
    <s v="Children &amp; Family Movies"/>
    <s v="Children &amp; Family Movies, Dramas"/>
    <n v="2"/>
  </r>
  <r>
    <n v="7173"/>
    <s v="s7173"/>
    <x v="0"/>
    <s v="Katt Williams: Live"/>
    <s v="Alphonso J. Wesson"/>
    <s v="Katt Williams"/>
    <n v="1"/>
    <s v="United States"/>
    <s v="United States"/>
    <n v="1"/>
    <d v="2018-07-19T00:00:00"/>
    <n v="2006"/>
    <x v="11"/>
    <s v="85 min"/>
    <n v="85"/>
    <n v="85"/>
    <n v="212.13915373104487"/>
    <s v=""/>
    <s v="Stand-Up Comedy"/>
    <s v="Stand-Up Comedy"/>
    <s v="Stand-Up Comedy"/>
    <n v="1"/>
  </r>
  <r>
    <n v="7237"/>
    <s v="s7237"/>
    <x v="0"/>
    <s v="Kristy"/>
    <s v="Oliver Blackburn"/>
    <s v="Haley Bennett, Ashley Greene, Erica Ash, Lucas Till, Chris Coy, Al Vicente, Wayne P√©re, Jon Arthur, Mike Seal"/>
    <n v="9"/>
    <s v="United States"/>
    <s v="United States"/>
    <n v="1"/>
    <d v="2015-10-31T00:00:00"/>
    <n v="2013"/>
    <x v="11"/>
    <s v="85 min"/>
    <n v="85"/>
    <n v="85"/>
    <n v="212.13915373104487"/>
    <s v=""/>
    <s v="Horror Movies"/>
    <s v="Horror Movies"/>
    <s v="Horror Movies"/>
    <n v="1"/>
  </r>
  <r>
    <n v="7316"/>
    <s v="s7316"/>
    <x v="0"/>
    <s v="Little Men"/>
    <s v="Ira Sachs"/>
    <s v="Greg Kinnear, Jennifer Ehle, Paulina Garc√≠a, Alfred Molina, Michael Barbieri, Theo Taplitz, Talia Balsam, Maliq Johnson, Anthony A. Flamminio, Madison Wright, John Procaccino"/>
    <n v="11"/>
    <s v="United States"/>
    <s v="United States, Greece, Brazil"/>
    <n v="3"/>
    <d v="2017-01-12T00:00:00"/>
    <n v="2016"/>
    <x v="7"/>
    <s v="85 min"/>
    <n v="85"/>
    <n v="85"/>
    <n v="212.13915373104487"/>
    <s v=""/>
    <s v="Dramas, Independent Movies"/>
    <s v="Dramas"/>
    <s v="Dramas, Independent Movies"/>
    <n v="2"/>
  </r>
  <r>
    <n v="7328"/>
    <s v="s7328"/>
    <x v="0"/>
    <s v="Locke"/>
    <s v="Steven Knight"/>
    <s v="Tom Hardy, Olivia Colman, Ruth Wilson, Andrew Scott, Ben Daniels, Tom Holland, Bill Milner, Danny Webb, Alice Lowe, Silas Carson"/>
    <n v="10"/>
    <s v="United Kingdom"/>
    <s v="United Kingdom, United States"/>
    <n v="2"/>
    <d v="2018-07-15T00:00:00"/>
    <n v="2013"/>
    <x v="12"/>
    <s v="85 min"/>
    <n v="85"/>
    <n v="85"/>
    <n v="212.13915373104487"/>
    <s v=""/>
    <s v="Dramas, Independent Movies"/>
    <s v="Dramas"/>
    <s v="Dramas, Independent Movies"/>
    <n v="2"/>
  </r>
  <r>
    <n v="7467"/>
    <s v="s7467"/>
    <x v="0"/>
    <s v="Miss Me This Christmas"/>
    <s v="Kenny Young"/>
    <s v="Eva Marcille, Richard Gant, Redaric Williams, Allen Maldonado, Erica Ash, Brely Evans"/>
    <n v="6"/>
    <s v="United States"/>
    <s v="United States"/>
    <n v="1"/>
    <d v="2017-12-19T00:00:00"/>
    <n v="2017"/>
    <x v="1"/>
    <s v="85 min"/>
    <n v="85"/>
    <n v="85"/>
    <n v="212.13915373104487"/>
    <s v=""/>
    <s v="Romantic Movies"/>
    <s v="Romantic Movies"/>
    <s v="Romantic Movies"/>
    <n v="1"/>
  </r>
  <r>
    <n v="7526"/>
    <s v="s7526"/>
    <x v="0"/>
    <s v="Mune: Guardian of the Moon"/>
    <s v="Alexandre Heboyan, Beno√Æt Philippon"/>
    <s v="Joshua J. Ballard, Nicole Provost, Trevor Devall, Michael Dobson, Jonathan Love, Davey Grant"/>
    <n v="6"/>
    <s v="France"/>
    <s v="France"/>
    <n v="1"/>
    <d v="2018-01-26T00:00:00"/>
    <n v="2014"/>
    <x v="7"/>
    <s v="85 min"/>
    <n v="85"/>
    <n v="85"/>
    <n v="212.13915373104487"/>
    <s v=""/>
    <s v="Children &amp; Family Movies"/>
    <s v="Children &amp; Family Movies"/>
    <s v="Children &amp; Family Movies"/>
    <n v="1"/>
  </r>
  <r>
    <n v="7556"/>
    <s v="s7556"/>
    <x v="0"/>
    <s v="Nails"/>
    <s v="Dennis Bartok"/>
    <s v="Leah McNamara, Shauna Macdonald, Steve Wall, Ross Noble, Charlotte Bradley, Richard Foster-King, Dennis Bartok, Robert O'Mahoney, Muireann D'Arcy"/>
    <n v="9"/>
    <s v="Ireland"/>
    <s v="Ireland"/>
    <n v="1"/>
    <d v="2018-03-10T00:00:00"/>
    <n v="2017"/>
    <x v="5"/>
    <s v="85 min"/>
    <n v="85"/>
    <n v="85"/>
    <n v="212.13915373104487"/>
    <s v=""/>
    <s v="Horror Movies"/>
    <s v="Horror Movies"/>
    <s v="Horror Movies"/>
    <n v="1"/>
  </r>
  <r>
    <n v="7735"/>
    <s v="s7735"/>
    <x v="0"/>
    <s v="Phantom Boy"/>
    <s v="Jean-Loup Felicioli, Alain Gagnol"/>
    <s v="Marcus D'Angelo, Vincent D'Onofrio, Fred Armisen, Jared Padalecki, Joey Camen, Brian T. Delaney, Melissa Disney, Bill Lobley, Amanda C√©line Miller, Dana Snyder, Stephanie Sheh"/>
    <n v="11"/>
    <s v="France"/>
    <s v="France, Belgium"/>
    <n v="2"/>
    <d v="2017-10-01T00:00:00"/>
    <n v="2015"/>
    <x v="7"/>
    <s v="85 min"/>
    <n v="85"/>
    <n v="85"/>
    <n v="212.13915373104487"/>
    <s v=""/>
    <s v="Action &amp; Adventure, Dramas, International Movies"/>
    <s v="Action &amp; Adventure"/>
    <s v="Action &amp; Adventure, Dramas, International Movies"/>
    <n v="3"/>
  </r>
  <r>
    <n v="7986"/>
    <s v="s7986"/>
    <x v="0"/>
    <s v="Set Up"/>
    <s v="Mike Gunther"/>
    <s v="50 Cent, Ryan Phillippe, Bruce Willis, Rory Markham, Jenna Dewan, Brett Granstaff, Randy Couture, Susie Abromeit, Ron Turner, James Remar"/>
    <n v="10"/>
    <s v="United States"/>
    <s v="United States"/>
    <n v="1"/>
    <d v="2020-01-10T00:00:00"/>
    <n v="2011"/>
    <x v="12"/>
    <s v="85 min"/>
    <n v="85"/>
    <n v="85"/>
    <n v="212.13915373104487"/>
    <s v=""/>
    <s v="Action &amp; Adventure"/>
    <s v="Action &amp; Adventure"/>
    <s v="Action &amp; Adventure"/>
    <n v="1"/>
  </r>
  <r>
    <n v="8062"/>
    <s v="s8062"/>
    <x v="0"/>
    <s v="Sour Grapes"/>
    <s v="Jerry Rothwell, Reuben Atlas"/>
    <m/>
    <n v="0"/>
    <s v="United Kingdom"/>
    <s v="United Kingdom"/>
    <n v="1"/>
    <d v="2016-11-18T00:00:00"/>
    <n v="2016"/>
    <x v="11"/>
    <s v="85 min"/>
    <n v="85"/>
    <n v="85"/>
    <n v="212.13915373104487"/>
    <s v=""/>
    <s v="Documentaries"/>
    <s v="Documentaries"/>
    <s v="Documentaries"/>
    <n v="1"/>
  </r>
  <r>
    <n v="8105"/>
    <s v="s8105"/>
    <x v="0"/>
    <s v="Strike a Pose"/>
    <s v="Ester Gould, Reijer Zwaan"/>
    <m/>
    <n v="0"/>
    <s v="Netherlands"/>
    <s v="Netherlands, Belgium"/>
    <n v="2"/>
    <d v="2017-04-07T00:00:00"/>
    <n v="2016"/>
    <x v="5"/>
    <s v="85 min"/>
    <n v="85"/>
    <n v="85"/>
    <n v="212.13915373104487"/>
    <s v=""/>
    <s v="Documentaries, International Movies, LGBTQ Movies"/>
    <s v="Documentaries"/>
    <s v="Documentaries, International Movies, LGBTQ Movies"/>
    <n v="3"/>
  </r>
  <r>
    <n v="8121"/>
    <s v="s8121"/>
    <x v="0"/>
    <s v="Sunrise"/>
    <s v="Partho Sen-Gupta"/>
    <s v="Adil Hussain, Tannishtha Chatterjee, Gulnaaz Ansari, Komal Gupta, Esha Amlani, Ashalata Wabgaonkar, Hridaynath Jadhav, Chinmay Kambli, Nandini Bora, Komal Gawade"/>
    <n v="10"/>
    <s v="India"/>
    <s v="India, France"/>
    <n v="2"/>
    <d v="2017-03-15T00:00:00"/>
    <n v="2014"/>
    <x v="5"/>
    <s v="85 min"/>
    <n v="85"/>
    <n v="85"/>
    <n v="212.13915373104487"/>
    <s v=""/>
    <s v="Dramas, Independent Movies, International Movies"/>
    <s v="Dramas"/>
    <s v="Dramas, Independent Movies, International Movies"/>
    <n v="3"/>
  </r>
  <r>
    <n v="8275"/>
    <s v="s8275"/>
    <x v="0"/>
    <s v="The Detained"/>
    <s v="Blair Hayes"/>
    <s v="Alex Frnka, Sarah Davenport, Henry Zaga, Coy Stewart, Jennifer Robyn Jacobs, Gillian Vigman, Kevin Blake"/>
    <n v="7"/>
    <s v="United States"/>
    <s v="United States"/>
    <n v="1"/>
    <d v="2019-02-15T00:00:00"/>
    <n v="2017"/>
    <x v="1"/>
    <s v="85 min"/>
    <n v="85"/>
    <n v="85"/>
    <n v="212.13915373104487"/>
    <s v=""/>
    <s v="Horror Movies, Thrillers"/>
    <s v="Horror Movies"/>
    <s v="Horror Movies, Thrillers"/>
    <n v="2"/>
  </r>
  <r>
    <n v="8291"/>
    <s v="s8291"/>
    <x v="0"/>
    <s v="The Evil Dead"/>
    <s v="Sam Raimi"/>
    <s v="Bruce Campbell, Ellen Sandweiss, Richard DeManincor, Betsy Baker, Theresa Tilly, Bill Vincent, Scott Spiegel, Ivan Raimi, David Horton, John Cameron, Ted Raimi"/>
    <n v="11"/>
    <s v="United States"/>
    <s v="United States"/>
    <n v="1"/>
    <d v="2020-01-10T00:00:00"/>
    <n v="1981"/>
    <x v="5"/>
    <s v="85 min"/>
    <n v="85"/>
    <n v="85"/>
    <n v="212.13915373104487"/>
    <s v=""/>
    <s v="Classic Movies, Cult Movies, Horror Movies"/>
    <s v="Classic Movies"/>
    <s v="Classic Movies, Cult Movies, Horror Movies"/>
    <n v="3"/>
  </r>
  <r>
    <n v="8339"/>
    <s v="s8339"/>
    <x v="0"/>
    <s v="The Haunting of Molly Hartley"/>
    <s v="Mickey Liddell"/>
    <s v="Haley Bennett, Jake Weber, Chace Crawford, Shannon Woodward, Shanna Collins, AnnaLynne McCord, Marin Hinkle, Nina Siemaszko, Josh Stewart, Jessica Lowndes, Randy Wayne"/>
    <n v="11"/>
    <s v="United States"/>
    <s v="United States"/>
    <n v="1"/>
    <d v="2018-10-04T00:00:00"/>
    <n v="2008"/>
    <x v="2"/>
    <s v="85 min"/>
    <n v="85"/>
    <n v="85"/>
    <n v="212.13915373104487"/>
    <s v=""/>
    <s v="Horror Movies, Thrillers"/>
    <s v="Horror Movies"/>
    <s v="Horror Movies, Thrillers"/>
    <n v="2"/>
  </r>
  <r>
    <n v="8395"/>
    <s v="s8395"/>
    <x v="0"/>
    <s v="The Little Mermaid"/>
    <s v="Blake Harris, Chris Bouchard"/>
    <s v="William Moseley, Poppy Drayton, Loreto Peralta, Armando Gutierrez, Shirley MacLaine, Gina Gershon, Shanna Collins, Chris Yong, Jo Marie Payton, Tom Nowicki"/>
    <n v="10"/>
    <s v="United States"/>
    <s v="United States"/>
    <n v="1"/>
    <d v="2018-12-01T00:00:00"/>
    <n v="2018"/>
    <x v="7"/>
    <s v="85 min"/>
    <n v="85"/>
    <n v="85"/>
    <n v="212.13915373104487"/>
    <s v=""/>
    <s v="Children &amp; Family Movies, Dramas"/>
    <s v="Children &amp; Family Movies"/>
    <s v="Children &amp; Family Movies, Dramas"/>
    <n v="2"/>
  </r>
  <r>
    <n v="8410"/>
    <s v="s8410"/>
    <x v="0"/>
    <s v="The Mad Monk"/>
    <s v="Johnny To"/>
    <s v="Stephen Chow, Maggie Cheung, Anthony Wong Chau-Sang, Kirk Wong, Ng Man-Tat, Anita Mui"/>
    <n v="6"/>
    <s v="Hong Kong"/>
    <s v="Hong Kong"/>
    <n v="1"/>
    <d v="2018-08-16T00:00:00"/>
    <n v="1993"/>
    <x v="1"/>
    <s v="85 min"/>
    <n v="85"/>
    <n v="85"/>
    <n v="212.13915373104487"/>
    <s v=""/>
    <s v="Comedies, International Movies, Sci-Fi &amp; Fantasy"/>
    <s v="Comedies"/>
    <s v="Comedies, International Movies, Sci-Fi &amp; Fantasy"/>
    <n v="3"/>
  </r>
  <r>
    <n v="8434"/>
    <s v="s8434"/>
    <x v="0"/>
    <s v="The Naked Gun 2 1/2: The Smell of Fear"/>
    <s v="David Zucker"/>
    <s v="Leslie Nielsen, Priscilla Presley, George Kennedy, O.J. Simpson, Robert Goulet, Richard Griffiths, Jacqueline Brookes"/>
    <n v="7"/>
    <m/>
    <m/>
    <n v="0"/>
    <d v="2020-01-01T00:00:00"/>
    <n v="1991"/>
    <x v="2"/>
    <s v="85 min"/>
    <n v="85"/>
    <n v="85"/>
    <n v="212.13915373104487"/>
    <s v=""/>
    <s v="Comedies"/>
    <s v="Comedies"/>
    <s v="Comedies"/>
    <n v="1"/>
  </r>
  <r>
    <n v="8435"/>
    <s v="s8435"/>
    <x v="0"/>
    <s v="The Naked Gun: From the Files of Police Squad!"/>
    <s v="David Zucker"/>
    <s v="Leslie Nielsen, Priscilla Presley, George Kennedy, Ricardo Montalban, O.J. Simpson, Raye Birk, Susan Beaubian, Nancy Marchand"/>
    <n v="8"/>
    <s v="United States"/>
    <s v="United States"/>
    <n v="1"/>
    <d v="2021-01-01T00:00:00"/>
    <n v="1988"/>
    <x v="2"/>
    <s v="85 min"/>
    <n v="85"/>
    <n v="85"/>
    <n v="212.13915373104487"/>
    <s v=""/>
    <s v="Comedies, Cult Movies"/>
    <s v="Comedies"/>
    <s v="Comedies, Cult Movies"/>
    <n v="2"/>
  </r>
  <r>
    <n v="8570"/>
    <s v="s8570"/>
    <x v="0"/>
    <s v="The Young Vagabond"/>
    <s v="Sze Yu Lau"/>
    <s v="Chia-Hui Liu, Wong Yu, Jason Pai Piao, Lung Wei Wang, Hoi-Shan Kwan, Feng Ku, San Nam Hung, Kuo Hua Chang, Feng Kuan"/>
    <n v="9"/>
    <s v="Hong Kong"/>
    <s v="Hong Kong"/>
    <n v="1"/>
    <d v="2018-08-16T00:00:00"/>
    <n v="1985"/>
    <x v="1"/>
    <s v="85 min"/>
    <n v="85"/>
    <n v="85"/>
    <n v="212.13915373104487"/>
    <s v=""/>
    <s v="Action &amp; Adventure, Comedies, International Movies"/>
    <s v="Action &amp; Adventure"/>
    <s v="Action &amp; Adventure, Comedies, International Movies"/>
    <n v="3"/>
  </r>
  <r>
    <n v="8747"/>
    <s v="s8747"/>
    <x v="0"/>
    <s v="Winnie"/>
    <s v="Pascale Lamche"/>
    <m/>
    <n v="0"/>
    <s v="France"/>
    <s v="France, Netherlands, South Africa, Finland"/>
    <n v="4"/>
    <d v="2018-02-26T00:00:00"/>
    <n v="2017"/>
    <x v="1"/>
    <s v="85 min"/>
    <n v="85"/>
    <n v="85"/>
    <n v="212.13915373104487"/>
    <s v=""/>
    <s v="Documentaries, International Movies"/>
    <s v="Documentaries"/>
    <s v="Documentaries, International Movies"/>
    <n v="2"/>
  </r>
  <r>
    <n v="8788"/>
    <s v="s8788"/>
    <x v="0"/>
    <s v="You Can‚Äôt Fight Christmas"/>
    <s v="Kenny Young"/>
    <s v="Brely Evans, Andra Fuller, Persia White, Porscha Coleman, Travis Winfrey, Nathan Davis Jr., Dedrick Bonner, Matthew Jones, Larry Poindexter, Richard Gant, Marla Gibbs"/>
    <n v="11"/>
    <s v="United States"/>
    <s v="United States"/>
    <n v="1"/>
    <d v="2017-12-19T00:00:00"/>
    <n v="2017"/>
    <x v="6"/>
    <s v="85 min"/>
    <n v="85"/>
    <n v="85"/>
    <n v="212.13915373104487"/>
    <s v=""/>
    <s v="Comedies, Romantic Movies"/>
    <s v="Comedies"/>
    <s v="Comedies, Romantic Movies"/>
    <n v="2"/>
  </r>
  <r>
    <n v="164"/>
    <s v="s164"/>
    <x v="0"/>
    <s v="My Boss's Daughter"/>
    <s v="David Zucker"/>
    <s v="Ashton Kutcher, Tara Reid, Jeffrey Tambor, Andy Richter, Michael Madsen, Jon Abrahams, David Koechner, Carmen Electra, Kenan Thompson, Terence Stamp, Molly Shannon"/>
    <n v="11"/>
    <s v="United States"/>
    <s v="United States"/>
    <n v="1"/>
    <d v="2021-09-01T00:00:00"/>
    <n v="2003"/>
    <x v="12"/>
    <s v="86 min"/>
    <n v="86"/>
    <n v="86"/>
    <n v="184.00915862421076"/>
    <s v=""/>
    <s v="Comedies, Romantic Movies"/>
    <s v="Comedies"/>
    <s v="Comedies, Romantic Movies"/>
    <n v="2"/>
  </r>
  <r>
    <n v="186"/>
    <s v="s186"/>
    <x v="0"/>
    <s v="Untold: Crime &amp; Penalties"/>
    <s v="Chapman Way, Maclain Way"/>
    <m/>
    <n v="0"/>
    <m/>
    <m/>
    <n v="0"/>
    <d v="2021-08-31T00:00:00"/>
    <n v="2021"/>
    <x v="5"/>
    <s v="86 min"/>
    <n v="86"/>
    <n v="86"/>
    <n v="184.00915862421076"/>
    <s v=""/>
    <s v="Documentaries, Sports Movies"/>
    <s v="Documentaries"/>
    <s v="Documentaries, Sports Movies"/>
    <n v="2"/>
  </r>
  <r>
    <n v="231"/>
    <s v="s231"/>
    <x v="0"/>
    <s v="The River Runner"/>
    <s v="Rush Sturges"/>
    <m/>
    <n v="0"/>
    <m/>
    <m/>
    <n v="0"/>
    <d v="2021-08-25T00:00:00"/>
    <n v="2021"/>
    <x v="5"/>
    <s v="86 min"/>
    <n v="86"/>
    <n v="86"/>
    <n v="184.00915862421076"/>
    <s v=""/>
    <s v="Documentaries, Sports Movies"/>
    <s v="Documentaries"/>
    <s v="Documentaries, Sports Movies"/>
    <n v="2"/>
  </r>
  <r>
    <n v="256"/>
    <s v="s256"/>
    <x v="0"/>
    <s v="Memories of a Murderer: The Nilsen Tapes"/>
    <s v="Michael Harte"/>
    <m/>
    <n v="0"/>
    <m/>
    <m/>
    <n v="0"/>
    <d v="2021-08-18T00:00:00"/>
    <n v="2021"/>
    <x v="5"/>
    <s v="86 min"/>
    <n v="86"/>
    <n v="86"/>
    <n v="184.00915862421076"/>
    <s v=""/>
    <s v="Documentaries, International Movies"/>
    <s v="Documentaries"/>
    <s v="Documentaries, International Movies"/>
    <n v="2"/>
  </r>
  <r>
    <n v="294"/>
    <s v="s294"/>
    <x v="0"/>
    <s v="Slay"/>
    <s v="Adze Ugah"/>
    <s v="Enhle Mbali, Ramsey Nouah, Dawn Thandeka Kang, Idris Sultan, Tumi Morake, Trevor Gumbi, Lillian Dube, Kaly Bossy Asante, Shaleen Surtie, Fabian Lojege"/>
    <n v="10"/>
    <s v="South Africa"/>
    <s v="South Africa"/>
    <n v="1"/>
    <d v="2021-08-08T00:00:00"/>
    <n v="2021"/>
    <x v="5"/>
    <s v="86 min"/>
    <n v="86"/>
    <n v="86"/>
    <n v="184.00915862421076"/>
    <s v=""/>
    <s v="Comedies, International Movies, Romantic Movies"/>
    <s v="Comedies"/>
    <s v="Comedies, International Movies, Romantic Movies"/>
    <n v="3"/>
  </r>
  <r>
    <n v="385"/>
    <s v="s385"/>
    <x v="0"/>
    <s v="Hostage House"/>
    <s v="David Benullo"/>
    <s v="Jennifer Taylor, Justin Schilling, Emily Sweet, Julia Terranova, Patrick Cronen, Richard Neil"/>
    <n v="6"/>
    <m/>
    <m/>
    <n v="0"/>
    <d v="2021-07-27T00:00:00"/>
    <n v="2021"/>
    <x v="1"/>
    <s v="86 min"/>
    <n v="86"/>
    <n v="86"/>
    <n v="184.00915862421076"/>
    <s v=""/>
    <s v="Thrillers"/>
    <s v="Thrillers"/>
    <s v="Thrillers"/>
    <n v="1"/>
  </r>
  <r>
    <n v="461"/>
    <s v="s461"/>
    <x v="0"/>
    <s v="Surf's Up"/>
    <s v="Ash Brannon, Chris Buck"/>
    <s v="Shia LaBeouf, Jeff Bridges, Zooey Deschanel, Jon Heder, James Woods, Diedrich Bader, Mario Cantone, Kelly Slater, Rob Machado, Sal Masekela"/>
    <n v="10"/>
    <s v="United States"/>
    <s v="United States, Canada"/>
    <n v="2"/>
    <d v="2021-07-15T00:00:00"/>
    <n v="2007"/>
    <x v="7"/>
    <s v="86 min"/>
    <n v="86"/>
    <n v="86"/>
    <n v="184.00915862421076"/>
    <s v=""/>
    <s v="Children &amp; Family Movies, Comedies, Sports Movies"/>
    <s v="Children &amp; Family Movies"/>
    <s v="Children &amp; Family Movies, Comedies, Sports Movies"/>
    <n v="3"/>
  </r>
  <r>
    <n v="741"/>
    <s v="s741"/>
    <x v="0"/>
    <s v="A Haunted House 2"/>
    <s v="Michael Tiddes"/>
    <s v="Marlon Wayans, Jaime Pressly, Essence Atkins, Affion Crockett, Hayes MacArthur, Rick Overton, Ashley Rickards, Cedric the Entertainer, Dave Sheridan, Missi Pyle, Gabriel Iglesias, Steele Stebbins"/>
    <n v="12"/>
    <s v="United States"/>
    <s v="United States"/>
    <n v="1"/>
    <d v="2021-06-10T00:00:00"/>
    <n v="2014"/>
    <x v="12"/>
    <s v="86 min"/>
    <n v="86"/>
    <n v="86"/>
    <n v="184.00915862421076"/>
    <s v=""/>
    <s v="Comedies, Horror Movies"/>
    <s v="Comedies"/>
    <s v="Comedies, Horror Movies"/>
    <n v="2"/>
  </r>
  <r>
    <n v="902"/>
    <s v="s902"/>
    <x v="0"/>
    <s v="Deadly Switch"/>
    <s v="Svetlana Cvetko"/>
    <s v="Teri Polo, Dylan Walsh, Danika Yarosh, Hayley McLaughlin, Bryce Durfee, Matt Passmore, Heather Mazur, Ashlyn Pearce"/>
    <n v="8"/>
    <s v="United States"/>
    <s v="United States"/>
    <n v="1"/>
    <d v="2021-05-10T00:00:00"/>
    <n v="2019"/>
    <x v="6"/>
    <s v="86 min"/>
    <n v="86"/>
    <n v="86"/>
    <n v="184.00915862421076"/>
    <s v=""/>
    <s v="Independent Movies, Thrillers"/>
    <s v="Independent Movies"/>
    <s v="Independent Movies, Thrillers"/>
    <n v="2"/>
  </r>
  <r>
    <n v="1002"/>
    <s v="s1002"/>
    <x v="0"/>
    <s v="Oloibiri"/>
    <s v="Curtis Graham"/>
    <s v="Olu Jacobs, Richard Mofe-Damijo, William R. Moses, Taiwo Ajai-Lycett, Ifeanyi Williams, Ivie Okujaye, Dayton Sinkia, Bradley Gordon"/>
    <n v="8"/>
    <s v="Canada"/>
    <s v="Canada, Nigeria, United States"/>
    <n v="3"/>
    <d v="2021-04-21T00:00:00"/>
    <n v="2015"/>
    <x v="1"/>
    <s v="86 min"/>
    <n v="86"/>
    <n v="86"/>
    <n v="184.00915862421076"/>
    <s v=""/>
    <s v="Dramas, International Movies, Thrillers"/>
    <s v="Dramas"/>
    <s v="Dramas, International Movies, Thrillers"/>
    <n v="3"/>
  </r>
  <r>
    <n v="1074"/>
    <s v="s1074"/>
    <x v="0"/>
    <s v="Motu Patlu Kung Fu Kings 4 The Challenge of Kung Fu Brothers"/>
    <s v="Suhas Kadav"/>
    <s v="Saurav Chakraborty, Sanket Mhatre, Kamal Chaturvedi, Warren Dsouza, Trilok Patel, Manish Bhuvan"/>
    <n v="6"/>
    <m/>
    <m/>
    <n v="0"/>
    <d v="2021-04-13T00:00:00"/>
    <n v="2018"/>
    <x v="8"/>
    <s v="86 min"/>
    <n v="86"/>
    <n v="86"/>
    <n v="184.00915862421076"/>
    <s v=""/>
    <s v="Children &amp; Family Movies, Music &amp; Musicals"/>
    <s v="Children &amp; Family Movies"/>
    <s v="Children &amp; Family Movies, Music &amp; Musicals"/>
    <n v="2"/>
  </r>
  <r>
    <n v="1098"/>
    <s v="s1098"/>
    <x v="0"/>
    <s v="Coded Bias"/>
    <s v="Shalini Kantayya"/>
    <m/>
    <n v="0"/>
    <s v="United States"/>
    <s v="United States, China, United Kingdom"/>
    <n v="3"/>
    <d v="2021-04-05T00:00:00"/>
    <n v="2020"/>
    <x v="5"/>
    <s v="86 min"/>
    <n v="86"/>
    <n v="86"/>
    <n v="184.00915862421076"/>
    <s v=""/>
    <s v="Documentaries"/>
    <s v="Documentaries"/>
    <s v="Documentaries"/>
    <n v="1"/>
  </r>
  <r>
    <n v="1310"/>
    <s v="s1310"/>
    <x v="0"/>
    <s v="My Teacher, My Obsession"/>
    <s v="Dami√°n Romay"/>
    <s v="Lucy Loken, Laura Bilgeri, Rusty Joiner, Alexandria Deberry, Dakota Bruton, Theresa Sutera, Vin Morreale Jr., Shelby Alicea, Tyler Joseph Campbell, Lestonja Diaz"/>
    <n v="10"/>
    <s v="United States"/>
    <s v="United States"/>
    <n v="1"/>
    <d v="2021-02-15T00:00:00"/>
    <n v="2018"/>
    <x v="1"/>
    <s v="86 min"/>
    <n v="86"/>
    <n v="86"/>
    <n v="184.00915862421076"/>
    <s v=""/>
    <s v="Thrillers"/>
    <s v="Thrillers"/>
    <s v="Thrillers"/>
    <n v="1"/>
  </r>
  <r>
    <n v="1326"/>
    <s v="s1326"/>
    <x v="0"/>
    <s v="Red Dot"/>
    <s v="Alain Darborg"/>
    <s v="Nanna Blondell, Anastasios Soulis, Thomas Hanzon, Johannes Kuhnke, Tomas Bergstr√∂m, Kalled Mustonen, Anna Azc√°rate"/>
    <n v="7"/>
    <s v="Sweden"/>
    <s v="Sweden"/>
    <n v="1"/>
    <d v="2021-02-11T00:00:00"/>
    <n v="2021"/>
    <x v="5"/>
    <s v="86 min"/>
    <n v="86"/>
    <n v="86"/>
    <n v="184.00915862421076"/>
    <s v=""/>
    <s v="International Movies, Thrillers"/>
    <s v="International Movies"/>
    <s v="International Movies, Thrillers"/>
    <n v="2"/>
  </r>
  <r>
    <n v="1740"/>
    <s v="s1740"/>
    <x v="0"/>
    <s v="Christmas with a Prince"/>
    <s v="Justin G. Dyck"/>
    <s v="Kaitlyn Leeb, Nick Hounslow, Josh Dean, Melinda Shankar, Liam MacDonald, Ilamaria Ebrahim, Charles Shaughnessy, Julia Baldwin"/>
    <n v="8"/>
    <s v="Canada"/>
    <s v="Canada"/>
    <n v="1"/>
    <d v="2020-11-04T00:00:00"/>
    <n v="2018"/>
    <x v="6"/>
    <s v="86 min"/>
    <n v="86"/>
    <n v="86"/>
    <n v="184.00915862421076"/>
    <s v=""/>
    <s v="Comedies, Dramas, Romantic Movies"/>
    <s v="Comedies"/>
    <s v="Comedies, Dramas, Romantic Movies"/>
    <n v="3"/>
  </r>
  <r>
    <n v="1803"/>
    <s v="s1803"/>
    <x v="0"/>
    <s v="Shattered Memories"/>
    <s v="Chris Sivertson"/>
    <s v="Elizabeth Bogush, Brad Schmidt, Sarah Lind, Eddie Kaye Thomas, Phillip Boyd, Victoria Barabas, Mark Famiglietti, Walker Borba, Meg DeLacy"/>
    <n v="9"/>
    <s v="United States"/>
    <s v="United States"/>
    <n v="1"/>
    <d v="2020-10-23T00:00:00"/>
    <n v="2018"/>
    <x v="1"/>
    <s v="86 min"/>
    <n v="86"/>
    <n v="86"/>
    <n v="184.00915862421076"/>
    <s v=""/>
    <s v="Dramas, Thrillers"/>
    <s v="Dramas"/>
    <s v="Dramas, Thrillers"/>
    <n v="2"/>
  </r>
  <r>
    <n v="1868"/>
    <s v="s1868"/>
    <x v="0"/>
    <s v="House of the Witch"/>
    <s v="Alex Merkin"/>
    <s v="Emily Bader, Darren Mann, Michelle Randolph, Coy Stewart, Jesse Pepe, Arden Belle, Joel Nagle, Nolan Bateman"/>
    <n v="8"/>
    <s v="United States"/>
    <s v="United States"/>
    <n v="1"/>
    <d v="2020-10-11T00:00:00"/>
    <n v="2017"/>
    <x v="5"/>
    <s v="86 min"/>
    <n v="86"/>
    <n v="86"/>
    <n v="184.00915862421076"/>
    <s v=""/>
    <s v="Horror Movies"/>
    <s v="Horror Movies"/>
    <s v="Horror Movies"/>
    <n v="1"/>
  </r>
  <r>
    <n v="1901"/>
    <s v="s1901"/>
    <x v="0"/>
    <s v="Vampires vs. the Bronx"/>
    <s v="Oz Rodriguez"/>
    <s v="Jaden Michael, Gerald W. Jones III, Gregory Diaz IV, Sarah Gadon, Method Man, Shea Whigham, Coco Jones, The Kid Mero, Chris Redd, Vladimir Caama√±o, Jeremie Harris, Adam David Thompson, Zoe Saldana"/>
    <n v="13"/>
    <s v="United States"/>
    <s v="United States"/>
    <n v="1"/>
    <d v="2020-10-02T00:00:00"/>
    <n v="2020"/>
    <x v="2"/>
    <s v="86 min"/>
    <n v="86"/>
    <n v="86"/>
    <n v="184.00915862421076"/>
    <s v=""/>
    <s v="Comedies, Horror Movies"/>
    <s v="Comedies"/>
    <s v="Comedies, Horror Movies"/>
    <n v="2"/>
  </r>
  <r>
    <n v="2039"/>
    <s v="s2039"/>
    <x v="0"/>
    <s v="My Octopus Teacher"/>
    <s v="Pippa Ehrlich, James Reed"/>
    <m/>
    <n v="0"/>
    <s v="South Africa"/>
    <s v="South Africa"/>
    <n v="1"/>
    <d v="2020-09-07T00:00:00"/>
    <n v="2020"/>
    <x v="4"/>
    <s v="86 min"/>
    <n v="86"/>
    <n v="86"/>
    <n v="184.00915862421076"/>
    <s v=""/>
    <s v="Children &amp; Family Movies, Documentaries, International Movies"/>
    <s v="Children &amp; Family Movies"/>
    <s v="Children &amp; Family Movies, Documentaries, International Movies"/>
    <n v="3"/>
  </r>
  <r>
    <n v="2244"/>
    <s v="s2244"/>
    <x v="0"/>
    <s v="We Are One"/>
    <s v="St√©phane de Freitas"/>
    <m/>
    <n v="0"/>
    <s v="France"/>
    <s v="France"/>
    <n v="1"/>
    <d v="2020-07-14T00:00:00"/>
    <n v="2020"/>
    <x v="5"/>
    <s v="86 min"/>
    <n v="86"/>
    <n v="86"/>
    <n v="184.00915862421076"/>
    <s v=""/>
    <s v="Documentaries, International Movies, Music &amp; Musicals"/>
    <s v="Documentaries"/>
    <s v="Documentaries, International Movies, Music &amp; Musicals"/>
    <n v="3"/>
  </r>
  <r>
    <n v="2261"/>
    <s v="s2261"/>
    <x v="0"/>
    <s v="Dr. Seuss' The Lorax"/>
    <s v="Chris Renaud, Kyle Balda"/>
    <s v="Danny DeVito, Ed Helms, Taylor Swift, Zac Efron, Betty White, Rob Riggle, Jenny Slate, Nasim Pedrad, Joel Swetow, Michael Beattie, Stephen Tobolowsky"/>
    <n v="11"/>
    <s v="United States"/>
    <s v="United States, France"/>
    <n v="2"/>
    <d v="2020-07-07T00:00:00"/>
    <n v="2012"/>
    <x v="7"/>
    <s v="86 min"/>
    <n v="86"/>
    <n v="86"/>
    <n v="184.00915862421076"/>
    <s v=""/>
    <s v="Children &amp; Family Movies"/>
    <s v="Children &amp; Family Movies"/>
    <s v="Children &amp; Family Movies"/>
    <n v="1"/>
  </r>
  <r>
    <n v="2280"/>
    <s v="s2280"/>
    <x v="0"/>
    <s v="Michael"/>
    <s v="Ribhu Dasgupta"/>
    <s v="Naseeruddin Shah, Mahie Gill, Sabyasachi Chakraborty, Rudranil Ghosh, Iravati Harshe, Churni Ganguly, June Maliah, Purav Bhandare, Shridhar Watsar"/>
    <n v="9"/>
    <s v="India"/>
    <s v="India"/>
    <n v="1"/>
    <d v="2020-07-05T00:00:00"/>
    <n v="2011"/>
    <x v="5"/>
    <s v="86 min"/>
    <n v="86"/>
    <n v="86"/>
    <n v="184.00915862421076"/>
    <s v=""/>
    <s v="Dramas, Independent Movies, International Movies"/>
    <s v="Dramas"/>
    <s v="Dramas, Independent Movies, International Movies"/>
    <n v="3"/>
  </r>
  <r>
    <n v="2324"/>
    <s v="s2324"/>
    <x v="0"/>
    <s v="The Mirror Boy"/>
    <s v="Obi Emelonye"/>
    <s v="Edward Kagutuzi, Genevieve Nnaji, Osita Iheme, Fatima Jabbe, Victor Carvalho, Felix Ceesay, John Charles Njie, Momodu Musa Ceesay"/>
    <n v="8"/>
    <s v="United Kingdom"/>
    <s v="United Kingdom, Nigeria"/>
    <n v="2"/>
    <d v="2020-06-30T00:00:00"/>
    <n v="2011"/>
    <x v="1"/>
    <s v="86 min"/>
    <n v="86"/>
    <n v="86"/>
    <n v="184.00915862421076"/>
    <s v=""/>
    <s v="Action &amp; Adventure, Dramas, International Movies"/>
    <s v="Action &amp; Adventure"/>
    <s v="Action &amp; Adventure, Dramas, International Movies"/>
    <n v="3"/>
  </r>
  <r>
    <n v="2373"/>
    <s v="s2373"/>
    <x v="0"/>
    <s v="One Take"/>
    <s v="Manatsanun Phanlerdwongsakul"/>
    <s v="BNK48"/>
    <n v="1"/>
    <s v="Thailand"/>
    <s v="Thailand"/>
    <n v="1"/>
    <d v="2020-06-18T00:00:00"/>
    <n v="2020"/>
    <x v="4"/>
    <s v="86 min"/>
    <n v="86"/>
    <n v="86"/>
    <n v="184.00915862421076"/>
    <s v=""/>
    <s v="Documentaries, International Movies, Music &amp; Musicals"/>
    <s v="Documentaries"/>
    <s v="Documentaries, International Movies, Music &amp; Musicals"/>
    <n v="3"/>
  </r>
  <r>
    <n v="2419"/>
    <s v="s2419"/>
    <x v="0"/>
    <s v="Before the Summer Crowds"/>
    <s v="Mohamed Khan"/>
    <s v="Maged El Kedwany, Hana Shiha, Ahmed Dawood, Lana Mushtak, Hany El Metennawy"/>
    <n v="5"/>
    <s v="Egypt"/>
    <s v="Egypt"/>
    <n v="1"/>
    <d v="2020-06-05T00:00:00"/>
    <n v="2016"/>
    <x v="1"/>
    <s v="86 min"/>
    <n v="86"/>
    <n v="86"/>
    <n v="184.00915862421076"/>
    <s v=""/>
    <s v="Dramas, International Movies"/>
    <s v="Dramas"/>
    <s v="Dramas, International Movies"/>
    <n v="2"/>
  </r>
  <r>
    <n v="2548"/>
    <s v="s2548"/>
    <x v="0"/>
    <s v="Have a Good Trip: Adventures in Psychedelics"/>
    <s v="Donick Cary"/>
    <s v="Nick Offerman, Adam Scott"/>
    <n v="2"/>
    <s v="United States"/>
    <s v="United States"/>
    <n v="1"/>
    <d v="2020-05-11T00:00:00"/>
    <n v="2020"/>
    <x v="5"/>
    <s v="86 min"/>
    <n v="86"/>
    <n v="86"/>
    <n v="184.00915862421076"/>
    <s v=""/>
    <s v="Documentaries"/>
    <s v="Documentaries"/>
    <s v="Documentaries"/>
    <n v="1"/>
  </r>
  <r>
    <n v="2559"/>
    <s v="s2559"/>
    <x v="0"/>
    <s v="Si Doel the Movie"/>
    <s v="Rano Karno"/>
    <s v="Rano Karno, Mandra Naih, Cornelia Agatha, Maudy Koesnaedi, Aminah Tjendrakasih, Suty Karno, Salman Alfarizi, Adam Jagwani"/>
    <n v="8"/>
    <s v="Indonesia"/>
    <s v="Indonesia"/>
    <n v="1"/>
    <d v="2020-05-07T00:00:00"/>
    <n v="2018"/>
    <x v="6"/>
    <s v="86 min"/>
    <n v="86"/>
    <n v="86"/>
    <n v="184.00915862421076"/>
    <s v=""/>
    <s v="Dramas, International Movies"/>
    <s v="Dramas"/>
    <s v="Dramas, International Movies"/>
    <n v="2"/>
  </r>
  <r>
    <n v="2925"/>
    <s v="s2925"/>
    <x v="0"/>
    <s v="French Toast"/>
    <s v="Paul Kr√ºger, An√©l Stolp"/>
    <s v="Lika Berning, Thierry Ballarin, Deon Lotz, Hel√©ne Lombard, Paul du Toit, Roberta Fox, Trudi Conradie, Rod Alexander, Lochner De Kock, Tony Caprari"/>
    <n v="10"/>
    <s v="South Africa"/>
    <s v="South Africa"/>
    <n v="1"/>
    <d v="2020-02-12T00:00:00"/>
    <n v="2015"/>
    <x v="6"/>
    <s v="86 min"/>
    <n v="86"/>
    <n v="86"/>
    <n v="184.00915862421076"/>
    <s v=""/>
    <s v="Comedies, International Movies, Romantic Movies"/>
    <s v="Comedies"/>
    <s v="Comedies, International Movies, Romantic Movies"/>
    <n v="3"/>
  </r>
  <r>
    <n v="2957"/>
    <s v="s2957"/>
    <x v="0"/>
    <s v="Chronically Metropolitan"/>
    <s v="Xavier Manrique"/>
    <s v="Shiloh Fernandez, Ashley Benson, Josh Peck, Addison Timlin, Chris Noth, Mary-Louise Parker"/>
    <n v="6"/>
    <s v="United States"/>
    <s v="United States"/>
    <n v="1"/>
    <d v="2020-02-01T00:00:00"/>
    <n v="2016"/>
    <x v="5"/>
    <s v="86 min"/>
    <n v="86"/>
    <n v="86"/>
    <n v="184.00915862421076"/>
    <s v=""/>
    <s v="Comedies, Dramas, Independent Movies"/>
    <s v="Comedies"/>
    <s v="Comedies, Dramas, Independent Movies"/>
    <n v="3"/>
  </r>
  <r>
    <n v="2973"/>
    <s v="s2973"/>
    <x v="0"/>
    <s v="Gang of the Caribbean"/>
    <s v="Jean-Claude Flamand-Barny"/>
    <s v="Dj√©dj√© Apali, Eriq Ebouaney, Adama Niane, Vincent Vermignon, Djibril Pavad√©, Zita Hanrot, Karim Belkhadra, Lise Lomi, Zo√© Charron, Jocelyne B√©roard, Julien Courbey, Lucien Jean-Baptiste, Romane Bohringer, Mathieu Kassovitz"/>
    <n v="14"/>
    <s v="France"/>
    <s v="France"/>
    <n v="1"/>
    <d v="2020-01-31T00:00:00"/>
    <n v="2016"/>
    <x v="5"/>
    <s v="86 min"/>
    <n v="86"/>
    <n v="86"/>
    <n v="184.00915862421076"/>
    <s v=""/>
    <s v="Dramas, International Movies"/>
    <s v="Dramas"/>
    <s v="Dramas, International Movies"/>
    <n v="2"/>
  </r>
  <r>
    <n v="3018"/>
    <s v="s3018"/>
    <x v="0"/>
    <s v="Jezebel"/>
    <s v="Numa Perrier"/>
    <s v="Tiffany Tenille, Numa Perrier, Stephen Barrington, Bobby Field, Rockwelle Dortch, Zoe Tyson, Dennis Jaffee, Jessa Zarubica, RiRia, Charlie Taylor, Amy Aitken, Brett Gelman"/>
    <n v="12"/>
    <s v="United States"/>
    <s v="United States"/>
    <n v="1"/>
    <d v="2020-01-16T00:00:00"/>
    <n v="2019"/>
    <x v="5"/>
    <s v="86 min"/>
    <n v="86"/>
    <n v="86"/>
    <n v="184.00915862421076"/>
    <s v=""/>
    <s v="Dramas, Independent Movies"/>
    <s v="Dramas"/>
    <s v="Dramas, Independent Movies"/>
    <n v="2"/>
  </r>
  <r>
    <n v="3110"/>
    <s v="s3110"/>
    <x v="0"/>
    <s v="Back of the Net"/>
    <s v="Louise Alston"/>
    <s v="Sofia Wylie, Tiarnie Coupland, Trae Robin, Gemma Chua-Tran, Ashleigh Ross, Yasmin Honeychurch, Raj Labade, Christopher Kirby, Melissa Bonne, Kate Box"/>
    <n v="10"/>
    <s v="Australia"/>
    <s v="Australia"/>
    <n v="1"/>
    <d v="2019-12-21T00:00:00"/>
    <n v="2019"/>
    <x v="0"/>
    <s v="86 min"/>
    <n v="86"/>
    <n v="86"/>
    <n v="184.00915862421076"/>
    <s v=""/>
    <s v="Children &amp; Family Movies, Sports Movies"/>
    <s v="Children &amp; Family Movies"/>
    <s v="Children &amp; Family Movies, Sports Movies"/>
    <n v="2"/>
  </r>
  <r>
    <n v="3111"/>
    <s v="s3111"/>
    <x v="0"/>
    <s v="Lost in London"/>
    <s v="Sunkanmi Adebayo"/>
    <s v="Ime Bishop Umoh, Alexx Ekubo, Stanley Chibunna, Ella Betts, Adi Lev, Kemi Olofinmakin"/>
    <n v="6"/>
    <s v="Nigeria"/>
    <s v="Nigeria"/>
    <n v="1"/>
    <d v="2019-12-21T00:00:00"/>
    <n v="2017"/>
    <x v="6"/>
    <s v="86 min"/>
    <n v="86"/>
    <n v="86"/>
    <n v="184.00915862421076"/>
    <s v=""/>
    <s v="Comedies, International Movies"/>
    <s v="Comedies"/>
    <s v="Comedies, International Movies"/>
    <n v="2"/>
  </r>
  <r>
    <n v="3189"/>
    <s v="s3189"/>
    <x v="0"/>
    <s v="A Cinderella Story: Christmas Wish"/>
    <s v="Michelle Johnston"/>
    <s v="Laura Marano, Gregg Sulkin, Isabella Gomez, Johannah Newmarch, Lillian Doucet-Roche, Chanelle Peloso, Barclay Hope, Garfield Wilson"/>
    <n v="8"/>
    <s v="United States"/>
    <s v="United States"/>
    <n v="1"/>
    <d v="2019-12-01T00:00:00"/>
    <n v="2019"/>
    <x v="7"/>
    <s v="86 min"/>
    <n v="86"/>
    <n v="86"/>
    <n v="184.00915862421076"/>
    <s v=""/>
    <s v="Children &amp; Family Movies, Comedies, Music &amp; Musicals"/>
    <s v="Children &amp; Family Movies"/>
    <s v="Children &amp; Family Movies, Comedies, Music &amp; Musicals"/>
    <n v="3"/>
  </r>
  <r>
    <n v="3229"/>
    <s v="s3229"/>
    <x v="0"/>
    <s v="Mike Birbiglia: The New One"/>
    <s v="Seth Barrish"/>
    <s v="Mike Birbiglia"/>
    <n v="1"/>
    <s v="United States"/>
    <s v="United States"/>
    <n v="1"/>
    <d v="2019-11-26T00:00:00"/>
    <n v="2019"/>
    <x v="5"/>
    <s v="86 min"/>
    <n v="86"/>
    <n v="86"/>
    <n v="184.00915862421076"/>
    <s v=""/>
    <s v="Stand-Up Comedy"/>
    <s v="Stand-Up Comedy"/>
    <s v="Stand-Up Comedy"/>
    <n v="1"/>
  </r>
  <r>
    <n v="3251"/>
    <s v="s3251"/>
    <x v="0"/>
    <s v="Bikram: Yogi, Guru, Predator"/>
    <s v="Eva Orner"/>
    <s v="Bikram Choudhury"/>
    <n v="1"/>
    <s v="United States"/>
    <s v="United States"/>
    <n v="1"/>
    <d v="2019-11-20T00:00:00"/>
    <n v="2019"/>
    <x v="5"/>
    <s v="86 min"/>
    <n v="86"/>
    <n v="86"/>
    <n v="184.00915862421076"/>
    <s v=""/>
    <s v="Documentaries"/>
    <s v="Documentaries"/>
    <s v="Documentaries"/>
    <n v="1"/>
  </r>
  <r>
    <n v="3324"/>
    <s v="s3324"/>
    <x v="0"/>
    <s v="The Boy Who Cried Werewolf"/>
    <s v="Eric Bross"/>
    <s v="Victoria Justice, Chase Ellison, Anna Galvin, Matt Winston, Jillian Marie, Valerie Tian, Kerry James, Andrea Brooks, Christie Laing, Cainan Wiebe, Brooke Shields, Brooke D'Orsay, Steven Grayhm"/>
    <n v="13"/>
    <s v="United States"/>
    <s v="United States, Canada"/>
    <n v="2"/>
    <d v="2019-11-02T00:00:00"/>
    <n v="2010"/>
    <x v="0"/>
    <s v="86 min"/>
    <n v="86"/>
    <n v="86"/>
    <n v="184.00915862421076"/>
    <s v=""/>
    <s v="Children &amp; Family Movies, Comedies"/>
    <s v="Children &amp; Family Movies"/>
    <s v="Children &amp; Family Movies, Comedies"/>
    <n v="2"/>
  </r>
  <r>
    <n v="3338"/>
    <s v="s3338"/>
    <x v="0"/>
    <s v="Holiday in the Wild"/>
    <s v="Ernie Barbarash"/>
    <s v="Rob Lowe, Kristin Davis, Fezile Mpela, John Owen Lowe, Colin Moss"/>
    <n v="5"/>
    <s v="United States"/>
    <s v="United States"/>
    <n v="1"/>
    <d v="2019-11-01T00:00:00"/>
    <n v="2019"/>
    <x v="6"/>
    <s v="86 min"/>
    <n v="86"/>
    <n v="86"/>
    <n v="184.00915862421076"/>
    <s v=""/>
    <s v="Children &amp; Family Movies, Dramas, Romantic Movies"/>
    <s v="Children &amp; Family Movies"/>
    <s v="Children &amp; Family Movies, Dramas, Romantic Movies"/>
    <n v="3"/>
  </r>
  <r>
    <n v="3380"/>
    <s v="s3380"/>
    <x v="0"/>
    <s v="Rattlesnake"/>
    <s v="Zak Hilditch"/>
    <s v="Carmen Ejogo, Theo Rossi, Emma Greenwell, Apollonia Pratt, Debrianna Mansini, Bruce Davis"/>
    <n v="6"/>
    <s v="United States"/>
    <s v="United States"/>
    <n v="1"/>
    <d v="2019-10-25T00:00:00"/>
    <n v="2019"/>
    <x v="5"/>
    <s v="86 min"/>
    <n v="86"/>
    <n v="86"/>
    <n v="184.00915862421076"/>
    <s v=""/>
    <s v="Horror Movies, Independent Movies, Thrillers"/>
    <s v="Horror Movies"/>
    <s v="Horror Movies, Independent Movies, Thrillers"/>
    <n v="3"/>
  </r>
  <r>
    <n v="3409"/>
    <s v="s3409"/>
    <x v="0"/>
    <s v="Tell Me Who I Am"/>
    <s v="Ed Perkins"/>
    <m/>
    <n v="0"/>
    <s v="United Kingdom"/>
    <s v="United Kingdom"/>
    <n v="1"/>
    <d v="2019-10-18T00:00:00"/>
    <n v="2019"/>
    <x v="5"/>
    <s v="86 min"/>
    <n v="86"/>
    <n v="86"/>
    <n v="184.00915862421076"/>
    <s v=""/>
    <s v="Documentaries"/>
    <s v="Documentaries"/>
    <s v="Documentaries"/>
    <n v="1"/>
  </r>
  <r>
    <n v="3423"/>
    <s v="s3423"/>
    <x v="0"/>
    <s v="The Game Changers"/>
    <s v="Louie Psihoyos"/>
    <s v="Arnold Schwarzenegger, Lewis Hamilton, James Wilks, Patrik Baboumian, Scott Jurek, Nimai Delgado, Morgan Mitchell, Rip Esselstyn, Dotsie Bausch, Damien Mander, Michael Thomas, Dr. Dean Ornish, David Goldman"/>
    <n v="13"/>
    <s v="United States"/>
    <s v="United States"/>
    <n v="1"/>
    <d v="2019-10-16T00:00:00"/>
    <n v="2018"/>
    <x v="5"/>
    <s v="86 min"/>
    <n v="86"/>
    <n v="86"/>
    <n v="184.00915862421076"/>
    <s v=""/>
    <s v="Documentaries, Sports Movies"/>
    <s v="Documentaries"/>
    <s v="Documentaries, Sports Movies"/>
    <n v="2"/>
  </r>
  <r>
    <n v="3587"/>
    <s v="s3587"/>
    <x v="0"/>
    <s v="The Little Switzerland"/>
    <s v="Kepa Sojo"/>
    <s v="Jon Plazaola, Maggie Civantos, Ingrid Garc√≠a Jonsson, Lander Otaola, Secun de la Rosa, Ram√≥n Barea, Maribel Salas, Mikel Losada, Pepe Rapazote, Enrique Vill√©n, Kandido Uranga, Anabela Teixeira, Karra Elejalde, Antonio Resines"/>
    <n v="14"/>
    <s v="Spain"/>
    <s v="Spain"/>
    <n v="1"/>
    <d v="2019-08-16T00:00:00"/>
    <n v="2019"/>
    <x v="5"/>
    <s v="86 min"/>
    <n v="86"/>
    <n v="86"/>
    <n v="184.00915862421076"/>
    <s v=""/>
    <s v="Comedies, International Movies"/>
    <s v="Comedies"/>
    <s v="Comedies, International Movies"/>
    <n v="2"/>
  </r>
  <r>
    <n v="3858"/>
    <s v="s3858"/>
    <x v="0"/>
    <s v="Last Breath"/>
    <s v="Alex Parkinson, Richard da Costa"/>
    <m/>
    <n v="0"/>
    <s v="United Kingdom"/>
    <s v="United Kingdom, Belgium, Sweden"/>
    <n v="3"/>
    <d v="2019-05-06T00:00:00"/>
    <n v="2019"/>
    <x v="5"/>
    <s v="86 min"/>
    <n v="86"/>
    <n v="86"/>
    <n v="184.00915862421076"/>
    <s v=""/>
    <s v="Documentaries, International Movies"/>
    <s v="Documentaries"/>
    <s v="Documentaries, International Movies"/>
    <n v="2"/>
  </r>
  <r>
    <n v="4156"/>
    <s v="s4156"/>
    <x v="0"/>
    <s v="Up Among The Stars"/>
    <s v="Zoe Berriat√∫a"/>
    <s v="Luis Callejo, Jorge Andreu, Macarena G√≥mez, Mag√ºi Mira, √Ålvaro Roig, Mar√≠a Morales, Jos√© Luis Garc√≠a P√©rez, Kiti M√°nver, Ingrid Garc√≠a Jonsson, Liz Lobato"/>
    <n v="10"/>
    <s v="Spain"/>
    <s v="Spain"/>
    <n v="1"/>
    <d v="2019-01-29T00:00:00"/>
    <n v="2018"/>
    <x v="5"/>
    <s v="86 min"/>
    <n v="86"/>
    <n v="86"/>
    <n v="184.00915862421076"/>
    <s v=""/>
    <s v="Dramas, International Movies, Sci-Fi &amp; Fantasy"/>
    <s v="Dramas"/>
    <s v="Dramas, International Movies, Sci-Fi &amp; Fantasy"/>
    <n v="3"/>
  </r>
  <r>
    <n v="4391"/>
    <s v="s4391"/>
    <x v="0"/>
    <s v="Christmas Wedding Planner"/>
    <s v="Justin G. Dyck"/>
    <s v="Stephen Huszar, Kelly Rutherford"/>
    <n v="2"/>
    <s v="Canada"/>
    <s v="Canada"/>
    <n v="1"/>
    <d v="2018-11-15T00:00:00"/>
    <n v="2017"/>
    <x v="7"/>
    <s v="86 min"/>
    <n v="86"/>
    <n v="86"/>
    <n v="184.00915862421076"/>
    <s v=""/>
    <s v="Comedies, International Movies, Romantic Movies"/>
    <s v="Comedies"/>
    <s v="Comedies, International Movies, Romantic Movies"/>
    <n v="3"/>
  </r>
  <r>
    <n v="4493"/>
    <s v="s4493"/>
    <x v="0"/>
    <s v="Gnome Alone"/>
    <s v="Peter Lepeniotis"/>
    <s v="Becky G., Josh Peck, Tara Strong, Olivia Holt, David Koechner, Jeff Dunham, Patrick Stump, Nash Grier, Madison De La Garza, George Lopez"/>
    <n v="10"/>
    <s v="United Kingdom"/>
    <s v="United Kingdom, Canada, United States, Cayman Islands"/>
    <n v="4"/>
    <d v="2018-10-19T00:00:00"/>
    <n v="2018"/>
    <x v="7"/>
    <s v="86 min"/>
    <n v="86"/>
    <n v="86"/>
    <n v="184.00915862421076"/>
    <s v=""/>
    <s v="Children &amp; Family Movies, Comedies"/>
    <s v="Children &amp; Family Movies"/>
    <s v="Children &amp; Family Movies, Comedies"/>
    <n v="2"/>
  </r>
  <r>
    <n v="4514"/>
    <s v="s4514"/>
    <x v="0"/>
    <s v="Feminists: What Were They Thinking?"/>
    <s v="Johanna Demetrakas"/>
    <m/>
    <n v="0"/>
    <s v="United States"/>
    <s v="United States"/>
    <n v="1"/>
    <d v="2018-10-12T00:00:00"/>
    <n v="2018"/>
    <x v="5"/>
    <s v="86 min"/>
    <n v="86"/>
    <n v="86"/>
    <n v="184.00915862421076"/>
    <s v=""/>
    <s v="Documentaries, LGBTQ Movies"/>
    <s v="Documentaries"/>
    <s v="Documentaries, LGBTQ Movies"/>
    <n v="2"/>
  </r>
  <r>
    <n v="4747"/>
    <s v="s4747"/>
    <x v="0"/>
    <s v="Kath &amp; Kimderella"/>
    <s v="Ted Emery"/>
    <s v="Jane Turner, Gina Riley, Magda Szubanski, Glenn Robbins, Peter Rowsthorn, Rob Sitch, Richard E. Grant, Barry Humphries, Erin Mullally, Jessica De Gouw"/>
    <n v="10"/>
    <s v="Australia"/>
    <s v="Australia"/>
    <n v="1"/>
    <d v="2018-07-28T00:00:00"/>
    <n v="2012"/>
    <x v="1"/>
    <s v="86 min"/>
    <n v="86"/>
    <n v="86"/>
    <n v="184.00915862421076"/>
    <s v=""/>
    <s v="Comedies"/>
    <s v="Comedies"/>
    <s v="Comedies"/>
    <n v="1"/>
  </r>
  <r>
    <n v="5053"/>
    <s v="s5053"/>
    <x v="0"/>
    <s v="Liberated: The New Sexual Revolution"/>
    <m/>
    <m/>
    <n v="0"/>
    <s v="United States"/>
    <s v="United States, Mexico"/>
    <n v="2"/>
    <d v="2018-02-01T00:00:00"/>
    <n v="2017"/>
    <x v="5"/>
    <s v="86 min"/>
    <n v="86"/>
    <n v="86"/>
    <n v="184.00915862421076"/>
    <s v=""/>
    <s v="Documentaries"/>
    <s v="Documentaries"/>
    <s v="Documentaries"/>
    <n v="1"/>
  </r>
  <r>
    <n v="5094"/>
    <s v="s5094"/>
    <x v="0"/>
    <s v="Mustang Island"/>
    <s v="Craig Elrod"/>
    <s v="Macon Blair, Lee Eddy, John Merriman, Byron Brown, Jason Newman"/>
    <n v="5"/>
    <s v="United States"/>
    <s v="United States"/>
    <n v="1"/>
    <d v="2018-01-02T00:00:00"/>
    <n v="2017"/>
    <x v="1"/>
    <s v="86 min"/>
    <n v="86"/>
    <n v="86"/>
    <n v="184.00915862421076"/>
    <s v=""/>
    <s v="Comedies, Dramas, Independent Movies"/>
    <s v="Comedies"/>
    <s v="Comedies, Dramas, Independent Movies"/>
    <n v="3"/>
  </r>
  <r>
    <n v="5124"/>
    <s v="s5124"/>
    <x v="0"/>
    <s v="Pottersville"/>
    <s v="Seth Henrikson"/>
    <s v="Michael Shannon, Judy Greer, Thomas Lennon, Ron Perlman, Christina Hendricks, Ian McShane"/>
    <n v="6"/>
    <s v="United States"/>
    <s v="United States"/>
    <n v="1"/>
    <d v="2017-12-15T00:00:00"/>
    <n v="2017"/>
    <x v="2"/>
    <s v="86 min"/>
    <n v="86"/>
    <n v="86"/>
    <n v="184.00915862421076"/>
    <s v=""/>
    <s v="Comedies, Independent Movies"/>
    <s v="Comedies"/>
    <s v="Comedies, Independent Movies"/>
    <n v="2"/>
  </r>
  <r>
    <n v="5312"/>
    <s v="s5312"/>
    <x v="0"/>
    <s v="The Guardian Brothers"/>
    <s v="Gary Wang"/>
    <s v="Edward Norton, Dan Fogler, Mike Birbiglia, Bella Thorne, Randall Park, Mel Brooks, Nicole Kidman, Meryl Streep"/>
    <n v="8"/>
    <s v="China"/>
    <s v="China"/>
    <n v="1"/>
    <d v="2017-09-01T00:00:00"/>
    <n v="2016"/>
    <x v="4"/>
    <s v="86 min"/>
    <n v="86"/>
    <n v="86"/>
    <n v="184.00915862421076"/>
    <s v=""/>
    <s v="Children &amp; Family Movies, Comedies"/>
    <s v="Children &amp; Family Movies"/>
    <s v="Children &amp; Family Movies, Comedies"/>
    <n v="2"/>
  </r>
  <r>
    <n v="5315"/>
    <s v="s5315"/>
    <x v="0"/>
    <s v="Todo Sobre El Asado"/>
    <s v="Mariano Cohn, Gast√≥n Duprat"/>
    <s v="El Negro √Ålvarez"/>
    <n v="1"/>
    <s v="Argentina"/>
    <s v="Argentina"/>
    <n v="1"/>
    <d v="2017-09-01T00:00:00"/>
    <n v="2016"/>
    <x v="5"/>
    <s v="86 min"/>
    <n v="86"/>
    <n v="86"/>
    <n v="184.00915862421076"/>
    <s v=""/>
    <s v="Documentaries, International Movies"/>
    <s v="Documentaries"/>
    <s v="Documentaries, International Movies"/>
    <n v="2"/>
  </r>
  <r>
    <n v="5362"/>
    <s v="s5362"/>
    <x v="0"/>
    <s v="The Blind Christ"/>
    <s v="Christopher Murray"/>
    <s v="Michael Silva, Basti√°n Inostroza, Ana Mar√≠a Henr√≠quez, Mauricio Pinto, Pedro Godoy, Hermelinda Cayo, H√©ctor Mella, Gonzalo Villalobos, Noelia Rubio"/>
    <n v="9"/>
    <s v="Chile"/>
    <s v="Chile, France"/>
    <n v="2"/>
    <d v="2017-08-01T00:00:00"/>
    <n v="2016"/>
    <x v="5"/>
    <s v="86 min"/>
    <n v="86"/>
    <n v="86"/>
    <n v="184.00915862421076"/>
    <s v=""/>
    <s v="Dramas, Independent Movies, International Movies"/>
    <s v="Dramas"/>
    <s v="Dramas, Independent Movies, International Movies"/>
    <n v="3"/>
  </r>
  <r>
    <n v="5395"/>
    <s v="s5395"/>
    <x v="0"/>
    <s v="Hans Teeuwen: Real Rancour"/>
    <s v="Doesjka van Hoogdalem"/>
    <s v="Hans Teeuwen"/>
    <n v="1"/>
    <s v="Netherlands"/>
    <s v="Netherlands"/>
    <n v="1"/>
    <d v="2017-07-01T00:00:00"/>
    <n v="2018"/>
    <x v="5"/>
    <s v="86 min"/>
    <n v="86"/>
    <n v="86"/>
    <n v="184.00915862421076"/>
    <s v=""/>
    <s v="Stand-Up Comedy"/>
    <s v="Stand-Up Comedy"/>
    <s v="Stand-Up Comedy"/>
    <n v="1"/>
  </r>
  <r>
    <n v="5488"/>
    <s v="s5488"/>
    <x v="0"/>
    <s v="Wild Oats"/>
    <s v="Andy Tennant"/>
    <s v="Shirley MacLaine, Jessica Lange, Billy Connolly, Santiago Segura, Howard Hesseman, Matt Walsh, Jay Hayden, Rebecca Da Costa, Demi Moore"/>
    <n v="9"/>
    <s v="Germany"/>
    <s v="Germany, United States"/>
    <n v="2"/>
    <d v="2017-05-13T00:00:00"/>
    <n v="2016"/>
    <x v="2"/>
    <s v="86 min"/>
    <n v="86"/>
    <n v="86"/>
    <n v="184.00915862421076"/>
    <s v=""/>
    <s v="Comedies"/>
    <s v="Comedies"/>
    <s v="Comedies"/>
    <n v="1"/>
  </r>
  <r>
    <n v="5492"/>
    <s v="s5492"/>
    <x v="0"/>
    <s v="Sahara"/>
    <s v="Pierre Cor√©"/>
    <s v="Robert Naylor, Angela Galuppo, Daniel Brochu, Mark Hauser, Andrew Shaver, Mathew Mackay, Richard Dumont, Brady Moffatt, Rick Jones, Nadia Verrucci, Sonja Ball"/>
    <n v="11"/>
    <s v="France"/>
    <s v="France, Canada"/>
    <n v="2"/>
    <d v="2017-05-12T00:00:00"/>
    <n v="2017"/>
    <x v="8"/>
    <s v="86 min"/>
    <n v="86"/>
    <n v="86"/>
    <n v="184.00915862421076"/>
    <s v=""/>
    <s v="Children &amp; Family Movies"/>
    <s v="Children &amp; Family Movies"/>
    <s v="Children &amp; Family Movies"/>
    <n v="1"/>
  </r>
  <r>
    <n v="5616"/>
    <s v="s5616"/>
    <x v="0"/>
    <s v="Imperial Dreams"/>
    <s v="Malik Vitthal"/>
    <s v="John Boyega, Rotimi, Glenn Plummer, De'Aundre Bonds, Keke Palmer, Nora Zehetner, Todd Louiso"/>
    <n v="7"/>
    <s v="United States"/>
    <s v="United States"/>
    <n v="1"/>
    <d v="2017-02-03T00:00:00"/>
    <n v="2014"/>
    <x v="5"/>
    <s v="86 min"/>
    <n v="86"/>
    <n v="86"/>
    <n v="184.00915862421076"/>
    <s v=""/>
    <s v="Dramas"/>
    <s v="Dramas"/>
    <s v="Dramas"/>
    <n v="1"/>
  </r>
  <r>
    <n v="5765"/>
    <s v="s5765"/>
    <x v="0"/>
    <s v="Bombshell"/>
    <s v="Riccardo Pilizzeri"/>
    <s v="Ande Cunningham, Mark Mitchinson, Mia Pistorius, Nathalie Boltt, Nathan Lovejoy, Colin Moy, Jay Simon, Coen Falke, Greta Gregory, Byron Coll"/>
    <n v="10"/>
    <s v="New Zealand"/>
    <s v="New Zealand"/>
    <n v="1"/>
    <d v="2016-10-01T00:00:00"/>
    <n v="2016"/>
    <x v="5"/>
    <s v="86 min"/>
    <n v="86"/>
    <n v="86"/>
    <n v="184.00915862421076"/>
    <s v=""/>
    <s v="Dramas"/>
    <s v="Dramas"/>
    <s v="Dramas"/>
    <n v="1"/>
  </r>
  <r>
    <n v="5893"/>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n v="18"/>
    <s v="United States"/>
    <s v="United States"/>
    <n v="1"/>
    <d v="2015-10-16T00:00:00"/>
    <n v="2015"/>
    <x v="5"/>
    <s v="86 min"/>
    <n v="86"/>
    <n v="86"/>
    <n v="184.00915862421076"/>
    <s v=""/>
    <s v="Dramas, Independent Movies, Sci-Fi &amp; Fantasy"/>
    <s v="Dramas"/>
    <s v="Dramas, Independent Movies, Sci-Fi &amp; Fantasy"/>
    <n v="3"/>
  </r>
  <r>
    <n v="6016"/>
    <s v="s6016"/>
    <x v="0"/>
    <s v="4th Man Out"/>
    <s v="Andrew Nackman"/>
    <s v="Evan Todd, Parker Young, Chord Overstreet, Jon Gabrus, Kate Flannery, Brooke Dillman, Jennifer Damiano, Jordan Lane Price, Alex Rennie, Jake Epstein"/>
    <n v="10"/>
    <s v="United States"/>
    <s v="United States"/>
    <n v="1"/>
    <d v="2016-05-05T00:00:00"/>
    <n v="2015"/>
    <x v="11"/>
    <s v="86 min"/>
    <n v="86"/>
    <n v="86"/>
    <n v="184.00915862421076"/>
    <s v=""/>
    <s v="Comedies, LGBTQ Movies"/>
    <s v="Comedies"/>
    <s v="Comedies, LGBTQ Movies"/>
    <n v="2"/>
  </r>
  <r>
    <n v="6037"/>
    <s v="s6037"/>
    <x v="0"/>
    <s v="A Glimpse Inside the Mind of Charles Swan III"/>
    <s v="Roman Coppola"/>
    <s v="Charlie Sheen, Jason Schwartzman, Bill Murray, Katheryn Winnick, Patricia Arquette, Aubrey Plaza, Mary Elizabeth Winstead, Dermot Mulroney"/>
    <n v="8"/>
    <s v="United States"/>
    <s v="United States"/>
    <n v="1"/>
    <d v="2018-07-15T00:00:00"/>
    <n v="2012"/>
    <x v="12"/>
    <s v="86 min"/>
    <n v="86"/>
    <n v="86"/>
    <n v="184.00915862421076"/>
    <s v=""/>
    <s v="Comedies, Independent Movies"/>
    <s v="Comedies"/>
    <s v="Comedies, Independent Movies"/>
    <n v="2"/>
  </r>
  <r>
    <n v="6040"/>
    <s v="s6040"/>
    <x v="0"/>
    <s v="A Haunted House"/>
    <s v="Michael Tiddes"/>
    <s v="Marlon Wayans, Essence Atkins, Cedric the Entertainer, Nick Swardson, David Koechner, Dave Sheridan, Affion Crockett, J.B. Smoove, Andrew Daly, Alanna Ubach"/>
    <n v="10"/>
    <s v="United States"/>
    <s v="United States"/>
    <n v="1"/>
    <d v="2020-02-21T00:00:00"/>
    <n v="2013"/>
    <x v="12"/>
    <s v="86 min"/>
    <n v="86"/>
    <n v="86"/>
    <n v="184.00915862421076"/>
    <s v=""/>
    <s v="Comedies, Horror Movies"/>
    <s v="Comedies"/>
    <s v="Comedies, Horror Movies"/>
    <n v="2"/>
  </r>
  <r>
    <n v="6094"/>
    <s v="s6094"/>
    <x v="0"/>
    <s v="Adventures in Public School"/>
    <s v="Kyle Rideout"/>
    <s v="Daniel Doheny, Judy Greer, Siobhan Williams, Russell Peters, Grace Park, Andrew McNee, Alex Barima, Andrew Herr, Eva Day, Josh Epstein"/>
    <n v="10"/>
    <s v="Canada"/>
    <s v="Canada, United States"/>
    <n v="2"/>
    <d v="2018-08-15T00:00:00"/>
    <n v="2018"/>
    <x v="11"/>
    <s v="86 min"/>
    <n v="86"/>
    <n v="86"/>
    <n v="184.00915862421076"/>
    <s v=""/>
    <s v="Comedies"/>
    <s v="Comedies"/>
    <s v="Comedies"/>
    <n v="1"/>
  </r>
  <r>
    <n v="6180"/>
    <s v="s6180"/>
    <x v="0"/>
    <s v="APEX: The Story of the Hypercar"/>
    <s v="J.F. Musial, Josh Vietze"/>
    <s v="Zachary Levi"/>
    <n v="1"/>
    <s v="United States"/>
    <s v="United States"/>
    <n v="1"/>
    <d v="2016-08-01T00:00:00"/>
    <n v="2016"/>
    <x v="11"/>
    <s v="86 min"/>
    <n v="86"/>
    <n v="86"/>
    <n v="184.00915862421076"/>
    <s v=""/>
    <s v="Documentaries"/>
    <s v="Documentaries"/>
    <s v="Documentaries"/>
    <n v="1"/>
  </r>
  <r>
    <n v="6363"/>
    <s v="s6363"/>
    <x v="0"/>
    <s v="Born Strong"/>
    <s v="Gary Cohen, Ross Hockrow"/>
    <s v="Eddie Hall, Haf√æ√≥r J√∫l√≠us Bj√∂rnsson, Brian Shaw, Zydrunas Savickas"/>
    <n v="4"/>
    <s v="United States"/>
    <s v="United States"/>
    <n v="1"/>
    <d v="2017-12-31T00:00:00"/>
    <n v="2017"/>
    <x v="5"/>
    <s v="86 min"/>
    <n v="86"/>
    <n v="86"/>
    <n v="184.00915862421076"/>
    <s v=""/>
    <s v="Documentaries, Sports Movies"/>
    <s v="Documentaries"/>
    <s v="Documentaries, Sports Movies"/>
    <n v="2"/>
  </r>
  <r>
    <n v="6368"/>
    <s v="s6368"/>
    <x v="0"/>
    <s v="Boy Bye"/>
    <s v="Chris Stokes"/>
    <s v="Wendy Raquel Robinson, Ross Fleming, Shondrella Avery, Tammy Townsend, Omar Gooding, Tracy Davis, Veronika Bozeman, Kelly Perine, Valarie Pettiford"/>
    <n v="9"/>
    <s v="United States"/>
    <s v="United States"/>
    <n v="1"/>
    <d v="2019-04-02T00:00:00"/>
    <n v="2016"/>
    <x v="5"/>
    <s v="86 min"/>
    <n v="86"/>
    <n v="86"/>
    <n v="184.00915862421076"/>
    <s v=""/>
    <s v="Comedies, Romantic Movies"/>
    <s v="Comedies"/>
    <s v="Comedies, Romantic Movies"/>
    <n v="2"/>
  </r>
  <r>
    <n v="6445"/>
    <s v="s6445"/>
    <x v="0"/>
    <s v="Chaotic Love Poems"/>
    <s v="Garin Nugroho"/>
    <s v="Chicco Jerikho, Pevita Pearce"/>
    <n v="2"/>
    <s v="Indonesia"/>
    <s v="Indonesia"/>
    <n v="1"/>
    <d v="2019-01-05T00:00:00"/>
    <n v="2016"/>
    <x v="1"/>
    <s v="86 min"/>
    <n v="86"/>
    <n v="86"/>
    <n v="184.00915862421076"/>
    <s v=""/>
    <s v="Dramas, International Movies, Romantic Movies"/>
    <s v="Dramas"/>
    <s v="Dramas, International Movies, Romantic Movies"/>
    <n v="3"/>
  </r>
  <r>
    <n v="6579"/>
    <s v="s6579"/>
    <x v="0"/>
    <s v="Deadly Scholars"/>
    <s v="Danny J. Boyle"/>
    <s v="Kennedy Lea Slocum, Corey Fogelmanis, Alexa Mansour, Peyton Clark, Sheryl Lee, Sherri Saum, Eric Stanton Betts, Paris Berelc, Pedro Correa, Alissa Latow"/>
    <n v="10"/>
    <s v="United States"/>
    <s v="United States"/>
    <n v="1"/>
    <d v="2019-02-15T00:00:00"/>
    <n v="2018"/>
    <x v="1"/>
    <s v="86 min"/>
    <n v="86"/>
    <n v="86"/>
    <n v="184.00915862421076"/>
    <s v=""/>
    <s v="Dramas, Thrillers"/>
    <s v="Dramas"/>
    <s v="Dramas, Thrillers"/>
    <n v="2"/>
  </r>
  <r>
    <n v="6641"/>
    <s v="s6641"/>
    <x v="0"/>
    <s v="Dr. Seuss' The Grinch"/>
    <s v="Scott Mosier, Yarrow Cheney"/>
    <s v="Benedict Cumberbatch, Cameron Seely, Rashida Jones, Pharrell Williams, Kenan Thompson, Angela Lansbury"/>
    <n v="6"/>
    <s v="France"/>
    <s v="France, China, Japan, United States"/>
    <n v="4"/>
    <d v="2019-06-05T00:00:00"/>
    <n v="2018"/>
    <x v="7"/>
    <s v="86 min"/>
    <n v="86"/>
    <n v="86"/>
    <n v="184.00915862421076"/>
    <s v=""/>
    <s v="Children &amp; Family Movies, Comedies"/>
    <s v="Children &amp; Family Movies"/>
    <s v="Children &amp; Family Movies, Comedies"/>
    <n v="2"/>
  </r>
  <r>
    <n v="6773"/>
    <s v="s6773"/>
    <x v="0"/>
    <s v="Follow Me"/>
    <s v="Asri Bendacha"/>
    <s v="Asri Bendacha"/>
    <n v="1"/>
    <s v="United Arab Emirates"/>
    <s v="United Arab Emirates, United States, United Kingdom"/>
    <n v="3"/>
    <d v="2018-11-16T00:00:00"/>
    <n v="2017"/>
    <x v="5"/>
    <s v="86 min"/>
    <n v="86"/>
    <n v="86"/>
    <n v="184.00915862421076"/>
    <s v=""/>
    <s v="Documentaries, International Movies"/>
    <s v="Documentaries"/>
    <s v="Documentaries, International Movies"/>
    <n v="2"/>
  </r>
  <r>
    <n v="6795"/>
    <s v="s6795"/>
    <x v="0"/>
    <s v="Frances Ha"/>
    <s v="Noah Baumbach"/>
    <s v="Greta Gerwig, Mickey Sumner, Charlotte d'Amboise, Adam Driver, Hannah Dunne, Michael Esper, Grace Gummer, Patrick Heusinger, Josh Hamilton, Cindy Katz, Maya Kazan, Justine Lupe, Britta Phillips, Juliet Rylance, Dean Wareham, Michael Zegen"/>
    <n v="16"/>
    <s v="United States"/>
    <s v="United States, Brazil"/>
    <n v="2"/>
    <d v="2017-10-01T00:00:00"/>
    <n v="2012"/>
    <x v="12"/>
    <s v="86 min"/>
    <n v="86"/>
    <n v="86"/>
    <n v="184.00915862421076"/>
    <s v=""/>
    <s v="Comedies, Dramas, Independent Movies"/>
    <s v="Comedies"/>
    <s v="Comedies, Dramas, Independent Movies"/>
    <n v="3"/>
  </r>
  <r>
    <n v="6917"/>
    <s v="s6917"/>
    <x v="0"/>
    <s v="Hank: Five Years from the Brink"/>
    <s v="Joe Berlinger"/>
    <s v="Henry Paulson, Wendy Paulson"/>
    <n v="2"/>
    <s v="United States"/>
    <s v="United States"/>
    <n v="1"/>
    <d v="2018-08-25T00:00:00"/>
    <n v="2013"/>
    <x v="1"/>
    <s v="86 min"/>
    <n v="86"/>
    <n v="86"/>
    <n v="184.00915862421076"/>
    <s v=""/>
    <s v="Documentaries"/>
    <s v="Documentaries"/>
    <s v="Documentaries"/>
    <n v="1"/>
  </r>
  <r>
    <n v="6941"/>
    <s v="s6941"/>
    <x v="0"/>
    <s v="Have You Seen the Listers?"/>
    <s v="Eddie Martin"/>
    <s v="Anthony Lister"/>
    <n v="1"/>
    <s v="Australia"/>
    <s v="Australia"/>
    <n v="1"/>
    <d v="2019-02-01T00:00:00"/>
    <n v="2017"/>
    <x v="5"/>
    <s v="86 min"/>
    <n v="86"/>
    <n v="86"/>
    <n v="184.00915862421076"/>
    <s v=""/>
    <s v="Documentaries, International Movies"/>
    <s v="Documentaries"/>
    <s v="Documentaries, International Movies"/>
    <n v="2"/>
  </r>
  <r>
    <n v="6955"/>
    <s v="s6955"/>
    <x v="0"/>
    <s v="Hell and Back"/>
    <s v="Tom Gianas, Ross R. Shuman"/>
    <s v="Nick Swardson, Mila Kunis, Bob Odenkirk, T.J. Miller, Rob Riggle, Susan Sarandon, Danny McBride, Jennifer Coolidge, John Farley, Maria Bamford"/>
    <n v="10"/>
    <s v="United States"/>
    <s v="United States"/>
    <n v="1"/>
    <d v="2018-09-06T00:00:00"/>
    <n v="2015"/>
    <x v="12"/>
    <s v="86 min"/>
    <n v="86"/>
    <n v="86"/>
    <n v="184.00915862421076"/>
    <s v=""/>
    <s v="Action &amp; Adventure, Comedies, Independent Movies"/>
    <s v="Action &amp; Adventure"/>
    <s v="Action &amp; Adventure, Comedies, Independent Movies"/>
    <n v="3"/>
  </r>
  <r>
    <n v="6993"/>
    <s v="s6993"/>
    <x v="0"/>
    <s v="Hoodwinked Too! Hood vs. Evil"/>
    <s v="Mike Disa"/>
    <s v="Hayden Panettiere, Glenn Close, Patrick Warburton, Joan Cusack, David Ogden Stiers, Bill Hader, Amy Poehler, Andy Dick, Martin Short, Brad Garrett, Cheech Marin, Tommy Chong, Heidi Klum, Wayne Newton"/>
    <n v="14"/>
    <s v="United States"/>
    <s v="United States"/>
    <n v="1"/>
    <d v="2018-11-03T00:00:00"/>
    <n v="2011"/>
    <x v="7"/>
    <s v="86 min"/>
    <n v="86"/>
    <n v="86"/>
    <n v="184.00915862421076"/>
    <s v=""/>
    <s v="Children &amp; Family Movies, Comedies"/>
    <s v="Children &amp; Family Movies"/>
    <s v="Children &amp; Family Movies, Comedies"/>
    <n v="2"/>
  </r>
  <r>
    <n v="7112"/>
    <s v="s7112"/>
    <x v="0"/>
    <s v="Jack of all Trades"/>
    <s v="Harvey Glazer, Stuart Stone"/>
    <m/>
    <n v="0"/>
    <s v="Canada"/>
    <s v="Canada"/>
    <n v="1"/>
    <d v="2019-07-16T00:00:00"/>
    <n v="2018"/>
    <x v="5"/>
    <s v="86 min"/>
    <n v="86"/>
    <n v="86"/>
    <n v="184.00915862421076"/>
    <s v=""/>
    <s v="Documentaries, Sports Movies"/>
    <s v="Documentaries"/>
    <s v="Documentaries, Sports Movies"/>
    <n v="2"/>
  </r>
  <r>
    <n v="7204"/>
    <s v="s7204"/>
    <x v="0"/>
    <s v="Killer Klowns from Outer Space"/>
    <s v="Stephen Chiodo"/>
    <s v="Grant Cramer, Suzanne Snyder, John Allen Nelson, John Vernon, Michael S. Siegel, Peter Licassi, Royal Dano, Christopher Titus, Irene Michaels, Karla Sue Krull"/>
    <n v="10"/>
    <s v="United States"/>
    <s v="United States"/>
    <n v="1"/>
    <d v="2020-04-01T00:00:00"/>
    <n v="1988"/>
    <x v="2"/>
    <s v="86 min"/>
    <n v="86"/>
    <n v="86"/>
    <n v="184.00915862421076"/>
    <s v=""/>
    <s v="Comedies, Cult Movies, Horror Movies"/>
    <s v="Comedies"/>
    <s v="Comedies, Cult Movies, Horror Movies"/>
    <n v="3"/>
  </r>
  <r>
    <n v="7270"/>
    <s v="s7270"/>
    <x v="0"/>
    <s v="Last Ferry"/>
    <s v="Jaki Bradley"/>
    <s v="Ram√≥n O. Torres, Sheldon Best, Myles Clohessy, Larry Owens, Gabriel Sloyer"/>
    <n v="5"/>
    <s v="United States"/>
    <s v="United States"/>
    <n v="1"/>
    <d v="2020-03-11T00:00:00"/>
    <n v="2019"/>
    <x v="5"/>
    <s v="86 min"/>
    <n v="86"/>
    <n v="86"/>
    <n v="184.00915862421076"/>
    <s v=""/>
    <s v="Dramas, Independent Movies, LGBTQ Movies"/>
    <s v="Dramas"/>
    <s v="Dramas, Independent Movies, LGBTQ Movies"/>
    <n v="3"/>
  </r>
  <r>
    <n v="7442"/>
    <s v="s7442"/>
    <x v="0"/>
    <s v="Memory Games"/>
    <s v="Janet Tobias, Claus Wehlisch"/>
    <m/>
    <n v="0"/>
    <s v="Germany"/>
    <s v="Germany, United States, Sweden"/>
    <n v="3"/>
    <d v="2019-06-19T00:00:00"/>
    <n v="2018"/>
    <x v="1"/>
    <s v="86 min"/>
    <n v="86"/>
    <n v="86"/>
    <n v="184.00915862421076"/>
    <s v=""/>
    <s v="Documentaries"/>
    <s v="Documentaries"/>
    <s v="Documentaries"/>
    <n v="1"/>
  </r>
  <r>
    <n v="7471"/>
    <s v="s7471"/>
    <x v="0"/>
    <s v="Miss Stevens"/>
    <s v="Julia Hart"/>
    <s v="Lily Rabe, Timoth√©e Chalamet, Lili Reinhart, Anthony Quintal, Oscar Nu√±ez, Rob Huebel"/>
    <n v="6"/>
    <s v="United States"/>
    <s v="United States"/>
    <n v="1"/>
    <d v="2016-12-19T00:00:00"/>
    <n v="2016"/>
    <x v="11"/>
    <s v="86 min"/>
    <n v="86"/>
    <n v="86"/>
    <n v="184.00915862421076"/>
    <s v=""/>
    <s v="Dramas, Independent Movies"/>
    <s v="Dramas"/>
    <s v="Dramas, Independent Movies"/>
    <n v="2"/>
  </r>
  <r>
    <n v="7520"/>
    <s v="s7520"/>
    <x v="0"/>
    <s v="Mr. Virgin"/>
    <s v="Anthony Chan"/>
    <s v="Olivia Cheng, Alfred Cheung, Hu Chin, Chung Ping Geung, Anglie Leung"/>
    <n v="5"/>
    <s v="Hong Kong"/>
    <s v="Hong Kong"/>
    <n v="1"/>
    <d v="2018-08-16T00:00:00"/>
    <n v="1984"/>
    <x v="1"/>
    <s v="86 min"/>
    <n v="86"/>
    <n v="86"/>
    <n v="184.00915862421076"/>
    <s v=""/>
    <s v="Comedies, Dramas, International Movies"/>
    <s v="Comedies"/>
    <s v="Comedies, Dramas, International Movies"/>
    <n v="3"/>
  </r>
  <r>
    <n v="7620"/>
    <s v="s7620"/>
    <x v="0"/>
    <s v="November Criminals"/>
    <s v="Sacha Gervasi"/>
    <s v="Ansel Elgort, Chlo√´ Grace Moretz, David Strathairn, Catherine Keener, Terry Kinney, Cory Hardrict, Philip Ettinger, Danny Flaherty, Victor Williams, Tessa Albertson"/>
    <n v="10"/>
    <s v="United States"/>
    <s v="United States"/>
    <n v="1"/>
    <d v="2020-07-03T00:00:00"/>
    <n v="2017"/>
    <x v="2"/>
    <s v="86 min"/>
    <n v="86"/>
    <n v="86"/>
    <n v="184.00915862421076"/>
    <s v=""/>
    <s v="Dramas, Thrillers"/>
    <s v="Dramas"/>
    <s v="Dramas, Thrillers"/>
    <n v="2"/>
  </r>
  <r>
    <n v="7655"/>
    <s v="s7655"/>
    <x v="0"/>
    <s v="Once In A Lifetime Sessions with Moby"/>
    <s v="Matt Askem"/>
    <s v="Moby, Alex Cohen"/>
    <n v="2"/>
    <s v="United States"/>
    <s v="United States"/>
    <n v="1"/>
    <d v="2018-08-01T00:00:00"/>
    <n v="2018"/>
    <x v="1"/>
    <s v="86 min"/>
    <n v="86"/>
    <n v="86"/>
    <n v="184.00915862421076"/>
    <s v=""/>
    <s v="Documentaries, Music &amp; Musicals"/>
    <s v="Documentaries"/>
    <s v="Documentaries, Music &amp; Musicals"/>
    <n v="2"/>
  </r>
  <r>
    <n v="7670"/>
    <s v="s7670"/>
    <x v="0"/>
    <s v="Open Season"/>
    <s v="Roger Allers, Jill Culton"/>
    <s v="Martin Lawrence, Ashton Kutcher, Gary Sinise, Debra Messing, Billy Connolly, Georgia Engel, Jon Favreau, Jane Krakowski, Gordon Tootoosis, Patrick Warburton"/>
    <n v="10"/>
    <s v="United States"/>
    <s v="United States"/>
    <n v="1"/>
    <d v="2019-09-01T00:00:00"/>
    <n v="2006"/>
    <x v="7"/>
    <s v="86 min"/>
    <n v="86"/>
    <n v="86"/>
    <n v="184.00915862421076"/>
    <s v=""/>
    <s v="Children &amp; Family Movies, Comedies"/>
    <s v="Children &amp; Family Movies"/>
    <s v="Children &amp; Family Movies, Comedies"/>
    <n v="2"/>
  </r>
  <r>
    <n v="7679"/>
    <s v="s7679"/>
    <x v="0"/>
    <s v="Opium and the Kung Fu Master"/>
    <s v="Chia Tang"/>
    <s v="Lung Ti, Te-Lo Mai, Leanne Liu, Kuan Tai Chen, Phillip Ko, Kuan-chung Ku, Kwok Kuen Chan, Hoi Sang Lee, Tau Wan Yue, Chia Tang, Shen Chan"/>
    <n v="11"/>
    <s v="Hong Kong"/>
    <s v="Hong Kong"/>
    <n v="1"/>
    <d v="2018-08-16T00:00:00"/>
    <n v="1984"/>
    <x v="5"/>
    <s v="86 min"/>
    <n v="86"/>
    <n v="86"/>
    <n v="184.00915862421076"/>
    <s v=""/>
    <s v="Action &amp; Adventure, International Movies"/>
    <s v="Action &amp; Adventure"/>
    <s v="Action &amp; Adventure, International Movies"/>
    <n v="2"/>
  </r>
  <r>
    <n v="7705"/>
    <s v="s7705"/>
    <x v="0"/>
    <s v="Paranormal Activity"/>
    <s v="Oren Peli"/>
    <s v="Katie Featherston, Randy McDowell, Amber Armstrong, Mark Fredrichs, Micah Sloat, Ashley Palmer, James Piper"/>
    <n v="7"/>
    <s v="United States"/>
    <s v="United States"/>
    <n v="1"/>
    <d v="2020-01-01T00:00:00"/>
    <n v="2007"/>
    <x v="12"/>
    <s v="86 min"/>
    <n v="86"/>
    <n v="86"/>
    <n v="184.00915862421076"/>
    <s v=""/>
    <s v="Horror Movies, Thrillers"/>
    <s v="Horror Movies"/>
    <s v="Horror Movies, Thrillers"/>
    <n v="2"/>
  </r>
  <r>
    <n v="7793"/>
    <s v="s7793"/>
    <x v="0"/>
    <s v="Prescription Thugs"/>
    <s v="Chris Bell, Josh Alexander, Greg Young"/>
    <s v="Chris Bell"/>
    <n v="1"/>
    <s v="United States"/>
    <s v="United States"/>
    <n v="1"/>
    <d v="2016-04-15T00:00:00"/>
    <n v="2015"/>
    <x v="11"/>
    <s v="86 min"/>
    <n v="86"/>
    <n v="86"/>
    <n v="184.00915862421076"/>
    <s v=""/>
    <s v="Documentaries"/>
    <s v="Documentaries"/>
    <s v="Documentaries"/>
    <n v="1"/>
  </r>
  <r>
    <n v="7921"/>
    <s v="s7921"/>
    <x v="0"/>
    <s v="Safety Not Guaranteed"/>
    <s v="Colin Trevorrow"/>
    <s v="Aubrey Plaza, Mark Duplass, Jake Johnson, Mary Lynn Rajskub, Jeff Garlin, Kristen Bell, Jenica Bergere, Karan Soni"/>
    <n v="8"/>
    <s v="United States"/>
    <s v="United States"/>
    <n v="1"/>
    <d v="2020-08-13T00:00:00"/>
    <n v="2012"/>
    <x v="12"/>
    <s v="86 min"/>
    <n v="86"/>
    <n v="86"/>
    <n v="184.00915862421076"/>
    <s v=""/>
    <s v="Comedies, Independent Movies, Romantic Movies"/>
    <s v="Comedies"/>
    <s v="Comedies, Independent Movies, Romantic Movies"/>
    <n v="3"/>
  </r>
  <r>
    <n v="7934"/>
    <s v="s7934"/>
    <x v="0"/>
    <s v="Santa Claws"/>
    <s v="Glenn Miller"/>
    <s v="Nicola Lambo, Evan Boymel, John P. Fowler, Erica Duke, Ezra James Colbert"/>
    <n v="5"/>
    <s v="United States"/>
    <s v="United States"/>
    <n v="1"/>
    <d v="2017-11-17T00:00:00"/>
    <n v="2014"/>
    <x v="6"/>
    <s v="86 min"/>
    <n v="86"/>
    <n v="86"/>
    <n v="184.00915862421076"/>
    <s v=""/>
    <s v="Children &amp; Family Movies, Comedies"/>
    <s v="Children &amp; Family Movies"/>
    <s v="Children &amp; Family Movies, Comedies"/>
    <n v="2"/>
  </r>
  <r>
    <n v="7966"/>
    <s v="s7966"/>
    <x v="0"/>
    <s v="Searching for Sugar Man"/>
    <s v="Malik Bendjelloul"/>
    <s v="Rodriguez"/>
    <n v="1"/>
    <s v="Sweden"/>
    <s v="Sweden, United Kingdom, Finland"/>
    <n v="3"/>
    <d v="2019-12-01T00:00:00"/>
    <n v="2012"/>
    <x v="2"/>
    <s v="86 min"/>
    <n v="86"/>
    <n v="86"/>
    <n v="184.00915862421076"/>
    <s v=""/>
    <s v="Documentaries, International Movies, Music &amp; Musicals"/>
    <s v="Documentaries"/>
    <s v="Documentaries, International Movies, Music &amp; Musicals"/>
    <n v="3"/>
  </r>
  <r>
    <n v="8047"/>
    <s v="s8047"/>
    <x v="0"/>
    <s v="Sniper: Special Ops"/>
    <s v="Fred Olen Ray"/>
    <s v="Steven Seagal, Rob Van Dam, Tim Abell, Charlene Amoia, Daniel Booko, Jason-Shane Scott, Anthony Batarse, Gerald Webb"/>
    <n v="8"/>
    <s v="United States"/>
    <s v="United States"/>
    <n v="1"/>
    <d v="2020-01-10T00:00:00"/>
    <n v="2016"/>
    <x v="12"/>
    <s v="86 min"/>
    <n v="86"/>
    <n v="86"/>
    <n v="184.00915862421076"/>
    <s v=""/>
    <s v="Action &amp; Adventure, Dramas"/>
    <s v="Action &amp; Adventure"/>
    <s v="Action &amp; Adventure, Dramas"/>
    <n v="2"/>
  </r>
  <r>
    <n v="8081"/>
    <s v="s8081"/>
    <x v="0"/>
    <s v="Standoff"/>
    <s v="Adam Alleca"/>
    <s v="Thomas Jane, Laurence Fishburne, Joanna Douglas, John Tench, Ted Atherton, Jim Watson, Ella Ballentine"/>
    <n v="7"/>
    <s v="Canada"/>
    <s v="Canada"/>
    <n v="1"/>
    <d v="2018-12-11T00:00:00"/>
    <n v="2015"/>
    <x v="12"/>
    <s v="86 min"/>
    <n v="86"/>
    <n v="86"/>
    <n v="184.00915862421076"/>
    <s v=""/>
    <s v="Action &amp; Adventure"/>
    <s v="Action &amp; Adventure"/>
    <s v="Action &amp; Adventure"/>
    <n v="1"/>
  </r>
  <r>
    <n v="8090"/>
    <s v="s8090"/>
    <x v="0"/>
    <s v="Stephanie"/>
    <s v="Akiva Goldsman"/>
    <s v="Shree Cooks, Frank Grillo, Anna Torv"/>
    <n v="3"/>
    <s v="United States"/>
    <s v="United States"/>
    <n v="1"/>
    <d v="2018-09-01T00:00:00"/>
    <n v="2017"/>
    <x v="12"/>
    <s v="86 min"/>
    <n v="86"/>
    <n v="86"/>
    <n v="184.00915862421076"/>
    <s v=""/>
    <s v="Horror Movies"/>
    <s v="Horror Movies"/>
    <s v="Horror Movies"/>
    <n v="1"/>
  </r>
  <r>
    <n v="8135"/>
    <s v="s8135"/>
    <x v="0"/>
    <s v="Susanne Bartsch: On Top"/>
    <s v="Anthony Caronna, Alexander Smith"/>
    <s v="Susanne Bartsch"/>
    <n v="1"/>
    <s v="United States"/>
    <s v="United States"/>
    <n v="1"/>
    <d v="2018-12-10T00:00:00"/>
    <n v="2017"/>
    <x v="5"/>
    <s v="86 min"/>
    <n v="86"/>
    <n v="86"/>
    <n v="184.00915862421076"/>
    <s v=""/>
    <s v="Documentaries, LGBTQ Movies"/>
    <s v="Documentaries"/>
    <s v="Documentaries, LGBTQ Movies"/>
    <n v="2"/>
  </r>
  <r>
    <n v="8199"/>
    <s v="s8199"/>
    <x v="0"/>
    <s v="The Autopsy of Jane Doe"/>
    <s v="Andr√© √òvredal"/>
    <s v="Emile Hirsch, Brian Cox, Ophelia Lovibond, Michael McElhatton, Parker Sawyers, Jane Perry, Olwen Catherine Kelly"/>
    <n v="7"/>
    <s v="United Kingdom"/>
    <s v="United Kingdom, United States"/>
    <n v="2"/>
    <d v="2018-12-30T00:00:00"/>
    <n v="2016"/>
    <x v="12"/>
    <s v="86 min"/>
    <n v="86"/>
    <n v="86"/>
    <n v="184.00915862421076"/>
    <s v=""/>
    <s v="Horror Movies, Independent Movies, Thrillers"/>
    <s v="Horror Movies"/>
    <s v="Horror Movies, Independent Movies, Thrillers"/>
    <n v="3"/>
  </r>
  <r>
    <n v="8280"/>
    <s v="s8280"/>
    <x v="0"/>
    <s v="The Diabolical"/>
    <s v="Alistair Legrand"/>
    <s v="Ali Larter, Arjun Gupta, Max Rose, Merrin Dungey, Chloe Perrin, Kurt Carley, Patrick Fischler, Wilmer Calderon, Tom Wright"/>
    <n v="9"/>
    <s v="United States"/>
    <s v="United States"/>
    <n v="1"/>
    <d v="2018-08-01T00:00:00"/>
    <n v="2015"/>
    <x v="5"/>
    <s v="86 min"/>
    <n v="86"/>
    <n v="86"/>
    <n v="184.00915862421076"/>
    <s v=""/>
    <s v="Horror Movies, Sci-Fi &amp; Fantasy, Thrillers"/>
    <s v="Horror Movies"/>
    <s v="Horror Movies, Sci-Fi &amp; Fantasy, Thrillers"/>
    <n v="3"/>
  </r>
  <r>
    <n v="8382"/>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n v="17"/>
    <s v="United States"/>
    <s v="United States"/>
    <n v="1"/>
    <d v="2018-06-04T00:00:00"/>
    <n v="2017"/>
    <x v="7"/>
    <s v="86 min"/>
    <n v="86"/>
    <n v="86"/>
    <n v="184.00915862421076"/>
    <s v=""/>
    <s v="Children &amp; Family Movies, Faith &amp; Spirituality"/>
    <s v="Children &amp; Family Movies"/>
    <s v="Children &amp; Family Movies, Faith &amp; Spirituality"/>
    <n v="2"/>
  </r>
  <r>
    <n v="8502"/>
    <s v="s8502"/>
    <x v="0"/>
    <s v="The Secret Life of Pets 2"/>
    <s v="Chris Renaud"/>
    <s v="Patton Oswalt, Kevin Hart, Tiffany Haddish, Jenny Slate, Eric Stonestreet, Harrison Ford, Dana Carvey, Nick Kroll, Lake Bell, Ellie Kemper, Bobby Moynihan, Hannibal Buress"/>
    <n v="12"/>
    <s v="United States"/>
    <s v="United States, France, Japan"/>
    <n v="3"/>
    <d v="2019-12-27T00:00:00"/>
    <n v="2019"/>
    <x v="7"/>
    <s v="86 min"/>
    <n v="86"/>
    <n v="86"/>
    <n v="184.00915862421076"/>
    <s v=""/>
    <s v="Children &amp; Family Movies, Comedies"/>
    <s v="Children &amp; Family Movies"/>
    <s v="Children &amp; Family Movies, Comedies"/>
    <n v="2"/>
  </r>
  <r>
    <n v="8574"/>
    <s v="s8574"/>
    <x v="0"/>
    <s v="Theo Who Lived"/>
    <s v="David Shisgall"/>
    <m/>
    <n v="0"/>
    <s v="United States"/>
    <s v="United States"/>
    <n v="1"/>
    <d v="2016-12-16T00:00:00"/>
    <n v="2016"/>
    <x v="1"/>
    <s v="86 min"/>
    <n v="86"/>
    <n v="86"/>
    <n v="184.00915862421076"/>
    <s v=""/>
    <s v="Documentaries"/>
    <s v="Documentaries"/>
    <s v="Documentaries"/>
    <n v="1"/>
  </r>
  <r>
    <n v="8646"/>
    <s v="s8646"/>
    <x v="0"/>
    <s v="Twinsanity"/>
    <s v="Buz Wallick"/>
    <s v="Karissa Strain, Katie Strain, Yves Bright, Angie Everhart, Thaddeus Shafer, Mary O'Neil"/>
    <n v="6"/>
    <s v="United States"/>
    <s v="United States"/>
    <n v="1"/>
    <d v="2019-03-15T00:00:00"/>
    <n v="2018"/>
    <x v="5"/>
    <s v="86 min"/>
    <n v="86"/>
    <n v="86"/>
    <n v="184.00915862421076"/>
    <s v=""/>
    <s v="Horror Movies, Independent Movies, Thrillers"/>
    <s v="Horror Movies"/>
    <s v="Horror Movies, Independent Movies, Thrillers"/>
    <n v="3"/>
  </r>
  <r>
    <n v="8731"/>
    <s v="s8731"/>
    <x v="0"/>
    <s v="Where's the Money"/>
    <s v="Scott Zabielski"/>
    <s v="Andrew Bachelor, Kat Graham, Mike Epps, Terry Crews, Method Man, Logan Paul, Allen Maldonado, Josh Brener, Devon Werkheiser, Retta"/>
    <n v="10"/>
    <s v="United States"/>
    <s v="United States"/>
    <n v="1"/>
    <d v="2018-01-22T00:00:00"/>
    <n v="2017"/>
    <x v="12"/>
    <s v="86 min"/>
    <n v="86"/>
    <n v="86"/>
    <n v="184.00915862421076"/>
    <s v=""/>
    <s v="Comedies"/>
    <s v="Comedies"/>
    <s v="Comedies"/>
    <n v="1"/>
  </r>
  <r>
    <n v="8749"/>
    <s v="s8749"/>
    <x v="0"/>
    <s v="Winter of Our Dreams"/>
    <s v="John Duigan"/>
    <s v="Judy Davis, Bryan Brown, Cathy Downes, Baz Luhrmann, Peter Mochrie, Mervyn Drake, Margie McCrae"/>
    <n v="7"/>
    <s v="Australia"/>
    <s v="Australia"/>
    <n v="1"/>
    <d v="2016-11-01T00:00:00"/>
    <n v="1981"/>
    <x v="11"/>
    <s v="86 min"/>
    <n v="86"/>
    <n v="86"/>
    <n v="184.00915862421076"/>
    <s v=""/>
    <s v="Classic Movies, Dramas"/>
    <s v="Classic Movies"/>
    <s v="Classic Movies, Dramas"/>
    <n v="2"/>
  </r>
  <r>
    <n v="87"/>
    <s v="s87"/>
    <x v="0"/>
    <s v="Prey"/>
    <s v="Thomas Sieben"/>
    <s v="David Kross, Hanno Koffler, Maria Ehrich, Robert Finster, Yung Ngo, Klaus Steinbacher, Livia Matthes, Nellie Thalbach"/>
    <n v="8"/>
    <m/>
    <m/>
    <n v="0"/>
    <d v="2021-09-10T00:00:00"/>
    <n v="2021"/>
    <x v="5"/>
    <s v="87 min"/>
    <n v="87"/>
    <n v="87"/>
    <n v="157.87916351737664"/>
    <s v=""/>
    <s v="International Movies, Thrillers"/>
    <s v="International Movies"/>
    <s v="International Movies, Thrillers"/>
    <n v="2"/>
  </r>
  <r>
    <n v="326"/>
    <s v="s326"/>
    <x v="0"/>
    <s v="Beethoven"/>
    <s v="Brian Levant"/>
    <s v="Charles Grodin, Bonnie Hunt, Dean Jones, Oliver Platt, Stanley Tucci, Nicholle Tom, Christopher Castile, Sarah Rose Karr, David Duchovny, Patricia Heaton, O-Lan Jones, Nancy Fish"/>
    <n v="12"/>
    <s v="United States"/>
    <s v="United States"/>
    <n v="1"/>
    <d v="2021-08-01T00:00:00"/>
    <n v="1992"/>
    <x v="7"/>
    <s v="87 min"/>
    <n v="87"/>
    <n v="87"/>
    <n v="157.87916351737664"/>
    <s v=""/>
    <s v="Children &amp; Family Movies, Comedies"/>
    <s v="Children &amp; Family Movies"/>
    <s v="Children &amp; Family Movies, Comedies"/>
    <n v="2"/>
  </r>
  <r>
    <n v="429"/>
    <s v="s429"/>
    <x v="0"/>
    <s v="Words Bubble Up Like Soda Pop"/>
    <s v="Kyohei Ishiguro"/>
    <s v="Somegoro Ichikawa, Hana Sugisaki, Megumi Han, Natsuki Hanae, Yuuichirou Umehara, Megumi Nakajima, Sumire Morohoshi, Hiroshi Kamiya, Maaya Sakamoto, Koichi Yamadera, Kikuko Inoue"/>
    <n v="11"/>
    <m/>
    <m/>
    <n v="0"/>
    <d v="2021-07-22T00:00:00"/>
    <n v="2021"/>
    <x v="4"/>
    <s v="87 min"/>
    <n v="87"/>
    <n v="87"/>
    <n v="157.87916351737664"/>
    <s v=""/>
    <s v="Anime Features, Children &amp; Family Movies, International Movies"/>
    <s v="Anime Features"/>
    <s v="Anime Features, Children &amp; Family Movies, International Movies"/>
    <n v="3"/>
  </r>
  <r>
    <n v="470"/>
    <s v="s470"/>
    <x v="0"/>
    <s v="American Woman"/>
    <s v="Semi Chellas"/>
    <s v="Hong Chau, Sarah Gadon, John Gallagher Jr., Lola Kirke, Ellen Burstyn, David Cubitt, Jordan Pettle, Richard Walters"/>
    <n v="8"/>
    <s v="United States"/>
    <s v="United States, Canada"/>
    <n v="2"/>
    <d v="2021-07-13T00:00:00"/>
    <n v="2019"/>
    <x v="5"/>
    <s v="87 min"/>
    <n v="87"/>
    <n v="87"/>
    <n v="157.87916351737664"/>
    <s v=""/>
    <s v="Dramas, Independent Movies"/>
    <s v="Dramas"/>
    <s v="Dramas, Independent Movies"/>
    <n v="2"/>
  </r>
  <r>
    <n v="499"/>
    <s v="s499"/>
    <x v="0"/>
    <s v="Clash"/>
    <s v="Pascal Atuma"/>
    <s v="Omoni Oboli, Brian Hooks, Stephanie Linus, Merlisa Determined, Pascal Atuma, Derel Isaac, Naima Sundiata, Chealse Howell, Dashawn Francis, Percy Anane-Dwumfour"/>
    <n v="10"/>
    <m/>
    <m/>
    <n v="0"/>
    <d v="2021-07-07T00:00:00"/>
    <n v="2020"/>
    <x v="5"/>
    <s v="87 min"/>
    <n v="87"/>
    <n v="87"/>
    <n v="157.87916351737664"/>
    <s v=""/>
    <s v="Dramas, International Movies"/>
    <s v="Dramas"/>
    <s v="Dramas, International Movies"/>
    <n v="2"/>
  </r>
  <r>
    <n v="644"/>
    <s v="s644"/>
    <x v="0"/>
    <s v="The Seventh Day"/>
    <s v="Justin P. Lange"/>
    <s v="Guy Pearce, Vadhir Derbez, Stephen Lang, Brady Jenness, Chris Galust, Robin Bartlett, Heath Freeman, Keith David"/>
    <n v="8"/>
    <s v="United States"/>
    <s v="United States"/>
    <n v="1"/>
    <d v="2021-06-24T00:00:00"/>
    <n v="2021"/>
    <x v="12"/>
    <s v="87 min"/>
    <n v="87"/>
    <n v="87"/>
    <n v="157.87916351737664"/>
    <s v=""/>
    <s v="Horror Movies"/>
    <s v="Horror Movies"/>
    <s v="Horror Movies"/>
    <n v="1"/>
  </r>
  <r>
    <n v="868"/>
    <s v="s868"/>
    <x v="0"/>
    <s v="The Last Days"/>
    <s v="James Moll"/>
    <m/>
    <n v="0"/>
    <s v="United States"/>
    <s v="United States"/>
    <n v="1"/>
    <d v="2021-05-19T00:00:00"/>
    <n v="1998"/>
    <x v="2"/>
    <s v="87 min"/>
    <n v="87"/>
    <n v="87"/>
    <n v="157.87916351737664"/>
    <s v=""/>
    <s v="Documentaries"/>
    <s v="Documentaries"/>
    <s v="Documentaries"/>
    <n v="1"/>
  </r>
  <r>
    <n v="939"/>
    <s v="s939"/>
    <x v="0"/>
    <s v="Motu Patlu in the Game of Zones"/>
    <s v="Suhas Kadav"/>
    <s v="Saurav Chakraborty"/>
    <n v="1"/>
    <m/>
    <m/>
    <n v="0"/>
    <d v="2021-05-01T00:00:00"/>
    <n v="2019"/>
    <x v="8"/>
    <s v="87 min"/>
    <n v="87"/>
    <n v="87"/>
    <n v="157.87916351737664"/>
    <s v=""/>
    <s v="Children &amp; Family Movies, Comedies, Music &amp; Musicals"/>
    <s v="Children &amp; Family Movies"/>
    <s v="Children &amp; Family Movies, Comedies, Music &amp; Musicals"/>
    <n v="3"/>
  </r>
  <r>
    <n v="1010"/>
    <s v="s1010"/>
    <x v="0"/>
    <s v="Rudra: Secret of the Black Moon"/>
    <s v="Akshay Sanjeev Chavan, Sumit Das"/>
    <s v="Shailendra Pandey, Vinod Kulkarni, Rohan, Mukesh Pandey, Bhakti Shalini, Ghanshyam Shukla, Pankaj Kalra, Kanchan, Sanchit Wartak, Ajay Singhal"/>
    <n v="10"/>
    <m/>
    <m/>
    <n v="0"/>
    <d v="2021-04-20T00:00:00"/>
    <n v="2020"/>
    <x v="8"/>
    <s v="87 min"/>
    <n v="87"/>
    <n v="87"/>
    <n v="157.87916351737664"/>
    <s v=""/>
    <s v="Children &amp; Family Movies"/>
    <s v="Children &amp; Family Movies"/>
    <s v="Children &amp; Family Movies"/>
    <n v="1"/>
  </r>
  <r>
    <n v="1158"/>
    <s v="s1158"/>
    <x v="0"/>
    <s v="Bad Trip"/>
    <m/>
    <s v="Eric Andr√©, Lil Rel Howery, Tiffany Haddish, Michaela Conlin"/>
    <n v="4"/>
    <s v="United States"/>
    <s v="United States"/>
    <n v="1"/>
    <d v="2021-03-26T00:00:00"/>
    <n v="2021"/>
    <x v="5"/>
    <s v="87 min"/>
    <n v="87"/>
    <n v="87"/>
    <n v="157.87916351737664"/>
    <s v=""/>
    <s v="Comedies"/>
    <s v="Comedies"/>
    <s v="Comedies"/>
    <n v="1"/>
  </r>
  <r>
    <n v="1160"/>
    <s v="s1160"/>
    <x v="0"/>
    <s v="Black Is Beltza"/>
    <s v="Ferm√≠n Muguruza"/>
    <s v="Unax Ugalde, Isaach De Bankol√©, Iseo, Sergi L√≥pez, Ram√≥n Agirre, Jorge Perugorr√≠a, Angelo Moore, Maria de Medeiros"/>
    <n v="8"/>
    <m/>
    <m/>
    <n v="0"/>
    <d v="2021-03-26T00:00:00"/>
    <n v="2018"/>
    <x v="5"/>
    <s v="87 min"/>
    <n v="87"/>
    <n v="87"/>
    <n v="157.87916351737664"/>
    <s v=""/>
    <s v="Dramas, International Movies"/>
    <s v="Dramas"/>
    <s v="Dramas, International Movies"/>
    <n v="2"/>
  </r>
  <r>
    <n v="1162"/>
    <s v="s1162"/>
    <x v="0"/>
    <s v="Elizabeth and Margaret: Love and Loyalty"/>
    <m/>
    <m/>
    <n v="0"/>
    <s v="United Kingdom"/>
    <s v="United Kingdom"/>
    <n v="1"/>
    <d v="2021-03-26T00:00:00"/>
    <n v="2020"/>
    <x v="6"/>
    <s v="87 min"/>
    <n v="87"/>
    <n v="87"/>
    <n v="157.87916351737664"/>
    <s v=""/>
    <s v="Documentaries"/>
    <s v="Documentaries"/>
    <s v="Documentaries"/>
    <n v="1"/>
  </r>
  <r>
    <n v="1205"/>
    <s v="s1205"/>
    <x v="0"/>
    <s v="The Last Blockbuster"/>
    <s v="Taylor Morden"/>
    <m/>
    <n v="0"/>
    <s v="United States"/>
    <s v="United States"/>
    <n v="1"/>
    <d v="2021-03-15T00:00:00"/>
    <n v="2020"/>
    <x v="1"/>
    <s v="87 min"/>
    <n v="87"/>
    <n v="87"/>
    <n v="157.87916351737664"/>
    <s v=""/>
    <s v="Documentaries"/>
    <s v="Documentaries"/>
    <s v="Documentaries"/>
    <n v="1"/>
  </r>
  <r>
    <n v="1320"/>
    <s v="s1320"/>
    <x v="0"/>
    <s v="Xico's Journey"/>
    <s v="Eric D. Cabello D√≠az"/>
    <s v="Ver√≥nica Alva, Pablo Gama Iturrar√°n ‚ÄúMago Gamini‚Äù, Luis √Ångel Jaramillo, Lila Downs, Elena Poniatowska, Ver√≥nica Castro, Enrique Guzm√°n, Alex Lora, Marco Antonio Sol√≠s, V√≠ctor Trujillo"/>
    <n v="10"/>
    <s v="Mexico"/>
    <s v="Mexico"/>
    <n v="1"/>
    <d v="2021-02-12T00:00:00"/>
    <n v="2021"/>
    <x v="8"/>
    <s v="87 min"/>
    <n v="87"/>
    <n v="87"/>
    <n v="157.87916351737664"/>
    <s v=""/>
    <s v="Children &amp; Family Movies"/>
    <s v="Children &amp; Family Movies"/>
    <s v="Children &amp; Family Movies"/>
    <n v="1"/>
  </r>
  <r>
    <n v="1447"/>
    <s v="s1447"/>
    <x v="0"/>
    <s v="Bad Grandpa .5"/>
    <s v="Jeff Tremaine"/>
    <s v="Johnny Knoxville, Jackson Nicoll, Greg Harris, Georgina Cates, Kamber Hejlik, Jill Killington, Madison Davis, George Faughnan, Spike Jonze, Catherine Keener"/>
    <n v="10"/>
    <s v="United States"/>
    <s v="United States"/>
    <n v="1"/>
    <d v="2021-01-01T00:00:00"/>
    <n v="2014"/>
    <x v="5"/>
    <s v="87 min"/>
    <n v="87"/>
    <n v="87"/>
    <n v="157.87916351737664"/>
    <s v=""/>
    <s v="Comedies"/>
    <s v="Comedies"/>
    <s v="Comedies"/>
    <n v="1"/>
  </r>
  <r>
    <n v="1537"/>
    <s v="s1537"/>
    <x v="0"/>
    <s v="Incarnate"/>
    <s v="Brad Peyton"/>
    <s v="Aaron Eckhart, Carice van Houten, Catalina Sandino Moreno, David Mazouz, Keir O'Donnell, Matt Nable, Emily Jackson, Paul Vincent O'Connor, Natalija Nogulich, John Pirruccello, Mark Steger, Emjay Anthony, Karolina Wydra"/>
    <n v="13"/>
    <s v="United States"/>
    <s v="United States"/>
    <n v="1"/>
    <d v="2020-12-16T00:00:00"/>
    <n v="2016"/>
    <x v="2"/>
    <s v="87 min"/>
    <n v="87"/>
    <n v="87"/>
    <n v="157.87916351737664"/>
    <s v=""/>
    <s v="Horror Movies, Thrillers"/>
    <s v="Horror Movies"/>
    <s v="Horror Movies, Thrillers"/>
    <n v="2"/>
  </r>
  <r>
    <n v="1651"/>
    <s v="s1651"/>
    <x v="0"/>
    <s v="Shawn Mendes: Live in Concert"/>
    <s v="Paul Dugdale"/>
    <s v="Shawn Mendes"/>
    <n v="1"/>
    <s v="United Kingdom"/>
    <s v="United Kingdom, United States"/>
    <n v="2"/>
    <d v="2020-11-25T00:00:00"/>
    <n v="2020"/>
    <x v="6"/>
    <s v="87 min"/>
    <n v="87"/>
    <n v="87"/>
    <n v="157.87916351737664"/>
    <s v=""/>
    <s v="Music &amp; Musicals"/>
    <s v="Music &amp; Musicals"/>
    <s v="Music &amp; Musicals"/>
    <n v="1"/>
  </r>
  <r>
    <n v="1701"/>
    <s v="s1701"/>
    <x v="0"/>
    <s v="Killer Cove"/>
    <s v="Dami√°n Romay"/>
    <s v="Haley Webb, Donny Boaz, Cathy Baron, Jason Alan Smith, Dennis Staroselsky, Owen Miller, Shawn Fitzgibbon"/>
    <n v="7"/>
    <s v="United States"/>
    <s v="United States"/>
    <n v="1"/>
    <d v="2020-11-14T00:00:00"/>
    <n v="2019"/>
    <x v="1"/>
    <s v="87 min"/>
    <n v="87"/>
    <n v="87"/>
    <n v="157.87916351737664"/>
    <s v=""/>
    <s v="Thrillers"/>
    <s v="Thrillers"/>
    <s v="Thrillers"/>
    <n v="1"/>
  </r>
  <r>
    <n v="1735"/>
    <s v="s1735"/>
    <x v="0"/>
    <s v="Midnight at the Magnolia"/>
    <s v="Maxwell McGuire"/>
    <s v="Natalie Hall, Evan Williams, Michael Gordon Shore, Steve Cumyn, Albert Brooks"/>
    <n v="5"/>
    <s v="Canada"/>
    <s v="Canada"/>
    <n v="1"/>
    <d v="2020-11-05T00:00:00"/>
    <n v="2020"/>
    <x v="4"/>
    <s v="87 min"/>
    <n v="87"/>
    <n v="87"/>
    <n v="157.87916351737664"/>
    <s v=""/>
    <s v="Comedies, Romantic Movies"/>
    <s v="Comedies"/>
    <s v="Comedies, Romantic Movies"/>
    <n v="2"/>
  </r>
  <r>
    <n v="1739"/>
    <s v="s1739"/>
    <x v="0"/>
    <s v="A Christmas Catch"/>
    <m/>
    <s v="Emily Alatalo, Lauren Holly, Yanic Truesdale, Franco Lo Presti, Andrew Bushell, Genelle Williams, Kyana Teresa, Eric Hicks"/>
    <n v="8"/>
    <s v="Canada"/>
    <s v="Canada"/>
    <n v="1"/>
    <d v="2020-11-04T00:00:00"/>
    <n v="2018"/>
    <x v="4"/>
    <s v="87 min"/>
    <n v="87"/>
    <n v="87"/>
    <n v="157.87916351737664"/>
    <s v=""/>
    <s v="Dramas, Romantic Movies"/>
    <s v="Dramas"/>
    <s v="Dramas, Romantic Movies"/>
    <n v="2"/>
  </r>
  <r>
    <n v="1750"/>
    <s v="s1750"/>
    <x v="0"/>
    <s v="Christmas Break-In"/>
    <s v="Michael Kampa"/>
    <s v="Danny Glover, Denise Richards, Cameron Seely, Sean O'Bryan, Katrina Begin, Jake Van Wagoner, Douglas Spain, Dawson Ehlke"/>
    <n v="8"/>
    <s v="United States"/>
    <s v="United States"/>
    <n v="1"/>
    <d v="2020-11-01T00:00:00"/>
    <n v="2019"/>
    <x v="6"/>
    <s v="87 min"/>
    <n v="87"/>
    <n v="87"/>
    <n v="157.87916351737664"/>
    <s v=""/>
    <s v="Children &amp; Family Movies, Comedies"/>
    <s v="Children &amp; Family Movies"/>
    <s v="Children &amp; Family Movies, Comedies"/>
    <n v="2"/>
  </r>
  <r>
    <n v="1775"/>
    <s v="s1775"/>
    <x v="0"/>
    <s v="Hidden in Plain Sight"/>
    <s v="Stacia Crawford"/>
    <s v="Victoria Barabas, Gino Anthony Pesi, Jake Allyn, Deborah Van Valkenburgh, Jessica Meraz, Jack Fisher, Eve Sigall, Jerod Meagher"/>
    <n v="8"/>
    <s v="United States"/>
    <s v="United States"/>
    <n v="1"/>
    <d v="2020-10-30T00:00:00"/>
    <n v="2019"/>
    <x v="1"/>
    <s v="87 min"/>
    <n v="87"/>
    <n v="87"/>
    <n v="157.87916351737664"/>
    <s v=""/>
    <s v="Dramas, Independent Movies, Thrillers"/>
    <s v="Dramas"/>
    <s v="Dramas, Independent Movies, Thrillers"/>
    <n v="3"/>
  </r>
  <r>
    <n v="1799"/>
    <s v="s1799"/>
    <x v="0"/>
    <s v="Alice Junior"/>
    <s v="Gil Baroni"/>
    <s v="Anne Celestino Mota, Emmanuel Rosset, Matheus Moura, Surya Amitrano, Tha√≠s Schier, Cida Rolim, Katia Horn, Igor Augustho, Marcel Szymanski"/>
    <n v="9"/>
    <s v="Brazil"/>
    <s v="Brazil"/>
    <n v="1"/>
    <d v="2020-10-23T00:00:00"/>
    <n v="2019"/>
    <x v="5"/>
    <s v="87 min"/>
    <n v="87"/>
    <n v="87"/>
    <n v="157.87916351737664"/>
    <s v=""/>
    <s v="Comedies, International Movies, LGBTQ Movies"/>
    <s v="Comedies"/>
    <s v="Comedies, International Movies, LGBTQ Movies"/>
    <n v="3"/>
  </r>
  <r>
    <n v="1807"/>
    <s v="s1807"/>
    <x v="0"/>
    <s v="Cadaver"/>
    <s v="Jarand Herdal"/>
    <s v="Gitte Witt, Thomas Gullestad, Thorbj√∏rn Harr, Tuva Olivia Remman, Trine Wiggen, Maria Grazia Di Meo, Kingsford Siayor, Jonatan Rodriguez"/>
    <n v="8"/>
    <s v="Norway"/>
    <s v="Norway"/>
    <n v="1"/>
    <d v="2020-10-22T00:00:00"/>
    <n v="2020"/>
    <x v="5"/>
    <s v="87 min"/>
    <n v="87"/>
    <n v="87"/>
    <n v="157.87916351737664"/>
    <s v=""/>
    <s v="Horror Movies, International Movies"/>
    <s v="Horror Movies"/>
    <s v="Horror Movies, International Movies"/>
    <n v="2"/>
  </r>
  <r>
    <n v="1851"/>
    <s v="s1851"/>
    <x v="0"/>
    <s v="Love Like the Falling Rain"/>
    <s v="Lasja Fauzia Susatyo"/>
    <s v="Jefri Nichol, Aurora Ribero, Axel Matthew, Nadya Arina, Karina Suwandhi, Rebecca Klopper"/>
    <n v="6"/>
    <s v="Indonesia"/>
    <s v="Indonesia"/>
    <n v="1"/>
    <d v="2020-10-15T00:00:00"/>
    <n v="2020"/>
    <x v="1"/>
    <s v="87 min"/>
    <n v="87"/>
    <n v="87"/>
    <n v="157.87916351737664"/>
    <s v=""/>
    <s v="Dramas, International Movies, Romantic Movies"/>
    <s v="Dramas"/>
    <s v="Dramas, International Movies, Romantic Movies"/>
    <n v="3"/>
  </r>
  <r>
    <n v="1917"/>
    <s v="s1917"/>
    <x v="0"/>
    <s v="Rize"/>
    <s v="David LaChapelle"/>
    <s v="Tommy the Clown, Tight Eyez"/>
    <n v="2"/>
    <s v="United States"/>
    <s v="United States, United Kingdom"/>
    <n v="2"/>
    <d v="2020-10-01T00:00:00"/>
    <n v="2005"/>
    <x v="2"/>
    <s v="87 min"/>
    <n v="87"/>
    <n v="87"/>
    <n v="157.87916351737664"/>
    <s v=""/>
    <s v="Documentaries, Music &amp; Musicals"/>
    <s v="Documentaries"/>
    <s v="Documentaries, Music &amp; Musicals"/>
    <n v="2"/>
  </r>
  <r>
    <n v="2225"/>
    <s v="s2225"/>
    <x v="0"/>
    <s v="Funan"/>
    <s v="Denis Do"/>
    <s v="B√©r√©nice Bejo, Louis Garrel, Colette Kieffer, Aude-Laurence Clermont Biver, Brice Montagne, Franck Sasonoff, Herv√© Sogne, Maxime Baudoin, Tom Trouffier, Lila Lacombe, C√©line Ront√©, Emilie Mari√©, Thierry Jahn"/>
    <n v="13"/>
    <s v="France"/>
    <s v="France, Belgium, Luxembourg, Cambodia,"/>
    <n v="5"/>
    <d v="2020-07-18T00:00:00"/>
    <n v="2018"/>
    <x v="1"/>
    <s v="87 min"/>
    <n v="87"/>
    <n v="87"/>
    <n v="157.87916351737664"/>
    <s v=""/>
    <s v="Dramas, International Movies"/>
    <s v="Dramas"/>
    <s v="Dramas, International Movies"/>
    <n v="2"/>
  </r>
  <r>
    <n v="2480"/>
    <s v="s2480"/>
    <x v="0"/>
    <s v="The Lovebirds"/>
    <s v="Michael Showalter"/>
    <s v="Issa Rae, Kumail Nanjiani, Paul Sparks, Anna Camp, Kyle Bornheimer, Nicholas X. Parsons, Andrene Ward-Hammond, Catherine Cohen, Barry Rothbart"/>
    <n v="9"/>
    <s v="United States"/>
    <s v="United States"/>
    <n v="1"/>
    <d v="2020-05-22T00:00:00"/>
    <n v="2020"/>
    <x v="12"/>
    <s v="87 min"/>
    <n v="87"/>
    <n v="87"/>
    <n v="157.87916351737664"/>
    <s v=""/>
    <s v="Action &amp; Adventure, Comedies, Romantic Movies"/>
    <s v="Action &amp; Adventure"/>
    <s v="Action &amp; Adventure, Comedies, Romantic Movies"/>
    <n v="3"/>
  </r>
  <r>
    <n v="2653"/>
    <s v="s2653"/>
    <x v="0"/>
    <s v="Circus of Books"/>
    <s v="Rachel Mason"/>
    <m/>
    <n v="0"/>
    <s v="United States"/>
    <s v="United States"/>
    <n v="1"/>
    <d v="2020-04-22T00:00:00"/>
    <n v="2020"/>
    <x v="5"/>
    <s v="87 min"/>
    <n v="87"/>
    <n v="87"/>
    <n v="157.87916351737664"/>
    <s v=""/>
    <s v="Documentaries, LGBTQ Movies"/>
    <s v="Documentaries"/>
    <s v="Documentaries, LGBTQ Movies"/>
    <n v="2"/>
  </r>
  <r>
    <n v="2718"/>
    <s v="s2718"/>
    <x v="0"/>
    <s v="Chhota Bheem and the Curse of Damyaan"/>
    <s v="Rajiv Chilaka"/>
    <s v="Kaustav Ghosh, Jigna Bhardwaj, Chutki, Rajesh Kava, Mausam, Guru Shambu, Arun Shekar, Julie Tejwani, Anamaya Verma"/>
    <n v="9"/>
    <s v="India"/>
    <s v="India"/>
    <n v="1"/>
    <d v="2020-04-01T00:00:00"/>
    <n v="2012"/>
    <x v="8"/>
    <s v="87 min"/>
    <n v="87"/>
    <n v="87"/>
    <n v="157.87916351737664"/>
    <s v=""/>
    <s v="Children &amp; Family Movies"/>
    <s v="Children &amp; Family Movies"/>
    <s v="Children &amp; Family Movies"/>
    <n v="1"/>
  </r>
  <r>
    <n v="2860"/>
    <s v="s2860"/>
    <x v="0"/>
    <s v="Frank &amp; Lola"/>
    <s v="Matthew Ross"/>
    <s v="Michael Shannon, Imogen Poots, Michael Nyqvist, Justin Long, Stella Schnabel, Rosanna Arquette, Emmanuelle Devos"/>
    <n v="7"/>
    <s v="United States"/>
    <s v="United States"/>
    <n v="1"/>
    <d v="2020-03-01T00:00:00"/>
    <n v="2016"/>
    <x v="5"/>
    <s v="87 min"/>
    <n v="87"/>
    <n v="87"/>
    <n v="157.87916351737664"/>
    <s v=""/>
    <s v="Dramas, Thrillers"/>
    <s v="Dramas"/>
    <s v="Dramas, Thrillers"/>
    <n v="2"/>
  </r>
  <r>
    <n v="2862"/>
    <s v="s2862"/>
    <x v="0"/>
    <s v="Ordinary World"/>
    <s v="Lee Kirk"/>
    <s v="Billie Joe Armstrong, Fred Armisen, Judy Greer, Selma Blair, Chris Messina, Brian Baumgartner, John Doman, Madisyn Shipman, Kevin Corrigan, Mia Dillon, Lucas Papaelias"/>
    <n v="11"/>
    <s v="United States"/>
    <s v="United States"/>
    <n v="1"/>
    <d v="2020-03-01T00:00:00"/>
    <n v="2016"/>
    <x v="1"/>
    <s v="87 min"/>
    <n v="87"/>
    <n v="87"/>
    <n v="157.87916351737664"/>
    <s v=""/>
    <s v="Comedies, Dramas, Music &amp; Musicals"/>
    <s v="Comedies"/>
    <s v="Comedies, Dramas, Music &amp; Musicals"/>
    <n v="3"/>
  </r>
  <r>
    <n v="2912"/>
    <s v="s2912"/>
    <x v="0"/>
    <s v="A Shaun the Sheep Movie: Farmageddon"/>
    <s v="Richard Phelan, Will Becher"/>
    <s v="Justin Fletcher, John Sparkes, Amalia Vitale, Kate Harbour, David Holt"/>
    <n v="5"/>
    <s v="United Kingdom"/>
    <s v="United Kingdom, France, Belgium, Ireland, United States"/>
    <n v="5"/>
    <d v="2020-02-14T00:00:00"/>
    <n v="2019"/>
    <x v="3"/>
    <s v="87 min"/>
    <n v="87"/>
    <n v="87"/>
    <n v="157.87916351737664"/>
    <s v=""/>
    <s v="Children &amp; Family Movies, Comedies"/>
    <s v="Children &amp; Family Movies"/>
    <s v="Children &amp; Family Movies, Comedies"/>
    <n v="2"/>
  </r>
  <r>
    <n v="3235"/>
    <s v="s3235"/>
    <x v="0"/>
    <s v="What the F* Is Going On?"/>
    <s v="Marta Jaenes, Rosa M√°rquez"/>
    <m/>
    <n v="0"/>
    <s v="Spain"/>
    <s v="Spain"/>
    <n v="1"/>
    <d v="2019-11-25T00:00:00"/>
    <n v="2019"/>
    <x v="5"/>
    <s v="87 min"/>
    <n v="87"/>
    <n v="87"/>
    <n v="157.87916351737664"/>
    <s v=""/>
    <s v="Documentaries, International Movies"/>
    <s v="Documentaries"/>
    <s v="Documentaries, International Movies"/>
    <n v="2"/>
  </r>
  <r>
    <n v="3304"/>
    <s v="s3304"/>
    <x v="0"/>
    <s v="Luccas Neto in: Summer Camp"/>
    <s v="Lucas Margutti"/>
    <s v="Luccas Neto, Gi Alparone, J√©ssica Diehl, Roni Fischer, Karol Alves, Jo√£o Pessanha"/>
    <n v="6"/>
    <s v="Brazil"/>
    <s v="Brazil"/>
    <n v="1"/>
    <d v="2019-11-05T00:00:00"/>
    <n v="2019"/>
    <x v="4"/>
    <s v="87 min"/>
    <n v="87"/>
    <n v="87"/>
    <n v="157.87916351737664"/>
    <s v=""/>
    <s v="Children &amp; Family Movies, Comedies, Music &amp; Musicals"/>
    <s v="Children &amp; Family Movies"/>
    <s v="Children &amp; Family Movies, Comedies, Music &amp; Musicals"/>
    <n v="3"/>
  </r>
  <r>
    <n v="3393"/>
    <s v="s3393"/>
    <x v="0"/>
    <s v="10 Days in Sun City"/>
    <s v="Adze Ugah"/>
    <s v="Ayo Makun, Adesua Etomi, Richard Mofe-Damijo, Mercy Johnson, Falz, Tuface Idibia, Thenjiwe Moseley, Motlatsi Mafatshe, Celeste Ntuli, Miguel A. N√∫√±ez Jr."/>
    <n v="10"/>
    <s v="South Africa"/>
    <s v="South Africa, Nigeria"/>
    <n v="2"/>
    <d v="2019-10-18T00:00:00"/>
    <n v="2017"/>
    <x v="1"/>
    <s v="87 min"/>
    <n v="87"/>
    <n v="87"/>
    <n v="157.87916351737664"/>
    <s v=""/>
    <s v="Comedies, International Movies, Romantic Movies"/>
    <s v="Comedies"/>
    <s v="Comedies, International Movies, Romantic Movies"/>
    <n v="3"/>
  </r>
  <r>
    <n v="3440"/>
    <s v="s3440"/>
    <x v="0"/>
    <s v="Home Is Where the Killer Is"/>
    <s v="Kaila York"/>
    <s v="Stacy Haiduk, Kelly Kruger, Christopher Sean, Anne Leighton, Beth Littleford, John-Paul Lavoisier, Kristoff St. John, Pallavi Sastry"/>
    <n v="8"/>
    <s v="United States"/>
    <s v="United States"/>
    <n v="1"/>
    <d v="2019-10-09T00:00:00"/>
    <n v="2019"/>
    <x v="1"/>
    <s v="87 min"/>
    <n v="87"/>
    <n v="87"/>
    <n v="157.87916351737664"/>
    <s v=""/>
    <s v="Dramas, Thrillers"/>
    <s v="Dramas"/>
    <s v="Dramas, Thrillers"/>
    <n v="2"/>
  </r>
  <r>
    <n v="3498"/>
    <s v="s3498"/>
    <x v="0"/>
    <s v="Under the Eiffel Tower"/>
    <s v="Archie Borders"/>
    <s v="Matt Walsh, Judith Godreche, Reid Scott, Michaela Watkins, David Wain, Gary Cole"/>
    <n v="6"/>
    <s v="United States"/>
    <s v="United States"/>
    <n v="1"/>
    <d v="2019-09-23T00:00:00"/>
    <n v="2018"/>
    <x v="5"/>
    <s v="87 min"/>
    <n v="87"/>
    <n v="87"/>
    <n v="157.87916351737664"/>
    <s v=""/>
    <s v="Comedies, Independent Movies, International Movies"/>
    <s v="Comedies"/>
    <s v="Comedies, Independent Movies, International Movies"/>
    <n v="3"/>
  </r>
  <r>
    <n v="3676"/>
    <s v="s3676"/>
    <x v="0"/>
    <s v="Point Blank"/>
    <s v="Joe Lynch"/>
    <s v="Frank Grillo, Anthony Mackie, Marcia Gay Harden, Teyonah Parris, Boris McGiver, Christian Cooke, Markice Moore"/>
    <n v="7"/>
    <s v="France"/>
    <s v="France, United States"/>
    <n v="2"/>
    <d v="2019-07-12T00:00:00"/>
    <n v="2019"/>
    <x v="5"/>
    <s v="87 min"/>
    <n v="87"/>
    <n v="87"/>
    <n v="157.87916351737664"/>
    <s v=""/>
    <s v="Action &amp; Adventure"/>
    <s v="Action &amp; Adventure"/>
    <s v="Action &amp; Adventure"/>
    <n v="1"/>
  </r>
  <r>
    <n v="3707"/>
    <s v="s3707"/>
    <x v="0"/>
    <s v="La Leyenda del Diamante"/>
    <s v="Roberto Girault Facha"/>
    <s v="Ana Layevska, Alex Sirvent, Paulina Goto, Fernando Estrada, Alejandro Oliva, David Villegas, Xavier Cervantes, Cuauht√©moc Duque, Karyme Lozano, Rodrigo Trevi√±o"/>
    <n v="10"/>
    <s v="Mexico"/>
    <s v="Mexico"/>
    <n v="1"/>
    <d v="2019-06-28T00:00:00"/>
    <n v="2017"/>
    <x v="5"/>
    <s v="87 min"/>
    <n v="87"/>
    <n v="87"/>
    <n v="157.87916351737664"/>
    <s v=""/>
    <s v="Action &amp; Adventure, International Movies, Sci-Fi &amp; Fantasy"/>
    <s v="Action &amp; Adventure"/>
    <s v="Action &amp; Adventure, International Movies, Sci-Fi &amp; Fantasy"/>
    <n v="3"/>
  </r>
  <r>
    <n v="3729"/>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n v="14"/>
    <s v="Japan"/>
    <s v="Japan"/>
    <n v="1"/>
    <d v="2019-06-21T00:00:00"/>
    <n v="1997"/>
    <x v="5"/>
    <s v="87 min"/>
    <n v="87"/>
    <n v="87"/>
    <n v="157.87916351737664"/>
    <s v=""/>
    <s v="Action &amp; Adventure, Anime Features, International Movies"/>
    <s v="Action &amp; Adventure"/>
    <s v="Action &amp; Adventure, Anime Features, International Movies"/>
    <n v="3"/>
  </r>
  <r>
    <n v="3811"/>
    <s v="s3811"/>
    <x v="0"/>
    <s v="Born in Syria"/>
    <s v="Hern√°n Zin"/>
    <m/>
    <n v="0"/>
    <s v="Denmark"/>
    <s v="Denmark, Spain"/>
    <n v="2"/>
    <d v="2019-05-17T00:00:00"/>
    <n v="2016"/>
    <x v="1"/>
    <s v="87 min"/>
    <n v="87"/>
    <n v="87"/>
    <n v="157.87916351737664"/>
    <s v=""/>
    <s v="Documentaries, International Movies"/>
    <s v="Documentaries"/>
    <s v="Documentaries, International Movies"/>
    <n v="2"/>
  </r>
  <r>
    <n v="3817"/>
    <s v="s3817"/>
    <x v="0"/>
    <s v="See You Yesterday"/>
    <s v="Stefon Bristol"/>
    <s v="Eden Duncan-Smith, Dante Crichlow, Astro, Johnathan Nieves, Marsha Stephanie Blake, Wavyy Jonez, Myra Lucretia Taylor"/>
    <n v="7"/>
    <s v="United States"/>
    <s v="United States"/>
    <n v="1"/>
    <d v="2019-05-17T00:00:00"/>
    <n v="2019"/>
    <x v="5"/>
    <s v="87 min"/>
    <n v="87"/>
    <n v="87"/>
    <n v="157.87916351737664"/>
    <s v=""/>
    <s v="Dramas, Sci-Fi &amp; Fantasy, Thrillers"/>
    <s v="Dramas"/>
    <s v="Dramas, Sci-Fi &amp; Fantasy, Thrillers"/>
    <n v="3"/>
  </r>
  <r>
    <n v="3920"/>
    <s v="s3920"/>
    <x v="0"/>
    <s v="Thriller"/>
    <s v="Dallas Jackson"/>
    <s v="Jessica Allain, Luke Tennie, Tequan Richmond, Paige Hurd, Chelsea Rendon, Mitchell Edwards, Pepi Sonuga, Jason Woods, Maestro Harrell, RZA, Mykelti Williamson"/>
    <n v="11"/>
    <s v="United States"/>
    <s v="United States"/>
    <n v="1"/>
    <d v="2019-04-14T00:00:00"/>
    <n v="2018"/>
    <x v="5"/>
    <s v="87 min"/>
    <n v="87"/>
    <n v="87"/>
    <n v="157.87916351737664"/>
    <s v=""/>
    <s v="Horror Movies"/>
    <s v="Horror Movies"/>
    <s v="Horror Movies"/>
    <n v="1"/>
  </r>
  <r>
    <n v="3968"/>
    <s v="s3968"/>
    <x v="0"/>
    <s v="The Legend of Cocaine Island"/>
    <s v="Theo Love"/>
    <m/>
    <n v="0"/>
    <s v="United States"/>
    <s v="United States"/>
    <n v="1"/>
    <d v="2019-03-29T00:00:00"/>
    <n v="2019"/>
    <x v="5"/>
    <s v="87 min"/>
    <n v="87"/>
    <n v="87"/>
    <n v="157.87916351737664"/>
    <s v=""/>
    <s v="Documentaries"/>
    <s v="Documentaries"/>
    <s v="Documentaries"/>
    <n v="1"/>
  </r>
  <r>
    <n v="4059"/>
    <s v="s4059"/>
    <x v="0"/>
    <s v="Pants on Fire"/>
    <s v="Jonathan A. Rosenbaum"/>
    <s v="Bradley Steven Perry, Joshua J. Ballard, Tyrel Jackson Williams, Brittney Wilson, Taylor Russell, Nicholas Coombe, Rachelle Gillis, Kevin O'Grady"/>
    <n v="8"/>
    <s v="Canada"/>
    <s v="Canada"/>
    <n v="1"/>
    <d v="2019-03-01T00:00:00"/>
    <n v="2014"/>
    <x v="4"/>
    <s v="87 min"/>
    <n v="87"/>
    <n v="87"/>
    <n v="157.87916351737664"/>
    <s v=""/>
    <s v="Children &amp; Family Movies, Comedies"/>
    <s v="Children &amp; Family Movies"/>
    <s v="Children &amp; Family Movies, Comedies"/>
    <n v="2"/>
  </r>
  <r>
    <n v="4331"/>
    <s v="s4331"/>
    <x v="0"/>
    <s v="Accident"/>
    <s v="Cheang Pou Soi"/>
    <s v="Louis Koo, Richie Ren, Stanley Fung Sui-Fan, Michelle Ye, Lam Suet, Alexander Chan, Monica Mok"/>
    <n v="7"/>
    <s v="Hong Kong"/>
    <s v="Hong Kong"/>
    <n v="1"/>
    <d v="2018-12-01T00:00:00"/>
    <n v="2009"/>
    <x v="5"/>
    <s v="87 min"/>
    <n v="87"/>
    <n v="87"/>
    <n v="157.87916351737664"/>
    <s v=""/>
    <s v="International Movies, Thrillers"/>
    <s v="International Movies"/>
    <s v="International Movies, Thrillers"/>
    <n v="2"/>
  </r>
  <r>
    <n v="4475"/>
    <s v="s4475"/>
    <x v="0"/>
    <s v="Santo Cach√≥n"/>
    <m/>
    <m/>
    <n v="0"/>
    <s v="Colombia"/>
    <s v="Colombia"/>
    <n v="1"/>
    <d v="2018-10-26T00:00:00"/>
    <n v="2018"/>
    <x v="1"/>
    <s v="87 min"/>
    <n v="87"/>
    <n v="87"/>
    <n v="157.87916351737664"/>
    <s v=""/>
    <s v="Comedies, International Movies, Romantic Movies"/>
    <s v="Comedies"/>
    <s v="Comedies, International Movies, Romantic Movies"/>
    <n v="3"/>
  </r>
  <r>
    <n v="4741"/>
    <s v="s4741"/>
    <x v="0"/>
    <s v="Invisible"/>
    <s v="Pablo Giorgelli"/>
    <s v="Mora Arenillas, Mara Bestelli, Diego Cremonesi"/>
    <n v="3"/>
    <s v="Argentina"/>
    <s v="Argentina, France"/>
    <n v="2"/>
    <d v="2018-08-01T00:00:00"/>
    <n v="2017"/>
    <x v="5"/>
    <s v="87 min"/>
    <n v="87"/>
    <n v="87"/>
    <n v="157.87916351737664"/>
    <s v=""/>
    <s v="Dramas, Independent Movies, International Movies"/>
    <s v="Dramas"/>
    <s v="Dramas, Independent Movies, International Movies"/>
    <n v="3"/>
  </r>
  <r>
    <n v="4796"/>
    <s v="s4796"/>
    <x v="0"/>
    <s v="I Am Kalam"/>
    <s v="Nila Madhab Panda"/>
    <s v="Gulshan Grover, Harsh Mayar, Pitobash, Hussan Saad, Beatrice Ordeix, Sanjay Chauhan"/>
    <n v="6"/>
    <s v="India"/>
    <s v="India"/>
    <n v="1"/>
    <d v="2018-07-01T00:00:00"/>
    <n v="2010"/>
    <x v="6"/>
    <s v="87 min"/>
    <n v="87"/>
    <n v="87"/>
    <n v="157.87916351737664"/>
    <s v=""/>
    <s v="Children &amp; Family Movies, Comedies, Dramas"/>
    <s v="Children &amp; Family Movies"/>
    <s v="Children &amp; Family Movies, Comedies, Dramas"/>
    <n v="3"/>
  </r>
  <r>
    <n v="4874"/>
    <s v="s4874"/>
    <x v="0"/>
    <s v="Pup Star: World Tour"/>
    <s v="Robert Vince"/>
    <s v="Jed Ress, Makenzie Moss, Denisse Ojeda, Reggie De Leon, David DeLuise, Kaitlyn Maher, Jorge Diaz, George Newbern, Diedrich Bader, Mackenzie Sol"/>
    <n v="10"/>
    <s v="Canada"/>
    <s v="Canada, Japan, United States"/>
    <n v="3"/>
    <d v="2018-05-05T00:00:00"/>
    <n v="2018"/>
    <x v="3"/>
    <s v="87 min"/>
    <n v="87"/>
    <n v="87"/>
    <n v="157.87916351737664"/>
    <s v=""/>
    <s v="Children &amp; Family Movies, Comedies, Music &amp; Musicals"/>
    <s v="Children &amp; Family Movies"/>
    <s v="Children &amp; Family Movies, Comedies, Music &amp; Musicals"/>
    <n v="3"/>
  </r>
  <r>
    <n v="4959"/>
    <s v="s4959"/>
    <x v="0"/>
    <s v="Revolt"/>
    <s v="Joe Miale"/>
    <s v="Lee Pace, B√©r√©nice Marlohe, Jason Flemyng, Sibulele Gcilitshana, Wandile Molebatsi, Sekoati Sk Tsubane, Leroy Gopal, Welile Nzunza, Patrick Bakoba, Tom Fairfoot"/>
    <n v="10"/>
    <s v="United Kingdom"/>
    <s v="United Kingdom"/>
    <n v="1"/>
    <d v="2018-03-31T00:00:00"/>
    <n v="2017"/>
    <x v="12"/>
    <s v="87 min"/>
    <n v="87"/>
    <n v="87"/>
    <n v="157.87916351737664"/>
    <s v=""/>
    <s v="Action &amp; Adventure, Sci-Fi &amp; Fantasy"/>
    <s v="Action &amp; Adventure"/>
    <s v="Action &amp; Adventure, Sci-Fi &amp; Fantasy"/>
    <n v="2"/>
  </r>
  <r>
    <n v="4978"/>
    <s v="s4978"/>
    <x v="0"/>
    <s v="Benji"/>
    <s v="Brandon Camp"/>
    <s v="Gabriel Bateman, Darby Camp, Kiele Sanchez, Jerod Haynes, Gralen Bryant Banks, Angus Sampson, Will Rothhaar, Jim Gleason, Brady Permenter"/>
    <n v="9"/>
    <s v="United Arab Emirates"/>
    <s v="United Arab Emirates, United States"/>
    <n v="2"/>
    <d v="2018-03-16T00:00:00"/>
    <n v="2018"/>
    <x v="6"/>
    <s v="87 min"/>
    <n v="87"/>
    <n v="87"/>
    <n v="157.87916351737664"/>
    <s v=""/>
    <s v="Children &amp; Family Movies, Dramas"/>
    <s v="Children &amp; Family Movies"/>
    <s v="Children &amp; Family Movies, Dramas"/>
    <n v="2"/>
  </r>
  <r>
    <n v="5014"/>
    <s v="s5014"/>
    <x v="0"/>
    <s v="Something Huge"/>
    <s v="Carlo Padial"/>
    <s v="Berto Romero, Carolina Bang, Javier Botet, Carlos Areces, Miguel Noguera, Toni Sevilla"/>
    <n v="6"/>
    <s v="Spain"/>
    <s v="Spain"/>
    <n v="1"/>
    <d v="2018-03-01T00:00:00"/>
    <n v="2017"/>
    <x v="5"/>
    <s v="87 min"/>
    <n v="87"/>
    <n v="87"/>
    <n v="157.87916351737664"/>
    <s v=""/>
    <s v="Comedies, Independent Movies, International Movies"/>
    <s v="Comedies"/>
    <s v="Comedies, Independent Movies, International Movies"/>
    <n v="3"/>
  </r>
  <r>
    <n v="5065"/>
    <s v="s5065"/>
    <x v="0"/>
    <s v="Acts of Vengeance"/>
    <s v="Isaac Florentine"/>
    <s v="Antonio Banderas, Karl Urban, Paz Vega, Robert Forster, Clint Dyer, Cristina Serafini, Lillian Blankenship, Atanas Srebrev, Mark Rhino Smith"/>
    <n v="9"/>
    <s v="Bulgaria"/>
    <s v="Bulgaria, United States"/>
    <n v="2"/>
    <d v="2018-01-25T00:00:00"/>
    <n v="2017"/>
    <x v="12"/>
    <s v="87 min"/>
    <n v="87"/>
    <n v="87"/>
    <n v="157.87916351737664"/>
    <s v=""/>
    <s v="Action &amp; Adventure, International Movies"/>
    <s v="Action &amp; Adventure"/>
    <s v="Action &amp; Adventure, International Movies"/>
    <n v="2"/>
  </r>
  <r>
    <n v="5082"/>
    <s v="s5082"/>
    <x v="0"/>
    <s v="Rip Tide"/>
    <s v="Rhiannon Bannenberg"/>
    <s v="Debby Ryan, Genevieve Hegney, Andrew Creer, Naomi Sequeira, Aaron Jeffery, Valerie Bader, Jeremy Lindsay Taylor, Danielle Carter, Marcus Graham, Kimie Tsukakoshi"/>
    <n v="10"/>
    <s v="Australia"/>
    <s v="Australia, United Arab Emirates"/>
    <n v="2"/>
    <d v="2018-01-15T00:00:00"/>
    <n v="2017"/>
    <x v="6"/>
    <s v="87 min"/>
    <n v="87"/>
    <n v="87"/>
    <n v="157.87916351737664"/>
    <s v=""/>
    <s v="Children &amp; Family Movies, Dramas, Sports Movies"/>
    <s v="Children &amp; Family Movies"/>
    <s v="Children &amp; Family Movies, Dramas, Sports Movies"/>
    <n v="3"/>
  </r>
  <r>
    <n v="5441"/>
    <s v="s5441"/>
    <x v="0"/>
    <s v="Shimmer Lake"/>
    <s v="Oren Uziel"/>
    <s v="Benjamin Walker, Rainn Wilson, Rob Corddry, Adam Pally, Ron Livingston, John Michael Higgins, Wyatt Russell, Stephanie Sigman, Mark Rendall, Isabel Dove, Angela Vint"/>
    <n v="11"/>
    <s v="Canada"/>
    <s v="Canada, United States"/>
    <n v="2"/>
    <d v="2017-06-09T00:00:00"/>
    <n v="2017"/>
    <x v="5"/>
    <s v="87 min"/>
    <n v="87"/>
    <n v="87"/>
    <n v="157.87916351737664"/>
    <s v=""/>
    <s v="Dramas, Independent Movies, Thrillers"/>
    <s v="Dramas"/>
    <s v="Dramas, Independent Movies, Thrillers"/>
    <n v="3"/>
  </r>
  <r>
    <n v="5574"/>
    <s v="s5574"/>
    <x v="0"/>
    <s v="Notes on Blindness"/>
    <s v="Peter Middleton, James Spinney"/>
    <s v="Dan Renton Skinner, Simone Kirby"/>
    <n v="2"/>
    <s v="United Kingdom"/>
    <s v="United Kingdom"/>
    <n v="1"/>
    <d v="2017-03-15T00:00:00"/>
    <n v="2016"/>
    <x v="6"/>
    <s v="87 min"/>
    <n v="87"/>
    <n v="87"/>
    <n v="157.87916351737664"/>
    <s v=""/>
    <s v="Documentaries, Dramas, International Movies"/>
    <s v="Documentaries"/>
    <s v="Documentaries, Dramas, International Movies"/>
    <n v="3"/>
  </r>
  <r>
    <n v="5624"/>
    <s v="s5624"/>
    <x v="0"/>
    <s v="Semana Santa"/>
    <s v="Alejandra M√°rquez Abella"/>
    <s v="Tenoch Huerta, Anajos√© Aldrete, Esteban √Åvila, David Thornton, Jimena Cuar√≥n, Lakshmi Picazo"/>
    <n v="6"/>
    <s v="Mexico"/>
    <s v="Mexico"/>
    <n v="1"/>
    <d v="2017-01-31T00:00:00"/>
    <n v="2015"/>
    <x v="5"/>
    <s v="87 min"/>
    <n v="87"/>
    <n v="87"/>
    <n v="157.87916351737664"/>
    <s v=""/>
    <s v="Dramas, International Movies"/>
    <s v="Dramas"/>
    <s v="Dramas, International Movies"/>
    <n v="2"/>
  </r>
  <r>
    <n v="5836"/>
    <s v="s5836"/>
    <x v="0"/>
    <s v="Jim Jefferies: Freedumb"/>
    <s v="Ryan Polito"/>
    <s v="Jim Jefferies"/>
    <n v="1"/>
    <s v="United States"/>
    <s v="United States"/>
    <n v="1"/>
    <d v="2016-07-01T00:00:00"/>
    <n v="2016"/>
    <x v="5"/>
    <s v="87 min"/>
    <n v="87"/>
    <n v="87"/>
    <n v="157.87916351737664"/>
    <s v=""/>
    <s v="Stand-Up Comedy"/>
    <s v="Stand-Up Comedy"/>
    <s v="Stand-Up Comedy"/>
    <n v="1"/>
  </r>
  <r>
    <n v="5968"/>
    <s v="s5968"/>
    <x v="0"/>
    <s v="89"/>
    <m/>
    <s v="Lee Dixon, Ian Wright, Paul Merson"/>
    <n v="3"/>
    <s v="United Kingdom"/>
    <s v="United Kingdom"/>
    <n v="1"/>
    <d v="2018-05-16T00:00:00"/>
    <n v="2017"/>
    <x v="6"/>
    <s v="87 min"/>
    <n v="87"/>
    <n v="87"/>
    <n v="157.87916351737664"/>
    <s v=""/>
    <s v="Sports Movies"/>
    <s v="Sports Movies"/>
    <s v="Sports Movies"/>
    <n v="1"/>
  </r>
  <r>
    <n v="6044"/>
    <s v="s6044"/>
    <x v="0"/>
    <s v="A Leaf of Faith"/>
    <s v="Chris Bell"/>
    <m/>
    <n v="0"/>
    <s v="United States"/>
    <s v="United States"/>
    <n v="1"/>
    <d v="2018-08-27T00:00:00"/>
    <n v="2018"/>
    <x v="5"/>
    <s v="87 min"/>
    <n v="87"/>
    <n v="87"/>
    <n v="157.87916351737664"/>
    <s v=""/>
    <s v="Documentaries"/>
    <s v="Documentaries"/>
    <s v="Documentaries"/>
    <n v="1"/>
  </r>
  <r>
    <n v="6089"/>
    <s v="s6089"/>
    <x v="0"/>
    <s v="Acts of Violence"/>
    <s v="Brett Donowho"/>
    <s v="Cole Hauser, Bruce Willis, Shawn Ashmore, Ashton Holmes, Melissa Bolona, Patrick St. Esprit, Sophia Bush, Mike Epps"/>
    <n v="8"/>
    <s v="Canada"/>
    <s v="Canada"/>
    <n v="1"/>
    <d v="2020-08-01T00:00:00"/>
    <n v="2018"/>
    <x v="12"/>
    <s v="87 min"/>
    <n v="87"/>
    <n v="87"/>
    <n v="157.87916351737664"/>
    <s v=""/>
    <s v="Action &amp; Adventure"/>
    <s v="Action &amp; Adventure"/>
    <s v="Action &amp; Adventure"/>
    <n v="1"/>
  </r>
  <r>
    <n v="6097"/>
    <s v="s6097"/>
    <x v="0"/>
    <s v="After Porn Ends 3"/>
    <s v="Brittany Andrews"/>
    <m/>
    <n v="0"/>
    <s v="United States"/>
    <s v="United States"/>
    <n v="1"/>
    <d v="2018-12-30T00:00:00"/>
    <n v="2018"/>
    <x v="5"/>
    <s v="87 min"/>
    <n v="87"/>
    <n v="87"/>
    <n v="157.87916351737664"/>
    <s v=""/>
    <s v="Documentaries"/>
    <s v="Documentaries"/>
    <s v="Documentaries"/>
    <n v="1"/>
  </r>
  <r>
    <n v="6156"/>
    <s v="s6156"/>
    <x v="0"/>
    <s v="An Hour and a Half"/>
    <s v="Wael Ehsan"/>
    <s v="Eyad Nassar, Ahmed Bedir, Fathy Abdel Wahab, Sawsan Badr, Maged El Kedwany, Tarek Abdel Aziz, Karima Mokhtar, Yousra El Lozy, Somaya El Khashab, Mohamed Emam"/>
    <n v="10"/>
    <s v="Egypt"/>
    <s v="Egypt"/>
    <n v="1"/>
    <d v="2019-04-26T00:00:00"/>
    <n v="2012"/>
    <x v="1"/>
    <s v="87 min"/>
    <n v="87"/>
    <n v="87"/>
    <n v="157.87916351737664"/>
    <s v=""/>
    <s v="Dramas, International Movies"/>
    <s v="Dramas"/>
    <s v="Dramas, International Movies"/>
    <n v="2"/>
  </r>
  <r>
    <n v="6181"/>
    <s v="s6181"/>
    <x v="0"/>
    <s v="Apollo 18"/>
    <s v="Gonzalo L√≥pez-Gallego"/>
    <s v="Warren Christie, Lloyd Owen, Ryan Robbins, Michael Kopsa, Andrew Airlie"/>
    <n v="5"/>
    <s v="United States"/>
    <s v="United States, Canada"/>
    <n v="2"/>
    <d v="2019-03-09T00:00:00"/>
    <n v="2011"/>
    <x v="2"/>
    <s v="87 min"/>
    <n v="87"/>
    <n v="87"/>
    <n v="157.87916351737664"/>
    <s v=""/>
    <s v="Horror Movies, Sci-Fi &amp; Fantasy, Thrillers"/>
    <s v="Horror Movies"/>
    <s v="Horror Movies, Sci-Fi &amp; Fantasy, Thrillers"/>
    <n v="3"/>
  </r>
  <r>
    <n v="6184"/>
    <s v="s6184"/>
    <x v="0"/>
    <s v="Are We Done Yet?"/>
    <s v="Khaled El Halafawy"/>
    <s v="Ahmed Eid, Ayten Amer, Ahmed Fouad Selim, Mohsen Mansour"/>
    <n v="4"/>
    <s v="Egypt"/>
    <s v="Egypt"/>
    <n v="1"/>
    <d v="2019-08-01T00:00:00"/>
    <n v="2018"/>
    <x v="1"/>
    <s v="87 min"/>
    <n v="87"/>
    <n v="87"/>
    <n v="157.87916351737664"/>
    <s v=""/>
    <s v="Comedies, Dramas, International Movies"/>
    <s v="Comedies"/>
    <s v="Comedies, Dramas, International Movies"/>
    <n v="3"/>
  </r>
  <r>
    <n v="6252"/>
    <s v="s6252"/>
    <x v="0"/>
    <s v="Bathtubs Over Broadway"/>
    <s v="Dava Whisenant"/>
    <s v="Steve Young"/>
    <n v="1"/>
    <s v="United States"/>
    <s v="United States"/>
    <n v="1"/>
    <d v="2019-05-09T00:00:00"/>
    <n v="2018"/>
    <x v="2"/>
    <s v="87 min"/>
    <n v="87"/>
    <n v="87"/>
    <n v="157.87916351737664"/>
    <s v=""/>
    <s v="Documentaries, Music &amp; Musicals"/>
    <s v="Documentaries"/>
    <s v="Documentaries, Music &amp; Musicals"/>
    <n v="2"/>
  </r>
  <r>
    <n v="6303"/>
    <s v="s6303"/>
    <x v="0"/>
    <s v="Big Bear"/>
    <s v="Joey Kern"/>
    <s v="Joey Kern, Adam Brody, Zachary Knighton, Tyler Labine, Pablo Schreiber, Toby Huss, Heidi Heaslet, Ahna O'Reilly"/>
    <n v="8"/>
    <s v="United States"/>
    <s v="United States"/>
    <n v="1"/>
    <d v="2018-02-28T00:00:00"/>
    <n v="2017"/>
    <x v="5"/>
    <s v="87 min"/>
    <n v="87"/>
    <n v="87"/>
    <n v="157.87916351737664"/>
    <s v=""/>
    <s v="Comedies"/>
    <s v="Comedies"/>
    <s v="Comedies"/>
    <n v="1"/>
  </r>
  <r>
    <n v="6443"/>
    <s v="s6443"/>
    <x v="0"/>
    <s v="Chandani: The Daughter of the Elephant Whisperer"/>
    <s v="Arne Birkenstock"/>
    <s v="K.G. Chandani Renuka Ratnayake"/>
    <n v="1"/>
    <s v="Germany"/>
    <s v="Germany, Sri Lanka"/>
    <n v="2"/>
    <d v="2017-03-01T00:00:00"/>
    <n v="2010"/>
    <x v="4"/>
    <s v="87 min"/>
    <n v="87"/>
    <n v="87"/>
    <n v="157.87916351737664"/>
    <s v=""/>
    <s v="Documentaries, International Movies"/>
    <s v="Documentaries"/>
    <s v="Documentaries, International Movies"/>
    <n v="2"/>
  </r>
  <r>
    <n v="6469"/>
    <s v="s6469"/>
    <x v="0"/>
    <s v="Child's Play"/>
    <s v="Tom Holland"/>
    <s v="Catherine Hicks, Alex Vincent, Brad Dourif, Chris Sarandon, Dinah Manoff, Tommy Swerdlow, Jack Colvin, Neil Giuntoli, Juan Ram√≠rez, Alan Wilder"/>
    <n v="10"/>
    <s v="United States"/>
    <s v="United States"/>
    <n v="1"/>
    <d v="2019-12-31T00:00:00"/>
    <n v="1988"/>
    <x v="12"/>
    <s v="87 min"/>
    <n v="87"/>
    <n v="87"/>
    <n v="157.87916351737664"/>
    <s v=""/>
    <s v="Cult Movies, Horror Movies"/>
    <s v="Cult Movies"/>
    <s v="Cult Movies, Horror Movies"/>
    <n v="2"/>
  </r>
  <r>
    <n v="6479"/>
    <s v="s6479"/>
    <x v="0"/>
    <s v="Christmas Crush"/>
    <s v="Marita Grabiak"/>
    <s v="Rachel Boston, Jonathan Bennett, Jon Prescott, Sunny Mabrey, Julia Voth, Elizabeth Lauren Hoffman, Eileen April Boylan, Josh Crotty"/>
    <n v="8"/>
    <s v="Canada"/>
    <s v="Canada, United States"/>
    <n v="2"/>
    <d v="2019-11-04T00:00:00"/>
    <n v="2012"/>
    <x v="6"/>
    <s v="87 min"/>
    <n v="87"/>
    <n v="87"/>
    <n v="157.87916351737664"/>
    <s v=""/>
    <s v="Comedies, Romantic Movies"/>
    <s v="Comedies"/>
    <s v="Comedies, Romantic Movies"/>
    <n v="2"/>
  </r>
  <r>
    <n v="6599"/>
    <s v="s6599"/>
    <x v="0"/>
    <s v="Deviant Love"/>
    <s v="Michael Feifer"/>
    <s v="Emma Bell, Nick Ballard, Bradley Bundlie, Gail O'Grady, Corbin Timbrook, Kate Lang Johnson, Robert Adamson, Caia Coley, Alicia James, Sotida Arpon"/>
    <n v="10"/>
    <s v="United States"/>
    <s v="United States"/>
    <n v="1"/>
    <d v="2019-09-13T00:00:00"/>
    <n v="2019"/>
    <x v="1"/>
    <s v="87 min"/>
    <n v="87"/>
    <n v="87"/>
    <n v="157.87916351737664"/>
    <s v=""/>
    <s v="Thrillers"/>
    <s v="Thrillers"/>
    <s v="Thrillers"/>
    <n v="1"/>
  </r>
  <r>
    <n v="6617"/>
    <s v="s6617"/>
    <x v="0"/>
    <s v="Dismissed"/>
    <s v="Benjamin Arfmann"/>
    <s v="Kent Osborne, Dylan Sprouse, Rae Gray, Alycia Delmore, Robert Longstreet, Chris Bauer, Randall Park, Mitchell Edwards, Victoria Zeutzius, Leslie Thurston, Matthew J. Evans"/>
    <n v="11"/>
    <s v="United States"/>
    <s v="United States"/>
    <n v="1"/>
    <d v="2018-02-19T00:00:00"/>
    <n v="2017"/>
    <x v="1"/>
    <s v="87 min"/>
    <n v="87"/>
    <n v="87"/>
    <n v="157.87916351737664"/>
    <s v=""/>
    <s v="Thrillers"/>
    <s v="Thrillers"/>
    <s v="Thrillers"/>
    <n v="1"/>
  </r>
  <r>
    <n v="6692"/>
    <s v="s6692"/>
    <x v="0"/>
    <s v="Empire of Scents"/>
    <s v="Kim Nguyen"/>
    <m/>
    <n v="0"/>
    <s v="Canada"/>
    <s v="Canada, France, Italy, Morocco, United States"/>
    <n v="5"/>
    <d v="2018-01-01T00:00:00"/>
    <n v="2014"/>
    <x v="1"/>
    <s v="87 min"/>
    <n v="87"/>
    <n v="87"/>
    <n v="157.87916351737664"/>
    <s v=""/>
    <s v="Documentaries, International Movies"/>
    <s v="Documentaries"/>
    <s v="Documentaries, International Movies"/>
    <n v="2"/>
  </r>
  <r>
    <n v="6788"/>
    <s v="s6788"/>
    <x v="0"/>
    <s v="Forever Pure"/>
    <s v="Maya Zinshtein"/>
    <m/>
    <n v="0"/>
    <s v="United Kingdom"/>
    <s v="United Kingdom, Israel, Russia"/>
    <n v="3"/>
    <d v="2017-05-29T00:00:00"/>
    <n v="2016"/>
    <x v="5"/>
    <s v="87 min"/>
    <n v="87"/>
    <n v="87"/>
    <n v="157.87916351737664"/>
    <s v=""/>
    <s v="Documentaries, International Movies, Sports Movies"/>
    <s v="Documentaries"/>
    <s v="Documentaries, International Movies, Sports Movies"/>
    <n v="3"/>
  </r>
  <r>
    <n v="6838"/>
    <s v="s6838"/>
    <x v="0"/>
    <s v="George of the Jungle 2"/>
    <s v="David Grossman"/>
    <s v="Christopher Showerman, Julie Benz, Angus T. Jones, Thomas Haden Church, Christina Pickles, John Cleese, Michael Clarke Duncan, John Kassir, Kevin Greutert, Keith Scott"/>
    <n v="10"/>
    <s v="United States"/>
    <s v="United States, Australia"/>
    <n v="2"/>
    <d v="2016-12-20T00:00:00"/>
    <n v="2003"/>
    <x v="7"/>
    <s v="87 min"/>
    <n v="87"/>
    <n v="87"/>
    <n v="157.87916351737664"/>
    <s v=""/>
    <s v="Children &amp; Family Movies, Comedies"/>
    <s v="Children &amp; Family Movies"/>
    <s v="Children &amp; Family Movies, Comedies"/>
    <n v="2"/>
  </r>
  <r>
    <n v="6932"/>
    <s v="s6932"/>
    <x v="0"/>
    <s v="Harriet the Spy: Blog Wars"/>
    <s v="Ron Oliver"/>
    <s v="Jennifer Stone, Kristin Booth, Wesley Morgan, Doug Murray, Shauna MacDonald, Jason Blicker, Jayne Eastwood, Melinda Shankar, Alexander Conti, Vanessa Morgan"/>
    <n v="10"/>
    <s v="United States"/>
    <s v="United States, Canada"/>
    <n v="2"/>
    <d v="2018-04-15T00:00:00"/>
    <n v="2010"/>
    <x v="4"/>
    <s v="87 min"/>
    <n v="87"/>
    <n v="87"/>
    <n v="157.87916351737664"/>
    <s v=""/>
    <s v="Children &amp; Family Movies, Comedies"/>
    <s v="Children &amp; Family Movies"/>
    <s v="Children &amp; Family Movies, Comedies"/>
    <n v="2"/>
  </r>
  <r>
    <n v="6951"/>
    <s v="s6951"/>
    <x v="0"/>
    <s v="Heartthrob"/>
    <s v="Chris Sivertson"/>
    <s v="Aubrey Peeples, Keir Gilchrist, Peter Facinelli, Felicity Price, Ione Skye, Jimmy Bennett, Taylor Dearden"/>
    <n v="7"/>
    <s v="United States"/>
    <s v="United States"/>
    <n v="1"/>
    <d v="2018-01-01T00:00:00"/>
    <n v="2017"/>
    <x v="5"/>
    <s v="87 min"/>
    <n v="87"/>
    <n v="87"/>
    <n v="157.87916351737664"/>
    <s v=""/>
    <s v="Thrillers"/>
    <s v="Thrillers"/>
    <s v="Thrillers"/>
    <n v="1"/>
  </r>
  <r>
    <n v="6960"/>
    <s v="s6960"/>
    <x v="0"/>
    <s v="Her Only Choice"/>
    <s v="Christel Gibson"/>
    <s v="Denise Boutte, Timon Kyle Durrett, Leon, Tamara Tunie, Vanessa Bell Calloway, Tiffany Snow, Keith Arthur Bolden, Elise Neal, Jeryl Prescott"/>
    <n v="9"/>
    <s v="United States"/>
    <s v="United States"/>
    <n v="1"/>
    <d v="2019-05-02T00:00:00"/>
    <n v="2018"/>
    <x v="1"/>
    <s v="87 min"/>
    <n v="87"/>
    <n v="87"/>
    <n v="157.87916351737664"/>
    <s v=""/>
    <s v="Dramas"/>
    <s v="Dramas"/>
    <s v="Dramas"/>
    <n v="1"/>
  </r>
  <r>
    <n v="7056"/>
    <s v="s7056"/>
    <x v="0"/>
    <s v="Igor"/>
    <s v="Tony Leondis"/>
    <s v="John Cusack, Steve Buscemi, Sean Hayes, Molly Shannon, Eddie Izzard, Jennifer Coolidge, Jay Leno"/>
    <n v="7"/>
    <s v="United States"/>
    <s v="United States, France"/>
    <n v="2"/>
    <d v="2019-09-01T00:00:00"/>
    <n v="2008"/>
    <x v="7"/>
    <s v="87 min"/>
    <n v="87"/>
    <n v="87"/>
    <n v="157.87916351737664"/>
    <s v=""/>
    <s v="Children &amp; Family Movies"/>
    <s v="Children &amp; Family Movies"/>
    <s v="Children &amp; Family Movies"/>
    <n v="1"/>
  </r>
  <r>
    <n v="7087"/>
    <s v="s7087"/>
    <x v="0"/>
    <s v="Internet Famous"/>
    <s v="Michael Gallagher"/>
    <s v="Shane Dawson, Steve Greene, Amanda Cerny, Christian Delgrosso, Wendy McColm, Richard Ryan, Roger Bart, John Michael Higgins, Missi Pyle, Jimmy Tatro, Tay Zonday, Adam Busch"/>
    <n v="12"/>
    <s v="United States"/>
    <s v="United States"/>
    <n v="1"/>
    <d v="2016-07-21T00:00:00"/>
    <n v="2016"/>
    <x v="1"/>
    <s v="87 min"/>
    <n v="87"/>
    <n v="87"/>
    <n v="157.87916351737664"/>
    <s v=""/>
    <s v="Comedies"/>
    <s v="Comedies"/>
    <s v="Comedies"/>
    <n v="1"/>
  </r>
  <r>
    <n v="7202"/>
    <s v="s7202"/>
    <x v="0"/>
    <s v="Kill Ratio"/>
    <s v="Paul Tanter"/>
    <s v="Tom Hopper, Amy Huberman, Lacy Moore, Brian McGuinness, Luke Pierucci, Nick Dunning"/>
    <n v="6"/>
    <s v="United States"/>
    <s v="United States"/>
    <n v="1"/>
    <d v="2017-02-17T00:00:00"/>
    <n v="2016"/>
    <x v="5"/>
    <s v="87 min"/>
    <n v="87"/>
    <n v="87"/>
    <n v="157.87916351737664"/>
    <s v=""/>
    <s v="Action &amp; Adventure"/>
    <s v="Action &amp; Adventure"/>
    <s v="Action &amp; Adventure"/>
    <n v="1"/>
  </r>
  <r>
    <n v="7212"/>
    <s v="s7212"/>
    <x v="0"/>
    <s v="Kings"/>
    <s v="Deniz Gamze Erg√ºven"/>
    <s v="Halle Berry, Daniel Craig, Lamar Johnson, Kaalan Walker, Rachel Hilson, Issac Ryan Brown, Callan Farris, Serenity Reign Brown, Reece Cody, Aiden Akpan"/>
    <n v="10"/>
    <s v="France"/>
    <s v="France, Belgium, China, United States"/>
    <n v="4"/>
    <d v="2018-10-29T00:00:00"/>
    <n v="2017"/>
    <x v="12"/>
    <s v="87 min"/>
    <n v="87"/>
    <n v="87"/>
    <n v="157.87916351737664"/>
    <s v=""/>
    <s v="Dramas"/>
    <s v="Dramas"/>
    <s v="Dramas"/>
    <n v="1"/>
  </r>
  <r>
    <n v="7268"/>
    <s v="s7268"/>
    <x v="0"/>
    <s v="Larceny"/>
    <s v="R. Ellis Frazier"/>
    <s v="Dolph Lundgren, Corbin Bernsen, Louis Mandylor, Isaac C. Singleton Jr., Jocelyn Osorio, Eddie J. Fernandez, David Fernandez Jr., Mauricio Mendoza, Steven Dell, Luis Gatica"/>
    <n v="10"/>
    <s v="United States"/>
    <s v="United States, Mexico"/>
    <n v="2"/>
    <d v="2017-09-15T00:00:00"/>
    <n v="2017"/>
    <x v="1"/>
    <s v="87 min"/>
    <n v="87"/>
    <n v="87"/>
    <n v="157.87916351737664"/>
    <s v=""/>
    <s v="Action &amp; Adventure"/>
    <s v="Action &amp; Adventure"/>
    <s v="Action &amp; Adventure"/>
    <n v="1"/>
  </r>
  <r>
    <n v="7323"/>
    <s v="s7323"/>
    <x v="0"/>
    <s v="Lizzie Borden Took an Ax"/>
    <s v="Nick Gomez"/>
    <s v="Christina Ricci, Clea DuVall, Gregg Henry, Stephen McHattie, Shawn Doyle, Sara Botsford, Hannah Emily Anderson, Andrea Runge, Billy Campbell, Jennifer Kydd, Kirstin Howell, John Maclaren"/>
    <n v="12"/>
    <s v="United States"/>
    <s v="United States"/>
    <n v="1"/>
    <d v="2016-07-25T00:00:00"/>
    <n v="2014"/>
    <x v="1"/>
    <s v="87 min"/>
    <n v="87"/>
    <n v="87"/>
    <n v="157.87916351737664"/>
    <s v=""/>
    <s v="Thrillers"/>
    <s v="Thrillers"/>
    <s v="Thrillers"/>
    <n v="1"/>
  </r>
  <r>
    <n v="7584"/>
    <s v="s7584"/>
    <x v="0"/>
    <s v="Night Comes On"/>
    <s v="Jordana Spiro"/>
    <s v="Dominique Fishback, Tatum Marilyn Hall, Nastashia Fuller, Angel Bismark Curiel, John Earl Jelks, Max Casella, James McDaniel, Cymbal Byrd"/>
    <n v="8"/>
    <s v="United States"/>
    <s v="United States"/>
    <n v="1"/>
    <d v="2020-08-27T00:00:00"/>
    <n v="2018"/>
    <x v="5"/>
    <s v="87 min"/>
    <n v="87"/>
    <n v="87"/>
    <n v="157.87916351737664"/>
    <s v=""/>
    <s v="Dramas, Independent Movies"/>
    <s v="Dramas"/>
    <s v="Dramas, Independent Movies"/>
    <n v="2"/>
  </r>
  <r>
    <n v="7663"/>
    <s v="s7663"/>
    <x v="0"/>
    <s v="One Heart: The A.R. Rahman Concert Film"/>
    <m/>
    <s v="A.R. Rahman"/>
    <n v="1"/>
    <s v="India"/>
    <s v="India"/>
    <n v="1"/>
    <d v="2017-11-01T00:00:00"/>
    <n v="2017"/>
    <x v="4"/>
    <s v="87 min"/>
    <n v="87"/>
    <n v="87"/>
    <n v="157.87916351737664"/>
    <s v=""/>
    <s v="Documentaries, International Movies, Music &amp; Musicals"/>
    <s v="Documentaries"/>
    <s v="Documentaries, International Movies, Music &amp; Musicals"/>
    <n v="3"/>
  </r>
  <r>
    <n v="8027"/>
    <s v="s8027"/>
    <x v="0"/>
    <s v="Sinister Circle"/>
    <s v="Dorian Fern√°ndez-Moris"/>
    <s v="Milene V√°zquez, Mat√≠as Raygada, Claudia Dammert, Marcello Rivera, Atilia Boschetti, Hern√°n Romero, Ismael Contreras, Pietro Sibille, Leslie Shaw"/>
    <n v="9"/>
    <s v="Peru"/>
    <s v="Peru"/>
    <n v="1"/>
    <d v="2019-10-01T00:00:00"/>
    <n v="2017"/>
    <x v="5"/>
    <s v="87 min"/>
    <n v="87"/>
    <n v="87"/>
    <n v="157.87916351737664"/>
    <s v=""/>
    <s v="Horror Movies, International Movies"/>
    <s v="Horror Movies"/>
    <s v="Horror Movies, International Movies"/>
    <n v="2"/>
  </r>
  <r>
    <n v="8049"/>
    <s v="s8049"/>
    <x v="0"/>
    <s v="Social Animals"/>
    <s v="Jonathan Ignatius Green"/>
    <m/>
    <n v="0"/>
    <s v="United States"/>
    <s v="United States"/>
    <n v="1"/>
    <d v="2019-03-19T00:00:00"/>
    <n v="2018"/>
    <x v="5"/>
    <s v="87 min"/>
    <n v="87"/>
    <n v="87"/>
    <n v="157.87916351737664"/>
    <s v=""/>
    <s v="Documentaries"/>
    <s v="Documentaries"/>
    <s v="Documentaries"/>
    <n v="1"/>
  </r>
  <r>
    <n v="8159"/>
    <s v="s8159"/>
    <x v="0"/>
    <s v="Teenage Mutant Ninja Turtles"/>
    <s v="Kevin Munroe"/>
    <s v="Chris Evans, Sarah Michelle Gellar, Mako Iwamatsu, Kevin Smith, Patrick Stewart, Zhang Ziyi, Laurence Fishburne, Mitchell Whitfield, James Arnold Taylor, Mikey Kelley, Nolan North"/>
    <n v="11"/>
    <s v="Hong Kong"/>
    <s v="Hong Kong, United States"/>
    <n v="2"/>
    <d v="2019-05-01T00:00:00"/>
    <n v="2007"/>
    <x v="7"/>
    <s v="87 min"/>
    <n v="87"/>
    <n v="87"/>
    <n v="157.87916351737664"/>
    <s v=""/>
    <s v="Children &amp; Family Movies, Comedies"/>
    <s v="Children &amp; Family Movies"/>
    <s v="Children &amp; Family Movies, Comedies"/>
    <n v="2"/>
  </r>
  <r>
    <n v="8180"/>
    <s v="s8180"/>
    <x v="0"/>
    <s v="The Adderall Diaries"/>
    <s v="Pamela Romanowsky"/>
    <s v="James Franco, Ed Harris, Amber Heard, Jim Parrack, Timoth√©e Chalamet, Wilmer Valderrama, Cynthia Nixon, Christian Slater, Michael Cristofer, Danny Flaherty, Adam LeFevre"/>
    <n v="11"/>
    <s v="United States"/>
    <s v="United States"/>
    <n v="1"/>
    <d v="2018-07-15T00:00:00"/>
    <n v="2015"/>
    <x v="12"/>
    <s v="87 min"/>
    <n v="87"/>
    <n v="87"/>
    <n v="157.87916351737664"/>
    <s v=""/>
    <s v="Dramas, Thrillers"/>
    <s v="Dramas"/>
    <s v="Dramas, Thrillers"/>
    <n v="2"/>
  </r>
  <r>
    <n v="8202"/>
    <s v="s8202"/>
    <x v="0"/>
    <s v="The Bad Education Movie"/>
    <s v="Elliot Hegarty"/>
    <s v="Jack Whitehall, Joanna Scanlan, Iain Glen, Ethan Lawrence, Layton Williams, Kae Alexander, Weruche Opia, Nikki Runeckles, Charlie Wernham, Jack Binstead"/>
    <n v="10"/>
    <s v="United Kingdom"/>
    <s v="United Kingdom"/>
    <n v="1"/>
    <d v="2018-12-15T00:00:00"/>
    <n v="2015"/>
    <x v="5"/>
    <s v="87 min"/>
    <n v="87"/>
    <n v="87"/>
    <n v="157.87916351737664"/>
    <s v=""/>
    <s v="Comedies"/>
    <s v="Comedies"/>
    <s v="Comedies"/>
    <n v="1"/>
  </r>
  <r>
    <n v="8300"/>
    <s v="s8300"/>
    <x v="0"/>
    <s v="The First Line"/>
    <s v="Coerte Voorhees, John Voorhees"/>
    <s v="Pantelis Kodogiannis, Kassandra Voyagis, Paul Freeman, Michael Byrne, Georges Corraface, Yorgo Voyagis, Giancarlo Giannini, Kelly Eleftheriou"/>
    <n v="8"/>
    <s v="United States"/>
    <s v="United States, Greece, United Kingdom"/>
    <n v="3"/>
    <d v="2016-09-20T00:00:00"/>
    <n v="2014"/>
    <x v="1"/>
    <s v="87 min"/>
    <n v="87"/>
    <n v="87"/>
    <n v="157.87916351737664"/>
    <s v=""/>
    <s v="Dramas, Independent Movies"/>
    <s v="Dramas"/>
    <s v="Dramas, Independent Movies"/>
    <n v="2"/>
  </r>
  <r>
    <n v="8391"/>
    <s v="s8391"/>
    <x v="0"/>
    <s v="The Legend of 420"/>
    <s v="Peter Spirer"/>
    <m/>
    <n v="0"/>
    <s v="United States"/>
    <s v="United States"/>
    <n v="1"/>
    <d v="2017-12-01T00:00:00"/>
    <n v="2017"/>
    <x v="5"/>
    <s v="87 min"/>
    <n v="87"/>
    <n v="87"/>
    <n v="157.87916351737664"/>
    <s v=""/>
    <s v="Documentaries"/>
    <s v="Documentaries"/>
    <s v="Documentaries"/>
    <n v="1"/>
  </r>
  <r>
    <n v="8401"/>
    <s v="s8401"/>
    <x v="0"/>
    <s v="The Long Goodbye: The Kara Tippetts Story"/>
    <s v="Jay Lyons"/>
    <m/>
    <n v="0"/>
    <s v="United States"/>
    <s v="United States"/>
    <n v="1"/>
    <d v="2019-06-23T00:00:00"/>
    <n v="2019"/>
    <x v="6"/>
    <s v="87 min"/>
    <n v="87"/>
    <n v="87"/>
    <n v="157.87916351737664"/>
    <s v=""/>
    <s v="Documentaries, Faith &amp; Spirituality"/>
    <s v="Documentaries"/>
    <s v="Documentaries, Faith &amp; Spirituality"/>
    <n v="2"/>
  </r>
  <r>
    <n v="8407"/>
    <s v="s8407"/>
    <x v="0"/>
    <s v="The Love Guru"/>
    <s v="Marco Schnabel"/>
    <s v="Mike Myers, Jessica Alba, Justin Timberlake, Ben Kingsley, Romany Malco, Meagan Good, Verne Troyer, Omid Djalili, Telma Hopkins"/>
    <n v="9"/>
    <s v="United Kingdom"/>
    <s v="United Kingdom, Germany, United States"/>
    <n v="3"/>
    <d v="2019-11-20T00:00:00"/>
    <n v="2008"/>
    <x v="2"/>
    <s v="87 min"/>
    <n v="87"/>
    <n v="87"/>
    <n v="157.87916351737664"/>
    <s v=""/>
    <s v="Comedies, Sports Movies"/>
    <s v="Comedies"/>
    <s v="Comedies, Sports Movies"/>
    <n v="2"/>
  </r>
  <r>
    <n v="8448"/>
    <s v="s8448"/>
    <x v="0"/>
    <s v="The Pass"/>
    <s v="Ben A. Williams"/>
    <s v="Russell Tovey, Arinz√© Kene, Lisa McGrillis, Nico Mirallegro, Rory J. Saper"/>
    <n v="5"/>
    <s v="United Kingdom"/>
    <s v="United Kingdom"/>
    <n v="1"/>
    <d v="2019-01-01T00:00:00"/>
    <n v="2016"/>
    <x v="11"/>
    <s v="87 min"/>
    <n v="87"/>
    <n v="87"/>
    <n v="157.87916351737664"/>
    <s v=""/>
    <s v="Dramas, Independent Movies, LGBTQ Movies"/>
    <s v="Dramas"/>
    <s v="Dramas, Independent Movies, LGBTQ Movies"/>
    <n v="3"/>
  </r>
  <r>
    <n v="8489"/>
    <s v="s8489"/>
    <x v="0"/>
    <s v="The River Thief"/>
    <s v="N.D. Wilson"/>
    <s v="Joel Courtney, Tommy Cash, Paul Johansson, Bas Rutten, Raleigh Cain, David Shannon"/>
    <n v="6"/>
    <s v="United States"/>
    <s v="United States"/>
    <n v="1"/>
    <d v="2017-01-14T00:00:00"/>
    <n v="2016"/>
    <x v="11"/>
    <s v="87 min"/>
    <n v="87"/>
    <n v="87"/>
    <n v="157.87916351737664"/>
    <s v=""/>
    <s v="Dramas, Independent Movies"/>
    <s v="Dramas"/>
    <s v="Dramas, Independent Movies"/>
    <n v="2"/>
  </r>
  <r>
    <n v="8607"/>
    <s v="s8607"/>
    <x v="0"/>
    <s v="Tope: The Bait"/>
    <s v="Buddhadev Dasgupta"/>
    <s v="Sudipto Chattopadhyay, Chandan Roy Sanyal, Kajal Kumari, Ananya Chatterjee, Paoli Dam, Malobika Banerjee, Pawan Kanodia"/>
    <n v="7"/>
    <s v="India"/>
    <s v="India"/>
    <n v="1"/>
    <d v="2018-03-01T00:00:00"/>
    <n v="2016"/>
    <x v="1"/>
    <s v="87 min"/>
    <n v="87"/>
    <n v="87"/>
    <n v="157.87916351737664"/>
    <s v=""/>
    <s v="Dramas, Independent Movies, International Movies"/>
    <s v="Dramas"/>
    <s v="Dramas, Independent Movies, International Movies"/>
    <n v="3"/>
  </r>
  <r>
    <n v="8787"/>
    <s v="s8787"/>
    <x v="0"/>
    <s v="You Can Tutu"/>
    <s v="James Brown"/>
    <s v="Lily O'Regan, Jeannettsy Enriquez Borges, Joeley Gibson, Zahra Hassan Malik, Cleo Badcock, Stuart Manning, Ali Bastian, Amanda Holt"/>
    <n v="8"/>
    <s v="United Kingdom"/>
    <s v="United Kingdom"/>
    <n v="1"/>
    <d v="2017-12-31T00:00:00"/>
    <n v="2017"/>
    <x v="4"/>
    <s v="87 min"/>
    <n v="87"/>
    <n v="87"/>
    <n v="157.87916351737664"/>
    <s v=""/>
    <s v="Children &amp; Family Movies"/>
    <s v="Children &amp; Family Movies"/>
    <s v="Children &amp; Family Movies"/>
    <n v="1"/>
  </r>
  <r>
    <n v="54"/>
    <s v="s54"/>
    <x v="0"/>
    <s v="InuYasha the Movie 4: Fire on the Mystic Island"/>
    <s v="Toshiya Shinohara"/>
    <s v="Kappei Yamaguchi, Satsuki Yukino, Koji Tsujitani, Houko Kuwashima, Kumiko Watanabe, Noriko Hidaka, Ken Narita, Cho, Mamiko Noto, Nobutoshi Canna"/>
    <n v="10"/>
    <s v="Japan"/>
    <s v="Japan"/>
    <n v="1"/>
    <d v="2021-09-15T00:00:00"/>
    <n v="2004"/>
    <x v="6"/>
    <s v="88 min"/>
    <n v="88"/>
    <n v="88"/>
    <n v="133.74916841054252"/>
    <s v=""/>
    <s v="Action &amp; Adventure, Anime Features, International Movies"/>
    <s v="Action &amp; Adventure"/>
    <s v="Action &amp; Adventure, Anime Features, International Movies"/>
    <n v="3"/>
  </r>
  <r>
    <n v="153"/>
    <s v="s153"/>
    <x v="0"/>
    <s v="Janoskians: Untold and Untrue"/>
    <s v="Brett Weiner"/>
    <s v="Jai Brooks, Luke Brooks, James Yammouni, Daniel Sahyounie, Beau Brooks"/>
    <n v="5"/>
    <s v="United States"/>
    <s v="United States"/>
    <n v="1"/>
    <d v="2021-09-01T00:00:00"/>
    <n v="2016"/>
    <x v="5"/>
    <s v="88 min"/>
    <n v="88"/>
    <n v="88"/>
    <n v="133.74916841054252"/>
    <s v=""/>
    <s v="Comedies"/>
    <s v="Comedies"/>
    <s v="Comedies"/>
    <n v="1"/>
  </r>
  <r>
    <n v="250"/>
    <s v="s250"/>
    <x v="0"/>
    <s v="The Loud House Movie"/>
    <s v="Dave Needham"/>
    <s v="Asher Bishop, David Tennant, Michelle Gomez, Jill Talley, Brian Stepanek, Catherine Taber, Liliana Mumy, Nika Futterman, Cristina Pucelli, Jessica DiCicco, Grey Griffin, Lara Jill Miller"/>
    <n v="12"/>
    <m/>
    <m/>
    <n v="0"/>
    <d v="2021-08-20T00:00:00"/>
    <n v="2021"/>
    <x v="8"/>
    <s v="88 min"/>
    <n v="88"/>
    <n v="88"/>
    <n v="133.74916841054252"/>
    <s v=""/>
    <s v="Children &amp; Family Movies, Comedies, Music &amp; Musicals"/>
    <s v="Children &amp; Family Movies"/>
    <s v="Children &amp; Family Movies, Comedies, Music &amp; Musicals"/>
    <n v="3"/>
  </r>
  <r>
    <n v="327"/>
    <s v="s327"/>
    <x v="0"/>
    <s v="Beethoven's 2nd"/>
    <s v="Rod Daniel"/>
    <s v="Charles Grodin, Bonnie Hunt, Nicholle Tom, Christopher Castile, Sarah Rose Karr, Debi Mazar, Chris Penn"/>
    <n v="7"/>
    <s v="United States"/>
    <s v="United States"/>
    <n v="1"/>
    <d v="2021-08-01T00:00:00"/>
    <n v="1993"/>
    <x v="7"/>
    <s v="88 min"/>
    <n v="88"/>
    <n v="88"/>
    <n v="133.74916841054252"/>
    <s v=""/>
    <s v="Children &amp; Family Movies, Comedies"/>
    <s v="Children &amp; Family Movies"/>
    <s v="Children &amp; Family Movies, Comedies"/>
    <n v="2"/>
  </r>
  <r>
    <n v="438"/>
    <s v="s438"/>
    <x v="0"/>
    <s v="Cosmic Sin"/>
    <s v="Edward Drake"/>
    <s v="Frank Grillo, Bruce Willis, Brandon Thomas Lee, Corey Large, Perrey Reeves, C.J. Perry, Lochlyn Munro, Costas Mandylor, Adelaide Kane, Eva De Dominici, Sarah May Sommers, Trevor Gretzky"/>
    <n v="12"/>
    <s v="United States"/>
    <s v="United States"/>
    <n v="1"/>
    <d v="2021-07-17T00:00:00"/>
    <n v="2021"/>
    <x v="12"/>
    <s v="88 min"/>
    <n v="88"/>
    <n v="88"/>
    <n v="133.74916841054252"/>
    <s v=""/>
    <s v="Action &amp; Adventure"/>
    <s v="Action &amp; Adventure"/>
    <s v="Action &amp; Adventure"/>
    <n v="1"/>
  </r>
  <r>
    <n v="647"/>
    <s v="s647"/>
    <x v="0"/>
    <s v="The House of Flowers: The Movie"/>
    <s v="Manolo Caro"/>
    <s v="Cecilia Su√°rez, Aislinn Derbez, Dar√≠o Yazbek, Juan Pablo Medina, Paco Le√≥n, Ang√©lica Mar√≠a, Norma Ang√©lica, Luis De La Rosa, Isabel Burr, Tiago Correa, Tessa Ia, Christian Ch√°vez, Javier Jattin, Paco Rueda, Emilio Cuaik, Andrea Chaparro, David Ostrosky, Ximena Sari√±ana"/>
    <n v="18"/>
    <m/>
    <m/>
    <n v="0"/>
    <d v="2021-06-23T00:00:00"/>
    <n v="2021"/>
    <x v="5"/>
    <s v="88 min"/>
    <n v="88"/>
    <n v="88"/>
    <n v="133.74916841054252"/>
    <s v=""/>
    <s v="Comedies, International Movies, Music &amp; Musicals"/>
    <s v="Comedies"/>
    <s v="Comedies, International Movies, Music &amp; Musicals"/>
    <n v="3"/>
  </r>
  <r>
    <n v="797"/>
    <s v="s797"/>
    <x v="0"/>
    <s v="Hostel: Part III"/>
    <s v="Scott Spiegel"/>
    <s v="Kip Pardue, Brian Hallisay, John Hensley, Sarah Habel, Chris Coy, Skyler Stone, Thomas Kretschmann, Zulay Henao, Nickola Shreli, Derrick Carr"/>
    <n v="10"/>
    <s v="United States"/>
    <s v="United States"/>
    <n v="1"/>
    <d v="2021-06-02T00:00:00"/>
    <n v="2011"/>
    <x v="12"/>
    <s v="88 min"/>
    <n v="88"/>
    <n v="88"/>
    <n v="133.74916841054252"/>
    <s v=""/>
    <s v="Cult Movies, Horror Movies"/>
    <s v="Cult Movies"/>
    <s v="Cult Movies, Horror Movies"/>
    <n v="2"/>
  </r>
  <r>
    <n v="823"/>
    <s v="s823"/>
    <x v="0"/>
    <s v="The Wind"/>
    <s v="Emma Tammi"/>
    <s v="Caitlin Gerard, Julia Goldani Telles, Ashley Zukerman, Miles Anderson, Dylan McTee"/>
    <n v="5"/>
    <s v="United States"/>
    <s v="United States"/>
    <n v="1"/>
    <d v="2021-06-02T00:00:00"/>
    <n v="2019"/>
    <x v="12"/>
    <s v="88 min"/>
    <n v="88"/>
    <n v="88"/>
    <n v="133.74916841054252"/>
    <s v=""/>
    <s v="Horror Movies"/>
    <s v="Horror Movies"/>
    <s v="Horror Movies"/>
    <n v="1"/>
  </r>
  <r>
    <n v="827"/>
    <s v="s827"/>
    <x v="0"/>
    <s v="Bo Burnham: Inside"/>
    <s v="Bo Burnham"/>
    <s v="Bo Burnham"/>
    <n v="1"/>
    <s v="United States"/>
    <s v="United States"/>
    <n v="1"/>
    <d v="2021-05-30T00:00:00"/>
    <n v="2021"/>
    <x v="5"/>
    <s v="88 min"/>
    <n v="88"/>
    <n v="88"/>
    <n v="133.74916841054252"/>
    <s v=""/>
    <s v="Stand-Up Comedy"/>
    <s v="Stand-Up Comedy"/>
    <s v="Stand-Up Comedy"/>
    <n v="1"/>
  </r>
  <r>
    <n v="830"/>
    <s v="s830"/>
    <x v="0"/>
    <s v="Dog Gone Trouble"/>
    <s v="Kevin Johnson"/>
    <s v="Big Sean, Pamela Adlon, Lucy Hale, Marissa Jaret Winokur, Wilmer Valderrama, Joel McHale, Seth Rollins, Damon Wayans Jr., Olivia Holt, Carlos PenaVega"/>
    <n v="10"/>
    <m/>
    <m/>
    <n v="0"/>
    <d v="2021-05-28T00:00:00"/>
    <n v="2021"/>
    <x v="8"/>
    <s v="88 min"/>
    <n v="88"/>
    <n v="88"/>
    <n v="133.74916841054252"/>
    <s v=""/>
    <s v="Children &amp; Family Movies, Comedies"/>
    <s v="Children &amp; Family Movies"/>
    <s v="Children &amp; Family Movies, Comedies"/>
    <n v="2"/>
  </r>
  <r>
    <n v="864"/>
    <s v="s864"/>
    <x v="0"/>
    <s v="Spy Kids: All the Time in the World"/>
    <s v="Robert Rodriguez"/>
    <s v="Jessica Alba, Joel McHale, Rowan Blanchard, Mason Cook, Jeremy Piven, Alexa PenaVega, Daryl Sabara, Ricky Gervais, Danny Trejo"/>
    <n v="9"/>
    <s v="United States"/>
    <s v="United States"/>
    <n v="1"/>
    <d v="2021-05-20T00:00:00"/>
    <n v="2011"/>
    <x v="7"/>
    <s v="88 min"/>
    <n v="88"/>
    <n v="88"/>
    <n v="133.74916841054252"/>
    <s v=""/>
    <s v="Children &amp; Family Movies, Comedies"/>
    <s v="Children &amp; Family Movies"/>
    <s v="Children &amp; Family Movies, Comedies"/>
    <n v="2"/>
  </r>
  <r>
    <n v="925"/>
    <s v="s925"/>
    <x v="0"/>
    <s v="Aliens Stole My Body"/>
    <s v="Sean McNamara"/>
    <s v="Jayden Greig, Lauren McNamara, Dan Payne, Alex Zahara, Sean Quan, Kirsten Robek, Ty Consiglio, Christian Convery, Sandy Robson, Christina Meredith Lewall, George Takei"/>
    <n v="11"/>
    <s v="United States"/>
    <s v="United States"/>
    <n v="1"/>
    <d v="2021-05-01T00:00:00"/>
    <n v="2020"/>
    <x v="7"/>
    <s v="88 min"/>
    <n v="88"/>
    <n v="88"/>
    <n v="133.74916841054252"/>
    <s v=""/>
    <s v="Children &amp; Family Movies, Comedies"/>
    <s v="Children &amp; Family Movies"/>
    <s v="Children &amp; Family Movies, Comedies"/>
    <n v="2"/>
  </r>
  <r>
    <n v="1037"/>
    <s v="s1037"/>
    <x v="0"/>
    <s v="Time Trap"/>
    <s v="Mark Dennis, Ben Foster"/>
    <s v="Andrew Wilson, Cassidy Gifford, Brianne Howey, Reiley McClendon, Olivia Draguicevich, Max Wright, Hans Marrero, Rich Skidmore, Chris Sturgeon, Gopal Bidari"/>
    <n v="10"/>
    <s v="United States"/>
    <s v="United States"/>
    <n v="1"/>
    <d v="2021-04-16T00:00:00"/>
    <n v="2017"/>
    <x v="1"/>
    <s v="88 min"/>
    <n v="88"/>
    <n v="88"/>
    <n v="133.74916841054252"/>
    <s v=""/>
    <s v="Action &amp; Adventure, Sci-Fi &amp; Fantasy"/>
    <s v="Action &amp; Adventure"/>
    <s v="Action &amp; Adventure, Sci-Fi &amp; Fantasy"/>
    <n v="2"/>
  </r>
  <r>
    <n v="1047"/>
    <s v="s1047"/>
    <x v="0"/>
    <s v="Only Mine"/>
    <s v="Michael Civille"/>
    <s v="Amber Midthunder, Brett Zimmerman, Chris Browning, Walter Fauntleroy, Claudia Ferri, Lorenzo James Henrie, Ellen Wroe, Ashley Holliday Tavares, Nancy Linehan Charles, Jonna Walsh"/>
    <n v="10"/>
    <s v="United States"/>
    <s v="United States"/>
    <n v="1"/>
    <d v="2021-04-15T00:00:00"/>
    <n v="2019"/>
    <x v="1"/>
    <s v="88 min"/>
    <n v="88"/>
    <n v="88"/>
    <n v="133.74916841054252"/>
    <s v=""/>
    <s v="Thrillers"/>
    <s v="Thrillers"/>
    <s v="Thrillers"/>
    <n v="1"/>
  </r>
  <r>
    <n v="1101"/>
    <s v="s1101"/>
    <x v="0"/>
    <s v="What Lies Below"/>
    <s v="Braden R. Duemmler"/>
    <s v="Ema Horvath, Trey Tucker, Mena Suvari, Haskiri Velazquez, Danny Corbo, Olan Montgomery, Troy Iwata"/>
    <n v="7"/>
    <s v="United States"/>
    <s v="United States"/>
    <n v="1"/>
    <d v="2021-04-04T00:00:00"/>
    <n v="2020"/>
    <x v="5"/>
    <s v="88 min"/>
    <n v="88"/>
    <n v="88"/>
    <n v="133.74916841054252"/>
    <s v=""/>
    <s v="Horror Movies, Thrillers"/>
    <s v="Horror Movies"/>
    <s v="Horror Movies, Thrillers"/>
    <n v="2"/>
  </r>
  <r>
    <n v="1135"/>
    <s v="s1135"/>
    <x v="0"/>
    <s v="Starship Troopers: Traitor of Mars"/>
    <s v="Shinji Aramaki, Masaru Matsumoto"/>
    <s v="Casper Van Dien, Dina Meyer, DeRay Davis, Justin Doran, Luci Christian, Emily Neves, Scott Gibbs, Juliet Simmons, Chris Gibson, Greg Ayres"/>
    <n v="10"/>
    <s v="United States"/>
    <s v="United States, Japan"/>
    <n v="2"/>
    <d v="2021-04-01T00:00:00"/>
    <n v="2017"/>
    <x v="12"/>
    <s v="88 min"/>
    <n v="88"/>
    <n v="88"/>
    <n v="133.74916841054252"/>
    <s v=""/>
    <s v="Action &amp; Adventure, Sci-Fi &amp; Fantasy"/>
    <s v="Action &amp; Adventure"/>
    <s v="Action &amp; Adventure, Sci-Fi &amp; Fantasy"/>
    <n v="2"/>
  </r>
  <r>
    <n v="1259"/>
    <s v="s1259"/>
    <x v="0"/>
    <s v="Bigfoot Family"/>
    <s v="J√©r√©mie Degruson, Ben Stassen"/>
    <s v="Jules Wojciechowski, Roger Craig Smith, Grant George, David Lodge, Lindsey Alena, Sandy Fox, Joey Lotsko"/>
    <n v="7"/>
    <s v="Belgium"/>
    <s v="Belgium, France"/>
    <n v="2"/>
    <d v="2021-02-26T00:00:00"/>
    <n v="2021"/>
    <x v="8"/>
    <s v="88 min"/>
    <n v="88"/>
    <n v="88"/>
    <n v="133.74916841054252"/>
    <s v=""/>
    <s v="Children &amp; Family Movies, Comedies"/>
    <s v="Children &amp; Family Movies"/>
    <s v="Children &amp; Family Movies, Comedies"/>
    <n v="2"/>
  </r>
  <r>
    <n v="1337"/>
    <s v="s1337"/>
    <x v="0"/>
    <s v="Blanche Gardin: I talk to myself"/>
    <s v="Ma√Øa Sandoz"/>
    <s v="Blanche Gardin"/>
    <n v="1"/>
    <s v="France"/>
    <s v="France"/>
    <n v="1"/>
    <d v="2021-02-05T00:00:00"/>
    <n v="2017"/>
    <x v="5"/>
    <s v="88 min"/>
    <n v="88"/>
    <n v="88"/>
    <n v="133.74916841054252"/>
    <s v=""/>
    <s v="Stand-Up Comedy"/>
    <s v="Stand-Up Comedy"/>
    <s v="Stand-Up Comedy"/>
    <n v="1"/>
  </r>
  <r>
    <n v="1715"/>
    <s v="s1715"/>
    <x v="0"/>
    <s v="Prom Night"/>
    <s v="Nelson McCormick"/>
    <s v="Brittany Snow, Scott Porter, Jessica Stroup, Dana Davis, Collins Pennie, Kelly Blatz, James Ransone, Brianne Davis, Kellan Lutz, Mary Mara, Ming-Na Wen, Johnathon Schaech, Idris Elba"/>
    <n v="13"/>
    <s v="United States"/>
    <s v="United States, Canada"/>
    <n v="2"/>
    <d v="2020-11-12T00:00:00"/>
    <n v="2008"/>
    <x v="2"/>
    <s v="88 min"/>
    <n v="88"/>
    <n v="88"/>
    <n v="133.74916841054252"/>
    <s v=""/>
    <s v="Horror Movies"/>
    <s v="Horror Movies"/>
    <s v="Horror Movies"/>
    <n v="1"/>
  </r>
  <r>
    <n v="2002"/>
    <s v="s2002"/>
    <x v="0"/>
    <s v="Raising Victor Vargas"/>
    <s v="Peter Sollett"/>
    <s v="Victor Rasuk, Judy Marte, Melonie Diaz, Altagracia Guzman, Silvestre Rasuk, Krystal Rodriguez, Kevin Rivera, Wilfree Vasquez, Donna Maldonado"/>
    <n v="9"/>
    <s v="France"/>
    <s v="France, United States"/>
    <n v="2"/>
    <d v="2020-09-15T00:00:00"/>
    <n v="2002"/>
    <x v="12"/>
    <s v="88 min"/>
    <n v="88"/>
    <n v="88"/>
    <n v="133.74916841054252"/>
    <s v=""/>
    <s v="Dramas, Independent Movies, Romantic Movies"/>
    <s v="Dramas"/>
    <s v="Dramas, Independent Movies, Romantic Movies"/>
    <n v="3"/>
  </r>
  <r>
    <n v="2092"/>
    <s v="s2092"/>
    <x v="0"/>
    <s v="The Bridge Curse"/>
    <s v="Lester Hsi"/>
    <s v="JC Lin, Vera Yen, Summer Meng, Ning Chang, Ruby Zhan, Hsieh Yi-hung, Cheng Ko"/>
    <n v="7"/>
    <s v="Taiwan"/>
    <s v="Taiwan"/>
    <n v="1"/>
    <d v="2020-08-27T00:00:00"/>
    <n v="2020"/>
    <x v="5"/>
    <s v="88 min"/>
    <n v="88"/>
    <n v="88"/>
    <n v="133.74916841054252"/>
    <s v=""/>
    <s v="Horror Movies, International Movies, Thrillers"/>
    <s v="Horror Movies"/>
    <s v="Horror Movies, International Movies, Thrillers"/>
    <n v="3"/>
  </r>
  <r>
    <n v="2120"/>
    <s v="s2120"/>
    <x v="0"/>
    <s v="Islands of Faith"/>
    <s v="Chairun Nissa"/>
    <m/>
    <n v="0"/>
    <s v="Indonesia"/>
    <s v="Indonesia"/>
    <n v="1"/>
    <d v="2020-08-17T00:00:00"/>
    <n v="2018"/>
    <x v="6"/>
    <s v="88 min"/>
    <n v="88"/>
    <n v="88"/>
    <n v="133.74916841054252"/>
    <s v=""/>
    <s v="Documentaries, Faith &amp; Spirituality, International Movies"/>
    <s v="Documentaries"/>
    <s v="Documentaries, Faith &amp; Spirituality, International Movies"/>
    <n v="3"/>
  </r>
  <r>
    <n v="2201"/>
    <s v="s2201"/>
    <x v="0"/>
    <s v="Tread"/>
    <s v="Paul Solet"/>
    <m/>
    <n v="0"/>
    <s v="United States"/>
    <s v="United States"/>
    <n v="1"/>
    <d v="2020-07-29T00:00:00"/>
    <n v="2019"/>
    <x v="5"/>
    <s v="88 min"/>
    <n v="88"/>
    <n v="88"/>
    <n v="133.74916841054252"/>
    <s v=""/>
    <s v="Documentaries"/>
    <s v="Documentaries"/>
    <s v="Documentaries"/>
    <n v="1"/>
  </r>
  <r>
    <n v="2522"/>
    <s v="s2522"/>
    <x v="0"/>
    <s v="I love you, stupid"/>
    <s v="Laura Ma√±√°"/>
    <s v="Quim Guti√©rrez, Natalia Tena, Alfonso Bassave, Alba Ribas, Patricia Vico, Ernesto Alterio"/>
    <n v="6"/>
    <s v="Spain"/>
    <s v="Spain"/>
    <n v="1"/>
    <d v="2020-05-15T00:00:00"/>
    <n v="2019"/>
    <x v="5"/>
    <s v="88 min"/>
    <n v="88"/>
    <n v="88"/>
    <n v="133.74916841054252"/>
    <s v=""/>
    <s v="Comedies, International Movies, Romantic Movies"/>
    <s v="Comedies"/>
    <s v="Comedies, International Movies, Romantic Movies"/>
    <n v="3"/>
  </r>
  <r>
    <n v="2675"/>
    <s v="s2675"/>
    <x v="0"/>
    <s v="Alel√≠"/>
    <s v="Leticia Jorge Romero"/>
    <s v="N√©stor Guzzini, Mirella Pascual, Cristina Mor√°n, Romina Peluffo, Laila Reyes Silberberg, Pablo Tate, Ger√≥nimo Pizzanelli, Georgina Yankelevich, Julio Icasuriaga, Carla Moscatelli"/>
    <n v="10"/>
    <s v="Uruguay"/>
    <s v="Uruguay, Argentina"/>
    <n v="2"/>
    <d v="2020-04-16T00:00:00"/>
    <n v="2019"/>
    <x v="5"/>
    <s v="88 min"/>
    <n v="88"/>
    <n v="88"/>
    <n v="133.74916841054252"/>
    <s v=""/>
    <s v="Comedies, Dramas, International Movies"/>
    <s v="Comedies"/>
    <s v="Comedies, Dramas, International Movies"/>
    <n v="3"/>
  </r>
  <r>
    <n v="2710"/>
    <s v="s2710"/>
    <x v="0"/>
    <s v="Coffee &amp; Kareem"/>
    <s v="Michael Dowse"/>
    <s v="Ed Helms, Taraji P. Henson, Terrence Little Gardenhigh, Betty Gilpin"/>
    <n v="4"/>
    <s v="United States"/>
    <s v="United States"/>
    <n v="1"/>
    <d v="2020-04-03T00:00:00"/>
    <n v="2020"/>
    <x v="5"/>
    <s v="88 min"/>
    <n v="88"/>
    <n v="88"/>
    <n v="133.74916841054252"/>
    <s v=""/>
    <s v="Action &amp; Adventure, Comedies"/>
    <s v="Action &amp; Adventure"/>
    <s v="Action &amp; Adventure, Comedies"/>
    <n v="2"/>
  </r>
  <r>
    <n v="2863"/>
    <s v="s2863"/>
    <x v="0"/>
    <s v="Pop, Lock 'n Roll"/>
    <s v="Ziggy Hofmeyr"/>
    <s v="Maurice Paige, Yasirah Bhelz, Lionel Newton, Tarryn Alberts, Sandile Sand Zulu, Duane Lawrence, Robyn Brophy, Brady Brophy, Raylene Jacobs, Jason Meyer"/>
    <n v="10"/>
    <s v="South Africa"/>
    <s v="South Africa"/>
    <n v="1"/>
    <d v="2020-03-01T00:00:00"/>
    <n v="2017"/>
    <x v="1"/>
    <s v="88 min"/>
    <n v="88"/>
    <n v="88"/>
    <n v="133.74916841054252"/>
    <s v=""/>
    <s v="Dramas, International Movies, Romantic Movies"/>
    <s v="Dramas"/>
    <s v="Dramas, International Movies, Romantic Movies"/>
    <n v="3"/>
  </r>
  <r>
    <n v="2934"/>
    <s v="s2934"/>
    <x v="0"/>
    <s v="Polaroid"/>
    <s v="Lars Klevberg"/>
    <s v="Kathryn Prescott, Mitch Pileggi, Grace Zabriskie, Tyler Young, Samantha Logan, Javier Botet, Katie Stevens, Madelaine Petsch, Priscilla Quintana, Davi Santos, Keenan Tracey"/>
    <n v="11"/>
    <s v="United States"/>
    <s v="United States, Norway, Canada"/>
    <n v="3"/>
    <d v="2020-02-09T00:00:00"/>
    <n v="2019"/>
    <x v="2"/>
    <s v="88 min"/>
    <n v="88"/>
    <n v="88"/>
    <n v="133.74916841054252"/>
    <s v=""/>
    <s v="Horror Movies"/>
    <s v="Horror Movies"/>
    <s v="Horror Movies"/>
    <n v="1"/>
  </r>
  <r>
    <n v="3073"/>
    <s v="s3073"/>
    <x v="0"/>
    <s v="Riot"/>
    <s v="John Lyde"/>
    <s v="Matthew Reese, Dolph Lundgren, Danielle Chuchran, Chuck Liddell, Michael Flynn, Renny Grames, Eve Mauro, Melanie Stone, Michaela McAllister, Amy Sturdivant"/>
    <n v="10"/>
    <m/>
    <m/>
    <n v="0"/>
    <d v="2020-01-01T00:00:00"/>
    <n v="2015"/>
    <x v="5"/>
    <s v="88 min"/>
    <n v="88"/>
    <n v="88"/>
    <n v="133.74916841054252"/>
    <s v=""/>
    <s v="Action &amp; Adventure"/>
    <s v="Action &amp; Adventure"/>
    <s v="Action &amp; Adventure"/>
    <n v="1"/>
  </r>
  <r>
    <n v="3293"/>
    <s v="s3293"/>
    <x v="0"/>
    <s v="To Be of Service"/>
    <s v="Josh Aronson"/>
    <m/>
    <n v="0"/>
    <s v="United States"/>
    <s v="United States"/>
    <n v="1"/>
    <d v="2019-11-11T00:00:00"/>
    <n v="2019"/>
    <x v="5"/>
    <s v="88 min"/>
    <n v="88"/>
    <n v="88"/>
    <n v="133.74916841054252"/>
    <s v=""/>
    <s v="Documentaries"/>
    <s v="Documentaries"/>
    <s v="Documentaries"/>
    <n v="1"/>
  </r>
  <r>
    <n v="3512"/>
    <s v="s3512"/>
    <x v="0"/>
    <s v="Avengement"/>
    <s v="Jesse V. Johnson"/>
    <s v="Scott Adkins, Craig Fairbrass, Thomas Turgoose, Nick Moran, Kierston Wareing, Mark Strange, Leo Gregory, Luke LaFontaine, Beau Fowler, Dan Styles"/>
    <n v="10"/>
    <s v="United Kingdom"/>
    <s v="United Kingdom"/>
    <n v="1"/>
    <d v="2019-09-17T00:00:00"/>
    <n v="2019"/>
    <x v="5"/>
    <s v="88 min"/>
    <n v="88"/>
    <n v="88"/>
    <n v="133.74916841054252"/>
    <s v=""/>
    <s v="Action &amp; Adventure"/>
    <s v="Action &amp; Adventure"/>
    <s v="Action &amp; Adventure"/>
    <n v="1"/>
  </r>
  <r>
    <n v="3735"/>
    <s v="s3735"/>
    <x v="0"/>
    <s v="Cop Car"/>
    <s v="Jon Watts"/>
    <s v="Kevin Bacon, James Freedson-Jackson, Hays Wellford, Camryn Manheim, Shea Whigham, Sean Hartley, Kyra Sedgwick, Loi Nguyen"/>
    <n v="8"/>
    <s v="United States"/>
    <s v="United States"/>
    <n v="1"/>
    <d v="2019-06-16T00:00:00"/>
    <n v="2015"/>
    <x v="12"/>
    <s v="88 min"/>
    <n v="88"/>
    <n v="88"/>
    <n v="133.74916841054252"/>
    <s v=""/>
    <s v="Thrillers"/>
    <s v="Thrillers"/>
    <s v="Thrillers"/>
    <n v="1"/>
  </r>
  <r>
    <n v="3812"/>
    <s v="s3812"/>
    <x v="0"/>
    <s v="Dying to Tell"/>
    <s v="Hern√°n Zin"/>
    <m/>
    <n v="0"/>
    <s v="Spain"/>
    <s v="Spain"/>
    <n v="1"/>
    <d v="2019-05-17T00:00:00"/>
    <n v="2018"/>
    <x v="5"/>
    <s v="88 min"/>
    <n v="88"/>
    <n v="88"/>
    <n v="133.74916841054252"/>
    <s v=""/>
    <s v="Documentaries, International Movies"/>
    <s v="Documentaries"/>
    <s v="Documentaries, International Movies"/>
    <n v="2"/>
  </r>
  <r>
    <n v="3831"/>
    <s v="s3831"/>
    <x v="0"/>
    <s v="Merata: How Mum Decolonised the Screen"/>
    <s v="Hepi Mita"/>
    <s v="Hepi Mita"/>
    <n v="1"/>
    <s v="New Zealand"/>
    <s v="New Zealand"/>
    <n v="1"/>
    <d v="2019-05-12T00:00:00"/>
    <n v="2018"/>
    <x v="1"/>
    <s v="88 min"/>
    <n v="88"/>
    <n v="88"/>
    <n v="133.74916841054252"/>
    <s v=""/>
    <s v="Documentaries"/>
    <s v="Documentaries"/>
    <s v="Documentaries"/>
    <n v="1"/>
  </r>
  <r>
    <n v="3873"/>
    <s v="s3873"/>
    <x v="0"/>
    <s v="Knock Down The House"/>
    <s v="Rachel Lears"/>
    <s v="Alexandria Ocasio-Cortez"/>
    <n v="1"/>
    <s v="United States"/>
    <s v="United States"/>
    <n v="1"/>
    <d v="2019-05-01T00:00:00"/>
    <n v="2019"/>
    <x v="7"/>
    <s v="88 min"/>
    <n v="88"/>
    <n v="88"/>
    <n v="133.74916841054252"/>
    <s v=""/>
    <s v="Documentaries"/>
    <s v="Documentaries"/>
    <s v="Documentaries"/>
    <n v="1"/>
  </r>
  <r>
    <n v="3936"/>
    <s v="s3936"/>
    <x v="0"/>
    <s v="Alien Warfare"/>
    <s v="Jeremiah Jones"/>
    <s v="Clayton Snyder, David Meadows, Daniel Washington, Scott C. Roe, Larissa Andrade, Sal Rendino, Jose Guns Alves, Scott King"/>
    <n v="8"/>
    <s v="United States"/>
    <s v="United States"/>
    <n v="1"/>
    <d v="2019-04-05T00:00:00"/>
    <n v="2019"/>
    <x v="5"/>
    <s v="88 min"/>
    <n v="88"/>
    <n v="88"/>
    <n v="133.74916841054252"/>
    <s v=""/>
    <s v="Action &amp; Adventure, Sci-Fi &amp; Fantasy"/>
    <s v="Action &amp; Adventure"/>
    <s v="Action &amp; Adventure, Sci-Fi &amp; Fantasy"/>
    <n v="2"/>
  </r>
  <r>
    <n v="3960"/>
    <s v="s3960"/>
    <x v="0"/>
    <s v="Mercy Black"/>
    <s v="Owen Egerton"/>
    <s v="Daniella Pineda, Elle LaMont, Janeane Garofalo, Miles Emmons, Lee Eddy, Austin Amelio, Elke Boucher-Depew, Dylan Gage, Troy Anthony Hogan, Jamy Lentz"/>
    <n v="10"/>
    <s v="United States"/>
    <s v="United States"/>
    <n v="1"/>
    <d v="2019-03-31T00:00:00"/>
    <n v="2019"/>
    <x v="1"/>
    <s v="88 min"/>
    <n v="88"/>
    <n v="88"/>
    <n v="133.74916841054252"/>
    <s v=""/>
    <s v="Horror Movies"/>
    <s v="Horror Movies"/>
    <s v="Horror Movies"/>
    <n v="1"/>
  </r>
  <r>
    <n v="4166"/>
    <s v="s4166"/>
    <x v="0"/>
    <s v="Animas"/>
    <s v="Laura Alvea, Jos√© Ortu√±o"/>
    <s v="Clare Durant, Iv√°n Pellicer, Luis Bermejo, Liz Lobato, Chacha Huang, √Ångela Molina"/>
    <n v="6"/>
    <s v="Spain"/>
    <s v="Spain, Belgium"/>
    <n v="2"/>
    <d v="2019-01-25T00:00:00"/>
    <n v="2018"/>
    <x v="5"/>
    <s v="88 min"/>
    <n v="88"/>
    <n v="88"/>
    <n v="133.74916841054252"/>
    <s v=""/>
    <s v="Horror Movies, International Movies"/>
    <s v="Horror Movies"/>
    <s v="Horror Movies, International Movies"/>
    <n v="2"/>
  </r>
  <r>
    <n v="4187"/>
    <s v="s4187"/>
    <x v="0"/>
    <s v="Abdullah, The Final Witness"/>
    <s v="Hashim Nadeem Khan"/>
    <s v="Sajid Hasan, Hameed Sheikh, Habibullah Panezai, Imraan Abbas, Sadia, Imran Tareen, Asal Deen, Yameen Shah"/>
    <n v="8"/>
    <s v="Pakistan"/>
    <s v="Pakistan"/>
    <n v="1"/>
    <d v="2019-01-15T00:00:00"/>
    <n v="2016"/>
    <x v="1"/>
    <s v="88 min"/>
    <n v="88"/>
    <n v="88"/>
    <n v="133.74916841054252"/>
    <s v=""/>
    <s v="Dramas, International Movies"/>
    <s v="Dramas"/>
    <s v="Dramas, International Movies"/>
    <n v="2"/>
  </r>
  <r>
    <n v="4539"/>
    <s v="s4539"/>
    <x v="0"/>
    <s v="Truth or Dare"/>
    <s v="Nick Simon"/>
    <s v="Cassandra Scerbo, Brytni Sarpy, Mason Dye, Harvey Guillen, Luke Baines, Ricardo Hoyos, Alexxis Lemire, Christina Masterson, Heather Langenkamp"/>
    <n v="9"/>
    <s v="United States"/>
    <s v="United States"/>
    <n v="1"/>
    <d v="2018-10-03T00:00:00"/>
    <n v="2017"/>
    <x v="5"/>
    <s v="88 min"/>
    <n v="88"/>
    <n v="88"/>
    <n v="133.74916841054252"/>
    <s v=""/>
    <s v="Horror Movies"/>
    <s v="Horror Movies"/>
    <s v="Horror Movies"/>
    <n v="1"/>
  </r>
  <r>
    <n v="4740"/>
    <s v="s4740"/>
    <x v="0"/>
    <s v="Being Napoleon"/>
    <s v="Jesse Handsher, Olivier Roland"/>
    <s v="Mark Schneider, Frank Samson"/>
    <n v="2"/>
    <s v="United States"/>
    <s v="United States"/>
    <n v="1"/>
    <d v="2018-08-01T00:00:00"/>
    <n v="2018"/>
    <x v="5"/>
    <s v="88 min"/>
    <n v="88"/>
    <n v="88"/>
    <n v="133.74916841054252"/>
    <s v=""/>
    <s v="Documentaries"/>
    <s v="Documentaries"/>
    <s v="Documentaries"/>
    <n v="1"/>
  </r>
  <r>
    <n v="4771"/>
    <s v="s4771"/>
    <x v="0"/>
    <s v="Going for Gold"/>
    <s v="Clay Glen"/>
    <s v="Kelli Berglund, Emily Morris, Terry Rogers, Jess Kuss, Jo Stone, Elysia Markou, Daisy Anderson, Ruth Natalie Fallon, Henry Turczynowicz, Martha Lott"/>
    <n v="10"/>
    <s v="Australia"/>
    <s v="Australia"/>
    <n v="1"/>
    <d v="2018-07-15T00:00:00"/>
    <n v="2018"/>
    <x v="4"/>
    <s v="88 min"/>
    <n v="88"/>
    <n v="88"/>
    <n v="133.74916841054252"/>
    <s v=""/>
    <s v="Children &amp; Family Movies, Dramas, International Movies"/>
    <s v="Children &amp; Family Movies"/>
    <s v="Children &amp; Family Movies, Dramas, International Movies"/>
    <n v="3"/>
  </r>
  <r>
    <n v="4785"/>
    <s v="s4785"/>
    <x v="0"/>
    <s v="White Fang"/>
    <s v="Alexandre Espigares"/>
    <s v="Nick Offerman, Rashida Jones, Paul Giamatti, Eddie Spears, David Boat, Sean Kenin, Raquel Antonia, Daniel Hagen, Stephen Kramer Glickman, William Calvert, Jason Grasl, Armando Riesco"/>
    <n v="12"/>
    <s v="France"/>
    <s v="France, Luxembourg, United States"/>
    <n v="3"/>
    <d v="2018-07-06T00:00:00"/>
    <n v="2018"/>
    <x v="6"/>
    <s v="88 min"/>
    <n v="88"/>
    <n v="88"/>
    <n v="133.74916841054252"/>
    <s v=""/>
    <s v="Children &amp; Family Movies, Dramas"/>
    <s v="Children &amp; Family Movies"/>
    <s v="Children &amp; Family Movies, Dramas"/>
    <n v="2"/>
  </r>
  <r>
    <n v="4790"/>
    <s v="s4790"/>
    <x v="0"/>
    <s v="King of Peking"/>
    <s v="Sam Voutas"/>
    <s v="Zhao Jun, Wang Naixun, Han Qing, Si Chao, Geng Bowen, Yi Long"/>
    <n v="6"/>
    <s v="China"/>
    <s v="China, United States, Australia"/>
    <n v="3"/>
    <d v="2018-07-02T00:00:00"/>
    <n v="2018"/>
    <x v="1"/>
    <s v="88 min"/>
    <n v="88"/>
    <n v="88"/>
    <n v="133.74916841054252"/>
    <s v=""/>
    <s v="Comedies, Dramas, International Movies"/>
    <s v="Comedies"/>
    <s v="Comedies, Dramas, International Movies"/>
    <n v="3"/>
  </r>
  <r>
    <n v="4800"/>
    <s v="s4800"/>
    <x v="0"/>
    <s v="Soul Robbers"/>
    <s v="Juan Antonio de la Riva"/>
    <s v="Sof√≠a Sisniega, Natasha Dupeyron, Ana Sof√≠a Dur√°n, Javier Escobar, Luis Gatica, Juan √Ångel Esparza, Jorge Luis Moreno, Arnulfo Reyes Sanchez, Tizoc Arroyo, Jos√© Enot, Ricardo Dalmacci, Harding Junior, Claudine Sosa, Pablo Valent√≠n"/>
    <n v="14"/>
    <s v="Mexico"/>
    <s v="Mexico"/>
    <n v="1"/>
    <d v="2018-07-01T00:00:00"/>
    <n v="2015"/>
    <x v="1"/>
    <s v="88 min"/>
    <n v="88"/>
    <n v="88"/>
    <n v="133.74916841054252"/>
    <s v=""/>
    <s v="Horror Movies, International Movies"/>
    <s v="Horror Movies"/>
    <s v="Horror Movies, International Movies"/>
    <n v="2"/>
  </r>
  <r>
    <n v="4980"/>
    <s v="s4980"/>
    <x v="0"/>
    <s v="Take Your Pills"/>
    <s v="Alison Klayman"/>
    <m/>
    <n v="0"/>
    <s v="United States"/>
    <s v="United States"/>
    <n v="1"/>
    <d v="2018-03-16T00:00:00"/>
    <n v="2018"/>
    <x v="1"/>
    <s v="88 min"/>
    <n v="88"/>
    <n v="88"/>
    <n v="133.74916841054252"/>
    <s v=""/>
    <s v="Documentaries"/>
    <s v="Documentaries"/>
    <s v="Documentaries"/>
    <n v="1"/>
  </r>
  <r>
    <n v="5229"/>
    <s v="s5229"/>
    <x v="0"/>
    <s v="Barakah Meets Barakah"/>
    <s v="Mahmoud Sabbagh"/>
    <s v="Hisham Fageeh, Fatima Al-Banawi, Sami Hifny, Khairia Nazmi, Abdulmajeed Al-Ruhaidi"/>
    <n v="5"/>
    <s v="Saudi Arabia"/>
    <s v="Saudi Arabia"/>
    <n v="1"/>
    <d v="2017-10-12T00:00:00"/>
    <n v="2016"/>
    <x v="5"/>
    <s v="88 min"/>
    <n v="88"/>
    <n v="88"/>
    <n v="133.74916841054252"/>
    <s v=""/>
    <s v="Comedies, International Movies, Romantic Movies"/>
    <s v="Comedies"/>
    <s v="Comedies, International Movies, Romantic Movies"/>
    <n v="3"/>
  </r>
  <r>
    <n v="5491"/>
    <s v="s5491"/>
    <x v="0"/>
    <s v="Mindhorn"/>
    <s v="Sean Foley"/>
    <s v="Julian Barratt, Andrea Riseborough, Essie Davis, Russell Tovey, Simon Farnaby, Steve Coogan, Richard McCabe, David Schofield, Nicholas Farrell, Jessica Barden"/>
    <n v="10"/>
    <s v="United Kingdom"/>
    <s v="United Kingdom"/>
    <n v="1"/>
    <d v="2017-05-12T00:00:00"/>
    <n v="2017"/>
    <x v="5"/>
    <s v="88 min"/>
    <n v="88"/>
    <n v="88"/>
    <n v="133.74916841054252"/>
    <s v=""/>
    <s v="Comedies, Cult Movies, Independent Movies"/>
    <s v="Comedies"/>
    <s v="Comedies, Cult Movies, Independent Movies"/>
    <n v="3"/>
  </r>
  <r>
    <n v="5544"/>
    <s v="s5544"/>
    <x v="0"/>
    <s v="Couples Counseling"/>
    <s v="Alexandre Reinecke"/>
    <s v="Zez√© Polessa, Daniel Dantas, Paulo Vilhena, Fernanda Paes Leme, Juliana Mesquita"/>
    <n v="5"/>
    <s v="Brazil"/>
    <s v="Brazil"/>
    <n v="1"/>
    <d v="2017-04-01T00:00:00"/>
    <n v="2016"/>
    <x v="5"/>
    <s v="88 min"/>
    <n v="88"/>
    <n v="88"/>
    <n v="133.74916841054252"/>
    <s v=""/>
    <s v="Comedies, Dramas, International Movies"/>
    <s v="Comedies"/>
    <s v="Comedies, Dramas, International Movies"/>
    <n v="3"/>
  </r>
  <r>
    <n v="5545"/>
    <s v="s5545"/>
    <x v="0"/>
    <s v="Deuces"/>
    <s v="Jamal Hill"/>
    <s v="Larenz Tate, Meagan Good, Lance Gross, Antonique Smith, La La Anthony, Rick Gonzalez, Rotimi, Andra Fuller"/>
    <n v="8"/>
    <s v="United States"/>
    <s v="United States"/>
    <n v="1"/>
    <d v="2017-04-01T00:00:00"/>
    <n v="2016"/>
    <x v="5"/>
    <s v="88 min"/>
    <n v="88"/>
    <n v="88"/>
    <n v="133.74916841054252"/>
    <s v=""/>
    <s v="Dramas"/>
    <s v="Dramas"/>
    <s v="Dramas"/>
    <n v="1"/>
  </r>
  <r>
    <n v="5606"/>
    <s v="s5606"/>
    <x v="0"/>
    <s v="The Memory of Water"/>
    <s v="Mat√≠as Bize"/>
    <s v="Elena Anaya, Benjam√≠n Vicu√±a, N√©stor Cantillana, Sergio Hern√°ndez, Silvia Marty, Etienne Bobenrieth, Antonia Zegers, Pablo Cerda"/>
    <n v="8"/>
    <s v="Chile"/>
    <s v="Chile, Spain, Argentina, Germany"/>
    <n v="4"/>
    <d v="2017-02-15T00:00:00"/>
    <n v="2015"/>
    <x v="5"/>
    <s v="88 min"/>
    <n v="88"/>
    <n v="88"/>
    <n v="133.74916841054252"/>
    <s v=""/>
    <s v="Dramas, International Movies"/>
    <s v="Dramas"/>
    <s v="Dramas, International Movies"/>
    <n v="2"/>
  </r>
  <r>
    <n v="5661"/>
    <s v="s5661"/>
    <x v="0"/>
    <s v="Gabriel lglesias: I‚Äôm Sorry For What I Said When I Was Hungry"/>
    <s v="Manny Rodriguez"/>
    <s v="Gabriel Iglesias"/>
    <n v="1"/>
    <s v="United States"/>
    <s v="United States"/>
    <n v="1"/>
    <d v="2016-12-20T00:00:00"/>
    <n v="2016"/>
    <x v="1"/>
    <s v="88 min"/>
    <n v="88"/>
    <n v="88"/>
    <n v="133.74916841054252"/>
    <s v=""/>
    <s v="Stand-Up Comedy"/>
    <s v="Stand-Up Comedy"/>
    <s v="Stand-Up Comedy"/>
    <n v="1"/>
  </r>
  <r>
    <n v="5664"/>
    <s v="s5664"/>
    <x v="0"/>
    <s v="Sister Cities"/>
    <s v="Sean Hanish"/>
    <s v="Jacki Weaver, Troian Bellisario, Stana Katic, Michelle Trachtenberg, Jess Weixler, Alfred Molina, Amy Smart, Tom Everett Scott, Kaia Gerber, Aimee Garcia, Kathy Baker, Peter Jason"/>
    <n v="12"/>
    <s v="United States"/>
    <s v="United States"/>
    <n v="1"/>
    <d v="2016-12-16T00:00:00"/>
    <n v="2016"/>
    <x v="5"/>
    <s v="88 min"/>
    <n v="88"/>
    <n v="88"/>
    <n v="133.74916841054252"/>
    <s v=""/>
    <s v="Dramas"/>
    <s v="Dramas"/>
    <s v="Dramas"/>
    <n v="1"/>
  </r>
  <r>
    <n v="5677"/>
    <s v="s5677"/>
    <x v="0"/>
    <s v="Sand Storm"/>
    <s v="Elite Zexer"/>
    <s v="Lamis Ammar, Ruba Blal, Haitham Omari, Khadija Alakel, Jalal Masarwa"/>
    <n v="5"/>
    <s v="Israel"/>
    <s v="Israel, Germany, France"/>
    <n v="3"/>
    <d v="2016-12-15T00:00:00"/>
    <n v="2016"/>
    <x v="6"/>
    <s v="88 min"/>
    <n v="88"/>
    <n v="88"/>
    <n v="133.74916841054252"/>
    <s v=""/>
    <s v="Dramas, Independent Movies, International Movies"/>
    <s v="Dramas"/>
    <s v="Dramas, Independent Movies, International Movies"/>
    <n v="3"/>
  </r>
  <r>
    <n v="5710"/>
    <s v="s5710"/>
    <x v="0"/>
    <s v="Mercy"/>
    <s v="Chris Sparling"/>
    <s v="James Wolk, Caitlin Fitzgerald, Tom Lipinski, Dan Ziskie, Michael Godere, Michael Donovan, Dion Graham, Constance Barron"/>
    <n v="8"/>
    <s v="United States"/>
    <s v="United States"/>
    <n v="1"/>
    <d v="2016-11-22T00:00:00"/>
    <n v="2016"/>
    <x v="5"/>
    <s v="88 min"/>
    <n v="88"/>
    <n v="88"/>
    <n v="133.74916841054252"/>
    <s v=""/>
    <s v="Dramas, Thrillers"/>
    <s v="Dramas"/>
    <s v="Dramas, Thrillers"/>
    <n v="2"/>
  </r>
  <r>
    <n v="6085"/>
    <s v="s6085"/>
    <x v="0"/>
    <s v="Across The Line"/>
    <s v="Julien Christian Lutz"/>
    <s v="Sarah Jeffery, Simon Paul Mutuyimana, Denis Theriault, Jeremiah Sparks, Steven Love, Cara Ricketts, Jim Codrington, Shamier Anderson, Stephan James, Lanette Ware, Hugh Thompson"/>
    <n v="11"/>
    <s v="Canada"/>
    <s v="Canada"/>
    <n v="1"/>
    <d v="2019-04-01T00:00:00"/>
    <n v="2015"/>
    <x v="5"/>
    <s v="88 min"/>
    <n v="88"/>
    <n v="88"/>
    <n v="133.74916841054252"/>
    <s v=""/>
    <s v="Dramas, Sports Movies"/>
    <s v="Dramas"/>
    <s v="Dramas, Sports Movies"/>
    <n v="2"/>
  </r>
  <r>
    <n v="6197"/>
    <s v="s6197"/>
    <x v="0"/>
    <s v="Attitude Test"/>
    <s v="Fabrizio Copano, Augusto Matte"/>
    <s v="Bel√©n Soto, Denise Rosenthal, Constanza Piccoli, Fabiola Alarc√≥n, Lucas Balmaceda, Agust√≠n Silva, Camilo Carmona, Ingrid Cruz, Elvis Fuentes, Samuel Landea"/>
    <n v="10"/>
    <s v="Chile"/>
    <s v="Chile"/>
    <n v="1"/>
    <d v="2018-08-19T00:00:00"/>
    <n v="2016"/>
    <x v="1"/>
    <s v="88 min"/>
    <n v="88"/>
    <n v="88"/>
    <n v="133.74916841054252"/>
    <s v=""/>
    <s v="Comedies, Independent Movies, International Movies"/>
    <s v="Comedies"/>
    <s v="Comedies, Independent Movies, International Movies"/>
    <n v="3"/>
  </r>
  <r>
    <n v="6258"/>
    <s v="s6258"/>
    <x v="0"/>
    <s v="Be Somebody"/>
    <s v="Joshua Caldwell"/>
    <s v="Matthew Espinosa, Sarah Jeffery, Allison Paige, Tava Smiley, Caitlin Keats, LaMonica Garrett, Mahaley Patel, Mason McCulley, Liana Ramirez"/>
    <n v="9"/>
    <s v="United States"/>
    <s v="United States"/>
    <n v="1"/>
    <d v="2019-11-20T00:00:00"/>
    <n v="2016"/>
    <x v="7"/>
    <s v="88 min"/>
    <n v="88"/>
    <n v="88"/>
    <n v="133.74916841054252"/>
    <s v=""/>
    <s v="Comedies, Dramas, Romantic Movies"/>
    <s v="Comedies"/>
    <s v="Comedies, Dramas, Romantic Movies"/>
    <n v="3"/>
  </r>
  <r>
    <n v="6306"/>
    <s v="s6306"/>
    <x v="0"/>
    <s v="Big Fat Liar"/>
    <s v="Shawn Levy"/>
    <s v="Frankie Muniz, Paul Giamatti, Amanda Bynes, Amanda Detmer, Donald Faison, Sandra Oh, Russell Hornsby, Michael Bryan French, Christine Tucci, Lee Majors, John Cho"/>
    <n v="11"/>
    <s v="United States"/>
    <s v="United States, Germany"/>
    <n v="2"/>
    <d v="2020-01-15T00:00:00"/>
    <n v="2002"/>
    <x v="7"/>
    <s v="88 min"/>
    <n v="88"/>
    <n v="88"/>
    <n v="133.74916841054252"/>
    <s v=""/>
    <s v="Children &amp; Family Movies, Comedies"/>
    <s v="Children &amp; Family Movies"/>
    <s v="Children &amp; Family Movies, Comedies"/>
    <n v="2"/>
  </r>
  <r>
    <n v="6316"/>
    <s v="s6316"/>
    <x v="0"/>
    <s v="Birthmarked"/>
    <s v="Emanuel Hoss-Desmarais"/>
    <s v="Toni Collette, Matthew Goode, Andreas Apergis, Michael Smiley, Fionnula Flanagan, Suzanne Cl√©ment, Jordan Poole, Megan O'Kelly, Anton Gillis-Adelman, Tyrone Benskin, Vincent Hoss-Desmarais"/>
    <n v="11"/>
    <s v="Canada"/>
    <s v="Canada"/>
    <n v="1"/>
    <d v="2018-06-28T00:00:00"/>
    <n v="2018"/>
    <x v="5"/>
    <s v="88 min"/>
    <n v="88"/>
    <n v="88"/>
    <n v="133.74916841054252"/>
    <s v=""/>
    <s v="Comedies, Independent Movies, International Movies"/>
    <s v="Comedies"/>
    <s v="Comedies, Independent Movies, International Movies"/>
    <n v="3"/>
  </r>
  <r>
    <n v="6327"/>
    <s v="s6327"/>
    <x v="0"/>
    <s v="Black Site Delta"/>
    <s v="Jesse Gustafson"/>
    <s v="Cam Gigandet, Teri Reeves, Michael Dale, Dion Mucciacito, Casey Hendershot, Benjamin Charles Watson, John Brodsky, Arash Mokhtar"/>
    <n v="8"/>
    <s v="United States"/>
    <s v="United States"/>
    <n v="1"/>
    <d v="2017-08-09T00:00:00"/>
    <n v="2017"/>
    <x v="5"/>
    <s v="88 min"/>
    <n v="88"/>
    <n v="88"/>
    <n v="133.74916841054252"/>
    <s v=""/>
    <s v="Action &amp; Adventure"/>
    <s v="Action &amp; Adventure"/>
    <s v="Action &amp; Adventure"/>
    <n v="1"/>
  </r>
  <r>
    <n v="6337"/>
    <s v="s6337"/>
    <x v="0"/>
    <s v="Blood Father"/>
    <s v="Jean-Fran√ßois Richet"/>
    <s v="Mel Gibson, Erin Moriarty, Diego Luna, Michael Parks, William H. Macy, Miguel Sandoval, Dale Dickey, Richard Cabral, Daniel Moncada, Ryan Dorsey"/>
    <n v="10"/>
    <s v="France"/>
    <s v="France"/>
    <n v="1"/>
    <d v="2020-03-26T00:00:00"/>
    <n v="2016"/>
    <x v="12"/>
    <s v="88 min"/>
    <n v="88"/>
    <n v="88"/>
    <n v="133.74916841054252"/>
    <s v=""/>
    <s v="Action &amp; Adventure, International Movies"/>
    <s v="Action &amp; Adventure"/>
    <s v="Action &amp; Adventure, International Movies"/>
    <n v="2"/>
  </r>
  <r>
    <n v="6357"/>
    <s v="s6357"/>
    <x v="0"/>
    <s v="Bon Bini Holland"/>
    <s v="Jelle de Jonge"/>
    <s v="Jandino Asporaat, Liliana de Vries, Teun Kuilboer, Sergio IJssel, Dennis Rudge, Alpha Oumar Barry, Phi Nguyen"/>
    <n v="7"/>
    <s v="Netherlands"/>
    <s v="Netherlands"/>
    <n v="1"/>
    <d v="2016-09-01T00:00:00"/>
    <n v="2015"/>
    <x v="5"/>
    <s v="88 min"/>
    <n v="88"/>
    <n v="88"/>
    <n v="133.74916841054252"/>
    <s v=""/>
    <s v="Comedies, International Movies"/>
    <s v="Comedies"/>
    <s v="Comedies, International Movies"/>
    <n v="2"/>
  </r>
  <r>
    <n v="6459"/>
    <s v="s6459"/>
    <x v="0"/>
    <s v="Chernobyl Diaries"/>
    <s v="Bradley Parker"/>
    <s v="Ingrid Bols√∏ Berdal, Dimitri Diatchenko, Olivia Taylor Dudley, Devin Kelley, Jesse McCartney, Nathan Phillips, Jonathan Sadowski, Alex Feldman, Kristof Konrad, Pasha D. Lychnikoff"/>
    <n v="10"/>
    <s v="United States"/>
    <s v="United States"/>
    <n v="1"/>
    <d v="2018-08-01T00:00:00"/>
    <n v="2012"/>
    <x v="12"/>
    <s v="88 min"/>
    <n v="88"/>
    <n v="88"/>
    <n v="133.74916841054252"/>
    <s v=""/>
    <s v="Horror Movies, Thrillers"/>
    <s v="Horror Movies"/>
    <s v="Horror Movies, Thrillers"/>
    <n v="2"/>
  </r>
  <r>
    <n v="6480"/>
    <s v="s6480"/>
    <x v="0"/>
    <s v="Christmas in the Smokies"/>
    <s v="Gary Wheeler"/>
    <s v="Sarah Lancaster, Barry Corbin, Alan Powell, Jill Wagner, Danny Vinson, Gregory Alan Williams, Rebecca Koon, Brett Rice"/>
    <n v="8"/>
    <s v="United States"/>
    <s v="United States"/>
    <n v="1"/>
    <d v="2019-03-01T00:00:00"/>
    <n v="2015"/>
    <x v="4"/>
    <s v="88 min"/>
    <n v="88"/>
    <n v="88"/>
    <n v="133.74916841054252"/>
    <s v=""/>
    <s v="Children &amp; Family Movies, Dramas, Romantic Movies"/>
    <s v="Children &amp; Family Movies"/>
    <s v="Children &amp; Family Movies, Dramas, Romantic Movies"/>
    <n v="3"/>
  </r>
  <r>
    <n v="6492"/>
    <s v="s6492"/>
    <x v="0"/>
    <s v="Clarence Clemons: Who Do I Think I Am?"/>
    <s v="Nick Mead"/>
    <s v="Clarence Clemons"/>
    <n v="1"/>
    <s v="United States"/>
    <s v="United States"/>
    <n v="1"/>
    <d v="2019-11-14T00:00:00"/>
    <n v="2019"/>
    <x v="5"/>
    <s v="88 min"/>
    <n v="88"/>
    <n v="88"/>
    <n v="133.74916841054252"/>
    <s v=""/>
    <s v="Documentaries, Music &amp; Musicals"/>
    <s v="Documentaries"/>
    <s v="Documentaries, Music &amp; Musicals"/>
    <n v="2"/>
  </r>
  <r>
    <n v="6538"/>
    <s v="s6538"/>
    <x v="0"/>
    <s v="Counterfeiting in Suburbia"/>
    <s v="Jason Bourque"/>
    <s v="Sarah Butler, Larissa Albuquerque, Kayla Wallace, Matthew MacCaull, James Dean, Alison Wandzura, Bruce Blain, Natalie Grace, Phillip Mitchell"/>
    <n v="9"/>
    <s v="Canada"/>
    <s v="Canada"/>
    <n v="1"/>
    <d v="2018-07-01T00:00:00"/>
    <n v="2018"/>
    <x v="1"/>
    <s v="88 min"/>
    <n v="88"/>
    <n v="88"/>
    <n v="133.74916841054252"/>
    <s v=""/>
    <s v="Dramas, Thrillers"/>
    <s v="Dramas"/>
    <s v="Dramas, Thrillers"/>
    <n v="2"/>
  </r>
  <r>
    <n v="6585"/>
    <s v="s6585"/>
    <x v="0"/>
    <s v="Death House"/>
    <s v="Harrison Smith"/>
    <s v="Cody Longo, Cortney Palm, Adrienne Barbeau, Michael Berryman, Barbara Crampton, Sid Haig, Gunnar Hansen, Lindsay Hartley, Kane Hodder, Lloyd Kaufman, Camille Keaton, Bill Moseley, Tony Todd, Dee Wallace, Vincent Ward, Vernon Wells"/>
    <n v="16"/>
    <s v="United States"/>
    <s v="United States"/>
    <n v="1"/>
    <d v="2019-05-05T00:00:00"/>
    <n v="2017"/>
    <x v="12"/>
    <s v="88 min"/>
    <n v="88"/>
    <n v="88"/>
    <n v="133.74916841054252"/>
    <s v=""/>
    <s v="Horror Movies"/>
    <s v="Horror Movies"/>
    <s v="Horror Movies"/>
    <n v="1"/>
  </r>
  <r>
    <n v="6595"/>
    <s v="s6595"/>
    <x v="0"/>
    <s v="Desolate"/>
    <s v="Frederick Cipoletti"/>
    <s v="Will Brittain, Callan Mulvey, Tyson Ritter, Bill Tangradi, Natasha Bassett, James Russo, Jonathan Rosenthal, Juston Street, Mark Kassen, Takuya Iba, Michael Rhys Kan, Jack Conley, Trieu Tran"/>
    <n v="13"/>
    <m/>
    <m/>
    <n v="0"/>
    <d v="2020-02-06T00:00:00"/>
    <n v="2018"/>
    <x v="5"/>
    <s v="88 min"/>
    <n v="88"/>
    <n v="88"/>
    <n v="133.74916841054252"/>
    <s v=""/>
    <s v="Dramas, Thrillers"/>
    <s v="Dramas"/>
    <s v="Dramas, Thrillers"/>
    <n v="2"/>
  </r>
  <r>
    <n v="6629"/>
    <s v="s6629"/>
    <x v="0"/>
    <s v="Don't Crack Under Pressure II"/>
    <s v="Thierry Donard"/>
    <s v="Davide Carrera, Eric Duguil, Jesse Richman, Richie Jackson, Loic Collomb-Patton, Wille Lindberg, Matt Annetts"/>
    <n v="7"/>
    <s v="France"/>
    <s v="France"/>
    <n v="1"/>
    <d v="2020-06-12T00:00:00"/>
    <n v="2016"/>
    <x v="5"/>
    <s v="88 min"/>
    <n v="88"/>
    <n v="88"/>
    <n v="133.74916841054252"/>
    <s v=""/>
    <s v="Action &amp; Adventure, Documentaries, International Movies"/>
    <s v="Action &amp; Adventure"/>
    <s v="Action &amp; Adventure, Documentaries, International Movies"/>
    <n v="3"/>
  </r>
  <r>
    <n v="6705"/>
    <s v="s6705"/>
    <x v="0"/>
    <s v="Escape from the &quot;Liberty&quot; Cinema"/>
    <s v="Wojciech Marczewski"/>
    <s v="Janusz Gajos, Zbigniew Zamachowski, Teresa Marczewska, Piotr Fronczewski, W≈Çadys≈Çaw Kowalski, Micha≈Ç Bajor, Jan Peszek, Jerzy Bi≈Ñczycki"/>
    <n v="8"/>
    <s v="Poland"/>
    <s v="Poland"/>
    <n v="1"/>
    <d v="2019-10-01T00:00:00"/>
    <n v="1990"/>
    <x v="5"/>
    <s v="88 min"/>
    <n v="88"/>
    <n v="88"/>
    <n v="133.74916841054252"/>
    <s v=""/>
    <s v="Comedies, Dramas, Independent Movies"/>
    <s v="Comedies"/>
    <s v="Comedies, Dramas, Independent Movies"/>
    <n v="3"/>
  </r>
  <r>
    <n v="6772"/>
    <s v="s6772"/>
    <x v="0"/>
    <s v="Flying Guillotine 2"/>
    <s v="Kang Cheng, Shan Hua"/>
    <s v="Feng Ku, Chung Wang, Szu Shih, Lung Ti, Lo Lieh, Szu-Chia Chen"/>
    <n v="6"/>
    <s v="Hong Kong"/>
    <s v="Hong Kong"/>
    <n v="1"/>
    <d v="2018-07-31T00:00:00"/>
    <n v="1978"/>
    <x v="5"/>
    <s v="88 min"/>
    <n v="88"/>
    <n v="88"/>
    <n v="133.74916841054252"/>
    <s v=""/>
    <s v="Action &amp; Adventure, International Movies"/>
    <s v="Action &amp; Adventure"/>
    <s v="Action &amp; Adventure, International Movies"/>
    <n v="2"/>
  </r>
  <r>
    <n v="6791"/>
    <s v="s6791"/>
    <x v="0"/>
    <s v="Four Christmases"/>
    <s v="Seth Gordon"/>
    <s v="Vince Vaughn, Reese Witherspoon, Robert Duvall, Sissy Spacek, Jon Voight, Jon Favreau, Mary Steenburgen, Dwight Yoakam, Tim McGraw, Kristin Chenoweth"/>
    <n v="10"/>
    <s v="Germany"/>
    <s v="Germany, United States"/>
    <n v="2"/>
    <d v="2021-01-01T00:00:00"/>
    <n v="2008"/>
    <x v="2"/>
    <s v="88 min"/>
    <n v="88"/>
    <n v="88"/>
    <n v="133.74916841054252"/>
    <s v=""/>
    <s v="Comedies, Romantic Movies"/>
    <s v="Comedies"/>
    <s v="Comedies, Romantic Movies"/>
    <n v="2"/>
  </r>
  <r>
    <n v="6815"/>
    <s v="s6815"/>
    <x v="0"/>
    <s v="Full Out"/>
    <s v="Sean Cisterna"/>
    <s v="Jennifer Beals, Ana Golja, Art Hindle, Jake Epstein, Ramona Milano, Trevor Tordjman, Lamar Johnson, Asha Bromfield, Sarah Fisher"/>
    <n v="9"/>
    <s v="Canada"/>
    <s v="Canada, United States"/>
    <n v="2"/>
    <d v="2016-09-01T00:00:00"/>
    <n v="2015"/>
    <x v="6"/>
    <s v="88 min"/>
    <n v="88"/>
    <n v="88"/>
    <n v="133.74916841054252"/>
    <s v=""/>
    <s v="Children &amp; Family Movies, Dramas, Sports Movies"/>
    <s v="Children &amp; Family Movies"/>
    <s v="Children &amp; Family Movies, Dramas, Sports Movies"/>
    <n v="3"/>
  </r>
  <r>
    <n v="6818"/>
    <s v="s6818"/>
    <x v="0"/>
    <s v="Furthest Witness"/>
    <s v="Adam Del Giudice"/>
    <s v="Aaron Stanford, Teri Reeves, Sean Patrick Flanery, Forrest Fyre, Steven Michael Quezada, Paul Blott, Travis Hammer, Ryan Begay, Jermaine Washington, Vincent McDaniel"/>
    <n v="10"/>
    <s v="United States"/>
    <s v="United States, United Kingdom"/>
    <n v="2"/>
    <d v="2019-04-24T00:00:00"/>
    <n v="2017"/>
    <x v="5"/>
    <s v="88 min"/>
    <n v="88"/>
    <n v="88"/>
    <n v="133.74916841054252"/>
    <s v=""/>
    <s v="Dramas, Thrillers"/>
    <s v="Dramas"/>
    <s v="Dramas, Thrillers"/>
    <n v="2"/>
  </r>
  <r>
    <n v="6819"/>
    <s v="s6819"/>
    <x v="0"/>
    <s v="G-Force"/>
    <s v="Hoyt Yeatman"/>
    <s v="Bill Nighy, Will Arnett, Zach Galifianakis, Kelli Garner, Tyler Patrick Jones, Piper Mackenzie Harris, Gabriel Casseus, Jack Conley, Niecy Nash, Justin Mentell, Nicolas Cage, Sam Rockwell, Jon Favreau, Pen√©lope Cruz, Steve Buscemi, Tracy Morgan"/>
    <n v="16"/>
    <s v="United States"/>
    <s v="United States"/>
    <n v="1"/>
    <d v="2019-03-15T00:00:00"/>
    <n v="2009"/>
    <x v="7"/>
    <s v="88 min"/>
    <n v="88"/>
    <n v="88"/>
    <n v="133.74916841054252"/>
    <s v=""/>
    <s v="Children &amp; Family Movies, Comedies"/>
    <s v="Children &amp; Family Movies"/>
    <s v="Children &amp; Family Movies, Comedies"/>
    <n v="2"/>
  </r>
  <r>
    <n v="6929"/>
    <s v="s6929"/>
    <x v="0"/>
    <s v="Harold &amp; Kumar Go to White Castle"/>
    <s v="Danny Leiner"/>
    <s v="John Cho, Kal Penn, Paula Garc√©s, Neil Patrick Harris, David Krumholtz, Eddie Kaye Thomas, Christopher Meloni, Ryan Reynolds, Fred Willard"/>
    <n v="9"/>
    <s v="United States"/>
    <s v="United States, Canada, Germany"/>
    <n v="3"/>
    <d v="2020-01-01T00:00:00"/>
    <n v="2004"/>
    <x v="12"/>
    <s v="88 min"/>
    <n v="88"/>
    <n v="88"/>
    <n v="133.74916841054252"/>
    <s v=""/>
    <s v="Comedies, Cult Movies"/>
    <s v="Comedies"/>
    <s v="Comedies, Cult Movies"/>
    <n v="2"/>
  </r>
  <r>
    <n v="6965"/>
    <s v="s6965"/>
    <x v="0"/>
    <s v="Hickok"/>
    <s v="Timothy Woodward Jr."/>
    <s v="Luke Hemsworth, Trace Adkins, Kris Kristofferson, Bruce Dern, Cameron Richardson, Kaiwi Lyman, Hunter Fischer, Robert Catrini, Britain Simons"/>
    <n v="9"/>
    <s v="United States"/>
    <s v="United States"/>
    <n v="1"/>
    <d v="2020-07-24T00:00:00"/>
    <n v="2017"/>
    <x v="5"/>
    <s v="88 min"/>
    <n v="88"/>
    <n v="88"/>
    <n v="133.74916841054252"/>
    <s v=""/>
    <s v="Action &amp; Adventure"/>
    <s v="Action &amp; Adventure"/>
    <s v="Action &amp; Adventure"/>
    <n v="1"/>
  </r>
  <r>
    <n v="7006"/>
    <s v="s7006"/>
    <x v="0"/>
    <s v="Hot Rod"/>
    <s v="Akiva Schaffer"/>
    <s v="Andy Samberg, Jorma Taccone, Bill Hader, Danny McBride, Isla Fisher, Sissy Spacek, Ian McShane, Will Arnett, Chris Parnell, Chester Tam"/>
    <n v="10"/>
    <s v="United States"/>
    <s v="United States"/>
    <n v="1"/>
    <d v="2019-11-20T00:00:00"/>
    <n v="2007"/>
    <x v="2"/>
    <s v="88 min"/>
    <n v="88"/>
    <n v="88"/>
    <n v="133.74916841054252"/>
    <s v=""/>
    <s v="Comedies, Sports Movies"/>
    <s v="Comedies"/>
    <s v="Comedies, Sports Movies"/>
    <n v="2"/>
  </r>
  <r>
    <n v="7011"/>
    <s v="s7011"/>
    <x v="0"/>
    <s v="House of Z"/>
    <s v="Sandy Chronopoulos"/>
    <s v="Zac Posen"/>
    <n v="1"/>
    <s v="United States"/>
    <s v="United States, Canada"/>
    <n v="2"/>
    <d v="2018-01-06T00:00:00"/>
    <n v="2016"/>
    <x v="1"/>
    <s v="88 min"/>
    <n v="88"/>
    <n v="88"/>
    <n v="133.74916841054252"/>
    <s v=""/>
    <s v="Documentaries"/>
    <s v="Documentaries"/>
    <s v="Documentaries"/>
    <n v="1"/>
  </r>
  <r>
    <n v="7042"/>
    <s v="s7042"/>
    <x v="0"/>
    <s v="I Am Sun Mu"/>
    <s v="Adam Sj√∂berg"/>
    <m/>
    <n v="0"/>
    <s v="China"/>
    <s v="China, South Korea, United States"/>
    <n v="3"/>
    <d v="2017-02-01T00:00:00"/>
    <n v="2015"/>
    <x v="11"/>
    <s v="88 min"/>
    <n v="88"/>
    <n v="88"/>
    <n v="133.74916841054252"/>
    <s v=""/>
    <s v="Documentaries, International Movies"/>
    <s v="Documentaries"/>
    <s v="Documentaries, International Movies"/>
    <n v="2"/>
  </r>
  <r>
    <n v="7089"/>
    <s v="s7089"/>
    <x v="0"/>
    <s v="Inuyasha the Movie - L'isola del fuoco scarlatto"/>
    <s v="Toshiya Shinohara"/>
    <s v="Kappei Yamaguchi, Satsuki Yukino, Koji Tsujitani, Houko Kuwashima, Kumiko Watanabe, Noriko Hidaka, Ken Narita, Cho, Mamiko Noto, Nobutoshi Canna, Fumiko Orikasa, Richard Ian Cox, Moneca Stori"/>
    <n v="13"/>
    <s v="Japan"/>
    <s v="Japan"/>
    <n v="1"/>
    <d v="2017-09-01T00:00:00"/>
    <n v="2004"/>
    <x v="6"/>
    <s v="88 min"/>
    <n v="88"/>
    <n v="88"/>
    <n v="133.74916841054252"/>
    <s v=""/>
    <s v="Action &amp; Adventure, Anime Features, International Movies"/>
    <s v="Action &amp; Adventure"/>
    <s v="Action &amp; Adventure, Anime Features, International Movies"/>
    <n v="3"/>
  </r>
  <r>
    <n v="7094"/>
    <s v="s7094"/>
    <x v="0"/>
    <s v="Inxeba"/>
    <s v="John Trengove"/>
    <s v="Nakhane Tour√©, Bongile Mantsai, Niza Jay, Thobani Mseleni, Gamelihle Bovana, Halalisani Bradley Cebekhulu, Inga Qwede, Sibabalwe Ngqayana, Siphosethu Ngcetane, Zwelakhe Mtsaka"/>
    <n v="10"/>
    <s v="South Africa"/>
    <s v="South Africa, Germany, Netherlands, France"/>
    <n v="4"/>
    <d v="2018-02-01T00:00:00"/>
    <n v="2017"/>
    <x v="5"/>
    <s v="88 min"/>
    <n v="88"/>
    <n v="88"/>
    <n v="133.74916841054252"/>
    <s v=""/>
    <s v="Dramas, Independent Movies, International Movies"/>
    <s v="Dramas"/>
    <s v="Dramas, Independent Movies, International Movies"/>
    <n v="3"/>
  </r>
  <r>
    <n v="7108"/>
    <s v="s7108"/>
    <x v="0"/>
    <s v="Iverson"/>
    <s v="Zatella Beatty"/>
    <s v="Allen Iverson"/>
    <n v="1"/>
    <s v="United States"/>
    <s v="United States"/>
    <n v="1"/>
    <d v="2016-04-01T00:00:00"/>
    <n v="2014"/>
    <x v="11"/>
    <s v="88 min"/>
    <n v="88"/>
    <n v="88"/>
    <n v="133.74916841054252"/>
    <s v=""/>
    <s v="Documentaries, Sports Movies"/>
    <s v="Documentaries"/>
    <s v="Documentaries, Sports Movies"/>
    <n v="2"/>
  </r>
  <r>
    <n v="7254"/>
    <s v="s7254"/>
    <x v="0"/>
    <s v="La Coppia dei Campioni"/>
    <s v="Giulio Base"/>
    <s v="Massimo Boldi, Massimiliano Tortora, Anna Maria Barbera, Massimo Ceccherini, Pia Lanciotti, Flora Canto"/>
    <n v="6"/>
    <s v="Italy"/>
    <s v="Italy"/>
    <n v="1"/>
    <d v="2017-02-15T00:00:00"/>
    <n v="2016"/>
    <x v="5"/>
    <s v="88 min"/>
    <n v="88"/>
    <n v="88"/>
    <n v="133.74916841054252"/>
    <s v=""/>
    <s v="Comedies, International Movies"/>
    <s v="Comedies"/>
    <s v="Comedies, International Movies"/>
    <n v="2"/>
  </r>
  <r>
    <n v="7336"/>
    <s v="s7336"/>
    <x v="0"/>
    <s v="Look Out, Officer"/>
    <s v="Sze Yu Lau"/>
    <s v="Stephen Chow, Bill Tung, Stanley Sui-Fan Fung, Vivian Chan, Indra Leech, Amy Yip"/>
    <n v="6"/>
    <s v="Hong Kong"/>
    <s v="Hong Kong"/>
    <n v="1"/>
    <d v="2018-08-16T00:00:00"/>
    <n v="1990"/>
    <x v="1"/>
    <s v="88 min"/>
    <n v="88"/>
    <n v="88"/>
    <n v="133.74916841054252"/>
    <s v=""/>
    <s v="Action &amp; Adventure, Comedies, International Movies"/>
    <s v="Action &amp; Adventure"/>
    <s v="Action &amp; Adventure, Comedies, International Movies"/>
    <n v="3"/>
  </r>
  <r>
    <n v="7340"/>
    <s v="s7340"/>
    <x v="0"/>
    <s v="Los Ni√±os H√©roes de Chapultepec"/>
    <s v="Ignacio L√≥pez Escriv√°"/>
    <m/>
    <n v="0"/>
    <m/>
    <m/>
    <n v="0"/>
    <d v="2017-12-15T00:00:00"/>
    <n v="2017"/>
    <x v="1"/>
    <s v="88 min"/>
    <n v="88"/>
    <n v="88"/>
    <n v="133.74916841054252"/>
    <s v=""/>
    <s v="Documentaries, International Movies"/>
    <s v="Documentaries"/>
    <s v="Documentaries, International Movies"/>
    <n v="2"/>
  </r>
  <r>
    <n v="7392"/>
    <s v="s7392"/>
    <x v="0"/>
    <s v="Man Up"/>
    <s v="Ben Palmer"/>
    <s v="Lake Bell, Simon Pegg, Ophelia Lovibond, Olivia Williams, Rory Kinnear, Henry Lloyd-Hughes, Ken Stott, Sharon Horgan, Harriet Walter, Stephen Campbell Moore, Dean-Charles Chapman, Phoebe Waller-Bridge"/>
    <n v="12"/>
    <s v="United Kingdom"/>
    <s v="United Kingdom, France"/>
    <n v="2"/>
    <d v="2018-09-04T00:00:00"/>
    <n v="2015"/>
    <x v="12"/>
    <s v="88 min"/>
    <n v="88"/>
    <n v="88"/>
    <n v="133.74916841054252"/>
    <s v=""/>
    <s v="Comedies, International Movies, Romantic Movies"/>
    <s v="Comedies"/>
    <s v="Comedies, International Movies, Romantic Movies"/>
    <n v="3"/>
  </r>
  <r>
    <n v="7444"/>
    <s v="s7444"/>
    <x v="0"/>
    <s v="Men in Black II"/>
    <s v="Barry Sonnenfeld"/>
    <s v="Tommy Lee Jones, Will Smith, Rip Torn, Lara Flynn Boyle, Johnny Knoxville, Rosario Dawson, Tony Shalhoub, Patrick Warburton, Jack Kehler, David Cross"/>
    <n v="10"/>
    <s v="United States"/>
    <s v="United States"/>
    <n v="1"/>
    <d v="2019-10-01T00:00:00"/>
    <n v="2002"/>
    <x v="2"/>
    <s v="88 min"/>
    <n v="88"/>
    <n v="88"/>
    <n v="133.74916841054252"/>
    <s v=""/>
    <s v="Action &amp; Adventure, Comedies, Sci-Fi &amp; Fantasy"/>
    <s v="Action &amp; Adventure"/>
    <s v="Action &amp; Adventure, Comedies, Sci-Fi &amp; Fantasy"/>
    <n v="3"/>
  </r>
  <r>
    <n v="7521"/>
    <s v="s7521"/>
    <x v="0"/>
    <s v="Mr. Woodcock"/>
    <s v="Craig Gillespie"/>
    <s v="Billy Bob Thornton, Seann William Scott, Ethan Suplee, Melissa Sagemiller, Susan Sarandon, Melissa Leo, Bill Macy, Kurt Fuller, Amy Poehler"/>
    <n v="9"/>
    <s v="United States"/>
    <s v="United States"/>
    <n v="1"/>
    <d v="2019-09-01T00:00:00"/>
    <n v="2007"/>
    <x v="2"/>
    <s v="88 min"/>
    <n v="88"/>
    <n v="88"/>
    <n v="133.74916841054252"/>
    <s v=""/>
    <s v="Comedies"/>
    <s v="Comedies"/>
    <s v="Comedies"/>
    <n v="1"/>
  </r>
  <r>
    <n v="7553"/>
    <s v="s7553"/>
    <x v="0"/>
    <s v="Mythily Veendum Varunnu"/>
    <s v="Sabu Varghese"/>
    <s v="Udhay, Kiran Raj, I.M. Vijayan, Sandhanam, Shivani Bhai, Sangeetha Balan"/>
    <n v="6"/>
    <s v="India"/>
    <s v="India"/>
    <n v="1"/>
    <d v="2018-08-01T00:00:00"/>
    <n v="2017"/>
    <x v="6"/>
    <s v="88 min"/>
    <n v="88"/>
    <n v="88"/>
    <n v="133.74916841054252"/>
    <s v=""/>
    <s v="Horror Movies, International Movies"/>
    <s v="Horror Movies"/>
    <s v="Horror Movies, International Movies"/>
    <n v="2"/>
  </r>
  <r>
    <n v="7683"/>
    <s v="s7683"/>
    <x v="0"/>
    <s v="Ottaal"/>
    <s v="Jayaraj Rajasekharan Nair"/>
    <s v="Ashanth K. Shah, Kumarakom Vasudevan, Shine Tom Chacko, Sabitha Jayaraj, Thomas J. Kannampuzha"/>
    <n v="5"/>
    <s v="India"/>
    <s v="India"/>
    <n v="1"/>
    <d v="2017-03-15T00:00:00"/>
    <n v="2014"/>
    <x v="6"/>
    <s v="88 min"/>
    <n v="88"/>
    <n v="88"/>
    <n v="133.74916841054252"/>
    <s v=""/>
    <s v="Dramas, International Movies"/>
    <s v="Dramas"/>
    <s v="Dramas, International Movies"/>
    <n v="2"/>
  </r>
  <r>
    <n v="7835"/>
    <s v="s7835"/>
    <x v="0"/>
    <s v="Rats"/>
    <s v="Morgan Spurlock"/>
    <m/>
    <n v="0"/>
    <s v="United States"/>
    <s v="United States"/>
    <n v="1"/>
    <d v="2016-12-16T00:00:00"/>
    <n v="2016"/>
    <x v="11"/>
    <s v="88 min"/>
    <n v="88"/>
    <n v="88"/>
    <n v="133.74916841054252"/>
    <s v=""/>
    <s v="Documentaries"/>
    <s v="Documentaries"/>
    <s v="Documentaries"/>
    <n v="1"/>
  </r>
  <r>
    <n v="7853"/>
    <s v="s7853"/>
    <x v="0"/>
    <s v="Rembat"/>
    <s v="Shamyl Othman"/>
    <s v="Shaheizy Sam, Aniu, Zizan Razak, Zara Zya, Arja Lee"/>
    <n v="5"/>
    <s v="Malaysia"/>
    <s v="Malaysia"/>
    <n v="1"/>
    <d v="2017-08-21T00:00:00"/>
    <n v="2015"/>
    <x v="6"/>
    <s v="88 min"/>
    <n v="88"/>
    <n v="88"/>
    <n v="133.74916841054252"/>
    <s v=""/>
    <s v="Action &amp; Adventure, Comedies, International Movies"/>
    <s v="Action &amp; Adventure"/>
    <s v="Action &amp; Adventure, Comedies, International Movies"/>
    <n v="3"/>
  </r>
  <r>
    <n v="7906"/>
    <s v="s7906"/>
    <x v="0"/>
    <s v="Running Out Of Time"/>
    <s v="Chris Stokes"/>
    <s v="Tasha Smith, RonReaco Lee, Telma Hopkins, Sydney Elise Johnson, Sean Dominic, Dustin Harnish, Paul Logan, Kearia Schroeder, Michael Toland, Anton Peeples"/>
    <n v="10"/>
    <s v="United States"/>
    <s v="United States"/>
    <n v="1"/>
    <d v="2019-08-01T00:00:00"/>
    <n v="2018"/>
    <x v="1"/>
    <s v="88 min"/>
    <n v="88"/>
    <n v="88"/>
    <n v="133.74916841054252"/>
    <s v=""/>
    <s v="Thrillers"/>
    <s v="Thrillers"/>
    <s v="Thrillers"/>
    <n v="1"/>
  </r>
  <r>
    <n v="7956"/>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n v="16"/>
    <s v="United States"/>
    <s v="United States"/>
    <n v="1"/>
    <d v="2020-01-01T00:00:00"/>
    <n v="2000"/>
    <x v="12"/>
    <s v="88 min"/>
    <n v="88"/>
    <n v="88"/>
    <n v="133.74916841054252"/>
    <s v=""/>
    <s v="Comedies, Horror Movies"/>
    <s v="Comedies"/>
    <s v="Comedies, Horror Movies"/>
    <n v="2"/>
  </r>
  <r>
    <n v="7957"/>
    <s v="s7957"/>
    <x v="0"/>
    <s v="Scary Movie 5"/>
    <s v="Malcolm D. Lee"/>
    <s v="Simon Rex, Ashley Tisdale, Charlie Sheen, Lindsay Lohan, Gracie Whitton, Ava Kolker, Erica Ash, Lidia Porto, Katrina Bowden, Terry Crews"/>
    <n v="10"/>
    <s v="United States"/>
    <s v="United States"/>
    <n v="1"/>
    <d v="2020-08-12T00:00:00"/>
    <n v="2013"/>
    <x v="2"/>
    <s v="88 min"/>
    <n v="88"/>
    <n v="88"/>
    <n v="133.74916841054252"/>
    <s v=""/>
    <s v="Comedies, Horror Movies"/>
    <s v="Comedies"/>
    <s v="Comedies, Horror Movies"/>
    <n v="2"/>
  </r>
  <r>
    <n v="8018"/>
    <s v="s8018"/>
    <x v="0"/>
    <s v="Silencer"/>
    <s v="Timothy Woodward Jr."/>
    <s v="Johnny Messner, Danny Trejo, Tito Ortiz, Chuck Liddell, Robert LaSardo, Nikki Leigh, Kai Scarlett Williams, Marlene Marquez"/>
    <n v="8"/>
    <s v="United States"/>
    <s v="United States"/>
    <n v="1"/>
    <d v="2018-12-03T00:00:00"/>
    <n v="2018"/>
    <x v="5"/>
    <s v="88 min"/>
    <n v="88"/>
    <n v="88"/>
    <n v="133.74916841054252"/>
    <s v=""/>
    <s v="Action &amp; Adventure, Independent Movies"/>
    <s v="Action &amp; Adventure"/>
    <s v="Action &amp; Adventure, Independent Movies"/>
    <n v="2"/>
  </r>
  <r>
    <n v="8075"/>
    <s v="s8075"/>
    <x v="0"/>
    <s v="Spy Kids"/>
    <s v="Robert Rodriguez"/>
    <s v="Antonio Banderas, Carla Gugino, Alan Cumming, Teri Hatcher, Cheech Marin, Danny Trejo, Robert Patrick, Tony Shalhoub, Alexa PenaVega, Daryl Sabara"/>
    <n v="10"/>
    <s v="United States"/>
    <s v="United States"/>
    <n v="1"/>
    <d v="2019-04-01T00:00:00"/>
    <n v="2001"/>
    <x v="7"/>
    <s v="88 min"/>
    <n v="88"/>
    <n v="88"/>
    <n v="133.74916841054252"/>
    <s v=""/>
    <s v="Children &amp; Family Movies, Comedies"/>
    <s v="Children &amp; Family Movies"/>
    <s v="Children &amp; Family Movies, Comedies"/>
    <n v="2"/>
  </r>
  <r>
    <n v="8080"/>
    <s v="s8080"/>
    <x v="0"/>
    <s v="Staged Killer"/>
    <s v="Christopher Ray"/>
    <s v="Chrishell Hartley, Jason Dolley, Darrin Dewitt Henson, Nicole Bilderback, Charlie O'Connell, Chasty Ballesteros, Lyman Chen, Declan Joyce, Frank Rossi, Josh Nuncio"/>
    <n v="10"/>
    <s v="United States"/>
    <s v="United States"/>
    <n v="1"/>
    <d v="2019-06-28T00:00:00"/>
    <n v="2019"/>
    <x v="1"/>
    <s v="88 min"/>
    <n v="88"/>
    <n v="88"/>
    <n v="133.74916841054252"/>
    <s v=""/>
    <s v="Thrillers"/>
    <s v="Thrillers"/>
    <s v="Thrillers"/>
    <n v="1"/>
  </r>
  <r>
    <n v="8082"/>
    <s v="s8082"/>
    <x v="0"/>
    <s v="Star Men"/>
    <s v="Alison E. Rose"/>
    <m/>
    <n v="0"/>
    <s v="Canada"/>
    <s v="Canada, United States, United Kingdom"/>
    <n v="3"/>
    <d v="2017-02-05T00:00:00"/>
    <n v="2015"/>
    <x v="1"/>
    <s v="88 min"/>
    <n v="88"/>
    <n v="88"/>
    <n v="133.74916841054252"/>
    <s v=""/>
    <s v="Documentaries"/>
    <s v="Documentaries"/>
    <s v="Documentaries"/>
    <n v="1"/>
  </r>
  <r>
    <n v="8160"/>
    <s v="s8160"/>
    <x v="0"/>
    <s v="Teenage Mutant Ninja Turtles II: The Secret of the Ooze"/>
    <s v="Michael Pressman"/>
    <s v="Paige Turco, David Warner, Mark Caso, Michelan Sisti, Leif Tilden, Kenn Scott, Kevin Clash, Ernie Reyes Jr., Fran√ßois Chau, Kevin Nash"/>
    <n v="10"/>
    <s v="United States"/>
    <s v="United States, Hong Kong"/>
    <n v="2"/>
    <d v="2020-01-01T00:00:00"/>
    <n v="1991"/>
    <x v="7"/>
    <s v="88 min"/>
    <n v="88"/>
    <n v="88"/>
    <n v="133.74916841054252"/>
    <s v=""/>
    <s v="Children &amp; Family Movies, Comedies"/>
    <s v="Children &amp; Family Movies"/>
    <s v="Children &amp; Family Movies, Comedies"/>
    <n v="2"/>
  </r>
  <r>
    <n v="8182"/>
    <s v="s8182"/>
    <x v="0"/>
    <s v="The Adventure Club"/>
    <s v="Geoff Anderson"/>
    <s v="Sam Ashe Arnold, Jakob Davies, Dalila Bela, Robin Dunne, Gabrielle Miller, Billy Zane, Josh McDonald, Lorne Cardinal, Kim Coates, Glenn Paradis"/>
    <n v="10"/>
    <s v="Canada"/>
    <s v="Canada"/>
    <n v="1"/>
    <d v="2017-05-10T00:00:00"/>
    <n v="2016"/>
    <x v="8"/>
    <s v="88 min"/>
    <n v="88"/>
    <n v="88"/>
    <n v="133.74916841054252"/>
    <s v=""/>
    <s v="Children &amp; Family Movies"/>
    <s v="Children &amp; Family Movies"/>
    <s v="Children &amp; Family Movies"/>
    <n v="1"/>
  </r>
  <r>
    <n v="8279"/>
    <s v="s8279"/>
    <x v="0"/>
    <s v="The Devil We Know"/>
    <s v="Stephanie Soechtig, Jeremy Seifert"/>
    <m/>
    <n v="0"/>
    <s v="United States"/>
    <s v="United States"/>
    <n v="1"/>
    <d v="2019-01-15T00:00:00"/>
    <n v="2018"/>
    <x v="1"/>
    <s v="88 min"/>
    <n v="88"/>
    <n v="88"/>
    <n v="133.74916841054252"/>
    <s v=""/>
    <s v="Documentaries"/>
    <s v="Documentaries"/>
    <s v="Documentaries"/>
    <n v="1"/>
  </r>
  <r>
    <n v="8296"/>
    <s v="s8296"/>
    <x v="0"/>
    <s v="The Feels"/>
    <s v="Jen√©e LaMarque"/>
    <s v="Jen√©e LaMarque, Angela Trimbur, Constance Wu, Josh Fadem, Ever Mainard"/>
    <n v="5"/>
    <s v="United States"/>
    <s v="United States"/>
    <n v="1"/>
    <d v="2018-07-01T00:00:00"/>
    <n v="2018"/>
    <x v="5"/>
    <s v="88 min"/>
    <n v="88"/>
    <n v="88"/>
    <n v="133.74916841054252"/>
    <s v=""/>
    <s v="Comedies, Independent Movies, LGBTQ Movies"/>
    <s v="Comedies"/>
    <s v="Comedies, Independent Movies, LGBTQ Movies"/>
    <n v="3"/>
  </r>
  <r>
    <n v="8343"/>
    <s v="s8343"/>
    <x v="0"/>
    <s v="The Heretics"/>
    <s v="Chad Archibald"/>
    <s v="Nina Kiri, Ry Barrett, Jorja Cadence, Will King, Nina Richmond"/>
    <n v="5"/>
    <s v="Canada"/>
    <s v="Canada"/>
    <n v="1"/>
    <d v="2019-09-04T00:00:00"/>
    <n v="2017"/>
    <x v="5"/>
    <s v="88 min"/>
    <n v="88"/>
    <n v="88"/>
    <n v="133.74916841054252"/>
    <s v=""/>
    <s v="Horror Movies"/>
    <s v="Horror Movies"/>
    <s v="Horror Movies"/>
    <n v="1"/>
  </r>
  <r>
    <n v="8385"/>
    <s v="s8385"/>
    <x v="0"/>
    <s v="The Last Exorcism"/>
    <s v="Daniel Stamm"/>
    <s v="Patrick Fabian, Ashley Bell, Iris Bahr, Louis Herthum, Caleb Landry Jones, Tony Bentley, John Wright Jr., Shanna Forrestall, Justin Shafer, Carol Sutton"/>
    <n v="10"/>
    <s v="France"/>
    <s v="France, United States"/>
    <n v="2"/>
    <d v="2019-09-01T00:00:00"/>
    <n v="2010"/>
    <x v="2"/>
    <s v="88 min"/>
    <n v="88"/>
    <n v="88"/>
    <n v="133.74916841054252"/>
    <s v=""/>
    <s v="Horror Movies, Independent Movies, Thrillers"/>
    <s v="Horror Movies"/>
    <s v="Horror Movies, Independent Movies, Thrillers"/>
    <n v="3"/>
  </r>
  <r>
    <n v="8390"/>
    <s v="s8390"/>
    <x v="0"/>
    <s v="The Last Whistle"/>
    <s v="Rob Smat"/>
    <s v="Brad Leland, Jim O'Heir, Deanne Lauvin, Les Miles, Eric Nelsen, Fred Tolliver Jr, Tyler Perez, Sainty Nelsen"/>
    <n v="8"/>
    <s v="United States"/>
    <s v="United States"/>
    <n v="1"/>
    <d v="2019-10-26T00:00:00"/>
    <n v="2019"/>
    <x v="7"/>
    <s v="88 min"/>
    <n v="88"/>
    <n v="88"/>
    <n v="133.74916841054252"/>
    <s v=""/>
    <s v="Dramas, Sports Movies"/>
    <s v="Dramas"/>
    <s v="Dramas, Sports Movies"/>
    <n v="2"/>
  </r>
  <r>
    <n v="8458"/>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n v="18"/>
    <s v="United Kingdom"/>
    <s v="United Kingdom, United States"/>
    <n v="2"/>
    <d v="2020-10-01T00:00:00"/>
    <n v="2012"/>
    <x v="7"/>
    <s v="88 min"/>
    <n v="88"/>
    <n v="88"/>
    <n v="133.74916841054252"/>
    <s v=""/>
    <s v="Children &amp; Family Movies, Comedies"/>
    <s v="Children &amp; Family Movies"/>
    <s v="Children &amp; Family Movies, Comedies"/>
    <n v="2"/>
  </r>
  <r>
    <n v="8560"/>
    <s v="s8560"/>
    <x v="0"/>
    <s v="The Witch Files"/>
    <s v="Kyle Rankin"/>
    <s v="Holly Taylor, Alice Ziolkoski, Britt Flatmo, Paget Brewster, Tara Robinson, Adrienne Rose White, Greg Finley, Valerie Mahaffey, Jared Boghosian, William Bornkessel"/>
    <n v="10"/>
    <s v="United States"/>
    <s v="United States"/>
    <n v="1"/>
    <d v="2019-02-01T00:00:00"/>
    <n v="2018"/>
    <x v="1"/>
    <s v="88 min"/>
    <n v="88"/>
    <n v="88"/>
    <n v="133.74916841054252"/>
    <s v=""/>
    <s v="Horror Movies, Thrillers"/>
    <s v="Horror Movies"/>
    <s v="Horror Movies, Thrillers"/>
    <n v="2"/>
  </r>
  <r>
    <n v="8585"/>
    <s v="s8585"/>
    <x v="0"/>
    <s v="Three"/>
    <s v="Johnnie To"/>
    <s v="Louis Koo, Zhao Wei, Wallace Chung, Lam Suet, Lo Hoi-pang, Eddie Cheung, Timmy Hung, Michael Tse, Raymond Wong Ho-Yin"/>
    <n v="9"/>
    <s v="Hong Kong"/>
    <s v="Hong Kong, China"/>
    <n v="2"/>
    <d v="2017-06-03T00:00:00"/>
    <n v="2016"/>
    <x v="5"/>
    <s v="88 min"/>
    <n v="88"/>
    <n v="88"/>
    <n v="133.74916841054252"/>
    <s v=""/>
    <s v="Action &amp; Adventure, International Movies"/>
    <s v="Action &amp; Adventure"/>
    <s v="Action &amp; Adventure, International Movies"/>
    <n v="2"/>
  </r>
  <r>
    <n v="8613"/>
    <s v="s8613"/>
    <x v="0"/>
    <s v="Train of the Dead"/>
    <s v="Sukum Maetawanitch"/>
    <s v="Kett Thantup, Savika Chaiyadej, Sura Theerakon, Chaleumpol Tikumpornteerawong, Yarichada Wattanawongsri, Phoomjai Tangsanga, Warot Pitakanonda, Saowaluck Siriaran"/>
    <n v="8"/>
    <s v="Thailand"/>
    <s v="Thailand"/>
    <n v="1"/>
    <d v="2018-07-25T00:00:00"/>
    <n v="2007"/>
    <x v="5"/>
    <s v="88 min"/>
    <n v="88"/>
    <n v="88"/>
    <n v="133.74916841054252"/>
    <s v=""/>
    <s v="Horror Movies, International Movies"/>
    <s v="Horror Movies"/>
    <s v="Horror Movies, International Movies"/>
    <n v="2"/>
  </r>
  <r>
    <n v="8783"/>
    <s v="s8783"/>
    <x v="0"/>
    <s v="Yoga Hosers"/>
    <s v="Kevin Smith"/>
    <s v="Harley Quinn Smith, Lily-Rose Depp, Johnny Depp, Justin Long, Austin Butler, Tyler Posey, Stan Lee, Jason Mewes, Adam Brody, Haley Joel Osment, Genesis Rodriguez"/>
    <n v="11"/>
    <s v="United States"/>
    <s v="United States"/>
    <n v="1"/>
    <d v="2016-12-02T00:00:00"/>
    <n v="2016"/>
    <x v="2"/>
    <s v="88 min"/>
    <n v="88"/>
    <n v="88"/>
    <n v="133.74916841054252"/>
    <s v=""/>
    <s v="Comedies, Horror Movies, Independent Movies"/>
    <s v="Comedies"/>
    <s v="Comedies, Horror Movies, Independent Movies"/>
    <n v="3"/>
  </r>
  <r>
    <n v="8794"/>
    <s v="s8794"/>
    <x v="0"/>
    <s v="Yours, Mine and Ours"/>
    <s v="Raja Gosnell"/>
    <s v="Dennis Quaid, Rene Russo, Sean Faris, Katija Pevec, Dean Collins, Tyler Patrick Jones, Haley Ramm, Brecken Palmer, Bridger Palmer, Ty Panitz"/>
    <n v="10"/>
    <s v="United States"/>
    <s v="United States"/>
    <n v="1"/>
    <d v="2019-11-20T00:00:00"/>
    <n v="2005"/>
    <x v="7"/>
    <s v="88 min"/>
    <n v="88"/>
    <n v="88"/>
    <n v="133.74916841054252"/>
    <s v=""/>
    <s v="Children &amp; Family Movies, Comedies"/>
    <s v="Children &amp; Family Movies"/>
    <s v="Children &amp; Family Movies, Comedies"/>
    <n v="2"/>
  </r>
  <r>
    <n v="8805"/>
    <s v="s8805"/>
    <x v="0"/>
    <s v="Zombieland"/>
    <s v="Ruben Fleischer"/>
    <s v="Jesse Eisenberg, Woody Harrelson, Emma Stone, Abigail Breslin, Amber Heard, Bill Murray, Derek Graf"/>
    <n v="7"/>
    <s v="United States"/>
    <s v="United States"/>
    <n v="1"/>
    <d v="2019-11-01T00:00:00"/>
    <n v="2009"/>
    <x v="12"/>
    <s v="88 min"/>
    <n v="88"/>
    <n v="88"/>
    <n v="133.74916841054252"/>
    <s v=""/>
    <s v="Comedies, Horror Movies"/>
    <s v="Comedies"/>
    <s v="Comedies, Horror Movies"/>
    <n v="2"/>
  </r>
  <r>
    <n v="8806"/>
    <s v="s8806"/>
    <x v="0"/>
    <s v="Zoom"/>
    <s v="Peter Hewitt"/>
    <s v="Tim Allen, Courteney Cox, Chevy Chase, Kate Mara, Ryan Newman, Michael Cassidy, Spencer Breslin, Rip Torn, Kevin Zegers"/>
    <n v="9"/>
    <s v="United States"/>
    <s v="United States"/>
    <n v="1"/>
    <d v="2020-01-11T00:00:00"/>
    <n v="2006"/>
    <x v="7"/>
    <s v="88 min"/>
    <n v="88"/>
    <n v="88"/>
    <n v="133.74916841054252"/>
    <s v=""/>
    <s v="Children &amp; Family Movies, Comedies"/>
    <s v="Children &amp; Family Movies"/>
    <s v="Children &amp; Family Movies, Comedies"/>
    <n v="2"/>
  </r>
  <r>
    <n v="171"/>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n v="36"/>
    <s v="United States"/>
    <s v="United States"/>
    <n v="1"/>
    <d v="2021-09-01T00:00:00"/>
    <n v="1997"/>
    <x v="12"/>
    <s v="89 min"/>
    <n v="89"/>
    <n v="89"/>
    <n v="111.61917330370842"/>
    <s v=""/>
    <s v="Documentaries, Music &amp; Musicals"/>
    <s v="Documentaries"/>
    <s v="Documentaries, Music &amp; Musicals"/>
    <n v="2"/>
  </r>
  <r>
    <n v="486"/>
    <s v="s486"/>
    <x v="0"/>
    <s v="Lethal Love"/>
    <s v="Avi Federgreen"/>
    <s v="David Pinard, Joelle Farrow, Torri Higginson, Tommie-Amber Pirie"/>
    <n v="4"/>
    <m/>
    <m/>
    <n v="0"/>
    <d v="2021-07-09T00:00:00"/>
    <n v="2021"/>
    <x v="1"/>
    <s v="89 min"/>
    <n v="89"/>
    <n v="89"/>
    <n v="111.61917330370842"/>
    <s v=""/>
    <s v="Thrillers"/>
    <s v="Thrillers"/>
    <s v="Thrillers"/>
    <n v="1"/>
  </r>
  <r>
    <n v="585"/>
    <s v="s585"/>
    <x v="0"/>
    <s v="Not Another Teen Movie"/>
    <s v="Joel Gallen"/>
    <s v="Chyler Leigh, Chris Evans, Jaime Pressly, Eric Christian Olsen, Mia Kirshner, Deon Richmond, Eric Jungmann, Ron Lester, Cody McMains, Sam Huntington, Lacey Chabert, JoAnna Garcia Swisher, Samm Levine, Cerina Vincent"/>
    <n v="14"/>
    <s v="United States"/>
    <s v="United States"/>
    <n v="1"/>
    <d v="2021-07-01T00:00:00"/>
    <n v="2001"/>
    <x v="12"/>
    <s v="89 min"/>
    <n v="89"/>
    <n v="89"/>
    <n v="111.61917330370842"/>
    <s v=""/>
    <s v="Comedies"/>
    <s v="Comedies"/>
    <s v="Comedies"/>
    <n v="1"/>
  </r>
  <r>
    <n v="594"/>
    <s v="s594"/>
    <x v="0"/>
    <s v="Snow Day"/>
    <s v="Chris Koch"/>
    <s v="Chris Elliott, Mark Webber, Jean Smart, Schuyler Fisk, Iggy Pop, Pam Grier, John Schneider, Chevy Chase, Zena Grey, Josh Peck"/>
    <n v="10"/>
    <s v="United States"/>
    <s v="United States"/>
    <n v="1"/>
    <d v="2021-07-01T00:00:00"/>
    <n v="2000"/>
    <x v="7"/>
    <s v="89 min"/>
    <n v="89"/>
    <n v="89"/>
    <n v="111.61917330370842"/>
    <s v=""/>
    <s v="Children &amp; Family Movies, Comedies"/>
    <s v="Children &amp; Family Movies"/>
    <s v="Children &amp; Family Movies, Comedies"/>
    <n v="2"/>
  </r>
  <r>
    <n v="597"/>
    <s v="s597"/>
    <x v="0"/>
    <s v="Sword of Trust"/>
    <s v="Lynn Shelton"/>
    <s v="Marc Maron, Jon Bass, Michaela Watkins, Jillian Bell, Toby Huss, Dan Bakkedahl, Lynn Shelton, Whitmer Thomas"/>
    <n v="8"/>
    <s v="United States"/>
    <s v="United States"/>
    <n v="1"/>
    <d v="2021-07-01T00:00:00"/>
    <n v="2019"/>
    <x v="12"/>
    <s v="89 min"/>
    <n v="89"/>
    <n v="89"/>
    <n v="111.61917330370842"/>
    <s v=""/>
    <s v="Comedies, Dramas, Independent Movies"/>
    <s v="Comedies"/>
    <s v="Comedies, Dramas, Independent Movies"/>
    <n v="3"/>
  </r>
  <r>
    <n v="612"/>
    <s v="s612"/>
    <x v="0"/>
    <s v="Underworld: Awakening"/>
    <s v="M√•ns M√•rlind, Bj√∂rn Stein"/>
    <s v="Kate Beckinsale, Stephen Rea, Michael Ealy, Theo James, India Eisley, Sandrine Holt, Charles Dance, Kris Holden-Ried, Jacob Blair, Adam Greydon Reid"/>
    <n v="10"/>
    <s v="United States"/>
    <s v="United States, Canada"/>
    <n v="2"/>
    <d v="2021-07-01T00:00:00"/>
    <n v="2012"/>
    <x v="12"/>
    <s v="89 min"/>
    <n v="89"/>
    <n v="89"/>
    <n v="111.61917330370842"/>
    <s v=""/>
    <s v="Action &amp; Adventure, Horror Movies, Sci-Fi &amp; Fantasy"/>
    <s v="Action &amp; Adventure"/>
    <s v="Action &amp; Adventure, Horror Movies, Sci-Fi &amp; Fantasy"/>
    <n v="3"/>
  </r>
  <r>
    <n v="646"/>
    <s v="s646"/>
    <x v="0"/>
    <s v="Murder by the Coast"/>
    <s v="T√†nia Ball√≥"/>
    <m/>
    <n v="0"/>
    <m/>
    <m/>
    <n v="0"/>
    <d v="2021-06-23T00:00:00"/>
    <n v="2021"/>
    <x v="1"/>
    <s v="89 min"/>
    <n v="89"/>
    <n v="89"/>
    <n v="111.61917330370842"/>
    <s v=""/>
    <s v="Documentaries, International Movies"/>
    <s v="Documentaries"/>
    <s v="Documentaries, International Movies"/>
    <n v="2"/>
  </r>
  <r>
    <n v="706"/>
    <s v="s706"/>
    <x v="0"/>
    <s v="Biking Borders"/>
    <s v="Max Jabs"/>
    <s v="Max Jabs, Nono Konopka"/>
    <n v="2"/>
    <s v="Germany"/>
    <s v="Germany"/>
    <n v="1"/>
    <d v="2021-06-16T00:00:00"/>
    <n v="2019"/>
    <x v="1"/>
    <s v="89 min"/>
    <n v="89"/>
    <n v="89"/>
    <n v="111.61917330370842"/>
    <s v=""/>
    <s v="Documentaries, International Movies, Sports Movies"/>
    <s v="Documentaries"/>
    <s v="Documentaries, International Movies, Sports Movies"/>
    <n v="3"/>
  </r>
  <r>
    <n v="729"/>
    <s v="s729"/>
    <x v="0"/>
    <s v="The Devil Below"/>
    <s v="Bradley Parker"/>
    <s v="Alicia Sanz, Will Patton, Jonathan Sadowski, Adan Canto, Zach Avery, Chinaza Uche, Jesse LaTourette"/>
    <n v="7"/>
    <s v="United States"/>
    <s v="United States"/>
    <n v="1"/>
    <d v="2021-06-13T00:00:00"/>
    <n v="2021"/>
    <x v="5"/>
    <s v="89 min"/>
    <n v="89"/>
    <n v="89"/>
    <n v="111.61917330370842"/>
    <s v=""/>
    <s v="Horror Movies"/>
    <s v="Horror Movies"/>
    <s v="Horror Movies"/>
    <n v="1"/>
  </r>
  <r>
    <n v="789"/>
    <s v="s789"/>
    <x v="0"/>
    <s v="Domestic Disturbance"/>
    <s v="Harold Becker"/>
    <s v="John Travolta, Vince Vaughn, Teri Polo, Matt O'Leary, Ruben Santiago-Hudson, Susan Floyd, Angelica Page, Steve Buscemi, Chris Ellis"/>
    <n v="9"/>
    <s v="United States"/>
    <s v="United States"/>
    <n v="1"/>
    <d v="2021-06-02T00:00:00"/>
    <n v="2001"/>
    <x v="2"/>
    <s v="89 min"/>
    <n v="89"/>
    <n v="89"/>
    <n v="111.61917330370842"/>
    <s v=""/>
    <s v="Thrillers"/>
    <s v="Thrillers"/>
    <s v="Thrillers"/>
    <n v="1"/>
  </r>
  <r>
    <n v="873"/>
    <s v="s873"/>
    <x v="0"/>
    <s v="Sleight"/>
    <s v="J.D. Dillard"/>
    <s v="Jacob Latimore, Seychelle Gabriel, Sasheer Zamata, Storm Reid, Cameron Esposito, Dul√© Hill, Michael Villar, Brandon Johnson, Donzaleigh Abernathy, Jay Walker"/>
    <n v="10"/>
    <s v="United States"/>
    <s v="United States"/>
    <n v="1"/>
    <d v="2021-05-16T00:00:00"/>
    <n v="2016"/>
    <x v="12"/>
    <s v="89 min"/>
    <n v="89"/>
    <n v="89"/>
    <n v="111.61917330370842"/>
    <s v=""/>
    <s v="Dramas, Independent Movies, Sci-Fi &amp; Fantasy"/>
    <s v="Dramas"/>
    <s v="Dramas, Independent Movies, Sci-Fi &amp; Fantasy"/>
    <n v="3"/>
  </r>
  <r>
    <n v="946"/>
    <s v="s946"/>
    <x v="0"/>
    <s v="Sitting in Limbo"/>
    <s v="Stella Corradi"/>
    <s v="Patrick Robinson, Nadine Marshall, Pippa Bennett-Warner, CJ Beckford"/>
    <n v="4"/>
    <s v="United Kingdom"/>
    <s v="United Kingdom"/>
    <n v="1"/>
    <d v="2021-05-01T00:00:00"/>
    <n v="2020"/>
    <x v="5"/>
    <s v="89 min"/>
    <n v="89"/>
    <n v="89"/>
    <n v="111.61917330370842"/>
    <s v=""/>
    <s v="Dramas, International Movies"/>
    <s v="Dramas"/>
    <s v="Dramas, International Movies"/>
    <n v="2"/>
  </r>
  <r>
    <n v="950"/>
    <s v="s950"/>
    <x v="0"/>
    <s v="The Darkest Hour"/>
    <s v="Chris Gorak"/>
    <s v="Emile Hirsch, Olivia Thirlby, Max Minghella, Rachael Taylor, Joel Kinnaman, Veronika Vernadskaya, Dato Bakhtadze, Yuriy Kutsenko"/>
    <n v="8"/>
    <s v="United States"/>
    <s v="United States, Russia"/>
    <n v="2"/>
    <d v="2021-05-01T00:00:00"/>
    <n v="2011"/>
    <x v="2"/>
    <s v="89 min"/>
    <n v="89"/>
    <n v="89"/>
    <n v="111.61917330370842"/>
    <s v=""/>
    <s v="Action &amp; Adventure, Sci-Fi &amp; Fantasy"/>
    <s v="Action &amp; Adventure"/>
    <s v="Action &amp; Adventure, Sci-Fi &amp; Fantasy"/>
    <n v="2"/>
  </r>
  <r>
    <n v="952"/>
    <s v="s952"/>
    <x v="0"/>
    <s v="The Sweetest Thing"/>
    <s v="Roger Kumble"/>
    <s v="Cameron Diaz, Christina Applegate, Selma Blair, Thomas Jane, Jason Bateman, Parker Posey, Frank Grillo, Eddie McClintock, Lillian Adams, Johnny Messner"/>
    <n v="10"/>
    <s v="United States"/>
    <s v="United States"/>
    <n v="1"/>
    <d v="2021-05-01T00:00:00"/>
    <n v="2002"/>
    <x v="12"/>
    <s v="89 min"/>
    <n v="89"/>
    <n v="89"/>
    <n v="111.61917330370842"/>
    <s v=""/>
    <s v="Comedies, Romantic Movies"/>
    <s v="Comedies"/>
    <s v="Comedies, Romantic Movies"/>
    <n v="2"/>
  </r>
  <r>
    <n v="1102"/>
    <s v="s1102"/>
    <x v="0"/>
    <s v="Escape from Planet Earth"/>
    <s v="Cal Brunker"/>
    <s v="Rob Corddry, Brendan Fraser, Sarah Jessica Parker, William Shatner, Jessica Alba, Jane Lynch, George Lopez, Sof√≠a Vergara, Craig Robinson, Ricky Gervais, Steve Zahn, Chris Parnell"/>
    <n v="12"/>
    <s v="United States"/>
    <s v="United States, Canada"/>
    <n v="2"/>
    <d v="2021-04-03T00:00:00"/>
    <n v="2013"/>
    <x v="7"/>
    <s v="89 min"/>
    <n v="89"/>
    <n v="89"/>
    <n v="111.61917330370842"/>
    <s v=""/>
    <s v="Children &amp; Family Movies, Comedies, Sci-Fi &amp; Fantasy"/>
    <s v="Children &amp; Family Movies"/>
    <s v="Children &amp; Family Movies, Comedies, Sci-Fi &amp; Fantasy"/>
    <n v="3"/>
  </r>
  <r>
    <n v="1129"/>
    <s v="s1129"/>
    <x v="0"/>
    <s v="S.W.A.T.: Under Siege"/>
    <s v="Tony Giglio"/>
    <s v="Sam Jaeger, Michael Jai White, Adrianne Palicki, Ty Olsson, Kyra Zagorsky, Olivia Cheng, Lisa Chandler, Monique Ganderton, Matthew Marsden, Chris Gauthier"/>
    <n v="10"/>
    <s v="United States"/>
    <s v="United States"/>
    <n v="1"/>
    <d v="2021-04-01T00:00:00"/>
    <n v="2017"/>
    <x v="12"/>
    <s v="89 min"/>
    <n v="89"/>
    <n v="89"/>
    <n v="111.61917330370842"/>
    <s v=""/>
    <s v="Action &amp; Adventure, International Movies"/>
    <s v="Action &amp; Adventure"/>
    <s v="Action &amp; Adventure, International Movies"/>
    <n v="2"/>
  </r>
  <r>
    <n v="1354"/>
    <s v="s1354"/>
    <x v="0"/>
    <s v="Beverly Hills Ninja"/>
    <s v="Dennis Dugan"/>
    <s v="Chris Farley, Nicollette Sheridan, Robin Shou, Nathaniel Parker, Soon-Tek Oh, Keith Cooke, Chris Rock, Fran√ßois Chau, Dale Ishimoto, Daming Chen"/>
    <n v="10"/>
    <s v="United States"/>
    <s v="United States"/>
    <n v="1"/>
    <d v="2021-02-01T00:00:00"/>
    <n v="1997"/>
    <x v="2"/>
    <s v="89 min"/>
    <n v="89"/>
    <n v="89"/>
    <n v="111.61917330370842"/>
    <s v=""/>
    <s v="Action &amp; Adventure, Comedies"/>
    <s v="Action &amp; Adventure"/>
    <s v="Action &amp; Adventure, Comedies"/>
    <n v="2"/>
  </r>
  <r>
    <n v="1368"/>
    <s v="s1368"/>
    <x v="0"/>
    <s v="Hell Fest"/>
    <s v="Gregory Plotkin"/>
    <s v="Amy Forsyth, Reign Edwards, Bex Taylor-Klaus, Tony Todd, Christian James, Matt Mercurio, Michael Tourek, Courtney Dietz, Stephen Conroy"/>
    <n v="9"/>
    <s v="United States"/>
    <s v="United States"/>
    <n v="1"/>
    <d v="2021-01-31T00:00:00"/>
    <n v="2018"/>
    <x v="12"/>
    <s v="89 min"/>
    <n v="89"/>
    <n v="89"/>
    <n v="111.61917330370842"/>
    <s v=""/>
    <s v="Horror Movies"/>
    <s v="Horror Movies"/>
    <s v="Horror Movies"/>
    <n v="1"/>
  </r>
  <r>
    <n v="1394"/>
    <s v="s1394"/>
    <x v="0"/>
    <s v="Sightless"/>
    <s v="Cooper Karl"/>
    <s v="Madelaine Petsch, Alexander Koch, December Ensminger, Lee Jones"/>
    <n v="4"/>
    <s v="United States"/>
    <s v="United States"/>
    <n v="1"/>
    <d v="2021-01-20T00:00:00"/>
    <n v="2020"/>
    <x v="1"/>
    <s v="89 min"/>
    <n v="89"/>
    <n v="89"/>
    <n v="111.61917330370842"/>
    <s v=""/>
    <s v="Thrillers"/>
    <s v="Thrillers"/>
    <s v="Thrillers"/>
    <n v="1"/>
  </r>
  <r>
    <n v="1435"/>
    <s v="s1435"/>
    <x v="0"/>
    <s v="Leap!"/>
    <s v="Eric Summer, √âric Warin"/>
    <s v="Bronwen Mantel, Mel Brooks, Maddie Ziegler, Dane DeHaan, Julie Khaner, Elle Fanning, Terrence Scammell, Tamir Kapelian, Carly Rae Jepsen"/>
    <n v="9"/>
    <s v="France"/>
    <s v="France, Canada"/>
    <n v="2"/>
    <d v="2021-01-07T00:00:00"/>
    <n v="2016"/>
    <x v="7"/>
    <s v="89 min"/>
    <n v="89"/>
    <n v="89"/>
    <n v="111.61917330370842"/>
    <s v=""/>
    <s v="Children &amp; Family Movies, Comedies"/>
    <s v="Children &amp; Family Movies"/>
    <s v="Children &amp; Family Movies, Comedies"/>
    <n v="2"/>
  </r>
  <r>
    <n v="2241"/>
    <s v="s2241"/>
    <x v="0"/>
    <s v="The Players"/>
    <s v="Stefano Mordini"/>
    <s v="Valerio Mastandrea, Riccardo Scamarcio, Laura Chiatti, Valentina Cervi, Marina Fo√Øs, Euridice Axen, Massimiliano Gallo, Alessia Giuliani"/>
    <n v="8"/>
    <s v="Italy"/>
    <s v="Italy"/>
    <n v="1"/>
    <d v="2020-07-15T00:00:00"/>
    <n v="2020"/>
    <x v="5"/>
    <s v="89 min"/>
    <n v="89"/>
    <n v="89"/>
    <n v="111.61917330370842"/>
    <s v=""/>
    <s v="Comedies, International Movies"/>
    <s v="Comedies"/>
    <s v="Comedies, International Movies"/>
    <n v="2"/>
  </r>
  <r>
    <n v="2257"/>
    <s v="s2257"/>
    <x v="0"/>
    <s v="Born Racer"/>
    <s v="Bryn Evans"/>
    <s v="Scott Dixon"/>
    <n v="1"/>
    <s v="New Zealand"/>
    <s v="New Zealand"/>
    <n v="1"/>
    <d v="2020-07-08T00:00:00"/>
    <n v="2018"/>
    <x v="12"/>
    <s v="89 min"/>
    <n v="89"/>
    <n v="89"/>
    <n v="111.61917330370842"/>
    <s v=""/>
    <s v="Documentaries, Sports Movies"/>
    <s v="Documentaries"/>
    <s v="Documentaries, Sports Movies"/>
    <n v="2"/>
  </r>
  <r>
    <n v="2263"/>
    <s v="s2263"/>
    <x v="0"/>
    <s v="A Kid from Coney Island"/>
    <s v="Coodie, Chike"/>
    <s v="Stephon Marbury"/>
    <n v="1"/>
    <s v="United States"/>
    <s v="United States, China"/>
    <n v="2"/>
    <d v="2020-07-06T00:00:00"/>
    <n v="2019"/>
    <x v="5"/>
    <s v="89 min"/>
    <n v="89"/>
    <n v="89"/>
    <n v="111.61917330370842"/>
    <s v=""/>
    <s v="Documentaries, Sports Movies"/>
    <s v="Documentaries"/>
    <s v="Documentaries, Sports Movies"/>
    <n v="2"/>
  </r>
  <r>
    <n v="2296"/>
    <s v="s2296"/>
    <x v="0"/>
    <s v="Hunter in the Blue Side of Manchester"/>
    <s v="Rako Prijanto"/>
    <s v="Adipati Dolken, Ganindra Bimo, Donny Alamsyah, Vonny Cornellya, Tania Staite, Maurice Bryrne, Kevin Bzezovski Taroreh"/>
    <n v="7"/>
    <s v="Indonesia"/>
    <s v="Indonesia, United Kingdom"/>
    <n v="2"/>
    <d v="2020-07-03T00:00:00"/>
    <n v="2020"/>
    <x v="5"/>
    <s v="89 min"/>
    <n v="89"/>
    <n v="89"/>
    <n v="111.61917330370842"/>
    <s v=""/>
    <s v="Dramas, International Movies"/>
    <s v="Dramas"/>
    <s v="Dramas, International Movies"/>
    <n v="2"/>
  </r>
  <r>
    <n v="2560"/>
    <s v="s2560"/>
    <x v="0"/>
    <s v="Becoming"/>
    <s v="Nadia Hallgren"/>
    <s v="Michelle Obama"/>
    <n v="1"/>
    <s v="United States"/>
    <s v="United States"/>
    <n v="1"/>
    <d v="2020-05-06T00:00:00"/>
    <n v="2020"/>
    <x v="7"/>
    <s v="89 min"/>
    <n v="89"/>
    <n v="89"/>
    <n v="111.61917330370842"/>
    <s v=""/>
    <s v="Documentaries"/>
    <s v="Documentaries"/>
    <s v="Documentaries"/>
    <n v="1"/>
  </r>
  <r>
    <n v="2937"/>
    <s v="s2937"/>
    <x v="0"/>
    <s v="Azali"/>
    <s v="Kwabena Gyansah"/>
    <s v="Ama K. Abebrese, Asana Alhassan, Adjetey Anang, Akofa Edjeani Asiedu, Emmanuel Nii Adom Quaye, Peter Ritchie"/>
    <n v="6"/>
    <s v="Ghana"/>
    <s v="Ghana"/>
    <n v="1"/>
    <d v="2020-02-07T00:00:00"/>
    <n v="2018"/>
    <x v="1"/>
    <s v="89 min"/>
    <n v="89"/>
    <n v="89"/>
    <n v="111.61917330370842"/>
    <s v=""/>
    <s v="Dramas, International Movies"/>
    <s v="Dramas"/>
    <s v="Dramas, International Movies"/>
    <n v="2"/>
  </r>
  <r>
    <n v="2969"/>
    <s v="s2969"/>
    <x v="0"/>
    <s v="The Car: Road to Revenge"/>
    <s v="G.J. Echternkamp"/>
    <s v="Grant Bowler, Kathleen Munroe, Martin Hancock, Micah Balfour, Burt Grinstead, Nina Bergman, Jamie Bamber, Ronny Cox"/>
    <n v="8"/>
    <s v="United States"/>
    <s v="United States"/>
    <n v="1"/>
    <d v="2020-02-01T00:00:00"/>
    <n v="2019"/>
    <x v="5"/>
    <s v="89 min"/>
    <n v="89"/>
    <n v="89"/>
    <n v="111.61917330370842"/>
    <s v=""/>
    <s v="Action &amp; Adventure, Horror Movies, Sci-Fi &amp; Fantasy"/>
    <s v="Action &amp; Adventure"/>
    <s v="Action &amp; Adventure, Horror Movies, Sci-Fi &amp; Fantasy"/>
    <n v="3"/>
  </r>
  <r>
    <n v="3082"/>
    <s v="s3082"/>
    <x v="0"/>
    <s v="How High 2"/>
    <s v="Bruce Leddy"/>
    <s v="Lil Yachty, D.C. Young Fly, Alyssa Goss, DeRay Davis, Mary Lynn Rajskub, Blac Youngsta, Lil Baby, NeNe Leakes, Mike Epps, Al Shearer"/>
    <n v="10"/>
    <s v="United States"/>
    <s v="United States"/>
    <n v="1"/>
    <d v="2019-12-31T00:00:00"/>
    <n v="2019"/>
    <x v="5"/>
    <s v="89 min"/>
    <n v="89"/>
    <n v="89"/>
    <n v="111.61917330370842"/>
    <s v=""/>
    <s v="Comedies"/>
    <s v="Comedies"/>
    <s v="Comedies"/>
    <n v="1"/>
  </r>
  <r>
    <n v="3139"/>
    <s v="s3139"/>
    <x v="0"/>
    <s v="Holy Expectations"/>
    <s v="Fernando Ayll√≥n"/>
    <s v="Adriana Botina, Fernando Ramos, Isabella Sierra, Joavany √Ålvarez, Christian L√≥pez, Omar Murillo, Nelson Polan√≠a, Carlos Barbosa, Jos√© Manuel Ospina, A√≠da Morales"/>
    <n v="10"/>
    <m/>
    <m/>
    <n v="0"/>
    <d v="2019-12-15T00:00:00"/>
    <n v="2019"/>
    <x v="1"/>
    <s v="89 min"/>
    <n v="89"/>
    <n v="89"/>
    <n v="111.61917330370842"/>
    <s v=""/>
    <s v="Children &amp; Family Movies, Comedies, International Movies"/>
    <s v="Children &amp; Family Movies"/>
    <s v="Children &amp; Family Movies, Comedies, International Movies"/>
    <n v="3"/>
  </r>
  <r>
    <n v="3157"/>
    <s v="s3157"/>
    <x v="0"/>
    <s v="Zero Hour"/>
    <s v="Robert O. Peters"/>
    <s v="Richard Mofe-Damijo, Alex Ekubo, Ali Nuhu, Rahama Sadau, Eucharia Anunobi, Ene Oloja, Halima Yusuf, Ayo Ayoola Ayolola"/>
    <n v="8"/>
    <m/>
    <m/>
    <n v="0"/>
    <d v="2019-12-13T00:00:00"/>
    <n v="2018"/>
    <x v="5"/>
    <s v="89 min"/>
    <n v="89"/>
    <n v="89"/>
    <n v="111.61917330370842"/>
    <s v=""/>
    <s v="International Movies, Thrillers"/>
    <s v="International Movies"/>
    <s v="International Movies, Thrillers"/>
    <n v="2"/>
  </r>
  <r>
    <n v="3354"/>
    <s v="s3354"/>
    <x v="0"/>
    <s v="Zo√©: Panoramas"/>
    <s v="Rodrigo Guardiola, Gabriel Cruz Rivas"/>
    <s v="Sergio Acosta, Jes√∫s B√°ez, √Ångel Mosqueda, Rodrigo Guardiola, Le√≥n Larregui"/>
    <n v="5"/>
    <s v="Mexico"/>
    <s v="Mexico"/>
    <n v="1"/>
    <d v="2019-11-01T00:00:00"/>
    <n v="2016"/>
    <x v="5"/>
    <s v="89 min"/>
    <n v="89"/>
    <n v="89"/>
    <n v="111.61917330370842"/>
    <s v=""/>
    <s v="Documentaries, International Movies, Music &amp; Musicals"/>
    <s v="Documentaries"/>
    <s v="Documentaries, International Movies, Music &amp; Musicals"/>
    <n v="3"/>
  </r>
  <r>
    <n v="4051"/>
    <s v="s4051"/>
    <x v="0"/>
    <s v="Weapon of Choice"/>
    <s v="Fritz Ofner"/>
    <m/>
    <n v="0"/>
    <s v="Austria"/>
    <s v="Austria, Iraq, United States"/>
    <n v="3"/>
    <d v="2019-03-02T00:00:00"/>
    <n v="2018"/>
    <x v="5"/>
    <s v="89 min"/>
    <n v="89"/>
    <n v="89"/>
    <n v="111.61917330370842"/>
    <s v=""/>
    <s v="Documentaries, International Movies"/>
    <s v="Documentaries"/>
    <s v="Documentaries, International Movies"/>
    <n v="2"/>
  </r>
  <r>
    <n v="4052"/>
    <s v="s4052"/>
    <x v="0"/>
    <n v="2.2149999999999999"/>
    <s v="Nottapon Boonprakob"/>
    <s v="Artiwara Kongmalai"/>
    <n v="1"/>
    <s v="Thailand"/>
    <s v="Thailand"/>
    <n v="1"/>
    <d v="2019-03-01T00:00:00"/>
    <n v="2018"/>
    <x v="5"/>
    <s v="89 min"/>
    <n v="89"/>
    <n v="89"/>
    <n v="111.61917330370842"/>
    <s v=""/>
    <s v="Documentaries, International Movies, Sports Movies"/>
    <s v="Documentaries"/>
    <s v="Documentaries, International Movies, Sports Movies"/>
    <n v="3"/>
  </r>
  <r>
    <n v="4087"/>
    <s v="s4087"/>
    <x v="0"/>
    <s v="Paddleton"/>
    <s v="Alex Lehmann"/>
    <s v="Mark Duplass, Ray Romano"/>
    <n v="2"/>
    <s v="United States"/>
    <s v="United States"/>
    <n v="1"/>
    <d v="2019-02-22T00:00:00"/>
    <n v="2019"/>
    <x v="5"/>
    <s v="89 min"/>
    <n v="89"/>
    <n v="89"/>
    <n v="111.61917330370842"/>
    <s v=""/>
    <s v="Comedies, Dramas, Independent Movies"/>
    <s v="Comedies"/>
    <s v="Comedies, Dramas, Independent Movies"/>
    <n v="3"/>
  </r>
  <r>
    <n v="4283"/>
    <s v="s4283"/>
    <x v="0"/>
    <s v="Miss J Contemplates Her Choice"/>
    <s v="Jason Lai"/>
    <s v="Kit Chan, Xiang Yun, Bobby Tonelli, Shane Pow, Seraph Sun, Marcus Chiau, Sierra Bustos, Amy Cheng, Lin Yu Hui, Youyi"/>
    <n v="10"/>
    <s v="Singapore"/>
    <s v="Singapore"/>
    <n v="1"/>
    <d v="2018-12-20T00:00:00"/>
    <n v="2014"/>
    <x v="5"/>
    <s v="89 min"/>
    <n v="89"/>
    <n v="89"/>
    <n v="111.61917330370842"/>
    <s v=""/>
    <s v="Dramas, International Movies, Thrillers"/>
    <s v="Dramas"/>
    <s v="Dramas, International Movies, Thrillers"/>
    <n v="3"/>
  </r>
  <r>
    <n v="4379"/>
    <s v="s4379"/>
    <x v="0"/>
    <s v="The Pixar Story"/>
    <s v="Leslie Iwerks"/>
    <s v="Stacy Keach"/>
    <n v="1"/>
    <s v="United States"/>
    <s v="United States"/>
    <n v="1"/>
    <d v="2018-11-18T00:00:00"/>
    <n v="2007"/>
    <x v="3"/>
    <s v="89 min"/>
    <n v="89"/>
    <n v="89"/>
    <n v="111.61917330370842"/>
    <s v=""/>
    <s v="Documentaries"/>
    <s v="Documentaries"/>
    <s v="Documentaries"/>
    <n v="1"/>
  </r>
  <r>
    <n v="4533"/>
    <s v="s4533"/>
    <x v="0"/>
    <s v="Malevolent"/>
    <s v="Olaf de Fleur"/>
    <s v="Florence Pugh, Ben Lloyd-Hughes, Celia Imrie, James Cosmo, Scott Chambers, Georgina Bevan"/>
    <n v="6"/>
    <s v="United Kingdom"/>
    <s v="United Kingdom"/>
    <n v="1"/>
    <d v="2018-10-05T00:00:00"/>
    <n v="2018"/>
    <x v="5"/>
    <s v="89 min"/>
    <n v="89"/>
    <n v="89"/>
    <n v="111.61917330370842"/>
    <s v=""/>
    <s v="Horror Movies, Thrillers"/>
    <s v="Horror Movies"/>
    <s v="Horror Movies, Thrillers"/>
    <n v="2"/>
  </r>
  <r>
    <n v="4811"/>
    <s v="s4811"/>
    <x v="0"/>
    <s v="Penalty Kick"/>
    <s v="Rodrigo Triana"/>
    <s v="Adri√°n Uribe, Julieth Restrepo, Carlos Manuel Vesga, Jos√© Sefami, Mary Paz Mata, Alicia Sandoval, Teresa Monroy, Eduardo Ibarrola"/>
    <n v="8"/>
    <s v="Colombia"/>
    <s v="Colombia, Mexico"/>
    <n v="2"/>
    <d v="2018-06-29T00:00:00"/>
    <n v="2018"/>
    <x v="1"/>
    <s v="89 min"/>
    <n v="89"/>
    <n v="89"/>
    <n v="111.61917330370842"/>
    <s v=""/>
    <s v="Comedies, Dramas, International Movies"/>
    <s v="Comedies"/>
    <s v="Comedies, Dramas, International Movies"/>
    <n v="3"/>
  </r>
  <r>
    <n v="4820"/>
    <s v="s4820"/>
    <x v="0"/>
    <s v="Brain on Fire"/>
    <s v="Gerard Barrett"/>
    <s v="Chlo√´ Grace Moretz, Thomas Mann, Richard Armitage, Jenny Slate, Carrie-Anne Moss, Tyler Perry, Alex Zahara"/>
    <n v="7"/>
    <s v="United States"/>
    <s v="United States, Canada, Ireland"/>
    <n v="3"/>
    <d v="2018-06-22T00:00:00"/>
    <n v="2016"/>
    <x v="2"/>
    <s v="89 min"/>
    <n v="89"/>
    <n v="89"/>
    <n v="111.61917330370842"/>
    <s v=""/>
    <s v="Dramas, Independent Movies, International Movies"/>
    <s v="Dramas"/>
    <s v="Dramas, Independent Movies, International Movies"/>
    <n v="3"/>
  </r>
  <r>
    <n v="4859"/>
    <s v="s4859"/>
    <x v="0"/>
    <s v="Katt Williams: American Hustle (The Movie)"/>
    <s v="Brit McAdams"/>
    <s v="Katt Williams, Da Brat, Snoop Dogg, Tamala Jones, Jeremy Piven, Ludacris, Melanie Comarcho, Red Grant, Alphonso Mcauley, Damaine Radcliff, Taran Killam"/>
    <n v="11"/>
    <s v="United States"/>
    <s v="United States"/>
    <n v="1"/>
    <d v="2018-05-17T00:00:00"/>
    <n v="2007"/>
    <x v="5"/>
    <s v="89 min"/>
    <n v="89"/>
    <n v="89"/>
    <n v="111.61917330370842"/>
    <s v=""/>
    <s v="Stand-Up Comedy"/>
    <s v="Stand-Up Comedy"/>
    <s v="Stand-Up Comedy"/>
    <n v="1"/>
  </r>
  <r>
    <n v="4884"/>
    <s v="s4884"/>
    <x v="0"/>
    <s v="Si saben c√≥mo me pongo ¬øp√° qu√© me invitan?"/>
    <s v="Fernando Ayll√≥n"/>
    <s v="Ricardo Quevedo, Iv√°n Mar√≠n, Freddy Beltr√°n, Nelson Polan√≠a, Fabiola Posada, Liss Pereira, Jessica Sanjuan, Lina Cardona"/>
    <n v="8"/>
    <s v="Colombia"/>
    <s v="Colombia"/>
    <n v="1"/>
    <d v="2018-05-03T00:00:00"/>
    <n v="2018"/>
    <x v="5"/>
    <s v="89 min"/>
    <n v="89"/>
    <n v="89"/>
    <n v="111.61917330370842"/>
    <s v=""/>
    <s v="Comedies, International Movies"/>
    <s v="Comedies"/>
    <s v="Comedies, International Movies"/>
    <n v="2"/>
  </r>
  <r>
    <n v="5017"/>
    <s v="s5017"/>
    <x v="0"/>
    <s v="Trailer Park Boys Live at the North Pole"/>
    <s v="Mike Smith, John Paul Tremblay, Robb Wells"/>
    <s v="Mike Smith, John Paul Tremblay, Robb Wells, John Dunsworth, Pat Roach, Jacob Rolfe, Marguerite McNeil, Doug Barron, Paul Doucette, Gareth Meagher"/>
    <n v="10"/>
    <s v="Canada"/>
    <s v="Canada"/>
    <n v="1"/>
    <d v="2018-03-01T00:00:00"/>
    <n v="2014"/>
    <x v="5"/>
    <s v="89 min"/>
    <n v="89"/>
    <n v="89"/>
    <n v="111.61917330370842"/>
    <s v=""/>
    <s v="Movies"/>
    <s v="Movies"/>
    <s v="Movies"/>
    <n v="1"/>
  </r>
  <r>
    <n v="5130"/>
    <s v="s5130"/>
    <x v="0"/>
    <s v="El Camino Christmas"/>
    <s v="David E. Talbert"/>
    <s v="Jessica Alba, Tim Allen, Dax Shepard, Vincent D'Onofrio, Luke Grimes, Kurtwood Smith, Michelle Mylett"/>
    <n v="7"/>
    <s v="United States"/>
    <s v="United States"/>
    <n v="1"/>
    <d v="2017-12-08T00:00:00"/>
    <n v="2017"/>
    <x v="5"/>
    <s v="89 min"/>
    <n v="89"/>
    <n v="89"/>
    <n v="111.61917330370842"/>
    <s v=""/>
    <s v="Comedies, Dramas"/>
    <s v="Comedies"/>
    <s v="Comedies, Dramas"/>
    <n v="2"/>
  </r>
  <r>
    <n v="5230"/>
    <s v="s5230"/>
    <x v="0"/>
    <s v="Bomb Scared"/>
    <s v="Borja Cobeaga"/>
    <s v="Javier C√°mara, Juli√°n L√≥pez, Miren Ibarguren, Gorka Otxoa, Tina S√°inz, Ram√≥n Barea"/>
    <n v="6"/>
    <s v="Spain"/>
    <s v="Spain"/>
    <n v="1"/>
    <d v="2017-10-12T00:00:00"/>
    <n v="2017"/>
    <x v="5"/>
    <s v="89 min"/>
    <n v="89"/>
    <n v="89"/>
    <n v="111.61917330370842"/>
    <s v=""/>
    <s v="Comedies, Independent Movies, International Movies"/>
    <s v="Comedies"/>
    <s v="Comedies, Independent Movies, International Movies"/>
    <n v="3"/>
  </r>
  <r>
    <n v="5307"/>
    <s v="s5307"/>
    <x v="0"/>
    <s v="Offline - Das leben ist kein bonuslevel"/>
    <s v="Florian Schnell"/>
    <s v="Moritz Jahn, Mala Emde, Ugur Ekeroglu, David Sch√ºtter, Hannes Wegener, Yung Ngo, Kida Khodr Ramadan"/>
    <n v="7"/>
    <s v="Germany"/>
    <s v="Germany"/>
    <n v="1"/>
    <d v="2017-09-01T00:00:00"/>
    <n v="2016"/>
    <x v="5"/>
    <s v="89 min"/>
    <n v="89"/>
    <n v="89"/>
    <n v="111.61917330370842"/>
    <s v=""/>
    <s v="Action &amp; Adventure, Comedies, International Movies"/>
    <s v="Action &amp; Adventure"/>
    <s v="Action &amp; Adventure, Comedies, International Movies"/>
    <n v="3"/>
  </r>
  <r>
    <n v="5377"/>
    <s v="s5377"/>
    <x v="0"/>
    <s v="Chasing Coral"/>
    <s v="Jeff Orlowski"/>
    <m/>
    <n v="0"/>
    <s v="United States"/>
    <s v="United States"/>
    <n v="1"/>
    <d v="2017-07-14T00:00:00"/>
    <n v="2017"/>
    <x v="6"/>
    <s v="89 min"/>
    <n v="89"/>
    <n v="89"/>
    <n v="111.61917330370842"/>
    <s v=""/>
    <s v="Documentaries"/>
    <s v="Documentaries"/>
    <s v="Documentaries"/>
    <n v="1"/>
  </r>
  <r>
    <n v="5420"/>
    <s v="s5420"/>
    <x v="0"/>
    <s v="You Get Me"/>
    <s v="Brent Bonacorso"/>
    <s v="Bella Thorne, Halston Sage, Taylor John Smith, Nash Grier, Anna Akana, Kathryn Morris, Brigid Brannagh, Kimberly Williams-Paisley, Tyler Hanson"/>
    <n v="9"/>
    <s v="United States"/>
    <s v="United States"/>
    <n v="1"/>
    <d v="2017-06-23T00:00:00"/>
    <n v="2017"/>
    <x v="5"/>
    <s v="89 min"/>
    <n v="89"/>
    <n v="89"/>
    <n v="111.61917330370842"/>
    <s v=""/>
    <s v="Dramas, Thrillers"/>
    <s v="Dramas"/>
    <s v="Dramas, Thrillers"/>
    <n v="2"/>
  </r>
  <r>
    <n v="5454"/>
    <s v="s5454"/>
    <x v="0"/>
    <s v="Little Boxes"/>
    <s v="Rob Meyer"/>
    <s v="Melanie Lynskey, Nelsan Ellis, Armani Jackson, Oona Laurence, Janeane Garofalo, Christine Taylor, Nadia Dajani, Veanne Cox, Will Janowitz, Julie Hays"/>
    <n v="10"/>
    <s v="United States"/>
    <s v="United States"/>
    <n v="1"/>
    <d v="2017-06-01T00:00:00"/>
    <n v="2016"/>
    <x v="5"/>
    <s v="89 min"/>
    <n v="89"/>
    <n v="89"/>
    <n v="111.61917330370842"/>
    <s v=""/>
    <s v="Comedies, Dramas, Independent Movies"/>
    <s v="Comedies"/>
    <s v="Comedies, Dramas, Independent Movies"/>
    <n v="3"/>
  </r>
  <r>
    <n v="5506"/>
    <s v="s5506"/>
    <x v="0"/>
    <s v="Loev"/>
    <s v="Sudhanshu Saria"/>
    <s v="Shiv Pandit, Dhruv Ganesh, Siddharth Menon, Rishabh Chaddha"/>
    <n v="4"/>
    <s v="India"/>
    <s v="India"/>
    <n v="1"/>
    <d v="2017-05-01T00:00:00"/>
    <n v="2015"/>
    <x v="5"/>
    <s v="89 min"/>
    <n v="89"/>
    <n v="89"/>
    <n v="111.61917330370842"/>
    <s v=""/>
    <s v="Dramas, Independent Movies, International Movies"/>
    <s v="Dramas"/>
    <s v="Dramas, Independent Movies, International Movies"/>
    <n v="3"/>
  </r>
  <r>
    <n v="5541"/>
    <s v="s5541"/>
    <x v="0"/>
    <s v="Win It All"/>
    <s v="Joe Swanberg"/>
    <s v="Jake Johnson, Aislinn Derbez, Joe Lo Truglio, Keegan-Michael Key, Nicky Excitement"/>
    <n v="5"/>
    <s v="United States"/>
    <s v="United States"/>
    <n v="1"/>
    <d v="2017-04-07T00:00:00"/>
    <n v="2017"/>
    <x v="5"/>
    <s v="89 min"/>
    <n v="89"/>
    <n v="89"/>
    <n v="111.61917330370842"/>
    <s v=""/>
    <s v="Comedies, Independent Movies, Romantic Movies"/>
    <s v="Comedies"/>
    <s v="Comedies, Independent Movies, Romantic Movies"/>
    <n v="3"/>
  </r>
  <r>
    <n v="5697"/>
    <s v="s5697"/>
    <x v="0"/>
    <s v="1000 Rupee Note"/>
    <s v="Shrihari Sathe"/>
    <s v="Usha Naik, Sandeep Pathak, Shrikant Yadav, Ganesh Yadav, Pooja Nayak, Devendra Gaikwad"/>
    <n v="6"/>
    <s v="India"/>
    <s v="India"/>
    <n v="1"/>
    <d v="2016-12-01T00:00:00"/>
    <n v="2014"/>
    <x v="1"/>
    <s v="89 min"/>
    <n v="89"/>
    <n v="89"/>
    <n v="111.61917330370842"/>
    <s v=""/>
    <s v="Dramas, International Movies"/>
    <s v="Dramas"/>
    <s v="Dramas, International Movies"/>
    <n v="2"/>
  </r>
  <r>
    <n v="5738"/>
    <s v="s5738"/>
    <x v="0"/>
    <s v="I Am the Pretty Thing That Lives in the House"/>
    <s v="Osgood Perkins"/>
    <s v="Ruth Wilson, Bob Balaban, Lucy Boynton, Paula Prentiss"/>
    <n v="4"/>
    <s v="Canada"/>
    <s v="Canada, United States"/>
    <n v="2"/>
    <d v="2016-10-28T00:00:00"/>
    <n v="2016"/>
    <x v="1"/>
    <s v="89 min"/>
    <n v="89"/>
    <n v="89"/>
    <n v="111.61917330370842"/>
    <s v=""/>
    <s v="Horror Movies, International Movies, Thrillers"/>
    <s v="Horror Movies"/>
    <s v="Horror Movies, International Movies, Thrillers"/>
    <n v="3"/>
  </r>
  <r>
    <n v="5793"/>
    <s v="s5793"/>
    <x v="0"/>
    <s v="ARQ"/>
    <s v="Tony Elliott"/>
    <s v="Robbie Amell, Rachael Taylor, Shaun Benson, Gray Powell, Jacob Neayem, Adam Butcher, Tantoo Cardinal"/>
    <n v="7"/>
    <s v="Canada"/>
    <s v="Canada, United States"/>
    <n v="2"/>
    <d v="2016-09-16T00:00:00"/>
    <n v="2016"/>
    <x v="5"/>
    <s v="89 min"/>
    <n v="89"/>
    <n v="89"/>
    <n v="111.61917330370842"/>
    <s v=""/>
    <s v="International Movies, Sci-Fi &amp; Fantasy, Thrillers"/>
    <s v="International Movies"/>
    <s v="International Movies, Sci-Fi &amp; Fantasy, Thrillers"/>
    <n v="3"/>
  </r>
  <r>
    <n v="5980"/>
    <s v="s5980"/>
    <x v="0"/>
    <s v="1 Chance 2 Dance"/>
    <s v="Adam Deyoe"/>
    <s v="Lexi Giovagnoli, Justin Ray, Rae Latt, Poonam Basu, Teresa Biter, Kalilah Harris, Alexia Dox, Adam Powell, Sean McBride"/>
    <n v="9"/>
    <s v="United States"/>
    <s v="United States"/>
    <n v="1"/>
    <d v="2017-07-01T00:00:00"/>
    <n v="2014"/>
    <x v="6"/>
    <s v="89 min"/>
    <n v="89"/>
    <n v="89"/>
    <n v="111.61917330370842"/>
    <s v=""/>
    <s v="Dramas, Romantic Movies"/>
    <s v="Dramas"/>
    <s v="Dramas, Romantic Movies"/>
    <n v="2"/>
  </r>
  <r>
    <n v="5992"/>
    <s v="s5992"/>
    <x v="0"/>
    <s v="14 Cameras"/>
    <s v="Scott Hussion, Seth Fuller"/>
    <s v="Neville Archambault, Amber Midthunder, Brytnee Ratledge, Hank Rogerson, Chelsea Edmundson, John-Paul Howard, Lora Martinez-Cunningham, Brianne Moncrief"/>
    <n v="8"/>
    <s v="United States"/>
    <s v="United States"/>
    <n v="1"/>
    <d v="2018-10-27T00:00:00"/>
    <n v="2018"/>
    <x v="5"/>
    <s v="89 min"/>
    <n v="89"/>
    <n v="89"/>
    <n v="111.61917330370842"/>
    <s v=""/>
    <s v="Horror Movies, Thrillers"/>
    <s v="Horror Movies"/>
    <s v="Horror Movies, Thrillers"/>
    <n v="2"/>
  </r>
  <r>
    <n v="6059"/>
    <s v="s6059"/>
    <x v="0"/>
    <s v="A Sort of Homecoming"/>
    <s v="Maria Burton"/>
    <s v="Laura Marano, Parker Mack, Katherine McNamara, Marcus Lyle Brown, Shayne Topp, Michelle Clunie, Kathleen Wilhoite"/>
    <n v="7"/>
    <s v="United States"/>
    <s v="United States"/>
    <n v="1"/>
    <d v="2017-08-01T00:00:00"/>
    <n v="2015"/>
    <x v="6"/>
    <s v="89 min"/>
    <n v="89"/>
    <n v="89"/>
    <n v="111.61917330370842"/>
    <s v=""/>
    <s v="Dramas, Independent Movies"/>
    <s v="Dramas"/>
    <s v="Dramas, Independent Movies"/>
    <n v="2"/>
  </r>
  <r>
    <n v="6084"/>
    <s v="s6084"/>
    <x v="0"/>
    <s v="Acapulco La vida va"/>
    <s v="Alfonso Serrano Maturino"/>
    <s v="Patricio Castillo, Sergio Bustamante, Alejandro Su√°rez, Luz Mar√≠a Jerez, Bob Isaacs, Tere Monroy"/>
    <n v="6"/>
    <s v="Mexico"/>
    <s v="Mexico"/>
    <n v="1"/>
    <d v="2017-06-03T00:00:00"/>
    <n v="2016"/>
    <x v="5"/>
    <s v="89 min"/>
    <n v="89"/>
    <n v="89"/>
    <n v="111.61917330370842"/>
    <s v=""/>
    <s v="Comedies, Dramas, International Movies"/>
    <s v="Comedies"/>
    <s v="Comedies, Dramas, International Movies"/>
    <n v="3"/>
  </r>
  <r>
    <n v="6099"/>
    <s v="s6099"/>
    <x v="0"/>
    <s v="Aftershock"/>
    <s v="Nicol√°s L√≥pez"/>
    <s v="Eli Roth, Andrea Osv√°rt, Ariel Levy, Natasha Yarovenko, Nicol√°s Mart√≠nez, Lorenza Izzo, Marcial Tagle, Ram√≥n Llao, Ignacia Allamand, Paz Bascu√±√°n"/>
    <n v="10"/>
    <s v="United States"/>
    <s v="United States, Chile"/>
    <n v="2"/>
    <d v="2018-03-07T00:00:00"/>
    <n v="2012"/>
    <x v="12"/>
    <s v="89 min"/>
    <n v="89"/>
    <n v="89"/>
    <n v="111.61917330370842"/>
    <s v=""/>
    <s v="Action &amp; Adventure, Horror Movies"/>
    <s v="Action &amp; Adventure"/>
    <s v="Action &amp; Adventure, Horror Movies"/>
    <n v="2"/>
  </r>
  <r>
    <n v="6115"/>
    <s v="s6115"/>
    <x v="0"/>
    <s v="Alive and Kicking"/>
    <s v="Susan Glatzer"/>
    <m/>
    <n v="0"/>
    <s v="Sweden"/>
    <s v="Sweden, United States"/>
    <n v="2"/>
    <d v="2017-08-10T00:00:00"/>
    <n v="2016"/>
    <x v="1"/>
    <s v="89 min"/>
    <n v="89"/>
    <n v="89"/>
    <n v="111.61917330370842"/>
    <s v=""/>
    <s v="Documentaries"/>
    <s v="Documentaries"/>
    <s v="Documentaries"/>
    <n v="1"/>
  </r>
  <r>
    <n v="6179"/>
    <s v="s6179"/>
    <x v="0"/>
    <s v="Apache Warrior"/>
    <s v="David Salzberg, Christian Tureaud"/>
    <m/>
    <n v="0"/>
    <s v="United States"/>
    <s v="United States"/>
    <n v="1"/>
    <d v="2019-11-01T00:00:00"/>
    <n v="2017"/>
    <x v="5"/>
    <s v="89 min"/>
    <n v="89"/>
    <n v="89"/>
    <n v="111.61917330370842"/>
    <s v=""/>
    <s v="Documentaries"/>
    <s v="Documentaries"/>
    <s v="Documentaries"/>
    <n v="1"/>
  </r>
  <r>
    <n v="6261"/>
    <s v="s6261"/>
    <x v="0"/>
    <s v="Bean: The Ultimate Disaster Movie"/>
    <s v="Mel Smith"/>
    <s v="Rowan Atkinson, Peter MacNicol, John Mills, Pamela Reed, Harris Yulin, Burt Reynolds, Larry Drake, Danny Goldring, Johnny Galecki, Chris Ellis, Andrew Lawrence, Peter Egan, Peter Capaldi, June Brown, Peter James, Sandra Oh"/>
    <n v="16"/>
    <s v="United Kingdom"/>
    <s v="United Kingdom, United States"/>
    <n v="2"/>
    <d v="2018-08-01T00:00:00"/>
    <n v="1997"/>
    <x v="2"/>
    <s v="89 min"/>
    <n v="89"/>
    <n v="89"/>
    <n v="111.61917330370842"/>
    <s v=""/>
    <s v="Comedies, International Movies"/>
    <s v="Comedies"/>
    <s v="Comedies, International Movies"/>
    <n v="2"/>
  </r>
  <r>
    <n v="6356"/>
    <s v="s6356"/>
    <x v="0"/>
    <s v="Bombshell: The Hedy Lamarr Story"/>
    <s v="Alexandra Dean"/>
    <s v="Hedy Lamarr"/>
    <n v="1"/>
    <s v="United States"/>
    <s v="United States"/>
    <n v="1"/>
    <d v="2018-05-31T00:00:00"/>
    <n v="2017"/>
    <x v="1"/>
    <s v="89 min"/>
    <n v="89"/>
    <n v="89"/>
    <n v="111.61917330370842"/>
    <s v=""/>
    <s v="Documentaries"/>
    <s v="Documentaries"/>
    <s v="Documentaries"/>
    <n v="1"/>
  </r>
  <r>
    <n v="6497"/>
    <s v="s6497"/>
    <x v="0"/>
    <s v="Cleopatra Jones"/>
    <s v="Jack Starrett"/>
    <s v="Tamara Dobson, Bernie Casey, BrendaSykes, Esther Rolle, Shelley Winters"/>
    <n v="5"/>
    <s v="United States"/>
    <s v="United States"/>
    <n v="1"/>
    <d v="2019-11-01T00:00:00"/>
    <n v="1973"/>
    <x v="7"/>
    <s v="89 min"/>
    <n v="89"/>
    <n v="89"/>
    <n v="111.61917330370842"/>
    <s v=""/>
    <s v="Action &amp; Adventure, Classic Movies"/>
    <s v="Action &amp; Adventure"/>
    <s v="Action &amp; Adventure, Classic Movies"/>
    <n v="2"/>
  </r>
  <r>
    <n v="6624"/>
    <s v="s6624"/>
    <x v="0"/>
    <s v="Domino"/>
    <s v="Brian De Palma"/>
    <s v="Nikolaj Coster-Waldau, Carice van Houten, Eriq Ebouaney, Guy Pearce, Mohammed Azaay, S√∏ren Malling, Paprika Steen, Helena Kaittani"/>
    <n v="8"/>
    <s v="Denmark"/>
    <s v="Denmark, France, Belgium, Italy, Netherlands, United States, United Kingdom"/>
    <n v="7"/>
    <d v="2019-09-28T00:00:00"/>
    <n v="2019"/>
    <x v="12"/>
    <s v="89 min"/>
    <n v="89"/>
    <n v="89"/>
    <n v="111.61917330370842"/>
    <s v=""/>
    <s v="International Movies, Thrillers"/>
    <s v="International Movies"/>
    <s v="International Movies, Thrillers"/>
    <n v="2"/>
  </r>
  <r>
    <n v="6650"/>
    <s v="s6650"/>
    <x v="0"/>
    <s v="Dries"/>
    <s v="Reiner Holzemer"/>
    <s v="Dries Van Noten"/>
    <n v="1"/>
    <s v="Germany"/>
    <s v="Germany, Belgium"/>
    <n v="2"/>
    <d v="2018-01-01T00:00:00"/>
    <n v="2017"/>
    <x v="6"/>
    <s v="89 min"/>
    <n v="89"/>
    <n v="89"/>
    <n v="111.61917330370842"/>
    <s v=""/>
    <s v="Documentaries, International Movies"/>
    <s v="Documentaries"/>
    <s v="Documentaries, International Movies"/>
    <n v="2"/>
  </r>
  <r>
    <n v="6731"/>
    <s v="s6731"/>
    <x v="0"/>
    <s v="Face 2 Face"/>
    <s v="Matt Toronto"/>
    <s v="Daniela Bobadilla, Daniel Amerman, Kevin McCorkle, Mary Gordon Murray, Emily Jordan, Karrie Cox, Nicholas James Reilly, Enspirit, Sheldon A. Smith, Michael Soulema"/>
    <n v="10"/>
    <s v="United States"/>
    <s v="United States"/>
    <n v="1"/>
    <d v="2018-01-15T00:00:00"/>
    <n v="2017"/>
    <x v="5"/>
    <s v="89 min"/>
    <n v="89"/>
    <n v="89"/>
    <n v="111.61917330370842"/>
    <s v=""/>
    <s v="Dramas, Independent Movies"/>
    <s v="Dramas"/>
    <s v="Dramas, Independent Movies"/>
    <n v="2"/>
  </r>
  <r>
    <n v="6868"/>
    <s v="s6868"/>
    <x v="0"/>
    <s v="Goldie"/>
    <s v="Sam de Jong"/>
    <s v="Slick Woods, George Sample III, Shaquila Angela Griszell, Danny Hoch, Khris Davis, Jazmyn Davis, Alana Tyler-Tomkins, Fran Jaye"/>
    <n v="8"/>
    <s v="United States"/>
    <s v="United States"/>
    <n v="1"/>
    <d v="2020-06-22T00:00:00"/>
    <n v="2019"/>
    <x v="5"/>
    <s v="89 min"/>
    <n v="89"/>
    <n v="89"/>
    <n v="111.61917330370842"/>
    <s v=""/>
    <s v="Dramas"/>
    <s v="Dramas"/>
    <s v="Dramas"/>
    <n v="1"/>
  </r>
  <r>
    <n v="6939"/>
    <s v="s6939"/>
    <x v="0"/>
    <s v="Haunters: The Art of the Scare"/>
    <s v="Jon Schnitzer"/>
    <m/>
    <n v="0"/>
    <s v="United States"/>
    <s v="United States"/>
    <n v="1"/>
    <d v="2018-01-02T00:00:00"/>
    <n v="2017"/>
    <x v="5"/>
    <s v="89 min"/>
    <n v="89"/>
    <n v="89"/>
    <n v="111.61917330370842"/>
    <s v=""/>
    <s v="Documentaries, Horror Movies"/>
    <s v="Documentaries"/>
    <s v="Documentaries, Horror Movies"/>
    <n v="2"/>
  </r>
  <r>
    <n v="6945"/>
    <s v="s6945"/>
    <x v="0"/>
    <s v="He Named Me Malala"/>
    <s v="Davis Guggenheim"/>
    <s v="Malala Yousafzai"/>
    <n v="1"/>
    <s v="United States"/>
    <s v="United States, United Arab Emirates"/>
    <n v="2"/>
    <d v="2018-06-01T00:00:00"/>
    <n v="2015"/>
    <x v="2"/>
    <s v="89 min"/>
    <n v="89"/>
    <n v="89"/>
    <n v="111.61917330370842"/>
    <s v=""/>
    <s v="Documentaries"/>
    <s v="Documentaries"/>
    <s v="Documentaries"/>
    <n v="1"/>
  </r>
  <r>
    <n v="6946"/>
    <s v="s6946"/>
    <x v="0"/>
    <s v="He's Out There"/>
    <s v="Quinn Lasher"/>
    <s v="Yvonne Strahovski, Anna Pniowsky, Abigail Pniowsky, Ryan McDonald, Justin Bruening, Julian Bailey"/>
    <n v="6"/>
    <s v="United States"/>
    <s v="United States"/>
    <n v="1"/>
    <d v="2019-01-12T00:00:00"/>
    <n v="2018"/>
    <x v="12"/>
    <s v="89 min"/>
    <n v="89"/>
    <n v="89"/>
    <n v="111.61917330370842"/>
    <s v=""/>
    <s v="Horror Movies, Thrillers"/>
    <s v="Horror Movies"/>
    <s v="Horror Movies, Thrillers"/>
    <n v="2"/>
  </r>
  <r>
    <n v="6963"/>
    <s v="s6963"/>
    <x v="0"/>
    <s v="Hero"/>
    <s v="Corey Yuen"/>
    <s v="Takeshi Kaneshiro, Yuen Biao, Valerie Chow, Jessica Hester Hsuan, Tak Yuen, Wah Yuen, Corey Yuen"/>
    <n v="7"/>
    <s v="Hong Kong"/>
    <s v="Hong Kong, China"/>
    <n v="2"/>
    <d v="2018-08-01T00:00:00"/>
    <n v="1997"/>
    <x v="5"/>
    <s v="89 min"/>
    <n v="89"/>
    <n v="89"/>
    <n v="111.61917330370842"/>
    <s v=""/>
    <s v="Action &amp; Adventure, International Movies"/>
    <s v="Action &amp; Adventure"/>
    <s v="Action &amp; Adventure, International Movies"/>
    <n v="2"/>
  </r>
  <r>
    <n v="7045"/>
    <s v="s7045"/>
    <x v="0"/>
    <s v="I Don't Know How She Does It"/>
    <s v="Douglas McGrath"/>
    <s v="Sarah Jessica Parker, Pierce Brosnan, Greg Kinnear, Christina Hendricks, Kelsey Grammer, Seth Meyers, Olivia Munn, Jane Curtin, Mark Blum, Busy Philipps, Sarah Shahi, Jessica Szohr"/>
    <n v="12"/>
    <s v="United States"/>
    <s v="United States"/>
    <n v="1"/>
    <d v="2019-03-23T00:00:00"/>
    <n v="2011"/>
    <x v="2"/>
    <s v="89 min"/>
    <n v="89"/>
    <n v="89"/>
    <n v="111.61917330370842"/>
    <s v=""/>
    <s v="Comedies"/>
    <s v="Comedies"/>
    <s v="Comedies"/>
    <n v="1"/>
  </r>
  <r>
    <n v="7062"/>
    <s v="s7062"/>
    <x v="0"/>
    <s v="In The Deep"/>
    <s v="Johannes Roberts"/>
    <s v="Mandy Moore, Claire Holt, Matthew Modine, Chris Johnson, Yani Gellman, Santiago Segura"/>
    <n v="6"/>
    <s v="United Kingdom"/>
    <s v="United Kingdom, United States, Dominican Republic"/>
    <n v="3"/>
    <d v="2018-01-10T00:00:00"/>
    <n v="2017"/>
    <x v="2"/>
    <s v="89 min"/>
    <n v="89"/>
    <n v="89"/>
    <n v="111.61917330370842"/>
    <s v=""/>
    <s v="Horror Movies, International Movies, Thrillers"/>
    <s v="Horror Movies"/>
    <s v="Horror Movies, International Movies, Thrillers"/>
    <n v="3"/>
  </r>
  <r>
    <n v="7064"/>
    <s v="s7064"/>
    <x v="0"/>
    <s v="Incoming"/>
    <s v="Eric Zaragosa"/>
    <s v="Scott Adkins, Aaron McCusker, Vahldin Prelic, Lukas Loughran, Michelle Lehane, Alaa Seif, Milan Kovacevic, Arkie Reece, Vladimir Alenikov, Dominic Power"/>
    <n v="10"/>
    <s v="Serbia"/>
    <s v="Serbia, United States"/>
    <n v="2"/>
    <d v="2018-10-26T00:00:00"/>
    <n v="2019"/>
    <x v="5"/>
    <s v="89 min"/>
    <n v="89"/>
    <n v="89"/>
    <n v="111.61917330370842"/>
    <s v=""/>
    <s v="Action &amp; Adventure, Sci-Fi &amp; Fantasy"/>
    <s v="Action &amp; Adventure"/>
    <s v="Action &amp; Adventure, Sci-Fi &amp; Fantasy"/>
    <n v="2"/>
  </r>
  <r>
    <n v="7179"/>
    <s v="s7179"/>
    <x v="0"/>
    <s v="Kevin Hart: Laugh at My Pain"/>
    <s v="Leslie Small, Tim Story"/>
    <s v="Kevin Hart"/>
    <n v="1"/>
    <s v="United States"/>
    <s v="United States"/>
    <n v="1"/>
    <d v="2018-10-01T00:00:00"/>
    <n v="2011"/>
    <x v="12"/>
    <s v="89 min"/>
    <n v="89"/>
    <n v="89"/>
    <n v="111.61917330370842"/>
    <s v=""/>
    <s v="Stand-Up Comedy"/>
    <s v="Stand-Up Comedy"/>
    <s v="Stand-Up Comedy"/>
    <n v="1"/>
  </r>
  <r>
    <n v="7299"/>
    <s v="s7299"/>
    <x v="0"/>
    <s v="Life After Beth"/>
    <s v="Jeff Baena"/>
    <s v="Aubrey Plaza, Dane DeHaan, John C. Reilly, Molly Shannon, Cheryl Hines, Paul Reiser, Matthew Gray Gubler, Anna Kendrick, Paul Weitz"/>
    <n v="9"/>
    <s v="United States"/>
    <s v="United States"/>
    <n v="1"/>
    <d v="2018-07-21T00:00:00"/>
    <n v="2014"/>
    <x v="12"/>
    <s v="89 min"/>
    <n v="89"/>
    <n v="89"/>
    <n v="111.61917330370842"/>
    <s v=""/>
    <s v="Comedies, Horror Movies, Independent Movies"/>
    <s v="Comedies"/>
    <s v="Comedies, Horror Movies, Independent Movies"/>
    <n v="3"/>
  </r>
  <r>
    <n v="7399"/>
    <s v="s7399"/>
    <x v="0"/>
    <s v="Manolo: The Boy Who Made Shoes for Lizards"/>
    <s v="Michael Roberts"/>
    <s v="Manolo Blahnik, Anna Wintour, Andr√© Leon Talley, Paloma Picasso, Candace Bushnell, Iman, Rihanna, Naomi Campbell, Isaac Mizrahi, Rupert Everett, Sofia Coppola, John Galliano"/>
    <n v="12"/>
    <s v="United Kingdom"/>
    <s v="United Kingdom"/>
    <n v="1"/>
    <d v="2018-01-15T00:00:00"/>
    <n v="2017"/>
    <x v="5"/>
    <s v="89 min"/>
    <n v="89"/>
    <n v="89"/>
    <n v="111.61917330370842"/>
    <s v=""/>
    <s v="Documentaries, International Movies"/>
    <s v="Documentaries"/>
    <s v="Documentaries, International Movies"/>
    <n v="2"/>
  </r>
  <r>
    <n v="7402"/>
    <s v="s7402"/>
    <x v="0"/>
    <s v="Mantra"/>
    <s v="Nicholas Kharkongor"/>
    <s v="Rajat Kapoor, Lushin Dubey, Kalki Koechlin, Shiv Pandit, Adil Hussain, Rohan Joshi, Yuri Suri, Maya Krishna Rao"/>
    <n v="8"/>
    <s v="India"/>
    <s v="India"/>
    <n v="1"/>
    <d v="2017-12-15T00:00:00"/>
    <n v="2017"/>
    <x v="1"/>
    <s v="89 min"/>
    <n v="89"/>
    <n v="89"/>
    <n v="111.61917330370842"/>
    <s v=""/>
    <s v="Dramas, Independent Movies, International Movies"/>
    <s v="Dramas"/>
    <s v="Dramas, Independent Movies, International Movies"/>
    <n v="3"/>
  </r>
  <r>
    <n v="7579"/>
    <s v="s7579"/>
    <x v="0"/>
    <s v="Never Heard"/>
    <s v="Josh Webber"/>
    <s v="Romeo Miller, David Banner, Robin Givens, Karrueche Tran, Dijon Talton, Dorien Wilson, Karen Abercrombie, Kandi Burruss, Brian White, Jackie Long"/>
    <n v="10"/>
    <s v="United States"/>
    <s v="United States"/>
    <n v="1"/>
    <d v="2019-02-15T00:00:00"/>
    <n v="2018"/>
    <x v="6"/>
    <s v="89 min"/>
    <n v="89"/>
    <n v="89"/>
    <n v="111.61917330370842"/>
    <s v=""/>
    <s v="Dramas, Faith &amp; Spirituality"/>
    <s v="Dramas"/>
    <s v="Dramas, Faith &amp; Spirituality"/>
    <n v="2"/>
  </r>
  <r>
    <n v="7595"/>
    <s v="s7595"/>
    <x v="0"/>
    <s v="Norm of the North: Family Vacation"/>
    <s v="Anthony Bell"/>
    <s v="Andrew Toth, Lisa Durupt, Jonathan Holmes, Paul Dobson, Cole Howard, Brian Drummond, Jennifer Cameron"/>
    <n v="7"/>
    <s v="United States"/>
    <s v="United States"/>
    <n v="1"/>
    <d v="2020-05-25T00:00:00"/>
    <n v="2020"/>
    <x v="8"/>
    <s v="89 min"/>
    <n v="89"/>
    <n v="89"/>
    <n v="111.61917330370842"/>
    <s v=""/>
    <s v="Children &amp; Family Movies"/>
    <s v="Children &amp; Family Movies"/>
    <s v="Children &amp; Family Movies"/>
    <n v="1"/>
  </r>
  <r>
    <n v="7652"/>
    <s v="s7652"/>
    <x v="0"/>
    <s v="On the Wrong Track"/>
    <s v="Clarence Yiu-leung Fok"/>
    <s v="Andy Lau, Yim Chau-wah, Wai Yee Chan, Prudence Liew, Poon Wang Ban, Hua Yueh, Wong Kung-miu"/>
    <n v="7"/>
    <s v="Hong Kong"/>
    <s v="Hong Kong"/>
    <n v="1"/>
    <d v="2018-08-02T00:00:00"/>
    <n v="1983"/>
    <x v="1"/>
    <s v="89 min"/>
    <n v="89"/>
    <n v="89"/>
    <n v="111.61917330370842"/>
    <s v=""/>
    <s v="Action &amp; Adventure, International Movies"/>
    <s v="Action &amp; Adventure"/>
    <s v="Action &amp; Adventure, International Movies"/>
    <n v="2"/>
  </r>
  <r>
    <n v="7665"/>
    <s v="s7665"/>
    <x v="0"/>
    <s v="One More Shot"/>
    <s v="Noah Moskin"/>
    <m/>
    <n v="0"/>
    <s v="United States"/>
    <s v="United States"/>
    <n v="1"/>
    <d v="2018-01-15T00:00:00"/>
    <n v="2017"/>
    <x v="5"/>
    <s v="89 min"/>
    <n v="89"/>
    <n v="89"/>
    <n v="111.61917330370842"/>
    <s v=""/>
    <s v="Documentaries"/>
    <s v="Documentaries"/>
    <s v="Documentaries"/>
    <n v="1"/>
  </r>
  <r>
    <n v="7692"/>
    <s v="s7692"/>
    <x v="0"/>
    <s v="Paathi"/>
    <s v="Chandran Narikode"/>
    <s v="Indrans, Joy Mathew, Kalabhavan Shajohn, Sasi Kalinga, Santhosh Keezhattoor, Valsala Menon, Seema G. Nair, Parvathi T"/>
    <n v="8"/>
    <s v="India"/>
    <s v="India"/>
    <n v="1"/>
    <d v="2018-07-01T00:00:00"/>
    <n v="2017"/>
    <x v="1"/>
    <s v="89 min"/>
    <n v="89"/>
    <n v="89"/>
    <n v="111.61917330370842"/>
    <s v=""/>
    <s v="Dramas, International Movies"/>
    <s v="Dramas"/>
    <s v="Dramas, International Movies"/>
    <n v="2"/>
  </r>
  <r>
    <n v="7704"/>
    <s v="s7704"/>
    <x v="0"/>
    <s v="Paper Year"/>
    <s v="Rebecca Addelman"/>
    <s v="Hamish Linklater, Eve Hewson, Avan Jogia, Andie MacDowell"/>
    <n v="4"/>
    <s v="Canada"/>
    <s v="Canada"/>
    <n v="1"/>
    <d v="2019-04-20T00:00:00"/>
    <n v="2018"/>
    <x v="5"/>
    <s v="89 min"/>
    <n v="89"/>
    <n v="89"/>
    <n v="111.61917330370842"/>
    <s v=""/>
    <s v="Dramas, Independent Movies, Romantic Movies"/>
    <s v="Dramas"/>
    <s v="Dramas, Independent Movies, Romantic Movies"/>
    <n v="3"/>
  </r>
  <r>
    <n v="7725"/>
    <s v="s7725"/>
    <x v="0"/>
    <s v="Penelope"/>
    <s v="Mark Palansky"/>
    <s v="Christina Ricci, James McAvoy, Catherine O'Hara, Peter Dinklage, Simon Woods"/>
    <n v="5"/>
    <s v="United Kingdom"/>
    <s v="United Kingdom, United States"/>
    <n v="2"/>
    <d v="2019-04-01T00:00:00"/>
    <n v="2006"/>
    <x v="7"/>
    <s v="89 min"/>
    <n v="89"/>
    <n v="89"/>
    <n v="111.61917330370842"/>
    <s v=""/>
    <s v="Children &amp; Family Movies, Comedies, Romantic Movies"/>
    <s v="Children &amp; Family Movies"/>
    <s v="Children &amp; Family Movies, Comedies, Romantic Movies"/>
    <n v="3"/>
  </r>
  <r>
    <n v="7805"/>
    <s v="s7805"/>
    <x v="0"/>
    <s v="Pusher"/>
    <s v="Luis Prieto"/>
    <s v="Richard Coyle, Bronson Webb, Agyness Deyn, Mem Ferda, Zlatko Buric, Paul Kaye, Bill Thomas, Neil Maskell, Daisy Lewis"/>
    <n v="9"/>
    <s v="United Kingdom"/>
    <s v="United Kingdom"/>
    <n v="1"/>
    <d v="2017-12-27T00:00:00"/>
    <n v="2012"/>
    <x v="12"/>
    <s v="89 min"/>
    <n v="89"/>
    <n v="89"/>
    <n v="111.61917330370842"/>
    <s v=""/>
    <s v="Action &amp; Adventure"/>
    <s v="Action &amp; Adventure"/>
    <s v="Action &amp; Adventure"/>
    <n v="1"/>
  </r>
  <r>
    <n v="7891"/>
    <s v="s7891"/>
    <x v="0"/>
    <s v="Room for Rent"/>
    <s v="Matthew Atkinson"/>
    <s v="Brett Gelman, Mark Little, Carla Gallo, Stephnie Weir, Patrick J. Adams, Mark McKinney"/>
    <n v="6"/>
    <s v="Canada"/>
    <s v="Canada"/>
    <n v="1"/>
    <d v="2019-03-01T00:00:00"/>
    <n v="2017"/>
    <x v="5"/>
    <s v="89 min"/>
    <n v="89"/>
    <n v="89"/>
    <n v="111.61917330370842"/>
    <s v=""/>
    <s v="Comedies, Independent Movies"/>
    <s v="Comedies"/>
    <s v="Comedies, Independent Movies"/>
    <n v="2"/>
  </r>
  <r>
    <n v="7901"/>
    <s v="s7901"/>
    <x v="0"/>
    <s v="Rumble in the Bronx"/>
    <s v="Stanley Tong"/>
    <s v="Jackie Chan, Anita Mui, Fran√ßoise Yip, Bill Tung, Marc Akerstream, Garvin Cross, Morgan Lam, Ailen Sit"/>
    <n v="8"/>
    <s v="Hong Kong"/>
    <s v="Hong Kong"/>
    <n v="1"/>
    <d v="2019-11-01T00:00:00"/>
    <n v="1995"/>
    <x v="12"/>
    <s v="89 min"/>
    <n v="89"/>
    <n v="89"/>
    <n v="111.61917330370842"/>
    <s v=""/>
    <s v="Action &amp; Adventure, Comedies, International Movies"/>
    <s v="Action &amp; Adventure"/>
    <s v="Action &amp; Adventure, Comedies, International Movies"/>
    <n v="3"/>
  </r>
  <r>
    <n v="8011"/>
    <s v="s8011"/>
    <x v="0"/>
    <s v="Shorts"/>
    <s v="Robert Rodriguez"/>
    <s v="Jimmy Bennett, Jake Short, Kat Dennings, Trevor Gagnon, Devon Gearhart, Jolie Vanier, Rebel Rodriguez, Leo Howard, Leslie Mann, Jon Cryer, William H. Macy, James Spader"/>
    <n v="12"/>
    <s v="United States"/>
    <s v="United States, United Arab Emirates"/>
    <n v="2"/>
    <d v="2019-07-01T00:00:00"/>
    <n v="2009"/>
    <x v="7"/>
    <s v="89 min"/>
    <n v="89"/>
    <n v="89"/>
    <n v="111.61917330370842"/>
    <s v=""/>
    <s v="Children &amp; Family Movies, Comedies"/>
    <s v="Children &amp; Family Movies"/>
    <s v="Children &amp; Family Movies, Comedies"/>
    <n v="2"/>
  </r>
  <r>
    <n v="8038"/>
    <s v="s8038"/>
    <x v="0"/>
    <s v="Sleepover"/>
    <s v="Joe Nussbaum"/>
    <s v="Alexa PenaVega, Mika Boorem, Jane Lynch, Sam Huntington, Sara Paxton, Brie Larson, Scout Taylor-Compton, Douglas Smith, Katija Pevec, Steve Carell, Jeff Garlin"/>
    <n v="11"/>
    <s v="United States"/>
    <s v="United States"/>
    <n v="1"/>
    <d v="2020-03-01T00:00:00"/>
    <n v="2004"/>
    <x v="7"/>
    <s v="89 min"/>
    <n v="89"/>
    <n v="89"/>
    <n v="111.61917330370842"/>
    <s v=""/>
    <s v="Comedies, Romantic Movies"/>
    <s v="Comedies"/>
    <s v="Comedies, Romantic Movies"/>
    <n v="2"/>
  </r>
  <r>
    <n v="8089"/>
    <s v="s8089"/>
    <x v="0"/>
    <s v="Step Outside"/>
    <s v="Wael Ihsan"/>
    <s v="Kareem Mahmoud Abdel Aziz, Khaled El Sawy, Ahmed Fathy, Malak Koura, Ashraf Abdel Baqi"/>
    <n v="5"/>
    <s v="Egypt"/>
    <s v="Egypt"/>
    <n v="1"/>
    <d v="2019-06-06T00:00:00"/>
    <n v="2018"/>
    <x v="1"/>
    <s v="89 min"/>
    <n v="89"/>
    <n v="89"/>
    <n v="111.61917330370842"/>
    <s v=""/>
    <s v="Comedies, International Movies"/>
    <s v="Comedies"/>
    <s v="Comedies, International Movies"/>
    <n v="2"/>
  </r>
  <r>
    <n v="8152"/>
    <s v="s8152"/>
    <x v="0"/>
    <s v="Tarzan"/>
    <s v="Chris Buck, Kevin Lima"/>
    <s v="Tony Goldwyn, Minnie Driver, Glenn Close, Brian Blessed, Nigel Hawthorne, Rosie O'Donnell, Lance Henriksen, Wayne Knight, Alex D. Linz"/>
    <n v="9"/>
    <s v="United States"/>
    <s v="United States"/>
    <n v="1"/>
    <d v="2018-06-23T00:00:00"/>
    <n v="1999"/>
    <x v="3"/>
    <s v="89 min"/>
    <n v="89"/>
    <n v="89"/>
    <n v="111.61917330370842"/>
    <s v=""/>
    <s v="Children &amp; Family Movies"/>
    <s v="Children &amp; Family Movies"/>
    <s v="Children &amp; Family Movies"/>
    <n v="1"/>
  </r>
  <r>
    <n v="8158"/>
    <s v="s8158"/>
    <x v="0"/>
    <s v="Teenage Cocktail"/>
    <s v="John Carchietta"/>
    <s v="Nichole Bloom, Fabianne Therese, Michelle Borth, Pat Healy, AJ Bowen, Joshua Leonard"/>
    <n v="6"/>
    <s v="United States"/>
    <s v="United States"/>
    <n v="1"/>
    <d v="2017-01-15T00:00:00"/>
    <n v="2016"/>
    <x v="5"/>
    <s v="89 min"/>
    <n v="89"/>
    <n v="89"/>
    <n v="111.61917330370842"/>
    <s v=""/>
    <s v="Dramas, Independent Movies, LGBTQ Movies"/>
    <s v="Dramas"/>
    <s v="Dramas, Independent Movies, LGBTQ Movies"/>
    <n v="3"/>
  </r>
  <r>
    <n v="8189"/>
    <s v="s8189"/>
    <x v="0"/>
    <s v="The Amityville Horror"/>
    <s v="Andrew Douglas"/>
    <s v="Ryan Reynolds, Melissa George, Chlo√´ Grace Moretz, Jesse James, Jimmy Bennett, Rachel Nichols, Philip Baker Hall, Isabel Conner, Brendan Donaldson, Annabel Armour"/>
    <n v="10"/>
    <s v="United States"/>
    <s v="United States"/>
    <n v="1"/>
    <d v="2020-01-01T00:00:00"/>
    <n v="2005"/>
    <x v="12"/>
    <s v="89 min"/>
    <n v="89"/>
    <n v="89"/>
    <n v="111.61917330370842"/>
    <s v=""/>
    <s v="Horror Movies"/>
    <s v="Horror Movies"/>
    <s v="Horror Movies"/>
    <n v="1"/>
  </r>
  <r>
    <n v="8205"/>
    <s v="s8205"/>
    <x v="0"/>
    <s v="The Basement"/>
    <s v="Brian M. Conley, Nathan Ives"/>
    <s v="Mischa Barton, Jackson Davis, Cayleb Long, Tracie Thoms, Bailey Anne Borders"/>
    <n v="5"/>
    <s v="United States"/>
    <s v="United States"/>
    <n v="1"/>
    <d v="2019-04-09T00:00:00"/>
    <n v="2018"/>
    <x v="5"/>
    <s v="89 min"/>
    <n v="89"/>
    <n v="89"/>
    <n v="111.61917330370842"/>
    <s v=""/>
    <s v="Horror Movies, Thrillers"/>
    <s v="Horror Movies"/>
    <s v="Horror Movies, Thrillers"/>
    <n v="2"/>
  </r>
  <r>
    <n v="8311"/>
    <s v="s8311"/>
    <x v="0"/>
    <s v="The Forgotten"/>
    <s v="Oliver Frampton"/>
    <s v="Clem Tibber, Elarica Johnson, James Doherty, Shaun Dingwall, Lyndsey Marshal"/>
    <n v="5"/>
    <s v="United Kingdom"/>
    <s v="United Kingdom"/>
    <n v="1"/>
    <d v="2017-09-11T00:00:00"/>
    <n v="2014"/>
    <x v="5"/>
    <s v="89 min"/>
    <n v="89"/>
    <n v="89"/>
    <n v="111.61917330370842"/>
    <s v=""/>
    <s v="Horror Movies"/>
    <s v="Horror Movies"/>
    <s v="Horror Movies"/>
    <n v="1"/>
  </r>
  <r>
    <n v="8326"/>
    <s v="s8326"/>
    <x v="0"/>
    <s v="The Goods: Live Hard, Sell Hard"/>
    <s v="Neal Brennan"/>
    <s v="Jeremy Piven, Ving Rhames, James Brolin, David Koechner, Kathryn Hahn, Ed Helms, Jordana Spiro, Tony Hale, Ken Jeong, Rob Riggle, Kristen Schaal, Alan Thicke, Jonathan Sadowski, Joey Kern, Craig Robinson"/>
    <n v="15"/>
    <s v="United States"/>
    <s v="United States"/>
    <n v="1"/>
    <d v="2019-11-20T00:00:00"/>
    <n v="2009"/>
    <x v="12"/>
    <s v="89 min"/>
    <n v="89"/>
    <n v="89"/>
    <n v="111.61917330370842"/>
    <s v=""/>
    <s v="Comedies"/>
    <s v="Comedies"/>
    <s v="Comedies"/>
    <n v="1"/>
  </r>
  <r>
    <n v="8394"/>
    <s v="s8394"/>
    <x v="0"/>
    <s v="The Little Hours"/>
    <s v="Jeff Baena"/>
    <s v="Alison Brie, Dave Franco, Kate Micucci, Aubrey Plaza, John C. Reilly, Molly Shannon, Fred Armisen, Jemima Kirke, Lauren Weedman, Nick Offerman, Paul Reiser, Adam Pally, Paul Weitz, Jon Gabrus"/>
    <n v="14"/>
    <s v="Canada"/>
    <s v="Canada, United States"/>
    <n v="2"/>
    <d v="2018-12-23T00:00:00"/>
    <n v="2017"/>
    <x v="12"/>
    <s v="89 min"/>
    <n v="89"/>
    <n v="89"/>
    <n v="111.61917330370842"/>
    <s v=""/>
    <s v="Comedies, Independent Movies"/>
    <s v="Comedies"/>
    <s v="Comedies, Independent Movies"/>
    <n v="2"/>
  </r>
  <r>
    <n v="8523"/>
    <s v="s8523"/>
    <x v="0"/>
    <s v="The Super"/>
    <s v="Stephan Rick"/>
    <s v="Patrick John Flueger, Val Kilmer, Louisa Krause, Mattea Conforti, Taylor Richardson, Paul Ben-Victor, Yul Vazquez, Andrea Lynn Green, Travaris Spears, Melissa Bolona"/>
    <n v="10"/>
    <s v="United States"/>
    <s v="United States"/>
    <n v="1"/>
    <d v="2019-02-16T00:00:00"/>
    <n v="2017"/>
    <x v="12"/>
    <s v="89 min"/>
    <n v="89"/>
    <n v="89"/>
    <n v="111.61917330370842"/>
    <s v=""/>
    <s v="Horror Movies"/>
    <s v="Horror Movies"/>
    <s v="Horror Movies"/>
    <n v="1"/>
  </r>
  <r>
    <n v="8567"/>
    <s v="s8567"/>
    <x v="0"/>
    <s v="The Wrong Babysitter"/>
    <s v="George Mendeluk"/>
    <s v="Daphne Zuniga, Seann Gallagher, Lisa Marie Caruk, Matt Bellefleur, Ava Hughes, Britt Irvin, Lochlyn Munro"/>
    <n v="7"/>
    <s v="Canada"/>
    <s v="Canada"/>
    <n v="1"/>
    <d v="2019-06-18T00:00:00"/>
    <n v="2017"/>
    <x v="1"/>
    <s v="89 min"/>
    <n v="89"/>
    <n v="89"/>
    <n v="111.61917330370842"/>
    <s v=""/>
    <s v="Thrillers"/>
    <s v="Thrillers"/>
    <s v="Thrillers"/>
    <n v="1"/>
  </r>
  <r>
    <n v="8573"/>
    <s v="s8573"/>
    <x v="0"/>
    <s v="Thelonious Monk: Straight, No Chaser"/>
    <s v="Charlotte Zwerin"/>
    <s v="Thelonious Monk, Samuel E. Wright"/>
    <n v="2"/>
    <s v="United States"/>
    <s v="United States"/>
    <n v="1"/>
    <d v="2019-11-01T00:00:00"/>
    <n v="1988"/>
    <x v="2"/>
    <s v="89 min"/>
    <n v="89"/>
    <n v="89"/>
    <n v="111.61917330370842"/>
    <s v=""/>
    <s v="Documentaries, Music &amp; Musicals"/>
    <s v="Documentaries"/>
    <s v="Documentaries, Music &amp; Musicals"/>
    <n v="2"/>
  </r>
  <r>
    <n v="8602"/>
    <s v="s8602"/>
    <x v="0"/>
    <s v="Tokyo Idols"/>
    <s v="Kyoko Miyake"/>
    <m/>
    <n v="0"/>
    <s v="United Kingdom"/>
    <s v="United Kingdom, Canada, Japan"/>
    <n v="3"/>
    <d v="2017-10-01T00:00:00"/>
    <n v="2017"/>
    <x v="1"/>
    <s v="89 min"/>
    <n v="89"/>
    <n v="89"/>
    <n v="111.61917330370842"/>
    <s v=""/>
    <s v="Documentaries, International Movies, Music &amp; Musicals"/>
    <s v="Documentaries"/>
    <s v="Documentaries, International Movies, Music &amp; Musicals"/>
    <n v="3"/>
  </r>
  <r>
    <n v="8639"/>
    <s v="s8639"/>
    <x v="0"/>
    <s v="Tucker and Dale vs. Evil"/>
    <s v="Eli Craig"/>
    <s v="Tyler Labine, Alan Tudyk, Katrina Bowden, Jesse Moss, Philip Granger, Brandon Jay McLaren, Christie Laing, Chelan Simmons, Travis Nelson, Alex Arsenault"/>
    <n v="10"/>
    <s v="Canada"/>
    <s v="Canada, United States, India, United Kingdom"/>
    <n v="4"/>
    <d v="2019-03-29T00:00:00"/>
    <n v="2010"/>
    <x v="12"/>
    <s v="89 min"/>
    <n v="89"/>
    <n v="89"/>
    <n v="111.61917330370842"/>
    <s v=""/>
    <s v="Comedies, Horror Movies, Independent Movies"/>
    <s v="Comedies"/>
    <s v="Comedies, Horror Movies, Independent Movies"/>
    <n v="3"/>
  </r>
  <r>
    <n v="8648"/>
    <s v="s8648"/>
    <x v="0"/>
    <s v="Twisted Trunk, Big Fat Body"/>
    <m/>
    <s v="Vijay Maurya, Naman Jain, Usha Nadkarni, Mukesh Chhabra, Prarthana Behere, Jayant Gadekar, Aditi Keskar, Murari Kumar"/>
    <n v="8"/>
    <s v="India"/>
    <s v="India"/>
    <n v="1"/>
    <d v="2017-01-15T00:00:00"/>
    <n v="2015"/>
    <x v="1"/>
    <s v="89 min"/>
    <n v="89"/>
    <n v="89"/>
    <n v="111.61917330370842"/>
    <s v=""/>
    <s v="Dramas, International Movies"/>
    <s v="Dramas"/>
    <s v="Dramas, International Movies"/>
    <n v="2"/>
  </r>
  <r>
    <n v="8730"/>
    <s v="s8730"/>
    <x v="0"/>
    <s v="Where the Money Is"/>
    <s v="Marek Kanievska"/>
    <s v="Paul Newman, Linda Fiorentino, Dermot Mulroney, Susan Barnes, Anne Pitoniak, Bruce MacVittie, Irma St. Paule, Michel Perron, Dorothy Gordon, Rita Tuckett"/>
    <n v="10"/>
    <s v="Germany"/>
    <s v="Germany, United States, United Kingdom, Canada"/>
    <n v="4"/>
    <d v="2020-01-15T00:00:00"/>
    <n v="2000"/>
    <x v="2"/>
    <s v="89 min"/>
    <n v="89"/>
    <n v="89"/>
    <n v="111.61917330370842"/>
    <s v=""/>
    <s v="Action &amp; Adventure, Comedies, Dramas"/>
    <s v="Action &amp; Adventure"/>
    <s v="Action &amp; Adventure, Comedies, Dramas"/>
    <n v="3"/>
  </r>
  <r>
    <n v="8733"/>
    <s v="s8733"/>
    <x v="0"/>
    <s v="White Chamber"/>
    <s v="Paul Raschid"/>
    <s v="Shauna MacDonald, Oded Fehr, Amrita Acharia, Sharon Maughan, Nicholas Farrell, Candis Nergaard, Marcus Griffiths, Adrianna Edwards, Sumit Chakravarti, Lisa Reynolds"/>
    <n v="10"/>
    <s v="United Kingdom"/>
    <s v="United Kingdom"/>
    <n v="1"/>
    <d v="2019-08-01T00:00:00"/>
    <n v="2018"/>
    <x v="5"/>
    <s v="89 min"/>
    <n v="89"/>
    <n v="89"/>
    <n v="111.61917330370842"/>
    <s v=""/>
    <s v="Sci-Fi &amp; Fantasy, Thrillers"/>
    <s v="Sci-Fi &amp; Fantasy"/>
    <s v="Sci-Fi &amp; Fantasy, Thrillers"/>
    <n v="2"/>
  </r>
  <r>
    <n v="1"/>
    <s v="s1"/>
    <x v="0"/>
    <s v="Dick Johnson Is Dead"/>
    <s v="Kirsten Johnson"/>
    <m/>
    <n v="0"/>
    <s v="United States"/>
    <s v="United States"/>
    <n v="1"/>
    <d v="2021-09-25T00:00:00"/>
    <n v="2020"/>
    <x v="2"/>
    <s v="90 min"/>
    <n v="90"/>
    <n v="90"/>
    <n v="91.489178196874306"/>
    <s v=""/>
    <s v="Documentaries"/>
    <s v="Documentaries"/>
    <s v="Documentaries"/>
    <n v="1"/>
  </r>
  <r>
    <n v="95"/>
    <s v="s95"/>
    <x v="0"/>
    <s v="Show Dogs"/>
    <s v="Raja Gosnell"/>
    <s v="Will Arnett, Ludacris, Natasha Lyonne, Stanley Tucci, Jordin Sparks, Gabriel Iglesias, Shaquille O'Neal, Omar Chaparro, Alan Cumming, Andy Beckwith, Delia Sheppard, Kerry Shale"/>
    <n v="12"/>
    <s v="United Kingdom"/>
    <s v="United Kingdom, United States"/>
    <n v="2"/>
    <d v="2021-09-08T00:00:00"/>
    <n v="2018"/>
    <x v="7"/>
    <s v="90 min"/>
    <n v="90"/>
    <n v="90"/>
    <n v="91.489178196874306"/>
    <s v=""/>
    <s v="Children &amp; Family Movies, Comedies"/>
    <s v="Children &amp; Family Movies"/>
    <s v="Children &amp; Family Movies, Comedies"/>
    <n v="2"/>
  </r>
  <r>
    <n v="108"/>
    <s v="s108"/>
    <x v="0"/>
    <s v="A Champion Heart"/>
    <s v="David de Vos"/>
    <s v="Mandy Grace, David de Vos, Donna Rusch, Devan Key, Isabella Mancuso, Ariana Guido"/>
    <n v="6"/>
    <s v="United States"/>
    <s v="United States"/>
    <n v="1"/>
    <d v="2021-09-04T00:00:00"/>
    <n v="2018"/>
    <x v="3"/>
    <s v="90 min"/>
    <n v="90"/>
    <n v="90"/>
    <n v="91.489178196874306"/>
    <s v=""/>
    <s v="Children &amp; Family Movies, Dramas"/>
    <s v="Children &amp; Family Movies"/>
    <s v="Children &amp; Family Movies, Dramas"/>
    <n v="2"/>
  </r>
  <r>
    <n v="230"/>
    <s v="s230"/>
    <x v="0"/>
    <s v="The Old Ways"/>
    <s v="Christopher Alender"/>
    <s v="Brigitte Kali Canales, Andrea Cortes, Julia Vera, Sal Lopez"/>
    <n v="4"/>
    <s v="United States"/>
    <s v="United States"/>
    <n v="1"/>
    <d v="2021-08-25T00:00:00"/>
    <n v="2020"/>
    <x v="5"/>
    <s v="90 min"/>
    <n v="90"/>
    <n v="90"/>
    <n v="91.489178196874306"/>
    <s v=""/>
    <s v="Horror Movies"/>
    <s v="Horror Movies"/>
    <s v="Horror Movies"/>
    <n v="1"/>
  </r>
  <r>
    <n v="284"/>
    <s v="s284"/>
    <x v="0"/>
    <s v="Misha and the Wolves"/>
    <s v="Sam Hobkinson"/>
    <m/>
    <n v="0"/>
    <s v="Belgium"/>
    <s v="Belgium, United Kingdom"/>
    <n v="2"/>
    <d v="2021-08-11T00:00:00"/>
    <n v="2021"/>
    <x v="2"/>
    <s v="90 min"/>
    <n v="90"/>
    <n v="90"/>
    <n v="91.489178196874306"/>
    <s v=""/>
    <s v="Documentaries, International Movies"/>
    <s v="Documentaries"/>
    <s v="Documentaries, International Movies"/>
    <n v="2"/>
  </r>
  <r>
    <n v="329"/>
    <s v="s329"/>
    <x v="0"/>
    <s v="Boyka: Undisputed"/>
    <s v="Todor Chapkanov"/>
    <s v="Scott Adkins, Teodora Duhovnikova, Alon Aboutboul, Julian Vergov, Brahim Achabbakhe, Paul Chahidi, Petio Petkov, Valentin Ganev, Vlado Mihailov"/>
    <n v="9"/>
    <s v="Bulgaria"/>
    <s v="Bulgaria, United States"/>
    <n v="2"/>
    <d v="2021-08-01T00:00:00"/>
    <n v="2016"/>
    <x v="12"/>
    <s v="90 min"/>
    <n v="90"/>
    <n v="90"/>
    <n v="91.489178196874306"/>
    <s v=""/>
    <s v="Action &amp; Adventure"/>
    <s v="Action &amp; Adventure"/>
    <s v="Action &amp; Adventure"/>
    <n v="1"/>
  </r>
  <r>
    <n v="331"/>
    <s v="s331"/>
    <x v="0"/>
    <s v="Cloudy with a Chance of Meatballs"/>
    <s v="Phil Lord, Christopher Miller"/>
    <s v="Bill Hader, Anna Faris, James Caan, Andy Samberg, Bruce Campbell, Mr. T, Bobb'e J. Thompson, Benjamin Bratt, Neil Patrick Harris, Al Roker"/>
    <n v="10"/>
    <s v="United States"/>
    <s v="United States, Canada"/>
    <n v="2"/>
    <d v="2021-08-01T00:00:00"/>
    <n v="2009"/>
    <x v="7"/>
    <s v="90 min"/>
    <n v="90"/>
    <n v="90"/>
    <n v="91.489178196874306"/>
    <s v=""/>
    <s v="Children &amp; Family Movies, Comedies, Sci-Fi &amp; Fantasy"/>
    <s v="Children &amp; Family Movies"/>
    <s v="Children &amp; Family Movies, Comedies, Sci-Fi &amp; Fantasy"/>
    <n v="3"/>
  </r>
  <r>
    <n v="428"/>
    <s v="s428"/>
    <x v="0"/>
    <s v="Wannabe Courageous"/>
    <s v="Mahmoud Karim"/>
    <s v="Ramez Galal, Jamila Awad, Bayoumi Fouad, Mohamed Abdel-Rahman, Mohammed Tharwat, Maha Abou Ouf, Noor Kadri, Elshahat Mabrouk, Badriyyah Tulbah, Taher Abu Lela, Sara Derzawy"/>
    <n v="11"/>
    <m/>
    <m/>
    <n v="0"/>
    <d v="2021-07-22T00:00:00"/>
    <n v="2019"/>
    <x v="1"/>
    <s v="90 min"/>
    <n v="90"/>
    <n v="90"/>
    <n v="91.489178196874306"/>
    <s v=""/>
    <s v="Comedies, International Movies"/>
    <s v="Comedies"/>
    <s v="Comedies, International Movies"/>
    <n v="2"/>
  </r>
  <r>
    <n v="459"/>
    <s v="s459"/>
    <x v="0"/>
    <s v="My Amanda"/>
    <s v="Alessandra de Rossi"/>
    <s v="Piolo Pascual, Alessandra de Rossi, KC Montero, Alex Medina, Jess Mendoza, Helga Krapf, Joyce Ann Burton, Luz Valdez"/>
    <n v="8"/>
    <m/>
    <m/>
    <n v="0"/>
    <d v="2021-07-15T00:00:00"/>
    <n v="2021"/>
    <x v="1"/>
    <s v="90 min"/>
    <n v="90"/>
    <n v="90"/>
    <n v="91.489178196874306"/>
    <s v=""/>
    <s v="Dramas, International Movies, Romantic Movies"/>
    <s v="Dramas"/>
    <s v="Dramas, International Movies, Romantic Movies"/>
    <n v="3"/>
  </r>
  <r>
    <n v="497"/>
    <s v="s497"/>
    <x v="0"/>
    <s v="Brick Mansions"/>
    <s v="Camille Delamarre"/>
    <s v="Paul Walker, David Belle, RZA, Gouchy Boy, Catalina Denis, Ayisha Issa, Carlo Rota, Andreas Apergis, Richard Zeman, Robert Maillet"/>
    <n v="10"/>
    <s v="France"/>
    <s v="France, Canada, United States, Spain"/>
    <n v="4"/>
    <d v="2021-07-07T00:00:00"/>
    <n v="2014"/>
    <x v="2"/>
    <s v="90 min"/>
    <n v="90"/>
    <n v="90"/>
    <n v="91.489178196874306"/>
    <s v=""/>
    <s v="Action &amp; Adventure, International Movies"/>
    <s v="Action &amp; Adventure"/>
    <s v="Action &amp; Adventure, International Movies"/>
    <n v="2"/>
  </r>
  <r>
    <n v="563"/>
    <s v="s563"/>
    <x v="0"/>
    <s v="Austin Powers: International Man of Mystery"/>
    <s v="Jay Roach"/>
    <s v="Mike Myers, Elizabeth Hurley, Michael York, Mimi Rogers, Robert Wagner, Seth Green, Fabiana Udenio, Mindy Sterling, Paul Dillon, Charles Napier, Will Ferrell"/>
    <n v="11"/>
    <s v="United States"/>
    <s v="United States"/>
    <n v="1"/>
    <d v="2021-07-01T00:00:00"/>
    <n v="1997"/>
    <x v="2"/>
    <s v="90 min"/>
    <n v="90"/>
    <n v="90"/>
    <n v="91.489178196874306"/>
    <s v=""/>
    <s v="Comedies"/>
    <s v="Comedies"/>
    <s v="Comedies"/>
    <n v="1"/>
  </r>
  <r>
    <n v="624"/>
    <s v="s624"/>
    <x v="0"/>
    <s v="Mommy Issues"/>
    <s v="Jose Javier Reyes"/>
    <s v="Pokwang, Sue Ramirez, Jerome Ponce, Ryan Bang, Gloria Diaz"/>
    <n v="5"/>
    <m/>
    <m/>
    <n v="0"/>
    <d v="2021-06-30T00:00:00"/>
    <n v="2021"/>
    <x v="5"/>
    <s v="90 min"/>
    <n v="90"/>
    <n v="90"/>
    <n v="91.489178196874306"/>
    <s v=""/>
    <s v="Comedies, Dramas, International Movies"/>
    <s v="Comedies"/>
    <s v="Comedies, Dramas, International Movies"/>
    <n v="3"/>
  </r>
  <r>
    <n v="633"/>
    <s v="s633"/>
    <x v="0"/>
    <s v="Wanted"/>
    <s v="Nibal Arakji"/>
    <s v="Daad Rizk, Georges Diab, Sihame Haddad, Georges Boukhalil, Aida Sabra, Pierre Rabbat, Myriam Klink, Dory El Samarany, Josyane Boulos"/>
    <n v="9"/>
    <m/>
    <m/>
    <n v="0"/>
    <d v="2021-06-28T00:00:00"/>
    <n v="2019"/>
    <x v="1"/>
    <s v="90 min"/>
    <n v="90"/>
    <n v="90"/>
    <n v="91.489178196874306"/>
    <s v=""/>
    <s v="Comedies, International Movies"/>
    <s v="Comedies"/>
    <s v="Comedies, International Movies"/>
    <n v="2"/>
  </r>
  <r>
    <n v="793"/>
    <s v="s793"/>
    <x v="0"/>
    <s v="Flipped"/>
    <s v="Rob Reiner"/>
    <s v="Madeline Carroll, Callan McAuliffe, Rebecca De Mornay, Anthony Edwards, John Mahoney, Penelope Ann Miller, Aidan Quinn, Kevin Weisman, Morgan Lily, Ryan Ketzner"/>
    <n v="10"/>
    <s v="United States"/>
    <s v="United States"/>
    <n v="1"/>
    <d v="2021-06-02T00:00:00"/>
    <n v="2010"/>
    <x v="7"/>
    <s v="90 min"/>
    <n v="90"/>
    <n v="90"/>
    <n v="91.489178196874306"/>
    <s v=""/>
    <s v="Comedies, Dramas, Romantic Movies"/>
    <s v="Comedies"/>
    <s v="Comedies, Dramas, Romantic Movies"/>
    <n v="3"/>
  </r>
  <r>
    <n v="883"/>
    <s v="s883"/>
    <x v="0"/>
    <s v="Jungle Beat: The Movie"/>
    <s v="Brent Dawes"/>
    <s v="Ed Kear, David Menkin, Ina Marie Smith, John Guerrasio, David Rintoul, Gavin Peter, Lucy Montgomery, Florrie Wilkinson, Adam Neill, Jason Pennycooke"/>
    <n v="10"/>
    <s v="Mauritius"/>
    <s v="Mauritius"/>
    <n v="1"/>
    <d v="2021-05-14T00:00:00"/>
    <n v="2021"/>
    <x v="8"/>
    <s v="90 min"/>
    <n v="90"/>
    <n v="90"/>
    <n v="91.489178196874306"/>
    <s v=""/>
    <s v="Children &amp; Family Movies, Comedies"/>
    <s v="Children &amp; Family Movies"/>
    <s v="Children &amp; Family Movies, Comedies"/>
    <n v="2"/>
  </r>
  <r>
    <n v="1120"/>
    <s v="s1120"/>
    <x v="0"/>
    <s v="Into the Grizzly Maze"/>
    <s v="David Hackl"/>
    <s v="James Marsden, Thomas Jane, Billy Bob Thornton, Piper Perabo, Scott Glenn, Michaela McManus, Adam Beach, Kelly Curran"/>
    <n v="8"/>
    <s v="United States"/>
    <s v="United States, Canada"/>
    <n v="2"/>
    <d v="2021-04-01T00:00:00"/>
    <n v="2015"/>
    <x v="12"/>
    <s v="90 min"/>
    <n v="90"/>
    <n v="90"/>
    <n v="91.489178196874306"/>
    <s v=""/>
    <s v="Action &amp; Adventure, Horror Movies"/>
    <s v="Action &amp; Adventure"/>
    <s v="Action &amp; Adventure, Horror Movies"/>
    <n v="2"/>
  </r>
  <r>
    <n v="1172"/>
    <s v="s1172"/>
    <x v="0"/>
    <s v="Seaspiracy"/>
    <s v="Ali Tabrizi"/>
    <m/>
    <n v="0"/>
    <s v="United States"/>
    <s v="United States"/>
    <n v="1"/>
    <d v="2021-03-24T00:00:00"/>
    <n v="2021"/>
    <x v="1"/>
    <s v="90 min"/>
    <n v="90"/>
    <n v="90"/>
    <n v="91.489178196874306"/>
    <s v=""/>
    <s v="Documentaries"/>
    <s v="Documentaries"/>
    <s v="Documentaries"/>
    <n v="1"/>
  </r>
  <r>
    <n v="1178"/>
    <s v="s1178"/>
    <x v="0"/>
    <s v="Hospital"/>
    <s v="Brody Chu"/>
    <s v="Lin Po-Hung, Tai Bo, Jacqueline Zhu, Lei Hong, Hsu Lichi, Yoko Young, Samuel Gu, Eunice Lin"/>
    <n v="8"/>
    <s v="Taiwan"/>
    <s v="Taiwan"/>
    <n v="1"/>
    <d v="2021-03-20T00:00:00"/>
    <n v="2020"/>
    <x v="5"/>
    <s v="90 min"/>
    <n v="90"/>
    <n v="90"/>
    <n v="91.489178196874306"/>
    <s v=""/>
    <s v="Horror Movies, International Movies"/>
    <s v="Horror Movies"/>
    <s v="Horror Movies, International Movies"/>
    <n v="2"/>
  </r>
  <r>
    <n v="1219"/>
    <s v="s1219"/>
    <x v="0"/>
    <s v="YES DAY"/>
    <s v="Miguel Arteta"/>
    <s v="Jennifer Garner, Edgar Ram√≠rez, Jenna Ortega, Julian Lerner, Everly Carganilla, Tracie Thoms, Fortune Feimster, Nat Faxon, Arturo Castro"/>
    <n v="9"/>
    <s v="United States"/>
    <s v="United States"/>
    <n v="1"/>
    <d v="2021-03-12T00:00:00"/>
    <n v="2021"/>
    <x v="7"/>
    <s v="90 min"/>
    <n v="90"/>
    <n v="90"/>
    <n v="91.489178196874306"/>
    <s v=""/>
    <s v="Children &amp; Family Movies, Comedies"/>
    <s v="Children &amp; Family Movies"/>
    <s v="Children &amp; Family Movies, Comedies"/>
    <n v="2"/>
  </r>
  <r>
    <n v="1265"/>
    <s v="s1265"/>
    <x v="0"/>
    <s v="Our Idiot Brother"/>
    <s v="Jesse Peretz"/>
    <s v="Paul Rudd, Elizabeth Banks, Zooey Deschanel, Emily Mortimer, Kathryn Hahn, Steve Coogan, Rashida Jones, Hugh Dancy, Shirley Knight, Adam Scott, T.J. Miller"/>
    <n v="11"/>
    <s v="United States"/>
    <s v="United States"/>
    <n v="1"/>
    <d v="2021-02-26T00:00:00"/>
    <n v="2011"/>
    <x v="12"/>
    <s v="90 min"/>
    <n v="90"/>
    <n v="90"/>
    <n v="91.489178196874306"/>
    <s v=""/>
    <s v="Comedies, Dramas, Independent Movies"/>
    <s v="Comedies"/>
    <s v="Comedies, Dramas, Independent Movies"/>
    <n v="3"/>
  </r>
  <r>
    <n v="1280"/>
    <s v="s1280"/>
    <x v="0"/>
    <s v="Made You Look: A True Story About Fake Art"/>
    <s v="Barry Avrich"/>
    <m/>
    <n v="0"/>
    <s v="Canada"/>
    <s v="Canada"/>
    <n v="1"/>
    <d v="2021-02-23T00:00:00"/>
    <n v="2020"/>
    <x v="1"/>
    <s v="90 min"/>
    <n v="90"/>
    <n v="90"/>
    <n v="91.489178196874306"/>
    <s v=""/>
    <s v="Documentaries, International Movies"/>
    <s v="Documentaries"/>
    <s v="Documentaries, International Movies"/>
    <n v="2"/>
  </r>
  <r>
    <n v="1373"/>
    <s v="s1373"/>
    <x v="0"/>
    <s v="June &amp; Kopi"/>
    <s v="Noviandra Santosa"/>
    <s v="Acha Septriasa, Ryan Delon, Makayla Rose Hilli, TJ"/>
    <n v="4"/>
    <s v="Indonesia"/>
    <s v="Indonesia"/>
    <n v="1"/>
    <d v="2021-01-28T00:00:00"/>
    <n v="2021"/>
    <x v="6"/>
    <s v="90 min"/>
    <n v="90"/>
    <n v="90"/>
    <n v="91.489178196874306"/>
    <s v=""/>
    <s v="Children &amp; Family Movies, Dramas, International Movies"/>
    <s v="Children &amp; Family Movies"/>
    <s v="Children &amp; Family Movies, Dramas, International Movies"/>
    <n v="3"/>
  </r>
  <r>
    <n v="1421"/>
    <s v="s1421"/>
    <x v="0"/>
    <s v="Crack: Cocaine, Corruption &amp; Conspiracy"/>
    <s v="Stanley Nelson"/>
    <m/>
    <n v="0"/>
    <s v="United States"/>
    <s v="United States"/>
    <n v="1"/>
    <d v="2021-01-11T00:00:00"/>
    <n v="2021"/>
    <x v="5"/>
    <s v="90 min"/>
    <n v="90"/>
    <n v="90"/>
    <n v="91.489178196874306"/>
    <s v=""/>
    <s v="Documentaries"/>
    <s v="Documentaries"/>
    <s v="Documentaries"/>
    <n v="1"/>
  </r>
  <r>
    <n v="1451"/>
    <s v="s1451"/>
    <x v="0"/>
    <s v="Eddie Murphy: Raw"/>
    <s v="Robert Townsend"/>
    <s v="Eddie Murphy"/>
    <n v="1"/>
    <s v="United States"/>
    <s v="United States"/>
    <n v="1"/>
    <d v="2021-01-01T00:00:00"/>
    <n v="1987"/>
    <x v="12"/>
    <s v="90 min"/>
    <n v="90"/>
    <n v="90"/>
    <n v="91.489178196874306"/>
    <s v=""/>
    <s v="Stand-Up Comedy"/>
    <s v="Stand-Up Comedy"/>
    <s v="Stand-Up Comedy"/>
    <n v="1"/>
  </r>
  <r>
    <n v="1530"/>
    <s v="s1530"/>
    <x v="0"/>
    <s v="Sakaling Maging Tayo"/>
    <s v="JP Habac"/>
    <s v="McCoy De Leon, Elisse Joson, Bembol Roco, Chai Fonacier, Paulo Angeles, Markus Paterson, Milo Elmido Jr."/>
    <n v="7"/>
    <s v="Philippines"/>
    <s v="Philippines"/>
    <n v="1"/>
    <d v="2020-12-17T00:00:00"/>
    <n v="2019"/>
    <x v="1"/>
    <s v="90 min"/>
    <n v="90"/>
    <n v="90"/>
    <n v="91.489178196874306"/>
    <s v=""/>
    <s v="International Movies, Romantic Movies"/>
    <s v="International Movies"/>
    <s v="International Movies, Romantic Movies"/>
    <n v="2"/>
  </r>
  <r>
    <n v="1578"/>
    <s v="s1578"/>
    <x v="0"/>
    <s v="Emicida: AmarElo - It‚Äôs All For Yesterday"/>
    <m/>
    <s v="Emicida"/>
    <n v="1"/>
    <s v="Brazil"/>
    <s v="Brazil"/>
    <n v="1"/>
    <d v="2020-12-08T00:00:00"/>
    <n v="2020"/>
    <x v="5"/>
    <s v="90 min"/>
    <n v="90"/>
    <n v="90"/>
    <n v="91.489178196874306"/>
    <s v=""/>
    <s v="Documentaries, International Movies, Music &amp; Musicals"/>
    <s v="Documentaries"/>
    <s v="Documentaries, International Movies, Music &amp; Musicals"/>
    <n v="3"/>
  </r>
  <r>
    <n v="1732"/>
    <s v="s1732"/>
    <x v="0"/>
    <s v="A New York Christmas Wedding"/>
    <s v="Otoja Abit"/>
    <s v="Nia Fairweather, Chris Noth, Cooper Koch, Tyra Ferrell, Denny Dillon, Adriana DeMeo, Otoja Abit, David Anzuelo, Camilla Harden, Natasha Goodman, Avery Whitted, Tony D. Head, Joe Perrino"/>
    <n v="13"/>
    <s v="United States"/>
    <s v="United States"/>
    <n v="1"/>
    <d v="2020-11-05T00:00:00"/>
    <n v="2020"/>
    <x v="5"/>
    <s v="90 min"/>
    <n v="90"/>
    <n v="90"/>
    <n v="91.489178196874306"/>
    <s v=""/>
    <s v="Dramas, LGBTQ Movies, Romantic Movies"/>
    <s v="Dramas"/>
    <s v="Dramas, LGBTQ Movies, Romantic Movies"/>
    <n v="3"/>
  </r>
  <r>
    <n v="1754"/>
    <s v="s1754"/>
    <x v="0"/>
    <s v="Elliot the Littlest Reindeer"/>
    <s v="Jennifer Westcott"/>
    <s v="Josh Hutcherson, Samantha Bee, Martin Short, Morena Baccarin, Jeff Dunham, John Cleese"/>
    <n v="6"/>
    <s v="Canada"/>
    <s v="Canada"/>
    <n v="1"/>
    <d v="2020-11-01T00:00:00"/>
    <n v="2018"/>
    <x v="7"/>
    <s v="90 min"/>
    <n v="90"/>
    <n v="90"/>
    <n v="91.489178196874306"/>
    <s v=""/>
    <s v="Children &amp; Family Movies"/>
    <s v="Children &amp; Family Movies"/>
    <s v="Children &amp; Family Movies"/>
    <n v="1"/>
  </r>
  <r>
    <n v="1883"/>
    <s v="s1883"/>
    <x v="0"/>
    <s v="Dolly Parton: Here I Am"/>
    <s v="Francis Whately"/>
    <s v="Dolly Parton"/>
    <n v="1"/>
    <s v="United Kingdom"/>
    <s v="United Kingdom"/>
    <n v="1"/>
    <d v="2020-10-06T00:00:00"/>
    <n v="2019"/>
    <x v="1"/>
    <s v="90 min"/>
    <n v="90"/>
    <n v="90"/>
    <n v="91.489178196874306"/>
    <s v=""/>
    <s v="Documentaries, Music &amp; Musicals"/>
    <s v="Documentaries"/>
    <s v="Documentaries, Music &amp; Musicals"/>
    <n v="2"/>
  </r>
  <r>
    <n v="1988"/>
    <s v="s1988"/>
    <x v="0"/>
    <s v="Residue"/>
    <s v="Merawi Gerima"/>
    <s v="Obinna Nwachukwu, Dennis Lindsey, Taline Stewart, Derron Scott, Jamal Graham, JaCari Dye, Julian Selman, Melody Tally, Ramon Thompson, Hasinatu Camara"/>
    <n v="10"/>
    <s v="United States"/>
    <s v="United States"/>
    <n v="1"/>
    <d v="2020-09-17T00:00:00"/>
    <n v="2020"/>
    <x v="5"/>
    <s v="90 min"/>
    <n v="90"/>
    <n v="90"/>
    <n v="91.489178196874306"/>
    <s v=""/>
    <s v="Dramas, Independent Movies"/>
    <s v="Dramas"/>
    <s v="Dramas, Independent Movies"/>
    <n v="2"/>
  </r>
  <r>
    <n v="2150"/>
    <s v="s2150"/>
    <x v="0"/>
    <s v="We Summon the Darkness"/>
    <s v="Marc Meyers"/>
    <s v="Alexandra Daddario, Amy Forsyth, Keean Johnson, Maddie Hasson, Logan Miller, Austin Swift, Johnny Knoxville, Allison McAtee, Tanner Beard"/>
    <n v="9"/>
    <s v="United States"/>
    <s v="United States, Canada, United Kingdom"/>
    <n v="3"/>
    <d v="2020-08-08T00:00:00"/>
    <n v="2020"/>
    <x v="12"/>
    <s v="90 min"/>
    <n v="90"/>
    <n v="90"/>
    <n v="91.489178196874306"/>
    <s v=""/>
    <s v="Horror Movies, Thrillers"/>
    <s v="Horror Movies"/>
    <s v="Horror Movies, Thrillers"/>
    <n v="2"/>
  </r>
  <r>
    <n v="2233"/>
    <s v="s2233"/>
    <x v="0"/>
    <s v="Fatal Affair"/>
    <s v="Peter Sullivan"/>
    <s v="Nia Long, Omar Epps, Stephen Bishop, Maya Stojan, Aubrey Cleland, Carolyn Hennesy"/>
    <n v="6"/>
    <s v="United States"/>
    <s v="United States"/>
    <n v="1"/>
    <d v="2020-07-16T00:00:00"/>
    <n v="2020"/>
    <x v="1"/>
    <s v="90 min"/>
    <n v="90"/>
    <n v="90"/>
    <n v="91.489178196874306"/>
    <s v=""/>
    <s v="Thrillers"/>
    <s v="Thrillers"/>
    <s v="Thrillers"/>
    <n v="1"/>
  </r>
  <r>
    <n v="2349"/>
    <s v="s2349"/>
    <x v="0"/>
    <s v="The Royal Hibiscus Hotel"/>
    <s v="Ishaya Bako"/>
    <s v="Zainab Balogun, Kenneth Okolie, Deyemi Okanlawon, Joke Silva, Olu Jacobs, Jide Kosoko, Rachel Oniga, Kemi Lala Akindoju, Ini Dima-Okojie, Toni Tones"/>
    <n v="10"/>
    <s v="Nigeria"/>
    <s v="Nigeria"/>
    <n v="1"/>
    <d v="2020-06-22T00:00:00"/>
    <n v="2017"/>
    <x v="6"/>
    <s v="90 min"/>
    <n v="90"/>
    <n v="90"/>
    <n v="91.489178196874306"/>
    <s v=""/>
    <s v="Comedies, International Movies, Romantic Movies"/>
    <s v="Comedies"/>
    <s v="Comedies, International Movies, Romantic Movies"/>
    <n v="3"/>
  </r>
  <r>
    <n v="2361"/>
    <s v="s2361"/>
    <x v="0"/>
    <s v="One-Way to Tomorrow"/>
    <s v="Ozan A√ßƒ±ktan"/>
    <s v="Dilan √ái√ßek Deniz, Metin Akd√ºlger"/>
    <n v="2"/>
    <s v="Turkey"/>
    <s v="Turkey"/>
    <n v="1"/>
    <d v="2020-06-19T00:00:00"/>
    <n v="2020"/>
    <x v="5"/>
    <s v="90 min"/>
    <n v="90"/>
    <n v="90"/>
    <n v="91.489178196874306"/>
    <s v=""/>
    <s v="Dramas, International Movies, Romantic Movies"/>
    <s v="Dramas"/>
    <s v="Dramas, International Movies, Romantic Movies"/>
    <n v="3"/>
  </r>
  <r>
    <n v="2417"/>
    <s v="s2417"/>
    <x v="0"/>
    <s v="The Night Clerk"/>
    <s v="Michael Cristofer"/>
    <s v="Tye Sheridan, Ana de Armas, Helen Hunt, John Leguizamo, Johnathon Schaech, Jacque Gray"/>
    <n v="6"/>
    <s v="United States"/>
    <s v="United States"/>
    <n v="1"/>
    <d v="2020-06-06T00:00:00"/>
    <n v="2020"/>
    <x v="12"/>
    <s v="90 min"/>
    <n v="90"/>
    <n v="90"/>
    <n v="91.489178196874306"/>
    <s v=""/>
    <s v="Dramas, Independent Movies"/>
    <s v="Dramas"/>
    <s v="Dramas, Independent Movies"/>
    <n v="2"/>
  </r>
  <r>
    <n v="2541"/>
    <s v="s2541"/>
    <x v="0"/>
    <s v="The Wrong Missy"/>
    <s v="Tyler Spindel"/>
    <s v="David Spade, Lauren Lapkus, Nick Swardson, Geoff Pierson, Jackie Sandler, Sarah Chalke, Rob Schneider, Chris Witaske, Joe Anoa'i, Molly Sims"/>
    <n v="10"/>
    <s v="United States"/>
    <s v="United States"/>
    <n v="1"/>
    <d v="2020-05-13T00:00:00"/>
    <n v="2020"/>
    <x v="5"/>
    <s v="90 min"/>
    <n v="90"/>
    <n v="90"/>
    <n v="91.489178196874306"/>
    <s v=""/>
    <s v="Comedies, Romantic Movies"/>
    <s v="Comedies"/>
    <s v="Comedies, Romantic Movies"/>
    <n v="2"/>
  </r>
  <r>
    <n v="2556"/>
    <s v="s2556"/>
    <x v="0"/>
    <s v="Aerials"/>
    <s v="S.A. Zaidi"/>
    <s v="Saga Alyasery, Ana Druzhynina, Mansour Al Felei, Mohammad Abu Diak, Pascale Matar, Luke Coutts, Abeer Mohammed"/>
    <n v="7"/>
    <s v="United Arab Emirates"/>
    <s v="United Arab Emirates"/>
    <n v="1"/>
    <d v="2020-05-07T00:00:00"/>
    <n v="2016"/>
    <x v="1"/>
    <s v="90 min"/>
    <n v="90"/>
    <n v="90"/>
    <n v="91.489178196874306"/>
    <s v=""/>
    <s v="International Movies, Sci-Fi &amp; Fantasy"/>
    <s v="International Movies"/>
    <s v="International Movies, Sci-Fi &amp; Fantasy"/>
    <n v="2"/>
  </r>
  <r>
    <n v="2573"/>
    <s v="s2573"/>
    <x v="0"/>
    <s v="Roped"/>
    <s v="Shaun Paul Piccinino"/>
    <s v="Josh Swickard, Casper Van Dien, Lorynn York, Christina Moore, John Schneider, Michael Roark, Shane Graham, Cooper Lundeen, Javicia Leslie, Spencer Neville"/>
    <n v="10"/>
    <s v="United States"/>
    <s v="United States"/>
    <n v="1"/>
    <d v="2020-05-02T00:00:00"/>
    <n v="2020"/>
    <x v="7"/>
    <s v="90 min"/>
    <n v="90"/>
    <n v="90"/>
    <n v="91.489178196874306"/>
    <s v=""/>
    <s v="Children &amp; Family Movies, Dramas, Romantic Movies"/>
    <s v="Children &amp; Family Movies"/>
    <s v="Children &amp; Family Movies, Dramas, Romantic Movies"/>
    <n v="3"/>
  </r>
  <r>
    <n v="2582"/>
    <s v="s2582"/>
    <x v="0"/>
    <s v="I Am Divine"/>
    <s v="Jeffrey Schwarz"/>
    <m/>
    <n v="0"/>
    <s v="United States"/>
    <s v="United States"/>
    <n v="1"/>
    <d v="2020-05-01T00:00:00"/>
    <n v="2013"/>
    <x v="5"/>
    <s v="90 min"/>
    <n v="90"/>
    <n v="90"/>
    <n v="91.489178196874306"/>
    <s v=""/>
    <s v="Documentaries, LGBTQ Movies"/>
    <s v="Documentaries"/>
    <s v="Documentaries, LGBTQ Movies"/>
    <n v="2"/>
  </r>
  <r>
    <n v="2706"/>
    <s v="s2706"/>
    <x v="0"/>
    <s v="Dark Light"/>
    <s v="Padraig Reynolds"/>
    <s v="Jessica Madsen, Opal Littleton, Ed Brody, Kristina Clifford, Ben Sullivan, Gerald Tyler, Weston Meredith"/>
    <n v="7"/>
    <s v="United States"/>
    <s v="United States"/>
    <n v="1"/>
    <d v="2020-04-05T00:00:00"/>
    <n v="2019"/>
    <x v="5"/>
    <s v="90 min"/>
    <n v="90"/>
    <n v="90"/>
    <n v="91.489178196874306"/>
    <s v=""/>
    <s v="Horror Movies, Independent Movies, Sci-Fi &amp; Fantasy"/>
    <s v="Horror Movies"/>
    <s v="Horror Movies, Independent Movies, Sci-Fi &amp; Fantasy"/>
    <n v="3"/>
  </r>
  <r>
    <n v="2867"/>
    <s v="s2867"/>
    <x v="0"/>
    <s v="ZZ TOP: THAT LITTLE OL' BAND FROM TEXAS"/>
    <s v="Sam Dunn"/>
    <m/>
    <n v="0"/>
    <s v="United Kingdom"/>
    <s v="United Kingdom, Canada, United States"/>
    <n v="3"/>
    <d v="2020-03-01T00:00:00"/>
    <n v="2019"/>
    <x v="5"/>
    <s v="90 min"/>
    <n v="90"/>
    <n v="90"/>
    <n v="91.489178196874306"/>
    <s v=""/>
    <s v="Documentaries, Music &amp; Musicals"/>
    <s v="Documentaries"/>
    <s v="Documentaries, Music &amp; Musicals"/>
    <n v="2"/>
  </r>
  <r>
    <n v="2991"/>
    <s v="s2991"/>
    <x v="0"/>
    <s v="Die Ontwaking"/>
    <s v="Johnny Breedt"/>
    <s v="Gys de Villiers, Juanita de Villiers, G√©rard Rudolf, Paul Eilers, Pete Spyropoulos, Jaco Muller, Armand Aucamp, Christine Tesco"/>
    <n v="8"/>
    <s v="South Africa"/>
    <s v="South Africa"/>
    <n v="1"/>
    <d v="2020-01-24T00:00:00"/>
    <n v="2015"/>
    <x v="5"/>
    <s v="90 min"/>
    <n v="90"/>
    <n v="90"/>
    <n v="91.489178196874306"/>
    <s v=""/>
    <s v="International Movies, Thrillers"/>
    <s v="International Movies"/>
    <s v="International Movies, Thrillers"/>
    <n v="2"/>
  </r>
  <r>
    <n v="3047"/>
    <s v="s3047"/>
    <x v="0"/>
    <s v="All the Freckles in the World"/>
    <s v="Yibr√°n Asuad"/>
    <s v="H√°nssel Casillas, Loreto Peralta, Andrea Sutton, Luis De La Rosa, Alejandro Flores, Anajos√© Aldrete, Daniel Haddad, Montserrat Mara√±√≥n, Juan Carlos Viana Prieto, Hern√°n Del Riego"/>
    <n v="10"/>
    <s v="Mexico"/>
    <s v="Mexico"/>
    <n v="1"/>
    <d v="2020-01-03T00:00:00"/>
    <n v="2020"/>
    <x v="1"/>
    <s v="90 min"/>
    <n v="90"/>
    <n v="90"/>
    <n v="91.489178196874306"/>
    <s v=""/>
    <s v="Comedies, International Movies, Romantic Movies"/>
    <s v="Comedies"/>
    <s v="Comedies, International Movies, Romantic Movies"/>
    <n v="3"/>
  </r>
  <r>
    <n v="3081"/>
    <s v="s3081"/>
    <x v="0"/>
    <s v="Benchwarmers 2: Breaking Balls"/>
    <s v="Jon Rosenbaum"/>
    <s v="Chris Klein, Jon Lovitz, Chelsey Reist, Lochlyn Munro, Liam Hughes, Jill Morrison, Zak Santiago, Garfield Wilson, Jonathan Silverman"/>
    <n v="9"/>
    <s v="United States"/>
    <s v="United States"/>
    <n v="1"/>
    <d v="2019-12-31T00:00:00"/>
    <n v="2019"/>
    <x v="2"/>
    <s v="90 min"/>
    <n v="90"/>
    <n v="90"/>
    <n v="91.489178196874306"/>
    <s v=""/>
    <s v="Comedies, Sports Movies"/>
    <s v="Comedies"/>
    <s v="Comedies, Sports Movies"/>
    <n v="2"/>
  </r>
  <r>
    <n v="3108"/>
    <s v="s3108"/>
    <x v="0"/>
    <s v="Jacob's Ladder"/>
    <s v="David M. Rosenthal"/>
    <s v="Michael Ealy, Jesse Williams, Nicole Beharie, Guy Burnet, Joseph Sikora, Karla Souza, Ritchie Coster, Jon Eyez"/>
    <n v="8"/>
    <s v="United States"/>
    <s v="United States"/>
    <n v="1"/>
    <d v="2019-12-22T00:00:00"/>
    <n v="2019"/>
    <x v="12"/>
    <s v="90 min"/>
    <n v="90"/>
    <n v="90"/>
    <n v="91.489178196874306"/>
    <s v=""/>
    <s v="Thrillers"/>
    <s v="Thrillers"/>
    <s v="Thrillers"/>
    <n v="1"/>
  </r>
  <r>
    <n v="3330"/>
    <s v="s3330"/>
    <x v="0"/>
    <s v="American Son"/>
    <s v="Kenny Leon"/>
    <s v="Kerry Washington, Steven Pasquale, Jeremy Jordan, Eugene Lee"/>
    <n v="4"/>
    <s v="United States"/>
    <s v="United States"/>
    <n v="1"/>
    <d v="2019-11-01T00:00:00"/>
    <n v="2019"/>
    <x v="5"/>
    <s v="90 min"/>
    <n v="90"/>
    <n v="90"/>
    <n v="91.489178196874306"/>
    <s v=""/>
    <s v="Dramas"/>
    <s v="Dramas"/>
    <s v="Dramas"/>
    <n v="1"/>
  </r>
  <r>
    <n v="3466"/>
    <s v="s3466"/>
    <x v="0"/>
    <s v="First Kiss"/>
    <s v="Roy Poortmans"/>
    <s v="Vaj√®n van den Bosch, Buddy Vedder, Leontine Borsato, Caroline de Bruijn, Stijn Fransen, Marije Zuurveld"/>
    <n v="6"/>
    <s v="Netherlands"/>
    <s v="Netherlands"/>
    <n v="1"/>
    <d v="2019-10-01T00:00:00"/>
    <n v="2018"/>
    <x v="1"/>
    <s v="90 min"/>
    <n v="90"/>
    <n v="90"/>
    <n v="91.489178196874306"/>
    <s v=""/>
    <s v="Dramas, International Movies, Romantic Movies"/>
    <s v="Dramas"/>
    <s v="Dramas, International Movies, Romantic Movies"/>
    <n v="3"/>
  </r>
  <r>
    <n v="3481"/>
    <s v="s3481"/>
    <x v="0"/>
    <s v="TUNA GIRL"/>
    <s v="Mana Yasuda"/>
    <s v="Fuka Koshiba, Tom Fujita, Hidetoshi Hoshida, Hiroto Kanai, Ryosuke Yusa, Shuri Tanaka, Chal Inoue, Takashi Taniguchi, Takeshi Masu"/>
    <n v="9"/>
    <s v="Japan"/>
    <s v="Japan"/>
    <n v="1"/>
    <d v="2019-09-28T00:00:00"/>
    <n v="2019"/>
    <x v="6"/>
    <s v="90 min"/>
    <n v="90"/>
    <n v="90"/>
    <n v="91.489178196874306"/>
    <s v=""/>
    <s v="Dramas, International Movies"/>
    <s v="Dramas"/>
    <s v="Dramas, International Movies"/>
    <n v="2"/>
  </r>
  <r>
    <n v="3673"/>
    <s v="s3673"/>
    <x v="0"/>
    <s v="Kidnapping Stella"/>
    <s v="Thomas Sieben"/>
    <s v="Max von der Groeben, Jella Haase, Clemens Schick"/>
    <n v="3"/>
    <s v="Germany"/>
    <s v="Germany"/>
    <n v="1"/>
    <d v="2019-07-12T00:00:00"/>
    <n v="2019"/>
    <x v="5"/>
    <s v="90 min"/>
    <n v="90"/>
    <n v="90"/>
    <n v="91.489178196874306"/>
    <s v=""/>
    <s v="Dramas, International Movies, Thrillers"/>
    <s v="Dramas"/>
    <s v="Dramas, International Movies, Thrillers"/>
    <n v="3"/>
  </r>
  <r>
    <n v="3741"/>
    <s v="s3741"/>
    <x v="0"/>
    <s v="Pihu"/>
    <s v="Vinod Kapri"/>
    <s v="Pihu Myra Vishwakarma"/>
    <n v="1"/>
    <s v="India"/>
    <s v="India"/>
    <n v="1"/>
    <d v="2019-06-15T00:00:00"/>
    <n v="2018"/>
    <x v="1"/>
    <s v="90 min"/>
    <n v="90"/>
    <n v="90"/>
    <n v="91.489178196874306"/>
    <s v=""/>
    <s v="Dramas, Independent Movies, International Movies"/>
    <s v="Dramas"/>
    <s v="Dramas, Independent Movies, International Movies"/>
    <n v="3"/>
  </r>
  <r>
    <n v="3773"/>
    <s v="s3773"/>
    <x v="0"/>
    <s v="Alles ist gut"/>
    <s v="Eva Trobisch"/>
    <s v="Aenne Schwarz, Andreas D√∂hler, Hans L√∂w, Tilo Nest, Lina Wendel, Lisa Hagmeister"/>
    <n v="6"/>
    <s v="Germany"/>
    <s v="Germany"/>
    <n v="1"/>
    <d v="2019-06-06T00:00:00"/>
    <n v="2019"/>
    <x v="5"/>
    <s v="90 min"/>
    <n v="90"/>
    <n v="90"/>
    <n v="91.489178196874306"/>
    <s v=""/>
    <s v="Dramas, International Movies"/>
    <s v="Dramas"/>
    <s v="Dramas, International Movies"/>
    <n v="2"/>
  </r>
  <r>
    <n v="3814"/>
    <s v="s3814"/>
    <x v="0"/>
    <s v="Maria"/>
    <s v="Pedring A. Lopez"/>
    <s v="Cristine Reyes, Germaine De Leon, KC Montero, Ronnie Lazaro, Freddie Webb"/>
    <n v="5"/>
    <s v="Philippines"/>
    <s v="Philippines"/>
    <n v="1"/>
    <d v="2019-05-17T00:00:00"/>
    <n v="2019"/>
    <x v="5"/>
    <s v="90 min"/>
    <n v="90"/>
    <n v="90"/>
    <n v="91.489178196874306"/>
    <s v=""/>
    <s v="Action &amp; Adventure, International Movies"/>
    <s v="Action &amp; Adventure"/>
    <s v="Action &amp; Adventure, International Movies"/>
    <n v="2"/>
  </r>
  <r>
    <n v="3819"/>
    <s v="s3819"/>
    <x v="0"/>
    <s v="Good Sam"/>
    <s v="Kate Melville"/>
    <s v="Tiya Sircar, Chad Connell, Marco Grazzini, Jesse Camacho, Mark Camacho, Elana Dunkelman, Kelly Hope Taylor, Kenny Wong, Daniela Sandiford, Christina Tannous"/>
    <n v="10"/>
    <s v="United States"/>
    <s v="United States"/>
    <n v="1"/>
    <d v="2019-05-16T00:00:00"/>
    <n v="2019"/>
    <x v="6"/>
    <s v="90 min"/>
    <n v="90"/>
    <n v="90"/>
    <n v="91.489178196874306"/>
    <s v=""/>
    <s v="Children &amp; Family Movies, Dramas"/>
    <s v="Children &amp; Family Movies"/>
    <s v="Children &amp; Family Movies, Dramas"/>
    <n v="2"/>
  </r>
  <r>
    <n v="3872"/>
    <s v="s3872"/>
    <x v="0"/>
    <s v="John &amp; Yoko: Above Us Only Sky"/>
    <s v="Michael Epstein"/>
    <s v="John Lennon, Yoko Ono"/>
    <n v="2"/>
    <s v="United Kingdom"/>
    <s v="United Kingdom"/>
    <n v="1"/>
    <d v="2019-05-01T00:00:00"/>
    <n v="2018"/>
    <x v="5"/>
    <s v="90 min"/>
    <n v="90"/>
    <n v="90"/>
    <n v="91.489178196874306"/>
    <s v=""/>
    <s v="Documentaries, Music &amp; Musicals"/>
    <s v="Documentaries"/>
    <s v="Documentaries, Music &amp; Musicals"/>
    <n v="2"/>
  </r>
  <r>
    <n v="4034"/>
    <s v="s4034"/>
    <x v="0"/>
    <s v="Juanita"/>
    <s v="Clark Johnson"/>
    <s v="Alfre Woodard, Adam Beach, LaTanya Richardson Jackson, Marcus Henderson, Blair Underwood, Ashlie Atkinson, Tsulan Cooper"/>
    <n v="7"/>
    <s v="United States"/>
    <s v="United States"/>
    <n v="1"/>
    <d v="2019-03-08T00:00:00"/>
    <n v="2019"/>
    <x v="5"/>
    <s v="90 min"/>
    <n v="90"/>
    <n v="90"/>
    <n v="91.489178196874306"/>
    <s v=""/>
    <s v="Dramas, Independent Movies, Romantic Movies"/>
    <s v="Dramas"/>
    <s v="Dramas, Independent Movies, Romantic Movies"/>
    <n v="3"/>
  </r>
  <r>
    <n v="4061"/>
    <s v="s4061"/>
    <x v="0"/>
    <s v="Radio Rebel"/>
    <s v="Peter Howitt"/>
    <s v="Debby Ryan, Sarena Parmar, Adam DiMarco, Merritt Patterson, Nancy Robertson"/>
    <n v="5"/>
    <s v="United States"/>
    <s v="United States"/>
    <n v="1"/>
    <d v="2019-03-01T00:00:00"/>
    <n v="2012"/>
    <x v="4"/>
    <s v="90 min"/>
    <n v="90"/>
    <n v="90"/>
    <n v="91.489178196874306"/>
    <s v=""/>
    <s v="Children &amp; Family Movies, Comedies"/>
    <s v="Children &amp; Family Movies"/>
    <s v="Children &amp; Family Movies, Comedies"/>
    <n v="2"/>
  </r>
  <r>
    <n v="4182"/>
    <s v="s4182"/>
    <x v="0"/>
    <s v="Patria"/>
    <s v="Mat√≠as Gueilburt"/>
    <s v="Paco Ignacio Taibo II"/>
    <n v="1"/>
    <s v="Mexico"/>
    <s v="Mexico"/>
    <n v="1"/>
    <d v="2019-01-18T00:00:00"/>
    <n v="2019"/>
    <x v="5"/>
    <s v="90 min"/>
    <n v="90"/>
    <n v="90"/>
    <n v="91.489178196874306"/>
    <s v=""/>
    <s v="Documentaries, International Movies"/>
    <s v="Documentaries"/>
    <s v="Documentaries, International Movies"/>
    <n v="2"/>
  </r>
  <r>
    <n v="4186"/>
    <s v="s4186"/>
    <x v="0"/>
    <s v="Abducted in Plain Sight"/>
    <s v="Skye Borgman"/>
    <m/>
    <n v="0"/>
    <s v="United States"/>
    <s v="United States"/>
    <n v="1"/>
    <d v="2019-01-15T00:00:00"/>
    <n v="2017"/>
    <x v="1"/>
    <s v="90 min"/>
    <n v="90"/>
    <n v="90"/>
    <n v="91.489178196874306"/>
    <s v=""/>
    <s v="Documentaries"/>
    <s v="Documentaries"/>
    <s v="Documentaries"/>
    <n v="1"/>
  </r>
  <r>
    <n v="4284"/>
    <s v="s4284"/>
    <x v="0"/>
    <s v="Ascharyachakit!"/>
    <s v="Samit Kakkad"/>
    <s v="Priyanka Bose, Vaibhav Raj Gupta, Santosh Juvekar, Anangsha Biswas, Ankit Raaj, Kashmira Irani, Kailash Waghmare, Vipin Sharma"/>
    <n v="8"/>
    <s v="India"/>
    <s v="India"/>
    <n v="1"/>
    <d v="2018-12-19T00:00:00"/>
    <n v="2018"/>
    <x v="5"/>
    <s v="90 min"/>
    <n v="90"/>
    <n v="90"/>
    <n v="91.489178196874306"/>
    <s v=""/>
    <s v="Dramas, Independent Movies, International Movies"/>
    <s v="Dramas"/>
    <s v="Dramas, Independent Movies, International Movies"/>
    <n v="3"/>
  </r>
  <r>
    <n v="4296"/>
    <s v="s4296"/>
    <x v="0"/>
    <s v="F.R.E.D.I."/>
    <s v="Sean Olson"/>
    <s v="Kelly Hu, Angus Macfadyen, Candace Cameron Bure, Lucius Hoyos, Reid Miller, Tyler Christopher, Casimere Jollette, Christina Cox, Texas Battle, Harvey Guillen"/>
    <n v="10"/>
    <s v="United States"/>
    <s v="United States"/>
    <n v="1"/>
    <d v="2018-12-15T00:00:00"/>
    <n v="2018"/>
    <x v="6"/>
    <s v="90 min"/>
    <n v="90"/>
    <n v="90"/>
    <n v="91.489178196874306"/>
    <s v=""/>
    <s v="Children &amp; Family Movies, Sci-Fi &amp; Fantasy"/>
    <s v="Children &amp; Family Movies"/>
    <s v="Children &amp; Family Movies, Sci-Fi &amp; Fantasy"/>
    <n v="2"/>
  </r>
  <r>
    <n v="4348"/>
    <s v="s4348"/>
    <x v="0"/>
    <s v="Roll With Me"/>
    <m/>
    <m/>
    <n v="0"/>
    <s v="United States"/>
    <s v="United States"/>
    <n v="1"/>
    <d v="2018-12-01T00:00:00"/>
    <n v="2017"/>
    <x v="5"/>
    <s v="90 min"/>
    <n v="90"/>
    <n v="90"/>
    <n v="91.489178196874306"/>
    <s v=""/>
    <s v="Documentaries, Sports Movies"/>
    <s v="Documentaries"/>
    <s v="Documentaries, Sports Movies"/>
    <n v="2"/>
  </r>
  <r>
    <n v="4413"/>
    <s v="s4413"/>
    <x v="0"/>
    <s v="John Leguizamo's Latin History for Morons"/>
    <m/>
    <s v="John Leguizamo"/>
    <n v="1"/>
    <s v="United States"/>
    <s v="United States"/>
    <n v="1"/>
    <d v="2018-11-05T00:00:00"/>
    <n v="2018"/>
    <x v="5"/>
    <s v="90 min"/>
    <n v="90"/>
    <n v="90"/>
    <n v="91.489178196874306"/>
    <s v=""/>
    <s v="Stand-Up Comedy"/>
    <s v="Stand-Up Comedy"/>
    <s v="Stand-Up Comedy"/>
    <n v="1"/>
  </r>
  <r>
    <n v="4474"/>
    <s v="s4474"/>
    <x v="0"/>
    <s v="Jefe"/>
    <s v="Sergio Barrej√≥n"/>
    <s v="Luis Callejo, Juana Acosta, Carlo D'Ursi, Josean Bengoetxea, B√°rbara Santa-Cruz, Maica Barroso, Adam Jezierski, Sergio Quintana"/>
    <n v="8"/>
    <s v="Spain"/>
    <s v="Spain, Portugal"/>
    <n v="2"/>
    <d v="2018-10-26T00:00:00"/>
    <n v="2018"/>
    <x v="5"/>
    <s v="90 min"/>
    <n v="90"/>
    <n v="90"/>
    <n v="91.489178196874306"/>
    <s v=""/>
    <s v="Comedies, Dramas, International Movies"/>
    <s v="Comedies"/>
    <s v="Comedies, Dramas, International Movies"/>
    <n v="3"/>
  </r>
  <r>
    <n v="4582"/>
    <s v="s4582"/>
    <x v="0"/>
    <s v="Lock"/>
    <s v="Smeep Kang"/>
    <s v="Gippy Grewal, Gurpreet Guggi, Smeep Kang, Geeta Basra, Karamjit Anmol, Harpal Singh, Vikram Grover, Priyanka Sharma"/>
    <n v="8"/>
    <s v="India"/>
    <s v="India"/>
    <n v="1"/>
    <d v="2018-10-01T00:00:00"/>
    <n v="2016"/>
    <x v="1"/>
    <s v="90 min"/>
    <n v="90"/>
    <n v="90"/>
    <n v="91.489178196874306"/>
    <s v=""/>
    <s v="Dramas, International Movies"/>
    <s v="Dramas"/>
    <s v="Dramas, International Movies"/>
    <n v="2"/>
  </r>
  <r>
    <n v="4689"/>
    <s v="s4689"/>
    <x v="0"/>
    <s v="The After Party"/>
    <s v="Ian Edelman"/>
    <s v="Kyle Harvey, Harrison Holzer, Teyana Taylor, Shelley Hennig, Wiz Khalifa, Blair Underwood, Jordan Rock, Amin Joseph, Andy Buckley, Jamie Choi"/>
    <n v="10"/>
    <s v="United States"/>
    <s v="United States"/>
    <n v="1"/>
    <d v="2018-08-24T00:00:00"/>
    <n v="2018"/>
    <x v="5"/>
    <s v="90 min"/>
    <n v="90"/>
    <n v="90"/>
    <n v="91.489178196874306"/>
    <s v=""/>
    <s v="Comedies, Music &amp; Musicals"/>
    <s v="Comedies"/>
    <s v="Comedies, Music &amp; Musicals"/>
    <n v="2"/>
  </r>
  <r>
    <n v="4738"/>
    <s v="s4738"/>
    <x v="0"/>
    <s v="The Blue Umbrella"/>
    <s v="Vishal Bhardwaj"/>
    <s v="Pankaj Kapur, Shreya Sharma, Dolly Ahluwalia, Deepak Dobriyal, Rahul Kumar, Paramjit Singh Kakran, Piu Dutt, Samrat Mukherjee"/>
    <n v="8"/>
    <s v="India"/>
    <s v="India"/>
    <n v="1"/>
    <d v="2018-08-02T00:00:00"/>
    <n v="2005"/>
    <x v="6"/>
    <s v="90 min"/>
    <n v="90"/>
    <n v="90"/>
    <n v="91.489178196874306"/>
    <s v=""/>
    <s v="Children &amp; Family Movies, Dramas, Independent Movies"/>
    <s v="Children &amp; Family Movies"/>
    <s v="Children &amp; Family Movies, Dramas, Independent Movies"/>
    <n v="3"/>
  </r>
  <r>
    <n v="4806"/>
    <s v="s4806"/>
    <x v="0"/>
    <s v="The Maus"/>
    <s v="Yayo Herrero"/>
    <s v="Alma Terzic, August Wittgenstein, Aleksandar Seksan, Sanin Milavic, Diana Fern√°ndez P√©rez, Ella Jazz"/>
    <n v="6"/>
    <s v="Spain"/>
    <s v="Spain"/>
    <n v="1"/>
    <d v="2018-06-30T00:00:00"/>
    <n v="2017"/>
    <x v="5"/>
    <s v="90 min"/>
    <n v="90"/>
    <n v="90"/>
    <n v="91.489178196874306"/>
    <s v=""/>
    <s v="Horror Movies, Independent Movies, International Movies"/>
    <s v="Horror Movies"/>
    <s v="Horror Movies, Independent Movies, International Movies"/>
    <n v="3"/>
  </r>
  <r>
    <n v="4812"/>
    <s v="s4812"/>
    <x v="0"/>
    <s v="Recovery Boys"/>
    <s v="Elaine McMillion Sheldon"/>
    <m/>
    <n v="0"/>
    <s v="United States"/>
    <s v="United States"/>
    <n v="1"/>
    <d v="2018-06-29T00:00:00"/>
    <n v="2018"/>
    <x v="5"/>
    <s v="90 min"/>
    <n v="90"/>
    <n v="90"/>
    <n v="91.489178196874306"/>
    <s v=""/>
    <s v="Documentaries"/>
    <s v="Documentaries"/>
    <s v="Documentaries"/>
    <n v="1"/>
  </r>
  <r>
    <n v="4890"/>
    <s v="s4890"/>
    <x v="0"/>
    <s v="Despido Procedente"/>
    <s v="Lucas Figueroa"/>
    <s v="Imanol Arias, Dar√≠o Grandinetti, Hugo Silva, Luis Luque, Miguel √Ångel Sol√°, Tom√°s Pozzi, Valeria Alonso"/>
    <n v="7"/>
    <s v="Argentina"/>
    <s v="Argentina, Spain"/>
    <n v="2"/>
    <d v="2018-05-01T00:00:00"/>
    <n v="2017"/>
    <x v="5"/>
    <s v="90 min"/>
    <n v="90"/>
    <n v="90"/>
    <n v="91.489178196874306"/>
    <s v=""/>
    <s v="Comedies, International Movies"/>
    <s v="Comedies"/>
    <s v="Comedies, International Movies"/>
    <n v="2"/>
  </r>
  <r>
    <n v="4902"/>
    <s v="s4902"/>
    <x v="0"/>
    <s v="The Clapper"/>
    <s v="Dito Montiel"/>
    <s v="Ed Helms, Amanda Seyfried, Tracy Morgan, Brenda Vaccaro, P.J. Byrne, Leah Remini, Mickey Gooch Jr., Adam Levine, Russell Peters, Alan Thicke"/>
    <n v="10"/>
    <s v="United States"/>
    <s v="United States"/>
    <n v="1"/>
    <d v="2018-05-01T00:00:00"/>
    <n v="2017"/>
    <x v="12"/>
    <s v="90 min"/>
    <n v="90"/>
    <n v="90"/>
    <n v="91.489178196874306"/>
    <s v=""/>
    <s v="Comedies, Dramas, Independent Movies"/>
    <s v="Comedies"/>
    <s v="Comedies, Dramas, Independent Movies"/>
    <n v="3"/>
  </r>
  <r>
    <n v="4924"/>
    <s v="s4924"/>
    <x v="0"/>
    <s v="All The Reasons To Forget"/>
    <s v="Pedro Coutinho"/>
    <s v="Johnny Massaro, Bianca Comparato, Regina Braga, Maria Laura Nogueira, Victor Mendes, Thiago Amaral, Rafael Primot, Eduardo Mossri, Rita Batata, Larissa Ferrara"/>
    <n v="10"/>
    <s v="Brazil"/>
    <s v="Brazil"/>
    <n v="1"/>
    <d v="2018-04-19T00:00:00"/>
    <n v="2017"/>
    <x v="5"/>
    <s v="90 min"/>
    <n v="90"/>
    <n v="90"/>
    <n v="91.489178196874306"/>
    <s v=""/>
    <s v="Comedies, Dramas, International Movies"/>
    <s v="Comedies"/>
    <s v="Comedies, Dramas, International Movies"/>
    <n v="3"/>
  </r>
  <r>
    <n v="5219"/>
    <s v="s5219"/>
    <x v="0"/>
    <s v="Belief: The Possession of Janet Moses"/>
    <s v="David Stubbs"/>
    <s v="Kura Forrester, William Davis, Tina Cook, Hariata Moriarty"/>
    <n v="4"/>
    <s v="New Zealand"/>
    <s v="New Zealand"/>
    <n v="1"/>
    <d v="2017-10-15T00:00:00"/>
    <n v="2015"/>
    <x v="5"/>
    <s v="90 min"/>
    <n v="90"/>
    <n v="90"/>
    <n v="91.489178196874306"/>
    <s v=""/>
    <s v="Documentaries, International Movies"/>
    <s v="Documentaries"/>
    <s v="Documentaries, International Movies"/>
    <n v="2"/>
  </r>
  <r>
    <n v="5295"/>
    <s v="s5295"/>
    <x v="0"/>
    <s v="Brother's Shadow"/>
    <s v="Todd S. Yellin"/>
    <s v="Scott Cohen, Judd Hirsch, Susan Floyd, Elliot Korte, Ruben Santiago-Hudson, James Murtaugh, Ato Essandoh, Toby Poser, Diane Kagan, John Di Benedetto, Jerry Matz, Lisa Emery"/>
    <n v="12"/>
    <s v="United States"/>
    <s v="United States"/>
    <n v="1"/>
    <d v="2017-09-01T00:00:00"/>
    <n v="2006"/>
    <x v="5"/>
    <s v="90 min"/>
    <n v="90"/>
    <n v="90"/>
    <n v="91.489178196874306"/>
    <s v=""/>
    <s v="Dramas, Independent Movies"/>
    <s v="Dramas"/>
    <s v="Dramas, Independent Movies"/>
    <n v="2"/>
  </r>
  <r>
    <n v="5330"/>
    <s v="s5330"/>
    <x v="0"/>
    <s v="Chocolate City: Vegas Strip"/>
    <s v="Jean-Claude La Marre"/>
    <s v="Robert Ri'chard, Darrin Dewitt Henson, Ginuwine, Gilbert Saldivar, Keith Carlos, Michael Bolwaire, Willie Taylor, Michael Jai White, Vivica A. Fox, Mekhi Phifer"/>
    <n v="10"/>
    <s v="United States"/>
    <s v="United States"/>
    <n v="1"/>
    <d v="2017-08-12T00:00:00"/>
    <n v="2017"/>
    <x v="5"/>
    <s v="90 min"/>
    <n v="90"/>
    <n v="90"/>
    <n v="91.489178196874306"/>
    <s v=""/>
    <s v="Dramas"/>
    <s v="Dramas"/>
    <s v="Dramas"/>
    <n v="1"/>
  </r>
  <r>
    <n v="5695"/>
    <s v="s5695"/>
    <x v="0"/>
    <s v="White Girl"/>
    <s v="Elizabeth Wood"/>
    <s v="Morgan Saylor, Brian 'Sene' Marc, Justin Bartha, Chris Noth, Adrian Martinez, India Menuez, Anthony Ramos, Ralph Rodriguez, Annabelle Dexter-Jones"/>
    <n v="9"/>
    <s v="United States"/>
    <s v="United States"/>
    <n v="1"/>
    <d v="2016-12-02T00:00:00"/>
    <n v="2016"/>
    <x v="5"/>
    <s v="90 min"/>
    <n v="90"/>
    <n v="90"/>
    <n v="91.489178196874306"/>
    <s v=""/>
    <s v="Dramas, Independent Movies"/>
    <s v="Dramas"/>
    <s v="Dramas, Independent Movies"/>
    <n v="2"/>
  </r>
  <r>
    <n v="5757"/>
    <s v="s5757"/>
    <x v="0"/>
    <s v="Justin Timberlake + the Tennessee Kids"/>
    <s v="Jonathan Demme"/>
    <s v="Justin Timberlake"/>
    <n v="1"/>
    <s v="United States"/>
    <s v="United States"/>
    <n v="1"/>
    <d v="2016-10-12T00:00:00"/>
    <n v="2016"/>
    <x v="5"/>
    <s v="90 min"/>
    <n v="90"/>
    <n v="90"/>
    <n v="91.489178196874306"/>
    <s v=""/>
    <s v="Music &amp; Musicals"/>
    <s v="Music &amp; Musicals"/>
    <s v="Music &amp; Musicals"/>
    <n v="1"/>
  </r>
  <r>
    <n v="5862"/>
    <s v="s5862"/>
    <x v="0"/>
    <s v="Pee-wee's Big Holiday"/>
    <s v="John Lee"/>
    <s v="Paul Reubens, Joe Manganiello, Jessica Pohly, Alia Shawkat, Stephanie Beatriz, Brad William Henke, Hal Landon Jr., Diane Salinger, Patrick Egan, Tara Buck, Richard Riehle"/>
    <n v="11"/>
    <s v="United States"/>
    <s v="United States"/>
    <n v="1"/>
    <d v="2016-03-18T00:00:00"/>
    <n v="2016"/>
    <x v="6"/>
    <s v="90 min"/>
    <n v="90"/>
    <n v="90"/>
    <n v="91.489178196874306"/>
    <s v=""/>
    <s v="Children &amp; Family Movies, Comedies, Cult Movies"/>
    <s v="Children &amp; Family Movies"/>
    <s v="Children &amp; Family Movies, Comedies, Cult Movies"/>
    <n v="3"/>
  </r>
  <r>
    <n v="5888"/>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n v="15"/>
    <s v="United States"/>
    <s v="United States"/>
    <n v="1"/>
    <d v="2015-10-25T00:00:00"/>
    <n v="2015"/>
    <x v="0"/>
    <s v="90 min"/>
    <n v="90"/>
    <n v="90"/>
    <n v="91.489178196874306"/>
    <s v=""/>
    <s v="Children &amp; Family Movies"/>
    <s v="Children &amp; Family Movies"/>
    <s v="Children &amp; Family Movies"/>
    <n v="1"/>
  </r>
  <r>
    <n v="5898"/>
    <s v="s5898"/>
    <x v="0"/>
    <s v="Cowspiracy: The Sustainability Secret"/>
    <s v="Kip Andersen, Keegan Kuhn"/>
    <s v="Kip Andersen"/>
    <n v="1"/>
    <s v="United States"/>
    <s v="United States"/>
    <n v="1"/>
    <d v="2015-09-15T00:00:00"/>
    <n v="2014"/>
    <x v="6"/>
    <s v="90 min"/>
    <n v="90"/>
    <n v="90"/>
    <n v="91.489178196874306"/>
    <s v=""/>
    <s v="Documentaries"/>
    <s v="Documentaries"/>
    <s v="Documentaries"/>
    <n v="1"/>
  </r>
  <r>
    <n v="5927"/>
    <s v="s5927"/>
    <x v="0"/>
    <s v="E-Team"/>
    <s v="Katy Chevigny, Ross Kauffman"/>
    <m/>
    <n v="0"/>
    <s v="United States"/>
    <s v="United States"/>
    <n v="1"/>
    <d v="2014-10-24T00:00:00"/>
    <n v="2014"/>
    <x v="5"/>
    <s v="90 min"/>
    <n v="90"/>
    <n v="90"/>
    <n v="91.489178196874306"/>
    <s v=""/>
    <s v="Documentaries"/>
    <s v="Documentaries"/>
    <s v="Documentaries"/>
    <n v="1"/>
  </r>
  <r>
    <n v="5973"/>
    <s v="s5973"/>
    <x v="0"/>
    <s v="#cats_the_mewvie"/>
    <s v="Michael Margolis"/>
    <m/>
    <n v="0"/>
    <s v="Canada"/>
    <s v="Canada"/>
    <n v="1"/>
    <d v="2020-02-05T00:00:00"/>
    <n v="2020"/>
    <x v="1"/>
    <s v="90 min"/>
    <n v="90"/>
    <n v="90"/>
    <n v="91.489178196874306"/>
    <s v=""/>
    <s v="Documentaries, International Movies"/>
    <s v="Documentaries"/>
    <s v="Documentaries, International Movies"/>
    <n v="2"/>
  </r>
  <r>
    <n v="5986"/>
    <s v="s5986"/>
    <x v="0"/>
    <s v="12 ROUND GUN"/>
    <s v="Sam Upton"/>
    <s v="Sam Upton, Jared Abrahamson, Mark Boone Junior, Laila Ali, Kate Vernon, Cassi Thomson, Colby French, Miguel Perez, Jay Acovone"/>
    <n v="9"/>
    <s v="United States"/>
    <s v="United States"/>
    <n v="1"/>
    <d v="2019-03-14T00:00:00"/>
    <n v="2017"/>
    <x v="5"/>
    <s v="90 min"/>
    <n v="90"/>
    <n v="90"/>
    <n v="91.489178196874306"/>
    <s v=""/>
    <s v="Dramas, Independent Movies, Sports Movies"/>
    <s v="Dramas"/>
    <s v="Dramas, Independent Movies, Sports Movies"/>
    <n v="3"/>
  </r>
  <r>
    <n v="5988"/>
    <s v="s5988"/>
    <x v="0"/>
    <s v="13 Cameras"/>
    <s v="Victor Zarcoff"/>
    <s v="PJ McCabe, Brianne Moncrief, Sarah Baldwin, Jim Cummings, Heidi Niedermeyer, Neville Archambault"/>
    <n v="6"/>
    <s v="United States"/>
    <s v="United States"/>
    <n v="1"/>
    <d v="2016-08-13T00:00:00"/>
    <n v="2015"/>
    <x v="11"/>
    <s v="90 min"/>
    <n v="90"/>
    <n v="90"/>
    <n v="91.489178196874306"/>
    <s v=""/>
    <s v="Horror Movies, Independent Movies, Thrillers"/>
    <s v="Horror Movies"/>
    <s v="Horror Movies, Independent Movies, Thrillers"/>
    <n v="3"/>
  </r>
  <r>
    <n v="5995"/>
    <s v="s5995"/>
    <x v="0"/>
    <s v="1BR"/>
    <s v="David Marmor"/>
    <s v="Nicole Brydon Bloom, Giles Matthey, Taylor Nichols, Alan Blumenfeld, Celeste Sully, Susan Davis, Clayton Hoff, Earnestine Phillips"/>
    <n v="8"/>
    <s v="United States"/>
    <s v="United States"/>
    <n v="1"/>
    <d v="2020-08-23T00:00:00"/>
    <n v="2019"/>
    <x v="5"/>
    <s v="90 min"/>
    <n v="90"/>
    <n v="90"/>
    <n v="91.489178196874306"/>
    <s v=""/>
    <s v="Horror Movies, Independent Movies, Thrillers"/>
    <s v="Horror Movies"/>
    <s v="Horror Movies, Independent Movies, Thrillers"/>
    <n v="3"/>
  </r>
  <r>
    <n v="6083"/>
    <s v="s6083"/>
    <x v="0"/>
    <s v="Abzurdah"/>
    <s v="Daniela Goggi"/>
    <s v="Eugenia Su√°rez, Esteban Lamothe, Gloria Carr√°, Rafael Spregelburd, Tom√°s Ottaviano, Julieta Gullo, Zoe Hochbaum, Lucia Carolina Pecrul"/>
    <n v="8"/>
    <s v="Argentina"/>
    <s v="Argentina"/>
    <n v="1"/>
    <d v="2016-08-25T00:00:00"/>
    <n v="2015"/>
    <x v="5"/>
    <s v="90 min"/>
    <n v="90"/>
    <n v="90"/>
    <n v="91.489178196874306"/>
    <s v=""/>
    <s v="Dramas, International Movies"/>
    <s v="Dramas"/>
    <s v="Dramas, International Movies"/>
    <n v="2"/>
  </r>
  <r>
    <n v="6114"/>
    <s v="s6114"/>
    <x v="0"/>
    <s v="Aliens Ate My Homework"/>
    <s v="Sean McNamara"/>
    <s v="William Shatner, Dan Payne, Kirsten Robek, Ty Consiglio, Sean McNamara, Christian Convery, Jayden Greig, Lauren McNamara, Alex Zahara, Sandy Robson"/>
    <n v="10"/>
    <s v="United States"/>
    <s v="United States"/>
    <n v="1"/>
    <d v="2018-03-06T00:00:00"/>
    <n v="2018"/>
    <x v="7"/>
    <s v="90 min"/>
    <n v="90"/>
    <n v="90"/>
    <n v="91.489178196874306"/>
    <s v=""/>
    <s v="Children &amp; Family Movies, Comedies, Sci-Fi &amp; Fantasy"/>
    <s v="Children &amp; Family Movies"/>
    <s v="Children &amp; Family Movies, Comedies, Sci-Fi &amp; Fantasy"/>
    <n v="3"/>
  </r>
  <r>
    <n v="6128"/>
    <s v="s6128"/>
    <x v="0"/>
    <s v="AlphaGo"/>
    <s v="Greg Kohs"/>
    <m/>
    <n v="0"/>
    <s v="United States"/>
    <s v="United States"/>
    <n v="1"/>
    <d v="2018-01-01T00:00:00"/>
    <n v="2017"/>
    <x v="4"/>
    <s v="90 min"/>
    <n v="90"/>
    <n v="90"/>
    <n v="91.489178196874306"/>
    <s v=""/>
    <s v="Documentaries"/>
    <s v="Documentaries"/>
    <s v="Documentaries"/>
    <n v="1"/>
  </r>
  <r>
    <n v="6163"/>
    <s v="s6163"/>
    <x v="0"/>
    <s v="Anesthesia"/>
    <s v="Tim Blake Nelson"/>
    <s v="Sam Waterston, Tim Blake Nelson, Jessica Hecht, Kristen Stewart, Corey Stoll, K. Todd Freeman, Glenn Close, Gretchen Mol, Michael Kenneth Williams, Gloria Reuben, Mickey Sumner, Yul Vazquez, Hannah Marks, Ben Konigsberg"/>
    <n v="14"/>
    <s v="United States"/>
    <s v="United States"/>
    <n v="1"/>
    <d v="2018-12-30T00:00:00"/>
    <n v="2015"/>
    <x v="12"/>
    <s v="90 min"/>
    <n v="90"/>
    <n v="90"/>
    <n v="91.489178196874306"/>
    <s v=""/>
    <s v="Dramas, Independent Movies"/>
    <s v="Dramas"/>
    <s v="Dramas, Independent Movies"/>
    <n v="2"/>
  </r>
  <r>
    <n v="6176"/>
    <s v="s6176"/>
    <x v="0"/>
    <s v="Antidote"/>
    <s v="Ken Barbet"/>
    <s v="Randy Couture, Chuck Zito, Wil Traval, Celeste Thornton, Rafael De La Fuente, Alyona Chekhova, Natali Yura, Thom Rivera"/>
    <n v="8"/>
    <s v="United States"/>
    <s v="United States"/>
    <n v="1"/>
    <d v="2019-04-14T00:00:00"/>
    <n v="2018"/>
    <x v="5"/>
    <s v="90 min"/>
    <n v="90"/>
    <n v="90"/>
    <n v="91.489178196874306"/>
    <s v=""/>
    <s v="Action &amp; Adventure, Horror Movies"/>
    <s v="Action &amp; Adventure"/>
    <s v="Action &amp; Adventure, Horror Movies"/>
    <n v="2"/>
  </r>
  <r>
    <n v="6211"/>
    <s v="s6211"/>
    <x v="0"/>
    <s v="Backtrack"/>
    <s v="Michael Petroni"/>
    <s v="Adrien Brody, Sam Neill, Robin McLeavy, Bruce Spence, Jenni Baird, Chloe Bayliss, Anna Lise Phillips, George Shevtsov"/>
    <n v="8"/>
    <s v="Australia"/>
    <s v="Australia, United Kingdom, United Arab Emirates, Canada"/>
    <n v="4"/>
    <d v="2018-12-25T00:00:00"/>
    <n v="2015"/>
    <x v="12"/>
    <s v="90 min"/>
    <n v="90"/>
    <n v="90"/>
    <n v="91.489178196874306"/>
    <s v=""/>
    <s v="Dramas, Thrillers"/>
    <s v="Dramas"/>
    <s v="Dramas, Thrillers"/>
    <n v="2"/>
  </r>
  <r>
    <n v="6283"/>
    <s v="s6283"/>
    <x v="0"/>
    <s v="Beneath the Leaves"/>
    <s v="Adam Marino"/>
    <s v="Mira Sorvino, Kristoffer Polaha, Doug Jones, Paul Sorvino, Aaron Farb, Ser'Darius Blain, Christopher Backus, Christopher Masterson, Tommy Kijas, Kee Seymore, Marla Adams"/>
    <n v="11"/>
    <s v="United States"/>
    <s v="United States"/>
    <n v="1"/>
    <d v="2019-06-08T00:00:00"/>
    <n v="2019"/>
    <x v="5"/>
    <s v="90 min"/>
    <n v="90"/>
    <n v="90"/>
    <n v="91.489178196874306"/>
    <s v=""/>
    <s v="Independent Movies, Thrillers"/>
    <s v="Independent Movies"/>
    <s v="Independent Movies, Thrillers"/>
    <n v="2"/>
  </r>
  <r>
    <n v="6308"/>
    <s v="s6308"/>
    <x v="0"/>
    <s v="Big Time"/>
    <s v="Kaspar Astrup Schr√∂der"/>
    <s v="Bjarke Ingels"/>
    <n v="1"/>
    <s v="Denmark"/>
    <s v="Denmark"/>
    <n v="1"/>
    <d v="2018-04-01T00:00:00"/>
    <n v="2017"/>
    <x v="5"/>
    <s v="90 min"/>
    <n v="90"/>
    <n v="90"/>
    <n v="91.489178196874306"/>
    <s v=""/>
    <s v="Documentaries"/>
    <s v="Documentaries"/>
    <s v="Documentaries"/>
    <n v="1"/>
  </r>
  <r>
    <n v="6331"/>
    <s v="s6331"/>
    <x v="0"/>
    <s v="Blackway"/>
    <s v="Daniel Alfredson"/>
    <s v="Anthony Hopkins, Julia Stiles, Alexander Ludwig, Ray Liotta, Hal Holbrook, Lochlyn Munro, Steve Bacic, Aaron Pearl, Aleks Paunovic"/>
    <n v="9"/>
    <s v="United States"/>
    <s v="United States"/>
    <n v="1"/>
    <d v="2017-12-15T00:00:00"/>
    <n v="2015"/>
    <x v="2"/>
    <s v="90 min"/>
    <n v="90"/>
    <n v="90"/>
    <n v="91.489178196874306"/>
    <s v=""/>
    <s v="Thrillers"/>
    <s v="Thrillers"/>
    <s v="Thrillers"/>
    <n v="1"/>
  </r>
  <r>
    <n v="6341"/>
    <s v="s6341"/>
    <x v="0"/>
    <s v="Blue Mountain State: The Rise of Thadland"/>
    <s v="Lev L. Spiro"/>
    <s v="Alan Ritchson, Darin Brooks, James Cade, Rob Ramsay, Chris Romano, Frankie Shaw, Omari Newton, Ed Marinaro, Dhani Jones, Ed Amatrudo, Jimmy Tatro"/>
    <n v="11"/>
    <s v="United States"/>
    <s v="United States"/>
    <n v="1"/>
    <d v="2016-03-01T00:00:00"/>
    <n v="2016"/>
    <x v="12"/>
    <s v="90 min"/>
    <n v="90"/>
    <n v="90"/>
    <n v="91.489178196874306"/>
    <s v=""/>
    <s v="Comedies"/>
    <s v="Comedies"/>
    <s v="Comedies"/>
    <n v="1"/>
  </r>
  <r>
    <n v="6343"/>
    <s v="s6343"/>
    <x v="0"/>
    <s v="Blue Ruin"/>
    <s v="Jeremy Saulnier"/>
    <s v="Macon Blair, Devin Ratray, Amy Hargreaves, Kevin Kolack, Eve Plumb, David W. Thompson, Brent Werzner, Stacy Rock, Sidn√© Anderson, Sandy Barnett, Bonnie Johnson"/>
    <n v="11"/>
    <s v="United States"/>
    <s v="United States, France"/>
    <n v="2"/>
    <d v="2019-02-25T00:00:00"/>
    <n v="2013"/>
    <x v="12"/>
    <s v="90 min"/>
    <n v="90"/>
    <n v="90"/>
    <n v="91.489178196874306"/>
    <s v=""/>
    <s v="Independent Movies, Thrillers"/>
    <s v="Independent Movies"/>
    <s v="Independent Movies, Thrillers"/>
    <n v="2"/>
  </r>
  <r>
    <n v="6370"/>
    <s v="s6370"/>
    <x v="0"/>
    <s v="Brampton's Own"/>
    <s v="Michael Doneger"/>
    <s v="Alex Russell, Rose McIver, Jean Smart, Scott Porter, Kevin Linehan, Spencer Grammer, Carter Hastings, Riley Voelkel, John Getz"/>
    <n v="9"/>
    <s v="United States"/>
    <s v="United States"/>
    <n v="1"/>
    <d v="2019-04-19T00:00:00"/>
    <n v="2018"/>
    <x v="5"/>
    <s v="90 min"/>
    <n v="90"/>
    <n v="90"/>
    <n v="91.489178196874306"/>
    <s v=""/>
    <s v="Dramas, Romantic Movies, Sports Movies"/>
    <s v="Dramas"/>
    <s v="Dramas, Romantic Movies, Sports Movies"/>
    <n v="3"/>
  </r>
  <r>
    <n v="6384"/>
    <s v="s6384"/>
    <x v="0"/>
    <s v="Bruno and Boots: The Wizzle War"/>
    <s v="Vivieno Caldinelli"/>
    <s v="Jonny Gray, Callan Potter, Matt Baram, Caroline Rhea, Kiana Madeira"/>
    <n v="5"/>
    <s v="Canada"/>
    <s v="Canada"/>
    <n v="1"/>
    <d v="2017-07-01T00:00:00"/>
    <n v="2017"/>
    <x v="6"/>
    <s v="90 min"/>
    <n v="90"/>
    <n v="90"/>
    <n v="91.489178196874306"/>
    <s v=""/>
    <s v="Children &amp; Family Movies, Comedies"/>
    <s v="Children &amp; Family Movies"/>
    <s v="Children &amp; Family Movies, Comedies"/>
    <n v="2"/>
  </r>
  <r>
    <n v="6385"/>
    <s v="s6385"/>
    <x v="0"/>
    <s v="Bruno and Boots: This Can't Be Happening at Macdonald Hall"/>
    <s v="Vivieno Caldinelli"/>
    <s v="Jonny Gray, Callan Potter, Peter Keleghan, Caroline Rhea"/>
    <n v="4"/>
    <s v="Canada"/>
    <s v="Canada"/>
    <n v="1"/>
    <d v="2017-06-24T00:00:00"/>
    <n v="2017"/>
    <x v="6"/>
    <s v="90 min"/>
    <n v="90"/>
    <n v="90"/>
    <n v="91.489178196874306"/>
    <s v=""/>
    <s v="Children &amp; Family Movies, Comedies"/>
    <s v="Children &amp; Family Movies"/>
    <s v="Children &amp; Family Movies, Comedies"/>
    <n v="2"/>
  </r>
  <r>
    <n v="6529"/>
    <s v="s6529"/>
    <x v="0"/>
    <s v="Conor McGregor: Notorious"/>
    <s v="Gavin Fitzgerald"/>
    <s v="Conor McGregor"/>
    <n v="1"/>
    <s v="Ireland"/>
    <s v="Ireland"/>
    <n v="1"/>
    <d v="2018-03-21T00:00:00"/>
    <n v="2017"/>
    <x v="12"/>
    <s v="90 min"/>
    <n v="90"/>
    <n v="90"/>
    <n v="91.489178196874306"/>
    <s v=""/>
    <s v="Documentaries, Sports Movies"/>
    <s v="Documentaries"/>
    <s v="Documentaries, Sports Movies"/>
    <n v="2"/>
  </r>
  <r>
    <n v="6545"/>
    <s v="s6545"/>
    <x v="0"/>
    <s v="Cult of Chucky"/>
    <s v="Don Mancini"/>
    <s v="Fiona Dourif, Michael Therriault, Adam Hurtig, Alex Vincent, Jennifer Tilly, Brad Dourif, Summer H. Howell, Grace Lynn Kung, Elisabeth Rosen, Zak Santiago, Ali Tataryn"/>
    <n v="11"/>
    <s v="United States"/>
    <s v="United States"/>
    <n v="1"/>
    <d v="2017-10-03T00:00:00"/>
    <n v="2017"/>
    <x v="12"/>
    <s v="90 min"/>
    <n v="90"/>
    <n v="90"/>
    <n v="91.489178196874306"/>
    <s v=""/>
    <s v="Horror Movies"/>
    <s v="Horror Movies"/>
    <s v="Horror Movies"/>
    <n v="1"/>
  </r>
  <r>
    <n v="6577"/>
    <s v="s6577"/>
    <x v="0"/>
    <s v="Dead in a Week (Or Your Money Back)"/>
    <s v="Tom Edmunds"/>
    <s v="Tom Wilkinson, Aneurin Barnard, Freya Mavor, Marion Bailey, Christopher Eccleston, Nigel Lindsay, Velibor Topic"/>
    <n v="7"/>
    <s v="United Kingdom"/>
    <s v="United Kingdom"/>
    <n v="1"/>
    <d v="2019-03-01T00:00:00"/>
    <n v="2018"/>
    <x v="5"/>
    <s v="90 min"/>
    <n v="90"/>
    <n v="90"/>
    <n v="91.489178196874306"/>
    <s v=""/>
    <s v="Comedies"/>
    <s v="Comedies"/>
    <s v="Comedies"/>
    <n v="1"/>
  </r>
  <r>
    <n v="6615"/>
    <s v="s6615"/>
    <x v="0"/>
    <s v="Disciples Of The 36th Chamber"/>
    <s v="Chia-Liang Liu"/>
    <s v="Hou Hsiao, Gordon Liu, Lily Li, Jason Pai Piao, Chia-Liang Liu"/>
    <n v="5"/>
    <s v="Hong Kong"/>
    <s v="Hong Kong"/>
    <n v="1"/>
    <d v="2018-08-16T00:00:00"/>
    <n v="1985"/>
    <x v="1"/>
    <s v="90 min"/>
    <n v="90"/>
    <n v="90"/>
    <n v="91.489178196874306"/>
    <s v=""/>
    <s v="Action &amp; Adventure, International Movies"/>
    <s v="Action &amp; Adventure"/>
    <s v="Action &amp; Adventure, International Movies"/>
    <n v="2"/>
  </r>
  <r>
    <n v="6622"/>
    <s v="s6622"/>
    <x v="0"/>
    <s v="Dolphin Kick"/>
    <s v="Philip Marlatt"/>
    <s v="Axle McCoy, Travis McCoy, Tyler Jade Nixon, Alexis Louder, DeVaughn Gow, LaVaughn Hamilton, Maya Simmons, Quddus Newton, Jordan Padreira, Derek Lee Nixon"/>
    <n v="10"/>
    <s v="United States"/>
    <s v="United States"/>
    <n v="1"/>
    <d v="2019-06-05T00:00:00"/>
    <n v="2019"/>
    <x v="6"/>
    <s v="90 min"/>
    <n v="90"/>
    <n v="90"/>
    <n v="91.489178196874306"/>
    <s v=""/>
    <s v="Children &amp; Family Movies"/>
    <s v="Children &amp; Family Movies"/>
    <s v="Children &amp; Family Movies"/>
    <n v="1"/>
  </r>
  <r>
    <n v="6682"/>
    <s v="s6682"/>
    <x v="0"/>
    <s v="Elizabeth at 90: A Family Tribute"/>
    <s v="John Bridcut"/>
    <m/>
    <n v="0"/>
    <s v="United Kingdom"/>
    <s v="United Kingdom"/>
    <n v="1"/>
    <d v="2017-05-22T00:00:00"/>
    <n v="2016"/>
    <x v="4"/>
    <s v="90 min"/>
    <n v="90"/>
    <n v="90"/>
    <n v="91.489178196874306"/>
    <s v=""/>
    <s v="Documentaries"/>
    <s v="Documentaries"/>
    <s v="Documentaries"/>
    <n v="1"/>
  </r>
  <r>
    <n v="6755"/>
    <s v="s6755"/>
    <x v="0"/>
    <s v="Final Destination 2"/>
    <s v="David R. Ellis"/>
    <s v="Ali Larter, A.J. Cook, Michael Landes, Terrence 'T.C.' Carson, Jonathan Cherry, Keegan Connor Tracy, Sarah Carter, Lynda Boyd, David Paetkau, Justina Machado"/>
    <n v="10"/>
    <s v="United States"/>
    <s v="United States, Canada"/>
    <n v="2"/>
    <d v="2020-01-01T00:00:00"/>
    <n v="2003"/>
    <x v="12"/>
    <s v="90 min"/>
    <n v="90"/>
    <n v="90"/>
    <n v="91.489178196874306"/>
    <s v=""/>
    <s v="Horror Movies, Thrillers"/>
    <s v="Horror Movies"/>
    <s v="Horror Movies, Thrillers"/>
    <n v="2"/>
  </r>
  <r>
    <n v="6761"/>
    <s v="s6761"/>
    <x v="0"/>
    <s v="FirstBorn"/>
    <s v="Nirpal Bhogal"/>
    <s v="Antonia Thomas, Luke Norris, Thea Petrie, Eileen Davies, Jonathan Hyde"/>
    <n v="5"/>
    <s v="United Kingdom"/>
    <s v="United Kingdom"/>
    <n v="1"/>
    <d v="2017-03-31T00:00:00"/>
    <n v="2016"/>
    <x v="5"/>
    <s v="90 min"/>
    <n v="90"/>
    <n v="90"/>
    <n v="91.489178196874306"/>
    <s v=""/>
    <s v="Horror Movies, International Movies"/>
    <s v="Horror Movies"/>
    <s v="Horror Movies, International Movies"/>
    <n v="2"/>
  </r>
  <r>
    <n v="6776"/>
    <s v="s6776"/>
    <x v="0"/>
    <s v="Footprints: The Path of Your Life"/>
    <s v="Juan Manuel Cotelo"/>
    <m/>
    <n v="0"/>
    <s v="Spain"/>
    <s v="Spain"/>
    <n v="1"/>
    <d v="2017-06-30T00:00:00"/>
    <n v="2015"/>
    <x v="7"/>
    <s v="90 min"/>
    <n v="90"/>
    <n v="90"/>
    <n v="91.489178196874306"/>
    <s v=""/>
    <s v="Documentaries, Faith &amp; Spirituality, International Movies"/>
    <s v="Documentaries"/>
    <s v="Documentaries, Faith &amp; Spirituality, International Movies"/>
    <n v="3"/>
  </r>
  <r>
    <n v="6834"/>
    <s v="s6834"/>
    <x v="0"/>
    <s v="Gender Revolution: A Journey with Katie Couric"/>
    <m/>
    <s v="Katie Couric"/>
    <n v="1"/>
    <s v="United States"/>
    <s v="United States"/>
    <n v="1"/>
    <d v="2018-02-01T00:00:00"/>
    <n v="2017"/>
    <x v="6"/>
    <s v="90 min"/>
    <n v="90"/>
    <n v="90"/>
    <n v="91.489178196874306"/>
    <s v=""/>
    <s v="Documentaries, LGBTQ Movies"/>
    <s v="Documentaries"/>
    <s v="Documentaries, LGBTQ Movies"/>
    <n v="2"/>
  </r>
  <r>
    <n v="6855"/>
    <s v="s6855"/>
    <x v="0"/>
    <s v="Ginger &amp; Rosa"/>
    <s v="Sally Potter"/>
    <s v="Elle Fanning, Alessandro Nivola, Christina Hendricks, Alice Englert, Timothy Spall, Oliver Platt, Annette Bening, Jodhi May, Oliver Milburn, Andrew Hawley"/>
    <n v="10"/>
    <s v="United Kingdom"/>
    <s v="United Kingdom, Denmark, Canada, Croatia"/>
    <n v="4"/>
    <d v="2018-07-15T00:00:00"/>
    <n v="2012"/>
    <x v="2"/>
    <s v="90 min"/>
    <n v="90"/>
    <n v="90"/>
    <n v="91.489178196874306"/>
    <s v=""/>
    <s v="Dramas, Independent Movies"/>
    <s v="Dramas"/>
    <s v="Dramas, Independent Movies"/>
    <n v="2"/>
  </r>
  <r>
    <n v="6875"/>
    <s v="s6875"/>
    <x v="0"/>
    <s v="Good Kids"/>
    <s v="Chris McCoy"/>
    <s v="Nicholas Braun, Zoey Deutch, Mateo Arias, Israel Broussard, Dayo Okeniyi, Julia Garner, Kevin Chapman, Ashley Judd"/>
    <n v="8"/>
    <s v="United States"/>
    <s v="United States"/>
    <n v="1"/>
    <d v="2017-01-19T00:00:00"/>
    <n v="2016"/>
    <x v="12"/>
    <s v="90 min"/>
    <n v="90"/>
    <n v="90"/>
    <n v="91.489178196874306"/>
    <s v=""/>
    <s v="Comedies, Independent Movies"/>
    <s v="Comedies"/>
    <s v="Comedies, Independent Movies"/>
    <n v="2"/>
  </r>
  <r>
    <n v="6880"/>
    <s v="s6880"/>
    <x v="0"/>
    <s v="Good People"/>
    <s v="Henrik Ruben Genz"/>
    <s v="James Franco, Kate Hudson, Tom Wilkinson, Omar Sy, Sam Spruell, Anna Friel, Thomas Arnold, Oliver Dimsdale, Diana Hardcastle, Michael Jibson, Diarmaid Murtagh"/>
    <n v="11"/>
    <s v="United States"/>
    <s v="United States, United Kingdom, Denmark, Sweden"/>
    <n v="4"/>
    <d v="2017-09-08T00:00:00"/>
    <n v="2014"/>
    <x v="12"/>
    <s v="90 min"/>
    <n v="90"/>
    <n v="90"/>
    <n v="91.489178196874306"/>
    <s v=""/>
    <s v="Action &amp; Adventure, Thrillers"/>
    <s v="Action &amp; Adventure"/>
    <s v="Action &amp; Adventure, Thrillers"/>
    <n v="2"/>
  </r>
  <r>
    <n v="6884"/>
    <s v="s6884"/>
    <x v="0"/>
    <s v="Goosebumps 2: Haunted Halloween"/>
    <s v="Ari Sandel"/>
    <s v="Jeremy Ray Taylor, Madison Iseman, Caleel Harris, Wendi McLendon-Covey, Chris Parnell, Ken Jeong, Jack Black"/>
    <n v="7"/>
    <s v="United States"/>
    <s v="United States, United Kingdom"/>
    <n v="2"/>
    <d v="2019-04-25T00:00:00"/>
    <n v="2018"/>
    <x v="7"/>
    <s v="90 min"/>
    <n v="90"/>
    <n v="90"/>
    <n v="91.489178196874306"/>
    <s v=""/>
    <s v="Children &amp; Family Movies, Comedies"/>
    <s v="Children &amp; Family Movies"/>
    <s v="Children &amp; Family Movies, Comedies"/>
    <n v="2"/>
  </r>
  <r>
    <n v="6901"/>
    <s v="s6901"/>
    <x v="0"/>
    <s v="Gun Runners"/>
    <s v="Anjali Nayar"/>
    <m/>
    <n v="0"/>
    <s v="Canada"/>
    <s v="Canada"/>
    <n v="1"/>
    <d v="2017-02-01T00:00:00"/>
    <n v="2015"/>
    <x v="6"/>
    <s v="90 min"/>
    <n v="90"/>
    <n v="90"/>
    <n v="91.489178196874306"/>
    <s v=""/>
    <s v="Documentaries, International Movies, Sports Movies"/>
    <s v="Documentaries"/>
    <s v="Documentaries, International Movies, Sports Movies"/>
    <n v="3"/>
  </r>
  <r>
    <n v="6935"/>
    <s v="s6935"/>
    <x v="0"/>
    <s v="Harry Benson: Shoot First"/>
    <s v="Justin Bare, Matthew Miele"/>
    <s v="Harry Benson"/>
    <n v="1"/>
    <s v="United States"/>
    <s v="United States"/>
    <n v="1"/>
    <d v="2017-05-01T00:00:00"/>
    <n v="2016"/>
    <x v="11"/>
    <s v="90 min"/>
    <n v="90"/>
    <n v="90"/>
    <n v="91.489178196874306"/>
    <s v=""/>
    <s v="Documentaries"/>
    <s v="Documentaries"/>
    <s v="Documentaries"/>
    <n v="1"/>
  </r>
  <r>
    <n v="6947"/>
    <s v="s6947"/>
    <x v="0"/>
    <s v="Head Count"/>
    <s v="Elle Callahan"/>
    <s v="Isaac Jay, Ashleigh Morghan, Bevin Bru, Billy Meade, Hunter Peterson, Chelcie May, Tory Freeth, Michael Herman, Amaka Obiechie, Sam Marra, Cooper Rowe"/>
    <n v="11"/>
    <s v="United States"/>
    <s v="United States"/>
    <n v="1"/>
    <d v="2019-09-13T00:00:00"/>
    <n v="2018"/>
    <x v="5"/>
    <s v="90 min"/>
    <n v="90"/>
    <n v="90"/>
    <n v="91.489178196874306"/>
    <s v=""/>
    <s v="Horror Movies, Independent Movies"/>
    <s v="Horror Movies"/>
    <s v="Horror Movies, Independent Movies"/>
    <n v="2"/>
  </r>
  <r>
    <n v="7067"/>
    <s v="s7067"/>
    <x v="0"/>
    <s v="Incorruptible"/>
    <s v="Elizabeth Chai Vasarhelyi"/>
    <m/>
    <n v="0"/>
    <s v="United States"/>
    <s v="United States, Senegal"/>
    <n v="2"/>
    <d v="2017-09-01T00:00:00"/>
    <n v="2015"/>
    <x v="5"/>
    <s v="90 min"/>
    <n v="90"/>
    <n v="90"/>
    <n v="91.489178196874306"/>
    <s v=""/>
    <s v="Documentaries"/>
    <s v="Documentaries"/>
    <s v="Documentaries"/>
    <n v="1"/>
  </r>
  <r>
    <n v="7076"/>
    <s v="s7076"/>
    <x v="0"/>
    <s v="Inequality for All"/>
    <s v="Jacob Kornbluth"/>
    <s v="Robert Reich"/>
    <n v="1"/>
    <s v="United States"/>
    <s v="United States"/>
    <n v="1"/>
    <d v="2018-08-29T00:00:00"/>
    <n v="2013"/>
    <x v="7"/>
    <s v="90 min"/>
    <n v="90"/>
    <n v="90"/>
    <n v="91.489178196874306"/>
    <s v=""/>
    <s v="Documentaries"/>
    <s v="Documentaries"/>
    <s v="Documentaries"/>
    <n v="1"/>
  </r>
  <r>
    <n v="7077"/>
    <s v="s7077"/>
    <x v="0"/>
    <s v="Influx"/>
    <s v="Luca Vullo"/>
    <m/>
    <n v="0"/>
    <s v="United Kingdom"/>
    <s v="United Kingdom"/>
    <n v="1"/>
    <d v="2018-04-01T00:00:00"/>
    <n v="2016"/>
    <x v="6"/>
    <s v="90 min"/>
    <n v="90"/>
    <n v="90"/>
    <n v="91.489178196874306"/>
    <s v=""/>
    <s v="Documentaries, International Movies"/>
    <s v="Documentaries"/>
    <s v="Documentaries, International Movies"/>
    <n v="2"/>
  </r>
  <r>
    <n v="7135"/>
    <s v="s7135"/>
    <x v="0"/>
    <s v="Joe Cocker: Mad Dog with Soul"/>
    <s v="John Edginton"/>
    <m/>
    <n v="0"/>
    <s v="United Kingdom"/>
    <s v="United Kingdom"/>
    <n v="1"/>
    <d v="2017-04-01T00:00:00"/>
    <n v="2017"/>
    <x v="1"/>
    <s v="90 min"/>
    <n v="90"/>
    <n v="90"/>
    <n v="91.489178196874306"/>
    <s v=""/>
    <s v="Documentaries, International Movies, Music &amp; Musicals"/>
    <s v="Documentaries"/>
    <s v="Documentaries, International Movies, Music &amp; Musicals"/>
    <n v="3"/>
  </r>
  <r>
    <n v="7182"/>
    <s v="s7182"/>
    <x v="0"/>
    <s v="Kevyn Aucoin: Beauty &amp; the Beast in Me"/>
    <s v="Lori Kaye"/>
    <s v="Kevyn Aucoin, Cindy Crawford, Naomi Campbell, Gwyneth Paltrow, Andie MacDowell, Paulina Porizkova, Amber Valletta"/>
    <n v="7"/>
    <s v="United States"/>
    <s v="United States"/>
    <n v="1"/>
    <d v="2019-01-01T00:00:00"/>
    <n v="2017"/>
    <x v="5"/>
    <s v="90 min"/>
    <n v="90"/>
    <n v="90"/>
    <n v="91.489178196874306"/>
    <s v=""/>
    <s v="Documentaries, LGBTQ Movies"/>
    <s v="Documentaries"/>
    <s v="Documentaries, LGBTQ Movies"/>
    <n v="2"/>
  </r>
  <r>
    <n v="7193"/>
    <s v="s7193"/>
    <x v="0"/>
    <s v="Kickboxer: Vengeance"/>
    <s v="John Stockwell"/>
    <s v="Alain Moussi, Jean-Claude Van Damme, Dave Bautista, Gina Carano, Georges St-Pierre, Sara Malakul Lane, Matthew Ziff, T.J. Storm, Fabricio Werdum, Cain Velasquez"/>
    <n v="10"/>
    <s v="United States"/>
    <s v="United States"/>
    <n v="1"/>
    <d v="2016-12-08T00:00:00"/>
    <n v="2016"/>
    <x v="5"/>
    <s v="90 min"/>
    <n v="90"/>
    <n v="90"/>
    <n v="91.489178196874306"/>
    <s v=""/>
    <s v="Action &amp; Adventure"/>
    <s v="Action &amp; Adventure"/>
    <s v="Action &amp; Adventure"/>
    <n v="1"/>
  </r>
  <r>
    <n v="7297"/>
    <s v="s7297"/>
    <x v="0"/>
    <s v="Lez Bomb"/>
    <s v="Jenna Laurenzo"/>
    <s v="Jenna Laurenzo, Deirdre O'Connell, Brandon Michael Hall, Kevin Pollak, Elaine Hendrix, Steve Guttenberg, Cloris Leachman, Bruce Dern"/>
    <n v="8"/>
    <s v="United States"/>
    <s v="United States"/>
    <n v="1"/>
    <d v="2019-02-07T00:00:00"/>
    <n v="2018"/>
    <x v="1"/>
    <s v="90 min"/>
    <n v="90"/>
    <n v="90"/>
    <n v="91.489178196874306"/>
    <s v=""/>
    <s v="Comedies, LGBTQ Movies"/>
    <s v="Comedies"/>
    <s v="Comedies, LGBTQ Movies"/>
    <n v="2"/>
  </r>
  <r>
    <n v="7317"/>
    <s v="s7317"/>
    <x v="0"/>
    <s v="Little Nicky"/>
    <s v="Steve Brill"/>
    <s v="Adam Sandler, Patricia Arquette, Harvey Keitel, Rhys Ifans, Allen Covert, Tommy 'Tiny' Lister, Kevin Nealon, Jon Lovitz, Michael McKean, Quentin Tarantino"/>
    <n v="10"/>
    <s v="United States"/>
    <s v="United States"/>
    <n v="1"/>
    <d v="2020-12-01T00:00:00"/>
    <n v="2000"/>
    <x v="2"/>
    <s v="90 min"/>
    <n v="90"/>
    <n v="90"/>
    <n v="91.489178196874306"/>
    <s v=""/>
    <s v="Comedies"/>
    <s v="Comedies"/>
    <s v="Comedies"/>
    <n v="1"/>
  </r>
  <r>
    <n v="7411"/>
    <s v="s7411"/>
    <x v="0"/>
    <s v="Martial Arts of Shaolin"/>
    <s v="Chia-Liang Liu"/>
    <s v="Jet Li, Jianqiang Hu, Qiuyan Huang, Qingfu Pan, Yu Chenghui, Yu Hai, Jianwen Zhang"/>
    <n v="7"/>
    <s v="Hong Kong"/>
    <s v="Hong Kong, China"/>
    <n v="2"/>
    <d v="2018-08-16T00:00:00"/>
    <n v="1986"/>
    <x v="12"/>
    <s v="90 min"/>
    <n v="90"/>
    <n v="90"/>
    <n v="91.489178196874306"/>
    <s v=""/>
    <s v="Action &amp; Adventure, International Movies"/>
    <s v="Action &amp; Adventure"/>
    <s v="Action &amp; Adventure, International Movies"/>
    <n v="2"/>
  </r>
  <r>
    <n v="7434"/>
    <s v="s7434"/>
    <x v="0"/>
    <s v="Medium"/>
    <s v="Jacek Koprowicz"/>
    <s v="W≈Çadys≈Çaw Kowalski, Micha≈Ç Bajor, Jerzy Zelnik, Jerzy Stuhr, Gra≈ºyna Szapo≈Çowska, Jerzy Nowak, Ewa Da≈Çkowska, Piotr Machalica, Zygmunt Zintel, Henryk Bista"/>
    <n v="10"/>
    <s v="Poland"/>
    <s v="Poland, West Germany"/>
    <n v="2"/>
    <d v="2019-10-01T00:00:00"/>
    <n v="1985"/>
    <x v="5"/>
    <s v="90 min"/>
    <n v="90"/>
    <n v="90"/>
    <n v="91.489178196874306"/>
    <s v=""/>
    <s v="Horror Movies, International Movies, Thrillers"/>
    <s v="Horror Movies"/>
    <s v="Horror Movies, International Movies, Thrillers"/>
    <n v="3"/>
  </r>
  <r>
    <n v="7465"/>
    <s v="s7465"/>
    <x v="0"/>
    <s v="Miss Hokusai"/>
    <s v="Keiichi Hara"/>
    <s v="Anne Watanabe, Yutaka Matsushige, Gaku Hamada, Kengo Kora, Jun Miho, Shion Shimizu, Michitaka Tsutsui, Ethan Murray, Kevin T. Collins, Barbara Goodson, Cindy Robinson, Mike Pollock, Robbie Daymond, Marc Diraison, Richard Epcar, Erica Lindbeck"/>
    <n v="16"/>
    <s v="Japan"/>
    <s v="Japan"/>
    <n v="1"/>
    <d v="2017-10-01T00:00:00"/>
    <n v="2015"/>
    <x v="2"/>
    <s v="90 min"/>
    <n v="90"/>
    <n v="90"/>
    <n v="91.489178196874306"/>
    <s v=""/>
    <s v="Anime Features"/>
    <s v="Anime Features"/>
    <s v="Anime Features"/>
    <n v="1"/>
  </r>
  <r>
    <n v="7468"/>
    <s v="s7468"/>
    <x v="0"/>
    <s v="Miss Representation"/>
    <s v="Jennifer Siebel Newsom"/>
    <m/>
    <n v="0"/>
    <s v="United States"/>
    <s v="United States"/>
    <n v="1"/>
    <d v="2017-10-20T00:00:00"/>
    <n v="2011"/>
    <x v="11"/>
    <s v="90 min"/>
    <n v="90"/>
    <n v="90"/>
    <n v="91.489178196874306"/>
    <s v=""/>
    <s v="Documentaries"/>
    <s v="Documentaries"/>
    <s v="Documentaries"/>
    <n v="1"/>
  </r>
  <r>
    <n v="7523"/>
    <s v="s7523"/>
    <x v="0"/>
    <s v="Ms. Mammy"/>
    <s v="Wael Ihsan"/>
    <s v="Yasmin Abdulaziz, Hassan El Raddad, Ahmed Fouad Selim, Entessar, Hesham Ismail, Badria Tolba, Ghassan Mattar, Eman El-Sayed, Saad El Soghayar, Soleiman Eid, Youssef Eid, Hassan Abdulfattah, Mohamed Lotfy, Hala Fakher"/>
    <n v="14"/>
    <s v="Egypt"/>
    <s v="Egypt"/>
    <n v="1"/>
    <d v="2019-06-06T00:00:00"/>
    <n v="2012"/>
    <x v="1"/>
    <s v="90 min"/>
    <n v="90"/>
    <n v="90"/>
    <n v="91.489178196874306"/>
    <s v=""/>
    <s v="Comedies, International Movies"/>
    <s v="Comedies"/>
    <s v="Comedies, International Movies"/>
    <n v="2"/>
  </r>
  <r>
    <n v="7545"/>
    <s v="s7545"/>
    <x v="0"/>
    <s v="My Schoolmate, the Barbarian"/>
    <s v="Siu-hung Chung, Wong Jing"/>
    <s v="Nicholas Tse, Stephen Fung, Joey Yung, Samuel Pang, Serena Po, Ken Chung, Hyper BB, Ka Ho Yu, Frankie Chi-Hung Ng, Lai Hing Chan"/>
    <n v="10"/>
    <s v="Hong Kong"/>
    <s v="Hong Kong"/>
    <n v="1"/>
    <d v="2018-08-16T00:00:00"/>
    <n v="2001"/>
    <x v="1"/>
    <s v="90 min"/>
    <n v="90"/>
    <n v="90"/>
    <n v="91.489178196874306"/>
    <s v=""/>
    <s v="Action &amp; Adventure, Comedies, International Movies"/>
    <s v="Action &amp; Adventure"/>
    <s v="Action &amp; Adventure, Comedies, International Movies"/>
    <n v="3"/>
  </r>
  <r>
    <n v="7597"/>
    <s v="s7597"/>
    <x v="0"/>
    <s v="Norm of the North: King Sized Adventure"/>
    <s v="Richard Finn, Tim Maltby"/>
    <s v="Alan Marriott, Andrew Toth, Brian Dobson, Cole Howard, Jennifer Cameron, Jonathan Holmes, Lee Tockar, Lisa Durupt, Maya Kay, Michael Dobson"/>
    <n v="10"/>
    <s v="United States"/>
    <s v="United States, India, South Korea, China"/>
    <n v="4"/>
    <d v="2019-09-09T00:00:00"/>
    <n v="2019"/>
    <x v="6"/>
    <s v="90 min"/>
    <n v="90"/>
    <n v="90"/>
    <n v="91.489178196874306"/>
    <s v=""/>
    <s v="Children &amp; Family Movies, Comedies"/>
    <s v="Children &amp; Family Movies"/>
    <s v="Children &amp; Family Movies, Comedies"/>
    <n v="2"/>
  </r>
  <r>
    <n v="7668"/>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n v="12"/>
    <s v="Denmark"/>
    <s v="Denmark, France, United States, Sweden"/>
    <n v="4"/>
    <d v="2018-05-15T00:00:00"/>
    <n v="2013"/>
    <x v="12"/>
    <s v="90 min"/>
    <n v="90"/>
    <n v="90"/>
    <n v="91.489178196874306"/>
    <s v=""/>
    <s v="Cult Movies, Independent Movies, Thrillers"/>
    <s v="Cult Movies"/>
    <s v="Cult Movies, Independent Movies, Thrillers"/>
    <n v="3"/>
  </r>
  <r>
    <n v="7685"/>
    <s v="s7685"/>
    <x v="0"/>
    <s v="Our House"/>
    <s v="Anthony Scott Burns"/>
    <s v="Thomas Mann, Nicola Peltz, Percy Hynes White, Kate Moyer, Carlyn Burchell, John Ralston, Christine Horne, Allison Hossack, Lucius Hoyos, Marcia Bennett"/>
    <n v="10"/>
    <s v="Canada"/>
    <s v="Canada, United States, Germany"/>
    <n v="3"/>
    <d v="2020-06-01T00:00:00"/>
    <n v="2018"/>
    <x v="2"/>
    <s v="90 min"/>
    <n v="90"/>
    <n v="90"/>
    <n v="91.489178196874306"/>
    <s v=""/>
    <s v="Horror Movies, Thrillers"/>
    <s v="Horror Movies"/>
    <s v="Horror Movies, Thrillers"/>
    <n v="2"/>
  </r>
  <r>
    <n v="7759"/>
    <s v="s7759"/>
    <x v="0"/>
    <s v="Postcards from London"/>
    <s v="Steve McLean"/>
    <s v="Harris Dickinson, Jonah Hauer-King, Alessandro Cimadamore, Leonardo Salerni, Raphael Desprez, Jerome Holder, Leemore Marrett Jr., Silas Carson, Stephen Boxer, Leo Hatton, Ben Cura"/>
    <n v="11"/>
    <s v="United Kingdom"/>
    <s v="United Kingdom"/>
    <n v="1"/>
    <d v="2019-02-19T00:00:00"/>
    <n v="2018"/>
    <x v="5"/>
    <s v="90 min"/>
    <n v="90"/>
    <n v="90"/>
    <n v="91.489178196874306"/>
    <s v=""/>
    <s v="Dramas, Independent Movies, LGBTQ Movies"/>
    <s v="Dramas"/>
    <s v="Dramas, Independent Movies, LGBTQ Movies"/>
    <n v="3"/>
  </r>
  <r>
    <n v="7830"/>
    <s v="s7830"/>
    <x v="0"/>
    <s v="Ramen Shop"/>
    <s v="Eric Khoo"/>
    <s v="Takumi Saitoh, Seiko Matsuda, Mark Lee, Jeanette Aw, Tsuyoshi Ihara, Tetsuya Bessho, Beatrice Chien"/>
    <n v="7"/>
    <s v="Singapore"/>
    <s v="Singapore, Japan, France"/>
    <n v="3"/>
    <d v="2019-07-31T00:00:00"/>
    <n v="2018"/>
    <x v="6"/>
    <s v="90 min"/>
    <n v="90"/>
    <n v="90"/>
    <n v="91.489178196874306"/>
    <s v=""/>
    <s v="Dramas, International Movies"/>
    <s v="Dramas"/>
    <s v="Dramas, International Movies"/>
    <n v="2"/>
  </r>
  <r>
    <n v="7964"/>
    <s v="s7964"/>
    <x v="0"/>
    <s v="Seal Team Six: The Raid on Osama Bin Laden"/>
    <s v="John Stockwell"/>
    <s v="Cam Gigandet, Anson Mount, Freddy Rodr√≠guez, Xzibit, Kathleen Robertson, Robert Knepper, Eddie Kaye Thomas, Kenneth Miller, William Fichtner, Jenny Gabrielle, Mo Gallini"/>
    <n v="11"/>
    <s v="United States"/>
    <s v="United States"/>
    <n v="1"/>
    <d v="2020-01-01T00:00:00"/>
    <n v="2012"/>
    <x v="5"/>
    <s v="90 min"/>
    <n v="90"/>
    <n v="90"/>
    <n v="91.489178196874306"/>
    <s v=""/>
    <s v="Action &amp; Adventure"/>
    <s v="Action &amp; Adventure"/>
    <s v="Action &amp; Adventure"/>
    <n v="1"/>
  </r>
  <r>
    <n v="8196"/>
    <s v="s8196"/>
    <x v="0"/>
    <s v="The Art of the Steal"/>
    <s v="Jonathan Sobol"/>
    <s v="Kurt Russell, Jay Baruchel, Katheryn Winnick, Chris Diamantopoulos, Kenneth Welsh, Jason Jones, Terence Stamp, Matt Dillon, Devon Bostick"/>
    <n v="9"/>
    <s v="Canada"/>
    <s v="Canada, United States"/>
    <n v="2"/>
    <d v="2018-12-08T00:00:00"/>
    <n v="2013"/>
    <x v="12"/>
    <s v="90 min"/>
    <n v="90"/>
    <n v="90"/>
    <n v="91.489178196874306"/>
    <s v=""/>
    <s v="Action &amp; Adventure, Comedies, Independent Movies"/>
    <s v="Action &amp; Adventure"/>
    <s v="Action &amp; Adventure, Comedies, Independent Movies"/>
    <n v="3"/>
  </r>
  <r>
    <n v="8375"/>
    <s v="s8375"/>
    <x v="0"/>
    <s v="The Jungle School"/>
    <s v="Riri Riza"/>
    <s v="Prisia Nasution, Nyungsang Bungo, Rukman Rosadi, Nadhira Suryadi, Ines Somellera"/>
    <n v="5"/>
    <s v="Indonesia"/>
    <s v="Indonesia"/>
    <n v="1"/>
    <d v="2018-10-30T00:00:00"/>
    <n v="2013"/>
    <x v="6"/>
    <s v="90 min"/>
    <n v="90"/>
    <n v="90"/>
    <n v="91.489178196874306"/>
    <s v=""/>
    <s v="Dramas, International Movies"/>
    <s v="Dramas"/>
    <s v="Dramas, International Movies"/>
    <n v="2"/>
  </r>
  <r>
    <n v="8411"/>
    <s v="s8411"/>
    <x v="0"/>
    <s v="The Magic Pill"/>
    <s v="Robert Tate"/>
    <s v="Pete Evans, William Davis, Loren Cordain"/>
    <n v="3"/>
    <s v="United States"/>
    <s v="United States, Australia, South Africa, United Kingdom"/>
    <n v="4"/>
    <d v="2018-04-24T00:00:00"/>
    <n v="2017"/>
    <x v="6"/>
    <s v="90 min"/>
    <n v="90"/>
    <n v="90"/>
    <n v="91.489178196874306"/>
    <s v=""/>
    <s v="Documentaries"/>
    <s v="Documentaries"/>
    <s v="Documentaries"/>
    <n v="1"/>
  </r>
  <r>
    <n v="8441"/>
    <s v="s8441"/>
    <x v="0"/>
    <s v="The NSU-Complex"/>
    <s v="Stefan Aust, Dirk Laabs"/>
    <m/>
    <n v="0"/>
    <s v="Germany"/>
    <s v="Germany"/>
    <n v="1"/>
    <d v="2016-12-28T00:00:00"/>
    <n v="2016"/>
    <x v="1"/>
    <s v="90 min"/>
    <n v="90"/>
    <n v="90"/>
    <n v="91.489178196874306"/>
    <s v=""/>
    <s v="Documentaries, International Movies"/>
    <s v="Documentaries"/>
    <s v="Documentaries, International Movies"/>
    <n v="2"/>
  </r>
  <r>
    <n v="8471"/>
    <s v="s8471"/>
    <x v="0"/>
    <s v="The Push"/>
    <s v="Grant Korgan, Brian Niles"/>
    <s v="Grant Korgan"/>
    <n v="1"/>
    <s v="United States"/>
    <s v="United States"/>
    <n v="1"/>
    <d v="2019-06-07T00:00:00"/>
    <n v="2018"/>
    <x v="5"/>
    <s v="90 min"/>
    <n v="90"/>
    <n v="90"/>
    <n v="91.489178196874306"/>
    <s v=""/>
    <s v="Documentaries, Sports Movies"/>
    <s v="Documentaries"/>
    <s v="Documentaries, Sports Movies"/>
    <n v="2"/>
  </r>
  <r>
    <n v="8482"/>
    <s v="s8482"/>
    <x v="0"/>
    <s v="The Republic of Imbaba"/>
    <s v="Ahmed Al-Badry"/>
    <s v="Bassem Samra, Ola Ghanem, Ahmad Wafiq, Feryal Youssef, Ayman Kandil, Inas Ezz El Din, Mohamed Farouk"/>
    <n v="7"/>
    <m/>
    <m/>
    <n v="0"/>
    <d v="2019-06-06T00:00:00"/>
    <n v="2015"/>
    <x v="1"/>
    <s v="90 min"/>
    <n v="90"/>
    <n v="90"/>
    <n v="91.489178196874306"/>
    <s v=""/>
    <s v="Dramas, International Movies"/>
    <s v="Dramas"/>
    <s v="Dramas, International Movies"/>
    <n v="2"/>
  </r>
  <r>
    <n v="8484"/>
    <s v="s8484"/>
    <x v="0"/>
    <s v="The Rezort"/>
    <s v="Steve Barker"/>
    <s v="Dougray Scott, Jessica De Gouw, Martin McCann, Jassa Ahluwalia, Elen Rhys, Claire Goose"/>
    <n v="6"/>
    <s v="United Kingdom"/>
    <s v="United Kingdom, Spain, Belgium"/>
    <n v="3"/>
    <d v="2017-01-16T00:00:00"/>
    <n v="2016"/>
    <x v="5"/>
    <s v="90 min"/>
    <n v="90"/>
    <n v="90"/>
    <n v="91.489178196874306"/>
    <s v=""/>
    <s v="Horror Movies, International Movies"/>
    <s v="Horror Movies"/>
    <s v="Horror Movies, International Movies"/>
    <n v="2"/>
  </r>
  <r>
    <n v="8496"/>
    <s v="s8496"/>
    <x v="0"/>
    <s v="The Runner"/>
    <s v="Austin Stark"/>
    <s v="Nicolas Cage, Sarah Paulson, Connie Nielsen, Wendell Pierce, Bryan Batt, Peter Fonda, Dana Gourrier"/>
    <n v="7"/>
    <s v="United States"/>
    <s v="United States"/>
    <n v="1"/>
    <d v="2017-09-08T00:00:00"/>
    <n v="2015"/>
    <x v="12"/>
    <s v="90 min"/>
    <n v="90"/>
    <n v="90"/>
    <n v="91.489178196874306"/>
    <s v=""/>
    <s v="Dramas, Independent Movies"/>
    <s v="Dramas"/>
    <s v="Dramas, Independent Movies"/>
    <n v="2"/>
  </r>
  <r>
    <n v="8509"/>
    <s v="s8509"/>
    <x v="0"/>
    <s v="The Similars"/>
    <s v="Isaac Ezban"/>
    <s v="Gustavo S√°nchez Parra, Cassandra Ciangherotti, Fernando Becerril, Humberto Busto, Carmen Beato, Santiago Torres, Mar√≠a Elena Olivares, Catalina Salas, Luis Alberti, Alberto Estrella, Pablo Guisa Koestinger"/>
    <n v="11"/>
    <s v="Mexico"/>
    <s v="Mexico"/>
    <n v="1"/>
    <d v="2017-01-15T00:00:00"/>
    <n v="2015"/>
    <x v="11"/>
    <s v="90 min"/>
    <n v="90"/>
    <n v="90"/>
    <n v="91.489178196874306"/>
    <s v=""/>
    <s v="Horror Movies, Independent Movies, International Movies"/>
    <s v="Horror Movies"/>
    <s v="Horror Movies, Independent Movies, International Movies"/>
    <n v="3"/>
  </r>
  <r>
    <n v="8521"/>
    <s v="s8521"/>
    <x v="0"/>
    <s v="The Student"/>
    <s v="Steven R. Monroe"/>
    <s v="Alicia Leigh Willis, Blake Michael, Trevor St. John, Lindsay Hartley, Eric Nelsen, Wolfgang Bodison"/>
    <n v="6"/>
    <s v="United States"/>
    <s v="United States"/>
    <n v="1"/>
    <d v="2019-03-15T00:00:00"/>
    <n v="2017"/>
    <x v="1"/>
    <s v="90 min"/>
    <n v="90"/>
    <n v="90"/>
    <n v="91.489178196874306"/>
    <s v=""/>
    <s v="Thrillers"/>
    <s v="Thrillers"/>
    <s v="Thrillers"/>
    <n v="1"/>
  </r>
  <r>
    <n v="8555"/>
    <s v="s8555"/>
    <x v="0"/>
    <s v="The Waterboy"/>
    <s v="Frank Coraci"/>
    <s v="Adam Sandler, Kathy Bates, Henry Winkler, Fairuza Balk, Jerry Reed, Lawrence Gilliard Jr., Blake Clark, Peter Dante, Jonathan Loughran, Al Whiting"/>
    <n v="10"/>
    <s v="United States"/>
    <s v="United States"/>
    <n v="1"/>
    <d v="2017-03-08T00:00:00"/>
    <n v="1998"/>
    <x v="2"/>
    <s v="90 min"/>
    <n v="90"/>
    <n v="90"/>
    <n v="91.489178196874306"/>
    <s v=""/>
    <s v="Comedies, Sports Movies"/>
    <s v="Comedies"/>
    <s v="Comedies, Sports Movies"/>
    <n v="2"/>
  </r>
  <r>
    <n v="8635"/>
    <s v="s8635"/>
    <x v="0"/>
    <s v="Troy: The Odyssey"/>
    <s v="Tekin Girgin"/>
    <s v="Dylan Vox, Lara Heller, Hachem Hicham, David Gray, Kelly B. Jones, Daniel Whyte, Eoin O'Brien, Ego Mikitas"/>
    <n v="8"/>
    <s v="United States"/>
    <s v="United States"/>
    <n v="1"/>
    <d v="2018-03-12T00:00:00"/>
    <n v="2017"/>
    <x v="5"/>
    <s v="90 min"/>
    <n v="90"/>
    <n v="90"/>
    <n v="91.489178196874306"/>
    <s v=""/>
    <s v="Action &amp; Adventure"/>
    <s v="Action &amp; Adventure"/>
    <s v="Action &amp; Adventure"/>
    <n v="1"/>
  </r>
  <r>
    <n v="8652"/>
    <s v="s8652"/>
    <x v="0"/>
    <s v="Tyson"/>
    <s v="James Toback"/>
    <s v="Mike Tyson, Trevor Berbick"/>
    <n v="2"/>
    <s v="United States"/>
    <s v="United States, France"/>
    <n v="2"/>
    <d v="2019-03-01T00:00:00"/>
    <n v="2008"/>
    <x v="12"/>
    <s v="90 min"/>
    <n v="90"/>
    <n v="90"/>
    <n v="91.489178196874306"/>
    <s v=""/>
    <s v="Documentaries, Sports Movies"/>
    <s v="Documentaries"/>
    <s v="Documentaries, Sports Movies"/>
    <n v="2"/>
  </r>
  <r>
    <n v="8656"/>
    <s v="s8656"/>
    <x v="0"/>
    <s v="Unaccompanied Minors"/>
    <s v="Paul Feig"/>
    <s v="Lewis Black, Wilmer Valderrama, Tyler James Williams, Gia Mantegna, Dyllan Christopher, Brett Kelly, Quinn Shephard, Paget Brewster, Rob Corddry, Dominique Salda√±a"/>
    <n v="10"/>
    <s v="United States"/>
    <s v="United States"/>
    <n v="1"/>
    <d v="2019-10-01T00:00:00"/>
    <n v="2006"/>
    <x v="7"/>
    <s v="90 min"/>
    <n v="90"/>
    <n v="90"/>
    <n v="91.489178196874306"/>
    <s v=""/>
    <s v="Children &amp; Family Movies, Comedies"/>
    <s v="Children &amp; Family Movies"/>
    <s v="Children &amp; Family Movies, Comedies"/>
    <n v="2"/>
  </r>
  <r>
    <n v="8671"/>
    <s v="s8671"/>
    <x v="0"/>
    <s v="Vantage Point"/>
    <s v="Pete Travis"/>
    <s v="Dennis Quaid, Matthew Fox, Forest Whitaker, Bruce McGill, Edgar Ram√≠rez, Sa√Ød Taghmaoui, Ayelet Zurer, Zoe Saldana, Sigourney Weaver, William Hurt"/>
    <n v="10"/>
    <s v="United States"/>
    <s v="United States"/>
    <n v="1"/>
    <d v="2019-11-01T00:00:00"/>
    <n v="2008"/>
    <x v="2"/>
    <s v="90 min"/>
    <n v="90"/>
    <n v="90"/>
    <n v="91.489178196874306"/>
    <s v=""/>
    <s v="Action &amp; Adventure"/>
    <s v="Action &amp; Adventure"/>
    <s v="Action &amp; Adventure"/>
    <n v="1"/>
  </r>
  <r>
    <n v="8736"/>
    <s v="s8736"/>
    <x v="0"/>
    <s v="Who's That Knocking at My Door?"/>
    <s v="Martin Scorsese"/>
    <s v="Zina Bethune, Harvey Keitel, Anne Collette, Lennard Kuras, Michael Scala, Harry Northup, Susan Wood, Marissa Mathes, Catherine Scorsese"/>
    <n v="9"/>
    <s v="United States"/>
    <s v="United States"/>
    <n v="1"/>
    <d v="2019-07-01T00:00:00"/>
    <n v="1967"/>
    <x v="12"/>
    <s v="90 min"/>
    <n v="90"/>
    <n v="90"/>
    <n v="91.489178196874306"/>
    <s v=""/>
    <s v="Classic Movies, Dramas, Independent Movies"/>
    <s v="Classic Movies"/>
    <s v="Classic Movies, Dramas, Independent Movies"/>
    <n v="3"/>
  </r>
  <r>
    <n v="8777"/>
    <s v="s8777"/>
    <x v="0"/>
    <s v="Yellowbird"/>
    <s v="Christian De Vita"/>
    <s v="Dakota Fanning, Seth Green, Christine Baranski, Zachary Gordon, Richard Kind, Danny Glover, Elliott Gould, Ryan Lee, Jim Rash, Yvette Nicole Brown, Kostja Ullmann"/>
    <n v="11"/>
    <s v="France"/>
    <s v="France, Belgium"/>
    <n v="2"/>
    <d v="2015-08-05T00:00:00"/>
    <n v="2014"/>
    <x v="7"/>
    <s v="90 min"/>
    <n v="90"/>
    <n v="90"/>
    <n v="91.489178196874306"/>
    <s v=""/>
    <s v="Children &amp; Family Movies, Comedies"/>
    <s v="Children &amp; Family Movies"/>
    <s v="Children &amp; Family Movies, Comedies"/>
    <n v="2"/>
  </r>
  <r>
    <n v="7"/>
    <s v="s7"/>
    <x v="0"/>
    <s v="My Little Pony: A New Generation"/>
    <s v="Robert Cullen, Jos√© Luis Ucha"/>
    <s v="Vanessa Hudgens, Kimiko Glenn, James Marsden, Sofia Carson, Liza Koshy, Ken Jeong, Elizabeth Perkins, Jane Krakowski, Michael McKean, Phil LaMarr"/>
    <n v="10"/>
    <m/>
    <m/>
    <n v="0"/>
    <d v="2021-09-24T00:00:00"/>
    <n v="2021"/>
    <x v="7"/>
    <s v="91 min"/>
    <n v="91"/>
    <n v="91"/>
    <n v="73.35918309004019"/>
    <s v=""/>
    <s v="Children &amp; Family Movies"/>
    <s v="Children &amp; Family Movies"/>
    <s v="Children &amp; Family Movies"/>
    <n v="1"/>
  </r>
  <r>
    <n v="14"/>
    <s v="s14"/>
    <x v="0"/>
    <s v="Confessions of an Invisible Girl"/>
    <s v="Bruno Garotti"/>
    <s v="Klara Castanho, Lucca Picon, J√∫lia Gomes, Marcus Bessa, Kiria Malheiros, Fernanda Concon, Gabriel Lima, Caio Cabral, Leonardo Cidade, Jade Cardozo"/>
    <n v="10"/>
    <m/>
    <m/>
    <n v="0"/>
    <d v="2021-09-22T00:00:00"/>
    <n v="2021"/>
    <x v="6"/>
    <s v="91 min"/>
    <n v="91"/>
    <n v="91"/>
    <n v="73.35918309004019"/>
    <s v=""/>
    <s v="Children &amp; Family Movies, Comedies"/>
    <s v="Children &amp; Family Movies"/>
    <s v="Children &amp; Family Movies, Comedies"/>
    <n v="2"/>
  </r>
  <r>
    <n v="45"/>
    <s v="s45"/>
    <x v="0"/>
    <s v="Jaws: The Revenge"/>
    <s v="Joseph Sargent"/>
    <s v="Lorraine Gary, Lance Guest, Mario Van Peebles, Karen Young, Michael Caine, Judith Barsi, Mitchell Anderson, Lynn Whitfield"/>
    <n v="8"/>
    <s v="United States"/>
    <s v="United States"/>
    <n v="1"/>
    <d v="2021-09-16T00:00:00"/>
    <n v="1987"/>
    <x v="2"/>
    <s v="91 min"/>
    <n v="91"/>
    <n v="91"/>
    <n v="73.35918309004019"/>
    <s v=""/>
    <s v="Action &amp; Adventure, Horror Movies, Thrillers"/>
    <s v="Action &amp; Adventure"/>
    <s v="Action &amp; Adventure, Horror Movies, Thrillers"/>
    <n v="3"/>
  </r>
  <r>
    <n v="94"/>
    <s v="s94"/>
    <x v="0"/>
    <s v="JJ+E"/>
    <s v="Alexis Almstr√∂m"/>
    <s v="Elsa √ñhrn, Mustapha Aarab, Jonay Pineda Skallak, Magnus Krepper, Loreen, Albin Grenholm, Simon Mezher, Elsa Bergstr√∂m Terent, Josef Kadim, Yohannes Frezgi"/>
    <n v="10"/>
    <m/>
    <m/>
    <n v="0"/>
    <d v="2021-09-08T00:00:00"/>
    <n v="2021"/>
    <x v="5"/>
    <s v="91 min"/>
    <n v="91"/>
    <n v="91"/>
    <n v="73.35918309004019"/>
    <s v=""/>
    <s v="Dramas, International Movies, Romantic Movies"/>
    <s v="Dramas"/>
    <s v="Dramas, International Movies, Romantic Movies"/>
    <n v="3"/>
  </r>
  <r>
    <n v="252"/>
    <s v="s252"/>
    <x v="0"/>
    <s v="Like Crazy"/>
    <s v="Drake Doremus"/>
    <s v="Anton Yelchin, Felicity Jones, Jennifer Lawrence, Charlie Bewley, Alex Kingston, Oliver Muirhead, Finola Hughes, Chris Messina, Ben York Jones, Jamie Thomas King"/>
    <n v="10"/>
    <s v="United States"/>
    <s v="United States"/>
    <n v="1"/>
    <d v="2021-08-19T00:00:00"/>
    <n v="2011"/>
    <x v="2"/>
    <s v="91 min"/>
    <n v="91"/>
    <n v="91"/>
    <n v="73.35918309004019"/>
    <s v=""/>
    <s v="Dramas, Independent Movies, Romantic Movies"/>
    <s v="Dramas"/>
    <s v="Dramas, Independent Movies, Romantic Movies"/>
    <n v="3"/>
  </r>
  <r>
    <n v="348"/>
    <s v="s348"/>
    <x v="0"/>
    <s v="Planet 51"/>
    <s v="Jorge Blanco"/>
    <s v="Justin Long, Dwayne Johnson, Gary Oldman, Seann William Scott, Jessica Biel, John Cleese, Freddie Benedict"/>
    <n v="7"/>
    <s v="Spain"/>
    <s v="Spain, United Kingdom, United States"/>
    <n v="3"/>
    <d v="2021-08-01T00:00:00"/>
    <n v="2009"/>
    <x v="7"/>
    <s v="91 min"/>
    <n v="91"/>
    <n v="91"/>
    <n v="73.35918309004019"/>
    <s v=""/>
    <s v="Children &amp; Family Movies, Comedies, Sci-Fi &amp; Fantasy"/>
    <s v="Children &amp; Family Movies"/>
    <s v="Children &amp; Family Movies, Comedies, Sci-Fi &amp; Fantasy"/>
    <n v="3"/>
  </r>
  <r>
    <n v="349"/>
    <s v="s349"/>
    <x v="0"/>
    <s v="Poms"/>
    <s v="Zara Hayes"/>
    <s v="Diane Keaton, Jacki Weaver, Pam Grier, Rhea Perlman, Celia Weston, Alisha Boe, Charlie Tahan"/>
    <n v="7"/>
    <s v="United Kingdom"/>
    <s v="United Kingdom, United States"/>
    <n v="2"/>
    <d v="2021-08-01T00:00:00"/>
    <n v="2019"/>
    <x v="2"/>
    <s v="91 min"/>
    <n v="91"/>
    <n v="91"/>
    <n v="73.35918309004019"/>
    <s v=""/>
    <s v="Comedies"/>
    <s v="Comedies"/>
    <s v="Comedies"/>
    <n v="1"/>
  </r>
  <r>
    <n v="394"/>
    <s v="s394"/>
    <x v="0"/>
    <s v="A Second Chance: Rivals!"/>
    <s v="Clay Glen"/>
    <s v="Emily Morris, Stella Shute, Eva Grados, India Colombi, Nina Pearce, Adam Tuominen, Carmel Johnson, Natasha Wanganeen, Elysia Markou, Alexander Lloyd, Amy Handley"/>
    <n v="11"/>
    <s v="Australia"/>
    <s v="Australia"/>
    <n v="1"/>
    <d v="2021-07-23T00:00:00"/>
    <n v="2021"/>
    <x v="7"/>
    <s v="91 min"/>
    <n v="91"/>
    <n v="91"/>
    <n v="73.35918309004019"/>
    <s v=""/>
    <s v="Children &amp; Family Movies, Sports Movies"/>
    <s v="Children &amp; Family Movies"/>
    <s v="Children &amp; Family Movies, Sports Movies"/>
    <n v="2"/>
  </r>
  <r>
    <n v="437"/>
    <s v="s437"/>
    <x v="0"/>
    <s v="The Tambour of Retribution"/>
    <s v="Abdulaziz Alshlahei"/>
    <s v="Faisal Al Dokhei, Adwa Fahad, Muhand Alsaleh, Rawya Ahmed, Ajeba Aldosary, Aly Ibrahim, Samer Elkhal, Hashem Hawsawi, Ibrahim Mesisebi, Shabib Alkhaleefa, Abdulateif Saud, Nada Alshehry, Dhay Nasser"/>
    <n v="13"/>
    <s v="Saudi Arabia"/>
    <s v="Saudi Arabia"/>
    <n v="1"/>
    <d v="2021-07-19T00:00:00"/>
    <n v="2021"/>
    <x v="1"/>
    <s v="91 min"/>
    <n v="91"/>
    <n v="91"/>
    <n v="73.35918309004019"/>
    <s v=""/>
    <s v="Dramas, International Movies, Romantic Movies"/>
    <s v="Dramas"/>
    <s v="Dramas, International Movies, Romantic Movies"/>
    <n v="3"/>
  </r>
  <r>
    <n v="455"/>
    <s v="s455"/>
    <x v="0"/>
    <s v="Cheech &amp; Chong's Still Smokin"/>
    <s v="Tommy Chong"/>
    <s v="Cheech Marin, Tommy Chong, Susan Hahn, Carol van Herwijnen, Shireen Strooker"/>
    <n v="5"/>
    <m/>
    <m/>
    <n v="0"/>
    <d v="2021-07-15T00:00:00"/>
    <n v="1983"/>
    <x v="5"/>
    <s v="91 min"/>
    <n v="91"/>
    <n v="91"/>
    <n v="73.35918309004019"/>
    <s v=""/>
    <s v="Comedies, Cult Movies"/>
    <s v="Comedies"/>
    <s v="Comedies, Cult Movies"/>
    <n v="2"/>
  </r>
  <r>
    <n v="493"/>
    <s v="s493"/>
    <x v="0"/>
    <s v="Midnight Sun"/>
    <s v="Scott Speer"/>
    <s v="Bella Thorne, Patrick Schwarzenegger, Rob Riggle, Quinn Shephard, Suleka Mathew, Tiera Skovbye, Ken Tremblett, Norm Misura, Austin Obiajunwa, Nicholas Coombe"/>
    <n v="10"/>
    <s v="United States"/>
    <s v="United States"/>
    <n v="1"/>
    <d v="2021-07-08T00:00:00"/>
    <n v="2018"/>
    <x v="2"/>
    <s v="91 min"/>
    <n v="91"/>
    <n v="91"/>
    <n v="73.35918309004019"/>
    <s v=""/>
    <s v="Dramas, Romantic Movies"/>
    <s v="Dramas"/>
    <s v="Dramas, Romantic Movies"/>
    <n v="2"/>
  </r>
  <r>
    <n v="742"/>
    <s v="s742"/>
    <x v="0"/>
    <s v="Blind Intersections"/>
    <s v="Lara Saba"/>
    <s v="Alaa Hammoud, Ghida Nouri, Carole Hajj, Chadi Haddad, Leila Hakim, Charbel Ziade, Nibal Arakji, Caroline Hatem, Josyane Boulos, Mario Bassil"/>
    <n v="10"/>
    <s v="Lebanon"/>
    <s v="Lebanon, United Arab Emirates"/>
    <n v="2"/>
    <d v="2021-06-10T00:00:00"/>
    <n v="2012"/>
    <x v="5"/>
    <s v="91 min"/>
    <n v="91"/>
    <n v="91"/>
    <n v="73.35918309004019"/>
    <s v=""/>
    <s v="Dramas, International Movies"/>
    <s v="Dramas"/>
    <s v="Dramas, International Movies"/>
    <n v="2"/>
  </r>
  <r>
    <n v="840"/>
    <s v="s840"/>
    <x v="0"/>
    <s v="The Day I lost My Shadow"/>
    <s v="Soudade Kaadan"/>
    <s v="Sawsan Arsheed, Reham Kassar, Samer Ismael, Owiss Mokhallati, Hanane Hajj Ali, Yassin Albokhari, Yamam Al Hassan, Noor Maghout, Mohammad Alsayyed Ali, Mostafa Alkar, Amal Assaf, Madonna Adib, Marwa Almassri, Abdel Nasser Maraqbi"/>
    <n v="14"/>
    <s v="Syria"/>
    <s v="Syria, France, Lebanon, Qatar"/>
    <n v="4"/>
    <d v="2021-05-27T00:00:00"/>
    <n v="2018"/>
    <x v="5"/>
    <s v="91 min"/>
    <n v="91"/>
    <n v="91"/>
    <n v="73.35918309004019"/>
    <s v=""/>
    <s v="Dramas, Independent Movies, International Movies"/>
    <s v="Dramas"/>
    <s v="Dramas, Independent Movies, International Movies"/>
    <n v="3"/>
  </r>
  <r>
    <n v="861"/>
    <s v="s861"/>
    <x v="0"/>
    <s v="Hating Peter Tatchell"/>
    <s v="Christopher Amos"/>
    <m/>
    <n v="0"/>
    <s v="Australia"/>
    <s v="Australia"/>
    <n v="1"/>
    <d v="2021-05-20T00:00:00"/>
    <n v="2020"/>
    <x v="5"/>
    <s v="91 min"/>
    <n v="91"/>
    <n v="91"/>
    <n v="73.35918309004019"/>
    <s v=""/>
    <s v="Documentaries, International Movies, LGBTQ Movies"/>
    <s v="Documentaries"/>
    <s v="Documentaries, International Movies, LGBTQ Movies"/>
    <n v="3"/>
  </r>
  <r>
    <n v="932"/>
    <s v="s932"/>
    <x v="0"/>
    <s v="Fun with Dick &amp; Jane"/>
    <s v="Dean Parisot"/>
    <s v="Jim Carrey, T√©a Leoni, Alec Baldwin, Richard Jenkins, Angie Harmon, John Michael Higgins, Richard Burgi, Carlos Jacott, Aaron Michael Drozin, Gloria Garayua"/>
    <n v="10"/>
    <s v="United States"/>
    <s v="United States"/>
    <n v="1"/>
    <d v="2021-05-01T00:00:00"/>
    <n v="2005"/>
    <x v="2"/>
    <s v="91 min"/>
    <n v="91"/>
    <n v="91"/>
    <n v="73.35918309004019"/>
    <s v=""/>
    <s v="Comedies"/>
    <s v="Comedies"/>
    <s v="Comedies"/>
    <n v="1"/>
  </r>
  <r>
    <n v="972"/>
    <s v="s972"/>
    <x v="0"/>
    <s v="Between Worlds"/>
    <s v="Maria Pulera"/>
    <s v="Nicolas Cage, Franka Potente, Penelope Mitchell, Garrett Clayton, Lydia Hearst, Hopper Penn"/>
    <n v="6"/>
    <s v="Spain"/>
    <s v="Spain"/>
    <n v="1"/>
    <d v="2021-04-27T00:00:00"/>
    <n v="2018"/>
    <x v="12"/>
    <s v="91 min"/>
    <n v="91"/>
    <n v="91"/>
    <n v="73.35918309004019"/>
    <s v=""/>
    <s v="Thrillers"/>
    <s v="Thrillers"/>
    <s v="Thrillers"/>
    <n v="1"/>
  </r>
  <r>
    <n v="1011"/>
    <s v="s1011"/>
    <x v="0"/>
    <s v="Rudra: The Rise of King Pharaoh"/>
    <m/>
    <s v="Shailendra Pandey, Rohan, Mukesh Pandey, Bhakti, Shalini, Ghanshyam Shukla, Sabina Malik"/>
    <n v="7"/>
    <m/>
    <m/>
    <n v="0"/>
    <d v="2021-04-20T00:00:00"/>
    <n v="2019"/>
    <x v="8"/>
    <s v="91 min"/>
    <n v="91"/>
    <n v="91"/>
    <n v="73.35918309004019"/>
    <s v=""/>
    <s v="Children &amp; Family Movies"/>
    <s v="Children &amp; Family Movies"/>
    <s v="Children &amp; Family Movies"/>
    <n v="1"/>
  </r>
  <r>
    <n v="1109"/>
    <s v="s1109"/>
    <x v="0"/>
    <s v="Irul"/>
    <s v="Naseef Yusuf Izuddin"/>
    <s v="Fahadh Faasil, Soubin Shahir, Darshana Rajendran"/>
    <n v="3"/>
    <s v="India"/>
    <s v="India"/>
    <n v="1"/>
    <d v="2021-04-02T00:00:00"/>
    <n v="2021"/>
    <x v="5"/>
    <s v="91 min"/>
    <n v="91"/>
    <n v="91"/>
    <n v="73.35918309004019"/>
    <s v=""/>
    <s v="International Movies, Thrillers"/>
    <s v="International Movies"/>
    <s v="International Movies, Thrillers"/>
    <n v="2"/>
  </r>
  <r>
    <n v="1113"/>
    <s v="s1113"/>
    <x v="0"/>
    <s v="Woody Woodpecker"/>
    <s v="Alex Zamm"/>
    <s v="Timothy Omundson, Thaila Ayala, Eric Bauza, Graham Verchere, Jordana Largy, Scott McNeil, Adrian Glynn McMorran, Chelsea Miller, Sean Tyson"/>
    <n v="9"/>
    <s v="United States"/>
    <s v="United States"/>
    <n v="1"/>
    <d v="2021-04-02T00:00:00"/>
    <n v="2017"/>
    <x v="7"/>
    <s v="91 min"/>
    <n v="91"/>
    <n v="91"/>
    <n v="73.35918309004019"/>
    <s v=""/>
    <s v="Children &amp; Family Movies, Comedies"/>
    <s v="Children &amp; Family Movies"/>
    <s v="Children &amp; Family Movies, Comedies"/>
    <n v="2"/>
  </r>
  <r>
    <n v="1292"/>
    <s v="s1292"/>
    <x v="0"/>
    <s v="Love"/>
    <s v="Khalid Rahman"/>
    <s v="Shine Tom Chacko, Rajisha Vijayan, Gokulan, Sudhi Koppa, Veena Nandakumar, Johny Antony"/>
    <n v="6"/>
    <s v="India"/>
    <s v="India"/>
    <n v="1"/>
    <d v="2021-02-19T00:00:00"/>
    <n v="2020"/>
    <x v="1"/>
    <s v="91 min"/>
    <n v="91"/>
    <n v="91"/>
    <n v="73.35918309004019"/>
    <s v=""/>
    <s v="Dramas, Independent Movies, International Movies"/>
    <s v="Dramas"/>
    <s v="Dramas, Independent Movies, International Movies"/>
    <n v="3"/>
  </r>
  <r>
    <n v="1323"/>
    <s v="s1323"/>
    <x v="0"/>
    <s v="Growing up and other problems"/>
    <s v="Clara Mart√≠nez-L√°zaro"/>
    <s v="Silvia Alonso, B√°rbara Goenaga, Mar√≠a Esteve, Vito Sanz, Francesco Carril"/>
    <n v="5"/>
    <s v="Spain"/>
    <s v="Spain"/>
    <n v="1"/>
    <d v="2021-02-11T00:00:00"/>
    <n v="2018"/>
    <x v="1"/>
    <s v="91 min"/>
    <n v="91"/>
    <n v="91"/>
    <n v="73.35918309004019"/>
    <s v=""/>
    <s v="Comedies, Dramas, International Movies"/>
    <s v="Comedies"/>
    <s v="Comedies, Dramas, International Movies"/>
    <n v="3"/>
  </r>
  <r>
    <n v="1452"/>
    <s v="s1452"/>
    <x v="0"/>
    <s v="Full Out 2: You Got This!"/>
    <s v="Jeff Deverett"/>
    <s v="Sydney Cope, Logan Edra, Liza Wilk, Braedyn Bruner, Billie Merritt"/>
    <n v="5"/>
    <s v="United States"/>
    <s v="United States"/>
    <n v="1"/>
    <d v="2021-01-01T00:00:00"/>
    <n v="2020"/>
    <x v="0"/>
    <s v="91 min"/>
    <n v="91"/>
    <n v="91"/>
    <n v="73.35918309004019"/>
    <s v=""/>
    <s v="Children &amp; Family Movies, Dramas, Sports Movies"/>
    <s v="Children &amp; Family Movies"/>
    <s v="Children &amp; Family Movies, Dramas, Sports Movies"/>
    <n v="3"/>
  </r>
  <r>
    <n v="1489"/>
    <s v="s1489"/>
    <x v="0"/>
    <s v="DNA"/>
    <s v="Ma√Øwenn"/>
    <s v="Ma√Øwenn, Fanny Ardant, Louis Garrel, Dylan Robert, Marine Vacth, Caroline Chaniolleau, Alain Fran√ßon, Florent Lacger, Henri-No√´l Tabary, Omar Marwan"/>
    <n v="10"/>
    <s v="France"/>
    <s v="France, Algeria"/>
    <n v="2"/>
    <d v="2020-12-26T00:00:00"/>
    <n v="2020"/>
    <x v="5"/>
    <s v="91 min"/>
    <n v="91"/>
    <n v="91"/>
    <n v="73.35918309004019"/>
    <s v=""/>
    <s v="Dramas, International Movies"/>
    <s v="Dramas"/>
    <s v="Dramas, International Movies"/>
    <n v="2"/>
  </r>
  <r>
    <n v="1559"/>
    <s v="s1559"/>
    <x v="0"/>
    <s v="Giving Voice"/>
    <s v="James D. Stern, Fernando Villena"/>
    <s v="Viola Davis, Denzel Washington, Stephen Henderson, Freedom Martin, Nia Sarfo, Cody Merridith, Gerardo Navarro, Aaron Guy, Callie Holley"/>
    <n v="9"/>
    <s v="United States"/>
    <s v="United States"/>
    <n v="1"/>
    <d v="2020-12-11T00:00:00"/>
    <n v="2020"/>
    <x v="2"/>
    <s v="91 min"/>
    <n v="91"/>
    <n v="91"/>
    <n v="73.35918309004019"/>
    <s v=""/>
    <s v="Documentaries"/>
    <s v="Documentaries"/>
    <s v="Documentaries"/>
    <n v="1"/>
  </r>
  <r>
    <n v="1617"/>
    <s v="s1617"/>
    <x v="0"/>
    <s v="Monster House"/>
    <s v="Gil Kenan"/>
    <s v="Mitchel Musso, Sam Lerner, Spencer Locke, Steve Buscemi, Kathleen Turner, Jason Lee, Jon Heder, Maggie Gyllenhaal, Catherine O'Hara, Fred Willard, Nick Cannon, Kevin James"/>
    <n v="12"/>
    <s v="United States"/>
    <s v="United States"/>
    <n v="1"/>
    <d v="2020-12-01T00:00:00"/>
    <n v="2006"/>
    <x v="7"/>
    <s v="91 min"/>
    <n v="91"/>
    <n v="91"/>
    <n v="73.35918309004019"/>
    <s v=""/>
    <s v="Children &amp; Family Movies, Comedies"/>
    <s v="Children &amp; Family Movies"/>
    <s v="Children &amp; Family Movies, Comedies"/>
    <n v="2"/>
  </r>
  <r>
    <n v="1627"/>
    <s v="s1627"/>
    <x v="0"/>
    <s v="The Happytime Murders"/>
    <s v="Brian Henson"/>
    <s v="Melissa McCarthy, Elizabeth Banks, Maya Rudolph, Bill Barretta, Leslie David Baker, Joel McHale, Dorien Davies, Cynthy Wu, Michael McDonald, Mitch Silpa"/>
    <n v="10"/>
    <s v="United States"/>
    <s v="United States, China, Canada"/>
    <n v="3"/>
    <d v="2020-12-01T00:00:00"/>
    <n v="2018"/>
    <x v="12"/>
    <s v="91 min"/>
    <n v="91"/>
    <n v="91"/>
    <n v="73.35918309004019"/>
    <s v=""/>
    <s v="Action &amp; Adventure, Comedies"/>
    <s v="Action &amp; Adventure"/>
    <s v="Action &amp; Adventure, Comedies"/>
    <n v="2"/>
  </r>
  <r>
    <n v="1778"/>
    <s v="s1778"/>
    <x v="0"/>
    <s v="Kaali Khuhi"/>
    <s v="Terrie Samundra"/>
    <s v="Shabana Azmi, Leela Samson, Sanjeeda Sheikh, Satyadeep Misra, Riva Arora, Hetvi Bhanushali, Rose Rathod"/>
    <n v="7"/>
    <s v="India"/>
    <s v="India"/>
    <n v="1"/>
    <d v="2020-10-30T00:00:00"/>
    <n v="2020"/>
    <x v="1"/>
    <s v="91 min"/>
    <n v="91"/>
    <n v="91"/>
    <n v="73.35918309004019"/>
    <s v=""/>
    <s v="Horror Movies, International Movies"/>
    <s v="Horror Movies"/>
    <s v="Horror Movies, International Movies"/>
    <n v="2"/>
  </r>
  <r>
    <n v="1904"/>
    <s v="s1904"/>
    <x v="0"/>
    <s v="An Ordinary Man"/>
    <s v="Brad Silberling"/>
    <s v="Ben Kingsley, Hera Hilmar, Peter Serafinowicz"/>
    <n v="3"/>
    <s v="Serbia"/>
    <s v="Serbia, United States"/>
    <n v="2"/>
    <d v="2020-10-01T00:00:00"/>
    <n v="2017"/>
    <x v="12"/>
    <s v="91 min"/>
    <n v="91"/>
    <n v="91"/>
    <n v="73.35918309004019"/>
    <s v=""/>
    <s v="Dramas, Thrillers"/>
    <s v="Dramas"/>
    <s v="Dramas, Thrillers"/>
    <n v="2"/>
  </r>
  <r>
    <n v="1920"/>
    <s v="s1920"/>
    <x v="0"/>
    <s v="The American Game"/>
    <s v="Mostafa Abu Seif"/>
    <s v="Nahed El Seba√Ø, Ahmed Fahmi, Shaima Saif, Bayoumi Fouad, Entsar"/>
    <n v="5"/>
    <m/>
    <m/>
    <n v="0"/>
    <d v="2020-10-01T00:00:00"/>
    <n v="2019"/>
    <x v="6"/>
    <s v="91 min"/>
    <n v="91"/>
    <n v="91"/>
    <n v="73.35918309004019"/>
    <s v=""/>
    <s v="Comedies, International Movies, Romantic Movies"/>
    <s v="Comedies"/>
    <s v="Comedies, International Movies, Romantic Movies"/>
    <n v="3"/>
  </r>
  <r>
    <n v="2053"/>
    <s v="s2053"/>
    <x v="0"/>
    <s v="Love, Guaranteed"/>
    <s v="Mark Steven Johnson"/>
    <s v="Rachael Leigh Cook, Damon Wayans Jr., Heather Graham, Caitlin Howden, Brendan Taylor, Sebastian Billingsley-Rodriguez, Sean Amsing, Lisa Durupt, Alvin Sanders, Jed Rees, Kandyse McClure"/>
    <n v="11"/>
    <s v="United States"/>
    <s v="United States"/>
    <n v="1"/>
    <d v="2020-09-03T00:00:00"/>
    <n v="2020"/>
    <x v="6"/>
    <s v="91 min"/>
    <n v="91"/>
    <n v="91"/>
    <n v="73.35918309004019"/>
    <s v=""/>
    <s v="Comedies, Independent Movies, Romantic Movies"/>
    <s v="Comedies"/>
    <s v="Comedies, Independent Movies, Romantic Movies"/>
    <n v="3"/>
  </r>
  <r>
    <n v="2216"/>
    <s v="s2216"/>
    <x v="0"/>
    <s v="The Larva Island Movie"/>
    <s v="Ahn Byoung-wook"/>
    <s v="Hong Bum-ki, Eddy Lee, Kang Shi-hyun, Ahn Hyo-min, Kim Yeon-woo, Choi Nak-yoon, Tom Wayland, Erica Schroeder"/>
    <n v="8"/>
    <s v="South Korea"/>
    <s v="South Korea"/>
    <n v="1"/>
    <d v="2020-07-23T00:00:00"/>
    <n v="2020"/>
    <x v="8"/>
    <s v="91 min"/>
    <n v="91"/>
    <n v="91"/>
    <n v="73.35918309004019"/>
    <s v=""/>
    <s v="Children &amp; Family Movies, Comedies"/>
    <s v="Children &amp; Family Movies"/>
    <s v="Children &amp; Family Movies, Comedies"/>
    <n v="2"/>
  </r>
  <r>
    <n v="2260"/>
    <s v="s2260"/>
    <x v="0"/>
    <s v="The Long Dumb Road"/>
    <s v="Hannah Fidell"/>
    <s v="Tony Revolori, Jason Mantzoukas, Taissa Farmiga, Grace Gummer, Ciara Bravo, Casey Wilson, Pamela Reed, Ron Livingston"/>
    <n v="8"/>
    <s v="United States"/>
    <s v="United States"/>
    <n v="1"/>
    <d v="2020-07-08T00:00:00"/>
    <n v="2018"/>
    <x v="12"/>
    <s v="91 min"/>
    <n v="91"/>
    <n v="91"/>
    <n v="73.35918309004019"/>
    <s v=""/>
    <s v="Comedies, Independent Movies"/>
    <s v="Comedies"/>
    <s v="Comedies, Independent Movies"/>
    <n v="2"/>
  </r>
  <r>
    <n v="2521"/>
    <s v="s2521"/>
    <x v="0"/>
    <s v="Heaven Without People"/>
    <s v="Lucien Bourjeily"/>
    <s v="Farah Shaer, Jean Paul Hage, Samira Sarkis, Jenny Gebara, Laeticia Semaan, Nadim Abou Samra, Hussein Hijazi, Ghassan Chemali"/>
    <n v="8"/>
    <s v="Lebanon"/>
    <s v="Lebanon"/>
    <n v="1"/>
    <d v="2020-05-15T00:00:00"/>
    <n v="2017"/>
    <x v="5"/>
    <s v="91 min"/>
    <n v="91"/>
    <n v="91"/>
    <n v="73.35918309004019"/>
    <s v=""/>
    <s v="Dramas, International Movies"/>
    <s v="Dramas"/>
    <s v="Dramas, International Movies"/>
    <n v="2"/>
  </r>
  <r>
    <n v="2536"/>
    <s v="s2536"/>
    <x v="0"/>
    <s v="Match"/>
    <s v="Obaid Alhmoudi"/>
    <s v="Mahmood Bin Shamsan, Waleed Alyasi, Sawsan Saad"/>
    <n v="3"/>
    <m/>
    <m/>
    <n v="0"/>
    <d v="2020-05-14T00:00:00"/>
    <n v="2017"/>
    <x v="1"/>
    <s v="91 min"/>
    <n v="91"/>
    <n v="91"/>
    <n v="73.35918309004019"/>
    <s v=""/>
    <s v="Dramas, International Movies"/>
    <s v="Dramas"/>
    <s v="Dramas, International Movies"/>
    <n v="2"/>
  </r>
  <r>
    <n v="2568"/>
    <s v="s2568"/>
    <x v="0"/>
    <s v="Death Can Wait"/>
    <s v="Fernando Ayll√≥n"/>
    <s v="Ricardo Quevedo, Nelson Polan√≠a, Liss Pereira, Brian Moreno, Ana Cristina Botero, Jairo Ord√≥√±ez, Luis Alberto Saavedra, Blanca Ligia Franco, Marianne Schaller Romero, Shirley Marulanda"/>
    <n v="10"/>
    <s v="Colombia"/>
    <s v="Colombia"/>
    <n v="1"/>
    <d v="2020-05-02T00:00:00"/>
    <n v="2020"/>
    <x v="1"/>
    <s v="91 min"/>
    <n v="91"/>
    <n v="91"/>
    <n v="73.35918309004019"/>
    <s v=""/>
    <s v="Comedies, International Movies"/>
    <s v="Comedies"/>
    <s v="Comedies, International Movies"/>
    <n v="2"/>
  </r>
  <r>
    <n v="2583"/>
    <s v="s2583"/>
    <x v="0"/>
    <s v="Madagascar: Escape 2 Africa"/>
    <s v="Eric Darnell, Tom McGrath"/>
    <s v="Ben Stiller, Chris Rock, David Schwimmer, Jada Pinkett Smith, Sacha Baron Cohen, Cedric the Entertainer, Andy Richter, Bernie Mac, Alec Baldwin, Sherri Shepherd"/>
    <n v="10"/>
    <s v="United States"/>
    <s v="United States"/>
    <n v="1"/>
    <d v="2020-05-01T00:00:00"/>
    <n v="2008"/>
    <x v="7"/>
    <s v="91 min"/>
    <n v="91"/>
    <n v="91"/>
    <n v="73.35918309004019"/>
    <s v=""/>
    <s v="Children &amp; Family Movies, Comedies"/>
    <s v="Children &amp; Family Movies"/>
    <s v="Children &amp; Family Movies, Comedies"/>
    <n v="2"/>
  </r>
  <r>
    <n v="2698"/>
    <s v="s2698"/>
    <x v="0"/>
    <s v="Tigertail"/>
    <s v="Alan Yang"/>
    <s v="Tzi Ma, Christine Ko, Hong-Chi Lee, Hayden Szeto, Kunjue Li, Fiona Fu, James Saito, Joan Chen"/>
    <n v="8"/>
    <s v="United States"/>
    <s v="United States"/>
    <n v="1"/>
    <d v="2020-04-10T00:00:00"/>
    <n v="2020"/>
    <x v="7"/>
    <s v="91 min"/>
    <n v="91"/>
    <n v="91"/>
    <n v="73.35918309004019"/>
    <s v=""/>
    <s v="Dramas"/>
    <s v="Dramas"/>
    <s v="Dramas"/>
    <n v="1"/>
  </r>
  <r>
    <n v="2715"/>
    <s v="s2715"/>
    <x v="0"/>
    <s v="Violet Evergarden: Eternity and the Auto Memory Doll"/>
    <s v="Haruka Fujita"/>
    <s v="Yui Ishikawa, Minako Kotobuki, Aoi Yuki"/>
    <n v="3"/>
    <s v="Japan"/>
    <s v="Japan"/>
    <n v="1"/>
    <d v="2020-04-02T00:00:00"/>
    <n v="2019"/>
    <x v="6"/>
    <s v="91 min"/>
    <n v="91"/>
    <n v="91"/>
    <n v="73.35918309004019"/>
    <s v=""/>
    <s v="Anime Features, International Movies, Sci-Fi &amp; Fantasy"/>
    <s v="Anime Features"/>
    <s v="Anime Features, International Movies, Sci-Fi &amp; Fantasy"/>
    <n v="3"/>
  </r>
  <r>
    <n v="2799"/>
    <s v="s2799"/>
    <x v="0"/>
    <n v="3022"/>
    <s v="John Suits"/>
    <s v="Omar Epps, Kate Walsh, Miranda Cosgrove, Angus Macfadyen, Jorja Fox, Enver Gjokaj, Haaz Sleiman"/>
    <n v="7"/>
    <s v="United States"/>
    <s v="United States"/>
    <n v="1"/>
    <d v="2020-03-19T00:00:00"/>
    <n v="2019"/>
    <x v="12"/>
    <s v="91 min"/>
    <n v="91"/>
    <n v="91"/>
    <n v="73.35918309004019"/>
    <s v=""/>
    <s v="Independent Movies, Sci-Fi &amp; Fantasy, Thrillers"/>
    <s v="Independent Movies"/>
    <s v="Independent Movies, Sci-Fi &amp; Fantasy, Thrillers"/>
    <n v="3"/>
  </r>
  <r>
    <n v="2806"/>
    <s v="s2806"/>
    <x v="0"/>
    <s v="XV: Beyond the Tryline"/>
    <s v="Pierre Deschamps"/>
    <m/>
    <n v="0"/>
    <s v="United Kingdom"/>
    <s v="United Kingdom"/>
    <n v="1"/>
    <d v="2020-03-18T00:00:00"/>
    <n v="2016"/>
    <x v="1"/>
    <s v="91 min"/>
    <n v="91"/>
    <n v="91"/>
    <n v="73.35918309004019"/>
    <s v=""/>
    <s v="Documentaries, Sports Movies"/>
    <s v="Documentaries"/>
    <s v="Documentaries, Sports Movies"/>
    <n v="2"/>
  </r>
  <r>
    <n v="3009"/>
    <s v="s3009"/>
    <x v="0"/>
    <s v="The Bling Ring"/>
    <s v="Sofia Coppola"/>
    <s v="Emma Watson, Leslie Mann, Carlos Miranda, Israel Broussard, Taissa Farmiga, Katie Chang, Georgia Rock, Claire Julien"/>
    <n v="8"/>
    <s v="United States"/>
    <s v="United States, United Kingdom, France, Germany, Japan"/>
    <n v="5"/>
    <d v="2020-01-18T00:00:00"/>
    <n v="2013"/>
    <x v="12"/>
    <s v="91 min"/>
    <n v="91"/>
    <n v="91"/>
    <n v="73.35918309004019"/>
    <s v=""/>
    <s v="Dramas, Independent Movies"/>
    <s v="Dramas"/>
    <s v="Dramas, Independent Movies"/>
    <n v="2"/>
  </r>
  <r>
    <n v="3099"/>
    <s v="s3099"/>
    <x v="0"/>
    <s v="Fireworks"/>
    <s v="Akiyuki Shinbo, Nobuyuki Takeuchi"/>
    <s v="Yuki Kaji, Nobuo Tobita, Michiko Neya, Mitsuru Miyamoto, Fumihiko Tachiki, Shintaro Asanuma, Takahiro Sakurai, Kana Hanazawa, Toshiyuki Toyonaga, Suzu Hirose, Shinichiro Miki, Mamoru Miyano, Takako Matsu, Masaki Suda"/>
    <n v="14"/>
    <s v="Japan"/>
    <s v="Japan"/>
    <n v="1"/>
    <d v="2019-12-25T00:00:00"/>
    <n v="2017"/>
    <x v="6"/>
    <s v="91 min"/>
    <n v="91"/>
    <n v="91"/>
    <n v="73.35918309004019"/>
    <s v=""/>
    <s v="Anime Features, Romantic Movies"/>
    <s v="Anime Features"/>
    <s v="Anime Features, Romantic Movies"/>
    <n v="2"/>
  </r>
  <r>
    <n v="3344"/>
    <s v="s3344"/>
    <x v="0"/>
    <s v="Santa Girl"/>
    <s v="Blayne Weaver"/>
    <s v="Barry Bostwick, Jennifer Stone, Devon Werkheiser, McKayla Witt, Joshua Cody, Hank Stone"/>
    <n v="6"/>
    <s v="United States"/>
    <s v="United States"/>
    <n v="1"/>
    <d v="2019-11-01T00:00:00"/>
    <n v="2019"/>
    <x v="6"/>
    <s v="91 min"/>
    <n v="91"/>
    <n v="91"/>
    <n v="73.35918309004019"/>
    <s v=""/>
    <s v="Children &amp; Family Movies, Comedies, Romantic Movies"/>
    <s v="Children &amp; Family Movies"/>
    <s v="Children &amp; Family Movies, Comedies, Romantic Movies"/>
    <n v="3"/>
  </r>
  <r>
    <n v="3390"/>
    <s v="s3390"/>
    <x v="0"/>
    <s v="Free Fire"/>
    <s v="Ben Wheatley"/>
    <s v="Sharlto Copley, Armie Hammer, Brie Larson, Cillian Murphy, Jack Reynor, Babou Ceesay, Enzo Cilenti, Sam Riley, Michael Smiley, Noah Taylor, Patrick Bergin, Mark Monero"/>
    <n v="12"/>
    <s v="United Kingdom"/>
    <s v="United Kingdom"/>
    <n v="1"/>
    <d v="2019-10-21T00:00:00"/>
    <n v="2016"/>
    <x v="12"/>
    <s v="91 min"/>
    <n v="91"/>
    <n v="91"/>
    <n v="73.35918309004019"/>
    <s v=""/>
    <s v="Action &amp; Adventure, Comedies, Independent Movies"/>
    <s v="Action &amp; Adventure"/>
    <s v="Action &amp; Adventure, Comedies, Independent Movies"/>
    <n v="3"/>
  </r>
  <r>
    <n v="3549"/>
    <s v="s3549"/>
    <x v="0"/>
    <s v="Feo pero sabroso"/>
    <s v="Fernando Ayll√≥n"/>
    <s v="Iv√°n Mar√≠n, Lina Cardona, Carlos Barbosa, Ana Cristina Botero, Karine Amaya, Fabiola Posada, Nelson Polan√≠a, Andrea Carvajal, Roc√≠o Tavera, Alberto Saavedra, Christian L√≥pez, Jorge Herrera, Ricardo Quevedo"/>
    <n v="13"/>
    <s v="Colombia"/>
    <s v="Colombia"/>
    <n v="1"/>
    <d v="2019-08-30T00:00:00"/>
    <n v="2018"/>
    <x v="5"/>
    <s v="91 min"/>
    <n v="91"/>
    <n v="91"/>
    <n v="73.35918309004019"/>
    <s v=""/>
    <s v="Comedies, International Movies"/>
    <s v="Comedies"/>
    <s v="Comedies, International Movies"/>
    <n v="2"/>
  </r>
  <r>
    <n v="3677"/>
    <s v="s3677"/>
    <x v="0"/>
    <s v="The Milk System"/>
    <s v="Andreas Pichler"/>
    <m/>
    <n v="0"/>
    <s v="Germany"/>
    <s v="Germany, Italy"/>
    <n v="2"/>
    <d v="2019-07-12T00:00:00"/>
    <n v="2017"/>
    <x v="1"/>
    <s v="91 min"/>
    <n v="91"/>
    <n v="91"/>
    <n v="73.35918309004019"/>
    <s v=""/>
    <s v="Documentaries, International Movies"/>
    <s v="Documentaries"/>
    <s v="Documentaries, International Movies"/>
    <n v="2"/>
  </r>
  <r>
    <n v="3736"/>
    <s v="s3736"/>
    <x v="0"/>
    <s v="Right Here Right Now"/>
    <s v="Jakob Lass"/>
    <s v="Niklas Bruhn, David Sch√ºtter, Tinka Furst, Corinna Harfouch, Bela B. Felsenheimer, Martina Sch√∂ne-Radunski, Mathias Bloech, Tanna Barthel, Felix Maria Zeppenfeld, Kalle Schwensen"/>
    <n v="10"/>
    <s v="Germany"/>
    <s v="Germany"/>
    <n v="1"/>
    <d v="2019-06-16T00:00:00"/>
    <n v="2018"/>
    <x v="5"/>
    <s v="91 min"/>
    <n v="91"/>
    <n v="91"/>
    <n v="73.35918309004019"/>
    <s v=""/>
    <s v="Comedies, Dramas, Independent Movies"/>
    <s v="Comedies"/>
    <s v="Comedies, Dramas, Independent Movies"/>
    <n v="3"/>
  </r>
  <r>
    <n v="3801"/>
    <s v="s3801"/>
    <x v="0"/>
    <s v="The Perfection"/>
    <s v="Richard Shepard"/>
    <s v="Allison Williams, Logan Browning, Steven Weber, Alaina Huffman, Mark Kandborg, Graeme Duffy"/>
    <n v="6"/>
    <s v="United States"/>
    <s v="United States"/>
    <n v="1"/>
    <d v="2019-05-24T00:00:00"/>
    <n v="2019"/>
    <x v="5"/>
    <s v="91 min"/>
    <n v="91"/>
    <n v="91"/>
    <n v="73.35918309004019"/>
    <s v=""/>
    <s v="Horror Movies, LGBTQ Movies, Music &amp; Musicals"/>
    <s v="Horror Movies"/>
    <s v="Horror Movies, LGBTQ Movies, Music &amp; Musicals"/>
    <n v="3"/>
  </r>
  <r>
    <n v="3889"/>
    <s v="s3889"/>
    <x v="0"/>
    <s v="Loving is Losing"/>
    <s v="Fernando Ayll√≥n"/>
    <s v="Ricardo Quevedo, Liss Pereira, Iv√°n Mar√≠n, Lorna Cepeda, Carolina Sarmiento, Linda Baldrich, Joavany √Ålvarez, Mar√≠a Cecilia Botero, Roc√≠o Tavera, Bruno D√≠az"/>
    <n v="10"/>
    <s v="Colombia"/>
    <s v="Colombia"/>
    <n v="1"/>
    <d v="2019-04-26T00:00:00"/>
    <n v="2019"/>
    <x v="5"/>
    <s v="91 min"/>
    <n v="91"/>
    <n v="91"/>
    <n v="73.35918309004019"/>
    <s v=""/>
    <s v="Comedies, International Movies, Romantic Movies"/>
    <s v="Comedies"/>
    <s v="Comedies, International Movies, Romantic Movies"/>
    <n v="3"/>
  </r>
  <r>
    <n v="3927"/>
    <s v="s3927"/>
    <x v="0"/>
    <s v="The Perfect Date"/>
    <s v="Chris Nelson"/>
    <s v="Noah Centineo, Laura Marano, Camila Mendes, Odiseas Georgiadis, Matt Walsh, Joe Chrest, Carrie Lazar, Alex Biglane, Blaine Kern III, Zak Steiner"/>
    <n v="10"/>
    <s v="United States"/>
    <s v="United States"/>
    <n v="1"/>
    <d v="2019-04-12T00:00:00"/>
    <n v="2019"/>
    <x v="1"/>
    <s v="91 min"/>
    <n v="91"/>
    <n v="91"/>
    <n v="73.35918309004019"/>
    <s v=""/>
    <s v="Comedies, Romantic Movies"/>
    <s v="Comedies"/>
    <s v="Comedies, Romantic Movies"/>
    <n v="2"/>
  </r>
  <r>
    <n v="3931"/>
    <s v="s3931"/>
    <x v="0"/>
    <s v="The Silence"/>
    <s v="John R. Leonetti"/>
    <s v="Stanley Tucci, Kiernan Shipka, Miranda Otto, Kate Trotter, John Corbett, Kyle Breitkopf, Dempsey Bryk, Billy MacLellan"/>
    <n v="8"/>
    <s v="Canada"/>
    <s v="Canada, Germany"/>
    <n v="2"/>
    <d v="2019-04-10T00:00:00"/>
    <n v="2019"/>
    <x v="2"/>
    <s v="91 min"/>
    <n v="91"/>
    <n v="91"/>
    <n v="73.35918309004019"/>
    <s v=""/>
    <s v="Horror Movies, Thrillers"/>
    <s v="Horror Movies"/>
    <s v="Horror Movies, Thrillers"/>
    <n v="2"/>
  </r>
  <r>
    <n v="3958"/>
    <s v="s3958"/>
    <x v="0"/>
    <s v="The Trap"/>
    <s v="Erik White"/>
    <s v="T.I., Mike Epps, Loretta Devine, Queen Latifah, Teyana Taylor, Meagan Tandy, Stephen Bishop, Roland Powell, Joel Rush"/>
    <n v="9"/>
    <s v="United States"/>
    <s v="United States"/>
    <n v="1"/>
    <d v="2019-04-01T00:00:00"/>
    <n v="2017"/>
    <x v="5"/>
    <s v="91 min"/>
    <n v="91"/>
    <n v="91"/>
    <n v="73.35918309004019"/>
    <s v=""/>
    <s v="Comedies"/>
    <s v="Comedies"/>
    <s v="Comedies"/>
    <n v="1"/>
  </r>
  <r>
    <n v="4041"/>
    <s v="s4041"/>
    <x v="0"/>
    <s v="That Thing Called Tadhana"/>
    <s v="Antoinette Jadaone"/>
    <s v="Angelica Panganiban, JM de Guzman"/>
    <n v="2"/>
    <s v="Philippines"/>
    <s v="Philippines"/>
    <n v="1"/>
    <d v="2019-03-07T00:00:00"/>
    <n v="2015"/>
    <x v="5"/>
    <s v="91 min"/>
    <n v="91"/>
    <n v="91"/>
    <n v="73.35918309004019"/>
    <s v=""/>
    <s v="Dramas, International Movies, Romantic Movies"/>
    <s v="Dramas"/>
    <s v="Dramas, International Movies, Romantic Movies"/>
    <n v="3"/>
  </r>
  <r>
    <n v="4121"/>
    <s v="s4121"/>
    <x v="0"/>
    <s v="High Flying Bird"/>
    <s v="Steven Soderbergh"/>
    <s v="Andr√© Holland, Zazie Beetz, Bill Duke, Kyle MacLachlan, Melvin Gregg, Sonja Sohn, Zachary Quinto"/>
    <n v="7"/>
    <s v="United States"/>
    <s v="United States"/>
    <n v="1"/>
    <d v="2019-02-08T00:00:00"/>
    <n v="2019"/>
    <x v="5"/>
    <s v="91 min"/>
    <n v="91"/>
    <n v="91"/>
    <n v="73.35918309004019"/>
    <s v=""/>
    <s v="Dramas, Sports Movies"/>
    <s v="Dramas"/>
    <s v="Dramas, Sports Movies"/>
    <n v="2"/>
  </r>
  <r>
    <n v="4134"/>
    <s v="s4134"/>
    <x v="0"/>
    <s v="Await Further Instructions"/>
    <s v="Johnny Kevorkian"/>
    <s v="Sam Gittins, Grant Masters, Neerja Naik, Abigail Cruttenden, Kris Saddler, Holly Weston, David Bradley"/>
    <n v="7"/>
    <s v="United Kingdom"/>
    <s v="United Kingdom"/>
    <n v="1"/>
    <d v="2019-02-02T00:00:00"/>
    <n v="2018"/>
    <x v="5"/>
    <s v="91 min"/>
    <n v="91"/>
    <n v="91"/>
    <n v="73.35918309004019"/>
    <s v=""/>
    <s v="Horror Movies, Sci-Fi &amp; Fantasy"/>
    <s v="Horror Movies"/>
    <s v="Horror Movies, Sci-Fi &amp; Fantasy"/>
    <n v="2"/>
  </r>
  <r>
    <n v="4154"/>
    <s v="s4154"/>
    <x v="0"/>
    <s v="Gabriel &quot;Fluffy&quot; Iglesias: One Show Fits All"/>
    <s v="Manny Rodriguez"/>
    <s v="Gabriel Iglesias"/>
    <n v="1"/>
    <m/>
    <m/>
    <n v="0"/>
    <d v="2019-01-29T00:00:00"/>
    <n v="2019"/>
    <x v="1"/>
    <s v="91 min"/>
    <n v="91"/>
    <n v="91"/>
    <n v="73.35918309004019"/>
    <s v=""/>
    <s v="Stand-Up Comedy"/>
    <s v="Stand-Up Comedy"/>
    <s v="Stand-Up Comedy"/>
    <n v="1"/>
  </r>
  <r>
    <n v="4205"/>
    <s v="s4205"/>
    <x v="0"/>
    <s v="Solo"/>
    <s v="Hugo Stuven"/>
    <s v="Alain Hern√°ndez, Aura Garrido, Ben Temple"/>
    <n v="3"/>
    <s v="Spain"/>
    <s v="Spain"/>
    <n v="1"/>
    <d v="2019-01-11T00:00:00"/>
    <n v="2018"/>
    <x v="5"/>
    <s v="91 min"/>
    <n v="91"/>
    <n v="91"/>
    <n v="73.35918309004019"/>
    <s v=""/>
    <s v="Dramas, Independent Movies, International Movies"/>
    <s v="Dramas"/>
    <s v="Dramas, Independent Movies, International Movies"/>
    <n v="3"/>
  </r>
  <r>
    <n v="4209"/>
    <s v="s4209"/>
    <x v="0"/>
    <s v="GODZILLA The Planet Eater"/>
    <s v="Kobun Shizuno, Hiroyuki Seshita"/>
    <s v="Mamoru Miyano, Takahiro Sakurai, Kana Hanazawa, Tomokazu Sugita, Yuki Kaji, Junichi Suwabe, Reina Ueda, Ari Ozawa, Daisuke Ono, Kenta Miyake, Kenyu Horiuchi, Kazuya Nakai, Kazuhiro Yamaji"/>
    <n v="13"/>
    <s v="Japan"/>
    <s v="Japan"/>
    <n v="1"/>
    <d v="2019-01-09T00:00:00"/>
    <n v="2018"/>
    <x v="6"/>
    <s v="91 min"/>
    <n v="91"/>
    <n v="91"/>
    <n v="73.35918309004019"/>
    <s v=""/>
    <s v="Action &amp; Adventure, Anime Features, International Movies"/>
    <s v="Action &amp; Adventure"/>
    <s v="Action &amp; Adventure, Anime Features, International Movies"/>
    <n v="3"/>
  </r>
  <r>
    <n v="4371"/>
    <s v="s4371"/>
    <x v="0"/>
    <s v="The Tribe"/>
    <s v="Fernando Colomo"/>
    <s v="Paco Le√≥n, Carmen Machi, Luis Bermejo, Maribel del Pino, Maite Sandoval, Arlette Torres, Marisol Aznar, Mar√≠a Jos√© Sarrate, Manuel Huedo, Artur Busquets"/>
    <n v="10"/>
    <s v="Spain"/>
    <s v="Spain"/>
    <n v="1"/>
    <d v="2018-11-21T00:00:00"/>
    <n v="2018"/>
    <x v="5"/>
    <s v="91 min"/>
    <n v="91"/>
    <n v="91"/>
    <n v="73.35918309004019"/>
    <s v=""/>
    <s v="Comedies, International Movies"/>
    <s v="Comedies"/>
    <s v="Comedies, International Movies"/>
    <n v="2"/>
  </r>
  <r>
    <n v="4374"/>
    <s v="s4374"/>
    <x v="0"/>
    <s v="Puppy Star Christmas"/>
    <s v="Robert Vince"/>
    <s v="Kaitlyn Maher, Mackenzie Sol, Makenzie Moss, David DeLuise, George Newbern, Reggie De Leon, Diedrich Bader, Chloe Coleman, Oakley Bull, Dillon Fontana, vivienne Rutherford, Tyreese Burnett"/>
    <n v="12"/>
    <s v="United States"/>
    <s v="United States, Canada"/>
    <n v="2"/>
    <d v="2018-11-20T00:00:00"/>
    <n v="2018"/>
    <x v="7"/>
    <s v="91 min"/>
    <n v="91"/>
    <n v="91"/>
    <n v="73.35918309004019"/>
    <s v=""/>
    <s v="Children &amp; Family Movies, Comedies"/>
    <s v="Children &amp; Family Movies"/>
    <s v="Children &amp; Family Movies, Comedies"/>
    <n v="2"/>
  </r>
  <r>
    <n v="4376"/>
    <s v="s4376"/>
    <x v="0"/>
    <s v="Target"/>
    <s v="Raditya Dika"/>
    <s v="Raditya Dika, Cinta Laura Kiehl, Samuel Rizal, Willy Dozan, Abdur Arsyad, Hifdzi Khoir, Romy Rafael, Ria Ricis, Anggika Bolsterli"/>
    <n v="9"/>
    <s v="Indonesia"/>
    <s v="Indonesia"/>
    <n v="1"/>
    <d v="2018-11-20T00:00:00"/>
    <n v="2018"/>
    <x v="1"/>
    <s v="91 min"/>
    <n v="91"/>
    <n v="91"/>
    <n v="73.35918309004019"/>
    <s v=""/>
    <s v="Comedies, Horror Movies, International Movies"/>
    <s v="Comedies"/>
    <s v="Comedies, Horror Movies, International Movies"/>
    <n v="3"/>
  </r>
  <r>
    <n v="4425"/>
    <s v="s4425"/>
    <x v="0"/>
    <s v="Arjun: The Warrior Prince"/>
    <s v="Arnab Chaudhuri"/>
    <s v="Yudhveer Bakoliya, Ashok Banthia, Ravi Khanwilkar, Vijay Kashyap, Ila Arun, Sachin Khedekar, Rajeshwari Sachdev, Hemanth Mahaur"/>
    <n v="8"/>
    <s v="India"/>
    <s v="India"/>
    <n v="1"/>
    <d v="2018-11-01T00:00:00"/>
    <n v="2011"/>
    <x v="1"/>
    <s v="91 min"/>
    <n v="91"/>
    <n v="91"/>
    <n v="73.35918309004019"/>
    <s v=""/>
    <s v="Action &amp; Adventure, Dramas, International Movies"/>
    <s v="Action &amp; Adventure"/>
    <s v="Action &amp; Adventure, Dramas, International Movies"/>
    <n v="3"/>
  </r>
  <r>
    <n v="4429"/>
    <s v="s4429"/>
    <x v="0"/>
    <s v="Christmas With A View"/>
    <s v="Justin G. Dyck"/>
    <s v="Scott Cavalheiro, Kaitlyn Leeb, Vivica A. Fox, Patrick Duffy, Jess Walton, Mark Ghanim√©"/>
    <n v="6"/>
    <s v="Canada"/>
    <s v="Canada"/>
    <n v="1"/>
    <d v="2018-11-01T00:00:00"/>
    <n v="2018"/>
    <x v="6"/>
    <s v="91 min"/>
    <n v="91"/>
    <n v="91"/>
    <n v="73.35918309004019"/>
    <s v=""/>
    <s v="International Movies, Romantic Movies"/>
    <s v="International Movies"/>
    <s v="International Movies, Romantic Movies"/>
    <n v="2"/>
  </r>
  <r>
    <n v="4463"/>
    <s v="s4463"/>
    <x v="0"/>
    <s v="The Untold Tales of Armistead Maupin"/>
    <s v="Jennifer M. Kroot"/>
    <s v="Armistead Maupin, Neil Gaiman, Laura Linney, Ian McKellen, Amy Tan, Margaret Cho, Jonathan Groff, Amanda Palmer"/>
    <n v="8"/>
    <s v="United States"/>
    <s v="United States"/>
    <n v="1"/>
    <d v="2018-11-01T00:00:00"/>
    <n v="2017"/>
    <x v="5"/>
    <s v="91 min"/>
    <n v="91"/>
    <n v="91"/>
    <n v="73.35918309004019"/>
    <s v=""/>
    <s v="Documentaries, LGBTQ Movies"/>
    <s v="Documentaries"/>
    <s v="Documentaries, LGBTQ Movies"/>
    <n v="2"/>
  </r>
  <r>
    <n v="4558"/>
    <s v="s4558"/>
    <x v="0"/>
    <s v="A Witches' Ball"/>
    <s v="Justin G. Dyck"/>
    <s v="Morgan Neundorf, Karen Slater, Loukia Ioannou, Will Ennis, Renee Stein, Keith Cooper, Paul Mason, Lisa Scenna, Ashley Rogan"/>
    <n v="9"/>
    <s v="Canada"/>
    <s v="Canada"/>
    <n v="1"/>
    <d v="2018-10-01T00:00:00"/>
    <n v="2017"/>
    <x v="7"/>
    <s v="91 min"/>
    <n v="91"/>
    <n v="91"/>
    <n v="73.35918309004019"/>
    <s v=""/>
    <s v="Children &amp; Family Movies"/>
    <s v="Children &amp; Family Movies"/>
    <s v="Children &amp; Family Movies"/>
    <n v="1"/>
  </r>
  <r>
    <n v="4607"/>
    <s v="s4607"/>
    <x v="0"/>
    <s v="The Birth Reborn"/>
    <s v="Eduardo Chauvet"/>
    <m/>
    <n v="0"/>
    <m/>
    <m/>
    <n v="0"/>
    <d v="2018-10-01T00:00:00"/>
    <n v="2018"/>
    <x v="5"/>
    <s v="91 min"/>
    <n v="91"/>
    <n v="91"/>
    <n v="73.35918309004019"/>
    <s v=""/>
    <s v="Documentaries, International Movies"/>
    <s v="Documentaries"/>
    <s v="Documentaries, International Movies"/>
    <n v="2"/>
  </r>
  <r>
    <n v="4872"/>
    <s v="s4872"/>
    <x v="0"/>
    <s v="My Fuhrer"/>
    <s v="Dani Levy"/>
    <s v="Helge Schneider, Ulrich M√ºhe, Sylvester Groth, Adriana Altaras, Stefan Kurt, Ulrich Noethen, Lambert Hamel, Udo Kroschwald, Torsten Michaelis, Axel Werner"/>
    <n v="10"/>
    <s v="Germany"/>
    <s v="Germany"/>
    <n v="1"/>
    <d v="2018-05-07T00:00:00"/>
    <n v="2007"/>
    <x v="1"/>
    <s v="91 min"/>
    <n v="91"/>
    <n v="91"/>
    <n v="73.35918309004019"/>
    <s v=""/>
    <s v="Comedies, International Movies"/>
    <s v="Comedies"/>
    <s v="Comedies, International Movies"/>
    <n v="2"/>
  </r>
  <r>
    <n v="4944"/>
    <s v="s4944"/>
    <x v="0"/>
    <s v="Day of the Dead: Bloodline"/>
    <s v="H√®ctor Hern√°ndez Vicens"/>
    <s v="Johnathon Schaech, Sophie Skelton, Marcus Vanco, Jeff Gum, Lillian Blankenship, Ulyana Chan, Shari Watson, Atanas Srebrev"/>
    <n v="8"/>
    <s v="Bulgaria"/>
    <s v="Bulgaria"/>
    <n v="1"/>
    <d v="2018-04-05T00:00:00"/>
    <n v="2018"/>
    <x v="12"/>
    <s v="91 min"/>
    <n v="91"/>
    <n v="91"/>
    <n v="73.35918309004019"/>
    <s v=""/>
    <s v="Horror Movies, Independent Movies"/>
    <s v="Horror Movies"/>
    <s v="Horror Movies, Independent Movies"/>
    <n v="2"/>
  </r>
  <r>
    <n v="4984"/>
    <s v="s4984"/>
    <x v="0"/>
    <s v="Jag √§lskar dig: En skilsm√§ssokomedi"/>
    <s v="Johan Brisinger"/>
    <s v="Bj√∂rn Kjellman, Christine Meltzer, Rodolfo Corsato, Martina Haag, Sven-Bertil Taube, Anita Wall, Nour El-Refai"/>
    <n v="7"/>
    <s v="Sweden"/>
    <s v="Sweden"/>
    <n v="1"/>
    <d v="2018-03-15T00:00:00"/>
    <n v="2016"/>
    <x v="5"/>
    <s v="91 min"/>
    <n v="91"/>
    <n v="91"/>
    <n v="73.35918309004019"/>
    <s v=""/>
    <s v="Comedies, Dramas, International Movies"/>
    <s v="Comedies"/>
    <s v="Comedies, Dramas, International Movies"/>
    <n v="3"/>
  </r>
  <r>
    <n v="5095"/>
    <s v="s5095"/>
    <x v="0"/>
    <s v="Eve's Apple"/>
    <s v="Jose Manuel Col√≥n"/>
    <m/>
    <n v="0"/>
    <s v="Spain"/>
    <s v="Spain"/>
    <n v="1"/>
    <d v="2018-01-01T00:00:00"/>
    <n v="2017"/>
    <x v="5"/>
    <s v="91 min"/>
    <n v="91"/>
    <n v="91"/>
    <n v="73.35918309004019"/>
    <s v=""/>
    <s v="Documentaries, International Movies"/>
    <s v="Documentaries"/>
    <s v="Documentaries, International Movies"/>
    <n v="2"/>
  </r>
  <r>
    <n v="5108"/>
    <s v="s5108"/>
    <x v="0"/>
    <s v="Mr. Roosevelt"/>
    <s v="No√´l Wells"/>
    <s v="No√´l Wells, Nick Thune, Britt Lower, Daniella Pineda, Andre Hyland, Armen Weitzman, Sergio Cilli"/>
    <n v="7"/>
    <s v="United States"/>
    <s v="United States"/>
    <n v="1"/>
    <d v="2017-12-26T00:00:00"/>
    <n v="2017"/>
    <x v="5"/>
    <s v="91 min"/>
    <n v="91"/>
    <n v="91"/>
    <n v="73.35918309004019"/>
    <s v=""/>
    <s v="Comedies, Independent Movies"/>
    <s v="Comedies"/>
    <s v="Comedies, Independent Movies"/>
    <n v="2"/>
  </r>
  <r>
    <n v="5133"/>
    <s v="s5133"/>
    <x v="0"/>
    <s v="The Secret"/>
    <s v="Drew Heriot"/>
    <m/>
    <n v="0"/>
    <s v="Australia"/>
    <s v="Australia, United States"/>
    <n v="2"/>
    <d v="2017-12-07T00:00:00"/>
    <n v="2006"/>
    <x v="1"/>
    <s v="91 min"/>
    <n v="91"/>
    <n v="91"/>
    <n v="73.35918309004019"/>
    <s v=""/>
    <s v="Documentaries, Faith &amp; Spirituality"/>
    <s v="Documentaries"/>
    <s v="Documentaries, Faith &amp; Spirituality"/>
    <n v="2"/>
  </r>
  <r>
    <n v="5203"/>
    <s v="s5203"/>
    <x v="0"/>
    <s v="Strange Weather"/>
    <s v="Katherine Dieckmann"/>
    <s v="Holly Hunter, Carrie Coon, Kim Coates, Shane Jacobsen, Andrene Ward-Hammond, Allene Quincy, Glenne Headly"/>
    <n v="7"/>
    <s v="United States"/>
    <s v="United States"/>
    <n v="1"/>
    <d v="2017-10-26T00:00:00"/>
    <n v="2016"/>
    <x v="12"/>
    <s v="91 min"/>
    <n v="91"/>
    <n v="91"/>
    <n v="73.35918309004019"/>
    <s v=""/>
    <s v="Dramas, Independent Movies"/>
    <s v="Dramas"/>
    <s v="Dramas, Independent Movies"/>
    <n v="2"/>
  </r>
  <r>
    <n v="5371"/>
    <s v="s5371"/>
    <x v="0"/>
    <s v="I Called Him Morgan"/>
    <s v="Kasper Collin"/>
    <m/>
    <n v="0"/>
    <s v="Sweden"/>
    <s v="Sweden, United States"/>
    <n v="2"/>
    <d v="2017-07-24T00:00:00"/>
    <n v="2016"/>
    <x v="1"/>
    <s v="91 min"/>
    <n v="91"/>
    <n v="91"/>
    <n v="73.35918309004019"/>
    <s v=""/>
    <s v="Documentaries, Music &amp; Musicals"/>
    <s v="Documentaries"/>
    <s v="Documentaries, Music &amp; Musicals"/>
    <n v="2"/>
  </r>
  <r>
    <n v="5427"/>
    <s v="s5427"/>
    <x v="0"/>
    <s v="Counterpunch"/>
    <s v="Jay Bulger"/>
    <m/>
    <n v="0"/>
    <s v="United States"/>
    <s v="United States"/>
    <n v="1"/>
    <d v="2017-06-16T00:00:00"/>
    <n v="2017"/>
    <x v="5"/>
    <s v="91 min"/>
    <n v="91"/>
    <n v="91"/>
    <n v="73.35918309004019"/>
    <s v=""/>
    <s v="Documentaries, Sports Movies"/>
    <s v="Documentaries"/>
    <s v="Documentaries, Sports Movies"/>
    <n v="2"/>
  </r>
  <r>
    <n v="5560"/>
    <s v="s5560"/>
    <x v="0"/>
    <s v="Felipe Neto: My Life Makes No Sense"/>
    <s v="Diego Pignataro"/>
    <s v="Felipe Neto"/>
    <n v="1"/>
    <s v="Brazil"/>
    <s v="Brazil"/>
    <n v="1"/>
    <d v="2017-03-24T00:00:00"/>
    <n v="2017"/>
    <x v="5"/>
    <s v="91 min"/>
    <n v="91"/>
    <n v="91"/>
    <n v="73.35918309004019"/>
    <s v=""/>
    <s v="Stand-Up Comedy"/>
    <s v="Stand-Up Comedy"/>
    <s v="Stand-Up Comedy"/>
    <n v="1"/>
  </r>
  <r>
    <n v="5626"/>
    <s v="s5626"/>
    <x v="0"/>
    <s v="IBOY"/>
    <s v="Adam Randall"/>
    <s v="Bill Milner, Maisie Williams, Rory Kinnear, Miranda Richardson, Jordan Bolger, Charley Palmer Rothwell, Aymen Hamdouchi"/>
    <n v="7"/>
    <s v="United Kingdom"/>
    <s v="United Kingdom"/>
    <n v="1"/>
    <d v="2017-01-27T00:00:00"/>
    <n v="2017"/>
    <x v="5"/>
    <s v="91 min"/>
    <n v="91"/>
    <n v="91"/>
    <n v="73.35918309004019"/>
    <s v=""/>
    <s v="International Movies, Sci-Fi &amp; Fantasy, Thrillers"/>
    <s v="International Movies"/>
    <s v="International Movies, Sci-Fi &amp; Fantasy, Thrillers"/>
    <n v="3"/>
  </r>
  <r>
    <n v="5635"/>
    <s v="s5635"/>
    <x v="0"/>
    <s v="Stereo"/>
    <s v="Maximilian Erlenwein"/>
    <s v="J√ºrgen Vogel, Moritz Bleibtreu, Petra Schmidt-Schaller, Georg Friedrich, Rainer Bock, Mark Zak, Helena Sch√∂nfelder, Fabian Hinrichs"/>
    <n v="8"/>
    <s v="Germany"/>
    <s v="Germany"/>
    <n v="1"/>
    <d v="2017-01-15T00:00:00"/>
    <n v="2014"/>
    <x v="5"/>
    <s v="91 min"/>
    <n v="91"/>
    <n v="91"/>
    <n v="73.35918309004019"/>
    <s v=""/>
    <s v="International Movies, Thrillers"/>
    <s v="International Movies"/>
    <s v="International Movies, Thrillers"/>
    <n v="2"/>
  </r>
  <r>
    <n v="5734"/>
    <s v="s5734"/>
    <x v="0"/>
    <s v="Norman Lear: Just Another Version of You"/>
    <s v="Heidi Ewing, Rachel Grady"/>
    <s v="Norman Lear, George Clooney, Bill Moyers, John Amos, Russell Simmons, Louise Lasser, Rob Reiner, Jon Stewart, Amy Poehler"/>
    <n v="9"/>
    <s v="United States"/>
    <s v="United States"/>
    <n v="1"/>
    <d v="2016-11-01T00:00:00"/>
    <n v="2016"/>
    <x v="5"/>
    <s v="91 min"/>
    <n v="91"/>
    <n v="91"/>
    <n v="73.35918309004019"/>
    <s v=""/>
    <s v="Documentaries"/>
    <s v="Documentaries"/>
    <s v="Documentaries"/>
    <n v="1"/>
  </r>
  <r>
    <n v="5751"/>
    <s v="s5751"/>
    <x v="0"/>
    <s v="Blind Date"/>
    <s v="Clovis Cornillac"/>
    <s v="M√©lanie Bernier, Clovis Cornillac, Lilou Fogli, Philippe Duquesne, Gr√©goire Oestermann, Oscar Copp, Boris Terral, Manu Payet"/>
    <n v="8"/>
    <s v="France"/>
    <s v="France"/>
    <n v="1"/>
    <d v="2016-10-15T00:00:00"/>
    <n v="2015"/>
    <x v="1"/>
    <s v="91 min"/>
    <n v="91"/>
    <n v="91"/>
    <n v="73.35918309004019"/>
    <s v=""/>
    <s v="Comedies, International Movies, Music &amp; Musicals"/>
    <s v="Comedies"/>
    <s v="Comedies, International Movies, Music &amp; Musicals"/>
    <n v="3"/>
  </r>
  <r>
    <n v="5850"/>
    <s v="s5850"/>
    <x v="0"/>
    <s v="Team Foxcatcher"/>
    <s v="Jon Greenhalgh"/>
    <m/>
    <n v="0"/>
    <s v="United States"/>
    <s v="United States"/>
    <n v="1"/>
    <d v="2016-04-29T00:00:00"/>
    <n v="2016"/>
    <x v="5"/>
    <s v="91 min"/>
    <n v="91"/>
    <n v="91"/>
    <n v="73.35918309004019"/>
    <s v=""/>
    <s v="Documentaries, Sports Movies"/>
    <s v="Documentaries"/>
    <s v="Documentaries, Sports Movies"/>
    <n v="2"/>
  </r>
  <r>
    <n v="5884"/>
    <s v="s5884"/>
    <x v="0"/>
    <s v="Naomi and Ely's No Kiss List"/>
    <s v="Kristin Hanggi"/>
    <s v="Victoria Justice, Pierson Fode, Matthew Daddario, Ryan Ward, Griffin Newman, Monique Coleman, Danny Flaherty"/>
    <n v="7"/>
    <s v="United States"/>
    <s v="United States"/>
    <n v="1"/>
    <d v="2015-11-18T00:00:00"/>
    <n v="2015"/>
    <x v="5"/>
    <s v="91 min"/>
    <n v="91"/>
    <n v="91"/>
    <n v="73.35918309004019"/>
    <s v=""/>
    <s v="Comedies, Dramas, LGBTQ Movies"/>
    <s v="Comedies"/>
    <s v="Comedies, Dramas, LGBTQ Movies"/>
    <n v="3"/>
  </r>
  <r>
    <n v="5997"/>
    <s v="s5997"/>
    <x v="0"/>
    <s v="20 Feet From Stardom"/>
    <s v="Morgan Neville"/>
    <s v="Darlene Love, Merry Clayton, Lisa Fischer, T√°ta Vega, Claudia Lennear, Judith Hill, Bruce Springsteen, Mick Jagger, Stevie Wonder, Sting, Bette Midler, Cissy Houston, Sheryl Crow, Tata Vega"/>
    <n v="14"/>
    <s v="United States"/>
    <s v="United States"/>
    <n v="1"/>
    <d v="2018-09-22T00:00:00"/>
    <n v="2013"/>
    <x v="2"/>
    <s v="91 min"/>
    <n v="91"/>
    <n v="91"/>
    <n v="73.35918309004019"/>
    <s v=""/>
    <s v="Documentaries, Music &amp; Musicals"/>
    <s v="Documentaries"/>
    <s v="Documentaries, Music &amp; Musicals"/>
    <n v="2"/>
  </r>
  <r>
    <n v="6012"/>
    <s v="s6012"/>
    <x v="0"/>
    <s v="30 Days of Luxury"/>
    <s v="Hani Hamdi"/>
    <s v="Taher Farouz, Sad Al-Saghir, Ahmad Faloks, Soleiman Eid, Mahmood El-Laithi, Hesham Ismail, Shaima Saif, Nermin Maher, Sofinar"/>
    <n v="9"/>
    <s v="Egypt"/>
    <s v="Egypt"/>
    <n v="1"/>
    <d v="2019-04-18T00:00:00"/>
    <n v="2016"/>
    <x v="1"/>
    <s v="91 min"/>
    <n v="91"/>
    <n v="91"/>
    <n v="73.35918309004019"/>
    <s v=""/>
    <s v="Comedies, International Movies"/>
    <s v="Comedies"/>
    <s v="Comedies, International Movies"/>
    <n v="2"/>
  </r>
  <r>
    <n v="6048"/>
    <s v="s6048"/>
    <x v="0"/>
    <s v="A Murder in the Park"/>
    <s v="Christopher S. Rech, Brandon Kimber"/>
    <m/>
    <n v="0"/>
    <s v="United States"/>
    <s v="United States"/>
    <n v="1"/>
    <d v="2017-04-28T00:00:00"/>
    <n v="2014"/>
    <x v="2"/>
    <s v="91 min"/>
    <n v="91"/>
    <n v="91"/>
    <n v="73.35918309004019"/>
    <s v=""/>
    <s v="Documentaries"/>
    <s v="Documentaries"/>
    <s v="Documentaries"/>
    <n v="1"/>
  </r>
  <r>
    <n v="6054"/>
    <s v="s6054"/>
    <x v="0"/>
    <s v="A Princess for Christmas"/>
    <s v="Michael Damian"/>
    <s v="Katie McGrath, Sir Roger Moore, Sam Heughan, Travis Turner, Leilah de Meza, Miles Richardson, Charlotte Salt"/>
    <n v="7"/>
    <s v="United States"/>
    <s v="United States"/>
    <n v="1"/>
    <d v="2020-08-28T00:00:00"/>
    <n v="2011"/>
    <x v="6"/>
    <s v="91 min"/>
    <n v="91"/>
    <n v="91"/>
    <n v="73.35918309004019"/>
    <s v=""/>
    <s v="Children &amp; Family Movies, Dramas, Romantic Movies"/>
    <s v="Children &amp; Family Movies"/>
    <s v="Children &amp; Family Movies, Dramas, Romantic Movies"/>
    <n v="3"/>
  </r>
  <r>
    <n v="6065"/>
    <s v="s6065"/>
    <x v="0"/>
    <s v="A Week in Watts"/>
    <s v="Gregory Caruso"/>
    <m/>
    <n v="0"/>
    <s v="United States"/>
    <s v="United States"/>
    <n v="1"/>
    <d v="2018-02-19T00:00:00"/>
    <n v="2017"/>
    <x v="1"/>
    <s v="91 min"/>
    <n v="91"/>
    <n v="91"/>
    <n v="73.35918309004019"/>
    <s v=""/>
    <s v="Documentaries"/>
    <s v="Documentaries"/>
    <s v="Documentaries"/>
    <n v="1"/>
  </r>
  <r>
    <n v="6091"/>
    <s v="s6091"/>
    <x v="0"/>
    <s v="Addicted to Life"/>
    <s v="Thierry Donard"/>
    <s v="Antoine Bizet, Jesse Richman, Karsten Gefle, Wille Lindberg, Matahi Drollet, Mathias Wyss, Matt Annetts"/>
    <n v="7"/>
    <s v="France"/>
    <s v="France"/>
    <n v="1"/>
    <d v="2020-06-12T00:00:00"/>
    <n v="2014"/>
    <x v="1"/>
    <s v="91 min"/>
    <n v="91"/>
    <n v="91"/>
    <n v="73.35918309004019"/>
    <s v=""/>
    <s v="Action &amp; Adventure, Documentaries, International Movies"/>
    <s v="Action &amp; Adventure"/>
    <s v="Action &amp; Adventure, Documentaries, International Movies"/>
    <n v="3"/>
  </r>
  <r>
    <n v="6105"/>
    <s v="s6105"/>
    <x v="0"/>
    <s v="Ai Weiwei: Never Sorry"/>
    <s v="Alison Klayman"/>
    <s v="Ai Weiwei, Lao Ai"/>
    <n v="2"/>
    <s v="United States"/>
    <s v="United States"/>
    <n v="1"/>
    <d v="2018-03-01T00:00:00"/>
    <n v="2012"/>
    <x v="12"/>
    <s v="91 min"/>
    <n v="91"/>
    <n v="91"/>
    <n v="73.35918309004019"/>
    <s v=""/>
    <s v="Documentaries"/>
    <s v="Documentaries"/>
    <s v="Documentaries"/>
    <n v="1"/>
  </r>
  <r>
    <n v="6121"/>
    <s v="s6121"/>
    <x v="0"/>
    <s v="All the Boys Love Mandy Lane"/>
    <s v="Jonathan Levine"/>
    <s v="Anson Mount, Edwin Hodge, Michael Welch, Brooke Bloom, Amber Heard, Aaron Himelstein, Whitney Able, Luke Grimes, Melissa Price"/>
    <n v="9"/>
    <s v="United States"/>
    <s v="United States"/>
    <n v="1"/>
    <d v="2018-07-03T00:00:00"/>
    <n v="2006"/>
    <x v="12"/>
    <s v="91 min"/>
    <n v="91"/>
    <n v="91"/>
    <n v="73.35918309004019"/>
    <s v=""/>
    <s v="Horror Movies"/>
    <s v="Horror Movies"/>
    <s v="Horror Movies"/>
    <n v="1"/>
  </r>
  <r>
    <n v="6193"/>
    <s v="s6193"/>
    <x v="0"/>
    <s v="At First Light"/>
    <s v="Jason Stone"/>
    <s v="Stefanie Scott, Theodore Pellerin, Percy Hynes White, Kate Burton, Sa√Ød Taghmaoui, Kristin Booth, James Wotherspoon"/>
    <n v="7"/>
    <s v="Canada"/>
    <s v="Canada"/>
    <n v="1"/>
    <d v="2018-12-27T00:00:00"/>
    <n v="2018"/>
    <x v="1"/>
    <s v="91 min"/>
    <n v="91"/>
    <n v="91"/>
    <n v="73.35918309004019"/>
    <s v=""/>
    <s v="Dramas, Sci-Fi &amp; Fantasy"/>
    <s v="Dramas"/>
    <s v="Dramas, Sci-Fi &amp; Fantasy"/>
    <n v="2"/>
  </r>
  <r>
    <n v="6218"/>
    <s v="s6218"/>
    <x v="0"/>
    <s v="Badha"/>
    <s v="Sumitra Bhave, Sunil Sukthankar"/>
    <s v="Amruta Subhash, Rajesh More, Devika Daftardar, Renuka Daftardar, Uttara Baokar, Jyoti Subhash, Milind Shinde, Sachin Mondkar"/>
    <n v="8"/>
    <s v="India"/>
    <s v="India"/>
    <n v="1"/>
    <d v="2018-01-01T00:00:00"/>
    <n v="2006"/>
    <x v="1"/>
    <s v="91 min"/>
    <n v="91"/>
    <n v="91"/>
    <n v="73.35918309004019"/>
    <s v=""/>
    <s v="Dramas, International Movies"/>
    <s v="Dramas"/>
    <s v="Dramas, International Movies"/>
    <n v="2"/>
  </r>
  <r>
    <n v="6246"/>
    <s v="s6246"/>
    <x v="0"/>
    <s v="Barrio Universitario"/>
    <s v="Esteban Vidal"/>
    <s v="Fabrizio Copano, Rodrigo Salinas, Pedro Ruminot, Sergio Freire, Juanita Ringeling, Alessandra Denegri, Luis Dub√≥, Felipe Avello"/>
    <n v="8"/>
    <s v="Chile"/>
    <s v="Chile"/>
    <n v="1"/>
    <d v="2018-08-19T00:00:00"/>
    <n v="2013"/>
    <x v="1"/>
    <s v="91 min"/>
    <n v="91"/>
    <n v="91"/>
    <n v="73.35918309004019"/>
    <s v=""/>
    <s v="Comedies, International Movies"/>
    <s v="Comedies"/>
    <s v="Comedies, International Movies"/>
    <n v="2"/>
  </r>
  <r>
    <n v="6281"/>
    <s v="s6281"/>
    <x v="0"/>
    <s v="Below Her Mouth"/>
    <s v="April Mullen"/>
    <s v="Erika Linder, Natalie Krill, Sebastian Pigott, Mayko Nguyen, Tommie-Amber Pirie, Melanie Leishman, Andrea Stefancikova, Daniela Barbosa"/>
    <n v="8"/>
    <s v="Canada"/>
    <s v="Canada"/>
    <n v="1"/>
    <d v="2017-08-01T00:00:00"/>
    <n v="2016"/>
    <x v="5"/>
    <s v="91 min"/>
    <n v="91"/>
    <n v="91"/>
    <n v="73.35918309004019"/>
    <s v=""/>
    <s v="Dramas, Independent Movies, International Movies"/>
    <s v="Dramas"/>
    <s v="Dramas, Independent Movies, International Movies"/>
    <n v="3"/>
  </r>
  <r>
    <n v="6329"/>
    <s v="s6329"/>
    <x v="0"/>
    <s v="Black Snow"/>
    <s v="Martin Hodara"/>
    <s v="Ricardo Dar√≠n, Leonardo Sbaraglia, Laia Costa, Federico Luppi, Dolores Fonzi, Andr√©s Herrera"/>
    <n v="6"/>
    <s v="Argentina"/>
    <s v="Argentina, Spain"/>
    <n v="2"/>
    <d v="2017-07-01T00:00:00"/>
    <n v="2017"/>
    <x v="5"/>
    <s v="91 min"/>
    <n v="91"/>
    <n v="91"/>
    <n v="73.35918309004019"/>
    <s v=""/>
    <s v="Dramas, International Movies, Thrillers"/>
    <s v="Dramas"/>
    <s v="Dramas, International Movies, Thrillers"/>
    <n v="3"/>
  </r>
  <r>
    <n v="6334"/>
    <s v="s6334"/>
    <x v="0"/>
    <s v="Blinky Bill: The Movie"/>
    <s v="Deane Taylor"/>
    <s v="Ryan Kwanten, Rufus Sewell, Toni Collette, Robin McLeavy, David Wenham, Barry Humphries, Richard Roxburgh, Deborah Mailman, Barry Otto"/>
    <n v="9"/>
    <s v="Australia"/>
    <s v="Australia, United States"/>
    <n v="2"/>
    <d v="2017-02-08T00:00:00"/>
    <n v="2015"/>
    <x v="7"/>
    <s v="91 min"/>
    <n v="91"/>
    <n v="91"/>
    <n v="73.35918309004019"/>
    <s v=""/>
    <s v="Children &amp; Family Movies"/>
    <s v="Children &amp; Family Movies"/>
    <s v="Children &amp; Family Movies"/>
    <n v="1"/>
  </r>
  <r>
    <n v="6383"/>
    <s v="s6383"/>
    <x v="0"/>
    <s v="Bruno and Boots: Go Jump in the Pool"/>
    <s v="Vivieno Caldinelli"/>
    <s v="Jonny Gray, Callan Potter, Peter Keleghan, Hannah Vandenbygaart, Kiana Madeira, Joshua Kilimnik, Drew Haytaoglu, Isiah Lea, Scott Thompson, Caroline Rhea"/>
    <n v="10"/>
    <s v="Canada"/>
    <s v="Canada"/>
    <n v="1"/>
    <d v="2017-06-24T00:00:00"/>
    <n v="2016"/>
    <x v="6"/>
    <s v="91 min"/>
    <n v="91"/>
    <n v="91"/>
    <n v="73.35918309004019"/>
    <s v=""/>
    <s v="Children &amp; Family Movies, Comedies"/>
    <s v="Children &amp; Family Movies"/>
    <s v="Children &amp; Family Movies, Comedies"/>
    <n v="2"/>
  </r>
  <r>
    <n v="6494"/>
    <s v="s6494"/>
    <x v="0"/>
    <s v="Class of '61"/>
    <s v="Gregory Hoblit"/>
    <s v="Christien Anholt, Andre Braugher, Dan Futterman, Josh Lucas, Clive Owen, Sophie Ward, Sue-Ann Leeds, Laura Linney"/>
    <n v="8"/>
    <s v="United States"/>
    <s v="United States"/>
    <n v="1"/>
    <d v="2018-04-01T00:00:00"/>
    <n v="1993"/>
    <x v="6"/>
    <s v="91 min"/>
    <n v="91"/>
    <n v="91"/>
    <n v="73.35918309004019"/>
    <s v=""/>
    <s v="Dramas"/>
    <s v="Dramas"/>
    <s v="Dramas"/>
    <n v="1"/>
  </r>
  <r>
    <n v="6512"/>
    <s v="s6512"/>
    <x v="0"/>
    <s v="Code Name: The Cleaner"/>
    <s v="Les Mayfield"/>
    <s v="Cedric the Entertainer, Lucy Liu, Nicollette Sheridan, Mark Dacascos, Callum Keith Rennie, DeRay Davis, Niecy Nash, Will Patton"/>
    <n v="8"/>
    <s v="United States"/>
    <s v="United States"/>
    <n v="1"/>
    <d v="2019-11-01T00:00:00"/>
    <n v="2007"/>
    <x v="2"/>
    <s v="91 min"/>
    <n v="91"/>
    <n v="91"/>
    <n v="73.35918309004019"/>
    <s v=""/>
    <s v="Action &amp; Adventure, Comedies"/>
    <s v="Action &amp; Adventure"/>
    <s v="Action &amp; Adventure, Comedies"/>
    <n v="2"/>
  </r>
  <r>
    <n v="6565"/>
    <s v="s6565"/>
    <x v="0"/>
    <s v="Dark Chocolate (Bengali Version)"/>
    <s v="Agnidev Chatterjee"/>
    <s v="Riya Sen, Mahima Chaudhry, Rajesh Sharma, Indrasish Roy, Mumtaz Sorcar, Sudip Mukherjee, Shataf Figar, Koushik Sen"/>
    <n v="8"/>
    <s v="India"/>
    <s v="India"/>
    <n v="1"/>
    <d v="2017-12-15T00:00:00"/>
    <n v="2016"/>
    <x v="5"/>
    <s v="91 min"/>
    <n v="91"/>
    <n v="91"/>
    <n v="73.35918309004019"/>
    <s v=""/>
    <s v="Dramas, International Movies, Thrillers"/>
    <s v="Dramas"/>
    <s v="Dramas, International Movies, Thrillers"/>
    <n v="3"/>
  </r>
  <r>
    <n v="6658"/>
    <s v="s6658"/>
    <x v="0"/>
    <s v="Earth to Echo"/>
    <s v="Dave Green"/>
    <s v="Teo Halm, Astro, Reese Hartwig, Ella Wahlestedt, Jason Gray-Stanford, Algee Smith, Cassius Willis, Sonya Leslie, Kerry O'Malley, Virginia Louise Smith, Peter Mackenzie, Valerie Wildman"/>
    <n v="12"/>
    <s v="United States"/>
    <s v="United States"/>
    <n v="1"/>
    <d v="2019-10-01T00:00:00"/>
    <n v="2014"/>
    <x v="7"/>
    <s v="91 min"/>
    <n v="91"/>
    <n v="91"/>
    <n v="73.35918309004019"/>
    <s v=""/>
    <s v="Children &amp; Family Movies, Sci-Fi &amp; Fantasy"/>
    <s v="Children &amp; Family Movies"/>
    <s v="Children &amp; Family Movies, Sci-Fi &amp; Fantasy"/>
    <n v="2"/>
  </r>
  <r>
    <n v="6699"/>
    <s v="s6699"/>
    <x v="0"/>
    <s v="Enemy"/>
    <s v="Denis Villeneuve"/>
    <s v="Jake Gyllenhaal, M√©lanie Laurent, Sarah Gadon, Isabella Rossellini, Joshua Peace, Tim Post"/>
    <n v="6"/>
    <s v="Canada"/>
    <s v="Canada, Spain, France"/>
    <n v="3"/>
    <d v="2018-07-15T00:00:00"/>
    <n v="2013"/>
    <x v="12"/>
    <s v="91 min"/>
    <n v="91"/>
    <n v="91"/>
    <n v="73.35918309004019"/>
    <s v=""/>
    <s v="Independent Movies, Thrillers"/>
    <s v="Independent Movies"/>
    <s v="Independent Movies, Thrillers"/>
    <n v="2"/>
  </r>
  <r>
    <n v="6708"/>
    <s v="s6708"/>
    <x v="0"/>
    <s v="Ethirmarai"/>
    <m/>
    <s v="Ramanathan, Rakesh"/>
    <n v="2"/>
    <s v="India"/>
    <s v="India"/>
    <n v="1"/>
    <d v="2018-04-01T00:00:00"/>
    <n v="2018"/>
    <x v="1"/>
    <s v="91 min"/>
    <n v="91"/>
    <n v="91"/>
    <n v="73.35918309004019"/>
    <s v=""/>
    <s v="International Movies, Music &amp; Musicals, Thrillers"/>
    <s v="International Movies"/>
    <s v="International Movies, Music &amp; Musicals, Thrillers"/>
    <n v="3"/>
  </r>
  <r>
    <n v="6739"/>
    <s v="s6739"/>
    <x v="0"/>
    <s v="Fanatic"/>
    <s v="Keith L. Smith"/>
    <s v="Denyce Lawton, Hosea Chanchez, Michelle Mitchenor, Darius McCrary, Shawne Merriman, Sticky Fingaz, Miguel A. N√∫√±ez Jr., Masika Kalysha, Zac Titus"/>
    <n v="9"/>
    <s v="United States"/>
    <s v="United States"/>
    <n v="1"/>
    <d v="2019-08-24T00:00:00"/>
    <n v="2019"/>
    <x v="1"/>
    <s v="91 min"/>
    <n v="91"/>
    <n v="91"/>
    <n v="73.35918309004019"/>
    <s v=""/>
    <s v="Thrillers"/>
    <s v="Thrillers"/>
    <s v="Thrillers"/>
    <n v="1"/>
  </r>
  <r>
    <n v="6797"/>
    <s v="s6797"/>
    <x v="0"/>
    <s v="Freak Show"/>
    <s v="Trudie Styler"/>
    <s v="Alex Lawther, Abigail Breslin, AnnaSophia Robb, Ian Nelson, Celia Weston, Laverne Cox, Bette Midler, Willa Fitzgerald, Larry Pine, John McEnroe, Mickey Sumner, Daniel Bellomy, Wally Dunn, Marceline Hugot"/>
    <n v="14"/>
    <s v="United States"/>
    <s v="United States"/>
    <n v="1"/>
    <d v="2020-08-13T00:00:00"/>
    <n v="2018"/>
    <x v="5"/>
    <s v="91 min"/>
    <n v="91"/>
    <n v="91"/>
    <n v="73.35918309004019"/>
    <s v=""/>
    <s v="Comedies, Dramas, Independent Movies"/>
    <s v="Comedies"/>
    <s v="Comedies, Dramas, Independent Movies"/>
    <n v="3"/>
  </r>
  <r>
    <n v="6904"/>
    <s v="s6904"/>
    <x v="0"/>
    <s v="H√©roes"/>
    <s v="Esteban Vidal"/>
    <s v="Fabrizio Copano, Juanita Ringeling, Fernando Alarc√≥n, Delfina Guzm√°n, Paty Cofr√©, Andr√©s Rill√≥n, Julio Jung, Nicol√°s Oyarz√∫n"/>
    <n v="8"/>
    <s v="Chile"/>
    <s v="Chile"/>
    <n v="1"/>
    <d v="2018-08-19T00:00:00"/>
    <n v="2015"/>
    <x v="5"/>
    <s v="91 min"/>
    <n v="91"/>
    <n v="91"/>
    <n v="73.35918309004019"/>
    <s v=""/>
    <s v="Comedies, International Movies"/>
    <s v="Comedies"/>
    <s v="Comedies, International Movies"/>
    <n v="2"/>
  </r>
  <r>
    <n v="6921"/>
    <s v="s6921"/>
    <x v="0"/>
    <s v="Happy Hunting"/>
    <s v="Joe Dietsch, Louie Gibson"/>
    <s v="Martin Dingle-Wall, Ken Lally, Kenny Wormald, Connor Williams, Gary Sturm, C.J. Baker, Jeremy Lawson, Liesel Hanson, Kenneth Billings, Michael Tipps"/>
    <n v="10"/>
    <s v="United States"/>
    <s v="United States"/>
    <n v="1"/>
    <d v="2018-01-01T00:00:00"/>
    <n v="2017"/>
    <x v="5"/>
    <s v="91 min"/>
    <n v="91"/>
    <n v="91"/>
    <n v="73.35918309004019"/>
    <s v=""/>
    <s v="Horror Movies, Independent Movies"/>
    <s v="Horror Movies"/>
    <s v="Horror Movies, Independent Movies"/>
    <n v="2"/>
  </r>
  <r>
    <n v="7002"/>
    <s v="s7002"/>
    <x v="0"/>
    <s v="Hostages"/>
    <s v="Federico Lemos"/>
    <m/>
    <n v="0"/>
    <m/>
    <m/>
    <n v="0"/>
    <d v="2018-01-29T00:00:00"/>
    <n v="2017"/>
    <x v="6"/>
    <s v="91 min"/>
    <n v="91"/>
    <n v="91"/>
    <n v="73.35918309004019"/>
    <s v=""/>
    <s v="Documentaries, International Movies"/>
    <s v="Documentaries"/>
    <s v="Documentaries, International Movies"/>
    <n v="2"/>
  </r>
  <r>
    <n v="7028"/>
    <s v="s7028"/>
    <x v="0"/>
    <s v="Hunter's Prayer"/>
    <s v="Jonathan Mostow"/>
    <s v="Sam Worthington, Odeya Rush, Amy Landecker, Allen Leech, Ver√≥nica Echegui"/>
    <n v="5"/>
    <s v="United States"/>
    <s v="United States, Spain, Germany"/>
    <n v="3"/>
    <d v="2019-10-22T00:00:00"/>
    <n v="2015"/>
    <x v="12"/>
    <s v="91 min"/>
    <n v="91"/>
    <n v="91"/>
    <n v="73.35918309004019"/>
    <s v=""/>
    <s v="Action &amp; Adventure, Independent Movies"/>
    <s v="Action &amp; Adventure"/>
    <s v="Action &amp; Adventure, Independent Movies"/>
    <n v="2"/>
  </r>
  <r>
    <n v="7044"/>
    <s v="s7044"/>
    <x v="0"/>
    <s v="I Am Wrath"/>
    <s v="Chuck Russell"/>
    <s v="John Travolta, Christopher Meloni, Amanda Schull, Sam Trammell, Patrick St. Esprit, Rebecca De Mornay, Asante Jones, Paul Sloan, Luis Da Silva Jr., Jordan Whalen"/>
    <n v="10"/>
    <s v="United States"/>
    <s v="United States"/>
    <n v="1"/>
    <d v="2019-09-16T00:00:00"/>
    <n v="2016"/>
    <x v="12"/>
    <s v="91 min"/>
    <n v="91"/>
    <n v="91"/>
    <n v="73.35918309004019"/>
    <s v=""/>
    <s v="Action &amp; Adventure, Dramas"/>
    <s v="Action &amp; Adventure"/>
    <s v="Action &amp; Adventure, Dramas"/>
    <n v="2"/>
  </r>
  <r>
    <n v="7093"/>
    <s v="s7093"/>
    <x v="0"/>
    <s v="Invisible Essence: The Little Prince"/>
    <s v="Charles Officer"/>
    <m/>
    <n v="0"/>
    <s v="Canada"/>
    <s v="Canada"/>
    <n v="1"/>
    <d v="2019-01-14T00:00:00"/>
    <n v="2018"/>
    <x v="6"/>
    <s v="91 min"/>
    <n v="91"/>
    <n v="91"/>
    <n v="73.35918309004019"/>
    <s v=""/>
    <s v="Documentaries"/>
    <s v="Documentaries"/>
    <s v="Documentaries"/>
    <n v="1"/>
  </r>
  <r>
    <n v="7106"/>
    <s v="s7106"/>
    <x v="0"/>
    <s v="It's Now or Never"/>
    <s v="Maria Ripoll"/>
    <s v="Dani Rovira, Mar√≠a Valverde, Jordi S√°nchez, Joaqu√≠n N√∫√±ez, Alicia Rubio, Clara Lago, Anna Gras, Gracia Olayo, Melody, Marta P√©rez"/>
    <n v="10"/>
    <s v="Spain"/>
    <s v="Spain"/>
    <n v="1"/>
    <d v="2016-03-01T00:00:00"/>
    <n v="2015"/>
    <x v="5"/>
    <s v="91 min"/>
    <n v="91"/>
    <n v="91"/>
    <n v="73.35918309004019"/>
    <s v=""/>
    <s v="Comedies, International Movies, Romantic Movies"/>
    <s v="Comedies"/>
    <s v="Comedies, International Movies, Romantic Movies"/>
    <n v="3"/>
  </r>
  <r>
    <n v="7146"/>
    <s v="s7146"/>
    <x v="0"/>
    <s v="Judy Moody and the Not Bummer Summer"/>
    <s v="John Schultz"/>
    <s v="Jordana Beatty, Heather Graham, Parris Mosteller, Preston Bailey, Kristoffer Ryan Winters, Garrett Ryan, Jaleel White, Ashley Boettcher, Taylar Hender, Cameron Boyce, Jenica Bergere, Janet Varney"/>
    <n v="12"/>
    <s v="United States"/>
    <s v="United States"/>
    <n v="1"/>
    <d v="2019-08-08T00:00:00"/>
    <n v="2011"/>
    <x v="7"/>
    <s v="91 min"/>
    <n v="91"/>
    <n v="91"/>
    <n v="73.35918309004019"/>
    <s v=""/>
    <s v="Children &amp; Family Movies, Comedies"/>
    <s v="Children &amp; Family Movies"/>
    <s v="Children &amp; Family Movies, Comedies"/>
    <n v="2"/>
  </r>
  <r>
    <n v="7321"/>
    <s v="s7321"/>
    <x v="0"/>
    <s v="Little Sister"/>
    <s v="Zach Clark"/>
    <s v="Addison Timlin, Ally Sheedy, Keith Poulson, Peter Hedges, Barbara Crampton, Kristin Slaysman, Molly Plunk"/>
    <n v="7"/>
    <s v="United States"/>
    <s v="United States"/>
    <n v="1"/>
    <d v="2017-01-14T00:00:00"/>
    <n v="2016"/>
    <x v="11"/>
    <s v="91 min"/>
    <n v="91"/>
    <n v="91"/>
    <n v="73.35918309004019"/>
    <s v=""/>
    <s v="Comedies, Dramas, Independent Movies"/>
    <s v="Comedies"/>
    <s v="Comedies, Dramas, Independent Movies"/>
    <n v="3"/>
  </r>
  <r>
    <n v="7390"/>
    <s v="s7390"/>
    <x v="0"/>
    <s v="Malicious"/>
    <s v="Michael Winnick"/>
    <s v="Bojana Novakovic, Josh Stewart, Delroy Lindo, Melissa Bolona, Yvette Yates, Luke Edwards, Jaqueline Fleming, Ben VanderMey, Presley Richardson, Joy Kate Lawson"/>
    <n v="10"/>
    <s v="United States"/>
    <s v="United States"/>
    <n v="1"/>
    <d v="2019-02-01T00:00:00"/>
    <n v="2018"/>
    <x v="5"/>
    <s v="91 min"/>
    <n v="91"/>
    <n v="91"/>
    <n v="73.35918309004019"/>
    <s v=""/>
    <s v="Horror Movies"/>
    <s v="Horror Movies"/>
    <s v="Horror Movies"/>
    <n v="1"/>
  </r>
  <r>
    <n v="7511"/>
    <s v="s7511"/>
    <x v="0"/>
    <s v="Morris from America"/>
    <s v="Chad Hartigan"/>
    <s v="Markees Christmas, Craig Robinson, Lina Keller, Carla Juri, Jakub Gierszal, Levin Henning, Eva Loebau"/>
    <n v="7"/>
    <s v="Germany"/>
    <s v="Germany, United States"/>
    <n v="2"/>
    <d v="2018-11-01T00:00:00"/>
    <n v="2016"/>
    <x v="12"/>
    <s v="91 min"/>
    <n v="91"/>
    <n v="91"/>
    <n v="73.35918309004019"/>
    <s v=""/>
    <s v="Dramas, Independent Movies, International Movies"/>
    <s v="Dramas"/>
    <s v="Dramas, Independent Movies, International Movies"/>
    <n v="3"/>
  </r>
  <r>
    <n v="7537"/>
    <s v="s7537"/>
    <x v="0"/>
    <s v="My Ex-Ex"/>
    <s v="Nathaniel Warsh"/>
    <s v="Andr√© Bharti, Katherine Barrell, Ray Galletti, Emily Alatalo, Tamara Duarte, Randal Edwards, Alastair Forbes, Jesse Camacho"/>
    <n v="8"/>
    <s v="Canada"/>
    <s v="Canada"/>
    <n v="1"/>
    <d v="2017-08-15T00:00:00"/>
    <n v="2015"/>
    <x v="5"/>
    <s v="91 min"/>
    <n v="91"/>
    <n v="91"/>
    <n v="73.35918309004019"/>
    <s v=""/>
    <s v="Comedies, Romantic Movies"/>
    <s v="Comedies"/>
    <s v="Comedies, Romantic Movies"/>
    <n v="2"/>
  </r>
  <r>
    <n v="7557"/>
    <s v="s7557"/>
    <x v="0"/>
    <s v="Naledi: A Baby Elephant's Tale"/>
    <s v="Ben Bowie, Geoff Luck"/>
    <m/>
    <n v="0"/>
    <s v="United States"/>
    <s v="United States, Botswana"/>
    <n v="2"/>
    <d v="2020-05-28T00:00:00"/>
    <n v="2016"/>
    <x v="6"/>
    <s v="91 min"/>
    <n v="91"/>
    <n v="91"/>
    <n v="73.35918309004019"/>
    <s v=""/>
    <s v="Documentaries"/>
    <s v="Documentaries"/>
    <s v="Documentaries"/>
    <n v="1"/>
  </r>
  <r>
    <n v="7567"/>
    <s v="s7567"/>
    <x v="0"/>
    <s v="Natural Born Pranksters"/>
    <s v="Roman Atwood, Ben Pluimer"/>
    <s v="Roman Atwood, Vitaly Zdorovetskiy, Dennis Roady"/>
    <n v="3"/>
    <s v="United States"/>
    <s v="United States"/>
    <n v="1"/>
    <d v="2016-09-15T00:00:00"/>
    <n v="2016"/>
    <x v="12"/>
    <s v="91 min"/>
    <n v="91"/>
    <n v="91"/>
    <n v="73.35918309004019"/>
    <s v=""/>
    <s v="Comedies"/>
    <s v="Comedies"/>
    <s v="Comedies"/>
    <n v="1"/>
  </r>
  <r>
    <n v="7580"/>
    <s v="s7580"/>
    <x v="0"/>
    <s v="New York Minute"/>
    <s v="Dennie Gordon"/>
    <s v="Mary-Kate Olsen, Ashley Olsen, Eugene Levy, Andy Richter, Riley Smith, Jared Padalecki, Drew Pinsky, Darrell Hammond, Andrea Martin, Alannah Ong, Mary Bond Davis, Bob Saget, Jack Osbourne"/>
    <n v="13"/>
    <s v="United States"/>
    <s v="United States"/>
    <n v="1"/>
    <d v="2020-01-01T00:00:00"/>
    <n v="2004"/>
    <x v="7"/>
    <s v="91 min"/>
    <n v="91"/>
    <n v="91"/>
    <n v="73.35918309004019"/>
    <s v=""/>
    <s v="Children &amp; Family Movies, Comedies"/>
    <s v="Children &amp; Family Movies"/>
    <s v="Children &amp; Family Movies, Comedies"/>
    <n v="2"/>
  </r>
  <r>
    <n v="7627"/>
    <s v="s7627"/>
    <x v="0"/>
    <s v="Numero Zero. The Roots of Italian Rap"/>
    <s v="Enrico Bisi"/>
    <m/>
    <n v="0"/>
    <s v="Italy"/>
    <s v="Italy"/>
    <n v="1"/>
    <d v="2018-04-15T00:00:00"/>
    <n v="2015"/>
    <x v="5"/>
    <s v="91 min"/>
    <n v="91"/>
    <n v="91"/>
    <n v="73.35918309004019"/>
    <s v=""/>
    <s v="Documentaries, International Movies, Music &amp; Musicals"/>
    <s v="Documentaries"/>
    <s v="Documentaries, International Movies, Music &amp; Musicals"/>
    <n v="3"/>
  </r>
  <r>
    <n v="7643"/>
    <s v="s7643"/>
    <x v="0"/>
    <s v="Officer Downe"/>
    <s v="Shawn Crahan"/>
    <s v="Kim Coates, Tyler Ross, Lauren V√©lez, Reno Wilson, Bruno Gunn, Tracy Vilar, Sona Eyambe, Corey Taylor, Meadow Williams"/>
    <n v="9"/>
    <s v="United States"/>
    <s v="United States"/>
    <n v="1"/>
    <d v="2017-03-30T00:00:00"/>
    <n v="2016"/>
    <x v="12"/>
    <s v="91 min"/>
    <n v="91"/>
    <n v="91"/>
    <n v="73.35918309004019"/>
    <s v=""/>
    <s v="Action &amp; Adventure"/>
    <s v="Action &amp; Adventure"/>
    <s v="Action &amp; Adventure"/>
    <n v="1"/>
  </r>
  <r>
    <n v="7678"/>
    <s v="s7678"/>
    <x v="0"/>
    <s v="Operator"/>
    <s v="Logan Kibens"/>
    <s v="Martin Starr, Mae Whitman, Nat Faxon, Cameron Esposito, Retta, Christine Lahti, Kate Cobb, Kristopher Lofton, Tim Hopper, Trevor Dawkins"/>
    <n v="10"/>
    <s v="United States"/>
    <s v="United States"/>
    <n v="1"/>
    <d v="2017-02-16T00:00:00"/>
    <n v="2016"/>
    <x v="5"/>
    <s v="91 min"/>
    <n v="91"/>
    <n v="91"/>
    <n v="73.35918309004019"/>
    <s v=""/>
    <s v="Comedies, Dramas, Independent Movies"/>
    <s v="Comedies"/>
    <s v="Comedies, Dramas, Independent Movies"/>
    <n v="3"/>
  </r>
  <r>
    <n v="7700"/>
    <s v="s7700"/>
    <x v="0"/>
    <s v="Palio"/>
    <s v="Cosima Spender"/>
    <m/>
    <n v="0"/>
    <s v="United Kingdom"/>
    <s v="United Kingdom"/>
    <n v="1"/>
    <d v="2016-06-30T00:00:00"/>
    <n v="2015"/>
    <x v="1"/>
    <s v="91 min"/>
    <n v="91"/>
    <n v="91"/>
    <n v="73.35918309004019"/>
    <s v=""/>
    <s v="Documentaries, International Movies, Sports Movies"/>
    <s v="Documentaries"/>
    <s v="Documentaries, International Movies, Sports Movies"/>
    <n v="3"/>
  </r>
  <r>
    <n v="7717"/>
    <s v="s7717"/>
    <x v="0"/>
    <s v="Paul Blart: Mall Cop"/>
    <s v="Steve Carr"/>
    <s v="Kevin James, Keir O'Donnell, Jayma Mays, Raini Rodriguez, Shirley Knight, Stephen Rannazzisi, Peter Gerety, Bobby Cannavale, Adam Ferrara, Jamal Mixon, Adhir Kalyan, Gary Valentine"/>
    <n v="12"/>
    <s v="United States"/>
    <s v="United States"/>
    <n v="1"/>
    <d v="2020-11-01T00:00:00"/>
    <n v="2009"/>
    <x v="7"/>
    <s v="91 min"/>
    <n v="91"/>
    <n v="91"/>
    <n v="73.35918309004019"/>
    <s v=""/>
    <s v="Action &amp; Adventure, Comedies"/>
    <s v="Action &amp; Adventure"/>
    <s v="Action &amp; Adventure, Comedies"/>
    <n v="2"/>
  </r>
  <r>
    <n v="7915"/>
    <s v="s7915"/>
    <x v="0"/>
    <s v="Sacro GRA"/>
    <s v="Gianfranco Rosi"/>
    <m/>
    <n v="0"/>
    <s v="Italy"/>
    <s v="Italy, France"/>
    <n v="2"/>
    <d v="2017-03-21T00:00:00"/>
    <n v="2013"/>
    <x v="5"/>
    <s v="91 min"/>
    <n v="91"/>
    <n v="91"/>
    <n v="73.35918309004019"/>
    <s v=""/>
    <s v="Documentaries, International Movies"/>
    <s v="Documentaries"/>
    <s v="Documentaries, International Movies"/>
    <n v="2"/>
  </r>
  <r>
    <n v="7999"/>
    <s v="s7999"/>
    <x v="0"/>
    <s v="Shark Night"/>
    <s v="David R. Ellis"/>
    <s v="Sara Paxton, Dustin Milligan, Chris Carmack, Katharine McPhee, Donal Logue, Joshua Leonard, Sinqua Walls, Chris Zylka, Alyssa Diaz, Joel David Moore"/>
    <n v="10"/>
    <s v="United States"/>
    <s v="United States"/>
    <n v="1"/>
    <d v="2019-11-02T00:00:00"/>
    <n v="2011"/>
    <x v="2"/>
    <s v="91 min"/>
    <n v="91"/>
    <n v="91"/>
    <n v="73.35918309004019"/>
    <s v=""/>
    <s v="Horror Movies"/>
    <s v="Horror Movies"/>
    <s v="Horror Movies"/>
    <n v="1"/>
  </r>
  <r>
    <n v="8093"/>
    <s v="s8093"/>
    <x v="0"/>
    <s v="Stink!"/>
    <s v="Jon J. Whelan"/>
    <s v="Jeffrey Hollender"/>
    <n v="1"/>
    <s v="United States"/>
    <s v="United States"/>
    <n v="1"/>
    <d v="2018-11-01T00:00:00"/>
    <n v="2015"/>
    <x v="6"/>
    <s v="91 min"/>
    <n v="91"/>
    <n v="91"/>
    <n v="73.35918309004019"/>
    <s v=""/>
    <s v="Documentaries"/>
    <s v="Documentaries"/>
    <s v="Documentaries"/>
    <n v="1"/>
  </r>
  <r>
    <n v="8128"/>
    <s v="s8128"/>
    <x v="0"/>
    <s v="Superfly"/>
    <s v="Gordon Parks"/>
    <s v="Ron O'Neal, Carl Lee, Sheila Frazier, Julius Harris, Charles McGregor, Nate Adams, Polly Niles, Yvonne Delaine"/>
    <n v="8"/>
    <s v="United States"/>
    <s v="United States"/>
    <n v="1"/>
    <d v="2019-11-01T00:00:00"/>
    <n v="1972"/>
    <x v="12"/>
    <s v="91 min"/>
    <n v="91"/>
    <n v="91"/>
    <n v="73.35918309004019"/>
    <s v=""/>
    <s v="Action &amp; Adventure, Classic Movies, Dramas"/>
    <s v="Action &amp; Adventure"/>
    <s v="Action &amp; Adventure, Classic Movies, Dramas"/>
    <n v="3"/>
  </r>
  <r>
    <n v="8305"/>
    <s v="s8305"/>
    <x v="0"/>
    <s v="The Flintstones"/>
    <s v="Brian Levant"/>
    <s v="John Goodman, Elizabeth Perkins, Rick Moranis, Rosie O'Donnell, Kyle MacLachlan, Halle Berry, Elizabeth Taylor, Dann Florek, Sam Raimi, Harvey Korman"/>
    <n v="10"/>
    <s v="United States"/>
    <s v="United States"/>
    <n v="1"/>
    <d v="2019-10-01T00:00:00"/>
    <n v="1994"/>
    <x v="7"/>
    <s v="91 min"/>
    <n v="91"/>
    <n v="91"/>
    <n v="73.35918309004019"/>
    <s v=""/>
    <s v="Children &amp; Family Movies, Comedies"/>
    <s v="Children &amp; Family Movies"/>
    <s v="Children &amp; Family Movies, Comedies"/>
    <n v="2"/>
  </r>
  <r>
    <n v="8306"/>
    <s v="s8306"/>
    <x v="0"/>
    <s v="The Flintstones in Viva Rock Vegas"/>
    <s v="Brian Levant"/>
    <s v="Mark Addy, Stephen Baldwin, Kristen Johnston, Jane Krakowski, Joan Collins, Thomas Gibson, Alan Cumming"/>
    <n v="7"/>
    <s v="United States"/>
    <s v="United States"/>
    <n v="1"/>
    <d v="2019-10-01T00:00:00"/>
    <n v="2000"/>
    <x v="7"/>
    <s v="91 min"/>
    <n v="91"/>
    <n v="91"/>
    <n v="73.35918309004019"/>
    <s v=""/>
    <s v="Children &amp; Family Movies, Comedies, Romantic Movies"/>
    <s v="Children &amp; Family Movies"/>
    <s v="Children &amp; Family Movies, Comedies, Romantic Movies"/>
    <n v="3"/>
  </r>
  <r>
    <n v="8427"/>
    <s v="s8427"/>
    <x v="0"/>
    <s v="The Monster"/>
    <s v="Bryan Bertino"/>
    <s v="Zoe Kazan, Ella Ballentine, Aaron Douglas, Christine Ebadi, Marc Hickox, Scott Speedman, Chris Webb"/>
    <n v="7"/>
    <s v="United States"/>
    <s v="United States, Canada"/>
    <n v="2"/>
    <d v="2019-01-09T00:00:00"/>
    <n v="2016"/>
    <x v="12"/>
    <s v="91 min"/>
    <n v="91"/>
    <n v="91"/>
    <n v="73.35918309004019"/>
    <s v=""/>
    <s v="Horror Movies, Independent Movies"/>
    <s v="Horror Movies"/>
    <s v="Horror Movies, Independent Movies"/>
    <n v="2"/>
  </r>
  <r>
    <n v="8444"/>
    <s v="s8444"/>
    <x v="0"/>
    <s v="The One I Love"/>
    <s v="Charlie McDowell"/>
    <s v="Mark Duplass, Elisabeth Moss, Ted Danson"/>
    <n v="3"/>
    <s v="United States"/>
    <s v="United States"/>
    <n v="1"/>
    <d v="2019-05-30T00:00:00"/>
    <n v="2014"/>
    <x v="12"/>
    <s v="91 min"/>
    <n v="91"/>
    <n v="91"/>
    <n v="73.35918309004019"/>
    <s v=""/>
    <s v="Comedies, Dramas, Independent Movies"/>
    <s v="Comedies"/>
    <s v="Comedies, Dramas, Independent Movies"/>
    <n v="3"/>
  </r>
  <r>
    <n v="8465"/>
    <s v="s8465"/>
    <x v="0"/>
    <s v="The Prince"/>
    <s v="Brian A. Miller"/>
    <s v="Jason Patric, Bruce Willis, John Cusack, Rain, Jessica Lowndes, Johnathon Schaech, Gia Mantegna, 50 Cent"/>
    <n v="8"/>
    <s v="United States"/>
    <s v="United States, United Kingdom"/>
    <n v="2"/>
    <d v="2019-02-22T00:00:00"/>
    <n v="2014"/>
    <x v="12"/>
    <s v="91 min"/>
    <n v="91"/>
    <n v="91"/>
    <n v="73.35918309004019"/>
    <s v=""/>
    <s v="Action &amp; Adventure"/>
    <s v="Action &amp; Adventure"/>
    <s v="Action &amp; Adventure"/>
    <n v="1"/>
  </r>
  <r>
    <n v="8493"/>
    <s v="s8493"/>
    <x v="0"/>
    <s v="The Roommate"/>
    <s v="Christian E. Christiansen"/>
    <s v="Leighton Meester, Minka Kelly, Cam Gigandet, Aly Michalka, Danneel Ackles, Frances Fisher, Tomas Arana, Billy Zane, Nina Dobrev, Matt Lanter, Kat Graham"/>
    <n v="11"/>
    <s v="United States"/>
    <s v="United States"/>
    <n v="1"/>
    <d v="2020-04-01T00:00:00"/>
    <n v="2011"/>
    <x v="2"/>
    <s v="91 min"/>
    <n v="91"/>
    <n v="91"/>
    <n v="73.35918309004019"/>
    <s v=""/>
    <s v="Thrillers"/>
    <s v="Thrillers"/>
    <s v="Thrillers"/>
    <n v="1"/>
  </r>
  <r>
    <n v="8522"/>
    <s v="s8522"/>
    <x v="0"/>
    <s v="The Sunshine Makers"/>
    <s v="Cosmo Feilding-Mellen"/>
    <m/>
    <n v="0"/>
    <s v="United Kingdom"/>
    <s v="United Kingdom"/>
    <n v="1"/>
    <d v="2017-03-09T00:00:00"/>
    <n v="2015"/>
    <x v="5"/>
    <s v="91 min"/>
    <n v="91"/>
    <n v="91"/>
    <n v="73.35918309004019"/>
    <s v=""/>
    <s v="Documentaries, International Movies"/>
    <s v="Documentaries"/>
    <s v="Documentaries, International Movies"/>
    <n v="2"/>
  </r>
  <r>
    <n v="8538"/>
    <s v="s8538"/>
    <x v="0"/>
    <s v="The Trust"/>
    <s v="Ben Brewer, Alex Brewer"/>
    <s v="Nicolas Cage, Elijah Wood, Sky Ferreira, Jerry Lewis, Eric Heister, Alexandria Lee, Ethan Suplee, Kenna James, Steven Williams, Carl Windom Carlito"/>
    <n v="10"/>
    <s v="United States"/>
    <s v="United States"/>
    <n v="1"/>
    <d v="2019-04-01T00:00:00"/>
    <n v="2015"/>
    <x v="12"/>
    <s v="91 min"/>
    <n v="91"/>
    <n v="91"/>
    <n v="73.35918309004019"/>
    <s v=""/>
    <s v="Thrillers"/>
    <s v="Thrillers"/>
    <s v="Thrillers"/>
    <n v="1"/>
  </r>
  <r>
    <n v="8549"/>
    <s v="s8549"/>
    <x v="0"/>
    <s v="The Vatican Tapes"/>
    <s v="Mark Neveldine"/>
    <s v="Olivia Taylor Dudley, Michael Pe√±a, Dougray Scott, Djimon Hounsou, Peter Andersson, Kathleen Robertson, John Patrick Amedori, Michael Par√©, Alex Sparrow, Cas Anvar"/>
    <n v="10"/>
    <s v="United States"/>
    <s v="United States"/>
    <n v="1"/>
    <d v="2020-04-20T00:00:00"/>
    <n v="2015"/>
    <x v="2"/>
    <s v="91 min"/>
    <n v="91"/>
    <n v="91"/>
    <n v="73.35918309004019"/>
    <s v=""/>
    <s v="Horror Movies, Thrillers"/>
    <s v="Horror Movies"/>
    <s v="Horror Movies, Thrillers"/>
    <n v="2"/>
  </r>
  <r>
    <n v="8632"/>
    <s v="s8632"/>
    <x v="0"/>
    <s v="Trixie Mattel: Moving Parts"/>
    <s v="Nicholas Zeig-Owens"/>
    <s v="Brian Firkus"/>
    <n v="1"/>
    <s v="United States"/>
    <s v="United States"/>
    <n v="1"/>
    <d v="2020-03-27T00:00:00"/>
    <n v="2019"/>
    <x v="5"/>
    <s v="91 min"/>
    <n v="91"/>
    <n v="91"/>
    <n v="73.35918309004019"/>
    <s v=""/>
    <s v="Documentaries, Music &amp; Musicals"/>
    <s v="Documentaries"/>
    <s v="Documentaries, Music &amp; Musicals"/>
    <n v="2"/>
  </r>
  <r>
    <n v="8677"/>
    <s v="s8677"/>
    <x v="0"/>
    <s v="Viking Destiny"/>
    <s v="David L.G. Hughes"/>
    <s v="Anna Demetriou, Timo Nieminen, Will Mellor, Andrew Whipp, Paul Freeman, Terence Stamp, Ian Beattie, Victoria Broom, Taylor Frost, Martyn Ford"/>
    <n v="10"/>
    <s v="United Kingdom"/>
    <s v="United Kingdom, Belgium"/>
    <n v="2"/>
    <d v="2019-02-02T00:00:00"/>
    <n v="2018"/>
    <x v="12"/>
    <s v="91 min"/>
    <n v="91"/>
    <n v="91"/>
    <n v="73.35918309004019"/>
    <s v=""/>
    <s v="Action &amp; Adventure, Sci-Fi &amp; Fantasy"/>
    <s v="Action &amp; Adventure"/>
    <s v="Action &amp; Adventure, Sci-Fi &amp; Fantasy"/>
    <n v="2"/>
  </r>
  <r>
    <n v="8706"/>
    <s v="s8706"/>
    <x v="0"/>
    <s v="We Need to Talk"/>
    <s v="David Serrano"/>
    <s v="Hugo Silva, Michelle Jenner, Ernesto Sevilla, Bel√©n Cuesta, √ìscar Ladoire, Ilay Kurelovic, Ver√≥nica Forqu√©, Luis Jaspe, Borja Luna, Jos√© Luis Mar√≠n"/>
    <n v="10"/>
    <s v="Spain"/>
    <s v="Spain"/>
    <n v="1"/>
    <d v="2016-09-01T00:00:00"/>
    <n v="2016"/>
    <x v="5"/>
    <s v="91 min"/>
    <n v="91"/>
    <n v="91"/>
    <n v="73.35918309004019"/>
    <s v=""/>
    <s v="Comedies, International Movies, Romantic Movies"/>
    <s v="Comedies"/>
    <s v="Comedies, International Movies, Romantic Movies"/>
    <n v="3"/>
  </r>
  <r>
    <n v="8710"/>
    <s v="s8710"/>
    <x v="0"/>
    <s v="Weather forecast"/>
    <s v="Antoni Krauze"/>
    <s v="Halina Buyno-≈Åoza, Zofia Cegie≈Çkowa, Barbara Chojecka, Eugenia Horecka, Zygmunt Zintel, Henryka Janikowska, Lena Wilczy≈Ñska, Jerzy Block"/>
    <n v="8"/>
    <s v="Poland"/>
    <s v="Poland"/>
    <n v="1"/>
    <d v="2019-10-01T00:00:00"/>
    <n v="1983"/>
    <x v="5"/>
    <s v="91 min"/>
    <n v="91"/>
    <n v="91"/>
    <n v="73.35918309004019"/>
    <s v=""/>
    <s v="Dramas, International Movies"/>
    <s v="Dramas"/>
    <s v="Dramas, International Movies"/>
    <n v="2"/>
  </r>
  <r>
    <n v="8725"/>
    <s v="s8725"/>
    <x v="0"/>
    <s v="What Still Remains"/>
    <s v="Josh Mendoza"/>
    <s v="Lulu Antariksa, Colin O'Donoghue, Mimi Rogers, Peter O'Brien, Dohn Norwood, Jeff Kober, Roshon Fegan, Siena Goines, Chris Ellis, Tobias Jelinek"/>
    <n v="10"/>
    <s v="United States"/>
    <s v="United States"/>
    <n v="1"/>
    <d v="2018-12-21T00:00:00"/>
    <n v="2018"/>
    <x v="1"/>
    <s v="91 min"/>
    <n v="91"/>
    <n v="91"/>
    <n v="73.35918309004019"/>
    <s v=""/>
    <s v="Dramas, Thrillers"/>
    <s v="Dramas"/>
    <s v="Dramas, Thrillers"/>
    <n v="2"/>
  </r>
  <r>
    <n v="8734"/>
    <s v="s8734"/>
    <x v="0"/>
    <s v="White Island"/>
    <s v="Benjamin Turner"/>
    <s v="Lyndon Ogbourne, Billy Zane, Billy Boyd, Joel Dommett, Elliot Gleave, Gala Gordon, Darren Day, Owain Arthur, Craig Gazey, Ben Cura"/>
    <n v="10"/>
    <s v="United Kingdom"/>
    <s v="United Kingdom"/>
    <n v="1"/>
    <d v="2017-09-25T00:00:00"/>
    <n v="2016"/>
    <x v="5"/>
    <s v="91 min"/>
    <n v="91"/>
    <n v="91"/>
    <n v="73.35918309004019"/>
    <s v=""/>
    <s v="Comedies, Independent Movies, Thrillers"/>
    <s v="Comedies"/>
    <s v="Comedies, Independent Movies, Thrillers"/>
    <n v="3"/>
  </r>
  <r>
    <n v="92"/>
    <s v="s92"/>
    <x v="0"/>
    <s v="The Women and the Murderer"/>
    <s v="Mona Achache, Patricia Tourancheau"/>
    <m/>
    <n v="0"/>
    <s v="France"/>
    <s v="France"/>
    <n v="1"/>
    <d v="2021-09-09T00:00:00"/>
    <n v="2021"/>
    <x v="1"/>
    <s v="92 min"/>
    <n v="92"/>
    <n v="92"/>
    <n v="57.229187983206074"/>
    <s v=""/>
    <s v="Documentaries, International Movies"/>
    <s v="Documentaries"/>
    <s v="Documentaries, International Movies"/>
    <n v="2"/>
  </r>
  <r>
    <n v="197"/>
    <s v="s197"/>
    <x v="0"/>
    <s v="He's All That"/>
    <s v="Mark Waters"/>
    <s v="Addison Rae, Tanner Buchanan, Rachael Leigh Cook, Madison Pettis, Isabella Crovetti, Matthew Lillard, Peyton Meyer, Annie Jacob, Myra Molloy, Kourtney Kardashian"/>
    <n v="10"/>
    <m/>
    <m/>
    <n v="0"/>
    <d v="2021-08-27T00:00:00"/>
    <n v="2021"/>
    <x v="1"/>
    <s v="92 min"/>
    <n v="92"/>
    <n v="92"/>
    <n v="57.229187983206074"/>
    <s v=""/>
    <s v="Comedies, Romantic Movies"/>
    <s v="Comedies"/>
    <s v="Comedies, Romantic Movies"/>
    <n v="2"/>
  </r>
  <r>
    <n v="232"/>
    <s v="s232"/>
    <x v="0"/>
    <s v="The Water Man"/>
    <s v="David Oyelowo"/>
    <s v="David Oyelowo, Rosario Dawson, Lonnie Chavis, Amiah Miller, Alfred Molina, Maria Bello"/>
    <n v="6"/>
    <s v="United States"/>
    <s v="United States"/>
    <n v="1"/>
    <d v="2021-08-25T00:00:00"/>
    <n v="2021"/>
    <x v="7"/>
    <s v="92 min"/>
    <n v="92"/>
    <n v="92"/>
    <n v="57.229187983206074"/>
    <s v=""/>
    <s v="Children &amp; Family Movies, Dramas"/>
    <s v="Children &amp; Family Movies"/>
    <s v="Children &amp; Family Movies, Dramas"/>
    <n v="2"/>
  </r>
  <r>
    <n v="259"/>
    <s v="s259"/>
    <x v="0"/>
    <s v="Out of my league"/>
    <s v="Alice Filippi"/>
    <s v="Ludovica Francesconi, Giuseppe Maggio, Gaja Masciale, Jozef Gjura, Eleonora Gaggero, Franco Ravera, Elisabetta Coraini, Michele Franco, Edoardo Rossi"/>
    <n v="9"/>
    <m/>
    <m/>
    <n v="0"/>
    <d v="2021-08-18T00:00:00"/>
    <n v="2020"/>
    <x v="5"/>
    <s v="92 min"/>
    <n v="92"/>
    <n v="92"/>
    <n v="57.229187983206074"/>
    <s v=""/>
    <s v="Comedies, Dramas, International Movies"/>
    <s v="Comedies"/>
    <s v="Comedies, Dramas, International Movies"/>
    <n v="3"/>
  </r>
  <r>
    <n v="378"/>
    <s v="s378"/>
    <x v="0"/>
    <s v="Bartkowiak"/>
    <s v="Daniel Markowicz"/>
    <s v="J√≥zef Paw≈Çowski, Zofia Domalik, Szymon Bobrowski, Bart≈Çomiej Topa, Janusz Chabior, Rafa≈Ç Zawierucha, Antoni Pawlicki, Cezary ≈Åukaszewicz, Danuta Stenka, Jan Frycz, Damian Majewski"/>
    <n v="11"/>
    <s v="Poland"/>
    <s v="Poland"/>
    <n v="1"/>
    <d v="2021-07-28T00:00:00"/>
    <n v="2021"/>
    <x v="5"/>
    <s v="92 min"/>
    <n v="92"/>
    <n v="92"/>
    <n v="57.229187983206074"/>
    <s v=""/>
    <s v="Action &amp; Adventure, International Movies"/>
    <s v="Action &amp; Adventure"/>
    <s v="Action &amp; Adventure, International Movies"/>
    <n v="2"/>
  </r>
  <r>
    <n v="507"/>
    <s v="s507"/>
    <x v="0"/>
    <s v="This Little Love Of Mine"/>
    <s v="Christine Luby"/>
    <s v="Saskia Hampele, Liam McIntyre, Lynn Gilmartin, Craig Horner"/>
    <n v="4"/>
    <s v="Australia"/>
    <s v="Australia"/>
    <n v="1"/>
    <d v="2021-07-07T00:00:00"/>
    <n v="2021"/>
    <x v="4"/>
    <s v="92 min"/>
    <n v="92"/>
    <n v="92"/>
    <n v="57.229187983206074"/>
    <s v=""/>
    <s v="International Movies, Romantic Movies"/>
    <s v="International Movies"/>
    <s v="International Movies, Romantic Movies"/>
    <n v="2"/>
  </r>
  <r>
    <n v="613"/>
    <s v="s613"/>
    <x v="0"/>
    <s v="Underworld: Rise of the Lycans"/>
    <s v="Patrick Tatopoulos"/>
    <s v="Michael Sheen, Bill Nighy, Rhona Mitra, Steven Mackintosh, Kevin Grevioux, David Aston, Geraldine Brophy, Leighton Cardno, Alex Carroll, Elizabeth Hawthorne, Jason Hood"/>
    <n v="11"/>
    <s v="United States"/>
    <s v="United States, New Zealand"/>
    <n v="2"/>
    <d v="2021-07-01T00:00:00"/>
    <n v="2009"/>
    <x v="12"/>
    <s v="92 min"/>
    <n v="92"/>
    <n v="92"/>
    <n v="57.229187983206074"/>
    <s v=""/>
    <s v="Action &amp; Adventure, Horror Movies, Sci-Fi &amp; Fantasy"/>
    <s v="Action &amp; Adventure"/>
    <s v="Action &amp; Adventure, Horror Movies, Sci-Fi &amp; Fantasy"/>
    <n v="3"/>
  </r>
  <r>
    <n v="625"/>
    <s v="s625"/>
    <x v="0"/>
    <s v="Prime Time"/>
    <s v="Jakub PiƒÖtek"/>
    <s v="Bartosz Bielenia, Magdalena Pop≈Çawska, Andrzej K≈Çak, Ma≈Çgorzata Hajewska, Dobromir Dymecki, Monika Frajczyk, Cezary Kosi≈Ñski, Adam Nawojczyk, Juliusz ChrzƒÖstowski"/>
    <n v="9"/>
    <m/>
    <m/>
    <n v="0"/>
    <d v="2021-06-30T00:00:00"/>
    <n v="2021"/>
    <x v="5"/>
    <s v="92 min"/>
    <n v="92"/>
    <n v="92"/>
    <n v="57.229187983206074"/>
    <s v=""/>
    <s v="Dramas, International Movies, Thrillers"/>
    <s v="Dramas"/>
    <s v="Dramas, International Movies, Thrillers"/>
    <n v="3"/>
  </r>
  <r>
    <n v="841"/>
    <s v="s841"/>
    <x v="0"/>
    <s v="Baggio: The Divine Ponytail"/>
    <s v="Letizia Lamartire"/>
    <s v="Andrea Arcangeli, Valentina Bell√®, Andrea Pennacchi, Antonio Zavatteri, Anna Ferruzzo, Riccardo Goretti, Thomas Trabacchi, Marc Clotet, Martufello"/>
    <n v="9"/>
    <s v="Italy"/>
    <s v="Italy"/>
    <n v="1"/>
    <d v="2021-05-26T00:00:00"/>
    <n v="2021"/>
    <x v="5"/>
    <s v="92 min"/>
    <n v="92"/>
    <n v="92"/>
    <n v="57.229187983206074"/>
    <s v=""/>
    <s v="Dramas, International Movies, Sports Movies"/>
    <s v="Dramas"/>
    <s v="Dramas, International Movies, Sports Movies"/>
    <n v="3"/>
  </r>
  <r>
    <n v="860"/>
    <s v="s860"/>
    <x v="0"/>
    <s v="Asmaa"/>
    <s v="Amr Salama"/>
    <s v="Hend Sabry, Maged El-Kidwani, Hany Adel, Sayed Rajab, Ahmed Kamal, Boutros Ghaly, Laila Ezz El Arab, Samia Asaad, Fatmah Adel, Mohamad Yones, Mohamed Abd El Azim"/>
    <n v="11"/>
    <s v="Egypt"/>
    <s v="Egypt"/>
    <n v="1"/>
    <d v="2021-05-20T00:00:00"/>
    <n v="2011"/>
    <x v="1"/>
    <s v="92 min"/>
    <n v="92"/>
    <n v="92"/>
    <n v="57.229187983206074"/>
    <s v=""/>
    <s v="Dramas, International Movies"/>
    <s v="Dramas"/>
    <s v="Dramas, International Movies"/>
    <n v="2"/>
  </r>
  <r>
    <n v="867"/>
    <s v="s867"/>
    <x v="0"/>
    <s v="Small Town Crime"/>
    <s v="Eshom Nelms, Ian Nelms"/>
    <s v="John Hawkes, Anthony Anderson, Octavia Spencer, Robert Forster, Clifton Collins Jr., Jeremy Ratchford, James Lafferty, Michael Vartan, Daniel Sunjata, Don Harvey, Stefanie Scott, Caity Lotz, Dale Dickey"/>
    <n v="13"/>
    <s v="United States"/>
    <s v="United States"/>
    <n v="1"/>
    <d v="2021-05-19T00:00:00"/>
    <n v="2017"/>
    <x v="12"/>
    <s v="92 min"/>
    <n v="92"/>
    <n v="92"/>
    <n v="57.229187983206074"/>
    <s v=""/>
    <s v="Thrillers"/>
    <s v="Thrillers"/>
    <s v="Thrillers"/>
    <n v="1"/>
  </r>
  <r>
    <n v="1097"/>
    <s v="s1097"/>
    <x v="0"/>
    <s v="The Last Kids on Earth: Happy Apocalypse to You"/>
    <s v="Steve Rolston"/>
    <s v="Nick Wolfhard, Charles Demers, Montse Hernandez, Garland Whitt, Bruce Campbell, Catherine O'Hara, Brian Drummond, Giles Panton"/>
    <n v="8"/>
    <m/>
    <m/>
    <n v="0"/>
    <d v="2021-04-06T00:00:00"/>
    <n v="2021"/>
    <x v="8"/>
    <s v="92 min"/>
    <n v="92"/>
    <n v="92"/>
    <n v="57.229187983206074"/>
    <s v=""/>
    <s v="Children &amp; Family Movies, Comedies"/>
    <s v="Children &amp; Family Movies"/>
    <s v="Children &amp; Family Movies, Comedies"/>
    <n v="2"/>
  </r>
  <r>
    <n v="1210"/>
    <s v="s1210"/>
    <x v="0"/>
    <s v="Just In Time"/>
    <s v="Dolapo Adeleke"/>
    <s v="Sarah Hassan, Stycie Waweru, Mawuli Gavor, Pierra Makena, Eve D'Souza, Christabel Jazz Mistri, Martin Githinji, Lydia Gitachu, Kagwe Mungai, Blessing Lung'Aho"/>
    <n v="10"/>
    <s v="Kenya"/>
    <s v="Kenya"/>
    <n v="1"/>
    <d v="2021-03-12T00:00:00"/>
    <n v="2020"/>
    <x v="4"/>
    <s v="92 min"/>
    <n v="92"/>
    <n v="92"/>
    <n v="57.229187983206074"/>
    <s v=""/>
    <s v="Comedies, Dramas, International Movies"/>
    <s v="Comedies"/>
    <s v="Comedies, Dramas, International Movies"/>
    <n v="3"/>
  </r>
  <r>
    <n v="1221"/>
    <s v="s1221"/>
    <x v="0"/>
    <s v="Coven of Sisters"/>
    <s v="Pablo Ag√ºero"/>
    <s v="Alex Brendem√ºhl, Amaia Aberasturi, Daniel Fanego, Garazi Urkola, Yune Nogueiras, Jone Laspiur, Irati Saez de Urabain, Lorea Ibarra"/>
    <n v="8"/>
    <s v="Spain"/>
    <s v="Spain, Argentina"/>
    <n v="2"/>
    <d v="2021-03-11T00:00:00"/>
    <n v="2021"/>
    <x v="5"/>
    <s v="92 min"/>
    <n v="92"/>
    <n v="92"/>
    <n v="57.229187983206074"/>
    <s v=""/>
    <s v="Dramas, Independent Movies, International Movies"/>
    <s v="Dramas"/>
    <s v="Dramas, Independent Movies, International Movies"/>
    <n v="3"/>
  </r>
  <r>
    <n v="1304"/>
    <s v="s1304"/>
    <x v="0"/>
    <s v="The Most Unknown"/>
    <s v="Ian Cheney"/>
    <m/>
    <n v="0"/>
    <s v="United States"/>
    <s v="United States"/>
    <n v="1"/>
    <d v="2021-02-17T00:00:00"/>
    <n v="2018"/>
    <x v="6"/>
    <s v="92 min"/>
    <n v="92"/>
    <n v="92"/>
    <n v="57.229187983206074"/>
    <s v=""/>
    <s v="Documentaries"/>
    <s v="Documentaries"/>
    <s v="Documentaries"/>
    <n v="1"/>
  </r>
  <r>
    <n v="1308"/>
    <s v="s1308"/>
    <x v="0"/>
    <s v="The Resurrection of Gavin Stone"/>
    <s v="Dallas Jenkins"/>
    <s v="Brett Dalton, Anjelah Johnson-Reyes, D.B. Sweeney, Neil Flynn, Shawn Michaels, Patrick Gagnon, Tim Frank, Tara Rios, Liam Matthews, Mary Thornton"/>
    <n v="10"/>
    <s v="United States"/>
    <s v="United States"/>
    <n v="1"/>
    <d v="2021-02-16T00:00:00"/>
    <n v="2017"/>
    <x v="7"/>
    <s v="92 min"/>
    <n v="92"/>
    <n v="92"/>
    <n v="57.229187983206074"/>
    <s v=""/>
    <s v="Children &amp; Family Movies, Comedies, Dramas"/>
    <s v="Children &amp; Family Movies"/>
    <s v="Children &amp; Family Movies, Comedies, Dramas"/>
    <n v="3"/>
  </r>
  <r>
    <n v="1407"/>
    <s v="s1407"/>
    <x v="0"/>
    <s v="Penguins of Madagascar: The Movie"/>
    <s v="Eric Darnell, Simon J. Smith"/>
    <s v="Tom McGrath, Christopher Knights, Chris Miller, Conrad Vernon, John Malkovich, Benedict Cumberbatch, Ken Jeong, Annet Mahendru, Peter Stormare"/>
    <n v="9"/>
    <s v="United States"/>
    <s v="United States"/>
    <n v="1"/>
    <d v="2021-01-15T00:00:00"/>
    <n v="2014"/>
    <x v="7"/>
    <s v="92 min"/>
    <n v="92"/>
    <n v="92"/>
    <n v="57.229187983206074"/>
    <s v=""/>
    <s v="Children &amp; Family Movies, Comedies"/>
    <s v="Children &amp; Family Movies"/>
    <s v="Children &amp; Family Movies, Comedies"/>
    <n v="2"/>
  </r>
  <r>
    <n v="1705"/>
    <s v="s1705"/>
    <x v="0"/>
    <s v="The Beginning of Life 2: Outside"/>
    <s v="Renata Terra"/>
    <m/>
    <n v="0"/>
    <s v="Brazil"/>
    <s v="Brazil"/>
    <n v="1"/>
    <d v="2020-11-13T00:00:00"/>
    <n v="2020"/>
    <x v="6"/>
    <s v="92 min"/>
    <n v="92"/>
    <n v="92"/>
    <n v="57.229187983206074"/>
    <s v=""/>
    <s v="Documentaries, International Movies"/>
    <s v="Documentaries"/>
    <s v="Documentaries, International Movies"/>
    <n v="2"/>
  </r>
  <r>
    <n v="1998"/>
    <s v="s1998"/>
    <x v="0"/>
    <s v="The Take"/>
    <s v="James Watkins"/>
    <s v="Idris Elba, Richard Madden, Charlotte Le Bon, Kelly Reilly, Jos√© Garcia, Vincent Londez, Arieh Worthalter, Mohamed Makhtoumi, Th√©o Costa-Marini, J√©r√¥me Gaspard"/>
    <n v="10"/>
    <s v="United Kingdom"/>
    <s v="United Kingdom, France, United States, Belgium, Luxembourg, China, Germany"/>
    <n v="7"/>
    <d v="2020-09-16T00:00:00"/>
    <n v="2016"/>
    <x v="12"/>
    <s v="92 min"/>
    <n v="92"/>
    <n v="92"/>
    <n v="57.229187983206074"/>
    <s v=""/>
    <s v="Action &amp; Adventure, International Movies"/>
    <s v="Action &amp; Adventure"/>
    <s v="Action &amp; Adventure, International Movies"/>
    <n v="2"/>
  </r>
  <r>
    <n v="2028"/>
    <s v="s2028"/>
    <x v="0"/>
    <s v="Satria Heroes: Revenge of the Darkness"/>
    <s v="Kenzo Maihara, Amandha Wyanto"/>
    <s v="Christian Loho, Fernando Surya, Yayan Ruhian, Stella Cornelia, Yui Takano, Safira Ratu, Faris Fadjar Munggaran, Adhitya Alkatiri"/>
    <n v="8"/>
    <s v="Indonesia"/>
    <s v="Indonesia"/>
    <n v="1"/>
    <d v="2020-09-10T00:00:00"/>
    <n v="2017"/>
    <x v="4"/>
    <s v="92 min"/>
    <n v="92"/>
    <n v="92"/>
    <n v="57.229187983206074"/>
    <s v=""/>
    <s v="Children &amp; Family Movies"/>
    <s v="Children &amp; Family Movies"/>
    <s v="Children &amp; Family Movies"/>
    <n v="1"/>
  </r>
  <r>
    <n v="2072"/>
    <s v="s2072"/>
    <x v="0"/>
    <s v="Puss in Boots"/>
    <s v="Chris Miller"/>
    <s v="Antonio Banderas, Salma Hayek, Zach Galifianakis, Billy Bob Thornton, Amy Sedaris, Constance Marie, Guillermo del Toro, Mike Mitchell"/>
    <n v="8"/>
    <s v="United States"/>
    <s v="United States"/>
    <n v="1"/>
    <d v="2020-09-01T00:00:00"/>
    <n v="2011"/>
    <x v="7"/>
    <s v="92 min"/>
    <n v="92"/>
    <n v="92"/>
    <n v="57.229187983206074"/>
    <s v=""/>
    <s v="Children &amp; Family Movies, Comedies"/>
    <s v="Children &amp; Family Movies"/>
    <s v="Children &amp; Family Movies, Comedies"/>
    <n v="2"/>
  </r>
  <r>
    <n v="2130"/>
    <s v="s2130"/>
    <x v="0"/>
    <s v="Fearless"/>
    <s v="Cory Edwards"/>
    <s v="Yara Shahidi, Miles Robbins, Miguel J. Pimentel, Gabrielle Union, Jadakiss, Tom Kenny, Angie Martinez, Harland Williams, Fat Joe, Amari McCoy, Dwyane Wade"/>
    <n v="11"/>
    <s v="Canada"/>
    <s v="Canada"/>
    <n v="1"/>
    <d v="2020-08-14T00:00:00"/>
    <n v="2020"/>
    <x v="8"/>
    <s v="92 min"/>
    <n v="92"/>
    <n v="92"/>
    <n v="57.229187983206074"/>
    <s v=""/>
    <s v="Children &amp; Family Movies, Comedies"/>
    <s v="Children &amp; Family Movies"/>
    <s v="Children &amp; Family Movies, Comedies"/>
    <n v="2"/>
  </r>
  <r>
    <n v="2172"/>
    <s v="s2172"/>
    <x v="0"/>
    <s v="Almost Love"/>
    <s v="Mike Doyle"/>
    <s v="Scott Evans, Augustus Prew, Kate Walsh, Michelle Buteau, Zo√´ Chao, Patricia Clarkson, Colin Donnell, Christopher Gray"/>
    <n v="8"/>
    <s v="United States"/>
    <s v="United States"/>
    <n v="1"/>
    <d v="2020-08-02T00:00:00"/>
    <n v="2020"/>
    <x v="5"/>
    <s v="92 min"/>
    <n v="92"/>
    <n v="92"/>
    <n v="57.229187983206074"/>
    <s v=""/>
    <s v="Comedies, Dramas, Independent Movies"/>
    <s v="Comedies"/>
    <s v="Comedies, Dramas, Independent Movies"/>
    <n v="3"/>
  </r>
  <r>
    <n v="2345"/>
    <s v="s2345"/>
    <x v="0"/>
    <s v="Nobody Knows I'm Here"/>
    <s v="Gaspar Antillo"/>
    <s v="Jorge Garc√≠a, Millaray Lobos, Luis Gnecco, Alejandro Goic, Gast√≥n Pauls, Eduardo Paxeco"/>
    <n v="6"/>
    <s v="Chile"/>
    <s v="Chile"/>
    <n v="1"/>
    <d v="2020-06-24T00:00:00"/>
    <n v="2020"/>
    <x v="5"/>
    <s v="92 min"/>
    <n v="92"/>
    <n v="92"/>
    <n v="57.229187983206074"/>
    <s v=""/>
    <s v="Dramas, Independent Movies, International Movies"/>
    <s v="Dramas"/>
    <s v="Dramas, Independent Movies, International Movies"/>
    <n v="3"/>
  </r>
  <r>
    <n v="2383"/>
    <s v="s2383"/>
    <x v="0"/>
    <s v="The Darkness"/>
    <s v="Greg McLean"/>
    <s v="Kevin Bacon, Radha Mitchell, David Mazouz, Lucy Fry, Matt Walsh, Jennifer Morrison, Parker Mack, Paul Reiser, Ming-Na Wen, Tara Lynne Barr"/>
    <n v="10"/>
    <s v="United States"/>
    <s v="United States"/>
    <n v="1"/>
    <d v="2020-06-16T00:00:00"/>
    <n v="2016"/>
    <x v="2"/>
    <s v="92 min"/>
    <n v="92"/>
    <n v="92"/>
    <n v="57.229187983206074"/>
    <s v=""/>
    <s v="Horror Movies, Thrillers"/>
    <s v="Horror Movies"/>
    <s v="Horror Movies, Thrillers"/>
    <n v="2"/>
  </r>
  <r>
    <n v="2415"/>
    <s v="s2415"/>
    <x v="0"/>
    <s v="Project Papa"/>
    <s v="Kanika Batra"/>
    <s v="Rakesh Batra, Kanika Batra, Sneha Kapoor, Rohn Malhotra, Munira Sen, Anaitha Nair, Rajit Kapoor"/>
    <n v="7"/>
    <s v="India"/>
    <s v="India"/>
    <n v="1"/>
    <d v="2020-06-07T00:00:00"/>
    <n v="2018"/>
    <x v="1"/>
    <s v="92 min"/>
    <n v="92"/>
    <n v="92"/>
    <n v="57.229187983206074"/>
    <s v=""/>
    <s v="Dramas, Independent Movies, International Movies"/>
    <s v="Dramas"/>
    <s v="Dramas, Independent Movies, International Movies"/>
    <n v="3"/>
  </r>
  <r>
    <n v="2446"/>
    <s v="s2446"/>
    <x v="0"/>
    <s v="Chippa"/>
    <s v="Safdar Rahman"/>
    <s v="Sunny Pawar, Chandan Roy Sanyal, Gautam Sarkar, Sumeet Thakur, Mala Mukherjee, Masood Akhtar, Veer Rajwant Singh, Joyraj Bhattacharya"/>
    <n v="8"/>
    <s v="India"/>
    <s v="India"/>
    <n v="1"/>
    <d v="2020-06-01T00:00:00"/>
    <n v="2020"/>
    <x v="1"/>
    <s v="92 min"/>
    <n v="92"/>
    <n v="92"/>
    <n v="57.229187983206074"/>
    <s v=""/>
    <s v="Comedies, Dramas, Independent Movies"/>
    <s v="Comedies"/>
    <s v="Comedies, Dramas, Independent Movies"/>
    <n v="3"/>
  </r>
  <r>
    <n v="2501"/>
    <s v="s2501"/>
    <x v="0"/>
    <s v="What Are the Odds?"/>
    <s v="Megha Ramaswamy"/>
    <s v="Yashaswini Dayama, Karanvir Malhotra, Abhay Deol, Priyanka Bose, Monica Dogra, Sulabha Arya, Manu Rishi Chadha, Ananya Melkote"/>
    <n v="8"/>
    <s v="India"/>
    <s v="India"/>
    <n v="1"/>
    <d v="2020-05-20T00:00:00"/>
    <n v="2020"/>
    <x v="5"/>
    <s v="92 min"/>
    <n v="92"/>
    <n v="92"/>
    <n v="57.229187983206074"/>
    <s v=""/>
    <s v="Comedies, Dramas, Independent Movies"/>
    <s v="Comedies"/>
    <s v="Comedies, Dramas, Independent Movies"/>
    <n v="3"/>
  </r>
  <r>
    <n v="2550"/>
    <s v="s2550"/>
    <x v="0"/>
    <s v="John Henry"/>
    <s v="Will Forbes"/>
    <s v="Terry Crews, Ludacris, Jamila Velazquez, J.J. Soria, Ken Foree, Daffany Clark, Kimberly H√©bert-Gregory, Tyler Alvarez"/>
    <n v="8"/>
    <s v="United States"/>
    <s v="United States"/>
    <n v="1"/>
    <d v="2020-05-09T00:00:00"/>
    <n v="2020"/>
    <x v="12"/>
    <s v="92 min"/>
    <n v="92"/>
    <n v="92"/>
    <n v="57.229187983206074"/>
    <s v=""/>
    <s v="Dramas, Thrillers"/>
    <s v="Dramas"/>
    <s v="Dramas, Thrillers"/>
    <n v="2"/>
  </r>
  <r>
    <n v="2657"/>
    <s v="s2657"/>
    <x v="0"/>
    <s v="The Willoughbys"/>
    <s v="Kris Pearn"/>
    <s v="Will Forte, Maya Rudolph, Ricky Gervais, Alessia Cara, Terry Crews, Jane Krakowski, Martin Short, Se√°n Cullen"/>
    <n v="8"/>
    <s v="Canada"/>
    <s v="Canada, United States, United Kingdom"/>
    <n v="3"/>
    <d v="2020-04-22T00:00:00"/>
    <n v="2020"/>
    <x v="7"/>
    <s v="92 min"/>
    <n v="92"/>
    <n v="92"/>
    <n v="57.229187983206074"/>
    <s v=""/>
    <s v="Children &amp; Family Movies, Comedies"/>
    <s v="Children &amp; Family Movies"/>
    <s v="Children &amp; Family Movies, Comedies"/>
    <n v="2"/>
  </r>
  <r>
    <n v="2689"/>
    <s v="s2689"/>
    <x v="0"/>
    <s v="Moms at War"/>
    <s v="Omoni Oboli"/>
    <s v="Omoni Oboli, Funke Akindele, Yul Edochie, Abayomi Alvin, Adebukola Oladipupo, Sharon Ooja, Eucharia Anunobi, Harriet Akinola, Michelle Dede"/>
    <n v="9"/>
    <s v="Nigeria"/>
    <s v="Nigeria"/>
    <n v="1"/>
    <d v="2020-04-13T00:00:00"/>
    <n v="2018"/>
    <x v="1"/>
    <s v="92 min"/>
    <n v="92"/>
    <n v="92"/>
    <n v="57.229187983206074"/>
    <s v=""/>
    <s v="Comedies, Dramas, International Movies"/>
    <s v="Comedies"/>
    <s v="Comedies, Dramas, International Movies"/>
    <n v="3"/>
  </r>
  <r>
    <n v="2693"/>
    <s v="s2693"/>
    <x v="0"/>
    <s v="LA Originals"/>
    <m/>
    <m/>
    <n v="0"/>
    <s v="United States"/>
    <s v="United States, Argentina"/>
    <n v="2"/>
    <d v="2020-04-10T00:00:00"/>
    <n v="2020"/>
    <x v="5"/>
    <s v="92 min"/>
    <n v="92"/>
    <n v="92"/>
    <n v="57.229187983206074"/>
    <s v=""/>
    <s v="Documentaries, International Movies, Music &amp; Musicals"/>
    <s v="Documentaries"/>
    <s v="Documentaries, International Movies, Music &amp; Musicals"/>
    <n v="3"/>
  </r>
  <r>
    <n v="2890"/>
    <s v="s2890"/>
    <x v="0"/>
    <s v="Girl on the Third Floor"/>
    <s v="Travis Stevens"/>
    <s v="CM Punk, Trieste Kelly Dunn, Sarah Brooks, Elissa Dowling, Karen Woditsch, Marshall Bean, Anish Jethmalani, Bishop Stevens, Tonya Kay"/>
    <n v="9"/>
    <s v="United States"/>
    <s v="United States"/>
    <n v="1"/>
    <d v="2020-02-22T00:00:00"/>
    <n v="2019"/>
    <x v="5"/>
    <s v="92 min"/>
    <n v="92"/>
    <n v="92"/>
    <n v="57.229187983206074"/>
    <s v=""/>
    <s v="Horror Movies"/>
    <s v="Horror Movies"/>
    <s v="Horror Movies"/>
    <n v="1"/>
  </r>
  <r>
    <n v="2961"/>
    <s v="s2961"/>
    <x v="0"/>
    <s v="Justice"/>
    <s v="Richard Gabai"/>
    <s v="Nathan Parsons, Jamie-Lynn Sigler, Ellen Hollman, John Lewis, Niko Foster, Quinton Aaron, Jackson Rathbone, Robert Carradine, Lesley-Anne Down, Stephen Lang"/>
    <n v="10"/>
    <s v="United States"/>
    <s v="United States"/>
    <n v="1"/>
    <d v="2020-02-01T00:00:00"/>
    <n v="2017"/>
    <x v="12"/>
    <s v="92 min"/>
    <n v="92"/>
    <n v="92"/>
    <n v="57.229187983206074"/>
    <s v=""/>
    <s v="Movies"/>
    <s v="Movies"/>
    <s v="Movies"/>
    <n v="1"/>
  </r>
  <r>
    <n v="3044"/>
    <s v="s3044"/>
    <x v="0"/>
    <s v="A Ghost Story"/>
    <s v="David Lowery"/>
    <s v="Casey Affleck, Rooney Mara, Liz Franke, Rob Zabrecky, Will Oldham, Sonia Acevedo"/>
    <n v="6"/>
    <s v="United States"/>
    <s v="United States"/>
    <n v="1"/>
    <d v="2020-01-07T00:00:00"/>
    <n v="2017"/>
    <x v="12"/>
    <s v="92 min"/>
    <n v="92"/>
    <n v="92"/>
    <n v="57.229187983206074"/>
    <s v=""/>
    <s v="Dramas, Independent Movies"/>
    <s v="Dramas"/>
    <s v="Dramas, Independent Movies"/>
    <n v="2"/>
  </r>
  <r>
    <n v="3163"/>
    <s v="s3163"/>
    <x v="0"/>
    <s v="It Comes at Night"/>
    <s v="Trey Edward Shults"/>
    <s v="Joel Edgerton, Christopher Abbott, Carmen Ejogo, Riley Keough, Kelvin Harrison Jr., David Pendleton, Griffin Robert Faulkner"/>
    <n v="7"/>
    <s v="United States"/>
    <s v="United States"/>
    <n v="1"/>
    <d v="2019-12-09T00:00:00"/>
    <n v="2017"/>
    <x v="12"/>
    <s v="92 min"/>
    <n v="92"/>
    <n v="92"/>
    <n v="57.229187983206074"/>
    <s v=""/>
    <s v="Horror Movies, Independent Movies"/>
    <s v="Horror Movies"/>
    <s v="Horror Movies, Independent Movies"/>
    <n v="2"/>
  </r>
  <r>
    <n v="3179"/>
    <s v="s3179"/>
    <x v="0"/>
    <s v="Wives on Strike"/>
    <s v="Omoni Oboli"/>
    <s v="Omoni Oboli, Kenneth Okonkwo, Kalu Ikeagwu, Uche Jumbo, Ufoma Ejenobor, Julius Agu, Udoka Oyeka, Chioma Chukwuka-Akpotha, Kehinde Bankole"/>
    <n v="9"/>
    <s v="Nigeria"/>
    <s v="Nigeria"/>
    <n v="1"/>
    <d v="2019-12-06T00:00:00"/>
    <n v="2016"/>
    <x v="1"/>
    <s v="92 min"/>
    <n v="92"/>
    <n v="92"/>
    <n v="57.229187983206074"/>
    <s v=""/>
    <s v="Comedies, Dramas, International Movies"/>
    <s v="Comedies"/>
    <s v="Comedies, Dramas, International Movies"/>
    <n v="3"/>
  </r>
  <r>
    <n v="3339"/>
    <s v="s3339"/>
    <x v="0"/>
    <s v="Holly Star"/>
    <s v="Michael A. Nickles"/>
    <s v="Katlyn Carlson, Brian Muller, Teya Patt, Pamela Chabora"/>
    <n v="4"/>
    <s v="United States"/>
    <s v="United States"/>
    <n v="1"/>
    <d v="2019-11-01T00:00:00"/>
    <n v="2018"/>
    <x v="7"/>
    <s v="92 min"/>
    <n v="92"/>
    <n v="92"/>
    <n v="57.229187983206074"/>
    <s v=""/>
    <s v="Children &amp; Family Movies, Comedies, Romantic Movies"/>
    <s v="Children &amp; Family Movies"/>
    <s v="Children &amp; Family Movies, Comedies, Romantic Movies"/>
    <n v="3"/>
  </r>
  <r>
    <n v="3385"/>
    <s v="s3385"/>
    <x v="0"/>
    <s v="Revenge of the Pontianak"/>
    <s v="Glen Goei, Gavin Yap"/>
    <s v="Nur Fazura, Remy Ishak, Hisyam Hamid, Shenty Feliziana, Nam Ron, Tony Eusoff, Wan Hanafi Su"/>
    <n v="7"/>
    <s v="Singapore"/>
    <s v="Singapore, Malaysia"/>
    <n v="2"/>
    <d v="2019-10-24T00:00:00"/>
    <n v="2019"/>
    <x v="1"/>
    <s v="92 min"/>
    <n v="92"/>
    <n v="92"/>
    <n v="57.229187983206074"/>
    <s v=""/>
    <s v="Horror Movies, International Movies"/>
    <s v="Horror Movies"/>
    <s v="Horror Movies, International Movies"/>
    <n v="2"/>
  </r>
  <r>
    <n v="3561"/>
    <s v="s3561"/>
    <x v="0"/>
    <s v="Drink Drank Drunk"/>
    <s v="Yeung Yat-Tak"/>
    <s v="Carlos Chan, Ken Hung, Deep Ng, Michelle Wai, Yee Tong, Felix Lok, Kin-Yan Lee"/>
    <n v="7"/>
    <s v="Hong Kong"/>
    <s v="Hong Kong"/>
    <n v="1"/>
    <d v="2019-08-24T00:00:00"/>
    <n v="2016"/>
    <x v="5"/>
    <s v="92 min"/>
    <n v="92"/>
    <n v="92"/>
    <n v="57.229187983206074"/>
    <s v=""/>
    <s v="Comedies, International Movies"/>
    <s v="Comedies"/>
    <s v="Comedies, International Movies"/>
    <n v="2"/>
  </r>
  <r>
    <n v="3876"/>
    <s v="s3876"/>
    <x v="0"/>
    <s v="A Home with A View"/>
    <s v="Herman Yau"/>
    <s v="Francis Chun-Yu Ng, Louis Koo, Anita Yuen, Tat-Ming Cheung, Jocelyn Choi, Ng Siu-hin, Lam Suet, Anthony Wong Chau-Sang, Lo Hoi-pang"/>
    <n v="9"/>
    <s v="Hong Kong"/>
    <s v="Hong Kong"/>
    <n v="1"/>
    <d v="2019-04-30T00:00:00"/>
    <n v="2019"/>
    <x v="5"/>
    <s v="92 min"/>
    <n v="92"/>
    <n v="92"/>
    <n v="57.229187983206074"/>
    <s v=""/>
    <s v="Comedies, International Movies"/>
    <s v="Comedies"/>
    <s v="Comedies, International Movies"/>
    <n v="2"/>
  </r>
  <r>
    <n v="3904"/>
    <s v="s3904"/>
    <x v="0"/>
    <s v="Someone Great"/>
    <s v="Jennifer Kaytin Robinson"/>
    <s v="Gina Rodriguez, Brittany Snow, DeWanda Wise, Lakeith Stanfield, RuPaul Charles, Peter Vack, Alex Moffat, Rosario Dawson, Rebecca Naomi Jones, Jaboukie Young-White, Michelle Buteau, Questlove"/>
    <n v="12"/>
    <s v="United States"/>
    <s v="United States"/>
    <n v="1"/>
    <d v="2019-04-19T00:00:00"/>
    <n v="2019"/>
    <x v="12"/>
    <s v="92 min"/>
    <n v="92"/>
    <n v="92"/>
    <n v="57.229187983206074"/>
    <s v=""/>
    <s v="Comedies, Romantic Movies"/>
    <s v="Comedies"/>
    <s v="Comedies, Romantic Movies"/>
    <n v="2"/>
  </r>
  <r>
    <n v="3946"/>
    <s v="s3946"/>
    <x v="0"/>
    <s v="Unicorn Store"/>
    <s v="Brie Larson"/>
    <s v="Brie Larson, Samuel L. Jackson, Joan Cusack, Bradley Whitford, Mamoudou Athie, Hamish Linklater, Martha MacIsaac, Karan Soni, Annaleigh Ashford"/>
    <n v="9"/>
    <s v="United States"/>
    <s v="United States"/>
    <n v="1"/>
    <d v="2019-04-05T00:00:00"/>
    <n v="2019"/>
    <x v="1"/>
    <s v="92 min"/>
    <n v="92"/>
    <n v="92"/>
    <n v="57.229187983206074"/>
    <s v=""/>
    <s v="Comedies, Dramas, Independent Movies"/>
    <s v="Comedies"/>
    <s v="Comedies, Dramas, Independent Movies"/>
    <n v="3"/>
  </r>
  <r>
    <n v="4001"/>
    <s v="s4001"/>
    <x v="0"/>
    <s v="5 Flights Up"/>
    <s v="Richard Loncraine"/>
    <s v="Josh Pais, Claire van der Boom, Morgan Freeman, Diane Keaton, Carrie Preston, Cynthia Nixon, Korey Jackson, Diane Ciesla, Michael Cristofer"/>
    <n v="9"/>
    <s v="United States"/>
    <s v="United States"/>
    <n v="1"/>
    <d v="2019-03-17T00:00:00"/>
    <n v="2014"/>
    <x v="2"/>
    <s v="92 min"/>
    <n v="92"/>
    <n v="92"/>
    <n v="57.229187983206074"/>
    <s v=""/>
    <s v="Comedies, Dramas, Independent Movies"/>
    <s v="Comedies"/>
    <s v="Comedies, Dramas, Independent Movies"/>
    <n v="3"/>
  </r>
  <r>
    <n v="4218"/>
    <s v="s4218"/>
    <x v="0"/>
    <s v="Monty Python and the Holy Grail"/>
    <s v="Terry Gilliam, Terry Jones"/>
    <s v="Graham Chapman, John Cleese, Eric Idle, Terry Gilliam, Terry Jones, Michael Palin, Connie Booth, Carol Cleveland, Neil Innes"/>
    <n v="9"/>
    <s v="United Kingdom"/>
    <s v="United Kingdom"/>
    <n v="1"/>
    <d v="2019-01-02T00:00:00"/>
    <n v="1975"/>
    <x v="7"/>
    <s v="92 min"/>
    <n v="92"/>
    <n v="92"/>
    <n v="57.229187983206074"/>
    <s v=""/>
    <s v="Action &amp; Adventure, Classic Movies, Comedies"/>
    <s v="Action &amp; Adventure"/>
    <s v="Action &amp; Adventure, Classic Movies, Comedies"/>
    <n v="3"/>
  </r>
  <r>
    <n v="4399"/>
    <s v="s4399"/>
    <x v="0"/>
    <s v="Loudon Wainwright III: Surviving Twin"/>
    <s v="Christopher Guest"/>
    <s v="Loudon Wainwright III"/>
    <n v="1"/>
    <m/>
    <m/>
    <n v="0"/>
    <d v="2018-11-13T00:00:00"/>
    <n v="2018"/>
    <x v="1"/>
    <s v="92 min"/>
    <n v="92"/>
    <n v="92"/>
    <n v="57.229187983206074"/>
    <s v=""/>
    <s v="Music &amp; Musicals"/>
    <s v="Music &amp; Musicals"/>
    <s v="Music &amp; Musicals"/>
    <n v="1"/>
  </r>
  <r>
    <n v="4435"/>
    <s v="s4435"/>
    <x v="0"/>
    <s v="Edge of Fear"/>
    <s v="Bobby Roth"/>
    <s v="Shen Lin, Robert Patrick, Zhu Zhu, Jodi Lyn O'Keefe, Robert Knepper, Amaury Nolasco, Rockmond Dunbar, Andy Mackenzie, Robert Crayton, John Edward Lee, Trent Brya"/>
    <n v="11"/>
    <s v="United States"/>
    <s v="United States"/>
    <n v="1"/>
    <d v="2018-11-01T00:00:00"/>
    <n v="2018"/>
    <x v="5"/>
    <s v="92 min"/>
    <n v="92"/>
    <n v="92"/>
    <n v="57.229187983206074"/>
    <s v=""/>
    <s v="Independent Movies, Thrillers"/>
    <s v="Independent Movies"/>
    <s v="Independent Movies, Thrillers"/>
    <n v="2"/>
  </r>
  <r>
    <n v="4761"/>
    <s v="s4761"/>
    <x v="0"/>
    <s v="Duck Duck Goose"/>
    <s v="Chris Jenkins"/>
    <s v="Jim Gaffigan, Zendaya, Lance Lim, Greg Proops, Reggie Watts, Carl Reiner, Jennifer Grey, Stephen Fry, Diedrich Bader, Natasha Leggero, Craig Ferguson, Rick Overton"/>
    <n v="12"/>
    <s v="China"/>
    <s v="China, United States, United Kingdom"/>
    <n v="3"/>
    <d v="2018-07-20T00:00:00"/>
    <n v="2018"/>
    <x v="7"/>
    <s v="92 min"/>
    <n v="92"/>
    <n v="92"/>
    <n v="57.229187983206074"/>
    <s v=""/>
    <s v="Children &amp; Family Movies, Comedies"/>
    <s v="Children &amp; Family Movies"/>
    <s v="Children &amp; Family Movies, Comedies"/>
    <n v="2"/>
  </r>
  <r>
    <n v="4797"/>
    <s v="s4797"/>
    <x v="0"/>
    <s v="My Birthday Song"/>
    <s v="Samir Soni"/>
    <s v="Sanjay Suri, Nora Fatehi, Zenia Starr, Suparna Krishna, Elena Kazan"/>
    <n v="5"/>
    <s v="India"/>
    <s v="India"/>
    <n v="1"/>
    <d v="2018-07-01T00:00:00"/>
    <n v="2018"/>
    <x v="1"/>
    <s v="92 min"/>
    <n v="92"/>
    <n v="92"/>
    <n v="57.229187983206074"/>
    <s v=""/>
    <s v="Dramas, International Movies, Thrillers"/>
    <s v="Dramas"/>
    <s v="Dramas, International Movies, Thrillers"/>
    <n v="3"/>
  </r>
  <r>
    <n v="4865"/>
    <s v="s4865"/>
    <x v="0"/>
    <s v="Spivak"/>
    <s v="Anthony Abrams, Adam Larson Broder"/>
    <s v="Michael Bacall, Maggie Lawson, Elden Henson, Robert Kazinsky, Mark Webber, Chloe Wepper"/>
    <n v="6"/>
    <s v="United States"/>
    <s v="United States"/>
    <n v="1"/>
    <d v="2018-05-12T00:00:00"/>
    <n v="2017"/>
    <x v="5"/>
    <s v="92 min"/>
    <n v="92"/>
    <n v="92"/>
    <n v="57.229187983206074"/>
    <s v=""/>
    <s v="Comedies, Independent Movies"/>
    <s v="Comedies"/>
    <s v="Comedies, Independent Movies"/>
    <n v="2"/>
  </r>
  <r>
    <n v="4873"/>
    <s v="s4873"/>
    <x v="0"/>
    <s v="Family Blood"/>
    <s v="Sonny Mallhi"/>
    <s v="James Ransone, Vinessa Shaw, Ajiona Alexus, Colin Ford"/>
    <n v="4"/>
    <s v="United States"/>
    <s v="United States"/>
    <n v="1"/>
    <d v="2018-05-05T00:00:00"/>
    <n v="2018"/>
    <x v="5"/>
    <s v="92 min"/>
    <n v="92"/>
    <n v="92"/>
    <n v="57.229187983206074"/>
    <s v=""/>
    <s v="Horror Movies"/>
    <s v="Horror Movies"/>
    <s v="Horror Movies"/>
    <n v="1"/>
  </r>
  <r>
    <n v="4885"/>
    <s v="s4885"/>
    <x v="0"/>
    <s v="Jailbreak"/>
    <s v="Jimmy Henderson"/>
    <s v="Jean-Paul Ly, Dara Our, Tharoth Sam, Dara Phang, Celine Tran, Savin Phillip, Sok Visal"/>
    <n v="7"/>
    <s v="Cambodia"/>
    <s v="Cambodia"/>
    <n v="1"/>
    <d v="2018-05-02T00:00:00"/>
    <n v="2017"/>
    <x v="5"/>
    <s v="92 min"/>
    <n v="92"/>
    <n v="92"/>
    <n v="57.229187983206074"/>
    <s v=""/>
    <s v="Action &amp; Adventure, International Movies"/>
    <s v="Action &amp; Adventure"/>
    <s v="Action &amp; Adventure, International Movies"/>
    <n v="2"/>
  </r>
  <r>
    <n v="4892"/>
    <s v="s4892"/>
    <x v="0"/>
    <s v="My Perfect Romance"/>
    <s v="Justin G. Dyck"/>
    <s v="Kimberly-Sue Murray, Christopher Russell, Lauren Holly, Jodie Sweetin, Morgan Fairchild"/>
    <n v="5"/>
    <s v="Canada"/>
    <s v="Canada"/>
    <n v="1"/>
    <d v="2018-05-01T00:00:00"/>
    <n v="2018"/>
    <x v="7"/>
    <s v="92 min"/>
    <n v="92"/>
    <n v="92"/>
    <n v="57.229187983206074"/>
    <s v=""/>
    <s v="Comedies, International Movies, Romantic Movies"/>
    <s v="Comedies"/>
    <s v="Comedies, International Movies, Romantic Movies"/>
    <n v="3"/>
  </r>
  <r>
    <n v="4906"/>
    <s v="s4906"/>
    <x v="0"/>
    <s v="The Price of Success"/>
    <s v="Teddy Lussi-Modeste"/>
    <s v="Tahar Rahim, Ma√Øwenn Le Besco, Roschdy Zem, Gr√©goire Colin, Sultan, Ali Marhyar, Camille Lellouche, Sa√Øda Bekkouche, Meriem Serbah, Salma Lahmer"/>
    <n v="10"/>
    <s v="France"/>
    <s v="France"/>
    <n v="1"/>
    <d v="2018-04-30T00:00:00"/>
    <n v="2017"/>
    <x v="5"/>
    <s v="92 min"/>
    <n v="92"/>
    <n v="92"/>
    <n v="57.229187983206074"/>
    <s v=""/>
    <s v="Dramas, International Movies"/>
    <s v="Dramas"/>
    <s v="Dramas, International Movies"/>
    <n v="2"/>
  </r>
  <r>
    <n v="5164"/>
    <s v="s5164"/>
    <x v="0"/>
    <s v="A Christmas Prince"/>
    <s v="Alex Zamm"/>
    <s v="Rose McIver, Ben Lamb, Alice Krige, Honor Kneafsey"/>
    <n v="4"/>
    <s v="United States"/>
    <s v="United States"/>
    <n v="1"/>
    <d v="2017-11-17T00:00:00"/>
    <n v="2017"/>
    <x v="6"/>
    <s v="92 min"/>
    <n v="92"/>
    <n v="92"/>
    <n v="57.229187983206074"/>
    <s v=""/>
    <s v="Children &amp; Family Movies, Dramas, Romantic Movies"/>
    <s v="Children &amp; Family Movies"/>
    <s v="Children &amp; Family Movies, Dramas, Romantic Movies"/>
    <n v="3"/>
  </r>
  <r>
    <n v="5293"/>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n v="14"/>
    <s v="Japan"/>
    <s v="Japan"/>
    <n v="1"/>
    <d v="2017-09-01T00:00:00"/>
    <n v="2012"/>
    <x v="5"/>
    <s v="92 min"/>
    <n v="92"/>
    <n v="92"/>
    <n v="57.229187983206074"/>
    <s v=""/>
    <s v="Action &amp; Adventure, Anime Features, International Movies"/>
    <s v="Action &amp; Adventure"/>
    <s v="Action &amp; Adventure, Anime Features, International Movies"/>
    <n v="3"/>
  </r>
  <r>
    <n v="5334"/>
    <s v="s5334"/>
    <x v="0"/>
    <s v="The Saint"/>
    <s v="Ernie Barbarash"/>
    <s v="Adam Rayner, Eliza Dushku, Ian Ogilvy, James Remar, Roger Moore, Enrique Murciano, Thomas Kretschmann, Beatrice Rosen, Greg Grunberg, Yani Gellman"/>
    <n v="10"/>
    <s v="United States"/>
    <s v="United States"/>
    <n v="1"/>
    <d v="2017-08-10T00:00:00"/>
    <n v="2017"/>
    <x v="1"/>
    <s v="92 min"/>
    <n v="92"/>
    <n v="92"/>
    <n v="57.229187983206074"/>
    <s v=""/>
    <s v="Action &amp; Adventure"/>
    <s v="Action &amp; Adventure"/>
    <s v="Action &amp; Adventure"/>
    <n v="1"/>
  </r>
  <r>
    <n v="5428"/>
    <s v="s5428"/>
    <x v="0"/>
    <s v="What the Health"/>
    <s v="Kip Andersen, Keegan Kuhn"/>
    <m/>
    <n v="0"/>
    <s v="United States"/>
    <s v="United States"/>
    <n v="1"/>
    <d v="2017-06-16T00:00:00"/>
    <n v="2017"/>
    <x v="6"/>
    <s v="92 min"/>
    <n v="92"/>
    <n v="92"/>
    <n v="57.229187983206074"/>
    <s v=""/>
    <s v="Documentaries"/>
    <s v="Documentaries"/>
    <s v="Documentaries"/>
    <n v="1"/>
  </r>
  <r>
    <n v="5455"/>
    <s v="s5455"/>
    <x v="0"/>
    <s v="Love.com"/>
    <s v="Anita Barbosa"/>
    <s v="Isis Valverde, Gil Coelho, Joaquim Lopes, Carol Portes, Alexandra Richter, Marcos Mion, Jo√£o C√¥rtes, C√©sar Cardadeiro"/>
    <n v="8"/>
    <s v="Brazil"/>
    <s v="Brazil"/>
    <n v="1"/>
    <d v="2017-06-01T00:00:00"/>
    <n v="2017"/>
    <x v="5"/>
    <s v="92 min"/>
    <n v="92"/>
    <n v="92"/>
    <n v="57.229187983206074"/>
    <s v=""/>
    <s v="Comedies, International Movies, Romantic Movies"/>
    <s v="Comedies"/>
    <s v="Comedies, International Movies, Romantic Movies"/>
    <n v="3"/>
  </r>
  <r>
    <n v="5533"/>
    <s v="s5533"/>
    <x v="0"/>
    <s v="Our Lovers"/>
    <s v="Miguel √Ångel Lamata"/>
    <s v="Eduardo Noriega, Michelle Jenner, Fele Mart√≠nez, Amaia Salamanca"/>
    <n v="4"/>
    <s v="Spain"/>
    <s v="Spain"/>
    <n v="1"/>
    <d v="2017-04-14T00:00:00"/>
    <n v="2016"/>
    <x v="5"/>
    <s v="92 min"/>
    <n v="92"/>
    <n v="92"/>
    <n v="57.229187983206074"/>
    <s v=""/>
    <s v="Comedies, Dramas, International Movies"/>
    <s v="Comedies"/>
    <s v="Comedies, Dramas, International Movies"/>
    <n v="3"/>
  </r>
  <r>
    <n v="5566"/>
    <s v="s5566"/>
    <x v="0"/>
    <s v="Deidra &amp; Laney Rob a Train"/>
    <s v="Sydney Freeland"/>
    <s v="Rachel Crow, Ashleigh Murray, Sasheer Zamata, Danielle Nicolet, David Sullivan, Tim Blake Nelson, Missi Pyle, Arturo Castro, Sharon Lawrence, Brooke Markham, Kinna McInroe, Myko Olivier, Lance Gray"/>
    <n v="13"/>
    <s v="United States"/>
    <s v="United States"/>
    <n v="1"/>
    <d v="2017-03-17T00:00:00"/>
    <n v="2017"/>
    <x v="1"/>
    <s v="92 min"/>
    <n v="92"/>
    <n v="92"/>
    <n v="57.229187983206074"/>
    <s v=""/>
    <s v="Comedies, Dramas, Independent Movies"/>
    <s v="Comedies"/>
    <s v="Comedies, Dramas, Independent Movies"/>
    <n v="3"/>
  </r>
  <r>
    <n v="5605"/>
    <s v="s5605"/>
    <x v="0"/>
    <s v="The Fury of a Patient Man"/>
    <s v="Ra√∫l Ar√©valo"/>
    <s v="Antonio de la Torre, Luis Callejo, Ruth D√≠az, Ra√∫l Jim√©nez, Manolo Solo, Font Garc√≠a, Pilar G√≥mez, Alicia Rubio"/>
    <n v="8"/>
    <s v="Spain"/>
    <s v="Spain"/>
    <n v="1"/>
    <d v="2017-02-15T00:00:00"/>
    <n v="2016"/>
    <x v="5"/>
    <s v="92 min"/>
    <n v="92"/>
    <n v="92"/>
    <n v="57.229187983206074"/>
    <s v=""/>
    <s v="International Movies, Thrillers"/>
    <s v="International Movies"/>
    <s v="International Movies, Thrillers"/>
    <n v="2"/>
  </r>
  <r>
    <n v="5622"/>
    <s v="s5622"/>
    <x v="0"/>
    <s v="Zapped"/>
    <s v="Peter DeLuise"/>
    <s v="Zendaya, Chanelle Peloso, Spencer Boldman, Emilia McCarthy, Adam DiMarco, William Ainscough, Aleks Paunovic, Lucia Walters"/>
    <n v="8"/>
    <s v="Canada"/>
    <s v="Canada, United States"/>
    <n v="2"/>
    <d v="2017-02-01T00:00:00"/>
    <n v="2014"/>
    <x v="0"/>
    <s v="92 min"/>
    <n v="92"/>
    <n v="92"/>
    <n v="57.229187983206074"/>
    <s v=""/>
    <s v="Children &amp; Family Movies, Comedies"/>
    <s v="Children &amp; Family Movies"/>
    <s v="Children &amp; Family Movies, Comedies"/>
    <n v="2"/>
  </r>
  <r>
    <n v="5649"/>
    <s v="s5649"/>
    <x v="0"/>
    <s v="Bee Movie"/>
    <s v="Steve Hickner, Simon J. Smith"/>
    <s v="Jerry Seinfeld, Ren√©e Zellweger, Matthew Broderick, Patrick Warburton, John Goodman, Chris Rock, Kathy Bates, Barry Levinson, Larry King, Ray Liotta"/>
    <n v="10"/>
    <s v="United States"/>
    <s v="United States"/>
    <n v="1"/>
    <d v="2017-01-01T00:00:00"/>
    <n v="2007"/>
    <x v="7"/>
    <s v="92 min"/>
    <n v="92"/>
    <n v="92"/>
    <n v="57.229187983206074"/>
    <s v=""/>
    <s v="Children &amp; Family Movies, Comedies"/>
    <s v="Children &amp; Family Movies"/>
    <s v="Children &amp; Family Movies, Comedies"/>
    <n v="2"/>
  </r>
  <r>
    <n v="5650"/>
    <s v="s5650"/>
    <x v="0"/>
    <s v="Headwinds"/>
    <s v="Jalil Lespert"/>
    <s v="Beno√Æt Magimel, Isabelle Carr√©, Antoine Dul√©ry, Ramzy B√©dia, Bouli Lanners, Marie-Ange Casta, Daniel Duval, Lubna Azabal, Aurore Cl√©ment, Audrey Tautou"/>
    <n v="10"/>
    <s v="France"/>
    <s v="France, Belgium"/>
    <n v="2"/>
    <d v="2017-01-01T00:00:00"/>
    <n v="2011"/>
    <x v="5"/>
    <s v="92 min"/>
    <n v="92"/>
    <n v="92"/>
    <n v="57.229187983206074"/>
    <s v=""/>
    <s v="Dramas, Independent Movies, International Movies"/>
    <s v="Dramas"/>
    <s v="Dramas, Independent Movies, International Movies"/>
    <n v="3"/>
  </r>
  <r>
    <n v="5703"/>
    <s v="s5703"/>
    <x v="0"/>
    <s v="Rainbow Time"/>
    <s v="Linas Phillips"/>
    <s v="Linas Phillips, Melanie Lynskey, Timm Sharp, Tobin Bell, Jay Duplass, Lauren Weedman, Artemis Pebdani, Reagan Yates, Austin Fryberger"/>
    <n v="9"/>
    <s v="United States"/>
    <s v="United States"/>
    <n v="1"/>
    <d v="2016-12-01T00:00:00"/>
    <n v="2016"/>
    <x v="5"/>
    <s v="92 min"/>
    <n v="92"/>
    <n v="92"/>
    <n v="57.229187983206074"/>
    <s v=""/>
    <s v="Comedies, Dramas, Independent Movies"/>
    <s v="Comedies"/>
    <s v="Comedies, Dramas, Independent Movies"/>
    <n v="3"/>
  </r>
  <r>
    <n v="5707"/>
    <s v="s5707"/>
    <x v="0"/>
    <s v="Beauties of the Night"/>
    <s v="Mar√≠a Jose Cuevas"/>
    <s v="Olga Breeskin, Lyn May, Rossy Mendoza, Wanda Seux, Princesa Yamal"/>
    <n v="5"/>
    <s v="Mexico"/>
    <s v="Mexico"/>
    <n v="1"/>
    <d v="2016-11-25T00:00:00"/>
    <n v="2016"/>
    <x v="5"/>
    <s v="92 min"/>
    <n v="92"/>
    <n v="92"/>
    <n v="57.229187983206074"/>
    <s v=""/>
    <s v="Documentaries, International Movies"/>
    <s v="Documentaries"/>
    <s v="Documentaries, International Movies"/>
    <n v="2"/>
  </r>
  <r>
    <n v="5737"/>
    <s v="s5737"/>
    <x v="0"/>
    <s v="Pup Star"/>
    <s v="Robert Vince"/>
    <s v="Makenzie Moss, Jed Rees, David DeLuise, Carla Jimenez, Tom Everett Scott, Diedrich Bader, George Newbern, Bonnie Somerville, John Ratzenberger"/>
    <n v="9"/>
    <s v="Canada"/>
    <s v="Canada"/>
    <n v="1"/>
    <d v="2016-10-29T00:00:00"/>
    <n v="2016"/>
    <x v="3"/>
    <s v="92 min"/>
    <n v="92"/>
    <n v="92"/>
    <n v="57.229187983206074"/>
    <s v=""/>
    <s v="Children &amp; Family Movies, Comedies"/>
    <s v="Children &amp; Family Movies"/>
    <s v="Children &amp; Family Movies, Comedies"/>
    <n v="2"/>
  </r>
  <r>
    <n v="5780"/>
    <s v="s5780"/>
    <x v="0"/>
    <s v="Unchained: The Untold Story of Freestyle Motocross"/>
    <s v="Paul Taublieb, Jon Freeman"/>
    <s v="Josh Brolin"/>
    <n v="1"/>
    <s v="United States"/>
    <s v="United States"/>
    <n v="1"/>
    <d v="2016-10-01T00:00:00"/>
    <n v="2016"/>
    <x v="5"/>
    <s v="92 min"/>
    <n v="92"/>
    <n v="92"/>
    <n v="57.229187983206074"/>
    <s v=""/>
    <s v="Documentaries, Sports Movies"/>
    <s v="Documentaries"/>
    <s v="Documentaries, Sports Movies"/>
    <n v="2"/>
  </r>
  <r>
    <n v="5783"/>
    <s v="s5783"/>
    <x v="0"/>
    <s v="Amanda Knox"/>
    <s v="Rod Blackhurst, Brian McGinn"/>
    <m/>
    <n v="0"/>
    <s v="Denmark"/>
    <s v="Denmark, United States"/>
    <n v="2"/>
    <d v="2016-09-30T00:00:00"/>
    <n v="2016"/>
    <x v="5"/>
    <s v="92 min"/>
    <n v="92"/>
    <n v="92"/>
    <n v="57.229187983206074"/>
    <s v=""/>
    <s v="Documentaries"/>
    <s v="Documentaries"/>
    <s v="Documentaries"/>
    <n v="1"/>
  </r>
  <r>
    <n v="5810"/>
    <s v="s5810"/>
    <x v="0"/>
    <s v="XOXO"/>
    <s v="Christopher Louie"/>
    <s v="Sarah Hyland, Graham Phillips, Chris D'Elia, Hayley Kiyoko, Brett DelBuono, Ryan Hansen, Ian Anthony Dale, Ione Skye, Colin Woodell, LaMonica Garrett, Brianne Howey"/>
    <n v="11"/>
    <s v="United States"/>
    <s v="United States"/>
    <n v="1"/>
    <d v="2016-08-26T00:00:00"/>
    <n v="2016"/>
    <x v="5"/>
    <s v="92 min"/>
    <n v="92"/>
    <n v="92"/>
    <n v="57.229187983206074"/>
    <s v=""/>
    <s v="Dramas, Music &amp; Musicals"/>
    <s v="Dramas"/>
    <s v="Dramas, Music &amp; Musicals"/>
    <n v="2"/>
  </r>
  <r>
    <n v="5873"/>
    <s v="s5873"/>
    <x v="0"/>
    <s v="Ricardo O'Farrill Abrazo Genial"/>
    <s v="Ra√∫l Campos, Jan Suter"/>
    <s v="Ricardo O'Farrill"/>
    <n v="1"/>
    <s v="Mexico"/>
    <s v="Mexico"/>
    <n v="1"/>
    <d v="2016-01-22T00:00:00"/>
    <n v="2016"/>
    <x v="5"/>
    <s v="92 min"/>
    <n v="92"/>
    <n v="92"/>
    <n v="57.229187983206074"/>
    <s v=""/>
    <s v="Stand-Up Comedy"/>
    <s v="Stand-Up Comedy"/>
    <s v="Stand-Up Comedy"/>
    <n v="1"/>
  </r>
  <r>
    <n v="5902"/>
    <s v="s5902"/>
    <x v="0"/>
    <s v="Tig"/>
    <s v="Kristina Goolsby, Ashley York"/>
    <s v="Tig Notaro"/>
    <n v="1"/>
    <s v="United States"/>
    <s v="United States"/>
    <n v="1"/>
    <d v="2015-07-17T00:00:00"/>
    <n v="2015"/>
    <x v="1"/>
    <s v="92 min"/>
    <n v="92"/>
    <n v="92"/>
    <n v="57.229187983206074"/>
    <s v=""/>
    <s v="Documentaries, Stand-Up Comedy"/>
    <s v="Documentaries"/>
    <s v="Documentaries, Stand-Up Comedy"/>
    <n v="2"/>
  </r>
  <r>
    <n v="5905"/>
    <s v="s5905"/>
    <x v="0"/>
    <s v="Chris Tucker Live"/>
    <s v="Phil Joanou"/>
    <s v="Chris Tucker"/>
    <n v="1"/>
    <s v="United States"/>
    <s v="United States"/>
    <n v="1"/>
    <d v="2015-07-10T00:00:00"/>
    <n v="2015"/>
    <x v="5"/>
    <s v="92 min"/>
    <n v="92"/>
    <n v="92"/>
    <n v="57.229187983206074"/>
    <s v=""/>
    <s v="Stand-Up Comedy"/>
    <s v="Stand-Up Comedy"/>
    <s v="Stand-Up Comedy"/>
    <n v="1"/>
  </r>
  <r>
    <n v="5908"/>
    <s v="s5908"/>
    <x v="0"/>
    <s v="Advantageous"/>
    <s v="Jennifer Phang"/>
    <s v="Jacqueline Kim, James Urbaniak, Freya Adams, Ken Jeong, Jennifer Ehle, Samantha Kim, Troi Zee, Olivia Horton, Jennifer Ikeda, Mercedes Griffeth"/>
    <n v="10"/>
    <s v="United States"/>
    <s v="United States"/>
    <n v="1"/>
    <d v="2015-06-23T00:00:00"/>
    <n v="2015"/>
    <x v="5"/>
    <s v="92 min"/>
    <n v="92"/>
    <n v="92"/>
    <n v="57.229187983206074"/>
    <s v=""/>
    <s v="Dramas, Independent Movies, Sci-Fi &amp; Fantasy"/>
    <s v="Dramas"/>
    <s v="Dramas, Independent Movies, Sci-Fi &amp; Fantasy"/>
    <n v="3"/>
  </r>
  <r>
    <n v="6009"/>
    <s v="s6009"/>
    <x v="0"/>
    <s v="3 Generations"/>
    <s v="Gaby Dellal"/>
    <s v="Elle Fanning, Naomi Watts, Susan Sarandon, Tate Donovan, Linda Emond, Jordan Carlos, Sam Trammell, Maria Dizzia, Tessa Albertson"/>
    <n v="9"/>
    <s v="United States"/>
    <s v="United States"/>
    <n v="1"/>
    <d v="2017-08-28T00:00:00"/>
    <n v="2015"/>
    <x v="2"/>
    <s v="92 min"/>
    <n v="92"/>
    <n v="92"/>
    <n v="57.229187983206074"/>
    <s v=""/>
    <s v="Dramas, LGBTQ Movies"/>
    <s v="Dramas"/>
    <s v="Dramas, LGBTQ Movies"/>
    <n v="2"/>
  </r>
  <r>
    <n v="6042"/>
    <s v="s6042"/>
    <x v="0"/>
    <s v="A Holiday Engagement"/>
    <s v="Jim Fall"/>
    <s v="Bonnie Somerville, Shelley Long, Jordan Bridges, Sam McMurray, Haylie Duff, Sam Horrigan, Carrie Wiita, Chris McKenna, Edi Patterson, Jennifer Elise Cox"/>
    <n v="10"/>
    <s v="United States"/>
    <s v="United States"/>
    <n v="1"/>
    <d v="2019-11-04T00:00:00"/>
    <n v="2011"/>
    <x v="4"/>
    <s v="92 min"/>
    <n v="92"/>
    <n v="92"/>
    <n v="57.229187983206074"/>
    <s v=""/>
    <s v="Children &amp; Family Movies, Comedies, Romantic Movies"/>
    <s v="Children &amp; Family Movies"/>
    <s v="Children &amp; Family Movies, Comedies, Romantic Movies"/>
    <n v="3"/>
  </r>
  <r>
    <n v="6052"/>
    <s v="s6052"/>
    <x v="0"/>
    <s v="A Patch of Fog"/>
    <s v="Michael Lennox"/>
    <s v="Stephen Graham, Conleth Hill, Lara Pulver, Arsher Ali, Stuart Graham, Ian McElhinney"/>
    <n v="6"/>
    <s v="United Kingdom"/>
    <s v="United Kingdom"/>
    <n v="1"/>
    <d v="2017-04-15T00:00:00"/>
    <n v="2015"/>
    <x v="5"/>
    <s v="92 min"/>
    <n v="92"/>
    <n v="92"/>
    <n v="57.229187983206074"/>
    <s v=""/>
    <s v="Dramas, Thrillers"/>
    <s v="Dramas"/>
    <s v="Dramas, Thrillers"/>
    <n v="2"/>
  </r>
  <r>
    <n v="6062"/>
    <s v="s6062"/>
    <x v="0"/>
    <s v="A Thousand Words"/>
    <s v="Brian Robbins"/>
    <s v="Eddie Murphy, Kerry Washington, Cliff Curtis, Clark Duke, Allison Janney, Ruby Dee, John Witherspoon, Jack McBrayer"/>
    <n v="8"/>
    <s v="United States"/>
    <s v="United States"/>
    <n v="1"/>
    <d v="2020-07-01T00:00:00"/>
    <n v="2012"/>
    <x v="2"/>
    <s v="92 min"/>
    <n v="92"/>
    <n v="92"/>
    <n v="57.229187983206074"/>
    <s v=""/>
    <s v="Comedies"/>
    <s v="Comedies"/>
    <s v="Comedies"/>
    <n v="1"/>
  </r>
  <r>
    <n v="6100"/>
    <s v="s6100"/>
    <x v="0"/>
    <s v="Agatha and the Truth of Murder"/>
    <s v="Terry Loane"/>
    <s v="Ruth Bradley, Pippa Haywood, Dean Andrews, Bebe Cave, Blake Harrison, Tim McInnerny, Ralph Ineson, Michael McElhatton"/>
    <n v="8"/>
    <s v="United Kingdom"/>
    <s v="United Kingdom"/>
    <n v="1"/>
    <d v="2019-01-31T00:00:00"/>
    <n v="2018"/>
    <x v="5"/>
    <s v="92 min"/>
    <n v="92"/>
    <n v="92"/>
    <n v="57.229187983206074"/>
    <s v=""/>
    <s v="Dramas"/>
    <s v="Dramas"/>
    <s v="Dramas"/>
    <n v="1"/>
  </r>
  <r>
    <n v="6119"/>
    <s v="s6119"/>
    <x v="0"/>
    <s v="All Hallows' Eve"/>
    <s v="Charlie Vaughn"/>
    <s v="Lexi Giovagnoli, Ashley Argota, John DeLuca, Diane Salinger, Martin Klebba, Tracey Gold, Dee Wallace, Pilot Paisley-Rose, Daniel Cooksley, Vincent Giovagnoli, Dillon Cavitt"/>
    <n v="11"/>
    <s v="United States"/>
    <s v="United States"/>
    <n v="1"/>
    <d v="2017-08-01T00:00:00"/>
    <n v="2016"/>
    <x v="4"/>
    <s v="92 min"/>
    <n v="92"/>
    <n v="92"/>
    <n v="57.229187983206074"/>
    <s v=""/>
    <s v="Children &amp; Family Movies, Independent Movies"/>
    <s v="Children &amp; Family Movies"/>
    <s v="Children &amp; Family Movies, Independent Movies"/>
    <n v="2"/>
  </r>
  <r>
    <n v="6130"/>
    <s v="s6130"/>
    <x v="0"/>
    <s v="Amar Akbar &amp; Tony"/>
    <s v="Atul Malhotra"/>
    <s v="Rez Kempton, Sam Vincenti, Martin Delaney, Karen David, Laura Aikman, Goldy Notay, Meera Syal, Nina Wadia, Tanveer Ghani, Amrita Acharia"/>
    <n v="10"/>
    <s v="United Kingdom"/>
    <s v="United Kingdom"/>
    <n v="1"/>
    <d v="2017-06-20T00:00:00"/>
    <n v="2015"/>
    <x v="5"/>
    <s v="92 min"/>
    <n v="92"/>
    <n v="92"/>
    <n v="57.229187983206074"/>
    <s v=""/>
    <s v="Comedies, Dramas, International Movies"/>
    <s v="Comedies"/>
    <s v="Comedies, Dramas, International Movies"/>
    <n v="3"/>
  </r>
  <r>
    <n v="6170"/>
    <s v="s6170"/>
    <x v="0"/>
    <s v="Annabelle Hooper and the Ghosts of Nantucket"/>
    <s v="Paul Serafini"/>
    <s v="Bailee Madison, Robert Capron, Rachel Resheff, Mavrick Moreno, Whitney Goin, Gary Weeks, Juliana Harkavy, Kevin B. McGlynn, Jamison Stern, Mia Matthews, Bianca Matthews"/>
    <n v="11"/>
    <s v="United States"/>
    <s v="United States"/>
    <n v="1"/>
    <d v="2017-08-01T00:00:00"/>
    <n v="2016"/>
    <x v="6"/>
    <s v="92 min"/>
    <n v="92"/>
    <n v="92"/>
    <n v="57.229187983206074"/>
    <s v=""/>
    <s v="Children &amp; Family Movies"/>
    <s v="Children &amp; Family Movies"/>
    <s v="Children &amp; Family Movies"/>
    <n v="1"/>
  </r>
  <r>
    <n v="6209"/>
    <s v="s6209"/>
    <x v="0"/>
    <s v="Backcountry"/>
    <s v="Adam MacDonald"/>
    <s v="Missy Peregrym, Jeff Roop, Eric Balfour, Nicholas Campbell"/>
    <n v="4"/>
    <s v="Canada"/>
    <s v="Canada"/>
    <n v="1"/>
    <d v="2017-03-30T00:00:00"/>
    <n v="2014"/>
    <x v="11"/>
    <s v="92 min"/>
    <n v="92"/>
    <n v="92"/>
    <n v="57.229187983206074"/>
    <s v=""/>
    <s v="Horror Movies, Independent Movies, Thrillers"/>
    <s v="Horror Movies"/>
    <s v="Horror Movies, Independent Movies, Thrillers"/>
    <n v="3"/>
  </r>
  <r>
    <n v="6354"/>
    <s v="s6354"/>
    <x v="0"/>
    <s v="Bokeh"/>
    <s v="Geoffrey Orthwein, Andrew Sullivan"/>
    <s v="Maika Monroe, Matt O'Leary, Arnar J√≥nsson, Gunnar Helgason, Berglind R√≥s Sigur√∞ard√≥ttir"/>
    <n v="5"/>
    <s v="United States"/>
    <s v="United States, Iceland"/>
    <n v="2"/>
    <d v="2017-06-22T00:00:00"/>
    <n v="2017"/>
    <x v="1"/>
    <s v="92 min"/>
    <n v="92"/>
    <n v="92"/>
    <n v="57.229187983206074"/>
    <s v=""/>
    <s v="Dramas, Independent Movies, Sci-Fi &amp; Fantasy"/>
    <s v="Dramas"/>
    <s v="Dramas, Independent Movies, Sci-Fi &amp; Fantasy"/>
    <n v="3"/>
  </r>
  <r>
    <n v="6373"/>
    <s v="s6373"/>
    <x v="0"/>
    <s v="Brave New Jersey"/>
    <s v="Jody Lambert"/>
    <s v="Tony Hale, Anna Camp, Sam Jaeger, Heather Burns, Dan Bakkedahl, Raymond J. Barry, Erika Alexander, Mel Rodriguez, Evan Jonigkeit, Grace Kaufman"/>
    <n v="10"/>
    <s v="United States"/>
    <s v="United States"/>
    <n v="1"/>
    <d v="2017-12-15T00:00:00"/>
    <n v="2016"/>
    <x v="5"/>
    <s v="92 min"/>
    <n v="92"/>
    <n v="92"/>
    <n v="57.229187983206074"/>
    <s v=""/>
    <s v="Comedies, Independent Movies"/>
    <s v="Comedies"/>
    <s v="Comedies, Independent Movies"/>
    <n v="2"/>
  </r>
  <r>
    <n v="6420"/>
    <s v="s6420"/>
    <x v="0"/>
    <s v="Cardboard Gangsters"/>
    <s v="Mark O'Connor"/>
    <s v="John Connors, Fionn Walton, Kierston Wareing, Paul Alwright, Ryan Lincoln, Jimmy Smallhorne, Toni O'Rourke, Fionna Hewitt-Twamley, Stephen Clinch, Ciaran McCabe"/>
    <n v="10"/>
    <s v="Ireland"/>
    <s v="Ireland"/>
    <n v="1"/>
    <d v="2018-09-15T00:00:00"/>
    <n v="2016"/>
    <x v="5"/>
    <s v="92 min"/>
    <n v="92"/>
    <n v="92"/>
    <n v="57.229187983206074"/>
    <s v=""/>
    <s v="Dramas, International Movies"/>
    <s v="Dramas"/>
    <s v="Dramas, International Movies"/>
    <n v="2"/>
  </r>
  <r>
    <n v="6522"/>
    <s v="s6522"/>
    <x v="0"/>
    <s v="Command and Control"/>
    <s v="Robert Kenner"/>
    <m/>
    <n v="0"/>
    <s v="United States"/>
    <s v="United States"/>
    <n v="1"/>
    <d v="2017-05-15T00:00:00"/>
    <n v="2017"/>
    <x v="6"/>
    <s v="92 min"/>
    <n v="92"/>
    <n v="92"/>
    <n v="57.229187983206074"/>
    <s v=""/>
    <s v="Documentaries"/>
    <s v="Documentaries"/>
    <s v="Documentaries"/>
    <n v="1"/>
  </r>
  <r>
    <n v="6583"/>
    <s v="s6583"/>
    <x v="0"/>
    <s v="Dear Santa"/>
    <s v="Jason Priestley"/>
    <s v="Amy Acker, David Haydn-Jones, Patrick Creery, Gina Holden, James Dugan, Margherita Donato, Brooklynn Proulx, James D. Hopkin, Bob Irvine"/>
    <n v="9"/>
    <s v="Canada"/>
    <s v="Canada"/>
    <n v="1"/>
    <d v="2019-11-04T00:00:00"/>
    <n v="2011"/>
    <x v="6"/>
    <s v="92 min"/>
    <n v="92"/>
    <n v="92"/>
    <n v="57.229187983206074"/>
    <s v=""/>
    <s v="Comedies, Romantic Movies"/>
    <s v="Comedies"/>
    <s v="Comedies, Romantic Movies"/>
    <n v="2"/>
  </r>
  <r>
    <n v="6633"/>
    <s v="s6633"/>
    <x v="0"/>
    <s v="Don't Think Twice"/>
    <s v="Mike Birbiglia"/>
    <s v="Keegan-Michael Key, Gillian Jacobs, Mike Birbiglia, Kate Micucci, Chris Gethard, Richard Masur, Tami Sagher, Erin Darke"/>
    <n v="8"/>
    <s v="United States"/>
    <s v="United States"/>
    <n v="1"/>
    <d v="2017-05-01T00:00:00"/>
    <n v="2016"/>
    <x v="12"/>
    <s v="92 min"/>
    <n v="92"/>
    <n v="92"/>
    <n v="57.229187983206074"/>
    <s v=""/>
    <s v="Comedies, Dramas, Independent Movies"/>
    <s v="Comedies"/>
    <s v="Comedies, Dramas, Independent Movies"/>
    <n v="3"/>
  </r>
  <r>
    <n v="6649"/>
    <s v="s6649"/>
    <x v="0"/>
    <s v="Dream Boat"/>
    <s v="Tristan Ferland Milewski"/>
    <m/>
    <n v="0"/>
    <s v="Germany"/>
    <s v="Germany"/>
    <n v="1"/>
    <d v="2017-12-01T00:00:00"/>
    <n v="2017"/>
    <x v="5"/>
    <s v="92 min"/>
    <n v="92"/>
    <n v="92"/>
    <n v="57.229187983206074"/>
    <s v=""/>
    <s v="Documentaries, International Movies, LGBTQ Movies"/>
    <s v="Documentaries"/>
    <s v="Documentaries, International Movies, LGBTQ Movies"/>
    <n v="3"/>
  </r>
  <r>
    <n v="6663"/>
    <s v="s6663"/>
    <x v="0"/>
    <s v="Easy A"/>
    <s v="Will Gluck"/>
    <s v="Emma Stone, Penn Badgley, Amanda Bynes, Dan Byrd, Thomas Haden Church, Patricia Clarkson, Cam Gigandet, Lisa Kudrow, Malcolm McDowell, Aly Michalka"/>
    <n v="10"/>
    <s v="United States"/>
    <s v="United States"/>
    <n v="1"/>
    <d v="2020-11-01T00:00:00"/>
    <n v="2010"/>
    <x v="2"/>
    <s v="92 min"/>
    <n v="92"/>
    <n v="92"/>
    <n v="57.229187983206074"/>
    <s v=""/>
    <s v="Comedies, Romantic Movies"/>
    <s v="Comedies"/>
    <s v="Comedies, Romantic Movies"/>
    <n v="2"/>
  </r>
  <r>
    <n v="6685"/>
    <s v="s6685"/>
    <x v="0"/>
    <s v="Elles √©taient en guerre 1939-1945"/>
    <s v="Hugues Nancy, Fabien Beziat"/>
    <m/>
    <n v="0"/>
    <m/>
    <m/>
    <n v="0"/>
    <d v="2018-03-01T00:00:00"/>
    <n v="2015"/>
    <x v="5"/>
    <s v="92 min"/>
    <n v="92"/>
    <n v="92"/>
    <n v="57.229187983206074"/>
    <s v=""/>
    <s v="Documentaries, International Movies"/>
    <s v="Documentaries"/>
    <s v="Documentaries, International Movies"/>
    <n v="2"/>
  </r>
  <r>
    <n v="6730"/>
    <s v="s6730"/>
    <x v="0"/>
    <s v="F the Prom"/>
    <s v="Benny Fine"/>
    <s v="Cameron Palatas, Richard Karn, Cheri Oteri, Danielle Campbell, Nicholle Tom, Joel Courtney, Luke Bilyk"/>
    <n v="7"/>
    <s v="United States"/>
    <s v="United States"/>
    <n v="1"/>
    <d v="2018-03-05T00:00:00"/>
    <n v="2017"/>
    <x v="5"/>
    <s v="92 min"/>
    <n v="92"/>
    <n v="92"/>
    <n v="57.229187983206074"/>
    <s v=""/>
    <s v="Comedies, Romantic Movies"/>
    <s v="Comedies"/>
    <s v="Comedies, Romantic Movies"/>
    <n v="2"/>
  </r>
  <r>
    <n v="6750"/>
    <s v="s6750"/>
    <x v="0"/>
    <s v="Figures of Speech"/>
    <s v="Ari Levinson"/>
    <s v="Chris Pine"/>
    <n v="1"/>
    <s v="United States"/>
    <s v="United States"/>
    <n v="1"/>
    <d v="2016-12-21T00:00:00"/>
    <n v="2016"/>
    <x v="6"/>
    <s v="92 min"/>
    <n v="92"/>
    <n v="92"/>
    <n v="57.229187983206074"/>
    <s v=""/>
    <s v="Documentaries"/>
    <s v="Documentaries"/>
    <s v="Documentaries"/>
    <n v="1"/>
  </r>
  <r>
    <n v="6778"/>
    <s v="s6778"/>
    <x v="0"/>
    <s v="For Grace"/>
    <s v="Mark Helenowski, Kevin Pang"/>
    <m/>
    <n v="0"/>
    <s v="United States"/>
    <s v="United States"/>
    <n v="1"/>
    <d v="2016-03-02T00:00:00"/>
    <n v="2015"/>
    <x v="6"/>
    <s v="92 min"/>
    <n v="92"/>
    <n v="92"/>
    <n v="57.229187983206074"/>
    <s v=""/>
    <s v="Documentaries"/>
    <s v="Documentaries"/>
    <s v="Documentaries"/>
    <n v="1"/>
  </r>
  <r>
    <n v="6806"/>
    <s v="s6806"/>
    <x v="0"/>
    <s v="Friend Request"/>
    <s v="Simon Verhoeven"/>
    <s v="Alycia Debnam-Carey, William Moseley, Connor Paolo, Brit Morgan, Brooke Markham, Sean Marquette, Liesl Ahlers, Shashawnee Hall, Susan Danford"/>
    <n v="9"/>
    <s v="Germany"/>
    <s v="Germany"/>
    <n v="1"/>
    <d v="2018-04-18T00:00:00"/>
    <n v="2016"/>
    <x v="12"/>
    <s v="92 min"/>
    <n v="92"/>
    <n v="92"/>
    <n v="57.229187983206074"/>
    <s v=""/>
    <s v="Horror Movies, International Movies"/>
    <s v="Horror Movies"/>
    <s v="Horror Movies, International Movies"/>
    <n v="2"/>
  </r>
  <r>
    <n v="6883"/>
    <s v="s6883"/>
    <x v="0"/>
    <s v="Goon"/>
    <s v="Michael Dowse"/>
    <s v="Seann William Scott, Jay Baruchel, Liev Schreiber, Alison Pill, Marc-Andr√© Grondin, Kim Coates, Eugene Levy, Nicholas Campbell, Richard Clarkin, Jonathan Cherry"/>
    <n v="10"/>
    <s v="United States"/>
    <s v="United States, Canada"/>
    <n v="2"/>
    <d v="2017-08-15T00:00:00"/>
    <n v="2011"/>
    <x v="12"/>
    <s v="92 min"/>
    <n v="92"/>
    <n v="92"/>
    <n v="57.229187983206074"/>
    <s v=""/>
    <s v="Comedies, Sports Movies"/>
    <s v="Comedies"/>
    <s v="Comedies, Sports Movies"/>
    <n v="2"/>
  </r>
  <r>
    <n v="6987"/>
    <s v="s6987"/>
    <x v="0"/>
    <s v="Holy Man 2"/>
    <s v="Note Chern-Yim"/>
    <s v="Apisit Opasaimlikit, Suthep Po-ngam, Phichet Iamchaonaa, Note Chern-Yim"/>
    <n v="4"/>
    <s v="Thailand"/>
    <s v="Thailand"/>
    <n v="1"/>
    <d v="2018-07-30T00:00:00"/>
    <n v="2008"/>
    <x v="1"/>
    <s v="92 min"/>
    <n v="92"/>
    <n v="92"/>
    <n v="57.229187983206074"/>
    <s v=""/>
    <s v="Comedies, Faith &amp; Spirituality, International Movies"/>
    <s v="Comedies"/>
    <s v="Comedies, Faith &amp; Spirituality, International Movies"/>
    <n v="3"/>
  </r>
  <r>
    <n v="7115"/>
    <s v="s7115"/>
    <x v="0"/>
    <s v="Jackpot"/>
    <s v="Dustin Nguyen"/>
    <s v="Chi Tai, Lan Ngoc, Dustin Nguyen, Thu Trang"/>
    <n v="4"/>
    <s v="Vietnam"/>
    <s v="Vietnam"/>
    <n v="1"/>
    <d v="2018-10-06T00:00:00"/>
    <n v="2015"/>
    <x v="1"/>
    <s v="92 min"/>
    <n v="92"/>
    <n v="92"/>
    <n v="57.229187983206074"/>
    <s v=""/>
    <s v="Comedies, Dramas, International Movies"/>
    <s v="Comedies"/>
    <s v="Comedies, Dramas, International Movies"/>
    <n v="3"/>
  </r>
  <r>
    <n v="7217"/>
    <s v="s7217"/>
    <x v="0"/>
    <s v="KL Zombi"/>
    <s v="Woo Ming Jin"/>
    <s v="Zizan Razak, Siti Saleha, Zain Hamid, Izara Aishah, Fadzli Daniel Ali, Usop Wilcha"/>
    <n v="6"/>
    <s v="Malaysia"/>
    <s v="Malaysia"/>
    <n v="1"/>
    <d v="2017-08-21T00:00:00"/>
    <n v="2013"/>
    <x v="1"/>
    <s v="92 min"/>
    <n v="92"/>
    <n v="92"/>
    <n v="57.229187983206074"/>
    <s v=""/>
    <s v="Comedies, Horror Movies, International Movies"/>
    <s v="Comedies"/>
    <s v="Comedies, Horror Movies, International Movies"/>
    <n v="3"/>
  </r>
  <r>
    <n v="7312"/>
    <s v="s7312"/>
    <x v="0"/>
    <s v="Little Dragon Maiden"/>
    <s v="Hua Shan"/>
    <s v="Leslie Cheung, Jing-Jing Yung, Chen Kuan-tai, Leanne Liu, Tanny Tien Ni"/>
    <n v="5"/>
    <s v="Hong Kong"/>
    <s v="Hong Kong"/>
    <n v="1"/>
    <d v="2018-08-01T00:00:00"/>
    <n v="1983"/>
    <x v="1"/>
    <s v="92 min"/>
    <n v="92"/>
    <n v="92"/>
    <n v="57.229187983206074"/>
    <s v=""/>
    <s v="Action &amp; Adventure, International Movies, Romantic Movies"/>
    <s v="Action &amp; Adventure"/>
    <s v="Action &amp; Adventure, International Movies, Romantic Movies"/>
    <n v="3"/>
  </r>
  <r>
    <n v="7342"/>
    <s v="s7342"/>
    <x v="0"/>
    <s v="Losing Sight of Shore"/>
    <s v="Sarah Moshman"/>
    <m/>
    <n v="0"/>
    <s v="United States"/>
    <s v="United States, Australia, Samoa, United Kingdom"/>
    <n v="4"/>
    <d v="2017-05-01T00:00:00"/>
    <n v="2017"/>
    <x v="1"/>
    <s v="92 min"/>
    <n v="92"/>
    <n v="92"/>
    <n v="57.229187983206074"/>
    <s v=""/>
    <s v="Documentaries, Sports Movies"/>
    <s v="Documentaries"/>
    <s v="Documentaries, Sports Movies"/>
    <n v="2"/>
  </r>
  <r>
    <n v="7385"/>
    <s v="s7385"/>
    <x v="0"/>
    <s v="Mahjong Heroes"/>
    <s v="Li Pei-Chuan"/>
    <s v="Patrick Tse, Betty Ting Pei, Hua Yueh, Chin Siu Ho, Lau Hak-Suen, Kwan Hoi-san"/>
    <n v="6"/>
    <s v="Hong Kong"/>
    <s v="Hong Kong"/>
    <n v="1"/>
    <d v="2018-08-16T00:00:00"/>
    <n v="1981"/>
    <x v="6"/>
    <s v="92 min"/>
    <n v="92"/>
    <n v="92"/>
    <n v="57.229187983206074"/>
    <s v=""/>
    <s v="Comedies, International Movies"/>
    <s v="Comedies"/>
    <s v="Comedies, International Movies"/>
    <n v="2"/>
  </r>
  <r>
    <n v="7397"/>
    <s v="s7397"/>
    <x v="0"/>
    <s v="Mango Dreams"/>
    <s v="John Upchurch"/>
    <s v="Ram Gopal Bajaj, Pankaj Tripathi, Sameer Kochhar"/>
    <n v="3"/>
    <s v="United States"/>
    <s v="United States"/>
    <n v="1"/>
    <d v="2018-03-15T00:00:00"/>
    <n v="2016"/>
    <x v="1"/>
    <s v="92 min"/>
    <n v="92"/>
    <n v="92"/>
    <n v="57.229187983206074"/>
    <s v=""/>
    <s v="Dramas, Independent Movies"/>
    <s v="Dramas"/>
    <s v="Dramas, Independent Movies"/>
    <n v="2"/>
  </r>
  <r>
    <n v="7453"/>
    <s v="s7453"/>
    <x v="0"/>
    <s v="Middle School: The Worst Years of My Life"/>
    <s v="Steve Carr"/>
    <s v="Griffin Gluck, Lauren Graham, Rob Riggle, Thomas Barbusca, Andrew Daly, Adam Pally, Retta, Efren Ramirez, Isabela Moner, Alexa Nisenson, Jacob Hopkins"/>
    <n v="11"/>
    <s v="United States"/>
    <s v="United States, Cambodia"/>
    <n v="2"/>
    <d v="2019-03-03T00:00:00"/>
    <n v="2016"/>
    <x v="7"/>
    <s v="92 min"/>
    <n v="92"/>
    <n v="92"/>
    <n v="57.229187983206074"/>
    <s v=""/>
    <s v="Children &amp; Family Movies, Comedies"/>
    <s v="Children &amp; Family Movies"/>
    <s v="Children &amp; Family Movies, Comedies"/>
    <n v="2"/>
  </r>
  <r>
    <n v="7477"/>
    <s v="s7477"/>
    <x v="0"/>
    <s v="Mohawk"/>
    <s v="Ted Geoghegan"/>
    <s v="Kaniehtiio Horn, Eamon Farren, Justin Rain, Ezra Buzzington, Noah Segan, Ian Colletti, Robert Longstreet, Jon Huber, Jack Gwaltney, Sheri Foster, David La Haye"/>
    <n v="11"/>
    <s v="United States"/>
    <s v="United States"/>
    <n v="1"/>
    <d v="2018-06-30T00:00:00"/>
    <n v="2017"/>
    <x v="5"/>
    <s v="92 min"/>
    <n v="92"/>
    <n v="92"/>
    <n v="57.229187983206074"/>
    <s v=""/>
    <s v="Action &amp; Adventure, Horror Movies, Independent Movies"/>
    <s v="Action &amp; Adventure"/>
    <s v="Action &amp; Adventure, Horror Movies, Independent Movies"/>
    <n v="3"/>
  </r>
  <r>
    <n v="7554"/>
    <s v="s7554"/>
    <x v="0"/>
    <s v="Nacho Libre"/>
    <s v="Jared Hess"/>
    <s v="Jack Black, Ana de la Reguera, H√©ctor Jim√©nez, Darius Rose, Moises Arias, Diego Eduardo Gomez, Carlos Maycotte, Richard Montoya, Cesar Gonzalez, Rafael Montalvo"/>
    <n v="10"/>
    <s v="United States"/>
    <s v="United States, Mexico"/>
    <n v="2"/>
    <d v="2019-11-01T00:00:00"/>
    <n v="2006"/>
    <x v="7"/>
    <s v="92 min"/>
    <n v="92"/>
    <n v="92"/>
    <n v="57.229187983206074"/>
    <s v=""/>
    <s v="Comedies, Sports Movies"/>
    <s v="Comedies"/>
    <s v="Comedies, Sports Movies"/>
    <n v="2"/>
  </r>
  <r>
    <n v="7562"/>
    <s v="s7562"/>
    <x v="0"/>
    <s v="National Bird"/>
    <s v="Sonia Kennebeck"/>
    <m/>
    <n v="0"/>
    <s v="United States"/>
    <s v="United States"/>
    <n v="1"/>
    <d v="2017-05-08T00:00:00"/>
    <n v="2016"/>
    <x v="5"/>
    <s v="92 min"/>
    <n v="92"/>
    <n v="92"/>
    <n v="57.229187983206074"/>
    <s v=""/>
    <s v="Documentaries"/>
    <s v="Documentaries"/>
    <s v="Documentaries"/>
    <n v="1"/>
  </r>
  <r>
    <n v="7596"/>
    <s v="s7596"/>
    <x v="0"/>
    <s v="Norm of the North: Keys to the Kingdom"/>
    <s v="Tim Maltby"/>
    <s v="Andrew Toth, Cole Howard, Maya Kay, Jennifer Cameron, Alan Marriott, Lee Tockar, Brian Drummond"/>
    <n v="7"/>
    <s v="India"/>
    <s v="India, United States"/>
    <n v="2"/>
    <d v="2020-08-21T00:00:00"/>
    <n v="2019"/>
    <x v="6"/>
    <s v="92 min"/>
    <n v="92"/>
    <n v="92"/>
    <n v="57.229187983206074"/>
    <s v=""/>
    <s v="Children &amp; Family Movies"/>
    <s v="Children &amp; Family Movies"/>
    <s v="Children &amp; Family Movies"/>
    <n v="1"/>
  </r>
  <r>
    <n v="7653"/>
    <s v="s7653"/>
    <x v="0"/>
    <s v="On Yoga The Architecture of Peace"/>
    <s v="Heitor Dhalia"/>
    <s v="Michael O‚ÄôNeill"/>
    <n v="1"/>
    <s v="Brazil"/>
    <s v="Brazil, India, China, United States"/>
    <n v="4"/>
    <d v="2018-01-10T00:00:00"/>
    <n v="2017"/>
    <x v="1"/>
    <s v="92 min"/>
    <n v="92"/>
    <n v="92"/>
    <n v="57.229187983206074"/>
    <s v=""/>
    <s v="Documentaries, Faith &amp; Spirituality"/>
    <s v="Documentaries"/>
    <s v="Documentaries, Faith &amp; Spirituality"/>
    <n v="2"/>
  </r>
  <r>
    <n v="7662"/>
    <s v="s7662"/>
    <x v="0"/>
    <s v="One Direction: This Is Us"/>
    <s v="Morgan Spurlock"/>
    <s v="Harry Styles, Niall Horan, Zayn Malik, Louis Tomlinson, Liam Payne"/>
    <n v="5"/>
    <s v="United States"/>
    <s v="United States"/>
    <n v="1"/>
    <d v="2019-10-01T00:00:00"/>
    <n v="2013"/>
    <x v="7"/>
    <s v="92 min"/>
    <n v="92"/>
    <n v="92"/>
    <n v="57.229187983206074"/>
    <s v=""/>
    <s v="Documentaries, Music &amp; Musicals"/>
    <s v="Documentaries"/>
    <s v="Documentaries, Music &amp; Musicals"/>
    <n v="2"/>
  </r>
  <r>
    <n v="7664"/>
    <s v="s7664"/>
    <x v="0"/>
    <s v="One Last Thing"/>
    <s v="Tim Rouhana"/>
    <s v="Wendell Pierce, Jurnee Smollett-Bell, Joanne Froggatt, April Billingsley, Elizabeth Ludlow, David Kronawitter, Adora Dei, Eric Mendenhall, Ed Amatrudo, Kate Kovach"/>
    <n v="10"/>
    <s v="United States"/>
    <s v="United States"/>
    <n v="1"/>
    <d v="2019-08-25T00:00:00"/>
    <n v="2018"/>
    <x v="5"/>
    <s v="92 min"/>
    <n v="92"/>
    <n v="92"/>
    <n v="57.229187983206074"/>
    <s v=""/>
    <s v="Dramas"/>
    <s v="Dramas"/>
    <s v="Dramas"/>
    <n v="1"/>
  </r>
  <r>
    <n v="7732"/>
    <s v="s7732"/>
    <x v="0"/>
    <s v="Peter and the Farm"/>
    <s v="Tony Stone"/>
    <s v="Peter Dunning"/>
    <n v="1"/>
    <s v="United States"/>
    <s v="United States"/>
    <n v="1"/>
    <d v="2017-03-09T00:00:00"/>
    <n v="2016"/>
    <x v="5"/>
    <s v="92 min"/>
    <n v="92"/>
    <n v="92"/>
    <n v="57.229187983206074"/>
    <s v=""/>
    <s v="Documentaries"/>
    <s v="Documentaries"/>
    <s v="Documentaries"/>
    <n v="1"/>
  </r>
  <r>
    <n v="7743"/>
    <s v="s7743"/>
    <x v="0"/>
    <s v="Pimpal"/>
    <s v="Gajendra Ahire"/>
    <s v="Dilip Prabhavalkar, Priya Bapat, Kishore Kadam, Vrinda Gajendra, Alok Rajwade, Sakhi Gokhale"/>
    <n v="6"/>
    <s v="India"/>
    <s v="India"/>
    <n v="1"/>
    <d v="2018-11-15T00:00:00"/>
    <n v="2017"/>
    <x v="6"/>
    <s v="92 min"/>
    <n v="92"/>
    <n v="92"/>
    <n v="57.229187983206074"/>
    <s v=""/>
    <s v="Dramas, Independent Movies, International Movies"/>
    <s v="Dramas"/>
    <s v="Dramas, Independent Movies, International Movies"/>
    <n v="3"/>
  </r>
  <r>
    <n v="7754"/>
    <s v="s7754"/>
    <x v="0"/>
    <s v="Playing Hard"/>
    <s v="Jean-Simon Chartier"/>
    <m/>
    <n v="0"/>
    <s v="Canada"/>
    <s v="Canada, United States"/>
    <n v="2"/>
    <d v="2019-04-05T00:00:00"/>
    <n v="2018"/>
    <x v="5"/>
    <s v="92 min"/>
    <n v="92"/>
    <n v="92"/>
    <n v="57.229187983206074"/>
    <s v=""/>
    <s v="Documentaries, International Movies"/>
    <s v="Documentaries"/>
    <s v="Documentaries, International Movies"/>
    <n v="2"/>
  </r>
  <r>
    <n v="7878"/>
    <s v="s7878"/>
    <x v="0"/>
    <s v="Robin Hood: The Rebellion"/>
    <s v="Nicholas Winter"/>
    <s v="Ben Freeman, James Oliver Wheatley, Marie Everett, Jamie Kenna, James Groom, James G. Nunn, Martyn Ford, Gareth David-Lloyd, Brian Blessed, Kristian Nairn"/>
    <n v="10"/>
    <s v="United Kingdom"/>
    <s v="United Kingdom"/>
    <n v="1"/>
    <d v="2019-05-01T00:00:00"/>
    <n v="2018"/>
    <x v="1"/>
    <s v="92 min"/>
    <n v="92"/>
    <n v="92"/>
    <n v="57.229187983206074"/>
    <s v=""/>
    <s v="Action &amp; Adventure, Independent Movies, International Movies"/>
    <s v="Action &amp; Adventure"/>
    <s v="Action &amp; Adventure, Independent Movies, International Movies"/>
    <n v="3"/>
  </r>
  <r>
    <n v="7883"/>
    <s v="s7883"/>
    <x v="0"/>
    <s v="Rocky IV"/>
    <s v="Sylvester Stallone"/>
    <s v="Sylvester Stallone, Talia Shire, Burt Young, Carl Weathers, Dolph Lundgren, Brigitte Nielsen, Tony Burton, Michael Pataki"/>
    <n v="8"/>
    <s v="United States"/>
    <s v="United States"/>
    <n v="1"/>
    <d v="2019-08-01T00:00:00"/>
    <n v="1985"/>
    <x v="7"/>
    <s v="92 min"/>
    <n v="92"/>
    <n v="92"/>
    <n v="57.229187983206074"/>
    <s v=""/>
    <s v="Dramas, Sports Movies"/>
    <s v="Dramas"/>
    <s v="Dramas, Sports Movies"/>
    <n v="2"/>
  </r>
  <r>
    <n v="7900"/>
    <s v="s7900"/>
    <x v="0"/>
    <s v="Rumble"/>
    <s v="R. Ellis Frazier"/>
    <s v="Gary Daniels, Luis Gatica, Sissi Fleitas, Eddie J. Fernandez, Fabi√°n L√≥pez, Justin Nesbitt, Pedro Rodman Rodriguez"/>
    <n v="7"/>
    <s v="Mexico"/>
    <s v="Mexico"/>
    <n v="1"/>
    <d v="2017-09-15T00:00:00"/>
    <n v="2016"/>
    <x v="5"/>
    <s v="92 min"/>
    <n v="92"/>
    <n v="92"/>
    <n v="57.229187983206074"/>
    <s v=""/>
    <s v="Action &amp; Adventure, Independent Movies"/>
    <s v="Action &amp; Adventure"/>
    <s v="Action &amp; Adventure, Independent Movies"/>
    <n v="2"/>
  </r>
  <r>
    <n v="7998"/>
    <s v="s7998"/>
    <x v="0"/>
    <s v="Shark Busters"/>
    <s v="Herman Yau"/>
    <s v="Danny Lee, Hui Siu-Hung, Lam Suet, Alfred Cheung, Brian Ireland, Ken Lo, Lai Suk-Yin, Yeung Tin-King, Fung Hak-On, Jamie Luk"/>
    <n v="10"/>
    <s v="Hong Kong"/>
    <s v="Hong Kong"/>
    <n v="1"/>
    <d v="2018-08-16T00:00:00"/>
    <n v="2002"/>
    <x v="1"/>
    <s v="92 min"/>
    <n v="92"/>
    <n v="92"/>
    <n v="57.229187983206074"/>
    <s v=""/>
    <s v="Dramas, International Movies"/>
    <s v="Dramas"/>
    <s v="Dramas, International Movies"/>
    <n v="2"/>
  </r>
  <r>
    <n v="8026"/>
    <s v="s8026"/>
    <x v="0"/>
    <s v="Singularity"/>
    <s v="Robert Kouba"/>
    <s v="Julian Schaffner, John Cusack, Jeannine Wacker, Carmen Argenziano, Eileen Grubba, Pavlo Bubryak"/>
    <n v="6"/>
    <s v="Switzerland"/>
    <s v="Switzerland, United States"/>
    <n v="2"/>
    <d v="2018-06-01T00:00:00"/>
    <n v="2017"/>
    <x v="2"/>
    <s v="92 min"/>
    <n v="92"/>
    <n v="92"/>
    <n v="57.229187983206074"/>
    <s v=""/>
    <s v="Action &amp; Adventure, Dramas, Sci-Fi &amp; Fantasy"/>
    <s v="Action &amp; Adventure"/>
    <s v="Action &amp; Adventure, Dramas, Sci-Fi &amp; Fantasy"/>
    <n v="3"/>
  </r>
  <r>
    <n v="8136"/>
    <s v="s8136"/>
    <x v="0"/>
    <s v="Sustainable"/>
    <s v="Matt Wechsler"/>
    <m/>
    <n v="0"/>
    <s v="United States"/>
    <s v="United States"/>
    <n v="1"/>
    <d v="2017-03-01T00:00:00"/>
    <n v="2016"/>
    <x v="4"/>
    <s v="92 min"/>
    <n v="92"/>
    <n v="92"/>
    <n v="57.229187983206074"/>
    <s v=""/>
    <s v="Documentaries"/>
    <s v="Documentaries"/>
    <s v="Documentaries"/>
    <n v="1"/>
  </r>
  <r>
    <n v="8249"/>
    <s v="s8249"/>
    <x v="0"/>
    <s v="The Christmas Project"/>
    <s v="Michael Buster"/>
    <s v="Jacob Buster, Anson Bagley, Grace Hallows, Josh Reid, Cooper Daniel Johnson, Alison Akin Clark, Brian Neal Clark, Evan Clark, Caitlin E.J. Meyer, Gabe White"/>
    <n v="10"/>
    <s v="United States"/>
    <s v="United States"/>
    <n v="1"/>
    <d v="2019-03-01T00:00:00"/>
    <n v="2016"/>
    <x v="6"/>
    <s v="92 min"/>
    <n v="92"/>
    <n v="92"/>
    <n v="57.229187983206074"/>
    <s v=""/>
    <s v="Children &amp; Family Movies, Comedies"/>
    <s v="Children &amp; Family Movies"/>
    <s v="Children &amp; Family Movies, Comedies"/>
    <n v="2"/>
  </r>
  <r>
    <n v="8309"/>
    <s v="s8309"/>
    <x v="0"/>
    <s v="The Force"/>
    <s v="Peter Nicks"/>
    <m/>
    <n v="0"/>
    <s v="United States"/>
    <s v="United States"/>
    <n v="1"/>
    <d v="2018-01-29T00:00:00"/>
    <n v="2017"/>
    <x v="5"/>
    <s v="92 min"/>
    <n v="92"/>
    <n v="92"/>
    <n v="57.229187983206074"/>
    <s v=""/>
    <s v="Documentaries"/>
    <s v="Documentaries"/>
    <s v="Documentaries"/>
    <n v="1"/>
  </r>
  <r>
    <n v="8347"/>
    <s v="s8347"/>
    <x v="0"/>
    <s v="The Holy Man"/>
    <s v="Note Chern-Yim"/>
    <s v="Pongsak Pongsuwan, Note Chern-Yim, Sarawut Phumthong, Savika Chaiyadej, Somlek Sakdikul, Petchtai Wongkamlao"/>
    <n v="6"/>
    <s v="Thailand"/>
    <s v="Thailand"/>
    <n v="1"/>
    <d v="2018-07-25T00:00:00"/>
    <n v="2005"/>
    <x v="1"/>
    <s v="92 min"/>
    <n v="92"/>
    <n v="92"/>
    <n v="57.229187983206074"/>
    <s v=""/>
    <s v="Comedies, Faith &amp; Spirituality, International Movies"/>
    <s v="Comedies"/>
    <s v="Comedies, Faith &amp; Spirituality, International Movies"/>
    <n v="3"/>
  </r>
  <r>
    <n v="8485"/>
    <s v="s8485"/>
    <x v="0"/>
    <s v="The Rift: The Dark Side of the Moon"/>
    <s v="Dejan Zeƒçeviƒá"/>
    <s v="Ken Foree, Katarina ƒåas, Dragan Miƒáanoviƒá, Monte Markham, Denis Muriƒá, Miroljub Le≈°o, Sonja Vukiƒáeviƒá, Ratko Turƒçinoviƒá, Mick Garris"/>
    <n v="9"/>
    <s v="Serbia"/>
    <s v="Serbia, South Korea, Slovenia"/>
    <n v="3"/>
    <d v="2018-02-26T00:00:00"/>
    <n v="2016"/>
    <x v="5"/>
    <s v="92 min"/>
    <n v="92"/>
    <n v="92"/>
    <n v="57.229187983206074"/>
    <s v=""/>
    <s v="Horror Movies, Independent Movies, Sci-Fi &amp; Fantasy"/>
    <s v="Horror Movies"/>
    <s v="Horror Movies, Independent Movies, Sci-Fi &amp; Fantasy"/>
    <n v="3"/>
  </r>
  <r>
    <n v="8497"/>
    <s v="s8497"/>
    <x v="0"/>
    <s v="The Salvation"/>
    <s v="Kristian Levring"/>
    <s v="Mads Mikkelsen, Eva Green, Jeffrey Dean Morgan, Eric Cantona, Mikael Persbrandt, Douglas Henshall, Michael Raymond-James, Jonathan Pryce, Alexander Arnold, Nanna √òland Fabricius"/>
    <n v="10"/>
    <s v="Denmark"/>
    <s v="Denmark, United Kingdom, South Africa, Sweden, Belgium"/>
    <n v="5"/>
    <d v="2017-03-02T00:00:00"/>
    <n v="2014"/>
    <x v="12"/>
    <s v="92 min"/>
    <n v="92"/>
    <n v="92"/>
    <n v="57.229187983206074"/>
    <s v=""/>
    <s v="Dramas, Independent Movies, International Movies"/>
    <s v="Dramas"/>
    <s v="Dramas, Independent Movies, International Movies"/>
    <n v="3"/>
  </r>
  <r>
    <n v="8559"/>
    <s v="s8559"/>
    <x v="0"/>
    <s v="The Witch"/>
    <s v="Robert Eggers"/>
    <s v="Anya Taylor-Joy, Ralph Ineson, Kate Dickie, Harvey Scrimshaw, Ellie Grainger, Lucas Dawson, Bathsheba Garnett, Sarah Stephens, Julian Richings, Wahab Chaudhry"/>
    <n v="10"/>
    <s v="United Kingdom"/>
    <s v="United Kingdom, Canada, United States"/>
    <n v="3"/>
    <d v="2018-09-17T00:00:00"/>
    <n v="2015"/>
    <x v="12"/>
    <s v="92 min"/>
    <n v="92"/>
    <n v="92"/>
    <n v="57.229187983206074"/>
    <s v=""/>
    <s v="Horror Movies, Independent Movies"/>
    <s v="Horror Movies"/>
    <s v="Horror Movies, Independent Movies"/>
    <n v="2"/>
  </r>
  <r>
    <n v="8700"/>
    <s v="s8700"/>
    <x v="0"/>
    <s v="Warehoused"/>
    <s v="Jack Zagha Kababie"/>
    <s v="Jos√© Carlos Ruiz, Hoze Mel√©ndez"/>
    <n v="2"/>
    <s v="Mexico"/>
    <s v="Mexico"/>
    <n v="1"/>
    <d v="2017-11-01T00:00:00"/>
    <n v="2015"/>
    <x v="1"/>
    <s v="92 min"/>
    <n v="92"/>
    <n v="92"/>
    <n v="57.229187983206074"/>
    <s v=""/>
    <s v="Comedies, Dramas, International Movies"/>
    <s v="Comedies"/>
    <s v="Comedies, Dramas, International Movies"/>
    <n v="3"/>
  </r>
  <r>
    <n v="58"/>
    <s v="s58"/>
    <x v="0"/>
    <s v="Naruto Shipp√ªden the Movie: Bonds"/>
    <s v="Hajime Kamegaki"/>
    <s v="Junko Takeuchi, Chie Nakamura, Noriaki Sugiyama, Unsho Ishizuka, Motoko Kumai, Kazuhiko Inoue, Rikiya Koyama, Showtaro Morikubo, Nana Mizuki, Satoshi Hino, Shinji Kawada"/>
    <n v="11"/>
    <s v="Japan"/>
    <s v="Japan"/>
    <n v="1"/>
    <d v="2021-09-15T00:00:00"/>
    <n v="2008"/>
    <x v="6"/>
    <s v="93 min"/>
    <n v="93"/>
    <n v="93"/>
    <n v="43.099192876371959"/>
    <s v=""/>
    <s v="Action &amp; Adventure, Anime Features, International Movies"/>
    <s v="Action &amp; Adventure"/>
    <s v="Action &amp; Adventure, Anime Features, International Movies"/>
    <n v="3"/>
  </r>
  <r>
    <n v="81"/>
    <s v="s81"/>
    <x v="0"/>
    <s v="Firedrake the Silver Dragon"/>
    <s v="Tomer Eshed"/>
    <s v="Thomas Brodie-Sangster, Felicity Jones, Freddie Highmore, Patrick Stewart, Meera Syal, Sanjeev Bhaskar, Nonso Anozie"/>
    <n v="7"/>
    <m/>
    <m/>
    <n v="0"/>
    <d v="2021-09-10T00:00:00"/>
    <n v="2021"/>
    <x v="8"/>
    <s v="93 min"/>
    <n v="93"/>
    <n v="93"/>
    <n v="43.099192876371959"/>
    <s v=""/>
    <s v="Children &amp; Family Movies"/>
    <s v="Children &amp; Family Movies"/>
    <s v="Children &amp; Family Movies"/>
    <n v="1"/>
  </r>
  <r>
    <n v="150"/>
    <s v="s150"/>
    <x v="0"/>
    <s v="I Got the Hook Up"/>
    <s v="Michael Martin"/>
    <s v="Master P, Anthony Johnson, Gretchen Palmer, Frantz Turner, Richard Keats, Joe Estevez, William Knight, Anthony Boswell, Tommy 'Tiny' Lister, Helen Martin, John Witherspoon, Mia X"/>
    <n v="12"/>
    <s v="United States"/>
    <s v="United States"/>
    <n v="1"/>
    <d v="2021-09-01T00:00:00"/>
    <n v="1998"/>
    <x v="12"/>
    <s v="93 min"/>
    <n v="93"/>
    <n v="93"/>
    <n v="43.099192876371959"/>
    <s v=""/>
    <s v="Action &amp; Adventure, Comedies"/>
    <s v="Action &amp; Adventure"/>
    <s v="Action &amp; Adventure, Comedies"/>
    <n v="2"/>
  </r>
  <r>
    <n v="211"/>
    <s v="s211"/>
    <x v="0"/>
    <s v="Ragini MMS"/>
    <s v="Pawan Kripalani"/>
    <s v="Kainaz Motivala, Rajkummar Rao, Rajat Kaul, Janice, Shernaza, Mangala Ahire, Vinod Rawat"/>
    <n v="7"/>
    <s v="India"/>
    <s v="India"/>
    <n v="1"/>
    <d v="2021-08-27T00:00:00"/>
    <n v="2011"/>
    <x v="5"/>
    <s v="93 min"/>
    <n v="93"/>
    <n v="93"/>
    <n v="43.099192876371959"/>
    <s v=""/>
    <s v="Horror Movies, International Movies"/>
    <s v="Horror Movies"/>
    <s v="Horror Movies, International Movies"/>
    <n v="2"/>
  </r>
  <r>
    <n v="222"/>
    <s v="s222"/>
    <x v="0"/>
    <s v="Bob Ross: Happy Accidents, Betrayal &amp; Greed"/>
    <s v="Joshua Rof√©"/>
    <s v="Bob Ross"/>
    <n v="1"/>
    <m/>
    <m/>
    <n v="0"/>
    <d v="2021-08-25T00:00:00"/>
    <n v="2021"/>
    <x v="1"/>
    <s v="93 min"/>
    <n v="93"/>
    <n v="93"/>
    <n v="43.099192876371959"/>
    <s v=""/>
    <s v="Documentaries"/>
    <s v="Documentaries"/>
    <s v="Documentaries"/>
    <n v="1"/>
  </r>
  <r>
    <n v="458"/>
    <s v="s458"/>
    <x v="0"/>
    <s v="Lift Like a Girl"/>
    <s v="Mayye Zayed"/>
    <m/>
    <n v="0"/>
    <s v="Egypt"/>
    <s v="Egypt, Denmark, Germany"/>
    <n v="3"/>
    <d v="2021-07-15T00:00:00"/>
    <n v="2021"/>
    <x v="6"/>
    <s v="93 min"/>
    <n v="93"/>
    <n v="93"/>
    <n v="43.099192876371959"/>
    <s v=""/>
    <s v="Documentaries, International Movies, Sports Movies"/>
    <s v="Documentaries"/>
    <s v="Documentaries, International Movies, Sports Movies"/>
    <n v="3"/>
  </r>
  <r>
    <n v="474"/>
    <s v="s474"/>
    <x v="0"/>
    <s v="Born to Play"/>
    <s v="Viridiana Lieberman"/>
    <m/>
    <n v="0"/>
    <s v="United States"/>
    <s v="United States"/>
    <n v="1"/>
    <d v="2021-07-12T00:00:00"/>
    <n v="2020"/>
    <x v="5"/>
    <s v="93 min"/>
    <n v="93"/>
    <n v="93"/>
    <n v="43.099192876371959"/>
    <s v=""/>
    <s v="Documentaries, Sports Movies"/>
    <s v="Documentaries"/>
    <s v="Documentaries, Sports Movies"/>
    <n v="2"/>
  </r>
  <r>
    <n v="476"/>
    <s v="s476"/>
    <x v="0"/>
    <s v="The Stand-Up"/>
    <s v="Daniel R≈Ø≈æiƒçka"/>
    <s v="Iva Pazderkov√°, Luk√°≈° Pavl√°sek, Daniel ƒåech, Petr Cerha, Ond≈ôej Havl√≠k, Radek Petr√°≈°, Zbynƒõk Viƒçar, Pavel Tome≈°, Nela Berg"/>
    <n v="9"/>
    <m/>
    <m/>
    <n v="0"/>
    <d v="2021-07-10T00:00:00"/>
    <n v="2019"/>
    <x v="5"/>
    <s v="93 min"/>
    <n v="93"/>
    <n v="93"/>
    <n v="43.099192876371959"/>
    <s v=""/>
    <s v="Stand-Up Comedy"/>
    <s v="Stand-Up Comedy"/>
    <s v="Stand-Up Comedy"/>
    <n v="1"/>
  </r>
  <r>
    <n v="477"/>
    <s v="s477"/>
    <x v="0"/>
    <s v="The Tour"/>
    <s v="Juraj ≈†ajmoviƒç"/>
    <s v="Milo≈° Knor, Luk√°≈° Pavl√°sek, Tom√°≈° Matonoha, Ester Koƒçiƒçkov√°, Michal Kavalƒç√≠k, Richard Nedvƒõd"/>
    <n v="6"/>
    <m/>
    <m/>
    <n v="0"/>
    <d v="2021-07-10T00:00:00"/>
    <n v="2016"/>
    <x v="5"/>
    <s v="93 min"/>
    <n v="93"/>
    <n v="93"/>
    <n v="43.099192876371959"/>
    <s v=""/>
    <s v="Comedies, Documentaries, International Movies"/>
    <s v="Comedies"/>
    <s v="Comedies, Documentaries, International Movies"/>
    <n v="3"/>
  </r>
  <r>
    <n v="575"/>
    <s v="s575"/>
    <x v="0"/>
    <s v="Kung Fu Panda 2"/>
    <s v="Jennifer Yuh Nelson"/>
    <s v="Jack Black, Angelina Jolie, Dustin Hoffman, Gary Oldman, Seth Rogen, Lucy Liu, Jackie Chan, David Cross, James Hong, Michelle Yeoh"/>
    <n v="10"/>
    <s v="United States"/>
    <s v="United States, China"/>
    <n v="2"/>
    <d v="2021-07-01T00:00:00"/>
    <n v="2011"/>
    <x v="7"/>
    <s v="93 min"/>
    <n v="93"/>
    <n v="93"/>
    <n v="43.099192876371959"/>
    <s v=""/>
    <s v="Children &amp; Family Movies, Comedies"/>
    <s v="Children &amp; Family Movies"/>
    <s v="Children &amp; Family Movies, Comedies"/>
    <n v="2"/>
  </r>
  <r>
    <n v="785"/>
    <s v="s785"/>
    <x v="0"/>
    <s v="Cloudburst"/>
    <s v="Thom Fitzgerald"/>
    <s v="Olympia Dukakis, Ryan Doucette, Brenda Fricker, Kristin Booth, Michael McPhee, John Dunsworth, Jeremy Akerman, Mary-Colin Chisholm, Kevin Kincaid"/>
    <n v="9"/>
    <s v="United States"/>
    <s v="United States, Canada"/>
    <n v="2"/>
    <d v="2021-06-02T00:00:00"/>
    <n v="2011"/>
    <x v="5"/>
    <s v="93 min"/>
    <n v="93"/>
    <n v="93"/>
    <n v="43.099192876371959"/>
    <s v=""/>
    <s v="Comedies, Dramas, Independent Movies"/>
    <s v="Comedies"/>
    <s v="Comedies, Dramas, Independent Movies"/>
    <n v="3"/>
  </r>
  <r>
    <n v="805"/>
    <s v="s805"/>
    <x v="0"/>
    <s v="Population 436"/>
    <s v="Michelle MacLaren"/>
    <s v="Jeremy Sisto, Fred Durst, Charlotte Sullivan, David Ames, Cory Cassidy, James Blicq, Martin Trudel, Reva Timbers, Rick Skene, Peter Outerbridge, Dana Horrox"/>
    <n v="11"/>
    <s v="Canada"/>
    <s v="Canada, United States"/>
    <n v="2"/>
    <d v="2021-06-02T00:00:00"/>
    <n v="2006"/>
    <x v="12"/>
    <s v="93 min"/>
    <n v="93"/>
    <n v="93"/>
    <n v="43.099192876371959"/>
    <s v=""/>
    <s v="Horror Movies, Thrillers"/>
    <s v="Horror Movies"/>
    <s v="Horror Movies, Thrillers"/>
    <n v="2"/>
  </r>
  <r>
    <n v="934"/>
    <s v="s934"/>
    <x v="0"/>
    <s v="Hachi: A Dog's Tale"/>
    <s v="Lasse Hallstr√∂m"/>
    <s v="Richard Gere, Joan Allen, Cary-Hiroyuki Tagawa, Sarah Roemer, Jason Alexander, Erick Avari, Davenia McFadden, Robbie Sublett, Kevin DeCoste, Rob Degnan"/>
    <n v="10"/>
    <s v="United Kingdom"/>
    <s v="United Kingdom, United States"/>
    <n v="2"/>
    <d v="2021-05-01T00:00:00"/>
    <n v="2009"/>
    <x v="3"/>
    <s v="93 min"/>
    <n v="93"/>
    <n v="93"/>
    <n v="43.099192876371959"/>
    <s v=""/>
    <s v="Children &amp; Family Movies, Dramas"/>
    <s v="Children &amp; Family Movies"/>
    <s v="Children &amp; Family Movies, Dramas"/>
    <n v="2"/>
  </r>
  <r>
    <n v="954"/>
    <s v="s954"/>
    <x v="0"/>
    <s v="The Whole Truth"/>
    <s v="Courtney Hunt"/>
    <s v="Keanu Reeves, Ren√©e Zellweger, Gugu Mbatha-Raw, Gabriel Basso, Jim Belushi, Jim Klock, Ritchie Montgomery, Christopher Berry"/>
    <n v="8"/>
    <s v="United States"/>
    <s v="United States"/>
    <n v="1"/>
    <d v="2021-05-01T00:00:00"/>
    <n v="2016"/>
    <x v="12"/>
    <s v="93 min"/>
    <n v="93"/>
    <n v="93"/>
    <n v="43.099192876371959"/>
    <s v=""/>
    <s v="Dramas, Thrillers"/>
    <s v="Dramas"/>
    <s v="Dramas, Thrillers"/>
    <n v="2"/>
  </r>
  <r>
    <n v="1025"/>
    <s v="s1025"/>
    <x v="0"/>
    <s v="Arlo the Alligator Boy"/>
    <s v="Ryan Crego"/>
    <s v="Michael J. Woodard, Mary Lambert, Brett Gelman, Jonathan Van Ness, Tony Hale, Haley Tju, Annie Potts, Vincent Rodriguez III, Flea, Jennifer Coolidge"/>
    <n v="10"/>
    <s v="United States"/>
    <s v="United States"/>
    <n v="1"/>
    <d v="2021-04-16T00:00:00"/>
    <n v="2021"/>
    <x v="8"/>
    <s v="93 min"/>
    <n v="93"/>
    <n v="93"/>
    <n v="43.099192876371959"/>
    <s v=""/>
    <s v="Children &amp; Family Movies, Comedies, Music &amp; Musicals"/>
    <s v="Children &amp; Family Movies"/>
    <s v="Children &amp; Family Movies, Comedies, Music &amp; Musicals"/>
    <n v="3"/>
  </r>
  <r>
    <n v="1103"/>
    <s v="s1103"/>
    <x v="0"/>
    <s v="Accepted"/>
    <s v="Steve Pink"/>
    <s v="Justin Long, Jonah Hill, Adam Herschman, Columbus Short, Maria Thayer, Lewis Black, Blake Lively, Mark Derwin, Ann Cusack, Robin Lord Taylor, Hannah Marks, Anthony Heald"/>
    <n v="12"/>
    <s v="United States"/>
    <s v="United States"/>
    <n v="1"/>
    <d v="2021-04-02T00:00:00"/>
    <n v="2006"/>
    <x v="2"/>
    <s v="93 min"/>
    <n v="93"/>
    <n v="93"/>
    <n v="43.099192876371959"/>
    <s v=""/>
    <s v="Comedies"/>
    <s v="Comedies"/>
    <s v="Comedies"/>
    <n v="1"/>
  </r>
  <r>
    <n v="1151"/>
    <s v="s1151"/>
    <x v="0"/>
    <s v="7 Yards: The Chris Norton Story"/>
    <s v="Jonathon Link"/>
    <s v="Chris Norton"/>
    <n v="1"/>
    <s v="United States"/>
    <s v="United States"/>
    <n v="1"/>
    <d v="2021-03-30T00:00:00"/>
    <n v="2021"/>
    <x v="6"/>
    <s v="93 min"/>
    <n v="93"/>
    <n v="93"/>
    <n v="43.099192876371959"/>
    <s v=""/>
    <s v="Documentaries"/>
    <s v="Documentaries"/>
    <s v="Documentaries"/>
    <n v="1"/>
  </r>
  <r>
    <n v="1163"/>
    <s v="s1163"/>
    <x v="0"/>
    <s v="Keeping the Bees"/>
    <s v="Eylem Kaftan"/>
    <s v="Meryem Uzerli, Feyyaz Duman, Hakan Karsak, ≈ûennur Nogaylar, Burcu Salihoƒülu"/>
    <n v="5"/>
    <s v="Turkey"/>
    <s v="Turkey"/>
    <n v="1"/>
    <d v="2021-03-26T00:00:00"/>
    <n v="2020"/>
    <x v="1"/>
    <s v="93 min"/>
    <n v="93"/>
    <n v="93"/>
    <n v="43.099192876371959"/>
    <s v=""/>
    <s v="Dramas, International Movies"/>
    <s v="Dramas"/>
    <s v="Dramas, International Movies"/>
    <n v="2"/>
  </r>
  <r>
    <n v="1358"/>
    <s v="s1358"/>
    <x v="0"/>
    <s v="Rocks"/>
    <s v="Sarah Gavron"/>
    <s v="Bukky Bakray, Kosar Ali, D'angelou Osei Kissiedu, Shaneigha-Monik Greyson, Sarah Niles, Ruby Stokes, Tawheda Begum, Afi Okaidja, Anastasia Dymitrow"/>
    <n v="9"/>
    <s v="United Kingdom"/>
    <s v="United Kingdom"/>
    <n v="1"/>
    <d v="2021-02-01T00:00:00"/>
    <n v="2019"/>
    <x v="5"/>
    <s v="93 min"/>
    <n v="93"/>
    <n v="93"/>
    <n v="43.099192876371959"/>
    <s v=""/>
    <s v="Dramas"/>
    <s v="Dramas"/>
    <s v="Dramas"/>
    <n v="1"/>
  </r>
  <r>
    <n v="1598"/>
    <s v="s1598"/>
    <x v="0"/>
    <s v="You Are My Home"/>
    <s v="Amanda Raymond"/>
    <s v="Alyssa Milano, Angel Parker, Cristi√°n de la Fuente, Eva Ariel Binder, Joel Steingold"/>
    <n v="5"/>
    <s v="United States"/>
    <s v="United States"/>
    <n v="1"/>
    <d v="2020-12-04T00:00:00"/>
    <n v="2020"/>
    <x v="6"/>
    <s v="93 min"/>
    <n v="93"/>
    <n v="93"/>
    <n v="43.099192876371959"/>
    <s v=""/>
    <s v="Children &amp; Family Movies, Dramas"/>
    <s v="Children &amp; Family Movies"/>
    <s v="Children &amp; Family Movies, Dramas"/>
    <n v="2"/>
  </r>
  <r>
    <n v="1634"/>
    <s v="s1634"/>
    <x v="0"/>
    <s v="The 2nd"/>
    <s v="Brian Skiba"/>
    <s v="Ryan Phillippe, Casper Van Dien, Jack Griffo, Lexi Simonsen, Richard Burgi, William Katt, Samaire Armstrong, William McNamara, Jacob Grodnik"/>
    <n v="9"/>
    <s v="United States"/>
    <s v="United States"/>
    <n v="1"/>
    <d v="2020-11-30T00:00:00"/>
    <n v="2020"/>
    <x v="5"/>
    <s v="93 min"/>
    <n v="93"/>
    <n v="93"/>
    <n v="43.099192876371959"/>
    <s v=""/>
    <s v="Action &amp; Adventure"/>
    <s v="Action &amp; Adventure"/>
    <s v="Action &amp; Adventure"/>
    <n v="1"/>
  </r>
  <r>
    <n v="1666"/>
    <s v="s1666"/>
    <x v="0"/>
    <s v="40 Sticks"/>
    <s v="Victor Gatonye"/>
    <s v="Robert Agengo, Mwaura Bilal, Andreo Kamau, Cajetan Boy, Arabron Nyyeneque, Shiviske Shivisi, Xavier Ywaya"/>
    <n v="7"/>
    <s v="Kenya"/>
    <s v="Kenya"/>
    <n v="1"/>
    <d v="2020-11-20T00:00:00"/>
    <n v="2019"/>
    <x v="1"/>
    <s v="93 min"/>
    <n v="93"/>
    <n v="93"/>
    <n v="43.099192876371959"/>
    <s v=""/>
    <s v="International Movies, Thrillers"/>
    <s v="International Movies"/>
    <s v="International Movies, Thrillers"/>
    <n v="2"/>
  </r>
  <r>
    <n v="1721"/>
    <s v="s1721"/>
    <x v="0"/>
    <s v="What We Wanted"/>
    <s v="Ulrike Kofler"/>
    <s v="Lavinia Wilson, Elyas M'Barek, Anna Unterberger, Lukas Spisser, Iva H√∂pperger, Fedor Teyml, Marta Manduca, Maria Hofst√§tter, Tina Haller"/>
    <n v="9"/>
    <s v="Austria"/>
    <s v="Austria"/>
    <n v="1"/>
    <d v="2020-11-11T00:00:00"/>
    <n v="2020"/>
    <x v="5"/>
    <s v="93 min"/>
    <n v="93"/>
    <n v="93"/>
    <n v="43.099192876371959"/>
    <s v=""/>
    <s v="Dramas, International Movies"/>
    <s v="Dramas"/>
    <s v="Dramas, International Movies"/>
    <n v="2"/>
  </r>
  <r>
    <n v="1776"/>
    <s v="s1776"/>
    <x v="0"/>
    <s v="His House"/>
    <s v="Remi Weekes"/>
    <s v="·π¢·ªçp·∫πÃÅ D√¨r√≠s√π, Wunmi Mosaku, Matt Smith, Malaika Wakoli-Abigaba"/>
    <n v="4"/>
    <s v="United Kingdom"/>
    <s v="United Kingdom"/>
    <n v="1"/>
    <d v="2020-10-30T00:00:00"/>
    <n v="2020"/>
    <x v="1"/>
    <s v="93 min"/>
    <n v="93"/>
    <n v="93"/>
    <n v="43.099192876371959"/>
    <s v=""/>
    <s v="Horror Movies, Independent Movies"/>
    <s v="Horror Movies"/>
    <s v="Horror Movies, Independent Movies"/>
    <n v="2"/>
  </r>
  <r>
    <n v="1784"/>
    <s v="s1784"/>
    <x v="0"/>
    <s v="The Day of the Lord"/>
    <s v="Santiago Alvarado Ilarri"/>
    <s v="Juli F√†bregas, Ximena Romo, H√©ctor Illanes, Dolores Heredia"/>
    <n v="4"/>
    <s v="Mexico"/>
    <s v="Mexico, Spain"/>
    <n v="2"/>
    <d v="2020-10-30T00:00:00"/>
    <n v="2020"/>
    <x v="5"/>
    <s v="93 min"/>
    <n v="93"/>
    <n v="93"/>
    <n v="43.099192876371959"/>
    <s v=""/>
    <s v="Horror Movies, International Movies"/>
    <s v="Horror Movies"/>
    <s v="Horror Movies, International Movies"/>
    <n v="2"/>
  </r>
  <r>
    <n v="1788"/>
    <s v="s1788"/>
    <x v="0"/>
    <s v="Metallica Through The Never"/>
    <s v="Nimr√≥d Antal"/>
    <s v="Dane DeHaan, James Hetfield, Lars Ulrich, Kirk Hammett, Robert Trujillo"/>
    <n v="5"/>
    <s v="United States"/>
    <s v="United States"/>
    <n v="1"/>
    <d v="2020-10-28T00:00:00"/>
    <n v="2013"/>
    <x v="12"/>
    <s v="93 min"/>
    <n v="93"/>
    <n v="93"/>
    <n v="43.099192876371959"/>
    <s v=""/>
    <s v="Music &amp; Musicals"/>
    <s v="Music &amp; Musicals"/>
    <s v="Music &amp; Musicals"/>
    <n v="1"/>
  </r>
  <r>
    <n v="1832"/>
    <s v="s1832"/>
    <x v="0"/>
    <s v="Whispers"/>
    <s v="Maroun Baghdadi"/>
    <s v="Nadia Tueni, Ziad Rahbani"/>
    <n v="2"/>
    <s v="Lebanon"/>
    <s v="Lebanon, Canada, France"/>
    <n v="3"/>
    <d v="2020-10-19T00:00:00"/>
    <n v="1980"/>
    <x v="1"/>
    <s v="93 min"/>
    <n v="93"/>
    <n v="93"/>
    <n v="43.099192876371959"/>
    <s v=""/>
    <s v="Documentaries, International Movies"/>
    <s v="Documentaries"/>
    <s v="Documentaries, International Movies"/>
    <n v="2"/>
  </r>
  <r>
    <n v="1834"/>
    <s v="s1834"/>
    <x v="0"/>
    <s v="ParaNorman"/>
    <s v="Sam Fell, Chris Butler"/>
    <s v="Kodi Smit-McPhee, Tucker Albrizzi, Anna Kendrick, Casey Affleck, Christopher Mintz-Plasse, Leslie Mann, Jeff Garlin, Elaine Stritch, Bernard Hill, Jodelle Ferland, Tempestt Bledsoe, Alex Borstein, John Goodman"/>
    <n v="13"/>
    <s v="United States"/>
    <s v="United States"/>
    <n v="1"/>
    <d v="2020-10-18T00:00:00"/>
    <n v="2012"/>
    <x v="7"/>
    <s v="93 min"/>
    <n v="93"/>
    <n v="93"/>
    <n v="43.099192876371959"/>
    <s v=""/>
    <s v="Children &amp; Family Movies, Comedies"/>
    <s v="Children &amp; Family Movies"/>
    <s v="Children &amp; Family Movies, Comedies"/>
    <n v="2"/>
  </r>
  <r>
    <n v="1899"/>
    <s v="s1899"/>
    <x v="0"/>
    <s v="The Binding"/>
    <s v="Domenico de Feudis"/>
    <s v="Riccardo Scamarcio, M√≠a Maestro"/>
    <n v="2"/>
    <s v="Italy"/>
    <s v="Italy"/>
    <n v="1"/>
    <d v="2020-10-02T00:00:00"/>
    <n v="2020"/>
    <x v="5"/>
    <s v="93 min"/>
    <n v="93"/>
    <n v="93"/>
    <n v="43.099192876371959"/>
    <s v=""/>
    <s v="Horror Movies, International Movies, Thrillers"/>
    <s v="Horror Movies"/>
    <s v="Horror Movies, International Movies, Thrillers"/>
    <n v="3"/>
  </r>
  <r>
    <n v="2005"/>
    <s v="s2005"/>
    <x v="0"/>
    <s v="Wish Upon a Unicorn"/>
    <s v="Steve Bencich"/>
    <s v="Ryan Kiera Armstrong, Summer Fontana, Kevin J. O'Connor, Tait Blum, Jon Gries, Branscombe Richmond, Rick Overton, Jonathan Lajoie, Chloe Webb"/>
    <n v="9"/>
    <m/>
    <m/>
    <n v="0"/>
    <d v="2020-09-15T00:00:00"/>
    <n v="2020"/>
    <x v="7"/>
    <s v="93 min"/>
    <n v="93"/>
    <n v="93"/>
    <n v="43.099192876371959"/>
    <s v=""/>
    <s v="Children &amp; Family Movies"/>
    <s v="Children &amp; Family Movies"/>
    <s v="Children &amp; Family Movies"/>
    <n v="1"/>
  </r>
  <r>
    <n v="2012"/>
    <s v="s2012"/>
    <x v="0"/>
    <s v="Pets United"/>
    <s v="Reinhard Klooss"/>
    <s v="Patrick Roche, Natalie Dormer, Eddie Marsan, Felix Auer, Jeff Burrell, Harvey Friedman, Marty Sander, Ian Odle, Bryan Larkin"/>
    <n v="9"/>
    <s v="Germany"/>
    <s v="Germany, China, United Kingdom"/>
    <n v="3"/>
    <d v="2020-09-11T00:00:00"/>
    <n v="2020"/>
    <x v="8"/>
    <s v="93 min"/>
    <n v="93"/>
    <n v="93"/>
    <n v="43.099192876371959"/>
    <s v=""/>
    <s v="Children &amp; Family Movies, Comedies"/>
    <s v="Children &amp; Family Movies"/>
    <s v="Children &amp; Family Movies, Comedies"/>
    <n v="2"/>
  </r>
  <r>
    <n v="2025"/>
    <s v="s2025"/>
    <x v="0"/>
    <s v="Night of Knots"/>
    <s v="Hakan Alg√ºl"/>
    <s v="≈ûahin Irmak, ƒ∞rem Sak, Gonca Vuslateri, Emre Karayel, Duygu Yeti≈ü, Onur Buldu, Salih Kalyon, Bilge ≈ûen, Nilg√ºn Belg√ºn, Hakan Akƒ±n"/>
    <n v="10"/>
    <s v="Turkey"/>
    <s v="Turkey"/>
    <n v="1"/>
    <d v="2020-09-10T00:00:00"/>
    <n v="2018"/>
    <x v="5"/>
    <s v="93 min"/>
    <n v="93"/>
    <n v="93"/>
    <n v="43.099192876371959"/>
    <s v=""/>
    <s v="Comedies, International Movies, Romantic Movies"/>
    <s v="Comedies"/>
    <s v="Comedies, International Movies, Romantic Movies"/>
    <n v="3"/>
  </r>
  <r>
    <n v="2047"/>
    <s v="s2047"/>
    <x v="0"/>
    <s v="Kandasamys: The Wedding"/>
    <s v="Jayan Moodley"/>
    <s v="Jailoshini Naidoo, Maeshni Naicker, Madhushan Singh, Mishqah Parthiephal, Yugan Naidoo, Koobeshan Naidoo, Mariam Bassa, Rushil Juglall, Tesarnia Oree"/>
    <n v="9"/>
    <s v="South Africa"/>
    <s v="South Africa"/>
    <n v="1"/>
    <d v="2020-09-04T00:00:00"/>
    <n v="2019"/>
    <x v="1"/>
    <s v="93 min"/>
    <n v="93"/>
    <n v="93"/>
    <n v="43.099192876371959"/>
    <s v=""/>
    <s v="Comedies, Dramas, International Movies"/>
    <s v="Comedies"/>
    <s v="Comedies, Dramas, International Movies"/>
    <n v="3"/>
  </r>
  <r>
    <n v="2056"/>
    <s v="s2056"/>
    <x v="0"/>
    <s v="Freaks ‚Äì You're One of Us"/>
    <s v="Felix Binder"/>
    <s v="Cornelia Gr√∂schel, Tim Oliver Schultz, Wotan Wilke M√∂hring, Nina Kunzendorf, Frederic Linkemann, Finnlay Berger, Gisa Flake, Ralph Herforth, Thelma Buabeng"/>
    <n v="9"/>
    <s v="Germany"/>
    <s v="Germany"/>
    <n v="1"/>
    <d v="2020-09-02T00:00:00"/>
    <n v="2020"/>
    <x v="5"/>
    <s v="93 min"/>
    <n v="93"/>
    <n v="93"/>
    <n v="43.099192876371959"/>
    <s v=""/>
    <s v="Dramas, Independent Movies, International Movies"/>
    <s v="Dramas"/>
    <s v="Dramas, Independent Movies, International Movies"/>
    <n v="3"/>
  </r>
  <r>
    <n v="2058"/>
    <s v="s2058"/>
    <x v="0"/>
    <s v="Sky Tour: The Movie"/>
    <s v="Nguyen Thanh Tung"/>
    <s v="Son Tung M-TP"/>
    <n v="1"/>
    <s v="Vietnam"/>
    <s v="Vietnam"/>
    <n v="1"/>
    <d v="2020-09-02T00:00:00"/>
    <n v="2020"/>
    <x v="4"/>
    <s v="93 min"/>
    <n v="93"/>
    <n v="93"/>
    <n v="43.099192876371959"/>
    <s v=""/>
    <s v="Documentaries, International Movies, Music &amp; Musicals"/>
    <s v="Documentaries"/>
    <s v="Documentaries, International Movies, Music &amp; Musicals"/>
    <n v="3"/>
  </r>
  <r>
    <n v="2138"/>
    <s v="s2138"/>
    <x v="0"/>
    <s v="An Easy Girl"/>
    <s v="Rebecca Zlotowski"/>
    <s v="Mina Farid, Zahia Dehar, Beno√Æt Magimel, Nuno Lopes, Clotilde Courau, Loubna Abidar, &quot;Riley&quot; Lakdhar Dridi, Henri-No√´l Tabary"/>
    <n v="8"/>
    <s v="France"/>
    <s v="France"/>
    <n v="1"/>
    <d v="2020-08-13T00:00:00"/>
    <n v="2019"/>
    <x v="5"/>
    <s v="93 min"/>
    <n v="93"/>
    <n v="93"/>
    <n v="43.099192876371959"/>
    <s v=""/>
    <s v="Comedies, Dramas, International Movies"/>
    <s v="Comedies"/>
    <s v="Comedies, Dramas, International Movies"/>
    <n v="3"/>
  </r>
  <r>
    <n v="2143"/>
    <s v="s2143"/>
    <x v="0"/>
    <s v="Mr. Peabody &amp; Sherman"/>
    <s v="Rob Minkoff"/>
    <s v="Ty Burrell, Max Charles, Ariel Winter, Stephen Colbert, Leslie Mann, Stanley Tucci, Allison Janney, Mel Brooks, Patrick Warburton, Stephen Tobolowsky, Lake Bell"/>
    <n v="11"/>
    <s v="United States"/>
    <s v="United States"/>
    <n v="1"/>
    <d v="2020-08-11T00:00:00"/>
    <n v="2014"/>
    <x v="7"/>
    <s v="93 min"/>
    <n v="93"/>
    <n v="93"/>
    <n v="43.099192876371959"/>
    <s v=""/>
    <s v="Children &amp; Family Movies, Comedies, Sci-Fi &amp; Fantasy"/>
    <s v="Children &amp; Family Movies"/>
    <s v="Children &amp; Family Movies, Comedies, Sci-Fi &amp; Fantasy"/>
    <n v="3"/>
  </r>
  <r>
    <n v="2359"/>
    <s v="s2359"/>
    <x v="0"/>
    <s v="Lost Bullet"/>
    <s v="Guillaume Pierret"/>
    <s v="Alban Lenoir, Nicolas Duvauchelle, Ramzy Bedia, St√©fi Celma, Rod Paradot, S√©bastien Lalanne, Pascale Arbillot, Arthur Aspaturian, Patrick M√©dioni"/>
    <n v="9"/>
    <s v="France"/>
    <s v="France"/>
    <n v="1"/>
    <d v="2020-06-19T00:00:00"/>
    <n v="2020"/>
    <x v="5"/>
    <s v="93 min"/>
    <n v="93"/>
    <n v="93"/>
    <n v="43.099192876371959"/>
    <s v=""/>
    <s v="Action &amp; Adventure, Dramas, International Movies"/>
    <s v="Action &amp; Adventure"/>
    <s v="Action &amp; Adventure, Dramas, International Movies"/>
    <n v="3"/>
  </r>
  <r>
    <n v="2476"/>
    <s v="s2476"/>
    <x v="0"/>
    <s v="Si Doel the Movie 3"/>
    <s v="Rano Karno"/>
    <s v="Rano Karno, Cornelia Agatha, Maudy Koesnaedi, Suty Karno, Mandra Naih, Aminah Tjendrakasih, Rey Bong, Akhmad Zulhoir Mardia"/>
    <n v="8"/>
    <s v="Indonesia"/>
    <s v="Indonesia"/>
    <n v="1"/>
    <d v="2020-05-23T00:00:00"/>
    <n v="2020"/>
    <x v="4"/>
    <s v="93 min"/>
    <n v="93"/>
    <n v="93"/>
    <n v="43.099192876371959"/>
    <s v=""/>
    <s v="Dramas, International Movies, Music &amp; Musicals"/>
    <s v="Dramas"/>
    <s v="Dramas, International Movies, Music &amp; Musicals"/>
    <n v="3"/>
  </r>
  <r>
    <n v="2506"/>
    <s v="s2506"/>
    <x v="0"/>
    <s v="My Sleeping Lover"/>
    <s v="Ahmad El-Badri"/>
    <s v="Mai Ezz El-Din, Khaled Abol Naga, Hassan Hosny, Marwa Abdel Monem, Moustafa Haridy, Nahla Zaki, Ezzat Abou Aouf, Reda Hamed, Muhammad Qishta"/>
    <n v="9"/>
    <s v="Egypt"/>
    <s v="Egypt"/>
    <n v="1"/>
    <d v="2020-05-19T00:00:00"/>
    <n v="2008"/>
    <x v="6"/>
    <s v="93 min"/>
    <n v="93"/>
    <n v="93"/>
    <n v="43.099192876371959"/>
    <s v=""/>
    <s v="Comedies, International Movies"/>
    <s v="Comedies"/>
    <s v="Comedies, International Movies"/>
    <n v="2"/>
  </r>
  <r>
    <n v="2512"/>
    <s v="s2512"/>
    <x v="0"/>
    <s v="Wadjda"/>
    <s v="Haifaa Al-Mansour"/>
    <s v="Reem Abdullah, Waad Mohammed, Abdullrahman Al Gohani, Ahd, Sultan Al Assaf, Alanoud Sajini, Rafa Al Sanea, Dana Abdullilah"/>
    <n v="8"/>
    <s v="Saudi Arabia"/>
    <s v="Saudi Arabia, Netherlands, Germany, Jordan, United Arab Emirates, United States"/>
    <n v="6"/>
    <d v="2020-05-19T00:00:00"/>
    <n v="2012"/>
    <x v="7"/>
    <s v="93 min"/>
    <n v="93"/>
    <n v="93"/>
    <n v="43.099192876371959"/>
    <s v=""/>
    <s v="Dramas, Independent Movies, International Movies"/>
    <s v="Dramas"/>
    <s v="Dramas, Independent Movies, International Movies"/>
    <n v="3"/>
  </r>
  <r>
    <n v="2563"/>
    <s v="s2563"/>
    <x v="0"/>
    <s v="Arctic Dogs"/>
    <s v="Aaron Woodley"/>
    <s v="Jeremy Renner, Heidi Klum, James Franco, John Cleese, Omar Sy, Michael Madsen, Laurie Holden, Anjelica Huston, Alec Baldwin, Donny Falsetti"/>
    <n v="10"/>
    <s v="India"/>
    <s v="India, United Kingdom, China, Canada, Japan, South Korea, United States"/>
    <n v="7"/>
    <d v="2020-05-04T00:00:00"/>
    <n v="2019"/>
    <x v="7"/>
    <s v="93 min"/>
    <n v="93"/>
    <n v="93"/>
    <n v="43.099192876371959"/>
    <s v=""/>
    <s v="Children &amp; Family Movies, Comedies"/>
    <s v="Children &amp; Family Movies"/>
    <s v="Children &amp; Family Movies, Comedies"/>
    <n v="2"/>
  </r>
  <r>
    <n v="2637"/>
    <s v="s2637"/>
    <x v="0"/>
    <s v="The International Player"/>
    <s v="Ahmed Medhat"/>
    <s v="Youssef El Sherif, Arwa Gouda, Salah Abdullah, Mohamed Lotfy, Dalal Abdel Aziz, Rahmah Hasan"/>
    <n v="6"/>
    <s v="Egypt"/>
    <s v="Egypt"/>
    <n v="1"/>
    <d v="2020-04-25T00:00:00"/>
    <n v="2009"/>
    <x v="1"/>
    <s v="93 min"/>
    <n v="93"/>
    <n v="93"/>
    <n v="43.099192876371959"/>
    <s v=""/>
    <s v="Dramas, International Movies, Sports Movies"/>
    <s v="Dramas"/>
    <s v="Dramas, International Movies, Sports Movies"/>
    <n v="3"/>
  </r>
  <r>
    <n v="2656"/>
    <s v="s2656"/>
    <x v="0"/>
    <s v="The Silence of the Marsh"/>
    <s v="Marc Vigil"/>
    <s v="Pedro Alonso, Nacho Fresneda, Carmina Barrios, Jos√© √Ångel Egido, √Älex Monner, Ra√∫l Prieto, Maite Sandoval, Javier Godino, Luis Zahera, Miguel de Lira"/>
    <n v="10"/>
    <s v="Spain"/>
    <s v="Spain"/>
    <n v="1"/>
    <d v="2020-04-22T00:00:00"/>
    <n v="2019"/>
    <x v="5"/>
    <s v="93 min"/>
    <n v="93"/>
    <n v="93"/>
    <n v="43.099192876371959"/>
    <s v=""/>
    <s v="International Movies, Thrillers"/>
    <s v="International Movies"/>
    <s v="International Movies, Thrillers"/>
    <n v="2"/>
  </r>
  <r>
    <n v="2683"/>
    <s v="s2683"/>
    <x v="0"/>
    <s v="For the Broken Hearted"/>
    <s v="Digo Ricio"/>
    <s v="Yassi Pressman, Sam Concepcion, Louise De Los Reyes, Shy Carlos, Marco Gumabao, Katya Santos, Andrea Del Rosario, Lander Vera Perez, Christopher Roxas"/>
    <n v="9"/>
    <s v="Philippines"/>
    <s v="Philippines"/>
    <n v="1"/>
    <d v="2020-04-15T00:00:00"/>
    <n v="2018"/>
    <x v="1"/>
    <s v="93 min"/>
    <n v="93"/>
    <n v="93"/>
    <n v="43.099192876371959"/>
    <s v=""/>
    <s v="Dramas, International Movies, Romantic Movies"/>
    <s v="Dramas"/>
    <s v="Dramas, International Movies, Romantic Movies"/>
    <n v="3"/>
  </r>
  <r>
    <n v="2750"/>
    <s v="s2750"/>
    <x v="0"/>
    <s v="Wildling"/>
    <s v="Fritz B√∂hm"/>
    <s v="Bel Powley, Brad Dourif, Liv Tyler, Collin Kelly-Sordelet, James Le Gros"/>
    <n v="5"/>
    <s v="United States"/>
    <s v="United States"/>
    <n v="1"/>
    <d v="2020-04-01T00:00:00"/>
    <n v="2018"/>
    <x v="12"/>
    <s v="93 min"/>
    <n v="93"/>
    <n v="93"/>
    <n v="43.099192876371959"/>
    <s v=""/>
    <s v="Horror Movies, Independent Movies, Sci-Fi &amp; Fantasy"/>
    <s v="Horror Movies"/>
    <s v="Horror Movies, Independent Movies, Sci-Fi &amp; Fantasy"/>
    <n v="3"/>
  </r>
  <r>
    <n v="2787"/>
    <s v="s2787"/>
    <x v="0"/>
    <s v="A Life of Speed: The Juan Manuel Fangio Story"/>
    <s v="Francisco Macri"/>
    <m/>
    <n v="0"/>
    <s v="Argentina"/>
    <s v="Argentina"/>
    <n v="1"/>
    <d v="2020-03-20T00:00:00"/>
    <n v="2020"/>
    <x v="1"/>
    <s v="93 min"/>
    <n v="93"/>
    <n v="93"/>
    <n v="43.099192876371959"/>
    <s v=""/>
    <s v="Documentaries, International Movies, Sports Movies"/>
    <s v="Documentaries"/>
    <s v="Documentaries, International Movies, Sports Movies"/>
    <n v="3"/>
  </r>
  <r>
    <n v="2810"/>
    <s v="s2810"/>
    <x v="0"/>
    <s v="Search Party"/>
    <s v="Scot Armstrong"/>
    <s v="T.J. Miller, Adam Pally, Thomas Middleditch, Lance Reddick, Shannon Woodward, Alison Brie, Krysten Ritter, Jason Mantzoukas"/>
    <n v="8"/>
    <s v="United States"/>
    <s v="United States"/>
    <n v="1"/>
    <d v="2020-03-16T00:00:00"/>
    <n v="2014"/>
    <x v="12"/>
    <s v="93 min"/>
    <n v="93"/>
    <n v="93"/>
    <n v="43.099192876371959"/>
    <s v=""/>
    <s v="Comedies"/>
    <s v="Comedies"/>
    <s v="Comedies"/>
    <n v="1"/>
  </r>
  <r>
    <n v="2866"/>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t√©, Guillermo Guiz, Virginie Fortin, Francesco De Carlo"/>
    <n v="19"/>
    <s v="France"/>
    <s v="France"/>
    <n v="1"/>
    <d v="2020-03-01T00:00:00"/>
    <n v="2018"/>
    <x v="5"/>
    <s v="93 min"/>
    <n v="93"/>
    <n v="93"/>
    <n v="43.099192876371959"/>
    <s v=""/>
    <s v="Documentaries, International Movies"/>
    <s v="Documentaries"/>
    <s v="Documentaries, International Movies"/>
    <n v="2"/>
  </r>
  <r>
    <n v="2902"/>
    <s v="s2902"/>
    <x v="0"/>
    <s v="Untamed Romania"/>
    <s v="Tom Barton-Humphreys"/>
    <m/>
    <n v="0"/>
    <s v="Romania"/>
    <s v="Romania, United Kingdom"/>
    <n v="2"/>
    <d v="2020-02-20T00:00:00"/>
    <n v="2018"/>
    <x v="6"/>
    <s v="93 min"/>
    <n v="93"/>
    <n v="93"/>
    <n v="43.099192876371959"/>
    <s v=""/>
    <s v="Children &amp; Family Movies, Documentaries, International Movies"/>
    <s v="Children &amp; Family Movies"/>
    <s v="Children &amp; Family Movies, Documentaries, International Movies"/>
    <n v="3"/>
  </r>
  <r>
    <n v="2908"/>
    <s v="s2908"/>
    <x v="0"/>
    <s v="Term Life"/>
    <s v="Peter Billingsley"/>
    <s v="Vince Vaughn, Hailee Steinfeld, Jonathan Banks, Bill Paxton, Mike Epps, Jordi Moll√†, William Levy, Jon Favreau, Taraji P. Henson, Shea Whigham, Cain Velasquez"/>
    <n v="11"/>
    <s v="United States"/>
    <s v="United States"/>
    <n v="1"/>
    <d v="2020-02-16T00:00:00"/>
    <n v="2016"/>
    <x v="12"/>
    <s v="93 min"/>
    <n v="93"/>
    <n v="93"/>
    <n v="43.099192876371959"/>
    <s v=""/>
    <s v="Dramas, Thrillers"/>
    <s v="Dramas"/>
    <s v="Dramas, Thrillers"/>
    <n v="2"/>
  </r>
  <r>
    <n v="2909"/>
    <s v="s2909"/>
    <x v="0"/>
    <s v="The Forest"/>
    <s v="Jason Zada"/>
    <s v="Natalie Dormer, Taylor Kinney, Yukiyoshi Ozawa, Eoin Macken, Stephanie Vogt, Rina Takasaki, Noriko Sakura, Yuho Yamashita"/>
    <n v="8"/>
    <s v="United States"/>
    <s v="United States"/>
    <n v="1"/>
    <d v="2020-02-16T00:00:00"/>
    <n v="2016"/>
    <x v="2"/>
    <s v="93 min"/>
    <n v="93"/>
    <n v="93"/>
    <n v="43.099192876371959"/>
    <s v=""/>
    <s v="Horror Movies, Independent Movies"/>
    <s v="Horror Movies"/>
    <s v="Horror Movies, Independent Movies"/>
    <n v="2"/>
  </r>
  <r>
    <n v="2974"/>
    <s v="s2974"/>
    <x v="0"/>
    <s v="Hakkunde"/>
    <s v="Oluseyi Asurf"/>
    <s v="Frank Donga, Rahama Sadau, Ali Nuhu, Toyin Aimakhu, Tunbosun Aiyedehin, Maryam Booth, Ahaji Issa Bello, Adebukola, Bukky Ajayi, Ibrahim Daddy, Seyilaw, Tomiwa Kukoyi"/>
    <n v="12"/>
    <s v="Nigeria"/>
    <s v="Nigeria"/>
    <n v="1"/>
    <d v="2020-01-31T00:00:00"/>
    <n v="2017"/>
    <x v="1"/>
    <s v="93 min"/>
    <n v="93"/>
    <n v="93"/>
    <n v="43.099192876371959"/>
    <s v=""/>
    <s v="Comedies, Dramas, Independent Movies"/>
    <s v="Comedies"/>
    <s v="Comedies, Dramas, Independent Movies"/>
    <n v="3"/>
  </r>
  <r>
    <n v="3180"/>
    <s v="s3180"/>
    <x v="0"/>
    <s v="Wives on Strike: The Revolution"/>
    <s v="Omoni Oboli"/>
    <s v="Uche Jumbo, Omoni Oboli, Sola Sobowale, Chioma Chukwuka-Akpotha, Ufuoma McDermott, Odunlade Adekola, Kalu Ikeagwu, Kenneth Okonkwo"/>
    <n v="8"/>
    <s v="United Kingdom"/>
    <s v="United Kingdom, Nigeria"/>
    <n v="2"/>
    <d v="2019-12-06T00:00:00"/>
    <n v="2017"/>
    <x v="6"/>
    <s v="93 min"/>
    <n v="93"/>
    <n v="93"/>
    <n v="43.099192876371959"/>
    <s v=""/>
    <s v="Comedies, Dramas, International Movies"/>
    <s v="Comedies"/>
    <s v="Comedies, Dramas, International Movies"/>
    <n v="3"/>
  </r>
  <r>
    <n v="3191"/>
    <s v="s3191"/>
    <x v="0"/>
    <s v="Cut Bank"/>
    <s v="Matt Shakman"/>
    <s v="Liam Hemsworth, Teresa Palmer, Billy Bob Thornton, Bruce Dern, John Malkovich, Michael Stuhlbarg, Oliver Platt"/>
    <n v="7"/>
    <s v="United States"/>
    <s v="United States"/>
    <n v="1"/>
    <d v="2019-12-01T00:00:00"/>
    <n v="2014"/>
    <x v="12"/>
    <s v="93 min"/>
    <n v="93"/>
    <n v="93"/>
    <n v="43.099192876371959"/>
    <s v=""/>
    <s v="Dramas, Thrillers"/>
    <s v="Dramas"/>
    <s v="Dramas, Thrillers"/>
    <n v="2"/>
  </r>
  <r>
    <n v="3218"/>
    <s v="s3218"/>
    <x v="0"/>
    <s v="The Island"/>
    <s v="Toka McBaror"/>
    <s v="Sambasa Nzeribe, Segun Arinze, Tokunbo Idowu, Femi Adebayo"/>
    <n v="4"/>
    <s v="Nigeria"/>
    <s v="Nigeria"/>
    <n v="1"/>
    <d v="2019-11-29T00:00:00"/>
    <n v="2018"/>
    <x v="1"/>
    <s v="93 min"/>
    <n v="93"/>
    <n v="93"/>
    <n v="43.099192876371959"/>
    <s v=""/>
    <s v="Dramas, International Movies, Thrillers"/>
    <s v="Dramas"/>
    <s v="Dramas, International Movies, Thrillers"/>
    <n v="3"/>
  </r>
  <r>
    <n v="3249"/>
    <s v="s3249"/>
    <x v="0"/>
    <s v="The Knight Before Christmas"/>
    <s v="Monika Mitchell"/>
    <s v="Vanessa Hudgens, Josh Whitehouse, Emmanuelle Chriqui, Harry Jarvis, Mimi Gianopulos, Ella Kenion, Jean-Michel Le Gal, Arnold Pinnock"/>
    <n v="8"/>
    <s v="United States"/>
    <s v="United States"/>
    <n v="1"/>
    <d v="2019-11-21T00:00:00"/>
    <n v="2019"/>
    <x v="1"/>
    <s v="93 min"/>
    <n v="93"/>
    <n v="93"/>
    <n v="43.099192876371959"/>
    <s v=""/>
    <s v="Children &amp; Family Movies, Comedies, Romantic Movies"/>
    <s v="Children &amp; Family Movies"/>
    <s v="Children &amp; Family Movies, Comedies, Romantic Movies"/>
    <n v="3"/>
  </r>
  <r>
    <n v="3260"/>
    <s v="s3260"/>
    <x v="0"/>
    <s v="Iron Sky: The Coming Race"/>
    <s v="Timo Vuorensola"/>
    <m/>
    <n v="0"/>
    <s v="Finland"/>
    <s v="Finland, Germany, Belgium"/>
    <n v="3"/>
    <d v="2019-11-16T00:00:00"/>
    <n v="2019"/>
    <x v="5"/>
    <s v="93 min"/>
    <n v="93"/>
    <n v="93"/>
    <n v="43.099192876371959"/>
    <s v=""/>
    <s v="Action &amp; Adventure, Comedies, International Movies"/>
    <s v="Action &amp; Adventure"/>
    <s v="Action &amp; Adventure, Comedies, International Movies"/>
    <n v="3"/>
  </r>
  <r>
    <n v="3297"/>
    <s v="s3297"/>
    <x v="0"/>
    <s v="Let It Snow"/>
    <s v="Luke Snellin"/>
    <s v="Isabela Moner, Shameik Moore, Kiernan Shipka, Odeya Rush, Liv Hewson, Mitchell Hope, Jacob Batalon, Joan Cusack, Matthew Noszka, Anna Akana, Miles Robbins, D'Arcy Carden, Mason Gooding, Andrea De Oliveira, Victor Rivers"/>
    <n v="15"/>
    <s v="United States"/>
    <s v="United States"/>
    <n v="1"/>
    <d v="2019-11-08T00:00:00"/>
    <n v="2019"/>
    <x v="2"/>
    <s v="93 min"/>
    <n v="93"/>
    <n v="93"/>
    <n v="43.099192876371959"/>
    <s v=""/>
    <s v="Comedies, Dramas, LGBTQ Movies"/>
    <s v="Comedies"/>
    <s v="Comedies, Dramas, LGBTQ Movies"/>
    <n v="3"/>
  </r>
  <r>
    <n v="3538"/>
    <s v="s3538"/>
    <x v="0"/>
    <s v="Watchman"/>
    <s v="A. L. Vijay"/>
    <s v="G.V. Prakash Kumar, Samyuktha Hegde, Suman, Raj Arjun, Yogi Babu, Munishkanth"/>
    <n v="6"/>
    <s v="India"/>
    <s v="India"/>
    <n v="1"/>
    <d v="2019-09-04T00:00:00"/>
    <n v="2019"/>
    <x v="1"/>
    <s v="93 min"/>
    <n v="93"/>
    <n v="93"/>
    <n v="43.099192876371959"/>
    <s v=""/>
    <s v="Comedies, Dramas, International Movies"/>
    <s v="Comedies"/>
    <s v="Comedies, Dramas, International Movies"/>
    <n v="3"/>
  </r>
  <r>
    <n v="3596"/>
    <s v="s3596"/>
    <x v="0"/>
    <s v="Calum von Moger: Unbroken"/>
    <s v="Vlad Yudin"/>
    <s v="Calum Von Moger"/>
    <n v="1"/>
    <s v="United States"/>
    <s v="United States"/>
    <n v="1"/>
    <d v="2019-08-13T00:00:00"/>
    <n v="2019"/>
    <x v="5"/>
    <s v="93 min"/>
    <n v="93"/>
    <n v="93"/>
    <n v="43.099192876371959"/>
    <s v=""/>
    <s v="Documentaries, Sports Movies"/>
    <s v="Documentaries"/>
    <s v="Documentaries, Sports Movies"/>
    <n v="2"/>
  </r>
  <r>
    <n v="3642"/>
    <s v="s3642"/>
    <x v="0"/>
    <s v="The Son"/>
    <s v="Sebasti√°n Schindel"/>
    <s v="Joaqu√≠n Furriel, Martina Gusm√°n, Luciano C√°ceres, Heidi Toini, Regina Lamm"/>
    <n v="5"/>
    <s v="Argentina"/>
    <s v="Argentina"/>
    <n v="1"/>
    <d v="2019-07-26T00:00:00"/>
    <n v="2019"/>
    <x v="5"/>
    <s v="93 min"/>
    <n v="93"/>
    <n v="93"/>
    <n v="43.099192876371959"/>
    <s v=""/>
    <s v="Dramas, Independent Movies, International Movies"/>
    <s v="Dramas"/>
    <s v="Dramas, Independent Movies, International Movies"/>
    <n v="3"/>
  </r>
  <r>
    <n v="4060"/>
    <s v="s4060"/>
    <x v="0"/>
    <s v="Paranormal Investigation"/>
    <s v="Franck Phelizon"/>
    <s v="Andrei Indreies, Jean-Baptiste Heuet, Jose Atuncar, Pierre Porquet, Claudine Bertin, Gabriella Jordan, Effie Rey, Catalin Morar, Antoine Rodriguez"/>
    <n v="9"/>
    <s v="United States"/>
    <s v="United States, France"/>
    <n v="2"/>
    <d v="2019-03-01T00:00:00"/>
    <n v="2018"/>
    <x v="1"/>
    <s v="93 min"/>
    <n v="93"/>
    <n v="93"/>
    <n v="43.099192876371959"/>
    <s v=""/>
    <s v="Horror Movies, International Movies, Thrillers"/>
    <s v="Horror Movies"/>
    <s v="Horror Movies, International Movies, Thrillers"/>
    <n v="3"/>
  </r>
  <r>
    <n v="4135"/>
    <s v="s4135"/>
    <x v="0"/>
    <s v="Manusangada"/>
    <s v="Amshan Kumar"/>
    <s v="Rajeev Anand, Manimegalai, A.S. Sasi Kumar, Vidhur Rajarajan, Sheela Rajkumar, Sethu Darwin, Anand Sampath, Karuna Prasad"/>
    <n v="8"/>
    <s v="India"/>
    <s v="India"/>
    <n v="1"/>
    <d v="2019-02-02T00:00:00"/>
    <n v="2017"/>
    <x v="1"/>
    <s v="93 min"/>
    <n v="93"/>
    <n v="93"/>
    <n v="43.099192876371959"/>
    <s v=""/>
    <s v="Dramas, Independent Movies, International Movies"/>
    <s v="Dramas"/>
    <s v="Dramas, Independent Movies, International Movies"/>
    <n v="3"/>
  </r>
  <r>
    <n v="4352"/>
    <s v="s4352"/>
    <x v="0"/>
    <s v="A Christmas Prince: The Royal Wedding"/>
    <s v="John Schultz"/>
    <s v="Rose McIver, Ben Lamb, Alice Krige, Simon Dutton, Honor Kneafsey, Sarah Douglas, Theo Devaney, John Guerrasio, Andy Lucas, Raj Bajaj, Richard Ashton, Billy Angel, Tahirah Sharif, Joel McVeagh"/>
    <n v="14"/>
    <s v="United States"/>
    <s v="United States"/>
    <n v="1"/>
    <d v="2018-11-30T00:00:00"/>
    <n v="2018"/>
    <x v="6"/>
    <s v="93 min"/>
    <n v="93"/>
    <n v="93"/>
    <n v="43.099192876371959"/>
    <s v=""/>
    <s v="Children &amp; Family Movies, Dramas, Romantic Movies"/>
    <s v="Children &amp; Family Movies"/>
    <s v="Children &amp; Family Movies, Dramas, Romantic Movies"/>
    <n v="3"/>
  </r>
  <r>
    <n v="4461"/>
    <s v="s4461"/>
    <x v="0"/>
    <s v="Sommore: The Reign Continues"/>
    <s v="Kevin Layne"/>
    <s v="Sommore"/>
    <n v="1"/>
    <s v="United States"/>
    <s v="United States"/>
    <n v="1"/>
    <d v="2018-11-01T00:00:00"/>
    <n v="2015"/>
    <x v="5"/>
    <s v="93 min"/>
    <n v="93"/>
    <n v="93"/>
    <n v="43.099192876371959"/>
    <s v=""/>
    <s v="Stand-Up Comedy"/>
    <s v="Stand-Up Comedy"/>
    <s v="Stand-Up Comedy"/>
    <n v="1"/>
  </r>
  <r>
    <n v="4481"/>
    <s v="s4481"/>
    <x v="0"/>
    <s v="Ronnie Coleman: The King"/>
    <s v="Vlad Yudin"/>
    <s v="Ronnie Coleman"/>
    <n v="1"/>
    <s v="United States"/>
    <s v="United States"/>
    <n v="1"/>
    <d v="2018-10-25T00:00:00"/>
    <n v="2018"/>
    <x v="5"/>
    <s v="93 min"/>
    <n v="93"/>
    <n v="93"/>
    <n v="43.099192876371959"/>
    <s v=""/>
    <s v="Documentaries"/>
    <s v="Documentaries"/>
    <s v="Documentaries"/>
    <n v="1"/>
  </r>
  <r>
    <n v="4758"/>
    <s v="s4758"/>
    <x v="0"/>
    <s v="The Warning"/>
    <s v="Daniel Calparsoro"/>
    <s v="Ra√∫l Ar√©valo, Aura Garrido, Hugo Arbues, Bel√©n Cuesta, Antonio Dechent, Aitor Luna, Sergio Mur"/>
    <n v="7"/>
    <s v="Spain"/>
    <s v="Spain"/>
    <n v="1"/>
    <d v="2018-07-24T00:00:00"/>
    <n v="2018"/>
    <x v="5"/>
    <s v="93 min"/>
    <n v="93"/>
    <n v="93"/>
    <n v="43.099192876371959"/>
    <s v=""/>
    <s v="International Movies, Thrillers"/>
    <s v="International Movies"/>
    <s v="International Movies, Thrillers"/>
    <n v="2"/>
  </r>
  <r>
    <n v="4908"/>
    <s v="s4908"/>
    <x v="0"/>
    <s v="Candy Jar"/>
    <s v="Ben Shelton"/>
    <s v="Christina Hendricks, Helen Hunt, Uzo Aduba, Sami Gayle, Jacob Latimore"/>
    <n v="5"/>
    <s v="United States"/>
    <s v="United States"/>
    <n v="1"/>
    <d v="2018-04-27T00:00:00"/>
    <n v="2018"/>
    <x v="1"/>
    <s v="93 min"/>
    <n v="93"/>
    <n v="93"/>
    <n v="43.099192876371959"/>
    <s v=""/>
    <s v="Children &amp; Family Movies, Dramas, Romantic Movies"/>
    <s v="Children &amp; Family Movies"/>
    <s v="Children &amp; Family Movies, Dramas, Romantic Movies"/>
    <n v="3"/>
  </r>
  <r>
    <n v="5200"/>
    <s v="s5200"/>
    <x v="0"/>
    <s v="Pup Star: Better 2Gether"/>
    <s v="Robert Vince"/>
    <s v="Kaitlyn Maher, Obba Babatund√©, Lombardo Boyar, Molly Burnett, Chris Coppola, Reggie De Leon, David DeLuise, Matty Finochio, Josh Flitter, Benjamin Flores Jr."/>
    <n v="10"/>
    <s v="Canada"/>
    <s v="Canada"/>
    <n v="1"/>
    <d v="2017-10-28T00:00:00"/>
    <n v="2017"/>
    <x v="7"/>
    <s v="93 min"/>
    <n v="93"/>
    <n v="93"/>
    <n v="43.099192876371959"/>
    <s v=""/>
    <s v="Children &amp; Family Movies, Comedies"/>
    <s v="Children &amp; Family Movies"/>
    <s v="Children &amp; Family Movies, Comedies"/>
    <n v="2"/>
  </r>
  <r>
    <n v="5239"/>
    <s v="s5239"/>
    <x v="0"/>
    <s v="For Your Own Good"/>
    <s v="Carlos Ther√≥n"/>
    <s v="Jose Coronado, Javier C√°mara, Roberto √Ålamo, Pilar Castro, Mar√≠a Pujalte, Carmen Ruiz, Silvia Alonso, Georgina Amor√≥s, Andrea Ros, Miki Esparb√©"/>
    <n v="10"/>
    <s v="Spain"/>
    <s v="Spain"/>
    <n v="1"/>
    <d v="2017-10-01T00:00:00"/>
    <n v="2017"/>
    <x v="5"/>
    <s v="93 min"/>
    <n v="93"/>
    <n v="93"/>
    <n v="43.099192876371959"/>
    <s v=""/>
    <s v="Comedies, International Movies"/>
    <s v="Comedies"/>
    <s v="Comedies, International Movies"/>
    <n v="2"/>
  </r>
  <r>
    <n v="5505"/>
    <s v="s5505"/>
    <x v="0"/>
    <s v="Kiss &amp; Cry"/>
    <s v="Sean Cisterna"/>
    <s v="Sarah Fisher, Luke Bilyk, Chantal Kreviazuk, Sergio Di Zio, Denis Akiyama, Julia Tomasone, Brittany Bristow, Zo√´ Belkin, Lauren Esdale, Naomi Snieckus"/>
    <n v="10"/>
    <s v="Canada"/>
    <s v="Canada"/>
    <n v="1"/>
    <d v="2017-05-01T00:00:00"/>
    <n v="2017"/>
    <x v="5"/>
    <s v="93 min"/>
    <n v="93"/>
    <n v="93"/>
    <n v="43.099192876371959"/>
    <s v=""/>
    <s v="Dramas, International Movies, Romantic Movies"/>
    <s v="Dramas"/>
    <s v="Dramas, International Movies, Romantic Movies"/>
    <n v="3"/>
  </r>
  <r>
    <n v="5561"/>
    <s v="s5561"/>
    <x v="0"/>
    <s v="The C Word"/>
    <s v="Meghan O'Hara"/>
    <s v="Morgan Freeman"/>
    <n v="1"/>
    <s v="United States"/>
    <s v="United States"/>
    <n v="1"/>
    <d v="2017-03-24T00:00:00"/>
    <n v="2016"/>
    <x v="1"/>
    <s v="93 min"/>
    <n v="93"/>
    <n v="93"/>
    <n v="43.099192876371959"/>
    <s v=""/>
    <s v="Documentaries"/>
    <s v="Documentaries"/>
    <s v="Documentaries"/>
    <n v="1"/>
  </r>
  <r>
    <n v="5562"/>
    <s v="s5562"/>
    <x v="0"/>
    <s v="The Most Hated Woman in America"/>
    <s v="Tommy O'Haver"/>
    <s v="Melissa Leo, Josh Lucas, Vincent Kartheiser, Juno Temple, Adam Scott, Peter Fonda, Sally Kirkland, Rory Cochrane"/>
    <n v="8"/>
    <s v="United States"/>
    <s v="United States"/>
    <n v="1"/>
    <d v="2017-03-24T00:00:00"/>
    <n v="2017"/>
    <x v="5"/>
    <s v="93 min"/>
    <n v="93"/>
    <n v="93"/>
    <n v="43.099192876371959"/>
    <s v=""/>
    <s v="Dramas"/>
    <s v="Dramas"/>
    <s v="Dramas"/>
    <n v="1"/>
  </r>
  <r>
    <n v="5619"/>
    <s v="s5619"/>
    <x v="0"/>
    <s v="Haraamkhor"/>
    <s v="Shlok Sharma"/>
    <s v="Nawazuddin Siddiqui, Shweta Tripathi, Harish Khanna, Irfan Khan, Trimala Adhikari, Mohd Samad"/>
    <n v="6"/>
    <s v="India"/>
    <s v="India"/>
    <n v="1"/>
    <d v="2017-02-01T00:00:00"/>
    <n v="2015"/>
    <x v="1"/>
    <s v="93 min"/>
    <n v="93"/>
    <n v="93"/>
    <n v="43.099192876371959"/>
    <s v=""/>
    <s v="Dramas, Independent Movies, International Movies"/>
    <s v="Dramas"/>
    <s v="Dramas, Independent Movies, International Movies"/>
    <n v="3"/>
  </r>
  <r>
    <n v="5657"/>
    <s v="s5657"/>
    <x v="0"/>
    <d v="1899-12-30T07:19:00"/>
    <s v="Jorge Michel Grau"/>
    <s v="Demi√°n Bichir, H√©ctor Bonilla, Oscar Serrano, Azalia Ortiz, Octavio Michel, Carmen Beato"/>
    <n v="6"/>
    <s v="Mexico"/>
    <s v="Mexico"/>
    <n v="1"/>
    <d v="2016-12-23T00:00:00"/>
    <n v="2016"/>
    <x v="5"/>
    <s v="93 min"/>
    <n v="93"/>
    <n v="93"/>
    <n v="43.099192876371959"/>
    <s v=""/>
    <s v="Dramas, International Movies"/>
    <s v="Dramas"/>
    <s v="Dramas, International Movies"/>
    <n v="2"/>
  </r>
  <r>
    <n v="5665"/>
    <s v="s5665"/>
    <x v="0"/>
    <s v="3 T√ºrken &amp; ein Baby"/>
    <s v="Sinan Akku≈ü"/>
    <s v="Kostja Ullmann, Eko Fresh, Kida Khodr Ramadan, Sabrina Kl√ºber, Sami Nasser, Kayla Rybicka, Jytte-Merle B√∂hrnsen, Emrah Erdogru, Tim Grothe, H√ºlya Duyar"/>
    <n v="10"/>
    <s v="Germany"/>
    <s v="Germany"/>
    <n v="1"/>
    <d v="2016-12-15T00:00:00"/>
    <n v="2015"/>
    <x v="5"/>
    <s v="93 min"/>
    <n v="93"/>
    <n v="93"/>
    <n v="43.099192876371959"/>
    <s v=""/>
    <s v="Comedies, International Movies"/>
    <s v="Comedies"/>
    <s v="Comedies, International Movies"/>
    <n v="2"/>
  </r>
  <r>
    <n v="5935"/>
    <s v="s5935"/>
    <x v="0"/>
    <s v="Mitt"/>
    <s v="Greg Whiteley"/>
    <s v="Mitt Romney"/>
    <n v="1"/>
    <s v="United States"/>
    <s v="United States"/>
    <n v="1"/>
    <d v="2014-01-24T00:00:00"/>
    <n v="2014"/>
    <x v="6"/>
    <s v="93 min"/>
    <n v="93"/>
    <n v="93"/>
    <n v="43.099192876371959"/>
    <s v=""/>
    <s v="Documentaries"/>
    <s v="Documentaries"/>
    <s v="Documentaries"/>
    <n v="1"/>
  </r>
  <r>
    <n v="5947"/>
    <s v="s5947"/>
    <x v="0"/>
    <s v="Quiet Victory: The Charlie Wedemeyer Story"/>
    <s v="Roy Campanella II"/>
    <s v="Pam Dawber, Michael Nouri, Bess Meyer, Peter Berg, James Handy, Kyle Chandler"/>
    <n v="6"/>
    <s v="United States"/>
    <s v="United States"/>
    <n v="1"/>
    <d v="2011-10-01T00:00:00"/>
    <n v="1988"/>
    <x v="6"/>
    <s v="93 min"/>
    <n v="93"/>
    <n v="93"/>
    <n v="43.099192876371959"/>
    <s v=""/>
    <s v="Dramas, Sports Movies"/>
    <s v="Dramas"/>
    <s v="Dramas, Sports Movies"/>
    <n v="2"/>
  </r>
  <r>
    <n v="5951"/>
    <s v="s5951"/>
    <x v="0"/>
    <s v="Triumph of the Heart"/>
    <s v="Richard Michaels"/>
    <s v="Mario Van Peebles, Susan Ruttan, Lane R. Davis, Lynn Whitfield, Adam Faraizl, Polly Holliday, Jay Pennison, John Schuhmacher"/>
    <n v="8"/>
    <s v="United States"/>
    <s v="United States"/>
    <n v="1"/>
    <d v="2011-10-01T00:00:00"/>
    <n v="1991"/>
    <x v="6"/>
    <s v="93 min"/>
    <n v="93"/>
    <n v="93"/>
    <n v="43.099192876371959"/>
    <s v=""/>
    <s v="Dramas, Sports Movies"/>
    <s v="Dramas"/>
    <s v="Dramas, Sports Movies"/>
    <n v="2"/>
  </r>
  <r>
    <n v="5953"/>
    <s v="s5953"/>
    <x v="0"/>
    <s v="Victim of Beauty"/>
    <s v="Roger Young"/>
    <s v="William Devane, Jeri Ryan, Michele Abrams, Nick Searcy, Linda Pierce, J. Don Ferguson, Butch Slade, Joyce Bowden-Kirby"/>
    <n v="8"/>
    <s v="United States"/>
    <s v="United States"/>
    <n v="1"/>
    <d v="2011-10-01T00:00:00"/>
    <n v="1991"/>
    <x v="1"/>
    <s v="93 min"/>
    <n v="93"/>
    <n v="93"/>
    <n v="43.099192876371959"/>
    <s v=""/>
    <s v="Dramas, Thrillers"/>
    <s v="Dramas"/>
    <s v="Dramas, Thrillers"/>
    <n v="2"/>
  </r>
  <r>
    <n v="5978"/>
    <s v="s5978"/>
    <x v="0"/>
    <s v="√Üon Flux"/>
    <s v="Karyn Kusama"/>
    <s v="Charlize Theron, Marton Csokas, Jonny Lee Miller, Sophie Okonedo, Frances McDormand, Pete Postlethwaite, Amelia Warner, Caroline Chikezie, Nikolai Kinski, Paterson Joseph, Yangzom Brauen"/>
    <n v="11"/>
    <s v="United States"/>
    <s v="United States"/>
    <n v="1"/>
    <d v="2018-02-01T00:00:00"/>
    <n v="2005"/>
    <x v="2"/>
    <s v="93 min"/>
    <n v="93"/>
    <n v="93"/>
    <n v="43.099192876371959"/>
    <s v=""/>
    <s v="Action &amp; Adventure, Sci-Fi &amp; Fantasy"/>
    <s v="Action &amp; Adventure"/>
    <s v="Action &amp; Adventure, Sci-Fi &amp; Fantasy"/>
    <n v="2"/>
  </r>
  <r>
    <n v="5983"/>
    <s v="s5983"/>
    <x v="0"/>
    <s v="100 Days Of Solitude"/>
    <m/>
    <m/>
    <n v="0"/>
    <s v="Spain"/>
    <s v="Spain"/>
    <n v="1"/>
    <d v="2018-07-06T00:00:00"/>
    <n v="2018"/>
    <x v="5"/>
    <s v="93 min"/>
    <n v="93"/>
    <n v="93"/>
    <n v="43.099192876371959"/>
    <s v=""/>
    <s v="Documentaries, International Movies"/>
    <s v="Documentaries"/>
    <s v="Documentaries, International Movies"/>
    <n v="2"/>
  </r>
  <r>
    <n v="5989"/>
    <s v="s5989"/>
    <x v="0"/>
    <s v="13 Sins"/>
    <s v="Daniel Stamm"/>
    <s v="Mark Webber, Rutina Wesley, Devon Graye, Tom Bower, Ron Perlman, Pruitt Taylor Vince"/>
    <n v="6"/>
    <s v="United States"/>
    <s v="United States"/>
    <n v="1"/>
    <d v="2019-01-13T00:00:00"/>
    <n v="2014"/>
    <x v="12"/>
    <s v="93 min"/>
    <n v="93"/>
    <n v="93"/>
    <n v="43.099192876371959"/>
    <s v=""/>
    <s v="Horror Movies, Thrillers"/>
    <s v="Horror Movies"/>
    <s v="Horror Movies, Thrillers"/>
    <n v="2"/>
  </r>
  <r>
    <n v="6001"/>
    <s v="s6001"/>
    <x v="0"/>
    <s v="21 &amp; Over"/>
    <s v="Jon Lucas, Scott Moore"/>
    <s v="Miles Teller, Skylar Astin, Justin Chon, Sarah Wright, Jonathan Keltz, Fran√ßois Chau, Russell Hodgkinson, Daniel Booko, Russell Mercado, Josie Loren, Dustin Ybarra"/>
    <n v="11"/>
    <s v="United States"/>
    <s v="United States"/>
    <n v="1"/>
    <d v="2019-04-16T00:00:00"/>
    <n v="2013"/>
    <x v="12"/>
    <s v="93 min"/>
    <n v="93"/>
    <n v="93"/>
    <n v="43.099192876371959"/>
    <s v=""/>
    <s v="Comedies"/>
    <s v="Comedies"/>
    <s v="Comedies"/>
    <n v="1"/>
  </r>
  <r>
    <n v="6004"/>
    <s v="s6004"/>
    <x v="0"/>
    <s v="24 Hours to Live"/>
    <s v="Brian Smrz"/>
    <s v="Ethan Hawke, Xu Qing, Paul Anderson, Rutger Hauer, Tyrone Keogh, Nathalie Boltt, Liam Cunningham"/>
    <n v="7"/>
    <s v="South Africa"/>
    <s v="South Africa, China, United States"/>
    <n v="3"/>
    <d v="2018-04-07T00:00:00"/>
    <n v="2017"/>
    <x v="12"/>
    <s v="93 min"/>
    <n v="93"/>
    <n v="93"/>
    <n v="43.099192876371959"/>
    <s v=""/>
    <s v="Action &amp; Adventure"/>
    <s v="Action &amp; Adventure"/>
    <s v="Action &amp; Adventure"/>
    <n v="1"/>
  </r>
  <r>
    <n v="6014"/>
    <s v="s6014"/>
    <x v="0"/>
    <s v="300 Miles to Heaven"/>
    <s v="Maciej Dejczer"/>
    <s v="Krzysztof Stroi≈Ñski, Andrzej Mellin, Adrianna Biedrzy≈Ñska, Adrianna Biedrzy≈Ñska, Rafa≈Ç Zimowski, Kama Kowalewska, Wies≈Çaw Komasa, Aleksander Bednarz, Jadwiga Jankowska-Cieslak, Wojciech Klata"/>
    <n v="10"/>
    <s v="Denmark"/>
    <s v="Denmark, France, Poland"/>
    <n v="3"/>
    <d v="2019-10-01T00:00:00"/>
    <n v="1989"/>
    <x v="1"/>
    <s v="93 min"/>
    <n v="93"/>
    <n v="93"/>
    <n v="43.099192876371959"/>
    <s v=""/>
    <s v="Dramas, International Movies"/>
    <s v="Dramas"/>
    <s v="Dramas, International Movies"/>
    <n v="2"/>
  </r>
  <r>
    <n v="6039"/>
    <s v="s6039"/>
    <x v="0"/>
    <s v="A Gray State"/>
    <s v="Erik Nelson"/>
    <m/>
    <n v="0"/>
    <s v="United States"/>
    <s v="United States"/>
    <n v="1"/>
    <d v="2017-12-25T00:00:00"/>
    <n v="2017"/>
    <x v="5"/>
    <s v="93 min"/>
    <n v="93"/>
    <n v="93"/>
    <n v="43.099192876371959"/>
    <s v=""/>
    <s v="Documentaries"/>
    <s v="Documentaries"/>
    <s v="Documentaries"/>
    <n v="1"/>
  </r>
  <r>
    <n v="6096"/>
    <s v="s6096"/>
    <x v="0"/>
    <s v="After Porn Ends"/>
    <s v="Bryce Wagoner"/>
    <m/>
    <n v="0"/>
    <s v="United States"/>
    <s v="United States"/>
    <n v="1"/>
    <d v="2019-05-27T00:00:00"/>
    <n v="2012"/>
    <x v="11"/>
    <s v="93 min"/>
    <n v="93"/>
    <n v="93"/>
    <n v="43.099192876371959"/>
    <s v=""/>
    <s v="Documentaries"/>
    <s v="Documentaries"/>
    <s v="Documentaries"/>
    <n v="1"/>
  </r>
  <r>
    <n v="6188"/>
    <s v="s6188"/>
    <x v="0"/>
    <s v="As Above, So Below"/>
    <s v="John Erick Dowdle"/>
    <s v="Perdita Weeks, Ben Feldman, Edwin Hodge, Fran√ßois Civil, Marion Lambert, Ali Marhyar, Cosme Castro, Hamid Djavadan, Th√©o Cholbi, Emy L√©vy"/>
    <n v="10"/>
    <s v="United States"/>
    <s v="United States"/>
    <n v="1"/>
    <d v="2018-09-16T00:00:00"/>
    <n v="2014"/>
    <x v="12"/>
    <s v="93 min"/>
    <n v="93"/>
    <n v="93"/>
    <n v="43.099192876371959"/>
    <s v=""/>
    <s v="Horror Movies, Thrillers"/>
    <s v="Horror Movies"/>
    <s v="Horror Movies, Thrillers"/>
    <n v="2"/>
  </r>
  <r>
    <n v="6304"/>
    <s v="s6304"/>
    <x v="0"/>
    <s v="Big Daddy"/>
    <s v="Dennis Dugan"/>
    <s v="Adam Sandler, Joey Lauren Adams, Jon Stewart, Cole Sprouse, Dylan Sprouse, Josh Mostel, Leslie Mann, Allen Covert, Rob Schneider, Kristy Swanson"/>
    <n v="10"/>
    <s v="United States"/>
    <s v="United States"/>
    <n v="1"/>
    <d v="2020-10-01T00:00:00"/>
    <n v="1999"/>
    <x v="2"/>
    <s v="93 min"/>
    <n v="93"/>
    <n v="93"/>
    <n v="43.099192876371959"/>
    <s v=""/>
    <s v="Comedies"/>
    <s v="Comedies"/>
    <s v="Comedies"/>
    <n v="1"/>
  </r>
  <r>
    <n v="6551"/>
    <s v="s6551"/>
    <x v="0"/>
    <s v="Daddy Day Care"/>
    <s v="Steve Carr"/>
    <s v="Eddie Murphy, Jeff Garlin, Steve Zahn, Regina King, Anjelica Huston, Kevin Nealon, Jonathan Katz, Siobhan Fallon Hogan, Lisa Edelstein, Lacey Chabert, Laura Kightlinger, Leila Arcieri"/>
    <n v="12"/>
    <s v="United States"/>
    <s v="United States"/>
    <n v="1"/>
    <d v="2019-01-01T00:00:00"/>
    <n v="2003"/>
    <x v="7"/>
    <s v="93 min"/>
    <n v="93"/>
    <n v="93"/>
    <n v="43.099192876371959"/>
    <s v=""/>
    <s v="Children &amp; Family Movies, Comedies"/>
    <s v="Children &amp; Family Movies"/>
    <s v="Children &amp; Family Movies, Comedies"/>
    <n v="2"/>
  </r>
  <r>
    <n v="6566"/>
    <s v="s6566"/>
    <x v="0"/>
    <s v="Dark Crimes"/>
    <s v="Alexandros Avranas"/>
    <s v="Jim Carrey, Marton Csokas, Charlotte Gainsbourg, Agata Kulesza, Kati Outinen, Zbigniew Zamachowski, Danuta Kowalska, Vlad Ivanov, Robert Wiƒôckiewicz, Piotr G≈Çowacki"/>
    <n v="10"/>
    <s v="United Kingdom"/>
    <s v="United Kingdom, Poland, United States"/>
    <n v="3"/>
    <d v="2019-10-15T00:00:00"/>
    <n v="2016"/>
    <x v="12"/>
    <s v="93 min"/>
    <n v="93"/>
    <n v="93"/>
    <n v="43.099192876371959"/>
    <s v=""/>
    <s v="Dramas, Thrillers"/>
    <s v="Dramas"/>
    <s v="Dramas, Thrillers"/>
    <n v="2"/>
  </r>
  <r>
    <n v="6584"/>
    <s v="s6584"/>
    <x v="0"/>
    <s v="Death at a Funeral"/>
    <s v="Neil LaBute"/>
    <s v="Chris Rock, Martin Lawrence, Tracy Morgan, Danny Glover, James Marsden, Luke Wilson, Zoe Saldana, Regina Hall, Columbus Short, Peter Dinklage, Kevin Hart, Loretta Devine, Regine Nehy, Keith David, Ron Glass"/>
    <n v="15"/>
    <s v="United States"/>
    <s v="United States"/>
    <n v="1"/>
    <d v="2020-08-01T00:00:00"/>
    <n v="2010"/>
    <x v="12"/>
    <s v="93 min"/>
    <n v="93"/>
    <n v="93"/>
    <n v="43.099192876371959"/>
    <s v=""/>
    <s v="Comedies"/>
    <s v="Comedies"/>
    <s v="Comedies"/>
    <n v="1"/>
  </r>
  <r>
    <n v="6607"/>
    <s v="s6607"/>
    <x v="0"/>
    <s v="Diana: 7 Days That Shook the World"/>
    <s v="Ben Ryder"/>
    <s v="James D'Arcy"/>
    <n v="1"/>
    <s v="United Kingdom"/>
    <s v="United Kingdom"/>
    <n v="1"/>
    <d v="2017-07-28T00:00:00"/>
    <n v="2017"/>
    <x v="6"/>
    <s v="93 min"/>
    <n v="93"/>
    <n v="93"/>
    <n v="43.099192876371959"/>
    <s v=""/>
    <s v="Documentaries"/>
    <s v="Documentaries"/>
    <s v="Documentaries"/>
    <n v="1"/>
  </r>
  <r>
    <n v="6621"/>
    <s v="s6621"/>
    <x v="0"/>
    <s v="Dog Eat Dog"/>
    <s v="Paul Schrader"/>
    <s v="Nicolas Cage, Willem Dafoe, Christopher Matthew Cook, Omar J. Dorsey, Louisa Krause, Melissa Bolona, Reynaldo Gallegos"/>
    <n v="7"/>
    <s v="United States"/>
    <s v="United States"/>
    <n v="1"/>
    <d v="2016-12-31T00:00:00"/>
    <n v="2016"/>
    <x v="5"/>
    <s v="93 min"/>
    <n v="93"/>
    <n v="93"/>
    <n v="43.099192876371959"/>
    <s v=""/>
    <s v="Dramas, Thrillers"/>
    <s v="Dramas"/>
    <s v="Dramas, Thrillers"/>
    <n v="2"/>
  </r>
  <r>
    <n v="6631"/>
    <s v="s6631"/>
    <x v="0"/>
    <s v="Don't Knock Twice"/>
    <s v="Caradog W. James"/>
    <s v="Katee Sackhoff, Lucy Boynton, Richard Mylan, Nick Moran, Pascale Wilson, Javier Botet, Pooneh Hajimohammadi, Sarah Buckland"/>
    <n v="8"/>
    <s v="United Kingdom"/>
    <s v="United Kingdom"/>
    <n v="1"/>
    <d v="2019-02-08T00:00:00"/>
    <n v="2016"/>
    <x v="12"/>
    <s v="93 min"/>
    <n v="93"/>
    <n v="93"/>
    <n v="43.099192876371959"/>
    <s v=""/>
    <s v="Horror Movies, International Movies"/>
    <s v="Horror Movies"/>
    <s v="Horror Movies, International Movies"/>
    <n v="2"/>
  </r>
  <r>
    <n v="6632"/>
    <s v="s6632"/>
    <x v="0"/>
    <s v="Don't Look Down"/>
    <s v="Daniel Gordon"/>
    <s v="Richard Branson"/>
    <n v="1"/>
    <s v="United Kingdom"/>
    <s v="United Kingdom"/>
    <n v="1"/>
    <d v="2017-04-01T00:00:00"/>
    <n v="2016"/>
    <x v="5"/>
    <s v="93 min"/>
    <n v="93"/>
    <n v="93"/>
    <n v="43.099192876371959"/>
    <s v=""/>
    <s v="Documentaries, International Movies"/>
    <s v="Documentaries"/>
    <s v="Documentaries, International Movies"/>
    <n v="2"/>
  </r>
  <r>
    <n v="6654"/>
    <s v="s6654"/>
    <x v="0"/>
    <s v="Dukhtar"/>
    <s v="Afia Nathaniel"/>
    <s v="Samiya Mumtaz, Mohib Mirza, Saleha Aref, Asif Khan, Adnan Shah, Ajab Gul, Abdullah Jan, Samina Ahmad, Omair Rana, Zeeshan Shafa"/>
    <n v="10"/>
    <s v="Pakistan"/>
    <s v="Pakistan, Norway, United States"/>
    <n v="3"/>
    <d v="2016-09-01T00:00:00"/>
    <n v="2014"/>
    <x v="1"/>
    <s v="93 min"/>
    <n v="93"/>
    <n v="93"/>
    <n v="43.099192876371959"/>
    <s v=""/>
    <s v="Dramas, Independent Movies, International Movies"/>
    <s v="Dramas"/>
    <s v="Dramas, Independent Movies, International Movies"/>
    <n v="3"/>
  </r>
  <r>
    <n v="6684"/>
    <s v="s6684"/>
    <x v="0"/>
    <s v="Elles √©taient en guerre (1914-1918)"/>
    <s v="Fabien Beziat, Hugues Nancy"/>
    <s v="Nathalie Baye"/>
    <n v="1"/>
    <s v="France"/>
    <s v="France"/>
    <n v="1"/>
    <d v="2017-12-31T00:00:00"/>
    <n v="2014"/>
    <x v="1"/>
    <s v="93 min"/>
    <n v="93"/>
    <n v="93"/>
    <n v="43.099192876371959"/>
    <s v=""/>
    <s v="Documentaries, International Movies"/>
    <s v="Documentaries"/>
    <s v="Documentaries, International Movies"/>
    <n v="2"/>
  </r>
  <r>
    <n v="6700"/>
    <s v="s6700"/>
    <x v="0"/>
    <s v="Enlighten Us"/>
    <s v="Jenny Carchman"/>
    <s v="James Arthur Ray"/>
    <n v="1"/>
    <s v="United States"/>
    <s v="United States"/>
    <n v="1"/>
    <d v="2017-01-18T00:00:00"/>
    <n v="2016"/>
    <x v="1"/>
    <s v="93 min"/>
    <n v="93"/>
    <n v="93"/>
    <n v="43.099192876371959"/>
    <s v=""/>
    <s v="Documentaries"/>
    <s v="Documentaries"/>
    <s v="Documentaries"/>
    <n v="1"/>
  </r>
  <r>
    <n v="6756"/>
    <s v="s6756"/>
    <x v="0"/>
    <s v="Final Destination 3"/>
    <s v="James Wong"/>
    <s v="Mary Elizabeth Winstead, Ryan Merriman, Kris Lemche, Alexz Johnson, Sam Easton, Jesse Moss, Gina Holden, Texas Battle, Chelan Simmons, Crystal Lowe, Amanda Crew"/>
    <n v="11"/>
    <s v="United States"/>
    <s v="United States, Germany"/>
    <n v="2"/>
    <d v="2020-01-01T00:00:00"/>
    <n v="2006"/>
    <x v="12"/>
    <s v="93 min"/>
    <n v="93"/>
    <n v="93"/>
    <n v="43.099192876371959"/>
    <s v=""/>
    <s v="Horror Movies"/>
    <s v="Horror Movies"/>
    <s v="Horror Movies"/>
    <n v="1"/>
  </r>
  <r>
    <n v="6781"/>
    <s v="s6781"/>
    <x v="0"/>
    <s v="For the Birds"/>
    <s v="Richard Miron"/>
    <s v="Kathy Murphy"/>
    <n v="1"/>
    <s v="United States"/>
    <s v="United States"/>
    <n v="1"/>
    <d v="2019-09-01T00:00:00"/>
    <n v="2018"/>
    <x v="5"/>
    <s v="93 min"/>
    <n v="93"/>
    <n v="93"/>
    <n v="43.099192876371959"/>
    <s v=""/>
    <s v="Documentaries"/>
    <s v="Documentaries"/>
    <s v="Documentaries"/>
    <n v="1"/>
  </r>
  <r>
    <n v="6808"/>
    <s v="s6808"/>
    <x v="0"/>
    <s v="From Japan to Egypt"/>
    <s v="Mahmoud Karim"/>
    <s v="Ahmed Eid, Saki Tsukamoto, Nada Moussa, Mohammed Tharwat"/>
    <n v="4"/>
    <s v="Egypt"/>
    <s v="Egypt"/>
    <n v="1"/>
    <d v="2019-06-06T00:00:00"/>
    <n v="2017"/>
    <x v="1"/>
    <s v="93 min"/>
    <n v="93"/>
    <n v="93"/>
    <n v="43.099192876371959"/>
    <s v=""/>
    <s v="Children &amp; Family Movies, Comedies, Dramas"/>
    <s v="Children &amp; Family Movies"/>
    <s v="Children &amp; Family Movies, Comedies, Dramas"/>
    <n v="3"/>
  </r>
  <r>
    <n v="6809"/>
    <s v="s6809"/>
    <x v="0"/>
    <s v="From Paris with Love"/>
    <s v="Pierre Morel"/>
    <s v="John Travolta, Jonathan Rhys Meyers, Kasia Smutniak, Richard Durden, Bing Yin, Amber Rose Revah, Eric Godon, Fran√ßois Bredon, Chems Dahmani, Sami Darr, Didier Constant"/>
    <n v="11"/>
    <s v="France"/>
    <s v="France, United Kingdom, United States"/>
    <n v="3"/>
    <d v="2020-09-08T00:00:00"/>
    <n v="2010"/>
    <x v="12"/>
    <s v="93 min"/>
    <n v="93"/>
    <n v="93"/>
    <n v="43.099192876371959"/>
    <s v=""/>
    <s v="Action &amp; Adventure, International Movies"/>
    <s v="Action &amp; Adventure"/>
    <s v="Action &amp; Adventure, International Movies"/>
    <n v="2"/>
  </r>
  <r>
    <n v="6879"/>
    <s v="s6879"/>
    <x v="0"/>
    <s v="Good Night, and Good Luck"/>
    <s v="George Clooney"/>
    <s v="David Strathairn, Patricia Clarkson, George Clooney, Jeff Daniels, Robert Downey Jr., Frank Langella, Ray Wise, Robert John Burke, Tate Donovan, Alex Borstein, Matt Ross, Grant Heslov"/>
    <n v="12"/>
    <s v="United States"/>
    <s v="United States, France, United Kingdom, Japan"/>
    <n v="4"/>
    <d v="2019-06-02T00:00:00"/>
    <n v="2005"/>
    <x v="7"/>
    <s v="93 min"/>
    <n v="93"/>
    <n v="93"/>
    <n v="43.099192876371959"/>
    <s v=""/>
    <s v="Dramas"/>
    <s v="Dramas"/>
    <s v="Dramas"/>
    <n v="1"/>
  </r>
  <r>
    <n v="6892"/>
    <s v="s6892"/>
    <x v="0"/>
    <s v="Grand Masti"/>
    <s v="Indra Kumar"/>
    <s v="Riteish Deshmukh, Vivek Oberoi, Aftab Shivdasani, Suresh Menon, Manjari Fadnis, Sonalee Kulkarni, Karishma Tanna, Kainaat Arora, Bruna Abdullah, Maryam Zakaria, Pradeep Singh Rawat"/>
    <n v="11"/>
    <s v="India"/>
    <s v="India"/>
    <n v="1"/>
    <d v="2018-03-01T00:00:00"/>
    <n v="2013"/>
    <x v="5"/>
    <s v="93 min"/>
    <n v="93"/>
    <n v="93"/>
    <n v="43.099192876371959"/>
    <s v=""/>
    <s v="Comedies, International Movies, Music &amp; Musicals"/>
    <s v="Comedies"/>
    <s v="Comedies, International Movies, Music &amp; Musicals"/>
    <n v="3"/>
  </r>
  <r>
    <n v="6944"/>
    <s v="s6944"/>
    <x v="0"/>
    <s v="Haywire"/>
    <s v="Steven Soderbergh"/>
    <s v="Gina Carano, Michael Fassbender, Ewan McGregor, Bill Paxton, Channing Tatum, Antonio Banderas, Mathieu Kassovitz, Michael Angarano, Michael Douglas, Anthony Brandon Wong"/>
    <n v="10"/>
    <s v="Ireland"/>
    <s v="Ireland, United States"/>
    <n v="2"/>
    <d v="2020-03-01T00:00:00"/>
    <n v="2011"/>
    <x v="12"/>
    <s v="93 min"/>
    <n v="93"/>
    <n v="93"/>
    <n v="43.099192876371959"/>
    <s v=""/>
    <s v="Action &amp; Adventure"/>
    <s v="Action &amp; Adventure"/>
    <s v="Action &amp; Adventure"/>
    <n v="1"/>
  </r>
  <r>
    <n v="7004"/>
    <s v="s7004"/>
    <x v="0"/>
    <s v="Hot Bot"/>
    <s v="Michael Polish"/>
    <s v="Cynthia Kirchner, Doug Haley, Zack Pearlman, Larry Miller, Danny Masterson, Anthony Anderson, David Shackelford, Donald Faison, Angela Kinsey, Kirby Bliss Blanton, John Robinson"/>
    <n v="11"/>
    <s v="United States"/>
    <s v="United States"/>
    <n v="1"/>
    <d v="2016-03-01T00:00:00"/>
    <n v="2016"/>
    <x v="11"/>
    <s v="93 min"/>
    <n v="93"/>
    <n v="93"/>
    <n v="43.099192876371959"/>
    <s v=""/>
    <s v="Comedies"/>
    <s v="Comedies"/>
    <s v="Comedies"/>
    <n v="1"/>
  </r>
  <r>
    <n v="7043"/>
    <s v="s7043"/>
    <x v="0"/>
    <s v="I Am Vengeance"/>
    <s v="Ross Boyask"/>
    <s v="Stu Bennett, Anna Shaffer, Mark Griffin, Bryan Larkin, Kevin Leslie, Gary Daniels"/>
    <n v="6"/>
    <s v="United Kingdom"/>
    <s v="United Kingdom"/>
    <n v="1"/>
    <d v="2018-12-22T00:00:00"/>
    <n v="2018"/>
    <x v="12"/>
    <s v="93 min"/>
    <n v="93"/>
    <n v="93"/>
    <n v="43.099192876371959"/>
    <s v=""/>
    <s v="Action &amp; Adventure"/>
    <s v="Action &amp; Adventure"/>
    <s v="Action &amp; Adventure"/>
    <n v="1"/>
  </r>
  <r>
    <n v="7111"/>
    <s v="s7111"/>
    <x v="0"/>
    <s v="Jack and the Cuckoo-Clock Heart"/>
    <s v="Mathias Malzieu, St√©phane Berla"/>
    <s v="Orlando Seale, Samantha Barks, Harry Sadeghi, Stephane Cornicard, Jessie Buckley, Sophia Ellis, Barbara Scaff, Michelle Fairley, Richard Ridings, Howard Samuels"/>
    <n v="10"/>
    <s v="France"/>
    <s v="France, Belgium"/>
    <n v="2"/>
    <d v="2017-02-08T00:00:00"/>
    <n v="2013"/>
    <x v="7"/>
    <s v="93 min"/>
    <n v="93"/>
    <n v="93"/>
    <n v="43.099192876371959"/>
    <s v=""/>
    <s v="Children &amp; Family Movies, Music &amp; Musicals"/>
    <s v="Children &amp; Family Movies"/>
    <s v="Children &amp; Family Movies, Music &amp; Musicals"/>
    <n v="2"/>
  </r>
  <r>
    <n v="7238"/>
    <s v="s7238"/>
    <x v="0"/>
    <s v="Krystal"/>
    <s v="William H. Macy"/>
    <s v="Rosario Dawson, Nick Robinson, Jacob Latimore, Grant Gustin, William H. Macy, Kathy Bates, Felicity Huffman, William Fichtner, T.I., Rick Fox, Amy Parrish"/>
    <n v="11"/>
    <s v="United States"/>
    <s v="United States"/>
    <n v="1"/>
    <d v="2019-01-01T00:00:00"/>
    <n v="2017"/>
    <x v="12"/>
    <s v="93 min"/>
    <n v="93"/>
    <n v="93"/>
    <n v="43.099192876371959"/>
    <s v=""/>
    <s v="Comedies, Dramas"/>
    <s v="Comedies"/>
    <s v="Comedies, Dramas"/>
    <n v="2"/>
  </r>
  <r>
    <n v="7272"/>
    <s v="s7272"/>
    <x v="0"/>
    <s v="Last Night"/>
    <s v="Massy Tadjedin"/>
    <s v="Keira Knightley, Sam Worthington, Guillaume Canet, Eva Mendes, Griffin Dunne, Anson Mount, Stephanie Romanov, Scott Adsit, Daniel Eric Gold"/>
    <n v="9"/>
    <s v="United States"/>
    <s v="United States, France"/>
    <n v="2"/>
    <d v="2019-01-01T00:00:00"/>
    <n v="2010"/>
    <x v="12"/>
    <s v="93 min"/>
    <n v="93"/>
    <n v="93"/>
    <n v="43.099192876371959"/>
    <s v=""/>
    <s v="Dramas, Independent Movies, Romantic Movies"/>
    <s v="Dramas"/>
    <s v="Dramas, Independent Movies, Romantic Movies"/>
    <n v="3"/>
  </r>
  <r>
    <n v="7348"/>
    <s v="s7348"/>
    <x v="0"/>
    <s v="Love on Delivery"/>
    <s v="Stephen Chow"/>
    <s v="Stephen Chow, Christy Chung, Ng Man-Tat"/>
    <n v="3"/>
    <s v="Hong Kong"/>
    <s v="Hong Kong"/>
    <n v="1"/>
    <d v="2018-08-16T00:00:00"/>
    <n v="1994"/>
    <x v="1"/>
    <s v="93 min"/>
    <n v="93"/>
    <n v="93"/>
    <n v="43.099192876371959"/>
    <s v=""/>
    <s v="Action &amp; Adventure, Comedies, International Movies"/>
    <s v="Action &amp; Adventure"/>
    <s v="Action &amp; Adventure, Comedies, International Movies"/>
    <n v="3"/>
  </r>
  <r>
    <n v="7368"/>
    <s v="s7368"/>
    <x v="0"/>
    <s v="Mad Max"/>
    <s v="George Miller"/>
    <s v="Mel Gibson, Joanne Samuel, Hugh Keays-Byrne, Steve Bisley, Tim Burns, Roger Ward, Lisa Aldenhoven, Bertrand Cadart"/>
    <n v="8"/>
    <s v="Australia"/>
    <s v="Australia, United States"/>
    <n v="2"/>
    <d v="2020-08-01T00:00:00"/>
    <n v="1979"/>
    <x v="12"/>
    <s v="93 min"/>
    <n v="93"/>
    <n v="93"/>
    <n v="43.099192876371959"/>
    <s v=""/>
    <s v="Action &amp; Adventure, Classic Movies, Cult Movies"/>
    <s v="Action &amp; Adventure"/>
    <s v="Action &amp; Adventure, Classic Movies, Cult Movies"/>
    <n v="3"/>
  </r>
  <r>
    <n v="7426"/>
    <s v="s7426"/>
    <x v="0"/>
    <s v="May You Prosper"/>
    <s v="Hassan Hegazy, Shady Ali"/>
    <s v="Ahmed Rizk, Bosy, Bayoumi Fouad, Mahmoud Ellithy, Hayatem, Hesham Ismail, Tamer Shaltout, Alaa Morsy"/>
    <n v="8"/>
    <s v="Egypt"/>
    <s v="Egypt"/>
    <n v="1"/>
    <d v="2019-07-20T00:00:00"/>
    <n v="2017"/>
    <x v="1"/>
    <s v="93 min"/>
    <n v="93"/>
    <n v="93"/>
    <n v="43.099192876371959"/>
    <s v=""/>
    <s v="Comedies, International Movies, Music &amp; Musicals"/>
    <s v="Comedies"/>
    <s v="Comedies, International Movies, Music &amp; Musicals"/>
    <n v="3"/>
  </r>
  <r>
    <n v="7474"/>
    <s v="s7474"/>
    <x v="0"/>
    <s v="Mission: Destroy Love"/>
    <s v="Osman Ali"/>
    <s v="Bront Palarae, Maya Karin, Remy Ishak, Izara Aishah, Azad Jazmin, Dira Abu Zahar, Zarina Zainuddin"/>
    <n v="7"/>
    <s v="Malaysia"/>
    <s v="Malaysia"/>
    <n v="1"/>
    <d v="2017-08-07T00:00:00"/>
    <n v="2014"/>
    <x v="6"/>
    <s v="93 min"/>
    <n v="93"/>
    <n v="93"/>
    <n v="43.099192876371959"/>
    <s v=""/>
    <s v="Comedies, International Movies, Romantic Movies"/>
    <s v="Comedies"/>
    <s v="Comedies, International Movies, Romantic Movies"/>
    <n v="3"/>
  </r>
  <r>
    <n v="7478"/>
    <s v="s7478"/>
    <x v="0"/>
    <s v="Mojave"/>
    <s v="William Monahan"/>
    <s v="Garrett Hedlund, Oscar Isaac, Louise Bourgoin, Walton Goggins, Mark Wahlberg, Fran Kranz"/>
    <n v="6"/>
    <s v="United States"/>
    <s v="United States"/>
    <n v="1"/>
    <d v="2018-07-26T00:00:00"/>
    <n v="2015"/>
    <x v="12"/>
    <s v="93 min"/>
    <n v="93"/>
    <n v="93"/>
    <n v="43.099192876371959"/>
    <s v=""/>
    <s v="Dramas, Independent Movies, Thrillers"/>
    <s v="Dramas"/>
    <s v="Dramas, Independent Movies, Thrillers"/>
    <n v="3"/>
  </r>
  <r>
    <n v="7489"/>
    <s v="s7489"/>
    <x v="0"/>
    <s v="Monster Family"/>
    <s v="Holger Tappe"/>
    <s v="Celia Imrie, Emily Watson, Catherine Tate, Jason Isaacs, Nick Frost, Jessica Brown Findlay"/>
    <n v="6"/>
    <s v="Germany"/>
    <s v="Germany, United Kingdom"/>
    <n v="2"/>
    <d v="2018-04-04T00:00:00"/>
    <n v="2017"/>
    <x v="7"/>
    <s v="93 min"/>
    <n v="93"/>
    <n v="93"/>
    <n v="43.099192876371959"/>
    <s v=""/>
    <s v="Children &amp; Family Movies"/>
    <s v="Children &amp; Family Movies"/>
    <s v="Children &amp; Family Movies"/>
    <n v="1"/>
  </r>
  <r>
    <n v="7666"/>
    <s v="s7666"/>
    <x v="0"/>
    <s v="One Night Stand"/>
    <s v="Jasmine D'Souza"/>
    <s v="Tanuj Virwani, Sunny Leone, Narendra Jetley, Aamir Ahmed, Kapil Punjabi, Madhurima Banerjee, Ninad Kamat, Geeta Bisht"/>
    <n v="8"/>
    <s v="India"/>
    <s v="India"/>
    <n v="1"/>
    <d v="2017-10-15T00:00:00"/>
    <n v="2016"/>
    <x v="5"/>
    <s v="93 min"/>
    <n v="93"/>
    <n v="93"/>
    <n v="43.099192876371959"/>
    <s v=""/>
    <s v="Dramas, International Movies, Music &amp; Musicals"/>
    <s v="Dramas"/>
    <s v="Dramas, International Movies, Music &amp; Musicals"/>
    <n v="3"/>
  </r>
  <r>
    <n v="7674"/>
    <s v="s7674"/>
    <x v="0"/>
    <s v="Operation Odessa"/>
    <s v="Tiller Russell"/>
    <m/>
    <n v="0"/>
    <m/>
    <m/>
    <n v="0"/>
    <d v="2020-04-01T00:00:00"/>
    <n v="2018"/>
    <x v="5"/>
    <s v="93 min"/>
    <n v="93"/>
    <n v="93"/>
    <n v="43.099192876371959"/>
    <s v=""/>
    <s v="Documentaries"/>
    <s v="Documentaries"/>
    <s v="Documentaries"/>
    <n v="1"/>
  </r>
  <r>
    <n v="7684"/>
    <s v="s7684"/>
    <x v="0"/>
    <s v="Our Godfather"/>
    <s v="Mark Franchetti, Andrew Meier"/>
    <s v="Tommaso Buscetta"/>
    <n v="1"/>
    <s v="United Kingdom"/>
    <s v="United Kingdom"/>
    <n v="1"/>
    <d v="2019-09-10T00:00:00"/>
    <n v="2019"/>
    <x v="5"/>
    <s v="93 min"/>
    <n v="93"/>
    <n v="93"/>
    <n v="43.099192876371959"/>
    <s v=""/>
    <s v="Documentaries, International Movies"/>
    <s v="Documentaries"/>
    <s v="Documentaries, International Movies"/>
    <n v="2"/>
  </r>
  <r>
    <n v="7795"/>
    <s v="s7795"/>
    <x v="0"/>
    <s v="Prince Charming"/>
    <s v="Wong Jing"/>
    <s v="Kenny Bee, Cherie Chung, Chan Pak-cheung, Rosamund Kwan, Maggie Cheung"/>
    <n v="5"/>
    <s v="Hong Kong"/>
    <s v="Hong Kong"/>
    <n v="1"/>
    <d v="2018-08-31T00:00:00"/>
    <n v="1984"/>
    <x v="1"/>
    <s v="93 min"/>
    <n v="93"/>
    <n v="93"/>
    <n v="43.099192876371959"/>
    <s v=""/>
    <s v="Comedies, International Movies, Romantic Movies"/>
    <s v="Comedies"/>
    <s v="Comedies, International Movies, Romantic Movies"/>
    <n v="3"/>
  </r>
  <r>
    <n v="7823"/>
    <s v="s7823"/>
    <x v="0"/>
    <s v="Raiders!: The Story of the Greatest Fan Film Ever Made"/>
    <s v="Jeremy Coon, Tim Skousen"/>
    <m/>
    <n v="0"/>
    <s v="United States"/>
    <s v="United States"/>
    <n v="1"/>
    <d v="2016-09-16T00:00:00"/>
    <n v="2015"/>
    <x v="11"/>
    <s v="93 min"/>
    <n v="93"/>
    <n v="93"/>
    <n v="43.099192876371959"/>
    <s v=""/>
    <s v="Documentaries"/>
    <s v="Documentaries"/>
    <s v="Documentaries"/>
    <n v="1"/>
  </r>
  <r>
    <n v="7885"/>
    <s v="s7885"/>
    <x v="0"/>
    <s v="Roger Corman's Death Race 2050"/>
    <s v="G.J. Echternkamp"/>
    <s v="Manu Bennett, Malcolm McDowell, Marci Miller, Burt Grinstead, Folake Olowofoyeku, Ramsey Moore, Yancy Butler, Charlie Farrell, Shanna Olson"/>
    <n v="9"/>
    <s v="United States"/>
    <s v="United States"/>
    <n v="1"/>
    <d v="2017-01-17T00:00:00"/>
    <n v="2017"/>
    <x v="12"/>
    <s v="93 min"/>
    <n v="93"/>
    <n v="93"/>
    <n v="43.099192876371959"/>
    <s v=""/>
    <s v="Action &amp; Adventure, Sci-Fi &amp; Fantasy"/>
    <s v="Action &amp; Adventure"/>
    <s v="Action &amp; Adventure, Sci-Fi &amp; Fantasy"/>
    <n v="2"/>
  </r>
  <r>
    <n v="7908"/>
    <s v="s7908"/>
    <x v="0"/>
    <s v="Russell Madness"/>
    <s v="Robert Vince"/>
    <s v="David Milchard, John Ratzenberger, Will Sasso, Mason Vale Cotton, John Hennigan, Sean Giambrone, Charles Robinson, Mckenna Grace, Kate Reinders, Fred Willard"/>
    <n v="10"/>
    <s v="United States"/>
    <s v="United States"/>
    <n v="1"/>
    <d v="2015-05-10T00:00:00"/>
    <n v="2015"/>
    <x v="7"/>
    <s v="93 min"/>
    <n v="93"/>
    <n v="93"/>
    <n v="43.099192876371959"/>
    <s v=""/>
    <s v="Children &amp; Family Movies, Comedies, Sports Movies"/>
    <s v="Children &amp; Family Movies"/>
    <s v="Children &amp; Family Movies, Comedies, Sports Movies"/>
    <n v="3"/>
  </r>
  <r>
    <n v="7948"/>
    <s v="s7948"/>
    <x v="0"/>
    <s v="Savage Raghda"/>
    <s v="Mahmoud Karim"/>
    <s v="Ramez Galal, Riham Hagag, Bayyumi Fuad, Entessar, Ahmed Fathy, Mohammed Tharwat"/>
    <n v="6"/>
    <s v="Egypt"/>
    <s v="Egypt"/>
    <n v="1"/>
    <d v="2019-06-13T00:00:00"/>
    <n v="2018"/>
    <x v="5"/>
    <s v="93 min"/>
    <n v="93"/>
    <n v="93"/>
    <n v="43.099192876371959"/>
    <s v=""/>
    <s v="Comedies, International Movies, Romantic Movies"/>
    <s v="Comedies"/>
    <s v="Comedies, International Movies, Romantic Movies"/>
    <n v="3"/>
  </r>
  <r>
    <n v="7953"/>
    <s v="s7953"/>
    <x v="0"/>
    <s v="Scales: Mermaids Are Real"/>
    <s v="Kevan Peterson"/>
    <s v="Emmy Perry, Morgan Fairchild, Elisabeth R√∂hm, Nikki Hahn, Jack Dylan Grazer, Stephen Snedden, Noree Victoria, Sterling Sulieman"/>
    <n v="8"/>
    <s v="United States"/>
    <s v="United States"/>
    <n v="1"/>
    <d v="2020-01-23T00:00:00"/>
    <n v="2017"/>
    <x v="7"/>
    <s v="93 min"/>
    <n v="93"/>
    <n v="93"/>
    <n v="43.099192876371959"/>
    <s v=""/>
    <s v="Children &amp; Family Movies"/>
    <s v="Children &amp; Family Movies"/>
    <s v="Children &amp; Family Movies"/>
    <n v="1"/>
  </r>
  <r>
    <n v="7955"/>
    <s v="s7955"/>
    <x v="0"/>
    <s v="Scandal in Sorrento"/>
    <s v="Dino Risi"/>
    <s v="Vittorio De Sica, Sophia Loren, Lea Padovani, Antonio Cifariello, Tina Pica, Mario Carotenuto, Yoka Berretty, Virgilio Riento, Clara Crispo, Pasquale Misiano"/>
    <n v="10"/>
    <s v="Italy"/>
    <s v="Italy, France"/>
    <n v="2"/>
    <d v="2020-11-13T00:00:00"/>
    <n v="1955"/>
    <x v="6"/>
    <s v="93 min"/>
    <n v="93"/>
    <n v="93"/>
    <n v="43.099192876371959"/>
    <s v=""/>
    <s v="Classic Movies, Comedies, Independent Movies"/>
    <s v="Classic Movies"/>
    <s v="Classic Movies, Comedies, Independent Movies"/>
    <n v="3"/>
  </r>
  <r>
    <n v="8078"/>
    <s v="s8078"/>
    <x v="0"/>
    <s v="Spy Time"/>
    <s v="Javier Ruiz Caldera"/>
    <s v="Imanol Arias, Quim Guti√©rrez, Alexandra Jim√©nez, Berto Romero, Carlos Areces, Eduardo G√≥mez, Dani El Rojo, Emilio Guti√©rrez Caba, Rossy de Palma, S√≠lvia Abril"/>
    <n v="10"/>
    <s v="Spain"/>
    <s v="Spain"/>
    <n v="1"/>
    <d v="2016-06-01T00:00:00"/>
    <n v="2015"/>
    <x v="5"/>
    <s v="93 min"/>
    <n v="93"/>
    <n v="93"/>
    <n v="43.099192876371959"/>
    <s v=""/>
    <s v="Action &amp; Adventure, Comedies, International Movies"/>
    <s v="Action &amp; Adventure"/>
    <s v="Action &amp; Adventure, Comedies, International Movies"/>
    <n v="3"/>
  </r>
  <r>
    <n v="8119"/>
    <s v="s8119"/>
    <x v="0"/>
    <s v="Summer Night"/>
    <s v="Joseph Cross"/>
    <s v="Ellar Coltrane, Callan McAuliffe, Ian Nelson, Lana Condor, Analeigh Tipton, Melina Vidler, Bill Milner, Justin Chatwin, Ella Hunt, Elena Kampouris, Victoria Justice, Khris Davis, Hayden Szeto"/>
    <n v="13"/>
    <s v="United States"/>
    <s v="United States"/>
    <n v="1"/>
    <d v="2020-03-19T00:00:00"/>
    <n v="2019"/>
    <x v="5"/>
    <s v="93 min"/>
    <n v="93"/>
    <n v="93"/>
    <n v="43.099192876371959"/>
    <s v=""/>
    <s v="Comedies, Dramas, Romantic Movies"/>
    <s v="Comedies"/>
    <s v="Comedies, Dramas, Romantic Movies"/>
    <n v="3"/>
  </r>
  <r>
    <n v="8140"/>
    <s v="s8140"/>
    <x v="0"/>
    <s v="Sweet Virginia"/>
    <s v="Jamie M. Dagg"/>
    <s v="Jon Bernthal, Christopher Abbott, Imogen Poots, Rosemarie DeWitt, Odessa Young, Joseph Lyle Taylor, Jonathan Tucker, Garry Chalk, Jared Abrahamson, Gabrielle Rose"/>
    <n v="10"/>
    <s v="United States"/>
    <s v="United States, Canada"/>
    <n v="2"/>
    <d v="2019-12-01T00:00:00"/>
    <n v="2017"/>
    <x v="12"/>
    <s v="93 min"/>
    <n v="93"/>
    <n v="93"/>
    <n v="43.099192876371959"/>
    <s v=""/>
    <s v="Dramas, Independent Movies, Thrillers"/>
    <s v="Dramas"/>
    <s v="Dramas, Independent Movies, Thrillers"/>
    <n v="3"/>
  </r>
  <r>
    <n v="8184"/>
    <s v="s8184"/>
    <x v="0"/>
    <s v="The Adventures of Sharkboy and Lavagirl"/>
    <s v="Robert Rodriguez"/>
    <s v="Taylor Lautner, Taylor Dooley, Cayden Boyd, George Lopez, David Arquette, Kristin Davis, Jacob Davich, Sasha Pieterse, Rico Torres"/>
    <n v="9"/>
    <s v="United States"/>
    <s v="United States"/>
    <n v="1"/>
    <d v="2020-12-02T00:00:00"/>
    <n v="2005"/>
    <x v="7"/>
    <s v="93 min"/>
    <n v="93"/>
    <n v="93"/>
    <n v="43.099192876371959"/>
    <s v=""/>
    <s v="Children &amp; Family Movies"/>
    <s v="Children &amp; Family Movies"/>
    <s v="Children &amp; Family Movies"/>
    <n v="1"/>
  </r>
  <r>
    <n v="8226"/>
    <s v="s8226"/>
    <x v="0"/>
    <s v="The Breadwinner"/>
    <s v="Nora Twomey"/>
    <s v="Saara Chaudry, Soma Chhaya, Ali Badshah, Soma Bhatia, Shaista Latif, Laara Sadiq, Kawa Ada, Noorin Gulamgaus"/>
    <n v="8"/>
    <s v="Ireland"/>
    <s v="Ireland, Canada, Luxembourg, United States, United Kingdom, Philippines, India"/>
    <n v="7"/>
    <d v="2018-02-20T00:00:00"/>
    <n v="2017"/>
    <x v="2"/>
    <s v="93 min"/>
    <n v="93"/>
    <n v="93"/>
    <n v="43.099192876371959"/>
    <s v=""/>
    <s v="Children &amp; Family Movies, Dramas, International Movies"/>
    <s v="Children &amp; Family Movies"/>
    <s v="Children &amp; Family Movies, Dramas, International Movies"/>
    <n v="3"/>
  </r>
  <r>
    <n v="8243"/>
    <s v="s8243"/>
    <x v="0"/>
    <s v="The Charnel House"/>
    <s v="Craig Moss"/>
    <s v="Callum Blue, Nadine Velazquez, Makenzie Moss, Erik LaRay Harvey, Danielle Lauder, Andy Favreau, Kate Linder, Neil Thackaberry, Alden Tab"/>
    <n v="9"/>
    <s v="United States"/>
    <s v="United States"/>
    <n v="1"/>
    <d v="2017-02-04T00:00:00"/>
    <n v="2016"/>
    <x v="12"/>
    <s v="93 min"/>
    <n v="93"/>
    <n v="93"/>
    <n v="43.099192876371959"/>
    <s v=""/>
    <s v="Horror Movies, Thrillers"/>
    <s v="Horror Movies"/>
    <s v="Horror Movies, Thrillers"/>
    <n v="2"/>
  </r>
  <r>
    <n v="8267"/>
    <s v="s8267"/>
    <x v="0"/>
    <s v="The Dark Crystal"/>
    <s v="Frank Oz, Jim Henson"/>
    <s v="Jim Henson, Kathryn Mullen, Frank Oz, Dave Goelz, Stephen Garlick, Lisa Maxwell, Billie Whitelaw, Percy Edwards, Joseph O'Conor"/>
    <n v="9"/>
    <s v="United States"/>
    <s v="United States, United Kingdom"/>
    <n v="2"/>
    <d v="2019-05-01T00:00:00"/>
    <n v="1982"/>
    <x v="7"/>
    <s v="93 min"/>
    <n v="93"/>
    <n v="93"/>
    <n v="43.099192876371959"/>
    <s v=""/>
    <s v="Children &amp; Family Movies"/>
    <s v="Children &amp; Family Movies"/>
    <s v="Children &amp; Family Movies"/>
    <n v="1"/>
  </r>
  <r>
    <n v="8384"/>
    <s v="s8384"/>
    <x v="0"/>
    <s v="The Last Days of Chez Nous"/>
    <s v="Gillian Armstrong"/>
    <s v="Lisa Harrow, Bruno Ganz, Kerry Fox, Miranda Otto, Kiri Paramore, Bill Hunter"/>
    <n v="6"/>
    <s v="Australia"/>
    <s v="Australia"/>
    <n v="1"/>
    <d v="2016-11-01T00:00:00"/>
    <n v="1992"/>
    <x v="12"/>
    <s v="93 min"/>
    <n v="93"/>
    <n v="93"/>
    <n v="43.099192876371959"/>
    <s v=""/>
    <s v="Classic Movies, Dramas"/>
    <s v="Classic Movies"/>
    <s v="Classic Movies, Dramas"/>
    <n v="2"/>
  </r>
  <r>
    <n v="8400"/>
    <s v="s8400"/>
    <x v="0"/>
    <s v="The Lodgers"/>
    <s v="Brian O'Malley"/>
    <s v="Charlotte Vega, Bill Milner, David Bradley, Eugene Simon, Moe Dunford, Deirdre O'Kane, Roisin Murphy, Anthony Murphy, Brendan O'Rourke, Emmett Kelly"/>
    <n v="10"/>
    <s v="Ireland"/>
    <s v="Ireland"/>
    <n v="1"/>
    <d v="2018-08-23T00:00:00"/>
    <n v="2017"/>
    <x v="12"/>
    <s v="93 min"/>
    <n v="93"/>
    <n v="93"/>
    <n v="43.099192876371959"/>
    <s v=""/>
    <s v="Horror Movies, International Movies"/>
    <s v="Horror Movies"/>
    <s v="Horror Movies, International Movies"/>
    <n v="2"/>
  </r>
  <r>
    <n v="8451"/>
    <s v="s8451"/>
    <x v="0"/>
    <s v="The Perfect Day"/>
    <s v="Jean-Pierre Devillers"/>
    <m/>
    <n v="0"/>
    <m/>
    <m/>
    <n v="0"/>
    <d v="2018-09-01T00:00:00"/>
    <n v="2018"/>
    <x v="1"/>
    <s v="93 min"/>
    <n v="93"/>
    <n v="93"/>
    <n v="43.099192876371959"/>
    <s v=""/>
    <s v="Documentaries, International Movies, Sports Movies"/>
    <s v="Documentaries"/>
    <s v="Documentaries, International Movies, Sports Movies"/>
    <n v="3"/>
  </r>
  <r>
    <n v="8455"/>
    <s v="s8455"/>
    <x v="0"/>
    <s v="The Pink Panther"/>
    <s v="Shawn Levy"/>
    <s v="Steve Martin, Kevin Kline, Beyonc√© Knowles-Carter, Jean Reno, Emily Mortimer, Henry Czerny, Kristin Chenoweth, Roger Rees, Philip Goodwin, Henri Garcin, William Abadie"/>
    <n v="11"/>
    <s v="United States"/>
    <s v="United States, Czech Republic"/>
    <n v="2"/>
    <d v="2019-07-01T00:00:00"/>
    <n v="2006"/>
    <x v="7"/>
    <s v="93 min"/>
    <n v="93"/>
    <n v="93"/>
    <n v="43.099192876371959"/>
    <s v=""/>
    <s v="Children &amp; Family Movies, Comedies"/>
    <s v="Children &amp; Family Movies"/>
    <s v="Children &amp; Family Movies, Comedies"/>
    <n v="2"/>
  </r>
  <r>
    <n v="8486"/>
    <s v="s8486"/>
    <x v="0"/>
    <s v="The Right One"/>
    <s v="Hadi El Bagoury"/>
    <s v="Hani Salama, Basma Ahmad, Rania Yousef, Kinda Allouch, Yasmin Raeis, Amr Youssef, Zizi El-Badrawy"/>
    <n v="7"/>
    <s v="Egypt"/>
    <s v="Egypt"/>
    <n v="1"/>
    <d v="2019-06-13T00:00:00"/>
    <n v="2011"/>
    <x v="1"/>
    <s v="93 min"/>
    <n v="93"/>
    <n v="93"/>
    <n v="43.099192876371959"/>
    <s v=""/>
    <s v="Dramas, International Movies, Romantic Movies"/>
    <s v="Dramas"/>
    <s v="Dramas, International Movies, Romantic Movies"/>
    <n v="3"/>
  </r>
  <r>
    <n v="8544"/>
    <s v="s8544"/>
    <x v="0"/>
    <s v="The Unborn Child"/>
    <s v="Poj Arnon"/>
    <s v="Somchai Kemglad, Pitchanart Sakakorn, Chinaradi Anupongphichart, Arisara Thongborisut, Peerawit Boonark, Chudapha Chanthakhet, Ganthida Chaang"/>
    <n v="7"/>
    <s v="Thailand"/>
    <s v="Thailand"/>
    <n v="1"/>
    <d v="2018-07-30T00:00:00"/>
    <n v="2011"/>
    <x v="5"/>
    <s v="93 min"/>
    <n v="93"/>
    <n v="93"/>
    <n v="43.099192876371959"/>
    <s v=""/>
    <s v="Horror Movies, International Movies"/>
    <s v="Horror Movies"/>
    <s v="Horror Movies, International Movies"/>
    <n v="2"/>
  </r>
  <r>
    <n v="8587"/>
    <s v="s8587"/>
    <x v="0"/>
    <s v="Thumper"/>
    <s v="Jordan Ross"/>
    <s v="Eliza Taylor, Pablo Schreiber, Daniel Webber, Lena Headey, Ben Feldman, Grant Harvey, Jazzy De Lisser, Brett Rice"/>
    <n v="8"/>
    <s v="United States"/>
    <s v="United States"/>
    <n v="1"/>
    <d v="2018-02-05T00:00:00"/>
    <n v="2017"/>
    <x v="5"/>
    <s v="93 min"/>
    <n v="93"/>
    <n v="93"/>
    <n v="43.099192876371959"/>
    <s v=""/>
    <s v="Dramas, Thrillers"/>
    <s v="Dramas"/>
    <s v="Dramas, Thrillers"/>
    <n v="2"/>
  </r>
  <r>
    <n v="8707"/>
    <s v="s8707"/>
    <x v="0"/>
    <s v="We the Animals"/>
    <s v="Jeremiah Zagar"/>
    <s v="Evan Rosado, Josiah Gabriel, Isaiah Kristian, Ra√∫l Castillo, Sheila Vand, Giovanni Pacciarelli, Terry Holland, Moe Isaac, Mickey Anthony, Tom Malley"/>
    <n v="10"/>
    <s v="United States"/>
    <s v="United States"/>
    <n v="1"/>
    <d v="2019-02-11T00:00:00"/>
    <n v="2018"/>
    <x v="12"/>
    <s v="93 min"/>
    <n v="93"/>
    <n v="93"/>
    <n v="43.099192876371959"/>
    <s v=""/>
    <s v="Dramas, Independent Movies"/>
    <s v="Dramas"/>
    <s v="Dramas, Independent Movies"/>
    <n v="2"/>
  </r>
  <r>
    <n v="8718"/>
    <s v="s8718"/>
    <x v="0"/>
    <s v="Westerplatte Resists"/>
    <s v="Stanis≈Çaw R√≥≈ºewicz"/>
    <s v="Zygmunt H√ºbner, Arkadiusz Bazak, Tadeusz Schmidt, J√≥zef Nowak, Tadeusz Pluci≈Ñski, Bogusz Bilewski"/>
    <n v="6"/>
    <s v="Poland"/>
    <s v="Poland"/>
    <n v="1"/>
    <d v="2019-10-01T00:00:00"/>
    <n v="1967"/>
    <x v="5"/>
    <s v="93 min"/>
    <n v="93"/>
    <n v="93"/>
    <n v="43.099192876371959"/>
    <s v=""/>
    <s v="Classic Movies, Dramas, International Movies"/>
    <s v="Classic Movies"/>
    <s v="Classic Movies, Dramas, International Movies"/>
    <n v="3"/>
  </r>
  <r>
    <n v="8761"/>
    <s v="s8761"/>
    <x v="0"/>
    <s v="Would You Rather"/>
    <s v="David Guy Levy"/>
    <s v="Brittany Snow, Jeffrey Combs, Jonny Coyne, Lawrence Gilliard Jr., Enver Gjokaj, Sasha Grey, John Heard, Charlie Hofheimer, Logan Miller, June Squibb, Eddie Steeples, Robin Lord Taylor, Robb Wells"/>
    <n v="13"/>
    <s v="United States"/>
    <s v="United States"/>
    <n v="1"/>
    <d v="2019-06-05T00:00:00"/>
    <n v="2013"/>
    <x v="5"/>
    <s v="93 min"/>
    <n v="93"/>
    <n v="93"/>
    <n v="43.099192876371959"/>
    <s v=""/>
    <s v="Horror Movies, Independent Movies, Thrillers"/>
    <s v="Horror Movies"/>
    <s v="Horror Movies, Independent Movies, Thrillers"/>
    <n v="3"/>
  </r>
  <r>
    <n v="19"/>
    <s v="s19"/>
    <x v="0"/>
    <s v="Intrusion"/>
    <s v="Adam Salky"/>
    <s v="Freida Pinto, Logan Marshall-Green, Robert John Burke, Megan Elisabeth Kelly, Sarah Minnich, Hayes Hargrove, Mark Sivertsen, Brandon Fierro, Antonio Valles, Clint Obenchain"/>
    <n v="10"/>
    <m/>
    <m/>
    <n v="0"/>
    <d v="2021-09-22T00:00:00"/>
    <n v="2021"/>
    <x v="1"/>
    <s v="94 min"/>
    <n v="94"/>
    <n v="94"/>
    <n v="30.969197769537839"/>
    <s v=""/>
    <s v="Thrillers"/>
    <s v="Thrillers"/>
    <s v="Thrillers"/>
    <n v="1"/>
  </r>
  <r>
    <n v="118"/>
    <s v="s118"/>
    <x v="0"/>
    <s v="Final Account"/>
    <s v="Luke Holland"/>
    <m/>
    <n v="0"/>
    <s v="United Kingdom"/>
    <s v="United Kingdom, United States"/>
    <n v="2"/>
    <d v="2021-09-02T00:00:00"/>
    <n v="2021"/>
    <x v="2"/>
    <s v="94 min"/>
    <n v="94"/>
    <n v="94"/>
    <n v="30.969197769537839"/>
    <s v=""/>
    <s v="Documentaries"/>
    <s v="Documentaries"/>
    <s v="Documentaries"/>
    <n v="1"/>
  </r>
  <r>
    <n v="146"/>
    <s v="s146"/>
    <x v="0"/>
    <s v="House Party 2"/>
    <s v="George Jackson, Doug McHenry"/>
    <s v="Christopher Reid, Christopher Martin, Martin Lawrence, Bowlegged Lou, Paul Anthony, B-Fine, Tisha Campbell, Kamron, Iman, Queen Latifah"/>
    <n v="10"/>
    <s v="United States"/>
    <s v="United States"/>
    <n v="1"/>
    <d v="2021-09-01T00:00:00"/>
    <n v="1991"/>
    <x v="12"/>
    <s v="94 min"/>
    <n v="94"/>
    <n v="94"/>
    <n v="30.969197769537839"/>
    <s v=""/>
    <s v="Comedies, Cult Movies, Music &amp; Musicals"/>
    <s v="Comedies"/>
    <s v="Comedies, Cult Movies, Music &amp; Musicals"/>
    <n v="3"/>
  </r>
  <r>
    <n v="147"/>
    <s v="s147"/>
    <x v="0"/>
    <s v="House Party 3"/>
    <s v="Eric Meza"/>
    <s v="Christopher Reid, Christopher Martin, Tisha Campbell, David Edwards, Angela Means, Ketty Lester, Bernie Mac, Michael Colyar, Chris Tucker, Khandi Alexander"/>
    <n v="10"/>
    <s v="United States"/>
    <s v="United States"/>
    <n v="1"/>
    <d v="2021-09-01T00:00:00"/>
    <n v="1994"/>
    <x v="12"/>
    <s v="94 min"/>
    <n v="94"/>
    <n v="94"/>
    <n v="30.969197769537839"/>
    <s v=""/>
    <s v="Comedies, Music &amp; Musicals"/>
    <s v="Comedies"/>
    <s v="Comedies, Music &amp; Musicals"/>
    <n v="2"/>
  </r>
  <r>
    <n v="177"/>
    <s v="s177"/>
    <x v="0"/>
    <s v="The Golden Child"/>
    <s v="Michael Ritchie"/>
    <s v="Eddie Murphy, J.L. Reate, Charles Dance, Charlotte Lewis, Victor Wong, Randall Tex Cobb, James Hong, Shakti Chen, Tau Logo, Tiger Chung Lee"/>
    <n v="10"/>
    <s v="United States"/>
    <s v="United States"/>
    <n v="1"/>
    <d v="2021-09-01T00:00:00"/>
    <n v="1986"/>
    <x v="2"/>
    <s v="94 min"/>
    <n v="94"/>
    <n v="94"/>
    <n v="30.969197769537839"/>
    <s v=""/>
    <s v="Action &amp; Adventure, Comedies"/>
    <s v="Action &amp; Adventure"/>
    <s v="Action &amp; Adventure, Comedies"/>
    <n v="2"/>
  </r>
  <r>
    <n v="265"/>
    <s v="s265"/>
    <x v="0"/>
    <s v="Walk of Shame"/>
    <s v="Steve Brill"/>
    <s v="Elizabeth Banks, James Marsden, Gillian Jacobs, Sarah Wright, Ethan Suplee, Bill Burr, Ken Davitian, Lawrence Gilliard Jr., Alphonso Mcauley, Da'Vone McDonald, John Marsden, Willie Garson, Oliver Hudson, P.J. Byrne"/>
    <n v="14"/>
    <s v="United States"/>
    <s v="United States"/>
    <n v="1"/>
    <d v="2021-08-16T00:00:00"/>
    <n v="2014"/>
    <x v="12"/>
    <s v="94 min"/>
    <n v="94"/>
    <n v="94"/>
    <n v="30.969197769537839"/>
    <s v=""/>
    <s v="Comedies, Independent Movies"/>
    <s v="Comedies"/>
    <s v="Comedies, Independent Movies"/>
    <n v="2"/>
  </r>
  <r>
    <n v="375"/>
    <s v="s375"/>
    <x v="0"/>
    <s v="Flower Girl"/>
    <s v="Michelle Bello"/>
    <s v="Damilola Adegbite, Chris Attoh, Chuks Chukwujekwu, Blossom Chukwujekwu, Eku Edewor, Bikiya Graham Douglas"/>
    <n v="6"/>
    <s v="Nigeria"/>
    <s v="Nigeria"/>
    <n v="1"/>
    <d v="2021-07-29T00:00:00"/>
    <n v="2013"/>
    <x v="6"/>
    <s v="94 min"/>
    <n v="94"/>
    <n v="94"/>
    <n v="30.969197769537839"/>
    <s v=""/>
    <s v="Comedies, International Movies, Romantic Movies"/>
    <s v="Comedies"/>
    <s v="Comedies, International Movies, Romantic Movies"/>
    <n v="3"/>
  </r>
  <r>
    <n v="399"/>
    <s v="s399"/>
    <x v="0"/>
    <s v="Kingdom: Ashin of the North"/>
    <s v="Kim Seong-hun"/>
    <s v="Gianna Jun, Park Byung-eun, Kim Si-a, Kim Roi-ha, Koo Kyo-hwan"/>
    <n v="5"/>
    <m/>
    <m/>
    <n v="0"/>
    <d v="2021-07-23T00:00:00"/>
    <n v="2021"/>
    <x v="5"/>
    <s v="94 min"/>
    <n v="94"/>
    <n v="94"/>
    <n v="30.969197769537839"/>
    <s v=""/>
    <s v="Horror Movies, International Movies, Thrillers"/>
    <s v="Horror Movies"/>
    <s v="Horror Movies, International Movies, Thrillers"/>
    <n v="3"/>
  </r>
  <r>
    <n v="446"/>
    <s v="s446"/>
    <x v="0"/>
    <s v="The Beguiled"/>
    <s v="Sofia Coppola"/>
    <s v="Colin Farrell, Nicole Kidman, Kirsten Dunst, Elle Fanning, Oona Laurence, Angourie Rice, Addison Riecke, Emma Howard"/>
    <n v="8"/>
    <s v="United States"/>
    <s v="United States"/>
    <n v="1"/>
    <d v="2021-07-16T00:00:00"/>
    <n v="2017"/>
    <x v="12"/>
    <s v="94 min"/>
    <n v="94"/>
    <n v="94"/>
    <n v="30.969197769537839"/>
    <s v=""/>
    <s v="Dramas, Independent Movies, Thrillers"/>
    <s v="Dramas"/>
    <s v="Dramas, Independent Movies, Thrillers"/>
    <n v="3"/>
  </r>
  <r>
    <n v="487"/>
    <s v="s487"/>
    <x v="0"/>
    <s v="Ratchet and Clank"/>
    <s v="Jericca Cleland, Kevin Munroe"/>
    <s v="Paul Giamatti, John Goodman, Bella Thorne, Rosario Dawson, Jim Ward, Armin Shimerman, Vincent Tong, Andrew Cownden, James Arnold Taylor, David Kaye, Sylvester Stallone"/>
    <n v="11"/>
    <s v="Hong Kong"/>
    <s v="Hong Kong, Canada, United States"/>
    <n v="3"/>
    <d v="2021-07-09T00:00:00"/>
    <n v="2016"/>
    <x v="7"/>
    <s v="94 min"/>
    <n v="94"/>
    <n v="94"/>
    <n v="30.969197769537839"/>
    <s v=""/>
    <s v="Children &amp; Family Movies, Comedies, Sci-Fi &amp; Fantasy"/>
    <s v="Children &amp; Family Movies"/>
    <s v="Children &amp; Family Movies, Comedies, Sci-Fi &amp; Fantasy"/>
    <n v="3"/>
  </r>
  <r>
    <n v="553"/>
    <s v="s553"/>
    <x v="0"/>
    <s v="Holiday on Mars"/>
    <s v="Neri Parenti"/>
    <s v="Christian De Sica, Massimo Boldi, Lucia Mascino, Milena Vukotic, Paola Minaccioni, Herbert Ballerina, Denise Tantucci, Fiammetta Cicogna, Francesco Bruni, Alessandro Bisegna"/>
    <n v="10"/>
    <m/>
    <m/>
    <n v="0"/>
    <d v="2021-07-02T00:00:00"/>
    <n v="2020"/>
    <x v="5"/>
    <s v="94 min"/>
    <n v="94"/>
    <n v="94"/>
    <n v="30.969197769537839"/>
    <s v=""/>
    <s v="Comedies, International Movies"/>
    <s v="Comedies"/>
    <s v="Comedies, International Movies"/>
    <n v="2"/>
  </r>
  <r>
    <n v="562"/>
    <s v="s562"/>
    <x v="0"/>
    <s v="Austin Powers in Goldmember"/>
    <s v="Jay Roach"/>
    <s v="Mike Myers, Beyonc√© Knowles-Carter, Seth Green, Michael York, Robert Wagner, Mindy Sterling, Verne Troyer, Michael Caine, Fred Savage"/>
    <n v="9"/>
    <s v="United States"/>
    <s v="United States"/>
    <n v="1"/>
    <d v="2021-07-01T00:00:00"/>
    <n v="2002"/>
    <x v="2"/>
    <s v="94 min"/>
    <n v="94"/>
    <n v="94"/>
    <n v="30.969197769537839"/>
    <s v=""/>
    <s v="Action &amp; Adventure, Comedies"/>
    <s v="Action &amp; Adventure"/>
    <s v="Action &amp; Adventure, Comedies"/>
    <n v="2"/>
  </r>
  <r>
    <n v="574"/>
    <s v="s574"/>
    <x v="0"/>
    <s v="Kung Fu Panda"/>
    <s v="John Stevenson, Mark Osborne"/>
    <s v="Jack Black, Dustin Hoffman, Angelina Jolie, Ian McShane, Seth Rogen, Lucy Liu, Jackie Chan, David Cross, Randall Duk Kim, James Hong"/>
    <n v="10"/>
    <s v="United States"/>
    <s v="United States, China"/>
    <n v="2"/>
    <d v="2021-07-01T00:00:00"/>
    <n v="2008"/>
    <x v="7"/>
    <s v="94 min"/>
    <n v="94"/>
    <n v="94"/>
    <n v="30.969197769537839"/>
    <s v=""/>
    <s v="Children &amp; Family Movies, Comedies"/>
    <s v="Children &amp; Family Movies"/>
    <s v="Children &amp; Family Movies, Comedies"/>
    <n v="2"/>
  </r>
  <r>
    <n v="645"/>
    <s v="s645"/>
    <x v="0"/>
    <s v="Good on Paper"/>
    <s v="Kimmy Gatewood"/>
    <s v="Iliza Shlesinger, Ryan Hansen, Margaret Cho, Rebecca Rittenhouse, Matt McGorry, Tyler Cameron, Taylor Hill, Kimia Behpoornia, Rebecca Delgado Smith, Beth Dover"/>
    <n v="10"/>
    <m/>
    <m/>
    <n v="0"/>
    <d v="2021-06-23T00:00:00"/>
    <n v="2021"/>
    <x v="5"/>
    <s v="94 min"/>
    <n v="94"/>
    <n v="94"/>
    <n v="30.969197769537839"/>
    <s v=""/>
    <s v="Comedies, Romantic Movies"/>
    <s v="Comedies"/>
    <s v="Comedies, Romantic Movies"/>
    <n v="2"/>
  </r>
  <r>
    <n v="765"/>
    <s v="s765"/>
    <x v="0"/>
    <s v="Trippin' with the Kandasamys"/>
    <s v="Jayan Moodley"/>
    <s v="Jailoshini Naidoo, Maeshni Naicker, Madhushan Singh, Mishqah Parthiephal, Koobeshan Naidoo, Yugan Naidoo, Mariam Bassa, Uraysha Ramrachia"/>
    <n v="8"/>
    <s v="South Africa"/>
    <s v="South Africa"/>
    <n v="1"/>
    <d v="2021-06-04T00:00:00"/>
    <n v="2021"/>
    <x v="1"/>
    <s v="94 min"/>
    <n v="94"/>
    <n v="94"/>
    <n v="30.969197769537839"/>
    <s v=""/>
    <s v="Comedies, International Movies, Romantic Movies"/>
    <s v="Comedies"/>
    <s v="Comedies, International Movies, Romantic Movies"/>
    <n v="3"/>
  </r>
  <r>
    <n v="777"/>
    <s v="s777"/>
    <x v="0"/>
    <s v="American Outlaws"/>
    <s v="Les Mayfield"/>
    <s v="Colin Farrell, Scott Caan, Ali Larter, Gabriel Macht, Gregory Smith, Harris Yulin, Kathy Bates, Timothy Dalton, Ty O'Neal, Will McCormack, Ronny Cox, Terry O'Quinn, Muse Watson, Joe Stevens, Barry Tubb"/>
    <n v="15"/>
    <s v="United States"/>
    <s v="United States"/>
    <n v="1"/>
    <d v="2021-06-02T00:00:00"/>
    <n v="2001"/>
    <x v="2"/>
    <s v="94 min"/>
    <n v="94"/>
    <n v="94"/>
    <n v="30.969197769537839"/>
    <s v=""/>
    <s v="Action &amp; Adventure"/>
    <s v="Action &amp; Adventure"/>
    <s v="Action &amp; Adventure"/>
    <n v="1"/>
  </r>
  <r>
    <n v="811"/>
    <s v="s811"/>
    <x v="0"/>
    <s v="Streets of Fire"/>
    <s v="Walter Hill"/>
    <s v="Michael Par√©, Diane Lane, Rick Moranis, Amy Madigan, Willem Dafoe, Deborah Van Valkenburgh, Richard Lawson, Rick Rossovich, Bill Paxton, Lee Ving"/>
    <n v="10"/>
    <s v="United States"/>
    <s v="United States"/>
    <n v="1"/>
    <d v="2021-06-02T00:00:00"/>
    <n v="1984"/>
    <x v="7"/>
    <s v="94 min"/>
    <n v="94"/>
    <n v="94"/>
    <n v="30.969197769537839"/>
    <s v=""/>
    <s v="Action &amp; Adventure, Classic Movies, Cult Movies"/>
    <s v="Action &amp; Adventure"/>
    <s v="Action &amp; Adventure, Classic Movies, Cult Movies"/>
    <n v="3"/>
  </r>
  <r>
    <n v="847"/>
    <s v="s847"/>
    <x v="0"/>
    <s v="Home"/>
    <s v="Tim Johnson"/>
    <s v="Jim Parsons, Rihanna, Steve Martin, Jennifer Lopez, Matt Jones, Brian Stepanek, April Lawrence"/>
    <n v="7"/>
    <s v="United States"/>
    <s v="United States"/>
    <n v="1"/>
    <d v="2021-05-25T00:00:00"/>
    <n v="2015"/>
    <x v="7"/>
    <s v="94 min"/>
    <n v="94"/>
    <n v="94"/>
    <n v="30.969197769537839"/>
    <s v=""/>
    <s v="Children &amp; Family Movies, Comedies, Sci-Fi &amp; Fantasy"/>
    <s v="Children &amp; Family Movies"/>
    <s v="Children &amp; Family Movies, Comedies, Sci-Fi &amp; Fantasy"/>
    <n v="3"/>
  </r>
  <r>
    <n v="945"/>
    <s v="s945"/>
    <x v="0"/>
    <s v="S.M.A.R.T Chase"/>
    <s v="Charles Martin"/>
    <s v="Orlando Bloom, Leo Wu, Simon Yam, Hannah Quinlivan"/>
    <n v="4"/>
    <s v="China"/>
    <s v="China"/>
    <n v="1"/>
    <d v="2021-05-01T00:00:00"/>
    <n v="2018"/>
    <x v="5"/>
    <s v="94 min"/>
    <n v="94"/>
    <n v="94"/>
    <n v="30.969197769537839"/>
    <s v=""/>
    <s v="Action &amp; Adventure"/>
    <s v="Action &amp; Adventure"/>
    <s v="Action &amp; Adventure"/>
    <n v="1"/>
  </r>
  <r>
    <n v="949"/>
    <s v="s949"/>
    <x v="0"/>
    <s v="Swiped"/>
    <s v="Ann Deborah Fishman"/>
    <s v="Kendall Ryan Sanders, Noah Centineo, Nathan Gamble, Kristen Johnston, Leigh-Allyn Baker, Christian Hutcherson, Shelby Wulfert, Steve Daron, Kalani Hilliker, Maddy Curley, George Hamilton"/>
    <n v="11"/>
    <s v="United States"/>
    <s v="United States"/>
    <n v="1"/>
    <d v="2021-05-01T00:00:00"/>
    <n v="2018"/>
    <x v="1"/>
    <s v="94 min"/>
    <n v="94"/>
    <n v="94"/>
    <n v="30.969197769537839"/>
    <s v=""/>
    <s v="Comedies"/>
    <s v="Comedies"/>
    <s v="Comedies"/>
    <n v="1"/>
  </r>
  <r>
    <n v="1105"/>
    <s v="s1105"/>
    <x v="0"/>
    <s v="An American Girl: McKenna Shoots for the Stars"/>
    <s v="Vince Marcello"/>
    <s v="Jade Pettyjohn, Kerris Dorsey, Nia Vardalos, Ian Ziering, Ysa Penarejo, Cathy Rigby, Kally Berard, Talia Pura, Paula Rivera, George Chiang"/>
    <n v="10"/>
    <s v="United States"/>
    <s v="United States, Canada"/>
    <n v="2"/>
    <d v="2021-04-02T00:00:00"/>
    <n v="2012"/>
    <x v="0"/>
    <s v="94 min"/>
    <n v="94"/>
    <n v="94"/>
    <n v="30.969197769537839"/>
    <s v=""/>
    <s v="Children &amp; Family Movies, Comedies, Dramas"/>
    <s v="Children &amp; Family Movies"/>
    <s v="Children &amp; Family Movies, Comedies, Dramas"/>
    <n v="3"/>
  </r>
  <r>
    <n v="1222"/>
    <s v="s1222"/>
    <x v="0"/>
    <s v="Generasi 90an: Melankolia"/>
    <s v="Mohammad Irfan Ramly"/>
    <s v="Ari Irham, Aghniny Haque, Taskya Namya, Marcella Zalianty, Gunawan Sudrajat, Jennifer Coppen"/>
    <n v="6"/>
    <s v="Indonesia"/>
    <s v="Indonesia"/>
    <n v="1"/>
    <d v="2021-03-11T00:00:00"/>
    <n v="2020"/>
    <x v="1"/>
    <s v="94 min"/>
    <n v="94"/>
    <n v="94"/>
    <n v="30.969197769537839"/>
    <s v=""/>
    <s v="Dramas, International Movies"/>
    <s v="Dramas"/>
    <s v="Dramas, International Movies"/>
    <n v="2"/>
  </r>
  <r>
    <n v="1257"/>
    <s v="s1257"/>
    <x v="0"/>
    <s v="Tenacious D in The Pick of Destiny"/>
    <s v="Liam Lynch"/>
    <s v="Jack Black, Kyle Gass, JR Reed, Troy Gentile, Ronnie James Dio, Paul F. Tompkins, Ned Bellamy, Fred Armisen, Kirk Ward, Amy Poehler, Tim Robbins, Dave Grohl, Ben Stiller"/>
    <n v="13"/>
    <s v="United States"/>
    <s v="United States, Germany"/>
    <n v="2"/>
    <d v="2021-03-01T00:00:00"/>
    <n v="2006"/>
    <x v="12"/>
    <s v="94 min"/>
    <n v="94"/>
    <n v="94"/>
    <n v="30.969197769537839"/>
    <s v=""/>
    <s v="Comedies, Cult Movies, Music &amp; Musicals"/>
    <s v="Comedies"/>
    <s v="Comedies, Cult Movies, Music &amp; Musicals"/>
    <n v="3"/>
  </r>
  <r>
    <n v="1399"/>
    <s v="s1399"/>
    <x v="0"/>
    <s v="Death of Me"/>
    <s v="Darren Lynn Bousman"/>
    <s v="Maggie Q, Luke Hemsworth, Alex Essoe, Ingkarat Jaraswongkosol, Kelly B. Jones, Caledonia Burr"/>
    <n v="6"/>
    <s v="United States"/>
    <s v="United States, Thailand"/>
    <n v="2"/>
    <d v="2021-01-16T00:00:00"/>
    <n v="2020"/>
    <x v="12"/>
    <s v="94 min"/>
    <n v="94"/>
    <n v="94"/>
    <n v="30.969197769537839"/>
    <s v=""/>
    <s v="Horror Movies"/>
    <s v="Horror Movies"/>
    <s v="Horror Movies"/>
    <n v="1"/>
  </r>
  <r>
    <n v="1496"/>
    <s v="s1496"/>
    <x v="0"/>
    <s v="Bridezilla"/>
    <s v="Andibachtiar Yusuf"/>
    <s v="Jessica Mila, Rio Dewanto, Sheila Dara, Rafael Tan, Widyawati, Aimee Saras, Rukman Rosadi, Lucinta Luna"/>
    <n v="8"/>
    <s v="Indonesia"/>
    <s v="Indonesia"/>
    <n v="1"/>
    <d v="2020-12-24T00:00:00"/>
    <n v="2019"/>
    <x v="5"/>
    <s v="94 min"/>
    <n v="94"/>
    <n v="94"/>
    <n v="30.969197769537839"/>
    <s v=""/>
    <s v="Comedies, Dramas, International Movies"/>
    <s v="Comedies"/>
    <s v="Comedies, Dramas, International Movies"/>
    <n v="3"/>
  </r>
  <r>
    <n v="1518"/>
    <s v="s1518"/>
    <x v="0"/>
    <s v="Ma Rainey's Black Bottom"/>
    <s v="George C. Wolfe"/>
    <s v="Viola Davis, Chadwick Boseman, Glynn Turman, Colman Domingo, Michael Potts, Jonny Coyne, Taylour Paige, Jeremy Shamos, Dusan Brown, Joshua Harto"/>
    <n v="10"/>
    <s v="United States"/>
    <s v="United States"/>
    <n v="1"/>
    <d v="2020-12-18T00:00:00"/>
    <n v="2020"/>
    <x v="12"/>
    <s v="94 min"/>
    <n v="94"/>
    <n v="94"/>
    <n v="30.969197769537839"/>
    <s v=""/>
    <s v="Dramas, Music &amp; Musicals"/>
    <s v="Dramas"/>
    <s v="Dramas, Music &amp; Musicals"/>
    <n v="2"/>
  </r>
  <r>
    <n v="1525"/>
    <s v="s1525"/>
    <x v="0"/>
    <s v="Braven"/>
    <s v="Lin Oeding"/>
    <s v="Jason Momoa, Garret Dillahunt, Jill Wagner, Stephen Lang, Sasha Rosoff, Sala Baker, Fraser Aitcheson, Teach Grant, Glenn Ennis, Todd Scott, Zahn McClarnon, Brendan Fletcher"/>
    <n v="12"/>
    <s v="Canada"/>
    <s v="Canada"/>
    <n v="1"/>
    <d v="2020-12-17T00:00:00"/>
    <n v="2018"/>
    <x v="12"/>
    <s v="94 min"/>
    <n v="94"/>
    <n v="94"/>
    <n v="30.969197769537839"/>
    <s v=""/>
    <s v="Action &amp; Adventure"/>
    <s v="Action &amp; Adventure"/>
    <s v="Action &amp; Adventure"/>
    <n v="1"/>
  </r>
  <r>
    <n v="1763"/>
    <s v="s1763"/>
    <x v="0"/>
    <s v="Mile 22"/>
    <s v="Peter Berg"/>
    <s v="Mark Wahlberg, Lauren Cohan, Iko Uwais, John Malkovich, Ronda Rousey, Carlo Alban, Sam Medina, Terry Kinney, Nikolai Nikolaeff, Natasha Goubskaya"/>
    <n v="10"/>
    <s v="United States"/>
    <s v="United States, China, Colombia"/>
    <n v="3"/>
    <d v="2020-11-01T00:00:00"/>
    <n v="2018"/>
    <x v="12"/>
    <s v="94 min"/>
    <n v="94"/>
    <n v="94"/>
    <n v="30.969197769537839"/>
    <s v=""/>
    <s v="Action &amp; Adventure"/>
    <s v="Action &amp; Adventure"/>
    <s v="Action &amp; Adventure"/>
    <n v="1"/>
  </r>
  <r>
    <n v="1823"/>
    <s v="s1823"/>
    <x v="0"/>
    <s v="Out of Life"/>
    <s v="Maroun Baghdadi"/>
    <s v="Hippolyte Girardot, Rafik Ali Ahmad, Hussein Sbeity, Habib Hammoud, Majdi Machmouchi, Hassan Farhat, Hassan Zbib, Nabila Zeitouni, Hamza Nasrallah, Sami Hawat, Sabrina Leurquin, Roger Assaf, Nidal El Askhar"/>
    <n v="13"/>
    <s v="France"/>
    <s v="France, Belgium, Italy"/>
    <n v="3"/>
    <d v="2020-10-19T00:00:00"/>
    <n v="1991"/>
    <x v="5"/>
    <s v="94 min"/>
    <n v="94"/>
    <n v="94"/>
    <n v="30.969197769537839"/>
    <s v=""/>
    <s v="Classic Movies, Dramas, Independent Movies"/>
    <s v="Classic Movies"/>
    <s v="Classic Movies, Dramas, Independent Movies"/>
    <n v="3"/>
  </r>
  <r>
    <n v="1828"/>
    <s v="s1828"/>
    <x v="0"/>
    <s v="Under the Bombs"/>
    <s v="Philippe Aractingi"/>
    <s v="Nada Abou Farhat, Georges Khabbaz, Bshara Atallah, Rawia Elchab, Elham Abbas, Iman Affara, Zahra Ali, Ali Maerouf Amer, Ali Azour, Najat Darwish"/>
    <n v="10"/>
    <s v="France"/>
    <s v="France, Lebanon, United Kingdom"/>
    <n v="3"/>
    <d v="2020-10-19T00:00:00"/>
    <n v="2007"/>
    <x v="5"/>
    <s v="94 min"/>
    <n v="94"/>
    <n v="94"/>
    <n v="30.969197769537839"/>
    <s v=""/>
    <s v="Dramas, Independent Movies, International Movies"/>
    <s v="Dramas"/>
    <s v="Dramas, Independent Movies, International Movies"/>
    <n v="3"/>
  </r>
  <r>
    <n v="1847"/>
    <s v="s1847"/>
    <x v="0"/>
    <s v="El-Khawaga's Dilemma"/>
    <s v="Peter Mimi"/>
    <s v="Hassan El Raddad, Mohamed Lotfy, Hana El Zahed, Hassan Hosny, Majed El Masry, Mohamed Ezz, Samia Trabelsi, Yasser Al Zankalouni, Ahmed El Sobky, Bayoumi Fouad"/>
    <n v="10"/>
    <s v="Egypt"/>
    <s v="Egypt"/>
    <n v="1"/>
    <d v="2020-10-15T00:00:00"/>
    <n v="2018"/>
    <x v="1"/>
    <s v="94 min"/>
    <n v="94"/>
    <n v="94"/>
    <n v="30.969197769537839"/>
    <s v=""/>
    <s v="Action &amp; Adventure, Comedies, International Movies"/>
    <s v="Action &amp; Adventure"/>
    <s v="Action &amp; Adventure, Comedies, International Movies"/>
    <n v="3"/>
  </r>
  <r>
    <n v="1892"/>
    <s v="s1892"/>
    <x v="0"/>
    <s v="A Chaster Marriage"/>
    <s v="Umut Kirca"/>
    <s v="Emre Karayel, Ceren Moray, Beg√ºm K√ºt√ºk, Ececan G√ºmeci, √úmit Erdim, Cem Kili√ß, Haldun Boysan, Ferdi Akarnur, Mine Teber, G√ºne≈ü Hayat"/>
    <n v="10"/>
    <s v="Turkey"/>
    <s v="Turkey"/>
    <n v="1"/>
    <d v="2020-10-02T00:00:00"/>
    <n v="2016"/>
    <x v="1"/>
    <s v="94 min"/>
    <n v="94"/>
    <n v="94"/>
    <n v="30.969197769537839"/>
    <s v=""/>
    <s v="Comedies, International Movies, Romantic Movies"/>
    <s v="Comedies"/>
    <s v="Comedies, International Movies, Romantic Movies"/>
    <n v="3"/>
  </r>
  <r>
    <n v="1970"/>
    <s v="s1970"/>
    <x v="0"/>
    <s v="Road To High &amp; Low"/>
    <s v="Shigeaki Kubo"/>
    <s v="Takanori Iwata, Nobuyuki Suzuki, Keita Machida, Akira, Sho Aoyagi, Keiji Kuroki, Yuki Yamada, Masataka Kubota, Kento Hayashi, Kenjiro Yamashita, Kanta Sato, Taiki Sato, Takahiro, Hiroomi Tosaka, Tatsuya Nakamura, Arata Iura"/>
    <n v="16"/>
    <s v="Japan"/>
    <s v="Japan"/>
    <n v="1"/>
    <d v="2020-09-20T00:00:00"/>
    <n v="2016"/>
    <x v="5"/>
    <s v="94 min"/>
    <n v="94"/>
    <n v="94"/>
    <n v="30.969197769537839"/>
    <s v=""/>
    <s v="Action &amp; Adventure, International Movies"/>
    <s v="Action &amp; Adventure"/>
    <s v="Action &amp; Adventure, International Movies"/>
    <n v="2"/>
  </r>
  <r>
    <n v="1997"/>
    <s v="s1997"/>
    <x v="0"/>
    <s v="The Paramedic"/>
    <s v="Carles Torras"/>
    <s v="Mario Casas, D√©borah Fran√ßois, Guillermo Pfening, Mar√≠a Rodr√≠guez Soto, Celso Bugallo, Ra√∫l Jim√©nez, Pol Monen, Alice Bocchi, Mart√≠n Bacigalupo"/>
    <n v="9"/>
    <s v="Spain"/>
    <s v="Spain"/>
    <n v="1"/>
    <d v="2020-09-16T00:00:00"/>
    <n v="2020"/>
    <x v="5"/>
    <s v="94 min"/>
    <n v="94"/>
    <n v="94"/>
    <n v="30.969197769537839"/>
    <s v=""/>
    <s v="Dramas, International Movies, Thrillers"/>
    <s v="Dramas"/>
    <s v="Dramas, International Movies, Thrillers"/>
    <n v="3"/>
  </r>
  <r>
    <n v="2036"/>
    <s v="s2036"/>
    <x v="0"/>
    <s v="The Social Dilemma"/>
    <s v="Jeff Orlowski"/>
    <s v="Skyler Gisondo, Kara Hayward, Vincent Kartheiser"/>
    <n v="3"/>
    <s v="United States"/>
    <s v="United States"/>
    <n v="1"/>
    <d v="2020-09-09T00:00:00"/>
    <n v="2020"/>
    <x v="2"/>
    <s v="94 min"/>
    <n v="94"/>
    <n v="94"/>
    <n v="30.969197769537839"/>
    <s v=""/>
    <s v="Documentaries"/>
    <s v="Documentaries"/>
    <s v="Documentaries"/>
    <n v="1"/>
  </r>
  <r>
    <n v="2049"/>
    <s v="s2049"/>
    <x v="0"/>
    <s v="The Lost Okoroshi"/>
    <s v="Abba T. Makama"/>
    <s v="Seun Ajayi, Judith Audu, Tope Tedela, Ifu Ennada, Chiwetalu Agu, Demi Banwo, Ibrahim Jammal, Micheal Ajotubu, Ozzy Agu, Cristabel Goddy"/>
    <n v="10"/>
    <s v="Nigeria"/>
    <s v="Nigeria"/>
    <n v="1"/>
    <d v="2020-09-04T00:00:00"/>
    <n v="2019"/>
    <x v="5"/>
    <s v="94 min"/>
    <n v="94"/>
    <n v="94"/>
    <n v="30.969197769537839"/>
    <s v=""/>
    <s v="Comedies, Dramas, Independent Movies"/>
    <s v="Comedies"/>
    <s v="Comedies, Dramas, Independent Movies"/>
    <n v="3"/>
  </r>
  <r>
    <n v="2085"/>
    <s v="s2085"/>
    <x v="0"/>
    <s v="All Together Now"/>
    <s v="Brett Haley"/>
    <s v="Auli'i Cravalho, Justina Machado, Rhenzy Feliz, Fred Armisen, Carol Burnett, Judy Reyes, Taylor Richardson, C.S. Lee, Anthony Jacques"/>
    <n v="9"/>
    <s v="United States"/>
    <s v="United States"/>
    <n v="1"/>
    <d v="2020-08-29T00:00:00"/>
    <n v="2020"/>
    <x v="7"/>
    <s v="94 min"/>
    <n v="94"/>
    <n v="94"/>
    <n v="30.969197769537839"/>
    <s v=""/>
    <s v="Dramas"/>
    <s v="Dramas"/>
    <s v="Dramas"/>
    <n v="1"/>
  </r>
  <r>
    <n v="2095"/>
    <s v="s2095"/>
    <x v="0"/>
    <s v="Lingua Franca"/>
    <s v="Isabel Sandoval"/>
    <s v="Eamon Farren, Lev Gorn, PJ Boudousqu√©, Lynn Cohen, Isabel Sandoval, Ivory Aquino, Andrea Leigh, Leif Steinert"/>
    <n v="8"/>
    <s v="United States"/>
    <s v="United States, Philippines"/>
    <n v="2"/>
    <d v="2020-08-26T00:00:00"/>
    <n v="2019"/>
    <x v="5"/>
    <s v="94 min"/>
    <n v="94"/>
    <n v="94"/>
    <n v="30.969197769537839"/>
    <s v=""/>
    <s v="Dramas, International Movies, LGBTQ Movies"/>
    <s v="Dramas"/>
    <s v="Dramas, International Movies, LGBTQ Movies"/>
    <n v="3"/>
  </r>
  <r>
    <n v="2160"/>
    <s v="s2160"/>
    <x v="0"/>
    <s v="Work It"/>
    <s v="Laura Terruso"/>
    <s v="Sabrina Carpenter, Jordan Fisher, Liza Koshy, Keiynan Lonsdale, Michelle Buteau, Drew Ray Tanner"/>
    <n v="6"/>
    <s v="United States"/>
    <s v="United States"/>
    <n v="1"/>
    <d v="2020-08-07T00:00:00"/>
    <n v="2020"/>
    <x v="1"/>
    <s v="94 min"/>
    <n v="94"/>
    <n v="94"/>
    <n v="30.969197769537839"/>
    <s v=""/>
    <s v="Comedies"/>
    <s v="Comedies"/>
    <s v="Comedies"/>
    <n v="1"/>
  </r>
  <r>
    <n v="2297"/>
    <s v="s2297"/>
    <x v="0"/>
    <s v="I Am Not Your Negro"/>
    <s v="Raoul Peck"/>
    <s v="Samuel L. Jackson, Joey Starr"/>
    <n v="2"/>
    <s v="Switzerland"/>
    <s v="Switzerland, France, Belgium, United States"/>
    <n v="4"/>
    <d v="2020-07-03T00:00:00"/>
    <n v="2017"/>
    <x v="2"/>
    <s v="94 min"/>
    <n v="94"/>
    <n v="94"/>
    <n v="30.969197769537839"/>
    <s v=""/>
    <s v="Documentaries"/>
    <s v="Documentaries"/>
    <s v="Documentaries"/>
    <n v="1"/>
  </r>
  <r>
    <n v="2343"/>
    <s v="s2343"/>
    <x v="0"/>
    <s v="Bulbbul"/>
    <s v="Anvita Dutt"/>
    <s v="Tripti Dimri, Avinash Tiwary, Rahul Bose, Parambrata Chatterjee, Paoli Dam, Veera Kapur Ee"/>
    <n v="6"/>
    <s v="India"/>
    <s v="India"/>
    <n v="1"/>
    <d v="2020-06-24T00:00:00"/>
    <n v="2020"/>
    <x v="5"/>
    <s v="94 min"/>
    <n v="94"/>
    <n v="94"/>
    <n v="30.969197769537839"/>
    <s v=""/>
    <s v="Horror Movies, International Movies"/>
    <s v="Horror Movies"/>
    <s v="Horror Movies, International Movies"/>
    <n v="2"/>
  </r>
  <r>
    <n v="2431"/>
    <s v="s2431"/>
    <x v="0"/>
    <s v="Lady Bird"/>
    <s v="Greta Gerwig"/>
    <s v="Saoirse Ronan, Laurie Metcalf, Tracy Letts, Lucas Hedges, Timoth√©e Chalamet, Beanie Feldstein, Lois Smith, Stephen Henderson, Odeya Rush, Jordan Rodrigues"/>
    <n v="10"/>
    <s v="United States"/>
    <s v="United States"/>
    <n v="1"/>
    <d v="2020-06-03T00:00:00"/>
    <n v="2017"/>
    <x v="12"/>
    <s v="94 min"/>
    <n v="94"/>
    <n v="94"/>
    <n v="30.969197769537839"/>
    <s v=""/>
    <s v="Comedies, Dramas, Independent Movies"/>
    <s v="Comedies"/>
    <s v="Comedies, Dramas, Independent Movies"/>
    <n v="3"/>
  </r>
  <r>
    <n v="2497"/>
    <s v="s2497"/>
    <x v="0"/>
    <s v="Honeytrap"/>
    <s v="Rebecca Johnson"/>
    <s v="Jessica Sula, Lucien Laviscount, Ntonga Mwanza, Naomi Ryan, Danielle Vitalis, Lauren Johns, Tosin Cole, Savannah Gordon-Liburd, Modupe Adeyeye"/>
    <n v="9"/>
    <s v="United Kingdom"/>
    <s v="United Kingdom"/>
    <n v="1"/>
    <d v="2020-05-20T00:00:00"/>
    <n v="2014"/>
    <x v="5"/>
    <s v="94 min"/>
    <n v="94"/>
    <n v="94"/>
    <n v="30.969197769537839"/>
    <s v=""/>
    <s v="Dramas, Independent Movies"/>
    <s v="Dramas"/>
    <s v="Dramas, Independent Movies"/>
    <n v="2"/>
  </r>
  <r>
    <n v="2499"/>
    <s v="s2499"/>
    <x v="0"/>
    <s v="Mutiny of the Worker Bees"/>
    <s v="Carlos Morett"/>
    <s v="Gustavo Egelhaaf, Alejandro Su√°rez, B√°rbara de Regil, Mauricio Arg√ºelles, C√©sar Rodr√≠guez, Fernando Becerril, Anna Carreiro, Carlos Mac√≠as, Jos√© Sefami, Raquel Garza"/>
    <n v="10"/>
    <s v="Mexico"/>
    <s v="Mexico"/>
    <n v="1"/>
    <d v="2020-05-20T00:00:00"/>
    <n v="2020"/>
    <x v="5"/>
    <s v="94 min"/>
    <n v="94"/>
    <n v="94"/>
    <n v="30.969197769537839"/>
    <s v=""/>
    <s v="Comedies, International Movies"/>
    <s v="Comedies"/>
    <s v="Comedies, International Movies"/>
    <n v="2"/>
  </r>
  <r>
    <n v="2557"/>
    <s v="s2557"/>
    <x v="0"/>
    <s v="In Paradox"/>
    <s v="Hamad AlSarraf"/>
    <s v="Faisal Al Omairi, Jafra Younes, Samr Ismaiel, Ghanim Alzerlli, Jaber Jokhadar, Nawar Youssef, Jassim Al Nabhan, Fayez Kazak, Nancy Khoury, Jamal Hamdan"/>
    <n v="10"/>
    <s v="Kuwait"/>
    <s v="Kuwait"/>
    <n v="1"/>
    <d v="2020-05-07T00:00:00"/>
    <n v="2019"/>
    <x v="1"/>
    <s v="94 min"/>
    <n v="94"/>
    <n v="94"/>
    <n v="30.969197769537839"/>
    <s v=""/>
    <s v="International Movies, Sci-Fi &amp; Fantasy, Thrillers"/>
    <s v="International Movies"/>
    <s v="International Movies, Sci-Fi &amp; Fantasy, Thrillers"/>
    <n v="3"/>
  </r>
  <r>
    <n v="2567"/>
    <s v="s2567"/>
    <x v="0"/>
    <s v="Bennett's War"/>
    <s v="Alex Ranarivelo"/>
    <s v="Michael Roark, Trace Adkins, Ali Afshar, Allison Paige, Tony Panterra, Brando Eaton, Hunter Clowdus, Michael King"/>
    <n v="8"/>
    <s v="United States"/>
    <s v="United States"/>
    <n v="1"/>
    <d v="2020-05-02T00:00:00"/>
    <n v="2019"/>
    <x v="2"/>
    <s v="94 min"/>
    <n v="94"/>
    <n v="94"/>
    <n v="30.969197769537839"/>
    <s v=""/>
    <s v="Dramas, Sports Movies"/>
    <s v="Dramas"/>
    <s v="Dramas, Sports Movies"/>
    <n v="2"/>
  </r>
  <r>
    <n v="2585"/>
    <s v="s2585"/>
    <x v="0"/>
    <s v="Material"/>
    <s v="Craig Freimond"/>
    <s v="Vincent Ebrahim, Riaad Moosa, Joey Rasdien, Denise Newman, Krijay Govender, Nik Rabinowitz, Zakeeya Patel, Carishma Basday, Royston Stoffels, Mel Miller"/>
    <n v="10"/>
    <s v="South Africa"/>
    <s v="South Africa"/>
    <n v="1"/>
    <d v="2020-05-01T00:00:00"/>
    <n v="2012"/>
    <x v="1"/>
    <s v="94 min"/>
    <n v="94"/>
    <n v="94"/>
    <n v="30.969197769537839"/>
    <s v=""/>
    <s v="Comedies, Dramas, International Movies"/>
    <s v="Comedies"/>
    <s v="Comedies, Dramas, International Movies"/>
    <n v="3"/>
  </r>
  <r>
    <n v="2654"/>
    <s v="s2654"/>
    <x v="0"/>
    <s v="The Plagues of Breslau"/>
    <s v="Patryk Vega"/>
    <s v="Ma≈Çgorzata Ko≈ºuchowska, Daria Widawska, Katarzyna Bujakiewicz, Maria Dejmek, Andrzej Grabowski, Ewa Kasprzyk, Jacek Beler, Wojciech Kalinowski, Igor Kujawski, Iwona Bielska, Tomasz O≈õwieci≈Ñski"/>
    <n v="11"/>
    <s v="Poland"/>
    <s v="Poland"/>
    <n v="1"/>
    <d v="2020-04-22T00:00:00"/>
    <n v="2018"/>
    <x v="5"/>
    <s v="94 min"/>
    <n v="94"/>
    <n v="94"/>
    <n v="30.969197769537839"/>
    <s v=""/>
    <s v="International Movies, Thrillers"/>
    <s v="International Movies"/>
    <s v="International Movies, Thrillers"/>
    <n v="2"/>
  </r>
  <r>
    <n v="2882"/>
    <s v="s2882"/>
    <x v="0"/>
    <s v="Taxi Driver"/>
    <s v="Daniel Oriahi"/>
    <s v="Odunlade Adekola, Ijeoma Grace Agu, Richard Akinlade, Babajide Alimison, Hafeez Oyetoro, Femi Jacobs, Toyin Oshinaike, Kelechi Udegbe"/>
    <n v="8"/>
    <s v="Nigeria"/>
    <s v="Nigeria"/>
    <n v="1"/>
    <d v="2020-02-26T00:00:00"/>
    <n v="2015"/>
    <x v="5"/>
    <s v="94 min"/>
    <n v="94"/>
    <n v="94"/>
    <n v="30.969197769537839"/>
    <s v=""/>
    <s v="Comedies, Dramas, Independent Movies"/>
    <s v="Comedies"/>
    <s v="Comedies, Dramas, Independent Movies"/>
    <n v="3"/>
  </r>
  <r>
    <n v="2962"/>
    <s v="s2962"/>
    <x v="0"/>
    <s v="Love Jacked"/>
    <s v="Alfons Adetuyi"/>
    <s v="Amber Stevens West, Shamier Anderson, Keith David, Mike Epps, Lyriq Bent, Marla Gibbs, Angela Gibbs, Demetrius Grosse, Nicole Lyn"/>
    <n v="9"/>
    <s v="Canada"/>
    <s v="Canada, South Africa"/>
    <n v="2"/>
    <d v="2020-02-01T00:00:00"/>
    <n v="2018"/>
    <x v="2"/>
    <s v="94 min"/>
    <n v="94"/>
    <n v="94"/>
    <n v="30.969197769537839"/>
    <s v=""/>
    <s v="Comedies, International Movies, Romantic Movies"/>
    <s v="Comedies"/>
    <s v="Comedies, International Movies, Romantic Movies"/>
    <n v="3"/>
  </r>
  <r>
    <n v="3192"/>
    <s v="s3192"/>
    <x v="0"/>
    <s v="Dead Kids"/>
    <s v="Mikhail Red"/>
    <s v="Khalil Ramos, Vance Larena, Kelvin Miranda, Jan Silverio, Markus Paterson, Gabby Padilla, Sue Ramirez"/>
    <n v="7"/>
    <s v="Philippines"/>
    <s v="Philippines, United States"/>
    <n v="2"/>
    <d v="2019-12-01T00:00:00"/>
    <n v="2019"/>
    <x v="5"/>
    <s v="94 min"/>
    <n v="94"/>
    <n v="94"/>
    <n v="30.969197769537839"/>
    <s v=""/>
    <s v="Dramas, International Movies, Thrillers"/>
    <s v="Dramas"/>
    <s v="Dramas, International Movies, Thrillers"/>
    <n v="3"/>
  </r>
  <r>
    <n v="3219"/>
    <s v="s3219"/>
    <x v="0"/>
    <s v="Holiday Rush"/>
    <s v="Leslie Small"/>
    <s v="Romany Malco, Sonequa Martin-Green, Darlene Love, Deon Cole, La La Anthony, Deysha Nelson, Amarr M. Wooten, Selena-Marie Alphonse, Andrea-Marie Alphonse"/>
    <n v="9"/>
    <s v="United States"/>
    <s v="United States"/>
    <n v="1"/>
    <d v="2019-11-28T00:00:00"/>
    <n v="2019"/>
    <x v="6"/>
    <s v="94 min"/>
    <n v="94"/>
    <n v="94"/>
    <n v="30.969197769537839"/>
    <s v=""/>
    <s v="Children &amp; Family Movies, Dramas"/>
    <s v="Children &amp; Family Movies"/>
    <s v="Children &amp; Family Movies, Dramas"/>
    <n v="2"/>
  </r>
  <r>
    <n v="3298"/>
    <s v="s3298"/>
    <x v="0"/>
    <s v="Paradise Beach"/>
    <s v="Xavier Durringer"/>
    <s v="Sami Bouajila, Tewfik Jallab, M√©lanie Doutey, Hugo Becker, Kool Shen, Hubert Kound√©, Seth Gueko, Sonia Couling, Chalad Na Songkhla, Flore Bonaventura, Nessbeal, Dorian N'Goumou dit Dosseh, Hache-P"/>
    <n v="13"/>
    <s v="France"/>
    <s v="France"/>
    <n v="1"/>
    <d v="2019-11-08T00:00:00"/>
    <n v="2019"/>
    <x v="5"/>
    <s v="94 min"/>
    <n v="94"/>
    <n v="94"/>
    <n v="30.969197769537839"/>
    <s v=""/>
    <s v="Action &amp; Adventure, Dramas, International Movies"/>
    <s v="Action &amp; Adventure"/>
    <s v="Action &amp; Adventure, Dramas, International Movies"/>
    <n v="3"/>
  </r>
  <r>
    <n v="3327"/>
    <s v="s3327"/>
    <x v="0"/>
    <s v="A Remarkable Tale"/>
    <s v="Marina Seresesky"/>
    <s v="Carmen Machi, Pep√≥n Nieto, Kiti M√°nver, Jon Kortajarena, Jimmy Castro, Ricardo Nkosi, Montse Pla, Malcolm Trevi√±o-Sitt√©, Pepa Charro, Esperanza Elipe, Mariana Cordero, Txema Blasco"/>
    <n v="12"/>
    <s v="Spain"/>
    <s v="Spain"/>
    <n v="1"/>
    <d v="2019-11-01T00:00:00"/>
    <n v="2019"/>
    <x v="5"/>
    <s v="94 min"/>
    <n v="94"/>
    <n v="94"/>
    <n v="30.969197769537839"/>
    <s v=""/>
    <s v="Comedies, International Movies"/>
    <s v="Comedies"/>
    <s v="Comedies, International Movies"/>
    <n v="2"/>
  </r>
  <r>
    <n v="3381"/>
    <s v="s3381"/>
    <x v="0"/>
    <s v="The Awakening of Motti Wolkenbruch"/>
    <s v="Michael Steiner"/>
    <s v="Inge Maux, No√©mie Schmidt, Joel Basman, Sunnyi Melles, Udo Samel, Rachel Braunschweig, Oriana Schrage, Meytal Gal"/>
    <n v="8"/>
    <s v="Switzerland"/>
    <s v="Switzerland"/>
    <n v="1"/>
    <d v="2019-10-25T00:00:00"/>
    <n v="2018"/>
    <x v="5"/>
    <s v="94 min"/>
    <n v="94"/>
    <n v="94"/>
    <n v="30.969197769537839"/>
    <s v=""/>
    <s v="Comedies, Dramas, International Movies"/>
    <s v="Comedies"/>
    <s v="Comedies, Dramas, International Movies"/>
    <n v="3"/>
  </r>
  <r>
    <n v="3515"/>
    <s v="s3515"/>
    <x v="0"/>
    <s v="Steal a Pencil for Me"/>
    <s v="Mich√®le Ohayon"/>
    <s v="Jack Polak, Ina Soep"/>
    <n v="2"/>
    <s v="United States"/>
    <s v="United States"/>
    <n v="1"/>
    <d v="2019-09-15T00:00:00"/>
    <n v="2006"/>
    <x v="1"/>
    <s v="94 min"/>
    <n v="94"/>
    <n v="94"/>
    <n v="30.969197769537839"/>
    <s v=""/>
    <s v="Documentaries"/>
    <s v="Documentaries"/>
    <s v="Documentaries"/>
    <n v="1"/>
  </r>
  <r>
    <n v="3821"/>
    <s v="s3821"/>
    <x v="0"/>
    <s v="PATRICK (2019)"/>
    <s v="Mandie Fletcher"/>
    <s v="Beattie Edmondson, Ed Skrein, Tom Bennett, Jennifer Saunders"/>
    <n v="4"/>
    <s v="United Kingdom"/>
    <s v="United Kingdom"/>
    <n v="1"/>
    <d v="2019-05-16T00:00:00"/>
    <n v="2019"/>
    <x v="6"/>
    <s v="94 min"/>
    <n v="94"/>
    <n v="94"/>
    <n v="30.969197769537839"/>
    <s v=""/>
    <s v="Children &amp; Family Movies, Comedies"/>
    <s v="Children &amp; Family Movies"/>
    <s v="Children &amp; Family Movies, Comedies"/>
    <n v="2"/>
  </r>
  <r>
    <n v="3829"/>
    <s v="s3829"/>
    <x v="0"/>
    <s v="Weed the People"/>
    <s v="Abby Epstein"/>
    <m/>
    <n v="0"/>
    <s v="United States"/>
    <s v="United States"/>
    <n v="1"/>
    <d v="2019-05-14T00:00:00"/>
    <n v="2018"/>
    <x v="5"/>
    <s v="94 min"/>
    <n v="94"/>
    <n v="94"/>
    <n v="30.969197769537839"/>
    <s v=""/>
    <s v="Documentaries"/>
    <s v="Documentaries"/>
    <s v="Documentaries"/>
    <n v="1"/>
  </r>
  <r>
    <n v="3922"/>
    <s v="s3922"/>
    <x v="0"/>
    <s v="Who Would You Take to a Deserted Island?"/>
    <s v="Jota Linares"/>
    <s v="Mar√≠a Pedraza, Jaime Lorente, Pol Monen, Andrea Ros"/>
    <n v="4"/>
    <s v="Spain"/>
    <s v="Spain"/>
    <n v="1"/>
    <d v="2019-04-13T00:00:00"/>
    <n v="2019"/>
    <x v="5"/>
    <s v="94 min"/>
    <n v="94"/>
    <n v="94"/>
    <n v="30.969197769537839"/>
    <s v=""/>
    <s v="Dramas, International Movies"/>
    <s v="Dramas"/>
    <s v="Dramas, International Movies"/>
    <n v="2"/>
  </r>
  <r>
    <n v="4046"/>
    <s v="s4046"/>
    <x v="0"/>
    <s v="The Hard Way"/>
    <s v="Keoni Waxman"/>
    <s v="Michael Jai White, Luke Goss, Randy Couture, Madalina Anea, Grant Campbell, George Remes, Ovidiu Niculescu, Adreea Diac, Michaela Holla, Bogden Farcas"/>
    <n v="10"/>
    <s v="United States"/>
    <s v="United States"/>
    <n v="1"/>
    <d v="2019-03-05T00:00:00"/>
    <n v="2019"/>
    <x v="5"/>
    <s v="94 min"/>
    <n v="94"/>
    <n v="94"/>
    <n v="30.969197769537839"/>
    <s v=""/>
    <s v="Action &amp; Adventure"/>
    <s v="Action &amp; Adventure"/>
    <s v="Action &amp; Adventure"/>
    <n v="1"/>
  </r>
  <r>
    <n v="4384"/>
    <s v="s4384"/>
    <x v="0"/>
    <s v="Nothing to Hide"/>
    <s v="Fred Cavay√©"/>
    <s v="B√©r√©nice Bejo, Suzanne Cl√©ment, St√©phane De Groodt, Vincent Elbaz, Gr√©gory Gadebois, Doria Tillier, Roschdy Zem, Fleur Fitoussi"/>
    <n v="8"/>
    <s v="France"/>
    <s v="France, Belgium"/>
    <n v="2"/>
    <d v="2018-11-16T00:00:00"/>
    <n v="2018"/>
    <x v="5"/>
    <s v="94 min"/>
    <n v="94"/>
    <n v="94"/>
    <n v="30.969197769537839"/>
    <s v=""/>
    <s v="Comedies, Dramas, International Movies"/>
    <s v="Comedies"/>
    <s v="Comedies, Dramas, International Movies"/>
    <n v="3"/>
  </r>
  <r>
    <n v="4471"/>
    <s v="s4471"/>
    <x v="0"/>
    <s v="Dragon Tiger Gate"/>
    <s v="Wilson Yip"/>
    <s v="Donnie Yen, Nicholas Tse, Shawn Yue, Dong Jie, Li Xiaoran, Yuen Wah, Chen Kuan Tai, Xing Yu, Vincent Sze, Tommy Yuen"/>
    <n v="10"/>
    <s v="Hong Kong"/>
    <s v="Hong Kong, China"/>
    <n v="2"/>
    <d v="2018-10-27T00:00:00"/>
    <n v="2006"/>
    <x v="1"/>
    <s v="94 min"/>
    <n v="94"/>
    <n v="94"/>
    <n v="30.969197769537839"/>
    <s v=""/>
    <s v="Action &amp; Adventure, International Movies"/>
    <s v="Action &amp; Adventure"/>
    <s v="Action &amp; Adventure, International Movies"/>
    <n v="2"/>
  </r>
  <r>
    <n v="4529"/>
    <s v="s4529"/>
    <x v="0"/>
    <s v="Seven in Heaven"/>
    <s v="Chris Eigeman"/>
    <s v="Travis Tope, Haley Ramm, Jacinda Barrett, Gary Cole, Dylan Everett, Clark Backo, Vinson Tran, Paulino Nunes, Jeff Clarke"/>
    <n v="9"/>
    <s v="United States"/>
    <s v="United States"/>
    <n v="1"/>
    <d v="2018-10-06T00:00:00"/>
    <n v="2018"/>
    <x v="2"/>
    <s v="94 min"/>
    <n v="94"/>
    <n v="94"/>
    <n v="30.969197769537839"/>
    <s v=""/>
    <s v="Horror Movies"/>
    <s v="Horror Movies"/>
    <s v="Horror Movies"/>
    <n v="1"/>
  </r>
  <r>
    <n v="4549"/>
    <s v="s4549"/>
    <x v="0"/>
    <s v="Monty Python: The Meaning of Live"/>
    <s v="Roger Graef, James Rogan"/>
    <s v="John Cleese, Terry Gilliam, Eric Idle, Terry Jones, Michael Palin, Mike Myers, Graham Chapman, Stephen Hawking"/>
    <n v="8"/>
    <s v="United Kingdom"/>
    <s v="United Kingdom"/>
    <n v="1"/>
    <d v="2018-10-02T00:00:00"/>
    <n v="2014"/>
    <x v="5"/>
    <s v="94 min"/>
    <n v="94"/>
    <n v="94"/>
    <n v="30.969197769537839"/>
    <s v=""/>
    <s v="Documentaries"/>
    <s v="Documentaries"/>
    <s v="Documentaries"/>
    <n v="1"/>
  </r>
  <r>
    <n v="4553"/>
    <s v="s4553"/>
    <x v="0"/>
    <s v="Monty Python's Life of Brian"/>
    <s v="Terry Jones"/>
    <s v="Graham Chapman, John Cleese, Terry Gilliam, Eric Idle, Terry Jones, Michael Palin, Terence Bayler, Carol Cleveland"/>
    <n v="8"/>
    <s v="United Kingdom"/>
    <s v="United Kingdom"/>
    <n v="1"/>
    <d v="2018-10-02T00:00:00"/>
    <n v="1979"/>
    <x v="12"/>
    <s v="94 min"/>
    <n v="94"/>
    <n v="94"/>
    <n v="30.969197769537839"/>
    <s v=""/>
    <s v="Classic Movies, Comedies, Cult Movies"/>
    <s v="Classic Movies"/>
    <s v="Classic Movies, Comedies, Cult Movies"/>
    <n v="3"/>
  </r>
  <r>
    <n v="4672"/>
    <s v="s4672"/>
    <x v="0"/>
    <s v="Sparring"/>
    <s v="Samuel Jouy"/>
    <s v="Mathieu Kassovitz, Olivia Merilahti, Souleymane M'Baye, Billie Blain, Malik Bine, Zakariya Gouram, Jolente De Keersmaeker, Lyes Salem, Ali Labidi, David Saracino"/>
    <n v="10"/>
    <s v="France"/>
    <s v="France"/>
    <n v="1"/>
    <d v="2018-09-01T00:00:00"/>
    <n v="2017"/>
    <x v="5"/>
    <s v="94 min"/>
    <n v="94"/>
    <n v="94"/>
    <n v="30.969197769537839"/>
    <s v=""/>
    <s v="Dramas, International Movies, Sports Movies"/>
    <s v="Dramas"/>
    <s v="Dramas, International Movies, Sports Movies"/>
    <n v="3"/>
  </r>
  <r>
    <n v="4795"/>
    <s v="s4795"/>
    <x v="0"/>
    <s v="Duck Butter"/>
    <s v="Miguel Arteta"/>
    <s v="Alia Shawkat, Laia Costa, Mae Whitman, Hong Chau, Kate Berlant, Lindsay Burdge, Kumail Nanjiani, Mark Duplass, Jay Duplass, Jenny O'Hara"/>
    <n v="10"/>
    <s v="United States"/>
    <s v="United States"/>
    <n v="1"/>
    <d v="2018-07-01T00:00:00"/>
    <n v="2018"/>
    <x v="5"/>
    <s v="94 min"/>
    <n v="94"/>
    <n v="94"/>
    <n v="30.969197769537839"/>
    <s v=""/>
    <s v="Dramas, Independent Movies, LGBTQ Movies"/>
    <s v="Dramas"/>
    <s v="Dramas, Independent Movies, LGBTQ Movies"/>
    <n v="3"/>
  </r>
  <r>
    <n v="4803"/>
    <s v="s4803"/>
    <x v="0"/>
    <s v="Zoo"/>
    <s v="Shlok Sharma"/>
    <s v="Shashank Arora, Shweta Tripathi, Rahul Kumar, Gopal K. Singh, Yogesh Kurme, Prince Daniel"/>
    <n v="6"/>
    <s v="India"/>
    <s v="India"/>
    <n v="1"/>
    <d v="2018-07-01T00:00:00"/>
    <n v="2018"/>
    <x v="5"/>
    <s v="94 min"/>
    <n v="94"/>
    <n v="94"/>
    <n v="30.969197769537839"/>
    <s v=""/>
    <s v="Dramas, Independent Movies, International Movies"/>
    <s v="Dramas"/>
    <s v="Dramas, Independent Movies, International Movies"/>
    <n v="3"/>
  </r>
  <r>
    <n v="4851"/>
    <s v="s4851"/>
    <x v="0"/>
    <s v="Ibiza"/>
    <s v="Alex Richanbach"/>
    <s v="Gillian Jacobs, Vanessa Bayer, Phoebe Robinson, Richard Madden, Michaela Watkins, F√©lix G√≥mez"/>
    <n v="6"/>
    <s v="United States"/>
    <s v="United States"/>
    <n v="1"/>
    <d v="2018-05-25T00:00:00"/>
    <n v="2018"/>
    <x v="5"/>
    <s v="94 min"/>
    <n v="94"/>
    <n v="94"/>
    <n v="30.969197769537839"/>
    <s v=""/>
    <s v="Comedies, Romantic Movies"/>
    <s v="Comedies"/>
    <s v="Comedies, Romantic Movies"/>
    <n v="2"/>
  </r>
  <r>
    <n v="4881"/>
    <s v="s4881"/>
    <x v="0"/>
    <s v="Lo m√°s sencillo es complicarlo todo"/>
    <s v="Rene Bueno"/>
    <s v="Danna Paola, Marjorie De Sousa, Alosian Vivancos, Daniela Wong, Lalo Brito, Eduardo Tan√∫s, Paulina Matos, Fernando Sarfati, Lorena San Mart√≠n, Consuelo Vega"/>
    <n v="10"/>
    <s v="Mexico"/>
    <s v="Mexico"/>
    <n v="1"/>
    <d v="2018-05-04T00:00:00"/>
    <n v="2018"/>
    <x v="1"/>
    <s v="94 min"/>
    <n v="94"/>
    <n v="94"/>
    <n v="30.969197769537839"/>
    <s v=""/>
    <s v="Comedies, International Movies, Romantic Movies"/>
    <s v="Comedies"/>
    <s v="Comedies, International Movies, Romantic Movies"/>
    <n v="3"/>
  </r>
  <r>
    <n v="4940"/>
    <s v="s4940"/>
    <x v="0"/>
    <s v="Sun Dogs"/>
    <s v="Jennifer Morrison"/>
    <s v="Michael Angarano, Melissa Benoist, Xzibit, Allison Janney, Ed O'Neill, J.R. Ramirez, Eric Christian Olsen, Niko Nicotera, Nicholas Massouh, Alexander Wraith, Fernando Chien, Tom Berninger"/>
    <n v="12"/>
    <s v="Mexico"/>
    <s v="Mexico, United States"/>
    <n v="2"/>
    <d v="2018-04-06T00:00:00"/>
    <n v="2017"/>
    <x v="5"/>
    <s v="94 min"/>
    <n v="94"/>
    <n v="94"/>
    <n v="30.969197769537839"/>
    <s v=""/>
    <s v="Comedies, Dramas, Independent Movies"/>
    <s v="Comedies"/>
    <s v="Comedies, Dramas, Independent Movies"/>
    <n v="3"/>
  </r>
  <r>
    <n v="4997"/>
    <s v="s4997"/>
    <x v="0"/>
    <s v="Bullet Head"/>
    <s v="Paul Solet, Rick Benattar"/>
    <s v="Adrien Brody, John Malkovich, Rory Culkin, Antonio Banderas, Ori Pfeffer, Alexandra Dinu, Owen Davis, Deyan Petrov"/>
    <n v="8"/>
    <s v="Bulgaria"/>
    <s v="Bulgaria, United States"/>
    <n v="2"/>
    <d v="2018-03-07T00:00:00"/>
    <n v="2017"/>
    <x v="12"/>
    <s v="94 min"/>
    <n v="94"/>
    <n v="94"/>
    <n v="30.969197769537839"/>
    <s v=""/>
    <s v="International Movies, Thrillers"/>
    <s v="International Movies"/>
    <s v="International Movies, Thrillers"/>
    <n v="2"/>
  </r>
  <r>
    <n v="5007"/>
    <s v="s5007"/>
    <x v="0"/>
    <s v="Battle Drone"/>
    <s v="Mitch Gould"/>
    <s v="Louis Mandylor, Daniel Southworth, Richard Alan Reid, Oleg Taktarov, Natassia Malthe, Jason Earles, Dominique Swain, Michael Par√©"/>
    <n v="8"/>
    <s v="United States"/>
    <s v="United States"/>
    <n v="1"/>
    <d v="2018-03-01T00:00:00"/>
    <n v="2018"/>
    <x v="5"/>
    <s v="94 min"/>
    <n v="94"/>
    <n v="94"/>
    <n v="30.969197769537839"/>
    <s v=""/>
    <s v="Action &amp; Adventure, Independent Movies, Sci-Fi &amp; Fantasy"/>
    <s v="Action &amp; Adventure"/>
    <s v="Action &amp; Adventure, Independent Movies, Sci-Fi &amp; Fantasy"/>
    <n v="3"/>
  </r>
  <r>
    <n v="5012"/>
    <s v="s5012"/>
    <x v="0"/>
    <s v="Schubert In Love"/>
    <s v="Lars B√ºchel"/>
    <s v="Olaf Schubert, Mario Adorf, Marie Leuenberger, Jochen Barkas, Bert Stephan, Martina Hill, Christoph Jungmann, Luise Wolfram, Hildegard Schroedter, Imke Buchel"/>
    <n v="10"/>
    <s v="Germany"/>
    <s v="Germany"/>
    <n v="1"/>
    <d v="2018-03-01T00:00:00"/>
    <n v="2016"/>
    <x v="1"/>
    <s v="94 min"/>
    <n v="94"/>
    <n v="94"/>
    <n v="30.969197769537839"/>
    <s v=""/>
    <s v="Comedies, International Movies"/>
    <s v="Comedies"/>
    <s v="Comedies, International Movies"/>
    <n v="2"/>
  </r>
  <r>
    <n v="5085"/>
    <s v="s5085"/>
    <x v="0"/>
    <s v="The Polka King"/>
    <s v="Maya Forbes"/>
    <s v="Jack Black, Jenny Slate, Jason Schwartzman, Jacki Weaver, J.B. Smoove, Vanessa Bayer, Robert Capron, Willie Garson, Lew Schneider"/>
    <n v="9"/>
    <s v="United States"/>
    <s v="United States"/>
    <n v="1"/>
    <d v="2018-01-12T00:00:00"/>
    <n v="2018"/>
    <x v="1"/>
    <s v="94 min"/>
    <n v="94"/>
    <n v="94"/>
    <n v="30.969197769537839"/>
    <s v=""/>
    <s v="Comedies, Independent Movies"/>
    <s v="Comedies"/>
    <s v="Comedies, Independent Movies"/>
    <n v="2"/>
  </r>
  <r>
    <n v="5115"/>
    <s v="s5115"/>
    <x v="0"/>
    <s v="Desire"/>
    <s v="Diego Kaplan"/>
    <s v="Carolina Ardohain, M√≥nica Anton√≥pulos, Guilherme Winter, Juan Sorini, Andrea Frigerio"/>
    <n v="5"/>
    <s v="Argentina"/>
    <s v="Argentina"/>
    <n v="1"/>
    <d v="2017-12-21T00:00:00"/>
    <n v="2017"/>
    <x v="5"/>
    <s v="94 min"/>
    <n v="94"/>
    <n v="94"/>
    <n v="30.969197769537839"/>
    <s v=""/>
    <s v="Dramas, International Movies, Romantic Movies"/>
    <s v="Dramas"/>
    <s v="Dramas, International Movies, Romantic Movies"/>
    <n v="3"/>
  </r>
  <r>
    <n v="5165"/>
    <s v="s5165"/>
    <x v="0"/>
    <s v="Jim &amp; Andy: The Great Beyond - Featuring a Very Special, Contractually Obligated Mention of Tony Clifton"/>
    <s v="Chris Smith"/>
    <s v="Jim Carrey"/>
    <n v="1"/>
    <s v="Canada"/>
    <s v="Canada, United States"/>
    <n v="2"/>
    <d v="2017-11-17T00:00:00"/>
    <n v="2017"/>
    <x v="5"/>
    <s v="94 min"/>
    <n v="94"/>
    <n v="94"/>
    <n v="30.969197769537839"/>
    <s v=""/>
    <s v="Documentaries"/>
    <s v="Documentaries"/>
    <s v="Documentaries"/>
    <n v="1"/>
  </r>
  <r>
    <n v="5213"/>
    <s v="s5213"/>
    <x v="0"/>
    <s v="Wedding Unplanned"/>
    <s v="Reem Kherici"/>
    <s v="Reem Kherici, Nicolas Duvauchelle, Julia Piaton, Sylvie Testud, Fran√ßois-Xavier Demaison, Chantal Lauby, Lionnel Astier, √àve Saint-Louis, Victoria Monfort, Amelie Fonlupt"/>
    <n v="10"/>
    <s v="France"/>
    <s v="France"/>
    <n v="1"/>
    <d v="2017-10-19T00:00:00"/>
    <n v="2017"/>
    <x v="5"/>
    <s v="94 min"/>
    <n v="94"/>
    <n v="94"/>
    <n v="30.969197769537839"/>
    <s v=""/>
    <s v="Comedies, International Movies, Romantic Movies"/>
    <s v="Comedies"/>
    <s v="Comedies, International Movies, Romantic Movies"/>
    <n v="3"/>
  </r>
  <r>
    <n v="5329"/>
    <s v="s5329"/>
    <x v="0"/>
    <s v="The Outcasts"/>
    <s v="Peter Hutchings"/>
    <s v="Victoria Justice, Eden Sher, Ashley Rickards, Claudia Lee, Katie Chang, Peyton List, Jazmyn Richardson, Avan Jogia, Will Peltz"/>
    <n v="9"/>
    <s v="United States"/>
    <s v="United States"/>
    <n v="1"/>
    <d v="2017-08-14T00:00:00"/>
    <n v="2017"/>
    <x v="1"/>
    <s v="94 min"/>
    <n v="94"/>
    <n v="94"/>
    <n v="30.969197769537839"/>
    <s v=""/>
    <s v="Comedies"/>
    <s v="Comedies"/>
    <s v="Comedies"/>
    <n v="1"/>
  </r>
  <r>
    <n v="5585"/>
    <s v="s5585"/>
    <x v="0"/>
    <s v="Nila"/>
    <s v="Selvamani Selvaraj"/>
    <s v="Sruthi Hariharan, Vicky R"/>
    <n v="2"/>
    <s v="India"/>
    <s v="India"/>
    <n v="1"/>
    <d v="2017-03-01T00:00:00"/>
    <n v="2016"/>
    <x v="5"/>
    <s v="94 min"/>
    <n v="94"/>
    <n v="94"/>
    <n v="30.969197769537839"/>
    <s v=""/>
    <s v="Dramas, International Movies, Romantic Movies"/>
    <s v="Dramas"/>
    <s v="Dramas, International Movies, Romantic Movies"/>
    <n v="3"/>
  </r>
  <r>
    <n v="5740"/>
    <s v="s5740"/>
    <x v="0"/>
    <s v="The African Doctor"/>
    <s v="Julien Rambaldi"/>
    <s v="Marc Zinga, A√Øssa Ma√Øga, Bayron Lebli, M√©dina Diarra, Rufus, Jonathan Lambert, Jean-Beno√Æt Ugeux"/>
    <n v="7"/>
    <s v="France"/>
    <s v="France"/>
    <n v="1"/>
    <d v="2016-10-28T00:00:00"/>
    <n v="2016"/>
    <x v="1"/>
    <s v="94 min"/>
    <n v="94"/>
    <n v="94"/>
    <n v="30.969197769537839"/>
    <s v=""/>
    <s v="Comedies, Dramas, International Movies"/>
    <s v="Comedies"/>
    <s v="Comedies, Dramas, International Movies"/>
    <n v="3"/>
  </r>
  <r>
    <n v="5749"/>
    <s v="s5749"/>
    <x v="0"/>
    <s v="Bleach The Movie: Fade to Black"/>
    <s v="Noriyuki Abe"/>
    <s v="Masakazu Morita, Fumiko Orikasa, Aya Hirano, Hiroshi Kamiya, Mitsuaki Madono, Ryotaro Okiayu, Kentaro Ito, Shinichiro Miki, Satsuki Yukino, Masaaki Tsukada"/>
    <n v="10"/>
    <s v="Japan"/>
    <s v="Japan"/>
    <n v="1"/>
    <d v="2016-10-15T00:00:00"/>
    <n v="2008"/>
    <x v="6"/>
    <s v="94 min"/>
    <n v="94"/>
    <n v="94"/>
    <n v="30.969197769537839"/>
    <s v=""/>
    <s v="Action &amp; Adventure, Anime Features, Sci-Fi &amp; Fantasy"/>
    <s v="Action &amp; Adventure"/>
    <s v="Action &amp; Adventure, Anime Features, Sci-Fi &amp; Fantasy"/>
    <n v="3"/>
  </r>
  <r>
    <n v="5750"/>
    <s v="s5750"/>
    <x v="0"/>
    <s v="Bleach the Movie: Hell Verse"/>
    <s v="Noriyuki Abe"/>
    <s v="Masakazu Morita, Fumiko Orikasa, Kazuya Nakai, Noriaki Sugiyama, Kentar√¥ It√¥, Yuki Matsuoka, Ryotaro Okiayu, Romi Park"/>
    <n v="8"/>
    <s v="Japan"/>
    <s v="Japan"/>
    <n v="1"/>
    <d v="2016-10-15T00:00:00"/>
    <n v="2010"/>
    <x v="1"/>
    <s v="94 min"/>
    <n v="94"/>
    <n v="94"/>
    <n v="30.969197769537839"/>
    <s v=""/>
    <s v="Action &amp; Adventure, Anime Features, Sci-Fi &amp; Fantasy"/>
    <s v="Action &amp; Adventure"/>
    <s v="Action &amp; Adventure, Anime Features, Sci-Fi &amp; Fantasy"/>
    <n v="3"/>
  </r>
  <r>
    <n v="5799"/>
    <s v="s5799"/>
    <x v="0"/>
    <s v="Jandino: Whatever it Takes"/>
    <m/>
    <s v="Jandino Asporaat"/>
    <n v="1"/>
    <s v="United Kingdom"/>
    <s v="United Kingdom"/>
    <n v="1"/>
    <d v="2016-09-09T00:00:00"/>
    <n v="2016"/>
    <x v="5"/>
    <s v="94 min"/>
    <n v="94"/>
    <n v="94"/>
    <n v="30.969197769537839"/>
    <s v=""/>
    <s v="Stand-Up Comedy"/>
    <s v="Stand-Up Comedy"/>
    <s v="Stand-Up Comedy"/>
    <n v="1"/>
  </r>
  <r>
    <n v="5931"/>
    <s v="s5931"/>
    <x v="0"/>
    <s v="Mission Blue"/>
    <s v="Robert Nixon, Fisher Stevens"/>
    <s v="James Cameron, Michael deGruy, Sylvia Earle, Bryce Groark, Jeremy Jackson, Carl Safina"/>
    <n v="6"/>
    <s v="United States"/>
    <s v="United States, Bermuda, Ecuador"/>
    <n v="3"/>
    <d v="2014-08-15T00:00:00"/>
    <n v="2014"/>
    <x v="6"/>
    <s v="94 min"/>
    <n v="94"/>
    <n v="94"/>
    <n v="30.969197769537839"/>
    <s v=""/>
    <s v="Documentaries"/>
    <s v="Documentaries"/>
    <s v="Documentaries"/>
    <n v="1"/>
  </r>
  <r>
    <n v="5945"/>
    <s v="s5945"/>
    <x v="0"/>
    <s v="Hard Lessons"/>
    <s v="Eric Laneuville"/>
    <s v="Denzel Washington, Lynn Whitfield, Richard Masur, Akosua Busia"/>
    <n v="4"/>
    <s v="United States"/>
    <s v="United States"/>
    <n v="1"/>
    <d v="2011-10-01T00:00:00"/>
    <n v="1986"/>
    <x v="1"/>
    <s v="94 min"/>
    <n v="94"/>
    <n v="94"/>
    <n v="30.969197769537839"/>
    <s v=""/>
    <s v="Dramas"/>
    <s v="Dramas"/>
    <s v="Dramas"/>
    <n v="1"/>
  </r>
  <r>
    <n v="5946"/>
    <s v="s5946"/>
    <x v="0"/>
    <s v="In Defense of a Married Man"/>
    <s v="Joel Oliansky"/>
    <s v="Judith Light, Michael Ontkean, Jerry Orbach, Pat Corley, Nicholas Campbell, John Colicos, Cynthia Sikes, Johnny Galecki"/>
    <n v="8"/>
    <s v="United States"/>
    <s v="United States"/>
    <n v="1"/>
    <d v="2011-10-01T00:00:00"/>
    <n v="1990"/>
    <x v="1"/>
    <s v="94 min"/>
    <n v="94"/>
    <n v="94"/>
    <n v="30.969197769537839"/>
    <s v=""/>
    <s v="Dramas"/>
    <s v="Dramas"/>
    <s v="Dramas"/>
    <n v="1"/>
  </r>
  <r>
    <n v="5949"/>
    <s v="s5949"/>
    <x v="0"/>
    <s v="The Ryan White Story"/>
    <s v="John Herzfeld"/>
    <s v="Judith Light, Lukas Haas, Michael Bowen, Nikki Cox, George Dzundza, Valerie Landsburg, Sarah Jessica Parker, Mitchell Ryan"/>
    <n v="8"/>
    <s v="United States"/>
    <s v="United States"/>
    <n v="1"/>
    <d v="2011-10-01T00:00:00"/>
    <n v="1989"/>
    <x v="6"/>
    <s v="94 min"/>
    <n v="94"/>
    <n v="94"/>
    <n v="30.969197769537839"/>
    <s v=""/>
    <s v="Dramas"/>
    <s v="Dramas"/>
    <s v="Dramas"/>
    <n v="1"/>
  </r>
  <r>
    <n v="5950"/>
    <s v="s5950"/>
    <x v="0"/>
    <s v="Too Young the Hero"/>
    <s v="Buzz Kulik"/>
    <s v="Ricky Schroder, Jon DeVries, Debra Mooney, Mary-Louise Parker, Christopher Curry, Rick Warner, Tom Wood"/>
    <n v="7"/>
    <s v="United States"/>
    <s v="United States"/>
    <n v="1"/>
    <d v="2011-10-01T00:00:00"/>
    <n v="1988"/>
    <x v="5"/>
    <s v="94 min"/>
    <n v="94"/>
    <n v="94"/>
    <n v="30.969197769537839"/>
    <s v=""/>
    <s v="Dramas"/>
    <s v="Dramas"/>
    <s v="Dramas"/>
    <n v="1"/>
  </r>
  <r>
    <n v="5996"/>
    <s v="s5996"/>
    <x v="0"/>
    <s v="1st Summoning"/>
    <s v="Raymond Wood"/>
    <s v="Hayley Lovitt, Teddy Cole, Brook Todd, Ace Harney, Jason Macdonald"/>
    <n v="5"/>
    <s v="United States"/>
    <s v="United States"/>
    <n v="1"/>
    <d v="2019-07-26T00:00:00"/>
    <n v="2018"/>
    <x v="5"/>
    <s v="94 min"/>
    <n v="94"/>
    <n v="94"/>
    <n v="30.969197769537839"/>
    <s v=""/>
    <s v="Horror Movies, Independent Movies"/>
    <s v="Horror Movies"/>
    <s v="Horror Movies, Independent Movies"/>
    <n v="2"/>
  </r>
  <r>
    <n v="6022"/>
    <s v="s6022"/>
    <x v="0"/>
    <s v="6 Days"/>
    <s v="Toa Fraser"/>
    <s v="Jamie Bell, Abbie Cornish, Mark Strong, Martin Shaw, Ben Turner, Aymen Hamdouchi, Tim Pigott-Smith, Robert Portal, Colin Garlick, Andrew Grainger, Martin Hancock, Emun Elliott"/>
    <n v="12"/>
    <s v="New Zealand"/>
    <s v="New Zealand, United Kingdom"/>
    <n v="2"/>
    <d v="2018-02-08T00:00:00"/>
    <n v="2017"/>
    <x v="12"/>
    <s v="94 min"/>
    <n v="94"/>
    <n v="94"/>
    <n v="30.969197769537839"/>
    <s v=""/>
    <s v="Action &amp; Adventure, Dramas, International Movies"/>
    <s v="Action &amp; Adventure"/>
    <s v="Action &amp; Adventure, Dramas, International Movies"/>
    <n v="3"/>
  </r>
  <r>
    <n v="6030"/>
    <s v="s6030"/>
    <x v="0"/>
    <s v="A Boy Called Po"/>
    <s v="John Asher"/>
    <s v="Christopher Gorham, Julian Feder, Kaitlin Doubleday, Andrew Bowen, Caitlin Carmichael, Sean Gunn, Bryan Batt, Fay Masterson, Brian George"/>
    <n v="9"/>
    <s v="United States"/>
    <s v="United States"/>
    <n v="1"/>
    <d v="2018-01-15T00:00:00"/>
    <n v="2016"/>
    <x v="7"/>
    <s v="94 min"/>
    <n v="94"/>
    <n v="94"/>
    <n v="30.969197769537839"/>
    <s v=""/>
    <s v="Dramas, Sci-Fi &amp; Fantasy"/>
    <s v="Dramas"/>
    <s v="Dramas, Sci-Fi &amp; Fantasy"/>
    <n v="2"/>
  </r>
  <r>
    <n v="6053"/>
    <s v="s6053"/>
    <x v="0"/>
    <s v="A Perfect Man"/>
    <s v="Kees Van Oostrum"/>
    <s v="Liev Schreiber, Jeanne Tripplehorn, Joelle Carter, Louise Fletcher, Katie Carr, Ren√©e Soutendijk, Huub Stapel, Michael Pas"/>
    <n v="8"/>
    <s v="United States"/>
    <s v="United States"/>
    <n v="1"/>
    <d v="2019-06-06T00:00:00"/>
    <n v="2013"/>
    <x v="12"/>
    <s v="94 min"/>
    <n v="94"/>
    <n v="94"/>
    <n v="30.969197769537839"/>
    <s v=""/>
    <s v="Dramas, Independent Movies, Romantic Movies"/>
    <s v="Dramas"/>
    <s v="Dramas, Independent Movies, Romantic Movies"/>
    <n v="3"/>
  </r>
  <r>
    <n v="6109"/>
    <s v="s6109"/>
    <x v="0"/>
    <s v="Alarmoty in the Land of Fire"/>
    <m/>
    <m/>
    <n v="0"/>
    <s v="Egypt"/>
    <s v="Egypt"/>
    <n v="1"/>
    <d v="2019-08-05T00:00:00"/>
    <n v="2017"/>
    <x v="5"/>
    <s v="94 min"/>
    <n v="94"/>
    <n v="94"/>
    <n v="30.969197769537839"/>
    <s v=""/>
    <s v="Comedies, International Movies"/>
    <s v="Comedies"/>
    <s v="Comedies, International Movies"/>
    <n v="2"/>
  </r>
  <r>
    <n v="6190"/>
    <s v="s6190"/>
    <x v="0"/>
    <s v="Assimilate"/>
    <s v="John Murlowski"/>
    <s v="Joel Courtney, Calum Worthy, Andi Matichak, Katherine McNamara, Cam Gigandet, Mason McNulty, Terry Dale Parks, Vito Viscuso, Jennifer Pierce Mathus, Kevin Remington"/>
    <n v="10"/>
    <s v="United States"/>
    <s v="United States"/>
    <n v="1"/>
    <d v="2019-10-25T00:00:00"/>
    <n v="2019"/>
    <x v="5"/>
    <s v="94 min"/>
    <n v="94"/>
    <n v="94"/>
    <n v="30.969197769537839"/>
    <s v=""/>
    <s v="Horror Movies, Sci-Fi &amp; Fantasy, Thrillers"/>
    <s v="Horror Movies"/>
    <s v="Horror Movies, Sci-Fi &amp; Fantasy, Thrillers"/>
    <n v="3"/>
  </r>
  <r>
    <n v="6226"/>
    <s v="s6226"/>
    <x v="0"/>
    <s v="Band Aid"/>
    <s v="Zoe Lister-Jones"/>
    <s v="Zoe Lister-Jones, Adam Pally, Fred Armisen, Susie Essman, Retta, Hannah Simone, Brooklyn Decker, Angelique Cabral, Colin Hanks, Ravi V. Patel, Jamie Chung, Erinn Hayes, Gillian Zinser, Jesse Williams"/>
    <n v="14"/>
    <s v="United States"/>
    <s v="United States"/>
    <n v="1"/>
    <d v="2019-04-12T00:00:00"/>
    <n v="2017"/>
    <x v="12"/>
    <s v="94 min"/>
    <n v="94"/>
    <n v="94"/>
    <n v="30.969197769537839"/>
    <s v=""/>
    <s v="Comedies, Dramas, Independent Movies"/>
    <s v="Comedies"/>
    <s v="Comedies, Dramas, Independent Movies"/>
    <n v="3"/>
  </r>
  <r>
    <n v="6344"/>
    <s v="s6344"/>
    <x v="0"/>
    <s v="Blue Streak"/>
    <s v="Les Mayfield"/>
    <s v="Martin Lawrence, Luke Wilson, Peter Greene, Dave Chappelle, Nicole Ari Parker, Graham Beckel, Robert Miranda, Olek Krupa, Saverio Guerra, Richard C. Sarafian, William Forsythe"/>
    <n v="11"/>
    <s v="Germany"/>
    <s v="Germany, United States"/>
    <n v="2"/>
    <d v="2021-01-01T00:00:00"/>
    <n v="1999"/>
    <x v="2"/>
    <s v="94 min"/>
    <n v="94"/>
    <n v="94"/>
    <n v="30.969197769537839"/>
    <s v=""/>
    <s v="Action &amp; Adventure, Comedies"/>
    <s v="Action &amp; Adventure"/>
    <s v="Action &amp; Adventure, Comedies"/>
    <n v="2"/>
  </r>
  <r>
    <n v="6395"/>
    <s v="s6395"/>
    <x v="0"/>
    <s v="Bushwick"/>
    <s v="Cary Murnion, Jonathan Milott"/>
    <s v="Dave Bautista, Brittany Snow, Angelic Zambrana, Jeremie Harris, Myra Lucretia Taylor, Arturo Castro, Christian Navarro"/>
    <n v="7"/>
    <s v="United States"/>
    <s v="United States"/>
    <n v="1"/>
    <d v="2017-11-24T00:00:00"/>
    <n v="2017"/>
    <x v="5"/>
    <s v="94 min"/>
    <n v="94"/>
    <n v="94"/>
    <n v="30.969197769537839"/>
    <s v=""/>
    <s v="Action &amp; Adventure, Independent Movies"/>
    <s v="Action &amp; Adventure"/>
    <s v="Action &amp; Adventure, Independent Movies"/>
    <n v="2"/>
  </r>
  <r>
    <n v="6449"/>
    <s v="s6449"/>
    <x v="0"/>
    <s v="Charlotte's Web"/>
    <s v="Charles A. Nichols, Iwao Takamoto"/>
    <s v="Debbie Reynolds, Charles Nelson Reilly, Paul Lynde, Henry Gibson, Rex Allen, Danny Bonaduce, Pamelyn Ferdin, Don Messick, Agnes Moorehead, Martha Scott, John Stephenson, Herb Vigran, Dave Madden"/>
    <n v="13"/>
    <s v="United States"/>
    <s v="United States"/>
    <n v="1"/>
    <d v="2019-11-23T00:00:00"/>
    <n v="1973"/>
    <x v="3"/>
    <s v="94 min"/>
    <n v="94"/>
    <n v="94"/>
    <n v="30.969197769537839"/>
    <s v=""/>
    <s v="Children &amp; Family Movies, Classic Movies"/>
    <s v="Children &amp; Family Movies"/>
    <s v="Children &amp; Family Movies, Classic Movies"/>
    <n v="2"/>
  </r>
  <r>
    <n v="6580"/>
    <s v="s6580"/>
    <x v="0"/>
    <s v="Dean"/>
    <s v="Demetri Martin"/>
    <s v="Demetri Martin, Kevin Kline, Gillian Jacobs, Rory Scovel, Ginger Gonzaga, Reid Scott, Mary Steenburgen, Briga Heelan, Christine Woods, Peter Scolari"/>
    <n v="10"/>
    <s v="United States"/>
    <s v="United States"/>
    <n v="1"/>
    <d v="2020-03-15T00:00:00"/>
    <n v="2016"/>
    <x v="2"/>
    <s v="94 min"/>
    <n v="94"/>
    <n v="94"/>
    <n v="30.969197769537839"/>
    <s v=""/>
    <s v="Comedies, Dramas, Independent Movies"/>
    <s v="Comedies"/>
    <s v="Comedies, Dramas, Independent Movies"/>
    <n v="3"/>
  </r>
  <r>
    <n v="6601"/>
    <s v="s6601"/>
    <x v="0"/>
    <s v="Devil's Gate"/>
    <s v="Clay Staub"/>
    <s v="Amanda Schull, Milo Ventimiglia, Shawn Ashmore, Bridget Regan, Jonathan Frakes, Sarah Constible, Spencer Drever, Javier Botet"/>
    <n v="8"/>
    <s v="Canada"/>
    <s v="Canada"/>
    <n v="1"/>
    <d v="2020-07-16T00:00:00"/>
    <n v="2017"/>
    <x v="5"/>
    <s v="94 min"/>
    <n v="94"/>
    <n v="94"/>
    <n v="30.969197769537839"/>
    <s v=""/>
    <s v="Horror Movies, Sci-Fi &amp; Fantasy, Thrillers"/>
    <s v="Horror Movies"/>
    <s v="Horror Movies, Sci-Fi &amp; Fantasy, Thrillers"/>
    <n v="3"/>
  </r>
  <r>
    <n v="6630"/>
    <s v="s6630"/>
    <x v="0"/>
    <s v="Don't Crack Under Pressure III"/>
    <s v="Thierry Donard"/>
    <s v="Temarii Buillard, Davide Carrera, Jesse Richman, Loic Collomb-Patton, Wille Lindberg, Matt Annetts"/>
    <n v="6"/>
    <s v="France"/>
    <s v="France"/>
    <n v="1"/>
    <d v="2020-06-12T00:00:00"/>
    <n v="2017"/>
    <x v="1"/>
    <s v="94 min"/>
    <n v="94"/>
    <n v="94"/>
    <n v="30.969197769537839"/>
    <s v=""/>
    <s v="Action &amp; Adventure, Documentaries, International Movies"/>
    <s v="Action &amp; Adventure"/>
    <s v="Action &amp; Adventure, Documentaries, International Movies"/>
    <n v="3"/>
  </r>
  <r>
    <n v="6637"/>
    <s v="s6637"/>
    <x v="0"/>
    <s v="Doubles Cause Troubles"/>
    <s v="Wong Jing"/>
    <s v="Carol 'Do Do' Cheng, Maggie Cheung, Wilson Lam, Chan Pak-cheung, Charlie Cho, Tom Poon, Kwan Ming-yuk, Hon Yee-Sang, Sherman Wong, Lo Fan"/>
    <n v="10"/>
    <s v="Hong Kong"/>
    <s v="Hong Kong"/>
    <n v="1"/>
    <d v="2018-08-01T00:00:00"/>
    <n v="1989"/>
    <x v="1"/>
    <s v="94 min"/>
    <n v="94"/>
    <n v="94"/>
    <n v="30.969197769537839"/>
    <s v=""/>
    <s v="Action &amp; Adventure, Comedies, International Movies"/>
    <s v="Action &amp; Adventure"/>
    <s v="Action &amp; Adventure, Comedies, International Movies"/>
    <n v="3"/>
  </r>
  <r>
    <n v="6639"/>
    <s v="s6639"/>
    <x v="0"/>
    <s v="Down The Fence"/>
    <s v="M.J. Isakson"/>
    <m/>
    <n v="0"/>
    <s v="United States"/>
    <s v="United States"/>
    <n v="1"/>
    <d v="2018-01-15T00:00:00"/>
    <n v="2017"/>
    <x v="6"/>
    <s v="94 min"/>
    <n v="94"/>
    <n v="94"/>
    <n v="30.969197769537839"/>
    <s v=""/>
    <s v="Documentaries"/>
    <s v="Documentaries"/>
    <s v="Documentaries"/>
    <n v="1"/>
  </r>
  <r>
    <n v="6690"/>
    <s v="s6690"/>
    <x v="0"/>
    <s v="Emo the Musical"/>
    <s v="Neil Triffett"/>
    <s v="Benson Jack Anthony, Jordan Hare, Rahart Adams, Jon Prasida, Lucy Barrett, Ben Bennett, Craig Hyde-Smith, Geraldine Viswanathan, Kevin Clayette, Bridie Carter"/>
    <n v="10"/>
    <s v="Australia"/>
    <s v="Australia"/>
    <n v="1"/>
    <d v="2018-02-01T00:00:00"/>
    <n v="2016"/>
    <x v="5"/>
    <s v="94 min"/>
    <n v="94"/>
    <n v="94"/>
    <n v="30.969197769537839"/>
    <s v=""/>
    <s v="Dramas, International Movies, Music &amp; Musicals"/>
    <s v="Dramas"/>
    <s v="Dramas, International Movies, Music &amp; Musicals"/>
    <n v="3"/>
  </r>
  <r>
    <n v="6741"/>
    <s v="s6741"/>
    <x v="0"/>
    <s v="Farce"/>
    <s v="Shadi Ali"/>
    <s v="Ahmed Fathy, Bayoumi Fouad, Sami Maghouri, Mohammed Tharwat, Mohamed Salam, Haya Ibrahim, Mohsen Mansour"/>
    <n v="7"/>
    <s v="Egypt"/>
    <s v="Egypt"/>
    <n v="1"/>
    <d v="2019-06-06T00:00:00"/>
    <n v="2017"/>
    <x v="5"/>
    <s v="94 min"/>
    <n v="94"/>
    <n v="94"/>
    <n v="30.969197769537839"/>
    <s v=""/>
    <s v="Comedies, International Movies"/>
    <s v="Comedies"/>
    <s v="Comedies, International Movies"/>
    <n v="2"/>
  </r>
  <r>
    <n v="6752"/>
    <s v="s6752"/>
    <x v="0"/>
    <s v="Filmworker"/>
    <s v="Tony Zierra"/>
    <s v="Leon Vitali"/>
    <n v="1"/>
    <s v="United States"/>
    <s v="United States"/>
    <n v="1"/>
    <d v="2018-11-01T00:00:00"/>
    <n v="2017"/>
    <x v="5"/>
    <s v="94 min"/>
    <n v="94"/>
    <n v="94"/>
    <n v="30.969197769537839"/>
    <s v=""/>
    <s v="Documentaries"/>
    <s v="Documentaries"/>
    <s v="Documentaries"/>
    <n v="1"/>
  </r>
  <r>
    <n v="6953"/>
    <s v="s6953"/>
    <x v="0"/>
    <s v="Hedgehogs"/>
    <s v="Huang Jianming"/>
    <s v="Anthony Padilla, Ian Hecox, Jenn McAllister, Jon Heder, Chevy Chase"/>
    <n v="5"/>
    <s v="United States"/>
    <s v="United States, China"/>
    <n v="2"/>
    <d v="2019-04-01T00:00:00"/>
    <n v="2016"/>
    <x v="7"/>
    <s v="94 min"/>
    <n v="94"/>
    <n v="94"/>
    <n v="30.969197769537839"/>
    <s v=""/>
    <s v="Children &amp; Family Movies"/>
    <s v="Children &amp; Family Movies"/>
    <s v="Children &amp; Family Movies"/>
    <n v="1"/>
  </r>
  <r>
    <n v="7016"/>
    <s v="s7016"/>
    <x v="0"/>
    <s v="How to Be a Player"/>
    <s v="Lionel C. Martin"/>
    <s v="Bill Bellamy, Natalie Desselle, Lark Voorhies, Mari Morrow, Pierre Edwards, Jermaine 'Huggy' Hopkins, Anthony Johnson, Max Julien, Beverly Johnson, Gilbert Gottfried, Bernie Mac"/>
    <n v="11"/>
    <s v="United States"/>
    <s v="United States"/>
    <n v="1"/>
    <d v="2019-11-01T00:00:00"/>
    <n v="1997"/>
    <x v="12"/>
    <s v="94 min"/>
    <n v="94"/>
    <n v="94"/>
    <n v="30.969197769537839"/>
    <s v=""/>
    <s v="Comedies"/>
    <s v="Comedies"/>
    <s v="Comedies"/>
    <n v="1"/>
  </r>
  <r>
    <n v="7119"/>
    <s v="s7119"/>
    <x v="0"/>
    <s v="Jalpari: The Desert Mermaid"/>
    <s v="Nila Madhab Panda"/>
    <s v="Lehar Khan, Krishang Trivedi, Parvin Dabas, Suhasini Mulay, V.M. Badola, Tannishtha Chatterjee, Rahul Singh, Harsh Mayar"/>
    <n v="8"/>
    <s v="India"/>
    <s v="India"/>
    <n v="1"/>
    <d v="2018-05-19T00:00:00"/>
    <n v="2012"/>
    <x v="1"/>
    <s v="94 min"/>
    <n v="94"/>
    <n v="94"/>
    <n v="30.969197769537839"/>
    <s v=""/>
    <s v="Dramas, Independent Movies, International Movies"/>
    <s v="Dramas"/>
    <s v="Dramas, Independent Movies, International Movies"/>
    <n v="3"/>
  </r>
  <r>
    <n v="7153"/>
    <s v="s7153"/>
    <x v="0"/>
    <s v="Just Friends"/>
    <s v="Roger Kumble"/>
    <s v="Anna Faris, Ty Olsson, Julie Hagerty, Amy Smart, Chris Marquette, Fred Ewanuick, Amy Matysio, Chris Klein, Ryan Reynolds, Stephen Root"/>
    <n v="10"/>
    <s v="Germany"/>
    <s v="Germany, United States, Canada"/>
    <n v="3"/>
    <d v="2019-09-01T00:00:00"/>
    <n v="2005"/>
    <x v="2"/>
    <s v="94 min"/>
    <n v="94"/>
    <n v="94"/>
    <n v="30.969197769537839"/>
    <s v=""/>
    <s v="Comedies, Romantic Movies"/>
    <s v="Comedies"/>
    <s v="Comedies, Romantic Movies"/>
    <n v="2"/>
  </r>
  <r>
    <n v="7307"/>
    <s v="s7307"/>
    <x v="0"/>
    <s v="Lila &amp; Eve"/>
    <s v="Charles Stone III"/>
    <s v="Viola Davis, Jennifer Lopez, Andre Royo, Shea Whigham, Aml Ameen, Chris Chalk, Will Brittain, Michole Briana White, Julius Tennon, Gino Vento, Yolonda Ross"/>
    <n v="11"/>
    <s v="United States"/>
    <s v="United States"/>
    <n v="1"/>
    <d v="2016-02-06T00:00:00"/>
    <n v="2015"/>
    <x v="12"/>
    <s v="94 min"/>
    <n v="94"/>
    <n v="94"/>
    <n v="30.969197769537839"/>
    <s v=""/>
    <s v="Dramas, Thrillers"/>
    <s v="Dramas"/>
    <s v="Dramas, Thrillers"/>
    <n v="2"/>
  </r>
  <r>
    <n v="7408"/>
    <s v="s7408"/>
    <x v="0"/>
    <s v="Maroon"/>
    <s v="Pulkit"/>
    <s v="Manav Kaul, Devyani Cm, Saurabh Sachdeva, Sarika Singh, Suneel Sinha, Sumeet Vyas"/>
    <n v="6"/>
    <s v="India"/>
    <s v="India"/>
    <n v="1"/>
    <d v="2017-02-01T00:00:00"/>
    <n v="2016"/>
    <x v="5"/>
    <s v="94 min"/>
    <n v="94"/>
    <n v="94"/>
    <n v="30.969197769537839"/>
    <s v=""/>
    <s v="Dramas, Independent Movies, International Movies"/>
    <s v="Dramas"/>
    <s v="Dramas, Independent Movies, International Movies"/>
    <n v="3"/>
  </r>
  <r>
    <n v="7433"/>
    <s v="s7433"/>
    <x v="0"/>
    <s v="Meditation Park"/>
    <s v="Mina Shum"/>
    <s v="Cheng Pei-pei, Tzi Ma, Sandra Oh, Don McKellar, Zak Santiago, Liane Balaban, Alannah Ong, Lillian Lim, Jemmy Chen"/>
    <n v="9"/>
    <s v="Canada"/>
    <s v="Canada"/>
    <n v="1"/>
    <d v="2018-03-09T00:00:00"/>
    <n v="2017"/>
    <x v="6"/>
    <s v="94 min"/>
    <n v="94"/>
    <n v="94"/>
    <n v="30.969197769537839"/>
    <s v=""/>
    <s v="Dramas"/>
    <s v="Dramas"/>
    <s v="Dramas"/>
    <n v="1"/>
  </r>
  <r>
    <n v="7470"/>
    <s v="s7470"/>
    <x v="0"/>
    <s v="Miss Sharon Jones!"/>
    <s v="Barbara Kopple"/>
    <s v="Sharon Jones"/>
    <n v="1"/>
    <s v="United States"/>
    <s v="United States"/>
    <n v="1"/>
    <d v="2017-01-07T00:00:00"/>
    <n v="2015"/>
    <x v="5"/>
    <s v="94 min"/>
    <n v="94"/>
    <n v="94"/>
    <n v="30.969197769537839"/>
    <s v=""/>
    <s v="Documentaries, Music &amp; Musicals"/>
    <s v="Documentaries"/>
    <s v="Documentaries, Music &amp; Musicals"/>
    <n v="2"/>
  </r>
  <r>
    <n v="7516"/>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n v="39"/>
    <s v="United States"/>
    <s v="United States"/>
    <n v="1"/>
    <d v="2019-04-09T00:00:00"/>
    <n v="2013"/>
    <x v="12"/>
    <s v="94 min"/>
    <n v="94"/>
    <n v="94"/>
    <n v="30.969197769537839"/>
    <s v=""/>
    <s v="Comedies"/>
    <s v="Comedies"/>
    <s v="Comedies"/>
    <n v="1"/>
  </r>
  <r>
    <n v="7860"/>
    <s v="s7860"/>
    <x v="0"/>
    <s v="Restless Creature: Wendy Whelan"/>
    <s v="Linda Saffire, Adam Schlesinger"/>
    <s v="Peter Martins, Sean Suozzi, Gretchen Smith, Ashley Laracey, Tiler Peck, Damian Woetzel, Albert Evans, Sterling Hyltin, Craig Hall, Peter Boal, Karen Young, Michelle Rodriguez, Jock Soto, Adam Barrett"/>
    <n v="14"/>
    <s v="United States"/>
    <s v="United States"/>
    <n v="1"/>
    <d v="2017-09-26T00:00:00"/>
    <n v="2016"/>
    <x v="5"/>
    <s v="94 min"/>
    <n v="94"/>
    <n v="94"/>
    <n v="30.969197769537839"/>
    <s v=""/>
    <s v="Documentaries"/>
    <s v="Documentaries"/>
    <s v="Documentaries"/>
    <n v="1"/>
  </r>
  <r>
    <n v="7917"/>
    <s v="s7917"/>
    <x v="0"/>
    <s v="Sadie's Last Days on Earth"/>
    <s v="Michael Seater"/>
    <s v="Morgan Taylor Campbell, Clark Backo, Ricardo Hoyos, Munro Chambers, Paula Brancati, Helene Joy, Peter Keleghan, George Stroumboulopoulos, John Ralston, Emilia McCarthy"/>
    <n v="10"/>
    <s v="Canada"/>
    <s v="Canada"/>
    <n v="1"/>
    <d v="2017-08-22T00:00:00"/>
    <n v="2016"/>
    <x v="1"/>
    <s v="94 min"/>
    <n v="94"/>
    <n v="94"/>
    <n v="30.969197769537839"/>
    <s v=""/>
    <s v="Comedies, Sci-Fi &amp; Fantasy"/>
    <s v="Comedies"/>
    <s v="Comedies, Sci-Fi &amp; Fantasy"/>
    <n v="2"/>
  </r>
  <r>
    <n v="8019"/>
    <s v="s8019"/>
    <x v="0"/>
    <s v="Silent Hill: Revelation"/>
    <s v="M.J. Bassett"/>
    <s v="Deborah Kara Unger, Adelaide Clemens, Sean Bean, Malcolm McDowell, Carrie-Anne Moss, Radha Mitchell, Martin Donovan, Kit Harington"/>
    <n v="8"/>
    <s v="Canada"/>
    <s v="Canada, France, United States"/>
    <n v="3"/>
    <d v="2019-12-13T00:00:00"/>
    <n v="2012"/>
    <x v="12"/>
    <s v="94 min"/>
    <n v="94"/>
    <n v="94"/>
    <n v="30.969197769537839"/>
    <s v=""/>
    <s v="Horror Movies"/>
    <s v="Horror Movies"/>
    <s v="Horror Movies"/>
    <n v="1"/>
  </r>
  <r>
    <n v="8036"/>
    <s v="s8036"/>
    <x v="0"/>
    <s v="Skyline"/>
    <s v="Colin Strause, Greg Strause"/>
    <s v="Eric Balfour, Scottie Thompson, Brittany Daniel, Crystal Reed, Neil Hopkins, David Zayas, Donald Faison, Robin Gammell, Tanya Newbould, J. Paul Boehmer"/>
    <n v="10"/>
    <s v="United States"/>
    <s v="United States"/>
    <n v="1"/>
    <d v="2019-01-16T00:00:00"/>
    <n v="2010"/>
    <x v="2"/>
    <s v="94 min"/>
    <n v="94"/>
    <n v="94"/>
    <n v="30.969197769537839"/>
    <s v=""/>
    <s v="Action &amp; Adventure, Sci-Fi &amp; Fantasy"/>
    <s v="Action &amp; Adventure"/>
    <s v="Action &amp; Adventure, Sci-Fi &amp; Fantasy"/>
    <n v="2"/>
  </r>
  <r>
    <n v="8051"/>
    <s v="s8051"/>
    <x v="0"/>
    <s v="Solo Con Tu Pareja"/>
    <s v="Alfonso Cuar√≥n"/>
    <s v="Luis de Icaza, Dobrina Liubomirova, Isabel Benet, Claudia Fernandez, Luz Mar√≠a Jerez, Claudia Ram√≠rez, Astrid Hadad, Toshiro Hisaki, Daniel Gim√©nez Cacho, Carlos Nakasone, Ricardo Dalmacci, Nevil Wilton, John Keyser, Ra√∫l Valerio, Monserrat Ontiveros, Daniel Gimenez Cacho"/>
    <n v="16"/>
    <s v="Mexico"/>
    <s v="Mexico"/>
    <n v="1"/>
    <d v="2018-09-01T00:00:00"/>
    <n v="1991"/>
    <x v="11"/>
    <s v="94 min"/>
    <n v="94"/>
    <n v="94"/>
    <n v="30.969197769537839"/>
    <s v=""/>
    <s v="Comedies, Independent Movies, International Movies"/>
    <s v="Comedies"/>
    <s v="Comedies, Independent Movies, International Movies"/>
    <n v="3"/>
  </r>
  <r>
    <n v="8061"/>
    <s v="s8061"/>
    <x v="0"/>
    <s v="Soul to Keep"/>
    <s v="David Allensworth, Moni√®re"/>
    <s v="Sandra Mae Frank, Aurora Heimbach, Craig Fogel, Tony Spitz, Jordan Theodore, Kate Rose Reynolds, Jessie Jordan, Derek Long, Sophia Getz, Amelia Sheeler"/>
    <n v="10"/>
    <s v="United States"/>
    <s v="United States"/>
    <n v="1"/>
    <d v="2019-07-01T00:00:00"/>
    <n v="2019"/>
    <x v="5"/>
    <s v="94 min"/>
    <n v="94"/>
    <n v="94"/>
    <n v="30.969197769537839"/>
    <s v=""/>
    <s v="Horror Movies, Independent Movies"/>
    <s v="Horror Movies"/>
    <s v="Horror Movies, Independent Movies"/>
    <n v="2"/>
  </r>
  <r>
    <n v="8073"/>
    <s v="s8073"/>
    <x v="0"/>
    <s v="Spring Breakers"/>
    <s v="Harmony Korine"/>
    <s v="James Franco, Vanessa Hudgens, Selena Gomez, Ashley Benson, Rachel Korine, Jeff Jarrett, Gucci Mane, Heather Morris, Ash Lendzion, Emma Holzer"/>
    <n v="10"/>
    <s v="United States"/>
    <s v="United States, France"/>
    <n v="2"/>
    <d v="2021-01-10T00:00:00"/>
    <n v="2012"/>
    <x v="12"/>
    <s v="94 min"/>
    <n v="94"/>
    <n v="94"/>
    <n v="30.969197769537839"/>
    <s v=""/>
    <s v="Comedies, Cult Movies, Dramas"/>
    <s v="Comedies"/>
    <s v="Comedies, Cult Movies, Dramas"/>
    <n v="3"/>
  </r>
  <r>
    <n v="8120"/>
    <s v="s8120"/>
    <x v="0"/>
    <s v="Summer of '92"/>
    <s v="Kasper Barfoed"/>
    <s v="Ulrich Thomsen, Henning Jensen, Mikkel Boe F√∏lsgaard, Cyron Melville, Esben Smed Jensen, Gustav Dyekjaer Giese, Jon Lange, Allan Hyde, Johannes Lassen, Morten Vang Simonsen"/>
    <n v="10"/>
    <s v="Denmark"/>
    <s v="Denmark, United Kingdom, Sweden"/>
    <n v="3"/>
    <d v="2016-07-10T00:00:00"/>
    <n v="2015"/>
    <x v="5"/>
    <s v="94 min"/>
    <n v="94"/>
    <n v="94"/>
    <n v="30.969197769537839"/>
    <s v=""/>
    <s v="Dramas, International Movies, Sports Movies"/>
    <s v="Dramas"/>
    <s v="Dramas, International Movies, Sports Movies"/>
    <n v="3"/>
  </r>
  <r>
    <n v="8161"/>
    <s v="s8161"/>
    <x v="0"/>
    <s v="Teenage Mutant Ninja Turtles: The Movie"/>
    <s v="Steve Barron"/>
    <s v="Judith Hoag, Elias Koteas, Josh Pais, Michelan Sisti, Leif Tilden, David Forman, Michael Turney, Jay Patterson, Raymond Serra, James Saito, Kevin Clash"/>
    <n v="11"/>
    <m/>
    <m/>
    <n v="0"/>
    <d v="2020-01-01T00:00:00"/>
    <n v="1990"/>
    <x v="7"/>
    <s v="94 min"/>
    <n v="94"/>
    <n v="94"/>
    <n v="30.969197769537839"/>
    <s v=""/>
    <s v="Action &amp; Adventure, Comedies"/>
    <s v="Action &amp; Adventure"/>
    <s v="Action &amp; Adventure, Comedies"/>
    <n v="2"/>
  </r>
  <r>
    <n v="8338"/>
    <s v="s8338"/>
    <x v="0"/>
    <s v="The Hatred"/>
    <s v="Michael G. Kehoe"/>
    <s v="Sarah Davenport, Andrew Divoff, Gabrielle Bourne, Bayley Corman, Alisha Wainwright, Nina Siemaszko, Shae Smolik, David Naughton, Amanda Wyss, Darby Walker"/>
    <n v="10"/>
    <s v="United States"/>
    <s v="United States"/>
    <n v="1"/>
    <d v="2017-12-11T00:00:00"/>
    <n v="2017"/>
    <x v="12"/>
    <s v="94 min"/>
    <n v="94"/>
    <n v="94"/>
    <n v="30.969197769537839"/>
    <s v=""/>
    <s v="Horror Movies"/>
    <s v="Horror Movies"/>
    <s v="Horror Movies"/>
    <n v="1"/>
  </r>
  <r>
    <n v="8352"/>
    <s v="s8352"/>
    <x v="0"/>
    <s v="The Humanity Bureau"/>
    <s v="Rob W. King"/>
    <s v="Nicolas Cage, Sarah Lind, Hugh Dillon, Jakob Davies, Vicellous Shannon, Kurt Max Runte, Lorne Cardinal, Jett Klyne, David Lovgren"/>
    <n v="9"/>
    <s v="Canada"/>
    <s v="Canada"/>
    <n v="1"/>
    <d v="2018-12-18T00:00:00"/>
    <n v="2017"/>
    <x v="12"/>
    <s v="94 min"/>
    <n v="94"/>
    <n v="94"/>
    <n v="30.969197769537839"/>
    <s v=""/>
    <s v="Action &amp; Adventure, Sci-Fi &amp; Fantasy"/>
    <s v="Action &amp; Adventure"/>
    <s v="Action &amp; Adventure, Sci-Fi &amp; Fantasy"/>
    <n v="2"/>
  </r>
  <r>
    <n v="8421"/>
    <s v="s8421"/>
    <x v="0"/>
    <s v="The Men Who Stare at Goats"/>
    <s v="Grant Heslov"/>
    <s v="George Clooney, Ewan McGregor, Jeff Bridges, Kevin Spacey, Stephen Lang, Robert Patrick, Waleed Zuaiter, Stephen Root, Glenn Morshower, Nick Offerman, Tim Griffin, Rebecca Mader"/>
    <n v="12"/>
    <s v="United States"/>
    <s v="United States, United Kingdom"/>
    <n v="2"/>
    <d v="2019-06-04T00:00:00"/>
    <n v="2009"/>
    <x v="12"/>
    <s v="94 min"/>
    <n v="94"/>
    <n v="94"/>
    <n v="30.969197769537839"/>
    <s v=""/>
    <s v="Comedies"/>
    <s v="Comedies"/>
    <s v="Comedies"/>
    <n v="1"/>
  </r>
  <r>
    <n v="8447"/>
    <s v="s8447"/>
    <x v="0"/>
    <s v="The Parole Officer"/>
    <s v="John Duigan"/>
    <s v="Steve Coogan, Emma Gilmour, Susan Jane Tanner, Iain Mitchell, James Smith, Om Puri, Steven Waddington, Ben Miller, Lena Headey, Jenny Agutter"/>
    <n v="10"/>
    <s v="United Kingdom"/>
    <s v="United Kingdom"/>
    <n v="1"/>
    <d v="2018-08-01T00:00:00"/>
    <n v="2001"/>
    <x v="12"/>
    <s v="94 min"/>
    <n v="94"/>
    <n v="94"/>
    <n v="30.969197769537839"/>
    <s v=""/>
    <s v="Action &amp; Adventure, Comedies"/>
    <s v="Action &amp; Adventure"/>
    <s v="Action &amp; Adventure, Comedies"/>
    <n v="2"/>
  </r>
  <r>
    <n v="8516"/>
    <s v="s8516"/>
    <x v="0"/>
    <s v="The Spy Next Door"/>
    <s v="Brian Levant"/>
    <s v="Jackie Chan, Amber Valletta, George Lopez, Billy Ray Cyrus, Magn√∫s Scheving, Madeline Carroll, Will Shadley, Alina Foley, Katherine Boecher, Mia Stallard, Lucas Till"/>
    <n v="11"/>
    <s v="United States"/>
    <s v="United States"/>
    <n v="1"/>
    <d v="2020-11-01T00:00:00"/>
    <n v="2010"/>
    <x v="7"/>
    <s v="94 min"/>
    <n v="94"/>
    <n v="94"/>
    <n v="30.969197769537839"/>
    <s v=""/>
    <s v="Action &amp; Adventure, Children &amp; Family Movies, Comedies"/>
    <s v="Action &amp; Adventure"/>
    <s v="Action &amp; Adventure, Children &amp; Family Movies, Comedies"/>
    <n v="3"/>
  </r>
  <r>
    <n v="8517"/>
    <s v="s8517"/>
    <x v="0"/>
    <s v="The Spy Who Fell to Earth"/>
    <s v="Thomas Meadmore"/>
    <m/>
    <n v="0"/>
    <s v="United Kingdom"/>
    <s v="United Kingdom"/>
    <n v="1"/>
    <d v="2019-04-05T00:00:00"/>
    <n v="2019"/>
    <x v="5"/>
    <s v="94 min"/>
    <n v="94"/>
    <n v="94"/>
    <n v="30.969197769537839"/>
    <s v=""/>
    <s v="Documentaries, International Movies"/>
    <s v="Documentaries"/>
    <s v="Documentaries, International Movies"/>
    <n v="2"/>
  </r>
  <r>
    <n v="8530"/>
    <s v="s8530"/>
    <x v="0"/>
    <s v="The Tiger Hunter"/>
    <s v="Lena Khan"/>
    <s v="Danny Pudi, Jon Heder, Rizwan Manji, Karen David, Iqbal Theba, Sam Page, Kevin Pollak, Parvesh Cheena, Michael McMillian"/>
    <n v="9"/>
    <s v="United States"/>
    <s v="United States"/>
    <n v="1"/>
    <d v="2018-04-09T00:00:00"/>
    <n v="2016"/>
    <x v="1"/>
    <s v="94 min"/>
    <n v="94"/>
    <n v="94"/>
    <n v="30.969197769537839"/>
    <s v=""/>
    <s v="Comedies, Dramas, Independent Movies"/>
    <s v="Comedies"/>
    <s v="Comedies, Dramas, Independent Movies"/>
    <n v="3"/>
  </r>
  <r>
    <n v="8536"/>
    <s v="s8536"/>
    <x v="0"/>
    <s v="The Trigger Effect"/>
    <s v="David Koepp"/>
    <s v="Kyle MacLachlan, Elisabeth Shue, Dermot Mulroney, Richard T. Jones, Bill Smitrovich, Michael Rooker, Tori Kristiansen, Tyra Kristiansen"/>
    <n v="8"/>
    <s v="United States"/>
    <s v="United States"/>
    <n v="1"/>
    <d v="2018-01-01T00:00:00"/>
    <n v="1996"/>
    <x v="12"/>
    <s v="94 min"/>
    <n v="94"/>
    <n v="94"/>
    <n v="30.969197769537839"/>
    <s v=""/>
    <s v="Thrillers"/>
    <s v="Thrillers"/>
    <s v="Thrillers"/>
    <n v="1"/>
  </r>
  <r>
    <n v="8571"/>
    <s v="s8571"/>
    <x v="0"/>
    <s v="Theater of Life"/>
    <s v="Peter Svatek"/>
    <s v="Massimo Bottura"/>
    <n v="1"/>
    <s v="Canada"/>
    <s v="Canada"/>
    <n v="1"/>
    <d v="2017-07-18T00:00:00"/>
    <n v="2016"/>
    <x v="6"/>
    <s v="94 min"/>
    <n v="94"/>
    <n v="94"/>
    <n v="30.969197769537839"/>
    <s v=""/>
    <s v="Documentaries"/>
    <s v="Documentaries"/>
    <s v="Documentaries"/>
    <n v="1"/>
  </r>
  <r>
    <n v="8609"/>
    <s v="s8609"/>
    <x v="0"/>
    <s v="Total Frat Movie"/>
    <s v="Warren P. Sonoda"/>
    <s v="Justin Deeley, Alex House, Steven Yaffee, Rebecca Dalton, Ann Pirvu, Nick Bateman, Tom Green, Jamie Johnston"/>
    <n v="8"/>
    <s v="United States"/>
    <s v="United States"/>
    <n v="1"/>
    <d v="2016-12-19T00:00:00"/>
    <n v="2016"/>
    <x v="11"/>
    <s v="94 min"/>
    <n v="94"/>
    <n v="94"/>
    <n v="30.969197769537839"/>
    <s v=""/>
    <s v="Comedies"/>
    <s v="Comedies"/>
    <s v="Comedies"/>
    <n v="1"/>
  </r>
  <r>
    <n v="8611"/>
    <s v="s8611"/>
    <x v="0"/>
    <s v="Tracers"/>
    <s v="Daniel Benmayor"/>
    <s v="Luciano Acuna Jr., Adam Rayner, Marie Avgeropoulos, Rafi Gavron, Taylor Lautner, Sam Medina, Amirah Vann, Johnny M. Wu, Josh Yadon, Christian Steel"/>
    <n v="10"/>
    <s v="United States"/>
    <s v="United States"/>
    <n v="1"/>
    <d v="2019-10-22T00:00:00"/>
    <n v="2015"/>
    <x v="2"/>
    <s v="94 min"/>
    <n v="94"/>
    <n v="94"/>
    <n v="30.969197769537839"/>
    <s v=""/>
    <s v="Action &amp; Adventure"/>
    <s v="Action &amp; Adventure"/>
    <s v="Action &amp; Adventure"/>
    <n v="1"/>
  </r>
  <r>
    <n v="8615"/>
    <s v="s8615"/>
    <x v="0"/>
    <s v="Trainspotting"/>
    <s v="Danny Boyle"/>
    <s v="Ewan McGregor, Ewen Bremner, Jonny Lee Miller, Kevin McKidd, Robert Carlyle, Kelly Macdonald, Peter Mullan, James Cosmo, Eileen Nicholas, Susan Vidler, Pauline Lynch, Shirley Henderson"/>
    <n v="12"/>
    <s v="United Kingdom"/>
    <s v="United Kingdom"/>
    <n v="1"/>
    <d v="2019-10-01T00:00:00"/>
    <n v="1996"/>
    <x v="12"/>
    <s v="94 min"/>
    <n v="94"/>
    <n v="94"/>
    <n v="30.969197769537839"/>
    <s v=""/>
    <s v="Comedies, Cult Movies, Dramas"/>
    <s v="Comedies"/>
    <s v="Comedies, Cult Movies, Dramas"/>
    <n v="3"/>
  </r>
  <r>
    <n v="8619"/>
    <s v="s8619"/>
    <x v="0"/>
    <s v="Trash Fire"/>
    <s v="Richard Bates Jr."/>
    <s v="Adrian Grenier, Angela Trimbur, AnnaLynne McCord, Fionnula Flanagan, Matthew Gray Gubler, Ray Santiago, Sally Kirkland, Ezra Buzzington"/>
    <n v="8"/>
    <s v="United States"/>
    <s v="United States"/>
    <n v="1"/>
    <d v="2017-02-02T00:00:00"/>
    <n v="2016"/>
    <x v="12"/>
    <s v="94 min"/>
    <n v="94"/>
    <n v="94"/>
    <n v="30.969197769537839"/>
    <s v=""/>
    <s v="Comedies, Dramas, Independent Movies"/>
    <s v="Comedies"/>
    <s v="Comedies, Dramas, Independent Movies"/>
    <n v="3"/>
  </r>
  <r>
    <n v="8655"/>
    <s v="s8655"/>
    <x v="0"/>
    <s v="Una"/>
    <s v="Benedict Andrews"/>
    <s v="Rooney Mara, Ben Mendelsohn, Riz Ahmed, Ruby Stokes, Natasha Little, Tara Fitzgerald, Tobias Menzies"/>
    <n v="7"/>
    <s v="United Kingdom"/>
    <s v="United Kingdom, Canada, United States"/>
    <n v="3"/>
    <d v="2018-04-01T00:00:00"/>
    <n v="2016"/>
    <x v="12"/>
    <s v="94 min"/>
    <n v="94"/>
    <n v="94"/>
    <n v="30.969197769537839"/>
    <s v=""/>
    <s v="Dramas, International Movies"/>
    <s v="Dramas"/>
    <s v="Dramas, International Movies"/>
    <n v="2"/>
  </r>
  <r>
    <n v="8660"/>
    <s v="s8660"/>
    <x v="0"/>
    <s v="Undercover Grandpa"/>
    <s v="Erik Canuel"/>
    <s v="James Caan, Jessica Walter, Louis Gossett Jr., Dylan Everett, Paul Sorvino, Kenneth Welsh, Lawrence Dane, Paul Braunstein, Greta Onieogou"/>
    <n v="9"/>
    <s v="Canada"/>
    <s v="Canada"/>
    <n v="1"/>
    <d v="2017-11-01T00:00:00"/>
    <n v="2016"/>
    <x v="2"/>
    <s v="94 min"/>
    <n v="94"/>
    <n v="94"/>
    <n v="30.969197769537839"/>
    <s v=""/>
    <s v="Action &amp; Adventure, Children &amp; Family Movies, Comedies"/>
    <s v="Action &amp; Adventure"/>
    <s v="Action &amp; Adventure, Children &amp; Family Movies, Comedies"/>
    <n v="3"/>
  </r>
  <r>
    <n v="8662"/>
    <s v="s8662"/>
    <x v="0"/>
    <s v="Unfinished Song"/>
    <s v="Paul Andrew Williams"/>
    <s v="Terence Stamp, Gemma Arterton, Christopher Eccleston, Vanessa Redgrave, Anne Reid, Elizabeth Counsell, Ram John Holder, Bill Thomas, Orla Hill"/>
    <n v="9"/>
    <s v="United Kingdom"/>
    <s v="United Kingdom, Germany"/>
    <n v="2"/>
    <d v="2019-07-22T00:00:00"/>
    <n v="2012"/>
    <x v="2"/>
    <s v="94 min"/>
    <n v="94"/>
    <n v="94"/>
    <n v="30.969197769537839"/>
    <s v=""/>
    <s v="Comedies, Dramas, Independent Movies"/>
    <s v="Comedies"/>
    <s v="Comedies, Dramas, Independent Movies"/>
    <n v="3"/>
  </r>
  <r>
    <n v="8689"/>
    <s v="s8689"/>
    <x v="0"/>
    <s v="Waiting"/>
    <s v="Anu Menon"/>
    <s v="Naseeruddin Shah, Kalki Koechlin, Rajat Kapoor, Rajeev Ravindranathan, Ratnabali Bhattacharjee, Suhasini, Arjun Mathur"/>
    <n v="7"/>
    <s v="India"/>
    <s v="India"/>
    <n v="1"/>
    <d v="2018-05-01T00:00:00"/>
    <n v="2015"/>
    <x v="5"/>
    <s v="94 min"/>
    <n v="94"/>
    <n v="94"/>
    <n v="30.969197769537839"/>
    <s v=""/>
    <s v="Dramas, International Movies"/>
    <s v="Dramas"/>
    <s v="Dramas, International Movies"/>
    <n v="2"/>
  </r>
  <r>
    <n v="8690"/>
    <s v="s8690"/>
    <x v="0"/>
    <s v="Waiting..."/>
    <s v="Rob McKittrick"/>
    <s v="Ryan Reynolds, Anna Faris, Justin Long, David Koechner, Luis Guzm√°n, Chi McBride, John Francis Daley, Kaitlin Doubleday, Rob Benedict, Alanna Ubach, Vanessa Lengies, Dane Cook"/>
    <n v="12"/>
    <s v="United States"/>
    <s v="United States"/>
    <n v="1"/>
    <d v="2020-09-23T00:00:00"/>
    <n v="2005"/>
    <x v="12"/>
    <s v="94 min"/>
    <n v="94"/>
    <n v="94"/>
    <n v="30.969197769537839"/>
    <s v=""/>
    <s v="Comedies, Independent Movies"/>
    <s v="Comedies"/>
    <s v="Comedies, Independent Movies"/>
    <n v="2"/>
  </r>
  <r>
    <n v="8693"/>
    <s v="s8693"/>
    <x v="0"/>
    <s v="Walk with Me"/>
    <s v="Marc Francis, Max Pugh"/>
    <s v="Benedict Cumberbatch, Thich Nhat Hanh"/>
    <n v="2"/>
    <s v="United Kingdom"/>
    <s v="United Kingdom"/>
    <n v="1"/>
    <d v="2017-12-26T00:00:00"/>
    <n v="2017"/>
    <x v="6"/>
    <s v="94 min"/>
    <n v="94"/>
    <n v="94"/>
    <n v="30.969197769537839"/>
    <s v=""/>
    <s v="Documentaries"/>
    <s v="Documentaries"/>
    <s v="Documentaries"/>
    <n v="1"/>
  </r>
  <r>
    <n v="8709"/>
    <s v="s8709"/>
    <x v="0"/>
    <s v="We're No Animals"/>
    <s v="Alejandro Agresti"/>
    <s v="John Cusack, Paul Hipp, Kevin Morris, Alejandro Agresti, Mario Alarc√≥n, Norman Briski, Lucila Sol√°, Juana Viale, Pablo Bossi, Leticia Br√©dice"/>
    <n v="10"/>
    <s v="United States"/>
    <s v="United States, Argentina"/>
    <n v="2"/>
    <d v="2017-08-15T00:00:00"/>
    <n v="2015"/>
    <x v="5"/>
    <s v="94 min"/>
    <n v="94"/>
    <n v="94"/>
    <n v="30.969197769537839"/>
    <s v=""/>
    <s v="Comedies, Dramas, Independent Movies"/>
    <s v="Comedies"/>
    <s v="Comedies, Dramas, Independent Movies"/>
    <n v="3"/>
  </r>
  <r>
    <n v="8792"/>
    <s v="s8792"/>
    <x v="0"/>
    <s v="Young Adult"/>
    <s v="Jason Reitman"/>
    <s v="Charlize Theron, Patton Oswalt, Patrick Wilson, Elizabeth Reaser, Jill Eikenberry, Mary Beth Hurt, Collette Wolfe, Richard Bekins, Kate Nowlin"/>
    <n v="9"/>
    <s v="United States"/>
    <s v="United States"/>
    <n v="1"/>
    <d v="2019-11-20T00:00:00"/>
    <n v="2011"/>
    <x v="12"/>
    <s v="94 min"/>
    <n v="94"/>
    <n v="94"/>
    <n v="30.969197769537839"/>
    <s v=""/>
    <s v="Comedies, Dramas, Independent Movies"/>
    <s v="Comedies"/>
    <s v="Comedies, Dramas, Independent Movies"/>
    <n v="3"/>
  </r>
  <r>
    <n v="60"/>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n v="21"/>
    <s v="Japan"/>
    <s v="Japan"/>
    <n v="1"/>
    <d v="2021-09-15T00:00:00"/>
    <n v="2007"/>
    <x v="6"/>
    <s v="95 min"/>
    <n v="95"/>
    <n v="95"/>
    <n v="20.839202662703723"/>
    <s v=""/>
    <s v="Action &amp; Adventure, Anime Features, International Movies"/>
    <s v="Action &amp; Adventure"/>
    <s v="Action &amp; Adventure, Anime Features, International Movies"/>
    <n v="3"/>
  </r>
  <r>
    <n v="63"/>
    <s v="s63"/>
    <x v="0"/>
    <s v="Naruto the Movie 3: Guardians of the Crescent Moon Kingdom"/>
    <s v="Toshiyuki Tsuru"/>
    <s v="Junko Takeuchi, Chie Nakamura, Yoichi Masukawa, Kazuhiko Inoue, Akio Otsuka, Kyousuke Ikeda, Marika Hayashi, Umeji Sasaki, Masashi Sugawara, Hisao Egawa"/>
    <n v="10"/>
    <s v="Japan"/>
    <s v="Japan"/>
    <n v="1"/>
    <d v="2021-09-15T00:00:00"/>
    <n v="2006"/>
    <x v="6"/>
    <s v="95 min"/>
    <n v="95"/>
    <n v="95"/>
    <n v="20.839202662703723"/>
    <s v=""/>
    <s v="Action &amp; Adventure, Anime Features, International Movies"/>
    <s v="Action &amp; Adventure"/>
    <s v="Action &amp; Adventure, Anime Features, International Movies"/>
    <n v="3"/>
  </r>
  <r>
    <n v="91"/>
    <s v="s91"/>
    <x v="0"/>
    <s v="Paradise Hills"/>
    <s v="Alice Waddington"/>
    <s v="Emma Roberts, Danielle Macdonald, Awkwafina, Eiza Gonz√°lez, Milla Jovovich, Jeremy Irvine, Arnaud Valois, Daniel Horvath"/>
    <n v="8"/>
    <s v="Spain"/>
    <s v="Spain, United States"/>
    <n v="2"/>
    <d v="2021-09-09T00:00:00"/>
    <n v="2019"/>
    <x v="5"/>
    <s v="95 min"/>
    <n v="95"/>
    <n v="95"/>
    <n v="20.839202662703723"/>
    <s v=""/>
    <s v="Sci-Fi &amp; Fantasy, Thrillers"/>
    <s v="Sci-Fi &amp; Fantasy"/>
    <s v="Sci-Fi &amp; Fantasy, Thrillers"/>
    <n v="2"/>
  </r>
  <r>
    <n v="128"/>
    <s v="s128"/>
    <x v="0"/>
    <s v="A Cinderella Story"/>
    <s v="Mark Rosman"/>
    <s v="Hilary Duff, Chad Michael Murray, Jennifer Coolidge, Dan Byrd, Regina King, Julie Gonzalo, Lin Shaye, Madeline Zima, Andrea Avery, Mary Pat Gleason, Paul Rodriguez, Whip Hubley, Kevin Kilner, Erica Hubbard, Simon Helberg"/>
    <n v="15"/>
    <s v="United States"/>
    <s v="United States, Canada"/>
    <n v="2"/>
    <d v="2021-09-01T00:00:00"/>
    <n v="2004"/>
    <x v="7"/>
    <s v="95 min"/>
    <n v="95"/>
    <n v="95"/>
    <n v="20.839202662703723"/>
    <s v=""/>
    <s v="Children &amp; Family Movies, Comedies"/>
    <s v="Children &amp; Family Movies"/>
    <s v="Children &amp; Family Movies, Comedies"/>
    <n v="2"/>
  </r>
  <r>
    <n v="138"/>
    <s v="s138"/>
    <x v="0"/>
    <s v="Crocodile Dundee in Los Angeles"/>
    <s v="Simon Wincer"/>
    <s v="Paul Hogan, Linda Kozlowski, Jere Burns, Jonathan Banks, Aida Turturro, Alec Wilson, Gerry Skilton, Steve Rackman, Serge Cockburn, Paul Rodriguez, Mark Adair-Rios, Tiriel Mora, Grant Piro, Mike Tyson"/>
    <n v="14"/>
    <s v="Australia"/>
    <s v="Australia, United States"/>
    <n v="2"/>
    <d v="2021-09-01T00:00:00"/>
    <n v="2001"/>
    <x v="7"/>
    <s v="95 min"/>
    <n v="95"/>
    <n v="95"/>
    <n v="20.839202662703723"/>
    <s v=""/>
    <s v="Action &amp; Adventure, Comedies"/>
    <s v="Action &amp; Adventure"/>
    <s v="Action &amp; Adventure, Comedies"/>
    <n v="2"/>
  </r>
  <r>
    <n v="169"/>
    <s v="s169"/>
    <x v="0"/>
    <s v="Osmosis Jones"/>
    <s v="Bobby Farrelly, Peter Farrelly"/>
    <s v="Chris Rock, Laurence Fishburne, David Hyde Pierce, Brandy Norwood, William Shatner, Ron Howard, Kid Rock, Ben Stein"/>
    <n v="8"/>
    <s v="United States"/>
    <s v="United States"/>
    <n v="1"/>
    <d v="2021-09-01T00:00:00"/>
    <n v="2001"/>
    <x v="7"/>
    <s v="95 min"/>
    <n v="95"/>
    <n v="95"/>
    <n v="20.839202662703723"/>
    <s v=""/>
    <s v="Action &amp; Adventure, Children &amp; Family Movies, Comedies"/>
    <s v="Action &amp; Adventure"/>
    <s v="Action &amp; Adventure, Children &amp; Family Movies, Comedies"/>
    <n v="3"/>
  </r>
  <r>
    <n v="180"/>
    <s v="s180"/>
    <x v="0"/>
    <s v="The Nutty Professor"/>
    <s v="Tom Shadyac"/>
    <s v="Eddie Murphy, Jada Pinkett Smith, James Coburn, Larry Miller, Dave Chappelle, John Ales, Patricia Wilson, Jamal Mixon"/>
    <n v="8"/>
    <s v="United States"/>
    <s v="United States"/>
    <n v="1"/>
    <d v="2021-09-01T00:00:00"/>
    <n v="1996"/>
    <x v="2"/>
    <s v="95 min"/>
    <n v="95"/>
    <n v="95"/>
    <n v="20.839202662703723"/>
    <s v=""/>
    <s v="Comedies, Romantic Movies"/>
    <s v="Comedies"/>
    <s v="Comedies, Romantic Movies"/>
    <n v="2"/>
  </r>
  <r>
    <n v="228"/>
    <s v="s228"/>
    <x v="0"/>
    <s v="Really Love"/>
    <s v="Angel Kristi Williams"/>
    <s v="Kofi Siriboe, Yootha Wong-Loi-Sing, Michael Ealy, Uzo Aduba"/>
    <n v="4"/>
    <s v="United States"/>
    <s v="United States"/>
    <n v="1"/>
    <d v="2021-08-25T00:00:00"/>
    <n v="2020"/>
    <x v="5"/>
    <s v="95 min"/>
    <n v="95"/>
    <n v="95"/>
    <n v="20.839202662703723"/>
    <s v=""/>
    <s v="Dramas, Independent Movies, Romantic Movies"/>
    <s v="Dramas"/>
    <s v="Dramas, Independent Movies, Romantic Movies"/>
    <n v="3"/>
  </r>
  <r>
    <n v="304"/>
    <s v="s304"/>
    <x v="0"/>
    <s v="Esperando la carroza"/>
    <s v="Alejandro Doria"/>
    <s v="Luis Brandoni, China Zorrilla, Antonio Gasalla, Julio De Grazia, Betiana Blum, Monica Villa, Juan Manuel Tenuta, Andrea Tenuta, Cecilia Rossetto, Enrique Pinti"/>
    <n v="10"/>
    <s v="Argentina"/>
    <s v="Argentina"/>
    <n v="1"/>
    <d v="2021-08-05T00:00:00"/>
    <n v="1985"/>
    <x v="5"/>
    <s v="95 min"/>
    <n v="95"/>
    <n v="95"/>
    <n v="20.839202662703723"/>
    <s v=""/>
    <s v="Comedies, Cult Movies, International Movies"/>
    <s v="Comedies"/>
    <s v="Comedies, Cult Movies, International Movies"/>
    <n v="3"/>
  </r>
  <r>
    <n v="372"/>
    <s v="s372"/>
    <x v="0"/>
    <s v="Pomegranates and Myrrh"/>
    <s v="Najwa Najjar"/>
    <s v="Yasmine Al Massri, Ashraf Farah, Ali Suliman, Hiam Abbass, Samia Kuzmoz Bakri, Yosef Abu Wardeh, Wardeh Dukwar, Manal Awad, Valentina Abu-'Aksa, Walid Abdul Salam, Ahmad Abu Sal'oum, Wardeh Jubran"/>
    <n v="12"/>
    <m/>
    <m/>
    <n v="0"/>
    <d v="2021-07-30T00:00:00"/>
    <n v="2009"/>
    <x v="1"/>
    <s v="95 min"/>
    <n v="95"/>
    <n v="95"/>
    <n v="20.839202662703723"/>
    <s v=""/>
    <s v="Dramas, Independent Movies, International Movies"/>
    <s v="Dramas"/>
    <s v="Dramas, Independent Movies, International Movies"/>
    <n v="3"/>
  </r>
  <r>
    <n v="464"/>
    <s v="s464"/>
    <x v="0"/>
    <s v="A Classic Horror Story"/>
    <s v="Roberto De Feo, Paolo Strippoli"/>
    <s v="Matilda Lutz, Francesco Russo, Peppino Mazzotta, Will Merrick, Yuliia Sobol, Alida Baldari Calabria, Cristina Donadio, Francesca Cavallin"/>
    <n v="8"/>
    <s v="Italy"/>
    <s v="Italy"/>
    <n v="1"/>
    <d v="2021-07-14T00:00:00"/>
    <n v="2021"/>
    <x v="5"/>
    <s v="95 min"/>
    <n v="95"/>
    <n v="95"/>
    <n v="20.839202662703723"/>
    <s v=""/>
    <s v="Horror Movies, International Movies"/>
    <s v="Horror Movies"/>
    <s v="Horror Movies, International Movies"/>
    <n v="2"/>
  </r>
  <r>
    <n v="509"/>
    <s v="s509"/>
    <x v="0"/>
    <s v="A Land Imagined"/>
    <s v="Yeo Siew Hua"/>
    <s v="Peter Yu, Liu Xiaoyi, Guo Yue, Ishtiaque Zico, Jack Tan"/>
    <n v="5"/>
    <s v="France"/>
    <s v="France, Netherlands, Singapore"/>
    <n v="3"/>
    <d v="2021-07-06T00:00:00"/>
    <n v="2019"/>
    <x v="5"/>
    <s v="95 min"/>
    <n v="95"/>
    <n v="95"/>
    <n v="20.839202662703723"/>
    <s v=""/>
    <s v="Dramas, International Movies"/>
    <s v="Dramas"/>
    <s v="Dramas, International Movies"/>
    <n v="2"/>
  </r>
  <r>
    <n v="535"/>
    <s v="s535"/>
    <x v="0"/>
    <s v="Si Doel the Movie 2"/>
    <s v="Rano Karno"/>
    <s v="Maudy Koesnaedi, Rano Karno, Cornelia Agatha, Mandra Naih, Aminah Tjendrakasih, Suty Karno, Adam Jagwani"/>
    <n v="7"/>
    <s v="Indonesia"/>
    <s v="Indonesia"/>
    <n v="1"/>
    <d v="2021-07-06T00:00:00"/>
    <n v="2019"/>
    <x v="4"/>
    <s v="95 min"/>
    <n v="95"/>
    <n v="95"/>
    <n v="20.839202662703723"/>
    <s v=""/>
    <s v="Dramas, International Movies"/>
    <s v="Dramas"/>
    <s v="Dramas, International Movies"/>
    <n v="2"/>
  </r>
  <r>
    <n v="564"/>
    <s v="s564"/>
    <x v="0"/>
    <s v="Austin Powers: The Spy Who Shagged Me"/>
    <s v="Jay Roach"/>
    <s v="Mike Myers, Heather Graham, Michael York, Robert Wagner, Rob Lowe, Seth Green, Mindy Sterling, Verne Troyer, Elizabeth Hurley, Will Ferrell"/>
    <n v="10"/>
    <s v="United States"/>
    <s v="United States"/>
    <n v="1"/>
    <d v="2021-07-01T00:00:00"/>
    <n v="1999"/>
    <x v="2"/>
    <s v="95 min"/>
    <n v="95"/>
    <n v="95"/>
    <n v="20.839202662703723"/>
    <s v=""/>
    <s v="Action &amp; Adventure, Comedies, Sci-Fi &amp; Fantasy"/>
    <s v="Action &amp; Adventure"/>
    <s v="Action &amp; Adventure, Comedies, Sci-Fi &amp; Fantasy"/>
    <n v="3"/>
  </r>
  <r>
    <n v="705"/>
    <s v="s705"/>
    <x v="0"/>
    <s v="A Man For The Week End"/>
    <s v="Achille Brice"/>
    <s v="Syndy Emade, Alexx Ekubo, Solange Ojong, Nchifor Valery, Miss Li, Becky Takang, Anurin Nwunembom, Nkwah Kingsley, Roger Brice Sobgo, Jeanne Mbenti"/>
    <n v="10"/>
    <m/>
    <m/>
    <n v="0"/>
    <d v="2021-06-16T00:00:00"/>
    <n v="2018"/>
    <x v="1"/>
    <s v="95 min"/>
    <n v="95"/>
    <n v="95"/>
    <n v="20.839202662703723"/>
    <s v=""/>
    <s v="Comedies, Dramas, International Movies"/>
    <s v="Comedies"/>
    <s v="Comedies, Dramas, International Movies"/>
    <n v="3"/>
  </r>
  <r>
    <n v="784"/>
    <s v="s784"/>
    <x v="0"/>
    <s v="Carnaval"/>
    <s v="Leandro Neri"/>
    <s v="Giovana Cordeiro, Gkay, Bruna Inocencio, Samya Pascotto, Flavia Pavanelli, Micael Borges, Jean Pedro, Rafael Medrado, Nikolas Antunes, Stella Miranda"/>
    <n v="10"/>
    <s v="Brazil"/>
    <s v="Brazil"/>
    <n v="1"/>
    <d v="2021-06-02T00:00:00"/>
    <n v="2021"/>
    <x v="5"/>
    <s v="95 min"/>
    <n v="95"/>
    <n v="95"/>
    <n v="20.839202662703723"/>
    <s v=""/>
    <s v="Comedies, International Movies, Music &amp; Musicals"/>
    <s v="Comedies"/>
    <s v="Comedies, International Movies, Music &amp; Musicals"/>
    <n v="3"/>
  </r>
  <r>
    <n v="905"/>
    <s v="s905"/>
    <x v="0"/>
    <s v="Sleepless"/>
    <s v="Baran bo Odar"/>
    <s v="Jamie Foxx, Michelle Monaghan, Scoot McNairy, Dermot Mulroney, T.I., David Harbour, Gabrielle Union, Octavius J. Johnson, Tim Connolly, Drew Sheer"/>
    <n v="10"/>
    <s v="United States"/>
    <s v="United States"/>
    <n v="1"/>
    <d v="2021-05-08T00:00:00"/>
    <n v="2017"/>
    <x v="12"/>
    <s v="95 min"/>
    <n v="95"/>
    <n v="95"/>
    <n v="20.839202662703723"/>
    <s v=""/>
    <s v="Action &amp; Adventure"/>
    <s v="Action &amp; Adventure"/>
    <s v="Action &amp; Adventure"/>
    <n v="1"/>
  </r>
  <r>
    <n v="931"/>
    <s v="s931"/>
    <x v="0"/>
    <s v="Due Date"/>
    <s v="Todd Phillips"/>
    <s v="Robert Downey Jr., Zach Galifianakis, Michelle Monaghan, Jamie Foxx, Juliette Lewis, Danny McBride, RZA, Matt Walsh"/>
    <n v="8"/>
    <s v="United States"/>
    <s v="United States"/>
    <n v="1"/>
    <d v="2021-05-01T00:00:00"/>
    <n v="2010"/>
    <x v="12"/>
    <s v="95 min"/>
    <n v="95"/>
    <n v="95"/>
    <n v="20.839202662703723"/>
    <s v=""/>
    <s v="Action &amp; Adventure, Comedies"/>
    <s v="Action &amp; Adventure"/>
    <s v="Action &amp; Adventure, Comedies"/>
    <n v="2"/>
  </r>
  <r>
    <n v="967"/>
    <s v="s967"/>
    <x v="0"/>
    <s v="Get the Grift"/>
    <s v="Pedro Antonio"/>
    <s v="Marcus Majella, Samantha Schm√ºtz, Caito Mainier, Pedroca Monteiro, Thelmo Fernandes, Zeca Carvalho, Pablo Sanabio, Luan Caruzo"/>
    <n v="8"/>
    <s v="Brazil"/>
    <s v="Brazil"/>
    <n v="1"/>
    <d v="2021-04-28T00:00:00"/>
    <n v="2021"/>
    <x v="5"/>
    <s v="95 min"/>
    <n v="95"/>
    <n v="95"/>
    <n v="20.839202662703723"/>
    <s v=""/>
    <s v="Comedies, International Movies"/>
    <s v="Comedies"/>
    <s v="Comedies, International Movies"/>
    <n v="2"/>
  </r>
  <r>
    <n v="984"/>
    <s v="s984"/>
    <x v="0"/>
    <s v="Heroes: Silence and Rock &amp; Roll"/>
    <s v="Alexis Morante"/>
    <s v="Enrique Bunbury, Juan Valdivia, Joaqu√≠n Cardiel, Pedro Andreu"/>
    <n v="4"/>
    <s v="Spain"/>
    <s v="Spain"/>
    <n v="1"/>
    <d v="2021-04-23T00:00:00"/>
    <n v="2021"/>
    <x v="5"/>
    <s v="95 min"/>
    <n v="95"/>
    <n v="95"/>
    <n v="20.839202662703723"/>
    <s v=""/>
    <s v="Documentaries, International Movies, Music &amp; Musicals"/>
    <s v="Documentaries"/>
    <s v="Documentaries, International Movies, Music &amp; Musicals"/>
    <n v="3"/>
  </r>
  <r>
    <n v="1161"/>
    <s v="s1161"/>
    <x v="0"/>
    <s v="Croupier"/>
    <s v="Mike Hodges"/>
    <s v="Clive Owen, Kate Hardie, Alex Kingston, Gina McKee, Nicholas Ball, Nick Reding, Alexander Morton"/>
    <n v="7"/>
    <s v="Ireland"/>
    <s v="Ireland, United Kingdom, France, Germany"/>
    <n v="4"/>
    <d v="2021-03-26T00:00:00"/>
    <n v="1998"/>
    <x v="5"/>
    <s v="95 min"/>
    <n v="95"/>
    <n v="95"/>
    <n v="20.839202662703723"/>
    <s v=""/>
    <s v="Dramas, Independent Movies, Thrillers"/>
    <s v="Dramas"/>
    <s v="Dramas, Independent Movies, Thrillers"/>
    <n v="3"/>
  </r>
  <r>
    <n v="1379"/>
    <s v="s1379"/>
    <x v="0"/>
    <s v="Penguin Bloom"/>
    <s v="Glendyn Ivin"/>
    <s v="Naomi Watts, Andrew Lincoln, Jacki Weaver, Griffin Murray-Johnston, Rachel House, Leeanna Walsman, Lisa Hensley, Felix Cameron, Abe Clifford-Barr"/>
    <n v="9"/>
    <s v="Australia"/>
    <s v="Australia, United States"/>
    <n v="2"/>
    <d v="2021-01-27T00:00:00"/>
    <n v="2021"/>
    <x v="1"/>
    <s v="95 min"/>
    <n v="95"/>
    <n v="95"/>
    <n v="20.839202662703723"/>
    <s v=""/>
    <s v="Children &amp; Family Movies, Dramas"/>
    <s v="Children &amp; Family Movies"/>
    <s v="Children &amp; Family Movies, Dramas"/>
    <n v="2"/>
  </r>
  <r>
    <n v="1387"/>
    <s v="s1387"/>
    <x v="0"/>
    <s v="So My Grandma‚Äôs a Lesbian!"/>
    <s v="√Ångeles Rein√©"/>
    <s v="Rosa Mar√≠a Sard√†, Ver√≥nica Forqu√©, Ingrid Garc√≠a Jonsson, David Verdaguer, Candela Pe√±a, M√≥nica L√≥pez, Pol Monen, Alex O'Dogherty, Leander Vyvey, Liz Lobato"/>
    <n v="10"/>
    <s v="Portugal"/>
    <s v="Portugal, Spain"/>
    <n v="2"/>
    <d v="2021-01-22T00:00:00"/>
    <n v="2020"/>
    <x v="5"/>
    <s v="95 min"/>
    <n v="95"/>
    <n v="95"/>
    <n v="20.839202662703723"/>
    <s v=""/>
    <s v="Comedies, International Movies, LGBTQ Movies"/>
    <s v="Comedies"/>
    <s v="Comedies, International Movies, LGBTQ Movies"/>
    <n v="3"/>
  </r>
  <r>
    <n v="1390"/>
    <s v="s1390"/>
    <x v="0"/>
    <s v="Friendsgiving"/>
    <s v="Nicol Paone"/>
    <s v="Malin Akerman, Kat Dennings, Aisha Tyler, Jane Seymour, Jack Donnelly, Chelsea Peretti, Christine Taylor, Ryan Hansen, Deon Cole, Wanda Sykes"/>
    <n v="10"/>
    <s v="United States"/>
    <s v="United States"/>
    <n v="1"/>
    <d v="2021-01-21T00:00:00"/>
    <n v="2020"/>
    <x v="12"/>
    <s v="95 min"/>
    <n v="95"/>
    <n v="95"/>
    <n v="20.839202662703723"/>
    <s v=""/>
    <s v="Comedies"/>
    <s v="Comedies"/>
    <s v="Comedies"/>
    <n v="1"/>
  </r>
  <r>
    <n v="1511"/>
    <s v="s1511"/>
    <x v="0"/>
    <s v="The Con Is On"/>
    <s v="James Haslam"/>
    <s v="Uma Thurman, Tim Roth, Alice Eve, Parker Posey, Maggie Q, Crispin Glover, Michael Sirow, Sof√≠a Vergara, Stephen Fry, Sharon Maughan, Susan Traylor, Wilmer Calderon, Richard Reid, Ethan Cohn, Nathalie Love"/>
    <n v="15"/>
    <s v="United States"/>
    <s v="United States, United Kingdom"/>
    <n v="2"/>
    <d v="2020-12-21T00:00:00"/>
    <n v="2018"/>
    <x v="12"/>
    <s v="95 min"/>
    <n v="95"/>
    <n v="95"/>
    <n v="20.839202662703723"/>
    <s v=""/>
    <s v="Comedies"/>
    <s v="Comedies"/>
    <s v="Comedies"/>
    <n v="1"/>
  </r>
  <r>
    <n v="1649"/>
    <s v="s1649"/>
    <x v="0"/>
    <s v="Ghosts of War"/>
    <s v="Eric Bress"/>
    <s v="Brenton Thwaites, Theo Rossi, Skylar Astin, Kyle Gallner, Alan Ritchson, Billy Zane, Shaun Toub"/>
    <n v="7"/>
    <s v="United Kingdom"/>
    <s v="United Kingdom"/>
    <n v="1"/>
    <d v="2020-11-25T00:00:00"/>
    <n v="2020"/>
    <x v="12"/>
    <s v="95 min"/>
    <n v="95"/>
    <n v="95"/>
    <n v="20.839202662703723"/>
    <s v=""/>
    <s v="Horror Movies"/>
    <s v="Horror Movies"/>
    <s v="Horror Movies"/>
    <n v="1"/>
  </r>
  <r>
    <n v="1695"/>
    <s v="s1695"/>
    <x v="0"/>
    <s v="Cloudy with a Chance of Meatballs 2"/>
    <s v="Cody Cameron, Kris Pearn"/>
    <s v="Bill Hader, Anna Faris, James Caan, Will Forte, Andy Samberg, Benjamin Bratt, Neil Patrick Harris, Terry Crews, Kristen Schaal"/>
    <n v="9"/>
    <s v="United States"/>
    <s v="United States"/>
    <n v="1"/>
    <d v="2020-11-15T00:00:00"/>
    <n v="2013"/>
    <x v="7"/>
    <s v="95 min"/>
    <n v="95"/>
    <n v="95"/>
    <n v="20.839202662703723"/>
    <s v=""/>
    <s v="Children &amp; Family Movies, Comedies"/>
    <s v="Children &amp; Family Movies"/>
    <s v="Children &amp; Family Movies, Comedies"/>
    <n v="2"/>
  </r>
  <r>
    <n v="1706"/>
    <s v="s1706"/>
    <x v="0"/>
    <s v="The Life Ahead"/>
    <s v="Edoardo Ponti"/>
    <s v="Sophia Loren, Ibrahima Gueye, Renato Carpentieri, Diego Iosif Pirvu, Massimiliano Rossi, Abril Zamora, Babak Karimi"/>
    <n v="7"/>
    <s v="Italy"/>
    <s v="Italy"/>
    <n v="1"/>
    <d v="2020-11-13T00:00:00"/>
    <n v="2020"/>
    <x v="2"/>
    <s v="95 min"/>
    <n v="95"/>
    <n v="95"/>
    <n v="20.839202662703723"/>
    <s v=""/>
    <s v="Dramas, International Movies"/>
    <s v="Dramas"/>
    <s v="Dramas, International Movies"/>
    <n v="2"/>
  </r>
  <r>
    <n v="1730"/>
    <s v="s1730"/>
    <x v="0"/>
    <s v="The Late Bloomer"/>
    <s v="Kevin Pollak"/>
    <s v="Johnny Simmons, Maria Bello, Brittany Snow, Kumail Nanjiani, Beck Bennett, Paul Wesley, Jane Lynch, J.K. Simmons, Lenora Crichlow"/>
    <n v="9"/>
    <s v="United States"/>
    <s v="United States"/>
    <n v="1"/>
    <d v="2020-11-06T00:00:00"/>
    <n v="2016"/>
    <x v="12"/>
    <s v="95 min"/>
    <n v="95"/>
    <n v="95"/>
    <n v="20.839202662703723"/>
    <s v=""/>
    <s v="Comedies"/>
    <s v="Comedies"/>
    <s v="Comedies"/>
    <n v="1"/>
  </r>
  <r>
    <n v="1793"/>
    <s v="s1793"/>
    <x v="0"/>
    <s v="Guillermo Vilas: Settling the Score"/>
    <s v="Mat√≠as Gueilburt"/>
    <m/>
    <n v="0"/>
    <s v="Argentina"/>
    <s v="Argentina"/>
    <n v="1"/>
    <d v="2020-10-27T00:00:00"/>
    <n v="2020"/>
    <x v="1"/>
    <s v="95 min"/>
    <n v="95"/>
    <n v="95"/>
    <n v="20.839202662703723"/>
    <s v=""/>
    <s v="Documentaries, International Movies, Sports Movies"/>
    <s v="Documentaries"/>
    <s v="Documentaries, International Movies, Sports Movies"/>
    <n v="3"/>
  </r>
  <r>
    <n v="1912"/>
    <s v="s1912"/>
    <x v="0"/>
    <s v="Human Nature"/>
    <s v="Adam Bolt"/>
    <m/>
    <n v="0"/>
    <s v="United States"/>
    <s v="United States"/>
    <n v="1"/>
    <d v="2020-10-01T00:00:00"/>
    <n v="2019"/>
    <x v="1"/>
    <s v="95 min"/>
    <n v="95"/>
    <n v="95"/>
    <n v="20.839202662703723"/>
    <s v=""/>
    <s v="Documentaries"/>
    <s v="Documentaries"/>
    <s v="Documentaries"/>
    <n v="1"/>
  </r>
  <r>
    <n v="1925"/>
    <s v="s1925"/>
    <x v="0"/>
    <s v="We Have Always Lived in the Castle"/>
    <s v="Stacie Passon"/>
    <s v="Taissa Farmiga, Alexandra Daddario, Crispin Glover, Sebastian Stan, Paula Malcomson, Peter Coonan, Ian Toner, Joanne Crawford"/>
    <n v="8"/>
    <s v="United States"/>
    <s v="United States"/>
    <n v="1"/>
    <d v="2020-10-01T00:00:00"/>
    <n v="2018"/>
    <x v="1"/>
    <s v="95 min"/>
    <n v="95"/>
    <n v="95"/>
    <n v="20.839202662703723"/>
    <s v=""/>
    <s v="Dramas, Thrillers"/>
    <s v="Dramas"/>
    <s v="Dramas, Thrillers"/>
    <n v="2"/>
  </r>
  <r>
    <n v="2164"/>
    <s v="s2164"/>
    <x v="0"/>
    <s v="Anelka: Misunderstood"/>
    <s v="Franck Nataf"/>
    <s v="Nicolas Anelka"/>
    <n v="1"/>
    <s v="France"/>
    <s v="France"/>
    <n v="1"/>
    <d v="2020-08-05T00:00:00"/>
    <n v="2020"/>
    <x v="1"/>
    <s v="95 min"/>
    <n v="95"/>
    <n v="95"/>
    <n v="20.839202662703723"/>
    <s v=""/>
    <s v="Documentaries, International Movies, Sports Movies"/>
    <s v="Documentaries"/>
    <s v="Documentaries, International Movies, Sports Movies"/>
    <n v="3"/>
  </r>
  <r>
    <n v="2232"/>
    <s v="s2232"/>
    <x v="0"/>
    <s v="The Millions"/>
    <s v="Toka McBaror, Tunde Apalowo"/>
    <s v="Ramsey Nouah, Blossom Chukwujekwu, Ayo Makun, Nancy Isime, Ali Nuhu, Folusho Durojaiye, Toyin Abraham, Chika Lann, Broda Shaggi, Etinosa Idemudia"/>
    <n v="10"/>
    <s v="Nigeria"/>
    <s v="Nigeria"/>
    <n v="1"/>
    <d v="2020-07-17T00:00:00"/>
    <n v="2019"/>
    <x v="5"/>
    <s v="95 min"/>
    <n v="95"/>
    <n v="95"/>
    <n v="20.839202662703723"/>
    <s v=""/>
    <s v="Comedies, International Movies"/>
    <s v="Comedies"/>
    <s v="Comedies, International Movies"/>
    <n v="2"/>
  </r>
  <r>
    <n v="2270"/>
    <s v="s2270"/>
    <x v="0"/>
    <s v="Budhia Singh: Born to Run"/>
    <s v="Soumendra Padhi"/>
    <s v="Manoj Bajpayee, Mayur Mahendra Patole, Tillotama Shome, Shruti Marathe, Chhaya Kadam, Gajraj Rao"/>
    <n v="6"/>
    <s v="India"/>
    <s v="India"/>
    <n v="1"/>
    <d v="2020-07-05T00:00:00"/>
    <n v="2016"/>
    <x v="5"/>
    <s v="95 min"/>
    <n v="95"/>
    <n v="95"/>
    <n v="20.839202662703723"/>
    <s v=""/>
    <s v="Dramas, Independent Movies, International Movies"/>
    <s v="Dramas"/>
    <s v="Dramas, Independent Movies, International Movies"/>
    <n v="3"/>
  </r>
  <r>
    <n v="2305"/>
    <s v="s2305"/>
    <x v="0"/>
    <s v="#AnneFrank - Parallel Stories"/>
    <s v="Sabina Fedeli, Anna Migotto"/>
    <s v="Helen Mirren, Gengher Gatti"/>
    <n v="2"/>
    <s v="Italy"/>
    <s v="Italy"/>
    <n v="1"/>
    <d v="2020-07-01T00:00:00"/>
    <n v="2019"/>
    <x v="1"/>
    <s v="95 min"/>
    <n v="95"/>
    <n v="95"/>
    <n v="20.839202662703723"/>
    <s v=""/>
    <s v="Documentaries, International Movies"/>
    <s v="Documentaries"/>
    <s v="Documentaries, International Movies"/>
    <n v="2"/>
  </r>
  <r>
    <n v="2442"/>
    <s v="s2442"/>
    <x v="0"/>
    <s v="What's Up?"/>
    <s v="Izidore K. Musallam"/>
    <s v="Hisham Abdulrahman, Turki Al-Yusuf, Mais Hamdan, Khaled Sami, Mishal Al-Mutairi, Hind Muhamed"/>
    <n v="6"/>
    <s v="Saudi Arabia"/>
    <s v="Saudi Arabia, United Arab Emirates"/>
    <n v="2"/>
    <d v="2020-06-02T00:00:00"/>
    <n v="2006"/>
    <x v="6"/>
    <s v="95 min"/>
    <n v="95"/>
    <n v="95"/>
    <n v="20.839202662703723"/>
    <s v=""/>
    <s v="Comedies, Dramas, International Movies"/>
    <s v="Comedies"/>
    <s v="Comedies, Dramas, International Movies"/>
    <n v="3"/>
  </r>
  <r>
    <n v="2444"/>
    <s v="s2444"/>
    <x v="0"/>
    <n v="122"/>
    <s v="Yasir Al Yasiri"/>
    <s v="Amina Khalil, Ahmed Dawood, Tarek Lotfy, Ahmed El Fishawy, Mahmoud Hijazi, Jihane Khalil, Asmaa Galal, Tara Emad"/>
    <n v="8"/>
    <s v="Egypt"/>
    <s v="Egypt"/>
    <n v="1"/>
    <d v="2020-06-01T00:00:00"/>
    <n v="2019"/>
    <x v="5"/>
    <s v="95 min"/>
    <n v="95"/>
    <n v="95"/>
    <n v="20.839202662703723"/>
    <s v=""/>
    <s v="Horror Movies, International Movies"/>
    <s v="Horror Movies"/>
    <s v="Horror Movies, International Movies"/>
    <n v="2"/>
  </r>
  <r>
    <n v="2648"/>
    <s v="s2648"/>
    <x v="0"/>
    <s v="My Stupid Boss 2"/>
    <s v="Upi Avianto"/>
    <s v="Reza Rahadian, Bunga Citra Lestari, Chew Kin Wah, Atikah Suhaime, Iedil Putra, Iskandar Zulkarnain, Alex Abbad, Melissa Karim"/>
    <n v="8"/>
    <s v="Indonesia"/>
    <s v="Indonesia"/>
    <n v="1"/>
    <d v="2020-04-23T00:00:00"/>
    <n v="2019"/>
    <x v="1"/>
    <s v="95 min"/>
    <n v="95"/>
    <n v="95"/>
    <n v="20.839202662703723"/>
    <s v=""/>
    <s v="Comedies, International Movies"/>
    <s v="Comedies"/>
    <s v="Comedies, International Movies"/>
    <n v="2"/>
  </r>
  <r>
    <n v="2672"/>
    <s v="s2672"/>
    <x v="0"/>
    <s v="Rising High"/>
    <s v="C√ºneyt Kaya"/>
    <s v="David Kross, Frederick Lau, Janina Uhse, Anne Sch√§fer, Sophia Thomalla"/>
    <n v="5"/>
    <s v="Germany"/>
    <s v="Germany"/>
    <n v="1"/>
    <d v="2020-04-17T00:00:00"/>
    <n v="2020"/>
    <x v="5"/>
    <s v="95 min"/>
    <n v="95"/>
    <n v="95"/>
    <n v="20.839202662703723"/>
    <s v=""/>
    <s v="Dramas, International Movies"/>
    <s v="Dramas"/>
    <s v="Dramas, International Movies"/>
    <n v="2"/>
  </r>
  <r>
    <n v="2682"/>
    <s v="s2682"/>
    <x v="0"/>
    <s v="Stunt School"/>
    <s v="Ali Yorgancƒ±oƒülu"/>
    <s v="Aslƒ± ƒ∞nandƒ±k, Toygan Avanoƒülu, Tuna Orhan, Caner √ñzyurtlu, Melis ƒ∞≈üiten, Aslƒ± Turanlƒ±, Ahmet Olgun S√ºnear, Seda T√ºrkmen, Ayten Uncuoƒülu"/>
    <n v="9"/>
    <s v="Turkey"/>
    <s v="Turkey"/>
    <n v="1"/>
    <d v="2020-04-16T00:00:00"/>
    <n v="2019"/>
    <x v="4"/>
    <s v="95 min"/>
    <n v="95"/>
    <n v="95"/>
    <n v="20.839202662703723"/>
    <s v=""/>
    <s v="Children &amp; Family Movies, Comedies, International Movies"/>
    <s v="Children &amp; Family Movies"/>
    <s v="Children &amp; Family Movies, Comedies, International Movies"/>
    <n v="3"/>
  </r>
  <r>
    <n v="2790"/>
    <s v="s2790"/>
    <x v="0"/>
    <s v="El silencio es bienvenido"/>
    <s v="Gabriela Garc√≠a Rivas"/>
    <s v="Eileen Y√°√±ez, Jorge Luis Moreno, Daniela Newton, Andrea Newton, Luis Eduardo Yee, Enrique Medina, Roberto Fiesco"/>
    <n v="7"/>
    <s v="Mexico"/>
    <s v="Mexico"/>
    <n v="1"/>
    <d v="2020-03-20T00:00:00"/>
    <n v="2017"/>
    <x v="1"/>
    <s v="95 min"/>
    <n v="95"/>
    <n v="95"/>
    <n v="20.839202662703723"/>
    <s v=""/>
    <s v="Dramas, Independent Movies, International Movies"/>
    <s v="Dramas"/>
    <s v="Dramas, Independent Movies, International Movies"/>
    <n v="3"/>
  </r>
  <r>
    <n v="2802"/>
    <s v="s2802"/>
    <x v="0"/>
    <s v="AllI Wish"/>
    <s v="Susan Walter"/>
    <s v="Sharon Stone, Tony Goldwyn, Liza Lapira, Ellen Burstyn, Jason Gibson, Famke Janssen, Caitlin Fitzgerald, Gilles Marini, Erica Ash, Tom Paolino"/>
    <n v="10"/>
    <s v="United States"/>
    <s v="United States"/>
    <n v="1"/>
    <d v="2020-03-18T00:00:00"/>
    <n v="2017"/>
    <x v="12"/>
    <s v="95 min"/>
    <n v="95"/>
    <n v="95"/>
    <n v="20.839202662703723"/>
    <s v=""/>
    <s v="Dramas, Romantic Movies"/>
    <s v="Dramas"/>
    <s v="Dramas, Romantic Movies"/>
    <n v="2"/>
  </r>
  <r>
    <n v="2823"/>
    <s v="s2823"/>
    <x v="0"/>
    <s v="Lost Girls"/>
    <s v="Liz Garbus"/>
    <s v="Amy Ryan, Gabriel Byrne, Thomasin McKenzie, Lola Kirke, Oona Laurence, Dean Winters, Miriam Shor, Reed Birney, Kevin Corrigan, Stan Carp"/>
    <n v="10"/>
    <s v="United States"/>
    <s v="United States"/>
    <n v="1"/>
    <d v="2020-03-13T00:00:00"/>
    <n v="2020"/>
    <x v="12"/>
    <s v="95 min"/>
    <n v="95"/>
    <n v="95"/>
    <n v="20.839202662703723"/>
    <s v=""/>
    <s v="Dramas"/>
    <s v="Dramas"/>
    <s v="Dramas"/>
    <n v="1"/>
  </r>
  <r>
    <n v="2900"/>
    <s v="s2900"/>
    <x v="0"/>
    <s v="Pretville"/>
    <s v="Linda Korsten"/>
    <s v="Marlee van der Merwe, Eugene Jensen, Marno van der Merwe, Lizelle de Klerk, Steve Hofmeyr, Sanet Ackermann, Terence Bridgett, Annette Engelbrecht, Rina Nienaber, Lizz Meiring"/>
    <n v="10"/>
    <s v="South Africa"/>
    <s v="South Africa"/>
    <n v="1"/>
    <d v="2020-02-20T00:00:00"/>
    <n v="2012"/>
    <x v="6"/>
    <s v="95 min"/>
    <n v="95"/>
    <n v="95"/>
    <n v="20.839202662703723"/>
    <s v=""/>
    <s v="Comedies, International Movies, Music &amp; Musicals"/>
    <s v="Comedies"/>
    <s v="Comedies, International Movies, Music &amp; Musicals"/>
    <n v="3"/>
  </r>
  <r>
    <n v="2913"/>
    <s v="s2913"/>
    <x v="0"/>
    <s v="Cuddle Weather"/>
    <s v="Rod Cabatana Marmol"/>
    <s v="Sue Ramirez, RK Bagatsing, Mark Anthony Fernandez, Aleck Bovick, Dexter Doria, Nino Muhlach, Lui Manansala, Dolly De Leon"/>
    <n v="8"/>
    <s v="Philippines"/>
    <s v="Philippines"/>
    <n v="1"/>
    <d v="2020-02-14T00:00:00"/>
    <n v="2019"/>
    <x v="5"/>
    <s v="95 min"/>
    <n v="95"/>
    <n v="95"/>
    <n v="20.839202662703723"/>
    <s v=""/>
    <s v="Dramas, International Movies, Romantic Movies"/>
    <s v="Dramas"/>
    <s v="Dramas, International Movies, Romantic Movies"/>
    <n v="3"/>
  </r>
  <r>
    <n v="3017"/>
    <s v="s3017"/>
    <x v="0"/>
    <s v="Hop"/>
    <s v="Tim Hill"/>
    <s v="James Marsden, Russell Brand, Kaley Cuoco, Hank Azaria, Gary Cole, Elizabeth Perkins, Hugh Laurie, Tiffany Espensen, David Hasselhoff, Chelsea Handler"/>
    <n v="10"/>
    <s v="United States"/>
    <s v="United States, France, Japan"/>
    <n v="3"/>
    <d v="2020-01-16T00:00:00"/>
    <n v="2011"/>
    <x v="7"/>
    <s v="95 min"/>
    <n v="95"/>
    <n v="95"/>
    <n v="20.839202662703723"/>
    <s v=""/>
    <s v="Children &amp; Family Movies, Comedies"/>
    <s v="Children &amp; Family Movies"/>
    <s v="Children &amp; Family Movies, Comedies"/>
    <n v="2"/>
  </r>
  <r>
    <n v="3023"/>
    <s v="s3023"/>
    <x v="0"/>
    <s v="Bulbul Can Sing"/>
    <s v="Rima Das"/>
    <s v="Arnali Das, Manoranjan Das, Banita Thakuriya, Manabendra Das, Deepjyoti Kalita, Pakija Begum"/>
    <n v="6"/>
    <s v="India"/>
    <s v="India"/>
    <n v="1"/>
    <d v="2020-01-15T00:00:00"/>
    <n v="2018"/>
    <x v="1"/>
    <s v="95 min"/>
    <n v="95"/>
    <n v="95"/>
    <n v="20.839202662703723"/>
    <s v=""/>
    <s v="Dramas, Independent Movies, International Movies"/>
    <s v="Dramas"/>
    <s v="Dramas, Independent Movies, International Movies"/>
    <n v="3"/>
  </r>
  <r>
    <n v="3102"/>
    <s v="s3102"/>
    <x v="0"/>
    <s v="MFKZ"/>
    <s v="Shojiro Nishimi, Guillaume Renard"/>
    <s v="Kenn Michael, Vince Staples, Dino Andrade, Michael Chiklis, Giancarlo Esposito, Jorge Gutierrez, Dascha Polanco, RZA, Danny Trejo, Antonio Alvarez"/>
    <n v="10"/>
    <s v="France"/>
    <s v="France, Japan"/>
    <n v="2"/>
    <d v="2019-12-25T00:00:00"/>
    <n v="2017"/>
    <x v="12"/>
    <s v="95 min"/>
    <n v="95"/>
    <n v="95"/>
    <n v="20.839202662703723"/>
    <s v=""/>
    <s v="Action &amp; Adventure, Comedies, International Movies"/>
    <s v="Action &amp; Adventure"/>
    <s v="Action &amp; Adventure, Comedies, International Movies"/>
    <n v="3"/>
  </r>
  <r>
    <n v="3156"/>
    <s v="s3156"/>
    <x v="0"/>
    <s v="The 9th Precinct"/>
    <s v="Ding-Lin Wang"/>
    <s v="Roy Chiu, Chia-Chia Peng, Wen Chen-ling, Eugenie Liu, Yeo Yann Yann"/>
    <n v="5"/>
    <s v="Taiwan"/>
    <s v="Taiwan"/>
    <n v="1"/>
    <d v="2019-12-13T00:00:00"/>
    <n v="2019"/>
    <x v="5"/>
    <s v="95 min"/>
    <n v="95"/>
    <n v="95"/>
    <n v="20.839202662703723"/>
    <s v=""/>
    <s v="International Movies, Thrillers"/>
    <s v="International Movies"/>
    <s v="International Movies, Thrillers"/>
    <n v="2"/>
  </r>
  <r>
    <n v="3203"/>
    <s v="s3203"/>
    <x v="0"/>
    <s v="Wandering Stars"/>
    <s v="Syrine Boulanouar, Nekfeu"/>
    <s v="Nekfeu"/>
    <n v="1"/>
    <s v="France"/>
    <s v="France"/>
    <n v="1"/>
    <d v="2019-12-01T00:00:00"/>
    <n v="2019"/>
    <x v="5"/>
    <s v="95 min"/>
    <n v="95"/>
    <n v="95"/>
    <n v="20.839202662703723"/>
    <s v=""/>
    <s v="Documentaries, International Movies, Music &amp; Musicals"/>
    <s v="Documentaries"/>
    <s v="Documentaries, International Movies, Music &amp; Musicals"/>
    <n v="3"/>
  </r>
  <r>
    <n v="3403"/>
    <s v="s3403"/>
    <x v="0"/>
    <s v="Love, Surreal and Odd"/>
    <s v="Yƒ±lmaz Erdoƒüan"/>
    <s v="Aylin Kontante, B√ºlent Emrah Parlak, B√º≈üra Pekin, √áaƒülar √áorumlu, Fatih Artman, Gupse √ñzay, Serkan Keskin, ≈ûebnem Bozoklu"/>
    <n v="8"/>
    <s v="Turkey"/>
    <s v="Turkey"/>
    <n v="1"/>
    <d v="2019-10-18T00:00:00"/>
    <n v="2017"/>
    <x v="1"/>
    <s v="95 min"/>
    <n v="95"/>
    <n v="95"/>
    <n v="20.839202662703723"/>
    <s v=""/>
    <s v="Comedies, International Movies, Romantic Movies"/>
    <s v="Comedies"/>
    <s v="Comedies, International Movies, Romantic Movies"/>
    <n v="3"/>
  </r>
  <r>
    <n v="3546"/>
    <s v="s3546"/>
    <x v="0"/>
    <s v="Uncle Naji in UAE"/>
    <s v="Ahmed Zain"/>
    <s v="Ibrahim Almeirasi, Ahmed Saif, Alia Almannai, Mohamed Morshed, Mohamed Alkendi, Tariq Almuhairi"/>
    <n v="6"/>
    <s v="United Arab Emirates"/>
    <s v="United Arab Emirates"/>
    <n v="1"/>
    <d v="2019-09-01T00:00:00"/>
    <n v="2019"/>
    <x v="1"/>
    <s v="95 min"/>
    <n v="95"/>
    <n v="95"/>
    <n v="20.839202662703723"/>
    <s v=""/>
    <s v="Comedies, International Movies"/>
    <s v="Comedies"/>
    <s v="Comedies, International Movies"/>
    <n v="2"/>
  </r>
  <r>
    <n v="3748"/>
    <s v="s3748"/>
    <x v="0"/>
    <s v="DJ Cinderella"/>
    <s v="Bruno Garotti"/>
    <s v="Ma√≠sa Silva, Filipe Bragan√ßa, Fernanda Paes Leme, Miriam Freeland, Marcelo Valle, Elisa Pinheiro, S√©rgio Malheiros, Giovanna Grigio, B√°rbara Maia, Let√≠cia Pedro, Kiria Malheiros, Leo Cidade, Matheus Costa, Isabel Fillardis, Selma Lopes"/>
    <n v="15"/>
    <s v="Brazil"/>
    <s v="Brazil"/>
    <n v="1"/>
    <d v="2019-06-14T00:00:00"/>
    <n v="2019"/>
    <x v="6"/>
    <s v="95 min"/>
    <n v="95"/>
    <n v="95"/>
    <n v="20.839202662703723"/>
    <s v=""/>
    <s v="Children &amp; Family Movies, Comedies"/>
    <s v="Children &amp; Family Movies"/>
    <s v="Children &amp; Family Movies, Comedies"/>
    <n v="2"/>
  </r>
  <r>
    <n v="3913"/>
    <s v="s3913"/>
    <x v="0"/>
    <s v="Generation Iron 3"/>
    <s v="Vlad Yudin"/>
    <m/>
    <n v="0"/>
    <s v="United States"/>
    <s v="United States"/>
    <n v="1"/>
    <d v="2019-04-15T00:00:00"/>
    <n v="2018"/>
    <x v="5"/>
    <s v="95 min"/>
    <n v="95"/>
    <n v="95"/>
    <n v="20.839202662703723"/>
    <s v=""/>
    <s v="Documentaries, Sports Movies"/>
    <s v="Documentaries"/>
    <s v="Documentaries, Sports Movies"/>
    <n v="2"/>
  </r>
  <r>
    <n v="4176"/>
    <s v="s4176"/>
    <x v="0"/>
    <s v="Close"/>
    <m/>
    <s v="Noomi Rapace, Sophie N√©lisse, Indira Varma, George Georgiou, Christopher Sciueref, Eoin Macken"/>
    <n v="6"/>
    <s v="United Kingdom"/>
    <s v="United Kingdom, United States"/>
    <n v="2"/>
    <d v="2019-01-18T00:00:00"/>
    <n v="2019"/>
    <x v="5"/>
    <s v="95 min"/>
    <n v="95"/>
    <n v="95"/>
    <n v="20.839202662703723"/>
    <s v=""/>
    <s v="Action &amp; Adventure, International Movies"/>
    <s v="Action &amp; Adventure"/>
    <s v="Action &amp; Adventure, International Movies"/>
    <n v="2"/>
  </r>
  <r>
    <n v="4211"/>
    <s v="s4211"/>
    <x v="0"/>
    <s v="Komola Rocket"/>
    <s v="Noor Imran Mithu"/>
    <s v="Tauquir Ahmed, Mosharraf Karim, Joyraj, Samia Said, Dominic Gomez"/>
    <n v="5"/>
    <s v="Bangladesh"/>
    <s v="Bangladesh"/>
    <n v="1"/>
    <d v="2019-01-07T00:00:00"/>
    <n v="2018"/>
    <x v="1"/>
    <s v="95 min"/>
    <n v="95"/>
    <n v="95"/>
    <n v="20.839202662703723"/>
    <s v=""/>
    <s v="Dramas, Independent Movies, International Movies"/>
    <s v="Dramas"/>
    <s v="Dramas, Independent Movies, International Movies"/>
    <n v="3"/>
  </r>
  <r>
    <n v="4215"/>
    <s v="s4215"/>
    <x v="0"/>
    <s v="Lionheart"/>
    <s v="Genevieve Nnaji"/>
    <s v="Genevieve Nnaji, Nkem Owoh, Pete Edochie, Onyeka Onwenu, Kanayo O. Kanayo"/>
    <n v="5"/>
    <s v="Nigeria"/>
    <s v="Nigeria"/>
    <n v="1"/>
    <d v="2019-01-04T00:00:00"/>
    <n v="2018"/>
    <x v="6"/>
    <s v="95 min"/>
    <n v="95"/>
    <n v="95"/>
    <n v="20.839202662703723"/>
    <s v=""/>
    <s v="Comedies, Dramas, Independent Movies"/>
    <s v="Comedies"/>
    <s v="Comedies, Dramas, Independent Movies"/>
    <n v="3"/>
  </r>
  <r>
    <n v="4281"/>
    <s v="s4281"/>
    <x v="0"/>
    <s v="Imperfect"/>
    <s v="Steve Cheng"/>
    <s v="Edwin Goh, Ian Fang Weijie, Phua Yida, Kimberly Chia"/>
    <n v="4"/>
    <s v="Singapore"/>
    <s v="Singapore"/>
    <n v="1"/>
    <d v="2018-12-20T00:00:00"/>
    <n v="2012"/>
    <x v="5"/>
    <s v="95 min"/>
    <n v="95"/>
    <n v="95"/>
    <n v="20.839202662703723"/>
    <s v=""/>
    <s v="Action &amp; Adventure, International Movies"/>
    <s v="Action &amp; Adventure"/>
    <s v="Action &amp; Adventure, International Movies"/>
    <n v="2"/>
  </r>
  <r>
    <n v="4346"/>
    <s v="s4346"/>
    <x v="0"/>
    <s v="Once a Gangster"/>
    <s v="Felix Chong"/>
    <s v="Ekin Cheng, Jordan Chan, Alex Fong, Michelle Ye, On-on Yu, Wilfred Lau, Conroy Chan"/>
    <n v="7"/>
    <s v="Hong Kong"/>
    <s v="Hong Kong"/>
    <n v="1"/>
    <d v="2018-12-01T00:00:00"/>
    <n v="2010"/>
    <x v="5"/>
    <s v="95 min"/>
    <n v="95"/>
    <n v="95"/>
    <n v="20.839202662703723"/>
    <s v=""/>
    <s v="Action &amp; Adventure, Comedies, International Movies"/>
    <s v="Action &amp; Adventure"/>
    <s v="Action &amp; Adventure, Comedies, International Movies"/>
    <n v="3"/>
  </r>
  <r>
    <n v="4383"/>
    <s v="s4383"/>
    <x v="0"/>
    <s v="Cam"/>
    <s v="Daniel Goldhaber"/>
    <s v="Madeline Brewer, Patch Darragh, Melora Walters, Devin Druid, Imani Hakim, Michael Dempsey, Flora Diaz, Samantha Robinson, Jessica Parker Kennedy, Quei Tann"/>
    <n v="10"/>
    <s v="United States"/>
    <s v="United States"/>
    <n v="1"/>
    <d v="2018-11-16T00:00:00"/>
    <n v="2018"/>
    <x v="5"/>
    <s v="95 min"/>
    <n v="95"/>
    <n v="95"/>
    <n v="20.839202662703723"/>
    <s v=""/>
    <s v="Horror Movies, Independent Movies, Thrillers"/>
    <s v="Horror Movies"/>
    <s v="Horror Movies, Independent Movies, Thrillers"/>
    <n v="3"/>
  </r>
  <r>
    <n v="4418"/>
    <s v="s4418"/>
    <x v="0"/>
    <s v="The Holiday Calendar"/>
    <s v="Bradley Walsh"/>
    <s v="Kat Graham, Quincy Brown, Ethan Peck, Ron Cephas Jones, Genelle Williams, Ali Hassan, Rodrigo Fernandez-Stoll, Laura de Carteret, Kevin Hanchard, Romaine Waite"/>
    <n v="10"/>
    <s v="United States"/>
    <s v="United States"/>
    <n v="1"/>
    <d v="2018-11-02T00:00:00"/>
    <n v="2018"/>
    <x v="4"/>
    <s v="95 min"/>
    <n v="95"/>
    <n v="95"/>
    <n v="20.839202662703723"/>
    <s v=""/>
    <s v="Dramas, Romantic Movies"/>
    <s v="Dramas"/>
    <s v="Dramas, Romantic Movies"/>
    <n v="2"/>
  </r>
  <r>
    <n v="4422"/>
    <s v="s4422"/>
    <x v="0"/>
    <s v="Aamir"/>
    <s v="Raj Kumar Gupta"/>
    <s v="Rajeev Khandelwal, Gajraj Rao, Shashanka Ghosh, Jhilmil Hazrika, Gazala Amin, Allauddin Khan"/>
    <n v="6"/>
    <s v="India"/>
    <s v="India"/>
    <n v="1"/>
    <d v="2018-11-01T00:00:00"/>
    <n v="2008"/>
    <x v="1"/>
    <s v="95 min"/>
    <n v="95"/>
    <n v="95"/>
    <n v="20.839202662703723"/>
    <s v=""/>
    <s v="International Movies, Thrillers"/>
    <s v="International Movies"/>
    <s v="International Movies, Thrillers"/>
    <n v="2"/>
  </r>
  <r>
    <n v="4451"/>
    <s v="s4451"/>
    <x v="0"/>
    <s v="Marc Maron: Thinky Pain"/>
    <s v="Lance Bangs"/>
    <s v="Marc Maron"/>
    <n v="1"/>
    <s v="United States"/>
    <s v="United States"/>
    <n v="1"/>
    <d v="2018-11-01T00:00:00"/>
    <n v="2013"/>
    <x v="5"/>
    <s v="95 min"/>
    <n v="95"/>
    <n v="95"/>
    <n v="20.839202662703723"/>
    <s v=""/>
    <s v="Stand-Up Comedy"/>
    <s v="Stand-Up Comedy"/>
    <s v="Stand-Up Comedy"/>
    <n v="1"/>
  </r>
  <r>
    <n v="4466"/>
    <s v="s4466"/>
    <x v="0"/>
    <s v="Yeh Hai Bakrapur"/>
    <m/>
    <s v="Amit Sial, Yoshika Verma, Anshuman Jha, Asif Basra, Suruchi Aulakh"/>
    <n v="5"/>
    <s v="India"/>
    <s v="India"/>
    <n v="1"/>
    <d v="2018-11-01T00:00:00"/>
    <n v="2014"/>
    <x v="6"/>
    <s v="95 min"/>
    <n v="95"/>
    <n v="95"/>
    <n v="20.839202662703723"/>
    <s v=""/>
    <s v="Comedies, Dramas, Independent Movies"/>
    <s v="Comedies"/>
    <s v="Comedies, Dramas, Independent Movies"/>
    <n v="3"/>
  </r>
  <r>
    <n v="4500"/>
    <s v="s4500"/>
    <x v="0"/>
    <s v="S Storm"/>
    <s v="David Lam"/>
    <s v="Louis Koo, Julian Cheung, Vic Chou, Ada Choi, Bowie Lam, Dada Chan, Janelle Sing, Lo Hoi-pang"/>
    <n v="8"/>
    <s v="Hong Kong"/>
    <s v="Hong Kong, China"/>
    <n v="2"/>
    <d v="2018-10-19T00:00:00"/>
    <n v="2016"/>
    <x v="5"/>
    <s v="95 min"/>
    <n v="95"/>
    <n v="95"/>
    <n v="20.839202662703723"/>
    <s v=""/>
    <s v="Action &amp; Adventure, International Movies"/>
    <s v="Action &amp; Adventure"/>
    <s v="Action &amp; Adventure, International Movies"/>
    <n v="2"/>
  </r>
  <r>
    <n v="4707"/>
    <s v="s4707"/>
    <x v="0"/>
    <s v="The Package"/>
    <s v="Jake Szymanski"/>
    <s v="Daniel Doheny, Geraldine Viswanathan, Luke Spencer Roberts, Eduardo Franco, Sadie Calvano"/>
    <n v="5"/>
    <s v="United States"/>
    <s v="United States"/>
    <n v="1"/>
    <d v="2018-08-10T00:00:00"/>
    <n v="2018"/>
    <x v="5"/>
    <s v="95 min"/>
    <n v="95"/>
    <n v="95"/>
    <n v="20.839202662703723"/>
    <s v=""/>
    <s v="Comedies"/>
    <s v="Comedies"/>
    <s v="Comedies"/>
    <n v="1"/>
  </r>
  <r>
    <n v="4752"/>
    <s v="s4752"/>
    <x v="0"/>
    <s v="Extinction"/>
    <s v="Ben Young"/>
    <s v="Michael Pe√±a, Lizzy Caplan, Israel Broussard, Mike Colter, Emma Booth, Lex Shrapnel, Erica Tremblay, Lilly Aspell"/>
    <n v="8"/>
    <s v="United States"/>
    <s v="United States"/>
    <n v="1"/>
    <d v="2018-07-27T00:00:00"/>
    <n v="2018"/>
    <x v="5"/>
    <s v="95 min"/>
    <n v="95"/>
    <n v="95"/>
    <n v="20.839202662703723"/>
    <s v=""/>
    <s v="Action &amp; Adventure, Dramas, Sci-Fi &amp; Fantasy"/>
    <s v="Action &amp; Adventure"/>
    <s v="Action &amp; Adventure, Dramas, Sci-Fi &amp; Fantasy"/>
    <n v="3"/>
  </r>
  <r>
    <n v="4762"/>
    <s v="s4762"/>
    <x v="0"/>
    <s v="Father of the Year"/>
    <m/>
    <s v="David Spade, Nat Faxon, Joey Bragg, Matt Shively, Bridgit Mendler, Jackie Sandler, Mary Gillis"/>
    <n v="7"/>
    <s v="United States"/>
    <s v="United States"/>
    <n v="1"/>
    <d v="2018-07-20T00:00:00"/>
    <n v="2018"/>
    <x v="5"/>
    <s v="95 min"/>
    <n v="95"/>
    <n v="95"/>
    <n v="20.839202662703723"/>
    <s v=""/>
    <s v="Comedies"/>
    <s v="Comedies"/>
    <s v="Comedies"/>
    <n v="1"/>
  </r>
  <r>
    <n v="4818"/>
    <s v="s4818"/>
    <x v="0"/>
    <s v="To Each, Her Own"/>
    <s v="Myriam Aziza"/>
    <s v="Sarah Stern, Jean-Christophe Folly, Julia Piaton, Ari√© Elmaleh, Cl√©mentine Poidatz, St√©phane Debac, Richard Berry, Catherine Jacob"/>
    <n v="8"/>
    <s v="France"/>
    <s v="France"/>
    <n v="1"/>
    <d v="2018-06-24T00:00:00"/>
    <n v="2018"/>
    <x v="5"/>
    <s v="95 min"/>
    <n v="95"/>
    <n v="95"/>
    <n v="20.839202662703723"/>
    <s v=""/>
    <s v="Comedies, International Movies, LGBTQ Movies"/>
    <s v="Comedies"/>
    <s v="Comedies, International Movies, LGBTQ Movies"/>
    <n v="3"/>
  </r>
  <r>
    <n v="4910"/>
    <s v="s4910"/>
    <x v="0"/>
    <s v="Holy Goalie"/>
    <s v="Curro Vel√°zquez"/>
    <s v="Karra Elejalde, Alain Hern√°ndez, Juan Manuel Montilla, Joel Bosqued, Macarena Garc√≠a, Tito Valverde, Paco Rueda, Guillermo Furiase, Txema Blasco, Paco Sagarzazu"/>
    <n v="10"/>
    <s v="Spain"/>
    <s v="Spain"/>
    <n v="1"/>
    <d v="2018-04-27T00:00:00"/>
    <n v="2017"/>
    <x v="5"/>
    <s v="95 min"/>
    <n v="95"/>
    <n v="95"/>
    <n v="20.839202662703723"/>
    <s v=""/>
    <s v="Comedies, International Movies, Sports Movies"/>
    <s v="Comedies"/>
    <s v="Comedies, International Movies, Sports Movies"/>
    <n v="3"/>
  </r>
  <r>
    <n v="4937"/>
    <s v="s4937"/>
    <x v="0"/>
    <s v="Orbiter 9"/>
    <s v="Hatem Khraiche"/>
    <s v="Clara Lago, Alex Gonzalez, Andr√©s Parra, Bel√©n Rueda"/>
    <n v="4"/>
    <s v="Spain"/>
    <s v="Spain, Colombia"/>
    <n v="2"/>
    <d v="2018-04-06T00:00:00"/>
    <n v="2017"/>
    <x v="1"/>
    <s v="95 min"/>
    <n v="95"/>
    <n v="95"/>
    <n v="20.839202662703723"/>
    <s v=""/>
    <s v="Dramas, International Movies, Sci-Fi &amp; Fantasy"/>
    <s v="Dramas"/>
    <s v="Dramas, International Movies, Sci-Fi &amp; Fantasy"/>
    <n v="3"/>
  </r>
  <r>
    <n v="4967"/>
    <s v="s4967"/>
    <x v="0"/>
    <s v="Trailer Park Boys: The Movie"/>
    <s v="Mike Clattenburg"/>
    <s v="Robb Wells, John Paul Tremblay, Mike Smith, Lucy Decoutere, Lydia Lawson-Baird, Cory Bowles, Michael Jackson, Gord Downie, Alex Lifeson, Gerry Dee, Glen Grant, Eugene Clark, Barrie Dunn, John Dunsworth, Patrick Roach"/>
    <n v="15"/>
    <s v="Canada"/>
    <s v="Canada"/>
    <n v="1"/>
    <d v="2018-03-30T00:00:00"/>
    <n v="2006"/>
    <x v="12"/>
    <s v="95 min"/>
    <n v="95"/>
    <n v="95"/>
    <n v="20.839202662703723"/>
    <s v=""/>
    <s v="Comedies, Cult Movies"/>
    <s v="Comedies"/>
    <s v="Comedies, Cult Movies"/>
    <n v="2"/>
  </r>
  <r>
    <n v="5043"/>
    <s v="s5043"/>
    <x v="0"/>
    <s v="The Ritual"/>
    <s v="David Bruckner"/>
    <s v="Rafe Spall, Arsher Ali, Robert James-Collier, Sam Troughton"/>
    <n v="4"/>
    <s v="United Kingdom"/>
    <s v="United Kingdom, Canada"/>
    <n v="2"/>
    <d v="2018-02-09T00:00:00"/>
    <n v="2018"/>
    <x v="5"/>
    <s v="95 min"/>
    <n v="95"/>
    <n v="95"/>
    <n v="20.839202662703723"/>
    <s v=""/>
    <s v="Horror Movies, International Movies, Thrillers"/>
    <s v="Horror Movies"/>
    <s v="Horror Movies, International Movies, Thrillers"/>
    <n v="3"/>
  </r>
  <r>
    <n v="5074"/>
    <s v="s5074"/>
    <x v="0"/>
    <s v="The Open House"/>
    <s v="Matt Angel, Suzanne Coote"/>
    <s v="Dylan Minnette, Piercey Dalton, Patricia Bethune, Sharif Atkins, Aaron Abrams, Edward Olson, Katie Walder, Paul Rae"/>
    <n v="8"/>
    <s v="Canada"/>
    <s v="Canada, United States"/>
    <n v="2"/>
    <d v="2018-01-19T00:00:00"/>
    <n v="2018"/>
    <x v="5"/>
    <s v="95 min"/>
    <n v="95"/>
    <n v="95"/>
    <n v="20.839202662703723"/>
    <s v=""/>
    <s v="Horror Movies, Thrillers"/>
    <s v="Horror Movies"/>
    <s v="Horror Movies, Thrillers"/>
    <n v="2"/>
  </r>
  <r>
    <n v="5210"/>
    <s v="s5210"/>
    <x v="0"/>
    <s v="One of Us"/>
    <s v="Heidi Ewing, Rachel Grady"/>
    <m/>
    <n v="0"/>
    <s v="United States"/>
    <s v="United States"/>
    <n v="1"/>
    <d v="2017-10-20T00:00:00"/>
    <n v="2017"/>
    <x v="1"/>
    <s v="95 min"/>
    <n v="95"/>
    <n v="95"/>
    <n v="20.839202662703723"/>
    <s v=""/>
    <s v="Documentaries"/>
    <s v="Documentaries"/>
    <s v="Documentaries"/>
    <n v="1"/>
  </r>
  <r>
    <n v="5303"/>
    <s v="s5303"/>
    <x v="0"/>
    <s v="Little Evil"/>
    <s v="Eli Craig"/>
    <s v="Adam Scott, Evangeline Lilly, Bridget Everett, Owen Atlas, Chris D'Elia, Donald Faison, Clancy Brown, Tyler Labine, Kyle Bornheimer, Carla Gallo, Brad Williams, Sally Field"/>
    <n v="12"/>
    <s v="United States"/>
    <s v="United States"/>
    <n v="1"/>
    <d v="2017-09-01T00:00:00"/>
    <n v="2017"/>
    <x v="5"/>
    <s v="95 min"/>
    <n v="95"/>
    <n v="95"/>
    <n v="20.839202662703723"/>
    <s v=""/>
    <s v="Comedies, Horror Movies"/>
    <s v="Comedies"/>
    <s v="Comedies, Horror Movies"/>
    <n v="2"/>
  </r>
  <r>
    <n v="5352"/>
    <s v="s5352"/>
    <x v="0"/>
    <s v="Handsome Devil"/>
    <s v="John Butler"/>
    <s v="Fionn O'Shea, Nicholas Galitzine, Andrew Scott, Michael McElhatton, Moe Dunford, Ruair√≠ O'Connor, Jay Duffy, Mark Lavery, Jamie Hallahan, Ardal O'Hanlon, Amy Huberman"/>
    <n v="11"/>
    <s v="Ireland"/>
    <s v="Ireland"/>
    <n v="1"/>
    <d v="2017-08-01T00:00:00"/>
    <n v="2016"/>
    <x v="5"/>
    <s v="95 min"/>
    <n v="95"/>
    <n v="95"/>
    <n v="20.839202662703723"/>
    <s v=""/>
    <s v="Comedies, Dramas, International Movies"/>
    <s v="Comedies"/>
    <s v="Comedies, Dramas, International Movies"/>
    <n v="3"/>
  </r>
  <r>
    <n v="5390"/>
    <s v="s5390"/>
    <x v="0"/>
    <s v="A 2nd Chance"/>
    <s v="Clay Glen"/>
    <s v="Nina Pearce, Adam Tuominen, Emily Morris, Amy Handley, Carmel Johnson, Alanah Gilbert, Hapi Murphy, Lilly Blacker, Julie Kay Lumasag, Elysia Markou"/>
    <n v="10"/>
    <s v="Australia"/>
    <s v="Australia"/>
    <n v="1"/>
    <d v="2017-07-01T00:00:00"/>
    <n v="2011"/>
    <x v="7"/>
    <s v="95 min"/>
    <n v="95"/>
    <n v="95"/>
    <n v="20.839202662703723"/>
    <s v=""/>
    <s v="Children &amp; Family Movies, Dramas, Sports Movies"/>
    <s v="Children &amp; Family Movies"/>
    <s v="Children &amp; Family Movies, Dramas, Sports Movies"/>
    <n v="3"/>
  </r>
  <r>
    <n v="5502"/>
    <s v="s5502"/>
    <x v="0"/>
    <s v="He Even Has Your Eyes"/>
    <s v="Lucien Jean-Baptiste"/>
    <s v="Lucien Jean-Baptiste, Aissa Maiga, Zabou Breitman, Vincent Elbaz, Michel Jonasz, Naidra Ayadi, Marie-Philom√®ne Nga, Bass Dhem, Delphine Th√©odore"/>
    <n v="9"/>
    <s v="France"/>
    <s v="France, Belgium"/>
    <n v="2"/>
    <d v="2017-05-01T00:00:00"/>
    <n v="2016"/>
    <x v="5"/>
    <s v="95 min"/>
    <n v="95"/>
    <n v="95"/>
    <n v="20.839202662703723"/>
    <s v=""/>
    <s v="Comedies, International Movies"/>
    <s v="Comedies"/>
    <s v="Comedies, International Movies"/>
    <n v="2"/>
  </r>
  <r>
    <n v="5513"/>
    <s v="s5513"/>
    <x v="0"/>
    <s v="Small Crimes"/>
    <s v="Evan Katz"/>
    <s v="Nikolaj Coster-Waldau, Gary Cole, Molly Parker, Macon Blair, Pat Healy, Jacki Weaver, Robert Forster"/>
    <n v="7"/>
    <s v="Canada"/>
    <s v="Canada, United States"/>
    <n v="2"/>
    <d v="2017-04-28T00:00:00"/>
    <n v="2017"/>
    <x v="5"/>
    <s v="95 min"/>
    <n v="95"/>
    <n v="95"/>
    <n v="20.839202662703723"/>
    <s v=""/>
    <s v="Dramas, Thrillers"/>
    <s v="Dramas"/>
    <s v="Dramas, Thrillers"/>
    <n v="2"/>
  </r>
  <r>
    <n v="5756"/>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n v="22"/>
    <s v="United States"/>
    <s v="United States"/>
    <n v="1"/>
    <d v="2016-10-13T00:00:00"/>
    <n v="2016"/>
    <x v="5"/>
    <s v="95 min"/>
    <n v="95"/>
    <n v="95"/>
    <n v="20.839202662703723"/>
    <s v=""/>
    <s v="Comedies"/>
    <s v="Comedies"/>
    <s v="Comedies"/>
    <n v="1"/>
  </r>
  <r>
    <n v="5943"/>
    <s v="s5943"/>
    <x v="0"/>
    <s v="A Stoning in Fulham County"/>
    <s v="Larry Elikann"/>
    <s v="Ken Olin, Jill Eikenberry, Maureen Mueller, Gregg Henry, Nicholas Pryor, Noble Willingham, Peter Michael Goetz, Ron Perlman, Theodore Bikel, Olivia Burnette, Bill Allen, Brad Pitt"/>
    <n v="12"/>
    <s v="United States"/>
    <s v="United States"/>
    <n v="1"/>
    <d v="2011-10-01T00:00:00"/>
    <n v="1988"/>
    <x v="1"/>
    <s v="95 min"/>
    <n v="95"/>
    <n v="95"/>
    <n v="20.839202662703723"/>
    <s v=""/>
    <s v="Dramas"/>
    <s v="Dramas"/>
    <s v="Dramas"/>
    <n v="1"/>
  </r>
  <r>
    <n v="5952"/>
    <s v="s5952"/>
    <x v="0"/>
    <s v="Unspeakable Acts"/>
    <s v="Linda Otto"/>
    <s v="Jill Clayburgh, Brad Davis, Sam Behrens"/>
    <n v="3"/>
    <s v="United States"/>
    <s v="United States"/>
    <n v="1"/>
    <d v="2011-10-01T00:00:00"/>
    <n v="1990"/>
    <x v="1"/>
    <s v="95 min"/>
    <n v="95"/>
    <n v="95"/>
    <n v="20.839202662703723"/>
    <s v=""/>
    <s v="Dramas"/>
    <s v="Dramas"/>
    <s v="Dramas"/>
    <n v="1"/>
  </r>
  <r>
    <n v="5999"/>
    <s v="s5999"/>
    <x v="0"/>
    <s v="2036 Origin Unknown"/>
    <s v="Hasraf Dulull"/>
    <s v="Katee Sackhoff, Ray Fearon, Julie Cox, Steven Cree, David Tse, Joe David Walters"/>
    <n v="6"/>
    <s v="United Kingdom"/>
    <s v="United Kingdom"/>
    <n v="1"/>
    <d v="2018-12-20T00:00:00"/>
    <n v="2018"/>
    <x v="1"/>
    <s v="95 min"/>
    <n v="95"/>
    <n v="95"/>
    <n v="20.839202662703723"/>
    <s v=""/>
    <s v="Sci-Fi &amp; Fantasy"/>
    <s v="Sci-Fi &amp; Fantasy"/>
    <s v="Sci-Fi &amp; Fantasy"/>
    <n v="1"/>
  </r>
  <r>
    <n v="6143"/>
    <s v="s6143"/>
    <x v="0"/>
    <s v="American Heist"/>
    <s v="Sarik Andreasyan"/>
    <s v="Hayden Christensen, Adrien Brody, Jordana Brewster, Tory Kittles, Akon, Luis Da Silva Jr., Lance E. Nichols, Joe Chrest"/>
    <n v="8"/>
    <s v="Canada"/>
    <s v="Canada, Luxembourg"/>
    <n v="2"/>
    <d v="2019-10-23T00:00:00"/>
    <n v="2014"/>
    <x v="12"/>
    <s v="95 min"/>
    <n v="95"/>
    <n v="95"/>
    <n v="20.839202662703723"/>
    <s v=""/>
    <s v="Action &amp; Adventure, Dramas"/>
    <s v="Action &amp; Adventure"/>
    <s v="Action &amp; Adventure, Dramas"/>
    <n v="2"/>
  </r>
  <r>
    <n v="6208"/>
    <s v="s6208"/>
    <x v="0"/>
    <s v="Back and Forth"/>
    <s v="Jos√© Eduardo Belmonte"/>
    <s v="Ingrid Guimar√£es, F√°bio Assun√ß√£o, Alice Braga, Rosanne Mulholland, Caroline Abras, Jo√£o Assun√ß√£o"/>
    <n v="6"/>
    <s v="Brazil"/>
    <s v="Brazil"/>
    <n v="1"/>
    <d v="2017-01-05T00:00:00"/>
    <n v="2016"/>
    <x v="11"/>
    <s v="95 min"/>
    <n v="95"/>
    <n v="95"/>
    <n v="20.839202662703723"/>
    <s v=""/>
    <s v="Comedies, Dramas, International Movies"/>
    <s v="Comedies"/>
    <s v="Comedies, Dramas, International Movies"/>
    <n v="3"/>
  </r>
  <r>
    <n v="6227"/>
    <s v="s6227"/>
    <x v="0"/>
    <s v="Band of Robbers"/>
    <s v="Aaron Nee, Adam Nee"/>
    <s v="Kyle Gallner, Adam Nee, Matthew Gray Gubler, Melissa Benoist, Hannibal Buress, Eric Christian Olsen, Stephen Lang, Daniel Edward Mora, Johnny Pemberton, Cooper Huckabee, Lee Garlington, Beth Grant, Creed Bratton"/>
    <n v="13"/>
    <s v="United States"/>
    <s v="United States"/>
    <n v="1"/>
    <d v="2016-04-15T00:00:00"/>
    <n v="2015"/>
    <x v="11"/>
    <s v="95 min"/>
    <n v="95"/>
    <n v="95"/>
    <n v="20.839202662703723"/>
    <s v=""/>
    <s v="Action &amp; Adventure, Comedies, Independent Movies"/>
    <s v="Action &amp; Adventure"/>
    <s v="Action &amp; Adventure, Comedies, Independent Movies"/>
    <n v="3"/>
  </r>
  <r>
    <n v="6233"/>
    <s v="s6233"/>
    <x v="0"/>
    <s v="Barah Aana"/>
    <s v="Raja Menon"/>
    <s v="Naseeruddin Shah, Arjun Mathur, Vijay Raaz, Tannishtha Chatterjee, Violante Placido, Benjamin Gilani"/>
    <n v="6"/>
    <s v="India"/>
    <s v="India"/>
    <n v="1"/>
    <d v="2019-12-31T00:00:00"/>
    <n v="2009"/>
    <x v="1"/>
    <s v="95 min"/>
    <n v="95"/>
    <n v="95"/>
    <n v="20.839202662703723"/>
    <s v=""/>
    <s v="Dramas, International Movies"/>
    <s v="Dramas"/>
    <s v="Dramas, International Movies"/>
    <n v="2"/>
  </r>
  <r>
    <n v="6309"/>
    <s v="s6309"/>
    <x v="0"/>
    <s v="Bigger Fatter Liar"/>
    <s v="Ron Oliver"/>
    <s v="Ricky Garcia, Jodelle Ferland, Barry Bostwick, Fiona Vroom, Kevin O'Grady, Karen Holness"/>
    <n v="6"/>
    <s v="United States"/>
    <s v="United States"/>
    <n v="1"/>
    <d v="2017-04-18T00:00:00"/>
    <n v="2017"/>
    <x v="7"/>
    <s v="95 min"/>
    <n v="95"/>
    <n v="95"/>
    <n v="20.839202662703723"/>
    <s v=""/>
    <s v="Children &amp; Family Movies, Comedies"/>
    <s v="Children &amp; Family Movies"/>
    <s v="Children &amp; Family Movies, Comedies"/>
    <n v="2"/>
  </r>
  <r>
    <n v="6378"/>
    <s v="s6378"/>
    <x v="0"/>
    <s v="Bring It On: Worldwide Showdown"/>
    <s v="Robert Adetuyi"/>
    <s v="Cristine Prosperi, Jordan Rodrigues, Gia Re, Sophie Vavasseur, Sven Ruygrok, Stephan Lee Benson, Natalie Walsh, Vivica A. Fox"/>
    <n v="8"/>
    <s v="United States"/>
    <s v="United States"/>
    <n v="1"/>
    <d v="2017-08-29T00:00:00"/>
    <n v="2017"/>
    <x v="2"/>
    <s v="95 min"/>
    <n v="95"/>
    <n v="95"/>
    <n v="20.839202662703723"/>
    <s v=""/>
    <s v="Comedies"/>
    <s v="Comedies"/>
    <s v="Comedies"/>
    <n v="1"/>
  </r>
  <r>
    <n v="6444"/>
    <s v="s6444"/>
    <x v="0"/>
    <s v="Change in the Air"/>
    <s v="Dianne Dreyer"/>
    <s v="Mary Beth Hurt, Rachel Brosnahan, Aidan Quinn, Olympia Dukakis, M. Emmet Walsh, Peter Gerety, Macy Gray, Satya Bhabha"/>
    <n v="8"/>
    <s v="United States"/>
    <s v="United States"/>
    <n v="1"/>
    <d v="2020-03-01T00:00:00"/>
    <n v="2018"/>
    <x v="7"/>
    <s v="95 min"/>
    <n v="95"/>
    <n v="95"/>
    <n v="20.839202662703723"/>
    <s v=""/>
    <s v="Dramas"/>
    <s v="Dramas"/>
    <s v="Dramas"/>
    <n v="1"/>
  </r>
  <r>
    <n v="6628"/>
    <s v="s6628"/>
    <x v="0"/>
    <s v="Don't Crack Under Pressure"/>
    <s v="Thierry Donard"/>
    <s v="Davide Carrera, Jesse Richman, Loic Collomb-Patton, Wille Lindberg, Matt Annetts"/>
    <n v="5"/>
    <s v="France"/>
    <s v="France"/>
    <n v="1"/>
    <d v="2020-06-12T00:00:00"/>
    <n v="2015"/>
    <x v="5"/>
    <s v="95 min"/>
    <n v="95"/>
    <n v="95"/>
    <n v="20.839202662703723"/>
    <s v=""/>
    <s v="Action &amp; Adventure, Documentaries, International Movies"/>
    <s v="Action &amp; Adventure"/>
    <s v="Action &amp; Adventure, Documentaries, International Movies"/>
    <n v="3"/>
  </r>
  <r>
    <n v="6706"/>
    <s v="s6706"/>
    <x v="0"/>
    <s v="Esperando La Carroza"/>
    <s v="Alejandro Doria"/>
    <s v="Luis Brandoni, China Zorrilla, Antonio Gasalla, Julio De Grazia, Betiana Blum, Monica Villa, Juan Manuel Tenuta, Andrea Tenuta, Cecilia Rossetto, Enrique Pinti"/>
    <n v="10"/>
    <s v="Argentina"/>
    <s v="Argentina"/>
    <n v="1"/>
    <d v="2018-07-15T00:00:00"/>
    <n v="1985"/>
    <x v="11"/>
    <s v="95 min"/>
    <n v="95"/>
    <n v="95"/>
    <n v="20.839202662703723"/>
    <s v=""/>
    <s v="Comedies, Cult Movies, International Movies"/>
    <s v="Comedies"/>
    <s v="Comedies, Cult Movies, International Movies"/>
    <n v="3"/>
  </r>
  <r>
    <n v="6780"/>
    <s v="s6780"/>
    <x v="0"/>
    <s v="For Love or Money"/>
    <s v="Mark Murphy"/>
    <s v="Robert Kazinsky, Samantha Barks, Ed Speleers, Tony Way, Rachel Hurd-Wood, Ivan Kaye, Anna Chancellor, David Hargreaves, Tanya Reynolds"/>
    <n v="9"/>
    <s v="United Kingdom"/>
    <s v="United Kingdom"/>
    <n v="1"/>
    <d v="2019-08-16T00:00:00"/>
    <n v="2019"/>
    <x v="5"/>
    <s v="95 min"/>
    <n v="95"/>
    <n v="95"/>
    <n v="20.839202662703723"/>
    <s v=""/>
    <s v="Comedies"/>
    <s v="Comedies"/>
    <s v="Comedies"/>
    <n v="1"/>
  </r>
  <r>
    <n v="6830"/>
    <s v="s6830"/>
    <x v="0"/>
    <s v="Garuda in My Heart 2"/>
    <s v="Rudy Soedjarwo"/>
    <s v="Emir Mahira, Aldo Tansani, Maudy Koesnaedi, Ramzi, Rio Dewanto, Monica Sayangbati, Rendy Khrisna"/>
    <n v="7"/>
    <s v="Indonesia"/>
    <s v="Indonesia"/>
    <n v="1"/>
    <d v="2018-11-30T00:00:00"/>
    <n v="2011"/>
    <x v="6"/>
    <s v="95 min"/>
    <n v="95"/>
    <n v="95"/>
    <n v="20.839202662703723"/>
    <s v=""/>
    <s v="Children &amp; Family Movies, Dramas, Sports Movies"/>
    <s v="Children &amp; Family Movies"/>
    <s v="Children &amp; Family Movies, Dramas, Sports Movies"/>
    <n v="3"/>
  </r>
  <r>
    <n v="6882"/>
    <s v="s6882"/>
    <x v="0"/>
    <s v="Gook"/>
    <s v="Justin Chon"/>
    <s v="Simone Baker, Justin Chon, David So, Curtiss Cook Jr., Sang Chon, Ben Munoz, Omono Okojie, Isaiah Jarel"/>
    <n v="8"/>
    <s v="United States"/>
    <s v="United States"/>
    <n v="1"/>
    <d v="2018-03-06T00:00:00"/>
    <n v="2017"/>
    <x v="5"/>
    <s v="95 min"/>
    <n v="95"/>
    <n v="95"/>
    <n v="20.839202662703723"/>
    <s v=""/>
    <s v="Dramas, Independent Movies"/>
    <s v="Dramas"/>
    <s v="Dramas, Independent Movies"/>
    <n v="2"/>
  </r>
  <r>
    <n v="6897"/>
    <s v="s6897"/>
    <x v="0"/>
    <s v="Green Room"/>
    <s v="Jeremy Saulnier"/>
    <s v="Anton Yelchin, Imogen Poots, Patrick Stewart, Alia Shawkat, Joe Cole, Callum Turner, Macon Blair, David W. Thompson, Mark Webber, Eric Edelstein, Kai Lennox"/>
    <n v="11"/>
    <s v="United States"/>
    <s v="United States"/>
    <n v="1"/>
    <d v="2018-11-12T00:00:00"/>
    <n v="2015"/>
    <x v="12"/>
    <s v="95 min"/>
    <n v="95"/>
    <n v="95"/>
    <n v="20.839202662703723"/>
    <s v=""/>
    <s v="Horror Movies, Thrillers"/>
    <s v="Horror Movies"/>
    <s v="Horror Movies, Thrillers"/>
    <n v="2"/>
  </r>
  <r>
    <n v="6909"/>
    <s v="s6909"/>
    <x v="0"/>
    <s v="Hadi ƒ∞n≈üallah"/>
    <s v="Ali Taner Baltacƒ±"/>
    <s v="B√º≈üra Pekin, Murat Boz, Cezmi Baskƒ±n, ≈ûinasi Yurtsever, ƒ∞dil Dizdar, H√ºlya G√ºlsen Irmak, Canan √ñzer, ≈ûenay Bozoklar, Emrah Kaman, M√ºjde Uzman"/>
    <n v="10"/>
    <s v="Turkey"/>
    <s v="Turkey"/>
    <n v="1"/>
    <d v="2018-04-04T00:00:00"/>
    <n v="2014"/>
    <x v="1"/>
    <s v="95 min"/>
    <n v="95"/>
    <n v="95"/>
    <n v="20.839202662703723"/>
    <s v=""/>
    <s v="Comedies, International Movies, Romantic Movies"/>
    <s v="Comedies"/>
    <s v="Comedies, International Movies, Romantic Movies"/>
    <n v="3"/>
  </r>
  <r>
    <n v="6930"/>
    <s v="s6930"/>
    <x v="0"/>
    <s v="Harold and Lillian: A Hollywood Love Story"/>
    <s v="Daniel Raim"/>
    <s v="Harold Michelson, Lillian Michelson, Mel Brooks, Francis Ford Coppola, Danny DeVito"/>
    <n v="5"/>
    <s v="United States"/>
    <s v="United States"/>
    <n v="1"/>
    <d v="2018-11-25T00:00:00"/>
    <n v="2015"/>
    <x v="1"/>
    <s v="95 min"/>
    <n v="95"/>
    <n v="95"/>
    <n v="20.839202662703723"/>
    <s v=""/>
    <s v="Documentaries"/>
    <s v="Documentaries"/>
    <s v="Documentaries"/>
    <n v="1"/>
  </r>
  <r>
    <n v="6973"/>
    <s v="s6973"/>
    <x v="0"/>
    <s v="Hiroshima: The Real History"/>
    <s v="Lucy van Beek"/>
    <s v="John Sessions"/>
    <n v="1"/>
    <s v="United Kingdom"/>
    <s v="United Kingdom"/>
    <n v="1"/>
    <d v="2017-03-31T00:00:00"/>
    <n v="2015"/>
    <x v="6"/>
    <s v="95 min"/>
    <n v="95"/>
    <n v="95"/>
    <n v="20.839202662703723"/>
    <s v=""/>
    <s v="Documentaries"/>
    <s v="Documentaries"/>
    <s v="Documentaries"/>
    <n v="1"/>
  </r>
  <r>
    <n v="6994"/>
    <s v="s6994"/>
    <x v="0"/>
    <s v="Hope Aur Hum"/>
    <s v="Sudip Bandyopadhyay"/>
    <s v="Naseeruddin Shah, Kabir Sajid, Sonali Kulkarni, Amir Bashir, Naveen Kasturia, Neha Chauhan, Virti Vaghani"/>
    <n v="7"/>
    <s v="India"/>
    <s v="India"/>
    <n v="1"/>
    <d v="2018-09-01T00:00:00"/>
    <n v="2018"/>
    <x v="1"/>
    <s v="95 min"/>
    <n v="95"/>
    <n v="95"/>
    <n v="20.839202662703723"/>
    <s v=""/>
    <s v="Children &amp; Family Movies, Comedies, Dramas"/>
    <s v="Children &amp; Family Movies"/>
    <s v="Children &amp; Family Movies, Comedies, Dramas"/>
    <n v="3"/>
  </r>
  <r>
    <n v="7069"/>
    <s v="s7069"/>
    <x v="0"/>
    <s v="INDIA"/>
    <s v="Sanjeev Gupta"/>
    <s v="Heeba Shah, Ashwin Shukla, Muskaan, Aldan Shaikh, Ayesha"/>
    <n v="5"/>
    <s v="India"/>
    <s v="India"/>
    <n v="1"/>
    <d v="2017-02-17T00:00:00"/>
    <n v="2014"/>
    <x v="11"/>
    <s v="95 min"/>
    <n v="95"/>
    <n v="95"/>
    <n v="20.839202662703723"/>
    <s v=""/>
    <s v="Dramas, Independent Movies, International Movies"/>
    <s v="Dramas"/>
    <s v="Dramas, Independent Movies, International Movies"/>
    <n v="3"/>
  </r>
  <r>
    <n v="7154"/>
    <s v="s7154"/>
    <x v="0"/>
    <s v="Justice, My Foot!"/>
    <s v="Johnnie To"/>
    <s v="Stephen Chow, Anita Mui, Carrie Ng, Wai Ai, Benjamin Chan, Ka Sang Cheung, Wing Cho, Paul Chun, Eddy Ko, Chi Ming Lau"/>
    <n v="10"/>
    <s v="Hong Kong"/>
    <s v="Hong Kong"/>
    <n v="1"/>
    <d v="2018-08-31T00:00:00"/>
    <n v="1992"/>
    <x v="1"/>
    <s v="95 min"/>
    <n v="95"/>
    <n v="95"/>
    <n v="20.839202662703723"/>
    <s v=""/>
    <s v="Action &amp; Adventure, Comedies, International Movies"/>
    <s v="Action &amp; Adventure"/>
    <s v="Action &amp; Adventure, Comedies, International Movies"/>
    <n v="3"/>
  </r>
  <r>
    <n v="7196"/>
    <s v="s7196"/>
    <x v="0"/>
    <s v="Kidnapping Mr. Heineken"/>
    <s v="Daniel Alfredson"/>
    <s v="Jim Sturgess, Sam Worthington, Ryan Kwanten, Anthony Hopkins, Mark van Eeuwen, Thomas Cocquerel, Jemima West, David Dencik"/>
    <n v="8"/>
    <s v="Netherlands"/>
    <s v="Netherlands, Belgium, United Kingdom, United States"/>
    <n v="4"/>
    <d v="2017-09-08T00:00:00"/>
    <n v="2015"/>
    <x v="12"/>
    <s v="95 min"/>
    <n v="95"/>
    <n v="95"/>
    <n v="20.839202662703723"/>
    <s v=""/>
    <s v="Action &amp; Adventure, Dramas, International Movies"/>
    <s v="Action &amp; Adventure"/>
    <s v="Action &amp; Adventure, Dramas, International Movies"/>
    <n v="3"/>
  </r>
  <r>
    <n v="7245"/>
    <s v="s7245"/>
    <x v="0"/>
    <s v="Kurt &amp; Courtney"/>
    <s v="Nick Broomfield"/>
    <s v="Kurt Cobain, Courtney Love"/>
    <n v="2"/>
    <s v="United Kingdom"/>
    <s v="United Kingdom"/>
    <n v="1"/>
    <d v="2019-01-08T00:00:00"/>
    <n v="1998"/>
    <x v="12"/>
    <s v="95 min"/>
    <n v="95"/>
    <n v="95"/>
    <n v="20.839202662703723"/>
    <s v=""/>
    <s v="Documentaries, Music &amp; Musicals"/>
    <s v="Documentaries"/>
    <s v="Documentaries, Music &amp; Musicals"/>
    <n v="2"/>
  </r>
  <r>
    <n v="7329"/>
    <s v="s7329"/>
    <x v="0"/>
    <s v="Lockout"/>
    <s v="James Mather, Steve Saint Leger"/>
    <s v="Guy Pearce, Maggie Grace, Joseph Gilgun, Vincent Regan, Lennie James, Peter Stormare, Jacky Ido, Tim Plester, Mark Tankersley, Anne-Solenne Hatte"/>
    <n v="10"/>
    <s v="France"/>
    <s v="France, United States"/>
    <n v="2"/>
    <d v="2020-05-07T00:00:00"/>
    <n v="2012"/>
    <x v="2"/>
    <s v="95 min"/>
    <n v="95"/>
    <n v="95"/>
    <n v="20.839202662703723"/>
    <s v=""/>
    <s v="Action &amp; Adventure, International Movies, Sci-Fi &amp; Fantasy"/>
    <s v="Action &amp; Adventure"/>
    <s v="Action &amp; Adventure, International Movies, Sci-Fi &amp; Fantasy"/>
    <n v="3"/>
  </r>
  <r>
    <n v="7375"/>
    <s v="s7375"/>
    <x v="0"/>
    <s v="Madre"/>
    <s v="Aaron Burns"/>
    <s v="Daniela Ram√≠rez, Cristobal Tapia Montt, Aida, Mat√≠as Bassi, Nicol√°s Dur√°n, Ignacia Allamand"/>
    <n v="6"/>
    <s v="Chile"/>
    <s v="Chile"/>
    <n v="1"/>
    <d v="2017-08-26T00:00:00"/>
    <n v="2016"/>
    <x v="5"/>
    <s v="95 min"/>
    <n v="95"/>
    <n v="95"/>
    <n v="20.839202662703723"/>
    <s v=""/>
    <s v="International Movies, Thrillers"/>
    <s v="International Movies"/>
    <s v="International Movies, Thrillers"/>
    <n v="2"/>
  </r>
  <r>
    <n v="7534"/>
    <s v="s7534"/>
    <x v="0"/>
    <s v="My Daddy is in Heaven"/>
    <s v="Waymon Boone"/>
    <s v="Jenn Gotzon Chandler, Corbin Bernsen, Lorenzo Lamas, T.C. Stallings, Jill Morrison, Lane Garrison, Jake Jacobson, Lee Benton, Riley St. John, Cricket St. John"/>
    <n v="10"/>
    <s v="United States"/>
    <s v="United States"/>
    <n v="1"/>
    <d v="2018-06-12T00:00:00"/>
    <n v="2017"/>
    <x v="1"/>
    <s v="95 min"/>
    <n v="95"/>
    <n v="95"/>
    <n v="20.839202662703723"/>
    <s v=""/>
    <s v="Dramas, Faith &amp; Spirituality"/>
    <s v="Dramas"/>
    <s v="Dramas, Faith &amp; Spirituality"/>
    <n v="2"/>
  </r>
  <r>
    <n v="7724"/>
    <s v="s7724"/>
    <x v="0"/>
    <s v="Pekak"/>
    <s v="Mohd Khairul Azri Bin Md Noor"/>
    <s v="Zahiril Adzim, Sharifah Amani, Amerul Affendi, Sharifah Sakinah, Iedil Putra, Zaidi Omar, Joe Flizzow, Chew Kin-Wah"/>
    <n v="8"/>
    <s v="Malaysia"/>
    <s v="Malaysia"/>
    <n v="1"/>
    <d v="2017-08-25T00:00:00"/>
    <n v="2016"/>
    <x v="5"/>
    <s v="95 min"/>
    <n v="95"/>
    <n v="95"/>
    <n v="20.839202662703723"/>
    <s v=""/>
    <s v="Dramas, International Movies"/>
    <s v="Dramas"/>
    <s v="Dramas, International Movies"/>
    <n v="2"/>
  </r>
  <r>
    <n v="7733"/>
    <s v="s7733"/>
    <x v="0"/>
    <s v="Peter Rabbit"/>
    <s v="Will Gluck"/>
    <s v="James Corden, Domhnall Gleeson, Rose Byrne, Margot Robbie, Daisy Ridley, Elizabeth Debicki, Vauxhall Jermaine, Marianne Jean-Baptiste, Sia, Colin Moody"/>
    <n v="10"/>
    <s v="United States"/>
    <s v="United States, Australia"/>
    <n v="2"/>
    <d v="2018-08-18T00:00:00"/>
    <n v="2018"/>
    <x v="7"/>
    <s v="95 min"/>
    <n v="95"/>
    <n v="95"/>
    <n v="20.839202662703723"/>
    <s v=""/>
    <s v="Children &amp; Family Movies, Comedies"/>
    <s v="Children &amp; Family Movies"/>
    <s v="Children &amp; Family Movies, Comedies"/>
    <n v="2"/>
  </r>
  <r>
    <n v="7854"/>
    <s v="s7854"/>
    <x v="0"/>
    <s v="Remember"/>
    <s v="Atom Egoyan"/>
    <s v="Christopher Plummer, Bruno Ganz, J√ºrgen Prochnow, Heinz Lieven, Henry Czerny, Dean Norris, Martin Landau"/>
    <n v="7"/>
    <s v="Canada"/>
    <s v="Canada, Mexico, Germany, South Africa"/>
    <n v="4"/>
    <d v="2018-07-26T00:00:00"/>
    <n v="2015"/>
    <x v="12"/>
    <s v="95 min"/>
    <n v="95"/>
    <n v="95"/>
    <n v="20.839202662703723"/>
    <s v=""/>
    <s v="Action &amp; Adventure, Dramas"/>
    <s v="Action &amp; Adventure"/>
    <s v="Action &amp; Adventure, Dramas"/>
    <n v="2"/>
  </r>
  <r>
    <n v="7864"/>
    <s v="s7864"/>
    <x v="0"/>
    <s v="Revenge of the Green Dragons"/>
    <s v="Andrew Lau Wai-Keung, Andrew Loo"/>
    <s v="Ray Liotta, Justin Chon, Kevin Wu, Harry Shum Jr., Eugenia Yuan, Leonard Wu, Jin Auyeung, Jon Kit Lee, Shuya Chang, Geoff Pierson"/>
    <n v="10"/>
    <s v="Hong Kong"/>
    <s v="Hong Kong, United States"/>
    <n v="2"/>
    <d v="2018-07-21T00:00:00"/>
    <n v="2014"/>
    <x v="12"/>
    <s v="95 min"/>
    <n v="95"/>
    <n v="95"/>
    <n v="20.839202662703723"/>
    <s v=""/>
    <s v="Action &amp; Adventure, Dramas, Independent Movies"/>
    <s v="Action &amp; Adventure"/>
    <s v="Action &amp; Adventure, Dramas, Independent Movies"/>
    <n v="3"/>
  </r>
  <r>
    <n v="7947"/>
    <s v="s7947"/>
    <x v="0"/>
    <s v="Savage Dog"/>
    <s v="Jesse V. Johnson"/>
    <s v="Scott Adkins, Juju Chan, Marko Zaror, Vladimir Kulich, Charles Fathy, Matthew Marsden, Keith David, Luke Massy"/>
    <n v="8"/>
    <s v="United States"/>
    <s v="United States"/>
    <n v="1"/>
    <d v="2017-11-01T00:00:00"/>
    <n v="2017"/>
    <x v="5"/>
    <s v="95 min"/>
    <n v="95"/>
    <n v="95"/>
    <n v="20.839202662703723"/>
    <s v=""/>
    <s v="Action &amp; Adventure, Independent Movies"/>
    <s v="Action &amp; Adventure"/>
    <s v="Action &amp; Adventure, Independent Movies"/>
    <n v="2"/>
  </r>
  <r>
    <n v="7951"/>
    <s v="s7951"/>
    <x v="0"/>
    <s v="Saving Zo√´"/>
    <s v="Jeffrey G. Hunt"/>
    <s v="Laura Marano, Vanessa Marano, Christopher Tavarez, Giorgia Whigham, Michael Provost, Nathaniel Buzolic, Ken Jeong, Annie Jacob, Evan Castelloe, Whitney Goin, Jason Davis"/>
    <n v="11"/>
    <s v="United States"/>
    <s v="United States"/>
    <n v="1"/>
    <d v="2020-01-15T00:00:00"/>
    <n v="2019"/>
    <x v="12"/>
    <s v="95 min"/>
    <n v="95"/>
    <n v="95"/>
    <n v="20.839202662703723"/>
    <s v=""/>
    <s v="Dramas"/>
    <s v="Dramas"/>
    <s v="Dramas"/>
    <n v="1"/>
  </r>
  <r>
    <n v="7967"/>
    <s v="s7967"/>
    <x v="0"/>
    <s v="Season of the Witch"/>
    <s v="Dominic Sena"/>
    <s v="Nicolas Cage, Ron Perlman, Christopher Lee, Stephen Campbell Moore, Stephen Graham, Ulrich Thomsen, Claire Foy, Robert Sheehan, Kevin Rees, Andrew Hefler"/>
    <n v="10"/>
    <s v="United States"/>
    <s v="United States"/>
    <n v="1"/>
    <d v="2019-04-26T00:00:00"/>
    <n v="2011"/>
    <x v="2"/>
    <s v="95 min"/>
    <n v="95"/>
    <n v="95"/>
    <n v="20.839202662703723"/>
    <s v=""/>
    <s v="Action &amp; Adventure, Sci-Fi &amp; Fantasy"/>
    <s v="Action &amp; Adventure"/>
    <s v="Action &amp; Adventure, Sci-Fi &amp; Fantasy"/>
    <n v="2"/>
  </r>
  <r>
    <n v="8029"/>
    <s v="s8029"/>
    <x v="0"/>
    <s v="Sister Code"/>
    <s v="Corey Grant"/>
    <s v="Drew Sidora, Eva Marcille, Amber Rose, Marcus T. Paulk, Erica Ash, Essence Atkins, Amin Joseph, Rolonda Watts, Brooklyn McLinn, Don Hale Jr., Duane Martin, Anne-Marie Johnson"/>
    <n v="12"/>
    <s v="United States"/>
    <s v="United States"/>
    <n v="1"/>
    <d v="2016-02-14T00:00:00"/>
    <n v="2015"/>
    <x v="12"/>
    <s v="95 min"/>
    <n v="95"/>
    <n v="95"/>
    <n v="20.839202662703723"/>
    <s v=""/>
    <s v="Comedies, Dramas, Romantic Movies"/>
    <s v="Comedies"/>
    <s v="Comedies, Dramas, Romantic Movies"/>
    <n v="3"/>
  </r>
  <r>
    <n v="8044"/>
    <s v="s8044"/>
    <x v="0"/>
    <s v="Smart People"/>
    <s v="Noam Murro"/>
    <s v="Dennis Quaid, Sarah Jessica Parker, Thomas Haden Church, Ellen Page, Ashton Holmes, Christine Lahti, Camille Mana, David Denman, Don Wadsworth, Robert Haley"/>
    <n v="10"/>
    <s v="United States"/>
    <s v="United States"/>
    <n v="1"/>
    <d v="2019-07-12T00:00:00"/>
    <n v="2008"/>
    <x v="12"/>
    <s v="95 min"/>
    <n v="95"/>
    <n v="95"/>
    <n v="20.839202662703723"/>
    <s v=""/>
    <s v="Comedies, Dramas, Independent Movies"/>
    <s v="Comedies"/>
    <s v="Comedies, Dramas, Independent Movies"/>
    <n v="3"/>
  </r>
  <r>
    <n v="8070"/>
    <s v="s8070"/>
    <x v="0"/>
    <s v="Spitfire: The Plane that Saved the World"/>
    <s v="David Fairhead, Anthony Palmer"/>
    <s v="Charles Dance"/>
    <n v="1"/>
    <s v="United Kingdom"/>
    <s v="United Kingdom"/>
    <n v="1"/>
    <d v="2019-11-01T00:00:00"/>
    <n v="2018"/>
    <x v="1"/>
    <s v="95 min"/>
    <n v="95"/>
    <n v="95"/>
    <n v="20.839202662703723"/>
    <s v=""/>
    <s v="Documentaries"/>
    <s v="Documentaries"/>
    <s v="Documentaries"/>
    <n v="1"/>
  </r>
  <r>
    <n v="8104"/>
    <s v="s8104"/>
    <x v="0"/>
    <s v="Strictly Ballroom"/>
    <s v="Baz Luhrmann"/>
    <s v="Paul Mercurio, Tara Morice, Bill Hunter, Pat Thomson, Gia Carides, Peter Whitford, Barry Otto, John Hannan"/>
    <n v="8"/>
    <s v="Australia"/>
    <s v="Australia, United Kingdom"/>
    <n v="2"/>
    <d v="2020-01-01T00:00:00"/>
    <n v="1992"/>
    <x v="7"/>
    <s v="95 min"/>
    <n v="95"/>
    <n v="95"/>
    <n v="20.839202662703723"/>
    <s v=""/>
    <s v="Classic Movies, Comedies, Romantic Movies"/>
    <s v="Classic Movies"/>
    <s v="Classic Movies, Comedies, Romantic Movies"/>
    <n v="3"/>
  </r>
  <r>
    <n v="8112"/>
    <s v="s8112"/>
    <x v="0"/>
    <s v="Submission"/>
    <s v="J.M. Berrios"/>
    <s v="Scott Pryor, Darrin Dewitt Henson, Eric Roberts, Kevin Sizemore, Lorynn York, John Gray, Sara McMann, Ovince Saint Preux"/>
    <n v="8"/>
    <s v="United States"/>
    <s v="United States"/>
    <n v="1"/>
    <d v="2019-11-11T00:00:00"/>
    <n v="2019"/>
    <x v="5"/>
    <s v="95 min"/>
    <n v="95"/>
    <n v="95"/>
    <n v="20.839202662703723"/>
    <s v=""/>
    <s v="Action &amp; Adventure, Dramas"/>
    <s v="Action &amp; Adventure"/>
    <s v="Action &amp; Adventure, Dramas"/>
    <n v="2"/>
  </r>
  <r>
    <n v="8146"/>
    <s v="s8146"/>
    <x v="0"/>
    <s v="Tahaan"/>
    <s v="Santosh Sivan"/>
    <s v="Purav Bhandare, Anupam Kher, Rahul Bose, Victor Banerjee, Ankush Dubey, Rasika Dugal, Rahul Khanna, Sana Shaikh, Dheirya Sonecha, Fatima Sana Shaikh, Sarika"/>
    <n v="11"/>
    <s v="India"/>
    <s v="India"/>
    <n v="1"/>
    <d v="2018-07-15T00:00:00"/>
    <n v="2008"/>
    <x v="1"/>
    <s v="95 min"/>
    <n v="95"/>
    <n v="95"/>
    <n v="20.839202662703723"/>
    <s v=""/>
    <s v="Dramas, International Movies"/>
    <s v="Dramas"/>
    <s v="Dramas, International Movies"/>
    <n v="2"/>
  </r>
  <r>
    <n v="8198"/>
    <s v="s8198"/>
    <x v="0"/>
    <s v="The Assignment"/>
    <s v="Walter Hill"/>
    <s v="Michelle Rodriguez, Sigourney Weaver, Tony Shalhoub, Anthony LaPaglia, Caitlin Gerard, Brent Langdon, Adrian Hough, Ken Kirzinger, Darryl Quon, Caroline Chan"/>
    <n v="10"/>
    <s v="France"/>
    <s v="France, Canada, United States"/>
    <n v="3"/>
    <d v="2020-03-15T00:00:00"/>
    <n v="2016"/>
    <x v="12"/>
    <s v="95 min"/>
    <n v="95"/>
    <n v="95"/>
    <n v="20.839202662703723"/>
    <s v=""/>
    <s v="Action &amp; Adventure"/>
    <s v="Action &amp; Adventure"/>
    <s v="Action &amp; Adventure"/>
    <n v="1"/>
  </r>
  <r>
    <n v="8212"/>
    <s v="s8212"/>
    <x v="0"/>
    <s v="The Black Room"/>
    <s v="Rolfe Kanefsky"/>
    <s v="Natasha Henstridge, Lukas Hassel, Lin Shaye, Dominique Swain, Augie Duke, Caleb Scott, James Duval, Tiffany Shepis"/>
    <n v="8"/>
    <s v="United States"/>
    <s v="United States"/>
    <n v="1"/>
    <d v="2017-08-07T00:00:00"/>
    <n v="2016"/>
    <x v="5"/>
    <s v="95 min"/>
    <n v="95"/>
    <n v="95"/>
    <n v="20.839202662703723"/>
    <s v=""/>
    <s v="Horror Movies"/>
    <s v="Horror Movies"/>
    <s v="Horror Movies"/>
    <n v="1"/>
  </r>
  <r>
    <n v="8213"/>
    <s v="s8213"/>
    <x v="0"/>
    <s v="The Blackcoat's Daughter"/>
    <s v="Osgood Perkins"/>
    <s v="Emma Roberts, Kiernan Shipka, Lucy Boynton, Lauren Holly, James Remar, Greg Ellwand, Elana Krausz, Heather Tod Mitchell, Peter James Haworth, Emma Holzer"/>
    <n v="10"/>
    <s v="Canada"/>
    <s v="Canada, United States"/>
    <n v="2"/>
    <d v="2019-05-18T00:00:00"/>
    <n v="2015"/>
    <x v="12"/>
    <s v="95 min"/>
    <n v="95"/>
    <n v="95"/>
    <n v="20.839202662703723"/>
    <s v=""/>
    <s v="Horror Movies, Independent Movies, Thrillers"/>
    <s v="Horror Movies"/>
    <s v="Horror Movies, Independent Movies, Thrillers"/>
    <n v="3"/>
  </r>
  <r>
    <n v="8223"/>
    <s v="s8223"/>
    <x v="0"/>
    <s v="The Boy in the Striped Pajamas"/>
    <s v="Mark Herman"/>
    <s v="Asa Butterfield, Vera Farmiga, David Thewlis, Rupert Friend, David Hayman, Jack Scanlon, Amber Beattie, Sheila Hancock, Richard Johnson, Jim Norton"/>
    <n v="10"/>
    <s v="United Kingdom"/>
    <s v="United Kingdom, United States"/>
    <n v="2"/>
    <d v="2019-01-01T00:00:00"/>
    <n v="2008"/>
    <x v="2"/>
    <s v="95 min"/>
    <n v="95"/>
    <n v="95"/>
    <n v="20.839202662703723"/>
    <s v=""/>
    <s v="Dramas, Independent Movies, International Movies"/>
    <s v="Dramas"/>
    <s v="Dramas, Independent Movies, International Movies"/>
    <n v="3"/>
  </r>
  <r>
    <n v="8225"/>
    <s v="s8225"/>
    <x v="0"/>
    <s v="The Brawler"/>
    <s v="Ken Kushner"/>
    <s v="Zach McGowan, Amy Smart, Joe Pantoliano, Burt Young, Tony Darrow, Nick Loeb, Taryn Manning, Jason James Richter"/>
    <n v="8"/>
    <s v="United States"/>
    <s v="United States"/>
    <n v="1"/>
    <d v="2019-05-18T00:00:00"/>
    <n v="2019"/>
    <x v="5"/>
    <s v="95 min"/>
    <n v="95"/>
    <n v="95"/>
    <n v="20.839202662703723"/>
    <s v=""/>
    <s v="Dramas, Independent Movies, Sports Movies"/>
    <s v="Dramas"/>
    <s v="Dramas, Independent Movies, Sports Movies"/>
    <n v="3"/>
  </r>
  <r>
    <n v="8270"/>
    <s v="s8270"/>
    <x v="0"/>
    <s v="The Daughter"/>
    <s v="Simon Stone"/>
    <s v="Geoffrey Rush, Ewen Leslie, Paul Schneider, Miranda Otto, Anna Torv, Odessa Young, Sam Neill"/>
    <n v="7"/>
    <s v="Australia"/>
    <s v="Australia"/>
    <n v="1"/>
    <d v="2017-04-26T00:00:00"/>
    <n v="2015"/>
    <x v="5"/>
    <s v="95 min"/>
    <n v="95"/>
    <n v="95"/>
    <n v="20.839202662703723"/>
    <s v=""/>
    <s v="Dramas"/>
    <s v="Dramas"/>
    <s v="Dramas"/>
    <n v="1"/>
  </r>
  <r>
    <n v="8286"/>
    <s v="s8286"/>
    <x v="0"/>
    <s v="The Dukes of Hazzard: The Beginning"/>
    <s v="Robert Berlinger"/>
    <s v="Randy Wayne, Jonathan Bennett, Joel David Moore, Willie Nelson, April Scott, Harland Williams, Christopher McDonald, Hal Williams, Sherilyn Fenn, Gary Cole"/>
    <n v="10"/>
    <s v="United States"/>
    <s v="United States"/>
    <n v="1"/>
    <d v="2020-01-01T00:00:00"/>
    <n v="2007"/>
    <x v="12"/>
    <s v="95 min"/>
    <n v="95"/>
    <n v="95"/>
    <n v="20.839202662703723"/>
    <s v=""/>
    <s v="Action &amp; Adventure, Comedies"/>
    <s v="Action &amp; Adventure"/>
    <s v="Action &amp; Adventure, Comedies"/>
    <n v="2"/>
  </r>
  <r>
    <n v="8295"/>
    <s v="s8295"/>
    <x v="0"/>
    <s v="The Fear of 13"/>
    <s v="David Sington"/>
    <m/>
    <n v="0"/>
    <s v="United Kingdom"/>
    <s v="United Kingdom"/>
    <n v="1"/>
    <d v="2016-06-01T00:00:00"/>
    <n v="2015"/>
    <x v="5"/>
    <s v="95 min"/>
    <n v="95"/>
    <n v="95"/>
    <n v="20.839202662703723"/>
    <s v=""/>
    <s v="Documentaries, International Movies"/>
    <s v="Documentaries"/>
    <s v="Documentaries, International Movies"/>
    <n v="2"/>
  </r>
  <r>
    <n v="8323"/>
    <s v="s8323"/>
    <x v="0"/>
    <s v="The Golem"/>
    <s v="Doron Paz, Yoav Paz"/>
    <s v="Hani Furstenberg, Ishai Golan, Kirill Cernyakov, Brynie Furstenberg, Lenny Ravitz, Alexey Tritenko, Adi Kvetner, Mariya Khomutova, Veronika Shostak, Konstantin Anikienko"/>
    <n v="10"/>
    <s v="Israel"/>
    <s v="Israel"/>
    <n v="1"/>
    <d v="2019-06-26T00:00:00"/>
    <n v="2018"/>
    <x v="5"/>
    <s v="95 min"/>
    <n v="95"/>
    <n v="95"/>
    <n v="20.839202662703723"/>
    <s v=""/>
    <s v="Horror Movies, Independent Movies, International Movies"/>
    <s v="Horror Movies"/>
    <s v="Horror Movies, Independent Movies, International Movies"/>
    <n v="3"/>
  </r>
  <r>
    <n v="8376"/>
    <s v="s8376"/>
    <x v="0"/>
    <s v="The Keeping Hours"/>
    <s v="Karen Moncrieff"/>
    <s v="Lee Pace, Carrie Coon, Sander Thomas, Amy Smart, Ray Baker, Ana Ortiz, Molly Hagan, Christina Vidal, Anna Diop, Jane Daly, Cliff Chamberlain"/>
    <n v="11"/>
    <s v="United States"/>
    <s v="United States"/>
    <n v="1"/>
    <d v="2018-09-01T00:00:00"/>
    <n v="2017"/>
    <x v="2"/>
    <s v="95 min"/>
    <n v="95"/>
    <n v="95"/>
    <n v="20.839202662703723"/>
    <s v=""/>
    <s v="Dramas, Thrillers"/>
    <s v="Dramas"/>
    <s v="Dramas, Thrillers"/>
    <n v="2"/>
  </r>
  <r>
    <n v="8403"/>
    <s v="s8403"/>
    <x v="0"/>
    <s v="The Longshots"/>
    <s v="Fred Durst"/>
    <s v="Ice Cube, Keke Palmer, Tasha Smith, Jill Marie Jones, Dash Mihok, Matt Craven, Glenn Plummer, Garrett Morris, Miles Chandler, Malcolm Goodwin"/>
    <n v="10"/>
    <s v="United States"/>
    <s v="United States"/>
    <n v="1"/>
    <d v="2019-01-30T00:00:00"/>
    <n v="2008"/>
    <x v="7"/>
    <s v="95 min"/>
    <n v="95"/>
    <n v="95"/>
    <n v="20.839202662703723"/>
    <s v=""/>
    <s v="Comedies, Dramas, Sports Movies"/>
    <s v="Comedies"/>
    <s v="Comedies, Dramas, Sports Movies"/>
    <n v="3"/>
  </r>
  <r>
    <n v="8514"/>
    <s v="s8514"/>
    <x v="0"/>
    <s v="The Spectacular Now"/>
    <s v="James Ponsoldt"/>
    <s v="Miles Teller, Shailene Woodley, Brie Larson, Jennifer Jason Leigh, Mary Elizabeth Winstead, Kyle Chandler, Dayo Okeniyi, Bob Odenkirk, Andre Royo, Masam Holden"/>
    <n v="10"/>
    <s v="United States"/>
    <s v="United States"/>
    <n v="1"/>
    <d v="2018-07-15T00:00:00"/>
    <n v="2013"/>
    <x v="12"/>
    <s v="95 min"/>
    <n v="95"/>
    <n v="95"/>
    <n v="20.839202662703723"/>
    <s v=""/>
    <s v="Dramas, Independent Movies, Romantic Movies"/>
    <s v="Dramas"/>
    <s v="Dramas, Independent Movies, Romantic Movies"/>
    <n v="3"/>
  </r>
  <r>
    <n v="8650"/>
    <s v="s8650"/>
    <x v="0"/>
    <s v="Two Lovers and a Bear"/>
    <s v="Kim Nguyen"/>
    <s v="Dane DeHaan, Tatiana Maslany, Gordon Pinsent, John Ralston"/>
    <n v="4"/>
    <s v="Canada"/>
    <s v="Canada"/>
    <n v="1"/>
    <d v="2017-05-02T00:00:00"/>
    <n v="2016"/>
    <x v="12"/>
    <s v="95 min"/>
    <n v="95"/>
    <n v="95"/>
    <n v="20.839202662703723"/>
    <s v=""/>
    <s v="Dramas, Independent Movies, Romantic Movies"/>
    <s v="Dramas"/>
    <s v="Dramas, Independent Movies, Romantic Movies"/>
    <n v="3"/>
  </r>
  <r>
    <n v="8667"/>
    <s v="s8667"/>
    <x v="0"/>
    <s v="Used Goods"/>
    <s v="Mohamed Hamdy"/>
    <s v="Mohamed Ragab, Ayten Amer, Hassan Abdulfattah"/>
    <n v="3"/>
    <s v="Egypt"/>
    <s v="Egypt"/>
    <n v="1"/>
    <d v="2019-09-01T00:00:00"/>
    <n v="2018"/>
    <x v="1"/>
    <s v="95 min"/>
    <n v="95"/>
    <n v="95"/>
    <n v="20.839202662703723"/>
    <s v=""/>
    <s v="Action &amp; Adventure, Comedies, International Movies"/>
    <s v="Action &amp; Adventure"/>
    <s v="Action &amp; Adventure, Comedies, International Movies"/>
    <n v="3"/>
  </r>
  <r>
    <n v="8712"/>
    <s v="s8712"/>
    <x v="0"/>
    <s v="Weeds on Fire"/>
    <s v="Chi Fat Chan"/>
    <s v="Liu Kai Chi, Lam Yiu-sing, Tony Tsz-Tung Wu, Poon Chan-leung, Sun Li Man, Tam Sin Yin, Sham Ka Ki, Wang Simin, Jan Lamb"/>
    <n v="9"/>
    <s v="Hong Kong"/>
    <s v="Hong Kong"/>
    <n v="1"/>
    <d v="2018-09-27T00:00:00"/>
    <n v="2016"/>
    <x v="5"/>
    <s v="95 min"/>
    <n v="95"/>
    <n v="95"/>
    <n v="20.839202662703723"/>
    <s v=""/>
    <s v="Dramas, Independent Movies, International Movies"/>
    <s v="Dramas"/>
    <s v="Dramas, Independent Movies, International Movies"/>
    <n v="3"/>
  </r>
  <r>
    <n v="39"/>
    <s v="s39"/>
    <x v="0"/>
    <s v="Birth of the Dragon"/>
    <s v="George Nolfi"/>
    <s v="Billy Magnussen, Ron Yuan, Qu Jingjing, Terry Chen, Vanness Wu, Jin Xing, Philip Ng, Xia Yu, Yu Xia"/>
    <n v="9"/>
    <s v="China"/>
    <s v="China, Canada, United States"/>
    <n v="3"/>
    <d v="2021-09-16T00:00:00"/>
    <n v="2017"/>
    <x v="2"/>
    <s v="96 min"/>
    <n v="96"/>
    <n v="96"/>
    <n v="12.709207555869609"/>
    <s v=""/>
    <s v="Action &amp; Adventure, Dramas"/>
    <s v="Action &amp; Adventure"/>
    <s v="Action &amp; Adventure, Dramas"/>
    <n v="2"/>
  </r>
  <r>
    <n v="59"/>
    <s v="s59"/>
    <x v="0"/>
    <s v="Naruto Shipp√ªden the Movie: The Will of Fire"/>
    <s v="Masahiko Murata"/>
    <s v="Junko Takeuchi, Chie Nakamura, Kazuhiko Inoue, Satoshi Hino, Showtaro Morikubo, Kentaro Ito, Ryoka Yuzuki, Kohsuke Toriumi, Nana Mizuki, Shinji Kawada, Yoichi Masukawa, Koichi Tochika, Yukari Tamura"/>
    <n v="13"/>
    <s v="Japan"/>
    <s v="Japan"/>
    <n v="1"/>
    <d v="2021-09-15T00:00:00"/>
    <n v="2009"/>
    <x v="6"/>
    <s v="96 min"/>
    <n v="96"/>
    <n v="96"/>
    <n v="12.709207555869609"/>
    <s v=""/>
    <s v="Action &amp; Adventure, Anime Features, International Movies"/>
    <s v="Action &amp; Adventure"/>
    <s v="Action &amp; Adventure, Anime Features, International Movies"/>
    <n v="3"/>
  </r>
  <r>
    <n v="89"/>
    <s v="s89"/>
    <x v="0"/>
    <s v="Blood Brothers: Malcolm X &amp; Muhammad Ali"/>
    <s v="Marcus Clarke"/>
    <s v="Malcolm X, Muhammad Ali"/>
    <n v="2"/>
    <m/>
    <m/>
    <n v="0"/>
    <d v="2021-09-09T00:00:00"/>
    <n v="2021"/>
    <x v="2"/>
    <s v="96 min"/>
    <n v="96"/>
    <n v="96"/>
    <n v="12.709207555869609"/>
    <s v=""/>
    <s v="Documentaries, Sports Movies"/>
    <s v="Documentaries"/>
    <s v="Documentaries, Sports Movies"/>
    <n v="2"/>
  </r>
  <r>
    <n v="245"/>
    <s v="s245"/>
    <x v="0"/>
    <s v="Gunshot"/>
    <s v="Karim El Shenawy"/>
    <s v="Ahmed El Fishawy, Ruby, Mohamed Mamdouh, Ahmed Malek, Asmaa Abulyazeid, Samy Maghawry, Safaa El-Toukhy, Ahmed Kamal, Arfa Abdel Rassoul, Hana Shiha"/>
    <n v="10"/>
    <m/>
    <m/>
    <n v="0"/>
    <d v="2021-08-20T00:00:00"/>
    <n v="2018"/>
    <x v="1"/>
    <s v="96 min"/>
    <n v="96"/>
    <n v="96"/>
    <n v="12.709207555869609"/>
    <s v=""/>
    <s v="Dramas, International Movies, Thrillers"/>
    <s v="Dramas"/>
    <s v="Dramas, International Movies, Thrillers"/>
    <n v="3"/>
  </r>
  <r>
    <n v="340"/>
    <s v="s340"/>
    <x v="0"/>
    <s v="I missed you: Director's Cut"/>
    <s v="Mag Hsu, Hsu Chih-yen"/>
    <s v="Wu Kang-ren, Eve Ai, Fu Meng-po, Lin Mei-hsiu, 9m88"/>
    <n v="5"/>
    <m/>
    <m/>
    <n v="0"/>
    <d v="2021-08-01T00:00:00"/>
    <n v="2021"/>
    <x v="1"/>
    <s v="96 min"/>
    <n v="96"/>
    <n v="96"/>
    <n v="12.709207555869609"/>
    <s v=""/>
    <s v="Dramas, Independent Movies, International Movies"/>
    <s v="Dramas"/>
    <s v="Dramas, Independent Movies, International Movies"/>
    <n v="3"/>
  </r>
  <r>
    <n v="463"/>
    <s v="s463"/>
    <x v="0"/>
    <s v="This Changes Everything"/>
    <s v="Tom Donahue"/>
    <m/>
    <n v="0"/>
    <s v="United States"/>
    <s v="United States"/>
    <n v="1"/>
    <d v="2021-07-15T00:00:00"/>
    <n v="2019"/>
    <x v="5"/>
    <s v="96 min"/>
    <n v="96"/>
    <n v="96"/>
    <n v="12.709207555869609"/>
    <s v=""/>
    <s v="Documentaries"/>
    <s v="Documentaries"/>
    <s v="Documentaries"/>
    <n v="1"/>
  </r>
  <r>
    <n v="475"/>
    <s v="s475"/>
    <x v="0"/>
    <s v="American Ultra"/>
    <s v="Nima Nourizadeh"/>
    <s v="Jesse Eisenberg, Kristen Stewart, Topher Grace, Connie Britton, Walton Goggins, John Leguizamo, Bill Pullman, Tony Hale, Lavell Crawford, Stuart Greer"/>
    <n v="10"/>
    <s v="United States"/>
    <s v="United States, Switzerland"/>
    <n v="2"/>
    <d v="2021-07-10T00:00:00"/>
    <n v="2015"/>
    <x v="12"/>
    <s v="96 min"/>
    <n v="96"/>
    <n v="96"/>
    <n v="12.709207555869609"/>
    <s v=""/>
    <s v="Action &amp; Adventure, Comedies"/>
    <s v="Action &amp; Adventure"/>
    <s v="Action &amp; Adventure, Comedies"/>
    <n v="2"/>
  </r>
  <r>
    <n v="569"/>
    <s v="s569"/>
    <x v="0"/>
    <s v="Dennis the Menace"/>
    <s v="Nick Castle"/>
    <s v="Walter Matthau, Mason Gamble, Joan Plowright, Christopher Lloyd, Lea Thompson, Robert Stanton, Paul Winfield"/>
    <n v="7"/>
    <s v="United States"/>
    <s v="United States"/>
    <n v="1"/>
    <d v="2021-07-01T00:00:00"/>
    <n v="1993"/>
    <x v="7"/>
    <s v="96 min"/>
    <n v="96"/>
    <n v="96"/>
    <n v="12.709207555869609"/>
    <s v=""/>
    <s v="Children &amp; Family Movies, Comedies"/>
    <s v="Children &amp; Family Movies"/>
    <s v="Children &amp; Family Movies, Comedies"/>
    <n v="2"/>
  </r>
  <r>
    <n v="581"/>
    <s v="s581"/>
    <x v="0"/>
    <s v="Mobile Suit Gundam Hathaway"/>
    <s v="Shuko Murase"/>
    <s v="Kensho Ono, Reina Ueda, Junichi Suwabe"/>
    <n v="3"/>
    <m/>
    <m/>
    <n v="0"/>
    <d v="2021-07-01T00:00:00"/>
    <n v="2021"/>
    <x v="1"/>
    <s v="96 min"/>
    <n v="96"/>
    <n v="96"/>
    <n v="12.709207555869609"/>
    <s v=""/>
    <s v="Action &amp; Adventure, Anime Features, International Movies"/>
    <s v="Action &amp; Adventure"/>
    <s v="Action &amp; Adventure, Anime Features, International Movies"/>
    <n v="3"/>
  </r>
  <r>
    <n v="651"/>
    <s v="s651"/>
    <x v="0"/>
    <s v="O Vendedor de Sonhos"/>
    <s v="Jayme Monjardim"/>
    <s v="C√©sar Troncoso, Dan Stulbach, Thiago Mendon√ßa, Leonardo Medeiros"/>
    <n v="4"/>
    <s v="Brazil"/>
    <s v="Brazil"/>
    <n v="1"/>
    <d v="2021-06-22T00:00:00"/>
    <n v="2016"/>
    <x v="1"/>
    <s v="96 min"/>
    <n v="96"/>
    <n v="96"/>
    <n v="12.709207555869609"/>
    <s v=""/>
    <s v="Dramas, International Movies"/>
    <s v="Dramas"/>
    <s v="Dramas, International Movies"/>
    <n v="2"/>
  </r>
  <r>
    <n v="702"/>
    <s v="s702"/>
    <x v="0"/>
    <s v="Red Snow"/>
    <s v="Marie Clements"/>
    <s v="Asivak Koostachin, Shafin Karim, Mozhdah Jamalzadah, Kane Mahon, Ishaan Vasdev, Samuel Marty, Miika Bryce Whiskeyjack, Tantoo Cardinal"/>
    <n v="8"/>
    <s v="Canada"/>
    <s v="Canada"/>
    <n v="1"/>
    <d v="2021-06-17T00:00:00"/>
    <n v="2019"/>
    <x v="5"/>
    <s v="96 min"/>
    <n v="96"/>
    <n v="96"/>
    <n v="12.709207555869609"/>
    <s v=""/>
    <s v="Dramas"/>
    <s v="Dramas"/>
    <s v="Dramas"/>
    <n v="1"/>
  </r>
  <r>
    <n v="936"/>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n v="12"/>
    <s v="United States"/>
    <s v="United States"/>
    <n v="1"/>
    <d v="2021-05-01T00:00:00"/>
    <n v="2012"/>
    <x v="7"/>
    <s v="96 min"/>
    <n v="96"/>
    <n v="96"/>
    <n v="12.709207555869609"/>
    <s v=""/>
    <s v="Children &amp; Family Movies, Comedies"/>
    <s v="Children &amp; Family Movies"/>
    <s v="Children &amp; Family Movies, Comedies"/>
    <n v="2"/>
  </r>
  <r>
    <n v="1030"/>
    <s v="s1030"/>
    <x v="0"/>
    <s v="Doctor Bello"/>
    <s v="Tony Abulu"/>
    <s v="Isaiah Washington, Vivica A. Fox, Jimmy Jean-Louis, Genevieve Nnaji, Stephanie Okereke, Justus Esiri, Ebbe Bassey, Jon Freda, Evan Brinkman"/>
    <n v="9"/>
    <s v="United States"/>
    <s v="United States"/>
    <n v="1"/>
    <d v="2021-04-16T00:00:00"/>
    <n v="2013"/>
    <x v="5"/>
    <s v="96 min"/>
    <n v="96"/>
    <n v="96"/>
    <n v="12.709207555869609"/>
    <s v=""/>
    <s v="Dramas, International Movies"/>
    <s v="Dramas"/>
    <s v="Dramas, International Movies"/>
    <n v="2"/>
  </r>
  <r>
    <n v="1042"/>
    <s v="s1042"/>
    <x v="0"/>
    <s v="GANTZ:O"/>
    <s v="Keiichi Sato, Yasushi Kawamura"/>
    <s v="Daisuke Ono, M„ÉªA„ÉªO, Tomohiro Kaku, Saori Hayami, Shuichi Ikeda, Kendo Kobayashi, Razor Ramon RG, Razor Ramon HG, Masane Tsukayama, Masaya Onosaka, Kenjiro Tsuda, Teruaki Ogawa, Hisanori Yoshida, Yuki Kaji"/>
    <n v="14"/>
    <s v="Japan"/>
    <s v="Japan"/>
    <n v="1"/>
    <d v="2021-04-15T00:00:00"/>
    <n v="2016"/>
    <x v="5"/>
    <s v="96 min"/>
    <n v="96"/>
    <n v="96"/>
    <n v="12.709207555869609"/>
    <s v=""/>
    <s v="Action &amp; Adventure, Anime Features, Horror Movies"/>
    <s v="Action &amp; Adventure"/>
    <s v="Action &amp; Adventure, Anime Features, Horror Movies"/>
    <n v="3"/>
  </r>
  <r>
    <n v="1122"/>
    <s v="s1122"/>
    <x v="0"/>
    <s v="Legally Blonde"/>
    <s v="Robert Luketic"/>
    <s v="Reese Witherspoon, Luke Wilson, Selma Blair, Matthew Davis, Victor Garber, Jennifer Coolidge"/>
    <n v="6"/>
    <s v="United States"/>
    <s v="United States"/>
    <n v="1"/>
    <d v="2021-04-01T00:00:00"/>
    <n v="2001"/>
    <x v="2"/>
    <s v="96 min"/>
    <n v="96"/>
    <n v="96"/>
    <n v="12.709207555869609"/>
    <s v=""/>
    <s v="Comedies, Romantic Movies"/>
    <s v="Comedies"/>
    <s v="Comedies, Romantic Movies"/>
    <n v="2"/>
  </r>
  <r>
    <n v="1138"/>
    <s v="s1138"/>
    <x v="0"/>
    <s v="The Knight and the Princess"/>
    <s v="Bashir El Deek"/>
    <s v="Sedky Sakhr, Hashem El Garhy, Shahira Kamal, Aiemzy, Hani R. Eskander, Saif Abu-Kandil"/>
    <n v="6"/>
    <s v="Egypt"/>
    <s v="Egypt, Saudi Arabia"/>
    <n v="2"/>
    <d v="2021-04-01T00:00:00"/>
    <n v="2019"/>
    <x v="6"/>
    <s v="96 min"/>
    <n v="96"/>
    <n v="96"/>
    <n v="12.709207555869609"/>
    <s v=""/>
    <s v="Action &amp; Adventure, International Movies, Music &amp; Musicals"/>
    <s v="Action &amp; Adventure"/>
    <s v="Action &amp; Adventure, International Movies, Music &amp; Musicals"/>
    <n v="3"/>
  </r>
  <r>
    <n v="1250"/>
    <s v="s1250"/>
    <x v="0"/>
    <s v="Blanche Gardin: The All-Nighter"/>
    <s v="Xavier Maingon, Marc-Antoine H√©lard"/>
    <s v="Blanche Gardin"/>
    <n v="1"/>
    <m/>
    <m/>
    <n v="0"/>
    <d v="2021-03-01T00:00:00"/>
    <n v="2021"/>
    <x v="5"/>
    <s v="96 min"/>
    <n v="96"/>
    <n v="96"/>
    <n v="12.709207555869609"/>
    <s v=""/>
    <s v="Stand-Up Comedy"/>
    <s v="Stand-Up Comedy"/>
    <s v="Stand-Up Comedy"/>
    <n v="1"/>
  </r>
  <r>
    <n v="1411"/>
    <s v="s1411"/>
    <x v="0"/>
    <s v="Tribhanga - Tedhi Medhi Crazy"/>
    <s v="Renuka Shahane"/>
    <s v="Kajol, Tanvi Azmi, Mithila Palkar, Kunaal Roy Kapur, Vaibhav Tatwawaadi, Kanwaljeet Singh, Manav Gohil, Shweta Mehendale"/>
    <n v="8"/>
    <s v="India"/>
    <s v="India"/>
    <n v="1"/>
    <d v="2021-01-15T00:00:00"/>
    <n v="2021"/>
    <x v="5"/>
    <s v="96 min"/>
    <n v="96"/>
    <n v="96"/>
    <n v="12.709207555869609"/>
    <s v=""/>
    <s v="Dramas, International Movies"/>
    <s v="Dramas"/>
    <s v="Dramas, International Movies"/>
    <n v="2"/>
  </r>
  <r>
    <n v="1454"/>
    <s v="s1454"/>
    <x v="0"/>
    <s v="Good Burger"/>
    <s v="Brian Robbins"/>
    <s v="Kenan Thompson, Kel Mitchell, Abe Vigoda, Dan Schneider, Shar Jackson, Jan Schweiterman, Linda Cardellini, Sinbad, Ron Lester, Josh Server, Ginny Schreiber"/>
    <n v="11"/>
    <s v="United States"/>
    <s v="United States"/>
    <n v="1"/>
    <d v="2021-01-01T00:00:00"/>
    <n v="1997"/>
    <x v="7"/>
    <s v="96 min"/>
    <n v="96"/>
    <n v="96"/>
    <n v="12.709207555869609"/>
    <s v=""/>
    <s v="Children &amp; Family Movies, Comedies"/>
    <s v="Children &amp; Family Movies"/>
    <s v="Children &amp; Family Movies, Comedies"/>
    <n v="2"/>
  </r>
  <r>
    <n v="1455"/>
    <s v="s1455"/>
    <x v="0"/>
    <s v="Good Hair"/>
    <s v="Jeff Stilson"/>
    <s v="Chris Rock, Nia Long, Maya Angelou, Ice-T, Eve, Meagan Good, Al Sharpton, KRS-One, Raven-Symon√©"/>
    <n v="9"/>
    <s v="United States"/>
    <s v="United States"/>
    <n v="1"/>
    <d v="2021-01-01T00:00:00"/>
    <n v="2009"/>
    <x v="2"/>
    <s v="96 min"/>
    <n v="96"/>
    <n v="96"/>
    <n v="12.709207555869609"/>
    <s v=""/>
    <s v="Documentaries"/>
    <s v="Documentaries"/>
    <s v="Documentaries"/>
    <n v="1"/>
  </r>
  <r>
    <n v="1459"/>
    <s v="s1459"/>
    <x v="0"/>
    <s v="London Heist"/>
    <s v="Mark McQueen"/>
    <s v="Craig Fairbrass, James Cosmo, Mem Ferda, Nick Moran, Steven Berkoff, Nathalie Cox, Roland Manookian, Eddie Webber, Tony Denham, Katie Clarkson-Hill"/>
    <n v="10"/>
    <s v="United Kingdom"/>
    <s v="United Kingdom"/>
    <n v="1"/>
    <d v="2021-01-01T00:00:00"/>
    <n v="2017"/>
    <x v="12"/>
    <s v="96 min"/>
    <n v="96"/>
    <n v="96"/>
    <n v="12.709207555869609"/>
    <s v=""/>
    <s v="Action &amp; Adventure"/>
    <s v="Action &amp; Adventure"/>
    <s v="Action &amp; Adventure"/>
    <n v="1"/>
  </r>
  <r>
    <n v="1512"/>
    <s v="s1512"/>
    <x v="0"/>
    <s v="Mohamed Hussein"/>
    <s v="Muhammad Ali"/>
    <s v="Mohamed Saad, Samir Sabri, Mai Selim, Dina Mohsen, Bayoumi Fouad, Mohammed Tharwat, Feryal Youssef, Nabil Issa, Ahmed Seyam, Hassan Abdulfattah, Hamdi Al Wazir, Mohamed Shahin"/>
    <n v="12"/>
    <s v="Egypt"/>
    <s v="Egypt"/>
    <n v="1"/>
    <d v="2020-12-20T00:00:00"/>
    <n v="2019"/>
    <x v="1"/>
    <s v="96 min"/>
    <n v="96"/>
    <n v="96"/>
    <n v="12.709207555869609"/>
    <s v=""/>
    <s v="Comedies, International Movies"/>
    <s v="Comedies"/>
    <s v="Comedies, International Movies"/>
    <n v="2"/>
  </r>
  <r>
    <n v="1600"/>
    <s v="s1600"/>
    <x v="0"/>
    <s v="Break"/>
    <s v="Marc Fouchard"/>
    <s v="Sabrina Ouazani, K√©vin Mischel, Hassam Ghancy, Slimane, Maxime Pambet, Camille Japy, Christophe Reymond"/>
    <n v="7"/>
    <s v="France"/>
    <s v="France, Belgium"/>
    <n v="2"/>
    <d v="2020-12-03T00:00:00"/>
    <n v="2018"/>
    <x v="5"/>
    <s v="96 min"/>
    <n v="96"/>
    <n v="96"/>
    <n v="12.709207555869609"/>
    <s v=""/>
    <s v="Comedies, Dramas, International Movies"/>
    <s v="Comedies"/>
    <s v="Comedies, Dramas, International Movies"/>
    <n v="3"/>
  </r>
  <r>
    <n v="1737"/>
    <s v="s1737"/>
    <x v="0"/>
    <s v="Operation Christmas Drop"/>
    <s v="Martin Wood"/>
    <s v="Kat Graham, Alexander Ludwig, Virginia Madsen, Janet Kidder, Jeff Joseph, Bethany Brown, Trezzo Mahoro, Rohan Campbell, Aliza Vellani, Aaron Douglas, Xavier de Guzman, Bruce Best"/>
    <n v="12"/>
    <s v="United States"/>
    <s v="United States"/>
    <n v="1"/>
    <d v="2020-11-05T00:00:00"/>
    <n v="2020"/>
    <x v="4"/>
    <s v="96 min"/>
    <n v="96"/>
    <n v="96"/>
    <n v="12.709207555869609"/>
    <s v=""/>
    <s v="Children &amp; Family Movies, Comedies, Romantic Movies"/>
    <s v="Children &amp; Family Movies"/>
    <s v="Children &amp; Family Movies, Comedies, Romantic Movies"/>
    <n v="3"/>
  </r>
  <r>
    <n v="1745"/>
    <s v="s1745"/>
    <x v="0"/>
    <s v="The Beginning of Life"/>
    <s v="Estela Renner"/>
    <m/>
    <n v="0"/>
    <m/>
    <m/>
    <n v="0"/>
    <d v="2020-11-03T00:00:00"/>
    <n v="2016"/>
    <x v="6"/>
    <s v="96 min"/>
    <n v="96"/>
    <n v="96"/>
    <n v="12.709207555869609"/>
    <s v=""/>
    <s v="Documentaries, International Movies"/>
    <s v="Documentaries"/>
    <s v="Documentaries, International Movies"/>
    <n v="2"/>
  </r>
  <r>
    <n v="1821"/>
    <s v="s1821"/>
    <x v="0"/>
    <s v="Heritages"/>
    <s v="Philippe Aractingi"/>
    <s v="Philippe Aractingi, Diane Aractingi"/>
    <n v="2"/>
    <s v="Lebanon"/>
    <s v="Lebanon, United Arab Emirates, France, Switzerland, Germany"/>
    <n v="5"/>
    <d v="2020-10-19T00:00:00"/>
    <n v="2014"/>
    <x v="1"/>
    <s v="96 min"/>
    <n v="96"/>
    <n v="96"/>
    <n v="12.709207555869609"/>
    <s v=""/>
    <s v="Documentaries, International Movies"/>
    <s v="Documentaries"/>
    <s v="Documentaries, International Movies"/>
    <n v="2"/>
  </r>
  <r>
    <n v="1882"/>
    <s v="s1882"/>
    <x v="0"/>
    <s v="American Pie 9: Girls' Rules"/>
    <s v="Mike Elliott"/>
    <s v="Madison Pettis, Lizze Broadway, Piper Curda, Natasha Behnam, Darren Barnet, Sara Rue, Zachary Gordon, Camaron Engels, Christian Valderrama, Zayne Emory"/>
    <n v="10"/>
    <s v="United States"/>
    <s v="United States"/>
    <n v="1"/>
    <d v="2020-10-06T00:00:00"/>
    <n v="2020"/>
    <x v="12"/>
    <s v="96 min"/>
    <n v="96"/>
    <n v="96"/>
    <n v="12.709207555869609"/>
    <s v=""/>
    <s v="Comedies"/>
    <s v="Comedies"/>
    <s v="Comedies"/>
    <n v="1"/>
  </r>
  <r>
    <n v="1985"/>
    <s v="s1985"/>
    <x v="0"/>
    <s v="GIMS: On the Record"/>
    <s v="Florent Bodin"/>
    <s v="Ma√Ætre Gims"/>
    <n v="1"/>
    <s v="France"/>
    <s v="France"/>
    <n v="1"/>
    <d v="2020-09-17T00:00:00"/>
    <n v="2020"/>
    <x v="5"/>
    <s v="96 min"/>
    <n v="96"/>
    <n v="96"/>
    <n v="12.709207555869609"/>
    <s v=""/>
    <s v="Documentaries, International Movies, Music &amp; Musicals"/>
    <s v="Documentaries"/>
    <s v="Documentaries, International Movies, Music &amp; Musicals"/>
    <n v="3"/>
  </r>
  <r>
    <n v="2020"/>
    <s v="s2020"/>
    <x v="0"/>
    <s v="Cycle"/>
    <s v="Prakash Kunte"/>
    <s v="Hrishikesh Joshi, Bhalchandra Kadam, Priyadarshan Jadhav, Deepti Lele, Manoj Kolhatkar, Maithili Patwardhan"/>
    <n v="6"/>
    <s v="India"/>
    <s v="India"/>
    <n v="1"/>
    <d v="2020-09-10T00:00:00"/>
    <n v="2018"/>
    <x v="6"/>
    <s v="96 min"/>
    <n v="96"/>
    <n v="96"/>
    <n v="12.709207555869609"/>
    <s v=""/>
    <s v="Comedies, Dramas, International Movies"/>
    <s v="Comedies"/>
    <s v="Comedies, Dramas, International Movies"/>
    <n v="3"/>
  </r>
  <r>
    <n v="2032"/>
    <s v="s2032"/>
    <x v="0"/>
    <s v="Cuties"/>
    <s v="Ma√Ømouna Doucour√©"/>
    <s v="Fathia Youssouf, M√©dina El Aidi-Azouni, Esther Gohourou, Ilanah Cami-Goursolas, Myriam Hamma, Ma√Ømouna Gueye, Mbissine Th√©r√®se Diop, Demba Diaw, Mamadou Samak√©"/>
    <n v="9"/>
    <s v="France"/>
    <s v="France"/>
    <n v="1"/>
    <d v="2020-09-09T00:00:00"/>
    <n v="2020"/>
    <x v="5"/>
    <s v="96 min"/>
    <n v="96"/>
    <n v="96"/>
    <n v="12.709207555869609"/>
    <s v=""/>
    <s v="Dramas, International Movies"/>
    <s v="Dramas"/>
    <s v="Dramas, International Movies"/>
    <n v="2"/>
  </r>
  <r>
    <n v="2060"/>
    <s v="s2060"/>
    <x v="0"/>
    <s v="Adrift"/>
    <s v="Baltasar Korm√°kur"/>
    <s v="Shailene Woodley, Sam Claflin, Jeffrey Thomas, Elizabeth Hawthorne"/>
    <n v="4"/>
    <s v="Hong Kong"/>
    <s v="Hong Kong, Iceland, United States"/>
    <n v="3"/>
    <d v="2020-09-01T00:00:00"/>
    <n v="2018"/>
    <x v="2"/>
    <s v="96 min"/>
    <n v="96"/>
    <n v="96"/>
    <n v="12.709207555869609"/>
    <s v=""/>
    <s v="Action &amp; Adventure, Dramas, Romantic Movies"/>
    <s v="Action &amp; Adventure"/>
    <s v="Action &amp; Adventure, Dramas, Romantic Movies"/>
    <n v="3"/>
  </r>
  <r>
    <n v="2258"/>
    <s v="s2258"/>
    <x v="0"/>
    <s v="Mucho Mucho Amor: The Legend of Walter Mercado"/>
    <s v="Cristina Costantini, Kareem Tabsch"/>
    <s v="Walter Mercado"/>
    <n v="1"/>
    <s v="United States"/>
    <s v="United States"/>
    <n v="1"/>
    <d v="2020-07-08T00:00:00"/>
    <n v="2020"/>
    <x v="1"/>
    <s v="96 min"/>
    <n v="96"/>
    <n v="96"/>
    <n v="12.709207555869609"/>
    <s v=""/>
    <s v="Documentaries, LGBTQ Movies"/>
    <s v="Documentaries"/>
    <s v="Documentaries, LGBTQ Movies"/>
    <n v="2"/>
  </r>
  <r>
    <n v="2292"/>
    <s v="s2292"/>
    <x v="0"/>
    <s v="What the Fish"/>
    <s v="Gurmmeet Singh"/>
    <s v="Dimple Kapadia, Vishal Sharma, Sumit Suri, Anand Tiwari, Deepti Pujari, Manu Rishi Chadha, Geetika Tyagi, Manjot Singh, Sabina Sheema"/>
    <n v="9"/>
    <s v="India"/>
    <s v="India"/>
    <n v="1"/>
    <d v="2020-07-05T00:00:00"/>
    <n v="2013"/>
    <x v="1"/>
    <s v="96 min"/>
    <n v="96"/>
    <n v="96"/>
    <n v="12.709207555869609"/>
    <s v=""/>
    <s v="Comedies, International Movies"/>
    <s v="Comedies"/>
    <s v="Comedies, International Movies"/>
    <n v="2"/>
  </r>
  <r>
    <n v="2317"/>
    <s v="s2317"/>
    <x v="0"/>
    <s v="The Silence of Others"/>
    <s v="Almudena Carracedo, Robert Bahar"/>
    <m/>
    <n v="0"/>
    <s v="Spain"/>
    <s v="Spain, France, Canada, United States"/>
    <n v="4"/>
    <d v="2020-07-01T00:00:00"/>
    <n v="2019"/>
    <x v="1"/>
    <s v="96 min"/>
    <n v="96"/>
    <n v="96"/>
    <n v="12.709207555869609"/>
    <s v=""/>
    <s v="Documentaries, International Movies"/>
    <s v="Documentaries"/>
    <s v="Documentaries, International Movies"/>
    <n v="2"/>
  </r>
  <r>
    <n v="2399"/>
    <s v="s2399"/>
    <x v="0"/>
    <s v="Okko's Inn"/>
    <s v="Kitaro Kosaka"/>
    <s v="Seiran Kobayashi, Nana Mizuki, Satsumi Matsuda, Rina Endo, Etsuko Kozakura, Yoko Asagami, Teiyu Ichiryusai, Masaki Terasoma, Hirohide Yakumaru, Anju Suzuki, Osamu Shitara, Mikako Komatsu, Horan Chiaki, Koichi Yamadera, Fumiko Orikasa"/>
    <n v="15"/>
    <s v="Japan"/>
    <s v="Japan"/>
    <n v="1"/>
    <d v="2020-06-12T00:00:00"/>
    <n v="2018"/>
    <x v="7"/>
    <s v="96 min"/>
    <n v="96"/>
    <n v="96"/>
    <n v="12.709207555869609"/>
    <s v=""/>
    <s v="Anime Features, Children &amp; Family Movies"/>
    <s v="Anime Features"/>
    <s v="Anime Features, Children &amp; Family Movies"/>
    <n v="2"/>
  </r>
  <r>
    <n v="2426"/>
    <s v="s2426"/>
    <x v="0"/>
    <s v="The Light of My Eyes"/>
    <m/>
    <m/>
    <n v="0"/>
    <m/>
    <m/>
    <n v="0"/>
    <d v="2020-06-05T00:00:00"/>
    <n v="2010"/>
    <x v="5"/>
    <s v="96 min"/>
    <n v="96"/>
    <n v="96"/>
    <n v="12.709207555869609"/>
    <s v=""/>
    <s v="Dramas, International Movies, Romantic Movies"/>
    <s v="Dramas"/>
    <s v="Dramas, International Movies, Romantic Movies"/>
    <n v="3"/>
  </r>
  <r>
    <n v="2504"/>
    <s v="s2504"/>
    <x v="0"/>
    <s v="Game Over"/>
    <s v="Ahmed Al-Badry"/>
    <s v="Yousra, Mai Ezz El-Din, Ezzat Abou Aouf, Mohamed Nour"/>
    <n v="4"/>
    <s v="Egypt"/>
    <s v="Egypt"/>
    <n v="1"/>
    <d v="2020-05-19T00:00:00"/>
    <n v="2012"/>
    <x v="1"/>
    <s v="96 min"/>
    <n v="96"/>
    <n v="96"/>
    <n v="12.709207555869609"/>
    <s v=""/>
    <s v="Comedies, International Movies, Romantic Movies"/>
    <s v="Comedies"/>
    <s v="Comedies, International Movies, Romantic Movies"/>
    <n v="3"/>
  </r>
  <r>
    <n v="2625"/>
    <s v="s2625"/>
    <x v="0"/>
    <s v="5Gang"/>
    <s v="Matei Dima"/>
    <s v="Andrei Selaru, Dorian Popa, Julia Marcan, Ana Radu, Cosmin Nedelcu, Diana Condurache, Andrei Gavril, Luca Bogdan"/>
    <n v="8"/>
    <s v="Romania"/>
    <s v="Romania"/>
    <n v="1"/>
    <d v="2020-04-27T00:00:00"/>
    <n v="2019"/>
    <x v="1"/>
    <s v="96 min"/>
    <n v="96"/>
    <n v="96"/>
    <n v="12.709207555869609"/>
    <s v=""/>
    <s v="Comedies, International Movies"/>
    <s v="Comedies"/>
    <s v="Comedies, International Movies"/>
    <n v="2"/>
  </r>
  <r>
    <n v="2701"/>
    <s v="s2701"/>
    <x v="0"/>
    <s v="Born Beautiful"/>
    <s v="Perci Intalan"/>
    <s v="Martin del Rosario, Lou Veloso, Chai Fonacier, Kiko Matos, Akihiro Blanco, Paolo Ballesteros"/>
    <n v="6"/>
    <s v="Philippines"/>
    <s v="Philippines"/>
    <n v="1"/>
    <d v="2020-04-08T00:00:00"/>
    <n v="2019"/>
    <x v="5"/>
    <s v="96 min"/>
    <n v="96"/>
    <n v="96"/>
    <n v="12.709207555869609"/>
    <s v=""/>
    <s v="Comedies, Dramas, International Movies"/>
    <s v="Comedies"/>
    <s v="Comedies, Dramas, International Movies"/>
    <n v="3"/>
  </r>
  <r>
    <n v="2906"/>
    <s v="s2906"/>
    <x v="0"/>
    <s v="MR. RIGHT"/>
    <s v="Paco Cabezas"/>
    <s v="Sam Rockwell, Anna Kendrick, Tim Roth, James Ransone, Anson Mount, Michael Eklund, RZA, Katie Nehra"/>
    <n v="8"/>
    <s v="United States"/>
    <s v="United States"/>
    <n v="1"/>
    <d v="2020-02-16T00:00:00"/>
    <n v="2015"/>
    <x v="12"/>
    <s v="96 min"/>
    <n v="96"/>
    <n v="96"/>
    <n v="12.709207555869609"/>
    <s v=""/>
    <s v="Action &amp; Adventure, Comedies, Romantic Movies"/>
    <s v="Action &amp; Adventure"/>
    <s v="Action &amp; Adventure, Comedies, Romantic Movies"/>
    <n v="3"/>
  </r>
  <r>
    <n v="2931"/>
    <s v="s2931"/>
    <x v="0"/>
    <s v="Love for Sale 2"/>
    <s v="Andibachtiar Yusuf"/>
    <s v="Della Dartyan, Adipati Dolken, Ratna Riantiarno, Ariyo Wahab, Bastian Steel, Gading Marten, Putri Ayudya, Taskya Namya, Egi Fedly, Yayu Unru, Abdurrahman Arif"/>
    <n v="11"/>
    <s v="Indonesia"/>
    <s v="Indonesia"/>
    <n v="1"/>
    <d v="2020-02-10T00:00:00"/>
    <n v="2019"/>
    <x v="1"/>
    <s v="96 min"/>
    <n v="96"/>
    <n v="96"/>
    <n v="12.709207555869609"/>
    <s v=""/>
    <s v="Dramas, International Movies, Romantic Movies"/>
    <s v="Dramas"/>
    <s v="Dramas, International Movies, Romantic Movies"/>
    <n v="3"/>
  </r>
  <r>
    <n v="3100"/>
    <s v="s3100"/>
    <x v="0"/>
    <s v="Grand-Daddy Day Care"/>
    <s v="Ron Oliver"/>
    <s v="Danny Trejo, Reno Wilson, Margaret Avery, Barry Bostwick, Julia Duffy, Anthony Gonzalez, Linda Gray, James Hong, Hal Linden, Alec Mapa"/>
    <n v="10"/>
    <s v="United States"/>
    <s v="United States"/>
    <n v="1"/>
    <d v="2019-12-25T00:00:00"/>
    <n v="2019"/>
    <x v="2"/>
    <s v="96 min"/>
    <n v="96"/>
    <n v="96"/>
    <n v="12.709207555869609"/>
    <s v=""/>
    <s v="Children &amp; Family Movies, Comedies"/>
    <s v="Children &amp; Family Movies"/>
    <s v="Children &amp; Family Movies, Comedies"/>
    <n v="2"/>
  </r>
  <r>
    <n v="3410"/>
    <s v="s3410"/>
    <x v="0"/>
    <s v="The Laundromat"/>
    <s v="Steven Soderbergh"/>
    <s v="Meryl Streep, Gary Oldman, Antonio Banderas, Sharon Stone, James Cromwell, Jeffrey Wright, Melissa Rauch, Jeff Michalski, Jane Morris, Robert Patrick, David Schwimmer"/>
    <n v="11"/>
    <s v="United States"/>
    <s v="United States"/>
    <n v="1"/>
    <d v="2019-10-18T00:00:00"/>
    <n v="2019"/>
    <x v="12"/>
    <s v="96 min"/>
    <n v="96"/>
    <n v="96"/>
    <n v="12.709207555869609"/>
    <s v=""/>
    <s v="Comedies, Dramas"/>
    <s v="Comedies"/>
    <s v="Comedies, Dramas"/>
    <n v="2"/>
  </r>
  <r>
    <n v="3426"/>
    <s v="s3426"/>
    <x v="0"/>
    <s v="Street Flow"/>
    <s v="Le√Øla Sy, Kery James"/>
    <s v="Kery James, Jammeh Diangana, Chlo√© Jouannet, Bakary Diombera"/>
    <n v="4"/>
    <s v="France"/>
    <s v="France"/>
    <n v="1"/>
    <d v="2019-10-13T00:00:00"/>
    <n v="2019"/>
    <x v="5"/>
    <s v="96 min"/>
    <n v="96"/>
    <n v="96"/>
    <n v="12.709207555869609"/>
    <s v=""/>
    <s v="Dramas, International Movies"/>
    <s v="Dramas"/>
    <s v="Dramas, International Movies"/>
    <n v="2"/>
  </r>
  <r>
    <n v="3530"/>
    <s v="s3530"/>
    <x v="0"/>
    <s v="Evelyn"/>
    <s v="Orlando von Einsiedel"/>
    <m/>
    <n v="0"/>
    <s v="United Kingdom"/>
    <s v="United Kingdom"/>
    <n v="1"/>
    <d v="2019-09-10T00:00:00"/>
    <n v="2019"/>
    <x v="5"/>
    <s v="96 min"/>
    <n v="96"/>
    <n v="96"/>
    <n v="12.709207555869609"/>
    <s v=""/>
    <s v="Documentaries, International Movies"/>
    <s v="Documentaries"/>
    <s v="Documentaries, International Movies"/>
    <n v="2"/>
  </r>
  <r>
    <n v="3718"/>
    <s v="s3718"/>
    <x v="0"/>
    <s v="Triple Threat"/>
    <s v="Jesse V. Johnson, Jesse Johnson"/>
    <s v="Tony Jaa, Iko Uwais, Tiger Chen, Scott Adkins, Celina Jade, Michael Bisping, Michael Jai White, JeeJa Yanin, Dominiquie Vandenberg"/>
    <n v="9"/>
    <s v="Thailand"/>
    <s v="Thailand, China, United States"/>
    <n v="3"/>
    <d v="2019-06-22T00:00:00"/>
    <n v="2019"/>
    <x v="12"/>
    <s v="96 min"/>
    <n v="96"/>
    <n v="96"/>
    <n v="12.709207555869609"/>
    <s v=""/>
    <s v="Action &amp; Adventure, International Movies"/>
    <s v="Action &amp; Adventure"/>
    <s v="Action &amp; Adventure, International Movies"/>
    <n v="2"/>
  </r>
  <r>
    <n v="3820"/>
    <s v="s3820"/>
    <x v="0"/>
    <s v="Jonaki"/>
    <s v="Aditya Vikram Sengupta"/>
    <s v="Lolita Chatterjee, Sumanto Chattopadhyay, Ratnabali Bhattacharjee, Jim Sarbh, Indrajit Sinha, Sandershika Tamang, Arunima Sinha, Satya Priya Chakraborty, Christel Das, Burjor Patel"/>
    <n v="10"/>
    <s v="India"/>
    <s v="India"/>
    <n v="1"/>
    <d v="2019-05-16T00:00:00"/>
    <n v="2018"/>
    <x v="5"/>
    <s v="96 min"/>
    <n v="96"/>
    <n v="96"/>
    <n v="12.709207555869609"/>
    <s v=""/>
    <s v="Dramas, Independent Movies, International Movies"/>
    <s v="Dramas"/>
    <s v="Dramas, Independent Movies, International Movies"/>
    <n v="3"/>
  </r>
  <r>
    <n v="4095"/>
    <s v="s4095"/>
    <x v="0"/>
    <s v="Genius"/>
    <s v="Suseenthiran"/>
    <s v="Roshan, Priyaa Lal, Aadukalam Naren, Singam Puli, Meera Krishnan, Jayaprakash"/>
    <n v="6"/>
    <s v="India"/>
    <s v="India"/>
    <n v="1"/>
    <d v="2019-02-17T00:00:00"/>
    <n v="2018"/>
    <x v="1"/>
    <s v="96 min"/>
    <n v="96"/>
    <n v="96"/>
    <n v="12.709207555869609"/>
    <s v=""/>
    <s v="Dramas, Independent Movies, International Movies"/>
    <s v="Dramas"/>
    <s v="Dramas, Independent Movies, International Movies"/>
    <n v="3"/>
  </r>
  <r>
    <n v="4100"/>
    <s v="s4100"/>
    <x v="0"/>
    <s v="Behind the Curve"/>
    <s v="Daniel J. Clark"/>
    <m/>
    <n v="0"/>
    <s v="United States"/>
    <s v="United States"/>
    <n v="1"/>
    <d v="2019-02-15T00:00:00"/>
    <n v="2018"/>
    <x v="1"/>
    <s v="96 min"/>
    <n v="96"/>
    <n v="96"/>
    <n v="12.709207555869609"/>
    <s v=""/>
    <s v="Documentaries"/>
    <s v="Documentaries"/>
    <s v="Documentaries"/>
    <n v="1"/>
  </r>
  <r>
    <n v="4174"/>
    <s v="s4174"/>
    <x v="0"/>
    <s v="Just Love"/>
    <s v="Andy Caballero, Diego Corsini"/>
    <s v="Franco Masini, Yamila Saud, Victorio D'Alessandro, Andrea Frigerio, Gerardo Romano, Bautista Lena, Josefina Ram√≠rez, Noel Schajris, Diana Hern√°ndez, Daniela Aita"/>
    <n v="10"/>
    <s v="Argentina"/>
    <s v="Argentina"/>
    <n v="1"/>
    <d v="2019-01-24T00:00:00"/>
    <n v="2018"/>
    <x v="5"/>
    <s v="96 min"/>
    <n v="96"/>
    <n v="96"/>
    <n v="12.709207555869609"/>
    <s v=""/>
    <s v="Dramas, International Movies, Music &amp; Musicals"/>
    <s v="Dramas"/>
    <s v="Dramas, International Movies, Music &amp; Musicals"/>
    <n v="3"/>
  </r>
  <r>
    <n v="4178"/>
    <s v="s4178"/>
    <x v="0"/>
    <s v="IO"/>
    <s v="Jonathan Helpert"/>
    <s v="Margaret Qualley, Anthony Mackie, Danny Huston"/>
    <n v="3"/>
    <s v="United States"/>
    <s v="United States"/>
    <n v="1"/>
    <d v="2019-01-18T00:00:00"/>
    <n v="2019"/>
    <x v="1"/>
    <s v="96 min"/>
    <n v="96"/>
    <n v="96"/>
    <n v="12.709207555869609"/>
    <s v=""/>
    <s v="Dramas, Sci-Fi &amp; Fantasy"/>
    <s v="Dramas"/>
    <s v="Dramas, Sci-Fi &amp; Fantasy"/>
    <n v="2"/>
  </r>
  <r>
    <n v="4181"/>
    <s v="s4181"/>
    <x v="0"/>
    <s v="Old Lord Savanna"/>
    <s v="Andr√© D'Elia"/>
    <s v="Leonardo Ribeiro"/>
    <n v="1"/>
    <s v="Brazil"/>
    <s v="Brazil"/>
    <n v="1"/>
    <d v="2019-01-18T00:00:00"/>
    <n v="2018"/>
    <x v="1"/>
    <s v="96 min"/>
    <n v="96"/>
    <n v="96"/>
    <n v="12.709207555869609"/>
    <s v=""/>
    <s v="Documentaries, International Movies"/>
    <s v="Documentaries"/>
    <s v="Documentaries, International Movies"/>
    <n v="2"/>
  </r>
  <r>
    <n v="4260"/>
    <s v="s4260"/>
    <x v="0"/>
    <s v="When Angels Sleep"/>
    <s v="Gonzalo Bendala"/>
    <s v="Juli√°n Villagr√°n, Marian √Ålvarez, Ester Exp√≥sito, Sira Alonso de Alarc√≥n, Asia Ortega, Daniel Jumillas, Christian Mulas"/>
    <n v="7"/>
    <s v="Spain"/>
    <s v="Spain"/>
    <n v="1"/>
    <d v="2018-12-28T00:00:00"/>
    <n v="2018"/>
    <x v="5"/>
    <s v="96 min"/>
    <n v="96"/>
    <n v="96"/>
    <n v="12.709207555869609"/>
    <s v=""/>
    <s v="Dramas, International Movies, Thrillers"/>
    <s v="Dramas"/>
    <s v="Dramas, International Movies, Thrillers"/>
    <n v="3"/>
  </r>
  <r>
    <n v="4316"/>
    <s v="s4316"/>
    <x v="0"/>
    <s v="5 Star Christmas"/>
    <s v="Marco Risi"/>
    <s v="Massimo Ghini, Ricky Memphis, Martina Stella, Ralph Palka, Biagio Izzo, Riccardo Rossi, Paola Minaccioni"/>
    <n v="7"/>
    <s v="Italy"/>
    <s v="Italy"/>
    <n v="1"/>
    <d v="2018-12-07T00:00:00"/>
    <n v="2018"/>
    <x v="1"/>
    <s v="96 min"/>
    <n v="96"/>
    <n v="96"/>
    <n v="12.709207555869609"/>
    <s v=""/>
    <s v="Comedies, International Movies"/>
    <s v="Comedies"/>
    <s v="Comedies, International Movies"/>
    <n v="2"/>
  </r>
  <r>
    <n v="4349"/>
    <s v="s4349"/>
    <x v="0"/>
    <s v="SDU: Sex Duties Unit"/>
    <s v="Gary Mak"/>
    <s v="Chapman To, Shawn Yue, Matt Chow, Kwok Cheung Tsang"/>
    <n v="4"/>
    <s v="Hong Kong"/>
    <s v="Hong Kong"/>
    <n v="1"/>
    <d v="2018-12-01T00:00:00"/>
    <n v="2013"/>
    <x v="5"/>
    <s v="96 min"/>
    <n v="96"/>
    <n v="96"/>
    <n v="12.709207555869609"/>
    <s v=""/>
    <s v="Comedies, International Movies"/>
    <s v="Comedies"/>
    <s v="Comedies, International Movies"/>
    <n v="2"/>
  </r>
  <r>
    <n v="4350"/>
    <s v="s4350"/>
    <x v="0"/>
    <s v="Set Off"/>
    <s v="Liu Jiang"/>
    <s v="Wenpei Ju, Fan Wei, Liu Hua, Qianyuan Wang, Ren Zhengbin, He Jiang"/>
    <n v="6"/>
    <s v="China"/>
    <s v="China"/>
    <n v="1"/>
    <d v="2018-12-01T00:00:00"/>
    <n v="2008"/>
    <x v="5"/>
    <s v="96 min"/>
    <n v="96"/>
    <n v="96"/>
    <n v="12.709207555869609"/>
    <s v=""/>
    <s v="Dramas, International Movies"/>
    <s v="Dramas"/>
    <s v="Dramas, International Movies"/>
    <n v="2"/>
  </r>
  <r>
    <n v="4362"/>
    <s v="s4362"/>
    <x v="0"/>
    <s v="Time Share"/>
    <s v="Sebasti√°n Hofmann"/>
    <s v="Luis Gerardo M√©ndez, Miguel Rodarte, R.J. Mitte, Cassandra Ciangherotti, Montserrat Mara√±on, Andr√©s Almeida, Emiliano Rodr√≠guez"/>
    <n v="7"/>
    <s v="Mexico"/>
    <s v="Mexico, Netherlands"/>
    <n v="2"/>
    <d v="2018-11-30T00:00:00"/>
    <n v="2018"/>
    <x v="5"/>
    <s v="96 min"/>
    <n v="96"/>
    <n v="96"/>
    <n v="12.709207555869609"/>
    <s v=""/>
    <s v="Dramas, Independent Movies, International Movies"/>
    <s v="Dramas"/>
    <s v="Dramas, Independent Movies, International Movies"/>
    <n v="3"/>
  </r>
  <r>
    <n v="4662"/>
    <s v="s4662"/>
    <x v="0"/>
    <s v="The Debt Collector"/>
    <s v="Jesse V. Johnson"/>
    <s v="Scott Adkins, Louis Mandylor, Vladimir Kulich, Michael Par√©, Rachel Brann, Selina Lo, Tony Todd"/>
    <n v="7"/>
    <s v="United Kingdom"/>
    <s v="United Kingdom, United States"/>
    <n v="2"/>
    <d v="2018-09-03T00:00:00"/>
    <n v="2018"/>
    <x v="5"/>
    <s v="96 min"/>
    <n v="96"/>
    <n v="96"/>
    <n v="12.709207555869609"/>
    <s v=""/>
    <s v="Action &amp; Adventure"/>
    <s v="Action &amp; Adventure"/>
    <s v="Action &amp; Adventure"/>
    <n v="1"/>
  </r>
  <r>
    <n v="4802"/>
    <s v="s4802"/>
    <x v="0"/>
    <s v="What We Started"/>
    <s v="Bert Marcus, Cyrus Saidi"/>
    <m/>
    <n v="0"/>
    <s v="United States"/>
    <s v="United States"/>
    <n v="1"/>
    <d v="2018-07-01T00:00:00"/>
    <n v="2017"/>
    <x v="5"/>
    <s v="96 min"/>
    <n v="96"/>
    <n v="96"/>
    <n v="12.709207555869609"/>
    <s v=""/>
    <s v="Documentaries, Music &amp; Musicals"/>
    <s v="Documentaries"/>
    <s v="Documentaries, Music &amp; Musicals"/>
    <n v="2"/>
  </r>
  <r>
    <n v="4903"/>
    <s v="s4903"/>
    <x v="0"/>
    <s v="Toc Toc"/>
    <s v="Vicente Villanueva"/>
    <s v="Paco Le√≥n, Alexandra Jim√©nez, Rossy de Palma, Nuria Herrero, Adri√°n Lastra, Oscar Mart√≠nez, Inma Cuevas, Ana Rujas, Carolina Lapausa"/>
    <n v="9"/>
    <s v="Spain"/>
    <s v="Spain"/>
    <n v="1"/>
    <d v="2018-05-01T00:00:00"/>
    <n v="2017"/>
    <x v="5"/>
    <s v="96 min"/>
    <n v="96"/>
    <n v="96"/>
    <n v="12.709207555869609"/>
    <s v=""/>
    <s v="Comedies, International Movies"/>
    <s v="Comedies"/>
    <s v="Comedies, International Movies"/>
    <n v="2"/>
  </r>
  <r>
    <n v="4936"/>
    <s v="s4936"/>
    <x v="0"/>
    <s v="Amateur"/>
    <s v="Ryan Koo"/>
    <s v="Michael Rainey Jr., Josh Charles, Brian White, Sharon Leal, Ashlee Brian, Corey Parker Robinson"/>
    <n v="6"/>
    <s v="United States"/>
    <s v="United States"/>
    <n v="1"/>
    <d v="2018-04-06T00:00:00"/>
    <n v="2018"/>
    <x v="5"/>
    <s v="96 min"/>
    <n v="96"/>
    <n v="96"/>
    <n v="12.709207555869609"/>
    <s v=""/>
    <s v="Dramas, Independent Movies, Sports Movies"/>
    <s v="Dramas"/>
    <s v="Dramas, Independent Movies, Sports Movies"/>
    <n v="3"/>
  </r>
  <r>
    <n v="4948"/>
    <s v="s4948"/>
    <x v="0"/>
    <s v="A Sort of Family"/>
    <s v="Diego Lerman"/>
    <s v="B√°rbara Lennie, Daniel Ar√°oz, Claudio Tolcachir, Paula Cohen, Yanina √Åvila"/>
    <n v="5"/>
    <s v="Argentina"/>
    <s v="Argentina, Brazil, France, Poland, Germany, Denmark"/>
    <n v="6"/>
    <d v="2018-04-01T00:00:00"/>
    <n v="2017"/>
    <x v="1"/>
    <s v="96 min"/>
    <n v="96"/>
    <n v="96"/>
    <n v="12.709207555869609"/>
    <s v=""/>
    <s v="Dramas, International Movies, Thrillers"/>
    <s v="Dramas"/>
    <s v="Dramas, International Movies, Thrillers"/>
    <n v="3"/>
  </r>
  <r>
    <n v="5038"/>
    <s v="s5038"/>
    <x v="0"/>
    <s v="Irreplaceable You"/>
    <s v="Stephanie Laing"/>
    <s v="Gugu Mbatha-Raw, Michiel Huisman, Christopher Walken, Steve Coogan, Kate McKinnon, Jacki Weaver, Timothy Simons, Brian Tyree Henry, Alanna Masterson, Gayle Rankin, Tamara Tunie"/>
    <n v="11"/>
    <s v="United States"/>
    <s v="United States"/>
    <n v="1"/>
    <d v="2018-02-16T00:00:00"/>
    <n v="2018"/>
    <x v="5"/>
    <s v="96 min"/>
    <n v="96"/>
    <n v="96"/>
    <n v="12.709207555869609"/>
    <s v=""/>
    <s v="Dramas, Romantic Movies"/>
    <s v="Dramas"/>
    <s v="Dramas, Romantic Movies"/>
    <n v="2"/>
  </r>
  <r>
    <n v="5042"/>
    <s v="s5042"/>
    <x v="0"/>
    <s v="Seeing Allred"/>
    <s v="Roberta Grossman, Sophie Sartain"/>
    <s v="Gloria Allred"/>
    <n v="1"/>
    <s v="United States"/>
    <s v="United States"/>
    <n v="1"/>
    <d v="2018-02-09T00:00:00"/>
    <n v="2018"/>
    <x v="1"/>
    <s v="96 min"/>
    <n v="96"/>
    <n v="96"/>
    <n v="12.709207555869609"/>
    <s v=""/>
    <s v="Documentaries"/>
    <s v="Documentaries"/>
    <s v="Documentaries"/>
    <n v="1"/>
  </r>
  <r>
    <n v="5056"/>
    <s v="s5056"/>
    <x v="0"/>
    <s v="Expedition Happiness"/>
    <s v="Selima Taibi"/>
    <s v="Selima Taibi, Felix Starck"/>
    <n v="2"/>
    <s v="Germany"/>
    <s v="Germany"/>
    <n v="1"/>
    <d v="2018-01-31T00:00:00"/>
    <n v="2017"/>
    <x v="6"/>
    <s v="96 min"/>
    <n v="96"/>
    <n v="96"/>
    <n v="12.709207555869609"/>
    <s v=""/>
    <s v="Documentaries, International Movies"/>
    <s v="Documentaries"/>
    <s v="Documentaries, International Movies"/>
    <n v="2"/>
  </r>
  <r>
    <n v="5149"/>
    <s v="s5149"/>
    <x v="0"/>
    <s v="Voyeur"/>
    <s v="Myles Kane, Josh Koury"/>
    <s v="Gay Talese"/>
    <n v="1"/>
    <s v="United States"/>
    <s v="United States"/>
    <n v="1"/>
    <d v="2017-12-01T00:00:00"/>
    <n v="2017"/>
    <x v="5"/>
    <s v="96 min"/>
    <n v="96"/>
    <n v="96"/>
    <n v="12.709207555869609"/>
    <s v=""/>
    <s v="Documentaries"/>
    <s v="Documentaries"/>
    <s v="Documentaries"/>
    <n v="1"/>
  </r>
  <r>
    <n v="5419"/>
    <s v="s5419"/>
    <x v="0"/>
    <s v="Nobody Speak: Trials of the Free Press"/>
    <s v="Brian Knappenberger"/>
    <m/>
    <n v="0"/>
    <s v="Netherlands"/>
    <s v="Netherlands, United States"/>
    <n v="2"/>
    <d v="2017-06-23T00:00:00"/>
    <n v="2017"/>
    <x v="1"/>
    <s v="96 min"/>
    <n v="96"/>
    <n v="96"/>
    <n v="12.709207555869609"/>
    <s v=""/>
    <s v="Documentaries"/>
    <s v="Documentaries"/>
    <s v="Documentaries"/>
    <n v="1"/>
  </r>
  <r>
    <n v="5450"/>
    <s v="s5450"/>
    <x v="0"/>
    <s v="Catfight"/>
    <s v="Onur Tukel"/>
    <s v="Sandra Oh, Anne Heche, Alicia Silverstone, Amy Hill, Myra Lucretia Taylor, Ariel Kavoussi, Damian Young, Stephen Gevedon, Giullian Yao Gioiello, Tituss Burgess"/>
    <n v="10"/>
    <s v="United States"/>
    <s v="United States"/>
    <n v="1"/>
    <d v="2017-06-01T00:00:00"/>
    <n v="2016"/>
    <x v="5"/>
    <s v="96 min"/>
    <n v="96"/>
    <n v="96"/>
    <n v="12.709207555869609"/>
    <s v=""/>
    <s v="Comedies, Independent Movies"/>
    <s v="Comedies"/>
    <s v="Comedies, Independent Movies"/>
    <n v="2"/>
  </r>
  <r>
    <n v="5536"/>
    <s v="s5536"/>
    <x v="0"/>
    <s v="Kevin Hart: What Now?"/>
    <s v="Leslie Small"/>
    <s v="Kevin Hart, Don Cheadle, Halle Berry, Ed Helms, David Meunier"/>
    <n v="5"/>
    <s v="United States"/>
    <s v="United States"/>
    <n v="1"/>
    <d v="2017-04-11T00:00:00"/>
    <n v="2016"/>
    <x v="12"/>
    <s v="96 min"/>
    <n v="96"/>
    <n v="96"/>
    <n v="12.709207555869609"/>
    <s v=""/>
    <s v="Stand-Up Comedy"/>
    <s v="Stand-Up Comedy"/>
    <s v="Stand-Up Comedy"/>
    <n v="1"/>
  </r>
  <r>
    <n v="5612"/>
    <s v="s5612"/>
    <x v="0"/>
    <s v="Grillo vs Grillo"/>
    <m/>
    <s v="Beppe Grillo"/>
    <n v="1"/>
    <s v="Italy"/>
    <s v="Italy"/>
    <n v="1"/>
    <d v="2017-02-10T00:00:00"/>
    <n v="2017"/>
    <x v="5"/>
    <s v="96 min"/>
    <n v="96"/>
    <n v="96"/>
    <n v="12.709207555869609"/>
    <s v=""/>
    <s v="Stand-Up Comedy"/>
    <s v="Stand-Up Comedy"/>
    <s v="Stand-Up Comedy"/>
    <n v="1"/>
  </r>
  <r>
    <n v="5771"/>
    <s v="s5771"/>
    <x v="0"/>
    <s v="Much Ado About Nothing"/>
    <s v="Alejandro Fern√°ndez Almendras"/>
    <s v="Agust√≠n Silva, Paulina Garc√≠a, Daniel Alca√≠no, Alejandro Goic, Luis Gnecco, Samuel Landea, Dindi Jane, Isabella Costa, Augusto Schuster, Pilar Ronderos"/>
    <n v="10"/>
    <s v="Chile"/>
    <s v="Chile, United States, France"/>
    <n v="3"/>
    <d v="2016-10-01T00:00:00"/>
    <n v="2016"/>
    <x v="5"/>
    <s v="96 min"/>
    <n v="96"/>
    <n v="96"/>
    <n v="12.709207555869609"/>
    <s v=""/>
    <s v="Dramas, Independent Movies, International Movies"/>
    <s v="Dramas"/>
    <s v="Dramas, Independent Movies, International Movies"/>
    <n v="3"/>
  </r>
  <r>
    <n v="5779"/>
    <s v="s5779"/>
    <x v="0"/>
    <s v="Umrika"/>
    <s v="Prashant Nair"/>
    <s v="Suraj Sharma, Tony Revolori, Smita Tambe, Adil Hussain, Rajesh Tailang, Prateik Babbar, Pramod Pathak, Amit Sial, Sauraseni Maitra"/>
    <n v="9"/>
    <s v="India"/>
    <s v="India"/>
    <n v="1"/>
    <d v="2016-10-01T00:00:00"/>
    <n v="2015"/>
    <x v="5"/>
    <s v="96 min"/>
    <n v="96"/>
    <n v="96"/>
    <n v="12.709207555869609"/>
    <s v=""/>
    <s v="Dramas, Independent Movies, International Movies"/>
    <s v="Dramas"/>
    <s v="Dramas, Independent Movies, International Movies"/>
    <n v="3"/>
  </r>
  <r>
    <n v="5834"/>
    <s v="s5834"/>
    <x v="0"/>
    <s v="Brahman Naman"/>
    <s v="Qaushiq Mukherjee"/>
    <s v="Shashank Arora, Tanmay Dhanania, Chaitanya Varad, Vaishwath Shankar, Sindhu Sreenivasa Murthy, Sid Mallya, Denzil Smith"/>
    <n v="7"/>
    <s v="India"/>
    <s v="India, United Kingdom"/>
    <n v="2"/>
    <d v="2016-07-06T00:00:00"/>
    <n v="2016"/>
    <x v="5"/>
    <s v="96 min"/>
    <n v="96"/>
    <n v="96"/>
    <n v="12.709207555869609"/>
    <s v=""/>
    <s v="Comedies, Independent Movies, International Movies"/>
    <s v="Comedies"/>
    <s v="Comedies, Independent Movies, International Movies"/>
    <n v="3"/>
  </r>
  <r>
    <n v="5944"/>
    <s v="s5944"/>
    <x v="0"/>
    <s v="Adam: His Song Continues"/>
    <s v="Robert Markowitz"/>
    <s v="Daniel J. Travanti, JoBeth Williams, Richard Masur, Martha Scott, Paul Regina"/>
    <n v="5"/>
    <s v="United States"/>
    <s v="United States"/>
    <n v="1"/>
    <d v="2011-10-01T00:00:00"/>
    <n v="1986"/>
    <x v="5"/>
    <s v="96 min"/>
    <n v="96"/>
    <n v="96"/>
    <n v="12.709207555869609"/>
    <s v=""/>
    <s v="Dramas"/>
    <s v="Dramas"/>
    <s v="Dramas"/>
    <n v="1"/>
  </r>
  <r>
    <n v="5948"/>
    <s v="s5948"/>
    <x v="0"/>
    <s v="Strange Voices"/>
    <s v="Arthur Allan Seidelman"/>
    <s v="Nancy McKeon, Valerie Harper, Stephen Macht, Tricia Leigh Fisher, Millie Perkins"/>
    <n v="5"/>
    <s v="United States"/>
    <s v="United States"/>
    <n v="1"/>
    <d v="2011-10-01T00:00:00"/>
    <n v="1987"/>
    <x v="6"/>
    <s v="96 min"/>
    <n v="96"/>
    <n v="96"/>
    <n v="12.709207555869609"/>
    <s v=""/>
    <s v="Dramas"/>
    <s v="Dramas"/>
    <s v="Dramas"/>
    <n v="1"/>
  </r>
  <r>
    <n v="6024"/>
    <s v="s6024"/>
    <x v="0"/>
    <s v="68 Kill"/>
    <s v="Trent Haaga"/>
    <s v="Matthew Gray Gubler, AnnaLynne McCord, Alisha Boe, Sheila Vand, Sam Eidson, James Moses Black, Ajay Mehta, Michael Beasley, David Maldonado, Hallie Grace Bradley, Peter Jaymes Jr., Eric Podnar, Lucy Faust"/>
    <n v="13"/>
    <s v="United States"/>
    <s v="United States"/>
    <n v="1"/>
    <d v="2019-09-01T00:00:00"/>
    <n v="2017"/>
    <x v="12"/>
    <s v="96 min"/>
    <n v="96"/>
    <n v="96"/>
    <n v="12.709207555869609"/>
    <s v=""/>
    <s v="Comedies, Independent Movies, Thrillers"/>
    <s v="Comedies"/>
    <s v="Comedies, Independent Movies, Thrillers"/>
    <n v="3"/>
  </r>
  <r>
    <n v="6043"/>
    <s v="s6043"/>
    <x v="0"/>
    <s v="A Kind of Murder"/>
    <s v="Andy Goddard"/>
    <s v="Patrick Wilson, Jessica Biel, Vincent Kartheiser, Haley Bennett, Eddie Marsan, Jon Osbeck, Radek Lord, Christine Dye"/>
    <n v="8"/>
    <s v="United States"/>
    <s v="United States"/>
    <n v="1"/>
    <d v="2017-05-01T00:00:00"/>
    <n v="2016"/>
    <x v="12"/>
    <s v="96 min"/>
    <n v="96"/>
    <n v="96"/>
    <n v="12.709207555869609"/>
    <s v=""/>
    <s v="Thrillers"/>
    <s v="Thrillers"/>
    <s v="Thrillers"/>
    <n v="1"/>
  </r>
  <r>
    <n v="6475"/>
    <s v="s6475"/>
    <x v="0"/>
    <s v="Chloe"/>
    <s v="Atom Egoyan"/>
    <s v="Julianne Moore, Liam Neeson, Amanda Seyfried, Max Thieriot, R.H. Thomson, Nina Dobrev, Laura de Carteret, Mishu Vellani"/>
    <n v="8"/>
    <s v="United States"/>
    <s v="United States, Canada, France"/>
    <n v="3"/>
    <d v="2020-01-01T00:00:00"/>
    <n v="2009"/>
    <x v="12"/>
    <s v="96 min"/>
    <n v="96"/>
    <n v="96"/>
    <n v="12.709207555869609"/>
    <s v=""/>
    <s v="Independent Movies, Thrillers"/>
    <s v="Independent Movies"/>
    <s v="Independent Movies, Thrillers"/>
    <n v="2"/>
  </r>
  <r>
    <n v="6501"/>
    <s v="s6501"/>
    <x v="0"/>
    <s v="Closed Circuit"/>
    <s v="John Crowley"/>
    <s v="Eric Bana, Rebecca Hall, Ciar√°n Hinds, Riz Ahmed, Anne-Marie Duff, Kenneth Cranham, Julia Stiles, Jim Broadbent, Denis Moschitto, Barbora Bobulova, Jemma Powell"/>
    <n v="11"/>
    <s v="United Kingdom"/>
    <s v="United Kingdom, United States"/>
    <n v="2"/>
    <d v="2017-10-16T00:00:00"/>
    <n v="2013"/>
    <x v="12"/>
    <s v="96 min"/>
    <n v="96"/>
    <n v="96"/>
    <n v="12.709207555869609"/>
    <s v=""/>
    <s v="Dramas, Thrillers"/>
    <s v="Dramas"/>
    <s v="Dramas, Thrillers"/>
    <n v="2"/>
  </r>
  <r>
    <n v="6527"/>
    <s v="s6527"/>
    <x v="0"/>
    <s v="Concussion"/>
    <s v="Stacie Passon"/>
    <s v="Robin Weigert, Maggie Siff, Johnathan Tchaikovsky, Ben Shenkman, Janel Moloney, Emily Kinney"/>
    <n v="6"/>
    <s v="United States"/>
    <s v="United States"/>
    <n v="1"/>
    <d v="2018-08-02T00:00:00"/>
    <n v="2013"/>
    <x v="12"/>
    <s v="96 min"/>
    <n v="96"/>
    <n v="96"/>
    <n v="12.709207555869609"/>
    <s v=""/>
    <s v="Dramas, Independent Movies, LGBTQ Movies"/>
    <s v="Dramas"/>
    <s v="Dramas, Independent Movies, LGBTQ Movies"/>
    <n v="3"/>
  </r>
  <r>
    <n v="6535"/>
    <s v="s6535"/>
    <x v="0"/>
    <s v="Cop and a Half: New Recruit"/>
    <s v="Jon Rosenbaum"/>
    <s v="Lou Diamond Phillips, Lulu Wilson, Giles Panton, Janet Kidder, Michael Coleman, Wallace Shawn, Gina Holden, Jordyn Ashley Olson, Vincent Tong, Reese Alexander"/>
    <n v="10"/>
    <s v="Canada"/>
    <s v="Canada"/>
    <n v="1"/>
    <d v="2017-08-17T00:00:00"/>
    <n v="2017"/>
    <x v="7"/>
    <s v="96 min"/>
    <n v="96"/>
    <n v="96"/>
    <n v="12.709207555869609"/>
    <s v=""/>
    <s v="Children &amp; Family Movies, Comedies"/>
    <s v="Children &amp; Family Movies"/>
    <s v="Children &amp; Family Movies, Comedies"/>
    <n v="2"/>
  </r>
  <r>
    <n v="6591"/>
    <s v="s6591"/>
    <x v="0"/>
    <s v="Delirium"/>
    <s v="Dennis Iliadis"/>
    <s v="Topher Grace, Genesis Rodriguez, Patricia Clarkson, Callan Mulvey, Robin Thomas, Daisy McCrackin"/>
    <n v="6"/>
    <s v="United States"/>
    <s v="United States"/>
    <n v="1"/>
    <d v="2018-09-01T00:00:00"/>
    <n v="2018"/>
    <x v="12"/>
    <s v="96 min"/>
    <n v="96"/>
    <n v="96"/>
    <n v="12.709207555869609"/>
    <s v=""/>
    <s v="Horror Movies, Thrillers"/>
    <s v="Horror Movies"/>
    <s v="Horror Movies, Thrillers"/>
    <n v="2"/>
  </r>
  <r>
    <n v="6609"/>
    <s v="s6609"/>
    <x v="0"/>
    <s v="Diary of a Chambermaid"/>
    <s v="Beno√Æt Jacquot"/>
    <s v="L√©a Seydoux, Vincent Lindon, Clotilde Mollet, Herv√© Pierre, M√©lodie Valemberg, Patrick d'Assum√ßao, Vincent Lacoste, Jos√©phine Derenne, Dominique Reymond"/>
    <n v="9"/>
    <s v="France"/>
    <s v="France, Belgium"/>
    <n v="2"/>
    <d v="2016-12-03T00:00:00"/>
    <n v="2015"/>
    <x v="11"/>
    <s v="96 min"/>
    <n v="96"/>
    <n v="96"/>
    <n v="12.709207555869609"/>
    <s v=""/>
    <s v="Dramas, International Movies"/>
    <s v="Dramas"/>
    <s v="Dramas, International Movies"/>
    <n v="2"/>
  </r>
  <r>
    <n v="6626"/>
    <s v="s6626"/>
    <x v="0"/>
    <s v="Don Verdean"/>
    <s v="Jared Hess"/>
    <s v="Sam Rockwell, Amy Ryan, Will Forte, Danny McBride, Jemaine Clement, Leslie Bibb, Steve Park, Sky Elobar, P.J. Boudousqu√©, Yaniv Moyal"/>
    <n v="10"/>
    <s v="United States"/>
    <s v="United States"/>
    <n v="1"/>
    <d v="2020-03-01T00:00:00"/>
    <n v="2015"/>
    <x v="2"/>
    <s v="96 min"/>
    <n v="96"/>
    <n v="96"/>
    <n v="12.709207555869609"/>
    <s v=""/>
    <s v="Comedies"/>
    <s v="Comedies"/>
    <s v="Comedies"/>
    <n v="1"/>
  </r>
  <r>
    <n v="6711"/>
    <s v="s6711"/>
    <x v="0"/>
    <s v="Evan Almighty"/>
    <s v="Tom Shadyac"/>
    <s v="Steve Carell, John Goodman, Molly Shannon, Lauren Graham, Graham Phillips, Johnny Simmons, Morgan Freeman, Wanda Sykes, John Michael Higgins, Jonah Hill, Jimmy Bennett"/>
    <n v="11"/>
    <s v="United States"/>
    <s v="United States"/>
    <n v="1"/>
    <d v="2019-04-16T00:00:00"/>
    <n v="2007"/>
    <x v="7"/>
    <s v="96 min"/>
    <n v="96"/>
    <n v="96"/>
    <n v="12.709207555869609"/>
    <s v=""/>
    <s v="Children &amp; Family Movies, Comedies, Faith &amp; Spirituality"/>
    <s v="Children &amp; Family Movies"/>
    <s v="Children &amp; Family Movies, Comedies, Faith &amp; Spirituality"/>
    <n v="3"/>
  </r>
  <r>
    <n v="6712"/>
    <s v="s6712"/>
    <x v="0"/>
    <s v="Event Horizon"/>
    <s v="Paul W.S. Anderson"/>
    <s v="Laurence Fishburne, Sam Neill, Kathleen Quinlan, Joely Richardson, Richard T. Jones, Jack Noseworthy, Jason Isaacs, Sean Pertwee"/>
    <n v="8"/>
    <s v="United Kingdom"/>
    <s v="United Kingdom, United States"/>
    <n v="2"/>
    <d v="2020-01-01T00:00:00"/>
    <n v="1997"/>
    <x v="12"/>
    <s v="96 min"/>
    <n v="96"/>
    <n v="96"/>
    <n v="12.709207555869609"/>
    <s v=""/>
    <s v="Horror Movies, Sci-Fi &amp; Fantasy"/>
    <s v="Horror Movies"/>
    <s v="Horror Movies, Sci-Fi &amp; Fantasy"/>
    <n v="2"/>
  </r>
  <r>
    <n v="6759"/>
    <s v="s6759"/>
    <x v="0"/>
    <s v="First Impression"/>
    <s v="Arthur Muhammad"/>
    <s v="Lamman Rucker, Lisa Arrindell Anderson, Elise Neal, Kendrick Cross"/>
    <n v="4"/>
    <s v="United States"/>
    <s v="United States"/>
    <n v="1"/>
    <d v="2019-05-17T00:00:00"/>
    <n v="2018"/>
    <x v="1"/>
    <s v="96 min"/>
    <n v="96"/>
    <n v="96"/>
    <n v="12.709207555869609"/>
    <s v=""/>
    <s v="Comedies, Romantic Movies"/>
    <s v="Comedies"/>
    <s v="Comedies, Romantic Movies"/>
    <n v="2"/>
  </r>
  <r>
    <n v="6790"/>
    <s v="s6790"/>
    <x v="0"/>
    <s v="Forks Over Knives"/>
    <s v="Lee Fulkerson"/>
    <m/>
    <n v="0"/>
    <s v="United States"/>
    <s v="United States"/>
    <n v="1"/>
    <d v="2019-10-03T00:00:00"/>
    <n v="2011"/>
    <x v="7"/>
    <s v="96 min"/>
    <n v="96"/>
    <n v="96"/>
    <n v="12.709207555869609"/>
    <s v=""/>
    <s v="Documentaries"/>
    <s v="Documentaries"/>
    <s v="Documentaries"/>
    <n v="1"/>
  </r>
  <r>
    <n v="6829"/>
    <s v="s6829"/>
    <x v="0"/>
    <s v="Garuda Di Dadaku"/>
    <s v="Ifa Isfansyah"/>
    <s v="Emir Mahira, Maudy Koesnaedi, Ikranagara, Aldo Tansani, Marsha Aruan, Ari Sihasale"/>
    <n v="6"/>
    <s v="Indonesia"/>
    <s v="Indonesia"/>
    <n v="1"/>
    <d v="2018-10-09T00:00:00"/>
    <n v="2009"/>
    <x v="6"/>
    <s v="96 min"/>
    <n v="96"/>
    <n v="96"/>
    <n v="12.709207555869609"/>
    <s v=""/>
    <s v="Children &amp; Family Movies, Dramas, Sports Movies"/>
    <s v="Children &amp; Family Movies"/>
    <s v="Children &amp; Family Movies, Dramas, Sports Movies"/>
    <n v="3"/>
  </r>
  <r>
    <n v="6926"/>
    <s v="s6926"/>
    <x v="0"/>
    <s v="Hardcore Henry"/>
    <s v="Ilya Naishuller"/>
    <s v="Sharlto Copley, Danila Kozlovsky, Haley Bennett, Andrey Dementiev, Dasha Charusha, Svetlana Ustinova, Tim Roth, Ilya Naishuller"/>
    <n v="8"/>
    <s v="Russia"/>
    <s v="Russia, United States, China"/>
    <n v="3"/>
    <d v="2020-08-01T00:00:00"/>
    <n v="2015"/>
    <x v="12"/>
    <s v="96 min"/>
    <n v="96"/>
    <n v="96"/>
    <n v="12.709207555869609"/>
    <s v=""/>
    <s v="Action &amp; Adventure, International Movies, Sci-Fi &amp; Fantasy"/>
    <s v="Action &amp; Adventure"/>
    <s v="Action &amp; Adventure, International Movies, Sci-Fi &amp; Fantasy"/>
    <n v="3"/>
  </r>
  <r>
    <n v="6967"/>
    <s v="s6967"/>
    <x v="0"/>
    <s v="Hide &amp; Seek"/>
    <s v="Shawn Arranha"/>
    <s v="Purab Kohli, Arjan Bajwa, Mrinalini Sharma, Sameer Kochhar, Ayaz Khan, Amruta Patki, Pavail Gulati, Prashant, Amol Mhatre"/>
    <n v="9"/>
    <s v="India"/>
    <s v="India"/>
    <n v="1"/>
    <d v="2018-03-01T00:00:00"/>
    <n v="2010"/>
    <x v="1"/>
    <s v="96 min"/>
    <n v="96"/>
    <n v="96"/>
    <n v="12.709207555869609"/>
    <s v=""/>
    <s v="Horror Movies, International Movies, Thrillers"/>
    <s v="Horror Movies"/>
    <s v="Horror Movies, International Movies, Thrillers"/>
    <n v="3"/>
  </r>
  <r>
    <n v="7001"/>
    <s v="s7001"/>
    <x v="0"/>
    <s v="Hostage to the Devil"/>
    <s v="Marty Stalker"/>
    <m/>
    <n v="0"/>
    <s v="Ireland"/>
    <s v="Ireland, United Kingdom, Italy, United States"/>
    <n v="4"/>
    <d v="2017-01-15T00:00:00"/>
    <n v="2016"/>
    <x v="1"/>
    <s v="96 min"/>
    <n v="96"/>
    <n v="96"/>
    <n v="12.709207555869609"/>
    <s v=""/>
    <s v="Documentaries, International Movies"/>
    <s v="Documentaries"/>
    <s v="Documentaries, International Movies"/>
    <n v="2"/>
  </r>
  <r>
    <n v="7008"/>
    <s v="s7008"/>
    <x v="0"/>
    <s v="Hotel Pacific"/>
    <s v="Janusz Majewski"/>
    <s v="Marek Kondrat, Roman Wilhelmi, Roman Skamene, ƒåestm√≠r ≈òanda, Micha≈Ç Pawlicki, Martin Hron, Stanis≈Çawa Celi≈Ñska, Joanna Kasperska, Jaroslava Schallerov√°"/>
    <n v="9"/>
    <s v="Poland"/>
    <s v="Poland,"/>
    <n v="2"/>
    <d v="2019-10-01T00:00:00"/>
    <n v="1975"/>
    <x v="5"/>
    <s v="96 min"/>
    <n v="96"/>
    <n v="96"/>
    <n v="12.709207555869609"/>
    <s v=""/>
    <s v="Classic Movies, Dramas, International Movies"/>
    <s v="Classic Movies"/>
    <s v="Classic Movies, Dramas, International Movies"/>
    <n v="3"/>
  </r>
  <r>
    <n v="7049"/>
    <s v="s7049"/>
    <x v="0"/>
    <s v="I'll See You in My Dreams"/>
    <s v="Brett Haley"/>
    <s v="Blythe Danner, Martin Starr, June Squibb, Rhea Perlman, Mary Kay Place, Malin Akerman, Sam Elliott, Aarti Mann, Mark Adair-Rios, Ashley Spillers"/>
    <n v="10"/>
    <s v="United States"/>
    <s v="United States"/>
    <n v="1"/>
    <d v="2019-10-22T00:00:00"/>
    <n v="2015"/>
    <x v="2"/>
    <s v="96 min"/>
    <n v="96"/>
    <n v="96"/>
    <n v="12.709207555869609"/>
    <s v=""/>
    <s v="Comedies, Dramas, Independent Movies"/>
    <s v="Comedies"/>
    <s v="Comedies, Dramas, Independent Movies"/>
    <n v="3"/>
  </r>
  <r>
    <n v="7224"/>
    <s v="s7224"/>
    <x v="0"/>
    <s v="Kon-Tiki"/>
    <s v="Joachim R√∏nning, Espen Sandberg"/>
    <s v="P√•l Sverre Hagen, Anders Baasmo Christiansen, Tobias Santelmann, Gustaf Skarsg√•rd, Odd Magnus Williamson, Jakob Oftebro, Agnes Kittelsen, Peter Wight, Amund Hellum Noraker, Eilif Hellum Noraker"/>
    <n v="10"/>
    <s v="United Kingdom"/>
    <s v="United Kingdom, Norway, Denmark, Germany, Sweden"/>
    <n v="5"/>
    <d v="2019-04-26T00:00:00"/>
    <n v="2012"/>
    <x v="2"/>
    <s v="96 min"/>
    <n v="96"/>
    <n v="96"/>
    <n v="12.709207555869609"/>
    <s v=""/>
    <s v="Action &amp; Adventure, Dramas, International Movies"/>
    <s v="Action &amp; Adventure"/>
    <s v="Action &amp; Adventure, Dramas, International Movies"/>
    <n v="3"/>
  </r>
  <r>
    <n v="7335"/>
    <s v="s7335"/>
    <x v="0"/>
    <s v="Long Time Running"/>
    <s v="Jennifer Baichwal, Nicholas de Pencier"/>
    <s v="Gord Downie, Paul Langlois, Gord Sinclair, Rob Baker, Johnny Fay, Justin Trudeau"/>
    <n v="6"/>
    <s v="Canada"/>
    <s v="Canada"/>
    <n v="1"/>
    <d v="2017-11-12T00:00:00"/>
    <n v="2017"/>
    <x v="1"/>
    <s v="96 min"/>
    <n v="96"/>
    <n v="96"/>
    <n v="12.709207555869609"/>
    <s v=""/>
    <s v="Documentaries, International Movies, Music &amp; Musicals"/>
    <s v="Documentaries"/>
    <s v="Documentaries, International Movies, Music &amp; Musicals"/>
    <n v="3"/>
  </r>
  <r>
    <n v="7485"/>
    <s v="s7485"/>
    <x v="0"/>
    <s v="Money Talks"/>
    <s v="Brett Ratner"/>
    <s v="Charlie Sheen, Chris Tucker, Heather Locklear, Paul Sorvino, G√©rard Isma√´l, Damian Chapa, Elise Neal, Michael Wright, Veronica Cartwright"/>
    <n v="9"/>
    <s v="United States"/>
    <s v="United States"/>
    <n v="1"/>
    <d v="2019-11-01T00:00:00"/>
    <n v="1997"/>
    <x v="12"/>
    <s v="96 min"/>
    <n v="96"/>
    <n v="96"/>
    <n v="12.709207555869609"/>
    <s v=""/>
    <s v="Action &amp; Adventure, Comedies"/>
    <s v="Action &amp; Adventure"/>
    <s v="Action &amp; Adventure, Comedies"/>
    <n v="2"/>
  </r>
  <r>
    <n v="7509"/>
    <s v="s7509"/>
    <x v="0"/>
    <s v="Moonwalkers"/>
    <s v="Antoine Bardou-Jacquet"/>
    <s v="Ron Perlman, Rupert Grint, Robert Sheehan, Stephen Campbell Moore, Eric Lampaert, Kevin Bishop, Tom Audenaert, Erika Sainte"/>
    <n v="8"/>
    <s v="France"/>
    <s v="France, Belgium"/>
    <n v="2"/>
    <d v="2017-09-08T00:00:00"/>
    <n v="2015"/>
    <x v="12"/>
    <s v="96 min"/>
    <n v="96"/>
    <n v="96"/>
    <n v="12.709207555869609"/>
    <s v=""/>
    <s v="Action &amp; Adventure, Comedies, International Movies"/>
    <s v="Action &amp; Adventure"/>
    <s v="Action &amp; Adventure, Comedies, International Movies"/>
    <n v="3"/>
  </r>
  <r>
    <n v="7582"/>
    <s v="s7582"/>
    <x v="0"/>
    <s v="Next"/>
    <s v="Lee Tamahori"/>
    <s v="Nicolas Cage, Julianne Moore, Jessica Biel, Thomas Kretschmann, Tory Kittles, Jos√© Z√∫√±iga, Jim Beaver, Jason Butler Harner, Michael Trucco, Enzo Cilenti"/>
    <n v="10"/>
    <s v="United States"/>
    <s v="United States"/>
    <n v="1"/>
    <d v="2019-07-01T00:00:00"/>
    <n v="2007"/>
    <x v="2"/>
    <s v="96 min"/>
    <n v="96"/>
    <n v="96"/>
    <n v="12.709207555869609"/>
    <s v=""/>
    <s v="Action &amp; Adventure, Sci-Fi &amp; Fantasy"/>
    <s v="Action &amp; Adventure"/>
    <s v="Action &amp; Adventure, Sci-Fi &amp; Fantasy"/>
    <n v="2"/>
  </r>
  <r>
    <n v="7682"/>
    <s v="s7682"/>
    <x v="0"/>
    <s v="OtherLife"/>
    <s v="Ben C. Lucas"/>
    <s v="Jessica De Gouw, T.J. Power, Thomas Cocquerel, Liam Graham, Clarence John Ryan, Maggie Meyer, Tiriel Mora, Priscilla-Anne Forder, Adriane Daff, Ian Toyne"/>
    <n v="10"/>
    <s v="Australia"/>
    <s v="Australia, United Arab Emirates"/>
    <n v="2"/>
    <d v="2017-10-15T00:00:00"/>
    <n v="2017"/>
    <x v="5"/>
    <s v="96 min"/>
    <n v="96"/>
    <n v="96"/>
    <n v="12.709207555869609"/>
    <s v=""/>
    <s v="Dramas, Independent Movies, International Movies"/>
    <s v="Dramas"/>
    <s v="Dramas, Independent Movies, International Movies"/>
    <n v="3"/>
  </r>
  <r>
    <n v="7697"/>
    <s v="s7697"/>
    <x v="0"/>
    <s v="Paint It Black"/>
    <s v="Amber Tamblyn"/>
    <s v="Alia Shawkat, Janet McTeer, Rhys Wakefield, Alfred Molina, Emily Rios, Nancy Kwan, John Roberts, Annabelle Attanasio, Ken Davitian"/>
    <n v="9"/>
    <s v="United States"/>
    <s v="United States"/>
    <n v="1"/>
    <d v="2018-02-01T00:00:00"/>
    <n v="2016"/>
    <x v="12"/>
    <s v="96 min"/>
    <n v="96"/>
    <n v="96"/>
    <n v="12.709207555869609"/>
    <s v=""/>
    <s v="Dramas"/>
    <s v="Dramas"/>
    <s v="Dramas"/>
    <n v="1"/>
  </r>
  <r>
    <n v="7740"/>
    <s v="s7740"/>
    <x v="0"/>
    <s v="Phullu"/>
    <s v="Abhishek Saxena"/>
    <s v="Sharib Hashmi, Nutan Surya, Jyotii Sethi, Inaamulhaq, Trisha Kale, Namya Saxena, Shivam Pradhan, Kimti Anand, Paras Raj Gandhi"/>
    <n v="9"/>
    <s v="India"/>
    <s v="India"/>
    <n v="1"/>
    <d v="2019-12-31T00:00:00"/>
    <n v="2017"/>
    <x v="1"/>
    <s v="96 min"/>
    <n v="96"/>
    <n v="96"/>
    <n v="12.709207555869609"/>
    <s v=""/>
    <s v="Dramas, Independent Movies, International Movies"/>
    <s v="Dramas"/>
    <s v="Dramas, Independent Movies, International Movies"/>
    <n v="3"/>
  </r>
  <r>
    <n v="7755"/>
    <s v="s7755"/>
    <x v="0"/>
    <s v="Pope Francis: A Man of His Word"/>
    <s v="Wim Wenders"/>
    <s v="Pope Francis"/>
    <n v="1"/>
    <s v="Switzerland"/>
    <s v="Switzerland, Vatican City, Italy, Germany, France"/>
    <n v="5"/>
    <d v="2019-01-03T00:00:00"/>
    <n v="2018"/>
    <x v="7"/>
    <s v="96 min"/>
    <n v="96"/>
    <n v="96"/>
    <n v="12.709207555869609"/>
    <s v=""/>
    <s v="Documentaries, Faith &amp; Spirituality, International Movies"/>
    <s v="Documentaries"/>
    <s v="Documentaries, Faith &amp; Spirituality, International Movies"/>
    <n v="3"/>
  </r>
  <r>
    <n v="7808"/>
    <s v="s7808"/>
    <x v="0"/>
    <s v="Q Ball"/>
    <s v="Michael Tolajian"/>
    <m/>
    <n v="0"/>
    <s v="United States"/>
    <s v="United States"/>
    <n v="1"/>
    <d v="2020-03-11T00:00:00"/>
    <n v="2019"/>
    <x v="5"/>
    <s v="96 min"/>
    <n v="96"/>
    <n v="96"/>
    <n v="12.709207555869609"/>
    <s v=""/>
    <s v="Documentaries, Sports Movies"/>
    <s v="Documentaries"/>
    <s v="Documentaries, Sports Movies"/>
    <n v="2"/>
  </r>
  <r>
    <n v="7852"/>
    <s v="s7852"/>
    <x v="0"/>
    <s v="Reincarnated"/>
    <s v="Andy Capper"/>
    <s v="Snoop Dogg, Dr. Dre, Bunny Wailer"/>
    <n v="3"/>
    <s v="United States"/>
    <s v="United States"/>
    <n v="1"/>
    <d v="2016-06-13T00:00:00"/>
    <n v="2012"/>
    <x v="12"/>
    <s v="96 min"/>
    <n v="96"/>
    <n v="96"/>
    <n v="12.709207555869609"/>
    <s v=""/>
    <s v="Documentaries, Music &amp; Musicals"/>
    <s v="Documentaries"/>
    <s v="Documentaries, Music &amp; Musicals"/>
    <n v="2"/>
  </r>
  <r>
    <n v="7876"/>
    <s v="s7876"/>
    <x v="0"/>
    <s v="Road to Yesterday"/>
    <s v="Ishaya Bako"/>
    <s v="Genevieve Nnaji, Oris Erhuero, Majid Michel"/>
    <n v="3"/>
    <s v="Nigeria"/>
    <s v="Nigeria"/>
    <n v="1"/>
    <d v="2016-07-01T00:00:00"/>
    <n v="2015"/>
    <x v="1"/>
    <s v="96 min"/>
    <n v="96"/>
    <n v="96"/>
    <n v="12.709207555869609"/>
    <s v=""/>
    <s v="Dramas, International Movies"/>
    <s v="Dramas"/>
    <s v="Dramas, International Movies"/>
    <n v="2"/>
  </r>
  <r>
    <n v="8014"/>
    <s v="s8014"/>
    <x v="0"/>
    <s v="Shutter"/>
    <s v="Banjong Pisanthanakun, Parkpoom Wongpoom"/>
    <s v="Ananda Everingham, Natthaweeranuch Thongmee, Achita Sikamana, Unnop Chanpaibool, Titikarn Tongprasearth, Sivagorn Muttamara, Chachchaya Chalemphol, Kachormsak Naruepatr"/>
    <n v="8"/>
    <s v="Thailand"/>
    <s v="Thailand"/>
    <n v="1"/>
    <d v="2018-09-05T00:00:00"/>
    <n v="2004"/>
    <x v="5"/>
    <s v="96 min"/>
    <n v="96"/>
    <n v="96"/>
    <n v="12.709207555869609"/>
    <s v=""/>
    <s v="Horror Movies, International Movies"/>
    <s v="Horror Movies"/>
    <s v="Horror Movies, International Movies"/>
    <n v="2"/>
  </r>
  <r>
    <n v="8030"/>
    <s v="s8030"/>
    <x v="0"/>
    <s v="Skin Trade"/>
    <s v="Ekachai Uekrongtham"/>
    <s v="Dolph Lundgren, Tony Jaa, Ron Perlman, Celina Jade, Peter Weller, Michael Jai White, Sahajak Boonthanakit, Mike Dopud"/>
    <n v="8"/>
    <s v="Thailand"/>
    <s v="Thailand, Canada, United States"/>
    <n v="3"/>
    <d v="2018-12-17T00:00:00"/>
    <n v="2014"/>
    <x v="12"/>
    <s v="96 min"/>
    <n v="96"/>
    <n v="96"/>
    <n v="12.709207555869609"/>
    <s v=""/>
    <s v="Action &amp; Adventure"/>
    <s v="Action &amp; Adventure"/>
    <s v="Action &amp; Adventure"/>
    <n v="1"/>
  </r>
  <r>
    <n v="8066"/>
    <s v="s8066"/>
    <x v="0"/>
    <s v="Speech &amp; Debate"/>
    <s v="Dan Harris"/>
    <s v="Liam James, Sarah Steele, Austin McKenzie, Roger Bart, Janeane Garofalo, Wendi McLendon-Covey, Kal Penn, Kimberly Williams-Paisley, Skylar Astin, Edgar Arreola, Sarah Baker"/>
    <n v="11"/>
    <s v="United States"/>
    <s v="United States"/>
    <n v="1"/>
    <d v="2017-07-06T00:00:00"/>
    <n v="2017"/>
    <x v="2"/>
    <s v="96 min"/>
    <n v="96"/>
    <n v="96"/>
    <n v="12.709207555869609"/>
    <s v=""/>
    <s v="Comedies, Dramas, Independent Movies"/>
    <s v="Comedies"/>
    <s v="Comedies, Dramas, Independent Movies"/>
    <n v="3"/>
  </r>
  <r>
    <n v="8100"/>
    <s v="s8100"/>
    <x v="0"/>
    <s v="Straight Up"/>
    <s v="James Sweeney"/>
    <s v="James Sweeney, Katie Findlay, Randall Park, Hillary Anne Matthews, James Scully, Betsy Brandt"/>
    <n v="6"/>
    <s v="United States"/>
    <s v="United States"/>
    <n v="1"/>
    <d v="2020-06-26T00:00:00"/>
    <n v="2020"/>
    <x v="5"/>
    <s v="96 min"/>
    <n v="96"/>
    <n v="96"/>
    <n v="12.709207555869609"/>
    <s v=""/>
    <s v="Comedies, Independent Movies, LGBTQ Movies"/>
    <s v="Comedies"/>
    <s v="Comedies, Independent Movies, LGBTQ Movies"/>
    <n v="3"/>
  </r>
  <r>
    <n v="8101"/>
    <s v="s8101"/>
    <x v="0"/>
    <s v="Strange but True"/>
    <s v="Rowan Athale"/>
    <s v="Amy Ryan, Nick Robinson, Margaret Qualley, Greg Kinnear, Blythe Danner, Brian Cox, Connor Jessup"/>
    <n v="7"/>
    <s v="Canada"/>
    <s v="Canada"/>
    <n v="1"/>
    <d v="2020-08-30T00:00:00"/>
    <n v="2019"/>
    <x v="2"/>
    <s v="96 min"/>
    <n v="96"/>
    <n v="96"/>
    <n v="12.709207555869609"/>
    <s v=""/>
    <s v="Dramas, Thrillers"/>
    <s v="Dramas"/>
    <s v="Dramas, Thrillers"/>
    <n v="2"/>
  </r>
  <r>
    <n v="8231"/>
    <s v="s8231"/>
    <x v="0"/>
    <s v="The Bulbul's Nest"/>
    <s v="Husam El-Gohari"/>
    <s v="Kareem Mahmoud Abdel Aziz, Mai Selim, Sad Al-Saghir, Mahmood El-Laithi, Maher Essam, Dina"/>
    <n v="6"/>
    <m/>
    <m/>
    <n v="0"/>
    <d v="2019-05-09T00:00:00"/>
    <n v="2013"/>
    <x v="5"/>
    <s v="96 min"/>
    <n v="96"/>
    <n v="96"/>
    <n v="12.709207555869609"/>
    <s v=""/>
    <s v="Comedies, International Movies"/>
    <s v="Comedies"/>
    <s v="Comedies, International Movies"/>
    <n v="2"/>
  </r>
  <r>
    <n v="8233"/>
    <s v="s8233"/>
    <x v="0"/>
    <s v="The Bye Bye Man"/>
    <s v="Stacy Title"/>
    <s v="Douglas Smith, Lucien Laviscount, Cressida Bonas, Michael Trucco, Doug Jones, Carrie-Anne Moss, Faye Dunaway, Jenna Kanell, Erica Tremblay, Cleo King"/>
    <n v="10"/>
    <s v="United States"/>
    <s v="United States, China"/>
    <n v="2"/>
    <d v="2019-04-01T00:00:00"/>
    <n v="2017"/>
    <x v="2"/>
    <s v="96 min"/>
    <n v="96"/>
    <n v="96"/>
    <n v="12.709207555869609"/>
    <s v=""/>
    <s v="Horror Movies, Thrillers"/>
    <s v="Horror Movies"/>
    <s v="Horror Movies, Thrillers"/>
    <n v="2"/>
  </r>
  <r>
    <n v="8238"/>
    <s v="s8238"/>
    <x v="0"/>
    <s v="The Car"/>
    <s v="Elliot Silverstein"/>
    <s v="James Brolin, Kathleen Lloyd, John Marley, R.G. Armstrong, John Rubinstein, Elizabeth Thompson, Roy Jenson, Kim Richards, Kyle Richards"/>
    <n v="9"/>
    <s v="United States"/>
    <s v="United States"/>
    <n v="1"/>
    <d v="2020-06-01T00:00:00"/>
    <n v="1977"/>
    <x v="7"/>
    <s v="96 min"/>
    <n v="96"/>
    <n v="96"/>
    <n v="12.709207555869609"/>
    <s v=""/>
    <s v="Cult Movies, Horror Movies"/>
    <s v="Cult Movies"/>
    <s v="Cult Movies, Horror Movies"/>
    <n v="2"/>
  </r>
  <r>
    <n v="8287"/>
    <s v="s8287"/>
    <x v="0"/>
    <s v="The Eichmann Show"/>
    <s v="Paul Andrew Williams"/>
    <s v="Martin Freeman, Anthony LaPaglia, Rebecca Front, Andy Nyman, Nicholas Woodeson, Ben Addis, Caroline Bartleet, Ed Birch, Dylan Edwards, Nathaniel Gleed, Ben Lloyd-Hughes, Vaidotas Martinaitis, Zora Bishop"/>
    <n v="13"/>
    <s v="United Kingdom"/>
    <s v="United Kingdom, Lithuania"/>
    <n v="2"/>
    <d v="2017-08-31T00:00:00"/>
    <n v="2015"/>
    <x v="5"/>
    <s v="96 min"/>
    <n v="96"/>
    <n v="96"/>
    <n v="12.709207555869609"/>
    <s v=""/>
    <s v="Dramas, International Movies"/>
    <s v="Dramas"/>
    <s v="Dramas, International Movies"/>
    <n v="2"/>
  </r>
  <r>
    <n v="8345"/>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n v="11"/>
    <s v="United States"/>
    <s v="United States"/>
    <n v="1"/>
    <d v="2018-02-26T00:00:00"/>
    <n v="2017"/>
    <x v="5"/>
    <s v="96 min"/>
    <n v="96"/>
    <n v="96"/>
    <n v="12.709207555869609"/>
    <s v=""/>
    <s v="Dramas, Independent Movies"/>
    <s v="Dramas"/>
    <s v="Dramas, Independent Movies"/>
    <n v="2"/>
  </r>
  <r>
    <n v="8362"/>
    <s v="s8362"/>
    <x v="0"/>
    <s v="The Indian in the Cupboard"/>
    <s v="Frank Oz"/>
    <s v="Hal Scardino, Litefoot, Lindsay Crouse, Richard Jenkins, Rishi Bhat, Steve Coogan, David Keith, Sakina Jaffrey, Vincent Kartheiser, Nestor Serrano"/>
    <n v="10"/>
    <s v="United States"/>
    <s v="United States"/>
    <n v="1"/>
    <d v="2020-11-01T00:00:00"/>
    <n v="1995"/>
    <x v="7"/>
    <s v="96 min"/>
    <n v="96"/>
    <n v="96"/>
    <n v="12.709207555869609"/>
    <s v=""/>
    <s v="Children &amp; Family Movies, Dramas"/>
    <s v="Children &amp; Family Movies"/>
    <s v="Children &amp; Family Movies, Dramas"/>
    <n v="2"/>
  </r>
  <r>
    <n v="8388"/>
    <s v="s8388"/>
    <x v="0"/>
    <s v="The Last Man on the Moon"/>
    <s v="Mark Craig"/>
    <s v="Eugene Cernan"/>
    <n v="1"/>
    <s v="United Kingdom"/>
    <s v="United Kingdom"/>
    <n v="1"/>
    <d v="2016-05-26T00:00:00"/>
    <n v="2014"/>
    <x v="6"/>
    <s v="96 min"/>
    <n v="96"/>
    <n v="96"/>
    <n v="12.709207555869609"/>
    <s v=""/>
    <s v="Documentaries"/>
    <s v="Documentaries"/>
    <s v="Documentaries"/>
    <n v="1"/>
  </r>
  <r>
    <n v="8463"/>
    <s v="s8463"/>
    <x v="0"/>
    <s v="The Power of Grayskull: The Definitive History of He-Man and the Masters of the Universe"/>
    <s v="Randall Lobb, Robert McCallum"/>
    <m/>
    <n v="0"/>
    <s v="Canada"/>
    <s v="Canada, United States"/>
    <n v="2"/>
    <d v="2018-08-24T00:00:00"/>
    <n v="2017"/>
    <x v="1"/>
    <s v="96 min"/>
    <n v="96"/>
    <n v="96"/>
    <n v="12.709207555869609"/>
    <s v=""/>
    <s v="Documentaries"/>
    <s v="Documentaries"/>
    <s v="Documentaries"/>
    <n v="1"/>
  </r>
  <r>
    <n v="8529"/>
    <s v="s8529"/>
    <x v="0"/>
    <s v="The Thief and the Imbecile"/>
    <s v="Mohammed El-Tahawy, Mohamed Mostafa"/>
    <s v="Khaled El Sawy, Khaled Saleh, Ruby"/>
    <n v="3"/>
    <s v="Egypt"/>
    <s v="Egypt"/>
    <n v="1"/>
    <d v="2019-06-06T00:00:00"/>
    <n v="2013"/>
    <x v="1"/>
    <s v="96 min"/>
    <n v="96"/>
    <n v="96"/>
    <n v="12.709207555869609"/>
    <s v=""/>
    <s v="Dramas, International Movies"/>
    <s v="Dramas"/>
    <s v="Dramas, International Movies"/>
    <n v="2"/>
  </r>
  <r>
    <n v="8532"/>
    <s v="s8532"/>
    <x v="0"/>
    <s v="The Time Machine"/>
    <s v="Simon Wells"/>
    <s v="Guy Pearce, Samantha Mumba, Jeremy Irons, Mark Addy, Sienna Guillory, Phyllida Law, Alan Young, Omero Mumba, Yancey Arias, Orlando Jones"/>
    <n v="10"/>
    <s v="United States"/>
    <s v="United States, United Arab Emirates"/>
    <n v="2"/>
    <d v="2019-11-23T00:00:00"/>
    <n v="2002"/>
    <x v="2"/>
    <s v="96 min"/>
    <n v="96"/>
    <n v="96"/>
    <n v="12.709207555869609"/>
    <s v=""/>
    <s v="Action &amp; Adventure, Sci-Fi &amp; Fantasy"/>
    <s v="Action &amp; Adventure"/>
    <s v="Action &amp; Adventure, Sci-Fi &amp; Fantasy"/>
    <n v="2"/>
  </r>
  <r>
    <n v="8543"/>
    <s v="s8543"/>
    <x v="0"/>
    <s v="The Ugly Truth"/>
    <s v="Robert Luketic"/>
    <s v="Katherine Heigl, Gerard Butler, Eric Winter, John Michael Higgins, Bree Turner, Nick Searcy, Kevin Connolly, Cheryl Hines, Bonnie Somerville, Yvette Nicole Brown, Nate Corddry, Noah Matthews"/>
    <n v="12"/>
    <s v="United States"/>
    <s v="United States"/>
    <n v="1"/>
    <d v="2019-04-25T00:00:00"/>
    <n v="2009"/>
    <x v="12"/>
    <s v="96 min"/>
    <n v="96"/>
    <n v="96"/>
    <n v="12.709207555869609"/>
    <s v=""/>
    <s v="Comedies, Romantic Movies"/>
    <s v="Comedies"/>
    <s v="Comedies, Romantic Movies"/>
    <n v="2"/>
  </r>
  <r>
    <n v="8586"/>
    <s v="s8586"/>
    <x v="0"/>
    <s v="Three-Quarters Decent"/>
    <s v="Mohamed Hamdy"/>
    <s v="Mohamed Ragab, Lamitta Frangieh, Mohsen Mansour, Rania Mallah, Madlyn Tabar, Mimi Gamal, Ahmed Rateb, Ahmed Zaher"/>
    <n v="8"/>
    <m/>
    <m/>
    <n v="0"/>
    <d v="2019-06-20T00:00:00"/>
    <n v="2010"/>
    <x v="1"/>
    <s v="96 min"/>
    <n v="96"/>
    <n v="96"/>
    <n v="12.709207555869609"/>
    <s v=""/>
    <s v="Comedies, Dramas, International Movies"/>
    <s v="Comedies"/>
    <s v="Comedies, Dramas, International Movies"/>
    <n v="3"/>
  </r>
  <r>
    <n v="8622"/>
    <s v="s8622"/>
    <x v="0"/>
    <s v="Tremors"/>
    <s v="Ron Underwood"/>
    <s v="Kevin Bacon, Fred Ward, Finn Carter, Michael Gross, Reba McEntire, Robert Jayne, Charlotte Stewart, Tony Genaro, Ariana Richards, Richard Marcus, Victor Wong, Bibi Besch"/>
    <n v="12"/>
    <s v="United States"/>
    <s v="United States"/>
    <n v="1"/>
    <d v="2020-01-01T00:00:00"/>
    <n v="1990"/>
    <x v="2"/>
    <s v="96 min"/>
    <n v="96"/>
    <n v="96"/>
    <n v="12.709207555869609"/>
    <s v=""/>
    <s v="Comedies, Cult Movies, Horror Movies"/>
    <s v="Comedies"/>
    <s v="Comedies, Cult Movies, Horror Movies"/>
    <n v="3"/>
  </r>
  <r>
    <n v="8642"/>
    <s v="s8642"/>
    <x v="0"/>
    <s v="Turbo"/>
    <s v="David Soren"/>
    <s v="Ben Schwartz, Bill Hader, Luis Guzm√°n, Snoop Dogg, Paul Giamatti, Ryan Reynolds, Maya Rudolph, Ken Jeong, Samuel L. Jackson, Michael Pe√±a, Michelle Rodriguez, Richard Jenkins, Kurtwood Smith, Luis Guzman"/>
    <n v="14"/>
    <s v="United States"/>
    <s v="United States"/>
    <n v="1"/>
    <d v="2019-09-12T00:00:00"/>
    <n v="2013"/>
    <x v="7"/>
    <s v="96 min"/>
    <n v="96"/>
    <n v="96"/>
    <n v="12.709207555869609"/>
    <s v=""/>
    <s v="Children &amp; Family Movies, Comedies"/>
    <s v="Children &amp; Family Movies"/>
    <s v="Children &amp; Family Movies, Comedies"/>
    <n v="2"/>
  </r>
  <r>
    <n v="8694"/>
    <s v="s8694"/>
    <x v="0"/>
    <s v="Walking Out"/>
    <s v="Alex Smith, Andrew J. Smith"/>
    <s v="Matt Bomer, Josh Wiggins, Bill Pullman, Alex Neustaedter, Lily Gladstone"/>
    <n v="5"/>
    <s v="United States"/>
    <s v="United States"/>
    <n v="1"/>
    <d v="2019-10-01T00:00:00"/>
    <n v="2017"/>
    <x v="2"/>
    <s v="96 min"/>
    <n v="96"/>
    <n v="96"/>
    <n v="12.709207555869609"/>
    <s v=""/>
    <s v="Dramas, Independent Movies, Thrillers"/>
    <s v="Dramas"/>
    <s v="Dramas, Independent Movies, Thrillers"/>
    <n v="3"/>
  </r>
  <r>
    <n v="8704"/>
    <s v="s8704"/>
    <x v="0"/>
    <s v="We Are Your Friends"/>
    <s v="Max Joseph"/>
    <s v="Zac Efron, Wes Bentley, Emily Ratajkowski, Jonny Weston, Shiloh Fernandez, Alex Shaffer, Jon Bernthal, Alicia Coppola, Wiley M. Pickett, Jon Abrahams"/>
    <n v="10"/>
    <s v="United Kingdom"/>
    <s v="United Kingdom, France, United States"/>
    <n v="3"/>
    <d v="2020-01-27T00:00:00"/>
    <n v="2015"/>
    <x v="12"/>
    <s v="96 min"/>
    <n v="96"/>
    <n v="96"/>
    <n v="12.709207555869609"/>
    <s v=""/>
    <s v="Dramas, Independent Movies, Music &amp; Musicals"/>
    <s v="Dramas"/>
    <s v="Dramas, Independent Movies, Music &amp; Musicals"/>
    <n v="3"/>
  </r>
  <r>
    <n v="8719"/>
    <s v="s8719"/>
    <x v="0"/>
    <s v="Westside vs. the World"/>
    <s v="Michael Fahey"/>
    <s v="Ron Perlman, Louie Simmons"/>
    <n v="2"/>
    <m/>
    <m/>
    <n v="0"/>
    <d v="2019-08-09T00:00:00"/>
    <n v="2019"/>
    <x v="5"/>
    <s v="96 min"/>
    <n v="96"/>
    <n v="96"/>
    <n v="12.709207555869609"/>
    <s v=""/>
    <s v="Documentaries, Sports Movies"/>
    <s v="Documentaries"/>
    <s v="Documentaries, Sports Movies"/>
    <n v="2"/>
  </r>
  <r>
    <n v="8782"/>
    <s v="s8782"/>
    <x v="0"/>
    <s v="Yo-Kai Watch: The Movie"/>
    <s v="Mark Risley"/>
    <s v="Johnny Yong Bosch, Joey D'Auria, Alicyn Packard, Melissa Hutchison, Paul Greenberg, Brent Pendergrass"/>
    <n v="6"/>
    <s v="Japan"/>
    <s v="Japan, United States"/>
    <n v="2"/>
    <d v="2016-12-01T00:00:00"/>
    <n v="2016"/>
    <x v="8"/>
    <s v="96 min"/>
    <n v="96"/>
    <n v="96"/>
    <n v="12.709207555869609"/>
    <s v=""/>
    <s v="Anime Features, Children &amp; Family Movies"/>
    <s v="Anime Features"/>
    <s v="Anime Features, Children &amp; Family Movies"/>
    <n v="2"/>
  </r>
  <r>
    <n v="8802"/>
    <s v="s8802"/>
    <x v="0"/>
    <s v="Zinzana"/>
    <s v="Majid Al Ansari"/>
    <s v="Ali Suliman, Saleh Bakri, Yasa, Ali Al-Jabri, Mansoor Alfeeli, Ahd"/>
    <n v="6"/>
    <s v="United Arab Emirates"/>
    <s v="United Arab Emirates, Jordan"/>
    <n v="2"/>
    <d v="2016-03-09T00:00:00"/>
    <n v="2015"/>
    <x v="5"/>
    <s v="96 min"/>
    <n v="96"/>
    <n v="96"/>
    <n v="12.709207555869609"/>
    <s v=""/>
    <s v="Dramas, International Movies, Thrillers"/>
    <s v="Dramas"/>
    <s v="Dramas, International Movies, Thrillers"/>
    <n v="3"/>
  </r>
  <r>
    <n v="29"/>
    <s v="s29"/>
    <x v="0"/>
    <s v="Dark Skies"/>
    <s v="Scott Stewart"/>
    <s v="Keri Russell, Josh Hamilton, J.K. Simmons, Dakota Goyo, Kadan Rockett, L.J. Benet, Rich Hutchman, Myndy Crist, Annie Thurman, Jake Brennan"/>
    <n v="10"/>
    <s v="United States"/>
    <s v="United States"/>
    <n v="1"/>
    <d v="2021-09-19T00:00:00"/>
    <n v="2013"/>
    <x v="2"/>
    <s v="97 min"/>
    <n v="97"/>
    <n v="97"/>
    <n v="6.5792124490354933"/>
    <s v=""/>
    <s v="Horror Movies, Sci-Fi &amp; Fantasy"/>
    <s v="Horror Movies"/>
    <s v="Horror Movies, Sci-Fi &amp; Fantasy"/>
    <n v="2"/>
  </r>
  <r>
    <n v="62"/>
    <s v="s62"/>
    <x v="0"/>
    <s v="Naruto the Movie 2: Legend of the Stone of Gelel"/>
    <s v="Hirotsugu Kawasaki"/>
    <s v="Junko Takeuchi, Gamon Kaai, Chie Nakamura, Showtaro Morikubo, Akira Ishida, Yasuyuki Kase, Urara Takano, Sachiko Kojima, Houko Kuwashima, Takako Honda"/>
    <n v="10"/>
    <s v="Japan"/>
    <s v="Japan"/>
    <n v="1"/>
    <d v="2021-09-15T00:00:00"/>
    <n v="2005"/>
    <x v="6"/>
    <s v="97 min"/>
    <n v="97"/>
    <n v="97"/>
    <n v="6.5792124490354933"/>
    <s v=""/>
    <s v="Action &amp; Adventure, Anime Features, International Movies"/>
    <s v="Action &amp; Adventure"/>
    <s v="Action &amp; Adventure, Anime Features, International Movies"/>
    <n v="3"/>
  </r>
  <r>
    <n v="97"/>
    <s v="s97"/>
    <x v="0"/>
    <s v="If I Leave Here Tomorrow: A Film About Lynyrd Skynyrd"/>
    <s v="Stephen Kijak"/>
    <s v="Ronnie Van Zandt, Gary Rossington, Allen Collins, Leon Wilkeson, Bob Burns, Billy Powell, Ed King, Artimus Pyle, Steve Gaines, Johnny Van Zant"/>
    <n v="10"/>
    <s v="United States"/>
    <s v="United States"/>
    <n v="1"/>
    <d v="2021-09-07T00:00:00"/>
    <n v="2018"/>
    <x v="5"/>
    <s v="97 min"/>
    <n v="97"/>
    <n v="97"/>
    <n v="6.5792124490354933"/>
    <s v=""/>
    <s v="Documentaries, Music &amp; Musicals"/>
    <s v="Documentaries"/>
    <s v="Documentaries, Music &amp; Musicals"/>
    <n v="2"/>
  </r>
  <r>
    <n v="151"/>
    <s v="s151"/>
    <x v="0"/>
    <s v="In Too Deep"/>
    <s v="Michael Rymer"/>
    <s v="Omar Epps, LL Cool J, Nia Long, Stanley Tucci, Pam Grier, Hill Harper, Jake Weber, David Patrick Kelly, Veronica Webb, Ron Canada, Robert LaSardo, Gano Grills, Ivonne Coll, Don Harvey, Mya, Nasir 'Nas' Jones, Jermaine Dupri"/>
    <n v="17"/>
    <s v="United States"/>
    <s v="United States"/>
    <n v="1"/>
    <d v="2021-09-01T00:00:00"/>
    <n v="1999"/>
    <x v="12"/>
    <s v="97 min"/>
    <n v="97"/>
    <n v="97"/>
    <n v="6.5792124490354933"/>
    <s v=""/>
    <s v="Thrillers"/>
    <s v="Thrillers"/>
    <s v="Thrillers"/>
    <n v="1"/>
  </r>
  <r>
    <n v="189"/>
    <s v="s189"/>
    <x v="0"/>
    <s v="2 Alone in Paris"/>
    <s v="Ramzy Bedia, √âric Judor"/>
    <s v="Ramzy Bedia, √âric Judor, Beno√Æt Magimel, Kristin Scott Thomas, √âlodie Bouchez, √âdouard Baer, Fred Testot, Omar Sy"/>
    <n v="8"/>
    <s v="France"/>
    <s v="France"/>
    <n v="1"/>
    <d v="2021-08-28T00:00:00"/>
    <n v="2008"/>
    <x v="5"/>
    <s v="97 min"/>
    <n v="97"/>
    <n v="97"/>
    <n v="6.5792124490354933"/>
    <s v=""/>
    <s v="Comedies, International Movies"/>
    <s v="Comedies"/>
    <s v="Comedies, International Movies"/>
    <n v="2"/>
  </r>
  <r>
    <n v="262"/>
    <s v="s262"/>
    <x v="0"/>
    <s v="The Secret Diary of an Exchange Student"/>
    <s v="Bruno Garotti"/>
    <s v="Larissa Manoela, Thati Lopes, Bruno Montaleone, David Sherod James, Maiara Walsh, Fl√°via Garrafa, Kathy-Ann Hart, Ray Faiola, Noa Graham"/>
    <n v="9"/>
    <m/>
    <m/>
    <n v="0"/>
    <d v="2021-08-18T00:00:00"/>
    <n v="2021"/>
    <x v="1"/>
    <s v="97 min"/>
    <n v="97"/>
    <n v="97"/>
    <n v="6.5792124490354933"/>
    <s v=""/>
    <s v="Comedies, International Movies, Romantic Movies"/>
    <s v="Comedies"/>
    <s v="Comedies, International Movies, Romantic Movies"/>
    <n v="3"/>
  </r>
  <r>
    <n v="269"/>
    <s v="s269"/>
    <x v="0"/>
    <s v="Unroyal"/>
    <s v="Moses Inwang"/>
    <s v="Matilda Lambert, Ik Ogbonna, Prince Sontoye, Blossom Chukwujekwu, Linda Osifo, Emem Inwang, Pete Edochie, Shaffy Bello, Okon Imeh Bishop, Chinenye Nnebe, Femi Adebayo"/>
    <n v="11"/>
    <m/>
    <m/>
    <n v="0"/>
    <d v="2021-08-15T00:00:00"/>
    <n v="2020"/>
    <x v="5"/>
    <s v="97 min"/>
    <n v="97"/>
    <n v="97"/>
    <n v="6.5792124490354933"/>
    <s v=""/>
    <s v="Dramas, International Movies"/>
    <s v="Dramas"/>
    <s v="Dramas, International Movies"/>
    <n v="2"/>
  </r>
  <r>
    <n v="305"/>
    <s v="s305"/>
    <x v="0"/>
    <s v="Lady Boss: The Jackie Collins Story"/>
    <s v="Laura Fairrie"/>
    <s v="Jackie Collins"/>
    <n v="1"/>
    <s v="United Kingdom"/>
    <s v="United Kingdom"/>
    <n v="1"/>
    <d v="2021-08-05T00:00:00"/>
    <n v="2021"/>
    <x v="1"/>
    <s v="97 min"/>
    <n v="97"/>
    <n v="97"/>
    <n v="6.5792124490354933"/>
    <s v=""/>
    <s v="Documentaries"/>
    <s v="Documentaries"/>
    <s v="Documentaries"/>
    <n v="1"/>
  </r>
  <r>
    <n v="319"/>
    <s v="s319"/>
    <x v="0"/>
    <s v="Shiny_Flakes: The Teenage Drug Lord"/>
    <s v="Eva M√ºller, Michael Schmitt"/>
    <s v="Maximilian Schmidt"/>
    <n v="1"/>
    <m/>
    <m/>
    <n v="0"/>
    <d v="2021-08-03T00:00:00"/>
    <n v="2021"/>
    <x v="5"/>
    <s v="97 min"/>
    <n v="97"/>
    <n v="97"/>
    <n v="6.5792124490354933"/>
    <s v=""/>
    <s v="Documentaries, International Movies"/>
    <s v="Documentaries"/>
    <s v="Documentaries, International Movies"/>
    <n v="2"/>
  </r>
  <r>
    <n v="343"/>
    <s v="s343"/>
    <x v="0"/>
    <s v="Major Payne"/>
    <s v="Nick Castle"/>
    <s v="Damon Wayans, Karyn Parsons, William Hickey, Michael Ironside, Albert Hall, Ross Bickell, Orlando Brown, Peyton Chesson-Fohl, Steven Martini"/>
    <n v="9"/>
    <s v="United States"/>
    <s v="United States"/>
    <n v="1"/>
    <d v="2021-08-01T00:00:00"/>
    <n v="1995"/>
    <x v="2"/>
    <s v="97 min"/>
    <n v="97"/>
    <n v="97"/>
    <n v="6.5792124490354933"/>
    <s v=""/>
    <s v="Comedies"/>
    <s v="Comedies"/>
    <s v="Comedies"/>
    <n v="1"/>
  </r>
  <r>
    <n v="357"/>
    <s v="s357"/>
    <x v="0"/>
    <s v="The Losers"/>
    <s v="Sylvain White"/>
    <s v="Jeffrey Dean Morgan, Zoe Saldana, Chris Evans, Idris Elba, Columbus Short, √ìscar Jaenada, Jason Patric, Holt McCallany, Peter Macdissi, Peter Francis James"/>
    <n v="10"/>
    <s v="United States"/>
    <s v="United States, France"/>
    <n v="2"/>
    <d v="2021-08-01T00:00:00"/>
    <n v="2010"/>
    <x v="2"/>
    <s v="97 min"/>
    <n v="97"/>
    <n v="97"/>
    <n v="6.5792124490354933"/>
    <s v=""/>
    <s v="Action &amp; Adventure"/>
    <s v="Action &amp; Adventure"/>
    <s v="Action &amp; Adventure"/>
    <n v="1"/>
  </r>
  <r>
    <n v="395"/>
    <s v="s395"/>
    <x v="0"/>
    <s v="African America"/>
    <s v="Muzi Mthembu"/>
    <s v="Phumelele Mthembu, Anthony Goss, Thami Buti, Makhosazana Ndlovu, Zandile Lujabe, Gontse Ntshegang, Roget Ellis, Bridget Pike, Boipelo Nokukhanya Tau, James Raynolds, Nji Alain, Bongani Dlamin"/>
    <n v="12"/>
    <m/>
    <m/>
    <n v="0"/>
    <d v="2021-07-23T00:00:00"/>
    <n v="2021"/>
    <x v="5"/>
    <s v="97 min"/>
    <n v="97"/>
    <n v="97"/>
    <n v="6.5792124490354933"/>
    <s v=""/>
    <s v="Dramas, Independent Movies, International Movies"/>
    <s v="Dramas"/>
    <s v="Dramas, Independent Movies, International Movies"/>
    <n v="3"/>
  </r>
  <r>
    <n v="396"/>
    <s v="s396"/>
    <x v="0"/>
    <s v="Bankrolled"/>
    <s v="Marcos Bucay"/>
    <s v="Aldo Escalante, Ricardo Polanco, Natalia T√©llez, Fabrizio Santini, SeoJu Park, Mar√≠a Chac√≥n, Giuseppe Gamba, Sebasti√°n Zurita"/>
    <n v="8"/>
    <m/>
    <m/>
    <n v="0"/>
    <d v="2021-07-23T00:00:00"/>
    <n v="2021"/>
    <x v="5"/>
    <s v="97 min"/>
    <n v="97"/>
    <n v="97"/>
    <n v="6.5792124490354933"/>
    <s v=""/>
    <s v="Comedies, International Movies"/>
    <s v="Comedies"/>
    <s v="Comedies, International Movies"/>
    <n v="2"/>
  </r>
  <r>
    <n v="492"/>
    <s v="s492"/>
    <x v="0"/>
    <s v="Home Again"/>
    <s v="Hallie Meyers-Shyer"/>
    <s v="Reese Witherspoon, Michael Sheen, Candice Bergen, Nat Wolff, Jon Rudnitsky, Pico Alexander, Lake Bell, Reid Scott, Dolly Wells, Lola Flanery, Eden Grace Redfield, P.J. Byrne"/>
    <n v="12"/>
    <s v="United States"/>
    <s v="United States"/>
    <n v="1"/>
    <d v="2021-07-08T00:00:00"/>
    <n v="2017"/>
    <x v="2"/>
    <s v="97 min"/>
    <n v="97"/>
    <n v="97"/>
    <n v="6.5792124490354933"/>
    <s v=""/>
    <s v="Comedies, Dramas, Romantic Movies"/>
    <s v="Comedies"/>
    <s v="Comedies, Dramas, Romantic Movies"/>
    <n v="3"/>
  </r>
  <r>
    <n v="631"/>
    <s v="s631"/>
    <x v="0"/>
    <s v="Killing Them Softly"/>
    <s v="Andrew Dominik"/>
    <s v="Brad Pitt, Scoot McNairy, Ben Mendelsohn, Richard Jenkins, James Gandolfini, Ray Liotta, Vincent Curatola, Slaine, Max Casella, Trevor Long, Sam Shepard"/>
    <n v="11"/>
    <s v="United States"/>
    <s v="United States"/>
    <n v="1"/>
    <d v="2021-06-28T00:00:00"/>
    <n v="2012"/>
    <x v="12"/>
    <s v="97 min"/>
    <n v="97"/>
    <n v="97"/>
    <n v="6.5792124490354933"/>
    <s v=""/>
    <s v="Dramas"/>
    <s v="Dramas"/>
    <s v="Dramas"/>
    <n v="1"/>
  </r>
  <r>
    <n v="642"/>
    <s v="s642"/>
    <x v="0"/>
    <s v="Sisters on Track"/>
    <m/>
    <m/>
    <n v="0"/>
    <m/>
    <m/>
    <n v="0"/>
    <d v="2021-06-24T00:00:00"/>
    <n v="2021"/>
    <x v="7"/>
    <s v="97 min"/>
    <n v="97"/>
    <n v="97"/>
    <n v="6.5792124490354933"/>
    <s v=""/>
    <s v="Documentaries, Sports Movies"/>
    <s v="Documentaries"/>
    <s v="Documentaries, Sports Movies"/>
    <n v="2"/>
  </r>
  <r>
    <n v="728"/>
    <s v="s728"/>
    <x v="0"/>
    <s v="Picture a Scientist"/>
    <s v="Ian Cheney, Sharon Shattuck"/>
    <m/>
    <n v="0"/>
    <s v="United States"/>
    <s v="United States"/>
    <n v="1"/>
    <d v="2021-06-13T00:00:00"/>
    <n v="2020"/>
    <x v="5"/>
    <s v="97 min"/>
    <n v="97"/>
    <n v="97"/>
    <n v="6.5792124490354933"/>
    <s v=""/>
    <s v="Documentaries"/>
    <s v="Documentaries"/>
    <s v="Documentaries"/>
    <n v="1"/>
  </r>
  <r>
    <n v="747"/>
    <s v="s747"/>
    <x v="0"/>
    <s v="Awake"/>
    <s v="Mark Raso"/>
    <s v="Gina Rodriguez, Ariana Greenblatt, Frances Fisher, Jennifer Jason Leigh, Barry Pepper, Shamier Anderson, Finn Jones, Lucius Hoyos, Gil Bellows"/>
    <n v="9"/>
    <s v="United States"/>
    <s v="United States"/>
    <n v="1"/>
    <d v="2021-06-09T00:00:00"/>
    <n v="2021"/>
    <x v="5"/>
    <s v="97 min"/>
    <n v="97"/>
    <n v="97"/>
    <n v="6.5792124490354933"/>
    <s v=""/>
    <s v="Dramas, Thrillers"/>
    <s v="Dramas"/>
    <s v="Dramas, Thrillers"/>
    <n v="2"/>
  </r>
  <r>
    <n v="751"/>
    <s v="s751"/>
    <x v="0"/>
    <s v="Tragic Jungle"/>
    <s v="Yulene Olaizola"/>
    <s v="Indira Andrewin, Gilberto Barraza, Gabino Rodr√≠guez, Eligio Mel√©ndez, Mariano Tun Xool, Dale Carley, Jos√© Alfredo Gonz√°lez Dzul, Eliseo Mancilla De La Cruz"/>
    <n v="8"/>
    <s v="Mexico"/>
    <s v="Mexico, France, Colombia"/>
    <n v="3"/>
    <d v="2021-06-09T00:00:00"/>
    <n v="2021"/>
    <x v="5"/>
    <s v="97 min"/>
    <n v="97"/>
    <n v="97"/>
    <n v="6.5792124490354933"/>
    <s v=""/>
    <s v="Dramas, Independent Movies, International Movies"/>
    <s v="Dramas"/>
    <s v="Dramas, Independent Movies, International Movies"/>
    <n v="3"/>
  </r>
  <r>
    <n v="822"/>
    <s v="s822"/>
    <x v="0"/>
    <s v="The Wedding Guest"/>
    <s v="Michael Winterbottom"/>
    <s v="Dev Patel, Radhika Apte, Jim Sarbh"/>
    <n v="3"/>
    <s v="United Kingdom"/>
    <s v="United Kingdom"/>
    <n v="1"/>
    <d v="2021-06-02T00:00:00"/>
    <n v="2018"/>
    <x v="12"/>
    <s v="97 min"/>
    <n v="97"/>
    <n v="97"/>
    <n v="6.5792124490354933"/>
    <s v=""/>
    <s v="Dramas, Romantic Movies, Thrillers"/>
    <s v="Dramas"/>
    <s v="Dramas, Romantic Movies, Thrillers"/>
    <n v="3"/>
  </r>
  <r>
    <n v="824"/>
    <s v="s824"/>
    <x v="0"/>
    <s v="Then Came You"/>
    <s v="Peter Hutchings"/>
    <s v="Asa Butterfield, Maisie Williams, Nina Dobrev, Ken Jeong, Tyler Hoechlin, David Koechner, Peyton List, Tituss Burgess"/>
    <n v="8"/>
    <s v="United States"/>
    <s v="United States"/>
    <n v="1"/>
    <d v="2021-06-02T00:00:00"/>
    <n v="2019"/>
    <x v="5"/>
    <s v="97 min"/>
    <n v="97"/>
    <n v="97"/>
    <n v="6.5792124490354933"/>
    <s v=""/>
    <s v="Comedies, Dramas, Independent Movies"/>
    <s v="Comedies"/>
    <s v="Comedies, Dramas, Independent Movies"/>
    <n v="3"/>
  </r>
  <r>
    <n v="825"/>
    <s v="s825"/>
    <x v="0"/>
    <s v="Welcome Home"/>
    <s v="George Ratliff"/>
    <s v="Aaron Paul, Emily Ratajkowski, Riccardo Scamarcio, Katy Louise Saunders, Alice Bellagamba"/>
    <n v="5"/>
    <s v="United States"/>
    <s v="United States"/>
    <n v="1"/>
    <d v="2021-06-02T00:00:00"/>
    <n v="2018"/>
    <x v="12"/>
    <s v="97 min"/>
    <n v="97"/>
    <n v="97"/>
    <n v="6.5792124490354933"/>
    <s v=""/>
    <s v="Thrillers"/>
    <s v="Thrillers"/>
    <s v="Thrillers"/>
    <n v="1"/>
  </r>
  <r>
    <n v="829"/>
    <s v="s829"/>
    <x v="0"/>
    <s v="Collateral Beauty"/>
    <s v="David Frankel"/>
    <s v="Will Smith, Edward Norton, Kate Winslet, Michael Pe√±a, Helen Mirren, Naomie Harris, Keira Knightley, Jacob Latimore, Ann Dowd, Liza Col√≥n-Zayas"/>
    <n v="10"/>
    <s v="United States"/>
    <s v="United States"/>
    <n v="1"/>
    <d v="2021-05-28T00:00:00"/>
    <n v="2016"/>
    <x v="2"/>
    <s v="97 min"/>
    <n v="97"/>
    <n v="97"/>
    <n v="6.5792124490354933"/>
    <s v=""/>
    <s v="Dramas"/>
    <s v="Dramas"/>
    <s v="Dramas"/>
    <n v="1"/>
  </r>
  <r>
    <n v="835"/>
    <s v="s835"/>
    <x v="0"/>
    <s v="Blue Miracle"/>
    <s v="Julio Quintana"/>
    <s v="Jimmy Gonzales, Dennis Quaid, Anthony Gonzalez, Bruce McGill, Raymond Cruz, Nathan Arenas, Miguel Angel Garcia, Isaac Arellanes, Steve Gutierrez, Dana Wheeler-Nicholson, Fernanda Urrejola, Silverio Palacios"/>
    <n v="12"/>
    <s v="United States"/>
    <s v="United States"/>
    <n v="1"/>
    <d v="2021-05-27T00:00:00"/>
    <n v="2021"/>
    <x v="6"/>
    <s v="97 min"/>
    <n v="97"/>
    <n v="97"/>
    <n v="6.5792124490354933"/>
    <s v=""/>
    <s v="Children &amp; Family Movies, Dramas, Faith &amp; Spirituality"/>
    <s v="Children &amp; Family Movies"/>
    <s v="Children &amp; Family Movies, Dramas, Faith &amp; Spirituality"/>
    <n v="3"/>
  </r>
  <r>
    <n v="915"/>
    <s v="s915"/>
    <x v="0"/>
    <s v="Unrest"/>
    <s v="Jennifer Brea"/>
    <s v="Jennifer Brea, Omar Wasow, Jessica Taylor-Bearman"/>
    <n v="3"/>
    <s v="United Kingdom"/>
    <s v="United Kingdom, United States"/>
    <n v="2"/>
    <d v="2021-05-07T00:00:00"/>
    <n v="2017"/>
    <x v="5"/>
    <s v="97 min"/>
    <n v="97"/>
    <n v="97"/>
    <n v="6.5792124490354933"/>
    <s v=""/>
    <s v="Documentaries"/>
    <s v="Documentaries"/>
    <s v="Documentaries"/>
    <n v="1"/>
  </r>
  <r>
    <n v="927"/>
    <s v="s927"/>
    <x v="0"/>
    <s v="Au coeur des gangs"/>
    <s v="Vondie Curtis-Hall"/>
    <s v="Tyrese Gibson, Meagan Good, Larenz Tate, Henry Hunter Hall, Kimora Lee Simmons, Game"/>
    <n v="6"/>
    <s v="United States"/>
    <s v="United States"/>
    <n v="1"/>
    <d v="2021-05-01T00:00:00"/>
    <n v="2006"/>
    <x v="12"/>
    <s v="97 min"/>
    <n v="97"/>
    <n v="97"/>
    <n v="6.5792124490354933"/>
    <s v=""/>
    <s v="Action &amp; Adventure, Dramas"/>
    <s v="Action &amp; Adventure"/>
    <s v="Action &amp; Adventure, Dramas"/>
    <n v="2"/>
  </r>
  <r>
    <n v="929"/>
    <s v="s929"/>
    <x v="0"/>
    <s v="Best of the Best"/>
    <s v="Robert Radler"/>
    <s v="Eric Roberts, James Earl Jones, Sally Kirkland, Chris Penn, Phillip Rhee, John P. Ryan, John Dye, Louise Fletcher"/>
    <n v="8"/>
    <s v="United States"/>
    <s v="United States"/>
    <n v="1"/>
    <d v="2021-05-01T00:00:00"/>
    <n v="1989"/>
    <x v="2"/>
    <s v="97 min"/>
    <n v="97"/>
    <n v="97"/>
    <n v="6.5792124490354933"/>
    <s v=""/>
    <s v="Action &amp; Adventure, Sports Movies"/>
    <s v="Action &amp; Adventure"/>
    <s v="Action &amp; Adventure, Sports Movies"/>
    <n v="2"/>
  </r>
  <r>
    <n v="1003"/>
    <s v="s1003"/>
    <x v="0"/>
    <s v="Tell Me When"/>
    <s v="Gerardo Gatica"/>
    <s v="Jes√∫s Zavala, Ximena Romo, Ver√≥nica Castro, Jos√© Carlos Ruiz, Gabriel Nuncio, Rosa Mar√≠a Bianchi, H√©ctor Bonilla, Andr√©s Almeida"/>
    <n v="8"/>
    <s v="Mexico"/>
    <s v="Mexico"/>
    <n v="1"/>
    <d v="2021-04-21T00:00:00"/>
    <n v="2021"/>
    <x v="5"/>
    <s v="97 min"/>
    <n v="97"/>
    <n v="97"/>
    <n v="6.5792124490354933"/>
    <s v=""/>
    <s v="Comedies, International Movies"/>
    <s v="Comedies"/>
    <s v="Comedies, International Movies"/>
    <n v="2"/>
  </r>
  <r>
    <n v="1104"/>
    <s v="s1104"/>
    <x v="0"/>
    <s v="Air Strike"/>
    <s v="Xiao Feng"/>
    <s v="Bruce Willis, Liu Ye, Song Seung-heon, William Chan Wai-ting, Fan Wei, Wu Gang, Ma Su, Janine Chang, Che Yongli, Feng Yuanzheng, Geng Le"/>
    <n v="11"/>
    <s v="China"/>
    <s v="China"/>
    <n v="1"/>
    <d v="2021-04-02T00:00:00"/>
    <n v="2018"/>
    <x v="12"/>
    <s v="97 min"/>
    <n v="97"/>
    <n v="97"/>
    <n v="6.5792124490354933"/>
    <s v=""/>
    <s v="Action &amp; Adventure, Dramas, International Movies"/>
    <s v="Action &amp; Adventure"/>
    <s v="Action &amp; Adventure, Dramas, International Movies"/>
    <n v="3"/>
  </r>
  <r>
    <n v="1165"/>
    <s v="s1165"/>
    <x v="0"/>
    <s v="Ni de co√±a"/>
    <s v="Fernando Ayll√≥n"/>
    <s v="Nathalie Sese√±a, Goyo Jim√©nez, Jos√© Juan Vaquero, Jordi S√°nchez, Ricardo Quevedo, Carolina Noriega, Max Marieges, Kik√≠n Fern√°ndez, Norma Nivia, Moi Camacho"/>
    <n v="10"/>
    <s v="Spain"/>
    <s v="Spain"/>
    <n v="1"/>
    <d v="2021-03-26T00:00:00"/>
    <n v="2020"/>
    <x v="5"/>
    <s v="97 min"/>
    <n v="97"/>
    <n v="97"/>
    <n v="6.5792124490354933"/>
    <s v=""/>
    <s v="Comedies, International Movies"/>
    <s v="Comedies"/>
    <s v="Comedies, International Movies"/>
    <n v="2"/>
  </r>
  <r>
    <n v="1209"/>
    <s v="s1209"/>
    <x v="0"/>
    <s v="√áarsi Pazar"/>
    <s v="Muharrem G√ºlmez"/>
    <s v="Erdem Yener, Ayhan Ta≈ü, Emin Olcay, Muharrem G√ºlmez, Elif Nur Kerk√ºk, Tarƒ±k Papu√ß√ßuoƒülu, Suzan Aksoy, Doƒüa Konakoƒülu, Esin Eden, Deniz √ñzerman"/>
    <n v="10"/>
    <s v="Turkey"/>
    <s v="Turkey"/>
    <n v="1"/>
    <d v="2021-03-12T00:00:00"/>
    <n v="2015"/>
    <x v="5"/>
    <s v="97 min"/>
    <n v="97"/>
    <n v="97"/>
    <n v="6.5792124490354933"/>
    <s v=""/>
    <s v="Comedies, International Movies"/>
    <s v="Comedies"/>
    <s v="Comedies, International Movies"/>
    <n v="2"/>
  </r>
  <r>
    <n v="1213"/>
    <s v="s1213"/>
    <x v="0"/>
    <s v="Paper Lives"/>
    <s v="Can Ulkay"/>
    <s v="√áaƒüatay Ulusoy, Emir Ali Doƒürul, Ersin Arƒ±cƒ±, Turgay Tan√ºlk√º, Selen √ñzt√ºrk, Osman ƒ∞skender Bayer, Tomris √áetinel, Volkan √áalƒ±≈ükan, Mehmet Bahattin Gen√ß, Ok≈üan B√ºy√ºk"/>
    <n v="10"/>
    <s v="Turkey"/>
    <s v="Turkey"/>
    <n v="1"/>
    <d v="2021-03-12T00:00:00"/>
    <n v="2021"/>
    <x v="5"/>
    <s v="97 min"/>
    <n v="97"/>
    <n v="97"/>
    <n v="6.5792124490354933"/>
    <s v=""/>
    <s v="Dramas, International Movies"/>
    <s v="Dramas"/>
    <s v="Dramas, International Movies"/>
    <n v="2"/>
  </r>
  <r>
    <n v="1229"/>
    <s v="s1229"/>
    <x v="0"/>
    <s v="Bombay Rose"/>
    <s v="Gitanjali Rao"/>
    <s v="Cyli Khare, Gargi Shitole, Amardeep Jha, Amit Deondi, Makrand Deshpande, Virendra Saxena, Shishir Sharma"/>
    <n v="7"/>
    <s v="India"/>
    <s v="India, United Kingdom, France, Qatar"/>
    <n v="4"/>
    <d v="2021-03-08T00:00:00"/>
    <n v="2021"/>
    <x v="2"/>
    <s v="97 min"/>
    <n v="97"/>
    <n v="97"/>
    <n v="6.5792124490354933"/>
    <s v=""/>
    <s v="Dramas, Independent Movies, International Movies"/>
    <s v="Dramas"/>
    <s v="Dramas, Independent Movies, International Movies"/>
    <n v="3"/>
  </r>
  <r>
    <n v="1267"/>
    <s v="s1267"/>
    <x v="0"/>
    <s v="Tony Manero"/>
    <s v="Pablo Larra√≠n"/>
    <s v="Alfredo Castro, Paola Lattus, H√©ctor Morales, Amparo Noguera, Elsa Poblete"/>
    <n v="5"/>
    <s v="Chile"/>
    <s v="Chile, Brazil"/>
    <n v="2"/>
    <d v="2021-02-26T00:00:00"/>
    <n v="2008"/>
    <x v="5"/>
    <s v="97 min"/>
    <n v="97"/>
    <n v="97"/>
    <n v="6.5792124490354933"/>
    <s v=""/>
    <s v="Dramas, Independent Movies, International Movies"/>
    <s v="Dramas"/>
    <s v="Dramas, Independent Movies, International Movies"/>
    <n v="3"/>
  </r>
  <r>
    <n v="1296"/>
    <s v="s1296"/>
    <x v="0"/>
    <s v="Eeb Allay Ooo!"/>
    <s v="Prateek Vats"/>
    <s v="Shardul Bhardwaj, Nutan Sinha, Shashi Bhushan, Mahinder Nath, Nitin Goel, Naina Sareen"/>
    <n v="6"/>
    <s v="India"/>
    <s v="India"/>
    <n v="1"/>
    <d v="2021-02-18T00:00:00"/>
    <n v="2019"/>
    <x v="5"/>
    <s v="97 min"/>
    <n v="97"/>
    <n v="97"/>
    <n v="6.5792124490354933"/>
    <s v=""/>
    <s v="Comedies, Dramas, Independent Movies"/>
    <s v="Comedies"/>
    <s v="Comedies, Dramas, Independent Movies"/>
    <n v="3"/>
  </r>
  <r>
    <n v="1347"/>
    <s v="s1347"/>
    <x v="0"/>
    <s v="All My Friends Are Dead"/>
    <s v="Jan Belcl"/>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n v="17"/>
    <s v="Poland"/>
    <s v="Poland"/>
    <n v="1"/>
    <d v="2021-02-03T00:00:00"/>
    <n v="2020"/>
    <x v="5"/>
    <s v="97 min"/>
    <n v="97"/>
    <n v="97"/>
    <n v="6.5792124490354933"/>
    <s v=""/>
    <s v="Comedies, Dramas, International Movies"/>
    <s v="Comedies"/>
    <s v="Comedies, Dramas, International Movies"/>
    <n v="3"/>
  </r>
  <r>
    <n v="1432"/>
    <s v="s1432"/>
    <x v="0"/>
    <s v="Stuck Apart"/>
    <m/>
    <s v="Engin G√ºnaydƒ±n, Haluk Bilginer, Binnur Kaya, √ñner Erkan, ƒ∞rem Sak, Fatih Artman, G√ºl√ßin Santƒ±rcƒ±oƒülu, ƒ∞lker Aksum, H√ºlya Duyar, G√∂ktuƒü Yƒ±ldƒ±rƒ±m, Helin Kandemir"/>
    <n v="11"/>
    <s v="Turkey"/>
    <s v="Turkey"/>
    <n v="1"/>
    <d v="2021-01-08T00:00:00"/>
    <n v="2021"/>
    <x v="5"/>
    <s v="97 min"/>
    <n v="97"/>
    <n v="97"/>
    <n v="6.5792124490354933"/>
    <s v=""/>
    <s v="Comedies, Dramas, International Movies"/>
    <s v="Comedies"/>
    <s v="Comedies, Dramas, International Movies"/>
    <n v="3"/>
  </r>
  <r>
    <n v="1585"/>
    <s v="s1585"/>
    <x v="0"/>
    <s v="Ava"/>
    <s v="Tate Taylor"/>
    <s v="Jessica Chastain, Colin Farrell, John Malkovich, Common, Geena Davis, Jess Weixler, Diana Silvers, Joan Chen, Ioan Gruffudd"/>
    <n v="9"/>
    <s v="United States"/>
    <s v="United States"/>
    <n v="1"/>
    <d v="2020-12-07T00:00:00"/>
    <n v="2020"/>
    <x v="12"/>
    <s v="97 min"/>
    <n v="97"/>
    <n v="97"/>
    <n v="6.5792124490354933"/>
    <s v=""/>
    <s v="Action &amp; Adventure, Dramas"/>
    <s v="Action &amp; Adventure"/>
    <s v="Action &amp; Adventure, Dramas"/>
    <n v="2"/>
  </r>
  <r>
    <n v="1663"/>
    <s v="s1663"/>
    <x v="0"/>
    <s v="The Suit"/>
    <s v="Mohammad Adel"/>
    <s v="Tamer Hosny, Akram Hosny, Amina Khalil, Dalal Abdelaziz, Maged El-Masri, Yasser Ali Maher, Salwa Mohammed, Mahmoud El-Bezzawy, Hassan Hosny, Taher Abu Lela, Ahmed Zaher"/>
    <n v="11"/>
    <s v="Egypt"/>
    <s v="Egypt"/>
    <n v="1"/>
    <d v="2020-11-23T00:00:00"/>
    <n v="2018"/>
    <x v="1"/>
    <s v="97 min"/>
    <n v="97"/>
    <n v="97"/>
    <n v="6.5792124490354933"/>
    <s v=""/>
    <s v="Action &amp; Adventure, Comedies, International Movies"/>
    <s v="Action &amp; Adventure"/>
    <s v="Action &amp; Adventure, Comedies, International Movies"/>
    <n v="3"/>
  </r>
  <r>
    <n v="1682"/>
    <s v="s1682"/>
    <x v="0"/>
    <s v="The Princess Switch: Switched Again"/>
    <s v="Mike Rohl"/>
    <s v="Vanessa Hudgens, Nick Sagar, Sam Palladio, Mia Lloyd, Lachlan Nieboer, Ricky Norwood, Florence Hall, Suanne Braun, Mark Fleischmann"/>
    <n v="9"/>
    <s v="United States"/>
    <s v="United States"/>
    <n v="1"/>
    <d v="2020-11-19T00:00:00"/>
    <n v="2020"/>
    <x v="4"/>
    <s v="97 min"/>
    <n v="97"/>
    <n v="97"/>
    <n v="6.5792124490354933"/>
    <s v=""/>
    <s v="Children &amp; Family Movies, Comedies, Dramas"/>
    <s v="Children &amp; Family Movies"/>
    <s v="Children &amp; Family Movies, Comedies, Dramas"/>
    <n v="3"/>
  </r>
  <r>
    <n v="1714"/>
    <s v="s1714"/>
    <x v="0"/>
    <s v="Memories of a Teenager"/>
    <s v="Lucas Santa Ana"/>
    <s v="Renato Quattordio, Malena Narvay, Thom√°s Lepera, Jer√≥nimo Giocondo Bosia, Tom√°s Wicz, Tom√°s Raimondi, Majo Chicar, Agustina Cabo"/>
    <n v="8"/>
    <s v="Argentina"/>
    <s v="Argentina"/>
    <n v="1"/>
    <d v="2020-11-12T00:00:00"/>
    <n v="2019"/>
    <x v="5"/>
    <s v="97 min"/>
    <n v="97"/>
    <n v="97"/>
    <n v="6.5792124490354933"/>
    <s v=""/>
    <s v="Dramas, International Movies, LGBTQ Movies"/>
    <s v="Dramas"/>
    <s v="Dramas, International Movies, LGBTQ Movies"/>
    <n v="3"/>
  </r>
  <r>
    <n v="2044"/>
    <s v="s2044"/>
    <x v="0"/>
    <s v="Villain"/>
    <s v="Philip Barantini"/>
    <s v="Craig Fairbrass, George Russo, Robert Glenister, Izuka Hoyle, Mark Monero, Tomi May, Eloise Lovell Anderson, Taz Skylar, Nicholas Aaron"/>
    <n v="9"/>
    <s v="United Kingdom"/>
    <s v="United Kingdom"/>
    <n v="1"/>
    <d v="2020-09-05T00:00:00"/>
    <n v="2020"/>
    <x v="12"/>
    <s v="97 min"/>
    <n v="97"/>
    <n v="97"/>
    <n v="6.5792124490354933"/>
    <s v=""/>
    <s v="Dramas"/>
    <s v="Dramas"/>
    <s v="Dramas"/>
    <n v="1"/>
  </r>
  <r>
    <n v="2078"/>
    <s v="s2078"/>
    <x v="0"/>
    <s v="The Match"/>
    <s v="Francesco Carnesecchi"/>
    <s v="Francesco Pannofino, Alberto Di Stasio, Gabriele Fiore, Giorgio Colangeli, Fabrizio Sabatucci, Veruska Rossi, Giulia Cragnotti, Siria Simeoni, Lidia Vitale, Daniele Mariani"/>
    <n v="10"/>
    <s v="Italy"/>
    <s v="Italy"/>
    <n v="1"/>
    <d v="2020-09-01T00:00:00"/>
    <n v="2020"/>
    <x v="5"/>
    <s v="97 min"/>
    <n v="97"/>
    <n v="97"/>
    <n v="6.5792124490354933"/>
    <s v=""/>
    <s v="Dramas, International Movies, Sports Movies"/>
    <s v="Dramas"/>
    <s v="Dramas, International Movies, Sports Movies"/>
    <n v="3"/>
  </r>
  <r>
    <n v="2084"/>
    <s v="s2084"/>
    <x v="0"/>
    <s v="The Debt Collector 2"/>
    <s v="Jesse V. Johnson"/>
    <s v="Scott Adkins, Louis Mandylor, Vladimir Kulich, Marina Sirtis, Ski Carr, Charity Collins, Mayling Ng, Josef Cannon, Jermaine Jacox, Vernon Wells"/>
    <n v="10"/>
    <s v="United States"/>
    <s v="United States"/>
    <n v="1"/>
    <d v="2020-08-31T00:00:00"/>
    <n v="2020"/>
    <x v="5"/>
    <s v="97 min"/>
    <n v="97"/>
    <n v="97"/>
    <n v="6.5792124490354933"/>
    <s v=""/>
    <s v="Action &amp; Adventure"/>
    <s v="Action &amp; Adventure"/>
    <s v="Action &amp; Adventure"/>
    <n v="1"/>
  </r>
  <r>
    <n v="2089"/>
    <s v="s2089"/>
    <x v="0"/>
    <s v="Unknown Origins"/>
    <s v="David Gal√°n Galindo"/>
    <s v="Javier Rey, Ver√≥nica Echegui, Brays Efe, Antonio Resines, √Ålex Garc√≠a, Carlos Areces, Ernesto Alterio, Leonardo Sbaraglia"/>
    <n v="8"/>
    <s v="Spain"/>
    <s v="Spain"/>
    <n v="1"/>
    <d v="2020-08-28T00:00:00"/>
    <n v="2020"/>
    <x v="5"/>
    <s v="97 min"/>
    <n v="97"/>
    <n v="97"/>
    <n v="6.5792124490354933"/>
    <s v=""/>
    <s v="International Movies, Thrillers"/>
    <s v="International Movies"/>
    <s v="International Movies, Thrillers"/>
    <n v="2"/>
  </r>
  <r>
    <n v="2116"/>
    <s v="s2116"/>
    <x v="0"/>
    <s v="Drunk Parents"/>
    <s v="Fred Wolf"/>
    <s v="Alec Baldwin, Salma Hayek, Jim Gaffigan, Joe Manganiello, Treat Williams, Ben Platt, Aasif Mandvi, Natalia Cigliuti"/>
    <n v="8"/>
    <s v="United States"/>
    <s v="United States"/>
    <n v="1"/>
    <d v="2020-08-18T00:00:00"/>
    <n v="2019"/>
    <x v="12"/>
    <s v="97 min"/>
    <n v="97"/>
    <n v="97"/>
    <n v="6.5792124490354933"/>
    <s v=""/>
    <s v="Comedies"/>
    <s v="Comedies"/>
    <s v="Comedies"/>
    <n v="1"/>
  </r>
  <r>
    <n v="2284"/>
    <s v="s2284"/>
    <x v="0"/>
    <s v="Only"/>
    <s v="Takashi Doscher"/>
    <s v="Freida Pinto, Leslie Odom Jr., Chandler Riggs, Jayson Warner Smith, Joshua Mikel, Mark Ashworth, Tia Hendricks, Richard Hempton, Noor Naghmi, Maggie Parto"/>
    <n v="10"/>
    <s v="United States"/>
    <s v="United States"/>
    <n v="1"/>
    <d v="2020-07-05T00:00:00"/>
    <n v="2019"/>
    <x v="5"/>
    <s v="97 min"/>
    <n v="97"/>
    <n v="97"/>
    <n v="6.5792124490354933"/>
    <s v=""/>
    <s v="Dramas, Independent Movies, Romantic Movies"/>
    <s v="Dramas"/>
    <s v="Dramas, Independent Movies, Romantic Movies"/>
    <n v="3"/>
  </r>
  <r>
    <n v="2437"/>
    <s v="s2437"/>
    <x v="0"/>
    <s v="Mr. Romantic"/>
    <s v="Ahmed Al-Badry"/>
    <s v="Mohamed Emam, Hassan Hosny, Lebleba, Medhat Tekha, Bassem Samra, Dominique Hourani, Saeed Tarabeek, Diaa El Merghany, Nahla Zaki, Saad El Soghayar"/>
    <n v="10"/>
    <m/>
    <m/>
    <n v="0"/>
    <d v="2020-06-02T00:00:00"/>
    <n v="2009"/>
    <x v="1"/>
    <s v="97 min"/>
    <n v="97"/>
    <n v="97"/>
    <n v="6.5792124490354933"/>
    <s v=""/>
    <s v="Comedies, International Movies, Romantic Movies"/>
    <s v="Comedies"/>
    <s v="Comedies, International Movies, Romantic Movies"/>
    <n v="3"/>
  </r>
  <r>
    <n v="2494"/>
    <s v="s2494"/>
    <x v="0"/>
    <s v="Anchor Baby"/>
    <s v="Lonzo Nzekwe"/>
    <s v="Omoni Oboli, Sam Sarpong, Terri Oliver, Colin Paradine, Mark Cassius"/>
    <n v="5"/>
    <s v="Canada"/>
    <s v="Canada, Nigeria"/>
    <n v="2"/>
    <d v="2020-05-20T00:00:00"/>
    <n v="2010"/>
    <x v="5"/>
    <s v="97 min"/>
    <n v="97"/>
    <n v="97"/>
    <n v="6.5792124490354933"/>
    <s v=""/>
    <s v="Dramas, International Movies"/>
    <s v="Dramas"/>
    <s v="Dramas, International Movies"/>
    <n v="2"/>
  </r>
  <r>
    <n v="2517"/>
    <s v="s2517"/>
    <x v="0"/>
    <s v="The End"/>
    <s v="Mohammed Alhmly"/>
    <s v="Mohamed El Hemaly, Abdulla Al-khudr, Ghadeer Zayid, Heba El Dorry, Abdulaziz Al-mesallam, Meshal Al-farhan, Meshal Al-Mujibel, Ibrahim Al-Sheikhly, Souad al-Husseini, Soliman Elyassin"/>
    <n v="10"/>
    <s v="Kuwait"/>
    <s v="Kuwait"/>
    <n v="1"/>
    <d v="2020-05-17T00:00:00"/>
    <n v="2019"/>
    <x v="5"/>
    <s v="97 min"/>
    <n v="97"/>
    <n v="97"/>
    <n v="6.5792124490354933"/>
    <s v=""/>
    <s v="Action &amp; Adventure, Comedies, International Movies"/>
    <s v="Action &amp; Adventure"/>
    <s v="Action &amp; Adventure, Comedies, International Movies"/>
    <n v="3"/>
  </r>
  <r>
    <n v="2578"/>
    <s v="s2578"/>
    <x v="0"/>
    <s v="Cracked Up: The Darrell Hammond Story"/>
    <s v="Michelle Esrick"/>
    <s v="Darrell Hammond"/>
    <n v="1"/>
    <s v="United States"/>
    <s v="United States"/>
    <n v="1"/>
    <d v="2020-05-01T00:00:00"/>
    <n v="2018"/>
    <x v="5"/>
    <s v="97 min"/>
    <n v="97"/>
    <n v="97"/>
    <n v="6.5792124490354933"/>
    <s v=""/>
    <s v="Documentaries"/>
    <s v="Documentaries"/>
    <s v="Documentaries"/>
    <n v="1"/>
  </r>
  <r>
    <n v="2598"/>
    <s v="s2598"/>
    <x v="0"/>
    <s v="Dangerous Lies"/>
    <s v="Michael M. Scott"/>
    <s v="Camila Mendes, Jessie T. Usher, Jamie Chung, Cam Gigandet, Sasha Alexander, Elliott Gould"/>
    <n v="6"/>
    <s v="United States"/>
    <s v="United States"/>
    <n v="1"/>
    <d v="2020-04-30T00:00:00"/>
    <n v="2020"/>
    <x v="1"/>
    <s v="97 min"/>
    <n v="97"/>
    <n v="97"/>
    <n v="6.5792124490354933"/>
    <s v=""/>
    <s v="Thrillers"/>
    <s v="Thrillers"/>
    <s v="Thrillers"/>
    <n v="1"/>
  </r>
  <r>
    <n v="2609"/>
    <s v="s2609"/>
    <x v="0"/>
    <s v="Murder to Mercy: The Cyntoia Brown Story"/>
    <m/>
    <m/>
    <n v="0"/>
    <s v="United States"/>
    <s v="United States"/>
    <n v="1"/>
    <d v="2020-04-29T00:00:00"/>
    <n v="2020"/>
    <x v="5"/>
    <s v="97 min"/>
    <n v="97"/>
    <n v="97"/>
    <n v="6.5792124490354933"/>
    <s v=""/>
    <s v="Documentaries"/>
    <s v="Documentaries"/>
    <s v="Documentaries"/>
    <n v="1"/>
  </r>
  <r>
    <n v="2738"/>
    <s v="s2738"/>
    <x v="0"/>
    <s v="Mighty Raju Rio Calling"/>
    <s v="Rajiv Chilaka, Anirban Majumder, Alka Amarkant Dubey"/>
    <m/>
    <n v="0"/>
    <s v="India"/>
    <s v="India"/>
    <n v="1"/>
    <d v="2020-04-01T00:00:00"/>
    <n v="2014"/>
    <x v="8"/>
    <s v="97 min"/>
    <n v="97"/>
    <n v="97"/>
    <n v="6.5792124490354933"/>
    <s v=""/>
    <s v="Children &amp; Family Movies, Sports Movies"/>
    <s v="Children &amp; Family Movies"/>
    <s v="Children &amp; Family Movies, Sports Movies"/>
    <n v="2"/>
  </r>
  <r>
    <n v="2880"/>
    <s v="s2880"/>
    <x v="0"/>
    <s v="Gbomo Gbomo Express"/>
    <s v="Walter Taylaur"/>
    <s v="Ramsey Nouah, Gideon Okeke, Osas Ighodaro Ajibade, Blossom Chukwujekwu, Kiki Omeili, Gbenro Ajibade, Ikechukwu, Alexx Ekubo, Shaffy Bello"/>
    <n v="9"/>
    <s v="Nigeria"/>
    <s v="Nigeria"/>
    <n v="1"/>
    <d v="2020-02-26T00:00:00"/>
    <n v="2015"/>
    <x v="5"/>
    <s v="97 min"/>
    <n v="97"/>
    <n v="97"/>
    <n v="6.5792124490354933"/>
    <s v=""/>
    <s v="Dramas, International Movies"/>
    <s v="Dramas"/>
    <s v="Dramas, International Movies"/>
    <n v="2"/>
  </r>
  <r>
    <n v="2951"/>
    <s v="s2951"/>
    <x v="0"/>
    <s v="Dragonheart: Vengeance"/>
    <s v="Ivan Silvestrini"/>
    <s v="Joseph Millson, Jack Kane, Helena Bonham Carter, Arturo Muselli, Carolina Carlsson, Tam Williams, Richard Ashton, Ross O'Hennessy, Cameron Jack, Fabienne Piolini-Castle"/>
    <n v="10"/>
    <s v="United States"/>
    <s v="United States"/>
    <n v="1"/>
    <d v="2020-02-04T00:00:00"/>
    <n v="2020"/>
    <x v="2"/>
    <s v="97 min"/>
    <n v="97"/>
    <n v="97"/>
    <n v="6.5792124490354933"/>
    <s v=""/>
    <s v="Action &amp; Adventure, Sci-Fi &amp; Fantasy"/>
    <s v="Action &amp; Adventure"/>
    <s v="Action &amp; Adventure, Sci-Fi &amp; Fantasy"/>
    <n v="2"/>
  </r>
  <r>
    <n v="2996"/>
    <s v="s2996"/>
    <x v="0"/>
    <s v="Airplane Mode"/>
    <s v="C√©sar Rodrigues"/>
    <s v="Larissa Manoela, Andr√© Luiz Frambach, Erasmo Carlos, Mariana Am√¢ncio, Amanda Orestes, Eike Duarte, Nayobe Nzainab, Katiuscia Canoro, Phellyx Moura, Dani Ornellas, Michel Bercovitch, S√≠lvia Louren√ßo"/>
    <n v="12"/>
    <s v="United States"/>
    <s v="United States"/>
    <n v="1"/>
    <d v="2020-01-23T00:00:00"/>
    <n v="2020"/>
    <x v="6"/>
    <s v="97 min"/>
    <n v="97"/>
    <n v="97"/>
    <n v="6.5792124490354933"/>
    <s v=""/>
    <s v="Comedies, International Movies, Romantic Movies"/>
    <s v="Comedies"/>
    <s v="Comedies, International Movies, Romantic Movies"/>
    <n v="3"/>
  </r>
  <r>
    <n v="3042"/>
    <s v="s3042"/>
    <x v="0"/>
    <s v="Bulletproof 2"/>
    <s v="Don Michael Paul"/>
    <s v="Faizon Love, Kirk Fox, Tony Todd, Pearl Thusi, Cassie Clare, Fiona Ramsey, Neels Clasen, Roxy Nel"/>
    <n v="8"/>
    <s v="United States"/>
    <s v="United States"/>
    <n v="1"/>
    <d v="2020-01-09T00:00:00"/>
    <n v="2020"/>
    <x v="5"/>
    <s v="97 min"/>
    <n v="97"/>
    <n v="97"/>
    <n v="6.5792124490354933"/>
    <s v=""/>
    <s v="Action &amp; Adventure, Comedies"/>
    <s v="Action &amp; Adventure"/>
    <s v="Action &amp; Adventure, Comedies"/>
    <n v="2"/>
  </r>
  <r>
    <n v="3074"/>
    <s v="s3074"/>
    <x v="0"/>
    <s v="Road Trip: Beer Pong"/>
    <s v="Steve Rash"/>
    <s v="Nestor Aaron Absera, Julianna Guill, Preston Jones, Julia Levy-Boeken, Danny Pudi, Michael Trotter, Daniel Newman, DJ Qualls"/>
    <n v="8"/>
    <s v="United States"/>
    <s v="United States"/>
    <n v="1"/>
    <d v="2020-01-01T00:00:00"/>
    <n v="2009"/>
    <x v="12"/>
    <s v="97 min"/>
    <n v="97"/>
    <n v="97"/>
    <n v="6.5792124490354933"/>
    <s v=""/>
    <s v="Comedies"/>
    <s v="Comedies"/>
    <s v="Comedies"/>
    <n v="1"/>
  </r>
  <r>
    <n v="3098"/>
    <s v="s3098"/>
    <x v="0"/>
    <s v="Doom: Annihilation"/>
    <s v="Tony Giglio"/>
    <s v="Amy Manson, Dominic Mafham, Luke Allen-Gale, James Weber Brown, Clayton Adams, Nina Bergman, Amer Chadha-Patel, Gavin Brocker, Chidi Ajufo, Hari Dhillon, Katrina Nare"/>
    <n v="11"/>
    <s v="United States"/>
    <s v="United States"/>
    <n v="1"/>
    <d v="2019-12-25T00:00:00"/>
    <n v="2019"/>
    <x v="12"/>
    <s v="97 min"/>
    <n v="97"/>
    <n v="97"/>
    <n v="6.5792124490354933"/>
    <s v=""/>
    <s v="Action &amp; Adventure, Horror Movies, Sci-Fi &amp; Fantasy"/>
    <s v="Action &amp; Adventure"/>
    <s v="Action &amp; Adventure, Horror Movies, Sci-Fi &amp; Fantasy"/>
    <n v="3"/>
  </r>
  <r>
    <n v="3165"/>
    <s v="s3165"/>
    <x v="0"/>
    <s v="Nothing to Lose 2"/>
    <s v="Alexandre Avancini"/>
    <s v="Petr√¥nio Gontijo, Day Mesquita, Beth Goulart, Dalton Vigh, Eduardo Galv√£o, C√©sar Mello, Leonardo Franco, Raphael Viana, Ot√°vio Martins"/>
    <n v="9"/>
    <s v="Brazil"/>
    <s v="Brazil"/>
    <n v="1"/>
    <d v="2019-12-07T00:00:00"/>
    <n v="2019"/>
    <x v="2"/>
    <s v="97 min"/>
    <n v="97"/>
    <n v="97"/>
    <n v="6.5792124490354933"/>
    <s v=""/>
    <s v="Dramas, Faith &amp; Spirituality, International Movies"/>
    <s v="Dramas"/>
    <s v="Dramas, Faith &amp; Spirituality, International Movies"/>
    <n v="3"/>
  </r>
  <r>
    <n v="3238"/>
    <s v="s3238"/>
    <x v="0"/>
    <s v="Brother"/>
    <s v="Julien Abraham"/>
    <s v="MHD, Darren Muselet, A√Øssa Ma√Øga, Jalil Lespert, Youssouf Gueye, Hiam Abbass, Lisette Malidor"/>
    <n v="7"/>
    <s v="France"/>
    <s v="France"/>
    <n v="1"/>
    <d v="2019-11-22T00:00:00"/>
    <n v="2019"/>
    <x v="5"/>
    <s v="97 min"/>
    <n v="97"/>
    <n v="97"/>
    <n v="6.5792124490354933"/>
    <s v=""/>
    <s v="Dramas, Independent Movies, International Movies"/>
    <s v="Dramas"/>
    <s v="Dramas, Independent Movies, International Movies"/>
    <n v="3"/>
  </r>
  <r>
    <n v="3350"/>
    <s v="s3350"/>
    <x v="0"/>
    <s v="The Old Thieves: The Legend of Artegios"/>
    <s v="Everardo Gonz√°lez"/>
    <m/>
    <n v="0"/>
    <s v="Mexico"/>
    <s v="Mexico"/>
    <n v="1"/>
    <d v="2019-11-01T00:00:00"/>
    <n v="2007"/>
    <x v="5"/>
    <s v="97 min"/>
    <n v="97"/>
    <n v="97"/>
    <n v="6.5792124490354933"/>
    <s v=""/>
    <s v="Documentaries, International Movies"/>
    <s v="Documentaries"/>
    <s v="Documentaries, International Movies"/>
    <n v="2"/>
  </r>
  <r>
    <n v="3422"/>
    <s v="s3422"/>
    <x v="0"/>
    <s v="Sinister 2"/>
    <s v="Ciar√°n Foy"/>
    <s v="Shannyn Sossamon, John Beasley, James Ransone, Tate Ellington, Robert Daniel Sloan, Dartanian Sloan, Lucas Jade Zumann, Lea Coco"/>
    <n v="8"/>
    <s v="United States"/>
    <s v="United States, United Kingdom"/>
    <n v="2"/>
    <d v="2019-10-16T00:00:00"/>
    <n v="2015"/>
    <x v="12"/>
    <s v="97 min"/>
    <n v="97"/>
    <n v="97"/>
    <n v="6.5792124490354933"/>
    <s v=""/>
    <s v="Horror Movies"/>
    <s v="Horror Movies"/>
    <s v="Horror Movies"/>
    <n v="1"/>
  </r>
  <r>
    <n v="3998"/>
    <s v="s3998"/>
    <x v="0"/>
    <s v="Imago"/>
    <s v="Karan Shivajirao Chavan, Vikram Tanajirao Patil"/>
    <s v="Aishwarya Ghaydar, Amol Deshmukh, Adarsh Kurne, Vishwas Kamble, Neha Awati, Amaraja Patil, Rinkle Chopde, Shreyas Gurav"/>
    <n v="8"/>
    <s v="India"/>
    <s v="India"/>
    <n v="1"/>
    <d v="2019-03-20T00:00:00"/>
    <n v="2018"/>
    <x v="6"/>
    <s v="97 min"/>
    <n v="97"/>
    <n v="97"/>
    <n v="6.5792124490354933"/>
    <s v=""/>
    <s v="Dramas, Independent Movies, International Movies"/>
    <s v="Dramas"/>
    <s v="Dramas, Independent Movies, International Movies"/>
    <n v="3"/>
  </r>
  <r>
    <n v="4009"/>
    <s v="s4009"/>
    <x v="0"/>
    <s v="Jeff Dunham: Controlled Chaos"/>
    <s v="Michael Simon, Matthew McNeil"/>
    <s v="Jeff Dunham"/>
    <n v="1"/>
    <s v="United States"/>
    <s v="United States"/>
    <n v="1"/>
    <d v="2019-03-15T00:00:00"/>
    <n v="2011"/>
    <x v="5"/>
    <s v="97 min"/>
    <n v="97"/>
    <n v="97"/>
    <n v="6.5792124490354933"/>
    <s v=""/>
    <s v="Stand-Up Comedy"/>
    <s v="Stand-Up Comedy"/>
    <s v="Stand-Up Comedy"/>
    <n v="1"/>
  </r>
  <r>
    <n v="4066"/>
    <s v="s4066"/>
    <x v="0"/>
    <s v="The Spiderwick Chronicles"/>
    <s v="Mark Waters"/>
    <s v="Freddie Highmore, Mary-Louise Parker, Sarah Bolger, Joan Plowright, David Strathairn, Nick Nolte, Seth Rogen, Andrew McCarthy, Martin Short"/>
    <n v="9"/>
    <s v="United States"/>
    <s v="United States"/>
    <n v="1"/>
    <d v="2019-03-01T00:00:00"/>
    <n v="2008"/>
    <x v="7"/>
    <s v="97 min"/>
    <n v="97"/>
    <n v="97"/>
    <n v="6.5792124490354933"/>
    <s v=""/>
    <s v="Children &amp; Family Movies"/>
    <s v="Children &amp; Family Movies"/>
    <s v="Children &amp; Family Movies"/>
    <n v="1"/>
  </r>
  <r>
    <n v="4104"/>
    <s v="s4104"/>
    <x v="0"/>
    <s v="Fatso"/>
    <s v="Rajat Kapoor"/>
    <s v="Ranvir Shorey, Gul Panag, Purab Kohli, Neil Bhoopalam, Gunjan Bakshi, Saurabh Shukla, Atul Kumar, Brijendra Kala, Bharati Achrekar, Rahul Vohra"/>
    <n v="10"/>
    <s v="India"/>
    <s v="India"/>
    <n v="1"/>
    <d v="2019-02-15T00:00:00"/>
    <n v="2012"/>
    <x v="1"/>
    <s v="97 min"/>
    <n v="97"/>
    <n v="97"/>
    <n v="6.5792124490354933"/>
    <s v=""/>
    <s v="Comedies, Dramas, International Movies"/>
    <s v="Comedies"/>
    <s v="Comedies, Dramas, International Movies"/>
    <n v="3"/>
  </r>
  <r>
    <n v="4183"/>
    <s v="s4183"/>
    <x v="0"/>
    <s v="Soni"/>
    <s v="Ivan Ayr"/>
    <s v="Geetika Vidya Ohlyan, Saloni Batra, Mohinder Gujral, Mohit Chauhan, Vikas Shukla, Gauri Chakraborty, Simrat Kaur, Dimple Kaur"/>
    <n v="8"/>
    <s v="India"/>
    <s v="India"/>
    <n v="1"/>
    <d v="2019-01-18T00:00:00"/>
    <n v="2018"/>
    <x v="5"/>
    <s v="97 min"/>
    <n v="97"/>
    <n v="97"/>
    <n v="6.5792124490354933"/>
    <s v=""/>
    <s v="Dramas, Independent Movies, International Movies"/>
    <s v="Dramas"/>
    <s v="Dramas, Independent Movies, International Movies"/>
    <n v="3"/>
  </r>
  <r>
    <n v="4224"/>
    <s v="s4224"/>
    <x v="0"/>
    <s v="Pok√©mon the Movie: I Choose You!"/>
    <s v="Kunihiko Yuyama"/>
    <s v="Ikue Otani, Sarah Natochenny, David Oliver Nelson, Mike Pollock, Kate Bristol, Suzy Myers, Rodger Parsons"/>
    <n v="7"/>
    <s v="Japan"/>
    <s v="Japan"/>
    <n v="1"/>
    <d v="2019-01-01T00:00:00"/>
    <n v="2017"/>
    <x v="8"/>
    <s v="97 min"/>
    <n v="97"/>
    <n v="97"/>
    <n v="6.5792124490354933"/>
    <s v=""/>
    <s v="Anime Features, Children &amp; Family Movies"/>
    <s v="Anime Features"/>
    <s v="Anime Features, Children &amp; Family Movies"/>
    <n v="2"/>
  </r>
  <r>
    <n v="4476"/>
    <s v="s4476"/>
    <x v="0"/>
    <s v="Shirkers"/>
    <s v="Sandi Tan"/>
    <m/>
    <n v="0"/>
    <s v="United States"/>
    <s v="United States, United Kingdom"/>
    <n v="2"/>
    <d v="2018-10-26T00:00:00"/>
    <n v="2018"/>
    <x v="1"/>
    <s v="97 min"/>
    <n v="97"/>
    <n v="97"/>
    <n v="6.5792124490354933"/>
    <s v=""/>
    <s v="Documentaries"/>
    <s v="Documentaries"/>
    <s v="Documentaries"/>
    <n v="1"/>
  </r>
  <r>
    <n v="4520"/>
    <s v="s4520"/>
    <x v="0"/>
    <s v="The Kindergarten Teacher"/>
    <s v="Sara Colangelo"/>
    <s v="Maggie Gyllenhaal, Parker Sevak, Gael Garc√≠a Bernal, Michael Chernus, Anna Baryshnikov, Rosa Salazar, Ajay Naidu"/>
    <n v="7"/>
    <s v="United States"/>
    <s v="United States, Israel, United Kingdom, Canada"/>
    <n v="4"/>
    <d v="2018-10-12T00:00:00"/>
    <n v="2018"/>
    <x v="12"/>
    <s v="97 min"/>
    <n v="97"/>
    <n v="97"/>
    <n v="6.5792124490354933"/>
    <s v=""/>
    <s v="Dramas, Independent Movies"/>
    <s v="Dramas"/>
    <s v="Dramas, Independent Movies"/>
    <n v="2"/>
  </r>
  <r>
    <n v="4559"/>
    <s v="s4559"/>
    <x v="0"/>
    <s v="Agyaat"/>
    <s v="Ram Gopal Varma"/>
    <s v="Adesh Bhardwaj, Rasika Dugal, Joy Fernandes, Ravi Kale, Ishtiyak Khan, Priyanka Kothari, Kali Prasad Mukherjee, Nitin Reddy, Gautam Rode, Howard Rosemeyer"/>
    <n v="10"/>
    <s v="India"/>
    <s v="India"/>
    <n v="1"/>
    <d v="2018-10-01T00:00:00"/>
    <n v="2009"/>
    <x v="1"/>
    <s v="97 min"/>
    <n v="97"/>
    <n v="97"/>
    <n v="6.5792124490354933"/>
    <s v=""/>
    <s v="Horror Movies, International Movies"/>
    <s v="Horror Movies"/>
    <s v="Horror Movies, International Movies"/>
    <n v="2"/>
  </r>
  <r>
    <n v="4917"/>
    <s v="s4917"/>
    <x v="0"/>
    <s v="Bill Nye: Science Guy"/>
    <s v="Jason Sussberg, David Alvarado"/>
    <s v="Bill Nye, Neil deGrasse Tyson, Eugenie Scott, Francis Collins, Ann Druyan"/>
    <n v="5"/>
    <s v="United States"/>
    <s v="United States"/>
    <n v="1"/>
    <d v="2018-04-25T00:00:00"/>
    <n v="2017"/>
    <x v="6"/>
    <s v="97 min"/>
    <n v="97"/>
    <n v="97"/>
    <n v="6.5792124490354933"/>
    <s v=""/>
    <s v="Documentaries"/>
    <s v="Documentaries"/>
    <s v="Documentaries"/>
    <n v="1"/>
  </r>
  <r>
    <n v="4921"/>
    <s v="s4921"/>
    <x v="0"/>
    <s v="Dude"/>
    <s v="Olivia Milch"/>
    <s v="Lucy Hale, Kathryn Prescott, Alexandra Shipp, Awkwafina, Alex Wolff, Brooke Smith, Jerry MacKinnon, Ronen Rubenstein, Satya Bhabha, Sydney Lucas"/>
    <n v="10"/>
    <s v="United States"/>
    <s v="United States"/>
    <n v="1"/>
    <d v="2018-04-20T00:00:00"/>
    <n v="2018"/>
    <x v="5"/>
    <s v="97 min"/>
    <n v="97"/>
    <n v="97"/>
    <n v="6.5792124490354933"/>
    <s v=""/>
    <s v="Comedies, Dramas, Independent Movies"/>
    <s v="Comedies"/>
    <s v="Comedies, Dramas, Independent Movies"/>
    <n v="3"/>
  </r>
  <r>
    <n v="4964"/>
    <s v="s4964"/>
    <x v="0"/>
    <s v="The Titan"/>
    <s v="Lennart Ruff"/>
    <s v="Sam Worthington, Taylor Schilling, Agyness Deyn, Nathalie Emmanuel, Noah Jupe, Corey Johnson, Aleksandar Jovanovic, Diego Boneta, Tom Wilkinson"/>
    <n v="9"/>
    <s v="United Kingdom"/>
    <s v="United Kingdom, Spain, United States, Germany"/>
    <n v="4"/>
    <d v="2018-03-30T00:00:00"/>
    <n v="2018"/>
    <x v="5"/>
    <s v="97 min"/>
    <n v="97"/>
    <n v="97"/>
    <n v="6.5792124490354933"/>
    <s v=""/>
    <s v="Dramas, Sci-Fi &amp; Fantasy, Thrillers"/>
    <s v="Dramas"/>
    <s v="Dramas, Sci-Fi &amp; Fantasy, Thrillers"/>
    <n v="3"/>
  </r>
  <r>
    <n v="5045"/>
    <s v="s5045"/>
    <x v="0"/>
    <s v="When We First Met"/>
    <s v="Ari Sandel"/>
    <s v="Adam DeVine, Alexandra Daddario, Shelley Hennig, Robbie Amell, Andrew Bachelor"/>
    <n v="5"/>
    <s v="United States"/>
    <s v="United States"/>
    <n v="1"/>
    <d v="2018-02-09T00:00:00"/>
    <n v="2018"/>
    <x v="1"/>
    <s v="97 min"/>
    <n v="97"/>
    <n v="97"/>
    <n v="6.5792124490354933"/>
    <s v=""/>
    <s v="Comedies, Romantic Movies"/>
    <s v="Comedies"/>
    <s v="Comedies, Romantic Movies"/>
    <n v="2"/>
  </r>
  <r>
    <n v="5092"/>
    <s v="s5092"/>
    <x v="0"/>
    <s v="Before I Wake"/>
    <s v="Mike Flanagan"/>
    <s v="Kate Bosworth, Thomas Jane, Jacob Tremblay, Annabeth Gish, Dash Mihok, Jay Karnes, Lance E. Nichols"/>
    <n v="7"/>
    <s v="United States"/>
    <s v="United States"/>
    <n v="1"/>
    <d v="2018-01-05T00:00:00"/>
    <n v="2016"/>
    <x v="2"/>
    <s v="97 min"/>
    <n v="97"/>
    <n v="97"/>
    <n v="6.5792124490354933"/>
    <s v=""/>
    <s v="Horror Movies, Thrillers"/>
    <s v="Horror Movies"/>
    <s v="Horror Movies, Thrillers"/>
    <n v="2"/>
  </r>
  <r>
    <n v="5189"/>
    <s v="s5189"/>
    <x v="0"/>
    <s v="Hajwala: The Missing Engine"/>
    <s v="Ali Bin Matar, Ibrahim Bin Mohamed"/>
    <s v="Yasser Al Jarraf, Haleem Aljabri, Anwar Aljabri, Omar Aljabri, Ali Almarzouqi, Majed Aldheeb, Yousef Almahmodi, Reem Ali"/>
    <n v="8"/>
    <s v="United Arab Emirates"/>
    <s v="United Arab Emirates"/>
    <n v="1"/>
    <d v="2017-11-01T00:00:00"/>
    <n v="2016"/>
    <x v="6"/>
    <s v="97 min"/>
    <n v="97"/>
    <n v="97"/>
    <n v="6.5792124490354933"/>
    <s v=""/>
    <s v="Action &amp; Adventure, Dramas, International Movies"/>
    <s v="Action &amp; Adventure"/>
    <s v="Action &amp; Adventure, Dramas, International Movies"/>
    <n v="3"/>
  </r>
  <r>
    <n v="5332"/>
    <s v="s5332"/>
    <x v="0"/>
    <s v="Naked"/>
    <s v="Michael Tiddes"/>
    <s v="Marlon Wayans, Regina Hall, Dennis Haysbert, Loretta Devine, Eliza Coupe, Scott Foley, J.T. Jackson, Brian McKnight, Cory Hardrict, Neil Brown Jr., David Sheridan, Minka Kelly"/>
    <n v="12"/>
    <s v="United States"/>
    <s v="United States"/>
    <n v="1"/>
    <d v="2017-08-11T00:00:00"/>
    <n v="2017"/>
    <x v="1"/>
    <s v="97 min"/>
    <n v="97"/>
    <n v="97"/>
    <n v="6.5792124490354933"/>
    <s v=""/>
    <s v="Comedies, Romantic Movies"/>
    <s v="Comedies"/>
    <s v="Comedies, Romantic Movies"/>
    <n v="2"/>
  </r>
  <r>
    <n v="5360"/>
    <s v="s5360"/>
    <x v="0"/>
    <s v="Raising the Bar"/>
    <s v="Clay Glen"/>
    <s v="Kelli Berglund, Lili Karamalikis, Tess Fowler, Emily Morris, Peta Shannon, Adam Tuominen, Caetlyn Collins, Jack Tomich, Isabelle Andary-Geslin, Rachel D'Sena"/>
    <n v="10"/>
    <s v="Australia"/>
    <s v="Australia"/>
    <n v="1"/>
    <d v="2017-08-01T00:00:00"/>
    <n v="2016"/>
    <x v="0"/>
    <s v="97 min"/>
    <n v="97"/>
    <n v="97"/>
    <n v="6.5792124490354933"/>
    <s v=""/>
    <s v="Children &amp; Family Movies, Dramas, Sports Movies"/>
    <s v="Children &amp; Family Movies"/>
    <s v="Children &amp; Family Movies, Dramas, Sports Movies"/>
    <n v="3"/>
  </r>
  <r>
    <n v="5388"/>
    <s v="s5388"/>
    <x v="0"/>
    <s v="10 jours en or"/>
    <s v="Nicolas Brossette"/>
    <s v="Franck Dubosc, Claude Rich, Marie Kremer, Mathis Tour√©, Rufus, Olivier Claverie"/>
    <n v="6"/>
    <s v="France"/>
    <s v="France"/>
    <n v="1"/>
    <d v="2017-07-01T00:00:00"/>
    <n v="2012"/>
    <x v="1"/>
    <s v="97 min"/>
    <n v="97"/>
    <n v="97"/>
    <n v="6.5792124490354933"/>
    <s v=""/>
    <s v="Comedies, Dramas, International Movies"/>
    <s v="Comedies"/>
    <s v="Comedies, Dramas, International Movies"/>
    <n v="3"/>
  </r>
  <r>
    <n v="5527"/>
    <s v="s5527"/>
    <x v="0"/>
    <s v="Bibi &amp; Tina"/>
    <s v="Detlev Buck"/>
    <s v="Lina Larissa Strahl, Lisa-Marie Koroll, Louis Held, Ruby O. Fee, Charly H√ºbner, Michael Maertens, Winnie B√∂we, Fabian Buch, Max von der Groeben, Martin Seifert"/>
    <n v="10"/>
    <s v="Germany"/>
    <s v="Germany"/>
    <n v="1"/>
    <d v="2017-04-15T00:00:00"/>
    <n v="2014"/>
    <x v="6"/>
    <s v="97 min"/>
    <n v="97"/>
    <n v="97"/>
    <n v="6.5792124490354933"/>
    <s v=""/>
    <s v="Children &amp; Family Movies, Music &amp; Musicals"/>
    <s v="Children &amp; Family Movies"/>
    <s v="Children &amp; Family Movies, Music &amp; Musicals"/>
    <n v="2"/>
  </r>
  <r>
    <n v="5565"/>
    <s v="s5565"/>
    <x v="0"/>
    <s v="Best Worst Thing That Ever Could Have Happened"/>
    <s v="Lonny Price"/>
    <s v="Stephen Sondheim, Harold Prince, Jason Alexander, Mandy Patinkin, Lonny Price"/>
    <n v="5"/>
    <s v="United States"/>
    <s v="United States"/>
    <n v="1"/>
    <d v="2017-03-18T00:00:00"/>
    <n v="2016"/>
    <x v="5"/>
    <s v="97 min"/>
    <n v="97"/>
    <n v="97"/>
    <n v="6.5792124490354933"/>
    <s v=""/>
    <s v="Documentaries"/>
    <s v="Documentaries"/>
    <s v="Documentaries"/>
    <n v="1"/>
  </r>
  <r>
    <n v="5589"/>
    <s v="s5589"/>
    <x v="0"/>
    <s v="Jonas"/>
    <s v="L√¥ Politi"/>
    <s v="Jesu√≠ta Barbosa, Laura Neiva, Criolo, Ana Cec√≠lia Costa, Jo√£o F√°bio Cabral, Ariclenes Barroso, Karol Conk√°, Chay Suede, Luciana Souza, Chris Couto, Roberto Berindelli"/>
    <n v="11"/>
    <s v="Brazil"/>
    <s v="Brazil"/>
    <n v="1"/>
    <d v="2017-02-26T00:00:00"/>
    <n v="2015"/>
    <x v="5"/>
    <s v="97 min"/>
    <n v="97"/>
    <n v="97"/>
    <n v="6.5792124490354933"/>
    <s v=""/>
    <s v="Dramas, International Movies"/>
    <s v="Dramas"/>
    <s v="Dramas, International Movies"/>
    <n v="2"/>
  </r>
  <r>
    <n v="5591"/>
    <s v="s5591"/>
    <x v="0"/>
    <s v="I Don't Feel at Home in This World Anymore"/>
    <s v="Macon Blair"/>
    <s v="Melanie Lynskey, Elijah Wood, David Yow, Jane Levy, Devon Graye, Christine Woods, Robert Longstreet, Gary Anthony Williams"/>
    <n v="8"/>
    <s v="United States"/>
    <s v="United States"/>
    <n v="1"/>
    <d v="2017-02-24T00:00:00"/>
    <n v="2017"/>
    <x v="5"/>
    <s v="97 min"/>
    <n v="97"/>
    <n v="97"/>
    <n v="6.5792124490354933"/>
    <s v=""/>
    <s v="Dramas, Independent Movies, Thrillers"/>
    <s v="Dramas"/>
    <s v="Dramas, Independent Movies, Thrillers"/>
    <n v="3"/>
  </r>
  <r>
    <n v="5611"/>
    <s v="s5611"/>
    <x v="0"/>
    <s v="David Brent: Life on the Road"/>
    <s v="Ricky Gervais"/>
    <s v="Ricky Gervais, Doc Brown, Tom Basden, Jo Hartley, Tom Bennett, Andrew Brooke, Nina Sosanya, Andy Burrows, Kevin Bishop, Roisin Conaty, Diane Morgan, Ashley McGuire, Alexander Arnold, Mandeep Dhillon"/>
    <n v="14"/>
    <s v="United Kingdom"/>
    <s v="United Kingdom, United States"/>
    <n v="2"/>
    <d v="2017-02-10T00:00:00"/>
    <n v="2016"/>
    <x v="5"/>
    <s v="97 min"/>
    <n v="97"/>
    <n v="97"/>
    <n v="6.5792124490354933"/>
    <s v=""/>
    <s v="Comedies, International Movies, Music &amp; Musicals"/>
    <s v="Comedies"/>
    <s v="Comedies, International Movies, Music &amp; Musicals"/>
    <n v="3"/>
  </r>
  <r>
    <n v="5620"/>
    <s v="s5620"/>
    <x v="0"/>
    <s v="Heroes Wanted"/>
    <s v="Joaqu√≠n Maz√≥n"/>
    <s v="Mar√≠a Le√≥n, Miki Esparb√©, Jordi S√°nchez, Andoni Agirregomezkorta, Juan Carlos Aduviri, S√≠lvia Abril, Carlos Areces, Joaqu√≠n Reyes"/>
    <n v="8"/>
    <s v="Spain"/>
    <s v="Spain"/>
    <n v="1"/>
    <d v="2017-02-01T00:00:00"/>
    <n v="2016"/>
    <x v="5"/>
    <s v="97 min"/>
    <n v="97"/>
    <n v="97"/>
    <n v="6.5792124490354933"/>
    <s v=""/>
    <s v="Action &amp; Adventure, Comedies, International Movies"/>
    <s v="Action &amp; Adventure"/>
    <s v="Action &amp; Adventure, Comedies, International Movies"/>
    <n v="3"/>
  </r>
  <r>
    <n v="5648"/>
    <s v="s5648"/>
    <x v="0"/>
    <s v="Autohead"/>
    <s v="Rohit Mittal"/>
    <s v="Deepak Sampat, Ronjini Chakroborty, Vikrant Singh, Jhanvi Dwivedi, Ajay Mishra, Rohit Mittal, Sunny Banerjee, Ravidev Singh"/>
    <n v="8"/>
    <s v="India"/>
    <s v="India"/>
    <n v="1"/>
    <d v="2017-01-01T00:00:00"/>
    <n v="2016"/>
    <x v="5"/>
    <s v="97 min"/>
    <n v="97"/>
    <n v="97"/>
    <n v="6.5792124490354933"/>
    <s v=""/>
    <s v="Dramas, International Movies, Thrillers"/>
    <s v="Dramas"/>
    <s v="Dramas, International Movies, Thrillers"/>
    <n v="3"/>
  </r>
  <r>
    <n v="5653"/>
    <s v="s5653"/>
    <x v="0"/>
    <s v="Mr. Pig"/>
    <s v="Diego Luna"/>
    <s v="Danny Glover, Maya Rudolph, Jos√© Mar√≠a Yazpik, Joel Murray, Ang√©lica Arag√≥n, Gabriela Araujo"/>
    <n v="6"/>
    <s v="Mexico"/>
    <s v="Mexico"/>
    <n v="1"/>
    <d v="2016-12-31T00:00:00"/>
    <n v="2016"/>
    <x v="5"/>
    <s v="97 min"/>
    <n v="97"/>
    <n v="97"/>
    <n v="6.5792124490354933"/>
    <s v=""/>
    <s v="Dramas, Independent Movies, International Movies"/>
    <s v="Dramas"/>
    <s v="Dramas, Independent Movies, International Movies"/>
    <n v="3"/>
  </r>
  <r>
    <n v="5686"/>
    <s v="s5686"/>
    <x v="0"/>
    <s v="Other People"/>
    <s v="Chris Kelly"/>
    <s v="Jesse Plemons, Molly Shannon, Bradley Whitford, Maude Apatow, Madisen Beaty, John Early, Zach Woods, Paul Dooley, June Squibb"/>
    <n v="9"/>
    <s v="United States"/>
    <s v="United States"/>
    <n v="1"/>
    <d v="2016-12-08T00:00:00"/>
    <n v="2016"/>
    <x v="5"/>
    <s v="97 min"/>
    <n v="97"/>
    <n v="97"/>
    <n v="6.5792124490354933"/>
    <s v=""/>
    <s v="Comedies, Dramas, Independent Movies"/>
    <s v="Comedies"/>
    <s v="Comedies, Dramas, Independent Movies"/>
    <n v="3"/>
  </r>
  <r>
    <n v="5747"/>
    <s v="s5747"/>
    <x v="0"/>
    <s v="A Mighty Team"/>
    <s v="Thomas Sorriaux"/>
    <s v="G√©rard Depardieu, Chantal Lauby, Medi Sadoun, Ilian Bergala, Blanche Gardin, Patrick Timsit, Barbara Cabrita, Jean Dell, Thomas Vandenberghe, Th√©o Fernandez, L√©a Lopez"/>
    <n v="11"/>
    <s v="France"/>
    <s v="France"/>
    <n v="1"/>
    <d v="2016-10-15T00:00:00"/>
    <n v="2016"/>
    <x v="5"/>
    <s v="97 min"/>
    <n v="97"/>
    <n v="97"/>
    <n v="6.5792124490354933"/>
    <s v=""/>
    <s v="Comedies, International Movies, Sports Movies"/>
    <s v="Comedies"/>
    <s v="Comedies, International Movies, Sports Movies"/>
    <n v="3"/>
  </r>
  <r>
    <n v="5773"/>
    <s v="s5773"/>
    <x v="0"/>
    <s v="My Big Night"/>
    <s v="√Ålex de la Iglesia"/>
    <s v="Raphael, Mario Casas, Pep√≥n Nieto, Blanca Su√°rez, Hugo Silva, Carmen Machi, Luis Callejo, Carlos Areces, Enrique Vill√©n, Santiago Segura, Jaime Ordo√±ez, Tom√°s Pozzi, Carolina Bang, Ana Polvorosa, Luis Fern√°ndez"/>
    <n v="15"/>
    <s v="Spain"/>
    <s v="Spain"/>
    <n v="1"/>
    <d v="2016-10-01T00:00:00"/>
    <n v="2015"/>
    <x v="5"/>
    <s v="97 min"/>
    <n v="97"/>
    <n v="97"/>
    <n v="6.5792124490354933"/>
    <s v=""/>
    <s v="Comedies, International Movies, Music &amp; Musicals"/>
    <s v="Comedies"/>
    <s v="Comedies, International Movies, Music &amp; Musicals"/>
    <n v="3"/>
  </r>
  <r>
    <n v="5841"/>
    <s v="s5841"/>
    <x v="0"/>
    <s v="The Fundamentals of Caring"/>
    <s v="Rob Burnett"/>
    <s v="Paul Rudd, Craig Roberts, Selena Gomez, Jennifer Ehle, Megan Ferguson, Frederick Weller, Bobby Cannavale"/>
    <n v="7"/>
    <s v="United States"/>
    <s v="United States"/>
    <n v="1"/>
    <d v="2016-06-24T00:00:00"/>
    <n v="2016"/>
    <x v="5"/>
    <s v="97 min"/>
    <n v="97"/>
    <n v="97"/>
    <n v="6.5792124490354933"/>
    <s v=""/>
    <s v="Comedies, Dramas, Independent Movies"/>
    <s v="Comedies"/>
    <s v="Comedies, Dramas, Independent Movies"/>
    <n v="3"/>
  </r>
  <r>
    <n v="5859"/>
    <s v="s5859"/>
    <x v="0"/>
    <s v="He Never Died"/>
    <s v="Jason Krawczyk"/>
    <s v="Henry Rollins, Booboo Stewart, Kate Greenhouse, Jordan Todosey, David Richmond-Peck, James Cade, Don Francks, Steven Ogg"/>
    <n v="8"/>
    <s v="Canada"/>
    <s v="Canada"/>
    <n v="1"/>
    <d v="2016-03-18T00:00:00"/>
    <n v="2015"/>
    <x v="12"/>
    <s v="97 min"/>
    <n v="97"/>
    <n v="97"/>
    <n v="6.5792124490354933"/>
    <s v=""/>
    <s v="Comedies, Horror Movies"/>
    <s v="Comedies"/>
    <s v="Comedies, Horror Movies"/>
    <n v="2"/>
  </r>
  <r>
    <n v="6018"/>
    <s v="s6018"/>
    <x v="0"/>
    <s v="5 to 7"/>
    <s v="Victor Levin"/>
    <s v="Anton Yelchin, B√©r√©nice Marlohe, Olivia Thirlby, Lambert Wilson, Frank Langella, Glenn Close"/>
    <n v="6"/>
    <s v="United States"/>
    <s v="United States"/>
    <n v="1"/>
    <d v="2017-03-16T00:00:00"/>
    <n v="2014"/>
    <x v="12"/>
    <s v="97 min"/>
    <n v="97"/>
    <n v="97"/>
    <n v="6.5792124490354933"/>
    <s v=""/>
    <s v="Comedies, Dramas, Romantic Movies"/>
    <s v="Comedies"/>
    <s v="Comedies, Dramas, Romantic Movies"/>
    <n v="3"/>
  </r>
  <r>
    <n v="6158"/>
    <s v="s6158"/>
    <x v="0"/>
    <s v="An Interview with God"/>
    <s v="Perry Lang"/>
    <s v="Brenton Thwaites, David Strathairn, Hill Harper, Charlbi Dean, Yael Grobglas"/>
    <n v="5"/>
    <s v="United States"/>
    <s v="United States"/>
    <n v="1"/>
    <d v="2019-03-01T00:00:00"/>
    <n v="2018"/>
    <x v="6"/>
    <s v="97 min"/>
    <n v="97"/>
    <n v="97"/>
    <n v="6.5792124490354933"/>
    <s v=""/>
    <s v="Dramas, Faith &amp; Spirituality"/>
    <s v="Dramas"/>
    <s v="Dramas, Faith &amp; Spirituality"/>
    <n v="2"/>
  </r>
  <r>
    <n v="6202"/>
    <s v="s6202"/>
    <x v="0"/>
    <s v="Avicii: True Stories"/>
    <s v="Levan Tsikurishvili"/>
    <s v="Avicii"/>
    <n v="1"/>
    <s v="Sweden"/>
    <s v="Sweden, Netherlands"/>
    <n v="2"/>
    <d v="2018-12-28T00:00:00"/>
    <n v="2017"/>
    <x v="5"/>
    <s v="97 min"/>
    <n v="97"/>
    <n v="97"/>
    <n v="6.5792124490354933"/>
    <s v=""/>
    <s v="Documentaries, International Movies, Music &amp; Musicals"/>
    <s v="Documentaries"/>
    <s v="Documentaries, International Movies, Music &amp; Musicals"/>
    <n v="3"/>
  </r>
  <r>
    <n v="6210"/>
    <s v="s6210"/>
    <x v="0"/>
    <s v="Backfire"/>
    <s v="Dave Patten"/>
    <s v="Black Deniro, Byron &quot;Squally&quot; Vinson, Dominic Costa, Nick Ferraro, Peter Ferriero, Jowharah Jones"/>
    <n v="6"/>
    <s v="United States"/>
    <s v="United States"/>
    <n v="1"/>
    <d v="2019-04-05T00:00:00"/>
    <n v="2019"/>
    <x v="5"/>
    <s v="97 min"/>
    <n v="97"/>
    <n v="97"/>
    <n v="6.5792124490354933"/>
    <s v=""/>
    <s v="Dramas, Independent Movies, Thrillers"/>
    <s v="Dramas"/>
    <s v="Dramas, Independent Movies, Thrillers"/>
    <n v="3"/>
  </r>
  <r>
    <n v="6273"/>
    <s v="s6273"/>
    <x v="0"/>
    <s v="Before the Flood"/>
    <s v="Fisher Stevens"/>
    <s v="Leonardo DiCaprio"/>
    <n v="1"/>
    <s v="United States"/>
    <s v="United States"/>
    <n v="1"/>
    <d v="2018-02-01T00:00:00"/>
    <n v="2016"/>
    <x v="7"/>
    <s v="97 min"/>
    <n v="97"/>
    <n v="97"/>
    <n v="6.5792124490354933"/>
    <s v=""/>
    <s v="Documentaries"/>
    <s v="Documentaries"/>
    <s v="Documentaries"/>
    <n v="1"/>
  </r>
  <r>
    <n v="6317"/>
    <s v="s6317"/>
    <x v="0"/>
    <s v="Bitch"/>
    <s v="Marianna Palka"/>
    <s v="Jason Ritter, Jaime King, Marianna Palka, Brighton Sharbino, Rio Mangini, Jason Maybaum, Kingston Foster, Arielle Kebbel, Martin Starr, Roger Guenveur Smith, Caroline Aaron, Bill Smitrovich"/>
    <n v="12"/>
    <s v="United States"/>
    <s v="United States"/>
    <n v="1"/>
    <d v="2018-03-11T00:00:00"/>
    <n v="2017"/>
    <x v="12"/>
    <s v="97 min"/>
    <n v="97"/>
    <n v="97"/>
    <n v="6.5792124490354933"/>
    <s v=""/>
    <s v="Comedies, Dramas, Independent Movies"/>
    <s v="Comedies"/>
    <s v="Comedies, Dramas, Independent Movies"/>
    <n v="3"/>
  </r>
  <r>
    <n v="6347"/>
    <s v="s6347"/>
    <x v="0"/>
    <s v="Bob Lazar: Area 51 &amp; Flying Saucers"/>
    <s v="Jeremy Kenyon Lockyer Corbell"/>
    <s v="Robert Lazar"/>
    <n v="1"/>
    <s v="United States"/>
    <s v="United States"/>
    <n v="1"/>
    <d v="2019-06-18T00:00:00"/>
    <n v="2018"/>
    <x v="5"/>
    <s v="97 min"/>
    <n v="97"/>
    <n v="97"/>
    <n v="6.5792124490354933"/>
    <s v=""/>
    <s v="Documentaries"/>
    <s v="Documentaries"/>
    <s v="Documentaries"/>
    <n v="1"/>
  </r>
  <r>
    <n v="6532"/>
    <s v="s6532"/>
    <x v="0"/>
    <s v="Convict"/>
    <s v="Abdul Aziz Hashad"/>
    <s v="Bassem Samra, Ahmad Wafiq, Ahmed Azmy, Dina Fouad, Mohamed Sharaf, Ahmed Rateb, Maha Sabry, Diaa El Merghany, Inas Ezz El Din, Said Tarabeek"/>
    <n v="10"/>
    <m/>
    <m/>
    <n v="0"/>
    <d v="2019-06-13T00:00:00"/>
    <n v="2014"/>
    <x v="1"/>
    <s v="97 min"/>
    <n v="97"/>
    <n v="97"/>
    <n v="6.5792124490354933"/>
    <s v=""/>
    <s v="Dramas, International Movies"/>
    <s v="Dramas"/>
    <s v="Dramas, International Movies"/>
    <n v="2"/>
  </r>
  <r>
    <n v="6578"/>
    <s v="s6578"/>
    <x v="0"/>
    <s v="Deadline: Sirf 24 Ghante"/>
    <s v="Tanveer Khan"/>
    <s v="Irrfan Khan, Konkona Sen Sharma, Rajit Kapoor, Sandhya Mridul, Zakir Hussain, Rajeev Verma, Princey Shukla"/>
    <n v="7"/>
    <s v="India"/>
    <s v="India"/>
    <n v="1"/>
    <d v="2019-12-31T00:00:00"/>
    <n v="2006"/>
    <x v="1"/>
    <s v="97 min"/>
    <n v="97"/>
    <n v="97"/>
    <n v="6.5792124490354933"/>
    <s v=""/>
    <s v="Independent Movies, International Movies, Thrillers"/>
    <s v="Independent Movies"/>
    <s v="Independent Movies, International Movies, Thrillers"/>
    <n v="3"/>
  </r>
  <r>
    <n v="6598"/>
    <s v="s6598"/>
    <x v="0"/>
    <s v="Detour"/>
    <s v="Christopher Smith"/>
    <s v="Tye Sheridan, Bel Powley, Emory Cohen, Gbenga Akinnagbe, Jared Abrahamson, John Lynch, Stephen Moyer"/>
    <n v="7"/>
    <s v="United Kingdom"/>
    <s v="United Kingdom, South Africa"/>
    <n v="2"/>
    <d v="2017-05-25T00:00:00"/>
    <n v="2016"/>
    <x v="12"/>
    <s v="97 min"/>
    <n v="97"/>
    <n v="97"/>
    <n v="6.5792124490354933"/>
    <s v=""/>
    <s v="Thrillers"/>
    <s v="Thrillers"/>
    <s v="Thrillers"/>
    <n v="1"/>
  </r>
  <r>
    <n v="6643"/>
    <s v="s6643"/>
    <x v="0"/>
    <s v="Dragonheart 3: The Sorcerer"/>
    <s v="Colin Teague"/>
    <s v="Julian Morris, Tamzin Merchant, Ben Kingsley, Jassa Ahluwalia, Jonjo O'Neill, Dominic Mafham, Roger Ashton-Griffiths, Jake Curran, Duncan Preston, Ozama Oancea"/>
    <n v="10"/>
    <s v="United States"/>
    <s v="United States"/>
    <n v="1"/>
    <d v="2020-01-01T00:00:00"/>
    <n v="2015"/>
    <x v="2"/>
    <s v="97 min"/>
    <n v="97"/>
    <n v="97"/>
    <n v="6.5792124490354933"/>
    <s v=""/>
    <s v="Action &amp; Adventure, Sci-Fi &amp; Fantasy"/>
    <s v="Action &amp; Adventure"/>
    <s v="Action &amp; Adventure, Sci-Fi &amp; Fantasy"/>
    <n v="2"/>
  </r>
  <r>
    <n v="6805"/>
    <s v="s6805"/>
    <x v="0"/>
    <s v="Friday the 13th"/>
    <s v="Marcus Nispel"/>
    <s v="Jared Padalecki, Danielle Panabaker, Amanda Righetti, Travis Van Winkle, Aaron Yoo, Derek Mears, Jonathan Sadowski, Julianna Guill, Ben Feldman, Arlen Escarpeta, Ryan Hansen"/>
    <n v="11"/>
    <s v="United States"/>
    <s v="United States"/>
    <n v="1"/>
    <d v="2020-01-01T00:00:00"/>
    <n v="2009"/>
    <x v="12"/>
    <s v="97 min"/>
    <n v="97"/>
    <n v="97"/>
    <n v="6.5792124490354933"/>
    <s v=""/>
    <s v="Horror Movies"/>
    <s v="Horror Movies"/>
    <s v="Horror Movies"/>
    <n v="1"/>
  </r>
  <r>
    <n v="6814"/>
    <s v="s6814"/>
    <x v="0"/>
    <s v="Frozen River"/>
    <s v="Courtney Hunt"/>
    <s v="Melissa Leo, Misty Upham, Charlie McDermott, Michael O'Keefe, Mark Boone Junior, James Reilly, Jay Klaitz, John Canoe, Dylan Carusona, Michael Sky"/>
    <n v="10"/>
    <s v="United States"/>
    <s v="United States"/>
    <n v="1"/>
    <d v="2019-07-01T00:00:00"/>
    <n v="2008"/>
    <x v="12"/>
    <s v="97 min"/>
    <n v="97"/>
    <n v="97"/>
    <n v="6.5792124490354933"/>
    <s v=""/>
    <s v="Dramas, Independent Movies"/>
    <s v="Dramas"/>
    <s v="Dramas, Independent Movies"/>
    <n v="2"/>
  </r>
  <r>
    <n v="6817"/>
    <s v="s6817"/>
    <x v="0"/>
    <s v="Furie"/>
    <s v="Le Van Kiet"/>
    <s v="Ngo Thanh Van, Phan Thanh Nhien, Mai Cat Vi, Thanh Hoa, Pham Anh Khoa"/>
    <n v="5"/>
    <s v="Vietnam"/>
    <s v="Vietnam"/>
    <n v="1"/>
    <d v="2019-09-25T00:00:00"/>
    <n v="2019"/>
    <x v="5"/>
    <s v="97 min"/>
    <n v="97"/>
    <n v="97"/>
    <n v="6.5792124490354933"/>
    <s v=""/>
    <s v="Action &amp; Adventure, Dramas, International Movies"/>
    <s v="Action &amp; Adventure"/>
    <s v="Action &amp; Adventure, Dramas, International Movies"/>
    <n v="3"/>
  </r>
  <r>
    <n v="6899"/>
    <s v="s6899"/>
    <x v="0"/>
    <s v="Gringo: The Dangerous Life of John McAfee"/>
    <s v="Nanette Burstein"/>
    <m/>
    <n v="0"/>
    <s v="United States"/>
    <s v="United States"/>
    <n v="1"/>
    <d v="2018-04-01T00:00:00"/>
    <n v="2016"/>
    <x v="5"/>
    <s v="97 min"/>
    <n v="97"/>
    <n v="97"/>
    <n v="6.5792124490354933"/>
    <s v=""/>
    <s v="Documentaries"/>
    <s v="Documentaries"/>
    <s v="Documentaries"/>
    <n v="1"/>
  </r>
  <r>
    <n v="6962"/>
    <s v="s6962"/>
    <x v="0"/>
    <s v="Here Alone"/>
    <s v="Rod Blackhurst"/>
    <s v="Lucy Walters, Gina Piersanti, Adam David Thompson, Shane West, Ryken A. Whitfield, Abel McSurely Bradshaw, Rebecca Spiro"/>
    <n v="7"/>
    <s v="United States"/>
    <s v="United States"/>
    <n v="1"/>
    <d v="2017-07-01T00:00:00"/>
    <n v="2016"/>
    <x v="5"/>
    <s v="97 min"/>
    <n v="97"/>
    <n v="97"/>
    <n v="6.5792124490354933"/>
    <s v=""/>
    <s v="Horror Movies"/>
    <s v="Horror Movies"/>
    <s v="Horror Movies"/>
    <n v="1"/>
  </r>
  <r>
    <n v="6974"/>
    <s v="s6974"/>
    <x v="0"/>
    <s v="Hisss"/>
    <s v="Jennifer Lynch"/>
    <s v="Mallika Sherawat, Irrfan Khan, Jeff Doucette, Divya Dutta, Raman Trikha, Mahmoud Babai, Raj Bhansali, Sunny Charles, Tony Ciccone, Parvez Khan"/>
    <n v="10"/>
    <s v="India"/>
    <s v="India, United States"/>
    <n v="2"/>
    <d v="2017-12-01T00:00:00"/>
    <n v="2010"/>
    <x v="5"/>
    <s v="97 min"/>
    <n v="97"/>
    <n v="97"/>
    <n v="6.5792124490354933"/>
    <s v=""/>
    <s v="Horror Movies, International Movies, Thrillers"/>
    <s v="Horror Movies"/>
    <s v="Horror Movies, International Movies, Thrillers"/>
    <n v="3"/>
  </r>
  <r>
    <n v="7009"/>
    <s v="s7009"/>
    <x v="0"/>
    <s v="Hotel Transylvania 3: Summer Vacation"/>
    <s v="Genndy Tartakovsky"/>
    <s v="Adam Sandler, Selena Gomez, Kevin James, Kathryn Hahn, Andy Samberg, David Spade, Steve Buscemi, Fran Drescher, Molly Shannon, Mel Brooks, Keegan-Michael Key"/>
    <n v="11"/>
    <s v="United States"/>
    <s v="United States"/>
    <n v="1"/>
    <d v="2019-01-24T00:00:00"/>
    <n v="2018"/>
    <x v="7"/>
    <s v="97 min"/>
    <n v="97"/>
    <n v="97"/>
    <n v="6.5792124490354933"/>
    <s v=""/>
    <s v="Children &amp; Family Movies, Comedies"/>
    <s v="Children &amp; Family Movies"/>
    <s v="Children &amp; Family Movies, Comedies"/>
    <n v="2"/>
  </r>
  <r>
    <n v="7027"/>
    <s v="s7027"/>
    <x v="0"/>
    <s v="Hunt to Kill"/>
    <s v="Keoni Waxman"/>
    <s v="Steve Austin, Gil Bellows, Gary Daniels, Marie Avgeropoulos, Emilie Ullerup, Michael Eklund, Eric Roberts, Michael Hogan, Donnelly Rhodes, Adrian Holmes"/>
    <n v="10"/>
    <s v="Canada"/>
    <s v="Canada"/>
    <n v="1"/>
    <d v="2020-01-01T00:00:00"/>
    <n v="2010"/>
    <x v="12"/>
    <s v="97 min"/>
    <n v="97"/>
    <n v="97"/>
    <n v="6.5792124490354933"/>
    <s v=""/>
    <s v="Action &amp; Adventure"/>
    <s v="Action &amp; Adventure"/>
    <s v="Action &amp; Adventure"/>
    <n v="1"/>
  </r>
  <r>
    <n v="7123"/>
    <s v="s7123"/>
    <x v="0"/>
    <s v="Jealousy and medicine"/>
    <s v="Janusz Majewski"/>
    <s v="Mariusz Dmochowski, Ewa Krzy≈ºewska, W≈Çodzimierz Boru≈Ñski, Andrzej Mrowiec, J√≥zef Rosi≈Ñski, Piotr KƒÖkolewski, Beata Nowicka, Edmund Fetting, Gra≈ºyna Staniszewska, Andrzej ≈Åapicki"/>
    <n v="10"/>
    <s v="Poland"/>
    <s v="Poland"/>
    <n v="1"/>
    <d v="2019-10-01T00:00:00"/>
    <n v="1973"/>
    <x v="5"/>
    <s v="97 min"/>
    <n v="97"/>
    <n v="97"/>
    <n v="6.5792124490354933"/>
    <s v=""/>
    <s v="Dramas, International Movies, Romantic Movies"/>
    <s v="Dramas"/>
    <s v="Dramas, International Movies, Romantic Movies"/>
    <n v="3"/>
  </r>
  <r>
    <n v="7194"/>
    <s v="s7194"/>
    <x v="0"/>
    <s v="Kicking and Screaming"/>
    <s v="Noah Baumbach"/>
    <s v="Josh Hamilton, Olivia d'Abo, Carlos Jacott, Chris Eigeman, Eric Stoltz, Jason Wiles, Parker Posey, Cara Buono, Elliott Gould, Samuel Gould"/>
    <n v="10"/>
    <s v="United States"/>
    <s v="United States"/>
    <n v="1"/>
    <d v="2019-11-04T00:00:00"/>
    <n v="1995"/>
    <x v="12"/>
    <s v="97 min"/>
    <n v="97"/>
    <n v="97"/>
    <n v="6.5792124490354933"/>
    <s v=""/>
    <s v="Comedies, Independent Movies, Romantic Movies"/>
    <s v="Comedies"/>
    <s v="Comedies, Independent Movies, Romantic Movies"/>
    <n v="3"/>
  </r>
  <r>
    <n v="7283"/>
    <s v="s7283"/>
    <x v="0"/>
    <s v="Legend of the Guardians: The Owls of Ga'Hoole"/>
    <s v="Zack Snyder"/>
    <s v="Helen Mirren, Geoffrey Rush, Jim Sturgess, Hugo Weaving, Emily Barclay, Abbie Cornish, Ryan Kwanten, Anthony LaPaglia, Miriam Margolyes, Sam Neill"/>
    <n v="10"/>
    <s v="United States"/>
    <s v="United States, Australia"/>
    <n v="2"/>
    <d v="2020-01-01T00:00:00"/>
    <n v="2010"/>
    <x v="7"/>
    <s v="97 min"/>
    <n v="97"/>
    <n v="97"/>
    <n v="6.5792124490354933"/>
    <s v=""/>
    <s v="Children &amp; Family Movies"/>
    <s v="Children &amp; Family Movies"/>
    <s v="Children &amp; Family Movies"/>
    <n v="1"/>
  </r>
  <r>
    <n v="7352"/>
    <s v="s7352"/>
    <x v="0"/>
    <s v="Love Station"/>
    <s v="Ahmad Samir Farag"/>
    <s v="Menna Shalaby, Sherif Salama, Yousra El Lozy, Mona Hala, Edward Fouad, Lotfy Labib, Ashraf Hamdy"/>
    <n v="7"/>
    <s v="Egypt"/>
    <s v="Egypt"/>
    <n v="1"/>
    <d v="2019-04-25T00:00:00"/>
    <n v="2011"/>
    <x v="1"/>
    <s v="97 min"/>
    <n v="97"/>
    <n v="97"/>
    <n v="6.5792124490354933"/>
    <s v=""/>
    <s v="Comedies, International Movies, Romantic Movies"/>
    <s v="Comedies"/>
    <s v="Comedies, International Movies, Romantic Movies"/>
    <n v="3"/>
  </r>
  <r>
    <n v="7396"/>
    <s v="s7396"/>
    <x v="0"/>
    <s v="Manglehorn"/>
    <s v="David Gordon Green"/>
    <s v="Al Pacino, Holly Hunter, Harmony Korine, Chris Messina, Skylar Gasper, Brian D. Mays, Herculano Trevino, Angela Woods"/>
    <n v="8"/>
    <s v="United States"/>
    <s v="United States"/>
    <n v="1"/>
    <d v="2017-04-16T00:00:00"/>
    <n v="2014"/>
    <x v="2"/>
    <s v="97 min"/>
    <n v="97"/>
    <n v="97"/>
    <n v="6.5792124490354933"/>
    <s v=""/>
    <s v="Dramas, Independent Movies"/>
    <s v="Dramas"/>
    <s v="Dramas, Independent Movies"/>
    <n v="2"/>
  </r>
  <r>
    <n v="7507"/>
    <s v="s7507"/>
    <x v="0"/>
    <s v="Moon"/>
    <s v="Duncan Jones"/>
    <s v="Sam Rockwell, Kevin Spacey, Dominique McElligott, Rosie Shaw, Adrienne Shaw, Kaya Scodelario, Benedict Wong, Matt Berry, Malcolm Stewart, Robin Chalk"/>
    <n v="10"/>
    <s v="United Kingdom"/>
    <s v="United Kingdom, United States"/>
    <n v="2"/>
    <d v="2020-01-01T00:00:00"/>
    <n v="2009"/>
    <x v="12"/>
    <s v="97 min"/>
    <n v="97"/>
    <n v="97"/>
    <n v="6.5792124490354933"/>
    <s v=""/>
    <s v="Dramas, Independent Movies, Sci-Fi &amp; Fantasy"/>
    <s v="Dramas"/>
    <s v="Dramas, Independent Movies, Sci-Fi &amp; Fantasy"/>
    <n v="3"/>
  </r>
  <r>
    <n v="7518"/>
    <s v="s7518"/>
    <x v="0"/>
    <s v="Mr. Deeds"/>
    <s v="Steve Brill"/>
    <s v="Adam Sandler, Winona Ryder, Peter Gallagher, Jared Harris, Allen Covert, Erick Avari, John Turturro, Peter Dante, Conchata Ferrell, Steve Buscemi"/>
    <n v="10"/>
    <s v="United States"/>
    <s v="United States"/>
    <n v="1"/>
    <d v="2020-08-01T00:00:00"/>
    <n v="2002"/>
    <x v="2"/>
    <s v="97 min"/>
    <n v="97"/>
    <n v="97"/>
    <n v="6.5792124490354933"/>
    <s v=""/>
    <s v="Comedies, Romantic Movies"/>
    <s v="Comedies"/>
    <s v="Comedies, Romantic Movies"/>
    <n v="2"/>
  </r>
  <r>
    <n v="7588"/>
    <s v="s7588"/>
    <x v="0"/>
    <s v="Nights in Rodanthe"/>
    <s v="George C. Wolfe"/>
    <s v="Richard Gere, Diane Lane, Christopher Meloni, Viola Davis, Becky Ann Baker, Scott Glenn, Linda Molloy, Pablo Schreiber, Mae Whitman, Charlie Tahan"/>
    <n v="10"/>
    <s v="United States"/>
    <s v="United States, Australia"/>
    <n v="2"/>
    <d v="2019-07-01T00:00:00"/>
    <n v="2008"/>
    <x v="2"/>
    <s v="97 min"/>
    <n v="97"/>
    <n v="97"/>
    <n v="6.5792124490354933"/>
    <s v=""/>
    <s v="Dramas, Romantic Movies"/>
    <s v="Dramas"/>
    <s v="Dramas, Romantic Movies"/>
    <n v="2"/>
  </r>
  <r>
    <n v="7651"/>
    <s v="s7651"/>
    <x v="0"/>
    <s v="Omar and Salma 3"/>
    <s v="Mohamed Samy"/>
    <s v="Tamer Hosny, Mai Ezzidine, Ezzat Abou Aouf, Lamitta Frangieh"/>
    <n v="4"/>
    <s v="Egypt"/>
    <s v="Egypt"/>
    <n v="1"/>
    <d v="2019-04-25T00:00:00"/>
    <n v="2012"/>
    <x v="5"/>
    <s v="97 min"/>
    <n v="97"/>
    <n v="97"/>
    <n v="6.5792124490354933"/>
    <s v=""/>
    <s v="Comedies, International Movies, Romantic Movies"/>
    <s v="Comedies"/>
    <s v="Comedies, International Movies, Romantic Movies"/>
    <n v="3"/>
  </r>
  <r>
    <n v="7797"/>
    <s v="s7797"/>
    <x v="0"/>
    <s v="Princess Cyd"/>
    <s v="Stephen Cone"/>
    <s v="Tyler Ross, Rebecca Spence, James Vincent Meredith"/>
    <n v="3"/>
    <s v="United States"/>
    <s v="United States"/>
    <n v="1"/>
    <d v="2018-02-05T00:00:00"/>
    <n v="2017"/>
    <x v="5"/>
    <s v="97 min"/>
    <n v="97"/>
    <n v="97"/>
    <n v="6.5792124490354933"/>
    <s v=""/>
    <s v="Dramas, Independent Movies, LGBTQ Movies"/>
    <s v="Dramas"/>
    <s v="Dramas, Independent Movies, LGBTQ Movies"/>
    <n v="3"/>
  </r>
  <r>
    <n v="7858"/>
    <s v="s7858"/>
    <x v="0"/>
    <s v="Resident Evil: Afterlife"/>
    <s v="Paul W.S. Anderson"/>
    <s v="Milla Jovovich, Ali Larter, Kim Coates, Shawn Roberts, Sergio Peris-Mencheta, Spencer Locke, Boris Kodjoe, Wentworth Miller"/>
    <n v="8"/>
    <s v="Germany"/>
    <s v="Germany, France, United States, Canada, United Kingdom"/>
    <n v="5"/>
    <d v="2020-01-01T00:00:00"/>
    <n v="2010"/>
    <x v="12"/>
    <s v="97 min"/>
    <n v="97"/>
    <n v="97"/>
    <n v="6.5792124490354933"/>
    <s v=""/>
    <s v="Action &amp; Adventure, Horror Movies, Sci-Fi &amp; Fantasy"/>
    <s v="Action &amp; Adventure"/>
    <s v="Action &amp; Adventure, Horror Movies, Sci-Fi &amp; Fantasy"/>
    <n v="3"/>
  </r>
  <r>
    <n v="7859"/>
    <s v="s7859"/>
    <x v="0"/>
    <s v="Residente"/>
    <s v="Ren√© P√©rez Joglar"/>
    <s v="Ren√© P√©rez Joglar"/>
    <n v="1"/>
    <s v="United States"/>
    <s v="United States"/>
    <n v="1"/>
    <d v="2018-01-01T00:00:00"/>
    <n v="2017"/>
    <x v="5"/>
    <s v="97 min"/>
    <n v="97"/>
    <n v="97"/>
    <n v="6.5792124490354933"/>
    <s v=""/>
    <s v="Documentaries, Music &amp; Musicals"/>
    <s v="Documentaries"/>
    <s v="Documentaries, Music &amp; Musicals"/>
    <n v="2"/>
  </r>
  <r>
    <n v="7861"/>
    <s v="s7861"/>
    <x v="0"/>
    <s v="Return To The 36th Chamber"/>
    <s v="Chia-Liang Liu"/>
    <s v="Gordon Liu, Lung Wei Wang, Hou Hsiao, Lun Hua, Yeong-mun Kwon, Kara Hui, Szu-Chia Chen, Tsui Ling Yu, Wei Hao Teng, Gong Shih"/>
    <n v="10"/>
    <s v="Hong Kong"/>
    <s v="Hong Kong"/>
    <n v="1"/>
    <d v="2018-08-16T00:00:00"/>
    <n v="1980"/>
    <x v="12"/>
    <s v="97 min"/>
    <n v="97"/>
    <n v="97"/>
    <n v="6.5792124490354933"/>
    <s v=""/>
    <s v="Action &amp; Adventure, Comedies, International Movies"/>
    <s v="Action &amp; Adventure"/>
    <s v="Action &amp; Adventure, Comedies, International Movies"/>
    <n v="3"/>
  </r>
  <r>
    <n v="7902"/>
    <s v="s7902"/>
    <x v="0"/>
    <s v="Rumor Has It"/>
    <s v="Rob Reiner"/>
    <s v="Jennifer Aniston, Kevin Costner, Shirley MacLaine, Mark Ruffalo, Richard Jenkins, Christopher McDonald, Steve Sandvoss, Mena Suvari, Mike Vogel"/>
    <n v="9"/>
    <s v="United States"/>
    <s v="United States, Germany, Australia"/>
    <n v="3"/>
    <d v="2019-08-01T00:00:00"/>
    <n v="2005"/>
    <x v="2"/>
    <s v="97 min"/>
    <n v="97"/>
    <n v="97"/>
    <n v="6.5792124490354933"/>
    <s v=""/>
    <s v="Comedies, Romantic Movies"/>
    <s v="Comedies"/>
    <s v="Comedies, Romantic Movies"/>
    <n v="2"/>
  </r>
  <r>
    <n v="8010"/>
    <s v="s8010"/>
    <x v="0"/>
    <s v="Short Term 12"/>
    <s v="Destin Daniel Cretton"/>
    <s v="Brie Larson, John Gallagher Jr., Kaitlyn Dever, Rami Malek, Lakeith Stanfield, Kevin Hernandez, Melora Walters, Stephanie Beatriz, Lydia Du Veaux, Alex Calloway, Frantz Turner"/>
    <n v="11"/>
    <s v="United States"/>
    <s v="United States"/>
    <n v="1"/>
    <d v="2019-07-18T00:00:00"/>
    <n v="2013"/>
    <x v="12"/>
    <s v="97 min"/>
    <n v="97"/>
    <n v="97"/>
    <n v="6.5792124490354933"/>
    <s v=""/>
    <s v="Dramas, Independent Movies"/>
    <s v="Dramas"/>
    <s v="Dramas, Independent Movies"/>
    <n v="2"/>
  </r>
  <r>
    <n v="8055"/>
    <s v="s8055"/>
    <x v="0"/>
    <s v="Some Freaks"/>
    <s v="Ian MacAllister-McDonald"/>
    <s v="Thomas Mann, Lily Mae Harrington, Ely Henry, Lachlan Buchanan, Marin Ireland, John Thorsen, Stephen Thorne, Shannon Hartman"/>
    <n v="8"/>
    <s v="United States"/>
    <s v="United States"/>
    <n v="1"/>
    <d v="2017-12-18T00:00:00"/>
    <n v="2017"/>
    <x v="5"/>
    <s v="97 min"/>
    <n v="97"/>
    <n v="97"/>
    <n v="6.5792124490354933"/>
    <s v=""/>
    <s v="Dramas, Romantic Movies"/>
    <s v="Dramas"/>
    <s v="Dramas, Romantic Movies"/>
    <n v="2"/>
  </r>
  <r>
    <n v="8141"/>
    <s v="s8141"/>
    <x v="0"/>
    <s v="Swiss Army Man"/>
    <s v="Dan Kwan, Daniel Scheinert"/>
    <s v="Paul Dano, Daniel Radcliffe, Mary Elizabeth Winstead, Antonia Ribero, Timothy Eulich, Richard Gross, Marika Casteel, Andy Hull, Aaron Marshall, Shane Carruth"/>
    <n v="10"/>
    <s v="United States"/>
    <s v="United States, Sweden"/>
    <n v="2"/>
    <d v="2019-01-30T00:00:00"/>
    <n v="2016"/>
    <x v="12"/>
    <s v="97 min"/>
    <n v="97"/>
    <n v="97"/>
    <n v="6.5792124490354933"/>
    <s v=""/>
    <s v="Comedies, Dramas, Independent Movies"/>
    <s v="Comedies"/>
    <s v="Comedies, Dramas, Independent Movies"/>
    <n v="3"/>
  </r>
  <r>
    <n v="8147"/>
    <s v="s8147"/>
    <x v="0"/>
    <s v="Take Me Home Tonight"/>
    <s v="Michael Dowse"/>
    <s v="Topher Grace, Anna Faris, Dan Fogler, Teresa Palmer, Chris Pratt, Michael Biehn, Jeanie Hackett, Lucy Punch, Michelle Trachtenberg, Demetri Martin"/>
    <n v="10"/>
    <s v="United States"/>
    <s v="United States, Germany"/>
    <n v="2"/>
    <d v="2019-05-16T00:00:00"/>
    <n v="2011"/>
    <x v="12"/>
    <s v="97 min"/>
    <n v="97"/>
    <n v="97"/>
    <n v="6.5792124490354933"/>
    <s v=""/>
    <s v="Comedies, Romantic Movies"/>
    <s v="Comedies"/>
    <s v="Comedies, Romantic Movies"/>
    <n v="2"/>
  </r>
  <r>
    <n v="8191"/>
    <s v="s8191"/>
    <x v="0"/>
    <s v="The Angry Birds Movie 2"/>
    <s v="Thurop Van Orman, John Rice"/>
    <s v="Jason Sudeikis, Rachel Bloom, Leslie Jones, Josh Gad, Bill Hader, Danny McBride, Awkwafina, Sterling K. Brown, Tiffany Haddish, Eugenio Derbez"/>
    <n v="10"/>
    <s v="Finland"/>
    <s v="Finland, United States"/>
    <n v="2"/>
    <d v="2020-02-27T00:00:00"/>
    <n v="2019"/>
    <x v="7"/>
    <s v="97 min"/>
    <n v="97"/>
    <n v="97"/>
    <n v="6.5792124490354933"/>
    <s v=""/>
    <s v="Children &amp; Family Movies, Comedies"/>
    <s v="Children &amp; Family Movies"/>
    <s v="Children &amp; Family Movies, Comedies"/>
    <n v="2"/>
  </r>
  <r>
    <n v="8192"/>
    <s v="s8192"/>
    <x v="0"/>
    <s v="The Animal People"/>
    <s v="Denis Hennelly, Casey Suchan"/>
    <m/>
    <n v="0"/>
    <s v="United States"/>
    <s v="United States"/>
    <n v="1"/>
    <d v="2020-03-11T00:00:00"/>
    <n v="2019"/>
    <x v="5"/>
    <s v="97 min"/>
    <n v="97"/>
    <n v="97"/>
    <n v="6.5792124490354933"/>
    <s v=""/>
    <s v="Documentaries"/>
    <s v="Documentaries"/>
    <s v="Documentaries"/>
    <n v="1"/>
  </r>
  <r>
    <n v="8222"/>
    <s v="s8222"/>
    <x v="0"/>
    <s v="The Boy"/>
    <s v="William Brent Bell"/>
    <s v="Jim Norton, Rupert Evans, Ben Robson, Lauren Cohan, James Russell, Jett Klyne, Diana Hardcastle"/>
    <n v="7"/>
    <s v="United States"/>
    <s v="United States, Canada, China"/>
    <n v="3"/>
    <d v="2020-06-01T00:00:00"/>
    <n v="2016"/>
    <x v="2"/>
    <s v="97 min"/>
    <n v="97"/>
    <n v="97"/>
    <n v="6.5792124490354933"/>
    <s v=""/>
    <s v="Horror Movies, Independent Movies, Thrillers"/>
    <s v="Horror Movies"/>
    <s v="Horror Movies, Independent Movies, Thrillers"/>
    <n v="3"/>
  </r>
  <r>
    <n v="8230"/>
    <s v="s8230"/>
    <x v="0"/>
    <s v="The Bucket List"/>
    <s v="Rob Reiner"/>
    <s v="Jack Nicholson, Morgan Freeman, Sean Hayes, Beverly Todd, Alfonso Freeman, Rob Morrow, Rowena King, Christopher Stapleton, Ian Anthony Dale, Richard McGonagle"/>
    <n v="10"/>
    <s v="United States"/>
    <s v="United States"/>
    <n v="1"/>
    <d v="2019-10-01T00:00:00"/>
    <n v="2007"/>
    <x v="2"/>
    <s v="97 min"/>
    <n v="97"/>
    <n v="97"/>
    <n v="6.5792124490354933"/>
    <s v=""/>
    <s v="Comedies, Dramas"/>
    <s v="Comedies"/>
    <s v="Comedies, Dramas"/>
    <n v="2"/>
  </r>
  <r>
    <n v="8304"/>
    <s v="s8304"/>
    <x v="0"/>
    <s v="The Five Venoms"/>
    <s v="Cheh Chang"/>
    <s v="Philip Kwok, Chien Sun, Sheng Chiang, Feng Lu, Meng Lo, Pai Wei, Lung Wei Wang, Feng Ku, Shu Pei Sun, Sun Chien"/>
    <n v="10"/>
    <s v="Hong Kong"/>
    <s v="Hong Kong"/>
    <n v="1"/>
    <d v="2018-07-31T00:00:00"/>
    <n v="1978"/>
    <x v="12"/>
    <s v="97 min"/>
    <n v="97"/>
    <n v="97"/>
    <n v="6.5792124490354933"/>
    <s v=""/>
    <s v="Action &amp; Adventure, Cult Movies, International Movies"/>
    <s v="Action &amp; Adventure"/>
    <s v="Action &amp; Adventure, Cult Movies, International Movies"/>
    <n v="3"/>
  </r>
  <r>
    <n v="8324"/>
    <s v="s8324"/>
    <x v="0"/>
    <s v="The Good Catholic"/>
    <s v="Paul Shoulberg"/>
    <s v="Zachary Spicer, Wrenn Schmidt, Danny Glover, John C. McGinley"/>
    <n v="4"/>
    <s v="United States"/>
    <s v="United States"/>
    <n v="1"/>
    <d v="2018-01-24T00:00:00"/>
    <n v="2017"/>
    <x v="2"/>
    <s v="97 min"/>
    <n v="97"/>
    <n v="97"/>
    <n v="6.5792124490354933"/>
    <s v=""/>
    <s v="Comedies, Dramas, Romantic Movies"/>
    <s v="Comedies"/>
    <s v="Comedies, Dramas, Romantic Movies"/>
    <n v="3"/>
  </r>
  <r>
    <n v="8325"/>
    <s v="s8325"/>
    <x v="0"/>
    <s v="The Good Neighbor"/>
    <s v="Kasra Farahani"/>
    <s v="James Caan, Logan Miller, Keir Gilchrist, Laura Innes, Edwin Hodge, Anne Dudek, Bailey Noble, Lili Reinhart, Mindy Sterling"/>
    <n v="9"/>
    <s v="United States"/>
    <s v="United States"/>
    <n v="1"/>
    <d v="2016-12-05T00:00:00"/>
    <n v="2016"/>
    <x v="5"/>
    <s v="97 min"/>
    <n v="97"/>
    <n v="97"/>
    <n v="6.5792124490354933"/>
    <s v=""/>
    <s v="Dramas, Independent Movies, Thrillers"/>
    <s v="Dramas"/>
    <s v="Dramas, Independent Movies, Thrillers"/>
    <n v="3"/>
  </r>
  <r>
    <n v="8346"/>
    <s v="s8346"/>
    <x v="0"/>
    <s v="The Hollow Point"/>
    <s v="Gonzalo L√≥pez-Gallego"/>
    <s v="Patrick Wilson, Ian McShane, John Leguizamo, Lynn Collins, Jim Belushi, Karli Hall, David H. Stevens, Derek Boone"/>
    <n v="8"/>
    <s v="United States"/>
    <s v="United States"/>
    <n v="1"/>
    <d v="2017-03-16T00:00:00"/>
    <n v="2016"/>
    <x v="12"/>
    <s v="97 min"/>
    <n v="97"/>
    <n v="97"/>
    <n v="6.5792124490354933"/>
    <s v=""/>
    <s v="Action &amp; Adventure"/>
    <s v="Action &amp; Adventure"/>
    <s v="Action &amp; Adventure"/>
    <n v="1"/>
  </r>
  <r>
    <n v="8507"/>
    <s v="s8507"/>
    <x v="0"/>
    <s v="The Sign of Venus"/>
    <s v="Dino Risi"/>
    <s v="Sophia Loren, Franca Valeri, Vittorio De Sica, Raf Vallone, Virgilio Riento, Tina Pica, Lina Gennari, Eloisa Cianni, Leopoldo Trieste, Maurizio Arena, Franco Fantasia, Peppino De Filippo, Alberto Sordi"/>
    <n v="13"/>
    <s v="Italy"/>
    <s v="Italy"/>
    <n v="1"/>
    <d v="2020-11-13T00:00:00"/>
    <n v="1955"/>
    <x v="1"/>
    <s v="97 min"/>
    <n v="97"/>
    <n v="97"/>
    <n v="6.5792124490354933"/>
    <s v=""/>
    <s v="Classic Movies, Comedies, Independent Movies"/>
    <s v="Classic Movies"/>
    <s v="Classic Movies, Comedies, Independent Movies"/>
    <n v="3"/>
  </r>
  <r>
    <n v="8508"/>
    <s v="s8508"/>
    <x v="0"/>
    <s v="The Signal"/>
    <s v="William Eubank, Will Eubank"/>
    <s v="Brenton Thwaites, Olivia Cooke, Laurence Fishburne, Beau Knapp, Lin Shaye, Robert Longstreet"/>
    <n v="6"/>
    <s v="United States"/>
    <s v="United States"/>
    <n v="1"/>
    <d v="2018-07-13T00:00:00"/>
    <n v="2014"/>
    <x v="2"/>
    <s v="97 min"/>
    <n v="97"/>
    <n v="97"/>
    <n v="6.5792124490354933"/>
    <s v=""/>
    <s v="Sci-Fi &amp; Fantasy, Thrillers"/>
    <s v="Sci-Fi &amp; Fantasy"/>
    <s v="Sci-Fi &amp; Fantasy, Thrillers"/>
    <n v="2"/>
  </r>
  <r>
    <n v="8596"/>
    <s v="s8596"/>
    <x v="0"/>
    <s v="Tinker'"/>
    <s v="Sonny Marler"/>
    <s v="Clayne Crawford, Christian Kane, Colt Crawford, Wilmer Calderon, Randy Smith, Wendy Baron, Lennie Crawford, Chalet Lizette Brannan"/>
    <n v="8"/>
    <s v="United States"/>
    <s v="United States"/>
    <n v="1"/>
    <d v="2019-03-19T00:00:00"/>
    <n v="2018"/>
    <x v="1"/>
    <s v="97 min"/>
    <n v="97"/>
    <n v="97"/>
    <n v="6.5792124490354933"/>
    <s v=""/>
    <s v="Dramas, Independent Movies, Sci-Fi &amp; Fantasy"/>
    <s v="Dramas"/>
    <s v="Dramas, Independent Movies, Sci-Fi &amp; Fantasy"/>
    <n v="3"/>
  </r>
  <r>
    <n v="8732"/>
    <s v="s8732"/>
    <x v="0"/>
    <s v="While We're Young"/>
    <s v="Noah Baumbach"/>
    <s v="Ben Stiller, Naomi Watts, Adam Driver, Amanda Seyfried, Charles Grodin, Adam Horovitz, Dree Hemingway, Brady Corbet, Maria Dizzia, Matthew Maher, Peter Yarrow, Dean Wareham"/>
    <n v="12"/>
    <s v="United States"/>
    <s v="United States"/>
    <n v="1"/>
    <d v="2017-10-23T00:00:00"/>
    <n v="2015"/>
    <x v="12"/>
    <s v="97 min"/>
    <n v="97"/>
    <n v="97"/>
    <n v="6.5792124490354933"/>
    <s v=""/>
    <s v="Comedies, Dramas, Independent Movies"/>
    <s v="Comedies"/>
    <s v="Comedies, Dramas, Independent Movies"/>
    <n v="3"/>
  </r>
  <r>
    <n v="8757"/>
    <s v="s8757"/>
    <x v="0"/>
    <s v="Woodstock"/>
    <s v="Barak Goodman"/>
    <m/>
    <n v="0"/>
    <s v="United States"/>
    <s v="United States"/>
    <n v="1"/>
    <d v="2019-08-13T00:00:00"/>
    <n v="2019"/>
    <x v="5"/>
    <s v="97 min"/>
    <n v="97"/>
    <n v="97"/>
    <n v="6.5792124490354933"/>
    <s v=""/>
    <s v="Documentaries, Music &amp; Musicals"/>
    <s v="Documentaries"/>
    <s v="Documentaries, Music &amp; Musicals"/>
    <n v="2"/>
  </r>
  <r>
    <n v="8775"/>
    <s v="s8775"/>
    <x v="0"/>
    <s v="ŸäŸàŸÖ ÿßŸÑÿØŸäŸÜ"/>
    <s v="Abu Bakr Shawky"/>
    <s v="Rady Gamal, Ahmed Abdelhafiz, Shahira Fahmy, Shehab Ibrahim, Mohamed Abd El Azim, Osama Abdullah, Khaled Raafat, Mohamed Qishta, Shoq Emara, Mahmoud Fares"/>
    <n v="10"/>
    <s v="Egypt"/>
    <s v="Egypt, Austria, United States"/>
    <n v="3"/>
    <d v="2019-10-22T00:00:00"/>
    <n v="2018"/>
    <x v="1"/>
    <s v="97 min"/>
    <n v="97"/>
    <n v="97"/>
    <n v="6.5792124490354933"/>
    <s v=""/>
    <s v="Dramas, Independent Movies, International Movies"/>
    <s v="Dramas"/>
    <s v="Dramas, Independent Movies, International Movies"/>
    <n v="3"/>
  </r>
  <r>
    <n v="44"/>
    <s v="s44"/>
    <x v="0"/>
    <s v="Jaws 3"/>
    <s v="Joe Alves"/>
    <s v="Dennis Quaid, Bess Armstrong, Simon MacCorkindale, Louis Gossett Jr., John Putch, Lea Thompson, P.H. Moriarty, Dan Blasko, Liz Morris, Lisa Maurer"/>
    <n v="10"/>
    <s v="United States"/>
    <s v="United States"/>
    <n v="1"/>
    <d v="2021-09-16T00:00:00"/>
    <n v="1983"/>
    <x v="7"/>
    <s v="98 min"/>
    <n v="98"/>
    <n v="98"/>
    <n v="2.449217342201377"/>
    <s v=""/>
    <s v="Action &amp; Adventure, Horror Movies, Thrillers"/>
    <s v="Action &amp; Adventure"/>
    <s v="Action &amp; Adventure, Horror Movies, Thrillers"/>
    <n v="3"/>
  </r>
  <r>
    <n v="170"/>
    <s v="s170"/>
    <x v="0"/>
    <s v="Poseidon"/>
    <s v="Wolfgang Petersen"/>
    <s v="Josh Lucas, Kurt Russell, Jacinda Barrett, Richard Dreyfuss, Emmy Rossum, M√≠a Maestro, Mike Vogel, Kevin Dillon, Freddy Rodr√≠guez"/>
    <n v="9"/>
    <s v="United States"/>
    <s v="United States"/>
    <n v="1"/>
    <d v="2021-09-01T00:00:00"/>
    <n v="2006"/>
    <x v="2"/>
    <s v="98 min"/>
    <n v="98"/>
    <n v="98"/>
    <n v="2.449217342201377"/>
    <s v=""/>
    <s v="Action &amp; Adventure, Dramas"/>
    <s v="Action &amp; Adventure"/>
    <s v="Action &amp; Adventure, Dramas"/>
    <n v="2"/>
  </r>
  <r>
    <n v="293"/>
    <s v="s293"/>
    <x v="0"/>
    <s v="Quartet"/>
    <s v="Dustin Hoffman"/>
    <s v="Maggie Smith, Tom Courtenay, Billy Connolly, Pauline Collins, Michael Gambon, Andrew Sachs, Sheridan Smith, David Ryall, Trevor Peacock, Gwyneth Jones"/>
    <n v="10"/>
    <s v="United Kingdom"/>
    <s v="United Kingdom"/>
    <n v="1"/>
    <d v="2021-08-08T00:00:00"/>
    <n v="2012"/>
    <x v="2"/>
    <s v="98 min"/>
    <n v="98"/>
    <n v="98"/>
    <n v="2.449217342201377"/>
    <s v=""/>
    <s v="Comedies, Dramas, Independent Movies"/>
    <s v="Comedies"/>
    <s v="Comedies, Dramas, Independent Movies"/>
    <n v="3"/>
  </r>
  <r>
    <n v="352"/>
    <s v="s352"/>
    <x v="0"/>
    <s v="Team America: World Police"/>
    <s v="Trey Parker"/>
    <s v="Trey Parker, Matt Stone, Kristen Miller, Masasa Moyo, Daran Norris, Phil Hendrie, Maurice LaMarche, Chelsea Magritte, Jeremy Shada, Fred Tatasciore"/>
    <n v="10"/>
    <s v="United States"/>
    <s v="United States, Germany"/>
    <n v="2"/>
    <d v="2021-08-01T00:00:00"/>
    <n v="2004"/>
    <x v="12"/>
    <s v="98 min"/>
    <n v="98"/>
    <n v="98"/>
    <n v="2.449217342201377"/>
    <s v=""/>
    <s v="Action &amp; Adventure, Comedies, Cult Movies"/>
    <s v="Action &amp; Adventure"/>
    <s v="Action &amp; Adventure, Comedies, Cult Movies"/>
    <n v="3"/>
  </r>
  <r>
    <n v="567"/>
    <s v="s567"/>
    <x v="0"/>
    <s v="Charlie's Angels"/>
    <s v="McG"/>
    <s v="Cameron Diaz, Drew Barrymore, Lucy Liu, Bill Murray, Sam Rockwell, Kelly Lynch, Tim Curry, Crispin Glover, Matt LeBlanc, LL Cool J, Tom Green, Luke Wilson"/>
    <n v="12"/>
    <s v="United States"/>
    <s v="United States, Germany"/>
    <n v="2"/>
    <d v="2021-07-01T00:00:00"/>
    <n v="2000"/>
    <x v="2"/>
    <s v="98 min"/>
    <n v="98"/>
    <n v="98"/>
    <n v="2.449217342201377"/>
    <s v=""/>
    <s v="Action &amp; Adventure, Comedies"/>
    <s v="Action &amp; Adventure"/>
    <s v="Action &amp; Adventure, Comedies"/>
    <n v="2"/>
  </r>
  <r>
    <n v="619"/>
    <s v="s619"/>
    <x v="0"/>
    <s v="America: The Motion Picture"/>
    <s v="Matt Thompson"/>
    <s v="Channing Tatum, Jason Mantzoukas, Olivia Munn, Andy Samberg, Bobby Moynihan, Judy Greer, Will Forte, Raoul Trujillo, Killer Mike, Simon Pegg"/>
    <n v="10"/>
    <s v="United States"/>
    <s v="United States"/>
    <n v="1"/>
    <d v="2021-06-30T00:00:00"/>
    <n v="2021"/>
    <x v="5"/>
    <s v="98 min"/>
    <n v="98"/>
    <n v="98"/>
    <n v="2.449217342201377"/>
    <s v=""/>
    <s v="Action &amp; Adventure, Comedies"/>
    <s v="Action &amp; Adventure"/>
    <s v="Action &amp; Adventure, Comedies"/>
    <n v="2"/>
  </r>
  <r>
    <n v="620"/>
    <s v="s620"/>
    <x v="0"/>
    <s v="Deranged"/>
    <s v="Jameel Buari"/>
    <s v="Nadia Buari, Ramsey Nouah, Zynnell Zuh, Priscilla Opoku Agyeman, Jason E.L Agha, Lisbeth Lopez Acquah, Henry Prempeh, Pascaline Edwards, Prince Mingle, Kelvin Boateng"/>
    <n v="10"/>
    <m/>
    <m/>
    <n v="0"/>
    <d v="2021-06-30T00:00:00"/>
    <n v="2020"/>
    <x v="1"/>
    <s v="98 min"/>
    <n v="98"/>
    <n v="98"/>
    <n v="2.449217342201377"/>
    <s v=""/>
    <s v="Dramas, International Movies"/>
    <s v="Dramas"/>
    <s v="Dramas, International Movies"/>
    <n v="2"/>
  </r>
  <r>
    <n v="709"/>
    <s v="s709"/>
    <x v="0"/>
    <s v="Lowriders"/>
    <s v="Ricardo de Montreuil"/>
    <s v="Demi√°n Bichir, Gabriel Chavarria, Theo Rossi, Melissa Benoist, Tony Revolori, Eva Longoria, Yvette Monreal, Cress Williams"/>
    <n v="8"/>
    <s v="United States"/>
    <s v="United States"/>
    <n v="1"/>
    <d v="2021-06-16T00:00:00"/>
    <n v="2016"/>
    <x v="2"/>
    <s v="98 min"/>
    <n v="98"/>
    <n v="98"/>
    <n v="2.449217342201377"/>
    <s v=""/>
    <s v="Dramas, Independent Movies"/>
    <s v="Dramas"/>
    <s v="Dramas, Independent Movies"/>
    <n v="2"/>
  </r>
  <r>
    <n v="757"/>
    <s v="s757"/>
    <x v="0"/>
    <s v="Small Chops"/>
    <s v="Robert Peters"/>
    <s v="Chika Ike, Max Cavenham, Nkem Owoh, Nse Ikpe-Etim, Toyin Abraham, Eucharia Anunobi, Sophie Alakija, Hafis Ayetoro, Omotunde Adebowale David"/>
    <n v="9"/>
    <s v="Nigeria"/>
    <s v="Nigeria"/>
    <n v="1"/>
    <d v="2021-06-05T00:00:00"/>
    <n v="2020"/>
    <x v="5"/>
    <s v="98 min"/>
    <n v="98"/>
    <n v="98"/>
    <n v="2.449217342201377"/>
    <s v=""/>
    <s v="Dramas, International Movies, Romantic Movies"/>
    <s v="Dramas"/>
    <s v="Dramas, International Movies, Romantic Movies"/>
    <n v="3"/>
  </r>
  <r>
    <n v="809"/>
    <s v="s809"/>
    <x v="0"/>
    <s v="Sniper: Legacy"/>
    <s v="Don Michael Paul"/>
    <s v="Tom Berenger, Chad Michael Collins, Doug Allen, Dominic Mafham, Mercedes Mason, Mark Lewis Jones, Nestor Serrano, Dennis Haysbert, Alex Roe, Yana Marinova"/>
    <n v="10"/>
    <s v="United States"/>
    <s v="United States, Bulgaria"/>
    <n v="2"/>
    <d v="2021-06-02T00:00:00"/>
    <n v="2014"/>
    <x v="12"/>
    <s v="98 min"/>
    <n v="98"/>
    <n v="98"/>
    <n v="2.449217342201377"/>
    <s v=""/>
    <s v="Action &amp; Adventure"/>
    <s v="Action &amp; Adventure"/>
    <s v="Action &amp; Adventure"/>
    <n v="1"/>
  </r>
  <r>
    <n v="910"/>
    <s v="s910"/>
    <x v="0"/>
    <s v="Milestone"/>
    <s v="Ivan Ayr"/>
    <s v="Suvinder Vicky, Lakshvir Saran, Mohinder Gujral, Gurinder Makna, Daljeet Singh, Akhilesh Kumar, Gaurika Bhatt, Arun Aseng"/>
    <n v="8"/>
    <s v="India"/>
    <s v="India"/>
    <n v="1"/>
    <d v="2021-05-07T00:00:00"/>
    <n v="2021"/>
    <x v="1"/>
    <s v="98 min"/>
    <n v="98"/>
    <n v="98"/>
    <n v="2.449217342201377"/>
    <s v=""/>
    <s v="Dramas, Independent Movies, International Movies"/>
    <s v="Dramas"/>
    <s v="Dramas, Independent Movies, International Movies"/>
    <n v="3"/>
  </r>
  <r>
    <n v="983"/>
    <s v="s983"/>
    <x v="0"/>
    <s v="Hayat √ñp√ºc√ºg√º"/>
    <s v="≈ûenol S√∂nmez"/>
    <s v="Ali Sunal, Hatice ≈ûendil, Ayda Aksel, Ahmet Sara√ßoƒülu, Janset, Zerrin S√ºmer, Somer Karvan, Ali √áelik"/>
    <n v="8"/>
    <s v="Turkey"/>
    <s v="Turkey"/>
    <n v="1"/>
    <d v="2021-04-23T00:00:00"/>
    <n v="2015"/>
    <x v="1"/>
    <s v="98 min"/>
    <n v="98"/>
    <n v="98"/>
    <n v="2.449217342201377"/>
    <s v=""/>
    <s v="Comedies, Dramas, International Movies"/>
    <s v="Comedies"/>
    <s v="Comedies, Dramas, International Movies"/>
    <n v="3"/>
  </r>
  <r>
    <n v="1110"/>
    <s v="s1110"/>
    <x v="0"/>
    <s v="Just Say Yes"/>
    <s v="Appie Boudellah, Aram van de Rest"/>
    <s v="Yolanthe Cabau, Noortje Herlaar, Kim-Lian van der Meij, Nienke Plas, Pip Pellens, Jim Bakkum, Huub Smit, Edwin Jonker"/>
    <n v="8"/>
    <s v="Netherlands"/>
    <s v="Netherlands"/>
    <n v="1"/>
    <d v="2021-04-02T00:00:00"/>
    <n v="2021"/>
    <x v="5"/>
    <s v="98 min"/>
    <n v="98"/>
    <n v="98"/>
    <n v="2.449217342201377"/>
    <s v=""/>
    <s v="Comedies, International Movies, Romantic Movies"/>
    <s v="Comedies"/>
    <s v="Comedies, International Movies, Romantic Movies"/>
    <n v="3"/>
  </r>
  <r>
    <n v="1112"/>
    <s v="s1112"/>
    <x v="0"/>
    <s v="Wild Child"/>
    <s v="Nick Moore"/>
    <s v="Emma Roberts, Kimberley Nixon, Juno Temple, Linzey Cocker, Sophie Wu, Alex Pettyfer, Georgia King, Natasha Richardson, Aidan Quinn, Lexi Ainsworth"/>
    <n v="10"/>
    <s v="United States"/>
    <s v="United States, United Kingdom, France"/>
    <n v="3"/>
    <d v="2021-04-02T00:00:00"/>
    <n v="2008"/>
    <x v="2"/>
    <s v="98 min"/>
    <n v="98"/>
    <n v="98"/>
    <n v="2.449217342201377"/>
    <s v=""/>
    <s v="Comedies, Romantic Movies"/>
    <s v="Comedies"/>
    <s v="Comedies, Romantic Movies"/>
    <n v="2"/>
  </r>
  <r>
    <n v="1142"/>
    <s v="s1142"/>
    <x v="0"/>
    <s v="Wazir"/>
    <s v="Bejoy Nambiar"/>
    <s v="Amitabh Bachchan, Farhan Akhtar, Aditi Rao Hydari, Manav Kaul, Neil Nitin Mukesh, John Abraham"/>
    <n v="6"/>
    <s v="India"/>
    <s v="India"/>
    <n v="1"/>
    <d v="2021-04-01T00:00:00"/>
    <n v="2016"/>
    <x v="1"/>
    <s v="98 min"/>
    <n v="98"/>
    <n v="98"/>
    <n v="2.449217342201377"/>
    <s v=""/>
    <s v="Dramas, International Movies, Thrillers"/>
    <s v="Dramas"/>
    <s v="Dramas, International Movies, Thrillers"/>
    <n v="3"/>
  </r>
  <r>
    <n v="1148"/>
    <s v="s1148"/>
    <x v="0"/>
    <s v="Not a Game"/>
    <s v="Jose Gomez"/>
    <s v="Brendon Mcdonnell"/>
    <n v="1"/>
    <s v="United Kingdom"/>
    <s v="United Kingdom"/>
    <n v="1"/>
    <d v="2021-03-31T00:00:00"/>
    <n v="2020"/>
    <x v="5"/>
    <s v="98 min"/>
    <n v="98"/>
    <n v="98"/>
    <n v="2.449217342201377"/>
    <s v=""/>
    <s v="Documentaries, International Movies, Sports Movies"/>
    <s v="Documentaries"/>
    <s v="Documentaries, International Movies, Sports Movies"/>
    <n v="3"/>
  </r>
  <r>
    <n v="1157"/>
    <s v="s1157"/>
    <x v="0"/>
    <s v="A Week Away"/>
    <s v="Roman White"/>
    <s v="Kevin Quinn, Bailee Madison, Jahbril Cook, Kat Conner Sterling, Sherri Shepherd, David Koechner, Iain Tucker, Amy Grant"/>
    <n v="8"/>
    <s v="United States"/>
    <s v="United States"/>
    <n v="1"/>
    <d v="2021-03-26T00:00:00"/>
    <n v="2021"/>
    <x v="6"/>
    <s v="98 min"/>
    <n v="98"/>
    <n v="98"/>
    <n v="2.449217342201377"/>
    <s v=""/>
    <s v="Children &amp; Family Movies, Faith &amp; Spirituality, Music &amp; Musicals"/>
    <s v="Children &amp; Family Movies"/>
    <s v="Children &amp; Family Movies, Faith &amp; Spirituality, Music &amp; Musicals"/>
    <n v="3"/>
  </r>
  <r>
    <n v="1176"/>
    <s v="s1176"/>
    <x v="0"/>
    <s v="Philomena"/>
    <s v="Stephen Frears"/>
    <s v="Judi Dench, Steve Coogan, Sophie Kennedy Clark, Mare Winningham, Barbara Jefford, Ruth McCabe, Peter Hermann, Sean Mahon, Anna Maxwell Martin, Michelle Fairley, Kate Fleetwood"/>
    <n v="11"/>
    <s v="United Kingdom"/>
    <s v="United Kingdom, United States, France"/>
    <n v="3"/>
    <d v="2021-03-22T00:00:00"/>
    <n v="2013"/>
    <x v="2"/>
    <s v="98 min"/>
    <n v="98"/>
    <n v="98"/>
    <n v="2.449217342201377"/>
    <s v=""/>
    <s v="Dramas, Independent Movies, International Movies"/>
    <s v="Dramas"/>
    <s v="Dramas, Independent Movies, International Movies"/>
    <n v="3"/>
  </r>
  <r>
    <n v="1189"/>
    <s v="s1189"/>
    <x v="0"/>
    <s v="Get the Goat"/>
    <s v="Vitor Brandt"/>
    <s v="Matheus Nachtergaele, Edmilson Filho, Let√≠cia Lima, Leandro Ramos, Evelyn Castro, Val√©ria Vitoriano, Victor Allen, Renan Medeiros, Eyrio Okura, J√©ssica Tamochunas, Marcondes Falc√£o, Juliano Cazarr√©"/>
    <n v="12"/>
    <s v="Brazil"/>
    <s v="Brazil"/>
    <n v="1"/>
    <d v="2021-03-18T00:00:00"/>
    <n v="2021"/>
    <x v="1"/>
    <s v="98 min"/>
    <n v="98"/>
    <n v="98"/>
    <n v="2.449217342201377"/>
    <s v=""/>
    <s v="Action &amp; Adventure, Comedies, International Movies"/>
    <s v="Action &amp; Adventure"/>
    <s v="Action &amp; Adventure, Comedies, International Movies"/>
    <n v="3"/>
  </r>
  <r>
    <n v="1249"/>
    <s v="s1249"/>
    <x v="0"/>
    <s v="Biggie: I Got a Story to Tell"/>
    <s v="Emmett Malloy"/>
    <s v="The Notorious B.I.G., Sean &quot;P. Diddy&quot; Combs"/>
    <n v="2"/>
    <s v="United States"/>
    <s v="United States"/>
    <n v="1"/>
    <d v="2021-03-01T00:00:00"/>
    <n v="2021"/>
    <x v="12"/>
    <s v="98 min"/>
    <n v="98"/>
    <n v="98"/>
    <n v="2.449217342201377"/>
    <s v=""/>
    <s v="Documentaries, Music &amp; Musicals"/>
    <s v="Documentaries"/>
    <s v="Documentaries, Music &amp; Musicals"/>
    <n v="2"/>
  </r>
  <r>
    <n v="1328"/>
    <s v="s1328"/>
    <x v="0"/>
    <s v="This Is the Life"/>
    <s v="Ava DuVernay"/>
    <s v="Abstract Rude, Chali 2na, Cut Chemist, Ellay Khule, Riddlore, Medusa, Myka Nyne, Pigeon John, 2Mex"/>
    <n v="9"/>
    <s v="United States"/>
    <s v="United States"/>
    <n v="1"/>
    <d v="2021-02-11T00:00:00"/>
    <n v="2008"/>
    <x v="5"/>
    <s v="98 min"/>
    <n v="98"/>
    <n v="98"/>
    <n v="2.449217342201377"/>
    <s v=""/>
    <s v="Documentaries, Music &amp; Musicals"/>
    <s v="Documentaries"/>
    <s v="Documentaries, Music &amp; Musicals"/>
    <n v="2"/>
  </r>
  <r>
    <n v="1419"/>
    <s v="s1419"/>
    <x v="0"/>
    <s v="Chris Rock Total Blackout: The Tamborine Extended Cut"/>
    <s v="Chris Rock"/>
    <s v="Chris Rock"/>
    <n v="1"/>
    <m/>
    <m/>
    <n v="0"/>
    <d v="2021-01-12T00:00:00"/>
    <n v="2021"/>
    <x v="5"/>
    <s v="98 min"/>
    <n v="98"/>
    <n v="98"/>
    <n v="2.449217342201377"/>
    <s v=""/>
    <s v="Stand-Up Comedy"/>
    <s v="Stand-Up Comedy"/>
    <s v="Stand-Up Comedy"/>
    <n v="1"/>
  </r>
  <r>
    <n v="1460"/>
    <s v="s1460"/>
    <x v="0"/>
    <s v="Mean Girls 2"/>
    <s v="Melanie Mayron"/>
    <s v="Meaghan Martin, Maiara Walsh, Jennifer Stone, Nicole Gale Anderson, Claire Holt, Diego Boneta, Linden Ashby, Rhoda Griffis, Mike Pniewski, Patrick Johnson, Tim Meadows"/>
    <n v="11"/>
    <s v="United States"/>
    <s v="United States"/>
    <n v="1"/>
    <d v="2021-01-01T00:00:00"/>
    <n v="2011"/>
    <x v="2"/>
    <s v="98 min"/>
    <n v="98"/>
    <n v="98"/>
    <n v="2.449217342201377"/>
    <s v=""/>
    <s v="Comedies"/>
    <s v="Comedies"/>
    <s v="Comedies"/>
    <n v="1"/>
  </r>
  <r>
    <n v="1510"/>
    <s v="s1510"/>
    <x v="0"/>
    <s v="Ariana grande: excuse me, i love you"/>
    <s v="Paul Dugdale"/>
    <s v="Ariana Grande"/>
    <n v="1"/>
    <s v="United States"/>
    <s v="United States"/>
    <n v="1"/>
    <d v="2020-12-21T00:00:00"/>
    <n v="2020"/>
    <x v="5"/>
    <s v="98 min"/>
    <n v="98"/>
    <n v="98"/>
    <n v="2.449217342201377"/>
    <s v=""/>
    <s v="Documentaries, Music &amp; Musicals"/>
    <s v="Documentaries"/>
    <s v="Documentaries, Music &amp; Musicals"/>
    <n v="2"/>
  </r>
  <r>
    <n v="1520"/>
    <s v="s1520"/>
    <x v="0"/>
    <s v="Mukhsin"/>
    <s v="Yasmin Ahmad"/>
    <s v="Mohd Syafie Naswip, Sharifah Aryana, Sharifah Aleya, Adibah Noor, Irwan Iskandar, Sallehuddin Abu Bakar"/>
    <n v="6"/>
    <s v="Malaysia"/>
    <s v="Malaysia"/>
    <n v="1"/>
    <d v="2020-12-18T00:00:00"/>
    <n v="2006"/>
    <x v="6"/>
    <s v="98 min"/>
    <n v="98"/>
    <n v="98"/>
    <n v="2.449217342201377"/>
    <s v=""/>
    <s v="Children &amp; Family Movies, Comedies, Dramas"/>
    <s v="Children &amp; Family Movies"/>
    <s v="Children &amp; Family Movies, Comedies, Dramas"/>
    <n v="3"/>
  </r>
  <r>
    <n v="1638"/>
    <s v="s1638"/>
    <x v="0"/>
    <s v="Don‚Äôt Listen"/>
    <s v="√Ångel G√≥mez Hern√°ndez"/>
    <s v="Rodolfo Sancho, Ana Fern√°ndez, Ram√≥n Barea, Bel√©n Fabra, Lucas Blas"/>
    <n v="5"/>
    <s v="Spain"/>
    <s v="Spain"/>
    <n v="1"/>
    <d v="2020-11-27T00:00:00"/>
    <n v="2020"/>
    <x v="5"/>
    <s v="98 min"/>
    <n v="98"/>
    <n v="98"/>
    <n v="2.449217342201377"/>
    <s v=""/>
    <s v="Horror Movies, International Movies"/>
    <s v="Horror Movies"/>
    <s v="Horror Movies, International Movies"/>
    <n v="2"/>
  </r>
  <r>
    <n v="1660"/>
    <s v="s1660"/>
    <x v="0"/>
    <s v="Hard Kill"/>
    <s v="Matt Eskandari"/>
    <s v="Jesse Metcalfe, Bruce Willis, Natalie Eva Marie, Lala Kent, Texas Battle, Swen Temmel, Sergio Rizzuto, Tyler Jon Olson, Jon Galanis"/>
    <n v="9"/>
    <s v="United States"/>
    <s v="United States"/>
    <n v="1"/>
    <d v="2020-11-23T00:00:00"/>
    <n v="2020"/>
    <x v="12"/>
    <s v="98 min"/>
    <n v="98"/>
    <n v="98"/>
    <n v="2.449217342201377"/>
    <s v=""/>
    <s v="Action &amp; Adventure"/>
    <s v="Action &amp; Adventure"/>
    <s v="Action &amp; Adventure"/>
    <n v="1"/>
  </r>
  <r>
    <n v="1831"/>
    <s v="s1831"/>
    <x v="0"/>
    <s v="What Did I Mess"/>
    <s v="Shady Hanna"/>
    <s v="Rola Beksmati, Junaid Zeineldine, Abboudy Mallah, Tanya Nasr, Matteo El Khodr, Rita El Khoury, Tony Benn"/>
    <n v="7"/>
    <s v="Lebanon"/>
    <s v="Lebanon"/>
    <n v="1"/>
    <d v="2020-10-19T00:00:00"/>
    <n v="2018"/>
    <x v="1"/>
    <s v="98 min"/>
    <n v="98"/>
    <n v="98"/>
    <n v="2.449217342201377"/>
    <s v=""/>
    <s v="Comedies, International Movies, Romantic Movies"/>
    <s v="Comedies"/>
    <s v="Comedies, International Movies, Romantic Movies"/>
    <n v="3"/>
  </r>
  <r>
    <n v="1935"/>
    <s v="s1935"/>
    <x v="0"/>
    <s v="Bully"/>
    <s v="Lee Hirsch"/>
    <m/>
    <n v="0"/>
    <s v="United States"/>
    <s v="United States"/>
    <n v="1"/>
    <d v="2020-09-29T00:00:00"/>
    <n v="2012"/>
    <x v="2"/>
    <s v="98 min"/>
    <n v="98"/>
    <n v="98"/>
    <n v="2.449217342201377"/>
    <s v=""/>
    <s v="Documentaries"/>
    <s v="Documentaries"/>
    <s v="Documentaries"/>
    <n v="1"/>
  </r>
  <r>
    <n v="1951"/>
    <s v="s1951"/>
    <x v="0"/>
    <s v="Time Out"/>
    <s v="Rikhil Bahadur"/>
    <s v="Chirag Malhotra, Pranay Pachauri, Kaamya Sharma, Riya Kothari, Aditya Jain, Shiva Dawar, Sanya Arora, Tarana Marwah, Raunaq Chopra, Vedabrata Rao"/>
    <n v="10"/>
    <s v="India"/>
    <s v="India"/>
    <n v="1"/>
    <d v="2020-09-26T00:00:00"/>
    <n v="2015"/>
    <x v="1"/>
    <s v="98 min"/>
    <n v="98"/>
    <n v="98"/>
    <n v="2.449217342201377"/>
    <s v=""/>
    <s v="Dramas, Independent Movies, International Movies"/>
    <s v="Dramas"/>
    <s v="Dramas, Independent Movies, International Movies"/>
    <n v="3"/>
  </r>
  <r>
    <n v="1982"/>
    <s v="s1982"/>
    <x v="0"/>
    <s v="Whipped"/>
    <s v="Chandra Liow"/>
    <s v="Andovi da Lopez, Jovial da Lopez, Chandra Liow, Tommy Limmm, Susan Sameh, Widika Sidmore, Kezia Aletheia, Karina Salim"/>
    <n v="8"/>
    <s v="Indonesia"/>
    <s v="Indonesia"/>
    <n v="1"/>
    <d v="2020-09-18T00:00:00"/>
    <n v="2020"/>
    <x v="1"/>
    <s v="98 min"/>
    <n v="98"/>
    <n v="98"/>
    <n v="2.449217342201377"/>
    <s v=""/>
    <s v="Comedies, International Movies, Romantic Movies"/>
    <s v="Comedies"/>
    <s v="Comedies, International Movies, Romantic Movies"/>
    <n v="3"/>
  </r>
  <r>
    <n v="2040"/>
    <s v="s2040"/>
    <x v="0"/>
    <s v="Toll Booth"/>
    <s v="Tolga Kara√ßelik"/>
    <s v="B√º≈üra Pekin, Nur Aysan, Ruhi Sarƒ±, Nergis √ñzt√ºrk, Nadir Sarƒ±bacak, Serkan Ercan, Sermet Ye≈üil, Enes Mazak, Zafer Diper"/>
    <n v="9"/>
    <s v="Turkey"/>
    <s v="Turkey"/>
    <n v="1"/>
    <d v="2020-09-07T00:00:00"/>
    <n v="2010"/>
    <x v="5"/>
    <s v="98 min"/>
    <n v="98"/>
    <n v="98"/>
    <n v="2.449217342201377"/>
    <s v=""/>
    <s v="Dramas, Independent Movies, International Movies"/>
    <s v="Dramas"/>
    <s v="Dramas, Independent Movies, International Movies"/>
    <n v="3"/>
  </r>
  <r>
    <n v="2104"/>
    <s v="s2104"/>
    <x v="0"/>
    <s v="Class of '83"/>
    <s v="Atul Sabharwal"/>
    <s v="Bobby Deol, Bhupendra Jadawat, Hitesh Bhojraj, Anup Soni, Joy Sengupta, Sameer Paranjape, Ninad Mahajani, Prithvik Pratap"/>
    <n v="8"/>
    <s v="India"/>
    <s v="India"/>
    <n v="1"/>
    <d v="2020-08-21T00:00:00"/>
    <n v="2020"/>
    <x v="1"/>
    <s v="98 min"/>
    <n v="98"/>
    <n v="98"/>
    <n v="2.449217342201377"/>
    <s v=""/>
    <s v="Dramas, International Movies, Thrillers"/>
    <s v="Dramas"/>
    <s v="Dramas, International Movies, Thrillers"/>
    <n v="3"/>
  </r>
  <r>
    <n v="2235"/>
    <s v="s2235"/>
    <x v="0"/>
    <s v="Cold Feet"/>
    <s v="Moses Inwang"/>
    <s v="Jim Iyke, Joselyn Dumas, Enyinna Nwigwe, Beverly Naya, Femi Adebayo, Segun Arinze, Padita Agu"/>
    <n v="7"/>
    <s v="Nigeria"/>
    <s v="Nigeria"/>
    <n v="1"/>
    <d v="2020-07-15T00:00:00"/>
    <n v="2019"/>
    <x v="1"/>
    <s v="98 min"/>
    <n v="98"/>
    <n v="98"/>
    <n v="2.449217342201377"/>
    <s v=""/>
    <s v="Dramas, International Movies, Romantic Movies"/>
    <s v="Dramas"/>
    <s v="Dramas, International Movies, Romantic Movies"/>
    <n v="3"/>
  </r>
  <r>
    <n v="2412"/>
    <s v="s2412"/>
    <x v="0"/>
    <s v="Before I Fall"/>
    <s v="Ry Russo-Young"/>
    <s v="Zoey Deutch, Halston Sage, Erica Tremblay, Logan Miller, Cynthy Wu, Kian Lawley, Jennifer Beals, Medalion Rahimi, Diego Boneta, Elena Kampouris, Liv Hewson, G. Hannelius, Nicholas Lea, Claire Margaret Corlett, Roan Curtis"/>
    <n v="15"/>
    <s v="United States"/>
    <s v="United States"/>
    <n v="1"/>
    <d v="2020-06-08T00:00:00"/>
    <n v="2017"/>
    <x v="2"/>
    <s v="98 min"/>
    <n v="98"/>
    <n v="98"/>
    <n v="2.449217342201377"/>
    <s v=""/>
    <s v="Dramas, Romantic Movies"/>
    <s v="Dramas"/>
    <s v="Dramas, Romantic Movies"/>
    <n v="2"/>
  </r>
  <r>
    <n v="2452"/>
    <s v="s2452"/>
    <x v="0"/>
    <s v="Mirai"/>
    <s v="Mamoru Hosoda"/>
    <s v="Moka Kamishiraishi, Haru Kuroki, Gen Hoshino, Kumiko Aso, Mitsuo Yoshihara, Yoshiko Miyazaki, Koji Yakusho, Masaharu Fukuyama"/>
    <n v="8"/>
    <s v="Japan"/>
    <s v="Japan, United States"/>
    <n v="2"/>
    <d v="2020-06-01T00:00:00"/>
    <n v="2018"/>
    <x v="7"/>
    <s v="98 min"/>
    <n v="98"/>
    <n v="98"/>
    <n v="2.449217342201377"/>
    <s v=""/>
    <s v="Action &amp; Adventure, Anime Features, Children &amp; Family Movies"/>
    <s v="Action &amp; Adventure"/>
    <s v="Action &amp; Adventure, Anime Features, Children &amp; Family Movies"/>
    <n v="3"/>
  </r>
  <r>
    <n v="2456"/>
    <s v="s2456"/>
    <x v="0"/>
    <s v="The Stolen"/>
    <s v="Niall Johnson"/>
    <s v="Alice Eve, Jack Davenport, Graham McTavish, Stan Walker, Richard O'Brien, Cohen Holloway, Stig Eldred, Emily Corcoran, Gillian MacGregor, Mikaela Ruegg"/>
    <n v="10"/>
    <s v="United Kingdom"/>
    <s v="United Kingdom, Germany, United Arab Emirates, New Zealand"/>
    <n v="4"/>
    <d v="2020-06-01T00:00:00"/>
    <n v="2016"/>
    <x v="1"/>
    <s v="98 min"/>
    <n v="98"/>
    <n v="98"/>
    <n v="2.449217342201377"/>
    <s v=""/>
    <s v="Dramas"/>
    <s v="Dramas"/>
    <s v="Dramas"/>
    <n v="1"/>
  </r>
  <r>
    <n v="2486"/>
    <s v="s2486"/>
    <x v="0"/>
    <s v="Mujeres arriba"/>
    <s v="Andr√©s Feddersen"/>
    <s v="Loretto Bernal, Natalia Valdebenito, Alison Mandel, Mat√≠as Assler, Cristi√°n Riquelme, Diego Casanueva, Samuel Gonz√°lez, Consuelo Holzapfel, Esteban Rojas, Amanda M√ºller"/>
    <n v="10"/>
    <s v="Chile"/>
    <s v="Chile"/>
    <n v="1"/>
    <d v="2020-05-21T00:00:00"/>
    <n v="2019"/>
    <x v="1"/>
    <s v="98 min"/>
    <n v="98"/>
    <n v="98"/>
    <n v="2.449217342201377"/>
    <s v=""/>
    <s v="Comedies, International Movies, Romantic Movies"/>
    <s v="Comedies"/>
    <s v="Comedies, International Movies, Romantic Movies"/>
    <n v="3"/>
  </r>
  <r>
    <n v="2579"/>
    <s v="s2579"/>
    <x v="0"/>
    <s v="Get In"/>
    <s v="Olivier Abbou"/>
    <s v="Adama Niane, St√©phane Caillard, Paul Hamy, Eddy Leduc, Hubert Delattre, Matthieu Kacou, Charlotte Geiger, Christopher Fataki"/>
    <n v="8"/>
    <s v="France"/>
    <s v="France, Belgium"/>
    <n v="2"/>
    <d v="2020-05-01T00:00:00"/>
    <n v="2019"/>
    <x v="5"/>
    <s v="98 min"/>
    <n v="98"/>
    <n v="98"/>
    <n v="2.449217342201377"/>
    <s v=""/>
    <s v="International Movies, Thrillers"/>
    <s v="International Movies"/>
    <s v="International Movies, Thrillers"/>
    <n v="2"/>
  </r>
  <r>
    <n v="2691"/>
    <s v="s2691"/>
    <x v="0"/>
    <s v="Code 8"/>
    <s v="Jeff Chan"/>
    <s v="Robbie Amell, Stephen Amell, Sung Kang, Kari Matchett, Greg Bryk, Aaron Abrams, Kyla Kane"/>
    <n v="7"/>
    <s v="Canada"/>
    <s v="Canada"/>
    <n v="1"/>
    <d v="2020-04-11T00:00:00"/>
    <n v="2019"/>
    <x v="5"/>
    <s v="98 min"/>
    <n v="98"/>
    <n v="98"/>
    <n v="2.449217342201377"/>
    <s v=""/>
    <s v="Action &amp; Adventure, Independent Movies, International Movies"/>
    <s v="Action &amp; Adventure"/>
    <s v="Action &amp; Adventure, Independent Movies, International Movies"/>
    <n v="3"/>
  </r>
  <r>
    <n v="2818"/>
    <s v="s2818"/>
    <x v="0"/>
    <s v="Baby Mamas"/>
    <s v="Stephanie Zwane"/>
    <s v="Salamina Mosese, Kay Smith, Thembisa Mdoda, Dineo Ranaka, Sthembiso Khoza, Khaya Mthembu, Jonathan Boynton-Lee, Nicholas Nkuna, Donovan Pietersen, Pamela Nomvete"/>
    <n v="10"/>
    <s v="South Africa"/>
    <s v="South Africa"/>
    <n v="1"/>
    <d v="2020-03-13T00:00:00"/>
    <n v="2018"/>
    <x v="1"/>
    <s v="98 min"/>
    <n v="98"/>
    <n v="98"/>
    <n v="2.449217342201377"/>
    <s v=""/>
    <s v="Comedies, Dramas, International Movies"/>
    <s v="Comedies"/>
    <s v="Comedies, Dramas, International Movies"/>
    <n v="3"/>
  </r>
  <r>
    <n v="2852"/>
    <s v="s2852"/>
    <x v="0"/>
    <s v="Uncovered"/>
    <s v="Zuko Nodada"/>
    <s v="Nqobile Khumalo, Robert Hobbs, S'Thandiwe Kgoroge, Dumisani Mbebe, Thandeka Nodada, Fezile Makhanya"/>
    <n v="6"/>
    <s v="South Africa"/>
    <s v="South Africa"/>
    <n v="1"/>
    <d v="2020-03-03T00:00:00"/>
    <n v="2019"/>
    <x v="5"/>
    <s v="98 min"/>
    <n v="98"/>
    <n v="98"/>
    <n v="2.449217342201377"/>
    <s v=""/>
    <s v="Dramas, International Movies"/>
    <s v="Dramas"/>
    <s v="Dramas, International Movies"/>
    <n v="2"/>
  </r>
  <r>
    <n v="2877"/>
    <s v="s2877"/>
    <x v="0"/>
    <s v="Pok√©mon: Mewtwo Strikes Back - Evolution"/>
    <s v="Kunihiko Yuyama, Motonori Sakakibara"/>
    <s v="Sarah Natochenny, Dan Green, Bill Rogers, Michele Knotz, Alyson Leigh Rosenfeld, Rodger Parsons"/>
    <n v="6"/>
    <s v="Japan"/>
    <s v="Japan"/>
    <n v="1"/>
    <d v="2020-02-27T00:00:00"/>
    <n v="2019"/>
    <x v="8"/>
    <s v="98 min"/>
    <n v="98"/>
    <n v="98"/>
    <n v="2.449217342201377"/>
    <s v=""/>
    <s v="Anime Features, Children &amp; Family Movies"/>
    <s v="Anime Features"/>
    <s v="Anime Features, Children &amp; Family Movies"/>
    <n v="2"/>
  </r>
  <r>
    <n v="3003"/>
    <s v="s3003"/>
    <x v="0"/>
    <s v="Whisky"/>
    <s v="Pablo Stoll, Juan Pablo Rebella"/>
    <s v="Andr√©s Pazos, Mirella Pascual, Jorge Bolani, Jos√© Pedro Bujaruz, Ver√≥nica Perrotta"/>
    <n v="5"/>
    <s v="Uruguay"/>
    <s v="Uruguay, Argentina, Germany, Spain"/>
    <n v="4"/>
    <d v="2020-01-22T00:00:00"/>
    <n v="2004"/>
    <x v="5"/>
    <s v="98 min"/>
    <n v="98"/>
    <n v="98"/>
    <n v="2.449217342201377"/>
    <s v=""/>
    <s v="Comedies, Dramas, International Movies"/>
    <s v="Comedies"/>
    <s v="Comedies, Dramas, International Movies"/>
    <n v="3"/>
  </r>
  <r>
    <n v="3070"/>
    <s v="s3070"/>
    <x v="0"/>
    <s v="Pok√©mon the Movie: Power of Us"/>
    <s v="Tetsuo Yajima"/>
    <s v="Gim Yeong-seon, Ikue Otani, O Inseong, I Sen-ho, Jeong-shin Woo, Sarah Natochenny"/>
    <n v="6"/>
    <s v="Japan"/>
    <s v="Japan"/>
    <n v="1"/>
    <d v="2020-01-01T00:00:00"/>
    <n v="2018"/>
    <x v="8"/>
    <s v="98 min"/>
    <n v="98"/>
    <n v="98"/>
    <n v="2.449217342201377"/>
    <s v=""/>
    <s v="Anime Features, Children &amp; Family Movies"/>
    <s v="Anime Features"/>
    <s v="Anime Features, Children &amp; Family Movies"/>
    <n v="2"/>
  </r>
  <r>
    <n v="3141"/>
    <s v="s3141"/>
    <x v="0"/>
    <s v="Isoken"/>
    <s v="Jadesola Osiberu"/>
    <s v="Dakore Akande, Joseph Benjamin, Marc Rhys, Funke Akindele, Lydia Forson, Damilola Adegbite, Tina Mba, Patrick Doyle"/>
    <n v="8"/>
    <s v="Nigeria"/>
    <s v="Nigeria"/>
    <n v="1"/>
    <d v="2019-12-15T00:00:00"/>
    <n v="2017"/>
    <x v="1"/>
    <s v="98 min"/>
    <n v="98"/>
    <n v="98"/>
    <n v="2.449217342201377"/>
    <s v=""/>
    <s v="Comedies, International Movies, Romantic Movies"/>
    <s v="Comedies"/>
    <s v="Comedies, International Movies, Romantic Movies"/>
    <n v="3"/>
  </r>
  <r>
    <n v="3274"/>
    <s v="s3274"/>
    <x v="0"/>
    <s v="Klaus"/>
    <s v="Sergio Pablos"/>
    <s v="Jason Schwartzman, J.K. Simmons, Rashida Jones, Will Sasso, Neda Margrethe Labba, Sergio Pablos, Norm Macdonald, Joan Cusack"/>
    <n v="8"/>
    <s v="Spain"/>
    <s v="Spain, United Kingdom"/>
    <n v="2"/>
    <d v="2019-11-15T00:00:00"/>
    <n v="2019"/>
    <x v="7"/>
    <s v="98 min"/>
    <n v="98"/>
    <n v="98"/>
    <n v="2.449217342201377"/>
    <s v=""/>
    <s v="Children &amp; Family Movies, Comedies"/>
    <s v="Children &amp; Family Movies"/>
    <s v="Children &amp; Family Movies, Comedies"/>
    <n v="2"/>
  </r>
  <r>
    <n v="3308"/>
    <s v="s3308"/>
    <x v="0"/>
    <s v="The Lovers"/>
    <s v="Azazel Jacobs"/>
    <s v="Aidan Gillen, Melora Walters, Tyler Ross, Jessica Sula, Lesley Fera, Tracy Letts, Debra Winger"/>
    <n v="7"/>
    <s v="United States"/>
    <s v="United States"/>
    <n v="1"/>
    <d v="2019-11-05T00:00:00"/>
    <n v="2017"/>
    <x v="12"/>
    <s v="98 min"/>
    <n v="98"/>
    <n v="98"/>
    <n v="2.449217342201377"/>
    <s v=""/>
    <s v="Comedies, Dramas, Independent Movies"/>
    <s v="Comedies"/>
    <s v="Comedies, Dramas, Independent Movies"/>
    <n v="3"/>
  </r>
  <r>
    <n v="3399"/>
    <s v="s3399"/>
    <x v="0"/>
    <s v="Eli"/>
    <s v="Ciar√°n Foy"/>
    <s v="Charlie Shotwell, Lili Taylor, Kelly Reilly, Max Martini, Sadie Sink, Deneen Tyler, Katia Gomez"/>
    <n v="7"/>
    <s v="United States"/>
    <s v="United States"/>
    <n v="1"/>
    <d v="2019-10-18T00:00:00"/>
    <n v="2019"/>
    <x v="5"/>
    <s v="98 min"/>
    <n v="98"/>
    <n v="98"/>
    <n v="2.449217342201377"/>
    <s v=""/>
    <s v="Horror Movies"/>
    <s v="Horror Movies"/>
    <s v="Horror Movies"/>
    <n v="1"/>
  </r>
  <r>
    <n v="3460"/>
    <s v="s3460"/>
    <x v="0"/>
    <s v="Ready to Mingle"/>
    <s v="Luis Javier Henaine"/>
    <s v="Cassandra Ciangherotti, Gabriela de la Garza, Ir√°n Castillo, Sophie Alexander-Katz, Flor Eduarda Gurrola, Mariana Cabrera, Juan Pablo Medina, Pablo Cruz Guerrero, Diana Bovio, Andr√©s Almeida"/>
    <n v="10"/>
    <s v="Mexico"/>
    <s v="Mexico"/>
    <n v="1"/>
    <d v="2019-10-02T00:00:00"/>
    <n v="2019"/>
    <x v="5"/>
    <s v="98 min"/>
    <n v="98"/>
    <n v="98"/>
    <n v="2.449217342201377"/>
    <s v=""/>
    <s v="Comedies, International Movies, Romantic Movies"/>
    <s v="Comedies"/>
    <s v="Comedies, International Movies, Romantic Movies"/>
    <n v="3"/>
  </r>
  <r>
    <n v="3556"/>
    <s v="s3556"/>
    <x v="0"/>
    <s v="Falling Inn Love"/>
    <s v="Roger Kumble"/>
    <s v="Christina Milian, Adam Demos, Jeffrey Bowyer-Chapman, Anna Jullienne, Claire Chitham, Blair Strang, Jonathan Martin, William Walker, Daniel Watterson, Simone Walker"/>
    <n v="10"/>
    <s v="United States"/>
    <s v="United States"/>
    <n v="1"/>
    <d v="2019-08-29T00:00:00"/>
    <n v="2019"/>
    <x v="6"/>
    <s v="98 min"/>
    <n v="98"/>
    <n v="98"/>
    <n v="2.449217342201377"/>
    <s v=""/>
    <s v="Comedies, Romantic Movies"/>
    <s v="Comedies"/>
    <s v="Comedies, Romantic Movies"/>
    <n v="2"/>
  </r>
  <r>
    <n v="3569"/>
    <s v="s3569"/>
    <x v="0"/>
    <s v="Game Over (Hindi Version)"/>
    <s v="Ashwin Saravanan"/>
    <s v="Taapsee Pannu, Vinodhini, Parvathi T, Ramya Subramanian, Sanchana Natarajan, Anish Kuruvilla, David Solomon Raja"/>
    <n v="7"/>
    <m/>
    <m/>
    <n v="0"/>
    <d v="2019-08-21T00:00:00"/>
    <n v="2019"/>
    <x v="5"/>
    <s v="98 min"/>
    <n v="98"/>
    <n v="98"/>
    <n v="2.449217342201377"/>
    <s v=""/>
    <s v="Horror Movies, International Movies, Thrillers"/>
    <s v="Horror Movies"/>
    <s v="Horror Movies, International Movies, Thrillers"/>
    <n v="3"/>
  </r>
  <r>
    <n v="3570"/>
    <s v="s3570"/>
    <x v="0"/>
    <s v="Game Over (Tamil Version)"/>
    <s v="Ashwin Saravanan"/>
    <s v="Taapsee Pannu, Vinodhini, Parvathi T, Ramya Subramanian, Sanchana Natarajan, Anish Kuruvilla, David Solomon Raja"/>
    <n v="7"/>
    <s v="India"/>
    <s v="India, Turkey"/>
    <n v="2"/>
    <d v="2019-08-21T00:00:00"/>
    <n v="2019"/>
    <x v="5"/>
    <s v="98 min"/>
    <n v="98"/>
    <n v="98"/>
    <n v="2.449217342201377"/>
    <s v=""/>
    <s v="Horror Movies, International Movies, Thrillers"/>
    <s v="Horror Movies"/>
    <s v="Horror Movies, International Movies, Thrillers"/>
    <n v="3"/>
  </r>
  <r>
    <n v="3571"/>
    <s v="s3571"/>
    <x v="0"/>
    <s v="Game Over (Telugu Version)"/>
    <s v="Ashwin Saravanan"/>
    <s v="Taapsee Pannu, Vinodhini, Parvathi T, Ramya Subramanian, Sanchana Natarajan, Anish Kuruvilla, David Solomon Raja"/>
    <n v="7"/>
    <m/>
    <m/>
    <n v="0"/>
    <d v="2019-08-21T00:00:00"/>
    <n v="2019"/>
    <x v="5"/>
    <s v="98 min"/>
    <n v="98"/>
    <n v="98"/>
    <n v="2.449217342201377"/>
    <s v=""/>
    <s v="Horror Movies, International Movies, Thrillers"/>
    <s v="Horror Movies"/>
    <s v="Horror Movies, International Movies, Thrillers"/>
    <n v="3"/>
  </r>
  <r>
    <n v="3649"/>
    <s v="s3649"/>
    <x v="0"/>
    <s v="The Midas Touch"/>
    <s v="Chi Keung Fung"/>
    <s v="Chapman To, Charlene Choi, Gao Yunxiang, Shatina Chen, Alice Li, Jiayu Xie, Jiemeng Zhuang, Venus Wong, Ching-Wan Hui, Jennifer Zhang"/>
    <n v="10"/>
    <s v="Hong Kong"/>
    <s v="Hong Kong"/>
    <n v="1"/>
    <d v="2019-07-21T00:00:00"/>
    <n v="2013"/>
    <x v="1"/>
    <s v="98 min"/>
    <n v="98"/>
    <n v="98"/>
    <n v="2.449217342201377"/>
    <s v=""/>
    <s v="Comedies, International Movies"/>
    <s v="Comedies"/>
    <s v="Comedies, International Movies"/>
    <n v="2"/>
  </r>
  <r>
    <n v="3658"/>
    <s v="s3658"/>
    <x v="0"/>
    <s v="Secret Obsession"/>
    <s v="Peter Sullivan"/>
    <s v="Brenda Song, Mike Vogel, Dennis Haysbert, Ashley Scott, Paul Sloan, Daniel Booko"/>
    <n v="6"/>
    <s v="United States"/>
    <s v="United States"/>
    <n v="1"/>
    <d v="2019-07-18T00:00:00"/>
    <n v="2019"/>
    <x v="1"/>
    <s v="98 min"/>
    <n v="98"/>
    <n v="98"/>
    <n v="2.449217342201377"/>
    <s v=""/>
    <s v="Thrillers"/>
    <s v="Thrillers"/>
    <s v="Thrillers"/>
    <n v="1"/>
  </r>
  <r>
    <n v="3754"/>
    <s v="s3754"/>
    <x v="0"/>
    <s v="Murder Mystery"/>
    <s v="Kyle Newacheck"/>
    <s v="Adam Sandler, Jennifer Aniston, Luke Evans, Gemma Arterton, Adeel Akhtar, Luis Gerardo M√©ndez, Dany Boon, Terence Stamp"/>
    <n v="8"/>
    <s v="United States"/>
    <s v="United States"/>
    <n v="1"/>
    <d v="2019-06-14T00:00:00"/>
    <n v="2019"/>
    <x v="2"/>
    <s v="98 min"/>
    <n v="98"/>
    <n v="98"/>
    <n v="2.449217342201377"/>
    <s v=""/>
    <s v="Comedies"/>
    <s v="Comedies"/>
    <s v="Comedies"/>
    <n v="1"/>
  </r>
  <r>
    <n v="3792"/>
    <s v="s3792"/>
    <x v="0"/>
    <s v="Pegasus"/>
    <s v="Han Han"/>
    <s v="Shen Teng, Yin Zheng, Johnny Huang, Zhang Benyu, Yin Fang, Tian Yu, Wei Xiang"/>
    <n v="7"/>
    <s v="China"/>
    <s v="China"/>
    <n v="1"/>
    <d v="2019-05-31T00:00:00"/>
    <n v="2019"/>
    <x v="5"/>
    <s v="98 min"/>
    <n v="98"/>
    <n v="98"/>
    <n v="2.449217342201377"/>
    <s v=""/>
    <s v="Comedies, Dramas, International Movies"/>
    <s v="Comedies"/>
    <s v="Comedies, Dramas, International Movies"/>
    <n v="3"/>
  </r>
  <r>
    <n v="3837"/>
    <s v="s3837"/>
    <x v="0"/>
    <s v="In Family I Trust"/>
    <s v="Patricia Font"/>
    <s v="Clara Lago, √Ålex Garc√≠a, Carmen Maura, Alexandra Jim√©nez, Paula Malia, Fernando Guallar, Carlos Cuevas"/>
    <n v="7"/>
    <s v="Spain"/>
    <s v="Spain"/>
    <n v="1"/>
    <d v="2019-05-10T00:00:00"/>
    <n v="2018"/>
    <x v="5"/>
    <s v="98 min"/>
    <n v="98"/>
    <n v="98"/>
    <n v="2.449217342201377"/>
    <s v=""/>
    <s v="Comedies, Dramas, International Movies"/>
    <s v="Comedies"/>
    <s v="Comedies, Dramas, International Movies"/>
    <n v="3"/>
  </r>
  <r>
    <n v="3896"/>
    <s v="s3896"/>
    <x v="0"/>
    <s v="Grass Is Greener"/>
    <s v="Fab Five Freddie"/>
    <m/>
    <n v="0"/>
    <m/>
    <m/>
    <n v="0"/>
    <d v="2019-04-20T00:00:00"/>
    <n v="2019"/>
    <x v="5"/>
    <s v="98 min"/>
    <n v="98"/>
    <n v="98"/>
    <n v="2.449217342201377"/>
    <s v=""/>
    <s v="Documentaries, Music &amp; Musicals"/>
    <s v="Documentaries"/>
    <s v="Documentaries, Music &amp; Musicals"/>
    <n v="2"/>
  </r>
  <r>
    <n v="4012"/>
    <s v="s4012"/>
    <x v="0"/>
    <s v="Late Life: The Chien-Ming Wang Story"/>
    <s v="Frank W Chen"/>
    <s v="Chien-Ming Wang"/>
    <n v="1"/>
    <s v="United States"/>
    <s v="United States, Taiwan"/>
    <n v="2"/>
    <d v="2019-03-15T00:00:00"/>
    <n v="2018"/>
    <x v="1"/>
    <s v="98 min"/>
    <n v="98"/>
    <n v="98"/>
    <n v="2.449217342201377"/>
    <s v=""/>
    <s v="Documentaries, Sports Movies"/>
    <s v="Documentaries"/>
    <s v="Documentaries, Sports Movies"/>
    <n v="2"/>
  </r>
  <r>
    <n v="4177"/>
    <s v="s4177"/>
    <x v="0"/>
    <s v="FYRE: The Greatest Party That Never Happened"/>
    <s v="Chris Smith"/>
    <m/>
    <n v="0"/>
    <s v="United States"/>
    <s v="United States"/>
    <n v="1"/>
    <d v="2019-01-18T00:00:00"/>
    <n v="2019"/>
    <x v="5"/>
    <s v="98 min"/>
    <n v="98"/>
    <n v="98"/>
    <n v="2.449217342201377"/>
    <s v=""/>
    <s v="Documentaries"/>
    <s v="Documentaries"/>
    <s v="Documentaries"/>
    <n v="1"/>
  </r>
  <r>
    <n v="4325"/>
    <s v="s4325"/>
    <x v="0"/>
    <s v="The American Meme"/>
    <s v="Bert Marcus"/>
    <s v="Paris Hilton, Josh Ostrovsky, Brittany Furlan, Kirill Bichutsky, DJ Khaled, Emily Ratajkowski, Hailey Baldwin"/>
    <n v="7"/>
    <s v="United States"/>
    <s v="United States"/>
    <n v="1"/>
    <d v="2018-12-07T00:00:00"/>
    <n v="2018"/>
    <x v="5"/>
    <s v="98 min"/>
    <n v="98"/>
    <n v="98"/>
    <n v="2.449217342201377"/>
    <s v=""/>
    <s v="Documentaries"/>
    <s v="Documentaries"/>
    <s v="Documentaries"/>
    <n v="1"/>
  </r>
  <r>
    <n v="4333"/>
    <s v="s4333"/>
    <x v="0"/>
    <s v="Battle"/>
    <s v="Katarina Launing"/>
    <s v="Lisa Teige, Fabian Svegaard Tapia, Vebj√∏rn Enger, Charlott Madeleine Utzig, Stig R. Amdam, Karen-Lise Mynster"/>
    <n v="6"/>
    <s v="Norway"/>
    <s v="Norway, Denmark, Netherlands, Sweden"/>
    <n v="4"/>
    <d v="2018-12-01T00:00:00"/>
    <n v="2018"/>
    <x v="5"/>
    <s v="98 min"/>
    <n v="98"/>
    <n v="98"/>
    <n v="2.449217342201377"/>
    <s v=""/>
    <s v="Dramas, International Movies, Romantic Movies"/>
    <s v="Dramas"/>
    <s v="Dramas, International Movies, Romantic Movies"/>
    <n v="3"/>
  </r>
  <r>
    <n v="4420"/>
    <s v="s4420"/>
    <x v="0"/>
    <s v="They‚Äôll Love Me When I‚Äôm Dead"/>
    <s v="Morgan Neville"/>
    <s v="Orson Welles, Alan Cumming"/>
    <n v="2"/>
    <s v="United States"/>
    <s v="United States"/>
    <n v="1"/>
    <d v="2018-11-02T00:00:00"/>
    <n v="2018"/>
    <x v="5"/>
    <s v="98 min"/>
    <n v="98"/>
    <n v="98"/>
    <n v="2.449217342201377"/>
    <s v=""/>
    <s v="Documentaries"/>
    <s v="Documentaries"/>
    <s v="Documentaries"/>
    <n v="1"/>
  </r>
  <r>
    <n v="4643"/>
    <s v="s4643"/>
    <x v="0"/>
    <s v="The Land of Steady Habits"/>
    <s v="Nicole Holofcener"/>
    <s v="Ben Mendelsohn, Edie Falco, Connie Britton, Thomas Mann, Bill Camp, Elizabeth Marvel, Charlie Tahan, Michael Gaston, Josh Pais"/>
    <n v="9"/>
    <s v="United States"/>
    <s v="United States"/>
    <n v="1"/>
    <d v="2018-09-14T00:00:00"/>
    <n v="2018"/>
    <x v="5"/>
    <s v="98 min"/>
    <n v="98"/>
    <n v="98"/>
    <n v="2.449217342201377"/>
    <s v=""/>
    <s v="Comedies, Dramas, Independent Movies"/>
    <s v="Comedies"/>
    <s v="Comedies, Dramas, Independent Movies"/>
    <n v="3"/>
  </r>
  <r>
    <n v="4729"/>
    <s v="s4729"/>
    <x v="0"/>
    <s v="Joker"/>
    <s v="Shirish Kunder"/>
    <s v="Akshay Kumar, Sonakshi Sinha, Shreyas Talpade, Minissha Lamba, Pitobash, Darshan Jariwala, Alexx O'Nell, Asrani, Sanjay Mishra, Vrijesh Hirjee"/>
    <n v="10"/>
    <s v="India"/>
    <s v="India"/>
    <n v="1"/>
    <d v="2018-08-02T00:00:00"/>
    <n v="2012"/>
    <x v="6"/>
    <s v="98 min"/>
    <n v="98"/>
    <n v="98"/>
    <n v="2.449217342201377"/>
    <s v=""/>
    <s v="Comedies, International Movies, Music &amp; Musicals"/>
    <s v="Comedies"/>
    <s v="Comedies, International Movies, Music &amp; Musicals"/>
    <n v="3"/>
  </r>
  <r>
    <n v="4813"/>
    <s v="s4813"/>
    <x v="0"/>
    <s v="TAU"/>
    <s v="Federico D'Alessandro"/>
    <s v="Maika Monroe, Ed Skrein, Gary Oldman"/>
    <n v="3"/>
    <s v="United States"/>
    <s v="United States"/>
    <n v="1"/>
    <d v="2018-06-29T00:00:00"/>
    <n v="2018"/>
    <x v="12"/>
    <s v="98 min"/>
    <n v="98"/>
    <n v="98"/>
    <n v="2.449217342201377"/>
    <s v=""/>
    <s v="Sci-Fi &amp; Fantasy, Thrillers"/>
    <s v="Sci-Fi &amp; Fantasy"/>
    <s v="Sci-Fi &amp; Fantasy, Thrillers"/>
    <n v="2"/>
  </r>
  <r>
    <n v="4889"/>
    <s v="s4889"/>
    <x v="0"/>
    <s v="Darc"/>
    <s v="Julius R. Nasso"/>
    <s v="Tony Schiena, Armand Assante, Kippei Shiina, Sho Ikushima, Vienna Hehir, Tetsu Watanabe, Grand Master John U. Kim, Dawn Olivieri"/>
    <n v="8"/>
    <s v="United States"/>
    <s v="United States"/>
    <n v="1"/>
    <d v="2018-05-01T00:00:00"/>
    <n v="2018"/>
    <x v="5"/>
    <s v="98 min"/>
    <n v="98"/>
    <n v="98"/>
    <n v="2.449217342201377"/>
    <s v=""/>
    <s v="Action &amp; Adventure, Independent Movies"/>
    <s v="Action &amp; Adventure"/>
    <s v="Action &amp; Adventure, Independent Movies"/>
    <n v="2"/>
  </r>
  <r>
    <n v="5191"/>
    <s v="s5191"/>
    <x v="0"/>
    <s v="The Bittersweet"/>
    <s v="D Ho"/>
    <s v="Min-ho Lee, Zhu Xuan"/>
    <n v="2"/>
    <s v="China"/>
    <s v="China"/>
    <n v="1"/>
    <d v="2017-11-01T00:00:00"/>
    <n v="2017"/>
    <x v="5"/>
    <s v="98 min"/>
    <n v="98"/>
    <n v="98"/>
    <n v="2.449217342201377"/>
    <s v=""/>
    <s v="Action &amp; Adventure, Dramas, International Movies"/>
    <s v="Action &amp; Adventure"/>
    <s v="Action &amp; Adventure, Dramas, International Movies"/>
    <n v="3"/>
  </r>
  <r>
    <n v="5202"/>
    <s v="s5202"/>
    <x v="0"/>
    <s v="Joan Didion: The Center Will Not Hold"/>
    <s v="Griffin Dunne"/>
    <s v="Joan Didion"/>
    <n v="1"/>
    <s v="United States"/>
    <s v="United States"/>
    <n v="1"/>
    <d v="2017-10-27T00:00:00"/>
    <n v="2017"/>
    <x v="1"/>
    <s v="98 min"/>
    <n v="98"/>
    <n v="98"/>
    <n v="2.449217342201377"/>
    <s v=""/>
    <s v="Documentaries"/>
    <s v="Documentaries"/>
    <s v="Documentaries"/>
    <n v="1"/>
  </r>
  <r>
    <n v="5283"/>
    <s v="s5283"/>
    <x v="0"/>
    <s v="Carrie Pilby"/>
    <s v="Susan Johnson"/>
    <s v="Bel Powley, Nathan Lane, Vanessa Bayer, Gabriel Byrne, Jason Ritter, Colin O'Donoghue, William Moseley, Desmin Borges"/>
    <n v="8"/>
    <s v="United States"/>
    <s v="United States"/>
    <n v="1"/>
    <d v="2017-09-05T00:00:00"/>
    <n v="2016"/>
    <x v="5"/>
    <s v="98 min"/>
    <n v="98"/>
    <n v="98"/>
    <n v="2.449217342201377"/>
    <s v=""/>
    <s v="Comedies, Dramas"/>
    <s v="Comedies"/>
    <s v="Comedies, Dramas"/>
    <n v="2"/>
  </r>
  <r>
    <n v="5317"/>
    <s v="s5317"/>
    <x v="0"/>
    <s v="Buster's Mal Heart"/>
    <s v="Sarah Adina Smith"/>
    <s v="Rami Malek, DJ Qualls, Kate Lyn Sheil, Sukha Belle Potter, Toby Huss, Lin Shaye, Mark Kelly, Bruce Bundy, Teresa Yenque, Sandra Ellis Lafferty, Nicholas Pryor"/>
    <n v="11"/>
    <s v="United States"/>
    <s v="United States"/>
    <n v="1"/>
    <d v="2017-08-26T00:00:00"/>
    <n v="2016"/>
    <x v="5"/>
    <s v="98 min"/>
    <n v="98"/>
    <n v="98"/>
    <n v="2.449217342201377"/>
    <s v=""/>
    <s v="Independent Movies, Thrillers"/>
    <s v="Independent Movies"/>
    <s v="Independent Movies, Thrillers"/>
    <n v="2"/>
  </r>
  <r>
    <n v="5497"/>
    <s v="s5497"/>
    <x v="0"/>
    <s v="The Mars Generation"/>
    <s v="Michael Barnett"/>
    <s v="Neil deGrasse Tyson, Bill Nye, Michio Kaku"/>
    <n v="3"/>
    <s v="United States"/>
    <s v="United States"/>
    <n v="1"/>
    <d v="2017-05-05T00:00:00"/>
    <n v="2017"/>
    <x v="6"/>
    <s v="98 min"/>
    <n v="98"/>
    <n v="98"/>
    <n v="2.449217342201377"/>
    <s v=""/>
    <s v="Children &amp; Family Movies, Documentaries"/>
    <s v="Children &amp; Family Movies"/>
    <s v="Children &amp; Family Movies, Documentaries"/>
    <n v="2"/>
  </r>
  <r>
    <n v="5634"/>
    <s v="s5634"/>
    <x v="0"/>
    <s v="Sarajevo"/>
    <s v="Andreas Prochaska"/>
    <s v="Florian Teichtmeister, Heino Ferch, Melika Foroutan, Juergen Maurer, Edin Hasanovic, Eugen Knecht, Mateusz Dopieralski, Dominik Warta, Simon Hatzl, Erwin Steinhauer, Friedrich von Thun, Juraj Kukura"/>
    <n v="12"/>
    <s v="Austria"/>
    <s v="Austria, Czech Republic"/>
    <n v="2"/>
    <d v="2017-01-15T00:00:00"/>
    <n v="2014"/>
    <x v="6"/>
    <s v="98 min"/>
    <n v="98"/>
    <n v="98"/>
    <n v="2.449217342201377"/>
    <s v=""/>
    <s v="Dramas, International Movies"/>
    <s v="Dramas"/>
    <s v="Dramas, International Movies"/>
    <n v="2"/>
  </r>
  <r>
    <n v="5643"/>
    <s v="s5643"/>
    <x v="0"/>
    <s v="Coin Heist"/>
    <s v="Emily Hagins"/>
    <s v="Sasha Pieterse, Alexis G. Zall, Alex Saxon, Jay Walker, Mark Blum, Neal Huff, Michael Cyril Creighton, Blanche Baker, Connor Ratliff, Will Denton"/>
    <n v="10"/>
    <s v="United States"/>
    <s v="United States"/>
    <n v="1"/>
    <d v="2017-01-06T00:00:00"/>
    <n v="2017"/>
    <x v="1"/>
    <s v="98 min"/>
    <n v="98"/>
    <n v="98"/>
    <n v="2.449217342201377"/>
    <s v=""/>
    <s v="Children &amp; Family Movies, Dramas"/>
    <s v="Children &amp; Family Movies"/>
    <s v="Children &amp; Family Movies, Dramas"/>
    <n v="2"/>
  </r>
  <r>
    <n v="5667"/>
    <s v="s5667"/>
    <x v="0"/>
    <s v="Eddie - Strongman"/>
    <s v="Matt Bell"/>
    <s v="Eddie Hall"/>
    <n v="1"/>
    <s v="United Kingdom"/>
    <s v="United Kingdom"/>
    <n v="1"/>
    <d v="2016-12-15T00:00:00"/>
    <n v="2015"/>
    <x v="5"/>
    <s v="98 min"/>
    <n v="98"/>
    <n v="98"/>
    <n v="2.449217342201377"/>
    <s v=""/>
    <s v="Documentaries, Sports Movies"/>
    <s v="Documentaries"/>
    <s v="Documentaries, Sports Movies"/>
    <n v="2"/>
  </r>
  <r>
    <n v="5720"/>
    <s v="s5720"/>
    <x v="0"/>
    <s v="True Memoirs of an International Assassin"/>
    <s v="Jeff Wadlow"/>
    <s v="Kevin James, Andy Garcia, Zulay Henao, Maurice Compte, Kelen Coleman, Andrew Howard, Rob Riggle, Leonard Earl Howze, Yul Vazquez, Kim Coates, Daniel Zacapa, Ron Rifkin, Jeff Chase"/>
    <n v="13"/>
    <s v="United States"/>
    <s v="United States"/>
    <n v="1"/>
    <d v="2016-11-11T00:00:00"/>
    <n v="2016"/>
    <x v="1"/>
    <s v="98 min"/>
    <n v="98"/>
    <n v="98"/>
    <n v="2.449217342201377"/>
    <s v=""/>
    <s v="Action &amp; Adventure, Comedies"/>
    <s v="Action &amp; Adventure"/>
    <s v="Action &amp; Adventure, Comedies"/>
    <n v="2"/>
  </r>
  <r>
    <n v="6046"/>
    <s v="s6046"/>
    <x v="0"/>
    <s v="A Mission in an Old Movie"/>
    <s v="Ahmad El-Badri"/>
    <s v="Edward, Fifi Abdo, Lotfy Labib, Madeleine Matar, Nahla Zaki, Ahmed Fathy, Said Tarabeek, Badriya Tolba, Eman El-Sayed"/>
    <n v="9"/>
    <m/>
    <m/>
    <n v="0"/>
    <d v="2019-04-25T00:00:00"/>
    <n v="2012"/>
    <x v="5"/>
    <s v="98 min"/>
    <n v="98"/>
    <n v="98"/>
    <n v="2.449217342201377"/>
    <s v=""/>
    <s v="Comedies, International Movies"/>
    <s v="Comedies"/>
    <s v="Comedies, International Movies"/>
    <n v="2"/>
  </r>
  <r>
    <n v="6060"/>
    <s v="s6060"/>
    <x v="0"/>
    <s v="A Tale of Love and Darkness"/>
    <s v="Natalie Portman"/>
    <s v="Natalie Portman, Gilad Kahana, Amir Tessler, Moni Moshonov, Ohad Knoller, Makram Khoury, Neta Riskin, Alexander Peleg, Rotem Keinan, Tomer Kapon"/>
    <n v="10"/>
    <s v="Israel"/>
    <s v="Israel, United States"/>
    <n v="2"/>
    <d v="2019-10-25T00:00:00"/>
    <n v="2015"/>
    <x v="2"/>
    <s v="98 min"/>
    <n v="98"/>
    <n v="98"/>
    <n v="2.449217342201377"/>
    <s v=""/>
    <s v="Dramas, International Movies"/>
    <s v="Dramas"/>
    <s v="Dramas, International Movies"/>
    <n v="2"/>
  </r>
  <r>
    <n v="6129"/>
    <s v="s6129"/>
    <x v="0"/>
    <s v="Always a Bridesmaid"/>
    <s v="Trey Haley"/>
    <s v="Javicia Leslie, Jordan Calloway, Richard Lawson, Yvette Nicole Brown, Michelle Mitchenor, Amber Chardae Robinson, Jasmin Brown"/>
    <n v="7"/>
    <s v="United States"/>
    <s v="United States"/>
    <n v="1"/>
    <d v="2020-03-03T00:00:00"/>
    <n v="2019"/>
    <x v="1"/>
    <s v="98 min"/>
    <n v="98"/>
    <n v="98"/>
    <n v="2.449217342201377"/>
    <s v=""/>
    <s v="Comedies, Romantic Movies"/>
    <s v="Comedies"/>
    <s v="Comedies, Romantic Movies"/>
    <n v="2"/>
  </r>
  <r>
    <n v="6187"/>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n v="44"/>
    <s v="United Kingdom"/>
    <s v="United Kingdom, United States"/>
    <n v="2"/>
    <d v="2020-01-01T00:00:00"/>
    <n v="2011"/>
    <x v="7"/>
    <s v="98 min"/>
    <n v="98"/>
    <n v="98"/>
    <n v="2.449217342201377"/>
    <s v=""/>
    <s v="Children &amp; Family Movies, Comedies"/>
    <s v="Children &amp; Family Movies"/>
    <s v="Children &amp; Family Movies, Comedies"/>
    <n v="2"/>
  </r>
  <r>
    <n v="6288"/>
    <s v="s6288"/>
    <x v="0"/>
    <s v="Best Neighbors"/>
    <s v="Tamer Bassiouni"/>
    <s v="Sameh Hussain, Menna Arafa, Merna al-Mohandes"/>
    <n v="3"/>
    <m/>
    <m/>
    <n v="0"/>
    <d v="2019-06-06T00:00:00"/>
    <n v="2014"/>
    <x v="1"/>
    <s v="98 min"/>
    <n v="98"/>
    <n v="98"/>
    <n v="2.449217342201377"/>
    <s v=""/>
    <s v="Comedies, International Movies"/>
    <s v="Comedies"/>
    <s v="Comedies, International Movies"/>
    <n v="2"/>
  </r>
  <r>
    <n v="6293"/>
    <s v="s6293"/>
    <x v="0"/>
    <s v="Beyond All Boundaries"/>
    <s v="Sushrut Jain"/>
    <s v="Kunal Nayyar"/>
    <n v="1"/>
    <s v="United States"/>
    <s v="United States, India"/>
    <n v="2"/>
    <d v="2017-04-01T00:00:00"/>
    <n v="2013"/>
    <x v="1"/>
    <s v="98 min"/>
    <n v="98"/>
    <n v="98"/>
    <n v="2.449217342201377"/>
    <s v=""/>
    <s v="Documentaries, International Movies, Sports Movies"/>
    <s v="Documentaries"/>
    <s v="Documentaries, International Movies, Sports Movies"/>
    <n v="3"/>
  </r>
  <r>
    <n v="6340"/>
    <s v="s6340"/>
    <x v="0"/>
    <s v="Blue Jasmine"/>
    <s v="Woody Allen"/>
    <s v="Cate Blanchett, Sally Hawkins, Alec Baldwin, Louis C.K., Bobby Cannavale, Andrew Dice Clay, Peter Sarsgaard, Michael Stuhlbarg, Tammy Blanchard, Max Casella, Alden Ehrenreich"/>
    <n v="11"/>
    <s v="United States"/>
    <s v="United States"/>
    <n v="1"/>
    <d v="2019-03-08T00:00:00"/>
    <n v="2013"/>
    <x v="2"/>
    <s v="98 min"/>
    <n v="98"/>
    <n v="98"/>
    <n v="2.449217342201377"/>
    <s v=""/>
    <s v="Comedies, Dramas, Independent Movies"/>
    <s v="Comedies"/>
    <s v="Comedies, Dramas, Independent Movies"/>
    <n v="3"/>
  </r>
  <r>
    <n v="6389"/>
    <s v="s6389"/>
    <x v="0"/>
    <s v="Bullitt County"/>
    <s v="David McCracken"/>
    <s v="Mike C. Nelson, Jenni Melear, David McCracken, Napoleon Ryan, Dorothy Lyman, Richard Riehle"/>
    <n v="6"/>
    <s v="United States"/>
    <s v="United States"/>
    <n v="1"/>
    <d v="2019-06-01T00:00:00"/>
    <n v="2018"/>
    <x v="5"/>
    <s v="98 min"/>
    <n v="98"/>
    <n v="98"/>
    <n v="2.449217342201377"/>
    <s v=""/>
    <s v="Independent Movies, Thrillers"/>
    <s v="Independent Movies"/>
    <s v="Independent Movies, Thrillers"/>
    <n v="2"/>
  </r>
  <r>
    <n v="6398"/>
    <s v="s6398"/>
    <x v="0"/>
    <s v="Cabin Fever"/>
    <s v="Travis Zariwny"/>
    <s v="Gage Golightly, Matthew Daddario, Samuel Davis, Nadine Crocker, Dustin Ingram, Randy Schulman"/>
    <n v="6"/>
    <s v="United States"/>
    <s v="United States"/>
    <n v="1"/>
    <d v="2019-06-06T00:00:00"/>
    <n v="2016"/>
    <x v="12"/>
    <s v="98 min"/>
    <n v="98"/>
    <n v="98"/>
    <n v="2.449217342201377"/>
    <s v=""/>
    <s v="Horror Movies, Thrillers"/>
    <s v="Horror Movies"/>
    <s v="Horror Movies, Thrillers"/>
    <n v="2"/>
  </r>
  <r>
    <n v="6424"/>
    <s v="s6424"/>
    <x v="0"/>
    <s v="Carrie"/>
    <s v="Brian De Palma"/>
    <s v="Sissy Spacek, Piper Laurie, Amy Irving, William Katt, John Travolta, Nancy Allen, Betty Buckley, P.J. Soles, Priscilla Pointer, Sydney Lassick, Stefan Gierasch, Michael Talbott, Doug Cox, Harry Gold, Noelle North"/>
    <n v="15"/>
    <s v="United States"/>
    <s v="United States"/>
    <n v="1"/>
    <d v="2019-06-01T00:00:00"/>
    <n v="1976"/>
    <x v="12"/>
    <s v="98 min"/>
    <n v="98"/>
    <n v="98"/>
    <n v="2.449217342201377"/>
    <s v=""/>
    <s v="Classic Movies, Cult Movies, Horror Movies"/>
    <s v="Classic Movies"/>
    <s v="Classic Movies, Cult Movies, Horror Movies"/>
    <n v="3"/>
  </r>
  <r>
    <n v="6468"/>
    <s v="s6468"/>
    <x v="0"/>
    <s v="Chief Daddy"/>
    <s v="Niyi Akinmolayan"/>
    <s v="Taiwo Obileye, Joke Silva, Falz The Bahd Guy, Dakore Akande, Funke Akindele, Zainab Balogun, Shaffy Bello, Ini Edo, Linda Ihuoma-Suleiman, Mawuli Gavor, Richard Mofe-Damijo, Rachael Oniga, Nkem Owoh, Patience Ozokwor"/>
    <n v="14"/>
    <s v="Nigeria"/>
    <s v="Nigeria"/>
    <n v="1"/>
    <d v="2019-03-15T00:00:00"/>
    <n v="2018"/>
    <x v="5"/>
    <s v="98 min"/>
    <n v="98"/>
    <n v="98"/>
    <n v="2.449217342201377"/>
    <s v=""/>
    <s v="Comedies, Dramas, International Movies"/>
    <s v="Comedies"/>
    <s v="Comedies, Dramas, International Movies"/>
    <n v="3"/>
  </r>
  <r>
    <n v="6645"/>
    <s v="s6645"/>
    <x v="0"/>
    <s v="Dragonheart: Battle for the Heartfire"/>
    <s v="Patrik Syversen"/>
    <s v="Tom Rhys Harries, Jessamine-Bliss Bell, Patrick Stewart, Andr√© Eriksen, Richard Cordery, Martin Hutson, Turlough Convery, Delroy Brown, Tamzin Merchant"/>
    <n v="9"/>
    <s v="United States"/>
    <s v="United States"/>
    <n v="1"/>
    <d v="2017-06-13T00:00:00"/>
    <n v="2017"/>
    <x v="2"/>
    <s v="98 min"/>
    <n v="98"/>
    <n v="98"/>
    <n v="2.449217342201377"/>
    <s v=""/>
    <s v="Action &amp; Adventure, Sci-Fi &amp; Fantasy"/>
    <s v="Action &amp; Adventure"/>
    <s v="Action &amp; Adventure, Sci-Fi &amp; Fantasy"/>
    <n v="2"/>
  </r>
  <r>
    <n v="6713"/>
    <s v="s6713"/>
    <x v="0"/>
    <s v="Every Time I Die"/>
    <s v="Robi Michael"/>
    <s v="Drew Fonteiro, Marc Menchaca, Michelle Macedo, Tyler Fleming, Melissa Macedo, Kenneth Moronta, Frankie Hinton"/>
    <n v="7"/>
    <s v="United States"/>
    <s v="United States"/>
    <n v="1"/>
    <d v="2020-02-25T00:00:00"/>
    <n v="2019"/>
    <x v="5"/>
    <s v="98 min"/>
    <n v="98"/>
    <n v="98"/>
    <n v="2.449217342201377"/>
    <s v=""/>
    <s v="Dramas, Independent Movies, Thrillers"/>
    <s v="Dramas"/>
    <s v="Dramas, Independent Movies, Thrillers"/>
    <n v="3"/>
  </r>
  <r>
    <n v="6754"/>
    <s v="s6754"/>
    <x v="0"/>
    <s v="Final Destination"/>
    <s v="James Wong"/>
    <s v="Devon Sawa, Ali Larter, Kerr Smith, Kristen Cloke, Seann William Scott, Tony Todd, Daniel Roebuck, Chad Donella, Roger Guenveur Smith, Amanda Detmer"/>
    <n v="10"/>
    <s v="United States"/>
    <s v="United States"/>
    <n v="1"/>
    <d v="2020-01-01T00:00:00"/>
    <n v="2000"/>
    <x v="12"/>
    <s v="98 min"/>
    <n v="98"/>
    <n v="98"/>
    <n v="2.449217342201377"/>
    <s v=""/>
    <s v="Cult Movies, Horror Movies, Thrillers"/>
    <s v="Cult Movies"/>
    <s v="Cult Movies, Horror Movies, Thrillers"/>
    <n v="3"/>
  </r>
  <r>
    <n v="6785"/>
    <s v="s6785"/>
    <x v="0"/>
    <s v="Forbidden Planet"/>
    <s v="Fred M. Wilcox"/>
    <s v="Leslie Nielsen, Walter Pidgeon, Anne Francis, Jack Kelly, Warren Stevens, James Drury, Earl Holliman"/>
    <n v="7"/>
    <s v="United States"/>
    <s v="United States"/>
    <n v="1"/>
    <d v="2019-11-01T00:00:00"/>
    <n v="1956"/>
    <x v="3"/>
    <s v="98 min"/>
    <n v="98"/>
    <n v="98"/>
    <n v="2.449217342201377"/>
    <s v=""/>
    <s v="Action &amp; Adventure, Classic Movies, Sci-Fi &amp; Fantasy"/>
    <s v="Action &amp; Adventure"/>
    <s v="Action &amp; Adventure, Classic Movies, Sci-Fi &amp; Fantasy"/>
    <n v="3"/>
  </r>
  <r>
    <n v="6887"/>
    <s v="s6887"/>
    <x v="0"/>
    <s v="Gothika"/>
    <s v="Mathieu Kassovitz"/>
    <s v="Halle Berry, Robert Downey Jr., Charles S. Dutton, John Carroll Lynch, Bernard Hill, Pen√©lope Cruz, Dorian Harewood, Bronwen Mantel"/>
    <n v="8"/>
    <s v="United States"/>
    <s v="United States, France, Canada, Spain"/>
    <n v="4"/>
    <d v="2021-01-01T00:00:00"/>
    <n v="2003"/>
    <x v="12"/>
    <s v="98 min"/>
    <n v="98"/>
    <n v="98"/>
    <n v="2.449217342201377"/>
    <s v=""/>
    <s v="Horror Movies, Thrillers"/>
    <s v="Horror Movies"/>
    <s v="Horror Movies, Thrillers"/>
    <n v="2"/>
  </r>
  <r>
    <n v="7038"/>
    <s v="s7038"/>
    <x v="0"/>
    <s v="I Am Jane Doe"/>
    <s v="Mary Mazzio"/>
    <s v="Jessica Chastain"/>
    <n v="1"/>
    <s v="United States"/>
    <s v="United States"/>
    <n v="1"/>
    <d v="2017-05-26T00:00:00"/>
    <n v="2017"/>
    <x v="1"/>
    <s v="98 min"/>
    <n v="98"/>
    <n v="98"/>
    <n v="2.449217342201377"/>
    <s v=""/>
    <s v="Documentaries"/>
    <s v="Documentaries"/>
    <s v="Documentaries"/>
    <n v="1"/>
  </r>
  <r>
    <n v="7209"/>
    <s v="s7209"/>
    <x v="0"/>
    <s v="King's Ransom"/>
    <s v="Jeffrey W. Byrd"/>
    <s v="Anthony Anderson, Jay Mohr, Kellita Smith, Nicole Ari Parker, Regina Hall, Loretta Devine, Donald Faison, Leila Arcieri, Charlie Murphy, Brooke D'Orsay"/>
    <n v="10"/>
    <s v="United States"/>
    <s v="United States, Canada"/>
    <n v="2"/>
    <d v="2019-11-01T00:00:00"/>
    <n v="2005"/>
    <x v="2"/>
    <s v="98 min"/>
    <n v="98"/>
    <n v="98"/>
    <n v="2.449217342201377"/>
    <s v=""/>
    <s v="Action &amp; Adventure, Comedies"/>
    <s v="Action &amp; Adventure"/>
    <s v="Action &amp; Adventure, Comedies"/>
    <n v="2"/>
  </r>
  <r>
    <n v="7324"/>
    <s v="s7324"/>
    <x v="0"/>
    <s v="Lo and Behold: Reveries of the Connected World"/>
    <s v="Werner Herzog"/>
    <s v="Werner Herzog"/>
    <n v="1"/>
    <s v="United States"/>
    <s v="United States"/>
    <n v="1"/>
    <d v="2016-12-23T00:00:00"/>
    <n v="2016"/>
    <x v="2"/>
    <s v="98 min"/>
    <n v="98"/>
    <n v="98"/>
    <n v="2.449217342201377"/>
    <s v=""/>
    <s v="Documentaries"/>
    <s v="Documentaries"/>
    <s v="Documentaries"/>
    <n v="1"/>
  </r>
  <r>
    <n v="7345"/>
    <s v="s7345"/>
    <x v="0"/>
    <s v="Love Dot Com: The Social Experiment"/>
    <s v="Charneice Fox"/>
    <s v="Brave Williams, Tobias Truvillion, Kym Whitley, LisaRaye McCoy, Charles Malik Whitfield, W. Ellington Felton, Christopher Williams, Angus Whinfield, Jamie Moreen, Raheem Devaughn"/>
    <n v="10"/>
    <s v="United States"/>
    <s v="United States"/>
    <n v="1"/>
    <d v="2020-02-17T00:00:00"/>
    <n v="2019"/>
    <x v="5"/>
    <s v="98 min"/>
    <n v="98"/>
    <n v="98"/>
    <n v="2.449217342201377"/>
    <s v=""/>
    <s v="Comedies, Romantic Movies"/>
    <s v="Comedies"/>
    <s v="Comedies, Romantic Movies"/>
    <n v="2"/>
  </r>
  <r>
    <n v="7359"/>
    <s v="s7359"/>
    <x v="0"/>
    <s v="Lucha: Playing the Impossible"/>
    <s v="Ana Quiroga"/>
    <s v="Luciana Aymar"/>
    <n v="1"/>
    <s v="Argentina"/>
    <s v="Argentina"/>
    <n v="1"/>
    <d v="2018-07-15T00:00:00"/>
    <n v="2016"/>
    <x v="6"/>
    <s v="98 min"/>
    <n v="98"/>
    <n v="98"/>
    <n v="2.449217342201377"/>
    <s v=""/>
    <s v="Documentaries, International Movies, Sports Movies"/>
    <s v="Documentaries"/>
    <s v="Documentaries, International Movies, Sports Movies"/>
    <n v="3"/>
  </r>
  <r>
    <n v="7398"/>
    <s v="s7398"/>
    <x v="0"/>
    <s v="Manhattan Romance"/>
    <s v="Tom O'Brien"/>
    <s v="Tom O'Brien, Katherine Waterston, Caitlin Fitzgerald, Gaby Hoffmann, Louis Cancelmi, Zach Grenier"/>
    <n v="6"/>
    <s v="United States"/>
    <s v="United States"/>
    <n v="1"/>
    <d v="2017-09-08T00:00:00"/>
    <n v="2014"/>
    <x v="1"/>
    <s v="98 min"/>
    <n v="98"/>
    <n v="98"/>
    <n v="2.449217342201377"/>
    <s v=""/>
    <s v="Comedies, Independent Movies, Romantic Movies"/>
    <s v="Comedies"/>
    <s v="Comedies, Independent Movies, Romantic Movies"/>
    <n v="3"/>
  </r>
  <r>
    <n v="7443"/>
    <s v="s7443"/>
    <x v="0"/>
    <s v="Men in Black"/>
    <s v="Barry Sonnenfeld"/>
    <s v="Tommy Lee Jones, Will Smith, Linda Fiorentino, Vincent D'Onofrio, Rip Torn, Tony Shalhoub, Siobhan Fallon Hogan, Mike Nussbaum, Jon Gries, Sergio Calder√≥n"/>
    <n v="10"/>
    <s v="United States"/>
    <s v="United States"/>
    <n v="1"/>
    <d v="2019-10-19T00:00:00"/>
    <n v="1997"/>
    <x v="2"/>
    <s v="98 min"/>
    <n v="98"/>
    <n v="98"/>
    <n v="2.449217342201377"/>
    <s v=""/>
    <s v="Action &amp; Adventure, Comedies, Sci-Fi &amp; Fantasy"/>
    <s v="Action &amp; Adventure"/>
    <s v="Action &amp; Adventure, Comedies, Sci-Fi &amp; Fantasy"/>
    <n v="3"/>
  </r>
  <r>
    <n v="7696"/>
    <s v="s7696"/>
    <x v="0"/>
    <s v="Paid in Full"/>
    <s v="Charles Stone III"/>
    <s v="Wood Harris, Mekhi Phifer, Kevin Carroll, Esai Morales, Chi McBride, Cam'ron, Remo Greene, Cynthia Martells, Elise Neal, Regina Hall, Joyce Walker"/>
    <n v="11"/>
    <s v="United States"/>
    <s v="United States"/>
    <n v="1"/>
    <d v="2019-11-01T00:00:00"/>
    <n v="2002"/>
    <x v="12"/>
    <s v="98 min"/>
    <n v="98"/>
    <n v="98"/>
    <n v="2.449217342201377"/>
    <s v=""/>
    <s v="Action &amp; Adventure, Dramas"/>
    <s v="Action &amp; Adventure"/>
    <s v="Action &amp; Adventure, Dramas"/>
    <n v="2"/>
  </r>
  <r>
    <n v="7815"/>
    <s v="s7815"/>
    <x v="0"/>
    <s v="R.L. Stine's Mostly Ghostly"/>
    <s v="Richard Correll"/>
    <s v="Madison Pettis, Sterling Beaumon, Luke Benward, Brian Stepanek, David DeLuise, Kim Rhodes, Adam Hicks, Ali Lohan, Sabrina Bryan, Rachel Winfree, Diego Acu√±a"/>
    <n v="11"/>
    <s v="United States"/>
    <s v="United States"/>
    <n v="1"/>
    <d v="2018-08-01T00:00:00"/>
    <n v="2008"/>
    <x v="7"/>
    <s v="98 min"/>
    <n v="98"/>
    <n v="98"/>
    <n v="2.449217342201377"/>
    <s v=""/>
    <s v="Children &amp; Family Movies, Comedies"/>
    <s v="Children &amp; Family Movies"/>
    <s v="Children &amp; Family Movies, Comedies"/>
    <n v="2"/>
  </r>
  <r>
    <n v="7886"/>
    <s v="s7886"/>
    <x v="0"/>
    <s v="Roh's Beauty"/>
    <s v="Sameh Abdulaziz"/>
    <s v="Haifa Wehbe, Bassem Samra, Mohamed Lotfy, Ahmed Fathy, Nagua Fouad, Ahlam Al-Gritly, Karim El Abnoudi, Salah Abdullah, Hakim, Usha"/>
    <n v="10"/>
    <s v="Egypt"/>
    <s v="Egypt"/>
    <n v="1"/>
    <d v="2019-04-19T00:00:00"/>
    <n v="2014"/>
    <x v="5"/>
    <s v="98 min"/>
    <n v="98"/>
    <n v="98"/>
    <n v="2.449217342201377"/>
    <s v=""/>
    <s v="Dramas, International Movies"/>
    <s v="Dramas"/>
    <s v="Dramas, International Movies"/>
    <n v="2"/>
  </r>
  <r>
    <n v="8012"/>
    <s v="s8012"/>
    <x v="0"/>
    <s v="SHOT! The Psycho-Spiritual Mantra of Rock"/>
    <s v="Barney Clay"/>
    <s v="Mick Rock"/>
    <n v="1"/>
    <s v="United Kingdom"/>
    <s v="United Kingdom, United States"/>
    <n v="2"/>
    <d v="2017-08-10T00:00:00"/>
    <n v="2016"/>
    <x v="5"/>
    <s v="98 min"/>
    <n v="98"/>
    <n v="98"/>
    <n v="2.449217342201377"/>
    <s v=""/>
    <s v="Documentaries, Music &amp; Musicals"/>
    <s v="Documentaries"/>
    <s v="Documentaries, Music &amp; Musicals"/>
    <n v="2"/>
  </r>
  <r>
    <n v="8064"/>
    <s v="s8064"/>
    <x v="0"/>
    <s v="Sparkle"/>
    <s v="Sam O'Steen"/>
    <s v="Tony King, Mary Alice, Irene Cara, Dorian Harewood, Paul Lambert, Beatrice Winde, Lonette McKee"/>
    <n v="7"/>
    <s v="United States"/>
    <s v="United States"/>
    <n v="1"/>
    <d v="2019-11-01T00:00:00"/>
    <n v="1976"/>
    <x v="7"/>
    <s v="98 min"/>
    <n v="98"/>
    <n v="98"/>
    <n v="2.449217342201377"/>
    <s v=""/>
    <s v="Dramas, Music &amp; Musicals"/>
    <s v="Dramas"/>
    <s v="Dramas, Music &amp; Musicals"/>
    <n v="2"/>
  </r>
  <r>
    <n v="8088"/>
    <s v="s8088"/>
    <x v="0"/>
    <s v="Step Brothers"/>
    <s v="Adam McKay"/>
    <s v="Will Ferrell, John C. Reilly, Mary Steenburgen, Richard Jenkins, Adam Scott, Kathryn Hahn, Andrea Savage, Lurie Poston, Elizabeth Yozamp, Logan Manus, Rob Riggle"/>
    <n v="11"/>
    <s v="United States"/>
    <s v="United States"/>
    <n v="1"/>
    <d v="2019-11-01T00:00:00"/>
    <n v="2008"/>
    <x v="12"/>
    <s v="98 min"/>
    <n v="98"/>
    <n v="98"/>
    <n v="2.449217342201377"/>
    <s v=""/>
    <s v="Comedies"/>
    <s v="Comedies"/>
    <s v="Comedies"/>
    <n v="1"/>
  </r>
  <r>
    <n v="8132"/>
    <s v="s8132"/>
    <x v="0"/>
    <s v="Surat Dari Praha"/>
    <s v="Angga Dwimas Sasongko"/>
    <s v="Tio Pakusadewo, Julie Estelle, Widyawati, Rio Dewanto, Chicco Jerikho, Jajang C. Noer, Shafira Umm"/>
    <n v="7"/>
    <s v="Indonesia"/>
    <s v="Indonesia"/>
    <n v="1"/>
    <d v="2018-10-09T00:00:00"/>
    <n v="2016"/>
    <x v="1"/>
    <s v="98 min"/>
    <n v="98"/>
    <n v="98"/>
    <n v="2.449217342201377"/>
    <s v=""/>
    <s v="Dramas, International Movies, Romantic Movies"/>
    <s v="Dramas"/>
    <s v="Dramas, International Movies, Romantic Movies"/>
    <n v="3"/>
  </r>
  <r>
    <n v="8169"/>
    <s v="s8169"/>
    <x v="0"/>
    <s v="Terra"/>
    <s v="Yann Arthus-Bertrand, Michael Pitiot"/>
    <s v="Vanessa Paradis"/>
    <n v="1"/>
    <s v="France"/>
    <s v="France"/>
    <n v="1"/>
    <d v="2016-05-01T00:00:00"/>
    <n v="2015"/>
    <x v="6"/>
    <s v="98 min"/>
    <n v="98"/>
    <n v="98"/>
    <n v="2.449217342201377"/>
    <s v=""/>
    <s v="Documentaries, International Movies"/>
    <s v="Documentaries"/>
    <s v="Documentaries, International Movies"/>
    <n v="2"/>
  </r>
  <r>
    <n v="8214"/>
    <s v="s8214"/>
    <x v="0"/>
    <s v="The Bleeder"/>
    <s v="Philippe Falardeau"/>
    <s v="Liev Schreiber, Elisabeth Moss, Ron Perlman, Naomi Watts, Jim Gaffigan, Michael Rapaport, Pooch Hall, Morgan Spector, Jason Jones"/>
    <n v="9"/>
    <s v="United States"/>
    <s v="United States"/>
    <n v="1"/>
    <d v="2019-03-29T00:00:00"/>
    <n v="2016"/>
    <x v="12"/>
    <s v="98 min"/>
    <n v="98"/>
    <n v="98"/>
    <n v="2.449217342201377"/>
    <s v=""/>
    <s v="Dramas, Sports Movies"/>
    <s v="Dramas"/>
    <s v="Dramas, Sports Movies"/>
    <n v="2"/>
  </r>
  <r>
    <n v="8219"/>
    <s v="s8219"/>
    <x v="0"/>
    <s v="The Boss's Daughter"/>
    <s v="Olivier Loustau"/>
    <s v="Christa Th√©ret, Olivier Loustau, Florence Thomassin, Patrick Descamps, St√©phane Rideau, Pierre Berriau, Deborah Grall, Vincent Martinez"/>
    <n v="8"/>
    <s v="France"/>
    <s v="France"/>
    <n v="1"/>
    <d v="2017-03-10T00:00:00"/>
    <n v="2015"/>
    <x v="5"/>
    <s v="98 min"/>
    <n v="98"/>
    <n v="98"/>
    <n v="2.449217342201377"/>
    <s v=""/>
    <s v="Dramas, International Movies, Romantic Movies"/>
    <s v="Dramas"/>
    <s v="Dramas, International Movies, Romantic Movies"/>
    <n v="3"/>
  </r>
  <r>
    <n v="8381"/>
    <s v="s8381"/>
    <x v="0"/>
    <s v="The Lake House"/>
    <s v="Alejandro Agresti"/>
    <s v="Keanu Reeves, Sandra Bullock, Dylan Walsh, Shohreh Aghdashloo, Ebon Moss-Bachrach, Lynn Collins, Willeke van Ammelrooy, Christopher Plummer"/>
    <n v="8"/>
    <s v="United States"/>
    <s v="United States"/>
    <n v="1"/>
    <d v="2019-09-01T00:00:00"/>
    <n v="2006"/>
    <x v="7"/>
    <s v="98 min"/>
    <n v="98"/>
    <n v="98"/>
    <n v="2.449217342201377"/>
    <s v=""/>
    <s v="Dramas, Romantic Movies, Sci-Fi &amp; Fantasy"/>
    <s v="Dramas"/>
    <s v="Dramas, Romantic Movies, Sci-Fi &amp; Fantasy"/>
    <n v="3"/>
  </r>
  <r>
    <n v="8408"/>
    <s v="s8408"/>
    <x v="0"/>
    <s v="The Lovers and the Despot"/>
    <s v="Robert Cannan, Ross Adam"/>
    <m/>
    <n v="0"/>
    <s v="United Kingdom"/>
    <s v="United Kingdom"/>
    <n v="1"/>
    <d v="2017-02-23T00:00:00"/>
    <n v="2016"/>
    <x v="1"/>
    <s v="98 min"/>
    <n v="98"/>
    <n v="98"/>
    <n v="2.449217342201377"/>
    <s v=""/>
    <s v="Documentaries, International Movies"/>
    <s v="Documentaries"/>
    <s v="Documentaries, International Movies"/>
    <n v="2"/>
  </r>
  <r>
    <n v="8467"/>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n v="39"/>
    <s v="United States"/>
    <s v="United States"/>
    <n v="1"/>
    <d v="2019-07-16T00:00:00"/>
    <n v="2009"/>
    <x v="3"/>
    <s v="98 min"/>
    <n v="98"/>
    <n v="98"/>
    <n v="2.449217342201377"/>
    <s v=""/>
    <s v="Children &amp; Family Movies"/>
    <s v="Children &amp; Family Movies"/>
    <s v="Children &amp; Family Movies"/>
    <n v="1"/>
  </r>
  <r>
    <n v="8525"/>
    <s v="s8525"/>
    <x v="0"/>
    <s v="The Surrounding Game"/>
    <s v="Will Lockhart, Cole D. Pruitt"/>
    <m/>
    <n v="0"/>
    <s v="United States"/>
    <s v="United States"/>
    <n v="1"/>
    <d v="2018-08-30T00:00:00"/>
    <n v="2018"/>
    <x v="1"/>
    <s v="98 min"/>
    <n v="98"/>
    <n v="98"/>
    <n v="2.449217342201377"/>
    <s v=""/>
    <s v="Documentaries"/>
    <s v="Documentaries"/>
    <s v="Documentaries"/>
    <n v="1"/>
  </r>
  <r>
    <n v="8551"/>
    <s v="s8551"/>
    <x v="0"/>
    <s v="The Walls of the Moon"/>
    <s v="Ossama Abu El Atta, Tarek Al Eryan"/>
    <s v="Mona Zaki, Asser Yassin, Amr Saad, Salwa Mohammed"/>
    <n v="4"/>
    <s v="Egypt"/>
    <s v="Egypt"/>
    <n v="1"/>
    <d v="2019-04-18T00:00:00"/>
    <n v="2015"/>
    <x v="1"/>
    <s v="98 min"/>
    <n v="98"/>
    <n v="98"/>
    <n v="2.449217342201377"/>
    <s v=""/>
    <s v="Action &amp; Adventure, Dramas, International Movies"/>
    <s v="Action &amp; Adventure"/>
    <s v="Action &amp; Adventure, Dramas, International Movies"/>
    <n v="3"/>
  </r>
  <r>
    <n v="8557"/>
    <s v="s8557"/>
    <x v="0"/>
    <s v="The Wedding Party 2: Destination Dubai"/>
    <s v="Niyi Akinmolayan"/>
    <s v="Enyinna Nwigwe, Daniella Down, Banky Wellington, Adesua Etomi, Somkele Iyamah, Iretiola Doyle, Sola Sobowale, Michael De Pinna, Lynita Crofford, Patience Ozokwor"/>
    <n v="10"/>
    <s v="Nigeria"/>
    <s v="Nigeria"/>
    <n v="1"/>
    <d v="2019-09-21T00:00:00"/>
    <n v="2017"/>
    <x v="1"/>
    <s v="98 min"/>
    <n v="98"/>
    <n v="98"/>
    <n v="2.449217342201377"/>
    <s v=""/>
    <s v="Comedies, International Movies, Romantic Movies"/>
    <s v="Comedies"/>
    <s v="Comedies, International Movies, Romantic Movies"/>
    <n v="3"/>
  </r>
  <r>
    <n v="8627"/>
    <s v="s8627"/>
    <x v="0"/>
    <s v="Tremors 6: A Cold Day in Hell"/>
    <s v="Don Michael Paul"/>
    <s v="Michael Gross, Jamie Kennedy, Tanya van Graan, Jamie-Lee Money, Stephanie Schildknecht, Greg Kriek, Jenna Upton, Jay Anstey, Christie Peruso"/>
    <n v="9"/>
    <s v="United States"/>
    <s v="United States, South Africa"/>
    <n v="2"/>
    <d v="2018-05-01T00:00:00"/>
    <n v="2018"/>
    <x v="2"/>
    <s v="98 min"/>
    <n v="98"/>
    <n v="98"/>
    <n v="2.449217342201377"/>
    <s v=""/>
    <s v="Action &amp; Adventure, Comedies, Horror Movies"/>
    <s v="Action &amp; Adventure"/>
    <s v="Action &amp; Adventure, Comedies, Horror Movies"/>
    <n v="3"/>
  </r>
  <r>
    <n v="8698"/>
    <s v="s8698"/>
    <x v="0"/>
    <s v="War on Everyone"/>
    <s v="John Michael McDonagh"/>
    <s v="Alexander Skarsg√•rd, Michael Pe√±a, Theo James, Tessa Thompson, Caleb Landry Jones, Paul Reiser, Stephanie Sigman, David Wilmot, Malcolm Barrett"/>
    <n v="9"/>
    <s v="United Kingdom"/>
    <s v="United Kingdom"/>
    <n v="1"/>
    <d v="2019-12-03T00:00:00"/>
    <n v="2016"/>
    <x v="12"/>
    <s v="98 min"/>
    <n v="98"/>
    <n v="98"/>
    <n v="2.449217342201377"/>
    <s v=""/>
    <s v="Action &amp; Adventure, Comedies"/>
    <s v="Action &amp; Adventure"/>
    <s v="Action &amp; Adventure, Comedies"/>
    <n v="2"/>
  </r>
  <r>
    <n v="8795"/>
    <s v="s8795"/>
    <x v="0"/>
    <s v="ÿßÿ¥ÿ™ÿ®ÿßŸÉ"/>
    <s v="Mohamed Diab"/>
    <s v="Nelly Karim, Hany Adel, Tarek Abdel Aziz, Ahmed Malek, Ahmed Dash, Husni Sheta, Aly Eltayeb, Amr El Kady, Mohamed Abd El Azim, Gameel Barsoum, Ashraf Hamdy"/>
    <n v="11"/>
    <s v="Egypt"/>
    <s v="Egypt, France"/>
    <n v="2"/>
    <d v="2018-10-11T00:00:00"/>
    <n v="2016"/>
    <x v="1"/>
    <s v="98 min"/>
    <n v="98"/>
    <n v="98"/>
    <n v="2.449217342201377"/>
    <s v=""/>
    <s v="Dramas, Independent Movies, International Movies"/>
    <s v="Dramas"/>
    <s v="Dramas, Independent Movies, International Movies"/>
    <n v="3"/>
  </r>
  <r>
    <n v="52"/>
    <s v="s52"/>
    <x v="0"/>
    <s v="InuYasha the Movie 2: The Castle Beyond the Looking Glass"/>
    <s v="Toshiya Shinohara"/>
    <s v="Kappei Yamaguchi, Satsuki Yukino, Mieko Harada, Koji Tsujitani, Houko Kuwashima, Kumiko Watanabe, Noriko Hidaka, Kenichi Ogata, Toshiyuki Morikawa, Izumi Ogami"/>
    <n v="10"/>
    <s v="Japan"/>
    <s v="Japan"/>
    <n v="1"/>
    <d v="2021-09-15T00:00:00"/>
    <n v="2002"/>
    <x v="1"/>
    <s v="99 min"/>
    <n v="99"/>
    <n v="99"/>
    <n v="0.31922223536726124"/>
    <s v=""/>
    <s v="Action &amp; Adventure, Anime Features, International Movies"/>
    <s v="Action &amp; Adventure"/>
    <s v="Action &amp; Adventure, Anime Features, International Movies"/>
    <n v="3"/>
  </r>
  <r>
    <n v="53"/>
    <s v="s53"/>
    <x v="0"/>
    <s v="InuYasha the Movie 3: Swords of an Honorable Ruler"/>
    <s v="Toshiya Shinohara"/>
    <s v="Kappei Yamaguchi, Satsuki Yukino, Koji Tsujitani, Houko Kuwashima, Kumiko Watanabe, Ken Narita, Akio Otsuka, Kikuko Inoue"/>
    <n v="8"/>
    <s v="Japan"/>
    <s v="Japan"/>
    <n v="1"/>
    <d v="2021-09-15T00:00:00"/>
    <n v="2003"/>
    <x v="1"/>
    <s v="99 min"/>
    <n v="99"/>
    <n v="99"/>
    <n v="0.31922223536726124"/>
    <s v=""/>
    <s v="Action &amp; Adventure, Anime Features, International Movies"/>
    <s v="Action &amp; Adventure"/>
    <s v="Action &amp; Adventure, Anime Features, International Movies"/>
    <n v="3"/>
  </r>
  <r>
    <n v="120"/>
    <s v="s120"/>
    <x v="0"/>
    <s v="Here and There"/>
    <s v="JP Habac"/>
    <s v="Janine Gutierrez, JC Santos, Victor Anastacio, Yesh Burce, Lotlot De Leon"/>
    <n v="5"/>
    <m/>
    <m/>
    <n v="0"/>
    <d v="2021-09-02T00:00:00"/>
    <n v="2020"/>
    <x v="5"/>
    <s v="99 min"/>
    <n v="99"/>
    <n v="99"/>
    <n v="0.31922223536726124"/>
    <s v=""/>
    <s v="Dramas, International Movies, Romantic Movies"/>
    <s v="Dramas"/>
    <s v="Dramas, International Movies, Romantic Movies"/>
    <n v="3"/>
  </r>
  <r>
    <n v="338"/>
    <s v="s338"/>
    <x v="0"/>
    <s v="Good Luck Chuck"/>
    <s v="Mark Helfrich"/>
    <s v="Dane Cook, Jessica Alba, Dan Fogler, Ellia English, Sasha Pieterse, Annie Wood, Lonny Ross, Chelan Simmons, Simone Bailly, Jodelle Ferland, Crystal Lowe, Troy Gentile, Georgia Craig, Michelle Harrison, Chiara Zanni"/>
    <n v="15"/>
    <s v="United States"/>
    <s v="United States, Canada"/>
    <n v="2"/>
    <d v="2021-08-01T00:00:00"/>
    <n v="2007"/>
    <x v="12"/>
    <s v="99 min"/>
    <n v="99"/>
    <n v="99"/>
    <n v="0.31922223536726124"/>
    <s v=""/>
    <s v="Comedies, Romantic Movies"/>
    <s v="Comedies"/>
    <s v="Comedies, Romantic Movies"/>
    <n v="2"/>
  </r>
  <r>
    <n v="345"/>
    <s v="s345"/>
    <x v="0"/>
    <s v="My Girl 2"/>
    <s v="Howard Zieff"/>
    <s v="Anna Chlumsky, Austin O'Brien, Dan Aykroyd, Jamie Lee Curtis, Richard Masur, Christine Ebersole, Angeline Ball"/>
    <n v="7"/>
    <s v="United States"/>
    <s v="United States"/>
    <n v="1"/>
    <d v="2021-08-01T00:00:00"/>
    <n v="1994"/>
    <x v="7"/>
    <s v="99 min"/>
    <n v="99"/>
    <n v="99"/>
    <n v="0.31922223536726124"/>
    <s v=""/>
    <s v="Children &amp; Family Movies, Comedies, Dramas"/>
    <s v="Children &amp; Family Movies"/>
    <s v="Children &amp; Family Movies, Comedies, Dramas"/>
    <n v="3"/>
  </r>
  <r>
    <n v="427"/>
    <s v="s427"/>
    <x v="0"/>
    <s v="Cousins"/>
    <s v="Ainsley Gardiner, Briar Grace-Smith"/>
    <s v="Rachel House, Briar Grace-Smith, Tanea Heke, Tioreore Ngatai-Melbourne, Ana Scotney, Hariata Moriarty, Chelsie Preston Crayford, Sylvia Rands"/>
    <n v="8"/>
    <s v="New Zealand"/>
    <s v="New Zealand"/>
    <n v="1"/>
    <d v="2021-07-22T00:00:00"/>
    <n v="2021"/>
    <x v="5"/>
    <s v="99 min"/>
    <n v="99"/>
    <n v="99"/>
    <n v="0.31922223536726124"/>
    <s v=""/>
    <s v="Dramas"/>
    <s v="Dramas"/>
    <s v="Dramas"/>
    <n v="1"/>
  </r>
  <r>
    <n v="722"/>
    <s v="s722"/>
    <x v="0"/>
    <s v="Rogue Warfare: Death of a Nation"/>
    <s v="Mike Gunther"/>
    <s v="Will Yun Lee, Jermaine Love, Rory Markham, Bertrand-Xavier Corbi, Katie Keene, Fernando Chien, Gina DeCesare, Michael Blalock, Stephen Lang, Chris Mulkey"/>
    <n v="10"/>
    <s v="United States"/>
    <s v="United States"/>
    <n v="1"/>
    <d v="2021-06-15T00:00:00"/>
    <n v="2020"/>
    <x v="12"/>
    <s v="99 min"/>
    <n v="99"/>
    <n v="99"/>
    <n v="0.31922223536726124"/>
    <s v=""/>
    <s v="Action &amp; Adventure"/>
    <s v="Action &amp; Adventure"/>
    <s v="Action &amp; Adventure"/>
    <n v="1"/>
  </r>
  <r>
    <n v="744"/>
    <s v="s744"/>
    <x v="0"/>
    <s v="Copenhagen"/>
    <s v="Mark Raso"/>
    <s v="Gethin Anthony, Frederikke Dahl Hansen, Sebastian Armesto, Olivia Grant, Baard Owe, Mille Dinesen, Martin Hestb√¶k, Tamzin Merchant"/>
    <n v="8"/>
    <s v="Canada"/>
    <s v="Canada, United States, Denmark"/>
    <n v="3"/>
    <d v="2021-06-10T00:00:00"/>
    <n v="2014"/>
    <x v="5"/>
    <s v="99 min"/>
    <n v="99"/>
    <n v="99"/>
    <n v="0.31922223536726124"/>
    <s v=""/>
    <s v="Dramas, Independent Movies, Romantic Movies"/>
    <s v="Dramas"/>
    <s v="Dramas, Independent Movies, Romantic Movies"/>
    <n v="3"/>
  </r>
  <r>
    <n v="782"/>
    <s v="s782"/>
    <x v="0"/>
    <s v="Black Holes | The Edge of All We Know"/>
    <s v="Peter Galison"/>
    <m/>
    <n v="0"/>
    <m/>
    <m/>
    <n v="0"/>
    <d v="2021-06-02T00:00:00"/>
    <n v="2021"/>
    <x v="1"/>
    <s v="99 min"/>
    <n v="99"/>
    <n v="99"/>
    <n v="0.31922223536726124"/>
    <s v=""/>
    <s v="Documentaries"/>
    <s v="Documentaries"/>
    <s v="Documentaries"/>
    <n v="1"/>
  </r>
  <r>
    <n v="803"/>
    <s v="s803"/>
    <x v="0"/>
    <s v="Ninja Assassin"/>
    <s v="James McTeigue"/>
    <s v="Rain, Naomie Harris, Ben Miles, Rick Yune, Sh√¥ Kosugi, Sung Kang, Richard van Weyden, Thorston Manderlay, Wladimir Tarasjanz, Eleonore Weisgerber"/>
    <n v="10"/>
    <s v="Germany"/>
    <s v="Germany, United States, France"/>
    <n v="3"/>
    <d v="2021-06-02T00:00:00"/>
    <n v="2009"/>
    <x v="12"/>
    <s v="99 min"/>
    <n v="99"/>
    <n v="99"/>
    <n v="0.31922223536726124"/>
    <s v=""/>
    <s v="Action &amp; Adventure"/>
    <s v="Action &amp; Adventure"/>
    <s v="Action &amp; Adventure"/>
    <n v="1"/>
  </r>
  <r>
    <n v="813"/>
    <s v="s813"/>
    <x v="0"/>
    <s v="Swordfish"/>
    <s v="Dominic Sena"/>
    <s v="John Travolta, Hugh Jackman, Halle Berry, Don Cheadle, Sam Shepard, Vinnie Jones, Drea de Matteo, Rudolf Martin, Zach Grenier, Camryn Grimes"/>
    <n v="10"/>
    <s v="United States"/>
    <s v="United States"/>
    <n v="1"/>
    <d v="2021-06-02T00:00:00"/>
    <n v="2001"/>
    <x v="12"/>
    <s v="99 min"/>
    <n v="99"/>
    <n v="99"/>
    <n v="0.31922223536726124"/>
    <s v=""/>
    <s v="Action &amp; Adventure"/>
    <s v="Action &amp; Adventure"/>
    <s v="Action &amp; Adventure"/>
    <n v="1"/>
  </r>
  <r>
    <n v="859"/>
    <s v="s859"/>
    <x v="0"/>
    <n v="678"/>
    <s v="Mohamed Diab"/>
    <s v="Maged El-Kidwani, Bassem Samra, Ahmed El Fishawy, Nelly Kariem, Boshra, Nahed El Seba√Ø, Marwa Mehran, Sawsan Badr, Omar El Saeed, Moataz Al-Demerdash"/>
    <n v="10"/>
    <m/>
    <m/>
    <n v="0"/>
    <d v="2021-05-20T00:00:00"/>
    <n v="2009"/>
    <x v="1"/>
    <s v="99 min"/>
    <n v="99"/>
    <n v="99"/>
    <n v="0.31922223536726124"/>
    <s v=""/>
    <s v="Dramas, Independent Movies, International Movies"/>
    <s v="Dramas"/>
    <s v="Dramas, Independent Movies, International Movies"/>
    <n v="3"/>
  </r>
  <r>
    <n v="878"/>
    <s v="s878"/>
    <x v="0"/>
    <s v="Cinema Bandi"/>
    <s v="Praveen Kandregula"/>
    <s v="Vikas Vasistha, Sandeep Varanasi, Rag Mayur, Trishara, Munivenkatapa, Uma Yg, Sirivennela Yanamandhala, Sindhu Sreenivasa Murthy"/>
    <n v="8"/>
    <s v="India"/>
    <s v="India"/>
    <n v="1"/>
    <d v="2021-05-14T00:00:00"/>
    <n v="2021"/>
    <x v="5"/>
    <s v="99 min"/>
    <n v="99"/>
    <n v="99"/>
    <n v="0.31922223536726124"/>
    <s v=""/>
    <s v="Comedies, Independent Movies, International Movies"/>
    <s v="Comedies"/>
    <s v="Comedies, Independent Movies, International Movies"/>
    <n v="3"/>
  </r>
  <r>
    <n v="895"/>
    <s v="s895"/>
    <x v="0"/>
    <s v="Dance of the Forty One"/>
    <s v="David Pablos"/>
    <s v="Alfonso Herrera, Emiliano Zurita, Mabel Cadena, Fernando Becerril, Paulina √Ålvarez Mu√±oz"/>
    <n v="5"/>
    <s v="Mexico"/>
    <s v="Mexico, Brazil"/>
    <n v="2"/>
    <d v="2021-05-12T00:00:00"/>
    <n v="2021"/>
    <x v="5"/>
    <s v="99 min"/>
    <n v="99"/>
    <n v="99"/>
    <n v="0.31922223536726124"/>
    <s v=""/>
    <s v="Dramas, Independent Movies, International Movies"/>
    <s v="Dramas"/>
    <s v="Dramas, Independent Movies, International Movies"/>
    <n v="3"/>
  </r>
  <r>
    <n v="911"/>
    <s v="s911"/>
    <x v="0"/>
    <s v="Monster"/>
    <s v="Anthony Mandler"/>
    <s v="Kelvin Harrison Jr., Jennifer Hudson, Jeffrey Wright, Jennifer Ehle, Tim Blake Nelson, Nasir 'Nas' Jones, Rakim Mayers, Paul Ben-Victor, John David Washington, Jharrel Jerome, Dorian Missick"/>
    <n v="11"/>
    <s v="United States"/>
    <s v="United States"/>
    <n v="1"/>
    <d v="2021-05-07T00:00:00"/>
    <n v="2021"/>
    <x v="5"/>
    <s v="99 min"/>
    <n v="99"/>
    <n v="99"/>
    <n v="0.31922223536726124"/>
    <s v=""/>
    <s v="Dramas"/>
    <s v="Dramas"/>
    <s v="Dramas"/>
    <n v="1"/>
  </r>
  <r>
    <n v="930"/>
    <s v="s930"/>
    <x v="0"/>
    <s v="Dead Again in Tombstone"/>
    <s v="Roel Rein√©"/>
    <s v="Danny Trejo, Jake Busey, Elysia Rotaru, Dean McDermott, Elizabeth Lavender, Peter Skagen"/>
    <n v="6"/>
    <m/>
    <m/>
    <n v="0"/>
    <d v="2021-05-01T00:00:00"/>
    <n v="2017"/>
    <x v="12"/>
    <s v="99 min"/>
    <n v="99"/>
    <n v="99"/>
    <n v="0.31922223536726124"/>
    <s v=""/>
    <s v="Action &amp; Adventure, Horror Movies"/>
    <s v="Action &amp; Adventure"/>
    <s v="Action &amp; Adventure, Horror Movies"/>
    <n v="2"/>
  </r>
  <r>
    <n v="953"/>
    <s v="s953"/>
    <x v="0"/>
    <s v="The Whole Nine Yards"/>
    <s v="Jonathan Lynn"/>
    <s v="Bruce Willis, Matthew Perry, Rosanna Arquette, Michael Clarke Duncan, Natasha Henstridge, Amanda Peet, Kevin Pollak, Harland Williams, Carmen Ferland, Serge Christianssens"/>
    <n v="10"/>
    <s v="United States"/>
    <s v="United States"/>
    <n v="1"/>
    <d v="2021-05-01T00:00:00"/>
    <n v="2000"/>
    <x v="12"/>
    <s v="99 min"/>
    <n v="99"/>
    <n v="99"/>
    <n v="0.31922223536726124"/>
    <s v=""/>
    <s v="Action &amp; Adventure, Comedies"/>
    <s v="Action &amp; Adventure"/>
    <s v="Action &amp; Adventure, Comedies"/>
    <n v="2"/>
  </r>
  <r>
    <n v="1134"/>
    <s v="s1134"/>
    <x v="0"/>
    <s v="Sniper: Ghost Shooter"/>
    <s v="Don Michael Paul"/>
    <s v="Chad Michael Collins, Billy Zane, Dennis Haysbert, Nick Gomez, Ravil Isyanov, Stephanie Vogt, Navid Negahban, Presciliana Esparolini, Enoch Frost"/>
    <n v="9"/>
    <s v="United States"/>
    <s v="United States"/>
    <n v="1"/>
    <d v="2021-04-01T00:00:00"/>
    <n v="2016"/>
    <x v="12"/>
    <s v="99 min"/>
    <n v="99"/>
    <n v="99"/>
    <n v="0.31922223536726124"/>
    <s v=""/>
    <s v="Action &amp; Adventure"/>
    <s v="Action &amp; Adventure"/>
    <s v="Action &amp; Adventure"/>
    <n v="1"/>
  </r>
  <r>
    <n v="1223"/>
    <s v="s1223"/>
    <x v="0"/>
    <s v="The Block Island Sound"/>
    <s v="Kevin McManus, Matthew McManus"/>
    <s v="Chris Sheffield, Michaela McManus, Neville Archambault, Ryan O'Flanagan, Matilda Lawler, Jim Cummings, Jeremy Holm, Heidi Niedermeyer, Willie C. Carpenter, Matthew Lawler"/>
    <n v="10"/>
    <s v="United States"/>
    <s v="United States"/>
    <n v="1"/>
    <d v="2021-03-11T00:00:00"/>
    <n v="2020"/>
    <x v="5"/>
    <s v="99 min"/>
    <n v="99"/>
    <n v="99"/>
    <n v="0.31922223536726124"/>
    <s v=""/>
    <s v="Horror Movies, Independent Movies"/>
    <s v="Horror Movies"/>
    <s v="Horror Movies, Independent Movies"/>
    <n v="2"/>
  </r>
  <r>
    <n v="1330"/>
    <s v="s1330"/>
    <x v="0"/>
    <s v="The Misadventures of Hedi and Cokeman"/>
    <s v="Julien Royal"/>
    <s v="Hedi Bouchenafa, Nassim Lyes, Fred Testot, Julie Ferrier, Benjamin Trani√©, Hugues Jourdain, Charlotte Gabris, Vincent Desagnat, Nina Kepekian, Hakim Jemili, Bun-hay Mean"/>
    <n v="11"/>
    <s v="France"/>
    <s v="France"/>
    <n v="1"/>
    <d v="2021-02-10T00:00:00"/>
    <n v="2021"/>
    <x v="5"/>
    <s v="99 min"/>
    <n v="99"/>
    <n v="99"/>
    <n v="0.31922223536726124"/>
    <s v=""/>
    <s v="Comedies, International Movies"/>
    <s v="Comedies"/>
    <s v="Comedies, International Movies"/>
    <n v="2"/>
  </r>
  <r>
    <n v="1429"/>
    <s v="s1429"/>
    <x v="0"/>
    <s v="Is Love Enough? Sir"/>
    <s v="Rohena Gera"/>
    <s v="Tillotama Shome, Vivek Gomber, Geetanjali Kulkarni, Rahul Vohra, Divya Seth, Chandrachoor Rai, Dilnaz Irani, Bhagyashree Pandit, Anupriya Goenka, Rashi Mal"/>
    <n v="10"/>
    <s v="India"/>
    <s v="India, France"/>
    <n v="2"/>
    <d v="2021-01-08T00:00:00"/>
    <n v="2018"/>
    <x v="5"/>
    <s v="99 min"/>
    <n v="99"/>
    <n v="99"/>
    <n v="0.31922223536726124"/>
    <s v=""/>
    <s v="Dramas, Independent Movies, International Movies"/>
    <s v="Dramas"/>
    <s v="Dramas, Independent Movies, International Movies"/>
    <n v="3"/>
  </r>
  <r>
    <n v="1439"/>
    <s v="s1439"/>
    <x v="0"/>
    <s v="Tony Parker: The Final Shot"/>
    <s v="Florent Bodin"/>
    <s v="Tony Parker"/>
    <n v="1"/>
    <s v="France"/>
    <s v="France"/>
    <n v="1"/>
    <d v="2021-01-06T00:00:00"/>
    <n v="2020"/>
    <x v="1"/>
    <s v="99 min"/>
    <n v="99"/>
    <n v="99"/>
    <n v="0.31922223536726124"/>
    <s v=""/>
    <s v="Documentaries, International Movies, Sports Movies"/>
    <s v="Documentaries"/>
    <s v="Documentaries, International Movies, Sports Movies"/>
    <n v="3"/>
  </r>
  <r>
    <n v="1630"/>
    <s v="s1630"/>
    <x v="0"/>
    <s v="U-Turn"/>
    <s v="Derick Cabrido"/>
    <s v="Kim Chiu, JM de Guzman, Tony Labrusca, Martin del Rosario, Kate Alejandrino, Miel Espinoza, Janella Salvador, Cris Villanueva, Almira Muhlach, Cris Villonco, Mercedes Cabral, Jerry O'Hara, Simon Ibarra, Alex Medina, Markus Paterson"/>
    <n v="15"/>
    <s v="Philippines"/>
    <s v="Philippines"/>
    <n v="1"/>
    <d v="2020-12-01T00:00:00"/>
    <n v="2020"/>
    <x v="5"/>
    <s v="99 min"/>
    <n v="99"/>
    <n v="99"/>
    <n v="0.31922223536726124"/>
    <s v=""/>
    <s v="Horror Movies, International Movies"/>
    <s v="Horror Movies"/>
    <s v="Horror Movies, International Movies"/>
    <n v="2"/>
  </r>
  <r>
    <n v="1664"/>
    <s v="s1664"/>
    <x v="0"/>
    <s v="Dolly Parton‚Äôs Christmas on the Square"/>
    <s v="Debbie Allen"/>
    <s v="Dolly Parton, Christine Baranski, Treat Williams, Jenifer Lewis, Josh Segarra, Jeanine Mason, Mary Lane Haskell"/>
    <n v="7"/>
    <s v="United States"/>
    <s v="United States"/>
    <n v="1"/>
    <d v="2020-11-22T00:00:00"/>
    <n v="2020"/>
    <x v="6"/>
    <s v="99 min"/>
    <n v="99"/>
    <n v="99"/>
    <n v="0.31922223536726124"/>
    <s v=""/>
    <s v="Children &amp; Family Movies, Music &amp; Musicals"/>
    <s v="Children &amp; Family Movies"/>
    <s v="Children &amp; Family Movies, Music &amp; Musicals"/>
    <n v="2"/>
  </r>
  <r>
    <n v="1833"/>
    <s v="s1833"/>
    <x v="0"/>
    <s v="Zozo"/>
    <s v="Josef Fares"/>
    <s v="Imad Creidi, Antoinette Turk, Elias Gergi, Carmen Lebbos, Viktor Axelsson, Charbel Iskandar, Yasmine Awad"/>
    <n v="7"/>
    <s v="Sweden"/>
    <s v="Sweden, Czech Republic, United Kingdom, Denmark, Netherlands"/>
    <n v="5"/>
    <d v="2020-10-19T00:00:00"/>
    <n v="2005"/>
    <x v="5"/>
    <s v="99 min"/>
    <n v="99"/>
    <n v="99"/>
    <n v="0.31922223536726124"/>
    <s v=""/>
    <s v="Dramas, International Movies"/>
    <s v="Dramas"/>
    <s v="Dramas, International Movies"/>
    <n v="2"/>
  </r>
  <r>
    <n v="1845"/>
    <s v="s1845"/>
    <x v="0"/>
    <s v="A Babysitter's Guide to Monster Hunting"/>
    <s v="Rachel Talalay"/>
    <s v="Tamara Smart, Oona Laurence, Tom Felton, Troy Leigh-Anne Johnson, Lynn Masako Cheng, Ty Consiglio, Ian Ho, Indya Moore, Alessio Scalzotto, Tamsen McDonough"/>
    <n v="10"/>
    <s v="United States"/>
    <s v="United States"/>
    <n v="1"/>
    <d v="2020-10-15T00:00:00"/>
    <n v="2020"/>
    <x v="6"/>
    <s v="99 min"/>
    <n v="99"/>
    <n v="99"/>
    <n v="0.31922223536726124"/>
    <s v=""/>
    <s v="Children &amp; Family Movies"/>
    <s v="Children &amp; Family Movies"/>
    <s v="Children &amp; Family Movies"/>
    <n v="1"/>
  </r>
  <r>
    <n v="2037"/>
    <s v="s2037"/>
    <x v="0"/>
    <s v="#Alive"/>
    <s v="Cho Il"/>
    <s v="Yoo Ah-in, Park Shin-hye"/>
    <n v="2"/>
    <s v="South Korea"/>
    <s v="South Korea"/>
    <n v="1"/>
    <d v="2020-09-08T00:00:00"/>
    <n v="2020"/>
    <x v="5"/>
    <s v="99 min"/>
    <n v="99"/>
    <n v="99"/>
    <n v="0.31922223536726124"/>
    <s v=""/>
    <s v="Horror Movies, International Movies, Thrillers"/>
    <s v="Horror Movies"/>
    <s v="Horror Movies, International Movies, Thrillers"/>
    <n v="3"/>
  </r>
  <r>
    <n v="2184"/>
    <s v="s2184"/>
    <x v="0"/>
    <s v="What Keeps You Alive"/>
    <s v="Colin Minihan"/>
    <s v="Hannah Emily Anderson, Brittany Allen, Martha MacIsaac, Joey Klein, Charlotte Lindsay Marron"/>
    <n v="5"/>
    <s v="Canada"/>
    <s v="Canada"/>
    <n v="1"/>
    <d v="2020-08-01T00:00:00"/>
    <n v="2018"/>
    <x v="12"/>
    <s v="99 min"/>
    <n v="99"/>
    <n v="99"/>
    <n v="0.31922223536726124"/>
    <s v=""/>
    <s v="LGBTQ Movies, Thrillers"/>
    <s v="LGBTQ Movies"/>
    <s v="LGBTQ Movies, Thrillers"/>
    <n v="2"/>
  </r>
  <r>
    <n v="2329"/>
    <s v="s2329"/>
    <x v="0"/>
    <s v="Ride Like a Girl"/>
    <s v="Rachel Griffiths"/>
    <s v="Teresa Palmer, Sam Neill, Sullivan Stapleton, Stevie Payne, Brooke Satchwell, Magda Szubanski, Aaron Glenane, Damien Garvey, Sophia Crawford, Henry Nixon"/>
    <n v="10"/>
    <s v="Australia"/>
    <s v="Australia"/>
    <n v="1"/>
    <d v="2020-06-27T00:00:00"/>
    <n v="2020"/>
    <x v="7"/>
    <s v="99 min"/>
    <n v="99"/>
    <n v="99"/>
    <n v="0.31922223536726124"/>
    <s v=""/>
    <s v="Children &amp; Family Movies, Dramas, Independent Movies"/>
    <s v="Children &amp; Family Movies"/>
    <s v="Children &amp; Family Movies, Dramas, Independent Movies"/>
    <n v="3"/>
  </r>
  <r>
    <n v="2458"/>
    <s v="s2458"/>
    <x v="0"/>
    <s v="Freej Al Taibeen"/>
    <s v="Ahmed Zain"/>
    <s v="Ali Al Shehhi, Huda Al Ghanim, Muhammed Murshed, Yaser Alneyadi, Khaled Al-Nuaimi, Nasser Al-Dhahnani, Nawal Chamoun, Iman Husein"/>
    <n v="8"/>
    <s v="United Arab Emirates"/>
    <s v="United Arab Emirates"/>
    <n v="1"/>
    <d v="2020-05-29T00:00:00"/>
    <n v="2018"/>
    <x v="6"/>
    <s v="99 min"/>
    <n v="99"/>
    <n v="99"/>
    <n v="0.31922223536726124"/>
    <s v=""/>
    <s v="Comedies, Dramas, International Movies"/>
    <s v="Comedies"/>
    <s v="Comedies, Dramas, International Movies"/>
    <n v="3"/>
  </r>
  <r>
    <n v="2781"/>
    <s v="s2781"/>
    <x v="0"/>
    <s v="Curtiz"/>
    <s v="Tamas Yvan Topolanszky"/>
    <s v="Ferenc Lengyel, Evelin Dobos, Declan Hannigan, Scott Alexander Young, J√≥zsef Gyabronka, Nikolett Barabas, Yan Feldman, Rafael Feldman, Christopher Krieg, Andrew Hefler, Lili Bord√°n"/>
    <n v="11"/>
    <s v="Hungary"/>
    <s v="Hungary"/>
    <n v="1"/>
    <d v="2020-03-25T00:00:00"/>
    <n v="2018"/>
    <x v="5"/>
    <s v="99 min"/>
    <n v="99"/>
    <n v="99"/>
    <n v="0.31922223536726124"/>
    <s v=""/>
    <s v="Dramas, International Movies"/>
    <s v="Dramas"/>
    <s v="Dramas, International Movies"/>
    <n v="2"/>
  </r>
  <r>
    <n v="3026"/>
    <s v="s3026"/>
    <x v="0"/>
    <s v="MindGamers"/>
    <s v="Andrew Goth"/>
    <s v="Tom Payne, Melia Kreiling, Antonia Campbell-Hughes, Sam Neill, Turlough Convery, Oliver Stark, Dominique Tipper, Ryan Doyle, Simon Paisley-day, Pedja Bjelac"/>
    <n v="10"/>
    <s v="Austria"/>
    <s v="Austria"/>
    <n v="1"/>
    <d v="2020-01-15T00:00:00"/>
    <n v="2017"/>
    <x v="12"/>
    <s v="99 min"/>
    <n v="99"/>
    <n v="99"/>
    <n v="0.31922223536726124"/>
    <s v=""/>
    <s v="International Movies, Sci-Fi &amp; Fantasy, Thrillers"/>
    <s v="International Movies"/>
    <s v="International Movies, Sci-Fi &amp; Fantasy, Thrillers"/>
    <n v="3"/>
  </r>
  <r>
    <n v="3152"/>
    <s v="s3152"/>
    <x v="0"/>
    <s v="A Trip to Jamaica"/>
    <s v="Robert O. Peters"/>
    <s v="Ayo Makun, Funke Akindele, Nse Ikpe-Etim, Dan Davies, Paul Campbell, Chris Attoh, Rebecca Silvera, Eric Roberts, Joe Diaz, Alex Moore"/>
    <n v="10"/>
    <s v="Nigeria"/>
    <s v="Nigeria"/>
    <n v="1"/>
    <d v="2019-12-13T00:00:00"/>
    <n v="2016"/>
    <x v="5"/>
    <s v="99 min"/>
    <n v="99"/>
    <n v="99"/>
    <n v="0.31922223536726124"/>
    <s v=""/>
    <s v="Comedies, International Movies"/>
    <s v="Comedies"/>
    <s v="Comedies, International Movies"/>
    <n v="2"/>
  </r>
  <r>
    <n v="3400"/>
    <s v="s3400"/>
    <x v="0"/>
    <s v="In My Country"/>
    <s v="Frank Rajah Arase"/>
    <s v="Sam Dede, Bimbo Manuel, Okawa Shaznay, Shan George, Austin Enabulele, Precious Udoh"/>
    <n v="6"/>
    <m/>
    <m/>
    <n v="0"/>
    <d v="2019-10-18T00:00:00"/>
    <n v="2018"/>
    <x v="5"/>
    <s v="99 min"/>
    <n v="99"/>
    <n v="99"/>
    <n v="0.31922223536726124"/>
    <s v=""/>
    <s v="Dramas, International Movies"/>
    <s v="Dramas"/>
    <s v="Dramas, International Movies"/>
    <n v="2"/>
  </r>
  <r>
    <n v="3412"/>
    <s v="s3412"/>
    <x v="0"/>
    <s v="Up North"/>
    <s v="Tope Oshin"/>
    <s v="Banky Wellington, Rahama Sadau, Kanayo O. Kanayo, Ibrahim Suleiman, Michelle Dede, Adesua Etomi, Hilda Dokubo, Akin Lewis"/>
    <n v="8"/>
    <s v="Nigeria"/>
    <s v="Nigeria"/>
    <n v="1"/>
    <d v="2019-10-18T00:00:00"/>
    <n v="2018"/>
    <x v="1"/>
    <s v="99 min"/>
    <n v="99"/>
    <n v="99"/>
    <n v="0.31922223536726124"/>
    <s v=""/>
    <s v="Dramas, International Movies"/>
    <s v="Dramas"/>
    <s v="Dramas, International Movies"/>
    <n v="2"/>
  </r>
  <r>
    <n v="3432"/>
    <s v="s3432"/>
    <x v="0"/>
    <s v="The Bling Lagosians"/>
    <s v="Bolanle Austen-Peters"/>
    <s v="Gbenga Titiloye, Elvina Ibru, Sharon Ooja, Osas Ighodaro Ajibade, Monalisa Chinda, Toyin Abraham, Bisola Aiyeola, Oladele Ogunlana, Jimmy Odukoya, Alex Ekubo"/>
    <n v="10"/>
    <s v="Nigeria"/>
    <s v="Nigeria"/>
    <n v="1"/>
    <d v="2019-10-11T00:00:00"/>
    <n v="2019"/>
    <x v="1"/>
    <s v="99 min"/>
    <n v="99"/>
    <n v="99"/>
    <n v="0.31922223536726124"/>
    <s v=""/>
    <s v="Dramas, International Movies"/>
    <s v="Dramas"/>
    <s v="Dramas, International Movies"/>
    <n v="2"/>
  </r>
  <r>
    <n v="3799"/>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n v="23"/>
    <s v="United States"/>
    <s v="United States"/>
    <n v="1"/>
    <d v="2019-05-24T00:00:00"/>
    <n v="2019"/>
    <x v="1"/>
    <s v="99 min"/>
    <n v="99"/>
    <n v="99"/>
    <n v="0.31922223536726124"/>
    <s v=""/>
    <s v="Action &amp; Adventure, Independent Movies, Sci-Fi &amp; Fantasy"/>
    <s v="Action &amp; Adventure"/>
    <s v="Action &amp; Adventure, Independent Movies, Sci-Fi &amp; Fantasy"/>
    <n v="3"/>
  </r>
  <r>
    <n v="4038"/>
    <s v="s4038"/>
    <x v="0"/>
    <s v="Nappily Ever After"/>
    <s v="Haifaa Al-Mansour"/>
    <s v="Sanaa Lathan, Ricky Whittle, Lynn Whitfield, Lyriq Bent, Ernie Hudson"/>
    <n v="5"/>
    <s v="United States"/>
    <s v="United States"/>
    <n v="1"/>
    <d v="2019-03-07T00:00:00"/>
    <n v="2018"/>
    <x v="5"/>
    <s v="99 min"/>
    <n v="99"/>
    <n v="99"/>
    <n v="0.31922223536726124"/>
    <s v=""/>
    <s v="Comedies, Dramas, Romantic Movies"/>
    <s v="Comedies"/>
    <s v="Comedies, Dramas, Romantic Movies"/>
    <n v="3"/>
  </r>
  <r>
    <n v="4097"/>
    <s v="s4097"/>
    <x v="0"/>
    <s v="Studio 54"/>
    <s v="Matt Tyrnauer"/>
    <m/>
    <n v="0"/>
    <s v="United States"/>
    <s v="United States"/>
    <n v="1"/>
    <d v="2019-02-16T00:00:00"/>
    <n v="2018"/>
    <x v="5"/>
    <s v="99 min"/>
    <n v="99"/>
    <n v="99"/>
    <n v="0.31922223536726124"/>
    <s v=""/>
    <s v="Documentaries"/>
    <s v="Documentaries"/>
    <s v="Documentaries"/>
    <n v="1"/>
  </r>
  <r>
    <n v="4206"/>
    <s v="s4206"/>
    <x v="0"/>
    <s v="The Last Laugh"/>
    <s v="Greg Pritikin"/>
    <s v="Chevy Chase, Richard Dreyfuss, Andie MacDowell, Kate Micucci, Chris Parnell, George Wallace, Lewis Black"/>
    <n v="7"/>
    <s v="United States"/>
    <s v="United States"/>
    <n v="1"/>
    <d v="2019-01-11T00:00:00"/>
    <n v="2019"/>
    <x v="5"/>
    <s v="99 min"/>
    <n v="99"/>
    <n v="99"/>
    <n v="0.31922223536726124"/>
    <s v=""/>
    <s v="Comedies, Dramas"/>
    <s v="Comedies"/>
    <s v="Comedies, Dramas"/>
    <n v="2"/>
  </r>
  <r>
    <n v="4402"/>
    <s v="s4402"/>
    <x v="0"/>
    <s v="All's Well, End's Well (2009)"/>
    <s v="Vincent Kok"/>
    <s v="Louis Koo, Sandra Ng Kwan Yue, Raymond Wong, Ronald Cheng, Yao Chen, Guo Tao, Heung Kam Lee, Chun Chau Ha, Miki Shum"/>
    <n v="9"/>
    <s v="Hong Kong"/>
    <s v="Hong Kong"/>
    <n v="1"/>
    <d v="2018-11-09T00:00:00"/>
    <n v="2009"/>
    <x v="1"/>
    <s v="99 min"/>
    <n v="99"/>
    <n v="99"/>
    <n v="0.31922223536726124"/>
    <s v=""/>
    <s v="Comedies, International Movies, Romantic Movies"/>
    <s v="Comedies"/>
    <s v="Comedies, International Movies, Romantic Movies"/>
    <n v="3"/>
  </r>
  <r>
    <n v="4513"/>
    <s v="s4513"/>
    <x v="0"/>
    <s v="Errementari: The Blacksmith and the Devil"/>
    <s v="Paul Urkijo Alijo"/>
    <s v="Kandido Uranga, Uma Bracaglia, Eneko Sagardoy, Ram√≥n Agirre, Josean Bengoetxea, Gotzon S√°nchez, Jos√© Ram√≥n Argoitia, Gorka Aguinagalde, I√±igo de la Iglesia, Aitor Urtzelai"/>
    <n v="10"/>
    <s v="Spain"/>
    <s v="Spain, France"/>
    <n v="2"/>
    <d v="2018-10-12T00:00:00"/>
    <n v="2018"/>
    <x v="5"/>
    <s v="99 min"/>
    <n v="99"/>
    <n v="99"/>
    <n v="0.31922223536726124"/>
    <s v=""/>
    <s v="Horror Movies, International Movies, Sci-Fi &amp; Fantasy"/>
    <s v="Horror Movies"/>
    <s v="Horror Movies, International Movies, Sci-Fi &amp; Fantasy"/>
    <n v="3"/>
  </r>
  <r>
    <n v="4570"/>
    <s v="s4570"/>
    <x v="0"/>
    <s v="Harishchandrachi Factory"/>
    <s v="Paresh Mokashi"/>
    <s v="Nandu Madhav, Vibhawari Deshpande, Ambarish Deshpande, Mohit Gokhale, Dilip Joglekar, Dheeresh Joshi, Ketan Karande, Atharva Karve, Mayur Khandge, Sandip Pathak"/>
    <n v="10"/>
    <s v="India"/>
    <s v="India"/>
    <n v="1"/>
    <d v="2018-10-01T00:00:00"/>
    <n v="2009"/>
    <x v="6"/>
    <s v="99 min"/>
    <n v="99"/>
    <n v="99"/>
    <n v="0.31922223536726124"/>
    <s v=""/>
    <s v="Dramas, International Movies"/>
    <s v="Dramas"/>
    <s v="Dramas, International Movies"/>
    <n v="2"/>
  </r>
  <r>
    <n v="4883"/>
    <s v="s4883"/>
    <x v="0"/>
    <s v="Thi Mai"/>
    <s v="Patricia Ferreira"/>
    <s v="Carmen Machi, Adriana Ozores, Aitana S√°nchez-Gij√≥n, Dani Rovira, Eric Nguyen, Pedro Casablanc, Jos√© Troncoso, Jos√© Burgos, Ana L√≥pez, Pedro Miguel Mart√≠nez, Nguyen Ngan Ha"/>
    <n v="11"/>
    <s v="Spain"/>
    <s v="Spain"/>
    <n v="1"/>
    <d v="2018-05-04T00:00:00"/>
    <n v="2017"/>
    <x v="5"/>
    <s v="99 min"/>
    <n v="99"/>
    <n v="99"/>
    <n v="0.31922223536726124"/>
    <s v=""/>
    <s v="Comedies, Dramas, International Movies"/>
    <s v="Comedies"/>
    <s v="Comedies, Dramas, International Movies"/>
    <n v="3"/>
  </r>
  <r>
    <n v="4930"/>
    <s v="s4930"/>
    <x v="0"/>
    <s v="I Am not an Easy Man"/>
    <s v="Eleonore Pourriat"/>
    <s v="Vincent Elbaz, Marie-Sophie Ferdane, Pierre Benezit, Blanche Gardin, Celine Menville"/>
    <n v="5"/>
    <s v="France"/>
    <s v="France"/>
    <n v="1"/>
    <d v="2018-04-13T00:00:00"/>
    <n v="2018"/>
    <x v="5"/>
    <s v="99 min"/>
    <n v="99"/>
    <n v="99"/>
    <n v="0.31922223536726124"/>
    <s v=""/>
    <s v="Comedies, International Movies, Romantic Movies"/>
    <s v="Comedies"/>
    <s v="Comedies, International Movies, Romantic Movies"/>
    <n v="3"/>
  </r>
  <r>
    <n v="4972"/>
    <s v="s4972"/>
    <x v="0"/>
    <s v="Layla M."/>
    <s v="Mijke de Jong"/>
    <s v="Nora El Koussour, Ilias Addab, Mohammed Azaay, Esma Abouzahra, Bilal Wahib, Nezha Karim, Ayisha Siddiqi, Aziz Akazim, Hassan Akkouch, Husam Chadat"/>
    <n v="10"/>
    <s v="Netherlands"/>
    <s v="Netherlands, Belgium, Germany, Jordan"/>
    <n v="4"/>
    <d v="2018-03-23T00:00:00"/>
    <n v="2016"/>
    <x v="5"/>
    <s v="99 min"/>
    <n v="99"/>
    <n v="99"/>
    <n v="0.31922223536726124"/>
    <s v=""/>
    <s v="Dramas, International Movies"/>
    <s v="Dramas"/>
    <s v="Dramas, International Movies"/>
    <n v="2"/>
  </r>
  <r>
    <n v="5075"/>
    <s v="s5075"/>
    <x v="0"/>
    <s v="Bad Day for the Cut"/>
    <s v="Chris Baugh"/>
    <s v="Nigel O'Neill, Susan Lynch, J√≥zef Pawlowski, Stuart Graham, David Pearse, Brian Milligan, Anna Prochniak, Stella McCusker, Ian McElhinney, Lalor Roddy"/>
    <n v="10"/>
    <s v="United Kingdom"/>
    <s v="United Kingdom"/>
    <n v="1"/>
    <d v="2018-01-18T00:00:00"/>
    <n v="2017"/>
    <x v="5"/>
    <s v="99 min"/>
    <n v="99"/>
    <n v="99"/>
    <n v="0.31922223536726124"/>
    <s v=""/>
    <s v="Independent Movies, International Movies, Thrillers"/>
    <s v="Independent Movies"/>
    <s v="Independent Movies, International Movies, Thrillers"/>
    <n v="3"/>
  </r>
  <r>
    <n v="5147"/>
    <s v="s5147"/>
    <x v="0"/>
    <s v="The Worthy"/>
    <s v="Ali F. Mostafa"/>
    <s v="Ali Suliman, Mahmoud Al Atrash, Samer al Masri, Rakeen Saad, Habib Ghuloom, Samer Ismail, Salah Hanoun, Maisa Abd Elhadi, Mohammad Al Ibrahimi, Nabeel Ahmad Alkoni"/>
    <n v="10"/>
    <s v="United Arab Emirates"/>
    <s v="United Arab Emirates, Romania"/>
    <n v="2"/>
    <d v="2017-12-01T00:00:00"/>
    <n v="2016"/>
    <x v="5"/>
    <s v="99 min"/>
    <n v="99"/>
    <n v="99"/>
    <n v="0.31922223536726124"/>
    <s v=""/>
    <s v="International Movies, Sci-Fi &amp; Fantasy, Thrillers"/>
    <s v="International Movies"/>
    <s v="International Movies, Sci-Fi &amp; Fantasy, Thrillers"/>
    <n v="3"/>
  </r>
  <r>
    <n v="5278"/>
    <s v="s5278"/>
    <x v="0"/>
    <s v="#realityhigh"/>
    <s v="Fernando Lebrija"/>
    <s v="Nesta Cooper, Kate Walsh, John Michael Higgins, Keith Powers, Alicia Sanz, Jake Borelli, Kid Ink, Yousef Erakat, Rebekah Graf, Anne Winters, Peter Gilroy, Patrick Davis"/>
    <n v="12"/>
    <s v="United States"/>
    <s v="United States"/>
    <n v="1"/>
    <d v="2017-09-08T00:00:00"/>
    <n v="2017"/>
    <x v="1"/>
    <s v="99 min"/>
    <n v="99"/>
    <n v="99"/>
    <n v="0.31922223536726124"/>
    <s v=""/>
    <s v="Comedies"/>
    <s v="Comedies"/>
    <s v="Comedies"/>
    <n v="1"/>
  </r>
  <r>
    <n v="5503"/>
    <s v="s5503"/>
    <x v="0"/>
    <s v="In the Shadow of Iris"/>
    <s v="Jalil Lespert"/>
    <s v="Romain Duris, Charlotte Le Bon, Jalil Lespert, Camille Cottin, Adel Bencherif, Sophie Verbeeck, H√©l√®ne Barbry"/>
    <n v="7"/>
    <s v="France"/>
    <s v="France, Belgium"/>
    <n v="2"/>
    <d v="2017-05-01T00:00:00"/>
    <n v="2016"/>
    <x v="5"/>
    <s v="99 min"/>
    <n v="99"/>
    <n v="99"/>
    <n v="0.31922223536726124"/>
    <s v=""/>
    <s v="Dramas, International Movies, Thrillers"/>
    <s v="Dramas"/>
    <s v="Dramas, International Movies, Thrillers"/>
    <n v="3"/>
  </r>
  <r>
    <n v="5530"/>
    <s v="s5530"/>
    <x v="0"/>
    <s v="Slam"/>
    <s v="Andrea Molaioli"/>
    <s v="Ludovico Tersigni, Jasmine Trinca, Luca Marinelli, Barbara Ramella, Gianluca Broccatelli, Pietro Ragusa, Fiorenza Tessari"/>
    <n v="7"/>
    <s v="Italy"/>
    <s v="Italy"/>
    <n v="1"/>
    <d v="2017-04-15T00:00:00"/>
    <n v="2017"/>
    <x v="5"/>
    <s v="99 min"/>
    <n v="99"/>
    <n v="99"/>
    <n v="0.31922223536726124"/>
    <s v=""/>
    <s v="Comedies, Dramas, International Movies"/>
    <s v="Comedies"/>
    <s v="Comedies, Dramas, International Movies"/>
    <n v="3"/>
  </r>
  <r>
    <n v="5549"/>
    <s v="s5549"/>
    <x v="0"/>
    <s v="Life 2.0"/>
    <s v="Jason Spingarn-Koff"/>
    <m/>
    <n v="0"/>
    <s v="United States"/>
    <s v="United States"/>
    <n v="1"/>
    <d v="2017-04-01T00:00:00"/>
    <n v="2010"/>
    <x v="5"/>
    <s v="99 min"/>
    <n v="99"/>
    <n v="99"/>
    <n v="0.31922223536726124"/>
    <s v=""/>
    <s v="Documentaries"/>
    <s v="Documentaries"/>
    <s v="Documentaries"/>
    <n v="1"/>
  </r>
  <r>
    <n v="5590"/>
    <s v="s5590"/>
    <x v="0"/>
    <s v="Opera√ß√µes Especiais"/>
    <s v="Tomas Portella"/>
    <s v="Cleo Pires, Marcos Caruso, Thiago Martins, Fabr√≠cio Boliveira, Fabiula Nascimento, Antonio Pedro Tabet, F√°bio Lago, Anal√∫ Prestes, Gillray Coutinho, Augusto Madeira"/>
    <n v="10"/>
    <s v="Brazil"/>
    <s v="Brazil"/>
    <n v="1"/>
    <d v="2017-02-25T00:00:00"/>
    <n v="2015"/>
    <x v="5"/>
    <s v="99 min"/>
    <n v="99"/>
    <n v="99"/>
    <n v="0.31922223536726124"/>
    <s v=""/>
    <s v="Action &amp; Adventure, International Movies"/>
    <s v="Action &amp; Adventure"/>
    <s v="Action &amp; Adventure, International Movies"/>
    <n v="2"/>
  </r>
  <r>
    <n v="5598"/>
    <s v="s5598"/>
    <x v="0"/>
    <s v="Tini: The New Life of Violetta"/>
    <s v="Juan Pablo Buscarini"/>
    <s v="Martina Stoessel, Jorge Blanco, Adri√°n Salzedo, Mercedes Lambre, Diego Ramos, Clara Alonso, Sofia Carson, Leonardo Cecchi, Ridder van Kooten, Beatrice Arnera, Georgina Amor√≥s"/>
    <n v="11"/>
    <s v="Spain"/>
    <s v="Spain, Italy, Argentina"/>
    <n v="3"/>
    <d v="2017-02-19T00:00:00"/>
    <n v="2016"/>
    <x v="3"/>
    <s v="99 min"/>
    <n v="99"/>
    <n v="99"/>
    <n v="0.31922223536726124"/>
    <s v=""/>
    <s v="Children &amp; Family Movies, Music &amp; Musicals"/>
    <s v="Children &amp; Family Movies"/>
    <s v="Children &amp; Family Movies, Music &amp; Musicals"/>
    <n v="2"/>
  </r>
  <r>
    <n v="5625"/>
    <s v="s5625"/>
    <x v="0"/>
    <s v="Journey to Greenland"/>
    <s v="S√©bastien Betbeder"/>
    <s v="Thomas Blanchard, Thomas Scimeca, Fran√ßois Chattot, Ole Eliassen, Adam Eskilden"/>
    <n v="5"/>
    <s v="France"/>
    <s v="France"/>
    <n v="1"/>
    <d v="2017-01-29T00:00:00"/>
    <n v="2016"/>
    <x v="1"/>
    <s v="99 min"/>
    <n v="99"/>
    <n v="99"/>
    <n v="0.31922223536726124"/>
    <s v=""/>
    <s v="Comedies, International Movies"/>
    <s v="Comedies"/>
    <s v="Comedies, International Movies"/>
    <n v="2"/>
  </r>
  <r>
    <n v="5692"/>
    <s v="s5692"/>
    <x v="0"/>
    <s v="Mercenary"/>
    <s v="Sacha Wolff"/>
    <s v="Toki Pilioko, Iliana Zabeth, Mikaele Tuugahala, Laurent Pakihivatau, Petelo Sealeu, Maoni Talalua, Teotola Maka, Bessarion Udesiani"/>
    <n v="8"/>
    <s v="France"/>
    <s v="France"/>
    <n v="1"/>
    <d v="2016-12-04T00:00:00"/>
    <n v="2016"/>
    <x v="5"/>
    <s v="99 min"/>
    <n v="99"/>
    <n v="99"/>
    <n v="0.31922223536726124"/>
    <s v=""/>
    <s v="Dramas, International Movies, Sports Movies"/>
    <s v="Dramas"/>
    <s v="Dramas, International Movies, Sports Movies"/>
    <n v="3"/>
  </r>
  <r>
    <n v="5781"/>
    <s v="s5781"/>
    <x v="0"/>
    <s v="Welcome Mr. President"/>
    <s v="Riccardo Milani"/>
    <s v="Claudio Bisio, Kasia Smutniak, Beppe Fiorello, Remo Girone, Massimo Popolizio, Cesare Bocci, Omero Antonutti, Michele Alhaique, Franco Ravera, Patrizio Rispo, Piera Degli Esposti, Gianni Cavina"/>
    <n v="12"/>
    <s v="Italy"/>
    <s v="Italy"/>
    <n v="1"/>
    <d v="2016-10-01T00:00:00"/>
    <n v="2013"/>
    <x v="5"/>
    <s v="99 min"/>
    <n v="99"/>
    <n v="99"/>
    <n v="0.31922223536726124"/>
    <s v=""/>
    <s v="Comedies, International Movies"/>
    <s v="Comedies"/>
    <s v="Comedies, International Movies"/>
    <n v="2"/>
  </r>
  <r>
    <n v="5784"/>
    <s v="s5784"/>
    <x v="0"/>
    <s v="Audrie &amp; Daisy"/>
    <s v="Bonni Cohen, Jon Shenk"/>
    <m/>
    <n v="0"/>
    <s v="United States"/>
    <s v="United States"/>
    <n v="1"/>
    <d v="2016-09-23T00:00:00"/>
    <n v="2016"/>
    <x v="5"/>
    <s v="99 min"/>
    <n v="99"/>
    <n v="99"/>
    <n v="0.31922223536726124"/>
    <s v=""/>
    <s v="Documentaries"/>
    <s v="Documentaries"/>
    <s v="Documentaries"/>
    <n v="1"/>
  </r>
  <r>
    <n v="5894"/>
    <s v="s5894"/>
    <x v="0"/>
    <s v="Winter on Fire: Ukraine's Fight for Freedom"/>
    <s v="Evgeny Afineevsky"/>
    <m/>
    <n v="0"/>
    <s v="United Kingdom"/>
    <s v="United Kingdom, Ukraine, United States"/>
    <n v="3"/>
    <d v="2015-10-09T00:00:00"/>
    <n v="2015"/>
    <x v="5"/>
    <s v="99 min"/>
    <n v="99"/>
    <n v="99"/>
    <n v="0.31922223536726124"/>
    <s v=""/>
    <s v="Documentaries, International Movies"/>
    <s v="Documentaries"/>
    <s v="Documentaries, International Movies"/>
    <n v="2"/>
  </r>
  <r>
    <n v="5977"/>
    <s v="s5977"/>
    <x v="0"/>
    <s v="√áok Filim Hareketler Bunlar"/>
    <s v="Ozan A√ßƒ±ktan"/>
    <s v="Ay√ßa Erturan, Aydan Ta≈ü, Ay≈üeg√ºl Akdemir, Burcu G√∂nder, B√ºlent Emrah Parlak, B√º≈üra Pekin, Emre Canpolat, Ersin Korkut, Eser Yenenler, Gizem Tuƒüral, G√ºlhan Tekin, G√ºls√ºm Alkan, Hamdi Kahraman, ƒ∞brahim B√ºy√ºkak, Metin Ke√ßeci"/>
    <n v="15"/>
    <s v="Turkey"/>
    <s v="Turkey"/>
    <n v="1"/>
    <d v="2017-03-10T00:00:00"/>
    <n v="2010"/>
    <x v="5"/>
    <s v="99 min"/>
    <n v="99"/>
    <n v="99"/>
    <n v="0.31922223536726124"/>
    <s v=""/>
    <s v="Comedies, International Movies"/>
    <s v="Comedies"/>
    <s v="Comedies, International Movies"/>
    <n v="2"/>
  </r>
  <r>
    <n v="6019"/>
    <s v="s6019"/>
    <x v="0"/>
    <s v="50 First Dates"/>
    <s v="Peter Segal"/>
    <s v="Adam Sandler, Drew Barrymore, Rob Schneider, Sean Astin, Lusia Strus, Dan Aykroyd, Amy Hill, Allen Covert, Blake Clark, Maya Rudolph"/>
    <n v="10"/>
    <s v="United States"/>
    <s v="United States"/>
    <n v="1"/>
    <d v="2020-12-01T00:00:00"/>
    <n v="2004"/>
    <x v="2"/>
    <s v="99 min"/>
    <n v="99"/>
    <n v="99"/>
    <n v="0.31922223536726124"/>
    <s v=""/>
    <s v="Comedies, Romantic Movies"/>
    <s v="Comedies"/>
    <s v="Comedies, Romantic Movies"/>
    <n v="2"/>
  </r>
  <r>
    <n v="6070"/>
    <s v="s6070"/>
    <x v="0"/>
    <s v="A.X.L."/>
    <s v="Oliver Daly"/>
    <s v="Alex Neustaedter, Becky G., Alex MacNicoll, Dominic Rains, Thomas Jane, Lou Taylor Pucci, Patricia De Leon, Niko Guardado, Ted McGinley, Marie-Fran√ßoise Theodore, Eric Etebari, Dorian Kingi"/>
    <n v="12"/>
    <s v="United States"/>
    <s v="United States"/>
    <n v="1"/>
    <d v="2019-03-20T00:00:00"/>
    <n v="2018"/>
    <x v="7"/>
    <s v="99 min"/>
    <n v="99"/>
    <n v="99"/>
    <n v="0.31922223536726124"/>
    <s v=""/>
    <s v="Action &amp; Adventure, Children &amp; Family Movies, Independent Movies"/>
    <s v="Action &amp; Adventure"/>
    <s v="Action &amp; Adventure, Children &amp; Family Movies, Independent Movies"/>
    <n v="3"/>
  </r>
  <r>
    <n v="6093"/>
    <s v="s6093"/>
    <x v="0"/>
    <s v="Adrishya"/>
    <s v="Sandeep Chatterjee"/>
    <s v="Ravi Kumar, Ayesha Singh, Nishat Mallick, Archana Kotwal, Rakesh Chaturvedi Om, Nidhi Mahavan, Abhijit Sinha, Abdur Rehman"/>
    <n v="8"/>
    <s v="India"/>
    <s v="India"/>
    <n v="1"/>
    <d v="2019-12-31T00:00:00"/>
    <n v="2017"/>
    <x v="1"/>
    <s v="99 min"/>
    <n v="99"/>
    <n v="99"/>
    <n v="0.31922223536726124"/>
    <s v=""/>
    <s v="Horror Movies, Independent Movies, International Movies"/>
    <s v="Horror Movies"/>
    <s v="Horror Movies, Independent Movies, International Movies"/>
    <n v="3"/>
  </r>
  <r>
    <n v="6142"/>
    <s v="s6142"/>
    <x v="0"/>
    <s v="American Hangman"/>
    <s v="Wilson Coneybeare"/>
    <s v="Donald Sutherland, Vincent Kartheiser, Oliver Dennis, Paul Braunstein, Paul Amato, Matt Baram, Dan Beirne, Joanne Boland, Jamie Jacqueline Burns, Alexander Crowther"/>
    <n v="10"/>
    <s v="Canada"/>
    <s v="Canada"/>
    <n v="1"/>
    <d v="2019-07-30T00:00:00"/>
    <n v="2019"/>
    <x v="5"/>
    <s v="99 min"/>
    <n v="99"/>
    <n v="99"/>
    <n v="0.31922223536726124"/>
    <s v=""/>
    <s v="Thrillers"/>
    <s v="Thrillers"/>
    <s v="Thrillers"/>
    <n v="1"/>
  </r>
  <r>
    <n v="6204"/>
    <s v="s6204"/>
    <x v="0"/>
    <s v="B.A. Pass"/>
    <s v="Ajay Bahl"/>
    <s v="Shadab Kamal, Shilpa Shukla, Rajesh Sharma, Dibyendu Bhattacharya, Vijay Kaushik, Anula Navlekar, Happy Ranjit, Raveena Singh, Padam Mishra"/>
    <n v="9"/>
    <s v="India"/>
    <s v="India"/>
    <n v="1"/>
    <d v="2018-06-07T00:00:00"/>
    <n v="2013"/>
    <x v="1"/>
    <s v="99 min"/>
    <n v="99"/>
    <n v="99"/>
    <n v="0.31922223536726124"/>
    <s v=""/>
    <s v="Dramas, Independent Movies, International Movies"/>
    <s v="Dramas"/>
    <s v="Dramas, Independent Movies, International Movies"/>
    <n v="3"/>
  </r>
  <r>
    <n v="6245"/>
    <s v="s6245"/>
    <x v="0"/>
    <s v="Barely Lethal"/>
    <s v="Kyle Newman"/>
    <s v="Hailee Steinfeld, Jessica Alba, Samuel L. Jackson, Sophie Turner, Dove Cameron, Toby Sebastian, Gabriel Basso, Thomas Mann, Rachael Harris, Dan Fogler, Steve-O, Rob Huebel, Finesse Mitchell, Jaime King"/>
    <n v="14"/>
    <s v="United States"/>
    <s v="United States"/>
    <n v="1"/>
    <d v="2018-07-26T00:00:00"/>
    <n v="2015"/>
    <x v="2"/>
    <s v="99 min"/>
    <n v="99"/>
    <n v="99"/>
    <n v="0.31922223536726124"/>
    <s v=""/>
    <s v="Action &amp; Adventure, Comedies"/>
    <s v="Action &amp; Adventure"/>
    <s v="Action &amp; Adventure, Comedies"/>
    <n v="2"/>
  </r>
  <r>
    <n v="6270"/>
    <s v="s6270"/>
    <x v="0"/>
    <s v="Because We're Heading Out"/>
    <s v="Khaled El Halafawy"/>
    <s v="Hassan El Raddad, Emy Samir Ghanim, Bayyumi Fuad, Taher Abu Lela, Nesreen Ameen, Mourad Makram, Diaa El-Merghani, Juditta Salem-Wolff"/>
    <n v="8"/>
    <s v="Egypt"/>
    <s v="Egypt"/>
    <n v="1"/>
    <d v="2019-04-18T00:00:00"/>
    <n v="2016"/>
    <x v="1"/>
    <s v="99 min"/>
    <n v="99"/>
    <n v="99"/>
    <n v="0.31922223536726124"/>
    <s v=""/>
    <s v="Comedies, International Movies"/>
    <s v="Comedies"/>
    <s v="Comedies, International Movies"/>
    <n v="2"/>
  </r>
  <r>
    <n v="6279"/>
    <s v="s6279"/>
    <x v="0"/>
    <s v="Being AP"/>
    <s v="Anthony Wonke"/>
    <s v="Tony McCoy"/>
    <n v="1"/>
    <s v="United Kingdom"/>
    <s v="United Kingdom"/>
    <n v="1"/>
    <d v="2016-08-15T00:00:00"/>
    <n v="2015"/>
    <x v="1"/>
    <s v="99 min"/>
    <n v="99"/>
    <n v="99"/>
    <n v="0.31922223536726124"/>
    <s v=""/>
    <s v="Documentaries, International Movies, Sports Movies"/>
    <s v="Documentaries"/>
    <s v="Documentaries, International Movies, Sports Movies"/>
    <n v="3"/>
  </r>
  <r>
    <n v="6286"/>
    <s v="s6286"/>
    <x v="0"/>
    <s v="Berlin Kaplani"/>
    <s v="Hakan Alg√ºl"/>
    <s v="Ata Demirer, Necati Bilgi√ß, Tarƒ±k √únl√ºoƒülu, √ñzlem T√ºrkad, Nihal Yal√ßƒ±n, Cemil √ñzbayer, Cengiz Bozkurt, Orhan G√ºner, Mert Aran"/>
    <n v="9"/>
    <s v="Turkey"/>
    <s v="Turkey"/>
    <n v="1"/>
    <d v="2017-03-10T00:00:00"/>
    <n v="2012"/>
    <x v="1"/>
    <s v="99 min"/>
    <n v="99"/>
    <n v="99"/>
    <n v="0.31922223536726124"/>
    <s v=""/>
    <s v="Comedies, International Movies, Sports Movies"/>
    <s v="Comedies"/>
    <s v="Comedies, International Movies, Sports Movies"/>
    <n v="3"/>
  </r>
  <r>
    <n v="6350"/>
    <s v="s6350"/>
    <x v="0"/>
    <s v="Bobbi Jene"/>
    <s v="Elvira Lind"/>
    <s v="Bobbi Jene Smith"/>
    <n v="1"/>
    <s v="Denmark"/>
    <s v="Denmark, Sweden, Israel, United States"/>
    <n v="4"/>
    <d v="2018-06-01T00:00:00"/>
    <n v="2017"/>
    <x v="5"/>
    <s v="99 min"/>
    <n v="99"/>
    <n v="99"/>
    <n v="0.31922223536726124"/>
    <s v=""/>
    <s v="Documentaries"/>
    <s v="Documentaries"/>
    <s v="Documentaries"/>
    <n v="1"/>
  </r>
  <r>
    <n v="6352"/>
    <s v="s6352"/>
    <x v="0"/>
    <s v="Bobby Robson: More Than a Manager"/>
    <s v="Gabriel Clarke, Torquil Jones"/>
    <s v="Bobby Robson"/>
    <n v="1"/>
    <s v="United Kingdom"/>
    <s v="United Kingdom"/>
    <n v="1"/>
    <d v="2018-12-01T00:00:00"/>
    <n v="2018"/>
    <x v="1"/>
    <s v="99 min"/>
    <n v="99"/>
    <n v="99"/>
    <n v="0.31922223536726124"/>
    <s v=""/>
    <s v="Documentaries, International Movies, Sports Movies"/>
    <s v="Documentaries"/>
    <s v="Documentaries, International Movies, Sports Movies"/>
    <n v="3"/>
  </r>
  <r>
    <n v="6355"/>
    <s v="s6355"/>
    <x v="0"/>
    <s v="Bolt"/>
    <s v="Byron Howard, Chris Williams"/>
    <s v="John Travolta, Miley Cyrus, Susie Essman, Mark Walton, Malcolm McDowell, James Lipton, Greg Germann, Diedrich Bader, Nick Swardson, J.P. Manoux, Dan Fogelman, Kari Wahlgren, Chlo√´ Grace Moretz, Randy Savage, Ronn Moss, John DiMaggio, Daran Norris, Jeff Bennett, Brian Stepanek, Todd Cummings"/>
    <n v="20"/>
    <s v="United States"/>
    <s v="United States"/>
    <n v="1"/>
    <d v="2018-07-22T00:00:00"/>
    <n v="2008"/>
    <x v="7"/>
    <s v="99 min"/>
    <n v="99"/>
    <n v="99"/>
    <n v="0.31922223536726124"/>
    <s v=""/>
    <s v="Children &amp; Family Movies, Comedies"/>
    <s v="Children &amp; Family Movies"/>
    <s v="Children &amp; Family Movies, Comedies"/>
    <n v="2"/>
  </r>
  <r>
    <n v="6416"/>
    <s v="s6416"/>
    <x v="0"/>
    <s v="Candyman"/>
    <s v="Bernard Rose"/>
    <s v="Virginia Madsen, Tony Todd, Xander Berkeley, Kasi Lemmons, Vanessa Williams, DeJuan Guy, Michael Culkin, Stanley DeSantis"/>
    <n v="8"/>
    <s v="United States"/>
    <s v="United States, United Kingdom"/>
    <n v="2"/>
    <d v="2019-10-01T00:00:00"/>
    <n v="1992"/>
    <x v="12"/>
    <s v="99 min"/>
    <n v="99"/>
    <n v="99"/>
    <n v="0.31922223536726124"/>
    <s v=""/>
    <s v="Cult Movies, Horror Movies"/>
    <s v="Cult Movies"/>
    <s v="Cult Movies, Horror Movies"/>
    <n v="2"/>
  </r>
  <r>
    <n v="6454"/>
    <s v="s6454"/>
    <x v="0"/>
    <s v="Chasing Trane"/>
    <s v="John Scheinfeld"/>
    <s v="Denzel Washington, Bill Clinton, Ravi Coltrane, Common, Benny Golson, Jimmy Heath, Wynton Marsalis, Sonny Rollins, Carlos Santana, Cornel West"/>
    <n v="10"/>
    <s v="United States"/>
    <s v="United States"/>
    <n v="1"/>
    <d v="2017-11-13T00:00:00"/>
    <n v="2016"/>
    <x v="6"/>
    <s v="99 min"/>
    <n v="99"/>
    <n v="99"/>
    <n v="0.31922223536726124"/>
    <s v=""/>
    <s v="Documentaries, Music &amp; Musicals"/>
    <s v="Documentaries"/>
    <s v="Documentaries, Music &amp; Musicals"/>
    <n v="2"/>
  </r>
  <r>
    <n v="6477"/>
    <s v="s6477"/>
    <x v="0"/>
    <s v="Christian Mingle"/>
    <s v="Corbin Bernsen"/>
    <s v="Lacey Chabert, Jonathan Patrick Moore, Saidah Arrika Ekulona, Stephen Tobolowsky, John O'Hurley, David Keith, Morgan Fairchild, Corbin Bernsen"/>
    <n v="8"/>
    <s v="United States"/>
    <s v="United States"/>
    <n v="1"/>
    <d v="2019-06-06T00:00:00"/>
    <n v="2014"/>
    <x v="7"/>
    <s v="99 min"/>
    <n v="99"/>
    <n v="99"/>
    <n v="0.31922223536726124"/>
    <s v=""/>
    <s v="Comedies, Faith &amp; Spirituality, Romantic Movies"/>
    <s v="Comedies"/>
    <s v="Comedies, Faith &amp; Spirituality, Romantic Movies"/>
    <n v="3"/>
  </r>
  <r>
    <n v="6481"/>
    <s v="s6481"/>
    <x v="0"/>
    <s v="Christmas with the Kranks"/>
    <s v="Joe Roth"/>
    <s v="Tim Allen, Jamie Lee Curtis, Dan Aykroyd, Erik Per Sullivan, Cheech Marin, Jake Busey, M. Emmet Walsh, Kevin Chamberlin, Elizabeth Franz, Ren√© Lavan"/>
    <n v="10"/>
    <s v="United States"/>
    <s v="United States"/>
    <n v="1"/>
    <d v="2019-01-01T00:00:00"/>
    <n v="2004"/>
    <x v="7"/>
    <s v="99 min"/>
    <n v="99"/>
    <n v="99"/>
    <n v="0.31922223536726124"/>
    <s v=""/>
    <s v="Children &amp; Family Movies, Comedies"/>
    <s v="Children &amp; Family Movies"/>
    <s v="Children &amp; Family Movies, Comedies"/>
    <n v="2"/>
  </r>
  <r>
    <n v="6592"/>
    <s v="s6592"/>
    <x v="0"/>
    <s v="Democrats"/>
    <s v="Camilla Nielsson"/>
    <m/>
    <n v="0"/>
    <s v="Denmark"/>
    <s v="Denmark, Zimbabwe"/>
    <n v="2"/>
    <d v="2016-04-25T00:00:00"/>
    <n v="2014"/>
    <x v="11"/>
    <s v="99 min"/>
    <n v="99"/>
    <n v="99"/>
    <n v="0.31922223536726124"/>
    <s v=""/>
    <s v="Documentaries, International Movies"/>
    <s v="Documentaries"/>
    <s v="Documentaries, International Movies"/>
    <n v="2"/>
  </r>
  <r>
    <n v="6597"/>
    <s v="s6597"/>
    <x v="0"/>
    <s v="Detention Letter"/>
    <s v="Mohamed Samy"/>
    <s v="Mohamed Ramadan, Dina El-Sherbiny, Eyad Nassar, Sayed Rajab, Walid Fawaz, Eman El-Assy"/>
    <n v="6"/>
    <s v="Egypt"/>
    <s v="Egypt"/>
    <n v="1"/>
    <d v="2019-08-05T00:00:00"/>
    <n v="2017"/>
    <x v="1"/>
    <s v="99 min"/>
    <n v="99"/>
    <n v="99"/>
    <n v="0.31922223536726124"/>
    <s v=""/>
    <s v="Action &amp; Adventure, International Movies"/>
    <s v="Action &amp; Adventure"/>
    <s v="Action &amp; Adventure, International Movies"/>
    <n v="2"/>
  </r>
  <r>
    <n v="6627"/>
    <s v="s6627"/>
    <x v="0"/>
    <s v="Don't Be Afraid of the Dark"/>
    <s v="Troy Nixey"/>
    <s v="Katie Holmes, Guy Pearce, Bailee Madison, Jack Thompson, Garry McDonald, Alan Dale, Julia Blake, Edwina Ritchard, Emilia Burns, Guillermo del Toro"/>
    <n v="10"/>
    <s v="United States"/>
    <s v="United States, Australia, Mexico"/>
    <n v="3"/>
    <d v="2019-11-02T00:00:00"/>
    <n v="2010"/>
    <x v="12"/>
    <s v="99 min"/>
    <n v="99"/>
    <n v="99"/>
    <n v="0.31922223536726124"/>
    <s v=""/>
    <s v="Horror Movies"/>
    <s v="Horror Movies"/>
    <s v="Horror Movies"/>
    <n v="1"/>
  </r>
  <r>
    <n v="6651"/>
    <s v="s6651"/>
    <x v="0"/>
    <s v="Driven to Dance"/>
    <m/>
    <s v="Juliet Doherty, Kaitlyn Black"/>
    <n v="2"/>
    <s v="United States"/>
    <s v="United States"/>
    <n v="1"/>
    <d v="2019-01-16T00:00:00"/>
    <n v="2018"/>
    <x v="6"/>
    <s v="99 min"/>
    <n v="99"/>
    <n v="99"/>
    <n v="0.31922223536726124"/>
    <s v=""/>
    <s v="Dramas"/>
    <s v="Dramas"/>
    <s v="Dramas"/>
    <n v="1"/>
  </r>
  <r>
    <n v="6726"/>
    <s v="s6726"/>
    <x v="0"/>
    <s v="Eyyvah Eyyvah"/>
    <s v="Hakan Alg√ºl"/>
    <s v="Demet Akbaƒü, Ata Demirer, √ñzge Borak, Bican G√ºnalan, Salih Kalyon, Tanju Tuncel, Meray √úlgen"/>
    <n v="7"/>
    <s v="Turkey"/>
    <s v="Turkey"/>
    <n v="1"/>
    <d v="2017-03-10T00:00:00"/>
    <n v="2010"/>
    <x v="5"/>
    <s v="99 min"/>
    <n v="99"/>
    <n v="99"/>
    <n v="0.31922223536726124"/>
    <s v=""/>
    <s v="Comedies, International Movies"/>
    <s v="Comedies"/>
    <s v="Comedies, International Movies"/>
    <n v="2"/>
  </r>
  <r>
    <n v="6737"/>
    <s v="s6737"/>
    <x v="0"/>
    <s v="Familiye"/>
    <s v="Sedat Kirtan, Kubilay Sarikaya"/>
    <s v="Kubilay Sarikaya, Arnel Taci, Muhammed Kirtan, Violetta Schurawlow, Burak Yiƒüit, Giwar Xatar Hajabi, Ridvan Kirtan, Ilhan Erdinc, Michael Hanemann, Sedat Kirtan"/>
    <n v="10"/>
    <s v="Germany"/>
    <s v="Germany"/>
    <n v="1"/>
    <d v="2019-05-01T00:00:00"/>
    <n v="2017"/>
    <x v="5"/>
    <s v="99 min"/>
    <n v="99"/>
    <n v="99"/>
    <n v="0.31922223536726124"/>
    <s v=""/>
    <s v="Dramas, Independent Movies, International Movies"/>
    <s v="Dramas"/>
    <s v="Dramas, Independent Movies, International Movies"/>
    <n v="3"/>
  </r>
  <r>
    <n v="6758"/>
    <s v="s6758"/>
    <x v="0"/>
    <s v="Fireflies"/>
    <s v="Sabal Singh Shekawat"/>
    <s v="Rahul Khanna, Arjun Mathur, Shivani Ghai, Monica Dogra, Aadya Bedi"/>
    <n v="5"/>
    <s v="India"/>
    <s v="India"/>
    <n v="1"/>
    <d v="2019-04-24T00:00:00"/>
    <n v="2013"/>
    <x v="5"/>
    <s v="99 min"/>
    <n v="99"/>
    <n v="99"/>
    <n v="0.31922223536726124"/>
    <s v=""/>
    <s v="Dramas, Independent Movies, International Movies"/>
    <s v="Dramas"/>
    <s v="Dramas, Independent Movies, International Movies"/>
    <n v="3"/>
  </r>
  <r>
    <n v="6810"/>
    <s v="s6810"/>
    <x v="0"/>
    <s v="Froning: The Fittest Man in History"/>
    <s v="Heber Cannon"/>
    <s v="Rich Froning"/>
    <n v="1"/>
    <s v="United States"/>
    <s v="United States"/>
    <n v="1"/>
    <d v="2018-07-15T00:00:00"/>
    <n v="2016"/>
    <x v="7"/>
    <s v="99 min"/>
    <n v="99"/>
    <n v="99"/>
    <n v="0.31922223536726124"/>
    <s v=""/>
    <s v="Documentaries, International Movies, Sports Movies"/>
    <s v="Documentaries"/>
    <s v="Documentaries, International Movies, Sports Movies"/>
    <n v="3"/>
  </r>
  <r>
    <n v="6878"/>
    <s v="s6878"/>
    <x v="0"/>
    <s v="Good Luck"/>
    <s v="Tarek Abdel Moaty"/>
    <s v="Ahmed Eid, May Kassab, Diaa El Merghany, Samy Maghawry, Badria Tolba, Hassan Abdulfattah, Ahmed Safwat, Sayed Sadek, Laila Gamal"/>
    <n v="9"/>
    <s v="Egypt"/>
    <s v="Egypt"/>
    <n v="1"/>
    <d v="2019-06-21T00:00:00"/>
    <n v="2012"/>
    <x v="5"/>
    <s v="99 min"/>
    <n v="99"/>
    <n v="99"/>
    <n v="0.31922223536726124"/>
    <s v=""/>
    <s v="Dramas, International Movies"/>
    <s v="Dramas"/>
    <s v="Dramas, International Movies"/>
    <n v="2"/>
  </r>
  <r>
    <n v="6916"/>
    <s v="s6916"/>
    <x v="0"/>
    <s v="Hangman"/>
    <s v="Johnny Martin"/>
    <s v="Al Pacino, Karl Urban, Brittany Snow, Joe Anderson, Sarah Shahi, Sloane Warren, Chelle Ramos, Steve Coulter, Michael Rose"/>
    <n v="9"/>
    <s v="United States"/>
    <s v="United States"/>
    <n v="1"/>
    <d v="2020-05-06T00:00:00"/>
    <n v="2017"/>
    <x v="12"/>
    <s v="99 min"/>
    <n v="99"/>
    <n v="99"/>
    <n v="0.31922223536726124"/>
    <s v=""/>
    <s v="Thrillers"/>
    <s v="Thrillers"/>
    <s v="Thrillers"/>
    <n v="1"/>
  </r>
  <r>
    <n v="6940"/>
    <s v="s6940"/>
    <x v="0"/>
    <s v="Haunting on Fraternity Row"/>
    <s v="Brant Sersen"/>
    <s v="Jacob Artist, Jayson Blair, Shanley Caswell, Claudia Lee, Ashton Moio, Cameron Moulene, Molly Tarlov, Chester Rushing"/>
    <n v="8"/>
    <s v="United States"/>
    <s v="United States"/>
    <n v="1"/>
    <d v="2019-03-01T00:00:00"/>
    <n v="2018"/>
    <x v="5"/>
    <s v="99 min"/>
    <n v="99"/>
    <n v="99"/>
    <n v="0.31922223536726124"/>
    <s v=""/>
    <s v="Horror Movies, Independent Movies"/>
    <s v="Horror Movies"/>
    <s v="Horror Movies, Independent Movies"/>
    <n v="2"/>
  </r>
  <r>
    <n v="7075"/>
    <s v="s7075"/>
    <x v="0"/>
    <s v="Indiscretion"/>
    <s v="John Stewart Muller"/>
    <s v="Mira Sorvino, Cary Elwes, Christopher Backus, Katherine McNamara, Lisa Gay Hamilton, Melora Walters, Buck Taylor, Shane Callahan"/>
    <n v="8"/>
    <s v="United States"/>
    <s v="United States"/>
    <n v="1"/>
    <d v="2017-02-01T00:00:00"/>
    <n v="2016"/>
    <x v="5"/>
    <s v="99 min"/>
    <n v="99"/>
    <n v="99"/>
    <n v="0.31922223536726124"/>
    <s v=""/>
    <s v="Dramas, Thrillers"/>
    <s v="Dramas"/>
    <s v="Dramas, Thrillers"/>
    <n v="2"/>
  </r>
  <r>
    <n v="7090"/>
    <s v="s7090"/>
    <x v="0"/>
    <s v="Inuyasha the Movie - La spada del dominatore del mondo"/>
    <s v="Toshiya Shinohara"/>
    <s v="Kappei Yamaguchi, Satsuki Yukino, Koji Tsujitani, Houko Kuwashima, Kumiko Watanabe, Ken Narita, Akio Otsuka, Kikuko Inoue"/>
    <n v="8"/>
    <s v="Japan"/>
    <s v="Japan"/>
    <n v="1"/>
    <d v="2017-09-01T00:00:00"/>
    <n v="2003"/>
    <x v="1"/>
    <s v="99 min"/>
    <n v="99"/>
    <n v="99"/>
    <n v="0.31922223536726124"/>
    <s v=""/>
    <s v="Action &amp; Adventure, Anime Features, International Movies"/>
    <s v="Action &amp; Adventure"/>
    <s v="Action &amp; Adventure, Anime Features, International Movies"/>
    <n v="3"/>
  </r>
  <r>
    <n v="7091"/>
    <s v="s7091"/>
    <x v="0"/>
    <s v="InuYasha: The Movie 2: The Castle Beyond the Looking Glass"/>
    <s v="Toshiya Shinohara"/>
    <s v="Kappei Yamaguchi, Satsuki Yukino, Koji Tsujitani, Houko Kuwashima, Kumiko Watanabe, Noriko Hidaka, Kenichi Ogata, Toshiyuki Morikawa, Mieko Harada"/>
    <n v="9"/>
    <s v="Japan"/>
    <s v="Japan"/>
    <n v="1"/>
    <d v="2017-09-01T00:00:00"/>
    <n v="2002"/>
    <x v="1"/>
    <s v="99 min"/>
    <n v="99"/>
    <n v="99"/>
    <n v="0.31922223536726124"/>
    <s v=""/>
    <s v="Action &amp; Adventure, Anime Features, International Movies"/>
    <s v="Action &amp; Adventure"/>
    <s v="Action &amp; Adventure, Anime Features, International Movies"/>
    <n v="3"/>
  </r>
  <r>
    <n v="7167"/>
    <s v="s7167"/>
    <x v="0"/>
    <s v="Kaleidoscope"/>
    <s v="Rupert Jones"/>
    <s v="Toby Jones, Anne Reid, Sinead Matthews, Cecilia Noble, Karl Johnson, Frederick Schmidt, Deborah Findlay, Manjinder Virk"/>
    <n v="8"/>
    <s v="United Kingdom"/>
    <s v="United Kingdom"/>
    <n v="1"/>
    <d v="2018-05-08T00:00:00"/>
    <n v="2016"/>
    <x v="5"/>
    <s v="99 min"/>
    <n v="99"/>
    <n v="99"/>
    <n v="0.31922223536726124"/>
    <s v=""/>
    <s v="Thrillers"/>
    <s v="Thrillers"/>
    <s v="Thrillers"/>
    <n v="1"/>
  </r>
  <r>
    <n v="7219"/>
    <s v="s7219"/>
    <x v="0"/>
    <s v="Knock Knock"/>
    <s v="Eli Roth"/>
    <s v="Keanu Reeves, Lorenza Izzo, Ana de Armas, Aaron Burns, Ignacia Allamand, Dan Baily, Megan Baily, Colleen Camp, Antonio Quercia"/>
    <n v="9"/>
    <s v="United States"/>
    <s v="United States, Chile, Israel"/>
    <n v="3"/>
    <d v="2020-11-01T00:00:00"/>
    <n v="2015"/>
    <x v="12"/>
    <s v="99 min"/>
    <n v="99"/>
    <n v="99"/>
    <n v="0.31922223536726124"/>
    <s v=""/>
    <s v="Horror Movies, Thrillers"/>
    <s v="Horror Movies"/>
    <s v="Horror Movies, Thrillers"/>
    <n v="2"/>
  </r>
  <r>
    <n v="7240"/>
    <s v="s7240"/>
    <x v="0"/>
    <s v="Kung Fu Hustle"/>
    <s v="Stephen Chow"/>
    <s v="Stephen Chow, Yuen Wah, Yuen Qiu, Lam Chi-chung, Dong Zhihua, Chiu Chi-ling, Xing Yu, Danny Chan Kwok-kwan, Leung Siu-lung"/>
    <n v="9"/>
    <s v="Hong Kong"/>
    <s v="Hong Kong, China, United States"/>
    <n v="3"/>
    <d v="2020-04-01T00:00:00"/>
    <n v="2004"/>
    <x v="12"/>
    <s v="99 min"/>
    <n v="99"/>
    <n v="99"/>
    <n v="0.31922223536726124"/>
    <s v=""/>
    <s v="Action &amp; Adventure, Comedies, Cult Movies"/>
    <s v="Action &amp; Adventure"/>
    <s v="Action &amp; Adventure, Comedies, Cult Movies"/>
    <n v="3"/>
  </r>
  <r>
    <n v="7305"/>
    <s v="s7305"/>
    <x v="0"/>
    <s v="Like Arrows"/>
    <s v="Kevin Peeples"/>
    <s v="Micah Lynn Hanson, Alan Powell, Elizabeth Becka, Garry Nation, Joseph Callender, Anisa Nyell Johnson, Aowyn Grace Peoples, John Jackson Hunter, Alex Kendrick"/>
    <n v="9"/>
    <s v="United States"/>
    <s v="United States"/>
    <n v="1"/>
    <d v="2019-05-06T00:00:00"/>
    <n v="2018"/>
    <x v="6"/>
    <s v="99 min"/>
    <n v="99"/>
    <n v="99"/>
    <n v="0.31922223536726124"/>
    <s v=""/>
    <s v="Dramas, Faith &amp; Spirituality"/>
    <s v="Dramas"/>
    <s v="Dramas, Faith &amp; Spirituality"/>
    <n v="2"/>
  </r>
  <r>
    <n v="7370"/>
    <s v="s7370"/>
    <x v="0"/>
    <s v="Mad Money"/>
    <s v="Callie Khouri, Jesse V. Johnson"/>
    <s v="Diane Keaton, Queen Latifah, Katie Holmes, Ted Danson, Roger Cross, Adam Rothenberg, Stephen Root, Christopher McDonald, Meagen Fay, J.C. MacKenzie, Finesse Mitchell, Eric Keenleyside"/>
    <n v="12"/>
    <s v="United States"/>
    <s v="United States"/>
    <n v="1"/>
    <d v="2019-11-01T00:00:00"/>
    <n v="2008"/>
    <x v="2"/>
    <s v="99 min"/>
    <n v="99"/>
    <n v="99"/>
    <n v="0.31922223536726124"/>
    <s v=""/>
    <s v="Comedies"/>
    <s v="Comedies"/>
    <s v="Comedies"/>
    <n v="1"/>
  </r>
  <r>
    <n v="7403"/>
    <s v="s7403"/>
    <x v="0"/>
    <s v="Mara"/>
    <s v="Clive Tonge"/>
    <s v="Olga Kurylenko, Javier Botet, Mitch Eakins, Lance E. Nichols, Rosie Fellner, Mackenzie Imsand, Dandy Barrett, Craig Conway, Melissa Bolona"/>
    <n v="9"/>
    <s v="United Kingdom"/>
    <s v="United Kingdom"/>
    <n v="1"/>
    <d v="2019-01-05T00:00:00"/>
    <n v="2017"/>
    <x v="5"/>
    <s v="99 min"/>
    <n v="99"/>
    <n v="99"/>
    <n v="0.31922223536726124"/>
    <s v=""/>
    <s v="Horror Movies, Thrillers"/>
    <s v="Horror Movies"/>
    <s v="Horror Movies, Thrillers"/>
    <n v="2"/>
  </r>
  <r>
    <n v="7425"/>
    <s v="s7425"/>
    <x v="0"/>
    <s v="May We Chat"/>
    <s v="Philip Yung"/>
    <s v="Irene Wan, Peter Mak, Rainky Wai, Heidi Lee, Kabby Hui, Paulyn Sun, Dominic Ho, Au Cheuk-Man"/>
    <n v="8"/>
    <s v="Hong Kong"/>
    <s v="Hong Kong"/>
    <n v="1"/>
    <d v="2018-08-26T00:00:00"/>
    <n v="2014"/>
    <x v="5"/>
    <s v="99 min"/>
    <n v="99"/>
    <n v="99"/>
    <n v="0.31922223536726124"/>
    <s v=""/>
    <s v="Dramas, International Movies"/>
    <s v="Dramas"/>
    <s v="Dramas, International Movies"/>
    <n v="2"/>
  </r>
  <r>
    <n v="7535"/>
    <s v="s7535"/>
    <x v="0"/>
    <s v="My Dog is My Guide"/>
    <s v="Ismail Farouk"/>
    <s v="Sameh Hussain, Hasan Abdulfattah, Sulayman Id, Ayten Amer, Hassan Hosny"/>
    <n v="5"/>
    <s v="Egypt"/>
    <s v="Egypt"/>
    <n v="1"/>
    <d v="2019-04-18T00:00:00"/>
    <n v="2013"/>
    <x v="1"/>
    <s v="99 min"/>
    <n v="99"/>
    <n v="99"/>
    <n v="0.31922223536726124"/>
    <s v=""/>
    <s v="Comedies, International Movies"/>
    <s v="Comedies"/>
    <s v="Comedies, International Movies"/>
    <n v="2"/>
  </r>
  <r>
    <n v="7546"/>
    <s v="s7546"/>
    <x v="0"/>
    <s v="My Scientology Movie"/>
    <s v="John Dower"/>
    <s v="Louis Theroux"/>
    <n v="1"/>
    <s v="United Kingdom"/>
    <s v="United Kingdom"/>
    <n v="1"/>
    <d v="2017-07-13T00:00:00"/>
    <n v="2015"/>
    <x v="5"/>
    <s v="99 min"/>
    <n v="99"/>
    <n v="99"/>
    <n v="0.31922223536726124"/>
    <s v=""/>
    <s v="Documentaries"/>
    <s v="Documentaries"/>
    <s v="Documentaries"/>
    <n v="1"/>
  </r>
  <r>
    <n v="7550"/>
    <s v="s7550"/>
    <x v="0"/>
    <s v="My Week with Marilyn"/>
    <s v="Simon Curtis"/>
    <s v="Michelle Williams, Kenneth Branagh, Eddie Redmayne, Dominic Cooper, Philip Jackson, Derek Jacobi, Toby Jones, Michael Kitchen, Julia Ormond, Simon Russell Beale, Dougray Scott, Zo√´ Wanamaker, Emma Watson, Judi Dench"/>
    <n v="14"/>
    <s v="United Kingdom"/>
    <s v="United Kingdom, United States"/>
    <n v="2"/>
    <d v="2019-05-30T00:00:00"/>
    <n v="2011"/>
    <x v="12"/>
    <s v="99 min"/>
    <n v="99"/>
    <n v="99"/>
    <n v="0.31922223536726124"/>
    <s v=""/>
    <s v="Dramas, Romantic Movies"/>
    <s v="Dramas"/>
    <s v="Dramas, Romantic Movies"/>
    <n v="2"/>
  </r>
  <r>
    <n v="7551"/>
    <s v="s7551"/>
    <x v="0"/>
    <s v="My Wife and My Wifey"/>
    <s v="Moataz El Tony"/>
    <s v="Ramez Galal, Shery Adel, Hassan Hosny, Samy Maghawry, Youssef Eid, Raja Al-Jeddawi, Edward"/>
    <n v="7"/>
    <m/>
    <m/>
    <n v="0"/>
    <d v="2019-04-18T00:00:00"/>
    <n v="2014"/>
    <x v="1"/>
    <s v="99 min"/>
    <n v="99"/>
    <n v="99"/>
    <n v="0.31922223536726124"/>
    <s v=""/>
    <s v="Comedies, International Movies"/>
    <s v="Comedies"/>
    <s v="Comedies, International Movies"/>
    <n v="2"/>
  </r>
  <r>
    <n v="7623"/>
    <s v="s7623"/>
    <x v="0"/>
    <s v="Nowhere Boy"/>
    <s v="Sam Taylor-Johnson"/>
    <s v="Aaron Taylor-Johnson, Anne-Marie Duff, Kristin Scott Thomas, David Threlfall, Thomas Brodie-Sangster, David Morrissey, Sam Bell, Ophelia Lovibond, Josh Bolt, Andrew Buchan"/>
    <n v="10"/>
    <s v="United Kingdom"/>
    <s v="United Kingdom, Canada"/>
    <n v="2"/>
    <d v="2018-04-14T00:00:00"/>
    <n v="2009"/>
    <x v="12"/>
    <s v="99 min"/>
    <n v="99"/>
    <n v="99"/>
    <n v="0.31922223536726124"/>
    <s v=""/>
    <s v="Dramas"/>
    <s v="Dramas"/>
    <s v="Dramas"/>
    <n v="1"/>
  </r>
  <r>
    <n v="7817"/>
    <s v="s7817"/>
    <x v="0"/>
    <s v="Race to Witch Mountain"/>
    <s v="Andy Fickma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n v="34"/>
    <s v="United States"/>
    <s v="United States"/>
    <n v="1"/>
    <d v="2019-07-01T00:00:00"/>
    <n v="2009"/>
    <x v="7"/>
    <s v="99 min"/>
    <n v="99"/>
    <n v="99"/>
    <n v="0.31922223536726124"/>
    <s v=""/>
    <s v="Children &amp; Family Movies"/>
    <s v="Children &amp; Family Movies"/>
    <s v="Children &amp; Family Movies"/>
    <n v="1"/>
  </r>
  <r>
    <n v="7837"/>
    <s v="s7837"/>
    <x v="0"/>
    <s v="Reaction"/>
    <s v="Husam El-Gohari"/>
    <s v="Mahmoud Abdel Moghny, Amr Youssef, Horeya Farghaly, Mahmoud El Gendy, Entessar, Donia El Masry, Sabry Abdel Moniem, Raouf Mustafa, Alaa Zenhom"/>
    <n v="9"/>
    <s v="Egypt"/>
    <s v="Egypt"/>
    <n v="1"/>
    <d v="2019-06-20T00:00:00"/>
    <n v="2011"/>
    <x v="1"/>
    <s v="99 min"/>
    <n v="99"/>
    <n v="99"/>
    <n v="0.31922223536726124"/>
    <s v=""/>
    <s v="Dramas, International Movies"/>
    <s v="Dramas"/>
    <s v="Dramas, International Movies"/>
    <n v="2"/>
  </r>
  <r>
    <n v="7925"/>
    <s v="s7925"/>
    <x v="0"/>
    <s v="Salem: His Sister's Father"/>
    <s v="Mohamed Hamdy"/>
    <s v="Mohamed Ragab, Horeya Farghaly, Ayten Amer, Mohamed Al Shakankeery, Reem Al Baroudi, Badria Tolba, Hesham Ismail, Maher Essam, Hassan Abdulfattah, Aliaa Al-Husseini"/>
    <n v="10"/>
    <s v="Egypt"/>
    <s v="Egypt"/>
    <n v="1"/>
    <d v="2019-06-22T00:00:00"/>
    <n v="2014"/>
    <x v="1"/>
    <s v="99 min"/>
    <n v="99"/>
    <n v="99"/>
    <n v="0.31922223536726124"/>
    <s v=""/>
    <s v="Dramas, International Movies"/>
    <s v="Dramas"/>
    <s v="Dramas, International Movies"/>
    <n v="2"/>
  </r>
  <r>
    <n v="7952"/>
    <s v="s7952"/>
    <x v="0"/>
    <s v="Say When"/>
    <s v="Lynn Shelton"/>
    <s v="Keira Knightley, Chlo√´ Grace Moretz, Sam Rockwell, Kaitlyn Dever, Jeff Garlin, Ellie Kemper, Mark Webber, Daniel Zovatto, Kevin Seal, Ernie Joseph, Louis Hobson, Dylan Arnold, Mari Nelson, Sean Nelson, Omar Silva, Aaron Washington, Sara Coates, Gretchen Mol, Basil Harris"/>
    <n v="19"/>
    <s v="United States"/>
    <s v="United States"/>
    <n v="1"/>
    <d v="2018-07-19T00:00:00"/>
    <n v="2014"/>
    <x v="12"/>
    <s v="99 min"/>
    <n v="99"/>
    <n v="99"/>
    <n v="0.31922223536726124"/>
    <s v=""/>
    <s v="Comedies, Dramas, Independent Movies"/>
    <s v="Comedies"/>
    <s v="Comedies, Dramas, Independent Movies"/>
    <n v="3"/>
  </r>
  <r>
    <n v="8186"/>
    <s v="s8186"/>
    <x v="0"/>
    <s v="The Aerial"/>
    <s v="Esteban Sapir"/>
    <s v="Rafael Ferro, Sol Moreno, Jonathan Sandor, Alejandro Urdapilleta, Julieta Cardinali, Florencia Raggi, Valeria Bertuccelli, Ra√∫l Hochman, Ricardo Merkin, Carlos Pi√±eyro"/>
    <n v="10"/>
    <s v="Argentina"/>
    <s v="Argentina"/>
    <n v="1"/>
    <d v="2018-04-01T00:00:00"/>
    <n v="2007"/>
    <x v="5"/>
    <s v="99 min"/>
    <n v="99"/>
    <n v="99"/>
    <n v="0.31922223536726124"/>
    <s v=""/>
    <s v="Dramas, International Movies, Sci-Fi &amp; Fantasy"/>
    <s v="Dramas"/>
    <s v="Dramas, International Movies, Sci-Fi &amp; Fantasy"/>
    <n v="3"/>
  </r>
  <r>
    <n v="8259"/>
    <s v="s8259"/>
    <x v="0"/>
    <s v="The Croods"/>
    <s v="Kirk De Micco, Chris Sanders"/>
    <s v="Nicolas Cage, Emma Stone, Ryan Reynolds, Catherine Keener, Cloris Leachman, Clark Duke, Chris Sanders, Randy Thom"/>
    <n v="8"/>
    <s v="United States"/>
    <s v="United States"/>
    <n v="1"/>
    <d v="2019-07-29T00:00:00"/>
    <n v="2013"/>
    <x v="7"/>
    <s v="99 min"/>
    <n v="99"/>
    <n v="99"/>
    <n v="0.31922223536726124"/>
    <s v=""/>
    <s v="Children &amp; Family Movies, Comedies"/>
    <s v="Children &amp; Family Movies"/>
    <s v="Children &amp; Family Movies, Comedies"/>
    <n v="2"/>
  </r>
  <r>
    <n v="8265"/>
    <s v="s8265"/>
    <x v="0"/>
    <s v="The Damned Rain"/>
    <s v="Satish Manwar"/>
    <s v="Sonali Kulkarni, Girish Kulkarni, Jyoti Subhash, Veena Jamkar, Aman Attar"/>
    <n v="5"/>
    <s v="India"/>
    <s v="India"/>
    <n v="1"/>
    <d v="2018-01-01T00:00:00"/>
    <n v="2009"/>
    <x v="1"/>
    <s v="99 min"/>
    <n v="99"/>
    <n v="99"/>
    <n v="0.31922223536726124"/>
    <s v=""/>
    <s v="Dramas, International Movies"/>
    <s v="Dramas"/>
    <s v="Dramas, International Movies"/>
    <n v="2"/>
  </r>
  <r>
    <n v="8282"/>
    <s v="s8282"/>
    <x v="0"/>
    <s v="The Drowning"/>
    <s v="Bette Gordon"/>
    <s v="Josh Charles, Julia Stiles, Avan Jogia, Tracie Thoms, Leo Fitzpatrick, Mike Houston, Jasper Newell"/>
    <n v="7"/>
    <s v="United States"/>
    <s v="United States, Hong Kong"/>
    <n v="2"/>
    <d v="2017-09-01T00:00:00"/>
    <n v="2016"/>
    <x v="5"/>
    <s v="99 min"/>
    <n v="99"/>
    <n v="99"/>
    <n v="0.31922223536726124"/>
    <s v=""/>
    <s v="Thrillers"/>
    <s v="Thrillers"/>
    <s v="Thrillers"/>
    <n v="1"/>
  </r>
  <r>
    <n v="8344"/>
    <s v="s8344"/>
    <x v="0"/>
    <s v="The Heroes of Evil"/>
    <s v="Zoe Berriat√∫a"/>
    <s v="Emilio Palacios, Jorge Clemente, Beatriz Medina, Macarena G√≥mez, Olivia Baglivi, Paula Soldevila, Nacho Coronado, Beatriz Olivares"/>
    <n v="8"/>
    <s v="Spain"/>
    <s v="Spain"/>
    <n v="1"/>
    <d v="2016-06-01T00:00:00"/>
    <n v="2015"/>
    <x v="5"/>
    <s v="99 min"/>
    <n v="99"/>
    <n v="99"/>
    <n v="0.31922223536726124"/>
    <s v=""/>
    <s v="Dramas, International Movies"/>
    <s v="Dramas"/>
    <s v="Dramas, International Movies"/>
    <n v="2"/>
  </r>
  <r>
    <n v="8364"/>
    <s v="s8364"/>
    <x v="0"/>
    <s v="The Intent"/>
    <s v="Femi Oyeniran, Kalvadour Peterson"/>
    <s v="Dylan Duffus, Scorcher, Shone Romulus, Jade Asha, Femi Oyeniran, Ashley Chin, Nicky Slimting Walker, Fekky"/>
    <n v="8"/>
    <s v="United Kingdom"/>
    <s v="United Kingdom"/>
    <n v="1"/>
    <d v="2017-05-15T00:00:00"/>
    <n v="2016"/>
    <x v="5"/>
    <s v="99 min"/>
    <n v="99"/>
    <n v="99"/>
    <n v="0.31922223536726124"/>
    <s v=""/>
    <s v="Dramas, International Movies, Thrillers"/>
    <s v="Dramas"/>
    <s v="Dramas, International Movies, Thrillers"/>
    <n v="3"/>
  </r>
  <r>
    <n v="8366"/>
    <s v="s8366"/>
    <x v="0"/>
    <s v="The Invention of Lying"/>
    <s v="Ricky Gervais, Matthew Robinson"/>
    <s v="Ricky Gervais, Jennifer Garner, Jonah Hill, Louis C.K., Jeffrey Tambor, Fionnula Flanagan, Rob Lowe, Tina Fey, Donna Sorbello, Stephanie March"/>
    <n v="10"/>
    <s v="United States"/>
    <s v="United States"/>
    <n v="1"/>
    <d v="2020-01-01T00:00:00"/>
    <n v="2009"/>
    <x v="2"/>
    <s v="99 min"/>
    <n v="99"/>
    <n v="99"/>
    <n v="0.31922223536726124"/>
    <s v=""/>
    <s v="Comedies, Romantic Movies"/>
    <s v="Comedies"/>
    <s v="Comedies, Romantic Movies"/>
    <n v="2"/>
  </r>
  <r>
    <n v="8442"/>
    <s v="s8442"/>
    <x v="0"/>
    <s v="The Nutcracker and the Four Realms"/>
    <s v="Lasse Hallstr√∂m, Joe Johnston"/>
    <s v="Mackenzie Foy, Keira Knightley, Helen Mirren, Morgan Freeman, Matthew Macfadyen, Eugenio Derbez, Miranda Hart, Jack Whitehall, Ellie Bamber, Richard E. Grant, Omid Djalili, Tom Sweet, Misty Copeland, Sergei Polunin, Meera Syal"/>
    <n v="15"/>
    <s v="United States"/>
    <s v="United States"/>
    <n v="1"/>
    <d v="2019-05-28T00:00:00"/>
    <n v="2018"/>
    <x v="7"/>
    <s v="99 min"/>
    <n v="99"/>
    <n v="99"/>
    <n v="0.31922223536726124"/>
    <s v=""/>
    <s v="Children &amp; Family Movies"/>
    <s v="Children &amp; Family Movies"/>
    <s v="Children &amp; Family Movies"/>
    <n v="1"/>
  </r>
  <r>
    <n v="8498"/>
    <s v="s8498"/>
    <x v="0"/>
    <s v="The Sapphires"/>
    <s v="Wayne Blair"/>
    <s v="Chris O'Dowd, Deborah Mailman, Jessica Mauboy, Shari Sebbens, Miranda Tapsell, Tory Kittles, Eka Darville, Tammy Anderson, Lynette Narkle, Kylie Belling"/>
    <n v="10"/>
    <s v="Australia"/>
    <s v="Australia"/>
    <n v="1"/>
    <d v="2019-04-26T00:00:00"/>
    <n v="2012"/>
    <x v="2"/>
    <s v="99 min"/>
    <n v="99"/>
    <n v="99"/>
    <n v="0.31922223536726124"/>
    <s v=""/>
    <s v="Comedies, Dramas, Independent Movies"/>
    <s v="Comedies"/>
    <s v="Comedies, Dramas, Independent Movies"/>
    <n v="3"/>
  </r>
  <r>
    <n v="8541"/>
    <s v="s8541"/>
    <x v="0"/>
    <s v="The Tuxedo"/>
    <s v="Kevin Donovan"/>
    <s v="Jackie Chan, Jennifer Love Hewitt, Jason Isaacs, Debi Mazar, Ritchie Coster, Peter Stormare, Mia Cottet, Romany Malco, Daniel Kash"/>
    <n v="9"/>
    <s v="United States"/>
    <s v="United States"/>
    <n v="1"/>
    <d v="2019-11-01T00:00:00"/>
    <n v="2002"/>
    <x v="2"/>
    <s v="99 min"/>
    <n v="99"/>
    <n v="99"/>
    <n v="0.31922223536726124"/>
    <s v=""/>
    <s v="Action &amp; Adventure, Comedies"/>
    <s v="Action &amp; Adventure"/>
    <s v="Action &amp; Adventure, Comedies"/>
    <n v="2"/>
  </r>
  <r>
    <n v="8626"/>
    <s v="s8626"/>
    <x v="0"/>
    <s v="Tremors 5: Bloodline"/>
    <s v="Don Michael Paul"/>
    <s v="Michael Gross, Jamie Kennedy, Ernest Ndhlovu, Lawrence Joffe, Zak Hendrikz, Natalie Becker, Emmanuel Castis, Brandon Auret, Daniel Janks"/>
    <n v="9"/>
    <s v="South Africa"/>
    <s v="South Africa, United States"/>
    <n v="2"/>
    <d v="2020-01-01T00:00:00"/>
    <n v="2015"/>
    <x v="2"/>
    <s v="99 min"/>
    <n v="99"/>
    <n v="99"/>
    <n v="0.31922223536726124"/>
    <s v=""/>
    <s v="Comedies, Horror Movies, Sci-Fi &amp; Fantasy"/>
    <s v="Comedies"/>
    <s v="Comedies, Horror Movies, Sci-Fi &amp; Fantasy"/>
    <n v="3"/>
  </r>
  <r>
    <n v="8686"/>
    <s v="s8686"/>
    <x v="0"/>
    <s v="VS."/>
    <s v="Ed Lilly"/>
    <s v="Connor Swindells, Fola Evans-Akingbola, Nicholas Pinnock, Ruth Sheen, Emily Taaffe, Shotty Horroh, Paige Meade, Elliot Barnes-Worrell, Joivan Wade, Youssef Berouain, Jurell Carter, Ellie James"/>
    <n v="12"/>
    <s v="United Kingdom"/>
    <s v="United Kingdom"/>
    <n v="1"/>
    <d v="2019-06-19T00:00:00"/>
    <n v="2018"/>
    <x v="5"/>
    <s v="99 min"/>
    <n v="99"/>
    <n v="99"/>
    <n v="0.31922223536726124"/>
    <s v=""/>
    <s v="Dramas"/>
    <s v="Dramas"/>
    <s v="Dramas"/>
    <n v="1"/>
  </r>
  <r>
    <n v="55"/>
    <s v="s55"/>
    <x v="0"/>
    <s v="InuYasha the Movie: Affections Touching Across Time"/>
    <s v="Toshiya Shinohara"/>
    <s v="Kappei Yamaguchi, Satsuki Yukino, Koji Tsujitani, Houko Kuwashima, Kumiko Watanabe, Kenichi Ogata, Noriko Hidaka, Hisako Kyoda, Ken Narita, Tomokazu Seki"/>
    <n v="10"/>
    <s v="Japan"/>
    <s v="Japan"/>
    <n v="1"/>
    <d v="2021-09-15T00:00:00"/>
    <n v="2001"/>
    <x v="6"/>
    <s v="100 min"/>
    <n v="100"/>
    <n v="100"/>
    <n v="0.18922712853314536"/>
    <s v=""/>
    <s v="Action &amp; Adventure, Anime Features, International Movies"/>
    <s v="Action &amp; Adventure"/>
    <s v="Action &amp; Adventure, Anime Features, International Movies"/>
    <n v="3"/>
  </r>
  <r>
    <n v="141"/>
    <s v="s141"/>
    <x v="0"/>
    <s v="El patr√≥n, radiograf√≠a de un crimen"/>
    <s v="Sebasti√°n Schindel"/>
    <s v="Joaqu√≠n Furriel, Luis Ziembrowski, Guillermo Pfening, M√≥nica Lairana, Germ√°n de Silva, Victoria Raposo, Andrea Garrote"/>
    <n v="7"/>
    <s v="Argentina"/>
    <s v="Argentina, Venezuela"/>
    <n v="2"/>
    <d v="2021-09-01T00:00:00"/>
    <n v="2014"/>
    <x v="5"/>
    <s v="100 min"/>
    <n v="100"/>
    <n v="100"/>
    <n v="0.18922712853314536"/>
    <s v=""/>
    <s v="Dramas, International Movies, Thrillers"/>
    <s v="Dramas"/>
    <s v="Dramas, International Movies, Thrillers"/>
    <n v="3"/>
  </r>
  <r>
    <n v="301"/>
    <s v="s301"/>
    <x v="0"/>
    <s v="Vivo"/>
    <s v="Kirk DeMicco, Brandon Jeffords"/>
    <s v="Lin-Manuel Miranda, Ynairaly Simo, Zoe Saldana, Juan de Marcos, Brian Tyree Henry, Gloria Estefan, Michael Rooker, Nicole Byer"/>
    <n v="8"/>
    <s v="Canada"/>
    <s v="Canada, United States"/>
    <n v="2"/>
    <d v="2021-08-06T00:00:00"/>
    <n v="2021"/>
    <x v="7"/>
    <s v="100 min"/>
    <n v="100"/>
    <n v="100"/>
    <n v="0.18922712853314536"/>
    <s v=""/>
    <s v="Children &amp; Family Movies, Music &amp; Musicals"/>
    <s v="Children &amp; Family Movies"/>
    <s v="Children &amp; Family Movies, Music &amp; Musicals"/>
    <n v="2"/>
  </r>
  <r>
    <n v="456"/>
    <s v="s456"/>
    <x v="0"/>
    <s v="Emicida: AmarElo - Live in S√£o Paulo"/>
    <s v="Fred Ouro Preto"/>
    <s v="Emicida"/>
    <n v="1"/>
    <m/>
    <m/>
    <n v="0"/>
    <d v="2021-07-15T00:00:00"/>
    <n v="2021"/>
    <x v="5"/>
    <s v="100 min"/>
    <n v="100"/>
    <n v="100"/>
    <n v="0.18922712853314536"/>
    <s v=""/>
    <s v="Documentaries, International Movies, Music &amp; Musicals"/>
    <s v="Documentaries"/>
    <s v="Documentaries, International Movies, Music &amp; Musicals"/>
    <n v="3"/>
  </r>
  <r>
    <n v="462"/>
    <s v="s462"/>
    <x v="0"/>
    <s v="The Unknown Saint"/>
    <s v="Alaa Eddine Aljem"/>
    <s v="Younes Bouab, Salah Bensalah, Bouchaib Essamak, Mohamed Naimane, Anas Elbaz, Hassan Ben Badida, Abdelghani Kitab, Ahmed Yarziz, Rachid El Adouani, Mohamed El Moutamassik, Abdel Ghani Benizza, Adam Morjany"/>
    <n v="12"/>
    <m/>
    <m/>
    <n v="0"/>
    <d v="2021-07-15T00:00:00"/>
    <n v="2019"/>
    <x v="1"/>
    <s v="100 min"/>
    <n v="100"/>
    <n v="100"/>
    <n v="0.18922712853314536"/>
    <s v=""/>
    <s v="Comedies, Dramas, Independent Movies"/>
    <s v="Comedies"/>
    <s v="Comedies, Dramas, Independent Movies"/>
    <n v="3"/>
  </r>
  <r>
    <n v="468"/>
    <s v="s468"/>
    <x v="0"/>
    <s v="Private Network: Who Killed Manuel Buend√≠a?"/>
    <s v="Manuel Alcal√°"/>
    <s v="Daniel Gim√©nez Cacho"/>
    <n v="1"/>
    <m/>
    <m/>
    <n v="0"/>
    <d v="2021-07-14T00:00:00"/>
    <n v="2021"/>
    <x v="5"/>
    <s v="100 min"/>
    <n v="100"/>
    <n v="100"/>
    <n v="0.18922712853314536"/>
    <s v=""/>
    <s v="Documentaries, International Movies"/>
    <s v="Documentaries"/>
    <s v="Documentaries, International Movies"/>
    <n v="2"/>
  </r>
  <r>
    <n v="558"/>
    <s v="s558"/>
    <x v="0"/>
    <s v="Winchester"/>
    <s v="Michael Spierig, Peter Spierig"/>
    <s v="Helen Mirren, Jason Clarke, Sarah Snook, Angus Sampson, Finn Scicluna-O'Prey, Laura Brent, Tyler Coppin, Eamon Farren, Bruce Spence"/>
    <n v="9"/>
    <s v="Australia"/>
    <s v="Australia, United States"/>
    <n v="2"/>
    <d v="2021-07-02T00:00:00"/>
    <n v="2018"/>
    <x v="2"/>
    <s v="100 min"/>
    <n v="100"/>
    <n v="100"/>
    <n v="0.18922712853314536"/>
    <s v=""/>
    <s v="Horror Movies, Sci-Fi &amp; Fantasy"/>
    <s v="Horror Movies"/>
    <s v="Horror Movies, Sci-Fi &amp; Fantasy"/>
    <n v="2"/>
  </r>
  <r>
    <n v="606"/>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n v="19"/>
    <s v="United States"/>
    <s v="United States"/>
    <n v="1"/>
    <d v="2021-07-01T00:00:00"/>
    <n v="1980"/>
    <x v="12"/>
    <s v="100 min"/>
    <n v="100"/>
    <n v="100"/>
    <n v="0.18922712853314536"/>
    <s v=""/>
    <s v="Action &amp; Adventure"/>
    <s v="Action &amp; Adventure"/>
    <s v="Action &amp; Adventure"/>
    <n v="1"/>
  </r>
  <r>
    <n v="623"/>
    <s v="s623"/>
    <x v="0"/>
    <s v="Lying and Stealing"/>
    <s v="Matt Aselton"/>
    <s v="Theo James, Emily Ratajkowski, Fred Melamed, Ebon Moss-Bachrach, Isiah Whitlock Jr., Evan Handler, Paul Jurewicz, John Gatins, Fernanda Andrade, Bob Stephenson"/>
    <n v="10"/>
    <s v="United States"/>
    <s v="United States"/>
    <n v="1"/>
    <d v="2021-06-30T00:00:00"/>
    <n v="2019"/>
    <x v="12"/>
    <s v="100 min"/>
    <n v="100"/>
    <n v="100"/>
    <n v="0.18922712853314536"/>
    <s v=""/>
    <s v="Thrillers"/>
    <s v="Thrillers"/>
    <s v="Thrillers"/>
    <n v="1"/>
  </r>
  <r>
    <n v="888"/>
    <s v="s888"/>
    <x v="0"/>
    <s v="The Strange House"/>
    <s v="Daniel Prochaska"/>
    <s v="Le√≥n Orlandianyi, Benno Ro√ükopf, Julia Koschitz, Marii Weichsler, Lars Bitterlich, Michael Pink, Inge Maux, Elfriede Sch√ºsseleder, Michael Somma, Finn Reiter, Markus Stubeier, Luca Streussnig"/>
    <n v="12"/>
    <s v="Austria"/>
    <s v="Austria"/>
    <n v="1"/>
    <d v="2021-05-14T00:00:00"/>
    <n v="2020"/>
    <x v="5"/>
    <s v="100 min"/>
    <n v="100"/>
    <n v="100"/>
    <n v="0.18922712853314536"/>
    <s v=""/>
    <s v="Horror Movies, International Movies, Thrillers"/>
    <s v="Horror Movies"/>
    <s v="Horror Movies, International Movies, Thrillers"/>
    <n v="3"/>
  </r>
  <r>
    <n v="1107"/>
    <s v="s1107"/>
    <x v="0"/>
    <s v="Cross: Rise of the Villains"/>
    <s v="Patrick Durham, Paul G. Volk"/>
    <s v="Brian Austin Green, Vinnie Jones, Lori Heuring, Richard Grieco, Patrick Durham, Tim Abell, Carson Lee Bradshaw, Manu Intiraymi, Danny Trejo"/>
    <n v="9"/>
    <s v="United States"/>
    <s v="United States"/>
    <n v="1"/>
    <d v="2021-04-02T00:00:00"/>
    <n v="2019"/>
    <x v="12"/>
    <s v="100 min"/>
    <n v="100"/>
    <n v="100"/>
    <n v="0.18922712853314536"/>
    <s v=""/>
    <s v="Action &amp; Adventure"/>
    <s v="Action &amp; Adventure"/>
    <s v="Action &amp; Adventure"/>
    <n v="1"/>
  </r>
  <r>
    <n v="1168"/>
    <s v="s1168"/>
    <x v="0"/>
    <s v="Caught by a Wave"/>
    <s v="Massimiliano Camaiti"/>
    <s v="Elvira Camarrone, Christian Roberto, Donatella Finocchiaro, Corrado Invernizzi, Vincenzo Amato, Manuela Ventura, Rosalba Battaglia, Daniele Pilli"/>
    <n v="8"/>
    <s v="Italy"/>
    <s v="Italy"/>
    <n v="1"/>
    <d v="2021-03-25T00:00:00"/>
    <n v="2021"/>
    <x v="1"/>
    <s v="100 min"/>
    <n v="100"/>
    <n v="100"/>
    <n v="0.18922712853314536"/>
    <s v=""/>
    <s v="Dramas, International Movies, Romantic Movies"/>
    <s v="Dramas"/>
    <s v="Dramas, International Movies, Romantic Movies"/>
    <n v="3"/>
  </r>
  <r>
    <n v="1196"/>
    <s v="s1196"/>
    <x v="0"/>
    <s v="Operation Varsity Blues:¬†The¬†College¬†Admissions¬†Scandal"/>
    <s v="Chris Smith"/>
    <s v="Matthew Modine"/>
    <n v="1"/>
    <s v="United States"/>
    <s v="United States"/>
    <n v="1"/>
    <d v="2021-03-17T00:00:00"/>
    <n v="2021"/>
    <x v="12"/>
    <s v="100 min"/>
    <n v="100"/>
    <n v="100"/>
    <n v="0.18922712853314536"/>
    <s v=""/>
    <s v="Documentaries"/>
    <s v="Documentaries"/>
    <s v="Documentaries"/>
    <n v="1"/>
  </r>
  <r>
    <n v="1253"/>
    <s v="s1253"/>
    <x v="0"/>
    <s v="How to Be Really Bad"/>
    <s v="Marco Petry"/>
    <s v="Emma Bading, Janina Fautz, Ludwig Simon, Samuel Finzi, Emilio Sakraya, Oliver Korittke, Alwara H√∂fels, Matilda Marz, Amina Merai, Johann von B√ºlow, Axel Stein, Theo Trebs"/>
    <n v="12"/>
    <s v="Germany"/>
    <s v="Germany"/>
    <n v="1"/>
    <d v="2021-03-01T00:00:00"/>
    <n v="2018"/>
    <x v="1"/>
    <s v="100 min"/>
    <n v="100"/>
    <n v="100"/>
    <n v="0.18922712853314536"/>
    <s v=""/>
    <s v="Comedies, International Movies"/>
    <s v="Comedies"/>
    <s v="Comedies, International Movies"/>
    <n v="2"/>
  </r>
  <r>
    <n v="1397"/>
    <s v="s1397"/>
    <x v="0"/>
    <s v="Homefront"/>
    <s v="Gary Fleder"/>
    <s v="Jason Statham, James Franco, Izabela Vidovic, Kate Bosworth, Marcus Hester, Clancy Brown, Winona Ryder, Omar Benson Miller, Rachelle Lefevre, Frank Grillo, Chuck Zito, Pruitt Taylor Vince"/>
    <n v="12"/>
    <s v="United States"/>
    <s v="United States"/>
    <n v="1"/>
    <d v="2021-01-18T00:00:00"/>
    <n v="2013"/>
    <x v="12"/>
    <s v="100 min"/>
    <n v="100"/>
    <n v="100"/>
    <n v="0.18922712853314536"/>
    <s v=""/>
    <s v="Action &amp; Adventure"/>
    <s v="Action &amp; Adventure"/>
    <s v="Action &amp; Adventure"/>
    <n v="1"/>
  </r>
  <r>
    <n v="1643"/>
    <s v="s1643"/>
    <x v="0"/>
    <s v="The Beast"/>
    <s v="Ludovico Di Martino"/>
    <s v="Fabrizio Gifuni, Lino Musella, Monica Piseddu, Andrea Pennacchi, Emanuele Linfatti, Nicol√≤ Galasso, Giacomo Colavito, Giada Gagliardi, Gianmarco Vettori, Silvia Gallerano, Massimiliano Setti"/>
    <n v="11"/>
    <s v="Italy"/>
    <s v="Italy"/>
    <n v="1"/>
    <d v="2020-11-27T00:00:00"/>
    <n v="2020"/>
    <x v="5"/>
    <s v="100 min"/>
    <n v="100"/>
    <n v="100"/>
    <n v="0.18922712853314536"/>
    <s v=""/>
    <s v="Action &amp; Adventure, International Movies"/>
    <s v="Action &amp; Adventure"/>
    <s v="Action &amp; Adventure, International Movies"/>
    <n v="2"/>
  </r>
  <r>
    <n v="1748"/>
    <s v="s1748"/>
    <x v="0"/>
    <s v="Prospect"/>
    <s v="Zeek Earl, Christopher Caldwell"/>
    <s v="Sophie Thatcher, Pedro Pascal, Jay Duplass, Andre Royo, Sheila Vand, Anwan Glover"/>
    <n v="6"/>
    <s v="Canada"/>
    <s v="Canada, United States"/>
    <n v="2"/>
    <d v="2020-11-02T00:00:00"/>
    <n v="2018"/>
    <x v="12"/>
    <s v="100 min"/>
    <n v="100"/>
    <n v="100"/>
    <n v="0.18922712853314536"/>
    <s v=""/>
    <s v="Sci-Fi &amp; Fantasy, Thrillers"/>
    <s v="Sci-Fi &amp; Fantasy"/>
    <s v="Sci-Fi &amp; Fantasy, Thrillers"/>
    <n v="2"/>
  </r>
  <r>
    <n v="1797"/>
    <s v="s1797"/>
    <x v="0"/>
    <s v="Black '47"/>
    <s v="Lance Daly"/>
    <s v="Hugo Weaving, James Frecheville, Stephen Rea, Freddie Fox, Barry Keoghan, Moe Dunford, Sarah Greene, Jim Broadbent"/>
    <n v="8"/>
    <s v="Ireland"/>
    <s v="Ireland, Luxembourg, Belgium"/>
    <n v="3"/>
    <d v="2020-10-24T00:00:00"/>
    <n v="2018"/>
    <x v="12"/>
    <s v="100 min"/>
    <n v="100"/>
    <n v="100"/>
    <n v="0.18922712853314536"/>
    <s v=""/>
    <s v="Action &amp; Adventure, Dramas, Independent Movies"/>
    <s v="Action &amp; Adventure"/>
    <s v="Action &amp; Adventure, Dramas, Independent Movies"/>
    <n v="3"/>
  </r>
  <r>
    <n v="1802"/>
    <s v="s1802"/>
    <x v="0"/>
    <s v="Over the Moon"/>
    <s v="Glen Keane"/>
    <s v="Cathy Ang, Phillipa Soo, Ken Jeong, Robert G. Chiu, John Cho, Sandra Oh, Ruthie Ann Miles, Margaret Cho, Kimiko Glenn, Artt Butler, Irene Tsu, Clem Cheung, Conrad Ricamora"/>
    <n v="13"/>
    <s v="China"/>
    <s v="China, United States"/>
    <n v="2"/>
    <d v="2020-10-23T00:00:00"/>
    <n v="2020"/>
    <x v="7"/>
    <s v="100 min"/>
    <n v="100"/>
    <n v="100"/>
    <n v="0.18922712853314536"/>
    <s v=""/>
    <s v="Children &amp; Family Movies, Music &amp; Musicals"/>
    <s v="Children &amp; Family Movies"/>
    <s v="Children &amp; Family Movies, Music &amp; Musicals"/>
    <n v="2"/>
  </r>
  <r>
    <n v="1871"/>
    <s v="s1871"/>
    <x v="0"/>
    <s v="My Step Dad: The Hippie"/>
    <s v="Meltem Bozoflu"/>
    <s v="Onur Buldu, Mahir ƒ∞pek, Derya Karada≈ü, Onur Attila, Meltem Yƒ±lmazkaya, Yasemin Conka, Burak Topaloglu, Sefik Taylan, Orkun Karag√∂z, Erdogan Aydin"/>
    <n v="10"/>
    <s v="Turkey"/>
    <s v="Turkey, South Korea"/>
    <n v="2"/>
    <d v="2020-10-09T00:00:00"/>
    <n v="2018"/>
    <x v="5"/>
    <s v="100 min"/>
    <n v="100"/>
    <n v="100"/>
    <n v="0.18922712853314536"/>
    <s v=""/>
    <s v="Comedies, International Movies"/>
    <s v="Comedies"/>
    <s v="Comedies, International Movies"/>
    <n v="2"/>
  </r>
  <r>
    <n v="1875"/>
    <s v="s1875"/>
    <x v="0"/>
    <s v="Bigflo &amp; Oli: Hip Hop Frenzy"/>
    <s v="Bigflo &amp; Oli, J√©r√©mie Levypon"/>
    <s v="Bigflo &amp; Oli"/>
    <n v="1"/>
    <s v="France"/>
    <s v="France"/>
    <n v="1"/>
    <d v="2020-10-08T00:00:00"/>
    <n v="2020"/>
    <x v="5"/>
    <s v="100 min"/>
    <n v="100"/>
    <n v="100"/>
    <n v="0.18922712853314536"/>
    <s v=""/>
    <s v="Documentaries, International Movies, Music &amp; Musicals"/>
    <s v="Documentaries"/>
    <s v="Documentaries, International Movies, Music &amp; Musicals"/>
    <n v="3"/>
  </r>
  <r>
    <n v="2112"/>
    <s v="s2112"/>
    <x v="0"/>
    <s v="The Crimes That Bind"/>
    <s v="Sebasti√°n Schindel"/>
    <s v="Cecilia Roth, Miguel √Ångel Sol√°, Benjam√≠n Amadeo, Sof√≠a Gala Castiglione, Yanina √Åvila, Marcelo Subiotto, Paola Barrientos, Diego Cremonesi, Claudio Mart√≠nez Bel"/>
    <n v="9"/>
    <s v="Argentina"/>
    <s v="Argentina"/>
    <n v="1"/>
    <d v="2020-08-20T00:00:00"/>
    <n v="2020"/>
    <x v="1"/>
    <s v="100 min"/>
    <n v="100"/>
    <n v="100"/>
    <n v="0.18922712853314536"/>
    <s v=""/>
    <s v="Dramas, International Movies"/>
    <s v="Dramas"/>
    <s v="Dramas, International Movies"/>
    <n v="2"/>
  </r>
  <r>
    <n v="2229"/>
    <s v="s2229"/>
    <x v="0"/>
    <s v="Father Soldier Son"/>
    <s v="Leslye Davis, Catrin Einhorn"/>
    <m/>
    <n v="0"/>
    <s v="United States"/>
    <s v="United States"/>
    <n v="1"/>
    <d v="2020-07-17T00:00:00"/>
    <n v="2020"/>
    <x v="12"/>
    <s v="100 min"/>
    <n v="100"/>
    <n v="100"/>
    <n v="0.18922712853314536"/>
    <s v=""/>
    <s v="Documentaries"/>
    <s v="Documentaries"/>
    <s v="Documentaries"/>
    <n v="1"/>
  </r>
  <r>
    <n v="2392"/>
    <s v="s2392"/>
    <x v="0"/>
    <s v="Milea"/>
    <s v="Fajar Bustomi, Pidi Baiq"/>
    <s v="Iqbaal Ramadhan, Vanesha Prescilla, Ira Wibowo, Bucek, Happy Salma, Farhan, Maudy Koesnaedi, Jerome Kurnia"/>
    <n v="8"/>
    <s v="Indonesia"/>
    <s v="Indonesia"/>
    <n v="1"/>
    <d v="2020-06-13T00:00:00"/>
    <n v="2020"/>
    <x v="1"/>
    <s v="100 min"/>
    <n v="100"/>
    <n v="100"/>
    <n v="0.18922712853314536"/>
    <s v=""/>
    <s v="Dramas, International Movies, Romantic Movies"/>
    <s v="Dramas"/>
    <s v="Dramas, International Movies, Romantic Movies"/>
    <n v="3"/>
  </r>
  <r>
    <n v="2438"/>
    <s v="s2438"/>
    <x v="0"/>
    <s v="My Horrible Grandma"/>
    <s v="Sameh Abdulaziz"/>
    <s v="Shaimaa Abdelkader, Samiha Ayyoub, Fify El Sebaay, Emy Samir Ghanim, Mohamed Henedi, Bassem Samra"/>
    <n v="6"/>
    <s v="Egypt"/>
    <s v="Egypt"/>
    <n v="1"/>
    <d v="2020-06-02T00:00:00"/>
    <n v="2012"/>
    <x v="5"/>
    <s v="100 min"/>
    <n v="100"/>
    <n v="100"/>
    <n v="0.18922712853314536"/>
    <s v=""/>
    <s v="Comedies, Dramas, International Movies"/>
    <s v="Comedies"/>
    <s v="Comedies, Dramas, International Movies"/>
    <n v="3"/>
  </r>
  <r>
    <n v="2447"/>
    <s v="s2447"/>
    <x v="0"/>
    <s v="Cook Off"/>
    <s v="Tomas Brickhill"/>
    <s v="Tendaiishe Chitima, Tendai Nguni, Jesese Mungoshi, Eddie Sandifolo, Charmaine Mujeri, Kudzai Sevenzo, Fungai Majaya, Eugene Zimbudzi, Chimwemwe Chipidza, Kevin Hanssen, Zihlo, Michael Kudakwashe"/>
    <n v="12"/>
    <s v="Zimbabwe"/>
    <s v="Zimbabwe"/>
    <n v="1"/>
    <d v="2020-06-01T00:00:00"/>
    <n v="2017"/>
    <x v="4"/>
    <s v="100 min"/>
    <n v="100"/>
    <n v="100"/>
    <n v="0.18922712853314536"/>
    <s v=""/>
    <s v="Comedies, International Movies, Romantic Movies"/>
    <s v="Comedies"/>
    <s v="Comedies, International Movies, Romantic Movies"/>
    <n v="3"/>
  </r>
  <r>
    <n v="2615"/>
    <s v="s2615"/>
    <x v="0"/>
    <s v="Boushkash"/>
    <s v="Ahmed Yousry, Hazem Fouda"/>
    <s v="Mohamed Saad, Zeina, Ezzat Abou Aouf, Edward, Hassan Hosny, Ahmed Rateb, Hamdi el Sakhawy, Safaa El-Toukhy"/>
    <n v="8"/>
    <s v="Egypt"/>
    <s v="Egypt"/>
    <n v="1"/>
    <d v="2020-04-28T00:00:00"/>
    <n v="2008"/>
    <x v="5"/>
    <s v="100 min"/>
    <n v="100"/>
    <n v="100"/>
    <n v="0.18922712853314536"/>
    <s v=""/>
    <s v="Comedies, International Movies"/>
    <s v="Comedies"/>
    <s v="Comedies, International Movies"/>
    <n v="2"/>
  </r>
  <r>
    <n v="2619"/>
    <s v="s2619"/>
    <x v="0"/>
    <s v="K√º√ß√ºk Esnaf"/>
    <s v="Bedran G√ºzel"/>
    <s v="ƒ∞brahim B√ºy√ºkak, Zeynep Ko√ßak, Gupse √ñzay, Cengiz Bozkurt"/>
    <n v="4"/>
    <s v="Turkey"/>
    <s v="Turkey"/>
    <n v="1"/>
    <d v="2020-04-28T00:00:00"/>
    <n v="2016"/>
    <x v="5"/>
    <s v="100 min"/>
    <n v="100"/>
    <n v="100"/>
    <n v="0.18922712853314536"/>
    <s v=""/>
    <s v="Comedies, International Movies"/>
    <s v="Comedies"/>
    <s v="Comedies, International Movies"/>
    <n v="2"/>
  </r>
  <r>
    <n v="2779"/>
    <s v="s2779"/>
    <x v="0"/>
    <s v="Bethany Hamilton: Unstoppable"/>
    <s v="Aaron Lieber"/>
    <s v="Bethany Hamilton"/>
    <n v="1"/>
    <s v="United States"/>
    <s v="United States"/>
    <n v="1"/>
    <d v="2020-03-25T00:00:00"/>
    <n v="2019"/>
    <x v="7"/>
    <s v="100 min"/>
    <n v="100"/>
    <n v="100"/>
    <n v="0.18922712853314536"/>
    <s v=""/>
    <s v="Children &amp; Family Movies, Documentaries, Sports Movies"/>
    <s v="Children &amp; Family Movies"/>
    <s v="Children &amp; Family Movies, Documentaries, Sports Movies"/>
    <n v="3"/>
  </r>
  <r>
    <n v="2801"/>
    <s v="s2801"/>
    <x v="0"/>
    <s v="Masameer - The Movie"/>
    <s v="Malik Nejer"/>
    <s v="Malik Nejer, Shahad Alahmari, Abdulaziz Almuzaini, Yousef Aldakheel"/>
    <n v="4"/>
    <s v="Saudi Arabia"/>
    <s v="Saudi Arabia"/>
    <n v="1"/>
    <d v="2020-03-19T00:00:00"/>
    <n v="2020"/>
    <x v="1"/>
    <s v="100 min"/>
    <n v="100"/>
    <n v="100"/>
    <n v="0.18922712853314536"/>
    <s v=""/>
    <s v="Comedies, International Movies"/>
    <s v="Comedies"/>
    <s v="Comedies, International Movies"/>
    <n v="2"/>
  </r>
  <r>
    <n v="2919"/>
    <s v="s2919"/>
    <x v="0"/>
    <s v="The Ghost and the Tout"/>
    <s v="Charles Uwagbai"/>
    <s v="Toyin Abraham, Sambasa Nzeribe, Chioma Chukwuka Akpotha, Chioma Omeruah, Chiwetalu Agu, Dele Odule, Femi Adebayo, Bayray McNwizu, Biodun Stephen"/>
    <n v="9"/>
    <s v="Nigeria"/>
    <s v="Nigeria"/>
    <n v="1"/>
    <d v="2020-02-14T00:00:00"/>
    <n v="2018"/>
    <x v="1"/>
    <s v="100 min"/>
    <n v="100"/>
    <n v="100"/>
    <n v="0.18922712853314536"/>
    <s v=""/>
    <s v="Comedies, International Movies"/>
    <s v="Comedies"/>
    <s v="Comedies, International Movies"/>
    <n v="2"/>
  </r>
  <r>
    <n v="3153"/>
    <s v="s3153"/>
    <x v="0"/>
    <s v="My Wife and I"/>
    <s v="Bunmi Ajakaiye"/>
    <s v="Ramsey Nouah, Omoni Oboli, Dorcas Shola Fapson, Sambasa Nzeribe, Jemima Osunde, Dozie Onyiriuka, Rotimi Adelagan, Seyilaw"/>
    <n v="8"/>
    <s v="South Africa"/>
    <s v="South Africa"/>
    <n v="1"/>
    <d v="2019-12-13T00:00:00"/>
    <n v="2017"/>
    <x v="5"/>
    <s v="100 min"/>
    <n v="100"/>
    <n v="100"/>
    <n v="0.18922712853314536"/>
    <s v=""/>
    <s v="Comedies, International Movies, Romantic Movies"/>
    <s v="Comedies"/>
    <s v="Comedies, International Movies, Romantic Movies"/>
    <n v="3"/>
  </r>
  <r>
    <n v="3291"/>
    <s v="s3291"/>
    <x v="0"/>
    <s v="A Single Man"/>
    <s v="Tom Ford"/>
    <s v="Colin Firth, Julianne Moore, Nicholas Hoult, Ginnifer Goodwin, Matthew Goode, Paul Butler, Ryan Simpkins, Teddy Sears, Paulette Lamori, Jon Kortajarena"/>
    <n v="10"/>
    <s v="United States"/>
    <s v="United States"/>
    <n v="1"/>
    <d v="2019-11-11T00:00:00"/>
    <n v="2009"/>
    <x v="12"/>
    <s v="100 min"/>
    <n v="100"/>
    <n v="100"/>
    <n v="0.18922712853314536"/>
    <s v=""/>
    <s v="Dramas, Independent Movies, LGBTQ Movies"/>
    <s v="Dramas"/>
    <s v="Dramas, Independent Movies, LGBTQ Movies"/>
    <n v="3"/>
  </r>
  <r>
    <n v="3406"/>
    <s v="s3406"/>
    <x v="0"/>
    <s v="Seventeen"/>
    <s v="Daniel S√°nchez Ar√©valo"/>
    <s v="Biel Montoro, Nacho S√°nchez, Lola Cord√≥n, Itsaso Arana, Chani Mart√≠n, I√±igo Aranburu, Kandido Uranga, Javier Cifri√°n, Mamen Duch, Carolina Clemente, Jorge Cabrera, Daniel Fuster, Edgar Costas, Patxi Santamar√≠a"/>
    <n v="14"/>
    <s v="Spain"/>
    <s v="Spain"/>
    <n v="1"/>
    <d v="2019-10-18T00:00:00"/>
    <n v="2019"/>
    <x v="5"/>
    <s v="100 min"/>
    <n v="100"/>
    <n v="100"/>
    <n v="0.18922712853314536"/>
    <s v=""/>
    <s v="Comedies, Dramas, International Movies"/>
    <s v="Comedies"/>
    <s v="Comedies, Dramas, International Movies"/>
    <n v="3"/>
  </r>
  <r>
    <n v="3430"/>
    <s v="s3430"/>
    <x v="0"/>
    <s v="Fractured"/>
    <s v="Brad Anderson"/>
    <s v="Sam Worthington, Lily Rabe, Stephen Tobolowsky, Adjoa Andoh, Lucy Capri, Lauren Cochrane, Shane Dean"/>
    <n v="7"/>
    <s v="United States"/>
    <s v="United States"/>
    <n v="1"/>
    <d v="2019-10-11T00:00:00"/>
    <n v="2019"/>
    <x v="5"/>
    <s v="100 min"/>
    <n v="100"/>
    <n v="100"/>
    <n v="0.18922712853314536"/>
    <s v=""/>
    <s v="Thrillers"/>
    <s v="Thrillers"/>
    <s v="Thrillers"/>
    <n v="1"/>
  </r>
  <r>
    <n v="3448"/>
    <s v="s3448"/>
    <x v="0"/>
    <s v="A Plastic Ocean"/>
    <m/>
    <s v="Tanya Streeter"/>
    <n v="1"/>
    <s v="United Kingdom"/>
    <s v="United Kingdom, Hong Kong"/>
    <n v="2"/>
    <d v="2019-10-04T00:00:00"/>
    <n v="2016"/>
    <x v="1"/>
    <s v="100 min"/>
    <n v="100"/>
    <n v="100"/>
    <n v="0.18922712853314536"/>
    <s v=""/>
    <s v="Documentaries"/>
    <s v="Documentaries"/>
    <s v="Documentaries"/>
    <n v="1"/>
  </r>
  <r>
    <n v="3534"/>
    <s v="s3534"/>
    <x v="0"/>
    <s v="Kill Me If You Dare"/>
    <s v="≈ûenol S√∂nmez"/>
    <s v="Murat Boz, Seda Bakan, A√ßelya Topaloƒülu, √ñzg√ºr Emre Yƒ±ldƒ±rƒ±m, Seda G√ºven, Yosi Mizrahi, Dil≈üad ≈ûim≈üek, Ali Yoƒüurt√ßuoƒülu"/>
    <n v="8"/>
    <s v="Turkey"/>
    <s v="Turkey"/>
    <n v="1"/>
    <d v="2019-09-06T00:00:00"/>
    <n v="2019"/>
    <x v="1"/>
    <s v="100 min"/>
    <n v="100"/>
    <n v="100"/>
    <n v="0.18922712853314536"/>
    <s v=""/>
    <s v="Comedies, International Movies, Romantic Movies"/>
    <s v="Comedies"/>
    <s v="Comedies, International Movies, Romantic Movies"/>
    <n v="3"/>
  </r>
  <r>
    <n v="3555"/>
    <s v="s3555"/>
    <x v="0"/>
    <s v="Unbridled"/>
    <s v="Jota Linares"/>
    <s v="Natalia de Molina, Daniel Grao, Natalia Mateo, Ignacio Mateos, Borja Luna, Mario Tard√≥n, Mariana Cordero"/>
    <n v="7"/>
    <s v="Spain"/>
    <s v="Spain"/>
    <n v="1"/>
    <d v="2019-08-30T00:00:00"/>
    <n v="2018"/>
    <x v="5"/>
    <s v="100 min"/>
    <n v="100"/>
    <n v="100"/>
    <n v="0.18922712853314536"/>
    <s v=""/>
    <s v="International Movies, Thrillers"/>
    <s v="International Movies"/>
    <s v="International Movies, Thrillers"/>
    <n v="2"/>
  </r>
  <r>
    <n v="3584"/>
    <s v="s3584"/>
    <x v="0"/>
    <s v="Sextuplets"/>
    <s v="Michael Tiddes"/>
    <s v="Marlon Wayans, Bresha Webb, Michael Ian Black, Glynn Turman, Molly Shannon, Debbi Morgan"/>
    <n v="6"/>
    <s v="United States"/>
    <s v="United States"/>
    <n v="1"/>
    <d v="2019-08-16T00:00:00"/>
    <n v="2019"/>
    <x v="1"/>
    <s v="100 min"/>
    <n v="100"/>
    <n v="100"/>
    <n v="0.18922712853314536"/>
    <s v=""/>
    <s v="Comedies"/>
    <s v="Comedies"/>
    <s v="Comedies"/>
    <n v="1"/>
  </r>
  <r>
    <n v="3639"/>
    <s v="s3639"/>
    <x v="0"/>
    <s v="Eerie"/>
    <s v="Mikhail Red"/>
    <s v="Bea Alonzo, Jake Cuenca, Maxene Magalona, Charo Santos, Mary Joy Apostol, Gabby Padilla, Gillian Vicencio"/>
    <n v="7"/>
    <s v="Philippines"/>
    <s v="Philippines, Singapore"/>
    <n v="2"/>
    <d v="2019-07-26T00:00:00"/>
    <n v="2019"/>
    <x v="1"/>
    <s v="100 min"/>
    <n v="100"/>
    <n v="100"/>
    <n v="0.18922712853314536"/>
    <s v=""/>
    <s v="Horror Movies, International Movies"/>
    <s v="Horror Movies"/>
    <s v="Horror Movies, International Movies"/>
    <n v="2"/>
  </r>
  <r>
    <n v="3833"/>
    <s v="s3833"/>
    <x v="0"/>
    <s v="Dry Martina"/>
    <s v="Che Sandoval"/>
    <s v="Antonella Costa, Patricio Contreras, Geraldine Neary, Pedro Campos, √Ålvaro Espinosa"/>
    <n v="5"/>
    <s v="Chile"/>
    <s v="Chile, Argentina"/>
    <n v="2"/>
    <d v="2019-05-11T00:00:00"/>
    <n v="2018"/>
    <x v="5"/>
    <s v="100 min"/>
    <n v="100"/>
    <n v="100"/>
    <n v="0.18922712853314536"/>
    <s v=""/>
    <s v="Dramas, Independent Movies, International Movies"/>
    <s v="Dramas"/>
    <s v="Dramas, Independent Movies, International Movies"/>
    <n v="3"/>
  </r>
  <r>
    <n v="3979"/>
    <s v="s3979"/>
    <x v="0"/>
    <s v="Oversize Cops"/>
    <s v="Chanon Yingyong, Phuwanit Pholdee"/>
    <s v="Sarun Cinsuvapala, Pramote Pathan, Suphachai Subprasert, Somyos Matures, Supavitch Nepremwattana, Nachjaree Horvejkul, Jatupone Chompoonich, Chertsak Pratumseesakhon"/>
    <n v="8"/>
    <s v="Thailand"/>
    <s v="Thailand"/>
    <n v="1"/>
    <d v="2019-03-23T00:00:00"/>
    <n v="2017"/>
    <x v="5"/>
    <s v="100 min"/>
    <n v="100"/>
    <n v="100"/>
    <n v="0.18922712853314536"/>
    <s v=""/>
    <s v="Action &amp; Adventure, Comedies, International Movies"/>
    <s v="Action &amp; Adventure"/>
    <s v="Action &amp; Adventure, Comedies, International Movies"/>
    <n v="3"/>
  </r>
  <r>
    <n v="4037"/>
    <s v="s4037"/>
    <x v="0"/>
    <s v="Walk. Ride. Rodeo."/>
    <s v="Conor Allyn"/>
    <s v="Spencer Locke, Missi Pyle, Sherri Shepherd, Bailey Chase, Alyvia Alyn Lind, Max Ehrich, Corbin Bleu, Kathleen Rose Perkins"/>
    <n v="8"/>
    <s v="United States"/>
    <s v="United States"/>
    <n v="1"/>
    <d v="2019-03-08T00:00:00"/>
    <n v="2019"/>
    <x v="6"/>
    <s v="100 min"/>
    <n v="100"/>
    <n v="100"/>
    <n v="0.18922712853314536"/>
    <s v=""/>
    <s v="Children &amp; Family Movies, Dramas"/>
    <s v="Children &amp; Family Movies"/>
    <s v="Children &amp; Family Movies, Dramas"/>
    <n v="2"/>
  </r>
  <r>
    <n v="4137"/>
    <s v="s4137"/>
    <x v="0"/>
    <s v="Dear Ex"/>
    <s v="Hsu Chih-yen, Mag Hsu"/>
    <s v="Roy Chiu, Hsieh Ying-xuan, Joseph Huang, Spark Chen"/>
    <n v="4"/>
    <s v="Taiwan"/>
    <s v="Taiwan"/>
    <n v="1"/>
    <d v="2019-02-01T00:00:00"/>
    <n v="2018"/>
    <x v="5"/>
    <s v="100 min"/>
    <n v="100"/>
    <n v="100"/>
    <n v="0.18922712853314536"/>
    <s v=""/>
    <s v="Comedies, Dramas, International Movies"/>
    <s v="Comedies"/>
    <s v="Comedies, Dramas, International Movies"/>
    <n v="3"/>
  </r>
  <r>
    <n v="4237"/>
    <s v="s4237"/>
    <x v="0"/>
    <s v="Mexicanos de Bronce"/>
    <s v="Julio Fern√°ndez Talamantes"/>
    <m/>
    <n v="0"/>
    <s v="Mexico"/>
    <s v="Mexico"/>
    <n v="1"/>
    <d v="2018-12-31T00:00:00"/>
    <n v="2016"/>
    <x v="5"/>
    <s v="100 min"/>
    <n v="100"/>
    <n v="100"/>
    <n v="0.18922712853314536"/>
    <s v=""/>
    <s v="Documentaries, International Movies, Music &amp; Musicals"/>
    <s v="Documentaries"/>
    <s v="Documentaries, International Movies, Music &amp; Musicals"/>
    <n v="3"/>
  </r>
  <r>
    <n v="4244"/>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n v="19"/>
    <s v="Japan"/>
    <s v="Japan"/>
    <n v="1"/>
    <d v="2018-12-31T00:00:00"/>
    <n v="2018"/>
    <x v="1"/>
    <s v="100 min"/>
    <n v="100"/>
    <n v="100"/>
    <n v="0.18922712853314536"/>
    <s v=""/>
    <s v="Action &amp; Adventure, Anime Features, International Movies"/>
    <s v="Action &amp; Adventure"/>
    <s v="Action &amp; Adventure, Anime Features, International Movies"/>
    <n v="3"/>
  </r>
  <r>
    <n v="4472"/>
    <s v="s4472"/>
    <x v="0"/>
    <s v="Been So Long"/>
    <s v="Tinge Krishnan"/>
    <s v="Michaela Coel, Arinz√© Kene, George MacKay, Ashley Thomas, Joe Dempsie, Ronke Adekoluejo, Luke Norris, Mya Lewis"/>
    <n v="8"/>
    <m/>
    <m/>
    <n v="0"/>
    <d v="2018-10-26T00:00:00"/>
    <n v="2018"/>
    <x v="5"/>
    <s v="100 min"/>
    <n v="100"/>
    <n v="100"/>
    <n v="0.18922712853314536"/>
    <s v=""/>
    <s v="Dramas, International Movies, Music &amp; Musicals"/>
    <s v="Dramas"/>
    <s v="Dramas, International Movies, Music &amp; Musicals"/>
    <n v="3"/>
  </r>
  <r>
    <n v="4589"/>
    <s v="s4589"/>
    <x v="0"/>
    <s v="My Friend Pinto"/>
    <s v="Raaghav Dar"/>
    <s v="Prateik, Kalki Koechlin, Arjun Mathur, Shruti Seth, Makrand Deshpande, Divya Dutta, Rajendranath Zutshi, Amin Hajee, Karim Hajee, Shakeel Khan"/>
    <n v="10"/>
    <s v="India"/>
    <s v="India"/>
    <n v="1"/>
    <d v="2018-10-01T00:00:00"/>
    <n v="2011"/>
    <x v="1"/>
    <s v="100 min"/>
    <n v="100"/>
    <n v="100"/>
    <n v="0.18922712853314536"/>
    <s v=""/>
    <s v="Comedies, International Movies, Sci-Fi &amp; Fantasy"/>
    <s v="Comedies"/>
    <s v="Comedies, International Movies, Sci-Fi &amp; Fantasy"/>
    <n v="3"/>
  </r>
  <r>
    <n v="4645"/>
    <s v="s4645"/>
    <x v="0"/>
    <s v="Reversing Roe"/>
    <m/>
    <s v="Ricki Stern, Annie Sundberg"/>
    <n v="2"/>
    <s v="United States"/>
    <s v="United States"/>
    <n v="1"/>
    <d v="2018-09-13T00:00:00"/>
    <n v="2018"/>
    <x v="1"/>
    <s v="100 min"/>
    <n v="100"/>
    <n v="100"/>
    <n v="0.18922712853314536"/>
    <s v=""/>
    <s v="Documentaries"/>
    <s v="Documentaries"/>
    <s v="Documentaries"/>
    <n v="1"/>
  </r>
  <r>
    <n v="4647"/>
    <s v="s4647"/>
    <x v="0"/>
    <s v="On My Skin"/>
    <s v="Alessio Cremonini"/>
    <s v="Alessandro Borghi, Jasmine Trinca, Milvia Marigliano, Max Tortora"/>
    <n v="4"/>
    <s v="Italy"/>
    <s v="Italy"/>
    <n v="1"/>
    <d v="2018-09-12T00:00:00"/>
    <n v="2018"/>
    <x v="5"/>
    <s v="100 min"/>
    <n v="100"/>
    <n v="100"/>
    <n v="0.18922712853314536"/>
    <s v=""/>
    <s v="Dramas, International Movies"/>
    <s v="Dramas"/>
    <s v="Dramas, International Movies"/>
    <n v="2"/>
  </r>
  <r>
    <n v="4699"/>
    <s v="s4699"/>
    <x v="0"/>
    <s v="To All the Boys I‚Äôve Loved Before"/>
    <s v="Susan Johnson"/>
    <s v="Lana Condor, Noah Centineo, Janel Parrish, Anna Cathcart, Andrew Bachelor, Trezzo Mahoro, Madaleine Arthur, Israel Broussard, Emilija Baranac, John Corbett"/>
    <n v="10"/>
    <s v="United States"/>
    <s v="United States"/>
    <n v="1"/>
    <d v="2018-08-17T00:00:00"/>
    <n v="2018"/>
    <x v="1"/>
    <s v="100 min"/>
    <n v="100"/>
    <n v="100"/>
    <n v="0.18922712853314536"/>
    <s v=""/>
    <s v="Comedies, International Movies, Romantic Movies"/>
    <s v="Comedies"/>
    <s v="Comedies, International Movies, Romantic Movies"/>
    <n v="3"/>
  </r>
  <r>
    <n v="4715"/>
    <s v="s4715"/>
    <x v="0"/>
    <s v="Brij Mohan Amar Rahe"/>
    <s v="Nikhil Nagesh Bhat"/>
    <s v="Arjun Mathur, Nidhi Singh, Manav Vij, Sheetal Thakur, Sunny Hinduja, Yogendra Tikku, Vijayant Kohli"/>
    <n v="7"/>
    <s v="India"/>
    <s v="India"/>
    <n v="1"/>
    <d v="2018-08-04T00:00:00"/>
    <n v="2018"/>
    <x v="5"/>
    <s v="100 min"/>
    <n v="100"/>
    <n v="100"/>
    <n v="0.18922712853314536"/>
    <s v=""/>
    <s v="Comedies, Dramas, International Movies"/>
    <s v="Comedies"/>
    <s v="Comedies, Dramas, International Movies"/>
    <n v="3"/>
  </r>
  <r>
    <n v="4749"/>
    <s v="s4749"/>
    <x v="0"/>
    <s v="The Mansion"/>
    <s v="Tony Datis"/>
    <s v="Nathalie Odzierejko, Marc Jarousseau, Ludovik Day, Yvick Letexier, J√©r√¥me Niel, Vincent Tirel, Vanessa Guide, Delphine Baril, Baptiste Lorber, Lila Lacombe"/>
    <n v="10"/>
    <s v="France"/>
    <s v="France, Belgium"/>
    <n v="2"/>
    <d v="2018-07-28T00:00:00"/>
    <n v="2017"/>
    <x v="5"/>
    <s v="100 min"/>
    <n v="100"/>
    <n v="100"/>
    <n v="0.18922712853314536"/>
    <s v=""/>
    <s v="Comedies, Horror Movies, International Movies"/>
    <s v="Comedies"/>
    <s v="Comedies, Horror Movies, International Movies"/>
    <n v="3"/>
  </r>
  <r>
    <n v="4834"/>
    <s v="s4834"/>
    <x v="0"/>
    <s v="Alex Strangelove"/>
    <s v="Craig Johnson"/>
    <s v="Daniel Doheny, Madeline Weinstein, Antonio Marziale, Daniel Zolghadri, Annie Q., Nik Dodani, Fred Hechinger, Kathryn Erbe, Isabella Amara, Sophie Faulkenberry"/>
    <n v="10"/>
    <s v="United States"/>
    <s v="United States"/>
    <n v="1"/>
    <d v="2018-06-08T00:00:00"/>
    <n v="2018"/>
    <x v="5"/>
    <s v="100 min"/>
    <n v="100"/>
    <n v="100"/>
    <n v="0.18922712853314536"/>
    <s v=""/>
    <s v="Comedies, Dramas, Independent Movies"/>
    <s v="Comedies"/>
    <s v="Comedies, Dramas, Independent Movies"/>
    <n v="3"/>
  </r>
  <r>
    <n v="4862"/>
    <s v="s4862"/>
    <x v="0"/>
    <s v="Lupin the 3rd: The Castle of Cagliostro: Special Edition"/>
    <s v="Hayao Miyazaki"/>
    <s v="Yasuo Yamada, Kiyoshi Kobayashi, Eiko Masuyama, Makio Inoue, Goro Naya, Sumi Shimamoto, Taro Ishida, Kohei Miyauchi, Ichiro Nagai"/>
    <n v="9"/>
    <s v="Japan"/>
    <s v="Japan"/>
    <n v="1"/>
    <d v="2018-05-15T00:00:00"/>
    <n v="1979"/>
    <x v="2"/>
    <s v="100 min"/>
    <n v="100"/>
    <n v="100"/>
    <n v="0.18922712853314536"/>
    <s v=""/>
    <s v="Action &amp; Adventure, Anime Features, Classic Movies"/>
    <s v="Action &amp; Adventure"/>
    <s v="Action &amp; Adventure, Anime Features, Classic Movies"/>
    <n v="3"/>
  </r>
  <r>
    <n v="4876"/>
    <s v="s4876"/>
    <x v="0"/>
    <s v="Anon"/>
    <s v="Andrew Niccol"/>
    <s v="Clive Owen, Amanda Seyfried, Colm Feore, Sonya Walger, Mark O'Brien, Joe Pingue, Iddo Goldberg, Sebastian Pigott, Rachel Roberts, Ethan Tavares"/>
    <n v="10"/>
    <s v="United Kingdom"/>
    <s v="United Kingdom, Canada, United States, Germany"/>
    <n v="4"/>
    <d v="2018-05-04T00:00:00"/>
    <n v="2018"/>
    <x v="5"/>
    <s v="100 min"/>
    <n v="100"/>
    <n v="100"/>
    <n v="0.18922712853314536"/>
    <s v=""/>
    <s v="Dramas, Sci-Fi &amp; Fantasy, Thrillers"/>
    <s v="Dramas"/>
    <s v="Dramas, Sci-Fi &amp; Fantasy, Thrillers"/>
    <n v="3"/>
  </r>
  <r>
    <n v="4975"/>
    <s v="s4975"/>
    <x v="0"/>
    <s v="Roxanne Roxanne"/>
    <s v="Michael Larnell"/>
    <s v="Chant√© Adams, Mahershala Ali, Nia Long, Elvis Nolasco, Kevin Phillips, Shenell Edmonds"/>
    <n v="6"/>
    <s v="United States"/>
    <s v="United States"/>
    <n v="1"/>
    <d v="2018-03-23T00:00:00"/>
    <n v="2018"/>
    <x v="5"/>
    <s v="100 min"/>
    <n v="100"/>
    <n v="100"/>
    <n v="0.18922712853314536"/>
    <s v=""/>
    <s v="Dramas, Music &amp; Musicals"/>
    <s v="Dramas"/>
    <s v="Dramas, Music &amp; Musicals"/>
    <n v="2"/>
  </r>
  <r>
    <n v="5086"/>
    <s v="s5086"/>
    <x v="0"/>
    <s v="The Reservoir Game"/>
    <s v="Choi Jin-seong"/>
    <m/>
    <n v="0"/>
    <s v="South Korea"/>
    <s v="South Korea"/>
    <n v="1"/>
    <d v="2018-01-12T00:00:00"/>
    <n v="2017"/>
    <x v="5"/>
    <s v="100 min"/>
    <n v="100"/>
    <n v="100"/>
    <n v="0.18922712853314536"/>
    <s v=""/>
    <s v="Documentaries, International Movies"/>
    <s v="Documentaries"/>
    <s v="Documentaries, International Movies"/>
    <n v="2"/>
  </r>
  <r>
    <n v="5178"/>
    <s v="s5178"/>
    <x v="0"/>
    <s v="The Killer"/>
    <s v="Marcelo Galv√£o"/>
    <s v="Diogo Morgado, Etienne Chicot, Maria de Medeiros, Deto Montenegro, Jonas Leite, Paulo Gorgulho, Will Roberts, Allan Lima, Eduardo Galv√£o, Igor Galv√£o"/>
    <n v="10"/>
    <s v="Brazil"/>
    <s v="Brazil"/>
    <n v="1"/>
    <d v="2017-11-10T00:00:00"/>
    <n v="2017"/>
    <x v="5"/>
    <s v="100 min"/>
    <n v="100"/>
    <n v="100"/>
    <n v="0.18922712853314536"/>
    <s v=""/>
    <s v="Action &amp; Adventure, International Movies"/>
    <s v="Action &amp; Adventure"/>
    <s v="Action &amp; Adventure, International Movies"/>
    <n v="2"/>
  </r>
  <r>
    <n v="5319"/>
    <s v="s5319"/>
    <x v="0"/>
    <s v="Death Note"/>
    <s v="Adam Wingard"/>
    <s v="Willem Dafoe, Nat Wolff, Lakeith Stanfield, Margaret Qualley, Shea Whigham, Paul Nakauchi, Jason Liles"/>
    <n v="7"/>
    <s v="United States"/>
    <s v="United States"/>
    <n v="1"/>
    <d v="2017-08-25T00:00:00"/>
    <n v="2017"/>
    <x v="5"/>
    <s v="100 min"/>
    <n v="100"/>
    <n v="100"/>
    <n v="0.18922712853314536"/>
    <s v=""/>
    <s v="Horror Movies, Thrillers"/>
    <s v="Horror Movies"/>
    <s v="Horror Movies, Thrillers"/>
    <n v="2"/>
  </r>
  <r>
    <n v="5645"/>
    <s v="s5645"/>
    <x v="0"/>
    <s v="Rampage: President Down"/>
    <s v="Uwe Boll"/>
    <s v="Brendan Fletcher, Steve Baran, Ryan McDonell, Scott Patey, Loretta Walsh, Zain Meghji, Crystal Lowe"/>
    <n v="7"/>
    <s v="Canada"/>
    <s v="Canada"/>
    <n v="1"/>
    <d v="2017-01-05T00:00:00"/>
    <n v="2016"/>
    <x v="5"/>
    <s v="100 min"/>
    <n v="100"/>
    <n v="100"/>
    <n v="0.18922712853314536"/>
    <s v=""/>
    <s v="Action &amp; Adventure, International Movies"/>
    <s v="Action &amp; Adventure"/>
    <s v="Action &amp; Adventure, International Movies"/>
    <n v="2"/>
  </r>
  <r>
    <n v="5699"/>
    <s v="s5699"/>
    <x v="0"/>
    <s v="Asu Mare 2"/>
    <s v="Ricardo Maldonado"/>
    <s v="Carlos Alc√°ntara, Emilia Drago, Christian Meier, Andr√©s Salas, Anah√≠ de C√°rdenas, Rodrigo S√°nchez Pati√±o, Denisse Dib√≥s, Javier Delgiudice, Ana Cecilia Natteri"/>
    <n v="9"/>
    <s v="Peru"/>
    <s v="Peru"/>
    <n v="1"/>
    <d v="2016-12-01T00:00:00"/>
    <n v="2015"/>
    <x v="1"/>
    <s v="100 min"/>
    <n v="100"/>
    <n v="100"/>
    <n v="0.18922712853314536"/>
    <s v=""/>
    <s v="Comedies, International Movies"/>
    <s v="Comedies"/>
    <s v="Comedies, International Movies"/>
    <n v="2"/>
  </r>
  <r>
    <n v="5768"/>
    <s v="s5768"/>
    <x v="0"/>
    <s v="Harud"/>
    <s v="Aamir Bashir"/>
    <s v="Mohammad Amir Naji, Shahnawaz Bhat, Shamim Basharat, Salma Ashai, Mudessir Ahmed Khan, Rayes Mohiuddin"/>
    <n v="6"/>
    <s v="India"/>
    <s v="India"/>
    <n v="1"/>
    <d v="2016-10-01T00:00:00"/>
    <n v="2010"/>
    <x v="5"/>
    <s v="100 min"/>
    <n v="100"/>
    <n v="100"/>
    <n v="0.18922712853314536"/>
    <s v=""/>
    <s v="Dramas, International Movies"/>
    <s v="Dramas"/>
    <s v="Dramas, International Movies"/>
    <n v="2"/>
  </r>
  <r>
    <n v="5926"/>
    <s v="s5926"/>
    <x v="0"/>
    <s v="Virunga"/>
    <s v="Orlando von Einsiedel"/>
    <m/>
    <n v="0"/>
    <s v="United Kingdom"/>
    <s v="United Kingdom,"/>
    <n v="2"/>
    <d v="2014-11-07T00:00:00"/>
    <n v="2014"/>
    <x v="5"/>
    <s v="100 min"/>
    <n v="100"/>
    <n v="100"/>
    <n v="0.18922712853314536"/>
    <s v=""/>
    <s v="Documentaries, International Movies"/>
    <s v="Documentaries"/>
    <s v="Documentaries, International Movies"/>
    <n v="2"/>
  </r>
  <r>
    <n v="5930"/>
    <s v="s5930"/>
    <x v="0"/>
    <s v="Print the Legend"/>
    <s v="Luis Lopez, Clay Tweel"/>
    <m/>
    <n v="0"/>
    <s v="United States"/>
    <s v="United States"/>
    <n v="1"/>
    <d v="2014-09-26T00:00:00"/>
    <n v="2014"/>
    <x v="1"/>
    <s v="100 min"/>
    <n v="100"/>
    <n v="100"/>
    <n v="0.18922712853314536"/>
    <s v=""/>
    <s v="Documentaries"/>
    <s v="Documentaries"/>
    <s v="Documentaries"/>
    <n v="1"/>
  </r>
  <r>
    <n v="5938"/>
    <s v="s5938"/>
    <x v="0"/>
    <s v="The Short Game"/>
    <s v="Josh Greenbaum"/>
    <s v="Sky Sudberry, Allan Kournikova, Jed Dy, Zamokuhle Nxasana, Alexa Pano, Amari Avery, Augustin Valery, Kuang Yang, Jack Nicklaus, Gary Player"/>
    <n v="10"/>
    <s v="United States"/>
    <s v="United States"/>
    <n v="1"/>
    <d v="2013-12-12T00:00:00"/>
    <n v="2013"/>
    <x v="7"/>
    <s v="100 min"/>
    <n v="100"/>
    <n v="100"/>
    <n v="0.18922712853314536"/>
    <s v=""/>
    <s v="Children &amp; Family Movies, Documentaries, Sports Movies"/>
    <s v="Children &amp; Family Movies"/>
    <s v="Children &amp; Family Movies, Documentaries, Sports Movies"/>
    <n v="3"/>
  </r>
  <r>
    <n v="5971"/>
    <s v="s5971"/>
    <x v="0"/>
    <s v="‚ÄãMayurakshi"/>
    <s v="Atanu Ghosh"/>
    <s v="Soumitra Chatterjee, Prasenjit Chatterjee, Indrani Haldar, Sudipta Chakraborty, Suman Banerjee, Gargi Roychowdhury"/>
    <n v="6"/>
    <s v="India"/>
    <s v="India"/>
    <n v="1"/>
    <d v="2018-09-15T00:00:00"/>
    <n v="2017"/>
    <x v="1"/>
    <s v="100 min"/>
    <n v="100"/>
    <n v="100"/>
    <n v="0.18922712853314536"/>
    <s v=""/>
    <s v="Dramas, International Movies"/>
    <s v="Dramas"/>
    <s v="Dramas, International Movies"/>
    <n v="2"/>
  </r>
  <r>
    <n v="6020"/>
    <s v="s6020"/>
    <x v="0"/>
    <s v="50/50"/>
    <s v="Jonathan Levine"/>
    <s v="Joseph Gordon-Levitt, Seth Rogen, Anna Kendrick, Bryce Dallas Howard, Anjelica Huston, Serge Houde, Andrew Airlie, Matt Frewer, Philip Baker Hall, Marie Avgeropoulos, Jessica Parker Kennedy"/>
    <n v="11"/>
    <s v="United States"/>
    <s v="United States"/>
    <n v="1"/>
    <d v="2019-06-01T00:00:00"/>
    <n v="2011"/>
    <x v="12"/>
    <s v="100 min"/>
    <n v="100"/>
    <n v="100"/>
    <n v="0.18922712853314536"/>
    <s v=""/>
    <s v="Comedies, Dramas, Independent Movies"/>
    <s v="Comedies"/>
    <s v="Comedies, Dramas, Independent Movies"/>
    <n v="3"/>
  </r>
  <r>
    <n v="6078"/>
    <s v="s6078"/>
    <x v="0"/>
    <s v="Abdo Mota"/>
    <m/>
    <s v="Mohamed Ramadan"/>
    <n v="1"/>
    <s v="Egypt"/>
    <s v="Egypt"/>
    <n v="1"/>
    <d v="2019-04-19T00:00:00"/>
    <n v="2012"/>
    <x v="5"/>
    <s v="100 min"/>
    <n v="100"/>
    <n v="100"/>
    <n v="0.18922712853314536"/>
    <s v=""/>
    <s v="Action &amp; Adventure, Dramas, International Movies"/>
    <s v="Action &amp; Adventure"/>
    <s v="Action &amp; Adventure, Dramas, International Movies"/>
    <n v="3"/>
  </r>
  <r>
    <n v="6122"/>
    <s v="s6122"/>
    <x v="0"/>
    <s v="All the Devil's Men"/>
    <s v="Matthew Hope"/>
    <s v="Milo Gibson, Sylvia Hoeks, Gbenga Akinnagbe, William Fichtner, Joseph Millson, Elliot Cowan, Perry Fitzpatrick, Warren Rusher"/>
    <n v="8"/>
    <s v="United Kingdom"/>
    <s v="United Kingdom"/>
    <n v="1"/>
    <d v="2019-05-15T00:00:00"/>
    <n v="2018"/>
    <x v="12"/>
    <s v="100 min"/>
    <n v="100"/>
    <n v="100"/>
    <n v="0.18922712853314536"/>
    <s v=""/>
    <s v="Action &amp; Adventure"/>
    <s v="Action &amp; Adventure"/>
    <s v="Action &amp; Adventure"/>
    <n v="1"/>
  </r>
  <r>
    <n v="6272"/>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n v="32"/>
    <s v="United States"/>
    <s v="United States"/>
    <n v="1"/>
    <d v="2019-03-05T00:00:00"/>
    <n v="2008"/>
    <x v="7"/>
    <s v="100 min"/>
    <n v="100"/>
    <n v="100"/>
    <n v="0.18922712853314536"/>
    <s v=""/>
    <s v="Children &amp; Family Movies, Comedies"/>
    <s v="Children &amp; Family Movies"/>
    <s v="Children &amp; Family Movies, Comedies"/>
    <n v="2"/>
  </r>
  <r>
    <n v="6275"/>
    <s v="s6275"/>
    <x v="0"/>
    <s v="Behind the Curtain: Todrick Hall"/>
    <s v="Katherine Fairfax Wright"/>
    <s v="Todrick Hall"/>
    <n v="1"/>
    <s v="United States"/>
    <s v="United States"/>
    <n v="1"/>
    <d v="2018-04-05T00:00:00"/>
    <n v="2017"/>
    <x v="5"/>
    <s v="100 min"/>
    <n v="100"/>
    <n v="100"/>
    <n v="0.18922712853314536"/>
    <s v=""/>
    <s v="Documentaries, LGBTQ Movies, Music &amp; Musicals"/>
    <s v="Documentaries"/>
    <s v="Documentaries, LGBTQ Movies, Music &amp; Musicals"/>
    <n v="3"/>
  </r>
  <r>
    <n v="6284"/>
    <s v="s6284"/>
    <x v="0"/>
    <s v="Benji: Off the Leash"/>
    <s v="Joe Camp"/>
    <s v="Nick Whitaker, Chris Kendrick, Randall Newsome, Duane Stephens, Lincoln Hoppe, Christy Summerhays, Scott Wilkinson"/>
    <n v="7"/>
    <s v="United States"/>
    <s v="United States"/>
    <n v="1"/>
    <d v="2018-03-06T00:00:00"/>
    <n v="2004"/>
    <x v="7"/>
    <s v="100 min"/>
    <n v="100"/>
    <n v="100"/>
    <n v="0.18922712853314536"/>
    <s v=""/>
    <s v="Children &amp; Family Movies, Dramas"/>
    <s v="Children &amp; Family Movies"/>
    <s v="Children &amp; Family Movies, Dramas"/>
    <n v="2"/>
  </r>
  <r>
    <n v="6558"/>
    <s v="s6558"/>
    <x v="0"/>
    <s v="Dance Academy: The Comeback"/>
    <s v="Jeffrey Walker"/>
    <s v="Xenia Goodwin, Alicia Banit, Dena Kaplan, Jordan Rodrigues, Keiynan Lonsdale, Thomas Lacey, Tara Morice, Miranda Otto"/>
    <n v="8"/>
    <s v="Germany"/>
    <s v="Germany, Australia"/>
    <n v="2"/>
    <d v="2018-07-02T00:00:00"/>
    <n v="2017"/>
    <x v="6"/>
    <s v="100 min"/>
    <n v="100"/>
    <n v="100"/>
    <n v="0.18922712853314536"/>
    <s v=""/>
    <s v="Dramas, International Movies"/>
    <s v="Dramas"/>
    <s v="Dramas, International Movies"/>
    <n v="2"/>
  </r>
  <r>
    <n v="6564"/>
    <s v="s6564"/>
    <x v="0"/>
    <s v="Dare to Be Wild"/>
    <m/>
    <m/>
    <n v="0"/>
    <s v="Ireland"/>
    <s v="Ireland"/>
    <n v="1"/>
    <d v="2018-04-01T00:00:00"/>
    <n v="2015"/>
    <x v="6"/>
    <s v="100 min"/>
    <n v="100"/>
    <n v="100"/>
    <n v="0.18922712853314536"/>
    <s v=""/>
    <s v="Dramas, Independent Movies, Romantic Movies"/>
    <s v="Dramas"/>
    <s v="Dramas, Independent Movies, Romantic Movies"/>
    <n v="3"/>
  </r>
  <r>
    <n v="6707"/>
    <s v="s6707"/>
    <x v="0"/>
    <s v="Estar o no estar"/>
    <s v="Marcelo Gonz√°lez"/>
    <s v="Flavio Medina, Aislinn Derbez, Patricia Reyes Sp√≠ndola, Tiar√© Scanda, Ang√©lica Arag√≥n, Horacio Castelo, Gonzalo Garcia Vivanco, Rub√©n Gonz√°lez Garza, Iliana de la Garza, Mary Paz Mata"/>
    <n v="10"/>
    <s v="Mexico"/>
    <s v="Mexico"/>
    <n v="1"/>
    <d v="2017-01-14T00:00:00"/>
    <n v="2016"/>
    <x v="1"/>
    <s v="100 min"/>
    <n v="100"/>
    <n v="100"/>
    <n v="0.18922712853314536"/>
    <s v=""/>
    <s v="Dramas, International Movies, Romantic Movies"/>
    <s v="Dramas"/>
    <s v="Dramas, International Movies, Romantic Movies"/>
    <n v="3"/>
  </r>
  <r>
    <n v="6846"/>
    <s v="s6846"/>
    <x v="0"/>
    <s v="Ghost House"/>
    <s v="Rich Ragsdale"/>
    <s v="Scout Taylor-Compton, James Landry H√©bert, Mark Boone Junior, Michael S. New, Russell Geoffrey Banks, Rich Lee Gray, Elana Krausz, Kevin Ragsdale, Wen-Chu Yang, Katrina Grey"/>
    <n v="10"/>
    <s v="Thailand"/>
    <s v="Thailand, United States"/>
    <n v="2"/>
    <d v="2017-12-31T00:00:00"/>
    <n v="2017"/>
    <x v="5"/>
    <s v="100 min"/>
    <n v="100"/>
    <n v="100"/>
    <n v="0.18922712853314536"/>
    <s v=""/>
    <s v="Horror Movies"/>
    <s v="Horror Movies"/>
    <s v="Horror Movies"/>
    <n v="1"/>
  </r>
  <r>
    <n v="6873"/>
    <s v="s6873"/>
    <x v="0"/>
    <s v="Gone are the Days"/>
    <s v="Mark Landre Gould"/>
    <s v="Lance Henriksen, Tom Berenger, Meg Steedle, Danny Trejo"/>
    <n v="4"/>
    <s v="United States"/>
    <s v="United States"/>
    <n v="1"/>
    <d v="2019-01-01T00:00:00"/>
    <n v="2018"/>
    <x v="12"/>
    <s v="100 min"/>
    <n v="100"/>
    <n v="100"/>
    <n v="0.18922712853314536"/>
    <s v=""/>
    <s v="Independent Movies"/>
    <s v="Independent Movies"/>
    <s v="Independent Movies"/>
    <n v="1"/>
  </r>
  <r>
    <n v="6905"/>
    <s v="s6905"/>
    <x v="0"/>
    <s v="H√ºk√ºmet Kadin"/>
    <s v="Sermiyan Midyat"/>
    <s v="Demet Akbaƒü, Sermiyan Midyat, Mahir ƒ∞pek, G√ºlhan Tekin, Burcu G√∂nder, Cezmi Baskƒ±n, Renan Bilek, Ayberk Attila, Rƒ±za Akƒ±n, B√ºlent √áolak"/>
    <n v="10"/>
    <s v="Turkey"/>
    <s v="Turkey"/>
    <n v="1"/>
    <d v="2017-03-10T00:00:00"/>
    <n v="2013"/>
    <x v="5"/>
    <s v="100 min"/>
    <n v="100"/>
    <n v="100"/>
    <n v="0.18922712853314536"/>
    <s v=""/>
    <s v="Comedies, International Movies"/>
    <s v="Comedies"/>
    <s v="Comedies, International Movies"/>
    <n v="2"/>
  </r>
  <r>
    <n v="6992"/>
    <s v="s6992"/>
    <x v="0"/>
    <s v="Honey: Rise Up and Dance"/>
    <s v="Bille Woodruff"/>
    <s v="Teyana Taylor, Sierra Aylina McClain, Bryshere Gray"/>
    <n v="3"/>
    <s v="United States"/>
    <s v="United States"/>
    <n v="1"/>
    <d v="2018-04-03T00:00:00"/>
    <n v="2018"/>
    <x v="2"/>
    <s v="100 min"/>
    <n v="100"/>
    <n v="100"/>
    <n v="0.18922712853314536"/>
    <s v=""/>
    <s v="Dramas"/>
    <s v="Dramas"/>
    <s v="Dramas"/>
    <n v="1"/>
  </r>
  <r>
    <n v="7048"/>
    <s v="s7048"/>
    <x v="0"/>
    <s v="I, Daniel Blake"/>
    <s v="Ken Loach"/>
    <s v="Dave Johns, Hayley Squires, Briana Shann, Dylan McKiernan, Kate Rutter, Sharon Percy, Kema Sikazwe, Steven Richens"/>
    <n v="8"/>
    <s v="United Kingdom"/>
    <s v="United Kingdom, France, Belgium"/>
    <n v="3"/>
    <d v="2019-04-19T00:00:00"/>
    <n v="2016"/>
    <x v="12"/>
    <s v="100 min"/>
    <n v="100"/>
    <n v="100"/>
    <n v="0.18922712853314536"/>
    <s v=""/>
    <s v="Dramas, Independent Movies"/>
    <s v="Dramas"/>
    <s v="Dramas, Independent Movies"/>
    <n v="2"/>
  </r>
  <r>
    <n v="7200"/>
    <s v="s7200"/>
    <x v="0"/>
    <s v="Kill Command"/>
    <s v="Steven Gomez"/>
    <s v="Vanessa Kirby, David Ajala, Mike Noble, Bentley Kalu, Tom McKay, Kelly Gough, Osi Okerafor, Damian Kell, Tim Ahern, Deborah Rosan, Thure Lindhardt"/>
    <n v="11"/>
    <s v="United Kingdom"/>
    <s v="United Kingdom"/>
    <n v="1"/>
    <d v="2017-02-23T00:00:00"/>
    <n v="2016"/>
    <x v="5"/>
    <s v="100 min"/>
    <n v="100"/>
    <n v="100"/>
    <n v="0.18922712853314536"/>
    <s v=""/>
    <s v="Action &amp; Adventure, Independent Movies, Sci-Fi &amp; Fantasy"/>
    <s v="Action &amp; Adventure"/>
    <s v="Action &amp; Adventure, Independent Movies, Sci-Fi &amp; Fantasy"/>
    <n v="3"/>
  </r>
  <r>
    <n v="7205"/>
    <s v="s7205"/>
    <x v="0"/>
    <s v="Killers"/>
    <s v="Robert Luketic"/>
    <s v="Katherine Heigl, Ashton Kutcher, Tom Selleck, Catherine O'Hara, Katheryn Winnick, Kevin Sussman, Lisa Ann Walter, Casey Wilson, Rob Riggle, Martin Mull, Alex Borstein"/>
    <n v="11"/>
    <s v="United States"/>
    <s v="United States"/>
    <n v="1"/>
    <d v="2021-01-01T00:00:00"/>
    <n v="2010"/>
    <x v="2"/>
    <s v="100 min"/>
    <n v="100"/>
    <n v="100"/>
    <n v="0.18922712853314536"/>
    <s v=""/>
    <s v="Action &amp; Adventure, Comedies, Romantic Movies"/>
    <s v="Action &amp; Adventure"/>
    <s v="Action &amp; Adventure, Comedies, Romantic Movies"/>
    <n v="3"/>
  </r>
  <r>
    <n v="7247"/>
    <s v="s7247"/>
    <x v="0"/>
    <s v="Kurtulus Son Durak"/>
    <s v="Yusuf Pirhasan"/>
    <s v="Bel√ßim Bilgin, Demet Akbaƒü, Asuman Dabak, Ayten Soyk√∂k, Damla S√∂nmez, Mete Horozoƒülu, Ahmet M√ºmtaz Taylan, Yavuz Bing√∂l, H√ºseyin Soysalan, Tolga Kara√ßelik, Nihal Yal√ßƒ±n"/>
    <n v="11"/>
    <s v="Turkey"/>
    <s v="Turkey"/>
    <n v="1"/>
    <d v="2017-03-10T00:00:00"/>
    <n v="2012"/>
    <x v="5"/>
    <s v="100 min"/>
    <n v="100"/>
    <n v="100"/>
    <n v="0.18922712853314536"/>
    <s v=""/>
    <s v="Comedies, Dramas, International Movies"/>
    <s v="Comedies"/>
    <s v="Comedies, Dramas, International Movies"/>
    <n v="3"/>
  </r>
  <r>
    <n v="7275"/>
    <s v="s7275"/>
    <x v="0"/>
    <s v="Leap Year"/>
    <s v="Anand Tucker"/>
    <s v="Amy Adams, Matthew Goode, Adam Scott, John Lithgow, Noel O'Donovan, Tony Rohr, Pat Laffan, Alan Devlin, Ian McElhinney, Dominique McElligott"/>
    <n v="10"/>
    <s v="United States"/>
    <s v="United States, Ireland"/>
    <n v="2"/>
    <d v="2019-11-15T00:00:00"/>
    <n v="2010"/>
    <x v="7"/>
    <s v="100 min"/>
    <n v="100"/>
    <n v="100"/>
    <n v="0.18922712853314536"/>
    <s v=""/>
    <s v="Comedies, Romantic Movies"/>
    <s v="Comedies"/>
    <s v="Comedies, Romantic Movies"/>
    <n v="2"/>
  </r>
  <r>
    <n v="7287"/>
    <s v="s7287"/>
    <x v="0"/>
    <s v="Legion"/>
    <s v="Scott Stewart"/>
    <s v="Paul Bettany, Lucas Black, Tyrese Gibson, Adrianne Palicki, Charles S. Dutton, Jon Tenney, Kevin Durand, Willa Holland, Kate Walsh, Dennis Quaid, Jeanette Miller, Cameron Harlow, Doug Jones, Josh Stamberg, Yancey Arias"/>
    <n v="15"/>
    <s v="United States"/>
    <s v="United States"/>
    <n v="1"/>
    <d v="2019-11-01T00:00:00"/>
    <n v="2010"/>
    <x v="12"/>
    <s v="100 min"/>
    <n v="100"/>
    <n v="100"/>
    <n v="0.18922712853314536"/>
    <s v=""/>
    <s v="Action &amp; Adventure, Horror Movies, Sci-Fi &amp; Fantasy"/>
    <s v="Action &amp; Adventure"/>
    <s v="Action &amp; Adventure, Horror Movies, Sci-Fi &amp; Fantasy"/>
    <n v="3"/>
  </r>
  <r>
    <n v="7363"/>
    <s v="s7363"/>
    <x v="0"/>
    <s v="Lusers"/>
    <s v="Ticoy Rodriguez"/>
    <s v="Carlos Alc√°ntara, Pablo Granados, Felipe Izquierdo, Gaby Espino, Cristi√°n de la Fuente, Marcela Guerty, Claudio Torres"/>
    <n v="7"/>
    <s v="Argentina"/>
    <s v="Argentina, Chile, Peru"/>
    <n v="3"/>
    <d v="2016-07-15T00:00:00"/>
    <n v="2015"/>
    <x v="5"/>
    <s v="100 min"/>
    <n v="100"/>
    <n v="100"/>
    <n v="0.18922712853314536"/>
    <s v=""/>
    <s v="Comedies, International Movies, Sports Movies"/>
    <s v="Comedies"/>
    <s v="Comedies, International Movies, Sports Movies"/>
    <n v="3"/>
  </r>
  <r>
    <n v="7428"/>
    <s v="s7428"/>
    <x v="0"/>
    <s v="Maynard"/>
    <s v="Samuel D. Pollard"/>
    <m/>
    <n v="0"/>
    <s v="United States"/>
    <s v="United States"/>
    <n v="1"/>
    <d v="2018-09-02T00:00:00"/>
    <n v="2017"/>
    <x v="6"/>
    <s v="100 min"/>
    <n v="100"/>
    <n v="100"/>
    <n v="0.18922712853314536"/>
    <s v=""/>
    <s v="Documentaries"/>
    <s v="Documentaries"/>
    <s v="Documentaries"/>
    <n v="1"/>
  </r>
  <r>
    <n v="7472"/>
    <s v="s7472"/>
    <x v="0"/>
    <s v="Mission Control: The Unsung Heroes of Apollo"/>
    <s v="David Fairhead"/>
    <m/>
    <n v="0"/>
    <s v="United States"/>
    <s v="United States, United Kingdom"/>
    <n v="2"/>
    <d v="2017-08-13T00:00:00"/>
    <n v="2017"/>
    <x v="1"/>
    <s v="100 min"/>
    <n v="100"/>
    <n v="100"/>
    <n v="0.18922712853314536"/>
    <s v=""/>
    <s v="Documentaries"/>
    <s v="Documentaries"/>
    <s v="Documentaries"/>
    <n v="1"/>
  </r>
  <r>
    <n v="7479"/>
    <s v="s7479"/>
    <x v="0"/>
    <s v="Mokalik (Mechanic)"/>
    <s v="Kunle Afolayan"/>
    <s v="Tooni Afolayan, Ayo Ogunshina, Dayo Akinpelu, Simi Ogunleye, Femi Adebayo, Lateef Adedimeji, Damilola Ogunsi, Rasaq Olayiwola, Ayo Adesanya, Wale Akorede, Toyosi Benjamin, Hamzat Sherifdeen, Samuel Olasehinde"/>
    <n v="13"/>
    <s v="Nigeria"/>
    <s v="Nigeria"/>
    <n v="1"/>
    <d v="2019-09-01T00:00:00"/>
    <n v="2019"/>
    <x v="1"/>
    <s v="100 min"/>
    <n v="100"/>
    <n v="100"/>
    <n v="0.18922712853314536"/>
    <s v=""/>
    <s v="Dramas, International Movies"/>
    <s v="Dramas"/>
    <s v="Dramas, International Movies"/>
    <n v="2"/>
  </r>
  <r>
    <n v="7850"/>
    <s v="s7850"/>
    <x v="0"/>
    <s v="Regatta"/>
    <s v="Mohamed Samy"/>
    <s v="Amr Saad, Ilham Shaheen, Rania Yousef"/>
    <n v="3"/>
    <s v="Egypt"/>
    <s v="Egypt"/>
    <n v="1"/>
    <d v="2019-05-09T00:00:00"/>
    <n v="2015"/>
    <x v="5"/>
    <s v="100 min"/>
    <n v="100"/>
    <n v="100"/>
    <n v="0.18922712853314536"/>
    <s v=""/>
    <s v="Action &amp; Adventure, Dramas, International Movies"/>
    <s v="Action &amp; Adventure"/>
    <s v="Action &amp; Adventure, Dramas, International Movies"/>
    <n v="3"/>
  </r>
  <r>
    <n v="7882"/>
    <s v="s7882"/>
    <x v="0"/>
    <s v="Rocky III"/>
    <s v="Sylvester Stallone"/>
    <s v="Sylvester Stallone, Talia Shire, Burt Young, Carl Weathers, Burgess Meredith, Tony Burton, Mr. T, Hulk Hogan, Ian Fried"/>
    <n v="9"/>
    <s v="United States"/>
    <s v="United States"/>
    <n v="1"/>
    <d v="2019-08-01T00:00:00"/>
    <n v="1982"/>
    <x v="7"/>
    <s v="100 min"/>
    <n v="100"/>
    <n v="100"/>
    <n v="0.18922712853314536"/>
    <s v=""/>
    <s v="Dramas, Sports Movies"/>
    <s v="Dramas"/>
    <s v="Dramas, Sports Movies"/>
    <n v="2"/>
  </r>
  <r>
    <n v="8034"/>
    <s v="s8034"/>
    <x v="0"/>
    <s v="Sky on Fire"/>
    <s v="Ringo Lam"/>
    <s v="Daniel Wu, Joseph Chang, Amber Kuo, Zhang Jingchu, Ruoyun Zhang"/>
    <n v="5"/>
    <s v="China"/>
    <s v="China, Hong Kong"/>
    <n v="2"/>
    <d v="2017-08-05T00:00:00"/>
    <n v="2016"/>
    <x v="5"/>
    <s v="100 min"/>
    <n v="100"/>
    <n v="100"/>
    <n v="0.18922712853314536"/>
    <s v=""/>
    <s v="Action &amp; Adventure, International Movies"/>
    <s v="Action &amp; Adventure"/>
    <s v="Action &amp; Adventure, International Movies"/>
    <n v="2"/>
  </r>
  <r>
    <n v="8076"/>
    <s v="s8076"/>
    <x v="0"/>
    <s v="Spy Kids 2: The Island of Lost Dreams"/>
    <s v="Robert Rodriguez"/>
    <s v="Antonio Banderas, Carla Gugino, Alexa PenaVega, Daryl Sabara, Steve Buscemi, Mike Judge, Danny Trejo, Cheech Marin, Matt O'Leary, Emily Osment, Ricardo Montalban, Holland Taylor, Alan Cumming"/>
    <n v="13"/>
    <s v="United States"/>
    <s v="United States"/>
    <n v="1"/>
    <d v="2019-03-08T00:00:00"/>
    <n v="2002"/>
    <x v="7"/>
    <s v="100 min"/>
    <n v="100"/>
    <n v="100"/>
    <n v="0.18922712853314536"/>
    <s v=""/>
    <s v="Children &amp; Family Movies, Comedies"/>
    <s v="Children &amp; Family Movies"/>
    <s v="Children &amp; Family Movies, Comedies"/>
    <n v="2"/>
  </r>
  <r>
    <n v="8092"/>
    <s v="s8092"/>
    <x v="0"/>
    <s v="Still"/>
    <s v="Chatchai Katenut, Manussa Vorasingha, Tanwarin Sukkhapisit, Poj Arnon"/>
    <s v="Mai Charoenpura, Akara Amarttayakul, Supakson Chaimongkol, Kachapa Toncharoen, Wiradit Srimalai, Vasana Chalakorn, Ratchanont Sukpragawp, Arisara Thongborisut"/>
    <n v="8"/>
    <s v="Thailand"/>
    <s v="Thailand"/>
    <n v="1"/>
    <d v="2018-09-14T00:00:00"/>
    <n v="2010"/>
    <x v="5"/>
    <s v="100 min"/>
    <n v="100"/>
    <n v="100"/>
    <n v="0.18922712853314536"/>
    <s v=""/>
    <s v="Horror Movies, International Movies"/>
    <s v="Horror Movies"/>
    <s v="Horror Movies, International Movies"/>
    <n v="2"/>
  </r>
  <r>
    <n v="8097"/>
    <s v="s8097"/>
    <x v="0"/>
    <s v="Stop at Nothing: The Lance Armstrong Story"/>
    <s v="Alex Holmes"/>
    <m/>
    <n v="0"/>
    <s v="Australia"/>
    <s v="Australia, United Kingdom, United States, New Zealand, Italy, France"/>
    <n v="6"/>
    <d v="2015-02-15T00:00:00"/>
    <n v="2014"/>
    <x v="11"/>
    <s v="100 min"/>
    <n v="100"/>
    <n v="100"/>
    <n v="0.18922712853314536"/>
    <s v=""/>
    <s v="Documentaries, International Movies, Sports Movies"/>
    <s v="Documentaries"/>
    <s v="Documentaries, International Movies, Sports Movies"/>
    <n v="3"/>
  </r>
  <r>
    <n v="8177"/>
    <s v="s8177"/>
    <x v="0"/>
    <s v="The 24 Hour War"/>
    <s v="Nate Adams, Adam Carolla"/>
    <m/>
    <n v="0"/>
    <s v="United States"/>
    <s v="United States"/>
    <n v="1"/>
    <d v="2019-11-15T00:00:00"/>
    <n v="2016"/>
    <x v="5"/>
    <s v="100 min"/>
    <n v="100"/>
    <n v="100"/>
    <n v="0.18922712853314536"/>
    <s v=""/>
    <s v="Documentaries, Sports Movies"/>
    <s v="Documentaries"/>
    <s v="Documentaries, Sports Movies"/>
    <n v="2"/>
  </r>
  <r>
    <n v="8201"/>
    <s v="s8201"/>
    <x v="0"/>
    <s v="The Bachelors"/>
    <s v="Kurt Voelker"/>
    <s v="J.K. Simmons, Josh Wiggins, Julie Delpy, Odeya Rush, Kevin Dunn, Kimberly Crandall, Jean Louisa Kelly, Charlie DePew, Tyrel Jackson Williams, Tom Amandes, Spencer List, Jacqueline Mazarella, Vanessa Howard, Harold Perrineau"/>
    <n v="14"/>
    <s v="United States"/>
    <s v="United States"/>
    <n v="1"/>
    <d v="2018-02-21T00:00:00"/>
    <n v="2017"/>
    <x v="1"/>
    <s v="100 min"/>
    <n v="100"/>
    <n v="100"/>
    <n v="0.18922712853314536"/>
    <s v=""/>
    <s v="Dramas"/>
    <s v="Dramas"/>
    <s v="Dramas"/>
    <n v="1"/>
  </r>
  <r>
    <n v="8248"/>
    <s v="s8248"/>
    <x v="0"/>
    <s v="The Christmas Candle"/>
    <s v="John Stephenson"/>
    <s v="Hans Matheson, Samantha Barks, Lesley Manville, Sylvester McCoy, Susan Boyle, John Hannah, Barbara Flynn, James Cosmo"/>
    <n v="8"/>
    <s v="United Kingdom"/>
    <s v="United Kingdom, United States"/>
    <n v="2"/>
    <d v="2019-11-01T00:00:00"/>
    <n v="2013"/>
    <x v="7"/>
    <s v="100 min"/>
    <n v="100"/>
    <n v="100"/>
    <n v="0.18922712853314536"/>
    <s v=""/>
    <s v="Dramas, Faith &amp; Spirituality"/>
    <s v="Dramas"/>
    <s v="Dramas, Faith &amp; Spirituality"/>
    <n v="2"/>
  </r>
  <r>
    <n v="8271"/>
    <s v="s8271"/>
    <x v="0"/>
    <s v="The Dawn Wall"/>
    <s v="Peter Mortimer, Josh Lowell"/>
    <s v="Tommy Caldwell, Kevin Jorgeson"/>
    <n v="2"/>
    <s v="Austria"/>
    <s v="Austria, United States"/>
    <n v="2"/>
    <d v="2019-03-04T00:00:00"/>
    <n v="2017"/>
    <x v="5"/>
    <s v="100 min"/>
    <n v="100"/>
    <n v="100"/>
    <n v="0.18922712853314536"/>
    <s v=""/>
    <s v="Documentaries, Sports Movies"/>
    <s v="Documentaries"/>
    <s v="Documentaries, Sports Movies"/>
    <n v="2"/>
  </r>
  <r>
    <n v="8359"/>
    <s v="s8359"/>
    <x v="0"/>
    <s v="The Incident"/>
    <s v="Isaac Ezban"/>
    <s v="Ra√∫l M√©ndez, Nailea Norvind, Hern√°n Mendoza, Humberto Busto, Fernando √Ålvarez Rebeil, Gabriel Santoyo, Paulina Montemayor, H√©ctor Mendoza, Leonel Tinajero, Marcos Moreno"/>
    <n v="10"/>
    <s v="Mexico"/>
    <s v="Mexico"/>
    <n v="1"/>
    <d v="2017-06-19T00:00:00"/>
    <n v="2014"/>
    <x v="5"/>
    <s v="100 min"/>
    <n v="100"/>
    <n v="100"/>
    <n v="0.18922712853314536"/>
    <s v=""/>
    <s v="International Movies, Sci-Fi &amp; Fantasy, Thrillers"/>
    <s v="International Movies"/>
    <s v="International Movies, Sci-Fi &amp; Fantasy, Thrillers"/>
    <n v="3"/>
  </r>
  <r>
    <n v="8368"/>
    <s v="s8368"/>
    <x v="0"/>
    <s v="The Invitation"/>
    <s v="Karyn Kusama"/>
    <s v="Logan Marshall-Green, Emayatzy Corinealdi, Aiden Lovekamp, Michelle Krusiec, Mike Doyle, Jordi Vilasuso, Jay Larson, Marieh Delfino, Tammy Blanchard, Michiel Huisman, Lindsay Burdge, John Carroll Lynch"/>
    <n v="12"/>
    <s v="United States"/>
    <s v="United States"/>
    <n v="1"/>
    <d v="2016-07-08T00:00:00"/>
    <n v="2015"/>
    <x v="5"/>
    <s v="100 min"/>
    <n v="100"/>
    <n v="100"/>
    <n v="0.18922712853314536"/>
    <s v=""/>
    <s v="Horror Movies, Independent Movies, Thrillers"/>
    <s v="Horror Movies"/>
    <s v="Horror Movies, Independent Movies, Thrillers"/>
    <n v="3"/>
  </r>
  <r>
    <n v="8462"/>
    <s v="s8462"/>
    <x v="0"/>
    <s v="The Polar Express"/>
    <s v="Robert Zemeckis"/>
    <s v="Tom Hanks, Leslie Zemeckis, Eddie Deezen, Nona Gaye, Peter Scolari, Brendan King, Andy Pellick, Michael Jeter, Chris Coppola, Julene Renee"/>
    <n v="10"/>
    <s v="United States"/>
    <s v="United States"/>
    <n v="1"/>
    <d v="2021-01-01T00:00:00"/>
    <n v="2004"/>
    <x v="3"/>
    <s v="100 min"/>
    <n v="100"/>
    <n v="100"/>
    <n v="0.18922712853314536"/>
    <s v=""/>
    <s v="Children &amp; Family Movies"/>
    <s v="Children &amp; Family Movies"/>
    <s v="Children &amp; Family Movies"/>
    <n v="1"/>
  </r>
  <r>
    <n v="8563"/>
    <s v="s8563"/>
    <x v="0"/>
    <s v="The Women's Balcony"/>
    <s v="Emil Ben-Shimon"/>
    <s v="Evelin Hagoel, Igal Naor, Orna Banay, Einat Sarouf, Avraham Aviv Alush, Itzik Cohen, Yafit Asulin, Sharona Elimelech, Herzl Tobey, Haim Znati"/>
    <n v="10"/>
    <s v="Israel"/>
    <s v="Israel"/>
    <n v="1"/>
    <d v="2017-12-19T00:00:00"/>
    <n v="2016"/>
    <x v="6"/>
    <s v="100 min"/>
    <n v="100"/>
    <n v="100"/>
    <n v="0.18922712853314536"/>
    <s v=""/>
    <s v="Comedies, Dramas, Faith &amp; Spirituality"/>
    <s v="Comedies"/>
    <s v="Comedies, Dramas, Faith &amp; Spirituality"/>
    <n v="3"/>
  </r>
  <r>
    <n v="8623"/>
    <s v="s8623"/>
    <x v="0"/>
    <s v="Tremors 2: Aftershocks"/>
    <s v="S.S. Wilson"/>
    <s v="Fred Ward, Chris Gartin, Helen Shaver, Michael Gross, Marcelo Tubert, Marco Hernandez, Jos√© Ram√≥n Rosario, Thomas Rosales Jr."/>
    <n v="8"/>
    <m/>
    <m/>
    <n v="0"/>
    <d v="2020-01-01T00:00:00"/>
    <n v="1995"/>
    <x v="2"/>
    <s v="100 min"/>
    <n v="100"/>
    <n v="100"/>
    <n v="0.18922712853314536"/>
    <s v=""/>
    <s v="Comedies, Horror Movies, Sci-Fi &amp; Fantasy"/>
    <s v="Comedies"/>
    <s v="Comedies, Horror Movies, Sci-Fi &amp; Fantasy"/>
    <n v="3"/>
  </r>
  <r>
    <n v="8628"/>
    <s v="s8628"/>
    <x v="0"/>
    <s v="Trespass Against Us"/>
    <s v="Adam Smith"/>
    <s v="Michael Fassbender, Brendan Gleeson, Lyndsey Marshal, Georgie Smith, Rory Kinnear, Killian Scott, Sean Harris, Kingsley Ben-Adir, Kacie Anderson, Gerard Kearns"/>
    <n v="10"/>
    <s v="United Kingdom"/>
    <s v="United Kingdom"/>
    <n v="1"/>
    <d v="2019-02-22T00:00:00"/>
    <n v="2016"/>
    <x v="12"/>
    <s v="100 min"/>
    <n v="100"/>
    <n v="100"/>
    <n v="0.18922712853314536"/>
    <s v=""/>
    <s v="Dramas"/>
    <s v="Dramas"/>
    <s v="Dramas"/>
    <n v="1"/>
  </r>
  <r>
    <n v="8746"/>
    <s v="s8746"/>
    <x v="0"/>
    <s v="Willy Wonka &amp; the Chocolate Factory"/>
    <s v="Mel Stuart"/>
    <s v="Gene Wilder, Jack Albertson, Peter Ostrum, Roy Kinnear, Julie Dawn Cole, Leonard Stone, Denise Nickerson, Dodo Denney, Paris Themmen, Ursula Reit"/>
    <n v="10"/>
    <s v="United States"/>
    <s v="United States, East Germany, West Germany"/>
    <n v="3"/>
    <d v="2020-01-01T00:00:00"/>
    <n v="1971"/>
    <x v="3"/>
    <s v="100 min"/>
    <n v="100"/>
    <n v="100"/>
    <n v="0.18922712853314536"/>
    <s v=""/>
    <s v="Children &amp; Family Movies, Classic Movies, Comedies"/>
    <s v="Children &amp; Family Movies"/>
    <s v="Children &amp; Family Movies, Classic Movies, Comedies"/>
    <n v="3"/>
  </r>
  <r>
    <n v="8751"/>
    <s v="s8751"/>
    <x v="0"/>
    <s v="Winter's Bone"/>
    <s v="Debra Granik"/>
    <s v="Jennifer Lawrence, John Hawkes, Kevin Breznahan, Dale Dickey, Garret Dillahunt, Sheryl Lee, Lauren Sweetser, Tate Taylor"/>
    <n v="8"/>
    <s v="United States"/>
    <s v="United States"/>
    <n v="1"/>
    <d v="2019-03-01T00:00:00"/>
    <n v="2010"/>
    <x v="12"/>
    <s v="100 min"/>
    <n v="100"/>
    <n v="100"/>
    <n v="0.18922712853314536"/>
    <s v=""/>
    <s v="Dramas, Independent Movies"/>
    <s v="Dramas"/>
    <s v="Dramas, Independent Movies"/>
    <n v="2"/>
  </r>
  <r>
    <n v="156"/>
    <s v="s156"/>
    <x v="0"/>
    <s v="Labyrinth"/>
    <s v="Jim Henson"/>
    <s v="David Bowie, Jennifer Connelly, Frank Oz, Kevin Clash, Anthony Asbury, Dave Goelz, Brian Henson, Ron Mueck, Karen Prell, Shari Weiser"/>
    <n v="10"/>
    <s v="United Kingdom"/>
    <s v="United Kingdom, United States"/>
    <n v="2"/>
    <d v="2021-09-01T00:00:00"/>
    <n v="1986"/>
    <x v="7"/>
    <s v="101 min"/>
    <n v="101"/>
    <n v="101"/>
    <n v="2.0592320216990294"/>
    <s v=""/>
    <s v="Action &amp; Adventure, Children &amp; Family Movies, Cult Movies"/>
    <s v="Action &amp; Adventure"/>
    <s v="Action &amp; Adventure, Children &amp; Family Movies, Cult Movies"/>
    <n v="3"/>
  </r>
  <r>
    <n v="159"/>
    <s v="s159"/>
    <x v="0"/>
    <s v="Love Don't Cost a Thing"/>
    <s v="Troy Byer"/>
    <s v="Nick Cannon, Christina Milian, Kenan Thompson, Kal Penn, Steve Harvey, Al Thompson, Ashley Monique Clark, Elimu Nelson, Nichole Robinson, Melissa Schuman"/>
    <n v="10"/>
    <s v="United States"/>
    <s v="United States"/>
    <n v="1"/>
    <d v="2021-09-01T00:00:00"/>
    <n v="2003"/>
    <x v="2"/>
    <s v="101 min"/>
    <n v="101"/>
    <n v="101"/>
    <n v="2.0592320216990294"/>
    <s v=""/>
    <s v="Comedies, Romantic Movies"/>
    <s v="Comedies"/>
    <s v="Comedies, Romantic Movies"/>
    <n v="2"/>
  </r>
  <r>
    <n v="282"/>
    <s v="s282"/>
    <x v="0"/>
    <s v="Brother Jekwu"/>
    <s v="Charles Uwagbai"/>
    <s v="Mike Ezuruonye, Juliet Ochienge, Angela Okorie, Huddah Monroe, Catherine Kamau, Naomi Mburu, Derrick Aduwo, Chris Kamau, Abubakar Salum, Celebrity Landlord"/>
    <n v="10"/>
    <s v="Nigeria"/>
    <s v="Nigeria"/>
    <n v="1"/>
    <d v="2021-08-11T00:00:00"/>
    <n v="2016"/>
    <x v="1"/>
    <s v="101 min"/>
    <n v="101"/>
    <n v="101"/>
    <n v="2.0592320216990294"/>
    <s v=""/>
    <s v="Comedies, International Movies"/>
    <s v="Comedies"/>
    <s v="Comedies, International Movies"/>
    <n v="2"/>
  </r>
  <r>
    <n v="354"/>
    <s v="s354"/>
    <x v="0"/>
    <s v="The Haunting in Connecticut 2: Ghosts of Georgia"/>
    <s v="Tom Elkins"/>
    <s v="Abigail Spencer, Chad Michael Murray, Katee Sackhoff, Emily Alyn Lind, Cicely Tyson, Andrea Frankle, Brad James, Lance E. Nichols"/>
    <n v="8"/>
    <s v="United States"/>
    <s v="United States"/>
    <n v="1"/>
    <d v="2021-08-01T00:00:00"/>
    <n v="2013"/>
    <x v="12"/>
    <s v="101 min"/>
    <n v="101"/>
    <n v="101"/>
    <n v="2.0592320216990294"/>
    <s v=""/>
    <s v="Horror Movies"/>
    <s v="Horror Movies"/>
    <s v="Horror Movies"/>
    <n v="1"/>
  </r>
  <r>
    <n v="440"/>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n v="10"/>
    <s v="Thailand"/>
    <s v="Thailand"/>
    <n v="1"/>
    <d v="2021-07-16T00:00:00"/>
    <n v="2021"/>
    <x v="5"/>
    <s v="101 min"/>
    <n v="101"/>
    <n v="101"/>
    <n v="2.0592320216990294"/>
    <s v=""/>
    <s v="Dramas, International Movies, Thrillers"/>
    <s v="Dramas"/>
    <s v="Dramas, International Movies, Thrillers"/>
    <n v="3"/>
  </r>
  <r>
    <n v="482"/>
    <s v="s482"/>
    <x v="0"/>
    <s v="How I Became a Superhero"/>
    <s v="Douglas Attal"/>
    <s v="Pio Marma√Ø, Vimala Pons, Beno√Æt Poelvoorde, Le√Øla Bekhti, Swann Arlaud, Gilles Cohen, L√©onie Souchaud, Camille Japy, Louis Peres, Th√©o Christine"/>
    <n v="10"/>
    <m/>
    <m/>
    <n v="0"/>
    <d v="2021-07-09T00:00:00"/>
    <n v="2021"/>
    <x v="5"/>
    <s v="101 min"/>
    <n v="101"/>
    <n v="101"/>
    <n v="2.0592320216990294"/>
    <s v=""/>
    <s v="Action &amp; Adventure, Dramas, International Movies"/>
    <s v="Action &amp; Adventure"/>
    <s v="Action &amp; Adventure, Dramas, International Movies"/>
    <n v="3"/>
  </r>
  <r>
    <n v="532"/>
    <s v="s532"/>
    <x v="0"/>
    <s v="Rise: Ini Kalilah"/>
    <s v="Saw Teong Hin, Nik Amir Mustapha, M.S. Prem Nath"/>
    <s v="Remy Ishak, Mira Filzah, Jack Tan, Sangeeta Krishnasamy, Shashi Tharan, Mark O'Dea, Jenn Chia, Sharifah Sakinah"/>
    <n v="8"/>
    <s v="Malaysia"/>
    <s v="Malaysia"/>
    <n v="1"/>
    <d v="2021-07-06T00:00:00"/>
    <n v="2018"/>
    <x v="6"/>
    <s v="101 min"/>
    <n v="101"/>
    <n v="101"/>
    <n v="2.0592320216990294"/>
    <s v=""/>
    <s v="Dramas, International Movies"/>
    <s v="Dramas"/>
    <s v="Dramas, International Movies"/>
    <n v="2"/>
  </r>
  <r>
    <n v="582"/>
    <s v="s582"/>
    <x v="0"/>
    <s v="Mortal Kombat"/>
    <s v="Paul W.S. Anderson"/>
    <s v="Christophe Lambert, Robin Shou, Linden Ashby, Cary-Hiroyuki Tagawa, Bridgette Wilson-Sampras, Talisa Soto, Trevor Goddard, Chris Casamassa, Fran√ßois Petit, Keith Cooke"/>
    <n v="10"/>
    <s v="United States"/>
    <s v="United States"/>
    <n v="1"/>
    <d v="2021-07-01T00:00:00"/>
    <n v="1995"/>
    <x v="2"/>
    <s v="101 min"/>
    <n v="101"/>
    <n v="101"/>
    <n v="2.0592320216990294"/>
    <s v=""/>
    <s v="Action &amp; Adventure, Sci-Fi &amp; Fantasy"/>
    <s v="Action &amp; Adventure"/>
    <s v="Action &amp; Adventure, Sci-Fi &amp; Fantasy"/>
    <n v="2"/>
  </r>
  <r>
    <n v="587"/>
    <s v="s587"/>
    <x v="0"/>
    <s v="Pet Sematary 2"/>
    <s v="Mary Lambert"/>
    <s v="Edward Furlong, Anthony Edwards, Clancy Brown, Jared Rushton, Darlanne Fluegel, Jason McGuire, Sarah Trigger, Lisa Waltz, Jim Peck, Len Hunt"/>
    <n v="10"/>
    <m/>
    <m/>
    <n v="0"/>
    <d v="2021-07-01T00:00:00"/>
    <n v="1992"/>
    <x v="12"/>
    <s v="101 min"/>
    <n v="101"/>
    <n v="101"/>
    <n v="2.0592320216990294"/>
    <s v=""/>
    <s v="Horror Movies"/>
    <s v="Horror Movies"/>
    <s v="Horror Movies"/>
    <n v="1"/>
  </r>
  <r>
    <n v="590"/>
    <s v="s590"/>
    <x v="0"/>
    <s v="Red Joan"/>
    <s v="Trevor Nunn"/>
    <s v="Judi Dench, Sophie Cookson, Nina Sosanya, Tom Hughes, Tereza Srbov√°, Stephen Campbell Moore, Ben Miles, Freddie Gaminara, Robin Soans, Kevin Fuller"/>
    <n v="10"/>
    <s v="United Kingdom"/>
    <s v="United Kingdom"/>
    <n v="1"/>
    <d v="2021-07-01T00:00:00"/>
    <n v="2019"/>
    <x v="12"/>
    <s v="101 min"/>
    <n v="101"/>
    <n v="101"/>
    <n v="2.0592320216990294"/>
    <s v=""/>
    <s v="Dramas, International Movies"/>
    <s v="Dramas"/>
    <s v="Dramas, International Movies"/>
    <n v="2"/>
  </r>
  <r>
    <n v="636"/>
    <s v="s636"/>
    <x v="0"/>
    <s v="Here Comes the Rain"/>
    <s v="Bahij Hojeij"/>
    <s v="Hassan Mrad, Julia Kassar, Carmen Lebbos, Diamand Bou Abboud, Elie Mitri, Bernadette Hodeib, Aida Sabra, Gabriel Yammine, Ali Matar, Ra√Øa Haidar"/>
    <n v="10"/>
    <s v="Lebanon"/>
    <s v="Lebanon"/>
    <n v="1"/>
    <d v="2021-06-25T00:00:00"/>
    <n v="2010"/>
    <x v="5"/>
    <s v="101 min"/>
    <n v="101"/>
    <n v="101"/>
    <n v="2.0592320216990294"/>
    <s v=""/>
    <s v="Dramas, International Movies"/>
    <s v="Dramas"/>
    <s v="Dramas, International Movies"/>
    <n v="2"/>
  </r>
  <r>
    <n v="694"/>
    <s v="s694"/>
    <x v="0"/>
    <s v="Ali &amp; Ratu Ratu Queens"/>
    <s v="Lucky Kuswandi"/>
    <s v="Iqbaal Ramadhan, Nirina Zubir, Asri Welas, Tika Panggabean, Happy Salma, Aurora Ribero, Marissa Anita, Bayu Skak, Cut Mini Theo, Ibnu Jamil"/>
    <n v="10"/>
    <m/>
    <m/>
    <n v="0"/>
    <d v="2021-06-17T00:00:00"/>
    <n v="2021"/>
    <x v="1"/>
    <s v="101 min"/>
    <n v="101"/>
    <n v="101"/>
    <n v="2.0592320216990294"/>
    <s v=""/>
    <s v="Comedies, Dramas, International Movies"/>
    <s v="Comedies"/>
    <s v="Comedies, Dramas, International Movies"/>
    <n v="3"/>
  </r>
  <r>
    <n v="699"/>
    <s v="s699"/>
    <x v="0"/>
    <s v="Fan Girl"/>
    <s v="Antoinette Jadaone"/>
    <s v="Charlie Dizon, Paulo Avelino"/>
    <n v="2"/>
    <s v="Philippines"/>
    <s v="Philippines"/>
    <n v="1"/>
    <d v="2021-06-17T00:00:00"/>
    <n v="2020"/>
    <x v="5"/>
    <s v="101 min"/>
    <n v="101"/>
    <n v="101"/>
    <n v="2.0592320216990294"/>
    <s v=""/>
    <s v="Dramas, Independent Movies, International Movies"/>
    <s v="Dramas"/>
    <s v="Dramas, Independent Movies, International Movies"/>
    <n v="3"/>
  </r>
  <r>
    <n v="719"/>
    <s v="s719"/>
    <x v="0"/>
    <s v="Life of Crime"/>
    <s v="Daniel Schechter"/>
    <s v="Jennifer Aniston, Mos Def, Isla Fisher, Will Forte, Mark Boone Junior, Tim Robbins, John Hawkes, Clea Lewis, Charlie Tahan, Kevin Corrigan"/>
    <n v="10"/>
    <s v="United States"/>
    <s v="United States"/>
    <n v="1"/>
    <d v="2021-06-15T00:00:00"/>
    <n v="2013"/>
    <x v="12"/>
    <s v="101 min"/>
    <n v="101"/>
    <n v="101"/>
    <n v="2.0592320216990294"/>
    <s v=""/>
    <s v="Comedies, Independent Movies"/>
    <s v="Comedies"/>
    <s v="Comedies, Independent Movies"/>
    <n v="2"/>
  </r>
  <r>
    <n v="775"/>
    <s v="s775"/>
    <x v="0"/>
    <s v="2 Hearts"/>
    <s v="Lance Hool"/>
    <s v="Jacob Elordi, Adan Canto, Radha Mitchell, Tiera Skovbye, Kari Matchett, Tahmoh Penikett"/>
    <n v="6"/>
    <s v="United States"/>
    <s v="United States"/>
    <n v="1"/>
    <d v="2021-06-02T00:00:00"/>
    <n v="2020"/>
    <x v="2"/>
    <s v="101 min"/>
    <n v="101"/>
    <n v="101"/>
    <n v="2.0592320216990294"/>
    <s v=""/>
    <s v="Dramas, Faith &amp; Spirituality, Romantic Movies"/>
    <s v="Dramas"/>
    <s v="Dramas, Faith &amp; Spirituality, Romantic Movies"/>
    <n v="3"/>
  </r>
  <r>
    <n v="787"/>
    <s v="s787"/>
    <x v="0"/>
    <s v="Company of Heroes"/>
    <s v="Don Michael Paul"/>
    <s v="Tom Sizemore, Chad Michael Collins, Vinnie Jones, Dimitri Diatchenko, Neal McDonough, J√ºrgen Prochnow, Sam Spruell, Richard Sammel, Philip Rham, Alastair Mackenzie"/>
    <n v="10"/>
    <s v="United States"/>
    <s v="United States"/>
    <n v="1"/>
    <d v="2021-06-02T00:00:00"/>
    <n v="2013"/>
    <x v="12"/>
    <s v="101 min"/>
    <n v="101"/>
    <n v="101"/>
    <n v="2.0592320216990294"/>
    <s v=""/>
    <s v="Action &amp; Adventure, Dramas"/>
    <s v="Action &amp; Adventure"/>
    <s v="Action &amp; Adventure, Dramas"/>
    <n v="2"/>
  </r>
  <r>
    <n v="788"/>
    <s v="s788"/>
    <x v="0"/>
    <s v="Cradle 2 the Grave"/>
    <s v="Andrzej Bartkowiak"/>
    <s v="Jet Li, DMX, Anthony Anderson, Kelly Hu, Tom Arnold, Mark Dacascos, Gabrielle Union, Michael Jace, Drag-On, Paige Hurd"/>
    <n v="10"/>
    <s v="United States"/>
    <s v="United States"/>
    <n v="1"/>
    <d v="2021-06-02T00:00:00"/>
    <n v="2003"/>
    <x v="12"/>
    <s v="101 min"/>
    <n v="101"/>
    <n v="101"/>
    <n v="2.0592320216990294"/>
    <s v=""/>
    <s v="Action &amp; Adventure"/>
    <s v="Action &amp; Adventure"/>
    <s v="Action &amp; Adventure"/>
    <n v="1"/>
  </r>
  <r>
    <n v="810"/>
    <s v="s810"/>
    <x v="0"/>
    <s v="Starsky &amp; Hutch"/>
    <s v="Todd Phillips"/>
    <s v="Ben Stiller, Owen Wilson, Vince Vaughn, Juliette Lewis, Snoop Dogg, Fred Williamson, Jason Bateman, Amy Smart, Carmen Electra, George Cheung"/>
    <n v="10"/>
    <s v="United States"/>
    <s v="United States"/>
    <n v="1"/>
    <d v="2021-06-02T00:00:00"/>
    <n v="2004"/>
    <x v="2"/>
    <s v="101 min"/>
    <n v="101"/>
    <n v="101"/>
    <n v="2.0592320216990294"/>
    <s v=""/>
    <s v="Action &amp; Adventure, Comedies"/>
    <s v="Action &amp; Adventure"/>
    <s v="Action &amp; Adventure, Comedies"/>
    <n v="2"/>
  </r>
  <r>
    <n v="871"/>
    <s v="s871"/>
    <x v="0"/>
    <s v="Amy Tan: Unintended Memoir"/>
    <s v="James Redford"/>
    <s v="Amy Tan"/>
    <n v="1"/>
    <s v="United States"/>
    <s v="United States"/>
    <n v="1"/>
    <d v="2021-05-18T00:00:00"/>
    <n v="2021"/>
    <x v="1"/>
    <s v="101 min"/>
    <n v="101"/>
    <n v="101"/>
    <n v="2.0592320216990294"/>
    <s v=""/>
    <s v="Documentaries"/>
    <s v="Documentaries"/>
    <s v="Documentaries"/>
    <n v="1"/>
  </r>
  <r>
    <n v="957"/>
    <s v="s957"/>
    <x v="0"/>
    <s v="Zack and Miri Make a Porno"/>
    <s v="Kevin Smith"/>
    <s v="Seth Rogen, Elizabeth Banks, Craig Robinson, Jason Mewes, Jeff Anderson, Traci Lords, Katie Morgan, Ricky Mabe, Justin Long, Brandon Routh, Tyler Labine, Tom Savini, Tisha Campbell-Martin, Jennifer Schwalbach, Gerry Bednob"/>
    <n v="15"/>
    <s v="United States"/>
    <s v="United States"/>
    <n v="1"/>
    <d v="2021-05-01T00:00:00"/>
    <n v="2008"/>
    <x v="12"/>
    <s v="101 min"/>
    <n v="101"/>
    <n v="101"/>
    <n v="2.0592320216990294"/>
    <s v=""/>
    <s v="Comedies, Independent Movies, Romantic Movies"/>
    <s v="Comedies"/>
    <s v="Comedies, Independent Movies, Romantic Movies"/>
    <n v="3"/>
  </r>
  <r>
    <n v="978"/>
    <s v="s978"/>
    <x v="0"/>
    <s v="Dedemin Fisi"/>
    <s v="Meltem Bozoflu"/>
    <s v="Onur Buldu, Alper Kul, Erdem Yener, Onur Atilla, √ñzge Borak, Doƒüa Rutkay, Meltem Yƒ±lmazkaya, ƒ∞rem Sak"/>
    <n v="8"/>
    <s v="Turkey"/>
    <s v="Turkey"/>
    <n v="1"/>
    <d v="2021-04-23T00:00:00"/>
    <n v="2016"/>
    <x v="1"/>
    <s v="101 min"/>
    <n v="101"/>
    <n v="101"/>
    <n v="2.0592320216990294"/>
    <s v=""/>
    <s v="Comedies, International Movies"/>
    <s v="Comedies"/>
    <s v="Comedies, International Movies"/>
    <n v="2"/>
  </r>
  <r>
    <n v="985"/>
    <s v="s985"/>
    <x v="0"/>
    <s v="Kara Bela"/>
    <s v="Burak Aksak"/>
    <s v="Cengiz Bozkurt, Seda Bakan, Erkan Kol√ßak K√∂stendil, Cihan Ercan, Berat Yenilmez, ƒ∞≈ütar G√∂kseven, Erdal Tosun, Tarƒ±k √únl√ºoƒülu"/>
    <n v="8"/>
    <s v="Turkey"/>
    <s v="Turkey"/>
    <n v="1"/>
    <d v="2021-04-23T00:00:00"/>
    <n v="2015"/>
    <x v="5"/>
    <s v="101 min"/>
    <n v="101"/>
    <n v="101"/>
    <n v="2.0592320216990294"/>
    <s v=""/>
    <s v="Comedies, International Movies"/>
    <s v="Comedies"/>
    <s v="Comedies, International Movies"/>
    <n v="2"/>
  </r>
  <r>
    <n v="1017"/>
    <s v="s1017"/>
    <x v="0"/>
    <s v="Delhi Belly"/>
    <s v="Abhinay Deo"/>
    <s v="Imran Khan, Vir Das, Kunaal Roy Kapur, Poorna Jagannathan, Shenaz Treasury, Vijay Raaz, Paresh Ganatra, Rahul Singh"/>
    <n v="8"/>
    <s v="India"/>
    <s v="India"/>
    <n v="1"/>
    <d v="2021-04-17T00:00:00"/>
    <n v="2011"/>
    <x v="5"/>
    <s v="101 min"/>
    <n v="101"/>
    <n v="101"/>
    <n v="2.0592320216990294"/>
    <s v=""/>
    <s v="Action &amp; Adventure, Comedies, International Movies"/>
    <s v="Action &amp; Adventure"/>
    <s v="Action &amp; Adventure, Comedies, International Movies"/>
    <n v="3"/>
  </r>
  <r>
    <n v="1125"/>
    <s v="s1125"/>
    <x v="0"/>
    <s v="Maximum Risk"/>
    <s v="Ringo Lam"/>
    <s v="Jean-Claude Van Damme, Natasha Henstridge, Jean-Hugues Anglade, Zach Grenier, Paul Ben-Victor, Frank Senger, St√©phane Audran"/>
    <n v="7"/>
    <s v="United States"/>
    <s v="United States"/>
    <n v="1"/>
    <d v="2021-04-01T00:00:00"/>
    <n v="1996"/>
    <x v="12"/>
    <s v="101 min"/>
    <n v="101"/>
    <n v="101"/>
    <n v="2.0592320216990294"/>
    <s v=""/>
    <s v="Action &amp; Adventure"/>
    <s v="Action &amp; Adventure"/>
    <s v="Action &amp; Adventure"/>
    <n v="1"/>
  </r>
  <r>
    <n v="1192"/>
    <s v="s1192"/>
    <x v="0"/>
    <s v="The Fluffy Movie"/>
    <s v="Manny Rodriguez, Jay Lavender"/>
    <s v="Gabriel Iglesias"/>
    <n v="1"/>
    <s v="United States"/>
    <s v="United States"/>
    <n v="1"/>
    <d v="2021-03-18T00:00:00"/>
    <n v="2014"/>
    <x v="2"/>
    <s v="101 min"/>
    <n v="101"/>
    <n v="101"/>
    <n v="2.0592320216990294"/>
    <s v=""/>
    <s v="Stand-Up Comedy"/>
    <s v="Stand-Up Comedy"/>
    <s v="Stand-Up Comedy"/>
    <n v="1"/>
  </r>
  <r>
    <n v="1208"/>
    <s v="s1208"/>
    <x v="0"/>
    <s v="Audrey"/>
    <s v="Helena Coan"/>
    <s v="Audrey Hepburn"/>
    <n v="1"/>
    <m/>
    <m/>
    <n v="0"/>
    <d v="2021-03-14T00:00:00"/>
    <n v="2020"/>
    <x v="1"/>
    <s v="101 min"/>
    <n v="101"/>
    <n v="101"/>
    <n v="2.0592320216990294"/>
    <s v=""/>
    <s v="Documentaries"/>
    <s v="Documentaries"/>
    <s v="Documentaries"/>
    <n v="1"/>
  </r>
  <r>
    <n v="1365"/>
    <s v="s1365"/>
    <x v="0"/>
    <s v="Zathura"/>
    <s v="Jon Favreau"/>
    <s v="Jonah Bobo, Josh Hutcherson, Dax Shepard, Kristen Stewart, Tim Robbins, Frank Oz, John Alexander, Derek Mears, Douglas Tait, Joe Bucaro III"/>
    <n v="10"/>
    <s v="United States"/>
    <s v="United States"/>
    <n v="1"/>
    <d v="2021-02-01T00:00:00"/>
    <n v="2005"/>
    <x v="7"/>
    <s v="101 min"/>
    <n v="101"/>
    <n v="101"/>
    <n v="2.0592320216990294"/>
    <s v=""/>
    <s v="Children &amp; Family Movies, Sci-Fi &amp; Fantasy"/>
    <s v="Children &amp; Family Movies"/>
    <s v="Children &amp; Family Movies, Sci-Fi &amp; Fantasy"/>
    <n v="2"/>
  </r>
  <r>
    <n v="1391"/>
    <s v="s1391"/>
    <x v="0"/>
    <s v="The Shadow of Violence"/>
    <s v="Nick Rowland"/>
    <s v="Cosmo Jarvis, Barry Keoghan, Niamh Algar, Ned Dennehy, Kiljan Tyr Moroney, David Wilmot, Brid Brennan, Simone Kirby, Anthony Welsh"/>
    <n v="9"/>
    <s v="United Kingdom"/>
    <s v="United Kingdom, Ireland"/>
    <n v="2"/>
    <d v="2021-01-21T00:00:00"/>
    <n v="2020"/>
    <x v="12"/>
    <s v="101 min"/>
    <n v="101"/>
    <n v="101"/>
    <n v="2.0592320216990294"/>
    <s v=""/>
    <s v="Dramas"/>
    <s v="Dramas"/>
    <s v="Dramas"/>
    <n v="1"/>
  </r>
  <r>
    <n v="1415"/>
    <s v="s1415"/>
    <x v="0"/>
    <s v="The Heartbreak Club"/>
    <s v="Charles Gozali, Bagus Bramanti"/>
    <s v="Bhisma Mulia, Denira Wiraguna, Didi Kempot, Sisca JKT48, Erick Estrada, Asri Welas, Mo Sidik, Emil Kusumo, Dede Satria, Rezca Syam"/>
    <n v="10"/>
    <s v="Indonesia"/>
    <s v="Indonesia"/>
    <n v="1"/>
    <d v="2021-01-14T00:00:00"/>
    <n v="2020"/>
    <x v="1"/>
    <s v="101 min"/>
    <n v="101"/>
    <n v="101"/>
    <n v="2.0592320216990294"/>
    <s v=""/>
    <s v="Comedies, Dramas, International Movies"/>
    <s v="Comedies"/>
    <s v="Comedies, Dramas, International Movies"/>
    <n v="3"/>
  </r>
  <r>
    <n v="1434"/>
    <s v="s1434"/>
    <x v="0"/>
    <s v="100% Halal"/>
    <s v="Jastis Arimba"/>
    <s v="Anisa Rahma, Ariyo Wahab, Anandito Dwis, Fitria Rasyidi, Arafah Rianti, Kinaryosih"/>
    <n v="6"/>
    <s v="Indonesia"/>
    <s v="Indonesia"/>
    <n v="1"/>
    <d v="2021-01-07T00:00:00"/>
    <n v="2020"/>
    <x v="1"/>
    <s v="101 min"/>
    <n v="101"/>
    <n v="101"/>
    <n v="2.0592320216990294"/>
    <s v=""/>
    <s v="Dramas, International Movies"/>
    <s v="Dramas"/>
    <s v="Dramas, International Movies"/>
    <n v="2"/>
  </r>
  <r>
    <n v="1446"/>
    <s v="s1446"/>
    <x v="0"/>
    <s v="Asphalt Burning"/>
    <s v="Hallvard Br√¶in"/>
    <s v="Anders Baasmo, Kathrine Thorborg Johansen, Ida Hus√∏y, Otto Jespersen, Sven Nordin, Trond Halbo, Alexandra Maria Lara, Wenche Myhre, Kostja Ullmann, Bj√∂rn Kjellman"/>
    <n v="10"/>
    <s v="Norway"/>
    <s v="Norway"/>
    <n v="1"/>
    <d v="2021-01-02T00:00:00"/>
    <n v="2020"/>
    <x v="1"/>
    <s v="101 min"/>
    <n v="101"/>
    <n v="101"/>
    <n v="2.0592320216990294"/>
    <s v=""/>
    <s v="Action &amp; Adventure, Comedies, International Movies"/>
    <s v="Action &amp; Adventure"/>
    <s v="Action &amp; Adventure, Comedies, International Movies"/>
    <n v="3"/>
  </r>
  <r>
    <n v="1453"/>
    <s v="s1453"/>
    <x v="0"/>
    <s v="Gimme Shelter"/>
    <s v="Ron Krauss"/>
    <s v="Vanessa Hudgens, James Earl Jones, Rosario Dawson, Ann Dowd, Stephanie Szostak, Emily Meade, Brendan Fraser, Dascha Polanco"/>
    <n v="8"/>
    <s v="United States"/>
    <s v="United States"/>
    <n v="1"/>
    <d v="2021-01-01T00:00:00"/>
    <n v="2013"/>
    <x v="2"/>
    <s v="101 min"/>
    <n v="101"/>
    <n v="101"/>
    <n v="2.0592320216990294"/>
    <s v=""/>
    <s v="Dramas, Independent Movies"/>
    <s v="Dramas"/>
    <s v="Dramas, Independent Movies"/>
    <n v="2"/>
  </r>
  <r>
    <n v="1495"/>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n v="20"/>
    <s v="United States"/>
    <s v="United States"/>
    <n v="1"/>
    <d v="2020-12-25T00:00:00"/>
    <n v="2020"/>
    <x v="7"/>
    <s v="101 min"/>
    <n v="101"/>
    <n v="101"/>
    <n v="2.0592320216990294"/>
    <s v=""/>
    <s v="Children &amp; Family Movies, Comedies"/>
    <s v="Children &amp; Family Movies"/>
    <s v="Children &amp; Family Movies, Comedies"/>
    <n v="2"/>
  </r>
  <r>
    <n v="1602"/>
    <s v="s1602"/>
    <x v="0"/>
    <s v="Just Another Christmas"/>
    <s v="Roberto Santucci"/>
    <s v="Leandro Hassum, Elisa Pinheiro, Danielle Winits, Louise Cardoso, Rodrigo Fagundes, Arianne Botelho, Miguel R√¥mulo, Jos√© Rubens Chach√°, Levi Ferreira, Daniel Filho"/>
    <n v="10"/>
    <s v="Brazil"/>
    <s v="Brazil"/>
    <n v="1"/>
    <d v="2020-12-03T00:00:00"/>
    <n v="2020"/>
    <x v="5"/>
    <s v="101 min"/>
    <n v="101"/>
    <n v="101"/>
    <n v="2.0592320216990294"/>
    <s v=""/>
    <s v="Comedies, International Movies"/>
    <s v="Comedies"/>
    <s v="Comedies, International Movies"/>
    <n v="2"/>
  </r>
  <r>
    <n v="1820"/>
    <s v="s1820"/>
    <x v="0"/>
    <s v="Ghadi"/>
    <s v="Amin Dora"/>
    <s v="Georges Khabbaz, Lara Rain, Emmanuel Khairallah, Samir Youssef, Camille Salameh, Rodrigue Sleiman, Caroline Labaki, Giselle Boueiz, Christine Choueiri"/>
    <n v="9"/>
    <s v="Lebanon"/>
    <s v="Lebanon"/>
    <n v="1"/>
    <d v="2020-10-19T00:00:00"/>
    <n v="2013"/>
    <x v="5"/>
    <s v="101 min"/>
    <n v="101"/>
    <n v="101"/>
    <n v="2.0592320216990294"/>
    <s v=""/>
    <s v="Comedies, Dramas, International Movies"/>
    <s v="Comedies"/>
    <s v="Comedies, Dramas, International Movies"/>
    <n v="3"/>
  </r>
  <r>
    <n v="1856"/>
    <s v="s1856"/>
    <x v="0"/>
    <s v="A Choo"/>
    <s v="Kevin Ko, Peter Tsi"/>
    <s v="Kai Ko, Ariel Lin, Darren Wang, Zhang Xiaolong, Louis Koo, Vanness Wu, Kate Tsui"/>
    <n v="7"/>
    <s v="Taiwan"/>
    <s v="Taiwan"/>
    <n v="1"/>
    <d v="2020-10-14T00:00:00"/>
    <n v="2020"/>
    <x v="1"/>
    <s v="101 min"/>
    <n v="101"/>
    <n v="101"/>
    <n v="2.0592320216990294"/>
    <s v=""/>
    <s v="Action &amp; Adventure, International Movies, Romantic Movies"/>
    <s v="Action &amp; Adventure"/>
    <s v="Action &amp; Adventure, International Movies, Romantic Movies"/>
    <n v="3"/>
  </r>
  <r>
    <n v="1913"/>
    <s v="s1913"/>
    <x v="0"/>
    <s v="Hunt for the Wilderpeople"/>
    <s v="Taika Waititi"/>
    <s v="Sam Neill, Julian Dennison, Rima Te Wiata, Rachel House, Tioreore Ngatai-Melbourne, Oscar Kightley, Stan Walker, Mike Minogue, Cohen Holloway, Rhys Darby"/>
    <n v="10"/>
    <s v="New Zealand"/>
    <s v="New Zealand"/>
    <n v="1"/>
    <d v="2020-10-01T00:00:00"/>
    <n v="2016"/>
    <x v="2"/>
    <s v="101 min"/>
    <n v="101"/>
    <n v="101"/>
    <n v="2.0592320216990294"/>
    <s v=""/>
    <s v="Action &amp; Adventure, Comedies, Dramas"/>
    <s v="Action &amp; Adventure"/>
    <s v="Action &amp; Adventure, Comedies, Dramas"/>
    <n v="3"/>
  </r>
  <r>
    <n v="2057"/>
    <s v="s2057"/>
    <x v="0"/>
    <s v="Hotel for Dogs"/>
    <s v="Thor Freudenthal"/>
    <s v="Emma Roberts, Jake T. Austin, Kyla Pratt, Lisa Kudrow, Kevin Dillon, Don Cheadle, Johnny Simmons, Troy Gentile, Eric Edelstein, Robinne Lee, Ajay Naidu"/>
    <n v="11"/>
    <s v="Germany"/>
    <s v="Germany, United States"/>
    <n v="2"/>
    <d v="2020-09-02T00:00:00"/>
    <n v="2009"/>
    <x v="7"/>
    <s v="101 min"/>
    <n v="101"/>
    <n v="101"/>
    <n v="2.0592320216990294"/>
    <s v=""/>
    <s v="Children &amp; Family Movies, Comedies"/>
    <s v="Children &amp; Family Movies"/>
    <s v="Children &amp; Family Movies, Comedies"/>
    <n v="2"/>
  </r>
  <r>
    <n v="2165"/>
    <s v="s2165"/>
    <x v="0"/>
    <s v="Sin City"/>
    <s v="Pascal Amanfo"/>
    <s v="Yvonne Nelson, Kunle Remi, Adjetey Anang, Oscar Provencal, Michelle McKinney Hammond, Rosaline Meurer, Kweku Elliot, Regina Van Helvert, Alhaji Fadika, Isaac Akwesi Awonor"/>
    <n v="10"/>
    <m/>
    <m/>
    <n v="0"/>
    <d v="2020-08-05T00:00:00"/>
    <n v="2019"/>
    <x v="1"/>
    <s v="101 min"/>
    <n v="101"/>
    <n v="101"/>
    <n v="2.0592320216990294"/>
    <s v=""/>
    <s v="International Movies, Thrillers"/>
    <s v="International Movies"/>
    <s v="International Movies, Thrillers"/>
    <n v="2"/>
  </r>
  <r>
    <n v="2248"/>
    <s v="s2248"/>
    <x v="0"/>
    <s v="Mama's Boy"/>
    <s v="Amro Salah"/>
    <s v="Hesham Maged, Shikoo, Mohammed Tharwat, Mahmoud Ellisy, Ahmed Sultan, Noor Kadri"/>
    <n v="6"/>
    <s v="Egypt"/>
    <s v="Egypt"/>
    <n v="1"/>
    <d v="2020-07-10T00:00:00"/>
    <n v="2018"/>
    <x v="1"/>
    <s v="101 min"/>
    <n v="101"/>
    <n v="101"/>
    <n v="2.0592320216990294"/>
    <s v=""/>
    <s v="Comedies, International Movies"/>
    <s v="Comedies"/>
    <s v="Comedies, International Movies"/>
    <n v="2"/>
  </r>
  <r>
    <n v="2351"/>
    <s v="s2351"/>
    <x v="0"/>
    <s v="Woodshock"/>
    <s v="Kate Mulleavy, Laura Mulleavy"/>
    <s v="Kirsten Dunst, Joe Cole, Pilou Asb√¶k, Jack Kilmer, Steph DuVall, Susan Traylor, Joel McCoy, Michael Pavlicek"/>
    <n v="8"/>
    <s v="United States"/>
    <s v="United States"/>
    <n v="1"/>
    <d v="2020-06-21T00:00:00"/>
    <n v="2017"/>
    <x v="12"/>
    <s v="101 min"/>
    <n v="101"/>
    <n v="101"/>
    <n v="2.0592320216990294"/>
    <s v=""/>
    <s v="Dramas, Independent Movies, Thrillers"/>
    <s v="Dramas"/>
    <s v="Dramas, Independent Movies, Thrillers"/>
    <n v="3"/>
  </r>
  <r>
    <n v="2393"/>
    <s v="s2393"/>
    <x v="0"/>
    <s v="Axone"/>
    <s v="Nicholas Kharkongor"/>
    <s v="Sayani Gupta, Lin Laishram, Tenzing Dalha, Dolly Ahluwalia, Vinay Pathak, Lanuakam Ao, Rohan Joshi, Adil Hussain, Asenla Jamir"/>
    <n v="9"/>
    <s v="India"/>
    <s v="India"/>
    <n v="1"/>
    <d v="2020-06-12T00:00:00"/>
    <n v="2020"/>
    <x v="5"/>
    <s v="101 min"/>
    <n v="101"/>
    <n v="101"/>
    <n v="2.0592320216990294"/>
    <s v=""/>
    <s v="Comedies, Dramas, Independent Movies"/>
    <s v="Comedies"/>
    <s v="Comedies, Dramas, Independent Movies"/>
    <n v="3"/>
  </r>
  <r>
    <n v="2404"/>
    <s v="s2404"/>
    <x v="0"/>
    <s v="Menahi"/>
    <s v="Ayman Makram"/>
    <s v="Fayez Al-Malki, Mona Wasef, Abdel Imam Abdullah, Reem Abdel Aziz, Dana Jabr, Emad Al Youssef, Remas Mansoor, Khalid Mengah"/>
    <n v="8"/>
    <s v="Saudi Arabia"/>
    <s v="Saudi Arabia"/>
    <n v="1"/>
    <d v="2020-06-11T00:00:00"/>
    <n v="2008"/>
    <x v="1"/>
    <s v="101 min"/>
    <n v="101"/>
    <n v="101"/>
    <n v="2.0592320216990294"/>
    <s v=""/>
    <s v="Comedies, International Movies"/>
    <s v="Comedies"/>
    <s v="Comedies, International Movies"/>
    <n v="2"/>
  </r>
  <r>
    <n v="2507"/>
    <s v="s2507"/>
    <x v="0"/>
    <s v="Omar &amp; Salma 2"/>
    <s v="Ahmad El-Badri"/>
    <s v="Tamer Hosny, Mai Ezz El-Din, Ezzat Abou Aouf, Marwa Abdel Monem, Hussien Elgohary, Mirhan, Maysara"/>
    <n v="7"/>
    <s v="Egypt"/>
    <s v="Egypt"/>
    <n v="1"/>
    <d v="2020-05-19T00:00:00"/>
    <n v="2009"/>
    <x v="1"/>
    <s v="101 min"/>
    <n v="101"/>
    <n v="101"/>
    <n v="2.0592320216990294"/>
    <s v=""/>
    <s v="Comedies, International Movies"/>
    <s v="Comedies"/>
    <s v="Comedies, International Movies"/>
    <n v="2"/>
  </r>
  <r>
    <n v="2635"/>
    <s v="s2635"/>
    <x v="0"/>
    <s v="The Artist"/>
    <s v="Michel Hazanavicius"/>
    <s v="Jean Dujardin, B√©r√©nice Bejo, John Goodman, James Cromwell, Penelope Ann Miller, Missi Pyle, Beth Grant, Ed Lauter, Joel Murray, Elizabeth Tulloch, Ken Davitian, Malcolm McDowell"/>
    <n v="12"/>
    <s v="France"/>
    <s v="France, Belgium, United States"/>
    <n v="3"/>
    <d v="2020-04-25T00:00:00"/>
    <n v="2011"/>
    <x v="2"/>
    <s v="101 min"/>
    <n v="101"/>
    <n v="101"/>
    <n v="2.0592320216990294"/>
    <s v=""/>
    <s v="Comedies, Dramas, Independent Movies"/>
    <s v="Comedies"/>
    <s v="Comedies, Dramas, Independent Movies"/>
    <n v="3"/>
  </r>
  <r>
    <n v="2668"/>
    <s v="s2668"/>
    <x v="0"/>
    <s v="Babamƒ±n Ceketi"/>
    <s v="M√ºfit Can Sa√ßƒ±ntƒ±"/>
    <s v="M√ºfit Can Sa√ßƒ±ntƒ±, Mert Turak, √únal Yeter, Elif Nur Kerk√ºk, Uƒüur Demirpehlivan, Ay≈üen Gruda, Erkan Can, Banu Manioƒülu"/>
    <n v="8"/>
    <s v="Turkey"/>
    <s v="Turkey"/>
    <n v="1"/>
    <d v="2020-04-17T00:00:00"/>
    <n v="2018"/>
    <x v="5"/>
    <s v="101 min"/>
    <n v="101"/>
    <n v="101"/>
    <n v="2.0592320216990294"/>
    <s v=""/>
    <s v="Comedies, International Movies"/>
    <s v="Comedies"/>
    <s v="Comedies, International Movies"/>
    <n v="2"/>
  </r>
  <r>
    <n v="2694"/>
    <s v="s2694"/>
    <x v="0"/>
    <s v="Love Wedding Repeat"/>
    <s v="Dean Craig"/>
    <s v="Sam Claflin, Olivia Munn, Freida Pinto, Eleanor Tomlinson, Joel Fry, Tim Key, Aisling Bea, Jack Farthing, Allan Mustafa"/>
    <n v="9"/>
    <s v="United Kingdom"/>
    <s v="United Kingdom, Italy"/>
    <n v="2"/>
    <d v="2020-04-10T00:00:00"/>
    <n v="2020"/>
    <x v="5"/>
    <s v="101 min"/>
    <n v="101"/>
    <n v="101"/>
    <n v="2.0592320216990294"/>
    <s v=""/>
    <s v="Comedies, International Movies, Romantic Movies"/>
    <s v="Comedies"/>
    <s v="Comedies, International Movies, Romantic Movies"/>
    <n v="3"/>
  </r>
  <r>
    <n v="2756"/>
    <s v="s2756"/>
    <x v="0"/>
    <s v="Indian Horse"/>
    <s v="Stephen S. Campanelli"/>
    <s v="Sladen Peltier, Forrest Goodluck, Ajuawak Kapashesit, Martin Donovan, Michael Murphy, Michiel Huisman, Edna Manitowabi, Michael Lawrenchuk, Will Strongheart, Tristen Marty-Pahtaykan, Vance Banzo"/>
    <n v="11"/>
    <s v="Canada"/>
    <s v="Canada"/>
    <n v="1"/>
    <d v="2020-03-31T00:00:00"/>
    <n v="2017"/>
    <x v="5"/>
    <s v="101 min"/>
    <n v="101"/>
    <n v="101"/>
    <n v="2.0592320216990294"/>
    <s v=""/>
    <s v="Dramas, Independent Movies, Sports Movies"/>
    <s v="Dramas"/>
    <s v="Dramas, Independent Movies, Sports Movies"/>
    <n v="3"/>
  </r>
  <r>
    <n v="2816"/>
    <s v="s2816"/>
    <x v="0"/>
    <s v="Jai Mummy Di"/>
    <s v="Navjot Gulati"/>
    <s v="Poonam Dhillon, Supriya Pathak, Sunny Singh, Sonalli Sehgall, Rajendra Sethi, Veer Rajwant Singh, Danish Husain, Alok Nath"/>
    <n v="8"/>
    <s v="India"/>
    <s v="India"/>
    <n v="1"/>
    <d v="2020-03-14T00:00:00"/>
    <n v="2020"/>
    <x v="5"/>
    <s v="101 min"/>
    <n v="101"/>
    <n v="101"/>
    <n v="2.0592320216990294"/>
    <s v=""/>
    <s v="Comedies, International Movies, Romantic Movies"/>
    <s v="Comedies"/>
    <s v="Comedies, International Movies, Romantic Movies"/>
    <n v="3"/>
  </r>
  <r>
    <n v="2883"/>
    <s v="s2883"/>
    <x v="0"/>
    <s v="The Arbitration"/>
    <s v="Niyi Akinmolayan"/>
    <s v="Adesua Etomi, O.C. Ukeje, Ireti Doyle, Sola Fosudo, Somkele Iyamah, Lota Chukwu, Gregory Ojefua, Beverly Naya, Bimbo Ademoye, Pius Fatoke"/>
    <n v="10"/>
    <s v="Nigeria"/>
    <s v="Nigeria"/>
    <n v="1"/>
    <d v="2020-02-26T00:00:00"/>
    <n v="2016"/>
    <x v="5"/>
    <s v="101 min"/>
    <n v="101"/>
    <n v="101"/>
    <n v="2.0592320216990294"/>
    <s v=""/>
    <s v="Dramas, International Movies"/>
    <s v="Dramas"/>
    <s v="Dramas, International Movies"/>
    <n v="2"/>
  </r>
  <r>
    <n v="2897"/>
    <s v="s2897"/>
    <x v="0"/>
    <s v="The Body"/>
    <s v="Jeethu Joseph"/>
    <s v="Rishi Kapoor, Emraan Hashmi, Sobhita Dhulipala, Vedika, Anupam Bhattacharya, Chandan Anand, Arif Zakaria, Rukhsar Ahmed"/>
    <n v="8"/>
    <s v="India"/>
    <s v="India"/>
    <n v="1"/>
    <d v="2020-02-21T00:00:00"/>
    <n v="2019"/>
    <x v="1"/>
    <s v="101 min"/>
    <n v="101"/>
    <n v="101"/>
    <n v="2.0592320216990294"/>
    <s v=""/>
    <s v="International Movies, Thrillers"/>
    <s v="International Movies"/>
    <s v="International Movies, Thrillers"/>
    <n v="2"/>
  </r>
  <r>
    <n v="2929"/>
    <s v="s2929"/>
    <x v="0"/>
    <s v="Good Time"/>
    <s v="Benny Safdie, Josh Safdie"/>
    <s v="Robert Pattinson, Benny Safdie, Jennifer Jason Leigh, Barkhad Abdi, Buddy Duress, Peter Verby, Taliah Webster, Necro"/>
    <n v="8"/>
    <s v="United States"/>
    <s v="United States"/>
    <n v="1"/>
    <d v="2020-02-11T00:00:00"/>
    <n v="2017"/>
    <x v="12"/>
    <s v="101 min"/>
    <n v="101"/>
    <n v="101"/>
    <n v="2.0592320216990294"/>
    <s v=""/>
    <s v="Dramas, Independent Movies, Thrillers"/>
    <s v="Dramas"/>
    <s v="Dramas, Independent Movies, Thrillers"/>
    <n v="3"/>
  </r>
  <r>
    <n v="3160"/>
    <s v="s3160"/>
    <x v="0"/>
    <s v="Good and Prosperous"/>
    <s v="Sameh Abdulaziz"/>
    <s v="Ali Rabee, Mohamed Abdel-Rahman, Bayoumi Fouad, Karim Afifi, Dalal Abdel Aziz, Mai Selim, Tara Emad, Mohammed Tharwat, Haifa Wehbe, Ahmed Adel"/>
    <n v="10"/>
    <s v="Egypt"/>
    <s v="Egypt"/>
    <n v="1"/>
    <d v="2019-12-10T00:00:00"/>
    <n v="2017"/>
    <x v="1"/>
    <s v="101 min"/>
    <n v="101"/>
    <n v="101"/>
    <n v="2.0592320216990294"/>
    <s v=""/>
    <s v="Comedies, International Movies"/>
    <s v="Comedies"/>
    <s v="Comedies, International Movies"/>
    <n v="2"/>
  </r>
  <r>
    <n v="3263"/>
    <s v="s3263"/>
    <x v="0"/>
    <s v="The Green Inferno"/>
    <s v="Eli Roth"/>
    <s v="Ignacia Allamand, Daryl Sabara, Nicol√°s Mart√≠nez, Lorenza Izzo, Ariel Levy, Magda Apanowicz, Sky Ferreira, Kirby Bliss Blanton, Aaron Burns, Ram√≥n Llao, Richard Burgi"/>
    <n v="11"/>
    <s v="United States"/>
    <s v="United States, Chile"/>
    <n v="2"/>
    <d v="2019-11-16T00:00:00"/>
    <n v="2013"/>
    <x v="12"/>
    <s v="101 min"/>
    <n v="101"/>
    <n v="101"/>
    <n v="2.0592320216990294"/>
    <s v=""/>
    <s v="Horror Movies, Independent Movies"/>
    <s v="Horror Movies"/>
    <s v="Horror Movies, Independent Movies"/>
    <n v="2"/>
  </r>
  <r>
    <n v="3333"/>
    <s v="s3333"/>
    <x v="0"/>
    <s v="Christmas Survival"/>
    <s v="James Dearden"/>
    <s v="Julian Ovenden, Gemma Whelan, Joely Richardson, Michael Landes, Sally Phillips, Patricia Hodge, Ronni Ancona, James Fox, Sophie Simnett, Jade Ma"/>
    <n v="10"/>
    <s v="United Kingdom"/>
    <s v="United Kingdom"/>
    <n v="1"/>
    <d v="2019-11-01T00:00:00"/>
    <n v="2018"/>
    <x v="5"/>
    <s v="101 min"/>
    <n v="101"/>
    <n v="101"/>
    <n v="2.0592320216990294"/>
    <s v=""/>
    <s v="Comedies"/>
    <s v="Comedies"/>
    <s v="Comedies"/>
    <n v="1"/>
  </r>
  <r>
    <n v="3408"/>
    <s v="s3408"/>
    <x v="0"/>
    <s v="Tatu"/>
    <s v="Don Omope"/>
    <s v="Rahama Sadau, Sambasa Nzeribe, Segun Arinze, Gabriel Afolayan, Desmond Elliot, Funlola Aofiyebi, Toyin Aimakhu, Stephen Demian, Afeez Oyetoro, Oludara Egerton Shyngle"/>
    <n v="10"/>
    <s v="Nigeria"/>
    <s v="Nigeria"/>
    <n v="1"/>
    <d v="2019-10-18T00:00:00"/>
    <n v="2017"/>
    <x v="5"/>
    <s v="101 min"/>
    <n v="101"/>
    <n v="101"/>
    <n v="2.0592320216990294"/>
    <s v=""/>
    <s v="Action &amp; Adventure, Dramas, International Movies"/>
    <s v="Action &amp; Adventure"/>
    <s v="Action &amp; Adventure, Dramas, International Movies"/>
    <n v="3"/>
  </r>
  <r>
    <n v="3444"/>
    <s v="s3444"/>
    <x v="0"/>
    <s v="Love for Sale"/>
    <s v="Andibachtiar Yusuf"/>
    <s v="Gading Marten, Della Dartyan, Rukman Rosadi, Albert Halim, Verdi Solaiman, Adriano Qalbi, Sabrina Rochelle Kalangie, Rizky Mocil"/>
    <n v="8"/>
    <s v="Indonesia"/>
    <s v="Indonesia"/>
    <n v="1"/>
    <d v="2019-10-06T00:00:00"/>
    <n v="2018"/>
    <x v="1"/>
    <s v="101 min"/>
    <n v="101"/>
    <n v="101"/>
    <n v="2.0592320216990294"/>
    <s v=""/>
    <s v="Dramas, International Movies, Romantic Movies"/>
    <s v="Dramas"/>
    <s v="Dramas, International Movies, Romantic Movies"/>
    <n v="3"/>
  </r>
  <r>
    <n v="3630"/>
    <s v="s3630"/>
    <x v="0"/>
    <s v="Otherhood"/>
    <m/>
    <m/>
    <n v="0"/>
    <s v="United Kingdom"/>
    <s v="United Kingdom, United States"/>
    <n v="2"/>
    <d v="2019-08-02T00:00:00"/>
    <n v="2019"/>
    <x v="12"/>
    <s v="101 min"/>
    <n v="101"/>
    <n v="101"/>
    <n v="2.0592320216990294"/>
    <s v=""/>
    <s v="Comedies"/>
    <s v="Comedies"/>
    <s v="Comedies"/>
    <n v="1"/>
  </r>
  <r>
    <n v="3789"/>
    <s v="s3789"/>
    <x v="0"/>
    <s v="Chopsticks"/>
    <s v="Sachin Yardi"/>
    <s v="Abhay Deol, Mithila Palkar, Vijay Raaz"/>
    <n v="3"/>
    <s v="India"/>
    <s v="India"/>
    <n v="1"/>
    <d v="2019-05-31T00:00:00"/>
    <n v="2019"/>
    <x v="5"/>
    <s v="101 min"/>
    <n v="101"/>
    <n v="101"/>
    <n v="2.0592320216990294"/>
    <s v=""/>
    <s v="Comedies, Dramas, Independent Movies"/>
    <s v="Comedies"/>
    <s v="Comedies, Dramas, Independent Movies"/>
    <n v="3"/>
  </r>
  <r>
    <n v="3798"/>
    <s v="s3798"/>
    <x v="0"/>
    <s v="Joy"/>
    <s v="Sudabeh Mortezai"/>
    <s v="Anwulika Alphonsus, Mariam Precious Sanusi, Angela Ekeleme"/>
    <n v="3"/>
    <s v="Austria"/>
    <s v="Austria"/>
    <n v="1"/>
    <d v="2019-05-24T00:00:00"/>
    <n v="2019"/>
    <x v="5"/>
    <s v="101 min"/>
    <n v="101"/>
    <n v="101"/>
    <n v="2.0592320216990294"/>
    <s v=""/>
    <s v="Dramas, Independent Movies, International Movies"/>
    <s v="Dramas"/>
    <s v="Dramas, Independent Movies, International Movies"/>
    <n v="3"/>
  </r>
  <r>
    <n v="3919"/>
    <s v="s3919"/>
    <x v="0"/>
    <s v="Shortcut Safari"/>
    <s v="Amitabha Singh"/>
    <s v="Jimmy Shergill, Aashi Rawal, Stuti Dwivedi, Deah Tandon, Sharvil Patel, Hardil Kanabar, Mann Patel, Ugam Khetani, Manmeet Singh, Nazia Davison"/>
    <n v="10"/>
    <s v="India"/>
    <s v="India"/>
    <n v="1"/>
    <d v="2019-04-15T00:00:00"/>
    <n v="2016"/>
    <x v="6"/>
    <s v="101 min"/>
    <n v="101"/>
    <n v="101"/>
    <n v="2.0592320216990294"/>
    <s v=""/>
    <s v="Action &amp; Adventure, Comedies, Dramas"/>
    <s v="Action &amp; Adventure"/>
    <s v="Action &amp; Adventure, Comedies, Dramas"/>
    <n v="3"/>
  </r>
  <r>
    <n v="4212"/>
    <s v="s4212"/>
    <x v="0"/>
    <s v="Nang Nak"/>
    <s v="Nonzee Nimibutr"/>
    <s v="Inthira Charoenpura, Winai Kraibutr"/>
    <n v="2"/>
    <s v="Thailand"/>
    <s v="Thailand"/>
    <n v="1"/>
    <d v="2019-01-05T00:00:00"/>
    <n v="1999"/>
    <x v="5"/>
    <s v="101 min"/>
    <n v="101"/>
    <n v="101"/>
    <n v="2.0592320216990294"/>
    <s v=""/>
    <s v="Horror Movies, International Movies, Romantic Movies"/>
    <s v="Horror Movies"/>
    <s v="Horror Movies, International Movies, Romantic Movies"/>
    <n v="3"/>
  </r>
  <r>
    <n v="4361"/>
    <s v="s4361"/>
    <x v="0"/>
    <s v="The World Is Yours"/>
    <s v="Romain Gavras"/>
    <s v="Isabelle Adjani, Karim Leklou, Fran√ßois Damiens, Vincent Cassel, Oulaya Amamra"/>
    <n v="5"/>
    <s v="France"/>
    <s v="France"/>
    <n v="1"/>
    <d v="2018-11-30T00:00:00"/>
    <n v="2018"/>
    <x v="5"/>
    <s v="101 min"/>
    <n v="101"/>
    <n v="101"/>
    <n v="2.0592320216990294"/>
    <s v=""/>
    <s v="Action &amp; Adventure, Comedies, International Movies"/>
    <s v="Action &amp; Adventure"/>
    <s v="Action &amp; Adventure, Comedies, International Movies"/>
    <n v="3"/>
  </r>
  <r>
    <n v="4579"/>
    <s v="s4579"/>
    <x v="0"/>
    <s v="Kisaan"/>
    <s v="Puneet Sira"/>
    <s v="Jackie Shroff, Arbaaz Khan, Sohail Khan, Diya Mirza, Nauheed Cyrusi, Sharat Saxena, Dalip Tahil, Vishwajeet Pradhan, Sarfaraz Khan"/>
    <n v="9"/>
    <s v="India"/>
    <s v="India"/>
    <n v="1"/>
    <d v="2018-10-01T00:00:00"/>
    <n v="2009"/>
    <x v="1"/>
    <s v="101 min"/>
    <n v="101"/>
    <n v="101"/>
    <n v="2.0592320216990294"/>
    <s v=""/>
    <s v="Action &amp; Adventure, Dramas, International Movies"/>
    <s v="Action &amp; Adventure"/>
    <s v="Action &amp; Adventure, Dramas, International Movies"/>
    <n v="3"/>
  </r>
  <r>
    <n v="4627"/>
    <s v="s4627"/>
    <x v="0"/>
    <s v="In Darkness"/>
    <s v="Anthony Byrne"/>
    <s v="Natalie Dormer, Ed Skrein, Emily Ratajkowski, Neil Maskell, Jan Bijvoet, James Cosmo, Joely Richardson"/>
    <n v="7"/>
    <s v="United Kingdom"/>
    <s v="United Kingdom, United States"/>
    <n v="2"/>
    <d v="2018-09-22T00:00:00"/>
    <n v="2018"/>
    <x v="5"/>
    <s v="101 min"/>
    <n v="101"/>
    <n v="101"/>
    <n v="2.0592320216990294"/>
    <s v=""/>
    <s v="Independent Movies, International Movies, Thrillers"/>
    <s v="Independent Movies"/>
    <s v="Independent Movies, International Movies, Thrillers"/>
    <n v="3"/>
  </r>
  <r>
    <n v="4670"/>
    <s v="s4670"/>
    <x v="0"/>
    <s v="Once Again"/>
    <s v="Kanwal Sethi"/>
    <s v="Shefali Shah, Neeraj Kabi, Rasika Dugal, Bidita Bag, Priyanshu Painyuli, Bhagwan Tiwari"/>
    <n v="6"/>
    <s v="India"/>
    <s v="India, Germany, Austria"/>
    <n v="3"/>
    <d v="2018-09-01T00:00:00"/>
    <n v="2018"/>
    <x v="6"/>
    <s v="101 min"/>
    <n v="101"/>
    <n v="101"/>
    <n v="2.0592320216990294"/>
    <s v=""/>
    <s v="Dramas, Independent Movies, International Movies"/>
    <s v="Dramas"/>
    <s v="Dramas, Independent Movies, International Movies"/>
    <n v="3"/>
  </r>
  <r>
    <n v="4676"/>
    <s v="s4676"/>
    <x v="0"/>
    <s v="The Laws of Thermodynamics"/>
    <s v="Mateo Gil"/>
    <s v="Vito Sanz, Berta V√°zquez, Chino Dar√≠n, Vicky Luengo, Andrea Ros, Irene Escolar, Josep Maria Pou, Daniel S√°nchez Ar√©valo"/>
    <n v="8"/>
    <s v="Spain"/>
    <s v="Spain"/>
    <n v="1"/>
    <d v="2018-08-31T00:00:00"/>
    <n v="2018"/>
    <x v="5"/>
    <s v="101 min"/>
    <n v="101"/>
    <n v="101"/>
    <n v="2.0592320216990294"/>
    <s v=""/>
    <s v="Comedies, International Movies, Romantic Movies"/>
    <s v="Comedies"/>
    <s v="Comedies, International Movies, Romantic Movies"/>
    <n v="3"/>
  </r>
  <r>
    <n v="4754"/>
    <s v="s4754"/>
    <x v="0"/>
    <s v="The Bleeding Edge"/>
    <s v="Kirby Dick"/>
    <m/>
    <n v="0"/>
    <s v="Australia"/>
    <s v="Australia, United States"/>
    <n v="2"/>
    <d v="2018-07-27T00:00:00"/>
    <n v="2018"/>
    <x v="1"/>
    <s v="101 min"/>
    <n v="101"/>
    <n v="101"/>
    <n v="2.0592320216990294"/>
    <s v=""/>
    <s v="Documentaries"/>
    <s v="Documentaries"/>
    <s v="Documentaries"/>
    <n v="1"/>
  </r>
  <r>
    <n v="4770"/>
    <s v="s4770"/>
    <x v="0"/>
    <s v="GODZILLA City on the Edge of Battle"/>
    <s v="Kobun Shizuno, Hiroyuki Seshita"/>
    <s v="Mamoru Miyano, Takahiro Sakurai, Kana Hanazawa, Tomokazu Sugita, Yuki Kaji, Junichi Suwabe, Reina Ueda, Ari Ozawa, Daisuke Ono, Kenta Miyake, Kenyu Horiuchi, Kazuya Nakai, Kazuhiro Yamaji"/>
    <n v="13"/>
    <s v="Japan"/>
    <s v="Japan"/>
    <n v="1"/>
    <d v="2018-07-18T00:00:00"/>
    <n v="2018"/>
    <x v="1"/>
    <s v="101 min"/>
    <n v="101"/>
    <n v="101"/>
    <n v="2.0592320216990294"/>
    <s v=""/>
    <s v="Action &amp; Adventure, Anime Features, International Movies"/>
    <s v="Action &amp; Adventure"/>
    <s v="Action &amp; Adventure, Anime Features, International Movies"/>
    <n v="3"/>
  </r>
  <r>
    <n v="4807"/>
    <s v="s4807"/>
    <x v="0"/>
    <s v="Calibre"/>
    <s v="Matt Palmer"/>
    <s v="Jack Lowden, Martin McCann, Tony Curran, Ian Pirie, Cameron Jack"/>
    <n v="5"/>
    <s v="United Kingdom"/>
    <s v="United Kingdom"/>
    <n v="1"/>
    <d v="2018-06-29T00:00:00"/>
    <n v="2018"/>
    <x v="5"/>
    <s v="101 min"/>
    <n v="101"/>
    <n v="101"/>
    <n v="2.0592320216990294"/>
    <s v=""/>
    <s v="Dramas, International Movies, Thrillers"/>
    <s v="Dramas"/>
    <s v="Dramas, International Movies, Thrillers"/>
    <n v="3"/>
  </r>
  <r>
    <n v="4900"/>
    <s v="s4900"/>
    <x v="0"/>
    <s v="Sometimes"/>
    <s v="Priyadarshan"/>
    <s v="Prakash Raj, Shreya Reddy, Ashok Selvan"/>
    <n v="3"/>
    <s v="India"/>
    <s v="India"/>
    <n v="1"/>
    <d v="2018-05-01T00:00:00"/>
    <n v="2016"/>
    <x v="1"/>
    <s v="101 min"/>
    <n v="101"/>
    <n v="101"/>
    <n v="2.0592320216990294"/>
    <s v=""/>
    <s v="Dramas, International Movies"/>
    <s v="Dramas"/>
    <s v="Dramas, International Movies"/>
    <n v="2"/>
  </r>
  <r>
    <n v="5154"/>
    <s v="s5154"/>
    <x v="0"/>
    <s v="The Girl from the Song"/>
    <s v="Ibai Abad"/>
    <s v="Lewis Rainer, Josephine Berry, Charlotte Atkinson, Charles MacGechan"/>
    <n v="4"/>
    <s v="Spain"/>
    <s v="Spain"/>
    <n v="1"/>
    <d v="2017-11-24T00:00:00"/>
    <n v="2016"/>
    <x v="5"/>
    <s v="101 min"/>
    <n v="101"/>
    <n v="101"/>
    <n v="2.0592320216990294"/>
    <s v=""/>
    <s v="Dramas, Independent Movies, International Movies"/>
    <s v="Dramas"/>
    <s v="Dramas, Independent Movies, International Movies"/>
    <n v="3"/>
  </r>
  <r>
    <n v="5267"/>
    <s v="s5267"/>
    <x v="0"/>
    <s v="Gaga: Five Foot Two"/>
    <s v="Chris Moukarbel"/>
    <s v="Lady Gaga"/>
    <n v="1"/>
    <s v="United States"/>
    <s v="United States"/>
    <n v="1"/>
    <d v="2017-09-22T00:00:00"/>
    <n v="2017"/>
    <x v="5"/>
    <s v="101 min"/>
    <n v="101"/>
    <n v="101"/>
    <n v="2.0592320216990294"/>
    <s v=""/>
    <s v="Documentaries, Music &amp; Musicals"/>
    <s v="Documentaries"/>
    <s v="Documentaries, Music &amp; Musicals"/>
    <n v="2"/>
  </r>
  <r>
    <n v="5479"/>
    <s v="s5479"/>
    <x v="0"/>
    <s v="Laerte-se"/>
    <s v="Lygia Barbosa da Silva, Eliane Brum"/>
    <s v="Laerte Coutinho"/>
    <n v="1"/>
    <s v="Brazil"/>
    <s v="Brazil"/>
    <n v="1"/>
    <d v="2017-05-19T00:00:00"/>
    <n v="2017"/>
    <x v="5"/>
    <s v="101 min"/>
    <n v="101"/>
    <n v="101"/>
    <n v="2.0592320216990294"/>
    <s v=""/>
    <s v="Documentaries, International Movies, LGBTQ Movies"/>
    <s v="Documentaries"/>
    <s v="Documentaries, International Movies, LGBTQ Movies"/>
    <n v="3"/>
  </r>
  <r>
    <n v="5490"/>
    <s v="s5490"/>
    <x v="0"/>
    <s v="Get Me Roger Stone"/>
    <s v="Dylan Bank, Daniel DiMauro, Morgan Pehme"/>
    <s v="Roger Stone"/>
    <n v="1"/>
    <s v="United States"/>
    <s v="United States"/>
    <n v="1"/>
    <d v="2017-05-12T00:00:00"/>
    <n v="2017"/>
    <x v="5"/>
    <s v="101 min"/>
    <n v="101"/>
    <n v="101"/>
    <n v="2.0592320216990294"/>
    <s v=""/>
    <s v="Documentaries"/>
    <s v="Documentaries"/>
    <s v="Documentaries"/>
    <n v="1"/>
  </r>
  <r>
    <n v="5531"/>
    <s v="s5531"/>
    <x v="0"/>
    <s v="The Wedding Party"/>
    <s v="Kemi Adetiba"/>
    <s v="Adesua Etomi, Banky Wellington, Richard Mofe-Damijo, Sola Sobowale, Iretiola Doyle, Alibaba Akporobome, Zainab Balogun, Beverly Naya, Enyinna Nwigwe"/>
    <n v="9"/>
    <s v="Nigeria"/>
    <s v="Nigeria"/>
    <n v="1"/>
    <d v="2017-04-15T00:00:00"/>
    <n v="2016"/>
    <x v="1"/>
    <s v="101 min"/>
    <n v="101"/>
    <n v="101"/>
    <n v="2.0592320216990294"/>
    <s v=""/>
    <s v="Comedies, Dramas, International Movies"/>
    <s v="Comedies"/>
    <s v="Comedies, Dramas, International Movies"/>
    <n v="3"/>
  </r>
  <r>
    <n v="5535"/>
    <s v="s5535"/>
    <x v="0"/>
    <s v="Macho"/>
    <s v="Antonio Serrano"/>
    <s v="Miguel Rodarte, Cecilia Su√°rez, Aislinn Derbez, Renato L√≥pez, Mario Iv√°n Mart√≠nez, Valeria Vera, David Zorrilla, Ana de la Reguera, Manolo Cardona, Ofelia Medina"/>
    <n v="10"/>
    <s v="Mexico"/>
    <s v="Mexico"/>
    <n v="1"/>
    <d v="2017-04-12T00:00:00"/>
    <n v="2016"/>
    <x v="5"/>
    <s v="101 min"/>
    <n v="101"/>
    <n v="101"/>
    <n v="2.0592320216990294"/>
    <s v=""/>
    <s v="Comedies, International Movies, LGBTQ Movies"/>
    <s v="Comedies"/>
    <s v="Comedies, International Movies, LGBTQ Movies"/>
    <n v="3"/>
  </r>
  <r>
    <n v="5758"/>
    <s v="s5758"/>
    <x v="0"/>
    <s v="13TH"/>
    <s v="Ava DuVernay"/>
    <m/>
    <n v="0"/>
    <s v="United States"/>
    <s v="United States"/>
    <n v="1"/>
    <d v="2016-10-07T00:00:00"/>
    <n v="2016"/>
    <x v="5"/>
    <s v="101 min"/>
    <n v="101"/>
    <n v="101"/>
    <n v="2.0592320216990294"/>
    <s v=""/>
    <s v="Documentaries"/>
    <s v="Documentaries"/>
    <s v="Documentaries"/>
    <n v="1"/>
  </r>
  <r>
    <n v="5831"/>
    <s v="s5831"/>
    <x v="0"/>
    <s v="Rebirth"/>
    <s v="Karl Mueller"/>
    <s v="Fran Kranz, Adam Goldberg, Nicky Whelan, Luis Gerardo M√©ndez, Harry Hamlin, Pat Healy, Kat Foster, Andrew J. West, Eric Ladin, Steve Agee"/>
    <n v="10"/>
    <s v="United States"/>
    <s v="United States"/>
    <n v="1"/>
    <d v="2016-07-15T00:00:00"/>
    <n v="2016"/>
    <x v="5"/>
    <s v="101 min"/>
    <n v="101"/>
    <n v="101"/>
    <n v="2.0592320216990294"/>
    <s v=""/>
    <s v="Dramas, Thrillers"/>
    <s v="Dramas"/>
    <s v="Dramas, Thrillers"/>
    <n v="2"/>
  </r>
  <r>
    <n v="5849"/>
    <s v="s5849"/>
    <x v="0"/>
    <s v="Special Correspondents"/>
    <s v="Ricky Gervais"/>
    <s v="Eric Bana, Ricky Gervais, Vera Farmiga, Kelly Macdonald, Kevin Pollak, America Ferrera, Ra√∫l Castillo, Benjamin Bratt"/>
    <n v="8"/>
    <s v="Canada"/>
    <s v="Canada, United Kingdom, United States"/>
    <n v="3"/>
    <d v="2016-04-29T00:00:00"/>
    <n v="2016"/>
    <x v="5"/>
    <s v="101 min"/>
    <n v="101"/>
    <n v="101"/>
    <n v="2.0592320216990294"/>
    <s v=""/>
    <s v="Comedies"/>
    <s v="Comedies"/>
    <s v="Comedies"/>
    <n v="1"/>
  </r>
  <r>
    <n v="5865"/>
    <s v="s5865"/>
    <x v="0"/>
    <s v="Crouching Tiger, Hidden Dragon: Sword of Destiny"/>
    <s v="Yuen Wo-Ping"/>
    <s v="Michelle Yeoh, Donnie Yen, Harry Shum Jr., Natasha Liu Bordizzo, Jason Scott Lee, Eugenia Yuan, Roger Yuan, Juju Chan, Chris Pang, Woon Young Park, Darryl Quon"/>
    <n v="11"/>
    <s v="China"/>
    <s v="China, United States"/>
    <n v="2"/>
    <d v="2016-02-26T00:00:00"/>
    <n v="2016"/>
    <x v="2"/>
    <s v="101 min"/>
    <n v="101"/>
    <n v="101"/>
    <n v="2.0592320216990294"/>
    <s v=""/>
    <s v="Action &amp; Adventure, Romantic Movies"/>
    <s v="Action &amp; Adventure"/>
    <s v="Action &amp; Adventure, Romantic Movies"/>
    <n v="2"/>
  </r>
  <r>
    <n v="6003"/>
    <s v="s6003"/>
    <x v="0"/>
    <s v="2307: Winter's Dream"/>
    <s v="Joey Curtis"/>
    <s v="Paul Sidhu, Arielle Holmes, Branden Coles, Kelcey Watson, Anne-Solenne Hatte, Brad Potts, Timothy Lee DePriest, Fernando Argosino, Duchess Dukes, Harwood Gordon, Stormi Henley"/>
    <n v="11"/>
    <s v="United States"/>
    <s v="United States"/>
    <n v="1"/>
    <d v="2018-03-01T00:00:00"/>
    <n v="2016"/>
    <x v="5"/>
    <s v="101 min"/>
    <n v="101"/>
    <n v="101"/>
    <n v="2.0592320216990294"/>
    <s v=""/>
    <s v="Action &amp; Adventure, Independent Movies, Sci-Fi &amp; Fantasy"/>
    <s v="Action &amp; Adventure"/>
    <s v="Action &amp; Adventure, Independent Movies, Sci-Fi &amp; Fantasy"/>
    <n v="3"/>
  </r>
  <r>
    <n v="6033"/>
    <s v="s6033"/>
    <x v="0"/>
    <s v="A Dangerous Woman"/>
    <s v="Stephen Gyllenhaal"/>
    <s v="Debra Winger, Barbara Hershey, Gabriel Byrne, Laurie Metcalf, John Terry, Maggie Gyllenhaal, Jake Gyllenhaal, Chloe Webb, David Strathairn"/>
    <n v="9"/>
    <s v="United States"/>
    <s v="United States"/>
    <n v="1"/>
    <d v="2018-04-01T00:00:00"/>
    <n v="1993"/>
    <x v="12"/>
    <s v="101 min"/>
    <n v="101"/>
    <n v="101"/>
    <n v="2.0592320216990294"/>
    <s v=""/>
    <s v="Dramas, Romantic Movies"/>
    <s v="Dramas"/>
    <s v="Dramas, Romantic Movies"/>
    <n v="2"/>
  </r>
  <r>
    <n v="6082"/>
    <s v="s6082"/>
    <x v="0"/>
    <s v="About a Boy"/>
    <s v="Chris Weitz, Paul Weitz"/>
    <s v="Nicholas Hoult, Toni Collette, Victoria Smurfit, Sharon Small, Natalia Tena, Isabel Brook, Hugh Grant, Rachel Weisz, Nicholas Hutchison"/>
    <n v="9"/>
    <s v="United Kingdom"/>
    <s v="United Kingdom, United States, France, Germany"/>
    <n v="4"/>
    <d v="2019-02-01T00:00:00"/>
    <n v="2002"/>
    <x v="2"/>
    <s v="101 min"/>
    <n v="101"/>
    <n v="101"/>
    <n v="2.0592320216990294"/>
    <s v=""/>
    <s v="Comedies, Dramas, International Movies"/>
    <s v="Comedies"/>
    <s v="Comedies, Dramas, International Movies"/>
    <n v="3"/>
  </r>
  <r>
    <n v="6116"/>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n v="18"/>
    <s v="United States"/>
    <s v="United States"/>
    <n v="1"/>
    <d v="2019-03-18T00:00:00"/>
    <n v="2018"/>
    <x v="12"/>
    <s v="101 min"/>
    <n v="101"/>
    <n v="101"/>
    <n v="2.0592320216990294"/>
    <s v=""/>
    <s v="Comedies, Dramas, Independent Movies"/>
    <s v="Comedies"/>
    <s v="Comedies, Dramas, Independent Movies"/>
    <n v="3"/>
  </r>
  <r>
    <n v="6137"/>
    <s v="s6137"/>
    <x v="0"/>
    <s v="American Circumcision"/>
    <s v="Brendon Marotta"/>
    <m/>
    <n v="0"/>
    <s v="United States"/>
    <s v="United States"/>
    <n v="1"/>
    <d v="2018-12-16T00:00:00"/>
    <n v="2017"/>
    <x v="1"/>
    <s v="101 min"/>
    <n v="101"/>
    <n v="101"/>
    <n v="2.0592320216990294"/>
    <s v=""/>
    <s v="Documentaries"/>
    <s v="Documentaries"/>
    <s v="Documentaries"/>
    <n v="1"/>
  </r>
  <r>
    <n v="6234"/>
    <s v="s6234"/>
    <x v="0"/>
    <s v="Barbecue"/>
    <s v="Matthew Salleh"/>
    <m/>
    <n v="0"/>
    <s v="Australia"/>
    <s v="Australia, Armenia, Japan, Jordan, Mexico, Mongolia, New Zealand, Philippines, South Africa, Sweden, United States, Uruguay"/>
    <n v="12"/>
    <d v="2017-08-15T00:00:00"/>
    <n v="2017"/>
    <x v="5"/>
    <s v="101 min"/>
    <n v="101"/>
    <n v="101"/>
    <n v="2.0592320216990294"/>
    <s v=""/>
    <s v="Documentaries, International Movies"/>
    <s v="Documentaries"/>
    <s v="Documentaries, International Movies"/>
    <n v="2"/>
  </r>
  <r>
    <n v="6415"/>
    <s v="s6415"/>
    <x v="0"/>
    <s v="Can't Hardly Wait"/>
    <s v="Harry Elfont, Deborah Kaplan"/>
    <s v="Jennifer Love Hewitt, Ethan Embry, Charlie Korsmo, Lauren Ambrose, Peter Facinelli, Seth Green, Michelle Brookhurst, Alexander Martin, Erik Palladino, Channon Roe, Sean Patrick Thomas"/>
    <n v="11"/>
    <s v="United States"/>
    <s v="United States"/>
    <n v="1"/>
    <d v="2021-01-01T00:00:00"/>
    <n v="1998"/>
    <x v="2"/>
    <s v="101 min"/>
    <n v="101"/>
    <n v="101"/>
    <n v="2.0592320216990294"/>
    <s v=""/>
    <s v="Comedies, Romantic Movies"/>
    <s v="Comedies"/>
    <s v="Comedies, Romantic Movies"/>
    <n v="2"/>
  </r>
  <r>
    <n v="6537"/>
    <s v="s6537"/>
    <x v="0"/>
    <s v="Coraline"/>
    <s v="Henry Selick"/>
    <s v="Dakota Fanning, Teri Hatcher, John Hodgman, Jennifer Saunders, Dawn French, Keith David, Robert Bailey Jr., Ian McShane"/>
    <n v="8"/>
    <s v="United States"/>
    <s v="United States"/>
    <n v="1"/>
    <d v="2017-03-16T00:00:00"/>
    <n v="2009"/>
    <x v="7"/>
    <s v="101 min"/>
    <n v="101"/>
    <n v="101"/>
    <n v="2.0592320216990294"/>
    <s v=""/>
    <s v="Children &amp; Family Movies"/>
    <s v="Children &amp; Family Movies"/>
    <s v="Children &amp; Family Movies"/>
    <n v="1"/>
  </r>
  <r>
    <n v="6723"/>
    <s v="s6723"/>
    <x v="0"/>
    <s v="Exit Wounds"/>
    <s v="Andrzej Bartkowiak"/>
    <s v="Steven Seagal, DMX, Isaiah Washington, Anthony Anderson, Michael Jai White, Bill Duke, Jill Hennessy, Tom Arnold, Bruce McGill, David Vadim, Eva Mendes"/>
    <n v="11"/>
    <s v="United States"/>
    <s v="United States"/>
    <n v="1"/>
    <d v="2019-10-01T00:00:00"/>
    <n v="2001"/>
    <x v="12"/>
    <s v="101 min"/>
    <n v="101"/>
    <n v="101"/>
    <n v="2.0592320216990294"/>
    <s v=""/>
    <s v="Action &amp; Adventure"/>
    <s v="Action &amp; Adventure"/>
    <s v="Action &amp; Adventure"/>
    <n v="1"/>
  </r>
  <r>
    <n v="6748"/>
    <s v="s6748"/>
    <x v="0"/>
    <s v="Fifty"/>
    <s v="Biyi Bandele"/>
    <s v="Dakore Akande, Ireti Doyle, Nse Ikpe-Etim, Omoni Oboli"/>
    <n v="4"/>
    <s v="Nigeria"/>
    <s v="Nigeria"/>
    <n v="1"/>
    <d v="2015-12-28T00:00:00"/>
    <n v="2015"/>
    <x v="11"/>
    <s v="101 min"/>
    <n v="101"/>
    <n v="101"/>
    <n v="2.0592320216990294"/>
    <s v=""/>
    <s v="Dramas, International Movies"/>
    <s v="Dramas"/>
    <s v="Dramas, International Movies"/>
    <n v="2"/>
  </r>
  <r>
    <n v="6906"/>
    <s v="s6906"/>
    <x v="0"/>
    <s v="H√ºk√ºmet Kadin 2"/>
    <s v="Sermiyan Midyat"/>
    <s v="Demet Akbaƒü, Sermiyan Midyat, Mahir ƒ∞pek, G√ºlhan Tekin, Burcu G√∂nder, Mine ≈ûenhuy Teber, Osman Alka≈ü, B√ºlent √áolak, Olgun Toker, Doƒüukan Polat"/>
    <n v="10"/>
    <s v="Turkey"/>
    <s v="Turkey"/>
    <n v="1"/>
    <d v="2017-03-10T00:00:00"/>
    <n v="2013"/>
    <x v="1"/>
    <s v="101 min"/>
    <n v="101"/>
    <n v="101"/>
    <n v="2.0592320216990294"/>
    <s v=""/>
    <s v="Comedies, International Movies"/>
    <s v="Comedies"/>
    <s v="Comedies, International Movies"/>
    <n v="2"/>
  </r>
  <r>
    <n v="6928"/>
    <s v="s6928"/>
    <x v="0"/>
    <s v="Harold &amp; Kumar Escape from Guantanamo Bay"/>
    <s v="Jon Hurwitz, Hayden Schlossberg"/>
    <s v="John Cho, Kal Penn, Rob Corddry, Jack Conley, Roger Bart, Neil Patrick Harris, Danneel Ackles, Eric Winter, Paula Garc√©s, Jon Reep, Missi Pyle"/>
    <n v="11"/>
    <s v="United States"/>
    <s v="United States"/>
    <n v="1"/>
    <d v="2019-10-01T00:00:00"/>
    <n v="2008"/>
    <x v="12"/>
    <s v="101 min"/>
    <n v="101"/>
    <n v="101"/>
    <n v="2.0592320216990294"/>
    <s v=""/>
    <s v="Comedies, Cult Movies"/>
    <s v="Comedies"/>
    <s v="Comedies, Cult Movies"/>
    <n v="2"/>
  </r>
  <r>
    <n v="7010"/>
    <s v="s7010"/>
    <x v="0"/>
    <s v="House at the End of the Street"/>
    <s v="Mark Tonderai"/>
    <s v="Gil Bellows, Max Thieriot, Jennifer Lawrence, Elisabeth Shue, Jordan Hayes, James Thomas, Eva Link, Nolan Gerard Funk, Allie MacDonald, Krista Bridges"/>
    <n v="10"/>
    <s v="United States"/>
    <s v="United States, Canada"/>
    <n v="2"/>
    <d v="2020-05-08T00:00:00"/>
    <n v="2012"/>
    <x v="2"/>
    <s v="101 min"/>
    <n v="101"/>
    <n v="101"/>
    <n v="2.0592320216990294"/>
    <s v=""/>
    <s v="Horror Movies, Thrillers"/>
    <s v="Horror Movies"/>
    <s v="Horror Movies, Thrillers"/>
    <n v="2"/>
  </r>
  <r>
    <n v="7104"/>
    <s v="s7104"/>
    <x v="0"/>
    <s v="It Takes Two"/>
    <s v="Andy Tennant"/>
    <s v="Kirstie Alley, Steve Guttenberg, Mary-Kate Olsen, Ashley Olsen, Philip Bosco, Jane Sibbett"/>
    <n v="6"/>
    <s v="United States"/>
    <s v="United States"/>
    <n v="1"/>
    <d v="2019-11-20T00:00:00"/>
    <n v="1995"/>
    <x v="7"/>
    <s v="101 min"/>
    <n v="101"/>
    <n v="101"/>
    <n v="2.0592320216990294"/>
    <s v=""/>
    <s v="Children &amp; Family Movies, Comedies"/>
    <s v="Children &amp; Family Movies"/>
    <s v="Children &amp; Family Movies, Comedies"/>
    <n v="2"/>
  </r>
  <r>
    <n v="7105"/>
    <s v="s7105"/>
    <x v="0"/>
    <s v="It's Fine"/>
    <s v="Ismail Farouk"/>
    <s v="Saad El Soghayar, Amar, Mohamed Ramadan, Kareem Mahmoud Abdel Aziz, Ayten Amer, Aminaa Alfakharani, Genna Amr, Lotfy Labib, Mahmoud Ellithy"/>
    <n v="9"/>
    <m/>
    <m/>
    <n v="0"/>
    <d v="2019-05-03T00:00:00"/>
    <n v="2012"/>
    <x v="1"/>
    <s v="101 min"/>
    <n v="101"/>
    <n v="101"/>
    <n v="2.0592320216990294"/>
    <s v=""/>
    <s v="Comedies, International Movies, Music &amp; Musicals"/>
    <s v="Comedies"/>
    <s v="Comedies, International Movies, Music &amp; Musicals"/>
    <n v="3"/>
  </r>
  <r>
    <n v="7140"/>
    <s v="s7140"/>
    <x v="0"/>
    <s v="Jonathan"/>
    <s v="Bill Oliver"/>
    <s v="Ansel Elgort, Suki Waterhouse, Douglas Hodge, Patricia Clarkson, Matt Bomer, Souleymane Sy Savane, Shunori Ramanathan, Joe Egender"/>
    <n v="8"/>
    <s v="United States"/>
    <s v="United States"/>
    <n v="1"/>
    <d v="2019-04-16T00:00:00"/>
    <n v="2018"/>
    <x v="5"/>
    <s v="101 min"/>
    <n v="101"/>
    <n v="101"/>
    <n v="2.0592320216990294"/>
    <s v=""/>
    <s v="Dramas, Independent Movies, Sci-Fi &amp; Fantasy"/>
    <s v="Dramas"/>
    <s v="Dramas, Independent Movies, Sci-Fi &amp; Fantasy"/>
    <n v="3"/>
  </r>
  <r>
    <n v="7262"/>
    <s v="s7262"/>
    <x v="0"/>
    <s v="Lady Bloodfight"/>
    <s v="Chris Nahon"/>
    <s v="Amy Johnston, Muriel Hofmann, Jenny Wu, Kathy Wu, Jet Tranter, Mayling Ng"/>
    <n v="6"/>
    <s v="Hong Kong"/>
    <s v="Hong Kong"/>
    <n v="1"/>
    <d v="2017-08-05T00:00:00"/>
    <n v="2016"/>
    <x v="12"/>
    <s v="101 min"/>
    <n v="101"/>
    <n v="101"/>
    <n v="2.0592320216990294"/>
    <s v=""/>
    <s v="Action &amp; Adventure"/>
    <s v="Action &amp; Adventure"/>
    <s v="Action &amp; Adventure"/>
    <n v="1"/>
  </r>
  <r>
    <n v="7285"/>
    <s v="s7285"/>
    <x v="0"/>
    <s v="Legendary Weapons of China"/>
    <s v="Chia-Liang Liu"/>
    <s v="Gordon Liu, Chia Yung Liu, Hou Hsiao, Chia-Liang Liu, Tiet Wo Chu, Sheng Fu, Kara Hui"/>
    <n v="7"/>
    <s v="Hong Kong"/>
    <s v="Hong Kong"/>
    <n v="1"/>
    <d v="2018-08-16T00:00:00"/>
    <n v="1982"/>
    <x v="1"/>
    <s v="101 min"/>
    <n v="101"/>
    <n v="101"/>
    <n v="2.0592320216990294"/>
    <s v=""/>
    <s v="Action &amp; Adventure, Cult Movies, International Movies"/>
    <s v="Action &amp; Adventure"/>
    <s v="Action &amp; Adventure, Cult Movies, International Movies"/>
    <n v="3"/>
  </r>
  <r>
    <n v="7504"/>
    <s v="s7504"/>
    <x v="0"/>
    <s v="Monster-in-Law"/>
    <s v="Robert Luketic"/>
    <s v="Jennifer Lopez, Jane Fonda, Michael Vartan, Wanda Sykes, Adam Scott, Monet Mazur, Annie Parisse, Will Arnett, Elaine Stritch, Stephen Dunham"/>
    <n v="10"/>
    <s v="United States"/>
    <s v="United States, Germany"/>
    <n v="2"/>
    <d v="2020-01-01T00:00:00"/>
    <n v="2005"/>
    <x v="2"/>
    <s v="101 min"/>
    <n v="101"/>
    <n v="101"/>
    <n v="2.0592320216990294"/>
    <s v=""/>
    <s v="Comedies, Romantic Movies"/>
    <s v="Comedies"/>
    <s v="Comedies, Romantic Movies"/>
    <n v="2"/>
  </r>
  <r>
    <n v="7568"/>
    <s v="s7568"/>
    <x v="0"/>
    <s v="Natural Selection"/>
    <s v="Chad L. Scheifele"/>
    <s v="Mason Dye, Ryan Munzert, Anthony Michael Hall, Amy Carlson, Katherine McNamara, Tyler Elliot Burke, Esther Zynn, Ryan Boudreau"/>
    <n v="8"/>
    <s v="United States"/>
    <s v="United States"/>
    <n v="1"/>
    <d v="2016-12-01T00:00:00"/>
    <n v="2015"/>
    <x v="12"/>
    <s v="101 min"/>
    <n v="101"/>
    <n v="101"/>
    <n v="2.0592320216990294"/>
    <s v=""/>
    <s v="Dramas, Independent Movies"/>
    <s v="Dramas"/>
    <s v="Dramas, Independent Movies"/>
    <n v="2"/>
  </r>
  <r>
    <n v="7869"/>
    <s v="s7869"/>
    <x v="0"/>
    <s v="Righteous Kill"/>
    <s v="Jon Avnet"/>
    <s v="Robert De Niro, Al Pacino, 50 Cent, Carla Gugino, John Leguizamo, Donnie Wahlberg, Brian Dennehy, Trilby Glover"/>
    <n v="8"/>
    <s v="United States"/>
    <s v="United States"/>
    <n v="1"/>
    <d v="2019-06-01T00:00:00"/>
    <n v="2008"/>
    <x v="12"/>
    <s v="101 min"/>
    <n v="101"/>
    <n v="101"/>
    <n v="2.0592320216990294"/>
    <s v=""/>
    <s v="Dramas, Thrillers"/>
    <s v="Dramas"/>
    <s v="Dramas, Thrillers"/>
    <n v="2"/>
  </r>
  <r>
    <n v="7968"/>
    <s v="s7968"/>
    <x v="0"/>
    <s v="Secret"/>
    <s v="Jay Chou"/>
    <s v="Jay Chou, Lun-Mei Kwai, Anthony Wong Chau-Sang, Kai-xuan Tseng, Devon Song, Jun Lang Huang, Zhan Yuhao"/>
    <n v="7"/>
    <s v="Hong Kong"/>
    <s v="Hong Kong, Taiwan"/>
    <n v="2"/>
    <d v="2018-07-01T00:00:00"/>
    <n v="2007"/>
    <x v="6"/>
    <s v="101 min"/>
    <n v="101"/>
    <n v="101"/>
    <n v="2.0592320216990294"/>
    <s v=""/>
    <s v="Dramas, International Movies, Music &amp; Musicals"/>
    <s v="Dramas"/>
    <s v="Dramas, International Movies, Music &amp; Musicals"/>
    <n v="3"/>
  </r>
  <r>
    <n v="8037"/>
    <s v="s8037"/>
    <x v="0"/>
    <s v="Sleeping with Other People"/>
    <s v="Leslye Headland"/>
    <s v="Jason Sudeikis, Alison Brie, Adam Scott, Jason Mantzoukas, Natasha Lyonne, Adam Brody, Amanda Peet"/>
    <n v="7"/>
    <s v="United States"/>
    <s v="United States"/>
    <n v="1"/>
    <d v="2017-10-02T00:00:00"/>
    <n v="2015"/>
    <x v="12"/>
    <s v="101 min"/>
    <n v="101"/>
    <n v="101"/>
    <n v="2.0592320216990294"/>
    <s v=""/>
    <s v="Comedies, Dramas, Independent Movies"/>
    <s v="Comedies"/>
    <s v="Comedies, Dramas, Independent Movies"/>
    <n v="3"/>
  </r>
  <r>
    <n v="8143"/>
    <s v="s8143"/>
    <x v="0"/>
    <s v="Sword Masters: Two Champions of Shaolin"/>
    <s v="Cheh Chang"/>
    <s v="Meng Lo, Sheng Chiang, Li Wang, Siu-Ho Chin, Feng Lu, Chien Sun, Hsueh-erh Wen, Tai-Ping Yu"/>
    <n v="8"/>
    <s v="Hong Kong"/>
    <s v="Hong Kong"/>
    <n v="1"/>
    <d v="2018-08-16T00:00:00"/>
    <n v="1980"/>
    <x v="12"/>
    <s v="101 min"/>
    <n v="101"/>
    <n v="101"/>
    <n v="2.0592320216990294"/>
    <s v=""/>
    <s v="Action &amp; Adventure, International Movies"/>
    <s v="Action &amp; Adventure"/>
    <s v="Action &amp; Adventure, International Movies"/>
    <n v="2"/>
  </r>
  <r>
    <n v="8203"/>
    <s v="s8203"/>
    <x v="0"/>
    <s v="The Bad Kids"/>
    <s v="Keith Fulton, Louis Pepe"/>
    <m/>
    <n v="0"/>
    <s v="United States"/>
    <s v="United States"/>
    <n v="1"/>
    <d v="2017-04-01T00:00:00"/>
    <n v="2016"/>
    <x v="5"/>
    <s v="101 min"/>
    <n v="101"/>
    <n v="101"/>
    <n v="2.0592320216990294"/>
    <s v=""/>
    <s v="Documentaries"/>
    <s v="Documentaries"/>
    <s v="Documentaries"/>
    <n v="1"/>
  </r>
  <r>
    <n v="8245"/>
    <s v="s8245"/>
    <x v="0"/>
    <s v="The Chord"/>
    <s v="Magdy Al-Hawwary"/>
    <s v="Mostafa Shaban, Ghada Adel, Arwa Gouda, Ahmed Salah Al-Saadany, Ashraf Zaki, Sawsan Badr, Fatma Nasser, Said Saleh, Ali Hassanein, Majed Abdulazim"/>
    <n v="10"/>
    <s v="Egypt"/>
    <s v="Egypt"/>
    <n v="1"/>
    <d v="2019-06-20T00:00:00"/>
    <n v="2010"/>
    <x v="5"/>
    <s v="101 min"/>
    <n v="101"/>
    <n v="101"/>
    <n v="2.0592320216990294"/>
    <s v=""/>
    <s v="Dramas, International Movies, Music &amp; Musicals"/>
    <s v="Dramas"/>
    <s v="Dramas, International Movies, Music &amp; Musicals"/>
    <n v="3"/>
  </r>
  <r>
    <n v="8254"/>
    <s v="s8254"/>
    <x v="0"/>
    <s v="The Confirmation"/>
    <s v="Bob Nelson"/>
    <s v="Clive Owen, Maria Bello, Patton Oswalt, Jaeden Lieberher, Matthew Modine, Stephen Tobolowsky, Tim Blake Nelson, Robert Forster"/>
    <n v="8"/>
    <s v="Canada"/>
    <s v="Canada"/>
    <n v="1"/>
    <d v="2019-02-06T00:00:00"/>
    <n v="2016"/>
    <x v="2"/>
    <s v="101 min"/>
    <n v="101"/>
    <n v="101"/>
    <n v="2.0592320216990294"/>
    <s v=""/>
    <s v="Comedies, Dramas, Independent Movies"/>
    <s v="Comedies"/>
    <s v="Comedies, Dramas, Independent Movies"/>
    <n v="3"/>
  </r>
  <r>
    <n v="8257"/>
    <s v="s8257"/>
    <x v="0"/>
    <s v="The Craft"/>
    <s v="Andrew Fleming"/>
    <s v="Robin Tunney, Fairuza Balk, Neve Campbell, Rachel True, Skeet Ulrich, Christine Taylor, Breckin Meyer, Nathaniel Marston, Cliff De Young, Assumpta Serna"/>
    <n v="10"/>
    <s v="United States"/>
    <s v="United States"/>
    <n v="1"/>
    <d v="2020-01-01T00:00:00"/>
    <n v="1996"/>
    <x v="12"/>
    <s v="101 min"/>
    <n v="101"/>
    <n v="101"/>
    <n v="2.0592320216990294"/>
    <s v=""/>
    <s v="Horror Movies, Thrillers"/>
    <s v="Horror Movies"/>
    <s v="Horror Movies, Thrillers"/>
    <n v="2"/>
  </r>
  <r>
    <n v="8264"/>
    <s v="s8264"/>
    <x v="0"/>
    <s v="The D Train"/>
    <s v="Jarrad Paul, Andrew Mogel"/>
    <s v="Jack Black, James Marsden, Kathryn Hahn, Jeffrey Tambor, Russell Posner, Henry Zebrowski, Kyle Bornheimer, Mike White"/>
    <n v="8"/>
    <s v="United Kingdom"/>
    <s v="United Kingdom, United States"/>
    <n v="2"/>
    <d v="2017-04-02T00:00:00"/>
    <n v="2015"/>
    <x v="12"/>
    <s v="101 min"/>
    <n v="101"/>
    <n v="101"/>
    <n v="2.0592320216990294"/>
    <s v=""/>
    <s v="Comedies"/>
    <s v="Comedies"/>
    <s v="Comedies"/>
    <n v="1"/>
  </r>
  <r>
    <n v="8307"/>
    <s v="s8307"/>
    <x v="0"/>
    <s v="The Flying Guillotine"/>
    <s v="Meng Hua Ho"/>
    <s v="Kuan Tai Chen, Feng Ku, Hung Wei, Wu Chi Liu, Yang Chiang"/>
    <n v="5"/>
    <s v="Hong Kong"/>
    <s v="Hong Kong"/>
    <n v="1"/>
    <d v="2018-07-28T00:00:00"/>
    <n v="1975"/>
    <x v="5"/>
    <s v="101 min"/>
    <n v="101"/>
    <n v="101"/>
    <n v="2.0592320216990294"/>
    <s v=""/>
    <s v="Action &amp; Adventure, Dramas, International Movies"/>
    <s v="Action &amp; Adventure"/>
    <s v="Action &amp; Adventure, Dramas, International Movies"/>
    <n v="3"/>
  </r>
  <r>
    <n v="8492"/>
    <s v="s8492"/>
    <x v="0"/>
    <s v="The Rolling Stones: Ol√© Ol√© Ol√©! A Trip Across Latin America"/>
    <s v="Paul Dugdale"/>
    <s v="Mick Jagger, Keith Richards, Ronnie Wood, Charlie Watts"/>
    <n v="4"/>
    <s v="United Kingdom"/>
    <s v="United Kingdom"/>
    <n v="1"/>
    <d v="2019-03-22T00:00:00"/>
    <n v="2016"/>
    <x v="5"/>
    <s v="101 min"/>
    <n v="101"/>
    <n v="101"/>
    <n v="2.0592320216990294"/>
    <s v=""/>
    <s v="Documentaries, International Movies, Music &amp; Musicals"/>
    <s v="Documentaries"/>
    <s v="Documentaries, International Movies, Music &amp; Musicals"/>
    <n v="3"/>
  </r>
  <r>
    <n v="8556"/>
    <s v="s8556"/>
    <x v="0"/>
    <s v="The Wedding Curse"/>
    <s v="Chito S. Ro√±o"/>
    <s v="Kris Aquino, Claudine Barretto, Boots Anson-Roa, Glaiza De Castro, Jhong Hilario, Liza Lorena, Bernard Palanca, Wendell Ramos, Maja Salvador, Ronaldo Valdez"/>
    <n v="10"/>
    <s v="Philippines"/>
    <s v="Philippines"/>
    <n v="1"/>
    <d v="2019-03-21T00:00:00"/>
    <n v="2006"/>
    <x v="6"/>
    <s v="101 min"/>
    <n v="101"/>
    <n v="101"/>
    <n v="2.0592320216990294"/>
    <s v=""/>
    <s v="Horror Movies, International Movies"/>
    <s v="Horror Movies"/>
    <s v="Horror Movies, International Movies"/>
    <n v="2"/>
  </r>
  <r>
    <n v="8625"/>
    <s v="s8625"/>
    <x v="0"/>
    <s v="Tremors 4: The Legend Begins"/>
    <s v="S.S. Wilson"/>
    <s v="Michael Gross, Sara Botsford, Billy Drago, Brent Roam, August Schellenberg, J.E. Freeman, Ming Lo, Lydia Look, Sam Ly, Neil Kopit"/>
    <n v="10"/>
    <s v="United States"/>
    <s v="United States"/>
    <n v="1"/>
    <d v="2020-01-01T00:00:00"/>
    <n v="2004"/>
    <x v="2"/>
    <s v="101 min"/>
    <n v="101"/>
    <n v="101"/>
    <n v="2.0592320216990294"/>
    <s v=""/>
    <s v="Comedies, Horror Movies, Sci-Fi &amp; Fantasy"/>
    <s v="Comedies"/>
    <s v="Comedies, Horror Movies, Sci-Fi &amp; Fantasy"/>
    <n v="3"/>
  </r>
  <r>
    <n v="8679"/>
    <s v="s8679"/>
    <x v="0"/>
    <s v="Vincent N Roxxy"/>
    <s v="Gary Michael Schultz"/>
    <s v="Emile Hirsch, Zo√´ Kravitz, Emory Cohen, Zoey Deutch, Beau Knapp, Jason Mitchell, Scott Mescudi, Jeff Gum, Joey Bicicchi"/>
    <n v="9"/>
    <s v="United States"/>
    <s v="United States"/>
    <n v="1"/>
    <d v="2017-09-02T00:00:00"/>
    <n v="2016"/>
    <x v="12"/>
    <s v="101 min"/>
    <n v="101"/>
    <n v="101"/>
    <n v="2.0592320216990294"/>
    <s v=""/>
    <s v="Dramas, Thrillers"/>
    <s v="Dramas"/>
    <s v="Dramas, Thrillers"/>
    <n v="2"/>
  </r>
  <r>
    <n v="8768"/>
    <s v="s8768"/>
    <x v="0"/>
    <s v="XXX: State of the Union"/>
    <s v="Lee Tamahori"/>
    <s v="Ice Cube, Samuel L. Jackson, Willem Dafoe, Scott Speedman, Peter Strauss, Xzibit, Michael Roof, Sunny Mabrey, Nona Gaye, John Gleeson Connolly"/>
    <n v="10"/>
    <s v="United States"/>
    <s v="United States"/>
    <n v="1"/>
    <d v="2019-01-01T00:00:00"/>
    <n v="2005"/>
    <x v="2"/>
    <s v="101 min"/>
    <n v="101"/>
    <n v="101"/>
    <n v="2.0592320216990294"/>
    <s v=""/>
    <s v="Action &amp; Adventure"/>
    <s v="Action &amp; Adventure"/>
    <s v="Action &amp; Adventure"/>
    <n v="1"/>
  </r>
  <r>
    <n v="57"/>
    <s v="s57"/>
    <x v="0"/>
    <s v="Naruto Shippuden the Movie: Blood Prison"/>
    <s v="Masahiko Murata"/>
    <s v="Junko Takeuchi, Chie Nakamura, Rikiya Koyama, Kazuhiko Inoue, Masaki Terasoma, Mie Sonozaki, Yuichi Nakamura, Kengo Kawanishi, Kosei Hirota, Masako Katsuki"/>
    <n v="10"/>
    <s v="Japan"/>
    <s v="Japan"/>
    <n v="1"/>
    <d v="2021-09-15T00:00:00"/>
    <n v="2011"/>
    <x v="1"/>
    <s v="102 min"/>
    <n v="102"/>
    <n v="102"/>
    <n v="5.929236914864914"/>
    <s v=""/>
    <s v="Action &amp; Adventure, Anime Features, International Movies"/>
    <s v="Action &amp; Adventure"/>
    <s v="Action &amp; Adventure, Anime Features, International Movies"/>
    <n v="3"/>
  </r>
  <r>
    <n v="158"/>
    <s v="s158"/>
    <x v="0"/>
    <s v="Level 16"/>
    <s v="Danishka Esterhazy"/>
    <s v="Katie Douglas, Celina Martin, Peter Outerbridge, Sara Canning, Alexis Whelan, Amalia Williamson, Josette Halpert, Kiana Madeira"/>
    <n v="8"/>
    <s v="Canada"/>
    <s v="Canada"/>
    <n v="1"/>
    <d v="2021-09-01T00:00:00"/>
    <n v="2018"/>
    <x v="1"/>
    <s v="102 min"/>
    <n v="102"/>
    <n v="102"/>
    <n v="5.929236914864914"/>
    <s v=""/>
    <s v="Sci-Fi &amp; Fantasy, Thrillers"/>
    <s v="Sci-Fi &amp; Fantasy"/>
    <s v="Sci-Fi &amp; Fantasy, Thrillers"/>
    <n v="2"/>
  </r>
  <r>
    <n v="251"/>
    <s v="s251"/>
    <x v="0"/>
    <s v="A Faraway Land"/>
    <s v="Veronica Velasco"/>
    <s v="Paolo Contis, Yen Santos, Hans T√≥rgar√∞, Ruby Ruiz, Zweden Obias, Maria Rianne Castro, Arianne Mavis Uera, Maricor Canlas"/>
    <n v="8"/>
    <m/>
    <m/>
    <n v="0"/>
    <d v="2021-08-19T00:00:00"/>
    <n v="2020"/>
    <x v="6"/>
    <s v="102 min"/>
    <n v="102"/>
    <n v="102"/>
    <n v="5.929236914864914"/>
    <s v=""/>
    <s v="Dramas, International Movies, Romantic Movies"/>
    <s v="Dramas"/>
    <s v="Dramas, International Movies, Romantic Movies"/>
    <n v="3"/>
  </r>
  <r>
    <n v="300"/>
    <s v="s300"/>
    <x v="0"/>
    <s v="The Swarm"/>
    <s v="Just Philippot"/>
    <s v="Suliane Brahim, Sofian Khammes, Marie Narbonne, Rapha√´l Romand, St√©phan Castang, Victor Bonnel, Christian Bouillette, Renan Pr√©vot, Vincent Deniard"/>
    <n v="9"/>
    <s v="France"/>
    <s v="France"/>
    <n v="1"/>
    <d v="2021-08-06T00:00:00"/>
    <n v="2021"/>
    <x v="1"/>
    <s v="102 min"/>
    <n v="102"/>
    <n v="102"/>
    <n v="5.929236914864914"/>
    <s v=""/>
    <s v="Horror Movies, Independent Movies, International Movies"/>
    <s v="Horror Movies"/>
    <s v="Horror Movies, Independent Movies, International Movies"/>
    <n v="3"/>
  </r>
  <r>
    <n v="318"/>
    <s v="s318"/>
    <x v="0"/>
    <s v="Pray Away"/>
    <s v="Kristine Stolakis"/>
    <m/>
    <n v="0"/>
    <s v="United States"/>
    <s v="United States"/>
    <n v="1"/>
    <d v="2021-08-03T00:00:00"/>
    <n v="2021"/>
    <x v="2"/>
    <s v="102 min"/>
    <n v="102"/>
    <n v="102"/>
    <n v="5.929236914864914"/>
    <s v=""/>
    <s v="Documentaries, LGBTQ Movies"/>
    <s v="Documentaries"/>
    <s v="Documentaries, LGBTQ Movies"/>
    <n v="2"/>
  </r>
  <r>
    <n v="344"/>
    <s v="s344"/>
    <x v="0"/>
    <s v="My Girl"/>
    <s v="Howard Zieff"/>
    <s v="Dan Aykroyd, Jamie Lee Curtis, Macaulay Culkin, Anna Chlumsky, Richard Masur, Griffin Dunne, Ann Nelson, Peter Michael Goetz, Jane Hallaren, Anthony R. Jones"/>
    <n v="10"/>
    <s v="United States"/>
    <s v="United States"/>
    <n v="1"/>
    <d v="2021-08-01T00:00:00"/>
    <n v="1991"/>
    <x v="2"/>
    <s v="102 min"/>
    <n v="102"/>
    <n v="102"/>
    <n v="5.929236914864914"/>
    <s v=""/>
    <s v="Dramas"/>
    <s v="Dramas"/>
    <s v="Dramas"/>
    <n v="1"/>
  </r>
  <r>
    <n v="358"/>
    <s v="s358"/>
    <x v="0"/>
    <s v="The Machinist"/>
    <s v="Brad Anderson"/>
    <s v="Christian Bale, Jennifer Jason Leigh, Aitana S√°nchez-Gij√≥n, John Sharian, Michael Ironside, Lawrence Gilliard Jr., Reg E. Cathey, Anna Massey, Matthew Romero, Robert Long, Colin Stinton, Craig Stevenson"/>
    <n v="12"/>
    <s v="Spain"/>
    <s v="Spain, France, United Kingdom, United States"/>
    <n v="4"/>
    <d v="2021-08-01T00:00:00"/>
    <n v="2004"/>
    <x v="12"/>
    <s v="102 min"/>
    <n v="102"/>
    <n v="102"/>
    <n v="5.929236914864914"/>
    <s v=""/>
    <s v="Dramas, Independent Movies, Thrillers"/>
    <s v="Dramas"/>
    <s v="Dramas, Independent Movies, Thrillers"/>
    <n v="3"/>
  </r>
  <r>
    <n v="376"/>
    <s v="s376"/>
    <x v="0"/>
    <s v="Resort to Love"/>
    <s v="Steven Tsuchida"/>
    <s v="Christina Milian, Jay Pharoah, Sinqua Walls, Tymberlee Hill, Jeryl Prescott Gallien, Christiani Pitts, Karen Obilom, Alexander Hodge, T.J. Power, Sylvaine Strike, Kayne Lee Harrison"/>
    <n v="11"/>
    <m/>
    <m/>
    <n v="0"/>
    <d v="2021-07-29T00:00:00"/>
    <n v="2021"/>
    <x v="1"/>
    <s v="102 min"/>
    <n v="102"/>
    <n v="102"/>
    <n v="5.929236914864914"/>
    <s v=""/>
    <s v="Comedies, Romantic Movies"/>
    <s v="Comedies"/>
    <s v="Comedies, Romantic Movies"/>
    <n v="2"/>
  </r>
  <r>
    <n v="434"/>
    <s v="s434"/>
    <x v="0"/>
    <s v="Milkwater"/>
    <s v="Morgan Ingari"/>
    <s v="Molly Bernard, Patrick Breen, Robin de Jes√∫s, Ava Eisenson, Ade Otukoya"/>
    <n v="5"/>
    <s v="United States"/>
    <s v="United States"/>
    <n v="1"/>
    <d v="2021-07-20T00:00:00"/>
    <n v="2020"/>
    <x v="5"/>
    <s v="102 min"/>
    <n v="102"/>
    <n v="102"/>
    <n v="5.929236914864914"/>
    <s v=""/>
    <s v="Comedies, Dramas, Independent Movies"/>
    <s v="Comedies"/>
    <s v="Comedies, Dramas, Independent Movies"/>
    <n v="3"/>
  </r>
  <r>
    <n v="469"/>
    <s v="s469"/>
    <x v="0"/>
    <s v="The Guide to the Perfect Family"/>
    <s v="Ricardo Trogi"/>
    <s v="Louis Morissette, √âmilie Bierre, Catherine Chabot, Xavier Lebel, Isabelle Gu√©rard, Gilles Renaud, Alexandre Goyette, Jean-Carl Boucher, Louise Portal"/>
    <n v="9"/>
    <m/>
    <m/>
    <n v="0"/>
    <d v="2021-07-14T00:00:00"/>
    <n v="2021"/>
    <x v="5"/>
    <s v="102 min"/>
    <n v="102"/>
    <n v="102"/>
    <n v="5.929236914864914"/>
    <s v=""/>
    <s v="Comedies, Dramas, International Movies"/>
    <s v="Comedies"/>
    <s v="Comedies, Dramas, International Movies"/>
    <n v="3"/>
  </r>
  <r>
    <n v="484"/>
    <s v="s484"/>
    <x v="0"/>
    <s v="Last Summer"/>
    <m/>
    <s v="Fatih ≈ûahin, Ece √áe≈ümioƒülu, Halit √ñzg√ºr Sarƒ±, Aslƒ±han Malbora, Eray Ert√ºren, Eren √ñren, Ozan Kaya Oktu, Talha √ñzt√ºrk, Merve Nur Bengi, S√ºmeyye Aydoƒüan"/>
    <n v="10"/>
    <m/>
    <m/>
    <n v="0"/>
    <d v="2021-07-09T00:00:00"/>
    <n v="2021"/>
    <x v="5"/>
    <s v="102 min"/>
    <n v="102"/>
    <n v="102"/>
    <n v="5.929236914864914"/>
    <s v=""/>
    <s v="Dramas, International Movies, Romantic Movies"/>
    <s v="Dramas"/>
    <s v="Dramas, International Movies, Romantic Movies"/>
    <n v="3"/>
  </r>
  <r>
    <n v="740"/>
    <s v="s740"/>
    <x v="0"/>
    <s v="Wish Dragon"/>
    <s v="Chris Appelhans"/>
    <s v="Jimmy Wong, John Cho, Constance Wu, Will Yun Lee, Bobby Lee, Jimmy O. Yang, Ian Chen"/>
    <n v="7"/>
    <s v="China"/>
    <s v="China, United States, Canada"/>
    <n v="3"/>
    <d v="2021-06-11T00:00:00"/>
    <n v="2021"/>
    <x v="7"/>
    <s v="102 min"/>
    <n v="102"/>
    <n v="102"/>
    <n v="5.929236914864914"/>
    <s v=""/>
    <s v="Children &amp; Family Movies, Comedies"/>
    <s v="Children &amp; Family Movies"/>
    <s v="Children &amp; Family Movies, Comedies"/>
    <n v="2"/>
  </r>
  <r>
    <n v="890"/>
    <s v="s890"/>
    <x v="0"/>
    <s v="The Woman in the Window"/>
    <s v="Joe Wright"/>
    <s v="Amy Adams, Gary Oldman, Anthony Mackie, Fred Hechinger, Wyatt Russell, Brian Tyree Henry, Jennifer Jason Leigh, Jeanine Serralles, Mariah Bozeman, Julianne Moore"/>
    <n v="10"/>
    <s v="United States"/>
    <s v="United States"/>
    <n v="1"/>
    <d v="2021-05-14T00:00:00"/>
    <n v="2021"/>
    <x v="12"/>
    <s v="102 min"/>
    <n v="102"/>
    <n v="102"/>
    <n v="5.929236914864914"/>
    <s v=""/>
    <s v="Dramas, Thrillers"/>
    <s v="Dramas"/>
    <s v="Dramas, Thrillers"/>
    <n v="2"/>
  </r>
  <r>
    <n v="896"/>
    <s v="s896"/>
    <x v="0"/>
    <s v="Oxygen"/>
    <s v="Alexandre Aja"/>
    <s v="M√©lanie Laurent, Mathieu Amalric, Malik Zidi"/>
    <n v="3"/>
    <s v="France"/>
    <s v="France, United States"/>
    <n v="2"/>
    <d v="2021-05-12T00:00:00"/>
    <n v="2021"/>
    <x v="1"/>
    <s v="102 min"/>
    <n v="102"/>
    <n v="102"/>
    <n v="5.929236914864914"/>
    <s v=""/>
    <s v="Dramas, International Movies, Thrillers"/>
    <s v="Dramas"/>
    <s v="Dramas, International Movies, Thrillers"/>
    <n v="3"/>
  </r>
  <r>
    <n v="956"/>
    <s v="s956"/>
    <x v="0"/>
    <s v="Under Siege"/>
    <s v="Andrew Davis"/>
    <s v="Steven Seagal, Tommy Lee Jones, Gary Busey, Erika Eleniak, Colm Meaney, Damian Chapa, Andy Romano, Patrick O'Neal, Nick Mancuso, Troy Evans"/>
    <n v="10"/>
    <s v="France"/>
    <s v="France, United States"/>
    <n v="2"/>
    <d v="2021-05-01T00:00:00"/>
    <n v="1992"/>
    <x v="12"/>
    <s v="102 min"/>
    <n v="102"/>
    <n v="102"/>
    <n v="5.929236914864914"/>
    <s v=""/>
    <s v="Action &amp; Adventure"/>
    <s v="Action &amp; Adventure"/>
    <s v="Action &amp; Adventure"/>
    <n v="1"/>
  </r>
  <r>
    <n v="979"/>
    <s v="s979"/>
    <x v="0"/>
    <s v="Deliha"/>
    <s v="Hakan Alg√ºl"/>
    <s v="Gupse √ñzay, Barƒ±≈ü Ardu√ß, Cihan Ercan"/>
    <n v="3"/>
    <s v="Turkey"/>
    <s v="Turkey"/>
    <n v="1"/>
    <d v="2021-04-23T00:00:00"/>
    <n v="2014"/>
    <x v="5"/>
    <s v="102 min"/>
    <n v="102"/>
    <n v="102"/>
    <n v="5.929236914864914"/>
    <s v=""/>
    <s v="Comedies, International Movies, Romantic Movies"/>
    <s v="Comedies"/>
    <s v="Comedies, International Movies, Romantic Movies"/>
    <n v="3"/>
  </r>
  <r>
    <n v="980"/>
    <s v="s980"/>
    <x v="0"/>
    <s v="D√ºƒü√ºn Dernek"/>
    <s v="Sel√ßuk Aydemir, Birkan Pusa"/>
    <s v="Ahmet Kural, Murat Cemcir, Rasim √ñztekin, Devrim Yakut, Barƒ±≈ü Yƒ±ldƒ±z, ƒ∞nan Ula≈ü Torun, Zerrin S√ºmer, ≈ûinasi Yurtsever"/>
    <n v="8"/>
    <s v="Turkey"/>
    <s v="Turkey"/>
    <n v="1"/>
    <d v="2021-04-23T00:00:00"/>
    <n v="2013"/>
    <x v="5"/>
    <s v="102 min"/>
    <n v="102"/>
    <n v="102"/>
    <n v="5.929236914864914"/>
    <s v=""/>
    <s v="Comedies, International Movies"/>
    <s v="Comedies"/>
    <s v="Comedies, International Movies"/>
    <n v="2"/>
  </r>
  <r>
    <n v="991"/>
    <s v="s991"/>
    <x v="0"/>
    <s v="Niyazi G√ºl D√∂rtnala"/>
    <s v="Hakan Alg√ºl"/>
    <s v="Ata Demirer, Demet Akbaƒü, ≈ûebnem Bozoklu, Levent √úlgen"/>
    <n v="4"/>
    <s v="Turkey"/>
    <s v="Turkey"/>
    <n v="1"/>
    <d v="2021-04-23T00:00:00"/>
    <n v="2015"/>
    <x v="5"/>
    <s v="102 min"/>
    <n v="102"/>
    <n v="102"/>
    <n v="5.929236914864914"/>
    <s v=""/>
    <s v="Comedies, International Movies"/>
    <s v="Comedies"/>
    <s v="Comedies, International Movies"/>
    <n v="2"/>
  </r>
  <r>
    <n v="1018"/>
    <s v="s1018"/>
    <x v="0"/>
    <s v="Dhobi Ghat (Mumbai Diaries)"/>
    <s v="Kiran Rao"/>
    <s v="Aamir Khan, Monica Dogra, Kriti Malhotra, Prateik Babbar, Aasha Pawar, Jyoti Pawar, Norma Lobo, Kitu Gidwani, Danish Husain, Jehan Manekshaw"/>
    <n v="10"/>
    <s v="India"/>
    <s v="India"/>
    <n v="1"/>
    <d v="2021-04-17T00:00:00"/>
    <n v="2010"/>
    <x v="5"/>
    <s v="102 min"/>
    <n v="102"/>
    <n v="102"/>
    <n v="5.929236914864914"/>
    <s v=""/>
    <s v="Dramas, International Movies"/>
    <s v="Dramas"/>
    <s v="Dramas, International Movies"/>
    <n v="2"/>
  </r>
  <r>
    <n v="1032"/>
    <s v="s1032"/>
    <x v="0"/>
    <s v="Into the Beat"/>
    <s v="Stefan Westerwelle"/>
    <s v="Alexandra Pfeifer, Yalany Marschner, Trystan P√ºtter, Helen Schneider, Julius Nitschkoff, Dennis Kyere, Ina Geraldine Guy, Katrin Pollitt, Julia Strowski, Anton Wichers"/>
    <n v="10"/>
    <s v="Germany"/>
    <s v="Germany"/>
    <n v="1"/>
    <d v="2021-04-16T00:00:00"/>
    <n v="2020"/>
    <x v="1"/>
    <s v="102 min"/>
    <n v="102"/>
    <n v="102"/>
    <n v="5.929236914864914"/>
    <s v=""/>
    <s v="Dramas, International Movies, Romantic Movies"/>
    <s v="Dramas"/>
    <s v="Dramas, International Movies, Romantic Movies"/>
    <n v="3"/>
  </r>
  <r>
    <n v="1035"/>
    <s v="s1035"/>
    <x v="0"/>
    <s v="Synchronic"/>
    <s v="Justin Benson, Aaron Moorhead"/>
    <s v="Anthony Mackie, Jamie Dornan, Katie Aselton, Ally Ioannides, Ramiz Monsef, Bill Oberst Jr."/>
    <n v="6"/>
    <s v="United States"/>
    <s v="United States"/>
    <n v="1"/>
    <d v="2021-04-16T00:00:00"/>
    <n v="2020"/>
    <x v="12"/>
    <s v="102 min"/>
    <n v="102"/>
    <n v="102"/>
    <n v="5.929236914864914"/>
    <s v=""/>
    <s v="Thrillers"/>
    <s v="Thrillers"/>
    <s v="Thrillers"/>
    <n v="1"/>
  </r>
  <r>
    <n v="1084"/>
    <s v="s1084"/>
    <x v="0"/>
    <s v="The Stand-In"/>
    <s v="Jamie Babbit"/>
    <s v="Drew Barrymore, Michael Zegen, T.J. Miller, Holland Taylor, Ellie Kemper, Andrew Rannells, Michelle Buteau"/>
    <n v="7"/>
    <s v="United States"/>
    <s v="United States"/>
    <n v="1"/>
    <d v="2021-04-10T00:00:00"/>
    <n v="2020"/>
    <x v="12"/>
    <s v="102 min"/>
    <n v="102"/>
    <n v="102"/>
    <n v="5.929236914864914"/>
    <s v=""/>
    <s v="Comedies"/>
    <s v="Comedies"/>
    <s v="Comedies"/>
    <n v="1"/>
  </r>
  <r>
    <n v="1140"/>
    <s v="s1140"/>
    <x v="0"/>
    <s v="The Stepfather"/>
    <s v="Nelson McCormick"/>
    <s v="Dylan Walsh, Sela Ward, Penn Badgley, Amber Heard, Sherry Stringfield, Paige Turco, Jon Tenney, Nancy Linehan Charles, Marcuis Harris, Braeden Lemasters, Deirdre Lovejoy"/>
    <n v="11"/>
    <s v="United States"/>
    <s v="United States"/>
    <n v="1"/>
    <d v="2021-04-01T00:00:00"/>
    <n v="2009"/>
    <x v="2"/>
    <s v="102 min"/>
    <n v="102"/>
    <n v="102"/>
    <n v="5.929236914864914"/>
    <s v=""/>
    <s v="Horror Movies, Thrillers"/>
    <s v="Horror Movies"/>
    <s v="Horror Movies, Thrillers"/>
    <n v="2"/>
  </r>
  <r>
    <n v="1179"/>
    <s v="s1179"/>
    <x v="0"/>
    <s v="Jiu Jitsu"/>
    <s v="Dimitri Logothetis"/>
    <s v="Alain Moussi, Nicolas Cage, Tony Jaa, Rick Yune, Frank Grillo, Marie Avgeropoulos, JuJu Chan, Ryan Tarran, Eddie Steeples, Raymond Pinharry, Mary Makariou"/>
    <n v="11"/>
    <s v="United States"/>
    <s v="United States"/>
    <n v="1"/>
    <d v="2021-03-20T00:00:00"/>
    <n v="2020"/>
    <x v="12"/>
    <s v="102 min"/>
    <n v="102"/>
    <n v="102"/>
    <n v="5.929236914864914"/>
    <s v=""/>
    <s v="Action &amp; Adventure"/>
    <s v="Action &amp; Adventure"/>
    <s v="Action &amp; Adventure"/>
    <n v="1"/>
  </r>
  <r>
    <n v="1268"/>
    <s v="s1268"/>
    <x v="0"/>
    <s v="Who Am I"/>
    <s v="Baran bo Odar"/>
    <s v="Tom Schilling, Elyas M'Barek, Wotan Wilke M√∂hring, Antoine Monot Jr., Hannah Herzsprung, Stephan Kampwirth, Trine Dyrholm, Leopold Hornung, Leonard Carow"/>
    <n v="9"/>
    <s v="Germany"/>
    <s v="Germany"/>
    <n v="1"/>
    <d v="2021-02-26T00:00:00"/>
    <n v="2014"/>
    <x v="5"/>
    <s v="102 min"/>
    <n v="102"/>
    <n v="102"/>
    <n v="5.929236914864914"/>
    <s v=""/>
    <s v="International Movies, Thrillers"/>
    <s v="International Movies"/>
    <s v="International Movies, Thrillers"/>
    <n v="2"/>
  </r>
  <r>
    <n v="1325"/>
    <s v="s1325"/>
    <x v="0"/>
    <s v="Middle of Nowhere"/>
    <s v="Ava DuVernay"/>
    <s v="Emayatzy Corinealdi, David Oyelowo, Omari Hardwick, Lorraine Toussaint, Edwina Findley Dickerson, Sharon Lawrence, Nehemiah Sutton, Troy Curvey III, Maya Gilbert, Dondre T. Whitfield"/>
    <n v="10"/>
    <s v="United States"/>
    <s v="United States"/>
    <n v="1"/>
    <d v="2021-02-11T00:00:00"/>
    <n v="2012"/>
    <x v="12"/>
    <s v="102 min"/>
    <n v="102"/>
    <n v="102"/>
    <n v="5.929236914864914"/>
    <s v=""/>
    <s v="Dramas, Independent Movies, Romantic Movies"/>
    <s v="Dramas"/>
    <s v="Dramas, Independent Movies, Romantic Movies"/>
    <n v="3"/>
  </r>
  <r>
    <n v="1327"/>
    <s v="s1327"/>
    <x v="0"/>
    <s v="Squared Love"/>
    <s v="Filip Zylber"/>
    <s v="Adrianna Chlebicka, Mateusz Banasiuk, Agnieszka ≈ªulewska, Krzysztof Czeczot, Miros≈Çaw Baka, Tomasz Karolak, Bart≈Çomiej Kotschedoff, Jacek Knap, Anna Smo≈Çowik, Helena Mazur, Sebastian Stankiewicz"/>
    <n v="11"/>
    <s v="Poland"/>
    <s v="Poland"/>
    <n v="1"/>
    <d v="2021-02-11T00:00:00"/>
    <n v="2021"/>
    <x v="1"/>
    <s v="102 min"/>
    <n v="102"/>
    <n v="102"/>
    <n v="5.929236914864914"/>
    <s v=""/>
    <s v="Comedies, International Movies, Romantic Movies"/>
    <s v="Comedies"/>
    <s v="Comedies, International Movies, Romantic Movies"/>
    <n v="3"/>
  </r>
  <r>
    <n v="1383"/>
    <s v="s1383"/>
    <x v="0"/>
    <s v="She Is"/>
    <s v="Chris Eneng Enaji"/>
    <s v="Somkele Iyamah, Ime Bishop Umoh, Chiwetalu Agu, Chigul, Desmond Elliot, Segun Arinze, Alibaba Akporobome, Frank Donga, Omawumi, Uzor Arukwe, Blessing Onwukwe, Amaka Iruobe, Waje"/>
    <n v="13"/>
    <m/>
    <m/>
    <n v="0"/>
    <d v="2021-01-26T00:00:00"/>
    <n v="2019"/>
    <x v="6"/>
    <s v="102 min"/>
    <n v="102"/>
    <n v="102"/>
    <n v="5.929236914864914"/>
    <s v=""/>
    <s v="Dramas, International Movies, Romantic Movies"/>
    <s v="Dramas"/>
    <s v="Dramas, International Movies, Romantic Movies"/>
    <n v="3"/>
  </r>
  <r>
    <n v="1413"/>
    <s v="s1413"/>
    <x v="0"/>
    <s v="Wish You"/>
    <s v="Sung Do-jun"/>
    <s v="Kang In-soo, Lee Sang, Soo-bin"/>
    <n v="3"/>
    <s v="South Korea"/>
    <s v="South Korea"/>
    <n v="1"/>
    <d v="2021-01-15T00:00:00"/>
    <n v="2021"/>
    <x v="6"/>
    <s v="102 min"/>
    <n v="102"/>
    <n v="102"/>
    <n v="5.929236914864914"/>
    <s v=""/>
    <s v="Dramas, International Movies, LGBTQ Movies"/>
    <s v="Dramas"/>
    <s v="Dramas, International Movies, LGBTQ Movies"/>
    <n v="3"/>
  </r>
  <r>
    <n v="1414"/>
    <s v="s1414"/>
    <x v="0"/>
    <s v="Tanda Tanya"/>
    <s v="Hanung Bramantyo"/>
    <s v="Reza Rahadian, Revalina S. Temat, Rio Dewanto, Agus Kuncoro Adi, Endhita, Hengky Solaiman, Edmay Solaiman, Dedi Soetomo, M Ibrahim"/>
    <n v="9"/>
    <s v="Indonesia"/>
    <s v="Indonesia"/>
    <n v="1"/>
    <d v="2021-01-14T00:00:00"/>
    <n v="2011"/>
    <x v="5"/>
    <s v="102 min"/>
    <n v="102"/>
    <n v="102"/>
    <n v="5.929236914864914"/>
    <s v=""/>
    <s v="Dramas, International Movies"/>
    <s v="Dramas"/>
    <s v="Dramas, International Movies"/>
    <n v="2"/>
  </r>
  <r>
    <n v="1469"/>
    <s v="s1469"/>
    <x v="0"/>
    <s v="What Happened to Mr. Cha?"/>
    <s v="Kim Dong-kyu"/>
    <s v="Cha In-pyo, Cho Dal-hwan, Song Jae-ryong"/>
    <n v="3"/>
    <s v="South Korea"/>
    <s v="South Korea"/>
    <n v="1"/>
    <d v="2021-01-01T00:00:00"/>
    <n v="2021"/>
    <x v="5"/>
    <s v="102 min"/>
    <n v="102"/>
    <n v="102"/>
    <n v="5.929236914864914"/>
    <s v=""/>
    <s v="Comedies, International Movies"/>
    <s v="Comedies"/>
    <s v="Comedies, International Movies"/>
    <n v="2"/>
  </r>
  <r>
    <n v="1494"/>
    <s v="s1494"/>
    <x v="0"/>
    <s v="Isa Pa with Feelings"/>
    <s v="Prime Cruz"/>
    <s v="Maine Mendoza, Carlo Aquino, Lotlot De Leon, Cris Villanueva, Nikki Valdez, Vangie Labalan, Geleen Eugenio"/>
    <n v="7"/>
    <s v="Philippines"/>
    <s v="Philippines"/>
    <n v="1"/>
    <d v="2020-12-25T00:00:00"/>
    <n v="2019"/>
    <x v="4"/>
    <s v="102 min"/>
    <n v="102"/>
    <n v="102"/>
    <n v="5.929236914864914"/>
    <s v=""/>
    <s v="International Movies, Romantic Movies"/>
    <s v="International Movies"/>
    <s v="International Movies, Romantic Movies"/>
    <n v="2"/>
  </r>
  <r>
    <n v="1526"/>
    <s v="s1526"/>
    <x v="0"/>
    <s v="Eggnoid: Love &amp; Time Portal"/>
    <s v="Naya Anindita"/>
    <s v="Morgan Oey, Sheila Dara, Luna Maya, Kevin Julio, Anggika Bolsterli, Reza Nangin, Martin Anugrah, Fatih Unru"/>
    <n v="8"/>
    <s v="Indonesia"/>
    <s v="Indonesia"/>
    <n v="1"/>
    <d v="2020-12-17T00:00:00"/>
    <n v="2019"/>
    <x v="1"/>
    <s v="102 min"/>
    <n v="102"/>
    <n v="102"/>
    <n v="5.929236914864914"/>
    <s v=""/>
    <s v="Dramas, International Movies, Romantic Movies"/>
    <s v="Dramas"/>
    <s v="Dramas, International Movies, Romantic Movies"/>
    <n v="3"/>
  </r>
  <r>
    <n v="1621"/>
    <s v="s1621"/>
    <x v="0"/>
    <s v="Peppermint"/>
    <s v="Pierre Morel"/>
    <s v="Jennifer Garner, John Ortiz, John Gallagher Jr., Juan Pablo Raba, Annie Ilonzeh, Jeff Hephner, Pell James, Method Man, Cailey Fleming, Tyson Ritter"/>
    <n v="10"/>
    <s v="Hong Kong"/>
    <s v="Hong Kong, United States"/>
    <n v="2"/>
    <d v="2020-12-01T00:00:00"/>
    <n v="2018"/>
    <x v="12"/>
    <s v="102 min"/>
    <n v="102"/>
    <n v="102"/>
    <n v="5.929236914864914"/>
    <s v=""/>
    <s v="Action &amp; Adventure"/>
    <s v="Action &amp; Adventure"/>
    <s v="Action &amp; Adventure"/>
    <n v="1"/>
  </r>
  <r>
    <n v="1691"/>
    <s v="s1691"/>
    <x v="0"/>
    <s v="Whose Streets?"/>
    <s v="Sabaah Folayan, Damon Davis"/>
    <m/>
    <n v="0"/>
    <s v="United States"/>
    <s v="United States"/>
    <n v="1"/>
    <d v="2020-11-16T00:00:00"/>
    <n v="2017"/>
    <x v="12"/>
    <s v="102 min"/>
    <n v="102"/>
    <n v="102"/>
    <n v="5.929236914864914"/>
    <s v=""/>
    <s v="Documentaries"/>
    <s v="Documentaries"/>
    <s v="Documentaries"/>
    <n v="1"/>
  </r>
  <r>
    <n v="1736"/>
    <s v="s1736"/>
    <x v="0"/>
    <s v="One More Try"/>
    <s v="Ruel S. Bayani"/>
    <s v="Angel Locsin, Angelica Panganiban, Dingdong Dantes, Zanjoe Marudo, Miguel Vergara, Gina Pare√±o, Carmina Villarroel, Agot Isidro"/>
    <n v="8"/>
    <s v="Philippines"/>
    <s v="Philippines"/>
    <n v="1"/>
    <d v="2020-11-05T00:00:00"/>
    <n v="2012"/>
    <x v="1"/>
    <s v="102 min"/>
    <n v="102"/>
    <n v="102"/>
    <n v="5.929236914864914"/>
    <s v=""/>
    <s v="Dramas, International Movies, Romantic Movies"/>
    <s v="Dramas"/>
    <s v="Dramas, International Movies, Romantic Movies"/>
    <n v="3"/>
  </r>
  <r>
    <n v="1762"/>
    <s v="s1762"/>
    <x v="0"/>
    <s v="Little Monsters"/>
    <s v="Richard Greenberg"/>
    <s v="Fred Savage, Howie Mandel, Daniel Stern, Margaret Whitton, Rick Ducommun, Frank Whaley, Ben Savage, William Murray Weiss, Devin Ratray, Amber Barretto"/>
    <n v="10"/>
    <s v="United States"/>
    <s v="United States"/>
    <n v="1"/>
    <d v="2020-11-01T00:00:00"/>
    <n v="1989"/>
    <x v="7"/>
    <s v="102 min"/>
    <n v="102"/>
    <n v="102"/>
    <n v="5.929236914864914"/>
    <s v=""/>
    <s v="Children &amp; Family Movies, Comedies"/>
    <s v="Children &amp; Family Movies"/>
    <s v="Children &amp; Family Movies, Comedies"/>
    <n v="2"/>
  </r>
  <r>
    <n v="1806"/>
    <s v="s1806"/>
    <x v="0"/>
    <s v="Bending the Arc"/>
    <s v="Kief Davidson, Pedro Kos"/>
    <m/>
    <n v="0"/>
    <s v="United States"/>
    <s v="United States"/>
    <n v="1"/>
    <d v="2020-10-22T00:00:00"/>
    <n v="2017"/>
    <x v="5"/>
    <s v="102 min"/>
    <n v="102"/>
    <n v="102"/>
    <n v="5.929236914864914"/>
    <s v=""/>
    <s v="Documentaries"/>
    <s v="Documentaries"/>
    <s v="Documentaries"/>
    <n v="1"/>
  </r>
  <r>
    <n v="1817"/>
    <s v="s1817"/>
    <x v="0"/>
    <s v="Tremors: Shrieker Island"/>
    <s v="Don Michael Paul"/>
    <s v="Michael Gross, Jon Heder, Caroline Langrishe, Cassie Clare, Matthew Douglas, Sahajak Boonthanakit, David Asavanond, Jackie Cruz, Richard Brake"/>
    <n v="9"/>
    <s v="United States"/>
    <s v="United States"/>
    <n v="1"/>
    <d v="2020-10-20T00:00:00"/>
    <n v="2020"/>
    <x v="2"/>
    <s v="102 min"/>
    <n v="102"/>
    <n v="102"/>
    <n v="5.929236914864914"/>
    <s v=""/>
    <s v="Action &amp; Adventure, Horror Movies"/>
    <s v="Action &amp; Adventure"/>
    <s v="Action &amp; Adventure, Horror Movies"/>
    <n v="2"/>
  </r>
  <r>
    <n v="1903"/>
    <s v="s1903"/>
    <x v="0"/>
    <s v="All Because of You"/>
    <s v="Adrian Teh"/>
    <s v="Hairul Azreen, Janna Nick, Amerul Affendi, Henley Hii, Nam Ron, Theebaan Govindasamy, Taufiq Hanafi, Hafizul Kamal, Josiah Hogan, Sophia Albarakbah, Sugeeta Chandran, Anna Jobling"/>
    <n v="12"/>
    <s v="Malaysia"/>
    <s v="Malaysia"/>
    <n v="1"/>
    <d v="2020-10-01T00:00:00"/>
    <n v="2020"/>
    <x v="6"/>
    <s v="102 min"/>
    <n v="102"/>
    <n v="102"/>
    <n v="5.929236914864914"/>
    <s v=""/>
    <s v="Action &amp; Adventure, Comedies, International Movies"/>
    <s v="Action &amp; Adventure"/>
    <s v="Action &amp; Adventure, Comedies, International Movies"/>
    <n v="3"/>
  </r>
  <r>
    <n v="1964"/>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n v="15"/>
    <s v="Japan"/>
    <s v="Japan"/>
    <n v="1"/>
    <d v="2020-09-20T00:00:00"/>
    <n v="2018"/>
    <x v="6"/>
    <s v="102 min"/>
    <n v="102"/>
    <n v="102"/>
    <n v="5.929236914864914"/>
    <s v=""/>
    <s v="Dramas, International Movies"/>
    <s v="Dramas"/>
    <s v="Dramas, International Movies"/>
    <n v="2"/>
  </r>
  <r>
    <n v="2011"/>
    <s v="s2011"/>
    <x v="0"/>
    <s v="How to Train Your Dragon 2"/>
    <s v="Dean DeBlois"/>
    <s v="Jay Baruchel, Cate Blanchett, Gerard Butler, Craig Ferguson, America Ferrera, Jonah Hill, Christopher Mintz-Plasse, T.J. Miller, Kristen Wiig, Djimon Hounsou, Kit Harington"/>
    <n v="11"/>
    <s v="United States"/>
    <s v="United States"/>
    <n v="1"/>
    <d v="2020-09-11T00:00:00"/>
    <n v="2014"/>
    <x v="7"/>
    <s v="102 min"/>
    <n v="102"/>
    <n v="102"/>
    <n v="5.929236914864914"/>
    <s v=""/>
    <s v="Children &amp; Family Movies"/>
    <s v="Children &amp; Family Movies"/>
    <s v="Children &amp; Family Movies"/>
    <n v="1"/>
  </r>
  <r>
    <n v="2030"/>
    <s v="s2030"/>
    <x v="0"/>
    <s v="The Babysitter: Killer Queen"/>
    <s v="McG"/>
    <s v="Judah Lewis, Jenna Ortega, Emily Alyn Lind, Andrew Bachelor, Robbie Amell, Bella Thorne, Hana Mae Lee, Ken Marino, Leslie Bibb, Chris Wylde, Carl McDowell"/>
    <n v="11"/>
    <s v="United States"/>
    <s v="United States"/>
    <n v="1"/>
    <d v="2020-09-10T00:00:00"/>
    <n v="2020"/>
    <x v="5"/>
    <s v="102 min"/>
    <n v="102"/>
    <n v="102"/>
    <n v="5.929236914864914"/>
    <s v=""/>
    <s v="Comedies, Horror Movies"/>
    <s v="Comedies"/>
    <s v="Comedies, Horror Movies"/>
    <n v="2"/>
  </r>
  <r>
    <n v="2118"/>
    <s v="s2118"/>
    <x v="0"/>
    <s v="Crazy Awesome Teachers"/>
    <s v="Sammaria Sari Simanjuntak"/>
    <s v="Gading Marten, Dian Sastrowardoyo, Faradina Mufti, Boris Bokir, Kevin Ardilova, Shakira Jasmine, Asri Welas, Arswendi Bening Swara, Kiki Narendra, Ibnu Jamil"/>
    <n v="10"/>
    <s v="Indonesia"/>
    <s v="Indonesia"/>
    <n v="1"/>
    <d v="2020-08-17T00:00:00"/>
    <n v="2020"/>
    <x v="6"/>
    <s v="102 min"/>
    <n v="102"/>
    <n v="102"/>
    <n v="5.929236914864914"/>
    <s v=""/>
    <s v="Comedies, Dramas, International Movies"/>
    <s v="Comedies"/>
    <s v="Comedies, Dramas, International Movies"/>
    <n v="3"/>
  </r>
  <r>
    <n v="2122"/>
    <s v="s2122"/>
    <x v="0"/>
    <s v="Seventh Son"/>
    <s v="Sergei Bodrov"/>
    <s v="Jeff Bridges, Ben Barnes, Julianne Moore, Alicia Vikander, Antje Traue, Olivia Williams, John DeSantis, Kit Harington, Djimon Hounsou, Gerard Plunkett, Jason Scott Lee"/>
    <n v="11"/>
    <s v="United States"/>
    <s v="United States, United Kingdom, Canada, China"/>
    <n v="4"/>
    <d v="2020-08-16T00:00:00"/>
    <n v="2014"/>
    <x v="2"/>
    <s v="102 min"/>
    <n v="102"/>
    <n v="102"/>
    <n v="5.929236914864914"/>
    <s v=""/>
    <s v="Action &amp; Adventure, Sci-Fi &amp; Fantasy"/>
    <s v="Action &amp; Adventure"/>
    <s v="Action &amp; Adventure, Sci-Fi &amp; Fantasy"/>
    <n v="2"/>
  </r>
  <r>
    <n v="2192"/>
    <s v="s2192"/>
    <x v="0"/>
    <s v="Retablo"/>
    <s v="√Ålvaro Delgado-Aparicio L."/>
    <s v="Junior B√©jar Roca, Amiel Cayo, Magaly Solier, Hermelinda Luj√°n, Mauro Chuch√≥n, Claudia Sol√≠s, Coco Chiarella"/>
    <n v="7"/>
    <s v="Peru"/>
    <s v="Peru, Germany, Norway"/>
    <n v="3"/>
    <d v="2020-07-30T00:00:00"/>
    <n v="2017"/>
    <x v="5"/>
    <s v="102 min"/>
    <n v="102"/>
    <n v="102"/>
    <n v="5.929236914864914"/>
    <s v=""/>
    <s v="Dramas, International Movies"/>
    <s v="Dramas"/>
    <s v="Dramas, International Movies"/>
    <n v="2"/>
  </r>
  <r>
    <n v="2197"/>
    <s v="s2197"/>
    <x v="0"/>
    <s v="Redemption"/>
    <s v="Mickey Fonseca"/>
    <s v="Gil Alexandre, Arlete Bombe, Rashid Abdul, Laquino Fonseca, Tomas Bie, Candido Quembo, Jorge Amade, Aldovina Chiziane"/>
    <n v="8"/>
    <s v="Mozambique"/>
    <s v="Mozambique"/>
    <n v="1"/>
    <d v="2020-07-29T00:00:00"/>
    <n v="2019"/>
    <x v="5"/>
    <s v="102 min"/>
    <n v="102"/>
    <n v="102"/>
    <n v="5.929236914864914"/>
    <s v=""/>
    <s v="Dramas, International Movies, Thrillers"/>
    <s v="Dramas"/>
    <s v="Dramas, International Movies, Thrillers"/>
    <n v="3"/>
  </r>
  <r>
    <n v="2234"/>
    <s v="s2234"/>
    <x v="0"/>
    <s v="MILF"/>
    <s v="Axelle Laffont"/>
    <s v="Virginie Ledoyen, Marie-Jos√©e Croze, Axelle Laffont, Matthias Dandois, Victor Meutelet, Wa√´l Sersoub, Florence Thomassin"/>
    <n v="7"/>
    <s v="France"/>
    <s v="France, Belgium"/>
    <n v="2"/>
    <d v="2020-07-16T00:00:00"/>
    <n v="2018"/>
    <x v="5"/>
    <s v="102 min"/>
    <n v="102"/>
    <n v="102"/>
    <n v="5.929236914864914"/>
    <s v=""/>
    <s v="Comedies, International Movies, Romantic Movies"/>
    <s v="Comedies"/>
    <s v="Comedies, International Movies, Romantic Movies"/>
    <n v="3"/>
  </r>
  <r>
    <n v="2320"/>
    <s v="s2320"/>
    <x v="0"/>
    <s v="Under the Riccione Sun"/>
    <s v="Younuts!"/>
    <s v="Cristiano Caccamo, Lorenzo Zurzolo, Ludovica Martino, Davide Calgaro, Matteo Oscar Giuggioli, Saul Nanni, Fotin√¨ Peluso, Claudia Tranchese, Isabella Ferrari, Luca Ward, Andrea Roncato, Giulia Schiavo, Maria Luisa De Crescenzo, Sergio Ruggeri, Rosanna Sapia, Tommaso Paradiso"/>
    <n v="16"/>
    <s v="Italy"/>
    <s v="Italy"/>
    <n v="1"/>
    <d v="2020-07-01T00:00:00"/>
    <n v="2020"/>
    <x v="5"/>
    <s v="102 min"/>
    <n v="102"/>
    <n v="102"/>
    <n v="5.929236914864914"/>
    <s v=""/>
    <s v="Comedies, International Movies, Romantic Movies"/>
    <s v="Comedies"/>
    <s v="Comedies, International Movies, Romantic Movies"/>
    <n v="3"/>
  </r>
  <r>
    <n v="2428"/>
    <s v="s2428"/>
    <x v="0"/>
    <s v="Hot Sweet Sour"/>
    <s v="Anda√ß Haznedaroƒülu"/>
    <s v="Buƒüra G√ºlsoy, √ñzge √ñzpirin√ßci, Yusuf Akg√ºn, F√ºsun Demirel, G√∂zde T√ºrkpen√ße, Osman Alka≈ü, Rahmi Dilligil, Somer Karvan"/>
    <n v="8"/>
    <s v="Turkey"/>
    <s v="Turkey"/>
    <n v="1"/>
    <d v="2020-06-04T00:00:00"/>
    <n v="2017"/>
    <x v="1"/>
    <s v="102 min"/>
    <n v="102"/>
    <n v="102"/>
    <n v="5.929236914864914"/>
    <s v=""/>
    <s v="Dramas, International Movies, Romantic Movies"/>
    <s v="Dramas"/>
    <s v="Dramas, International Movies, Romantic Movies"/>
    <n v="3"/>
  </r>
  <r>
    <n v="2482"/>
    <s v="s2482"/>
    <x v="0"/>
    <s v="#FriendButMarried"/>
    <s v="Rako Prijanto"/>
    <s v="Adipati Dolken, Vanesha Prescilla, Rendi Jhon, Beby Tsabina, Denira Wiraguna, Refal Hady, Diandra Agatha, Sari Nila"/>
    <n v="8"/>
    <s v="Indonesia"/>
    <s v="Indonesia"/>
    <n v="1"/>
    <d v="2020-05-21T00:00:00"/>
    <n v="2018"/>
    <x v="4"/>
    <s v="102 min"/>
    <n v="102"/>
    <n v="102"/>
    <n v="5.929236914864914"/>
    <s v=""/>
    <s v="Dramas, International Movies, Romantic Movies"/>
    <s v="Dramas"/>
    <s v="Dramas, International Movies, Romantic Movies"/>
    <n v="3"/>
  </r>
  <r>
    <n v="2613"/>
    <s v="s2613"/>
    <x v="0"/>
    <s v="Beynelmilel"/>
    <s v="Muharrem G√ºlmez, Sƒ±rrƒ± S√ºreyya √ñnder"/>
    <s v="Cezmi Baskƒ±n, √ñzg√º Namal, Umut Kurt, Nazmi Kƒ±rƒ±k, Bahri Beyat, Meral Okay, Dilber Ay, ≈ûahin Irmak, Oktay Kaynarca, Burak Tamdoƒüan"/>
    <n v="10"/>
    <s v="Turkey"/>
    <s v="Turkey"/>
    <n v="1"/>
    <d v="2020-04-28T00:00:00"/>
    <n v="2006"/>
    <x v="5"/>
    <s v="102 min"/>
    <n v="102"/>
    <n v="102"/>
    <n v="5.929236914864914"/>
    <s v=""/>
    <s v="Comedies, Dramas, International Movies"/>
    <s v="Comedies"/>
    <s v="Comedies, Dramas, International Movies"/>
    <n v="3"/>
  </r>
  <r>
    <n v="2905"/>
    <s v="s2905"/>
    <x v="0"/>
    <s v="Miss Virginia"/>
    <s v="R.J. Daniel Hanna"/>
    <s v="Uzo Aduba, Matthew Modine, Aunjanue Ellis, Niles Fitch, Amirah Vann, Nadji Jeter, Michael Beasley, Adina Porter, Vanessa Williams"/>
    <n v="9"/>
    <s v="United States"/>
    <s v="United States"/>
    <n v="1"/>
    <d v="2020-02-16T00:00:00"/>
    <n v="2019"/>
    <x v="5"/>
    <s v="102 min"/>
    <n v="102"/>
    <n v="102"/>
    <n v="5.929236914864914"/>
    <s v=""/>
    <s v="Dramas, Independent Movies"/>
    <s v="Dramas"/>
    <s v="Dramas, Independent Movies"/>
    <n v="2"/>
  </r>
  <r>
    <n v="2926"/>
    <s v="s2926"/>
    <x v="0"/>
    <s v="To All the Boys: P.S. I Still Love You"/>
    <s v="Michael Fimognari"/>
    <s v="Lana Condor, Noah Centineo, Jordan Fisher, Anna Cathcart, Janel Parrish, Ross Butler, Madaleine Arthur, Emilija Baranac, Trezzo Mahoro, Holland Taylor, Sarayu Blue, John Corbett"/>
    <n v="12"/>
    <s v="United States"/>
    <s v="United States"/>
    <n v="1"/>
    <d v="2020-02-12T00:00:00"/>
    <n v="2020"/>
    <x v="1"/>
    <s v="102 min"/>
    <n v="102"/>
    <n v="102"/>
    <n v="5.929236914864914"/>
    <s v=""/>
    <s v="Comedies, Romantic Movies"/>
    <s v="Comedies"/>
    <s v="Comedies, Romantic Movies"/>
    <n v="2"/>
  </r>
  <r>
    <n v="3045"/>
    <s v="s3045"/>
    <x v="0"/>
    <s v="Live Twice, Love Once"/>
    <s v="Maria Ripoll"/>
    <s v="Oscar Mart√≠nez, Inma Cuesta, Mafalda Carbonell, Nacho L√≥pez, Isabel Requena, Aina Clotet, Antonio Valero, Mar√≠a Zamora, Hugo Balaguer, Valeria Schoneveld"/>
    <n v="10"/>
    <s v="Spain"/>
    <s v="Spain"/>
    <n v="1"/>
    <d v="2020-01-07T00:00:00"/>
    <n v="2020"/>
    <x v="5"/>
    <s v="102 min"/>
    <n v="102"/>
    <n v="102"/>
    <n v="5.929236914864914"/>
    <s v=""/>
    <s v="Comedies, Dramas, International Movies"/>
    <s v="Comedies"/>
    <s v="Comedies, Dramas, International Movies"/>
    <n v="3"/>
  </r>
  <r>
    <n v="3071"/>
    <s v="s3071"/>
    <x v="0"/>
    <s v="Posesif"/>
    <s v="Edwin"/>
    <s v="Putri Marino, Adipati Dolken, Gritte Agatha, Chicco Kurniawan, Yayu Unru, Cut Mini Theo, Ismail Basbeth, Maulidina K. Putri"/>
    <n v="8"/>
    <s v="Indonesia"/>
    <s v="Indonesia"/>
    <n v="1"/>
    <d v="2020-01-01T00:00:00"/>
    <n v="2017"/>
    <x v="5"/>
    <s v="102 min"/>
    <n v="102"/>
    <n v="102"/>
    <n v="5.929236914864914"/>
    <s v=""/>
    <s v="Dramas, International Movies, Romantic Movies"/>
    <s v="Dramas"/>
    <s v="Dramas, International Movies, Romantic Movies"/>
    <n v="3"/>
  </r>
  <r>
    <n v="3091"/>
    <s v="s3091"/>
    <x v="0"/>
    <s v="Blitz Patrollie"/>
    <s v="Andrew Wessels"/>
    <s v="Joey Rasdien, David Kau, David Kibuuka, Chris Forrest, Santhiran Moonsamy, Quentin Krog, Kaseran Pillay, Mabutho Sithole, Mel Miller, Kagiso Lediga, Craig Urbani"/>
    <n v="11"/>
    <s v="South Africa"/>
    <s v="South Africa"/>
    <n v="1"/>
    <d v="2019-12-27T00:00:00"/>
    <n v="2013"/>
    <x v="5"/>
    <s v="102 min"/>
    <n v="102"/>
    <n v="102"/>
    <n v="5.929236914864914"/>
    <s v=""/>
    <s v="Action &amp; Adventure, Comedies, International Movies"/>
    <s v="Action &amp; Adventure"/>
    <s v="Action &amp; Adventure, Comedies, International Movies"/>
    <n v="3"/>
  </r>
  <r>
    <n v="3435"/>
    <s v="s3435"/>
    <x v="0"/>
    <s v="The Influence"/>
    <s v="Dennis Rovira van Boekholt"/>
    <s v="Manuela Vell√©s, Maggie Civantos, Alain Hern√°ndez, Claudia Placer, Daniela Rubio, Emma Su√°rez, Ram√≥n Esquinas, Felipe Garc√≠a V√©lez, Mariana Cordero"/>
    <n v="9"/>
    <s v="Spain"/>
    <s v="Spain, France"/>
    <n v="2"/>
    <d v="2019-10-11T00:00:00"/>
    <n v="2019"/>
    <x v="5"/>
    <s v="102 min"/>
    <n v="102"/>
    <n v="102"/>
    <n v="5.929236914864914"/>
    <s v=""/>
    <s v="Horror Movies, International Movies"/>
    <s v="Horror Movies"/>
    <s v="Horror Movies, International Movies"/>
    <n v="2"/>
  </r>
  <r>
    <n v="3451"/>
    <s v="s3451"/>
    <x v="0"/>
    <s v="In the Tall Grass"/>
    <s v="Vincenzo Natali"/>
    <s v="Patrick Wilson, Laysla De Oliveira, Avery Whitted, Harrison Gilbertson, Rachel Wilson, Will Buie Jr."/>
    <n v="6"/>
    <s v="Canada"/>
    <s v="Canada, United States"/>
    <n v="2"/>
    <d v="2019-10-04T00:00:00"/>
    <n v="2019"/>
    <x v="5"/>
    <s v="102 min"/>
    <n v="102"/>
    <n v="102"/>
    <n v="5.929236914864914"/>
    <s v=""/>
    <s v="Horror Movies, Thrillers"/>
    <s v="Horror Movies"/>
    <s v="Horror Movies, Thrillers"/>
    <n v="2"/>
  </r>
  <r>
    <n v="3452"/>
    <s v="s3452"/>
    <x v="0"/>
    <s v="Kids on the Block"/>
    <s v="Tug√ße Soysop"/>
    <s v="Selim Bayraktar, Berat Efe Parlar, Esat Polat G√ºler, Eda D√∂ƒüer, Dora Dalgƒ±√ß, Taha S√∂nmezisik, Zeynep Ilgin √áelik, Arda Ta≈üarcan, Alperen Efe Esmer, ƒ∞lknur K√ºlahlƒ±oglu, ƒ∞kra K√ºlahlƒ±oƒülu"/>
    <n v="11"/>
    <s v="Turkey"/>
    <s v="Turkey"/>
    <n v="1"/>
    <d v="2019-10-04T00:00:00"/>
    <n v="2019"/>
    <x v="6"/>
    <s v="102 min"/>
    <n v="102"/>
    <n v="102"/>
    <n v="5.929236914864914"/>
    <s v=""/>
    <s v="Children &amp; Family Movies, Comedies"/>
    <s v="Children &amp; Family Movies"/>
    <s v="Children &amp; Family Movies, Comedies"/>
    <n v="2"/>
  </r>
  <r>
    <n v="3483"/>
    <s v="s3483"/>
    <x v="0"/>
    <s v="Deliha 2"/>
    <s v="Gupse √ñzay"/>
    <s v="Gupse √ñzay, Eda Ece, Aksel Bonfil, Derya Alabora, Esin Eden, H√ºlya Duyar, Ali √áelik, Mert √ñner"/>
    <n v="8"/>
    <s v="Turkey"/>
    <s v="Turkey"/>
    <n v="1"/>
    <d v="2019-09-27T00:00:00"/>
    <n v="2018"/>
    <x v="6"/>
    <s v="102 min"/>
    <n v="102"/>
    <n v="102"/>
    <n v="5.929236914864914"/>
    <s v=""/>
    <s v="Comedies, International Movies"/>
    <s v="Comedies"/>
    <s v="Comedies, International Movies"/>
    <n v="2"/>
  </r>
  <r>
    <n v="3550"/>
    <s v="s3550"/>
    <x v="0"/>
    <s v="Mi amigo Alexis"/>
    <s v="Alejandro Fern√°ndez Almendras"/>
    <s v="Luciano Gonz√°lez, Alexis S√°nchez, Daniel Mu√±oz, Ignacia Uribe, Marco Baeza, Manuela Oyarz√∫n, Camilo Carmona, Alejandra Ya√±ez, Lorna Campos, Gustavo Becerra"/>
    <n v="10"/>
    <s v="Chile"/>
    <s v="Chile"/>
    <n v="1"/>
    <d v="2019-08-30T00:00:00"/>
    <n v="2019"/>
    <x v="6"/>
    <s v="102 min"/>
    <n v="102"/>
    <n v="102"/>
    <n v="5.929236914864914"/>
    <s v=""/>
    <s v="Children &amp; Family Movies, Comedies, Dramas"/>
    <s v="Children &amp; Family Movies"/>
    <s v="Children &amp; Family Movies, Comedies, Dramas"/>
    <n v="3"/>
  </r>
  <r>
    <n v="3626"/>
    <s v="s3626"/>
    <x v="0"/>
    <s v="No One Will Ever Know"/>
    <s v="Jes√∫s Torres Torres"/>
    <s v="Adriana Paz, Jorge A. Jim√©nez, David Medel, Arcelia Ram√≠rez, Luciano Marti, Joanna Larequi, Claudia Santiago, Paul Choza, Gabriel Casanova, Alisson Santiago, Manuel Ojeda, Ofelia Medina, Silvia Pasquel"/>
    <n v="13"/>
    <s v="Mexico"/>
    <s v="Mexico"/>
    <n v="1"/>
    <d v="2019-08-05T00:00:00"/>
    <n v="2017"/>
    <x v="5"/>
    <s v="102 min"/>
    <n v="102"/>
    <n v="102"/>
    <n v="5.929236914864914"/>
    <s v=""/>
    <s v="Dramas, International Movies"/>
    <s v="Dramas"/>
    <s v="Dramas, International Movies"/>
    <n v="2"/>
  </r>
  <r>
    <n v="3651"/>
    <s v="s3651"/>
    <x v="0"/>
    <s v="Twins Mission"/>
    <s v="To-hoi Kong"/>
    <s v="Sammo Kam-Bo Hung, Gillian Chung, Charlene Choi, Wu Jing, Yuen Wah, Jess Zhang, Steven Cheung, Lier Qiu, Shek Sau, Sam Lee, Andy Liang"/>
    <n v="11"/>
    <s v="Hong Kong"/>
    <s v="Hong Kong, China"/>
    <n v="2"/>
    <d v="2019-07-21T00:00:00"/>
    <n v="2007"/>
    <x v="5"/>
    <s v="102 min"/>
    <n v="102"/>
    <n v="102"/>
    <n v="5.929236914864914"/>
    <s v=""/>
    <s v="Action &amp; Adventure, International Movies"/>
    <s v="Action &amp; Adventure"/>
    <s v="Action &amp; Adventure, International Movies"/>
    <n v="2"/>
  </r>
  <r>
    <n v="3826"/>
    <s v="s3826"/>
    <x v="0"/>
    <s v="Backdraft 2"/>
    <s v="Gonzalo L√≥pez-Gallego"/>
    <s v="Joe Anderson, William Baldwin, Donald Sutherland, Alisha Bailey, Alastair Mackenzie, Dominic Mafham, Jessamine-Bliss Bell, Martin Hutson, Aaron McCusker, Cyril Nri"/>
    <n v="10"/>
    <s v="United States"/>
    <s v="United States"/>
    <n v="1"/>
    <d v="2019-05-14T00:00:00"/>
    <n v="2019"/>
    <x v="12"/>
    <s v="102 min"/>
    <n v="102"/>
    <n v="102"/>
    <n v="5.929236914864914"/>
    <s v=""/>
    <s v="Action &amp; Adventure, Dramas"/>
    <s v="Action &amp; Adventure"/>
    <s v="Action &amp; Adventure, Dramas"/>
    <n v="2"/>
  </r>
  <r>
    <n v="3900"/>
    <s v="s3900"/>
    <x v="0"/>
    <s v="Music Teacher"/>
    <s v="Sarthak Dasgupta"/>
    <s v="Manav Kaul, Amrita Bagchi, Divya Dutta, Neena Gupta, Niharika Lyra Dutt, K.C. Shankar"/>
    <n v="6"/>
    <s v="India"/>
    <s v="India"/>
    <n v="1"/>
    <d v="2019-04-19T00:00:00"/>
    <n v="2019"/>
    <x v="1"/>
    <s v="102 min"/>
    <n v="102"/>
    <n v="102"/>
    <n v="5.929236914864914"/>
    <s v=""/>
    <s v="Dramas, Independent Movies, International Movies"/>
    <s v="Dramas"/>
    <s v="Dramas, Independent Movies, International Movies"/>
    <n v="3"/>
  </r>
  <r>
    <n v="3911"/>
    <s v="s3911"/>
    <x v="0"/>
    <s v="Bollywood Calling"/>
    <s v="Nagesh Kukunoor"/>
    <s v="Om Puri, Pat Cusick, Navin Nischol, Perizaad Zorabian"/>
    <n v="4"/>
    <s v="India"/>
    <s v="India"/>
    <n v="1"/>
    <d v="2019-04-15T00:00:00"/>
    <n v="2001"/>
    <x v="5"/>
    <s v="102 min"/>
    <n v="102"/>
    <n v="102"/>
    <n v="5.929236914864914"/>
    <s v=""/>
    <s v="Comedies, Dramas, International Movies"/>
    <s v="Comedies"/>
    <s v="Comedies, Dramas, International Movies"/>
    <n v="3"/>
  </r>
  <r>
    <n v="3964"/>
    <s v="s3964"/>
    <x v="0"/>
    <s v="Bayonet"/>
    <s v="Kyzza Terrazas"/>
    <s v="Luis Gerardo M√©ndez, Brontis Jodorowsky, Joonas Saartamo, Laura Birn, Ilkka Koivula, Ville Virtanen, Ra√∫l Villegas, Miriam Balderas, Ximena Guzm√°n"/>
    <n v="9"/>
    <s v="Mexico"/>
    <s v="Mexico, Finland"/>
    <n v="2"/>
    <d v="2019-03-29T00:00:00"/>
    <n v="2019"/>
    <x v="5"/>
    <s v="102 min"/>
    <n v="102"/>
    <n v="102"/>
    <n v="5.929236914864914"/>
    <s v=""/>
    <s v="Dramas, International Movies, Sports Movies"/>
    <s v="Dramas"/>
    <s v="Dramas, International Movies, Sports Movies"/>
    <n v="3"/>
  </r>
  <r>
    <n v="4073"/>
    <s v="s4073"/>
    <x v="0"/>
    <s v="Evening Shadows"/>
    <s v="Sridhar Rangayan"/>
    <s v="Mona Ambegaonkar, Anant Mahadevan, Devansh Doshi, Arpit Chaudhary, Yamini Singh, Abhay Kulkarni, Veena Nair, Disha Thakur"/>
    <n v="8"/>
    <s v="India"/>
    <s v="India"/>
    <n v="1"/>
    <d v="2019-02-27T00:00:00"/>
    <n v="2018"/>
    <x v="6"/>
    <s v="102 min"/>
    <n v="102"/>
    <n v="102"/>
    <n v="5.929236914864914"/>
    <s v=""/>
    <s v="Dramas, Independent Movies, International Movies"/>
    <s v="Dramas"/>
    <s v="Dramas, Independent Movies, International Movies"/>
    <n v="3"/>
  </r>
  <r>
    <n v="4103"/>
    <s v="s4103"/>
    <x v="0"/>
    <s v="Chameli"/>
    <s v="Sudhir Mishra"/>
    <s v="Kareena Kapoor, Rahul Bose, Rinke Khanna, Yashpal Sharma, Makrand Deshpande, Kabir Sadanand, Pankaj Jha"/>
    <n v="7"/>
    <s v="India"/>
    <s v="India"/>
    <n v="1"/>
    <d v="2019-02-15T00:00:00"/>
    <n v="2004"/>
    <x v="1"/>
    <s v="102 min"/>
    <n v="102"/>
    <n v="102"/>
    <n v="5.929236914864914"/>
    <s v=""/>
    <s v="Dramas, International Movies"/>
    <s v="Dramas"/>
    <s v="Dramas, International Movies"/>
    <n v="2"/>
  </r>
  <r>
    <n v="4193"/>
    <s v="s4193"/>
    <x v="0"/>
    <s v="Revenger"/>
    <s v="Lee Seung-won"/>
    <s v="Bruce Khan, Park Hee-soon, Yoon Jin-seo, Kim In-kwon, Kim Na-yeon, Park Cheol-min, Jeon Soo-jin, Kim Jae-hyun, Choi Je-heon"/>
    <n v="9"/>
    <s v="South Korea"/>
    <s v="South Korea"/>
    <n v="1"/>
    <d v="2019-01-15T00:00:00"/>
    <n v="2018"/>
    <x v="5"/>
    <s v="102 min"/>
    <n v="102"/>
    <n v="102"/>
    <n v="5.929236914864914"/>
    <s v=""/>
    <s v="Action &amp; Adventure, International Movies"/>
    <s v="Action &amp; Adventure"/>
    <s v="Action &amp; Adventure, International Movies"/>
    <n v="2"/>
  </r>
  <r>
    <n v="4213"/>
    <s v="s4213"/>
    <x v="0"/>
    <s v="And Breathe Normally"/>
    <s v="√çsold Uggad√≥ttir"/>
    <s v="KristiÃÅn ThoÃÅra HaraldsdoÃÅttir, Babetida Sadjo, Patrik N√∂kkvi PeÃÅtursson"/>
    <n v="3"/>
    <s v="Iceland"/>
    <s v="Iceland, Sweden, Belgium"/>
    <n v="3"/>
    <d v="2019-01-04T00:00:00"/>
    <n v="2018"/>
    <x v="1"/>
    <s v="102 min"/>
    <n v="102"/>
    <n v="102"/>
    <n v="5.929236914864914"/>
    <s v=""/>
    <s v="Dramas, Independent Movies, International Movies"/>
    <s v="Dramas"/>
    <s v="Dramas, Independent Movies, International Movies"/>
    <n v="3"/>
  </r>
  <r>
    <n v="4387"/>
    <s v="s4387"/>
    <x v="0"/>
    <s v="The Princess Switch"/>
    <m/>
    <s v="Vanessa Hudgens, Sam Palladio, Nick Sagar, Suanne Braun, Mark Fleischmann, Amy Griffiths, Sara Stewart, Pavel Douglas, Robin Soans, Calliope Taylor, Natali Yura, Alexa Adeosun"/>
    <n v="12"/>
    <s v="United States"/>
    <s v="United States"/>
    <n v="1"/>
    <d v="2018-11-16T00:00:00"/>
    <n v="2018"/>
    <x v="4"/>
    <s v="102 min"/>
    <n v="102"/>
    <n v="102"/>
    <n v="5.929236914864914"/>
    <s v=""/>
    <s v="Children &amp; Family Movies, Dramas, Romantic Movies"/>
    <s v="Children &amp; Family Movies"/>
    <s v="Children &amp; Family Movies, Dramas, Romantic Movies"/>
    <n v="3"/>
  </r>
  <r>
    <n v="4485"/>
    <s v="s4485"/>
    <x v="0"/>
    <s v="Scorpion King 5: Book of Souls"/>
    <s v="Don Michael Paul"/>
    <s v="Zach McGowan, Pearl Thusi, Nathan Jones, Peter Mensah, Katy Louise Saunders, Mayling Ng, Howard Charles, Inge Beckmann"/>
    <n v="8"/>
    <s v="United States"/>
    <s v="United States"/>
    <n v="1"/>
    <d v="2018-10-23T00:00:00"/>
    <n v="2018"/>
    <x v="2"/>
    <s v="102 min"/>
    <n v="102"/>
    <n v="102"/>
    <n v="5.929236914864914"/>
    <s v=""/>
    <s v="Action &amp; Adventure, Sci-Fi &amp; Fantasy"/>
    <s v="Action &amp; Adventure"/>
    <s v="Action &amp; Adventure, Sci-Fi &amp; Fantasy"/>
    <n v="2"/>
  </r>
  <r>
    <n v="4599"/>
    <s v="s4599"/>
    <x v="0"/>
    <s v="Pizza"/>
    <s v="Akshay Akkineni"/>
    <s v="Akshay Oberoi, Parvathy Omanakuttan, Arunoday Singh, Dipannita Sharma, Rajesh Sharma, Omkar Das Manikpuri, Hussain Dalal, D. Santosh"/>
    <n v="8"/>
    <s v="India"/>
    <s v="India"/>
    <n v="1"/>
    <d v="2018-10-01T00:00:00"/>
    <n v="2014"/>
    <x v="1"/>
    <s v="102 min"/>
    <n v="102"/>
    <n v="102"/>
    <n v="5.929236914864914"/>
    <s v=""/>
    <s v="Horror Movies, International Movies, Thrillers"/>
    <s v="Horror Movies"/>
    <s v="Horror Movies, International Movies, Thrillers"/>
    <n v="3"/>
  </r>
  <r>
    <n v="4660"/>
    <s v="s4660"/>
    <x v="0"/>
    <s v="The Most Assassinated Woman in the World"/>
    <s v="Franck Ribi√®re"/>
    <s v="Anna Mouglalis, Niels Schneider, Andr√© Wilms, Michel Fau, Sissi Duparc, Jean-Michel Balthazar, Julie Recoing, Eric Godon, Maya Coline, Constance Doll√©"/>
    <n v="10"/>
    <s v="Belgium"/>
    <s v="Belgium, United Kingdom, United States"/>
    <n v="3"/>
    <d v="2018-09-07T00:00:00"/>
    <n v="2018"/>
    <x v="5"/>
    <s v="102 min"/>
    <n v="102"/>
    <n v="102"/>
    <n v="5.929236914864914"/>
    <s v=""/>
    <s v="Dramas, International Movies, Thrillers"/>
    <s v="Dramas"/>
    <s v="Dramas, International Movies, Thrillers"/>
    <n v="3"/>
  </r>
  <r>
    <n v="4919"/>
    <s v="s4919"/>
    <x v="0"/>
    <s v="Psychokinesis"/>
    <s v="Sang-ho Yeon"/>
    <s v="Ryu Seung-ryong, Shim Eun-kyung, Jung-min Park, Min-jae Kim, Yu-mi Jung"/>
    <n v="5"/>
    <s v="South Korea"/>
    <s v="South Korea"/>
    <n v="1"/>
    <d v="2018-04-25T00:00:00"/>
    <n v="2018"/>
    <x v="5"/>
    <s v="102 min"/>
    <n v="102"/>
    <n v="102"/>
    <n v="5.929236914864914"/>
    <s v=""/>
    <s v="Action &amp; Adventure, Comedies, International Movies"/>
    <s v="Action &amp; Adventure"/>
    <s v="Action &amp; Adventure, Comedies, International Movies"/>
    <n v="3"/>
  </r>
  <r>
    <n v="4966"/>
    <s v="s4966"/>
    <x v="0"/>
    <s v="Trailer Park Boys: Countdown to Liquor Day"/>
    <s v="Mike Clattenburg"/>
    <s v="Robb Wells, John Paul Tremblay, Mike Smith, John Dunsworth, Jonathan Torrens, Patrick Roach, Lucy Decoutere, Sarah Dunsworth, Barrie Dunn, Tyrone Parsons"/>
    <n v="10"/>
    <s v="Canada"/>
    <s v="Canada"/>
    <n v="1"/>
    <d v="2018-03-30T00:00:00"/>
    <n v="2009"/>
    <x v="12"/>
    <s v="102 min"/>
    <n v="102"/>
    <n v="102"/>
    <n v="5.929236914864914"/>
    <s v=""/>
    <s v="Comedies, Cult Movies"/>
    <s v="Comedies"/>
    <s v="Comedies, Cult Movies"/>
    <n v="2"/>
  </r>
  <r>
    <n v="4971"/>
    <s v="s4971"/>
    <x v="0"/>
    <s v="Game Over, Man!"/>
    <s v="Kyle Newacheck"/>
    <s v="Adam DeVine, Anders Holm, Blake Anderson, Utkarsh Ambudkar, Aya Cash, Neal McDonough, Daniel Stern, Jamie Demetriou, Rhona Mitra, Sam Richardson, Steve Howey, Mac Brandt, Geno Segers, Roe Hartrampf"/>
    <n v="14"/>
    <s v="United States"/>
    <s v="United States"/>
    <n v="1"/>
    <d v="2018-03-23T00:00:00"/>
    <n v="2018"/>
    <x v="5"/>
    <s v="102 min"/>
    <n v="102"/>
    <n v="102"/>
    <n v="5.929236914864914"/>
    <s v=""/>
    <s v="Action &amp; Adventure, Comedies"/>
    <s v="Action &amp; Adventure"/>
    <s v="Action &amp; Adventure, Comedies"/>
    <n v="2"/>
  </r>
  <r>
    <n v="5048"/>
    <s v="s5048"/>
    <x v="0"/>
    <s v="The Cloverfield Paradox"/>
    <s v="Julius Onah"/>
    <s v="Gugu Mbatha-Raw, David Oyelowo, Daniel Br√ºhl, John Ortiz, Chris O'Dowd, Aksel Hennie, Zhang Ziyi, Elizabeth Debicki, Roger Davies, Clover Nee"/>
    <n v="10"/>
    <s v="United States"/>
    <s v="United States"/>
    <n v="1"/>
    <d v="2018-02-05T00:00:00"/>
    <n v="2018"/>
    <x v="2"/>
    <s v="102 min"/>
    <n v="102"/>
    <n v="102"/>
    <n v="5.929236914864914"/>
    <s v=""/>
    <s v="Action &amp; Adventure, Sci-Fi &amp; Fantasy"/>
    <s v="Action &amp; Adventure"/>
    <s v="Action &amp; Adventure, Sci-Fi &amp; Fantasy"/>
    <n v="2"/>
  </r>
  <r>
    <n v="5052"/>
    <s v="s5052"/>
    <x v="0"/>
    <s v="The Bros"/>
    <s v="You-Jeong Chang"/>
    <s v="Dong-hwi Lee, Dong-seok Ma, Ha-Nui Lee, Woo-jin Jo, Young-chang Song, Chang-wook Ji, Man-seok Oh, Ye-ji Seo"/>
    <n v="8"/>
    <s v="South Korea"/>
    <s v="South Korea"/>
    <n v="1"/>
    <d v="2018-02-02T00:00:00"/>
    <n v="2017"/>
    <x v="1"/>
    <s v="102 min"/>
    <n v="102"/>
    <n v="102"/>
    <n v="5.929236914864914"/>
    <s v=""/>
    <s v="Comedies, Dramas, International Movies"/>
    <s v="Comedies"/>
    <s v="Comedies, Dramas, International Movies"/>
    <n v="3"/>
  </r>
  <r>
    <n v="5060"/>
    <s v="s5060"/>
    <x v="0"/>
    <s v="A Futile and Stupid Gesture"/>
    <s v="David Wain"/>
    <s v="Will Forte, Domhnall Gleeson, Martin Mull, Joel McHale, Matt Lucas, Thomas Lennon, Seth Green, Jackie Tohn, Natasha Lyonne, Emmy Rossum, Elvy Yost, Matt Walsh, John Gemberling, Rick Glassman, Camille Guaty"/>
    <n v="15"/>
    <s v="United States"/>
    <s v="United States"/>
    <n v="1"/>
    <d v="2018-01-26T00:00:00"/>
    <n v="2018"/>
    <x v="5"/>
    <s v="102 min"/>
    <n v="102"/>
    <n v="102"/>
    <n v="5.929236914864914"/>
    <s v=""/>
    <s v="Comedies"/>
    <s v="Comedies"/>
    <s v="Comedies"/>
    <n v="1"/>
  </r>
  <r>
    <n v="5103"/>
    <s v="s5103"/>
    <x v="0"/>
    <s v="Goon: Last of the Enforcers"/>
    <s v="Jay Baruchel"/>
    <s v="Seann William Scott, Alison Pill, Liev Schreiber, Marc-Andr√© Grondin, Wyatt Russell, Elisha Cuthbert, Callum Keith Rennie, Jason Jones, Kim Coates, T.J. Miller"/>
    <n v="10"/>
    <s v="Canada"/>
    <s v="Canada"/>
    <n v="1"/>
    <d v="2017-12-30T00:00:00"/>
    <n v="2016"/>
    <x v="12"/>
    <s v="102 min"/>
    <n v="102"/>
    <n v="102"/>
    <n v="5.929236914864914"/>
    <s v=""/>
    <s v="Comedies, International Movies, Sports Movies"/>
    <s v="Comedies"/>
    <s v="Comedies, International Movies, Sports Movies"/>
    <n v="3"/>
  </r>
  <r>
    <n v="5224"/>
    <s v="s5224"/>
    <x v="0"/>
    <s v="Clair Obscur"/>
    <s v="Yesim Ustaoglu"/>
    <s v="Funda Eryiƒüit, Ecem Uzun, Mehmet Kurtulus, Okan Yalabik, Serkan Keskin, Sema Poyraz"/>
    <n v="6"/>
    <s v="Turkey"/>
    <s v="Turkey, France, Germany, Poland"/>
    <n v="4"/>
    <d v="2017-10-13T00:00:00"/>
    <n v="2016"/>
    <x v="5"/>
    <s v="102 min"/>
    <n v="102"/>
    <n v="102"/>
    <n v="5.929236914864914"/>
    <s v=""/>
    <s v="Dramas, International Movies"/>
    <s v="Dramas"/>
    <s v="Dramas, International Movies"/>
    <n v="2"/>
  </r>
  <r>
    <n v="5266"/>
    <s v="s5266"/>
    <x v="0"/>
    <s v="The Bar"/>
    <s v="√Ålex de la Iglesia"/>
    <s v="Blanca Su√°rez, Mario Casas, Carmen Machi, Secun de la Rosa, Jaime Ordo√±ez, Terele P√°vez, Joaqu√≠n Climent, Alejandro Awada"/>
    <n v="8"/>
    <s v="Spain"/>
    <s v="Spain, Argentina"/>
    <n v="2"/>
    <d v="2017-09-24T00:00:00"/>
    <n v="2017"/>
    <x v="5"/>
    <s v="102 min"/>
    <n v="102"/>
    <n v="102"/>
    <n v="5.929236914864914"/>
    <s v=""/>
    <s v="Comedies, Horror Movies, International Movies"/>
    <s v="Comedies"/>
    <s v="Comedies, Horror Movies, International Movies"/>
    <n v="3"/>
  </r>
  <r>
    <n v="5418"/>
    <s v="s5418"/>
    <x v="0"/>
    <s v="I Am Michael"/>
    <s v="Justin Kelly"/>
    <s v="James Franco, Zachary Quinto, Emma Roberts, Charlie Carver, Avan Jogia, Daryl Hannah, Lesley Ann Warren, Jefferson Mays, Jan Maxwell, Ahna O'Reilly"/>
    <n v="10"/>
    <s v="United States"/>
    <s v="United States"/>
    <n v="1"/>
    <d v="2017-06-26T00:00:00"/>
    <n v="2015"/>
    <x v="5"/>
    <s v="102 min"/>
    <n v="102"/>
    <n v="102"/>
    <n v="5.929236914864914"/>
    <s v=""/>
    <s v="Dramas, LGBTQ Movies"/>
    <s v="Dramas"/>
    <s v="Dramas, LGBTQ Movies"/>
    <n v="2"/>
  </r>
  <r>
    <n v="5433"/>
    <s v="s5433"/>
    <x v="0"/>
    <s v="Oh, Hello On Broadway"/>
    <s v="Michael John Warren"/>
    <s v="Nick Kroll, John Mulaney"/>
    <n v="2"/>
    <s v="United States"/>
    <s v="United States"/>
    <n v="1"/>
    <d v="2017-06-13T00:00:00"/>
    <n v="2017"/>
    <x v="5"/>
    <s v="102 min"/>
    <n v="102"/>
    <n v="102"/>
    <n v="5.929236914864914"/>
    <s v=""/>
    <s v="Stand-Up Comedy"/>
    <s v="Stand-Up Comedy"/>
    <s v="Stand-Up Comedy"/>
    <n v="1"/>
  </r>
  <r>
    <n v="5447"/>
    <s v="s5447"/>
    <x v="0"/>
    <s v="Lucid Dream"/>
    <s v="Jun-seong Kim"/>
    <s v="Ko Soo, Kyung-gu Seol, Yu-chun Park, Hye-jung Kang, In-hwan Park, Ho-jin Chun"/>
    <n v="6"/>
    <s v="South Korea"/>
    <s v="South Korea"/>
    <n v="1"/>
    <d v="2017-06-02T00:00:00"/>
    <n v="2017"/>
    <x v="5"/>
    <s v="102 min"/>
    <n v="102"/>
    <n v="102"/>
    <n v="5.929236914864914"/>
    <s v=""/>
    <s v="International Movies, Sci-Fi &amp; Fantasy, Thrillers"/>
    <s v="International Movies"/>
    <s v="International Movies, Sci-Fi &amp; Fantasy, Thrillers"/>
    <n v="3"/>
  </r>
  <r>
    <n v="5557"/>
    <s v="s5557"/>
    <x v="0"/>
    <s v="The Discovery"/>
    <s v="Charlie McDowell"/>
    <s v="Jason Segel, Rooney Mara, Robert Redford, Riley Keough, Jesse Plemons, Ron Canada"/>
    <n v="6"/>
    <s v="United States"/>
    <s v="United States"/>
    <n v="1"/>
    <d v="2017-03-31T00:00:00"/>
    <n v="2017"/>
    <x v="5"/>
    <s v="102 min"/>
    <n v="102"/>
    <n v="102"/>
    <n v="5.929236914864914"/>
    <s v=""/>
    <s v="Dramas, Independent Movies, Romantic Movies"/>
    <s v="Dramas"/>
    <s v="Dramas, Independent Movies, Romantic Movies"/>
    <n v="3"/>
  </r>
  <r>
    <n v="5580"/>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n v="16"/>
    <s v="United States"/>
    <s v="United States"/>
    <n v="1"/>
    <d v="2017-03-10T00:00:00"/>
    <n v="2017"/>
    <x v="5"/>
    <s v="102 min"/>
    <n v="102"/>
    <n v="102"/>
    <n v="5.929236914864914"/>
    <s v=""/>
    <s v="Dramas, Independent Movies"/>
    <s v="Dramas"/>
    <s v="Dramas, Independent Movies"/>
    <n v="2"/>
  </r>
  <r>
    <n v="5627"/>
    <s v="s5627"/>
    <x v="0"/>
    <s v="O Sil√™ncio do C√©u"/>
    <s v="Marco Dutra"/>
    <s v="Leonardo Sbaraglia, Carolina Dieckmann, Chino Dar√≠n, Alvaro Armand Ugon, Mirella Pascual, Roberto Su√°rez, Paula Cohen, Dylan Cortes, Priscila Bellora, Gabriela Freire, Mar√≠a Mendive"/>
    <n v="11"/>
    <s v="Brazil"/>
    <s v="Brazil"/>
    <n v="1"/>
    <d v="2017-01-25T00:00:00"/>
    <n v="2016"/>
    <x v="5"/>
    <s v="102 min"/>
    <n v="102"/>
    <n v="102"/>
    <n v="5.929236914864914"/>
    <s v=""/>
    <s v="Dramas, International Movies"/>
    <s v="Dramas"/>
    <s v="Dramas, International Movies"/>
    <n v="2"/>
  </r>
  <r>
    <n v="5993"/>
    <s v="s5993"/>
    <x v="0"/>
    <s v="16 Blocks"/>
    <s v="Richard Donner"/>
    <s v="Bruce Willis, Mos Def, David Morse, Jenna Stern, Cylk Cozart, Casey Sander, David Zayas, Robert Racki, Patrick Garrow, Sasha Roiz"/>
    <n v="10"/>
    <s v="United States"/>
    <s v="United States, Germany"/>
    <n v="2"/>
    <d v="2019-11-01T00:00:00"/>
    <n v="2006"/>
    <x v="2"/>
    <s v="102 min"/>
    <n v="102"/>
    <n v="102"/>
    <n v="5.929236914864914"/>
    <s v=""/>
    <s v="Action &amp; Adventure"/>
    <s v="Action &amp; Adventure"/>
    <s v="Action &amp; Adventure"/>
    <n v="1"/>
  </r>
  <r>
    <n v="5994"/>
    <s v="s5994"/>
    <x v="0"/>
    <s v="17 Again"/>
    <s v="Burr Steers"/>
    <s v="Zac Efron, Leslie Mann, Matthew Perry, Thomas Lennon, Michelle Trachtenberg, Melora Hardin, Sterling Knight, Hunter Parrish, Nicole Sullivan, Allison Miller"/>
    <n v="10"/>
    <s v="United States"/>
    <s v="United States"/>
    <n v="1"/>
    <d v="2021-01-01T00:00:00"/>
    <n v="2009"/>
    <x v="2"/>
    <s v="102 min"/>
    <n v="102"/>
    <n v="102"/>
    <n v="5.929236914864914"/>
    <s v=""/>
    <s v="Comedies"/>
    <s v="Comedies"/>
    <s v="Comedies"/>
    <n v="1"/>
  </r>
  <r>
    <n v="6063"/>
    <s v="s6063"/>
    <x v="0"/>
    <s v="A Walk to Remember"/>
    <s v="Adam Shankman"/>
    <s v="Mandy Moore, Shane West, Peter Coyote, Daryl Hannah, Lauren German, Clayne Crawford, Al Thompson"/>
    <n v="7"/>
    <s v="United States"/>
    <s v="United States"/>
    <n v="1"/>
    <d v="2020-07-01T00:00:00"/>
    <n v="2002"/>
    <x v="7"/>
    <s v="102 min"/>
    <n v="102"/>
    <n v="102"/>
    <n v="5.929236914864914"/>
    <s v=""/>
    <s v="Dramas, Romantic Movies"/>
    <s v="Dramas"/>
    <s v="Dramas, Romantic Movies"/>
    <n v="2"/>
  </r>
  <r>
    <n v="6111"/>
    <s v="s6111"/>
    <x v="0"/>
    <s v="Alejandro Sanz: What I Was Is What I Am"/>
    <s v="Gervasio Iglesias, Alexis Morante"/>
    <s v="Alejandro Sanz"/>
    <n v="1"/>
    <s v="Spain"/>
    <s v="Spain"/>
    <n v="1"/>
    <d v="2018-08-18T00:00:00"/>
    <n v="2018"/>
    <x v="5"/>
    <s v="102 min"/>
    <n v="102"/>
    <n v="102"/>
    <n v="5.929236914864914"/>
    <s v=""/>
    <s v="Documentaries, International Movies, Music &amp; Musicals"/>
    <s v="Documentaries"/>
    <s v="Documentaries, International Movies, Music &amp; Musicals"/>
    <n v="3"/>
  </r>
  <r>
    <n v="6148"/>
    <s v="s6148"/>
    <x v="0"/>
    <s v="American Psycho"/>
    <s v="Mary Harron"/>
    <s v="Christian Bale, Willem Dafoe, Jared Leto, Reese Witherspoon, Samantha Mathis, Chlo√´ Sevigny, Justin Theroux, Josh Lucas, Matt Ross, Bill Sage, Cara Seymour, Guinevere Turner"/>
    <n v="12"/>
    <s v="United States"/>
    <s v="United States, Canada"/>
    <n v="2"/>
    <d v="2019-09-01T00:00:00"/>
    <n v="2000"/>
    <x v="12"/>
    <s v="102 min"/>
    <n v="102"/>
    <n v="102"/>
    <n v="5.929236914864914"/>
    <s v=""/>
    <s v="Comedies, Cult Movies, Dramas"/>
    <s v="Comedies"/>
    <s v="Comedies, Cult Movies, Dramas"/>
    <n v="3"/>
  </r>
  <r>
    <n v="6196"/>
    <s v="s6196"/>
    <x v="0"/>
    <s v="Attacking the Devil: Harold Evans and the Last Nazi War Crime"/>
    <s v="David Morris, Jacqui Morris"/>
    <s v="Harold Evans"/>
    <n v="1"/>
    <s v="United Kingdom"/>
    <s v="United Kingdom"/>
    <n v="1"/>
    <d v="2016-05-15T00:00:00"/>
    <n v="2014"/>
    <x v="1"/>
    <s v="102 min"/>
    <n v="102"/>
    <n v="102"/>
    <n v="5.929236914864914"/>
    <s v=""/>
    <s v="Documentaries, International Movies"/>
    <s v="Documentaries"/>
    <s v="Documentaries, International Movies"/>
    <n v="2"/>
  </r>
  <r>
    <n v="6371"/>
    <s v="s6371"/>
    <x v="0"/>
    <s v="Bratz: The Movie"/>
    <s v="Sean McNamara"/>
    <s v="Logan Browning, Janel Parrish, Nathalia Ramos, Skyler Shaye, Chelsea Kane"/>
    <n v="5"/>
    <s v="United States"/>
    <s v="United States"/>
    <n v="1"/>
    <d v="2020-06-29T00:00:00"/>
    <n v="2007"/>
    <x v="7"/>
    <s v="102 min"/>
    <n v="102"/>
    <n v="102"/>
    <n v="5.929236914864914"/>
    <s v=""/>
    <s v="Children &amp; Family Movies, Comedies"/>
    <s v="Children &amp; Family Movies"/>
    <s v="Children &amp; Family Movies, Comedies"/>
    <n v="2"/>
  </r>
  <r>
    <n v="6687"/>
    <s v="s6687"/>
    <x v="0"/>
    <s v="Elstree 1976"/>
    <s v="Jon Spira"/>
    <s v="Paul Blake, Jeremy Bulloch, John Chapman, Anthony Forrest, Laurie Goode, Garrick Hagon, Derek Lyons, Angus MacInnes, David Prowse, Pam Rose"/>
    <n v="10"/>
    <s v="United Kingdom"/>
    <s v="United Kingdom"/>
    <n v="1"/>
    <d v="2016-09-06T00:00:00"/>
    <n v="2015"/>
    <x v="6"/>
    <s v="102 min"/>
    <n v="102"/>
    <n v="102"/>
    <n v="5.929236914864914"/>
    <s v=""/>
    <s v="Documentaries"/>
    <s v="Documentaries"/>
    <s v="Documentaries"/>
    <n v="1"/>
  </r>
  <r>
    <n v="6703"/>
    <s v="s6703"/>
    <x v="0"/>
    <s v="Equals"/>
    <s v="Drake Doremus"/>
    <s v="Nicholas Hoult, Kristen Stewart, Jacki Weaver, Guy Pearce, Rebecca Hazlewood, Scott Lawrence, Kai Lennox, Rizwan Manji"/>
    <n v="8"/>
    <s v="United States"/>
    <s v="United States, Indonesia"/>
    <n v="2"/>
    <d v="2018-10-28T00:00:00"/>
    <n v="2015"/>
    <x v="2"/>
    <s v="102 min"/>
    <n v="102"/>
    <n v="102"/>
    <n v="5.929236914864914"/>
    <s v=""/>
    <s v="Dramas, Romantic Movies, Sci-Fi &amp; Fantasy"/>
    <s v="Dramas"/>
    <s v="Dramas, Romantic Movies, Sci-Fi &amp; Fantasy"/>
    <n v="3"/>
  </r>
  <r>
    <n v="6716"/>
    <s v="s6716"/>
    <x v="0"/>
    <s v="Evolution"/>
    <s v="Ivan Reitman"/>
    <s v="David Duchovny, Julianne Moore, Orlando Jones, Seann William Scott, Ted Levine, Ethan Suplee, Michael Bower, Pat Kilbane, Ty Burrell, Dan Aykroyd"/>
    <n v="10"/>
    <s v="United States"/>
    <s v="United States"/>
    <n v="1"/>
    <d v="2019-11-20T00:00:00"/>
    <n v="2001"/>
    <x v="2"/>
    <s v="102 min"/>
    <n v="102"/>
    <n v="102"/>
    <n v="5.929236914864914"/>
    <s v=""/>
    <s v="Comedies, Sci-Fi &amp; Fantasy"/>
    <s v="Comedies"/>
    <s v="Comedies, Sci-Fi &amp; Fantasy"/>
    <n v="2"/>
  </r>
  <r>
    <n v="6740"/>
    <s v="s6740"/>
    <x v="0"/>
    <s v="Fandry"/>
    <s v="Nagraj Manjule"/>
    <s v="Somnath Awghade, Suraj Pawar, Chhaya Kadam, Kishore Kadam, Rajeshwari Kharat, Bhushan Manjule, Nagraj Manjule, Sohail Shaikh, Sanjay Chaudhri, Vikas Pandurang Patil"/>
    <n v="10"/>
    <s v="India"/>
    <s v="India"/>
    <n v="1"/>
    <d v="2018-01-01T00:00:00"/>
    <n v="2014"/>
    <x v="11"/>
    <s v="102 min"/>
    <n v="102"/>
    <n v="102"/>
    <n v="5.929236914864914"/>
    <s v=""/>
    <s v="Dramas, Independent Movies, International Movies"/>
    <s v="Dramas"/>
    <s v="Dramas, Independent Movies, International Movies"/>
    <n v="3"/>
  </r>
  <r>
    <n v="6760"/>
    <s v="s6760"/>
    <x v="0"/>
    <s v="First Kill"/>
    <s v="Steven C. Miller"/>
    <s v="Hayden Christensen, Bruce Willis, Gethin Anthony, Megan Leonard, Tyler Jon Olson, Shea Buckner, William DeMeo, Magi Avila, Ty Shelton, Christine Dye"/>
    <n v="10"/>
    <s v="United Kingdom"/>
    <s v="United Kingdom, Canada, United States"/>
    <n v="3"/>
    <d v="2019-09-01T00:00:00"/>
    <n v="2017"/>
    <x v="12"/>
    <s v="102 min"/>
    <n v="102"/>
    <n v="102"/>
    <n v="5.929236914864914"/>
    <s v=""/>
    <s v="Action &amp; Adventure"/>
    <s v="Action &amp; Adventure"/>
    <s v="Action &amp; Adventure"/>
    <n v="1"/>
  </r>
  <r>
    <n v="6769"/>
    <s v="s6769"/>
    <x v="0"/>
    <s v="Flimflam"/>
    <s v="Khaled Marei"/>
    <s v="Ahmed Helmy, Donia Samir Ghanim, Sabrine, Bayyumi Fuad, Jamila Adel Awad, Bea, Yasser El Tobgy, Enaam Salousa"/>
    <n v="8"/>
    <s v="Egypt"/>
    <s v="Egypt"/>
    <n v="1"/>
    <d v="2019-06-13T00:00:00"/>
    <n v="2016"/>
    <x v="1"/>
    <s v="102 min"/>
    <n v="102"/>
    <n v="102"/>
    <n v="5.929236914864914"/>
    <s v=""/>
    <s v="Comedies, International Movies"/>
    <s v="Comedies"/>
    <s v="Comedies, International Movies"/>
    <n v="2"/>
  </r>
  <r>
    <n v="6898"/>
    <s v="s6898"/>
    <x v="0"/>
    <s v="Green White Green (And All the Beautiful Colours in My Mosaic of Madness)"/>
    <s v="Abba T. Makama"/>
    <s v="Ifeanyi Dike Jr., Jamal Ibrahim, Samuel Robinson, Cristabel Goddy, Okey Uzoeshi, Bimbo Manuel, Meg Otanwa, Eric Didie, Donatus Ekwuazi, Omoye Uzamere"/>
    <n v="10"/>
    <s v="Nigeria"/>
    <s v="Nigeria"/>
    <n v="1"/>
    <d v="2018-01-01T00:00:00"/>
    <n v="2016"/>
    <x v="5"/>
    <s v="102 min"/>
    <n v="102"/>
    <n v="102"/>
    <n v="5.929236914864914"/>
    <s v=""/>
    <s v="Comedies, Independent Movies, International Movies"/>
    <s v="Comedies"/>
    <s v="Comedies, Independent Movies, International Movies"/>
    <n v="3"/>
  </r>
  <r>
    <n v="6957"/>
    <s v="s6957"/>
    <x v="0"/>
    <s v="Hell or High Water"/>
    <s v="David Mackenzie"/>
    <s v="Jeff Bridges, Chris Pine, Ben Foster, Gil Birmingham, Marin Ireland, Katy Mixon, Dale Dickey, Kevin Rankin, William Sterchi"/>
    <n v="9"/>
    <s v="United States"/>
    <s v="United States"/>
    <n v="1"/>
    <d v="2019-01-01T00:00:00"/>
    <n v="2016"/>
    <x v="12"/>
    <s v="102 min"/>
    <n v="102"/>
    <n v="102"/>
    <n v="5.929236914864914"/>
    <s v=""/>
    <s v="Dramas, Independent Movies"/>
    <s v="Dramas"/>
    <s v="Dramas, Independent Movies"/>
    <n v="2"/>
  </r>
  <r>
    <n v="6988"/>
    <s v="s6988"/>
    <x v="0"/>
    <s v="Holy Man 3"/>
    <s v="Note Chern-Yim"/>
    <s v="Krissada Sukosol, Natee Aekwijit, Yoakyake Chernyim, Der Doksadao, Note Chern-Yim, Kohtee Aramboy, Chaleumpol Tikumpornteerawong"/>
    <n v="7"/>
    <s v="Thailand"/>
    <s v="Thailand"/>
    <n v="1"/>
    <d v="2018-07-30T00:00:00"/>
    <n v="2010"/>
    <x v="5"/>
    <s v="102 min"/>
    <n v="102"/>
    <n v="102"/>
    <n v="5.929236914864914"/>
    <s v=""/>
    <s v="Comedies, Faith &amp; Spirituality, International Movies"/>
    <s v="Comedies"/>
    <s v="Comedies, Faith &amp; Spirituality, International Movies"/>
    <n v="3"/>
  </r>
  <r>
    <n v="7088"/>
    <s v="s7088"/>
    <x v="0"/>
    <s v="Into the Forest"/>
    <s v="Patricia Rozema"/>
    <s v="Ellen Page, Evan Rachel Wood, Max Minghella, Callum Keith Rennie, Michael Eklund, Wendy Crewson"/>
    <n v="6"/>
    <s v="Canada"/>
    <s v="Canada"/>
    <n v="1"/>
    <d v="2018-11-07T00:00:00"/>
    <n v="2015"/>
    <x v="12"/>
    <s v="102 min"/>
    <n v="102"/>
    <n v="102"/>
    <n v="5.929236914864914"/>
    <s v=""/>
    <s v="Dramas, International Movies, Sci-Fi &amp; Fantasy"/>
    <s v="Dramas"/>
    <s v="Dramas, International Movies, Sci-Fi &amp; Fantasy"/>
    <n v="3"/>
  </r>
  <r>
    <n v="7131"/>
    <s v="s7131"/>
    <x v="0"/>
    <s v="Jimi Hendrix"/>
    <s v="Joe Boyd"/>
    <s v="Jimi Hendrix, Eric Clapton, Billy Cox"/>
    <n v="3"/>
    <s v="United States"/>
    <s v="United States"/>
    <n v="1"/>
    <d v="2019-11-01T00:00:00"/>
    <n v="1973"/>
    <x v="12"/>
    <s v="102 min"/>
    <n v="102"/>
    <n v="102"/>
    <n v="5.929236914864914"/>
    <s v=""/>
    <s v="Documentaries, Music &amp; Musicals"/>
    <s v="Documentaries"/>
    <s v="Documentaries, Music &amp; Musicals"/>
    <n v="2"/>
  </r>
  <r>
    <n v="7372"/>
    <s v="s7372"/>
    <x v="0"/>
    <s v="Mad World"/>
    <s v="Chun Wong"/>
    <s v="Shawn Yue, Eric Tsang, Elaine Jin, Charmaine Fong"/>
    <n v="4"/>
    <s v="Hong Kong"/>
    <s v="Hong Kong"/>
    <n v="1"/>
    <d v="2018-09-20T00:00:00"/>
    <n v="2016"/>
    <x v="5"/>
    <s v="102 min"/>
    <n v="102"/>
    <n v="102"/>
    <n v="5.929236914864914"/>
    <s v=""/>
    <s v="Dramas, International Movies"/>
    <s v="Dramas"/>
    <s v="Dramas, International Movies"/>
    <n v="2"/>
  </r>
  <r>
    <n v="7519"/>
    <s v="s7519"/>
    <x v="0"/>
    <s v="Mr. Gaga: A True Story of Love and Dance"/>
    <s v="Tomer Heymann"/>
    <s v="Ohad Naharin"/>
    <n v="1"/>
    <s v="Israel"/>
    <s v="Israel, Sweden, Germany, Netherlands"/>
    <n v="4"/>
    <d v="2017-06-15T00:00:00"/>
    <n v="2015"/>
    <x v="1"/>
    <s v="102 min"/>
    <n v="102"/>
    <n v="102"/>
    <n v="5.929236914864914"/>
    <s v=""/>
    <s v="Documentaries, International Movies"/>
    <s v="Documentaries"/>
    <s v="Documentaries, International Movies"/>
    <n v="2"/>
  </r>
  <r>
    <n v="7560"/>
    <s v="s7560"/>
    <x v="0"/>
    <s v="Naruto Shippuden : Blood Prison"/>
    <s v="Masahiko Murata"/>
    <s v="Junko Takeuchi, Chie Nakamura, Rikiya Koyama, Kazuhiko Inoue, Masaki Terasoma, Mie Sonozaki, Yuichi Nakamura, Kengo Kawanishi, Kosei Hirota, Masako Katsuki"/>
    <n v="10"/>
    <s v="Japan"/>
    <s v="Japan"/>
    <n v="1"/>
    <d v="2017-09-01T00:00:00"/>
    <n v="2011"/>
    <x v="1"/>
    <s v="102 min"/>
    <n v="102"/>
    <n v="102"/>
    <n v="5.929236914864914"/>
    <s v=""/>
    <s v="Action &amp; Adventure, Anime Features, International Movies"/>
    <s v="Action &amp; Adventure"/>
    <s v="Action &amp; Adventure, Anime Features, International Movies"/>
    <n v="3"/>
  </r>
  <r>
    <n v="7621"/>
    <s v="s7621"/>
    <x v="0"/>
    <s v="Now and Then"/>
    <s v="Lesli Linka Glatter"/>
    <s v="Christina Ricci, Rosie O'Donnell, Thora Birch, Melanie Griffith, Gaby Hoffmann, Demi Moore, Ashleigh Aston Moore, Rita Wilson, Janeane Garofalo, Hank Azaria, Bonnie Hunt, Cloris Leachman"/>
    <n v="12"/>
    <s v="United States"/>
    <s v="United States"/>
    <n v="1"/>
    <d v="2019-08-02T00:00:00"/>
    <n v="1995"/>
    <x v="2"/>
    <s v="102 min"/>
    <n v="102"/>
    <n v="102"/>
    <n v="5.929236914864914"/>
    <s v=""/>
    <s v="Dramas"/>
    <s v="Dramas"/>
    <s v="Dramas"/>
    <n v="1"/>
  </r>
  <r>
    <n v="7648"/>
    <s v="s7648"/>
    <x v="0"/>
    <s v="Oklahoma City"/>
    <s v="Barak Goodman"/>
    <m/>
    <n v="0"/>
    <s v="United States"/>
    <s v="United States"/>
    <n v="1"/>
    <d v="2017-04-19T00:00:00"/>
    <n v="2017"/>
    <x v="1"/>
    <s v="102 min"/>
    <n v="102"/>
    <n v="102"/>
    <n v="5.929236914864914"/>
    <s v=""/>
    <s v="Documentaries"/>
    <s v="Documentaries"/>
    <s v="Documentaries"/>
    <n v="1"/>
  </r>
  <r>
    <n v="7687"/>
    <s v="s7687"/>
    <x v="0"/>
    <s v="Outlawed"/>
    <s v="Adam Collins, Luke Radford"/>
    <s v="Adam Collins, Jessica Norris, Ian Hitchens, Steven Blades, Zara Phythian, Anthony Burrows, Andy Calderwood, Emmeline Kellie, Andre Squire, Ollie Christie"/>
    <n v="10"/>
    <s v="United Kingdom"/>
    <s v="United Kingdom"/>
    <n v="1"/>
    <d v="2019-02-15T00:00:00"/>
    <n v="2018"/>
    <x v="5"/>
    <s v="102 min"/>
    <n v="102"/>
    <n v="102"/>
    <n v="5.929236914864914"/>
    <s v=""/>
    <s v="Action &amp; Adventure"/>
    <s v="Action &amp; Adventure"/>
    <s v="Action &amp; Adventure"/>
    <n v="1"/>
  </r>
  <r>
    <n v="7936"/>
    <s v="s7936"/>
    <x v="0"/>
    <s v="Sarah's Key"/>
    <s v="Gilles Paquet-Brenner"/>
    <s v="Aidan Quinn, Kristin Scott Thomas, Fr√©d√©ric Pierrot, Michel Duchaussoy, Dominique Frot, Niels Arestrup, M√©lusine Mayance, Gis√®le Casadesus, Natasha Mashkevich"/>
    <n v="9"/>
    <s v="France"/>
    <s v="France"/>
    <n v="1"/>
    <d v="2019-09-21T00:00:00"/>
    <n v="2010"/>
    <x v="2"/>
    <s v="102 min"/>
    <n v="102"/>
    <n v="102"/>
    <n v="5.929236914864914"/>
    <s v=""/>
    <s v="Dramas, International Movies"/>
    <s v="Dramas"/>
    <s v="Dramas, International Movies"/>
    <n v="2"/>
  </r>
  <r>
    <n v="7981"/>
    <s v="s7981"/>
    <x v="0"/>
    <s v="Sen Kimsin?"/>
    <s v="Ozan A√ßƒ±ktan"/>
    <s v="Tolga √áevik, K√∂ksal Eng√ºr, Pelin K√∂rm√ºk√ß√º, Toprak Sergen, Zeynep √ñzder"/>
    <n v="5"/>
    <s v="Turkey"/>
    <s v="Turkey"/>
    <n v="1"/>
    <d v="2017-03-10T00:00:00"/>
    <n v="2012"/>
    <x v="1"/>
    <s v="102 min"/>
    <n v="102"/>
    <n v="102"/>
    <n v="5.929236914864914"/>
    <s v=""/>
    <s v="Comedies, International Movies"/>
    <s v="Comedies"/>
    <s v="Comedies, International Movies"/>
    <n v="2"/>
  </r>
  <r>
    <n v="8165"/>
    <s v="s8165"/>
    <x v="0"/>
    <s v="Ten Years"/>
    <s v="Jevons Au, Zune Kwok, Chow Kwun-wai, Ng Ka-Leung, Wong Fei-Pang"/>
    <s v="Wong Jing, Lau Ho-Chi, Leung Kin-Ping"/>
    <n v="3"/>
    <s v="Hong Kong"/>
    <s v="Hong Kong"/>
    <n v="1"/>
    <d v="2019-02-12T00:00:00"/>
    <n v="2015"/>
    <x v="5"/>
    <s v="102 min"/>
    <n v="102"/>
    <n v="102"/>
    <n v="5.929236914864914"/>
    <s v=""/>
    <s v="Dramas, Independent Movies, International Movies"/>
    <s v="Dramas"/>
    <s v="Dramas, Independent Movies, International Movies"/>
    <n v="3"/>
  </r>
  <r>
    <n v="8260"/>
    <s v="s8260"/>
    <x v="0"/>
    <s v="The Crow"/>
    <s v="Alex Proyas"/>
    <s v="Brandon Lee, Rochelle Davis, Ernie Hudson, Michael Wincott, Bai Ling, Sofia Shinas, Anna Levine, David Patrick Kelly, Angel David, Laurence Mason, Michael Massee, Tony Todd, Jon Polito"/>
    <n v="13"/>
    <s v="United States"/>
    <s v="United States"/>
    <n v="1"/>
    <d v="2019-01-01T00:00:00"/>
    <n v="1994"/>
    <x v="12"/>
    <s v="102 min"/>
    <n v="102"/>
    <n v="102"/>
    <n v="5.929236914864914"/>
    <s v=""/>
    <s v="Action &amp; Adventure, Cult Movies, Sci-Fi &amp; Fantasy"/>
    <s v="Action &amp; Adventure"/>
    <s v="Action &amp; Adventure, Cult Movies, Sci-Fi &amp; Fantasy"/>
    <n v="3"/>
  </r>
  <r>
    <n v="8481"/>
    <s v="s8481"/>
    <x v="0"/>
    <s v="The Rehearsal"/>
    <s v="Alison MacLean"/>
    <s v="James Rolleston, Kerry Fox, Ella Edwards, Alice Englert"/>
    <n v="4"/>
    <s v="New Zealand"/>
    <s v="New Zealand"/>
    <n v="1"/>
    <d v="2018-01-01T00:00:00"/>
    <n v="2016"/>
    <x v="5"/>
    <s v="102 min"/>
    <n v="102"/>
    <n v="102"/>
    <n v="5.929236914864914"/>
    <s v=""/>
    <s v="Dramas, Independent Movies, International Movies"/>
    <s v="Dramas"/>
    <s v="Dramas, Independent Movies, International Movies"/>
    <n v="3"/>
  </r>
  <r>
    <n v="8643"/>
    <s v="s8643"/>
    <x v="0"/>
    <s v="Tusk"/>
    <s v="Kevin Smith"/>
    <s v="Michael Parks, Justin Long, Haley Joel Osment, Genesis Rodriguez, Johnny Depp, Harley Morenstein, Ralph Garman, Jennifer Schwalbach"/>
    <n v="8"/>
    <s v="United States"/>
    <s v="United States"/>
    <n v="1"/>
    <d v="2018-07-24T00:00:00"/>
    <n v="2014"/>
    <x v="12"/>
    <s v="102 min"/>
    <n v="102"/>
    <n v="102"/>
    <n v="5.929236914864914"/>
    <s v=""/>
    <s v="Horror Movies"/>
    <s v="Horror Movies"/>
    <s v="Horror Movies"/>
    <n v="1"/>
  </r>
  <r>
    <n v="8720"/>
    <s v="s8720"/>
    <x v="0"/>
    <s v="What a Wonderful Family!"/>
    <s v="Huang Lei"/>
    <s v="Huang Lei, Sun Li, Lee Li-Chun, Zhang Weixin, Hai Qing, Wang Xun, Wei Daxun, Lorene Ren, Lei Huang"/>
    <n v="9"/>
    <s v="China"/>
    <s v="China"/>
    <n v="1"/>
    <d v="2018-07-01T00:00:00"/>
    <n v="2017"/>
    <x v="1"/>
    <s v="102 min"/>
    <n v="102"/>
    <n v="102"/>
    <n v="5.929236914864914"/>
    <s v=""/>
    <s v="Comedies, Dramas, International Movies"/>
    <s v="Comedies"/>
    <s v="Comedies, Dramas, International Movies"/>
    <n v="3"/>
  </r>
  <r>
    <n v="28"/>
    <s v="s28"/>
    <x v="0"/>
    <s v="Grown Ups"/>
    <s v="Dennis Dugan"/>
    <s v="Adam Sandler, Kevin James, Chris Rock, David Spade, Rob Schneider, Salma Hayek, Maria Bello, Maya Rudolph, Colin Quinn, Tim Meadows, Joyce Van Patten"/>
    <n v="11"/>
    <s v="United States"/>
    <s v="United States"/>
    <n v="1"/>
    <d v="2021-09-20T00:00:00"/>
    <n v="2010"/>
    <x v="2"/>
    <s v="103 min"/>
    <n v="103"/>
    <n v="103"/>
    <n v="11.799241808030798"/>
    <s v=""/>
    <s v="Comedies"/>
    <s v="Comedies"/>
    <s v="Comedies"/>
    <n v="1"/>
  </r>
  <r>
    <n v="65"/>
    <s v="s65"/>
    <x v="0"/>
    <s v="Nightbooks"/>
    <s v="David Yarovesky"/>
    <s v="Winslow Fegley, Lidya Jewett, Krysten Ritter"/>
    <n v="3"/>
    <m/>
    <m/>
    <n v="0"/>
    <d v="2021-09-15T00:00:00"/>
    <n v="2021"/>
    <x v="6"/>
    <s v="103 min"/>
    <n v="103"/>
    <n v="103"/>
    <n v="11.799241808030798"/>
    <s v=""/>
    <s v="Children &amp; Family Movies"/>
    <s v="Children &amp; Family Movies"/>
    <s v="Children &amp; Family Movies"/>
    <n v="1"/>
  </r>
  <r>
    <n v="160"/>
    <s v="s160"/>
    <x v="0"/>
    <s v="Love in a Puff"/>
    <s v="Pang Ho-cheung"/>
    <s v="Miriam Chin Wah Yeung, Shawn Yue, Singh Hartihan Bitto, Isabel Chan, Cheung Tat-ming, Matt Chow, Chui Tien-you, Queenie Chu, Charmaine Fong, Vincent Kok"/>
    <n v="10"/>
    <s v="Hong Kong"/>
    <s v="Hong Kong"/>
    <n v="1"/>
    <d v="2021-09-01T00:00:00"/>
    <n v="2010"/>
    <x v="5"/>
    <s v="103 min"/>
    <n v="103"/>
    <n v="103"/>
    <n v="11.799241808030798"/>
    <s v=""/>
    <s v="Comedies, Dramas, International Movies"/>
    <s v="Comedies"/>
    <s v="Comedies, Dramas, International Movies"/>
    <n v="3"/>
  </r>
  <r>
    <n v="334"/>
    <s v="s334"/>
    <x v="0"/>
    <s v="Ferris Bueller's Day Off"/>
    <s v="John Hughes"/>
    <s v="Matthew Broderick, Alan Ruck, Mia Sara, Jeffrey Jones, Jennifer Grey, Cindy Pickett, Lyman Ward, Edie McClurg, Charlie Sheen, Kristy Swanson, Ben Stein, Del Close"/>
    <n v="12"/>
    <s v="United States"/>
    <s v="United States"/>
    <n v="1"/>
    <d v="2021-08-01T00:00:00"/>
    <n v="1986"/>
    <x v="2"/>
    <s v="103 min"/>
    <n v="103"/>
    <n v="103"/>
    <n v="11.799241808030798"/>
    <s v=""/>
    <s v="Classic Movies, Comedies, Cult Movies"/>
    <s v="Classic Movies"/>
    <s v="Classic Movies, Comedies, Cult Movies"/>
    <n v="3"/>
  </r>
  <r>
    <n v="366"/>
    <s v="s366"/>
    <x v="0"/>
    <s v="Eyes of a Thief"/>
    <s v="Najwa Najjar"/>
    <s v="Khaled Abol El Naga, Souad Massi, Suhail Haddad, Malak Ermileh, Maisa Abd Elhadi, Walid Abdul Salam, Nisreen Faour, Areen Omari"/>
    <n v="8"/>
    <s v="France"/>
    <s v="France, Algeria"/>
    <n v="2"/>
    <d v="2021-07-30T00:00:00"/>
    <n v="2014"/>
    <x v="1"/>
    <s v="103 min"/>
    <n v="103"/>
    <n v="103"/>
    <n v="11.799241808030798"/>
    <s v=""/>
    <s v="Dramas, Independent Movies, International Movies"/>
    <s v="Dramas"/>
    <s v="Dramas, Independent Movies, International Movies"/>
    <n v="3"/>
  </r>
  <r>
    <n v="573"/>
    <s v="s573"/>
    <x v="0"/>
    <s v="Hampstead"/>
    <s v="Joel Hopkins"/>
    <s v="Diane Keaton, Brendan Gleeson, Lesley Manville, Jason Watkins, James Norton, Phil Davis"/>
    <n v="6"/>
    <s v="United Kingdom"/>
    <s v="United Kingdom, Belgium"/>
    <n v="2"/>
    <d v="2021-07-01T00:00:00"/>
    <n v="2019"/>
    <x v="2"/>
    <s v="103 min"/>
    <n v="103"/>
    <n v="103"/>
    <n v="11.799241808030798"/>
    <s v=""/>
    <s v="Comedies, Dramas, International Movies"/>
    <s v="Comedies"/>
    <s v="Comedies, Dramas, International Movies"/>
    <n v="3"/>
  </r>
  <r>
    <n v="607"/>
    <s v="s607"/>
    <x v="0"/>
    <s v="The Queen"/>
    <s v="Stephen Frears"/>
    <s v="Helen Mirren, Michael Sheen, James Cromwell, Helen McCrory, Alex Jennings, Roger Allam, Sylvia Syms, Mark Bazeley"/>
    <n v="8"/>
    <s v="United Kingdom"/>
    <s v="United Kingdom, United States, France, Italy"/>
    <n v="4"/>
    <d v="2021-07-01T00:00:00"/>
    <n v="2006"/>
    <x v="2"/>
    <s v="103 min"/>
    <n v="103"/>
    <n v="103"/>
    <n v="11.799241808030798"/>
    <s v=""/>
    <s v="Dramas, International Movies"/>
    <s v="Dramas"/>
    <s v="Dramas, International Movies"/>
    <n v="2"/>
  </r>
  <r>
    <n v="610"/>
    <s v="s610"/>
    <x v="0"/>
    <s v="The Tourist"/>
    <s v="Florian Henckel von Donnersmarck"/>
    <s v="Angelina Jolie, Johnny Depp, Paul Bettany, Timothy Dalton, Steven Berkoff, Rufus Sewell, Christian De Sica, Alessio Boni, Daniele Pecci, Giovanni Guidelli"/>
    <n v="10"/>
    <s v="United States"/>
    <s v="United States, France, Italy, United Kingdom"/>
    <n v="4"/>
    <d v="2021-07-01T00:00:00"/>
    <n v="2010"/>
    <x v="2"/>
    <s v="103 min"/>
    <n v="103"/>
    <n v="103"/>
    <n v="11.799241808030798"/>
    <s v=""/>
    <s v="Action &amp; Adventure, Romantic Movies"/>
    <s v="Action &amp; Adventure"/>
    <s v="Action &amp; Adventure, Romantic Movies"/>
    <n v="2"/>
  </r>
  <r>
    <n v="763"/>
    <s v="s763"/>
    <x v="0"/>
    <s v="Sweet &amp; Sour"/>
    <s v="Lee Kae-byeok"/>
    <s v="Jang Ki-yong, Chae Soo-bin, Jung Soo-jung"/>
    <n v="3"/>
    <s v="South Korea"/>
    <s v="South Korea"/>
    <n v="1"/>
    <d v="2021-06-04T00:00:00"/>
    <n v="2021"/>
    <x v="1"/>
    <s v="103 min"/>
    <n v="103"/>
    <n v="103"/>
    <n v="11.799241808030798"/>
    <s v=""/>
    <s v="Comedies, International Movies, Romantic Movies"/>
    <s v="Comedies"/>
    <s v="Comedies, International Movies, Romantic Movies"/>
    <n v="3"/>
  </r>
  <r>
    <n v="783"/>
    <s v="s783"/>
    <x v="0"/>
    <s v="Bliss"/>
    <s v="Lance Young"/>
    <s v="Craig Sheffer, Sheryl Lee, Terence Stamp, Casey Siemaszko, Spalding Gray, Lois Chiles, Blu Mankuma, Ken Camroux-Taylor, Eli Gabay, Molly Parker"/>
    <n v="10"/>
    <s v="Canada"/>
    <s v="Canada, United States"/>
    <n v="2"/>
    <d v="2021-06-02T00:00:00"/>
    <n v="1997"/>
    <x v="12"/>
    <s v="103 min"/>
    <n v="103"/>
    <n v="103"/>
    <n v="11.799241808030798"/>
    <s v=""/>
    <s v="Dramas, Romantic Movies"/>
    <s v="Dramas"/>
    <s v="Dramas, Romantic Movies"/>
    <n v="2"/>
  </r>
  <r>
    <n v="828"/>
    <s v="s828"/>
    <x v="0"/>
    <s v="One Lagos Night"/>
    <s v="Ekene Som Mekwunye"/>
    <s v="Frank Donga, Gold Ikponmwosa, Ali Nuhu, Eniola Badmus, Ogbolor, Genoveva Umeh, Gbubemi Ejeye, Ajayi Akorede, Serge Noujaim"/>
    <n v="9"/>
    <m/>
    <m/>
    <n v="0"/>
    <d v="2021-05-29T00:00:00"/>
    <n v="2021"/>
    <x v="1"/>
    <s v="103 min"/>
    <n v="103"/>
    <n v="103"/>
    <n v="11.799241808030798"/>
    <s v=""/>
    <s v="Comedies, International Movies"/>
    <s v="Comedies"/>
    <s v="Comedies, International Movies"/>
    <n v="2"/>
  </r>
  <r>
    <n v="988"/>
    <s v="s988"/>
    <x v="0"/>
    <s v="Legal Hash"/>
    <s v="Rindala Kodeih"/>
    <s v="Tony Issa, Rita Harb, Fadee Andrawos, Majed Geagea, Hagob De Jerejian, Adnan Dirani, Khitam el Leham, Joelle Frenn, Stephanie Salem, Mabelle Soueid, Joseph Abboud"/>
    <n v="11"/>
    <m/>
    <m/>
    <n v="0"/>
    <d v="2021-04-23T00:00:00"/>
    <n v="2019"/>
    <x v="5"/>
    <s v="103 min"/>
    <n v="103"/>
    <n v="103"/>
    <n v="11.799241808030798"/>
    <s v=""/>
    <s v="Comedies, International Movies"/>
    <s v="Comedies"/>
    <s v="Comedies, International Movies"/>
    <n v="2"/>
  </r>
  <r>
    <n v="1056"/>
    <s v="s1056"/>
    <x v="0"/>
    <s v="Zoot Suit"/>
    <s v="Luis Valdez"/>
    <s v="Daniel Valdez, Edward James Olmos, Charles Aidman, Tyne Daly, John Anderson, Abel Franco, Mike Gomez, Francis X. McCarthy, Alma Mart√≠nez, Lupe Ontiveros, Tony Plana"/>
    <n v="11"/>
    <s v="United States"/>
    <s v="United States"/>
    <n v="1"/>
    <d v="2021-04-15T00:00:00"/>
    <n v="1981"/>
    <x v="12"/>
    <s v="103 min"/>
    <n v="103"/>
    <n v="103"/>
    <n v="11.799241808030798"/>
    <s v=""/>
    <s v="Cult Movies, Dramas, Music &amp; Musicals"/>
    <s v="Cult Movies"/>
    <s v="Cult Movies, Dramas, Music &amp; Musicals"/>
    <n v="3"/>
  </r>
  <r>
    <n v="1119"/>
    <s v="s1119"/>
    <x v="0"/>
    <s v="Insidious"/>
    <s v="James Wan"/>
    <s v="Patrick Wilson, Rose Byrne, Lin Shaye, Ty Simpkins, Barbara Hershey, Leigh Whannell, Angus Sampson, Andrew Astor, Joseph Bishara"/>
    <n v="9"/>
    <s v="United States"/>
    <s v="United States, Canada"/>
    <n v="2"/>
    <d v="2021-04-01T00:00:00"/>
    <n v="2010"/>
    <x v="2"/>
    <s v="103 min"/>
    <n v="103"/>
    <n v="103"/>
    <n v="11.799241808030798"/>
    <s v=""/>
    <s v="Horror Movies, Thrillers"/>
    <s v="Horror Movies"/>
    <s v="Horror Movies, Thrillers"/>
    <n v="2"/>
  </r>
  <r>
    <n v="1215"/>
    <s v="s1215"/>
    <x v="0"/>
    <s v="Quiet"/>
    <s v="Luis Alejandro P√©rez"/>
    <s v="Max Salgado, Ren√© Miranda, Ignacia Uribe, Javier Castillo, Steevens Benjamin, Andr√©s Rebolledo, Alejandro Trejo"/>
    <n v="7"/>
    <m/>
    <m/>
    <n v="0"/>
    <d v="2021-03-12T00:00:00"/>
    <n v="2020"/>
    <x v="5"/>
    <s v="103 min"/>
    <n v="103"/>
    <n v="103"/>
    <n v="11.799241808030798"/>
    <s v=""/>
    <s v="Dramas, International Movies, Music &amp; Musicals"/>
    <s v="Dramas"/>
    <s v="Dramas, International Movies, Music &amp; Musicals"/>
    <n v="3"/>
  </r>
  <r>
    <n v="1264"/>
    <s v="s1264"/>
    <x v="0"/>
    <s v="No Escape"/>
    <s v="John Erick Dowdle"/>
    <s v="Owen Wilson, Lake Bell, Pierce Brosnan, Sterling Jerins, Claire Geare, Thanawut Ketsaro, Chatchawai Kamonsakpitak, Sahajak Boonthanakit"/>
    <n v="8"/>
    <s v="United States"/>
    <s v="United States, Thailand"/>
    <n v="2"/>
    <d v="2021-02-26T00:00:00"/>
    <n v="2015"/>
    <x v="12"/>
    <s v="103 min"/>
    <n v="103"/>
    <n v="103"/>
    <n v="11.799241808030798"/>
    <s v=""/>
    <s v="Action &amp; Adventure"/>
    <s v="Action &amp; Adventure"/>
    <s v="Action &amp; Adventure"/>
    <n v="1"/>
  </r>
  <r>
    <n v="1400"/>
    <s v="s1400"/>
    <x v="0"/>
    <s v="Radium Girls"/>
    <s v="Lydia Dean Pilcher, Ginny Mohler"/>
    <s v="Joey King, Abby Quinn, Cara Seymour, Scott Shepherd, Susan Heyward, Neal Huff, Collin Kelly-Sordelet, John Bedford Lloyd, Joe Grifasi, Colby Minifie"/>
    <n v="10"/>
    <s v="United States"/>
    <s v="United States"/>
    <n v="1"/>
    <d v="2021-01-16T00:00:00"/>
    <n v="2018"/>
    <x v="1"/>
    <s v="103 min"/>
    <n v="103"/>
    <n v="103"/>
    <n v="11.799241808030798"/>
    <s v=""/>
    <s v="Dramas, Independent Movies"/>
    <s v="Dramas"/>
    <s v="Dramas, Independent Movies"/>
    <n v="2"/>
  </r>
  <r>
    <n v="1647"/>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n v="15"/>
    <s v="United States"/>
    <s v="United States"/>
    <n v="1"/>
    <d v="2020-11-26T00:00:00"/>
    <n v="2020"/>
    <x v="5"/>
    <s v="103 min"/>
    <n v="103"/>
    <n v="103"/>
    <n v="11.799241808030798"/>
    <s v=""/>
    <s v="Action &amp; Adventure, Dramas, International Movies"/>
    <s v="Action &amp; Adventure"/>
    <s v="Action &amp; Adventure, Dramas, International Movies"/>
    <n v="3"/>
  </r>
  <r>
    <n v="1733"/>
    <s v="s1733"/>
    <x v="0"/>
    <s v="Alone/Together"/>
    <s v="Antoinette Jadaone"/>
    <s v="Liza Soberano, Enrique Gil, Adrian Alandy, Jasmine Curtis-Smith, Sylvia Sanchez, Nonie Buencamino, Xia Vigor, Richard Manabat"/>
    <n v="8"/>
    <s v="Philippines"/>
    <s v="Philippines"/>
    <n v="1"/>
    <d v="2020-11-05T00:00:00"/>
    <n v="2019"/>
    <x v="1"/>
    <s v="103 min"/>
    <n v="103"/>
    <n v="103"/>
    <n v="11.799241808030798"/>
    <s v=""/>
    <s v="Dramas, International Movies, Romantic Movies"/>
    <s v="Dramas"/>
    <s v="Dramas, International Movies, Romantic Movies"/>
    <n v="3"/>
  </r>
  <r>
    <n v="1789"/>
    <s v="s1789"/>
    <x v="0"/>
    <s v="Nobody Sleeps in the Woods Tonight"/>
    <s v="Bartosz M. Kowalski"/>
    <s v="Julia Wieniawa-Narkiewicz, Micha≈Ç Lupa, Wiktoria GƒÖsiewska, Stanis≈Çaw Cywka, Sebastian Dela, Gabriela Muska≈Ça, Micha≈Ç Zbroja, Miros≈Çaw Zbrojewicz, Piotr Cyrwus, Olaf Lubaszenko, Wojciech Mecwaldowski"/>
    <n v="11"/>
    <s v="Poland"/>
    <s v="Poland"/>
    <n v="1"/>
    <d v="2020-10-28T00:00:00"/>
    <n v="2020"/>
    <x v="5"/>
    <s v="103 min"/>
    <n v="103"/>
    <n v="103"/>
    <n v="11.799241808030798"/>
    <s v=""/>
    <s v="Horror Movies, International Movies"/>
    <s v="Horror Movies"/>
    <s v="Horror Movies, International Movies"/>
    <n v="2"/>
  </r>
  <r>
    <n v="1808"/>
    <s v="s1808"/>
    <x v="0"/>
    <s v="Exes Baggage"/>
    <s v="Dan Villegas"/>
    <s v="Angelica Panganiban, Carlo Aquino, Dionne Monsanto"/>
    <n v="3"/>
    <s v="Philippines"/>
    <s v="Philippines"/>
    <n v="1"/>
    <d v="2020-10-22T00:00:00"/>
    <n v="2018"/>
    <x v="5"/>
    <s v="103 min"/>
    <n v="103"/>
    <n v="103"/>
    <n v="11.799241808030798"/>
    <s v=""/>
    <s v="Dramas, International Movies, Romantic Movies"/>
    <s v="Dramas"/>
    <s v="Dramas, International Movies, Romantic Movies"/>
    <n v="3"/>
  </r>
  <r>
    <n v="1822"/>
    <s v="s1822"/>
    <x v="0"/>
    <s v="Listen"/>
    <s v="Philippe Aractingi"/>
    <s v="Hadi Bou Ayash, Ruba Zarour, Yara Bou Nassar, Rafik Ali Ahmad, Joseph Bou Nassar, Lama Lawand"/>
    <n v="6"/>
    <s v="Lebanon"/>
    <s v="Lebanon"/>
    <n v="1"/>
    <d v="2020-10-19T00:00:00"/>
    <n v="2017"/>
    <x v="5"/>
    <s v="103 min"/>
    <n v="103"/>
    <n v="103"/>
    <n v="11.799241808030798"/>
    <s v=""/>
    <s v="Dramas, Independent Movies, International Movies"/>
    <s v="Dramas"/>
    <s v="Dramas, Independent Movies, International Movies"/>
    <n v="3"/>
  </r>
  <r>
    <n v="1938"/>
    <s v="s1938"/>
    <x v="0"/>
    <s v="Amandla! A Revolution in Four Part Harmony"/>
    <s v="Lee Hirsch"/>
    <s v="Miriam Makeba, Hugh Masekela, Abdullah Ibrahim, Duma Ka Ndlovu, Sibongile Khumalo, Vusi Mahlasela, Thandi Modise, Sifiso Ntuli, Sibusiso Nxumalo, Dolly Rathebe, Lindiwe Zulu"/>
    <n v="11"/>
    <s v="South Africa"/>
    <s v="South Africa, United States"/>
    <n v="2"/>
    <d v="2020-09-28T00:00:00"/>
    <n v="2002"/>
    <x v="2"/>
    <s v="103 min"/>
    <n v="103"/>
    <n v="103"/>
    <n v="11.799241808030798"/>
    <s v=""/>
    <s v="Documentaries, International Movies, Music &amp; Musicals"/>
    <s v="Documentaries"/>
    <s v="Documentaries, International Movies, Music &amp; Musicals"/>
    <n v="3"/>
  </r>
  <r>
    <n v="1977"/>
    <s v="s1977"/>
    <x v="0"/>
    <s v="The Royal Bengal Tiger"/>
    <s v="Rajesh Ganguly"/>
    <s v="Jeet, Abir Chatterjee, Priyanka Sarkar, Shradha Das, Kharaj Mukherjee, Shantilal Mukherjee, Barun Chanda, Deb Ranajan Nag, Rajesh Sharma"/>
    <n v="9"/>
    <s v="India"/>
    <s v="India"/>
    <n v="1"/>
    <d v="2020-09-19T00:00:00"/>
    <n v="2014"/>
    <x v="5"/>
    <s v="103 min"/>
    <n v="103"/>
    <n v="103"/>
    <n v="11.799241808030798"/>
    <s v=""/>
    <s v="Dramas, International Movies, Thrillers"/>
    <s v="Dramas"/>
    <s v="Dramas, International Movies, Thrillers"/>
    <n v="3"/>
  </r>
  <r>
    <n v="2008"/>
    <s v="s2008"/>
    <x v="0"/>
    <s v="Dad Wanted"/>
    <s v="Javier Colinas"/>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n v="22"/>
    <s v="Mexico"/>
    <s v="Mexico"/>
    <n v="1"/>
    <d v="2020-09-11T00:00:00"/>
    <n v="2020"/>
    <x v="1"/>
    <s v="103 min"/>
    <n v="103"/>
    <n v="103"/>
    <n v="11.799241808030798"/>
    <s v=""/>
    <s v="Children &amp; Family Movies, Comedies, Dramas"/>
    <s v="Children &amp; Family Movies"/>
    <s v="Children &amp; Family Movies, Comedies, Dramas"/>
    <n v="3"/>
  </r>
  <r>
    <n v="2080"/>
    <s v="s2080"/>
    <x v="0"/>
    <s v="The Smurfs"/>
    <s v="Raja Gosnell"/>
    <s v="Hank Azaria, Neil Patrick Harris, Jayma Mays, Sof√≠a Vergara, Tim Gunn, Jonathan Winters, Katy Perry, Alan Cumming, Fred Armisen, George Lopez, Anton Yelchin, Kenan Thompson, Jeff Foxworthy, John Oliver, Wolfgang Puck, B.J. Novak, Paul Reubens"/>
    <n v="17"/>
    <s v="United States"/>
    <s v="United States, Belgium, Canada, France"/>
    <n v="4"/>
    <d v="2020-09-01T00:00:00"/>
    <n v="2011"/>
    <x v="7"/>
    <s v="103 min"/>
    <n v="103"/>
    <n v="103"/>
    <n v="11.799241808030798"/>
    <s v=""/>
    <s v="Children &amp; Family Movies, Comedies"/>
    <s v="Children &amp; Family Movies"/>
    <s v="Children &amp; Family Movies, Comedies"/>
    <n v="2"/>
  </r>
  <r>
    <n v="2091"/>
    <s v="s2091"/>
    <x v="0"/>
    <s v="Edge of Seventeen"/>
    <s v="David Moreton"/>
    <s v="Chris Stafford, Tina Holmes, Andersen Gabrych, Stephanie McVay, Lea DeLaria, John Eby, Antonio Carriero, Jason Lockhart"/>
    <n v="8"/>
    <s v="United States"/>
    <s v="United States"/>
    <n v="1"/>
    <d v="2020-08-27T00:00:00"/>
    <n v="1998"/>
    <x v="5"/>
    <s v="103 min"/>
    <n v="103"/>
    <n v="103"/>
    <n v="11.799241808030798"/>
    <s v=""/>
    <s v="Comedies, Dramas, Independent Movies"/>
    <s v="Comedies"/>
    <s v="Comedies, Dramas, Independent Movies"/>
    <n v="3"/>
  </r>
  <r>
    <n v="2198"/>
    <s v="s2198"/>
    <x v="0"/>
    <s v="Shine Your Eyes"/>
    <s v="Matias Mariani"/>
    <s v="O.C. Ukeje, Indira Nascimento, Paulo Andr√©, Ike Barry, Chukwudi Iwuji"/>
    <n v="5"/>
    <s v="Brazil"/>
    <s v="Brazil, France"/>
    <n v="2"/>
    <d v="2020-07-29T00:00:00"/>
    <n v="2020"/>
    <x v="5"/>
    <s v="103 min"/>
    <n v="103"/>
    <n v="103"/>
    <n v="11.799241808030798"/>
    <s v=""/>
    <s v="Dramas, Independent Movies, International Movies"/>
    <s v="Dramas"/>
    <s v="Dramas, Independent Movies, International Movies"/>
    <n v="3"/>
  </r>
  <r>
    <n v="2207"/>
    <s v="s2207"/>
    <x v="0"/>
    <s v="Project Marathwada"/>
    <s v="Bhavin Wadia"/>
    <s v="Om Puri, Seema Biswas, Kunal Sheth, Rahul Patel, Katarina Kajkus, Farrah Kader, Govind Namdeo, Dalip Tahil"/>
    <n v="8"/>
    <s v="India"/>
    <s v="India"/>
    <n v="1"/>
    <d v="2020-07-25T00:00:00"/>
    <n v="2016"/>
    <x v="5"/>
    <s v="103 min"/>
    <n v="103"/>
    <n v="103"/>
    <n v="11.799241808030798"/>
    <s v=""/>
    <s v="Dramas, Independent Movies, International Movies"/>
    <s v="Dramas"/>
    <s v="Dramas, Independent Movies, International Movies"/>
    <n v="3"/>
  </r>
  <r>
    <n v="2316"/>
    <s v="s2316"/>
    <x v="0"/>
    <s v="The F**k-It List"/>
    <s v="Michael Duggan"/>
    <s v="Eli Brown, Madison Iseman, Marcus Scribner, Jerry O'Connell, Karan Brar, Tristan Lake Leabu, Peter Facinelli, Natalie Zea"/>
    <n v="8"/>
    <s v="United States"/>
    <s v="United States"/>
    <n v="1"/>
    <d v="2020-07-01T00:00:00"/>
    <n v="2019"/>
    <x v="5"/>
    <s v="103 min"/>
    <n v="103"/>
    <n v="103"/>
    <n v="11.799241808030798"/>
    <s v=""/>
    <s v="Comedies"/>
    <s v="Comedies"/>
    <s v="Comedies"/>
    <n v="1"/>
  </r>
  <r>
    <n v="2420"/>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n v="17"/>
    <s v="United States"/>
    <s v="United States"/>
    <n v="1"/>
    <d v="2020-06-05T00:00:00"/>
    <n v="2014"/>
    <x v="2"/>
    <s v="103 min"/>
    <n v="103"/>
    <n v="103"/>
    <n v="11.799241808030798"/>
    <s v=""/>
    <s v="Comedies, Romantic Movies"/>
    <s v="Comedies"/>
    <s v="Comedies, Romantic Movies"/>
    <n v="2"/>
  </r>
  <r>
    <n v="2574"/>
    <s v="s2574"/>
    <x v="0"/>
    <s v="The Stand at Paxton County"/>
    <s v="Brett Hedlund"/>
    <s v="Jacqueline Toboni, Michael O'Neill, Tyler Jacob Moore, Christopher McDonald, Sean O'Bryan, Blake Sheldon, Zoe Kanters, Greg Perrow, Tanner Thomason"/>
    <n v="9"/>
    <s v="United States"/>
    <s v="United States"/>
    <n v="1"/>
    <d v="2020-05-02T00:00:00"/>
    <n v="2020"/>
    <x v="12"/>
    <s v="103 min"/>
    <n v="103"/>
    <n v="103"/>
    <n v="11.799241808030798"/>
    <s v=""/>
    <s v="Dramas, Independent Movies, Thrillers"/>
    <s v="Dramas"/>
    <s v="Dramas, Independent Movies, Thrillers"/>
    <n v="3"/>
  </r>
  <r>
    <n v="2696"/>
    <s v="s2696"/>
    <x v="0"/>
    <s v="The Main Event"/>
    <s v="Jay Karas"/>
    <s v="Seth Carr, Tichina Arnold, Adam Pally, Ken Marino, Mike 'The Miz' Mizanin, Momona Tamada, Keith Lee, Babatunde Aiyegbusi, Kofi Kingston"/>
    <n v="9"/>
    <s v="United States"/>
    <s v="United States"/>
    <n v="1"/>
    <d v="2020-04-10T00:00:00"/>
    <n v="2020"/>
    <x v="4"/>
    <s v="103 min"/>
    <n v="103"/>
    <n v="103"/>
    <n v="11.799241808030798"/>
    <s v=""/>
    <s v="Children &amp; Family Movies, Comedies, Sports Movies"/>
    <s v="Children &amp; Family Movies"/>
    <s v="Children &amp; Family Movies, Comedies, Sports Movies"/>
    <n v="3"/>
  </r>
  <r>
    <n v="2742"/>
    <s v="s2742"/>
    <x v="0"/>
    <s v="SETHUM AAYIRAM PON"/>
    <s v="Anand Ravichandran"/>
    <s v="Nivedhithaa Sathish, Srilekha Rajendran, Avinash Raghudevan, Gabrella Sellus, Rathaa Krishnan P., Rajendran"/>
    <n v="6"/>
    <s v="India"/>
    <s v="India"/>
    <n v="1"/>
    <d v="2020-04-01T00:00:00"/>
    <n v="2020"/>
    <x v="5"/>
    <s v="103 min"/>
    <n v="103"/>
    <n v="103"/>
    <n v="11.799241808030798"/>
    <s v=""/>
    <s v="Dramas, Independent Movies, International Movies"/>
    <s v="Dramas"/>
    <s v="Dramas, Independent Movies, International Movies"/>
    <n v="3"/>
  </r>
  <r>
    <n v="2763"/>
    <s v="s2763"/>
    <x v="0"/>
    <s v="Rogue Warfare"/>
    <s v="Mike Gunther"/>
    <s v="Will Yun Lee, Jermaine Love, Rory Markham, Bertrand-Xavier Corbi, Katie Keene, Fernando Chien, Gina DeCesare, Michael Blalock, Chris Mulkey, Stephen Lang"/>
    <n v="10"/>
    <s v="United States"/>
    <s v="United States"/>
    <n v="1"/>
    <d v="2020-03-28T00:00:00"/>
    <n v="2019"/>
    <x v="12"/>
    <s v="103 min"/>
    <n v="103"/>
    <n v="103"/>
    <n v="11.799241808030798"/>
    <s v=""/>
    <s v="Action &amp; Adventure"/>
    <s v="Action &amp; Adventure"/>
    <s v="Action &amp; Adventure"/>
    <n v="1"/>
  </r>
  <r>
    <n v="2820"/>
    <s v="s2820"/>
    <x v="0"/>
    <s v="Go Karts"/>
    <s v="Owen Trevor"/>
    <s v="William Lodder, Anastasia Bampos, Darius Amarfio-Jefferson, Richard Roxburgh, Frances O'Connor, Dan Wyllie, Cooper van Grootel, Damian de Montemas, Adam T. Perkins"/>
    <n v="9"/>
    <s v="Australia"/>
    <s v="Australia"/>
    <n v="1"/>
    <d v="2020-03-13T00:00:00"/>
    <n v="2020"/>
    <x v="6"/>
    <s v="103 min"/>
    <n v="103"/>
    <n v="103"/>
    <n v="11.799241808030798"/>
    <s v=""/>
    <s v="Children &amp; Family Movies, Dramas"/>
    <s v="Children &amp; Family Movies"/>
    <s v="Children &amp; Family Movies, Dramas"/>
    <n v="2"/>
  </r>
  <r>
    <n v="2879"/>
    <s v="s2879"/>
    <x v="0"/>
    <s v="Couple of Days"/>
    <s v="Tolu Awobiyi"/>
    <s v="Lilian Esoro, Ademola Adedoyin, Enyima Nwigwe, Kiki Omeili, Okey Uzoeshi, Adesua Etomi, Olayode Juliana, Falz"/>
    <n v="8"/>
    <s v="Nigeria"/>
    <s v="Nigeria"/>
    <n v="1"/>
    <d v="2020-02-26T00:00:00"/>
    <n v="2016"/>
    <x v="1"/>
    <s v="103 min"/>
    <n v="103"/>
    <n v="103"/>
    <n v="11.799241808030798"/>
    <s v=""/>
    <s v="Dramas, International Movies, Romantic Movies"/>
    <s v="Dramas"/>
    <s v="Dramas, International Movies, Romantic Movies"/>
    <n v="3"/>
  </r>
  <r>
    <n v="2920"/>
    <s v="s2920"/>
    <x v="0"/>
    <s v="Dragon Quest Your Story"/>
    <s v="Takashi Yamazaki, Ryuichi Yagi, Makoto Hanafusa"/>
    <s v="Takeru Sato, Kasumi Arimura, Haru, Kentaro Sakaguchi, Takayuki Yamada, Kendo Kobayashi, Ken Yasuda, Arata Furuta, Suzuki Matsuo, Koichi Yamadera, Arata Iura, Chikako Kaku, Kotaro Yoshida"/>
    <n v="13"/>
    <s v="Japan"/>
    <s v="Japan"/>
    <n v="1"/>
    <d v="2020-02-13T00:00:00"/>
    <n v="2019"/>
    <x v="6"/>
    <s v="103 min"/>
    <n v="103"/>
    <n v="103"/>
    <n v="11.799241808030798"/>
    <s v=""/>
    <s v="Action &amp; Adventure, Anime Features, Children &amp; Family Movies"/>
    <s v="Action &amp; Adventure"/>
    <s v="Action &amp; Adventure, Anime Features, Children &amp; Family Movies"/>
    <n v="3"/>
  </r>
  <r>
    <n v="2935"/>
    <s v="s2935"/>
    <x v="0"/>
    <s v="The Coldest Game"/>
    <s v="Lukasz Kosmicki"/>
    <s v="Bill Pullman, Lotte Verbeek, Robert Wiƒôckiewicz, James Bloor, Aleksey Serebryakov, Corey Johnson, Nicholas Farrell, Evgeniy Sidikhin"/>
    <n v="8"/>
    <s v="Poland"/>
    <s v="Poland, United States"/>
    <n v="2"/>
    <d v="2020-02-08T00:00:00"/>
    <n v="2019"/>
    <x v="5"/>
    <s v="103 min"/>
    <n v="103"/>
    <n v="103"/>
    <n v="11.799241808030798"/>
    <s v=""/>
    <s v="Dramas, International Movies, Thrillers"/>
    <s v="Dramas"/>
    <s v="Dramas, International Movies, Thrillers"/>
    <n v="3"/>
  </r>
  <r>
    <n v="3027"/>
    <s v="s3027"/>
    <x v="0"/>
    <s v="The Brave"/>
    <s v="William Kaufman"/>
    <s v="Armand Assante, Louis Mandylor, Yuriy Kutsenko, Ravshana Kurkova, Igor Jijikine, Ivan Makarevich, Bessart Kallaku, Ervin Bejleri"/>
    <n v="8"/>
    <s v="United States"/>
    <s v="United States"/>
    <n v="1"/>
    <d v="2020-01-15T00:00:00"/>
    <n v="2019"/>
    <x v="5"/>
    <s v="103 min"/>
    <n v="103"/>
    <n v="103"/>
    <n v="11.799241808030798"/>
    <s v=""/>
    <s v="Action &amp; Adventure, Independent Movies"/>
    <s v="Action &amp; Adventure"/>
    <s v="Action &amp; Adventure, Independent Movies"/>
    <n v="2"/>
  </r>
  <r>
    <n v="3094"/>
    <s v="s3094"/>
    <x v="0"/>
    <s v="The Vendor"/>
    <s v="Odunlade Adekola"/>
    <s v="Odunlade Adekola, Jide Kosoko, Adunni Ade, Eniola Ajao, Ireti Osayemi, Kayode Olaseinde, Tunde Bernard, Bolaji Amusan"/>
    <n v="8"/>
    <m/>
    <m/>
    <n v="0"/>
    <d v="2019-12-27T00:00:00"/>
    <n v="2018"/>
    <x v="5"/>
    <s v="103 min"/>
    <n v="103"/>
    <n v="103"/>
    <n v="11.799241808030798"/>
    <s v=""/>
    <s v="Comedies, International Movies"/>
    <s v="Comedies"/>
    <s v="Comedies, International Movies"/>
    <n v="2"/>
  </r>
  <r>
    <n v="3101"/>
    <s v="s3101"/>
    <x v="0"/>
    <s v="Jarhead: Law of Return"/>
    <s v="Don Michael Paul"/>
    <s v="Amaury Nolasco, Devon Sawa, Robert Patrick, Jeff Pierre, Ben Cross, Amos Tamam, Yael Eitan, Tsahi Halevi"/>
    <n v="8"/>
    <s v="Israel"/>
    <s v="Israel, United States"/>
    <n v="2"/>
    <d v="2019-12-25T00:00:00"/>
    <n v="2019"/>
    <x v="12"/>
    <s v="103 min"/>
    <n v="103"/>
    <n v="103"/>
    <n v="11.799241808030798"/>
    <s v=""/>
    <s v="Action &amp; Adventure, Dramas"/>
    <s v="Action &amp; Adventure"/>
    <s v="Action &amp; Adventure, Dramas"/>
    <n v="2"/>
  </r>
  <r>
    <n v="3201"/>
    <s v="s3201"/>
    <x v="0"/>
    <s v="Tee Shot: Ariya Jutanugarn"/>
    <s v="Tanawat Aiemjinda"/>
    <s v="Krissiri Sukhsvasti, Atchareeya Potipipittanakorn, Thaneth Warakulnukroh, Hattaya Wongkrachang, Somlek Sakdikul, Marinda Halpin, Gulsara Panyam, Kongkid Visessiri"/>
    <n v="8"/>
    <s v="Thailand"/>
    <s v="Thailand"/>
    <n v="1"/>
    <d v="2019-12-01T00:00:00"/>
    <n v="2019"/>
    <x v="1"/>
    <s v="103 min"/>
    <n v="103"/>
    <n v="103"/>
    <n v="11.799241808030798"/>
    <s v=""/>
    <s v="Children &amp; Family Movies, Dramas, International Movies"/>
    <s v="Children &amp; Family Movies"/>
    <s v="Children &amp; Family Movies, Dramas, International Movies"/>
    <n v="3"/>
  </r>
  <r>
    <n v="3313"/>
    <s v="s3313"/>
    <x v="0"/>
    <s v="Oththa Seruppu Size 7"/>
    <s v="Parthiban"/>
    <s v="Parthiban"/>
    <n v="1"/>
    <s v="India"/>
    <s v="India"/>
    <n v="1"/>
    <d v="2019-11-04T00:00:00"/>
    <n v="2019"/>
    <x v="5"/>
    <s v="103 min"/>
    <n v="103"/>
    <n v="103"/>
    <n v="11.799241808030798"/>
    <s v=""/>
    <s v="Dramas, International Movies, Thrillers"/>
    <s v="Dramas"/>
    <s v="Dramas, International Movies, Thrillers"/>
    <n v="3"/>
  </r>
  <r>
    <n v="3524"/>
    <s v="s3524"/>
    <x v="0"/>
    <s v="Tall Girl"/>
    <s v="Nzingha Stewart"/>
    <s v="Ava Michelle, Griffin Gluck, Sabrina Carpenter, Paris Berelc, Luke Eisner, Clara Wilsey, Anjelika Washington, Rico Paris, Angela Kinsey, Steve Zahn"/>
    <n v="10"/>
    <s v="United States"/>
    <s v="United States"/>
    <n v="1"/>
    <d v="2019-09-13T00:00:00"/>
    <n v="2019"/>
    <x v="6"/>
    <s v="103 min"/>
    <n v="103"/>
    <n v="103"/>
    <n v="11.799241808030798"/>
    <s v=""/>
    <s v="Children &amp; Family Movies, Comedies, Romantic Movies"/>
    <s v="Children &amp; Family Movies"/>
    <s v="Children &amp; Family Movies, Comedies, Romantic Movies"/>
    <n v="3"/>
  </r>
  <r>
    <n v="3791"/>
    <s v="s3791"/>
    <x v="0"/>
    <s v="Mere Pyare Prime Minister"/>
    <s v="Rakeysh Omprakash Mehra"/>
    <s v="Anjali Patil, Om Kanojiya, Niteesh Wadhwa, Makrand Deshpande, Syna Anand, Prasad, Adarsh, Rasika Agashe"/>
    <n v="8"/>
    <s v="India"/>
    <s v="India"/>
    <n v="1"/>
    <d v="2019-05-31T00:00:00"/>
    <n v="2019"/>
    <x v="5"/>
    <s v="103 min"/>
    <n v="103"/>
    <n v="103"/>
    <n v="11.799241808030798"/>
    <s v=""/>
    <s v="Dramas, International Movies"/>
    <s v="Dramas"/>
    <s v="Dramas, International Movies"/>
    <n v="2"/>
  </r>
  <r>
    <n v="3955"/>
    <s v="s3955"/>
    <x v="0"/>
    <s v="Love O2O"/>
    <s v="Tianyu Zhao"/>
    <s v="Jing Boran, Angelababy, Yu Bai, Li Qin, Li Xian, Seven Tan, Janice Wu, Jayden Wang, Cheng Yi, Li Jiuxiao"/>
    <n v="10"/>
    <s v="China"/>
    <s v="China"/>
    <n v="1"/>
    <d v="2019-04-01T00:00:00"/>
    <n v="2016"/>
    <x v="1"/>
    <s v="103 min"/>
    <n v="103"/>
    <n v="103"/>
    <n v="11.799241808030798"/>
    <s v=""/>
    <s v="International Movies, Romantic Movies, Sci-Fi &amp; Fantasy"/>
    <s v="International Movies"/>
    <s v="International Movies, Romantic Movies, Sci-Fi &amp; Fantasy"/>
    <n v="3"/>
  </r>
  <r>
    <n v="4048"/>
    <s v="s4048"/>
    <x v="0"/>
    <s v="No Other Woman"/>
    <s v="Ruel S. Bayani"/>
    <s v="Anne Curtis, Derek Ramsay, Cristine Reyes, Tirso Cruz III, Carmi Martin, John Arcilla, Marlann Flores, Ron Morales, Kat Alano"/>
    <n v="9"/>
    <s v="Philippines"/>
    <s v="Philippines"/>
    <n v="1"/>
    <d v="2019-03-04T00:00:00"/>
    <n v="2011"/>
    <x v="5"/>
    <s v="103 min"/>
    <n v="103"/>
    <n v="103"/>
    <n v="11.799241808030798"/>
    <s v=""/>
    <s v="Dramas, International Movies, Romantic Movies"/>
    <s v="Dramas"/>
    <s v="Dramas, International Movies, Romantic Movies"/>
    <n v="3"/>
  </r>
  <r>
    <n v="4054"/>
    <s v="s4054"/>
    <x v="0"/>
    <s v="Budapest"/>
    <s v="Xavier Gens"/>
    <s v="Manu Payet, Jonathan Cohen, Monsieur Poulpe, Alice Bela√Ødi, Alix Poisson"/>
    <n v="5"/>
    <s v="France"/>
    <s v="France, Belgium"/>
    <n v="2"/>
    <d v="2019-03-01T00:00:00"/>
    <n v="2018"/>
    <x v="5"/>
    <s v="103 min"/>
    <n v="103"/>
    <n v="103"/>
    <n v="11.799241808030798"/>
    <s v=""/>
    <s v="Comedies, International Movies"/>
    <s v="Comedies"/>
    <s v="Comedies, International Movies"/>
    <n v="2"/>
  </r>
  <r>
    <n v="4067"/>
    <s v="s4067"/>
    <x v="0"/>
    <s v="Your Son"/>
    <s v="Miguel √Ångel Vivas"/>
    <s v="Jos√© Coronado, Ana Wagener, Asia Ortega, Pol Monen, Ester Exp√≥sito"/>
    <n v="5"/>
    <s v="Spain"/>
    <s v="Spain, France"/>
    <n v="2"/>
    <d v="2019-03-01T00:00:00"/>
    <n v="2018"/>
    <x v="5"/>
    <s v="103 min"/>
    <n v="103"/>
    <n v="103"/>
    <n v="11.799241808030798"/>
    <s v=""/>
    <s v="Dramas, International Movies, Thrillers"/>
    <s v="Dramas"/>
    <s v="Dramas, International Movies, Thrillers"/>
    <n v="3"/>
  </r>
  <r>
    <n v="4101"/>
    <s v="s4101"/>
    <x v="0"/>
    <s v="Buddies"/>
    <s v="Marcelo Galv√£o"/>
    <s v="Ariel Goldenberg, Rita Pokk, Breno Viola, Lima Duarte, Marco Luque, Daniel Torres, Monaliza Marchi, Am√©lia Bittencourt, Giulia de Souza Merigo, Deto Montenegro, Rui Unas"/>
    <n v="11"/>
    <s v="Brazil"/>
    <s v="Brazil"/>
    <n v="1"/>
    <d v="2019-02-15T00:00:00"/>
    <n v="2012"/>
    <x v="5"/>
    <s v="103 min"/>
    <n v="103"/>
    <n v="103"/>
    <n v="11.799241808030798"/>
    <s v=""/>
    <s v="Comedies, Dramas, Independent Movies"/>
    <s v="Comedies"/>
    <s v="Comedies, Dramas, Independent Movies"/>
    <n v="3"/>
  </r>
  <r>
    <n v="4596"/>
    <s v="s4596"/>
    <x v="0"/>
    <s v="Needhi Singh"/>
    <s v="Jaivi Dhanda"/>
    <s v="Kulraj Randhawa, Nirmal Rishi, Ashish Duggal, Aman Sutdhar, Dally Daljit, Seema Kaushal, Shubh Ghumman, Karan Tiwana"/>
    <n v="8"/>
    <s v="India"/>
    <s v="India"/>
    <n v="1"/>
    <d v="2018-10-01T00:00:00"/>
    <n v="2016"/>
    <x v="1"/>
    <s v="103 min"/>
    <n v="103"/>
    <n v="103"/>
    <n v="11.799241808030798"/>
    <s v=""/>
    <s v="Action &amp; Adventure, Dramas, International Movies"/>
    <s v="Action &amp; Adventure"/>
    <s v="Action &amp; Adventure, Dramas, International Movies"/>
    <n v="3"/>
  </r>
  <r>
    <n v="4817"/>
    <s v="s4817"/>
    <x v="0"/>
    <s v="Expelled from Paradise"/>
    <s v="Seiji Mizushima"/>
    <s v="Rie Kugimiya, Wendee Lee, Shinichiro Miki, Steve Blum, Hiroshi Kamiya, Johnny Yong Bosch"/>
    <n v="6"/>
    <s v="Japan"/>
    <s v="Japan"/>
    <n v="1"/>
    <d v="2018-06-25T00:00:00"/>
    <n v="2014"/>
    <x v="5"/>
    <s v="103 min"/>
    <n v="103"/>
    <n v="103"/>
    <n v="11.799241808030798"/>
    <s v=""/>
    <s v="Action &amp; Adventure, Anime Features, Sci-Fi &amp; Fantasy"/>
    <s v="Action &amp; Adventure"/>
    <s v="Action &amp; Adventure, Anime Features, Sci-Fi &amp; Fantasy"/>
    <n v="3"/>
  </r>
  <r>
    <n v="4960"/>
    <s v="s4960"/>
    <x v="0"/>
    <s v="First Match"/>
    <s v="Olivia Newman"/>
    <s v="Elvire Emanuelle, Yahya Abdul-Mateen II, Colman Domingo, Jharrel Jerome, Kim Ramirez, Jared Kemp, Allen Maldonado"/>
    <n v="7"/>
    <s v="United States"/>
    <s v="United States"/>
    <n v="1"/>
    <d v="2018-03-30T00:00:00"/>
    <n v="2018"/>
    <x v="5"/>
    <s v="103 min"/>
    <n v="103"/>
    <n v="103"/>
    <n v="11.799241808030798"/>
    <s v=""/>
    <s v="Dramas, Independent Movies, Sports Movies"/>
    <s v="Dramas"/>
    <s v="Dramas, Independent Movies, Sports Movies"/>
    <n v="3"/>
  </r>
  <r>
    <n v="5117"/>
    <s v="s5117"/>
    <x v="0"/>
    <s v="Jeremiah Tower: The Last Magnificent"/>
    <s v="Lydia Tenaglia"/>
    <s v="Jeremiah Tower, Anthony Bourdain, Mario Batali, Ruth Reichl"/>
    <n v="4"/>
    <s v="Mexico"/>
    <s v="Mexico, United States"/>
    <n v="2"/>
    <d v="2017-12-20T00:00:00"/>
    <n v="2016"/>
    <x v="12"/>
    <s v="103 min"/>
    <n v="103"/>
    <n v="103"/>
    <n v="11.799241808030798"/>
    <s v=""/>
    <s v="Documentaries"/>
    <s v="Documentaries"/>
    <s v="Documentaries"/>
    <n v="1"/>
  </r>
  <r>
    <n v="5208"/>
    <s v="s5208"/>
    <x v="0"/>
    <n v="1922"/>
    <s v="Zak Hilditch"/>
    <s v="Thomas Jane, Molly Parker, Dylan Schmid, Kaitlyn Bernard, Bob Frazer, Brian d'Arcy James, Neal McDonough"/>
    <n v="7"/>
    <s v="United States"/>
    <s v="United States"/>
    <n v="1"/>
    <d v="2017-10-20T00:00:00"/>
    <n v="2017"/>
    <x v="5"/>
    <s v="103 min"/>
    <n v="103"/>
    <n v="103"/>
    <n v="11.799241808030798"/>
    <s v=""/>
    <s v="Dramas, Thrillers"/>
    <s v="Dramas"/>
    <s v="Dramas, Thrillers"/>
    <n v="2"/>
  </r>
  <r>
    <n v="5253"/>
    <s v="s5253"/>
    <x v="0"/>
    <s v="Gerald's Game"/>
    <s v="Mike Flanagan"/>
    <s v="Carla Gugino, Bruce Greenwood, Henry Thomas, Carel Struycken, Chiara Aurelia"/>
    <n v="5"/>
    <s v="United States"/>
    <s v="United States"/>
    <n v="1"/>
    <d v="2017-09-29T00:00:00"/>
    <n v="2017"/>
    <x v="5"/>
    <s v="103 min"/>
    <n v="103"/>
    <n v="103"/>
    <n v="11.799241808030798"/>
    <s v=""/>
    <s v="Horror Movies, Thrillers"/>
    <s v="Horror Movies"/>
    <s v="Horror Movies, Thrillers"/>
    <n v="2"/>
  </r>
  <r>
    <n v="5256"/>
    <s v="s5256"/>
    <x v="0"/>
    <s v="Our Souls at Night"/>
    <s v="Ritesh Batra"/>
    <s v="Robert Redford, Jane Fonda, Bruce Dern, Matthias Schoenaerts, Iain Armitage, Judy Greer, Phyllis Somerville"/>
    <n v="7"/>
    <s v="United States"/>
    <s v="United States"/>
    <n v="1"/>
    <d v="2017-09-29T00:00:00"/>
    <n v="2017"/>
    <x v="1"/>
    <s v="103 min"/>
    <n v="103"/>
    <n v="103"/>
    <n v="11.799241808030798"/>
    <s v=""/>
    <s v="Dramas, Romantic Movies"/>
    <s v="Dramas"/>
    <s v="Dramas, Romantic Movies"/>
    <n v="2"/>
  </r>
  <r>
    <n v="5309"/>
    <s v="s5309"/>
    <x v="0"/>
    <s v="Rocco"/>
    <s v="Thierry Demaizi√®re, Alban Teurlai"/>
    <s v="Rocco Siffredi"/>
    <n v="1"/>
    <s v="France"/>
    <s v="France"/>
    <n v="1"/>
    <d v="2017-09-01T00:00:00"/>
    <n v="2016"/>
    <x v="5"/>
    <s v="103 min"/>
    <n v="103"/>
    <n v="103"/>
    <n v="11.799241808030798"/>
    <s v=""/>
    <s v="Documentaries, International Movies"/>
    <s v="Documentaries"/>
    <s v="Documentaries, International Movies"/>
    <n v="2"/>
  </r>
  <r>
    <n v="5345"/>
    <s v="s5345"/>
    <x v="0"/>
    <s v="Message from the King"/>
    <s v="Fabrice Du Welz"/>
    <s v="Chadwick Boseman, Luke Evans, Teresa Palmer, Alfred Molina, Natalie Martinez, Tom Felton, Dale Dickey, Sibongile Mlambo"/>
    <n v="8"/>
    <s v="United Kingdom"/>
    <s v="United Kingdom, France, Belgium, United States"/>
    <n v="4"/>
    <d v="2017-08-04T00:00:00"/>
    <n v="2017"/>
    <x v="12"/>
    <s v="103 min"/>
    <n v="103"/>
    <n v="103"/>
    <n v="11.799241808030798"/>
    <s v=""/>
    <s v="Independent Movies, Thrillers"/>
    <s v="Independent Movies"/>
    <s v="Independent Movies, Thrillers"/>
    <n v="2"/>
  </r>
  <r>
    <n v="5907"/>
    <s v="s5907"/>
    <x v="0"/>
    <s v="What Happened, Miss Simone?"/>
    <s v="Liz Garbus"/>
    <m/>
    <n v="0"/>
    <s v="United States"/>
    <s v="United States"/>
    <n v="1"/>
    <d v="2015-06-26T00:00:00"/>
    <n v="2015"/>
    <x v="1"/>
    <s v="103 min"/>
    <n v="103"/>
    <n v="103"/>
    <n v="11.799241808030798"/>
    <s v=""/>
    <s v="Documentaries, Music &amp; Musicals"/>
    <s v="Documentaries"/>
    <s v="Documentaries, Music &amp; Musicals"/>
    <n v="2"/>
  </r>
  <r>
    <n v="5955"/>
    <s v="s5955"/>
    <x v="0"/>
    <s v="Even the Rain"/>
    <s v="Ic√≠ar Bolla√≠n"/>
    <s v="Luis Tosar, Gael Garc√≠a Bernal, Juan Carlos Aduviri, Karra Elejalde, Ra√∫l Ar√©valo, Carlos Santos, Cassandra Ciangherotti, Milena Soliz, Le√≥nidas Chiri, Vicente Romero, Daniel Curr√°s, Pau C√≥lera"/>
    <n v="12"/>
    <s v="Spain"/>
    <s v="Spain, Mexico, France"/>
    <n v="3"/>
    <d v="2011-05-17T00:00:00"/>
    <n v="2010"/>
    <x v="5"/>
    <s v="103 min"/>
    <n v="103"/>
    <n v="103"/>
    <n v="11.799241808030798"/>
    <s v=""/>
    <s v="Dramas, International Movies"/>
    <s v="Dramas"/>
    <s v="Dramas, International Movies"/>
    <n v="2"/>
  </r>
  <r>
    <n v="6023"/>
    <s v="s6023"/>
    <x v="0"/>
    <s v="6-5=2"/>
    <s v="Bharat Jain"/>
    <s v="Prashantt Guptha, Gaurav Paswala, Gaurav Kothari, Disha Kapoor, Niharica Raizada, Ashrut Jain, Darshan Machamada"/>
    <n v="7"/>
    <s v="India"/>
    <s v="India"/>
    <n v="1"/>
    <d v="2017-11-01T00:00:00"/>
    <n v="2014"/>
    <x v="5"/>
    <s v="103 min"/>
    <n v="103"/>
    <n v="103"/>
    <n v="11.799241808030798"/>
    <s v=""/>
    <s v="Horror Movies, International Movies, Thrillers"/>
    <s v="Horror Movies"/>
    <s v="Horror Movies, International Movies, Thrillers"/>
    <n v="3"/>
  </r>
  <r>
    <n v="6064"/>
    <s v="s6064"/>
    <x v="0"/>
    <s v="A Wednesday"/>
    <s v="Neeraj Pandey"/>
    <s v="Anupam Kher, Naseeruddin Shah, Jimmy Shergill, Deepal Shaw, Aamir Bashir, Kali Prasad Mukherjee, Vijay Bhatia, Chetan Pandit"/>
    <n v="8"/>
    <s v="India"/>
    <s v="India"/>
    <n v="1"/>
    <d v="2018-11-01T00:00:00"/>
    <n v="2008"/>
    <x v="5"/>
    <s v="103 min"/>
    <n v="103"/>
    <n v="103"/>
    <n v="11.799241808030798"/>
    <s v=""/>
    <s v="Action &amp; Adventure, Dramas, International Movies"/>
    <s v="Action &amp; Adventure"/>
    <s v="Action &amp; Adventure, Dramas, International Movies"/>
    <n v="3"/>
  </r>
  <r>
    <n v="6123"/>
    <s v="s6123"/>
    <x v="0"/>
    <s v="Alone in Berlin"/>
    <s v="Vincent Perez"/>
    <s v="Emma Thompson, Brendan Gleeson, Daniel Br√ºhl, Monique Chaumette, Joachim Bissmeier, Katrin Pollitt, Lars Rudolph, Uwe Preuss, Daniel Str√§√üer, Rainer Reiners, Mikael Persbrandt"/>
    <n v="11"/>
    <s v="United Kingdom"/>
    <s v="United Kingdom, France, Germany"/>
    <n v="3"/>
    <d v="2019-02-15T00:00:00"/>
    <n v="2016"/>
    <x v="12"/>
    <s v="103 min"/>
    <n v="103"/>
    <n v="103"/>
    <n v="11.799241808030798"/>
    <s v=""/>
    <s v="Dramas"/>
    <s v="Dramas"/>
    <s v="Dramas"/>
    <n v="1"/>
  </r>
  <r>
    <n v="6124"/>
    <s v="s6124"/>
    <x v="0"/>
    <s v="Along Came a Spider"/>
    <s v="Lee Tamahori"/>
    <s v="Morgan Freeman, Monica Potter, Michael Wincott, Dylan Baker, Mika Boorem, Anton Yelchin, Kim Hawthorne, Jay O. Sanders, Billy Burke, Michael Moriarty, Penelope Ann Miller"/>
    <n v="11"/>
    <s v="United States"/>
    <s v="United States, Germany, Canada"/>
    <n v="3"/>
    <d v="2019-10-01T00:00:00"/>
    <n v="2001"/>
    <x v="12"/>
    <s v="103 min"/>
    <n v="103"/>
    <n v="103"/>
    <n v="11.799241808030798"/>
    <s v=""/>
    <s v="Thrillers"/>
    <s v="Thrillers"/>
    <s v="Thrillers"/>
    <n v="1"/>
  </r>
  <r>
    <n v="6164"/>
    <s v="s6164"/>
    <x v="0"/>
    <s v="Angel Eyes"/>
    <s v="Luis Mandoki"/>
    <s v="Jennifer Lopez, Jim Caviezel, Sonia Braga, Terrence Howard, Jeremy Sisto, Monet Mazur, Victor Argo, Shirley Knight"/>
    <n v="8"/>
    <s v="United States"/>
    <s v="United States"/>
    <n v="1"/>
    <d v="2020-09-05T00:00:00"/>
    <n v="2001"/>
    <x v="12"/>
    <s v="103 min"/>
    <n v="103"/>
    <n v="103"/>
    <n v="11.799241808030798"/>
    <s v=""/>
    <s v="Dramas, Romantic Movies"/>
    <s v="Dramas"/>
    <s v="Dramas, Romantic Movies"/>
    <n v="2"/>
  </r>
  <r>
    <n v="6225"/>
    <s v="s6225"/>
    <x v="0"/>
    <s v="Bana Masal Anlatma"/>
    <s v="Burak Aksak"/>
    <s v="Hande Doƒüandemir, Fatih Artman, Devrim Yakut, Cengiz Bozkurt, Erdal Tosun, Berat Yenilmez, Ercan Yazgan, Sadi Celil Cengiz, Cihan Ercan, Burcu Biricik, Tarƒ±k √únl√ºoƒülu, G√ºrkan Uygun, G√∂k√ße Bahadƒ±r"/>
    <n v="13"/>
    <s v="Turkey"/>
    <s v="Turkey"/>
    <n v="1"/>
    <d v="2017-03-10T00:00:00"/>
    <n v="2015"/>
    <x v="1"/>
    <s v="103 min"/>
    <n v="103"/>
    <n v="103"/>
    <n v="11.799241808030798"/>
    <s v=""/>
    <s v="Comedies, International Movies, Romantic Movies"/>
    <s v="Comedies"/>
    <s v="Comedies, International Movies, Romantic Movies"/>
    <n v="3"/>
  </r>
  <r>
    <n v="6248"/>
    <s v="s6248"/>
    <x v="0"/>
    <s v="BASEketball"/>
    <s v="David Zucker"/>
    <s v="Trey Parker, Matt Stone, Dian Bachar, Yasmine Bleeth, Jenny McCarthy, Ernest Borgnine, Robert Vaughn, Trevor Einhorn"/>
    <n v="8"/>
    <s v="United States"/>
    <s v="United States"/>
    <n v="1"/>
    <d v="2018-11-01T00:00:00"/>
    <n v="1998"/>
    <x v="12"/>
    <s v="103 min"/>
    <n v="103"/>
    <n v="103"/>
    <n v="11.799241808030798"/>
    <s v=""/>
    <s v="Comedies, Sports Movies"/>
    <s v="Comedies"/>
    <s v="Comedies, Sports Movies"/>
    <n v="2"/>
  </r>
  <r>
    <n v="6387"/>
    <s v="s6387"/>
    <x v="0"/>
    <s v="Buffalo Boys"/>
    <s v="Mike Wiluan"/>
    <s v="Yoshua Sudarso, Ario Bayu, Pevita Pearce, Tio Pakusadewo, Reinout Bussemaker, Mikha Tambayong, Happy Salma, Alex Abbad, Zack Lee"/>
    <n v="9"/>
    <s v="Indonesia"/>
    <s v="Indonesia, Singapore"/>
    <n v="2"/>
    <d v="2019-04-12T00:00:00"/>
    <n v="2018"/>
    <x v="5"/>
    <s v="103 min"/>
    <n v="103"/>
    <n v="103"/>
    <n v="11.799241808030798"/>
    <s v=""/>
    <s v="Action &amp; Adventure, International Movies"/>
    <s v="Action &amp; Adventure"/>
    <s v="Action &amp; Adventure, International Movies"/>
    <n v="2"/>
  </r>
  <r>
    <n v="6418"/>
    <s v="s6418"/>
    <x v="0"/>
    <s v="Capital in the Twenty-First Century"/>
    <s v="Justin Pemberton"/>
    <m/>
    <n v="0"/>
    <s v="France"/>
    <s v="France, New Zealand"/>
    <n v="2"/>
    <d v="2020-09-08T00:00:00"/>
    <n v="2019"/>
    <x v="1"/>
    <s v="103 min"/>
    <n v="103"/>
    <n v="103"/>
    <n v="11.799241808030798"/>
    <s v=""/>
    <s v="Documentaries"/>
    <s v="Documentaries"/>
    <s v="Documentaries"/>
    <n v="1"/>
  </r>
  <r>
    <n v="6495"/>
    <s v="s6495"/>
    <x v="0"/>
    <s v="Class Rank"/>
    <s v="Eric Stoltz"/>
    <s v="Olivia Holt, Skyler Gisondo, Kristin Chenoweth, Bruce Dern, Nick Krause, Kathleen Chalfant, Peter Maloney, Rod McLachlan, Hawn Tran, Danni Wang"/>
    <n v="10"/>
    <s v="United States"/>
    <s v="United States"/>
    <n v="1"/>
    <d v="2018-09-18T00:00:00"/>
    <n v="2018"/>
    <x v="5"/>
    <s v="103 min"/>
    <n v="103"/>
    <n v="103"/>
    <n v="11.799241808030798"/>
    <s v=""/>
    <s v="Comedies"/>
    <s v="Comedies"/>
    <s v="Comedies"/>
    <n v="1"/>
  </r>
  <r>
    <n v="6555"/>
    <s v="s6555"/>
    <x v="0"/>
    <s v="Dagh Ujala"/>
    <s v="Raj Amit Kumar"/>
    <s v="Victor Banerjee, Adil Hussain, Bhanu Uday, Preeti Gupta, Bhavani Lee, Ankur Vikal, Seema Rahmani, Samrat Chakrabarti"/>
    <n v="8"/>
    <s v="United States"/>
    <s v="United States, India"/>
    <n v="2"/>
    <d v="2018-04-01T00:00:00"/>
    <n v="2015"/>
    <x v="5"/>
    <s v="103 min"/>
    <n v="103"/>
    <n v="103"/>
    <n v="11.799241808030798"/>
    <s v=""/>
    <s v="Dramas, Independent Movies, International Movies"/>
    <s v="Dramas"/>
    <s v="Dramas, Independent Movies, International Movies"/>
    <n v="3"/>
  </r>
  <r>
    <n v="6562"/>
    <s v="s6562"/>
    <x v="0"/>
    <s v="Danny Says"/>
    <s v="Brendan Toller"/>
    <s v="Danny Fields, Iggy Pop, Alice Cooper, Judy Collins, Tommy Ramone, Jac Holzman, Lenny Kaye, Wayne Kramer, John Cameron Mitchell, Jann Wenner"/>
    <n v="10"/>
    <s v="United States"/>
    <s v="United States"/>
    <n v="1"/>
    <d v="2017-03-02T00:00:00"/>
    <n v="2015"/>
    <x v="5"/>
    <s v="103 min"/>
    <n v="103"/>
    <n v="103"/>
    <n v="11.799241808030798"/>
    <s v=""/>
    <s v="Documentaries, Music &amp; Musicals"/>
    <s v="Documentaries"/>
    <s v="Documentaries, Music &amp; Musicals"/>
    <n v="2"/>
  </r>
  <r>
    <n v="6642"/>
    <s v="s6642"/>
    <x v="0"/>
    <s v="Dragonheart"/>
    <s v="Rob Cohen"/>
    <s v="Sean Connery, Dennis Quaid, David Thewlis, Pete Postlethwaite, Dina Meyer, Jason Isaacs, Brian Thompson, Julie Christie"/>
    <n v="8"/>
    <s v="United States"/>
    <s v="United States"/>
    <n v="1"/>
    <d v="2020-01-01T00:00:00"/>
    <n v="1996"/>
    <x v="2"/>
    <s v="103 min"/>
    <n v="103"/>
    <n v="103"/>
    <n v="11.799241808030798"/>
    <s v=""/>
    <s v="Action &amp; Adventure, Sci-Fi &amp; Fantasy"/>
    <s v="Action &amp; Adventure"/>
    <s v="Action &amp; Adventure, Sci-Fi &amp; Fantasy"/>
    <n v="2"/>
  </r>
  <r>
    <n v="6702"/>
    <s v="s6702"/>
    <x v="0"/>
    <s v="Enter the Dragon"/>
    <s v="Robert Clouse"/>
    <s v="Bruce Lee, John Saxon, Jim Kelly, Ahna Capri, Kien Shih, Robert Wall, Angela Mao, Betty Chung, Geoffrey Weeks, Bolo Yeung, Peter Archer"/>
    <n v="11"/>
    <s v="Hong Kong"/>
    <s v="Hong Kong, United States"/>
    <n v="2"/>
    <d v="2021-01-01T00:00:00"/>
    <n v="1973"/>
    <x v="12"/>
    <s v="103 min"/>
    <n v="103"/>
    <n v="103"/>
    <n v="11.799241808030798"/>
    <s v=""/>
    <s v="Action &amp; Adventure, Classic Movies"/>
    <s v="Action &amp; Adventure"/>
    <s v="Action &amp; Adventure, Classic Movies"/>
    <n v="2"/>
  </r>
  <r>
    <n v="6728"/>
    <s v="s6728"/>
    <x v="0"/>
    <s v="Eyyvah Eyyvah 3"/>
    <s v="Hakan Alg√ºl"/>
    <s v="Demet Akbaƒü, Ata Demirer, √ñzge Borak, Salih Kalyon, Tanju Tuncel, Serra Yƒ±lmaz, Tarƒ±k √únl√ºoƒülu, Ay≈üenil ≈ûamlƒ±oƒülu"/>
    <n v="8"/>
    <s v="Turkey"/>
    <s v="Turkey"/>
    <n v="1"/>
    <d v="2017-03-10T00:00:00"/>
    <n v="2014"/>
    <x v="6"/>
    <s v="103 min"/>
    <n v="103"/>
    <n v="103"/>
    <n v="11.799241808030798"/>
    <s v=""/>
    <s v="Comedies, International Movies"/>
    <s v="Comedies"/>
    <s v="Comedies, International Movies"/>
    <n v="2"/>
  </r>
  <r>
    <n v="6800"/>
    <s v="s6800"/>
    <x v="0"/>
    <s v="Freeway: Crack in the System"/>
    <s v="Marc Levin"/>
    <s v="Freeway Rick Ross"/>
    <n v="1"/>
    <s v="United States"/>
    <s v="United States, Nicaragua"/>
    <n v="2"/>
    <d v="2017-12-15T00:00:00"/>
    <n v="2015"/>
    <x v="12"/>
    <s v="103 min"/>
    <n v="103"/>
    <n v="103"/>
    <n v="11.799241808030798"/>
    <s v=""/>
    <s v="Documentaries"/>
    <s v="Documentaries"/>
    <s v="Documentaries"/>
    <n v="1"/>
  </r>
  <r>
    <n v="6841"/>
    <s v="s6841"/>
    <x v="0"/>
    <s v="Get Santa"/>
    <s v="Christopher Smith"/>
    <s v="Jodie Whittaker, Warwick Davis, Jim Broadbent, Stephen Graham, Nonso Anozie, Rafe Spall, Ewen Bremner, Matt King"/>
    <n v="8"/>
    <s v="United Kingdom"/>
    <s v="United Kingdom, United States"/>
    <n v="2"/>
    <d v="2014-12-12T00:00:00"/>
    <n v="2014"/>
    <x v="7"/>
    <s v="103 min"/>
    <n v="103"/>
    <n v="103"/>
    <n v="11.799241808030798"/>
    <s v=""/>
    <s v="Children &amp; Family Movies, Comedies"/>
    <s v="Children &amp; Family Movies"/>
    <s v="Children &amp; Family Movies, Comedies"/>
    <n v="2"/>
  </r>
  <r>
    <n v="6856"/>
    <s v="s6856"/>
    <x v="0"/>
    <s v="Girl, Boy, Bakla, Tomboy"/>
    <s v="Wenn V. Deramas"/>
    <s v="Vice Ganda, Maricel Soriano, Joey Marquez, Ruffa Gutierrez, Cristine Reyes, JC de Vera, Ejay Falcon, Angelu De Leon, Bobby Andrews"/>
    <n v="9"/>
    <s v="Philippines"/>
    <s v="Philippines"/>
    <n v="1"/>
    <d v="2019-02-27T00:00:00"/>
    <n v="2013"/>
    <x v="1"/>
    <s v="103 min"/>
    <n v="103"/>
    <n v="103"/>
    <n v="11.799241808030798"/>
    <s v=""/>
    <s v="Comedies, International Movies"/>
    <s v="Comedies"/>
    <s v="Comedies, International Movies"/>
    <n v="2"/>
  </r>
  <r>
    <n v="6860"/>
    <s v="s6860"/>
    <x v="0"/>
    <s v="God Knows Where I Am"/>
    <s v="Jedd Wider, Todd Wider"/>
    <s v="Lori Singer"/>
    <n v="1"/>
    <s v="United States"/>
    <s v="United States"/>
    <n v="1"/>
    <d v="2018-10-22T00:00:00"/>
    <n v="2016"/>
    <x v="6"/>
    <s v="103 min"/>
    <n v="103"/>
    <n v="103"/>
    <n v="11.799241808030798"/>
    <s v=""/>
    <s v="Documentaries"/>
    <s v="Documentaries"/>
    <s v="Documentaries"/>
    <n v="1"/>
  </r>
  <r>
    <n v="6876"/>
    <s v="s6876"/>
    <x v="0"/>
    <s v="Good Kill"/>
    <s v="Andrew Niccol"/>
    <s v="Ethan Hawke, January Jones, Bruce Greenwood, Zo√´ Kravitz, Jake Abel, Ryan Montano, Dylan Kenin, Stafford Douglas"/>
    <n v="8"/>
    <s v="United States"/>
    <s v="United States"/>
    <n v="1"/>
    <d v="2017-04-02T00:00:00"/>
    <n v="2014"/>
    <x v="12"/>
    <s v="103 min"/>
    <n v="103"/>
    <n v="103"/>
    <n v="11.799241808030798"/>
    <s v=""/>
    <s v="Dramas"/>
    <s v="Dramas"/>
    <s v="Dramas"/>
    <n v="1"/>
  </r>
  <r>
    <n v="6986"/>
    <s v="s6986"/>
    <x v="0"/>
    <s v="Holy Hell"/>
    <s v="Will Allen"/>
    <m/>
    <n v="0"/>
    <s v="United States"/>
    <s v="United States"/>
    <n v="1"/>
    <d v="2016-09-01T00:00:00"/>
    <n v="2016"/>
    <x v="11"/>
    <s v="103 min"/>
    <n v="103"/>
    <n v="103"/>
    <n v="11.799241808030798"/>
    <s v=""/>
    <s v="Documentaries"/>
    <s v="Documentaries"/>
    <s v="Documentaries"/>
    <n v="1"/>
  </r>
  <r>
    <n v="7021"/>
    <s v="s7021"/>
    <x v="0"/>
    <s v="Hridaynath"/>
    <s v="Amar Gupte"/>
    <s v="Jackie Shroff, Aditya Pancholi, Swarangi Maharte, Ameya Hunaswadkar, Urmila Matondkar"/>
    <n v="5"/>
    <s v="India"/>
    <s v="India"/>
    <n v="1"/>
    <d v="2018-01-01T00:00:00"/>
    <n v="2012"/>
    <x v="1"/>
    <s v="103 min"/>
    <n v="103"/>
    <n v="103"/>
    <n v="11.799241808030798"/>
    <s v=""/>
    <s v="Dramas, International Movies"/>
    <s v="Dramas"/>
    <s v="Dramas, International Movies"/>
    <n v="2"/>
  </r>
  <r>
    <n v="7059"/>
    <s v="s7059"/>
    <x v="0"/>
    <s v="Immoral Tales"/>
    <s v="Walerian Borowczyk"/>
    <s v="Lise Danvers, Fabrice Luchini, Charlotte Alexandra, Paloma Picasso, Pascale Christophe, Florence Bellamy, Jacopo Berinizi, Lorenzo Berinizi"/>
    <n v="8"/>
    <s v="France"/>
    <s v="France"/>
    <n v="1"/>
    <d v="2019-06-06T00:00:00"/>
    <n v="1974"/>
    <x v="14"/>
    <s v="103 min"/>
    <n v="103"/>
    <n v="103"/>
    <n v="11.799241808030798"/>
    <s v=""/>
    <s v="Dramas, International Movies, Romantic Movies"/>
    <s v="Dramas"/>
    <s v="Dramas, International Movies, Romantic Movies"/>
    <n v="3"/>
  </r>
  <r>
    <n v="7061"/>
    <s v="s7061"/>
    <x v="0"/>
    <s v="In Search of Fellini"/>
    <s v="Taron Lexton"/>
    <s v="Ksenia Solo, Mary Lynn Rajskub, Maria Bello, Enrico Oetiker, Paolo Bernardini, Beth Riesgraf, David O'Donnell, Nancy Cartwright, Bruno Zanin, Michael Wiseman, Andrea Osv√°rt"/>
    <n v="11"/>
    <s v="United States"/>
    <s v="United States"/>
    <n v="1"/>
    <d v="2018-03-19T00:00:00"/>
    <n v="2017"/>
    <x v="12"/>
    <s v="103 min"/>
    <n v="103"/>
    <n v="103"/>
    <n v="11.799241808030798"/>
    <s v=""/>
    <s v="Action &amp; Adventure, Dramas"/>
    <s v="Action &amp; Adventure"/>
    <s v="Action &amp; Adventure, Dramas"/>
    <n v="2"/>
  </r>
  <r>
    <n v="7063"/>
    <s v="s7063"/>
    <x v="0"/>
    <s v="Incir Receli 2"/>
    <s v="Ayta√ß Aƒüƒ±rlar"/>
    <s v="Halil Sezai Paracƒ±koƒülu, ≈ûafak Pekdemir, Ahmet Uz, Mehmet Selim Akg√ºl, Sinan √áalƒ±≈ükanoƒülu, Tuƒüba Sarƒ±√ºnal"/>
    <n v="6"/>
    <s v="Turkey"/>
    <s v="Turkey"/>
    <n v="1"/>
    <d v="2017-03-10T00:00:00"/>
    <n v="2014"/>
    <x v="1"/>
    <s v="103 min"/>
    <n v="103"/>
    <n v="103"/>
    <n v="11.799241808030798"/>
    <s v=""/>
    <s v="Dramas, International Movies, Romantic Movies"/>
    <s v="Dramas"/>
    <s v="Dramas, International Movies, Romantic Movies"/>
    <n v="3"/>
  </r>
  <r>
    <n v="7206"/>
    <s v="s7206"/>
    <x v="0"/>
    <s v="Kills on Wheels"/>
    <s v="Attila Till"/>
    <s v="Szabolcs Thur√≥czy, Zolt√°n Fenyvesi, Ad√°m Fekete, Dusan Vitanovic, M√≥nika Balsai, Lidia Danis, Zolt√°n Mucsi"/>
    <n v="7"/>
    <s v="Hungary"/>
    <s v="Hungary"/>
    <n v="1"/>
    <d v="2018-03-15T00:00:00"/>
    <n v="2016"/>
    <x v="5"/>
    <s v="103 min"/>
    <n v="103"/>
    <n v="103"/>
    <n v="11.799241808030798"/>
    <s v=""/>
    <s v="Action &amp; Adventure, Dramas, International Movies"/>
    <s v="Action &amp; Adventure"/>
    <s v="Action &amp; Adventure, Dramas, International Movies"/>
    <n v="3"/>
  </r>
  <r>
    <n v="7294"/>
    <s v="s7294"/>
    <x v="0"/>
    <s v="Les Bleus - Une autre histoire de France, 1996-2016"/>
    <s v="Pascal Blanchard, Sonia Dauger, David Dietz"/>
    <m/>
    <n v="0"/>
    <s v="France"/>
    <s v="France"/>
    <n v="1"/>
    <d v="2017-03-15T00:00:00"/>
    <n v="2016"/>
    <x v="5"/>
    <s v="103 min"/>
    <n v="103"/>
    <n v="103"/>
    <n v="11.799241808030798"/>
    <s v=""/>
    <s v="Documentaries, International Movies, Sports Movies"/>
    <s v="Documentaries"/>
    <s v="Documentaries, International Movies, Sports Movies"/>
    <n v="3"/>
  </r>
  <r>
    <n v="7330"/>
    <s v="s7330"/>
    <x v="0"/>
    <s v="Loco Love"/>
    <s v="Fernando Sari√±ana, Jos√© Luis Guti√©rrez"/>
    <s v="Evan Deverian, Melany Bennet, Jordan T. Wilson, Adan Mart√≠n Rocha"/>
    <n v="4"/>
    <s v="Mexico"/>
    <s v="Mexico"/>
    <n v="1"/>
    <d v="2017-07-30T00:00:00"/>
    <n v="2017"/>
    <x v="5"/>
    <s v="103 min"/>
    <n v="103"/>
    <n v="103"/>
    <n v="11.799241808030798"/>
    <s v=""/>
    <s v="Dramas, Independent Movies, International Movies"/>
    <s v="Dramas"/>
    <s v="Dramas, Independent Movies, International Movies"/>
    <n v="3"/>
  </r>
  <r>
    <n v="7346"/>
    <s v="s7346"/>
    <x v="0"/>
    <s v="Love In A Puff"/>
    <s v="Pang Ho-cheung"/>
    <s v="Miriam Chin Wah Yeung, Shawn Yue, Singh Hartihan Bitto, Yat Ning Chan, Tat-Ming Cheung, Matt Chow, Chui Tien-you, Queenie Chu, Charmaine Fong, Vincent Kok"/>
    <n v="10"/>
    <s v="Hong Kong"/>
    <s v="Hong Kong"/>
    <n v="1"/>
    <d v="2018-08-01T00:00:00"/>
    <n v="2010"/>
    <x v="5"/>
    <s v="103 min"/>
    <n v="103"/>
    <n v="103"/>
    <n v="11.799241808030798"/>
    <s v=""/>
    <s v="Comedies, Dramas, International Movies"/>
    <s v="Comedies"/>
    <s v="Comedies, Dramas, International Movies"/>
    <n v="3"/>
  </r>
  <r>
    <n v="7355"/>
    <s v="s7355"/>
    <x v="0"/>
    <s v="Love, Rosie"/>
    <s v="Christian Ditter"/>
    <s v="Lily Collins, Sam Claflin, Christian Cooke, Jamie Beamish, Suki Waterhouse, Tamsin Egerton, Jaime Winstone, Lorcan Cranitch"/>
    <n v="8"/>
    <s v="Germany"/>
    <s v="Germany, United Kingdom"/>
    <n v="2"/>
    <d v="2019-11-20T00:00:00"/>
    <n v="2014"/>
    <x v="12"/>
    <s v="103 min"/>
    <n v="103"/>
    <n v="103"/>
    <n v="11.799241808030798"/>
    <s v=""/>
    <s v="Comedies, International Movies, Romantic Movies"/>
    <s v="Comedies"/>
    <s v="Comedies, International Movies, Romantic Movies"/>
    <n v="3"/>
  </r>
  <r>
    <n v="7395"/>
    <s v="s7395"/>
    <x v="0"/>
    <s v="Mandobasar Galpo"/>
    <s v="Tathagata Banerjee"/>
    <s v="Paoli Dam, Parambrata Chattopadhyay, Indrasish Roy, Koushik Sen, Biswajit Chakraborty"/>
    <n v="5"/>
    <s v="India"/>
    <s v="India"/>
    <n v="1"/>
    <d v="2018-04-01T00:00:00"/>
    <n v="2017"/>
    <x v="1"/>
    <s v="103 min"/>
    <n v="103"/>
    <n v="103"/>
    <n v="11.799241808030798"/>
    <s v=""/>
    <s v="Dramas, International Movies, Romantic Movies"/>
    <s v="Dramas"/>
    <s v="Dramas, International Movies, Romantic Movies"/>
    <n v="3"/>
  </r>
  <r>
    <n v="7417"/>
    <s v="s7417"/>
    <x v="0"/>
    <s v="Mary and the Witch's Flower"/>
    <s v="Hiromasa Yonebayashi"/>
    <s v="Ruby Barnhill, Kate Winslet, Jim Broadbent, Ewen Bremner, Lynda Baron, Louis Ashbourne Serkis, Morwenna Banks, Teresa Gallagher, Rasmus Hardiker"/>
    <n v="9"/>
    <s v="Japan"/>
    <s v="Japan"/>
    <n v="1"/>
    <d v="2018-07-17T00:00:00"/>
    <n v="2017"/>
    <x v="7"/>
    <s v="103 min"/>
    <n v="103"/>
    <n v="103"/>
    <n v="11.799241808030798"/>
    <s v=""/>
    <s v="Anime Features, Children &amp; Family Movies"/>
    <s v="Anime Features"/>
    <s v="Anime Features, Children &amp; Family Movies"/>
    <n v="2"/>
  </r>
  <r>
    <n v="7644"/>
    <s v="s7644"/>
    <x v="0"/>
    <s v="Oh My Ghost 2"/>
    <s v="Poj Arnon"/>
    <s v="Kohtee Aramboy, Yingsak Chonglertjetsadawong, Jaturong Mokjok, Apaporn Nakornsawan, Pharanyu Rojanawuthitham, Wiradit Srimalai, Ekkachai Srivichai, Chaiwat Thongsaeng, Kachapa Toncharoen"/>
    <n v="9"/>
    <s v="Thailand"/>
    <s v="Thailand"/>
    <n v="1"/>
    <d v="2018-07-25T00:00:00"/>
    <n v="2011"/>
    <x v="5"/>
    <s v="103 min"/>
    <n v="103"/>
    <n v="103"/>
    <n v="11.799241808030798"/>
    <s v=""/>
    <s v="Comedies, Horror Movies, International Movies"/>
    <s v="Comedies"/>
    <s v="Comedies, Horror Movies, International Movies"/>
    <n v="3"/>
  </r>
  <r>
    <n v="7645"/>
    <s v="s7645"/>
    <x v="0"/>
    <s v="Oh My Ghost 3"/>
    <s v="Poj Arnon"/>
    <s v="Kohtee Aramboy, Yingsak Chonglertjetsadawong, Jaturong Mokjok, Waraphat Phatsathit, Wiradit Srimalai, Ekkachai Srivichai, Varuth Waratham, Butsarin Yokpraipan"/>
    <n v="8"/>
    <s v="Thailand"/>
    <s v="Thailand"/>
    <n v="1"/>
    <d v="2018-08-16T00:00:00"/>
    <n v="2012"/>
    <x v="5"/>
    <s v="103 min"/>
    <n v="103"/>
    <n v="103"/>
    <n v="11.799241808030798"/>
    <s v=""/>
    <s v="Comedies, Horror Movies, International Movies"/>
    <s v="Comedies"/>
    <s v="Comedies, Horror Movies, International Movies"/>
    <n v="3"/>
  </r>
  <r>
    <n v="7686"/>
    <s v="s7686"/>
    <x v="0"/>
    <s v="Our Shining Days"/>
    <m/>
    <s v="Lulu Xu, Yuchang Peng, Mingjie Luo, Yongxi Liu, Zhongyu Han, Zhaohua Lu"/>
    <n v="6"/>
    <s v="China"/>
    <s v="China"/>
    <n v="1"/>
    <d v="2018-07-01T00:00:00"/>
    <n v="2017"/>
    <x v="6"/>
    <s v="103 min"/>
    <n v="103"/>
    <n v="103"/>
    <n v="11.799241808030798"/>
    <s v=""/>
    <s v="Comedies, Dramas, International Movies"/>
    <s v="Comedies"/>
    <s v="Comedies, Dramas, International Movies"/>
    <n v="3"/>
  </r>
  <r>
    <n v="7870"/>
    <s v="s7870"/>
    <x v="0"/>
    <s v="Ringan"/>
    <s v="Makarand Mane"/>
    <s v="Shashank Shende, Sahil Joshi, Suhas Sirsat, Kalyanee Mulay, Vijay Salve, Umesh Jagtap, Shantanu Gangane, Abhay Mahajan, Vitthal Patil, Ketan Pawar"/>
    <n v="10"/>
    <s v="India"/>
    <s v="India"/>
    <n v="1"/>
    <d v="2018-05-01T00:00:00"/>
    <n v="2015"/>
    <x v="1"/>
    <s v="103 min"/>
    <n v="103"/>
    <n v="103"/>
    <n v="11.799241808030798"/>
    <s v=""/>
    <s v="Dramas, International Movies"/>
    <s v="Dramas"/>
    <s v="Dramas, International Movies"/>
    <n v="2"/>
  </r>
  <r>
    <n v="7899"/>
    <s v="s7899"/>
    <x v="0"/>
    <s v="Rukh"/>
    <s v="Atanu Mukherjee"/>
    <s v="Adarsh Gourav, Manoj Bajpayee, Smita Tambe, Kumud Mishra"/>
    <n v="4"/>
    <s v="India"/>
    <s v="India"/>
    <n v="1"/>
    <d v="2018-04-01T00:00:00"/>
    <n v="2017"/>
    <x v="5"/>
    <s v="103 min"/>
    <n v="103"/>
    <n v="103"/>
    <n v="11.799241808030798"/>
    <s v=""/>
    <s v="Dramas, Independent Movies, International Movies"/>
    <s v="Dramas"/>
    <s v="Dramas, Independent Movies, International Movies"/>
    <n v="3"/>
  </r>
  <r>
    <n v="7989"/>
    <s v="s7989"/>
    <x v="0"/>
    <s v="Sex Doll"/>
    <s v="Sylvie Verheyde"/>
    <s v="Hafsia Herzi, Ash Stymest, Karole Rocher, Paul Hamy, Ira Max, Lindsay Karamoh, Myriam Djeljeli"/>
    <n v="7"/>
    <s v="United Kingdom"/>
    <s v="United Kingdom, France"/>
    <n v="2"/>
    <d v="2017-07-10T00:00:00"/>
    <n v="2016"/>
    <x v="14"/>
    <s v="103 min"/>
    <n v="103"/>
    <n v="103"/>
    <n v="11.799241808030798"/>
    <s v=""/>
    <s v="Dramas, International Movies, Romantic Movies"/>
    <s v="Dramas"/>
    <s v="Dramas, International Movies, Romantic Movies"/>
    <n v="3"/>
  </r>
  <r>
    <n v="8079"/>
    <s v="s8079"/>
    <x v="0"/>
    <s v="St. Agatha"/>
    <s v="Darren Lynn Bousman"/>
    <s v="Sabrina Kern, Carolyn Hennesy, Courtney Halverson, Shaun Fletcher, Lindsay Seim, Hannah Fierman, Trin Miller, Seth Michaels, Justin Miles"/>
    <n v="9"/>
    <s v="United States"/>
    <s v="United States"/>
    <n v="1"/>
    <d v="2019-08-08T00:00:00"/>
    <n v="2018"/>
    <x v="5"/>
    <s v="103 min"/>
    <n v="103"/>
    <n v="103"/>
    <n v="11.799241808030798"/>
    <s v=""/>
    <s v="Horror Movies, Independent Movies"/>
    <s v="Horror Movies"/>
    <s v="Horror Movies, Independent Movies"/>
    <n v="2"/>
  </r>
  <r>
    <n v="8134"/>
    <s v="s8134"/>
    <x v="0"/>
    <s v="Survivors Guide to Prison"/>
    <s v="Matthew Cooke"/>
    <s v="Susan Sarandon"/>
    <n v="1"/>
    <s v="United States"/>
    <s v="United States"/>
    <n v="1"/>
    <d v="2018-05-24T00:00:00"/>
    <n v="2017"/>
    <x v="5"/>
    <s v="103 min"/>
    <n v="103"/>
    <n v="103"/>
    <n v="11.799241808030798"/>
    <s v=""/>
    <s v="Documentaries"/>
    <s v="Documentaries"/>
    <s v="Documentaries"/>
    <n v="1"/>
  </r>
  <r>
    <n v="8232"/>
    <s v="s8232"/>
    <x v="0"/>
    <s v="The Bund"/>
    <m/>
    <s v="Chow Yun Fat"/>
    <n v="1"/>
    <s v="Hong Kong"/>
    <s v="Hong Kong"/>
    <n v="1"/>
    <d v="2018-09-20T00:00:00"/>
    <n v="1983"/>
    <x v="1"/>
    <s v="103 min"/>
    <n v="103"/>
    <n v="103"/>
    <n v="11.799241808030798"/>
    <s v=""/>
    <s v="Action &amp; Adventure, Dramas, International Movies"/>
    <s v="Action &amp; Adventure"/>
    <s v="Action &amp; Adventure, Dramas, International Movies"/>
    <n v="3"/>
  </r>
  <r>
    <n v="8250"/>
    <s v="s8250"/>
    <x v="0"/>
    <s v="The Cincinnati Kid"/>
    <s v="Norman Jewison"/>
    <s v="Steve McQueen, Edward G. Robinson, Ann-Margret, Karl Malden, Tuesday Weld, Joan Blondell, Rip Torn, Jack Weston, Cab Calloway, Jeff Corey, Theo Marcuse"/>
    <n v="11"/>
    <s v="United States"/>
    <s v="United States"/>
    <n v="1"/>
    <d v="2019-11-01T00:00:00"/>
    <n v="1965"/>
    <x v="1"/>
    <s v="103 min"/>
    <n v="103"/>
    <n v="103"/>
    <n v="11.799241808030798"/>
    <s v=""/>
    <s v="Classic Movies, Dramas"/>
    <s v="Classic Movies"/>
    <s v="Classic Movies, Dramas"/>
    <n v="2"/>
  </r>
  <r>
    <n v="8253"/>
    <s v="s8253"/>
    <x v="0"/>
    <s v="The Competition"/>
    <s v="Harvey Lowry"/>
    <s v="Thora Birch, Chris Klein, Claire Coffee, David Blue, Kelsey Tucker, Michael Draper, Jason Tobias, Gabrielle Stone, Catherine Johnson, Tiffany Fallon"/>
    <n v="10"/>
    <s v="United States"/>
    <s v="United States"/>
    <n v="1"/>
    <d v="2019-07-23T00:00:00"/>
    <n v="2018"/>
    <x v="1"/>
    <s v="103 min"/>
    <n v="103"/>
    <n v="103"/>
    <n v="11.799241808030798"/>
    <s v=""/>
    <s v="Comedies, Romantic Movies"/>
    <s v="Comedies"/>
    <s v="Comedies, Romantic Movies"/>
    <n v="2"/>
  </r>
  <r>
    <n v="8302"/>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n v="15"/>
    <s v="United States"/>
    <s v="United States"/>
    <n v="1"/>
    <d v="2019-11-20T00:00:00"/>
    <n v="1996"/>
    <x v="7"/>
    <s v="103 min"/>
    <n v="103"/>
    <n v="103"/>
    <n v="11.799241808030798"/>
    <s v=""/>
    <s v="Comedies"/>
    <s v="Comedies"/>
    <s v="Comedies"/>
    <n v="1"/>
  </r>
  <r>
    <n v="8355"/>
    <s v="s8355"/>
    <x v="0"/>
    <s v="The Hurricane Heist"/>
    <s v="Rob Cohen"/>
    <s v="Toby Kebbell, Maggie Grace, Ryan Kwanten, Ralph Ineson, Melissa Bolona, Ben Cross, Jamie Andrew Cutler"/>
    <n v="7"/>
    <s v="United Kingdom"/>
    <s v="United Kingdom, United States"/>
    <n v="2"/>
    <d v="2018-09-26T00:00:00"/>
    <n v="2018"/>
    <x v="2"/>
    <s v="103 min"/>
    <n v="103"/>
    <n v="103"/>
    <n v="11.799241808030798"/>
    <s v=""/>
    <s v="Action &amp; Adventure"/>
    <s v="Action &amp; Adventure"/>
    <s v="Action &amp; Adventure"/>
    <n v="1"/>
  </r>
  <r>
    <n v="8365"/>
    <s v="s8365"/>
    <x v="0"/>
    <s v="The Intent 2: The Come Up"/>
    <s v="Femi Oyeniran, Nicky Slimting Walker"/>
    <s v="Justin Clarke Samuel, Ashley Chin, Nicky Slimting Walker, Femi Oyeniran, Dylan Duffus, Shone Romulus, Adam Deacon, Karen Bryson, Selva Rasalingam, Jay Brown"/>
    <n v="10"/>
    <s v="United Kingdom"/>
    <s v="United Kingdom"/>
    <n v="1"/>
    <d v="2019-02-21T00:00:00"/>
    <n v="2018"/>
    <x v="5"/>
    <s v="103 min"/>
    <n v="103"/>
    <n v="103"/>
    <n v="11.799241808030798"/>
    <s v=""/>
    <s v="Dramas, International Movies"/>
    <s v="Dramas"/>
    <s v="Dramas, International Movies"/>
    <n v="2"/>
  </r>
  <r>
    <n v="8404"/>
    <s v="s8404"/>
    <x v="0"/>
    <s v="The Look of Silence"/>
    <s v="Joshua Oppenheimer"/>
    <m/>
    <n v="0"/>
    <s v="Denmark"/>
    <s v="Denmark, Indonesia, Finland, Norway, United Kingdom, Israel, France, United States, Germany, Netherlands"/>
    <n v="10"/>
    <d v="2016-02-26T00:00:00"/>
    <n v="2014"/>
    <x v="2"/>
    <s v="103 min"/>
    <n v="103"/>
    <n v="103"/>
    <n v="11.799241808030798"/>
    <s v=""/>
    <s v="Documentaries, International Movies"/>
    <s v="Documentaries"/>
    <s v="Documentaries, International Movies"/>
    <n v="2"/>
  </r>
  <r>
    <n v="8452"/>
    <s v="s8452"/>
    <x v="0"/>
    <s v="The Perks of Being a Wallflower"/>
    <s v="Stephen Chbosky"/>
    <s v="Logan Lerman, Emma Watson, Ezra Miller, Mae Whitman, Paul Rudd, Nina Dobrev, Johnny Simmons, Dylan McDermott, Kate Walsh, Joan Cusack, Melanie Lynskey"/>
    <n v="11"/>
    <s v="United States"/>
    <s v="United States"/>
    <n v="1"/>
    <d v="2020-04-01T00:00:00"/>
    <n v="2012"/>
    <x v="2"/>
    <s v="103 min"/>
    <n v="103"/>
    <n v="103"/>
    <n v="11.799241808030798"/>
    <s v=""/>
    <s v="Comedies, Dramas"/>
    <s v="Comedies"/>
    <s v="Comedies, Dramas"/>
    <n v="2"/>
  </r>
  <r>
    <n v="8494"/>
    <s v="s8494"/>
    <x v="0"/>
    <s v="The Rover"/>
    <s v="David Mich√¥d"/>
    <s v="Guy Pearce, Robert Pattinson, Scoot McNairy, David Field, Anthony Hayes, Gillian Jones, Susan Prior, Nash Edgerton"/>
    <n v="8"/>
    <s v="Australia"/>
    <s v="Australia, United States"/>
    <n v="2"/>
    <d v="2018-07-19T00:00:00"/>
    <n v="2014"/>
    <x v="12"/>
    <s v="103 min"/>
    <n v="103"/>
    <n v="103"/>
    <n v="11.799241808030798"/>
    <s v=""/>
    <s v="International Movies, Thrillers"/>
    <s v="International Movies"/>
    <s v="International Movies, Thrillers"/>
    <n v="2"/>
  </r>
  <r>
    <n v="8548"/>
    <s v="s8548"/>
    <x v="0"/>
    <s v="The Unknown Known"/>
    <s v="Errol Morris"/>
    <s v="Donald Rumsfeld, Errol Morris"/>
    <n v="2"/>
    <s v="United States"/>
    <s v="United States"/>
    <n v="1"/>
    <d v="2019-02-22T00:00:00"/>
    <n v="2013"/>
    <x v="2"/>
    <s v="103 min"/>
    <n v="103"/>
    <n v="103"/>
    <n v="11.799241808030798"/>
    <s v=""/>
    <s v="Documentaries"/>
    <s v="Documentaries"/>
    <s v="Documentaries"/>
    <n v="1"/>
  </r>
  <r>
    <n v="8695"/>
    <s v="s8695"/>
    <x v="0"/>
    <s v="War"/>
    <s v="Philip G. Atwell"/>
    <s v="Jet Li, Jason Statham, John Lone, Devon Aoki, Luis Guzm√°n, Saul Rubinek, Sung Kang, Mathew St. Patrick, Nadine Velazquez, Andrea Roth, Mark Cheng, Kane Kosugi, Ryo Ishibashi, Steph Song"/>
    <n v="14"/>
    <s v="United States"/>
    <s v="United States, Canada"/>
    <n v="2"/>
    <d v="2019-04-01T00:00:00"/>
    <n v="2007"/>
    <x v="12"/>
    <s v="103 min"/>
    <n v="103"/>
    <n v="103"/>
    <n v="11.799241808030798"/>
    <s v=""/>
    <s v="Action &amp; Adventure"/>
    <s v="Action &amp; Adventure"/>
    <s v="Action &amp; Adventure"/>
    <n v="1"/>
  </r>
  <r>
    <n v="8729"/>
    <s v="s8729"/>
    <x v="0"/>
    <s v="When Two Worlds Collide"/>
    <s v="Heidi Brandenburg, Mathew Orzel"/>
    <m/>
    <n v="0"/>
    <s v="Peru"/>
    <s v="Peru, United States, United Kingdom"/>
    <n v="3"/>
    <d v="2016-11-30T00:00:00"/>
    <n v="2016"/>
    <x v="1"/>
    <s v="103 min"/>
    <n v="103"/>
    <n v="103"/>
    <n v="11.799241808030798"/>
    <s v=""/>
    <s v="Documentaries, International Movies"/>
    <s v="Documentaries"/>
    <s v="Documentaries, International Movies"/>
    <n v="2"/>
  </r>
  <r>
    <n v="10"/>
    <s v="s10"/>
    <x v="0"/>
    <s v="The Starling"/>
    <s v="Theodore Melfi"/>
    <s v="Melissa McCarthy, Chris O'Dowd, Kevin Kline, Timothy Olyphant, Daveed Diggs, Skyler Gisondo, Laura Harrier, Rosalind Chao, Kimberly Quinn, Loretta Devine, Ravi Kapoor"/>
    <n v="11"/>
    <s v="United States"/>
    <s v="United States"/>
    <n v="1"/>
    <d v="2021-09-24T00:00:00"/>
    <n v="2021"/>
    <x v="2"/>
    <s v="104 min"/>
    <n v="104"/>
    <n v="104"/>
    <n v="19.669246701196681"/>
    <s v=""/>
    <s v="Comedies, Dramas"/>
    <s v="Comedies"/>
    <s v="Comedies, Dramas"/>
    <n v="2"/>
  </r>
  <r>
    <n v="145"/>
    <s v="s145"/>
    <x v="0"/>
    <s v="House Party"/>
    <s v="Reginald Hudlin"/>
    <s v="Christopher Reid, Christopher Martin, Robin Harris, Tisha Campbell, A.J. Johnson, Martin Lawrence, Paul Anthony, Bowlegged Lou, B-Fine, Edith Fields, Kelly Jo Minter, Clifton Powell, Verda Bridges"/>
    <n v="13"/>
    <s v="United States"/>
    <s v="United States"/>
    <n v="1"/>
    <d v="2021-09-01T00:00:00"/>
    <n v="1990"/>
    <x v="12"/>
    <s v="104 min"/>
    <n v="104"/>
    <n v="104"/>
    <n v="19.669246701196681"/>
    <s v=""/>
    <s v="Comedies, Cult Movies"/>
    <s v="Comedies"/>
    <s v="Comedies, Cult Movies"/>
    <n v="2"/>
  </r>
  <r>
    <n v="315"/>
    <s v="s315"/>
    <x v="0"/>
    <s v="Heavy"/>
    <s v="James Mangold"/>
    <s v="Pruitt Taylor Vince, Shelley Winters, Liv Tyler, Debbie Harry, Evan Dando, Joe Grifasi, David Patrick Kelly, Marian Quinn"/>
    <n v="8"/>
    <s v="United States"/>
    <s v="United States"/>
    <n v="1"/>
    <d v="2021-08-03T00:00:00"/>
    <n v="1995"/>
    <x v="12"/>
    <s v="104 min"/>
    <n v="104"/>
    <n v="104"/>
    <n v="19.669246701196681"/>
    <s v=""/>
    <s v="Dramas, Independent Movies, Romantic Movies"/>
    <s v="Dramas"/>
    <s v="Dramas, Independent Movies, Romantic Movies"/>
    <n v="3"/>
  </r>
  <r>
    <n v="490"/>
    <s v="s490"/>
    <x v="0"/>
    <s v="Back to Q82"/>
    <s v="Ahmed Siddiqui"/>
    <s v="Jassim Al Nabhan, Abdel Imam Abdullah, Abdulaziz El Nassar, Khalid Muthafar, Amal Anbari, Ali Al-Hamdaan, El Hussein Abd, Nawaf Al Shemmeri, Bashar Abd Alah, Naser Albouloshy"/>
    <n v="10"/>
    <s v="Kuwait"/>
    <s v="Kuwait, United States"/>
    <n v="2"/>
    <d v="2021-07-08T00:00:00"/>
    <n v="2017"/>
    <x v="1"/>
    <s v="104 min"/>
    <n v="104"/>
    <n v="104"/>
    <n v="19.669246701196681"/>
    <s v=""/>
    <s v="Comedies, International Movies"/>
    <s v="Comedies"/>
    <s v="Comedies, International Movies"/>
    <n v="2"/>
  </r>
  <r>
    <n v="503"/>
    <s v="s503"/>
    <x v="0"/>
    <s v="Tango With Me"/>
    <s v="Mahmood Ali-Balogun"/>
    <s v="Genevieve Nnaji, Joseph Benjamin, Joke Silva, Tina Mba, Ahmed Yerima, Bimbo Manuel, Sade Alder-Hayes"/>
    <n v="7"/>
    <s v="Nigeria"/>
    <s v="Nigeria"/>
    <n v="1"/>
    <d v="2021-07-07T00:00:00"/>
    <n v="2010"/>
    <x v="1"/>
    <s v="104 min"/>
    <n v="104"/>
    <n v="104"/>
    <n v="19.669246701196681"/>
    <s v=""/>
    <s v="Dramas, International Movies, Romantic Movies"/>
    <s v="Dramas"/>
    <s v="Dramas, International Movies, Romantic Movies"/>
    <n v="3"/>
  </r>
  <r>
    <n v="717"/>
    <s v="s717"/>
    <x v="0"/>
    <s v="FTA"/>
    <s v="Francine Parker"/>
    <s v="Jane Fonda, Donald Sutherland, Pamela Donegan, Len Chandler, Michael Alaimo, Holly Near, Paul Mooney, Rita Martinson"/>
    <n v="8"/>
    <s v="United States"/>
    <s v="United States"/>
    <n v="1"/>
    <d v="2021-06-15T00:00:00"/>
    <n v="1972"/>
    <x v="5"/>
    <s v="104 min"/>
    <n v="104"/>
    <n v="104"/>
    <n v="19.669246701196681"/>
    <s v=""/>
    <s v="Documentaries"/>
    <s v="Documentaries"/>
    <s v="Documentaries"/>
    <n v="1"/>
  </r>
  <r>
    <n v="753"/>
    <s v="s753"/>
    <x v="0"/>
    <s v="Vampire Academy"/>
    <s v="Mark Waters"/>
    <s v="Zoey Deutch, Lucy Fry, Danila Kozlovsky, Gabriel Byrne, Dominic Sherwood, Sarah Hyland, Sami Gayle"/>
    <n v="7"/>
    <s v="United States"/>
    <s v="United States, United Kingdom"/>
    <n v="2"/>
    <d v="2021-06-07T00:00:00"/>
    <n v="2014"/>
    <x v="2"/>
    <s v="104 min"/>
    <n v="104"/>
    <n v="104"/>
    <n v="19.669246701196681"/>
    <s v=""/>
    <s v="Action &amp; Adventure, Comedies, Sci-Fi &amp; Fantasy"/>
    <s v="Action &amp; Adventure"/>
    <s v="Action &amp; Adventure, Comedies, Sci-Fi &amp; Fantasy"/>
    <n v="3"/>
  </r>
  <r>
    <n v="792"/>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n v="31"/>
    <s v="United States"/>
    <s v="United States"/>
    <n v="1"/>
    <d v="2021-06-02T00:00:00"/>
    <n v="2008"/>
    <x v="12"/>
    <s v="104 min"/>
    <n v="104"/>
    <n v="104"/>
    <n v="19.669246701196681"/>
    <s v=""/>
    <s v="Action &amp; Adventure, Dramas"/>
    <s v="Action &amp; Adventure"/>
    <s v="Action &amp; Adventure, Dramas"/>
    <n v="2"/>
  </r>
  <r>
    <n v="802"/>
    <s v="s802"/>
    <x v="0"/>
    <s v="Never Back Down 2: The Beatdown"/>
    <s v="Michael Jai White"/>
    <s v="Michael Jai White, Dean Geyer, Alex Meraz, Todd Duffee, Scottie Epstein, Jillian Murray, Evan Peters, Stacey Asaro, Gralen Bryant Banks, Rus Blackwell"/>
    <n v="10"/>
    <s v="United States"/>
    <s v="United States"/>
    <n v="1"/>
    <d v="2021-06-02T00:00:00"/>
    <n v="2011"/>
    <x v="12"/>
    <s v="104 min"/>
    <n v="104"/>
    <n v="104"/>
    <n v="19.669246701196681"/>
    <s v=""/>
    <s v="Action &amp; Adventure, Dramas, Sports Movies"/>
    <s v="Action &amp; Adventure"/>
    <s v="Action &amp; Adventure, Dramas, Sports Movies"/>
    <n v="3"/>
  </r>
  <r>
    <n v="818"/>
    <s v="s818"/>
    <x v="0"/>
    <s v="The Meddler"/>
    <s v="Lorene Scafaria"/>
    <s v="Susan Sarandon, Rose Byrne, J.K. Simmons, Cecily Strong, Jerrod Carmichael, Michael McKean, Jason Ritter, Billy Magnussen, Lucy Punch, Sarah Baker"/>
    <n v="10"/>
    <s v="United States"/>
    <s v="United States"/>
    <n v="1"/>
    <d v="2021-06-02T00:00:00"/>
    <n v="2015"/>
    <x v="2"/>
    <s v="104 min"/>
    <n v="104"/>
    <n v="104"/>
    <n v="19.669246701196681"/>
    <s v=""/>
    <s v="Comedies, Dramas, Independent Movies"/>
    <s v="Comedies"/>
    <s v="Comedies, Dramas, Independent Movies"/>
    <n v="3"/>
  </r>
  <r>
    <n v="886"/>
    <s v="s886"/>
    <x v="0"/>
    <s v="Table Manners"/>
    <s v="Leli Maki"/>
    <s v="Diaan Lawrenson, Renate Stuurman, Neels Van Jaarsveld, Thabo Malema, John Lata, Fiona Ramsey, Jonathan Taylor, Julian Robinson"/>
    <n v="8"/>
    <s v="Canada"/>
    <s v="Canada, South Africa"/>
    <n v="2"/>
    <d v="2021-05-14T00:00:00"/>
    <n v="2018"/>
    <x v="5"/>
    <s v="104 min"/>
    <n v="104"/>
    <n v="104"/>
    <n v="19.669246701196681"/>
    <s v=""/>
    <s v="Comedies, Dramas, International Movies"/>
    <s v="Comedies"/>
    <s v="Comedies, Dramas, International Movies"/>
    <n v="3"/>
  </r>
  <r>
    <n v="906"/>
    <s v="s906"/>
    <x v="0"/>
    <s v="Super Me"/>
    <s v="Zhang Chong"/>
    <s v="Darren Wang, Song Jia, Cao Bingkun, Wu Gang, Chin Shih-chieh, Wang Ziyi, Kevin Lee"/>
    <n v="7"/>
    <s v="China"/>
    <s v="China"/>
    <n v="1"/>
    <d v="2021-05-08T00:00:00"/>
    <n v="2021"/>
    <x v="1"/>
    <s v="104 min"/>
    <n v="104"/>
    <n v="104"/>
    <n v="19.669246701196681"/>
    <s v=""/>
    <s v="Action &amp; Adventure, Dramas, International Movies"/>
    <s v="Action &amp; Adventure"/>
    <s v="Action &amp; Adventure, Dramas, International Movies"/>
    <n v="3"/>
  </r>
  <r>
    <n v="986"/>
    <s v="s986"/>
    <x v="0"/>
    <s v="Kocan Kadar Konus"/>
    <s v="Kƒ±van√ß Baru√∂n√º"/>
    <s v="Ezgi Mola, Murat Yƒ±ldƒ±rƒ±m, G√ºlenay Kalkan, Ebru C√ºnd√ºbeyoƒülu, Eda Ece, Beg√ºm √ñner, G√ºl Arƒ±cƒ±, Muhammet Uzuner"/>
    <n v="8"/>
    <s v="Turkey"/>
    <s v="Turkey"/>
    <n v="1"/>
    <d v="2021-04-23T00:00:00"/>
    <n v="2015"/>
    <x v="5"/>
    <s v="104 min"/>
    <n v="104"/>
    <n v="104"/>
    <n v="19.669246701196681"/>
    <s v=""/>
    <s v="Comedies, International Movies, Romantic Movies"/>
    <s v="Comedies"/>
    <s v="Comedies, International Movies, Romantic Movies"/>
    <n v="3"/>
  </r>
  <r>
    <n v="987"/>
    <s v="s987"/>
    <x v="0"/>
    <s v="Kocan Kadar Konus 2: Dirilis"/>
    <s v="Kƒ±van√ß Baru√∂n√º"/>
    <s v="Ezgi Mola, Murat Yƒ±ldƒ±rƒ±m, G√ºlenay Kalkan, Nevra Serezli, Eda Ece"/>
    <n v="5"/>
    <s v="Turkey"/>
    <s v="Turkey"/>
    <n v="1"/>
    <d v="2021-04-23T00:00:00"/>
    <n v="2016"/>
    <x v="1"/>
    <s v="104 min"/>
    <n v="104"/>
    <n v="104"/>
    <n v="19.669246701196681"/>
    <s v=""/>
    <s v="Comedies, International Movies, Romantic Movies"/>
    <s v="Comedies"/>
    <s v="Comedies, International Movies, Romantic Movies"/>
    <n v="3"/>
  </r>
  <r>
    <n v="1145"/>
    <s v="s1145"/>
    <x v="0"/>
    <s v="Yes Man"/>
    <s v="Peyton Reed"/>
    <s v="Jim Carrey, Zooey Deschanel, Bradley Cooper, John Michael Higgins, Rhys Darby, Danny Masterson, Fionnula Flanagan, Terence Stamp, Sasha Alexander, Molly Sims"/>
    <n v="10"/>
    <s v="United States"/>
    <s v="United States, United Kingdom"/>
    <n v="2"/>
    <d v="2021-04-01T00:00:00"/>
    <n v="2008"/>
    <x v="2"/>
    <s v="104 min"/>
    <n v="104"/>
    <n v="104"/>
    <n v="19.669246701196681"/>
    <s v=""/>
    <s v="Comedies, Romantic Movies"/>
    <s v="Comedies"/>
    <s v="Comedies, Romantic Movies"/>
    <n v="2"/>
  </r>
  <r>
    <n v="1317"/>
    <s v="s1317"/>
    <x v="0"/>
    <s v="Mundina Nildana"/>
    <s v="Vinay Bharadwaj"/>
    <s v="Praveen Tej, Radhika Narayan, Ananya Kashyap, Ajay Raj, Dattanna, Shankar Ashwath, Kshama Santosh Rai, Diksha Sharma"/>
    <n v="8"/>
    <s v="India"/>
    <s v="India"/>
    <n v="1"/>
    <d v="2021-02-12T00:00:00"/>
    <n v="2019"/>
    <x v="5"/>
    <s v="104 min"/>
    <n v="104"/>
    <n v="104"/>
    <n v="19.669246701196681"/>
    <s v=""/>
    <s v="Dramas, International Movies, Romantic Movies"/>
    <s v="Dramas"/>
    <s v="Dramas, International Movies, Romantic Movies"/>
    <n v="3"/>
  </r>
  <r>
    <n v="1335"/>
    <s v="s1335"/>
    <x v="0"/>
    <s v="Monster Run"/>
    <s v="Henri Wong"/>
    <s v="Shawn Yue, Jessie Li, Kara Wai, Tu Men, Qiao Shan, Wang Yutian, Yang Di, Wang Zhener"/>
    <n v="8"/>
    <s v="China"/>
    <s v="China"/>
    <n v="1"/>
    <d v="2021-02-07T00:00:00"/>
    <n v="2020"/>
    <x v="1"/>
    <s v="104 min"/>
    <n v="104"/>
    <n v="104"/>
    <n v="19.669246701196681"/>
    <s v=""/>
    <s v="Action &amp; Adventure, International Movies"/>
    <s v="Action &amp; Adventure"/>
    <s v="Action &amp; Adventure, International Movies"/>
    <n v="2"/>
  </r>
  <r>
    <n v="1338"/>
    <s v="s1338"/>
    <x v="0"/>
    <s v="Doob: No Bed of Roses"/>
    <s v="Mostofa Sarwar Farooki"/>
    <s v="Irrfan Khan, Nusrat Imroz Tisha, Parno Mittra, Rokeya Prachy, Nader Chowdhury, Rashad Hossain"/>
    <n v="6"/>
    <s v="Bangladesh"/>
    <s v="Bangladesh"/>
    <n v="1"/>
    <d v="2021-02-05T00:00:00"/>
    <n v="2017"/>
    <x v="6"/>
    <s v="104 min"/>
    <n v="104"/>
    <n v="104"/>
    <n v="19.669246701196681"/>
    <s v=""/>
    <s v="Dramas, Independent Movies, International Movies"/>
    <s v="Dramas"/>
    <s v="Dramas, Independent Movies, International Movies"/>
    <n v="3"/>
  </r>
  <r>
    <n v="1462"/>
    <s v="s1462"/>
    <x v="0"/>
    <s v="Mystic Pizza"/>
    <s v="Donald Petrie"/>
    <s v="Annabeth Gish, Julia Roberts, Lili Taylor, Vincent D'Onofrio, William R. Moses, Adam Storke, Conchata Ferrell, Joanna Merlin, Porscha Radcliffe, John Fiore"/>
    <n v="10"/>
    <s v="United States"/>
    <s v="United States"/>
    <n v="1"/>
    <d v="2021-01-01T00:00:00"/>
    <n v="1988"/>
    <x v="12"/>
    <s v="104 min"/>
    <n v="104"/>
    <n v="104"/>
    <n v="19.669246701196681"/>
    <s v=""/>
    <s v="Comedies, Dramas, Independent Movies"/>
    <s v="Comedies"/>
    <s v="Comedies, Dramas, Independent Movies"/>
    <n v="3"/>
  </r>
  <r>
    <n v="1576"/>
    <s v="s1576"/>
    <x v="0"/>
    <s v="Andr√© &amp; his olive tree"/>
    <s v="Josiah Ng"/>
    <s v="Andr√© Chiang"/>
    <n v="1"/>
    <s v="Singapore"/>
    <s v="Singapore"/>
    <n v="1"/>
    <d v="2020-12-08T00:00:00"/>
    <n v="2020"/>
    <x v="6"/>
    <s v="104 min"/>
    <n v="104"/>
    <n v="104"/>
    <n v="19.669246701196681"/>
    <s v=""/>
    <s v="Documentaries, International Movies"/>
    <s v="Documentaries"/>
    <s v="Documentaries, International Movies"/>
    <n v="2"/>
  </r>
  <r>
    <n v="1839"/>
    <s v="s1839"/>
    <x v="0"/>
    <s v="In a Valley of Violence"/>
    <s v="Ti West"/>
    <s v="Ethan Hawke, John Travolta, Taissa Farmiga, James Ransone, Karen Gillan, Toby Huss, Tommy Nohilly, Larry Fessenden, Michael Davis, Burn Gorman"/>
    <n v="10"/>
    <s v="United States"/>
    <s v="United States"/>
    <n v="1"/>
    <d v="2020-10-16T00:00:00"/>
    <n v="2016"/>
    <x v="12"/>
    <s v="104 min"/>
    <n v="104"/>
    <n v="104"/>
    <n v="19.669246701196681"/>
    <s v=""/>
    <s v="Action &amp; Adventure"/>
    <s v="Action &amp; Adventure"/>
    <s v="Action &amp; Adventure"/>
    <n v="1"/>
  </r>
  <r>
    <n v="1880"/>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n v="23"/>
    <s v="United States"/>
    <s v="United States"/>
    <n v="1"/>
    <d v="2020-10-07T00:00:00"/>
    <n v="2020"/>
    <x v="2"/>
    <s v="104 min"/>
    <n v="104"/>
    <n v="104"/>
    <n v="19.669246701196681"/>
    <s v=""/>
    <s v="Comedies, Horror Movies"/>
    <s v="Comedies"/>
    <s v="Comedies, Horror Movies"/>
    <n v="2"/>
  </r>
  <r>
    <n v="1939"/>
    <s v="s1939"/>
    <x v="0"/>
    <s v="Ankhon Dekhi"/>
    <s v="Rajat Kapoor"/>
    <s v="Sanjay Mishra, Seema Pahwa, Rajat Kapoor, Taranjit Kaur, Maya Sarao, Chandrachoor Rai, Namit Das, Brijendra Kala, Alka Chawla, Manu Rishi Chadha"/>
    <n v="10"/>
    <s v="India"/>
    <s v="India"/>
    <n v="1"/>
    <d v="2020-09-28T00:00:00"/>
    <n v="2013"/>
    <x v="6"/>
    <s v="104 min"/>
    <n v="104"/>
    <n v="104"/>
    <n v="19.669246701196681"/>
    <s v=""/>
    <s v="Dramas, Independent Movies, International Movies"/>
    <s v="Dramas"/>
    <s v="Dramas, Independent Movies, International Movies"/>
    <n v="3"/>
  </r>
  <r>
    <n v="2108"/>
    <s v="s2108"/>
    <x v="0"/>
    <s v="The Sleepover"/>
    <s v="Trish Sie"/>
    <s v="Sadie Stanley, Maxwell Simkins, Ken Marino, Malin Akerman, Cree Cicchino, Lucas Jaye, Karla Souza, Enuka Okuma, Erik Griffin, Joe Manganiello"/>
    <n v="10"/>
    <s v="United States"/>
    <s v="United States"/>
    <n v="1"/>
    <d v="2020-08-21T00:00:00"/>
    <n v="2020"/>
    <x v="6"/>
    <s v="104 min"/>
    <n v="104"/>
    <n v="104"/>
    <n v="19.669246701196681"/>
    <s v=""/>
    <s v="Action &amp; Adventure, Children &amp; Family Movies, Comedies"/>
    <s v="Action &amp; Adventure"/>
    <s v="Action &amp; Adventure, Children &amp; Family Movies, Comedies"/>
    <n v="3"/>
  </r>
  <r>
    <n v="2131"/>
    <s v="s2131"/>
    <x v="0"/>
    <s v="Nigerian Prince"/>
    <s v="Faraday Okoro"/>
    <s v="Antonio Bell, Chinaza Uche, Tina Mba, Bimbo Manuel, Toyin Oshinaike, Craig Stott, Ebbe Bassey, Cristabel Goddy, Omar Maskati, Russell G. Jones, Dean Cameron"/>
    <n v="11"/>
    <s v="United States"/>
    <s v="United States, Nigeria"/>
    <n v="2"/>
    <d v="2020-08-14T00:00:00"/>
    <n v="2018"/>
    <x v="5"/>
    <s v="104 min"/>
    <n v="104"/>
    <n v="104"/>
    <n v="19.669246701196681"/>
    <s v=""/>
    <s v="Dramas, Independent Movies"/>
    <s v="Dramas"/>
    <s v="Dramas, Independent Movies"/>
    <n v="2"/>
  </r>
  <r>
    <n v="2177"/>
    <s v="s2177"/>
    <x v="0"/>
    <s v="Rogue Warfare: The Hunt"/>
    <s v="Mike Gunther"/>
    <s v="Will Yun Lee, Jermaine Love, Rory Markham, Bertrand-Xavier Corbi, Katie Keene, Fernando Chien, Gina DeCesare, Michael Blalock, Chris Mulkey, Stephen Lang"/>
    <n v="10"/>
    <s v="United States"/>
    <s v="United States"/>
    <n v="1"/>
    <d v="2020-08-01T00:00:00"/>
    <n v="2020"/>
    <x v="12"/>
    <s v="104 min"/>
    <n v="104"/>
    <n v="104"/>
    <n v="19.669246701196681"/>
    <s v=""/>
    <s v="Action &amp; Adventure"/>
    <s v="Action &amp; Adventure"/>
    <s v="Action &amp; Adventure"/>
    <n v="1"/>
  </r>
  <r>
    <n v="2240"/>
    <s v="s2240"/>
    <x v="0"/>
    <s v="Sylvia"/>
    <s v="Daniel Oriahi"/>
    <s v="Chris Attoh, Zainab Balogun, Ini Dima-Okojie, Udoka Onyeka, Lord Frank, Bolaji Ogunmola, Ijeoma Grace Agu, Omotunde Adebowale David"/>
    <n v="8"/>
    <s v="Nigeria"/>
    <s v="Nigeria"/>
    <n v="1"/>
    <d v="2020-07-15T00:00:00"/>
    <n v="2018"/>
    <x v="1"/>
    <s v="104 min"/>
    <n v="104"/>
    <n v="104"/>
    <n v="19.669246701196681"/>
    <s v=""/>
    <s v="Dramas, International Movies, Thrillers"/>
    <s v="Dramas"/>
    <s v="Dramas, International Movies, Thrillers"/>
    <n v="3"/>
  </r>
  <r>
    <n v="2245"/>
    <s v="s2245"/>
    <x v="0"/>
    <s v="Hole in the Wall"/>
    <s v="Andr√© Odendaal, Johan Vorster"/>
    <s v="Andr√© Odendaal, Nicholas Campbell, Tinarie van Wyk Loots, Bheki Mkwane, Susan Coetzer, Botho Molohloane, Anna Davel, Nomboniso Paile, Dania Gelderblom, Hamish Kyd"/>
    <n v="10"/>
    <s v="South Africa"/>
    <s v="South Africa"/>
    <n v="1"/>
    <d v="2020-07-11T00:00:00"/>
    <n v="2016"/>
    <x v="5"/>
    <s v="104 min"/>
    <n v="104"/>
    <n v="104"/>
    <n v="19.669246701196681"/>
    <s v=""/>
    <s v="Dramas, International Movies"/>
    <s v="Dramas"/>
    <s v="Dramas, International Movies"/>
    <n v="2"/>
  </r>
  <r>
    <n v="2325"/>
    <s v="s2325"/>
    <x v="0"/>
    <s v="#FriendButMarried 2"/>
    <s v="Rako Prijanto"/>
    <s v="Adipati Dolken, Mawar de Jongh, Sari Nila, Vonny Cornellya, Clay Gribble, Ivan Leonardy, Sarah Sechan, Jourdy Pranata"/>
    <n v="8"/>
    <s v="Indonesia"/>
    <s v="Indonesia"/>
    <n v="1"/>
    <d v="2020-06-28T00:00:00"/>
    <n v="2020"/>
    <x v="4"/>
    <s v="104 min"/>
    <n v="104"/>
    <n v="104"/>
    <n v="19.669246701196681"/>
    <s v=""/>
    <s v="Dramas, International Movies, Romantic Movies"/>
    <s v="Dramas"/>
    <s v="Dramas, International Movies, Romantic Movies"/>
    <n v="3"/>
  </r>
  <r>
    <n v="2342"/>
    <s v="s2342"/>
    <x v="0"/>
    <s v="Athlete A"/>
    <s v="Bonni Cohen, Jon Shenk"/>
    <m/>
    <n v="0"/>
    <s v="United States"/>
    <s v="United States"/>
    <n v="1"/>
    <d v="2020-06-24T00:00:00"/>
    <n v="2020"/>
    <x v="2"/>
    <s v="104 min"/>
    <n v="104"/>
    <n v="104"/>
    <n v="19.669246701196681"/>
    <s v=""/>
    <s v="Documentaries, Sports Movies"/>
    <s v="Documentaries"/>
    <s v="Documentaries, Sports Movies"/>
    <n v="2"/>
  </r>
  <r>
    <n v="2365"/>
    <s v="s2365"/>
    <x v="0"/>
    <s v="A Whisker Away"/>
    <s v="Junichi Sato, Tomotaka Shibayama"/>
    <s v="Mirai Shida, Natsuki Hanae, Hiroaki Ogi, Koichi Yamadera, Minako Kotobuki, Susumu Chiba, Ayako Kawasumi, Sayaka Ohara, Daisuke Namikawa"/>
    <n v="9"/>
    <s v="Japan"/>
    <s v="Japan"/>
    <n v="1"/>
    <d v="2020-06-18T00:00:00"/>
    <n v="2020"/>
    <x v="6"/>
    <s v="104 min"/>
    <n v="104"/>
    <n v="104"/>
    <n v="19.669246701196681"/>
    <s v=""/>
    <s v="Anime Features, Children &amp; Family Movies, International Movies"/>
    <s v="Anime Features"/>
    <s v="Anime Features, Children &amp; Family Movies, International Movies"/>
    <n v="3"/>
  </r>
  <r>
    <n v="2370"/>
    <s v="s2370"/>
    <x v="0"/>
    <s v="Dark Waters"/>
    <s v="Youssef Chahine"/>
    <s v="Faten Hamama, Omar Sharif, Ahmed Ramzy, Hussein Riad, Ferdoos Mohammed, Aziza Helmy, Tawfik El Deken"/>
    <n v="7"/>
    <s v="Egypt"/>
    <s v="Egypt"/>
    <n v="1"/>
    <d v="2020-06-18T00:00:00"/>
    <n v="1956"/>
    <x v="1"/>
    <s v="104 min"/>
    <n v="104"/>
    <n v="104"/>
    <n v="19.669246701196681"/>
    <s v=""/>
    <s v="Classic Movies, Dramas, International Movies"/>
    <s v="Classic Movies"/>
    <s v="Classic Movies, Dramas, International Movies"/>
    <n v="3"/>
  </r>
  <r>
    <n v="2403"/>
    <s v="s2403"/>
    <x v="0"/>
    <s v="From A to B"/>
    <s v="Ali F. Mostafa"/>
    <s v="Fahad Albutairi, Shadi Alfons, Fadi Rifaai, Samer al Masri, Wonho Chung, Leem Lubany, Maha Abou Ouf, Ahd, Yousra El Lozy, Ali Suliman, Khaled Abol Naga, Madeline Zima"/>
    <n v="12"/>
    <s v="United Arab Emirates"/>
    <s v="United Arab Emirates, Jordan, Lebanon, Saudi Arabia"/>
    <n v="4"/>
    <d v="2020-06-11T00:00:00"/>
    <n v="2014"/>
    <x v="5"/>
    <s v="104 min"/>
    <n v="104"/>
    <n v="104"/>
    <n v="19.669246701196681"/>
    <s v=""/>
    <s v="Comedies, Dramas, International Movies"/>
    <s v="Comedies"/>
    <s v="Comedies, Dramas, International Movies"/>
    <n v="3"/>
  </r>
  <r>
    <n v="2455"/>
    <s v="s2455"/>
    <x v="0"/>
    <s v="The Disaster Artist"/>
    <s v="James Franco"/>
    <s v="James Franco, Dave Franco, Seth Rogen, Josh Hutcherson, Ari Graynor, Alison Brie, Jacki Weaver, Zac Efron, Hannibal Buress, Jason Mantzoukas, Nathan Fielder, Paul Scheer, Megan Mullally, Sharon Stone, Tommy Wiseau"/>
    <n v="15"/>
    <s v="United States"/>
    <s v="United States"/>
    <n v="1"/>
    <d v="2020-06-01T00:00:00"/>
    <n v="2017"/>
    <x v="12"/>
    <s v="104 min"/>
    <n v="104"/>
    <n v="104"/>
    <n v="19.669246701196681"/>
    <s v=""/>
    <s v="Comedies, Dramas"/>
    <s v="Comedies"/>
    <s v="Comedies, Dramas"/>
    <n v="2"/>
  </r>
  <r>
    <n v="2457"/>
    <s v="s2457"/>
    <x v="0"/>
    <s v="High Strung Free Dance"/>
    <s v="Michael Damian"/>
    <s v="Juliet Doherty, Thomas Doherty, Jane Seymour, Harry Jarvis, Joshua Sinclair-Evans, Ace Bhatti, Desmond Richardson, Kika Markham"/>
    <n v="8"/>
    <s v="Romania"/>
    <s v="Romania, United States"/>
    <n v="2"/>
    <d v="2020-05-31T00:00:00"/>
    <n v="2019"/>
    <x v="1"/>
    <s v="104 min"/>
    <n v="104"/>
    <n v="104"/>
    <n v="19.669246701196681"/>
    <s v=""/>
    <s v="Dramas, Music &amp; Musicals, Romantic Movies"/>
    <s v="Dramas"/>
    <s v="Dramas, Music &amp; Musicals, Romantic Movies"/>
    <n v="3"/>
  </r>
  <r>
    <n v="2571"/>
    <s v="s2571"/>
    <x v="0"/>
    <s v="Lady Driver"/>
    <s v="Shaun Paul Piccinino"/>
    <s v="Grace Van Dien, Sean Patrick Flanery, Christina Moore, Casper Van Dien, Amanda Detmer, John Ducey, Matthew Joel Kranyak, David Gridley"/>
    <n v="8"/>
    <s v="United States"/>
    <s v="United States"/>
    <n v="1"/>
    <d v="2020-05-02T00:00:00"/>
    <n v="2019"/>
    <x v="7"/>
    <s v="104 min"/>
    <n v="104"/>
    <n v="104"/>
    <n v="19.669246701196681"/>
    <s v=""/>
    <s v="Dramas, Sports Movies"/>
    <s v="Dramas"/>
    <s v="Dramas, Sports Movies"/>
    <n v="2"/>
  </r>
  <r>
    <n v="2617"/>
    <s v="s2617"/>
    <x v="0"/>
    <s v="G√∂r√ºmce"/>
    <s v="Kƒ±van√ß Baru√∂n√º"/>
    <s v="Eda Ece, Dil≈üah Demir, Gupse √ñzay, Buƒüra G√ºlsoy"/>
    <n v="4"/>
    <s v="Turkey"/>
    <s v="Turkey"/>
    <n v="1"/>
    <d v="2020-04-28T00:00:00"/>
    <n v="2016"/>
    <x v="5"/>
    <s v="104 min"/>
    <n v="104"/>
    <n v="104"/>
    <n v="19.669246701196681"/>
    <s v=""/>
    <s v="Comedies, International Movies, Music &amp; Musicals"/>
    <s v="Comedies"/>
    <s v="Comedies, International Movies, Music &amp; Musicals"/>
    <n v="3"/>
  </r>
  <r>
    <n v="2622"/>
    <s v="s2622"/>
    <x v="0"/>
    <s v="Organize Isler"/>
    <s v="Yƒ±lmaz Erdoƒüan"/>
    <s v="Yƒ±lmaz Erdoƒüan, Tolga √áevik, Demet Akbaƒü, Altan Erkekli, √ñzg√º Namal, Erdal Tosun, Tuncer Salman, √ñner Erkan, Ebru Akel, Ba≈üak K√∂kl√ºkaya, Cem Yƒ±lmaz"/>
    <n v="11"/>
    <s v="Turkey"/>
    <s v="Turkey"/>
    <n v="1"/>
    <d v="2020-04-28T00:00:00"/>
    <n v="2005"/>
    <x v="1"/>
    <s v="104 min"/>
    <n v="104"/>
    <n v="104"/>
    <n v="19.669246701196681"/>
    <s v=""/>
    <s v="Action &amp; Adventure, Comedies, International Movies"/>
    <s v="Action &amp; Adventure"/>
    <s v="Action &amp; Adventure, Comedies, International Movies"/>
    <n v="3"/>
  </r>
  <r>
    <n v="2702"/>
    <s v="s2702"/>
    <x v="0"/>
    <s v="The Last Airbender"/>
    <s v="M. Night Shyamalan"/>
    <s v="Noah Ringer, Dev Patel, Nicola Peltz, Jackson Rathbone, Shaun Toub, Aasif Mandvi, Cliff Curtis, Seychelle Gabriel, Jessica Andres, Keong Sim, Summer Bishil, Francis Guinan, Katharine Houghton, Damon Gupton"/>
    <n v="14"/>
    <s v="United States"/>
    <s v="United States"/>
    <n v="1"/>
    <d v="2020-04-08T00:00:00"/>
    <n v="2010"/>
    <x v="7"/>
    <s v="104 min"/>
    <n v="104"/>
    <n v="104"/>
    <n v="19.669246701196681"/>
    <s v=""/>
    <s v="Action &amp; Adventure, Children &amp; Family Movies, Sci-Fi &amp; Fantasy"/>
    <s v="Action &amp; Adventure"/>
    <s v="Action &amp; Adventure, Children &amp; Family Movies, Sci-Fi &amp; Fantasy"/>
    <n v="3"/>
  </r>
  <r>
    <n v="2759"/>
    <s v="s2759"/>
    <x v="0"/>
    <s v="Through My Father's Eyes: The Ronda Rousey Story"/>
    <s v="Gary Stretch"/>
    <s v="Ronda Rousey"/>
    <n v="1"/>
    <s v="Canada"/>
    <s v="Canada, United States"/>
    <n v="2"/>
    <d v="2020-03-31T00:00:00"/>
    <n v="2019"/>
    <x v="12"/>
    <s v="104 min"/>
    <n v="104"/>
    <n v="104"/>
    <n v="19.669246701196681"/>
    <s v=""/>
    <s v="Documentaries, Sports Movies"/>
    <s v="Documentaries"/>
    <s v="Documentaries, Sports Movies"/>
    <n v="2"/>
  </r>
  <r>
    <n v="2772"/>
    <s v="s2772"/>
    <x v="0"/>
    <s v="Uncorked"/>
    <s v="Prentice Penny"/>
    <s v="Mamoudou Athie, Courtney B. Vance, Niecy Nash, Sasha Comp√®re, Bernard D. Jones, Gil Ozeri, Matt McGorry, Meera Rohit Kumbhani"/>
    <n v="8"/>
    <s v="United States"/>
    <s v="United States"/>
    <n v="1"/>
    <d v="2020-03-27T00:00:00"/>
    <n v="2020"/>
    <x v="5"/>
    <s v="104 min"/>
    <n v="104"/>
    <n v="104"/>
    <n v="19.669246701196681"/>
    <s v=""/>
    <s v="Dramas, Independent Movies"/>
    <s v="Dramas"/>
    <s v="Dramas, Independent Movies"/>
    <n v="2"/>
  </r>
  <r>
    <n v="2782"/>
    <s v="s2782"/>
    <x v="0"/>
    <s v="The Occupant"/>
    <s v="√Älex Pastor, David Pastor"/>
    <s v="Javier Guti√©rrez, Mario Casas, Bruna Cus√≠, Ruth D√≠az"/>
    <n v="4"/>
    <s v="Spain"/>
    <s v="Spain"/>
    <n v="1"/>
    <d v="2020-03-25T00:00:00"/>
    <n v="2020"/>
    <x v="5"/>
    <s v="104 min"/>
    <n v="104"/>
    <n v="104"/>
    <n v="19.669246701196681"/>
    <s v=""/>
    <s v="Independent Movies, International Movies, Thrillers"/>
    <s v="Independent Movies"/>
    <s v="Independent Movies, International Movies, Thrillers"/>
    <n v="3"/>
  </r>
  <r>
    <n v="2832"/>
    <s v="s2832"/>
    <x v="0"/>
    <s v="Alakada Reloaded"/>
    <s v="Toyin Abraham"/>
    <s v="Kehinde Bankole, Lilian Esoro, Bolaji Amusan, Toyin Abraham, Gabriel Afolayan, Bidemi Kosoko, Wumi Toriola, Tayo Amokade, Helen Paul, Liz DaSilva"/>
    <n v="10"/>
    <m/>
    <m/>
    <n v="0"/>
    <d v="2020-03-06T00:00:00"/>
    <n v="2017"/>
    <x v="5"/>
    <s v="104 min"/>
    <n v="104"/>
    <n v="104"/>
    <n v="19.669246701196681"/>
    <s v=""/>
    <s v="Comedies, International Movies"/>
    <s v="Comedies"/>
    <s v="Comedies, International Movies"/>
    <n v="2"/>
  </r>
  <r>
    <n v="2940"/>
    <s v="s2940"/>
    <x v="0"/>
    <s v="Horse Girl"/>
    <s v="Jeff Baena"/>
    <s v="Alison Brie, Debby Ryan, Paul Reiser, John Reynolds, Molly Shannon, John Ortiz, Meredith Hagner, Jake Picking, David Paymer, Jay Duplass"/>
    <n v="10"/>
    <s v="United States"/>
    <s v="United States"/>
    <n v="1"/>
    <d v="2020-02-07T00:00:00"/>
    <n v="2020"/>
    <x v="12"/>
    <s v="104 min"/>
    <n v="104"/>
    <n v="104"/>
    <n v="19.669246701196681"/>
    <s v=""/>
    <s v="Dramas, Independent Movies"/>
    <s v="Dramas"/>
    <s v="Dramas, Independent Movies"/>
    <n v="2"/>
  </r>
  <r>
    <n v="3145"/>
    <s v="s3145"/>
    <x v="0"/>
    <s v="Potato Potahto"/>
    <s v="Shirley Frimpong-Manso"/>
    <s v="O.C. Ukeje, Joselyn Dumas, Joke Silva, Blossom Chukwujekwu, Kemi Lala Akindoju, Chris Attoh, Nikki Samonas, Adjetey Anang, Victoria Micheals"/>
    <n v="9"/>
    <s v="Ghana"/>
    <s v="Ghana"/>
    <n v="1"/>
    <d v="2019-12-15T00:00:00"/>
    <n v="2017"/>
    <x v="5"/>
    <s v="104 min"/>
    <n v="104"/>
    <n v="104"/>
    <n v="19.669246701196681"/>
    <s v=""/>
    <s v="Comedies, Dramas, International Movies"/>
    <s v="Comedies"/>
    <s v="Comedies, Dramas, International Movies"/>
    <n v="3"/>
  </r>
  <r>
    <n v="3216"/>
    <s v="s3216"/>
    <x v="0"/>
    <s v="The Accidental Spy"/>
    <s v="Roger Russell"/>
    <s v="Ramsey Nouah, Christine Allado, Ayo Makun, Emmanuel Edunjobi, Thenjiwe Moseley, Miguel A. N√∫√±ez Jr., Bucci Franklin"/>
    <n v="7"/>
    <s v="Nigeria"/>
    <s v="Nigeria"/>
    <n v="1"/>
    <d v="2019-11-29T00:00:00"/>
    <n v="2017"/>
    <x v="5"/>
    <s v="104 min"/>
    <n v="104"/>
    <n v="104"/>
    <n v="19.669246701196681"/>
    <s v=""/>
    <s v="Action &amp; Adventure, Comedies, International Movies"/>
    <s v="Action &amp; Adventure"/>
    <s v="Action &amp; Adventure, Comedies, International Movies"/>
    <n v="3"/>
  </r>
  <r>
    <n v="3428"/>
    <s v="s3428"/>
    <x v="0"/>
    <s v="Bygones Be Bygones"/>
    <s v="Hakan Alg√ºl"/>
    <s v="Ata Demirer, Tuvana T√ºrkay, √úlk√º Duru, Salih Kalyon, Renan Bilek, Seda G√ºven, Toprak Sergen, Ali Yoƒüurt√ßuoƒülu, Bedir Bedir, G√ºme√ß Alpay Aslan"/>
    <n v="10"/>
    <s v="Turkey"/>
    <s v="Turkey"/>
    <n v="1"/>
    <d v="2019-10-11T00:00:00"/>
    <n v="2017"/>
    <x v="5"/>
    <s v="104 min"/>
    <n v="104"/>
    <n v="104"/>
    <n v="19.669246701196681"/>
    <s v=""/>
    <s v="Comedies, International Movies, Romantic Movies"/>
    <s v="Comedies"/>
    <s v="Comedies, International Movies, Romantic Movies"/>
    <n v="3"/>
  </r>
  <r>
    <n v="3573"/>
    <s v="s3573"/>
    <x v="0"/>
    <s v="The Girl Allergic to Wi-Fi"/>
    <s v="Jun Lana"/>
    <s v="Sue Ramirez, Jameson Blake, Markus Paterson, Angellie Sa√±o"/>
    <n v="4"/>
    <s v="Philippines"/>
    <s v="Philippines"/>
    <n v="1"/>
    <d v="2019-08-21T00:00:00"/>
    <n v="2018"/>
    <x v="5"/>
    <s v="104 min"/>
    <n v="104"/>
    <n v="104"/>
    <n v="19.669246701196681"/>
    <s v=""/>
    <s v="International Movies, Romantic Movies"/>
    <s v="International Movies"/>
    <s v="International Movies, Romantic Movies"/>
    <n v="2"/>
  </r>
  <r>
    <n v="3842"/>
    <s v="s3842"/>
    <x v="0"/>
    <s v="Wine Country"/>
    <s v="Amy Poehler"/>
    <s v="Amy Poehler, Maya Rudolph, Ana Gasteyer, Rachel Dratch, Paula Pell, Emily Spivey, Tina Fey, Jason Schwartzman"/>
    <n v="8"/>
    <s v="United States"/>
    <s v="United States"/>
    <n v="1"/>
    <d v="2019-05-10T00:00:00"/>
    <n v="2019"/>
    <x v="12"/>
    <s v="104 min"/>
    <n v="104"/>
    <n v="104"/>
    <n v="19.669246701196681"/>
    <s v=""/>
    <s v="Comedies"/>
    <s v="Comedies"/>
    <s v="Comedies"/>
    <n v="1"/>
  </r>
  <r>
    <n v="3874"/>
    <s v="s3874"/>
    <x v="0"/>
    <s v="Munafik 2"/>
    <s v="Syamsul Yusof"/>
    <s v="Syamsul Yusof, Maya Karin, Nasir Bilal Khan, Rahim Razali, Fizz Fairuz, Fauzi Nawawi, Mawi, Ku Faridah"/>
    <n v="8"/>
    <s v="Malaysia"/>
    <s v="Malaysia"/>
    <n v="1"/>
    <d v="2019-05-01T00:00:00"/>
    <n v="2018"/>
    <x v="5"/>
    <s v="104 min"/>
    <n v="104"/>
    <n v="104"/>
    <n v="19.669246701196681"/>
    <s v=""/>
    <s v="Horror Movies, International Movies"/>
    <s v="Horror Movies"/>
    <s v="Horror Movies, International Movies"/>
    <n v="2"/>
  </r>
  <r>
    <n v="4004"/>
    <s v="s4004"/>
    <x v="0"/>
    <s v="Burn Out"/>
    <s v="Yann Gozlan"/>
    <s v="Olivier Rabourdin, Fran√ßois Civil, Manon Azem, Samuel Jouy, Narcisse Mame, Na√´l Rabia, Sam Louwyck, Luc Schwarz, Mario Magalhaes, Marc-Antoine Duquenne"/>
    <n v="10"/>
    <s v="France"/>
    <s v="France, Belgium"/>
    <n v="2"/>
    <d v="2019-03-15T00:00:00"/>
    <n v="2017"/>
    <x v="5"/>
    <s v="104 min"/>
    <n v="104"/>
    <n v="104"/>
    <n v="19.669246701196681"/>
    <s v=""/>
    <s v="Action &amp; Adventure, International Movies"/>
    <s v="Action &amp; Adventure"/>
    <s v="Action &amp; Adventure, International Movies"/>
    <n v="2"/>
  </r>
  <r>
    <n v="4102"/>
    <s v="s4102"/>
    <x v="0"/>
    <s v="Candyflip"/>
    <s v="Shanawaz Nellikunnil"/>
    <s v="Prashant Prakash, Kalki Koechlin, Prakash Raj, Gulshan Devaiah, Valeriya Polyanychko"/>
    <n v="5"/>
    <s v="India"/>
    <s v="India"/>
    <n v="1"/>
    <d v="2019-02-15T00:00:00"/>
    <n v="2017"/>
    <x v="5"/>
    <s v="104 min"/>
    <n v="104"/>
    <n v="104"/>
    <n v="19.669246701196681"/>
    <s v=""/>
    <s v="Dramas, Independent Movies, International Movies"/>
    <s v="Dramas"/>
    <s v="Dramas, Independent Movies, International Movies"/>
    <n v="3"/>
  </r>
  <r>
    <n v="4199"/>
    <s v="s4199"/>
    <x v="0"/>
    <s v="All of You"/>
    <s v="Dan Villegas"/>
    <s v="Jennylyn Mercado, Derek Ramsay, Yayo Aguila, Kean Cipriano, Nico Antonio, Enzo Marcos, Via Antonio, Hannah Ladesma"/>
    <n v="8"/>
    <s v="Philippines"/>
    <s v="Philippines"/>
    <n v="1"/>
    <d v="2019-01-11T00:00:00"/>
    <n v="2017"/>
    <x v="5"/>
    <s v="104 min"/>
    <n v="104"/>
    <n v="104"/>
    <n v="19.669246701196681"/>
    <s v=""/>
    <s v="Comedies, Dramas, International Movies"/>
    <s v="Comedies"/>
    <s v="Comedies, Dramas, International Movies"/>
    <n v="3"/>
  </r>
  <r>
    <n v="4370"/>
    <s v="s4370"/>
    <x v="0"/>
    <s v="The Christmas Chronicles"/>
    <s v="Clay Kaytis"/>
    <s v="Kurt Russell, Darby Camp, Judah Lewis, Kimberly Williams-Paisley, Oliver Hudson, Lamorne Morris, Martin Roach"/>
    <n v="7"/>
    <s v="United States"/>
    <s v="United States"/>
    <n v="1"/>
    <d v="2018-11-22T00:00:00"/>
    <n v="2018"/>
    <x v="6"/>
    <s v="104 min"/>
    <n v="104"/>
    <n v="104"/>
    <n v="19.669246701196681"/>
    <s v=""/>
    <s v="Children &amp; Family Movies, Comedies"/>
    <s v="Children &amp; Family Movies"/>
    <s v="Children &amp; Family Movies, Comedies"/>
    <n v="2"/>
  </r>
  <r>
    <n v="4467"/>
    <s v="s4467"/>
    <x v="0"/>
    <s v="Zokkomon"/>
    <s v="Satyajit Bhatkal"/>
    <s v="Darsheel Safary, Anupam Kher, Manjari Fadnis, Tinnu Anand, Sheeba Chaddha, S.M. Zaheer, Aayam Mehta, Gargi Datar, Jai Vyas"/>
    <n v="9"/>
    <s v="India"/>
    <s v="India"/>
    <n v="1"/>
    <d v="2018-11-01T00:00:00"/>
    <n v="2011"/>
    <x v="7"/>
    <s v="104 min"/>
    <n v="104"/>
    <n v="104"/>
    <n v="19.669246701196681"/>
    <s v=""/>
    <s v="Children &amp; Family Movies, Dramas"/>
    <s v="Children &amp; Family Movies"/>
    <s v="Children &amp; Family Movies, Dramas"/>
    <n v="2"/>
  </r>
  <r>
    <n v="4487"/>
    <s v="s4487"/>
    <x v="0"/>
    <s v="How to Get Over a Breakup"/>
    <s v="Joanna Lombardi, Bruno Ascenzo"/>
    <s v="Gisela Ponce de Le√≥n, Karina Jord√°n, Jely Re√°tegui, Andr√©s Salas, Christopher Von Uckermann, Carlos Carl√≠n"/>
    <n v="6"/>
    <s v="Peru"/>
    <s v="Peru"/>
    <n v="1"/>
    <d v="2018-10-20T00:00:00"/>
    <n v="2018"/>
    <x v="5"/>
    <s v="104 min"/>
    <n v="104"/>
    <n v="104"/>
    <n v="19.669246701196681"/>
    <s v=""/>
    <s v="Comedies, International Movies, Romantic Movies"/>
    <s v="Comedies"/>
    <s v="Comedies, International Movies, Romantic Movies"/>
    <n v="3"/>
  </r>
  <r>
    <n v="4666"/>
    <s v="s4666"/>
    <x v="0"/>
    <s v="Carbon"/>
    <s v="Olivier Marchal"/>
    <s v="Beno√Æt Magimel, Gringe, Idir Chender, Laura Smet, Micha√´l Youn, Dani, Patrick Catalifo, G√©rard Depardieu"/>
    <n v="8"/>
    <s v="France"/>
    <s v="France, Belgium"/>
    <n v="2"/>
    <d v="2018-09-01T00:00:00"/>
    <n v="2017"/>
    <x v="5"/>
    <s v="104 min"/>
    <n v="104"/>
    <n v="104"/>
    <n v="19.669246701196681"/>
    <s v=""/>
    <s v="Dramas, International Movies, Thrillers"/>
    <s v="Dramas"/>
    <s v="Dramas, International Movies, Thrillers"/>
    <n v="3"/>
  </r>
  <r>
    <n v="4709"/>
    <s v="s4709"/>
    <x v="0"/>
    <s v="Perdida"/>
    <s v="Alejandro Montiel"/>
    <s v="Luisana Lopilato, Amaia Salamanca, Rafael Spregelburd, Nicol√°s Furtado, Oriana Sabatini, Pedro Casablanc, Arancha Mart√≠, Carlos Alc√°ntara, Mar√≠a Onetto, Sara S√°lamo"/>
    <n v="10"/>
    <s v="Argentina"/>
    <s v="Argentina, Spain"/>
    <n v="2"/>
    <d v="2018-08-09T00:00:00"/>
    <n v="2018"/>
    <x v="5"/>
    <s v="104 min"/>
    <n v="104"/>
    <n v="104"/>
    <n v="19.669246701196681"/>
    <s v=""/>
    <s v="Dramas, International Movies, Thrillers"/>
    <s v="Dramas"/>
    <s v="Dramas, International Movies, Thrillers"/>
    <n v="3"/>
  </r>
  <r>
    <n v="4719"/>
    <s v="s4719"/>
    <x v="0"/>
    <s v="Like Father"/>
    <s v="Lauren Miller Rogen"/>
    <s v="Kristen Bell, Kelsey Grammer, Seth Rogen, Paul W. Downs, Zach Appelman, Leonard Ouzts, Blaire Brooks, Anthony Laciura, Mary Looram, Brett Gelman"/>
    <n v="10"/>
    <s v="United States"/>
    <s v="United States"/>
    <n v="1"/>
    <d v="2018-08-03T00:00:00"/>
    <n v="2018"/>
    <x v="5"/>
    <s v="104 min"/>
    <n v="104"/>
    <n v="104"/>
    <n v="19.669246701196681"/>
    <s v=""/>
    <s v="Comedies, Dramas"/>
    <s v="Comedies"/>
    <s v="Comedies, Dramas"/>
    <n v="2"/>
  </r>
  <r>
    <n v="4991"/>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n v="18"/>
    <s v="United States"/>
    <s v="United States"/>
    <n v="1"/>
    <d v="2018-03-13T00:00:00"/>
    <n v="2018"/>
    <x v="8"/>
    <s v="104 min"/>
    <n v="104"/>
    <n v="104"/>
    <n v="19.669246701196681"/>
    <s v=""/>
    <s v="Children &amp; Family Movies"/>
    <s v="Children &amp; Family Movies"/>
    <s v="Children &amp; Family Movies"/>
    <n v="1"/>
  </r>
  <r>
    <n v="5004"/>
    <s v="s5004"/>
    <x v="0"/>
    <s v="Ravenous"/>
    <s v="Robin Aubert"/>
    <s v="Marc-Andr√© Grondin, Monia Chokri, Charlotte St-Martin, Brigitte Poupart, Marie-Ginette Guay, Micheline Lanct√¥t, √âdouard Tremblay-Grenier, Luc Proulx, Didier Lucien, Robert Brouillette, Patrick Hivon"/>
    <n v="11"/>
    <s v="Canada"/>
    <s v="Canada"/>
    <n v="1"/>
    <d v="2018-03-02T00:00:00"/>
    <n v="2017"/>
    <x v="5"/>
    <s v="104 min"/>
    <n v="104"/>
    <n v="104"/>
    <n v="19.669246701196681"/>
    <s v=""/>
    <s v="Horror Movies, International Movies"/>
    <s v="Horror Movies"/>
    <s v="Horror Movies, International Movies"/>
    <n v="2"/>
  </r>
  <r>
    <n v="5188"/>
    <s v="s5188"/>
    <x v="0"/>
    <s v="Getaway Plan"/>
    <s v="I√±aki Dorronsoro"/>
    <s v="Alain Hern√°ndez, Javier Guti√©rrez, Alba Galocha, Itziar Atienza, Luis Tosar, Florin Opritescu, Jaroslaw Bielski, Peter Nikolas"/>
    <n v="8"/>
    <s v="Spain"/>
    <s v="Spain"/>
    <n v="1"/>
    <d v="2017-11-01T00:00:00"/>
    <n v="2016"/>
    <x v="5"/>
    <s v="104 min"/>
    <n v="104"/>
    <n v="104"/>
    <n v="19.669246701196681"/>
    <s v=""/>
    <s v="International Movies, Thrillers"/>
    <s v="International Movies"/>
    <s v="International Movies, Thrillers"/>
    <n v="2"/>
  </r>
  <r>
    <n v="5261"/>
    <s v="s5261"/>
    <x v="0"/>
    <s v="Much Loved"/>
    <s v="Nabil Ayouch"/>
    <s v="Loubna Abidar, Asmaa Lazrak, Halima Karaouane, Sara El Mhamdi Elaaloui, Abdellah Didane, Danny Boushebel, Carlo Brandt, Cam√©lia Montassere"/>
    <n v="8"/>
    <s v="France"/>
    <s v="France, Morocco"/>
    <n v="2"/>
    <d v="2017-09-27T00:00:00"/>
    <n v="2015"/>
    <x v="5"/>
    <s v="104 min"/>
    <n v="104"/>
    <n v="104"/>
    <n v="19.669246701196681"/>
    <s v=""/>
    <s v="Dramas, Independent Movies, International Movies"/>
    <s v="Dramas"/>
    <s v="Dramas, Independent Movies, International Movies"/>
    <n v="3"/>
  </r>
  <r>
    <n v="5375"/>
    <s v="s5375"/>
    <x v="0"/>
    <s v="Amar"/>
    <s v="Esteban Crespo"/>
    <s v="Mar√≠a Pedraza, Pol Monen, Natalia Tena, Nacho Fresneda, Greta Fern√°ndez, Gustavo Salmer√≥n, Celso Bugallo, Sonia Almarcha, Marta Belenguer"/>
    <n v="9"/>
    <s v="Spain"/>
    <s v="Spain"/>
    <n v="1"/>
    <d v="2017-07-15T00:00:00"/>
    <n v="2017"/>
    <x v="5"/>
    <s v="104 min"/>
    <n v="104"/>
    <n v="104"/>
    <n v="19.669246701196681"/>
    <s v=""/>
    <s v="Dramas, International Movies, Romantic Movies"/>
    <s v="Dramas"/>
    <s v="Dramas, International Movies, Romantic Movies"/>
    <n v="3"/>
  </r>
  <r>
    <n v="5399"/>
    <s v="s5399"/>
    <x v="0"/>
    <s v="Liar's Dice"/>
    <s v="Geetu Mohandas"/>
    <s v="Nawazuddin Siddiqui, Geetanjali Thapa, Manya Gupta, Murari Kumar"/>
    <n v="4"/>
    <s v="India"/>
    <s v="India"/>
    <n v="1"/>
    <d v="2017-07-01T00:00:00"/>
    <n v="2013"/>
    <x v="5"/>
    <s v="104 min"/>
    <n v="104"/>
    <n v="104"/>
    <n v="19.669246701196681"/>
    <s v=""/>
    <s v="Dramas, Independent Movies, International Movies"/>
    <s v="Dramas"/>
    <s v="Dramas, Independent Movies, International Movies"/>
    <n v="3"/>
  </r>
  <r>
    <n v="5430"/>
    <s v="s5430"/>
    <x v="0"/>
    <s v="Kanavu Variyam"/>
    <s v="Arun Chidambaram"/>
    <s v="Jiya Anil Manne, Arun Chidambaram, T.P. Gajendran, Gnanasambandam, M. Ilavarasu, Yog Japee, Mayilsamy, Black Pandi"/>
    <n v="8"/>
    <s v="India"/>
    <s v="India"/>
    <n v="1"/>
    <d v="2017-06-15T00:00:00"/>
    <n v="2017"/>
    <x v="6"/>
    <s v="104 min"/>
    <n v="104"/>
    <n v="104"/>
    <n v="19.669246701196681"/>
    <s v=""/>
    <s v="Comedies, Dramas, International Movies"/>
    <s v="Comedies"/>
    <s v="Comedies, Dramas, International Movies"/>
    <n v="3"/>
  </r>
  <r>
    <n v="5508"/>
    <s v="s5508"/>
    <x v="0"/>
    <s v="The Next Skin"/>
    <s v="Isaki Lacuesta, Isa Campo"/>
    <s v="√Älex Monner, Emma Su√°rez, Sergi L√≥pez, Bruno Todeschini, Igor Szpakowski, S√≠lvia Bel, Greta Fern√°ndez, Mikel Iglesias"/>
    <n v="8"/>
    <s v="Spain"/>
    <s v="Spain, Switzerland"/>
    <n v="2"/>
    <d v="2017-05-01T00:00:00"/>
    <n v="2016"/>
    <x v="5"/>
    <s v="104 min"/>
    <n v="104"/>
    <n v="104"/>
    <n v="19.669246701196681"/>
    <s v=""/>
    <s v="Dramas, International Movies"/>
    <s v="Dramas"/>
    <s v="Dramas, International Movies"/>
    <n v="2"/>
  </r>
  <r>
    <n v="5638"/>
    <s v="s5638"/>
    <x v="0"/>
    <s v="Clinical"/>
    <s v="Alistair Legrand"/>
    <s v="Vinessa Shaw, Kevin Rahm, William Atherton, Aaron Stanford, Wilmer Calderon, Sydney Tamiia Poitier, India Eisley, Nestor Serrano"/>
    <n v="8"/>
    <s v="United States"/>
    <s v="United States"/>
    <n v="1"/>
    <d v="2017-01-13T00:00:00"/>
    <n v="2017"/>
    <x v="5"/>
    <s v="104 min"/>
    <n v="104"/>
    <n v="104"/>
    <n v="19.669246701196681"/>
    <s v=""/>
    <s v="Horror Movies, Thrillers"/>
    <s v="Horror Movies"/>
    <s v="Horror Movies, Thrillers"/>
    <n v="2"/>
  </r>
  <r>
    <n v="5957"/>
    <s v="s5957"/>
    <x v="0"/>
    <s v="Just Another Love Story"/>
    <s v="Ole Bornedal"/>
    <s v="Anders W. Berthelsen, Rebecka Hemse, Nikolaj Lie Kaas, Charlotte Fich, Dejan Cukic, Karsten Jansfort, Flemming Enevold, Bent Mejding, Ewa Fr√∂ling, Josephine Raahauge, Timm Vladimir, Ditte Hansen"/>
    <n v="12"/>
    <s v="Denmark"/>
    <s v="Denmark"/>
    <n v="1"/>
    <d v="2009-05-05T00:00:00"/>
    <n v="2007"/>
    <x v="5"/>
    <s v="104 min"/>
    <n v="104"/>
    <n v="104"/>
    <n v="19.669246701196681"/>
    <s v=""/>
    <s v="Dramas, International Movies"/>
    <s v="Dramas"/>
    <s v="Dramas, International Movies"/>
    <n v="2"/>
  </r>
  <r>
    <n v="6007"/>
    <s v="s6007"/>
    <x v="0"/>
    <s v="28 Days"/>
    <s v="Betty Thomas"/>
    <s v="Sandra Bullock, Viggo Mortensen, Dominic West, Diane Ladd, Elizabeth Perkins, Steve Buscemi, Alan Tudyk, Mike O'Malley, Azura Skye, Reni Santoni, Marianne Jean-Baptiste"/>
    <n v="11"/>
    <s v="United States"/>
    <s v="United States"/>
    <n v="1"/>
    <d v="2020-09-30T00:00:00"/>
    <n v="2000"/>
    <x v="2"/>
    <s v="104 min"/>
    <n v="104"/>
    <n v="104"/>
    <n v="19.669246701196681"/>
    <s v=""/>
    <s v="Comedies, Dramas"/>
    <s v="Comedies"/>
    <s v="Comedies, Dramas"/>
    <n v="2"/>
  </r>
  <r>
    <n v="6028"/>
    <s v="s6028"/>
    <x v="0"/>
    <s v="A Bad Moms Christmas"/>
    <s v="Jon Lucas, Scott Moore"/>
    <s v="Mila Kunis, Kristen Bell, Kathryn Hahn, Susan Sarandon, Christine Baranski, Jay Hernandez, Cheryl Hines, Peter Gallagher, Justin Hartley"/>
    <n v="9"/>
    <s v="United States"/>
    <s v="United States, China"/>
    <n v="2"/>
    <d v="2020-02-14T00:00:00"/>
    <n v="2017"/>
    <x v="12"/>
    <s v="104 min"/>
    <n v="104"/>
    <n v="104"/>
    <n v="19.669246701196681"/>
    <s v=""/>
    <s v="Comedies"/>
    <s v="Comedies"/>
    <s v="Comedies"/>
    <n v="1"/>
  </r>
  <r>
    <n v="6029"/>
    <s v="s6029"/>
    <x v="0"/>
    <s v="A Billion Colour Story"/>
    <s v="Padmakumar Narasimhamurthy"/>
    <s v="Dhruva Padmakumar, Gaurav Sharma, Vasuki"/>
    <n v="3"/>
    <s v="India"/>
    <s v="India"/>
    <n v="1"/>
    <d v="2018-04-01T00:00:00"/>
    <n v="2016"/>
    <x v="1"/>
    <s v="104 min"/>
    <n v="104"/>
    <n v="104"/>
    <n v="19.669246701196681"/>
    <s v=""/>
    <s v="Dramas, Independent Movies, International Movies"/>
    <s v="Dramas"/>
    <s v="Dramas, Independent Movies, International Movies"/>
    <n v="3"/>
  </r>
  <r>
    <n v="6166"/>
    <s v="s6166"/>
    <x v="0"/>
    <s v="Angry Indian Goddesses"/>
    <s v="Pan Nalin"/>
    <s v="Amrit Maghera, Rajshri Deshpande, Pavleen Gujral, Anushka Manchanda, Sandhya Mridul, Sarah-Jane Dias, Tannishtha Chatterjee, Adil Hussain, Arjun Mathur, Anuj Choudhry"/>
    <n v="10"/>
    <s v="India"/>
    <s v="India, Germany"/>
    <n v="2"/>
    <d v="2017-03-14T00:00:00"/>
    <n v="2015"/>
    <x v="5"/>
    <s v="104 min"/>
    <n v="104"/>
    <n v="104"/>
    <n v="19.669246701196681"/>
    <s v=""/>
    <s v="Dramas, Independent Movies, International Movies"/>
    <s v="Dramas"/>
    <s v="Dramas, Independent Movies, International Movies"/>
    <n v="3"/>
  </r>
  <r>
    <n v="6289"/>
    <s v="s6289"/>
    <x v="0"/>
    <s v="Betting on Zero"/>
    <s v="Ted Braun"/>
    <s v="William Ackman"/>
    <n v="1"/>
    <s v="United States"/>
    <s v="United States"/>
    <n v="1"/>
    <d v="2017-06-01T00:00:00"/>
    <n v="2017"/>
    <x v="6"/>
    <s v="104 min"/>
    <n v="104"/>
    <n v="104"/>
    <n v="19.669246701196681"/>
    <s v=""/>
    <s v="Documentaries"/>
    <s v="Documentaries"/>
    <s v="Documentaries"/>
    <n v="1"/>
  </r>
  <r>
    <n v="6410"/>
    <s v="s6410"/>
    <x v="0"/>
    <s v="Camera Store"/>
    <s v="Scott Marshall Smith"/>
    <s v="John Larroquette, John Rhys-Davies, Paul Ben-Victor, David James Elliott, Laura Silverman, Cheryl Ladd, Justin Lieberman, Maddie McCormick"/>
    <n v="8"/>
    <s v="United States"/>
    <s v="United States"/>
    <n v="1"/>
    <d v="2017-08-20T00:00:00"/>
    <n v="2016"/>
    <x v="5"/>
    <s v="104 min"/>
    <n v="104"/>
    <n v="104"/>
    <n v="19.669246701196681"/>
    <s v=""/>
    <s v="Comedies, Dramas"/>
    <s v="Comedies"/>
    <s v="Comedies, Dramas"/>
    <n v="2"/>
  </r>
  <r>
    <n v="6411"/>
    <s v="s6411"/>
    <x v="0"/>
    <s v="Camp Cool Kids"/>
    <s v="Lisa Arnold"/>
    <s v="Connor Rosen, Logan Shroyer, Michael Gross, Markie Post, Leigh-Allyn Baker, Juliocesar Chavez, Tyree Brown"/>
    <n v="7"/>
    <s v="United States"/>
    <s v="United States"/>
    <n v="1"/>
    <d v="2018-01-01T00:00:00"/>
    <n v="2017"/>
    <x v="4"/>
    <s v="104 min"/>
    <n v="104"/>
    <n v="104"/>
    <n v="19.669246701196681"/>
    <s v=""/>
    <s v="Children &amp; Family Movies, Comedies, Dramas"/>
    <s v="Children &amp; Family Movies"/>
    <s v="Children &amp; Family Movies, Comedies, Dramas"/>
    <n v="3"/>
  </r>
  <r>
    <n v="6482"/>
    <s v="s6482"/>
    <x v="0"/>
    <s v="Christopher Robin"/>
    <s v="Marc Forster"/>
    <s v="Ewan McGregor, Hayley Atwell, Bronte Carmichael, Mark Gatiss, Jim Cummings, Brad Garrett, Nick Mohammed, Peter Capaldi"/>
    <n v="8"/>
    <s v="United States"/>
    <s v="United States"/>
    <n v="1"/>
    <d v="2019-03-05T00:00:00"/>
    <n v="2018"/>
    <x v="7"/>
    <s v="104 min"/>
    <n v="104"/>
    <n v="104"/>
    <n v="19.669246701196681"/>
    <s v=""/>
    <s v="Children &amp; Family Movies, Comedies, Dramas"/>
    <s v="Children &amp; Family Movies"/>
    <s v="Children &amp; Family Movies, Comedies, Dramas"/>
    <n v="3"/>
  </r>
  <r>
    <n v="6483"/>
    <s v="s6483"/>
    <x v="0"/>
    <s v="Chronicle of an Escape"/>
    <s v="Israel Adri√°n Caetano"/>
    <s v="Rodrigo de la Serna, Pablo Echarri, Nazareno Casero, Lautaro Delgado, Mat√≠as Marmorato, Mart√≠n Urruty, C√©sar Albarrac√≠n, Guillermo Fernandez, Daniel Di Biase"/>
    <n v="9"/>
    <s v="Argentina"/>
    <s v="Argentina"/>
    <n v="1"/>
    <d v="2018-06-15T00:00:00"/>
    <n v="2006"/>
    <x v="12"/>
    <s v="104 min"/>
    <n v="104"/>
    <n v="104"/>
    <n v="19.669246701196681"/>
    <s v=""/>
    <s v="Dramas, International Movies, Thrillers"/>
    <s v="Dramas"/>
    <s v="Dramas, International Movies, Thrillers"/>
    <n v="3"/>
  </r>
  <r>
    <n v="6638"/>
    <s v="s6638"/>
    <x v="0"/>
    <s v="Doubt"/>
    <s v="John Patrick Shanley"/>
    <s v="Meryl Streep, Philip Seymour Hoffman, Amy Adams, Viola Davis, Alice Drummond, Audrie Neenan, Susan Blommaert, Carrie Preston, Lydia Jordan, Lloyd Clay Brown"/>
    <n v="10"/>
    <s v="United States"/>
    <s v="United States"/>
    <n v="1"/>
    <d v="2019-03-07T00:00:00"/>
    <n v="2008"/>
    <x v="2"/>
    <s v="104 min"/>
    <n v="104"/>
    <n v="104"/>
    <n v="19.669246701196681"/>
    <s v=""/>
    <s v="Dramas, Faith &amp; Spirituality"/>
    <s v="Dramas"/>
    <s v="Dramas, Faith &amp; Spirituality"/>
    <n v="2"/>
  </r>
  <r>
    <n v="6766"/>
    <s v="s6766"/>
    <x v="0"/>
    <s v="Five Elements Ninjas"/>
    <s v="Cheh Chang"/>
    <s v="Tien-chi Cheng, Tien Hsiang Lung, Meng Lo, Michael Chan Wai-Man, Pei Hsi Chen, Li Wang, Ke Chu"/>
    <n v="7"/>
    <s v="Hong Kong"/>
    <s v="Hong Kong"/>
    <n v="1"/>
    <d v="2019-09-17T00:00:00"/>
    <n v="1982"/>
    <x v="12"/>
    <s v="104 min"/>
    <n v="104"/>
    <n v="104"/>
    <n v="19.669246701196681"/>
    <s v=""/>
    <s v="Action &amp; Adventure, International Movies"/>
    <s v="Action &amp; Adventure"/>
    <s v="Action &amp; Adventure, International Movies"/>
    <n v="2"/>
  </r>
  <r>
    <n v="6803"/>
    <s v="s6803"/>
    <x v="0"/>
    <s v="Freshman Year"/>
    <s v="Jude Okwudiafor Johnson"/>
    <s v="Diallo Thompson, Natalia Dominguez, Benjamin A. Onyango, Gregory Alan Williams, Desalene Jones, Wynton Odd, Ed Gonzalez Moreno, Natasha Dee Davis, Cameron Schaefer, Joshua Flores-Q"/>
    <n v="10"/>
    <s v="United States"/>
    <s v="United States"/>
    <n v="1"/>
    <d v="2020-03-03T00:00:00"/>
    <n v="2019"/>
    <x v="6"/>
    <s v="104 min"/>
    <n v="104"/>
    <n v="104"/>
    <n v="19.669246701196681"/>
    <s v=""/>
    <s v="Dramas, Faith &amp; Spirituality"/>
    <s v="Dramas"/>
    <s v="Dramas, Faith &amp; Spirituality"/>
    <n v="2"/>
  </r>
  <r>
    <n v="6948"/>
    <s v="s6948"/>
    <x v="0"/>
    <s v="Head On"/>
    <s v="Ana Kokkinos"/>
    <s v="Alex Dimitriades, Paul Capsis, Julian Garner, Tony Nikolakopoulos, Elena Mandalis, Eugenia Fragos, Damien Fotiou, Andrea Mandalis, Maria Mercedes, Dora Kaskanis, Alex Papps, Vassili Zappa"/>
    <n v="12"/>
    <s v="Australia"/>
    <s v="Australia"/>
    <n v="1"/>
    <d v="2018-08-25T00:00:00"/>
    <n v="1998"/>
    <x v="5"/>
    <s v="104 min"/>
    <n v="104"/>
    <n v="104"/>
    <n v="19.669246701196681"/>
    <s v=""/>
    <s v="Dramas, Independent Movies, LGBTQ Movies"/>
    <s v="Dramas"/>
    <s v="Dramas, Independent Movies, LGBTQ Movies"/>
    <n v="3"/>
  </r>
  <r>
    <n v="6968"/>
    <s v="s6968"/>
    <x v="0"/>
    <s v="Hide and Seek"/>
    <s v="Liu Jie"/>
    <s v="Wallace Huo, Qin Hailu, Regina Wan, Jessie Li, Dong Zijian, Li Yiqing, Fan Qianhui"/>
    <n v="7"/>
    <s v="China"/>
    <s v="China"/>
    <n v="1"/>
    <d v="2017-08-19T00:00:00"/>
    <n v="2016"/>
    <x v="1"/>
    <s v="104 min"/>
    <n v="104"/>
    <n v="104"/>
    <n v="19.669246701196681"/>
    <s v=""/>
    <s v="International Movies, Thrillers"/>
    <s v="International Movies"/>
    <s v="International Movies, Thrillers"/>
    <n v="2"/>
  </r>
  <r>
    <n v="7053"/>
    <s v="s7053"/>
    <x v="0"/>
    <s v="Iceman"/>
    <s v="Law Wing-cheong"/>
    <s v="Donnie Yen, Wang Baoqiang, Shengyi Huang, Yu Kang, Simon Yam, Lam Suet, Singh Hartihan Bitto, Mark Wu"/>
    <n v="8"/>
    <s v="China"/>
    <s v="China, Hong Kong"/>
    <n v="2"/>
    <d v="2018-01-23T00:00:00"/>
    <n v="2014"/>
    <x v="12"/>
    <s v="104 min"/>
    <n v="104"/>
    <n v="104"/>
    <n v="19.669246701196681"/>
    <s v=""/>
    <s v="Action &amp; Adventure, International Movies, Sci-Fi &amp; Fantasy"/>
    <s v="Action &amp; Adventure"/>
    <s v="Action &amp; Adventure, International Movies, Sci-Fi &amp; Fantasy"/>
    <n v="3"/>
  </r>
  <r>
    <n v="7251"/>
    <s v="s7251"/>
    <x v="0"/>
    <s v="La √öltima Fiesta"/>
    <s v="Leandro Mark, Nicol√°s Silbert"/>
    <s v="Nicol√°s V√°zquez, Alan Sabbagh, Benjam√≠n Amadeo, Eva De Dominici, C√©sar Bord√≥n, Julian Kartun, Paula Carruega, Luciano Rossi, Ezequiel Campa"/>
    <n v="9"/>
    <s v="Argentina"/>
    <s v="Argentina"/>
    <n v="1"/>
    <d v="2017-02-01T00:00:00"/>
    <n v="2016"/>
    <x v="5"/>
    <s v="104 min"/>
    <n v="104"/>
    <n v="104"/>
    <n v="19.669246701196681"/>
    <s v=""/>
    <s v="Comedies, International Movies"/>
    <s v="Comedies"/>
    <s v="Comedies, International Movies"/>
    <n v="2"/>
  </r>
  <r>
    <n v="7304"/>
    <s v="s7304"/>
    <x v="0"/>
    <s v="Lifeline"/>
    <s v="Johnnie To"/>
    <s v="Lau Ching Wan, Alex Fong, Carman Lee, Ruby Wong, Raymond Wong Ho-Yin, Damian Lau, Lam Suet, Kenneth Chan"/>
    <n v="8"/>
    <s v="Hong Kong"/>
    <s v="Hong Kong"/>
    <n v="1"/>
    <d v="2018-08-16T00:00:00"/>
    <n v="1997"/>
    <x v="1"/>
    <s v="104 min"/>
    <n v="104"/>
    <n v="104"/>
    <n v="19.669246701196681"/>
    <s v=""/>
    <s v="Action &amp; Adventure, International Movies"/>
    <s v="Action &amp; Adventure"/>
    <s v="Action &amp; Adventure, International Movies"/>
    <n v="2"/>
  </r>
  <r>
    <n v="7412"/>
    <s v="s7412"/>
    <x v="0"/>
    <s v="Martin Lawrence Live: Runteldat"/>
    <s v="David Raynr"/>
    <s v="Martin Lawrence"/>
    <n v="1"/>
    <s v="United States"/>
    <s v="United States"/>
    <n v="1"/>
    <d v="2019-12-01T00:00:00"/>
    <n v="2002"/>
    <x v="12"/>
    <s v="104 min"/>
    <n v="104"/>
    <n v="104"/>
    <n v="19.669246701196681"/>
    <s v=""/>
    <s v="Stand-Up Comedy"/>
    <s v="Stand-Up Comedy"/>
    <s v="Stand-Up Comedy"/>
    <n v="1"/>
  </r>
  <r>
    <n v="7544"/>
    <s v="s7544"/>
    <x v="0"/>
    <s v="My Only Mother"/>
    <s v="Wenn V. Deramas"/>
    <s v="Ai-Ai de las Alas, Marvin Agustin, Carlo Aquino, Heart Evangelista, Nikki Valdez, Shaina Magdayao, Serena Dalrymple, Jiro Manio"/>
    <n v="8"/>
    <m/>
    <m/>
    <n v="0"/>
    <d v="2019-03-04T00:00:00"/>
    <n v="2013"/>
    <x v="1"/>
    <s v="104 min"/>
    <n v="104"/>
    <n v="104"/>
    <n v="19.669246701196681"/>
    <s v=""/>
    <s v="Comedies, Dramas, International Movies"/>
    <s v="Comedies"/>
    <s v="Comedies, Dramas, International Movies"/>
    <n v="3"/>
  </r>
  <r>
    <n v="7593"/>
    <s v="s7593"/>
    <x v="0"/>
    <s v="No Reservations"/>
    <s v="Scott Hicks"/>
    <s v="Catherine Zeta-Jones, Aaron Eckhart, Abigail Breslin, Patricia Clarkson, Jenny Wade, Bob Balaban, Br√≠an F. O'Byrne, Lily Rabe"/>
    <n v="8"/>
    <s v="United States"/>
    <s v="United States"/>
    <n v="1"/>
    <d v="2019-10-01T00:00:00"/>
    <n v="2007"/>
    <x v="7"/>
    <s v="104 min"/>
    <n v="104"/>
    <n v="104"/>
    <n v="19.669246701196681"/>
    <s v=""/>
    <s v="Comedies, Romantic Movies"/>
    <s v="Comedies"/>
    <s v="Comedies, Romantic Movies"/>
    <n v="2"/>
  </r>
  <r>
    <n v="7718"/>
    <s v="s7718"/>
    <x v="0"/>
    <s v="Paulettante Veedu"/>
    <s v="Dileep Narayanan"/>
    <s v="Saikumar, Amal Unnithan, Manasa Radhakrishnan, K.P.A.C. Lalitha, Sudheer Karamana, Seema G. Nair"/>
    <n v="6"/>
    <s v="India"/>
    <s v="India"/>
    <n v="1"/>
    <d v="2018-07-01T00:00:00"/>
    <n v="2016"/>
    <x v="1"/>
    <s v="104 min"/>
    <n v="104"/>
    <n v="104"/>
    <n v="19.669246701196681"/>
    <s v=""/>
    <s v="Dramas, International Movies"/>
    <s v="Dramas"/>
    <s v="Dramas, International Movies"/>
    <n v="2"/>
  </r>
  <r>
    <n v="7826"/>
    <s v="s7826"/>
    <x v="0"/>
    <s v="Rajnigandha"/>
    <s v="Basu Chatterjee"/>
    <s v="Vidya Sinha, Amol Palekar, Dinesh Thakur, Ranjita Thakur, Veena Gaud, Manju Maini"/>
    <n v="6"/>
    <s v="India"/>
    <s v="India"/>
    <n v="1"/>
    <d v="2019-12-31T00:00:00"/>
    <n v="1974"/>
    <x v="6"/>
    <s v="104 min"/>
    <n v="104"/>
    <n v="104"/>
    <n v="19.669246701196681"/>
    <s v=""/>
    <s v="Comedies, Dramas, Independent Movies"/>
    <s v="Comedies"/>
    <s v="Comedies, Dramas, Independent Movies"/>
    <n v="3"/>
  </r>
  <r>
    <n v="7884"/>
    <s v="s7884"/>
    <x v="0"/>
    <s v="Rocky V"/>
    <s v="John G. Avildsen"/>
    <s v="Sylvester Stallone, Talia Shire, Burt Young, Richard Gant, Tommy Morrison, Sage Stallone, Burgess Meredith, Tony Burton"/>
    <n v="8"/>
    <s v="United States"/>
    <s v="United States"/>
    <n v="1"/>
    <d v="2019-08-01T00:00:00"/>
    <n v="1990"/>
    <x v="2"/>
    <s v="104 min"/>
    <n v="104"/>
    <n v="104"/>
    <n v="19.669246701196681"/>
    <s v=""/>
    <s v="Dramas, Sports Movies"/>
    <s v="Dramas"/>
    <s v="Dramas, Sports Movies"/>
    <n v="2"/>
  </r>
  <r>
    <n v="8054"/>
    <s v="s8054"/>
    <x v="0"/>
    <s v="Solomon Kane"/>
    <s v="Michael J. Bassett"/>
    <s v="James Purefoy, Pete Postlethwaite, Rachel Hurd-Wood, Alice Krige, Jason Flemyng, Mackenzie Crook, Patrick Hurd-Wood, Max von Sydow"/>
    <n v="8"/>
    <s v="Czech Republic"/>
    <s v="Czech Republic, United Kingdom, France"/>
    <n v="3"/>
    <d v="2018-02-15T00:00:00"/>
    <n v="2009"/>
    <x v="12"/>
    <s v="104 min"/>
    <n v="104"/>
    <n v="104"/>
    <n v="19.669246701196681"/>
    <s v=""/>
    <s v="Action &amp; Adventure, International Movies, Sci-Fi &amp; Fantasy"/>
    <s v="Action &amp; Adventure"/>
    <s v="Action &amp; Adventure, International Movies, Sci-Fi &amp; Fantasy"/>
    <n v="3"/>
  </r>
  <r>
    <n v="8124"/>
    <s v="s8124"/>
    <x v="0"/>
    <s v="Super Dark Times"/>
    <s v="Kevin Phillips"/>
    <s v="Owen Campbell, Charlie Tahan, Elizabeth Cappuccino, Max Talisman, Amy Hargreaves, Sawyer Barth, Adea Lennox, Ethan Botwick"/>
    <n v="8"/>
    <s v="United States"/>
    <s v="United States"/>
    <n v="1"/>
    <d v="2018-01-01T00:00:00"/>
    <n v="2017"/>
    <x v="5"/>
    <s v="104 min"/>
    <n v="104"/>
    <n v="104"/>
    <n v="19.669246701196681"/>
    <s v=""/>
    <s v="Dramas, Independent Movies, Thrillers"/>
    <s v="Dramas"/>
    <s v="Dramas, Independent Movies, Thrillers"/>
    <n v="3"/>
  </r>
  <r>
    <n v="8285"/>
    <s v="s8285"/>
    <x v="0"/>
    <s v="The Dukes of Hazzard"/>
    <s v="Jay Chandrasekhar"/>
    <s v="Johnny Knoxville, Seann William Scott, Jessica Simpson, Burt Reynolds, M.C. Gainey, David Koechner, Kevin Heffernan, James Roday, Michael Roof, Joe Don Baker"/>
    <n v="10"/>
    <s v="United States"/>
    <s v="United States"/>
    <n v="1"/>
    <d v="2020-01-01T00:00:00"/>
    <n v="2005"/>
    <x v="2"/>
    <s v="104 min"/>
    <n v="104"/>
    <n v="104"/>
    <n v="19.669246701196681"/>
    <s v=""/>
    <s v="Action &amp; Adventure, Comedies"/>
    <s v="Action &amp; Adventure"/>
    <s v="Action &amp; Adventure, Comedies"/>
    <n v="2"/>
  </r>
  <r>
    <n v="8308"/>
    <s v="s8308"/>
    <x v="0"/>
    <s v="The Forbidden Kingdom"/>
    <s v="Rob Minkoff"/>
    <s v="Jackie Chan, Jet Li, Collin Chou, Liu Yifei, Li Bingbing, Michael Angarano, Morgan Benoit, Juana Collignon, Wang Deshun, Thomas McDonell"/>
    <n v="10"/>
    <s v="United States"/>
    <s v="United States, China"/>
    <n v="2"/>
    <d v="2019-07-01T00:00:00"/>
    <n v="2008"/>
    <x v="2"/>
    <s v="104 min"/>
    <n v="104"/>
    <n v="104"/>
    <n v="19.669246701196681"/>
    <s v=""/>
    <s v="Action &amp; Adventure, Sci-Fi &amp; Fantasy"/>
    <s v="Action &amp; Adventure"/>
    <s v="Action &amp; Adventure, Sci-Fi &amp; Fantasy"/>
    <n v="2"/>
  </r>
  <r>
    <n v="8426"/>
    <s v="s8426"/>
    <x v="0"/>
    <s v="The Model"/>
    <s v="Mads Matthiesen"/>
    <s v="Maria Palm, Ed Skrein, Yvonnick Muller, Charlotte Tomaszewska, Virgile Bramly, Marco Ils√∏, Dominic Allburn"/>
    <n v="7"/>
    <s v="Denmark"/>
    <s v="Denmark"/>
    <n v="1"/>
    <d v="2016-12-06T00:00:00"/>
    <n v="2016"/>
    <x v="5"/>
    <s v="104 min"/>
    <n v="104"/>
    <n v="104"/>
    <n v="19.669246701196681"/>
    <s v=""/>
    <s v="Dramas, Independent Movies, International Movies"/>
    <s v="Dramas"/>
    <s v="Dramas, Independent Movies, International Movies"/>
    <n v="3"/>
  </r>
  <r>
    <n v="8431"/>
    <s v="s8431"/>
    <x v="0"/>
    <s v="The Muppets"/>
    <s v="James Bobin"/>
    <s v="Jason Segel, Amy Adams, Chris Cooper, Rashida Jones, Kermit the Frog, Miss Piggy, Fozzie Bear, Gonzo, Muppets, Steve Whitmire, Eric Jacobson, Dave Goelz, Bill Barretta, David Rudman, Matt Vogel, Peter Linz"/>
    <n v="16"/>
    <s v="United States"/>
    <s v="United States"/>
    <n v="1"/>
    <d v="2020-09-01T00:00:00"/>
    <n v="2011"/>
    <x v="7"/>
    <s v="104 min"/>
    <n v="104"/>
    <n v="104"/>
    <n v="19.669246701196681"/>
    <s v=""/>
    <s v="Children &amp; Family Movies, Comedies"/>
    <s v="Children &amp; Family Movies"/>
    <s v="Children &amp; Family Movies, Comedies"/>
    <n v="2"/>
  </r>
  <r>
    <n v="8503"/>
    <s v="s8503"/>
    <x v="0"/>
    <s v="The Seven Five"/>
    <s v="Tiller Russell"/>
    <m/>
    <n v="0"/>
    <s v="United States"/>
    <s v="United States"/>
    <n v="1"/>
    <d v="2017-04-14T00:00:00"/>
    <n v="2014"/>
    <x v="12"/>
    <s v="104 min"/>
    <n v="104"/>
    <n v="104"/>
    <n v="19.669246701196681"/>
    <s v=""/>
    <s v="Documentaries"/>
    <s v="Documentaries"/>
    <s v="Documentaries"/>
    <n v="1"/>
  </r>
  <r>
    <n v="8535"/>
    <s v="s8535"/>
    <x v="0"/>
    <s v="The Tribes of Palos Verdes"/>
    <s v="Brendan Malloy, Emmett Malloy"/>
    <s v="Jennifer Garner, Maika Monroe, Cody Fern, Justin Kirk, Noah Silver, Elisabeth R√∂hm, Goran Visnjic, Joely Fisher, Milo Gibson, Alex Neustaedter, Stevie Lynn Jones, Thomas Cocquerel, Alicia Silverstone"/>
    <n v="13"/>
    <s v="United States"/>
    <s v="United States"/>
    <n v="1"/>
    <d v="2019-12-01T00:00:00"/>
    <n v="2017"/>
    <x v="12"/>
    <s v="104 min"/>
    <n v="104"/>
    <n v="104"/>
    <n v="19.669246701196681"/>
    <s v=""/>
    <s v="Dramas, Independent Movies, Sports Movies"/>
    <s v="Dramas"/>
    <s v="Dramas, Independent Movies, Sports Movies"/>
    <n v="3"/>
  </r>
  <r>
    <n v="8572"/>
    <s v="s8572"/>
    <x v="0"/>
    <s v="Theeram"/>
    <s v="Saheed Arafath"/>
    <s v="Pranav Ratheesh, Maria Yohannan, Askar Ameer, Tini Tom, Anjali Nair, Krishna Prabha, Sudhi Koppa, Nandhan Unni"/>
    <n v="8"/>
    <s v="India"/>
    <s v="India"/>
    <n v="1"/>
    <d v="2018-07-01T00:00:00"/>
    <n v="2017"/>
    <x v="1"/>
    <s v="104 min"/>
    <n v="104"/>
    <n v="104"/>
    <n v="19.669246701196681"/>
    <s v=""/>
    <s v="Dramas, International Movies, Romantic Movies"/>
    <s v="Dramas"/>
    <s v="Dramas, International Movies, Romantic Movies"/>
    <n v="3"/>
  </r>
  <r>
    <n v="8608"/>
    <s v="s8608"/>
    <x v="0"/>
    <s v="Tortilla Soup"/>
    <s v="Maria Ripoll"/>
    <s v="Hector Elizondo, Jacqueline Obradors, Elizabeth Pe√±a, Tamara Mello, Nikolai Kinski, Raquel Welch, Joel Joan, Paul Rodriguez, Constance Marie, Julio Oscar Mechoso"/>
    <n v="10"/>
    <s v="United States"/>
    <s v="United States"/>
    <n v="1"/>
    <d v="2020-09-15T00:00:00"/>
    <n v="2001"/>
    <x v="2"/>
    <s v="104 min"/>
    <n v="104"/>
    <n v="104"/>
    <n v="19.669246701196681"/>
    <s v=""/>
    <s v="Comedies, Dramas, Romantic Movies"/>
    <s v="Comedies"/>
    <s v="Comedies, Dramas, Romantic Movies"/>
    <n v="3"/>
  </r>
  <r>
    <n v="8624"/>
    <s v="s8624"/>
    <x v="0"/>
    <s v="Tremors 3: Back to Perfection"/>
    <s v="Brent Maddock"/>
    <s v="Michael Gross, Shawn Christian, Susan Chuang, Charlotte Stewart, Ariana Richards, Tony Genaro, Barry Livingston, John Pappas, Jason Hopkins"/>
    <n v="9"/>
    <s v="United States"/>
    <s v="United States"/>
    <n v="1"/>
    <d v="2020-01-01T00:00:00"/>
    <n v="2001"/>
    <x v="7"/>
    <s v="104 min"/>
    <n v="104"/>
    <n v="104"/>
    <n v="19.669246701196681"/>
    <s v=""/>
    <s v="Comedies, Horror Movies, Sci-Fi &amp; Fantasy"/>
    <s v="Comedies"/>
    <s v="Comedies, Horror Movies, Sci-Fi &amp; Fantasy"/>
    <n v="3"/>
  </r>
  <r>
    <n v="8657"/>
    <s v="s8657"/>
    <x v="0"/>
    <s v="Unacknowledged"/>
    <s v="Michael Mazzola"/>
    <m/>
    <n v="0"/>
    <s v="United States"/>
    <s v="United States"/>
    <n v="1"/>
    <d v="2017-08-21T00:00:00"/>
    <n v="2017"/>
    <x v="5"/>
    <s v="104 min"/>
    <n v="104"/>
    <n v="104"/>
    <n v="19.669246701196681"/>
    <s v=""/>
    <s v="Documentaries"/>
    <s v="Documentaries"/>
    <s v="Documentaries"/>
    <n v="1"/>
  </r>
  <r>
    <n v="37"/>
    <s v="s37"/>
    <x v="0"/>
    <s v="The Stronghold"/>
    <s v="C√©dric Jimenez"/>
    <s v="Gilles Lellouche, Karim Leklou, Fran√ßois Civil, Ad√®le Exarchopoulos, Kenza Fortas, Cyril Lecomte, Micha√´l Abiteboul, Idir Azougli, Vincent Darmuzey, Jean-Yves Berteloot"/>
    <n v="10"/>
    <m/>
    <m/>
    <n v="0"/>
    <d v="2021-09-17T00:00:00"/>
    <n v="2021"/>
    <x v="5"/>
    <s v="105 min"/>
    <n v="105"/>
    <n v="105"/>
    <n v="29.539251594362565"/>
    <s v=""/>
    <s v="Action &amp; Adventure, Dramas, International Movies"/>
    <s v="Action &amp; Adventure"/>
    <s v="Action &amp; Adventure, Dramas, International Movies"/>
    <n v="3"/>
  </r>
  <r>
    <n v="157"/>
    <s v="s157"/>
    <x v="0"/>
    <s v="Letters to Juliet"/>
    <s v="Gary Winick"/>
    <s v="Amanda Seyfried, Christopher Egan, Gael Garc√≠a Bernal, Vanessa Redgrave, Franco Nero, Luisa Ranieri, Marina Massironi, Milena Vukotic, Marcia DeBonis, Luisa De Santis, Lidia Biondi, Giordano Formenti, Chris Egan"/>
    <n v="13"/>
    <s v="United States"/>
    <s v="United States"/>
    <n v="1"/>
    <d v="2021-09-01T00:00:00"/>
    <n v="2010"/>
    <x v="7"/>
    <s v="105 min"/>
    <n v="105"/>
    <n v="105"/>
    <n v="29.539251594362565"/>
    <s v=""/>
    <s v="Comedies, Dramas, Romantic Movies"/>
    <s v="Comedies"/>
    <s v="Comedies, Dramas, Romantic Movies"/>
    <n v="3"/>
  </r>
  <r>
    <n v="176"/>
    <s v="s176"/>
    <x v="0"/>
    <s v="The Blue Lagoon"/>
    <s v="Randal Kleiser"/>
    <s v="Brooke Shields, Christopher Atkins, Leo McKern, William Daniels, Elva Josephson, Glenn Kohan, Alan Hopgood, Gus Mercurio"/>
    <n v="8"/>
    <s v="United States"/>
    <s v="United States"/>
    <n v="1"/>
    <d v="2021-09-01T00:00:00"/>
    <n v="1980"/>
    <x v="12"/>
    <s v="105 min"/>
    <n v="105"/>
    <n v="105"/>
    <n v="29.539251594362565"/>
    <s v=""/>
    <s v="Dramas, Romantic Movies"/>
    <s v="Dramas"/>
    <s v="Dramas, Romantic Movies"/>
    <n v="2"/>
  </r>
  <r>
    <n v="253"/>
    <s v="s253"/>
    <x v="0"/>
    <s v="Black Island"/>
    <s v="Miguel Alexandre"/>
    <s v="Philip Froissant, Alice Dwyer, Hanns Zischler, Mercedes M√ºller, Sammy Scheuritzel, Lieselotte Vo√ü, Katharina Sch√ºtz, Jodie Leslie Ahlborn, Marco Wittorf, Ilknur Boyraz"/>
    <n v="10"/>
    <m/>
    <m/>
    <n v="0"/>
    <d v="2021-08-18T00:00:00"/>
    <n v="2021"/>
    <x v="5"/>
    <s v="105 min"/>
    <n v="105"/>
    <n v="105"/>
    <n v="29.539251594362565"/>
    <s v=""/>
    <s v="International Movies, Thrillers"/>
    <s v="International Movies"/>
    <s v="International Movies, Thrillers"/>
    <n v="2"/>
  </r>
  <r>
    <n v="333"/>
    <s v="s333"/>
    <x v="0"/>
    <s v="Deep Blue Sea"/>
    <s v="Renny Harlin"/>
    <s v="Thomas Jane, Saffron Burrows, Samuel L. Jackson, Jacqueline McKenzie, Michael Rapaport, Stellan Skarsg√•rd, LL Cool J, Aida Turturro, Cristos, Daniel Rey"/>
    <n v="10"/>
    <s v="United States"/>
    <s v="United States, Mexico"/>
    <n v="2"/>
    <d v="2021-08-01T00:00:00"/>
    <n v="1999"/>
    <x v="12"/>
    <s v="105 min"/>
    <n v="105"/>
    <n v="105"/>
    <n v="29.539251594362565"/>
    <s v=""/>
    <s v="Action &amp; Adventure, Horror Movies, Sci-Fi &amp; Fantasy"/>
    <s v="Action &amp; Adventure"/>
    <s v="Action &amp; Adventure, Horror Movies, Sci-Fi &amp; Fantasy"/>
    <n v="3"/>
  </r>
  <r>
    <n v="353"/>
    <s v="s353"/>
    <x v="0"/>
    <s v="The Edge of Seventeen"/>
    <s v="Kelly Fremon Craig"/>
    <s v="Hailee Steinfeld, Woody Harrelson, Kyra Sedgwick, Haley Lu Richardson, Blake Jenner, Hayden Szeto, Alexander Calvert, Eric Keenleyside"/>
    <n v="8"/>
    <s v="United States"/>
    <s v="United States, China"/>
    <n v="2"/>
    <d v="2021-08-01T00:00:00"/>
    <n v="2016"/>
    <x v="12"/>
    <s v="105 min"/>
    <n v="105"/>
    <n v="105"/>
    <n v="29.539251594362565"/>
    <s v=""/>
    <s v="Comedies, Dramas"/>
    <s v="Comedies"/>
    <s v="Comedies, Dramas"/>
    <n v="2"/>
  </r>
  <r>
    <n v="355"/>
    <s v="s355"/>
    <x v="0"/>
    <s v="The Last Boy Scout"/>
    <s v="Tony Scott"/>
    <s v="Bruce Willis, Damon Wayans, Chelsea Field, Noble Willingham, Taylor Negron, Danielle Harris, Halle Berry, Bruce McGill"/>
    <n v="8"/>
    <s v="United States"/>
    <s v="United States"/>
    <n v="1"/>
    <d v="2021-08-01T00:00:00"/>
    <n v="1991"/>
    <x v="12"/>
    <s v="105 min"/>
    <n v="105"/>
    <n v="105"/>
    <n v="29.539251594362565"/>
    <s v=""/>
    <s v="Action &amp; Adventure, Comedies"/>
    <s v="Action &amp; Adventure"/>
    <s v="Action &amp; Adventure, Comedies"/>
    <n v="2"/>
  </r>
  <r>
    <n v="430"/>
    <s v="s430"/>
    <x v="0"/>
    <s v="Sanitation Day"/>
    <s v="Seyi Babatope"/>
    <s v="Blossom Chukwujekwu, Elozonam Ogbolu, Nse Ikpe-Etim, Belinda Effah, Saeed Mohammed, Chukwuemeka Okoroafor, Kunle Fawole, Chris Okagbue, Adebayo Salami, Charles Inojie, Elvina Ibru, Tobi Bakare"/>
    <n v="12"/>
    <s v="Nigeria"/>
    <s v="Nigeria"/>
    <n v="1"/>
    <d v="2021-07-21T00:00:00"/>
    <n v="2020"/>
    <x v="1"/>
    <s v="105 min"/>
    <n v="105"/>
    <n v="105"/>
    <n v="29.539251594362565"/>
    <s v=""/>
    <s v="Dramas, International Movies, Thrillers"/>
    <s v="Dramas"/>
    <s v="Dramas, International Movies, Thrillers"/>
    <n v="3"/>
  </r>
  <r>
    <n v="447"/>
    <s v="s447"/>
    <x v="0"/>
    <s v="The Book of Henry"/>
    <s v="Colin Trevorrow"/>
    <s v="Naomi Watts, Jaeden Martell, Jacob Tremblay, Sarah Silverman, Dean Norris, Lee Pace, Maddie Ziegler, Tonya Pinkins, Bobby Moynihan, Geraldine Hughes"/>
    <n v="10"/>
    <s v="United States"/>
    <s v="United States"/>
    <n v="1"/>
    <d v="2021-07-16T00:00:00"/>
    <n v="2017"/>
    <x v="2"/>
    <s v="105 min"/>
    <n v="105"/>
    <n v="105"/>
    <n v="29.539251594362565"/>
    <s v=""/>
    <s v="Dramas"/>
    <s v="Dramas"/>
    <s v="Dramas"/>
    <n v="1"/>
  </r>
  <r>
    <n v="481"/>
    <s v="s481"/>
    <x v="0"/>
    <s v="Finding Hubby"/>
    <s v="Femi D. Ogunsanwo"/>
    <s v="Ade Laoye, Munachi Abii, Kehinde Bankole, Charles Etubiebi, Paul Utomi, Efa Iwara, Tina Mba, Tope Tedela, Demi Banwo, Teniola Aladese, Delroy Norman, Omowunmi Dada"/>
    <n v="12"/>
    <m/>
    <m/>
    <n v="0"/>
    <d v="2021-07-09T00:00:00"/>
    <n v="2020"/>
    <x v="1"/>
    <s v="105 min"/>
    <n v="105"/>
    <n v="105"/>
    <n v="29.539251594362565"/>
    <s v=""/>
    <s v="Comedies, Dramas, International Movies"/>
    <s v="Comedies"/>
    <s v="Comedies, Dramas, International Movies"/>
    <n v="3"/>
  </r>
  <r>
    <n v="502"/>
    <s v="s502"/>
    <x v="0"/>
    <s v="Mama Drama"/>
    <s v="Seyi Babatope"/>
    <s v="Osas Ighodaro, Kunle Remi, Kehinde Bankole, Femi Adebayo, Shaffy Bello, Adunni Ade, Chinyere Wilfred, Olive Emodi, Rekiya Attah, Opeyemi Ayeola"/>
    <n v="10"/>
    <m/>
    <m/>
    <n v="0"/>
    <d v="2021-07-07T00:00:00"/>
    <n v="2020"/>
    <x v="5"/>
    <s v="105 min"/>
    <n v="105"/>
    <n v="105"/>
    <n v="29.539251594362565"/>
    <s v=""/>
    <s v="Dramas, International Movies"/>
    <s v="Dramas"/>
    <s v="Dramas, International Movies"/>
    <n v="2"/>
  </r>
  <r>
    <n v="519"/>
    <s v="s519"/>
    <x v="0"/>
    <s v="Har Kisse Ke Hisse: Kaamyaab"/>
    <s v="Hardik Mehta"/>
    <s v="Sanjay Mishra, Deepak Dobriyal, Sarika Singh, Isha Talwar, Avtar Gill, Kaurwakee Vashistha, Amitabh Srivastava, Vikas Verma"/>
    <n v="8"/>
    <s v="India"/>
    <s v="India"/>
    <n v="1"/>
    <d v="2021-07-06T00:00:00"/>
    <n v="2020"/>
    <x v="1"/>
    <s v="105 min"/>
    <n v="105"/>
    <n v="105"/>
    <n v="29.539251594362565"/>
    <s v=""/>
    <s v="Dramas, International Movies"/>
    <s v="Dramas"/>
    <s v="Dramas, International Movies"/>
    <n v="2"/>
  </r>
  <r>
    <n v="599"/>
    <s v="s599"/>
    <x v="0"/>
    <s v="The American"/>
    <s v="Anton Corbijn"/>
    <s v="George Clooney, Violante Placido, Thekla Reuten, Paolo Bonacelli, Johan Leysen, Irina Bj√∂rklund, Filippo Timi, Anna Foglietta, Bj√∂rn Granath"/>
    <n v="9"/>
    <s v="United States"/>
    <s v="United States, United Kingdom"/>
    <n v="2"/>
    <d v="2021-07-01T00:00:00"/>
    <n v="2010"/>
    <x v="12"/>
    <s v="105 min"/>
    <n v="105"/>
    <n v="105"/>
    <n v="29.539251594362565"/>
    <s v=""/>
    <s v="Dramas, Thrillers"/>
    <s v="Dramas"/>
    <s v="Dramas, Thrillers"/>
    <n v="2"/>
  </r>
  <r>
    <n v="657"/>
    <s v="s657"/>
    <x v="0"/>
    <s v="Love Is a Story"/>
    <s v="Cristina Jacob"/>
    <s v="Raluca Aprodu, Drago»ô Bucur, Ducu Darie"/>
    <n v="3"/>
    <s v="Romania"/>
    <s v="Romania"/>
    <n v="1"/>
    <d v="2021-06-21T00:00:00"/>
    <n v="2015"/>
    <x v="5"/>
    <s v="105 min"/>
    <n v="105"/>
    <n v="105"/>
    <n v="29.539251594362565"/>
    <s v=""/>
    <s v="International Movies, Music &amp; Musicals, Romantic Movies"/>
    <s v="International Movies"/>
    <s v="International Movies, Music &amp; Musicals, Romantic Movies"/>
    <n v="3"/>
  </r>
  <r>
    <n v="892"/>
    <s v="s892"/>
    <x v="0"/>
    <s v="Layer Cake"/>
    <s v="Matthew Vaughn"/>
    <s v="Daniel Craig, Colm Meaney, Kenneth Cranham, Sienna Miller, Tom Hardy, Michael Gambon, George Harris, Jamie Foreman, Marcel Iures, Ben Whishaw, Tamer Hassan"/>
    <n v="11"/>
    <s v="United Kingdom"/>
    <s v="United Kingdom"/>
    <n v="1"/>
    <d v="2021-05-13T00:00:00"/>
    <n v="2004"/>
    <x v="12"/>
    <s v="105 min"/>
    <n v="105"/>
    <n v="105"/>
    <n v="29.539251594362565"/>
    <s v=""/>
    <s v="Independent Movies, International Movies, Thrillers"/>
    <s v="Independent Movies"/>
    <s v="Independent Movies, International Movies, Thrillers"/>
    <n v="3"/>
  </r>
  <r>
    <n v="1171"/>
    <s v="s1171"/>
    <x v="0"/>
    <s v="Secret Magic Control Agency"/>
    <s v="Aleksey Tsitsilin"/>
    <s v="Nicholas Corda, Sylvana Joyce, Alyson Leigh Rosenfeld, Courtney Shaw, Erica Schroeder, Georgette Timoney, Mary O'Brady, Marc Thompson"/>
    <n v="8"/>
    <s v="Russia"/>
    <s v="Russia, United States"/>
    <n v="2"/>
    <d v="2021-03-25T00:00:00"/>
    <n v="2021"/>
    <x v="8"/>
    <s v="105 min"/>
    <n v="105"/>
    <n v="105"/>
    <n v="29.539251594362565"/>
    <s v=""/>
    <s v="Children &amp; Family Movies, Comedies"/>
    <s v="Children &amp; Family Movies"/>
    <s v="Children &amp; Family Movies, Comedies"/>
    <n v="2"/>
  </r>
  <r>
    <n v="1217"/>
    <s v="s1217"/>
    <x v="0"/>
    <s v="Romantik Komedi 2: Bekarlƒ±ƒüa Veda"/>
    <s v="Erol √ñzlevi"/>
    <s v="Sinem Kobal, Engin Altan D√ºzyatan, Sedef Avcƒ±, Cemal H√ºnal, Burcu Kara, G√ºrgen √ñz, √ñyk√º √áelik, G√∂k√ße √ñzyol"/>
    <n v="8"/>
    <s v="Turkey"/>
    <s v="Turkey"/>
    <n v="1"/>
    <d v="2021-03-12T00:00:00"/>
    <n v="2013"/>
    <x v="5"/>
    <s v="105 min"/>
    <n v="105"/>
    <n v="105"/>
    <n v="29.539251594362565"/>
    <s v=""/>
    <s v="Comedies, International Movies, Romantic Movies"/>
    <s v="Comedies"/>
    <s v="Comedies, International Movies, Romantic Movies"/>
    <n v="3"/>
  </r>
  <r>
    <n v="1404"/>
    <s v="s1404"/>
    <x v="0"/>
    <s v="Double Dad"/>
    <s v="Cris D'Amato"/>
    <s v="Maisa Silva, Eduardo Moscovis, Marcelo M√©dici, Laila Zaid, Pedro Ottoni, Rayana Diniz, Caio Vegatti, Faf√° de Bel√©m, Thaynara Og, Roberto Bonfim"/>
    <n v="10"/>
    <s v="Brazil"/>
    <s v="Brazil"/>
    <n v="1"/>
    <d v="2021-01-15T00:00:00"/>
    <n v="2020"/>
    <x v="4"/>
    <s v="105 min"/>
    <n v="105"/>
    <n v="105"/>
    <n v="29.539251594362565"/>
    <s v=""/>
    <s v="Children &amp; Family Movies, Comedies, Dramas"/>
    <s v="Children &amp; Family Movies"/>
    <s v="Children &amp; Family Movies, Comedies, Dramas"/>
    <n v="3"/>
  </r>
  <r>
    <n v="1482"/>
    <s v="s1482"/>
    <x v="0"/>
    <s v="The Rope Curse 2"/>
    <s v="Liao Shih-han"/>
    <s v="Lee Kang-sheng, Wilson Hsu, Vera Chen, Yen Cheng-kuo, Chen Bor-jeng, Liu Kuo-shao"/>
    <n v="6"/>
    <s v="Taiwan"/>
    <s v="Taiwan"/>
    <n v="1"/>
    <d v="2020-12-30T00:00:00"/>
    <n v="2020"/>
    <x v="5"/>
    <s v="105 min"/>
    <n v="105"/>
    <n v="105"/>
    <n v="29.539251594362565"/>
    <s v=""/>
    <s v="Horror Movies, International Movies"/>
    <s v="Horror Movies"/>
    <s v="Horror Movies, International Movies"/>
    <n v="2"/>
  </r>
  <r>
    <n v="1502"/>
    <s v="s1502"/>
    <x v="0"/>
    <s v="After We Collided"/>
    <s v="Roger Kumble"/>
    <s v="Josephine Langford, Hero Fiennes Tiffin, Dylan Sprouse, Selma Blair, Louise Lombard, Shane Paul McGhie, Candice King, Charlie Weber, Khadijha Red Thunder, Inanna Sarkis, Pia Mia, Samuel Larsen, Dylan Arnold, Karimah Westbrook, Rob Estes"/>
    <n v="15"/>
    <s v="United States"/>
    <s v="United States"/>
    <n v="1"/>
    <d v="2020-12-22T00:00:00"/>
    <n v="2020"/>
    <x v="12"/>
    <s v="105 min"/>
    <n v="105"/>
    <n v="105"/>
    <n v="29.539251594362565"/>
    <s v=""/>
    <s v="Dramas, Romantic Movies"/>
    <s v="Dramas"/>
    <s v="Dramas, Romantic Movies"/>
    <n v="2"/>
  </r>
  <r>
    <n v="1569"/>
    <s v="s1569"/>
    <x v="0"/>
    <s v="Kalel, 15"/>
    <s v="Jun Lana"/>
    <s v="Elijah Canlas, Eddie Garcia, Jaclyn Jose, Gabby Padilla, Cedrick Juan, Elora Espano, Sue Prado"/>
    <n v="7"/>
    <s v="Philippines"/>
    <s v="Philippines"/>
    <n v="1"/>
    <d v="2020-12-09T00:00:00"/>
    <n v="2019"/>
    <x v="5"/>
    <s v="105 min"/>
    <n v="105"/>
    <n v="105"/>
    <n v="29.539251594362565"/>
    <s v=""/>
    <s v="Dramas, Independent Movies, International Movies"/>
    <s v="Dramas"/>
    <s v="Dramas, Independent Movies, International Movies"/>
    <n v="3"/>
  </r>
  <r>
    <n v="1678"/>
    <s v="s1678"/>
    <x v="0"/>
    <s v="My Amnesia Girl"/>
    <s v="Cathy Garcia-Molina"/>
    <s v="John Lloyd Cruz, Toni Gonzaga, Carlos Agassi, Ketchup Eusebio, Joross Gamboa, JM de Guzman, Beatriz Saw, Nico Antonio"/>
    <n v="8"/>
    <s v="Philippines"/>
    <s v="Philippines"/>
    <n v="1"/>
    <d v="2020-11-19T00:00:00"/>
    <n v="2010"/>
    <x v="1"/>
    <s v="105 min"/>
    <n v="105"/>
    <n v="105"/>
    <n v="29.539251594362565"/>
    <s v=""/>
    <s v="International Movies, Romantic Movies"/>
    <s v="International Movies"/>
    <s v="International Movies, Romantic Movies"/>
    <n v="2"/>
  </r>
  <r>
    <n v="1786"/>
    <s v="s1786"/>
    <x v="0"/>
    <s v="Holidate"/>
    <s v="John Whitesell"/>
    <s v="Emma Roberts, Luke Bracey, Kristin Chenoweth, Frances Fisher, Jessica Capshaw, Andrew Bachelor, Cynthy Wu, Alex Moffat, Manish Dayal"/>
    <n v="9"/>
    <s v="United States"/>
    <s v="United States"/>
    <n v="1"/>
    <d v="2020-10-28T00:00:00"/>
    <n v="2020"/>
    <x v="5"/>
    <s v="105 min"/>
    <n v="105"/>
    <n v="105"/>
    <n v="29.539251594362565"/>
    <s v=""/>
    <s v="Comedies, Romantic Movies"/>
    <s v="Comedies"/>
    <s v="Comedies, Romantic Movies"/>
    <n v="2"/>
  </r>
  <r>
    <n v="2004"/>
    <s v="s2004"/>
    <x v="0"/>
    <s v="The Smurfs 2"/>
    <s v="Raja Gosnell"/>
    <s v="Neil Patrick Harris, Brendan Gleeson, Jayma Mays, Hank Azaria, Katy Perry, Christina Ricci, Jonathan Winters, J.B. Smoove, George Lopez, Anton Yelchin, Fred Armisen, Jacob Tremblay, Alan Cumming"/>
    <n v="13"/>
    <s v="United States"/>
    <s v="United States, France, Canada, Belgium"/>
    <n v="4"/>
    <d v="2020-09-15T00:00:00"/>
    <n v="2013"/>
    <x v="7"/>
    <s v="105 min"/>
    <n v="105"/>
    <n v="105"/>
    <n v="29.539251594362565"/>
    <s v=""/>
    <s v="Children &amp; Family Movies, Comedies"/>
    <s v="Children &amp; Family Movies"/>
    <s v="Children &amp; Family Movies, Comedies"/>
    <n v="2"/>
  </r>
  <r>
    <n v="2140"/>
    <s v="s2140"/>
    <x v="0"/>
    <s v="Simon Killer"/>
    <s v="Antonio Campos"/>
    <s v="Brady Corbet, Mati Diop, Constance Rousseau, Lila Salet, Solo, Micha√´l Abiteboul, Nicolas Ronchi, √âtienne Rotha Moeng"/>
    <n v="8"/>
    <s v="United States"/>
    <s v="United States, France"/>
    <n v="2"/>
    <d v="2020-08-13T00:00:00"/>
    <n v="2012"/>
    <x v="5"/>
    <s v="105 min"/>
    <n v="105"/>
    <n v="105"/>
    <n v="29.539251594362565"/>
    <s v=""/>
    <s v="Dramas, Independent Movies, Thrillers"/>
    <s v="Dramas"/>
    <s v="Dramas, Independent Movies, Thrillers"/>
    <n v="3"/>
  </r>
  <r>
    <n v="2221"/>
    <s v="s2221"/>
    <x v="0"/>
    <s v="Ip Man 4: The Finale"/>
    <s v="Wilson Yip"/>
    <s v="Donnie Yen, Wu Yue, Vanness Wu, Scott Adkins, Kent Cheng, Danny Chan Kwok-kwan, Kanin Ngo, Chris Collins, Vanda Margraf, Meng Lo"/>
    <n v="10"/>
    <s v="Hong Kong"/>
    <s v="Hong Kong, China"/>
    <n v="2"/>
    <d v="2020-07-21T00:00:00"/>
    <n v="2019"/>
    <x v="5"/>
    <s v="105 min"/>
    <n v="105"/>
    <n v="105"/>
    <n v="29.539251594362565"/>
    <s v=""/>
    <s v="Action &amp; Adventure, Dramas, International Movies"/>
    <s v="Action &amp; Adventure"/>
    <s v="Action &amp; Adventure, Dramas, International Movies"/>
    <n v="3"/>
  </r>
  <r>
    <n v="2312"/>
    <s v="s2312"/>
    <x v="0"/>
    <s v="Double Jeopardy"/>
    <s v="Bruce Beresford"/>
    <s v="Tommy Lee Jones, Ashley Judd, Bruce Greenwood, Annabeth Gish, Roma Maffia, Jay Brazeau, Michael Gaston, Daniel Lapaine"/>
    <n v="8"/>
    <s v="United States"/>
    <s v="United States, Germany, Canada"/>
    <n v="3"/>
    <d v="2020-07-01T00:00:00"/>
    <n v="1999"/>
    <x v="12"/>
    <s v="105 min"/>
    <n v="105"/>
    <n v="105"/>
    <n v="29.539251594362565"/>
    <s v=""/>
    <s v="Thrillers"/>
    <s v="Thrillers"/>
    <s v="Thrillers"/>
    <n v="1"/>
  </r>
  <r>
    <n v="2429"/>
    <s v="s2429"/>
    <x v="0"/>
    <s v="Overnight Republic"/>
    <s v="Murat Kepez"/>
    <s v="√áaƒülar √áorumlu, B√º≈üra Pekin, Ersin Korkut, G√ºlhan Tekin, Mahir ƒ∞pek, Uƒüur Bilgin, √ñner Ate≈ü, Hakan Ummak, Patrycja Widlak, Hamza Yazƒ±cƒ±"/>
    <n v="10"/>
    <s v="Turkey"/>
    <s v="Turkey"/>
    <n v="1"/>
    <d v="2020-06-04T00:00:00"/>
    <n v="2017"/>
    <x v="5"/>
    <s v="105 min"/>
    <n v="105"/>
    <n v="105"/>
    <n v="29.539251594362565"/>
    <s v=""/>
    <s v="Comedies, International Movies"/>
    <s v="Comedies"/>
    <s v="Comedies, International Movies"/>
    <n v="2"/>
  </r>
  <r>
    <n v="2502"/>
    <s v="s2502"/>
    <x v="0"/>
    <s v="Either Me Or My Auntie"/>
    <s v="Saeed Hamed"/>
    <s v="Mohamed Henedi, Donia Samir Ghanim, Hassan Hosny, Fadia Abdel Ghany, Alaa Morsy, Lotfy Labib, Nabil Issa, Hatem Jamel, Alaa Zinhom, Hala Sarhan"/>
    <n v="10"/>
    <s v="Egypt"/>
    <s v="Egypt"/>
    <n v="1"/>
    <d v="2020-05-19T00:00:00"/>
    <n v="2006"/>
    <x v="6"/>
    <s v="105 min"/>
    <n v="105"/>
    <n v="105"/>
    <n v="29.539251594362565"/>
    <s v=""/>
    <s v="Comedies, International Movies"/>
    <s v="Comedies"/>
    <s v="Comedies, International Movies"/>
    <n v="2"/>
  </r>
  <r>
    <n v="2514"/>
    <s v="s2514"/>
    <x v="0"/>
    <s v="Light in the Dark"/>
    <s v="Ekene Som Mekwunye"/>
    <s v="Rita Dominic, Joke Silva, Ngozi Nwosu, Kiki Omeili, Kalu Ikeagwu, Emmanuel Essien, Saidi Balogun"/>
    <n v="7"/>
    <s v="Nigeria"/>
    <s v="Nigeria"/>
    <n v="1"/>
    <d v="2020-05-18T00:00:00"/>
    <n v="2019"/>
    <x v="1"/>
    <s v="105 min"/>
    <n v="105"/>
    <n v="105"/>
    <n v="29.539251594362565"/>
    <s v=""/>
    <s v="Dramas, International Movies"/>
    <s v="Dramas"/>
    <s v="Dramas, International Movies"/>
    <n v="2"/>
  </r>
  <r>
    <n v="2592"/>
    <s v="s2592"/>
    <x v="0"/>
    <s v="The Half Of It"/>
    <s v="Alice Wu"/>
    <s v="Leah Lewis, Daniel Diemer, Alexxis Lemire, Wolfgang Novogratz, Collin Chou, Becky Ann Baker, Enrique Murciano, Macintyre Dixon, Catherine Curtin"/>
    <n v="9"/>
    <s v="United States"/>
    <s v="United States"/>
    <n v="1"/>
    <d v="2020-05-01T00:00:00"/>
    <n v="2020"/>
    <x v="2"/>
    <s v="105 min"/>
    <n v="105"/>
    <n v="105"/>
    <n v="29.539251594362565"/>
    <s v=""/>
    <s v="Comedies, Dramas, LGBTQ Movies"/>
    <s v="Comedies"/>
    <s v="Comedies, Dramas, LGBTQ Movies"/>
    <n v="3"/>
  </r>
  <r>
    <n v="2597"/>
    <s v="s2597"/>
    <x v="0"/>
    <s v="What a Girl Wants"/>
    <s v="Dennie Gordon"/>
    <s v="Amanda Bynes, Colin Firth, Kelly Preston, Eileen Atkins, Anna Chancellor, Jonathan Pryce, Oliver James, Christina Cole"/>
    <n v="8"/>
    <s v="United States"/>
    <s v="United States, United Kingdom"/>
    <n v="2"/>
    <d v="2020-05-01T00:00:00"/>
    <n v="2003"/>
    <x v="7"/>
    <s v="105 min"/>
    <n v="105"/>
    <n v="105"/>
    <n v="29.539251594362565"/>
    <s v=""/>
    <s v="Children &amp; Family Movies, Comedies"/>
    <s v="Children &amp; Family Movies"/>
    <s v="Children &amp; Family Movies, Comedies"/>
    <n v="2"/>
  </r>
  <r>
    <n v="2602"/>
    <s v="s2602"/>
    <x v="0"/>
    <s v="Rich in Love"/>
    <s v="Bruno Garotti"/>
    <s v="Danilo Mesquita, Giovanna Lancellotti, Jaffar Bambirra, Lell√™, Ernani Moraes, Gillray Coutinho, Jeniffer Dias, Bruna Griphao, Fernanda Paes Leme"/>
    <n v="9"/>
    <s v="Brazil"/>
    <s v="Brazil"/>
    <n v="1"/>
    <d v="2020-04-30T00:00:00"/>
    <n v="2020"/>
    <x v="1"/>
    <s v="105 min"/>
    <n v="105"/>
    <n v="105"/>
    <n v="29.539251594362565"/>
    <s v=""/>
    <s v="Comedies, International Movies, Romantic Movies"/>
    <s v="Comedies"/>
    <s v="Comedies, International Movies, Romantic Movies"/>
    <n v="3"/>
  </r>
  <r>
    <n v="2634"/>
    <s v="s2634"/>
    <x v="0"/>
    <s v="She Made Me a Criminal"/>
    <s v="Amr Arafa"/>
    <s v="Ahmed Helmy, Ghada Adel, Hassan Hosny, Riham Abdel Ghafour, Edward, Abdullah Moshref, Youssef Eid, Mohamed Sharaf"/>
    <n v="8"/>
    <s v="Egypt"/>
    <s v="Egypt"/>
    <n v="1"/>
    <d v="2020-04-25T00:00:00"/>
    <n v="2006"/>
    <x v="1"/>
    <s v="105 min"/>
    <n v="105"/>
    <n v="105"/>
    <n v="29.539251594362565"/>
    <s v=""/>
    <s v="Comedies, International Movies"/>
    <s v="Comedies"/>
    <s v="Comedies, International Movies"/>
    <n v="2"/>
  </r>
  <r>
    <n v="2655"/>
    <s v="s2655"/>
    <x v="0"/>
    <s v="The Set Up"/>
    <s v="Niyi Akinmolayan"/>
    <s v="Adesua Etomi, Jim Iyke, Dakore Akande, Marie Humbert, Ayoola Ayolola, Tina Mba, Joke Silva, Kehinde Bankole"/>
    <n v="8"/>
    <s v="Nigeria"/>
    <s v="Nigeria"/>
    <n v="1"/>
    <d v="2020-04-22T00:00:00"/>
    <n v="2019"/>
    <x v="5"/>
    <s v="105 min"/>
    <n v="105"/>
    <n v="105"/>
    <n v="29.539251594362565"/>
    <s v=""/>
    <s v="Dramas, International Movies"/>
    <s v="Dramas"/>
    <s v="Dramas, International Movies"/>
    <n v="2"/>
  </r>
  <r>
    <n v="2848"/>
    <s v="s2848"/>
    <x v="0"/>
    <s v="Freaks"/>
    <s v="Adam B. Stein, Zach Lipovsky"/>
    <s v="Emile Hirsch, Bruce Dern, Lexy Kolker, Grace Park, Amanda Crew, Aleks Paunovic, Michelle Harrison"/>
    <n v="7"/>
    <s v="United States"/>
    <s v="United States, Canada"/>
    <n v="2"/>
    <d v="2020-03-03T00:00:00"/>
    <n v="2018"/>
    <x v="12"/>
    <s v="105 min"/>
    <n v="105"/>
    <n v="105"/>
    <n v="29.539251594362565"/>
    <s v=""/>
    <s v="Independent Movies, Sci-Fi &amp; Fantasy, Thrillers"/>
    <s v="Independent Movies"/>
    <s v="Independent Movies, Sci-Fi &amp; Fantasy, Thrillers"/>
    <n v="3"/>
  </r>
  <r>
    <n v="3055"/>
    <s v="s3055"/>
    <x v="0"/>
    <s v="Breaking the Bank"/>
    <s v="Vadim Jean"/>
    <s v="Kelsey Grammer, Tamsin Greig, John Michael Higgins, Mathew Horne, Pearce Quigley, Togo Igawa, Sonya Cassidy, Julie Dray, Danny Morgan, Andrew Sachs"/>
    <n v="10"/>
    <s v="United Kingdom"/>
    <s v="United Kingdom"/>
    <n v="1"/>
    <d v="2020-01-01T00:00:00"/>
    <n v="2014"/>
    <x v="6"/>
    <s v="105 min"/>
    <n v="105"/>
    <n v="105"/>
    <n v="29.539251594362565"/>
    <s v=""/>
    <s v="Comedies, International Movies"/>
    <s v="Comedies"/>
    <s v="Comedies, International Movies"/>
    <n v="2"/>
  </r>
  <r>
    <n v="3269"/>
    <s v="s3269"/>
    <x v="0"/>
    <s v="House Arrest"/>
    <s v="Shashanka Ghosh, Samit Basu"/>
    <s v="Ali Fazal, Shriya Pilgaonkar, Jim Sarbh, Barkha Singh, Badrul Islam, Sunil Kumar"/>
    <n v="6"/>
    <s v="India"/>
    <s v="India"/>
    <n v="1"/>
    <d v="2019-11-15T00:00:00"/>
    <n v="2019"/>
    <x v="1"/>
    <s v="105 min"/>
    <n v="105"/>
    <n v="105"/>
    <n v="29.539251594362565"/>
    <s v=""/>
    <s v="Comedies, Independent Movies, International Movies"/>
    <s v="Comedies"/>
    <s v="Comedies, Independent Movies, International Movies"/>
    <n v="3"/>
  </r>
  <r>
    <n v="3521"/>
    <s v="s3521"/>
    <x v="0"/>
    <s v="Locked on You"/>
    <s v="Kƒ±van√ß Baru√∂n√º"/>
    <s v="Ata Demirer, Demet Akbaƒü, Gonca Vuslateri, ƒ∞lker Aksum, Tarƒ±k √únl√ºoƒülu, Erkan Can, Hande Dane, Ayten Uncuoƒülu, Hakan Salƒ±nmƒ±≈ü, ƒ∞≈ütar G√∂kseven"/>
    <n v="10"/>
    <s v="Turkey"/>
    <s v="Turkey"/>
    <n v="1"/>
    <d v="2019-09-13T00:00:00"/>
    <n v="2018"/>
    <x v="1"/>
    <s v="105 min"/>
    <n v="105"/>
    <n v="105"/>
    <n v="29.539251594362565"/>
    <s v=""/>
    <s v="Comedies, International Movies"/>
    <s v="Comedies"/>
    <s v="Comedies, International Movies"/>
    <n v="2"/>
  </r>
  <r>
    <n v="3622"/>
    <s v="s3622"/>
    <x v="0"/>
    <s v="Screwball"/>
    <s v="Billy Corben"/>
    <m/>
    <n v="0"/>
    <s v="United States"/>
    <s v="United States"/>
    <n v="1"/>
    <d v="2019-08-06T00:00:00"/>
    <n v="2018"/>
    <x v="5"/>
    <s v="105 min"/>
    <n v="105"/>
    <n v="105"/>
    <n v="29.539251594362565"/>
    <s v=""/>
    <s v="Documentaries, Sports Movies"/>
    <s v="Documentaries"/>
    <s v="Documentaries, Sports Movies"/>
    <n v="2"/>
  </r>
  <r>
    <n v="3669"/>
    <s v="s3669"/>
    <x v="0"/>
    <s v="4L"/>
    <s v="Gerardo Olivares"/>
    <s v="Jean Reno, Hovik Keuchkerian, Susana Abaitua, Juan Dos Santos, Arturo Valls, Enrique San Francisco, Francesc Garrido, Eric Nguyen"/>
    <n v="8"/>
    <s v="Spain"/>
    <s v="Spain"/>
    <n v="1"/>
    <d v="2019-07-12T00:00:00"/>
    <n v="2019"/>
    <x v="5"/>
    <s v="105 min"/>
    <n v="105"/>
    <n v="105"/>
    <n v="29.539251594362565"/>
    <s v=""/>
    <s v="Comedies, Dramas, Independent Movies"/>
    <s v="Comedies"/>
    <s v="Comedies, Dramas, Independent Movies"/>
    <n v="3"/>
  </r>
  <r>
    <n v="3682"/>
    <s v="s3682"/>
    <x v="0"/>
    <s v="River, el m√°s grande siempre"/>
    <s v="Marcelo Altmark, Mariano Mucci, Luis A. Scalella"/>
    <m/>
    <n v="0"/>
    <s v="Argentina"/>
    <s v="Argentina"/>
    <n v="1"/>
    <d v="2019-07-05T00:00:00"/>
    <n v="2019"/>
    <x v="4"/>
    <s v="105 min"/>
    <n v="105"/>
    <n v="105"/>
    <n v="29.539251594362565"/>
    <s v=""/>
    <s v="Documentaries, International Movies, Sports Movies"/>
    <s v="Documentaries"/>
    <s v="Documentaries, International Movies, Sports Movies"/>
    <n v="3"/>
  </r>
  <r>
    <n v="3991"/>
    <s v="s3991"/>
    <x v="0"/>
    <s v="The Amazing Praybeyt Benjamin"/>
    <s v="Wenn V. Deramas"/>
    <s v="Vice Ganda, Bimby Aquino-Yap, Alex Gonzaga, Tom Rodriguez"/>
    <n v="4"/>
    <s v="Philippines"/>
    <s v="Philippines"/>
    <n v="1"/>
    <d v="2019-03-21T00:00:00"/>
    <n v="2014"/>
    <x v="1"/>
    <s v="105 min"/>
    <n v="105"/>
    <n v="105"/>
    <n v="29.539251594362565"/>
    <s v=""/>
    <s v="Action &amp; Adventure, Comedies, International Movies"/>
    <s v="Action &amp; Adventure"/>
    <s v="Action &amp; Adventure, Comedies, International Movies"/>
    <n v="3"/>
  </r>
  <r>
    <n v="4039"/>
    <s v="s4039"/>
    <x v="0"/>
    <s v="Sisterakas"/>
    <s v="Wenn V. Deramas"/>
    <s v="Ai-Ai de las Alas, Vice Ganda, Kris Aquino, Xyriel Manabat, Daniel Padilla, Kathryn Bernardo, Tirso Cruz III, Deejay Durano, Gloria Diaz, Jeffrey Quizon"/>
    <n v="10"/>
    <s v="Philippines"/>
    <s v="Philippines"/>
    <n v="1"/>
    <d v="2019-03-07T00:00:00"/>
    <n v="2012"/>
    <x v="1"/>
    <s v="105 min"/>
    <n v="105"/>
    <n v="105"/>
    <n v="29.539251594362565"/>
    <s v=""/>
    <s v="Comedies, International Movies"/>
    <s v="Comedies"/>
    <s v="Comedies, International Movies"/>
    <n v="2"/>
  </r>
  <r>
    <n v="4170"/>
    <s v="s4170"/>
    <x v="0"/>
    <s v="Mi Obra Maestra"/>
    <s v="Gast√≥n Duprat"/>
    <s v="Guillermo Francella, Luis Brandoni, Ra√∫l Ar√©valo, Andrea Frigerio, Mar√≠a Soldi, M√≥nica Duprat, Mahmoud Azim, Santiago Korovsky, Julio Marticorena, Alejandro Paker"/>
    <n v="10"/>
    <s v="Argentina"/>
    <s v="Argentina, Spain"/>
    <n v="2"/>
    <d v="2019-01-25T00:00:00"/>
    <n v="2018"/>
    <x v="5"/>
    <s v="105 min"/>
    <n v="105"/>
    <n v="105"/>
    <n v="29.539251594362565"/>
    <s v=""/>
    <s v="Comedies, International Movies"/>
    <s v="Comedies"/>
    <s v="Comedies, International Movies"/>
    <n v="2"/>
  </r>
  <r>
    <n v="4188"/>
    <s v="s4188"/>
    <x v="0"/>
    <s v="Adhugo"/>
    <m/>
    <m/>
    <n v="0"/>
    <s v="India"/>
    <s v="India"/>
    <n v="1"/>
    <d v="2019-01-15T00:00:00"/>
    <n v="2018"/>
    <x v="1"/>
    <s v="105 min"/>
    <n v="105"/>
    <n v="105"/>
    <n v="29.539251594362565"/>
    <s v=""/>
    <s v="Comedies, Independent Movies, International Movies"/>
    <s v="Comedies"/>
    <s v="Comedies, Independent Movies, International Movies"/>
    <n v="3"/>
  </r>
  <r>
    <n v="4268"/>
    <s v="s4268"/>
    <x v="0"/>
    <s v="Bad Seeds"/>
    <s v="Kheiron"/>
    <s v="Kheiron, Catherine Deneuve, Andr√© Dussollier, Louison Blivet, Adil Dehbi, Hakou Benosmane, Youssouff Wague, Mahia Zrouki, Joseph Jovanovic"/>
    <n v="9"/>
    <s v="France"/>
    <s v="France, Belgium"/>
    <n v="2"/>
    <d v="2018-12-21T00:00:00"/>
    <n v="2018"/>
    <x v="5"/>
    <s v="105 min"/>
    <n v="105"/>
    <n v="105"/>
    <n v="29.539251594362565"/>
    <s v=""/>
    <s v="Comedies, Dramas, International Movies"/>
    <s v="Comedies"/>
    <s v="Comedies, Dramas, International Movies"/>
    <n v="3"/>
  </r>
  <r>
    <n v="4276"/>
    <s v="s4276"/>
    <x v="0"/>
    <s v="Struggle: The Life and Lost Art of Szukalski"/>
    <s v="Irek Dobrowolski"/>
    <m/>
    <n v="0"/>
    <s v="Poland"/>
    <s v="Poland, United States"/>
    <n v="2"/>
    <d v="2018-12-21T00:00:00"/>
    <n v="2018"/>
    <x v="5"/>
    <s v="105 min"/>
    <n v="105"/>
    <n v="105"/>
    <n v="29.539251594362565"/>
    <s v=""/>
    <s v="Documentaries"/>
    <s v="Documentaries"/>
    <s v="Documentaries"/>
    <n v="1"/>
  </r>
  <r>
    <n v="4320"/>
    <s v="s4320"/>
    <x v="0"/>
    <s v="Mowgli: Legend of the Jungle"/>
    <s v="Andy Serkis"/>
    <s v="Christian Bale, Cate Blanchett, Benedict Cumberbatch, Naomie Harris, Andy Serkis, Rohan Chand, Peter Mullan, Jack Reynor, Eddie Marsan, Tom Hollander, Louis Ashbourne Serkis, Matthew Rhys, Freida Pinto"/>
    <n v="13"/>
    <s v="United Kingdom"/>
    <s v="United Kingdom, United States"/>
    <n v="2"/>
    <d v="2018-12-07T00:00:00"/>
    <n v="2018"/>
    <x v="2"/>
    <s v="105 min"/>
    <n v="105"/>
    <n v="105"/>
    <n v="29.539251594362565"/>
    <s v=""/>
    <s v="Action &amp; Adventure, Children &amp; Family Movies, Dramas"/>
    <s v="Action &amp; Adventure"/>
    <s v="Action &amp; Adventure, Children &amp; Family Movies, Dramas"/>
    <n v="3"/>
  </r>
  <r>
    <n v="4335"/>
    <s v="s4335"/>
    <x v="0"/>
    <s v="Break Up 100"/>
    <s v="Lawrence Cheng"/>
    <s v="Ekin Cheng, Chrissie Chow, Ivana Wong, Jase Ho, Alex Lam, Wen Xin, Miriam Chin Wah Yeung, Eric Kot, Kar Lok Chin"/>
    <n v="9"/>
    <s v="Hong Kong"/>
    <s v="Hong Kong"/>
    <n v="1"/>
    <d v="2018-12-01T00:00:00"/>
    <n v="2014"/>
    <x v="1"/>
    <s v="105 min"/>
    <n v="105"/>
    <n v="105"/>
    <n v="29.539251594362565"/>
    <s v=""/>
    <s v="Comedies, International Movies, Romantic Movies"/>
    <s v="Comedies"/>
    <s v="Comedies, International Movies, Romantic Movies"/>
    <n v="3"/>
  </r>
  <r>
    <n v="4702"/>
    <s v="s4702"/>
    <x v="0"/>
    <s v="For Here or to Go?"/>
    <s v="Rucha Humnabadkar"/>
    <s v="Ali Fazal, Melanie Chandra, Rajit Kapoor, Amitosh Nagpal, Omi Vaidya, Samrat Chakrabarti, Keith Stevenson"/>
    <n v="7"/>
    <s v="United States"/>
    <s v="United States, India"/>
    <n v="2"/>
    <d v="2018-08-15T00:00:00"/>
    <n v="2015"/>
    <x v="5"/>
    <s v="105 min"/>
    <n v="105"/>
    <n v="105"/>
    <n v="29.539251594362565"/>
    <s v=""/>
    <s v="Comedies, Dramas, Independent Movies"/>
    <s v="Comedies"/>
    <s v="Comedies, Dramas, Independent Movies"/>
    <n v="3"/>
  </r>
  <r>
    <n v="4769"/>
    <s v="s4769"/>
    <x v="0"/>
    <s v="Camar√≥n: The Film"/>
    <s v="Alexis Morante"/>
    <s v="Juan Diego"/>
    <n v="1"/>
    <s v="Spain"/>
    <s v="Spain"/>
    <n v="1"/>
    <d v="2018-07-18T00:00:00"/>
    <n v="2018"/>
    <x v="1"/>
    <s v="105 min"/>
    <n v="105"/>
    <n v="105"/>
    <n v="29.539251594362565"/>
    <s v=""/>
    <s v="Documentaries, International Movies, Music &amp; Musicals"/>
    <s v="Documentaries"/>
    <s v="Documentaries, International Movies, Music &amp; Musicals"/>
    <n v="3"/>
  </r>
  <r>
    <n v="4869"/>
    <s v="s4869"/>
    <x v="0"/>
    <s v="The Kissing Booth"/>
    <s v="Vince Marcello"/>
    <s v="Joey King, Joel Courtney, Jacob Elordi, Molly Ringwald"/>
    <n v="4"/>
    <s v="United Kingdom"/>
    <s v="United Kingdom, United States"/>
    <n v="2"/>
    <d v="2018-05-11T00:00:00"/>
    <n v="2018"/>
    <x v="1"/>
    <s v="105 min"/>
    <n v="105"/>
    <n v="105"/>
    <n v="29.539251594362565"/>
    <s v=""/>
    <s v="Comedies, Romantic Movies"/>
    <s v="Comedies"/>
    <s v="Comedies, Romantic Movies"/>
    <n v="2"/>
  </r>
  <r>
    <n v="4879"/>
    <s v="s4879"/>
    <x v="0"/>
    <s v="Forgive Us Our Debts"/>
    <s v="Antonio Morabito"/>
    <s v="Marco Giallini, Claudio Santamaria, Jerzy Stuhr, Flonja Kodheli"/>
    <n v="4"/>
    <s v="Italy"/>
    <s v="Italy, Switzerland, Albania, Poland"/>
    <n v="4"/>
    <d v="2018-05-04T00:00:00"/>
    <n v="2018"/>
    <x v="5"/>
    <s v="105 min"/>
    <n v="105"/>
    <n v="105"/>
    <n v="29.539251594362565"/>
    <s v=""/>
    <s v="Dramas, International Movies"/>
    <s v="Dramas"/>
    <s v="Dramas, International Movies"/>
    <n v="2"/>
  </r>
  <r>
    <n v="4886"/>
    <s v="s4886"/>
    <x v="0"/>
    <s v="Ajji"/>
    <s v="Devashish Makhija"/>
    <s v="Sushama Deshpande, Abhishek Banerjee, Smita Tambe, Sharvani Suryavanshi, Vikas Kumar, Sadiya Siddiqui, Sudhir Pandey, Manuj Sharma"/>
    <n v="8"/>
    <s v="India"/>
    <s v="India"/>
    <n v="1"/>
    <d v="2018-05-01T00:00:00"/>
    <n v="2017"/>
    <x v="5"/>
    <s v="105 min"/>
    <n v="105"/>
    <n v="105"/>
    <n v="29.539251594362565"/>
    <s v=""/>
    <s v="Dramas, International Movies"/>
    <s v="Dramas"/>
    <s v="Dramas, International Movies"/>
    <n v="2"/>
  </r>
  <r>
    <n v="4912"/>
    <s v="s4912"/>
    <x v="0"/>
    <s v="The Rachel Divide"/>
    <s v="Laura Brownson"/>
    <m/>
    <n v="0"/>
    <s v="United States"/>
    <s v="United States"/>
    <n v="1"/>
    <d v="2018-04-27T00:00:00"/>
    <n v="2018"/>
    <x v="5"/>
    <s v="105 min"/>
    <n v="105"/>
    <n v="105"/>
    <n v="29.539251594362565"/>
    <s v=""/>
    <s v="Documentaries"/>
    <s v="Documentaries"/>
    <s v="Documentaries"/>
    <n v="1"/>
  </r>
  <r>
    <n v="4922"/>
    <s v="s4922"/>
    <x v="0"/>
    <s v="Kodachrome"/>
    <s v="Mark Raso"/>
    <s v="Ed Harris, Jason Sudeikis, Elizabeth Olsen"/>
    <n v="3"/>
    <s v="Canada"/>
    <s v="Canada, United States"/>
    <n v="2"/>
    <d v="2018-04-20T00:00:00"/>
    <n v="2018"/>
    <x v="5"/>
    <s v="105 min"/>
    <n v="105"/>
    <n v="105"/>
    <n v="29.539251594362565"/>
    <s v=""/>
    <s v="Comedies, Dramas"/>
    <s v="Comedies"/>
    <s v="Comedies, Dramas"/>
    <n v="2"/>
  </r>
  <r>
    <n v="4929"/>
    <s v="s4929"/>
    <x v="0"/>
    <s v="Come Sunday"/>
    <s v="Joshua Marston"/>
    <s v="Chiwetel Ejiofor, Martin Sheen, Danny Glover, Jason Segel, Condola Rashad, Lakeith Stanfield, Stacey Sargeant, Vondie Curtis-Hall"/>
    <n v="8"/>
    <s v="United States"/>
    <s v="United States"/>
    <n v="1"/>
    <d v="2018-04-13T00:00:00"/>
    <n v="2018"/>
    <x v="1"/>
    <s v="105 min"/>
    <n v="105"/>
    <n v="105"/>
    <n v="29.539251594362565"/>
    <s v=""/>
    <s v="Dramas, Faith &amp; Spirituality, Independent Movies"/>
    <s v="Dramas"/>
    <s v="Dramas, Faith &amp; Spirituality, Independent Movies"/>
    <n v="3"/>
  </r>
  <r>
    <n v="4946"/>
    <s v="s4946"/>
    <x v="0"/>
    <s v="Ittefaq"/>
    <s v="Abhay Chopra"/>
    <s v="Sidharth Malhotra, Sonakshi Sinha, Akshaye Khanna"/>
    <n v="3"/>
    <s v="India"/>
    <s v="India"/>
    <n v="1"/>
    <d v="2018-04-03T00:00:00"/>
    <n v="2017"/>
    <x v="5"/>
    <s v="105 min"/>
    <n v="105"/>
    <n v="105"/>
    <n v="29.539251594362565"/>
    <s v=""/>
    <s v="Dramas, International Movies, Thrillers"/>
    <s v="Dramas"/>
    <s v="Dramas, International Movies, Thrillers"/>
    <n v="3"/>
  </r>
  <r>
    <n v="5026"/>
    <s v="s5026"/>
    <x v="0"/>
    <s v="Veronica"/>
    <s v="Paco Plaza"/>
    <s v="Sandra Escacena, Claudia Placer, Bruna Gonz√°lez, Iv√°n Chavero, Ana Torrent, Consuelo Trujillo"/>
    <n v="6"/>
    <s v="Spain"/>
    <s v="Spain"/>
    <n v="1"/>
    <d v="2018-02-25T00:00:00"/>
    <n v="2017"/>
    <x v="5"/>
    <s v="105 min"/>
    <n v="105"/>
    <n v="105"/>
    <n v="29.539251594362565"/>
    <s v=""/>
    <s v="Horror Movies, International Movies, Thrillers"/>
    <s v="Horror Movies"/>
    <s v="Horror Movies, International Movies, Thrillers"/>
    <n v="3"/>
  </r>
  <r>
    <n v="5105"/>
    <s v="s5105"/>
    <x v="0"/>
    <s v="The Climb"/>
    <s v="Ludovic Bernard"/>
    <s v="Ahmed Sylla, Alice Bela√Ødi, Kevin Razy, Nicolas Wanczycki, Waly Dia, Umesh Tamang"/>
    <n v="6"/>
    <s v="France"/>
    <s v="France"/>
    <n v="1"/>
    <d v="2017-12-29T00:00:00"/>
    <n v="2017"/>
    <x v="1"/>
    <s v="105 min"/>
    <n v="105"/>
    <n v="105"/>
    <n v="29.539251594362565"/>
    <s v=""/>
    <s v="Action &amp; Adventure, Comedies, Dramas"/>
    <s v="Action &amp; Adventure"/>
    <s v="Action &amp; Adventure, Comedies, Dramas"/>
    <n v="3"/>
  </r>
  <r>
    <n v="5122"/>
    <s v="s5122"/>
    <x v="0"/>
    <s v="Christmas Inheritance"/>
    <s v="Ernie Barbarash"/>
    <s v="Eliza Taylor, Jake Lacy, Andie MacDowell, Michael Xavier, Neil Crone, Anthony Sherwood, Joanna Douglas, Martin Roach"/>
    <n v="8"/>
    <s v="United States"/>
    <s v="United States"/>
    <n v="1"/>
    <d v="2017-12-15T00:00:00"/>
    <n v="2017"/>
    <x v="4"/>
    <s v="105 min"/>
    <n v="105"/>
    <n v="105"/>
    <n v="29.539251594362565"/>
    <s v=""/>
    <s v="Dramas, International Movies, Romantic Movies"/>
    <s v="Dramas"/>
    <s v="Dramas, International Movies, Romantic Movies"/>
    <n v="3"/>
  </r>
  <r>
    <n v="5342"/>
    <s v="s5342"/>
    <x v="0"/>
    <s v="Enter the Warriors Gate"/>
    <s v="Matthias Hoene"/>
    <s v="Jeff Daniels, Jack O'Connell, Michelle Dockery, Scoot McNairy, Merritt Wever, Thomas Brodie-Sangster, Francis Ng, Ni Ni"/>
    <n v="8"/>
    <s v="France"/>
    <s v="France, Canada, China, Cambodia"/>
    <n v="4"/>
    <d v="2017-08-05T00:00:00"/>
    <n v="2016"/>
    <x v="2"/>
    <s v="105 min"/>
    <n v="105"/>
    <n v="105"/>
    <n v="29.539251594362565"/>
    <s v=""/>
    <s v="Action &amp; Adventure, International Movies, Sci-Fi &amp; Fantasy"/>
    <s v="Action &amp; Adventure"/>
    <s v="Action &amp; Adventure, International Movies, Sci-Fi &amp; Fantasy"/>
    <n v="3"/>
  </r>
  <r>
    <n v="5412"/>
    <s v="s5412"/>
    <x v="0"/>
    <s v="Zipi &amp; Zape y la Isla del Capitan"/>
    <s v="Oskar Santos"/>
    <s v="Teo Planell, Toni G√≥mez, Elena Anaya, Iria Castellano, M√°ximo Pastor, Ana Blanco de C√≥rdova, Ferm√≠ Reixach, Jorge Bosch, Carolina Lapausa, Goizalde N√∫√±ez, Juan Codina"/>
    <n v="11"/>
    <s v="Spain"/>
    <s v="Spain"/>
    <n v="1"/>
    <d v="2017-07-01T00:00:00"/>
    <n v="2016"/>
    <x v="6"/>
    <s v="105 min"/>
    <n v="105"/>
    <n v="105"/>
    <n v="29.539251594362565"/>
    <s v=""/>
    <s v="Children &amp; Family Movies, Comedies"/>
    <s v="Children &amp; Family Movies"/>
    <s v="Children &amp; Family Movies, Comedies"/>
    <n v="2"/>
  </r>
  <r>
    <n v="5528"/>
    <s v="s5528"/>
    <x v="0"/>
    <s v="Bibi &amp; Tina II"/>
    <s v="Detlev Buck"/>
    <s v="Lina Larissa Strahl, Lisa-Marie Koroll, Louis Held, Emilio Moutaoukkil, Michael Maertens, Martin Seifert, Winnie B√∂we, Fabian Buch, Mavie H√∂rbiger, Olli Schulz, Charly H√ºbner, Milan Peschel"/>
    <n v="12"/>
    <s v="Germany"/>
    <s v="Germany"/>
    <n v="1"/>
    <d v="2017-04-15T00:00:00"/>
    <n v="2014"/>
    <x v="1"/>
    <s v="105 min"/>
    <n v="105"/>
    <n v="105"/>
    <n v="29.539251594362565"/>
    <s v=""/>
    <s v="Children &amp; Family Movies, Music &amp; Musicals"/>
    <s v="Children &amp; Family Movies"/>
    <s v="Children &amp; Family Movies, Music &amp; Musicals"/>
    <n v="2"/>
  </r>
  <r>
    <n v="5596"/>
    <s v="s5596"/>
    <x v="0"/>
    <s v="Boy Missing"/>
    <s v="Mar Targarona"/>
    <s v="Blanca Portillo, Antonio Dechent, Vicente Romero, Marc Dom√®nech, Nausicaa Bonn√≠n, Andr√©s Herrera, Jos√© Coronado, Macarena G√≥mez, Paco Manzanedo, Sergi Subir√†"/>
    <n v="10"/>
    <s v="Spain"/>
    <s v="Spain"/>
    <n v="1"/>
    <d v="2017-02-19T00:00:00"/>
    <n v="2016"/>
    <x v="5"/>
    <s v="105 min"/>
    <n v="105"/>
    <n v="105"/>
    <n v="29.539251594362565"/>
    <s v=""/>
    <s v="International Movies, Thrillers"/>
    <s v="International Movies"/>
    <s v="International Movies, Thrillers"/>
    <n v="2"/>
  </r>
  <r>
    <n v="5633"/>
    <s v="s5633"/>
    <x v="0"/>
    <s v="Berlin Calling"/>
    <s v="Hannes St√∂hr"/>
    <s v="Paul Kalkbrenner, Rita Lengyel, Corinna Harfouch, Araba Walton, Peter Schneider, Rolf Peter Kahl, Henriette M√ºller, Udo Kroschwald, Megan Gay, Max Mauff"/>
    <n v="10"/>
    <s v="Germany"/>
    <s v="Germany"/>
    <n v="1"/>
    <d v="2017-01-15T00:00:00"/>
    <n v="2008"/>
    <x v="5"/>
    <s v="105 min"/>
    <n v="105"/>
    <n v="105"/>
    <n v="29.539251594362565"/>
    <s v=""/>
    <s v="Dramas, International Movies, Music &amp; Musicals"/>
    <s v="Dramas"/>
    <s v="Dramas, International Movies, Music &amp; Musicals"/>
    <n v="3"/>
  </r>
  <r>
    <n v="5662"/>
    <s v="s5662"/>
    <x v="0"/>
    <s v="Barry"/>
    <s v="Vikram Gandhi"/>
    <s v="Devon Terrell, Anya Taylor-Joy, Jason Mitchell, Ashley Judd, Jenna Elfman, Ellar Coltrane, Avi Nash, Linus Roache, John Benjamin Hickey"/>
    <n v="9"/>
    <s v="United States"/>
    <s v="United States"/>
    <n v="1"/>
    <d v="2016-12-16T00:00:00"/>
    <n v="2016"/>
    <x v="5"/>
    <s v="105 min"/>
    <n v="105"/>
    <n v="105"/>
    <n v="29.539251594362565"/>
    <s v=""/>
    <s v="Dramas"/>
    <s v="Dramas"/>
    <s v="Dramas"/>
    <n v="1"/>
  </r>
  <r>
    <n v="5766"/>
    <s v="s5766"/>
    <x v="0"/>
    <s v="Chat√¥: The King of Brazil"/>
    <s v="Guilherme Fontes"/>
    <s v="Marco Ricca, Andrea Beltr√£o, Let√≠cia Sabatella, Leandra Leal, Gabriel Braga Nunes, Paulo Betti, Marcos Oliveira, Eliane Giardini"/>
    <n v="8"/>
    <s v="Brazil"/>
    <s v="Brazil"/>
    <n v="1"/>
    <d v="2016-10-01T00:00:00"/>
    <n v="2015"/>
    <x v="5"/>
    <s v="105 min"/>
    <n v="105"/>
    <n v="105"/>
    <n v="29.539251594362565"/>
    <s v=""/>
    <s v="Dramas, International Movies"/>
    <s v="Dramas"/>
    <s v="Dramas, International Movies"/>
    <n v="2"/>
  </r>
  <r>
    <n v="5838"/>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n v="8"/>
    <s v="India"/>
    <s v="India"/>
    <n v="1"/>
    <d v="2016-07-01T00:00:00"/>
    <n v="2015"/>
    <x v="5"/>
    <s v="105 min"/>
    <n v="105"/>
    <n v="105"/>
    <n v="29.539251594362565"/>
    <s v=""/>
    <s v="Dramas, Independent Movies, International Movies"/>
    <s v="Dramas"/>
    <s v="Dramas, Independent Movies, International Movies"/>
    <n v="3"/>
  </r>
  <r>
    <n v="5842"/>
    <s v="s5842"/>
    <x v="0"/>
    <s v="Ip Man 3"/>
    <s v="Wilson Yip"/>
    <s v="Donnie Yen, Zhang Jin, Lynn Hung, Patrick Tam, Karena Ng, Kent Cheng, Bryan Leung, Louis Cheung, Danny Chan, Mike Tyson, Babyjohn Choi"/>
    <n v="11"/>
    <s v="China"/>
    <s v="China, Hong Kong"/>
    <n v="2"/>
    <d v="2016-06-18T00:00:00"/>
    <n v="2015"/>
    <x v="2"/>
    <s v="105 min"/>
    <n v="105"/>
    <n v="105"/>
    <n v="29.539251594362565"/>
    <s v=""/>
    <s v="Action &amp; Adventure, Dramas, International Movies"/>
    <s v="Action &amp; Adventure"/>
    <s v="Action &amp; Adventure, Dramas, International Movies"/>
    <n v="3"/>
  </r>
  <r>
    <n v="5890"/>
    <s v="s5890"/>
    <x v="0"/>
    <s v="Results"/>
    <s v="Andrew Bujalski"/>
    <s v="Guy Pearce, Cobie Smulders, Kevin Corrigan, Giovanni Ribisi, Anthony Michael Hall, Brooklyn Decker, Constance Zimmer, Tishuan Scott"/>
    <n v="8"/>
    <s v="United States"/>
    <s v="United States"/>
    <n v="1"/>
    <d v="2015-10-22T00:00:00"/>
    <n v="2015"/>
    <x v="12"/>
    <s v="105 min"/>
    <n v="105"/>
    <n v="105"/>
    <n v="29.539251594362565"/>
    <s v=""/>
    <s v="Comedies, Independent Movies"/>
    <s v="Comedies"/>
    <s v="Comedies, Independent Movies"/>
    <n v="2"/>
  </r>
  <r>
    <n v="5936"/>
    <s v="s5936"/>
    <x v="0"/>
    <s v="The Square"/>
    <s v="Jehane Noujaim"/>
    <s v="Ahmed Hassan, Khalid Abdalla, Magdy Ashour, Ramy Essam, Bothaina Kamel, Dina Abdullah, Aida Elkashef, Ragia Omran, Pierre Seyoufr, Dina Amer, Sherif Boray, Khaled Nagy, Salma Saied, Ahmed Saleh, Alaa Seif"/>
    <n v="15"/>
    <s v="United Kingdom"/>
    <s v="United Kingdom, Egypt, United States"/>
    <n v="3"/>
    <d v="2014-01-17T00:00:00"/>
    <n v="2013"/>
    <x v="5"/>
    <s v="105 min"/>
    <n v="105"/>
    <n v="105"/>
    <n v="29.539251594362565"/>
    <s v=""/>
    <s v="Documentaries, International Movies"/>
    <s v="Documentaries"/>
    <s v="Documentaries, International Movies"/>
    <n v="2"/>
  </r>
  <r>
    <n v="5974"/>
    <s v="s5974"/>
    <x v="0"/>
    <s v="#Roxy"/>
    <s v="Michael Kennedy"/>
    <s v="Jake Short, Sarah Fisher, Booboo Stewart, Danny Trejo, Pippa Mackie, Jake Smith, Patricia Zentilli, Carter Thicke"/>
    <n v="8"/>
    <s v="Canada"/>
    <s v="Canada"/>
    <n v="1"/>
    <d v="2019-04-10T00:00:00"/>
    <n v="2018"/>
    <x v="1"/>
    <s v="105 min"/>
    <n v="105"/>
    <n v="105"/>
    <n v="29.539251594362565"/>
    <s v=""/>
    <s v="Comedies, Romantic Movies"/>
    <s v="Comedies"/>
    <s v="Comedies, Romantic Movies"/>
    <n v="2"/>
  </r>
  <r>
    <n v="5981"/>
    <s v="s5981"/>
    <x v="0"/>
    <s v="1 Mile to You"/>
    <s v="Leif Tilden"/>
    <s v="Billy Crudup, Graham Rogers, Liana Liberato, Stefanie Scott, Tim Roth, Melanie Lynskey, Thomas Cocquerel, Peter Coyote"/>
    <n v="8"/>
    <s v="United States"/>
    <s v="United States"/>
    <n v="1"/>
    <d v="2017-07-07T00:00:00"/>
    <n v="2017"/>
    <x v="1"/>
    <s v="105 min"/>
    <n v="105"/>
    <n v="105"/>
    <n v="29.539251594362565"/>
    <s v=""/>
    <s v="Dramas, Romantic Movies, Sports Movies"/>
    <s v="Dramas"/>
    <s v="Dramas, Romantic Movies, Sports Movies"/>
    <n v="3"/>
  </r>
  <r>
    <n v="6165"/>
    <s v="s6165"/>
    <x v="0"/>
    <s v="Anger Management"/>
    <s v="Peter Segal"/>
    <s v="Adam Sandler, Jack Nicholson, Marisa Tomei, Luis Guzm√°n, Allen Covert, Lynne Thigpen, Kurt Fuller, Jonathan Loughran, Krista Allen, January Jones, Woody Harrelson, John Turturro, Kevin Nealon"/>
    <n v="13"/>
    <s v="United States"/>
    <s v="United States"/>
    <n v="1"/>
    <d v="2019-11-01T00:00:00"/>
    <n v="2003"/>
    <x v="2"/>
    <s v="105 min"/>
    <n v="105"/>
    <n v="105"/>
    <n v="29.539251594362565"/>
    <s v=""/>
    <s v="Comedies"/>
    <s v="Comedies"/>
    <s v="Comedies"/>
    <n v="1"/>
  </r>
  <r>
    <n v="6274"/>
    <s v="s6274"/>
    <x v="0"/>
    <s v="Behind &quot;The Cove&quot;: The Quiet Japanese Speak Out"/>
    <s v="Keiko Yagi"/>
    <m/>
    <n v="0"/>
    <s v="Japan"/>
    <s v="Japan, United States"/>
    <n v="2"/>
    <d v="2017-08-25T00:00:00"/>
    <n v="2015"/>
    <x v="1"/>
    <s v="105 min"/>
    <n v="105"/>
    <n v="105"/>
    <n v="29.539251594362565"/>
    <s v=""/>
    <s v="Documentaries, International Movies"/>
    <s v="Documentaries"/>
    <s v="Documentaries, International Movies"/>
    <n v="2"/>
  </r>
  <r>
    <n v="6473"/>
    <s v="s6473"/>
    <x v="0"/>
    <s v="Chittagong"/>
    <s v="Bedabrata Pain"/>
    <s v="Manoj Bajpayee, Barry John, Delzad Hiwale, Vega Tamotia, Nawazuddin Siddiqui, Rajkummar Rao, Jaideep Ahlawat, Vijay Varma, Dibyendu Bhattacharya"/>
    <n v="9"/>
    <s v="United States"/>
    <s v="United States, India, Bangladesh"/>
    <n v="3"/>
    <d v="2018-01-01T00:00:00"/>
    <n v="2012"/>
    <x v="11"/>
    <s v="105 min"/>
    <n v="105"/>
    <n v="105"/>
    <n v="29.539251594362565"/>
    <s v=""/>
    <s v="Dramas, Independent Movies, International Movies"/>
    <s v="Dramas"/>
    <s v="Dramas, Independent Movies, International Movies"/>
    <n v="3"/>
  </r>
  <r>
    <n v="6635"/>
    <s v="s6635"/>
    <x v="0"/>
    <s v="Doom"/>
    <s v="Andrzej Bartkowiak"/>
    <s v="Karl Urban, Rosamund Pike, Dwayne Johnson, Deobia Oparei, Ben Daniels, Razaaq Adoti, Richard Brake, Dexter Fletcher, Al Weaver, Brian Steele"/>
    <n v="10"/>
    <s v="United Kingdom"/>
    <s v="United Kingdom, Czech Republic, Germany, United States"/>
    <n v="4"/>
    <d v="2020-11-01T00:00:00"/>
    <n v="2005"/>
    <x v="12"/>
    <s v="105 min"/>
    <n v="105"/>
    <n v="105"/>
    <n v="29.539251594362565"/>
    <s v=""/>
    <s v="Action &amp; Adventure, Horror Movies, Sci-Fi &amp; Fantasy"/>
    <s v="Action &amp; Adventure"/>
    <s v="Action &amp; Adventure, Horror Movies, Sci-Fi &amp; Fantasy"/>
    <n v="3"/>
  </r>
  <r>
    <n v="6671"/>
    <s v="s6671"/>
    <x v="0"/>
    <s v="El √∫ltimo testigo"/>
    <s v="Philipp St√∂lzl"/>
    <s v="Aaron Eckhart, Liana Liberato, Olga Kurylenko, Garrick Hagon, Eric Godon, Yassine Fadel, Neil Napier, David Bark-Jones, Alexander Fehling, Nick Alachiotis, Jade Hassoun√©"/>
    <n v="11"/>
    <s v="United States"/>
    <s v="United States, Canada, Belgium, United Kingdom"/>
    <n v="4"/>
    <d v="2018-02-04T00:00:00"/>
    <n v="2012"/>
    <x v="12"/>
    <s v="105 min"/>
    <n v="105"/>
    <n v="105"/>
    <n v="29.539251594362565"/>
    <s v=""/>
    <s v="Action &amp; Adventure"/>
    <s v="Action &amp; Adventure"/>
    <s v="Action &amp; Adventure"/>
    <n v="1"/>
  </r>
  <r>
    <n v="6864"/>
    <s v="s6864"/>
    <x v="0"/>
    <s v="God's Own Country"/>
    <s v="Francis Lee"/>
    <s v="Josh O'Connor, Alec Secareanu, Ian Hart, Gemma Jones"/>
    <n v="4"/>
    <s v="United Kingdom"/>
    <s v="United Kingdom"/>
    <n v="1"/>
    <d v="2018-05-01T00:00:00"/>
    <n v="2017"/>
    <x v="5"/>
    <s v="105 min"/>
    <n v="105"/>
    <n v="105"/>
    <n v="29.539251594362565"/>
    <s v=""/>
    <s v="Dramas, Independent Movies, International Movies"/>
    <s v="Dramas"/>
    <s v="Dramas, Independent Movies, International Movies"/>
    <n v="3"/>
  </r>
  <r>
    <n v="7014"/>
    <s v="s7014"/>
    <x v="0"/>
    <s v="How the Grinch Stole Christmas"/>
    <s v="Ron Howard"/>
    <s v="Jim Carrey, Taylor Momsen, Jeffrey Tambor, Christine Baranski, Bill Irwin, Molly Shannon, Clint Howard, Josh Ryan Evans, Mindy Sterling, Anthony Hopkins"/>
    <n v="10"/>
    <s v="United States"/>
    <s v="United States"/>
    <n v="1"/>
    <d v="2017-06-01T00:00:00"/>
    <n v="2000"/>
    <x v="7"/>
    <s v="105 min"/>
    <n v="105"/>
    <n v="105"/>
    <n v="29.539251594362565"/>
    <s v=""/>
    <s v="Children &amp; Family Movies, Comedies"/>
    <s v="Children &amp; Family Movies"/>
    <s v="Children &amp; Family Movies, Comedies"/>
    <n v="2"/>
  </r>
  <r>
    <n v="7122"/>
    <s v="s7122"/>
    <x v="0"/>
    <s v="Jay and Silent Bob Strike Back"/>
    <s v="Kevin Smith"/>
    <s v="Jason Mewes, Kevin Smith, Ben Affleck, Jeff Anderson, Brian O'Halloran, Shannon Elizabeth, Eliza Dushku, Ali Larter, Jennifer Schwalbach, Will Ferrell, Jason Lee"/>
    <n v="11"/>
    <s v="United States"/>
    <s v="United States"/>
    <n v="1"/>
    <d v="2019-01-01T00:00:00"/>
    <n v="2001"/>
    <x v="12"/>
    <s v="105 min"/>
    <n v="105"/>
    <n v="105"/>
    <n v="29.539251594362565"/>
    <s v=""/>
    <s v="Comedies, Cult Movies"/>
    <s v="Comedies"/>
    <s v="Comedies, Cult Movies"/>
    <n v="2"/>
  </r>
  <r>
    <n v="7162"/>
    <s v="s7162"/>
    <x v="0"/>
    <s v="Kaaliyan"/>
    <s v="Jijo Pancode"/>
    <s v="Tini Tom, Meghanathan, Balachandran Chullikadu, Shivaji Guruvayoor, Kottayam Purushan, Nithin George, Grace Antony, Shalu"/>
    <n v="8"/>
    <s v="India"/>
    <s v="India"/>
    <n v="1"/>
    <d v="2018-08-01T00:00:00"/>
    <n v="2017"/>
    <x v="6"/>
    <s v="105 min"/>
    <n v="105"/>
    <n v="105"/>
    <n v="29.539251594362565"/>
    <s v=""/>
    <s v="Dramas, International Movies"/>
    <s v="Dramas"/>
    <s v="Dramas, International Movies"/>
    <n v="2"/>
  </r>
  <r>
    <n v="7306"/>
    <s v="s7306"/>
    <x v="0"/>
    <s v="Like Water for Chocolate"/>
    <s v="Alfonso Arau"/>
    <s v="Marco Leonardi, Lumi Cavazos, Regina Torn√©, Mario Iv√°n Mart√≠nez, Ada Carrasco, Yareli Arizmendi, Claudette Maill√©, Pilar Aranda"/>
    <n v="8"/>
    <s v="Mexico"/>
    <s v="Mexico"/>
    <n v="1"/>
    <d v="2019-11-01T00:00:00"/>
    <n v="1992"/>
    <x v="12"/>
    <s v="105 min"/>
    <n v="105"/>
    <n v="105"/>
    <n v="29.539251594362565"/>
    <s v=""/>
    <s v="Classic Movies, Dramas, International Movies"/>
    <s v="Classic Movies"/>
    <s v="Classic Movies, Dramas, International Movies"/>
    <n v="3"/>
  </r>
  <r>
    <n v="7391"/>
    <s v="s7391"/>
    <x v="0"/>
    <s v="Man of Tai Chi"/>
    <s v="Keanu Reeves"/>
    <s v="Keanu Reeves, Tiger Chen, Karen Mok, Simon Yam, Qing Ye, Hai Yu, Sam Lee, Iko Uwais"/>
    <n v="8"/>
    <s v="United States"/>
    <s v="United States, China, Hong Kong"/>
    <n v="3"/>
    <d v="2018-07-26T00:00:00"/>
    <n v="2013"/>
    <x v="12"/>
    <s v="105 min"/>
    <n v="105"/>
    <n v="105"/>
    <n v="29.539251594362565"/>
    <s v=""/>
    <s v="Action &amp; Adventure, Dramas"/>
    <s v="Action &amp; Adventure"/>
    <s v="Action &amp; Adventure, Dramas"/>
    <n v="2"/>
  </r>
  <r>
    <n v="7431"/>
    <s v="s7431"/>
    <x v="0"/>
    <s v="Mean Dreams"/>
    <s v="Nathan Morlando"/>
    <s v="Bill Paxton, Sophie N√©lisse, Josh Wiggins, Colm Feore, Vickie Papavs, Joe Cobden, Ryan Blakely, George Buza"/>
    <n v="8"/>
    <s v="Canada"/>
    <s v="Canada"/>
    <n v="1"/>
    <d v="2019-07-01T00:00:00"/>
    <n v="2016"/>
    <x v="12"/>
    <s v="105 min"/>
    <n v="105"/>
    <n v="105"/>
    <n v="29.539251594362565"/>
    <s v=""/>
    <s v="Dramas, Independent Movies, Thrillers"/>
    <s v="Dramas"/>
    <s v="Dramas, Independent Movies, Thrillers"/>
    <n v="3"/>
  </r>
  <r>
    <n v="7452"/>
    <s v="s7452"/>
    <x v="0"/>
    <s v="MI-5"/>
    <s v="Bharat Nalluri"/>
    <s v="Peter Firth, Kit Harington, Jennifer Ehle, Elyes Gabel, Eleanor Matsuura, Tim McInnerny, Lara Pulver, David Harewood, Tuppence Middleton"/>
    <n v="9"/>
    <s v="United Kingdom"/>
    <s v="United Kingdom"/>
    <n v="1"/>
    <d v="2019-08-01T00:00:00"/>
    <n v="2015"/>
    <x v="12"/>
    <s v="105 min"/>
    <n v="105"/>
    <n v="105"/>
    <n v="29.539251594362565"/>
    <s v=""/>
    <s v="Action &amp; Adventure, Dramas, International Movies"/>
    <s v="Action &amp; Adventure"/>
    <s v="Action &amp; Adventure, Dramas, International Movies"/>
    <n v="3"/>
  </r>
  <r>
    <n v="7517"/>
    <s v="s7517"/>
    <x v="0"/>
    <s v="Mr. Church"/>
    <s v="Bruce Beresford"/>
    <s v="Eddie Murphy, Britt Robertson, Natascha McElhone, Xavier Samuel, Lucy Fry, Christian Madsen, Natalie Coughlin, Madison Wolfe, Thom Barry, Mckenna Grace"/>
    <n v="10"/>
    <s v="United States"/>
    <s v="United States"/>
    <n v="1"/>
    <d v="2018-12-22T00:00:00"/>
    <n v="2016"/>
    <x v="2"/>
    <s v="105 min"/>
    <n v="105"/>
    <n v="105"/>
    <n v="29.539251594362565"/>
    <s v=""/>
    <s v="Dramas"/>
    <s v="Dramas"/>
    <s v="Dramas"/>
    <n v="1"/>
  </r>
  <r>
    <n v="7688"/>
    <s v="s7688"/>
    <x v="0"/>
    <s v="P"/>
    <s v="Paul Spurrier"/>
    <s v="Suangporn Jaturaphut, Opal, Dor Yodrak, Pisamai Pakdeevijit, Manthana Wannarod, Supatra Roongsawang, Narisara Sairatanee, Amy Siriya"/>
    <n v="8"/>
    <s v="United Kingdom"/>
    <s v="United Kingdom, Thailand"/>
    <n v="2"/>
    <d v="2019-05-31T00:00:00"/>
    <n v="2006"/>
    <x v="5"/>
    <s v="105 min"/>
    <n v="105"/>
    <n v="105"/>
    <n v="29.539251594362565"/>
    <s v=""/>
    <s v="Horror Movies, International Movies"/>
    <s v="Horror Movies"/>
    <s v="Horror Movies, International Movies"/>
    <n v="2"/>
  </r>
  <r>
    <n v="7716"/>
    <s v="s7716"/>
    <x v="0"/>
    <s v="Patron Mutlu Son Istiyor"/>
    <s v="Kƒ±van√ß Baru√∂n√º"/>
    <s v="Tolga √áevik, Ezgi Mola, Murat Ba≈üoƒülu, Erkan Can, Ersin Korkut, Mustafa Uzunyƒ±lmaz, Nusret √áetinel, Ay≈üenur Yazƒ±cƒ±"/>
    <n v="8"/>
    <s v="Turkey"/>
    <s v="Turkey"/>
    <n v="1"/>
    <d v="2017-03-10T00:00:00"/>
    <n v="2014"/>
    <x v="5"/>
    <s v="105 min"/>
    <n v="105"/>
    <n v="105"/>
    <n v="29.539251594362565"/>
    <s v=""/>
    <s v="Comedies, International Movies, Romantic Movies"/>
    <s v="Comedies"/>
    <s v="Comedies, International Movies, Romantic Movies"/>
    <n v="3"/>
  </r>
  <r>
    <n v="7731"/>
    <s v="s7731"/>
    <x v="0"/>
    <s v="Personal Shopper"/>
    <s v="Olivier Assayas"/>
    <s v="Kristen Stewart, Lars Eidinger, Sigrid Bouaziz, Anders Danielsen Lie, Ty Olwin, Hammou Gra√Øa, Nora von Waldst√§tten, Benjamin Biolay, Audrey Bonnet, Pascal Rambert"/>
    <n v="10"/>
    <s v="France"/>
    <s v="France, Germany, Czech Republic, Belgium"/>
    <n v="4"/>
    <d v="2019-02-01T00:00:00"/>
    <n v="2016"/>
    <x v="12"/>
    <s v="105 min"/>
    <n v="105"/>
    <n v="105"/>
    <n v="29.539251594362565"/>
    <s v=""/>
    <s v="Dramas, International Movies, Thrillers"/>
    <s v="Dramas"/>
    <s v="Dramas, International Movies, Thrillers"/>
    <n v="3"/>
  </r>
  <r>
    <n v="7916"/>
    <s v="s7916"/>
    <x v="0"/>
    <s v="Sadece Sen"/>
    <s v="Hakan Yonat"/>
    <s v="Bel√ßim Bilgin, ƒ∞brahim √áelikkol, Kerem Can, Necmi Yapƒ±cƒ±, Levent S√ºl√ºn, Barƒ±≈ü Ardu√ß, Erol Gedik, Cezmi Baskƒ±n"/>
    <n v="8"/>
    <s v="Turkey"/>
    <s v="Turkey"/>
    <n v="1"/>
    <d v="2017-03-10T00:00:00"/>
    <n v="2014"/>
    <x v="5"/>
    <s v="105 min"/>
    <n v="105"/>
    <n v="105"/>
    <n v="29.539251594362565"/>
    <s v=""/>
    <s v="Dramas, International Movies, Romantic Movies"/>
    <s v="Dramas"/>
    <s v="Dramas, International Movies, Romantic Movies"/>
    <n v="3"/>
  </r>
  <r>
    <n v="8017"/>
    <s v="s8017"/>
    <x v="0"/>
    <s v="Siddhant"/>
    <s v="Vivek Wagh"/>
    <s v="Vikram Gokhale, Swati Chitnis, Kishore Kadam, Ganesh Yadav, Sarang Sathaye, Archit Deodhar, Madhavi Soman, Neha Mahajan"/>
    <n v="8"/>
    <s v="India"/>
    <s v="India"/>
    <n v="1"/>
    <d v="2018-10-30T00:00:00"/>
    <n v="2014"/>
    <x v="4"/>
    <s v="105 min"/>
    <n v="105"/>
    <n v="105"/>
    <n v="29.539251594362565"/>
    <s v=""/>
    <s v="Dramas, Independent Movies, International Movies"/>
    <s v="Dramas"/>
    <s v="Dramas, Independent Movies, International Movies"/>
    <n v="3"/>
  </r>
  <r>
    <n v="8252"/>
    <s v="s8252"/>
    <x v="0"/>
    <s v="The Company Men"/>
    <s v="John Wells"/>
    <s v="Ben Affleck, Chris Cooper, Kevin Costner, Tommy Lee Jones, Maria Bello, Rosemarie DeWitt, Craig T. Nelson, John Doman, Tonye Patano, Cady Huffman"/>
    <n v="10"/>
    <s v="United States"/>
    <s v="United States"/>
    <n v="1"/>
    <d v="2018-07-28T00:00:00"/>
    <n v="2010"/>
    <x v="12"/>
    <s v="105 min"/>
    <n v="105"/>
    <n v="105"/>
    <n v="29.539251594362565"/>
    <s v=""/>
    <s v="Dramas, Independent Movies"/>
    <s v="Dramas"/>
    <s v="Dramas, Independent Movies"/>
    <n v="2"/>
  </r>
  <r>
    <n v="8266"/>
    <s v="s8266"/>
    <x v="0"/>
    <s v="The Dancer"/>
    <s v="Ifa Isfansyah"/>
    <s v="Prisia Nasution, Oka Antara, Slamet Rahardjo, Dewi Irawan, Lukman Sardi, Tio Pakusadewo"/>
    <n v="6"/>
    <s v="Indonesia"/>
    <s v="Indonesia"/>
    <n v="1"/>
    <d v="2018-12-08T00:00:00"/>
    <n v="2011"/>
    <x v="5"/>
    <s v="105 min"/>
    <n v="105"/>
    <n v="105"/>
    <n v="29.539251594362565"/>
    <s v=""/>
    <s v="Dramas, International Movies, Romantic Movies"/>
    <s v="Dramas"/>
    <s v="Dramas, International Movies, Romantic Movies"/>
    <n v="3"/>
  </r>
  <r>
    <n v="8370"/>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n v="18"/>
    <s v="United Kingdom"/>
    <s v="United Kingdom, France"/>
    <n v="2"/>
    <d v="2019-07-07T00:00:00"/>
    <n v="2011"/>
    <x v="2"/>
    <s v="105 min"/>
    <n v="105"/>
    <n v="105"/>
    <n v="29.539251594362565"/>
    <s v=""/>
    <s v="Dramas, International Movies"/>
    <s v="Dramas"/>
    <s v="Dramas, International Movies"/>
    <n v="2"/>
  </r>
  <r>
    <n v="8506"/>
    <s v="s8506"/>
    <x v="0"/>
    <s v="The Show"/>
    <s v="Giancarlo Esposito"/>
    <s v="Josh Duhamel, Giancarlo Esposito, Famke Janssen, Sarah Wayne Callies, Caitlin Fitzgerald, Chris Ellis, Lucia Walters, James Franco"/>
    <n v="8"/>
    <s v="United States"/>
    <s v="United States"/>
    <n v="1"/>
    <d v="2020-06-01T00:00:00"/>
    <n v="2017"/>
    <x v="5"/>
    <s v="105 min"/>
    <n v="105"/>
    <n v="105"/>
    <n v="29.539251594362565"/>
    <s v=""/>
    <s v="Dramas"/>
    <s v="Dramas"/>
    <s v="Dramas"/>
    <n v="1"/>
  </r>
  <r>
    <n v="8663"/>
    <s v="s8663"/>
    <x v="0"/>
    <s v="Union Leader"/>
    <s v="Sanjay Patel"/>
    <s v="Rahul Bhat, Tillotama Shome, Haresh Dagiya, Jayesh More, Tirth Sharma, Vivek Ghamande, Jay Vithlani, Mehul Buch"/>
    <n v="8"/>
    <s v="Canada"/>
    <s v="Canada, India"/>
    <n v="2"/>
    <d v="2019-12-31T00:00:00"/>
    <n v="2017"/>
    <x v="1"/>
    <s v="105 min"/>
    <n v="105"/>
    <n v="105"/>
    <n v="29.539251594362565"/>
    <s v=""/>
    <s v="Dramas, Independent Movies, International Movies"/>
    <s v="Dramas"/>
    <s v="Dramas, Independent Movies, International Movies"/>
    <n v="3"/>
  </r>
  <r>
    <n v="8744"/>
    <s v="s8744"/>
    <x v="0"/>
    <s v="Wildlife"/>
    <s v="Paul Dano"/>
    <s v="Carey Mulligan, Ed Oxenbould, Bill Camp, Jake Gyllenhaal, Mollie Milligan, Darryl Cox"/>
    <n v="6"/>
    <s v="United States"/>
    <s v="United States"/>
    <n v="1"/>
    <d v="2020-09-01T00:00:00"/>
    <n v="2018"/>
    <x v="2"/>
    <s v="105 min"/>
    <n v="105"/>
    <n v="105"/>
    <n v="29.539251594362565"/>
    <s v=""/>
    <s v="Dramas, Independent Movies"/>
    <s v="Dramas"/>
    <s v="Dramas, Independent Movies"/>
    <n v="2"/>
  </r>
  <r>
    <n v="8745"/>
    <s v="s8745"/>
    <x v="0"/>
    <s v="Williams"/>
    <s v="Morgan Matthews"/>
    <m/>
    <n v="0"/>
    <s v="United Kingdom"/>
    <s v="United Kingdom"/>
    <n v="1"/>
    <d v="2017-11-04T00:00:00"/>
    <n v="2017"/>
    <x v="5"/>
    <s v="105 min"/>
    <n v="105"/>
    <n v="105"/>
    <n v="29.539251594362565"/>
    <s v=""/>
    <s v="Documentaries, International Movies, Sports Movies"/>
    <s v="Documentaries"/>
    <s v="Documentaries, International Movies, Sports Movies"/>
    <n v="3"/>
  </r>
  <r>
    <n v="30"/>
    <s v="s30"/>
    <x v="0"/>
    <s v="Paranoia"/>
    <s v="Robert Luketic"/>
    <s v="Liam Hemsworth, Gary Oldman, Amber Heard, Harrison Ford, Lucas Till, Embeth Davidtz, Julian McMahon, Josh Holloway, Richard Dreyfuss, Angela Sarafyan"/>
    <n v="10"/>
    <s v="United States"/>
    <s v="United States, India, France"/>
    <n v="3"/>
    <d v="2021-09-19T00:00:00"/>
    <n v="2013"/>
    <x v="2"/>
    <s v="106 min"/>
    <n v="106"/>
    <n v="106"/>
    <n v="41.409256487528452"/>
    <s v=""/>
    <s v="Thrillers"/>
    <s v="Thrillers"/>
    <s v="Thrillers"/>
    <n v="1"/>
  </r>
  <r>
    <n v="76"/>
    <s v="s76"/>
    <x v="0"/>
    <s v="You vs. Wild: Out Cold"/>
    <s v="Ben Simms"/>
    <s v="Bear Grylls, Jason Derek Prempeh"/>
    <n v="2"/>
    <m/>
    <m/>
    <n v="0"/>
    <d v="2021-09-14T00:00:00"/>
    <n v="2021"/>
    <x v="4"/>
    <s v="106 min"/>
    <n v="106"/>
    <n v="106"/>
    <n v="41.409256487528452"/>
    <s v=""/>
    <s v="Children &amp; Family Movies"/>
    <s v="Children &amp; Family Movies"/>
    <s v="Children &amp; Family Movies"/>
    <n v="1"/>
  </r>
  <r>
    <n v="82"/>
    <s v="s82"/>
    <x v="0"/>
    <s v="Kate"/>
    <s v="Cedric Nicolas-Troyan"/>
    <s v="Mary Elizabeth Winstead, Jun Kunimura, Woody Harrelson, Tadanobu Asano, Miyavi, Michiel Huisman, Miku Martineau"/>
    <n v="7"/>
    <s v="United States"/>
    <s v="United States"/>
    <n v="1"/>
    <d v="2021-09-10T00:00:00"/>
    <n v="2021"/>
    <x v="12"/>
    <s v="106 min"/>
    <n v="106"/>
    <n v="106"/>
    <n v="41.409256487528452"/>
    <s v=""/>
    <s v="Action &amp; Adventure"/>
    <s v="Action &amp; Adventure"/>
    <s v="Action &amp; Adventure"/>
    <n v="1"/>
  </r>
  <r>
    <n v="119"/>
    <s v="s119"/>
    <x v="0"/>
    <s v="Gurgaon"/>
    <s v="Shanker Raman"/>
    <s v="Akshay Oberoi, Pankaj Tripathi, Ragini Khanna, Aamir Bashir, Shalini Vatsa, Ashish Verma"/>
    <n v="6"/>
    <s v="India"/>
    <s v="India"/>
    <n v="1"/>
    <d v="2021-09-02T00:00:00"/>
    <n v="2017"/>
    <x v="1"/>
    <s v="106 min"/>
    <n v="106"/>
    <n v="106"/>
    <n v="41.409256487528452"/>
    <s v=""/>
    <s v="Dramas, International Movies, Thrillers"/>
    <s v="Dramas"/>
    <s v="Dramas, International Movies, Thrillers"/>
    <n v="3"/>
  </r>
  <r>
    <n v="162"/>
    <s v="s162"/>
    <x v="0"/>
    <s v="Mars Attacks!"/>
    <s v="Tim Burton"/>
    <s v="Jack Nicholson, Glenn Close, Annette Bening, Pierce Brosnan, Danny DeVito, Martin Short, Sarah Jessica Parker, Michael J. Fox, Rod Steiger, Tom Jones, Lukas Haas, Natalie Portman"/>
    <n v="12"/>
    <s v="United States"/>
    <s v="United States"/>
    <n v="1"/>
    <d v="2021-09-01T00:00:00"/>
    <n v="1996"/>
    <x v="2"/>
    <s v="106 min"/>
    <n v="106"/>
    <n v="106"/>
    <n v="41.409256487528452"/>
    <s v=""/>
    <s v="Comedies, Cult Movies, Sci-Fi &amp; Fantasy"/>
    <s v="Comedies"/>
    <s v="Comedies, Cult Movies, Sci-Fi &amp; Fantasy"/>
    <n v="3"/>
  </r>
  <r>
    <n v="217"/>
    <s v="s217"/>
    <x v="0"/>
    <s v="Shor In the City"/>
    <s v="Raj Nidimoru, Krishna D.K."/>
    <s v="Sendhil Ramamurthy, Tusshar Kapoor, Nikhil Dwivedi, Preeti Desai, Sundeep Kishan, Radhika Apte, Pitobash, Girija Oak, Alok Chaturvedi, Sudhir Chowdhary"/>
    <n v="10"/>
    <s v="India"/>
    <s v="India"/>
    <n v="1"/>
    <d v="2021-08-27T00:00:00"/>
    <n v="2011"/>
    <x v="1"/>
    <s v="106 min"/>
    <n v="106"/>
    <n v="106"/>
    <n v="41.409256487528452"/>
    <s v=""/>
    <s v="Comedies, Dramas, Independent Movies"/>
    <s v="Comedies"/>
    <s v="Comedies, Dramas, Independent Movies"/>
    <n v="3"/>
  </r>
  <r>
    <n v="316"/>
    <s v="s316"/>
    <x v="0"/>
    <s v="Ije: The Journey"/>
    <s v="Chineze Anyaene"/>
    <s v="Genevieve Nnaji, Omotola Jalade-Ekeinde, Odalys Garcia, Ulrich Que, Jeff Swarthout, Clem Ohameze, Ann D. Carey, Anahit Setian, Danielle Soibelman, Jon Morgan Woodward"/>
    <n v="10"/>
    <s v="United States"/>
    <s v="United States, Nigeria"/>
    <n v="2"/>
    <d v="2021-08-03T00:00:00"/>
    <n v="2010"/>
    <x v="5"/>
    <s v="106 min"/>
    <n v="106"/>
    <n v="106"/>
    <n v="41.409256487528452"/>
    <s v=""/>
    <s v="Dramas, International Movies"/>
    <s v="Dramas"/>
    <s v="Dramas, International Movies"/>
    <n v="2"/>
  </r>
  <r>
    <n v="433"/>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n v="21"/>
    <m/>
    <m/>
    <n v="0"/>
    <d v="2021-07-21T00:00:00"/>
    <n v="2021"/>
    <x v="8"/>
    <s v="106 min"/>
    <n v="106"/>
    <n v="106"/>
    <n v="41.409256487528452"/>
    <s v=""/>
    <s v="Children &amp; Family Movies"/>
    <s v="Children &amp; Family Movies"/>
    <s v="Children &amp; Family Movies"/>
    <n v="1"/>
  </r>
  <r>
    <n v="495"/>
    <s v="s495"/>
    <x v="0"/>
    <s v="Rock the Kasbah"/>
    <s v="Barry Levinson"/>
    <s v="Bill Murray, Kate Hudson, Zooey Deschanel, Danny McBride, Scott Caan, Leem Lubany, Bruce Willis, Arian Moayed, Taylor Kinney, Glenn Fleshler"/>
    <n v="10"/>
    <s v="United States"/>
    <s v="United States"/>
    <n v="1"/>
    <d v="2021-07-08T00:00:00"/>
    <n v="2015"/>
    <x v="12"/>
    <s v="106 min"/>
    <n v="106"/>
    <n v="106"/>
    <n v="41.409256487528452"/>
    <s v=""/>
    <s v="Comedies, Music &amp; Musicals"/>
    <s v="Comedies"/>
    <s v="Comedies, Music &amp; Musicals"/>
    <n v="2"/>
  </r>
  <r>
    <n v="586"/>
    <s v="s586"/>
    <x v="0"/>
    <s v="Ophelia"/>
    <s v="Claire McCarthy"/>
    <s v="Daisy Ridley, Naomi Watts, Clive Owen, George MacKay, Tom Felton, Devon Terrell, Dominic Mafham, Daisy Head"/>
    <n v="8"/>
    <s v="United Kingdom"/>
    <s v="United Kingdom, United States"/>
    <n v="2"/>
    <d v="2021-07-01T00:00:00"/>
    <n v="2018"/>
    <x v="2"/>
    <s v="106 min"/>
    <n v="106"/>
    <n v="106"/>
    <n v="41.409256487528452"/>
    <s v=""/>
    <s v="Dramas, Romantic Movies"/>
    <s v="Dramas"/>
    <s v="Dramas, Romantic Movies"/>
    <n v="2"/>
  </r>
  <r>
    <n v="593"/>
    <s v="s593"/>
    <x v="0"/>
    <s v="She's Out of My League"/>
    <s v="Jim Field Smith"/>
    <s v="Jay Baruchel, Alice Eve, T.J. Miller, Mike Vogel, Nate Torrence, Krysten Ritter, Geoff Stults, Lindsay Sloane, Andrew Daly, Jasika Nicole, Kyle Bornheimer"/>
    <n v="11"/>
    <s v="United States"/>
    <s v="United States"/>
    <n v="1"/>
    <d v="2021-07-01T00:00:00"/>
    <n v="2010"/>
    <x v="12"/>
    <s v="106 min"/>
    <n v="106"/>
    <n v="106"/>
    <n v="41.409256487528452"/>
    <s v=""/>
    <s v="Comedies, Romantic Movies"/>
    <s v="Comedies"/>
    <s v="Comedies, Romantic Movies"/>
    <n v="2"/>
  </r>
  <r>
    <n v="748"/>
    <s v="s748"/>
    <x v="0"/>
    <s v="Confusion Na Wa"/>
    <s v="Kenneth Gyang"/>
    <s v="Ramsey Nouah, OC Ukeje, Ali Nuhu, Tunde Aladese, Gold Ikponmwosa, Tony Goodman, Nathaniel Deme, Yanchat Sankey, Lisa Pam Tok, Toyin Alabi"/>
    <n v="10"/>
    <s v="Nigeria"/>
    <s v="Nigeria"/>
    <n v="1"/>
    <d v="2021-06-09T00:00:00"/>
    <n v="2013"/>
    <x v="5"/>
    <s v="106 min"/>
    <n v="106"/>
    <n v="106"/>
    <n v="41.409256487528452"/>
    <s v=""/>
    <s v="Comedies, Dramas, International Movies"/>
    <s v="Comedies"/>
    <s v="Comedies, Dramas, International Movies"/>
    <n v="3"/>
  </r>
  <r>
    <n v="816"/>
    <s v="s816"/>
    <x v="0"/>
    <s v="The Girl King"/>
    <s v="Mika Kaurism√§ki"/>
    <s v="Malin Buska, Sarah Gadon, Michael Nyqvist, Lucas Bryant, Laura Birn, Hippolyte Girardot, Peter Lohmeyer, Fran√ßois Arnaud, Patrick Bachau, Ville Virtanen, Martina Gedeck"/>
    <n v="11"/>
    <m/>
    <m/>
    <n v="0"/>
    <d v="2021-06-02T00:00:00"/>
    <n v="2015"/>
    <x v="5"/>
    <s v="106 min"/>
    <n v="106"/>
    <n v="106"/>
    <n v="41.409256487528452"/>
    <s v=""/>
    <s v="Dramas, International Movies, LGBTQ Movies"/>
    <s v="Dramas"/>
    <s v="Dramas, International Movies, LGBTQ Movies"/>
    <n v="3"/>
  </r>
  <r>
    <n v="996"/>
    <s v="s996"/>
    <x v="0"/>
    <s v="Vizontele"/>
    <s v="Yƒ±lmaz Erdoƒüan, √ñmer Faruk Sorak"/>
    <s v="Yƒ±lmaz Erdoƒüan, Demet Akbaƒü, Altan Erkekli, Cem Yƒ±lmaz, Cezmi Baskƒ±n, Bican G√ºnalan, Sebnem S√∂nmez, ƒ∞clal Aydƒ±n, Mesut √áakarli, Zeynep Toku≈ü"/>
    <n v="10"/>
    <s v="Turkey"/>
    <s v="Turkey"/>
    <n v="1"/>
    <d v="2021-04-23T00:00:00"/>
    <n v="2001"/>
    <x v="5"/>
    <s v="106 min"/>
    <n v="106"/>
    <n v="106"/>
    <n v="41.409256487528452"/>
    <s v=""/>
    <s v="Comedies, Dramas, International Movies"/>
    <s v="Comedies"/>
    <s v="Comedies, Dramas, International Movies"/>
    <n v="3"/>
  </r>
  <r>
    <n v="1038"/>
    <s v="s1038"/>
    <x v="0"/>
    <s v="Tuesdays &amp; Fridays"/>
    <s v="Taranveer Singh"/>
    <s v="Anmol Thakeria Dhillon, Jhataleka, Niki Walia, Kamini Khanna, Zoa Morani, Nayan Shukla, Eklavyey Kashyap, Reem Shaikh"/>
    <n v="8"/>
    <s v="India"/>
    <s v="India"/>
    <n v="1"/>
    <d v="2021-04-16T00:00:00"/>
    <n v="2021"/>
    <x v="1"/>
    <s v="106 min"/>
    <n v="106"/>
    <n v="106"/>
    <n v="41.409256487528452"/>
    <s v=""/>
    <s v="Comedies, Dramas, International Movies"/>
    <s v="Comedies"/>
    <s v="Comedies, Dramas, International Movies"/>
    <n v="3"/>
  </r>
  <r>
    <n v="1186"/>
    <s v="s1186"/>
    <x v="0"/>
    <s v="Who's the Boss"/>
    <s v="Chinaza Onuzo"/>
    <s v="Funke Akindele, Blossom Chukwujekwu, Sharon Ooja, Ini Dima-Okojie, Segun Arinze, Bolly Lomo, Beverly Osu, Tayo Faniran"/>
    <n v="8"/>
    <s v="Nigeria"/>
    <s v="Nigeria"/>
    <n v="1"/>
    <d v="2021-03-19T00:00:00"/>
    <n v="2020"/>
    <x v="5"/>
    <s v="106 min"/>
    <n v="106"/>
    <n v="106"/>
    <n v="41.409256487528452"/>
    <s v=""/>
    <s v="Comedies, International Movies, Romantic Movies"/>
    <s v="Comedies"/>
    <s v="Comedies, International Movies, Romantic Movies"/>
    <n v="3"/>
  </r>
  <r>
    <n v="1270"/>
    <s v="s1270"/>
    <x v="0"/>
    <s v="Geez &amp; Ann"/>
    <s v="Rizki Balki"/>
    <s v="Hanggini, Junior Roberts, Roy Sungkono, Shenina Cinnamon, Ashira Zamita, Amel Carla, Davina Karamoy, Naimma Aljufri, Andi Viola, Jasmine Elfira Burhan, Kezia Aletheia, Dewi Rezer, Ersa Mayori, Indra Brasco, Bobby Samuel, Ady Sky, Farhan Rasyid"/>
    <n v="17"/>
    <s v="Indonesia"/>
    <s v="Indonesia"/>
    <n v="1"/>
    <d v="2021-02-25T00:00:00"/>
    <n v="2021"/>
    <x v="6"/>
    <s v="106 min"/>
    <n v="106"/>
    <n v="106"/>
    <n v="41.409256487528452"/>
    <s v=""/>
    <s v="Dramas, International Movies, Romantic Movies"/>
    <s v="Dramas"/>
    <s v="Dramas, International Movies, Romantic Movies"/>
    <n v="3"/>
  </r>
  <r>
    <n v="1342"/>
    <s v="s1342"/>
    <x v="0"/>
    <s v="Malcolm &amp; Marie"/>
    <s v="Sam Levinson"/>
    <s v="Zendaya, John David Washington"/>
    <n v="2"/>
    <s v="United States"/>
    <s v="United States"/>
    <n v="1"/>
    <d v="2021-02-05T00:00:00"/>
    <n v="2021"/>
    <x v="12"/>
    <s v="106 min"/>
    <n v="106"/>
    <n v="106"/>
    <n v="41.409256487528452"/>
    <s v=""/>
    <s v="Dramas, Independent Movies"/>
    <s v="Dramas"/>
    <s v="Dramas, Independent Movies"/>
    <n v="2"/>
  </r>
  <r>
    <n v="1445"/>
    <s v="s1445"/>
    <x v="0"/>
    <s v="Playing for Keeps"/>
    <s v="Gabriele Muccino"/>
    <s v="Gerard Butler, Jessica Biel, Catherine Zeta-Jones, Dennis Quaid, Uma Thurman, Judy Greer, Noah Lomax, James Tupper, Abella Wyss, Grant Goodman"/>
    <n v="10"/>
    <s v="United States"/>
    <s v="United States"/>
    <n v="1"/>
    <d v="2021-01-03T00:00:00"/>
    <n v="2012"/>
    <x v="2"/>
    <s v="106 min"/>
    <n v="106"/>
    <n v="106"/>
    <n v="41.409256487528452"/>
    <s v=""/>
    <s v="Comedies, Romantic Movies, Sports Movies"/>
    <s v="Comedies"/>
    <s v="Comedies, Romantic Movies, Sports Movies"/>
    <n v="3"/>
  </r>
  <r>
    <n v="1476"/>
    <s v="s1476"/>
    <x v="0"/>
    <s v="Too Handsome to Handle"/>
    <s v="Sabrina Rochelle Kalangie"/>
    <s v="Ari Irham, Nikita Willy, Calvin Jeremy, Rachel Amanda, Dimas Dinang, Tarra Budiman, Marcellino Lafrand, Iis Dahlia"/>
    <n v="8"/>
    <s v="Indonesia"/>
    <s v="Indonesia"/>
    <n v="1"/>
    <d v="2020-12-31T00:00:00"/>
    <n v="2019"/>
    <x v="1"/>
    <s v="106 min"/>
    <n v="106"/>
    <n v="106"/>
    <n v="41.409256487528452"/>
    <s v=""/>
    <s v="Comedies, Dramas, International Movies"/>
    <s v="Comedies"/>
    <s v="Comedies, Dramas, International Movies"/>
    <n v="3"/>
  </r>
  <r>
    <n v="1545"/>
    <s v="s1545"/>
    <x v="0"/>
    <s v="Grizzlies"/>
    <s v="Miranda de Pencier"/>
    <s v="Ben Schnetzer, Emerald MacDonald, Booboo Stewart, Will Sasso, Paul Nutarariaq, Ricky Marty-Pahtaykan, Tantoo Cardinal, Eric Schweig"/>
    <n v="8"/>
    <s v="Canada"/>
    <s v="Canada"/>
    <n v="1"/>
    <d v="2020-12-15T00:00:00"/>
    <n v="2018"/>
    <x v="12"/>
    <s v="106 min"/>
    <n v="106"/>
    <n v="106"/>
    <n v="41.409256487528452"/>
    <s v=""/>
    <s v="Dramas, Independent Movies, Sports Movies"/>
    <s v="Dramas"/>
    <s v="Dramas, Independent Movies, Sports Movies"/>
    <n v="3"/>
  </r>
  <r>
    <n v="1593"/>
    <s v="s1593"/>
    <x v="0"/>
    <s v="Christmas Crossfire"/>
    <s v="Detlev Buck"/>
    <s v="Kostja Ullmann, Alli Neumann, Sascha Alexander Gersak, Sophia Thomalla, Merlin Rose, Detlev Buck, Peter Kurth, Anika Mauer, Frederic Linkemann, Bernd H√∂lscher"/>
    <n v="10"/>
    <s v="Germany"/>
    <s v="Germany"/>
    <n v="1"/>
    <d v="2020-12-04T00:00:00"/>
    <n v="2020"/>
    <x v="5"/>
    <s v="106 min"/>
    <n v="106"/>
    <n v="106"/>
    <n v="41.409256487528452"/>
    <s v=""/>
    <s v="Comedies, International Movies, Thrillers"/>
    <s v="Comedies"/>
    <s v="Comedies, International Movies, Thrillers"/>
    <n v="3"/>
  </r>
  <r>
    <n v="1603"/>
    <s v="s1603"/>
    <x v="0"/>
    <s v="Must Be... Love"/>
    <s v="Dado C. Lumibao"/>
    <s v="Kathryn Bernardo, Daniel Padilla, Liza Soberano, John Estrada, John Lapus"/>
    <n v="5"/>
    <s v="Philippines"/>
    <s v="Philippines"/>
    <n v="1"/>
    <d v="2020-12-03T00:00:00"/>
    <n v="2013"/>
    <x v="1"/>
    <s v="106 min"/>
    <n v="106"/>
    <n v="106"/>
    <n v="41.409256487528452"/>
    <s v=""/>
    <s v="Comedies, Dramas, International Movies"/>
    <s v="Comedies"/>
    <s v="Comedies, Dramas, International Movies"/>
    <n v="3"/>
  </r>
  <r>
    <n v="1631"/>
    <s v="s1631"/>
    <x v="0"/>
    <s v="Finding Agnes"/>
    <s v="Marla M. Ancheta"/>
    <s v="Jelson Bay, Sue Ramirez, Sandy Andolong, Roxanne Guinoo, Cheska I√±igo, Hannah Ledesma, Yuan Francisco, Raffa Esplana, Varoon Kessop"/>
    <n v="9"/>
    <s v="Philippines"/>
    <s v="Philippines"/>
    <n v="1"/>
    <d v="2020-11-30T00:00:00"/>
    <n v="2020"/>
    <x v="6"/>
    <s v="106 min"/>
    <n v="106"/>
    <n v="106"/>
    <n v="41.409256487528452"/>
    <s v=""/>
    <s v="Dramas, International Movies"/>
    <s v="Dramas"/>
    <s v="Dramas, International Movies"/>
    <n v="2"/>
  </r>
  <r>
    <n v="1785"/>
    <s v="s1785"/>
    <x v="0"/>
    <s v="Pagpag: Nine Lives"/>
    <s v="Frasco Mortiz"/>
    <s v="Daniel Padilla, Kathryn Bernardo, Shaina Magdayao, Paulo Avelino, Matet De Leon, Janus del Prado, Miles Ocampo, Clarence Delgado, CJ Navato, Michelle Vito"/>
    <n v="10"/>
    <s v="Philippines"/>
    <s v="Philippines"/>
    <n v="1"/>
    <d v="2020-10-29T00:00:00"/>
    <n v="2013"/>
    <x v="1"/>
    <s v="106 min"/>
    <n v="106"/>
    <n v="106"/>
    <n v="41.409256487528452"/>
    <s v=""/>
    <s v="Horror Movies, International Movies"/>
    <s v="Horror Movies"/>
    <s v="Horror Movies, International Movies"/>
    <n v="2"/>
  </r>
  <r>
    <n v="1818"/>
    <s v="s1818"/>
    <x v="0"/>
    <s v="Beirut Oh Beirut"/>
    <s v="Maroun Baghdadi"/>
    <s v="Ezzat El Alaily, Mireille Maalouf, Joseph Bou Nassar, Elie Adabachi, Philippe Akiki, Ahmed Al Zein"/>
    <n v="6"/>
    <s v="Lebanon"/>
    <s v="Lebanon"/>
    <n v="1"/>
    <d v="2020-10-19T00:00:00"/>
    <n v="1975"/>
    <x v="1"/>
    <s v="106 min"/>
    <n v="106"/>
    <n v="106"/>
    <n v="41.409256487528452"/>
    <s v=""/>
    <s v="Classic Movies, Dramas, International Movies"/>
    <s v="Classic Movies"/>
    <s v="Classic Movies, Dramas, International Movies"/>
    <n v="3"/>
  </r>
  <r>
    <n v="1830"/>
    <s v="s1830"/>
    <x v="0"/>
    <s v="West Beirut"/>
    <s v="Ziad Doueiri"/>
    <s v="Rami Doueiri, Mohamad Chamas, Rola Al Amin, Carmen Lebbos, Joseph Bou Nassar, Liliane Nemri"/>
    <n v="6"/>
    <s v="France"/>
    <s v="France, Norway, Lebanon, Belgium"/>
    <n v="4"/>
    <d v="2020-10-19T00:00:00"/>
    <n v="1999"/>
    <x v="5"/>
    <s v="106 min"/>
    <n v="106"/>
    <n v="106"/>
    <n v="41.409256487528452"/>
    <s v=""/>
    <s v="Dramas, International Movies"/>
    <s v="Dramas"/>
    <s v="Dramas, International Movies"/>
    <n v="2"/>
  </r>
  <r>
    <n v="1877"/>
    <s v="s1877"/>
    <x v="0"/>
    <s v="Palermo Hollywood"/>
    <s v="Eduardo Pinto"/>
    <s v="Brian Maya, Mat√≠as Desiderio, Manuela Pal, Azul Lombard√≠a"/>
    <n v="4"/>
    <s v="Argentina"/>
    <s v="Argentina"/>
    <n v="1"/>
    <d v="2020-10-08T00:00:00"/>
    <n v="2004"/>
    <x v="5"/>
    <s v="106 min"/>
    <n v="106"/>
    <n v="106"/>
    <n v="41.409256487528452"/>
    <s v=""/>
    <s v="Dramas, International Movies"/>
    <s v="Dramas"/>
    <s v="Dramas, International Movies"/>
    <n v="2"/>
  </r>
  <r>
    <n v="2208"/>
    <s v="s2208"/>
    <x v="0"/>
    <s v="Animal Crackers"/>
    <s v="Tony Bancroft, Scott Christian Sava"/>
    <s v="Emily Blunt, John Krasinski, Ian McKellen, Danny DeVito, Raven-Symon√©, Patrick Warburton, Wallace Shawn, Gilbert Gottfried, Tara Strong, Harvey Fierstein, James Arnold Taylor, Kevin Grevioux, Sylvester Stallone, Lydia Rose Taylor"/>
    <n v="14"/>
    <s v="China"/>
    <s v="China, Spain, South Korea, United States"/>
    <n v="4"/>
    <d v="2020-07-24T00:00:00"/>
    <n v="2020"/>
    <x v="8"/>
    <s v="106 min"/>
    <n v="106"/>
    <n v="106"/>
    <n v="41.409256487528452"/>
    <s v=""/>
    <s v="Children &amp; Family Movies, Comedies"/>
    <s v="Children &amp; Family Movies"/>
    <s v="Children &amp; Family Movies, Comedies"/>
    <n v="2"/>
  </r>
  <r>
    <n v="2434"/>
    <s v="s2434"/>
    <x v="0"/>
    <s v="Andaleeb El Dokki"/>
    <s v="Wael Ehsan"/>
    <s v="Mohamed Henedi, Heba Nour, Dawood Hussain, Amr Abdel-Geleel, Mohammed El Sadaany, Mohamed Sherif Hassan"/>
    <n v="6"/>
    <s v="Egypt"/>
    <s v="Egypt"/>
    <n v="1"/>
    <d v="2020-06-02T00:00:00"/>
    <n v="2008"/>
    <x v="1"/>
    <s v="106 min"/>
    <n v="106"/>
    <n v="106"/>
    <n v="41.409256487528452"/>
    <s v=""/>
    <s v="Comedies, International Movies"/>
    <s v="Comedies"/>
    <s v="Comedies, International Movies"/>
    <n v="2"/>
  </r>
  <r>
    <n v="2461"/>
    <s v="s2461"/>
    <x v="0"/>
    <s v="The Other"/>
    <s v="Youssef Chahine"/>
    <s v="Nabila Ebeid, Mahmoud Hemeida, Hanan Turk, Hani Salama, Lebleba, Hassan Abdel Hamid, Ezzat Abou Aouf, Ahmed Fouad Selim, Amr Saad, Ahmad Wafiq"/>
    <n v="10"/>
    <s v="France"/>
    <s v="France, Egypt"/>
    <n v="2"/>
    <d v="2020-05-29T00:00:00"/>
    <n v="1999"/>
    <x v="5"/>
    <s v="106 min"/>
    <n v="106"/>
    <n v="106"/>
    <n v="41.409256487528452"/>
    <s v=""/>
    <s v="Dramas, International Movies, Romantic Movies"/>
    <s v="Dramas"/>
    <s v="Dramas, International Movies, Romantic Movies"/>
    <n v="3"/>
  </r>
  <r>
    <n v="2542"/>
    <s v="s2542"/>
    <x v="0"/>
    <s v="Ali &amp; Alia"/>
    <s v="Hussein El Ansary"/>
    <s v="Khalifa Albhri, Neven Madi, Talal Mahmood, Sawsan Saad, Fatma Hassan"/>
    <n v="5"/>
    <s v="United Arab Emirates"/>
    <s v="United Arab Emirates"/>
    <n v="1"/>
    <d v="2020-05-12T00:00:00"/>
    <n v="2019"/>
    <x v="1"/>
    <s v="106 min"/>
    <n v="106"/>
    <n v="106"/>
    <n v="41.409256487528452"/>
    <s v=""/>
    <s v="Dramas, International Movies, Romantic Movies"/>
    <s v="Dramas"/>
    <s v="Dramas, International Movies, Romantic Movies"/>
    <n v="3"/>
  </r>
  <r>
    <n v="2624"/>
    <s v="s2624"/>
    <x v="0"/>
    <s v="We'll Be Right Back After The Break"/>
    <s v="Ahmed Nader Galal"/>
    <s v="Karim Abdel Aziz, Dina Fouad, Mohamed Lotfy, Ahmed Rateb, Rasha Amin, Youssef Eid, Mostafa Abbas, Maged El Kedwany, Sabri Abdulmonem, Abdalah Mishrif"/>
    <n v="10"/>
    <s v="Egypt"/>
    <s v="Egypt"/>
    <n v="1"/>
    <d v="2020-04-28T00:00:00"/>
    <n v="2012"/>
    <x v="1"/>
    <s v="106 min"/>
    <n v="106"/>
    <n v="106"/>
    <n v="41.409256487528452"/>
    <s v=""/>
    <s v="Action &amp; Adventure, Comedies, International Movies"/>
    <s v="Action &amp; Adventure"/>
    <s v="Action &amp; Adventure, Comedies, International Movies"/>
    <n v="3"/>
  </r>
  <r>
    <n v="2678"/>
    <s v="s2678"/>
    <x v="0"/>
    <s v="Hail, Caesar!"/>
    <s v="Ethan Coen, Joel Coen"/>
    <s v="Josh Brolin, George Clooney, Scarlett Johansson, Alden Ehrenreich, Ralph Fiennes, Tilda Swinton, Channing Tatum, Frances McDormand, Jonah Hill, Veronica Osorio, Heather Goldenhersh, Alison Pill"/>
    <n v="12"/>
    <s v="United States"/>
    <s v="United States, United Kingdom, Japan"/>
    <n v="3"/>
    <d v="2020-04-16T00:00:00"/>
    <n v="2016"/>
    <x v="2"/>
    <s v="106 min"/>
    <n v="106"/>
    <n v="106"/>
    <n v="41.409256487528452"/>
    <s v=""/>
    <s v="Comedies"/>
    <s v="Comedies"/>
    <s v="Comedies"/>
    <n v="1"/>
  </r>
  <r>
    <n v="2821"/>
    <s v="s2821"/>
    <x v="0"/>
    <s v="Justine"/>
    <s v="Stephanie Turner"/>
    <s v="Stephanie Turner, Glynn Turman, Daisy Prescott, Darby Stanchfield, Josh Stamberg, Bridget Kallal, Ravi Cabot-Conyers, Cleo King, Melanie Hutsell"/>
    <n v="9"/>
    <s v="United States"/>
    <s v="United States"/>
    <n v="1"/>
    <d v="2020-03-13T00:00:00"/>
    <n v="2019"/>
    <x v="5"/>
    <s v="106 min"/>
    <n v="106"/>
    <n v="106"/>
    <n v="41.409256487528452"/>
    <s v=""/>
    <s v="Dramas, Independent Movies"/>
    <s v="Dramas"/>
    <s v="Dramas, Independent Movies"/>
    <n v="2"/>
  </r>
  <r>
    <n v="2933"/>
    <s v="s2933"/>
    <x v="0"/>
    <s v="Fronteras"/>
    <s v="Andrew Dean"/>
    <s v="Steve Oropeza, Steven Sean Garland, Wade Everett, Randy Green, Cortez Chappell, Tori Osborn, Larry Coulter, Cris Acosta"/>
    <n v="8"/>
    <s v="United States"/>
    <s v="United States"/>
    <n v="1"/>
    <d v="2020-02-09T00:00:00"/>
    <n v="2018"/>
    <x v="5"/>
    <s v="106 min"/>
    <n v="106"/>
    <n v="106"/>
    <n v="41.409256487528452"/>
    <s v=""/>
    <s v="Dramas, Independent Movies, Thrillers"/>
    <s v="Dramas"/>
    <s v="Dramas, Independent Movies, Thrillers"/>
    <n v="3"/>
  </r>
  <r>
    <n v="2950"/>
    <s v="s2950"/>
    <x v="0"/>
    <s v="Uppity: The Willy T. Ribbs Story"/>
    <s v="Nate Adams, Adam Carolla"/>
    <s v="Willy T. Ribbs"/>
    <n v="1"/>
    <s v="United States"/>
    <s v="United States"/>
    <n v="1"/>
    <d v="2020-02-05T00:00:00"/>
    <n v="2020"/>
    <x v="5"/>
    <s v="106 min"/>
    <n v="106"/>
    <n v="106"/>
    <n v="41.409256487528452"/>
    <s v=""/>
    <s v="Documentaries, Sports Movies"/>
    <s v="Documentaries"/>
    <s v="Documentaries, Sports Movies"/>
    <n v="2"/>
  </r>
  <r>
    <n v="2952"/>
    <s v="s2952"/>
    <x v="0"/>
    <s v="Faith, Hope &amp; Love"/>
    <s v="Robert Krantz"/>
    <s v="Robert Krantz, Peta Murgatroyd, Corbin Bernsen, Michael Richards, Nancy Stafford"/>
    <n v="5"/>
    <s v="United States"/>
    <s v="United States"/>
    <n v="1"/>
    <d v="2020-02-04T00:00:00"/>
    <n v="2019"/>
    <x v="7"/>
    <s v="106 min"/>
    <n v="106"/>
    <n v="106"/>
    <n v="41.409256487528452"/>
    <s v=""/>
    <s v="Comedies, Faith &amp; Spirituality, Romantic Movies"/>
    <s v="Comedies"/>
    <s v="Comedies, Faith &amp; Spirituality, Romantic Movies"/>
    <n v="3"/>
  </r>
  <r>
    <n v="3052"/>
    <s v="s3052"/>
    <x v="0"/>
    <s v="Aruna &amp; Her Palate"/>
    <s v="Edwin"/>
    <s v="Dian Sastrowardoyo, Oka Antara, Hannah Al Rashid, Nicholas Saputra, Deddy Mahendra Desta, Ayu Azhari"/>
    <n v="6"/>
    <s v="Indonesia"/>
    <s v="Indonesia, South Korea, Singapore"/>
    <n v="3"/>
    <d v="2020-01-01T00:00:00"/>
    <n v="2018"/>
    <x v="1"/>
    <s v="106 min"/>
    <n v="106"/>
    <n v="106"/>
    <n v="41.409256487528452"/>
    <s v=""/>
    <s v="Dramas, International Movies"/>
    <s v="Dramas"/>
    <s v="Dramas, International Movies"/>
    <n v="2"/>
  </r>
  <r>
    <n v="3171"/>
    <s v="s3171"/>
    <x v="0"/>
    <s v="No Game No Life: Zero"/>
    <s v="Atsuko Ishizuka"/>
    <s v="Yoshitsugu Matsuoka, Ai Kayano, Yoko Hikasa, Yukari Tamura, Yuka Iguchi, Mamiko Noto, Miyuki Sawashiro, Rie Kugimiya, Toru Okawa, Kazuyuki Okitsu, Junichi Suwabe, Lynn, Yui Horie, Nanako Mori, Ryota Takeuchi"/>
    <n v="15"/>
    <s v="Japan"/>
    <s v="Japan"/>
    <n v="1"/>
    <d v="2019-12-06T00:00:00"/>
    <n v="2017"/>
    <x v="5"/>
    <s v="106 min"/>
    <n v="106"/>
    <n v="106"/>
    <n v="41.409256487528452"/>
    <s v=""/>
    <s v="Action &amp; Adventure, Anime Features, International Movies"/>
    <s v="Action &amp; Adventure"/>
    <s v="Action &amp; Adventure, Anime Features, International Movies"/>
    <n v="3"/>
  </r>
  <r>
    <n v="3208"/>
    <s v="s3208"/>
    <x v="0"/>
    <s v="Atlantics"/>
    <s v="Mati Diop"/>
    <s v="Mama Sane, Amadou Mbow, Ibrahima Traore, Nicole Sougou, Amina Kane, Mariama Gassama, Coumba Dieng, Ibrahima Mbaye, Diankou Sembene"/>
    <n v="9"/>
    <s v="France"/>
    <s v="France, Senegal, Belgium"/>
    <n v="3"/>
    <d v="2019-11-29T00:00:00"/>
    <n v="2019"/>
    <x v="1"/>
    <s v="106 min"/>
    <n v="106"/>
    <n v="106"/>
    <n v="41.409256487528452"/>
    <s v=""/>
    <s v="Dramas, Independent Movies, International Movies"/>
    <s v="Dramas"/>
    <s v="Dramas, Independent Movies, International Movies"/>
    <n v="3"/>
  </r>
  <r>
    <n v="3227"/>
    <s v="s3227"/>
    <x v="0"/>
    <s v="The Body Remembers When the World Broke Open"/>
    <s v="Elle-M√°ij√° Tailfeathers, Kathleen Hepburn"/>
    <s v="Violet Nelson, Elle-M√°ij√° Tailfeathers, Charlie Hannah, Barbara Eve Harris, Sonny Surowiec, Jay Cardinal Villeneuve, Tony Massil, Aidan Dee, James Angus Cowan, Anthony Bolognese"/>
    <n v="10"/>
    <s v="Canada"/>
    <s v="Canada, Norway"/>
    <n v="2"/>
    <d v="2019-11-27T00:00:00"/>
    <n v="2019"/>
    <x v="5"/>
    <s v="106 min"/>
    <n v="106"/>
    <n v="106"/>
    <n v="41.409256487528452"/>
    <s v=""/>
    <s v="Dramas, Independent Movies"/>
    <s v="Dramas"/>
    <s v="Dramas, Independent Movies"/>
    <n v="2"/>
  </r>
  <r>
    <n v="3372"/>
    <s v="s3372"/>
    <x v="0"/>
    <s v="Consequences"/>
    <s v="Ozan A√ßƒ±ktan"/>
    <s v="Nehir Erdoƒüan, Tardu Flordun, ƒ∞lker Kaleli, Serkan Keskin, Esra Bezen Bilgin, Ayta√ß U≈üun, Cem √ñzeren, Caner Ar√ßkan"/>
    <n v="8"/>
    <s v="Turkey"/>
    <s v="Turkey"/>
    <n v="1"/>
    <d v="2019-10-25T00:00:00"/>
    <n v="2014"/>
    <x v="5"/>
    <s v="106 min"/>
    <n v="106"/>
    <n v="106"/>
    <n v="41.409256487528452"/>
    <s v=""/>
    <s v="Dramas, International Movies, Thrillers"/>
    <s v="Dramas"/>
    <s v="Dramas, International Movies, Thrillers"/>
    <n v="3"/>
  </r>
  <r>
    <n v="3439"/>
    <s v="s3439"/>
    <x v="0"/>
    <s v="After"/>
    <s v="Jenny Gage"/>
    <s v="Josephine Langford, Hero Fiennes Tiffin, Selma Blair, Inanna Sarkis, Shane Paul McGhie, Pia Mia, Khadijha Red Thunder, Dylan Arnold, Samuel Larsen, Jennifer Beals, Peter Gallagher"/>
    <n v="11"/>
    <s v="United States"/>
    <s v="United States"/>
    <n v="1"/>
    <d v="2019-10-09T00:00:00"/>
    <n v="2019"/>
    <x v="2"/>
    <s v="106 min"/>
    <n v="106"/>
    <n v="106"/>
    <n v="41.409256487528452"/>
    <s v=""/>
    <s v="Dramas, Romantic Movies"/>
    <s v="Dramas"/>
    <s v="Dramas, Romantic Movies"/>
    <n v="2"/>
  </r>
  <r>
    <n v="3495"/>
    <s v="s3495"/>
    <x v="0"/>
    <s v="Inside Man: Most Wanted"/>
    <s v="Michael J. Bassett"/>
    <s v="Aml Ameen, Rhea Seehorn, Roxanne McKee, Urs Rechn, Akshay Kumar, Tanya van Graan, Andre Jacobs, Sven Ruygrok"/>
    <n v="8"/>
    <s v="United States"/>
    <s v="United States"/>
    <n v="1"/>
    <d v="2019-09-24T00:00:00"/>
    <n v="2019"/>
    <x v="12"/>
    <s v="106 min"/>
    <n v="106"/>
    <n v="106"/>
    <n v="41.409256487528452"/>
    <s v=""/>
    <s v="Action &amp; Adventure"/>
    <s v="Action &amp; Adventure"/>
    <s v="Action &amp; Adventure"/>
    <n v="1"/>
  </r>
  <r>
    <n v="3650"/>
    <s v="s3650"/>
    <x v="0"/>
    <s v="The Twins Effect II"/>
    <s v="Corey Yuen, Patrick Leung"/>
    <s v="Donnie Yen, Jaycee Chan, Charlene Choi, Gillian Chung, Wilson Chen Bo-Lin, Tony Leung Ka Fai, Qu Ying, Fan Bingbing, Xie Jing-jing, Daniel Wu, Edison Chen, Jackie Chan"/>
    <n v="12"/>
    <s v="Hong Kong"/>
    <s v="Hong Kong, China"/>
    <n v="2"/>
    <d v="2019-07-21T00:00:00"/>
    <n v="2004"/>
    <x v="1"/>
    <s v="106 min"/>
    <n v="106"/>
    <n v="106"/>
    <n v="41.409256487528452"/>
    <s v=""/>
    <s v="Action &amp; Adventure, Comedies, International Movies"/>
    <s v="Action &amp; Adventure"/>
    <s v="Action &amp; Adventure, Comedies, International Movies"/>
    <n v="3"/>
  </r>
  <r>
    <n v="3671"/>
    <s v="s3671"/>
    <x v="0"/>
    <s v="Cities of Last Things"/>
    <s v="Wi Ding Ho"/>
    <s v="Jack Kao, Lee Hong-chi, Louise Grinberg, Huang Lu, Ding Ning"/>
    <n v="5"/>
    <s v="Taiwan"/>
    <s v="Taiwan, China, France, United States"/>
    <n v="4"/>
    <d v="2019-07-12T00:00:00"/>
    <n v="2018"/>
    <x v="5"/>
    <s v="106 min"/>
    <n v="106"/>
    <n v="106"/>
    <n v="41.409256487528452"/>
    <s v=""/>
    <s v="Dramas, Independent Movies, International Movies"/>
    <s v="Dramas"/>
    <s v="Dramas, Independent Movies, International Movies"/>
    <n v="3"/>
  </r>
  <r>
    <n v="3679"/>
    <s v="s3679"/>
    <x v="0"/>
    <s v="Parch√≠s: the Documentary"/>
    <s v="Daniel Arasanz"/>
    <m/>
    <n v="0"/>
    <s v="Spain"/>
    <s v="Spain"/>
    <n v="1"/>
    <d v="2019-07-11T00:00:00"/>
    <n v="2019"/>
    <x v="1"/>
    <s v="106 min"/>
    <n v="106"/>
    <n v="106"/>
    <n v="41.409256487528452"/>
    <s v=""/>
    <s v="Documentaries, International Movies, Music &amp; Musicals"/>
    <s v="Documentaries"/>
    <s v="Documentaries, International Movies, Music &amp; Musicals"/>
    <n v="3"/>
  </r>
  <r>
    <n v="4006"/>
    <s v="s4006"/>
    <x v="0"/>
    <s v="Girl"/>
    <s v="Lukas Dhont"/>
    <s v="Victor Polster, Arieh Worthalter, Oliver Bodart, Tijmen Govaerts, Katelijne Damen, Valentijn Dhaenens, Magali Elali, Alice de Broqueville, Chris Thys, Angelo Tijssens"/>
    <n v="10"/>
    <s v="Netherlands"/>
    <s v="Netherlands, Belgium"/>
    <n v="2"/>
    <d v="2019-03-15T00:00:00"/>
    <n v="2018"/>
    <x v="12"/>
    <s v="106 min"/>
    <n v="106"/>
    <n v="106"/>
    <n v="41.409256487528452"/>
    <s v=""/>
    <s v="Dramas, International Movies, LGBTQ Movies"/>
    <s v="Dramas"/>
    <s v="Dramas, International Movies, LGBTQ Movies"/>
    <n v="3"/>
  </r>
  <r>
    <n v="4157"/>
    <s v="s4157"/>
    <x v="0"/>
    <s v="Alt-Right: Age of Rage"/>
    <s v="Adam Bhala Lough"/>
    <s v="Daryle Lamont Jenkins, Richard Spencer"/>
    <n v="2"/>
    <m/>
    <m/>
    <n v="0"/>
    <d v="2019-01-28T00:00:00"/>
    <n v="2018"/>
    <x v="5"/>
    <s v="106 min"/>
    <n v="106"/>
    <n v="106"/>
    <n v="41.409256487528452"/>
    <s v=""/>
    <s v="Documentaries"/>
    <s v="Documentaries"/>
    <s v="Documentaries"/>
    <n v="1"/>
  </r>
  <r>
    <n v="4195"/>
    <s v="s4195"/>
    <x v="0"/>
    <s v="The Doll"/>
    <s v="Rocky Soraya"/>
    <s v="Shandy Aulia, Denny Sumargo, Sara Wijayanto, Vitta Mariana Barrazza, Demian Aditya, Faiza Mahnur, Hans Gunawan, Aslam Abad, Annette Edoarda, Wenty Mamenda"/>
    <n v="10"/>
    <s v="Indonesia"/>
    <s v="Indonesia"/>
    <n v="1"/>
    <d v="2019-01-15T00:00:00"/>
    <n v="2016"/>
    <x v="5"/>
    <s v="106 min"/>
    <n v="106"/>
    <n v="106"/>
    <n v="41.409256487528452"/>
    <s v=""/>
    <s v="Horror Movies, International Movies"/>
    <s v="Horror Movies"/>
    <s v="Horror Movies, International Movies"/>
    <n v="2"/>
  </r>
  <r>
    <n v="4403"/>
    <s v="s4403"/>
    <x v="0"/>
    <s v="Lommbock"/>
    <s v="Christian Z√ºbert"/>
    <s v="Lucas Gregorowicz, Moritz Bleibtreu, Louis Hofmann, Wotan Wilke M√∂hring, Alexandra Neldel, Melanie Winigir, Mavie H√∂rbiger, Dar Salim, Elmar Wepper, Antoine Monot Jr."/>
    <n v="10"/>
    <s v="Germany"/>
    <s v="Germany"/>
    <n v="1"/>
    <d v="2018-11-09T00:00:00"/>
    <n v="2017"/>
    <x v="5"/>
    <s v="106 min"/>
    <n v="106"/>
    <n v="106"/>
    <n v="41.409256487528452"/>
    <s v=""/>
    <s v="Comedies, International Movies"/>
    <s v="Comedies"/>
    <s v="Comedies, International Movies"/>
    <n v="2"/>
  </r>
  <r>
    <n v="4434"/>
    <s v="s4434"/>
    <x v="0"/>
    <s v="Do Dooni Chaar"/>
    <s v="Habib Faisal"/>
    <s v="Rishi Kapoor, Neetu Singh, Aditi Vasudev, Archit Krishna, Akhilendra Mishra, Natasha Rastogi, Manoj Bakshi, Supriya Shukla"/>
    <n v="8"/>
    <s v="India"/>
    <s v="India"/>
    <n v="1"/>
    <d v="2018-11-01T00:00:00"/>
    <n v="2010"/>
    <x v="6"/>
    <s v="106 min"/>
    <n v="106"/>
    <n v="106"/>
    <n v="41.409256487528452"/>
    <s v=""/>
    <s v="Comedies, International Movies"/>
    <s v="Comedies"/>
    <s v="Comedies, International Movies"/>
    <n v="2"/>
  </r>
  <r>
    <n v="4464"/>
    <s v="s4464"/>
    <x v="0"/>
    <s v="Vaya"/>
    <s v="Akin Omotoso"/>
    <s v="Mncedisi Shabangu, Sihle Xaba, Sibusiso Msimang, Zimkhitha Nyoka, Warren Masemola, Nomonde Mbusi, Azwile Chamane, Harriet Lenabe"/>
    <n v="8"/>
    <s v="South Africa"/>
    <s v="South Africa"/>
    <n v="1"/>
    <d v="2018-11-01T00:00:00"/>
    <n v="2016"/>
    <x v="5"/>
    <s v="106 min"/>
    <n v="106"/>
    <n v="106"/>
    <n v="41.409256487528452"/>
    <s v=""/>
    <s v="Dramas, Independent Movies, International Movies"/>
    <s v="Dramas"/>
    <s v="Dramas, Independent Movies, International Movies"/>
    <n v="3"/>
  </r>
  <r>
    <n v="4516"/>
    <s v="s4516"/>
    <x v="0"/>
    <s v="Kuntilanak"/>
    <s v="Rizal Mantovani"/>
    <s v="Sandrinna M Skornicki, Aur√©lie Moeremans, Fero Walandouw, Andryan Bima, Ciara Nadine Brosnan, Ali Fikry, Adlu Fahrezy, Nena Rosier, Naufal Ho, Aqi Singgih"/>
    <n v="10"/>
    <s v="Indonesia"/>
    <s v="Indonesia"/>
    <n v="1"/>
    <d v="2018-10-12T00:00:00"/>
    <n v="2018"/>
    <x v="1"/>
    <s v="106 min"/>
    <n v="106"/>
    <n v="106"/>
    <n v="41.409256487528452"/>
    <s v=""/>
    <s v="Horror Movies, International Movies"/>
    <s v="Horror Movies"/>
    <s v="Horror Movies, International Movies"/>
    <n v="2"/>
  </r>
  <r>
    <n v="4566"/>
    <s v="s4566"/>
    <x v="0"/>
    <s v="Ek Main Aur Ekk Tu"/>
    <s v="Shakun Batra"/>
    <s v="Kareena Kapoor, Imran Khan, Boman Irani, Ram Kapoor, Ratna Pathak Shah, Zenobia Shroff, Soniya Mehra, Akshat Verma, Dana Lewis, Rajesh Khattar"/>
    <n v="10"/>
    <s v="India"/>
    <s v="India"/>
    <n v="1"/>
    <d v="2018-10-01T00:00:00"/>
    <n v="2012"/>
    <x v="1"/>
    <s v="106 min"/>
    <n v="106"/>
    <n v="106"/>
    <n v="41.409256487528452"/>
    <s v=""/>
    <s v="Comedies, International Movies, Romantic Movies"/>
    <s v="Comedies"/>
    <s v="Comedies, International Movies, Romantic Movies"/>
    <n v="3"/>
  </r>
  <r>
    <n v="4657"/>
    <s v="s4657"/>
    <x v="0"/>
    <s v="Next Gen"/>
    <s v="Kevin R. Adams, Joe Ksander"/>
    <s v="John Krasinski, Charlyne Yi, Jason Sudeikis, Michael Pe√±a, David Cross, Constance Wu"/>
    <n v="6"/>
    <s v="China"/>
    <s v="China, Canada, United States"/>
    <n v="3"/>
    <d v="2018-09-07T00:00:00"/>
    <n v="2018"/>
    <x v="6"/>
    <s v="106 min"/>
    <n v="106"/>
    <n v="106"/>
    <n v="41.409256487528452"/>
    <s v=""/>
    <s v="Children &amp; Family Movies, Comedies, Sci-Fi &amp; Fantasy"/>
    <s v="Children &amp; Family Movies"/>
    <s v="Children &amp; Family Movies, Comedies, Sci-Fi &amp; Fantasy"/>
    <n v="3"/>
  </r>
  <r>
    <n v="4658"/>
    <s v="s4658"/>
    <x v="0"/>
    <s v="Sierra Burgess Is A Loser"/>
    <s v="Ian Samuels"/>
    <s v="Shannon Purser, Kristine Froseth, RJ Cyler, Noah Centineo, Loretta Devine, Giorgia Whigham, Alice Lee, Lea Thompson, Alan Ruck, Mary Pat Gleason, Chrissy Metz"/>
    <n v="11"/>
    <s v="United States"/>
    <s v="United States"/>
    <n v="1"/>
    <d v="2018-09-07T00:00:00"/>
    <n v="2018"/>
    <x v="2"/>
    <s v="106 min"/>
    <n v="106"/>
    <n v="106"/>
    <n v="41.409256487528452"/>
    <s v=""/>
    <s v="Comedies, Romantic Movies"/>
    <s v="Comedies"/>
    <s v="Comedies, Romantic Movies"/>
    <n v="2"/>
  </r>
  <r>
    <n v="4827"/>
    <s v="s4827"/>
    <x v="0"/>
    <s v="Maktub"/>
    <s v="Oded Raz"/>
    <s v="Guy Amir, Hanan Savyon, Itzik Cohen, Igal Naor"/>
    <n v="4"/>
    <s v="Israel"/>
    <s v="Israel"/>
    <n v="1"/>
    <d v="2018-06-15T00:00:00"/>
    <n v="2018"/>
    <x v="5"/>
    <s v="106 min"/>
    <n v="106"/>
    <n v="106"/>
    <n v="41.409256487528452"/>
    <s v=""/>
    <s v="Comedies, International Movies"/>
    <s v="Comedies"/>
    <s v="Comedies, International Movies"/>
    <n v="2"/>
  </r>
  <r>
    <n v="4829"/>
    <s v="s4829"/>
    <x v="0"/>
    <s v="Set It Up"/>
    <s v="Claire Scanlon"/>
    <s v="Zoey Deutch, Glen Powell, Lucy Liu, Taye Diggs, Meredith Hagner, Pete Davidson, Tituss Burgess"/>
    <n v="7"/>
    <s v="United States"/>
    <s v="United States"/>
    <n v="1"/>
    <d v="2018-06-15T00:00:00"/>
    <n v="2018"/>
    <x v="5"/>
    <s v="106 min"/>
    <n v="106"/>
    <n v="106"/>
    <n v="41.409256487528452"/>
    <s v=""/>
    <s v="Comedies, Romantic Movies"/>
    <s v="Comedies"/>
    <s v="Comedies, Romantic Movies"/>
    <n v="2"/>
  </r>
  <r>
    <n v="5011"/>
    <s v="s5011"/>
    <x v="0"/>
    <s v="Love Beats Rhymes"/>
    <s v="RZA"/>
    <s v="Azealia Banks, Lucien Laviscount, Jill Scott, Common, Lorraine Toussaint, Hana Mae Lee, Jeremie Harris"/>
    <n v="7"/>
    <s v="United States"/>
    <s v="United States"/>
    <n v="1"/>
    <d v="2018-03-01T00:00:00"/>
    <n v="2016"/>
    <x v="12"/>
    <s v="106 min"/>
    <n v="106"/>
    <n v="106"/>
    <n v="41.409256487528452"/>
    <s v=""/>
    <s v="Dramas, Music &amp; Musicals, Romantic Movies"/>
    <s v="Dramas"/>
    <s v="Dramas, Music &amp; Musicals, Romantic Movies"/>
    <n v="3"/>
  </r>
  <r>
    <n v="5107"/>
    <s v="s5107"/>
    <x v="0"/>
    <s v="Bibi &amp; Tina: Tohuwabohu Total"/>
    <s v="Detlev Buck"/>
    <s v="Lina Larissa Strahl, Lisa-Marie Koroll, Louis Held, Lea van Acken, Emilio Sakraya, Michael Maertens, Martin Seifert"/>
    <n v="7"/>
    <s v="Germany"/>
    <s v="Germany"/>
    <n v="1"/>
    <d v="2017-12-27T00:00:00"/>
    <n v="2017"/>
    <x v="1"/>
    <s v="106 min"/>
    <n v="106"/>
    <n v="106"/>
    <n v="41.409256487528452"/>
    <s v=""/>
    <s v="Children &amp; Family Movies, Music &amp; Musicals"/>
    <s v="Children &amp; Family Movies"/>
    <s v="Children &amp; Family Movies, Music &amp; Musicals"/>
    <n v="2"/>
  </r>
  <r>
    <n v="5234"/>
    <s v="s5234"/>
    <x v="0"/>
    <s v="The Death and Life of Marsha P. Johnson"/>
    <s v="David France"/>
    <m/>
    <n v="0"/>
    <s v="Greece"/>
    <s v="Greece, United States"/>
    <n v="2"/>
    <d v="2017-10-06T00:00:00"/>
    <n v="2017"/>
    <x v="5"/>
    <s v="106 min"/>
    <n v="106"/>
    <n v="106"/>
    <n v="41.409256487528452"/>
    <s v=""/>
    <s v="Documentaries, LGBTQ Movies"/>
    <s v="Documentaries"/>
    <s v="Documentaries, LGBTQ Movies"/>
    <n v="2"/>
  </r>
  <r>
    <n v="5403"/>
    <s v="s5403"/>
    <x v="0"/>
    <s v="The Invisible Guest"/>
    <s v="Paulo Oriol"/>
    <s v="Mario Casas, Ana Wagener, Jos√© Coronado, B√°rbara Lennie, Francesc Orella, Paco Tous, David Selvas"/>
    <n v="7"/>
    <s v="Spain"/>
    <s v="Spain"/>
    <n v="1"/>
    <d v="2017-07-01T00:00:00"/>
    <n v="2016"/>
    <x v="1"/>
    <s v="106 min"/>
    <n v="106"/>
    <n v="106"/>
    <n v="41.409256487528452"/>
    <s v=""/>
    <s v="International Movies, Thrillers"/>
    <s v="International Movies"/>
    <s v="International Movies, Thrillers"/>
    <n v="2"/>
  </r>
  <r>
    <n v="5477"/>
    <s v="s5477"/>
    <x v="0"/>
    <s v="BLAME!"/>
    <s v="Hiroyuki Seshita"/>
    <s v="Takahiro Sakurai, Kana Hanazawa, Sora Amamiya, Kazuhiro Yamaji, Mamoru Miyano, Aya Suzaki, Nobunaga Shimazaki, Yuki Kaji, Aki Toyosaki, Saori Hayami"/>
    <n v="10"/>
    <s v="Japan"/>
    <s v="Japan"/>
    <n v="1"/>
    <d v="2017-05-19T00:00:00"/>
    <n v="2017"/>
    <x v="1"/>
    <s v="106 min"/>
    <n v="106"/>
    <n v="106"/>
    <n v="41.409256487528452"/>
    <s v=""/>
    <s v="Action &amp; Adventure, Anime Features, International Movies"/>
    <s v="Action &amp; Adventure"/>
    <s v="Action &amp; Adventure, Anime Features, International Movies"/>
    <n v="3"/>
  </r>
  <r>
    <n v="5517"/>
    <s v="s5517"/>
    <x v="0"/>
    <s v="Shepherds and Butchers"/>
    <s v="Oliver Schmitz"/>
    <s v="Steve Coogan, Andrea Riseborough, Garion Dowds, Robert Hobbs, Deon Lotz, Marcel Van Heerden, Lauren Steyn"/>
    <n v="7"/>
    <s v="South Africa"/>
    <s v="South Africa, United States, Germany"/>
    <n v="3"/>
    <d v="2017-04-25T00:00:00"/>
    <n v="2016"/>
    <x v="12"/>
    <s v="106 min"/>
    <n v="106"/>
    <n v="106"/>
    <n v="41.409256487528452"/>
    <s v=""/>
    <s v="Dramas, International Movies"/>
    <s v="Dramas"/>
    <s v="Dramas, International Movies"/>
    <n v="2"/>
  </r>
  <r>
    <n v="5553"/>
    <s v="s5553"/>
    <x v="0"/>
    <s v="Toro"/>
    <s v="Kike Ma√≠llo"/>
    <s v="Mario Casas, Luis Tosar, Jos√© Sacrist√°n, Claudia Canal, Jos√© Manuel Poga, Ingrid Garc√≠a Jonsson, Luichi Mac√≠as"/>
    <n v="7"/>
    <s v="Spain"/>
    <s v="Spain"/>
    <n v="1"/>
    <d v="2017-04-01T00:00:00"/>
    <n v="2016"/>
    <x v="5"/>
    <s v="106 min"/>
    <n v="106"/>
    <n v="106"/>
    <n v="41.409256487528452"/>
    <s v=""/>
    <s v="Dramas, International Movies, Thrillers"/>
    <s v="Dramas"/>
    <s v="Dramas, International Movies, Thrillers"/>
    <n v="3"/>
  </r>
  <r>
    <n v="5976"/>
    <s v="s5976"/>
    <x v="0"/>
    <s v="√âg man √æig"/>
    <s v="√ìskar Th√≥r Axelsson"/>
    <s v="J√≥hannes Haukur J√≥hannesson, √Åg√∫sta Eva Erlendsd√≥ttir, Elma Stefania Agustsdottir, Thor Kristjansson, Anna Gunnd√≠s Gu√∞mundsd√≥ttir, Sara D√∂gg √Åsgeirsd√≥ttir, √ûr√∂stur Le√≥ Gunnarsson, J√≥hann Sigur√∞arson, Sveinn Geirsson, Arnar P√°ll Har√∞arson"/>
    <n v="10"/>
    <s v="Iceland"/>
    <s v="Iceland"/>
    <n v="1"/>
    <d v="2018-03-27T00:00:00"/>
    <n v="2017"/>
    <x v="5"/>
    <s v="106 min"/>
    <n v="106"/>
    <n v="106"/>
    <n v="41.409256487528452"/>
    <s v=""/>
    <s v="Horror Movies, International Movies"/>
    <s v="Horror Movies"/>
    <s v="Horror Movies, International Movies"/>
    <n v="2"/>
  </r>
  <r>
    <n v="6017"/>
    <s v="s6017"/>
    <x v="0"/>
    <s v="5 Cowok Jagoan"/>
    <s v="Anggy Umbara"/>
    <s v="Ario Bayu, Arifin Putra, Dwi Sasono, Muhadkly Acho, Cornelio Sunny, Tika Bravani, Nirina Zubir, Ganindra Bimo, Verdi Solaiman"/>
    <n v="9"/>
    <m/>
    <m/>
    <n v="0"/>
    <d v="2019-01-05T00:00:00"/>
    <n v="2017"/>
    <x v="5"/>
    <s v="106 min"/>
    <n v="106"/>
    <n v="106"/>
    <n v="41.409256487528452"/>
    <s v=""/>
    <s v="Action &amp; Adventure, Comedies, International Movies"/>
    <s v="Action &amp; Adventure"/>
    <s v="Action &amp; Adventure, Comedies, International Movies"/>
    <n v="3"/>
  </r>
  <r>
    <n v="6058"/>
    <s v="s6058"/>
    <x v="0"/>
    <s v="A Serious Man"/>
    <s v="Ethan Coen, Joel Coen"/>
    <s v="Michael Stuhlbarg, Richard Kind, Fred Melamed, Sari Lennick, Adam Arkin, Amy Landecker, Alan Mandell, Fyvush Finkel, Peter Breitmayer, Aaron Wolff, Jessica McManus, Brent Braunschweig"/>
    <n v="12"/>
    <s v="United States"/>
    <s v="United States, United Kingdom, France"/>
    <n v="3"/>
    <d v="2018-01-16T00:00:00"/>
    <n v="2009"/>
    <x v="12"/>
    <s v="106 min"/>
    <n v="106"/>
    <n v="106"/>
    <n v="41.409256487528452"/>
    <s v=""/>
    <s v="Comedies, Independent Movies"/>
    <s v="Comedies"/>
    <s v="Comedies, Independent Movies"/>
    <n v="2"/>
  </r>
  <r>
    <n v="6110"/>
    <s v="s6110"/>
    <x v="0"/>
    <s v="Albion: The Enchanted Stallion"/>
    <s v="Castille Landon"/>
    <s v="Daniel Sharman, Jennifer Morrison, Debra Messing, Stephen Dorff, John Cleese, Liam McIntyre, Richard Kind, Avery Arendes, Castille Landon"/>
    <n v="9"/>
    <s v="United States"/>
    <s v="United States, Bulgaria"/>
    <n v="2"/>
    <d v="2017-07-01T00:00:00"/>
    <n v="2016"/>
    <x v="6"/>
    <s v="106 min"/>
    <n v="106"/>
    <n v="106"/>
    <n v="41.409256487528452"/>
    <s v=""/>
    <s v="Children &amp; Family Movies"/>
    <s v="Children &amp; Family Movies"/>
    <s v="Children &amp; Family Movies"/>
    <n v="1"/>
  </r>
  <r>
    <n v="6149"/>
    <s v="s6149"/>
    <x v="0"/>
    <s v="American Warfighter"/>
    <s v="Jerry G. Angelo"/>
    <s v="Jerry G. Angelo, Paul Logan, Joshua Santana, Carolina Castro, David Robbins, Michael King, Tom Crisp, Jennifer Marshall, Victoria Clare, Ryan Baumann, Isaac C. Singleton Jr., Said Faraj"/>
    <n v="12"/>
    <s v="United States"/>
    <s v="United States"/>
    <n v="1"/>
    <d v="2019-09-13T00:00:00"/>
    <n v="2019"/>
    <x v="5"/>
    <s v="106 min"/>
    <n v="106"/>
    <n v="106"/>
    <n v="41.409256487528452"/>
    <s v=""/>
    <s v="Dramas"/>
    <s v="Dramas"/>
    <s v="Dramas"/>
    <n v="1"/>
  </r>
  <r>
    <n v="6353"/>
    <s v="s6353"/>
    <x v="0"/>
    <s v="Bobby Sands: 66 Days"/>
    <s v="Brendan Byrne"/>
    <m/>
    <n v="0"/>
    <s v="Ireland"/>
    <s v="Ireland, United Kingdom"/>
    <n v="2"/>
    <d v="2017-09-28T00:00:00"/>
    <n v="2016"/>
    <x v="1"/>
    <s v="106 min"/>
    <n v="106"/>
    <n v="106"/>
    <n v="41.409256487528452"/>
    <s v=""/>
    <s v="Documentaries"/>
    <s v="Documentaries"/>
    <s v="Documentaries"/>
    <n v="1"/>
  </r>
  <r>
    <n v="6446"/>
    <s v="s6446"/>
    <x v="0"/>
    <s v="Chappaquiddick"/>
    <s v="John Curran"/>
    <s v="Jason Clarke, Kate Mara, Ed Helms, Bruce Dern, Jim Gaffigan, Olivia Thirlby, Clancy Brown, Taylor Nichols, John Fiore"/>
    <n v="9"/>
    <s v="United States"/>
    <s v="United States, Sweden"/>
    <n v="2"/>
    <d v="2018-10-01T00:00:00"/>
    <n v="2017"/>
    <x v="2"/>
    <s v="106 min"/>
    <n v="106"/>
    <n v="106"/>
    <n v="41.409256487528452"/>
    <s v=""/>
    <s v="Dramas"/>
    <s v="Dramas"/>
    <s v="Dramas"/>
    <n v="1"/>
  </r>
  <r>
    <n v="6448"/>
    <s v="s6448"/>
    <x v="0"/>
    <s v="Charlie's Angels: Full Throttle"/>
    <s v="McG"/>
    <s v="Cameron Diaz, Drew Barrymore, Lucy Liu, Bernie Mac, Crispin Glover, Justin Theroux, Robert Patrick, Demi Moore, Rodrigo Santoro, Shia LaBeouf, Matt LeBlanc, Luke Wilson, John Cleese"/>
    <n v="13"/>
    <s v="United States"/>
    <s v="United States"/>
    <n v="1"/>
    <d v="2019-10-01T00:00:00"/>
    <n v="2003"/>
    <x v="2"/>
    <s v="106 min"/>
    <n v="106"/>
    <n v="106"/>
    <n v="41.409256487528452"/>
    <s v=""/>
    <s v="Action &amp; Adventure, Comedies"/>
    <s v="Action &amp; Adventure"/>
    <s v="Action &amp; Adventure, Comedies"/>
    <n v="2"/>
  </r>
  <r>
    <n v="6493"/>
    <s v="s6493"/>
    <x v="0"/>
    <s v="Clash of the Titans"/>
    <s v="Louis Leterrier"/>
    <s v="Sam Worthington, Liam Neeson, Ralph Fiennes, Jason Flemyng, Gemma Arterton, Alexa Davalos, Tine Stapelfeldt, Mads Mikkelsen, Luke Evans"/>
    <n v="9"/>
    <s v="United States"/>
    <s v="United States, United Kingdom, Australia"/>
    <n v="3"/>
    <d v="2019-08-01T00:00:00"/>
    <n v="2010"/>
    <x v="2"/>
    <s v="106 min"/>
    <n v="106"/>
    <n v="106"/>
    <n v="41.409256487528452"/>
    <s v=""/>
    <s v="Action &amp; Adventure, Sci-Fi &amp; Fantasy"/>
    <s v="Action &amp; Adventure"/>
    <s v="Action &amp; Adventure, Sci-Fi &amp; Fantasy"/>
    <n v="2"/>
  </r>
  <r>
    <n v="6530"/>
    <s v="s6530"/>
    <x v="0"/>
    <s v="Consequences¬†"/>
    <s v="Ozan A√ßƒ±ktan"/>
    <s v="Nehir Erdoƒüan, Tardu Flordun, ƒ∞lker Kaleli, Serkan Keskin, Esra Bezen Bilgin, Ayta√ß U≈üun, Cem √ñzeren, Caner Ar√ßkan"/>
    <n v="8"/>
    <s v="Turkey"/>
    <s v="Turkey"/>
    <n v="1"/>
    <d v="2019-10-25T00:00:00"/>
    <n v="2014"/>
    <x v="5"/>
    <s v="106 min"/>
    <n v="106"/>
    <n v="106"/>
    <n v="41.409256487528452"/>
    <s v=""/>
    <s v="Dramas, International Movies, Thrillers"/>
    <s v="Dramas"/>
    <s v="Dramas, International Movies, Thrillers"/>
    <n v="3"/>
  </r>
  <r>
    <n v="6662"/>
    <s v="s6662"/>
    <x v="0"/>
    <s v="East Side Sushi"/>
    <s v="Anthony Lucero"/>
    <s v="Diana Elizabeth Torres, Yutaka Takeuchi, Rodrigo Duarte Clark, Kaya Jade Aguirre, Roji Oyama, Lane Nishikawa, Miyoko Sakatani"/>
    <n v="7"/>
    <s v="United States"/>
    <s v="United States"/>
    <n v="1"/>
    <d v="2020-09-15T00:00:00"/>
    <n v="2015"/>
    <x v="7"/>
    <s v="106 min"/>
    <n v="106"/>
    <n v="106"/>
    <n v="41.409256487528452"/>
    <s v=""/>
    <s v="Dramas"/>
    <s v="Dramas"/>
    <s v="Dramas"/>
    <n v="1"/>
  </r>
  <r>
    <n v="6678"/>
    <s v="s6678"/>
    <x v="0"/>
    <s v="El fin de ETA"/>
    <s v="Justin Webster"/>
    <m/>
    <n v="0"/>
    <s v="Spain"/>
    <s v="Spain"/>
    <n v="1"/>
    <d v="2017-04-08T00:00:00"/>
    <n v="2017"/>
    <x v="1"/>
    <s v="106 min"/>
    <n v="106"/>
    <n v="106"/>
    <n v="41.409256487528452"/>
    <s v=""/>
    <s v="Documentaries, International Movies"/>
    <s v="Documentaries"/>
    <s v="Documentaries, International Movies"/>
    <n v="2"/>
  </r>
  <r>
    <n v="6727"/>
    <s v="s6727"/>
    <x v="0"/>
    <s v="Eyyvah Eyyvah 2"/>
    <s v="Hakan Alg√ºl"/>
    <s v="Demet Akbaƒü, Ata Demirer, √ñzge Borak, Salih Kalyon, Tanju Tuncel, Meray √úlgen, Bican G√ºnalan, Tarƒ±k √únl√ºoƒülu, Ay≈üenil ≈ûamlƒ±oƒülu"/>
    <n v="9"/>
    <s v="Turkey"/>
    <s v="Turkey"/>
    <n v="1"/>
    <d v="2017-03-10T00:00:00"/>
    <n v="2011"/>
    <x v="6"/>
    <s v="106 min"/>
    <n v="106"/>
    <n v="106"/>
    <n v="41.409256487528452"/>
    <s v=""/>
    <s v="Comedies, International Movies, Romantic Movies"/>
    <s v="Comedies"/>
    <s v="Comedies, International Movies, Romantic Movies"/>
    <n v="3"/>
  </r>
  <r>
    <n v="6816"/>
    <s v="s6816"/>
    <x v="0"/>
    <s v="Functional Fitness"/>
    <s v="Bob Rose"/>
    <m/>
    <n v="0"/>
    <s v="United States"/>
    <s v="United States"/>
    <n v="1"/>
    <d v="2018-01-01T00:00:00"/>
    <n v="2016"/>
    <x v="5"/>
    <s v="106 min"/>
    <n v="106"/>
    <n v="106"/>
    <n v="41.409256487528452"/>
    <s v=""/>
    <s v="Documentaries"/>
    <s v="Documentaries"/>
    <s v="Documentaries"/>
    <n v="1"/>
  </r>
  <r>
    <n v="6863"/>
    <s v="s6863"/>
    <x v="0"/>
    <s v="God's Not Dead: A Light in Darkness"/>
    <s v="Michael Mason"/>
    <s v="David A.R. White, John Corbett, Shane Harper, Ted McGinley, Jennifer Taylor, Benjamin A. Onyango, Tatum O'Neal, Cissy Houston"/>
    <n v="8"/>
    <s v="United States"/>
    <s v="United States"/>
    <n v="1"/>
    <d v="2018-12-04T00:00:00"/>
    <n v="2018"/>
    <x v="7"/>
    <s v="106 min"/>
    <n v="106"/>
    <n v="106"/>
    <n v="41.409256487528452"/>
    <s v=""/>
    <s v="Dramas, Faith &amp; Spirituality"/>
    <s v="Dramas"/>
    <s v="Dramas, Faith &amp; Spirituality"/>
    <n v="2"/>
  </r>
  <r>
    <n v="6985"/>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n v="14"/>
    <s v="United States"/>
    <s v="United States, Ireland"/>
    <n v="2"/>
    <d v="2016-07-15T00:00:00"/>
    <n v="2016"/>
    <x v="5"/>
    <s v="106 min"/>
    <n v="106"/>
    <n v="106"/>
    <n v="41.409256487528452"/>
    <s v=""/>
    <s v="Comedies, Horror Movies"/>
    <s v="Comedies"/>
    <s v="Comedies, Horror Movies"/>
    <n v="2"/>
  </r>
  <r>
    <n v="7036"/>
    <s v="s7036"/>
    <x v="0"/>
    <s v="I Am"/>
    <s v="Onir"/>
    <s v="Juhi Chawla, Rahul Bose, Nandita Das, Sanjay Suri, Manisha Koirala, Purab Kohli, Shernaz Patel, Abhimanyu Singh, Arjun Mathur, Radhika Apte"/>
    <n v="10"/>
    <s v="India"/>
    <s v="India, Japan"/>
    <n v="2"/>
    <d v="2019-03-04T00:00:00"/>
    <n v="2010"/>
    <x v="5"/>
    <s v="106 min"/>
    <n v="106"/>
    <n v="106"/>
    <n v="41.409256487528452"/>
    <s v=""/>
    <s v="Dramas, Independent Movies, International Movies"/>
    <s v="Dramas"/>
    <s v="Dramas, Independent Movies, International Movies"/>
    <n v="3"/>
  </r>
  <r>
    <n v="7046"/>
    <s v="s7046"/>
    <x v="0"/>
    <s v="I Dream Of Dance"/>
    <s v="Maria Demeshkina Peek"/>
    <m/>
    <n v="0"/>
    <m/>
    <m/>
    <n v="0"/>
    <d v="2019-01-31T00:00:00"/>
    <n v="2017"/>
    <x v="1"/>
    <s v="106 min"/>
    <n v="106"/>
    <n v="106"/>
    <n v="41.409256487528452"/>
    <s v=""/>
    <s v="Children &amp; Family Movies, Documentaries"/>
    <s v="Children &amp; Family Movies"/>
    <s v="Children &amp; Family Movies, Documentaries"/>
    <n v="2"/>
  </r>
  <r>
    <n v="7066"/>
    <s v="s7066"/>
    <x v="0"/>
    <s v="Inconceivable"/>
    <s v="Jonathan Baker"/>
    <s v="Gina Gershon, Faye Dunaway, Nicolas Cage, Nicky Whelan, Natalie Eva Marie, Jonathan Baker, James Van Patten"/>
    <n v="7"/>
    <s v="United Kingdom"/>
    <s v="United Kingdom, United States"/>
    <n v="2"/>
    <d v="2018-03-01T00:00:00"/>
    <n v="2017"/>
    <x v="12"/>
    <s v="106 min"/>
    <n v="106"/>
    <n v="106"/>
    <n v="41.409256487528452"/>
    <s v=""/>
    <s v="Thrillers"/>
    <s v="Thrillers"/>
    <s v="Thrillers"/>
    <n v="1"/>
  </r>
  <r>
    <n v="7079"/>
    <s v="s7079"/>
    <x v="0"/>
    <s v="Inkheart"/>
    <s v="Iain Softley"/>
    <s v="Brendan Fraser, Paul Bettany, Helen Mirren, Jim Broadbent, Andy Serkis, Sienna Guillory, Eliza Bennett, Rafi Gavron, Lesley Sharp, Jamie Foreman"/>
    <n v="10"/>
    <s v="Germany"/>
    <s v="Germany, United Kingdom, United States"/>
    <n v="3"/>
    <d v="2019-07-01T00:00:00"/>
    <n v="2008"/>
    <x v="7"/>
    <s v="106 min"/>
    <n v="106"/>
    <n v="106"/>
    <n v="41.409256487528452"/>
    <s v=""/>
    <s v="Action &amp; Adventure, Children &amp; Family Movies, Sci-Fi &amp; Fantasy"/>
    <s v="Action &amp; Adventure"/>
    <s v="Action &amp; Adventure, Children &amp; Family Movies, Sci-Fi &amp; Fantasy"/>
    <n v="3"/>
  </r>
  <r>
    <n v="7155"/>
    <s v="s7155"/>
    <x v="0"/>
    <s v="Justin Bieber: Never Say Never"/>
    <s v="Jon M. Chu"/>
    <s v="Justin Bieber, Ludacris, Usher Raymond, Jaden Smith, Miley Cyrus, Sean Kingston, Boyz II Men"/>
    <n v="7"/>
    <s v="United States"/>
    <s v="United States"/>
    <n v="1"/>
    <d v="2018-01-01T00:00:00"/>
    <n v="2011"/>
    <x v="3"/>
    <s v="106 min"/>
    <n v="106"/>
    <n v="106"/>
    <n v="41.409256487528452"/>
    <s v=""/>
    <s v="Documentaries, Music &amp; Musicals"/>
    <s v="Documentaries"/>
    <s v="Documentaries, Music &amp; Musicals"/>
    <n v="2"/>
  </r>
  <r>
    <n v="7203"/>
    <s v="s7203"/>
    <x v="0"/>
    <s v="Kill the Irishman"/>
    <s v="Jonathan Hensleigh"/>
    <s v="Ray Stevenson, Vincent D'Onofrio, Val Kilmer, Christopher Walken, Linda Cardellini, Fionnula Flanagan, Jason Butler Harner, Vinnie Jones, Paul Sorvino, Marcus Thomas, Tony Darrow"/>
    <n v="11"/>
    <s v="United States"/>
    <s v="United States"/>
    <n v="1"/>
    <d v="2020-08-21T00:00:00"/>
    <n v="2011"/>
    <x v="12"/>
    <s v="106 min"/>
    <n v="106"/>
    <n v="106"/>
    <n v="41.409256487528452"/>
    <s v=""/>
    <s v="Action &amp; Adventure, Dramas, Independent Movies"/>
    <s v="Action &amp; Adventure"/>
    <s v="Action &amp; Adventure, Dramas, Independent Movies"/>
    <n v="3"/>
  </r>
  <r>
    <n v="7449"/>
    <s v="s7449"/>
    <x v="0"/>
    <s v="Merry Men: The Real Yoruba Demons"/>
    <s v="Toka McBaror"/>
    <s v="Ramsey Nouah, Jim Iyke, Ayo Makun, Falz, Richard Mofe-Damijo, Iretiola Doyle, Damilola Adegbite, Rosaline Meurer, Jide Kosoko, Ali Nuhu, Segun Arinze, Francis Duru"/>
    <n v="12"/>
    <s v="Nigeria"/>
    <s v="Nigeria"/>
    <n v="1"/>
    <d v="2019-09-21T00:00:00"/>
    <n v="2018"/>
    <x v="5"/>
    <s v="106 min"/>
    <n v="106"/>
    <n v="106"/>
    <n v="41.409256487528452"/>
    <s v=""/>
    <s v="Comedies, International Movies"/>
    <s v="Comedies"/>
    <s v="Comedies, International Movies"/>
    <n v="2"/>
  </r>
  <r>
    <n v="7462"/>
    <s v="s7462"/>
    <x v="0"/>
    <s v="Mirror Mirror"/>
    <s v="Tarsem Singh"/>
    <s v="Julia Roberts, Lily Collins, Armie Hammer, Nathan Lane, Mare Winningham, Michael Lerner, Sean Bean, Robert Emms, Danny Woodburn, Martin Klebba, Sebastian Saraceno, Jordan Prentice, Mark Povinelli, Joe Gnoffo, Ronald Lee Clark"/>
    <n v="15"/>
    <s v="United States"/>
    <s v="United States, Canada"/>
    <n v="2"/>
    <d v="2020-04-24T00:00:00"/>
    <n v="2012"/>
    <x v="7"/>
    <s v="106 min"/>
    <n v="106"/>
    <n v="106"/>
    <n v="41.409256487528452"/>
    <s v=""/>
    <s v="Children &amp; Family Movies, Comedies"/>
    <s v="Children &amp; Family Movies"/>
    <s v="Children &amp; Family Movies, Comedies"/>
    <n v="2"/>
  </r>
  <r>
    <n v="7646"/>
    <s v="s7646"/>
    <x v="0"/>
    <s v="Oh My Ghost 4"/>
    <s v="Poj Arnon"/>
    <m/>
    <n v="0"/>
    <m/>
    <m/>
    <n v="0"/>
    <d v="2018-07-25T00:00:00"/>
    <n v="2015"/>
    <x v="5"/>
    <s v="106 min"/>
    <n v="106"/>
    <n v="106"/>
    <n v="41.409256487528452"/>
    <s v=""/>
    <s v="Comedies, Horror Movies, International Movies"/>
    <s v="Comedies"/>
    <s v="Comedies, Horror Movies, International Movies"/>
    <n v="3"/>
  </r>
  <r>
    <n v="7790"/>
    <s v="s7790"/>
    <x v="0"/>
    <s v="Prague"/>
    <s v="Ashish R. Shukla"/>
    <s v="Chandan Roy Sanyal, Elena Kazan, Kumar Mayank, Sonia Bindra, Arfi Lamba"/>
    <n v="5"/>
    <s v="India"/>
    <s v="India, Switzerland"/>
    <n v="2"/>
    <d v="2017-12-01T00:00:00"/>
    <n v="2013"/>
    <x v="5"/>
    <s v="106 min"/>
    <n v="106"/>
    <n v="106"/>
    <n v="41.409256487528452"/>
    <s v=""/>
    <s v="Dramas, Independent Movies, International Movies"/>
    <s v="Dramas"/>
    <s v="Dramas, Independent Movies, International Movies"/>
    <n v="3"/>
  </r>
  <r>
    <n v="7810"/>
    <s v="s7810"/>
    <x v="0"/>
    <s v="Quantum of Solace"/>
    <s v="Marc Forster"/>
    <s v="Daniel Craig, Olga Kurylenko, Mathieu Amalric, Judi Dench, Giancarlo Giannini, Gemma Arterton, Jeffrey Wright, David Harbour, Jesper Christensen, Anatole Taubman"/>
    <n v="10"/>
    <s v="United Kingdom"/>
    <s v="United Kingdom, United States"/>
    <n v="2"/>
    <d v="2020-08-31T00:00:00"/>
    <n v="2008"/>
    <x v="2"/>
    <s v="106 min"/>
    <n v="106"/>
    <n v="106"/>
    <n v="41.409256487528452"/>
    <s v=""/>
    <s v="Action &amp; Adventure"/>
    <s v="Action &amp; Adventure"/>
    <s v="Action &amp; Adventure"/>
    <n v="1"/>
  </r>
  <r>
    <n v="7982"/>
    <s v="s7982"/>
    <x v="0"/>
    <s v="Senna"/>
    <s v="Asif Kapadia"/>
    <s v="Ayrton Senna, Alain Prost, Frank Williams"/>
    <n v="3"/>
    <s v="United Kingdom"/>
    <s v="United Kingdom, France, United States"/>
    <n v="3"/>
    <d v="2019-10-01T00:00:00"/>
    <n v="2010"/>
    <x v="2"/>
    <s v="106 min"/>
    <n v="106"/>
    <n v="106"/>
    <n v="41.409256487528452"/>
    <s v=""/>
    <s v="Documentaries, International Movies, Sports Movies"/>
    <s v="Documentaries"/>
    <s v="Documentaries, International Movies, Sports Movies"/>
    <n v="3"/>
  </r>
  <r>
    <n v="8060"/>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n v="20"/>
    <s v="United States"/>
    <s v="United States"/>
    <n v="1"/>
    <d v="2020-05-17T00:00:00"/>
    <n v="2011"/>
    <x v="7"/>
    <s v="106 min"/>
    <n v="106"/>
    <n v="106"/>
    <n v="41.409256487528452"/>
    <s v=""/>
    <s v="Dramas, Faith &amp; Spirituality, Sports Movies"/>
    <s v="Dramas"/>
    <s v="Dramas, Faith &amp; Spirituality, Sports Movies"/>
    <n v="3"/>
  </r>
  <r>
    <n v="8085"/>
    <s v="s8085"/>
    <x v="0"/>
    <s v="Starred Up"/>
    <s v="David Mackenzie"/>
    <s v="Jack O'Connell, Ben Mendelsohn, Rupert Friend, Sam Spruell, Anthony Welsh, David Ajala, Peter Ferdinando, Gershwyn Eustache Jnr, Ashley Chin, Raphael Sowole, Gilly Gilchrist, Tommy McDonnell"/>
    <n v="12"/>
    <s v="United Kingdom"/>
    <s v="United Kingdom"/>
    <n v="1"/>
    <d v="2019-08-29T00:00:00"/>
    <n v="2013"/>
    <x v="5"/>
    <s v="106 min"/>
    <n v="106"/>
    <n v="106"/>
    <n v="41.409256487528452"/>
    <s v=""/>
    <s v="Dramas, Independent Movies, International Movies"/>
    <s v="Dramas"/>
    <s v="Dramas, Independent Movies, International Movies"/>
    <n v="3"/>
  </r>
  <r>
    <n v="8091"/>
    <s v="s8091"/>
    <x v="0"/>
    <s v="Sthaniya Sambaad"/>
    <s v="Arjun Gourisaria, Moinak Biswas"/>
    <s v="Suman Mukhopadhyay"/>
    <n v="1"/>
    <s v="India"/>
    <s v="India"/>
    <n v="1"/>
    <d v="2018-03-15T00:00:00"/>
    <n v="2010"/>
    <x v="1"/>
    <s v="106 min"/>
    <n v="106"/>
    <n v="106"/>
    <n v="41.409256487528452"/>
    <s v=""/>
    <s v="Dramas, International Movies"/>
    <s v="Dramas"/>
    <s v="Dramas, International Movies"/>
    <n v="2"/>
  </r>
  <r>
    <n v="8106"/>
    <s v="s8106"/>
    <x v="0"/>
    <s v="Stripes"/>
    <s v="Ivan Reitman"/>
    <s v="Bill Murray, Harold Ramis, Warren Oates, P.J. Soles, Sean Young, John Candy, John Larroquette, John Voldstad, John Diehl, Lance LeGault, Judge Reinhold"/>
    <n v="11"/>
    <s v="United States"/>
    <s v="United States"/>
    <n v="1"/>
    <d v="2019-09-01T00:00:00"/>
    <n v="1981"/>
    <x v="12"/>
    <s v="106 min"/>
    <n v="106"/>
    <n v="106"/>
    <n v="41.409256487528452"/>
    <s v=""/>
    <s v="Classic Movies, Comedies, Cult Movies"/>
    <s v="Classic Movies"/>
    <s v="Classic Movies, Comedies, Cult Movies"/>
    <n v="3"/>
  </r>
  <r>
    <n v="8234"/>
    <s v="s8234"/>
    <x v="0"/>
    <s v="The Bygone"/>
    <s v="Graham Phillips, Parker Phillips"/>
    <s v="Graham Phillips, Shawn Hatosy, Jamie McShane, Sydney Schafer, Tokala Black Elk, Jacqueline Toboni, Mike McColl, Jacob Ming-Trent"/>
    <n v="8"/>
    <s v="United States"/>
    <s v="United States"/>
    <n v="1"/>
    <d v="2020-03-23T00:00:00"/>
    <n v="2019"/>
    <x v="5"/>
    <s v="106 min"/>
    <n v="106"/>
    <n v="106"/>
    <n v="41.409256487528452"/>
    <s v=""/>
    <s v="Independent Movies, Thrillers"/>
    <s v="Independent Movies"/>
    <s v="Independent Movies, Thrillers"/>
    <n v="2"/>
  </r>
  <r>
    <n v="8289"/>
    <s v="s8289"/>
    <x v="0"/>
    <s v="The End of the Tour"/>
    <s v="James Ponsoldt"/>
    <s v="Jason Segel, Jesse Eisenberg, Becky Ann Baker, Anna Chlumsky, Joan Cusack, Mamie Gummer, Ron Livingston, Mickey Sumner"/>
    <n v="8"/>
    <s v="United States"/>
    <s v="United States"/>
    <n v="1"/>
    <d v="2018-07-26T00:00:00"/>
    <n v="2015"/>
    <x v="12"/>
    <s v="106 min"/>
    <n v="106"/>
    <n v="106"/>
    <n v="41.409256487528452"/>
    <s v=""/>
    <s v="Dramas, Independent Movies"/>
    <s v="Dramas"/>
    <s v="Dramas, Independent Movies"/>
    <n v="2"/>
  </r>
  <r>
    <n v="8315"/>
    <s v="s8315"/>
    <x v="0"/>
    <s v="The Frozen Ground"/>
    <s v="Scott Walker"/>
    <s v="Nicolas Cage, John Cusack, Vanessa Hudgens, Dean Norris, Radha Mitchell, 50 Cent, Kevin Dunn, Olga Valentina, Michael McGrady, Jodi Lyn O'Keefe"/>
    <n v="10"/>
    <s v="United States"/>
    <s v="United States"/>
    <n v="1"/>
    <d v="2020-08-27T00:00:00"/>
    <n v="2013"/>
    <x v="12"/>
    <s v="106 min"/>
    <n v="106"/>
    <n v="106"/>
    <n v="41.409256487528452"/>
    <s v=""/>
    <s v="Dramas, Thrillers"/>
    <s v="Dramas"/>
    <s v="Dramas, Thrillers"/>
    <n v="2"/>
  </r>
  <r>
    <n v="8373"/>
    <s v="s8373"/>
    <x v="0"/>
    <s v="The Jane Austen Book Club"/>
    <s v="Robin Swicord"/>
    <s v="Maria Bello, Emily Blunt, Kathy Baker, Amy Brenneman, Maggie Grace, Jimmy Smits, Hugh Dancy, Marc Blucas, Lynn Redgrave, Kevin Zegers, Nancy Travis"/>
    <n v="11"/>
    <s v="United States"/>
    <s v="United States"/>
    <n v="1"/>
    <d v="2019-03-08T00:00:00"/>
    <n v="2007"/>
    <x v="2"/>
    <s v="106 min"/>
    <n v="106"/>
    <n v="106"/>
    <n v="41.409256487528452"/>
    <s v=""/>
    <s v="Comedies, Dramas, Romantic Movies"/>
    <s v="Comedies"/>
    <s v="Comedies, Dramas, Romantic Movies"/>
    <n v="3"/>
  </r>
  <r>
    <n v="8445"/>
    <s v="s8445"/>
    <x v="0"/>
    <s v="The Only Mother To You All"/>
    <s v="Wenn V. Deramas"/>
    <s v="Ai-Ai de las Alas, Shaina Magdayao, Carlo Aquino, Alwyn Uytingco, Eugene Domingo, Deejay Durano, Serena Dalrymple, Jiro Manio, Yuki Kadooka, Cherry Pie Picache, Gloria Diaz"/>
    <n v="11"/>
    <s v="Philippines"/>
    <s v="Philippines"/>
    <n v="1"/>
    <d v="2019-02-27T00:00:00"/>
    <n v="2008"/>
    <x v="6"/>
    <s v="106 min"/>
    <n v="106"/>
    <n v="106"/>
    <n v="41.409256487528452"/>
    <s v=""/>
    <s v="Comedies, International Movies"/>
    <s v="Comedies"/>
    <s v="Comedies, International Movies"/>
    <n v="2"/>
  </r>
  <r>
    <n v="8526"/>
    <s v="s8526"/>
    <x v="0"/>
    <s v="The Taking of Pelham 123"/>
    <s v="Tony Scott"/>
    <s v="Denzel Washington, John Travolta, Luis Guzm√°n, Victor Gojcaj, Robert Vataj, John Turturro, Michael Rispoli, Ramon Rodriguez, James Gandolfini, John Benjamin Hickey, Alex Kaluzhsky, Gbenga Akinnagbe"/>
    <n v="12"/>
    <s v="United States"/>
    <s v="United States, United Kingdom"/>
    <n v="2"/>
    <d v="2019-09-01T00:00:00"/>
    <n v="2009"/>
    <x v="12"/>
    <s v="106 min"/>
    <n v="106"/>
    <n v="106"/>
    <n v="41.409256487528452"/>
    <s v=""/>
    <s v="Action &amp; Adventure"/>
    <s v="Action &amp; Adventure"/>
    <s v="Action &amp; Adventure"/>
    <n v="1"/>
  </r>
  <r>
    <n v="8547"/>
    <s v="s8547"/>
    <x v="0"/>
    <s v="The Unknown Girl"/>
    <s v="Jean-Pierre Dardenne, Luc Dardenne"/>
    <s v="Ad√®le Haenel, Olivier Bonnaud, J√©r√©mie Renier, Louka Minnella, Christelle Cornil, Olivier Gourmet, Fabrizio Rongione, Thomas Doret"/>
    <n v="8"/>
    <s v="Belgium"/>
    <s v="Belgium, France"/>
    <n v="2"/>
    <d v="2017-12-12T00:00:00"/>
    <n v="2016"/>
    <x v="5"/>
    <s v="106 min"/>
    <n v="106"/>
    <n v="106"/>
    <n v="41.409256487528452"/>
    <s v=""/>
    <s v="Dramas, International Movies"/>
    <s v="Dramas"/>
    <s v="Dramas, International Movies"/>
    <n v="2"/>
  </r>
  <r>
    <n v="8675"/>
    <s v="s8675"/>
    <x v="0"/>
    <s v="Viceroy's House"/>
    <s v="Gurinder Chadha"/>
    <s v="Hugh Bonneville, Gillian Anderson, Manish Dayal, Huma Qureshi, Michael Gambon, David Hayman, Simon Callow, Denzil Smith, Neeraj Kabi, Tanveer Ghani, Om Puri, Lily Travers"/>
    <n v="12"/>
    <s v="United Kingdom"/>
    <s v="United Kingdom, India, Sweden"/>
    <n v="3"/>
    <d v="2017-12-12T00:00:00"/>
    <n v="2017"/>
    <x v="11"/>
    <s v="106 min"/>
    <n v="106"/>
    <n v="106"/>
    <n v="41.409256487528452"/>
    <s v=""/>
    <s v="Dramas"/>
    <s v="Dramas"/>
    <s v="Dramas"/>
    <n v="1"/>
  </r>
  <r>
    <n v="8683"/>
    <s v="s8683"/>
    <x v="0"/>
    <s v="Vizontele Tuuba"/>
    <s v="Yƒ±lmaz Erdoƒüan"/>
    <s v="Yƒ±lmaz Erdoƒüan, Tarƒ±k Akan, Altan Erkekli, Cezmi Baskƒ±n, ƒ∞clal Aydƒ±n, Demet Akbaƒü, Tuba √únsal, Tolga √áevik"/>
    <n v="8"/>
    <s v="Turkey"/>
    <s v="Turkey"/>
    <n v="1"/>
    <d v="2017-03-10T00:00:00"/>
    <n v="2004"/>
    <x v="11"/>
    <s v="106 min"/>
    <n v="106"/>
    <n v="106"/>
    <n v="41.409256487528452"/>
    <s v=""/>
    <s v="Comedies, Dramas, International Movies"/>
    <s v="Comedies"/>
    <s v="Comedies, Dramas, International Movies"/>
    <n v="3"/>
  </r>
  <r>
    <n v="8743"/>
    <s v="s8743"/>
    <x v="0"/>
    <s v="Wild Wild West"/>
    <s v="Barry Sonnenfeld"/>
    <s v="Will Smith, Kevin Kline, Kenneth Branagh, Salma Hayek, M. Emmet Walsh, Ted Levine, Frederique Van Der Wal, Musetta Vander, Sofia Eng, Bai Ling"/>
    <n v="10"/>
    <s v="United States"/>
    <s v="United States"/>
    <n v="1"/>
    <d v="2020-01-01T00:00:00"/>
    <n v="1999"/>
    <x v="2"/>
    <s v="106 min"/>
    <n v="106"/>
    <n v="106"/>
    <n v="41.409256487528452"/>
    <s v=""/>
    <s v="Action &amp; Adventure, Comedies, Sci-Fi &amp; Fantasy"/>
    <s v="Action &amp; Adventure"/>
    <s v="Action &amp; Adventure, Comedies, Sci-Fi &amp; Fantasy"/>
    <n v="3"/>
  </r>
  <r>
    <n v="8752"/>
    <s v="s8752"/>
    <x v="0"/>
    <s v="Wish I Was Here"/>
    <s v="Zach Braff"/>
    <s v="Zach Braff, Kate Hudson, Donald Faison, Joey King, Josh Gad, Jim Parsons, Pierce Gagnon, Mandy Patinkin, Ashley Greene, Michael Weston"/>
    <n v="10"/>
    <s v="United States"/>
    <s v="United States"/>
    <n v="1"/>
    <d v="2018-08-16T00:00:00"/>
    <n v="2014"/>
    <x v="12"/>
    <s v="106 min"/>
    <n v="106"/>
    <n v="106"/>
    <n v="41.409256487528452"/>
    <s v=""/>
    <s v="Comedies, Dramas, Independent Movies"/>
    <s v="Comedies"/>
    <s v="Comedies, Dramas, Independent Movies"/>
    <n v="3"/>
  </r>
  <r>
    <n v="8769"/>
    <s v="s8769"/>
    <x v="0"/>
    <s v="Y Tu Mam√° Tambi√©n"/>
    <s v="Alfonso Cuar√≥n"/>
    <s v="Maribel Verd√∫, Gael Garc√≠a Bernal, Diego Luna, Daniel Gim√©nez Cacho, Ana L√≥pez Mercado, Nathan Grinberg, Ver√≥nica Langer, Mar√≠a Aura, Giselle Audirac, Arturo R√≠os, Andr√©s Almeida, Diana Bracho, Emilio Echevarr√≠a"/>
    <n v="13"/>
    <s v="Mexico"/>
    <s v="Mexico"/>
    <n v="1"/>
    <d v="2017-06-01T00:00:00"/>
    <n v="2001"/>
    <x v="12"/>
    <s v="106 min"/>
    <n v="106"/>
    <n v="106"/>
    <n v="41.409256487528452"/>
    <s v=""/>
    <s v="Dramas, Independent Movies, International Movies"/>
    <s v="Dramas"/>
    <s v="Dramas, Independent Movies, International Movies"/>
    <n v="3"/>
  </r>
  <r>
    <n v="181"/>
    <s v="s181"/>
    <x v="0"/>
    <s v="The Nutty Professor II: The Klumps"/>
    <s v="Peter Segal"/>
    <s v="Eddie Murphy, Janet Jackson, Larry Miller, John Ales, Richard Gant, Anna Maria Horsford, Melinda McGraw, Jamal Mixon, Gabriel Williams, Chris Elliott"/>
    <n v="10"/>
    <m/>
    <m/>
    <n v="0"/>
    <d v="2021-09-01T00:00:00"/>
    <n v="2000"/>
    <x v="2"/>
    <s v="107 min"/>
    <n v="107"/>
    <n v="107"/>
    <n v="55.279261380694336"/>
    <s v=""/>
    <s v="Comedies, Romantic Movies"/>
    <s v="Comedies"/>
    <s v="Comedies, Romantic Movies"/>
    <n v="2"/>
  </r>
  <r>
    <n v="192"/>
    <s v="s192"/>
    <x v="0"/>
    <s v="Wind River"/>
    <s v="Taylor Sheridan"/>
    <s v="Jeremy Renner, Elizabeth Olsen, Jon Bernthal, Gil Birmingham, Kelsey Asbille, Tantoo Cardinal, Teo Briones, Matthew Del Negro, Hugh Dillon, Julia Jones, James Jordan, Eric Lange, Martin Sensmeier, Mason Davis, Graham Greene"/>
    <n v="15"/>
    <s v="United Kingdom"/>
    <s v="United Kingdom, Canada, United States"/>
    <n v="3"/>
    <d v="2021-08-28T00:00:00"/>
    <n v="2017"/>
    <x v="12"/>
    <s v="107 min"/>
    <n v="107"/>
    <n v="107"/>
    <n v="55.279261380694336"/>
    <s v=""/>
    <s v="Dramas, Independent Movies"/>
    <s v="Dramas"/>
    <s v="Dramas, Independent Movies"/>
    <n v="2"/>
  </r>
  <r>
    <n v="439"/>
    <s v="s439"/>
    <x v="0"/>
    <s v="2 Weeks in Lagos"/>
    <s v="Kathryn Fasegha"/>
    <s v="Beverly Naya, Mawuli Gavor, Ajoke Silva, Jide Kosoko, Toyin Abraham, Okey Uzoeshi, Deyemi Okanlawon, Shaffy Bello, Tina Mba, Efe Irele"/>
    <n v="10"/>
    <m/>
    <m/>
    <n v="0"/>
    <d v="2021-07-16T00:00:00"/>
    <n v="2020"/>
    <x v="6"/>
    <s v="107 min"/>
    <n v="107"/>
    <n v="107"/>
    <n v="55.279261380694336"/>
    <s v=""/>
    <s v="Dramas, International Movies, Romantic Movies"/>
    <s v="Dramas"/>
    <s v="Dramas, International Movies, Romantic Movies"/>
    <n v="3"/>
  </r>
  <r>
    <n v="551"/>
    <s v="s551"/>
    <x v="0"/>
    <s v="Fear Street Part 1: 1994"/>
    <s v="Leigh Janiak"/>
    <s v="Kiana Madeira, Olivia Scott Welch, Benjamin Flores Jr., Julia Rehwald, Fred Hechinger, Ashley Zukerman, Maya Hawke, Darrell Britt-Gibson, Jordana Spiro, Jordyn DiNatale"/>
    <n v="10"/>
    <m/>
    <m/>
    <n v="0"/>
    <d v="2021-07-02T00:00:00"/>
    <n v="2021"/>
    <x v="12"/>
    <s v="107 min"/>
    <n v="107"/>
    <n v="107"/>
    <n v="55.279261380694336"/>
    <s v=""/>
    <s v="Horror Movies, LGBTQ Movies"/>
    <s v="Horror Movies"/>
    <s v="Horror Movies, LGBTQ Movies"/>
    <n v="2"/>
  </r>
  <r>
    <n v="857"/>
    <s v="s857"/>
    <x v="0"/>
    <s v="Strain"/>
    <s v="Uduak-Obong Patrick"/>
    <s v="Okey Uzoeshi, Angel Unigwe, Nifemi Lawal, Alex Usifo, Gloria Anozie-Young, Shushu Abubakar, Aproko Doctor"/>
    <n v="7"/>
    <m/>
    <m/>
    <n v="0"/>
    <d v="2021-05-21T00:00:00"/>
    <n v="2020"/>
    <x v="5"/>
    <s v="107 min"/>
    <n v="107"/>
    <n v="107"/>
    <n v="55.279261380694336"/>
    <s v=""/>
    <s v="Dramas, International Movies"/>
    <s v="Dramas"/>
    <s v="Dramas, International Movies"/>
    <n v="2"/>
  </r>
  <r>
    <n v="879"/>
    <s v="s879"/>
    <x v="0"/>
    <s v="Ferry"/>
    <s v="Cecilia Verheyden"/>
    <s v="Frank Lammers, Elise Schaap, Huub Stapel, Monic Hendrickx, Raymond Thiry, Maarten Heijmans, Yannick van de Velde"/>
    <n v="7"/>
    <s v="Belgium"/>
    <s v="Belgium, Netherlands"/>
    <n v="2"/>
    <d v="2021-05-14T00:00:00"/>
    <n v="2021"/>
    <x v="5"/>
    <s v="107 min"/>
    <n v="107"/>
    <n v="107"/>
    <n v="55.279261380694336"/>
    <s v=""/>
    <s v="Dramas, International Movies, Thrillers"/>
    <s v="Dramas"/>
    <s v="Dramas, International Movies, Thrillers"/>
    <n v="3"/>
  </r>
  <r>
    <n v="882"/>
    <s v="s882"/>
    <x v="0"/>
    <s v="I Am All Girls"/>
    <s v="Donovan Marsh"/>
    <s v="Erica Wessels, Hlubi Mboya, Deon Lotz, Brendon Daniels, Mothusi Magano"/>
    <n v="5"/>
    <s v="South Africa"/>
    <s v="South Africa"/>
    <n v="1"/>
    <d v="2021-05-14T00:00:00"/>
    <n v="2021"/>
    <x v="5"/>
    <s v="107 min"/>
    <n v="107"/>
    <n v="107"/>
    <n v="55.279261380694336"/>
    <s v=""/>
    <s v="Dramas, International Movies, Thrillers"/>
    <s v="Dramas"/>
    <s v="Dramas, International Movies, Thrillers"/>
    <n v="3"/>
  </r>
  <r>
    <n v="893"/>
    <s v="s893"/>
    <x v="0"/>
    <s v="Tottaa Pataaka Item Maal"/>
    <s v="Aditya Kripalani"/>
    <s v="Shalini Vatsa, Chitrangada Chakraborty, Vinay Sharma, Sonal Joshi, Kritika Pande"/>
    <n v="5"/>
    <s v="India"/>
    <s v="India"/>
    <n v="1"/>
    <d v="2021-05-13T00:00:00"/>
    <n v="2018"/>
    <x v="5"/>
    <s v="107 min"/>
    <n v="107"/>
    <n v="107"/>
    <n v="55.279261380694336"/>
    <s v=""/>
    <s v="Dramas, Independent Movies, International Movies"/>
    <s v="Dramas"/>
    <s v="Dramas, Independent Movies, International Movies"/>
    <n v="3"/>
  </r>
  <r>
    <n v="914"/>
    <s v="s914"/>
    <x v="0"/>
    <s v="Time to Dance"/>
    <s v="Stanley Menino D'Costa"/>
    <s v="Sooraj Pancholi, Isabelle Kaif, Rajpal Yadav, Waluscha D'Souza, Natasha Powell, Martin Rycroft, Amrit Maghera, Saqib Saleem"/>
    <n v="8"/>
    <s v="India"/>
    <s v="India"/>
    <n v="1"/>
    <d v="2021-05-07T00:00:00"/>
    <n v="2020"/>
    <x v="6"/>
    <s v="107 min"/>
    <n v="107"/>
    <n v="107"/>
    <n v="55.279261380694336"/>
    <s v=""/>
    <s v="Dramas, International Movies, Romantic Movies"/>
    <s v="Dramas"/>
    <s v="Dramas, International Movies, Romantic Movies"/>
    <n v="3"/>
  </r>
  <r>
    <n v="981"/>
    <s v="s981"/>
    <x v="0"/>
    <s v="D√ºg√ºn Dernek 2: S√ºnnet"/>
    <s v="Sel√ßuk Aydemir"/>
    <s v="Ahmet Kural, Murat Cemcir, Rasim √ñztekin, Devrim Yakut, Barƒ±≈ü Yƒ±ldƒ±z, ƒ∞nan Ula≈ü Torun, ≈ûinasi Yurtsever, Erdal Tosun"/>
    <n v="8"/>
    <s v="Turkey"/>
    <s v="Turkey"/>
    <n v="1"/>
    <d v="2021-04-23T00:00:00"/>
    <n v="2015"/>
    <x v="5"/>
    <s v="107 min"/>
    <n v="107"/>
    <n v="107"/>
    <n v="55.279261380694336"/>
    <s v=""/>
    <s v="Comedies, International Movies"/>
    <s v="Comedies"/>
    <s v="Comedies, International Movies"/>
    <n v="2"/>
  </r>
  <r>
    <n v="1089"/>
    <s v="s1089"/>
    <x v="0"/>
    <s v="Thunder Force"/>
    <s v="Ben Falcone"/>
    <s v="Melissa McCarthy, Octavia Spencer, Jason Bateman, Bobby Cannavale, Pom Klementieff, Melissa Leo, Taylor Mosby, Marcella Lowery, Melissa Ponzio"/>
    <n v="9"/>
    <s v="United States"/>
    <s v="United States"/>
    <n v="1"/>
    <d v="2021-04-09T00:00:00"/>
    <n v="2021"/>
    <x v="2"/>
    <s v="107 min"/>
    <n v="107"/>
    <n v="107"/>
    <n v="55.279261380694336"/>
    <s v=""/>
    <s v="Action &amp; Adventure, Comedies"/>
    <s v="Action &amp; Adventure"/>
    <s v="Action &amp; Adventure, Comedies"/>
    <n v="2"/>
  </r>
  <r>
    <n v="1136"/>
    <s v="s1136"/>
    <x v="0"/>
    <s v="Takers"/>
    <s v="John Luessenhop"/>
    <s v="Matt Dillon, Paul Walker, Chris Brown, Idris Elba, Jay Hernandez, Hayden Christensen, Michael Ealy, T.I., Marianne Jean-Baptiste, Zoe Saldana, Steve Harris, Johnathon Schaech"/>
    <n v="12"/>
    <s v="United States"/>
    <s v="United States"/>
    <n v="1"/>
    <d v="2021-04-01T00:00:00"/>
    <n v="2010"/>
    <x v="2"/>
    <s v="107 min"/>
    <n v="107"/>
    <n v="107"/>
    <n v="55.279261380694336"/>
    <s v=""/>
    <s v="Action &amp; Adventure"/>
    <s v="Action &amp; Adventure"/>
    <s v="Action &amp; Adventure"/>
    <n v="1"/>
  </r>
  <r>
    <n v="1220"/>
    <s v="s1220"/>
    <x v="0"/>
    <s v="You're Everything To Me"/>
    <s v="Tolga √ñrnek"/>
    <s v="Tolga √áevik, Cengiz Bozkurt, Melis Birkan, Tuna √áevik"/>
    <n v="4"/>
    <s v="Turkey"/>
    <s v="Turkey"/>
    <n v="1"/>
    <d v="2021-03-12T00:00:00"/>
    <n v="2016"/>
    <x v="6"/>
    <s v="107 min"/>
    <n v="107"/>
    <n v="107"/>
    <n v="55.279261380694336"/>
    <s v=""/>
    <s v="Comedies, Dramas, Independent Movies"/>
    <s v="Comedies"/>
    <s v="Comedies, Dramas, Independent Movies"/>
    <n v="3"/>
  </r>
  <r>
    <n v="1261"/>
    <s v="s1261"/>
    <x v="0"/>
    <s v="Crazy About Her"/>
    <s v="Dani de la Orden"/>
    <s v="√Ålvaro Cervantes, Susana Abaitua, Luis Zahera, Clara Segura, Aixa Villagr√°n, Paula Malia, Nil Cardoner, Txell Aixendri, Alberto San Juan"/>
    <n v="9"/>
    <s v="Spain"/>
    <s v="Spain"/>
    <n v="1"/>
    <d v="2021-02-26T00:00:00"/>
    <n v="2021"/>
    <x v="5"/>
    <s v="107 min"/>
    <n v="107"/>
    <n v="107"/>
    <n v="55.279261380694336"/>
    <s v=""/>
    <s v="Comedies, International Movies, Romantic Movies"/>
    <s v="Comedies"/>
    <s v="Comedies, International Movies, Romantic Movies"/>
    <n v="3"/>
  </r>
  <r>
    <n v="1312"/>
    <s v="s1312"/>
    <x v="0"/>
    <s v="Namaste Wahala"/>
    <s v="Hamisha Daryani Ahuja"/>
    <s v="Ini Dima-Okojie, Ruslaan Mumtaz, Richard Mofe-Damijo, Joke Silva, Sujata Sehgal, Koye Kekere Ekun, Hamisha Daryani Ahuja, Anee Icha, Ibrahim Suleiman, Osas Ighodaro, Broda Shaggi"/>
    <n v="11"/>
    <s v="Nigeria"/>
    <s v="Nigeria"/>
    <n v="1"/>
    <d v="2021-02-14T00:00:00"/>
    <n v="2021"/>
    <x v="1"/>
    <s v="107 min"/>
    <n v="107"/>
    <n v="107"/>
    <n v="55.279261380694336"/>
    <s v=""/>
    <s v="Comedies, Dramas, International Movies"/>
    <s v="Comedies"/>
    <s v="Comedies, Dramas, International Movies"/>
    <n v="3"/>
  </r>
  <r>
    <n v="1345"/>
    <s v="s1345"/>
    <x v="0"/>
    <s v="The Last Paradiso"/>
    <s v="Rocco Ricciardulli"/>
    <s v="Riccardo Scamarcio, Gaia Bermani Amaral, Valentina Cervi, Antonio Gerardi, Federica Torchetti, Anna Maria de Luca, Lucia Zotti, Nicoletta Carbonara, Donato Placido, Mimmo Mignemi"/>
    <n v="10"/>
    <s v="Italy"/>
    <s v="Italy"/>
    <n v="1"/>
    <d v="2021-02-05T00:00:00"/>
    <n v="2020"/>
    <x v="5"/>
    <s v="107 min"/>
    <n v="107"/>
    <n v="107"/>
    <n v="55.279261380694336"/>
    <s v=""/>
    <s v="Dramas, International Movies, Romantic Movies"/>
    <s v="Dramas"/>
    <s v="Dramas, International Movies, Romantic Movies"/>
    <n v="3"/>
  </r>
  <r>
    <n v="1369"/>
    <s v="s1369"/>
    <x v="0"/>
    <s v="Below Zero"/>
    <s v="Llu√≠s Qu√≠lez"/>
    <s v="Javier Guti√©rrez, Karra Elejalde, Luis Callejo, Andr√©s Gertr√∫dix, Isak Ferriz, √âdgar Vittorino, Miquel Gelabert, Florin Opritescu, √Älex Monner, Patrick Criado"/>
    <n v="10"/>
    <s v="Spain"/>
    <s v="Spain"/>
    <n v="1"/>
    <d v="2021-01-29T00:00:00"/>
    <n v="2021"/>
    <x v="5"/>
    <s v="107 min"/>
    <n v="107"/>
    <n v="107"/>
    <n v="55.279261380694336"/>
    <s v=""/>
    <s v="Action &amp; Adventure, International Movies"/>
    <s v="Action &amp; Adventure"/>
    <s v="Action &amp; Adventure, International Movies"/>
    <n v="2"/>
  </r>
  <r>
    <n v="1551"/>
    <s v="s1551"/>
    <x v="0"/>
    <s v="A California Christmas"/>
    <s v="Shaun Paul Piccinino"/>
    <s v="Lauren Swickard, Josh Swickard, Ali Afshar, David Del Rio, Natalia Mann, Katelyn Epperly, Gunnar Anderson, Julie Lancaster, Amanda Detmer"/>
    <n v="9"/>
    <s v="United States"/>
    <s v="United States"/>
    <n v="1"/>
    <d v="2020-12-14T00:00:00"/>
    <n v="2020"/>
    <x v="2"/>
    <s v="107 min"/>
    <n v="107"/>
    <n v="107"/>
    <n v="55.279261380694336"/>
    <s v=""/>
    <s v="Comedies, Romantic Movies"/>
    <s v="Comedies"/>
    <s v="Comedies, Romantic Movies"/>
    <n v="2"/>
  </r>
  <r>
    <n v="1566"/>
    <s v="s1566"/>
    <x v="0"/>
    <s v="Just The Way You Are"/>
    <s v="Theodore Boborol"/>
    <s v="Enrique Gil, Liza Soberano, Yves Flores, Sue Ramirez, Erin Ocampo, Yayo Aguila, Alex Diaz, Jon Lucas, Chienna Filomeno, Marco Gumabao, Myrtle Sarrosa, Kyra Custodio, Miguel Vergara, Tonton Gutierrez, Ricky Davao, Sunshine Cruz"/>
    <n v="16"/>
    <s v="Philippines"/>
    <s v="Philippines"/>
    <n v="1"/>
    <d v="2020-12-10T00:00:00"/>
    <n v="2016"/>
    <x v="4"/>
    <s v="107 min"/>
    <n v="107"/>
    <n v="107"/>
    <n v="55.279261380694336"/>
    <s v=""/>
    <s v="International Movies, Romantic Movies"/>
    <s v="International Movies"/>
    <s v="International Movies, Romantic Movies"/>
    <n v="2"/>
  </r>
  <r>
    <n v="1683"/>
    <s v="s1683"/>
    <x v="0"/>
    <s v="Three Words to Forever"/>
    <s v="Cathy Garcia-Molina"/>
    <s v="Sharon Cuneta, Richard Gomez, Kathryn Bernardo, Liza Lorena, Freddie Webb, Tommy Esguerra, Joross Gamboa, Tobie Dela Cruz"/>
    <n v="8"/>
    <s v="Philippines"/>
    <s v="Philippines"/>
    <n v="1"/>
    <d v="2020-11-19T00:00:00"/>
    <n v="2018"/>
    <x v="4"/>
    <s v="107 min"/>
    <n v="107"/>
    <n v="107"/>
    <n v="55.279261380694336"/>
    <s v=""/>
    <s v="Comedies, Dramas, International Movies"/>
    <s v="Comedies"/>
    <s v="Comedies, Dramas, International Movies"/>
    <n v="3"/>
  </r>
  <r>
    <n v="1708"/>
    <s v="s1708"/>
    <x v="0"/>
    <s v="A Very Special Love"/>
    <s v="Cathy Garcia-Molina"/>
    <s v="John Lloyd Cruz, Sarah Geronimo, Dante Rivero, Rowell Santiago, Johnny Revilla, Bing Pimental, Daphne Ose√±a-Paez, Al Tantay, Irma Adlawan, Arno Morales, Miles Ocampo"/>
    <n v="11"/>
    <s v="Philippines"/>
    <s v="Philippines"/>
    <n v="1"/>
    <d v="2020-11-12T00:00:00"/>
    <n v="2008"/>
    <x v="4"/>
    <s v="107 min"/>
    <n v="107"/>
    <n v="107"/>
    <n v="55.279261380694336"/>
    <s v=""/>
    <s v="International Movies, Romantic Movies"/>
    <s v="International Movies"/>
    <s v="International Movies, Romantic Movies"/>
    <n v="2"/>
  </r>
  <r>
    <n v="1769"/>
    <s v="s1769"/>
    <x v="0"/>
    <s v="The Next Karate Kid"/>
    <s v="Christopher Cain"/>
    <s v="Pat Morita, Hilary Swank, Michael Ironside, Constance Towers, Chris Conrad, Arsenio &quot;Sonny&quot; Trinidad, Michael Cavalieri, Walton Goggins"/>
    <n v="8"/>
    <s v="United States"/>
    <s v="United States"/>
    <n v="1"/>
    <d v="2020-11-01T00:00:00"/>
    <n v="1994"/>
    <x v="7"/>
    <s v="107 min"/>
    <n v="107"/>
    <n v="107"/>
    <n v="55.279261380694336"/>
    <s v=""/>
    <s v="Action &amp; Adventure, Dramas, Sports Movies"/>
    <s v="Action &amp; Adventure"/>
    <s v="Action &amp; Adventure, Dramas, Sports Movies"/>
    <n v="3"/>
  </r>
  <r>
    <n v="1771"/>
    <s v="s1771"/>
    <x v="0"/>
    <s v="Wheels of Fortune"/>
    <s v="Shaun Paul Piccinino"/>
    <s v="Matt Jones, Noureen DeWulf, John Ducey, Matty Cardarople, Jeff Fahey, Christina Moore, Gabriel Tigerman, Ali Afshar, Tyler Jacob Moore, Jessica Serfaty"/>
    <n v="10"/>
    <s v="United States"/>
    <s v="United States"/>
    <n v="1"/>
    <d v="2020-11-01T00:00:00"/>
    <n v="2020"/>
    <x v="12"/>
    <s v="107 min"/>
    <n v="107"/>
    <n v="107"/>
    <n v="55.279261380694336"/>
    <s v=""/>
    <s v="Comedies, Sports Movies"/>
    <s v="Comedies"/>
    <s v="Comedies, Sports Movies"/>
    <n v="2"/>
  </r>
  <r>
    <n v="1837"/>
    <s v="s1837"/>
    <x v="0"/>
    <s v="Disconnect"/>
    <s v="David 'Tosh' Gitonga, Michael Jones"/>
    <s v="Brenda Wairimu, Nick Mutuma, Catherine Kamau, Pascal Tokodi, Patricia Kihoro, Pierra Makena, Bridget Shighadi, Brian Ogola, Illya Frank, Aseem Sharma, Arthur Sanya, Justin Mirichii, Maqbul Mohammed"/>
    <n v="13"/>
    <s v="Kenya"/>
    <s v="Kenya"/>
    <n v="1"/>
    <d v="2020-10-16T00:00:00"/>
    <n v="2018"/>
    <x v="5"/>
    <s v="107 min"/>
    <n v="107"/>
    <n v="107"/>
    <n v="55.279261380694336"/>
    <s v=""/>
    <s v="Comedies, International Movies, Romantic Movies"/>
    <s v="Comedies"/>
    <s v="Comedies, International Movies, Romantic Movies"/>
    <n v="3"/>
  </r>
  <r>
    <n v="1897"/>
    <s v="s1897"/>
    <x v="0"/>
    <s v="√íl√≤t≈´r√©"/>
    <s v="Kenneth Gyang"/>
    <s v="Beverly Osu, Sharon Ooja, Omowunmi Dada, Pearl Okorie, Wofai Samuel, Ikechukwu Onunaku, Kemi Lala Akindoju, Blossom Chukwujekwu, Adebukola Oladipupo, Omoni Oboli, Segun Arinze, Ada Ameh, Sambasa Nzeribe, Patrick Doyle, Gregory Ojefua"/>
    <n v="15"/>
    <s v="Nigeria"/>
    <s v="Nigeria"/>
    <n v="1"/>
    <d v="2020-10-02T00:00:00"/>
    <n v="2020"/>
    <x v="5"/>
    <s v="107 min"/>
    <n v="107"/>
    <n v="107"/>
    <n v="55.279261380694336"/>
    <s v=""/>
    <s v="Dramas, International Movies"/>
    <s v="Dramas"/>
    <s v="Dramas, International Movies"/>
    <n v="2"/>
  </r>
  <r>
    <n v="1900"/>
    <s v="s1900"/>
    <x v="0"/>
    <s v="Turkish Dance School"/>
    <s v="Burak Aksak"/>
    <s v="Binnur Kaya, Demet √ñzdemir, Uraz Kaygƒ±laroƒülu, Okan √áabalar, Bora Cengiz, Nergis √ñzt√ºrk, Berat Yenilmez, Meltem G√ºlen√ß, Hakan Salƒ±nmƒ±≈ü"/>
    <n v="9"/>
    <s v="Turkey"/>
    <s v="Turkey"/>
    <n v="1"/>
    <d v="2020-10-02T00:00:00"/>
    <n v="2017"/>
    <x v="5"/>
    <s v="107 min"/>
    <n v="107"/>
    <n v="107"/>
    <n v="55.279261380694336"/>
    <s v=""/>
    <s v="Comedies, International Movies, Romantic Movies"/>
    <s v="Comedies"/>
    <s v="Comedies, International Movies, Romantic Movies"/>
    <n v="3"/>
  </r>
  <r>
    <n v="2088"/>
    <s v="s2088"/>
    <x v="0"/>
    <s v="Santana"/>
    <s v="Chris Roland, Maradona Dias Dos Santos"/>
    <s v="Paulo Americano, Raul Rosario, Rapulana Seiphemo, David O'Hara, Hakeem Kae-Kazim, Neide Vieira, Cigano Satyohamba, Nompilo Gwala"/>
    <n v="8"/>
    <s v="South Africa"/>
    <s v="South Africa, Angola"/>
    <n v="2"/>
    <d v="2020-08-28T00:00:00"/>
    <n v="2020"/>
    <x v="5"/>
    <s v="107 min"/>
    <n v="107"/>
    <n v="107"/>
    <n v="55.279261380694336"/>
    <s v=""/>
    <s v="Action &amp; Adventure, International Movies"/>
    <s v="Action &amp; Adventure"/>
    <s v="Action &amp; Adventure, International Movies"/>
    <n v="2"/>
  </r>
  <r>
    <n v="2098"/>
    <s v="s2098"/>
    <x v="0"/>
    <s v="Rising Phoenix"/>
    <m/>
    <m/>
    <n v="0"/>
    <s v="United Kingdom"/>
    <s v="United Kingdom"/>
    <n v="1"/>
    <d v="2020-08-26T00:00:00"/>
    <n v="2020"/>
    <x v="2"/>
    <s v="107 min"/>
    <n v="107"/>
    <n v="107"/>
    <n v="55.279261380694336"/>
    <s v=""/>
    <s v="Documentaries, International Movies, Sports Movies"/>
    <s v="Documentaries"/>
    <s v="Documentaries, International Movies, Sports Movies"/>
    <n v="3"/>
  </r>
  <r>
    <n v="2281"/>
    <s v="s2281"/>
    <x v="0"/>
    <s v="Mumbai Delhi Mumbai"/>
    <s v="Satish Rajwade"/>
    <s v="Shiv Pandit, Piaa Bajpai"/>
    <n v="2"/>
    <s v="India"/>
    <s v="India"/>
    <n v="1"/>
    <d v="2020-07-05T00:00:00"/>
    <n v="2014"/>
    <x v="5"/>
    <s v="107 min"/>
    <n v="107"/>
    <n v="107"/>
    <n v="55.279261380694336"/>
    <s v=""/>
    <s v="Comedies, International Movies, Romantic Movies"/>
    <s v="Comedies"/>
    <s v="Comedies, International Movies, Romantic Movies"/>
    <n v="3"/>
  </r>
  <r>
    <n v="2295"/>
    <s v="s2295"/>
    <x v="0"/>
    <s v="Desperados"/>
    <s v="LP"/>
    <s v="Nasim Pedrad, Anna Camp, Lamorne Morris, Heather Graham, Robbie Amell, Sarah Burns, Jessica Chaffin"/>
    <n v="7"/>
    <s v="United States"/>
    <s v="United States"/>
    <n v="1"/>
    <d v="2020-07-03T00:00:00"/>
    <n v="2020"/>
    <x v="5"/>
    <s v="107 min"/>
    <n v="107"/>
    <n v="107"/>
    <n v="55.279261380694336"/>
    <s v=""/>
    <s v="Comedies, Romantic Movies"/>
    <s v="Comedies"/>
    <s v="Comedies, Romantic Movies"/>
    <n v="2"/>
  </r>
  <r>
    <n v="2311"/>
    <s v="s2311"/>
    <x v="0"/>
    <s v="David Foster: Off the Record"/>
    <s v="Barry Avrich"/>
    <s v="David Foster"/>
    <n v="1"/>
    <s v="Canada"/>
    <s v="Canada"/>
    <n v="1"/>
    <d v="2020-07-01T00:00:00"/>
    <n v="2019"/>
    <x v="5"/>
    <s v="107 min"/>
    <n v="107"/>
    <n v="107"/>
    <n v="55.279261380694336"/>
    <s v=""/>
    <s v="Documentaries, Music &amp; Musicals"/>
    <s v="Documentaries"/>
    <s v="Documentaries, Music &amp; Musicals"/>
    <n v="2"/>
  </r>
  <r>
    <n v="2334"/>
    <s v="s2334"/>
    <x v="0"/>
    <s v="Ordinary People"/>
    <s v="Eduardo Roy Jr."/>
    <s v="Ronwaldo Martin, Hasmine Killip, Maria Isabel Lopez, Raymond Lee, Erlinda Villalobos, Sue Prado"/>
    <n v="6"/>
    <s v="Philippines"/>
    <s v="Philippines"/>
    <n v="1"/>
    <d v="2020-06-26T00:00:00"/>
    <n v="2016"/>
    <x v="5"/>
    <s v="107 min"/>
    <n v="107"/>
    <n v="107"/>
    <n v="55.279261380694336"/>
    <s v=""/>
    <s v="Dramas, Independent Movies, International Movies"/>
    <s v="Dramas"/>
    <s v="Dramas, Independent Movies, International Movies"/>
    <n v="3"/>
  </r>
  <r>
    <n v="2505"/>
    <s v="s2505"/>
    <x v="0"/>
    <s v="Karkar"/>
    <s v="Ali Ragab"/>
    <s v="Mohamed Saad, Hassan Hosny, Ragaa Al-Geddawy, Yasmin Abdulaziz, Alaa Morsy"/>
    <n v="5"/>
    <s v="Egypt"/>
    <s v="Egypt"/>
    <n v="1"/>
    <d v="2020-05-19T00:00:00"/>
    <n v="2007"/>
    <x v="1"/>
    <s v="107 min"/>
    <n v="107"/>
    <n v="107"/>
    <n v="55.279261380694336"/>
    <s v=""/>
    <s v="Comedies, International Movies"/>
    <s v="Comedies"/>
    <s v="Comedies, International Movies"/>
    <n v="2"/>
  </r>
  <r>
    <n v="2561"/>
    <s v="s2561"/>
    <x v="0"/>
    <s v="S√≠, Mi Amor"/>
    <s v="Pedro Flores Maldonado"/>
    <s v="Yidd√° Eslava, Juli√°n Zucchi, Andr√©s Salas, Magdyel Ugaz, Pietro Sibille, Saskia Bernaola, Sebasti√°n Monteghirfo, Mayra Olivera"/>
    <n v="8"/>
    <m/>
    <m/>
    <n v="0"/>
    <d v="2020-05-06T00:00:00"/>
    <n v="2020"/>
    <x v="5"/>
    <s v="107 min"/>
    <n v="107"/>
    <n v="107"/>
    <n v="55.279261380694336"/>
    <s v=""/>
    <s v="Comedies, International Movies, Romantic Movies"/>
    <s v="Comedies"/>
    <s v="Comedies, International Movies, Romantic Movies"/>
    <n v="3"/>
  </r>
  <r>
    <n v="2588"/>
    <s v="s2588"/>
    <x v="0"/>
    <s v="Mrs. Serial Killer"/>
    <s v="Shirish Kunder"/>
    <s v="Jacqueline Fernandez, Manoj Bajpayee, Mohit Raina, Zayn Marie Khan"/>
    <n v="4"/>
    <s v="India"/>
    <s v="India"/>
    <n v="1"/>
    <d v="2020-05-01T00:00:00"/>
    <n v="2020"/>
    <x v="5"/>
    <s v="107 min"/>
    <n v="107"/>
    <n v="107"/>
    <n v="55.279261380694336"/>
    <s v=""/>
    <s v="International Movies, Thrillers"/>
    <s v="International Movies"/>
    <s v="International Movies, Thrillers"/>
    <n v="2"/>
  </r>
  <r>
    <n v="2614"/>
    <s v="s2614"/>
    <x v="0"/>
    <s v="Bir Baba Hindu"/>
    <s v="Sermiyan Midyat"/>
    <s v="Sermiyan Midyat, ≈ûafak Sezer, Nicole Faria, Burak Satƒ±bol"/>
    <n v="4"/>
    <s v="Turkey"/>
    <s v="Turkey, India"/>
    <n v="2"/>
    <d v="2020-04-28T00:00:00"/>
    <n v="2016"/>
    <x v="5"/>
    <s v="107 min"/>
    <n v="107"/>
    <n v="107"/>
    <n v="55.279261380694336"/>
    <s v=""/>
    <s v="Action &amp; Adventure, Comedies, International Movies"/>
    <s v="Action &amp; Adventure"/>
    <s v="Action &amp; Adventure, Comedies, International Movies"/>
    <n v="3"/>
  </r>
  <r>
    <n v="2627"/>
    <s v="s2627"/>
    <x v="0"/>
    <s v="The Lift Boy"/>
    <s v="Jonathan Augustin"/>
    <s v="Moin Khan, Nyla Masood, Saagar Kale, Neha Bam, Aneesha Shah, Damian Alexander D'Souza, Kaustubh Narain, Shilpa Iyer, Nil Mani, Pallas Prajapati"/>
    <n v="10"/>
    <s v="India"/>
    <s v="India"/>
    <n v="1"/>
    <d v="2020-04-27T00:00:00"/>
    <n v="2020"/>
    <x v="5"/>
    <s v="107 min"/>
    <n v="107"/>
    <n v="107"/>
    <n v="55.279261380694336"/>
    <s v=""/>
    <s v="Dramas, Independent Movies, International Movies"/>
    <s v="Dramas"/>
    <s v="Dramas, Independent Movies, International Movies"/>
    <n v="3"/>
  </r>
  <r>
    <n v="2643"/>
    <s v="s2643"/>
    <x v="0"/>
    <s v="Kolaiyuthir Kaalam"/>
    <s v="Chakri Toleti"/>
    <s v="Nayanthara, Bhoomika Chawla, Prem Kathir, Rohini Hattangadi, Pratap Pothen, Julian Freund"/>
    <n v="6"/>
    <s v="India"/>
    <s v="India"/>
    <n v="1"/>
    <d v="2020-04-24T00:00:00"/>
    <n v="2019"/>
    <x v="1"/>
    <s v="107 min"/>
    <n v="107"/>
    <n v="107"/>
    <n v="55.279261380694336"/>
    <s v=""/>
    <s v="International Movies, Thrillers"/>
    <s v="International Movies"/>
    <s v="International Movies, Thrillers"/>
    <n v="2"/>
  </r>
  <r>
    <n v="2647"/>
    <s v="s2647"/>
    <x v="0"/>
    <s v="My Stupid Boss"/>
    <s v="Upi Avianto"/>
    <s v="Bunga Citra Lestari, Reza Rahadian, Alex Abbad, Bront Palarae, Chew Kin Wah, Atikah Suhaime, Iskandar Zulkarnain, Melissa Karim, Richard Oh, Ting Tan"/>
    <n v="10"/>
    <s v="Indonesia"/>
    <s v="Indonesia"/>
    <n v="1"/>
    <d v="2020-04-23T00:00:00"/>
    <n v="2016"/>
    <x v="4"/>
    <s v="107 min"/>
    <n v="107"/>
    <n v="107"/>
    <n v="55.279261380694336"/>
    <s v=""/>
    <s v="Comedies, International Movies"/>
    <s v="Comedies"/>
    <s v="Comedies, International Movies"/>
    <n v="2"/>
  </r>
  <r>
    <n v="2688"/>
    <s v="s2688"/>
    <x v="0"/>
    <s v="New Money"/>
    <s v="Tope Oshin"/>
    <s v="Jemima Osunde, Blossom Chukwujekwu, Kate Henshaw-Nuttal, Dakore Akande, Wale Ojo, Wofai Fada, Osas Ighodaro Ajibade, Falz, Daniel Effiong, Adeolu Adefarasin"/>
    <n v="10"/>
    <s v="Nigeria"/>
    <s v="Nigeria"/>
    <n v="1"/>
    <d v="2020-04-14T00:00:00"/>
    <n v="2018"/>
    <x v="1"/>
    <s v="107 min"/>
    <n v="107"/>
    <n v="107"/>
    <n v="55.279261380694336"/>
    <s v=""/>
    <s v="Dramas, International Movies"/>
    <s v="Dramas"/>
    <s v="Dramas, International Movies"/>
    <n v="2"/>
  </r>
  <r>
    <n v="2713"/>
    <s v="s2713"/>
    <x v="0"/>
    <s v="The Death of Stalin"/>
    <s v="Armando Iannucci"/>
    <s v="Steve Buscemi, Simon Russell Beale, Paddy Considine, Rupert Friend, Jason Isaacs, Michael Palin, Andrea Riseborough, Jeffrey Tambor, Olga Kurylenko, Paul Chahidi"/>
    <n v="10"/>
    <s v="United Kingdom"/>
    <s v="United Kingdom, France, Belgium, Canada, United States"/>
    <n v="5"/>
    <d v="2020-04-03T00:00:00"/>
    <n v="2017"/>
    <x v="12"/>
    <s v="107 min"/>
    <n v="107"/>
    <n v="107"/>
    <n v="55.279261380694336"/>
    <s v=""/>
    <s v="Comedies, Dramas, Independent Movies"/>
    <s v="Comedies"/>
    <s v="Comedies, Dramas, Independent Movies"/>
    <n v="3"/>
  </r>
  <r>
    <n v="2746"/>
    <s v="s2746"/>
    <x v="0"/>
    <s v="The Runaways"/>
    <s v="Floria Sigismondi"/>
    <s v="Kristen Stewart, Dakota Fanning, Michael Shannon, Stella Maeve, Scout Taylor-Compton, Alia Shawkat, Riley Keough, Johnny Lewis, Tatum O'Neal, Brett Cullen, Hannah Marks"/>
    <n v="11"/>
    <s v="United States"/>
    <s v="United States"/>
    <n v="1"/>
    <d v="2020-04-01T00:00:00"/>
    <n v="2010"/>
    <x v="12"/>
    <s v="107 min"/>
    <n v="107"/>
    <n v="107"/>
    <n v="55.279261380694336"/>
    <s v=""/>
    <s v="Dramas, Independent Movies, Music &amp; Musicals"/>
    <s v="Dramas"/>
    <s v="Dramas, Independent Movies, Music &amp; Musicals"/>
    <n v="3"/>
  </r>
  <r>
    <n v="2757"/>
    <s v="s2757"/>
    <x v="0"/>
    <s v="Paharganj"/>
    <s v="Rakesh Ranjan Kumar"/>
    <s v="Lorena Franco, Bijesh Jayarajan, Neet Chowdhary, Rajeev Gaursingh, Karran Jeet, Rajesh Sharma, Gautam Kurup, Poonam Mathur, Salman Khan, Manish Devkush"/>
    <n v="10"/>
    <s v="India"/>
    <s v="India"/>
    <n v="1"/>
    <d v="2020-03-31T00:00:00"/>
    <n v="2019"/>
    <x v="5"/>
    <s v="107 min"/>
    <n v="107"/>
    <n v="107"/>
    <n v="55.279261380694336"/>
    <s v=""/>
    <s v="Dramas, Independent Movies, International Movies"/>
    <s v="Dramas"/>
    <s v="Dramas, Independent Movies, International Movies"/>
    <n v="3"/>
  </r>
  <r>
    <n v="3020"/>
    <s v="s3020"/>
    <x v="0"/>
    <s v="NiNoKuni"/>
    <s v="Yoshiyuki Momose"/>
    <s v="Kento Yamazaki, Mackenyu, Mei Nagano, Mamoru Miyano, Maaya Sakamoto, Yuki Kaji, Kenjiro Tsuda, Koichi Yamadera, Masatoh Ibu, Tsuyoshi Muro"/>
    <n v="10"/>
    <s v="Japan"/>
    <s v="Japan"/>
    <n v="1"/>
    <d v="2020-01-16T00:00:00"/>
    <n v="2019"/>
    <x v="1"/>
    <s v="107 min"/>
    <n v="107"/>
    <n v="107"/>
    <n v="55.279261380694336"/>
    <s v=""/>
    <s v="Action &amp; Adventure, Anime Features, Children &amp; Family Movies"/>
    <s v="Action &amp; Adventure"/>
    <s v="Action &amp; Adventure, Anime Features, Children &amp; Family Movies"/>
    <n v="3"/>
  </r>
  <r>
    <n v="3116"/>
    <s v="s3116"/>
    <x v="0"/>
    <s v="The First Lady"/>
    <s v="Omoni Oboli"/>
    <s v="Omoni Oboli, Alexx Ekubo, Chinedu Ikedieze, Joseph Benjamin, Yvonne Jegede, Anthony Monjaro, Taiwo Familoni, Jude Chukwuka, Emilyn Johnson-Ekpo, Udoka Oyeka"/>
    <n v="10"/>
    <m/>
    <m/>
    <n v="0"/>
    <d v="2019-12-20T00:00:00"/>
    <n v="2015"/>
    <x v="5"/>
    <s v="107 min"/>
    <n v="107"/>
    <n v="107"/>
    <n v="55.279261380694336"/>
    <s v=""/>
    <s v="Dramas, International Movies"/>
    <s v="Dramas"/>
    <s v="Dramas, International Movies"/>
    <n v="2"/>
  </r>
  <r>
    <n v="3155"/>
    <s v="s3155"/>
    <x v="0"/>
    <s v="Seven and a half dates"/>
    <s v="Biodun Stephen"/>
    <s v="Mercy Johnson, Jim Iyke, Toyin Abraham, Sola Sobowale, Akin Lewis, Bayray McNwizu, Roxy Antak, Frank Donga, Ken Erics, Fathia Balogun"/>
    <n v="10"/>
    <m/>
    <m/>
    <n v="0"/>
    <d v="2019-12-13T00:00:00"/>
    <n v="2018"/>
    <x v="1"/>
    <s v="107 min"/>
    <n v="107"/>
    <n v="107"/>
    <n v="55.279261380694336"/>
    <s v=""/>
    <s v="Dramas, International Movies, Romantic Movies"/>
    <s v="Dramas"/>
    <s v="Dramas, International Movies, Romantic Movies"/>
    <n v="3"/>
  </r>
  <r>
    <n v="3168"/>
    <s v="s3168"/>
    <x v="0"/>
    <s v="Celebrity Marriage"/>
    <s v="Pascal Amanfo"/>
    <s v="Kanayo O. Kanayo, Tonto Dikeh, Jackie Appiah, Odunlade Adekola, Toyin Aimakhu, Osita Iheme, Francis Odega, Calista Okoronkwo, Susan Peters, Roselyn Ngissah"/>
    <n v="10"/>
    <m/>
    <m/>
    <n v="0"/>
    <d v="2019-12-06T00:00:00"/>
    <n v="2017"/>
    <x v="1"/>
    <s v="107 min"/>
    <n v="107"/>
    <n v="107"/>
    <n v="55.279261380694336"/>
    <s v=""/>
    <s v="Dramas, International Movies"/>
    <s v="Dramas"/>
    <s v="Dramas, International Movies"/>
    <n v="2"/>
  </r>
  <r>
    <n v="3210"/>
    <s v="s3210"/>
    <x v="0"/>
    <s v="Crazy people"/>
    <s v="Moses Inwang"/>
    <s v="Ramsey Nouah, Chigul, Sola Sobowale, Ireti Doyle, Ben Touitou, Francis Onwochei, Ememobong Nkana, Emem Inwang, Patrick Onyeke"/>
    <n v="9"/>
    <s v="Nigeria"/>
    <s v="Nigeria"/>
    <n v="1"/>
    <d v="2019-11-29T00:00:00"/>
    <n v="2018"/>
    <x v="5"/>
    <s v="107 min"/>
    <n v="107"/>
    <n v="107"/>
    <n v="55.279261380694336"/>
    <s v=""/>
    <s v="Comedies, International Movies, Thrillers"/>
    <s v="Comedies"/>
    <s v="Comedies, International Movies, Thrillers"/>
    <n v="3"/>
  </r>
  <r>
    <n v="3212"/>
    <s v="s3212"/>
    <x v="0"/>
    <s v="Kalushi: The Story of Solomon Mahlangu"/>
    <s v="Mandla Dube"/>
    <s v="Thabo Rametsi, Thabo Malema, Welile Nzuza, Jafta Mamabolo, Louw Venter, Pearl Thusi"/>
    <n v="6"/>
    <s v="South Africa"/>
    <s v="South Africa"/>
    <n v="1"/>
    <d v="2019-11-29T00:00:00"/>
    <n v="2016"/>
    <x v="5"/>
    <s v="107 min"/>
    <n v="107"/>
    <n v="107"/>
    <n v="55.279261380694336"/>
    <s v=""/>
    <s v="Dramas, International Movies"/>
    <s v="Dramas"/>
    <s v="Dramas, International Movies"/>
    <n v="2"/>
  </r>
  <r>
    <n v="3262"/>
    <s v="s3262"/>
    <x v="0"/>
    <s v="Suffragette"/>
    <s v="Sarah Gavron"/>
    <s v="Carey Mulligan, Helena Bonham Carter, Brendan Gleeson, Anne-Marie Duff, Ben Whishaw, Romola Garai, Meryl Streep, Finbar Lynch, Natalie Press, Samuel West, Geoff Bell, Amanda Lawrence, Shelley Longworth"/>
    <n v="13"/>
    <s v="United Kingdom"/>
    <s v="United Kingdom, France"/>
    <n v="2"/>
    <d v="2019-11-16T00:00:00"/>
    <n v="2015"/>
    <x v="2"/>
    <s v="107 min"/>
    <n v="107"/>
    <n v="107"/>
    <n v="55.279261380694336"/>
    <s v=""/>
    <s v="Dramas, International Movies"/>
    <s v="Dramas"/>
    <s v="Dramas, International Movies"/>
    <n v="2"/>
  </r>
  <r>
    <n v="3265"/>
    <s v="s3265"/>
    <x v="0"/>
    <s v="Earthquake Bird"/>
    <s v="Wash Westmoreland"/>
    <s v="Alicia Vikander, Riley Keough, Naoki Kobayashi, Jack Huston, Kiki Sukezane, Yoshiko Sakuma, Ken Yamamura, Kazuhiro Muroyama, Akiko Iwase, Crystal Kay"/>
    <n v="10"/>
    <s v="United Kingdom"/>
    <s v="United Kingdom, Japan, United States"/>
    <n v="3"/>
    <d v="2019-11-15T00:00:00"/>
    <n v="2019"/>
    <x v="12"/>
    <s v="107 min"/>
    <n v="107"/>
    <n v="107"/>
    <n v="55.279261380694336"/>
    <s v=""/>
    <s v="Dramas, Romantic Movies"/>
    <s v="Dramas"/>
    <s v="Dramas, Romantic Movies"/>
    <n v="2"/>
  </r>
  <r>
    <n v="3349"/>
    <s v="s3349"/>
    <x v="0"/>
    <s v="The Man Without Gravity"/>
    <s v="Marco Bonfanti"/>
    <s v="Elio Germano, Michela Cescon, Elena Cotta, Silvia D'Amico, Vincent Scarito"/>
    <n v="5"/>
    <s v="Italy"/>
    <s v="Italy, Belgium"/>
    <n v="2"/>
    <d v="2019-11-01T00:00:00"/>
    <n v="2019"/>
    <x v="5"/>
    <s v="107 min"/>
    <n v="107"/>
    <n v="107"/>
    <n v="55.279261380694336"/>
    <s v=""/>
    <s v="Dramas, International Movies"/>
    <s v="Dramas"/>
    <s v="Dramas, International Movies"/>
    <n v="2"/>
  </r>
  <r>
    <n v="3523"/>
    <s v="s3523"/>
    <x v="0"/>
    <s v="Shanghai Fortress"/>
    <s v="Teng Huatao"/>
    <s v="Lu Han, Shu Qi, Shi Liang, Godfrey Gao, Wang Gongliang, Wang Sen, Sun Jialing, Vincent Matile"/>
    <n v="8"/>
    <s v="China"/>
    <s v="China"/>
    <n v="1"/>
    <d v="2019-09-13T00:00:00"/>
    <n v="2019"/>
    <x v="1"/>
    <s v="107 min"/>
    <n v="107"/>
    <n v="107"/>
    <n v="55.279261380694336"/>
    <s v=""/>
    <s v="Dramas, International Movies, Romantic Movies"/>
    <s v="Dramas"/>
    <s v="Dramas, International Movies, Romantic Movies"/>
    <n v="3"/>
  </r>
  <r>
    <n v="3603"/>
    <s v="s3603"/>
    <x v="0"/>
    <s v="Jaoon Kahan Bata Ae Dil"/>
    <s v="Aadish Keluskar"/>
    <s v="Khushboo Upadhyay, Rohit Kokate, Himanshu Kohli, Mohammed Shakir"/>
    <n v="4"/>
    <s v="India"/>
    <s v="India"/>
    <n v="1"/>
    <d v="2019-08-09T00:00:00"/>
    <n v="2018"/>
    <x v="5"/>
    <s v="107 min"/>
    <n v="107"/>
    <n v="107"/>
    <n v="55.279261380694336"/>
    <s v=""/>
    <s v="Dramas, Independent Movies, International Movies"/>
    <s v="Dramas"/>
    <s v="Dramas, Independent Movies, International Movies"/>
    <n v="3"/>
  </r>
  <r>
    <n v="4065"/>
    <s v="s4065"/>
    <x v="0"/>
    <s v="The Last Runway"/>
    <s v="Rodrigo Salom√≥n, Pietro Scappini"/>
    <s v="Luis Aguirre, Andrea Quattrocchi, Silvio Rodas, Felix Medina, Gonzalo Vivanco, Bruno Sosa, Andrea Frigerio, Mauricio A. Jortack, Rafael Rojas Doria, Roberto Weiss, Fabio Chamorro, Sergio Qui√±onez Rom√°n, David Gerber"/>
    <n v="13"/>
    <s v="Paraguay"/>
    <s v="Paraguay, Argentina"/>
    <n v="2"/>
    <d v="2019-03-01T00:00:00"/>
    <n v="2018"/>
    <x v="5"/>
    <s v="107 min"/>
    <n v="107"/>
    <n v="107"/>
    <n v="55.279261380694336"/>
    <s v=""/>
    <s v="Action &amp; Adventure, International Movies"/>
    <s v="Action &amp; Adventure"/>
    <s v="Action &amp; Adventure, International Movies"/>
    <n v="2"/>
  </r>
  <r>
    <n v="4617"/>
    <s v="s4617"/>
    <x v="0"/>
    <s v="Big Miracle"/>
    <s v="Ken Kwapis"/>
    <s v="Drew Barrymore, John Krasinski, Kristen Bell, Dermot Mulroney, Tim Blake Nelson, Vinessa Shaw, Ted Danson, Stephen Root, Rob Riggle, Michael Gaston"/>
    <n v="10"/>
    <s v="United States"/>
    <s v="United States, United Kingdom"/>
    <n v="2"/>
    <d v="2018-09-30T00:00:00"/>
    <n v="2012"/>
    <x v="7"/>
    <s v="107 min"/>
    <n v="107"/>
    <n v="107"/>
    <n v="55.279261380694336"/>
    <s v=""/>
    <s v="Children &amp; Family Movies, Dramas"/>
    <s v="Children &amp; Family Movies"/>
    <s v="Children &amp; Family Movies, Dramas"/>
    <n v="2"/>
  </r>
  <r>
    <n v="4794"/>
    <s v="s4794"/>
    <x v="0"/>
    <s v="Deewana Main Deewana"/>
    <s v="K.C. Bokadia"/>
    <s v="Govinda, Priyanka Chopra, Kader Khan, Prem Chopra, Shakti Kapoor, Sharat Saxena, Himani Shivpuri, Johnny Lever"/>
    <n v="8"/>
    <s v="India"/>
    <s v="India"/>
    <n v="1"/>
    <d v="2018-07-01T00:00:00"/>
    <n v="2013"/>
    <x v="1"/>
    <s v="107 min"/>
    <n v="107"/>
    <n v="107"/>
    <n v="55.279261380694336"/>
    <s v=""/>
    <s v="Comedies, Dramas, International Movies"/>
    <s v="Comedies"/>
    <s v="Comedies, Dramas, International Movies"/>
    <n v="3"/>
  </r>
  <r>
    <n v="4928"/>
    <s v="s4928"/>
    <x v="0"/>
    <s v="Beyond Skyline"/>
    <s v="Liam O'Donnell"/>
    <s v="Frank Grillo, Bojana Novakovic, Jonny Weston, Callan Mulvey, Antonio Fargas, Yayan Ruhian, Pamelyn Chee, Jacob Vargas, Iko Uwais"/>
    <n v="9"/>
    <s v="United States"/>
    <s v="United States, Canada, Indonesia, United Kingdom, China, Singapore"/>
    <n v="6"/>
    <d v="2018-04-15T00:00:00"/>
    <n v="2017"/>
    <x v="12"/>
    <s v="107 min"/>
    <n v="107"/>
    <n v="107"/>
    <n v="55.279261380694336"/>
    <s v=""/>
    <s v="Action &amp; Adventure, Sci-Fi &amp; Fantasy"/>
    <s v="Action &amp; Adventure"/>
    <s v="Action &amp; Adventure, Sci-Fi &amp; Fantasy"/>
    <n v="2"/>
  </r>
  <r>
    <n v="5241"/>
    <s v="s5241"/>
    <x v="0"/>
    <s v="Generation Iron 2"/>
    <s v="Vlad Yudin"/>
    <m/>
    <n v="0"/>
    <s v="United States"/>
    <s v="United States"/>
    <n v="1"/>
    <d v="2017-10-01T00:00:00"/>
    <n v="2017"/>
    <x v="2"/>
    <s v="107 min"/>
    <n v="107"/>
    <n v="107"/>
    <n v="55.279261380694336"/>
    <s v=""/>
    <s v="Documentaries, Sports Movies"/>
    <s v="Documentaries"/>
    <s v="Documentaries, Sports Movies"/>
    <n v="2"/>
  </r>
  <r>
    <n v="5294"/>
    <s v="s5294"/>
    <x v="0"/>
    <s v="Berserk: The Golden Age Arc III - The Advent"/>
    <s v="Toshiyuki Kubooka"/>
    <s v="Hiroaki Iwanaga, Takahiro Sakurai, Toa Yukinari, Yuki Kaji, Yoshiro Matsumoto, Minako Kotobuki, Takahiro Fujiwara, Kazuki Yao, Yuichi Nakamura, Aki Toyosaki, Akio Otsuka"/>
    <n v="11"/>
    <s v="Japan"/>
    <s v="Japan"/>
    <n v="1"/>
    <d v="2017-09-01T00:00:00"/>
    <n v="2013"/>
    <x v="5"/>
    <s v="107 min"/>
    <n v="107"/>
    <n v="107"/>
    <n v="55.279261380694336"/>
    <s v=""/>
    <s v="Action &amp; Adventure, Anime Features, International Movies"/>
    <s v="Action &amp; Adventure"/>
    <s v="Action &amp; Adventure, Anime Features, International Movies"/>
    <n v="3"/>
  </r>
  <r>
    <n v="5529"/>
    <s v="s5529"/>
    <x v="0"/>
    <s v="Bibi &amp; Tina: Girls Versus Boys"/>
    <s v="Detlev Buck"/>
    <s v="Lina Larissa Strahl, Lisa-Marie Koroll, Tilman P√∂rzgen, Philipp Laude, Charly H√ºbner, Louis Held, Benjamin Lutzke, Max von der Groeben, Kostja Ullmann, Michael Maertens, Fabian Buch, Winnie B√∂we"/>
    <n v="12"/>
    <s v="Germany"/>
    <s v="Germany"/>
    <n v="1"/>
    <d v="2017-04-15T00:00:00"/>
    <n v="2016"/>
    <x v="1"/>
    <s v="107 min"/>
    <n v="107"/>
    <n v="107"/>
    <n v="55.279261380694336"/>
    <s v=""/>
    <s v="Children &amp; Family Movies, Music &amp; Musicals"/>
    <s v="Children &amp; Family Movies"/>
    <s v="Children &amp; Family Movies, Music &amp; Musicals"/>
    <n v="2"/>
  </r>
  <r>
    <n v="5548"/>
    <s v="s5548"/>
    <x v="0"/>
    <s v="Killa"/>
    <s v="Avinash Arun"/>
    <s v="Amruta Subhash, Archit Deodhar, Parth Bhalerao, Gaurish Gawade, Atharva Upasni, Swandand Raikar, Shrikant Yadav, Umesh Jagtap, Shivalati Bokil, Jui Kahate"/>
    <n v="10"/>
    <s v="India"/>
    <s v="India"/>
    <n v="1"/>
    <d v="2017-04-01T00:00:00"/>
    <n v="2014"/>
    <x v="1"/>
    <s v="107 min"/>
    <n v="107"/>
    <n v="107"/>
    <n v="55.279261380694336"/>
    <s v=""/>
    <s v="Dramas, International Movies"/>
    <s v="Dramas"/>
    <s v="Dramas, International Movies"/>
    <n v="2"/>
  </r>
  <r>
    <n v="5603"/>
    <s v="s5603"/>
    <x v="0"/>
    <s v="Rush: Beyond the Lighted Stage"/>
    <s v="Sam Dunn, Scot McFadyen"/>
    <m/>
    <n v="0"/>
    <s v="Canada"/>
    <s v="Canada"/>
    <n v="1"/>
    <d v="2017-02-15T00:00:00"/>
    <n v="2010"/>
    <x v="5"/>
    <s v="107 min"/>
    <n v="107"/>
    <n v="107"/>
    <n v="55.279261380694336"/>
    <s v=""/>
    <s v="Documentaries, Music &amp; Musicals"/>
    <s v="Documentaries"/>
    <s v="Documentaries, Music &amp; Musicals"/>
    <n v="2"/>
  </r>
  <r>
    <n v="5715"/>
    <s v="s5715"/>
    <x v="0"/>
    <s v="Divines"/>
    <s v="Houda Benyamina"/>
    <s v="D√©borah Lukumuena, Jisca Kalvanda, K√©vin Mischel, Majdouline Idrissi, Oulaya Amamra, Yasin Houicha"/>
    <n v="6"/>
    <s v="France"/>
    <s v="France, Qatar"/>
    <n v="2"/>
    <d v="2016-11-18T00:00:00"/>
    <n v="2016"/>
    <x v="5"/>
    <s v="107 min"/>
    <n v="107"/>
    <n v="107"/>
    <n v="55.279261380694336"/>
    <s v=""/>
    <s v="Dramas, Independent Movies, International Movies"/>
    <s v="Dramas"/>
    <s v="Dramas, Independent Movies, International Movies"/>
    <n v="3"/>
  </r>
  <r>
    <n v="5736"/>
    <s v="s5736"/>
    <x v="0"/>
    <s v="Spanish Affair 2"/>
    <s v="Emilio Mart√≠nez L√°zaro"/>
    <s v="Dani Rovira, Clara Lago, Karra Elejalde, Carmen Machi, Bel√©n Cuesta, Berto Romero, Rosa Mar√≠a Sard√†, Alfonso S√°nchez, Alberto L√≥pez, Josep Maria Riera"/>
    <n v="10"/>
    <s v="Spain"/>
    <s v="Spain"/>
    <n v="1"/>
    <d v="2016-11-01T00:00:00"/>
    <n v="2015"/>
    <x v="5"/>
    <s v="107 min"/>
    <n v="107"/>
    <n v="107"/>
    <n v="55.279261380694336"/>
    <s v=""/>
    <s v="Comedies, International Movies, Romantic Movies"/>
    <s v="Comedies"/>
    <s v="Comedies, International Movies, Romantic Movies"/>
    <n v="3"/>
  </r>
  <r>
    <n v="5739"/>
    <s v="s5739"/>
    <x v="0"/>
    <s v="Into the Inferno"/>
    <s v="Werner Herzog"/>
    <s v="Werner Herzog"/>
    <n v="1"/>
    <s v="United Kingdom"/>
    <s v="United Kingdom, Germany, Canada"/>
    <n v="3"/>
    <d v="2016-10-28T00:00:00"/>
    <n v="2016"/>
    <x v="6"/>
    <s v="107 min"/>
    <n v="107"/>
    <n v="107"/>
    <n v="55.279261380694336"/>
    <s v=""/>
    <s v="Documentaries"/>
    <s v="Documentaries"/>
    <s v="Documentaries"/>
    <n v="1"/>
  </r>
  <r>
    <n v="5874"/>
    <s v="s5874"/>
    <x v="0"/>
    <s v="Ip Man"/>
    <s v="Wilson Yip"/>
    <s v="Donnie Yen, Simon Yam, Louis Fan, Lam Ka Tung, Xing Yu, Wong You-nam, Chen Zhi Hui, Lynn Hung, Hiroyuki Ikeuchi"/>
    <n v="9"/>
    <s v="Hong Kong"/>
    <s v="Hong Kong, China"/>
    <n v="2"/>
    <d v="2016-01-15T00:00:00"/>
    <n v="2008"/>
    <x v="12"/>
    <s v="107 min"/>
    <n v="107"/>
    <n v="107"/>
    <n v="55.279261380694336"/>
    <s v=""/>
    <s v="Action &amp; Adventure, Dramas, International Movies"/>
    <s v="Action &amp; Adventure"/>
    <s v="Action &amp; Adventure, Dramas, International Movies"/>
    <n v="3"/>
  </r>
  <r>
    <n v="5998"/>
    <s v="s5998"/>
    <x v="0"/>
    <s v="2015 Dream Concert"/>
    <m/>
    <s v="4Minute, B1A4, BtoB, ELSIE, EXID, EXO, Got7, INFINITE, KARA, Shinee, Sistar, VIXX, Nine Muses, BTS, Secret, Topp Dogg"/>
    <n v="16"/>
    <s v="South Korea"/>
    <s v="South Korea"/>
    <n v="1"/>
    <d v="2017-04-28T00:00:00"/>
    <n v="2015"/>
    <x v="6"/>
    <s v="107 min"/>
    <n v="107"/>
    <n v="107"/>
    <n v="55.279261380694336"/>
    <s v=""/>
    <s v="International Movies, Music &amp; Musicals"/>
    <s v="International Movies"/>
    <s v="International Movies, Music &amp; Musicals"/>
    <n v="2"/>
  </r>
  <r>
    <n v="6098"/>
    <s v="s6098"/>
    <x v="0"/>
    <s v="Afterschool"/>
    <s v="Antonio Campos"/>
    <s v="Ezra Miller, Addison Timlin, Jeremy Allen White, Michael Stuhlbarg, Emory Cohen, David Costabile, Rosemarie DeWitt, Dariusz M. Uczkowski, Gary Wilmes, Paul Sparks, Alexandra Neil, Lee Wilkof"/>
    <n v="12"/>
    <s v="United States"/>
    <s v="United States"/>
    <n v="1"/>
    <d v="2020-08-13T00:00:00"/>
    <n v="2008"/>
    <x v="5"/>
    <s v="107 min"/>
    <n v="107"/>
    <n v="107"/>
    <n v="55.279261380694336"/>
    <s v=""/>
    <s v="Dramas, Independent Movies"/>
    <s v="Dramas"/>
    <s v="Dramas, Independent Movies"/>
    <n v="2"/>
  </r>
  <r>
    <n v="6182"/>
    <s v="s6182"/>
    <x v="0"/>
    <s v="April and the Extraordinary World"/>
    <s v="Christian Desmares, Franck Ekinci"/>
    <s v="Angela Galuppo, Paul Giamatti, Susan Sarandon, Tony Hale, J.K. Simmons, Tony Robinow, Mark Camacho, Tod Fennell, Carlos Alazraqui, Kari Wahlgren"/>
    <n v="10"/>
    <s v="France"/>
    <s v="France, Canada, Belgium"/>
    <n v="3"/>
    <d v="2017-10-01T00:00:00"/>
    <n v="2015"/>
    <x v="7"/>
    <s v="107 min"/>
    <n v="107"/>
    <n v="107"/>
    <n v="55.279261380694336"/>
    <s v=""/>
    <s v="Action &amp; Adventure, Comedies, International Movies"/>
    <s v="Action &amp; Adventure"/>
    <s v="Action &amp; Adventure, Comedies, International Movies"/>
    <n v="3"/>
  </r>
  <r>
    <n v="6230"/>
    <s v="s6230"/>
    <x v="0"/>
    <s v="Bangkok Hell"/>
    <s v="Manop Janjarasskul"/>
    <s v="Chalad Na Songkhla, Sahatchai 'Stop' Chumrum, Pornchai Hongrattanaporn, Kongsak Kaenmeepol, Samart Saengsa-Ngiam, Suthpong Kanithanon"/>
    <n v="6"/>
    <s v="Thailand"/>
    <s v="Thailand"/>
    <n v="1"/>
    <d v="2018-09-14T00:00:00"/>
    <n v="2002"/>
    <x v="5"/>
    <s v="107 min"/>
    <n v="107"/>
    <n v="107"/>
    <n v="55.279261380694336"/>
    <s v=""/>
    <s v="Dramas, International Movies"/>
    <s v="Dramas"/>
    <s v="Dramas, International Movies"/>
    <n v="2"/>
  </r>
  <r>
    <n v="6623"/>
    <s v="s6623"/>
    <x v="0"/>
    <s v="Dolphin Tale 2"/>
    <s v="Charles Martin Smith"/>
    <s v="Morgan Freeman, Ashley Judd, Harry Connick Jr., Kris Kristofferson, Nathan Gamble, Austin Stowell, Juliana Harkavy, Charles Martin Smith, Austin Highsmith, Cozi Zuehlsdorff"/>
    <n v="10"/>
    <s v="United States"/>
    <s v="United States"/>
    <n v="1"/>
    <d v="2019-02-25T00:00:00"/>
    <n v="2014"/>
    <x v="7"/>
    <s v="107 min"/>
    <n v="107"/>
    <n v="107"/>
    <n v="55.279261380694336"/>
    <s v=""/>
    <s v="Children &amp; Family Movies, Dramas"/>
    <s v="Children &amp; Family Movies"/>
    <s v="Children &amp; Family Movies, Dramas"/>
    <n v="2"/>
  </r>
  <r>
    <n v="6704"/>
    <s v="s6704"/>
    <x v="0"/>
    <s v="Equilibrium"/>
    <s v="Kurt Wimmer"/>
    <s v="Christian Bale, Emily Watson, Taye Diggs, Angus Macfadyen, Sean Bean, Sean Pertwee, Matthew Harbour, William Fichtner"/>
    <n v="8"/>
    <s v="United States"/>
    <s v="United States"/>
    <n v="1"/>
    <d v="2019-06-08T00:00:00"/>
    <n v="2002"/>
    <x v="12"/>
    <s v="107 min"/>
    <n v="107"/>
    <n v="107"/>
    <n v="55.279261380694336"/>
    <s v=""/>
    <s v="Action &amp; Adventure, Dramas, Sci-Fi &amp; Fantasy"/>
    <s v="Action &amp; Adventure"/>
    <s v="Action &amp; Adventure, Dramas, Sci-Fi &amp; Fantasy"/>
    <n v="3"/>
  </r>
  <r>
    <n v="6831"/>
    <s v="s6831"/>
    <x v="0"/>
    <s v="Gehenna: Where Death Lives"/>
    <s v="Hiroshi Katagiri"/>
    <s v="Eva Swan, Simon Phillips, Justin Gordon, Doug Jones, Lance Henriksen, Matthew Edward Hegstrom, Patrick Gorman, Sean Sprawling, Masashi Odate"/>
    <n v="9"/>
    <s v="Japan"/>
    <s v="Japan, United States"/>
    <n v="2"/>
    <d v="2018-12-10T00:00:00"/>
    <n v="2016"/>
    <x v="5"/>
    <s v="107 min"/>
    <n v="107"/>
    <n v="107"/>
    <n v="55.279261380694336"/>
    <s v=""/>
    <s v="Horror Movies, Thrillers"/>
    <s v="Horror Movies"/>
    <s v="Horror Movies, Thrillers"/>
    <n v="2"/>
  </r>
  <r>
    <n v="6949"/>
    <s v="s6949"/>
    <x v="0"/>
    <s v="Heal"/>
    <s v="Kelly Noonan"/>
    <s v="Kelly Noonan, Deepak Chopra, Michael Beckwith, Joe Dispenza, Dr. Jeffrey Thompson, Gregg Braden, Joan Borysenko, Marianne Williamson"/>
    <n v="8"/>
    <s v="United States"/>
    <s v="United States"/>
    <n v="1"/>
    <d v="2019-02-01T00:00:00"/>
    <n v="2017"/>
    <x v="1"/>
    <s v="107 min"/>
    <n v="107"/>
    <n v="107"/>
    <n v="55.279261380694336"/>
    <s v=""/>
    <s v="Documentaries"/>
    <s v="Documentaries"/>
    <s v="Documentaries"/>
    <n v="1"/>
  </r>
  <r>
    <n v="7037"/>
    <s v="s7037"/>
    <x v="0"/>
    <s v="I Am Bolt"/>
    <s v="Benjamin Turner, Gabe Turner"/>
    <s v="Usain Bolt"/>
    <n v="1"/>
    <s v="United Kingdom"/>
    <s v="United Kingdom"/>
    <n v="1"/>
    <d v="2017-10-01T00:00:00"/>
    <n v="2016"/>
    <x v="7"/>
    <s v="107 min"/>
    <n v="107"/>
    <n v="107"/>
    <n v="55.279261380694336"/>
    <s v=""/>
    <s v="Documentaries, Sports Movies"/>
    <s v="Documentaries"/>
    <s v="Documentaries, Sports Movies"/>
    <n v="2"/>
  </r>
  <r>
    <n v="7151"/>
    <s v="s7151"/>
    <x v="0"/>
    <s v="Junebug"/>
    <s v="Phil Morrison"/>
    <s v="Amy Adams, Embeth Davidtz, Ben McKenzie, Alessandro Nivola, Frank Hoyt Taylor, Celia Weston, Scott Wilson, Jill Wagner, Victoria Jackson, Chuck Russell, Jerry Minor, Matt Besser"/>
    <n v="12"/>
    <s v="United States"/>
    <s v="United States"/>
    <n v="1"/>
    <d v="2019-03-01T00:00:00"/>
    <n v="2005"/>
    <x v="12"/>
    <s v="107 min"/>
    <n v="107"/>
    <n v="107"/>
    <n v="55.279261380694336"/>
    <s v=""/>
    <s v="Comedies, Dramas, Independent Movies"/>
    <s v="Comedies"/>
    <s v="Comedies, Dramas, Independent Movies"/>
    <n v="3"/>
  </r>
  <r>
    <n v="7243"/>
    <s v="s7243"/>
    <x v="0"/>
    <s v="Kung Fu Yoga"/>
    <s v="Stanley Tong"/>
    <s v="Jackie Chan, Disha Patani, Amyra Dastur, Sonu Sood, Aarif Rahman, Miya Muqi, Zhang Yixing, Eric Tsang"/>
    <n v="8"/>
    <s v="China"/>
    <s v="China, India, Nepal"/>
    <n v="3"/>
    <d v="2017-10-06T00:00:00"/>
    <n v="2017"/>
    <x v="6"/>
    <s v="107 min"/>
    <n v="107"/>
    <n v="107"/>
    <n v="55.279261380694336"/>
    <s v=""/>
    <s v="Action &amp; Adventure, Comedies, International Movies"/>
    <s v="Action &amp; Adventure"/>
    <s v="Action &amp; Adventure, Comedies, International Movies"/>
    <n v="3"/>
  </r>
  <r>
    <n v="7365"/>
    <s v="s7365"/>
    <x v="0"/>
    <s v="Maacher Jhol"/>
    <s v="Pratim D. Gupta"/>
    <s v="Ritwick Chakraborty, Mamata Shankar, Paoli Dam, Kaya Blocksage, Sauraseni Maitra, Arjun Chakrabarty"/>
    <n v="6"/>
    <s v="India"/>
    <s v="India, France"/>
    <n v="2"/>
    <d v="2018-01-01T00:00:00"/>
    <n v="2017"/>
    <x v="6"/>
    <s v="107 min"/>
    <n v="107"/>
    <n v="107"/>
    <n v="55.279261380694336"/>
    <s v=""/>
    <s v="Dramas, International Movies"/>
    <s v="Dramas"/>
    <s v="Dramas, International Movies"/>
    <n v="2"/>
  </r>
  <r>
    <n v="7404"/>
    <s v="s7404"/>
    <x v="0"/>
    <s v="Marauders"/>
    <s v="Steven C. Miller"/>
    <s v="Bruce Willis, Christopher Meloni, Dave Bautista, Adrian Grenier, Johnathon Schaech, Lydia Hull, Tyler Jon Olson, Christopher Rob Bowen, Richie Chance"/>
    <n v="9"/>
    <s v="Canada"/>
    <s v="Canada, United States"/>
    <n v="2"/>
    <d v="2020-12-01T00:00:00"/>
    <n v="2016"/>
    <x v="12"/>
    <s v="107 min"/>
    <n v="107"/>
    <n v="107"/>
    <n v="55.279261380694336"/>
    <s v=""/>
    <s v="Action &amp; Adventure"/>
    <s v="Action &amp; Adventure"/>
    <s v="Action &amp; Adventure"/>
    <n v="1"/>
  </r>
  <r>
    <n v="7473"/>
    <s v="s7473"/>
    <x v="0"/>
    <s v="Mission of Honor"/>
    <s v="David Blair"/>
    <s v="Iwan Rheon, Milo Gibson, Stefanie Martini, Marcin Doroci≈Ñski, Krystof H√°dek, Christopher Jaciow"/>
    <n v="6"/>
    <s v="United Kingdom"/>
    <s v="United Kingdom, Poland"/>
    <n v="2"/>
    <d v="2019-07-29T00:00:00"/>
    <n v="2018"/>
    <x v="5"/>
    <s v="107 min"/>
    <n v="107"/>
    <n v="107"/>
    <n v="55.279261380694336"/>
    <s v=""/>
    <s v="Action &amp; Adventure, Dramas"/>
    <s v="Action &amp; Adventure"/>
    <s v="Action &amp; Adventure, Dramas"/>
    <n v="2"/>
  </r>
  <r>
    <n v="7642"/>
    <s v="s7642"/>
    <x v="0"/>
    <s v="Off Course"/>
    <s v="Nacho G. Velilla"/>
    <s v="Yon Gonz√°lez, Juli√°n L√≥pez, Blanca Su√°rez, Malena Alterio, √örsula Corber√≥, Miki Esparb√©, Younes Bachir, Javier C√°mara, Carmen Machi, Jos√© Sacrist√°n"/>
    <n v="10"/>
    <s v="Spain"/>
    <s v="Spain"/>
    <n v="1"/>
    <d v="2016-09-01T00:00:00"/>
    <n v="2015"/>
    <x v="5"/>
    <s v="107 min"/>
    <n v="107"/>
    <n v="107"/>
    <n v="55.279261380694336"/>
    <s v=""/>
    <s v="Comedies, International Movies"/>
    <s v="Comedies"/>
    <s v="Comedies, International Movies"/>
    <n v="2"/>
  </r>
  <r>
    <n v="7654"/>
    <s v="s7654"/>
    <x v="0"/>
    <s v="Onaatah"/>
    <s v="Pradip Kurbah"/>
    <s v="Sweety Pala, Merlvin Mukhim, Richard Kharpuri, Enshon Lamare, Mary Nonghuloo, Destina Mawrie, Anvil Laloo, Tashneem Lyngdoh"/>
    <n v="8"/>
    <s v="India"/>
    <s v="India"/>
    <n v="1"/>
    <d v="2018-05-01T00:00:00"/>
    <n v="2016"/>
    <x v="1"/>
    <s v="107 min"/>
    <n v="107"/>
    <n v="107"/>
    <n v="55.279261380694336"/>
    <s v=""/>
    <s v="Dramas, International Movies"/>
    <s v="Dramas"/>
    <s v="Dramas, International Movies"/>
    <n v="2"/>
  </r>
  <r>
    <n v="7874"/>
    <s v="s7874"/>
    <x v="0"/>
    <s v="Rivaaz"/>
    <s v="Ashok Nanda"/>
    <s v="Deepti Naval, Vijay Raaz, Meghna Naidu, Saadhika Randhawa, Ritisha Vijayvargya, Manoj Biddvai, Sayaji Shinde, Reema Lagoo"/>
    <n v="8"/>
    <s v="India"/>
    <s v="India"/>
    <n v="1"/>
    <d v="2017-11-01T00:00:00"/>
    <n v="2011"/>
    <x v="5"/>
    <s v="107 min"/>
    <n v="107"/>
    <n v="107"/>
    <n v="55.279261380694336"/>
    <s v=""/>
    <s v="Dramas, Independent Movies, International Movies"/>
    <s v="Dramas"/>
    <s v="Dramas, Independent Movies, International Movies"/>
    <n v="3"/>
  </r>
  <r>
    <n v="7928"/>
    <s v="s7928"/>
    <x v="0"/>
    <s v="Sameer Abu Alneel"/>
    <s v="Amr Arafa"/>
    <s v="Ahmed Mekky, Nicole Saba, Mohamed Lotfy, Hussien El Imam, Dina El-Sherbiny, Said Tarabeek, Alaa Morsy, Edward Fouad, Abdalah Mishrif, Youssef Eid"/>
    <n v="10"/>
    <s v="Egypt"/>
    <s v="Egypt"/>
    <n v="1"/>
    <d v="2019-06-06T00:00:00"/>
    <n v="2013"/>
    <x v="1"/>
    <s v="107 min"/>
    <n v="107"/>
    <n v="107"/>
    <n v="55.279261380694336"/>
    <s v=""/>
    <s v="Comedies, International Movies"/>
    <s v="Comedies"/>
    <s v="Comedies, International Movies"/>
    <n v="2"/>
  </r>
  <r>
    <n v="8033"/>
    <s v="s8033"/>
    <x v="0"/>
    <s v="Skiptrace"/>
    <s v="Renny Harlin"/>
    <s v="Jackie Chan, Johnny Knoxville, Fan Bingbing, Eric Tsang, Eve Torres, Winston Chao"/>
    <n v="6"/>
    <s v="China"/>
    <s v="China, Hong Kong, United States"/>
    <n v="3"/>
    <d v="2019-07-04T00:00:00"/>
    <n v="2016"/>
    <x v="2"/>
    <s v="107 min"/>
    <n v="107"/>
    <n v="107"/>
    <n v="55.279261380694336"/>
    <s v=""/>
    <s v="Action &amp; Adventure, Comedies"/>
    <s v="Action &amp; Adventure"/>
    <s v="Action &amp; Adventure, Comedies"/>
    <n v="2"/>
  </r>
  <r>
    <n v="8040"/>
    <s v="s8040"/>
    <x v="0"/>
    <s v="Sliver"/>
    <s v="Phillip Noyce"/>
    <s v="Sharon Stone, William Baldwin, Tom Berenger, Polly Walker, Colleen Camp, Amanda Foreman, Martin Landau, CCH Pounder, Nina Foch, Keene Curtis"/>
    <n v="10"/>
    <s v="United States"/>
    <s v="United States"/>
    <n v="1"/>
    <d v="2020-01-01T00:00:00"/>
    <n v="1993"/>
    <x v="12"/>
    <s v="107 min"/>
    <n v="107"/>
    <n v="107"/>
    <n v="55.279261380694336"/>
    <s v=""/>
    <s v="Thrillers"/>
    <s v="Thrillers"/>
    <s v="Thrillers"/>
    <n v="1"/>
  </r>
  <r>
    <n v="8117"/>
    <s v="s8117"/>
    <x v="0"/>
    <s v="Suite Fran√ßaise"/>
    <s v="Saul Dibb"/>
    <s v="Michelle Williams, Matthias Schoenaerts, Kristin Scott Thomas, Sam Riley, Ruth Wilson, Tom Schilling, Harriet Walter, Alexandra Maria Lara, Margot Robbie, Lambert Wilson"/>
    <n v="10"/>
    <s v="United Kingdom"/>
    <s v="United Kingdom, France, Canada, Belgium, United States"/>
    <n v="5"/>
    <d v="2017-06-05T00:00:00"/>
    <n v="2014"/>
    <x v="5"/>
    <s v="107 min"/>
    <n v="107"/>
    <n v="107"/>
    <n v="55.279261380694336"/>
    <s v=""/>
    <s v="Dramas, International Movies, Romantic Movies"/>
    <s v="Dramas"/>
    <s v="Dramas, International Movies, Romantic Movies"/>
    <n v="3"/>
  </r>
  <r>
    <n v="8185"/>
    <s v="s8185"/>
    <x v="0"/>
    <s v="The Adventures of Tintin"/>
    <s v="Steven Spielberg"/>
    <s v="Jamie Bell, Andy Serkis, Daniel Craig, Nick Frost, Simon Pegg, Daniel Mays, Gad Elmaleh, Toby Jones, Joe Starr"/>
    <n v="9"/>
    <s v="United States"/>
    <s v="United States, New Zealand, United Kingdom"/>
    <n v="3"/>
    <d v="2019-11-20T00:00:00"/>
    <n v="2011"/>
    <x v="7"/>
    <s v="107 min"/>
    <n v="107"/>
    <n v="107"/>
    <n v="55.279261380694336"/>
    <s v=""/>
    <s v="Children &amp; Family Movies"/>
    <s v="Children &amp; Family Movies"/>
    <s v="Children &amp; Family Movies"/>
    <n v="1"/>
  </r>
  <r>
    <n v="8227"/>
    <s v="s8227"/>
    <x v="0"/>
    <s v="The Break-Up"/>
    <s v="Peyton Reed"/>
    <s v="Vince Vaughn, Jennifer Aniston, Joey Lauren Adams, Cole Hauser, Jon Favreau, Jason Bateman, Judy Davis, Justin Long, Ivan Sergei, John Michael Higgins, Ann-Margret, Vernon Vaughn, Vincent D'Onofrio"/>
    <n v="13"/>
    <s v="United States"/>
    <s v="United States"/>
    <n v="1"/>
    <d v="2019-07-16T00:00:00"/>
    <n v="2006"/>
    <x v="2"/>
    <s v="107 min"/>
    <n v="107"/>
    <n v="107"/>
    <n v="55.279261380694336"/>
    <s v=""/>
    <s v="Comedies, Dramas, Romantic Movies"/>
    <s v="Comedies"/>
    <s v="Comedies, Dramas, Romantic Movies"/>
    <n v="3"/>
  </r>
  <r>
    <n v="8247"/>
    <s v="s8247"/>
    <x v="0"/>
    <s v="The Chosen Ones"/>
    <s v="David Pablos"/>
    <s v="Nancy Talamantes, √ìscar Torres, Leidi Guti√©rrez, Jos√© Santill√°n Cabuto, Edward Coward, Alicia Qui√±onez, Raquel Presa, Susana P√©rez, Gisela Madrigal, Jorge Calderon, Felipe Tututi"/>
    <n v="11"/>
    <s v="Mexico"/>
    <s v="Mexico, France"/>
    <n v="2"/>
    <d v="2016-05-08T00:00:00"/>
    <n v="2015"/>
    <x v="5"/>
    <s v="107 min"/>
    <n v="107"/>
    <n v="107"/>
    <n v="55.279261380694336"/>
    <s v=""/>
    <s v="Dramas, Independent Movies, International Movies"/>
    <s v="Dramas"/>
    <s v="Dramas, Independent Movies, International Movies"/>
    <n v="3"/>
  </r>
  <r>
    <n v="8292"/>
    <s v="s8292"/>
    <x v="0"/>
    <s v="The Exception"/>
    <s v="David Leveaux"/>
    <s v="Lily James, Jai Courtney, Christopher Plummer, Janet McTeer, Ben Daniels, Eddie Marsan, Anton Lesser, Mark Dexter, Kris Cuppens"/>
    <n v="9"/>
    <s v="United Kingdom"/>
    <s v="United Kingdom, United States"/>
    <n v="2"/>
    <d v="2019-07-26T00:00:00"/>
    <n v="2016"/>
    <x v="12"/>
    <s v="107 min"/>
    <n v="107"/>
    <n v="107"/>
    <n v="55.279261380694336"/>
    <s v=""/>
    <s v="Dramas, Romantic Movies"/>
    <s v="Dramas"/>
    <s v="Dramas, Romantic Movies"/>
    <n v="2"/>
  </r>
  <r>
    <n v="8320"/>
    <s v="s8320"/>
    <x v="0"/>
    <s v="The Ghost Who Walks"/>
    <s v="Cody Stokes"/>
    <s v="Garland Scott, Frank Mosley, Alexia Rasmussen, Gil Darnell, Dasha Nekrasova, Nattalyee Randall, Linda Kennedy, Peter Mayer, Curtis York, Dennis Lebby"/>
    <n v="10"/>
    <s v="United States"/>
    <s v="United States"/>
    <n v="1"/>
    <d v="2020-04-07T00:00:00"/>
    <n v="2019"/>
    <x v="5"/>
    <s v="107 min"/>
    <n v="107"/>
    <n v="107"/>
    <n v="55.279261380694336"/>
    <s v=""/>
    <s v="Dramas, Independent Movies, Thrillers"/>
    <s v="Dramas"/>
    <s v="Dramas, Independent Movies, Thrillers"/>
    <n v="3"/>
  </r>
  <r>
    <n v="8396"/>
    <s v="s8396"/>
    <x v="0"/>
    <s v="The Little Prince"/>
    <s v="Mark Osborne"/>
    <s v="Jeff Bridges, Mackenzie Foy, Rachel McAdams, Riley Osborne, Marion Cotillard, Bud Cort, Ricky Gervais, Albert Brooks, James Franco, Benicio Del Toro, Paul Rudd, Paul Giamatti"/>
    <n v="12"/>
    <s v="France"/>
    <s v="France, Canada, Italy, United States, China"/>
    <n v="5"/>
    <d v="2020-11-06T00:00:00"/>
    <n v="2015"/>
    <x v="7"/>
    <s v="107 min"/>
    <n v="107"/>
    <n v="107"/>
    <n v="55.279261380694336"/>
    <s v=""/>
    <s v="Children &amp; Family Movies"/>
    <s v="Children &amp; Family Movies"/>
    <s v="Children &amp; Family Movies"/>
    <n v="1"/>
  </r>
  <r>
    <n v="8488"/>
    <s v="s8488"/>
    <x v="0"/>
    <s v="The Riot Club"/>
    <s v="Lone Scherfig"/>
    <s v="Sam Claflin, Max Irons, Douglas Booth, Jessica Brown Findlay, Holliday Grainger, Natalie Dormer, Olly Alexander, Matthew Beard, Gordon Brown, Jack Farthing, Freddie Fox"/>
    <n v="11"/>
    <s v="United Kingdom"/>
    <s v="United Kingdom"/>
    <n v="1"/>
    <d v="2017-03-16T00:00:00"/>
    <n v="2014"/>
    <x v="12"/>
    <s v="107 min"/>
    <n v="107"/>
    <n v="107"/>
    <n v="55.279261380694336"/>
    <s v=""/>
    <s v="Dramas, International Movies"/>
    <s v="Dramas"/>
    <s v="Dramas, International Movies"/>
    <n v="2"/>
  </r>
  <r>
    <n v="8533"/>
    <s v="s8533"/>
    <x v="0"/>
    <s v="The Time Traveler's Wife"/>
    <s v="Robert Schwentke"/>
    <s v="Rachel McAdams, Eric Bana, Arliss Howard, Ron Livingston, Stephen Tobolowsky, Michelle Nolden, Jane McLean, Hailey McCann, Tatum McCann, Brooklynn Proulx, Alex Ferris"/>
    <n v="11"/>
    <s v="United States"/>
    <s v="United States"/>
    <n v="1"/>
    <d v="2019-10-01T00:00:00"/>
    <n v="2009"/>
    <x v="2"/>
    <s v="107 min"/>
    <n v="107"/>
    <n v="107"/>
    <n v="55.279261380694336"/>
    <s v=""/>
    <s v="Dramas, Romantic Movies, Sci-Fi &amp; Fantasy"/>
    <s v="Dramas"/>
    <s v="Dramas, Romantic Movies, Sci-Fi &amp; Fantasy"/>
    <n v="3"/>
  </r>
  <r>
    <n v="8577"/>
    <s v="s8577"/>
    <x v="0"/>
    <s v="This Is Not What I Expected"/>
    <s v="Derek Hui"/>
    <s v="Takeshi Kaneshiro, Zhou Dongyu, Sun Yizhou, Ming Xi, Tony Yang, Lin Chi-ling"/>
    <n v="6"/>
    <s v="China"/>
    <s v="China"/>
    <n v="1"/>
    <d v="2017-10-14T00:00:00"/>
    <n v="2017"/>
    <x v="6"/>
    <s v="107 min"/>
    <n v="107"/>
    <n v="107"/>
    <n v="55.279261380694336"/>
    <s v=""/>
    <s v="Comedies, International Movies, Romantic Movies"/>
    <s v="Comedies"/>
    <s v="Comedies, International Movies, Romantic Movies"/>
    <n v="3"/>
  </r>
  <r>
    <n v="8780"/>
    <s v="s8780"/>
    <x v="0"/>
    <s v="Yes or No 2.5"/>
    <s v="Kirati Nakintanon"/>
    <s v="Supanart Jittaleela, Pimpakan Bangchawong, Chansakorn Kittiwattanakorn, Sunanta Yoonniyom"/>
    <n v="4"/>
    <s v="Thailand"/>
    <s v="Thailand"/>
    <n v="1"/>
    <d v="2018-11-08T00:00:00"/>
    <n v="2015"/>
    <x v="6"/>
    <s v="107 min"/>
    <n v="107"/>
    <n v="107"/>
    <n v="55.279261380694336"/>
    <s v=""/>
    <s v="International Movies, LGBTQ Movies, Romantic Movies"/>
    <s v="International Movies"/>
    <s v="International Movies, LGBTQ Movies, Romantic Movies"/>
    <n v="3"/>
  </r>
  <r>
    <n v="130"/>
    <s v="s130"/>
    <x v="0"/>
    <s v="An Unfinished Life"/>
    <s v="Lasse Hallstr√∂m"/>
    <s v="Robert Redford, Jennifer Lopez, Morgan Freeman, Josh Lucas, Damian Lewis, Camryn Manheim, Becca Gardner, Lynda Boyd, Rob Hayter, P. Lynn Johnson"/>
    <n v="10"/>
    <s v="Germany"/>
    <s v="Germany, United States"/>
    <n v="2"/>
    <d v="2021-09-01T00:00:00"/>
    <n v="2005"/>
    <x v="2"/>
    <s v="108 min"/>
    <n v="108"/>
    <n v="108"/>
    <n v="71.149266273860221"/>
    <s v=""/>
    <s v="Dramas"/>
    <s v="Dramas"/>
    <s v="Dramas"/>
    <n v="1"/>
  </r>
  <r>
    <n v="139"/>
    <s v="s139"/>
    <x v="0"/>
    <s v="Dear John"/>
    <s v="Lasse Hallstr√∂m"/>
    <s v="Channing Tatum, Amanda Seyfried, Richard Jenkins, Henry Thomas, D.J. Cotrona, Cullen Moss, Gavin McCulley, Jose Lucena Jr., Keith Robinson, Scott Porter"/>
    <n v="10"/>
    <s v="United States"/>
    <s v="United States"/>
    <n v="1"/>
    <d v="2021-09-01T00:00:00"/>
    <n v="2010"/>
    <x v="2"/>
    <s v="108 min"/>
    <n v="108"/>
    <n v="108"/>
    <n v="71.149266273860221"/>
    <s v=""/>
    <s v="Dramas, Romantic Movies"/>
    <s v="Dramas"/>
    <s v="Dramas, Romantic Movies"/>
    <n v="2"/>
  </r>
  <r>
    <n v="229"/>
    <s v="s229"/>
    <x v="0"/>
    <s v="The November Man"/>
    <s v="Roger Donaldson"/>
    <s v="Pierce Brosnan, Luke Bracey, Olga Kurylenko, Eliza Taylor, Caterina Scorsone, Bill Smitrovich, Will Patton, Amila Terzimehic, Lazar Ristovski, Mediha Musliovic"/>
    <n v="10"/>
    <s v="United States"/>
    <s v="United States, United Kingdom"/>
    <n v="2"/>
    <d v="2021-08-25T00:00:00"/>
    <n v="2014"/>
    <x v="12"/>
    <s v="108 min"/>
    <n v="108"/>
    <n v="108"/>
    <n v="71.149266273860221"/>
    <s v=""/>
    <s v="Action &amp; Adventure"/>
    <s v="Action &amp; Adventure"/>
    <s v="Action &amp; Adventure"/>
    <n v="1"/>
  </r>
  <r>
    <n v="286"/>
    <s v="s286"/>
    <x v="0"/>
    <s v="The Railway Man"/>
    <s v="Jonathan Teplitzky"/>
    <s v="Colin Firth, Nicole Kidman, Jeremy Irvine, Stellan Skarsg√•rd, Sam Reid, Hiroyuki Sanada, Michael MacKenzie, Tom Stokes"/>
    <n v="8"/>
    <s v="Switzerland"/>
    <s v="Switzerland, United Kingdom, Australia"/>
    <n v="3"/>
    <d v="2021-08-11T00:00:00"/>
    <n v="2013"/>
    <x v="12"/>
    <s v="108 min"/>
    <n v="108"/>
    <n v="108"/>
    <n v="71.149266273860221"/>
    <s v=""/>
    <s v="Dramas, International Movies"/>
    <s v="Dramas"/>
    <s v="Dramas, International Movies"/>
    <n v="2"/>
  </r>
  <r>
    <n v="508"/>
    <s v="s508"/>
    <x v="0"/>
    <s v="Three Thieves"/>
    <s v="Udoka Oyeka"/>
    <s v="Koye Kekere Ekun, Shawn Faqua, Frank Donga, Lucianne Akpabio, Shaffy Bello, Angel Unigwe, Kalu Ikeagwu, Enado Odigie, Wofai Egu Ewa, Eric Obinna"/>
    <n v="10"/>
    <m/>
    <m/>
    <n v="0"/>
    <d v="2021-07-07T00:00:00"/>
    <n v="2019"/>
    <x v="1"/>
    <s v="108 min"/>
    <n v="108"/>
    <n v="108"/>
    <n v="71.149266273860221"/>
    <s v=""/>
    <s v="Comedies, International Movies"/>
    <s v="Comedies"/>
    <s v="Comedies, International Movies"/>
    <n v="2"/>
  </r>
  <r>
    <n v="568"/>
    <s v="s568"/>
    <x v="0"/>
    <s v="Congo"/>
    <s v="Frank Marshall"/>
    <s v="Dylan Walsh, Laura Linney, Ernie Hudson, Tim Curry, Joe Don Baker, Grant Heslov, Adewale Akinnuoye-Agbaje, Mary Ellen Trainor"/>
    <n v="8"/>
    <s v="United States"/>
    <s v="United States"/>
    <n v="1"/>
    <d v="2021-07-01T00:00:00"/>
    <n v="1995"/>
    <x v="2"/>
    <s v="108 min"/>
    <n v="108"/>
    <n v="108"/>
    <n v="71.149266273860221"/>
    <s v=""/>
    <s v="Action &amp; Adventure, Thrillers"/>
    <s v="Action &amp; Adventure"/>
    <s v="Action &amp; Adventure, Thrillers"/>
    <n v="2"/>
  </r>
  <r>
    <n v="598"/>
    <s v="s598"/>
    <x v="0"/>
    <s v="Talladega Nights: The Ballad of Ricky Bobby"/>
    <s v="Adam McKay"/>
    <s v="Will Ferrell, John C. Reilly, Sacha Baron Cohen, Gary Cole, Michael Clarke Duncan, Leslie Bibb, Jane Lynch, Amy Adams, Andy Richter, Molly Shannon"/>
    <n v="10"/>
    <s v="United States"/>
    <s v="United States"/>
    <n v="1"/>
    <d v="2021-07-01T00:00:00"/>
    <n v="2006"/>
    <x v="2"/>
    <s v="108 min"/>
    <n v="108"/>
    <n v="108"/>
    <n v="71.149266273860221"/>
    <s v=""/>
    <s v="Action &amp; Adventure, Comedies, Sports Movies"/>
    <s v="Action &amp; Adventure"/>
    <s v="Action &amp; Adventure, Comedies, Sports Movies"/>
    <n v="3"/>
  </r>
  <r>
    <n v="650"/>
    <s v="s650"/>
    <x v="0"/>
    <s v="Broken"/>
    <s v="Anurin Nwunembom"/>
    <s v="Syndy Emade, John Dumelo, Nchifor Valery, Alenne Menget, Ojong Felix, Nabila Rodriguez, T. Pana Wynchester, Eyebe Beniamin, Kougoin Kenneth Yuh, Otia Vitalis"/>
    <n v="10"/>
    <m/>
    <m/>
    <n v="0"/>
    <d v="2021-06-22T00:00:00"/>
    <n v="2019"/>
    <x v="1"/>
    <s v="108 min"/>
    <n v="108"/>
    <n v="108"/>
    <n v="71.149266273860221"/>
    <s v=""/>
    <s v="Dramas, International Movies, Romantic Movies"/>
    <s v="Dramas"/>
    <s v="Dramas, International Movies, Romantic Movies"/>
    <n v="3"/>
  </r>
  <r>
    <n v="815"/>
    <s v="s815"/>
    <x v="0"/>
    <s v="The Four Seasons"/>
    <s v="Alan Alda"/>
    <s v="Alan Alda, Carol Burnett, Len Cariou, Sandy Dennis, Rita Moreno, Jack Weston, Bess Armstrong, Elizabeth Alda, Beatrice Alda"/>
    <n v="9"/>
    <s v="United States"/>
    <s v="United States"/>
    <n v="1"/>
    <d v="2021-06-02T00:00:00"/>
    <n v="1981"/>
    <x v="7"/>
    <s v="108 min"/>
    <n v="108"/>
    <n v="108"/>
    <n v="71.149266273860221"/>
    <s v=""/>
    <s v="Comedies, Romantic Movies"/>
    <s v="Comedies"/>
    <s v="Comedies, Romantic Movies"/>
    <n v="2"/>
  </r>
  <r>
    <n v="1087"/>
    <s v="s1087"/>
    <x v="0"/>
    <s v="Ojukokoro: Greed"/>
    <s v="Dare Olaitan"/>
    <s v="Seun Ajayi, Zainab Balogun, Sammie Eddie, Linda Ejiofor, Charles Etubiebi, Shawn Faqua, Lord Frank, Ikubese Emmanuel Ifeanyi, Somkele Iyamah, Ali Nuhu, Wale Ojo"/>
    <n v="11"/>
    <s v="Nigeria"/>
    <s v="Nigeria"/>
    <n v="1"/>
    <d v="2021-04-09T00:00:00"/>
    <n v="2016"/>
    <x v="5"/>
    <s v="108 min"/>
    <n v="108"/>
    <n v="108"/>
    <n v="71.149266273860221"/>
    <s v=""/>
    <s v="Dramas, International Movies, Thrillers"/>
    <s v="Dramas"/>
    <s v="Dramas, International Movies, Thrillers"/>
    <n v="3"/>
  </r>
  <r>
    <n v="1177"/>
    <s v="s1177"/>
    <x v="0"/>
    <s v="Any Crybabies Around?"/>
    <s v="Takuma Sato"/>
    <s v="Taiga Nakano, Riho Yoshioka, Kanichiro, Takashi Yamanaka, Kimiko Yo, Toshiro Yanagiba"/>
    <n v="6"/>
    <s v="Japan"/>
    <s v="Japan"/>
    <n v="1"/>
    <d v="2021-03-20T00:00:00"/>
    <n v="2020"/>
    <x v="5"/>
    <s v="108 min"/>
    <n v="108"/>
    <n v="108"/>
    <n v="71.149266273860221"/>
    <s v=""/>
    <s v="Dramas, International Movies"/>
    <s v="Dramas"/>
    <s v="Dramas, International Movies"/>
    <n v="2"/>
  </r>
  <r>
    <n v="1233"/>
    <s v="s1233"/>
    <x v="0"/>
    <s v="Dogwashers"/>
    <s v="Carlos Moreno"/>
    <s v="Christian Tappan, Anderson Ballesteros, John √Ålex Toro, Ulises Gonz√°lez, Leonor L√≥pez, Hector Mauricio Mejia, Johnnie Castillo, Isabella Licht Delgado, Marlon P√©rez Cruz, Kevin Andr√©s Mu√±oz"/>
    <n v="10"/>
    <s v="Colombia"/>
    <s v="Colombia"/>
    <n v="1"/>
    <d v="2021-03-05T00:00:00"/>
    <n v="2021"/>
    <x v="5"/>
    <s v="108 min"/>
    <n v="108"/>
    <n v="108"/>
    <n v="71.149266273860221"/>
    <s v=""/>
    <s v="Comedies, Dramas, International Movies"/>
    <s v="Comedies"/>
    <s v="Comedies, Dramas, International Movies"/>
    <n v="3"/>
  </r>
  <r>
    <n v="1331"/>
    <s v="s1331"/>
    <x v="0"/>
    <s v="The World We Make"/>
    <s v="Brian Baugh"/>
    <s v="Caleb Castille, Rose Reid, Kevin Sizemore, Gregory Alan Williams"/>
    <n v="4"/>
    <s v="United States"/>
    <s v="United States"/>
    <n v="1"/>
    <d v="2021-02-10T00:00:00"/>
    <n v="2019"/>
    <x v="7"/>
    <s v="108 min"/>
    <n v="108"/>
    <n v="108"/>
    <n v="71.149266273860221"/>
    <s v=""/>
    <s v="Dramas, Romantic Movies"/>
    <s v="Dramas"/>
    <s v="Dramas, Romantic Movies"/>
    <n v="2"/>
  </r>
  <r>
    <n v="1382"/>
    <s v="s1382"/>
    <x v="0"/>
    <s v="Hire a Woman"/>
    <s v="Ifeanyi Ikpoenyi"/>
    <s v="Alexx Ekubo, Nancy Isime, Mike Godson, Belinda Effah, Ifu Ennada, Uzor Arukwe, Uche Nwaefuna, Erica Nlewedim"/>
    <n v="8"/>
    <m/>
    <m/>
    <n v="0"/>
    <d v="2021-01-26T00:00:00"/>
    <n v="2019"/>
    <x v="1"/>
    <s v="108 min"/>
    <n v="108"/>
    <n v="108"/>
    <n v="71.149266273860221"/>
    <s v=""/>
    <s v="Comedies, International Movies, Romantic Movies"/>
    <s v="Comedies"/>
    <s v="Comedies, International Movies, Romantic Movies"/>
    <n v="3"/>
  </r>
  <r>
    <n v="1398"/>
    <s v="s1398"/>
    <x v="0"/>
    <s v="A Monster Calls"/>
    <s v="J.A. Bayona"/>
    <s v="Lewis MacDougall, Sigourney Weaver, Felicity Jones, Liam Neeson, Toby Kebbell, Ben Moor, James Melville, Oliver Steer, Dominic Boyle, Geraldine Chaplin, Jennifer Lim"/>
    <n v="11"/>
    <s v="United Kingdom"/>
    <s v="United Kingdom, Spain, United States"/>
    <n v="3"/>
    <d v="2021-01-16T00:00:00"/>
    <n v="2016"/>
    <x v="2"/>
    <s v="108 min"/>
    <n v="108"/>
    <n v="108"/>
    <n v="71.149266273860221"/>
    <s v=""/>
    <s v="Dramas, Sci-Fi &amp; Fantasy"/>
    <s v="Dramas"/>
    <s v="Dramas, Sci-Fi &amp; Fantasy"/>
    <n v="2"/>
  </r>
  <r>
    <n v="1568"/>
    <s v="s1568"/>
    <x v="0"/>
    <s v="The Panti Sisters"/>
    <s v="Jun Lana"/>
    <s v="Paolo Ballesteros, Martin del Rosario, Christian Bables, John Arcilla, Carmi Martin, Rosanna Roces, Joross Gamboa, Via Antonio, Roxanne Barcelo"/>
    <n v="9"/>
    <s v="Philippines"/>
    <s v="Philippines"/>
    <n v="1"/>
    <d v="2020-12-10T00:00:00"/>
    <n v="2019"/>
    <x v="5"/>
    <s v="108 min"/>
    <n v="108"/>
    <n v="108"/>
    <n v="71.149266273860221"/>
    <s v=""/>
    <s v="Comedies, International Movies, LGBTQ Movies"/>
    <s v="Comedies"/>
    <s v="Comedies, International Movies, LGBTQ Movies"/>
    <n v="3"/>
  </r>
  <r>
    <n v="1599"/>
    <s v="s1599"/>
    <x v="0"/>
    <s v="Between Maybes"/>
    <s v="Jason Paul Laxamana"/>
    <s v="Gerald Anderson, Julia Barretto, Yayo Aguila, Christian Vazquez"/>
    <n v="4"/>
    <s v="Philippines"/>
    <s v="Philippines"/>
    <n v="1"/>
    <d v="2020-12-03T00:00:00"/>
    <n v="2019"/>
    <x v="1"/>
    <s v="108 min"/>
    <n v="108"/>
    <n v="108"/>
    <n v="71.149266273860221"/>
    <s v=""/>
    <s v="Dramas, International Movies, Romantic Movies"/>
    <s v="Dramas"/>
    <s v="Dramas, International Movies, Romantic Movies"/>
    <n v="3"/>
  </r>
  <r>
    <n v="1632"/>
    <s v="s1632"/>
    <x v="0"/>
    <s v="Rust Creek"/>
    <s v="Jen McGowan"/>
    <s v="Hermione Corfield, Jay Paulson, Sean O'Bryan, Micah Hauptman, Micah Hauptman, Daniel R. Hill, Jeremy Glazer, John Marshall Jones, Laura Guzman, Jake Kidwell"/>
    <n v="10"/>
    <s v="United States"/>
    <s v="United States"/>
    <n v="1"/>
    <d v="2020-11-30T00:00:00"/>
    <n v="2018"/>
    <x v="12"/>
    <s v="108 min"/>
    <n v="108"/>
    <n v="108"/>
    <n v="71.149266273860221"/>
    <s v=""/>
    <s v="Thrillers"/>
    <s v="Thrillers"/>
    <s v="Thrillers"/>
    <n v="1"/>
  </r>
  <r>
    <n v="1665"/>
    <s v="s1665"/>
    <x v="0"/>
    <s v="Machete Kills"/>
    <s v="Robert Rodriguez"/>
    <s v="Danny Trejo, Sof√≠a Vergara, Charlie Sheen, Michelle Rodriguez, Demi√°n Bichir, Amber Heard, Mel Gibson, William Sadler, Alexa PenaVega, Antonio Banderas, Lady Gaga, Cuba Gooding Jr., Jessica Alba, Walton Goggins, Vanessa Hudgens"/>
    <n v="15"/>
    <s v="United States"/>
    <s v="United States, Russia"/>
    <n v="2"/>
    <d v="2020-11-22T00:00:00"/>
    <n v="2013"/>
    <x v="12"/>
    <s v="108 min"/>
    <n v="108"/>
    <n v="108"/>
    <n v="71.149266273860221"/>
    <s v=""/>
    <s v="Action &amp; Adventure"/>
    <s v="Action &amp; Adventure"/>
    <s v="Action &amp; Adventure"/>
    <n v="1"/>
  </r>
  <r>
    <n v="1676"/>
    <s v="s1676"/>
    <x v="0"/>
    <s v="Break Ke Baad"/>
    <s v="Danish Aslam"/>
    <s v="Imran Khan, Deepika Padukone, Shahana Goswami, Lillete Dubey, Sharmila Tagore, Navin Nischol, Parzan Dastur, Neelu Kohli, Ziyah Vastani, Yudhishtir Urs, Grady McGahan"/>
    <n v="11"/>
    <s v="India"/>
    <s v="India"/>
    <n v="1"/>
    <d v="2020-11-19T00:00:00"/>
    <n v="2010"/>
    <x v="1"/>
    <s v="108 min"/>
    <n v="108"/>
    <n v="108"/>
    <n v="71.149266273860221"/>
    <s v=""/>
    <s v="Comedies, International Movies, Music &amp; Musicals"/>
    <s v="Comedies"/>
    <s v="Comedies, International Movies, Music &amp; Musicals"/>
    <n v="3"/>
  </r>
  <r>
    <n v="1827"/>
    <s v="s1827"/>
    <x v="0"/>
    <s v="The Little Wars"/>
    <s v="Maroun Baghdadi"/>
    <s v="Soraya Khoury, Nabil Isma√Øl, Roger Hawa, Reda Khoury, Youcef Hosni, Rifaat Tarabay"/>
    <n v="6"/>
    <s v="France"/>
    <s v="France, Lebanon"/>
    <n v="2"/>
    <d v="2020-10-19T00:00:00"/>
    <n v="1982"/>
    <x v="1"/>
    <s v="108 min"/>
    <n v="108"/>
    <n v="108"/>
    <n v="71.149266273860221"/>
    <s v=""/>
    <s v="Dramas, Independent Movies, International Movies"/>
    <s v="Dramas"/>
    <s v="Dramas, Independent Movies, International Movies"/>
    <n v="3"/>
  </r>
  <r>
    <n v="2035"/>
    <s v="s2035"/>
    <x v="0"/>
    <s v="So Much Love to Give"/>
    <s v="Marcos Carnevale"/>
    <s v="Adri√°n Suar, Soledad Villamil, Gabriela Toscano, Alan Sabbagh, Dar√≠o Barassi, Magela Zanotta, Betiana Blum"/>
    <n v="7"/>
    <s v="Argentina"/>
    <s v="Argentina"/>
    <n v="1"/>
    <d v="2020-09-09T00:00:00"/>
    <n v="2020"/>
    <x v="1"/>
    <s v="108 min"/>
    <n v="108"/>
    <n v="108"/>
    <n v="71.149266273860221"/>
    <s v=""/>
    <s v="Comedies, International Movies, Music &amp; Musicals"/>
    <s v="Comedies"/>
    <s v="Comedies, International Movies, Music &amp; Musicals"/>
    <n v="3"/>
  </r>
  <r>
    <n v="2188"/>
    <s v="s2188"/>
    <x v="0"/>
    <s v="Seriously Single"/>
    <s v="Katleho Ramaphakela, Rethabile Ramaphakela"/>
    <s v="Fulu Mugovhani, Tumi Morake, Bohang Moeko, Yonda Thomas"/>
    <n v="4"/>
    <s v="South Africa"/>
    <s v="South Africa"/>
    <n v="1"/>
    <d v="2020-07-31T00:00:00"/>
    <n v="2020"/>
    <x v="5"/>
    <s v="108 min"/>
    <n v="108"/>
    <n v="108"/>
    <n v="71.149266273860221"/>
    <s v=""/>
    <s v="Comedies, International Movies, Romantic Movies"/>
    <s v="Comedies"/>
    <s v="Comedies, International Movies, Romantic Movies"/>
    <n v="3"/>
  </r>
  <r>
    <n v="2356"/>
    <s v="s2356"/>
    <x v="0"/>
    <s v="Disclosure"/>
    <m/>
    <m/>
    <n v="0"/>
    <s v="United States"/>
    <s v="United States"/>
    <n v="1"/>
    <d v="2020-06-19T00:00:00"/>
    <n v="2020"/>
    <x v="5"/>
    <s v="108 min"/>
    <n v="108"/>
    <n v="108"/>
    <n v="71.149266273860221"/>
    <s v=""/>
    <s v="Documentaries, LGBTQ Movies"/>
    <s v="Documentaries"/>
    <s v="Documentaries, LGBTQ Movies"/>
    <n v="2"/>
  </r>
  <r>
    <n v="2380"/>
    <s v="s2380"/>
    <x v="0"/>
    <s v="An Evening with Beverly Luff Linn"/>
    <s v="Jim Hosking"/>
    <s v="Aubrey Plaza, Emile Hirsch, Jemaine Clement, Craig Robinson, Matt Berry, Zach Cherry, Maria Bamford, Michael D. Cohen, Sky Elobar, Jacob Wysocki, John Kerry, Bettina Devin, Gil Gex"/>
    <n v="13"/>
    <s v="United Kingdom"/>
    <s v="United Kingdom, United States"/>
    <n v="2"/>
    <d v="2020-06-17T00:00:00"/>
    <n v="2018"/>
    <x v="12"/>
    <s v="108 min"/>
    <n v="108"/>
    <n v="108"/>
    <n v="71.149266273860221"/>
    <s v=""/>
    <s v="Comedies, Independent Movies"/>
    <s v="Comedies"/>
    <s v="Comedies, Independent Movies"/>
    <n v="2"/>
  </r>
  <r>
    <n v="2387"/>
    <s v="s2387"/>
    <x v="0"/>
    <s v="Wira"/>
    <s v="Adrian Teh"/>
    <s v="Hairul Azreen, Fify Azmi, Ismi Melinda, Hilal Azman, Dain Said, Yayan Ruhian, Henley Hii, Josiah Hogan"/>
    <n v="8"/>
    <s v="Malaysia"/>
    <s v="Malaysia"/>
    <n v="1"/>
    <d v="2020-06-15T00:00:00"/>
    <n v="2019"/>
    <x v="1"/>
    <s v="108 min"/>
    <n v="108"/>
    <n v="108"/>
    <n v="71.149266273860221"/>
    <s v=""/>
    <s v="Action &amp; Adventure, Dramas, International Movies"/>
    <s v="Action &amp; Adventure"/>
    <s v="Action &amp; Adventure, Dramas, International Movies"/>
    <n v="3"/>
  </r>
  <r>
    <n v="2621"/>
    <s v="s2621"/>
    <x v="0"/>
    <s v="Neseli Hayat"/>
    <s v="Yƒ±lmaz Erdoƒüan"/>
    <s v="Yƒ±lmaz Erdoƒüan, Ersin Korkut, B√º≈üra Pekin, Erdal Tosun, Rƒ±za Akƒ±n, Sinan Bengier, Cezmi Baskƒ±n, Ayberk Atilla, Fatma Murat, Metin Yƒ±ldƒ±z"/>
    <n v="10"/>
    <s v="Turkey"/>
    <s v="Turkey"/>
    <n v="1"/>
    <d v="2020-04-28T00:00:00"/>
    <n v="2009"/>
    <x v="1"/>
    <s v="108 min"/>
    <n v="108"/>
    <n v="108"/>
    <n v="71.149266273860221"/>
    <s v=""/>
    <s v="Comedies, International Movies"/>
    <s v="Comedies"/>
    <s v="Comedies, International Movies"/>
    <n v="2"/>
  </r>
  <r>
    <n v="2780"/>
    <s v="s2780"/>
    <x v="0"/>
    <s v="Crip Camp: A Disability Revolution"/>
    <m/>
    <m/>
    <n v="0"/>
    <s v="United States"/>
    <s v="United States"/>
    <n v="1"/>
    <d v="2020-03-25T00:00:00"/>
    <n v="2020"/>
    <x v="12"/>
    <s v="108 min"/>
    <n v="108"/>
    <n v="108"/>
    <n v="71.149266273860221"/>
    <s v=""/>
    <s v="Documentaries"/>
    <s v="Documentaries"/>
    <s v="Documentaries"/>
    <n v="1"/>
  </r>
  <r>
    <n v="2843"/>
    <s v="s2843"/>
    <x v="0"/>
    <s v="Tootsies &amp; The Fake"/>
    <s v="Kittiphak Thonguam"/>
    <s v="Araya A. Hargate, Paopetch Charoensook, Thongkanthom Thongchai, Ratthanant Janyajirawong, Pattarasaya Kreuasuwansri, Gunn Svasti Na Ayudhya, Kritsanapoom Pibulsonggram, Keetapat Pongruea"/>
    <n v="8"/>
    <s v="Thailand"/>
    <s v="Thailand"/>
    <n v="1"/>
    <d v="2020-03-05T00:00:00"/>
    <n v="2019"/>
    <x v="5"/>
    <s v="108 min"/>
    <n v="108"/>
    <n v="108"/>
    <n v="71.149266273860221"/>
    <s v=""/>
    <s v="Comedies, International Movies, LGBTQ Movies"/>
    <s v="Comedies"/>
    <s v="Comedies, International Movies, LGBTQ Movies"/>
    <n v="3"/>
  </r>
  <r>
    <n v="3024"/>
    <s v="s3024"/>
    <x v="0"/>
    <s v="Eye For An Eye"/>
    <s v="Paco Plaza"/>
    <s v="Luis Tosar, Xan Cejudo, Ismael Mart√≠nez, Enric Auquer, Mar√≠a V√°zquez, Daniel Curr√°s, Rebeca Montero, Luisa Mayol, Jessica Serna, Tamara Canosa"/>
    <n v="10"/>
    <s v="Spain"/>
    <s v="Spain, France, United States"/>
    <n v="3"/>
    <d v="2020-01-15T00:00:00"/>
    <n v="2019"/>
    <x v="5"/>
    <s v="108 min"/>
    <n v="108"/>
    <n v="108"/>
    <n v="71.149266273860221"/>
    <s v=""/>
    <s v="Dramas, International Movies, Thrillers"/>
    <s v="Dramas"/>
    <s v="Dramas, International Movies, Thrillers"/>
    <n v="3"/>
  </r>
  <r>
    <n v="3167"/>
    <s v="s3167"/>
    <x v="0"/>
    <s v="Banana Island Ghost"/>
    <s v="BB Sasore"/>
    <s v="Chigul, Patrick Diabuah, Adetomiwa Edun, Uche Jumbo, Saidi Balogun, Ali Nuhu, Bimbo Manuel, Akah Nnani, Damilola Adegbite, Dorcas Shola Fapson"/>
    <n v="10"/>
    <s v="Nigeria"/>
    <s v="Nigeria"/>
    <n v="1"/>
    <d v="2019-12-06T00:00:00"/>
    <n v="2017"/>
    <x v="1"/>
    <s v="108 min"/>
    <n v="108"/>
    <n v="108"/>
    <n v="71.149266273860221"/>
    <s v=""/>
    <s v="Comedies, International Movies"/>
    <s v="Comedies"/>
    <s v="Comedies, International Movies"/>
    <n v="2"/>
  </r>
  <r>
    <n v="3195"/>
    <s v="s3195"/>
    <x v="0"/>
    <s v="Iron Fists and Kung-Fu Kicks"/>
    <s v="Serge Ou"/>
    <m/>
    <n v="0"/>
    <s v="Australia"/>
    <s v="Australia"/>
    <n v="1"/>
    <d v="2019-12-01T00:00:00"/>
    <n v="2019"/>
    <x v="5"/>
    <s v="108 min"/>
    <n v="108"/>
    <n v="108"/>
    <n v="71.149266273860221"/>
    <s v=""/>
    <s v="Documentaries, International Movies"/>
    <s v="Documentaries"/>
    <s v="Documentaries, International Movies"/>
    <n v="2"/>
  </r>
  <r>
    <n v="3388"/>
    <s v="s3388"/>
    <x v="0"/>
    <s v="Master Z: The Ip Man Legacy"/>
    <s v="Yuen Woo-ping"/>
    <s v="Zhang Jin, Dave Bautista, Michelle Yeoh, Tony Jaa, Liu Yan, Kevin Cheng, Chrissie Chow, Xing Yu"/>
    <n v="8"/>
    <s v="Hong Kong"/>
    <s v="Hong Kong, China"/>
    <n v="2"/>
    <d v="2019-10-23T00:00:00"/>
    <n v="2018"/>
    <x v="1"/>
    <s v="108 min"/>
    <n v="108"/>
    <n v="108"/>
    <n v="71.149266273860221"/>
    <s v=""/>
    <s v="Action &amp; Adventure, International Movies"/>
    <s v="Action &amp; Adventure"/>
    <s v="Action &amp; Adventure, International Movies"/>
    <n v="2"/>
  </r>
  <r>
    <n v="3488"/>
    <s v="s3488"/>
    <x v="0"/>
    <s v="The Grandmaster"/>
    <s v="Wong Kar Wai"/>
    <s v="Tony Leung Chiu-wai, Zhang Ziyi, Chang Chen, Xiao Shen-Yang, Zhao Benshan, Song Hye-kyo, Wang Qingxiang, Zhang Jin, Lo Hoi-pang, Cung Le, Julian Cheung"/>
    <n v="11"/>
    <s v="Hong Kong"/>
    <s v="Hong Kong, China"/>
    <n v="2"/>
    <d v="2019-09-26T00:00:00"/>
    <n v="2013"/>
    <x v="2"/>
    <s v="108 min"/>
    <n v="108"/>
    <n v="108"/>
    <n v="71.149266273860221"/>
    <s v=""/>
    <s v="Action &amp; Adventure, Dramas, International Movies"/>
    <s v="Action &amp; Adventure"/>
    <s v="Action &amp; Adventure, Dramas, International Movies"/>
    <n v="3"/>
  </r>
  <r>
    <n v="3823"/>
    <s v="s3823"/>
    <x v="0"/>
    <s v="Hamid"/>
    <s v="Aijaz Khan"/>
    <s v="Talha Arshad Reshi, Rasika Dugal, Vikas Kumar, Sumit Kaul, Bashir Lone, Gurveer Singh, Ashraf Nagoo, Mir Sarvar"/>
    <n v="8"/>
    <s v="India"/>
    <s v="India"/>
    <n v="1"/>
    <d v="2019-05-15T00:00:00"/>
    <n v="2018"/>
    <x v="5"/>
    <s v="108 min"/>
    <n v="108"/>
    <n v="108"/>
    <n v="71.149266273860221"/>
    <s v=""/>
    <s v="Dramas, Independent Movies, International Movies"/>
    <s v="Dramas"/>
    <s v="Dramas, Independent Movies, International Movies"/>
    <n v="3"/>
  </r>
  <r>
    <n v="3978"/>
    <s v="s3978"/>
    <x v="0"/>
    <s v="Superlopez"/>
    <s v="Javier Ruiz Caldera"/>
    <s v="Dani Rovira, Alexandra Jim√©nez, Juli√°n L√≥pez, Maribel Verd√∫, Pedro Casablanc, Gracia Olayo, Ferran Ra√±√©, Gonzalo de Castro, Mireia Portas"/>
    <n v="9"/>
    <s v="Spain"/>
    <s v="Spain"/>
    <n v="1"/>
    <d v="2019-03-24T00:00:00"/>
    <n v="2018"/>
    <x v="5"/>
    <s v="108 min"/>
    <n v="108"/>
    <n v="108"/>
    <n v="71.149266273860221"/>
    <s v=""/>
    <s v="Action &amp; Adventure, Comedies, International Movies"/>
    <s v="Action &amp; Adventure"/>
    <s v="Action &amp; Adventure, Comedies, International Movies"/>
    <n v="3"/>
  </r>
  <r>
    <n v="3986"/>
    <s v="s3986"/>
    <x v="0"/>
    <s v="The Dirt"/>
    <s v="Jeff Tremaine"/>
    <s v="Douglas Booth, Iwan Rheon, Colson Baker, Daniel Webber, David Costabile, Pete Davidson"/>
    <n v="6"/>
    <s v="United States"/>
    <s v="United States"/>
    <n v="1"/>
    <d v="2019-03-22T00:00:00"/>
    <n v="2019"/>
    <x v="5"/>
    <s v="108 min"/>
    <n v="108"/>
    <n v="108"/>
    <n v="71.149266273860221"/>
    <s v=""/>
    <s v="Comedies, Dramas, Music &amp; Musicals"/>
    <s v="Comedies"/>
    <s v="Comedies, Dramas, Music &amp; Musicals"/>
    <n v="3"/>
  </r>
  <r>
    <n v="4003"/>
    <s v="s4003"/>
    <x v="0"/>
    <s v="Bombairiya"/>
    <s v="Pia Sukanya"/>
    <s v="Radhika Apte, Siddhant Kapoor, Akshay Oberoi, Adil Hussain, Amit Sial, Ravi Kishan, Ajinkya Deo, Shilpa Shukla"/>
    <n v="8"/>
    <s v="United Arab Emirates"/>
    <s v="United Arab Emirates, United Kingdom, India"/>
    <n v="3"/>
    <d v="2019-03-15T00:00:00"/>
    <n v="2018"/>
    <x v="5"/>
    <s v="108 min"/>
    <n v="108"/>
    <n v="108"/>
    <n v="71.149266273860221"/>
    <s v=""/>
    <s v="Comedies, Dramas, International Movies"/>
    <s v="Comedies"/>
    <s v="Comedies, Dramas, International Movies"/>
    <n v="3"/>
  </r>
  <r>
    <n v="4053"/>
    <s v="s4053"/>
    <x v="0"/>
    <s v="BNK48: Girls Don't Cry"/>
    <s v="Nawapol Thamrongrattanarit"/>
    <m/>
    <n v="0"/>
    <s v="Thailand"/>
    <s v="Thailand"/>
    <n v="1"/>
    <d v="2019-03-01T00:00:00"/>
    <n v="2018"/>
    <x v="1"/>
    <s v="108 min"/>
    <n v="108"/>
    <n v="108"/>
    <n v="71.149266273860221"/>
    <s v=""/>
    <s v="Documentaries, International Movies, Music &amp; Musicals"/>
    <s v="Documentaries"/>
    <s v="Documentaries, International Movies, Music &amp; Musicals"/>
    <n v="3"/>
  </r>
  <r>
    <n v="4242"/>
    <s v="s4242"/>
    <x v="0"/>
    <s v="Secrets in the Hot Spring"/>
    <m/>
    <s v="Chang Ting-hu, Hong Yan-xiang, Lin He Xuan, Kuo Shu-yao, Law Kar-Ying, Mimi Chu"/>
    <n v="6"/>
    <s v="Taiwan"/>
    <s v="Taiwan"/>
    <n v="1"/>
    <d v="2018-12-31T00:00:00"/>
    <n v="2018"/>
    <x v="1"/>
    <s v="108 min"/>
    <n v="108"/>
    <n v="108"/>
    <n v="71.149266273860221"/>
    <s v=""/>
    <s v="Comedies, Horror Movies, International Movies"/>
    <s v="Comedies"/>
    <s v="Comedies, Horror Movies, International Movies"/>
    <n v="3"/>
  </r>
  <r>
    <n v="4625"/>
    <s v="s4625"/>
    <x v="0"/>
    <s v="The 3rd Eye"/>
    <s v="Rocky Soraya"/>
    <s v="Jessica Mila, Denny Sumargo, Citra Prima, Bianca Hello, Epy Kusnandar, Anita Hara, Derry Drajat, Voke Victoria, Shofia Shireen, Afdhal Yusman"/>
    <n v="10"/>
    <s v="Indonesia"/>
    <s v="Indonesia"/>
    <n v="1"/>
    <d v="2018-09-28T00:00:00"/>
    <n v="2018"/>
    <x v="5"/>
    <s v="108 min"/>
    <n v="108"/>
    <n v="108"/>
    <n v="71.149266273860221"/>
    <s v=""/>
    <s v="Horror Movies, International Movies"/>
    <s v="Horror Movies"/>
    <s v="Horror Movies, International Movies"/>
    <n v="2"/>
  </r>
  <r>
    <n v="4932"/>
    <s v="s4932"/>
    <x v="0"/>
    <s v="Pickpockets"/>
    <s v="Peter Webber"/>
    <s v="Carlos Bardem, Natalia Reyes, Emiliano Pernia, Duban Prado, Marcela Mar"/>
    <n v="5"/>
    <s v="Colombia"/>
    <s v="Colombia"/>
    <n v="1"/>
    <d v="2018-04-12T00:00:00"/>
    <n v="2017"/>
    <x v="5"/>
    <s v="108 min"/>
    <n v="108"/>
    <n v="108"/>
    <n v="71.149266273860221"/>
    <s v=""/>
    <s v="Dramas, Independent Movies, International Movies"/>
    <s v="Dramas"/>
    <s v="Dramas, Independent Movies, International Movies"/>
    <n v="3"/>
  </r>
  <r>
    <n v="5059"/>
    <s v="s5059"/>
    <x v="0"/>
    <s v="Holy Camp!"/>
    <s v="Javier Ambrossi, Javier Calvo"/>
    <s v="Macarena Garc√≠a, Anna Castillo, Bel√©n Cuesta, Gracia Olayo, Richard Collins-Moore, Llum Barrera, Secun de la Rosa, Mar√≠a Isabel D√≠az, V√≠ctor El√≠as, Henry M√©ndez, Esti Quesada"/>
    <n v="11"/>
    <s v="Spain"/>
    <s v="Spain"/>
    <n v="1"/>
    <d v="2018-01-29T00:00:00"/>
    <n v="2017"/>
    <x v="5"/>
    <s v="108 min"/>
    <n v="108"/>
    <n v="108"/>
    <n v="71.149266273860221"/>
    <s v=""/>
    <s v="Comedies, Dramas, Faith &amp; Spirituality"/>
    <s v="Comedies"/>
    <s v="Comedies, Dramas, Faith &amp; Spirituality"/>
    <n v="3"/>
  </r>
  <r>
    <n v="5073"/>
    <s v="s5073"/>
    <x v="0"/>
    <s v="Step Sisters"/>
    <s v="Charles Stone III"/>
    <s v="Megalyn Echikunwoke, Eden Sher, Lyndon Smith, Gage Golightly, Matt McGorry, Marque Richardson, Alessandra Torresani, Naturi Naughton, Nia Jervier, Robert Curtis Brown"/>
    <n v="10"/>
    <s v="United States"/>
    <s v="United States"/>
    <n v="1"/>
    <d v="2018-01-19T00:00:00"/>
    <n v="2018"/>
    <x v="2"/>
    <s v="108 min"/>
    <n v="108"/>
    <n v="108"/>
    <n v="71.149266273860221"/>
    <s v=""/>
    <s v="Comedies"/>
    <s v="Comedies"/>
    <s v="Comedies"/>
    <n v="1"/>
  </r>
  <r>
    <n v="5272"/>
    <s v="s5272"/>
    <x v="0"/>
    <s v="Strong Island"/>
    <s v="Yance Ford"/>
    <m/>
    <n v="0"/>
    <s v="United States"/>
    <s v="United States, Denmark"/>
    <n v="2"/>
    <d v="2017-09-15T00:00:00"/>
    <n v="2017"/>
    <x v="5"/>
    <s v="108 min"/>
    <n v="108"/>
    <n v="108"/>
    <n v="71.149266273860221"/>
    <s v=""/>
    <s v="Documentaries"/>
    <s v="Documentaries"/>
    <s v="Documentaries"/>
    <n v="1"/>
  </r>
  <r>
    <n v="5378"/>
    <s v="s5378"/>
    <x v="0"/>
    <s v="To the Bone"/>
    <s v="Marti Noxon"/>
    <s v="Lily Collins, Keanu Reeves, Carrie Preston, Lili Taylor, Alex Sharp, Liana Liberato, Brooke Smith, Leslie Bibb, Kathryn Prescott"/>
    <n v="9"/>
    <s v="United States"/>
    <s v="United States"/>
    <n v="1"/>
    <d v="2017-07-14T00:00:00"/>
    <n v="2017"/>
    <x v="5"/>
    <s v="108 min"/>
    <n v="108"/>
    <n v="108"/>
    <n v="71.149266273860221"/>
    <s v=""/>
    <s v="Dramas, Independent Movies"/>
    <s v="Dramas"/>
    <s v="Dramas, Independent Movies"/>
    <n v="2"/>
  </r>
  <r>
    <n v="5518"/>
    <s v="s5518"/>
    <x v="0"/>
    <s v="The 101-Year-Old Man Who Skipped Out on the Bill and Disappeared"/>
    <s v="Felix Herngren, M√•ns Herngren"/>
    <s v="Robert Gustafsson, Jens Hult√©n, Caroline Boulton, Colin McFarlane, Cory Peterson, Jay Simpson, David Schaal"/>
    <n v="7"/>
    <s v="Sweden"/>
    <s v="Sweden"/>
    <n v="1"/>
    <d v="2017-04-25T00:00:00"/>
    <n v="2016"/>
    <x v="5"/>
    <s v="108 min"/>
    <n v="108"/>
    <n v="108"/>
    <n v="71.149266273860221"/>
    <s v=""/>
    <s v="Comedies, International Movies"/>
    <s v="Comedies"/>
    <s v="Comedies, International Movies"/>
    <n v="2"/>
  </r>
  <r>
    <n v="5621"/>
    <s v="s5621"/>
    <x v="0"/>
    <s v="The Reconquest"/>
    <s v="Jon√°s Trueba"/>
    <s v="Francesco Carril, Itsaso Arana, Candela Recio, Pablo Hoyos, Aura Garrido"/>
    <n v="5"/>
    <s v="Spain"/>
    <s v="Spain"/>
    <n v="1"/>
    <d v="2017-02-01T00:00:00"/>
    <n v="2016"/>
    <x v="5"/>
    <s v="108 min"/>
    <n v="108"/>
    <n v="108"/>
    <n v="71.149266273860221"/>
    <s v=""/>
    <s v="Dramas, International Movies, Romantic Movies"/>
    <s v="Dramas"/>
    <s v="Dramas, International Movies, Romantic Movies"/>
    <n v="3"/>
  </r>
  <r>
    <n v="5683"/>
    <s v="s5683"/>
    <x v="0"/>
    <s v="Spectral"/>
    <s v="Nic Mathieu"/>
    <s v="James Badge Dale, Emily Mortimer, Bruce Greenwood, Max Martini, Clayne Crawford, Cory Hardrict, Louis Ozawa Changchien, Jimmy Akingbola, Dylan Smith, Philip Bulcock"/>
    <n v="10"/>
    <s v="United States"/>
    <s v="United States, Hungary"/>
    <n v="2"/>
    <d v="2016-12-09T00:00:00"/>
    <n v="2016"/>
    <x v="1"/>
    <s v="108 min"/>
    <n v="108"/>
    <n v="108"/>
    <n v="71.149266273860221"/>
    <s v=""/>
    <s v="Action &amp; Adventure, Sci-Fi &amp; Fantasy"/>
    <s v="Action &amp; Adventure"/>
    <s v="Action &amp; Adventure, Sci-Fi &amp; Fantasy"/>
    <n v="2"/>
  </r>
  <r>
    <n v="5761"/>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n v="16"/>
    <s v="Ireland"/>
    <s v="Ireland, South Africa"/>
    <n v="2"/>
    <d v="2016-10-07T00:00:00"/>
    <n v="2016"/>
    <x v="5"/>
    <s v="108 min"/>
    <n v="108"/>
    <n v="108"/>
    <n v="71.149266273860221"/>
    <s v=""/>
    <s v="Action &amp; Adventure, Dramas, International Movies"/>
    <s v="Action &amp; Adventure"/>
    <s v="Action &amp; Adventure, Dramas, International Movies"/>
    <n v="3"/>
  </r>
  <r>
    <n v="5875"/>
    <s v="s5875"/>
    <x v="0"/>
    <s v="Ip Man 2"/>
    <s v="Wilson Yip"/>
    <s v="Donnie Yen, Sammo Kam-Bo Hung, Huang Xiaoming, Simon Yam, Lynn Hung, Kanin Ngo, Kent Cheng, Darren Shahlavi, Louis Fan, Calvin Ka-Sing Cheng"/>
    <n v="10"/>
    <s v="Hong Kong"/>
    <s v="Hong Kong, China"/>
    <n v="2"/>
    <d v="2016-01-15T00:00:00"/>
    <n v="2010"/>
    <x v="12"/>
    <s v="108 min"/>
    <n v="108"/>
    <n v="108"/>
    <n v="71.149266273860221"/>
    <s v=""/>
    <s v="Action &amp; Adventure, International Movies"/>
    <s v="Action &amp; Adventure"/>
    <s v="Action &amp; Adventure, International Movies"/>
    <n v="2"/>
  </r>
  <r>
    <n v="6056"/>
    <s v="s6056"/>
    <x v="0"/>
    <s v="A Scandall"/>
    <s v="Ishaan Trivedi"/>
    <s v="Johnny Baweja, Reeth Mazumder, Manav Kaul, Tanvi Vyas, Puru Chibber, Vasundhara Kaul, Aayam Mehta, Niraj Sah"/>
    <n v="8"/>
    <s v="India"/>
    <s v="India"/>
    <n v="1"/>
    <d v="2017-10-15T00:00:00"/>
    <n v="2016"/>
    <x v="5"/>
    <s v="108 min"/>
    <n v="108"/>
    <n v="108"/>
    <n v="71.149266273860221"/>
    <s v=""/>
    <s v="International Movies, Thrillers"/>
    <s v="International Movies"/>
    <s v="International Movies, Thrillers"/>
    <n v="2"/>
  </r>
  <r>
    <n v="6061"/>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ez Jr., Tracy Morgan"/>
    <n v="16"/>
    <s v="United States"/>
    <s v="United States"/>
    <n v="1"/>
    <d v="2020-12-01T00:00:00"/>
    <n v="1996"/>
    <x v="12"/>
    <s v="108 min"/>
    <n v="108"/>
    <n v="108"/>
    <n v="71.149266273860221"/>
    <s v=""/>
    <s v="Comedies, Romantic Movies"/>
    <s v="Comedies"/>
    <s v="Comedies, Romantic Movies"/>
    <n v="2"/>
  </r>
  <r>
    <n v="6310"/>
    <s v="s6310"/>
    <x v="0"/>
    <s v="Biggie &amp; Tupac"/>
    <s v="Nick Broomfield"/>
    <s v="Nick Broomfield"/>
    <n v="1"/>
    <s v="United Kingdom"/>
    <s v="United Kingdom"/>
    <n v="1"/>
    <d v="2019-01-26T00:00:00"/>
    <n v="2002"/>
    <x v="12"/>
    <s v="108 min"/>
    <n v="108"/>
    <n v="108"/>
    <n v="71.149266273860221"/>
    <s v=""/>
    <s v="Documentaries, Music &amp; Musicals"/>
    <s v="Documentaries"/>
    <s v="Documentaries, Music &amp; Musicals"/>
    <n v="2"/>
  </r>
  <r>
    <n v="6396"/>
    <s v="s6396"/>
    <x v="0"/>
    <s v="Butterfield 8"/>
    <s v="Daniel Mann"/>
    <s v="Elizabeth Taylor, Laurence Harvey, Eddie Fisher, Dina Merrill, Mildred Dunnock, Betty Field, Jeffrey Lynn, Susan Oliver"/>
    <n v="8"/>
    <s v="United States"/>
    <s v="United States"/>
    <n v="1"/>
    <d v="2019-11-01T00:00:00"/>
    <n v="1960"/>
    <x v="1"/>
    <s v="108 min"/>
    <n v="108"/>
    <n v="108"/>
    <n v="71.149266273860221"/>
    <s v=""/>
    <s v="Classic Movies, Dramas, Romantic Movies"/>
    <s v="Classic Movies"/>
    <s v="Classic Movies, Dramas, Romantic Movies"/>
    <n v="3"/>
  </r>
  <r>
    <n v="6430"/>
    <s v="s6430"/>
    <x v="0"/>
    <s v="Casino Tycoon 2"/>
    <s v="Wong Jing"/>
    <s v="Dennis Chan"/>
    <n v="1"/>
    <s v="Hong Kong"/>
    <s v="Hong Kong"/>
    <n v="1"/>
    <d v="2018-08-16T00:00:00"/>
    <n v="1992"/>
    <x v="5"/>
    <s v="108 min"/>
    <n v="108"/>
    <n v="108"/>
    <n v="71.149266273860221"/>
    <s v=""/>
    <s v="Action &amp; Adventure, Dramas, International Movies"/>
    <s v="Action &amp; Adventure"/>
    <s v="Action &amp; Adventure, Dramas, International Movies"/>
    <n v="3"/>
  </r>
  <r>
    <n v="6432"/>
    <s v="s6432"/>
    <x v="0"/>
    <s v="Cat on a Hot Tin Roof"/>
    <s v="Richard Brooks"/>
    <s v="Elizabeth Taylor, Paul Newman, Burl Ives, Jack Carson, Judith Anderson, Madeleine Sherwood, Larry Gates, Vaughn Taylor"/>
    <n v="8"/>
    <s v="United States"/>
    <s v="United States"/>
    <n v="1"/>
    <d v="2019-11-01T00:00:00"/>
    <n v="1958"/>
    <x v="11"/>
    <s v="108 min"/>
    <n v="108"/>
    <n v="108"/>
    <n v="71.149266273860221"/>
    <s v=""/>
    <s v="Classic Movies, Dramas"/>
    <s v="Classic Movies"/>
    <s v="Classic Movies, Dramas"/>
    <n v="2"/>
  </r>
  <r>
    <n v="6498"/>
    <s v="s6498"/>
    <x v="0"/>
    <s v="Click"/>
    <s v="Frank Coraci"/>
    <s v="Adam Sandler, Kate Beckinsale, Christopher Walken, David Hasselhoff, Henry Winkler, Julie Kavner, Sean Astin, Joseph Castanon, Jonah Hill, Jake Hoffman, Jennifer Coolidge"/>
    <n v="11"/>
    <s v="United States"/>
    <s v="United States"/>
    <n v="1"/>
    <d v="2020-01-01T00:00:00"/>
    <n v="2006"/>
    <x v="2"/>
    <s v="108 min"/>
    <n v="108"/>
    <n v="108"/>
    <n v="71.149266273860221"/>
    <s v=""/>
    <s v="Comedies, Sci-Fi &amp; Fantasy"/>
    <s v="Comedies"/>
    <s v="Comedies, Sci-Fi &amp; Fantasy"/>
    <n v="2"/>
  </r>
  <r>
    <n v="6563"/>
    <s v="s6563"/>
    <x v="0"/>
    <s v="Dante's Peak"/>
    <s v="Roger Donaldson"/>
    <s v="Pierce Brosnan, Linda Hamilton, Elizabeth Hoffman, Jamie Ren√©e Smith, Jeremy Foley, Charles Hallahan, Grant Heslov, Kirk Trutner, Arabella Field, Tzi Ma"/>
    <n v="10"/>
    <s v="United States"/>
    <s v="United States"/>
    <n v="1"/>
    <d v="2019-09-01T00:00:00"/>
    <n v="1997"/>
    <x v="2"/>
    <s v="108 min"/>
    <n v="108"/>
    <n v="108"/>
    <n v="71.149266273860221"/>
    <s v=""/>
    <s v="Action &amp; Adventure"/>
    <s v="Action &amp; Adventure"/>
    <s v="Action &amp; Adventure"/>
    <n v="1"/>
  </r>
  <r>
    <n v="6600"/>
    <s v="s6600"/>
    <x v="0"/>
    <s v="Devil's Bride"/>
    <s v="Saara Cantell"/>
    <s v="Tuulia Eloranta, Magnus Krepper, Elin Petersdottir, Claes Malmberg, Kaija Pakarinen, Antti Reini, Lauri Tanskanen, Johanna af Schult√©n, Maria Sid, Pirkko H√§m√§l√§inen, Sonja Halla-aho"/>
    <n v="11"/>
    <s v="Finland"/>
    <s v="Finland, Sweden, Norway, Latvia, Germany"/>
    <n v="5"/>
    <d v="2017-06-01T00:00:00"/>
    <n v="2016"/>
    <x v="5"/>
    <s v="108 min"/>
    <n v="108"/>
    <n v="108"/>
    <n v="71.149266273860221"/>
    <s v=""/>
    <s v="Dramas, International Movies"/>
    <s v="Dramas"/>
    <s v="Dramas, International Movies"/>
    <n v="2"/>
  </r>
  <r>
    <n v="6693"/>
    <s v="s6693"/>
    <x v="0"/>
    <s v="Employee of the Month"/>
    <s v="Greg Coolidge"/>
    <s v="Dane Cook, Jessica Simpson, Dax Shepard, Andy Dick, Tim Bagley, Brian George, Efren Ramirez, Marcello Thedford, Danny Woodburn, Harland Williams"/>
    <n v="10"/>
    <s v="United States"/>
    <s v="United States"/>
    <n v="1"/>
    <d v="2020-10-01T00:00:00"/>
    <n v="2006"/>
    <x v="2"/>
    <s v="108 min"/>
    <n v="108"/>
    <n v="108"/>
    <n v="71.149266273860221"/>
    <s v=""/>
    <s v="Comedies, Romantic Movies"/>
    <s v="Comedies"/>
    <s v="Comedies, Romantic Movies"/>
    <n v="2"/>
  </r>
  <r>
    <n v="6717"/>
    <s v="s6717"/>
    <x v="0"/>
    <s v="Ex Machina"/>
    <s v="Alex Garland"/>
    <s v="Domhnall Gleeson, Alicia Vikander, Oscar Isaac, Sonoya Mizuno, Claire Selby, Symara Templeman, Gana Bayarsaikhan, Tiffany Pisani, Corey Johnson, Evie Wray, Deborah Rosan"/>
    <n v="11"/>
    <s v="United Kingdom"/>
    <s v="United Kingdom"/>
    <n v="1"/>
    <d v="2018-07-26T00:00:00"/>
    <n v="2015"/>
    <x v="12"/>
    <s v="108 min"/>
    <n v="108"/>
    <n v="108"/>
    <n v="71.149266273860221"/>
    <s v=""/>
    <s v="Dramas, Independent Movies, International Movies"/>
    <s v="Dramas"/>
    <s v="Dramas, Independent Movies, International Movies"/>
    <n v="3"/>
  </r>
  <r>
    <n v="6822"/>
    <s v="s6822"/>
    <x v="0"/>
    <s v="Gagarin: First in Space"/>
    <s v="Pavel Parkhomenko"/>
    <s v="Yaroslav Zhalnin, Mikhail Filippov, Olga Ivanova, Vadim Michman, Vladimir Steklov, Viktor Proskurin, Nadezhda Markina, Daniil Vorobyov"/>
    <n v="8"/>
    <s v="Russia"/>
    <s v="Russia"/>
    <n v="1"/>
    <d v="2017-09-15T00:00:00"/>
    <n v="2013"/>
    <x v="1"/>
    <s v="108 min"/>
    <n v="108"/>
    <n v="108"/>
    <n v="71.149266273860221"/>
    <s v=""/>
    <s v="Dramas, International Movies"/>
    <s v="Dramas"/>
    <s v="Dramas, International Movies"/>
    <n v="2"/>
  </r>
  <r>
    <n v="7052"/>
    <s v="s7052"/>
    <x v="0"/>
    <s v="Ice Guardians"/>
    <s v="Brett Harvey"/>
    <s v="Dave Brown, Brett Hull, Rob Ray, Jarome Iginla, Wendel Clark, Scott Parker, Dave schultz, Jay Baruchel"/>
    <n v="8"/>
    <s v="Canada"/>
    <s v="Canada, Ireland, United States"/>
    <n v="3"/>
    <d v="2017-10-01T00:00:00"/>
    <n v="2016"/>
    <x v="5"/>
    <s v="108 min"/>
    <n v="108"/>
    <n v="108"/>
    <n v="71.149266273860221"/>
    <s v=""/>
    <s v="Documentaries, International Movies, Sports Movies"/>
    <s v="Documentaries"/>
    <s v="Documentaries, International Movies, Sports Movies"/>
    <n v="3"/>
  </r>
  <r>
    <n v="7058"/>
    <s v="s7058"/>
    <x v="0"/>
    <s v="Imagine That"/>
    <s v="Karey Kirkpatrick"/>
    <s v="Eddie Murphy, Thomas Haden Church, Yara Shahidi, Ronny Cox, Stephen Rannazzisi, Nicole Ari Parker, DeRay Davis, Vanessa Williams, Martin Sheen, Lauren Weedman, Timm Sharp, Bobb'e J. Thompson"/>
    <n v="12"/>
    <s v="United States"/>
    <s v="United States, Germany"/>
    <n v="2"/>
    <d v="2019-12-07T00:00:00"/>
    <n v="2009"/>
    <x v="7"/>
    <s v="108 min"/>
    <n v="108"/>
    <n v="108"/>
    <n v="71.149266273860221"/>
    <s v=""/>
    <s v="Children &amp; Family Movies, Comedies, Sci-Fi &amp; Fantasy"/>
    <s v="Children &amp; Family Movies"/>
    <s v="Children &amp; Family Movies, Comedies, Sci-Fi &amp; Fantasy"/>
    <n v="3"/>
  </r>
  <r>
    <n v="7195"/>
    <s v="s7195"/>
    <x v="0"/>
    <s v="Kid Kulafu"/>
    <s v="Paul Soriano"/>
    <s v="Robert Villar, Alessandra de Rossi, Cesar Montano, Alex Medina, Jake Macapagal, Khalil Ramos, Jomari Angeles, Kokoy DeSantos"/>
    <n v="8"/>
    <s v="Philippines"/>
    <s v="Philippines"/>
    <n v="1"/>
    <d v="2019-03-04T00:00:00"/>
    <n v="2015"/>
    <x v="1"/>
    <s v="108 min"/>
    <n v="108"/>
    <n v="108"/>
    <n v="71.149266273860221"/>
    <s v=""/>
    <s v="Dramas, International Movies, Sports Movies"/>
    <s v="Dramas"/>
    <s v="Dramas, International Movies, Sports Movies"/>
    <n v="3"/>
  </r>
  <r>
    <n v="7284"/>
    <s v="s7284"/>
    <x v="0"/>
    <s v="Legend of the Naga Pearls"/>
    <s v="Yang Lei"/>
    <s v="Darren Wang, Zhang Tianai, Sheng Guansen, Simon Yam, Wang Xun, Zhao Jian, Xing Yu, Hu Bing, He Sui, Luxia Jiang"/>
    <n v="10"/>
    <s v="China"/>
    <s v="China"/>
    <n v="1"/>
    <d v="2018-03-30T00:00:00"/>
    <n v="2017"/>
    <x v="5"/>
    <s v="108 min"/>
    <n v="108"/>
    <n v="108"/>
    <n v="71.149266273860221"/>
    <s v=""/>
    <s v="Action &amp; Adventure, International Movies, Sci-Fi &amp; Fantasy"/>
    <s v="Action &amp; Adventure"/>
    <s v="Action &amp; Adventure, International Movies, Sci-Fi &amp; Fantasy"/>
    <n v="3"/>
  </r>
  <r>
    <n v="7327"/>
    <s v="s7327"/>
    <x v="0"/>
    <s v="Lock, Stock and Two Smoking Barrels"/>
    <s v="Guy Ritchie"/>
    <s v="Jason Flemyng, Dexter Fletcher, Nick Moran, Jason Statham, Steven Mackintosh, Nicholas Rowe, Nick Marcq, Charles Forbes, Vinnie Jones, Lenny McLean"/>
    <n v="10"/>
    <s v="United Kingdom"/>
    <s v="United Kingdom"/>
    <n v="1"/>
    <d v="2019-01-01T00:00:00"/>
    <n v="1998"/>
    <x v="12"/>
    <s v="108 min"/>
    <n v="108"/>
    <n v="108"/>
    <n v="71.149266273860221"/>
    <s v=""/>
    <s v="Action &amp; Adventure, Comedies, Independent Movies"/>
    <s v="Action &amp; Adventure"/>
    <s v="Action &amp; Adventure, Comedies, Independent Movies"/>
    <n v="3"/>
  </r>
  <r>
    <n v="7549"/>
    <s v="s7549"/>
    <x v="0"/>
    <s v="My True Friend"/>
    <s v="Atsajun Sattakovit"/>
    <s v="Mario Maurer, Natcha Juntapan, Monchanok Saengchaipiangpen, Nawapaiboon Wuthinanon, Kamolned Ruengsri, Sirapop Daongern, Rakchawan Maroukasonti, Poom Rungsrithananon, Patsomtat Sudprasert, Ranee Campen"/>
    <n v="10"/>
    <s v="Thailand"/>
    <s v="Thailand"/>
    <n v="1"/>
    <d v="2018-07-25T00:00:00"/>
    <n v="2012"/>
    <x v="5"/>
    <s v="108 min"/>
    <n v="108"/>
    <n v="108"/>
    <n v="71.149266273860221"/>
    <s v=""/>
    <s v="Action &amp; Adventure, Dramas, International Movies"/>
    <s v="Action &amp; Adventure"/>
    <s v="Action &amp; Adventure, Dramas, International Movies"/>
    <n v="3"/>
  </r>
  <r>
    <n v="7578"/>
    <s v="s7578"/>
    <x v="0"/>
    <s v="Neruda"/>
    <s v="Pablo Larra√≠n"/>
    <s v="Luis Gnecco, Gael Garc√≠a Bernal, Mercedes Mor√°n, Emilio Guti√©rrez Caba, Diego Mu√±oz, Alejandro Goic, Pablo Derqui, Marcelo Alonso"/>
    <n v="8"/>
    <s v="Chile"/>
    <s v="Chile, Argentina, France, Spain, United States"/>
    <n v="5"/>
    <d v="2017-06-26T00:00:00"/>
    <n v="2016"/>
    <x v="12"/>
    <s v="108 min"/>
    <n v="108"/>
    <n v="108"/>
    <n v="71.149266273860221"/>
    <s v=""/>
    <s v="Dramas, International Movies"/>
    <s v="Dramas"/>
    <s v="Dramas, International Movies"/>
    <n v="2"/>
  </r>
  <r>
    <n v="7698"/>
    <s v="s7698"/>
    <x v="0"/>
    <s v="Painted Faces"/>
    <s v="Alex Law"/>
    <s v="Sammo Kam-Bo Hung, Ching-Ying Lam, Cheng Pei-pei"/>
    <n v="3"/>
    <s v="Hong Kong"/>
    <s v="Hong Kong"/>
    <n v="1"/>
    <d v="2018-08-16T00:00:00"/>
    <n v="1988"/>
    <x v="6"/>
    <s v="108 min"/>
    <n v="108"/>
    <n v="108"/>
    <n v="71.149266273860221"/>
    <s v=""/>
    <s v="Dramas, International Movies"/>
    <s v="Dramas"/>
    <s v="Dramas, International Movies"/>
    <n v="2"/>
  </r>
  <r>
    <n v="7727"/>
    <s v="s7727"/>
    <x v="0"/>
    <s v="People You May Know"/>
    <s v="J.C. Falc√≥n"/>
    <s v="Sean Maher, Andrea Grano, Mark Cirillo, Nacho San Jos√©, Curt Hansen, Trey McCurley, Jimmy Shaw, Carmen Maura"/>
    <n v="8"/>
    <s v="United States"/>
    <s v="United States, Spain"/>
    <n v="2"/>
    <d v="2017-02-28T00:00:00"/>
    <n v="2016"/>
    <x v="5"/>
    <s v="108 min"/>
    <n v="108"/>
    <n v="108"/>
    <n v="71.149266273860221"/>
    <s v=""/>
    <s v="Dramas, LGBTQ Movies"/>
    <s v="Dramas"/>
    <s v="Dramas, LGBTQ Movies"/>
    <n v="2"/>
  </r>
  <r>
    <n v="7734"/>
    <s v="s7734"/>
    <x v="0"/>
    <s v="Phamous"/>
    <s v="Karan Lalit Butani"/>
    <s v="Jimmy Shergill, Kay Kay Menon, Jackie Shroff, Shriya Saran, Pankaj Tripathi, Mahie Gill, Jameel Khan, Deep Raj Rana"/>
    <n v="8"/>
    <m/>
    <m/>
    <n v="0"/>
    <d v="2019-12-31T00:00:00"/>
    <n v="2018"/>
    <x v="5"/>
    <s v="108 min"/>
    <n v="108"/>
    <n v="108"/>
    <n v="71.149266273860221"/>
    <s v=""/>
    <s v="Dramas, International Movies, Thrillers"/>
    <s v="Dramas"/>
    <s v="Dramas, International Movies, Thrillers"/>
    <n v="3"/>
  </r>
  <r>
    <n v="7751"/>
    <s v="s7751"/>
    <x v="0"/>
    <s v="Planetarium"/>
    <s v="Rebecca Zlotowski"/>
    <s v="Natalie Portman, Lily-Rose Depp, Emmanuel Salinger, Amira Casar, Pierre Salvadori, Louis Garrel"/>
    <n v="6"/>
    <s v="France"/>
    <s v="France, Belgium"/>
    <n v="2"/>
    <d v="2018-01-01T00:00:00"/>
    <n v="2016"/>
    <x v="5"/>
    <s v="108 min"/>
    <n v="108"/>
    <n v="108"/>
    <n v="71.149266273860221"/>
    <s v=""/>
    <s v="Dramas, International Movies"/>
    <s v="Dramas"/>
    <s v="Dramas, International Movies"/>
    <n v="2"/>
  </r>
  <r>
    <n v="8142"/>
    <s v="s8142"/>
    <x v="0"/>
    <s v="Sword Master"/>
    <s v="Derek Yee"/>
    <s v="Kenny Lin, Peter Ho, Jiang Mengjie, Jiang Yiyan, Paw Hee Ching"/>
    <n v="5"/>
    <s v="China"/>
    <s v="China, Hong Kong"/>
    <n v="2"/>
    <d v="2017-06-10T00:00:00"/>
    <n v="2016"/>
    <x v="5"/>
    <s v="108 min"/>
    <n v="108"/>
    <n v="108"/>
    <n v="71.149266273860221"/>
    <s v=""/>
    <s v="Action &amp; Adventure, Dramas, International Movies"/>
    <s v="Action &amp; Adventure"/>
    <s v="Action &amp; Adventure, Dramas, International Movies"/>
    <n v="3"/>
  </r>
  <r>
    <n v="8164"/>
    <s v="s8164"/>
    <x v="0"/>
    <s v="Temporada de Caza"/>
    <s v="Natalia Garagiola"/>
    <s v="Germ√°n Palacios, Lautaro Bettoni, Boy Olmi, Rita Pauls, Pilar Benitez Vibart, Diana Szeinblum"/>
    <n v="6"/>
    <s v="Argentina"/>
    <s v="Argentina, France, United States, Germany, Qatar"/>
    <n v="5"/>
    <d v="2018-07-15T00:00:00"/>
    <n v="2017"/>
    <x v="5"/>
    <s v="108 min"/>
    <n v="108"/>
    <n v="108"/>
    <n v="71.149266273860221"/>
    <s v=""/>
    <s v="Dramas, International Movies"/>
    <s v="Dramas"/>
    <s v="Dramas, International Movies"/>
    <n v="2"/>
  </r>
  <r>
    <n v="8193"/>
    <s v="s8193"/>
    <x v="0"/>
    <s v="The Ant's Scream"/>
    <s v="Sameh Abdulaziz"/>
    <s v="Amr Abdel-Geleel, Rania Yousef, Salloum Haddad, Hesham Al-Meligy, Farida Al-Gready, Ahmad Wafiq, Mohamed Abo El Hassan, Amr Sakr, Ahmed Gamal Saeed, Riham Ayman"/>
    <n v="10"/>
    <s v="Egypt"/>
    <s v="Egypt"/>
    <n v="1"/>
    <d v="2019-06-13T00:00:00"/>
    <n v="2010"/>
    <x v="1"/>
    <s v="108 min"/>
    <n v="108"/>
    <n v="108"/>
    <n v="71.149266273860221"/>
    <s v=""/>
    <s v="Comedies, Dramas, International Movies"/>
    <s v="Comedies"/>
    <s v="Comedies, Dramas, International Movies"/>
    <n v="3"/>
  </r>
  <r>
    <n v="8340"/>
    <s v="s8340"/>
    <x v="0"/>
    <s v="The Healer"/>
    <s v="Paco Arango"/>
    <s v="Oliver Jackson-Cohen, Camilla Luddington, Jonathan Pryce, Jorge Garc√≠a, Kaitlyn Bernard"/>
    <n v="5"/>
    <s v="Spain"/>
    <s v="Spain, Canada, United States"/>
    <n v="3"/>
    <d v="2020-06-01T00:00:00"/>
    <n v="2017"/>
    <x v="1"/>
    <s v="108 min"/>
    <n v="108"/>
    <n v="108"/>
    <n v="71.149266273860221"/>
    <s v=""/>
    <s v="Children &amp; Family Movies, Dramas, Faith &amp; Spirituality"/>
    <s v="Children &amp; Family Movies"/>
    <s v="Children &amp; Family Movies, Dramas, Faith &amp; Spirituality"/>
    <n v="3"/>
  </r>
  <r>
    <n v="8363"/>
    <s v="s8363"/>
    <x v="0"/>
    <s v="The Informant!"/>
    <s v="Steven Soderbergh"/>
    <s v="Matt Damon, Scott Bakula, Joel McHale, Melanie Lynskey, Thomas F. Wilson, Patton Oswalt, Tony Hale, Eddie Jemison, Paul F. Tompkins, Tom Papa"/>
    <n v="10"/>
    <s v="United States"/>
    <s v="United States"/>
    <n v="1"/>
    <d v="2018-08-01T00:00:00"/>
    <n v="2009"/>
    <x v="12"/>
    <s v="108 min"/>
    <n v="108"/>
    <n v="108"/>
    <n v="71.149266273860221"/>
    <s v=""/>
    <s v="Comedies, Dramas"/>
    <s v="Comedies"/>
    <s v="Comedies, Dramas"/>
    <n v="2"/>
  </r>
  <r>
    <n v="8446"/>
    <s v="s8446"/>
    <x v="0"/>
    <s v="The Other Guys"/>
    <s v="Adam McKay"/>
    <s v="Will Ferrell, Mark Wahlberg, Eva Mendes, Michael Keaton, Steve Coogan, Ray Stevenson, Samuel L. Jackson, Dwayne Johnson, Lindsay Sloane, Natalie Zea"/>
    <n v="10"/>
    <s v="United States"/>
    <s v="United States"/>
    <n v="1"/>
    <d v="2020-02-01T00:00:00"/>
    <n v="2010"/>
    <x v="2"/>
    <s v="108 min"/>
    <n v="108"/>
    <n v="108"/>
    <n v="71.149266273860221"/>
    <s v=""/>
    <s v="Action &amp; Adventure, Comedies"/>
    <s v="Action &amp; Adventure"/>
    <s v="Action &amp; Adventure, Comedies"/>
    <n v="2"/>
  </r>
  <r>
    <n v="8537"/>
    <s v="s8537"/>
    <x v="0"/>
    <s v="The Trip to Spain"/>
    <s v="Michael Winterbottom"/>
    <s v="Steve Coogan, Rob Brydon, Marta Barrio, Claire Keelan, Margo Stilley"/>
    <n v="5"/>
    <s v="United Kingdom"/>
    <s v="United Kingdom"/>
    <n v="1"/>
    <d v="2017-12-12T00:00:00"/>
    <n v="2016"/>
    <x v="5"/>
    <s v="108 min"/>
    <n v="108"/>
    <n v="108"/>
    <n v="71.149266273860221"/>
    <s v=""/>
    <s v="Comedies"/>
    <s v="Comedies"/>
    <s v="Comedies"/>
    <n v="1"/>
  </r>
  <r>
    <n v="8590"/>
    <s v="s8590"/>
    <x v="0"/>
    <s v="Tik Tok"/>
    <s v="Li Jun"/>
    <s v="Wallace Chung, Jung-jae Lee, Lang Yueting, Chae-yeong Lee"/>
    <n v="4"/>
    <s v="China"/>
    <s v="China"/>
    <n v="1"/>
    <d v="2017-07-01T00:00:00"/>
    <n v="2016"/>
    <x v="1"/>
    <s v="108 min"/>
    <n v="108"/>
    <n v="108"/>
    <n v="71.149266273860221"/>
    <s v=""/>
    <s v="Dramas, International Movies, Thrillers"/>
    <s v="Dramas"/>
    <s v="Dramas, International Movies, Thrillers"/>
    <n v="3"/>
  </r>
  <r>
    <n v="8599"/>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n v="15"/>
    <s v="United States"/>
    <s v="United States"/>
    <n v="1"/>
    <d v="2019-08-01T00:00:00"/>
    <n v="1995"/>
    <x v="2"/>
    <s v="108 min"/>
    <n v="108"/>
    <n v="108"/>
    <n v="71.149266273860221"/>
    <s v=""/>
    <s v="Comedies, Cult Movies, LGBTQ Movies"/>
    <s v="Comedies"/>
    <s v="Comedies, Cult Movies, LGBTQ Movies"/>
    <n v="3"/>
  </r>
  <r>
    <n v="8637"/>
    <s v="s8637"/>
    <x v="0"/>
    <s v="True to the Game"/>
    <s v="Preston A. Whitmore II"/>
    <s v="Columbus Short, Erica Peeples, Vivica A. Fox, Andra Fuller, Jamaar Simon, Starletta DuPois, Nelsan Ellis, Draya Michele, Nafessa Williams, Jennifer Freeman, Lisa Renee Pitts"/>
    <n v="11"/>
    <s v="United States"/>
    <s v="United States"/>
    <n v="1"/>
    <d v="2018-03-01T00:00:00"/>
    <n v="2017"/>
    <x v="12"/>
    <s v="108 min"/>
    <n v="108"/>
    <n v="108"/>
    <n v="71.149266273860221"/>
    <s v=""/>
    <s v="Dramas"/>
    <s v="Dramas"/>
    <s v="Dramas"/>
    <n v="1"/>
  </r>
  <r>
    <n v="8659"/>
    <s v="s8659"/>
    <x v="0"/>
    <s v="Under The Skin"/>
    <s v="Jonathan Glazer"/>
    <s v="Scarlett Johansson, Krystof H√°dek, Jeremy McWilliams, Joe Szula, Lynsey Taylor Mackay, Dougie McConnell, Kevin McAlinden, Andrew Gorman, Roy Armstrong, Alison Chand, Paul Brannigan"/>
    <n v="11"/>
    <s v="Switzerland"/>
    <s v="Switzerland, United Kingdom, United States"/>
    <n v="3"/>
    <d v="2018-07-15T00:00:00"/>
    <n v="2013"/>
    <x v="12"/>
    <s v="108 min"/>
    <n v="108"/>
    <n v="108"/>
    <n v="71.149266273860221"/>
    <s v=""/>
    <s v="Dramas, Independent Movies, International Movies"/>
    <s v="Dramas"/>
    <s v="Dramas, Independent Movies, International Movies"/>
    <n v="3"/>
  </r>
  <r>
    <n v="8716"/>
    <s v="s8716"/>
    <x v="0"/>
    <s v="Welcome to New York"/>
    <s v="Abel Ferrara"/>
    <s v="G√©rard Depardieu, Jacqueline Bisset, Marie Mout√©, Paul Calderon, Paul Hipp, Pamela Afesi, Chris Zois, Shanyn Leigh, Drena De Niro, Amy Ferguson, Aurelie Claudel, Nikki James"/>
    <n v="12"/>
    <s v="United States"/>
    <s v="United States, France"/>
    <n v="2"/>
    <d v="2017-03-23T00:00:00"/>
    <n v="2014"/>
    <x v="12"/>
    <s v="108 min"/>
    <n v="108"/>
    <n v="108"/>
    <n v="71.149266273860221"/>
    <s v=""/>
    <s v="Dramas, Independent Movies"/>
    <s v="Dramas"/>
    <s v="Dramas, Independent Movies"/>
    <n v="2"/>
  </r>
  <r>
    <n v="8753"/>
    <s v="s8753"/>
    <x v="0"/>
    <s v="Wish Man"/>
    <s v="Theo Davies"/>
    <s v="Andrew Steel, Kirby Bliss Blanton, Tom Sizemore, Danny Trejo, Frank Whaley, Robert Pine, Fay Masterson, Steven Michael Quezada, Bruce Davison, Dale Dickey, Kenny Roberts, Colin Edwards, Casey Stoner, Freddie Spencer"/>
    <n v="14"/>
    <s v="United States"/>
    <s v="United States"/>
    <n v="1"/>
    <d v="2019-12-03T00:00:00"/>
    <n v="2019"/>
    <x v="1"/>
    <s v="108 min"/>
    <n v="108"/>
    <n v="108"/>
    <n v="71.149266273860221"/>
    <s v=""/>
    <s v="Children &amp; Family Movies, Dramas"/>
    <s v="Children &amp; Family Movies"/>
    <s v="Children &amp; Family Movies, Dramas"/>
    <n v="2"/>
  </r>
  <r>
    <n v="152"/>
    <s v="s152"/>
    <x v="0"/>
    <s v="Initial D"/>
    <s v="Andrew Lau Wai-keung, Alan Mak"/>
    <s v="Jay Chou, Anne Suzuki, Edison Chen, Anthony Wong Chau-sang, Shawn Yue, Chapman To, Jordan Chan, Kenny Bee"/>
    <n v="8"/>
    <s v="China"/>
    <s v="China, Hong Kong"/>
    <n v="2"/>
    <d v="2021-09-01T00:00:00"/>
    <n v="2005"/>
    <x v="1"/>
    <s v="109 min"/>
    <n v="109"/>
    <n v="109"/>
    <n v="89.019271167026105"/>
    <s v=""/>
    <s v="Action &amp; Adventure, International Movies"/>
    <s v="Action &amp; Adventure"/>
    <s v="Action &amp; Adventure, International Movies"/>
    <n v="2"/>
  </r>
  <r>
    <n v="584"/>
    <s v="s584"/>
    <x v="0"/>
    <s v="No Strings Attached"/>
    <s v="Ivan Reitman"/>
    <s v="Natalie Portman, Ashton Kutcher, Kevin Kline, Cary Elwes, Greta Gerwig, Lake Bell, Olivia Thirlby, Ludacris, Jake Johnson, Mindy Kaling, Talia Balsam"/>
    <n v="11"/>
    <s v="United States"/>
    <s v="United States, United Kingdom"/>
    <n v="2"/>
    <d v="2021-07-01T00:00:00"/>
    <n v="2011"/>
    <x v="12"/>
    <s v="109 min"/>
    <n v="109"/>
    <n v="109"/>
    <n v="89.019271167026105"/>
    <s v=""/>
    <s v="Comedies, Romantic Movies"/>
    <s v="Comedies"/>
    <s v="Comedies, Romantic Movies"/>
    <n v="2"/>
  </r>
  <r>
    <n v="637"/>
    <s v="s637"/>
    <x v="0"/>
    <s v="The Ice Road"/>
    <s v="Jonathan Hensleigh"/>
    <s v="Liam Neeson, Benjamin Walker, Amber Midthunder, Marcus Thomas, Laurence Fishburne, Holt McCallany, Martin Sensmeier, Matt McCoy, Matt Salinger"/>
    <n v="9"/>
    <s v="United States"/>
    <s v="United States, Canada"/>
    <n v="2"/>
    <d v="2021-06-25T00:00:00"/>
    <n v="2021"/>
    <x v="2"/>
    <s v="109 min"/>
    <n v="109"/>
    <n v="109"/>
    <n v="89.019271167026105"/>
    <s v=""/>
    <s v="Action &amp; Adventure"/>
    <s v="Action &amp; Adventure"/>
    <s v="Action &amp; Adventure"/>
    <n v="1"/>
  </r>
  <r>
    <n v="791"/>
    <s v="s791"/>
    <x v="0"/>
    <s v="Dream/Killer"/>
    <s v="Andrew Jenks"/>
    <s v="Bill Ferguson, Ryan Ferguson"/>
    <n v="2"/>
    <s v="United States"/>
    <s v="United States"/>
    <n v="1"/>
    <d v="2021-06-02T00:00:00"/>
    <n v="2015"/>
    <x v="5"/>
    <s v="109 min"/>
    <n v="109"/>
    <n v="109"/>
    <n v="89.019271167026105"/>
    <s v=""/>
    <s v="Documentaries"/>
    <s v="Documentaries"/>
    <s v="Documentaries"/>
    <n v="1"/>
  </r>
  <r>
    <n v="794"/>
    <s v="s794"/>
    <x v="0"/>
    <s v="Fools Rush In"/>
    <s v="Andy Tennant"/>
    <s v="Matthew Perry, Salma Hayek, Jon Tenney, Carlos G√≥mez, Tomas Milian, Siobhan Fallon Hogan, John Bennett Perry, Stanley DeSantis, Suzanne Snyder, Anne Betancourt, Jill Clayburgh"/>
    <n v="11"/>
    <s v="United States"/>
    <s v="United States"/>
    <n v="1"/>
    <d v="2021-06-02T00:00:00"/>
    <n v="1997"/>
    <x v="2"/>
    <s v="109 min"/>
    <n v="109"/>
    <n v="109"/>
    <n v="89.019271167026105"/>
    <s v=""/>
    <s v="Comedies, Romantic Movies"/>
    <s v="Comedies"/>
    <s v="Comedies, Romantic Movies"/>
    <n v="2"/>
  </r>
  <r>
    <n v="799"/>
    <s v="s799"/>
    <x v="0"/>
    <s v="Love Jones"/>
    <s v="Theodore Witcher"/>
    <s v="Larenz Tate, Nia Long, Isaiah Washington, Lisa Nicole Carson, Bill Bellamy, Leonard Roberts, Bernadette L. Clarke, Khalil Kain"/>
    <n v="8"/>
    <s v="United States"/>
    <s v="United States"/>
    <n v="1"/>
    <d v="2021-06-02T00:00:00"/>
    <n v="1997"/>
    <x v="12"/>
    <s v="109 min"/>
    <n v="109"/>
    <n v="109"/>
    <n v="89.019271167026105"/>
    <s v=""/>
    <s v="Comedies, Dramas, Independent Movies"/>
    <s v="Comedies"/>
    <s v="Comedies, Dramas, Independent Movies"/>
    <n v="3"/>
  </r>
  <r>
    <n v="866"/>
    <s v="s866"/>
    <x v="0"/>
    <s v="Sabotage"/>
    <s v="David Ayer"/>
    <s v="Arnold Schwarzenegger, Sam Worthington, Olivia Williams, Terrence Howard, Joe Manganiello, Josh Holloway, Mireille Enos, Harold Perrineau, Martin Donovan, Max Martini, Mark Schlegel, Kevin Vance"/>
    <n v="12"/>
    <s v="United States"/>
    <s v="United States"/>
    <n v="1"/>
    <d v="2021-05-19T00:00:00"/>
    <n v="2014"/>
    <x v="12"/>
    <s v="109 min"/>
    <n v="109"/>
    <n v="109"/>
    <n v="89.019271167026105"/>
    <s v=""/>
    <s v="Action &amp; Adventure, Dramas"/>
    <s v="Action &amp; Adventure"/>
    <s v="Action &amp; Adventure, Dramas"/>
    <n v="2"/>
  </r>
  <r>
    <n v="918"/>
    <s v="s918"/>
    <x v="0"/>
    <s v="Framing John DeLorean"/>
    <s v="Don Argott, Sheena M. Joyce"/>
    <s v="Alec Baldwin, Josh Charles, Morena Baccarin, Dean Winters, Michael Rispoli, Dana Ashbrook, Jason Jones, Josh Cooke, Sean Cullen, William Hill"/>
    <n v="10"/>
    <s v="United States"/>
    <s v="United States"/>
    <n v="1"/>
    <d v="2021-05-05T00:00:00"/>
    <n v="2019"/>
    <x v="5"/>
    <s v="109 min"/>
    <n v="109"/>
    <n v="109"/>
    <n v="89.019271167026105"/>
    <s v=""/>
    <s v="Documentaries, Dramas"/>
    <s v="Documentaries"/>
    <s v="Documentaries, Dramas"/>
    <n v="2"/>
  </r>
  <r>
    <n v="923"/>
    <s v="s923"/>
    <x v="0"/>
    <s v="The Clovehitch Killer"/>
    <s v="Duncan Skiles"/>
    <s v="Dylan McDermott, Charlie Plummer, Samantha Mathis, Madisen Beaty, Brenna Sherman, Lance Chantiles-Wertz, Emma Jones, Jonathan Riggs"/>
    <n v="8"/>
    <s v="United States"/>
    <s v="United States"/>
    <n v="1"/>
    <d v="2021-05-04T00:00:00"/>
    <n v="2018"/>
    <x v="5"/>
    <s v="109 min"/>
    <n v="109"/>
    <n v="109"/>
    <n v="89.019271167026105"/>
    <s v=""/>
    <s v="Dramas, Independent Movies, Thrillers"/>
    <s v="Dramas"/>
    <s v="Dramas, Independent Movies, Thrillers"/>
    <n v="3"/>
  </r>
  <r>
    <n v="935"/>
    <s v="s935"/>
    <x v="0"/>
    <s v="JT LeRoy"/>
    <s v="Justin Kelly"/>
    <s v="Kristen Stewart, Laura Dern, Jim Sturgess, Diane Kruger, Kelvin Harrison Jr., James Jagger, Courtney Love, David Brown"/>
    <n v="8"/>
    <s v="United Kingdom"/>
    <s v="United Kingdom, Canada, United States"/>
    <n v="3"/>
    <d v="2021-05-01T00:00:00"/>
    <n v="2018"/>
    <x v="12"/>
    <s v="109 min"/>
    <n v="109"/>
    <n v="109"/>
    <n v="89.019271167026105"/>
    <s v=""/>
    <s v="Dramas, Independent Movies"/>
    <s v="Dramas"/>
    <s v="Dramas, Independent Movies"/>
    <n v="2"/>
  </r>
  <r>
    <n v="1022"/>
    <s v="s1022"/>
    <x v="0"/>
    <s v="Peepli Live"/>
    <s v="Anusha Rizvi, Mahmood Farooqui"/>
    <s v="Omkar Das Manikpuri, Raghuvir Yadav, Malaika Shenoy, Nawazuddin Siddiqui, Naseeruddin Shah, Sitaram Panchal, Shalini Vatsa, Farrukh Jaffar, Aamir Bashir, Vishal Om Prakash"/>
    <n v="10"/>
    <s v="India"/>
    <s v="India"/>
    <n v="1"/>
    <d v="2021-04-17T00:00:00"/>
    <n v="2010"/>
    <x v="5"/>
    <s v="109 min"/>
    <n v="109"/>
    <n v="109"/>
    <n v="89.019271167026105"/>
    <s v=""/>
    <s v="Comedies, Dramas, Independent Movies"/>
    <s v="Comedies"/>
    <s v="Comedies, Dramas, Independent Movies"/>
    <n v="3"/>
  </r>
  <r>
    <n v="1281"/>
    <s v="s1281"/>
    <x v="0"/>
    <s v="Pel√©"/>
    <s v="David Tryhorn, Ben Nicholas"/>
    <m/>
    <n v="0"/>
    <s v="United Kingdom"/>
    <s v="United Kingdom"/>
    <n v="1"/>
    <d v="2021-02-23T00:00:00"/>
    <n v="2021"/>
    <x v="1"/>
    <s v="109 min"/>
    <n v="109"/>
    <n v="109"/>
    <n v="89.019271167026105"/>
    <s v=""/>
    <s v="Documentaries, International Movies, Sports Movies"/>
    <s v="Documentaries"/>
    <s v="Documentaries, International Movies, Sports Movies"/>
    <n v="3"/>
  </r>
  <r>
    <n v="1492"/>
    <s v="s1492"/>
    <x v="0"/>
    <s v="AK vs AK"/>
    <s v="Vikramaditya Motwane"/>
    <s v="Anil Kapoor, Anurag Kashyap"/>
    <n v="2"/>
    <s v="India"/>
    <s v="India"/>
    <n v="1"/>
    <d v="2020-12-25T00:00:00"/>
    <n v="2020"/>
    <x v="5"/>
    <s v="109 min"/>
    <n v="109"/>
    <n v="109"/>
    <n v="89.019271167026105"/>
    <s v=""/>
    <s v="Comedies, Dramas, International Movies"/>
    <s v="Comedies"/>
    <s v="Comedies, Dramas, International Movies"/>
    <n v="3"/>
  </r>
  <r>
    <n v="1564"/>
    <s v="s1564"/>
    <x v="0"/>
    <s v="Funny Boy"/>
    <s v="Deepa Mehta"/>
    <s v="Brandon Ingram, Nimmi Harasgama, Ali Kazmi, Arush Nand, Agam Darshi, Rehan Mudannayake, Shivantha Wijesinha, Seema Biswas, Hidaayath Hazeer"/>
    <n v="9"/>
    <s v="Canada"/>
    <s v="Canada, United States"/>
    <n v="2"/>
    <d v="2020-12-10T00:00:00"/>
    <n v="2020"/>
    <x v="5"/>
    <s v="109 min"/>
    <n v="109"/>
    <n v="109"/>
    <n v="89.019271167026105"/>
    <s v=""/>
    <s v="Dramas, LGBTQ Movies"/>
    <s v="Dramas"/>
    <s v="Dramas, LGBTQ Movies"/>
    <n v="2"/>
  </r>
  <r>
    <n v="1614"/>
    <s v="s1614"/>
    <x v="0"/>
    <s v="Effie Gray"/>
    <s v="Richard Laxton"/>
    <s v="Dakota Fanning, Emma Thompson, Julie Walters, David Suchet, Derek Jacobi, James Fox, Robbie Coltrane, Claudia Cardinale, Greg Wise, Tom Sturridge"/>
    <n v="10"/>
    <s v="United Kingdom"/>
    <s v="United Kingdom"/>
    <n v="1"/>
    <d v="2020-12-01T00:00:00"/>
    <n v="2014"/>
    <x v="2"/>
    <s v="109 min"/>
    <n v="109"/>
    <n v="109"/>
    <n v="89.019271167026105"/>
    <s v=""/>
    <s v="Dramas, International Movies, Romantic Movies"/>
    <s v="Dramas"/>
    <s v="Dramas, International Movies, Romantic Movies"/>
    <n v="3"/>
  </r>
  <r>
    <n v="2073"/>
    <s v="s2073"/>
    <x v="0"/>
    <s v="Sex Drive"/>
    <s v="Sean Anders"/>
    <s v="Josh Zuckerman, Amanda Crew, Clark Duke, Seth Green, James Marsden, Michael Cudlitz, Dave Sheridan, Alice Greczyn, Katrina Bowden, Charlie McDermott, Mark L. Young"/>
    <n v="11"/>
    <s v="United States"/>
    <s v="United States"/>
    <n v="1"/>
    <d v="2020-09-01T00:00:00"/>
    <n v="2008"/>
    <x v="12"/>
    <s v="109 min"/>
    <n v="109"/>
    <n v="109"/>
    <n v="89.019271167026105"/>
    <s v=""/>
    <s v="Comedies"/>
    <s v="Comedies"/>
    <s v="Comedies"/>
    <n v="1"/>
  </r>
  <r>
    <n v="2076"/>
    <s v="s2076"/>
    <x v="0"/>
    <s v="Take the Ball, Pass the Ball"/>
    <s v="Duncan McMath"/>
    <s v="Thierry Henry, Michael Carnick, Javier Mascherano, Fabio Capello, Jordi Cruyff, Andr√©s Iniesta, Xavi Hern√°ndez, Lionel Messi, Victor Valdes, Leo Messi"/>
    <n v="10"/>
    <s v="Spain"/>
    <s v="Spain"/>
    <n v="1"/>
    <d v="2020-09-01T00:00:00"/>
    <n v="2018"/>
    <x v="5"/>
    <s v="109 min"/>
    <n v="109"/>
    <n v="109"/>
    <n v="89.019271167026105"/>
    <s v=""/>
    <s v="Documentaries, International Movies, Sports Movies"/>
    <s v="Documentaries"/>
    <s v="Documentaries, International Movies, Sports Movies"/>
    <n v="3"/>
  </r>
  <r>
    <n v="2367"/>
    <s v="s2367"/>
    <x v="0"/>
    <s v="Alexandria: Again and Forever"/>
    <s v="Youssef Chahine"/>
    <s v="Youssef Chahine, Yousra, Hussein Fahmy, Amr Abdel-Geleel, Taheya Cariocca, Hesham Selim, Huda Sultan, Ragaa Hussein"/>
    <n v="8"/>
    <s v="France"/>
    <s v="France, Egypt"/>
    <n v="2"/>
    <d v="2020-06-18T00:00:00"/>
    <n v="1989"/>
    <x v="5"/>
    <s v="109 min"/>
    <n v="109"/>
    <n v="109"/>
    <n v="89.019271167026105"/>
    <s v=""/>
    <s v="Classic Movies, Dramas, International Movies"/>
    <s v="Classic Movies"/>
    <s v="Classic Movies, Dramas, International Movies"/>
    <n v="3"/>
  </r>
  <r>
    <n v="2436"/>
    <s v="s2436"/>
    <x v="0"/>
    <s v="Life's Speed Bump"/>
    <s v="Wael Ehsan"/>
    <s v="Ahmed Helmy, Nour, Ezzat Abou Aouf, Ahmed Rateb, Ahmed Saeed Abdel-Ghany, Menna Arafa"/>
    <n v="6"/>
    <s v="Egypt"/>
    <s v="Egypt"/>
    <n v="1"/>
    <d v="2020-06-02T00:00:00"/>
    <n v="2006"/>
    <x v="1"/>
    <s v="109 min"/>
    <n v="109"/>
    <n v="109"/>
    <n v="89.019271167026105"/>
    <s v=""/>
    <s v="Comedies, International Movies"/>
    <s v="Comedies"/>
    <s v="Comedies, International Movies"/>
    <n v="2"/>
  </r>
  <r>
    <n v="2513"/>
    <s v="s2513"/>
    <x v="0"/>
    <s v="Zaki Chan"/>
    <s v="Wael Ihsan"/>
    <s v="Ahmed Helmy, Yasmin Abdulaziz, Hassan Hosny, Hasan Kami"/>
    <n v="4"/>
    <s v="Egypt"/>
    <s v="Egypt"/>
    <n v="1"/>
    <d v="2020-05-19T00:00:00"/>
    <n v="2005"/>
    <x v="6"/>
    <s v="109 min"/>
    <n v="109"/>
    <n v="109"/>
    <n v="89.019271167026105"/>
    <s v=""/>
    <s v="Comedies, International Movies, Romantic Movies"/>
    <s v="Comedies"/>
    <s v="Comedies, International Movies, Romantic Movies"/>
    <n v="3"/>
  </r>
  <r>
    <n v="2532"/>
    <s v="s2532"/>
    <x v="0"/>
    <s v="Dilan 1990"/>
    <s v="Fajar Bustomi, Pidi Baiq"/>
    <s v="Vanesha Prescilla, Iqbaal Ramadhan, Debo Andryos, Giulio Parengkuan, Omara Esteghlal, Yoriko Angeline, Zulfa Maharani, Brandon Salim"/>
    <n v="8"/>
    <s v="Indonesia"/>
    <s v="Indonesia"/>
    <n v="1"/>
    <d v="2020-05-14T00:00:00"/>
    <n v="2018"/>
    <x v="1"/>
    <s v="109 min"/>
    <n v="109"/>
    <n v="109"/>
    <n v="89.019271167026105"/>
    <s v=""/>
    <s v="Dramas, International Movies, Romantic Movies"/>
    <s v="Dramas"/>
    <s v="Dramas, International Movies, Romantic Movies"/>
    <n v="3"/>
  </r>
  <r>
    <n v="2534"/>
    <s v="s2534"/>
    <x v="0"/>
    <s v="Fan of Amoory"/>
    <s v="Salmeen AlMurry Amer"/>
    <s v="AlMulla AbdulRahman, Mansour Al Felei, Abdullah Bin Heider, Alhamadi Hamad, Alzaabi Matar, AlBloushi Mayed, Althogali Saif, Alaa Shakir"/>
    <n v="8"/>
    <s v="United Arab Emirates"/>
    <s v="United Arab Emirates"/>
    <n v="1"/>
    <d v="2020-05-14T00:00:00"/>
    <n v="2018"/>
    <x v="4"/>
    <s v="109 min"/>
    <n v="109"/>
    <n v="109"/>
    <n v="89.019271167026105"/>
    <s v=""/>
    <s v="Children &amp; Family Movies, Dramas, International Movies"/>
    <s v="Children &amp; Family Movies"/>
    <s v="Children &amp; Family Movies, Dramas, International Movies"/>
    <n v="3"/>
  </r>
  <r>
    <n v="2606"/>
    <s v="s2606"/>
    <x v="0"/>
    <s v="Ek≈üi Elmalar"/>
    <s v="Yƒ±lmaz Erdoƒüan"/>
    <s v="Yƒ±lmaz Erdoƒüan, Farah Zeynep Abdullah, Song√ºl √ñden, ≈û√ºkran Ovalƒ±, Devrim Yakut, ≈û√ºkr√º √ñzyƒ±ldƒ±z, Fatih Artman, Cezmi Baskƒ±n, Caner Cindoruk, Ersin Korkut"/>
    <n v="10"/>
    <s v="Turkey"/>
    <s v="Turkey"/>
    <n v="1"/>
    <d v="2020-04-29T00:00:00"/>
    <n v="2016"/>
    <x v="6"/>
    <s v="109 min"/>
    <n v="109"/>
    <n v="109"/>
    <n v="89.019271167026105"/>
    <s v=""/>
    <s v="Dramas, International Movies"/>
    <s v="Dramas"/>
    <s v="Dramas, International Movies"/>
    <n v="2"/>
  </r>
  <r>
    <n v="2797"/>
    <s v="s2797"/>
    <x v="0"/>
    <s v="Ultras"/>
    <s v="Francesco Lettieri"/>
    <s v="Aniello Arena, Antonia Truppo, Ciro Nacca, Simone Borelli, Daniele Vicorito, Salvatore Pelliccia"/>
    <n v="6"/>
    <s v="Italy"/>
    <s v="Italy"/>
    <n v="1"/>
    <d v="2020-03-20T00:00:00"/>
    <n v="2020"/>
    <x v="5"/>
    <s v="109 min"/>
    <n v="109"/>
    <n v="109"/>
    <n v="89.019271167026105"/>
    <s v=""/>
    <s v="Dramas, International Movies, Sports Movies"/>
    <s v="Dramas"/>
    <s v="Dramas, International Movies, Sports Movies"/>
    <n v="3"/>
  </r>
  <r>
    <n v="2868"/>
    <s v="s2868"/>
    <x v="0"/>
    <s v="All The Bright Places"/>
    <s v="Brett Haley"/>
    <s v="Elle Fanning, Justice Smith, Luke Wilson, Keegan-Michael Key, Alexandra Shipp, Lamar Johnson, Virginia Gardner, Kelli O'Hara, Felix Mallard, Sofia Hasmik"/>
    <n v="10"/>
    <s v="United States"/>
    <s v="United States"/>
    <n v="1"/>
    <d v="2020-02-28T00:00:00"/>
    <n v="2020"/>
    <x v="5"/>
    <s v="109 min"/>
    <n v="109"/>
    <n v="109"/>
    <n v="89.019271167026105"/>
    <s v=""/>
    <s v="Dramas, Romantic Movies"/>
    <s v="Dramas"/>
    <s v="Dramas, Romantic Movies"/>
    <n v="2"/>
  </r>
  <r>
    <n v="2886"/>
    <s v="s2886"/>
    <x v="0"/>
    <s v="When Love Happens"/>
    <s v="Seyi Babatope"/>
    <s v="Weruche Opia, Gideon Okeke, Beverly Naya, O.C. Ukeje, Shaffy Bello, Oreka Godis"/>
    <n v="6"/>
    <s v="Nigeria"/>
    <s v="Nigeria"/>
    <n v="1"/>
    <d v="2020-02-26T00:00:00"/>
    <n v="2014"/>
    <x v="1"/>
    <s v="109 min"/>
    <n v="109"/>
    <n v="109"/>
    <n v="89.019271167026105"/>
    <s v=""/>
    <s v="International Movies, Romantic Movies"/>
    <s v="International Movies"/>
    <s v="International Movies, Romantic Movies"/>
    <n v="2"/>
  </r>
  <r>
    <n v="3447"/>
    <s v="s3447"/>
    <x v="0"/>
    <s v="Noblemen"/>
    <s v="Vandana Kataria"/>
    <s v="Ali Haji, Kunal Kapoor, Muskkaan Jaferi, Hardik Thakkar, Ali Mir, Shaan Grover, M.K. Raina, Ivan Rodrigues"/>
    <n v="8"/>
    <s v="India"/>
    <s v="India"/>
    <n v="1"/>
    <d v="2019-10-05T00:00:00"/>
    <n v="2019"/>
    <x v="5"/>
    <s v="109 min"/>
    <n v="109"/>
    <n v="109"/>
    <n v="89.019271167026105"/>
    <s v=""/>
    <s v="Dramas, Independent Movies, International Movies"/>
    <s v="Dramas"/>
    <s v="Dramas, Independent Movies, International Movies"/>
    <n v="3"/>
  </r>
  <r>
    <n v="3597"/>
    <s v="s3597"/>
    <x v="0"/>
    <s v="Hasta los dientes"/>
    <s v="Alberto Arnaut Estrada"/>
    <m/>
    <n v="0"/>
    <s v="Mexico"/>
    <s v="Mexico"/>
    <n v="1"/>
    <d v="2019-08-13T00:00:00"/>
    <n v="2018"/>
    <x v="5"/>
    <s v="109 min"/>
    <n v="109"/>
    <n v="109"/>
    <n v="89.019271167026105"/>
    <s v=""/>
    <s v="Documentaries, International Movies"/>
    <s v="Documentaries"/>
    <s v="Documentaries, International Movies"/>
    <n v="2"/>
  </r>
  <r>
    <n v="3715"/>
    <s v="s3715"/>
    <x v="0"/>
    <s v="Unbroken"/>
    <s v="Svati Chakravarty Bhatkal"/>
    <m/>
    <n v="0"/>
    <s v="India"/>
    <s v="India"/>
    <n v="1"/>
    <d v="2019-06-26T00:00:00"/>
    <n v="2019"/>
    <x v="1"/>
    <s v="109 min"/>
    <n v="109"/>
    <n v="109"/>
    <n v="89.019271167026105"/>
    <s v=""/>
    <s v="Documentaries, International Movies"/>
    <s v="Documentaries"/>
    <s v="Documentaries, International Movies"/>
    <n v="2"/>
  </r>
  <r>
    <n v="3786"/>
    <s v="s3786"/>
    <x v="0"/>
    <s v="Oh, Ramona!"/>
    <s v="Cristina Jacob"/>
    <s v="Bogdan Iancu, Aggy K. Adams, Holly Horne, Basil Eidenbenz, Melanie Ebanks, Leonardo Boudreau, Andromeda Godfrey"/>
    <n v="7"/>
    <s v="Romania"/>
    <s v="Romania"/>
    <n v="1"/>
    <d v="2019-06-01T00:00:00"/>
    <n v="2019"/>
    <x v="5"/>
    <s v="109 min"/>
    <n v="109"/>
    <n v="109"/>
    <n v="89.019271167026105"/>
    <s v=""/>
    <s v="Comedies, International Movies"/>
    <s v="Comedies"/>
    <s v="Comedies, International Movies"/>
    <n v="2"/>
  </r>
  <r>
    <n v="3787"/>
    <s v="s3787"/>
    <x v="0"/>
    <s v="We Are Legends"/>
    <s v="Daniel Yee Heng Chan"/>
    <s v="Lam Yiu-sing, Ma Chi Wai, Wiyona Yeung, Eric Kot, Yuen Qiu, Lisa Cheng, Jason Li"/>
    <n v="7"/>
    <s v="Hong Kong"/>
    <s v="Hong Kong"/>
    <n v="1"/>
    <d v="2019-06-01T00:00:00"/>
    <n v="2019"/>
    <x v="1"/>
    <s v="109 min"/>
    <n v="109"/>
    <n v="109"/>
    <n v="89.019271167026105"/>
    <s v=""/>
    <s v="Action &amp; Adventure, International Movies, Sports Movies"/>
    <s v="Action &amp; Adventure"/>
    <s v="Action &amp; Adventure, International Movies, Sports Movies"/>
    <n v="3"/>
  </r>
  <r>
    <n v="4256"/>
    <s v="s4256"/>
    <x v="0"/>
    <s v="Life Ki Toh Lag Gayi"/>
    <s v="Rakesh Mehta"/>
    <s v="Kay Kay Menon, Ranvir Shorey, Manu Rishi Chadha, Pradhuman Singh, Neha Bhasin, Jackie Shroff, Asrani, Neeraj Vora, Sharat Saxena, Tom Alter"/>
    <n v="10"/>
    <s v="India"/>
    <s v="India"/>
    <n v="1"/>
    <d v="2018-12-28T00:00:00"/>
    <n v="2012"/>
    <x v="5"/>
    <s v="109 min"/>
    <n v="109"/>
    <n v="109"/>
    <n v="89.019271167026105"/>
    <s v=""/>
    <s v="Action &amp; Adventure, Comedies, Dramas"/>
    <s v="Action &amp; Adventure"/>
    <s v="Action &amp; Adventure, Comedies, Dramas"/>
    <n v="3"/>
  </r>
  <r>
    <n v="4343"/>
    <s v="s4343"/>
    <x v="0"/>
    <s v="Line Walker"/>
    <s v="Jazz Boon"/>
    <s v="Nick Cheung, Louis Koo, Francis Chun-Yu Ng, Charmaine Sheh, Hui Shiu Hung, Li Guangjie, Zhang Huiwen, Xing Yu, Cheng Taishen, Moses Chan, Louis Cheung"/>
    <n v="11"/>
    <s v="China"/>
    <s v="China, Hong Kong"/>
    <n v="2"/>
    <d v="2018-12-01T00:00:00"/>
    <n v="2016"/>
    <x v="5"/>
    <s v="109 min"/>
    <n v="109"/>
    <n v="109"/>
    <n v="89.019271167026105"/>
    <s v=""/>
    <s v="Action &amp; Adventure, Dramas, International Movies"/>
    <s v="Action &amp; Adventure"/>
    <s v="Action &amp; Adventure, Dramas, International Movies"/>
    <n v="3"/>
  </r>
  <r>
    <n v="4441"/>
    <s v="s4441"/>
    <x v="0"/>
    <s v="Hattrick"/>
    <s v="Milan Luthria"/>
    <s v="Nana Patekar, Paresh Rawal, Kunal Kapoor, Rimi Sen, Danny Denzongpa, Prateeksha Lonkar, Gautam Bhimani, Harsha Bhogle"/>
    <n v="8"/>
    <s v="India"/>
    <s v="India"/>
    <n v="1"/>
    <d v="2018-11-01T00:00:00"/>
    <n v="2007"/>
    <x v="1"/>
    <s v="109 min"/>
    <n v="109"/>
    <n v="109"/>
    <n v="89.019271167026105"/>
    <s v=""/>
    <s v="Comedies, Dramas, International Movies"/>
    <s v="Comedies"/>
    <s v="Comedies, Dramas, International Movies"/>
    <n v="3"/>
  </r>
  <r>
    <n v="4667"/>
    <s v="s4667"/>
    <x v="0"/>
    <s v="Garbage"/>
    <s v="Qaushiq Mukherjee"/>
    <s v="Tanmay Dhanania, Trimala Adhikari, Satarupa Das, Satchit Puranik, Gitanjali Dang, Shruti Viswan, Nikhil Chopra, Krish Moitra"/>
    <n v="8"/>
    <s v="India"/>
    <s v="India"/>
    <n v="1"/>
    <d v="2018-09-01T00:00:00"/>
    <n v="2018"/>
    <x v="5"/>
    <s v="109 min"/>
    <n v="109"/>
    <n v="109"/>
    <n v="89.019271167026105"/>
    <s v=""/>
    <s v="Dramas, Independent Movies, International Movies"/>
    <s v="Dramas"/>
    <s v="Dramas, Independent Movies, International Movies"/>
    <n v="3"/>
  </r>
  <r>
    <n v="4730"/>
    <s v="s4730"/>
    <x v="0"/>
    <s v="Main aurr Mrs. Khanna"/>
    <s v="Prem Soni"/>
    <s v="Salman Khan, Kareena Kapoor, Sohail Khan, Preity Zinta, Bappi Lahiri, Yash Tonk, Nauheed Cyrusi, Mahek Chahal"/>
    <n v="8"/>
    <s v="India"/>
    <s v="India"/>
    <n v="1"/>
    <d v="2018-08-02T00:00:00"/>
    <n v="2009"/>
    <x v="1"/>
    <s v="109 min"/>
    <n v="109"/>
    <n v="109"/>
    <n v="89.019271167026105"/>
    <s v=""/>
    <s v="International Movies, Music &amp; Musicals, Romantic Movies"/>
    <s v="International Movies"/>
    <s v="International Movies, Music &amp; Musicals, Romantic Movies"/>
    <n v="3"/>
  </r>
  <r>
    <n v="4882"/>
    <s v="s4882"/>
    <x v="0"/>
    <s v="Manhunt"/>
    <s v="John Woo"/>
    <s v="Zhang Hanyu, Masaharu Fukuyama, Qi Wei, Ji-won Ha, Jun Kunimura, Angeles Woo, Nanami Sakuraba"/>
    <n v="7"/>
    <s v="China"/>
    <s v="China, Hong Kong"/>
    <n v="2"/>
    <d v="2018-05-04T00:00:00"/>
    <n v="2017"/>
    <x v="5"/>
    <s v="109 min"/>
    <n v="109"/>
    <n v="109"/>
    <n v="89.019271167026105"/>
    <s v=""/>
    <s v="Action &amp; Adventure, International Movies"/>
    <s v="Action &amp; Adventure"/>
    <s v="Action &amp; Adventure, International Movies"/>
    <n v="2"/>
  </r>
  <r>
    <n v="5032"/>
    <s v="s5032"/>
    <x v="0"/>
    <s v="Forgotten"/>
    <s v="Hang-Jun Jang"/>
    <s v="Ha-neul Kang, Moo-Yul Kim, Young-hee Na, Seong-kun Mun, Myung-Ryul Nam, Eun-woo Lee, Chan-bi Jung, Go Choi, Seong-il Bae, Soon-won Lee"/>
    <n v="10"/>
    <s v="South Korea"/>
    <s v="South Korea"/>
    <n v="1"/>
    <d v="2018-02-21T00:00:00"/>
    <n v="2017"/>
    <x v="5"/>
    <s v="109 min"/>
    <n v="109"/>
    <n v="109"/>
    <n v="89.019271167026105"/>
    <s v=""/>
    <s v="Dramas, International Movies, Thrillers"/>
    <s v="Dramas"/>
    <s v="Dramas, International Movies, Thrillers"/>
    <n v="3"/>
  </r>
  <r>
    <n v="5125"/>
    <s v="s5125"/>
    <x v="0"/>
    <s v="Seoul Searching"/>
    <s v="Benson Lee"/>
    <s v="In-pyo Cha, Justin Chon, Jessika Van, Esteban Ahn, Teo Yoo, Rosalina Leigh, Kang Byul, Crystal Kay, Dante Han, Sue Son, Albert Kong, Byeol Kang, David Lee McInnis, Seung-hyeon Han, Nathalia Ramos, Seong-guk Choi, Ji-a Park"/>
    <n v="17"/>
    <s v="South Korea"/>
    <s v="South Korea, China, United States"/>
    <n v="3"/>
    <d v="2017-12-15T00:00:00"/>
    <n v="2015"/>
    <x v="5"/>
    <s v="109 min"/>
    <n v="109"/>
    <n v="109"/>
    <n v="89.019271167026105"/>
    <s v=""/>
    <s v="Comedies, Dramas, International Movies"/>
    <s v="Comedies"/>
    <s v="Comedies, Dramas, International Movies"/>
    <n v="3"/>
  </r>
  <r>
    <n v="5159"/>
    <s v="s5159"/>
    <x v="0"/>
    <s v="Barbra: The Music ... The Mem'ries ... The Magic!"/>
    <s v="Barbra Streisand, Jim Gable"/>
    <s v="Barbra Streisand"/>
    <n v="1"/>
    <s v="United States"/>
    <s v="United States"/>
    <n v="1"/>
    <d v="2017-11-22T00:00:00"/>
    <n v="2017"/>
    <x v="1"/>
    <s v="109 min"/>
    <n v="109"/>
    <n v="109"/>
    <n v="89.019271167026105"/>
    <s v=""/>
    <s v="Music &amp; Musicals"/>
    <s v="Music &amp; Musicals"/>
    <s v="Music &amp; Musicals"/>
    <n v="1"/>
  </r>
  <r>
    <n v="5453"/>
    <s v="s5453"/>
    <x v="0"/>
    <s v="Lens"/>
    <s v="Jayaprakash Radhakrishnan"/>
    <s v="Jayaprakash Radhakrishnan, Anand Sami, Aswathy Lal, Misha Ghoshal"/>
    <n v="4"/>
    <s v="India"/>
    <s v="India"/>
    <n v="1"/>
    <d v="2017-06-01T00:00:00"/>
    <n v="2015"/>
    <x v="5"/>
    <s v="109 min"/>
    <n v="109"/>
    <n v="109"/>
    <n v="89.019271167026105"/>
    <s v=""/>
    <s v="Dramas, Independent Movies, International Movies"/>
    <s v="Dramas"/>
    <s v="Dramas, Independent Movies, International Movies"/>
    <n v="3"/>
  </r>
  <r>
    <n v="5578"/>
    <s v="s5578"/>
    <x v="0"/>
    <s v="100 Meters"/>
    <s v="Marcel Barrena"/>
    <s v="Dani Rovira, Karra Elejalde, Alexandra Jim√©nez, David Verdaguer, Clara Segura, Alba Ribas, Bruno Bergonzini, Ricardo Pereira, Manuela Couto, Marc Balaguer"/>
    <n v="10"/>
    <s v="Portugal"/>
    <s v="Portugal, Spain"/>
    <n v="2"/>
    <d v="2017-03-10T00:00:00"/>
    <n v="2016"/>
    <x v="5"/>
    <s v="109 min"/>
    <n v="109"/>
    <n v="109"/>
    <n v="89.019271167026105"/>
    <s v=""/>
    <s v="Dramas, International Movies, Sports Movies"/>
    <s v="Dramas"/>
    <s v="Dramas, International Movies, Sports Movies"/>
    <n v="3"/>
  </r>
  <r>
    <n v="5601"/>
    <s v="s5601"/>
    <x v="0"/>
    <s v="A Heavy Heart"/>
    <s v="Thomas Stuber"/>
    <s v="Peter Kurth, Lena Lauzemis, Lina Wendel, Edin Hasanovic, Marko Dyrlich, Peter Schneider, Reiner Sch√∂ne, Udo Kroschwald"/>
    <n v="8"/>
    <s v="Germany"/>
    <s v="Germany"/>
    <n v="1"/>
    <d v="2017-02-15T00:00:00"/>
    <n v="2015"/>
    <x v="5"/>
    <s v="109 min"/>
    <n v="109"/>
    <n v="109"/>
    <n v="89.019271167026105"/>
    <s v=""/>
    <s v="Dramas, Independent Movies, International Movies"/>
    <s v="Dramas"/>
    <s v="Dramas, Independent Movies, International Movies"/>
    <n v="3"/>
  </r>
  <r>
    <n v="5639"/>
    <s v="s5639"/>
    <x v="0"/>
    <s v="Very Big Shot"/>
    <s v="Mir-Jean Bou Chaaya"/>
    <s v="Alain Saadeh, Fouad Yammine, Tarek Yaacoub, Alexandra Kahwaji, Wissam Fares, Georges Hayeck, Fadi Abi Samra, Marcel Ghanem"/>
    <n v="8"/>
    <s v="Lebanon"/>
    <s v="Lebanon, Qatar"/>
    <n v="2"/>
    <d v="2017-01-12T00:00:00"/>
    <n v="2015"/>
    <x v="5"/>
    <s v="109 min"/>
    <n v="109"/>
    <n v="109"/>
    <n v="89.019271167026105"/>
    <s v=""/>
    <s v="Comedies, Dramas, International Movies"/>
    <s v="Comedies"/>
    <s v="Comedies, Dramas, International Movies"/>
    <n v="3"/>
  </r>
  <r>
    <n v="5847"/>
    <s v="s5847"/>
    <x v="0"/>
    <s v="The Do-Over"/>
    <s v="Steven Brill"/>
    <s v="Adam Sandler, David Spade, Paula Patton, Kathryn Hahn, Nick Swardson, Catherine Bell, Michael Chiklis, Natasha Leggero, Sean Astin"/>
    <n v="9"/>
    <s v="United States"/>
    <s v="United States"/>
    <n v="1"/>
    <d v="2016-05-27T00:00:00"/>
    <n v="2016"/>
    <x v="5"/>
    <s v="109 min"/>
    <n v="109"/>
    <n v="109"/>
    <n v="89.019271167026105"/>
    <s v=""/>
    <s v="Action &amp; Adventure, Comedies"/>
    <s v="Action &amp; Adventure"/>
    <s v="Action &amp; Adventure, Comedies"/>
    <n v="2"/>
  </r>
  <r>
    <n v="5982"/>
    <s v="s5982"/>
    <x v="0"/>
    <s v="10,000 B.C."/>
    <s v="Roland Emmerich"/>
    <s v="Steven Strait, Camilla Belle, Cliff Curtis, Joel Virgel, Affif Ben Badra, Mo Zinal, Nathanael Baring, Mona Hammond, Omar Sharif"/>
    <n v="9"/>
    <s v="United States"/>
    <s v="United States, South Africa"/>
    <n v="2"/>
    <d v="2019-06-01T00:00:00"/>
    <n v="2008"/>
    <x v="2"/>
    <s v="109 min"/>
    <n v="109"/>
    <n v="109"/>
    <n v="89.019271167026105"/>
    <s v=""/>
    <s v="Action &amp; Adventure"/>
    <s v="Action &amp; Adventure"/>
    <s v="Action &amp; Adventure"/>
    <n v="1"/>
  </r>
  <r>
    <n v="6487"/>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n v="17"/>
    <s v="United States"/>
    <s v="United States"/>
    <n v="1"/>
    <d v="2018-04-16T00:00:00"/>
    <n v="2009"/>
    <x v="2"/>
    <s v="109 min"/>
    <n v="109"/>
    <n v="109"/>
    <n v="89.019271167026105"/>
    <s v=""/>
    <s v="Action &amp; Adventure, Horror Movies, Sci-Fi &amp; Fantasy"/>
    <s v="Action &amp; Adventure"/>
    <s v="Action &amp; Adventure, Horror Movies, Sci-Fi &amp; Fantasy"/>
    <n v="3"/>
  </r>
  <r>
    <n v="6683"/>
    <s v="s6683"/>
    <x v="0"/>
    <s v="Elizabeth Harvest"/>
    <s v="Sebastian Gutierrez"/>
    <s v="Abbey Lee, Ciar√°n Hinds, Carla Gugino, Matthew Beard, Dylan Baker"/>
    <n v="5"/>
    <s v="United States"/>
    <s v="United States"/>
    <n v="1"/>
    <d v="2020-08-01T00:00:00"/>
    <n v="2019"/>
    <x v="12"/>
    <s v="109 min"/>
    <n v="109"/>
    <n v="109"/>
    <n v="89.019271167026105"/>
    <s v=""/>
    <s v="Dramas, Sci-Fi &amp; Fantasy"/>
    <s v="Dramas"/>
    <s v="Dramas, Sci-Fi &amp; Fantasy"/>
    <n v="2"/>
  </r>
  <r>
    <n v="6697"/>
    <s v="s6697"/>
    <x v="0"/>
    <s v="End of Watch"/>
    <s v="David Ayer"/>
    <s v="Jake Gyllenhaal, Michael Pe√±a, Natalie Martinez, Anna Kendrick, David Harbour, Frank Grillo, America Ferrera, Cle Sloan, Jaime FitzSimons, Cody Horn, Shondrella Avery, America Ferrara"/>
    <n v="12"/>
    <s v="United States"/>
    <s v="United States"/>
    <n v="1"/>
    <d v="2019-11-23T00:00:00"/>
    <n v="2012"/>
    <x v="12"/>
    <s v="109 min"/>
    <n v="109"/>
    <n v="109"/>
    <n v="89.019271167026105"/>
    <s v=""/>
    <s v="Action &amp; Adventure"/>
    <s v="Action &amp; Adventure"/>
    <s v="Action &amp; Adventure"/>
    <n v="1"/>
  </r>
  <r>
    <n v="6840"/>
    <s v="s6840"/>
    <x v="0"/>
    <s v="Get Him to the Greek"/>
    <s v="Nicholas Stoller"/>
    <s v="Jonah Hill, Russell Brand, Elisabeth Moss, Rose Byrne, Colm Meaney, Sean &quot;P. Diddy&quot; Combs, Aziz Ansari, Carla Gallo, Nick Kroll, Kristen Schaal"/>
    <n v="10"/>
    <s v="United States"/>
    <s v="United States"/>
    <n v="1"/>
    <d v="2020-01-16T00:00:00"/>
    <n v="2010"/>
    <x v="12"/>
    <s v="109 min"/>
    <n v="109"/>
    <n v="109"/>
    <n v="89.019271167026105"/>
    <s v=""/>
    <s v="Comedies, Music &amp; Musicals"/>
    <s v="Comedies"/>
    <s v="Comedies, Music &amp; Musicals"/>
    <n v="2"/>
  </r>
  <r>
    <n v="6888"/>
    <s v="s6888"/>
    <x v="0"/>
    <s v="Gour Hari Dastaan: The Freedom File"/>
    <s v="Ananth Narayan Mahadevan"/>
    <s v="Vinay Pathak, Konkona Sen Sharma, Ranvir Shorey, Tannishtha Chatterjee, Rajit Kapoor, Vikram Gokhale, Vipin Sharma, Rahul Vohra, Saurabh Shukla, Asrani"/>
    <n v="10"/>
    <s v="India"/>
    <s v="India"/>
    <n v="1"/>
    <d v="2017-10-15T00:00:00"/>
    <n v="2015"/>
    <x v="1"/>
    <s v="109 min"/>
    <n v="109"/>
    <n v="109"/>
    <n v="89.019271167026105"/>
    <s v=""/>
    <s v="Dramas, Independent Movies, International Movies"/>
    <s v="Dramas"/>
    <s v="Dramas, Independent Movies, International Movies"/>
    <n v="3"/>
  </r>
  <r>
    <n v="7125"/>
    <s v="s7125"/>
    <x v="0"/>
    <s v="Jeremy Scott: The People's Designer"/>
    <s v="Vlad Yudin"/>
    <s v="Jeremy Scott"/>
    <n v="1"/>
    <s v="United States"/>
    <s v="United States"/>
    <n v="1"/>
    <d v="2016-04-01T00:00:00"/>
    <n v="2015"/>
    <x v="2"/>
    <s v="109 min"/>
    <n v="109"/>
    <n v="109"/>
    <n v="89.019271167026105"/>
    <s v=""/>
    <s v="Documentaries"/>
    <s v="Documentaries"/>
    <s v="Documentaries"/>
    <n v="1"/>
  </r>
  <r>
    <n v="7207"/>
    <s v="s7207"/>
    <x v="0"/>
    <s v="Kilo Two Bravo"/>
    <s v="Paul Katis"/>
    <s v="David Elliot, Mark Stanley, Scott Kyle, Benjamin O'Mahony, Bryan Parry, Liam Ainsworth, Andy Gibbins, John Doughty, Paul Luebke, Thomas Davison, Grant Kilburn, Robert Mitchell, Jon-Paul Bell, Malachi Kirby, Ali Cook"/>
    <n v="15"/>
    <s v="United Kingdom"/>
    <s v="United Kingdom"/>
    <n v="1"/>
    <d v="2019-03-01T00:00:00"/>
    <n v="2014"/>
    <x v="12"/>
    <s v="109 min"/>
    <n v="109"/>
    <n v="109"/>
    <n v="89.019271167026105"/>
    <s v=""/>
    <s v="Dramas, Independent Movies, Thrillers"/>
    <s v="Dramas"/>
    <s v="Dramas, Independent Movies, Thrillers"/>
    <n v="3"/>
  </r>
  <r>
    <n v="7253"/>
    <s v="s7253"/>
    <x v="0"/>
    <s v="La Bamba"/>
    <s v="Luis Valdez"/>
    <s v="Lou Diamond Phillips, Esai Morales, Rosanna DeSoto, Elizabeth Pe√±a, Danielle von Zerneck, Joe Pantoliano, Rick Dees, Marshall Crenshaw, Howard Huntsberry, Brian Setzer"/>
    <n v="10"/>
    <s v="United States"/>
    <s v="United States"/>
    <n v="1"/>
    <d v="2020-01-01T00:00:00"/>
    <n v="1987"/>
    <x v="2"/>
    <s v="109 min"/>
    <n v="109"/>
    <n v="109"/>
    <n v="89.019271167026105"/>
    <s v=""/>
    <s v="Classic Movies, Dramas, Music &amp; Musicals"/>
    <s v="Classic Movies"/>
    <s v="Classic Movies, Dramas, Music &amp; Musicals"/>
    <n v="3"/>
  </r>
  <r>
    <n v="7475"/>
    <s v="s7475"/>
    <x v="0"/>
    <s v="Mississippi Grind"/>
    <s v="Anna Boden, Ryan Fleck"/>
    <s v="Ryan Reynolds, Ben Mendelsohn, Sienna Miller, Analeigh Tipton, Alfre Woodard, James Toback, Robin Weigert"/>
    <n v="7"/>
    <s v="United States"/>
    <s v="United States"/>
    <n v="1"/>
    <d v="2018-07-26T00:00:00"/>
    <n v="2015"/>
    <x v="12"/>
    <s v="109 min"/>
    <n v="109"/>
    <n v="109"/>
    <n v="89.019271167026105"/>
    <s v=""/>
    <s v="Dramas, Independent Movies"/>
    <s v="Dramas"/>
    <s v="Dramas, Independent Movies"/>
    <n v="2"/>
  </r>
  <r>
    <n v="7476"/>
    <s v="s7476"/>
    <x v="0"/>
    <s v="Moh Maya Money"/>
    <s v="Munish Bhardwaj"/>
    <s v="Ranvir Shorey, Neha Dhupia, Devendra Chowhan, Ashwath Bhatt, Vidushi Mehra, Anant Raina"/>
    <n v="6"/>
    <s v="India"/>
    <s v="India"/>
    <n v="1"/>
    <d v="2017-05-01T00:00:00"/>
    <n v="2016"/>
    <x v="5"/>
    <s v="109 min"/>
    <n v="109"/>
    <n v="109"/>
    <n v="89.019271167026105"/>
    <s v=""/>
    <s v="Dramas, Independent Movies, International Movies"/>
    <s v="Dramas"/>
    <s v="Dramas, Independent Movies, International Movies"/>
    <n v="3"/>
  </r>
  <r>
    <n v="7514"/>
    <s v="s7514"/>
    <x v="0"/>
    <s v="Motu Patlu: King of Kings"/>
    <s v="Suhas Kadav"/>
    <s v="Saurav Chakrabarty, Vinay Pathak"/>
    <n v="2"/>
    <s v="India"/>
    <s v="India"/>
    <n v="1"/>
    <d v="2017-07-06T00:00:00"/>
    <n v="2016"/>
    <x v="10"/>
    <s v="109 min"/>
    <n v="109"/>
    <n v="109"/>
    <n v="89.019271167026105"/>
    <s v=""/>
    <s v="Children &amp; Family Movies, Comedies"/>
    <s v="Children &amp; Family Movies"/>
    <s v="Children &amp; Family Movies, Comedies"/>
    <n v="2"/>
  </r>
  <r>
    <n v="7547"/>
    <s v="s7547"/>
    <x v="0"/>
    <s v="My Sister's Keeper"/>
    <s v="Nick Cassavetes"/>
    <s v="Cameron Diaz, Abigail Breslin, Alec Baldwin, Jason Patric, Sofia Vassilieva, Joan Cusack, Heather Wahlquist, Thomas Dekker, Evan Ellingson, David Thornton"/>
    <n v="10"/>
    <s v="United States"/>
    <s v="United States"/>
    <n v="1"/>
    <d v="2019-09-01T00:00:00"/>
    <n v="2009"/>
    <x v="2"/>
    <s v="109 min"/>
    <n v="109"/>
    <n v="109"/>
    <n v="89.019271167026105"/>
    <s v=""/>
    <s v="Dramas"/>
    <s v="Dramas"/>
    <s v="Dramas"/>
    <n v="1"/>
  </r>
  <r>
    <n v="7708"/>
    <s v="s7708"/>
    <x v="0"/>
    <s v="Pareeth Pandaari"/>
    <s v="Gafoor Y. Elliyaas"/>
    <s v="Kalabhavan Shajohn, Sajitha Madathil, Jaffer Idukki, Sunil Sukhada, Joy Mathew, Ansiba"/>
    <n v="6"/>
    <s v="India"/>
    <s v="India"/>
    <n v="1"/>
    <d v="2018-07-01T00:00:00"/>
    <n v="2017"/>
    <x v="6"/>
    <s v="109 min"/>
    <n v="109"/>
    <n v="109"/>
    <n v="89.019271167026105"/>
    <s v=""/>
    <s v="Dramas, Independent Movies, International Movies"/>
    <s v="Dramas"/>
    <s v="Dramas, Independent Movies, International Movies"/>
    <n v="3"/>
  </r>
  <r>
    <n v="7729"/>
    <s v="s7729"/>
    <x v="0"/>
    <s v="Perfect Stranger"/>
    <s v="James Foley"/>
    <s v="Halle Berry, Bruce Willis, Giovanni Ribisi, Richard Portnow, Gary Dourdan, Florencia Lozano, Nicki Aycox, Kathleen Chalfant, Gordon MacDonald, Daniella Van Graas"/>
    <n v="10"/>
    <s v="United States"/>
    <s v="United States"/>
    <n v="1"/>
    <d v="2019-01-01T00:00:00"/>
    <n v="2007"/>
    <x v="12"/>
    <s v="109 min"/>
    <n v="109"/>
    <n v="109"/>
    <n v="89.019271167026105"/>
    <s v=""/>
    <s v="Thrillers"/>
    <s v="Thrillers"/>
    <s v="Thrillers"/>
    <n v="1"/>
  </r>
  <r>
    <n v="7929"/>
    <s v="s7929"/>
    <x v="0"/>
    <s v="Samson"/>
    <s v="Bruce MacDonald, Gabriel Sabloff"/>
    <s v="Taylor James, Billy Zane, Lindsay Wagner, Caitlin Leahy, Rutger Hauer, Jackson Rathbone, Brandon Auret, Frances Sholto-Douglas, Greg Kriek"/>
    <n v="9"/>
    <s v="South Africa"/>
    <s v="South Africa, United States"/>
    <n v="2"/>
    <d v="2018-12-14T00:00:00"/>
    <n v="2018"/>
    <x v="2"/>
    <s v="109 min"/>
    <n v="109"/>
    <n v="109"/>
    <n v="89.019271167026105"/>
    <s v=""/>
    <s v="Action &amp; Adventure, Dramas, Faith &amp; Spirituality"/>
    <s v="Action &amp; Adventure"/>
    <s v="Action &amp; Adventure, Dramas, Faith &amp; Spirituality"/>
    <n v="3"/>
  </r>
  <r>
    <n v="7996"/>
    <s v="s7996"/>
    <x v="0"/>
    <s v="Shanghai"/>
    <s v="Dibakar Banerjee"/>
    <s v="Emraan Hashmi, Abhay Deol, Prasenjit Chatterjee, Kalki Koechlin, Supriya Pathak, Tillotama Shome, Anant Jog, Pitobash, Farooq Shaikh, Arvind Goswami"/>
    <n v="10"/>
    <s v="India"/>
    <s v="India"/>
    <n v="1"/>
    <d v="2018-03-01T00:00:00"/>
    <n v="2012"/>
    <x v="1"/>
    <s v="109 min"/>
    <n v="109"/>
    <n v="109"/>
    <n v="89.019271167026105"/>
    <s v=""/>
    <s v="Dramas, Independent Movies, International Movies"/>
    <s v="Dramas"/>
    <s v="Dramas, Independent Movies, International Movies"/>
    <n v="3"/>
  </r>
  <r>
    <n v="8057"/>
    <s v="s8057"/>
    <x v="0"/>
    <s v="Son of a Gun"/>
    <s v="Julius Avery"/>
    <s v="Ewan McGregor, Brenton Thwaites, Alicia Vikander, Jacek Koman, Matt Nable, Tom Budge, Eddie Baroo, Nash Edgerton"/>
    <n v="8"/>
    <s v="Australia"/>
    <s v="Australia, United Kingdom, Canada"/>
    <n v="3"/>
    <d v="2018-07-19T00:00:00"/>
    <n v="2014"/>
    <x v="12"/>
    <s v="109 min"/>
    <n v="109"/>
    <n v="109"/>
    <n v="89.019271167026105"/>
    <s v=""/>
    <s v="Action &amp; Adventure, Dramas, Independent Movies"/>
    <s v="Action &amp; Adventure"/>
    <s v="Action &amp; Adventure, Dramas, Independent Movies"/>
    <n v="3"/>
  </r>
  <r>
    <n v="8167"/>
    <s v="s8167"/>
    <x v="0"/>
    <s v="Terminator 3: Rise of the Machines"/>
    <s v="Jonathan Mostow"/>
    <s v="Arnold Schwarzenegger, Nick Stahl, Claire Danes, Kristanna Loken, David Andrews, Mark Famiglietti, Earl Boen, Moira Sinise, Chopper Bernet, Christopher Lawford"/>
    <n v="10"/>
    <s v="United States"/>
    <s v="United States, Germany, United Kingdom"/>
    <n v="3"/>
    <d v="2020-01-01T00:00:00"/>
    <n v="2003"/>
    <x v="12"/>
    <s v="109 min"/>
    <n v="109"/>
    <n v="109"/>
    <n v="89.019271167026105"/>
    <s v=""/>
    <s v="Action &amp; Adventure, Sci-Fi &amp; Fantasy"/>
    <s v="Action &amp; Adventure"/>
    <s v="Action &amp; Adventure, Sci-Fi &amp; Fantasy"/>
    <n v="2"/>
  </r>
  <r>
    <n v="8235"/>
    <s v="s8235"/>
    <x v="0"/>
    <s v="The Cakemaker"/>
    <s v="Ofir Raul Graizer"/>
    <s v="Sarah Adler, Tim Kalkhof, Roy Miller, Zohar Shtrauss, Sandra Sade, Tamir Ben-Yehuda, Stephanie Stremler, Tagel Eliyahu"/>
    <n v="8"/>
    <s v="Israel"/>
    <s v="Israel, Germany"/>
    <n v="2"/>
    <d v="2018-12-04T00:00:00"/>
    <n v="2017"/>
    <x v="1"/>
    <s v="109 min"/>
    <n v="109"/>
    <n v="109"/>
    <n v="89.019271167026105"/>
    <s v=""/>
    <s v="Dramas, Independent Movies, International Movies"/>
    <s v="Dramas"/>
    <s v="Dramas, Independent Movies, International Movies"/>
    <n v="3"/>
  </r>
  <r>
    <n v="8242"/>
    <s v="s8242"/>
    <x v="0"/>
    <s v="The CEO"/>
    <s v="Kunle Afolayan"/>
    <s v="Wale Ojo, Jimmy Jean-Louis, Hilda Dokubo, Nico Panagio, Aur√©lie Eliam, Peter King Nzioki Mwania, Fatym Layachi, Kemi Lala Akindoju, Ang√©lique Kidjo"/>
    <n v="9"/>
    <s v="Nigeria"/>
    <s v="Nigeria"/>
    <n v="1"/>
    <d v="2019-09-01T00:00:00"/>
    <n v="2016"/>
    <x v="1"/>
    <s v="109 min"/>
    <n v="109"/>
    <n v="109"/>
    <n v="89.019271167026105"/>
    <s v=""/>
    <s v="Dramas, International Movies, Thrillers"/>
    <s v="Dramas"/>
    <s v="Dramas, International Movies, Thrillers"/>
    <n v="3"/>
  </r>
  <r>
    <n v="8692"/>
    <s v="s8692"/>
    <x v="0"/>
    <s v="Wakefield"/>
    <s v="Robin Swicord"/>
    <s v="Bryan Cranston, Jennifer Garner, Jason O'Mara, Beverly D'Angelo, Ian Anthony Dale, Pippa Bennett-Warner, Isaac Leyva, Victoria Bruno, Ellery Sprayberry, Tracey Walter"/>
    <n v="10"/>
    <s v="United States"/>
    <s v="United States"/>
    <n v="1"/>
    <d v="2019-03-02T00:00:00"/>
    <n v="2016"/>
    <x v="12"/>
    <s v="109 min"/>
    <n v="109"/>
    <n v="109"/>
    <n v="89.019271167026105"/>
    <s v=""/>
    <s v="Dramas"/>
    <s v="Dramas"/>
    <s v="Dramas"/>
    <n v="1"/>
  </r>
  <r>
    <n v="8696"/>
    <s v="s8696"/>
    <x v="0"/>
    <s v="War Chhod Na Yaar"/>
    <s v="Faraz Haider"/>
    <s v="Sharman Joshi, Soha Ali Khan, Javed Jaffrey, Dalip Tahil, Mukul Dev, Sanjay Mishra, Vivek Rana, Manoj Pahwa"/>
    <n v="8"/>
    <s v="India"/>
    <s v="India"/>
    <n v="1"/>
    <d v="2019-03-02T00:00:00"/>
    <n v="2013"/>
    <x v="1"/>
    <s v="109 min"/>
    <n v="109"/>
    <n v="109"/>
    <n v="89.019271167026105"/>
    <s v=""/>
    <s v="Comedies, Dramas, International Movies"/>
    <s v="Comedies"/>
    <s v="Comedies, Dramas, International Movies"/>
    <n v="3"/>
  </r>
  <r>
    <n v="8755"/>
    <s v="s8755"/>
    <x v="0"/>
    <s v="Wolves"/>
    <s v="Bart Freundlich"/>
    <s v="Michael Shannon, Carla Gugino, Taylor John Smith, Chris Bauer, John Douglas Thompson, Zazie Beetz, Wayne Duvall, Christopher Meyer, Richard Kohnke"/>
    <n v="9"/>
    <s v="United States"/>
    <s v="United States"/>
    <n v="1"/>
    <d v="2019-03-29T00:00:00"/>
    <n v="2016"/>
    <x v="12"/>
    <s v="109 min"/>
    <n v="109"/>
    <n v="109"/>
    <n v="89.019271167026105"/>
    <s v=""/>
    <s v="Dramas, Independent Movies, Sports Movies"/>
    <s v="Dramas"/>
    <s v="Dramas, Independent Movies, Sports Movies"/>
    <n v="3"/>
  </r>
  <r>
    <n v="36"/>
    <s v="s36"/>
    <x v="0"/>
    <s v="The Father Who Moves Mountains"/>
    <s v="Daniel Sandu"/>
    <s v="Adrian Titieni, Elena Purea, Judith State, Valeriu Andriu»õƒÉ, Tudor Smoleanu, Virgil Aioanei, Radu Botar, Petronela Grigorescu, Bogdan Nechifor, Cristian Bota"/>
    <n v="10"/>
    <m/>
    <m/>
    <n v="0"/>
    <d v="2021-09-17T00:00:00"/>
    <n v="2021"/>
    <x v="5"/>
    <s v="110 min"/>
    <n v="110"/>
    <n v="110"/>
    <n v="108.88927606019199"/>
    <s v=""/>
    <s v="Dramas, International Movies, Thrillers"/>
    <s v="Dramas"/>
    <s v="Dramas, International Movies, Thrillers"/>
    <n v="3"/>
  </r>
  <r>
    <n v="114"/>
    <s v="s114"/>
    <x v="0"/>
    <s v="Afterlife of the Party"/>
    <s v="Stephen Herek"/>
    <s v="Victoria Justice, Midori Francis, Robyn Scott, Adam Garcia, Timothy Renouf, Gloria Garcia, Myfanwy Waring, Spencer Sutherland"/>
    <n v="8"/>
    <m/>
    <m/>
    <n v="0"/>
    <d v="2021-09-02T00:00:00"/>
    <n v="2021"/>
    <x v="6"/>
    <s v="110 min"/>
    <n v="110"/>
    <n v="110"/>
    <n v="108.88927606019199"/>
    <s v=""/>
    <s v="Comedies, Romantic Movies"/>
    <s v="Comedies"/>
    <s v="Comedies, Romantic Movies"/>
    <n v="2"/>
  </r>
  <r>
    <n v="173"/>
    <s v="s173"/>
    <x v="0"/>
    <s v="School of Rock"/>
    <s v="Richard Linklater"/>
    <s v="Jack Black, Joan Cusack, Mike White, Sarah Silverman, Lee Wilkof, Kate McGregor-Stewart, Adam Pascal, Suzzanne Douglas, Miranda Cosgrove, Kevin Alexander Clark, Joey Gaydos Jr., Robert Tsai, Veronica Afflerbach, Jordan-Claire Green"/>
    <n v="14"/>
    <s v="United States"/>
    <s v="United States, Germany"/>
    <n v="2"/>
    <d v="2021-09-01T00:00:00"/>
    <n v="2003"/>
    <x v="2"/>
    <s v="110 min"/>
    <n v="110"/>
    <n v="110"/>
    <n v="108.88927606019199"/>
    <s v=""/>
    <s v="Comedies, Music &amp; Musicals"/>
    <s v="Comedies"/>
    <s v="Comedies, Music &amp; Musicals"/>
    <n v="2"/>
  </r>
  <r>
    <n v="248"/>
    <s v="s248"/>
    <x v="0"/>
    <s v="Sweet Girl"/>
    <s v="Brian Andrew Mendoza"/>
    <s v="Jason Momoa, Isabela Merced, Manuel Garcia-Rulfo, Amy Brenneman, Adria Arjona, Raza Jaffrey, Justin Bartha, Lex Scott Davis, Michael Raymond-James"/>
    <n v="9"/>
    <s v="United States"/>
    <s v="United States"/>
    <n v="1"/>
    <d v="2021-08-20T00:00:00"/>
    <n v="2021"/>
    <x v="12"/>
    <s v="110 min"/>
    <n v="110"/>
    <n v="110"/>
    <n v="108.88927606019199"/>
    <s v=""/>
    <s v="Action &amp; Adventure, Dramas"/>
    <s v="Action &amp; Adventure"/>
    <s v="Action &amp; Adventure, Dramas"/>
    <n v="2"/>
  </r>
  <r>
    <n v="271"/>
    <s v="s271"/>
    <x v="0"/>
    <s v="Beckett"/>
    <s v="Ferdinando Cito Filomarino"/>
    <s v="John David Washington, Boyd Holbrook, Alicia Vikander, Vicky Krieps, Lena Kitsopoulou, Panos Koronis, Maria Votti"/>
    <n v="7"/>
    <s v="Italy"/>
    <s v="Italy, Brazil, Greece"/>
    <n v="3"/>
    <d v="2021-08-13T00:00:00"/>
    <n v="2021"/>
    <x v="5"/>
    <s v="110 min"/>
    <n v="110"/>
    <n v="110"/>
    <n v="108.88927606019199"/>
    <s v=""/>
    <s v="Action &amp; Adventure"/>
    <s v="Action &amp; Adventure"/>
    <s v="Action &amp; Adventure"/>
    <n v="1"/>
  </r>
  <r>
    <n v="472"/>
    <s v="s472"/>
    <x v="0"/>
    <s v="Day of Destiny"/>
    <s v="Akay Mason, Abosi Ogba"/>
    <s v="Olumide Oworu, Denola Grey, Gbemi Akinlade, Jide Kosoko, Ireti Doyle, Norbert Young, Toyin Abraham, Blossom Chukwujekwu, Broda Shaggi, Ini Dima-Okojie, Deyemi Okanlawon"/>
    <n v="11"/>
    <m/>
    <m/>
    <n v="0"/>
    <d v="2021-07-13T00:00:00"/>
    <n v="2021"/>
    <x v="6"/>
    <s v="110 min"/>
    <n v="110"/>
    <n v="110"/>
    <n v="108.88927606019199"/>
    <s v=""/>
    <s v="Children &amp; Family Movies, Dramas, International Movies"/>
    <s v="Children &amp; Family Movies"/>
    <s v="Children &amp; Family Movies, Dramas, International Movies"/>
    <n v="3"/>
  </r>
  <r>
    <n v="617"/>
    <s v="s617"/>
    <x v="0"/>
    <s v="Working Title"/>
    <s v="Mary Harron"/>
    <s v="Hannah Murray, Sosie Bacon, Marianne Rend√≥n, Merritt Wever, Matt Smith, Suki Waterhouse, Chace Crawford, Annabeth Gish, Kayli Carter"/>
    <n v="9"/>
    <m/>
    <m/>
    <n v="0"/>
    <d v="2021-07-01T00:00:00"/>
    <n v="2019"/>
    <x v="12"/>
    <s v="110 min"/>
    <n v="110"/>
    <n v="110"/>
    <n v="108.88927606019199"/>
    <s v=""/>
    <s v="Dramas"/>
    <s v="Dramas"/>
    <s v="Dramas"/>
    <n v="1"/>
  </r>
  <r>
    <n v="737"/>
    <s v="s737"/>
    <x v="0"/>
    <s v="Skater Girl"/>
    <s v="Manjari Makijany"/>
    <s v="Rachel Saanchita Gupta, Amy Maghera, Shafin Patel, Ambrish Saxena, Swati Das, Jonathan Readwin, Ankit Yadav, Anurag Arora, Vinayak Gupta, Vivek Yadav, Waheeda Rehman"/>
    <n v="11"/>
    <s v="United States"/>
    <s v="United States, India"/>
    <n v="2"/>
    <d v="2021-06-11T00:00:00"/>
    <n v="2021"/>
    <x v="7"/>
    <s v="110 min"/>
    <n v="110"/>
    <n v="110"/>
    <n v="108.88927606019199"/>
    <s v=""/>
    <s v="Children &amp; Family Movies, Dramas, International Movies"/>
    <s v="Children &amp; Family Movies"/>
    <s v="Children &amp; Family Movies, Dramas, International Movies"/>
    <n v="3"/>
  </r>
  <r>
    <n v="755"/>
    <s v="s755"/>
    <x v="0"/>
    <s v="A Private War"/>
    <s v="Matthew Heineman"/>
    <s v="Rosamund Pike, Jamie Dornan, Tom Hollander, Stanley Tucci, Nikki Amuka-Bird, Faye Marsay, Greg Wise, Corey Johnson, Raad Rawi, Jesuthasan Antonythasan"/>
    <n v="10"/>
    <s v="United Kingdom"/>
    <s v="United Kingdom, United States"/>
    <n v="2"/>
    <d v="2021-06-05T00:00:00"/>
    <n v="2018"/>
    <x v="12"/>
    <s v="110 min"/>
    <n v="110"/>
    <n v="110"/>
    <n v="108.88927606019199"/>
    <s v=""/>
    <s v="Dramas, Independent Movies"/>
    <s v="Dramas"/>
    <s v="Dramas, Independent Movies"/>
    <n v="2"/>
  </r>
  <r>
    <n v="776"/>
    <s v="s776"/>
    <x v="0"/>
    <s v="A Perfect Ending"/>
    <s v="Nicole Conn"/>
    <s v="Barbara Niven, Jessica Clark, John Heard, Morgan Fairchild, Kerry Knuppe, Imelda Corcoran, Mary Jane Wells, Rebecca Staab, Michael Adam Hamilton, Bryan Jackson, Bryan Mordechai Jackson"/>
    <n v="11"/>
    <s v="United States"/>
    <s v="United States"/>
    <n v="1"/>
    <d v="2021-06-02T00:00:00"/>
    <n v="2012"/>
    <x v="5"/>
    <s v="110 min"/>
    <n v="110"/>
    <n v="110"/>
    <n v="108.88927606019199"/>
    <s v=""/>
    <s v="Dramas, Independent Movies, LGBTQ Movies"/>
    <s v="Dramas"/>
    <s v="Dramas, Independent Movies, LGBTQ Movies"/>
    <n v="3"/>
  </r>
  <r>
    <n v="846"/>
    <s v="s846"/>
    <x v="0"/>
    <s v="A Place in the Stars"/>
    <s v="Steve Gukas"/>
    <s v="Gideon Okeke, Dejumo Lewis, Segun Arinze, Amaka Mgbor, Mathilda Obaseki, Yemi Blaque, Lantana Ahmed, Patrick Otoro, Femi Brach, Ladi Alpha"/>
    <n v="10"/>
    <m/>
    <m/>
    <n v="0"/>
    <d v="2021-05-25T00:00:00"/>
    <n v="2014"/>
    <x v="1"/>
    <s v="110 min"/>
    <n v="110"/>
    <n v="110"/>
    <n v="108.88927606019199"/>
    <s v=""/>
    <s v="Dramas, International Movies, Thrillers"/>
    <s v="Dramas"/>
    <s v="Dramas, International Movies, Thrillers"/>
    <n v="3"/>
  </r>
  <r>
    <n v="1216"/>
    <s v="s1216"/>
    <x v="0"/>
    <s v="Romantik Komedi"/>
    <s v="Ketche"/>
    <s v="Sedef Avcƒ±, Cemal H√ºnal, Beg√ºm K√ºt√ºk, Engin Altan D√ºzyatan, Sinem Kobal, G√ºrgen √ñz, Burcu Kara, Kubilay Penbeklioƒülu"/>
    <n v="8"/>
    <s v="Turkey"/>
    <s v="Turkey"/>
    <n v="1"/>
    <d v="2021-03-12T00:00:00"/>
    <n v="2010"/>
    <x v="5"/>
    <s v="110 min"/>
    <n v="110"/>
    <n v="110"/>
    <n v="108.88927606019199"/>
    <s v=""/>
    <s v="Comedies, International Movies, Romantic Movies"/>
    <s v="Comedies"/>
    <s v="Comedies, International Movies, Romantic Movies"/>
    <n v="3"/>
  </r>
  <r>
    <n v="1486"/>
    <s v="s1486"/>
    <x v="0"/>
    <s v="Rango"/>
    <s v="Gore Verbinski"/>
    <s v="Johnny Depp, Isla Fisher, Abigail Breslin, Ned Beatty, Alfred Molina, Bill Nighy, Stephen Root, Harry Dean Stanton, Timothy Olyphant, Ray Winstone"/>
    <n v="10"/>
    <s v="United States"/>
    <s v="United States, Canada"/>
    <n v="2"/>
    <d v="2020-12-28T00:00:00"/>
    <n v="2011"/>
    <x v="7"/>
    <s v="110 min"/>
    <n v="110"/>
    <n v="110"/>
    <n v="108.88927606019199"/>
    <s v=""/>
    <s v="Children &amp; Family Movies, Comedies"/>
    <s v="Children &amp; Family Movies"/>
    <s v="Children &amp; Family Movies, Comedies"/>
    <n v="2"/>
  </r>
  <r>
    <n v="1497"/>
    <s v="s1497"/>
    <x v="0"/>
    <s v="Cemara's Family"/>
    <s v="Yandy Laurens"/>
    <s v="Ringgo Agus Rahman, Nirina Zubir, Zara JKT48, Widuri Puteri, Ariyo Wahab, Asri Welas, Abdurrahman Arif, Kafin Sulthan"/>
    <n v="8"/>
    <s v="Indonesia"/>
    <s v="Indonesia"/>
    <n v="1"/>
    <d v="2020-12-24T00:00:00"/>
    <n v="2018"/>
    <x v="4"/>
    <s v="110 min"/>
    <n v="110"/>
    <n v="110"/>
    <n v="108.88927606019199"/>
    <s v=""/>
    <s v="Children &amp; Family Movies, Dramas, International Movies"/>
    <s v="Children &amp; Family Movies"/>
    <s v="Children &amp; Family Movies, Dramas, International Movies"/>
    <n v="3"/>
  </r>
  <r>
    <n v="1535"/>
    <s v="s1535"/>
    <x v="0"/>
    <s v="Bwakaw"/>
    <s v="Jun Lana"/>
    <s v="Eddie Garcia, Princess, Rez Cortez, Bibeth Orteza, Joey Paras, Allan Paule, Beverly Salviejo, Soxy Topacio, Armida Siguion-Reyna, Luz Valdez, Gardo Versoza"/>
    <n v="11"/>
    <s v="Philippines"/>
    <s v="Philippines, Canada, United Kingdom, United States"/>
    <n v="4"/>
    <d v="2020-12-16T00:00:00"/>
    <n v="2012"/>
    <x v="5"/>
    <s v="110 min"/>
    <n v="110"/>
    <n v="110"/>
    <n v="108.88927606019199"/>
    <s v=""/>
    <s v="Dramas, International Movies, LGBTQ Movies"/>
    <s v="Dramas"/>
    <s v="Dramas, International Movies, LGBTQ Movies"/>
    <n v="3"/>
  </r>
  <r>
    <n v="1858"/>
    <s v="s1858"/>
    <x v="0"/>
    <s v="The Three Deaths of Marisela Escobedo"/>
    <s v="Carlos P√©rez Osorio"/>
    <m/>
    <n v="0"/>
    <s v="Mexico"/>
    <s v="Mexico"/>
    <n v="1"/>
    <d v="2020-10-14T00:00:00"/>
    <n v="2020"/>
    <x v="5"/>
    <s v="110 min"/>
    <n v="110"/>
    <n v="110"/>
    <n v="108.88927606019199"/>
    <s v=""/>
    <s v="Documentaries, International Movies"/>
    <s v="Documentaries"/>
    <s v="Documentaries, International Movies"/>
    <n v="2"/>
  </r>
  <r>
    <n v="2029"/>
    <s v="s2029"/>
    <x v="0"/>
    <s v="Son Of Adam"/>
    <s v="Ahmed Nader Galal"/>
    <s v="Youssef El Sherif, Dina El-Sherbiny, Ahmad Rizq, Hana El Zahed, Mahmoud El Gendy, Bayyumi Fuad, Khaled Kamal, Mahmoud El-Bazzawy"/>
    <n v="8"/>
    <s v="Egypt"/>
    <s v="Egypt"/>
    <n v="1"/>
    <d v="2020-09-10T00:00:00"/>
    <n v="2018"/>
    <x v="1"/>
    <s v="110 min"/>
    <n v="110"/>
    <n v="110"/>
    <n v="108.88927606019199"/>
    <s v=""/>
    <s v="Dramas, International Movies, Thrillers"/>
    <s v="Dramas"/>
    <s v="Dramas, International Movies, Thrillers"/>
    <n v="3"/>
  </r>
  <r>
    <n v="2083"/>
    <s v="s2083"/>
    <x v="0"/>
    <s v="Maniyarayile Ashokan"/>
    <s v="Shamzu Zayba"/>
    <s v="Jacob Gregory, S.V. Krishna Shankar, Shine Tom Chacko, Vijayaraghavan, Sri Lakshmi, Anupama Parameswaran, Dulquer Salmaan, Nazriya Fahad"/>
    <n v="8"/>
    <s v="India"/>
    <s v="India"/>
    <n v="1"/>
    <d v="2020-08-31T00:00:00"/>
    <n v="2020"/>
    <x v="1"/>
    <s v="110 min"/>
    <n v="110"/>
    <n v="110"/>
    <n v="108.88927606019199"/>
    <s v=""/>
    <s v="Comedies, International Movies, Romantic Movies"/>
    <s v="Comedies"/>
    <s v="Comedies, International Movies, Romantic Movies"/>
    <n v="3"/>
  </r>
  <r>
    <n v="2101"/>
    <s v="s2101"/>
    <x v="0"/>
    <s v="Septembers of Shiraz"/>
    <s v="Wayne Blair"/>
    <s v="Adrien Brody, Salma Hayek, Shohreh Aghdashloo, Alon Aboutboul, Navid Navid, Ariana Molkara, Nasser Memarzia, Jamie Ward, Anthony Azizi, Liron Levo, Gabriella Wright"/>
    <n v="11"/>
    <s v="United States"/>
    <s v="United States"/>
    <n v="1"/>
    <d v="2020-08-24T00:00:00"/>
    <n v="2016"/>
    <x v="2"/>
    <s v="110 min"/>
    <n v="110"/>
    <n v="110"/>
    <n v="108.88927606019199"/>
    <s v=""/>
    <s v="Dramas, Thrillers"/>
    <s v="Dramas"/>
    <s v="Dramas, Thrillers"/>
    <n v="2"/>
  </r>
  <r>
    <n v="2147"/>
    <s v="s2147"/>
    <x v="0"/>
    <s v="The Lost Husband"/>
    <s v="Vicky Wight"/>
    <s v="Leslie Bibb, Josh Duhamel, Nora Dunn, Sharon Lawrence, Callie Hope Haverda, Roxton Garcia"/>
    <n v="6"/>
    <s v="United States"/>
    <s v="United States"/>
    <n v="1"/>
    <d v="2020-08-10T00:00:00"/>
    <n v="2020"/>
    <x v="2"/>
    <s v="110 min"/>
    <n v="110"/>
    <n v="110"/>
    <n v="108.88927606019199"/>
    <s v=""/>
    <s v="Dramas, Romantic Movies"/>
    <s v="Dramas"/>
    <s v="Dramas, Romantic Movies"/>
    <n v="2"/>
  </r>
  <r>
    <n v="2206"/>
    <s v="s2206"/>
    <x v="0"/>
    <s v="Double World"/>
    <s v="Teddy Chan"/>
    <s v="Henry Lau, Peter Ho, Lin Chenhan, Jiang Luxia, Ming Hu, Him Law, Shi Shi, Mark Cheng, Wang Ziyi, Xu Minghu"/>
    <n v="10"/>
    <s v="China"/>
    <s v="China"/>
    <n v="1"/>
    <d v="2020-07-25T00:00:00"/>
    <n v="2020"/>
    <x v="1"/>
    <s v="110 min"/>
    <n v="110"/>
    <n v="110"/>
    <n v="108.88927606019199"/>
    <s v=""/>
    <s v="Action &amp; Adventure, International Movies"/>
    <s v="Action &amp; Adventure"/>
    <s v="Action &amp; Adventure, International Movies"/>
    <n v="2"/>
  </r>
  <r>
    <n v="2267"/>
    <s v="s2267"/>
    <x v="0"/>
    <s v="Blood Money"/>
    <s v="Vishal Mahadkar"/>
    <s v="Manish Chaudhary, Kunal Kemmu, Amrita Puri, Shekar Shukla, Teeshay, Mia Evonne Uyeda"/>
    <n v="6"/>
    <s v="India"/>
    <s v="India"/>
    <n v="1"/>
    <d v="2020-07-05T00:00:00"/>
    <n v="2012"/>
    <x v="1"/>
    <s v="110 min"/>
    <n v="110"/>
    <n v="110"/>
    <n v="108.88927606019199"/>
    <s v=""/>
    <s v="Dramas, International Movies, Romantic Movies"/>
    <s v="Dramas"/>
    <s v="Dramas, International Movies, Romantic Movies"/>
    <n v="3"/>
  </r>
  <r>
    <n v="2357"/>
    <s v="s2357"/>
    <x v="0"/>
    <s v="Feel the Beat"/>
    <s v="Elissa Down"/>
    <s v="Sofia Carson, Wolfgang Novogratz, Donna Lynne Champlin, Eva Hauge, Rex Lee, Brandon Kyle Goodman, Lidya Jewett, Sadie Lapidus, Johanna Col√≥n, Shaylee Mansfield, Shiloh Nelson, Justin Allan, Carina Battrick, Kai Zen, Marissa Jaret Winokur, Enrico Colantoni, Dennis Andres"/>
    <n v="17"/>
    <s v="United States"/>
    <s v="United States"/>
    <n v="1"/>
    <d v="2020-06-19T00:00:00"/>
    <n v="2020"/>
    <x v="4"/>
    <s v="110 min"/>
    <n v="110"/>
    <n v="110"/>
    <n v="108.88927606019199"/>
    <s v=""/>
    <s v="Children &amp; Family Movies, Comedies, Dramas"/>
    <s v="Children &amp; Family Movies"/>
    <s v="Children &amp; Family Movies, Comedies, Dramas"/>
    <n v="3"/>
  </r>
  <r>
    <n v="2470"/>
    <s v="s2470"/>
    <x v="0"/>
    <s v="Ne Zha"/>
    <s v="Yu Yang"/>
    <s v="L√º Yanting, Joseph, Han Mo, Chen Hao, L√º Qi, Zhang Jiaming, Yang Wei"/>
    <n v="7"/>
    <s v="China"/>
    <s v="China"/>
    <n v="1"/>
    <d v="2020-05-25T00:00:00"/>
    <n v="2019"/>
    <x v="1"/>
    <s v="110 min"/>
    <n v="110"/>
    <n v="110"/>
    <n v="108.88927606019199"/>
    <s v=""/>
    <s v="Action &amp; Adventure, Comedies, International Movies"/>
    <s v="Action &amp; Adventure"/>
    <s v="Action &amp; Adventure, Comedies, International Movies"/>
    <n v="3"/>
  </r>
  <r>
    <n v="2510"/>
    <s v="s2510"/>
    <x v="0"/>
    <s v="Tarek's Situation"/>
    <s v="Wael Ehsan"/>
    <s v="Ahmed Helmy, Nour, Majdi Kamel, Khaled El Sawy, Mais Hamdan, Moataza Abdel Sabour, Youssef Dawood, Youssef Fawzy, Mohamed Sharaf, Osama Munir"/>
    <n v="10"/>
    <s v="Egypt"/>
    <s v="Egypt"/>
    <n v="1"/>
    <d v="2020-05-19T00:00:00"/>
    <n v="2006"/>
    <x v="1"/>
    <s v="110 min"/>
    <n v="110"/>
    <n v="110"/>
    <n v="108.88927606019199"/>
    <s v=""/>
    <s v="Comedies, International Movies, Romantic Movies"/>
    <s v="Comedies"/>
    <s v="Comedies, International Movies, Romantic Movies"/>
    <n v="3"/>
  </r>
  <r>
    <n v="2618"/>
    <s v="s2618"/>
    <x v="0"/>
    <s v="ƒ∞stanbul Kƒ±rmƒ±zƒ±sƒ±"/>
    <s v="Ferzan √ñzpetek"/>
    <s v="Halit Ergen√ß, Nejat ƒ∞≈üler, Mehmet G√ºns√ºr, √áiƒüdem Selƒ±≈üƒ±k Onat, Tuba B√ºy√ºk√ºst√ºn, Serra Yƒ±lmaz, Zerrin Tekindor, Ayten G√∂k√ßer, ƒ∞pek Bilgin, Ergin Bal"/>
    <n v="10"/>
    <s v="Italy"/>
    <s v="Italy, Turkey"/>
    <n v="2"/>
    <d v="2020-04-28T00:00:00"/>
    <n v="2017"/>
    <x v="5"/>
    <s v="110 min"/>
    <n v="110"/>
    <n v="110"/>
    <n v="108.88927606019199"/>
    <s v=""/>
    <s v="Dramas, Independent Movies, International Movies"/>
    <s v="Dramas"/>
    <s v="Dramas, Independent Movies, International Movies"/>
    <n v="3"/>
  </r>
  <r>
    <n v="2638"/>
    <s v="s2638"/>
    <x v="0"/>
    <s v="The Promise"/>
    <s v="Mohamed Yassin"/>
    <s v="Asser Yassin, Ruby, Ghassan Massoud, Bassem Samra, Ahmed Azmy"/>
    <n v="5"/>
    <s v="Egypt"/>
    <s v="Egypt"/>
    <n v="1"/>
    <d v="2020-04-25T00:00:00"/>
    <n v="2008"/>
    <x v="1"/>
    <s v="110 min"/>
    <n v="110"/>
    <n v="110"/>
    <n v="108.88927606019199"/>
    <s v=""/>
    <s v="Dramas, International Movies"/>
    <s v="Dramas"/>
    <s v="Dramas, International Movies"/>
    <n v="2"/>
  </r>
  <r>
    <n v="2838"/>
    <s v="s2838"/>
    <x v="0"/>
    <s v="Twin Murders: the Silence of the White City"/>
    <s v="Daniel Calparsoro"/>
    <s v="Bel√©n Rueda, Javier Rey, Aura Garrido, Manolo Solo, Alex Brendem√ºhl, Ram√≥n Barea, Sergio Dorado, Allende Blanco, Rub√©n Ochandiano"/>
    <n v="9"/>
    <s v="Spain"/>
    <s v="Spain"/>
    <n v="1"/>
    <d v="2020-03-06T00:00:00"/>
    <n v="2020"/>
    <x v="5"/>
    <s v="110 min"/>
    <n v="110"/>
    <n v="110"/>
    <n v="108.88927606019199"/>
    <s v=""/>
    <s v="International Movies, Thrillers"/>
    <s v="International Movies"/>
    <s v="International Movies, Thrillers"/>
    <n v="2"/>
  </r>
  <r>
    <n v="2888"/>
    <s v="s2888"/>
    <x v="0"/>
    <s v="Full Count"/>
    <s v="Robert Eagar"/>
    <s v="John Paul Kakos, Natalia Livingston, E. Roger Mitchell, Rick Hearst, Jason London, Victoria Elizabeth Staley, Adam Boyer"/>
    <n v="7"/>
    <s v="United States"/>
    <s v="United States"/>
    <n v="1"/>
    <d v="2020-02-23T00:00:00"/>
    <n v="2019"/>
    <x v="6"/>
    <s v="110 min"/>
    <n v="110"/>
    <n v="110"/>
    <n v="108.88927606019199"/>
    <s v=""/>
    <s v="Children &amp; Family Movies, Dramas, Faith &amp; Spirituality"/>
    <s v="Children &amp; Family Movies"/>
    <s v="Children &amp; Family Movies, Dramas, Faith &amp; Spirituality"/>
    <n v="3"/>
  </r>
  <r>
    <n v="3078"/>
    <s v="s3078"/>
    <x v="0"/>
    <s v="Aaviri"/>
    <s v="Ravi Babu"/>
    <s v="Ravi Babu, Neha Chauhan, Sri Muktha, Bharani Shankar, Mukhtar Khan, Priya"/>
    <n v="6"/>
    <s v="India"/>
    <s v="India"/>
    <n v="1"/>
    <d v="2019-12-31T00:00:00"/>
    <n v="2019"/>
    <x v="1"/>
    <s v="110 min"/>
    <n v="110"/>
    <n v="110"/>
    <n v="108.88927606019199"/>
    <s v=""/>
    <s v="Horror Movies, International Movies, Thrillers"/>
    <s v="Horror Movies"/>
    <s v="Horror Movies, International Movies, Thrillers"/>
    <n v="3"/>
  </r>
  <r>
    <n v="3154"/>
    <s v="s3154"/>
    <x v="0"/>
    <s v="Okafor's Law"/>
    <s v="Omoni Oboli"/>
    <m/>
    <n v="0"/>
    <s v="Nigeria"/>
    <s v="Nigeria"/>
    <n v="1"/>
    <d v="2019-12-13T00:00:00"/>
    <n v="2016"/>
    <x v="1"/>
    <s v="110 min"/>
    <n v="110"/>
    <n v="110"/>
    <n v="108.88927606019199"/>
    <s v=""/>
    <s v="Comedies, International Movies, Romantic Movies"/>
    <s v="Comedies"/>
    <s v="Comedies, International Movies, Romantic Movies"/>
    <n v="3"/>
  </r>
  <r>
    <n v="3215"/>
    <s v="s3215"/>
    <x v="0"/>
    <s v="Payday"/>
    <s v="Cheta Chukwu"/>
    <s v="Baaj Adebule, Ebiye Victor, Meg Otanwa, Bisola Aiyeola, Mawuli Gavor, Zack Orji, Segilola Ogidan"/>
    <n v="7"/>
    <s v="Nigeria"/>
    <s v="Nigeria"/>
    <n v="1"/>
    <d v="2019-11-29T00:00:00"/>
    <n v="2018"/>
    <x v="5"/>
    <s v="110 min"/>
    <n v="110"/>
    <n v="110"/>
    <n v="108.88927606019199"/>
    <s v=""/>
    <s v="Comedies, Independent Movies, International Movies"/>
    <s v="Comedies"/>
    <s v="Comedies, Independent Movies, International Movies"/>
    <n v="3"/>
  </r>
  <r>
    <n v="3273"/>
    <s v="s3273"/>
    <x v="0"/>
    <s v="K-on! the movie"/>
    <s v="Naoko Yamada"/>
    <s v="Aki Toyosaki, Yoko Hikasa, Satomi Sato, Minako Kotobuki, Ayana Taketatsu, Asami Sanada, Madoka Yonezawa, Chika Fujito, Yoriko Nagata"/>
    <n v="9"/>
    <s v="Japan"/>
    <s v="Japan"/>
    <n v="1"/>
    <d v="2019-11-15T00:00:00"/>
    <n v="2011"/>
    <x v="6"/>
    <s v="110 min"/>
    <n v="110"/>
    <n v="110"/>
    <n v="108.88927606019199"/>
    <s v=""/>
    <s v="Anime Features, Music &amp; Musicals"/>
    <s v="Anime Features"/>
    <s v="Anime Features, Music &amp; Musicals"/>
    <n v="2"/>
  </r>
  <r>
    <n v="3449"/>
    <s v="s3449"/>
    <x v="0"/>
    <s v="Brother in Love"/>
    <s v="Onur Bilgetay"/>
    <s v="Cem Gelinoƒülu, Melis Babadag, Ege K√∂kenli, M√ºfit Kayacan, Lale Ba≈üar, Ali Erkazan, √ñzlem √áakar, Selen Doma√ß, Ferdi Sancar, G√ºven Hokna"/>
    <n v="10"/>
    <s v="Turkey"/>
    <s v="Turkey"/>
    <n v="1"/>
    <d v="2019-10-04T00:00:00"/>
    <n v="2019"/>
    <x v="5"/>
    <s v="110 min"/>
    <n v="110"/>
    <n v="110"/>
    <n v="108.88927606019199"/>
    <s v=""/>
    <s v="Comedies, International Movies, Romantic Movies"/>
    <s v="Comedies"/>
    <s v="Comedies, International Movies, Romantic Movies"/>
    <n v="3"/>
  </r>
  <r>
    <n v="3557"/>
    <s v="s3557"/>
    <x v="0"/>
    <s v="Kardec"/>
    <s v="Wagner de Assis"/>
    <s v="Leonardo Medeiros, Sandra Corveloni, Genezio de Barros, Guilherme Piva, Leonardo Franco, Dalton Vigh, Charles Baudin, Julia Konrad"/>
    <n v="8"/>
    <s v="Brazil"/>
    <s v="Brazil"/>
    <n v="1"/>
    <d v="2019-08-29T00:00:00"/>
    <n v="2019"/>
    <x v="1"/>
    <s v="110 min"/>
    <n v="110"/>
    <n v="110"/>
    <n v="108.88927606019199"/>
    <s v=""/>
    <s v="Dramas, Faith &amp; Spirituality, International Movies"/>
    <s v="Dramas"/>
    <s v="Dramas, Faith &amp; Spirituality, International Movies"/>
    <n v="3"/>
  </r>
  <r>
    <n v="3568"/>
    <s v="s3568"/>
    <x v="0"/>
    <s v="American Factory"/>
    <s v="Steven Bognar, Julia Reichert"/>
    <m/>
    <n v="0"/>
    <s v="United States"/>
    <s v="United States"/>
    <n v="1"/>
    <d v="2019-08-21T00:00:00"/>
    <n v="2019"/>
    <x v="1"/>
    <s v="110 min"/>
    <n v="110"/>
    <n v="110"/>
    <n v="108.88927606019199"/>
    <s v=""/>
    <s v="Documentaries"/>
    <s v="Documentaries"/>
    <s v="Documentaries"/>
    <n v="1"/>
  </r>
  <r>
    <n v="3648"/>
    <s v="s3648"/>
    <x v="0"/>
    <s v="The Beast Stalker"/>
    <s v="Dante Lam"/>
    <s v="Nicholas Tse, Nick Cheung, Zhang Jing-chu, Miao Pu, Liu Kai-chi, Philip Keung, Kwok Jing-hung, Sherman Chung, Zhang He, Wong Suet-yin, Wong Sum-yin"/>
    <n v="11"/>
    <s v="Hong Kong"/>
    <s v="Hong Kong"/>
    <n v="1"/>
    <d v="2019-07-21T00:00:00"/>
    <n v="2008"/>
    <x v="1"/>
    <s v="110 min"/>
    <n v="110"/>
    <n v="110"/>
    <n v="108.88927606019199"/>
    <s v=""/>
    <s v="Action &amp; Adventure, Cult Movies, International Movies"/>
    <s v="Action &amp; Adventure"/>
    <s v="Action &amp; Adventure, Cult Movies, International Movies"/>
    <n v="3"/>
  </r>
  <r>
    <n v="3732"/>
    <s v="s3732"/>
    <x v="0"/>
    <s v="Beats"/>
    <s v="Chris Robinson"/>
    <s v="Khalil Everage, Anthony Anderson, Uzo Aduba, Emayatzy Corinealdi, Paul Walter Hauser, Dave East, Seandrea Sledge, Ashley Jackson, Megan Sousa"/>
    <n v="9"/>
    <s v="United States"/>
    <s v="United States"/>
    <n v="1"/>
    <d v="2019-06-19T00:00:00"/>
    <n v="2019"/>
    <x v="5"/>
    <s v="110 min"/>
    <n v="110"/>
    <n v="110"/>
    <n v="108.88927606019199"/>
    <s v=""/>
    <s v="Dramas, Independent Movies, Music &amp; Musicals"/>
    <s v="Dramas"/>
    <s v="Dramas, Independent Movies, Music &amp; Musicals"/>
    <n v="3"/>
  </r>
  <r>
    <n v="3768"/>
    <s v="s3768"/>
    <x v="0"/>
    <s v="Rock My Heart"/>
    <s v="Hanno Olderdissen"/>
    <s v="Lena Klenke, Dieter Hallervorden, Emilio Sakraya, Annette Frier, Milan Peschel, Vedat Erincin, Johann von B√ºlow, Michael Lott, Hans Martin Stier, Anneke Kim Sarnau"/>
    <n v="10"/>
    <s v="Germany"/>
    <s v="Germany"/>
    <n v="1"/>
    <d v="2019-06-07T00:00:00"/>
    <n v="2019"/>
    <x v="6"/>
    <s v="110 min"/>
    <n v="110"/>
    <n v="110"/>
    <n v="108.88927606019199"/>
    <s v=""/>
    <s v="Children &amp; Family Movies, Dramas, International Movies"/>
    <s v="Children &amp; Family Movies"/>
    <s v="Children &amp; Family Movies, Dramas, International Movies"/>
    <n v="3"/>
  </r>
  <r>
    <n v="3864"/>
    <s v="s3864"/>
    <x v="0"/>
    <s v="Extremely Wicked, Shockingly Evil and Vile"/>
    <s v="Joe Berlinger"/>
    <s v="Zac Efron, Lily Collins, Kaya Scodelario, Jeffrey Donovan, Angela Sarafyan, Jim Parsons, John Malkovich, Haley Joel Osment, Dylan Baker, Brian Geraghty"/>
    <n v="10"/>
    <s v="United States"/>
    <s v="United States"/>
    <n v="1"/>
    <d v="2019-05-03T00:00:00"/>
    <n v="2019"/>
    <x v="12"/>
    <s v="110 min"/>
    <n v="110"/>
    <n v="110"/>
    <n v="108.88927606019199"/>
    <s v=""/>
    <s v="Dramas, Independent Movies"/>
    <s v="Dramas"/>
    <s v="Dramas, Independent Movies"/>
    <n v="2"/>
  </r>
  <r>
    <n v="3867"/>
    <s v="s3867"/>
    <x v="0"/>
    <s v="The Last Summer"/>
    <s v="William Bindley"/>
    <s v="K.J. Apa, Maia Mitchell, Tyler Posey, Jacob Latimore, Halston Sage, Wolfgang Novogratz, Sosie Bacon, Jacob McCarthy, Mario Revolori, Gage Golightly, Audrey Grace Marshall"/>
    <n v="11"/>
    <s v="United States"/>
    <s v="United States"/>
    <n v="1"/>
    <d v="2019-05-03T00:00:00"/>
    <n v="2019"/>
    <x v="1"/>
    <s v="110 min"/>
    <n v="110"/>
    <n v="110"/>
    <n v="108.88927606019199"/>
    <s v=""/>
    <s v="Comedies, Romantic Movies"/>
    <s v="Comedies"/>
    <s v="Comedies, Romantic Movies"/>
    <n v="2"/>
  </r>
  <r>
    <n v="4071"/>
    <s v="s4071"/>
    <x v="0"/>
    <s v="Bride For Rent"/>
    <s v="Mae Czarina Cruz"/>
    <s v="Kim Chiu, Xian Lim, Empoy Marquez, Martin del Rosario, Pilita Corrales, Tirso Cruz III, Dennis Padilla, Matt Evans, Lloyd Zaragoza, Zeppi Borromeo"/>
    <n v="10"/>
    <s v="Philippines"/>
    <s v="Philippines"/>
    <n v="1"/>
    <d v="2019-02-27T00:00:00"/>
    <n v="2014"/>
    <x v="6"/>
    <s v="110 min"/>
    <n v="110"/>
    <n v="110"/>
    <n v="108.88927606019199"/>
    <s v=""/>
    <s v="Comedies, International Movies, Romantic Movies"/>
    <s v="Comedies"/>
    <s v="Comedies, International Movies, Romantic Movies"/>
    <n v="3"/>
  </r>
  <r>
    <n v="4083"/>
    <s v="s4083"/>
    <x v="0"/>
    <s v="The Photographer Of Mauthausen"/>
    <s v="Mar Targarona"/>
    <s v="Mario Casas, Richard van Weyden, Alain Hern√°ndez, Adri√† Salazar, Eduard Buch, Stefan Weinert, Rub√©n Yuste, Nikola Stojanovic, Frank Feys, Marc Rodr√≠guez, Albert Mora, Luka Peros, Rainer Reiners, Toni Gomila, Emilio Gavira, Macarena G√≥mez"/>
    <n v="16"/>
    <s v="Spain"/>
    <s v="Spain"/>
    <n v="1"/>
    <d v="2019-02-23T00:00:00"/>
    <n v="2018"/>
    <x v="5"/>
    <s v="110 min"/>
    <n v="110"/>
    <n v="110"/>
    <n v="108.88927606019199"/>
    <s v=""/>
    <s v="Dramas, International Movies"/>
    <s v="Dramas"/>
    <s v="Dramas, International Movies"/>
    <n v="2"/>
  </r>
  <r>
    <n v="4148"/>
    <s v="s4148"/>
    <x v="0"/>
    <s v="Hantu Kak Limah"/>
    <s v="Mamat Khalid"/>
    <s v="Awie, Arab Khalid, Sharwani Ns, Tj Isa, Delimawati, Zul Ariffin, Uqasha Senrose, Ropie Cecupak"/>
    <n v="8"/>
    <s v="Malaysia"/>
    <s v="Malaysia"/>
    <n v="1"/>
    <d v="2019-01-31T00:00:00"/>
    <n v="2018"/>
    <x v="6"/>
    <s v="110 min"/>
    <n v="110"/>
    <n v="110"/>
    <n v="108.88927606019199"/>
    <s v=""/>
    <s v="Comedies, Horror Movies, International Movies"/>
    <s v="Comedies"/>
    <s v="Comedies, Horror Movies, International Movies"/>
    <n v="3"/>
  </r>
  <r>
    <n v="4318"/>
    <s v="s4318"/>
    <x v="0"/>
    <s v="Dumplin'"/>
    <s v="Anne Fletcher"/>
    <s v="Danielle Macdonald, Jennifer Aniston, Odeya Rush, Maddie Baillio, Bex Taylor-Klaus, Luke Benward, Georgie Flores, Dove Cameron, Harold Perrineau, Kathy Najimy, Ginger Minj, Hilliary Begley"/>
    <n v="12"/>
    <s v="United States"/>
    <s v="United States"/>
    <n v="1"/>
    <d v="2018-12-07T00:00:00"/>
    <n v="2018"/>
    <x v="2"/>
    <s v="110 min"/>
    <n v="110"/>
    <n v="110"/>
    <n v="108.88927606019199"/>
    <s v=""/>
    <s v="Comedies, Dramas, Independent Movies"/>
    <s v="Comedies"/>
    <s v="Comedies, Dramas, Independent Movies"/>
    <n v="3"/>
  </r>
  <r>
    <n v="4336"/>
    <s v="s4336"/>
    <x v="0"/>
    <s v="Chal Bhaag"/>
    <s v="Prakash Balwant Saini"/>
    <s v="Deepak Dobriyal, Tarun Bajaj, Keeya Khanna, Varun Mehra, Sanjay Mishra, Yashpal Sharma, Mukesh Tiwari, Atul Srivastava, Manish Khanna, Kunwar Aziz"/>
    <n v="10"/>
    <s v="India"/>
    <s v="India"/>
    <n v="1"/>
    <d v="2018-12-01T00:00:00"/>
    <n v="2014"/>
    <x v="1"/>
    <s v="110 min"/>
    <n v="110"/>
    <n v="110"/>
    <n v="108.88927606019199"/>
    <s v=""/>
    <s v="Comedies, Dramas, International Movies"/>
    <s v="Comedies"/>
    <s v="Comedies, Dramas, International Movies"/>
    <n v="3"/>
  </r>
  <r>
    <n v="4525"/>
    <s v="s4525"/>
    <x v="0"/>
    <s v="Tales From the Hood 2"/>
    <s v="Rusty Cundieff, Darin Scott"/>
    <s v="Keith David, Bryan Batt, Alexandria Deberry, Bill Martin Williams, Martin Bats Bradford, Kendrick Cross, Jasmine Akakpo, Kedrick Brown"/>
    <n v="8"/>
    <s v="United States"/>
    <s v="United States"/>
    <n v="1"/>
    <d v="2018-10-10T00:00:00"/>
    <n v="2018"/>
    <x v="12"/>
    <s v="110 min"/>
    <n v="110"/>
    <n v="110"/>
    <n v="108.88927606019199"/>
    <s v=""/>
    <s v="Cult Movies, Horror Movies, Independent Movies"/>
    <s v="Cult Movies"/>
    <s v="Cult Movies, Horror Movies, Independent Movies"/>
    <n v="3"/>
  </r>
  <r>
    <n v="4668"/>
    <s v="s4668"/>
    <x v="0"/>
    <s v="‚Äã‚ÄãKuch Bheege Alfaaz"/>
    <s v="Onir"/>
    <s v="Geetanjali Thapa, Zain Khan Durrani, Shray Rai Tiwari, Mona Ambegaonkar, Chandreyee Ghosh, Barun Chanda, Saheb Bhattacharjee, Shefali Chauhan"/>
    <n v="8"/>
    <s v="India"/>
    <s v="India"/>
    <n v="1"/>
    <d v="2018-09-01T00:00:00"/>
    <n v="2018"/>
    <x v="1"/>
    <s v="110 min"/>
    <n v="110"/>
    <n v="110"/>
    <n v="108.88927606019199"/>
    <s v=""/>
    <s v="Dramas, Independent Movies, International Movies"/>
    <s v="Dramas"/>
    <s v="Dramas, Independent Movies, International Movies"/>
    <n v="3"/>
  </r>
  <r>
    <n v="4669"/>
    <s v="s4669"/>
    <x v="0"/>
    <s v="Love and Shukla"/>
    <s v="Jatla Siddartha"/>
    <s v="Saharsh Kumar Shukla, Taneea Rajawat, Hima Singh, Aparna Upadhyay, Loknath Tiwari, Sambhaji Sasane"/>
    <n v="6"/>
    <s v="India"/>
    <s v="India"/>
    <n v="1"/>
    <d v="2018-09-01T00:00:00"/>
    <n v="2017"/>
    <x v="5"/>
    <s v="110 min"/>
    <n v="110"/>
    <n v="110"/>
    <n v="108.88927606019199"/>
    <s v=""/>
    <s v="Dramas, Independent Movies, International Movies"/>
    <s v="Dramas"/>
    <s v="Dramas, Independent Movies, International Movies"/>
    <n v="3"/>
  </r>
  <r>
    <n v="4691"/>
    <s v="s4691"/>
    <x v="0"/>
    <s v="Bareilly Ki Barfi"/>
    <s v="Ashwiny Iyer Tiwari"/>
    <s v="Ayushmann Khurrana, Kriti Sanon, Rajkummar Rao, Pankaj Tripathi, Seema Pahwa, Rohit Chaudhury, Swati Semwal"/>
    <n v="7"/>
    <s v="India"/>
    <s v="India"/>
    <n v="1"/>
    <d v="2018-08-21T00:00:00"/>
    <n v="2017"/>
    <x v="1"/>
    <s v="110 min"/>
    <n v="110"/>
    <n v="110"/>
    <n v="108.88927606019199"/>
    <s v=""/>
    <s v="Comedies, Dramas, International Movies"/>
    <s v="Comedies"/>
    <s v="Comedies, Dramas, International Movies"/>
    <n v="3"/>
  </r>
  <r>
    <n v="4784"/>
    <s v="s4784"/>
    <x v="0"/>
    <s v="The Skin of the Wolf"/>
    <s v="Samu Fuentes"/>
    <s v="Mario Casas, Irene Escolar, Ruth D√≠az"/>
    <n v="3"/>
    <s v="Spain"/>
    <s v="Spain"/>
    <n v="1"/>
    <d v="2018-07-06T00:00:00"/>
    <n v="2018"/>
    <x v="5"/>
    <s v="110 min"/>
    <n v="110"/>
    <n v="110"/>
    <n v="108.88927606019199"/>
    <s v=""/>
    <s v="Dramas, Independent Movies, International Movies"/>
    <s v="Dramas"/>
    <s v="Dramas, Independent Movies, International Movies"/>
    <n v="3"/>
  </r>
  <r>
    <n v="4835"/>
    <s v="s4835"/>
    <x v="0"/>
    <s v="Ali's Wedding"/>
    <s v="Jeffrey Walker"/>
    <s v="Osamah Sami, Don Hany, Helana Sawires, Frances Duca, Majid Shokor, Rodney Afif, Ghazi Alkinani, Ryan Corr"/>
    <n v="8"/>
    <s v="Australia"/>
    <s v="Australia"/>
    <n v="1"/>
    <d v="2018-06-08T00:00:00"/>
    <n v="2018"/>
    <x v="5"/>
    <s v="110 min"/>
    <n v="110"/>
    <n v="110"/>
    <n v="108.88927606019199"/>
    <s v=""/>
    <s v="Comedies, Independent Movies, International Movies"/>
    <s v="Comedies"/>
    <s v="Comedies, Independent Movies, International Movies"/>
    <n v="3"/>
  </r>
  <r>
    <n v="4843"/>
    <s v="s4843"/>
    <x v="0"/>
    <s v="Outside In"/>
    <s v="Lynn Shelton"/>
    <s v="Jay Duplass, Edie Falco, Kaitlyn Dever, Ben Schwartz, Louis Hobson, Alycia Delmore, Pamela Reed, Matt Malloy, Aaron Blakely"/>
    <n v="9"/>
    <s v="United States"/>
    <s v="United States"/>
    <n v="1"/>
    <d v="2018-06-01T00:00:00"/>
    <n v="2018"/>
    <x v="5"/>
    <s v="110 min"/>
    <n v="110"/>
    <n v="110"/>
    <n v="108.88927606019199"/>
    <s v=""/>
    <s v="Dramas, Independent Movies"/>
    <s v="Dramas"/>
    <s v="Dramas, Independent Movies"/>
    <n v="2"/>
  </r>
  <r>
    <n v="5023"/>
    <s v="s5023"/>
    <x v="0"/>
    <s v="Î∞òÎìúÏãú Ïû°ÎäîÎã§"/>
    <s v="Hong-seon Kim"/>
    <s v="Baek Yoon-sik"/>
    <n v="1"/>
    <s v="South Korea"/>
    <s v="South Korea"/>
    <n v="1"/>
    <d v="2018-02-28T00:00:00"/>
    <n v="2017"/>
    <x v="5"/>
    <s v="110 min"/>
    <n v="110"/>
    <n v="110"/>
    <n v="108.88927606019199"/>
    <s v=""/>
    <s v="Dramas, International Movies, Thrillers"/>
    <s v="Dramas"/>
    <s v="Dramas, International Movies, Thrillers"/>
    <n v="3"/>
  </r>
  <r>
    <n v="5226"/>
    <s v="s5226"/>
    <x v="0"/>
    <s v="Kingdom of Us"/>
    <s v="Lucy Cohen"/>
    <m/>
    <n v="0"/>
    <s v="United Kingdom"/>
    <s v="United Kingdom"/>
    <n v="1"/>
    <d v="2017-10-13T00:00:00"/>
    <n v="2017"/>
    <x v="5"/>
    <s v="110 min"/>
    <n v="110"/>
    <n v="110"/>
    <n v="108.88927606019199"/>
    <s v=""/>
    <s v="Documentaries"/>
    <s v="Documentaries"/>
    <s v="Documentaries"/>
    <n v="1"/>
  </r>
  <r>
    <n v="5487"/>
    <s v="s5487"/>
    <x v="0"/>
    <s v="The Devil's Mistress"/>
    <s v="Filip Renc"/>
    <s v="Tatiana Pauhofov√°, Karl Markovics, Gedeon Burkhard, Simona Stasov√°, Martin Huba, Pavel Kr√≠z, Zdenka Proch√°zkov√°, Anna Fialov√°, Lenka Vlas√°kov√°, Jir√≠ M√°dl"/>
    <n v="10"/>
    <s v="Czech Republic"/>
    <s v="Czech Republic, Slovakia"/>
    <n v="2"/>
    <d v="2017-05-15T00:00:00"/>
    <n v="2016"/>
    <x v="5"/>
    <s v="110 min"/>
    <n v="110"/>
    <n v="110"/>
    <n v="108.88927606019199"/>
    <s v=""/>
    <s v="Dramas, International Movies"/>
    <s v="Dramas"/>
    <s v="Dramas, International Movies"/>
    <n v="2"/>
  </r>
  <r>
    <n v="5540"/>
    <s v="s5540"/>
    <x v="0"/>
    <s v="The Lighthouse of the Orcas"/>
    <s v="Gerardo Olivares"/>
    <s v="Maribel Verd√∫, Joaqu√≠n Furriel, Joaqu√≠n Rapalini"/>
    <n v="3"/>
    <s v="Spain"/>
    <s v="Spain, Argentina"/>
    <n v="2"/>
    <d v="2017-04-07T00:00:00"/>
    <n v="2016"/>
    <x v="5"/>
    <s v="110 min"/>
    <n v="110"/>
    <n v="110"/>
    <n v="108.88927606019199"/>
    <s v=""/>
    <s v="Dramas, International Movies, Romantic Movies"/>
    <s v="Dramas"/>
    <s v="Dramas, International Movies, Romantic Movies"/>
    <n v="3"/>
  </r>
  <r>
    <n v="5741"/>
    <s v="s5741"/>
    <x v="0"/>
    <s v="They Are Everywhere"/>
    <s v="Yvan Attal"/>
    <s v="Yvan Attal, Beno√Æt Poelvoorde, Charlotte Gainsbourg, Val√©rie Bonneton, Dany Boon, Gr√©gory Gadebois, Denis Podalyd√®s, Fran√ßois Damiens, Yam√©e Couture, Freya Mavor, Rivka Michaeli"/>
    <n v="11"/>
    <s v="France"/>
    <s v="France, Belgium"/>
    <n v="2"/>
    <d v="2016-10-28T00:00:00"/>
    <n v="2016"/>
    <x v="5"/>
    <s v="110 min"/>
    <n v="110"/>
    <n v="110"/>
    <n v="108.88927606019199"/>
    <s v=""/>
    <s v="Comedies, International Movies"/>
    <s v="Comedies"/>
    <s v="Comedies, International Movies"/>
    <n v="2"/>
  </r>
  <r>
    <n v="6035"/>
    <s v="s6035"/>
    <x v="0"/>
    <s v="A Family Man"/>
    <s v="Mark Williams"/>
    <s v="Gerard Butler, Gretchen Mol, Alison Brie, Willem Dafoe, Alfred Molina, Maxwell Jenkins, Anupam Kher, Dustin Milligan"/>
    <n v="8"/>
    <s v="Canada"/>
    <s v="Canada, United States"/>
    <n v="2"/>
    <d v="2019-12-15T00:00:00"/>
    <n v="2016"/>
    <x v="12"/>
    <s v="110 min"/>
    <n v="110"/>
    <n v="110"/>
    <n v="108.88927606019199"/>
    <s v=""/>
    <s v="Dramas"/>
    <s v="Dramas"/>
    <s v="Dramas"/>
    <n v="1"/>
  </r>
  <r>
    <n v="6066"/>
    <s v="s6066"/>
    <x v="0"/>
    <s v="A Wrinkle in Time"/>
    <s v="Ava DuVernay"/>
    <s v="Storm Reid, Oprah Winfrey, Reese Witherspoon, Mindy Kaling, Deric McCabe, Levi Miller, Chris Pine, Gugu Mbatha-Raw, Zach Galifianakis, Michael Pe√±a, Bellamy Young, Andr√© Holland, Will McCormack, Rowan Blanchard, Daniel MacPherson"/>
    <n v="15"/>
    <s v="United States"/>
    <s v="United States"/>
    <n v="1"/>
    <d v="2018-09-25T00:00:00"/>
    <n v="2018"/>
    <x v="7"/>
    <s v="110 min"/>
    <n v="110"/>
    <n v="110"/>
    <n v="108.88927606019199"/>
    <s v=""/>
    <s v="Children &amp; Family Movies"/>
    <s v="Children &amp; Family Movies"/>
    <s v="Children &amp; Family Movies"/>
    <n v="1"/>
  </r>
  <r>
    <n v="6087"/>
    <s v="s6087"/>
    <x v="0"/>
    <s v="Act of Valor"/>
    <s v="Mike McCoy, Scott Waugh"/>
    <s v="Keo Woolford, Drea Castro, Emilio Rivera, Rorke Denver, Jason Cottle, Ailsa Marshall, Alex Veadov, Dave, Roselyn Sanchez, Thomas Rosales Jr., Nestor Serrano, Gonzalo Menendez"/>
    <n v="12"/>
    <s v="United States"/>
    <s v="United States"/>
    <n v="1"/>
    <d v="2020-06-01T00:00:00"/>
    <n v="2012"/>
    <x v="12"/>
    <s v="110 min"/>
    <n v="110"/>
    <n v="110"/>
    <n v="108.88927606019199"/>
    <s v=""/>
    <s v="Action &amp; Adventure"/>
    <s v="Action &amp; Adventure"/>
    <s v="Action &amp; Adventure"/>
    <n v="1"/>
  </r>
  <r>
    <n v="6173"/>
    <s v="s6173"/>
    <x v="0"/>
    <s v="Antar: Son of Shadad"/>
    <s v="Sherif Ismail"/>
    <s v="Mohamed Henedi, Bassem Samra, Dorra Zarrouk, Lotfy Labib"/>
    <n v="4"/>
    <s v="Egypt"/>
    <s v="Egypt"/>
    <n v="1"/>
    <d v="2019-05-09T00:00:00"/>
    <n v="2017"/>
    <x v="5"/>
    <s v="110 min"/>
    <n v="110"/>
    <n v="110"/>
    <n v="108.88927606019199"/>
    <s v=""/>
    <s v="Comedies, International Movies"/>
    <s v="Comedies"/>
    <s v="Comedies, International Movies"/>
    <n v="2"/>
  </r>
  <r>
    <n v="6186"/>
    <s v="s6186"/>
    <x v="0"/>
    <s v="Arthur"/>
    <s v="Jason Winer"/>
    <s v="Russell Brand, Helen Mirren, Greta Gerwig, Jennifer Garner, Geraldine James, Luis Guzm√°n, Nick Nolte, Christina Jacquelyn Calph, Murphy Guyer, Jos√© Ram√≥n Rosario"/>
    <n v="10"/>
    <s v="United States"/>
    <s v="United States"/>
    <n v="1"/>
    <d v="2019-04-01T00:00:00"/>
    <n v="2011"/>
    <x v="2"/>
    <s v="110 min"/>
    <n v="110"/>
    <n v="110"/>
    <n v="108.88927606019199"/>
    <s v=""/>
    <s v="Comedies, Romantic Movies"/>
    <s v="Comedies"/>
    <s v="Comedies, Romantic Movies"/>
    <n v="2"/>
  </r>
  <r>
    <n v="6200"/>
    <s v="s6200"/>
    <x v="0"/>
    <s v="Automata"/>
    <s v="Gabe Ib√°√±ez"/>
    <s v="Antonio Banderas, Dylan McDermott, Melanie Griffith, Birgitte Hjort S√∏rensen, Robert Forster, Christa Campbell, Tim McInnerny, Andy Nyman, David Ryall"/>
    <n v="9"/>
    <s v="Bulgaria"/>
    <s v="Bulgaria, United States, Spain, Canada"/>
    <n v="4"/>
    <d v="2017-09-08T00:00:00"/>
    <n v="2014"/>
    <x v="12"/>
    <s v="110 min"/>
    <n v="110"/>
    <n v="110"/>
    <n v="108.88927606019199"/>
    <s v=""/>
    <s v="International Movies, Sci-Fi &amp; Fantasy, Thrillers"/>
    <s v="International Movies"/>
    <s v="International Movies, Sci-Fi &amp; Fantasy, Thrillers"/>
    <n v="3"/>
  </r>
  <r>
    <n v="6257"/>
    <s v="s6257"/>
    <x v="0"/>
    <s v="Be Here Now"/>
    <s v="Lilibet Foster"/>
    <s v="Andy Whitfield"/>
    <n v="1"/>
    <s v="United States"/>
    <s v="United States, Australia"/>
    <n v="2"/>
    <d v="2017-02-28T00:00:00"/>
    <n v="2015"/>
    <x v="5"/>
    <s v="110 min"/>
    <n v="110"/>
    <n v="110"/>
    <n v="108.88927606019199"/>
    <s v=""/>
    <s v="Documentaries"/>
    <s v="Documentaries"/>
    <s v="Documentaries"/>
    <n v="1"/>
  </r>
  <r>
    <n v="6312"/>
    <s v="s6312"/>
    <x v="0"/>
    <s v="Billy Elliot"/>
    <s v="Stephen Daldry"/>
    <s v="Jamie Bell, Gary Lewis, Stuart Wells, Billy Fane, Colin MacLachlan, Nicola Blackwell, Carol McGuigan, Joe Renton, Janine Birkett, Charlie Hardwick, Mike Elliot, Jean Heywood, Jamie Draven, Julie Walters, Trevor Fox, Adam Cooper"/>
    <n v="16"/>
    <s v="United Kingdom"/>
    <s v="United Kingdom, France"/>
    <n v="2"/>
    <d v="2019-02-01T00:00:00"/>
    <n v="2000"/>
    <x v="12"/>
    <s v="110 min"/>
    <n v="110"/>
    <n v="110"/>
    <n v="108.88927606019199"/>
    <s v=""/>
    <s v="Dramas, Independent Movies, International Movies"/>
    <s v="Dramas"/>
    <s v="Dramas, Independent Movies, International Movies"/>
    <n v="3"/>
  </r>
  <r>
    <n v="6377"/>
    <s v="s6377"/>
    <x v="0"/>
    <s v="Brick"/>
    <s v="Rian Johnson"/>
    <s v="Joseph Gordon-Levitt, Nora Zehetner, Lukas Haas, Noah Fleiss, Matt O'Leary, Emilie de Ravin, Noah Segan, Richard Roundtree, Meagan Good, Brian White"/>
    <n v="10"/>
    <s v="United States"/>
    <s v="United States"/>
    <n v="1"/>
    <d v="2018-09-01T00:00:00"/>
    <n v="2005"/>
    <x v="12"/>
    <s v="110 min"/>
    <n v="110"/>
    <n v="110"/>
    <n v="108.88927606019199"/>
    <s v=""/>
    <s v="Independent Movies, Thrillers"/>
    <s v="Independent Movies"/>
    <s v="Independent Movies, Thrillers"/>
    <n v="2"/>
  </r>
  <r>
    <n v="6490"/>
    <s v="s6490"/>
    <x v="0"/>
    <s v="City of Tiny Lights"/>
    <s v="Pete Travis"/>
    <s v="Riz Ahmed, Billie Piper, James Floyd, Cush Jumbo, Roshan Seth, Hannah Rae, Antonio Aakeel, George Sargeant, Alexander Siddig, Vincent Regan, Barry Aird"/>
    <n v="11"/>
    <s v="United Kingdom"/>
    <s v="United Kingdom"/>
    <n v="1"/>
    <d v="2017-07-21T00:00:00"/>
    <n v="2016"/>
    <x v="5"/>
    <s v="110 min"/>
    <n v="110"/>
    <n v="110"/>
    <n v="108.88927606019199"/>
    <s v=""/>
    <s v="Dramas, International Movies, Thrillers"/>
    <s v="Dramas"/>
    <s v="Dramas, International Movies, Thrillers"/>
    <n v="3"/>
  </r>
  <r>
    <n v="6517"/>
    <s v="s6517"/>
    <x v="0"/>
    <s v="Colonia"/>
    <s v="Florian Gallenberger"/>
    <s v="Emma Watson, Daniel Br√ºhl, Michael Nyqvist, Richenda Carey, Vicky Krieps, Jeanne Werner, Julian Ovenden, August Zirner, Martin Wuttke, Stefan Merki"/>
    <n v="10"/>
    <s v="Germany"/>
    <s v="Germany, France, Luxembourg, United Kingdom, United States"/>
    <n v="5"/>
    <d v="2018-07-14T00:00:00"/>
    <n v="2015"/>
    <x v="12"/>
    <s v="110 min"/>
    <n v="110"/>
    <n v="110"/>
    <n v="108.88927606019199"/>
    <s v=""/>
    <s v="Dramas, Independent Movies, International Movies"/>
    <s v="Dramas"/>
    <s v="Dramas, Independent Movies, International Movies"/>
    <n v="3"/>
  </r>
  <r>
    <n v="6542"/>
    <s v="s6542"/>
    <x v="0"/>
    <s v="CRD"/>
    <s v="Kranti Kanade"/>
    <s v="Mrinmayee Godbole, Vinay Sharma, Saurabh Saraswat, Isha Keskar, Abhay Mahajan, Geetika Tyagi"/>
    <n v="6"/>
    <s v="India"/>
    <s v="India"/>
    <n v="1"/>
    <d v="2019-04-29T00:00:00"/>
    <n v="2016"/>
    <x v="5"/>
    <s v="110 min"/>
    <n v="110"/>
    <n v="110"/>
    <n v="108.88927606019199"/>
    <s v=""/>
    <s v="Comedies, Dramas, Independent Movies"/>
    <s v="Comedies"/>
    <s v="Comedies, Dramas, Independent Movies"/>
    <n v="3"/>
  </r>
  <r>
    <n v="6576"/>
    <s v="s6576"/>
    <x v="0"/>
    <s v="De Palma"/>
    <s v="Noah Baumbach, Jake Paltrow"/>
    <s v="Brian De Palma"/>
    <n v="1"/>
    <s v="United States"/>
    <s v="United States"/>
    <n v="1"/>
    <d v="2018-11-21T00:00:00"/>
    <n v="2015"/>
    <x v="12"/>
    <s v="110 min"/>
    <n v="110"/>
    <n v="110"/>
    <n v="108.88927606019199"/>
    <s v=""/>
    <s v="Documentaries"/>
    <s v="Documentaries"/>
    <s v="Documentaries"/>
    <n v="1"/>
  </r>
  <r>
    <n v="6709"/>
    <s v="s6709"/>
    <x v="0"/>
    <s v="Euphoria"/>
    <s v="Valeria Golino"/>
    <s v="Riccardo Scamarcio, Valerio Mastandrea, Isabella Ferrari, Valentina Cervi, Jasmine Trinca, Andrea Germani, Marzia Ubaldi, Iaia Forte"/>
    <n v="8"/>
    <s v="Italy"/>
    <s v="Italy"/>
    <n v="1"/>
    <d v="2019-11-01T00:00:00"/>
    <n v="2018"/>
    <x v="12"/>
    <s v="110 min"/>
    <n v="110"/>
    <n v="110"/>
    <n v="108.88927606019199"/>
    <s v=""/>
    <s v="Dramas, International Movies, LGBTQ Movies"/>
    <s v="Dramas"/>
    <s v="Dramas, International Movies, LGBTQ Movies"/>
    <n v="3"/>
  </r>
  <r>
    <n v="6843"/>
    <s v="s6843"/>
    <x v="0"/>
    <s v="Get Smart"/>
    <s v="Peter Segal"/>
    <s v="Steve Carell, Anne Hathaway, Dwayne Johnson, Alan Arkin, Terence Stamp, Terry Crews, David Koechner, James Caan, Masi Oka, Nate Torrence, Bill Murray"/>
    <n v="11"/>
    <s v="United States"/>
    <s v="United States"/>
    <n v="1"/>
    <d v="2019-04-01T00:00:00"/>
    <n v="2008"/>
    <x v="2"/>
    <s v="110 min"/>
    <n v="110"/>
    <n v="110"/>
    <n v="108.88927606019199"/>
    <s v=""/>
    <s v="Action &amp; Adventure, Comedies"/>
    <s v="Action &amp; Adventure"/>
    <s v="Action &amp; Adventure, Comedies"/>
    <n v="2"/>
  </r>
  <r>
    <n v="6848"/>
    <s v="s6848"/>
    <x v="0"/>
    <s v="Ghost Rider"/>
    <s v="Mark Steven Johnson"/>
    <s v="Nicolas Cage, Eva Mendes, Wes Bentley, Sam Elliott, Donal Logue, Matt Long, Peter Fonda, Brett Cullen, Raquel Alessi, Laurence Breuls"/>
    <n v="10"/>
    <s v="United States"/>
    <s v="United States, Australia"/>
    <n v="2"/>
    <d v="2020-10-01T00:00:00"/>
    <n v="2007"/>
    <x v="2"/>
    <s v="110 min"/>
    <n v="110"/>
    <n v="110"/>
    <n v="108.88927606019199"/>
    <s v=""/>
    <s v="Action &amp; Adventure, Sci-Fi &amp; Fantasy"/>
    <s v="Action &amp; Adventure"/>
    <s v="Action &amp; Adventure, Sci-Fi &amp; Fantasy"/>
    <n v="2"/>
  </r>
  <r>
    <n v="6870"/>
    <s v="s6870"/>
    <x v="0"/>
    <s v="Goldstone"/>
    <s v="Ivan Sen"/>
    <s v="Aaron Pedersen, Alex Russell, Jacki Weaver, Cheng Pei-pei, David Gulpilil, Michelle Lim Davidson, David Wenham, Tommy Lewis, Tommy Caldwell"/>
    <n v="9"/>
    <s v="Australia"/>
    <s v="Australia"/>
    <n v="1"/>
    <d v="2018-12-10T00:00:00"/>
    <n v="2016"/>
    <x v="12"/>
    <s v="110 min"/>
    <n v="110"/>
    <n v="110"/>
    <n v="108.88927606019199"/>
    <s v=""/>
    <s v="Thrillers"/>
    <s v="Thrillers"/>
    <s v="Thrillers"/>
    <n v="1"/>
  </r>
  <r>
    <n v="6894"/>
    <s v="s6894"/>
    <x v="0"/>
    <s v="Grease"/>
    <s v="Randal Kleiser"/>
    <s v="John Travolta, Olivia Newton-John, Stockard Channing, Jeff Conaway, Barry Pearl, Michael Tucci, Kelly Ward, Didi Conn, Jamie Donnelly, Dinah Manoff, Eve Arden, Dody Goodman, Sid Caesar, Joan Blondell, Frankie Avalon"/>
    <n v="15"/>
    <s v="United States"/>
    <s v="United States"/>
    <n v="1"/>
    <d v="2019-11-01T00:00:00"/>
    <n v="1978"/>
    <x v="7"/>
    <s v="110 min"/>
    <n v="110"/>
    <n v="110"/>
    <n v="108.88927606019199"/>
    <s v=""/>
    <s v="Classic Movies, Comedies, Music &amp; Musicals"/>
    <s v="Classic Movies"/>
    <s v="Classic Movies, Comedies, Music &amp; Musicals"/>
    <n v="3"/>
  </r>
  <r>
    <n v="6914"/>
    <s v="s6914"/>
    <x v="0"/>
    <s v="Hamburger Hill"/>
    <s v="John Irvin"/>
    <s v="Anthony Barille, Michael Boatman, Don Cheadle, Michael Dolan, Don James, Dylan McDermott, Michael A. Nickles, Harry O'Reilly, Daniel O'Shea, Tim Quill, Tommy Swerdlow, Courtney B. Vance, Steven Weber, Tegan West"/>
    <n v="14"/>
    <s v="United States"/>
    <s v="United States"/>
    <n v="1"/>
    <d v="2019-11-23T00:00:00"/>
    <n v="1987"/>
    <x v="12"/>
    <s v="110 min"/>
    <n v="110"/>
    <n v="110"/>
    <n v="108.88927606019199"/>
    <s v=""/>
    <s v="Action &amp; Adventure, Dramas"/>
    <s v="Action &amp; Adventure"/>
    <s v="Action &amp; Adventure, Dramas"/>
    <n v="2"/>
  </r>
  <r>
    <n v="7013"/>
    <s v="s7013"/>
    <x v="0"/>
    <s v="How the Beatles Changed the World"/>
    <s v="Tom O'Dell"/>
    <s v="George Harrison, John Lennon, Ringo Starr, Paul McCartney, Brian Epstein"/>
    <n v="5"/>
    <s v="United States"/>
    <s v="United States, United Kingdom"/>
    <n v="2"/>
    <d v="2018-02-01T00:00:00"/>
    <n v="2017"/>
    <x v="6"/>
    <s v="110 min"/>
    <n v="110"/>
    <n v="110"/>
    <n v="108.88927606019199"/>
    <s v=""/>
    <s v="Documentaries, Music &amp; Musicals"/>
    <s v="Documentaries"/>
    <s v="Documentaries, Music &amp; Musicals"/>
    <n v="2"/>
  </r>
  <r>
    <n v="7017"/>
    <s v="s7017"/>
    <x v="0"/>
    <s v="How to Change the World"/>
    <s v="Jerry Rothwell"/>
    <m/>
    <n v="0"/>
    <s v="Canada"/>
    <s v="Canada, United Kingdom, Netherlands"/>
    <n v="3"/>
    <d v="2016-01-01T00:00:00"/>
    <n v="2015"/>
    <x v="11"/>
    <s v="110 min"/>
    <n v="110"/>
    <n v="110"/>
    <n v="108.88927606019199"/>
    <s v=""/>
    <s v="Documentaries, International Movies"/>
    <s v="Documentaries"/>
    <s v="Documentaries, International Movies"/>
    <n v="2"/>
  </r>
  <r>
    <n v="7169"/>
    <s v="s7169"/>
    <x v="0"/>
    <s v="Kanika"/>
    <m/>
    <s v="Sharad Ponkshe, Smita Shewale"/>
    <n v="2"/>
    <s v="India"/>
    <s v="India"/>
    <n v="1"/>
    <d v="2018-03-01T00:00:00"/>
    <n v="2017"/>
    <x v="1"/>
    <s v="110 min"/>
    <n v="110"/>
    <n v="110"/>
    <n v="108.88927606019199"/>
    <s v=""/>
    <s v="Horror Movies, International Movies, Thrillers"/>
    <s v="Horror Movies"/>
    <s v="Horror Movies, International Movies, Thrillers"/>
    <n v="3"/>
  </r>
  <r>
    <n v="7192"/>
    <s v="s7192"/>
    <x v="0"/>
    <s v="Kickboxer: Retaliation"/>
    <s v="Dimitri Logothetis"/>
    <s v="Alain Moussi, Jean-Claude Van Damme, Mike Tyson, Christopher Lambert, Sara Malakul Lane, Haf√æ√≥r J√∫l√≠us Bj√∂rnsson, Sam Medina, Steven Swadling"/>
    <n v="8"/>
    <s v="United States"/>
    <s v="United States"/>
    <n v="1"/>
    <d v="2018-04-26T00:00:00"/>
    <n v="2017"/>
    <x v="12"/>
    <s v="110 min"/>
    <n v="110"/>
    <n v="110"/>
    <n v="108.88927606019199"/>
    <s v=""/>
    <s v="Action &amp; Adventure"/>
    <s v="Action &amp; Adventure"/>
    <s v="Action &amp; Adventure"/>
    <n v="1"/>
  </r>
  <r>
    <n v="7263"/>
    <s v="s7263"/>
    <x v="0"/>
    <s v="Lady in the Water"/>
    <s v="M. Night Shyamalan"/>
    <s v="Paul Giamatti, Bryce Dallas Howard, Jeffrey Wright, Bob Balaban, Sarita Choudhury, Cindy Cheung, M. Night Shyamalan, Freddy Rodr√≠guez, Bill Irwin, Mary Beth Hurt"/>
    <n v="10"/>
    <s v="United States"/>
    <s v="United States"/>
    <n v="1"/>
    <d v="2019-07-01T00:00:00"/>
    <n v="2006"/>
    <x v="2"/>
    <s v="110 min"/>
    <n v="110"/>
    <n v="110"/>
    <n v="108.88927606019199"/>
    <s v=""/>
    <s v="Sci-Fi &amp; Fantasy, Thrillers"/>
    <s v="Sci-Fi &amp; Fantasy"/>
    <s v="Sci-Fi &amp; Fantasy, Thrillers"/>
    <n v="2"/>
  </r>
  <r>
    <n v="7282"/>
    <s v="s7282"/>
    <x v="0"/>
    <s v="Left Behind"/>
    <s v="Vic Armstrong"/>
    <s v="Nicolas Cage, Chad Michael Murray, Cassi Thomson, Nicky Whelan, Jordin Sparks, Lea Thompson, Gary Grubbs, Quinton Aaron"/>
    <n v="8"/>
    <s v="United States"/>
    <s v="United States, Canada"/>
    <n v="2"/>
    <d v="2018-12-26T00:00:00"/>
    <n v="2014"/>
    <x v="2"/>
    <s v="110 min"/>
    <n v="110"/>
    <n v="110"/>
    <n v="108.88927606019199"/>
    <s v=""/>
    <s v="Action &amp; Adventure, Faith &amp; Spirituality, Sci-Fi &amp; Fantasy"/>
    <s v="Action &amp; Adventure"/>
    <s v="Action &amp; Adventure, Faith &amp; Spirituality, Sci-Fi &amp; Fantasy"/>
    <n v="3"/>
  </r>
  <r>
    <n v="7362"/>
    <s v="s7362"/>
    <x v="0"/>
    <s v="Lupt"/>
    <s v="Prabhuraj"/>
    <s v="Javed Jaffrey, Vijay Raaz, Karan Aanand, Niki Walia, Meenakshi Dixit, Rishabh Chaddha, Rishina Kandhari, Kiearra Soni"/>
    <n v="8"/>
    <s v="India"/>
    <s v="India"/>
    <n v="1"/>
    <d v="2019-04-05T00:00:00"/>
    <n v="2018"/>
    <x v="1"/>
    <s v="110 min"/>
    <n v="110"/>
    <n v="110"/>
    <n v="108.88927606019199"/>
    <s v=""/>
    <s v="Horror Movies, International Movies, Thrillers"/>
    <s v="Horror Movies"/>
    <s v="Horror Movies, International Movies, Thrillers"/>
    <n v="3"/>
  </r>
  <r>
    <n v="7379"/>
    <s v="s7379"/>
    <x v="0"/>
    <s v="Magnetic"/>
    <s v="Thierry Donard"/>
    <s v="Tom Barrer, Liam Whaley, Wille Lindberg, Sam Favret, Fabian Bodet, Jamie Lee, Lorenzo Avvenenti, Ross Clarke-Jones"/>
    <n v="8"/>
    <s v="France"/>
    <s v="France"/>
    <n v="1"/>
    <d v="2020-06-12T00:00:00"/>
    <n v="2018"/>
    <x v="1"/>
    <s v="110 min"/>
    <n v="110"/>
    <n v="110"/>
    <n v="108.88927606019199"/>
    <s v=""/>
    <s v="Action &amp; Adventure, Documentaries, International Movies"/>
    <s v="Action &amp; Adventure"/>
    <s v="Action &amp; Adventure, Documentaries, International Movies"/>
    <n v="3"/>
  </r>
  <r>
    <n v="7438"/>
    <s v="s7438"/>
    <x v="0"/>
    <s v="Melle"/>
    <s v="Binu Ulahhannan"/>
    <s v="Amith Chakalakkal, Thanuja Karthik, Joy Mathew, Joju George, Krishna Prabha, Ambika Mohan, P. Balachandran, Illikkett Namboothiri"/>
    <n v="8"/>
    <s v="India"/>
    <s v="India"/>
    <n v="1"/>
    <d v="2018-08-01T00:00:00"/>
    <n v="2017"/>
    <x v="6"/>
    <s v="110 min"/>
    <n v="110"/>
    <n v="110"/>
    <n v="108.88927606019199"/>
    <s v=""/>
    <s v="Dramas, International Movies, Romantic Movies"/>
    <s v="Dramas"/>
    <s v="Dramas, International Movies, Romantic Movies"/>
    <n v="3"/>
  </r>
  <r>
    <n v="7527"/>
    <s v="s7527"/>
    <x v="0"/>
    <s v="Muppets Most Wanted"/>
    <s v="James Bobin"/>
    <s v="Ricky Gervais, Ty Burrell, Tina Fey, Kermit the Frog, Miss Piggy, Fozzie Bear, Gonzo, Muppets, Steve Whitmire, Eric Jacobson, Dave Goelz, Bill Barretta, David Rudman, Matt Vogel, Peter Linz"/>
    <n v="15"/>
    <s v="United States"/>
    <s v="United States"/>
    <n v="1"/>
    <d v="2020-09-01T00:00:00"/>
    <n v="2014"/>
    <x v="7"/>
    <s v="110 min"/>
    <n v="110"/>
    <n v="110"/>
    <n v="108.88927606019199"/>
    <s v=""/>
    <s v="Children &amp; Family Movies, Comedies"/>
    <s v="Children &amp; Family Movies"/>
    <s v="Children &amp; Family Movies, Comedies"/>
    <n v="2"/>
  </r>
  <r>
    <n v="7905"/>
    <s v="s7905"/>
    <x v="0"/>
    <s v="Running for Grace"/>
    <s v="David L. Cunningham"/>
    <s v="Ryan Potter, Matt Dillon, Jim Caviezel, Olivia Ritchie, Juliet Mills, Nick Boraine, Rumi Oyama"/>
    <n v="7"/>
    <s v="United States"/>
    <s v="United States"/>
    <n v="1"/>
    <d v="2019-06-19T00:00:00"/>
    <n v="2018"/>
    <x v="1"/>
    <s v="110 min"/>
    <n v="110"/>
    <n v="110"/>
    <n v="108.88927606019199"/>
    <s v=""/>
    <s v="Dramas, Romantic Movies"/>
    <s v="Dramas"/>
    <s v="Dramas, Romantic Movies"/>
    <n v="2"/>
  </r>
  <r>
    <n v="7926"/>
    <s v="s7926"/>
    <x v="0"/>
    <s v="Samantaral"/>
    <s v="Partha Chakraborty"/>
    <s v="Riddhi Sen, Parambrata Chatterjee, Soumitra Chatterjee, Aparajita Adhya, Tanusree Chakraborty, Kushal Chakraborty, Anindya Banerjee, Surangana Banerjee"/>
    <n v="8"/>
    <s v="India"/>
    <s v="India"/>
    <n v="1"/>
    <d v="2018-09-15T00:00:00"/>
    <n v="2017"/>
    <x v="5"/>
    <s v="110 min"/>
    <n v="110"/>
    <n v="110"/>
    <n v="108.88927606019199"/>
    <s v=""/>
    <s v="Dramas, International Movies"/>
    <s v="Dramas"/>
    <s v="Dramas, International Movies"/>
    <n v="2"/>
  </r>
  <r>
    <n v="7965"/>
    <s v="s7965"/>
    <x v="0"/>
    <s v="Searching for Bobby Fischer"/>
    <s v="Steven Zaillian"/>
    <s v="Max Pomeranc, Joe Mantegna, Joan Allen, Ben Kingsley, Laurence Fishburne, William H. Macy, Laura Linney, David Paymer, Michael Nirenberg, Robert Stephens"/>
    <n v="10"/>
    <s v="United States"/>
    <s v="United States"/>
    <n v="1"/>
    <d v="2020-12-07T00:00:00"/>
    <n v="1993"/>
    <x v="7"/>
    <s v="110 min"/>
    <n v="110"/>
    <n v="110"/>
    <n v="108.88927606019199"/>
    <s v=""/>
    <s v="Children &amp; Family Movies, Classic Movies, Dramas"/>
    <s v="Children &amp; Family Movies"/>
    <s v="Children &amp; Family Movies, Classic Movies, Dramas"/>
    <n v="3"/>
  </r>
  <r>
    <n v="8043"/>
    <s v="s8043"/>
    <x v="0"/>
    <s v="Small Soldiers"/>
    <s v="Joe Dante"/>
    <s v="Kirsten Dunst, Gregory Smith, Jay Mohr, Phil Hartman, Kevin Dunn, Denis Leary, Frank Langella, Tommy Lee Jones, Ernest Borgnine"/>
    <n v="9"/>
    <s v="United States"/>
    <s v="United States"/>
    <n v="1"/>
    <d v="2019-06-01T00:00:00"/>
    <n v="1998"/>
    <x v="2"/>
    <s v="110 min"/>
    <n v="110"/>
    <n v="110"/>
    <n v="108.88927606019199"/>
    <s v=""/>
    <s v="Action &amp; Adventure, Comedies, Sci-Fi &amp; Fantasy"/>
    <s v="Action &amp; Adventure"/>
    <s v="Action &amp; Adventure, Comedies, Sci-Fi &amp; Fantasy"/>
    <n v="3"/>
  </r>
  <r>
    <n v="8284"/>
    <s v="s8284"/>
    <x v="0"/>
    <s v="The Duel"/>
    <s v="Kieran Darcy-Smith"/>
    <s v="Woody Harrelson, Liam Hemsworth, Alice Braga, Emory Cohen, Felicity Price, Jos√© Z√∫√±iga, William Sadler"/>
    <n v="7"/>
    <s v="United States"/>
    <s v="United States"/>
    <n v="1"/>
    <d v="2019-06-02T00:00:00"/>
    <n v="2016"/>
    <x v="12"/>
    <s v="110 min"/>
    <n v="110"/>
    <n v="110"/>
    <n v="108.88927606019199"/>
    <s v=""/>
    <s v="Dramas"/>
    <s v="Dramas"/>
    <s v="Dramas"/>
    <n v="1"/>
  </r>
  <r>
    <n v="8461"/>
    <s v="s8461"/>
    <x v="0"/>
    <s v="The Player"/>
    <s v="Ahmad El-Badri"/>
    <s v="Ramez Galal, Emy Samir Ghanim, Edward Fouad, Hassan Hosny, Yousef Fawzy, Samar Gaber, Ragaa Al-Geddawy, Maha Abou Ouf, Mai El-Kady"/>
    <n v="9"/>
    <s v="Egypt"/>
    <s v="Egypt"/>
    <n v="1"/>
    <d v="2019-06-20T00:00:00"/>
    <n v="2012"/>
    <x v="5"/>
    <s v="110 min"/>
    <n v="110"/>
    <n v="110"/>
    <n v="108.88927606019199"/>
    <s v=""/>
    <s v="Comedies, International Movies"/>
    <s v="Comedies"/>
    <s v="Comedies, International Movies"/>
    <n v="2"/>
  </r>
  <r>
    <n v="8633"/>
    <s v="s8633"/>
    <x v="0"/>
    <s v="Trophy"/>
    <s v="Shaul Schwarz, Christina Clusiau"/>
    <m/>
    <n v="0"/>
    <s v="United Kingdom"/>
    <s v="United Kingdom, Namibia, South Africa, Zimbabwe, United States"/>
    <n v="5"/>
    <d v="2018-02-13T00:00:00"/>
    <n v="2017"/>
    <x v="5"/>
    <s v="110 min"/>
    <n v="110"/>
    <n v="110"/>
    <n v="108.88927606019199"/>
    <s v=""/>
    <s v="Documentaries, International Movies"/>
    <s v="Documentaries"/>
    <s v="Documentaries, International Movies"/>
    <n v="2"/>
  </r>
  <r>
    <n v="8665"/>
    <s v="s8665"/>
    <x v="0"/>
    <s v="Up in the Air"/>
    <s v="Jason Reitman"/>
    <s v="George Clooney, Vera Farmiga, Anna Kendrick, Jason Bateman, Amy Morton, Melanie Lynskey, J.K. Simmons, Sam Elliott, Danny McBride, Zach Galifianakis, Chris Lowell"/>
    <n v="11"/>
    <s v="United States"/>
    <s v="United States"/>
    <n v="1"/>
    <d v="2020-01-01T00:00:00"/>
    <n v="2009"/>
    <x v="12"/>
    <s v="110 min"/>
    <n v="110"/>
    <n v="110"/>
    <n v="108.88927606019199"/>
    <s v=""/>
    <s v="Comedies, Dramas, Romantic Movies"/>
    <s v="Comedies"/>
    <s v="Comedies, Dramas, Romantic Movies"/>
    <n v="3"/>
  </r>
  <r>
    <n v="8676"/>
    <s v="s8676"/>
    <x v="0"/>
    <s v="Victor"/>
    <s v="Brandon Dickerson"/>
    <s v="Patrick Davis, Lisa Vidal, Josh Pence, Jos√© Z√∫√±iga, Haley Ramm, Matt Angel, J. Michael Trautmann, Lobo Sebastian"/>
    <n v="8"/>
    <s v="United States"/>
    <s v="United States"/>
    <n v="1"/>
    <d v="2017-07-24T00:00:00"/>
    <n v="2015"/>
    <x v="2"/>
    <s v="110 min"/>
    <n v="110"/>
    <n v="110"/>
    <n v="108.88927606019199"/>
    <s v=""/>
    <s v="Dramas"/>
    <s v="Dramas"/>
    <s v="Dramas"/>
    <n v="1"/>
  </r>
  <r>
    <n v="8726"/>
    <s v="s8726"/>
    <x v="0"/>
    <s v="What's Up With Love?"/>
    <s v="Rudy Soedjarwo, Riri Riza"/>
    <s v="Dian Sastrowardoyo, Nicholas Saputra, Ladya Cheryll, Titi Kamal, Sissy Priscillia, Adinia Wirasti, Dennis Adhiswara"/>
    <n v="7"/>
    <s v="Indonesia"/>
    <s v="Indonesia"/>
    <n v="1"/>
    <d v="2018-12-08T00:00:00"/>
    <n v="2002"/>
    <x v="12"/>
    <s v="110 min"/>
    <n v="110"/>
    <n v="110"/>
    <n v="108.88927606019199"/>
    <s v=""/>
    <s v="Dramas, International Movies, Romantic Movies"/>
    <s v="Dramas"/>
    <s v="Dramas, International Movies, Romantic Movies"/>
    <n v="3"/>
  </r>
  <r>
    <n v="31"/>
    <s v="s31"/>
    <x v="0"/>
    <s v="Ankahi Kahaniya"/>
    <s v="Ashwiny Iyer Tiwari, Abhishek Chaubey, Saket Chaudhary"/>
    <s v="Abhishek Banerjee, Rinku Rajguru, Delzad Hiwale, Kunal Kapoor, Zoya Hussain, Nikhil Dwivedi, Palomi Ghosh"/>
    <n v="7"/>
    <m/>
    <m/>
    <n v="0"/>
    <d v="2021-09-17T00:00:00"/>
    <n v="2021"/>
    <x v="1"/>
    <s v="111 min"/>
    <n v="111"/>
    <n v="111"/>
    <n v="130.75928095335786"/>
    <s v=""/>
    <s v="Dramas, Independent Movies, International Movies"/>
    <s v="Dramas"/>
    <s v="Dramas, Independent Movies, International Movies"/>
    <n v="3"/>
  </r>
  <r>
    <n v="296"/>
    <s v="s296"/>
    <x v="0"/>
    <s v="The Paper Tigers"/>
    <s v="Quoc Bao Tran"/>
    <s v="Alain Uy, Ron Yuan, Mykel Shannon Jenkins, Jae Suh Park, Matthew Page, Joziah Lagonoy, Raymond Ma"/>
    <n v="7"/>
    <s v="United States"/>
    <s v="United States"/>
    <n v="1"/>
    <d v="2021-08-07T00:00:00"/>
    <n v="2021"/>
    <x v="2"/>
    <s v="111 min"/>
    <n v="111"/>
    <n v="111"/>
    <n v="130.75928095335786"/>
    <s v=""/>
    <s v="Action &amp; Adventure, Comedies"/>
    <s v="Action &amp; Adventure"/>
    <s v="Action &amp; Adventure, Comedies"/>
    <n v="2"/>
  </r>
  <r>
    <n v="360"/>
    <s v="s360"/>
    <x v="0"/>
    <s v="The Original Kings of Comedy"/>
    <s v="Spike Lee"/>
    <s v="Steve Harvey, D.L. Hughley, Cedric the Entertainer, Bernie Mac"/>
    <n v="4"/>
    <s v="United States"/>
    <s v="United States"/>
    <n v="1"/>
    <d v="2021-08-01T00:00:00"/>
    <n v="2000"/>
    <x v="12"/>
    <s v="111 min"/>
    <n v="111"/>
    <n v="111"/>
    <n v="130.75928095335786"/>
    <s v=""/>
    <s v="Stand-Up Comedy"/>
    <s v="Stand-Up Comedy"/>
    <s v="Stand-Up Comedy"/>
    <n v="1"/>
  </r>
  <r>
    <n v="403"/>
    <s v="s403"/>
    <x v="0"/>
    <s v="The Last Letter From Your Lover"/>
    <s v="Augustine Frizzell"/>
    <s v="Shailene Woodley, Felicity Jones, Callum Turner, Joe Alwyn, Nabhaan Rizwan, Ncuti Gatwa, Emma Appleton, Christian Brassington, Alice Orr-Ewing, Lee Knight, Zoe Boyle, Ben Cross, Diana Kent"/>
    <n v="13"/>
    <s v="United Kingdom"/>
    <s v="United Kingdom"/>
    <n v="1"/>
    <d v="2021-07-23T00:00:00"/>
    <n v="2021"/>
    <x v="5"/>
    <s v="111 min"/>
    <n v="111"/>
    <n v="111"/>
    <n v="130.75928095335786"/>
    <s v=""/>
    <s v="Dramas, Romantic Movies"/>
    <s v="Dramas"/>
    <s v="Dramas, Romantic Movies"/>
    <n v="2"/>
  </r>
  <r>
    <n v="480"/>
    <s v="s480"/>
    <x v="0"/>
    <s v="Fear Street Part 2: 1978"/>
    <s v="Leigh Janiak"/>
    <s v="Sadie Sink, Emily Rudd, Ryan Simpkins, McCabe Slye, Ted Sutherland, Jordana Spiro, Gillian Jacobs, Kiana Madeira, Benjamin Flores Jr., Ashley Zukerman, Olivia Scott Welch, Chiara Aurelia, Jordyn DiNatale"/>
    <n v="13"/>
    <m/>
    <m/>
    <n v="0"/>
    <d v="2021-07-09T00:00:00"/>
    <n v="2021"/>
    <x v="12"/>
    <s v="111 min"/>
    <n v="111"/>
    <n v="111"/>
    <n v="130.75928095335786"/>
    <s v=""/>
    <s v="Horror Movies"/>
    <s v="Horror Movies"/>
    <s v="Horror Movies"/>
    <n v="1"/>
  </r>
  <r>
    <n v="686"/>
    <s v="s686"/>
    <x v="0"/>
    <s v="Fatherhood"/>
    <s v="Paul Weitz"/>
    <s v="Kevin Hart, Alfre Woodard, Lil Rel Howery, DeWanda Wise, Frankie Faison, Anthony Carrigan, Paul Reiser, Melody Hurd"/>
    <n v="8"/>
    <s v="United States"/>
    <s v="United States"/>
    <n v="1"/>
    <d v="2021-06-18T00:00:00"/>
    <n v="2021"/>
    <x v="2"/>
    <s v="111 min"/>
    <n v="111"/>
    <n v="111"/>
    <n v="130.75928095335786"/>
    <s v=""/>
    <s v="Dramas"/>
    <s v="Dramas"/>
    <s v="Dramas"/>
    <n v="1"/>
  </r>
  <r>
    <n v="769"/>
    <s v="s769"/>
    <x v="0"/>
    <s v="Dancing Queens"/>
    <s v="Helena Bergstr√∂m"/>
    <s v="Molly Nutley, Fredrik Qui√±ones, Marie G√∂ranzon, Mattias Nordkvist, Claes Malmberg, Christopher Wollter, Emil Alm√©n, Razmus Nystr√∂m, Andr√© Christenson, Louie Indriana, Max Ulveson"/>
    <n v="11"/>
    <s v="Sweden"/>
    <s v="Sweden"/>
    <n v="1"/>
    <d v="2021-06-03T00:00:00"/>
    <n v="2021"/>
    <x v="5"/>
    <s v="111 min"/>
    <n v="111"/>
    <n v="111"/>
    <n v="130.75928095335786"/>
    <s v=""/>
    <s v="Comedies, Dramas, International Movies"/>
    <s v="Comedies"/>
    <s v="Comedies, Dramas, International Movies"/>
    <n v="3"/>
  </r>
  <r>
    <n v="990"/>
    <s v="s990"/>
    <x v="0"/>
    <s v="My Travel Buddy"/>
    <s v="Bedran G√ºzel"/>
    <s v="Oƒüuzhan Ko√ß, ƒ∞brahim B√ºy√ºkak, Emre Kƒ±nay, Aslƒ± Bekiroƒülu, Eda Ece, Bahar ≈ûahin, Muharrem Bayrak, Toygan Avanoƒülu"/>
    <n v="8"/>
    <s v="Turkey"/>
    <s v="Turkey"/>
    <n v="1"/>
    <d v="2021-04-23T00:00:00"/>
    <n v="2017"/>
    <x v="5"/>
    <s v="111 min"/>
    <n v="111"/>
    <n v="111"/>
    <n v="130.75928095335786"/>
    <s v=""/>
    <s v="Comedies, International Movies"/>
    <s v="Comedies"/>
    <s v="Comedies, International Movies"/>
    <n v="2"/>
  </r>
  <r>
    <n v="1146"/>
    <s v="s1146"/>
    <x v="0"/>
    <s v="At Eternity's Gate"/>
    <s v="Julian Schnabel"/>
    <s v="Willem Dafoe, Rupert Friend, Oscar Isaac, Mads Mikkelsen, Mathieu Amalric, Emmanuelle Seigner, Niels Arestrup, Anne Consigny, Amira Casar, Vincent Perez, Lolita Chammah, Stella Schnabel, Vladimir Consigny"/>
    <n v="13"/>
    <s v="Ireland"/>
    <s v="Ireland, Switzerland, United Kingdom, France, United States"/>
    <n v="5"/>
    <d v="2021-03-31T00:00:00"/>
    <n v="2018"/>
    <x v="2"/>
    <s v="111 min"/>
    <n v="111"/>
    <n v="111"/>
    <n v="130.75928095335786"/>
    <s v=""/>
    <s v="Dramas"/>
    <s v="Dramas"/>
    <s v="Dramas"/>
    <n v="1"/>
  </r>
  <r>
    <n v="1448"/>
    <s v="s1448"/>
    <x v="0"/>
    <s v="Case 39"/>
    <s v="Christian Alvart"/>
    <s v="Ren√©e Zellweger, Jodelle Ferland, Ian McShane, Bradley Cooper, Callum Keith Rennie, Adrian Lester, Kerry O'Malley, Cynthia Stevenson, Alexander Conti, Philip Cabrita"/>
    <n v="10"/>
    <s v="United States"/>
    <s v="United States, Canada"/>
    <n v="2"/>
    <d v="2021-01-01T00:00:00"/>
    <n v="2009"/>
    <x v="12"/>
    <s v="111 min"/>
    <n v="111"/>
    <n v="111"/>
    <n v="130.75928095335786"/>
    <s v=""/>
    <s v="Horror Movies, Thrillers"/>
    <s v="Horror Movies"/>
    <s v="Horror Movies, Thrillers"/>
    <n v="2"/>
  </r>
  <r>
    <n v="1527"/>
    <s v="s1527"/>
    <x v="0"/>
    <s v="Love You to the Stars and Back"/>
    <s v="Antoinette Jadaone"/>
    <s v="Julia Barretto, Joshua Garcia, Carmina Villaroel, Cherry Pie Picache, Ariel Rivera, Maricar Reyes, Edgar Allan Guzman, Jelson Bay, Odette Khan"/>
    <n v="9"/>
    <s v="Philippines"/>
    <s v="Philippines"/>
    <n v="1"/>
    <d v="2020-12-17T00:00:00"/>
    <n v="2017"/>
    <x v="1"/>
    <s v="111 min"/>
    <n v="111"/>
    <n v="111"/>
    <n v="130.75928095335786"/>
    <s v=""/>
    <s v="Comedies, International Movies, Romantic Movies"/>
    <s v="Comedies"/>
    <s v="Comedies, International Movies, Romantic Movies"/>
    <n v="3"/>
  </r>
  <r>
    <n v="1532"/>
    <s v="s1532"/>
    <x v="0"/>
    <s v="The Wedding Shaman"/>
    <s v="Farishad I. Latjuba"/>
    <s v="Atiqah Hasiholan, Tutie Kirana, Arifin Putra, Tio Pakusadewo, Marthino Lio, Oxcel, Dodit Mulyanto"/>
    <n v="7"/>
    <m/>
    <m/>
    <n v="0"/>
    <d v="2020-12-17T00:00:00"/>
    <n v="2019"/>
    <x v="6"/>
    <s v="111 min"/>
    <n v="111"/>
    <n v="111"/>
    <n v="130.75928095335786"/>
    <s v=""/>
    <s v="Dramas, International Movies, Romantic Movies"/>
    <s v="Dramas"/>
    <s v="Dramas, International Movies, Romantic Movies"/>
    <n v="3"/>
  </r>
  <r>
    <n v="1567"/>
    <s v="s1567"/>
    <x v="0"/>
    <s v="She's the One"/>
    <s v="Mae Czarina Cruz"/>
    <s v="Bea Alonzo, Dingdong Dantes, Enrique Gil"/>
    <n v="3"/>
    <s v="Philippines"/>
    <s v="Philippines"/>
    <n v="1"/>
    <d v="2020-12-10T00:00:00"/>
    <n v="2013"/>
    <x v="1"/>
    <s v="111 min"/>
    <n v="111"/>
    <n v="111"/>
    <n v="130.75928095335786"/>
    <s v=""/>
    <s v="Dramas, International Movies, Romantic Movies"/>
    <s v="Dramas"/>
    <s v="Dramas, International Movies, Romantic Movies"/>
    <n v="3"/>
  </r>
  <r>
    <n v="1811"/>
    <s v="s1811"/>
    <x v="0"/>
    <s v="The Hummingbird Project"/>
    <s v="Kim Nguyen"/>
    <s v="Jesse Eisenberg, Alexander Skarsg√•rd, Salma Hayek, Michael Mando, Sarah Goldberg, Anna Maguire, Frank Schorpion, Johan Heldenbergh, Kwasi Songui, Ayisha Issa"/>
    <n v="10"/>
    <s v="Canada"/>
    <s v="Canada, Belgium"/>
    <n v="2"/>
    <d v="2020-10-22T00:00:00"/>
    <n v="2018"/>
    <x v="12"/>
    <s v="111 min"/>
    <n v="111"/>
    <n v="111"/>
    <n v="130.75928095335786"/>
    <s v=""/>
    <s v="Dramas, Independent Movies"/>
    <s v="Dramas"/>
    <s v="Dramas, Independent Movies"/>
    <n v="2"/>
  </r>
  <r>
    <n v="1968"/>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n v="16"/>
    <s v="Japan"/>
    <s v="Japan"/>
    <n v="1"/>
    <d v="2020-09-20T00:00:00"/>
    <n v="2016"/>
    <x v="5"/>
    <s v="111 min"/>
    <n v="111"/>
    <n v="111"/>
    <n v="130.75928095335786"/>
    <s v=""/>
    <s v="Action &amp; Adventure, International Movies"/>
    <s v="Action &amp; Adventure"/>
    <s v="Action &amp; Adventure, International Movies"/>
    <n v="2"/>
  </r>
  <r>
    <n v="1976"/>
    <s v="s1976"/>
    <x v="0"/>
    <s v="Santa Banta Pvt Ltd"/>
    <s v="Akashdeep"/>
    <s v="Boman Irani, Vir Das, Neha Dhupia, Lisa Haydon, Ram Kapoor, Johny Lever, Vijay Raaz, Tinnu Anand, Sanjay Mishra, Ayub Khan"/>
    <n v="10"/>
    <s v="India"/>
    <s v="India"/>
    <n v="1"/>
    <d v="2020-09-19T00:00:00"/>
    <n v="2016"/>
    <x v="1"/>
    <s v="111 min"/>
    <n v="111"/>
    <n v="111"/>
    <n v="130.75928095335786"/>
    <s v=""/>
    <s v="Comedies, International Movies"/>
    <s v="Comedies"/>
    <s v="Comedies, International Movies"/>
    <n v="2"/>
  </r>
  <r>
    <n v="2042"/>
    <s v="s2042"/>
    <x v="0"/>
    <s v="Waiting for &quot;Superman&quot;"/>
    <s v="Davis Guggenheim"/>
    <m/>
    <n v="0"/>
    <s v="United States"/>
    <s v="United States"/>
    <n v="1"/>
    <d v="2020-09-07T00:00:00"/>
    <n v="2010"/>
    <x v="7"/>
    <s v="111 min"/>
    <n v="111"/>
    <n v="111"/>
    <n v="130.75928095335786"/>
    <s v=""/>
    <s v="Documentaries"/>
    <s v="Documentaries"/>
    <s v="Documentaries"/>
    <n v="1"/>
  </r>
  <r>
    <n v="2093"/>
    <s v="s2093"/>
    <x v="0"/>
    <s v="The Young Messiah"/>
    <s v="Cyrus Nowrasteh"/>
    <s v="Adam Greaves-Neal, Sara Lazzaro, Vincent Walsh, Sean Bean, Jonathan Bailey, Agni Scott"/>
    <n v="6"/>
    <s v="United States"/>
    <s v="United States"/>
    <n v="1"/>
    <d v="2020-08-27T00:00:00"/>
    <n v="2016"/>
    <x v="2"/>
    <s v="111 min"/>
    <n v="111"/>
    <n v="111"/>
    <n v="130.75928095335786"/>
    <s v=""/>
    <s v="Dramas, Faith &amp; Spirituality"/>
    <s v="Dramas"/>
    <s v="Dramas, Faith &amp; Spirituality"/>
    <n v="2"/>
  </r>
  <r>
    <n v="2180"/>
    <s v="s2180"/>
    <x v="0"/>
    <s v="The Ottoman Lieutenant"/>
    <s v="Joseph Ruben"/>
    <s v="Michiel Huisman, Hera Hilmar, Josh Hartnett, Ben Kingsley, Haluk Bilginer, Affif Ben Badra, Paul Barrett, Jessica Turner"/>
    <n v="8"/>
    <s v="Turkey"/>
    <s v="Turkey, United States"/>
    <n v="2"/>
    <d v="2020-08-01T00:00:00"/>
    <n v="2017"/>
    <x v="12"/>
    <s v="111 min"/>
    <n v="111"/>
    <n v="111"/>
    <n v="130.75928095335786"/>
    <s v=""/>
    <s v="Dramas, Romantic Movies"/>
    <s v="Dramas"/>
    <s v="Dramas, Romantic Movies"/>
    <n v="2"/>
  </r>
  <r>
    <n v="2335"/>
    <s v="s2335"/>
    <x v="0"/>
    <s v="Seven (Tamil)"/>
    <m/>
    <m/>
    <n v="0"/>
    <s v="India"/>
    <s v="India"/>
    <n v="1"/>
    <d v="2020-06-26T00:00:00"/>
    <n v="2019"/>
    <x v="5"/>
    <s v="111 min"/>
    <n v="111"/>
    <n v="111"/>
    <n v="130.75928095335786"/>
    <s v=""/>
    <s v="Dramas, International Movies, Romantic Movies"/>
    <s v="Dramas"/>
    <s v="Dramas, International Movies, Romantic Movies"/>
    <n v="3"/>
  </r>
  <r>
    <n v="2440"/>
    <s v="s2440"/>
    <x v="0"/>
    <s v="The Student Cop"/>
    <s v="Wael Ihsan"/>
    <s v="Karim Abdel Aziz, Hassan Hosny, Ghada Adel, Maha Ahmed, Ramez Galal, Mohamed Ragab, Mohamed El Dafrawy"/>
    <n v="7"/>
    <s v="Egypt"/>
    <s v="Egypt"/>
    <n v="1"/>
    <d v="2020-06-02T00:00:00"/>
    <n v="2004"/>
    <x v="1"/>
    <s v="111 min"/>
    <n v="111"/>
    <n v="111"/>
    <n v="130.75928095335786"/>
    <s v=""/>
    <s v="Action &amp; Adventure, Comedies, International Movies"/>
    <s v="Action &amp; Adventure"/>
    <s v="Action &amp; Adventure, Comedies, International Movies"/>
    <n v="3"/>
  </r>
  <r>
    <n v="2608"/>
    <s v="s2608"/>
    <x v="0"/>
    <s v="Love Is War"/>
    <s v="Omoni Oboli"/>
    <s v="Omoni Oboli, Richard Mofe-Damijo, Jide Kosoko, Akin Lewis, Bimbo Manuel, Shaffy Bello, Toke Makinwa, Femi Branch, Uzor Osimkpa"/>
    <n v="9"/>
    <s v="Nigeria"/>
    <s v="Nigeria"/>
    <n v="1"/>
    <d v="2020-04-29T00:00:00"/>
    <n v="2019"/>
    <x v="1"/>
    <s v="111 min"/>
    <n v="111"/>
    <n v="111"/>
    <n v="130.75928095335786"/>
    <s v=""/>
    <s v="Comedies, Dramas, International Movies"/>
    <s v="Comedies"/>
    <s v="Comedies, Dramas, International Movies"/>
    <n v="3"/>
  </r>
  <r>
    <n v="2620"/>
    <s v="s2620"/>
    <x v="0"/>
    <s v="Lembi 8 Giga"/>
    <s v="Ashraf Fayeq"/>
    <s v="Mohamed Saad, Mai Ezz El-Din, Hassan Hosny, Youssef Fawzy, Youssef Eid, Ahmad Mounir, Khaled Talaat, Maged El Kedwany, Entsar, Maysara"/>
    <n v="10"/>
    <m/>
    <m/>
    <n v="0"/>
    <d v="2020-04-28T00:00:00"/>
    <n v="2010"/>
    <x v="5"/>
    <s v="111 min"/>
    <n v="111"/>
    <n v="111"/>
    <n v="130.75928095335786"/>
    <s v=""/>
    <s v="Comedies, International Movies"/>
    <s v="Comedies"/>
    <s v="Comedies, International Movies"/>
    <n v="2"/>
  </r>
  <r>
    <n v="2705"/>
    <s v="s2705"/>
    <x v="0"/>
    <s v="The Florida Project"/>
    <s v="Sean Baker"/>
    <s v="Brooklynn Prince, Bria Vinaite, Willem Dafoe, Christopher Rivera, Valeria Cotto, Macon Blair, Caleb Landry Jones"/>
    <n v="7"/>
    <s v="United States"/>
    <s v="United States"/>
    <n v="1"/>
    <d v="2020-04-06T00:00:00"/>
    <n v="2017"/>
    <x v="12"/>
    <s v="111 min"/>
    <n v="111"/>
    <n v="111"/>
    <n v="130.75928095335786"/>
    <s v=""/>
    <s v="Dramas, Independent Movies"/>
    <s v="Dramas"/>
    <s v="Dramas, Independent Movies"/>
    <n v="2"/>
  </r>
  <r>
    <n v="2837"/>
    <s v="s2837"/>
    <x v="0"/>
    <s v="Spenser Confidential"/>
    <s v="Peter Berg"/>
    <s v="Mark Wahlberg, Winston Duke, Alan Arkin, Bokeem Woodbine, Iliza Shlesinger, Hope Olaide Wilson, Marc Maron"/>
    <n v="7"/>
    <s v="United States"/>
    <s v="United States"/>
    <n v="1"/>
    <d v="2020-03-06T00:00:00"/>
    <n v="2020"/>
    <x v="12"/>
    <s v="111 min"/>
    <n v="111"/>
    <n v="111"/>
    <n v="130.75928095335786"/>
    <s v=""/>
    <s v="Action &amp; Adventure, Comedies"/>
    <s v="Action &amp; Adventure"/>
    <s v="Action &amp; Adventure, Comedies"/>
    <n v="2"/>
  </r>
  <r>
    <n v="3197"/>
    <s v="s3197"/>
    <x v="0"/>
    <s v="Lakeeran"/>
    <m/>
    <s v="Harman Virk, Yuvika Chaudhry, Nirmal Rishi, Shavinder Mahal, B.N. Sharma, Anita Meet, Poonam Sood, B.B. Verma, Satwant Kaur, Gurinder Rai"/>
    <n v="10"/>
    <s v="India"/>
    <s v="India"/>
    <n v="1"/>
    <d v="2019-12-01T00:00:00"/>
    <n v="2016"/>
    <x v="6"/>
    <s v="111 min"/>
    <n v="111"/>
    <n v="111"/>
    <n v="130.75928095335786"/>
    <s v=""/>
    <s v="Dramas, International Movies, Romantic Movies"/>
    <s v="Dramas"/>
    <s v="Dramas, International Movies, Romantic Movies"/>
    <n v="3"/>
  </r>
  <r>
    <n v="3508"/>
    <s v="s3508"/>
    <x v="0"/>
    <s v="Travel Mates 2"/>
    <s v="Bedran G√ºzel"/>
    <s v="Oƒüuzhan Ko√ß, ƒ∞brahim B√ºy√ºkak, Ezgi Ey√ºboƒülu, Olgun Toker, Kadir Polat√ßi, Aycan Koptur, Bahar ≈ûahin, Kƒ±van√ß Baran Arslan"/>
    <n v="8"/>
    <s v="Turkey"/>
    <s v="Turkey"/>
    <n v="1"/>
    <d v="2019-09-20T00:00:00"/>
    <n v="2018"/>
    <x v="5"/>
    <s v="111 min"/>
    <n v="111"/>
    <n v="111"/>
    <n v="130.75928095335786"/>
    <s v=""/>
    <s v="Comedies, International Movies"/>
    <s v="Comedies"/>
    <s v="Comedies, International Movies"/>
    <n v="2"/>
  </r>
  <r>
    <n v="3638"/>
    <s v="s3638"/>
    <x v="0"/>
    <s v="Boi"/>
    <s v="Jorge M. Fontana"/>
    <s v="Bernat Quintana, Adrian Pang, Andrew Lua, Rachel Lascar, Fina Rius, Miranda Gas"/>
    <n v="6"/>
    <s v="Spain"/>
    <s v="Spain"/>
    <n v="1"/>
    <d v="2019-07-26T00:00:00"/>
    <n v="2018"/>
    <x v="5"/>
    <s v="111 min"/>
    <n v="111"/>
    <n v="111"/>
    <n v="130.75928095335786"/>
    <s v=""/>
    <s v="Dramas, Independent Movies, International Movies"/>
    <s v="Dramas"/>
    <s v="Dramas, Independent Movies, International Movies"/>
    <n v="3"/>
  </r>
  <r>
    <n v="3834"/>
    <s v="s3834"/>
    <x v="0"/>
    <s v="Sh√©h√©razade"/>
    <s v="Jean-Bernard Marlin"/>
    <s v="Dylan Robert, Kenza Fortas, Idir Azougli, Lisa Amedjout, Sofia Bent, Nabila Bounad, Kader Benchoudar, Nabila Ait Amer"/>
    <n v="8"/>
    <s v="France"/>
    <s v="France"/>
    <n v="1"/>
    <d v="2019-05-11T00:00:00"/>
    <n v="2019"/>
    <x v="5"/>
    <s v="111 min"/>
    <n v="111"/>
    <n v="111"/>
    <n v="130.75928095335786"/>
    <s v=""/>
    <s v="Dramas, Independent Movies, International Movies"/>
    <s v="Dramas"/>
    <s v="Dramas, Independent Movies, International Movies"/>
    <n v="3"/>
  </r>
  <r>
    <n v="3905"/>
    <s v="s3905"/>
    <x v="0"/>
    <s v="The Ruthless"/>
    <s v="Renato De Maria"/>
    <s v="Riccardo Scamarcio, Sara Serraiocco, Alessio Pratic√≤, Alessandro Tedeschi, Marie-Ange Casta"/>
    <n v="5"/>
    <s v="Italy"/>
    <s v="Italy, France"/>
    <n v="2"/>
    <d v="2019-04-19T00:00:00"/>
    <n v="2019"/>
    <x v="5"/>
    <s v="111 min"/>
    <n v="111"/>
    <n v="111"/>
    <n v="130.75928095335786"/>
    <s v=""/>
    <s v="Dramas, International Movies"/>
    <s v="Dramas"/>
    <s v="Dramas, International Movies"/>
    <n v="2"/>
  </r>
  <r>
    <n v="3914"/>
    <s v="s3914"/>
    <x v="0"/>
    <s v="Hazaaron Khwaishein Aisi"/>
    <s v="Sudhir Mishra"/>
    <s v="Kay Kay Menon, Shiney Ahuja, Chitrangada Singh, Ram Kapoor, Saurabh Shukla, Yashpal Sharma, Jasbir Malik, Sohrab Ardeshir, Aditya Bhattacharya, Arif Zakaria"/>
    <n v="10"/>
    <s v="India"/>
    <s v="India, France"/>
    <n v="2"/>
    <d v="2019-04-15T00:00:00"/>
    <n v="2003"/>
    <x v="5"/>
    <s v="111 min"/>
    <n v="111"/>
    <n v="111"/>
    <n v="130.75928095335786"/>
    <s v=""/>
    <s v="Dramas, International Movies, Romantic Movies"/>
    <s v="Dramas"/>
    <s v="Dramas, International Movies, Romantic Movies"/>
    <n v="3"/>
  </r>
  <r>
    <n v="4035"/>
    <s v="s4035"/>
    <x v="0"/>
    <s v="Lady J"/>
    <s v="Emmanuel Mouret"/>
    <s v="C√©cile De France, Edouard Baer, Alice Isaaz, Natalia Dontcheva"/>
    <n v="4"/>
    <s v="France"/>
    <s v="France"/>
    <n v="1"/>
    <d v="2019-03-08T00:00:00"/>
    <n v="2019"/>
    <x v="5"/>
    <s v="111 min"/>
    <n v="111"/>
    <n v="111"/>
    <n v="130.75928095335786"/>
    <s v=""/>
    <s v="Dramas, Independent Movies, International Movies"/>
    <s v="Dramas"/>
    <s v="Dramas, Independent Movies, International Movies"/>
    <n v="3"/>
  </r>
  <r>
    <n v="4098"/>
    <s v="s4098"/>
    <x v="0"/>
    <s v="Awe"/>
    <s v="Prasanth Varma"/>
    <s v="Kajal Aggarwal, Nithya Menon, Regina Cassandra, Eesha Rebba, Murli Sharma, Srinivas Avasarala, Priyadarshi Pullikonda"/>
    <n v="7"/>
    <s v="India"/>
    <s v="India"/>
    <n v="1"/>
    <d v="2019-02-15T00:00:00"/>
    <n v="2018"/>
    <x v="5"/>
    <s v="111 min"/>
    <n v="111"/>
    <n v="111"/>
    <n v="130.75928095335786"/>
    <s v=""/>
    <s v="Dramas, International Movies, Sci-Fi &amp; Fantasy"/>
    <s v="Dramas"/>
    <s v="Dramas, International Movies, Sci-Fi &amp; Fantasy"/>
    <n v="3"/>
  </r>
  <r>
    <n v="4220"/>
    <s v="s4220"/>
    <x v="0"/>
    <s v="Back to the 90s"/>
    <s v="Yanyong Kuruaungkoul"/>
    <s v="Dan Aaron Ramnarong, Pimchanok Leuwisetpaiboon, Chanintorn Jitpreeda, Chonlakarn Puangnoy, Achita Pramoj Na Ayudhya, Vichuda Pindum, Kriengsak Hrientong, Likit Sittiphun"/>
    <n v="8"/>
    <s v="Thailand"/>
    <s v="Thailand"/>
    <n v="1"/>
    <d v="2019-01-01T00:00:00"/>
    <n v="2015"/>
    <x v="1"/>
    <s v="111 min"/>
    <n v="111"/>
    <n v="111"/>
    <n v="130.75928095335786"/>
    <s v=""/>
    <s v="Comedies, International Movies, Music &amp; Musicals"/>
    <s v="Comedies"/>
    <s v="Comedies, International Movies, Music &amp; Musicals"/>
    <n v="3"/>
  </r>
  <r>
    <n v="4392"/>
    <s v="s4392"/>
    <x v="0"/>
    <s v="Halkaa"/>
    <s v="Nila Madhab Panda"/>
    <s v="Tathastu, Aryan Preet, Ranvir Shorey, Paoli Dam, Kumud Mishra, Devender Chaudhary, Shrikant Verma"/>
    <n v="7"/>
    <s v="India"/>
    <s v="India"/>
    <n v="1"/>
    <d v="2018-11-15T00:00:00"/>
    <n v="2018"/>
    <x v="1"/>
    <s v="111 min"/>
    <n v="111"/>
    <n v="111"/>
    <n v="130.75928095335786"/>
    <s v=""/>
    <s v="Comedies, Dramas, Independent Movies"/>
    <s v="Comedies"/>
    <s v="Comedies, Dramas, Independent Movies"/>
    <n v="3"/>
  </r>
  <r>
    <n v="4393"/>
    <s v="s4393"/>
    <x v="0"/>
    <s v="May the Devil Take You"/>
    <s v="Timo Tjahjanto"/>
    <s v="Chelsea Islan, Pevita Pearce, Samo Rafael, Karina Suwandhi, Ray Sahetapy, Ruth Marini, Hadijah Shahab, Clara Bernadeth, Kinaryosih, Nicole Rossi"/>
    <n v="10"/>
    <s v="Indonesia"/>
    <s v="Indonesia"/>
    <n v="1"/>
    <d v="2018-11-15T00:00:00"/>
    <n v="2018"/>
    <x v="5"/>
    <s v="111 min"/>
    <n v="111"/>
    <n v="111"/>
    <n v="130.75928095335786"/>
    <s v=""/>
    <s v="Horror Movies, International Movies"/>
    <s v="Horror Movies"/>
    <s v="Horror Movies, International Movies"/>
    <n v="2"/>
  </r>
  <r>
    <n v="4540"/>
    <s v="s4540"/>
    <x v="0"/>
    <s v="Death Race: Beyond Anarchy"/>
    <s v="Don Michael Paul"/>
    <s v="Zach McGowan, Danny Glover, Frederick Koehler, Danny Trejo, Christine Marzano, Cassie Clare, Yennis Cheung, Lucy Aarden"/>
    <n v="8"/>
    <s v="United States"/>
    <s v="United States, Bulgaria"/>
    <n v="2"/>
    <d v="2018-10-02T00:00:00"/>
    <n v="2017"/>
    <x v="12"/>
    <s v="111 min"/>
    <n v="111"/>
    <n v="111"/>
    <n v="130.75928095335786"/>
    <s v=""/>
    <s v="Action &amp; Adventure"/>
    <s v="Action &amp; Adventure"/>
    <s v="Action &amp; Adventure"/>
    <n v="1"/>
  </r>
  <r>
    <n v="4592"/>
    <s v="s4592"/>
    <x v="0"/>
    <s v="My Suicide"/>
    <s v="David Lee Miller"/>
    <s v="Gabriel Sunday, David Carradine, Mariel Hemingway, Brooke Nevin, Nora Dunn, Michael Welch, Zachary Ray Sherman, Vanessa Lengies, Tony Hale, Joe Mantegna"/>
    <n v="10"/>
    <s v="United States"/>
    <s v="United States"/>
    <n v="1"/>
    <d v="2018-10-01T00:00:00"/>
    <n v="2009"/>
    <x v="5"/>
    <s v="111 min"/>
    <n v="111"/>
    <n v="111"/>
    <n v="130.75928095335786"/>
    <s v=""/>
    <s v="Comedies, Dramas, Independent Movies"/>
    <s v="Comedies"/>
    <s v="Comedies, Dramas, Independent Movies"/>
    <n v="3"/>
  </r>
  <r>
    <n v="4618"/>
    <s v="s4618"/>
    <x v="0"/>
    <s v="Paradise Lost"/>
    <s v="Monique Gardenberg"/>
    <s v="J√∫lio Andrade, Lee Taylor, Hermila Guedes, Julia Konrad, Erasmo Carlos, Marjorie Estiano, Seu Jorge, Jaloo, Felipe Abib, Humberto Carr√£o, Malu Galli"/>
    <n v="11"/>
    <s v="Brazil"/>
    <s v="Brazil"/>
    <n v="1"/>
    <d v="2018-09-29T00:00:00"/>
    <n v="2018"/>
    <x v="5"/>
    <s v="111 min"/>
    <n v="111"/>
    <n v="111"/>
    <n v="130.75928095335786"/>
    <s v=""/>
    <s v="Dramas, Independent Movies, International Movies"/>
    <s v="Dramas"/>
    <s v="Dramas, Independent Movies, International Movies"/>
    <n v="3"/>
  </r>
  <r>
    <n v="5499"/>
    <s v="s5499"/>
    <x v="0"/>
    <s v="A Yellow Bird"/>
    <s v="K. Rajagopal"/>
    <s v="Sivakumar Palakrishnan, Huang Lu, Seema Biswas, Udaya Soundari, Nithiyia Rao, Indra Chandran"/>
    <n v="6"/>
    <s v="Singapore"/>
    <s v="Singapore, France"/>
    <n v="2"/>
    <d v="2017-05-01T00:00:00"/>
    <n v="2016"/>
    <x v="5"/>
    <s v="111 min"/>
    <n v="111"/>
    <n v="111"/>
    <n v="130.75928095335786"/>
    <s v=""/>
    <s v="Dramas, Independent Movies, International Movies"/>
    <s v="Dramas"/>
    <s v="Dramas, Independent Movies, International Movies"/>
    <n v="3"/>
  </r>
  <r>
    <n v="6034"/>
    <s v="s6034"/>
    <x v="0"/>
    <s v="A Family Affair"/>
    <s v="Tom Fassaert"/>
    <s v="Tom Fassaert"/>
    <n v="1"/>
    <s v="Netherlands"/>
    <s v="Netherlands, Denmark, South Africa"/>
    <n v="3"/>
    <d v="2016-10-16T00:00:00"/>
    <n v="2015"/>
    <x v="6"/>
    <s v="111 min"/>
    <n v="111"/>
    <n v="111"/>
    <n v="130.75928095335786"/>
    <s v=""/>
    <s v="Documentaries, International Movies"/>
    <s v="Documentaries"/>
    <s v="Documentaries, International Movies"/>
    <n v="2"/>
  </r>
  <r>
    <n v="6051"/>
    <s v="s6051"/>
    <x v="0"/>
    <s v="A Noble Intention"/>
    <s v="Joram L√ºrsen"/>
    <s v="Gijs Scholten van Aschat, Jacob Derwig, Rifka Lodeizen, Juda Goslinga, Zeb Troostwijk, Elisabeth Hesemans, Joosje Duk"/>
    <n v="7"/>
    <s v="Netherlands"/>
    <s v="Netherlands"/>
    <n v="1"/>
    <d v="2016-09-01T00:00:00"/>
    <n v="2015"/>
    <x v="5"/>
    <s v="111 min"/>
    <n v="111"/>
    <n v="111"/>
    <n v="130.75928095335786"/>
    <s v=""/>
    <s v="Dramas, International Movies"/>
    <s v="Dramas"/>
    <s v="Dramas, International Movies"/>
    <n v="2"/>
  </r>
  <r>
    <n v="6092"/>
    <s v="s6092"/>
    <x v="0"/>
    <s v="Adore"/>
    <s v="Anne Fontaine"/>
    <s v="Naomi Watts, Robin Wright, Xavier Samuel, James Frecheville, Ben Mendelsohn, Jessica Tovey, Sophie Lowe, Gary Sweet, Alyson Standen, Skye Sutherland, Sarah Henderson"/>
    <n v="11"/>
    <s v="Australia"/>
    <s v="Australia, France"/>
    <n v="2"/>
    <d v="2019-11-20T00:00:00"/>
    <n v="2013"/>
    <x v="12"/>
    <s v="111 min"/>
    <n v="111"/>
    <n v="111"/>
    <n v="130.75928095335786"/>
    <s v=""/>
    <s v="Dramas, Independent Movies, International Movies"/>
    <s v="Dramas"/>
    <s v="Dramas, Independent Movies, International Movies"/>
    <n v="3"/>
  </r>
  <r>
    <n v="6160"/>
    <s v="s6160"/>
    <x v="0"/>
    <s v="Anarkali of Aarah"/>
    <s v="Avinash Das"/>
    <s v="Swara Bhaskar, Sanjay Mishra, Vijay Kumar, Pankaj Tripathi, Mayur More, Ishtiyak Khan"/>
    <n v="6"/>
    <s v="India"/>
    <s v="India"/>
    <n v="1"/>
    <d v="2017-08-01T00:00:00"/>
    <n v="2017"/>
    <x v="5"/>
    <s v="111 min"/>
    <n v="111"/>
    <n v="111"/>
    <n v="130.75928095335786"/>
    <s v=""/>
    <s v="Dramas, Independent Movies, International Movies"/>
    <s v="Dramas"/>
    <s v="Dramas, Independent Movies, International Movies"/>
    <n v="3"/>
  </r>
  <r>
    <n v="6359"/>
    <s v="s6359"/>
    <x v="0"/>
    <s v="Bonnie and Clyde"/>
    <s v="Arthur Penn"/>
    <s v="Warren Beatty, Faye Dunaway, Michael J. Pollard, Gene Hackman, Estelle Parsons, Denver Pyle, Dub Taylor, Evans Evans, Gene Wilder"/>
    <n v="9"/>
    <s v="United States"/>
    <s v="United States"/>
    <n v="1"/>
    <d v="2021-01-01T00:00:00"/>
    <n v="1967"/>
    <x v="12"/>
    <s v="111 min"/>
    <n v="111"/>
    <n v="111"/>
    <n v="130.75928095335786"/>
    <s v=""/>
    <s v="Action &amp; Adventure, Classic Movies, Dramas"/>
    <s v="Action &amp; Adventure"/>
    <s v="Action &amp; Adventure, Classic Movies, Dramas"/>
    <n v="3"/>
  </r>
  <r>
    <n v="6471"/>
    <s v="s6471"/>
    <x v="0"/>
    <s v="China Salesman"/>
    <s v="Tan Bing"/>
    <s v="Li Dong Xue, Mike Tyson, Steven Seagal, Janicke Askevold, Li Ai, Eriq Ebouaney, Clovis Fouin, Wang Zijian"/>
    <n v="8"/>
    <s v="China"/>
    <s v="China"/>
    <n v="1"/>
    <d v="2018-09-24T00:00:00"/>
    <n v="2017"/>
    <x v="5"/>
    <s v="111 min"/>
    <n v="111"/>
    <n v="111"/>
    <n v="130.75928095335786"/>
    <s v=""/>
    <s v="Action &amp; Adventure, International Movies"/>
    <s v="Action &amp; Adventure"/>
    <s v="Action &amp; Adventure, International Movies"/>
    <n v="2"/>
  </r>
  <r>
    <n v="6616"/>
    <s v="s6616"/>
    <x v="0"/>
    <s v="Discovering Bigfoot"/>
    <s v="Todd Standing"/>
    <s v="Todd Standing"/>
    <n v="1"/>
    <s v="United States"/>
    <s v="United States"/>
    <n v="1"/>
    <d v="2017-12-15T00:00:00"/>
    <n v="2017"/>
    <x v="5"/>
    <s v="111 min"/>
    <n v="111"/>
    <n v="111"/>
    <n v="130.75928095335786"/>
    <s v=""/>
    <s v="Documentaries"/>
    <s v="Documentaries"/>
    <s v="Documentaries"/>
    <n v="1"/>
  </r>
  <r>
    <n v="6824"/>
    <s v="s6824"/>
    <x v="0"/>
    <s v="Galih dan Ratna"/>
    <s v="Lucky Kuswandi"/>
    <s v="Refal Hady, Sheryl Sheinafia, Ayu Dyah Pasha, Joko Anwar, Hengky Tarnando, Marissa Anita, Sari Koeswoyo"/>
    <n v="7"/>
    <s v="Indonesia"/>
    <s v="Indonesia"/>
    <n v="1"/>
    <d v="2018-09-15T00:00:00"/>
    <n v="2017"/>
    <x v="6"/>
    <s v="111 min"/>
    <n v="111"/>
    <n v="111"/>
    <n v="130.75928095335786"/>
    <s v=""/>
    <s v="Dramas, International Movies, Romantic Movies"/>
    <s v="Dramas"/>
    <s v="Dramas, International Movies, Romantic Movies"/>
    <n v="3"/>
  </r>
  <r>
    <n v="6859"/>
    <s v="s6859"/>
    <x v="0"/>
    <s v="God Bless the Broken Road"/>
    <s v="Harold Cronk"/>
    <s v="Patrika Darbo, Kim Delaney, Jordin Sparks, Makenzie Moss, Liam Matthews, Andrew W. Walker, Lindsay Pulsipher, Gary Grubbs, Robin Givens, Arthur Cartwright"/>
    <n v="10"/>
    <s v="United States"/>
    <s v="United States"/>
    <n v="1"/>
    <d v="2019-02-09T00:00:00"/>
    <n v="2018"/>
    <x v="7"/>
    <s v="111 min"/>
    <n v="111"/>
    <n v="111"/>
    <n v="130.75928095335786"/>
    <s v=""/>
    <s v="Children &amp; Family Movies, Dramas, Faith &amp; Spirituality"/>
    <s v="Children &amp; Family Movies"/>
    <s v="Children &amp; Family Movies, Dramas, Faith &amp; Spirituality"/>
    <n v="3"/>
  </r>
  <r>
    <n v="6991"/>
    <s v="s6991"/>
    <x v="0"/>
    <s v="Honey 2"/>
    <s v="Bille Woodruff"/>
    <s v="Kat Graham, Mario Lopez, Audrina Patridge, Seychelle Gabriel, Randy Wayne, Brandon Molale, Melissa Molinaro, Jossara Jinaro, Lonette McKee, Laurieann Gibson, Christopher Shazar"/>
    <n v="11"/>
    <s v="United States"/>
    <s v="United States"/>
    <n v="1"/>
    <d v="2019-10-01T00:00:00"/>
    <n v="2011"/>
    <x v="2"/>
    <s v="111 min"/>
    <n v="111"/>
    <n v="111"/>
    <n v="130.75928095335786"/>
    <s v=""/>
    <s v="Dramas, Romantic Movies"/>
    <s v="Dramas"/>
    <s v="Dramas, Romantic Movies"/>
    <n v="2"/>
  </r>
  <r>
    <n v="7198"/>
    <s v="s7198"/>
    <x v="0"/>
    <s v="Kill Bill: Vol. 1"/>
    <s v="Quentin Tarantino"/>
    <s v="Uma Thurman, Lucy Liu, Vivica A. Fox, Daryl Hannah, David Carradine, Michael Madsen, Julie Dreyfus, Chiaki Kuriyama, Sonny Chiba, Gordon Liu"/>
    <n v="10"/>
    <s v="United States"/>
    <s v="United States, Japan"/>
    <n v="2"/>
    <d v="2020-01-01T00:00:00"/>
    <n v="2003"/>
    <x v="12"/>
    <s v="111 min"/>
    <n v="111"/>
    <n v="111"/>
    <n v="130.75928095335786"/>
    <s v=""/>
    <s v="Action &amp; Adventure"/>
    <s v="Action &amp; Adventure"/>
    <s v="Action &amp; Adventure"/>
    <n v="1"/>
  </r>
  <r>
    <n v="7310"/>
    <s v="s7310"/>
    <x v="0"/>
    <s v="Lion's Heart"/>
    <s v="Karim El Sobky"/>
    <s v="Mohamed Ramadan, Hassan Hosny, Horeya Farghaly, Sayed Rajab, Aida Reyad, Omar Mustafa Metwally, Riham Ayman, Mohsen Mansour, Afaf Rashad, Maher Essam, Sabry Fawwaz, Hamdy Heykal, Sabry Abdel Moniem"/>
    <n v="13"/>
    <s v="Egypt"/>
    <s v="Egypt"/>
    <n v="1"/>
    <d v="2019-05-09T00:00:00"/>
    <n v="2013"/>
    <x v="1"/>
    <s v="111 min"/>
    <n v="111"/>
    <n v="111"/>
    <n v="130.75928095335786"/>
    <s v=""/>
    <s v="Action &amp; Adventure, International Movies"/>
    <s v="Action &amp; Adventure"/>
    <s v="Action &amp; Adventure, International Movies"/>
    <n v="2"/>
  </r>
  <r>
    <n v="7508"/>
    <s v="s7508"/>
    <x v="0"/>
    <s v="Moonlight"/>
    <s v="Barry Jenkins"/>
    <s v="Trevante Rhodes, Andr√© Holland, Janelle Mon√°e, Ashton Sanders, Jharrel Jerome, Alex Hibbert, Jaden Piner, Naomie Harris, Mahershala Ali"/>
    <n v="9"/>
    <s v="United States"/>
    <s v="United States"/>
    <n v="1"/>
    <d v="2019-05-21T00:00:00"/>
    <n v="2016"/>
    <x v="12"/>
    <s v="111 min"/>
    <n v="111"/>
    <n v="111"/>
    <n v="130.75928095335786"/>
    <s v=""/>
    <s v="Dramas, Independent Movies, LGBTQ Movies"/>
    <s v="Dramas"/>
    <s v="Dramas, Independent Movies, LGBTQ Movies"/>
    <n v="3"/>
  </r>
  <r>
    <n v="7659"/>
    <s v="s7659"/>
    <x v="0"/>
    <s v="Once Upon a Time in London"/>
    <s v="Simon Rumley"/>
    <s v="Leo Gregory, Terry Stone, Doug Allen, Andy Beckwith, Kate Braithwaite, Holly Earl, Joe Egan, Nadia Forde"/>
    <n v="8"/>
    <s v="United Kingdom"/>
    <s v="United Kingdom"/>
    <n v="1"/>
    <d v="2020-04-15T00:00:00"/>
    <n v="2019"/>
    <x v="5"/>
    <s v="111 min"/>
    <n v="111"/>
    <n v="111"/>
    <n v="130.75928095335786"/>
    <s v=""/>
    <s v="Dramas, International Movies"/>
    <s v="Dramas"/>
    <s v="Dramas, International Movies"/>
    <n v="2"/>
  </r>
  <r>
    <n v="7671"/>
    <s v="s7671"/>
    <x v="0"/>
    <s v="Operation Chromite"/>
    <s v="John H. Lee"/>
    <s v="Jung-jae Lee, Beom-su Lee, Liam Neeson, Se-yeon Jin, Jun-ho Jeong, Cheol-min Park"/>
    <n v="6"/>
    <s v="South Korea"/>
    <s v="South Korea"/>
    <n v="1"/>
    <d v="2018-01-15T00:00:00"/>
    <n v="2016"/>
    <x v="11"/>
    <s v="111 min"/>
    <n v="111"/>
    <n v="111"/>
    <n v="130.75928095335786"/>
    <s v=""/>
    <s v="Action &amp; Adventure, Dramas, International Movies"/>
    <s v="Action &amp; Adventure"/>
    <s v="Action &amp; Adventure, Dramas, International Movies"/>
    <n v="3"/>
  </r>
  <r>
    <n v="7840"/>
    <s v="s7840"/>
    <x v="0"/>
    <s v="Rebel Without a Cause"/>
    <s v="Nicholas Ray"/>
    <s v="James Dean, Natalie Wood, Sal Mineo, Jim Backus, Ann Doran, Corey Allen, William Hopper, Rochelle Hudson, Dennis Hopper, Edward Platt"/>
    <n v="10"/>
    <s v="United States"/>
    <s v="United States"/>
    <n v="1"/>
    <d v="2019-11-01T00:00:00"/>
    <n v="1955"/>
    <x v="2"/>
    <s v="111 min"/>
    <n v="111"/>
    <n v="111"/>
    <n v="130.75928095335786"/>
    <s v=""/>
    <s v="Classic Movies, Dramas"/>
    <s v="Classic Movies"/>
    <s v="Classic Movies, Dramas"/>
    <n v="2"/>
  </r>
  <r>
    <n v="7970"/>
    <s v="s7970"/>
    <x v="0"/>
    <s v="Secret in Their Eyes"/>
    <s v="Billy Ray"/>
    <s v="Chiwetel Ejiofor, Nicole Kidman, Julia Roberts, Dean Norris, Michael Kelly, Joe Cole, Zoe Graham, Alfred Molina"/>
    <n v="8"/>
    <s v="United States"/>
    <s v="United States, United Kingdom, Spain, South Korea"/>
    <n v="4"/>
    <d v="2018-04-01T00:00:00"/>
    <n v="2015"/>
    <x v="2"/>
    <s v="111 min"/>
    <n v="111"/>
    <n v="111"/>
    <n v="130.75928095335786"/>
    <s v=""/>
    <s v="Dramas, Thrillers"/>
    <s v="Dramas"/>
    <s v="Dramas, Thrillers"/>
    <n v="2"/>
  </r>
  <r>
    <n v="7990"/>
    <s v="s7990"/>
    <x v="0"/>
    <s v="Sexo, Pudor y Lagrimas"/>
    <s v="Antonio Serrano"/>
    <s v="Demi√°n Bichir, Susana Zabaleta, Jorge Salinas, Cecilia Su√°rez, Victor Huggo Martin, M√≥nica Dionne, Ang√©lica Arag√≥n, Laura Almela"/>
    <n v="8"/>
    <s v="Mexico"/>
    <s v="Mexico"/>
    <n v="1"/>
    <d v="2017-12-15T00:00:00"/>
    <n v="1999"/>
    <x v="12"/>
    <s v="111 min"/>
    <n v="111"/>
    <n v="111"/>
    <n v="130.75928095335786"/>
    <s v=""/>
    <s v="Comedies, Dramas, International Movies"/>
    <s v="Comedies"/>
    <s v="Comedies, Dramas, International Movies"/>
    <n v="3"/>
  </r>
  <r>
    <n v="8150"/>
    <s v="s8150"/>
    <x v="0"/>
    <s v="Tamanchey"/>
    <s v="Navneet Behal"/>
    <s v="Nikhil Dwivedi, Richa Chadha, Damandeep Singh Baggan, Vijay Pande, Talib Mehdi, Tushar Phulke, Mahesh Gupta, Prasad Labhe"/>
    <n v="8"/>
    <s v="India"/>
    <s v="India"/>
    <n v="1"/>
    <d v="2017-10-15T00:00:00"/>
    <n v="2014"/>
    <x v="5"/>
    <s v="111 min"/>
    <n v="111"/>
    <n v="111"/>
    <n v="130.75928095335786"/>
    <s v=""/>
    <s v="Action &amp; Adventure, International Movies, Romantic Movies"/>
    <s v="Action &amp; Adventure"/>
    <s v="Action &amp; Adventure, International Movies, Romantic Movies"/>
    <n v="3"/>
  </r>
  <r>
    <n v="8220"/>
    <s v="s8220"/>
    <x v="0"/>
    <s v="The Bounty Hunter"/>
    <s v="Andy Tennant"/>
    <s v="Jennifer Aniston, Gerard Butler, Jason Sudeikis, Jeff Garlin, Ritchie Coster, Cathy Moriarty, Peter Greene, Joel Marsh Garland, Siobhan Fallon Hogan, Dorian Missick, Adam Rose, Christine Baranski, Carol Kane, Adam LeFevre"/>
    <n v="14"/>
    <s v="United States"/>
    <s v="United States"/>
    <n v="1"/>
    <d v="2019-10-01T00:00:00"/>
    <n v="2010"/>
    <x v="2"/>
    <s v="111 min"/>
    <n v="111"/>
    <n v="111"/>
    <n v="130.75928095335786"/>
    <s v=""/>
    <s v="Action &amp; Adventure, Comedies, Romantic Movies"/>
    <s v="Action &amp; Adventure"/>
    <s v="Action &amp; Adventure, Comedies, Romantic Movies"/>
    <n v="3"/>
  </r>
  <r>
    <n v="8246"/>
    <s v="s8246"/>
    <x v="0"/>
    <s v="The Chosen"/>
    <s v="Antonio Chavarr√≠as"/>
    <s v="Alfonso Herrera, Hannah Murray, Henry Goodman, Julian Sands, Frances Barber, Emilio Echevarr√≠a, Alejandro Calva, Elvira M√≠nguez, Roger Casamajor, Luis Rosales, Javier Godino, Alexander Holtmann, Brontis Jodorowsky"/>
    <n v="13"/>
    <s v="Spain"/>
    <s v="Spain, Mexico"/>
    <n v="2"/>
    <d v="2017-04-14T00:00:00"/>
    <n v="2016"/>
    <x v="1"/>
    <s v="111 min"/>
    <n v="111"/>
    <n v="111"/>
    <n v="130.75928095335786"/>
    <s v=""/>
    <s v="Dramas, International Movies, Thrillers"/>
    <s v="Dramas"/>
    <s v="Dramas, International Movies, Thrillers"/>
    <n v="3"/>
  </r>
  <r>
    <n v="8356"/>
    <s v="s8356"/>
    <x v="0"/>
    <s v="The Hurt Business"/>
    <s v="Vlad Yudin"/>
    <s v="Kevin Costner"/>
    <n v="1"/>
    <s v="United States"/>
    <s v="United States"/>
    <n v="1"/>
    <d v="2017-02-01T00:00:00"/>
    <n v="2016"/>
    <x v="2"/>
    <s v="111 min"/>
    <n v="111"/>
    <n v="111"/>
    <n v="130.75928095335786"/>
    <s v=""/>
    <s v="Documentaries, Sports Movies"/>
    <s v="Documentaries"/>
    <s v="Documentaries, Sports Movies"/>
    <n v="2"/>
  </r>
  <r>
    <n v="8466"/>
    <s v="s8466"/>
    <x v="0"/>
    <s v="The Prince &amp; Me"/>
    <s v="Martha Coolidge"/>
    <s v="Julia Stiles, Luke Mably, Ben Miller, Miranda Richardson, James Fox, Alberta Watson, John Bourgeois, Zachary Knighton, Eliza Bennett"/>
    <n v="9"/>
    <s v="United States"/>
    <s v="United States, Czech Republic"/>
    <n v="2"/>
    <d v="2020-10-01T00:00:00"/>
    <n v="2004"/>
    <x v="7"/>
    <s v="111 min"/>
    <n v="111"/>
    <n v="111"/>
    <n v="130.75928095335786"/>
    <s v=""/>
    <s v="Comedies, Romantic Movies"/>
    <s v="Comedies"/>
    <s v="Comedies, Romantic Movies"/>
    <n v="2"/>
  </r>
  <r>
    <n v="8490"/>
    <s v="s8490"/>
    <x v="0"/>
    <s v="The River Wild"/>
    <s v="Curtis Hanson"/>
    <s v="Meryl Streep, Kevin Bacon, David Strathairn, Joseph Mazzello, John C. Reilly, Benjamin Bratt, Elizabeth Hoffman, William Lucking, Diane Delano"/>
    <n v="9"/>
    <s v="United States"/>
    <s v="United States"/>
    <n v="1"/>
    <d v="2018-09-01T00:00:00"/>
    <n v="1994"/>
    <x v="2"/>
    <s v="111 min"/>
    <n v="111"/>
    <n v="111"/>
    <n v="130.75928095335786"/>
    <s v=""/>
    <s v="Action &amp; Adventure"/>
    <s v="Action &amp; Adventure"/>
    <s v="Action &amp; Adventure"/>
    <n v="1"/>
  </r>
  <r>
    <n v="8500"/>
    <s v="s8500"/>
    <x v="0"/>
    <s v="The Sea of Trees"/>
    <s v="Gus Van Sant"/>
    <s v="Matthew McConaughey, Naomi Watts, Ken Watanabe, Katie Aselton, Jordan Gavaris"/>
    <n v="5"/>
    <s v="United States"/>
    <s v="United States"/>
    <n v="1"/>
    <d v="2018-11-08T00:00:00"/>
    <n v="2015"/>
    <x v="2"/>
    <s v="111 min"/>
    <n v="111"/>
    <n v="111"/>
    <n v="130.75928095335786"/>
    <s v=""/>
    <s v="Dramas"/>
    <s v="Dramas"/>
    <s v="Dramas"/>
    <n v="1"/>
  </r>
  <r>
    <n v="8553"/>
    <s v="s8553"/>
    <x v="0"/>
    <s v="The Water Diviner"/>
    <s v="Russell Crowe"/>
    <s v="Russell Crowe, Olga Kurylenko, Yƒ±lmaz Erdoƒüan, Cem Yƒ±lmaz, Jai Courtney, Ryan Corr, James Fraser, Ben O'Toole, Steve Bastoni, Salih Kalyon"/>
    <n v="10"/>
    <s v="Australia"/>
    <s v="Australia, United States"/>
    <n v="2"/>
    <d v="2019-10-07T00:00:00"/>
    <n v="2014"/>
    <x v="12"/>
    <s v="111 min"/>
    <n v="111"/>
    <n v="111"/>
    <n v="130.75928095335786"/>
    <s v=""/>
    <s v="Dramas, International Movies"/>
    <s v="Dramas"/>
    <s v="Dramas, International Movies"/>
    <n v="2"/>
  </r>
  <r>
    <n v="8778"/>
    <s v="s8778"/>
    <x v="0"/>
    <s v="Yes or No"/>
    <s v="Saratswadee Wongsomphet"/>
    <s v="Sushar Manaying, Supanart Jittaleela, Arisara Thongborisut, Soranut Yupanun, Inthira Yeunyong"/>
    <n v="5"/>
    <s v="Thailand"/>
    <s v="Thailand"/>
    <n v="1"/>
    <d v="2018-12-06T00:00:00"/>
    <n v="2010"/>
    <x v="6"/>
    <s v="111 min"/>
    <n v="111"/>
    <n v="111"/>
    <n v="130.75928095335786"/>
    <s v=""/>
    <s v="International Movies, LGBTQ Movies, Romantic Movies"/>
    <s v="International Movies"/>
    <s v="International Movies, LGBTQ Movies, Romantic Movies"/>
    <n v="3"/>
  </r>
  <r>
    <n v="8807"/>
    <s v="s8807"/>
    <x v="0"/>
    <s v="Zubaan"/>
    <s v="Mozez Singh"/>
    <s v="Vicky Kaushal, Sarah-Jane Dias, Raaghav Chanana, Manish Chaudhary, Meghna Malik, Malkeet Rauni, Anita Shabdish, Chittaranjan Tripathy"/>
    <n v="8"/>
    <s v="India"/>
    <s v="India"/>
    <n v="1"/>
    <d v="2019-03-02T00:00:00"/>
    <n v="2015"/>
    <x v="1"/>
    <s v="111 min"/>
    <n v="111"/>
    <n v="111"/>
    <n v="130.75928095335786"/>
    <s v=""/>
    <s v="Dramas, International Movies, Music &amp; Musicals"/>
    <s v="Dramas"/>
    <s v="Dramas, International Movies, Music &amp; Musicals"/>
    <n v="3"/>
  </r>
  <r>
    <n v="179"/>
    <s v="s179"/>
    <x v="0"/>
    <s v="The Interview"/>
    <s v="Evan Goldberg, Seth Rogen"/>
    <s v="James Franco, Seth Rogen, Lizzy Caplan, Randall Park, Diana Bang, Timothy Simons, Reese Alexander, James Yi"/>
    <n v="8"/>
    <s v="United States"/>
    <s v="United States"/>
    <n v="1"/>
    <d v="2021-09-01T00:00:00"/>
    <n v="2014"/>
    <x v="12"/>
    <s v="112 min"/>
    <n v="112"/>
    <n v="112"/>
    <n v="154.62928584652374"/>
    <s v=""/>
    <s v="Action &amp; Adventure, Comedies"/>
    <s v="Action &amp; Adventure"/>
    <s v="Action &amp; Adventure, Comedies"/>
    <n v="2"/>
  </r>
  <r>
    <n v="207"/>
    <s v="s207"/>
    <x v="0"/>
    <s v="LSD: Love, Sex Aur Dhokha"/>
    <s v="Dibakar Banerjee"/>
    <s v="Nushrat Bharucha, Anshuman Jha, Neha Chauhan, Rajkummar Rao, Arya Banerjee, Amit Sial, Herry Tangri"/>
    <n v="7"/>
    <s v="India"/>
    <s v="India"/>
    <n v="1"/>
    <d v="2021-08-27T00:00:00"/>
    <n v="2010"/>
    <x v="5"/>
    <s v="112 min"/>
    <n v="112"/>
    <n v="112"/>
    <n v="154.62928584652374"/>
    <s v=""/>
    <s v="Dramas, Independent Movies, International Movies"/>
    <s v="Dramas"/>
    <s v="Dramas, Independent Movies, International Movies"/>
    <n v="3"/>
  </r>
  <r>
    <n v="347"/>
    <s v="s347"/>
    <x v="0"/>
    <s v="Pineapple Express"/>
    <s v="David Gordon Green"/>
    <s v="Seth Rogen, James Franco, Danny McBride, Kevin Corrigan, Craig Robinson, Gary Cole, Rosie Perez, Ed Begley Jr., Nora Dunn, Amber Heard"/>
    <n v="10"/>
    <s v="United States"/>
    <s v="United States"/>
    <n v="1"/>
    <d v="2021-08-01T00:00:00"/>
    <n v="2008"/>
    <x v="12"/>
    <s v="112 min"/>
    <n v="112"/>
    <n v="112"/>
    <n v="154.62928584652374"/>
    <s v=""/>
    <s v="Action &amp; Adventure, Comedies"/>
    <s v="Action &amp; Adventure"/>
    <s v="Action &amp; Adventure, Comedies"/>
    <n v="2"/>
  </r>
  <r>
    <n v="374"/>
    <s v="s374"/>
    <x v="0"/>
    <s v="The Last Mercenary"/>
    <s v="David Charhon"/>
    <s v="Jean-Claude Van Damme, Alban Ivanov, √âric Judor, Patrick Timsit, Miou-Miou, Assa Sylla, Samir Decazza, Val√©rie Kaprisky, Djimo, Nassim Lyes"/>
    <n v="10"/>
    <m/>
    <m/>
    <n v="0"/>
    <d v="2021-07-30T00:00:00"/>
    <n v="2021"/>
    <x v="5"/>
    <s v="112 min"/>
    <n v="112"/>
    <n v="112"/>
    <n v="154.62928584652374"/>
    <s v=""/>
    <s v="Action &amp; Adventure, Comedies, International Movies"/>
    <s v="Action &amp; Adventure"/>
    <s v="Action &amp; Adventure, Comedies, International Movies"/>
    <n v="3"/>
  </r>
  <r>
    <n v="604"/>
    <s v="s604"/>
    <x v="0"/>
    <s v="The Karate Kid Part III"/>
    <s v="John G. Avildsen"/>
    <s v="Ralph Macchio, Pat Morita, Robyn Lively, Thomas Ian Griffith, Martin Kove, Sean Kanan, Jonathan Avildsen, Randee Heller, William Christopher Ford"/>
    <n v="9"/>
    <s v="United States"/>
    <s v="United States"/>
    <n v="1"/>
    <d v="2021-07-01T00:00:00"/>
    <n v="1989"/>
    <x v="7"/>
    <s v="112 min"/>
    <n v="112"/>
    <n v="112"/>
    <n v="154.62928584652374"/>
    <s v=""/>
    <s v="Children &amp; Family Movies, Dramas"/>
    <s v="Children &amp; Family Movies"/>
    <s v="Children &amp; Family Movies, Dramas"/>
    <n v="2"/>
  </r>
  <r>
    <n v="614"/>
    <s v="s614"/>
    <x v="0"/>
    <s v="Voiceless"/>
    <s v="Robert O. Peters"/>
    <s v="Uzee Usman, Yakubu Mohammed, Asabe Madaki, Sani Mu‚Äôazu, Rekiya Ibrahim Atta, Adam Garba, Abba Ali Zaky, Habiba Zock-Sock, Abdul‚Äô Usman Zada, Nadia Dutch, Abubakar Maina, Healing Marcus Udor, Jamila Ibrahim"/>
    <n v="13"/>
    <s v="Nigeria"/>
    <s v="Nigeria"/>
    <n v="1"/>
    <d v="2021-07-01T00:00:00"/>
    <n v="2020"/>
    <x v="5"/>
    <s v="112 min"/>
    <n v="112"/>
    <n v="112"/>
    <n v="154.62928584652374"/>
    <s v=""/>
    <s v="Dramas, International Movies, Thrillers"/>
    <s v="Dramas"/>
    <s v="Dramas, International Movies, Thrillers"/>
    <n v="3"/>
  </r>
  <r>
    <n v="766"/>
    <s v="s766"/>
    <x v="0"/>
    <s v="Xtreme"/>
    <s v="Daniel Benmayor"/>
    <s v="Teo Garc√≠a, √ìscar Jaenada, √ìscar Casas, Andrea Duro, Sergio Peris-Mencheta, Alberto Jo Lee, Luis Zahera, Andr√©s Herrera, Nao Albet, C√©sar Bandera, Isa Montalb√°n"/>
    <n v="11"/>
    <s v="Spain"/>
    <s v="Spain"/>
    <n v="1"/>
    <d v="2021-06-04T00:00:00"/>
    <n v="2021"/>
    <x v="5"/>
    <s v="112 min"/>
    <n v="112"/>
    <n v="112"/>
    <n v="154.62928584652374"/>
    <s v=""/>
    <s v="Action &amp; Adventure, International Movies"/>
    <s v="Action &amp; Adventure"/>
    <s v="Action &amp; Adventure, International Movies"/>
    <n v="2"/>
  </r>
  <r>
    <n v="916"/>
    <s v="s916"/>
    <x v="0"/>
    <s v="And Tomorrow the Entire World"/>
    <s v="Julia von Heinz"/>
    <s v="Mala Emde, Noah Saavedra, Tonio Schneider, Luisa-C√©line Gaffron, Andreas Lust, Nadine Sauter, Ivy Lissack, Hussein Eliraqui, Victoria Trauttmansdorff, Michael Wittenborn"/>
    <n v="10"/>
    <s v="Germany"/>
    <s v="Germany, France"/>
    <n v="2"/>
    <d v="2021-05-06T00:00:00"/>
    <n v="2020"/>
    <x v="5"/>
    <s v="112 min"/>
    <n v="112"/>
    <n v="112"/>
    <n v="154.62928584652374"/>
    <s v=""/>
    <s v="Dramas, International Movies, Thrillers"/>
    <s v="Dramas"/>
    <s v="Dramas, International Movies, Thrillers"/>
    <n v="3"/>
  </r>
  <r>
    <n v="1106"/>
    <s v="s1106"/>
    <x v="0"/>
    <s v="Concrete Cowboy"/>
    <s v="Ricky Staub"/>
    <s v="Idris Elba, Caleb McLaughlin, Jharrel Jerome, Byron Bowers, Lorraine Toussaint, Method Man, Ivannah Mercedes, Jamil Prattis, Liz Priestley"/>
    <n v="9"/>
    <s v="United Kingdom"/>
    <s v="United Kingdom, United States"/>
    <n v="2"/>
    <d v="2021-04-02T00:00:00"/>
    <n v="2021"/>
    <x v="12"/>
    <s v="112 min"/>
    <n v="112"/>
    <n v="112"/>
    <n v="154.62928584652374"/>
    <s v=""/>
    <s v="Dramas, Independent Movies"/>
    <s v="Dramas"/>
    <s v="Dramas, Independent Movies"/>
    <n v="2"/>
  </r>
  <r>
    <n v="1242"/>
    <s v="s1242"/>
    <x v="0"/>
    <s v="Moxie"/>
    <s v="Amy Poehler"/>
    <s v="Hadley Robinson, Lauren Tsai, Patrick Schwarzenegger, Nico Hiraga, Sydney Park, Josephine Langford, Clark Gregg, Josie Totah, Alycia Pascual-Pe√±a, Anjelika Washington, Charlie Hall, Sabrina Haskett, Ike Barinholtz, Amy Poehler, Marcia Gay Harden"/>
    <n v="15"/>
    <s v="United States"/>
    <s v="United States"/>
    <n v="1"/>
    <d v="2021-03-03T00:00:00"/>
    <n v="2021"/>
    <x v="2"/>
    <s v="112 min"/>
    <n v="112"/>
    <n v="112"/>
    <n v="154.62928584652374"/>
    <s v=""/>
    <s v="Comedies, Dramas, Music &amp; Musicals"/>
    <s v="Comedies"/>
    <s v="Comedies, Dramas, Music &amp; Musicals"/>
    <n v="3"/>
  </r>
  <r>
    <n v="1262"/>
    <s v="s1262"/>
    <x v="0"/>
    <s v="Fuga"/>
    <s v="Pablo Larra√≠n"/>
    <s v="Benjam√≠n Vicu√±a, Gast√≥n Pauls, Alfredo Castro, Francisca Imboden, H√©ctor Noguera, Mar√≠a Izquierdo, Willy Semler, Alejandro Trejo, Mateo Iribarren, Marcial Tagle, Paulina Urrutia"/>
    <n v="11"/>
    <s v="Argentina"/>
    <s v="Argentina, Chile"/>
    <n v="2"/>
    <d v="2021-02-26T00:00:00"/>
    <n v="2006"/>
    <x v="5"/>
    <s v="112 min"/>
    <n v="112"/>
    <n v="112"/>
    <n v="154.62928584652374"/>
    <s v=""/>
    <s v="Dramas, Independent Movies, International Movies"/>
    <s v="Dramas"/>
    <s v="Dramas, Independent Movies, International Movies"/>
    <n v="3"/>
  </r>
  <r>
    <n v="1284"/>
    <s v="s1284"/>
    <x v="0"/>
    <s v="The Conjuring"/>
    <s v="James Wan"/>
    <s v="Vera Farmiga, Patrick Wilson, Lili Taylor, Ron Livingston, Shanley Caswell, Hayley McFarland, Joey King, Mackenzie Foy, Kyla Deaver, Shannon Kook"/>
    <n v="10"/>
    <s v="United States"/>
    <s v="United States"/>
    <n v="1"/>
    <d v="2021-02-21T00:00:00"/>
    <n v="2013"/>
    <x v="12"/>
    <s v="112 min"/>
    <n v="112"/>
    <n v="112"/>
    <n v="154.62928584652374"/>
    <s v=""/>
    <s v="Horror Movies, Thrillers"/>
    <s v="Horror Movies"/>
    <s v="Horror Movies, Thrillers"/>
    <n v="2"/>
  </r>
  <r>
    <n v="1360"/>
    <s v="s1360"/>
    <x v="0"/>
    <s v="The Bank Job"/>
    <s v="Roger Donaldson"/>
    <s v="Jason Statham, Saffron Burrows, Richard Lintern, Stephen Campbell Moore, Daniel Mays, Peter Bowles, Keeley Hawes, Colin Salmon, Alki David, James Faulkner"/>
    <n v="10"/>
    <s v="United Kingdom"/>
    <s v="United Kingdom, United States, Australia"/>
    <n v="3"/>
    <d v="2021-02-01T00:00:00"/>
    <n v="2008"/>
    <x v="12"/>
    <s v="112 min"/>
    <n v="112"/>
    <n v="112"/>
    <n v="154.62928584652374"/>
    <s v=""/>
    <s v="Dramas, International Movies, Thrillers"/>
    <s v="Dramas"/>
    <s v="Dramas, International Movies, Thrillers"/>
    <n v="3"/>
  </r>
  <r>
    <n v="1422"/>
    <s v="s1422"/>
    <x v="0"/>
    <s v="The Intouchables"/>
    <s v="Olivier Nakache, √âric Toledano"/>
    <s v="Fran√ßois Cluzet, Omar Sy, Anne Le Ny, Audrey Fleurot, Jos√©phine de Meaux, Clotilde Mollet, Alba Ga√Øa Kraghede Bellugi, Cyril Mendy"/>
    <n v="8"/>
    <s v="France"/>
    <s v="France"/>
    <n v="1"/>
    <d v="2021-01-11T00:00:00"/>
    <n v="2011"/>
    <x v="12"/>
    <s v="112 min"/>
    <n v="112"/>
    <n v="112"/>
    <n v="154.62928584652374"/>
    <s v=""/>
    <s v="Comedies, Dramas, International Movies"/>
    <s v="Comedies"/>
    <s v="Comedies, Dramas, International Movies"/>
    <n v="3"/>
  </r>
  <r>
    <n v="1514"/>
    <s v="s1514"/>
    <x v="0"/>
    <s v="Atlas Shrugged: Part II"/>
    <s v="John Putch"/>
    <s v="Samantha Mathis, Jason Beghe, Esai Morales, Patrick Fabian, Kim Rhodes, Richard T. Jones, D.B. Sweeney, Paul McCrane, John Rubinstein, Robert Picardo"/>
    <n v="10"/>
    <s v="United States"/>
    <s v="United States"/>
    <n v="1"/>
    <d v="2020-12-19T00:00:00"/>
    <n v="2012"/>
    <x v="2"/>
    <s v="112 min"/>
    <n v="112"/>
    <n v="112"/>
    <n v="154.62928584652374"/>
    <s v=""/>
    <s v="Dramas"/>
    <s v="Dramas"/>
    <s v="Dramas"/>
    <n v="1"/>
  </r>
  <r>
    <n v="1644"/>
    <s v="s1644"/>
    <x v="0"/>
    <s v="The Call"/>
    <s v="Lee Chung-hyun"/>
    <s v="Park Shin-hye, Jun Jong-seo, Kim Sung-ryoung, EL, Park Ho-san, Oh Jung-se, Lee Dong-hwi, Um Chae-young"/>
    <n v="8"/>
    <s v="South Korea"/>
    <s v="South Korea"/>
    <n v="1"/>
    <d v="2020-11-27T00:00:00"/>
    <n v="2020"/>
    <x v="5"/>
    <s v="112 min"/>
    <n v="112"/>
    <n v="112"/>
    <n v="154.62928584652374"/>
    <s v=""/>
    <s v="International Movies, Thrillers"/>
    <s v="International Movies"/>
    <s v="International Movies, Thrillers"/>
    <n v="2"/>
  </r>
  <r>
    <n v="1809"/>
    <s v="s1809"/>
    <x v="0"/>
    <s v="Fisherman's Friends"/>
    <s v="Chris Foggin"/>
    <s v="Daniel Mays, James Purefoy, David Hayman, Dave Johns, Sam Swainsbury, Tuppence Middleton, Noel Clarke, Maggie Steed, Vahid Gold, Christian Brassington"/>
    <n v="10"/>
    <s v="United Kingdom"/>
    <s v="United Kingdom"/>
    <n v="1"/>
    <d v="2020-10-22T00:00:00"/>
    <n v="2019"/>
    <x v="2"/>
    <s v="112 min"/>
    <n v="112"/>
    <n v="112"/>
    <n v="154.62928584652374"/>
    <s v=""/>
    <s v="Comedies, Dramas, Music &amp; Musicals"/>
    <s v="Comedies"/>
    <s v="Comedies, Dramas, Music &amp; Musicals"/>
    <n v="3"/>
  </r>
  <r>
    <n v="1819"/>
    <s v="s1819"/>
    <x v="0"/>
    <s v="Bosta"/>
    <s v="Philippe Aractingi"/>
    <s v="Rodney El Haddad, Nadine Labaky, Nada Abou Farhat, Liliane Nemri, Omar Rajeh, Mounir Malaeb, Bshara Atallah, Rana Alamuddin, Joelle Rizk, Mahfouz Barakat, Mahmoud Mabsout, Bader Haddad, Youssef Emalhoub"/>
    <n v="13"/>
    <s v="Lebanon"/>
    <s v="Lebanon"/>
    <n v="1"/>
    <d v="2020-10-19T00:00:00"/>
    <n v="2005"/>
    <x v="1"/>
    <s v="112 min"/>
    <n v="112"/>
    <n v="112"/>
    <n v="154.62928584652374"/>
    <s v=""/>
    <s v="Dramas, International Movies, Music &amp; Musicals"/>
    <s v="Dramas"/>
    <s v="Dramas, International Movies, Music &amp; Musicals"/>
    <n v="3"/>
  </r>
  <r>
    <n v="1902"/>
    <s v="s1902"/>
    <x v="0"/>
    <s v="You've Got This"/>
    <s v="Salvador Espinosa"/>
    <s v="Mauricio Ochmann, Esmeralda Pimentel, Matteo Giannini, Regina Reynoso, Juan Mart√≠n Jauregui, Tato Alexander, Ver√≥nica Bravo, Fernando Becerril, Mois√©s Arizmendi, Tiar√© Scanda, Mariana Cabrera, Montserrat Mara√±√≥n, Ver√≥nica Langer"/>
    <n v="13"/>
    <s v="Mexico"/>
    <s v="Mexico"/>
    <n v="1"/>
    <d v="2020-10-02T00:00:00"/>
    <n v="2020"/>
    <x v="5"/>
    <s v="112 min"/>
    <n v="112"/>
    <n v="112"/>
    <n v="154.62928584652374"/>
    <s v=""/>
    <s v="Comedies, International Movies, Romantic Movies"/>
    <s v="Comedies"/>
    <s v="Comedies, International Movies, Romantic Movies"/>
    <n v="3"/>
  </r>
  <r>
    <n v="2019"/>
    <s v="s2019"/>
    <x v="0"/>
    <s v="Bhai: Vyakti Ki Valli - Uttarardh"/>
    <s v="Mahesh Manjrekar"/>
    <s v="Sagar Deshmukh, Iravati Harshe, Vijay Kenkre, Shubhangi Damle, Ashwini Giri, Nina Kulkarni, Dalip Tahil, Girish Kulkarni"/>
    <n v="8"/>
    <s v="India"/>
    <s v="India"/>
    <n v="1"/>
    <d v="2020-09-10T00:00:00"/>
    <n v="2019"/>
    <x v="6"/>
    <s v="112 min"/>
    <n v="112"/>
    <n v="112"/>
    <n v="154.62928584652374"/>
    <s v=""/>
    <s v="Dramas, International Movies"/>
    <s v="Dramas"/>
    <s v="Dramas, International Movies"/>
    <n v="2"/>
  </r>
  <r>
    <n v="2061"/>
    <s v="s2061"/>
    <x v="0"/>
    <s v="Always Be My Maybe"/>
    <s v="Dan Villegas"/>
    <s v="Gerald Anderson, Arci Mu√±oz, Cacai Bautista, Ricci Chan, Tirso Cruz III, Carlo Aquino, Matt Evans, Ahron Villena, Victor Silayan, TJ Trinidad"/>
    <n v="10"/>
    <s v="Philippines"/>
    <s v="Philippines"/>
    <n v="1"/>
    <d v="2020-09-01T00:00:00"/>
    <n v="2016"/>
    <x v="1"/>
    <s v="112 min"/>
    <n v="112"/>
    <n v="112"/>
    <n v="154.62928584652374"/>
    <s v=""/>
    <s v="International Movies, Romantic Movies"/>
    <s v="International Movies"/>
    <s v="International Movies, Romantic Movies"/>
    <n v="2"/>
  </r>
  <r>
    <n v="2066"/>
    <s v="s2066"/>
    <x v="0"/>
    <s v="Children of the Sea"/>
    <s v="Ayumu Watanabe"/>
    <s v="Mana Ashida, Hiiro Ishibashi, Seishu Uragami, Win Morisaki, Goro Inagaki, Yu Aoi, Toru Watanabe, Min Tanaka, Sumiko Fuji"/>
    <n v="9"/>
    <s v="Japan"/>
    <s v="Japan, United States"/>
    <n v="2"/>
    <d v="2020-09-01T00:00:00"/>
    <n v="2019"/>
    <x v="6"/>
    <s v="112 min"/>
    <n v="112"/>
    <n v="112"/>
    <n v="154.62928584652374"/>
    <s v=""/>
    <s v="Anime Features, International Movies"/>
    <s v="Anime Features"/>
    <s v="Anime Features, International Movies"/>
    <n v="2"/>
  </r>
  <r>
    <n v="2196"/>
    <s v="s2196"/>
    <x v="0"/>
    <s v="It's Her Day"/>
    <s v="Aniedi Anwah"/>
    <s v="Bovi Ugboma, Amanda Ebeye, Shaffy Bello, Adunni Ade, Ini Dima-Okojie, 'Najite Dede, Gregory Ojefua, Thelma Ezeamaka, Femi Durojaiye, Ese Lami George, Toni Tones"/>
    <n v="11"/>
    <s v="Nigeria"/>
    <s v="Nigeria"/>
    <n v="1"/>
    <d v="2020-07-29T00:00:00"/>
    <n v="2016"/>
    <x v="5"/>
    <s v="112 min"/>
    <n v="112"/>
    <n v="112"/>
    <n v="154.62928584652374"/>
    <s v=""/>
    <s v="Comedies, International Movies, Romantic Movies"/>
    <s v="Comedies"/>
    <s v="Comedies, International Movies, Romantic Movies"/>
    <n v="3"/>
  </r>
  <r>
    <n v="2275"/>
    <s v="s2275"/>
    <x v="0"/>
    <s v="Gollu Aur Pappu"/>
    <s v="Kabir Sadanand"/>
    <s v="Vir Das, Sandeepa Dhar, Dimple Kapadia, Kunaal Roy Kapur, Deepak Tijori"/>
    <n v="5"/>
    <s v="India"/>
    <s v="India"/>
    <n v="1"/>
    <d v="2020-07-05T00:00:00"/>
    <n v="2014"/>
    <x v="1"/>
    <s v="112 min"/>
    <n v="112"/>
    <n v="112"/>
    <n v="154.62928584652374"/>
    <s v=""/>
    <s v="Action &amp; Adventure, Comedies, International Movies"/>
    <s v="Action &amp; Adventure"/>
    <s v="Action &amp; Adventure, Comedies, International Movies"/>
    <n v="3"/>
  </r>
  <r>
    <n v="2348"/>
    <s v="s2348"/>
    <x v="0"/>
    <s v="Kappela"/>
    <s v="Musthafa"/>
    <s v="Anna Ben, Roshan Mathew, Sreenath Bhasi, Sudhi Koppa, Tanvi Ram, Musthafa, James Eliya, Vijilesh"/>
    <n v="8"/>
    <s v="India"/>
    <s v="India"/>
    <n v="1"/>
    <d v="2020-06-22T00:00:00"/>
    <n v="2020"/>
    <x v="1"/>
    <s v="112 min"/>
    <n v="112"/>
    <n v="112"/>
    <n v="154.62928584652374"/>
    <s v=""/>
    <s v="Dramas, Independent Movies, International Movies"/>
    <s v="Dramas"/>
    <s v="Dramas, Independent Movies, International Movies"/>
    <n v="3"/>
  </r>
  <r>
    <n v="2354"/>
    <s v="s2354"/>
    <x v="0"/>
    <s v="Chaman Bahaar"/>
    <s v="Apurva Dhar Badgaiyann"/>
    <s v="Jitendra Kumar, Ritika Badiani, Yogendra Tikku, Bhuvan Arora, Alam Khan, Dhirendra Tiwari, Ashwani Kumar, Bhagwan Tiwari"/>
    <n v="8"/>
    <s v="India"/>
    <s v="India"/>
    <n v="1"/>
    <d v="2020-06-19T00:00:00"/>
    <n v="2020"/>
    <x v="5"/>
    <s v="112 min"/>
    <n v="112"/>
    <n v="112"/>
    <n v="154.62928584652374"/>
    <s v=""/>
    <s v="Comedies, Dramas, International Movies"/>
    <s v="Comedies"/>
    <s v="Comedies, Dramas, International Movies"/>
    <n v="3"/>
  </r>
  <r>
    <n v="2468"/>
    <s v="s2468"/>
    <x v="0"/>
    <s v="I'm No Longer Here"/>
    <s v="Fernando Fr√≠as de la Parra"/>
    <s v="Juan Daniel Garc√≠a, Angelina Chen, Jonathan Espinoza, Coral Puente, Tania Alvarado, Fanny Tovar, Luis Leonardo Zapata, Yahir Alday, Leonardo Garza, Yocelin Coronado, Deyanira Coronado"/>
    <n v="11"/>
    <s v="Mexico"/>
    <s v="Mexico, United States"/>
    <n v="2"/>
    <d v="2020-05-27T00:00:00"/>
    <n v="2019"/>
    <x v="5"/>
    <s v="112 min"/>
    <n v="112"/>
    <n v="112"/>
    <n v="154.62928584652374"/>
    <s v=""/>
    <s v="Dramas, Independent Movies, International Movies"/>
    <s v="Dramas"/>
    <s v="Dramas, Independent Movies, International Movies"/>
    <n v="3"/>
  </r>
  <r>
    <n v="2511"/>
    <s v="s2511"/>
    <x v="0"/>
    <s v="The Beach Loafer"/>
    <s v="Ali Ragab"/>
    <s v="Ahmed Helmy, Yasmin Abdulaziz, Mahmoud Abdel Moghny, Lotfy Labib, Soad Nasr, Rico, Ahmed Rateb, Youssef Eid"/>
    <n v="8"/>
    <s v="Egypt"/>
    <s v="Egypt"/>
    <n v="1"/>
    <d v="2020-05-19T00:00:00"/>
    <n v="2004"/>
    <x v="1"/>
    <s v="112 min"/>
    <n v="112"/>
    <n v="112"/>
    <n v="154.62928584652374"/>
    <s v=""/>
    <s v="Comedies, International Movies"/>
    <s v="Comedies"/>
    <s v="Comedies, International Movies"/>
    <n v="2"/>
  </r>
  <r>
    <n v="2695"/>
    <s v="s2695"/>
    <x v="0"/>
    <s v="School Life"/>
    <s v="Grand Corps Malade, Mehdi Idir"/>
    <s v="Zita Hanrot, Liam Pierron, Soufiane Guerrab, Ibrahim Dram√©, Moussa Mansaly, Moryf√®re Camara, Alban Ivanov, Gaspard G√©vin-Hi√©, Antoine Reinartz, Mahamadou Sangar√©, Redouane Bougheraba, Hocine Mokando, Aboudou Sacko"/>
    <n v="13"/>
    <s v="France"/>
    <s v="France"/>
    <n v="1"/>
    <d v="2020-04-10T00:00:00"/>
    <n v="2019"/>
    <x v="5"/>
    <s v="112 min"/>
    <n v="112"/>
    <n v="112"/>
    <n v="154.62928584652374"/>
    <s v=""/>
    <s v="Comedies, Dramas, International Movies"/>
    <s v="Comedies"/>
    <s v="Comedies, Dramas, International Movies"/>
    <n v="3"/>
  </r>
  <r>
    <n v="2767"/>
    <s v="s2767"/>
    <x v="0"/>
    <s v="Maska"/>
    <s v="Neeraj Udhwani"/>
    <s v="Manisha Koirala, Prit Kamani, Shirley Setia, Nikita Dutta, Javed Jaffrey, Dhruv Lohumi"/>
    <n v="6"/>
    <s v="India"/>
    <s v="India"/>
    <n v="1"/>
    <d v="2020-03-27T00:00:00"/>
    <n v="2020"/>
    <x v="5"/>
    <s v="112 min"/>
    <n v="112"/>
    <n v="112"/>
    <n v="154.62928584652374"/>
    <s v=""/>
    <s v="Comedies, Dramas, International Movies"/>
    <s v="Comedies"/>
    <s v="Comedies, Dramas, International Movies"/>
    <n v="3"/>
  </r>
  <r>
    <n v="2944"/>
    <s v="s2944"/>
    <x v="0"/>
    <s v="The Ballad of Lefty Brown"/>
    <s v="Jared Mosh√©"/>
    <s v="Bill Pullman, Kathy Baker, Jim Caviezel, Joseph Anderson, Diego Josef, Tommy Flanagan, Peter Fonda"/>
    <n v="7"/>
    <s v="United States"/>
    <s v="United States"/>
    <n v="1"/>
    <d v="2020-02-07T00:00:00"/>
    <n v="2017"/>
    <x v="12"/>
    <s v="112 min"/>
    <n v="112"/>
    <n v="112"/>
    <n v="154.62928584652374"/>
    <s v=""/>
    <s v="Dramas"/>
    <s v="Dramas"/>
    <s v="Dramas"/>
    <n v="1"/>
  </r>
  <r>
    <n v="2982"/>
    <s v="s2982"/>
    <x v="0"/>
    <s v="Close Enemies"/>
    <s v="David Oelhoffen"/>
    <s v="Matthias Schoenaerts, Reda Kateb, Adel Bencherif, Sofiane Zermani, Sabrina Ouazani, Gwendolyn Gourvenec, Nicolas Giraud, Yann Goven, Astrid Whettnall, Ahmed Benaissa, Marc Barb√©"/>
    <n v="11"/>
    <s v="France"/>
    <s v="France, Belgium"/>
    <n v="2"/>
    <d v="2020-01-29T00:00:00"/>
    <n v="2018"/>
    <x v="5"/>
    <s v="112 min"/>
    <n v="112"/>
    <n v="112"/>
    <n v="154.62928584652374"/>
    <s v=""/>
    <s v="Dramas, International Movies"/>
    <s v="Dramas"/>
    <s v="Dramas, International Movies"/>
    <n v="2"/>
  </r>
  <r>
    <n v="3332"/>
    <s v="s3332"/>
    <x v="0"/>
    <s v="Christmas in the Heartland"/>
    <s v="Harvey Lowry"/>
    <s v="Sierra McCormick, Brighton Sharbino, Bo Derek, Shelley Long, Christopher Rich, JoeDon Rooney, Tiffany Fallon, Paula Trickey, Christian Kane"/>
    <n v="9"/>
    <s v="United States"/>
    <s v="United States"/>
    <n v="1"/>
    <d v="2019-11-01T00:00:00"/>
    <n v="2017"/>
    <x v="6"/>
    <s v="112 min"/>
    <n v="112"/>
    <n v="112"/>
    <n v="154.62928584652374"/>
    <s v=""/>
    <s v="Dramas"/>
    <s v="Dramas"/>
    <s v="Dramas"/>
    <n v="1"/>
  </r>
  <r>
    <n v="3413"/>
    <s v="s3413"/>
    <x v="0"/>
    <s v="Upstarts"/>
    <s v="Udai Singh Pawar"/>
    <s v="Priyanshu Painyuli, Chandrachoor Rai, Shadab Kamal, Rajeev Siddhartha, Sheetal Thakur, Ninad Kamat, Swati Semwal, Eijaz Khan"/>
    <n v="8"/>
    <s v="India"/>
    <s v="India"/>
    <n v="1"/>
    <d v="2019-10-18T00:00:00"/>
    <n v="2019"/>
    <x v="1"/>
    <s v="112 min"/>
    <n v="112"/>
    <n v="112"/>
    <n v="154.62928584652374"/>
    <s v=""/>
    <s v="Comedies, Dramas, International Movies"/>
    <s v="Comedies"/>
    <s v="Comedies, Dramas, International Movies"/>
    <n v="3"/>
  </r>
  <r>
    <n v="4099"/>
    <s v="s4099"/>
    <x v="0"/>
    <s v="Ayana"/>
    <s v="Gangadhar Salimath"/>
    <s v="Deepak Subramanya, Apoorva Soma, Ramesh Bhat, Harsha H S, Karthik A, Goutham Shashidhar, Nagshree Karkone, Moksha Kushal, Vedashree Rao"/>
    <n v="9"/>
    <s v="India"/>
    <s v="India"/>
    <n v="1"/>
    <d v="2019-02-15T00:00:00"/>
    <n v="2017"/>
    <x v="5"/>
    <s v="112 min"/>
    <n v="112"/>
    <n v="112"/>
    <n v="154.62928584652374"/>
    <s v=""/>
    <s v="Dramas, Independent Movies, International Movies"/>
    <s v="Dramas"/>
    <s v="Dramas, Independent Movies, International Movies"/>
    <n v="3"/>
  </r>
  <r>
    <n v="4292"/>
    <s v="s4292"/>
    <x v="0"/>
    <s v="Kill the Messenger"/>
    <s v="Michael Cuesta"/>
    <s v="Jeremy Renner, Rosemarie DeWitt, Ray Liotta, Tim Blake Nelson, Oliver Platt, Barry Pepper, Michael Sheen, Paz Vega, Michael Kenneth Williams, Mary Elizabeth Winstead, Andy Garcia, Robert Patrick"/>
    <n v="12"/>
    <s v="United States"/>
    <s v="United States"/>
    <n v="1"/>
    <d v="2018-12-16T00:00:00"/>
    <n v="2014"/>
    <x v="12"/>
    <s v="112 min"/>
    <n v="112"/>
    <n v="112"/>
    <n v="154.62928584652374"/>
    <s v=""/>
    <s v="Dramas, Thrillers"/>
    <s v="Dramas"/>
    <s v="Dramas, Thrillers"/>
    <n v="2"/>
  </r>
  <r>
    <n v="4293"/>
    <s v="s4293"/>
    <x v="0"/>
    <s v="Maps to the Stars"/>
    <s v="David Cronenberg"/>
    <s v="Julianne Moore, Mia Wasikowska, Robert Pattinson, John Cusack, Olivia Williams, Sarah Gadon, Evan Bird, Niamh Wilson, Dawn Greenhalgh"/>
    <n v="9"/>
    <s v="Canada"/>
    <s v="Canada, Germany, France, United States"/>
    <n v="4"/>
    <d v="2018-12-16T00:00:00"/>
    <n v="2014"/>
    <x v="12"/>
    <s v="112 min"/>
    <n v="112"/>
    <n v="112"/>
    <n v="154.62928584652374"/>
    <s v=""/>
    <s v="Comedies, Dramas"/>
    <s v="Comedies"/>
    <s v="Comedies, Dramas"/>
    <n v="2"/>
  </r>
  <r>
    <n v="5265"/>
    <s v="s5265"/>
    <x v="0"/>
    <s v="Swearnet: The Movie"/>
    <s v="Warren P. Sonoda"/>
    <s v="Mike Smith, John Paul Tremblay, Robb Wells, Patrick Roach, Mishael Morgan, Sarah Jurgens, Shannon Leroux, Dana Woods, Howard Jerome, Tom Green"/>
    <n v="10"/>
    <s v="Canada"/>
    <s v="Canada"/>
    <n v="1"/>
    <d v="2017-09-24T00:00:00"/>
    <n v="2014"/>
    <x v="13"/>
    <s v="112 min"/>
    <n v="112"/>
    <n v="112"/>
    <n v="154.62928584652374"/>
    <s v=""/>
    <s v="Comedies, International Movies"/>
    <s v="Comedies"/>
    <s v="Comedies, International Movies"/>
    <n v="2"/>
  </r>
  <r>
    <n v="5694"/>
    <s v="s5694"/>
    <x v="0"/>
    <s v="For the Love of Spock"/>
    <s v="Adam Nimoy"/>
    <s v="Leonard Nimoy, William Shatner, George Takei, Nichelle Nichols, Chris Pine, Zachary Quinto, Simon Pegg, Zoe Saldana, Jim Parsons, Jason Alexander, Neil deGrasse Tyson, J.J. Abrams"/>
    <n v="12"/>
    <s v="Canada"/>
    <s v="Canada, United States"/>
    <n v="2"/>
    <d v="2016-12-02T00:00:00"/>
    <n v="2016"/>
    <x v="1"/>
    <s v="112 min"/>
    <n v="112"/>
    <n v="112"/>
    <n v="154.62928584652374"/>
    <s v=""/>
    <s v="Documentaries"/>
    <s v="Documentaries"/>
    <s v="Documentaries"/>
    <n v="1"/>
  </r>
  <r>
    <n v="5726"/>
    <s v="s5726"/>
    <x v="0"/>
    <s v="The Ivory Game"/>
    <s v="Kief Davidson, Richard Ladkani"/>
    <m/>
    <n v="0"/>
    <s v="Austria"/>
    <s v="Austria"/>
    <n v="1"/>
    <d v="2016-11-04T00:00:00"/>
    <n v="2016"/>
    <x v="1"/>
    <s v="112 min"/>
    <n v="112"/>
    <n v="112"/>
    <n v="154.62928584652374"/>
    <s v=""/>
    <s v="Documentaries"/>
    <s v="Documentaries"/>
    <s v="Documentaries"/>
    <n v="1"/>
  </r>
  <r>
    <n v="5829"/>
    <s v="s5829"/>
    <x v="0"/>
    <s v="Tallulah"/>
    <s v="Sian Heder"/>
    <s v="Ellen Page, Allison Janney, Tammy Blanchard, Evan Jonigkeit, Uzo Aduba, John Benjamin Hickey, David Zayas, Zachary Quinto, Fredric Lehne"/>
    <n v="9"/>
    <s v="United States"/>
    <s v="United States"/>
    <n v="1"/>
    <d v="2016-07-29T00:00:00"/>
    <n v="2016"/>
    <x v="5"/>
    <s v="112 min"/>
    <n v="112"/>
    <n v="112"/>
    <n v="154.62928584652374"/>
    <s v=""/>
    <s v="Dramas, Independent Movies"/>
    <s v="Dramas"/>
    <s v="Dramas, Independent Movies"/>
    <n v="2"/>
  </r>
  <r>
    <n v="6088"/>
    <s v="s6088"/>
    <x v="0"/>
    <s v="Act of Vengeance"/>
    <s v="Mahsun Kƒ±rmƒ±zƒ±g√ºl"/>
    <s v="Haluk Bilginer, Mahsun Kƒ±rmƒ±zƒ±g√ºl, Mustafa Sandal, Gina Gershon, Robert Patrick, Danny Glover, Engin Altan D√ºzyatan, Scott William Winters, Sharrieff Pugh"/>
    <n v="9"/>
    <s v="Turkey"/>
    <s v="Turkey, United States"/>
    <n v="2"/>
    <d v="2018-09-29T00:00:00"/>
    <n v="2010"/>
    <x v="11"/>
    <s v="112 min"/>
    <n v="112"/>
    <n v="112"/>
    <n v="154.62928584652374"/>
    <s v=""/>
    <s v="Action &amp; Adventure, International Movies"/>
    <s v="Action &amp; Adventure"/>
    <s v="Action &amp; Adventure, International Movies"/>
    <n v="2"/>
  </r>
  <r>
    <n v="6112"/>
    <s v="s6112"/>
    <x v="0"/>
    <s v="Alice Doesn't Live Here Anymore"/>
    <s v="Martin Scorsese"/>
    <s v="Ellen Burstyn, Kris Kristofferson, Billy Green Bush, Diane Ladd, Harvey Keitel, Lelia Goldoni, Lane Bradbury, Vic Tayback, Jodie Foster, Alfred Lutter"/>
    <n v="10"/>
    <s v="United States"/>
    <s v="United States"/>
    <n v="1"/>
    <d v="2019-07-01T00:00:00"/>
    <n v="1974"/>
    <x v="7"/>
    <s v="112 min"/>
    <n v="112"/>
    <n v="112"/>
    <n v="154.62928584652374"/>
    <s v=""/>
    <s v="Classic Movies, Comedies, Dramas"/>
    <s v="Classic Movies"/>
    <s v="Classic Movies, Comedies, Dramas"/>
    <n v="3"/>
  </r>
  <r>
    <n v="6135"/>
    <s v="s6135"/>
    <x v="0"/>
    <s v="American Assassin"/>
    <s v="Michael Cuesta"/>
    <s v="Dylan O'Brien, Michael Keaton, Sanaa Lathan, Shiva Negar, Taylor Kitsch, Trevor White, Navid Negahban, Scott Adkins, David Suchet, Sydney Rae White"/>
    <n v="10"/>
    <s v="United States"/>
    <s v="United States"/>
    <n v="1"/>
    <d v="2020-01-31T00:00:00"/>
    <n v="2017"/>
    <x v="12"/>
    <s v="112 min"/>
    <n v="112"/>
    <n v="112"/>
    <n v="154.62928584652374"/>
    <s v=""/>
    <s v="Action &amp; Adventure"/>
    <s v="Action &amp; Adventure"/>
    <s v="Action &amp; Adventure"/>
    <n v="1"/>
  </r>
  <r>
    <n v="6205"/>
    <s v="s6205"/>
    <x v="0"/>
    <s v="Babam ve Oƒülum"/>
    <s v="√áagan Irmak"/>
    <s v="√áetin Tekindor, Fikret Ku≈ükan, H√ºmeyra, Ege Tanman, ≈ûerif Sezer, Yetkin Dikinciler, Binnur Kaya, Mahmut G√∂kg√∂z, Nergis √áorak√ßi, Bilge Sen"/>
    <n v="10"/>
    <s v="Turkey"/>
    <s v="Turkey"/>
    <n v="1"/>
    <d v="2018-04-30T00:00:00"/>
    <n v="2005"/>
    <x v="1"/>
    <s v="112 min"/>
    <n v="112"/>
    <n v="112"/>
    <n v="154.62928584652374"/>
    <s v=""/>
    <s v="Dramas, International Movies"/>
    <s v="Dramas"/>
    <s v="Dramas, International Movies"/>
    <n v="2"/>
  </r>
  <r>
    <n v="6291"/>
    <s v="s6291"/>
    <x v="0"/>
    <s v="Bewildered Bolbol"/>
    <s v="Khaled Marei"/>
    <s v="Ahmed Helmy, Zeina, Shery Adel, Emy Samir Ghanim, Yousef Fawzy, Yasser El Tobgy, Wael Sami, Maryam Saleh"/>
    <n v="8"/>
    <s v="Egypt"/>
    <s v="Egypt"/>
    <n v="1"/>
    <d v="2019-06-20T00:00:00"/>
    <n v="2010"/>
    <x v="1"/>
    <s v="112 min"/>
    <n v="112"/>
    <n v="112"/>
    <n v="154.62928584652374"/>
    <s v=""/>
    <s v="Comedies, International Movies, Romantic Movies"/>
    <s v="Comedies"/>
    <s v="Comedies, International Movies, Romantic Movies"/>
    <n v="3"/>
  </r>
  <r>
    <n v="6345"/>
    <s v="s6345"/>
    <x v="0"/>
    <s v="Blue Valentine"/>
    <s v="Derek Cianfrance"/>
    <s v="Ryan Gosling, Michelle Williams, Faith Wladyka, John Doman, Mike Vogel, Ben Shenkman, Jen Jones, Maryann Plunkett, Marshall Johnson, James Benatti, Barbara Troy, Carey Westbrook, Enid Graham"/>
    <n v="13"/>
    <s v="United States"/>
    <s v="United States"/>
    <n v="1"/>
    <d v="2018-07-05T00:00:00"/>
    <n v="2010"/>
    <x v="12"/>
    <s v="112 min"/>
    <n v="112"/>
    <n v="112"/>
    <n v="154.62928584652374"/>
    <s v=""/>
    <s v="Dramas, Independent Movies, Romantic Movies"/>
    <s v="Dramas"/>
    <s v="Dramas, Independent Movies, Romantic Movies"/>
    <n v="3"/>
  </r>
  <r>
    <n v="6465"/>
    <s v="s6465"/>
    <x v="0"/>
    <s v="Chhota Bheem Kungfu Dhamaka"/>
    <s v="Rajiv Chilaka, Binayak Das"/>
    <s v="Sonal Kaushal, Rupa Bhimani, Jigna Bharadhwaj, Sabina Malik, Julie Tejwani, Rajesh Kava, Vaibhav Thakkar, Samriddhi Shuklaa, Aditya Raj Sharma, Vinod Kulkarni"/>
    <n v="10"/>
    <s v="India"/>
    <s v="India"/>
    <n v="1"/>
    <d v="2019-08-15T00:00:00"/>
    <n v="2019"/>
    <x v="8"/>
    <s v="112 min"/>
    <n v="112"/>
    <n v="112"/>
    <n v="154.62928584652374"/>
    <s v=""/>
    <s v="Children &amp; Family Movies"/>
    <s v="Children &amp; Family Movies"/>
    <s v="Children &amp; Family Movies"/>
    <n v="1"/>
  </r>
  <r>
    <n v="6519"/>
    <s v="s6519"/>
    <x v="0"/>
    <s v="Come and Find Me"/>
    <s v="Zack Whedon"/>
    <s v="Aaron Paul, Annabelle Wallis, Garret Dillahunt, Chris Chalk, Zachary Knighton, Enver Gjokaj, Michael Kopsa, Terry Chen"/>
    <n v="8"/>
    <s v="Canada"/>
    <s v="Canada, United States, United Kingdom"/>
    <n v="3"/>
    <d v="2019-09-18T00:00:00"/>
    <n v="2016"/>
    <x v="12"/>
    <s v="112 min"/>
    <n v="112"/>
    <n v="112"/>
    <n v="154.62928584652374"/>
    <s v=""/>
    <s v="Dramas, Thrillers"/>
    <s v="Dramas"/>
    <s v="Dramas, Thrillers"/>
    <n v="2"/>
  </r>
  <r>
    <n v="6528"/>
    <s v="s6528"/>
    <x v="0"/>
    <s v="Conjuring Spirit"/>
    <s v="Van M. Pham"/>
    <s v="Phuong Mai, Quang Su, Hoang Phuc Nguyen, Chi Pu, Tien Pham, Hoai An"/>
    <n v="6"/>
    <s v="Vietnam"/>
    <s v="Vietnam"/>
    <n v="1"/>
    <d v="2018-08-28T00:00:00"/>
    <n v="2014"/>
    <x v="5"/>
    <s v="112 min"/>
    <n v="112"/>
    <n v="112"/>
    <n v="154.62928584652374"/>
    <s v=""/>
    <s v="Horror Movies, International Movies, Thrillers"/>
    <s v="Horror Movies"/>
    <s v="Horror Movies, International Movies, Thrillers"/>
    <n v="3"/>
  </r>
  <r>
    <n v="6541"/>
    <s v="s6541"/>
    <x v="0"/>
    <s v="Crash"/>
    <s v="Paul Haggis"/>
    <s v="Sandra Bullock, Don Cheadle, Matt Dillon, Jennifer Esposito, William Fichtner, Brendan Fraser, Terrence Howard, Ludacris, Thandie Newton, Ryan Phillippe, Larenz Tate, Nona Gaye, Michael Pe√±a"/>
    <n v="13"/>
    <s v="United States"/>
    <s v="United States, Germany"/>
    <n v="2"/>
    <d v="2019-10-01T00:00:00"/>
    <n v="2004"/>
    <x v="12"/>
    <s v="112 min"/>
    <n v="112"/>
    <n v="112"/>
    <n v="154.62928584652374"/>
    <s v=""/>
    <s v="Dramas, Independent Movies"/>
    <s v="Dramas"/>
    <s v="Dramas, Independent Movies"/>
    <n v="2"/>
  </r>
  <r>
    <n v="6571"/>
    <s v="s6571"/>
    <x v="0"/>
    <s v="Daughters of the Dust"/>
    <s v="Julie Dash"/>
    <s v="Cora Lee Day, Alva Rogers, Barbarao, Trula Hoosier, Adisa Anderson, Kaycee Moore, Bahni Turpin, Cheryl Lynn Bruce, Tommy Redmond Hicks, Cornell Royal"/>
    <n v="10"/>
    <s v="United Kingdom"/>
    <s v="United Kingdom, United States"/>
    <n v="2"/>
    <d v="2017-06-10T00:00:00"/>
    <n v="1991"/>
    <x v="11"/>
    <s v="112 min"/>
    <n v="112"/>
    <n v="112"/>
    <n v="154.62928584652374"/>
    <s v=""/>
    <s v="Classic Movies, Dramas, Independent Movies"/>
    <s v="Classic Movies"/>
    <s v="Classic Movies, Dramas, Independent Movies"/>
    <n v="3"/>
  </r>
  <r>
    <n v="6618"/>
    <s v="s6618"/>
    <x v="0"/>
    <s v="District 9"/>
    <s v="Neill Blomkamp"/>
    <s v="Sharlto Copley, Jason Cope, David James, Vanessa Haywood, Mandla Gaduka, Kenneth Nkosi, Eugene Khumbanyiwa, Louis Minnaar, William Allen Young, Nathalie Boltt"/>
    <n v="10"/>
    <s v="South Africa"/>
    <s v="South Africa, United States, New Zealand, Canada"/>
    <n v="4"/>
    <d v="2019-11-04T00:00:00"/>
    <n v="2009"/>
    <x v="12"/>
    <s v="112 min"/>
    <n v="112"/>
    <n v="112"/>
    <n v="154.62928584652374"/>
    <s v=""/>
    <s v="Action &amp; Adventure, International Movies, Sci-Fi &amp; Fantasy"/>
    <s v="Action &amp; Adventure"/>
    <s v="Action &amp; Adventure, International Movies, Sci-Fi &amp; Fantasy"/>
    <n v="3"/>
  </r>
  <r>
    <n v="6799"/>
    <s v="s6799"/>
    <x v="0"/>
    <s v="Free Willy"/>
    <s v="Simon Wincer"/>
    <s v="Jason James Richter, Lori Petty, Jayne Atkinson, August Schellenberg, Michael Madsen, Michael Ironside, Richard Riehle, Mykelti Williamson, Michael Bacall, Danielle Harris"/>
    <n v="10"/>
    <s v="United States"/>
    <s v="United States, France, Mexico"/>
    <n v="3"/>
    <d v="2020-01-01T00:00:00"/>
    <n v="1993"/>
    <x v="7"/>
    <s v="112 min"/>
    <n v="112"/>
    <n v="112"/>
    <n v="154.62928584652374"/>
    <s v=""/>
    <s v="Children &amp; Family Movies, Dramas"/>
    <s v="Children &amp; Family Movies"/>
    <s v="Children &amp; Family Movies, Dramas"/>
    <n v="2"/>
  </r>
  <r>
    <n v="7261"/>
    <s v="s7261"/>
    <x v="0"/>
    <s v="Laddaland"/>
    <s v="Sopon Sukdapisit"/>
    <s v="Saharat Sangkapreecha, Pok Piyatida Woramusik, Sutatta Udomsilp, Athipich Chutiwatkajornchai, Deuntem Salitul, Sahajak Boonthanakit"/>
    <n v="6"/>
    <s v="Thailand"/>
    <s v="Thailand"/>
    <n v="1"/>
    <d v="2018-09-07T00:00:00"/>
    <n v="2011"/>
    <x v="5"/>
    <s v="112 min"/>
    <n v="112"/>
    <n v="112"/>
    <n v="154.62928584652374"/>
    <s v=""/>
    <s v="Horror Movies, International Movies"/>
    <s v="Horror Movies"/>
    <s v="Horror Movies, International Movies"/>
    <n v="2"/>
  </r>
  <r>
    <n v="7400"/>
    <s v="s7400"/>
    <x v="0"/>
    <s v="Mansfield Park"/>
    <s v="Patricia Rozema"/>
    <s v="Frances O'Connor, Embeth Davidtz, Jonny Lee Miller, Alessandro Nivola, Harold Pinter, Lindsay Duncan, Sheila Gish, James Purefoy, Victoria Hamilton, Hugh Bonneville"/>
    <n v="10"/>
    <s v="United Kingdom"/>
    <s v="United Kingdom"/>
    <n v="1"/>
    <d v="2020-01-01T00:00:00"/>
    <n v="1999"/>
    <x v="2"/>
    <s v="112 min"/>
    <n v="112"/>
    <n v="112"/>
    <n v="154.62928584652374"/>
    <s v=""/>
    <s v="Comedies, Dramas, International Movies"/>
    <s v="Comedies"/>
    <s v="Comedies, Dramas, International Movies"/>
    <n v="3"/>
  </r>
  <r>
    <n v="7432"/>
    <s v="s7432"/>
    <x v="0"/>
    <s v="Mean Streets"/>
    <s v="Martin Scorsese"/>
    <s v="Robert De Niro, Harvey Keitel, David Proval, Amy Robinson, Richard Romanus, Cesare Danova, Victor Argo, George Memmoli"/>
    <n v="8"/>
    <s v="United States"/>
    <s v="United States"/>
    <n v="1"/>
    <d v="2019-07-01T00:00:00"/>
    <n v="1973"/>
    <x v="12"/>
    <s v="112 min"/>
    <n v="112"/>
    <n v="112"/>
    <n v="154.62928584652374"/>
    <s v=""/>
    <s v="Classic Movies, Dramas, Independent Movies"/>
    <s v="Classic Movies"/>
    <s v="Classic Movies, Dramas, Independent Movies"/>
    <n v="3"/>
  </r>
  <r>
    <n v="7446"/>
    <s v="s7446"/>
    <x v="0"/>
    <s v="Merantau"/>
    <s v="Gareth Evans"/>
    <s v="Iko Uwais, Sisca Jessica, Christine Hakim, Mads Koudal, Yusuf Aulia, Alex Abbad, Yayan Ruhian, Laurent Buson, Donny Alamsyah, Ratna Galih"/>
    <n v="10"/>
    <s v="Indonesia"/>
    <s v="Indonesia"/>
    <n v="1"/>
    <d v="2019-02-13T00:00:00"/>
    <n v="2009"/>
    <x v="12"/>
    <s v="112 min"/>
    <n v="112"/>
    <n v="112"/>
    <n v="154.62928584652374"/>
    <s v=""/>
    <s v="Action &amp; Adventure, Dramas, International Movies"/>
    <s v="Action &amp; Adventure"/>
    <s v="Action &amp; Adventure, Dramas, International Movies"/>
    <n v="3"/>
  </r>
  <r>
    <n v="7455"/>
    <s v="s7455"/>
    <x v="0"/>
    <s v="Midnight Special"/>
    <s v="Jeff Nichols"/>
    <s v="Michael Shannon, Joel Edgerton, Kirsten Dunst, Adam Driver, Jaeden Martell, Sam Shepard, Bill Camp, Scott Haze, Paul Sparks"/>
    <n v="9"/>
    <s v="United States"/>
    <s v="United States, Greece"/>
    <n v="2"/>
    <d v="2020-09-07T00:00:00"/>
    <n v="2016"/>
    <x v="2"/>
    <s v="112 min"/>
    <n v="112"/>
    <n v="112"/>
    <n v="154.62928584652374"/>
    <s v=""/>
    <s v="Action &amp; Adventure, Sci-Fi &amp; Fantasy"/>
    <s v="Action &amp; Adventure"/>
    <s v="Action &amp; Adventure, Sci-Fi &amp; Fantasy"/>
    <n v="2"/>
  </r>
  <r>
    <n v="7702"/>
    <s v="s7702"/>
    <x v="0"/>
    <s v="Panic Room"/>
    <s v="David Fincher"/>
    <s v="Jodie Foster, Forest Whitaker, Dwight Yoakam, Jared Leto, Kristen Stewart, Ann Magnuson, Ian Buchanan, Patrick Bauchau, Paul Schulze"/>
    <n v="9"/>
    <s v="United States"/>
    <s v="United States"/>
    <n v="1"/>
    <d v="2019-08-01T00:00:00"/>
    <n v="2002"/>
    <x v="12"/>
    <s v="112 min"/>
    <n v="112"/>
    <n v="112"/>
    <n v="154.62928584652374"/>
    <s v=""/>
    <s v="Thrillers"/>
    <s v="Thrillers"/>
    <s v="Thrillers"/>
    <n v="1"/>
  </r>
  <r>
    <n v="7721"/>
    <s v="s7721"/>
    <x v="0"/>
    <s v="Pee Mak"/>
    <s v="Banjong Pisanthanakun"/>
    <s v="Mario Maurer, Davika Hoorne, Nattapong Chartpong, Pongsatorn Jongwilak, Wiwat Kongrasri, Kantapat Permpoonpatcharasuk, Sean Jindachot"/>
    <n v="7"/>
    <s v="Thailand"/>
    <s v="Thailand"/>
    <n v="1"/>
    <d v="2018-09-01T00:00:00"/>
    <n v="2013"/>
    <x v="5"/>
    <s v="112 min"/>
    <n v="112"/>
    <n v="112"/>
    <n v="154.62928584652374"/>
    <s v=""/>
    <s v="Comedies, Horror Movies, International Movies"/>
    <s v="Comedies"/>
    <s v="Comedies, Horror Movies, International Movies"/>
    <n v="3"/>
  </r>
  <r>
    <n v="7739"/>
    <s v="s7739"/>
    <x v="0"/>
    <s v="Phone Swap"/>
    <s v="Kunle Afolayan"/>
    <s v="Wale Ojo, Nse Ikpe-Etim, Lydia Forson, Joke Silva, Chika Okpala, Ada Ameh, Hafeez Oyetoro, Chika Chukwu"/>
    <n v="8"/>
    <s v="Nigeria"/>
    <s v="Nigeria"/>
    <n v="1"/>
    <d v="2019-09-01T00:00:00"/>
    <n v="2012"/>
    <x v="1"/>
    <s v="112 min"/>
    <n v="112"/>
    <n v="112"/>
    <n v="154.62928584652374"/>
    <s v=""/>
    <s v="Comedies, International Movies, Romantic Movies"/>
    <s v="Comedies"/>
    <s v="Comedies, International Movies, Romantic Movies"/>
    <n v="3"/>
  </r>
  <r>
    <n v="7846"/>
    <s v="s7846"/>
    <x v="0"/>
    <s v="Red Oleanders Raktokarobi"/>
    <s v="Amitava Bhattacharya"/>
    <s v="Shantilal Mukherjee, Mumtaz Sorcar, Rahul, Koushik Sen, Rajesh Sharma, Debdut Ghosh, Anindya Banerjee, Amitabha Bhattacharjee, Usashi Chakraborty, Dipankar Dey"/>
    <n v="10"/>
    <s v="India"/>
    <s v="India"/>
    <n v="1"/>
    <d v="2018-09-15T00:00:00"/>
    <n v="2017"/>
    <x v="1"/>
    <s v="112 min"/>
    <n v="112"/>
    <n v="112"/>
    <n v="154.62928584652374"/>
    <s v=""/>
    <s v="Dramas, International Movies"/>
    <s v="Dramas"/>
    <s v="Dramas, International Movies"/>
    <n v="2"/>
  </r>
  <r>
    <n v="7855"/>
    <s v="s7855"/>
    <x v="0"/>
    <s v="Remember Me"/>
    <s v="Allen Coulter"/>
    <s v="Robert Pattinson, Emilie de Ravin, Chris Cooper, Lena Olin, Pierce Brosnan, Tate Ellington, Ruby Jerins, Gregory Jbara, Meghan Markle"/>
    <n v="9"/>
    <s v="United States"/>
    <s v="United States"/>
    <n v="1"/>
    <d v="2020-08-01T00:00:00"/>
    <n v="2010"/>
    <x v="2"/>
    <s v="112 min"/>
    <n v="112"/>
    <n v="112"/>
    <n v="154.62928584652374"/>
    <s v=""/>
    <s v="Dramas, Romantic Movies"/>
    <s v="Dramas"/>
    <s v="Dramas, Romantic Movies"/>
    <n v="2"/>
  </r>
  <r>
    <n v="7856"/>
    <s v="s7856"/>
    <x v="0"/>
    <s v="Rememory"/>
    <s v="Mark Palansky"/>
    <s v="Peter Dinklage, Julia Ormond, Martin Donovan, Anton Yelchin, Henry Ian Cusick, Evelyne Brochu, Matt Ellis, Colin Lawrence, Chad Krowchuk, Gracyn Shinyei"/>
    <n v="10"/>
    <s v="United Kingdom"/>
    <s v="United Kingdom, United States, Canada"/>
    <n v="3"/>
    <d v="2020-06-01T00:00:00"/>
    <n v="2017"/>
    <x v="2"/>
    <s v="112 min"/>
    <n v="112"/>
    <n v="112"/>
    <n v="154.62928584652374"/>
    <s v=""/>
    <s v="Dramas, Sci-Fi &amp; Fantasy"/>
    <s v="Dramas"/>
    <s v="Dramas, Sci-Fi &amp; Fantasy"/>
    <n v="2"/>
  </r>
  <r>
    <n v="7961"/>
    <s v="s7961"/>
    <x v="0"/>
    <s v="Scott Pilgrim vs. the World"/>
    <s v="Edgar Wright"/>
    <s v="Michael Cera, Mary Elizabeth Winstead, Kieran Culkin, Chris Evans, Anna Kendrick, Brie Larson, Alison Pill, Aubrey Plaza, Brandon Routh, Jason Schwartzman, Mark Webber, Mae Whitman, Johnny Simmons, Ellen Wong"/>
    <n v="14"/>
    <s v="United States"/>
    <s v="United States, United Kingdom, Canada, Japan"/>
    <n v="4"/>
    <d v="2018-09-16T00:00:00"/>
    <n v="2010"/>
    <x v="2"/>
    <s v="112 min"/>
    <n v="112"/>
    <n v="112"/>
    <n v="154.62928584652374"/>
    <s v=""/>
    <s v="Action &amp; Adventure, Comedies, Cult Movies"/>
    <s v="Action &amp; Adventure"/>
    <s v="Action &amp; Adventure, Comedies, Cult Movies"/>
    <n v="3"/>
  </r>
  <r>
    <n v="8002"/>
    <s v="s8002"/>
    <x v="0"/>
    <s v="Shelter"/>
    <s v="M√•ns M√•rlind, Bj√∂rn Stein"/>
    <s v="Julianne Moore, Jonathan Rhys Meyers, Jeffrey DeMunn, Frances Conroy, Nate Corddry, Brooklynn Proulx, Brian Anthony Wilson, Joyce Feurring, Steven Rishard, Charles Techman"/>
    <n v="10"/>
    <s v="United States"/>
    <s v="United States"/>
    <n v="1"/>
    <d v="2017-12-29T00:00:00"/>
    <n v="2010"/>
    <x v="12"/>
    <s v="112 min"/>
    <n v="112"/>
    <n v="112"/>
    <n v="154.62928584652374"/>
    <s v=""/>
    <s v="Horror Movies, Thrillers"/>
    <s v="Horror Movies"/>
    <s v="Horror Movies, Thrillers"/>
    <n v="2"/>
  </r>
  <r>
    <n v="8074"/>
    <s v="s8074"/>
    <x v="0"/>
    <s v="Sprinter"/>
    <s v="Storm Saulter"/>
    <s v="Dale Elliott, Kadeem Wilson, Dennis Titus, David Alan Grier, Shantol Jackson, Lorraine Toussaint, Bryshere Gray, Quera South, Aiden Moodie"/>
    <n v="9"/>
    <s v="Jamaica"/>
    <s v="Jamaica, United States"/>
    <n v="2"/>
    <d v="2020-04-15T00:00:00"/>
    <n v="2018"/>
    <x v="5"/>
    <s v="112 min"/>
    <n v="112"/>
    <n v="112"/>
    <n v="154.62928584652374"/>
    <s v=""/>
    <s v="Dramas, International Movies, Sports Movies"/>
    <s v="Dramas"/>
    <s v="Dramas, International Movies, Sports Movies"/>
    <n v="3"/>
  </r>
  <r>
    <n v="8154"/>
    <s v="s8154"/>
    <x v="0"/>
    <s v="Tattah"/>
    <s v="Sameh Abdulaziz"/>
    <s v="Mohamed Saad, Dolly Shahin, Marwa, Hayatem, Sayed Rajab, Omar Mustafa Metwally, Samy Maghawry, Nabil Issa, Ragaa Al-Geddawy, Samir Ghanem"/>
    <n v="10"/>
    <s v="Egypt"/>
    <s v="Egypt"/>
    <n v="1"/>
    <d v="2019-05-09T00:00:00"/>
    <n v="2013"/>
    <x v="1"/>
    <s v="112 min"/>
    <n v="112"/>
    <n v="112"/>
    <n v="154.62928584652374"/>
    <s v=""/>
    <s v="Comedies, International Movies"/>
    <s v="Comedies"/>
    <s v="Comedies, International Movies"/>
    <n v="2"/>
  </r>
  <r>
    <n v="8237"/>
    <s v="s8237"/>
    <x v="0"/>
    <s v="The Captive"/>
    <s v="Atom Egoyan"/>
    <s v="Ryan Reynolds, Scott Speedman, Rosario Dawson, Mireille Enos, Kevin Durand, Alexia Fast, Christine Horne, Arsin√©e Khanjian, Ian Matthews, Bruce Greenwood, Aidan Shipley"/>
    <n v="11"/>
    <s v="Canada"/>
    <s v="Canada"/>
    <n v="1"/>
    <d v="2018-07-20T00:00:00"/>
    <n v="2014"/>
    <x v="12"/>
    <s v="112 min"/>
    <n v="112"/>
    <n v="112"/>
    <n v="154.62928584652374"/>
    <s v=""/>
    <s v="Dramas, Thrillers"/>
    <s v="Dramas"/>
    <s v="Dramas, Thrillers"/>
    <n v="2"/>
  </r>
  <r>
    <n v="8262"/>
    <s v="s8262"/>
    <x v="0"/>
    <s v="The Crying Game"/>
    <s v="Neil Jordan"/>
    <s v="Stephen Rea, Miranda Richardson, Forest Whitaker, Jaye Davidson, Adrian Dunbar, Breffini McKenna, Joe Savino, Birdie Sweeney, Andree Bernard, Jim Broadbent"/>
    <n v="10"/>
    <s v="United Kingdom"/>
    <s v="United Kingdom, Japan, United States"/>
    <n v="3"/>
    <d v="2020-01-01T00:00:00"/>
    <n v="1992"/>
    <x v="12"/>
    <s v="112 min"/>
    <n v="112"/>
    <n v="112"/>
    <n v="154.62928584652374"/>
    <s v=""/>
    <s v="Classic Movies, Independent Movies, Thrillers"/>
    <s v="Classic Movies"/>
    <s v="Classic Movies, Independent Movies, Thrillers"/>
    <n v="3"/>
  </r>
  <r>
    <n v="8290"/>
    <s v="s8290"/>
    <x v="0"/>
    <s v="The Endless"/>
    <s v="Justin Benson, Aaron Moorhead"/>
    <s v="Aaron Moorhead, Justin Benson, Callie Hernandez, Lew Temple, James Jordan, Tate Ellington"/>
    <n v="6"/>
    <s v="United States"/>
    <s v="United States"/>
    <n v="1"/>
    <d v="2018-09-19T00:00:00"/>
    <n v="2017"/>
    <x v="5"/>
    <s v="112 min"/>
    <n v="112"/>
    <n v="112"/>
    <n v="154.62928584652374"/>
    <s v=""/>
    <s v="Independent Movies, Sci-Fi &amp; Fantasy, Thrillers"/>
    <s v="Independent Movies"/>
    <s v="Independent Movies, Sci-Fi &amp; Fantasy, Thrillers"/>
    <n v="3"/>
  </r>
  <r>
    <n v="8554"/>
    <s v="s8554"/>
    <x v="0"/>
    <s v="The Water Horse: Legend of the Deep"/>
    <s v="Jay Russell"/>
    <s v="Emily Watson, Alex Etel, Ben Chaplin, David Morrissey, Brian Cox, Priyanka Xi, Marshall Napier, Joel Tobeck, Erroll Shand, Craig Hall"/>
    <n v="10"/>
    <s v="New Zealand"/>
    <s v="New Zealand, United Kingdom, Australia"/>
    <n v="3"/>
    <d v="2018-11-01T00:00:00"/>
    <n v="2007"/>
    <x v="7"/>
    <s v="112 min"/>
    <n v="112"/>
    <n v="112"/>
    <n v="154.62928584652374"/>
    <s v=""/>
    <s v="Children &amp; Family Movies"/>
    <s v="Children &amp; Family Movies"/>
    <s v="Children &amp; Family Movies"/>
    <n v="1"/>
  </r>
  <r>
    <n v="8779"/>
    <s v="s8779"/>
    <x v="0"/>
    <s v="Yes or No 2"/>
    <s v="Saratswadee Wongsomphet"/>
    <s v="Supanart Jittaleela, Sushar Manaying, Nisa Boonsantear, Apittha Khlaiudom, Apapattra Meesang"/>
    <n v="5"/>
    <s v="Thailand"/>
    <s v="Thailand"/>
    <n v="1"/>
    <d v="2018-11-08T00:00:00"/>
    <n v="2012"/>
    <x v="6"/>
    <s v="112 min"/>
    <n v="112"/>
    <n v="112"/>
    <n v="154.62928584652374"/>
    <s v=""/>
    <s v="International Movies, LGBTQ Movies, Romantic Movies"/>
    <s v="International Movies"/>
    <s v="International Movies, LGBTQ Movies, Romantic Movies"/>
    <n v="3"/>
  </r>
  <r>
    <n v="69"/>
    <s v="s69"/>
    <x v="0"/>
    <s v="Schumacher"/>
    <s v="Hanns-Bruno Kammert√∂ns, Vanessa N√∂cker, Michael Wech"/>
    <s v="Michael Schumacher"/>
    <n v="1"/>
    <m/>
    <m/>
    <n v="0"/>
    <d v="2021-09-15T00:00:00"/>
    <n v="2021"/>
    <x v="1"/>
    <s v="113 min"/>
    <n v="113"/>
    <n v="113"/>
    <n v="180.49929073968963"/>
    <s v=""/>
    <s v="Documentaries, International Movies, Sports Movies"/>
    <s v="Documentaries"/>
    <s v="Documentaries, International Movies, Sports Movies"/>
    <n v="3"/>
  </r>
  <r>
    <n v="136"/>
    <s v="s136"/>
    <x v="0"/>
    <s v="Cliffhanger"/>
    <s v="Renny Harlin"/>
    <s v="Sylvester Stallone, John Lithgow, Michael Rooker, Janine Turner, Rex Linn, Caroline Goodall, Leon, Craig Fairbrass, Ralph Waite, Max Perlich, Paul Winfield"/>
    <n v="11"/>
    <s v="United States"/>
    <s v="United States, Italy, France, Japan"/>
    <n v="4"/>
    <d v="2021-09-01T00:00:00"/>
    <n v="1993"/>
    <x v="12"/>
    <s v="113 min"/>
    <n v="113"/>
    <n v="113"/>
    <n v="180.49929073968963"/>
    <s v=""/>
    <s v="Action &amp; Adventure"/>
    <s v="Action &amp; Adventure"/>
    <s v="Action &amp; Adventure"/>
    <n v="1"/>
  </r>
  <r>
    <n v="212"/>
    <s v="s212"/>
    <x v="0"/>
    <s v="Ragini MMS 2"/>
    <s v="Bhushan Patel"/>
    <s v="Sunny Leone, Saahil Prem, Parvin Dabas, Sandhya Mridul, Divya Dutta, Soniya Mehra, Kainaz Motivala, Karan Mehra"/>
    <n v="8"/>
    <s v="India"/>
    <s v="India"/>
    <n v="1"/>
    <d v="2021-08-27T00:00:00"/>
    <n v="2014"/>
    <x v="5"/>
    <s v="113 min"/>
    <n v="113"/>
    <n v="113"/>
    <n v="180.49929073968963"/>
    <s v=""/>
    <s v="Horror Movies, International Movies"/>
    <s v="Horror Movies"/>
    <s v="Horror Movies, International Movies"/>
    <n v="2"/>
  </r>
  <r>
    <n v="336"/>
    <s v="s336"/>
    <x v="0"/>
    <s v="Freedomland"/>
    <s v="Joe Roth"/>
    <s v="Samuel L. Jackson, Julianne Moore, Edie Falco, Ron Eldard, William Forsythe, Aunjanue Ellis, Anthony Mackie, LaTanya Richardson Jackson, Clarke Peters, Peter Friedman, Domenick Lombardozzi"/>
    <n v="11"/>
    <s v="United States"/>
    <s v="United States"/>
    <n v="1"/>
    <d v="2021-08-01T00:00:00"/>
    <n v="2006"/>
    <x v="12"/>
    <s v="113 min"/>
    <n v="113"/>
    <n v="113"/>
    <n v="180.49929073968963"/>
    <s v=""/>
    <s v="Dramas, Thrillers"/>
    <s v="Dramas"/>
    <s v="Dramas, Thrillers"/>
    <n v="2"/>
  </r>
  <r>
    <n v="453"/>
    <s v="s453"/>
    <x v="0"/>
    <s v="A Perfect Fit"/>
    <s v="Hadrah Daeng Ratu"/>
    <s v="Nadya Arina, Refal Hady, Giorgino Abraham, Anggika Bolsterli, Laura Theux, Christine Hakim, Unique Priscilla, Karina Suwandi, Mathias Muchus, Ayu Laksmi, I Made Sidia, Dominique Sanda, Bryan Domani, Wafda Saifan, Yayu Unru, Dave Hendrik"/>
    <n v="16"/>
    <s v="Indonesia"/>
    <s v="Indonesia"/>
    <n v="1"/>
    <d v="2021-07-15T00:00:00"/>
    <n v="2021"/>
    <x v="6"/>
    <s v="113 min"/>
    <n v="113"/>
    <n v="113"/>
    <n v="180.49929073968963"/>
    <s v=""/>
    <s v="Comedies, Dramas, International Movies"/>
    <s v="Comedies"/>
    <s v="Comedies, Dramas, International Movies"/>
    <n v="3"/>
  </r>
  <r>
    <n v="603"/>
    <s v="s603"/>
    <x v="0"/>
    <s v="The Karate Kid Part II"/>
    <s v="John G. Avildsen"/>
    <s v="Ralph Macchio, Pat Morita, Nobu McCarthy, Tamlyn Tomita, Yuji Okumoto, Joey Miyashima, Marc Hayashi, Danny Kamekona, Tony O'Dell, Martin Kove, William Zabka"/>
    <n v="11"/>
    <s v="United States"/>
    <s v="United States"/>
    <n v="1"/>
    <d v="2021-07-01T00:00:00"/>
    <n v="1986"/>
    <x v="7"/>
    <s v="113 min"/>
    <n v="113"/>
    <n v="113"/>
    <n v="180.49929073968963"/>
    <s v=""/>
    <s v="Action &amp; Adventure, Children &amp; Family Movies, Dramas"/>
    <s v="Action &amp; Adventure"/>
    <s v="Action &amp; Adventure, Children &amp; Family Movies, Dramas"/>
    <n v="3"/>
  </r>
  <r>
    <n v="736"/>
    <s v="s736"/>
    <x v="0"/>
    <s v="Sarbath"/>
    <s v="Prabhakaran"/>
    <s v="Kathir, Soori, Rahasya Gorak, Ashvatt"/>
    <n v="4"/>
    <s v="India"/>
    <s v="India"/>
    <n v="1"/>
    <d v="2021-06-11T00:00:00"/>
    <n v="2021"/>
    <x v="6"/>
    <s v="113 min"/>
    <n v="113"/>
    <n v="113"/>
    <n v="180.49929073968963"/>
    <s v=""/>
    <s v="Comedies, Dramas, International Movies"/>
    <s v="Comedies"/>
    <s v="Comedies, Dramas, International Movies"/>
    <n v="3"/>
  </r>
  <r>
    <n v="944"/>
    <s v="s944"/>
    <x v="0"/>
    <s v="Never Back Down"/>
    <s v="Jeff Wadlow"/>
    <s v="Sean Faris, Amber Heard, Cam Gigandet, Evan Peters, Leslie Hope, Djimon Hounsou, Wyatt Smith, Affion Crockett, Neil Brown Jr., Lauren Leech, Tilky Jones, Steven Crowley, Tom Nowicki"/>
    <n v="13"/>
    <s v="United States"/>
    <s v="United States"/>
    <n v="1"/>
    <d v="2021-05-01T00:00:00"/>
    <n v="2008"/>
    <x v="2"/>
    <s v="113 min"/>
    <n v="113"/>
    <n v="113"/>
    <n v="180.49929073968963"/>
    <s v=""/>
    <s v="Action &amp; Adventure, Dramas, Sports Movies"/>
    <s v="Action &amp; Adventure"/>
    <s v="Action &amp; Adventure, Dramas, Sports Movies"/>
    <n v="3"/>
  </r>
  <r>
    <n v="959"/>
    <s v="s959"/>
    <x v="0"/>
    <s v="Seven"/>
    <s v="Tosin Igho"/>
    <s v="Efa Iwara, Richard Mofe-Damijo, Bimbo Manuel, Daddy Showkey, Patrick Diabuah, Uche Nwaefuna, Eriakha Edgar, Evaezi Ogoro, Sadiq Daba, Uzikwendu, Koffi tha guru, Orezi, Tomi Odunsi"/>
    <n v="13"/>
    <m/>
    <m/>
    <n v="0"/>
    <d v="2021-04-30T00:00:00"/>
    <n v="2019"/>
    <x v="1"/>
    <s v="113 min"/>
    <n v="113"/>
    <n v="113"/>
    <n v="180.49929073968963"/>
    <s v=""/>
    <s v="Dramas, International Movies"/>
    <s v="Dramas"/>
    <s v="Dramas, International Movies"/>
    <n v="2"/>
  </r>
  <r>
    <n v="975"/>
    <s v="s975"/>
    <x v="0"/>
    <s v="Ram Prasad Ki Tehrvi"/>
    <s v="Seema Pahwa"/>
    <s v="Supriya Pathak, Parambrata Chatterjee, Konkona Sen Sharma, Vikrant Massey, Manoj Pahwa, Vinay Pathak, Ninad Kamat, Naseeruddin Shah"/>
    <n v="8"/>
    <s v="India"/>
    <s v="India"/>
    <n v="1"/>
    <d v="2021-04-24T00:00:00"/>
    <n v="2019"/>
    <x v="1"/>
    <s v="113 min"/>
    <n v="113"/>
    <n v="113"/>
    <n v="180.49929073968963"/>
    <s v=""/>
    <s v="Dramas, Independent Movies, International Movies"/>
    <s v="Dramas"/>
    <s v="Dramas, Independent Movies, International Movies"/>
    <n v="3"/>
  </r>
  <r>
    <n v="1111"/>
    <s v="s1111"/>
    <x v="0"/>
    <s v="Madame Claude"/>
    <s v="Sylvie Verheyde"/>
    <s v="Karole Rocher, Garance Marillier, Roschdy Zem, Pierre Deladonchamps, Liah O'Prey, Paul Hamy, Myl√®ne Jampano√Ø, Hafsia Herzi, Regina Anikiy, Annabelle Belmondo, Jos√©phine de La Baume"/>
    <n v="11"/>
    <s v="France"/>
    <s v="France"/>
    <n v="1"/>
    <d v="2021-04-02T00:00:00"/>
    <n v="2021"/>
    <x v="5"/>
    <s v="113 min"/>
    <n v="113"/>
    <n v="113"/>
    <n v="180.49929073968963"/>
    <s v=""/>
    <s v="Dramas, International Movies"/>
    <s v="Dramas"/>
    <s v="Dramas, International Movies"/>
    <n v="2"/>
  </r>
  <r>
    <n v="1191"/>
    <s v="s1191"/>
    <x v="0"/>
    <s v="Skylines"/>
    <s v="Liam O'Donnell"/>
    <s v="Lindsey Morgan, Jonathan Howard, Daniel Bernhardt, Rhona Mitra, James Cosmo, Yayan Ruhian, Alexander Siddig, Cha-Lee Yoon, Ieva Andrejevaite, Jeremy Fitzgerald"/>
    <n v="10"/>
    <s v="United Kingdom"/>
    <s v="United Kingdom, United States"/>
    <n v="2"/>
    <d v="2021-03-18T00:00:00"/>
    <n v="2020"/>
    <x v="12"/>
    <s v="113 min"/>
    <n v="113"/>
    <n v="113"/>
    <n v="180.49929073968963"/>
    <s v=""/>
    <s v="Action &amp; Adventure"/>
    <s v="Action &amp; Adventure"/>
    <s v="Action &amp; Adventure"/>
    <n v="1"/>
  </r>
  <r>
    <n v="1234"/>
    <s v="s1234"/>
    <x v="0"/>
    <s v="Fate of Alakada"/>
    <s v="Kayode Kasum"/>
    <s v="Toyin Abraham, Broda Shaggi, Calabar Chic, Munirat Antoinette Lecky, Khafi Kareem, Bukola Oshibowale, Adebimpe Akintunde, Temisan Emmanuel, Olaniyi Afonja, Sydney Egere"/>
    <n v="10"/>
    <s v="Nigeria"/>
    <s v="Nigeria"/>
    <n v="1"/>
    <d v="2021-03-05T00:00:00"/>
    <n v="2020"/>
    <x v="1"/>
    <s v="113 min"/>
    <n v="113"/>
    <n v="113"/>
    <n v="180.49929073968963"/>
    <s v=""/>
    <s v="Comedies, International Movies"/>
    <s v="Comedies"/>
    <s v="Comedies, International Movies"/>
    <n v="2"/>
  </r>
  <r>
    <n v="1344"/>
    <s v="s1344"/>
    <x v="0"/>
    <s v="Strip Down, Rise Up"/>
    <s v="Mich√®le Ohayon"/>
    <m/>
    <n v="0"/>
    <s v="United States"/>
    <s v="United States"/>
    <n v="1"/>
    <d v="2021-02-05T00:00:00"/>
    <n v="2021"/>
    <x v="12"/>
    <s v="113 min"/>
    <n v="113"/>
    <n v="113"/>
    <n v="180.49929073968963"/>
    <s v=""/>
    <s v="Documentaries"/>
    <s v="Documentaries"/>
    <s v="Documentaries"/>
    <n v="1"/>
  </r>
  <r>
    <n v="1367"/>
    <s v="s1367"/>
    <x v="0"/>
    <s v="Fatima"/>
    <s v="Marco Pontecorvo"/>
    <s v="Joaquim de Almeida, Goran Visnjic, Stephanie Gil, Alejandra Howard, Jorge Lamelas, L√∫cia Moniz, Marco D'Almeida, Joana Ribeiro, Carla Chambel, Elmano Sancho, Harvey Keitel, Sonia Braga"/>
    <n v="12"/>
    <s v="Portugal"/>
    <s v="Portugal, United States"/>
    <n v="2"/>
    <d v="2021-01-31T00:00:00"/>
    <n v="2020"/>
    <x v="2"/>
    <s v="113 min"/>
    <n v="113"/>
    <n v="113"/>
    <n v="180.49929073968963"/>
    <s v=""/>
    <s v="Dramas, Faith &amp; Spirituality"/>
    <s v="Dramas"/>
    <s v="Dramas, Faith &amp; Spirituality"/>
    <n v="2"/>
  </r>
  <r>
    <n v="1371"/>
    <s v="s1371"/>
    <x v="0"/>
    <s v="The Dig"/>
    <s v="Simon Stone"/>
    <s v="Carey Mulligan, Ralph Fiennes, Lily James, Johnny Flynn, Ben Chaplin, Ken Stott"/>
    <n v="6"/>
    <s v="United Kingdom"/>
    <s v="United Kingdom"/>
    <n v="1"/>
    <d v="2021-01-29T00:00:00"/>
    <n v="2021"/>
    <x v="2"/>
    <s v="113 min"/>
    <n v="113"/>
    <n v="113"/>
    <n v="180.49929073968963"/>
    <s v=""/>
    <s v="Dramas, International Movies"/>
    <s v="Dramas"/>
    <s v="Dramas, International Movies"/>
    <n v="2"/>
  </r>
  <r>
    <n v="1468"/>
    <s v="s1468"/>
    <x v="0"/>
    <s v="Unknown"/>
    <s v="Jaume Collet-Serra"/>
    <s v="Liam Neeson, Diane Kruger, January Jones, Aidan Quinn, Bruno Ganz, Frank Langella, Sebastian Koch, Olivier Schneider, Stipe Erceg, Rainer Bock"/>
    <n v="10"/>
    <s v="United Kingdom"/>
    <s v="United Kingdom, Germany, France, United States"/>
    <n v="4"/>
    <d v="2021-01-01T00:00:00"/>
    <n v="2011"/>
    <x v="2"/>
    <s v="113 min"/>
    <n v="113"/>
    <n v="113"/>
    <n v="180.49929073968963"/>
    <s v=""/>
    <s v="Action &amp; Adventure, Thrillers"/>
    <s v="Action &amp; Adventure"/>
    <s v="Action &amp; Adventure, Thrillers"/>
    <n v="2"/>
  </r>
  <r>
    <n v="1595"/>
    <s v="s1595"/>
    <x v="0"/>
    <s v="Leyla Everlasting"/>
    <m/>
    <s v="Demet Akbaƒü, Haluk Bilginer, El√ßin Sangu, Fƒ±rat Tanƒ±≈ü, Alican Y√ºcesoy, Emre Kƒ±vƒ±lcƒ±m, Hakan Eke, ƒ∞hsan Ceylan, Bimen Zartar"/>
    <n v="9"/>
    <s v="Turkey"/>
    <s v="Turkey"/>
    <n v="1"/>
    <d v="2020-12-04T00:00:00"/>
    <n v="2020"/>
    <x v="5"/>
    <s v="113 min"/>
    <n v="113"/>
    <n v="113"/>
    <n v="180.49929073968963"/>
    <s v=""/>
    <s v="Comedies, International Movies"/>
    <s v="Comedies"/>
    <s v="Comedies, International Movies"/>
    <n v="2"/>
  </r>
  <r>
    <n v="2031"/>
    <s v="s2031"/>
    <x v="0"/>
    <s v="Cargo"/>
    <s v="Arati Kadav"/>
    <s v="Vikrant Massey, Shweta Tripathi, Nandu Madhav, Konkona Sen Sharma, Biswapati Sarkar, Ritwik Bhaumik, Prabal Panjabi, Hansal Mehta"/>
    <n v="8"/>
    <s v="India"/>
    <s v="India"/>
    <n v="1"/>
    <d v="2020-09-09T00:00:00"/>
    <n v="2020"/>
    <x v="1"/>
    <s v="113 min"/>
    <n v="113"/>
    <n v="113"/>
    <n v="180.49929073968963"/>
    <s v=""/>
    <s v="Comedies, Dramas, Independent Movies"/>
    <s v="Comedies"/>
    <s v="Comedies, Dramas, Independent Movies"/>
    <n v="3"/>
  </r>
  <r>
    <n v="2133"/>
    <s v="s2133"/>
    <x v="0"/>
    <s v="Project Power"/>
    <s v="Henry Joost, Ariel Schulman"/>
    <s v="Jamie Foxx, Joseph Gordon-Levitt, Dominique Fishback, Rodrigo Santoro, Courtney B. Vance, Amy Landecker, Machine Gun Kelly, Tait Fletcher, Allen Maldonado, Andrene Ward-Hammond"/>
    <n v="10"/>
    <s v="United States"/>
    <s v="United States"/>
    <n v="1"/>
    <d v="2020-08-14T00:00:00"/>
    <n v="2020"/>
    <x v="12"/>
    <s v="113 min"/>
    <n v="113"/>
    <n v="113"/>
    <n v="180.49929073968963"/>
    <s v=""/>
    <s v="Action &amp; Adventure"/>
    <s v="Action &amp; Adventure"/>
    <s v="Action &amp; Adventure"/>
    <n v="1"/>
  </r>
  <r>
    <n v="2142"/>
    <s v="s2142"/>
    <x v="0"/>
    <s v="Gunjan Saxena: The Kargil Girl"/>
    <s v="Sharan Sharma"/>
    <s v="Janhvi Kapoor, Pankaj Tripathi, Angad Bedi, Viineet Kumar, Manav Vij, Ayesha Raza Mishra"/>
    <n v="6"/>
    <s v="India"/>
    <s v="India"/>
    <n v="1"/>
    <d v="2020-08-12T00:00:00"/>
    <n v="2020"/>
    <x v="1"/>
    <s v="113 min"/>
    <n v="113"/>
    <n v="113"/>
    <n v="180.49929073968963"/>
    <s v=""/>
    <s v="Action &amp; Adventure, Dramas, International Movies"/>
    <s v="Action &amp; Adventure"/>
    <s v="Action &amp; Adventure, Dramas, International Movies"/>
    <n v="3"/>
  </r>
  <r>
    <n v="2148"/>
    <s v="s2148"/>
    <x v="0"/>
    <s v="Diamonds in the Sky"/>
    <s v="Kunle Afolayan"/>
    <s v="Joke Silva, Omowunmi Dada, Bimbo Akintola, Femi Adebayo, Kayode Olaiya, Ali Nuhu, Yvonne Jegede, Toyin Abraham, Adebayo Salami, Ayo Mogaji, Magaji Mijinyawa"/>
    <n v="11"/>
    <m/>
    <m/>
    <n v="0"/>
    <d v="2020-08-08T00:00:00"/>
    <n v="2018"/>
    <x v="1"/>
    <s v="113 min"/>
    <n v="113"/>
    <n v="113"/>
    <n v="180.49929073968963"/>
    <s v=""/>
    <s v="Dramas, International Movies"/>
    <s v="Dramas"/>
    <s v="Dramas, International Movies"/>
    <n v="2"/>
  </r>
  <r>
    <n v="2408"/>
    <s v="s2408"/>
    <x v="0"/>
    <s v="Middle Men"/>
    <s v="George Gallo"/>
    <s v="Luke Wilson, Giovanni Ribisi, Gabriel Macht, James Caan, Jacinda Barrett, Kevin Pollak, Laura Ramsey, Rade Serbedzija, Terry Crews, Kelsey Grammer"/>
    <n v="10"/>
    <s v="United States"/>
    <s v="United States"/>
    <n v="1"/>
    <d v="2020-06-10T00:00:00"/>
    <n v="2009"/>
    <x v="12"/>
    <s v="113 min"/>
    <n v="113"/>
    <n v="113"/>
    <n v="180.49929073968963"/>
    <s v=""/>
    <s v="Comedies, Dramas, Independent Movies"/>
    <s v="Comedies"/>
    <s v="Comedies, Dramas, Independent Movies"/>
    <n v="3"/>
  </r>
  <r>
    <n v="2776"/>
    <s v="s2776"/>
    <x v="0"/>
    <s v="Happy Old Year"/>
    <s v="Nawapol Thamrongrattanarit"/>
    <s v="Chutimon Chuengcharoensukying, Sunny Suwanmethanont, Sarika Sartsilpsupa, Thirawat Ngosawang, Apasiri Nitibhon, Patcha Kitchaicharoen"/>
    <n v="6"/>
    <s v="Thailand"/>
    <s v="Thailand"/>
    <n v="1"/>
    <d v="2020-03-26T00:00:00"/>
    <n v="2019"/>
    <x v="5"/>
    <s v="113 min"/>
    <n v="113"/>
    <n v="113"/>
    <n v="180.49929073968963"/>
    <s v=""/>
    <s v="Dramas, International Movies, Romantic Movies"/>
    <s v="Dramas"/>
    <s v="Dramas, International Movies, Romantic Movies"/>
    <n v="3"/>
  </r>
  <r>
    <n v="2804"/>
    <s v="s2804"/>
    <x v="0"/>
    <s v="Lu Over the Wall"/>
    <s v="Masaaki Yuasa"/>
    <s v="Kanon Tani, Shota Shimoda, Shinichi Shinohara, Akira Emoto, Soma Saito, Minako Kotobuki, Daigo, Nobu"/>
    <n v="8"/>
    <s v="Japan"/>
    <s v="Japan"/>
    <n v="1"/>
    <d v="2020-03-18T00:00:00"/>
    <n v="2017"/>
    <x v="7"/>
    <s v="113 min"/>
    <n v="113"/>
    <n v="113"/>
    <n v="180.49929073968963"/>
    <s v=""/>
    <s v="Anime Features, Music &amp; Musicals, Sci-Fi &amp; Fantasy"/>
    <s v="Anime Features"/>
    <s v="Anime Features, Music &amp; Musicals, Sci-Fi &amp; Fantasy"/>
    <n v="3"/>
  </r>
  <r>
    <n v="2915"/>
    <s v="s2915"/>
    <x v="0"/>
    <s v="Isi &amp; Ossi"/>
    <s v="Oliver Kienle"/>
    <s v="Lisa Vicari, Dennis Mojen, Walid Al-Atiyat, Christina Hecke, Zo√´ Straub, Lisa Hagmeister, Hans-Jochen Wagner, Andr√© Eisermann, Ernst St√∂tzner"/>
    <n v="9"/>
    <s v="Germany"/>
    <s v="Germany"/>
    <n v="1"/>
    <d v="2020-02-14T00:00:00"/>
    <n v="2020"/>
    <x v="5"/>
    <s v="113 min"/>
    <n v="113"/>
    <n v="113"/>
    <n v="180.49929073968963"/>
    <s v=""/>
    <s v="Comedies, International Movies, Romantic Movies"/>
    <s v="Comedies"/>
    <s v="Comedies, International Movies, Romantic Movies"/>
    <n v="3"/>
  </r>
  <r>
    <n v="3113"/>
    <s v="s3113"/>
    <x v="0"/>
    <s v="Being Mrs Elliot"/>
    <s v="Omoni Oboli"/>
    <s v="Omoni Oboli, Majid Michel, Ayo Makun, Uru Eke, Ime Bishop Umoh, Lepacious Bose, Seun Akindele, Sylvia Oluchy, Chika Chukwu"/>
    <n v="9"/>
    <s v="Nigeria"/>
    <s v="Nigeria"/>
    <n v="1"/>
    <d v="2019-12-20T00:00:00"/>
    <n v="2014"/>
    <x v="1"/>
    <s v="113 min"/>
    <n v="113"/>
    <n v="113"/>
    <n v="180.49929073968963"/>
    <s v=""/>
    <s v="Dramas, International Movies, Romantic Movies"/>
    <s v="Dramas"/>
    <s v="Dramas, International Movies, Romantic Movies"/>
    <n v="3"/>
  </r>
  <r>
    <n v="3719"/>
    <s v="s3719"/>
    <x v="0"/>
    <s v="Blood Will Tell"/>
    <s v="Miguel Cohan, Miguel Cohan"/>
    <s v="Oscar Mart√≠nez, Dolores Fonzi, Diego Vel√°zquez, Paulina Garcia, Luis Gnecco, Malena S√°nchez, Emilio Vodanovich, Norman Briski"/>
    <n v="8"/>
    <s v="Argentina"/>
    <s v="Argentina, United States"/>
    <n v="2"/>
    <d v="2019-06-21T00:00:00"/>
    <n v="2019"/>
    <x v="5"/>
    <s v="113 min"/>
    <n v="113"/>
    <n v="113"/>
    <n v="180.49929073968963"/>
    <s v=""/>
    <s v="Dramas, Independent Movies, International Movies"/>
    <s v="Dramas"/>
    <s v="Dramas, Independent Movies, International Movies"/>
    <n v="3"/>
  </r>
  <r>
    <n v="3740"/>
    <s v="s3740"/>
    <x v="0"/>
    <s v="Luckee"/>
    <s v="Sanjay Jadhav"/>
    <s v="Abhay Mahajan, Dipti Sati, Mayur More, Shubhangi Tambale, Chetan Dalvi, Nilesh Diwekar"/>
    <n v="6"/>
    <s v="India"/>
    <s v="India"/>
    <n v="1"/>
    <d v="2019-06-15T00:00:00"/>
    <n v="2019"/>
    <x v="1"/>
    <s v="113 min"/>
    <n v="113"/>
    <n v="113"/>
    <n v="180.49929073968963"/>
    <s v=""/>
    <s v="Comedies, International Movies, Romantic Movies"/>
    <s v="Comedies"/>
    <s v="Comedies, International Movies, Romantic Movies"/>
    <n v="3"/>
  </r>
  <r>
    <n v="3906"/>
    <s v="s3906"/>
    <x v="0"/>
    <s v="A Little Chaos"/>
    <s v="Alan Rickman"/>
    <s v="Kate Winslet, Matthias Schoenaerts, Alan Rickman, Stanley Tucci, Helen McCrory, Steven Waddington, Jennifer Ehle, Rupert Penry-Jones, Paula Paul, Danny Webb, Phyllida Law"/>
    <n v="11"/>
    <s v="United Kingdom"/>
    <s v="United Kingdom"/>
    <n v="1"/>
    <d v="2019-04-17T00:00:00"/>
    <n v="2014"/>
    <x v="12"/>
    <s v="113 min"/>
    <n v="113"/>
    <n v="113"/>
    <n v="180.49929073968963"/>
    <s v=""/>
    <s v="Dramas, Independent Movies, International Movies"/>
    <s v="Dramas"/>
    <s v="Dramas, Independent Movies, International Movies"/>
    <n v="3"/>
  </r>
  <r>
    <n v="4077"/>
    <s v="s4077"/>
    <x v="0"/>
    <s v="She's Dating the Gangster"/>
    <s v="Cathy Garcia-Molina"/>
    <s v="Kathryn Bernardo, Daniel Padilla, Richard Gomez, Dawn Zulueta, Sofia Andres, Khalil Ramos, Ian Veneracion, Pamu Pamorada, Igi Boy Flores, Marco Gumabao"/>
    <n v="10"/>
    <s v="Philippines"/>
    <s v="Philippines"/>
    <n v="1"/>
    <d v="2019-02-27T00:00:00"/>
    <n v="2014"/>
    <x v="1"/>
    <s v="113 min"/>
    <n v="113"/>
    <n v="113"/>
    <n v="180.49929073968963"/>
    <s v=""/>
    <s v="Dramas, International Movies, Romantic Movies"/>
    <s v="Dramas"/>
    <s v="Dramas, International Movies, Romantic Movies"/>
    <n v="3"/>
  </r>
  <r>
    <n v="4147"/>
    <s v="s4147"/>
    <x v="0"/>
    <s v="Velvet Buzzsaw"/>
    <s v="Dan Gilroy"/>
    <s v="Jake Gyllenhaal, Rene Russo, Zawe Ashton, Toni Collette, John Malkovich, Natalia Dyer, Daveed Diggs, Tom Sturridge"/>
    <n v="8"/>
    <s v="United States"/>
    <s v="United States"/>
    <n v="1"/>
    <d v="2019-02-01T00:00:00"/>
    <n v="2019"/>
    <x v="12"/>
    <s v="113 min"/>
    <n v="113"/>
    <n v="113"/>
    <n v="180.49929073968963"/>
    <s v=""/>
    <s v="Dramas, Thrillers"/>
    <s v="Dramas"/>
    <s v="Dramas, Thrillers"/>
    <n v="2"/>
  </r>
  <r>
    <n v="4339"/>
    <s v="s4339"/>
    <x v="0"/>
    <s v="Don't Go Breaking My Heart 2"/>
    <s v="Johnnie To"/>
    <s v="Louis Koo, Gao Yuanyuan, Miriam Chin Wah Yeung, Vic Chou, Daniel Wu"/>
    <n v="5"/>
    <s v="Hong Kong"/>
    <s v="Hong Kong, China"/>
    <n v="2"/>
    <d v="2018-12-01T00:00:00"/>
    <n v="2014"/>
    <x v="1"/>
    <s v="113 min"/>
    <n v="113"/>
    <n v="113"/>
    <n v="180.49929073968963"/>
    <s v=""/>
    <s v="Comedies, International Movies, Romantic Movies"/>
    <s v="Comedies"/>
    <s v="Comedies, International Movies, Romantic Movies"/>
    <n v="3"/>
  </r>
  <r>
    <n v="4774"/>
    <s v="s4774"/>
    <x v="0"/>
    <s v="How It Ends"/>
    <s v="David M. Rosenthal"/>
    <s v="Theo James, Forest Whitaker, Kat Graham, Nicole Ari Parker, Mark O'Brien, Grace Dove"/>
    <n v="6"/>
    <s v="United States"/>
    <s v="United States"/>
    <n v="1"/>
    <d v="2018-07-13T00:00:00"/>
    <n v="2018"/>
    <x v="5"/>
    <s v="113 min"/>
    <n v="113"/>
    <n v="113"/>
    <n v="180.49929073968963"/>
    <s v=""/>
    <s v="Action &amp; Adventure, Sci-Fi &amp; Fantasy"/>
    <s v="Action &amp; Adventure"/>
    <s v="Action &amp; Adventure, Sci-Fi &amp; Fantasy"/>
    <n v="2"/>
  </r>
  <r>
    <n v="4830"/>
    <s v="s4830"/>
    <x v="0"/>
    <s v="Sunday's Illness"/>
    <s v="Ram√≥n Salazar"/>
    <s v="B√°rbara Lennie, Susi S√°nchez, Miguel √Ångel Sol√°, Richard Bohringer"/>
    <n v="4"/>
    <s v="Spain"/>
    <s v="Spain"/>
    <n v="1"/>
    <d v="2018-06-15T00:00:00"/>
    <n v="2017"/>
    <x v="2"/>
    <s v="113 min"/>
    <n v="113"/>
    <n v="113"/>
    <n v="180.49929073968963"/>
    <s v=""/>
    <s v="Dramas, Independent Movies, International Movies"/>
    <s v="Dramas"/>
    <s v="Dramas, Independent Movies, International Movies"/>
    <n v="3"/>
  </r>
  <r>
    <n v="4877"/>
    <s v="s4877"/>
    <x v="0"/>
    <s v="Dany Boon: Des Hauts De France"/>
    <s v="Isabelle Nanty"/>
    <s v="Dany Boon"/>
    <n v="1"/>
    <s v="France"/>
    <s v="France"/>
    <n v="1"/>
    <d v="2018-05-04T00:00:00"/>
    <n v="2018"/>
    <x v="5"/>
    <s v="113 min"/>
    <n v="113"/>
    <n v="113"/>
    <n v="180.49929073968963"/>
    <s v=""/>
    <s v="Stand-Up Comedy"/>
    <s v="Stand-Up Comedy"/>
    <s v="Stand-Up Comedy"/>
    <n v="1"/>
  </r>
  <r>
    <n v="5228"/>
    <s v="s5228"/>
    <x v="0"/>
    <s v="The Meyerowitz Stories (New and Selected)"/>
    <s v="Noah Baumbach"/>
    <s v="Adam Sandler, Ben Stiller, Dustin Hoffman, Elizabeth Marvel, Grace Van Patten, Emma Thompson, Candice Bergen, Rebecca Miller, Danny Flaherty, Sakina Jaffrey, Adam David Thompson"/>
    <n v="11"/>
    <s v="United States"/>
    <s v="United States"/>
    <n v="1"/>
    <d v="2017-10-13T00:00:00"/>
    <n v="2017"/>
    <x v="5"/>
    <s v="113 min"/>
    <n v="113"/>
    <n v="113"/>
    <n v="180.49929073968963"/>
    <s v=""/>
    <s v="Comedies, Dramas, Independent Movies"/>
    <s v="Comedies"/>
    <s v="Comedies, Dramas, Independent Movies"/>
    <n v="3"/>
  </r>
  <r>
    <n v="5311"/>
    <s v="s5311"/>
    <x v="0"/>
    <s v="The Distinguished Citizen"/>
    <s v="Gast√≥n Duprat, Mariano Cohn"/>
    <s v="Oscar Mart√≠nez, Dady Brieva, Andrea Frigerio, Nora Navas, Manuel Vicente, Bel√©n Chavanne, Marcelo D'Andrea, Gustavo Garz√≥n"/>
    <n v="8"/>
    <s v="Argentina"/>
    <s v="Argentina, Spain"/>
    <n v="2"/>
    <d v="2017-09-01T00:00:00"/>
    <n v="2016"/>
    <x v="5"/>
    <s v="113 min"/>
    <n v="113"/>
    <n v="113"/>
    <n v="180.49929073968963"/>
    <s v=""/>
    <s v="Comedies, Dramas, International Movies"/>
    <s v="Comedies"/>
    <s v="Comedies, Dramas, International Movies"/>
    <n v="3"/>
  </r>
  <r>
    <n v="5314"/>
    <s v="s5314"/>
    <x v="0"/>
    <s v="The Lost Brother"/>
    <s v="Israel Adri√°n Caetano"/>
    <s v="Leonardo Sbaraglia, Daniel Hendler, √Ångela Molina, Ali√°n Devetac, Pablo Cedr√≥n, Alejandra Flechner"/>
    <n v="6"/>
    <s v="Argentina"/>
    <s v="Argentina, Uruguay, Spain, France"/>
    <n v="4"/>
    <d v="2017-09-01T00:00:00"/>
    <n v="2017"/>
    <x v="5"/>
    <s v="113 min"/>
    <n v="113"/>
    <n v="113"/>
    <n v="180.49929073968963"/>
    <s v=""/>
    <s v="Dramas, International Movies"/>
    <s v="Dramas"/>
    <s v="Dramas, International Movies"/>
    <n v="2"/>
  </r>
  <r>
    <n v="5323"/>
    <s v="s5323"/>
    <x v="0"/>
    <s v="Undefeated"/>
    <s v="Daniel Lindsay, T.J. Martin"/>
    <s v="Montrail 'Money' Brown, O.C. Brown, Bill Courtney, Chavis Daniels"/>
    <n v="4"/>
    <s v="United States"/>
    <s v="United States"/>
    <n v="1"/>
    <d v="2017-08-18T00:00:00"/>
    <n v="2011"/>
    <x v="2"/>
    <s v="113 min"/>
    <n v="113"/>
    <n v="113"/>
    <n v="180.49929073968963"/>
    <s v=""/>
    <s v="Documentaries, Sports Movies"/>
    <s v="Documentaries"/>
    <s v="Documentaries, Sports Movies"/>
    <n v="2"/>
  </r>
  <r>
    <n v="5523"/>
    <s v="s5523"/>
    <x v="0"/>
    <s v="Sand Castle"/>
    <s v="Fernando Coimbra"/>
    <s v="Nicholas Hoult, Logan Marshall-Green, Henry Cavill, Glen Powell, Neil Brown Jr., Beau Knapp, Sammy Sheik, Gonzalo Menendez"/>
    <n v="8"/>
    <s v="United States"/>
    <s v="United States"/>
    <n v="1"/>
    <d v="2017-04-21T00:00:00"/>
    <n v="2017"/>
    <x v="5"/>
    <s v="113 min"/>
    <n v="113"/>
    <n v="113"/>
    <n v="180.49929073968963"/>
    <s v=""/>
    <s v="Action &amp; Adventure, Dramas, Independent Movies"/>
    <s v="Action &amp; Adventure"/>
    <s v="Action &amp; Adventure, Dramas, Independent Movies"/>
    <n v="3"/>
  </r>
  <r>
    <n v="5711"/>
    <s v="s5711"/>
    <x v="0"/>
    <s v="The Land of Cards"/>
    <s v="Qaushiq Mukherjee"/>
    <s v="Joyraj Bhattacharya, Rii, Soumyak Kanti DeBiswas, Anubrata Basu, Tillotama Shome, Maya Tideman, Tinu Verghese, Immaduddin Shah, Sayani Gupta"/>
    <n v="9"/>
    <s v="India"/>
    <s v="India"/>
    <n v="1"/>
    <d v="2016-11-22T00:00:00"/>
    <n v="2012"/>
    <x v="1"/>
    <s v="113 min"/>
    <n v="113"/>
    <n v="113"/>
    <n v="180.49929073968963"/>
    <s v=""/>
    <s v="Dramas, Independent Movies, International Movies"/>
    <s v="Dramas"/>
    <s v="Dramas, Independent Movies, International Movies"/>
    <n v="3"/>
  </r>
  <r>
    <n v="5991"/>
    <s v="s5991"/>
    <x v="0"/>
    <s v="14 Blades"/>
    <s v="Daniel Lee"/>
    <s v="Donnie Yen, Zhao Wei, Wu Chun, Law Kar-Ying, Kate Tsui, Yuwu Qi, Wu Ma, Chen Kuan Tai, Sammo Kam-Bo Hung, Chen Zhi Hui, Damian Lau, Xiang Dong Xu"/>
    <n v="12"/>
    <s v="Hong Kong"/>
    <s v="Hong Kong, China, Singapore"/>
    <n v="3"/>
    <d v="2019-04-03T00:00:00"/>
    <n v="2010"/>
    <x v="12"/>
    <s v="113 min"/>
    <n v="113"/>
    <n v="113"/>
    <n v="180.49929073968963"/>
    <s v=""/>
    <s v="Action &amp; Adventure, International Movies"/>
    <s v="Action &amp; Adventure"/>
    <s v="Action &amp; Adventure, International Movies"/>
    <n v="2"/>
  </r>
  <r>
    <n v="6161"/>
    <s v="s6161"/>
    <x v="0"/>
    <s v="Anchor and Hope"/>
    <s v="Carlos Marques-Marcet"/>
    <s v="Oona Chaplin, Natalia Tena, David Verdaguer, Geraldine Chaplin"/>
    <n v="4"/>
    <s v="Spain"/>
    <s v="Spain"/>
    <n v="1"/>
    <d v="2019-02-15T00:00:00"/>
    <n v="2017"/>
    <x v="5"/>
    <s v="113 min"/>
    <n v="113"/>
    <n v="113"/>
    <n v="180.49929073968963"/>
    <s v=""/>
    <s v="Comedies, Dramas, LGBTQ Movies"/>
    <s v="Comedies"/>
    <s v="Comedies, Dramas, LGBTQ Movies"/>
    <n v="3"/>
  </r>
  <r>
    <n v="6185"/>
    <s v="s6185"/>
    <x v="0"/>
    <s v="Arisan 2"/>
    <s v="Nia Dinata"/>
    <s v="Surya Saputra, Cut Mini Theo, Tora Sudiro"/>
    <n v="3"/>
    <s v="Indonesia"/>
    <s v="Indonesia"/>
    <n v="1"/>
    <d v="2018-09-15T00:00:00"/>
    <n v="2011"/>
    <x v="1"/>
    <s v="113 min"/>
    <n v="113"/>
    <n v="113"/>
    <n v="180.49929073968963"/>
    <s v=""/>
    <s v="Comedies, Dramas, International Movies"/>
    <s v="Comedies"/>
    <s v="Comedies, Dramas, International Movies"/>
    <n v="3"/>
  </r>
  <r>
    <n v="6451"/>
    <s v="s6451"/>
    <x v="0"/>
    <s v="Chasing Amy"/>
    <s v="Kevin Smith"/>
    <s v="Ben Affleck, Joey Lauren Adams, Jason Lee, Dwight Ewell, Jason Mewes, Kevin Smith"/>
    <n v="6"/>
    <s v="United States"/>
    <s v="United States"/>
    <n v="1"/>
    <d v="2020-01-01T00:00:00"/>
    <n v="1997"/>
    <x v="12"/>
    <s v="113 min"/>
    <n v="113"/>
    <n v="113"/>
    <n v="180.49929073968963"/>
    <s v=""/>
    <s v="Comedies, Cult Movies, Dramas"/>
    <s v="Comedies"/>
    <s v="Comedies, Cult Movies, Dramas"/>
    <n v="3"/>
  </r>
  <r>
    <n v="6466"/>
    <s v="s6466"/>
    <x v="0"/>
    <s v="Chicken Kokkachi"/>
    <s v="Anuranjan Premji"/>
    <s v="Anuranjan Premji, Indrans, Dharmajan Bolgatty, Sudhi Koppa, Bijukuttan, Neha Rathanakaran, Prasanth"/>
    <n v="7"/>
    <s v="India"/>
    <s v="India"/>
    <n v="1"/>
    <d v="2018-07-01T00:00:00"/>
    <n v="2017"/>
    <x v="1"/>
    <s v="113 min"/>
    <n v="113"/>
    <n v="113"/>
    <n v="180.49929073968963"/>
    <s v=""/>
    <s v="Comedies, International Movies"/>
    <s v="Comedies"/>
    <s v="Comedies, International Movies"/>
    <n v="2"/>
  </r>
  <r>
    <n v="6567"/>
    <s v="s6567"/>
    <x v="0"/>
    <s v="Dark Places"/>
    <s v="Gilles Paquet-Brenner"/>
    <s v="Charlize Theron, Nicholas Hoult, Chlo√´ Grace Moretz, Tye Sheridan, Sterling Jerins, Corey Stoll, Christina Hendricks, Drea de Matteo, Sean Bridgers, Andrea Roth"/>
    <n v="10"/>
    <s v="United States"/>
    <s v="United States, United Kingdom, France"/>
    <n v="3"/>
    <d v="2018-07-26T00:00:00"/>
    <n v="2015"/>
    <x v="12"/>
    <s v="113 min"/>
    <n v="113"/>
    <n v="113"/>
    <n v="180.49929073968963"/>
    <s v=""/>
    <s v="Dramas, International Movies, Thrillers"/>
    <s v="Dramas"/>
    <s v="Dramas, International Movies, Thrillers"/>
    <n v="3"/>
  </r>
  <r>
    <n v="6608"/>
    <s v="s6608"/>
    <x v="0"/>
    <s v="Diana: In Her Own Words"/>
    <m/>
    <m/>
    <n v="0"/>
    <s v="United Kingdom"/>
    <s v="United Kingdom"/>
    <n v="1"/>
    <d v="2017-12-01T00:00:00"/>
    <n v="2017"/>
    <x v="6"/>
    <s v="113 min"/>
    <n v="113"/>
    <n v="113"/>
    <n v="180.49929073968963"/>
    <s v=""/>
    <s v="Documentaries, International Movies"/>
    <s v="Documentaries"/>
    <s v="Documentaries, International Movies"/>
    <n v="2"/>
  </r>
  <r>
    <n v="6794"/>
    <s v="s6794"/>
    <x v="0"/>
    <s v="Fracture"/>
    <s v="Gregory Hoblit"/>
    <s v="Anthony Hopkins, Ryan Gosling, David Strathairn, Rosamund Pike, Embeth Davidtz, Billy Burke, Cliff Curtis, Fiona Shaw, Bob Gunton, Josh Stamberg"/>
    <n v="10"/>
    <s v="United States"/>
    <s v="United States, Germany"/>
    <n v="2"/>
    <d v="2019-04-01T00:00:00"/>
    <n v="2007"/>
    <x v="12"/>
    <s v="113 min"/>
    <n v="113"/>
    <n v="113"/>
    <n v="180.49929073968963"/>
    <s v=""/>
    <s v="Dramas, Thrillers"/>
    <s v="Dramas"/>
    <s v="Dramas, Thrillers"/>
    <n v="2"/>
  </r>
  <r>
    <n v="6862"/>
    <s v="s6862"/>
    <x v="0"/>
    <s v="God's Not Dead"/>
    <s v="Harold Cronk"/>
    <s v="Kevin Sorbo, Shane Harper, David A.R. White, Dean Cain, Benjamin A. Onyango, Paul Kwo, Hadeel Sittu, Trisha LaFache, Cory Oliver, Willie Robertson, Korie Robertson"/>
    <n v="11"/>
    <s v="United States"/>
    <s v="United States"/>
    <n v="1"/>
    <d v="2020-04-01T00:00:00"/>
    <n v="2014"/>
    <x v="7"/>
    <s v="113 min"/>
    <n v="113"/>
    <n v="113"/>
    <n v="180.49929073968963"/>
    <s v=""/>
    <s v="Dramas, Faith &amp; Spirituality"/>
    <s v="Dramas"/>
    <s v="Dramas, Faith &amp; Spirituality"/>
    <n v="2"/>
  </r>
  <r>
    <n v="7150"/>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n v="18"/>
    <s v="United States"/>
    <s v="United States"/>
    <n v="1"/>
    <d v="2020-11-01T00:00:00"/>
    <n v="2011"/>
    <x v="2"/>
    <s v="113 min"/>
    <n v="113"/>
    <n v="113"/>
    <n v="180.49929073968963"/>
    <s v=""/>
    <s v="Comedies, Romantic Movies"/>
    <s v="Comedies"/>
    <s v="Comedies, Romantic Movies"/>
    <n v="2"/>
  </r>
  <r>
    <n v="7166"/>
    <s v="s7166"/>
    <x v="0"/>
    <s v="Kajraare"/>
    <s v="Pooja Bhatt"/>
    <s v="Himesh Reshammiya, Sara Loren, Amrita Singh, Gulshan Grover, Javed Sheikh, Adnan Shah, Natasha Sinha, Gaurav Chanana, Anupam Shyam"/>
    <n v="9"/>
    <s v="India"/>
    <s v="India"/>
    <n v="1"/>
    <d v="2017-10-22T00:00:00"/>
    <n v="2010"/>
    <x v="1"/>
    <s v="113 min"/>
    <n v="113"/>
    <n v="113"/>
    <n v="180.49929073968963"/>
    <s v=""/>
    <s v="Dramas, International Movies, Music &amp; Musicals"/>
    <s v="Dramas"/>
    <s v="Dramas, International Movies, Music &amp; Musicals"/>
    <n v="3"/>
  </r>
  <r>
    <n v="7585"/>
    <s v="s7585"/>
    <x v="0"/>
    <s v="Night Moves"/>
    <s v="Kelly Reichardt"/>
    <s v="Jesse Eisenberg, Dakota Fanning, Peter Sarsgaard, Alia Shawkat, Logan Miller, Kai Lennox, Katherine Waterston, James Le Gros"/>
    <n v="8"/>
    <s v="United States"/>
    <s v="United States"/>
    <n v="1"/>
    <d v="2019-06-30T00:00:00"/>
    <n v="2013"/>
    <x v="12"/>
    <s v="113 min"/>
    <n v="113"/>
    <n v="113"/>
    <n v="180.49929073968963"/>
    <s v=""/>
    <s v="Dramas, Independent Movies, Thrillers"/>
    <s v="Dramas"/>
    <s v="Dramas, Independent Movies, Thrillers"/>
    <n v="3"/>
  </r>
  <r>
    <n v="7601"/>
    <s v="s7601"/>
    <x v="0"/>
    <s v="NOVA: Black Hole Apocalypse"/>
    <s v="Rushmore DeNooyer"/>
    <s v="Janna Levin"/>
    <n v="1"/>
    <s v="United States"/>
    <s v="United States"/>
    <n v="1"/>
    <d v="2019-07-01T00:00:00"/>
    <n v="2018"/>
    <x v="4"/>
    <s v="113 min"/>
    <n v="113"/>
    <n v="113"/>
    <n v="180.49929073968963"/>
    <s v=""/>
    <s v="Documentaries"/>
    <s v="Documentaries"/>
    <s v="Documentaries"/>
    <n v="1"/>
  </r>
  <r>
    <n v="7606"/>
    <s v="s7606"/>
    <x v="0"/>
    <s v="NOVA: Decoding the Weather Machine"/>
    <s v="Doug Hamilton"/>
    <s v="Jay O. Sanders"/>
    <n v="1"/>
    <s v="United States"/>
    <s v="United States"/>
    <n v="1"/>
    <d v="2019-07-01T00:00:00"/>
    <n v="2018"/>
    <x v="1"/>
    <s v="113 min"/>
    <n v="113"/>
    <n v="113"/>
    <n v="180.49929073968963"/>
    <s v=""/>
    <s v="Documentaries"/>
    <s v="Documentaries"/>
    <s v="Documentaries"/>
    <n v="1"/>
  </r>
  <r>
    <n v="7618"/>
    <s v="s7618"/>
    <x v="0"/>
    <s v="NOVA: The Impossible Flight"/>
    <s v="Noel Dockstader, Quinn Kanaly"/>
    <m/>
    <n v="0"/>
    <s v="United States"/>
    <s v="United States"/>
    <n v="1"/>
    <d v="2019-07-01T00:00:00"/>
    <n v="2018"/>
    <x v="6"/>
    <s v="113 min"/>
    <n v="113"/>
    <n v="113"/>
    <n v="180.49929073968963"/>
    <s v=""/>
    <s v="Documentaries"/>
    <s v="Documentaries"/>
    <s v="Documentaries"/>
    <n v="1"/>
  </r>
  <r>
    <n v="7818"/>
    <s v="s7818"/>
    <x v="0"/>
    <s v="Rachel Getting Married"/>
    <s v="Jonathan Demme"/>
    <s v="Anne Hathaway, Rosemarie DeWitt, Debra Winger, Bill Irwin, Tunde Adebimpe, Mather Zickel, Anna Deavere Smith, Anisa George, Robyn Hitchcock, Sister Carol East, Sebastian Stan"/>
    <n v="11"/>
    <s v="United States"/>
    <s v="United States"/>
    <n v="1"/>
    <d v="2019-09-01T00:00:00"/>
    <n v="2008"/>
    <x v="12"/>
    <s v="113 min"/>
    <n v="113"/>
    <n v="113"/>
    <n v="180.49929073968963"/>
    <s v=""/>
    <s v="Dramas, Independent Movies"/>
    <s v="Dramas"/>
    <s v="Dramas, Independent Movies"/>
    <n v="2"/>
  </r>
  <r>
    <n v="7827"/>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n v="26"/>
    <s v="United States"/>
    <s v="United States"/>
    <n v="1"/>
    <d v="2019-06-11T00:00:00"/>
    <n v="2018"/>
    <x v="7"/>
    <s v="113 min"/>
    <n v="113"/>
    <n v="113"/>
    <n v="180.49929073968963"/>
    <s v=""/>
    <s v="Children &amp; Family Movies, Comedies"/>
    <s v="Children &amp; Family Movies"/>
    <s v="Children &amp; Family Movies, Comedies"/>
    <n v="2"/>
  </r>
  <r>
    <n v="8096"/>
    <s v="s8096"/>
    <x v="0"/>
    <s v="Stonehearst Asylum"/>
    <s v="Brad Anderson"/>
    <s v="Kate Beckinsale, Jim Sturgess, David Thewlis, Brendan Gleeson, Ben Kingsley, Michael Caine, Jason Flemyng, Sophie Kennedy Clark, Sin√©ad Cusack, Edmund Kingsley"/>
    <n v="10"/>
    <s v="United States"/>
    <s v="United States"/>
    <n v="1"/>
    <d v="2017-09-08T00:00:00"/>
    <n v="2014"/>
    <x v="2"/>
    <s v="113 min"/>
    <n v="113"/>
    <n v="113"/>
    <n v="180.49929073968963"/>
    <s v=""/>
    <s v="Horror Movies, Thrillers"/>
    <s v="Horror Movies"/>
    <s v="Horror Movies, Thrillers"/>
    <n v="2"/>
  </r>
  <r>
    <n v="8102"/>
    <s v="s8102"/>
    <x v="0"/>
    <s v="Stranger than Fiction"/>
    <s v="Marc Forster"/>
    <s v="Will Ferrell, Maggie Gyllenhaal, Dustin Hoffman, Queen Latifah, Emma Thompson, Kristin Chenoweth, Tony Hale, Tom Hulce, Linda Hunt"/>
    <n v="9"/>
    <s v="United States"/>
    <s v="United States, United Kingdom"/>
    <n v="2"/>
    <d v="2020-10-01T00:00:00"/>
    <n v="2006"/>
    <x v="2"/>
    <s v="113 min"/>
    <n v="113"/>
    <n v="113"/>
    <n v="180.49929073968963"/>
    <s v=""/>
    <s v="Comedies, Romantic Movies"/>
    <s v="Comedies"/>
    <s v="Comedies, Romantic Movies"/>
    <n v="2"/>
  </r>
  <r>
    <n v="8127"/>
    <s v="s8127"/>
    <x v="0"/>
    <s v="Superbad"/>
    <s v="Greg Mottola"/>
    <s v="Jonah Hill, Michael Cera, Christopher Mintz-Plasse, Bill Hader, Seth Rogen, Martha MacIsaac, Emma Stone, Aviva Baumann, Joe Lo Truglio, Kevin Corrigan"/>
    <n v="10"/>
    <s v="United States"/>
    <s v="United States"/>
    <n v="1"/>
    <d v="2021-01-01T00:00:00"/>
    <n v="2007"/>
    <x v="12"/>
    <s v="113 min"/>
    <n v="113"/>
    <n v="113"/>
    <n v="180.49929073968963"/>
    <s v=""/>
    <s v="Comedies, Cult Movies"/>
    <s v="Comedies"/>
    <s v="Comedies, Cult Movies"/>
    <n v="2"/>
  </r>
  <r>
    <n v="8188"/>
    <s v="s8188"/>
    <x v="0"/>
    <s v="The American President"/>
    <s v="Rob Reiner"/>
    <s v="Michael Douglas, Annette Bening, Martin Sheen, Michael J. Fox, David Paymer, Samantha Mathis, John Mahoney, Anna Deavere Smith, Nina Siemaszko, Wendie Malick, Shawna Waldron, Richard Dreyfuss, Joshua Malina"/>
    <n v="13"/>
    <s v="United States"/>
    <s v="United States"/>
    <n v="1"/>
    <d v="2021-01-01T00:00:00"/>
    <n v="1995"/>
    <x v="2"/>
    <s v="113 min"/>
    <n v="113"/>
    <n v="113"/>
    <n v="180.49929073968963"/>
    <s v=""/>
    <s v="Comedies, Dramas, Romantic Movies"/>
    <s v="Comedies"/>
    <s v="Comedies, Dramas, Romantic Movies"/>
    <n v="3"/>
  </r>
  <r>
    <n v="8240"/>
    <s v="s8240"/>
    <x v="0"/>
    <s v="The Case for Christ"/>
    <s v="Jon Gunn"/>
    <s v="Mike Vogel, Erika Christensen, Faye Dunaway, Robert Forster, Frankie Faison, Mike Pniewski"/>
    <n v="6"/>
    <s v="United States"/>
    <s v="United States"/>
    <n v="1"/>
    <d v="2017-11-21T00:00:00"/>
    <n v="2017"/>
    <x v="6"/>
    <s v="113 min"/>
    <n v="113"/>
    <n v="113"/>
    <n v="180.49929073968963"/>
    <s v=""/>
    <s v="Dramas, Faith &amp; Spirituality"/>
    <s v="Dramas"/>
    <s v="Dramas, Faith &amp; Spirituality"/>
    <n v="2"/>
  </r>
  <r>
    <n v="8310"/>
    <s v="s8310"/>
    <x v="0"/>
    <s v="The Foreigner"/>
    <s v="Martin Campbell"/>
    <s v="Pierce Brosnan, Katie Leung, Manolo Cardona, Charlie Murphy, Pippa Bennett-Warner, Rufus Jones, Dermot Crowley, Jackie Chan, Simon Kunz, Rory Fleck Byrne, Liu Tao, Michael McElhatton, Orla Brady, David Pearse"/>
    <n v="14"/>
    <s v="United Kingdom"/>
    <s v="United Kingdom, China, United States, India"/>
    <n v="4"/>
    <d v="2020-02-14T00:00:00"/>
    <n v="2017"/>
    <x v="12"/>
    <s v="113 min"/>
    <n v="113"/>
    <n v="113"/>
    <n v="180.49929073968963"/>
    <s v=""/>
    <s v="Action &amp; Adventure, International Movies"/>
    <s v="Action &amp; Adventure"/>
    <s v="Action &amp; Adventure, International Movies"/>
    <n v="2"/>
  </r>
  <r>
    <n v="8631"/>
    <s v="s8631"/>
    <x v="0"/>
    <s v="Trip to Bhangarh: Asia's Most Haunted Place"/>
    <s v="Jitender Pawar"/>
    <s v="Manish Chaudhary, Suzanna Mukherjee, Piyush Raina, Rachit Behl, Rohit Chaudhury, Vikram Kochhar, Poonam Pandey"/>
    <n v="7"/>
    <s v="India"/>
    <s v="India"/>
    <n v="1"/>
    <d v="2017-11-01T00:00:00"/>
    <n v="2014"/>
    <x v="5"/>
    <s v="113 min"/>
    <n v="113"/>
    <n v="113"/>
    <n v="180.49929073968963"/>
    <s v=""/>
    <s v="International Movies, Thrillers"/>
    <s v="International Movies"/>
    <s v="International Movies, Thrillers"/>
    <n v="2"/>
  </r>
  <r>
    <n v="8678"/>
    <s v="s8678"/>
    <x v="0"/>
    <s v="Vikings Unearthed"/>
    <s v="Harvey Lilley"/>
    <s v="Eric Meyers"/>
    <n v="1"/>
    <s v="United States"/>
    <s v="United States"/>
    <n v="1"/>
    <d v="2017-03-01T00:00:00"/>
    <n v="2016"/>
    <x v="6"/>
    <s v="113 min"/>
    <n v="113"/>
    <n v="113"/>
    <n v="180.49929073968963"/>
    <s v=""/>
    <s v="Documentaries"/>
    <s v="Documentaries"/>
    <s v="Documentaries"/>
    <n v="1"/>
  </r>
  <r>
    <n v="8684"/>
    <s v="s8684"/>
    <x v="0"/>
    <s v="Vodka Diaries"/>
    <s v="Kushal Srivastava"/>
    <s v="Kay Kay Menon, Raima Sen, Mandira Bedi, Sharib Hashmi, Rishi Bhutani, Herry Tangri, Vaishnavi Dhanraj, Swati Rajput"/>
    <n v="8"/>
    <s v="India"/>
    <s v="India"/>
    <n v="1"/>
    <d v="2019-12-31T00:00:00"/>
    <n v="2018"/>
    <x v="1"/>
    <s v="113 min"/>
    <n v="113"/>
    <n v="113"/>
    <n v="180.49929073968963"/>
    <s v=""/>
    <s v="Dramas, International Movies, Thrillers"/>
    <s v="Dramas"/>
    <s v="Dramas, International Movies, Thrillers"/>
    <n v="3"/>
  </r>
  <r>
    <n v="8791"/>
    <s v="s8791"/>
    <x v="0"/>
    <s v="You Don't Mess with the Zohan"/>
    <s v="Dennis Dugan"/>
    <s v="Adam Sandler, John Turturro, Emmanuelle Chriqui, Nick Swardson, Lainie Kazan, Ido Mosseri, Rob Schneider, Dave Matthews, Michael Buffer, Charlotte Rae"/>
    <n v="10"/>
    <s v="United States"/>
    <s v="United States"/>
    <n v="1"/>
    <d v="2019-09-01T00:00:00"/>
    <n v="2008"/>
    <x v="14"/>
    <s v="113 min"/>
    <n v="113"/>
    <n v="113"/>
    <n v="180.49929073968963"/>
    <s v=""/>
    <s v="Action &amp; Adventure, Comedies"/>
    <s v="Action &amp; Adventure"/>
    <s v="Action &amp; Adventure, Comedies"/>
    <n v="2"/>
  </r>
  <r>
    <n v="117"/>
    <s v="s117"/>
    <x v="0"/>
    <s v="Dhanak"/>
    <s v="Nagesh Kukunoor"/>
    <s v="Krrish Chhabria, Hetal Gada, Vipin Sharma, Gulfam Khan, Suresh Menon, Vijay Maurya, Rajiv Lakshman, Ninad Kamat"/>
    <n v="8"/>
    <s v="India"/>
    <s v="India"/>
    <n v="1"/>
    <d v="2021-09-02T00:00:00"/>
    <n v="2015"/>
    <x v="6"/>
    <s v="114 min"/>
    <n v="114"/>
    <n v="114"/>
    <n v="208.36929563285551"/>
    <s v=""/>
    <s v="Comedies, Dramas, Independent Movies"/>
    <s v="Comedies"/>
    <s v="Comedies, Dramas, Independent Movies"/>
    <n v="3"/>
  </r>
  <r>
    <n v="144"/>
    <s v="s144"/>
    <x v="0"/>
    <s v="Green Lantern"/>
    <s v="Martin Campbell"/>
    <s v="Ryan Reynolds, Blake Lively, Peter Sarsgaard, Mark Strong, Tim Robbins, Jay O. Sanders, Taika Waititi, Angela Bassett"/>
    <n v="8"/>
    <s v="United States"/>
    <s v="United States"/>
    <n v="1"/>
    <d v="2021-09-01T00:00:00"/>
    <n v="2011"/>
    <x v="2"/>
    <s v="114 min"/>
    <n v="114"/>
    <n v="114"/>
    <n v="208.36929563285551"/>
    <s v=""/>
    <s v="Action &amp; Adventure, Sci-Fi &amp; Fantasy"/>
    <s v="Action &amp; Adventure"/>
    <s v="Action &amp; Adventure, Sci-Fi &amp; Fantasy"/>
    <n v="2"/>
  </r>
  <r>
    <n v="183"/>
    <s v="s183"/>
    <x v="0"/>
    <s v="Welcome Home Roscoe Jenkins"/>
    <s v="Malcolm D. Lee"/>
    <s v="Martin Lawrence, James Earl Jones, Joy Bryant, Margaret Avery, Mike Epps, Mo'Nique, Cedric the Entertainer, Nicole Ari Parker, Michael Clarke Duncan, Louis C.K."/>
    <n v="10"/>
    <s v="United States"/>
    <s v="United States"/>
    <n v="1"/>
    <d v="2021-09-01T00:00:00"/>
    <n v="2008"/>
    <x v="2"/>
    <s v="114 min"/>
    <n v="114"/>
    <n v="114"/>
    <n v="208.36929563285551"/>
    <s v=""/>
    <s v="Comedies"/>
    <s v="Comedies"/>
    <s v="Comedies"/>
    <n v="1"/>
  </r>
  <r>
    <n v="285"/>
    <s v="s285"/>
    <x v="0"/>
    <s v="The Kissing Booth 3"/>
    <s v="Vince Marcello"/>
    <s v="Joey King, Joel Courtney, Jacob Elordi, Molly Ringwald, Taylor Zakhar Perez, Maisie Richardson-Sellers, Meganne Young, Stephen Jennings"/>
    <n v="8"/>
    <s v="United Kingdom"/>
    <s v="United Kingdom, United States"/>
    <n v="2"/>
    <d v="2021-08-11T00:00:00"/>
    <n v="2021"/>
    <x v="1"/>
    <s v="114 min"/>
    <n v="114"/>
    <n v="114"/>
    <n v="208.36929563285551"/>
    <s v=""/>
    <s v="Comedies, Romantic Movies"/>
    <s v="Comedies"/>
    <s v="Comedies, Romantic Movies"/>
    <n v="2"/>
  </r>
  <r>
    <n v="328"/>
    <s v="s328"/>
    <x v="0"/>
    <s v="Beowulf"/>
    <s v="Robert Zemeckis"/>
    <s v="Ray Winstone, Anthony Hopkins, John Malkovich, Angelina Jolie, Robin Wright, Brendan Gleeson, Crispin Glover, Alison Lohman, Sharisse Baker-Bernard"/>
    <n v="9"/>
    <s v="United States"/>
    <s v="United States, United Kingdom"/>
    <n v="2"/>
    <d v="2021-08-01T00:00:00"/>
    <n v="2007"/>
    <x v="2"/>
    <s v="114 min"/>
    <n v="114"/>
    <n v="114"/>
    <n v="208.36929563285551"/>
    <s v=""/>
    <s v="Action &amp; Adventure, Sci-Fi &amp; Fantasy"/>
    <s v="Action &amp; Adventure"/>
    <s v="Action &amp; Adventure, Sci-Fi &amp; Fantasy"/>
    <n v="2"/>
  </r>
  <r>
    <n v="359"/>
    <s v="s359"/>
    <x v="0"/>
    <s v="The Net"/>
    <s v="Irwin Winkler"/>
    <s v="Sandra Bullock, Jeremy Northam, Dennis Miller, Diane Baker, Wendy Gazelle, Ken Howard, Ray McKinnon, Daniel Schorr, L. Scott Caldwell, Robert Gossett"/>
    <n v="10"/>
    <s v="United States"/>
    <s v="United States"/>
    <n v="1"/>
    <d v="2021-08-01T00:00:00"/>
    <n v="1995"/>
    <x v="2"/>
    <s v="114 min"/>
    <n v="114"/>
    <n v="114"/>
    <n v="208.36929563285551"/>
    <s v=""/>
    <s v="Thrillers"/>
    <s v="Thrillers"/>
    <s v="Thrillers"/>
    <n v="1"/>
  </r>
  <r>
    <n v="368"/>
    <s v="s368"/>
    <x v="0"/>
    <s v="I'm Glad I Did"/>
    <s v="Sel√ßuk Metin"/>
    <s v="Metin Akpƒ±nar, Demet Akbaƒü, Umur Bugay, Ahmet G√ºlhan, Dikmen G√ºr√ºn, Kandemir Konduk, Perran Kutman, Zeynep Oral, Nevra Serezli, Selma Sonat, Suat Sungur, Ferhan ≈ûensoy, Cihat Tamer, Demet Taner"/>
    <n v="14"/>
    <m/>
    <m/>
    <n v="0"/>
    <d v="2021-07-30T00:00:00"/>
    <n v="2020"/>
    <x v="1"/>
    <s v="114 min"/>
    <n v="114"/>
    <n v="114"/>
    <n v="208.36929563285551"/>
    <s v=""/>
    <s v="Documentaries, International Movies"/>
    <s v="Documentaries"/>
    <s v="Documentaries, International Movies"/>
    <n v="2"/>
  </r>
  <r>
    <n v="442"/>
    <s v="s442"/>
    <x v="0"/>
    <s v="Fear Street Part 3: 1666"/>
    <s v="Leigh Janiak"/>
    <s v="Kiana Madeira, Ashley Zukerman, Gillian Jacobs, Olivia Scott Welch, Benjamin Flores Jr., Darrell Britt-Gibson, Sadie Sink, Emily Rudd, McCabe Slye, Julia Rehwald, Fred Hechinger, Jordana Spiro, Jordyn DiNatale"/>
    <n v="13"/>
    <m/>
    <m/>
    <n v="0"/>
    <d v="2021-07-16T00:00:00"/>
    <n v="2021"/>
    <x v="12"/>
    <s v="114 min"/>
    <n v="114"/>
    <n v="114"/>
    <n v="208.36929563285551"/>
    <s v=""/>
    <s v="Horror Movies, LGBTQ Movies"/>
    <s v="Horror Movies"/>
    <s v="Horror Movies, LGBTQ Movies"/>
    <n v="2"/>
  </r>
  <r>
    <n v="615"/>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n v="15"/>
    <s v="United States"/>
    <s v="United States, New Zealand"/>
    <n v="2"/>
    <d v="2021-07-01T00:00:00"/>
    <n v="1998"/>
    <x v="2"/>
    <s v="114 min"/>
    <n v="114"/>
    <n v="114"/>
    <n v="208.36929563285551"/>
    <s v=""/>
    <s v="Dramas, Romantic Movies, Sci-Fi &amp; Fantasy"/>
    <s v="Dramas"/>
    <s v="Dramas, Romantic Movies, Sci-Fi &amp; Fantasy"/>
    <n v="3"/>
  </r>
  <r>
    <n v="962"/>
    <s v="s962"/>
    <x v="0"/>
    <s v="The Mitchells vs. The Machines"/>
    <s v="Mike Rianda, Jeff Rowe"/>
    <s v="Danny McBride, Abbi Jacobson, Maya Rudolph, Mike Rianda, Eric Andr√©, Olivia Colman, Fred Armisen, Beck Bennett, John Legend, Chrissy Teigen, Blake Griffin, Conan O'Brien, Charlyne Yi"/>
    <n v="13"/>
    <m/>
    <m/>
    <n v="0"/>
    <d v="2021-04-30T00:00:00"/>
    <n v="2021"/>
    <x v="7"/>
    <s v="114 min"/>
    <n v="114"/>
    <n v="114"/>
    <n v="208.36929563285551"/>
    <s v=""/>
    <s v="Children &amp; Family Movies, Comedies"/>
    <s v="Children &amp; Family Movies"/>
    <s v="Children &amp; Family Movies, Comedies"/>
    <n v="2"/>
  </r>
  <r>
    <n v="1137"/>
    <s v="s1137"/>
    <x v="0"/>
    <s v="Tersanjung the Movie"/>
    <s v="Hanung Bramantyo, Pandu Adjisurya"/>
    <s v="Clara Bernadeth, Giorgino Abraham, Kevin Ardilova, Nugie, Kinaryosih, Marthino Lio, Djenar Maesa Ayu, Ernanto Kusuma, Sacha Stevenson"/>
    <n v="9"/>
    <s v="Indonesia"/>
    <s v="Indonesia"/>
    <n v="1"/>
    <d v="2021-04-01T00:00:00"/>
    <n v="2021"/>
    <x v="1"/>
    <s v="114 min"/>
    <n v="114"/>
    <n v="114"/>
    <n v="208.36929563285551"/>
    <s v=""/>
    <s v="Dramas, International Movies, Romantic Movies"/>
    <s v="Dramas"/>
    <s v="Dramas, International Movies, Romantic Movies"/>
    <n v="3"/>
  </r>
  <r>
    <n v="1166"/>
    <s v="s1166"/>
    <x v="0"/>
    <s v="Pagglait"/>
    <s v="Umesh Bist"/>
    <s v="Sanya Malhotra, Sayani Gupta, Ashutosh Rana, Raghuvir Yadav, Shruti Sharma, Sheeba Chaddha, Natasha Rastogi, Rajesh Tailang, Meghna Malik, Jameel Khan, Chetan Sharma, Ananya Khare, Bhupesh Pandya"/>
    <n v="13"/>
    <s v="India"/>
    <s v="India"/>
    <n v="1"/>
    <d v="2021-03-26T00:00:00"/>
    <n v="2021"/>
    <x v="6"/>
    <s v="114 min"/>
    <n v="114"/>
    <n v="114"/>
    <n v="208.36929563285551"/>
    <s v=""/>
    <s v="Comedies, Dramas, International Movies"/>
    <s v="Comedies"/>
    <s v="Comedies, Dramas, International Movies"/>
    <n v="3"/>
  </r>
  <r>
    <n v="1334"/>
    <s v="s1334"/>
    <x v="0"/>
    <s v="War Dogs"/>
    <s v="Todd Phillips"/>
    <s v="Jonah Hill, Miles Teller, Ana de Armas, Kevin Pollak, Bradley Cooper, Shaun Toub, Steve Lantz, Gregg Weiner, JB Blanc, Patrick St. Esprit"/>
    <n v="10"/>
    <s v="United States"/>
    <s v="United States, Cambodia, Romania"/>
    <n v="3"/>
    <d v="2021-02-08T00:00:00"/>
    <n v="2016"/>
    <x v="12"/>
    <s v="114 min"/>
    <n v="114"/>
    <n v="114"/>
    <n v="208.36929563285551"/>
    <s v=""/>
    <s v="Comedies, Dramas"/>
    <s v="Comedies"/>
    <s v="Comedies, Dramas"/>
    <n v="2"/>
  </r>
  <r>
    <n v="1645"/>
    <s v="s1645"/>
    <x v="0"/>
    <s v="Fantastica"/>
    <s v="Barry Gonzalez"/>
    <s v="Vice Ganda, Richard Gutierrez, Dingdong Dantes, Bela Padilla"/>
    <n v="4"/>
    <s v="Philippines"/>
    <s v="Philippines"/>
    <n v="1"/>
    <d v="2020-11-26T00:00:00"/>
    <n v="2018"/>
    <x v="6"/>
    <s v="114 min"/>
    <n v="114"/>
    <n v="114"/>
    <n v="208.36929563285551"/>
    <s v=""/>
    <s v="Comedies, International Movies, LGBTQ Movies"/>
    <s v="Comedies"/>
    <s v="Comedies, International Movies, LGBTQ Movies"/>
    <n v="3"/>
  </r>
  <r>
    <n v="1768"/>
    <s v="s1768"/>
    <x v="0"/>
    <s v="The Impossible"/>
    <s v="J.A. Bayona"/>
    <s v="Naomi Watts, Ewan McGregor, Tom Holland, Samuel Joslin, Oaklee Pendergast, Marta Etura, S√∂nke M√∂hring, Geraldine Chaplin, Ploy Jindachote, Jomjaoi Sae-Limh"/>
    <n v="10"/>
    <s v="Spain"/>
    <s v="Spain, Thailand, United States"/>
    <n v="3"/>
    <d v="2020-11-01T00:00:00"/>
    <n v="2012"/>
    <x v="2"/>
    <s v="114 min"/>
    <n v="114"/>
    <n v="114"/>
    <n v="208.36929563285551"/>
    <s v=""/>
    <s v="Dramas"/>
    <s v="Dramas"/>
    <s v="Dramas"/>
    <n v="1"/>
  </r>
  <r>
    <n v="1777"/>
    <s v="s1777"/>
    <x v="0"/>
    <s v="In Line"/>
    <s v="Tope Oshin"/>
    <s v="Chris Attoh, Adesua Etomi, Uzor Arukwe, Sika Osei, Leonora Okien, Shawn Faqua, Tina Mba"/>
    <n v="7"/>
    <s v="Nigeria"/>
    <s v="Nigeria"/>
    <n v="1"/>
    <d v="2020-10-30T00:00:00"/>
    <n v="2017"/>
    <x v="1"/>
    <s v="114 min"/>
    <n v="114"/>
    <n v="114"/>
    <n v="208.36929563285551"/>
    <s v=""/>
    <s v="Dramas, International Movies"/>
    <s v="Dramas"/>
    <s v="Dramas, International Movies"/>
    <n v="2"/>
  </r>
  <r>
    <n v="1790"/>
    <s v="s1790"/>
    <x v="0"/>
    <s v="Secrets of the Saqqara Tomb"/>
    <s v="James Tovell"/>
    <m/>
    <n v="0"/>
    <s v="United States"/>
    <s v="United States"/>
    <n v="1"/>
    <d v="2020-10-28T00:00:00"/>
    <n v="2020"/>
    <x v="6"/>
    <s v="114 min"/>
    <n v="114"/>
    <n v="114"/>
    <n v="208.36929563285551"/>
    <s v=""/>
    <s v="Documentaries"/>
    <s v="Documentaries"/>
    <s v="Documentaries"/>
    <n v="1"/>
  </r>
  <r>
    <n v="2205"/>
    <s v="s2205"/>
    <x v="0"/>
    <s v="Door Ke Darshan"/>
    <s v="Gagan Puri"/>
    <s v="Dolly Ahluwalia, Manu Rishi Chadha, Mahie Gill, Shardul Rana, Archita Sharma, Rajesh Sharma, Supriya Shukla, Mehak Manwani"/>
    <n v="8"/>
    <s v="India"/>
    <s v="India"/>
    <n v="1"/>
    <d v="2020-07-25T00:00:00"/>
    <n v="2020"/>
    <x v="1"/>
    <s v="114 min"/>
    <n v="114"/>
    <n v="114"/>
    <n v="208.36929563285551"/>
    <s v=""/>
    <s v="Comedies, International Movies"/>
    <s v="Comedies"/>
    <s v="Comedies, International Movies"/>
    <n v="2"/>
  </r>
  <r>
    <n v="2291"/>
    <s v="s2291"/>
    <x v="0"/>
    <s v="Tanu Weds Manu"/>
    <s v="Aanand Rai"/>
    <s v="Madhavan, Kangana Ranaut, Jimmy Shergill, Deepak Dobriyal, Swara Bhaskar, Eijaz Khan, K.K. Raina, Rajendra Gupta, Ravi Kishan, Navni Parihar"/>
    <n v="10"/>
    <s v="India"/>
    <s v="India"/>
    <n v="1"/>
    <d v="2020-07-05T00:00:00"/>
    <n v="2011"/>
    <x v="1"/>
    <s v="114 min"/>
    <n v="114"/>
    <n v="114"/>
    <n v="208.36929563285551"/>
    <s v=""/>
    <s v="Comedies, Dramas, International Movies"/>
    <s v="Comedies"/>
    <s v="Comedies, Dramas, International Movies"/>
    <n v="3"/>
  </r>
  <r>
    <n v="2318"/>
    <s v="s2318"/>
    <x v="0"/>
    <s v="Total Recall"/>
    <s v="Paul Verhoeven"/>
    <s v="Arnold Schwarzenegger, Rachel Ticotin, Sharon Stone, Michael Ironside, Ronny Cox, Marshall Bell, Michael Champion, Mel Johnson Jr., Roy Brocksmith, Rosemary Dunsmore"/>
    <n v="10"/>
    <s v="United States"/>
    <s v="United States, Mexico"/>
    <n v="2"/>
    <d v="2020-07-01T00:00:00"/>
    <n v="1990"/>
    <x v="12"/>
    <s v="114 min"/>
    <n v="114"/>
    <n v="114"/>
    <n v="208.36929563285551"/>
    <s v=""/>
    <s v="Action &amp; Adventure, Sci-Fi &amp; Fantasy"/>
    <s v="Action &amp; Adventure"/>
    <s v="Action &amp; Adventure, Sci-Fi &amp; Fantasy"/>
    <n v="2"/>
  </r>
  <r>
    <n v="2372"/>
    <s v="s2372"/>
    <x v="0"/>
    <s v="Lola Igna"/>
    <s v="Eduardo Roy Jr."/>
    <s v="Angie Ferro, Yves Flores, Meryll Soriano, Maria Isabel Lopez, Royce Cabrera, Jojo Riguerra, Soliman Cruz, Armand Reyes"/>
    <n v="8"/>
    <s v="Philippines"/>
    <s v="Philippines"/>
    <n v="1"/>
    <d v="2020-06-18T00:00:00"/>
    <n v="2019"/>
    <x v="1"/>
    <s v="114 min"/>
    <n v="114"/>
    <n v="114"/>
    <n v="208.36929563285551"/>
    <s v=""/>
    <s v="Comedies, International Movies"/>
    <s v="Comedies"/>
    <s v="Comedies, International Movies"/>
    <n v="2"/>
  </r>
  <r>
    <n v="2413"/>
    <s v="s2413"/>
    <x v="0"/>
    <s v="365 Days"/>
    <s v="Barbara Bia≈ÇowƒÖs, Tomasz Mandes"/>
    <s v="Anna-Maria Sieklucka, Michele Morrone, Bronis≈Çaw Wroc≈Çawski, Otar Saralidze, Magdalena Lamparska, Natasza Urba≈Ñska, Gra≈ºyna Szapo≈Çowska, Tomasz Stockinger, Gianni Parisi, Mateusz ≈Åasowski"/>
    <n v="10"/>
    <s v="Poland"/>
    <s v="Poland"/>
    <n v="1"/>
    <d v="2020-06-07T00:00:00"/>
    <n v="2020"/>
    <x v="5"/>
    <s v="114 min"/>
    <n v="114"/>
    <n v="114"/>
    <n v="208.36929563285551"/>
    <s v=""/>
    <s v="Dramas, International Movies, Romantic Movies"/>
    <s v="Dramas"/>
    <s v="Dramas, International Movies, Romantic Movies"/>
    <n v="3"/>
  </r>
  <r>
    <n v="2421"/>
    <s v="s2421"/>
    <x v="0"/>
    <s v="Choked: Paisa Bolta Hai"/>
    <s v="Anurag Kashyap"/>
    <s v="Saiyami Kher, Roshan Mathew, Amruta Subhash, Upendra Limaye, Tushar Dalvi, Rajshri Deshpande, Vaisnavi RP, Uday Nene, Parthveer Shukla, Sanjay Bhatia, Aditya Kumar, Milind Pathak"/>
    <n v="12"/>
    <s v="India"/>
    <s v="India"/>
    <n v="1"/>
    <d v="2020-06-05T00:00:00"/>
    <n v="2020"/>
    <x v="1"/>
    <s v="114 min"/>
    <n v="114"/>
    <n v="114"/>
    <n v="208.36929563285551"/>
    <s v=""/>
    <s v="Dramas, International Movies"/>
    <s v="Dramas"/>
    <s v="Dramas, International Movies"/>
    <n v="2"/>
  </r>
  <r>
    <n v="2430"/>
    <s v="s2430"/>
    <x v="0"/>
    <s v="Can‚Äôt Complain"/>
    <s v="Ahmed Nader Galal"/>
    <s v="Ahmed Helmy, Menna Shalaby, Khaled El Sawy, Lotfy Labib"/>
    <n v="4"/>
    <s v="Egypt"/>
    <s v="Egypt"/>
    <n v="1"/>
    <d v="2020-06-03T00:00:00"/>
    <n v="2007"/>
    <x v="5"/>
    <s v="114 min"/>
    <n v="114"/>
    <n v="114"/>
    <n v="208.36929563285551"/>
    <s v=""/>
    <s v="Comedies, International Movies, Romantic Movies"/>
    <s v="Comedies"/>
    <s v="Comedies, International Movies, Romantic Movies"/>
    <n v="3"/>
  </r>
  <r>
    <n v="2551"/>
    <s v="s2551"/>
    <x v="0"/>
    <s v="18 Presents"/>
    <s v="Francesco Amato"/>
    <s v="Vittoria Puccini, Benedetta Porcaroli, Edoardo Leo, Sara Lazzaro, Marco Messeri, Betty Pedrazzi, Alessandro Giallocosta, Filippo Gili, Giacomo Rosselli"/>
    <n v="9"/>
    <s v="Italy"/>
    <s v="Italy"/>
    <n v="1"/>
    <d v="2020-05-08T00:00:00"/>
    <n v="2020"/>
    <x v="5"/>
    <s v="114 min"/>
    <n v="114"/>
    <n v="114"/>
    <n v="208.36929563285551"/>
    <s v=""/>
    <s v="Dramas, Independent Movies, International Movies"/>
    <s v="Dramas"/>
    <s v="Dramas, Independent Movies, International Movies"/>
    <n v="3"/>
  </r>
  <r>
    <n v="2748"/>
    <s v="s2748"/>
    <x v="0"/>
    <s v="Ungli"/>
    <s v="Renzil D'Silva"/>
    <s v="Emraan Hashmi, Randeep Hooda, Kangana Ranaut, Sanjay Dutt, Neha Dhupia, Angad Bedi, Neil Bhoopalam, Shraddha Kapoor"/>
    <n v="8"/>
    <s v="India"/>
    <s v="India"/>
    <n v="1"/>
    <d v="2020-04-01T00:00:00"/>
    <n v="2014"/>
    <x v="1"/>
    <s v="114 min"/>
    <n v="114"/>
    <n v="114"/>
    <n v="208.36929563285551"/>
    <s v=""/>
    <s v="Comedies, Dramas, International Movies"/>
    <s v="Comedies"/>
    <s v="Comedies, Dramas, International Movies"/>
    <n v="3"/>
  </r>
  <r>
    <n v="3619"/>
    <s v="s3619"/>
    <x v="0"/>
    <s v="Crazy Beautiful You"/>
    <s v="Mae Czarina Cruz"/>
    <s v="Kathryn Bernardo, Daniel Padilla, Lorna Tolentino, Gabby Concepcion, Inigo Pascual"/>
    <n v="5"/>
    <s v="Philippines"/>
    <s v="Philippines"/>
    <n v="1"/>
    <d v="2019-08-06T00:00:00"/>
    <n v="2015"/>
    <x v="1"/>
    <s v="114 min"/>
    <n v="114"/>
    <n v="114"/>
    <n v="208.36929563285551"/>
    <s v=""/>
    <s v="Comedies, Dramas, International Movies"/>
    <s v="Comedies"/>
    <s v="Comedies, Dramas, International Movies"/>
    <n v="3"/>
  </r>
  <r>
    <n v="3644"/>
    <s v="s3644"/>
    <x v="0"/>
    <s v="The Great Hack"/>
    <s v="Karim Amer, Jehane Noujaim"/>
    <m/>
    <n v="0"/>
    <s v="United States"/>
    <s v="United States"/>
    <n v="1"/>
    <d v="2019-07-24T00:00:00"/>
    <n v="2019"/>
    <x v="5"/>
    <s v="114 min"/>
    <n v="114"/>
    <n v="114"/>
    <n v="208.36929563285551"/>
    <s v=""/>
    <s v="Documentaries"/>
    <s v="Documentaries"/>
    <s v="Documentaries"/>
    <n v="1"/>
  </r>
  <r>
    <n v="3765"/>
    <s v="s3765"/>
    <x v="0"/>
    <s v="I Am Mother"/>
    <s v="Grant Sputore"/>
    <s v="Clara Rugaard, Rose Byrne, Hilary Swank, Luke Hawker"/>
    <n v="4"/>
    <s v="Australia"/>
    <s v="Australia"/>
    <n v="1"/>
    <d v="2019-06-07T00:00:00"/>
    <n v="2019"/>
    <x v="6"/>
    <s v="114 min"/>
    <n v="114"/>
    <n v="114"/>
    <n v="208.36929563285551"/>
    <s v=""/>
    <s v="International Movies, Sci-Fi &amp; Fantasy, Thrillers"/>
    <s v="International Movies"/>
    <s v="International Movies, Sci-Fi &amp; Fantasy, Thrillers"/>
    <n v="3"/>
  </r>
  <r>
    <n v="3782"/>
    <s v="s3782"/>
    <x v="0"/>
    <s v="Krutant"/>
    <s v="Datta Mohan Bhandare"/>
    <s v="Suyog Rajendra Gorhe, Sandeep Kulkarni, Vidya Karanjikar, Sayli Patil"/>
    <n v="4"/>
    <s v="India"/>
    <s v="India"/>
    <n v="1"/>
    <d v="2019-06-02T00:00:00"/>
    <n v="2019"/>
    <x v="1"/>
    <s v="114 min"/>
    <n v="114"/>
    <n v="114"/>
    <n v="208.36929563285551"/>
    <s v=""/>
    <s v="Dramas, International Movies"/>
    <s v="Dramas"/>
    <s v="Dramas, International Movies"/>
    <n v="2"/>
  </r>
  <r>
    <n v="4063"/>
    <s v="s4063"/>
    <x v="0"/>
    <s v="The Boy Who Harnessed the Wind"/>
    <s v="Chiwetel Ejiofor"/>
    <s v="Maxwell Simba, Chiwetel Ejiofor, A√Øssa Ma√Øga, Lily Banda, Lemogang Tsipa, Philbert Falakeza, Joseph Marcell, Noma Dumezweni"/>
    <n v="8"/>
    <s v="United Kingdom"/>
    <s v="United Kingdom, Malawi"/>
    <n v="2"/>
    <d v="2019-03-01T00:00:00"/>
    <n v="2019"/>
    <x v="6"/>
    <s v="114 min"/>
    <n v="114"/>
    <n v="114"/>
    <n v="208.36929563285551"/>
    <s v=""/>
    <s v="Children &amp; Family Movies, Dramas, Independent Movies"/>
    <s v="Children &amp; Family Movies"/>
    <s v="Children &amp; Family Movies, Dramas, Independent Movies"/>
    <n v="3"/>
  </r>
  <r>
    <n v="4096"/>
    <s v="s4096"/>
    <x v="0"/>
    <s v="Black Sea"/>
    <s v="Kevin MacDonald"/>
    <s v="Jude Law, Scoot McNairy, Ben Mendelsohn, Bobby Schofield, Tobias Menzies, Michael Smiley, Grigoriy Dobrygin, David Threlfall, Jodie Whittaker, Karl Davies"/>
    <n v="10"/>
    <s v="United Kingdom"/>
    <s v="United Kingdom, Russia, United States"/>
    <n v="3"/>
    <d v="2019-02-16T00:00:00"/>
    <n v="2015"/>
    <x v="12"/>
    <s v="114 min"/>
    <n v="114"/>
    <n v="114"/>
    <n v="208.36929563285551"/>
    <s v=""/>
    <s v="Action &amp; Adventure, Dramas, International Movies"/>
    <s v="Action &amp; Adventure"/>
    <s v="Action &amp; Adventure, Dramas, International Movies"/>
    <n v="3"/>
  </r>
  <r>
    <n v="4159"/>
    <s v="s4159"/>
    <x v="0"/>
    <s v="Nathicharami"/>
    <s v="Mansore"/>
    <s v="Sruthi Hariharan, Sanchari Vijay, Sharanya, Balaji Manohar, Greeshma Sridhar, Harshil Koushik, Shaanthala, Gopalkrishna Deshpande"/>
    <n v="8"/>
    <s v="India"/>
    <s v="India"/>
    <n v="1"/>
    <d v="2019-01-28T00:00:00"/>
    <n v="2018"/>
    <x v="5"/>
    <s v="114 min"/>
    <n v="114"/>
    <n v="114"/>
    <n v="208.36929563285551"/>
    <s v=""/>
    <s v="Dramas, Independent Movies, International Movies"/>
    <s v="Dramas"/>
    <s v="Dramas, Independent Movies, International Movies"/>
    <n v="3"/>
  </r>
  <r>
    <n v="4358"/>
    <s v="s4358"/>
    <x v="0"/>
    <s v="Manto"/>
    <s v="Nandita Das"/>
    <s v="Nawazuddin Siddiqui, Rasika Dugal, Tahir Raj Bhasin"/>
    <n v="3"/>
    <s v="India"/>
    <s v="India"/>
    <n v="1"/>
    <d v="2018-11-30T00:00:00"/>
    <n v="2018"/>
    <x v="5"/>
    <s v="114 min"/>
    <n v="114"/>
    <n v="114"/>
    <n v="208.36929563285551"/>
    <s v=""/>
    <s v="Dramas, Independent Movies, International Movies"/>
    <s v="Dramas"/>
    <s v="Dramas, Independent Movies, International Movies"/>
    <n v="3"/>
  </r>
  <r>
    <n v="4375"/>
    <s v="s4375"/>
    <x v="0"/>
    <s v="Sabrina"/>
    <s v="Rocky Soraya"/>
    <s v="Luna Maya, Christian Sugiono, Sara Wijayanto, Jeremy Thomas, Richelle Georgette Skornicki, Rizky Hanggono, Asri Handayani"/>
    <n v="7"/>
    <s v="Indonesia"/>
    <s v="Indonesia"/>
    <n v="1"/>
    <d v="2018-11-20T00:00:00"/>
    <n v="2018"/>
    <x v="5"/>
    <s v="114 min"/>
    <n v="114"/>
    <n v="114"/>
    <n v="208.36929563285551"/>
    <s v=""/>
    <s v="Horror Movies, International Movies"/>
    <s v="Horror Movies"/>
    <s v="Horror Movies, International Movies"/>
    <n v="2"/>
  </r>
  <r>
    <n v="4642"/>
    <s v="s4642"/>
    <x v="0"/>
    <s v="The Angel"/>
    <s v="Ariel Vromen"/>
    <s v="Marwan Kenzari, Hannah Ware, Toby Kebbell, Waleed Zuaiter, Maisa Abd Elhadi, Sasson Gabai, Mickey Leon, Ori Pfeffer, Slimane Dazi"/>
    <n v="9"/>
    <s v="Israel"/>
    <s v="Israel, United States"/>
    <n v="2"/>
    <d v="2018-09-14T00:00:00"/>
    <n v="2018"/>
    <x v="5"/>
    <s v="114 min"/>
    <n v="114"/>
    <n v="114"/>
    <n v="208.36929563285551"/>
    <s v=""/>
    <s v="Dramas, International Movies, Thrillers"/>
    <s v="Dramas"/>
    <s v="Dramas, International Movies, Thrillers"/>
    <n v="3"/>
  </r>
  <r>
    <n v="4698"/>
    <s v="s4698"/>
    <x v="0"/>
    <s v="The Motive"/>
    <s v="Manuel Mart√≠n Cuenca"/>
    <s v="Javier Guti√©rrez, Mar√≠a Le√≥n, Adelfa Calvo, Adriana Paz, Tenoch Huerta, Rafael T√©llez, Antonio de la Torre"/>
    <n v="7"/>
    <s v="Spain"/>
    <s v="Spain, Mexico"/>
    <n v="2"/>
    <d v="2018-08-17T00:00:00"/>
    <n v="2017"/>
    <x v="5"/>
    <s v="114 min"/>
    <n v="114"/>
    <n v="114"/>
    <n v="208.36929563285551"/>
    <s v=""/>
    <s v="Comedies, Dramas, International Movies"/>
    <s v="Comedies"/>
    <s v="Comedies, Dramas, International Movies"/>
    <n v="3"/>
  </r>
  <r>
    <n v="5153"/>
    <s v="s5153"/>
    <x v="0"/>
    <s v="Cuba and the Cameraman"/>
    <s v="Jon Alpert"/>
    <m/>
    <n v="0"/>
    <s v="United States"/>
    <s v="United States"/>
    <n v="1"/>
    <d v="2017-11-24T00:00:00"/>
    <n v="2017"/>
    <x v="1"/>
    <s v="114 min"/>
    <n v="114"/>
    <n v="114"/>
    <n v="208.36929563285551"/>
    <s v=""/>
    <s v="Documentaries"/>
    <s v="Documentaries"/>
    <s v="Documentaries"/>
    <n v="1"/>
  </r>
  <r>
    <n v="5365"/>
    <s v="s5365"/>
    <x v="0"/>
    <s v="Un plus une"/>
    <s v="Claude Lelouch"/>
    <s v="Jean Dujardin, Elsa Zylberstein, Christopher Lambert, Alice Pol, Rahul Vohra, Shriya Pilgaonkar, Abhishek Krishnan, Venantino Venantini, Amma, Kalki Koechlin"/>
    <n v="10"/>
    <s v="France"/>
    <s v="France"/>
    <n v="1"/>
    <d v="2017-08-01T00:00:00"/>
    <n v="2015"/>
    <x v="5"/>
    <s v="114 min"/>
    <n v="114"/>
    <n v="114"/>
    <n v="208.36929563285551"/>
    <s v=""/>
    <s v="Comedies, Dramas, International Movies"/>
    <s v="Comedies"/>
    <s v="Comedies, Dramas, International Movies"/>
    <n v="3"/>
  </r>
  <r>
    <n v="5833"/>
    <s v="s5833"/>
    <x v="0"/>
    <s v="Gridlocked"/>
    <s v="Allan Ungar"/>
    <s v="Dominic Purcell, Cody Hackman, Stephen Lang, Trish Stratus, Danny Glover, Vinnie Jones, Saul Rubinek, Richard Gunn, Steve Byers, James A. Woods"/>
    <n v="10"/>
    <s v="Canada"/>
    <s v="Canada"/>
    <n v="1"/>
    <d v="2016-07-14T00:00:00"/>
    <n v="2015"/>
    <x v="12"/>
    <s v="114 min"/>
    <n v="114"/>
    <n v="114"/>
    <n v="208.36929563285551"/>
    <s v=""/>
    <s v="Action &amp; Adventure"/>
    <s v="Action &amp; Adventure"/>
    <s v="Action &amp; Adventure"/>
    <n v="1"/>
  </r>
  <r>
    <n v="6300"/>
    <s v="s6300"/>
    <x v="0"/>
    <s v="Bhoot"/>
    <s v="Ram Gopal Varma"/>
    <s v="Ajay Devgn, Urmila Matondkar, Nana Patekar, Rekha, Fardeen Khan, Victor Banerjee, Tanuja, Seema Biswas"/>
    <n v="8"/>
    <s v="India"/>
    <s v="India"/>
    <n v="1"/>
    <d v="2019-12-31T00:00:00"/>
    <n v="2003"/>
    <x v="5"/>
    <s v="114 min"/>
    <n v="114"/>
    <n v="114"/>
    <n v="208.36929563285551"/>
    <s v=""/>
    <s v="Horror Movies, International Movies, Thrillers"/>
    <s v="Horror Movies"/>
    <s v="Horror Movies, International Movies, Thrillers"/>
    <n v="3"/>
  </r>
  <r>
    <n v="6397"/>
    <s v="s6397"/>
    <x v="0"/>
    <s v="C√©zanne et moi"/>
    <s v="Daniele Thompson"/>
    <s v="Guillaume Canet, Guillaume Gallienne, Alice Pol, D√©borah Fran√ßois, Sabine Az√©ma, Freya Mavor, Isabelle Candelier, Laurent Stocker"/>
    <n v="8"/>
    <s v="Belgium"/>
    <s v="Belgium, France"/>
    <n v="2"/>
    <d v="2017-09-07T00:00:00"/>
    <n v="2016"/>
    <x v="12"/>
    <s v="114 min"/>
    <n v="114"/>
    <n v="114"/>
    <n v="208.36929563285551"/>
    <s v=""/>
    <s v="Dramas, Independent Movies, International Movies"/>
    <s v="Dramas"/>
    <s v="Dramas, Independent Movies, International Movies"/>
    <n v="3"/>
  </r>
  <r>
    <n v="6518"/>
    <s v="s6518"/>
    <x v="0"/>
    <s v="Colours of Passion"/>
    <s v="Ketan Mehta"/>
    <s v="Randeep Hooda, Nandana Sen, Jim Boeven, Paresh Rawal, Tom Alter, Vikram Gokhale, Vipin Sharma, Gaurav Dwivedi"/>
    <n v="8"/>
    <s v="India"/>
    <s v="India"/>
    <n v="1"/>
    <d v="2018-05-25T00:00:00"/>
    <n v="2008"/>
    <x v="1"/>
    <s v="114 min"/>
    <n v="114"/>
    <n v="114"/>
    <n v="208.36929563285551"/>
    <s v=""/>
    <s v="Dramas, International Movies"/>
    <s v="Dramas"/>
    <s v="Dramas, International Movies"/>
    <n v="2"/>
  </r>
  <r>
    <n v="6757"/>
    <s v="s6757"/>
    <x v="0"/>
    <s v="Fire at Sea"/>
    <s v="Gianfranco Rosi"/>
    <s v="Samuele Caruana, Giuseppe Fragapane"/>
    <n v="2"/>
    <s v="Italy"/>
    <s v="Italy, France"/>
    <n v="2"/>
    <d v="2017-03-21T00:00:00"/>
    <n v="2016"/>
    <x v="1"/>
    <s v="114 min"/>
    <n v="114"/>
    <n v="114"/>
    <n v="208.36929563285551"/>
    <s v=""/>
    <s v="Documentaries, International Movies"/>
    <s v="Documentaries"/>
    <s v="Documentaries, International Movies"/>
    <n v="2"/>
  </r>
  <r>
    <n v="7211"/>
    <s v="s7211"/>
    <x v="0"/>
    <s v="Kingpin"/>
    <s v="Peter Farrelly, Bobby Farrelly"/>
    <s v="Woody Harrelson, Randy Quaid, Vanessa Angel, Bill Murray, Chris Elliott, William Jordan, Richard Tyson, Lin Shaye"/>
    <n v="8"/>
    <s v="United States"/>
    <s v="United States"/>
    <n v="1"/>
    <d v="2020-01-01T00:00:00"/>
    <n v="1996"/>
    <x v="2"/>
    <s v="114 min"/>
    <n v="114"/>
    <n v="114"/>
    <n v="208.36929563285551"/>
    <s v=""/>
    <s v="Comedies, Cult Movies, Sports Movies"/>
    <s v="Comedies"/>
    <s v="Comedies, Cult Movies, Sports Movies"/>
    <n v="3"/>
  </r>
  <r>
    <n v="7252"/>
    <s v="s7252"/>
    <x v="0"/>
    <s v="LA 92"/>
    <s v="Daniel Lindsay, T.J. Martin"/>
    <m/>
    <n v="0"/>
    <s v="United States"/>
    <s v="United States"/>
    <n v="1"/>
    <d v="2018-03-01T00:00:00"/>
    <n v="2017"/>
    <x v="12"/>
    <s v="114 min"/>
    <n v="114"/>
    <n v="114"/>
    <n v="208.36929563285551"/>
    <s v=""/>
    <s v="Documentaries"/>
    <s v="Documentaries"/>
    <s v="Documentaries"/>
    <n v="1"/>
  </r>
  <r>
    <n v="7427"/>
    <s v="s7427"/>
    <x v="0"/>
    <s v="Maya Angelou: And Still I Rise"/>
    <s v="Bob Hercules, Rita Coburn Whack"/>
    <s v="Maya Angelou, Cicely Tyson, Common, John Singleton, Alfre Woodard, Oprah Winfrey, Quincy Jones"/>
    <n v="7"/>
    <s v="United States"/>
    <s v="United States"/>
    <n v="1"/>
    <d v="2017-05-01T00:00:00"/>
    <n v="2016"/>
    <x v="6"/>
    <s v="114 min"/>
    <n v="114"/>
    <n v="114"/>
    <n v="208.36929563285551"/>
    <s v=""/>
    <s v="Documentaries"/>
    <s v="Documentaries"/>
    <s v="Documentaries"/>
    <n v="1"/>
  </r>
  <r>
    <n v="7622"/>
    <s v="s7622"/>
    <x v="0"/>
    <s v="Now More Than Ever: The History of Chicago"/>
    <s v="Peter Pardini"/>
    <s v="Chicago"/>
    <n v="1"/>
    <s v="United States"/>
    <s v="United States"/>
    <n v="1"/>
    <d v="2018-01-01T00:00:00"/>
    <n v="2016"/>
    <x v="5"/>
    <s v="114 min"/>
    <n v="114"/>
    <n v="114"/>
    <n v="208.36929563285551"/>
    <s v=""/>
    <s v="Documentaries, Music &amp; Musicals"/>
    <s v="Documentaries"/>
    <s v="Documentaries, Music &amp; Musicals"/>
    <n v="2"/>
  </r>
  <r>
    <n v="7720"/>
    <s v="s7720"/>
    <x v="0"/>
    <s v="Paying Guests"/>
    <s v="Paritosh Painter"/>
    <s v="Shreyas Talpade, Javed Jaffrey, Aashish Chaudhary, Vatsal Seth, Celina Jaitly, Johnny Lever, Delnaaz Paul, Riya Sen, Sayali Bhagat, Neha Dhupia"/>
    <n v="10"/>
    <s v="India"/>
    <s v="India"/>
    <n v="1"/>
    <d v="2018-07-01T00:00:00"/>
    <n v="2009"/>
    <x v="1"/>
    <s v="114 min"/>
    <n v="114"/>
    <n v="114"/>
    <n v="208.36929563285551"/>
    <s v=""/>
    <s v="Comedies, International Movies"/>
    <s v="Comedies"/>
    <s v="Comedies, International Movies"/>
    <n v="2"/>
  </r>
  <r>
    <n v="7756"/>
    <s v="s7756"/>
    <x v="0"/>
    <s v="Popeye"/>
    <s v="Robert Altman"/>
    <s v="Robin Williams, Shelley Duvall, Ray Walston, Paul Dooley, Paul L. Smith, Richard Libertini, Donald Moffat, Macintyre Dixon, Roberta Maxwell, Donovan Scott"/>
    <n v="10"/>
    <s v="United States"/>
    <s v="United States"/>
    <n v="1"/>
    <d v="2019-11-24T00:00:00"/>
    <n v="1980"/>
    <x v="7"/>
    <s v="114 min"/>
    <n v="114"/>
    <n v="114"/>
    <n v="208.36929563285551"/>
    <s v=""/>
    <s v="Action &amp; Adventure, Children &amp; Family Movies, Comedies"/>
    <s v="Action &amp; Adventure"/>
    <s v="Action &amp; Adventure, Children &amp; Family Movies, Comedies"/>
    <n v="3"/>
  </r>
  <r>
    <n v="7845"/>
    <s v="s7845"/>
    <x v="0"/>
    <s v="Red Dawn"/>
    <s v="John Milius"/>
    <s v="Patrick Swayze, C. Thomas Howell, Lea Thompson, Charlie Sheen, Darren Dalton, Jennifer Grey, Brad Savage, Doug Toby, Ben Johnson, Harry Dean Stanton"/>
    <n v="10"/>
    <s v="United States"/>
    <s v="United States"/>
    <n v="1"/>
    <d v="2019-12-31T00:00:00"/>
    <n v="1984"/>
    <x v="2"/>
    <s v="114 min"/>
    <n v="114"/>
    <n v="114"/>
    <n v="208.36929563285551"/>
    <s v=""/>
    <s v="Action &amp; Adventure, Cult Movies"/>
    <s v="Action &amp; Adventure"/>
    <s v="Action &amp; Adventure, Cult Movies"/>
    <n v="2"/>
  </r>
  <r>
    <n v="8116"/>
    <s v="s8116"/>
    <x v="0"/>
    <s v="Suicide (Hitabdut)"/>
    <s v="Benny Fredman"/>
    <s v="Mali Levi, Rotem Keinan, Dror Keren, Igal Naor"/>
    <n v="4"/>
    <s v="Israel"/>
    <s v="Israel"/>
    <n v="1"/>
    <d v="2016-07-01T00:00:00"/>
    <n v="2014"/>
    <x v="5"/>
    <s v="114 min"/>
    <n v="114"/>
    <n v="114"/>
    <n v="208.36929563285551"/>
    <s v=""/>
    <s v="International Movies, Thrillers"/>
    <s v="International Movies"/>
    <s v="International Movies, Thrillers"/>
    <n v="2"/>
  </r>
  <r>
    <n v="8256"/>
    <s v="s8256"/>
    <x v="0"/>
    <s v="The Consul's Son"/>
    <s v="Amr Arafa"/>
    <s v="Khaled Saleh, Ghada Adel, Ahmed el-Sakka, Khaled Sarhan, Sawsan Badr, Mustafa Haridi"/>
    <n v="6"/>
    <s v="Egypt"/>
    <s v="Egypt"/>
    <n v="1"/>
    <d v="2019-04-25T00:00:00"/>
    <n v="2011"/>
    <x v="1"/>
    <s v="114 min"/>
    <n v="114"/>
    <n v="114"/>
    <n v="208.36929563285551"/>
    <s v=""/>
    <s v="Comedies, International Movies, Thrillers"/>
    <s v="Comedies"/>
    <s v="Comedies, International Movies, Thrillers"/>
    <n v="3"/>
  </r>
  <r>
    <n v="8564"/>
    <s v="s8564"/>
    <x v="0"/>
    <s v="The Workshop"/>
    <s v="Laurent Cantet"/>
    <s v="Marina Fo√Øs, Matthieu Lucci, Warda Rammach, Issam Talbi, Florian Beaujean, Mamadou Doumbia, Julien Souve, M√©lissa Guilbert, Olivier Thouret, L√©ny Sellam"/>
    <n v="10"/>
    <s v="France"/>
    <s v="France"/>
    <n v="1"/>
    <d v="2018-11-10T00:00:00"/>
    <n v="2017"/>
    <x v="5"/>
    <s v="114 min"/>
    <n v="114"/>
    <n v="114"/>
    <n v="208.36929563285551"/>
    <s v=""/>
    <s v="Dramas, International Movies"/>
    <s v="Dramas"/>
    <s v="Dramas, International Movies"/>
    <n v="2"/>
  </r>
  <r>
    <n v="8616"/>
    <s v="s8616"/>
    <x v="0"/>
    <s v="Traitor"/>
    <s v="Jeffrey Nachmanoff"/>
    <s v="Don Cheadle, Guy Pearce, Sa√Ød Taghmaoui, Neal McDonough, Alyy Khan, Archie Panjabi, Raad Rawi, Jeff Daniels, Lorena Gale, Simon Reynolds, Jonathan Walker, Mozhan Marn√≤, Tom Barnett, Scali Delpeyrat"/>
    <n v="14"/>
    <s v="United States"/>
    <s v="United States"/>
    <n v="1"/>
    <d v="2018-07-01T00:00:00"/>
    <n v="2008"/>
    <x v="2"/>
    <s v="114 min"/>
    <n v="114"/>
    <n v="114"/>
    <n v="208.36929563285551"/>
    <s v=""/>
    <s v="Dramas, Thrillers"/>
    <s v="Dramas"/>
    <s v="Dramas, Thrillers"/>
    <n v="2"/>
  </r>
  <r>
    <n v="8618"/>
    <s v="s8618"/>
    <x v="0"/>
    <s v="Trash"/>
    <s v="Stephen Daldry"/>
    <s v="Wagner Moura, Martin Sheen, Rooney Mara, Selton Mello, Jos√© Dumont, Nelson Xavier, Eduardo Luis, Gabriel Weinstein, Rickson Tevez"/>
    <n v="9"/>
    <s v="United Kingdom"/>
    <s v="United Kingdom, Brazil, Germany"/>
    <n v="3"/>
    <d v="2019-01-01T00:00:00"/>
    <n v="2014"/>
    <x v="12"/>
    <s v="114 min"/>
    <n v="114"/>
    <n v="114"/>
    <n v="208.36929563285551"/>
    <s v=""/>
    <s v="Dramas, Independent Movies, Thrillers"/>
    <s v="Dramas"/>
    <s v="Dramas, Independent Movies, Thrillers"/>
    <n v="3"/>
  </r>
  <r>
    <n v="47"/>
    <s v="s47"/>
    <x v="0"/>
    <s v="Safe House"/>
    <s v="Daniel Espinosa"/>
    <s v="Denzel Washington, Ryan Reynolds, Vera Farmiga, Brendan Gleeson, Sam Shepard, Rub√©n Blades, Nora Arnezeder, Robert Patrick, Liam Cunningham, Joel Kinnaman"/>
    <n v="10"/>
    <s v="South Africa"/>
    <s v="South Africa, United States, Japan"/>
    <n v="3"/>
    <d v="2021-09-16T00:00:00"/>
    <n v="2012"/>
    <x v="12"/>
    <s v="115 min"/>
    <n v="115"/>
    <n v="115"/>
    <n v="238.2393005260214"/>
    <s v=""/>
    <s v="Action &amp; Adventure"/>
    <s v="Action &amp; Adventure"/>
    <s v="Action &amp; Adventure"/>
    <n v="1"/>
  </r>
  <r>
    <n v="127"/>
    <s v="s127"/>
    <x v="0"/>
    <s v="Shikara"/>
    <s v="Vidhu Vinod Chopra"/>
    <s v="Aadil Khan, Sadia Khateeb, Zain Khan Durrani, Priyanshu Chatterjee, Bhavna Chauhan, Ashwin Dhar, Farid Azad Khan, Saghar Sehrai"/>
    <n v="8"/>
    <s v="India"/>
    <s v="India"/>
    <n v="1"/>
    <d v="2021-09-02T00:00:00"/>
    <n v="2020"/>
    <x v="1"/>
    <s v="115 min"/>
    <n v="115"/>
    <n v="115"/>
    <n v="238.2393005260214"/>
    <s v=""/>
    <s v="Dramas, International Movies, Romantic Movies"/>
    <s v="Dramas"/>
    <s v="Dramas, International Movies, Romantic Movies"/>
    <n v="3"/>
  </r>
  <r>
    <n v="129"/>
    <s v="s129"/>
    <x v="0"/>
    <s v="Agatha Christie's Crooked House"/>
    <s v="Gilles Paquet-Brenner"/>
    <s v="Glenn Close, Terence Stamp, Max Irons, Gillian Anderson, Christina Hendricks, Stefanie Martini, Julian Sands, Honor Kneafsey, Christian McKay, Amanda Abbington"/>
    <n v="10"/>
    <m/>
    <m/>
    <n v="0"/>
    <d v="2021-09-01T00:00:00"/>
    <n v="2017"/>
    <x v="2"/>
    <s v="115 min"/>
    <n v="115"/>
    <n v="115"/>
    <n v="238.2393005260214"/>
    <s v=""/>
    <s v="Dramas, International Movies, Thrillers"/>
    <s v="Dramas"/>
    <s v="Dramas, International Movies, Thrillers"/>
    <n v="3"/>
  </r>
  <r>
    <n v="247"/>
    <s v="s247"/>
    <x v="0"/>
    <s v="Man in Love"/>
    <s v="Yin Chen-hao"/>
    <s v="Roy Chiu, Ann Hsu, Tsai Chen-nan, Chung Hsin-ling, Lan Wei-hua, Peace Yang, Huang Lu Tz-yin"/>
    <n v="7"/>
    <m/>
    <m/>
    <n v="0"/>
    <d v="2021-08-20T00:00:00"/>
    <n v="2021"/>
    <x v="5"/>
    <s v="115 min"/>
    <n v="115"/>
    <n v="115"/>
    <n v="238.2393005260214"/>
    <s v=""/>
    <s v="Dramas, International Movies, Romantic Movies"/>
    <s v="Dramas"/>
    <s v="Dramas, International Movies, Romantic Movies"/>
    <n v="3"/>
  </r>
  <r>
    <n v="299"/>
    <s v="s299"/>
    <x v="0"/>
    <s v="Quam's Money"/>
    <s v="Kayode Kasum"/>
    <s v="Falz, Nse Ikpe-Etim, Williams Uchemba, Toni Tones, Michelle Dede, Karibi Fubara, Buchi Ojei, Jemima Osunde, Blossom Chukwujekwu, Gbubemi Ejeye, Badmus Olakunle"/>
    <n v="11"/>
    <s v="Nigeria"/>
    <s v="Nigeria"/>
    <n v="1"/>
    <d v="2021-08-06T00:00:00"/>
    <n v="2020"/>
    <x v="5"/>
    <s v="115 min"/>
    <n v="115"/>
    <n v="115"/>
    <n v="238.2393005260214"/>
    <s v=""/>
    <s v="Comedies, Dramas, International Movies"/>
    <s v="Comedies"/>
    <s v="Comedies, Dramas, International Movies"/>
    <n v="3"/>
  </r>
  <r>
    <n v="308"/>
    <s v="s308"/>
    <x v="0"/>
    <s v="Aftermath"/>
    <s v="Peter Winther"/>
    <s v="Ashley Greene, Shawn Ashmore, Sharif Atkins, Britt Baron, Diana Hopper, Ross McCall, Jamie Kaler, Travis Coles, Susan Walters, Jason Liles"/>
    <n v="10"/>
    <s v="United States"/>
    <s v="United States"/>
    <n v="1"/>
    <d v="2021-08-04T00:00:00"/>
    <n v="2021"/>
    <x v="5"/>
    <s v="115 min"/>
    <n v="115"/>
    <n v="115"/>
    <n v="238.2393005260214"/>
    <s v=""/>
    <s v="Horror Movies"/>
    <s v="Horror Movies"/>
    <s v="Horror Movies"/>
    <n v="1"/>
  </r>
  <r>
    <n v="309"/>
    <s v="s309"/>
    <x v="0"/>
    <s v="American Masters: Inventing David Geffen"/>
    <s v="Susan Lacy"/>
    <s v="David Geffen"/>
    <n v="1"/>
    <s v="United States"/>
    <s v="United States"/>
    <n v="1"/>
    <d v="2021-08-04T00:00:00"/>
    <n v="2012"/>
    <x v="5"/>
    <s v="115 min"/>
    <n v="115"/>
    <n v="115"/>
    <n v="238.2393005260214"/>
    <s v=""/>
    <s v="Movies"/>
    <s v="Movies"/>
    <s v="Movies"/>
    <n v="1"/>
  </r>
  <r>
    <n v="449"/>
    <s v="s449"/>
    <x v="0"/>
    <s v="The Twilight Saga: Breaking Dawn: Part 2"/>
    <s v="Bill Condon"/>
    <s v="Kristen Stewart, Robert Pattinson, Taylor Lautner, Peter Facinelli, Elizabeth Reaser, Ashley Greene, Jackson Rathbone, Kellan Lutz, Nikki Reed, Billy Burke"/>
    <n v="10"/>
    <s v="United States"/>
    <s v="United States"/>
    <n v="1"/>
    <d v="2021-07-16T00:00:00"/>
    <n v="2012"/>
    <x v="2"/>
    <s v="115 min"/>
    <n v="115"/>
    <n v="115"/>
    <n v="238.2393005260214"/>
    <s v=""/>
    <s v="Dramas, Romantic Movies"/>
    <s v="Dramas"/>
    <s v="Dramas, Romantic Movies"/>
    <n v="2"/>
  </r>
  <r>
    <n v="465"/>
    <s v="s465"/>
    <x v="0"/>
    <s v="Gunpowder Milkshake"/>
    <s v="Navot Papushado"/>
    <s v="Karen Gillan, Lena Headey, Carla Gugino, Chloe Coleman, Michelle Yeoh, Angela Bassett, Paul Giamatti, Ralph Ineson, Adam Nagaitis, Michael Smiley, Freya Allan"/>
    <n v="11"/>
    <m/>
    <m/>
    <n v="0"/>
    <d v="2021-07-14T00:00:00"/>
    <n v="2021"/>
    <x v="12"/>
    <s v="115 min"/>
    <n v="115"/>
    <n v="115"/>
    <n v="238.2393005260214"/>
    <s v=""/>
    <s v="Action &amp; Adventure, Comedies"/>
    <s v="Action &amp; Adventure"/>
    <s v="Action &amp; Adventure, Comedies"/>
    <n v="2"/>
  </r>
  <r>
    <n v="559"/>
    <s v="s559"/>
    <x v="0"/>
    <s v="6 Bullets"/>
    <s v="Ernie Barbarash"/>
    <s v="Jean-Claude Van Damme, Joe Flanigan, Anna-Louise Plowman, Charlotte Beaumont, Steve Nicolson, Uriel Emil, Louis Dempsey, Mark Lewis, Kristopher Van Varenberg, Bianca Brigitte VanDamme"/>
    <n v="10"/>
    <s v="United States"/>
    <s v="United States"/>
    <n v="1"/>
    <d v="2021-07-01T00:00:00"/>
    <n v="2012"/>
    <x v="12"/>
    <s v="115 min"/>
    <n v="115"/>
    <n v="115"/>
    <n v="238.2393005260214"/>
    <s v=""/>
    <s v="Action &amp; Adventure"/>
    <s v="Action &amp; Adventure"/>
    <s v="Action &amp; Adventure"/>
    <n v="1"/>
  </r>
  <r>
    <n v="576"/>
    <s v="s576"/>
    <x v="0"/>
    <s v="Life as We Know It"/>
    <s v="Greg Berlanti"/>
    <s v="Katherine Heigl, Josh Duhamel, Josh Lucas, Alexis Clagett, Brynn Clagett, Brooke Clagett, Hayes MacArthur, Christina Hendricks, Sarah Burns, Jessica St. Clair"/>
    <n v="10"/>
    <s v="United States"/>
    <s v="United States"/>
    <n v="1"/>
    <d v="2021-07-01T00:00:00"/>
    <n v="2010"/>
    <x v="2"/>
    <s v="115 min"/>
    <n v="115"/>
    <n v="115"/>
    <n v="238.2393005260214"/>
    <s v=""/>
    <s v="Comedies, Dramas, Romantic Movies"/>
    <s v="Comedies"/>
    <s v="Comedies, Dramas, Romantic Movies"/>
    <n v="3"/>
  </r>
  <r>
    <n v="933"/>
    <s v="s933"/>
    <x v="0"/>
    <s v="Green Zone"/>
    <s v="Paul Greengrass"/>
    <s v="Matt Damon, Greg Kinnear, Brendan Gleeson, Amy Ryan, Khalid Abdalla, Jason Isaacs, Said Faraj, Michael O'Neill, Igal Naor, Raad Rawi"/>
    <n v="10"/>
    <s v="United Kingdom"/>
    <s v="United Kingdom, France, Spain, United States"/>
    <n v="4"/>
    <d v="2021-05-01T00:00:00"/>
    <n v="2010"/>
    <x v="12"/>
    <s v="115 min"/>
    <n v="115"/>
    <n v="115"/>
    <n v="238.2393005260214"/>
    <s v=""/>
    <s v="Action &amp; Adventure"/>
    <s v="Action &amp; Adventure"/>
    <s v="Action &amp; Adventure"/>
    <n v="1"/>
  </r>
  <r>
    <n v="1188"/>
    <s v="s1188"/>
    <x v="0"/>
    <s v="Deadly Illusions"/>
    <s v="Anna Elizabeth James"/>
    <s v="Kristin Davis, Dermot Mulroney, Greer Grammer, Shanola Hampton, Marie Wagenman, Shylo Molina, Abella Bala, Shaun Wu"/>
    <n v="8"/>
    <s v="United States"/>
    <s v="United States"/>
    <n v="1"/>
    <d v="2021-03-18T00:00:00"/>
    <n v="2021"/>
    <x v="12"/>
    <s v="115 min"/>
    <n v="115"/>
    <n v="115"/>
    <n v="238.2393005260214"/>
    <s v=""/>
    <s v="Thrillers"/>
    <s v="Thrillers"/>
    <s v="Thrillers"/>
    <n v="1"/>
  </r>
  <r>
    <n v="1245"/>
    <s v="s1245"/>
    <x v="0"/>
    <s v="Indoo Ki Jawani"/>
    <s v="Abir Sengupta"/>
    <s v="Kiara Advani, Aditya Seal, Mallika Dua, Rakesh Bedi, Rajendra Sethi, Chittaranjan Tripathi, Rajesh Jais, Alka Badola Kaushal"/>
    <n v="8"/>
    <s v="India"/>
    <s v="India"/>
    <n v="1"/>
    <d v="2021-03-02T00:00:00"/>
    <n v="2020"/>
    <x v="1"/>
    <s v="115 min"/>
    <n v="115"/>
    <n v="115"/>
    <n v="238.2393005260214"/>
    <s v=""/>
    <s v="Action &amp; Adventure, Comedies, International Movies"/>
    <s v="Action &amp; Adventure"/>
    <s v="Action &amp; Adventure, Comedies, International Movies"/>
    <n v="3"/>
  </r>
  <r>
    <n v="1410"/>
    <s v="s1410"/>
    <x v="0"/>
    <s v="The Vanished"/>
    <s v="Peter Facinelli"/>
    <s v="Thomas Jane, Anne Heche, Jason Patric, John D. Hickman, Peter Facinelli, Alex Haydon, Aleksei Archer, Kristopher Wente"/>
    <n v="8"/>
    <s v="United States"/>
    <s v="United States"/>
    <n v="1"/>
    <d v="2021-01-15T00:00:00"/>
    <n v="2020"/>
    <x v="12"/>
    <s v="115 min"/>
    <n v="115"/>
    <n v="115"/>
    <n v="238.2393005260214"/>
    <s v=""/>
    <s v="Thrillers"/>
    <s v="Thrillers"/>
    <s v="Thrillers"/>
    <n v="1"/>
  </r>
  <r>
    <n v="1501"/>
    <s v="s1501"/>
    <x v="0"/>
    <s v="Your Name Engraved Herein"/>
    <s v="Liu Kuang-hui"/>
    <s v="Edward Chen, Tseng Ching-hua, Leon Dai, Jason Wang, Fabio Grangeon, Mimi Shao, Barry Qu, Erek Lin, Honduras, Lotus Wang"/>
    <n v="10"/>
    <s v="Taiwan"/>
    <s v="Taiwan"/>
    <n v="1"/>
    <d v="2020-12-23T00:00:00"/>
    <n v="2020"/>
    <x v="5"/>
    <s v="115 min"/>
    <n v="115"/>
    <n v="115"/>
    <n v="238.2393005260214"/>
    <s v=""/>
    <s v="Dramas, International Movies, LGBTQ Movies"/>
    <s v="Dramas"/>
    <s v="Dramas, International Movies, LGBTQ Movies"/>
    <n v="3"/>
  </r>
  <r>
    <n v="1583"/>
    <s v="s1583"/>
    <x v="0"/>
    <s v="Triple 9"/>
    <s v="John Hillcoat"/>
    <s v="Casey Affleck, Chiwetel Ejiofor, Anthony Mackie, Aaron Paul, Clifton Collins Jr., Norman Reedus, Woody Harrelson, Kate Winslet, Teresa Palmer, Michael Kenneth Williams, Gal Gadot"/>
    <n v="11"/>
    <s v="United States"/>
    <s v="United States"/>
    <n v="1"/>
    <d v="2020-12-08T00:00:00"/>
    <n v="2016"/>
    <x v="12"/>
    <s v="115 min"/>
    <n v="115"/>
    <n v="115"/>
    <n v="238.2393005260214"/>
    <s v=""/>
    <s v="Dramas, Thrillers"/>
    <s v="Dramas"/>
    <s v="Dramas, Thrillers"/>
    <n v="2"/>
  </r>
  <r>
    <n v="1613"/>
    <s v="s1613"/>
    <x v="0"/>
    <s v="Chef"/>
    <s v="Jon Favreau"/>
    <s v="Jon Favreau, Sof√≠a Vergara, John Leguizamo, Scarlett Johansson, Dustin Hoffman, Oliver Platt, Bobby Cannavale, Amy Sedaris, Robert Downey Jr., Emjay Anthony, Russell Peters"/>
    <n v="11"/>
    <s v="United States"/>
    <s v="United States"/>
    <n v="1"/>
    <d v="2020-12-01T00:00:00"/>
    <n v="2014"/>
    <x v="12"/>
    <s v="115 min"/>
    <n v="115"/>
    <n v="115"/>
    <n v="238.2393005260214"/>
    <s v=""/>
    <s v="Comedies, Independent Movies"/>
    <s v="Comedies"/>
    <s v="Comedies, Independent Movies"/>
    <n v="2"/>
  </r>
  <r>
    <n v="1652"/>
    <s v="s1652"/>
    <x v="0"/>
    <s v="The Christmas Chronicles: Part Two"/>
    <s v="Chris Columbus"/>
    <s v="Kurt Russell, Goldie Hawn, Darby Camp, Jahzir Bruno, Julian Dennison, Judah Lewis, Kimberly Williams-Paisley, Tyrese Gibson"/>
    <n v="8"/>
    <s v="Canada"/>
    <s v="Canada"/>
    <n v="1"/>
    <d v="2020-11-25T00:00:00"/>
    <n v="2020"/>
    <x v="7"/>
    <s v="115 min"/>
    <n v="115"/>
    <n v="115"/>
    <n v="238.2393005260214"/>
    <s v=""/>
    <s v="Children &amp; Family Movies, Comedies"/>
    <s v="Children &amp; Family Movies"/>
    <s v="Children &amp; Family Movies, Comedies"/>
    <n v="2"/>
  </r>
  <r>
    <n v="1889"/>
    <s v="s1889"/>
    <x v="0"/>
    <s v="Good Game: The Beginning"/>
    <s v="Umut Aral"/>
    <s v="Mert Yazƒ±cƒ±oƒülu, Afra Sara√ßoƒülu, Yiƒüit Kirazcƒ±, Orkun I≈üƒ±tmak, Bahar ≈ûahin, Tolga Canbeyli, Bada Oh Deniz, Hakan Kurta≈ü, Doƒüa√ß Yildiz"/>
    <n v="9"/>
    <s v="Turkey"/>
    <s v="Turkey"/>
    <n v="1"/>
    <d v="2020-10-03T00:00:00"/>
    <n v="2018"/>
    <x v="1"/>
    <s v="115 min"/>
    <n v="115"/>
    <n v="115"/>
    <n v="238.2393005260214"/>
    <s v=""/>
    <s v="Dramas, International Movies, Sports Movies"/>
    <s v="Dramas"/>
    <s v="Dramas, International Movies, Sports Movies"/>
    <n v="3"/>
  </r>
  <r>
    <n v="1898"/>
    <s v="s1898"/>
    <x v="0"/>
    <s v="Serious Men"/>
    <s v="Sudhir Mishra"/>
    <s v="Nawazuddin Siddiqui, Nasser, Aakshath Das, Indira Tiwari, Sanjay Narvekar, Shweta Basu Prasad"/>
    <n v="6"/>
    <s v="India"/>
    <s v="India"/>
    <n v="1"/>
    <d v="2020-10-02T00:00:00"/>
    <n v="2020"/>
    <x v="5"/>
    <s v="115 min"/>
    <n v="115"/>
    <n v="115"/>
    <n v="238.2393005260214"/>
    <s v=""/>
    <s v="Comedies, Dramas, International Movies"/>
    <s v="Comedies"/>
    <s v="Comedies, Dramas, International Movies"/>
    <n v="3"/>
  </r>
  <r>
    <n v="1943"/>
    <s v="s1943"/>
    <x v="0"/>
    <s v="Ishqiya"/>
    <s v="Abhishek Chaubey"/>
    <s v="Naseeruddin Shah, Vidya Balan, Arshad Warsi, Salman Shahid, Anupama Kumar"/>
    <n v="5"/>
    <s v="India"/>
    <s v="India"/>
    <n v="1"/>
    <d v="2020-09-28T00:00:00"/>
    <n v="2009"/>
    <x v="1"/>
    <s v="115 min"/>
    <n v="115"/>
    <n v="115"/>
    <n v="238.2393005260214"/>
    <s v=""/>
    <s v="Comedies, International Movies, Romantic Movies"/>
    <s v="Comedies"/>
    <s v="Comedies, International Movies, Romantic Movies"/>
    <n v="3"/>
  </r>
  <r>
    <n v="1954"/>
    <s v="s1954"/>
    <x v="0"/>
    <s v="My Mother's Wound"/>
    <s v="Ozan A√ßƒ±ktan"/>
    <s v="Ozan G√ºven, Meryem Uzerli, Bel√ßim Bilgin, Okan Yalabƒ±k, Bora Akka≈ü, Sabina Ajrula"/>
    <n v="6"/>
    <m/>
    <m/>
    <n v="0"/>
    <d v="2020-09-25T00:00:00"/>
    <n v="2016"/>
    <x v="5"/>
    <s v="115 min"/>
    <n v="115"/>
    <n v="115"/>
    <n v="238.2393005260214"/>
    <s v=""/>
    <s v="Dramas, International Movies"/>
    <s v="Dramas"/>
    <s v="Dramas, International Movies"/>
    <n v="2"/>
  </r>
  <r>
    <n v="2077"/>
    <s v="s2077"/>
    <x v="0"/>
    <s v="The Boss Baby: Get That Baby!"/>
    <s v="Dan Forgione, Pete Jacobs, Matt Whitlock"/>
    <s v="JP Karliak, Pierce Gagnon, Alex Cazares, Kevin Michael Richardson, Flula Borg, Rhys Darby, Wendie Malick, Jake Green"/>
    <n v="8"/>
    <s v="United States"/>
    <s v="United States"/>
    <n v="1"/>
    <d v="2020-09-01T00:00:00"/>
    <n v="2020"/>
    <x v="8"/>
    <s v="115 min"/>
    <n v="115"/>
    <n v="115"/>
    <n v="238.2393005260214"/>
    <s v=""/>
    <s v="Children &amp; Family Movies, Comedies"/>
    <s v="Children &amp; Family Movies"/>
    <s v="Children &amp; Family Movies, Comedies"/>
    <n v="2"/>
  </r>
  <r>
    <n v="2210"/>
    <s v="s2210"/>
    <x v="0"/>
    <s v="Nimbe"/>
    <s v="Tope Alake"/>
    <s v="Odunlade Adekola, Chimezie Imo, Sani Danja, Rachael Okonkwo, Broda Shaggi, Toyin Abraham, Kelechi Udegbe, Doyin Abiola, Molawa Davis"/>
    <n v="9"/>
    <s v="Nigeria"/>
    <s v="Nigeria"/>
    <n v="1"/>
    <d v="2020-07-24T00:00:00"/>
    <n v="2019"/>
    <x v="5"/>
    <s v="115 min"/>
    <n v="115"/>
    <n v="115"/>
    <n v="238.2393005260214"/>
    <s v=""/>
    <s v="Dramas, International Movies"/>
    <s v="Dramas"/>
    <s v="Dramas, International Movies"/>
    <n v="2"/>
  </r>
  <r>
    <n v="2310"/>
    <s v="s2310"/>
    <x v="0"/>
    <s v="Ali Baba ve 7 C√ºceler"/>
    <s v="Cem Yƒ±lmaz"/>
    <s v="Cem Yƒ±lmaz, Irina Ivkina, √áetin Altay, Zafer Alg√∂z, Can Yƒ±lmaz, Bahtiyar Engin, Fevzi G√∂k√ße, Yosi Mizrahi"/>
    <n v="8"/>
    <s v="Turkey"/>
    <s v="Turkey"/>
    <n v="1"/>
    <d v="2020-07-01T00:00:00"/>
    <n v="2015"/>
    <x v="5"/>
    <s v="115 min"/>
    <n v="115"/>
    <n v="115"/>
    <n v="238.2393005260214"/>
    <s v=""/>
    <s v="Action &amp; Adventure, Comedies, International Movies"/>
    <s v="Action &amp; Adventure"/>
    <s v="Action &amp; Adventure, Comedies, International Movies"/>
    <n v="3"/>
  </r>
  <r>
    <n v="2422"/>
    <s v="s2422"/>
    <x v="0"/>
    <s v="Merry Men 2: Another Mission"/>
    <s v="Moses Inwang"/>
    <s v="Ramsey Nouah, Ayo Makun, Jim Iyke, Falz, Uchemba Williams, Ireti Doyle, Ufuoma McDermott, Nancy Isime, Alex Asogwa"/>
    <n v="9"/>
    <s v="Nigeria"/>
    <s v="Nigeria"/>
    <n v="1"/>
    <d v="2020-06-05T00:00:00"/>
    <n v="2019"/>
    <x v="5"/>
    <s v="115 min"/>
    <n v="115"/>
    <n v="115"/>
    <n v="238.2393005260214"/>
    <s v=""/>
    <s v="Comedies, International Movies"/>
    <s v="Comedies"/>
    <s v="Comedies, International Movies"/>
    <n v="2"/>
  </r>
  <r>
    <n v="2616"/>
    <s v="s2616"/>
    <x v="0"/>
    <s v="Cinar Agaci"/>
    <s v="Handan ƒ∞pek√ßi"/>
    <s v="Nurg√ºl Ye≈üil√ßay, Celile Toyon Uysal, Deniz Deha Lostar, Settar Tanrƒ±√∂ƒüen, Suzan Aksoy, H√ºseyin Avni Danyal, J√ºlide Kural, Ragƒ±p Sava≈ü"/>
    <n v="8"/>
    <s v="Turkey"/>
    <s v="Turkey"/>
    <n v="1"/>
    <d v="2020-04-28T00:00:00"/>
    <n v="2011"/>
    <x v="1"/>
    <s v="115 min"/>
    <n v="115"/>
    <n v="115"/>
    <n v="238.2393005260214"/>
    <s v=""/>
    <s v="Comedies, Dramas, International Movies"/>
    <s v="Comedies"/>
    <s v="Comedies, Dramas, International Movies"/>
    <n v="3"/>
  </r>
  <r>
    <n v="2639"/>
    <s v="s2639"/>
    <x v="0"/>
    <s v="ÿßŸÑŸÅ ŸÖÿ®ÿ±ŸàŸÉ"/>
    <s v="Ahmed Nader Galal"/>
    <s v="Ahmed Helmy, Laila Ezz El Arab, Mahmoud El Fishawy, Mohamed Farraag, Sarrah Abdelrahman, Rahma Hassan, Amir Salah, Hany El Sabagh"/>
    <n v="8"/>
    <s v="Egypt"/>
    <s v="Egypt"/>
    <n v="1"/>
    <d v="2020-04-25T00:00:00"/>
    <n v="2009"/>
    <x v="1"/>
    <s v="115 min"/>
    <n v="115"/>
    <n v="115"/>
    <n v="238.2393005260214"/>
    <s v=""/>
    <s v="Comedies, Dramas, International Movies"/>
    <s v="Comedies"/>
    <s v="Comedies, Dramas, International Movies"/>
    <n v="3"/>
  </r>
  <r>
    <n v="2836"/>
    <s v="s2836"/>
    <x v="0"/>
    <s v="Miles Davis: Birth of the Cool"/>
    <s v="Stanley Nelson"/>
    <s v="Miles Davis, Carl Lumbly"/>
    <n v="2"/>
    <s v="United States"/>
    <s v="United States"/>
    <n v="1"/>
    <d v="2020-03-06T00:00:00"/>
    <n v="2019"/>
    <x v="5"/>
    <s v="115 min"/>
    <n v="115"/>
    <n v="115"/>
    <n v="238.2393005260214"/>
    <s v=""/>
    <s v="Documentaries, Music &amp; Musicals"/>
    <s v="Documentaries"/>
    <s v="Documentaries, Music &amp; Musicals"/>
    <n v="2"/>
  </r>
  <r>
    <n v="3172"/>
    <s v="s3172"/>
    <x v="0"/>
    <s v="Slow Country"/>
    <s v="Eric Aghimien"/>
    <s v="Ivie Okujaye, Sambasa Nzeribe, Tope Tedela, Gina Castel, Majid Michel, Victor Erabie, Brutus Richard, Adebayo Thomas"/>
    <n v="8"/>
    <s v="Nigeria"/>
    <s v="Nigeria"/>
    <n v="1"/>
    <d v="2019-12-06T00:00:00"/>
    <n v="2017"/>
    <x v="5"/>
    <s v="115 min"/>
    <n v="115"/>
    <n v="115"/>
    <n v="238.2393005260214"/>
    <s v=""/>
    <s v="Dramas, International Movies"/>
    <s v="Dramas"/>
    <s v="Dramas, International Movies"/>
    <n v="2"/>
  </r>
  <r>
    <n v="3992"/>
    <s v="s3992"/>
    <x v="0"/>
    <s v="The Super Parental Guardians"/>
    <s v="Joyce Bernal"/>
    <s v="Vice Ganda, Coco Martin, Onyok Pineda, Awra Briguela, Assunta de Rossi, Pepe Herrera, Joem Bascon, Matet De Leon, Kiray Celis, Lassy Marquez, MC Calaquian"/>
    <n v="11"/>
    <s v="Philippines"/>
    <s v="Philippines"/>
    <n v="1"/>
    <d v="2019-03-21T00:00:00"/>
    <n v="2016"/>
    <x v="1"/>
    <s v="115 min"/>
    <n v="115"/>
    <n v="115"/>
    <n v="238.2393005260214"/>
    <s v=""/>
    <s v="Action &amp; Adventure, Comedies, International Movies"/>
    <s v="Action &amp; Adventure"/>
    <s v="Action &amp; Adventure, Comedies, International Movies"/>
    <n v="3"/>
  </r>
  <r>
    <n v="3995"/>
    <s v="s3995"/>
    <x v="0"/>
    <s v="Vince and Kath and James"/>
    <s v="Theodore Boborol"/>
    <s v="Julia Barretto, Joshua Garcia, Ronnie Alonte, Maris Racal, Ina Raymundo, Shamaine Centenera, Ana Abad-Santos, Jeric Raval, Allan Paule, Manuel Chua"/>
    <n v="10"/>
    <s v="Philippines"/>
    <s v="Philippines"/>
    <n v="1"/>
    <d v="2019-03-21T00:00:00"/>
    <n v="2016"/>
    <x v="6"/>
    <s v="115 min"/>
    <n v="115"/>
    <n v="115"/>
    <n v="238.2393005260214"/>
    <s v=""/>
    <s v="International Movies, Romantic Movies"/>
    <s v="International Movies"/>
    <s v="International Movies, Romantic Movies"/>
    <n v="2"/>
  </r>
  <r>
    <n v="4014"/>
    <s v="s4014"/>
    <x v="0"/>
    <s v="Paskal"/>
    <s v="Adrian Teh"/>
    <s v="Hairul Azreen, Ammar Alfian, Jasmine Suraya, Henley Hii, Hafizul Kamal, Theebaan Govindasamy, Gambit Saifullah, Taufiq Hanafi, Nam Ron, Amerul Affendi, Tiger Chen"/>
    <n v="11"/>
    <s v="Malaysia"/>
    <s v="Malaysia"/>
    <n v="1"/>
    <d v="2019-03-15T00:00:00"/>
    <n v="2018"/>
    <x v="1"/>
    <s v="115 min"/>
    <n v="115"/>
    <n v="115"/>
    <n v="238.2393005260214"/>
    <s v=""/>
    <s v="Action &amp; Adventure, Dramas, International Movies"/>
    <s v="Action &amp; Adventure"/>
    <s v="Action &amp; Adventure, Dramas, International Movies"/>
    <n v="3"/>
  </r>
  <r>
    <n v="4113"/>
    <s v="s4113"/>
    <x v="0"/>
    <s v="Ugly Aur Pagli"/>
    <s v="Sachin Kamlakar Khot"/>
    <s v="Mallika Sherawat, Ranvir Shorey, Tinnu Anand, Sushmita Mukherjee, Manish Anand, Vihang Nayak, Bharati Achrekar, Zeenat Aman"/>
    <n v="8"/>
    <s v="India"/>
    <s v="India"/>
    <n v="1"/>
    <d v="2019-02-15T00:00:00"/>
    <n v="2008"/>
    <x v="1"/>
    <s v="115 min"/>
    <n v="115"/>
    <n v="115"/>
    <n v="238.2393005260214"/>
    <s v=""/>
    <s v="Comedies, International Movies, Romantic Movies"/>
    <s v="Comedies"/>
    <s v="Comedies, International Movies, Romantic Movies"/>
    <n v="3"/>
  </r>
  <r>
    <n v="4222"/>
    <s v="s4222"/>
    <x v="0"/>
    <s v="Merku Thodarchi Malai"/>
    <s v="Lenin Bharathi"/>
    <s v="Antony, Gayathri Krishna, Abu Valayamkulam, Anthony Vaathiyaar, Aarubala, Sornam"/>
    <n v="6"/>
    <s v="India"/>
    <s v="India"/>
    <n v="1"/>
    <d v="2019-01-01T00:00:00"/>
    <n v="2018"/>
    <x v="5"/>
    <s v="115 min"/>
    <n v="115"/>
    <n v="115"/>
    <n v="238.2393005260214"/>
    <s v=""/>
    <s v="Dramas, Independent Movies, International Movies"/>
    <s v="Dramas"/>
    <s v="Dramas, Independent Movies, International Movies"/>
    <n v="3"/>
  </r>
  <r>
    <n v="4338"/>
    <s v="s4338"/>
    <x v="0"/>
    <s v="Don't Go Breaking My Heart"/>
    <s v="Johnnie To"/>
    <s v="Louis Koo, Gao Yuanyuan, Daniel Wu"/>
    <n v="3"/>
    <s v="Hong Kong"/>
    <s v="Hong Kong"/>
    <n v="1"/>
    <d v="2018-12-01T00:00:00"/>
    <n v="2011"/>
    <x v="6"/>
    <s v="115 min"/>
    <n v="115"/>
    <n v="115"/>
    <n v="238.2393005260214"/>
    <s v=""/>
    <s v="Comedies, International Movies, Romantic Movies"/>
    <s v="Comedies"/>
    <s v="Comedies, International Movies, Romantic Movies"/>
    <n v="3"/>
  </r>
  <r>
    <n v="4397"/>
    <s v="s4397"/>
    <x v="0"/>
    <s v="The Giant"/>
    <s v="Aitor Arregi, Jon Gara√±o"/>
    <s v="Joseba Usabiaga, Eneko Sagardoy, I√±igo Aranburu, Ram√≥n Aguirre, Aia Kruse, I√±igo Azpitarte"/>
    <n v="6"/>
    <s v="Spain"/>
    <s v="Spain"/>
    <n v="1"/>
    <d v="2018-11-15T00:00:00"/>
    <n v="2017"/>
    <x v="1"/>
    <s v="115 min"/>
    <n v="115"/>
    <n v="115"/>
    <n v="238.2393005260214"/>
    <s v=""/>
    <s v="Dramas, International Movies"/>
    <s v="Dramas"/>
    <s v="Dramas, International Movies"/>
    <n v="2"/>
  </r>
  <r>
    <n v="4478"/>
    <s v="s4478"/>
    <x v="0"/>
    <s v="W/O Ram"/>
    <s v="Vijay Yelakanti"/>
    <s v="Lakshmi Manchu, Aadarsh Balakrishna, Priyadarshi Pullikonda, Samrat Reddy, Shrikanth Iyyangar, Shrusti Dange"/>
    <n v="6"/>
    <s v="India"/>
    <s v="India"/>
    <n v="1"/>
    <d v="2018-10-26T00:00:00"/>
    <n v="2018"/>
    <x v="5"/>
    <s v="115 min"/>
    <n v="115"/>
    <n v="115"/>
    <n v="238.2393005260214"/>
    <s v=""/>
    <s v="Dramas, International Movies, Thrillers"/>
    <s v="Dramas"/>
    <s v="Dramas, International Movies, Thrillers"/>
    <n v="3"/>
  </r>
  <r>
    <n v="4594"/>
    <s v="s4594"/>
    <x v="0"/>
    <s v="Nasha"/>
    <s v="Amit Saxena"/>
    <s v="Shivam Patil, Poonam Pandey, Sheetal Singh, Vishal Bhosle, Rohan Khurana, Ranbir Chakma, Raj Kesaria, Chirag Lobo"/>
    <n v="8"/>
    <s v="India"/>
    <s v="India"/>
    <n v="1"/>
    <d v="2018-10-01T00:00:00"/>
    <n v="2013"/>
    <x v="1"/>
    <s v="115 min"/>
    <n v="115"/>
    <n v="115"/>
    <n v="238.2393005260214"/>
    <s v=""/>
    <s v="Dramas, International Movies, Romantic Movies"/>
    <s v="Dramas"/>
    <s v="Dramas, International Movies, Romantic Movies"/>
    <n v="3"/>
  </r>
  <r>
    <n v="4905"/>
    <s v="s4905"/>
    <x v="0"/>
    <s v="Running Shaadi"/>
    <s v="Amit Roy"/>
    <s v="Amit Sadh, Tapsee Pannu, Arsh Bajwa, Brijendra Kala, Mahavir Bhullar, Pankaj Jha, Neeta Mohindra"/>
    <n v="7"/>
    <s v="India"/>
    <s v="India"/>
    <n v="1"/>
    <d v="2018-04-30T00:00:00"/>
    <n v="2017"/>
    <x v="1"/>
    <s v="115 min"/>
    <n v="115"/>
    <n v="115"/>
    <n v="238.2393005260214"/>
    <s v=""/>
    <s v="Comedies, International Movies, Romantic Movies"/>
    <s v="Comedies"/>
    <s v="Comedies, International Movies, Romantic Movies"/>
    <n v="3"/>
  </r>
  <r>
    <n v="4970"/>
    <s v="s4970"/>
    <x v="0"/>
    <s v="Birdshot"/>
    <s v="Mikhail Red"/>
    <s v="Mary Joy Apostol, Arnold Reyes, Ku Aquino, John Arcilla, Dido Dela Paz, Elora Espano, Ronnie Quizon, Rolando T. Inocencio, Suzette Ranillo, Angelica C. Ferro"/>
    <n v="10"/>
    <s v="Philippines"/>
    <s v="Philippines, Qatar"/>
    <n v="2"/>
    <d v="2018-03-26T00:00:00"/>
    <n v="2016"/>
    <x v="5"/>
    <s v="115 min"/>
    <n v="115"/>
    <n v="115"/>
    <n v="238.2393005260214"/>
    <s v=""/>
    <s v="Dramas, International Movies, Thrillers"/>
    <s v="Dramas"/>
    <s v="Dramas, International Movies, Thrillers"/>
    <n v="3"/>
  </r>
  <r>
    <n v="4987"/>
    <s v="s4987"/>
    <x v="0"/>
    <s v="The Art of Loving"/>
    <s v="Maria Sadowska"/>
    <s v="Magdalena Boczarska, Eryk Lubos, Justyna Wasilewska, Piotr Adamczyk, Arkadiusz Jakubik, Wojciech Mecwaldowski, Borys Szyc, Katarzyna Kwiatkowska, Artur Barci≈õ"/>
    <n v="9"/>
    <s v="Poland"/>
    <s v="Poland"/>
    <n v="1"/>
    <d v="2018-03-15T00:00:00"/>
    <n v="2017"/>
    <x v="5"/>
    <s v="115 min"/>
    <n v="115"/>
    <n v="115"/>
    <n v="238.2393005260214"/>
    <s v=""/>
    <s v="Dramas, International Movies"/>
    <s v="Dramas"/>
    <s v="Dramas, International Movies"/>
    <n v="2"/>
  </r>
  <r>
    <n v="6075"/>
    <s v="s6075"/>
    <x v="0"/>
    <s v="Aashayein"/>
    <s v="Nagesh Kukunoor"/>
    <s v="John Abraham, Sonal Sehgal, Prateeksha Lonkar, Girish Karnad, Farida Jalal, Ashwin Chitale, Anaitha Nair, Vikram Inamdar, Vipin Bhali, Poonam Chitale, Nagesh Kukunoor"/>
    <n v="11"/>
    <s v="India"/>
    <s v="India"/>
    <n v="1"/>
    <d v="2017-10-22T00:00:00"/>
    <n v="2010"/>
    <x v="1"/>
    <s v="115 min"/>
    <n v="115"/>
    <n v="115"/>
    <n v="238.2393005260214"/>
    <s v=""/>
    <s v="Dramas, International Movies"/>
    <s v="Dramas"/>
    <s v="Dramas, International Movies"/>
    <n v="2"/>
  </r>
  <r>
    <n v="6278"/>
    <s v="s6278"/>
    <x v="0"/>
    <s v="Beiimaan Love"/>
    <s v="Rajeev Chaudhari"/>
    <s v="Sunny Leone, Rajneesh Duggal, Rajeev Verma, Daniel Weber, Yuvraj Siddharth Singh, Ziesha Nancy"/>
    <n v="6"/>
    <s v="India"/>
    <s v="India"/>
    <n v="1"/>
    <d v="2017-11-01T00:00:00"/>
    <n v="2016"/>
    <x v="5"/>
    <s v="115 min"/>
    <n v="115"/>
    <n v="115"/>
    <n v="238.2393005260214"/>
    <s v=""/>
    <s v="Dramas, International Movies, Romantic Movies"/>
    <s v="Dramas"/>
    <s v="Dramas, International Movies, Romantic Movies"/>
    <n v="3"/>
  </r>
  <r>
    <n v="6447"/>
    <s v="s6447"/>
    <x v="0"/>
    <s v="Charlie and the Chocolate Factory"/>
    <s v="Tim Burton"/>
    <s v="Johnny Depp, Freddie Highmore, David Kelly, Helena Bonham Carter, Noah Taylor, Missi Pyle, James Fox, Deep Roy, Christopher Lee, Adam Godley, AnnaSophia Robb, Julia Winter, Jordan Fry, Philip Wiegratz"/>
    <n v="14"/>
    <s v="United Kingdom"/>
    <s v="United Kingdom, United States"/>
    <n v="2"/>
    <d v="2020-01-01T00:00:00"/>
    <n v="2005"/>
    <x v="7"/>
    <s v="115 min"/>
    <n v="115"/>
    <n v="115"/>
    <n v="238.2393005260214"/>
    <s v=""/>
    <s v="Children &amp; Family Movies, Comedies"/>
    <s v="Children &amp; Family Movies"/>
    <s v="Children &amp; Family Movies, Comedies"/>
    <n v="2"/>
  </r>
  <r>
    <n v="6553"/>
    <s v="s6553"/>
    <x v="0"/>
    <s v="Daemonium"/>
    <s v="Pablo Par√©s"/>
    <s v="Walter Corn√°s, Dany Casco, Caro Angus, Roc√≠o Rodr√≠guez Presedo, Chucho Fern√°ndez, Amanda Nara, Maite Zumelz√∫"/>
    <n v="7"/>
    <s v="Argentina"/>
    <s v="Argentina"/>
    <n v="1"/>
    <d v="2016-12-20T00:00:00"/>
    <n v="2015"/>
    <x v="11"/>
    <s v="115 min"/>
    <n v="115"/>
    <n v="115"/>
    <n v="238.2393005260214"/>
    <s v=""/>
    <s v="Action &amp; Adventure, Horror Movies, International Movies"/>
    <s v="Action &amp; Adventure"/>
    <s v="Action &amp; Adventure, Horror Movies, International Movies"/>
    <n v="3"/>
  </r>
  <r>
    <n v="6613"/>
    <s v="s6613"/>
    <x v="0"/>
    <s v="Dinner for Schmucks"/>
    <s v="Jay Roach"/>
    <s v="Steve Carell, Paul Rudd, Zach Galifianakis, Jemaine Clement, Jeff Dunham, Bruce Greenwood, Ron Livingston, Chris O'Dowd, Lucy Punch, Stephanie Szostak, David Walliams, Larry Wilmore"/>
    <n v="12"/>
    <s v="United States"/>
    <s v="United States"/>
    <n v="1"/>
    <d v="2020-01-01T00:00:00"/>
    <n v="2010"/>
    <x v="2"/>
    <s v="115 min"/>
    <n v="115"/>
    <n v="115"/>
    <n v="238.2393005260214"/>
    <s v=""/>
    <s v="Comedies"/>
    <s v="Comedies"/>
    <s v="Comedies"/>
    <n v="1"/>
  </r>
  <r>
    <n v="6798"/>
    <s v="s6798"/>
    <x v="0"/>
    <s v="Fred Claus"/>
    <s v="David Dobkin"/>
    <s v="Vince Vaughn, Paul Giamatti, John Michael Higgins, Miranda Richardson, Rachel Weisz, Kathy Bates, Trevor Peacock, Ludacris, Elizabeth Banks"/>
    <n v="9"/>
    <s v="United States"/>
    <s v="United States"/>
    <n v="1"/>
    <d v="2021-01-01T00:00:00"/>
    <n v="2007"/>
    <x v="7"/>
    <s v="115 min"/>
    <n v="115"/>
    <n v="115"/>
    <n v="238.2393005260214"/>
    <s v=""/>
    <s v="Children &amp; Family Movies, Comedies"/>
    <s v="Children &amp; Family Movies"/>
    <s v="Children &amp; Family Movies, Comedies"/>
    <n v="2"/>
  </r>
  <r>
    <n v="6854"/>
    <s v="s6854"/>
    <x v="0"/>
    <s v="Gigi"/>
    <s v="Vincente Minnelli, Charles Walters"/>
    <s v="Leslie Caron, Maurice Chevalier, Louis Jourdan, Hermione Gingold, Eva Gabor, Jacques Bergerac, Isabel Jeans, John Abbott, Edwin Jerome, Corinne Marchand"/>
    <n v="10"/>
    <s v="United States"/>
    <s v="United States"/>
    <n v="1"/>
    <d v="2019-11-01T00:00:00"/>
    <n v="1958"/>
    <x v="3"/>
    <s v="115 min"/>
    <n v="115"/>
    <n v="115"/>
    <n v="238.2393005260214"/>
    <s v=""/>
    <s v="Classic Movies, Comedies, Music &amp; Musicals"/>
    <s v="Classic Movies"/>
    <s v="Classic Movies, Comedies, Music &amp; Musicals"/>
    <n v="3"/>
  </r>
  <r>
    <n v="7225"/>
    <s v="s7225"/>
    <x v="0"/>
    <s v="Koshish"/>
    <s v="Gulzar"/>
    <s v="Sanjeev Kumar, Jaya Bhaduri, Asrani, Seema, Om Shivpuri, Dina Pathak"/>
    <n v="6"/>
    <s v="India"/>
    <s v="India"/>
    <n v="1"/>
    <d v="2019-12-31T00:00:00"/>
    <n v="1972"/>
    <x v="1"/>
    <s v="115 min"/>
    <n v="115"/>
    <n v="115"/>
    <n v="238.2393005260214"/>
    <s v=""/>
    <s v="International Movies, Romantic Movies"/>
    <s v="International Movies"/>
    <s v="International Movies, Romantic Movies"/>
    <n v="2"/>
  </r>
  <r>
    <n v="7271"/>
    <s v="s7271"/>
    <x v="0"/>
    <s v="Last Knights"/>
    <s v="Kazuaki Kiriya"/>
    <s v="Clive Owen, Morgan Freeman, Cliff Curtis, Aksel Hennie, Peyman Moaadi, Ayelet Zurer, Shohreh Aghdashloo, Tsuyoshi Ihara, Ahn Sung-kee"/>
    <n v="9"/>
    <s v="United Kingdom"/>
    <s v="United Kingdom, South Korea"/>
    <n v="2"/>
    <d v="2019-08-01T00:00:00"/>
    <n v="2015"/>
    <x v="12"/>
    <s v="115 min"/>
    <n v="115"/>
    <n v="115"/>
    <n v="238.2393005260214"/>
    <s v=""/>
    <s v="Action &amp; Adventure"/>
    <s v="Action &amp; Adventure"/>
    <s v="Action &amp; Adventure"/>
    <n v="1"/>
  </r>
  <r>
    <n v="7353"/>
    <s v="s7353"/>
    <x v="0"/>
    <s v="Love You... Love You Not"/>
    <s v="Sridhar Jetty"/>
    <s v="Chelsea Islan, Hamish Daud, Miller Khan, Kemal Pahlevi, R.R. Melati Pinaring, Fico Fachriza, Reynold Hamzah, Rizka Dwi Septiana, Arkanda Saezario Wicaksono"/>
    <n v="9"/>
    <s v="Indonesia"/>
    <s v="Indonesia"/>
    <n v="1"/>
    <d v="2019-01-05T00:00:00"/>
    <n v="2015"/>
    <x v="1"/>
    <s v="115 min"/>
    <n v="115"/>
    <n v="115"/>
    <n v="238.2393005260214"/>
    <s v=""/>
    <s v="Comedies, International Movies, Romantic Movies"/>
    <s v="Comedies"/>
    <s v="Comedies, International Movies, Romantic Movies"/>
    <n v="3"/>
  </r>
  <r>
    <n v="7538"/>
    <s v="s7538"/>
    <x v="0"/>
    <s v="My Honor Was Loyalty"/>
    <s v="Alessandro Pepe"/>
    <s v="Leone Frisa, Paolo Vaccarino, Francesco Migliore, Albrecht Weimer, Giulia Dichiaro, Alessandra Oriti Niosi, Andreas Segeritz"/>
    <n v="7"/>
    <s v="Italy"/>
    <s v="Italy"/>
    <n v="1"/>
    <d v="2017-03-01T00:00:00"/>
    <n v="2015"/>
    <x v="9"/>
    <s v="115 min"/>
    <n v="115"/>
    <n v="115"/>
    <n v="238.2393005260214"/>
    <s v=""/>
    <s v="Dramas"/>
    <s v="Dramas"/>
    <s v="Dramas"/>
    <n v="1"/>
  </r>
  <r>
    <n v="7833"/>
    <s v="s7833"/>
    <x v="0"/>
    <s v="Ranbhool"/>
    <s v="Girish Joshi"/>
    <s v="Subodh Bhave, Mohan Joshi, Vinay Apte, Uday Tikekar, Tejaswini Pandit, Saii Ranade, Daksha Mahendra, Gargi Datar"/>
    <n v="8"/>
    <s v="India"/>
    <s v="India"/>
    <n v="1"/>
    <d v="2018-03-15T00:00:00"/>
    <n v="2010"/>
    <x v="5"/>
    <s v="115 min"/>
    <n v="115"/>
    <n v="115"/>
    <n v="238.2393005260214"/>
    <s v=""/>
    <s v="Horror Movies, International Movies, Thrillers"/>
    <s v="Horror Movies"/>
    <s v="Horror Movies, International Movies, Thrillers"/>
    <n v="3"/>
  </r>
  <r>
    <n v="7993"/>
    <s v="s7993"/>
    <x v="0"/>
    <s v="Shahanpan Dega Deva"/>
    <s v="Sudesh Manjrekar"/>
    <s v="Bharat Jadhav, Ankush Chaudhari, Siddarth Jadhav, Santosh Juvekar, Vaibhav Mangale, Kranti Redkar, Manava Naik"/>
    <n v="7"/>
    <s v="India"/>
    <s v="India"/>
    <n v="1"/>
    <d v="2018-01-01T00:00:00"/>
    <n v="2011"/>
    <x v="1"/>
    <s v="115 min"/>
    <n v="115"/>
    <n v="115"/>
    <n v="238.2393005260214"/>
    <s v=""/>
    <s v="Comedies, International Movies"/>
    <s v="Comedies"/>
    <s v="Comedies, International Movies"/>
    <n v="2"/>
  </r>
  <r>
    <n v="8013"/>
    <s v="s8013"/>
    <x v="0"/>
    <s v="Shuddhi"/>
    <s v="Adarsh Eshwarappa"/>
    <s v="Lauren Spartano, Niveditha, Amrutha Karagada, Shashank Purushotham, Sidhartha Maadhyamika, Ajay Raj, Sanchari Vijay, Veena Sundar"/>
    <n v="8"/>
    <s v="India"/>
    <s v="India, United States"/>
    <n v="2"/>
    <d v="2018-03-01T00:00:00"/>
    <n v="2017"/>
    <x v="1"/>
    <s v="115 min"/>
    <n v="115"/>
    <n v="115"/>
    <n v="238.2393005260214"/>
    <s v=""/>
    <s v="Dramas, International Movies, Thrillers"/>
    <s v="Dramas"/>
    <s v="Dramas, International Movies, Thrillers"/>
    <n v="3"/>
  </r>
  <r>
    <n v="8115"/>
    <s v="s8115"/>
    <x v="0"/>
    <s v="Sudani from Nigeria"/>
    <s v="Zakariya"/>
    <s v="Soubin Shahir, Samuel Abiola Robinson, Savithri Sredharan, Aneesh Menon"/>
    <n v="4"/>
    <s v="India"/>
    <s v="India"/>
    <n v="1"/>
    <d v="2018-08-01T00:00:00"/>
    <n v="2018"/>
    <x v="1"/>
    <s v="115 min"/>
    <n v="115"/>
    <n v="115"/>
    <n v="238.2393005260214"/>
    <s v=""/>
    <s v="Comedies, Dramas, International Movies"/>
    <s v="Comedies"/>
    <s v="Comedies, Dramas, International Movies"/>
    <n v="3"/>
  </r>
  <r>
    <n v="8168"/>
    <s v="s8168"/>
    <x v="0"/>
    <s v="Terminator Salvation"/>
    <s v="McG"/>
    <s v="Christian Bale, Sam Worthington, Moon Bloodgood, Helena Bonham Carter, Anton Yelchin, Jadagrace, Bryce Dallas Howard, Common, Jane Alexander, Michael Ironside"/>
    <n v="10"/>
    <s v="United States"/>
    <s v="United States, Germany, United Kingdom, Italy"/>
    <n v="4"/>
    <d v="2020-01-01T00:00:00"/>
    <n v="2009"/>
    <x v="2"/>
    <s v="115 min"/>
    <n v="115"/>
    <n v="115"/>
    <n v="238.2393005260214"/>
    <s v=""/>
    <s v="Action &amp; Adventure, Sci-Fi &amp; Fantasy"/>
    <s v="Action &amp; Adventure"/>
    <s v="Action &amp; Adventure, Sci-Fi &amp; Fantasy"/>
    <n v="2"/>
  </r>
  <r>
    <n v="8313"/>
    <s v="s8313"/>
    <x v="0"/>
    <s v="The Founder"/>
    <s v="John Lee Hancock"/>
    <s v="Laura Dern, B.J. Novak, Patrick Wilson, John Carroll Lynch, Ric Reitz, John Carroll, Nick Offerman, Michael Keaton, Wilbur Fitzgerald, Linda Cardellini"/>
    <n v="10"/>
    <s v="United States"/>
    <s v="United States, Greece"/>
    <n v="2"/>
    <d v="2020-08-21T00:00:00"/>
    <n v="2016"/>
    <x v="2"/>
    <s v="115 min"/>
    <n v="115"/>
    <n v="115"/>
    <n v="238.2393005260214"/>
    <s v=""/>
    <s v="Dramas"/>
    <s v="Dramas"/>
    <s v="Dramas"/>
    <n v="1"/>
  </r>
  <r>
    <n v="8433"/>
    <s v="s8433"/>
    <x v="0"/>
    <s v="The Music of Silence"/>
    <s v="Michael Radford"/>
    <s v="Toby Sebastian, Luisa Ranieri, Jordi Moll√†, Antonio Banderas, Ennio Fantastichini, Nadir Caselli, Alessandro Sperduti, Francesco Salvi"/>
    <n v="8"/>
    <s v="Italy"/>
    <s v="Italy"/>
    <n v="1"/>
    <d v="2018-07-01T00:00:00"/>
    <n v="2017"/>
    <x v="6"/>
    <s v="115 min"/>
    <n v="115"/>
    <n v="115"/>
    <n v="238.2393005260214"/>
    <s v=""/>
    <s v="Dramas, International Movies, Music &amp; Musicals"/>
    <s v="Dramas"/>
    <s v="Dramas, International Movies, Music &amp; Musicals"/>
    <n v="3"/>
  </r>
  <r>
    <n v="43"/>
    <s v="s43"/>
    <x v="0"/>
    <s v="Jaws 2"/>
    <s v="Jeannot Szwarc"/>
    <s v="Roy Scheider, Lorraine Gary, Murray Hamilton, Joseph Mascolo, Jeffrey Kramer, Collin Wilcox Paxton, Ann Dusenberry, Mark Gruner, Barry Coe, Susan French"/>
    <n v="10"/>
    <s v="United States"/>
    <s v="United States"/>
    <n v="1"/>
    <d v="2021-09-16T00:00:00"/>
    <n v="1978"/>
    <x v="7"/>
    <s v="116 min"/>
    <n v="116"/>
    <n v="116"/>
    <n v="270.10930541918731"/>
    <s v=""/>
    <s v="Dramas, Horror Movies, Thrillers"/>
    <s v="Dramas"/>
    <s v="Dramas, Horror Movies, Thrillers"/>
    <n v="3"/>
  </r>
  <r>
    <n v="216"/>
    <s v="s216"/>
    <x v="0"/>
    <s v="Shootout at Lokhandwala"/>
    <s v="Apoorva Lakhia"/>
    <s v="Amitabh Bachchan, Sanjay Dutt, Sunil Shetty, Arbaaz Khan, Abhishek Bachchan, Vivek Oberoi, Tusshar Kapoor, Rohit Roy, Shabbir Ahluwalia, Dia Mirza, Amrita Singh, Neha Dhupia"/>
    <n v="12"/>
    <s v="India"/>
    <s v="India"/>
    <n v="1"/>
    <d v="2021-08-27T00:00:00"/>
    <n v="2007"/>
    <x v="5"/>
    <s v="116 min"/>
    <n v="116"/>
    <n v="116"/>
    <n v="270.10930541918731"/>
    <s v=""/>
    <s v="Action &amp; Adventure, Dramas, International Movies"/>
    <s v="Action &amp; Adventure"/>
    <s v="Action &amp; Adventure, Dramas, International Movies"/>
    <n v="3"/>
  </r>
  <r>
    <n v="335"/>
    <s v="s335"/>
    <x v="0"/>
    <s v="Five Feet Apart"/>
    <s v="Justin Baldoni"/>
    <s v="Haley Lu Richardson, Cole Sprouse, Mois√©s Arias, Kimberly H√©bert Gregory, Parminder Nagra, Claire Forlani, Emily Baldoni, Gary Weeks, Cynthia Evans"/>
    <n v="9"/>
    <s v="United States"/>
    <s v="United States"/>
    <n v="1"/>
    <d v="2021-08-01T00:00:00"/>
    <n v="2019"/>
    <x v="2"/>
    <s v="116 min"/>
    <n v="116"/>
    <n v="116"/>
    <n v="270.10930541918731"/>
    <s v=""/>
    <s v="Dramas, Romantic Movies"/>
    <s v="Dramas"/>
    <s v="Dramas, Romantic Movies"/>
    <n v="2"/>
  </r>
  <r>
    <n v="529"/>
    <s v="s529"/>
    <x v="0"/>
    <s v="Rehmataan"/>
    <s v="Rajveer Singh Maan, Harpeet Singh"/>
    <s v="Guggu Gill, Sukhjinder Shera, Surinder Shinda, Deep Dhillon, Jasmine Jassi, Gurvinder Brar, Razia Sukhvir, Raj Virk"/>
    <n v="8"/>
    <s v="India"/>
    <s v="India"/>
    <n v="1"/>
    <d v="2021-07-06T00:00:00"/>
    <n v="2012"/>
    <x v="1"/>
    <s v="116 min"/>
    <n v="116"/>
    <n v="116"/>
    <n v="270.10930541918731"/>
    <s v=""/>
    <s v="Dramas, International Movies, Romantic Movies"/>
    <s v="Dramas"/>
    <s v="Dramas, International Movies, Romantic Movies"/>
    <n v="3"/>
  </r>
  <r>
    <n v="557"/>
    <s v="s557"/>
    <x v="0"/>
    <s v="The 8th Night"/>
    <s v="Kim Tae-hyung"/>
    <s v="Lee Sung-min, Park Hae-joon, Kim You-jung, Nam Da-reum, Choi Jin-ho, Kim Dong-yeong, Lee Eal"/>
    <n v="7"/>
    <s v="South Korea"/>
    <s v="South Korea"/>
    <n v="1"/>
    <d v="2021-07-02T00:00:00"/>
    <n v="2021"/>
    <x v="1"/>
    <s v="116 min"/>
    <n v="116"/>
    <n v="116"/>
    <n v="270.10930541918731"/>
    <s v=""/>
    <s v="Horror Movies, International Movies, Thrillers"/>
    <s v="Horror Movies"/>
    <s v="Horror Movies, International Movies, Thrillers"/>
    <n v="3"/>
  </r>
  <r>
    <n v="616"/>
    <s v="s616"/>
    <x v="0"/>
    <s v="Why Do Fools Fall in Love"/>
    <s v="Gregory Nava"/>
    <s v="Halle Berry, Vivica A. Fox, Larenz Tate, Lela Rochon, Little Richard, Paul Mazursky, Pamela Reed, Alexis Cruz"/>
    <n v="8"/>
    <s v="United States"/>
    <s v="United States"/>
    <n v="1"/>
    <d v="2021-07-01T00:00:00"/>
    <n v="1998"/>
    <x v="12"/>
    <s v="116 min"/>
    <n v="116"/>
    <n v="116"/>
    <n v="270.10930541918731"/>
    <s v=""/>
    <s v="Dramas, Music &amp; Musicals, Romantic Movies"/>
    <s v="Dramas"/>
    <s v="Dramas, Music &amp; Musicals, Romantic Movies"/>
    <n v="3"/>
  </r>
  <r>
    <n v="865"/>
    <s v="s865"/>
    <x v="0"/>
    <s v="Taxi No. 9211"/>
    <s v="Milan Luthria"/>
    <s v="Nana Patekar, John Abraham, Sameera Reddy, Sonali Kulkarni, Shivaji Satham, Nassar Abdulla, Kurush Deboo, Smita Jaykar"/>
    <n v="8"/>
    <m/>
    <m/>
    <n v="0"/>
    <d v="2021-05-20T00:00:00"/>
    <n v="2006"/>
    <x v="1"/>
    <s v="116 min"/>
    <n v="116"/>
    <n v="116"/>
    <n v="270.10930541918731"/>
    <s v=""/>
    <s v="Dramas, International Movies, Thrillers"/>
    <s v="Dramas"/>
    <s v="Dramas, International Movies, Thrillers"/>
    <n v="3"/>
  </r>
  <r>
    <n v="876"/>
    <s v="s876"/>
    <x v="0"/>
    <s v="Love or Money"/>
    <s v="Mae Czarina Cruz"/>
    <s v="Angelica Panganiban, Coco Martin, Gelli de Belen, Ketchup Eusebio, Cai Cortez, Matet De Leon, Dante Rivero, Teresa Loyzaga, Norm Mcleod"/>
    <n v="9"/>
    <m/>
    <m/>
    <n v="0"/>
    <d v="2021-05-15T00:00:00"/>
    <n v="2020"/>
    <x v="5"/>
    <s v="116 min"/>
    <n v="116"/>
    <n v="116"/>
    <n v="270.10930541918731"/>
    <s v=""/>
    <s v="Dramas, International Movies, Romantic Movies"/>
    <s v="Dramas"/>
    <s v="Dramas, International Movies, Romantic Movies"/>
    <n v="3"/>
  </r>
  <r>
    <n v="971"/>
    <s v="s971"/>
    <x v="0"/>
    <s v="Battle: Los Angeles"/>
    <s v="Jonathan Liebesman"/>
    <s v="Aaron Eckhart, Michelle Rodriguez, Ramon Rodriguez, Bridget Moynahan, Ne-Yo, Michael Pe√±a, Lucas Till, Cory Hardrict, Adetokumboh M'Cormack, Jim Parrack"/>
    <n v="10"/>
    <s v="United States"/>
    <s v="United States"/>
    <n v="1"/>
    <d v="2021-04-27T00:00:00"/>
    <n v="2011"/>
    <x v="2"/>
    <s v="116 min"/>
    <n v="116"/>
    <n v="116"/>
    <n v="270.10930541918731"/>
    <s v=""/>
    <s v="Action &amp; Adventure, Sci-Fi &amp; Fantasy"/>
    <s v="Action &amp; Adventure"/>
    <s v="Action &amp; Adventure, Sci-Fi &amp; Fantasy"/>
    <n v="2"/>
  </r>
  <r>
    <n v="997"/>
    <s v="s997"/>
    <x v="0"/>
    <s v="HOMUNCULUS"/>
    <s v="Takashi Shimizu"/>
    <s v="Go Ayano, Ryo Narita, Yukino Kishii, Anna Ishii, Seiyo Uchino"/>
    <n v="5"/>
    <s v="Japan"/>
    <s v="Japan"/>
    <n v="1"/>
    <d v="2021-04-22T00:00:00"/>
    <n v="2021"/>
    <x v="5"/>
    <s v="116 min"/>
    <n v="116"/>
    <n v="116"/>
    <n v="270.10930541918731"/>
    <s v=""/>
    <s v="Horror Movies, International Movies, Thrillers"/>
    <s v="Horror Movies"/>
    <s v="Horror Movies, International Movies, Thrillers"/>
    <n v="3"/>
  </r>
  <r>
    <n v="1000"/>
    <s v="s1000"/>
    <x v="0"/>
    <s v="Stowaway"/>
    <s v="Joe Penna"/>
    <s v="Anna Kendrick, Toni Collette, Daniel Dae Kim, Shamier Anderson"/>
    <n v="4"/>
    <s v="Germany"/>
    <s v="Germany, United States"/>
    <n v="2"/>
    <d v="2021-04-22T00:00:00"/>
    <n v="2021"/>
    <x v="5"/>
    <s v="116 min"/>
    <n v="116"/>
    <n v="116"/>
    <n v="270.10930541918731"/>
    <s v=""/>
    <s v="Dramas, International Movies, Thrillers"/>
    <s v="Dramas"/>
    <s v="Dramas, International Movies, Thrillers"/>
    <n v="3"/>
  </r>
  <r>
    <n v="1031"/>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n v="21"/>
    <s v="Philippines"/>
    <s v="Philippines"/>
    <n v="1"/>
    <d v="2021-04-16T00:00:00"/>
    <n v="2020"/>
    <x v="5"/>
    <s v="116 min"/>
    <n v="116"/>
    <n v="116"/>
    <n v="270.10930541918731"/>
    <s v=""/>
    <s v="Children &amp; Family Movies, Comedies, Dramas"/>
    <s v="Children &amp; Family Movies"/>
    <s v="Children &amp; Family Movies, Comedies, Dramas"/>
    <n v="3"/>
  </r>
  <r>
    <n v="1121"/>
    <s v="s1121"/>
    <x v="0"/>
    <s v="Kingsglaive: Final Fantasy XV"/>
    <s v="Takeshi Nozue"/>
    <s v="Aaron Paul, Lena Headey, Sean Bean, Adrian Bouchet, Liam Mulvey, Alexa Kahn, Todd Haberkorn, John DeMita, David Gant, Darin De Paul"/>
    <n v="10"/>
    <s v="Japan"/>
    <s v="Japan, United States"/>
    <n v="2"/>
    <d v="2021-04-01T00:00:00"/>
    <n v="2016"/>
    <x v="2"/>
    <s v="116 min"/>
    <n v="116"/>
    <n v="116"/>
    <n v="270.10930541918731"/>
    <s v=""/>
    <s v="Action &amp; Adventure, Sci-Fi &amp; Fantasy"/>
    <s v="Action &amp; Adventure"/>
    <s v="Action &amp; Adventure, Sci-Fi &amp; Fantasy"/>
    <n v="2"/>
  </r>
  <r>
    <n v="1155"/>
    <s v="s1155"/>
    <x v="0"/>
    <s v="Lawless"/>
    <s v="John Hillcoat"/>
    <s v="Shia LaBeouf, Jessica Chastain, Jason Clarke, Guy Pearce, Lew Temple, Gary Oldman, Tim Tolin, Dane DeHaan, Mia Wasikowska, Chris McGarry, Tom Hardy"/>
    <n v="11"/>
    <s v="United States"/>
    <s v="United States"/>
    <n v="1"/>
    <d v="2021-03-28T00:00:00"/>
    <n v="2012"/>
    <x v="12"/>
    <s v="116 min"/>
    <n v="116"/>
    <n v="116"/>
    <n v="270.10930541918731"/>
    <s v=""/>
    <s v="Dramas"/>
    <s v="Dramas"/>
    <s v="Dramas"/>
    <n v="1"/>
  </r>
  <r>
    <n v="1238"/>
    <s v="s1238"/>
    <x v="0"/>
    <s v="Mariposa"/>
    <s v="Fajar Bustomi"/>
    <s v="Adhisty Zara, Angga Yunanda, Dannia Salsabila, Abun Sungkar, Junior Roberts, Syakir Daulay, Ariyo Wahab, Ersa Mayori, Baim Wong, Irgi Fahrezi"/>
    <n v="10"/>
    <s v="Indonesia"/>
    <s v="Indonesia"/>
    <n v="1"/>
    <d v="2021-03-04T00:00:00"/>
    <n v="2020"/>
    <x v="1"/>
    <s v="116 min"/>
    <n v="116"/>
    <n v="116"/>
    <n v="270.10930541918731"/>
    <s v=""/>
    <s v="Comedies, International Movies, Romantic Movies"/>
    <s v="Comedies"/>
    <s v="Comedies, International Movies, Romantic Movies"/>
    <n v="3"/>
  </r>
  <r>
    <n v="1241"/>
    <s v="s1241"/>
    <x v="0"/>
    <s v="Safe Haven"/>
    <s v="Lasse Hallstr√∂m"/>
    <s v="Josh Duhamel, Julianne Hough, Cobie Smulders, David Lyons, Noah Lomax, Mimi Kirkland"/>
    <n v="6"/>
    <s v="United States"/>
    <s v="United States"/>
    <n v="1"/>
    <d v="2021-03-04T00:00:00"/>
    <n v="2013"/>
    <x v="2"/>
    <s v="116 min"/>
    <n v="116"/>
    <n v="116"/>
    <n v="270.10930541918731"/>
    <s v=""/>
    <s v="Dramas, Romantic Movies"/>
    <s v="Dramas"/>
    <s v="Dramas, Romantic Movies"/>
    <n v="2"/>
  </r>
  <r>
    <n v="1319"/>
    <s v="s1319"/>
    <x v="0"/>
    <s v="To All The Boys: Always And Forever"/>
    <s v="Michael Fimognari"/>
    <s v="Lana Condor, Noah Centineo, Janel Parrish, Anna Cathcart, Ross Butler, Madeleine Arthur, Emilija Baranac, Trezzo Mahoro, Sarayu Blue, John Corbett, Kelcey Mawema, Sofia Black-D'Elia, Henry Thomas"/>
    <n v="13"/>
    <s v="United States"/>
    <s v="United States"/>
    <n v="1"/>
    <d v="2021-02-12T00:00:00"/>
    <n v="2021"/>
    <x v="1"/>
    <s v="116 min"/>
    <n v="116"/>
    <n v="116"/>
    <n v="270.10930541918731"/>
    <s v=""/>
    <s v="Comedies, Romantic Movies"/>
    <s v="Comedies"/>
    <s v="Comedies, Romantic Movies"/>
    <n v="2"/>
  </r>
  <r>
    <n v="1348"/>
    <s v="s1348"/>
    <x v="0"/>
    <s v="Black Beach"/>
    <s v="Esteban Crespo"/>
    <s v="Ra√∫l Ar√©valo, Candela Pe√±a, Paulina Garc√≠a, Claude Musungayi, Babou Cham, Lidia Nen√©, Melina Matthews, Emilio Buale, Mulie Jarju, Jimmy Castro, Fenda Drame, Dairon Tallon, Teresita Evuy, Olivier Bony"/>
    <n v="14"/>
    <s v="Spain"/>
    <s v="Spain, Belgium, United States"/>
    <n v="3"/>
    <d v="2021-02-03T00:00:00"/>
    <n v="2020"/>
    <x v="5"/>
    <s v="116 min"/>
    <n v="116"/>
    <n v="116"/>
    <n v="270.10930541918731"/>
    <s v=""/>
    <s v="Action &amp; Adventure, International Movies"/>
    <s v="Action &amp; Adventure"/>
    <s v="Action &amp; Adventure, International Movies"/>
    <n v="2"/>
  </r>
  <r>
    <n v="1406"/>
    <s v="s1406"/>
    <x v="0"/>
    <s v="Outside the Wire"/>
    <s v="Mikael H√•fstr√∂m"/>
    <s v="Anthony Mackie, Damson Idris, Emily Beecham, Michael Kelly, Pilou Asb√¶k"/>
    <n v="5"/>
    <s v="Hungary"/>
    <s v="Hungary, United States"/>
    <n v="2"/>
    <d v="2021-01-15T00:00:00"/>
    <n v="2021"/>
    <x v="12"/>
    <s v="116 min"/>
    <n v="116"/>
    <n v="116"/>
    <n v="270.10930541918731"/>
    <s v=""/>
    <s v="Action &amp; Adventure"/>
    <s v="Action &amp; Adventure"/>
    <s v="Action &amp; Adventure"/>
    <n v="1"/>
  </r>
  <r>
    <n v="1473"/>
    <s v="s1473"/>
    <x v="0"/>
    <s v="Bobby Jasoos"/>
    <s v="Samar Shaikh"/>
    <s v="Vidya Balan, Ali Fazal, Supriya Pathak, Tanvi Azmi, Zarina Wahab, Kiran Kumar, Rajendra Gupta, Arjan Bajwa, Prasad Barve, Aakash Dahiya"/>
    <n v="10"/>
    <s v="India"/>
    <s v="India"/>
    <n v="1"/>
    <d v="2020-12-31T00:00:00"/>
    <n v="2014"/>
    <x v="1"/>
    <s v="116 min"/>
    <n v="116"/>
    <n v="116"/>
    <n v="270.10930541918731"/>
    <s v=""/>
    <s v="Comedies, Dramas, International Movies"/>
    <s v="Comedies"/>
    <s v="Comedies, Dramas, International Movies"/>
    <n v="3"/>
  </r>
  <r>
    <n v="1475"/>
    <s v="s1475"/>
    <x v="0"/>
    <s v="Tarung Sarung"/>
    <s v="Archie Hekagery"/>
    <s v="Panji Zoni, Yayan Ruhian, Maizura, Cemal Farukh, Imelda Therinne, Surya Saputra, Jarot Superdj, Doyok Superdj, Hajra Romessa, Annette Edoarda"/>
    <n v="10"/>
    <s v="Indonesia"/>
    <s v="Indonesia"/>
    <n v="1"/>
    <d v="2020-12-31T00:00:00"/>
    <n v="2020"/>
    <x v="6"/>
    <s v="116 min"/>
    <n v="116"/>
    <n v="116"/>
    <n v="270.10930541918731"/>
    <s v=""/>
    <s v="Action &amp; Adventure, Dramas, Faith &amp; Spirituality"/>
    <s v="Action &amp; Adventure"/>
    <s v="Action &amp; Adventure, Dramas, Faith &amp; Spirituality"/>
    <n v="3"/>
  </r>
  <r>
    <n v="1781"/>
    <s v="s1781"/>
    <x v="0"/>
    <s v="Rogue City"/>
    <s v="Olivier Marchal"/>
    <s v="Lannick Gautry, Stanislas Merhar, Kaaris, David Belle, Jean Reno, Claudia Cardinale, G√©rard Lanvin, Patrick Catalifo, Moussa Maaskri, Catherine Marchal"/>
    <n v="10"/>
    <s v="France"/>
    <s v="France"/>
    <n v="1"/>
    <d v="2020-10-30T00:00:00"/>
    <n v="2020"/>
    <x v="5"/>
    <s v="116 min"/>
    <n v="116"/>
    <n v="116"/>
    <n v="270.10930541918731"/>
    <s v=""/>
    <s v="Dramas, International Movies, Thrillers"/>
    <s v="Dramas"/>
    <s v="Dramas, International Movies, Thrillers"/>
    <n v="3"/>
  </r>
  <r>
    <n v="2018"/>
    <s v="s2018"/>
    <x v="0"/>
    <s v="Bhai: Vyakti Ki Valli - Poorvardha"/>
    <s v="Mahesh Manjrekar"/>
    <s v="Sagar Deshmukh, Vijay Kenkre, Iravati Harshe, Shubhangi Damle, Sachin Khedekar, Sunil Barve, Ashwini Giri, Rajan Bhise"/>
    <n v="8"/>
    <s v="India"/>
    <s v="India"/>
    <n v="1"/>
    <d v="2020-09-10T00:00:00"/>
    <n v="2019"/>
    <x v="1"/>
    <s v="116 min"/>
    <n v="116"/>
    <n v="116"/>
    <n v="270.10930541918731"/>
    <s v=""/>
    <s v="Dramas, International Movies"/>
    <s v="Dramas"/>
    <s v="Dramas, International Movies"/>
    <n v="2"/>
  </r>
  <r>
    <n v="2266"/>
    <s v="s2266"/>
    <x v="0"/>
    <s v="Bbuddah Hoga Terra Baap"/>
    <s v="Puri Jagannadh"/>
    <s v="Amitabh Bachchan, Hema Malini, Raveena Tandon, Sonu Sood, Sonal Chauhan, Charmy Kaur, Prakash Raj, Makrand Deshpande, Subbaraju, Shawar Ali, Rajeev Verma"/>
    <n v="11"/>
    <s v="India"/>
    <s v="India"/>
    <n v="1"/>
    <d v="2020-07-05T00:00:00"/>
    <n v="2011"/>
    <x v="1"/>
    <s v="116 min"/>
    <n v="116"/>
    <n v="116"/>
    <n v="270.10930541918731"/>
    <s v=""/>
    <s v="Action &amp; Adventure, Comedies, Dramas"/>
    <s v="Action &amp; Adventure"/>
    <s v="Action &amp; Adventure, Comedies, Dramas"/>
    <n v="3"/>
  </r>
  <r>
    <n v="2336"/>
    <s v="s2336"/>
    <x v="0"/>
    <s v="Seven (Telugu)"/>
    <m/>
    <m/>
    <n v="0"/>
    <m/>
    <m/>
    <n v="0"/>
    <d v="2020-06-26T00:00:00"/>
    <n v="2019"/>
    <x v="1"/>
    <s v="116 min"/>
    <n v="116"/>
    <n v="116"/>
    <n v="270.10930541918731"/>
    <s v=""/>
    <s v="Dramas, International Movies, Romantic Movies"/>
    <s v="Dramas"/>
    <s v="Dramas, International Movies, Romantic Movies"/>
    <n v="3"/>
  </r>
  <r>
    <n v="2376"/>
    <s v="s2376"/>
    <x v="0"/>
    <s v="The Blazing Sun"/>
    <s v="Youssef Chahine"/>
    <s v="Omar Sharif, Faten Hamama, Zaki Rostom, Farid Shawqy, Abdel-Wareth Asar, Menassa Fahmy, Abdelghany Kamar, Hamdy Gheith, Mohsen Hassanein, Rafeaa El Shal"/>
    <n v="10"/>
    <s v="Egypt"/>
    <s v="Egypt"/>
    <n v="1"/>
    <d v="2020-06-18T00:00:00"/>
    <n v="1954"/>
    <x v="1"/>
    <s v="116 min"/>
    <n v="116"/>
    <n v="116"/>
    <n v="270.10930541918731"/>
    <s v=""/>
    <s v="Classic Movies, Dramas, International Movies"/>
    <s v="Classic Movies"/>
    <s v="Classic Movies, Dramas, International Movies"/>
    <n v="3"/>
  </r>
  <r>
    <n v="2435"/>
    <s v="s2435"/>
    <x v="0"/>
    <s v="Let's Dance"/>
    <s v="Inas El-Degheidy"/>
    <s v="Yousra, Tamer Hagras, Ezzat Abou Aouf, Hala Sedki, Marwan Azab"/>
    <n v="5"/>
    <s v="Egypt"/>
    <s v="Egypt"/>
    <n v="1"/>
    <d v="2020-06-02T00:00:00"/>
    <n v="2006"/>
    <x v="1"/>
    <s v="116 min"/>
    <n v="116"/>
    <n v="116"/>
    <n v="270.10930541918731"/>
    <s v=""/>
    <s v="Comedies, Dramas, International Movies"/>
    <s v="Comedies"/>
    <s v="Comedies, Dramas, International Movies"/>
    <n v="3"/>
  </r>
  <r>
    <n v="2439"/>
    <s v="s2439"/>
    <x v="0"/>
    <s v="Sorry To Disturb"/>
    <s v="Khaled Marei"/>
    <s v="Ahmed Helmy, Mahmoud Hemeida, Menna Shalaby, Dalal Abdelaziz, Mohamed Sharaf, Tarek El Tilmisany, Mohammed El Sadaany, Samy Maghawry, Ahmed Fouad Selim, Ahmed Ramah"/>
    <n v="10"/>
    <s v="Egypt"/>
    <s v="Egypt"/>
    <n v="1"/>
    <d v="2020-06-02T00:00:00"/>
    <n v="2008"/>
    <x v="1"/>
    <s v="116 min"/>
    <n v="116"/>
    <n v="116"/>
    <n v="270.10930541918731"/>
    <s v=""/>
    <s v="Dramas, International Movies"/>
    <s v="Dramas"/>
    <s v="Dramas, International Movies"/>
    <n v="2"/>
  </r>
  <r>
    <n v="2466"/>
    <s v="s2466"/>
    <x v="0"/>
    <s v="Intuition"/>
    <s v="Alejandro Montiel"/>
    <s v="Luisana Lopilato, Joaqu√≠n Furriel, Rafael Ferro, Maite Lanata, Juan Manuel Guilera, Abel Ayala, Sebasti√°n Mogordoy, Delfina Chaves, Marita Ballesteros, Miriam Odorico"/>
    <n v="10"/>
    <s v="Argentina"/>
    <s v="Argentina"/>
    <n v="1"/>
    <d v="2020-05-28T00:00:00"/>
    <n v="2020"/>
    <x v="5"/>
    <s v="116 min"/>
    <n v="116"/>
    <n v="116"/>
    <n v="270.10930541918731"/>
    <s v=""/>
    <s v="Dramas, International Movies, Thrillers"/>
    <s v="Dramas"/>
    <s v="Dramas, International Movies, Thrillers"/>
    <n v="3"/>
  </r>
  <r>
    <n v="2593"/>
    <s v="s2593"/>
    <x v="0"/>
    <s v="The Heartbreak Kid"/>
    <s v="Bobby Farrelly, Peter Farrelly"/>
    <s v="Ben Stiller, Michelle Monaghan, Jerry Stiller, Malin Akerman, Stephanie Courtney, Rob Corddry, Carlos Mencia, Ali Hillis, Danny McBride, Scott Wilson"/>
    <n v="10"/>
    <s v="United States"/>
    <s v="United States"/>
    <n v="1"/>
    <d v="2020-05-01T00:00:00"/>
    <n v="2007"/>
    <x v="12"/>
    <s v="116 min"/>
    <n v="116"/>
    <n v="116"/>
    <n v="270.10930541918731"/>
    <s v=""/>
    <s v="Comedies, Romantic Movies"/>
    <s v="Comedies"/>
    <s v="Comedies, Romantic Movies"/>
    <n v="2"/>
  </r>
  <r>
    <n v="2623"/>
    <s v="s2623"/>
    <x v="0"/>
    <s v="The Reliant"/>
    <s v="Paul Munger"/>
    <s v="Kevin Sorbo, Mollee Gray, Eric Roberts, Brian Bosworth, Julia Denton, Blake Burt, Marisa Lynae Hampton, Josh Murray, Kiera Strauss, Tyler Sanders"/>
    <n v="10"/>
    <s v="United States"/>
    <s v="United States"/>
    <n v="1"/>
    <d v="2020-04-28T00:00:00"/>
    <n v="2019"/>
    <x v="2"/>
    <s v="116 min"/>
    <n v="116"/>
    <n v="116"/>
    <n v="270.10930541918731"/>
    <s v=""/>
    <s v="Dramas, Faith &amp; Spirituality"/>
    <s v="Dramas"/>
    <s v="Dramas, Faith &amp; Spirituality"/>
    <n v="2"/>
  </r>
  <r>
    <n v="2845"/>
    <s v="s2845"/>
    <x v="0"/>
    <s v="Lil Peep: Everybody‚Äôs Everything"/>
    <s v="Sebastian Jones, Ramez Silyan"/>
    <s v="Lil Peep"/>
    <n v="1"/>
    <s v="United States"/>
    <s v="United States"/>
    <n v="1"/>
    <d v="2020-03-04T00:00:00"/>
    <n v="2019"/>
    <x v="5"/>
    <s v="116 min"/>
    <n v="116"/>
    <n v="116"/>
    <n v="270.10930541918731"/>
    <s v=""/>
    <s v="Documentaries, Music &amp; Musicals"/>
    <s v="Documentaries"/>
    <s v="Documentaries, Music &amp; Musicals"/>
    <n v="2"/>
  </r>
  <r>
    <n v="2898"/>
    <s v="s2898"/>
    <x v="0"/>
    <s v="The Last Thing He Wanted"/>
    <s v="Dee Rees"/>
    <s v="Anne Hathaway, Ben Affleck, Willem Dafoe, Toby Jones, Rosie Perez, Edi Gathegi, Mel Rodriguez, Onata Aprile"/>
    <n v="8"/>
    <s v="United States"/>
    <s v="United States"/>
    <n v="1"/>
    <d v="2020-02-21T00:00:00"/>
    <n v="2020"/>
    <x v="12"/>
    <s v="116 min"/>
    <n v="116"/>
    <n v="116"/>
    <n v="270.10930541918731"/>
    <s v=""/>
    <s v="Dramas, Thrillers"/>
    <s v="Dramas"/>
    <s v="Dramas, Thrillers"/>
    <n v="2"/>
  </r>
  <r>
    <n v="2971"/>
    <s v="s2971"/>
    <x v="0"/>
    <s v="37 Seconds"/>
    <s v="Hikari"/>
    <s v="Mei Kayama, Misuzu Kanno, Shunsuke Daitoh, Makiko Watanabe, Yoshihiko Kumashino, Minori Hagiwara, Shohei Uno, Yuka Itaya, Kiyohiko Shibukawa, Eita Okuno, Haruka Imou, Toshinori Omi"/>
    <n v="12"/>
    <s v="Japan"/>
    <s v="Japan"/>
    <n v="1"/>
    <d v="2020-01-31T00:00:00"/>
    <n v="2020"/>
    <x v="5"/>
    <s v="116 min"/>
    <n v="116"/>
    <n v="116"/>
    <n v="270.10930541918731"/>
    <s v=""/>
    <s v="Dramas, International Movies"/>
    <s v="Dramas"/>
    <s v="Dramas, International Movies"/>
    <n v="2"/>
  </r>
  <r>
    <n v="3005"/>
    <s v="s3005"/>
    <x v="0"/>
    <s v="KD (A) Karuppudurai"/>
    <s v="Madhumita"/>
    <s v="Mu Ramaswamy, Naga Vishal, Yog Japee, Ganesan Kaliamoorthy, Guna Babu"/>
    <n v="5"/>
    <s v="India"/>
    <s v="India"/>
    <n v="1"/>
    <d v="2020-01-21T00:00:00"/>
    <n v="2019"/>
    <x v="1"/>
    <s v="116 min"/>
    <n v="116"/>
    <n v="116"/>
    <n v="270.10930541918731"/>
    <s v=""/>
    <s v="Comedies, Dramas, Independent Movies"/>
    <s v="Comedies"/>
    <s v="Comedies, Dramas, Independent Movies"/>
    <n v="3"/>
  </r>
  <r>
    <n v="3303"/>
    <s v="s3303"/>
    <x v="0"/>
    <s v="Shadow"/>
    <s v="Zhang Yimou"/>
    <s v="Deng Chao, Sun Li, Ryan Cheng, Wang Qianyuan, Hu Jun, Wang Jingchun, Guan Xiaotong, Leo Wu"/>
    <n v="8"/>
    <s v="China"/>
    <s v="China, Hong Kong"/>
    <n v="2"/>
    <d v="2019-11-06T00:00:00"/>
    <n v="2018"/>
    <x v="1"/>
    <s v="116 min"/>
    <n v="116"/>
    <n v="116"/>
    <n v="270.10930541918731"/>
    <s v=""/>
    <s v="Action &amp; Adventure, Dramas, International Movies"/>
    <s v="Action &amp; Adventure"/>
    <s v="Action &amp; Adventure, Dramas, International Movies"/>
    <n v="3"/>
  </r>
  <r>
    <n v="3485"/>
    <s v="s3485"/>
    <x v="0"/>
    <s v="In the Shadow of the Moon"/>
    <s v="Jim Mickle"/>
    <s v="Boyd Holbrook, Michael C. Hall, Cleopatra Coleman, Bokeem Woodbine, Rudi Dharmalingam, Rachel Keller"/>
    <n v="6"/>
    <s v="United States"/>
    <s v="United States, Canada"/>
    <n v="2"/>
    <d v="2019-09-27T00:00:00"/>
    <n v="2019"/>
    <x v="5"/>
    <s v="116 min"/>
    <n v="116"/>
    <n v="116"/>
    <n v="270.10930541918731"/>
    <s v=""/>
    <s v="Dramas, Sci-Fi &amp; Fantasy, Thrillers"/>
    <s v="Dramas"/>
    <s v="Dramas, Sci-Fi &amp; Fantasy, Thrillers"/>
    <n v="3"/>
  </r>
  <r>
    <n v="3631"/>
    <s v="s3631"/>
    <x v="0"/>
    <s v="Uriyadi 2"/>
    <s v="Vijay Kumar"/>
    <s v="Vijay Kumar, Vismaya, Shankar Thas, Abbas, Sudhakar, Durai Ramesh"/>
    <n v="6"/>
    <s v="India"/>
    <s v="India"/>
    <n v="1"/>
    <d v="2019-08-02T00:00:00"/>
    <n v="2019"/>
    <x v="1"/>
    <s v="116 min"/>
    <n v="116"/>
    <n v="116"/>
    <n v="270.10930541918731"/>
    <s v=""/>
    <s v="Dramas, International Movies"/>
    <s v="Dramas"/>
    <s v="Dramas, International Movies"/>
    <n v="2"/>
  </r>
  <r>
    <n v="3730"/>
    <s v="s3730"/>
    <x v="0"/>
    <s v="Rakkhosh"/>
    <s v="Abhijit Kokate, Srivinay Salian"/>
    <s v="Sanjay Mishra, Priyanka Bose, Tannishtha Chatterjee, Barun Chanda, Sonamoni Jayant Gadekar, Ashwath Bhatt, Atul Mahale"/>
    <n v="7"/>
    <s v="India"/>
    <s v="India"/>
    <n v="1"/>
    <d v="2019-06-20T00:00:00"/>
    <n v="2019"/>
    <x v="5"/>
    <s v="116 min"/>
    <n v="116"/>
    <n v="116"/>
    <n v="270.10930541918731"/>
    <s v=""/>
    <s v="Horror Movies, Independent Movies, International Movies"/>
    <s v="Horror Movies"/>
    <s v="Horror Movies, Independent Movies, International Movies"/>
    <n v="3"/>
  </r>
  <r>
    <n v="3731"/>
    <s v="s3731"/>
    <x v="0"/>
    <s v="The Wolf's Call"/>
    <s v="Antonin Baudry"/>
    <s v="Fran√ßois Civil, Omar Sy, Mathieu Kassovitz, Reda Kateb, Paula Beer, Alexis Michalik, Jean-Yves Berteloot, Damien Bonnard, Pierre Ceva√´r, S√©bastien Libessart"/>
    <n v="10"/>
    <s v="France"/>
    <s v="France"/>
    <n v="1"/>
    <d v="2019-06-20T00:00:00"/>
    <n v="2019"/>
    <x v="1"/>
    <s v="116 min"/>
    <n v="116"/>
    <n v="116"/>
    <n v="270.10930541918731"/>
    <s v=""/>
    <s v="Dramas, International Movies, Thrillers"/>
    <s v="Dramas"/>
    <s v="Dramas, International Movies, Thrillers"/>
    <n v="3"/>
  </r>
  <r>
    <n v="3869"/>
    <s v="s3869"/>
    <x v="0"/>
    <s v="Laatu"/>
    <s v="Manav Shah"/>
    <s v="Gagan Kokri, Aditi Sharma, Karamjit Anmol, Sardar Sohi, Anita Devgan, Ashish Duggal, Nisha Bano, Harby Sangha, Rahul Jungral, Prakash Gadhu"/>
    <n v="10"/>
    <s v="India"/>
    <s v="India"/>
    <n v="1"/>
    <d v="2019-05-02T00:00:00"/>
    <n v="2018"/>
    <x v="6"/>
    <s v="116 min"/>
    <n v="116"/>
    <n v="116"/>
    <n v="270.10930541918731"/>
    <s v=""/>
    <s v="Comedies, Dramas, International Movies"/>
    <s v="Comedies"/>
    <s v="Comedies, Dramas, International Movies"/>
    <n v="3"/>
  </r>
  <r>
    <n v="3916"/>
    <s v="s3916"/>
    <x v="0"/>
    <s v="Mumbai Matinee"/>
    <s v="Anant Balani"/>
    <s v="Rahul Bose, Vijay Raaz, Anusha Dhandekar, Perizaad Zorabian, Saurabh Shukla, Asrani, Shehzad Khan"/>
    <n v="7"/>
    <s v="India"/>
    <s v="India"/>
    <n v="1"/>
    <d v="2019-04-15T00:00:00"/>
    <n v="2003"/>
    <x v="1"/>
    <s v="116 min"/>
    <n v="116"/>
    <n v="116"/>
    <n v="270.10930541918731"/>
    <s v=""/>
    <s v="Comedies, International Movies, Romantic Movies"/>
    <s v="Comedies"/>
    <s v="Comedies, International Movies, Romantic Movies"/>
    <n v="3"/>
  </r>
  <r>
    <n v="4032"/>
    <s v="s4032"/>
    <x v="0"/>
    <s v="Hajwala 2: Mysterious Mission"/>
    <s v="Ibrahim Bin Mohamed, Hasan Aljaberi"/>
    <s v="Hussain Al Hosani, Ali Almarzouqi, Abdullah Al Yousef, Omar Al Hafidh, Meral Niazi, Yaser Hassan, Fatema Almansoori, Ahmed El Mohammdi"/>
    <n v="8"/>
    <s v="United Arab Emirates"/>
    <s v="United Arab Emirates"/>
    <n v="1"/>
    <d v="2019-03-08T00:00:00"/>
    <n v="2018"/>
    <x v="1"/>
    <s v="116 min"/>
    <n v="116"/>
    <n v="116"/>
    <n v="270.10930541918731"/>
    <s v=""/>
    <s v="Action &amp; Adventure, Comedies, International Movies"/>
    <s v="Action &amp; Adventure"/>
    <s v="Action &amp; Adventure, Comedies, International Movies"/>
    <n v="3"/>
  </r>
  <r>
    <n v="4192"/>
    <s v="s4192"/>
    <x v="0"/>
    <s v="Pari"/>
    <s v="Syed Atif Ali"/>
    <s v="Junaid Akhtar, Azekah Daniel, Khushi Maheen, Saleem Mairaj, Qavi Khan, Rasheed Naz, Faiq Asim"/>
    <n v="7"/>
    <s v="Pakistan"/>
    <s v="Pakistan"/>
    <n v="1"/>
    <d v="2019-01-15T00:00:00"/>
    <n v="2018"/>
    <x v="1"/>
    <s v="116 min"/>
    <n v="116"/>
    <n v="116"/>
    <n v="270.10930541918731"/>
    <s v=""/>
    <s v="Horror Movies, International Movies"/>
    <s v="Horror Movies"/>
    <s v="Horror Movies, International Movies"/>
    <n v="2"/>
  </r>
  <r>
    <n v="4415"/>
    <s v="s4415"/>
    <x v="0"/>
    <s v="Ana e Vit√≥ria"/>
    <s v="Matheus Souza"/>
    <s v="Ana Caetano, Vit√≥ria Falc√£o, Clarissa M√ºller, Bruce Gomlevsky, Thati Lopes, Caique Nogueira, √ârika Mader, Victor Lamoglia, Gabriela Nunes, Bryan Ruffo, Hamilton Dias"/>
    <n v="11"/>
    <s v="Brazil"/>
    <s v="Brazil"/>
    <n v="1"/>
    <d v="2018-11-02T00:00:00"/>
    <n v="2018"/>
    <x v="5"/>
    <s v="116 min"/>
    <n v="116"/>
    <n v="116"/>
    <n v="270.10930541918731"/>
    <s v=""/>
    <s v="Comedies, International Movies, LGBTQ Movies"/>
    <s v="Comedies"/>
    <s v="Comedies, International Movies, LGBTQ Movies"/>
    <n v="3"/>
  </r>
  <r>
    <n v="4954"/>
    <s v="s4954"/>
    <x v="0"/>
    <s v="Metro"/>
    <s v="Ananda Krishnan"/>
    <s v="Yogi Babu, Bobby Simha, Shirish"/>
    <n v="3"/>
    <s v="India"/>
    <s v="India"/>
    <n v="1"/>
    <d v="2018-04-01T00:00:00"/>
    <n v="2016"/>
    <x v="1"/>
    <s v="116 min"/>
    <n v="116"/>
    <n v="116"/>
    <n v="270.10930541918731"/>
    <s v=""/>
    <s v="Dramas, International Movies, Thrillers"/>
    <s v="Dramas"/>
    <s v="Dramas, International Movies, Thrillers"/>
    <n v="3"/>
  </r>
  <r>
    <n v="5051"/>
    <s v="s5051"/>
    <x v="0"/>
    <s v="On Body and Soul"/>
    <s v="Ildiko Enyedi"/>
    <s v="Alexandra Borb√©ly, G√©za Morcs√°nyi, R√©ka Tenki, Zolt√°n Schneider, Ervin Nagy, Itala Bekes, √âva Bata, P√°l M√°csai, Zsuzsa Jaro, N√≥ra Rainer-Micsinyei"/>
    <n v="10"/>
    <s v="Hungary"/>
    <s v="Hungary"/>
    <n v="1"/>
    <d v="2018-02-02T00:00:00"/>
    <n v="2017"/>
    <x v="5"/>
    <s v="116 min"/>
    <n v="116"/>
    <n v="116"/>
    <n v="270.10930541918731"/>
    <s v=""/>
    <s v="Dramas, International Movies, Romantic Movies"/>
    <s v="Dramas"/>
    <s v="Dramas, International Movies, Romantic Movies"/>
    <n v="3"/>
  </r>
  <r>
    <n v="5318"/>
    <s v="s5318"/>
    <x v="0"/>
    <s v="Berlin Syndrome"/>
    <s v="Cate Shortland"/>
    <s v="Matthias Habich, Max Riemelt, Teresa Palmer, Lucie Aron, Emma Bading"/>
    <n v="5"/>
    <s v="Australia"/>
    <s v="Australia"/>
    <n v="1"/>
    <d v="2017-08-25T00:00:00"/>
    <n v="2017"/>
    <x v="12"/>
    <s v="116 min"/>
    <n v="116"/>
    <n v="116"/>
    <n v="270.10930541918731"/>
    <s v=""/>
    <s v="International Movies, Thrillers"/>
    <s v="International Movies"/>
    <s v="International Movies, Thrillers"/>
    <n v="2"/>
  </r>
  <r>
    <n v="5374"/>
    <s v="s5374"/>
    <x v="0"/>
    <s v="Uncertain Glory"/>
    <s v="Agust√≠ Villaronga"/>
    <s v="Marcel Borr√†s, Bruna Cus√≠, Nuria Prims, Oriol Pla, Luisa Gavasa, Terele P√°vez, Fernando Esteso, Juan Diego, Roger Casamajor, Jorge Us√≥n"/>
    <n v="10"/>
    <s v="Spain"/>
    <s v="Spain"/>
    <n v="1"/>
    <d v="2017-07-17T00:00:00"/>
    <n v="2017"/>
    <x v="5"/>
    <s v="116 min"/>
    <n v="116"/>
    <n v="116"/>
    <n v="270.10930541918731"/>
    <s v=""/>
    <s v="Dramas, International Movies"/>
    <s v="Dramas"/>
    <s v="Dramas, International Movies"/>
    <n v="2"/>
  </r>
  <r>
    <n v="5392"/>
    <s v="s5392"/>
    <x v="0"/>
    <s v="Amrapali"/>
    <s v="Lekh Tandon"/>
    <s v="Vyjayantimala, Sunil Dutt, Prem Nath, Bipin Gupta, Gajanan Jagirdar, Zul Vellani, K.N. Singh, Randhir"/>
    <n v="8"/>
    <s v="India"/>
    <s v="India"/>
    <n v="1"/>
    <d v="2017-07-01T00:00:00"/>
    <n v="1966"/>
    <x v="6"/>
    <s v="116 min"/>
    <n v="116"/>
    <n v="116"/>
    <n v="270.10930541918731"/>
    <s v=""/>
    <s v="Dramas, International Movies, Music &amp; Musicals"/>
    <s v="Dramas"/>
    <s v="Dramas, International Movies, Music &amp; Musicals"/>
    <n v="3"/>
  </r>
  <r>
    <n v="5702"/>
    <s v="s5702"/>
    <x v="0"/>
    <s v="Interrogation"/>
    <s v="Vetrimaaran"/>
    <s v="Dinesh Ravi, Samuthirakani, Kishore Kumar, Anandhi, Murugadoss, Ajay Ghosh"/>
    <n v="6"/>
    <s v="India"/>
    <s v="India"/>
    <n v="1"/>
    <d v="2016-12-01T00:00:00"/>
    <n v="2015"/>
    <x v="5"/>
    <s v="116 min"/>
    <n v="116"/>
    <n v="116"/>
    <n v="270.10930541918731"/>
    <s v=""/>
    <s v="Dramas, International Movies, Thrillers"/>
    <s v="Dramas"/>
    <s v="Dramas, International Movies, Thrillers"/>
    <n v="3"/>
  </r>
  <r>
    <n v="6318"/>
    <s v="s6318"/>
    <x v="0"/>
    <s v="Bitcoin Heist"/>
    <s v="Ham Tran"/>
    <s v="Kate Nhung, Thanh Pham, Petey Majik Nguyen, Suboi, Jayvee Mai The Hiep, Lam Thanh My"/>
    <n v="6"/>
    <s v="Vietnam"/>
    <s v="Vietnam"/>
    <n v="1"/>
    <d v="2017-09-02T00:00:00"/>
    <n v="2016"/>
    <x v="1"/>
    <s v="116 min"/>
    <n v="116"/>
    <n v="116"/>
    <n v="270.10930541918731"/>
    <s v=""/>
    <s v="Action &amp; Adventure, Comedies, International Movies"/>
    <s v="Action &amp; Adventure"/>
    <s v="Action &amp; Adventure, Comedies, International Movies"/>
    <n v="3"/>
  </r>
  <r>
    <n v="6328"/>
    <s v="s6328"/>
    <x v="0"/>
    <s v="Black Snake Moan"/>
    <s v="Craig Brewer"/>
    <s v="Samuel L. Jackson, Christina Ricci, Justin Timberlake, S. Epatha Merkerson, John Cothran, David Banner, Michael Raymond-James, Adriane Lenox, Kim Richards, Neimus K. Williams"/>
    <n v="10"/>
    <s v="United States"/>
    <s v="United States"/>
    <n v="1"/>
    <d v="2019-11-20T00:00:00"/>
    <n v="2007"/>
    <x v="12"/>
    <s v="116 min"/>
    <n v="116"/>
    <n v="116"/>
    <n v="270.10930541918731"/>
    <s v=""/>
    <s v="Dramas, Independent Movies"/>
    <s v="Dramas"/>
    <s v="Dramas, Independent Movies"/>
    <n v="2"/>
  </r>
  <r>
    <n v="6376"/>
    <s v="s6376"/>
    <x v="0"/>
    <s v="Breath"/>
    <s v="Simon Baker"/>
    <s v="Samson Coulter, Ben Spence, Simon Baker, Elizabeth Debicki, Richard Roxburgh, Rachael Blake, Jacek Koman"/>
    <n v="7"/>
    <s v="Australia"/>
    <s v="Australia"/>
    <n v="1"/>
    <d v="2018-12-05T00:00:00"/>
    <n v="2018"/>
    <x v="5"/>
    <s v="116 min"/>
    <n v="116"/>
    <n v="116"/>
    <n v="270.10930541918731"/>
    <s v=""/>
    <s v="Dramas, Sports Movies"/>
    <s v="Dramas"/>
    <s v="Dramas, Sports Movies"/>
    <n v="2"/>
  </r>
  <r>
    <n v="6438"/>
    <s v="s6438"/>
    <x v="0"/>
    <s v="Center Stage"/>
    <s v="Nicholas Hytner"/>
    <s v="Amanda Schull, Zoe Saldana, Susan May Pratt, Peter Gallagher, Donna Murphy, Debra Monk, Ethan Stiefel, Sascha Radetsky, Julie Kent, Ilia Kulik"/>
    <n v="10"/>
    <s v="United States"/>
    <s v="United States"/>
    <n v="1"/>
    <d v="2020-01-01T00:00:00"/>
    <n v="2000"/>
    <x v="2"/>
    <s v="116 min"/>
    <n v="116"/>
    <n v="116"/>
    <n v="270.10930541918731"/>
    <s v=""/>
    <s v="Dramas"/>
    <s v="Dramas"/>
    <s v="Dramas"/>
    <n v="1"/>
  </r>
  <r>
    <n v="6455"/>
    <s v="s6455"/>
    <x v="0"/>
    <s v="Chauthi Koot"/>
    <s v="Gurvinder Singh"/>
    <s v="Suvinder Vikky, Rajbir Kaur, Gurpreet Kaur Bhangu, Taranjit Singh, Harleen Kaur, Kanwaljeet Singh, Harnek Aulakh, Tejpal Singh, Gulshan Saggi"/>
    <n v="9"/>
    <s v="India"/>
    <s v="India, France"/>
    <n v="2"/>
    <d v="2017-02-01T00:00:00"/>
    <n v="2015"/>
    <x v="1"/>
    <s v="116 min"/>
    <n v="116"/>
    <n v="116"/>
    <n v="270.10930541918731"/>
    <s v=""/>
    <s v="Dramas, Independent Movies, International Movies"/>
    <s v="Dramas"/>
    <s v="Dramas, Independent Movies, International Movies"/>
    <n v="3"/>
  </r>
  <r>
    <n v="6531"/>
    <s v="s6531"/>
    <x v="0"/>
    <s v="Contract"/>
    <s v="Ram Gopal Varma"/>
    <s v="Adhvik Mahajan, Prasad Purandhare, Sakshi Gulati, Zakir Hussain, Amruta Subhash, Kishore Kadam, Sumeet Nijhawan, Upyendra Limaye"/>
    <n v="8"/>
    <s v="India"/>
    <s v="India"/>
    <n v="1"/>
    <d v="2019-03-02T00:00:00"/>
    <n v="2008"/>
    <x v="1"/>
    <s v="116 min"/>
    <n v="116"/>
    <n v="116"/>
    <n v="270.10930541918731"/>
    <s v=""/>
    <s v="Action &amp; Adventure, Dramas, Independent Movies"/>
    <s v="Action &amp; Adventure"/>
    <s v="Action &amp; Adventure, Dramas, Independent Movies"/>
    <n v="3"/>
  </r>
  <r>
    <n v="6568"/>
    <s v="s6568"/>
    <x v="0"/>
    <s v="Darna Mana Hai"/>
    <s v="Prawal Raman"/>
    <s v="Aftab Shivdasani, Antara Mali, Boman Irani, Isha Koppikar, Nana Patekar, Raghuvir Yadav, Rajpal Yadav, Revathy, Saif Ali Khan, Sameera Reddy, Sanjay Kapoor, Shilpa Shetty, Sohail Khan, Vivek Oberoi"/>
    <n v="14"/>
    <s v="India"/>
    <s v="India"/>
    <n v="1"/>
    <d v="2019-08-01T00:00:00"/>
    <n v="2003"/>
    <x v="5"/>
    <s v="116 min"/>
    <n v="116"/>
    <n v="116"/>
    <n v="270.10930541918731"/>
    <s v=""/>
    <s v="Horror Movies, International Movies, Thrillers"/>
    <s v="Horror Movies"/>
    <s v="Horror Movies, International Movies, Thrillers"/>
    <n v="3"/>
  </r>
  <r>
    <n v="6801"/>
    <s v="s6801"/>
    <x v="0"/>
    <s v="Freezer's Campaign"/>
    <s v="Sameh Abdulaziz"/>
    <s v="Bayyumi Fuad, Chico, Hesham Maged, Ahmed Fathy, Nesreen Ameen, Dareen Haddad, Bushra, Samy Maghawry"/>
    <n v="8"/>
    <s v="Egypt"/>
    <s v="Egypt"/>
    <n v="1"/>
    <d v="2019-06-06T00:00:00"/>
    <n v="2016"/>
    <x v="5"/>
    <s v="116 min"/>
    <n v="116"/>
    <n v="116"/>
    <n v="270.10930541918731"/>
    <s v=""/>
    <s v="Comedies, International Movies"/>
    <s v="Comedies"/>
    <s v="Comedies, International Movies"/>
    <n v="2"/>
  </r>
  <r>
    <n v="6910"/>
    <s v="s6910"/>
    <x v="0"/>
    <s v="Hairspray"/>
    <s v="Adam Shankman"/>
    <s v="Nikki Blonsky, John Travolta, Michelle Pfeiffer, Christopher Walken, Amanda Bynes, James Marsden, Queen Latifah, Zac Efron, Brittany Snow, Allison Janney, Elijah Kelley, Jerry Stiller"/>
    <n v="12"/>
    <s v="United States"/>
    <s v="United States, United Kingdom, Canada"/>
    <n v="3"/>
    <d v="2020-01-01T00:00:00"/>
    <n v="2007"/>
    <x v="7"/>
    <s v="116 min"/>
    <n v="116"/>
    <n v="116"/>
    <n v="270.10930541918731"/>
    <s v=""/>
    <s v="Children &amp; Family Movies, Comedies, Music &amp; Musicals"/>
    <s v="Children &amp; Family Movies"/>
    <s v="Children &amp; Family Movies, Comedies, Music &amp; Musicals"/>
    <n v="3"/>
  </r>
  <r>
    <n v="7015"/>
    <s v="s7015"/>
    <x v="0"/>
    <s v="How to Be a Latin Lover"/>
    <s v="Ken Marino"/>
    <s v="Eugenio Derbez, Salma Hayek, Rob Lowe, Raphael Alejandro, Kristen Bell, Raquel Welch, Linda Lavin, Ren√©e Taylor, Rob Riggle, Rob Corddry, Rob Huebel, Michael Cera, Michaela Watkins"/>
    <n v="13"/>
    <s v="Mexico"/>
    <s v="Mexico, United States"/>
    <n v="2"/>
    <d v="2019-11-01T00:00:00"/>
    <n v="2017"/>
    <x v="2"/>
    <s v="116 min"/>
    <n v="116"/>
    <n v="116"/>
    <n v="270.10930541918731"/>
    <s v=""/>
    <s v="Comedies"/>
    <s v="Comedies"/>
    <s v="Comedies"/>
    <n v="1"/>
  </r>
  <r>
    <n v="7019"/>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n v="20"/>
    <s v="United States"/>
    <s v="United States"/>
    <n v="1"/>
    <d v="2018-04-01T00:00:00"/>
    <n v="1995"/>
    <x v="2"/>
    <s v="116 min"/>
    <n v="116"/>
    <n v="116"/>
    <n v="270.10930541918731"/>
    <s v=""/>
    <s v="Dramas, Romantic Movies"/>
    <s v="Dramas"/>
    <s v="Dramas, Romantic Movies"/>
    <n v="2"/>
  </r>
  <r>
    <n v="7047"/>
    <s v="s7047"/>
    <x v="0"/>
    <s v="I Fine... Thank You... Love You"/>
    <s v="Mez Tharatorn"/>
    <s v="Preechaya Pongthananikorn, Sunny Suwanmethanont, Sora Aoi, Puttachat Pongsuchat, Popetorn Soonthornyanakij"/>
    <n v="5"/>
    <s v="Thailand"/>
    <s v="Thailand"/>
    <n v="1"/>
    <d v="2018-09-05T00:00:00"/>
    <n v="2014"/>
    <x v="1"/>
    <s v="116 min"/>
    <n v="116"/>
    <n v="116"/>
    <n v="270.10930541918731"/>
    <s v=""/>
    <s v="Comedies, International Movies, Romantic Movies"/>
    <s v="Comedies"/>
    <s v="Comedies, International Movies, Romantic Movies"/>
    <n v="3"/>
  </r>
  <r>
    <n v="7073"/>
    <s v="s7073"/>
    <x v="0"/>
    <s v="Indiana Jones and the Raiders of the Lost Ark"/>
    <s v="Steven Spielberg"/>
    <s v="Harrison Ford, Karen Allen, Paul Freeman, Ronald Lacey, John Rhys-Davies, Denholm Elliott, Alfred Molina, Wolf Kahler, Anthony Higgins, Vic Tablian"/>
    <n v="10"/>
    <s v="United States"/>
    <s v="United States"/>
    <n v="1"/>
    <d v="2019-01-01T00:00:00"/>
    <n v="1981"/>
    <x v="7"/>
    <s v="116 min"/>
    <n v="116"/>
    <n v="116"/>
    <n v="270.10930541918731"/>
    <s v=""/>
    <s v="Action &amp; Adventure, Children &amp; Family Movies, Classic Movies"/>
    <s v="Action &amp; Adventure"/>
    <s v="Action &amp; Adventure, Children &amp; Family Movies, Classic Movies"/>
    <n v="3"/>
  </r>
  <r>
    <n v="7174"/>
    <s v="s7174"/>
    <x v="0"/>
    <s v="Kaviyude Osyath"/>
    <s v="Vineeth Anil"/>
    <s v="Prakash Bare, Arun Kumar, Kulappulli Leela, Sangeetha Mohan, Kochu Preman"/>
    <n v="5"/>
    <s v="India"/>
    <s v="India"/>
    <n v="1"/>
    <d v="2018-07-01T00:00:00"/>
    <n v="2017"/>
    <x v="1"/>
    <s v="116 min"/>
    <n v="116"/>
    <n v="116"/>
    <n v="270.10930541918731"/>
    <s v=""/>
    <s v="Dramas, International Movies"/>
    <s v="Dramas"/>
    <s v="Dramas, International Movies"/>
    <n v="2"/>
  </r>
  <r>
    <n v="7214"/>
    <s v="s7214"/>
    <x v="0"/>
    <s v="Kiss the Girls"/>
    <s v="Gary Fleder"/>
    <s v="Morgan Freeman, Ashley Judd, Cary Elwes, Alex McArthur, Tony Goldwyn, Jay O. Sanders, Bill Nunn, Brian Cox"/>
    <n v="8"/>
    <s v="United States"/>
    <s v="United States"/>
    <n v="1"/>
    <d v="2020-01-01T00:00:00"/>
    <n v="1997"/>
    <x v="12"/>
    <s v="116 min"/>
    <n v="116"/>
    <n v="116"/>
    <n v="270.10930541918731"/>
    <s v=""/>
    <s v="Thrillers"/>
    <s v="Thrillers"/>
    <s v="Thrillers"/>
    <n v="1"/>
  </r>
  <r>
    <n v="7311"/>
    <s v="s7311"/>
    <x v="0"/>
    <s v="Listen Up! The Lives of Quincy Jones"/>
    <s v="Ellen Weissbrod"/>
    <s v="Quincy Jones, Miles Davis, Ray Charles, Sheila E., Ella Fitzgerald, Flavor Flav, Aretha Franklin, Dizzy Gillespie, Lesley Gore, Herbie Hancock, Ice-T, Jesse Jackson, Michael Jackson, Frank Sinatra, Oprah Winfrey"/>
    <n v="15"/>
    <m/>
    <m/>
    <n v="0"/>
    <d v="2019-11-01T00:00:00"/>
    <n v="1990"/>
    <x v="1"/>
    <s v="116 min"/>
    <n v="116"/>
    <n v="116"/>
    <n v="270.10930541918731"/>
    <s v=""/>
    <s v="Documentaries, Music &amp; Musicals"/>
    <s v="Documentaries"/>
    <s v="Documentaries, Music &amp; Musicals"/>
    <n v="2"/>
  </r>
  <r>
    <n v="7337"/>
    <s v="s7337"/>
    <x v="0"/>
    <s v="Look Who's Back"/>
    <s v="David Wnendt"/>
    <s v="Oliver Masucci, Fabian Busch, Christoph Maria Herbst, Katja Riemann, Franziska Wulf, Lars Rudolph, Michael Kessler, Thomas Thieme"/>
    <n v="8"/>
    <s v="Germany"/>
    <s v="Germany"/>
    <n v="1"/>
    <d v="2016-04-09T00:00:00"/>
    <n v="2015"/>
    <x v="11"/>
    <s v="116 min"/>
    <n v="116"/>
    <n v="116"/>
    <n v="270.10930541918731"/>
    <s v=""/>
    <s v="Comedies, International Movies"/>
    <s v="Comedies"/>
    <s v="Comedies, International Movies"/>
    <n v="2"/>
  </r>
  <r>
    <n v="7533"/>
    <s v="s7533"/>
    <x v="0"/>
    <s v="My Brother ... Nikhil"/>
    <s v="Onir"/>
    <s v="Juhi Chawla, Sanjay Suri, Victor Banerjee, Lillete Dubey, Purab Kohli, Dipannita Sharma, Gautam Kapoor"/>
    <n v="7"/>
    <s v="India"/>
    <s v="India"/>
    <n v="1"/>
    <d v="2018-10-30T00:00:00"/>
    <n v="2005"/>
    <x v="6"/>
    <s v="116 min"/>
    <n v="116"/>
    <n v="116"/>
    <n v="270.10930541918731"/>
    <s v=""/>
    <s v="Dramas, Independent Movies, International Movies"/>
    <s v="Dramas"/>
    <s v="Dramas, Independent Movies, International Movies"/>
    <n v="3"/>
  </r>
  <r>
    <n v="7592"/>
    <s v="s7592"/>
    <x v="0"/>
    <s v="No Estoy Loca"/>
    <s v="Nicol√°s L√≥pez"/>
    <s v="Paz Bascu√±√°n, Marcial Tagle, Antonia Zegers, Carolina Paulsen, Gabriela Hernandez, Fernanda Urrejola, Luis Pablo Rom√°n, Loreto Aravena, Ariel Levy, Ignacia Allamand, Ram√≥n Llao"/>
    <n v="11"/>
    <s v="Chile"/>
    <s v="Chile"/>
    <n v="1"/>
    <d v="2018-05-04T00:00:00"/>
    <n v="2018"/>
    <x v="5"/>
    <s v="116 min"/>
    <n v="116"/>
    <n v="116"/>
    <n v="270.10930541918731"/>
    <s v=""/>
    <s v="Comedies, Dramas, International Movies"/>
    <s v="Comedies"/>
    <s v="Comedies, Dramas, International Movies"/>
    <n v="3"/>
  </r>
  <r>
    <n v="7904"/>
    <s v="s7904"/>
    <x v="0"/>
    <s v="Runaway Bride"/>
    <s v="Garry Marshall"/>
    <s v="Julia Roberts, Richard Gere, Joan Cusack, Hector Elizondo, Rita Wilson, Paul Dooley, Christopher Meloni, Donal Logue, Reg Rogers, Yul Vazquez, Jane Morris, Lisa Roberts, Kathleen Marshall, Jean Schertler, Tom Hines"/>
    <n v="15"/>
    <s v="United States"/>
    <s v="United States"/>
    <n v="1"/>
    <d v="2020-12-01T00:00:00"/>
    <n v="1999"/>
    <x v="7"/>
    <s v="116 min"/>
    <n v="116"/>
    <n v="116"/>
    <n v="270.10930541918731"/>
    <s v=""/>
    <s v="Comedies, Romantic Movies"/>
    <s v="Comedies"/>
    <s v="Comedies, Romantic Movies"/>
    <n v="2"/>
  </r>
  <r>
    <n v="7927"/>
    <s v="s7927"/>
    <x v="0"/>
    <s v="Samarppanam"/>
    <s v="K. Gopinathan"/>
    <s v="Virginia Rodriguez, Anil Nedumangad, Santhosh Keezhattoor, Indrans, P. Balachandran, Renji Panicker, Gopalan"/>
    <n v="7"/>
    <s v="India"/>
    <s v="India"/>
    <n v="1"/>
    <d v="2018-03-01T00:00:00"/>
    <n v="2017"/>
    <x v="6"/>
    <s v="116 min"/>
    <n v="116"/>
    <n v="116"/>
    <n v="270.10930541918731"/>
    <s v=""/>
    <s v="Dramas, International Movies"/>
    <s v="Dramas"/>
    <s v="Dramas, International Movies"/>
    <n v="2"/>
  </r>
  <r>
    <n v="8139"/>
    <s v="s8139"/>
    <x v="0"/>
    <s v="Sweeney Todd: The Demon Barber of Fleet Street"/>
    <s v="Tim Burton"/>
    <s v="Johnny Depp, Helena Bonham Carter, Alan Rickman, Timothy Spall, Sacha Baron Cohen, Jamie Campbell Bower, Laura Michelle Kelly, Jayne Wisener, Ed Sanders"/>
    <n v="9"/>
    <s v="United States"/>
    <s v="United States, United Kingdom"/>
    <n v="2"/>
    <d v="2020-01-01T00:00:00"/>
    <n v="2007"/>
    <x v="12"/>
    <s v="116 min"/>
    <n v="116"/>
    <n v="116"/>
    <n v="270.10930541918731"/>
    <s v=""/>
    <s v="Dramas, Horror Movies, Music &amp; Musicals"/>
    <s v="Dramas"/>
    <s v="Dramas, Horror Movies, Music &amp; Musicals"/>
    <n v="3"/>
  </r>
  <r>
    <n v="8221"/>
    <s v="s8221"/>
    <x v="0"/>
    <s v="The Box"/>
    <s v="Richard Kelly"/>
    <s v="Cameron Diaz, James Marsden, Frank Langella, James Rebhorn, Holmes Osborne, Sam Oz Stone, Gillian Jacobs, Celia Weston, Deborah Rush"/>
    <n v="9"/>
    <s v="United States"/>
    <s v="United States"/>
    <n v="1"/>
    <d v="2019-06-01T00:00:00"/>
    <n v="2009"/>
    <x v="2"/>
    <s v="116 min"/>
    <n v="116"/>
    <n v="116"/>
    <n v="270.10930541918731"/>
    <s v=""/>
    <s v="Sci-Fi &amp; Fantasy, Thrillers"/>
    <s v="Sci-Fi &amp; Fantasy"/>
    <s v="Sci-Fi &amp; Fantasy, Thrillers"/>
    <n v="2"/>
  </r>
  <r>
    <n v="8297"/>
    <s v="s8297"/>
    <x v="0"/>
    <s v="The Fighter"/>
    <s v="David O. Russell"/>
    <s v="Mark Wahlberg, Christian Bale, Amy Adams, Melissa Leo, Jack McGee, Melissa McMeekin, Bianca Hunter, Erica McDermott, Dendrie Taylor, Jill Quigg, Kate B. O'Brien, Sugar Ray Leonard"/>
    <n v="12"/>
    <s v="United States"/>
    <s v="United States"/>
    <n v="1"/>
    <d v="2019-01-13T00:00:00"/>
    <n v="2010"/>
    <x v="12"/>
    <s v="116 min"/>
    <n v="116"/>
    <n v="116"/>
    <n v="270.10930541918731"/>
    <s v=""/>
    <s v="Dramas, Sports Movies"/>
    <s v="Dramas"/>
    <s v="Dramas, Sports Movies"/>
    <n v="2"/>
  </r>
  <r>
    <n v="8418"/>
    <s v="s8418"/>
    <x v="0"/>
    <s v="The Mayo Clinic"/>
    <s v="Ken Burns, Christopher Loren Ewers, Erik Ewers"/>
    <s v="Peter Coyote"/>
    <n v="1"/>
    <s v="United States"/>
    <s v="United States"/>
    <n v="1"/>
    <d v="2019-04-19T00:00:00"/>
    <n v="2018"/>
    <x v="1"/>
    <s v="116 min"/>
    <n v="116"/>
    <n v="116"/>
    <n v="270.10930541918731"/>
    <s v=""/>
    <s v="Documentaries"/>
    <s v="Documentaries"/>
    <s v="Documentaries"/>
    <n v="1"/>
  </r>
  <r>
    <n v="8464"/>
    <s v="s8464"/>
    <x v="0"/>
    <s v="The President's Barber"/>
    <s v="Chan-sang Lim"/>
    <s v="Kang-ho Song, So-ri Moon, Jae-eung Lee, Yeong-jin Jo, Byung-ho Son, Yong-soo park, Seung-soo Ryu, Ju-sang Yun, Gyu-su Jeong, Dal-su Oh"/>
    <n v="10"/>
    <s v="South Korea"/>
    <s v="South Korea"/>
    <n v="1"/>
    <d v="2017-10-01T00:00:00"/>
    <n v="2004"/>
    <x v="5"/>
    <s v="116 min"/>
    <n v="116"/>
    <n v="116"/>
    <n v="270.10930541918731"/>
    <s v=""/>
    <s v="Comedies, Dramas, International Movies"/>
    <s v="Comedies"/>
    <s v="Comedies, Dramas, International Movies"/>
    <n v="3"/>
  </r>
  <r>
    <n v="8487"/>
    <s v="s8487"/>
    <x v="0"/>
    <s v="The Ring"/>
    <s v="Gore Verbinski"/>
    <s v="Naomi Watts, Martin Henderson, David Dorfman, Brian Cox, Jane Alexander, Lindsay Frost, Amber Tamblyn, Rachael Bella, Daveigh Chase, Shannon Cochran"/>
    <n v="10"/>
    <s v="United States"/>
    <s v="United States"/>
    <n v="1"/>
    <d v="2020-01-01T00:00:00"/>
    <n v="2002"/>
    <x v="2"/>
    <s v="116 min"/>
    <n v="116"/>
    <n v="116"/>
    <n v="270.10930541918731"/>
    <s v=""/>
    <s v="Horror Movies, Thrillers"/>
    <s v="Horror Movies"/>
    <s v="Horror Movies, Thrillers"/>
    <n v="2"/>
  </r>
  <r>
    <n v="8682"/>
    <s v="s8682"/>
    <x v="0"/>
    <s v="Vitti Dandu"/>
    <s v="Ganesh Kadam"/>
    <s v="Dilip Prabhavalkar, Ashok Samarth, Yatin Karyekar, Nishant Bhavsar, Mrunal Thakur, Vikas Kadam, Utpal Sawant, Ravindra Mankani, Shubhankar Atre, Charudatta Bhagwat"/>
    <n v="10"/>
    <s v="India"/>
    <s v="India"/>
    <n v="1"/>
    <d v="2017-07-15T00:00:00"/>
    <n v="2014"/>
    <x v="1"/>
    <s v="116 min"/>
    <n v="116"/>
    <n v="116"/>
    <n v="270.10930541918731"/>
    <s v=""/>
    <s v="Dramas, International Movies"/>
    <s v="Dramas"/>
    <s v="Dramas, International Movies"/>
    <n v="2"/>
  </r>
  <r>
    <n v="8790"/>
    <s v="s8790"/>
    <x v="0"/>
    <s v="You Changed My Life"/>
    <s v="Cathy Garcia-Molina"/>
    <s v="John Lloyd Cruz, Sarah Geronimo, Rayver Cruz, Dante Rivero, Rowell Santiago, Al Tantay, Irma Adlawan, Bernard Palanca, Matet De Leon, Joross Gamboa"/>
    <n v="10"/>
    <s v="Philippines"/>
    <s v="Philippines"/>
    <n v="1"/>
    <d v="2019-02-27T00:00:00"/>
    <n v="2009"/>
    <x v="6"/>
    <s v="116 min"/>
    <n v="116"/>
    <n v="116"/>
    <n v="270.10930541918731"/>
    <s v=""/>
    <s v="Comedies, Dramas, International Movies"/>
    <s v="Comedies"/>
    <s v="Comedies, Dramas, International Movies"/>
    <n v="3"/>
  </r>
  <r>
    <n v="104"/>
    <s v="s104"/>
    <x v="0"/>
    <s v="Shadow Parties"/>
    <s v="Yemi Amodu"/>
    <s v="Jide Kosoko, Omotola Jalade-Ekeinde, Yemi Blaq, Sola Sobowale, Ken Erics, Toyin Aimakhu, Segun Arinze, Jibola Dabo, Rotimi Salami, Pa Jimi Solanke, Rachael Okonkwo, Bassey Okon, Lucien Morgan, Magdalena Korpas"/>
    <n v="14"/>
    <m/>
    <m/>
    <n v="0"/>
    <d v="2021-09-06T00:00:00"/>
    <n v="2020"/>
    <x v="5"/>
    <s v="117 min"/>
    <n v="117"/>
    <n v="117"/>
    <n v="303.97931031235316"/>
    <s v=""/>
    <s v="Dramas, International Movies, Thrillers"/>
    <s v="Dramas"/>
    <s v="Dramas, International Movies, Thrillers"/>
    <n v="3"/>
  </r>
  <r>
    <n v="132"/>
    <s v="s132"/>
    <x v="0"/>
    <s v="Blade Runner: The Final Cut"/>
    <s v="Ridley Scott"/>
    <s v="Harrison Ford, Rutger Hauer, Sean Young, Edward James Olmos, M. Emmet Walsh, Daryl Hannah, William Sanderson, Brion James, Joe Turkel, Joanna Cassidy, James Hong, Morgan Paull"/>
    <n v="12"/>
    <s v="United States"/>
    <s v="United States"/>
    <n v="1"/>
    <d v="2021-09-01T00:00:00"/>
    <n v="1982"/>
    <x v="12"/>
    <s v="117 min"/>
    <n v="117"/>
    <n v="117"/>
    <n v="303.97931031235316"/>
    <s v=""/>
    <s v="Action &amp; Adventure, Classic Movies, Cult Movies"/>
    <s v="Action &amp; Adventure"/>
    <s v="Action &amp; Adventure, Classic Movies, Cult Movies"/>
    <n v="3"/>
  </r>
  <r>
    <n v="390"/>
    <s v="s390"/>
    <x v="0"/>
    <s v="The Operative"/>
    <s v="Yuval Adler"/>
    <s v="Diane Kruger, Martin Freeman, Cas Anvar, Rotem Keinan, Yohanan Herson"/>
    <n v="5"/>
    <s v="France"/>
    <s v="France, Israel, Germany, United States, United Kingdom"/>
    <n v="5"/>
    <d v="2021-07-27T00:00:00"/>
    <n v="2019"/>
    <x v="5"/>
    <s v="117 min"/>
    <n v="117"/>
    <n v="117"/>
    <n v="303.97931031235316"/>
    <s v=""/>
    <s v="Dramas, International Movies, Thrillers"/>
    <s v="Dramas"/>
    <s v="Dramas, International Movies, Thrillers"/>
    <n v="3"/>
  </r>
  <r>
    <n v="448"/>
    <s v="s448"/>
    <x v="0"/>
    <s v="The Twilight Saga: Breaking Dawn: Part 1"/>
    <s v="Bill Condon"/>
    <s v="Kristen Stewart, Robert Pattinson, Taylor Lautner, Billy Burke, Peter Facinelli, Elizabeth Reaser, Kellan Lutz, Nikki Reed, Jackson Rathbone, Ashley Greene"/>
    <n v="10"/>
    <s v="United States"/>
    <s v="United States"/>
    <n v="1"/>
    <d v="2021-07-16T00:00:00"/>
    <n v="2011"/>
    <x v="2"/>
    <s v="117 min"/>
    <n v="117"/>
    <n v="117"/>
    <n v="303.97931031235316"/>
    <s v=""/>
    <s v="Dramas, Romantic Movies"/>
    <s v="Dramas"/>
    <s v="Dramas, Romantic Movies"/>
    <n v="2"/>
  </r>
  <r>
    <n v="570"/>
    <s v="s570"/>
    <x v="0"/>
    <s v="Dreamy Eyes"/>
    <s v="Victor Vu"/>
    <s v="Tran Nghia, Truc Anh, Tran Phong, Khanh Van, Nguyen Lam Thao Tam, Hung Vo, Pham Dinh Thai Ngan, Lam Bao Danh, Nguyen Ngoc Huyen Dieu, Truong Hoang Hanh Thy, Mona Bao Tien, Mai Cat Vi"/>
    <n v="12"/>
    <s v="Vietnam"/>
    <s v="Vietnam"/>
    <n v="1"/>
    <d v="2021-07-01T00:00:00"/>
    <n v="2019"/>
    <x v="1"/>
    <s v="117 min"/>
    <n v="117"/>
    <n v="117"/>
    <n v="303.97931031235316"/>
    <s v=""/>
    <s v="Dramas, International Movies, Romantic Movies"/>
    <s v="Dramas"/>
    <s v="Dramas, International Movies, Romantic Movies"/>
    <n v="3"/>
  </r>
  <r>
    <n v="743"/>
    <s v="s743"/>
    <x v="0"/>
    <s v="Camellia Sisters"/>
    <s v="Bao Nhan, Namcito"/>
    <s v="Le Khanh, Kaity Nguyen, Hong Van, Khuong Le, Hoang Dung, Anh Dung, Si Nguyen, Huyng Kien An"/>
    <n v="8"/>
    <s v="Vietnam"/>
    <s v="Vietnam"/>
    <n v="1"/>
    <d v="2021-06-10T00:00:00"/>
    <n v="2021"/>
    <x v="5"/>
    <s v="117 min"/>
    <n v="117"/>
    <n v="117"/>
    <n v="303.97931031235316"/>
    <s v=""/>
    <s v="Dramas, International Movies"/>
    <s v="Dramas"/>
    <s v="Dramas, International Movies"/>
    <n v="2"/>
  </r>
  <r>
    <n v="1498"/>
    <s v="s1498"/>
    <x v="0"/>
    <s v="Hello, Love, Goodbye"/>
    <s v="Cathy Garcia-Molina"/>
    <s v="Kathryn Bernardo, Alden Richards, Maymay Entrata, Maricel Laxa, Joross Gamboa, Jameson Blake, Kaka Bautista, Lito Pimentel, Jeffrey Tam, Lovely Abella"/>
    <n v="10"/>
    <s v="Philippines"/>
    <s v="Philippines"/>
    <n v="1"/>
    <d v="2020-12-24T00:00:00"/>
    <n v="2019"/>
    <x v="1"/>
    <s v="117 min"/>
    <n v="117"/>
    <n v="117"/>
    <n v="303.97931031235316"/>
    <s v=""/>
    <s v="Dramas, International Movies, Romantic Movies"/>
    <s v="Dramas"/>
    <s v="Dramas, International Movies, Romantic Movies"/>
    <n v="3"/>
  </r>
  <r>
    <n v="1541"/>
    <s v="s1541"/>
    <x v="0"/>
    <s v="Nocturnal Animals"/>
    <s v="Tom Ford"/>
    <s v="Amy Adams, Jake Gyllenhaal, Michael Shannon, Aaron Taylor-Johnson, Isla Fisher, Ellie Bamber, Armie Hammer, Karl Glusman, Laura Linney, Michael Sheen, Andrea Riseborough"/>
    <n v="11"/>
    <s v="United States"/>
    <s v="United States"/>
    <n v="1"/>
    <d v="2020-12-16T00:00:00"/>
    <n v="2016"/>
    <x v="12"/>
    <s v="117 min"/>
    <n v="117"/>
    <n v="117"/>
    <n v="303.97931031235316"/>
    <s v=""/>
    <s v="Dramas, Thrillers"/>
    <s v="Dramas"/>
    <s v="Dramas, Thrillers"/>
    <n v="2"/>
  </r>
  <r>
    <n v="1609"/>
    <s v="s1609"/>
    <x v="0"/>
    <s v="3 Days to Kill"/>
    <s v="McG"/>
    <s v="Kevin Costner, Amber Heard, Hailee Steinfeld, Connie Nielsen, T√≥mas Lemarquis, Richard Sammel, Marc Andr√©oni, Bruno Ricci, Jonas Bloquet, Eriq Ebouaney"/>
    <n v="10"/>
    <s v="United States"/>
    <s v="United States, France, Serbia"/>
    <n v="3"/>
    <d v="2020-12-01T00:00:00"/>
    <n v="2014"/>
    <x v="2"/>
    <s v="117 min"/>
    <n v="117"/>
    <n v="117"/>
    <n v="303.97931031235316"/>
    <s v=""/>
    <s v="Action &amp; Adventure"/>
    <s v="Action &amp; Adventure"/>
    <s v="Action &amp; Adventure"/>
    <n v="1"/>
  </r>
  <r>
    <n v="1657"/>
    <s v="s1657"/>
    <x v="0"/>
    <s v="Hillbilly Elegy"/>
    <s v="Ron Howard"/>
    <s v="Amy Adams, Glenn Close, Gabriel Basso, Haley Bennett, Freida Pinto, Bo Hopkins, Owen Asztalos"/>
    <n v="7"/>
    <s v="United States"/>
    <s v="United States"/>
    <n v="1"/>
    <d v="2020-11-24T00:00:00"/>
    <n v="2020"/>
    <x v="12"/>
    <s v="117 min"/>
    <n v="117"/>
    <n v="117"/>
    <n v="303.97931031235316"/>
    <s v=""/>
    <s v="Dramas"/>
    <s v="Dramas"/>
    <s v="Dramas"/>
    <n v="1"/>
  </r>
  <r>
    <n v="1798"/>
    <s v="s1798"/>
    <x v="0"/>
    <s v="I Am Woman"/>
    <s v="Unjoo Moon"/>
    <s v="Tilda Cobham-Hervey, Danielle Macdonald, Evan Peters, Chris Parnell, David Lyons, Matty Cardarople, Dusty Sorg"/>
    <n v="7"/>
    <s v="Australia"/>
    <s v="Australia"/>
    <n v="1"/>
    <d v="2020-10-24T00:00:00"/>
    <n v="2019"/>
    <x v="5"/>
    <s v="117 min"/>
    <n v="117"/>
    <n v="117"/>
    <n v="303.97931031235316"/>
    <s v=""/>
    <s v="Dramas, Music &amp; Musicals"/>
    <s v="Dramas"/>
    <s v="Dramas, Music &amp; Musicals"/>
    <n v="2"/>
  </r>
  <r>
    <n v="1859"/>
    <s v="s1859"/>
    <x v="0"/>
    <s v="Fida"/>
    <s v="Ken Ghosh"/>
    <s v="Fardeen Khan, Kareena Kapoor, Shahid Kapoor, Kim Sharma, Akhilendra Mishra"/>
    <n v="5"/>
    <s v="India"/>
    <s v="India"/>
    <n v="1"/>
    <d v="2020-10-13T00:00:00"/>
    <n v="2004"/>
    <x v="1"/>
    <s v="117 min"/>
    <n v="117"/>
    <n v="117"/>
    <n v="303.97931031235316"/>
    <s v=""/>
    <s v="International Movies, Romantic Movies, Thrillers"/>
    <s v="International Movies"/>
    <s v="International Movies, Romantic Movies, Thrillers"/>
    <n v="3"/>
  </r>
  <r>
    <n v="1972"/>
    <s v="s1972"/>
    <x v="0"/>
    <s v="Bhaji In Problem"/>
    <s v="Smeep Kang"/>
    <s v="Gippy Grewal, Gurpreet Guggi, Ragini Khanna, Om Puri, B.N. Sharma, Avtar Gill, Karamjit Anmol, Rana Jung Bahadur"/>
    <n v="8"/>
    <s v="India"/>
    <s v="India"/>
    <n v="1"/>
    <d v="2020-09-19T00:00:00"/>
    <n v="2013"/>
    <x v="1"/>
    <s v="117 min"/>
    <n v="117"/>
    <n v="117"/>
    <n v="303.97931031235316"/>
    <s v=""/>
    <s v="Comedies, International Movies"/>
    <s v="Comedies"/>
    <s v="Comedies, International Movies"/>
    <n v="2"/>
  </r>
  <r>
    <n v="2050"/>
    <s v="s2050"/>
    <x v="0"/>
    <s v="You're My Boss"/>
    <s v="Antoinette Jadaone"/>
    <s v="Toni Gonzaga, Coco Martin, Freddie Webb, JM de Guzman, Gloria Sevilla, Noel Trinidad, Adam Chan, Pepe Herrera, Jerald Napoles"/>
    <n v="9"/>
    <s v="Philippines"/>
    <s v="Philippines"/>
    <n v="1"/>
    <d v="2020-09-04T00:00:00"/>
    <n v="2015"/>
    <x v="1"/>
    <s v="117 min"/>
    <n v="117"/>
    <n v="117"/>
    <n v="303.97931031235316"/>
    <s v=""/>
    <s v="Comedies, International Movies, Romantic Movies"/>
    <s v="Comedies"/>
    <s v="Comedies, International Movies, Romantic Movies"/>
    <n v="3"/>
  </r>
  <r>
    <n v="2333"/>
    <s v="s2333"/>
    <x v="0"/>
    <s v="Kasanova"/>
    <s v="Oluseyi Asurf"/>
    <s v="Wale Ojo, Ireti Doyle, Alvin Abayomi, Toyin Abraham, Ruby Akubueze, Chimezie Imo, Tomiwa Tegbe"/>
    <n v="7"/>
    <s v="Nigeria"/>
    <s v="Nigeria"/>
    <n v="1"/>
    <d v="2020-06-26T00:00:00"/>
    <n v="2019"/>
    <x v="1"/>
    <s v="117 min"/>
    <n v="117"/>
    <n v="117"/>
    <n v="303.97931031235316"/>
    <s v=""/>
    <s v="Comedies, International Movies, Romantic Movies"/>
    <s v="Comedies"/>
    <s v="Comedies, International Movies, Romantic Movies"/>
    <n v="3"/>
  </r>
  <r>
    <n v="2390"/>
    <s v="s2390"/>
    <x v="0"/>
    <s v="Asura Guru"/>
    <s v="A. Raajdheep"/>
    <s v="Vikram Prabhu, Subbaraju, Mahima Nambiar, Yogi Babu, Jagan"/>
    <n v="5"/>
    <s v="India"/>
    <s v="India"/>
    <n v="1"/>
    <d v="2020-06-13T00:00:00"/>
    <n v="2020"/>
    <x v="1"/>
    <s v="117 min"/>
    <n v="117"/>
    <n v="117"/>
    <n v="303.97931031235316"/>
    <s v=""/>
    <s v="Dramas, International Movies"/>
    <s v="Dramas"/>
    <s v="Dramas, International Movies"/>
    <n v="2"/>
  </r>
  <r>
    <n v="2899"/>
    <s v="s2899"/>
    <x v="0"/>
    <s v="Yeh Ballet"/>
    <s v="Sooni Taraporevala"/>
    <s v="Julian Sands, Manish Chauhan, Achintya Bose, Jim Sarbh, Danish Husain, Vijay Maurya, Heeba Shah, Kalyanee Mulay"/>
    <n v="8"/>
    <s v="India"/>
    <s v="India"/>
    <n v="1"/>
    <d v="2020-02-21T00:00:00"/>
    <n v="2020"/>
    <x v="5"/>
    <s v="117 min"/>
    <n v="117"/>
    <n v="117"/>
    <n v="303.97931031235316"/>
    <s v=""/>
    <s v="Dramas, International Movies"/>
    <s v="Dramas"/>
    <s v="Dramas, International Movies"/>
    <n v="2"/>
  </r>
  <r>
    <n v="3105"/>
    <s v="s3105"/>
    <x v="0"/>
    <s v="Como ca√≠do del cielo"/>
    <s v="Pepe Boj√≥rquez"/>
    <s v="Omar Chaparro, Ana Claudia Talanc√≥n, Stephanie Cayo, Yare Santana, Ang√©lica Mar√≠a, Manuel 'Flaco' Ib√°√±ez, Laura De Ita"/>
    <n v="7"/>
    <s v="Mexico"/>
    <s v="Mexico"/>
    <n v="1"/>
    <d v="2019-12-24T00:00:00"/>
    <n v="2019"/>
    <x v="1"/>
    <s v="117 min"/>
    <n v="117"/>
    <n v="117"/>
    <n v="303.97931031235316"/>
    <s v=""/>
    <s v="Comedies, International Movies, Music &amp; Musicals"/>
    <s v="Comedies"/>
    <s v="Comedies, International Movies, Music &amp; Musicals"/>
    <n v="3"/>
  </r>
  <r>
    <n v="3234"/>
    <s v="s3234"/>
    <x v="0"/>
    <s v="Pranaam"/>
    <s v="Sanjiv Jaiswal"/>
    <s v="Rajeev Khandelwal, Samiksha Singh, S.M. Zaheer, Vikram Gokhale, Meenakshi Sethi, Atul Kulkarni, Abhimanyu Singh, Aniruddha Dave"/>
    <n v="8"/>
    <s v="India"/>
    <s v="India"/>
    <n v="1"/>
    <d v="2019-11-25T00:00:00"/>
    <n v="2019"/>
    <x v="1"/>
    <s v="117 min"/>
    <n v="117"/>
    <n v="117"/>
    <n v="303.97931031235316"/>
    <s v=""/>
    <s v="Action &amp; Adventure, Dramas, International Movies"/>
    <s v="Action &amp; Adventure"/>
    <s v="Action &amp; Adventure, Dramas, International Movies"/>
    <n v="3"/>
  </r>
  <r>
    <n v="3583"/>
    <s v="s3583"/>
    <x v="0"/>
    <s v="Selfless"/>
    <s v="Tarsem Singh"/>
    <s v="Ryan Reynolds, Natalie Martinez, Matthew Goode, Ben Kingsley, Victor Garber, Derek Luke, Michelle Dockery, Melora Hardin, Brendan McCarthy, Sam Page"/>
    <n v="10"/>
    <s v="United States"/>
    <s v="United States"/>
    <n v="1"/>
    <d v="2019-08-16T00:00:00"/>
    <n v="2015"/>
    <x v="2"/>
    <s v="117 min"/>
    <n v="117"/>
    <n v="117"/>
    <n v="303.97931031235316"/>
    <s v=""/>
    <s v="Sci-Fi &amp; Fantasy, Thrillers"/>
    <s v="Sci-Fi &amp; Fantasy"/>
    <s v="Sci-Fi &amp; Fantasy, Thrillers"/>
    <n v="2"/>
  </r>
  <r>
    <n v="3617"/>
    <s v="s3617"/>
    <x v="0"/>
    <s v="Badla"/>
    <s v="Sujoy Ghosh"/>
    <s v="Amitabh Bachchan, Taapsee Pannu, Amrita Singh, Tony Luke, Manav Kaul"/>
    <n v="5"/>
    <s v="India"/>
    <s v="India"/>
    <n v="1"/>
    <d v="2019-08-07T00:00:00"/>
    <n v="2019"/>
    <x v="1"/>
    <s v="117 min"/>
    <n v="117"/>
    <n v="117"/>
    <n v="303.97931031235316"/>
    <s v=""/>
    <s v="International Movies, Thrillers"/>
    <s v="International Movies"/>
    <s v="International Movies, Thrillers"/>
    <n v="2"/>
  </r>
  <r>
    <n v="3758"/>
    <s v="s3758"/>
    <x v="0"/>
    <s v="The 3rd Eye 2"/>
    <s v="Rocky Soraya"/>
    <s v="Jessica Mila, Bianca Hello, Nabilah Ayu, Sophia Latjuba, Jeremy Thomas"/>
    <n v="5"/>
    <s v="Indonesia"/>
    <s v="Indonesia"/>
    <n v="1"/>
    <d v="2019-06-13T00:00:00"/>
    <n v="2019"/>
    <x v="5"/>
    <s v="117 min"/>
    <n v="117"/>
    <n v="117"/>
    <n v="303.97931031235316"/>
    <s v=""/>
    <s v="Horror Movies, International Movies"/>
    <s v="Horror Movies"/>
    <s v="Horror Movies, International Movies"/>
    <n v="2"/>
  </r>
  <r>
    <n v="4018"/>
    <s v="s4018"/>
    <x v="0"/>
    <s v="A Love Story"/>
    <s v="Maryo J. De los Reyes"/>
    <s v="Maricel Soriano, Aga Muhlach, Angelica Panganiban, Dante Rivero, Chin Chin Gutierrez, Bobby Andrews, TJ Trinidad, Baron Geisler, John Arcilla, Gerald Madrid"/>
    <n v="10"/>
    <s v="Philippines"/>
    <s v="Philippines"/>
    <n v="1"/>
    <d v="2019-03-14T00:00:00"/>
    <n v="2007"/>
    <x v="1"/>
    <s v="117 min"/>
    <n v="117"/>
    <n v="117"/>
    <n v="303.97931031235316"/>
    <s v=""/>
    <s v="Dramas, International Movies, Romantic Movies"/>
    <s v="Dramas"/>
    <s v="Dramas, International Movies, Romantic Movies"/>
    <n v="3"/>
  </r>
  <r>
    <n v="4086"/>
    <s v="s4086"/>
    <x v="0"/>
    <s v="Firebrand"/>
    <s v="Aruna Raje"/>
    <s v="Usha Jadhav, Girish Kulkarni, Sachin Khedekar, Rajeshwari Sachdev, Rushad Rana, Mrunal Oak"/>
    <n v="6"/>
    <s v="India"/>
    <s v="India"/>
    <n v="1"/>
    <d v="2019-02-22T00:00:00"/>
    <n v="2019"/>
    <x v="5"/>
    <s v="117 min"/>
    <n v="117"/>
    <n v="117"/>
    <n v="303.97931031235316"/>
    <s v=""/>
    <s v="Dramas, International Movies"/>
    <s v="Dramas"/>
    <s v="Dramas, International Movies"/>
    <n v="2"/>
  </r>
  <r>
    <n v="4196"/>
    <s v="s4196"/>
    <x v="0"/>
    <s v="The Doll 2"/>
    <s v="Rocky Soraya"/>
    <s v="Luna Maya, Herjunot Ali, Sara Wijayanto, Maria Sabta, Rydhen Afexi, Ira Ilva Sari, Shofia Shireen, Mega Carefansa, Wati Sudiyono, Princess Martinez"/>
    <n v="10"/>
    <s v="Indonesia"/>
    <s v="Indonesia"/>
    <n v="1"/>
    <d v="2019-01-15T00:00:00"/>
    <n v="2017"/>
    <x v="5"/>
    <s v="117 min"/>
    <n v="117"/>
    <n v="117"/>
    <n v="303.97931031235316"/>
    <s v=""/>
    <s v="Horror Movies, International Movies"/>
    <s v="Horror Movies"/>
    <s v="Horror Movies, International Movies"/>
    <n v="2"/>
  </r>
  <r>
    <n v="4210"/>
    <s v="s4210"/>
    <x v="0"/>
    <s v="Next Enti?"/>
    <s v="Kunal Kohli"/>
    <s v="Navdeep, Larissa Bonesi, Sarathbabu, Tamannaah Bhatia, Sundeep Kishan, Poonam Kaur"/>
    <n v="6"/>
    <s v="India"/>
    <s v="India"/>
    <n v="1"/>
    <d v="2019-01-09T00:00:00"/>
    <n v="2018"/>
    <x v="1"/>
    <s v="117 min"/>
    <n v="117"/>
    <n v="117"/>
    <n v="303.97931031235316"/>
    <s v=""/>
    <s v="Comedies, Dramas, International Movies"/>
    <s v="Comedies"/>
    <s v="Comedies, Dramas, International Movies"/>
    <n v="3"/>
  </r>
  <r>
    <n v="4344"/>
    <s v="s4344"/>
    <x v="0"/>
    <s v="Look for a Star"/>
    <s v="Andrew Lau Wai-Keung"/>
    <s v="Andy Lau, Qi Shu, Zhang Hanyu, Denise Ho, Dominic Lam, Xinyi Zhang, David Chiang, George Lam, Rebecca Pan, Maria Cordero, Tat-Ming Cheung"/>
    <n v="11"/>
    <s v="Hong Kong"/>
    <s v="Hong Kong"/>
    <n v="1"/>
    <d v="2018-12-01T00:00:00"/>
    <n v="2009"/>
    <x v="1"/>
    <s v="117 min"/>
    <n v="117"/>
    <n v="117"/>
    <n v="303.97931031235316"/>
    <s v=""/>
    <s v="Comedies, International Movies, Romantic Movies"/>
    <s v="Comedies"/>
    <s v="Comedies, International Movies, Romantic Movies"/>
    <n v="3"/>
  </r>
  <r>
    <n v="4421"/>
    <s v="s4421"/>
    <x v="0"/>
    <s v="Aagey Se Right"/>
    <s v="Indrajit Nattoji"/>
    <s v="Shreyas Talpade, Kay Kay Menon, Shiv Pandit, Sanjay Sharma, Shenaz Treasury, Mahie Gill"/>
    <n v="6"/>
    <s v="India"/>
    <s v="India"/>
    <n v="1"/>
    <d v="2018-11-01T00:00:00"/>
    <n v="2009"/>
    <x v="1"/>
    <s v="117 min"/>
    <n v="117"/>
    <n v="117"/>
    <n v="303.97931031235316"/>
    <s v=""/>
    <s v="Comedies, International Movies, Music &amp; Musicals"/>
    <s v="Comedies"/>
    <s v="Comedies, International Movies, Music &amp; Musicals"/>
    <n v="3"/>
  </r>
  <r>
    <n v="4586"/>
    <s v="s4586"/>
    <x v="0"/>
    <s v="Motor Mitraan Di"/>
    <s v="Amitoj Mann"/>
    <s v="Gurpreet Guggi, Happy Raikoti, Vikram Singh, Sonia Mann, Yograj Singh, Sardar Sohi, Harsharan Singh, Anita Meet, Prakash Gadhu, Gurmeet Sajan"/>
    <n v="10"/>
    <s v="India"/>
    <s v="India"/>
    <n v="1"/>
    <d v="2018-10-01T00:00:00"/>
    <n v="2016"/>
    <x v="6"/>
    <s v="117 min"/>
    <n v="117"/>
    <n v="117"/>
    <n v="303.97931031235316"/>
    <s v=""/>
    <s v="Comedies, International Movies"/>
    <s v="Comedies"/>
    <s v="Comedies, International Movies"/>
    <n v="2"/>
  </r>
  <r>
    <n v="4626"/>
    <s v="s4626"/>
    <x v="0"/>
    <s v="Two Catalonias"/>
    <s v="√Ålvaro Longoria, Gerardo Olivares"/>
    <m/>
    <n v="0"/>
    <s v="Spain"/>
    <s v="Spain"/>
    <n v="1"/>
    <d v="2018-09-28T00:00:00"/>
    <n v="2018"/>
    <x v="5"/>
    <s v="117 min"/>
    <n v="117"/>
    <n v="117"/>
    <n v="303.97931031235316"/>
    <s v=""/>
    <s v="Documentaries, International Movies"/>
    <s v="Documentaries"/>
    <s v="Documentaries, International Movies"/>
    <n v="2"/>
  </r>
  <r>
    <n v="4848"/>
    <s v="s4848"/>
    <x v="0"/>
    <s v="Sara's Notebook"/>
    <s v="Norberto L√≥pez Amado"/>
    <s v="Bel√©n Rueda, Marian √Ålvarez, Iv√°n Mendes, Manolo Cardona, Nick Devlin, Florin Opritescu"/>
    <n v="6"/>
    <s v="Spain"/>
    <s v="Spain"/>
    <n v="1"/>
    <d v="2018-05-26T00:00:00"/>
    <n v="2018"/>
    <x v="5"/>
    <s v="117 min"/>
    <n v="117"/>
    <n v="117"/>
    <n v="303.97931031235316"/>
    <s v=""/>
    <s v="Dramas, International Movies, Thrillers"/>
    <s v="Dramas"/>
    <s v="Dramas, International Movies, Thrillers"/>
    <n v="3"/>
  </r>
  <r>
    <n v="4856"/>
    <s v="s4856"/>
    <x v="0"/>
    <s v="Catching Feelings"/>
    <s v="Kagiso Lediga"/>
    <s v="Kagiso Lediga, Pearl Thusi, Akin Omotoso, Andrew Buckland"/>
    <n v="4"/>
    <s v="South Africa"/>
    <s v="South Africa"/>
    <n v="1"/>
    <d v="2018-05-18T00:00:00"/>
    <n v="2018"/>
    <x v="5"/>
    <s v="117 min"/>
    <n v="117"/>
    <n v="117"/>
    <n v="303.97931031235316"/>
    <s v=""/>
    <s v="Comedies, International Movies, Romantic Movies"/>
    <s v="Comedies"/>
    <s v="Comedies, International Movies, Romantic Movies"/>
    <n v="3"/>
  </r>
  <r>
    <n v="4913"/>
    <s v="s4913"/>
    <x v="0"/>
    <s v="The Week Of"/>
    <s v="Robert Smigel"/>
    <s v="Adam Sandler, Chris Rock, Steve Buscemi, Rachel Dratch, Allison Strong, Roland Buck III, Katie Hartman, Chloe Himmelman, Jake Lippmann, Jim Barone, June Gable"/>
    <n v="11"/>
    <s v="United States"/>
    <s v="United States"/>
    <n v="1"/>
    <d v="2018-04-27T00:00:00"/>
    <n v="2018"/>
    <x v="1"/>
    <s v="117 min"/>
    <n v="117"/>
    <n v="117"/>
    <n v="303.97931031235316"/>
    <s v=""/>
    <s v="Comedies"/>
    <s v="Comedies"/>
    <s v="Comedies"/>
    <n v="1"/>
  </r>
  <r>
    <n v="5054"/>
    <s v="s5054"/>
    <x v="0"/>
    <s v="Newness"/>
    <s v="Drake Doremus"/>
    <s v="Nicholas Hoult, Laia Costa, Danny Huston, Courtney Eaton, Matthew Gray Gubler, Albert Hammond Jr."/>
    <n v="6"/>
    <s v="United States"/>
    <s v="United States"/>
    <n v="1"/>
    <d v="2018-02-01T00:00:00"/>
    <n v="2017"/>
    <x v="5"/>
    <s v="117 min"/>
    <n v="117"/>
    <n v="117"/>
    <n v="303.97931031235316"/>
    <s v=""/>
    <s v="Dramas, Independent Movies, Romantic Movies"/>
    <s v="Dramas"/>
    <s v="Dramas, Independent Movies, Romantic Movies"/>
    <n v="3"/>
  </r>
  <r>
    <n v="5442"/>
    <s v="s5442"/>
    <x v="0"/>
    <s v="The Wishing Tree"/>
    <s v="Manika Sharma"/>
    <s v="Shabana Azmi, Makrand Deshpande, Harshpreet Kaur, Aabhas Yadav, Shivani Joshi, Saurabh Shukla"/>
    <n v="6"/>
    <s v="India"/>
    <s v="India"/>
    <n v="1"/>
    <d v="2017-06-05T00:00:00"/>
    <n v="2017"/>
    <x v="1"/>
    <s v="117 min"/>
    <n v="117"/>
    <n v="117"/>
    <n v="303.97931031235316"/>
    <s v=""/>
    <s v="Children &amp; Family Movies, Dramas, Music &amp; Musicals"/>
    <s v="Children &amp; Family Movies"/>
    <s v="Children &amp; Family Movies, Dramas, Music &amp; Musicals"/>
    <n v="3"/>
  </r>
  <r>
    <n v="5573"/>
    <s v="s5573"/>
    <x v="0"/>
    <s v="Bon Cop, Bad Cop"/>
    <s v="Erik Canuel"/>
    <s v="Patrick Huard, Colm Feore, Sylvain Marcel, Lucie Laurier, Pierre Lebeau, Ron Lea, Sarain Boylan, Louis-Jos√© Houde"/>
    <n v="8"/>
    <s v="Canada"/>
    <s v="Canada"/>
    <n v="1"/>
    <d v="2017-03-15T00:00:00"/>
    <n v="2006"/>
    <x v="5"/>
    <s v="117 min"/>
    <n v="117"/>
    <n v="117"/>
    <n v="303.97931031235316"/>
    <s v=""/>
    <s v="Action &amp; Adventure, Comedies, International Movies"/>
    <s v="Action &amp; Adventure"/>
    <s v="Action &amp; Adventure, Comedies, International Movies"/>
    <n v="3"/>
  </r>
  <r>
    <n v="5832"/>
    <s v="s5832"/>
    <x v="0"/>
    <s v="Tony Robbins: I Am Not Your Guru"/>
    <s v="Joe Berlinger"/>
    <s v="Tony Robbins"/>
    <n v="1"/>
    <s v="United States"/>
    <s v="United States"/>
    <n v="1"/>
    <d v="2016-07-15T00:00:00"/>
    <n v="2016"/>
    <x v="5"/>
    <s v="117 min"/>
    <n v="117"/>
    <n v="117"/>
    <n v="303.97931031235316"/>
    <s v=""/>
    <s v="Documentaries"/>
    <s v="Documentaries"/>
    <s v="Documentaries"/>
    <n v="1"/>
  </r>
  <r>
    <n v="5970"/>
    <s v="s5970"/>
    <x v="0"/>
    <s v="‚ÄãMaj Rati ‚Äã‚ÄãKeteki"/>
    <s v="Santwana Bardoloi"/>
    <s v="Adil Hussain, Shakil Imtiaz, Mahendra Rabha, Sulakshana Baruah, Rahul Gautam Sarma, Kulada Bhattacharjya, Indu Mohan Das, Moumita Talukdar"/>
    <n v="8"/>
    <s v="India"/>
    <s v="India"/>
    <n v="1"/>
    <d v="2018-09-15T00:00:00"/>
    <n v="2017"/>
    <x v="1"/>
    <s v="117 min"/>
    <n v="117"/>
    <n v="117"/>
    <n v="303.97931031235316"/>
    <s v=""/>
    <s v="Dramas, International Movies"/>
    <s v="Dramas"/>
    <s v="Dramas, International Movies"/>
    <n v="2"/>
  </r>
  <r>
    <n v="6219"/>
    <s v="s6219"/>
    <x v="0"/>
    <s v="Badland"/>
    <s v="Justin Lee"/>
    <s v="Kevin Makely, Bruce Dern, Mira Sorvino, Trace Adkins, Wes Studi, Tony Todd, Jeff Fahey, James Russo, Amanda Wyss"/>
    <n v="9"/>
    <s v="United States"/>
    <s v="United States"/>
    <n v="1"/>
    <d v="2020-03-26T00:00:00"/>
    <n v="2019"/>
    <x v="1"/>
    <s v="117 min"/>
    <n v="117"/>
    <n v="117"/>
    <n v="303.97931031235316"/>
    <s v=""/>
    <s v="Dramas"/>
    <s v="Dramas"/>
    <s v="Dramas"/>
    <n v="1"/>
  </r>
  <r>
    <n v="6321"/>
    <s v="s6321"/>
    <x v="0"/>
    <s v="Bittoo Boss"/>
    <s v="Supavitra Babul"/>
    <s v="Pulkit Samrat, Ashok Pathak, Tanvir Singh, Amita Pathak, Sunil Shetty, Rajendra Sethi, Mohan Kapoor"/>
    <n v="7"/>
    <s v="India"/>
    <s v="India"/>
    <n v="1"/>
    <d v="2020-07-05T00:00:00"/>
    <n v="2012"/>
    <x v="1"/>
    <s v="117 min"/>
    <n v="117"/>
    <n v="117"/>
    <n v="303.97931031235316"/>
    <s v=""/>
    <s v="Comedies, Dramas, International Movies"/>
    <s v="Comedies"/>
    <s v="Comedies, Dramas, International Movies"/>
    <n v="3"/>
  </r>
  <r>
    <n v="6413"/>
    <s v="s6413"/>
    <x v="0"/>
    <s v="Camp X-Ray"/>
    <s v="Peter Sattler"/>
    <s v="Kristen Stewart, Peyman Moaadi, John Carroll Lynch, Lane Garrison, Joseph Julian Soria, Ser'Darius Blain, Cory Michael Smith, Julia Duffy"/>
    <n v="8"/>
    <s v="United States"/>
    <s v="United States"/>
    <n v="1"/>
    <d v="2017-01-14T00:00:00"/>
    <n v="2014"/>
    <x v="12"/>
    <s v="117 min"/>
    <n v="117"/>
    <n v="117"/>
    <n v="303.97931031235316"/>
    <s v=""/>
    <s v="Dramas, Independent Movies"/>
    <s v="Dramas"/>
    <s v="Dramas, Independent Movies"/>
    <n v="2"/>
  </r>
  <r>
    <n v="6549"/>
    <s v="s6549"/>
    <x v="0"/>
    <s v="Dad"/>
    <s v="Gary David Goldberg"/>
    <s v="Jack Lemmon, Ted Danson, Olympia Dukakis, Kathy Baker, Kevin Spacey, Ethan Hawke, Zakes Mokae, J.T. Walsh, Peter Michael Goetz, John Apicella, Richard McGonagle, Bill Morey, Mary Fogarty"/>
    <n v="13"/>
    <s v="United States"/>
    <s v="United States"/>
    <n v="1"/>
    <d v="2018-04-01T00:00:00"/>
    <n v="1989"/>
    <x v="7"/>
    <s v="117 min"/>
    <n v="117"/>
    <n v="117"/>
    <n v="303.97931031235316"/>
    <s v=""/>
    <s v="Dramas"/>
    <s v="Dramas"/>
    <s v="Dramas"/>
    <n v="1"/>
  </r>
  <r>
    <n v="6556"/>
    <s v="s6556"/>
    <x v="0"/>
    <s v="Dallas Buyers Club"/>
    <s v="Jean-Marc Vall√©e"/>
    <s v="Matthew McConaughey, Jennifer Garner, Jared Leto, Denis O'Hare, Steve Zahn, Michael O'Neill, Dallas Roberts, Griffin Dunne, Kevin Rankin, Donna DuPlantier"/>
    <n v="10"/>
    <s v="United States"/>
    <s v="United States"/>
    <n v="1"/>
    <d v="2018-01-16T00:00:00"/>
    <n v="2013"/>
    <x v="12"/>
    <s v="117 min"/>
    <n v="117"/>
    <n v="117"/>
    <n v="303.97931031235316"/>
    <s v=""/>
    <s v="Dramas, Independent Movies, LGBTQ Movies"/>
    <s v="Dramas"/>
    <s v="Dramas, Independent Movies, LGBTQ Movies"/>
    <n v="3"/>
  </r>
  <r>
    <n v="6889"/>
    <s v="s6889"/>
    <x v="0"/>
    <s v="Gran Torino"/>
    <s v="Clint Eastwood"/>
    <s v="Clint Eastwood, Bee Vang, Ahney Her, Christopher Carley, John Carroll Lynch, Brian Haley, Geraldine Hughes, Brian Howe, William Hill, Dreama Walker"/>
    <n v="10"/>
    <s v="Germany"/>
    <s v="Germany, United States"/>
    <n v="2"/>
    <d v="2020-10-01T00:00:00"/>
    <n v="2008"/>
    <x v="12"/>
    <s v="117 min"/>
    <n v="117"/>
    <n v="117"/>
    <n v="303.97931031235316"/>
    <s v=""/>
    <s v="Dramas"/>
    <s v="Dramas"/>
    <s v="Dramas"/>
    <n v="1"/>
  </r>
  <r>
    <n v="6911"/>
    <s v="s6911"/>
    <x v="0"/>
    <s v="HALO Legends"/>
    <s v="Shinji Aramaki, Mamoru Oshii, Hideki Futamura, Toshiyuki Kanno, Tomoki Kyoda, Koichi Mashimo, Yasushi Muraki, Daisuke Nishio, Frank O'Connor, Koji Sawai, Joseph Chou, Hiroshi Yamazaki"/>
    <s v="Andy McAvin, James Faulkner, Luci Christian, John Swasey"/>
    <n v="4"/>
    <s v="United States"/>
    <s v="United States, Japan"/>
    <n v="2"/>
    <d v="2017-05-01T00:00:00"/>
    <n v="2009"/>
    <x v="2"/>
    <s v="117 min"/>
    <n v="117"/>
    <n v="117"/>
    <n v="303.97931031235316"/>
    <s v=""/>
    <s v="Action &amp; Adventure, Anime Features, Sci-Fi &amp; Fantasy"/>
    <s v="Action &amp; Adventure"/>
    <s v="Action &amp; Adventure, Anime Features, Sci-Fi &amp; Fantasy"/>
    <n v="3"/>
  </r>
  <r>
    <n v="7033"/>
    <s v="s7033"/>
    <x v="0"/>
    <s v="Hustle &amp; Flow"/>
    <s v="Craig Brewer"/>
    <s v="Terrence Howard, Anthony Anderson, Taryn Manning, Taraji P. Henson, DJ Qualls, Ludacris, Paula Jai Parker, Elise Neal, Isaac Hayes"/>
    <n v="9"/>
    <s v="United States"/>
    <s v="United States"/>
    <n v="1"/>
    <d v="2019-12-01T00:00:00"/>
    <n v="2005"/>
    <x v="12"/>
    <s v="117 min"/>
    <n v="117"/>
    <n v="117"/>
    <n v="303.97931031235316"/>
    <s v=""/>
    <s v="Dramas, Independent Movies, Music &amp; Musicals"/>
    <s v="Dramas"/>
    <s v="Dramas, Independent Movies, Music &amp; Musicals"/>
    <n v="3"/>
  </r>
  <r>
    <n v="7226"/>
    <s v="s7226"/>
    <x v="0"/>
    <s v="Kraftidioten"/>
    <s v="Hans Petter Moland"/>
    <s v="Stellan Skarsg√•rd, P√•l Sverre Hagen, Bruno Ganz, Hildegun Riise, Peter Andersson, Birgitte Hjort S√∏rensen, Jakob Oftebro, Anders Baasmo Christiansen, Jon √òigarden, Gard B. Eidsvold, Kristofer Hivju, Birgitte Hjort Sorensen, Stellan Skarsgard"/>
    <n v="13"/>
    <s v="Norway"/>
    <s v="Norway, Denmark, Sweden"/>
    <n v="3"/>
    <d v="2017-01-05T00:00:00"/>
    <n v="2014"/>
    <x v="5"/>
    <s v="117 min"/>
    <n v="117"/>
    <n v="117"/>
    <n v="303.97931031235316"/>
    <s v=""/>
    <s v="Comedies, International Movies, Thrillers"/>
    <s v="Comedies"/>
    <s v="Comedies, International Movies, Thrillers"/>
    <n v="3"/>
  </r>
  <r>
    <n v="7364"/>
    <s v="s7364"/>
    <x v="0"/>
    <s v="Ma Chu Ka"/>
    <s v="Jayan Vannery"/>
    <s v="Pasupathy, Janani Iyer, Pratap Pothen"/>
    <n v="3"/>
    <s v="India"/>
    <s v="India"/>
    <n v="1"/>
    <d v="2018-07-01T00:00:00"/>
    <n v="2017"/>
    <x v="1"/>
    <s v="117 min"/>
    <n v="117"/>
    <n v="117"/>
    <n v="303.97931031235316"/>
    <s v=""/>
    <s v="International Movies, Thrillers"/>
    <s v="International Movies"/>
    <s v="International Movies, Thrillers"/>
    <n v="2"/>
  </r>
  <r>
    <n v="7488"/>
    <s v="s7488"/>
    <x v="0"/>
    <s v="Monopoly (The Bank Of Luck)"/>
    <s v="Ahmed El Gendy"/>
    <s v="Mohamed Mamdouh, Mohammed Tharwat, Akram Hosny"/>
    <n v="3"/>
    <s v="Egypt"/>
    <s v="Egypt"/>
    <n v="1"/>
    <d v="2019-06-15T00:00:00"/>
    <n v="2017"/>
    <x v="5"/>
    <s v="117 min"/>
    <n v="117"/>
    <n v="117"/>
    <n v="303.97931031235316"/>
    <s v=""/>
    <s v="Comedies, International Movies"/>
    <s v="Comedies"/>
    <s v="Comedies, International Movies"/>
    <n v="2"/>
  </r>
  <r>
    <n v="7631"/>
    <s v="s7631"/>
    <x v="0"/>
    <s v="Nymphomaniac: Volume 1"/>
    <s v="Lars von Trier"/>
    <s v="Charlotte Gainsbourg, Stellan Skarsg√•rd, Stacy Martin, Shia LaBeouf, Christian Slater, Uma Thurman, Sophie Kennedy Clark, Connie Nielsen"/>
    <n v="8"/>
    <s v="Denmark"/>
    <s v="Denmark, Germany, Belgium, United Kingdom, France"/>
    <n v="5"/>
    <d v="2018-01-01T00:00:00"/>
    <n v="2013"/>
    <x v="11"/>
    <s v="117 min"/>
    <n v="117"/>
    <n v="117"/>
    <n v="303.97931031235316"/>
    <s v=""/>
    <s v="Dramas, Independent Movies, International Movies"/>
    <s v="Dramas"/>
    <s v="Dramas, Independent Movies, International Movies"/>
    <n v="3"/>
  </r>
  <r>
    <n v="7689"/>
    <s v="s7689"/>
    <x v="0"/>
    <s v="P Se PM Tak"/>
    <s v="Kundan Shah"/>
    <s v="Meenakshi Dixit, Indrajeet Soni, Bharat Jadhav, Yashpal Sharma, Anjan Srivastav, Deepak Shirke, Akhilendra Mishra, Mushtaq Khan, Aanand Kale"/>
    <n v="9"/>
    <s v="India"/>
    <s v="India"/>
    <n v="1"/>
    <d v="2018-08-01T00:00:00"/>
    <n v="2015"/>
    <x v="1"/>
    <s v="117 min"/>
    <n v="117"/>
    <n v="117"/>
    <n v="303.97931031235316"/>
    <s v=""/>
    <s v="Comedies, Independent Movies, International Movies"/>
    <s v="Comedies"/>
    <s v="Comedies, Independent Movies, International Movies"/>
    <n v="3"/>
  </r>
  <r>
    <n v="7715"/>
    <s v="s7715"/>
    <x v="0"/>
    <s v="Patriot Games"/>
    <s v="Phillip Noyce"/>
    <s v="Harrison Ford, Anne Archer, Patrick Bergin, Sean Bean, Thora Birch, James Fox, Samuel L. Jackson, Polly Walker, J.E. Freeman, James Earl Jones, Richard Harris"/>
    <n v="11"/>
    <s v="United States"/>
    <s v="United States"/>
    <n v="1"/>
    <d v="2020-01-01T00:00:00"/>
    <n v="1992"/>
    <x v="12"/>
    <s v="117 min"/>
    <n v="117"/>
    <n v="117"/>
    <n v="303.97931031235316"/>
    <s v=""/>
    <s v="Action &amp; Adventure"/>
    <s v="Action &amp; Adventure"/>
    <s v="Action &amp; Adventure"/>
    <n v="1"/>
  </r>
  <r>
    <n v="7822"/>
    <s v="s7822"/>
    <x v="0"/>
    <s v="Rahasya"/>
    <s v="Manish Gupta"/>
    <s v="Kay Kay Menon, Ashish Vidyarthi, Tisca Chopra, Mita Vashisht, Bikramjeet Kanwarpal, Ashwini Kalsekar, Kunal Sharma, Nimai Bali"/>
    <n v="8"/>
    <s v="India"/>
    <s v="India"/>
    <n v="1"/>
    <d v="2018-03-01T00:00:00"/>
    <n v="2015"/>
    <x v="1"/>
    <s v="117 min"/>
    <n v="117"/>
    <n v="117"/>
    <n v="303.97931031235316"/>
    <s v=""/>
    <s v="Dramas, International Movies"/>
    <s v="Dramas"/>
    <s v="Dramas, International Movies"/>
    <n v="2"/>
  </r>
  <r>
    <n v="7913"/>
    <s v="s7913"/>
    <x v="0"/>
    <s v="S.W.A.T."/>
    <s v="Clark Johnson"/>
    <s v="Samuel L. Jackson, Colin Farrell, Michelle Rodriguez, LL Cool J, Josh Charles, Jeremy Renner, Brian Van Holt, Olivier Martinez, Reg E. Cathey, Larry Poindexter, Page Kennedy, Domenick Lombardozzi, James DuMont"/>
    <n v="13"/>
    <s v="United States"/>
    <s v="United States"/>
    <n v="1"/>
    <d v="2021-01-01T00:00:00"/>
    <n v="2003"/>
    <x v="2"/>
    <s v="117 min"/>
    <n v="117"/>
    <n v="117"/>
    <n v="303.97931031235316"/>
    <s v=""/>
    <s v="Action &amp; Adventure"/>
    <s v="Action &amp; Adventure"/>
    <s v="Action &amp; Adventure"/>
    <n v="1"/>
  </r>
  <r>
    <n v="7963"/>
    <s v="s7963"/>
    <x v="0"/>
    <s v="Scream 3"/>
    <s v="Wes Craven"/>
    <s v="David Arquette, Neve Campbell, Courteney Cox, Patrick Dempsey, Scott Foley, Lance Henriksen, Matt Keeslar, Jenny McCarthy, Emily Mortimer, Parker Posey, Deon Richmond, Kelly Rutherford, Liev Schreiber, Patrick Warburton, Jamie Kennedy"/>
    <n v="15"/>
    <s v="United States"/>
    <s v="United States"/>
    <n v="1"/>
    <d v="2019-07-01T00:00:00"/>
    <n v="2000"/>
    <x v="12"/>
    <s v="117 min"/>
    <n v="117"/>
    <n v="117"/>
    <n v="303.97931031235316"/>
    <s v=""/>
    <s v="Horror Movies"/>
    <s v="Horror Movies"/>
    <s v="Horror Movies"/>
    <n v="1"/>
  </r>
  <r>
    <n v="8069"/>
    <s v="s8069"/>
    <x v="0"/>
    <s v="Spider-Man: Into the Spider-Verse"/>
    <s v="Peter Ramsey, Rodney Rothman, Bob Persichetti"/>
    <s v="Shameik Moore, Jake Johnson, Hailee Steinfeld, Brian Tyree Henry, Lauren V√©lez, Mahershala Ali, Lily Tomlin, Kathryn Hahn, Liev Schreiber, Kimiko Glenn, Nicolas Cage, John Mulaney"/>
    <n v="12"/>
    <s v="United States"/>
    <s v="United States"/>
    <n v="1"/>
    <d v="2019-06-26T00:00:00"/>
    <n v="2018"/>
    <x v="7"/>
    <s v="117 min"/>
    <n v="117"/>
    <n v="117"/>
    <n v="303.97931031235316"/>
    <s v=""/>
    <s v="Action &amp; Adventure, Comedies"/>
    <s v="Action &amp; Adventure"/>
    <s v="Action &amp; Adventure, Comedies"/>
    <n v="2"/>
  </r>
  <r>
    <n v="8107"/>
    <s v="s8107"/>
    <x v="0"/>
    <s v="Striptease"/>
    <s v="Andrew Bergman"/>
    <s v="Demi Moore, Burt Reynolds, Armand Assante, Ving Rhames, Robert Patrick, Paul Guilfoyle, Jerry Grayson, Rumer Willis, Robert Stanton, William Hill"/>
    <n v="10"/>
    <s v="United States"/>
    <s v="United States"/>
    <n v="1"/>
    <d v="2021-01-01T00:00:00"/>
    <n v="1996"/>
    <x v="12"/>
    <s v="117 min"/>
    <n v="117"/>
    <n v="117"/>
    <n v="303.97931031235316"/>
    <s v=""/>
    <s v="Comedies, Dramas"/>
    <s v="Comedies"/>
    <s v="Comedies, Dramas"/>
    <n v="2"/>
  </r>
  <r>
    <n v="8178"/>
    <s v="s8178"/>
    <x v="0"/>
    <s v="The 4th Company"/>
    <s v="Mitzi Vanessa Arreola, Amir Galvan Cervera"/>
    <s v="Adrian Ladron, Andoni Gracia, Hern√°n Mendoza, Gabino Rodr√≠guez, Dar√≠o T. Pie, Manuel Ojeda"/>
    <n v="6"/>
    <s v="Mexico"/>
    <s v="Mexico, Spain"/>
    <n v="2"/>
    <d v="2018-04-06T00:00:00"/>
    <n v="2016"/>
    <x v="5"/>
    <s v="117 min"/>
    <n v="117"/>
    <n v="117"/>
    <n v="303.97931031235316"/>
    <s v=""/>
    <s v="Action &amp; Adventure, Dramas, International Movies"/>
    <s v="Action &amp; Adventure"/>
    <s v="Action &amp; Adventure, Dramas, International Movies"/>
    <n v="3"/>
  </r>
  <r>
    <n v="8197"/>
    <s v="s8197"/>
    <x v="0"/>
    <s v="The Art of War"/>
    <s v="Christian Duguay"/>
    <s v="Wesley Snipes, Anne Archer, Maury Chaykin, Marie Matiko, Cary-Hiroyuki Tagawa, Michael Biehn, Donald Sutherland, Liliana Komorowska, James Hong"/>
    <n v="9"/>
    <s v="United States"/>
    <s v="United States, Canada"/>
    <n v="2"/>
    <d v="2020-07-01T00:00:00"/>
    <n v="2000"/>
    <x v="12"/>
    <s v="117 min"/>
    <n v="117"/>
    <n v="117"/>
    <n v="303.97931031235316"/>
    <s v=""/>
    <s v="Action &amp; Adventure"/>
    <s v="Action &amp; Adventure"/>
    <s v="Action &amp; Adventure"/>
    <n v="1"/>
  </r>
  <r>
    <n v="8470"/>
    <s v="s8470"/>
    <x v="0"/>
    <s v="The Pursuit of Happyness"/>
    <s v="Gabriele Muccino"/>
    <s v="Will Smith, Jaden Smith, Thandie Newton, Brian Howe, James Karen, Dan Castellaneta, Kurt Fuller, Takayo Fischer"/>
    <n v="8"/>
    <s v="United States"/>
    <s v="United States"/>
    <n v="1"/>
    <d v="2019-10-01T00:00:00"/>
    <n v="2006"/>
    <x v="2"/>
    <s v="117 min"/>
    <n v="117"/>
    <n v="117"/>
    <n v="303.97931031235316"/>
    <s v=""/>
    <s v="Dramas"/>
    <s v="Dramas"/>
    <s v="Dramas"/>
    <n v="1"/>
  </r>
  <r>
    <n v="8672"/>
    <s v="s8672"/>
    <x v="0"/>
    <s v="Veerappan"/>
    <s v="Ram Gopal Varma"/>
    <s v="Sandeep Bharadwaj, Sachiin Joshi, Lisa Ray, Usha Jadhav, Nissar Khan, Krishna Shrikanth Iyengar"/>
    <n v="6"/>
    <s v="India"/>
    <s v="India"/>
    <n v="1"/>
    <d v="2017-10-15T00:00:00"/>
    <n v="2016"/>
    <x v="1"/>
    <s v="117 min"/>
    <n v="117"/>
    <n v="117"/>
    <n v="303.97931031235316"/>
    <s v=""/>
    <s v="Action &amp; Adventure, Dramas, International Movies"/>
    <s v="Action &amp; Adventure"/>
    <s v="Action &amp; Adventure, Dramas, International Movies"/>
    <n v="3"/>
  </r>
  <r>
    <n v="123"/>
    <s v="s123"/>
    <x v="0"/>
    <s v="In the Cut"/>
    <s v="Jane Campion"/>
    <s v="Meg Ryan, Mark Ruffalo, Jennifer Jason Leigh, Nick Damici, Sharrieff Pugh, Kevin Bacon, Yaani King Mondschein, Heather Litteer"/>
    <n v="8"/>
    <s v="United Kingdom"/>
    <s v="United Kingdom, Australia, France, United States"/>
    <n v="4"/>
    <d v="2021-09-02T00:00:00"/>
    <n v="2003"/>
    <x v="12"/>
    <s v="118 min"/>
    <n v="118"/>
    <n v="118"/>
    <n v="339.84931520551908"/>
    <s v=""/>
    <s v="Thrillers"/>
    <s v="Thrillers"/>
    <s v="Thrillers"/>
    <n v="1"/>
  </r>
  <r>
    <n v="163"/>
    <s v="s163"/>
    <x v="0"/>
    <s v="Marshall"/>
    <s v="Reginald Hudlin"/>
    <s v="Chadwick Boseman, Josh Gad, Kate Hudson, Sterling K. Brown, Dan Stevens, James Cromwell, Keesha Sharp, Roger Guenveur Smith, Derrick Baskin, Barrett Doss"/>
    <n v="10"/>
    <s v="United States"/>
    <s v="United States, China, Hong Kong"/>
    <n v="3"/>
    <d v="2021-09-01T00:00:00"/>
    <n v="2017"/>
    <x v="2"/>
    <s v="118 min"/>
    <n v="118"/>
    <n v="118"/>
    <n v="339.84931520551908"/>
    <s v=""/>
    <s v="Dramas"/>
    <s v="Dramas"/>
    <s v="Dramas"/>
    <n v="1"/>
  </r>
  <r>
    <n v="307"/>
    <s v="s307"/>
    <x v="0"/>
    <s v="76"/>
    <s v="Izu Ojukwu"/>
    <s v="Ramsey Nouah, Rita Dominic, Chidi Mokeme, Ibinabo Fiberesima, Daniel K. Daniel, Memry Savanhu, Adonijah Owiriwa, Pat Nebo, Nelly Ekwereogu, Shuaibu Ebenesi Adams, Debo Oguns, Ben Nwosu, Ada Ofoegbu"/>
    <n v="13"/>
    <s v="Nigeria"/>
    <s v="Nigeria"/>
    <n v="1"/>
    <d v="2021-08-04T00:00:00"/>
    <n v="2016"/>
    <x v="6"/>
    <s v="118 min"/>
    <n v="118"/>
    <n v="118"/>
    <n v="339.84931520551908"/>
    <s v=""/>
    <s v="Dramas, International Movies"/>
    <s v="Dramas"/>
    <s v="Dramas, International Movies"/>
    <n v="2"/>
  </r>
  <r>
    <n v="356"/>
    <s v="s356"/>
    <x v="0"/>
    <s v="The Lincoln Lawyer"/>
    <s v="Brad Furman"/>
    <s v="Matthew McConaughey, Josh Lucas, Ryan Phillippe, John Leguizamo, Michael Pe√±a, Bryan Cranston, Bob Gunton, William H. Macy, Marisa Tomei, Frances Fisher"/>
    <n v="10"/>
    <s v="United States"/>
    <s v="United States"/>
    <n v="1"/>
    <d v="2021-08-01T00:00:00"/>
    <n v="2011"/>
    <x v="12"/>
    <s v="118 min"/>
    <n v="118"/>
    <n v="118"/>
    <n v="339.84931520551908"/>
    <s v=""/>
    <s v="Dramas, Thrillers"/>
    <s v="Dramas"/>
    <s v="Dramas, Thrillers"/>
    <n v="2"/>
  </r>
  <r>
    <n v="364"/>
    <s v="s364"/>
    <x v="0"/>
    <s v="The Vault"/>
    <s v="Jaume Balaguer√≥"/>
    <s v="Freddie Highmore, Astrid Berg√®s-Frisbey, Sam Riley, Liam Cunningham, Jos√© Coronado, Luis Tosar, Emilio Guti√©rrez Caba, Axel Stein, Daniel Holgu√≠n, Famke Janssen"/>
    <n v="10"/>
    <m/>
    <m/>
    <n v="0"/>
    <d v="2021-07-31T00:00:00"/>
    <n v="2021"/>
    <x v="12"/>
    <s v="118 min"/>
    <n v="118"/>
    <n v="118"/>
    <n v="339.84931520551908"/>
    <s v=""/>
    <s v="Action &amp; Adventure, International Movies, Thrillers"/>
    <s v="Action &amp; Adventure"/>
    <s v="Action &amp; Adventure, International Movies, Thrillers"/>
    <n v="3"/>
  </r>
  <r>
    <n v="571"/>
    <s v="s571"/>
    <x v="0"/>
    <s v="Dynasty Warriors"/>
    <s v="Chow Hin Yeung Roy"/>
    <s v="Wang Kai, Louis Koo, Han Geng, Tony Yang, Carina Lau, NaZha, Lam Suet, Justin Cheung, Ray Lui, Yuan Wenkang"/>
    <n v="10"/>
    <m/>
    <m/>
    <n v="0"/>
    <d v="2021-07-01T00:00:00"/>
    <n v="2021"/>
    <x v="1"/>
    <s v="118 min"/>
    <n v="118"/>
    <n v="118"/>
    <n v="339.84931520551908"/>
    <s v=""/>
    <s v="Action &amp; Adventure, International Movies"/>
    <s v="Action &amp; Adventure"/>
    <s v="Action &amp; Adventure, International Movies"/>
    <n v="2"/>
  </r>
  <r>
    <n v="583"/>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n v="16"/>
    <s v="United States"/>
    <s v="United States"/>
    <n v="1"/>
    <d v="2021-07-01T00:00:00"/>
    <n v="2016"/>
    <x v="2"/>
    <s v="118 min"/>
    <n v="118"/>
    <n v="118"/>
    <n v="339.84931520551908"/>
    <s v=""/>
    <s v="Comedies, Dramas"/>
    <s v="Comedies"/>
    <s v="Comedies, Dramas"/>
    <n v="2"/>
  </r>
  <r>
    <n v="780"/>
    <s v="s780"/>
    <x v="0"/>
    <s v="Battlefield Earth"/>
    <s v="Roger Christian"/>
    <s v="John Travolta, Barry Pepper, Forest Whitaker, Kim Coates, Sabine Karsenti, Richard Tyson, Kelly Preston, Michael MacRae, Shaun Austin-Olsen, Tim Post, Michael Byrne"/>
    <n v="11"/>
    <s v="United States"/>
    <s v="United States"/>
    <n v="1"/>
    <d v="2021-06-02T00:00:00"/>
    <n v="2000"/>
    <x v="2"/>
    <s v="118 min"/>
    <n v="118"/>
    <n v="118"/>
    <n v="339.84931520551908"/>
    <s v=""/>
    <s v="Action &amp; Adventure, Cult Movies, Sci-Fi &amp; Fantasy"/>
    <s v="Action &amp; Adventure"/>
    <s v="Action &amp; Adventure, Cult Movies, Sci-Fi &amp; Fantasy"/>
    <n v="3"/>
  </r>
  <r>
    <n v="837"/>
    <s v="s837"/>
    <x v="0"/>
    <s v="Ghost Lab"/>
    <s v="Paween Purijitpanya"/>
    <s v="Thanapob Leeratanakachorn, Paris Intarakomalyasut, Nuttanicha Dungwattanawanich, Suquan Bulakul, Rachanee Siralert, Chaleeda Gilbert, Nuttawut Jenmana, Alanta Potjes, Anchuleeon Buagaew, Jinjuta Rattanaburi"/>
    <n v="10"/>
    <s v="Thailand"/>
    <s v="Thailand"/>
    <n v="1"/>
    <d v="2021-05-27T00:00:00"/>
    <n v="2021"/>
    <x v="5"/>
    <s v="118 min"/>
    <n v="118"/>
    <n v="118"/>
    <n v="339.84931520551908"/>
    <s v=""/>
    <s v="Horror Movies, International Movies, Thrillers"/>
    <s v="Horror Movies"/>
    <s v="Horror Movies, International Movies, Thrillers"/>
    <n v="3"/>
  </r>
  <r>
    <n v="907"/>
    <s v="s907"/>
    <x v="0"/>
    <s v="Have You Ever Seen Fireflies? - Theatre Play"/>
    <s v="Yƒ±lmaz Erdoƒüan"/>
    <s v="Demet Akbaƒü, Zerrin S√ºmer, Sinan Bengier, Salih Kalyon, Bican G√ºnalan, ≈ûebnem S√∂nmez, Binnur Kaya, Serhat √ñzcan"/>
    <n v="8"/>
    <s v="Turkey"/>
    <s v="Turkey"/>
    <n v="1"/>
    <d v="2021-05-07T00:00:00"/>
    <n v="1999"/>
    <x v="5"/>
    <s v="118 min"/>
    <n v="118"/>
    <n v="118"/>
    <n v="339.84931520551908"/>
    <s v=""/>
    <s v="Dramas, International Movies"/>
    <s v="Dramas"/>
    <s v="Dramas, International Movies"/>
    <n v="2"/>
  </r>
  <r>
    <n v="917"/>
    <s v="s917"/>
    <x v="0"/>
    <s v="Dead Man Down"/>
    <s v="Niels Arden Oplev"/>
    <s v="Colin Farrell, Noomi Rapace, Terrence Howard, Dominic Cooper, Isabelle Huppert, Luis Da Silva Jr., Armand Assante, F. Murray Abraham"/>
    <n v="8"/>
    <s v="United States"/>
    <s v="United States"/>
    <n v="1"/>
    <d v="2021-05-06T00:00:00"/>
    <n v="2013"/>
    <x v="12"/>
    <s v="118 min"/>
    <n v="118"/>
    <n v="118"/>
    <n v="339.84931520551908"/>
    <s v=""/>
    <s v="Action &amp; Adventure"/>
    <s v="Action &amp; Adventure"/>
    <s v="Action &amp; Adventure"/>
    <n v="1"/>
  </r>
  <r>
    <n v="1081"/>
    <s v="s1081"/>
    <x v="0"/>
    <s v="New Gods: Nezha Reborn"/>
    <s v="Zhao Ji"/>
    <s v="Yang Tianxiang, Zhang He, Xuan Xiaoming, Li Shimeng"/>
    <n v="4"/>
    <s v="China"/>
    <s v="China"/>
    <n v="1"/>
    <d v="2021-04-12T00:00:00"/>
    <n v="2021"/>
    <x v="1"/>
    <s v="118 min"/>
    <n v="118"/>
    <n v="118"/>
    <n v="339.84931520551908"/>
    <s v=""/>
    <s v="Action &amp; Adventure, Anime Features, International Movies"/>
    <s v="Action &amp; Adventure"/>
    <s v="Action &amp; Adventure, Anime Features, International Movies"/>
    <n v="3"/>
  </r>
  <r>
    <n v="1204"/>
    <s v="s1204"/>
    <x v="0"/>
    <s v="The BFG"/>
    <s v="Steven Spielberg"/>
    <s v="Mark Rylance, Ruby Barnhill, Penelope Wilton, Jemaine Clement, Rebecca Hall, Rafe Spall, Bill Hader, √ìlafur Darri √ìlafsson, Adam Godley, Michael Adamthwaite, Daniel Bacon, Jonathan Holmes, Chris Gibbs, Paul Moniz de Sa"/>
    <n v="14"/>
    <s v="United States"/>
    <s v="United States, India, United Kingdom"/>
    <n v="3"/>
    <d v="2021-03-15T00:00:00"/>
    <n v="2016"/>
    <x v="7"/>
    <s v="118 min"/>
    <n v="118"/>
    <n v="118"/>
    <n v="339.84931520551908"/>
    <s v=""/>
    <s v="Children &amp; Family Movies, Dramas"/>
    <s v="Children &amp; Family Movies"/>
    <s v="Children &amp; Family Movies, Dramas"/>
    <n v="2"/>
  </r>
  <r>
    <n v="1291"/>
    <s v="s1291"/>
    <x v="0"/>
    <s v="I Care a Lot"/>
    <s v="J Blakeson"/>
    <s v="Rosamund Pike, Peter Dinklage, Eiza Gonz√°lez, Dianne Wiest, Chris Messina, Isiah Whitlock Jr., Macon Blair, Alicia Witt, Damian Young"/>
    <n v="9"/>
    <s v="United Kingdom"/>
    <s v="United Kingdom, United States"/>
    <n v="2"/>
    <d v="2021-02-19T00:00:00"/>
    <n v="2021"/>
    <x v="12"/>
    <s v="118 min"/>
    <n v="118"/>
    <n v="118"/>
    <n v="339.84931520551908"/>
    <s v=""/>
    <s v="Comedies, LGBTQ Movies, Thrillers"/>
    <s v="Comedies"/>
    <s v="Comedies, LGBTQ Movies, Thrillers"/>
    <n v="3"/>
  </r>
  <r>
    <n v="1470"/>
    <s v="s1470"/>
    <x v="0"/>
    <s v="What's Eating Gilbert Grape"/>
    <s v="Lasse Hallstr√∂m"/>
    <s v="Johnny Depp, Leonardo DiCaprio, Juliette Lewis, Mary Steenburgen, Darlene Cates, Laura Harrington, Mary Kate Schellhardt, Kevin Tighe, John C. Reilly, Crispin Glover"/>
    <n v="10"/>
    <s v="United States"/>
    <s v="United States"/>
    <n v="1"/>
    <d v="2021-01-01T00:00:00"/>
    <n v="1993"/>
    <x v="2"/>
    <s v="118 min"/>
    <n v="118"/>
    <n v="118"/>
    <n v="339.84931520551908"/>
    <s v=""/>
    <s v="Classic Movies, Dramas, Independent Movies"/>
    <s v="Classic Movies"/>
    <s v="Classic Movies, Dramas, Independent Movies"/>
    <n v="3"/>
  </r>
  <r>
    <n v="1607"/>
    <s v="s1607"/>
    <x v="0"/>
    <s v="Fierce"/>
    <s v="Anna Wieczur-Bluszcz"/>
    <s v="Katarzyna Sawczuk, Maciej Zako≈õcielny, Anita Soko≈Çowska, Julia Kami≈Ñska, Tomasz Karolak, Maria Pakulnis, Barbara Wypych, Wojciech Solarz, Adrian Majewski, Micha≈Ç Piprowski, Urszula Dudziak, Krzysztof Ibisz"/>
    <n v="12"/>
    <s v="Poland"/>
    <s v="Poland"/>
    <n v="1"/>
    <d v="2020-12-02T00:00:00"/>
    <n v="2020"/>
    <x v="5"/>
    <s v="118 min"/>
    <n v="118"/>
    <n v="118"/>
    <n v="339.84931520551908"/>
    <s v=""/>
    <s v="Comedies, Dramas, International Movies"/>
    <s v="Comedies"/>
    <s v="Comedies, Dramas, International Movies"/>
    <n v="3"/>
  </r>
  <r>
    <n v="1850"/>
    <s v="s1850"/>
    <x v="0"/>
    <s v="Kartini: Princess of Java"/>
    <s v="Hanung Bramantyo"/>
    <s v="Dian Sastrowardoyo, Ayushita, Acha Septriasa, Deddy Sutomo, Christine Hakim, Djenar Maesa Ayu, Denny Sumargo, Adinia Wirasti, Reza Rahadian"/>
    <n v="9"/>
    <s v="Indonesia"/>
    <s v="Indonesia, Netherlands"/>
    <n v="2"/>
    <d v="2020-10-15T00:00:00"/>
    <n v="2017"/>
    <x v="6"/>
    <s v="118 min"/>
    <n v="118"/>
    <n v="118"/>
    <n v="339.84931520551908"/>
    <s v=""/>
    <s v="Dramas, International Movies"/>
    <s v="Dramas"/>
    <s v="Dramas, International Movies"/>
    <n v="2"/>
  </r>
  <r>
    <n v="1967"/>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n v="16"/>
    <s v="Japan"/>
    <s v="Japan"/>
    <n v="1"/>
    <d v="2020-09-20T00:00:00"/>
    <n v="2017"/>
    <x v="5"/>
    <s v="118 min"/>
    <n v="118"/>
    <n v="118"/>
    <n v="339.84931520551908"/>
    <s v=""/>
    <s v="Action &amp; Adventure, International Movies"/>
    <s v="Action &amp; Adventure"/>
    <s v="Action &amp; Adventure, International Movies"/>
    <n v="2"/>
  </r>
  <r>
    <n v="2533"/>
    <s v="s2533"/>
    <x v="0"/>
    <s v="Dilan 1991"/>
    <s v="Fajar Bustomi, Pidi Baiq"/>
    <s v="Iqbaal Ramadhan, Vanesha Prescilla, Ira Wibowo, Bucek Depp, Happy Salma, Farhan, Maudy Koesnaedi, Jerome Kurnia"/>
    <n v="8"/>
    <s v="Indonesia"/>
    <s v="Indonesia"/>
    <n v="1"/>
    <d v="2020-05-14T00:00:00"/>
    <n v="2019"/>
    <x v="1"/>
    <s v="118 min"/>
    <n v="118"/>
    <n v="118"/>
    <n v="339.84931520551908"/>
    <s v=""/>
    <s v="Dramas, International Movies, Romantic Movies"/>
    <s v="Dramas"/>
    <s v="Dramas, International Movies, Romantic Movies"/>
    <n v="3"/>
  </r>
  <r>
    <n v="2916"/>
    <s v="s2916"/>
    <x v="0"/>
    <s v="Liefling"/>
    <s v="Brian Webber"/>
    <s v="Lika Berning, Bobby van Jaarsveld, Marlee van der Merwe, Sonja Herholdt, Elize Cawood, Rouel Beukes, Kevin Leo, Paul du Toit, Sylvaine Strike"/>
    <n v="9"/>
    <s v="South Africa"/>
    <s v="South Africa"/>
    <n v="1"/>
    <d v="2020-02-14T00:00:00"/>
    <n v="2010"/>
    <x v="6"/>
    <s v="118 min"/>
    <n v="118"/>
    <n v="118"/>
    <n v="339.84931520551908"/>
    <s v=""/>
    <s v="Comedies, International Movies, Music &amp; Musicals"/>
    <s v="Comedies"/>
    <s v="Comedies, International Movies, Music &amp; Musicals"/>
    <n v="3"/>
  </r>
  <r>
    <n v="3214"/>
    <s v="s3214"/>
    <x v="0"/>
    <s v="Lagos Real Fake Life"/>
    <s v="Mike Ezuruonye"/>
    <s v="Nonso Diobi, Mike Ezuruonye, Mercy Aigbe, Rex Nosa, Annie Macaulay Idibia, Ik Ogbonna, Nedu Wazobia, Uzee Usman, Odunlade Adekola, Mr Jollof, Efe Irele, Josh 2 Funny, Haillie Sumney, Emmanuella, MC Lively"/>
    <n v="15"/>
    <m/>
    <m/>
    <n v="0"/>
    <d v="2019-11-29T00:00:00"/>
    <n v="2018"/>
    <x v="5"/>
    <s v="118 min"/>
    <n v="118"/>
    <n v="118"/>
    <n v="339.84931520551908"/>
    <s v=""/>
    <s v="Comedies, International Movies"/>
    <s v="Comedies"/>
    <s v="Comedies, International Movies"/>
    <n v="2"/>
  </r>
  <r>
    <n v="3373"/>
    <s v="s3373"/>
    <x v="0"/>
    <s v="Dolemite Is My Name"/>
    <s v="Craig Brewer"/>
    <s v="Eddie Murphy, Wesley Snipes, Keegan-Michael Key, Mike Epps, Craig Robinson, Tituss Burgess, Da'Vine Joy Randolph, Kodi Smit-McPhee"/>
    <n v="8"/>
    <s v="United States"/>
    <s v="United States"/>
    <n v="1"/>
    <d v="2019-10-25T00:00:00"/>
    <n v="2019"/>
    <x v="12"/>
    <s v="118 min"/>
    <n v="118"/>
    <n v="118"/>
    <n v="339.84931520551908"/>
    <s v=""/>
    <s v="Comedies, Dramas"/>
    <s v="Comedies"/>
    <s v="Comedies, Dramas"/>
    <n v="2"/>
  </r>
  <r>
    <n v="3392"/>
    <s v="s3392"/>
    <x v="0"/>
    <s v="The Command"/>
    <s v="Thomas Vinterberg"/>
    <s v="Matthias Schoenaerts, L√©a Seydoux, Colin Firth, Peter Simonischek, August Diehl, Max von Sydow, Bjarne Henriksen, Magnus Millang, Artemiy Spiridonov"/>
    <n v="9"/>
    <s v="France"/>
    <s v="France, Belgium, Luxembourg, Romania, Canada, United States"/>
    <n v="6"/>
    <d v="2019-10-19T00:00:00"/>
    <n v="2018"/>
    <x v="2"/>
    <s v="118 min"/>
    <n v="118"/>
    <n v="118"/>
    <n v="339.84931520551908"/>
    <s v=""/>
    <s v="Dramas, International Movies, Thrillers"/>
    <s v="Dramas"/>
    <s v="Dramas, International Movies, Thrillers"/>
    <n v="3"/>
  </r>
  <r>
    <n v="3567"/>
    <s v="s3567"/>
    <x v="0"/>
    <s v="Saavat"/>
    <s v="Saurabh Sinha"/>
    <s v="Smita Tambe, Milind Shirole, Shwetambari Ghute, Shitanshu Kumar Sharad, Nishikant Rawji, Sanjivani Khanvilkar"/>
    <n v="6"/>
    <s v="India"/>
    <s v="India"/>
    <n v="1"/>
    <d v="2019-08-23T00:00:00"/>
    <n v="2019"/>
    <x v="1"/>
    <s v="118 min"/>
    <n v="118"/>
    <n v="118"/>
    <n v="339.84931520551908"/>
    <s v=""/>
    <s v="Dramas, Independent Movies, International Movies"/>
    <s v="Dramas"/>
    <s v="Dramas, Independent Movies, International Movies"/>
    <n v="3"/>
  </r>
  <r>
    <n v="3772"/>
    <s v="s3772"/>
    <x v="0"/>
    <s v="The Black Godfather"/>
    <s v="Reginald Hudlin"/>
    <s v="Clarence Avant, Quincy Jones"/>
    <n v="2"/>
    <s v="United States"/>
    <s v="United States"/>
    <n v="1"/>
    <d v="2019-06-07T00:00:00"/>
    <n v="2019"/>
    <x v="5"/>
    <s v="118 min"/>
    <n v="118"/>
    <n v="118"/>
    <n v="339.84931520551908"/>
    <s v=""/>
    <s v="Documentaries, Music &amp; Musicals"/>
    <s v="Documentaries"/>
    <s v="Documentaries, Music &amp; Musicals"/>
    <n v="2"/>
  </r>
  <r>
    <n v="3993"/>
    <s v="s3993"/>
    <x v="0"/>
    <s v="The Third Party"/>
    <s v="Jason Paul Laxamana"/>
    <s v="Sam Milby, Angel Locsin, Zanjoe Marudo, Cherry Pie Picache, Alma Moreno, Matet De Leon, Al Tantay, Beauty Gonzalez, Katrina Michelle Legaspi"/>
    <n v="9"/>
    <s v="Philippines"/>
    <s v="Philippines"/>
    <n v="1"/>
    <d v="2019-03-21T00:00:00"/>
    <n v="2016"/>
    <x v="5"/>
    <s v="118 min"/>
    <n v="118"/>
    <n v="118"/>
    <n v="339.84931520551908"/>
    <s v=""/>
    <s v="Comedies, Dramas, International Movies"/>
    <s v="Comedies"/>
    <s v="Comedies, Dramas, International Movies"/>
    <n v="3"/>
  </r>
  <r>
    <n v="4049"/>
    <s v="s4049"/>
    <x v="0"/>
    <s v="River's Edge"/>
    <s v="Isao Yukisada"/>
    <s v="Fumi Nikaido, Ryo Yoshizawa, Shuhei Uesugi, Sumire, Shiori Doi, Aoi Morikawa"/>
    <n v="6"/>
    <s v="Japan"/>
    <s v="Japan"/>
    <n v="1"/>
    <d v="2019-03-02T00:00:00"/>
    <n v="2018"/>
    <x v="5"/>
    <s v="118 min"/>
    <n v="118"/>
    <n v="118"/>
    <n v="339.84931520551908"/>
    <s v=""/>
    <s v="Dramas, International Movies"/>
    <s v="Dramas"/>
    <s v="Dramas, International Movies"/>
    <n v="2"/>
  </r>
  <r>
    <n v="4078"/>
    <s v="s4078"/>
    <x v="0"/>
    <s v="The Breakup Playlist"/>
    <s v="Dan Villegas"/>
    <s v="Piolo Pascual, Sarah Geronimo, Rio Locsin, Dennis Padilla, Badjie Mortiz, Teddy Corpuz, Anna Luna, Jett Pangan, Cris Villonco, Maris Racal"/>
    <n v="10"/>
    <s v="Philippines"/>
    <s v="Philippines"/>
    <n v="1"/>
    <d v="2019-02-27T00:00:00"/>
    <n v="2015"/>
    <x v="5"/>
    <s v="118 min"/>
    <n v="118"/>
    <n v="118"/>
    <n v="339.84931520551908"/>
    <s v=""/>
    <s v="Dramas, International Movies, Music &amp; Musicals"/>
    <s v="Dramas"/>
    <s v="Dramas, International Movies, Music &amp; Musicals"/>
    <n v="3"/>
  </r>
  <r>
    <n v="4342"/>
    <s v="s4342"/>
    <x v="0"/>
    <s v="Helios"/>
    <s v="Leung Lok Man, Luk Kim-ching"/>
    <s v="Jacky Cheung, Nick Cheung, Chang Chen, Shawn Yue, Wang Xueqi, Janice Man, Ji Jin-hee, Choi Si-won"/>
    <n v="8"/>
    <s v="Hong Kong"/>
    <s v="Hong Kong, China, United States"/>
    <n v="3"/>
    <d v="2018-12-01T00:00:00"/>
    <n v="2015"/>
    <x v="1"/>
    <s v="118 min"/>
    <n v="118"/>
    <n v="118"/>
    <n v="339.84931520551908"/>
    <s v=""/>
    <s v="Action &amp; Adventure, International Movies"/>
    <s v="Action &amp; Adventure"/>
    <s v="Action &amp; Adventure, International Movies"/>
    <n v="2"/>
  </r>
  <r>
    <n v="4455"/>
    <s v="s4455"/>
    <x v="0"/>
    <s v="Oye Lucky! Lucky Oye!"/>
    <s v="Dibakar Banerjee"/>
    <s v="Abhay Deol, Paresh Rawal, Neetu Chandra, Archana Puran Singh, Manu Rishi Chadha, Richa Chadda, Anurag Arora, Rajender Sethi, Manjot Singh, Chandan Anand"/>
    <n v="10"/>
    <s v="India"/>
    <s v="India"/>
    <n v="1"/>
    <d v="2018-11-01T00:00:00"/>
    <n v="2008"/>
    <x v="1"/>
    <s v="118 min"/>
    <n v="118"/>
    <n v="118"/>
    <n v="339.84931520551908"/>
    <s v=""/>
    <s v="Comedies, Dramas, International Movies"/>
    <s v="Comedies"/>
    <s v="Comedies, Dramas, International Movies"/>
    <n v="3"/>
  </r>
  <r>
    <n v="4469"/>
    <s v="s4469"/>
    <x v="0"/>
    <s v="Heneral Luna"/>
    <s v="Jerrold Tarog"/>
    <s v="John Arcilla, Mon Confiado, Arron Villaflor, Joem Bascon, Archie Alemania, Art Acu√±a, Alex Medina, Nonie Buencamino, Lorenz Martinez, Jeffrey Quizon, Alvin Anson, Mylene Dizon, Bing Pimentel, Leo Martinez, Ketchup Eusebio, Ronnie Lazaro, Paulo Avelino"/>
    <n v="17"/>
    <s v="Philippines"/>
    <s v="Philippines"/>
    <n v="1"/>
    <d v="2018-10-31T00:00:00"/>
    <n v="2015"/>
    <x v="12"/>
    <s v="118 min"/>
    <n v="118"/>
    <n v="118"/>
    <n v="339.84931520551908"/>
    <s v=""/>
    <s v="Dramas, International Movies"/>
    <s v="Dramas"/>
    <s v="Dramas, International Movies"/>
    <n v="2"/>
  </r>
  <r>
    <n v="4561"/>
    <s v="s4561"/>
    <x v="0"/>
    <s v="Bathinda Express"/>
    <s v="Deep Joshi"/>
    <s v="Deep Joshi, Jasmine Kaur, Mohit Bhaskar, Vijay S. Kumar, Prince Kanwaljit Singh, Tarlochan Singh, Harsh Sethi"/>
    <n v="7"/>
    <s v="India"/>
    <s v="India"/>
    <n v="1"/>
    <d v="2018-10-01T00:00:00"/>
    <n v="2016"/>
    <x v="1"/>
    <s v="118 min"/>
    <n v="118"/>
    <n v="118"/>
    <n v="339.84931520551908"/>
    <s v=""/>
    <s v="Dramas, International Movies, Sports Movies"/>
    <s v="Dramas"/>
    <s v="Dramas, International Movies, Sports Movies"/>
    <n v="3"/>
  </r>
  <r>
    <n v="5114"/>
    <s v="s5114"/>
    <x v="0"/>
    <s v="Bright"/>
    <s v="David Ayer"/>
    <s v="Will Smith, Joel Edgerton, Noomi Rapace, Lucy Fry, Edgar Ram√≠rez, Ike Barinholtz, Brad William Henke, Enrique Murciano, Happy Anderson, Kenneth Choi, Andrea Navedo, Dawn Olivieri"/>
    <n v="12"/>
    <s v="United States"/>
    <s v="United States"/>
    <n v="1"/>
    <d v="2017-12-22T00:00:00"/>
    <n v="2017"/>
    <x v="5"/>
    <s v="118 min"/>
    <n v="118"/>
    <n v="118"/>
    <n v="339.84931520551908"/>
    <s v=""/>
    <s v="Action &amp; Adventure, Sci-Fi &amp; Fantasy"/>
    <s v="Action &amp; Adventure"/>
    <s v="Action &amp; Adventure, Sci-Fi &amp; Fantasy"/>
    <n v="2"/>
  </r>
  <r>
    <n v="5249"/>
    <s v="s5249"/>
    <x v="0"/>
    <s v="The Lion Woman"/>
    <s v="Vibeke Ids√∏e"/>
    <s v="Rolf Lassg√•rd, Kjersti Tveter√•s, Rolf Kristian Larsen, Ole Johan Skjelbred-Knutsen, Karen-Lise Mynster, Ida Ursin-Holm, Lisa Loven Kongsli, Connie Nielsen, Henrik Mestad, K√•re Conradi, Mathilde Thomine Storm"/>
    <n v="11"/>
    <s v="Norway"/>
    <s v="Norway, Germany"/>
    <n v="2"/>
    <d v="2017-10-01T00:00:00"/>
    <n v="2016"/>
    <x v="1"/>
    <s v="118 min"/>
    <n v="118"/>
    <n v="118"/>
    <n v="339.84931520551908"/>
    <s v=""/>
    <s v="Dramas, International Movies"/>
    <s v="Dramas"/>
    <s v="Dramas, International Movies"/>
    <n v="2"/>
  </r>
  <r>
    <n v="5582"/>
    <s v="s5582"/>
    <x v="0"/>
    <s v="The Butterfly's Dream"/>
    <s v="Yƒ±lmaz Erdoƒüan"/>
    <s v="Kƒ±van√ß Tatlƒ±tuƒü, Mert Fƒ±rat, Bel√ßim Bilgin, Farah Zeynep Abdullah, Yƒ±lmaz Erdoƒüan, Ahmet M√ºmtaz Taylan, Taner Birsel, Selman √únl√ºsoy, ƒ∞pek Bilgin, Aksel Bonfil, Devrim Yakut, Salih Kalyon"/>
    <n v="12"/>
    <s v="Turkey"/>
    <s v="Turkey"/>
    <n v="1"/>
    <d v="2017-03-10T00:00:00"/>
    <n v="2013"/>
    <x v="6"/>
    <s v="118 min"/>
    <n v="118"/>
    <n v="118"/>
    <n v="339.84931520551908"/>
    <s v=""/>
    <s v="Dramas, International Movies, Romantic Movies"/>
    <s v="Dramas"/>
    <s v="Dramas, International Movies, Romantic Movies"/>
    <n v="3"/>
  </r>
  <r>
    <n v="5962"/>
    <s v="s5962"/>
    <x v="0"/>
    <n v="706"/>
    <s v="Shravan Kumar"/>
    <s v="Divya Dutta, Atul Kulkarni, Mohan Agashe, Anupam Shyam, Raayo S. Bakhirta, Yashvit Sancheti, Greeva Kansara, Archan Trivedi, Rajiv Pathak"/>
    <n v="9"/>
    <s v="India"/>
    <s v="India"/>
    <n v="1"/>
    <d v="2019-04-01T00:00:00"/>
    <n v="2019"/>
    <x v="1"/>
    <s v="118 min"/>
    <n v="118"/>
    <n v="118"/>
    <n v="339.84931520551908"/>
    <s v=""/>
    <s v="Horror Movies, International Movies"/>
    <s v="Horror Movies"/>
    <s v="Horror Movies, International Movies"/>
    <n v="2"/>
  </r>
  <r>
    <n v="6172"/>
    <s v="s6172"/>
    <x v="0"/>
    <s v="Ant-Man and the Wasp"/>
    <s v="Peyton Reed"/>
    <s v="Paul Rudd, Evangeline Lilly, Michael Douglas, Michael Pe√±a, Hannah John-Kamen, Laurence Fishburne, Michelle Pfeiffer, Walton Goggins, T.I., Judy Greer, Bobby Cannavale, David Dastmalchian, Abby Ryder Fortson, Randall Park"/>
    <n v="14"/>
    <s v="United States"/>
    <s v="United States"/>
    <n v="1"/>
    <d v="2019-01-29T00:00:00"/>
    <n v="2018"/>
    <x v="2"/>
    <s v="118 min"/>
    <n v="118"/>
    <n v="118"/>
    <n v="339.84931520551908"/>
    <s v=""/>
    <s v="Action &amp; Adventure, Comedies, Sci-Fi &amp; Fantasy"/>
    <s v="Action &amp; Adventure"/>
    <s v="Action &amp; Adventure, Comedies, Sci-Fi &amp; Fantasy"/>
    <n v="3"/>
  </r>
  <r>
    <n v="6442"/>
    <s v="s6442"/>
    <x v="0"/>
    <s v="Chalay Thay Saath"/>
    <s v="Umer Adil"/>
    <s v="Syra Shehroz, Kent S. Leung, Osama Tahir, Mansha Pasha, Zhalay Sharhadi, Faris Khalid, Behroze Sabzwari, Shamim Hilaly"/>
    <n v="8"/>
    <s v="Pakistan"/>
    <s v="Pakistan"/>
    <n v="1"/>
    <d v="2018-05-15T00:00:00"/>
    <n v="2017"/>
    <x v="1"/>
    <s v="118 min"/>
    <n v="118"/>
    <n v="118"/>
    <n v="339.84931520551908"/>
    <s v=""/>
    <s v="Comedies, Dramas, International Movies"/>
    <s v="Comedies"/>
    <s v="Comedies, Dramas, International Movies"/>
    <n v="3"/>
  </r>
  <r>
    <n v="6485"/>
    <s v="s6485"/>
    <x v="0"/>
    <s v="Chupan Chupai"/>
    <s v="Mohsin Ali"/>
    <s v="Ahsan Khan, Neelam Muneer, Faizan Khawaja, Ali Rizvi, Vajdaan Shah, Zayed Sheikh, Talat Hussain, Javed Sheikh"/>
    <n v="8"/>
    <s v="Pakistan"/>
    <s v="Pakistan"/>
    <n v="1"/>
    <d v="2019-01-15T00:00:00"/>
    <n v="2017"/>
    <x v="1"/>
    <s v="118 min"/>
    <n v="118"/>
    <n v="118"/>
    <n v="339.84931520551908"/>
    <s v=""/>
    <s v="Comedies, International Movies"/>
    <s v="Comedies"/>
    <s v="Comedies, International Movies"/>
    <n v="2"/>
  </r>
  <r>
    <n v="6516"/>
    <s v="s6516"/>
    <x v="0"/>
    <s v="Colkatay Columbus"/>
    <s v="Saurav Palodhi"/>
    <s v="Mir Afsar Ali, Gaurav Chakrabarty, Tanusree Chakraborty, Anirban Bhattacharya, Ritabhari Chakraborty, Suchandra Vaaniya, Arijit Dutt"/>
    <n v="7"/>
    <s v="India"/>
    <s v="India"/>
    <n v="1"/>
    <d v="2017-03-30T00:00:00"/>
    <n v="2016"/>
    <x v="1"/>
    <s v="118 min"/>
    <n v="118"/>
    <n v="118"/>
    <n v="339.84931520551908"/>
    <s v=""/>
    <s v="Comedies, Dramas, Independent Movies"/>
    <s v="Comedies"/>
    <s v="Comedies, Dramas, Independent Movies"/>
    <n v="3"/>
  </r>
  <r>
    <n v="6547"/>
    <s v="s6547"/>
    <x v="0"/>
    <s v="Daagdi Chaawl"/>
    <s v="Chandrakant Kanse"/>
    <s v="Ankush Chaudhari, Makrand Deshpande, Pooja Sawant, Sanjay Khapre, Yatin Karyekar, Kamlesh Sawant, Sandeep Gaikwad, Digvijay Rohidas"/>
    <n v="8"/>
    <s v="India"/>
    <s v="India"/>
    <n v="1"/>
    <d v="2018-02-15T00:00:00"/>
    <n v="2015"/>
    <x v="1"/>
    <s v="118 min"/>
    <n v="118"/>
    <n v="118"/>
    <n v="339.84931520551908"/>
    <s v=""/>
    <s v="Action &amp; Adventure, Dramas, International Movies"/>
    <s v="Action &amp; Adventure"/>
    <s v="Action &amp; Adventure, Dramas, International Movies"/>
    <n v="3"/>
  </r>
  <r>
    <n v="6744"/>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n v="16"/>
    <s v="United States"/>
    <s v="United States"/>
    <n v="1"/>
    <d v="2019-11-01T00:00:00"/>
    <n v="1998"/>
    <x v="12"/>
    <s v="118 min"/>
    <n v="118"/>
    <n v="118"/>
    <n v="339.84931520551908"/>
    <s v=""/>
    <s v="Comedies, Cult Movies, Dramas"/>
    <s v="Comedies"/>
    <s v="Comedies, Cult Movies, Dramas"/>
    <n v="3"/>
  </r>
  <r>
    <n v="6753"/>
    <s v="s6753"/>
    <x v="0"/>
    <s v="Filosofi Kopi The Movie"/>
    <s v="Angga Dwimas Sasongko"/>
    <s v="Chicco Jerikho, Rio Dewanto, Julie Estelle, Jajang C. Noer, Slamet Rahardjo, Otig Pakis, Arash Buana, Hazel Raditya, Dimas Harya, Westny Dj"/>
    <n v="10"/>
    <s v="Indonesia"/>
    <s v="Indonesia"/>
    <n v="1"/>
    <d v="2018-10-11T00:00:00"/>
    <n v="2015"/>
    <x v="6"/>
    <s v="118 min"/>
    <n v="118"/>
    <n v="118"/>
    <n v="339.84931520551908"/>
    <s v=""/>
    <s v="Dramas, International Movies"/>
    <s v="Dramas"/>
    <s v="Dramas, International Movies"/>
    <n v="2"/>
  </r>
  <r>
    <n v="6793"/>
    <s v="s6793"/>
    <x v="0"/>
    <s v="Four Weddings and a Funeral"/>
    <s v="Mike Newell"/>
    <s v="Hugh Grant, Andie MacDowell, James Fleet, Simon Callow, John Hannah, Kristin Scott Thomas, David Bower, Charlotte Coleman, David Haig, Rowan Atkinson, Sophie Thompson, Anna Chancellor, Corin Redgrave"/>
    <n v="13"/>
    <s v="United Kingdom"/>
    <s v="United Kingdom"/>
    <n v="1"/>
    <d v="2019-08-01T00:00:00"/>
    <n v="1994"/>
    <x v="12"/>
    <s v="118 min"/>
    <n v="118"/>
    <n v="118"/>
    <n v="339.84931520551908"/>
    <s v=""/>
    <s v="Classic Movies, Comedies, International Movies"/>
    <s v="Classic Movies"/>
    <s v="Classic Movies, Comedies, International Movies"/>
    <n v="3"/>
  </r>
  <r>
    <n v="6832"/>
    <s v="s6832"/>
    <x v="0"/>
    <s v="Gelo"/>
    <s v="Manbhavan Singh"/>
    <s v="Jaspinder Cheema, Pavan Malhotra, Gurjit Singh, Dilawar Sidhu, Aditya Sharma, Raj Dhaliwal"/>
    <n v="6"/>
    <s v="India"/>
    <s v="India"/>
    <n v="1"/>
    <d v="2017-12-15T00:00:00"/>
    <n v="2016"/>
    <x v="5"/>
    <s v="118 min"/>
    <n v="118"/>
    <n v="118"/>
    <n v="339.84931520551908"/>
    <s v=""/>
    <s v="Dramas, International Movies"/>
    <s v="Dramas"/>
    <s v="Dramas, International Movies"/>
    <n v="2"/>
  </r>
  <r>
    <n v="6976"/>
    <s v="s6976"/>
    <x v="0"/>
    <s v="History of Joy"/>
    <s v="Vishnu Govindhan"/>
    <s v="Vishnu Vinay, Vinay Forrt, Saikumar, Joju George, Nobi, Sreekumar, Nandu, Sunil Sukhada"/>
    <n v="8"/>
    <s v="India"/>
    <s v="India"/>
    <n v="1"/>
    <d v="2018-08-01T00:00:00"/>
    <n v="2017"/>
    <x v="1"/>
    <s v="118 min"/>
    <n v="118"/>
    <n v="118"/>
    <n v="339.84931520551908"/>
    <s v=""/>
    <s v="Dramas, International Movies"/>
    <s v="Dramas"/>
    <s v="Dramas, International Movies"/>
    <n v="2"/>
  </r>
  <r>
    <n v="6978"/>
    <s v="s6978"/>
    <x v="0"/>
    <s v="Hitch"/>
    <s v="Andy Tennant"/>
    <s v="Will Smith, Eva Mendes, Kevin James, Amber Valletta, Julie Ann Emery, Adam Arkin, Robinne Lee, Nathan Lee Graham, Michael Rapaport, Jeffrey Donovan"/>
    <n v="10"/>
    <s v="United States"/>
    <s v="United States"/>
    <n v="1"/>
    <d v="2020-01-01T00:00:00"/>
    <n v="2005"/>
    <x v="2"/>
    <s v="118 min"/>
    <n v="118"/>
    <n v="118"/>
    <n v="339.84931520551908"/>
    <s v=""/>
    <s v="Comedies, Romantic Movies"/>
    <s v="Comedies"/>
    <s v="Comedies, Romantic Movies"/>
    <n v="2"/>
  </r>
  <r>
    <n v="6983"/>
    <s v="s6983"/>
    <x v="0"/>
    <s v="Hokkabaz"/>
    <s v="Ali Taner Baltacƒ±, Cem Yƒ±lmaz"/>
    <s v="Cem Yƒ±lmaz, Mazhar Alanson, √ñzlem Tekin, Tuna Orhan, Tuncer Salman, Kemal ƒ∞nci, G√ºrgen √ñz, Caner Alkaya, Ay√ße Abana, Bahtiyar Engin"/>
    <n v="10"/>
    <s v="Turkey"/>
    <s v="Turkey"/>
    <n v="1"/>
    <d v="2017-03-10T00:00:00"/>
    <n v="2006"/>
    <x v="5"/>
    <s v="118 min"/>
    <n v="118"/>
    <n v="118"/>
    <n v="339.84931520551908"/>
    <s v=""/>
    <s v="Comedies, Dramas, International Movies"/>
    <s v="Comedies"/>
    <s v="Comedies, Dramas, International Movies"/>
    <n v="3"/>
  </r>
  <r>
    <n v="7068"/>
    <s v="s7068"/>
    <x v="0"/>
    <s v="Incredibles 2 (Spanish Version)"/>
    <s v="Brad Bird"/>
    <s v="V√≠ctor Trujillo, Consuelo Duval, Dar√≠o T. Pie, Leyla Rangel, Oliver D√≠az Barba, Dulce Guerrero, Eli Fucile, Martin Hernandez"/>
    <n v="8"/>
    <s v="United States"/>
    <s v="United States"/>
    <n v="1"/>
    <d v="2019-02-08T00:00:00"/>
    <n v="2018"/>
    <x v="7"/>
    <s v="118 min"/>
    <n v="118"/>
    <n v="118"/>
    <n v="339.84931520551908"/>
    <s v=""/>
    <s v="Children &amp; Family Movies, Comedies"/>
    <s v="Children &amp; Family Movies"/>
    <s v="Children &amp; Family Movies, Comedies"/>
    <n v="2"/>
  </r>
  <r>
    <n v="7171"/>
    <s v="s7171"/>
    <x v="0"/>
    <s v="Kate &amp; Leopold"/>
    <s v="James Mangold"/>
    <s v="Meg Ryan, Hugh Jackman, Liev Schreiber, Breckin Meyer, Natasha Lyonne, Bradley Whitford, Paxton Whitehead, Spalding Gray, Josh Stamberg, Matthew Sussman"/>
    <n v="10"/>
    <s v="United States"/>
    <s v="United States"/>
    <n v="1"/>
    <d v="2020-01-01T00:00:00"/>
    <n v="2001"/>
    <x v="2"/>
    <s v="118 min"/>
    <n v="118"/>
    <n v="118"/>
    <n v="339.84931520551908"/>
    <s v=""/>
    <s v="Comedies, Romantic Movies"/>
    <s v="Comedies"/>
    <s v="Comedies, Romantic Movies"/>
    <n v="2"/>
  </r>
  <r>
    <n v="7331"/>
    <s v="s7331"/>
    <x v="0"/>
    <s v="Logan's Run"/>
    <s v="Michael Anderson"/>
    <s v="Michael York, Richard Jordan, Farrah Fawcett, Jenny Agutter, Peter Ustinov, Roscoe Lee Browne, Randolph Roberts, Gary Morgan, Greg Lewis"/>
    <n v="9"/>
    <s v="United States"/>
    <s v="United States"/>
    <n v="1"/>
    <d v="2019-11-01T00:00:00"/>
    <n v="1976"/>
    <x v="7"/>
    <s v="118 min"/>
    <n v="118"/>
    <n v="118"/>
    <n v="339.84931520551908"/>
    <s v=""/>
    <s v="Action &amp; Adventure, Classic Movies, Cult Movies"/>
    <s v="Action &amp; Adventure"/>
    <s v="Action &amp; Adventure, Classic Movies, Cult Movies"/>
    <n v="3"/>
  </r>
  <r>
    <n v="7367"/>
    <s v="s7367"/>
    <x v="0"/>
    <s v="Macchli Jal Ki Rani Hai"/>
    <s v="Debaloy Dey"/>
    <s v="Swara Bhaskar, Bhanu Uday, Murli Sharma, Deep Raj Rana, Reema Debnath, Hemant Pandey, Saurabh Dubey, Sakha Kalyani"/>
    <n v="8"/>
    <s v="India"/>
    <s v="India"/>
    <n v="1"/>
    <d v="2017-10-15T00:00:00"/>
    <n v="2014"/>
    <x v="5"/>
    <s v="118 min"/>
    <n v="118"/>
    <n v="118"/>
    <n v="339.84931520551908"/>
    <s v=""/>
    <s v="Horror Movies, International Movies"/>
    <s v="Horror Movies"/>
    <s v="Horror Movies, International Movies"/>
    <n v="2"/>
  </r>
  <r>
    <n v="7441"/>
    <s v="s7441"/>
    <x v="0"/>
    <s v="Memoir of a Murderer"/>
    <s v="Shin-yeon Won"/>
    <s v="Kyung-gu Seol, Nam-gil Kim, Seol-hyun Kim, Dal-su Oh, Seok-jeong Hwang, In-Gum Jung, Ki-jun Shin, Jin-young Jang, Rina Shin, Hye-yoon Kim"/>
    <n v="10"/>
    <s v="South Korea"/>
    <s v="South Korea"/>
    <n v="1"/>
    <d v="2018-02-19T00:00:00"/>
    <n v="2017"/>
    <x v="5"/>
    <s v="118 min"/>
    <n v="118"/>
    <n v="118"/>
    <n v="339.84931520551908"/>
    <s v=""/>
    <s v="Dramas, International Movies, Thrillers"/>
    <s v="Dramas"/>
    <s v="Dramas, International Movies, Thrillers"/>
    <n v="3"/>
  </r>
  <r>
    <n v="7586"/>
    <s v="s7586"/>
    <x v="0"/>
    <s v="Nightcrawler"/>
    <s v="Dan Gilroy"/>
    <s v="Jake Gyllenhaal, Rene Russo, Riz Ahmed, Bill Paxton, Kevin Rahm, Michael Hyatt, Ann Cusack, Marco Rodriguez, Michael Papajohn, Kent Shocknek, James Huang"/>
    <n v="11"/>
    <s v="United States"/>
    <s v="United States"/>
    <n v="1"/>
    <d v="2020-08-10T00:00:00"/>
    <n v="2014"/>
    <x v="12"/>
    <s v="118 min"/>
    <n v="118"/>
    <n v="118"/>
    <n v="339.84931520551908"/>
    <s v=""/>
    <s v="Dramas, Independent Movies, Thrillers"/>
    <s v="Dramas"/>
    <s v="Dramas, Independent Movies, Thrillers"/>
    <n v="3"/>
  </r>
  <r>
    <n v="7737"/>
    <s v="s7737"/>
    <x v="0"/>
    <s v="Phir Se"/>
    <s v="Ajay Bhuyan, Kunal Kohli"/>
    <s v="Kunal Kohli, Jennifer Winget, Sumona Chakravarti, Sushmita Mukherjee, Kanwaljit Singh, Dalip Tahil, Rajit Kapoor"/>
    <n v="7"/>
    <s v="India"/>
    <s v="India"/>
    <n v="1"/>
    <d v="2018-01-15T00:00:00"/>
    <n v="2015"/>
    <x v="1"/>
    <s v="118 min"/>
    <n v="118"/>
    <n v="118"/>
    <n v="339.84931520551908"/>
    <s v=""/>
    <s v="International Movies, Romantic Movies"/>
    <s v="International Movies"/>
    <s v="International Movies, Romantic Movies"/>
    <n v="2"/>
  </r>
  <r>
    <n v="7862"/>
    <s v="s7862"/>
    <x v="0"/>
    <s v="Revelations"/>
    <s v="Vijay Jayapal"/>
    <s v="Chetan, Lakshmi Priyaa Chandramouli, Anantharam Karthik, Arpita Banerjee"/>
    <n v="4"/>
    <s v="India"/>
    <s v="India"/>
    <n v="1"/>
    <d v="2017-03-01T00:00:00"/>
    <n v="2016"/>
    <x v="11"/>
    <s v="118 min"/>
    <n v="118"/>
    <n v="118"/>
    <n v="339.84931520551908"/>
    <s v=""/>
    <s v="Dramas, International Movies"/>
    <s v="Dramas"/>
    <s v="Dramas, International Movies"/>
    <n v="2"/>
  </r>
  <r>
    <n v="7890"/>
    <s v="s7890"/>
    <x v="0"/>
    <s v="Room"/>
    <s v="Lenny Abrahamson"/>
    <s v="Brie Larson, Jacob Tremblay, Joan Allen, Sean Bridgers, Tom McCamus, William H. Macy, Cas Anvar, Amanda Brugel, Wendy Crewson, Sandy McMaster"/>
    <n v="10"/>
    <s v="Ireland"/>
    <s v="Ireland, Canada, United Kingdom, United States"/>
    <n v="4"/>
    <d v="2018-07-19T00:00:00"/>
    <n v="2015"/>
    <x v="12"/>
    <s v="118 min"/>
    <n v="118"/>
    <n v="118"/>
    <n v="339.84931520551908"/>
    <s v=""/>
    <s v="Dramas, Independent Movies"/>
    <s v="Dramas"/>
    <s v="Dramas, Independent Movies"/>
    <n v="2"/>
  </r>
  <r>
    <n v="7914"/>
    <s v="s7914"/>
    <x v="0"/>
    <s v="Saath Saath"/>
    <s v="Raman Kumar"/>
    <s v="Deepti Naval, Farooq Shaikh, Satish Shah, Iftekhar, A.K. Hangal, Neena Gupta, Avtar Gill, Javed Khan"/>
    <n v="8"/>
    <s v="India"/>
    <s v="India"/>
    <n v="1"/>
    <d v="2019-12-31T00:00:00"/>
    <n v="1982"/>
    <x v="1"/>
    <s v="118 min"/>
    <n v="118"/>
    <n v="118"/>
    <n v="339.84931520551908"/>
    <s v=""/>
    <s v="Dramas, Independent Movies, International Movies"/>
    <s v="Dramas"/>
    <s v="Dramas, Independent Movies, International Movies"/>
    <n v="3"/>
  </r>
  <r>
    <n v="7922"/>
    <s v="s7922"/>
    <x v="0"/>
    <s v="Saheb Bibi Golaam"/>
    <s v="Pratim D. Gupta"/>
    <s v="Anjan Dutt, Swastika Mukherjee, Ritwick Chakraborty, Parno Mittra, Bikram Chatterjee, Sohag Sen, Sumanta Mukherjee, Arun Mukhopadhyay"/>
    <n v="8"/>
    <s v="India"/>
    <s v="India"/>
    <n v="1"/>
    <d v="2017-01-01T00:00:00"/>
    <n v="2016"/>
    <x v="5"/>
    <s v="118 min"/>
    <n v="118"/>
    <n v="118"/>
    <n v="339.84931520551908"/>
    <s v=""/>
    <s v="Dramas, International Movies"/>
    <s v="Dramas"/>
    <s v="Dramas, International Movies"/>
    <n v="2"/>
  </r>
  <r>
    <n v="8218"/>
    <s v="s8218"/>
    <x v="0"/>
    <s v="The Book of Eli"/>
    <s v="Albert Hughes, Allen Hughes"/>
    <s v="Denzel Washington, Gary Oldman, Mila Kunis, Ray Stevenson, Jennifer Beals, Evan Jones, Joe Pingue, Frances de la Tour, Michael Gambon, Tom Waits"/>
    <n v="10"/>
    <s v="United States"/>
    <s v="United States"/>
    <n v="1"/>
    <d v="2019-07-01T00:00:00"/>
    <n v="2010"/>
    <x v="12"/>
    <s v="118 min"/>
    <n v="118"/>
    <n v="118"/>
    <n v="339.84931520551908"/>
    <s v=""/>
    <s v="Action &amp; Adventure, Sci-Fi &amp; Fantasy"/>
    <s v="Action &amp; Adventure"/>
    <s v="Action &amp; Adventure, Sci-Fi &amp; Fantasy"/>
    <n v="2"/>
  </r>
  <r>
    <n v="8361"/>
    <s v="s8361"/>
    <x v="0"/>
    <s v="The Incredibles 2"/>
    <s v="Brad Bird"/>
    <s v="Craig T. Nelson, Holly Hunter, Samuel L. Jackson, Sarah Vowell, Huck Milner, Catherine Keener, Bob Odenkirk, Sophia Bush, Brad Bird, John Ratzenberger"/>
    <n v="10"/>
    <s v="United States"/>
    <s v="United States"/>
    <n v="1"/>
    <d v="2019-01-30T00:00:00"/>
    <n v="2018"/>
    <x v="7"/>
    <s v="118 min"/>
    <n v="118"/>
    <n v="118"/>
    <n v="339.84931520551908"/>
    <s v=""/>
    <s v="Children &amp; Family Movies, Comedies"/>
    <s v="Children &amp; Family Movies"/>
    <s v="Children &amp; Family Movies, Comedies"/>
    <n v="2"/>
  </r>
  <r>
    <n v="8378"/>
    <s v="s8378"/>
    <x v="0"/>
    <s v="The King's Speech"/>
    <s v="Tom Hooper"/>
    <s v="Colin Firth, Geoffrey Rush, Helena Bonham Carter, Guy Pearce, Timothy Spall, Derek Jacobi, Jennifer Ehle, Anthony Andrews, Claire Bloom, Eve Best, Michael Gambon"/>
    <n v="11"/>
    <s v="United Kingdom"/>
    <s v="United Kingdom, United States, Australia"/>
    <n v="3"/>
    <d v="2018-06-02T00:00:00"/>
    <n v="2010"/>
    <x v="12"/>
    <s v="118 min"/>
    <n v="118"/>
    <n v="118"/>
    <n v="339.84931520551908"/>
    <s v=""/>
    <s v="Dramas, International Movies"/>
    <s v="Dramas"/>
    <s v="Dramas, International Movies"/>
    <n v="2"/>
  </r>
  <r>
    <n v="8392"/>
    <s v="s8392"/>
    <x v="0"/>
    <s v="The Legend of Michael Mishra"/>
    <s v="Manish Jha"/>
    <s v="Arshad Warsi, Aditi Rao Hydari, Kayoze Irani, Boman Irani"/>
    <n v="4"/>
    <s v="India"/>
    <s v="India"/>
    <n v="1"/>
    <d v="2019-04-01T00:00:00"/>
    <n v="2016"/>
    <x v="1"/>
    <s v="118 min"/>
    <n v="118"/>
    <n v="118"/>
    <n v="339.84931520551908"/>
    <s v=""/>
    <s v="Comedies, Dramas, International Movies"/>
    <s v="Comedies"/>
    <s v="Comedies, Dramas, International Movies"/>
    <n v="3"/>
  </r>
  <r>
    <n v="8457"/>
    <s v="s8457"/>
    <x v="0"/>
    <s v="The Pirates of Somalia"/>
    <s v="Bryan Buckley"/>
    <s v="Evan Peters, Barkhad Abdi, Melanie Griffith, Al Pacino, Philip Ettinger, Sabrina Hassan Abdulle, Kiana Madani, Abdi Sidow Farah, Mohamed Barre, Armaan Haggio"/>
    <n v="10"/>
    <s v="Somalia"/>
    <s v="Somalia, Kenya, Sudan, South Africa, United States"/>
    <n v="5"/>
    <d v="2018-03-01T00:00:00"/>
    <n v="2017"/>
    <x v="12"/>
    <s v="118 min"/>
    <n v="118"/>
    <n v="118"/>
    <n v="339.84931520551908"/>
    <s v=""/>
    <s v="Dramas"/>
    <s v="Dramas"/>
    <s v="Dramas"/>
    <n v="1"/>
  </r>
  <r>
    <n v="8614"/>
    <s v="s8614"/>
    <x v="0"/>
    <s v="Train to Busan"/>
    <s v="Sang-ho Yeon"/>
    <s v="Gong Yoo, Yu-mi Jung, Dong-seok Ma, Soo-an Kim, Woo Shik Choi, Sohee, Eui-sung Kim"/>
    <n v="7"/>
    <s v="South Korea"/>
    <s v="South Korea"/>
    <n v="1"/>
    <d v="2017-03-18T00:00:00"/>
    <n v="2016"/>
    <x v="5"/>
    <s v="118 min"/>
    <n v="118"/>
    <n v="118"/>
    <n v="339.84931520551908"/>
    <s v=""/>
    <s v="Action &amp; Adventure, Horror Movies, International Movies"/>
    <s v="Action &amp; Adventure"/>
    <s v="Action &amp; Adventure, Horror Movies, International Movies"/>
    <n v="3"/>
  </r>
  <r>
    <n v="113"/>
    <s v="s113"/>
    <x v="0"/>
    <s v="Worth"/>
    <s v="Sara Colangelo"/>
    <s v="Michael Keaton, Stanley Tucci, Amy Ryan, Shunori Ramanathan, Ato Blankson-Wood, Tate Donovan, Laura Benanti, Chris Tardio"/>
    <n v="8"/>
    <m/>
    <m/>
    <n v="0"/>
    <d v="2021-09-03T00:00:00"/>
    <n v="2021"/>
    <x v="2"/>
    <s v="119 min"/>
    <n v="119"/>
    <n v="119"/>
    <n v="377.71932009868493"/>
    <s v=""/>
    <s v="Dramas"/>
    <s v="Dramas"/>
    <s v="Dramas"/>
    <n v="1"/>
  </r>
  <r>
    <n v="116"/>
    <s v="s116"/>
    <x v="0"/>
    <s v="Bright Star"/>
    <s v="Jane Campion"/>
    <s v="Abbie Cornish, Ben Whishaw, Paul Schneider, Kerry Fox, Edie Martin, Thomas Brodie-Sangster, Claudie Blakley, Gerard Monaco, Antonia Campbell-Hughes, Samuel Roukin"/>
    <n v="10"/>
    <s v="United Kingdom"/>
    <s v="United Kingdom, Australia, France"/>
    <n v="3"/>
    <d v="2021-09-02T00:00:00"/>
    <n v="2009"/>
    <x v="7"/>
    <s v="119 min"/>
    <n v="119"/>
    <n v="119"/>
    <n v="377.71932009868493"/>
    <s v=""/>
    <s v="Dramas, Romantic Movies"/>
    <s v="Dramas"/>
    <s v="Dramas, Romantic Movies"/>
    <n v="2"/>
  </r>
  <r>
    <n v="208"/>
    <s v="s208"/>
    <x v="0"/>
    <s v="Mission Istaanbul: Darr Ke Aagey Jeet Hai"/>
    <s v="Apoorva Lakhia"/>
    <s v="Vivek Oberoi, Zayed Khan, Shriya Saran, Nikitin Dheer, Shabbir Ahluwalia, Sunil Shetty, Shweta Bhardwaj"/>
    <n v="7"/>
    <s v="India"/>
    <s v="India"/>
    <n v="1"/>
    <d v="2021-08-27T00:00:00"/>
    <n v="2008"/>
    <x v="1"/>
    <s v="119 min"/>
    <n v="119"/>
    <n v="119"/>
    <n v="377.71932009868493"/>
    <s v=""/>
    <s v="Action &amp; Adventure, International Movies, Music &amp; Musicals"/>
    <s v="Action &amp; Adventure"/>
    <s v="Action &amp; Adventure, International Movies, Music &amp; Musicals"/>
    <n v="3"/>
  </r>
  <r>
    <n v="656"/>
    <s v="s656"/>
    <x v="0"/>
    <s v="#Selfie 69"/>
    <s v="Cristina Jacob"/>
    <s v="Maia Morgenstern, Olimpia Melinte, Crina Semciuc, Flavia Hojda, Maria Dinulescu, Alex CƒÉlin, Vlad Logigan, Sali Levent, Silvia Busuioc, Mihaela Mihut"/>
    <n v="10"/>
    <s v="Romania"/>
    <s v="Romania"/>
    <n v="1"/>
    <d v="2021-06-21T00:00:00"/>
    <n v="2016"/>
    <x v="5"/>
    <s v="119 min"/>
    <n v="119"/>
    <n v="119"/>
    <n v="377.71932009868493"/>
    <s v=""/>
    <s v="Comedies, Dramas, International Movies"/>
    <s v="Comedies"/>
    <s v="Comedies, Dramas, International Movies"/>
    <n v="3"/>
  </r>
  <r>
    <n v="689"/>
    <s v="s689"/>
    <x v="0"/>
    <s v="Kambili: The Whole 30 Yards"/>
    <s v="Kayode Kasum"/>
    <s v="Nancy Isime, Jide Kene Achufusi, Sharon Ooja, Mawuli Gavor, Venita Akpofure, Koye Kekere Ekun, Elvina Ibru, Uzor Arukwe, Toyin Abraham"/>
    <n v="9"/>
    <s v="Nigeria"/>
    <s v="Nigeria"/>
    <n v="1"/>
    <d v="2021-06-18T00:00:00"/>
    <n v="2020"/>
    <x v="1"/>
    <s v="119 min"/>
    <n v="119"/>
    <n v="119"/>
    <n v="377.71932009868493"/>
    <s v=""/>
    <s v="Comedies, International Movies, Romantic Movies"/>
    <s v="Comedies"/>
    <s v="Comedies, International Movies, Romantic Movies"/>
    <n v="3"/>
  </r>
  <r>
    <n v="712"/>
    <s v="s712"/>
    <x v="0"/>
    <s v="Security"/>
    <s v="Peter Chelsom"/>
    <s v="Marco D'Amore, Maya Sansa, Silvio Muccino, Valeria Bilello, Ludovica Martino, Giulio Pranno, Tommaso Ragno, Beatrice Grann√≤, Antonio Zavatteri, Anna Della Rosa, Fabrizio Bentivoglio"/>
    <n v="11"/>
    <s v="Italy"/>
    <s v="Italy"/>
    <n v="1"/>
    <d v="2021-06-16T00:00:00"/>
    <n v="2021"/>
    <x v="5"/>
    <s v="119 min"/>
    <n v="119"/>
    <n v="119"/>
    <n v="377.71932009868493"/>
    <s v=""/>
    <s v="Dramas, International Movies, Thrillers"/>
    <s v="Dramas"/>
    <s v="Dramas, International Movies, Thrillers"/>
    <n v="3"/>
  </r>
  <r>
    <n v="900"/>
    <s v="s900"/>
    <x v="0"/>
    <s v="Illegal Woman"/>
    <s v="Ramon T√©rmens"/>
    <s v="Daniel Faraldo, Isak F√©rriz, Yolanda Sey, Raquel Cam√≥n, Adeline Flaun, Klaudia Dudov√°, Boris Ruiz, √Ängels Bassas, Ahmad Alhamsho, Abdel Aziz El Mountassir"/>
    <n v="10"/>
    <s v="Spain"/>
    <s v="Spain"/>
    <n v="1"/>
    <d v="2021-05-11T00:00:00"/>
    <n v="2020"/>
    <x v="5"/>
    <s v="119 min"/>
    <n v="119"/>
    <n v="119"/>
    <n v="377.71932009868493"/>
    <s v=""/>
    <s v="Dramas, International Movies"/>
    <s v="Dramas"/>
    <s v="Dramas, International Movies"/>
    <n v="2"/>
  </r>
  <r>
    <n v="1028"/>
    <s v="s1028"/>
    <x v="0"/>
    <s v="Crimson Peak"/>
    <s v="Guillermo del Toro"/>
    <s v="Mia Wasikowska, Jessica Chastain, Tom Hiddleston, Charlie Hunnam, Jim Beaver, Burn Gorman, Leslie Hope, Doug Jones, Jonathan Hyde, Bruce Gray"/>
    <n v="10"/>
    <s v="Canada"/>
    <s v="Canada, United States, Mexico"/>
    <n v="3"/>
    <d v="2021-04-16T00:00:00"/>
    <n v="2015"/>
    <x v="12"/>
    <s v="119 min"/>
    <n v="119"/>
    <n v="119"/>
    <n v="377.71932009868493"/>
    <s v=""/>
    <s v="Horror Movies, Romantic Movies, Sci-Fi &amp; Fantasy"/>
    <s v="Horror Movies"/>
    <s v="Horror Movies, Romantic Movies, Sci-Fi &amp; Fantasy"/>
    <n v="3"/>
  </r>
  <r>
    <n v="1240"/>
    <s v="s1240"/>
    <x v="0"/>
    <s v="Parker"/>
    <s v="Taylor Hackford"/>
    <s v="Jason Statham, Jennifer Lopez, Michael Chiklis, Wendell Pierce, Clifton Collins Jr., Bobby Cannavale, Patti LuPone, Carlos Carrasco, Micah Hauptman, Emma Booth, Nick Nolte"/>
    <n v="11"/>
    <s v="United States"/>
    <s v="United States"/>
    <n v="1"/>
    <d v="2021-03-04T00:00:00"/>
    <n v="2013"/>
    <x v="12"/>
    <s v="119 min"/>
    <n v="119"/>
    <n v="119"/>
    <n v="377.71932009868493"/>
    <s v=""/>
    <s v="Action &amp; Adventure"/>
    <s v="Action &amp; Adventure"/>
    <s v="Action &amp; Adventure"/>
    <n v="1"/>
  </r>
  <r>
    <n v="1260"/>
    <s v="s1260"/>
    <x v="0"/>
    <s v="Captain Fantastic"/>
    <s v="Matt Ross"/>
    <s v="Viggo Mortensen, Frank Langella, George MacKay, Samantha Isler, Annalise Basso, Nicholas Hamilton, Shree Crooks, Charlie Shotwell, Ann Dowd, Erin Moriarty, Missi Pyle, Kathryn Hahn, Steve Zahn"/>
    <n v="13"/>
    <s v="United States"/>
    <s v="United States"/>
    <n v="1"/>
    <d v="2021-02-26T00:00:00"/>
    <n v="2016"/>
    <x v="12"/>
    <s v="119 min"/>
    <n v="119"/>
    <n v="119"/>
    <n v="377.71932009868493"/>
    <s v=""/>
    <s v="Comedies, Dramas, Independent Movies"/>
    <s v="Comedies"/>
    <s v="Comedies, Dramas, Independent Movies"/>
    <n v="3"/>
  </r>
  <r>
    <n v="1274"/>
    <s v="s1274"/>
    <x v="0"/>
    <s v="Blue, Painful, Fragile"/>
    <s v="Shunsuke Kariyama"/>
    <s v="Ryo Yoshizawa, Hana Sugisaki, Amane Okayama, Honoka Matsumoto, Hiroya Shimizu, Nana Mori, Mizuki Kayashima, Ken Mitsuishi, Tasuku Emoto"/>
    <n v="9"/>
    <s v="Japan"/>
    <s v="Japan"/>
    <n v="1"/>
    <d v="2021-02-24T00:00:00"/>
    <n v="2020"/>
    <x v="1"/>
    <s v="119 min"/>
    <n v="119"/>
    <n v="119"/>
    <n v="377.71932009868493"/>
    <s v=""/>
    <s v="International Movies, Thrillers"/>
    <s v="International Movies"/>
    <s v="International Movies, Thrillers"/>
    <n v="2"/>
  </r>
  <r>
    <n v="1324"/>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n v="18"/>
    <s v="Indonesia"/>
    <s v="Indonesia"/>
    <n v="1"/>
    <d v="2021-02-11T00:00:00"/>
    <n v="2020"/>
    <x v="1"/>
    <s v="119 min"/>
    <n v="119"/>
    <n v="119"/>
    <n v="377.71932009868493"/>
    <s v=""/>
    <s v="Dramas, International Movies, Romantic Movies"/>
    <s v="Dramas"/>
    <s v="Dramas, International Movies, Romantic Movies"/>
    <n v="3"/>
  </r>
  <r>
    <n v="1500"/>
    <s v="s1500"/>
    <x v="0"/>
    <s v="The Midnight Sky"/>
    <s v="George Clooney"/>
    <s v="George Clooney, Felicity Jones, Kyle Chandler, Demi√°n Bichir, David Oyelowo, Tiffany Boone, Caoilinn Springall, Sophie Rundle, Ethan Peck"/>
    <n v="9"/>
    <s v="United States"/>
    <s v="United States"/>
    <n v="1"/>
    <d v="2020-12-23T00:00:00"/>
    <n v="2020"/>
    <x v="2"/>
    <s v="119 min"/>
    <n v="119"/>
    <n v="119"/>
    <n v="377.71932009868493"/>
    <s v=""/>
    <s v="Dramas"/>
    <s v="Dramas"/>
    <s v="Dramas"/>
    <n v="1"/>
  </r>
  <r>
    <n v="1572"/>
    <s v="s1572"/>
    <x v="0"/>
    <s v="Rose Island"/>
    <s v="Sydney Sibilia"/>
    <s v="Elio Germano, Matilda De Angelis, Tom Wlaschiha, Luca Zingaretti, Fabrizio Bentivoglio, Leonardo Lidi, Fran√ßois Cluzet"/>
    <n v="7"/>
    <s v="Italy"/>
    <s v="Italy"/>
    <n v="1"/>
    <d v="2020-12-09T00:00:00"/>
    <n v="2020"/>
    <x v="1"/>
    <s v="119 min"/>
    <n v="119"/>
    <n v="119"/>
    <n v="377.71932009868493"/>
    <s v=""/>
    <s v="Comedies, Dramas, International Movies"/>
    <s v="Comedies"/>
    <s v="Comedies, Dramas, International Movies"/>
    <n v="3"/>
  </r>
  <r>
    <n v="2139"/>
    <s v="s2139"/>
    <x v="0"/>
    <s v="Christine"/>
    <s v="Antonio Campos"/>
    <s v="Rebecca Hall, Michael C. Hall, Tracy Letts, Maria Dizzia, J. Smith-Cameron, Timothy Simons, Kim Shaw, John Cullum, Morgan Spector, Jayson Warner Smith"/>
    <n v="10"/>
    <s v="United Kingdom"/>
    <s v="United Kingdom, United States"/>
    <n v="2"/>
    <d v="2020-08-13T00:00:00"/>
    <n v="2016"/>
    <x v="12"/>
    <s v="119 min"/>
    <n v="119"/>
    <n v="119"/>
    <n v="377.71932009868493"/>
    <s v=""/>
    <s v="Dramas, Independent Movies"/>
    <s v="Dramas"/>
    <s v="Dramas, Independent Movies"/>
    <n v="2"/>
  </r>
  <r>
    <n v="2673"/>
    <s v="s2673"/>
    <x v="0"/>
    <s v="Sergio"/>
    <s v="Greg Barker"/>
    <s v="Wagner Moura, Ana de Armas, Br√≠an F. O'Byrne, Clemens Schick, Bradley Whitford"/>
    <n v="5"/>
    <s v="United States"/>
    <s v="United States"/>
    <n v="1"/>
    <d v="2020-04-17T00:00:00"/>
    <n v="2020"/>
    <x v="12"/>
    <s v="119 min"/>
    <n v="119"/>
    <n v="119"/>
    <n v="377.71932009868493"/>
    <s v=""/>
    <s v="Dramas, Independent Movies"/>
    <s v="Dramas"/>
    <s v="Dramas, Independent Movies"/>
    <n v="2"/>
  </r>
  <r>
    <n v="2679"/>
    <s v="s2679"/>
    <x v="0"/>
    <s v="Jem and the Holograms"/>
    <s v="Jon M. Chu"/>
    <s v="Aubrey Peeples, Stefanie Scott, Hayley Kiyoko, Aurora Perrineau, Juliette Lewis, Molly Ringwald, Ryan Guzman, Nathan Moore, Barnaby Carpenter, Nicholas Braun"/>
    <n v="10"/>
    <s v="United States"/>
    <s v="United States"/>
    <n v="1"/>
    <d v="2020-04-16T00:00:00"/>
    <n v="2015"/>
    <x v="7"/>
    <s v="119 min"/>
    <n v="119"/>
    <n v="119"/>
    <n v="377.71932009868493"/>
    <s v=""/>
    <s v="Children &amp; Family Movies, Dramas, Music &amp; Musicals"/>
    <s v="Children &amp; Family Movies"/>
    <s v="Children &amp; Family Movies, Dramas, Music &amp; Musicals"/>
    <n v="3"/>
  </r>
  <r>
    <n v="2853"/>
    <s v="s2853"/>
    <x v="0"/>
    <s v="W.E."/>
    <s v="Madonna"/>
    <s v="Abbie Cornish, Andrea Riseborough, James D'Arcy, Oscar Isaac, Richard Coyle, David Harbour, James Fox, Judy Parfitt, Haluk Bilginer, Geoffrey Palmer, Natalie Dormer"/>
    <n v="11"/>
    <s v="United Kingdom"/>
    <s v="United Kingdom"/>
    <n v="1"/>
    <d v="2020-03-03T00:00:00"/>
    <n v="2011"/>
    <x v="12"/>
    <s v="119 min"/>
    <n v="119"/>
    <n v="119"/>
    <n v="377.71932009868493"/>
    <s v=""/>
    <s v="Dramas, Romantic Movies"/>
    <s v="Dramas"/>
    <s v="Dramas, Romantic Movies"/>
    <n v="2"/>
  </r>
  <r>
    <n v="3039"/>
    <s v="s3039"/>
    <x v="0"/>
    <s v="Monsters: Dark Continent"/>
    <s v="Tom Green"/>
    <s v="Johnny Harris, Sam Keeley, Joe Dempsie, Kyle Soller, Nicholas Pinnock, Parker Sawyers, Philip Arditti, Sofia Boutella"/>
    <n v="8"/>
    <s v="United Kingdom"/>
    <s v="United Kingdom"/>
    <n v="1"/>
    <d v="2020-01-10T00:00:00"/>
    <n v="2014"/>
    <x v="12"/>
    <s v="119 min"/>
    <n v="119"/>
    <n v="119"/>
    <n v="377.71932009868493"/>
    <s v=""/>
    <s v="Action &amp; Adventure, Dramas, Independent Movies"/>
    <s v="Action &amp; Adventure"/>
    <s v="Action &amp; Adventure, Dramas, Independent Movies"/>
    <n v="3"/>
  </r>
  <r>
    <n v="3069"/>
    <s v="s3069"/>
    <x v="0"/>
    <s v="Pan's Labyrinth"/>
    <s v="Guillermo del Toro"/>
    <s v="Ivana Baquero, Sergi L√≥pez, Maribel Verd√∫, Doug Jones, Ariadna Gil, √Ålex Angulo, Manolo Solo, C√©sar Vea, Roger Casamajor, Sergi Lopez"/>
    <n v="10"/>
    <s v="Mexico"/>
    <s v="Mexico, Spain"/>
    <n v="2"/>
    <d v="2020-01-01T00:00:00"/>
    <n v="2006"/>
    <x v="12"/>
    <s v="119 min"/>
    <n v="119"/>
    <n v="119"/>
    <n v="377.71932009868493"/>
    <s v=""/>
    <s v="Dramas, International Movies, Sci-Fi &amp; Fantasy"/>
    <s v="Dramas"/>
    <s v="Dramas, International Movies, Sci-Fi &amp; Fantasy"/>
    <n v="3"/>
  </r>
  <r>
    <n v="3140"/>
    <s v="s3140"/>
    <x v="0"/>
    <s v="Honeymoon Travels Pvt. Ltd."/>
    <s v="Reema Kagti"/>
    <s v="Shabana Azmi, Boman Irani, Abhay Deol, Minissha Lamba, Kay Kay Menon, Raima Sen, Sandhya Mridul, Vikram Chatwal, Ameesha Patel, Karan Khanna, Diya Mirza, Ranvir Shorey"/>
    <n v="12"/>
    <s v="India"/>
    <s v="India"/>
    <n v="1"/>
    <d v="2019-12-15T00:00:00"/>
    <n v="2007"/>
    <x v="1"/>
    <s v="119 min"/>
    <n v="119"/>
    <n v="119"/>
    <n v="377.71932009868493"/>
    <s v=""/>
    <s v="Comedies, Dramas, International Movies"/>
    <s v="Comedies"/>
    <s v="Comedies, Dramas, International Movies"/>
    <n v="3"/>
  </r>
  <r>
    <n v="3245"/>
    <s v="s3245"/>
    <x v="0"/>
    <s v="Shelby American"/>
    <s v="Nate Adams, Adam Carolla"/>
    <s v="Carroll Shelby"/>
    <n v="1"/>
    <s v="United States"/>
    <s v="United States"/>
    <n v="1"/>
    <d v="2019-11-22T00:00:00"/>
    <n v="2019"/>
    <x v="5"/>
    <s v="119 min"/>
    <n v="119"/>
    <n v="119"/>
    <n v="377.71932009868493"/>
    <s v=""/>
    <s v="Documentaries, Sports Movies"/>
    <s v="Documentaries"/>
    <s v="Documentaries, Sports Movies"/>
    <n v="2"/>
  </r>
  <r>
    <n v="3335"/>
    <s v="s3335"/>
    <x v="0"/>
    <s v="Drive"/>
    <s v="Tarun Mansukhani"/>
    <s v="Jacqueline Fernandez, Sushant Singh Rajput, Boman Irani, Pankaj Tripathi, Vikramjeet Virk, Sapna Pabbi, Vibha Chhibber, Kaustubh Kumar"/>
    <n v="8"/>
    <s v="India"/>
    <s v="India"/>
    <n v="1"/>
    <d v="2019-11-01T00:00:00"/>
    <n v="2019"/>
    <x v="1"/>
    <s v="119 min"/>
    <n v="119"/>
    <n v="119"/>
    <n v="377.71932009868493"/>
    <s v=""/>
    <s v="Action &amp; Adventure, International Movies"/>
    <s v="Action &amp; Adventure"/>
    <s v="Action &amp; Adventure, International Movies"/>
    <n v="2"/>
  </r>
  <r>
    <n v="3594"/>
    <s v="s3594"/>
    <x v="0"/>
    <s v="Uyare"/>
    <s v="Manu Ashokan"/>
    <s v="Parvathy, Asif Ali, Tovino Thomas, Siddique, Pratap Pothan, Samyuktha Menon, Anarkali Marikar, Prem Prakash"/>
    <n v="8"/>
    <s v="India"/>
    <s v="India"/>
    <n v="1"/>
    <d v="2019-08-14T00:00:00"/>
    <n v="2019"/>
    <x v="1"/>
    <s v="119 min"/>
    <n v="119"/>
    <n v="119"/>
    <n v="377.71932009868493"/>
    <s v=""/>
    <s v="Dramas, International Movies"/>
    <s v="Dramas"/>
    <s v="Dramas, International Movies"/>
    <n v="2"/>
  </r>
  <r>
    <n v="3764"/>
    <s v="s3764"/>
    <x v="0"/>
    <s v="Elisa &amp; Marcela"/>
    <s v="Isabel Coixet"/>
    <s v="Natalia de Molina, Greta Fern√°ndez, Sara Casasnovas, Tamar Novas, Kelly Lua, Manuel Lourenzo, Jorge Suquet, Ana Santos, Mariana Carballal, Roberto Leal, Luisa Merelas, Amparo Moreno, Llu√≠s Homar, Manolo Solo, Mar√≠a Pujalte, Francesc Orella"/>
    <n v="16"/>
    <s v="Spain"/>
    <s v="Spain"/>
    <n v="1"/>
    <d v="2019-06-07T00:00:00"/>
    <n v="2019"/>
    <x v="5"/>
    <s v="119 min"/>
    <n v="119"/>
    <n v="119"/>
    <n v="377.71932009868493"/>
    <s v=""/>
    <s v="Dramas, International Movies, LGBTQ Movies"/>
    <s v="Dramas"/>
    <s v="Dramas, International Movies, LGBTQ Movies"/>
    <n v="3"/>
  </r>
  <r>
    <n v="3870"/>
    <s v="s3870"/>
    <x v="0"/>
    <s v="Olympus Has Fallen"/>
    <s v="Antoine Fuqua"/>
    <s v="Gerard Butler, Aaron Eckhart, Morgan Freeman, Finley Jacobsen, Dylan McDermott, Rick Yune, Angela Bassett, Melissa Leo, Radha Mitchell, Cole Hauser, Ashley Judd, Robert Forster"/>
    <n v="12"/>
    <s v="United States"/>
    <s v="United States"/>
    <n v="1"/>
    <d v="2019-05-02T00:00:00"/>
    <n v="2013"/>
    <x v="12"/>
    <s v="119 min"/>
    <n v="119"/>
    <n v="119"/>
    <n v="377.71932009868493"/>
    <s v=""/>
    <s v="Action &amp; Adventure"/>
    <s v="Action &amp; Adventure"/>
    <s v="Action &amp; Adventure"/>
    <n v="1"/>
  </r>
  <r>
    <n v="3886"/>
    <s v="s3886"/>
    <x v="0"/>
    <s v="Teen Aur Aadha"/>
    <s v="Dar Gai"/>
    <s v="Zoya Hussain, Suhasini Mulay, Jim Sarbh, Aarya Dave, Anjum Rajabali, M.K. Raina"/>
    <n v="6"/>
    <s v="India"/>
    <s v="India"/>
    <n v="1"/>
    <d v="2019-04-29T00:00:00"/>
    <n v="2018"/>
    <x v="5"/>
    <s v="119 min"/>
    <n v="119"/>
    <n v="119"/>
    <n v="377.71932009868493"/>
    <s v=""/>
    <s v="Dramas, Independent Movies, International Movies"/>
    <s v="Dramas"/>
    <s v="Dramas, Independent Movies, International Movies"/>
    <n v="3"/>
  </r>
  <r>
    <n v="3917"/>
    <s v="s3917"/>
    <x v="0"/>
    <s v="Rainbow Jelly"/>
    <s v="Soukarya Ghosal"/>
    <s v="Mahabrata Basu, Anumegha Banerjee, Koushik Sen, Sreelekha Mitra, Shantilal Mukherjee, Iqbal Sultan, Daminee Basu, Subhajit Das"/>
    <n v="8"/>
    <s v="India"/>
    <s v="India"/>
    <n v="1"/>
    <d v="2019-04-15T00:00:00"/>
    <n v="2018"/>
    <x v="1"/>
    <s v="119 min"/>
    <n v="119"/>
    <n v="119"/>
    <n v="377.71932009868493"/>
    <s v=""/>
    <s v="Dramas, International Movies, Sci-Fi &amp; Fantasy"/>
    <s v="Dramas"/>
    <s v="Dramas, International Movies, Sci-Fi &amp; Fantasy"/>
    <n v="3"/>
  </r>
  <r>
    <n v="4070"/>
    <s v="s4070"/>
    <x v="0"/>
    <s v="Beauty and the Bestie"/>
    <s v="Wenn V. Deramas"/>
    <s v="Vice Ganda, Coco Martin, James Reid, Nadine Lustre, Karla Estrada, Ryan Bang, Badjie Mortiz, Alonzo Muhlach, Marco Masa, Lassy Marquez, MC Calaquian"/>
    <n v="11"/>
    <s v="Philippines"/>
    <s v="Philippines"/>
    <n v="1"/>
    <d v="2019-02-27T00:00:00"/>
    <n v="2015"/>
    <x v="1"/>
    <s v="119 min"/>
    <n v="119"/>
    <n v="119"/>
    <n v="377.71932009868493"/>
    <s v=""/>
    <s v="Action &amp; Adventure, Comedies, International Movies"/>
    <s v="Action &amp; Adventure"/>
    <s v="Action &amp; Adventure, Comedies, International Movies"/>
    <n v="3"/>
  </r>
  <r>
    <n v="4162"/>
    <s v="s4162"/>
    <x v="0"/>
    <s v="Surga Yang Tak Dirindukan 2"/>
    <s v="Hanung Bramantyo, Meisa Felaroze"/>
    <s v="Fedi Nuril, Raline Shah, Laudya Cynthia Bella, Reza Rahadian, Nora Danish"/>
    <n v="5"/>
    <s v="Indonesia"/>
    <s v="Indonesia"/>
    <n v="1"/>
    <d v="2019-01-28T00:00:00"/>
    <n v="2017"/>
    <x v="1"/>
    <s v="119 min"/>
    <n v="119"/>
    <n v="119"/>
    <n v="377.71932009868493"/>
    <s v=""/>
    <s v="Dramas, Faith &amp; Spirituality, International Movies"/>
    <s v="Dramas"/>
    <s v="Dramas, Faith &amp; Spirituality, International Movies"/>
    <n v="3"/>
  </r>
  <r>
    <n v="4171"/>
    <s v="s4171"/>
    <x v="0"/>
    <s v="Polar"/>
    <m/>
    <m/>
    <n v="0"/>
    <s v="United States"/>
    <s v="United States, Germany"/>
    <n v="2"/>
    <d v="2019-01-25T00:00:00"/>
    <n v="2019"/>
    <x v="5"/>
    <s v="119 min"/>
    <n v="119"/>
    <n v="119"/>
    <n v="377.71932009868493"/>
    <s v=""/>
    <s v="Action &amp; Adventure, International Movies"/>
    <s v="Action &amp; Adventure"/>
    <s v="Action &amp; Adventure, International Movies"/>
    <n v="2"/>
  </r>
  <r>
    <n v="4359"/>
    <s v="s4359"/>
    <x v="0"/>
    <s v="Rajma Chawal"/>
    <s v="Leena Yadav"/>
    <s v="Rishi Kapoor, Anirudh Tanwar, Amyra Dastur, Jitendra Shastri, Aparshakti Khurana, Harish Khanna, Manu Rishi Chadha, Nirmal Rishi, Sheeba Chaddha, Adil Hussain, Rahul Ram, Mukesh Chhabra"/>
    <n v="12"/>
    <s v="India"/>
    <s v="India"/>
    <n v="1"/>
    <d v="2018-11-30T00:00:00"/>
    <n v="2018"/>
    <x v="5"/>
    <s v="119 min"/>
    <n v="119"/>
    <n v="119"/>
    <n v="377.71932009868493"/>
    <s v=""/>
    <s v="Comedies, Dramas, International Movies"/>
    <s v="Comedies"/>
    <s v="Comedies, Dramas, International Movies"/>
    <n v="3"/>
  </r>
  <r>
    <n v="4396"/>
    <s v="s4396"/>
    <x v="0"/>
    <s v="Savita Damodar Paranjpe"/>
    <s v="Swapna Waghmare Joshi"/>
    <s v="Subodh Bhave, Trupti Toradmal, Rakesh Bapat, Pallavi Patil, Angad Mhaskar, Hemangi Kavi, Savita Prabhune, Sandeep Avchat"/>
    <n v="8"/>
    <s v="India"/>
    <s v="India"/>
    <n v="1"/>
    <d v="2018-11-15T00:00:00"/>
    <n v="2018"/>
    <x v="1"/>
    <s v="119 min"/>
    <n v="119"/>
    <n v="119"/>
    <n v="377.71932009868493"/>
    <s v=""/>
    <s v="Horror Movies, International Movies"/>
    <s v="Horror Movies"/>
    <s v="Horror Movies, International Movies"/>
    <n v="2"/>
  </r>
  <r>
    <n v="4527"/>
    <s v="s4527"/>
    <x v="0"/>
    <s v="Pulang"/>
    <s v="Kabir Bhatia"/>
    <s v="Puteri Aishah, Remy Ishak, Alvin Wong"/>
    <n v="3"/>
    <s v="Malaysia"/>
    <s v="Malaysia"/>
    <n v="1"/>
    <d v="2018-10-08T00:00:00"/>
    <n v="2018"/>
    <x v="1"/>
    <s v="119 min"/>
    <n v="119"/>
    <n v="119"/>
    <n v="377.71932009868493"/>
    <s v=""/>
    <s v="Action &amp; Adventure, Dramas, International Movies"/>
    <s v="Action &amp; Adventure"/>
    <s v="Action &amp; Adventure, Dramas, International Movies"/>
    <n v="3"/>
  </r>
  <r>
    <n v="4614"/>
    <s v="s4614"/>
    <x v="0"/>
    <s v="We Are Family"/>
    <s v="Sidharth Malhotra"/>
    <s v="Kajol, Kareena Kapoor, Arjun Rampal, Nominath Ginsberg, Iravati Harshe, Aachal Munjal, Diya Sonecha"/>
    <n v="7"/>
    <s v="India"/>
    <s v="India, Australia"/>
    <n v="2"/>
    <d v="2018-10-01T00:00:00"/>
    <n v="2010"/>
    <x v="1"/>
    <s v="119 min"/>
    <n v="119"/>
    <n v="119"/>
    <n v="377.71932009868493"/>
    <s v=""/>
    <s v="Dramas, International Movies"/>
    <s v="Dramas"/>
    <s v="Dramas, International Movies"/>
    <n v="2"/>
  </r>
  <r>
    <n v="4823"/>
    <s v="s4823"/>
    <x v="0"/>
    <s v="Us and Them"/>
    <s v="Rene Liu"/>
    <s v="Jing Boran, Zhou Dongyu, Zhuangzhuang Tian, Qu Zheming, Zhang Zixian"/>
    <n v="5"/>
    <s v="China"/>
    <s v="China"/>
    <n v="1"/>
    <d v="2018-06-22T00:00:00"/>
    <n v="2018"/>
    <x v="5"/>
    <s v="119 min"/>
    <n v="119"/>
    <n v="119"/>
    <n v="377.71932009868493"/>
    <s v=""/>
    <s v="Dramas, International Movies, Romantic Movies"/>
    <s v="Dramas"/>
    <s v="Dramas, International Movies, Romantic Movies"/>
    <n v="3"/>
  </r>
  <r>
    <n v="4831"/>
    <s v="s4831"/>
    <x v="0"/>
    <s v="The last hour"/>
    <s v="Eduardo Mendoza de Echave"/>
    <s v="Pietro Sibille, Nidia Bermejo, To√±o Vega, Tommy P√°rraga, Fausto Molina, Katerina D'Onofrio, Haysen Percovich, Emilram Coss√≠o, Sandro Calder√≥n, Tony Dulzaidez"/>
    <n v="10"/>
    <s v="Chile"/>
    <s v="Chile, Peru"/>
    <n v="2"/>
    <d v="2018-06-15T00:00:00"/>
    <n v="2017"/>
    <x v="5"/>
    <s v="119 min"/>
    <n v="119"/>
    <n v="119"/>
    <n v="377.71932009868493"/>
    <s v=""/>
    <s v="Dramas, International Movies"/>
    <s v="Dramas"/>
    <s v="Dramas, International Movies"/>
    <n v="2"/>
  </r>
  <r>
    <n v="5144"/>
    <s v="s5144"/>
    <x v="0"/>
    <s v="My Happy Family"/>
    <s v="Nana Ekvtimishvili, Simon Gross"/>
    <s v="Ia Shugliashvili, Merab Ninidze, Berta Khapava, Tsisia Qumsishvili, Giorgi Khurtsilava, Giorgi Tabidze, Goven Cheishvili, Dimitri Oragvelidze, Mariam Bokeria"/>
    <n v="9"/>
    <s v="Georgia"/>
    <s v="Georgia, Germany, France"/>
    <n v="3"/>
    <d v="2017-12-01T00:00:00"/>
    <n v="2017"/>
    <x v="1"/>
    <s v="119 min"/>
    <n v="119"/>
    <n v="119"/>
    <n v="377.71932009868493"/>
    <s v=""/>
    <s v="Dramas, Independent Movies, International Movies"/>
    <s v="Dramas"/>
    <s v="Dramas, Independent Movies, International Movies"/>
    <n v="3"/>
  </r>
  <r>
    <n v="5268"/>
    <s v="s5268"/>
    <x v="0"/>
    <s v="The Bad Batch"/>
    <s v="Ana Lily Amirpour"/>
    <s v="Suki Waterhouse, Jason Momoa, Keanu Reeves, Jim Carrey, Giovanni Ribisi, Yolonda Ross"/>
    <n v="6"/>
    <s v="United States"/>
    <s v="United States"/>
    <n v="1"/>
    <d v="2017-09-22T00:00:00"/>
    <n v="2016"/>
    <x v="12"/>
    <s v="119 min"/>
    <n v="119"/>
    <n v="119"/>
    <n v="377.71932009868493"/>
    <s v=""/>
    <s v="Dramas, Independent Movies, Thrillers"/>
    <s v="Dramas"/>
    <s v="Dramas, Independent Movies, Thrillers"/>
    <n v="3"/>
  </r>
  <r>
    <n v="5443"/>
    <s v="s5443"/>
    <x v="0"/>
    <s v="Headshot"/>
    <s v="Timo Tjahjanto, Kimo Stamboel"/>
    <s v="Iko Uwais, Chelsea Islan, Julie Estelle, Sunny Pang, Very Tri Yulisman, David Hendrawan, Zack Lee, Yayu Unru, Ganindra Bimo"/>
    <n v="9"/>
    <s v="Indonesia"/>
    <s v="Indonesia"/>
    <n v="1"/>
    <d v="2017-06-03T00:00:00"/>
    <n v="2016"/>
    <x v="5"/>
    <s v="119 min"/>
    <n v="119"/>
    <n v="119"/>
    <n v="377.71932009868493"/>
    <s v=""/>
    <s v="Action &amp; Adventure, International Movies"/>
    <s v="Action &amp; Adventure"/>
    <s v="Action &amp; Adventure, International Movies"/>
    <n v="2"/>
  </r>
  <r>
    <n v="5600"/>
    <s v="s5600"/>
    <x v="0"/>
    <s v="Rocky Handsome"/>
    <s v="Nishikant Kamat"/>
    <s v="John Abraham, Diya Chalwad, Shruti Haasan, Nishikant Kamat, Sharad Kelkar, Nathalia Kaur"/>
    <n v="6"/>
    <s v="India"/>
    <s v="India"/>
    <n v="1"/>
    <d v="2017-02-17T00:00:00"/>
    <n v="2016"/>
    <x v="5"/>
    <s v="119 min"/>
    <n v="119"/>
    <n v="119"/>
    <n v="377.71932009868493"/>
    <s v=""/>
    <s v="Action &amp; Adventure, International Movies"/>
    <s v="Action &amp; Adventure"/>
    <s v="Action &amp; Adventure, International Movies"/>
    <n v="2"/>
  </r>
  <r>
    <n v="5961"/>
    <s v="s5961"/>
    <x v="0"/>
    <n v="187"/>
    <s v="Kevin Reynolds"/>
    <s v="Samuel L. Jackson, John Heard, Kelly Rowan, Clifton Collins Jr., Tony Plana"/>
    <n v="5"/>
    <s v="United States"/>
    <s v="United States"/>
    <n v="1"/>
    <d v="2019-11-01T00:00:00"/>
    <n v="1997"/>
    <x v="12"/>
    <s v="119 min"/>
    <n v="119"/>
    <n v="119"/>
    <n v="377.71932009868493"/>
    <s v=""/>
    <s v="Dramas"/>
    <s v="Dramas"/>
    <s v="Dramas"/>
    <n v="1"/>
  </r>
  <r>
    <n v="6000"/>
    <s v="s6000"/>
    <x v="0"/>
    <s v="20th Century Women"/>
    <s v="Mike Mills"/>
    <s v="Annette Bening, Elle Fanning, Greta Gerwig, Lucas Jade Zumann, Billy Crudup"/>
    <n v="5"/>
    <s v="United States"/>
    <s v="United States"/>
    <n v="1"/>
    <d v="2019-06-28T00:00:00"/>
    <n v="2016"/>
    <x v="12"/>
    <s v="119 min"/>
    <n v="119"/>
    <n v="119"/>
    <n v="377.71932009868493"/>
    <s v=""/>
    <s v="Dramas, Independent Movies"/>
    <s v="Dramas"/>
    <s v="Dramas, Independent Movies"/>
    <n v="2"/>
  </r>
  <r>
    <n v="6144"/>
    <s v="s6144"/>
    <x v="0"/>
    <s v="American History X"/>
    <s v="Tony Kaye"/>
    <s v="Edward Norton, Edward Furlong, Beverly D'Angelo, Jennifer Lien, Ethan Suplee, Fairuza Balk, Avery Brooks, Elliott Gould, Stacy Keach, William Russ, Guy Torry"/>
    <n v="11"/>
    <s v="United States"/>
    <s v="United States"/>
    <n v="1"/>
    <d v="2019-11-01T00:00:00"/>
    <n v="1998"/>
    <x v="12"/>
    <s v="119 min"/>
    <n v="119"/>
    <n v="119"/>
    <n v="377.71932009868493"/>
    <s v=""/>
    <s v="Dramas"/>
    <s v="Dramas"/>
    <s v="Dramas"/>
    <n v="1"/>
  </r>
  <r>
    <n v="6212"/>
    <s v="s6212"/>
    <x v="0"/>
    <s v="Bad Boys"/>
    <s v="Michael Bay"/>
    <s v="Will Smith, Martin Lawrence, T√©a Leoni, Tch√©ky Karyo, Theresa Randle, Joe Pantoliano, Emmanuel Xuereb, Michael Imperioli, Nestor Serrano, Julio Oscar Mechoso"/>
    <n v="10"/>
    <s v="United States"/>
    <s v="United States"/>
    <n v="1"/>
    <d v="2019-10-01T00:00:00"/>
    <n v="1995"/>
    <x v="12"/>
    <s v="119 min"/>
    <n v="119"/>
    <n v="119"/>
    <n v="377.71932009868493"/>
    <s v=""/>
    <s v="Action &amp; Adventure, Comedies"/>
    <s v="Action &amp; Adventure"/>
    <s v="Action &amp; Adventure, Comedies"/>
    <n v="2"/>
  </r>
  <r>
    <n v="6391"/>
    <s v="s6391"/>
    <x v="0"/>
    <s v="Burlesque"/>
    <s v="Steve Antin"/>
    <s v="Cher, Christina Aguilera, Alan Cumming, Eric Dane, Cam Gigandet, Julianne Hough, Peter Gallagher, Kristen Bell, Stanley Tucci, Dianna Agron"/>
    <n v="10"/>
    <s v="United States"/>
    <s v="United States"/>
    <n v="1"/>
    <d v="2019-12-16T00:00:00"/>
    <n v="2010"/>
    <x v="2"/>
    <s v="119 min"/>
    <n v="119"/>
    <n v="119"/>
    <n v="377.71932009868493"/>
    <s v=""/>
    <s v="Dramas, Romantic Movies"/>
    <s v="Dramas"/>
    <s v="Dramas, Romantic Movies"/>
    <n v="2"/>
  </r>
  <r>
    <n v="6423"/>
    <s v="s6423"/>
    <x v="0"/>
    <s v="Carol"/>
    <s v="Todd Haynes"/>
    <s v="Cate Blanchett, Rooney Mara, Sarah Paulson, Kyle Chandler, Jake Lacy, John Magaro, Cory Michael Smith, Carrie Brownstein, Kevin Crowley, Nik Pajic"/>
    <n v="10"/>
    <s v="United Kingdom"/>
    <s v="United Kingdom, United States, Australia"/>
    <n v="3"/>
    <d v="2020-10-20T00:00:00"/>
    <n v="2015"/>
    <x v="12"/>
    <s v="119 min"/>
    <n v="119"/>
    <n v="119"/>
    <n v="377.71932009868493"/>
    <s v=""/>
    <s v="Dramas, LGBTQ Movies, Romantic Movies"/>
    <s v="Dramas"/>
    <s v="Dramas, LGBTQ Movies, Romantic Movies"/>
    <n v="3"/>
  </r>
  <r>
    <n v="6676"/>
    <s v="s6676"/>
    <x v="0"/>
    <s v="El Che"/>
    <s v="Mat√≠as Gueilburt"/>
    <s v="Paco Ignacio Taibo II"/>
    <n v="1"/>
    <s v="Venezuela"/>
    <s v="Venezuela"/>
    <n v="1"/>
    <d v="2017-10-15T00:00:00"/>
    <n v="2017"/>
    <x v="1"/>
    <s v="119 min"/>
    <n v="119"/>
    <n v="119"/>
    <n v="377.71932009868493"/>
    <s v=""/>
    <s v="Documentaries, International Movies"/>
    <s v="Documentaries"/>
    <s v="Documentaries, International Movies"/>
    <n v="2"/>
  </r>
  <r>
    <n v="6768"/>
    <s v="s6768"/>
    <x v="0"/>
    <s v="Flash of Genius"/>
    <s v="Marc Abraham"/>
    <s v="Greg Kinnear, Lauren Graham, Dermot Mulroney, Alan Alda, Bill Smitrovich, Mitch Pileggi, Daniel Roebuck, Tim Kelleher, Aaron Abrams, Chuck Shamata, Andrew Gillies"/>
    <n v="11"/>
    <s v="Canada"/>
    <s v="Canada, United States"/>
    <n v="2"/>
    <d v="2017-01-16T00:00:00"/>
    <n v="2008"/>
    <x v="2"/>
    <s v="119 min"/>
    <n v="119"/>
    <n v="119"/>
    <n v="377.71932009868493"/>
    <s v=""/>
    <s v="Dramas"/>
    <s v="Dramas"/>
    <s v="Dramas"/>
    <n v="1"/>
  </r>
  <r>
    <n v="7050"/>
    <s v="s7050"/>
    <x v="0"/>
    <s v="I'm in Love with a Church Girl"/>
    <s v="Steve Race"/>
    <s v="Ja Rule, Adrienne Bailon, Stephen Baldwin, Vincent Pastore, Michael Madsen, T-Bone, Martin Kove, Toby Mac"/>
    <n v="8"/>
    <s v="United States"/>
    <s v="United States"/>
    <n v="1"/>
    <d v="2017-10-01T00:00:00"/>
    <n v="2013"/>
    <x v="7"/>
    <s v="119 min"/>
    <n v="119"/>
    <n v="119"/>
    <n v="377.71932009868493"/>
    <s v=""/>
    <s v="Dramas, Faith &amp; Spirituality, Romantic Movies"/>
    <s v="Dramas"/>
    <s v="Dramas, Faith &amp; Spirituality, Romantic Movies"/>
    <n v="3"/>
  </r>
  <r>
    <n v="7065"/>
    <s v="s7065"/>
    <x v="0"/>
    <s v="Incomplete"/>
    <s v="Suman Mukhopadhyay"/>
    <s v="Ritwick Chakraborty, Swastika Mukherjee, Paoli Dam, Bratya Basu, Santu Mukherjee, Dibyendu Bhattacharya, Anindya Bandopadhyay, Poulomi Das, Nigel Akkara, Bhed Sinha"/>
    <n v="10"/>
    <s v="India"/>
    <s v="India"/>
    <n v="1"/>
    <d v="2017-04-08T00:00:00"/>
    <n v="2017"/>
    <x v="5"/>
    <s v="119 min"/>
    <n v="119"/>
    <n v="119"/>
    <n v="377.71932009868493"/>
    <s v=""/>
    <s v="Dramas, International Movies, Romantic Movies"/>
    <s v="Dramas"/>
    <s v="Dramas, International Movies, Romantic Movies"/>
    <n v="3"/>
  </r>
  <r>
    <n v="7074"/>
    <s v="s7074"/>
    <x v="0"/>
    <s v="Indiana Jones and the Temple of Doom"/>
    <s v="Steven Spielberg"/>
    <s v="Harrison Ford, Kate Capshaw, Amrish Puri, Roshan Seth, Philip Stone, Roy Chiao, Jonathan Ke Quan, David Yip, Ric Young, Chua Kah Joo"/>
    <n v="10"/>
    <s v="United States"/>
    <s v="United States"/>
    <n v="1"/>
    <d v="2019-01-01T00:00:00"/>
    <n v="1984"/>
    <x v="7"/>
    <s v="119 min"/>
    <n v="119"/>
    <n v="119"/>
    <n v="377.71932009868493"/>
    <s v=""/>
    <s v="Action &amp; Adventure, Children &amp; Family Movies, Classic Movies"/>
    <s v="Action &amp; Adventure"/>
    <s v="Action &amp; Adventure, Children &amp; Family Movies, Classic Movies"/>
    <n v="3"/>
  </r>
  <r>
    <n v="7381"/>
    <s v="s7381"/>
    <x v="0"/>
    <s v="Mahabharat"/>
    <s v="Amaan Khan"/>
    <s v="Amitabh Bachchan, Ajay Devgn, Vidya Balan, Shatrughan Sinha, Sunny Deol, Anil Kapoor, Manoj Bajpayee, Jackie Shroff, Anupam Kher, Deepti Naval"/>
    <n v="10"/>
    <s v="India"/>
    <s v="India"/>
    <n v="1"/>
    <d v="2018-08-01T00:00:00"/>
    <n v="2013"/>
    <x v="1"/>
    <s v="119 min"/>
    <n v="119"/>
    <n v="119"/>
    <n v="377.71932009868493"/>
    <s v=""/>
    <s v="Action &amp; Adventure, Dramas, International Movies"/>
    <s v="Action &amp; Adventure"/>
    <s v="Action &amp; Adventure, Dramas, International Movies"/>
    <n v="3"/>
  </r>
  <r>
    <n v="7482"/>
    <s v="s7482"/>
    <x v="0"/>
    <s v="Mona Lisa Smile"/>
    <s v="Mike Newell"/>
    <s v="Julia Roberts, Kirsten Dunst, Julia Stiles, Maggie Gyllenhaal, Juliet Stevenson, Dominic West, Ginnifer Goodwin, Topher Grace, John Slattery, Marcia Gay Harden"/>
    <n v="10"/>
    <s v="United States"/>
    <s v="United States"/>
    <n v="1"/>
    <d v="2019-01-01T00:00:00"/>
    <n v="2003"/>
    <x v="2"/>
    <s v="119 min"/>
    <n v="119"/>
    <n v="119"/>
    <n v="377.71932009868493"/>
    <s v=""/>
    <s v="Dramas"/>
    <s v="Dramas"/>
    <s v="Dramas"/>
    <n v="1"/>
  </r>
  <r>
    <n v="7881"/>
    <s v="s7881"/>
    <x v="0"/>
    <s v="Rocky II"/>
    <s v="Sylvester Stallone"/>
    <s v="Sylvester Stallone, Talia Shire, Burt Young, Carl Weathers, Burgess Meredith, Tony Burton, Joe Spinell, Leonard Gaines, John Pleshette, Sylvia Meals"/>
    <n v="10"/>
    <s v="United States"/>
    <s v="United States"/>
    <n v="1"/>
    <d v="2019-08-01T00:00:00"/>
    <n v="1979"/>
    <x v="7"/>
    <s v="119 min"/>
    <n v="119"/>
    <n v="119"/>
    <n v="377.71932009868493"/>
    <s v=""/>
    <s v="Dramas, Sports Movies"/>
    <s v="Dramas"/>
    <s v="Dramas, Sports Movies"/>
    <n v="2"/>
  </r>
  <r>
    <n v="8015"/>
    <s v="s8015"/>
    <x v="0"/>
    <s v="Sicilian Ghost Story"/>
    <s v="Fabio Grassadonia, Antonio Piazza"/>
    <s v="Julia Jedlikowska, Gaetano Fernandez, Corinne Musallari, Lorenzo Curcio, Andrea Falzone, Federico Finocchiaro, Vincenzo Amato, Sabine Timoteo"/>
    <n v="8"/>
    <s v="Italy"/>
    <s v="Italy, France, Switzerland"/>
    <n v="3"/>
    <d v="2019-07-06T00:00:00"/>
    <n v="2017"/>
    <x v="5"/>
    <s v="119 min"/>
    <n v="119"/>
    <n v="119"/>
    <n v="377.71932009868493"/>
    <s v=""/>
    <s v="Dramas, International Movies, Thrillers"/>
    <s v="Dramas"/>
    <s v="Dramas, International Movies, Thrillers"/>
    <n v="3"/>
  </r>
  <r>
    <n v="8228"/>
    <s v="s8228"/>
    <x v="0"/>
    <s v="The Bridge"/>
    <s v="Kunle Afolayan"/>
    <s v="Chidinma Ekile, Ademola Adedoyin, Kunle Afolayan, Zack Orji, Tina Mba, Ayo Akinwale, Akim Mogaji, Ayo Mogaji, Ken Erics"/>
    <n v="9"/>
    <s v="Nigeria"/>
    <s v="Nigeria"/>
    <n v="1"/>
    <d v="2019-09-01T00:00:00"/>
    <n v="2017"/>
    <x v="1"/>
    <s v="119 min"/>
    <n v="119"/>
    <n v="119"/>
    <n v="377.71932009868493"/>
    <s v=""/>
    <s v="Dramas, International Movies, Romantic Movies"/>
    <s v="Dramas"/>
    <s v="Dramas, International Movies, Romantic Movies"/>
    <n v="3"/>
  </r>
  <r>
    <n v="8229"/>
    <s v="s8229"/>
    <x v="0"/>
    <s v="The Brothers Grimm"/>
    <s v="Terry Gilliam"/>
    <s v="Matt Damon, Heath Ledger, Monica Bellucci, Lena Headey, Peter Stormare, Jonathan Pryce, Roger Ashton-Griffiths, Richard Ridings, Mackenzie Crook, Julian Bleach, Tom√°s Han√°k, Laura Greenwood"/>
    <n v="12"/>
    <s v="United States"/>
    <s v="United States, Czech Republic, United Kingdom"/>
    <n v="3"/>
    <d v="2019-07-01T00:00:00"/>
    <n v="2005"/>
    <x v="2"/>
    <s v="119 min"/>
    <n v="119"/>
    <n v="119"/>
    <n v="377.71932009868493"/>
    <s v=""/>
    <s v="Action &amp; Adventure, Sci-Fi &amp; Fantasy"/>
    <s v="Action &amp; Adventure"/>
    <s v="Action &amp; Adventure, Sci-Fi &amp; Fantasy"/>
    <n v="2"/>
  </r>
  <r>
    <n v="8336"/>
    <s v="s8336"/>
    <x v="0"/>
    <s v="The Green Hornet"/>
    <s v="Michel Gondry"/>
    <s v="Seth Rogen, Jay Chou, Cameron Diaz, Tom Wilkinson, Christoph Waltz, David Harbour, Edward James Olmos, Jamie Harris, Chad L. Coleman, Edward Furlong"/>
    <n v="10"/>
    <s v="United States"/>
    <s v="United States"/>
    <n v="1"/>
    <d v="2020-04-18T00:00:00"/>
    <n v="2011"/>
    <x v="2"/>
    <s v="119 min"/>
    <n v="119"/>
    <n v="119"/>
    <n v="377.71932009868493"/>
    <s v=""/>
    <s v="Action &amp; Adventure, Comedies"/>
    <s v="Action &amp; Adventure"/>
    <s v="Action &amp; Adventure, Comedies"/>
    <n v="2"/>
  </r>
  <r>
    <n v="8399"/>
    <s v="s8399"/>
    <x v="0"/>
    <s v="The Lobster"/>
    <s v="Yorgos Lanthimos"/>
    <s v="Colin Farrell, Jessica Barden, Rachel Weisz, Olivia Colman, Ashley Jensen, Ariane Labed, Aggeliki Papoulia, John C. Reilly, L√©a Seydoux, Michael Smiley, Ben Whishaw"/>
    <n v="11"/>
    <s v="Ireland"/>
    <s v="Ireland, United Kingdom, Greece, France, Netherlands"/>
    <n v="5"/>
    <d v="2018-12-02T00:00:00"/>
    <n v="2015"/>
    <x v="12"/>
    <s v="119 min"/>
    <n v="119"/>
    <n v="119"/>
    <n v="377.71932009868493"/>
    <s v=""/>
    <s v="Comedies, International Movies, Romantic Movies"/>
    <s v="Comedies"/>
    <s v="Comedies, International Movies, Romantic Movies"/>
    <n v="3"/>
  </r>
  <r>
    <n v="8473"/>
    <s v="s8473"/>
    <x v="0"/>
    <s v="The Rainbow Troops"/>
    <s v="Riri Riza"/>
    <s v="Cut Mini Theo, Ikranagara, Lukman Sardi, Ario Bayu, Tora Sudiro"/>
    <n v="5"/>
    <s v="Indonesia"/>
    <s v="Indonesia"/>
    <n v="1"/>
    <d v="2018-10-21T00:00:00"/>
    <n v="2008"/>
    <x v="6"/>
    <s v="119 min"/>
    <n v="119"/>
    <n v="119"/>
    <n v="377.71932009868493"/>
    <s v=""/>
    <s v="Children &amp; Family Movies, Dramas, International Movies"/>
    <s v="Children &amp; Family Movies"/>
    <s v="Children &amp; Family Movies, Dramas, International Movies"/>
    <n v="3"/>
  </r>
  <r>
    <n v="8604"/>
    <s v="s8604"/>
    <x v="0"/>
    <s v="Tomorrow Never Dies"/>
    <s v="Roger Spottiswoode"/>
    <s v="Pierce Brosnan, Jonathan Pryce, Michelle Yeoh, Teri Hatcher, Joe Don Baker, Judi Dench, Ricky Jay, G√∂tz Otto, Desmond Llewelyn, Vincent Schiavelli"/>
    <n v="10"/>
    <s v="United Kingdom"/>
    <s v="United Kingdom, United States"/>
    <n v="2"/>
    <d v="2019-12-31T00:00:00"/>
    <n v="1997"/>
    <x v="2"/>
    <s v="119 min"/>
    <n v="119"/>
    <n v="119"/>
    <n v="377.71932009868493"/>
    <s v=""/>
    <s v="Action &amp; Adventure"/>
    <s v="Action &amp; Adventure"/>
    <s v="Action &amp; Adventure"/>
    <n v="1"/>
  </r>
  <r>
    <n v="8617"/>
    <s v="s8617"/>
    <x v="0"/>
    <s v="Transcendence"/>
    <s v="Wally Pfister"/>
    <s v="Johnny Depp, Rebecca Hall, Morgan Freeman, Paul Bettany, Cillian Murphy, Kate Mara, Cole Hauser, Clifton Collins Jr."/>
    <n v="8"/>
    <s v="United Kingdom"/>
    <s v="United Kingdom, China, United States"/>
    <n v="3"/>
    <d v="2018-11-01T00:00:00"/>
    <n v="2014"/>
    <x v="2"/>
    <s v="119 min"/>
    <n v="119"/>
    <n v="119"/>
    <n v="377.71932009868493"/>
    <s v=""/>
    <s v="Sci-Fi &amp; Fantasy, Thrillers"/>
    <s v="Sci-Fi &amp; Fantasy"/>
    <s v="Sci-Fi &amp; Fantasy, Thrillers"/>
    <n v="2"/>
  </r>
  <r>
    <n v="140"/>
    <s v="s140"/>
    <x v="0"/>
    <s v="Do the Right Thing"/>
    <s v="Spike Lee"/>
    <s v="Danny Aiello, Ossie Davis, Ruby Dee, Richard Edson, Giancarlo Esposito, Spike Lee, Bill Nunn, John Turturro, Paul Benjamin, Frankie Faison, Samuel L. Jackson, Rosie Perez, Martin Lawrence, Miguel Sandoval"/>
    <n v="14"/>
    <s v="United States"/>
    <s v="United States"/>
    <n v="1"/>
    <d v="2021-09-01T00:00:00"/>
    <n v="1989"/>
    <x v="12"/>
    <s v="120 min"/>
    <n v="120"/>
    <n v="120"/>
    <n v="417.58932499185084"/>
    <s v=""/>
    <s v="Classic Movies, Comedies, Dramas"/>
    <s v="Classic Movies"/>
    <s v="Classic Movies, Comedies, Dramas"/>
    <n v="3"/>
  </r>
  <r>
    <n v="172"/>
    <s v="s172"/>
    <x v="0"/>
    <s v="Same Kind of Different as Me"/>
    <s v="Michael Carney"/>
    <s v="Greg Kinnear, Ren√©e Zellweger, Djimon Hounsou, Jon Voight, Olivia Holt"/>
    <n v="5"/>
    <s v="United States"/>
    <s v="United States"/>
    <n v="1"/>
    <d v="2021-09-01T00:00:00"/>
    <n v="2017"/>
    <x v="2"/>
    <s v="120 min"/>
    <n v="120"/>
    <n v="120"/>
    <n v="417.58932499185084"/>
    <s v=""/>
    <s v="Dramas, Faith &amp; Spirituality"/>
    <s v="Dramas"/>
    <s v="Dramas, Faith &amp; Spirituality"/>
    <n v="2"/>
  </r>
  <r>
    <n v="577"/>
    <s v="s577"/>
    <x v="0"/>
    <s v="Mary Magdalene"/>
    <s v="Garth Davis"/>
    <s v="Rooney Mara, Joaquin Phoenix, Chiwetel Ejiofor, Tahar Rahim, Ariane Labed, Denis M√©nochet, Lubna Azabal, Tch√©ky Karyo, Charles Babalola, Tawfeek Barhom, Ryan Corr, Uri Gavriel, Shira Haas, Tsahi Halevi, Michael Moshonov"/>
    <n v="15"/>
    <s v="United Kingdom"/>
    <s v="United Kingdom, Australia, United States"/>
    <n v="3"/>
    <d v="2021-07-01T00:00:00"/>
    <n v="2019"/>
    <x v="12"/>
    <s v="120 min"/>
    <n v="120"/>
    <n v="120"/>
    <n v="417.58932499185084"/>
    <s v=""/>
    <s v="Dramas, Faith &amp; Spirituality, International Movies"/>
    <s v="Dramas"/>
    <s v="Dramas, Faith &amp; Spirituality, International Movies"/>
    <n v="3"/>
  </r>
  <r>
    <n v="673"/>
    <s v="s673"/>
    <x v="0"/>
    <s v="Mobile Suit Gundam: Char's Counterattack"/>
    <s v="Yoshiyuki Tomino"/>
    <s v="Toru Furuya, Shuichi Ikeda, Hirotaka Suzuoki, Yoshiko Sakakibara, Fuyumi Shiraishi, Maria Kawamura, Mitsuki Yayoi, Nozomu Sasaki, Koichi Yamadera, Kazue Ikura, Shinobu Adachi, Keiko Han"/>
    <n v="12"/>
    <m/>
    <m/>
    <n v="0"/>
    <d v="2021-06-19T00:00:00"/>
    <n v="1988"/>
    <x v="1"/>
    <s v="120 min"/>
    <n v="120"/>
    <n v="120"/>
    <n v="417.58932499185084"/>
    <s v=""/>
    <s v="Action &amp; Adventure, Anime Features, International Movies"/>
    <s v="Action &amp; Adventure"/>
    <s v="Action &amp; Adventure, Anime Features, International Movies"/>
    <n v="3"/>
  </r>
  <r>
    <n v="842"/>
    <s v="s842"/>
    <x v="0"/>
    <s v="Gatao - The Last Stray"/>
    <s v="Ray Jiang"/>
    <s v="Cheng Jen-shuo, Nikki Hsieh, Jack Kao, Lung Shao-hua, Alan Kuo, Alex Ko, Huang Shang-ho, Gary Tang, Chang Zhang-xing, Panda Wu, Samuel Ku, Justin Sheng"/>
    <n v="12"/>
    <m/>
    <m/>
    <n v="0"/>
    <d v="2021-05-26T00:00:00"/>
    <n v="2021"/>
    <x v="5"/>
    <s v="120 min"/>
    <n v="120"/>
    <n v="120"/>
    <n v="417.58932499185084"/>
    <s v=""/>
    <s v="Action &amp; Adventure, Dramas, International Movies"/>
    <s v="Action &amp; Adventure"/>
    <s v="Action &amp; Adventure, Dramas, International Movies"/>
    <n v="3"/>
  </r>
  <r>
    <n v="995"/>
    <s v="s995"/>
    <x v="0"/>
    <s v="This Lady Called Life"/>
    <s v="Kayode Kasum"/>
    <s v="Bisola Aiyeola, Efa Iwara, Molawa Onajobi, Tina Mba, Wale Ojo, Jemima Osunde, Lota Chukwu, Samuel Asa'ah, Michael Ejoor, Uche Elumelu"/>
    <n v="10"/>
    <s v="Nigeria"/>
    <s v="Nigeria"/>
    <n v="1"/>
    <d v="2021-04-23T00:00:00"/>
    <n v="2020"/>
    <x v="1"/>
    <s v="120 min"/>
    <n v="120"/>
    <n v="120"/>
    <n v="417.58932499185084"/>
    <s v=""/>
    <s v="Dramas, International Movies, Romantic Movies"/>
    <s v="Dramas"/>
    <s v="Dramas, International Movies, Romantic Movies"/>
    <n v="3"/>
  </r>
  <r>
    <n v="1108"/>
    <s v="s1108"/>
    <x v="0"/>
    <s v="God Calling"/>
    <s v="BB Sasore"/>
    <s v="Zainab Balogun, Karibi Fubara, Diana Egwuatu, Richard Mofe-Damijo, Tina Mba, Onyeka Onwenu, Nkem Owoh, Patrick Diabuah, Ademola Adedoyin, Bikiya Graham Douglas"/>
    <n v="10"/>
    <s v="Nigeria"/>
    <s v="Nigeria"/>
    <n v="1"/>
    <d v="2021-04-02T00:00:00"/>
    <n v="2018"/>
    <x v="5"/>
    <s v="120 min"/>
    <n v="120"/>
    <n v="120"/>
    <n v="417.58932499185084"/>
    <s v=""/>
    <s v="Dramas, Faith &amp; Spirituality, International Movies"/>
    <s v="Dramas"/>
    <s v="Dramas, Faith &amp; Spirituality, International Movies"/>
    <n v="3"/>
  </r>
  <r>
    <n v="1185"/>
    <s v="s1185"/>
    <x v="0"/>
    <s v="The Yin Yang Master"/>
    <s v="Li Weiran"/>
    <s v="Chen Kun, Zhou Xun, Qu Chuxiao, Shen Yue, William Chan Wai-ting, Wang Likun, Cici Wang"/>
    <n v="7"/>
    <s v="China"/>
    <s v="China"/>
    <n v="1"/>
    <d v="2021-03-19T00:00:00"/>
    <n v="2021"/>
    <x v="1"/>
    <s v="120 min"/>
    <n v="120"/>
    <n v="120"/>
    <n v="417.58932499185084"/>
    <s v=""/>
    <s v="Action &amp; Adventure, International Movies"/>
    <s v="Action &amp; Adventure"/>
    <s v="Action &amp; Adventure, International Movies"/>
    <n v="2"/>
  </r>
  <r>
    <n v="1266"/>
    <s v="s1266"/>
    <x v="0"/>
    <s v="The Girl on the Train"/>
    <s v="Ribhu Dasgupta"/>
    <s v="Parineeti Chopra, Aditi Rao Hydari, Kirti Kulhari, Avinash Tiwary, Tota Roy Chowdhury"/>
    <n v="5"/>
    <s v="India"/>
    <s v="India"/>
    <n v="1"/>
    <d v="2021-02-26T00:00:00"/>
    <n v="2021"/>
    <x v="5"/>
    <s v="120 min"/>
    <n v="120"/>
    <n v="120"/>
    <n v="417.58932499185084"/>
    <s v=""/>
    <s v="International Movies, Thrillers"/>
    <s v="International Movies"/>
    <s v="International Movies, Thrillers"/>
    <n v="2"/>
  </r>
  <r>
    <n v="1523"/>
    <s v="s1523"/>
    <x v="0"/>
    <s v="Talentime"/>
    <s v="Yasmin Ahmad"/>
    <s v="Mahesh Jugal Kishor, Pamela Chong Ven Teen, Mohd Syafie Naswip, Jaclyn Victor, Harith Iskander, Mislina Mustaffa, Sukania Venugopal"/>
    <n v="7"/>
    <s v="Malaysia"/>
    <s v="Malaysia"/>
    <n v="1"/>
    <d v="2020-12-18T00:00:00"/>
    <n v="2009"/>
    <x v="1"/>
    <s v="120 min"/>
    <n v="120"/>
    <n v="120"/>
    <n v="417.58932499185084"/>
    <s v=""/>
    <s v="Dramas, International Movies, Romantic Movies"/>
    <s v="Dramas"/>
    <s v="Dramas, International Movies, Romantic Movies"/>
    <n v="3"/>
  </r>
  <r>
    <n v="1622"/>
    <s v="s1622"/>
    <x v="0"/>
    <s v="Quigley Down Under"/>
    <s v="Simon Wincer"/>
    <s v="Tom Selleck, Laura San Giacomo, Alan Rickman, Chris Haywood, Ron Haddrick, Tony Bonner, Jerome Ehlers, Ben Mendelsohn, Conor McDermottroe, Roger Ward"/>
    <n v="10"/>
    <s v="Australia"/>
    <s v="Australia, United States"/>
    <n v="2"/>
    <d v="2020-12-01T00:00:00"/>
    <n v="1990"/>
    <x v="2"/>
    <s v="120 min"/>
    <n v="120"/>
    <n v="120"/>
    <n v="417.58932499185084"/>
    <s v=""/>
    <s v="Action &amp; Adventure"/>
    <s v="Action &amp; Adventure"/>
    <s v="Action &amp; Adventure"/>
    <n v="1"/>
  </r>
  <r>
    <n v="1700"/>
    <s v="s1700"/>
    <x v="0"/>
    <s v="White Christmas"/>
    <s v="Michael Curtiz"/>
    <s v="Bing Crosby, Danny Kaye, Rosemary Clooney, Vera-Ellen, Dean Jagger, Mary Wickes, John Brascia, Anne Whitfield, George Chakiris"/>
    <n v="9"/>
    <s v="United States"/>
    <s v="United States"/>
    <n v="1"/>
    <d v="2020-11-15T00:00:00"/>
    <n v="1954"/>
    <x v="4"/>
    <s v="120 min"/>
    <n v="120"/>
    <n v="120"/>
    <n v="417.58932499185084"/>
    <s v=""/>
    <s v="Children &amp; Family Movies, Classic Movies, Comedies"/>
    <s v="Children &amp; Family Movies"/>
    <s v="Children &amp; Family Movies, Classic Movies, Comedies"/>
    <n v="3"/>
  </r>
  <r>
    <n v="1810"/>
    <s v="s1810"/>
    <x v="0"/>
    <s v="The Hows of Us"/>
    <s v="Cathy Garcia-Molina"/>
    <s v="Kathryn Bernardo, Daniel Padilla, Darren Espanto, Jean Garcia, Susan Africa, Ria Atayde, Kit Thompson, Odette Khan, Alwyn Uytingco, Juan Miguel Severo"/>
    <n v="10"/>
    <s v="Philippines"/>
    <s v="Philippines"/>
    <n v="1"/>
    <d v="2020-10-22T00:00:00"/>
    <n v="2018"/>
    <x v="1"/>
    <s v="120 min"/>
    <n v="120"/>
    <n v="120"/>
    <n v="417.58932499185084"/>
    <s v=""/>
    <s v="Dramas, International Movies, Romantic Movies"/>
    <s v="Dramas"/>
    <s v="Dramas, International Movies, Romantic Movies"/>
    <n v="3"/>
  </r>
  <r>
    <n v="1921"/>
    <s v="s1921"/>
    <x v="0"/>
    <s v="The Book of Sun"/>
    <s v="Faris Godus"/>
    <s v="Baraa Alem, Ismail Alhassan, Ahmed Saddam, Sohayb Godus, Nawaf Alshubaili, Eyad Ayman Kaifi"/>
    <n v="6"/>
    <s v="Saudi Arabia"/>
    <s v="Saudi Arabia"/>
    <n v="1"/>
    <d v="2020-10-01T00:00:00"/>
    <n v="2020"/>
    <x v="1"/>
    <s v="120 min"/>
    <n v="120"/>
    <n v="120"/>
    <n v="417.58932499185084"/>
    <s v=""/>
    <s v="Comedies, Independent Movies, International Movies"/>
    <s v="Comedies"/>
    <s v="Comedies, Independent Movies, International Movies"/>
    <n v="3"/>
  </r>
  <r>
    <n v="1978"/>
    <s v="s1978"/>
    <x v="0"/>
    <s v="Dolly Kitty Aur Woh Chamakte Sitare"/>
    <s v="Alankrita Shrivastava"/>
    <s v="Bhumi Pednekar, Konkona Sen Sharma, Vikrant Massey, Amol Parashar, Aamir Bashir, Karan Kundra, Kalp Shah, Hearty Singh, Neelima Azim, Kubbra Sait"/>
    <n v="10"/>
    <s v="India"/>
    <s v="India"/>
    <n v="1"/>
    <d v="2020-09-18T00:00:00"/>
    <n v="2020"/>
    <x v="5"/>
    <s v="120 min"/>
    <n v="120"/>
    <n v="120"/>
    <n v="417.58932499185084"/>
    <s v=""/>
    <s v="Dramas, Independent Movies, International Movies"/>
    <s v="Dramas"/>
    <s v="Dramas, Independent Movies, International Movies"/>
    <n v="3"/>
  </r>
  <r>
    <n v="2253"/>
    <s v="s2253"/>
    <x v="0"/>
    <s v="Your Excellency"/>
    <s v="Funke Akindele"/>
    <s v="Akin Lewis, Funke Akindele, Kemi Lala Akindoju, Shaffy Bello, Kunle Coker, Eku Edewor, Alexx Ekubo, Osas Ighodaro Ajibade, Seyi Law, Falz, Chigul, Deyemi Okanlawon, Beverly Osu, Toni Tones, Christian Paul, Bimbo Manuel, Helen Paul"/>
    <n v="17"/>
    <m/>
    <m/>
    <n v="0"/>
    <d v="2020-07-10T00:00:00"/>
    <n v="2019"/>
    <x v="4"/>
    <s v="120 min"/>
    <n v="120"/>
    <n v="120"/>
    <n v="417.58932499185084"/>
    <s v=""/>
    <s v="Comedies, International Movies"/>
    <s v="Comedies"/>
    <s v="Comedies, International Movies"/>
    <n v="2"/>
  </r>
  <r>
    <n v="2279"/>
    <s v="s2279"/>
    <x v="0"/>
    <s v="Mary Kom"/>
    <s v="Omung Kumar"/>
    <s v="Priyanka Chopra, Darshan Kumar, Sunil Thapa, Kenny Basumatary, Shishir Sharma, Robin Das, Rajni Basumatary, Lin Laishram, Shakti Singh"/>
    <n v="9"/>
    <s v="India"/>
    <s v="India"/>
    <n v="1"/>
    <d v="2020-07-05T00:00:00"/>
    <n v="2014"/>
    <x v="6"/>
    <s v="120 min"/>
    <n v="120"/>
    <n v="120"/>
    <n v="417.58932499185084"/>
    <s v=""/>
    <s v="Dramas, International Movies, Sports Movies"/>
    <s v="Dramas"/>
    <s v="Dramas, International Movies, Sports Movies"/>
    <n v="3"/>
  </r>
  <r>
    <n v="2309"/>
    <s v="s2309"/>
    <x v="0"/>
    <s v="Ad√∫"/>
    <s v="Salvador Calvo"/>
    <s v="Luis Tosar, Anna Castillo, √Ålvaro Cervantes, Miquel Fern√°ndez, Jes√∫s Carroza, Moustapha Oumarou, Adam Nourou, Zayidiyya Dissou, Ana Wagener, Nora Navas"/>
    <n v="10"/>
    <s v="Spain"/>
    <s v="Spain"/>
    <n v="1"/>
    <d v="2020-07-01T00:00:00"/>
    <n v="2020"/>
    <x v="5"/>
    <s v="120 min"/>
    <n v="120"/>
    <n v="120"/>
    <n v="417.58932499185084"/>
    <s v=""/>
    <s v="Dramas, International Movies"/>
    <s v="Dramas"/>
    <s v="Dramas, International Movies"/>
    <n v="2"/>
  </r>
  <r>
    <n v="2388"/>
    <s v="s2388"/>
    <x v="0"/>
    <s v="4th Republic"/>
    <s v="Ishaya Bako"/>
    <s v="Kate Henshaw-Nuttal, Enyinna Nwigwe, Linda Ejiofor, Yakubu Mohammed, Bimbo Manuel, Sani Mu‚Äôazu, Emil Hirai-Garuba, Rekiya Ibrahim Atta"/>
    <n v="8"/>
    <s v="Nigeria"/>
    <s v="Nigeria"/>
    <n v="1"/>
    <d v="2020-06-13T00:00:00"/>
    <n v="2019"/>
    <x v="5"/>
    <s v="120 min"/>
    <n v="120"/>
    <n v="120"/>
    <n v="417.58932499185084"/>
    <s v=""/>
    <s v="Dramas, International Movies, Thrillers"/>
    <s v="Dramas"/>
    <s v="Dramas, International Movies, Thrillers"/>
    <n v="3"/>
  </r>
  <r>
    <n v="2503"/>
    <s v="s2503"/>
    <x v="0"/>
    <s v="Escaping Tel Aviv"/>
    <s v="Sherif Arafa"/>
    <s v="Karim Abdel Aziz, Mona Zaki, Sherif Mounir, Entsar, Salem Klass, Sabri Abdulmonem, Kinda Alloush, Yasser Ali Maher, Kamal Suliman, Jerjes Jbara"/>
    <n v="10"/>
    <s v="Egypt"/>
    <s v="Egypt"/>
    <n v="1"/>
    <d v="2020-05-19T00:00:00"/>
    <n v="2009"/>
    <x v="1"/>
    <s v="120 min"/>
    <n v="120"/>
    <n v="120"/>
    <n v="417.58932499185084"/>
    <s v=""/>
    <s v="Action &amp; Adventure, International Movies"/>
    <s v="Action &amp; Adventure"/>
    <s v="Action &amp; Adventure, International Movies"/>
    <n v="2"/>
  </r>
  <r>
    <n v="2565"/>
    <s v="s2565"/>
    <x v="0"/>
    <s v="One Day: Justice Delivered"/>
    <s v="Ashok Nanda"/>
    <s v="Anupam Kher, Esha Gupta, Kumud Mishra, Kashyap Bharbhaya, Anusmiritu Sarkar, Zakir Hussain, Rajesh Sharma, Murli Sharma, Ananth Narayan Mahadevan, Deepshikha"/>
    <n v="10"/>
    <s v="India"/>
    <s v="India"/>
    <n v="1"/>
    <d v="2020-05-03T00:00:00"/>
    <n v="2019"/>
    <x v="1"/>
    <s v="120 min"/>
    <n v="120"/>
    <n v="120"/>
    <n v="417.58932499185084"/>
    <s v=""/>
    <s v="Dramas, International Movies"/>
    <s v="Dramas"/>
    <s v="Dramas, International Movies"/>
    <n v="2"/>
  </r>
  <r>
    <n v="2684"/>
    <s v="s2684"/>
    <x v="0"/>
    <s v="Mischief"/>
    <s v="Emcy Joseph"/>
    <s v="Suraj Venjaramoodu, Soubin Shahir, Surabhi Lakshmi, Vincy Aloshious, Gracy Soudi, Mammukoya, Jaffer Idukki, Baburaj, Sudhi Koppa, Irshad"/>
    <n v="10"/>
    <s v="India"/>
    <s v="India"/>
    <n v="1"/>
    <d v="2020-04-15T00:00:00"/>
    <n v="2019"/>
    <x v="6"/>
    <s v="120 min"/>
    <n v="120"/>
    <n v="120"/>
    <n v="417.58932499185084"/>
    <s v=""/>
    <s v="Comedies, Dramas, Independent Movies"/>
    <s v="Comedies"/>
    <s v="Comedies, Dramas, Independent Movies"/>
    <n v="3"/>
  </r>
  <r>
    <n v="2834"/>
    <s v="s2834"/>
    <x v="0"/>
    <s v="Guilty"/>
    <s v="Ruchi Narain"/>
    <s v="Kiara Advani, Akansha Ranjan Kapoor, Gurfateh Pirzada, Taher Shabbir, Niki Walia, Manu Rishi Chadha, Dalip Tahil, Kunal Vijaykar"/>
    <n v="8"/>
    <s v="India"/>
    <s v="India"/>
    <n v="1"/>
    <d v="2020-03-06T00:00:00"/>
    <n v="2020"/>
    <x v="5"/>
    <s v="120 min"/>
    <n v="120"/>
    <n v="120"/>
    <n v="417.58932499185084"/>
    <s v=""/>
    <s v="Dramas, International Movies"/>
    <s v="Dramas"/>
    <s v="Dramas, International Movies"/>
    <n v="2"/>
  </r>
  <r>
    <n v="2896"/>
    <s v="s2896"/>
    <x v="0"/>
    <s v="System Crasher"/>
    <s v="Nora Fingscheidt"/>
    <s v="Helena Zengel, Albrecht Schuch, Gabriela Maria Schmeide, Lisa Hagmeister, Melanie Straub, Victoria Trauttmansdorff, Maryam Zaree, Tedros Teclebrhan"/>
    <n v="8"/>
    <s v="Germany"/>
    <s v="Germany"/>
    <n v="1"/>
    <d v="2020-02-21T00:00:00"/>
    <n v="2020"/>
    <x v="5"/>
    <s v="120 min"/>
    <n v="120"/>
    <n v="120"/>
    <n v="417.58932499185084"/>
    <s v=""/>
    <s v="Dramas, Independent Movies, International Movies"/>
    <s v="Dramas"/>
    <s v="Dramas, Independent Movies, International Movies"/>
    <n v="3"/>
  </r>
  <r>
    <n v="3090"/>
    <s v="s3090"/>
    <x v="0"/>
    <s v="Hot Gimmick: Girl Meets Boy"/>
    <s v="Yuki Yamato"/>
    <s v="Miona Hori, Hiroya Shimizu, Shotaro Mamiya, Mizuki Itagaki, Hiyori Sakurada, Kaisei Kamimura, Ai Yoshikawa, Ryohei Shima, Asuka Kurosawa, Kazuya Takahashi, Takashi Sorimachi, Riho Yoshioka"/>
    <n v="12"/>
    <s v="Japan"/>
    <s v="Japan"/>
    <n v="1"/>
    <d v="2019-12-28T00:00:00"/>
    <n v="2019"/>
    <x v="5"/>
    <s v="120 min"/>
    <n v="120"/>
    <n v="120"/>
    <n v="417.58932499185084"/>
    <s v=""/>
    <s v="Dramas, International Movies"/>
    <s v="Dramas"/>
    <s v="Dramas, International Movies"/>
    <n v="2"/>
  </r>
  <r>
    <n v="3126"/>
    <s v="s3126"/>
    <x v="0"/>
    <s v="The Danish Girl"/>
    <s v="Tom Hooper"/>
    <s v="Eddie Redmayne, Alicia Vikander, Ben Whishaw, Sebastian Koch, Amber Heard, Matthias Schoenaerts, Pip Torrens, Nicholas Woodeson, Emerald Fennell, Adrian Schiller"/>
    <n v="10"/>
    <s v="United Kingdom"/>
    <s v="United Kingdom, United States, Germany, Denmark, Belgium, Japan"/>
    <n v="6"/>
    <d v="2019-12-16T00:00:00"/>
    <n v="2015"/>
    <x v="12"/>
    <s v="120 min"/>
    <n v="120"/>
    <n v="120"/>
    <n v="417.58932499185084"/>
    <s v=""/>
    <s v="Dramas, Independent Movies, International Movies"/>
    <s v="Dramas"/>
    <s v="Dramas, Independent Movies, International Movies"/>
    <n v="3"/>
  </r>
  <r>
    <n v="3194"/>
    <s v="s3194"/>
    <x v="0"/>
    <s v="High End Yaariyan"/>
    <s v="Pankaj Batra"/>
    <s v="Ninja, Ranjit Bawa, Jassi Gill, Musskan Sethi, Navneet Kaur Dhillon, Neet Mahal, Aarushi Sharma"/>
    <n v="7"/>
    <s v="India"/>
    <s v="India"/>
    <n v="1"/>
    <d v="2019-12-01T00:00:00"/>
    <n v="2019"/>
    <x v="1"/>
    <s v="120 min"/>
    <n v="120"/>
    <n v="120"/>
    <n v="417.58932499185084"/>
    <s v=""/>
    <s v="Comedies, International Movies, Romantic Movies"/>
    <s v="Comedies"/>
    <s v="Comedies, International Movies, Romantic Movies"/>
    <n v="3"/>
  </r>
  <r>
    <n v="3566"/>
    <s v="s3566"/>
    <x v="0"/>
    <s v="Mayday Life"/>
    <s v="Muh Chen"/>
    <s v="Mayday, Huang Bo, Tony Leung Ka-fai"/>
    <n v="3"/>
    <s v="China"/>
    <s v="China, Taiwan"/>
    <n v="2"/>
    <d v="2019-08-23T00:00:00"/>
    <n v="2019"/>
    <x v="6"/>
    <s v="120 min"/>
    <n v="120"/>
    <n v="120"/>
    <n v="417.58932499185084"/>
    <s v=""/>
    <s v="International Movies, Music &amp; Musicals"/>
    <s v="International Movies"/>
    <s v="International Movies, Music &amp; Musicals"/>
    <n v="2"/>
  </r>
  <r>
    <n v="3951"/>
    <s v="s3951"/>
    <x v="0"/>
    <s v="Ek Ladki Ko Dekha Toh Aisa Laga"/>
    <s v="Shelly Chopra Dhar"/>
    <s v="Anil Kapoor, Sonam Kapoor, Rajkummar Rao, Juhi Chawla, Abhishek Duhan, Regina Cassandra, Madhumalti Kapoor, Seema Pahwa, Brijendra Kala, Alka Badola Kaushal"/>
    <n v="10"/>
    <s v="India"/>
    <s v="India"/>
    <n v="1"/>
    <d v="2019-04-02T00:00:00"/>
    <n v="2019"/>
    <x v="1"/>
    <s v="120 min"/>
    <n v="120"/>
    <n v="120"/>
    <n v="417.58932499185084"/>
    <s v=""/>
    <s v="Comedies, Dramas, International Movies"/>
    <s v="Comedies"/>
    <s v="Comedies, Dramas, International Movies"/>
    <n v="3"/>
  </r>
  <r>
    <n v="4072"/>
    <s v="s4072"/>
    <x v="0"/>
    <s v="Can't Help Falling in Love"/>
    <s v="Mae Czarina Cruz"/>
    <s v="Kathryn Bernardo, Daniel Padilla, Matteo Guidicelli, Zanjoe Marudo, Cherry Pie Picache, Lotlot De Leon, Dennis Padilla, Lito Pimentel, Joross Gamboa, Janus del Prado"/>
    <n v="10"/>
    <s v="Philippines"/>
    <s v="Philippines"/>
    <n v="1"/>
    <d v="2019-02-27T00:00:00"/>
    <n v="2017"/>
    <x v="1"/>
    <s v="120 min"/>
    <n v="120"/>
    <n v="120"/>
    <n v="417.58932499185084"/>
    <s v=""/>
    <s v="Comedies, Dramas, International Movies"/>
    <s v="Comedies"/>
    <s v="Comedies, Dramas, International Movies"/>
    <n v="3"/>
  </r>
  <r>
    <n v="4108"/>
    <s v="s4108"/>
    <x v="0"/>
    <s v="Pyaar Ke Side Effects"/>
    <s v="Saket Chaudhary"/>
    <s v="Rahul Bose, Mallika Sherawat, Ranvir Shorey, Sharat Saxena, Aamir Bashir, Taraana Raja, Jas Arora, Suchitra Pillai, Sapna Bhavnani, Sophiya Chaudhary"/>
    <n v="10"/>
    <s v="India"/>
    <s v="India"/>
    <n v="1"/>
    <d v="2019-02-15T00:00:00"/>
    <n v="2006"/>
    <x v="5"/>
    <s v="120 min"/>
    <n v="120"/>
    <n v="120"/>
    <n v="417.58932499185084"/>
    <s v=""/>
    <s v="Comedies, International Movies, Romantic Movies"/>
    <s v="Comedies"/>
    <s v="Comedies, International Movies, Romantic Movies"/>
    <n v="3"/>
  </r>
  <r>
    <n v="4149"/>
    <s v="s4149"/>
    <x v="0"/>
    <s v="Love Off the Cuff"/>
    <s v="Pang Ho-cheung"/>
    <s v="Miriam Chin Wah Yeung, Shawn Yue, Paul Chun, Jiang Mengjie, Wang Xiao Chen, Siu Yam Yam, Kwok Cheung Tsang, Toby Lee, Dada Chan, Hugo Ng"/>
    <n v="10"/>
    <s v="China"/>
    <s v="China, Hong Kong"/>
    <n v="2"/>
    <d v="2019-01-31T00:00:00"/>
    <n v="2017"/>
    <x v="5"/>
    <s v="120 min"/>
    <n v="120"/>
    <n v="120"/>
    <n v="417.58932499185084"/>
    <s v=""/>
    <s v="Comedies, Dramas, International Movies"/>
    <s v="Comedies"/>
    <s v="Comedies, Dramas, International Movies"/>
    <n v="3"/>
  </r>
  <r>
    <n v="4225"/>
    <s v="s4225"/>
    <x v="0"/>
    <s v="Puriyatha Puthir"/>
    <s v="Ranjit Jeyakodi"/>
    <s v="Vijay Sethupathi, Gayathrie, Mahima Nambiar, Arjunan, Ramesh Thilak, Ranjith"/>
    <n v="6"/>
    <s v="India"/>
    <s v="India"/>
    <n v="1"/>
    <d v="2019-01-01T00:00:00"/>
    <n v="2017"/>
    <x v="5"/>
    <s v="120 min"/>
    <n v="120"/>
    <n v="120"/>
    <n v="417.58932499185084"/>
    <s v=""/>
    <s v="International Movies, Thrillers"/>
    <s v="International Movies"/>
    <s v="International Movies, Thrillers"/>
    <n v="2"/>
  </r>
  <r>
    <n v="4446"/>
    <s v="s4446"/>
    <x v="0"/>
    <s v="Kai Po Che!"/>
    <s v="Abhishek Kapoor"/>
    <s v="Rajkummar Rao, Amit Sadh, Sushant Singh Rajput, Amrita Puri, Digvijay Deshmukh, Asif Basra, Manav Kaul, Ashish Kakkad"/>
    <n v="8"/>
    <s v="India"/>
    <s v="India"/>
    <n v="1"/>
    <d v="2018-11-01T00:00:00"/>
    <n v="2013"/>
    <x v="5"/>
    <s v="120 min"/>
    <n v="120"/>
    <n v="120"/>
    <n v="417.58932499185084"/>
    <s v=""/>
    <s v="Dramas, International Movies, Sports Movies"/>
    <s v="Dramas"/>
    <s v="Dramas, International Movies, Sports Movies"/>
    <n v="3"/>
  </r>
  <r>
    <n v="4681"/>
    <s v="s4681"/>
    <x v="0"/>
    <s v="Qarib Qarib Singlle"/>
    <s v="Tanuja Chandra"/>
    <s v="Irrfan Khan, Parvathy, Neha Dhupia, Pushtii Shakti, Luke Kenny, Siddharth Menon, Bajrangbali Singh, Brijendra Kala"/>
    <n v="8"/>
    <s v="India"/>
    <s v="India"/>
    <n v="1"/>
    <d v="2018-08-28T00:00:00"/>
    <n v="2017"/>
    <x v="1"/>
    <s v="120 min"/>
    <n v="120"/>
    <n v="120"/>
    <n v="417.58932499185084"/>
    <s v=""/>
    <s v="Comedies, International Movies, Romantic Movies"/>
    <s v="Comedies"/>
    <s v="Comedies, International Movies, Romantic Movies"/>
    <n v="3"/>
  </r>
  <r>
    <n v="5880"/>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n v="21"/>
    <s v="United States"/>
    <s v="United States"/>
    <n v="1"/>
    <d v="2015-12-11T00:00:00"/>
    <n v="2015"/>
    <x v="1"/>
    <s v="120 min"/>
    <n v="120"/>
    <n v="120"/>
    <n v="417.58932499185084"/>
    <s v=""/>
    <s v="Action &amp; Adventure, Comedies"/>
    <s v="Action &amp; Adventure"/>
    <s v="Action &amp; Adventure, Comedies"/>
    <n v="2"/>
  </r>
  <r>
    <n v="6287"/>
    <s v="s6287"/>
    <x v="0"/>
    <s v="Berlin, I Love You"/>
    <m/>
    <m/>
    <n v="0"/>
    <s v="Germany"/>
    <s v="Germany"/>
    <n v="1"/>
    <d v="2019-06-08T00:00:00"/>
    <n v="2019"/>
    <x v="12"/>
    <s v="120 min"/>
    <n v="120"/>
    <n v="120"/>
    <n v="417.58932499185084"/>
    <s v=""/>
    <s v="Dramas, International Movies, Romantic Movies"/>
    <s v="Dramas"/>
    <s v="Dramas, International Movies, Romantic Movies"/>
    <n v="3"/>
  </r>
  <r>
    <n v="6294"/>
    <s v="s6294"/>
    <x v="0"/>
    <s v="Beyond the Clouds"/>
    <s v="Majid Majidi"/>
    <s v="Ishaan Khattar, Malavika Mohanan, Goutam Ghose, Sharada, Tannishtha Chatterjee, Shashank Shende, Hema Singh, Akash Gopal"/>
    <n v="8"/>
    <s v="India"/>
    <s v="India, Iran"/>
    <n v="2"/>
    <d v="2018-08-10T00:00:00"/>
    <n v="2018"/>
    <x v="1"/>
    <s v="120 min"/>
    <n v="120"/>
    <n v="120"/>
    <n v="417.58932499185084"/>
    <s v=""/>
    <s v="Dramas, Independent Movies, International Movies"/>
    <s v="Dramas"/>
    <s v="Dramas, Independent Movies, International Movies"/>
    <n v="3"/>
  </r>
  <r>
    <n v="6333"/>
    <s v="s6333"/>
    <x v="0"/>
    <s v="Bleed for This"/>
    <s v="Ben Younger"/>
    <s v="Miles Teller, Aaron Eckhart, Katey Sagal, Ciar√°n Hinds, Ted Levine, Jordan Gelber, Amanda Clayton, Daniel Sauli, Christine Evangelista, Tina Casciani"/>
    <n v="10"/>
    <s v="United States"/>
    <s v="United States"/>
    <n v="1"/>
    <d v="2020-04-11T00:00:00"/>
    <n v="2016"/>
    <x v="12"/>
    <s v="120 min"/>
    <n v="120"/>
    <n v="120"/>
    <n v="417.58932499185084"/>
    <s v=""/>
    <s v="Dramas, Sports Movies"/>
    <s v="Dramas"/>
    <s v="Dramas, Sports Movies"/>
    <n v="2"/>
  </r>
  <r>
    <n v="6381"/>
    <s v="s6381"/>
    <x v="0"/>
    <s v="Brotherhood of Blades II: The Infernal Battlefield"/>
    <s v="Lu Yang"/>
    <s v="Chang Chen, Yang Mi, Zhang Yi, Lei Jiayin, Xin Zhilei, Shih Chieh King"/>
    <n v="6"/>
    <s v="China"/>
    <s v="China"/>
    <n v="1"/>
    <d v="2018-11-28T00:00:00"/>
    <n v="2017"/>
    <x v="5"/>
    <s v="120 min"/>
    <n v="120"/>
    <n v="120"/>
    <n v="417.58932499185084"/>
    <s v=""/>
    <s v="Action &amp; Adventure, International Movies"/>
    <s v="Action &amp; Adventure"/>
    <s v="Action &amp; Adventure, International Movies"/>
    <n v="2"/>
  </r>
  <r>
    <n v="6513"/>
    <s v="s6513"/>
    <x v="0"/>
    <s v="Coffee with D"/>
    <s v="Vishal Mishra"/>
    <s v="Sunil Grover, Zakir Hussain, Anjana Sukhani, Dipannita Sharma, Pankaj Tripathi, Rajesh Sharma, Vinod Ramani, Guru Singh"/>
    <n v="8"/>
    <s v="India"/>
    <s v="India"/>
    <n v="1"/>
    <d v="2017-11-01T00:00:00"/>
    <n v="2017"/>
    <x v="6"/>
    <s v="120 min"/>
    <n v="120"/>
    <n v="120"/>
    <n v="417.58932499185084"/>
    <s v=""/>
    <s v="Comedies, Independent Movies, International Movies"/>
    <s v="Comedies"/>
    <s v="Comedies, Independent Movies, International Movies"/>
    <n v="3"/>
  </r>
  <r>
    <n v="6544"/>
    <s v="s6544"/>
    <x v="0"/>
    <s v="Crouching Tiger, Hidden Dragon"/>
    <s v="Ang Lee"/>
    <s v="Chow Yun Fat, Michelle Yeoh, Zhang Ziyi, Chang Chen, Lung Hsiung, Cheng Pei-pei, Fa Zeng Li, Xian Gao, Yan Hai, De Ming Wang"/>
    <n v="10"/>
    <s v="Taiwan"/>
    <s v="Taiwan, Hong Kong, United States, China"/>
    <n v="4"/>
    <d v="2019-03-01T00:00:00"/>
    <n v="2000"/>
    <x v="2"/>
    <s v="120 min"/>
    <n v="120"/>
    <n v="120"/>
    <n v="417.58932499185084"/>
    <s v=""/>
    <s v="Action &amp; Adventure, International Movies, Romantic Movies"/>
    <s v="Action &amp; Adventure"/>
    <s v="Action &amp; Adventure, International Movies, Romantic Movies"/>
    <n v="3"/>
  </r>
  <r>
    <n v="6669"/>
    <s v="s6669"/>
    <x v="0"/>
    <s v="Ek Cup Chya"/>
    <s v="Sumitra Bhave, Sunil Sukthankar"/>
    <s v="Kishore Kadam, Ashwini Giri, Kamal Desai, Devika Daftardar, Sunil Sukthankar, Shriram Ranade, Padmanabh Bind"/>
    <n v="7"/>
    <s v="India"/>
    <s v="India"/>
    <n v="1"/>
    <d v="2018-03-15T00:00:00"/>
    <n v="2009"/>
    <x v="6"/>
    <s v="120 min"/>
    <n v="120"/>
    <n v="120"/>
    <n v="417.58932499185084"/>
    <s v=""/>
    <s v="Dramas, Independent Movies, International Movies"/>
    <s v="Dramas"/>
    <s v="Dramas, Independent Movies, International Movies"/>
    <n v="3"/>
  </r>
  <r>
    <n v="6998"/>
    <s v="s6998"/>
    <x v="0"/>
    <s v="Horns"/>
    <s v="Alexandre Aja"/>
    <s v="Daniel Radcliffe, Juno Temple, Max Minghella, Joe Anderson, Kelli Garner, Heather Graham, David Morse, Kathleen Quinlan, James Remar"/>
    <n v="9"/>
    <s v="United States"/>
    <s v="United States, Canada"/>
    <n v="2"/>
    <d v="2019-08-01T00:00:00"/>
    <n v="2013"/>
    <x v="12"/>
    <s v="120 min"/>
    <n v="120"/>
    <n v="120"/>
    <n v="417.58932499185084"/>
    <s v=""/>
    <s v="Dramas, Horror Movies, Sci-Fi &amp; Fantasy"/>
    <s v="Dramas"/>
    <s v="Dramas, Horror Movies, Sci-Fi &amp; Fantasy"/>
    <n v="3"/>
  </r>
  <r>
    <n v="7164"/>
    <s v="s7164"/>
    <x v="0"/>
    <s v="Kacche Dhaagey"/>
    <s v="Buta Singh"/>
    <s v="Yograj Singh, Nitu Pandher, Deep Mandian, Shreya Chawla, Jagpal Singh Chahal, Jyoti Sharma, Janak Joshi, Karan Vinayak"/>
    <n v="8"/>
    <s v="India"/>
    <s v="India"/>
    <n v="1"/>
    <d v="2017-11-01T00:00:00"/>
    <n v="2016"/>
    <x v="1"/>
    <s v="120 min"/>
    <n v="120"/>
    <n v="120"/>
    <n v="417.58932499185084"/>
    <s v=""/>
    <s v="Dramas, International Movies, Romantic Movies"/>
    <s v="Dramas"/>
    <s v="Dramas, International Movies, Romantic Movies"/>
    <n v="3"/>
  </r>
  <r>
    <n v="7189"/>
    <s v="s7189"/>
    <x v="0"/>
    <s v="Khubsoorat"/>
    <s v="Hrishikesh Mukherjee"/>
    <s v="Ashok Kumar, Rekha, Rakesh Roshan, Shashikala, Aradhana, Dina Pathak, David Abraham, S.N. Banerjee, Keshto Mukherjee"/>
    <n v="9"/>
    <s v="India"/>
    <s v="India"/>
    <n v="1"/>
    <d v="2019-12-31T00:00:00"/>
    <n v="1980"/>
    <x v="6"/>
    <s v="120 min"/>
    <n v="120"/>
    <n v="120"/>
    <n v="417.58932499185084"/>
    <s v=""/>
    <s v="Classic Movies, Comedies, Dramas"/>
    <s v="Classic Movies"/>
    <s v="Classic Movies, Comedies, Dramas"/>
    <n v="3"/>
  </r>
  <r>
    <n v="7637"/>
    <s v="s7637"/>
    <x v="0"/>
    <s v="Occupation"/>
    <s v="Luke Sparke"/>
    <s v="Daniel Ewing, Temuera Morrison, Stephanie Jacobsen, Rhiannon Fish, Zachary Garred, Izzy Stephens, Charles Terrier, Charles Mesure, Felix Williamson, Jacqueline McKenzie, Aaron Jeffery, Bruce Spence"/>
    <n v="12"/>
    <s v="Australia"/>
    <s v="Australia"/>
    <n v="1"/>
    <d v="2019-01-03T00:00:00"/>
    <n v="2018"/>
    <x v="12"/>
    <s v="120 min"/>
    <n v="120"/>
    <n v="120"/>
    <n v="417.58932499185084"/>
    <s v=""/>
    <s v="Action &amp; Adventure, Sci-Fi &amp; Fantasy"/>
    <s v="Action &amp; Adventure"/>
    <s v="Action &amp; Adventure, Sci-Fi &amp; Fantasy"/>
    <n v="2"/>
  </r>
  <r>
    <n v="7752"/>
    <s v="s7752"/>
    <x v="0"/>
    <s v="Platoon"/>
    <s v="Oliver Stone"/>
    <s v="Tom Berenger, Willem Dafoe, Charlie Sheen, Forest Whitaker, Francesco Quinn, John C. McGinley, Richard Edson, Kevin Dillon, Reggie Johnson, Keith David"/>
    <n v="10"/>
    <s v="United States"/>
    <s v="United States, United Kingdom"/>
    <n v="2"/>
    <d v="2020-11-01T00:00:00"/>
    <n v="1986"/>
    <x v="12"/>
    <s v="120 min"/>
    <n v="120"/>
    <n v="120"/>
    <n v="417.58932499185084"/>
    <s v=""/>
    <s v="Action &amp; Adventure, Classic Movies, Dramas"/>
    <s v="Action &amp; Adventure"/>
    <s v="Action &amp; Adventure, Classic Movies, Dramas"/>
    <n v="3"/>
  </r>
  <r>
    <n v="7866"/>
    <s v="s7866"/>
    <x v="0"/>
    <s v="Revolutionary Road"/>
    <s v="Sam Mendes"/>
    <s v="Leonardo DiCaprio, Kate Winslet, Kathy Bates, Michael Shannon, Kathryn Hahn, David Harbour, Dylan Baker, Richard Easton, Zoe Kazan, Jay O. Sanders, Max Casella"/>
    <n v="11"/>
    <s v="United States"/>
    <s v="United States, United Kingdom"/>
    <n v="2"/>
    <d v="2019-11-01T00:00:00"/>
    <n v="2008"/>
    <x v="12"/>
    <s v="120 min"/>
    <n v="120"/>
    <n v="120"/>
    <n v="417.58932499185084"/>
    <s v=""/>
    <s v="Dramas, Romantic Movies"/>
    <s v="Dramas"/>
    <s v="Dramas, Romantic Movies"/>
    <n v="2"/>
  </r>
  <r>
    <n v="7880"/>
    <s v="s7880"/>
    <x v="0"/>
    <s v="Rocky"/>
    <s v="John G. Avildsen"/>
    <s v="Sylvester Stallone, Talia Shire, Burt Young, Carl Weathers, Burgess Meredith, Thayer David, Joe Spinell, Jimmy Gambina, Bill Baldwin"/>
    <n v="9"/>
    <s v="United States"/>
    <s v="United States"/>
    <n v="1"/>
    <d v="2019-08-01T00:00:00"/>
    <n v="1976"/>
    <x v="7"/>
    <s v="120 min"/>
    <n v="120"/>
    <n v="120"/>
    <n v="417.58932499185084"/>
    <s v=""/>
    <s v="Action &amp; Adventure, Classic Movies, Dramas"/>
    <s v="Action &amp; Adventure"/>
    <s v="Action &amp; Adventure, Classic Movies, Dramas"/>
    <n v="3"/>
  </r>
  <r>
    <n v="7959"/>
    <s v="s7959"/>
    <x v="0"/>
    <s v="School Daze"/>
    <s v="Spike Lee"/>
    <s v="Laurence Fishburne, Giancarlo Esposito, Tisha Campbell-Martin, Kyme, Joe Seneca, Ellen Holly, Art Evans, Ossie Davis, Bill Nunn, James Bond III"/>
    <n v="10"/>
    <s v="United States"/>
    <s v="United States"/>
    <n v="1"/>
    <d v="2020-11-01T00:00:00"/>
    <n v="1988"/>
    <x v="12"/>
    <s v="120 min"/>
    <n v="120"/>
    <n v="120"/>
    <n v="417.58932499185084"/>
    <s v=""/>
    <s v="Comedies, Dramas"/>
    <s v="Comedies"/>
    <s v="Comedies, Dramas"/>
    <n v="2"/>
  </r>
  <r>
    <n v="8480"/>
    <s v="s8480"/>
    <x v="0"/>
    <s v="The Redeemed and the Dominant: Fittest on Earth"/>
    <s v="Heber Cannon, Mariah Moore, Marston Sawyers"/>
    <m/>
    <n v="0"/>
    <s v="United States"/>
    <s v="United States"/>
    <n v="1"/>
    <d v="2018-07-01T00:00:00"/>
    <n v="2017"/>
    <x v="1"/>
    <s v="120 min"/>
    <n v="120"/>
    <n v="120"/>
    <n v="417.58932499185084"/>
    <s v=""/>
    <s v="Documentaries, Sports Movies"/>
    <s v="Documentaries"/>
    <s v="Documentaries, Sports Movies"/>
    <n v="2"/>
  </r>
  <r>
    <n v="8495"/>
    <s v="s8495"/>
    <x v="0"/>
    <s v="THE RUM DIARY"/>
    <s v="Bruce Robinson"/>
    <s v="Johnny Depp, Aaron Eckhart, Michael Rispoli, Amber Heard, Richard Jenkins, Giovanni Ribisi, Amaury Nolasco, Marshall Bell, Bill Smitrovich"/>
    <n v="9"/>
    <s v="United States"/>
    <s v="United States, United Kingdom"/>
    <n v="2"/>
    <d v="2019-12-06T00:00:00"/>
    <n v="2011"/>
    <x v="12"/>
    <s v="120 min"/>
    <n v="120"/>
    <n v="120"/>
    <n v="417.58932499185084"/>
    <s v=""/>
    <s v="Comedies, Dramas"/>
    <s v="Comedies"/>
    <s v="Comedies, Dramas"/>
    <n v="2"/>
  </r>
  <r>
    <n v="8513"/>
    <s v="s8513"/>
    <x v="0"/>
    <s v="The Space Between Us"/>
    <s v="Peter Chelsom"/>
    <s v="Gary Oldman, Asa Butterfield, Carla Gugino, Britt Robertson, BD Wong, Janet Montgomery, Trey Tucker"/>
    <n v="7"/>
    <s v="United States"/>
    <s v="United States"/>
    <n v="1"/>
    <d v="2019-06-01T00:00:00"/>
    <n v="2016"/>
    <x v="2"/>
    <s v="120 min"/>
    <n v="120"/>
    <n v="120"/>
    <n v="417.58932499185084"/>
    <s v=""/>
    <s v="Action &amp; Adventure, Romantic Movies, Sci-Fi &amp; Fantasy"/>
    <s v="Action &amp; Adventure"/>
    <s v="Action &amp; Adventure, Romantic Movies, Sci-Fi &amp; Fantasy"/>
    <n v="3"/>
  </r>
  <r>
    <n v="8688"/>
    <s v="s8688"/>
    <x v="0"/>
    <s v="Waarrior Savitri"/>
    <s v="Param Gill"/>
    <s v="Niharica Raizada, Rajat Barmecha, Lucy Pinder, Om Puri, Gulshan Grover, Tim Man, Ron Smoorenburg, KaramVeer Chaudhary"/>
    <n v="8"/>
    <s v="India"/>
    <s v="India"/>
    <n v="1"/>
    <d v="2017-11-01T00:00:00"/>
    <n v="2016"/>
    <x v="1"/>
    <s v="120 min"/>
    <n v="120"/>
    <n v="120"/>
    <n v="417.58932499185084"/>
    <s v=""/>
    <s v="Action &amp; Adventure, International Movies, Sci-Fi &amp; Fantasy"/>
    <s v="Action &amp; Adventure"/>
    <s v="Action &amp; Adventure, International Movies, Sci-Fi &amp; Fantasy"/>
    <n v="3"/>
  </r>
  <r>
    <n v="8800"/>
    <s v="s8800"/>
    <x v="0"/>
    <s v="Zenda"/>
    <s v="Avadhoot Gupte"/>
    <s v="Santosh Juvekar, Siddharth Chandekar, Sachit Patil, Chinmay Mandlekar, Rajesh Shringarpure, Pushkar Shrotri, Tejashree Pradhan, Neha Joshi"/>
    <n v="8"/>
    <s v="India"/>
    <s v="India"/>
    <n v="1"/>
    <d v="2018-02-15T00:00:00"/>
    <n v="2009"/>
    <x v="1"/>
    <s v="120 min"/>
    <n v="120"/>
    <n v="120"/>
    <n v="417.58932499185084"/>
    <s v=""/>
    <s v="Dramas, International Movies"/>
    <s v="Dramas"/>
    <s v="Dramas, International Movies"/>
    <n v="2"/>
  </r>
  <r>
    <n v="134"/>
    <s v="s134"/>
    <x v="0"/>
    <s v="Chappie"/>
    <s v="Neill Blomkamp"/>
    <s v="Sharlto Copley, Hugh Jackman, Sigourney Weaver, Dev Patel, Ninja, Yo-Landi Visser, Jose Pablo Cantillo, Brandon Auret, Johnny Selema, Maurice Carpede"/>
    <n v="10"/>
    <s v="South Africa"/>
    <s v="South Africa, United States"/>
    <n v="2"/>
    <d v="2021-09-01T00:00:00"/>
    <n v="2015"/>
    <x v="12"/>
    <s v="121 min"/>
    <n v="121"/>
    <n v="121"/>
    <n v="459.4593298850167"/>
    <s v=""/>
    <s v="Action &amp; Adventure, Sci-Fi &amp; Fantasy"/>
    <s v="Action &amp; Adventure"/>
    <s v="Action &amp; Adventure, Sci-Fi &amp; Fantasy"/>
    <n v="2"/>
  </r>
  <r>
    <n v="165"/>
    <s v="s165"/>
    <x v="0"/>
    <s v="Mystery Men"/>
    <s v="Kinka Usher"/>
    <s v="Ben Stiller, Hank Azaria, William H. Macy, Janeane Garofalo, Kel Mitchell, Paul Reubens, Wes Studi, Greg Kinnear, Geoffrey Rush, Lena Olin, Eddie Izzard, Artie Lange, Pras, Claire Forlani, Tom Waits"/>
    <n v="15"/>
    <s v="United States"/>
    <s v="United States"/>
    <n v="1"/>
    <d v="2021-09-01T00:00:00"/>
    <n v="1999"/>
    <x v="2"/>
    <s v="121 min"/>
    <n v="121"/>
    <n v="121"/>
    <n v="459.4593298850167"/>
    <s v=""/>
    <s v="Action &amp; Adventure, Comedies"/>
    <s v="Action &amp; Adventure"/>
    <s v="Action &amp; Adventure, Comedies"/>
    <n v="2"/>
  </r>
  <r>
    <n v="175"/>
    <s v="s175"/>
    <x v="0"/>
    <s v="Tears of the Sun"/>
    <s v="Antoine Fuqua"/>
    <s v="Bruce Willis, Monica Bellucci, Cole Hauser, Eamonn Walker, Johnny Messner, Nick Chinlund, Charles Ingram, Paul Francis, Chad Smith, Tom Skerritt, Malick Bowens, Awaovieyi Agie"/>
    <n v="12"/>
    <s v="United States"/>
    <s v="United States"/>
    <n v="1"/>
    <d v="2021-09-01T00:00:00"/>
    <n v="2003"/>
    <x v="12"/>
    <s v="121 min"/>
    <n v="121"/>
    <n v="121"/>
    <n v="459.4593298850167"/>
    <s v=""/>
    <s v="Action &amp; Adventure, Dramas"/>
    <s v="Action &amp; Adventure"/>
    <s v="Action &amp; Adventure, Dramas"/>
    <n v="2"/>
  </r>
  <r>
    <n v="268"/>
    <s v="s268"/>
    <x v="0"/>
    <s v="The Piano"/>
    <s v="Jane Campion"/>
    <s v="Holly Hunter, Harvey Keitel, Sam Neill, Anna Paquin, Kerry Walker, Genevieve Lemon, Tungia Baker, Ian Mune"/>
    <n v="8"/>
    <s v="New Zealand"/>
    <s v="New Zealand, Australia, France, United States"/>
    <n v="4"/>
    <d v="2021-08-15T00:00:00"/>
    <n v="1993"/>
    <x v="12"/>
    <s v="121 min"/>
    <n v="121"/>
    <n v="121"/>
    <n v="459.4593298850167"/>
    <s v=""/>
    <s v="Classic Movies, Dramas, Independent Movies"/>
    <s v="Classic Movies"/>
    <s v="Classic Movies, Dramas, Independent Movies"/>
    <n v="3"/>
  </r>
  <r>
    <n v="611"/>
    <s v="s611"/>
    <x v="0"/>
    <s v="Underworld"/>
    <s v="Len Wiseman"/>
    <s v="Kate Beckinsale, Scott Speedman, Michael Sheen, Shane Brolly, Bill Nighy, Erwin Leder, Sophia Myles, Robbie Gee, Wentworth Miller, Kevin Grevioux"/>
    <n v="10"/>
    <s v="United States"/>
    <s v="United States, United Kingdom, Germany, Hungary"/>
    <n v="4"/>
    <d v="2021-07-01T00:00:00"/>
    <n v="2003"/>
    <x v="12"/>
    <s v="121 min"/>
    <n v="121"/>
    <n v="121"/>
    <n v="459.4593298850167"/>
    <s v=""/>
    <s v="Action &amp; Adventure, Horror Movies, Sci-Fi &amp; Fantasy"/>
    <s v="Action &amp; Adventure"/>
    <s v="Action &amp; Adventure, Horror Movies, Sci-Fi &amp; Fantasy"/>
    <n v="3"/>
  </r>
  <r>
    <n v="947"/>
    <s v="s947"/>
    <x v="0"/>
    <s v="Stargate"/>
    <s v="Roland Emmerich"/>
    <s v="Kurt Russell, James Spader, Jaye Davidson, Viveca Lindfors, Alexis Cruz, Mili Avital, Leon Rippy, John Diehl, Carlos Lauchu, Djimon Hounsou"/>
    <n v="10"/>
    <s v="United States"/>
    <s v="United States, France"/>
    <n v="2"/>
    <d v="2021-05-01T00:00:00"/>
    <n v="1994"/>
    <x v="2"/>
    <s v="121 min"/>
    <n v="121"/>
    <n v="121"/>
    <n v="459.4593298850167"/>
    <s v=""/>
    <s v="Action &amp; Adventure, Sci-Fi &amp; Fantasy"/>
    <s v="Action &amp; Adventure"/>
    <s v="Action &amp; Adventure, Sci-Fi &amp; Fantasy"/>
    <n v="2"/>
  </r>
  <r>
    <n v="965"/>
    <s v="s965"/>
    <x v="0"/>
    <s v="Things Heard &amp; Seen"/>
    <s v="Robert Pulcini, Shari Springer Berman"/>
    <s v="Amanda Seyfried, James Norton, Natalia Dyer, Alex Neustaedter, F. Murray Abraham, Rhea Seehorn, Michael O'Keefe, Karen Allen, Jack Gore, James Urbaniak, Ana Sophia Heger"/>
    <n v="11"/>
    <m/>
    <m/>
    <n v="0"/>
    <d v="2021-04-29T00:00:00"/>
    <n v="2021"/>
    <x v="5"/>
    <s v="121 min"/>
    <n v="121"/>
    <n v="121"/>
    <n v="459.4593298850167"/>
    <s v=""/>
    <s v="Horror Movies, Thrillers"/>
    <s v="Horror Movies"/>
    <s v="Horror Movies, Thrillers"/>
    <n v="2"/>
  </r>
  <r>
    <n v="970"/>
    <s v="s970"/>
    <x v="0"/>
    <s v="August: Osage County"/>
    <s v="John Wells"/>
    <s v="Meryl Streep, Julia Roberts, Chris Cooper, Ewan McGregor, Margo Martindale, Sam Shepard, Dermot Mulroney, Julianne Nicholson, Juliette Lewis, Abigail Breslin, Benedict Cumberbatch, Misty Upham"/>
    <n v="12"/>
    <s v="United States"/>
    <s v="United States"/>
    <n v="1"/>
    <d v="2021-04-27T00:00:00"/>
    <n v="2014"/>
    <x v="12"/>
    <s v="121 min"/>
    <n v="121"/>
    <n v="121"/>
    <n v="459.4593298850167"/>
    <s v=""/>
    <s v="Dramas"/>
    <s v="Dramas"/>
    <s v="Dramas"/>
    <n v="1"/>
  </r>
  <r>
    <n v="1123"/>
    <s v="s1123"/>
    <x v="0"/>
    <s v="Madam Chief Minister"/>
    <s v="Subhash Kapoor"/>
    <s v="Richa Chadda, Saurabh Shukla, Manav Kaul, Shubrajyoti Barat, Akshay Oberoi, Boloram Das, Nikhil Vijay, Raviza Chauhan"/>
    <n v="8"/>
    <s v="India"/>
    <s v="India"/>
    <n v="1"/>
    <d v="2021-04-01T00:00:00"/>
    <n v="2020"/>
    <x v="1"/>
    <s v="121 min"/>
    <n v="121"/>
    <n v="121"/>
    <n v="459.4593298850167"/>
    <s v=""/>
    <s v="Dramas, International Movies"/>
    <s v="Dramas"/>
    <s v="Dramas, International Movies"/>
    <n v="2"/>
  </r>
  <r>
    <n v="1244"/>
    <s v="s1244"/>
    <x v="0"/>
    <s v="Black or White"/>
    <s v="Mike Binder"/>
    <s v="Kevin Costner, Octavia Spencer, Jillian Estell, Bill Burr, Mpho Koaho, Anthony Mackie, Jennifer Ehle, Andr√© Holland, Gillian Jacobs, Paula Newsome"/>
    <n v="10"/>
    <s v="United States"/>
    <s v="United States"/>
    <n v="1"/>
    <d v="2021-03-02T00:00:00"/>
    <n v="2014"/>
    <x v="2"/>
    <s v="121 min"/>
    <n v="121"/>
    <n v="121"/>
    <n v="459.4593298850167"/>
    <s v=""/>
    <s v="Dramas"/>
    <s v="Dramas"/>
    <s v="Dramas"/>
    <n v="1"/>
  </r>
  <r>
    <n v="1380"/>
    <s v="s1380"/>
    <x v="0"/>
    <s v="Black Rose"/>
    <s v="Okey Oku"/>
    <s v="Blossom Chukwujekwu, Ebele Okaro, Lilian Echelon, Betty Bellor, Swanky JKA"/>
    <n v="5"/>
    <s v="Nigeria"/>
    <s v="Nigeria"/>
    <n v="1"/>
    <d v="2021-01-26T00:00:00"/>
    <n v="2018"/>
    <x v="1"/>
    <s v="121 min"/>
    <n v="121"/>
    <n v="121"/>
    <n v="459.4593298850167"/>
    <s v=""/>
    <s v="Dramas, International Movies"/>
    <s v="Dramas"/>
    <s v="Dramas, International Movies"/>
    <n v="2"/>
  </r>
  <r>
    <n v="1648"/>
    <s v="s1648"/>
    <x v="0"/>
    <s v="Unexpectedly Yours"/>
    <s v="Cathy Garcia-Molina"/>
    <s v="Sharon Cuneta, Robin Padilla, Julia Barretto, Joshua Garcia, John Estrada, Pilar Pilapil, Marissa Delgado, Maritoni Fernandez"/>
    <n v="8"/>
    <s v="Philippines"/>
    <s v="Philippines"/>
    <n v="1"/>
    <d v="2020-11-26T00:00:00"/>
    <n v="2017"/>
    <x v="1"/>
    <s v="121 min"/>
    <n v="121"/>
    <n v="121"/>
    <n v="459.4593298850167"/>
    <s v=""/>
    <s v="Comedies, International Movies, Romantic Movies"/>
    <s v="Comedies"/>
    <s v="Comedies, International Movies, Romantic Movies"/>
    <n v="3"/>
  </r>
  <r>
    <n v="2111"/>
    <s v="s2111"/>
    <x v="0"/>
    <s v="Scarecrow"/>
    <s v="Khaled Marei"/>
    <s v="Ahmed Helmy, Menna Shalaby, Khaled El Sawy, Bayoumi Fouad, Entsar, Samy Maghawry, Mahmoud Ellisy, Yasser El Tobgy, Hassan Hosny, Lotfy Labib"/>
    <n v="10"/>
    <s v="Egypt"/>
    <s v="Egypt"/>
    <n v="1"/>
    <d v="2020-08-20T00:00:00"/>
    <n v="2019"/>
    <x v="5"/>
    <s v="121 min"/>
    <n v="121"/>
    <n v="121"/>
    <n v="459.4593298850167"/>
    <s v=""/>
    <s v="Comedies, International Movies"/>
    <s v="Comedies"/>
    <s v="Comedies, International Movies"/>
    <n v="2"/>
  </r>
  <r>
    <n v="2271"/>
    <s v="s2271"/>
    <x v="0"/>
    <s v="Chashme Baddoor"/>
    <s v="David Dhawan"/>
    <s v="Rishi Kapoor, Ali Zafar, Taapsee Pannu, Siddharth, Divyendu Sharma, Anupam Kher, Bharati Achrekar, Lillete Dubey, Ayaz Khan"/>
    <n v="9"/>
    <s v="India"/>
    <s v="India"/>
    <n v="1"/>
    <d v="2020-07-05T00:00:00"/>
    <n v="2013"/>
    <x v="1"/>
    <s v="121 min"/>
    <n v="121"/>
    <n v="121"/>
    <n v="459.4593298850167"/>
    <s v=""/>
    <s v="Comedies, International Movies, Music &amp; Musicals"/>
    <s v="Comedies"/>
    <s v="Comedies, International Movies, Music &amp; Musicals"/>
    <n v="3"/>
  </r>
  <r>
    <n v="2674"/>
    <s v="s2674"/>
    <x v="0"/>
    <s v="The Legacy of the Bones"/>
    <s v="Fernando Gonz√°lez Molina"/>
    <s v="Marta Etura, Carlos Librado &quot;Nene&quot;, Leonardo Sbaraglia, Francesc Orella, Imanol Arias, Benn Northover, Itziar Aizpuru, Patricia L√≥pez Arnaiz, Alicia S√°nchez, Eduardo Rosa"/>
    <n v="10"/>
    <s v="Spain"/>
    <s v="Spain, Germany"/>
    <n v="2"/>
    <d v="2020-04-17T00:00:00"/>
    <n v="2019"/>
    <x v="5"/>
    <s v="121 min"/>
    <n v="121"/>
    <n v="121"/>
    <n v="459.4593298850167"/>
    <s v=""/>
    <s v="International Movies, Thrillers"/>
    <s v="International Movies"/>
    <s v="International Movies, Thrillers"/>
    <n v="2"/>
  </r>
  <r>
    <n v="2707"/>
    <s v="s2707"/>
    <x v="0"/>
    <s v="The Killing of a Sacred Deer"/>
    <s v="Yorgos Lanthimos"/>
    <s v="Colin Farrell, Nicole Kidman, Barry Keoghan, Alicia Silverstone, Raffey Cassidy, Sunny Suljic, Bill Camp, Drew Logan, Barry G. Bernson, Denise Dal Vera, Herb Caillouet"/>
    <n v="11"/>
    <s v="Ireland"/>
    <s v="Ireland, United Kingdom"/>
    <n v="2"/>
    <d v="2020-04-05T00:00:00"/>
    <n v="2017"/>
    <x v="12"/>
    <s v="121 min"/>
    <n v="121"/>
    <n v="121"/>
    <n v="459.4593298850167"/>
    <s v=""/>
    <s v="Dramas, Independent Movies, Thrillers"/>
    <s v="Dramas"/>
    <s v="Dramas, Independent Movies, Thrillers"/>
    <n v="3"/>
  </r>
  <r>
    <n v="2708"/>
    <s v="s2708"/>
    <x v="0"/>
    <s v="Angel Has Fallen"/>
    <s v="Ric Roman Waugh"/>
    <s v="Gerard Butler, Morgan Freeman, Nick Nolte, Danny Huston, Jada Pinkett Smith, Lance Reddick, Tim Blake Nelson, Piper Perabo"/>
    <n v="8"/>
    <s v="United States"/>
    <s v="United States"/>
    <n v="1"/>
    <d v="2020-04-04T00:00:00"/>
    <n v="2019"/>
    <x v="12"/>
    <s v="121 min"/>
    <n v="121"/>
    <n v="121"/>
    <n v="459.4593298850167"/>
    <s v=""/>
    <s v="Action &amp; Adventure"/>
    <s v="Action &amp; Adventure"/>
    <s v="Action &amp; Adventure"/>
    <n v="1"/>
  </r>
  <r>
    <n v="2840"/>
    <s v="s2840"/>
    <x v="0"/>
    <s v="93 Days"/>
    <s v="Steve Gukas"/>
    <s v="Bimbo Akintola, Somkele Iyamah, Danny Glover, Gideon Okeke, Seun Kentebe, Keppy Ekpenyong, Zara Udofia Ejoh, Bimbo Manuel, Patrick Diabuah, Tina Mba, Alastair Mackenzie, Tim Reid"/>
    <n v="12"/>
    <s v="Nigeria"/>
    <s v="Nigeria"/>
    <n v="1"/>
    <d v="2020-03-05T00:00:00"/>
    <n v="2016"/>
    <x v="6"/>
    <s v="121 min"/>
    <n v="121"/>
    <n v="121"/>
    <n v="459.4593298850167"/>
    <s v=""/>
    <s v="Dramas, International Movies, Thrillers"/>
    <s v="Dramas"/>
    <s v="Dramas, International Movies, Thrillers"/>
    <n v="3"/>
  </r>
  <r>
    <n v="2986"/>
    <s v="s2986"/>
    <x v="0"/>
    <s v="Shimla Mirchi"/>
    <s v="Ramesh Sippy"/>
    <s v="Rajkummar Rao, Tarun Wadhwa, Rakul Preet Singh, Kiran Juneja, Hema Malini, Kamlesh Gill, Shakti Kapoor, Kanwaljeet Singh"/>
    <n v="8"/>
    <s v="India"/>
    <s v="India"/>
    <n v="1"/>
    <d v="2020-01-27T00:00:00"/>
    <n v="2020"/>
    <x v="1"/>
    <s v="121 min"/>
    <n v="121"/>
    <n v="121"/>
    <n v="459.4593298850167"/>
    <s v=""/>
    <s v="Comedies, International Movies, Romantic Movies"/>
    <s v="Comedies"/>
    <s v="Comedies, International Movies, Romantic Movies"/>
    <n v="3"/>
  </r>
  <r>
    <n v="3010"/>
    <s v="s3010"/>
    <x v="0"/>
    <s v="A Fall from Grace"/>
    <s v="Tyler Perry"/>
    <s v="Crystal Fox, Phylicia Rashad, Cicely Tyson, Bresha Webb, Mehcad Brooks, Adrian Pasdar, Tyler Perry"/>
    <n v="7"/>
    <s v="United States"/>
    <s v="United States"/>
    <n v="1"/>
    <d v="2020-01-17T00:00:00"/>
    <n v="2020"/>
    <x v="5"/>
    <s v="121 min"/>
    <n v="121"/>
    <n v="121"/>
    <n v="459.4593298850167"/>
    <s v=""/>
    <s v="Dramas, Thrillers"/>
    <s v="Dramas"/>
    <s v="Dramas, Thrillers"/>
    <n v="2"/>
  </r>
  <r>
    <n v="3236"/>
    <s v="s3236"/>
    <x v="0"/>
    <s v="Shot Caller"/>
    <s v="Ric Roman Waugh"/>
    <s v="Nikolaj Coster-Waldau, Omari Hardwick, Lake Bell, Jon Bernthal, Emory Cohen, Jeffrey Donovan, Evan Jones, Benjamin Bratt, Holt McCallany"/>
    <n v="9"/>
    <s v="United States"/>
    <s v="United States"/>
    <n v="1"/>
    <d v="2019-11-24T00:00:00"/>
    <n v="2017"/>
    <x v="12"/>
    <s v="121 min"/>
    <n v="121"/>
    <n v="121"/>
    <n v="459.4593298850167"/>
    <s v=""/>
    <s v="Dramas, Thrillers"/>
    <s v="Dramas"/>
    <s v="Dramas, Thrillers"/>
    <n v="2"/>
  </r>
  <r>
    <n v="3240"/>
    <s v="s3240"/>
    <x v="0"/>
    <s v="Girls und Panzer der Film"/>
    <s v="Tsutomu Mizushima"/>
    <s v="Mai Fuchigami, Ai Kayano, Mami Ozaki, Ikumi Nakagami, Yuka Iguchi, Misato Fukuen, Mikako Takahashi, Kana Ueda, Mika Kikuchi, Maya Yoshioka"/>
    <n v="10"/>
    <s v="Japan"/>
    <s v="Japan"/>
    <n v="1"/>
    <d v="2019-11-22T00:00:00"/>
    <n v="2015"/>
    <x v="5"/>
    <s v="121 min"/>
    <n v="121"/>
    <n v="121"/>
    <n v="459.4593298850167"/>
    <s v=""/>
    <s v="Action &amp; Adventure, Anime Features, International Movies"/>
    <s v="Action &amp; Adventure"/>
    <s v="Action &amp; Adventure, Anime Features, International Movies"/>
    <n v="3"/>
  </r>
  <r>
    <n v="3300"/>
    <s v="s3300"/>
    <x v="0"/>
    <s v="U Turn"/>
    <s v="Pawan Kumar"/>
    <s v="Roger Narayan, Shraddha Srinath, Dileep Raj, Krishna Hebbale, Ram Manjjonaath, Chethan Dsouza"/>
    <n v="6"/>
    <s v="India"/>
    <s v="India"/>
    <n v="1"/>
    <d v="2019-11-07T00:00:00"/>
    <n v="2016"/>
    <x v="1"/>
    <s v="121 min"/>
    <n v="121"/>
    <n v="121"/>
    <n v="459.4593298850167"/>
    <s v=""/>
    <s v="International Movies, Thrillers"/>
    <s v="International Movies"/>
    <s v="International Movies, Thrillers"/>
    <n v="2"/>
  </r>
  <r>
    <n v="3499"/>
    <s v="s3499"/>
    <x v="0"/>
    <s v="Do Paise Ki Dhoop Chaar Aane Ki Baarish"/>
    <s v="Deepti Naval"/>
    <s v="Manisha Koirala, Rajit Kapoor, Sanaj Naval, Rajendra Gupta, Suhaas Khandke, Nassar Abdulla, Saurabh Dubey, Usha Jadhav, Ashwin Kaushal, Milind Soman"/>
    <n v="10"/>
    <s v="India"/>
    <s v="India"/>
    <n v="1"/>
    <d v="2019-09-22T00:00:00"/>
    <n v="2009"/>
    <x v="5"/>
    <s v="121 min"/>
    <n v="121"/>
    <n v="121"/>
    <n v="459.4593298850167"/>
    <s v=""/>
    <s v="Dramas, Independent Movies, International Movies"/>
    <s v="Dramas"/>
    <s v="Dramas, Independent Movies, International Movies"/>
    <n v="3"/>
  </r>
  <r>
    <n v="4076"/>
    <s v="s4076"/>
    <x v="0"/>
    <s v="My Ex &amp; Whys"/>
    <s v="Cathy Garcia-Molina"/>
    <s v="Liza Soberano, Enrique Gil, Joey Marquez, Cai Cortez, Arlene Muchlach, Ara Mina, Ryan Bang, Joross Gamboa, Jeffrey Tam, Neils Coleta"/>
    <n v="10"/>
    <s v="Philippines"/>
    <s v="Philippines"/>
    <n v="1"/>
    <d v="2019-02-27T00:00:00"/>
    <n v="2017"/>
    <x v="1"/>
    <s v="121 min"/>
    <n v="121"/>
    <n v="121"/>
    <n v="459.4593298850167"/>
    <s v=""/>
    <s v="Comedies, Dramas, International Movies"/>
    <s v="Comedies"/>
    <s v="Comedies, Dramas, International Movies"/>
    <n v="3"/>
  </r>
  <r>
    <n v="4161"/>
    <s v="s4161"/>
    <x v="0"/>
    <s v="Surga Yang Tak Dirindukan"/>
    <s v="Kuntz Agus"/>
    <s v="Fedi Nuril, Laudya Cynthia Bella, Raline Shah, Sandrinna Michelle, Kemal Pahlevi, Tanta Ginting, Zaskia Adya Mecca, Landung Simatupang, Ray Sitoresmi, Vitta Mariana Barrazza"/>
    <n v="10"/>
    <s v="Indonesia"/>
    <s v="Indonesia"/>
    <n v="1"/>
    <d v="2019-01-28T00:00:00"/>
    <n v="2015"/>
    <x v="1"/>
    <s v="121 min"/>
    <n v="121"/>
    <n v="121"/>
    <n v="459.4593298850167"/>
    <s v=""/>
    <s v="Dramas, Faith &amp; Spirituality, International Movies"/>
    <s v="Dramas"/>
    <s v="Dramas, Faith &amp; Spirituality, International Movies"/>
    <n v="3"/>
  </r>
  <r>
    <n v="4395"/>
    <s v="s4395"/>
    <x v="0"/>
    <s v="Odu Raja Odu"/>
    <s v="Nishanth Ravindaran, Jathin Sanker Raj"/>
    <s v="Guru Somasundaram, Nasser, Anand Sami, Lakshmi Priyaa Chandramouli, Ashiqa Salvan, Ravindra Vijay, Abishek K.S., Venkatesh Harinathan"/>
    <n v="8"/>
    <s v="India"/>
    <s v="India"/>
    <n v="1"/>
    <d v="2018-11-15T00:00:00"/>
    <n v="2018"/>
    <x v="1"/>
    <s v="121 min"/>
    <n v="121"/>
    <n v="121"/>
    <n v="459.4593298850167"/>
    <s v=""/>
    <s v="Comedies, Independent Movies, International Movies"/>
    <s v="Comedies"/>
    <s v="Comedies, Independent Movies, International Movies"/>
    <n v="3"/>
  </r>
  <r>
    <n v="4428"/>
    <s v="s4428"/>
    <x v="0"/>
    <s v="Chance Pe Dance"/>
    <s v="Ken Ghosh"/>
    <s v="Shahid Kapoor, Genelia D'Souza, Mohnish Bahl, Satish Shah, Parikshat Sahni, Vikas Bhalla, Kurush Deboo, Zain Khan"/>
    <n v="8"/>
    <s v="India"/>
    <s v="India"/>
    <n v="1"/>
    <d v="2018-11-01T00:00:00"/>
    <n v="2010"/>
    <x v="1"/>
    <s v="121 min"/>
    <n v="121"/>
    <n v="121"/>
    <n v="459.4593298850167"/>
    <s v=""/>
    <s v="Comedies, Dramas, International Movies"/>
    <s v="Comedies"/>
    <s v="Comedies, Dramas, International Movies"/>
    <n v="3"/>
  </r>
  <r>
    <n v="4501"/>
    <s v="s4501"/>
    <x v="0"/>
    <s v="The Night Comes for Us"/>
    <s v="Timo Tjahjanto"/>
    <s v="Joe Taslim, Iko Uwais, Asha Kenyeri Bermudez, Sunny Pang, Salvita Decorte, Abimana Aryasatya, Zack Lee, Dimas Anggara, Julie Estelle, Dian Sastrowardoyo"/>
    <n v="10"/>
    <s v="Indonesia"/>
    <s v="Indonesia, United States"/>
    <n v="2"/>
    <d v="2018-10-19T00:00:00"/>
    <n v="2018"/>
    <x v="5"/>
    <s v="121 min"/>
    <n v="121"/>
    <n v="121"/>
    <n v="459.4593298850167"/>
    <s v=""/>
    <s v="Action &amp; Adventure, International Movies"/>
    <s v="Action &amp; Adventure"/>
    <s v="Action &amp; Adventure, International Movies"/>
    <n v="2"/>
  </r>
  <r>
    <n v="4538"/>
    <s v="s4538"/>
    <x v="0"/>
    <s v="The Black Prince"/>
    <s v="Kavi Raz"/>
    <s v="Satinder Sartaaj, Shabana Azmi, Jason Flemyng, Amanda Root, Rup Magon, Sophie Stevens, Keith Duffy, David Essex, Leanne Joyce, Ranjit Singh Shubh"/>
    <n v="10"/>
    <s v="United Kingdom"/>
    <s v="United Kingdom, India, United States"/>
    <n v="3"/>
    <d v="2018-10-03T00:00:00"/>
    <n v="2017"/>
    <x v="2"/>
    <s v="121 min"/>
    <n v="121"/>
    <n v="121"/>
    <n v="459.4593298850167"/>
    <s v=""/>
    <s v="Dramas, International Movies"/>
    <s v="Dramas"/>
    <s v="Dramas, International Movies"/>
    <n v="2"/>
  </r>
  <r>
    <n v="4578"/>
    <s v="s4578"/>
    <x v="0"/>
    <s v="Khoobsurat"/>
    <s v="Shashanka Ghosh"/>
    <s v="Sonam Kapoor, Fawad Khan, Kiron Kher, Ratna Pathak Shah, Amir Raza Hussain, Ashok Banthia, Kaizaad Kotwal, Rishabh Chaddha"/>
    <n v="8"/>
    <s v="India"/>
    <s v="India"/>
    <n v="1"/>
    <d v="2018-10-01T00:00:00"/>
    <n v="2014"/>
    <x v="1"/>
    <s v="121 min"/>
    <n v="121"/>
    <n v="121"/>
    <n v="459.4593298850167"/>
    <s v=""/>
    <s v="Comedies, International Movies, Romantic Movies"/>
    <s v="Comedies"/>
    <s v="Comedies, International Movies, Romantic Movies"/>
    <n v="3"/>
  </r>
  <r>
    <n v="4595"/>
    <s v="s4595"/>
    <x v="0"/>
    <s v="Naughty Jatts"/>
    <s v="Pankaj Batra"/>
    <s v="Neeru Bajwa, Binnu Dhillon, Arya Babbar, Roshan Prince, B.N. Sharma, Karamjit Anmol, Harby Sangha"/>
    <n v="7"/>
    <s v="India"/>
    <s v="India"/>
    <n v="1"/>
    <d v="2018-10-01T00:00:00"/>
    <n v="2013"/>
    <x v="6"/>
    <s v="121 min"/>
    <n v="121"/>
    <n v="121"/>
    <n v="459.4593298850167"/>
    <s v=""/>
    <s v="Comedies, International Movies, Music &amp; Musicals"/>
    <s v="Comedies"/>
    <s v="Comedies, International Movies, Music &amp; Musicals"/>
    <n v="3"/>
  </r>
  <r>
    <n v="4725"/>
    <s v="s4725"/>
    <x v="0"/>
    <s v="Guzaarish"/>
    <s v="Sanjay Leela Bhansali"/>
    <s v="Hrithik Roshan, Aishwarya Rai Bachchan, Shernaz Patel, Aditya Roy Kapoor, Nafisa Ali, Monikangana Dutta, Suhel Seth, Rajit Kapoor, Ash Chandler, Vijay Crishna"/>
    <n v="10"/>
    <s v="India"/>
    <s v="India"/>
    <n v="1"/>
    <d v="2018-08-02T00:00:00"/>
    <n v="2010"/>
    <x v="1"/>
    <s v="121 min"/>
    <n v="121"/>
    <n v="121"/>
    <n v="459.4593298850167"/>
    <s v=""/>
    <s v="Dramas, International Movies"/>
    <s v="Dramas"/>
    <s v="Dramas, International Movies"/>
    <n v="2"/>
  </r>
  <r>
    <n v="4826"/>
    <s v="s4826"/>
    <x v="0"/>
    <s v="Lust Stories"/>
    <s v="Zoya Akhtar, Karan Johar, Anurag Kashyap, Dibakar Banerjee"/>
    <s v="Vicky Kaushal, Bhumi Pednekar, Radhika Apte, Neha Dhupia, Manisha Koirala, Akash Thosar, Randeep Jha, Neil Bhoopalam, Jaideep Ahlawat, Sanjay Kapoor, Kiara Advani"/>
    <n v="11"/>
    <s v="India"/>
    <s v="India"/>
    <n v="1"/>
    <d v="2018-06-15T00:00:00"/>
    <n v="2018"/>
    <x v="5"/>
    <s v="121 min"/>
    <n v="121"/>
    <n v="121"/>
    <n v="459.4593298850167"/>
    <s v=""/>
    <s v="Comedies, Dramas, International Movies"/>
    <s v="Comedies"/>
    <s v="Comedies, Dramas, International Movies"/>
    <n v="3"/>
  </r>
  <r>
    <n v="4994"/>
    <s v="s4994"/>
    <x v="0"/>
    <s v="The Outsider"/>
    <s v="Martin Zandvliet"/>
    <s v="Jared Leto, Tadanobu Asano, Kippei Shiina, Shioli Kutsuna, Emile Hirsch, Raymond Nicholson, Rory Cochrane, Nao Omori, Min Tanaka"/>
    <n v="9"/>
    <s v="United States"/>
    <s v="United States"/>
    <n v="1"/>
    <d v="2018-03-09T00:00:00"/>
    <n v="2018"/>
    <x v="5"/>
    <s v="121 min"/>
    <n v="121"/>
    <n v="121"/>
    <n v="459.4593298850167"/>
    <s v=""/>
    <s v="Dramas, Thrillers"/>
    <s v="Dramas"/>
    <s v="Dramas, Thrillers"/>
    <n v="2"/>
  </r>
  <r>
    <n v="5344"/>
    <s v="s5344"/>
    <x v="0"/>
    <s v="Icarus"/>
    <s v="Bryan Fogel"/>
    <s v="Bryan Fogel, Grigory Rodchenkov"/>
    <n v="2"/>
    <s v="United States"/>
    <s v="United States"/>
    <n v="1"/>
    <d v="2017-08-04T00:00:00"/>
    <n v="2017"/>
    <x v="5"/>
    <s v="121 min"/>
    <n v="121"/>
    <n v="121"/>
    <n v="459.4593298850167"/>
    <s v=""/>
    <s v="Documentaries, Sports Movies"/>
    <s v="Documentaries"/>
    <s v="Documentaries, Sports Movies"/>
    <n v="2"/>
  </r>
  <r>
    <n v="5416"/>
    <s v="s5416"/>
    <x v="0"/>
    <s v="Okja"/>
    <s v="Bong Joon Ho"/>
    <s v="Tilda Swinton, Jake Gyllenhaal, An Seo Hyun, Paul Dano, Steven Yeun, Byun Heebong, Lily Collins, Yoon Je Moon, Shirley Henderson, Daniel Henshall, Devon Bostick, Woo Shik Choi, Giancarlo Esposito"/>
    <n v="13"/>
    <s v="South Korea"/>
    <s v="South Korea, United States"/>
    <n v="2"/>
    <d v="2017-06-28T00:00:00"/>
    <n v="2017"/>
    <x v="5"/>
    <s v="121 min"/>
    <n v="121"/>
    <n v="121"/>
    <n v="459.4593298850167"/>
    <s v=""/>
    <s v="Action &amp; Adventure, Comedies, Dramas"/>
    <s v="Action &amp; Adventure"/>
    <s v="Action &amp; Adventure, Comedies, Dramas"/>
    <n v="3"/>
  </r>
  <r>
    <n v="6008"/>
    <s v="s6008"/>
    <x v="0"/>
    <s v="3 Deewarein"/>
    <s v="Nagesh Kukunoor"/>
    <s v="Naseeruddin Shah, Jackie Shroff, Juhi Chawla, Nagesh Kukunoor, Gulshan Grover, Aditya Lakhia, Shri Vallabh Vyas"/>
    <n v="7"/>
    <m/>
    <m/>
    <n v="0"/>
    <d v="2019-12-31T00:00:00"/>
    <n v="2003"/>
    <x v="5"/>
    <s v="121 min"/>
    <n v="121"/>
    <n v="121"/>
    <n v="459.4593298850167"/>
    <s v=""/>
    <s v="Dramas, International Movies, Thrillers"/>
    <s v="Dramas"/>
    <s v="Dramas, International Movies, Thrillers"/>
    <n v="3"/>
  </r>
  <r>
    <n v="6256"/>
    <s v="s6256"/>
    <x v="0"/>
    <s v="Bazaar"/>
    <s v="Sagar Sarhadi"/>
    <s v="Farooq Shaikh, Smita Patil, Naseeruddin Shah, Bharat Kapoor, Supriya Pathak, Rita Rani Kaul, Malika"/>
    <n v="7"/>
    <s v="India"/>
    <s v="India"/>
    <n v="1"/>
    <d v="2019-12-31T00:00:00"/>
    <n v="1982"/>
    <x v="1"/>
    <s v="121 min"/>
    <n v="121"/>
    <n v="121"/>
    <n v="459.4593298850167"/>
    <s v=""/>
    <s v="Dramas, Independent Movies, International Movies"/>
    <s v="Dramas"/>
    <s v="Dramas, Independent Movies, International Movies"/>
    <n v="3"/>
  </r>
  <r>
    <n v="6271"/>
    <s v="s6271"/>
    <x v="0"/>
    <s v="Becoming Jane"/>
    <s v="Julian Jarrold"/>
    <s v="Anne Hathaway, James McAvoy, Julie Walters, James Cromwell, Maggie Smith, Laurence Fox, Ian Richardson"/>
    <n v="7"/>
    <s v="United Kingdom"/>
    <s v="United Kingdom, Ireland"/>
    <n v="2"/>
    <d v="2019-01-12T00:00:00"/>
    <n v="2007"/>
    <x v="2"/>
    <s v="121 min"/>
    <n v="121"/>
    <n v="121"/>
    <n v="459.4593298850167"/>
    <s v=""/>
    <s v="Dramas, Romantic Movies"/>
    <s v="Dramas"/>
    <s v="Dramas, Romantic Movies"/>
    <n v="2"/>
  </r>
  <r>
    <n v="6450"/>
    <s v="s6450"/>
    <x v="0"/>
    <s v="Chashme Buddoor"/>
    <s v="David Dhawan"/>
    <s v="Ali Zafar, Siddharth, Divyendu Sharma, Tapsee Pannu, Rishi Kapoor, Anupam Kher, Bharati Achrekar, Varun Dhawan, Lillete Dubey, Ayaz Khan, Ashish Verma"/>
    <n v="11"/>
    <s v="India"/>
    <s v="India"/>
    <n v="1"/>
    <d v="2017-05-01T00:00:00"/>
    <n v="2013"/>
    <x v="6"/>
    <s v="121 min"/>
    <n v="121"/>
    <n v="121"/>
    <n v="459.4593298850167"/>
    <s v=""/>
    <s v="Comedies, International Movies, Music &amp; Musicals"/>
    <s v="Comedies"/>
    <s v="Comedies, International Movies, Music &amp; Musicals"/>
    <n v="3"/>
  </r>
  <r>
    <n v="6570"/>
    <s v="s6570"/>
    <x v="0"/>
    <s v="Darra"/>
    <s v="Parveen Kumar"/>
    <s v="Gurpreet Ghuggi, Happy Raikoti, Kartar Cheema, Sardar Sohi, Shavendra Mahal, Karamjit Anmol, Pammi Bai, Nirmal Rishi, Manpreet Saggu"/>
    <n v="9"/>
    <s v="India"/>
    <s v="India"/>
    <n v="1"/>
    <d v="2017-10-15T00:00:00"/>
    <n v="2016"/>
    <x v="1"/>
    <s v="121 min"/>
    <n v="121"/>
    <n v="121"/>
    <n v="459.4593298850167"/>
    <s v=""/>
    <s v="Dramas, International Movies"/>
    <s v="Dramas"/>
    <s v="Dramas, International Movies"/>
    <n v="2"/>
  </r>
  <r>
    <n v="7221"/>
    <s v="s7221"/>
    <x v="0"/>
    <s v="Knowing"/>
    <s v="Alex Proyas"/>
    <s v="Nicolas Cage, Chandler Canterbury, Rose Byrne, Lara Robinson, D.G. Maloney, Nadia Townsend, Alan Hopgood, Adrienne Pickering"/>
    <n v="8"/>
    <s v="United States"/>
    <s v="United States, United Kingdom, Australia"/>
    <n v="3"/>
    <d v="2019-10-01T00:00:00"/>
    <n v="2009"/>
    <x v="2"/>
    <s v="121 min"/>
    <n v="121"/>
    <n v="121"/>
    <n v="459.4593298850167"/>
    <s v=""/>
    <s v="Sci-Fi &amp; Fantasy, Thrillers"/>
    <s v="Sci-Fi &amp; Fantasy"/>
    <s v="Sci-Fi &amp; Fantasy, Thrillers"/>
    <n v="2"/>
  </r>
  <r>
    <n v="7273"/>
    <s v="s7273"/>
    <x v="0"/>
    <s v="Le K Benzema"/>
    <s v="Damien Piscarel, Florent Bodin"/>
    <s v="Karim Benzema"/>
    <n v="1"/>
    <s v="France"/>
    <s v="France"/>
    <n v="1"/>
    <d v="2018-05-01T00:00:00"/>
    <n v="2017"/>
    <x v="1"/>
    <s v="121 min"/>
    <n v="121"/>
    <n v="121"/>
    <n v="459.4593298850167"/>
    <s v=""/>
    <s v="Documentaries, International Movies, Sports Movies"/>
    <s v="Documentaries"/>
    <s v="Documentaries, International Movies, Sports Movies"/>
    <n v="3"/>
  </r>
  <r>
    <n v="7513"/>
    <s v="s7513"/>
    <x v="0"/>
    <s v="Morya"/>
    <s v="Avadhoot Gupte"/>
    <s v="Santosh Juvekar, Chinmay Mandlekar, Pari Telang, S. Joshi, Dilip Prabhavalkar, Ganesh Yadav, Pushkar Shrotri"/>
    <n v="7"/>
    <s v="India"/>
    <s v="India"/>
    <n v="1"/>
    <d v="2018-02-15T00:00:00"/>
    <n v="2011"/>
    <x v="1"/>
    <s v="121 min"/>
    <n v="121"/>
    <n v="121"/>
    <n v="459.4593298850167"/>
    <s v=""/>
    <s v="Dramas, International Movies"/>
    <s v="Dramas"/>
    <s v="Dramas, International Movies"/>
    <n v="2"/>
  </r>
  <r>
    <n v="7896"/>
    <s v="s7896"/>
    <x v="0"/>
    <s v="Rounders"/>
    <s v="John Dahl"/>
    <s v="Matt Damon, Edward Norton, John Turturro, Gretchen Mol, Famke Janssen, John Malkovich, Martin Landau, Michael Rispoli, Josh Mostel, Tom Aldredge"/>
    <n v="10"/>
    <s v="United States"/>
    <s v="United States"/>
    <n v="1"/>
    <d v="2019-11-01T00:00:00"/>
    <n v="1998"/>
    <x v="12"/>
    <s v="121 min"/>
    <n v="121"/>
    <n v="121"/>
    <n v="459.4593298850167"/>
    <s v=""/>
    <s v="Dramas"/>
    <s v="Dramas"/>
    <s v="Dramas"/>
    <n v="1"/>
  </r>
  <r>
    <n v="7962"/>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n v="20"/>
    <s v="United States"/>
    <s v="United States"/>
    <n v="1"/>
    <d v="2019-10-01T00:00:00"/>
    <n v="1997"/>
    <x v="12"/>
    <s v="121 min"/>
    <n v="121"/>
    <n v="121"/>
    <n v="459.4593298850167"/>
    <s v=""/>
    <s v="Horror Movies"/>
    <s v="Horror Movies"/>
    <s v="Horror Movies"/>
    <n v="1"/>
  </r>
  <r>
    <n v="8172"/>
    <s v="s8172"/>
    <x v="0"/>
    <s v="Tezz"/>
    <s v="Priyadarshan"/>
    <s v="Anil Kapoor, Ajay Devgn, Boman Irani, Kangna Ranaut, Zayed Khan, Mallika Sherawat, Avika Gor, Dominic Power, Sameera Reddy, Mohanlal"/>
    <n v="10"/>
    <s v="United Kingdom"/>
    <s v="United Kingdom, India"/>
    <n v="2"/>
    <d v="2017-12-01T00:00:00"/>
    <n v="2012"/>
    <x v="5"/>
    <s v="121 min"/>
    <n v="121"/>
    <n v="121"/>
    <n v="459.4593298850167"/>
    <s v=""/>
    <s v="Action &amp; Adventure, International Movies, Music &amp; Musicals"/>
    <s v="Action &amp; Adventure"/>
    <s v="Action &amp; Adventure, International Movies, Music &amp; Musicals"/>
    <n v="3"/>
  </r>
  <r>
    <n v="8268"/>
    <s v="s8268"/>
    <x v="0"/>
    <s v="The Dark Side of Life: Mumbai City"/>
    <s v="Tariq Khan"/>
    <s v="Mahesh Bhatt, Kay Kay Menon, Avii, Nikhil Ratnaparkhi, Neha Khan, Alisha Khan, Irfan Hussein, Jyoti Malshe, Sayed Gul"/>
    <n v="9"/>
    <s v="India"/>
    <s v="India"/>
    <n v="1"/>
    <d v="2019-12-31T00:00:00"/>
    <n v="2018"/>
    <x v="5"/>
    <s v="121 min"/>
    <n v="121"/>
    <n v="121"/>
    <n v="459.4593298850167"/>
    <s v=""/>
    <s v="Dramas, International Movies"/>
    <s v="Dramas"/>
    <s v="Dramas, International Movies"/>
    <n v="2"/>
  </r>
  <r>
    <n v="8281"/>
    <s v="s8281"/>
    <x v="0"/>
    <s v="The Dreamer"/>
    <s v="Riri Riza"/>
    <s v="Vikri Septiawan, Rendy Ahmad, Azwir Fitrianto, Maudy Ayunda"/>
    <n v="4"/>
    <s v="Indonesia"/>
    <s v="Indonesia"/>
    <n v="1"/>
    <d v="2018-10-04T00:00:00"/>
    <n v="2009"/>
    <x v="6"/>
    <s v="121 min"/>
    <n v="121"/>
    <n v="121"/>
    <n v="459.4593298850167"/>
    <s v=""/>
    <s v="Dramas, International Movies"/>
    <s v="Dramas"/>
    <s v="Dramas, International Movies"/>
    <n v="2"/>
  </r>
  <r>
    <n v="8298"/>
    <s v="s8298"/>
    <x v="0"/>
    <s v="The Figurine (Araromire)"/>
    <s v="Kunle Afolayan"/>
    <s v="Ramsey Nouah, Omoni Oboli, Kunle Afolayan, Funlola Aofiyebi, Tosin Sido, David J. Oserwe, Kate Adepegba, Muraina Oyelami, Wale Adebayo, Ombo Gogo Ombo"/>
    <n v="10"/>
    <s v="Nigeria"/>
    <s v="Nigeria"/>
    <n v="1"/>
    <d v="2019-10-01T00:00:00"/>
    <n v="2009"/>
    <x v="1"/>
    <s v="121 min"/>
    <n v="121"/>
    <n v="121"/>
    <n v="459.4593298850167"/>
    <s v=""/>
    <s v="Horror Movies, International Movies, Thrillers"/>
    <s v="Horror Movies"/>
    <s v="Horror Movies, International Movies, Thrillers"/>
    <n v="3"/>
  </r>
  <r>
    <n v="8402"/>
    <s v="s8402"/>
    <x v="0"/>
    <s v="The Longest Yard"/>
    <s v="Robert Aldrich"/>
    <s v="Burt Reynolds, Eddie Albert, Ed Lauter, James Hampton, Charles Tyner, Bernadette Peters, Richard Kiel, Joe Dorsey, Joe Jackson, Harry Caesar, John Steadman, Jim Nicholson, Tony Cacciotti"/>
    <n v="13"/>
    <s v="United States"/>
    <s v="United States"/>
    <n v="1"/>
    <d v="2019-11-20T00:00:00"/>
    <n v="1974"/>
    <x v="12"/>
    <s v="121 min"/>
    <n v="121"/>
    <n v="121"/>
    <n v="459.4593298850167"/>
    <s v=""/>
    <s v="Classic Movies, Comedies, Sports Movies"/>
    <s v="Classic Movies"/>
    <s v="Classic Movies, Comedies, Sports Movies"/>
    <n v="3"/>
  </r>
  <r>
    <n v="8512"/>
    <s v="s8512"/>
    <x v="0"/>
    <s v="The Social Network"/>
    <s v="David Fincher"/>
    <s v="Jesse Eisenberg, Andrew Garfield, Justin Timberlake, Armie Hammer, Max Minghella, Josh Pence, Brenda Song, Rashida Jones, John Getz, David Selby"/>
    <n v="10"/>
    <s v="United States"/>
    <s v="United States"/>
    <n v="1"/>
    <d v="2020-04-01T00:00:00"/>
    <n v="2010"/>
    <x v="2"/>
    <s v="121 min"/>
    <n v="121"/>
    <n v="121"/>
    <n v="459.4593298850167"/>
    <s v=""/>
    <s v="Dramas"/>
    <s v="Dramas"/>
    <s v="Dramas"/>
    <n v="1"/>
  </r>
  <r>
    <n v="8666"/>
    <s v="s8666"/>
    <x v="0"/>
    <s v="Urvi"/>
    <s v="Pradeep Verma"/>
    <s v="Sruthi Hariharan, Shraddha Srinath, Shweta Pandit, Achyuth Kumar, Madhukar Niyogi, Prabhu Mundkur, Bhavani Prakash, Ananya Bhat"/>
    <n v="8"/>
    <s v="India"/>
    <s v="India"/>
    <n v="1"/>
    <d v="2018-01-15T00:00:00"/>
    <n v="2017"/>
    <x v="5"/>
    <s v="121 min"/>
    <n v="121"/>
    <n v="121"/>
    <n v="459.4593298850167"/>
    <s v=""/>
    <s v="Dramas, Independent Movies, International Movies"/>
    <s v="Dramas"/>
    <s v="Dramas, Independent Movies, International Movies"/>
    <n v="3"/>
  </r>
  <r>
    <n v="49"/>
    <s v="s49"/>
    <x v="0"/>
    <s v="Training Day"/>
    <s v="Antoine Fuqua"/>
    <s v="Denzel Washington, Ethan Hawke, Scott Glenn, Tom Berenger, Harris Yulin, Raymond J. Barry, Cliff Curtis, Dr. Dre, Snoop Dogg, Macy Gray, Eva Mendes"/>
    <n v="11"/>
    <s v="United States"/>
    <s v="United States"/>
    <n v="1"/>
    <d v="2021-09-16T00:00:00"/>
    <n v="2001"/>
    <x v="12"/>
    <s v="122 min"/>
    <n v="122"/>
    <n v="122"/>
    <n v="503.32933477818261"/>
    <s v=""/>
    <s v="Dramas, Thrillers"/>
    <s v="Dramas"/>
    <s v="Dramas, Thrillers"/>
    <n v="2"/>
  </r>
  <r>
    <n v="237"/>
    <s v="s237"/>
    <x v="0"/>
    <s v="Boomika"/>
    <s v="Rathindran R Prasad"/>
    <s v="Aishwarya Rajesh, Vidhu, Surya Ganapathy, Madhuri, Pavel Navageethan, Avantika Vandanapu"/>
    <n v="6"/>
    <m/>
    <m/>
    <n v="0"/>
    <d v="2021-08-23T00:00:00"/>
    <n v="2021"/>
    <x v="1"/>
    <s v="122 min"/>
    <n v="122"/>
    <n v="122"/>
    <n v="503.32933477818261"/>
    <s v=""/>
    <s v="Horror Movies, International Movies, Thrillers"/>
    <s v="Horror Movies"/>
    <s v="Horror Movies, International Movies, Thrillers"/>
    <n v="3"/>
  </r>
  <r>
    <n v="238"/>
    <s v="s238"/>
    <x v="0"/>
    <s v="Boomika (Hindi)"/>
    <s v="Rathindran R Prasad"/>
    <s v="Aishwarya Rajesh, Vidhu, Surya Ganapathy, Madhuri, Pavel Navageethan, Avantika Vandanapu"/>
    <n v="6"/>
    <m/>
    <m/>
    <n v="0"/>
    <d v="2021-08-23T00:00:00"/>
    <n v="2021"/>
    <x v="1"/>
    <s v="122 min"/>
    <n v="122"/>
    <n v="122"/>
    <n v="503.32933477818261"/>
    <s v=""/>
    <s v="Horror Movies, International Movies, Thrillers"/>
    <s v="Horror Movies"/>
    <s v="Horror Movies, International Movies, Thrillers"/>
    <n v="3"/>
  </r>
  <r>
    <n v="239"/>
    <s v="s239"/>
    <x v="0"/>
    <s v="Boomika (Malayalam)"/>
    <s v="Rathindran R Prasad"/>
    <s v="Aishwarya Rajesh, Vidhu, Surya Ganapathy, Madhuri, Pavel Navageethan, Avantika Vandanapu"/>
    <n v="6"/>
    <m/>
    <m/>
    <n v="0"/>
    <d v="2021-08-23T00:00:00"/>
    <n v="2021"/>
    <x v="1"/>
    <s v="122 min"/>
    <n v="122"/>
    <n v="122"/>
    <n v="503.32933477818261"/>
    <s v=""/>
    <s v="Horror Movies, International Movies, Thrillers"/>
    <s v="Horror Movies"/>
    <s v="Horror Movies, International Movies, Thrillers"/>
    <n v="3"/>
  </r>
  <r>
    <n v="240"/>
    <s v="s240"/>
    <x v="0"/>
    <s v="Boomika (Telugu)"/>
    <s v="Rathindran R Prasad"/>
    <s v="Aishwarya Rajesh, Vidhu, Surya Ganapathy, Madhuri, Pavel Navageethan, Avantika Vandanapu"/>
    <n v="6"/>
    <m/>
    <m/>
    <n v="0"/>
    <d v="2021-08-23T00:00:00"/>
    <n v="2021"/>
    <x v="1"/>
    <s v="122 min"/>
    <n v="122"/>
    <n v="122"/>
    <n v="503.32933477818261"/>
    <s v=""/>
    <s v="Horror Movies, International Movies, Thrillers"/>
    <s v="Horror Movies"/>
    <s v="Horror Movies, International Movies, Thrillers"/>
    <n v="3"/>
  </r>
  <r>
    <n v="452"/>
    <s v="s452"/>
    <x v="0"/>
    <s v="Twilight"/>
    <s v="Catherine Hardwicke"/>
    <s v="Kristen Stewart, Robert Pattinson, Billy Burke, Peter Facinelli, Elizabeth Reaser, Cam Gigandet, Ashley Greene, Anna Kendrick, Nikki Reed, Taylor Lautner, Jackson Rathbone, Kellan Lutz"/>
    <n v="12"/>
    <s v="United States"/>
    <s v="United States"/>
    <n v="1"/>
    <d v="2021-07-16T00:00:00"/>
    <n v="2008"/>
    <x v="2"/>
    <s v="122 min"/>
    <n v="122"/>
    <n v="122"/>
    <n v="503.32933477818261"/>
    <s v=""/>
    <s v="Action &amp; Adventure, Dramas, Romantic Movies"/>
    <s v="Action &amp; Adventure"/>
    <s v="Action &amp; Adventure, Dramas, Romantic Movies"/>
    <n v="3"/>
  </r>
  <r>
    <n v="703"/>
    <s v="s703"/>
    <x v="0"/>
    <s v="Silver Linings Playbook"/>
    <s v="David O. Russell"/>
    <s v="Bradley Cooper, Jennifer Lawrence, Robert De Niro, Jacki Weaver, Chris Tucker, Anupam Kher, John Ortiz, Shea Whigham, Julia Stiles, Paul Herman"/>
    <n v="10"/>
    <s v="United States"/>
    <s v="United States"/>
    <n v="1"/>
    <d v="2021-06-17T00:00:00"/>
    <n v="2012"/>
    <x v="12"/>
    <s v="122 min"/>
    <n v="122"/>
    <n v="122"/>
    <n v="503.32933477818261"/>
    <s v=""/>
    <s v="Comedies, Dramas, Independent Movies"/>
    <s v="Comedies"/>
    <s v="Comedies, Dramas, Independent Movies"/>
    <n v="3"/>
  </r>
  <r>
    <n v="904"/>
    <s v="s904"/>
    <x v="0"/>
    <s v="Nayattu"/>
    <s v="Martin Prakkat"/>
    <s v="Kunchacko Boban, Joju George, Nimisha Sajayan, Jaffer Idukki, Yama Gilgamesh, Anil Nedumangad, Dineesh P, Vinod Sagar"/>
    <n v="8"/>
    <s v="India"/>
    <s v="India"/>
    <n v="1"/>
    <d v="2021-05-09T00:00:00"/>
    <n v="2021"/>
    <x v="5"/>
    <s v="122 min"/>
    <n v="122"/>
    <n v="122"/>
    <n v="503.32933477818261"/>
    <s v=""/>
    <s v="Dramas, International Movies, Thrillers"/>
    <s v="Dramas"/>
    <s v="Dramas, International Movies, Thrillers"/>
    <n v="3"/>
  </r>
  <r>
    <n v="1932"/>
    <s v="s1932"/>
    <x v="0"/>
    <s v="The Boys in the Band"/>
    <s v="Joe Mantello"/>
    <s v="Jim Parsons, Zachary Quinto, Matt Bomer, Andrew Rannells, Charlie Carver, Robin de Jes√∫s, Brian Hutchison, Michael Benjamin Washington, Tuc Watkins"/>
    <n v="9"/>
    <s v="United States"/>
    <s v="United States"/>
    <n v="1"/>
    <d v="2020-09-30T00:00:00"/>
    <n v="2020"/>
    <x v="12"/>
    <s v="122 min"/>
    <n v="122"/>
    <n v="122"/>
    <n v="503.32933477818261"/>
    <s v=""/>
    <s v="Dramas, LGBTQ Movies"/>
    <s v="Dramas"/>
    <s v="Dramas, LGBTQ Movies"/>
    <n v="2"/>
  </r>
  <r>
    <n v="2577"/>
    <s v="s2577"/>
    <x v="0"/>
    <s v="All Day and a Night"/>
    <s v="Joe Robert Cole"/>
    <s v="Jeffrey Wright, Ashton Sanders, Regina Taylor, Yahya Abdul-Mateen II, Isaiah John, Kelly Jenrette, Shakira Ja-nai Paye"/>
    <n v="7"/>
    <s v="United States"/>
    <s v="United States"/>
    <n v="1"/>
    <d v="2020-05-01T00:00:00"/>
    <n v="2020"/>
    <x v="12"/>
    <s v="122 min"/>
    <n v="122"/>
    <n v="122"/>
    <n v="503.32933477818261"/>
    <s v=""/>
    <s v="Dramas, Independent Movies"/>
    <s v="Dramas"/>
    <s v="Dramas, Independent Movies"/>
    <n v="2"/>
  </r>
  <r>
    <n v="2904"/>
    <s v="s2904"/>
    <x v="0"/>
    <s v="By the Sea"/>
    <s v="Angelina Jolie"/>
    <s v="Angelina Jolie, Brad Pitt, M√©lanie Laurent, Melvil Poupaud, Niels Arestrup, Richard Bohringer"/>
    <n v="6"/>
    <s v="France"/>
    <s v="France, Malta, United States"/>
    <n v="3"/>
    <d v="2020-02-16T00:00:00"/>
    <n v="2015"/>
    <x v="12"/>
    <s v="122 min"/>
    <n v="122"/>
    <n v="122"/>
    <n v="503.32933477818261"/>
    <s v=""/>
    <s v="Dramas, Romantic Movies"/>
    <s v="Dramas"/>
    <s v="Dramas, Romantic Movies"/>
    <n v="2"/>
  </r>
  <r>
    <n v="2956"/>
    <s v="s2956"/>
    <x v="0"/>
    <s v="The Silent War"/>
    <s v="Alfonso Cort√©s-Cavanillas"/>
    <s v="Asier Etxeandia, Marian √Ålvarez, Hugo Silva, Aitor Luna, Imanol Arias, Olimpia Melinte, Ruth D√≠az, Jorge Basanta, Stephanie Gil, Roberto Bonacini"/>
    <n v="10"/>
    <s v="Spain"/>
    <s v="Spain"/>
    <n v="1"/>
    <d v="2020-02-03T00:00:00"/>
    <n v="2020"/>
    <x v="5"/>
    <s v="122 min"/>
    <n v="122"/>
    <n v="122"/>
    <n v="503.32933477818261"/>
    <s v=""/>
    <s v="Dramas, International Movies, Thrillers"/>
    <s v="Dramas"/>
    <s v="Dramas, International Movies, Thrillers"/>
    <n v="3"/>
  </r>
  <r>
    <n v="3022"/>
    <s v="s3022"/>
    <x v="0"/>
    <s v="Steve Jobs"/>
    <s v="Danny Boyle"/>
    <s v="Michael Fassbender, Kate Winslet, Seth Rogen, Jeff Daniels, Michael Stuhlbarg, Katherine Waterston, Perla Haney-Jardine, Sarah Snook, John Ortiz, Adam Shapiro"/>
    <n v="10"/>
    <s v="United Kingdom"/>
    <s v="United Kingdom, United States"/>
    <n v="2"/>
    <d v="2020-01-16T00:00:00"/>
    <n v="2015"/>
    <x v="12"/>
    <s v="122 min"/>
    <n v="122"/>
    <n v="122"/>
    <n v="503.32933477818261"/>
    <s v=""/>
    <s v="Dramas"/>
    <s v="Dramas"/>
    <s v="Dramas"/>
    <n v="1"/>
  </r>
  <r>
    <n v="3699"/>
    <s v="s3699"/>
    <x v="0"/>
    <s v="Inhuman Kiss"/>
    <s v="Sittisiri Mongkolsiri"/>
    <s v="Phantira Pipityakorn, Oabnithi Wiwattanawarang, Sapol Assawamunkong, Surasak Vongthai, Sahatchai 'Stop' Chumrum, Sahajak Boonthanakit, Makorn Supinacharoen, Sasithorn Panichnok"/>
    <n v="8"/>
    <s v="Thailand"/>
    <s v="Thailand"/>
    <n v="1"/>
    <d v="2019-06-30T00:00:00"/>
    <n v="2019"/>
    <x v="5"/>
    <s v="122 min"/>
    <n v="122"/>
    <n v="122"/>
    <n v="503.32933477818261"/>
    <s v=""/>
    <s v="Horror Movies, International Movies, Romantic Movies"/>
    <s v="Horror Movies"/>
    <s v="Horror Movies, International Movies, Romantic Movies"/>
    <n v="3"/>
  </r>
  <r>
    <n v="3714"/>
    <s v="s3714"/>
    <x v="0"/>
    <s v="Kahaani"/>
    <s v="Sujoy Ghosh"/>
    <s v="Vidya Balan, Parambrata Chatterjee, Dhritiman Chatterjee, Saswata Chatterjee, Indraneil Sengupta, Nawazuddin Siddiqui, Darshan Jariwala, Masood Akhtar, Riddhi Sen"/>
    <n v="9"/>
    <s v="India"/>
    <s v="India"/>
    <n v="1"/>
    <d v="2019-06-26T00:00:00"/>
    <n v="2012"/>
    <x v="1"/>
    <s v="122 min"/>
    <n v="122"/>
    <n v="122"/>
    <n v="503.32933477818261"/>
    <s v=""/>
    <s v="International Movies, Music &amp; Musicals, Thrillers"/>
    <s v="International Movies"/>
    <s v="International Movies, Music &amp; Musicals, Thrillers"/>
    <n v="3"/>
  </r>
  <r>
    <n v="3733"/>
    <s v="s3733"/>
    <x v="0"/>
    <s v="The Edge of Democracy"/>
    <s v="Petra Costa"/>
    <m/>
    <n v="0"/>
    <s v="Brazil"/>
    <s v="Brazil"/>
    <n v="1"/>
    <d v="2019-06-19T00:00:00"/>
    <n v="2019"/>
    <x v="1"/>
    <s v="122 min"/>
    <n v="122"/>
    <n v="122"/>
    <n v="503.32933477818261"/>
    <s v=""/>
    <s v="Documentaries, International Movies"/>
    <s v="Documentaries"/>
    <s v="Documentaries, International Movies"/>
    <n v="2"/>
  </r>
  <r>
    <n v="3890"/>
    <s v="s3890"/>
    <x v="0"/>
    <s v="Money Trap"/>
    <s v="Yƒ±lmaz Erdoƒüan"/>
    <s v="Yƒ±lmaz Erdoƒüan, Kƒ±van√ß Tatlƒ±tuƒü, Ezgi Mola, Bensu Soral, Rƒ±za Kocaoƒülu, Okan √áabalar, G√ºven Kƒ±ra√ß, Ahmet M√ºmtaz Taylan"/>
    <n v="8"/>
    <s v="Turkey"/>
    <s v="Turkey"/>
    <n v="1"/>
    <d v="2019-04-26T00:00:00"/>
    <n v="2019"/>
    <x v="5"/>
    <s v="122 min"/>
    <n v="122"/>
    <n v="122"/>
    <n v="503.32933477818261"/>
    <s v=""/>
    <s v="Comedies, Dramas, International Movies"/>
    <s v="Comedies"/>
    <s v="Comedies, Dramas, International Movies"/>
    <n v="3"/>
  </r>
  <r>
    <n v="4214"/>
    <s v="s4214"/>
    <x v="0"/>
    <s v="El Potro: Unstoppable"/>
    <s v="Lorena Munoz"/>
    <s v="Jimena Bar√≥n, Rodrigo Romero, Diego Cremonesi, Daniel Ar√°oz, Malena S√°nchez, Julieta Vallina, Florencia Pe√±a, Simja Dujov, Adan Otero, Fern√°n Mir√°s"/>
    <n v="10"/>
    <m/>
    <m/>
    <n v="0"/>
    <d v="2019-01-04T00:00:00"/>
    <n v="2018"/>
    <x v="5"/>
    <s v="122 min"/>
    <n v="122"/>
    <n v="122"/>
    <n v="503.32933477818261"/>
    <s v=""/>
    <s v="Dramas, International Movies, Music &amp; Musicals"/>
    <s v="Dramas"/>
    <s v="Dramas, International Movies, Music &amp; Musicals"/>
    <n v="3"/>
  </r>
  <r>
    <n v="4253"/>
    <s v="s4253"/>
    <x v="0"/>
    <s v="A Twelve Year Night"/>
    <s v="√Ålvaro Brechner"/>
    <s v="Antonio de la Torre, Chino Dar√≠n, Alfonso Tort, Soledad Villamil, C√©sar Troncoso, Silvia P√©rez Cruz, C√©sar Bord√≥n, Mirella Pascual, Nidia Telles, Eduardo Recabarren"/>
    <n v="10"/>
    <s v="Uruguay"/>
    <s v="Uruguay, Argentina, Spain"/>
    <n v="3"/>
    <d v="2018-12-28T00:00:00"/>
    <n v="2018"/>
    <x v="5"/>
    <s v="122 min"/>
    <n v="122"/>
    <n v="122"/>
    <n v="503.32933477818261"/>
    <s v=""/>
    <s v="Dramas, International Movies"/>
    <s v="Dramas"/>
    <s v="Dramas, International Movies"/>
    <n v="2"/>
  </r>
  <r>
    <n v="4330"/>
    <s v="s4330"/>
    <x v="0"/>
    <s v="A Beautiful Life"/>
    <s v="Andrew Lau Wai-Keung"/>
    <s v="Qi Shu, Liu Ye, Anthony Wong Chau-Sang, Liang Tian, Danying Feng, Rina Sa, Zhang Songwen, Tian Gao, Andrew Lin"/>
    <n v="9"/>
    <s v="China"/>
    <s v="China, Hong Kong"/>
    <n v="2"/>
    <d v="2018-12-01T00:00:00"/>
    <n v="2011"/>
    <x v="1"/>
    <s v="122 min"/>
    <n v="122"/>
    <n v="122"/>
    <n v="503.32933477818261"/>
    <s v=""/>
    <s v="Dramas, International Movies, Romantic Movies"/>
    <s v="Dramas"/>
    <s v="Dramas, International Movies, Romantic Movies"/>
    <n v="3"/>
  </r>
  <r>
    <n v="4389"/>
    <s v="s4389"/>
    <x v="0"/>
    <s v="Aalorukkam"/>
    <s v="V C Abhilash"/>
    <s v="Indrans, Sreekanth Menon, Vishnu Agasthya, Aliyar, Seethabaala, Shaji John, Sajith Nampiyar, Benny Vadakkan"/>
    <n v="8"/>
    <s v="India"/>
    <s v="India"/>
    <n v="1"/>
    <d v="2018-11-15T00:00:00"/>
    <n v="2018"/>
    <x v="6"/>
    <s v="122 min"/>
    <n v="122"/>
    <n v="122"/>
    <n v="503.32933477818261"/>
    <s v=""/>
    <s v="Dramas, Independent Movies, International Movies"/>
    <s v="Dramas"/>
    <s v="Dramas, Independent Movies, International Movies"/>
    <n v="3"/>
  </r>
  <r>
    <n v="4405"/>
    <s v="s4405"/>
    <x v="0"/>
    <s v="Outlaw King"/>
    <s v="David Mackenzie"/>
    <s v="Chris Pine, Aaron Taylor-Johnson, Florence Pugh, Billy Howle, Sam Spruell, Tony Curran, Callan Mulvey, James Cosmo, Stephen Dillane"/>
    <n v="9"/>
    <s v="United Kingdom"/>
    <s v="United Kingdom, United States"/>
    <n v="2"/>
    <d v="2018-11-09T00:00:00"/>
    <n v="2018"/>
    <x v="12"/>
    <s v="122 min"/>
    <n v="122"/>
    <n v="122"/>
    <n v="503.32933477818261"/>
    <s v=""/>
    <s v="Action &amp; Adventure, Dramas"/>
    <s v="Action &amp; Adventure"/>
    <s v="Action &amp; Adventure, Dramas"/>
    <n v="2"/>
  </r>
  <r>
    <n v="4419"/>
    <s v="s4419"/>
    <x v="0"/>
    <s v="The Other Side of the Wind"/>
    <s v="Orson Welles"/>
    <s v="John Huston, Oja Kodar, Peter Bogdanovich, Susan Strasberg, Robert Random, Lilli Palmer, Norman Foster, Edmond O'Brien, Mercedes McCambridge, Cameron Mitchell, Paul Stewart"/>
    <n v="11"/>
    <s v="France"/>
    <s v="France, Iran, United States"/>
    <n v="3"/>
    <d v="2018-11-02T00:00:00"/>
    <n v="2018"/>
    <x v="12"/>
    <s v="122 min"/>
    <n v="122"/>
    <n v="122"/>
    <n v="503.32933477818261"/>
    <s v=""/>
    <s v="Classic Movies, Dramas, Independent Movies"/>
    <s v="Classic Movies"/>
    <s v="Classic Movies, Dramas, Independent Movies"/>
    <n v="3"/>
  </r>
  <r>
    <n v="4497"/>
    <s v="s4497"/>
    <x v="0"/>
    <s v="Naa Bangaaru Talli"/>
    <s v="Rajesh Touchriver"/>
    <s v="Siddique, Anjali Patil, Lakshmi Menon, Nina Kurup, Rathna Shekar Reddy, Anoop Aravindan"/>
    <n v="6"/>
    <s v="India"/>
    <s v="India"/>
    <n v="1"/>
    <d v="2018-10-19T00:00:00"/>
    <n v="2013"/>
    <x v="1"/>
    <s v="122 min"/>
    <n v="122"/>
    <n v="122"/>
    <n v="503.32933477818261"/>
    <s v=""/>
    <s v="Dramas, International Movies"/>
    <s v="Dramas"/>
    <s v="Dramas, International Movies"/>
    <n v="2"/>
  </r>
  <r>
    <n v="4600"/>
    <s v="s4600"/>
    <x v="0"/>
    <s v="Pooja Kiven Aa"/>
    <s v="Nidhi Sharma"/>
    <s v="Miss Pooja, Tarun Khanna, Raj Singh Jhinger, Sahil Vedoliyaa, B.N. Sharma, Manoj Joshi, Anita Shabdeesh, Sardar Sohi"/>
    <n v="8"/>
    <s v="India"/>
    <s v="India"/>
    <n v="1"/>
    <d v="2018-10-01T00:00:00"/>
    <n v="2013"/>
    <x v="6"/>
    <s v="122 min"/>
    <n v="122"/>
    <n v="122"/>
    <n v="503.32933477818261"/>
    <s v=""/>
    <s v="Comedies, International Movies, Music &amp; Musicals"/>
    <s v="Comedies"/>
    <s v="Comedies, International Movies, Music &amp; Musicals"/>
    <n v="3"/>
  </r>
  <r>
    <n v="4791"/>
    <s v="s4791"/>
    <x v="0"/>
    <s v="Anthony Kaun Hai?"/>
    <s v="Raj Kaushal"/>
    <s v="Sanjay Dutt, Arshad Warsi, Minissha Lamba, Raghuvir Yadav, Anusha Dhandekar, Gulshan Grover, Ravi Baswani"/>
    <n v="7"/>
    <s v="India"/>
    <s v="India"/>
    <n v="1"/>
    <d v="2018-07-01T00:00:00"/>
    <n v="2006"/>
    <x v="1"/>
    <s v="122 min"/>
    <n v="122"/>
    <n v="122"/>
    <n v="503.32933477818261"/>
    <s v=""/>
    <s v="Comedies, Dramas, International Movies"/>
    <s v="Comedies"/>
    <s v="Comedies, Dramas, International Movies"/>
    <n v="3"/>
  </r>
  <r>
    <n v="5456"/>
    <s v="s5456"/>
    <x v="0"/>
    <s v="Maya Memsaab"/>
    <s v="Ketan Mehta"/>
    <s v="Deepa Sahi, Farooq Shaikh, Raj Babbar, Shah Rukh Khan, Shreeram Lagoo, Sudha Shivpuri, Paresh Rawal, Raghuvir Yadav, Satyadev Dubey"/>
    <n v="9"/>
    <s v="France"/>
    <s v="France, United Kingdom, India"/>
    <n v="3"/>
    <d v="2017-06-01T00:00:00"/>
    <n v="1993"/>
    <x v="1"/>
    <s v="122 min"/>
    <n v="122"/>
    <n v="122"/>
    <n v="503.32933477818261"/>
    <s v=""/>
    <s v="Dramas, International Movies, Music &amp; Musicals"/>
    <s v="Dramas"/>
    <s v="Dramas, International Movies, Music &amp; Musicals"/>
    <n v="3"/>
  </r>
  <r>
    <n v="6071"/>
    <s v="s6071"/>
    <x v="0"/>
    <s v="A≈ük Tesad√ºfleri Sever"/>
    <s v="√ñmer Faruk Sorak"/>
    <s v="Mehmet G√ºns√ºr, Bel√ßim Bilgin, Ayda Aksel, Altan Erkekli, Sebnem S√∂nmez, H√ºseyin Avni Danyal, Berna Konur, √úmit B√ºlent Din√ßer"/>
    <n v="8"/>
    <s v="Turkey"/>
    <s v="Turkey"/>
    <n v="1"/>
    <d v="2018-04-04T00:00:00"/>
    <n v="2011"/>
    <x v="5"/>
    <s v="122 min"/>
    <n v="122"/>
    <n v="122"/>
    <n v="503.32933477818261"/>
    <s v=""/>
    <s v="Dramas, International Movies, Romantic Movies"/>
    <s v="Dramas"/>
    <s v="Dramas, International Movies, Romantic Movies"/>
    <n v="3"/>
  </r>
  <r>
    <n v="6104"/>
    <s v="s6104"/>
    <x v="0"/>
    <s v="Ahista Ahista"/>
    <s v="Shivam Nair"/>
    <s v="Abhay Deol, Soha Ali Khan, Shayan Munshi, Kamini Khanna, Sohrab Ardeshir, Murad Ali, Shakeel Khan, Natasha Sinha, Brijendra Kala"/>
    <n v="9"/>
    <s v="India"/>
    <s v="India"/>
    <n v="1"/>
    <d v="2019-12-31T00:00:00"/>
    <n v="2006"/>
    <x v="1"/>
    <s v="122 min"/>
    <n v="122"/>
    <n v="122"/>
    <n v="503.32933477818261"/>
    <s v=""/>
    <s v="Dramas, International Movies, Romantic Movies"/>
    <s v="Dramas"/>
    <s v="Dramas, International Movies, Romantic Movies"/>
    <n v="3"/>
  </r>
  <r>
    <n v="6136"/>
    <s v="s6136"/>
    <x v="0"/>
    <s v="American Beauty"/>
    <s v="Sam Mendes"/>
    <s v="Kevin Spacey, Annette Bening, Thora Birch, Wes Bentley, Mena Suvari, Chris Cooper, Peter Gallagher, Allison Janney, Scott Bakula, Sam Robards"/>
    <n v="10"/>
    <s v="United States"/>
    <s v="United States"/>
    <n v="1"/>
    <d v="2020-01-01T00:00:00"/>
    <n v="1999"/>
    <x v="12"/>
    <s v="122 min"/>
    <n v="122"/>
    <n v="122"/>
    <n v="503.32933477818261"/>
    <s v=""/>
    <s v="Dramas"/>
    <s v="Dramas"/>
    <s v="Dramas"/>
    <n v="1"/>
  </r>
  <r>
    <n v="6194"/>
    <s v="s6194"/>
    <x v="0"/>
    <s v="ATM"/>
    <s v="Mez Tharatorn"/>
    <s v="Chantavit Dhanasevi, Preechaya Pongthananikorn, Chaleumpol Tikumpornteerawong, Thawat Pornrattanaprasert, Sananthachat Thanapatpisal, Pongkool Suebsung, Puttachat Pongsuchat, Gornpop Janjaroen, Yanee Tramoth, Pongsatorn Jongwilak"/>
    <n v="10"/>
    <s v="United States"/>
    <s v="United States, Canada"/>
    <n v="2"/>
    <d v="2018-09-05T00:00:00"/>
    <n v="2012"/>
    <x v="1"/>
    <s v="122 min"/>
    <n v="122"/>
    <n v="122"/>
    <n v="503.32933477818261"/>
    <s v=""/>
    <s v="Comedies, International Movies, Romantic Movies"/>
    <s v="Comedies"/>
    <s v="Comedies, International Movies, Romantic Movies"/>
    <n v="3"/>
  </r>
  <r>
    <n v="6228"/>
    <s v="s6228"/>
    <x v="0"/>
    <s v="Bang Rajan 2"/>
    <s v="Tanit Jitnukul"/>
    <s v="Puri Hiranyapluek, Paradorn Srichaphan, Chatchai Plengpanich"/>
    <n v="3"/>
    <s v="Thailand"/>
    <s v="Thailand"/>
    <n v="1"/>
    <d v="2018-07-25T00:00:00"/>
    <n v="2010"/>
    <x v="5"/>
    <s v="122 min"/>
    <n v="122"/>
    <n v="122"/>
    <n v="503.32933477818261"/>
    <s v=""/>
    <s v="Action &amp; Adventure, International Movies"/>
    <s v="Action &amp; Adventure"/>
    <s v="Action &amp; Adventure, International Movies"/>
    <n v="2"/>
  </r>
  <r>
    <n v="6232"/>
    <s v="s6232"/>
    <x v="0"/>
    <s v="Bar√ßa Dreams"/>
    <s v="Jordi Llompart"/>
    <s v="Johan Cruyff, Andr√©s Iniesta, Gary Lineker, Xavi Hern√°ndez, Lionel Messi, Pau Gasol"/>
    <n v="6"/>
    <s v="Spain"/>
    <s v="Spain"/>
    <n v="1"/>
    <d v="2018-09-01T00:00:00"/>
    <n v="2015"/>
    <x v="5"/>
    <s v="122 min"/>
    <n v="122"/>
    <n v="122"/>
    <n v="503.32933477818261"/>
    <s v=""/>
    <s v="Documentaries, International Movies, Sports Movies"/>
    <s v="Documentaries"/>
    <s v="Documentaries, International Movies, Sports Movies"/>
    <n v="3"/>
  </r>
  <r>
    <n v="6958"/>
    <s v="s6958"/>
    <x v="0"/>
    <s v="Hellboy"/>
    <s v="Guillermo del Toro"/>
    <s v="Ron Perlman, John Hurt, Selma Blair, Rupert Evans, Karel Roden, Jeffrey Tambor, Doug Jones, Brian Steele, Ladislav Beran, Biddy Hodson, Corey Johnson, Kevin Trainor"/>
    <n v="12"/>
    <s v="United States"/>
    <s v="United States"/>
    <n v="1"/>
    <d v="2018-12-01T00:00:00"/>
    <n v="2004"/>
    <x v="2"/>
    <s v="122 min"/>
    <n v="122"/>
    <n v="122"/>
    <n v="503.32933477818261"/>
    <s v=""/>
    <s v="Action &amp; Adventure, Cult Movies, Sci-Fi &amp; Fantasy"/>
    <s v="Action &amp; Adventure"/>
    <s v="Action &amp; Adventure, Cult Movies, Sci-Fi &amp; Fantasy"/>
    <n v="3"/>
  </r>
  <r>
    <n v="7085"/>
    <s v="s7085"/>
    <x v="0"/>
    <s v="Instructions Not Included"/>
    <s v="Eugenio Derbez"/>
    <s v="Eugenio Derbez, Jessica Lindsey, Loreto Peralta, Daniel Raymont, Alessandra Rosaldo, Hugo Stiglitz, Arcelia Ram√≠rez, Sammy P√©rez, Agust√≠n Bernal, Karla Souza"/>
    <n v="10"/>
    <s v="Mexico"/>
    <s v="Mexico"/>
    <n v="1"/>
    <d v="2020-01-01T00:00:00"/>
    <n v="2013"/>
    <x v="2"/>
    <s v="122 min"/>
    <n v="122"/>
    <n v="122"/>
    <n v="503.32933477818261"/>
    <s v=""/>
    <s v="Comedies, Dramas, International Movies"/>
    <s v="Comedies"/>
    <s v="Comedies, Dramas, International Movies"/>
    <n v="3"/>
  </r>
  <r>
    <n v="7634"/>
    <s v="s7634"/>
    <x v="0"/>
    <s v="Oasis: Supersonic"/>
    <s v="Mat Whitecross"/>
    <s v="Oasis, Alan McGee, Paul McGuigan, Liam Gallagher, Noel Gallagher"/>
    <n v="5"/>
    <s v="United Kingdom"/>
    <s v="United Kingdom"/>
    <n v="1"/>
    <d v="2018-12-28T00:00:00"/>
    <n v="2016"/>
    <x v="12"/>
    <s v="122 min"/>
    <n v="122"/>
    <n v="122"/>
    <n v="503.32933477818261"/>
    <s v=""/>
    <s v="Documentaries, International Movies, Music &amp; Musicals"/>
    <s v="Documentaries"/>
    <s v="Documentaries, International Movies, Music &amp; Musicals"/>
    <n v="3"/>
  </r>
  <r>
    <n v="7639"/>
    <s v="s7639"/>
    <x v="0"/>
    <s v="Ocean's Thirteen"/>
    <s v="Steven Soderbergh"/>
    <s v="George Clooney, Brad Pitt, Matt Damon, Andy Garcia, Don Cheadle, Bernie Mac, Ellen Barkin, Al Pacino, Casey Affleck, Scott Caan"/>
    <n v="10"/>
    <s v="United States"/>
    <s v="United States"/>
    <n v="1"/>
    <d v="2019-10-01T00:00:00"/>
    <n v="2007"/>
    <x v="2"/>
    <s v="122 min"/>
    <n v="122"/>
    <n v="122"/>
    <n v="503.32933477818261"/>
    <s v=""/>
    <s v="Action &amp; Adventure, Comedies"/>
    <s v="Action &amp; Adventure"/>
    <s v="Action &amp; Adventure, Comedies"/>
    <n v="2"/>
  </r>
  <r>
    <n v="7681"/>
    <s v="s7681"/>
    <x v="0"/>
    <s v="Oru Vishsheshapetta Biryani Kissa"/>
    <s v="Kiran Narayanan"/>
    <s v="Nedumudi Venu, V.K. Sriraman, Lena, Sunil Sukhada, Mammukoya, Joju George, Bhagath Baby Manuel, Sasi Kalinga"/>
    <n v="8"/>
    <s v="India"/>
    <s v="India"/>
    <n v="1"/>
    <d v="2018-08-01T00:00:00"/>
    <n v="2017"/>
    <x v="1"/>
    <s v="122 min"/>
    <n v="122"/>
    <n v="122"/>
    <n v="503.32933477818261"/>
    <s v=""/>
    <s v="Comedies, Dramas, International Movies"/>
    <s v="Comedies"/>
    <s v="Comedies, Dramas, International Movies"/>
    <n v="3"/>
  </r>
  <r>
    <n v="7832"/>
    <s v="s7832"/>
    <x v="0"/>
    <s v="Rampant"/>
    <s v="Kim Sung-hoon"/>
    <s v="Hyun Bin, Jang Dong-gun, Jo Woo-jin, Jeong Man-sik, Lee Sun-bin, Kim Eui-sung, Cho Dal-hwan, Seo Ji-hye, Kim Tae-woo, Kim Joo-hyuk"/>
    <n v="10"/>
    <s v="South Korea"/>
    <s v="South Korea"/>
    <n v="1"/>
    <d v="2019-05-26T00:00:00"/>
    <n v="2018"/>
    <x v="5"/>
    <s v="122 min"/>
    <n v="122"/>
    <n v="122"/>
    <n v="503.32933477818261"/>
    <s v=""/>
    <s v="Action &amp; Adventure, Horror Movies, International Movies"/>
    <s v="Action &amp; Adventure"/>
    <s v="Action &amp; Adventure, Horror Movies, International Movies"/>
    <n v="3"/>
  </r>
  <r>
    <n v="7889"/>
    <s v="s7889"/>
    <x v="0"/>
    <s v="Romeo Ranjha"/>
    <s v="Navaniat Singh"/>
    <s v="Jazzy B, Garry Sandhu, Monica Bedi, Parul Gulati, Rana Ranbir, Yograj Singh, Rana Jung Bahadur, Sanga Jagir"/>
    <n v="8"/>
    <s v="India"/>
    <s v="India, Canada"/>
    <n v="2"/>
    <d v="2017-11-01T00:00:00"/>
    <n v="2014"/>
    <x v="1"/>
    <s v="122 min"/>
    <n v="122"/>
    <n v="122"/>
    <n v="503.32933477818261"/>
    <s v=""/>
    <s v="Action &amp; Adventure, Comedies, Music &amp; Musicals"/>
    <s v="Action &amp; Adventure"/>
    <s v="Action &amp; Adventure, Comedies, Music &amp; Musicals"/>
    <n v="3"/>
  </r>
  <r>
    <n v="7932"/>
    <s v="s7932"/>
    <x v="0"/>
    <s v="Sanai Choughade"/>
    <s v="Rajeev Patil"/>
    <s v="Shreyas Talpade, Subodh Bhave, Sai Tamhankar, Santosh Juvekar, Tushar Dalvi, Bharti Aacharekar"/>
    <n v="6"/>
    <s v="India"/>
    <s v="India"/>
    <n v="1"/>
    <d v="2018-01-01T00:00:00"/>
    <n v="2008"/>
    <x v="1"/>
    <s v="122 min"/>
    <n v="122"/>
    <n v="122"/>
    <n v="503.32933477818261"/>
    <s v=""/>
    <s v="Comedies, Dramas, International Movies"/>
    <s v="Comedies"/>
    <s v="Comedies, Dramas, International Movies"/>
    <n v="3"/>
  </r>
  <r>
    <n v="8009"/>
    <s v="s8009"/>
    <x v="0"/>
    <s v="Shorgul"/>
    <s v="Jitendra Tiwari, Pranav Singh"/>
    <s v="Ashutosh Rana, Jimmy Shergill, Suha Gezen, Sanjay Suri, Narendra Jha, Hiten Tejwani, Eijaz Khan, Aniruddha Dave"/>
    <n v="8"/>
    <s v="India"/>
    <s v="India"/>
    <n v="1"/>
    <d v="2018-10-30T00:00:00"/>
    <n v="2016"/>
    <x v="1"/>
    <s v="122 min"/>
    <n v="122"/>
    <n v="122"/>
    <n v="503.32933477818261"/>
    <s v=""/>
    <s v="Dramas, International Movies"/>
    <s v="Dramas"/>
    <s v="Dramas, International Movies"/>
    <n v="2"/>
  </r>
  <r>
    <n v="8224"/>
    <s v="s8224"/>
    <x v="0"/>
    <s v="The Brave One"/>
    <s v="Neil Jordan"/>
    <s v="Jodie Foster, Terrence Howard, Naveen Andrews, Carmen Ejogo, Nicky Katt, Mary Steenburgen, Lenny Venito, Zo√´ Kravitz, Jane Adams, Gordon MacDonald"/>
    <n v="10"/>
    <s v="United States"/>
    <s v="United States"/>
    <n v="1"/>
    <d v="2019-11-01T00:00:00"/>
    <n v="2007"/>
    <x v="12"/>
    <s v="122 min"/>
    <n v="122"/>
    <n v="122"/>
    <n v="503.32933477818261"/>
    <s v=""/>
    <s v="Dramas, Thrillers"/>
    <s v="Dramas"/>
    <s v="Dramas, Thrillers"/>
    <n v="2"/>
  </r>
  <r>
    <n v="8518"/>
    <s v="s8518"/>
    <x v="0"/>
    <s v="The Stanford Prison Experiment"/>
    <s v="Kyle Patrick Alvarez"/>
    <s v="Billy Crudup, Michael Angarano, Ezra Miller, Tye Sheridan, Keir Gilchrist, Olivia Thirlby, Nelsan Ellis, Thomas Mann, Moises Arias, Gaius Charles"/>
    <n v="10"/>
    <s v="United States"/>
    <s v="United States"/>
    <n v="1"/>
    <d v="2017-06-17T00:00:00"/>
    <n v="2015"/>
    <x v="12"/>
    <s v="122 min"/>
    <n v="122"/>
    <n v="122"/>
    <n v="503.32933477818261"/>
    <s v=""/>
    <s v="Dramas, Independent Movies, Thrillers"/>
    <s v="Dramas"/>
    <s v="Dramas, Independent Movies, Thrillers"/>
    <n v="3"/>
  </r>
  <r>
    <n v="8580"/>
    <s v="s8580"/>
    <x v="0"/>
    <s v="Thong Dee Fun Khao"/>
    <s v="Bin Bunluerit"/>
    <s v="Buakaw Banchamek, Sornsin Maneewan, Phutharit Prombandal, Nantawut Boonrubsub, Vannapoom Songsuparp, Chutirada Junthit, Jaran Ngamdee, Kochakorn Nimakorn, Rapeepat Ekpankul, Manop Aswathep"/>
    <n v="10"/>
    <s v="Thailand"/>
    <s v="Thailand"/>
    <n v="1"/>
    <d v="2018-01-15T00:00:00"/>
    <n v="2017"/>
    <x v="5"/>
    <s v="122 min"/>
    <n v="122"/>
    <n v="122"/>
    <n v="503.32933477818261"/>
    <s v=""/>
    <s v="Action &amp; Adventure, International Movies, Sports Movies"/>
    <s v="Action &amp; Adventure"/>
    <s v="Action &amp; Adventure, International Movies, Sports Movies"/>
    <n v="3"/>
  </r>
  <r>
    <n v="397"/>
    <s v="s397"/>
    <x v="0"/>
    <s v="Blood Red Sky"/>
    <s v="Peter Thorwarth"/>
    <s v="Peri Baumeister, Alexander Scheer, Kais Setti, Carl Koch, Gordon Brown, Roland M√∏ller, Chidi Ajufo, Kai Ivo Baulitz, Graham McTavish, Dominic Purcell"/>
    <n v="10"/>
    <m/>
    <m/>
    <n v="0"/>
    <d v="2021-07-23T00:00:00"/>
    <n v="2021"/>
    <x v="5"/>
    <s v="123 min"/>
    <n v="123"/>
    <n v="123"/>
    <n v="549.19933967134853"/>
    <s v=""/>
    <s v="Action &amp; Adventure, Horror Movies, International Movies"/>
    <s v="Action &amp; Adventure"/>
    <s v="Action &amp; Adventure, Horror Movies, International Movies"/>
    <n v="3"/>
  </r>
  <r>
    <n v="444"/>
    <s v="s444"/>
    <x v="0"/>
    <s v="La ley de Herodes"/>
    <s v="Luis Estrada"/>
    <s v="Dami√°n Alc√°zar, Pedro Armend√°riz Jr., Delia Casanova, Juan Carlos Colombo, Alex Cox, Guillermo Gil, Ernesto G√≥mez Cruz, Leticia Huijara, Luis de Icaza, Eduardo L√≥pez Rojas, Manuel Ojeda, Salvador S√°nchez, Evangelina Sosa, Isela Vega"/>
    <n v="14"/>
    <m/>
    <m/>
    <n v="0"/>
    <d v="2021-07-16T00:00:00"/>
    <n v="1999"/>
    <x v="12"/>
    <s v="123 min"/>
    <n v="123"/>
    <n v="123"/>
    <n v="549.19933967134853"/>
    <s v=""/>
    <s v="Comedies, International Movies"/>
    <s v="Comedies"/>
    <s v="Comedies, International Movies"/>
    <n v="2"/>
  </r>
  <r>
    <n v="592"/>
    <s v="s592"/>
    <x v="0"/>
    <s v="Seven Pounds"/>
    <s v="Gabriele Muccino"/>
    <s v="Will Smith, Rosario Dawson, Woody Harrelson, Michael Ealy, Barry Pepper, Elpidia Carrillo, Robinne Lee, Joe Nunez, Bill Smitrovich, Tim Kelleher, Gina Hecht, Andy Milder, Judyann Elder, Sarah Jane Morris"/>
    <n v="14"/>
    <s v="United States"/>
    <s v="United States"/>
    <n v="1"/>
    <d v="2021-07-01T00:00:00"/>
    <n v="2008"/>
    <x v="2"/>
    <s v="123 min"/>
    <n v="123"/>
    <n v="123"/>
    <n v="549.19933967134853"/>
    <s v=""/>
    <s v="Dramas, Romantic Movies"/>
    <s v="Dramas"/>
    <s v="Dramas, Romantic Movies"/>
    <n v="2"/>
  </r>
  <r>
    <n v="982"/>
    <s v="s982"/>
    <x v="0"/>
    <s v="G.O.R.A"/>
    <s v="√ñmer Faruk Sorak"/>
    <s v="Cem Yƒ±lmaz, Rasim √ñztekin, √ñzkan Uƒüur, ƒ∞dil Fƒ±rat, ≈ûafak Sezer, √ñzge √ñzberk, Erdal Tosun, Cezmi Baskƒ±n, Ozan G√ºven, Engin G√ºnaydƒ±n"/>
    <n v="10"/>
    <s v="Turkey"/>
    <s v="Turkey"/>
    <n v="1"/>
    <d v="2021-04-23T00:00:00"/>
    <n v="2004"/>
    <x v="5"/>
    <s v="123 min"/>
    <n v="123"/>
    <n v="123"/>
    <n v="549.19933967134853"/>
    <s v=""/>
    <s v="Action &amp; Adventure, Comedies, International Movies"/>
    <s v="Action &amp; Adventure"/>
    <s v="Action &amp; Adventure, Comedies, International Movies"/>
    <n v="3"/>
  </r>
  <r>
    <n v="1034"/>
    <s v="s1034"/>
    <x v="0"/>
    <s v="Rush"/>
    <s v="Ron Howard"/>
    <s v="Chris Hemsworth, Daniel Br√ºhl, Olivia Wilde, Alexandra Maria Lara, Pierfrancesco Favino, David Calder, Natalie Dormer, Stephen Mangan, Christian McKay, Alistair Petrie"/>
    <n v="10"/>
    <s v="United Kingdom"/>
    <s v="United Kingdom, Germany, United States"/>
    <n v="3"/>
    <d v="2021-04-16T00:00:00"/>
    <n v="2013"/>
    <x v="12"/>
    <s v="123 min"/>
    <n v="123"/>
    <n v="123"/>
    <n v="549.19933967134853"/>
    <s v=""/>
    <s v="Action &amp; Adventure, Dramas, International Movies"/>
    <s v="Action &amp; Adventure"/>
    <s v="Action &amp; Adventure, Dramas, International Movies"/>
    <n v="3"/>
  </r>
  <r>
    <n v="1287"/>
    <s v="s1287"/>
    <x v="0"/>
    <s v="Classmates Minus"/>
    <s v="Huang Hsin-Yao"/>
    <s v="Shih Ming-shuai, Cheng Jen-shuo, Nadow Lin, Liu Kuan-ting, Chen Yi-wen, Lotus Wang, Ada Pan, Hung Shiao-ling, Jacqueline Zhu, Evelyn Zheng Yu-tong"/>
    <n v="10"/>
    <s v="Taiwan"/>
    <s v="Taiwan"/>
    <n v="1"/>
    <d v="2021-02-20T00:00:00"/>
    <n v="2020"/>
    <x v="5"/>
    <s v="123 min"/>
    <n v="123"/>
    <n v="123"/>
    <n v="549.19933967134853"/>
    <s v=""/>
    <s v="Comedies, Dramas, Independent Movies"/>
    <s v="Comedies"/>
    <s v="Comedies, Dramas, Independent Movies"/>
    <n v="3"/>
  </r>
  <r>
    <n v="1289"/>
    <s v="s1289"/>
    <x v="0"/>
    <s v="Operation Finale"/>
    <s v="Chris Weitz"/>
    <s v="Oscar Isaac, Ben Kingsley, Lior Raz, M√©lanie Laurent, Nick Kroll, Joe Alwyn, Haley Lu Richardson, Michael Aronov, Peter Strauss, Ohad Knoller, Torben Liebrecht, Greta Scacchi, Pepe Rapazote"/>
    <n v="13"/>
    <s v="United States"/>
    <s v="United States"/>
    <n v="1"/>
    <d v="2021-02-20T00:00:00"/>
    <n v="2018"/>
    <x v="2"/>
    <s v="123 min"/>
    <n v="123"/>
    <n v="123"/>
    <n v="549.19933967134853"/>
    <s v=""/>
    <s v="Dramas, Thrillers"/>
    <s v="Dramas"/>
    <s v="Dramas, Thrillers"/>
    <n v="2"/>
  </r>
  <r>
    <n v="1341"/>
    <s v="s1341"/>
    <x v="0"/>
    <s v="Little Big Women"/>
    <s v="Joseph Hsu"/>
    <s v="Chen Shu-fang, Hsieh Ying-xuan, Vivian Hsu, Sun Ke-fang, Ding Ning, Buffy Chen, Chang Han, Lung Shao-hua, Honduras, Weber Yang, Sara Yu, Janine Chang"/>
    <n v="12"/>
    <s v="Taiwan"/>
    <s v="Taiwan"/>
    <n v="1"/>
    <d v="2021-02-05T00:00:00"/>
    <n v="2020"/>
    <x v="1"/>
    <s v="123 min"/>
    <n v="123"/>
    <n v="123"/>
    <n v="549.19933967134853"/>
    <s v=""/>
    <s v="Dramas, International Movies"/>
    <s v="Dramas"/>
    <s v="Dramas, International Movies"/>
    <n v="2"/>
  </r>
  <r>
    <n v="1352"/>
    <s v="s1352"/>
    <x v="0"/>
    <s v="Our Lady of San Juan, Four Centuries of Miracles"/>
    <s v="No√© Gonz√°lez"/>
    <s v="Alejandro Pe√±a Arenzana, Alejandra Ya√±ez Reynoso, Giuliana Baker, Mauricio L√≥pez, Antia Nazarely Reynoso, Felipe De Jesus Hern√°ndez, Fernanda Michelle Torres"/>
    <n v="7"/>
    <s v="Mexico"/>
    <s v="Mexico"/>
    <n v="1"/>
    <d v="2021-02-02T00:00:00"/>
    <n v="2020"/>
    <x v="6"/>
    <s v="123 min"/>
    <n v="123"/>
    <n v="123"/>
    <n v="549.19933967134853"/>
    <s v=""/>
    <s v="Dramas, Faith &amp; Spirituality, International Movies"/>
    <s v="Dramas"/>
    <s v="Dramas, Faith &amp; Spirituality, International Movies"/>
    <n v="3"/>
  </r>
  <r>
    <n v="1370"/>
    <s v="s1370"/>
    <x v="0"/>
    <s v="Finding ‚ÄòOhana"/>
    <s v="Jude Weng"/>
    <s v="Kea Peahu, Alex Aiono, Lindsay Watson, Owen Vaccaro, Kelly Hu, Branscombe Richmond, Ke Huy Quan, Brad Kalilimoku, Chris Parnell, Marc Evan Jackson, Ricky Garcia"/>
    <n v="11"/>
    <s v="United States"/>
    <s v="United States"/>
    <n v="1"/>
    <d v="2021-01-29T00:00:00"/>
    <n v="2021"/>
    <x v="7"/>
    <s v="123 min"/>
    <n v="123"/>
    <n v="123"/>
    <n v="549.19933967134853"/>
    <s v=""/>
    <s v="Children &amp; Family Movies, Comedies"/>
    <s v="Children &amp; Family Movies"/>
    <s v="Children &amp; Family Movies, Comedies"/>
    <n v="2"/>
  </r>
  <r>
    <n v="1392"/>
    <s v="s1392"/>
    <x v="0"/>
    <s v="Cut Throat City"/>
    <s v="RZA"/>
    <s v="Shameik Moore, Demetrius Shipp Jr., Denzel Whitaker, Keean Johnson, Kat Graham, T.I., Terrence Howard, Rob Morgan, Eiza Gonz√°lez, Ethan Hawke, Wesley Snipes"/>
    <n v="11"/>
    <s v="United States"/>
    <s v="United States"/>
    <n v="1"/>
    <d v="2021-01-20T00:00:00"/>
    <n v="2020"/>
    <x v="12"/>
    <s v="123 min"/>
    <n v="123"/>
    <n v="123"/>
    <n v="549.19933967134853"/>
    <s v=""/>
    <s v="Dramas"/>
    <s v="Dramas"/>
    <s v="Dramas"/>
    <n v="1"/>
  </r>
  <r>
    <n v="1710"/>
    <s v="s1710"/>
    <x v="0"/>
    <s v="First Love"/>
    <s v="Paul Soriano"/>
    <s v="Aga Muhlach, Bea Alonzo, Sandy Andolong, Albie Casi√±o, Edward Barber, Maureen Mann, Tim Donadt, Giselle Toengi, Raymond Lauchengco, Beverly Salviejo"/>
    <n v="10"/>
    <s v="Philippines"/>
    <s v="Philippines"/>
    <n v="1"/>
    <d v="2020-11-12T00:00:00"/>
    <n v="2018"/>
    <x v="5"/>
    <s v="123 min"/>
    <n v="123"/>
    <n v="123"/>
    <n v="549.19933967134853"/>
    <s v=""/>
    <s v="Dramas, International Movies, Romantic Movies"/>
    <s v="Dramas"/>
    <s v="Dramas, International Movies, Romantic Movies"/>
    <n v="3"/>
  </r>
  <r>
    <n v="1815"/>
    <s v="s1815"/>
    <x v="0"/>
    <s v="Rebecca"/>
    <s v="Ben Wheatley"/>
    <s v="Lily James, Armie Hammer, Kristin Scott Thomas, Keeley Hawes, Ann Dowd, Sam Riley, Tom Goodman-Hill, Mark Lewis Jones, John Hollingworth, Bill Paterson"/>
    <n v="10"/>
    <s v="United Kingdom"/>
    <s v="United Kingdom"/>
    <n v="1"/>
    <d v="2020-10-21T00:00:00"/>
    <n v="2020"/>
    <x v="2"/>
    <s v="123 min"/>
    <n v="123"/>
    <n v="123"/>
    <n v="549.19933967134853"/>
    <s v=""/>
    <s v="Dramas, Romantic Movies, Thrillers"/>
    <s v="Dramas"/>
    <s v="Dramas, Romantic Movies, Thrillers"/>
    <n v="3"/>
  </r>
  <r>
    <n v="1922"/>
    <s v="s1922"/>
    <x v="0"/>
    <s v="The Outpost"/>
    <s v="Rod Lurie"/>
    <s v="Scott Eastwood, Caleb Landry Jones, Orlando Bloom, Jack Kesy, Cory Hardrict, Milo Gibson, Jacob Scipio, Taylor John Smith, Jonathan Yunger, Alexander Arnold"/>
    <n v="10"/>
    <s v="United States"/>
    <s v="United States, Bulgaria"/>
    <n v="2"/>
    <d v="2020-10-01T00:00:00"/>
    <n v="2020"/>
    <x v="12"/>
    <s v="123 min"/>
    <n v="123"/>
    <n v="123"/>
    <n v="549.19933967134853"/>
    <s v=""/>
    <s v="Action &amp; Adventure, Dramas"/>
    <s v="Action &amp; Adventure"/>
    <s v="Action &amp; Adventure, Dramas"/>
    <n v="2"/>
  </r>
  <r>
    <n v="2268"/>
    <s v="s2268"/>
    <x v="0"/>
    <s v="Bombay Talkies"/>
    <s v="Anurag Kashyap, Dibakar Banerjee, Karan Johar, Zoya Akhtar"/>
    <s v="Rani Mukerji, Randeep Hooda, Saqib Saleem, Nawazuddin Siddiqui, Sadashiv Amrapurkar, Amitabh Bachchan, Ranvir Shorey, Katrina Kaif, Diana Penty"/>
    <n v="9"/>
    <s v="India"/>
    <s v="India"/>
    <n v="1"/>
    <d v="2020-07-05T00:00:00"/>
    <n v="2013"/>
    <x v="5"/>
    <s v="123 min"/>
    <n v="123"/>
    <n v="123"/>
    <n v="549.19933967134853"/>
    <s v=""/>
    <s v="Dramas, International Movies"/>
    <s v="Dramas"/>
    <s v="Dramas, International Movies"/>
    <n v="2"/>
  </r>
  <r>
    <n v="3309"/>
    <s v="s3309"/>
    <x v="0"/>
    <s v="Tune in for Love"/>
    <s v="Jung Ji-woo"/>
    <s v="Kim Go-eun, Jung Hae-in, Park Hae-joon, Kim Guk-hee, Jung Eugene, Choi Jun-young, Yoo Yeol, Nam Mun-cheol"/>
    <n v="8"/>
    <s v="South Korea"/>
    <s v="South Korea"/>
    <n v="1"/>
    <d v="2019-11-05T00:00:00"/>
    <n v="2019"/>
    <x v="5"/>
    <s v="123 min"/>
    <n v="123"/>
    <n v="123"/>
    <n v="549.19933967134853"/>
    <s v=""/>
    <s v="Dramas, International Movies, Romantic Movies"/>
    <s v="Dramas"/>
    <s v="Dramas, International Movies, Romantic Movies"/>
    <n v="3"/>
  </r>
  <r>
    <n v="3429"/>
    <s v="s3429"/>
    <x v="0"/>
    <s v="El Camino: A Breaking Bad Movie"/>
    <s v="Vince Gilligan"/>
    <s v="Aaron Paul"/>
    <n v="1"/>
    <s v="United States"/>
    <s v="United States"/>
    <n v="1"/>
    <d v="2019-10-11T00:00:00"/>
    <n v="2019"/>
    <x v="5"/>
    <s v="123 min"/>
    <n v="123"/>
    <n v="123"/>
    <n v="549.19933967134853"/>
    <s v=""/>
    <s v="Dramas, Thrillers"/>
    <s v="Dramas"/>
    <s v="Dramas, Thrillers"/>
    <n v="2"/>
  </r>
  <r>
    <n v="3595"/>
    <s v="s3595"/>
    <x v="0"/>
    <s v="90 ML"/>
    <s v="Anita Udeep"/>
    <s v="Oviya, Masoom Shankar, Bommu Lakshmi, Monisha Ram, Tej Raj, Shree Gopika, Anson Paul, Devadarshini Chetan"/>
    <n v="8"/>
    <s v="India"/>
    <s v="India"/>
    <n v="1"/>
    <d v="2019-08-13T00:00:00"/>
    <n v="2019"/>
    <x v="5"/>
    <s v="123 min"/>
    <n v="123"/>
    <n v="123"/>
    <n v="549.19933967134853"/>
    <s v=""/>
    <s v="Comedies, International Movies, Music &amp; Musicals"/>
    <s v="Comedies"/>
    <s v="Comedies, International Movies, Music &amp; Musicals"/>
    <n v="3"/>
  </r>
  <r>
    <n v="3794"/>
    <s v="s3794"/>
    <x v="0"/>
    <s v="Svaha: The Sixth Finger"/>
    <s v="Jang Jae-hyun"/>
    <s v="Lee Jung-jae, Park Jung-min, Lee Jae-in, Yoo Ji-tae, Jung Jin-young, Lee Da-wit, Jin Seon-kyu, Ji Seung-hyeon, Min Tanaka"/>
    <n v="9"/>
    <s v="South Korea"/>
    <s v="South Korea"/>
    <n v="1"/>
    <d v="2019-05-30T00:00:00"/>
    <n v="2019"/>
    <x v="5"/>
    <s v="123 min"/>
    <n v="123"/>
    <n v="123"/>
    <n v="549.19933967134853"/>
    <s v=""/>
    <s v="International Movies, Thrillers"/>
    <s v="International Movies"/>
    <s v="International Movies, Thrillers"/>
    <n v="2"/>
  </r>
  <r>
    <n v="3909"/>
    <s v="s3909"/>
    <x v="0"/>
    <s v="About Time"/>
    <s v="Richard Curtis"/>
    <s v="Domhnall Gleeson, Rachel McAdams, Bill Nighy, Lydia Wilson, Lindsay Duncan, Richard Cordery, Tom Hollander, Margot Robbie, Joshua McGuire, Vanessa Kirby"/>
    <n v="10"/>
    <s v="United Kingdom"/>
    <s v="United Kingdom"/>
    <n v="1"/>
    <d v="2019-04-16T00:00:00"/>
    <n v="2013"/>
    <x v="12"/>
    <s v="123 min"/>
    <n v="123"/>
    <n v="123"/>
    <n v="549.19933967134853"/>
    <s v=""/>
    <s v="Comedies, Dramas, International Movies"/>
    <s v="Comedies"/>
    <s v="Comedies, Dramas, International Movies"/>
    <n v="3"/>
  </r>
  <r>
    <n v="4295"/>
    <s v="s4295"/>
    <x v="0"/>
    <s v="The Theory of Everything"/>
    <s v="James Marsh"/>
    <s v="Emily Watson, Charlie Cox, Felicity Jones, Maxine Peake, Harry Lloyd, Eddie Redmayne, David Thewlis, Simon McBurney"/>
    <n v="8"/>
    <s v="United Kingdom"/>
    <s v="United Kingdom, Japan"/>
    <n v="2"/>
    <d v="2018-12-16T00:00:00"/>
    <n v="2014"/>
    <x v="2"/>
    <s v="123 min"/>
    <n v="123"/>
    <n v="123"/>
    <n v="549.19933967134853"/>
    <s v=""/>
    <s v="Dramas, Romantic Movies"/>
    <s v="Dramas"/>
    <s v="Dramas, Romantic Movies"/>
    <n v="2"/>
  </r>
  <r>
    <n v="4426"/>
    <s v="s4426"/>
    <x v="0"/>
    <s v="Asees"/>
    <s v="Rana Ranbir"/>
    <s v="Rana Ranbir, Neha Pawar, Kuljinder Sidhu, Rupinder Roopi, Sardar Sohi, Pardeep Sran, Seema Kaushal, Rajvir Boparai"/>
    <n v="8"/>
    <s v="India"/>
    <s v="India"/>
    <n v="1"/>
    <d v="2018-11-01T00:00:00"/>
    <n v="2018"/>
    <x v="1"/>
    <s v="123 min"/>
    <n v="123"/>
    <n v="123"/>
    <n v="549.19933967134853"/>
    <s v=""/>
    <s v="Dramas, International Movies, Music &amp; Musicals"/>
    <s v="Dramas"/>
    <s v="Dramas, International Movies, Music &amp; Musicals"/>
    <n v="3"/>
  </r>
  <r>
    <n v="4459"/>
    <s v="s4459"/>
    <x v="0"/>
    <s v="Settai"/>
    <s v="R. Kannan"/>
    <s v="Arya, Anjali, Hansika Motwani, Santhanam, Premgi Amaren, Nasser"/>
    <n v="6"/>
    <s v="India"/>
    <s v="India"/>
    <n v="1"/>
    <d v="2018-11-01T00:00:00"/>
    <n v="2013"/>
    <x v="1"/>
    <s v="123 min"/>
    <n v="123"/>
    <n v="123"/>
    <n v="549.19933967134853"/>
    <s v=""/>
    <s v="Comedies, International Movies, Music &amp; Musicals"/>
    <s v="Comedies"/>
    <s v="Comedies, International Movies, Music &amp; Musicals"/>
    <n v="3"/>
  </r>
  <r>
    <n v="4650"/>
    <s v="s4650"/>
    <x v="0"/>
    <s v="The Resistance Banker"/>
    <s v="Joram L√ºrsen"/>
    <s v="Barry Atsma, Jacob Derwig, Pierre Bokma, Jaap Spijkers, Raymond Thiry, Fockeline Ouwerkerk, Matteo van der Grijn, Jochum ten Haaf, Peter Jordan, G√∂tz Schubert"/>
    <n v="10"/>
    <s v="Netherlands"/>
    <s v="Netherlands"/>
    <n v="1"/>
    <d v="2018-09-11T00:00:00"/>
    <n v="2018"/>
    <x v="5"/>
    <s v="123 min"/>
    <n v="123"/>
    <n v="123"/>
    <n v="549.19933967134853"/>
    <s v=""/>
    <s v="Dramas, International Movies"/>
    <s v="Dramas"/>
    <s v="Dramas, International Movies"/>
    <n v="2"/>
  </r>
  <r>
    <n v="5182"/>
    <s v="s5182"/>
    <x v="0"/>
    <s v="The Journey Is the Destination"/>
    <s v="Bronwen Hughes"/>
    <s v="Ben Schnetzer, Kelly Macdonald, Sam Hazeldine, Ella Purnell, Maria Bello, Yusra Warsama"/>
    <n v="6"/>
    <s v="United States"/>
    <s v="United States"/>
    <n v="1"/>
    <d v="2017-11-07T00:00:00"/>
    <n v="2016"/>
    <x v="12"/>
    <s v="123 min"/>
    <n v="123"/>
    <n v="123"/>
    <n v="549.19933967134853"/>
    <s v=""/>
    <s v="Dramas"/>
    <s v="Dramas"/>
    <s v="Dramas"/>
    <n v="1"/>
  </r>
  <r>
    <n v="5464"/>
    <s v="s5464"/>
    <x v="0"/>
    <s v="Smoke &amp; Mirrors"/>
    <s v="Alberto Rodr√≠guez"/>
    <s v="Eduard Fern√°ndez, Jos√© Coronado, Marta Etura, Carlos Santos, Enric Benavent, Philippe Rebbot, Israel Elejalde, Tom√°s del Estal, Emilio Guti√©rrez Caba"/>
    <n v="9"/>
    <s v="Spain"/>
    <s v="Spain"/>
    <n v="1"/>
    <d v="2017-06-01T00:00:00"/>
    <n v="2016"/>
    <x v="1"/>
    <s v="123 min"/>
    <n v="123"/>
    <n v="123"/>
    <n v="549.19933967134853"/>
    <s v=""/>
    <s v="Dramas, International Movies, Thrillers"/>
    <s v="Dramas"/>
    <s v="Dramas, International Movies, Thrillers"/>
    <n v="3"/>
  </r>
  <r>
    <n v="5474"/>
    <s v="s5474"/>
    <x v="0"/>
    <s v="War Machine"/>
    <s v="David Mich√¥d"/>
    <s v="Brad Pitt, Topher Grace, Emory Cohen, John Magaro, Scoot McNairy, Anthony Michael Hall, Will Poulter"/>
    <n v="7"/>
    <s v="United States"/>
    <s v="United States"/>
    <n v="1"/>
    <d v="2017-05-26T00:00:00"/>
    <n v="2017"/>
    <x v="5"/>
    <s v="123 min"/>
    <n v="123"/>
    <n v="123"/>
    <n v="549.19933967134853"/>
    <s v=""/>
    <s v="Comedies, Dramas"/>
    <s v="Comedies"/>
    <s v="Comedies, Dramas"/>
    <n v="2"/>
  </r>
  <r>
    <n v="5588"/>
    <s v="s5588"/>
    <x v="0"/>
    <s v="Force 2"/>
    <s v="Abhinay Deo"/>
    <s v="John Abraham, Sonakshi Sinha, Tahir Raj Bhasin, Narendra Jha, Adil Hussain, Vikram Kapadia, Patricia Hittler, Genelia D'souza, Raj Babbar, Freddy Daruwala, Boman Irani"/>
    <n v="11"/>
    <s v="India"/>
    <s v="India"/>
    <n v="1"/>
    <d v="2017-02-27T00:00:00"/>
    <n v="2016"/>
    <x v="1"/>
    <s v="123 min"/>
    <n v="123"/>
    <n v="123"/>
    <n v="549.19933967134853"/>
    <s v=""/>
    <s v="Action &amp; Adventure, International Movies"/>
    <s v="Action &amp; Adventure"/>
    <s v="Action &amp; Adventure, International Movies"/>
    <n v="2"/>
  </r>
  <r>
    <n v="5636"/>
    <s v="s5636"/>
    <x v="0"/>
    <s v="We Are Young. We Are Strong."/>
    <s v="Burhan Qurbani"/>
    <s v="Jonas Nay, Trang Le Hong, Devid Striesow, Joel Basman, Saskia Rosendahl, Paul G√§bler, David Sch√ºtter, Jakob Bieber, Swantje Kohlhof, Mai Duong Kieu"/>
    <n v="10"/>
    <s v="Germany"/>
    <s v="Germany"/>
    <n v="1"/>
    <d v="2017-01-15T00:00:00"/>
    <n v="2014"/>
    <x v="5"/>
    <s v="123 min"/>
    <n v="123"/>
    <n v="123"/>
    <n v="549.19933967134853"/>
    <s v=""/>
    <s v="Dramas, International Movies"/>
    <s v="Dramas"/>
    <s v="Dramas, International Movies"/>
    <n v="2"/>
  </r>
  <r>
    <n v="5960"/>
    <s v="s5960"/>
    <x v="0"/>
    <n v="21"/>
    <s v="Robert Luketic"/>
    <s v="Jim Sturgess, Kevin Spacey, Kate Bosworth, Aaron Yoo, Liza Lapira, Jacob Pitts, Laurence Fishburne, Jack McGee, Josh Gad, Sam Golzari, Helen Carey, Jack Gilpin"/>
    <n v="12"/>
    <s v="United States"/>
    <s v="United States"/>
    <n v="1"/>
    <d v="2020-01-01T00:00:00"/>
    <n v="2008"/>
    <x v="2"/>
    <s v="123 min"/>
    <n v="123"/>
    <n v="123"/>
    <n v="549.19933967134853"/>
    <s v=""/>
    <s v="Dramas"/>
    <s v="Dramas"/>
    <s v="Dramas"/>
    <n v="1"/>
  </r>
  <r>
    <n v="6057"/>
    <s v="s6057"/>
    <x v="0"/>
    <s v="A Separation"/>
    <s v="Asghar Farhadi"/>
    <s v="Leila Hatami, Peyman Moaadi, Shahab Hosseini, Sareh Bayat, Sarina Farhadi, Babak Karimi, Ali-Asghar Shahbazi, Shirin Yazdanbakhsh, Kimia Hosseini, Merila Zare'i, Sahabanu Zolghadr"/>
    <n v="11"/>
    <s v="Iran"/>
    <s v="Iran, France"/>
    <n v="2"/>
    <d v="2019-03-16T00:00:00"/>
    <n v="2011"/>
    <x v="2"/>
    <s v="123 min"/>
    <n v="123"/>
    <n v="123"/>
    <n v="549.19933967134853"/>
    <s v=""/>
    <s v="Dramas, International Movies"/>
    <s v="Dramas"/>
    <s v="Dramas, International Movies"/>
    <n v="2"/>
  </r>
  <r>
    <n v="6301"/>
    <s v="s6301"/>
    <x v="0"/>
    <s v="Bhouri"/>
    <s v="Jasbir Bijendra Bhati"/>
    <s v="Raghuvir Yadav, Masha Paur, Mohan Joshi, Manoj Joshi, Mukesh Tiwari, Shakti Kapoor, Sitaram Panchal, Kunika Lall"/>
    <n v="8"/>
    <s v="India"/>
    <s v="India"/>
    <n v="1"/>
    <d v="2017-12-01T00:00:00"/>
    <n v="2017"/>
    <x v="1"/>
    <s v="123 min"/>
    <n v="123"/>
    <n v="123"/>
    <n v="549.19933967134853"/>
    <s v=""/>
    <s v="Dramas, Independent Movies, International Movies"/>
    <s v="Dramas"/>
    <s v="Dramas, Independent Movies, International Movies"/>
    <n v="3"/>
  </r>
  <r>
    <n v="6338"/>
    <s v="s6338"/>
    <x v="0"/>
    <s v="Blow"/>
    <s v="Ted Demme"/>
    <s v="Johnny Depp, Pen√©lope Cruz, Franka Potente, Rachel Griffiths, Paul Reubens, Jordi Moll√†, Cliff Curtis, Miguel Sandoval, Ethan Suplee, Ray Liotta"/>
    <n v="10"/>
    <s v="United States"/>
    <s v="United States"/>
    <n v="1"/>
    <d v="2019-10-01T00:00:00"/>
    <n v="2001"/>
    <x v="12"/>
    <s v="123 min"/>
    <n v="123"/>
    <n v="123"/>
    <n v="549.19933967134853"/>
    <s v=""/>
    <s v="Dramas"/>
    <s v="Dramas"/>
    <s v="Dramas"/>
    <n v="1"/>
  </r>
  <r>
    <n v="6603"/>
    <s v="s6603"/>
    <x v="0"/>
    <s v="Devrai"/>
    <s v="Sumitra Bhave, Sunil Sukthankar"/>
    <s v="Atul Kulkarni, Sonali Kulkarni, Tushar Dalvi, Devika Daftardar, Amruta Subhash, Mohan Agashe, Ashwin Chitale, Jyoti Subhash"/>
    <n v="8"/>
    <s v="India"/>
    <s v="India"/>
    <n v="1"/>
    <d v="2018-01-01T00:00:00"/>
    <n v="2004"/>
    <x v="6"/>
    <s v="123 min"/>
    <n v="123"/>
    <n v="123"/>
    <n v="549.19933967134853"/>
    <s v=""/>
    <s v="Dramas, International Movies"/>
    <s v="Dramas"/>
    <s v="Dramas, International Movies"/>
    <n v="2"/>
  </r>
  <r>
    <n v="7071"/>
    <s v="s7071"/>
    <x v="0"/>
    <s v="Indiana Jones and the Kingdom of the Crystal Skull"/>
    <s v="Steven Spielberg"/>
    <s v="Harrison Ford, Cate Blanchett, Karen Allen, Ray Winstone, John Hurt, Jim Broadbent, Igor Jijikine, Shia LaBeouf"/>
    <n v="8"/>
    <s v="United States"/>
    <s v="United States"/>
    <n v="1"/>
    <d v="2019-01-01T00:00:00"/>
    <n v="2008"/>
    <x v="2"/>
    <s v="123 min"/>
    <n v="123"/>
    <n v="123"/>
    <n v="549.19933967134853"/>
    <s v=""/>
    <s v="Action &amp; Adventure, Children &amp; Family Movies, Sci-Fi &amp; Fantasy"/>
    <s v="Action &amp; Adventure"/>
    <s v="Action &amp; Adventure, Children &amp; Family Movies, Sci-Fi &amp; Fantasy"/>
    <n v="3"/>
  </r>
  <r>
    <n v="7148"/>
    <s v="s7148"/>
    <x v="0"/>
    <s v="Julie &amp; Julia"/>
    <s v="Nora Ephron"/>
    <s v="Meryl Streep, Amy Adams, Stanley Tucci, Chris Messina, Linda Emond, Helen Carey, Mary Lynn Rajskub, Jane Lynch, Joan Juliet Buck"/>
    <n v="9"/>
    <s v="United States"/>
    <s v="United States"/>
    <n v="1"/>
    <d v="2021-01-01T00:00:00"/>
    <n v="2009"/>
    <x v="2"/>
    <s v="123 min"/>
    <n v="123"/>
    <n v="123"/>
    <n v="549.19933967134853"/>
    <s v=""/>
    <s v="Comedies, Dramas"/>
    <s v="Comedies"/>
    <s v="Comedies, Dramas"/>
    <n v="2"/>
  </r>
  <r>
    <n v="8109"/>
    <s v="s8109"/>
    <x v="0"/>
    <s v="Stronger Than the World"/>
    <s v="Afonso Poyart"/>
    <s v="Jos√© Loreto, Cleo Pires, Milhem Cortaz, Jackson Antunes, Claudia Ohana, R√¥mulo Arantes Neto, Paloma Bernardi, Thaila Ayala, Rafinha Bastos, Felipe Titto"/>
    <n v="10"/>
    <s v="Brazil"/>
    <s v="Brazil"/>
    <n v="1"/>
    <d v="2017-02-11T00:00:00"/>
    <n v="2016"/>
    <x v="11"/>
    <s v="123 min"/>
    <n v="123"/>
    <n v="123"/>
    <n v="549.19933967134853"/>
    <s v=""/>
    <s v="Action &amp; Adventure, Dramas, International Movies"/>
    <s v="Action &amp; Adventure"/>
    <s v="Action &amp; Adventure, Dramas, International Movies"/>
    <n v="3"/>
  </r>
  <r>
    <n v="8137"/>
    <s v="s8137"/>
    <x v="0"/>
    <s v="Swami"/>
    <s v="Basu Chatterjee"/>
    <s v="Shabana Azmi, Girish Karnad, Vikram, Dheeraj Kumar, Shashikala, Utpal Dutt, Preeti Ganguli, Sudha Shivpuri"/>
    <n v="8"/>
    <s v="India"/>
    <s v="India"/>
    <n v="1"/>
    <d v="2019-12-31T00:00:00"/>
    <n v="1977"/>
    <x v="6"/>
    <s v="123 min"/>
    <n v="123"/>
    <n v="123"/>
    <n v="549.19933967134853"/>
    <s v=""/>
    <s v="Dramas, Independent Movies, International Movies"/>
    <s v="Dramas"/>
    <s v="Dramas, Independent Movies, International Movies"/>
    <n v="3"/>
  </r>
  <r>
    <n v="8255"/>
    <s v="s8255"/>
    <x v="0"/>
    <s v="The Congress"/>
    <s v="Ari Folman"/>
    <s v="Robin Wright, Harvey Keitel, Jon Hamm, Paul Giamatti, Kodi Smit-McPhee, Danny Huston, Sami Gayle, Michael Stahl-David, Michael Landes, Sarah Shahi"/>
    <n v="10"/>
    <s v="Israel"/>
    <s v="Israel, Germany, Poland, Luxembourg, Belgium, France, United States"/>
    <n v="7"/>
    <d v="2019-08-23T00:00:00"/>
    <n v="2013"/>
    <x v="5"/>
    <s v="123 min"/>
    <n v="123"/>
    <n v="123"/>
    <n v="549.19933967134853"/>
    <s v=""/>
    <s v="Dramas, International Movies, Sci-Fi &amp; Fantasy"/>
    <s v="Dramas"/>
    <s v="Dramas, International Movies, Sci-Fi &amp; Fantasy"/>
    <n v="3"/>
  </r>
  <r>
    <n v="8329"/>
    <s v="s8329"/>
    <x v="0"/>
    <s v="The Gospel of Mark"/>
    <s v="David Batty"/>
    <s v="Selva Rasalingam, Mourad Zaoui, El Mahmoudi M'Barek, Abdelilah Wahbi, Abdelaziz N'Mila, Ait Youssef Youssef"/>
    <n v="6"/>
    <m/>
    <m/>
    <n v="0"/>
    <d v="2018-10-19T00:00:00"/>
    <n v="2015"/>
    <x v="1"/>
    <s v="123 min"/>
    <n v="123"/>
    <n v="123"/>
    <n v="549.19933967134853"/>
    <s v=""/>
    <s v="Dramas, Faith &amp; Spirituality"/>
    <s v="Dramas"/>
    <s v="Dramas, Faith &amp; Spirituality"/>
    <n v="2"/>
  </r>
  <r>
    <n v="8353"/>
    <s v="s8353"/>
    <x v="0"/>
    <s v="The Hundred-Foot Journey"/>
    <s v="Lasse Hallstr√∂m"/>
    <s v="Helen Mirren, Om Puri, Manish Dayal, Charlotte Le Bon, Amit Shah, Farzana Dua Elahe, Dillon Mitra, Aria Pandya"/>
    <n v="8"/>
    <s v="United States"/>
    <s v="United States, India, United Arab Emirates"/>
    <n v="3"/>
    <d v="2019-01-31T00:00:00"/>
    <n v="2014"/>
    <x v="7"/>
    <s v="123 min"/>
    <n v="123"/>
    <n v="123"/>
    <n v="549.19933967134853"/>
    <s v=""/>
    <s v="Comedies, Dramas"/>
    <s v="Comedies"/>
    <s v="Comedies, Dramas"/>
    <n v="2"/>
  </r>
  <r>
    <n v="8357"/>
    <s v="s8357"/>
    <x v="0"/>
    <s v="The Imaginarium of Doctor Parnassus"/>
    <s v="Terry Gilliam"/>
    <s v="Heath Ledger, Christopher Plummer, Andrew Garfield, Verne Troyer, Lily Cole, Tom Waits, Johnny Depp, Colin Farrell, Jude Law"/>
    <n v="9"/>
    <s v="United Kingdom"/>
    <s v="United Kingdom, Canada, France, United States"/>
    <n v="4"/>
    <d v="2019-03-08T00:00:00"/>
    <n v="2009"/>
    <x v="2"/>
    <s v="123 min"/>
    <n v="123"/>
    <n v="123"/>
    <n v="549.19933967134853"/>
    <s v=""/>
    <s v="Action &amp; Adventure, Sci-Fi &amp; Fantasy"/>
    <s v="Action &amp; Adventure"/>
    <s v="Action &amp; Adventure, Sci-Fi &amp; Fantasy"/>
    <n v="2"/>
  </r>
  <r>
    <n v="8505"/>
    <s v="s8505"/>
    <x v="0"/>
    <s v="The Shaukeens"/>
    <s v="Abhishek Sharma"/>
    <s v="Akshay Kumar, Annu Kapoor, Piyush Mishra, Lisa Haydon, Anupam Kher"/>
    <n v="5"/>
    <s v="India"/>
    <s v="India"/>
    <n v="1"/>
    <d v="2018-03-01T00:00:00"/>
    <n v="2014"/>
    <x v="5"/>
    <s v="123 min"/>
    <n v="123"/>
    <n v="123"/>
    <n v="549.19933967134853"/>
    <s v=""/>
    <s v="Comedies, International Movies, Music &amp; Musicals"/>
    <s v="Comedies"/>
    <s v="Comedies, International Movies, Music &amp; Musicals"/>
    <n v="3"/>
  </r>
  <r>
    <n v="8579"/>
    <s v="s8579"/>
    <x v="0"/>
    <s v="Thithi"/>
    <s v="Raam Reddy"/>
    <s v="Thammegowda S., Channegowda, Abhishek H.N., Pooja, Singri Gowda"/>
    <n v="5"/>
    <s v="India"/>
    <s v="India, United States"/>
    <n v="2"/>
    <d v="2017-03-09T00:00:00"/>
    <n v="2015"/>
    <x v="5"/>
    <s v="123 min"/>
    <n v="123"/>
    <n v="123"/>
    <n v="549.19933967134853"/>
    <s v=""/>
    <s v="Dramas, Independent Movies, International Movies"/>
    <s v="Dramas"/>
    <s v="Dramas, Independent Movies, International Movies"/>
    <n v="3"/>
  </r>
  <r>
    <n v="42"/>
    <s v="s42"/>
    <x v="0"/>
    <s v="Jaws"/>
    <s v="Steven Spielberg"/>
    <s v="Roy Scheider, Robert Shaw, Richard Dreyfuss, Lorraine Gary, Murray Hamilton, Carl Gottlieb, Jeffrey Kramer, Susan Backlinie, Jonathan Filley, Ted Grossman"/>
    <n v="10"/>
    <s v="United States"/>
    <s v="United States"/>
    <n v="1"/>
    <d v="2021-09-16T00:00:00"/>
    <n v="1975"/>
    <x v="7"/>
    <s v="124 min"/>
    <n v="124"/>
    <n v="124"/>
    <n v="597.06934456451438"/>
    <s v=""/>
    <s v="Action &amp; Adventure, Classic Movies, Dramas"/>
    <s v="Action &amp; Adventure"/>
    <s v="Action &amp; Adventure, Classic Movies, Dramas"/>
    <n v="3"/>
  </r>
  <r>
    <n v="143"/>
    <s v="s143"/>
    <x v="0"/>
    <s v="Freedom Writers"/>
    <s v="Richard LaGravenese"/>
    <s v="Hilary Swank, Patrick Dempsey, Scott Glenn, Imelda Staunton, April L. Hernandez, Mario, Kristin Herrera, Jaclyn Ngan, Sergio Montalvo, Jason Finn, Deance Wyatt, Vanetta Smith"/>
    <n v="12"/>
    <s v="Germany"/>
    <s v="Germany, United States"/>
    <n v="2"/>
    <d v="2021-09-01T00:00:00"/>
    <n v="2007"/>
    <x v="2"/>
    <s v="124 min"/>
    <n v="124"/>
    <n v="124"/>
    <n v="597.06934456451438"/>
    <s v=""/>
    <s v="Dramas"/>
    <s v="Dramas"/>
    <s v="Dramas"/>
    <n v="1"/>
  </r>
  <r>
    <n v="201"/>
    <s v="s201"/>
    <x v="0"/>
    <s v="Krishna Cottage"/>
    <s v="Santram Varma"/>
    <s v="Sohail Khan, Isha Koppikar, Natassha, Rati Agnihotri, Vrajesh Hirjee, Divya Palat, Hiten Tejwani, Rajendranath Zutshi"/>
    <n v="8"/>
    <s v="India"/>
    <s v="India"/>
    <n v="1"/>
    <d v="2021-08-27T00:00:00"/>
    <n v="2004"/>
    <x v="1"/>
    <s v="124 min"/>
    <n v="124"/>
    <n v="124"/>
    <n v="597.06934456451438"/>
    <s v=""/>
    <s v="Action &amp; Adventure, Horror Movies, International Movies"/>
    <s v="Action &amp; Adventure"/>
    <s v="Action &amp; Adventure, Horror Movies, International Movies"/>
    <n v="3"/>
  </r>
  <r>
    <n v="204"/>
    <s v="s204"/>
    <x v="0"/>
    <s v="Kyaa Kool Hain Hum 3"/>
    <s v="Umesh Ghadge"/>
    <s v="Tusshar Kapoor, Aftab Shivdasani, Krishna Abhishek, Mandana Karimi, Shakti Kapoor, Darshan Jariwala, Sushmita Mukherjee, Meghna Naidu, Anand Kumar, Claudia Ciesla"/>
    <n v="10"/>
    <s v="India"/>
    <s v="India"/>
    <n v="1"/>
    <d v="2021-08-27T00:00:00"/>
    <n v="2016"/>
    <x v="5"/>
    <s v="124 min"/>
    <n v="124"/>
    <n v="124"/>
    <n v="597.06934456451438"/>
    <s v=""/>
    <s v="Comedies, International Movies"/>
    <s v="Comedies"/>
    <s v="Comedies, International Movies"/>
    <n v="2"/>
  </r>
  <r>
    <n v="215"/>
    <s v="s215"/>
    <x v="0"/>
    <s v="SAS: Rise of the Black Swan"/>
    <s v="Magnus Martens"/>
    <s v="Sam Heughan, Ruby Rose, Andy Serkis, Hannah John-Kamen, Tom Wilkinson, Tom Hopper, Noel Clarke, Anne Reid, Owain Yeoman, Jing Lusi, Ray Panthaki, Richard McCabe, Douglas Reith"/>
    <n v="13"/>
    <m/>
    <m/>
    <n v="0"/>
    <d v="2021-08-27T00:00:00"/>
    <n v="2021"/>
    <x v="12"/>
    <s v="124 min"/>
    <n v="124"/>
    <n v="124"/>
    <n v="597.06934456451438"/>
    <s v=""/>
    <s v="Action &amp; Adventure, International Movies"/>
    <s v="Action &amp; Adventure"/>
    <s v="Action &amp; Adventure, International Movies"/>
    <n v="2"/>
  </r>
  <r>
    <n v="306"/>
    <s v="s306"/>
    <x v="0"/>
    <s v="Tango Feroz"/>
    <s v="Marcelo Pi√±eyro"/>
    <s v="Fern√°n Mir√°s, Cecilia Dopazo, Imanol Arias, H√©ctor Alterio, Leonardo Sbaraglia, Federico D'El√≠a, David Masajnik, Cristina Banegas, Ernesto Alterio, Antonio Birabent"/>
    <n v="10"/>
    <s v="Argentina"/>
    <s v="Argentina, Spain"/>
    <n v="2"/>
    <d v="2021-08-05T00:00:00"/>
    <n v="1993"/>
    <x v="5"/>
    <s v="124 min"/>
    <n v="124"/>
    <n v="124"/>
    <n v="597.06934456451438"/>
    <s v=""/>
    <s v="Classic Movies, Dramas, International Movies"/>
    <s v="Classic Movies"/>
    <s v="Classic Movies, Dramas, International Movies"/>
    <n v="3"/>
  </r>
  <r>
    <n v="450"/>
    <s v="s450"/>
    <x v="0"/>
    <s v="The Twilight Saga: Eclipse"/>
    <s v="David Slade"/>
    <s v="Kristen Stewart, Robert Pattinson, Taylor Lautner, Bryce Dallas Howard, Billy Burke, Dakota Fanning, Peter Facinelli, Elizabeth Reaser, Jackson Rathbone, Kellan Lutz, Ashley Greene, Nikki Reed"/>
    <n v="12"/>
    <s v="United States"/>
    <s v="United States"/>
    <n v="1"/>
    <d v="2021-07-16T00:00:00"/>
    <n v="2010"/>
    <x v="2"/>
    <s v="124 min"/>
    <n v="124"/>
    <n v="124"/>
    <n v="597.06934456451438"/>
    <s v=""/>
    <s v="Dramas, Romantic Movies"/>
    <s v="Dramas"/>
    <s v="Dramas, Romantic Movies"/>
    <n v="2"/>
  </r>
  <r>
    <n v="530"/>
    <s v="s530"/>
    <x v="0"/>
    <s v="Return of the Prodigal Son"/>
    <s v="Youssef Chahine"/>
    <s v="Majida El Roumi, Souheir El Morshidy, Shoukry Sarhan, Huda Sultan, Mahmoud El Meleigy, Ahmad Mehrez, Hesham Selim"/>
    <n v="7"/>
    <s v="Egypt"/>
    <s v="Egypt"/>
    <n v="1"/>
    <d v="2021-07-06T00:00:00"/>
    <n v="1976"/>
    <x v="5"/>
    <s v="124 min"/>
    <n v="124"/>
    <n v="124"/>
    <n v="597.06934456451438"/>
    <s v=""/>
    <s v="Dramas, International Movies"/>
    <s v="Dramas"/>
    <s v="Dramas, International Movies"/>
    <n v="2"/>
  </r>
  <r>
    <n v="609"/>
    <s v="s609"/>
    <x v="0"/>
    <s v="The Sum of All Fears"/>
    <s v="Phil Alden Robinson"/>
    <s v="Ben Affleck, Morgan Freeman, Bridget Moynahan, James Cromwell, Liev Schreiber, Michael Byrne, Colm Feore, Alan Bates, Ron Rifkin, Ciar√°n Hinds, Bruce McGill, Richard Marner, Philip Baker Hall"/>
    <n v="13"/>
    <s v="United States"/>
    <s v="United States, Germany, Canada"/>
    <n v="3"/>
    <d v="2021-07-01T00:00:00"/>
    <n v="2002"/>
    <x v="2"/>
    <s v="124 min"/>
    <n v="124"/>
    <n v="124"/>
    <n v="597.06934456451438"/>
    <s v=""/>
    <s v="Action &amp; Adventure"/>
    <s v="Action &amp; Adventure"/>
    <s v="Action &amp; Adventure"/>
    <n v="1"/>
  </r>
  <r>
    <n v="1690"/>
    <s v="s1690"/>
    <x v="0"/>
    <s v="Loving"/>
    <s v="Jeff Nichols"/>
    <s v="Joel Edgerton, Ruth Negga, Marton Csokas, Nick Kroll, Michael Shannon, Terri Abney, Alano Miller, Jon Bass, Bill Camp, David Jensen"/>
    <n v="10"/>
    <s v="United Kingdom"/>
    <s v="United Kingdom, United States"/>
    <n v="2"/>
    <d v="2020-11-16T00:00:00"/>
    <n v="2016"/>
    <x v="2"/>
    <s v="124 min"/>
    <n v="124"/>
    <n v="124"/>
    <n v="597.06934456451438"/>
    <s v=""/>
    <s v="Dramas, Romantic Movies"/>
    <s v="Dramas"/>
    <s v="Dramas, Romantic Movies"/>
    <n v="2"/>
  </r>
  <r>
    <n v="1704"/>
    <s v="s1704"/>
    <x v="0"/>
    <s v="Jingle Jangle: A Christmas Journey"/>
    <s v="David E. Talbert"/>
    <s v="Forest Whitaker, Keegan-Michael Key, Hugh Bonneville, Anika Noni Rose, Madalen Mills, Phylicia Rashad, Ricky Martin, Justin Cornwell, Sharon Rose, Lisa Davina Phillip, Kieron Dyer"/>
    <n v="11"/>
    <s v="United States"/>
    <s v="United States"/>
    <n v="1"/>
    <d v="2020-11-13T00:00:00"/>
    <n v="2020"/>
    <x v="7"/>
    <s v="124 min"/>
    <n v="124"/>
    <n v="124"/>
    <n v="597.06934456451438"/>
    <s v=""/>
    <s v="Children &amp; Family Movies, Music &amp; Musicals"/>
    <s v="Children &amp; Family Movies"/>
    <s v="Children &amp; Family Movies, Music &amp; Musicals"/>
    <n v="2"/>
  </r>
  <r>
    <n v="1873"/>
    <s v="s1873"/>
    <x v="0"/>
    <s v="The Forty-Year-Old Version"/>
    <s v="Radha Blank"/>
    <s v="Radha Blank, Peter Kim, Oswin Benjamin, Imani Lewis, Haskiri Velazquez, Antonio Ortiz, T.J. Atoms, Reed Birney"/>
    <n v="8"/>
    <s v="United States"/>
    <s v="United States"/>
    <n v="1"/>
    <d v="2020-10-09T00:00:00"/>
    <n v="2020"/>
    <x v="12"/>
    <s v="124 min"/>
    <n v="124"/>
    <n v="124"/>
    <n v="597.06934456451438"/>
    <s v=""/>
    <s v="Comedies, Dramas, Independent Movies"/>
    <s v="Comedies"/>
    <s v="Comedies, Dramas, Independent Movies"/>
    <n v="3"/>
  </r>
  <r>
    <n v="1960"/>
    <s v="s1960"/>
    <x v="0"/>
    <s v="Enola Holmes"/>
    <s v="Harry Bradbeer"/>
    <s v="Millie Bobby Brown, Henry Cavill, Sam Claflin, Helena Bonham Carter, Louis Partridge, Burn Gorman, Adeel Akhtar, Susan Wokoma, Frances de la Tour, Fiona Shaw"/>
    <n v="10"/>
    <s v="United Kingdom"/>
    <s v="United Kingdom"/>
    <n v="1"/>
    <d v="2020-09-23T00:00:00"/>
    <n v="2020"/>
    <x v="2"/>
    <s v="124 min"/>
    <n v="124"/>
    <n v="124"/>
    <n v="597.06934456451438"/>
    <s v=""/>
    <s v="Action &amp; Adventure, Children &amp; Family Movies, Dramas"/>
    <s v="Action &amp; Adventure"/>
    <s v="Action &amp; Adventure, Children &amp; Family Movies, Dramas"/>
    <n v="3"/>
  </r>
  <r>
    <n v="1966"/>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n v="17"/>
    <s v="Japan"/>
    <s v="Japan"/>
    <n v="1"/>
    <d v="2020-09-20T00:00:00"/>
    <n v="2017"/>
    <x v="5"/>
    <s v="124 min"/>
    <n v="124"/>
    <n v="124"/>
    <n v="597.06934456451438"/>
    <s v=""/>
    <s v="Action &amp; Adventure, International Movies"/>
    <s v="Action &amp; Adventure"/>
    <s v="Action &amp; Adventure, International Movies"/>
    <n v="2"/>
  </r>
  <r>
    <n v="2212"/>
    <s v="s2212"/>
    <x v="0"/>
    <s v="Romance Doll"/>
    <s v="Yuki Tanada"/>
    <s v="Issey Takahashi, Yuu Aoi, Kenta Hamano, Toko Miura, Koji Ohkura, Pierre Taki, Eri Watanabe, Kitaro"/>
    <n v="8"/>
    <s v="Japan"/>
    <s v="Japan"/>
    <n v="1"/>
    <d v="2020-07-24T00:00:00"/>
    <n v="2020"/>
    <x v="5"/>
    <s v="124 min"/>
    <n v="124"/>
    <n v="124"/>
    <n v="597.06934456451438"/>
    <s v=""/>
    <s v="Dramas, International Movies, Romantic Movies"/>
    <s v="Dramas"/>
    <s v="Dramas, International Movies, Romantic Movies"/>
    <n v="3"/>
  </r>
  <r>
    <n v="2331"/>
    <s v="s2331"/>
    <x v="0"/>
    <s v="Eurovision Song Contest: The Story of Fire Saga"/>
    <s v="David Dobkin"/>
    <s v="Will Ferrell, Rachel McAdams, Dan Stevens, Melissanthi Mahut, Mikael Persbrandt, √ìlafur Darri √ìlafsson, Graham Norton, Demi Lovato, Pierce Brosnan"/>
    <n v="9"/>
    <s v="United States"/>
    <s v="United States"/>
    <n v="1"/>
    <d v="2020-06-26T00:00:00"/>
    <n v="2020"/>
    <x v="2"/>
    <s v="124 min"/>
    <n v="124"/>
    <n v="124"/>
    <n v="597.06934456451438"/>
    <s v=""/>
    <s v="Comedies, Music &amp; Musicals, Romantic Movies"/>
    <s v="Comedies"/>
    <s v="Comedies, Music &amp; Musicals, Romantic Movies"/>
    <n v="3"/>
  </r>
  <r>
    <n v="2636"/>
    <s v="s2636"/>
    <x v="0"/>
    <s v="The Dealer"/>
    <s v="Ahmed Saleh"/>
    <s v="Ahmed El Sakka, Khaled El Nabawy, Mai Selim, Nedal El Shafey, Boris Abramov, Selami ≈ûahin"/>
    <n v="6"/>
    <s v="Egypt"/>
    <s v="Egypt"/>
    <n v="1"/>
    <d v="2020-04-25T00:00:00"/>
    <n v="2010"/>
    <x v="1"/>
    <s v="124 min"/>
    <n v="124"/>
    <n v="124"/>
    <n v="597.06934456451438"/>
    <s v=""/>
    <s v="Action &amp; Adventure, International Movies"/>
    <s v="Action &amp; Adventure"/>
    <s v="Action &amp; Adventure, International Movies"/>
    <n v="2"/>
  </r>
  <r>
    <n v="2941"/>
    <s v="s2941"/>
    <x v="0"/>
    <s v="Jada"/>
    <s v="Kumaran"/>
    <s v="Kathir, Kishore Kumar G., Roshini, Yogi Babu, Kishore"/>
    <n v="5"/>
    <s v="India"/>
    <s v="India"/>
    <n v="1"/>
    <d v="2020-02-07T00:00:00"/>
    <n v="2019"/>
    <x v="1"/>
    <s v="124 min"/>
    <n v="124"/>
    <n v="124"/>
    <n v="597.06934456451438"/>
    <s v=""/>
    <s v="Dramas, International Movies, Sports Movies"/>
    <s v="Dramas"/>
    <s v="Dramas, International Movies, Sports Movies"/>
    <n v="3"/>
  </r>
  <r>
    <n v="3956"/>
    <s v="s3956"/>
    <x v="0"/>
    <s v="Pinky Memsaab"/>
    <s v="Shazia Ali Khan"/>
    <s v="Hajira Yamin, Kiran Malik, Adnan Jaffar, Sunny Hinduja, Khalid Ahmed, Shamim Hilaly, Hajrah Khan, Ahmed Ali Khan"/>
    <n v="8"/>
    <s v="Pakistan"/>
    <s v="Pakistan, United Arab Emirates"/>
    <n v="2"/>
    <d v="2019-04-01T00:00:00"/>
    <n v="2018"/>
    <x v="5"/>
    <s v="124 min"/>
    <n v="124"/>
    <n v="124"/>
    <n v="597.06934456451438"/>
    <s v=""/>
    <s v="Dramas, Independent Movies, International Movies"/>
    <s v="Dramas"/>
    <s v="Dramas, Independent Movies, International Movies"/>
    <n v="3"/>
  </r>
  <r>
    <n v="3963"/>
    <s v="s3963"/>
    <x v="0"/>
    <s v="15 August"/>
    <s v="Swapnaneel Jayakar"/>
    <s v="Rahul Pethe, Mrunmayee Deshpande, Adinath Kothare, Vaibhav Mangale, Jaywant Wadkar, Satish Pulekar, Naina Apte, Uday Tikekar"/>
    <n v="8"/>
    <s v="India"/>
    <s v="India"/>
    <n v="1"/>
    <d v="2019-03-29T00:00:00"/>
    <n v="2019"/>
    <x v="1"/>
    <s v="124 min"/>
    <n v="124"/>
    <n v="124"/>
    <n v="597.06934456451438"/>
    <s v=""/>
    <s v="Comedies, Dramas, Independent Movies"/>
    <s v="Comedies"/>
    <s v="Comedies, Dramas, Independent Movies"/>
    <n v="3"/>
  </r>
  <r>
    <n v="4047"/>
    <s v="s4047"/>
    <x v="0"/>
    <s v="Everyday I Love You"/>
    <s v="Mae Czarina Cruz"/>
    <s v="Enrique Gil, Liza Soberano, Gerald Anderson, Aiko Melendez, Carmina Villaroel, Ariel Rivera, Marissa Delgado, Liza Lorena"/>
    <n v="8"/>
    <s v="Philippines"/>
    <s v="Philippines"/>
    <n v="1"/>
    <d v="2019-03-04T00:00:00"/>
    <n v="2015"/>
    <x v="1"/>
    <s v="124 min"/>
    <n v="124"/>
    <n v="124"/>
    <n v="597.06934456451438"/>
    <s v=""/>
    <s v="Dramas, International Movies, Romantic Movies"/>
    <s v="Dramas"/>
    <s v="Dramas, International Movies, Romantic Movies"/>
    <n v="3"/>
  </r>
  <r>
    <n v="4269"/>
    <s v="s4269"/>
    <x v="0"/>
    <s v="Bird Box"/>
    <s v="Susanne Bier"/>
    <s v="Sandra Bullock, Trevante Rhodes, John Malkovich, Sarah Paulson, BD Wong, Jacki Weaver, Rosa Salazar, Danielle Macdonald, Lil Rel Howery, Tom Hollander"/>
    <n v="10"/>
    <s v="United States"/>
    <s v="United States"/>
    <n v="1"/>
    <d v="2018-12-21T00:00:00"/>
    <n v="2018"/>
    <x v="12"/>
    <s v="124 min"/>
    <n v="124"/>
    <n v="124"/>
    <n v="597.06934456451438"/>
    <s v=""/>
    <s v="Dramas, Sci-Fi &amp; Fantasy, Thrillers"/>
    <s v="Dramas"/>
    <s v="Dramas, Sci-Fi &amp; Fantasy, Thrillers"/>
    <n v="3"/>
  </r>
  <r>
    <n v="4347"/>
    <s v="s4347"/>
    <x v="0"/>
    <s v="Power Paandi"/>
    <s v="Dhanush"/>
    <s v="Rajkiran, Dhanush, Prasanna, Chaya Singh, Revathy, Madonna Sebastian, Vidyullekha Raman"/>
    <n v="7"/>
    <s v="India"/>
    <s v="India"/>
    <n v="1"/>
    <d v="2018-12-01T00:00:00"/>
    <n v="2017"/>
    <x v="5"/>
    <s v="124 min"/>
    <n v="124"/>
    <n v="124"/>
    <n v="597.06934456451438"/>
    <s v=""/>
    <s v="Dramas, Independent Movies, International Movies"/>
    <s v="Dramas"/>
    <s v="Dramas, Independent Movies, International Movies"/>
    <n v="3"/>
  </r>
  <r>
    <n v="4433"/>
    <s v="s4433"/>
    <x v="0"/>
    <s v="Dhoondte Reh Jaoge"/>
    <s v="Umesh Shukla"/>
    <s v="Paresh Rawal, Kunal Khemu, Sonu Sood, Soha Ali Khan, Johnny Lever, Dilip Joshi, Asrani, Malay Chakrabarty, Razak Khan, Hrishitaa Bhatt"/>
    <n v="10"/>
    <s v="India"/>
    <s v="India"/>
    <n v="1"/>
    <d v="2018-11-01T00:00:00"/>
    <n v="2009"/>
    <x v="1"/>
    <s v="124 min"/>
    <n v="124"/>
    <n v="124"/>
    <n v="597.06934456451438"/>
    <s v=""/>
    <s v="Comedies, International Movies, Music &amp; Musicals"/>
    <s v="Comedies"/>
    <s v="Comedies, International Movies, Music &amp; Musicals"/>
    <n v="3"/>
  </r>
  <r>
    <n v="4534"/>
    <s v="s4534"/>
    <x v="0"/>
    <s v="Private Life"/>
    <s v="Tamara Jenkins"/>
    <s v="Paul Giamatti, Kathryn Hahn, Kayli Carter, Molly Shannon, John Carroll Lynch, Denis O'Hare, Desmin Borges, Tracee Chimo, Siobhan Fallon Hogan, Emily Robinson"/>
    <n v="10"/>
    <s v="United States"/>
    <s v="United States"/>
    <n v="1"/>
    <d v="2018-10-05T00:00:00"/>
    <n v="2018"/>
    <x v="12"/>
    <s v="124 min"/>
    <n v="124"/>
    <n v="124"/>
    <n v="597.06934456451438"/>
    <s v=""/>
    <s v="Comedies, Dramas, Independent Movies"/>
    <s v="Comedies"/>
    <s v="Comedies, Dramas, Independent Movies"/>
    <n v="3"/>
  </r>
  <r>
    <n v="4631"/>
    <s v="s4631"/>
    <x v="0"/>
    <s v="Quincy"/>
    <s v="Rashida Jones, Alan Hicks"/>
    <s v="Quincy Jones"/>
    <n v="1"/>
    <s v="United States"/>
    <s v="United States"/>
    <n v="1"/>
    <d v="2018-09-21T00:00:00"/>
    <n v="2018"/>
    <x v="5"/>
    <s v="124 min"/>
    <n v="124"/>
    <n v="124"/>
    <n v="597.06934456451438"/>
    <s v=""/>
    <s v="Documentaries, Music &amp; Musicals"/>
    <s v="Documentaries"/>
    <s v="Documentaries, Music &amp; Musicals"/>
    <n v="2"/>
  </r>
  <r>
    <n v="4706"/>
    <s v="s4706"/>
    <x v="0"/>
    <s v="The Guernsey Literary and Potato Peel Pie Society"/>
    <s v="Mike Newell"/>
    <s v="Lily James, Michiel Huisman, Penelope Wilton, Tom Courtenay, Jessica Brown Findlay, Katherine Parkinson, Matthew Goode"/>
    <n v="7"/>
    <s v="United Kingdom"/>
    <s v="United Kingdom, France, United States"/>
    <n v="3"/>
    <d v="2018-08-10T00:00:00"/>
    <n v="2018"/>
    <x v="6"/>
    <s v="124 min"/>
    <n v="124"/>
    <n v="124"/>
    <n v="597.06934456451438"/>
    <s v=""/>
    <s v="Dramas, Romantic Movies"/>
    <s v="Dramas"/>
    <s v="Dramas, Romantic Movies"/>
    <n v="2"/>
  </r>
  <r>
    <n v="4723"/>
    <s v="s4723"/>
    <x v="0"/>
    <s v="Fitoor"/>
    <s v="Abhishek Kapoor"/>
    <s v="Aditya Roy Kapoor, Katrina Kaif, Tabu, Rahul Bhatt, Lara Dutta, Akshay Oberoi, Aditi Rao Hydari, Ajay Devgn"/>
    <n v="8"/>
    <s v="India"/>
    <s v="India"/>
    <n v="1"/>
    <d v="2018-08-02T00:00:00"/>
    <n v="2016"/>
    <x v="1"/>
    <s v="124 min"/>
    <n v="124"/>
    <n v="124"/>
    <n v="597.06934456451438"/>
    <s v=""/>
    <s v="Dramas, International Movies, Romantic Movies"/>
    <s v="Dramas"/>
    <s v="Dramas, International Movies, Romantic Movies"/>
    <n v="3"/>
  </r>
  <r>
    <n v="4756"/>
    <s v="s4756"/>
    <x v="0"/>
    <s v="Parmanu: The Story of Pokhran"/>
    <s v="Abhishek Sharma"/>
    <s v="John Abraham, Boman Irani, Diana Penty, Anuja Sathe, Yogendra Tikku, Aditya Hitkari, Vikas Kumar, Ajay Shankar, Darshan Pandya, Mark Benington"/>
    <n v="10"/>
    <s v="India"/>
    <s v="India"/>
    <n v="1"/>
    <d v="2018-07-25T00:00:00"/>
    <n v="2018"/>
    <x v="6"/>
    <s v="124 min"/>
    <n v="124"/>
    <n v="124"/>
    <n v="597.06934456451438"/>
    <s v=""/>
    <s v="Dramas, International Movies"/>
    <s v="Dramas"/>
    <s v="Dramas, International Movies"/>
    <n v="2"/>
  </r>
  <r>
    <n v="5084"/>
    <s v="s5084"/>
    <x v="0"/>
    <s v="Milada"/>
    <s v="David Mrnka"/>
    <s v="Ayelet Zurer, Robert Gant, Vica Kerekes, A≈àa Geislerov√°, Ivana Ch√Ωlkov√°, Vladim√≠r Javorsk√Ω, Dagmar Bl√°hov√°, Jarom√≠r Dulava, Martin Pechl√°t, Brian Caspe"/>
    <n v="10"/>
    <s v="Czech Republic"/>
    <s v="Czech Republic, United States"/>
    <n v="2"/>
    <d v="2018-01-12T00:00:00"/>
    <n v="2017"/>
    <x v="1"/>
    <s v="124 min"/>
    <n v="124"/>
    <n v="124"/>
    <n v="597.06934456451438"/>
    <s v=""/>
    <s v="Dramas, International Movies"/>
    <s v="Dramas"/>
    <s v="Dramas, International Movies"/>
    <n v="2"/>
  </r>
  <r>
    <n v="5324"/>
    <s v="s5324"/>
    <x v="0"/>
    <s v="What Happened to Monday"/>
    <s v="Tommy Wirkola"/>
    <s v="Noomi Rapace, Willem Dafoe, Glenn Close, Marwan Kenzari, Christian Rubeck, P√•l Sverre Hagen, Tomiwa Edun, Cassie Clare, Cameron Jack, Clara Read, Robert Wagner"/>
    <n v="11"/>
    <s v="United Kingdom"/>
    <s v="United Kingdom, France, United States, Belgium"/>
    <n v="4"/>
    <d v="2017-08-18T00:00:00"/>
    <n v="2017"/>
    <x v="5"/>
    <s v="124 min"/>
    <n v="124"/>
    <n v="124"/>
    <n v="597.06934456451438"/>
    <s v=""/>
    <s v="Action &amp; Adventure, Sci-Fi &amp; Fantasy"/>
    <s v="Action &amp; Adventure"/>
    <s v="Action &amp; Adventure, Sci-Fi &amp; Fantasy"/>
    <n v="2"/>
  </r>
  <r>
    <n v="5967"/>
    <s v="s5967"/>
    <x v="0"/>
    <s v="15-Aug"/>
    <s v="Swapnaneel Jayakar"/>
    <s v="Rahul Pethe, Mrunmayee Deshpande, Adinath Kothare, Vaibhav Mangale, Jaywant Wadkar, Satish Pulekar, Naina Apte, Uday Tikekar"/>
    <n v="8"/>
    <s v="India"/>
    <s v="India"/>
    <n v="1"/>
    <d v="2019-03-29T00:00:00"/>
    <n v="2019"/>
    <x v="1"/>
    <s v="124 min"/>
    <n v="124"/>
    <n v="124"/>
    <n v="597.06934456451438"/>
    <s v=""/>
    <s v="Comedies, Dramas, Independent Movies"/>
    <s v="Comedies"/>
    <s v="Comedies, Dramas, Independent Movies"/>
    <n v="3"/>
  </r>
  <r>
    <n v="6010"/>
    <s v="s6010"/>
    <x v="0"/>
    <s v="3 Heroines"/>
    <s v="Iman Brotoseno"/>
    <s v="Reza Rahadian, Bunga Citra Lestari, Tara Basro, Chelsea Islan"/>
    <n v="4"/>
    <s v="Indonesia"/>
    <s v="Indonesia"/>
    <n v="1"/>
    <d v="2019-01-05T00:00:00"/>
    <n v="2016"/>
    <x v="6"/>
    <s v="124 min"/>
    <n v="124"/>
    <n v="124"/>
    <n v="597.06934456451438"/>
    <s v=""/>
    <s v="Dramas, International Movies, Sports Movies"/>
    <s v="Dramas"/>
    <s v="Dramas, International Movies, Sports Movies"/>
    <n v="3"/>
  </r>
  <r>
    <n v="6500"/>
    <s v="s6500"/>
    <x v="0"/>
    <s v="Clive Davis: The Soundtrack of Our Lives"/>
    <s v="Chris Perkel"/>
    <s v="Clive Davis"/>
    <n v="1"/>
    <s v="United States"/>
    <s v="United States"/>
    <n v="1"/>
    <d v="2019-09-17T00:00:00"/>
    <n v="2017"/>
    <x v="5"/>
    <s v="124 min"/>
    <n v="124"/>
    <n v="124"/>
    <n v="597.06934456451438"/>
    <s v=""/>
    <s v="Documentaries, Music &amp; Musicals"/>
    <s v="Documentaries"/>
    <s v="Documentaries, Music &amp; Musicals"/>
    <n v="2"/>
  </r>
  <r>
    <n v="6503"/>
    <s v="s6503"/>
    <x v="0"/>
    <s v="Clouds of Sils Maria"/>
    <s v="Olivier Assayas"/>
    <s v="Juliette Binoche, Kristen Stewart, Chlo√´ Grace Moretz, Lars Eidinger, Johnny Flynn, Angela Winkler, Hanns Zischler, Brady Corbet"/>
    <n v="8"/>
    <s v="France"/>
    <s v="France, Germany, Switzerland"/>
    <n v="3"/>
    <d v="2017-02-12T00:00:00"/>
    <n v="2014"/>
    <x v="12"/>
    <s v="124 min"/>
    <n v="124"/>
    <n v="124"/>
    <n v="597.06934456451438"/>
    <s v=""/>
    <s v="Dramas, International Movies"/>
    <s v="Dramas"/>
    <s v="Dramas, International Movies"/>
    <n v="2"/>
  </r>
  <r>
    <n v="6668"/>
    <s v="s6668"/>
    <x v="0"/>
    <s v="Eh Janam Tumhare Lekhe"/>
    <s v="Harjit Singh"/>
    <s v="Pavan Malhotra, Sudhanshu Aggarwal, Arjuna Bhalla, Avrinder Kaur, Arvinder Bhatti, Master Yuvraj, Jai Bharti, Gagandeep Singh"/>
    <n v="8"/>
    <s v="India"/>
    <s v="India"/>
    <n v="1"/>
    <d v="2017-12-01T00:00:00"/>
    <n v="2015"/>
    <x v="1"/>
    <s v="124 min"/>
    <n v="124"/>
    <n v="124"/>
    <n v="597.06934456451438"/>
    <s v=""/>
    <s v="Dramas, International Movies"/>
    <s v="Dramas"/>
    <s v="Dramas, International Movies"/>
    <n v="2"/>
  </r>
  <r>
    <n v="6736"/>
    <s v="s6736"/>
    <x v="0"/>
    <s v="Fallen"/>
    <s v="Gregory Hoblit"/>
    <s v="Denzel Washington, John Goodman, Donald Sutherland, Embeth Davidtz, James Gandolfini, Elias Koteas, Gabriel Casseus, Michael J. Pagan, Robert Joy"/>
    <n v="9"/>
    <s v="United States"/>
    <s v="United States"/>
    <n v="1"/>
    <d v="2019-11-01T00:00:00"/>
    <n v="1998"/>
    <x v="12"/>
    <s v="124 min"/>
    <n v="124"/>
    <n v="124"/>
    <n v="597.06934456451438"/>
    <s v=""/>
    <s v="Thrillers"/>
    <s v="Thrillers"/>
    <s v="Thrillers"/>
    <n v="1"/>
  </r>
  <r>
    <n v="6950"/>
    <s v="s6950"/>
    <x v="0"/>
    <s v="Heartbreakers"/>
    <s v="David Mirkin"/>
    <s v="Sigourney Weaver, Jennifer Love Hewitt, Ray Liotta, Jason Lee, Gene Hackman, Anne Bancroft, Jeffrey Jones, Nora Dunn, Ricky Jay, Zach Galifianakis"/>
    <n v="10"/>
    <s v="United States"/>
    <s v="United States"/>
    <n v="1"/>
    <d v="2019-12-31T00:00:00"/>
    <n v="2001"/>
    <x v="2"/>
    <s v="124 min"/>
    <n v="124"/>
    <n v="124"/>
    <n v="597.06934456451438"/>
    <s v=""/>
    <s v="Comedies, Romantic Movies"/>
    <s v="Comedies"/>
    <s v="Comedies, Romantic Movies"/>
    <n v="2"/>
  </r>
  <r>
    <n v="7054"/>
    <s v="s7054"/>
    <x v="0"/>
    <s v="Ideachi Kalpana"/>
    <s v="Sachin"/>
    <s v="Bhargavi Chirmuley, Mahesh Kothare, Sachin, Ashok Saraf, Nirmiti Sawant"/>
    <n v="5"/>
    <s v="India"/>
    <s v="India"/>
    <n v="1"/>
    <d v="2018-01-01T00:00:00"/>
    <n v="2010"/>
    <x v="1"/>
    <s v="124 min"/>
    <n v="124"/>
    <n v="124"/>
    <n v="597.06934456451438"/>
    <s v=""/>
    <s v="Comedies, International Movies, Romantic Movies"/>
    <s v="Comedies"/>
    <s v="Comedies, International Movies, Romantic Movies"/>
    <n v="3"/>
  </r>
  <r>
    <n v="7187"/>
    <s v="s7187"/>
    <x v="0"/>
    <s v="Khosla Ka Ghosla"/>
    <s v="Dibakar Banerjee"/>
    <s v="Anupam Kher, Boman Irani, Parvin Dabas, Tara Sharma, Navin Nischol, Kiran Juneja, Ranvir Shorey, Vinod Nagpal, Vinay Pathak, Nitish Pandey"/>
    <n v="10"/>
    <s v="India"/>
    <s v="India"/>
    <n v="1"/>
    <d v="2018-08-02T00:00:00"/>
    <n v="2006"/>
    <x v="1"/>
    <s v="124 min"/>
    <n v="124"/>
    <n v="124"/>
    <n v="597.06934456451438"/>
    <s v=""/>
    <s v="Comedies, Dramas, International Movies"/>
    <s v="Comedies"/>
    <s v="Comedies, Dramas, International Movies"/>
    <n v="3"/>
  </r>
  <r>
    <n v="7191"/>
    <s v="s7191"/>
    <x v="0"/>
    <s v="Kia and Cosmos"/>
    <s v="Sudipto Roy"/>
    <s v="Ritwika Pal, Swastika Mukherjee, Joy Sengupta"/>
    <n v="3"/>
    <s v="India"/>
    <s v="India"/>
    <n v="1"/>
    <d v="2019-05-01T00:00:00"/>
    <n v="2018"/>
    <x v="1"/>
    <s v="124 min"/>
    <n v="124"/>
    <n v="124"/>
    <n v="597.06934456451438"/>
    <s v=""/>
    <s v="Dramas, Independent Movies, International Movies"/>
    <s v="Dramas"/>
    <s v="Dramas, Independent Movies, International Movies"/>
    <n v="3"/>
  </r>
  <r>
    <n v="7583"/>
    <s v="s7583"/>
    <x v="0"/>
    <s v="Nibunan"/>
    <s v="Arun Vaidyanathan"/>
    <s v="Arjun, Prasanna, Varalakshmi Sarathkumar, Sruthi Hariharan, Vaibhav Reddy, Suman, Suhasini, Krishna Sekhar"/>
    <n v="8"/>
    <s v="India"/>
    <s v="India"/>
    <n v="1"/>
    <d v="2018-05-01T00:00:00"/>
    <n v="2017"/>
    <x v="1"/>
    <s v="124 min"/>
    <n v="124"/>
    <n v="124"/>
    <n v="597.06934456451438"/>
    <s v=""/>
    <s v="Action &amp; Adventure, Dramas, International Movies"/>
    <s v="Action &amp; Adventure"/>
    <s v="Action &amp; Adventure, Dramas, International Movies"/>
    <n v="3"/>
  </r>
  <r>
    <n v="7632"/>
    <s v="s7632"/>
    <x v="0"/>
    <s v="Nymphomaniac: Volume II"/>
    <s v="Lars von Trier"/>
    <s v="Charlotte Gainsbourg, Stellan Skarsg√•rd, Stacy Martin, Shia LaBeouf, Christian Slater, Jamie Bell, Uma Thurman, Willem Dafoe, Mia Goth, Sophie Kennedy Clark, Michael Pas, Stellan Skarsgard"/>
    <n v="12"/>
    <s v="Denmark"/>
    <s v="Denmark, Germany, Belgium, United Kingdom, France, Sweden"/>
    <n v="6"/>
    <d v="2018-08-25T00:00:00"/>
    <n v="2013"/>
    <x v="5"/>
    <s v="124 min"/>
    <n v="124"/>
    <n v="124"/>
    <n v="597.06934456451438"/>
    <s v=""/>
    <s v="Dramas, Independent Movies, International Movies"/>
    <s v="Dramas"/>
    <s v="Dramas, Independent Movies, International Movies"/>
    <n v="3"/>
  </r>
  <r>
    <n v="7673"/>
    <s v="s7673"/>
    <x v="0"/>
    <s v="Operation Mekong"/>
    <s v="Dante Lam"/>
    <s v="Eddie Peng, Zhang Hanyu, Carl Ng, Ken Lo, Pawarith Monkolpisit, Jonathan Wu"/>
    <n v="6"/>
    <s v="China"/>
    <s v="China, Hong Kong"/>
    <n v="2"/>
    <d v="2017-08-05T00:00:00"/>
    <n v="2016"/>
    <x v="5"/>
    <s v="124 min"/>
    <n v="124"/>
    <n v="124"/>
    <n v="597.06934456451438"/>
    <s v=""/>
    <s v="Action &amp; Adventure, International Movies"/>
    <s v="Action &amp; Adventure"/>
    <s v="Action &amp; Adventure, International Movies"/>
    <n v="2"/>
  </r>
  <r>
    <n v="7824"/>
    <s v="s7824"/>
    <x v="0"/>
    <s v="Railroad Tigers"/>
    <s v="Ding Sheng"/>
    <s v="Jackie Chan, Zitao Huang, Jaycee Chan, Wang Kai, Hiroyuki Ikeuchi, Sang Ping, Alan Ng, Xu Fan, Darren Wang"/>
    <n v="9"/>
    <s v="China"/>
    <s v="China"/>
    <n v="1"/>
    <d v="2017-08-19T00:00:00"/>
    <n v="2016"/>
    <x v="1"/>
    <s v="124 min"/>
    <n v="124"/>
    <n v="124"/>
    <n v="597.06934456451438"/>
    <s v=""/>
    <s v="Action &amp; Adventure, Comedies, International Movies"/>
    <s v="Action &amp; Adventure"/>
    <s v="Action &amp; Adventure, Comedies, International Movies"/>
    <n v="3"/>
  </r>
  <r>
    <n v="8318"/>
    <s v="s8318"/>
    <x v="0"/>
    <s v="The Gathering"/>
    <s v="Nia Dinata"/>
    <s v="Cut Mini Theo, Tora Sudiro, Aida Nurmala, Surya Saputra, Rachel Maryam Sayidina, Trey Gondokusumo, Lili Harahap, Aurora Yahya, Wilza Lubis, Nico Siahaan"/>
    <n v="10"/>
    <s v="Indonesia"/>
    <s v="Indonesia"/>
    <n v="1"/>
    <d v="2018-12-08T00:00:00"/>
    <n v="2003"/>
    <x v="1"/>
    <s v="124 min"/>
    <n v="124"/>
    <n v="124"/>
    <n v="597.06934456451438"/>
    <s v=""/>
    <s v="Comedies, Dramas, International Movies"/>
    <s v="Comedies"/>
    <s v="Comedies, Dramas, International Movies"/>
    <n v="3"/>
  </r>
  <r>
    <n v="8449"/>
    <s v="s8449"/>
    <x v="0"/>
    <s v="The Peacemaker"/>
    <s v="Mimi Leder"/>
    <s v="George Clooney, Nicole Kidman, Marcel Iures, Aleksandr Baluev, Rene Medvesek, Gary Werntz, Randall Batinkoff, Jim Haynie, Alexander Strobele, Holt McCallany"/>
    <n v="10"/>
    <s v="United States"/>
    <s v="United States"/>
    <n v="1"/>
    <d v="2020-01-01T00:00:00"/>
    <n v="1997"/>
    <x v="12"/>
    <s v="124 min"/>
    <n v="124"/>
    <n v="124"/>
    <n v="597.06934456451438"/>
    <s v=""/>
    <s v="Action &amp; Adventure"/>
    <s v="Action &amp; Adventure"/>
    <s v="Action &amp; Adventure"/>
    <n v="1"/>
  </r>
  <r>
    <n v="8460"/>
    <s v="s8460"/>
    <x v="0"/>
    <s v="The Plan"/>
    <s v="Keerthi"/>
    <s v="Anant Nag, Koustubh Jayakumar, Hemanth, Shreeram, Jay, Sanath, Pramod Shetty, Harish Roy"/>
    <n v="8"/>
    <s v="India"/>
    <s v="India"/>
    <n v="1"/>
    <d v="2018-03-01T00:00:00"/>
    <n v="2015"/>
    <x v="5"/>
    <s v="124 min"/>
    <n v="124"/>
    <n v="124"/>
    <n v="597.06934456451438"/>
    <s v=""/>
    <s v="Dramas, International Movies, Thrillers"/>
    <s v="Dramas"/>
    <s v="Dramas, International Movies, Thrillers"/>
    <n v="3"/>
  </r>
  <r>
    <n v="8499"/>
    <s v="s8499"/>
    <x v="0"/>
    <s v="The Score"/>
    <s v="Frank Oz"/>
    <s v="Robert De Niro, Edward Norton, Marlon Brando, Angela Bassett, Gary Farmer, Paul Soles, Jamie Harrold, Serge Houde"/>
    <n v="8"/>
    <s v="Germany"/>
    <s v="Germany, Canada, United States"/>
    <n v="3"/>
    <d v="2019-11-28T00:00:00"/>
    <n v="2001"/>
    <x v="12"/>
    <s v="124 min"/>
    <n v="124"/>
    <n v="124"/>
    <n v="597.06934456451438"/>
    <s v=""/>
    <s v="Dramas, Thrillers"/>
    <s v="Dramas"/>
    <s v="Dramas, Thrillers"/>
    <n v="2"/>
  </r>
  <r>
    <n v="8638"/>
    <s v="s8638"/>
    <x v="0"/>
    <s v="Trumbo"/>
    <s v="Jay Roach"/>
    <s v="Bryan Cranston, Diane Lane, Elle Fanning, John Goodman, Helen Mirren, Louis C.K., Alan Tudyk, Michael Stuhlbarg, Adewale Akinnuoye-Agbaje, Dean O'Gorman"/>
    <n v="10"/>
    <s v="United States"/>
    <s v="United States"/>
    <n v="1"/>
    <d v="2020-05-19T00:00:00"/>
    <n v="2015"/>
    <x v="12"/>
    <s v="124 min"/>
    <n v="124"/>
    <n v="124"/>
    <n v="597.06934456451438"/>
    <s v=""/>
    <s v="Dramas, Independent Movies"/>
    <s v="Dramas"/>
    <s v="Dramas, Independent Movies"/>
    <n v="2"/>
  </r>
  <r>
    <n v="8714"/>
    <s v="s8714"/>
    <x v="0"/>
    <s v="Welcome 2 Karachi"/>
    <s v="Ashish R. Mohan"/>
    <s v="Arshad Warsi, Jacky Bhagnani, Lauren Gottlieb, Dalip Tahil, Pavan Malhotra, Ayub Khoso, Adnan Shah"/>
    <n v="7"/>
    <s v="India"/>
    <s v="India"/>
    <n v="1"/>
    <d v="2018-03-01T00:00:00"/>
    <n v="2015"/>
    <x v="5"/>
    <s v="124 min"/>
    <n v="124"/>
    <n v="124"/>
    <n v="597.06934456451438"/>
    <s v=""/>
    <s v="Comedies, International Movies"/>
    <s v="Comedies"/>
    <s v="Comedies, International Movies"/>
    <n v="2"/>
  </r>
  <r>
    <n v="8767"/>
    <s v="s8767"/>
    <x v="0"/>
    <s v="XXx"/>
    <s v="Rob Cohen"/>
    <s v="Vin Diesel, Asia Argento, Marton Csokas, Samuel L. Jackson, Danny Trejo, Michael Roof, Tom Everett, Richy M√ºller, William Hope, Werner Daehn"/>
    <n v="10"/>
    <s v="United States"/>
    <s v="United States"/>
    <n v="1"/>
    <d v="2019-01-01T00:00:00"/>
    <n v="2002"/>
    <x v="2"/>
    <s v="124 min"/>
    <n v="124"/>
    <n v="124"/>
    <n v="597.06934456451438"/>
    <s v=""/>
    <s v="Action &amp; Adventure, Sports Movies"/>
    <s v="Action &amp; Adventure"/>
    <s v="Action &amp; Adventure, Sports Movies"/>
    <n v="2"/>
  </r>
  <r>
    <n v="8"/>
    <s v="s8"/>
    <x v="0"/>
    <s v="Sankofa"/>
    <s v="Haile Gerima"/>
    <s v="Kofi Ghanaba, Oyafunmike Ogunlano, Alexandra Duah, Nick Medley, Mutabaruka, Afemo Omilami, Reggie Carter, Mzuri"/>
    <n v="8"/>
    <s v="United States"/>
    <s v="United States, Ghana, Burkina Faso, United Kingdom, Germany, Ethiopia"/>
    <n v="6"/>
    <d v="2021-09-24T00:00:00"/>
    <n v="1993"/>
    <x v="5"/>
    <s v="125 min"/>
    <n v="125"/>
    <n v="125"/>
    <n v="646.93934945768024"/>
    <s v=""/>
    <s v="Dramas, Independent Movies, International Movies"/>
    <s v="Dramas"/>
    <s v="Dramas, Independent Movies, International Movies"/>
    <n v="3"/>
  </r>
  <r>
    <n v="191"/>
    <s v="s191"/>
    <x v="0"/>
    <s v="Thimmarusu"/>
    <s v="Sharan Koppisetty"/>
    <s v="Satya Dev, Priyanka Jawalkar, Brahmaji"/>
    <n v="3"/>
    <s v="India"/>
    <s v="India"/>
    <n v="1"/>
    <d v="2021-08-28T00:00:00"/>
    <n v="2021"/>
    <x v="1"/>
    <s v="125 min"/>
    <n v="125"/>
    <n v="125"/>
    <n v="646.93934945768024"/>
    <s v=""/>
    <s v="Dramas, International Movies"/>
    <s v="Dramas"/>
    <s v="Dramas, International Movies"/>
    <n v="2"/>
  </r>
  <r>
    <n v="361"/>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n v="19"/>
    <s v="United States"/>
    <s v="United States"/>
    <n v="1"/>
    <d v="2021-08-01T00:00:00"/>
    <n v="2010"/>
    <x v="2"/>
    <s v="125 min"/>
    <n v="125"/>
    <n v="125"/>
    <n v="646.93934945768024"/>
    <s v=""/>
    <s v="Comedies, Romantic Movies"/>
    <s v="Comedies"/>
    <s v="Comedies, Romantic Movies"/>
    <n v="2"/>
  </r>
  <r>
    <n v="560"/>
    <s v="s560"/>
    <x v="0"/>
    <s v="Air Force One"/>
    <s v="Wolfgang Petersen"/>
    <s v="Harrison Ford, Gary Oldman, Glenn Close, Wendy Crewson, Paul Guilfoyle, William H. Macy, Liesel Matthews, Dean Stockwell, Xander Berkeley, Bill Smitrovich, Elya Baskin, David Vadim, Tom Everett, Spencer Garrett, Philip Baker Hall"/>
    <n v="15"/>
    <s v="United States"/>
    <s v="United States, Germany"/>
    <n v="2"/>
    <d v="2021-07-01T00:00:00"/>
    <n v="1997"/>
    <x v="12"/>
    <s v="125 min"/>
    <n v="125"/>
    <n v="125"/>
    <n v="646.93934945768024"/>
    <s v=""/>
    <s v="Action &amp; Adventure"/>
    <s v="Action &amp; Adventure"/>
    <s v="Action &amp; Adventure"/>
    <n v="1"/>
  </r>
  <r>
    <n v="655"/>
    <s v="s655"/>
    <x v="0"/>
    <s v="#Selfie"/>
    <s v="Cristina Jacob"/>
    <s v="Flavia Hojda, Crina Semciuc, Olimpia Melinte, Sali Levent, Vlad Logigan, Alex CƒÉlin, Alina Chivulescu, RƒÉzvan Vasilescu"/>
    <n v="8"/>
    <s v="Romania"/>
    <s v="Romania"/>
    <n v="1"/>
    <d v="2021-06-21T00:00:00"/>
    <n v="2014"/>
    <x v="5"/>
    <s v="125 min"/>
    <n v="125"/>
    <n v="125"/>
    <n v="646.93934945768024"/>
    <s v=""/>
    <s v="Comedies, Dramas, International Movies"/>
    <s v="Comedies"/>
    <s v="Comedies, Dramas, International Movies"/>
    <n v="3"/>
  </r>
  <r>
    <n v="1550"/>
    <s v="s1550"/>
    <x v="0"/>
    <s v="The Professor and the Madman"/>
    <s v="Farhad Safinia"/>
    <s v="Mel Gibson, Sean Penn, Natalie Dormer, Eddie Marsan, Steve Coogan, Stephen Dillane, Ioan Gruffudd, Jennifer Ehle, Jeremy Irvine, David O'Hara, Anthony Andrews"/>
    <n v="11"/>
    <s v="Ireland"/>
    <s v="Ireland, France, Iceland, United States, Mexico, Belgium, United Kingdom, Hong Kong"/>
    <n v="8"/>
    <d v="2020-12-15T00:00:00"/>
    <n v="2019"/>
    <x v="1"/>
    <s v="125 min"/>
    <n v="125"/>
    <n v="125"/>
    <n v="646.93934945768024"/>
    <s v=""/>
    <s v="Dramas, Independent Movies"/>
    <s v="Dramas"/>
    <s v="Dramas, Independent Movies"/>
    <n v="2"/>
  </r>
  <r>
    <n v="1969"/>
    <s v="s1969"/>
    <x v="0"/>
    <s v="High &amp; Low The Worst"/>
    <s v="Shigeaki Kubo"/>
    <s v="Kazuma Kawamura, Jun Shison, Yuki Yamada, Hokuto Yoshino, Goki Maeda, Ryuji Sato, Fuju Kamio, Jin Shirasu, Yuta Nakatsuka, Hayato Komori, Akihisa Shiono, Yo Aoi, Shin Koyanagi, Atsushi Arai, Ryotaro Sakaguchi"/>
    <n v="15"/>
    <m/>
    <m/>
    <n v="0"/>
    <d v="2020-09-20T00:00:00"/>
    <n v="2019"/>
    <x v="5"/>
    <s v="125 min"/>
    <n v="125"/>
    <n v="125"/>
    <n v="646.93934945768024"/>
    <s v=""/>
    <s v="Action &amp; Adventure, International Movies"/>
    <s v="Action &amp; Adventure"/>
    <s v="Action &amp; Adventure, International Movies"/>
    <n v="2"/>
  </r>
  <r>
    <n v="2277"/>
    <s v="s2277"/>
    <x v="0"/>
    <s v="Inkaar"/>
    <s v="Sudhir Mishra"/>
    <s v="Arjun Rampal, Chitrangada Singh, Deepti Naval, Kanwaljeet Singh, Rehana Sultan, Vipin Sharma, Kaizaad Kotwal, Sujata Sehgal, Shivani Tanksale, Asheesh Kapur"/>
    <n v="10"/>
    <s v="India"/>
    <s v="India"/>
    <n v="1"/>
    <d v="2020-07-05T00:00:00"/>
    <n v="2013"/>
    <x v="5"/>
    <s v="125 min"/>
    <n v="125"/>
    <n v="125"/>
    <n v="646.93934945768024"/>
    <s v=""/>
    <s v="Dramas, International Movies, Romantic Movies"/>
    <s v="Dramas"/>
    <s v="Dramas, International Movies, Romantic Movies"/>
    <n v="3"/>
  </r>
  <r>
    <n v="2285"/>
    <s v="s2285"/>
    <x v="0"/>
    <s v="Penalty"/>
    <s v="Shubham Singh"/>
    <s v="Lukram Smil, Manjot Singh, Shashank Arora, Kay Kay Menon, Aakash Dabhade, Srishti Jain, Bijou Thaangjam, Mohit Nain, Ashwin Kaushal"/>
    <n v="9"/>
    <s v="India"/>
    <s v="India"/>
    <n v="1"/>
    <d v="2020-07-05T00:00:00"/>
    <n v="2019"/>
    <x v="1"/>
    <s v="125 min"/>
    <n v="125"/>
    <n v="125"/>
    <n v="646.93934945768024"/>
    <s v=""/>
    <s v="Dramas, Independent Movies, International Movies"/>
    <s v="Dramas"/>
    <s v="Dramas, Independent Movies, International Movies"/>
    <n v="3"/>
  </r>
  <r>
    <n v="3531"/>
    <s v="s3531"/>
    <x v="0"/>
    <s v="Article 15"/>
    <s v="Anubhav Sinha"/>
    <s v="Ayushmann Khurrana, Nassar, Manoj Pahwa, Kumud Mishra, Isha Talwar, Sayani Gupta, Mohammed Zeeshan Ayyub, Subhrajyoti Barat, Sushil Pandey, Aakash Dabhade"/>
    <n v="10"/>
    <s v="India"/>
    <s v="India"/>
    <n v="1"/>
    <d v="2019-09-06T00:00:00"/>
    <n v="2019"/>
    <x v="5"/>
    <s v="125 min"/>
    <n v="125"/>
    <n v="125"/>
    <n v="646.93934945768024"/>
    <s v=""/>
    <s v="Dramas, International Movies, Thrillers"/>
    <s v="Dramas"/>
    <s v="Dramas, International Movies, Thrillers"/>
    <n v="3"/>
  </r>
  <r>
    <n v="3766"/>
    <s v="s3766"/>
    <x v="0"/>
    <s v="Luka Chuppi"/>
    <s v="Laxman Utekar"/>
    <s v="Kartik Aaryan, Kriti Sanon, Pankaj Tripathi, Vinay Pathak, Aparshakti Khurana, Atul Srivastava, Alka Amin"/>
    <n v="7"/>
    <s v="India"/>
    <s v="India"/>
    <n v="1"/>
    <d v="2019-06-07T00:00:00"/>
    <n v="2019"/>
    <x v="6"/>
    <s v="125 min"/>
    <n v="125"/>
    <n v="125"/>
    <n v="646.93934945768024"/>
    <s v=""/>
    <s v="Comedies, International Movies, Romantic Movies"/>
    <s v="Comedies"/>
    <s v="Comedies, International Movies, Romantic Movies"/>
    <n v="3"/>
  </r>
  <r>
    <n v="3859"/>
    <s v="s3859"/>
    <x v="0"/>
    <s v="The Wandering Earth"/>
    <s v="Frant Gwo"/>
    <s v="Jing Wu, Chuxiao Qu, Jinmai Zhao, Li Guangjie, Ng Man-Tat, Mike Kai Sui, Qu Jingjing, Yichi Zhang, Yang Haoyu, Arkady Sharogradsky, Hongchen Li, Lei Jiayin, Yi Yang, Zhigang Jiang, Huan Zhang"/>
    <n v="15"/>
    <s v="China"/>
    <s v="China"/>
    <n v="1"/>
    <d v="2019-05-06T00:00:00"/>
    <n v="2019"/>
    <x v="5"/>
    <s v="125 min"/>
    <n v="125"/>
    <n v="125"/>
    <n v="646.93934945768024"/>
    <s v=""/>
    <s v="International Movies, Sci-Fi &amp; Fantasy"/>
    <s v="International Movies"/>
    <s v="International Movies, Sci-Fi &amp; Fantasy"/>
    <n v="2"/>
  </r>
  <r>
    <n v="3891"/>
    <s v="s3891"/>
    <x v="0"/>
    <s v="Njan Prakashan"/>
    <s v="Sathyan Anthikad"/>
    <s v="Fahadh Faasil, Sreenivasan, Nikhila Vimal, Devika Sanjay, Anju Kurian, K.P.A.C. Lalitha"/>
    <n v="6"/>
    <s v="India"/>
    <s v="India"/>
    <n v="1"/>
    <d v="2019-04-26T00:00:00"/>
    <n v="2018"/>
    <x v="6"/>
    <s v="125 min"/>
    <n v="125"/>
    <n v="125"/>
    <n v="646.93934945768024"/>
    <s v=""/>
    <s v="Comedies, Dramas, International Movies"/>
    <s v="Comedies"/>
    <s v="Comedies, Dramas, International Movies"/>
    <n v="3"/>
  </r>
  <r>
    <n v="4021"/>
    <s v="s4021"/>
    <x v="0"/>
    <s v="Finally Found Someone"/>
    <s v="Theodore Boborol"/>
    <s v="John Lloyd Cruz, Sarah Geronimo, Enchong Dee, Christian Bables, Joey Marquez, Yayo Aguila, Tetchie Agbayani, Dennis Padilla, Leo Rialp, Alwyn Uytingco"/>
    <n v="10"/>
    <s v="Philippines"/>
    <s v="Philippines"/>
    <n v="1"/>
    <d v="2019-03-14T00:00:00"/>
    <n v="2017"/>
    <x v="1"/>
    <s v="125 min"/>
    <n v="125"/>
    <n v="125"/>
    <n v="646.93934945768024"/>
    <s v=""/>
    <s v="International Movies, Romantic Movies"/>
    <s v="International Movies"/>
    <s v="International Movies, Romantic Movies"/>
    <n v="2"/>
  </r>
  <r>
    <n v="4068"/>
    <s v="s4068"/>
    <x v="0"/>
    <s v="Qui√©n te cantar√°"/>
    <s v="Carlos Vermut"/>
    <s v="Najwa Nimri, Eva Llorach, Carme Elias, Natalia de Molina, Juli√°n Villagr√°n, Ignacio Mateos, Lorena Iglesias, Vicenta N'Dongo, Inma Cuevas, Per-Olav Sorensen"/>
    <n v="10"/>
    <s v="Spain"/>
    <s v="Spain, France"/>
    <n v="2"/>
    <d v="2019-02-28T00:00:00"/>
    <n v="2018"/>
    <x v="5"/>
    <s v="125 min"/>
    <n v="125"/>
    <n v="125"/>
    <n v="646.93934945768024"/>
    <s v=""/>
    <s v="Dramas, Independent Movies, International Movies"/>
    <s v="Dramas"/>
    <s v="Dramas, Independent Movies, International Movies"/>
    <n v="3"/>
  </r>
  <r>
    <n v="4074"/>
    <s v="s4074"/>
    <x v="0"/>
    <s v="Four Sisters and a Wedding"/>
    <s v="Cathy Garcia-Molina"/>
    <s v="Bea Alonzo, Toni Gonzaga, Angel Locsin, Shaina Magdayao, Enchong Dee, Sam Milby, Angeline Quinto, Coney Reyes"/>
    <n v="8"/>
    <s v="Philippines"/>
    <s v="Philippines"/>
    <n v="1"/>
    <d v="2019-02-27T00:00:00"/>
    <n v="2013"/>
    <x v="1"/>
    <s v="125 min"/>
    <n v="125"/>
    <n v="125"/>
    <n v="646.93934945768024"/>
    <s v=""/>
    <s v="Comedies, Dramas, International Movies"/>
    <s v="Comedies"/>
    <s v="Comedies, Dramas, International Movies"/>
    <n v="3"/>
  </r>
  <r>
    <n v="4158"/>
    <s v="s4158"/>
    <x v="0"/>
    <s v="Habibie &amp; Ainun"/>
    <s v="Faozan Rizal"/>
    <s v="Reza Rahadian, Bunga Citra Lestari, Tio Pakusadewo, Ratna Riantiarno, Mike Lucock, Vitta Mariana Barrazza, Christoffer Nelwan"/>
    <n v="7"/>
    <s v="Indonesia"/>
    <s v="Indonesia, Singapore"/>
    <n v="2"/>
    <d v="2019-01-28T00:00:00"/>
    <n v="2012"/>
    <x v="1"/>
    <s v="125 min"/>
    <n v="125"/>
    <n v="125"/>
    <n v="646.93934945768024"/>
    <s v=""/>
    <s v="Dramas, International Movies, Romantic Movies"/>
    <s v="Dramas"/>
    <s v="Dramas, International Movies, Romantic Movies"/>
    <n v="3"/>
  </r>
  <r>
    <n v="4191"/>
    <s v="s4191"/>
    <x v="0"/>
    <s v="Pandigai"/>
    <s v="Feroz"/>
    <s v="Kreshna, Anandhi, Saravanan, Madhusudhanan, Black Pandi, Nitin Sathyaa, Aruldass, Karunas, Shanmugha Rajan, Prinz Nithik"/>
    <n v="10"/>
    <s v="India"/>
    <s v="India"/>
    <n v="1"/>
    <d v="2019-01-15T00:00:00"/>
    <n v="2017"/>
    <x v="5"/>
    <s v="125 min"/>
    <n v="125"/>
    <n v="125"/>
    <n v="646.93934945768024"/>
    <s v=""/>
    <s v="Action &amp; Adventure, Dramas, International Movies"/>
    <s v="Action &amp; Adventure"/>
    <s v="Action &amp; Adventure, Dramas, International Movies"/>
    <n v="3"/>
  </r>
  <r>
    <n v="4243"/>
    <s v="s4243"/>
    <x v="0"/>
    <s v="Taylor Swift reputation Stadium Tour"/>
    <s v="Paul Dugdale"/>
    <s v="Taylor Swift"/>
    <n v="1"/>
    <m/>
    <m/>
    <n v="0"/>
    <d v="2018-12-31T00:00:00"/>
    <n v="2018"/>
    <x v="6"/>
    <s v="125 min"/>
    <n v="125"/>
    <n v="125"/>
    <n v="646.93934945768024"/>
    <s v=""/>
    <s v="Music &amp; Musicals"/>
    <s v="Music &amp; Musicals"/>
    <s v="Music &amp; Musicals"/>
    <n v="1"/>
  </r>
  <r>
    <n v="5021"/>
    <s v="s5021"/>
    <x v="0"/>
    <s v="Tu Hai Mera Sunday"/>
    <s v="Milind Dhaimade"/>
    <s v="Barun Sobti, Shahana Goswami, Vishal Malhotra, Avinash Tiwary, Rasika Dugal, Maanvi Gagroo, Nakul Bhalla, Jay Upadhyay"/>
    <n v="8"/>
    <s v="India"/>
    <s v="India"/>
    <n v="1"/>
    <d v="2018-03-01T00:00:00"/>
    <n v="2016"/>
    <x v="1"/>
    <s v="125 min"/>
    <n v="125"/>
    <n v="125"/>
    <n v="646.93934945768024"/>
    <s v=""/>
    <s v="Comedies, Independent Movies, International Movies"/>
    <s v="Comedies"/>
    <s v="Comedies, Independent Movies, International Movies"/>
    <n v="3"/>
  </r>
  <r>
    <n v="6047"/>
    <s v="s6047"/>
    <x v="0"/>
    <s v="A Most Violent Year"/>
    <s v="J.C. Chandor"/>
    <s v="Oscar Isaac, Jessica Chastain, David Oyelowo, Albert Brooks, Elyes Gabel, Catalina Sandino Moreno, Christopher Abbott, Peter Gerety, Alessandro Nivola"/>
    <n v="9"/>
    <s v="United Arab Emirates"/>
    <s v="United Arab Emirates, United States"/>
    <n v="2"/>
    <d v="2018-07-22T00:00:00"/>
    <n v="2014"/>
    <x v="12"/>
    <s v="125 min"/>
    <n v="125"/>
    <n v="125"/>
    <n v="646.93934945768024"/>
    <s v=""/>
    <s v="Dramas, Thrillers"/>
    <s v="Dramas"/>
    <s v="Dramas, Thrillers"/>
    <n v="2"/>
  </r>
  <r>
    <n v="6132"/>
    <s v="s6132"/>
    <x v="0"/>
    <s v="Amar's Hands"/>
    <s v="Khaled Youssef"/>
    <s v="Ghadah Abdulrazeq, Wafaa Amer, Hassan El Raddad, Houria Farghally, Sabry Fawwaz"/>
    <n v="5"/>
    <s v="Egypt"/>
    <s v="Egypt"/>
    <n v="1"/>
    <d v="2019-04-26T00:00:00"/>
    <n v="2011"/>
    <x v="1"/>
    <s v="125 min"/>
    <n v="125"/>
    <n v="125"/>
    <n v="646.93934945768024"/>
    <s v=""/>
    <s v="Dramas, International Movies"/>
    <s v="Dramas"/>
    <s v="Dramas, International Movies"/>
    <n v="2"/>
  </r>
  <r>
    <n v="6255"/>
    <s v="s6255"/>
    <x v="0"/>
    <s v="Bawarchi"/>
    <s v="Hrishikesh Mukherjee"/>
    <s v="Rajesh Khanna, A.K. Hangal, Durga Khote, Jaya Bhaduri, Kali Bannerjee, Usha Kiran, Asrani, Paintal"/>
    <n v="8"/>
    <s v="India"/>
    <s v="India"/>
    <n v="1"/>
    <d v="2019-12-31T00:00:00"/>
    <n v="1972"/>
    <x v="6"/>
    <s v="125 min"/>
    <n v="125"/>
    <n v="125"/>
    <n v="646.93934945768024"/>
    <s v=""/>
    <s v="Classic Movies, Comedies, Dramas"/>
    <s v="Classic Movies"/>
    <s v="Classic Movies, Comedies, Dramas"/>
    <n v="3"/>
  </r>
  <r>
    <n v="6403"/>
    <s v="s6403"/>
    <x v="0"/>
    <s v="Cake"/>
    <s v="Asim Abbasi"/>
    <s v="Aamina Sheikh, Sanam Saeed, Adnan Malik, Mohammad Ahmad, Beo Rana Zafar, Faris Khalid, Hira Hussain, Mikaal Zulfiqar"/>
    <n v="8"/>
    <s v="United Kingdom"/>
    <s v="United Kingdom, Pakistan"/>
    <n v="2"/>
    <d v="2019-05-15T00:00:00"/>
    <n v="2018"/>
    <x v="5"/>
    <s v="125 min"/>
    <n v="125"/>
    <n v="125"/>
    <n v="646.93934945768024"/>
    <s v=""/>
    <s v="Comedies, Dramas, International Movies"/>
    <s v="Comedies"/>
    <s v="Comedies, Dramas, International Movies"/>
    <n v="3"/>
  </r>
  <r>
    <n v="6429"/>
    <s v="s6429"/>
    <x v="0"/>
    <s v="Casino Tycoon"/>
    <s v="Wong Jing"/>
    <s v="Wong Jing"/>
    <n v="1"/>
    <s v="Hong Kong"/>
    <s v="Hong Kong"/>
    <n v="1"/>
    <d v="2018-08-01T00:00:00"/>
    <n v="1992"/>
    <x v="5"/>
    <s v="125 min"/>
    <n v="125"/>
    <n v="125"/>
    <n v="646.93934945768024"/>
    <s v=""/>
    <s v="Action &amp; Adventure, Dramas, International Movies"/>
    <s v="Action &amp; Adventure"/>
    <s v="Action &amp; Adventure, Dramas, International Movies"/>
    <n v="3"/>
  </r>
  <r>
    <n v="7138"/>
    <s v="s7138"/>
    <x v="0"/>
    <s v="John Day"/>
    <s v="Ahishor Solomon"/>
    <s v="Naseeruddin Shah, Randeep Hooda, Shernaz Patel, Elena Kazan, Sharat Saxena, Vipin Sharma, Denzil Smith, Kenneth Desai, Sushil Pandey"/>
    <n v="9"/>
    <s v="India"/>
    <s v="India"/>
    <n v="1"/>
    <d v="2019-12-31T00:00:00"/>
    <n v="2013"/>
    <x v="5"/>
    <s v="125 min"/>
    <n v="125"/>
    <n v="125"/>
    <n v="646.93934945768024"/>
    <s v=""/>
    <s v="International Movies, Thrillers"/>
    <s v="International Movies"/>
    <s v="International Movies, Thrillers"/>
    <n v="2"/>
  </r>
  <r>
    <n v="7640"/>
    <s v="s7640"/>
    <x v="0"/>
    <s v="Ocean's Twelve"/>
    <s v="Steven Soderbergh"/>
    <s v="George Clooney, Brad Pitt, Matt Damon, Catherine Zeta-Jones, Andy Garcia, Don Cheadle, Bernie Mac, Julia Roberts, Casey Affleck, Scott Caan"/>
    <n v="10"/>
    <s v="United States"/>
    <s v="United States"/>
    <n v="1"/>
    <d v="2019-10-01T00:00:00"/>
    <n v="2004"/>
    <x v="2"/>
    <s v="125 min"/>
    <n v="125"/>
    <n v="125"/>
    <n v="646.93934945768024"/>
    <s v=""/>
    <s v="Action &amp; Adventure, Comedies"/>
    <s v="Action &amp; Adventure"/>
    <s v="Action &amp; Adventure, Comedies"/>
    <n v="2"/>
  </r>
  <r>
    <n v="7738"/>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n v="10"/>
    <s v="Thailand"/>
    <s v="Thailand"/>
    <n v="1"/>
    <d v="2018-09-05T00:00:00"/>
    <n v="2009"/>
    <x v="5"/>
    <s v="125 min"/>
    <n v="125"/>
    <n v="125"/>
    <n v="646.93934945768024"/>
    <s v=""/>
    <s v="Horror Movies, International Movies"/>
    <s v="Horror Movies"/>
    <s v="Horror Movies, International Movies"/>
    <n v="2"/>
  </r>
  <r>
    <n v="7991"/>
    <s v="s7991"/>
    <x v="0"/>
    <s v="SGT. Will Gardner"/>
    <s v="Max Martini"/>
    <s v="Max Martini, Omari Hardwick, Lily Rabe, Elisabeth R√∂hm, Robert Patrick, Dermot Mulroney, Gary Sinise, JoBeth Williams, Luis Bordonada, Leo Martini"/>
    <n v="10"/>
    <s v="United States"/>
    <s v="United States"/>
    <n v="1"/>
    <d v="2019-05-19T00:00:00"/>
    <n v="2019"/>
    <x v="5"/>
    <s v="125 min"/>
    <n v="125"/>
    <n v="125"/>
    <n v="646.93934945768024"/>
    <s v=""/>
    <s v="Dramas"/>
    <s v="Dramas"/>
    <s v="Dramas"/>
    <n v="1"/>
  </r>
  <r>
    <n v="8162"/>
    <s v="s8162"/>
    <x v="0"/>
    <s v="Tees Maar Khan"/>
    <s v="Farah Khan"/>
    <s v="Katrina Kaif, Akshay Kumar, Akshaye Khanna, Arya Babbar, Rajiv Lakshman, Raghu Ram, Vijay Maurya, Dharampal, Ali Asghar, Murli Sharma"/>
    <n v="10"/>
    <s v="India"/>
    <s v="India"/>
    <n v="1"/>
    <d v="2018-08-02T00:00:00"/>
    <n v="2010"/>
    <x v="6"/>
    <s v="125 min"/>
    <n v="125"/>
    <n v="125"/>
    <n v="646.93934945768024"/>
    <s v=""/>
    <s v="Comedies, International Movies, Music &amp; Musicals"/>
    <s v="Comedies"/>
    <s v="Comedies, International Movies, Music &amp; Musicals"/>
    <n v="3"/>
  </r>
  <r>
    <n v="8468"/>
    <s v="s8468"/>
    <x v="0"/>
    <s v="The Prison"/>
    <s v="Na Hyeon"/>
    <s v="Suk-kyu Han, Rae-won Kim, Kyeong-yeong Lee, Woong-in Jeong, Jae-yun Jo, Sung-rok Shin, Kim Sung-kyun, Kwak Min-ho"/>
    <n v="8"/>
    <s v="South Korea"/>
    <s v="South Korea"/>
    <n v="1"/>
    <d v="2017-11-18T00:00:00"/>
    <n v="2017"/>
    <x v="5"/>
    <s v="125 min"/>
    <n v="125"/>
    <n v="125"/>
    <n v="646.93934945768024"/>
    <s v=""/>
    <s v="Action &amp; Adventure, Dramas, International Movies"/>
    <s v="Action &amp; Adventure"/>
    <s v="Action &amp; Adventure, Dramas, International Movies"/>
    <n v="3"/>
  </r>
  <r>
    <n v="8583"/>
    <s v="s8583"/>
    <x v="0"/>
    <s v="Thorne: Scaredy Cat"/>
    <s v="Benjamin Ross"/>
    <s v="David Morrissey, Eddie Marsan, Aidan Gillen, O.T. Fagbenle, Lorraine Ashbourne, Sandra Oh, Tom Brooke, Joe Absolom"/>
    <n v="8"/>
    <s v="United Kingdom"/>
    <s v="United Kingdom"/>
    <n v="1"/>
    <d v="2016-11-02T00:00:00"/>
    <n v="2010"/>
    <x v="11"/>
    <s v="125 min"/>
    <n v="125"/>
    <n v="125"/>
    <n v="646.93934945768024"/>
    <s v=""/>
    <s v="Dramas, International Movies"/>
    <s v="Dramas"/>
    <s v="Dramas, International Movies"/>
    <n v="2"/>
  </r>
  <r>
    <n v="8584"/>
    <s v="s8584"/>
    <x v="0"/>
    <s v="Thorne: Sleepyhead"/>
    <s v="Stephen Hopkins"/>
    <s v="David Morrissey, Eddie Marsan, Aidan Gillen, O. T. Fagbenle, Lorraine Ashbourne, Natascha McElhone, Sara Lloyd-Gregory, Aisling Loftus, Sarah Niles, Joshua Close, Brian McCardie"/>
    <n v="11"/>
    <s v="United Kingdom"/>
    <s v="United Kingdom, Australia, Canada, United States"/>
    <n v="4"/>
    <d v="2016-11-02T00:00:00"/>
    <n v="2010"/>
    <x v="11"/>
    <s v="125 min"/>
    <n v="125"/>
    <n v="125"/>
    <n v="646.93934945768024"/>
    <s v=""/>
    <s v="Dramas, International Movies"/>
    <s v="Dramas"/>
    <s v="Dramas, International Movies"/>
    <n v="2"/>
  </r>
  <r>
    <n v="8592"/>
    <s v="s8592"/>
    <x v="0"/>
    <s v="Time Please"/>
    <s v="Sameer Vidwans"/>
    <s v="Priya Bapat, Siddarth Jadhav, Umesh Kamat, Sai Tamhankar, Vandana Gupte"/>
    <n v="5"/>
    <s v="India"/>
    <s v="India"/>
    <n v="1"/>
    <d v="2018-01-01T00:00:00"/>
    <n v="2013"/>
    <x v="1"/>
    <s v="125 min"/>
    <n v="125"/>
    <n v="125"/>
    <n v="646.93934945768024"/>
    <s v=""/>
    <s v="Comedies, Dramas, International Movies"/>
    <s v="Comedies"/>
    <s v="Comedies, Dramas, International Movies"/>
    <n v="3"/>
  </r>
  <r>
    <n v="8653"/>
    <s v="s8653"/>
    <x v="0"/>
    <s v="Ugly"/>
    <s v="Anurag Kashyap"/>
    <s v="Rahul Bhat, Ronit Roy, Tejaswini Kolhapure, Vineet Kumar Singh, Surveen Chawla, Siddhant Kapoor, Girish Kulkarni, Abir Goswami, Madhavi Singh, Anshikaa Shrivastava, Murari Kumar, Sandesh Jadhav"/>
    <n v="12"/>
    <s v="India"/>
    <s v="India"/>
    <n v="1"/>
    <d v="2017-03-01T00:00:00"/>
    <n v="2013"/>
    <x v="11"/>
    <s v="125 min"/>
    <n v="125"/>
    <n v="125"/>
    <n v="646.93934945768024"/>
    <s v=""/>
    <s v="Dramas, International Movies, Thrillers"/>
    <s v="Dramas"/>
    <s v="Dramas, International Movies, Thrillers"/>
    <n v="3"/>
  </r>
  <r>
    <n v="8681"/>
    <s v="s8681"/>
    <x v="0"/>
    <s v="Viswasapoorvam Mansoor"/>
    <s v="P.T. Kunju Muhammad"/>
    <s v="Roshan Mathew, Asha Sarath, Prayaga Martin, Zarina Wahab, Renji Panicker, Leona Lishoy, Santhosh Keezhattoor, Sunil Sukhada"/>
    <n v="8"/>
    <s v="India"/>
    <s v="India"/>
    <n v="1"/>
    <d v="2018-07-01T00:00:00"/>
    <n v="2017"/>
    <x v="1"/>
    <s v="125 min"/>
    <n v="125"/>
    <n v="125"/>
    <n v="646.93934945768024"/>
    <s v=""/>
    <s v="Dramas, International Movies"/>
    <s v="Dramas"/>
    <s v="Dramas, International Movies"/>
    <n v="2"/>
  </r>
  <r>
    <n v="556"/>
    <s v="s556"/>
    <x v="0"/>
    <s v="Snowpiercer"/>
    <s v="Bong Joon Ho"/>
    <s v="Chris Evans, Song Kang-ho, Ed Harris, John Hurt, Tilda Swinton, Jamie Bell, Octavia Spencer, Ewen Bremner, Alison Pill, Adnan Haskovic, Vlad Ivanov, Ko A-sung, Luke Pasqualino"/>
    <n v="13"/>
    <s v="South Korea"/>
    <s v="South Korea, Czech Republic"/>
    <n v="2"/>
    <d v="2021-07-02T00:00:00"/>
    <n v="2013"/>
    <x v="12"/>
    <s v="126 min"/>
    <n v="126"/>
    <n v="126"/>
    <n v="698.80935435084609"/>
    <s v=""/>
    <s v="Action &amp; Adventure, Cult Movies, International Movies"/>
    <s v="Action &amp; Adventure"/>
    <s v="Action &amp; Adventure, Cult Movies, International Movies"/>
    <n v="3"/>
  </r>
  <r>
    <n v="580"/>
    <s v="s580"/>
    <x v="0"/>
    <s v="Midnight Run"/>
    <s v="Martin Brest"/>
    <s v="Robert De Niro, Charles Grodin, Yaphet Kotto, John Ashton, Dennis Farina, Joe Pantoliano, Richard Foronjy, Robert Miranda, Jack Kehoe, Wendy Phillips, Philip Baker Hall"/>
    <n v="11"/>
    <s v="United States"/>
    <s v="United States"/>
    <n v="1"/>
    <d v="2021-07-01T00:00:00"/>
    <n v="1988"/>
    <x v="12"/>
    <s v="126 min"/>
    <n v="126"/>
    <n v="126"/>
    <n v="698.80935435084609"/>
    <s v=""/>
    <s v="Action &amp; Adventure, Classic Movies, Comedies"/>
    <s v="Action &amp; Adventure"/>
    <s v="Action &amp; Adventure, Classic Movies, Comedies"/>
    <n v="3"/>
  </r>
  <r>
    <n v="899"/>
    <s v="s899"/>
    <x v="0"/>
    <s v="Dear Affy"/>
    <s v="Samuel Olatunji"/>
    <s v="Kehinde Bankole, Enyinna Nwigwe, Williams Uchemba, Toyin Abraham, Bimbo Ademoye, Timini Egbuson, Uzor Arukwe, Bimbo Akintola, Faithia Williams, Odunlade Adekola, Teni Entertainer, Bianca Ugo"/>
    <n v="12"/>
    <m/>
    <m/>
    <n v="0"/>
    <d v="2021-05-11T00:00:00"/>
    <n v="2020"/>
    <x v="1"/>
    <s v="126 min"/>
    <n v="126"/>
    <n v="126"/>
    <n v="698.80935435084609"/>
    <s v=""/>
    <s v="Comedies, Dramas, International Movies"/>
    <s v="Comedies"/>
    <s v="Comedies, Dramas, International Movies"/>
    <n v="3"/>
  </r>
  <r>
    <n v="1001"/>
    <s v="s1001"/>
    <x v="0"/>
    <s v="Wild Dog"/>
    <s v="Ahishor Solomon"/>
    <s v="Nagarjuna Akkineni, Dia Mirza, Saiyami Kher, Atul Kulakarni, Bilal Hussain, Ali Reza, Mayank Parakh"/>
    <n v="7"/>
    <m/>
    <m/>
    <n v="0"/>
    <d v="2021-04-22T00:00:00"/>
    <n v="2020"/>
    <x v="5"/>
    <s v="126 min"/>
    <n v="126"/>
    <n v="126"/>
    <n v="698.80935435084609"/>
    <s v=""/>
    <s v="Action &amp; Adventure, International Movies"/>
    <s v="Action &amp; Adventure"/>
    <s v="Action &amp; Adventure, International Movies"/>
    <n v="2"/>
  </r>
  <r>
    <n v="1016"/>
    <s v="s1016"/>
    <x v="0"/>
    <s v="American Me"/>
    <s v="Edward James Olmos"/>
    <s v="Edward James Olmos, William Forsythe, Pepe Serna, Danny De La Paz, Evelina Fernandez, Cary-Hiroyuki Tagawa, Daniel Villarreal, Sal Lopez, Daniel Haro, Domingo Ambriz"/>
    <n v="10"/>
    <s v="United States"/>
    <s v="United States"/>
    <n v="1"/>
    <d v="2021-04-17T00:00:00"/>
    <n v="1992"/>
    <x v="12"/>
    <s v="126 min"/>
    <n v="126"/>
    <n v="126"/>
    <n v="698.80935435084609"/>
    <s v=""/>
    <s v="Dramas"/>
    <s v="Dramas"/>
    <s v="Dramas"/>
    <n v="1"/>
  </r>
  <r>
    <n v="1442"/>
    <s v="s1442"/>
    <x v="0"/>
    <s v="Hello Brother"/>
    <s v="Sohail Khan"/>
    <s v="Salman Khan, Arbaaz Khan, Rani Mukerji, Johny Lever, Neeraj Vora, Shakti Kapoor, Razak Khan, Sulabha Arya"/>
    <n v="8"/>
    <s v="India"/>
    <s v="India"/>
    <n v="1"/>
    <d v="2021-01-04T00:00:00"/>
    <n v="1999"/>
    <x v="1"/>
    <s v="126 min"/>
    <n v="126"/>
    <n v="126"/>
    <n v="698.80935435084609"/>
    <s v=""/>
    <s v="Action &amp; Adventure, Comedies, International Movies"/>
    <s v="Action &amp; Adventure"/>
    <s v="Action &amp; Adventure, Comedies, International Movies"/>
    <n v="3"/>
  </r>
  <r>
    <n v="1870"/>
    <s v="s1870"/>
    <x v="0"/>
    <s v="Ginny Weds Sunny"/>
    <s v="Puneet Khanna"/>
    <s v="Yami Gautam, Vikrant Massey, Suhail Nayyar, Ayesha Raza Mishra, Isha Talwar, Rajeev Gupta"/>
    <n v="6"/>
    <s v="India"/>
    <s v="India"/>
    <n v="1"/>
    <d v="2020-10-09T00:00:00"/>
    <n v="2020"/>
    <x v="5"/>
    <s v="126 min"/>
    <n v="126"/>
    <n v="126"/>
    <n v="698.80935435084609"/>
    <s v=""/>
    <s v="Comedies, International Movies, Romantic Movies"/>
    <s v="Comedies"/>
    <s v="Comedies, International Movies, Romantic Movies"/>
    <n v="3"/>
  </r>
  <r>
    <n v="2251"/>
    <s v="s2251"/>
    <x v="0"/>
    <s v="The Old Guard"/>
    <s v="Gina Prince-Bythewood"/>
    <s v="Charlize Theron, KiKi Layne, Marwan Kenzari, Luca Marinelli, Harry Melling, Van Veronica Ngo, Matthias Schoenaerts, Chiwetel Ejiofor"/>
    <n v="8"/>
    <s v="United States"/>
    <s v="United States"/>
    <n v="1"/>
    <d v="2020-07-10T00:00:00"/>
    <n v="2020"/>
    <x v="12"/>
    <s v="126 min"/>
    <n v="126"/>
    <n v="126"/>
    <n v="698.80935435084609"/>
    <s v=""/>
    <s v="Action &amp; Adventure"/>
    <s v="Action &amp; Adventure"/>
    <s v="Action &amp; Adventure"/>
    <n v="1"/>
  </r>
  <r>
    <n v="2289"/>
    <s v="s2289"/>
    <x v="0"/>
    <s v="Shaitan"/>
    <s v="Bejoy Nambiar"/>
    <s v="Rajeev Khandelwal, Kalki Koechlin, Gulshan Devaiah, Shiv Pandit, Kirti Kulhari, Neil Bhoopalam, Nikhil Chinappa, Rajit Kapoor, Rajkummar Rao, Pavan Malhotra"/>
    <n v="10"/>
    <s v="India"/>
    <s v="India"/>
    <n v="1"/>
    <d v="2020-07-05T00:00:00"/>
    <n v="2011"/>
    <x v="5"/>
    <s v="126 min"/>
    <n v="126"/>
    <n v="126"/>
    <n v="698.80935435084609"/>
    <s v=""/>
    <s v="Action &amp; Adventure, Dramas, Independent Movies"/>
    <s v="Action &amp; Adventure"/>
    <s v="Action &amp; Adventure, Dramas, Independent Movies"/>
    <n v="3"/>
  </r>
  <r>
    <n v="2339"/>
    <s v="s2339"/>
    <x v="0"/>
    <s v="Krishna and His Leela"/>
    <s v="Ravikanth Perepu"/>
    <s v="Siddhu Jonnalagadda, Shraddha Srinath, Seerat Kapoor, Shalini Vadnikatti, Jhansi, Viva Harsha, Sampath Raj, Samyuktha Hornad"/>
    <n v="8"/>
    <s v="India"/>
    <s v="India"/>
    <n v="1"/>
    <d v="2020-06-25T00:00:00"/>
    <n v="2020"/>
    <x v="5"/>
    <s v="126 min"/>
    <n v="126"/>
    <n v="126"/>
    <n v="698.80935435084609"/>
    <s v=""/>
    <s v="International Movies, Romantic Movies"/>
    <s v="International Movies"/>
    <s v="International Movies, Romantic Movies"/>
    <n v="2"/>
  </r>
  <r>
    <n v="2411"/>
    <s v="s2411"/>
    <x v="0"/>
    <s v="The Witch: Part 1 - The Subversion"/>
    <s v="Park Hoon-jung"/>
    <s v="Kim Da-mi, Cho Min-soo, Choi Woo-shik, Park Hee-soon, Choi Jung-woo, Ko Min-si, Oh Mi-hee, Kim Byung-ok"/>
    <n v="8"/>
    <s v="South Korea"/>
    <s v="South Korea"/>
    <n v="1"/>
    <d v="2020-06-10T00:00:00"/>
    <n v="2018"/>
    <x v="5"/>
    <s v="126 min"/>
    <n v="126"/>
    <n v="126"/>
    <n v="698.80935435084609"/>
    <s v=""/>
    <s v="Action &amp; Adventure, International Movies, Sci-Fi &amp; Fantasy"/>
    <s v="Action &amp; Adventure"/>
    <s v="Action &amp; Adventure, International Movies, Sci-Fi &amp; Fantasy"/>
    <n v="3"/>
  </r>
  <r>
    <n v="2730"/>
    <s v="s2730"/>
    <x v="0"/>
    <s v="Kaal"/>
    <s v="Soham Shah"/>
    <s v="Ajay Devgn, Vivek Oberoi, John Abraham, Lara Dutta, Esha Deol, Vishal Malhotra, Kushal Punjabi, Vineet Sharma"/>
    <n v="8"/>
    <s v="India"/>
    <s v="India"/>
    <n v="1"/>
    <d v="2020-04-01T00:00:00"/>
    <n v="2005"/>
    <x v="1"/>
    <s v="126 min"/>
    <n v="126"/>
    <n v="126"/>
    <n v="698.80935435084609"/>
    <s v=""/>
    <s v="Horror Movies, International Movies, Thrillers"/>
    <s v="Horror Movies"/>
    <s v="Horror Movies, International Movies, Thrillers"/>
    <n v="3"/>
  </r>
  <r>
    <n v="3117"/>
    <s v="s3117"/>
    <x v="0"/>
    <s v="The Two Popes"/>
    <s v="Fernando Meirelles"/>
    <s v="Anthony Hopkins, Jonathan Pryce, Juan Minuj√≠n"/>
    <n v="3"/>
    <s v="United Kingdom"/>
    <s v="United Kingdom, Italy"/>
    <n v="2"/>
    <d v="2019-12-20T00:00:00"/>
    <n v="2019"/>
    <x v="2"/>
    <s v="126 min"/>
    <n v="126"/>
    <n v="126"/>
    <n v="698.80935435084609"/>
    <s v=""/>
    <s v="Dramas"/>
    <s v="Dramas"/>
    <s v="Dramas"/>
    <n v="1"/>
  </r>
  <r>
    <n v="3204"/>
    <s v="s3204"/>
    <x v="0"/>
    <s v="Why Me?"/>
    <s v="Tudor Giurgiu"/>
    <s v="Emilian Oprea, Mihai Constantin, Andreea Vasile, Dan Condurache, Liviu Pintileasa, Mihai Smarandache, Alin Florea, Lucretia Mandric"/>
    <n v="8"/>
    <s v="Romania"/>
    <s v="Romania, Bulgaria, Hungary"/>
    <n v="3"/>
    <d v="2019-12-01T00:00:00"/>
    <n v="2015"/>
    <x v="5"/>
    <s v="126 min"/>
    <n v="126"/>
    <n v="126"/>
    <n v="698.80935435084609"/>
    <s v=""/>
    <s v="Dramas, International Movies, Thrillers"/>
    <s v="Dramas"/>
    <s v="Dramas, International Movies, Thrillers"/>
    <n v="3"/>
  </r>
  <r>
    <n v="3360"/>
    <s v="s3360"/>
    <x v="0"/>
    <s v="Mehandi Circus"/>
    <s v="Saravana Rajendran"/>
    <s v="Madhampatti Rangaraj, Shweta Tripathi, Vela Ramamoorthy, Ankur Vikal, G. Marimuthu, Sunny Charles"/>
    <n v="6"/>
    <s v="India"/>
    <s v="India"/>
    <n v="1"/>
    <d v="2019-10-30T00:00:00"/>
    <n v="2019"/>
    <x v="5"/>
    <s v="126 min"/>
    <n v="126"/>
    <n v="126"/>
    <n v="698.80935435084609"/>
    <s v=""/>
    <s v="Dramas, International Movies, Romantic Movies"/>
    <s v="Dramas"/>
    <s v="Dramas, International Movies, Romantic Movies"/>
    <n v="3"/>
  </r>
  <r>
    <n v="3843"/>
    <s v="s3843"/>
    <x v="0"/>
    <s v="Gatao 2: Rise of the King"/>
    <s v="Yen Cheng-kuo"/>
    <s v="Collin Chou, Jason Wang, Jack Kao, Tsai Chen-nan, Lu Hsueh-feng, Peng Sun"/>
    <n v="6"/>
    <s v="Taiwan"/>
    <s v="Taiwan"/>
    <n v="1"/>
    <d v="2019-05-09T00:00:00"/>
    <n v="2018"/>
    <x v="5"/>
    <s v="126 min"/>
    <n v="126"/>
    <n v="126"/>
    <n v="698.80935435084609"/>
    <s v=""/>
    <s v="Action &amp; Adventure, Dramas, International Movies"/>
    <s v="Action &amp; Adventure"/>
    <s v="Action &amp; Adventure, Dramas, International Movies"/>
    <n v="3"/>
  </r>
  <r>
    <n v="3949"/>
    <s v="s3949"/>
    <x v="0"/>
    <s v="Suzzanna: Buried Alive"/>
    <s v="Rocky Soraya, Anggy Umbara"/>
    <s v="Luna Maya, Herjunot Ali, Teuku Rifnu Wikana, Verdi Solaiman, Alex Abbad"/>
    <n v="5"/>
    <s v="Indonesia"/>
    <s v="Indonesia"/>
    <n v="1"/>
    <d v="2019-04-03T00:00:00"/>
    <n v="2018"/>
    <x v="5"/>
    <s v="126 min"/>
    <n v="126"/>
    <n v="126"/>
    <n v="698.80935435084609"/>
    <s v=""/>
    <s v="Horror Movies, International Movies"/>
    <s v="Horror Movies"/>
    <s v="Horror Movies, International Movies"/>
    <n v="2"/>
  </r>
  <r>
    <n v="3974"/>
    <s v="s3974"/>
    <x v="0"/>
    <s v="Verses of Love"/>
    <s v="Hanung Bramantyo"/>
    <s v="Fedi Nuril, Rianti Cartwright, Carissa Putri, Melanie Putria, Zaskia Adya Mecca, Surya Saputra, Dennis Adhiswara, Oka Antara"/>
    <n v="8"/>
    <s v="Indonesia"/>
    <s v="Indonesia"/>
    <n v="1"/>
    <d v="2019-03-27T00:00:00"/>
    <n v="2008"/>
    <x v="6"/>
    <s v="126 min"/>
    <n v="126"/>
    <n v="126"/>
    <n v="698.80935435084609"/>
    <s v=""/>
    <s v="Dramas, International Movies, Romantic Movies"/>
    <s v="Dramas"/>
    <s v="Dramas, International Movies, Romantic Movies"/>
    <n v="3"/>
  </r>
  <r>
    <n v="3976"/>
    <s v="s3976"/>
    <x v="0"/>
    <s v="Sei"/>
    <s v="Raj Babu"/>
    <s v="Nakhul, Aanchal Munjal, Nassar, Prakash Raj, Thalaivasal Vijay, Manobala, Jeyan Cherthala, Annadurai Kannadasan"/>
    <n v="8"/>
    <s v="India"/>
    <s v="India"/>
    <n v="1"/>
    <d v="2019-03-25T00:00:00"/>
    <n v="2018"/>
    <x v="1"/>
    <s v="126 min"/>
    <n v="126"/>
    <n v="126"/>
    <n v="698.80935435084609"/>
    <s v=""/>
    <s v="Action &amp; Adventure, Comedies, Dramas"/>
    <s v="Action &amp; Adventure"/>
    <s v="Action &amp; Adventure, Comedies, Dramas"/>
    <n v="3"/>
  </r>
  <r>
    <n v="4025"/>
    <s v="s4025"/>
    <x v="0"/>
    <s v="Triple Frontier"/>
    <s v="J.C. Chandor"/>
    <s v="Ben Affleck, Oscar Isaac, Charlie Hunnam, Pedro Pascal, Garrett Hedlund, Adria Arjona"/>
    <n v="6"/>
    <s v="United States"/>
    <s v="United States"/>
    <n v="1"/>
    <d v="2019-03-13T00:00:00"/>
    <n v="2019"/>
    <x v="12"/>
    <s v="126 min"/>
    <n v="126"/>
    <n v="126"/>
    <n v="698.80935435084609"/>
    <s v=""/>
    <s v="Action &amp; Adventure"/>
    <s v="Action &amp; Adventure"/>
    <s v="Action &amp; Adventure"/>
    <n v="1"/>
  </r>
  <r>
    <n v="4438"/>
    <s v="s4438"/>
    <x v="0"/>
    <s v="Gaddar: the Traitor"/>
    <s v="Amitoj Mann"/>
    <s v="Harbhajan Mann, Manpneet Grewal, Ashish Duggal, Girja Shankar, Shavinder Mahal, Rupinder Roopi, Anita Meet, Tarsem Paul, Balkaran Wadding, Bobby Sandhu"/>
    <n v="10"/>
    <s v="India"/>
    <s v="India"/>
    <n v="1"/>
    <d v="2018-11-01T00:00:00"/>
    <n v="2015"/>
    <x v="1"/>
    <s v="126 min"/>
    <n v="126"/>
    <n v="126"/>
    <n v="698.80935435084609"/>
    <s v=""/>
    <s v="Dramas, International Movies, Thrillers"/>
    <s v="Dramas"/>
    <s v="Dramas, International Movies, Thrillers"/>
    <n v="3"/>
  </r>
  <r>
    <n v="4450"/>
    <s v="s4450"/>
    <x v="0"/>
    <s v="Life in a ... Metro"/>
    <s v="Anurag Basu"/>
    <s v="Dharmendra, Irrfan Khan, Konkona Sen Sharma, Kay Kay Menon, Shilpa Shetty, Shiney Ahuja, Sharman Joshi, Kangana Ranaut, Nafisa Ali, Manoj Pahwa"/>
    <n v="10"/>
    <s v="India"/>
    <s v="India"/>
    <n v="1"/>
    <d v="2018-11-01T00:00:00"/>
    <n v="2007"/>
    <x v="1"/>
    <s v="126 min"/>
    <n v="126"/>
    <n v="126"/>
    <n v="698.80935435084609"/>
    <s v=""/>
    <s v="Dramas, International Movies, Music &amp; Musicals"/>
    <s v="Dramas"/>
    <s v="Dramas, International Movies, Music &amp; Musicals"/>
    <n v="3"/>
  </r>
  <r>
    <n v="4468"/>
    <s v="s4468"/>
    <x v="0"/>
    <s v="Gun City"/>
    <s v="Dani de la Torre"/>
    <s v="Luis Tosar, Michelle Jenner, Vicente Romero, Manolo Solo, Paco Tous, Adriana Torrebejano, Pep Tosar, Jaime Lorente, Ernesto Alterio, Fernando Cayo"/>
    <n v="10"/>
    <s v="Spain"/>
    <s v="Spain, France"/>
    <n v="2"/>
    <d v="2018-10-31T00:00:00"/>
    <n v="2018"/>
    <x v="5"/>
    <s v="126 min"/>
    <n v="126"/>
    <n v="126"/>
    <n v="698.80935435084609"/>
    <s v=""/>
    <s v="Dramas, International Movies, Thrillers"/>
    <s v="Dramas"/>
    <s v="Dramas, International Movies, Thrillers"/>
    <n v="3"/>
  </r>
  <r>
    <n v="4473"/>
    <s v="s4473"/>
    <x v="0"/>
    <s v="Dovlatov"/>
    <s v="Aleksey German"/>
    <s v="Milan Maric, Danila Kozlovsky, Helena Sujecka, Artur Beschastny, Anton Shagin, Svetlana Khodchenkova, Elena Lyadova, Piotr Gasowski, Eva Gerr, Hanna Sleszynska"/>
    <n v="10"/>
    <s v="Russia"/>
    <s v="Russia, Poland, Serbia"/>
    <n v="3"/>
    <d v="2018-10-26T00:00:00"/>
    <n v="2018"/>
    <x v="2"/>
    <s v="126 min"/>
    <n v="126"/>
    <n v="126"/>
    <n v="698.80935435084609"/>
    <s v=""/>
    <s v="Dramas, International Movies"/>
    <s v="Dramas"/>
    <s v="Dramas, International Movies"/>
    <n v="2"/>
  </r>
  <r>
    <n v="4616"/>
    <s v="s4616"/>
    <x v="0"/>
    <s v="Zindagi Kitni Haseen Hay"/>
    <s v="Anjum Shahzad"/>
    <s v="Feroze Khan, Sajal Ali, Jibrayl Ahmed Rajput, Alyy Khan, Shafqat Cheema, Nayyar Ejaz, Rashid Farooqi"/>
    <n v="7"/>
    <s v="Pakistan"/>
    <s v="Pakistan"/>
    <n v="1"/>
    <d v="2018-10-01T00:00:00"/>
    <n v="2016"/>
    <x v="1"/>
    <s v="126 min"/>
    <n v="126"/>
    <n v="126"/>
    <n v="698.80935435084609"/>
    <s v=""/>
    <s v="Dramas, International Movies, Romantic Movies"/>
    <s v="Dramas"/>
    <s v="Dramas, International Movies, Romantic Movies"/>
    <n v="3"/>
  </r>
  <r>
    <n v="4620"/>
    <s v="s4620"/>
    <x v="0"/>
    <s v="Hold the Dark"/>
    <s v="Jeremy Saulnier"/>
    <s v="Jeffrey Wright, Alexander Skarsg√•rd, James Badge Dale, Riley Keough, Julian Black Antelope, Tantoo Cardinal, Macon Blair, Jonathan Whitesell, Peter McRobbie"/>
    <n v="9"/>
    <s v="United States"/>
    <s v="United States"/>
    <n v="1"/>
    <d v="2018-09-28T00:00:00"/>
    <n v="2018"/>
    <x v="5"/>
    <s v="126 min"/>
    <n v="126"/>
    <n v="126"/>
    <n v="698.80935435084609"/>
    <s v=""/>
    <s v="Action &amp; Adventure, Dramas"/>
    <s v="Action &amp; Adventure"/>
    <s v="Action &amp; Adventure, Dramas"/>
    <n v="2"/>
  </r>
  <r>
    <n v="4840"/>
    <s v="s4840"/>
    <x v="0"/>
    <s v="B.A. Pass 2"/>
    <s v="Shadab Khan"/>
    <s v="Kritika Sachdeva, Sasho, Sanghmitra Hitaishi, Indraneil Sengupta, Saurabh Dubey, Shubhangi Latkar, Sukhbir Kaur Lamba, Arav Chowdharry"/>
    <n v="8"/>
    <s v="India"/>
    <s v="India"/>
    <n v="1"/>
    <d v="2018-06-01T00:00:00"/>
    <n v="2017"/>
    <x v="1"/>
    <s v="126 min"/>
    <n v="126"/>
    <n v="126"/>
    <n v="698.80935435084609"/>
    <s v=""/>
    <s v="Dramas, International Movies"/>
    <s v="Dramas"/>
    <s v="Dramas, International Movies"/>
    <n v="2"/>
  </r>
  <r>
    <n v="5173"/>
    <s v="s5173"/>
    <x v="0"/>
    <s v="Bon Cop Bad Cop 2"/>
    <s v="Alain Desrochers"/>
    <s v="Patrick Huard, Colm Feore, Marc Beaupr√©, Noam Jenkins, Andreas Apergis, Mariana Mazza, Erik Knudsen, Sarah-Jeanne Labrosse, Lucie Laurier, Neil Crone, Catherine St-Laurent"/>
    <n v="11"/>
    <s v="Canada"/>
    <s v="Canada"/>
    <n v="1"/>
    <d v="2017-11-11T00:00:00"/>
    <n v="2017"/>
    <x v="5"/>
    <s v="126 min"/>
    <n v="126"/>
    <n v="126"/>
    <n v="698.80935435084609"/>
    <s v=""/>
    <s v="Action &amp; Adventure, Comedies, International Movies"/>
    <s v="Action &amp; Adventure"/>
    <s v="Action &amp; Adventure, Comedies, International Movies"/>
    <n v="3"/>
  </r>
  <r>
    <n v="6021"/>
    <s v="s6021"/>
    <x v="0"/>
    <s v="5CM"/>
    <s v="Rizal Mantovani"/>
    <s v="Herjunot Ali, Raline Shah, Fedi Nuril, Pevita Pearce, Saykoji, Denny Sumargo, Didi Petet, Firrina Sinatrya"/>
    <n v="8"/>
    <s v="Indonesia"/>
    <s v="Indonesia"/>
    <n v="1"/>
    <d v="2018-09-28T00:00:00"/>
    <n v="2012"/>
    <x v="1"/>
    <s v="126 min"/>
    <n v="126"/>
    <n v="126"/>
    <n v="698.80935435084609"/>
    <s v=""/>
    <s v="Dramas, International Movies"/>
    <s v="Dramas"/>
    <s v="Dramas, International Movies"/>
    <n v="2"/>
  </r>
  <r>
    <n v="6073"/>
    <s v="s6073"/>
    <x v="0"/>
    <s v="Aajcha Divas Majha"/>
    <s v="Chandrakant Kulkarni"/>
    <s v="Sachin Khedekar, Ashwini Bhave, Mahesh Manjrekar, Hrishikesh Joshi, Satish Alekar, Sunil Tawde, Pushkar Shrotri, Anand Ingle"/>
    <n v="8"/>
    <s v="India"/>
    <s v="India"/>
    <n v="1"/>
    <d v="2018-01-01T00:00:00"/>
    <n v="2013"/>
    <x v="6"/>
    <s v="126 min"/>
    <n v="126"/>
    <n v="126"/>
    <n v="698.80935435084609"/>
    <s v=""/>
    <s v="Comedies, Dramas, International Movies"/>
    <s v="Comedies"/>
    <s v="Comedies, Dramas, International Movies"/>
    <n v="3"/>
  </r>
  <r>
    <n v="6231"/>
    <s v="s6231"/>
    <x v="0"/>
    <s v="Bangkok Traffic (Love) Story"/>
    <s v="Adisorn Tresirikasem"/>
    <s v="Theeradej Wongpuapan, Sirin Horwang, Ungsumalynn Sirapatsakmetha, Panissara Phimpru, Taksaorn Paksukcharern, Charlie Trairat, Kazuki Yano"/>
    <n v="7"/>
    <s v="Thailand"/>
    <s v="Thailand"/>
    <n v="1"/>
    <d v="2018-09-05T00:00:00"/>
    <n v="2009"/>
    <x v="1"/>
    <s v="126 min"/>
    <n v="126"/>
    <n v="126"/>
    <n v="698.80935435084609"/>
    <s v=""/>
    <s v="Comedies, International Movies, Romantic Movies"/>
    <s v="Comedies"/>
    <s v="Comedies, International Movies, Romantic Movies"/>
    <n v="3"/>
  </r>
  <r>
    <n v="6307"/>
    <s v="s6307"/>
    <x v="0"/>
    <s v="Big Kill"/>
    <s v="Scott Martin"/>
    <s v="Christoph Sanders, Jason Patric, Clint Glenn Hummel, Lou Diamond Phillips, Danny Trejo, Scott Martin, Elizabeth McLaughlin, Stephanie Beran, K.C. Clyde, Michael Par√©"/>
    <n v="10"/>
    <s v="United States"/>
    <s v="United States"/>
    <n v="1"/>
    <d v="2019-06-18T00:00:00"/>
    <n v="2018"/>
    <x v="12"/>
    <s v="126 min"/>
    <n v="126"/>
    <n v="126"/>
    <n v="698.80935435084609"/>
    <s v=""/>
    <s v="Action &amp; Adventure"/>
    <s v="Action &amp; Adventure"/>
    <s v="Action &amp; Adventure"/>
    <n v="1"/>
  </r>
  <r>
    <n v="6404"/>
    <s v="s6404"/>
    <x v="0"/>
    <s v="Calendar Girls"/>
    <s v="Madhur Bhandarkar"/>
    <s v="Akanksha Puri, Avani Modi, Kyra Dutt, Ruhi Singh, Satarupa Pyne, Mita Vashisht, Keith Sequeira, Deepak Wadhwa, Indraneil Sengupta, Vikram Sakhalkar"/>
    <n v="10"/>
    <s v="India"/>
    <s v="India"/>
    <n v="1"/>
    <d v="2017-10-15T00:00:00"/>
    <n v="2015"/>
    <x v="1"/>
    <s v="126 min"/>
    <n v="126"/>
    <n v="126"/>
    <n v="698.80935435084609"/>
    <s v=""/>
    <s v="Dramas, International Movies"/>
    <s v="Dramas"/>
    <s v="Dramas, International Movies"/>
    <n v="2"/>
  </r>
  <r>
    <n v="6419"/>
    <s v="s6419"/>
    <x v="0"/>
    <s v="Cappuccino"/>
    <s v="Noushad"/>
    <s v="Dharmajan Bolgatty, Aneesh Menon, Sunil Sukhada, Anita Lukmance, Kottayam Pradeep, Natasha Doshi, Hareesh Perumanna, Sharanya, Vineeth Mohan, Sudhi Koppa"/>
    <n v="10"/>
    <s v="India"/>
    <s v="India"/>
    <n v="1"/>
    <d v="2018-07-01T00:00:00"/>
    <n v="2017"/>
    <x v="6"/>
    <s v="126 min"/>
    <n v="126"/>
    <n v="126"/>
    <n v="698.80935435084609"/>
    <s v=""/>
    <s v="Comedies, Dramas, International Movies"/>
    <s v="Comedies"/>
    <s v="Comedies, Dramas, International Movies"/>
    <n v="3"/>
  </r>
  <r>
    <n v="6439"/>
    <s v="s6439"/>
    <x v="0"/>
    <s v="Chaar¬†Sahibzaade"/>
    <s v="Harry Baweja"/>
    <s v="Om Puri"/>
    <n v="1"/>
    <s v="India"/>
    <s v="India"/>
    <n v="1"/>
    <d v="2018-11-01T00:00:00"/>
    <n v="2014"/>
    <x v="6"/>
    <s v="126 min"/>
    <n v="126"/>
    <n v="126"/>
    <n v="698.80935435084609"/>
    <s v=""/>
    <s v="Dramas, Faith &amp; Spirituality, International Movies"/>
    <s v="Dramas"/>
    <s v="Dramas, Faith &amp; Spirituality, International Movies"/>
    <n v="3"/>
  </r>
  <r>
    <n v="6959"/>
    <s v="s6959"/>
    <x v="0"/>
    <s v="Her"/>
    <s v="Spike Jonze"/>
    <s v="Joaquin Phoenix, Scarlett Johansson, Amy Adams, Rooney Mara, Olivia Wilde, Chris Pratt, Matt Letscher, Portia Doubleday"/>
    <n v="8"/>
    <s v="United States"/>
    <s v="United States"/>
    <n v="1"/>
    <d v="2018-07-29T00:00:00"/>
    <n v="2013"/>
    <x v="12"/>
    <s v="126 min"/>
    <n v="126"/>
    <n v="126"/>
    <n v="698.80935435084609"/>
    <s v=""/>
    <s v="Dramas, Romantic Movies, Sci-Fi &amp; Fantasy"/>
    <s v="Dramas"/>
    <s v="Dramas, Romantic Movies, Sci-Fi &amp; Fantasy"/>
    <n v="3"/>
  </r>
  <r>
    <n v="6989"/>
    <s v="s6989"/>
    <x v="0"/>
    <s v="Hombanna"/>
    <s v="Rakshith Thirthahalli"/>
    <s v="Subbu Talabi, Dhanu Gowda, H.G. Dattatreya, Suchendra Prasad, Ambujakshi, Neenasam Ashwath"/>
    <n v="6"/>
    <s v="India"/>
    <s v="India"/>
    <n v="1"/>
    <d v="2018-05-01T00:00:00"/>
    <n v="2017"/>
    <x v="1"/>
    <s v="126 min"/>
    <n v="126"/>
    <n v="126"/>
    <n v="698.80935435084609"/>
    <s v=""/>
    <s v="Dramas, International Movies"/>
    <s v="Dramas"/>
    <s v="Dramas, International Movies"/>
    <n v="2"/>
  </r>
  <r>
    <n v="7239"/>
    <s v="s7239"/>
    <x v="0"/>
    <s v="Kuldip Patwal: I Didn't Do It!"/>
    <s v="Remy Kohli"/>
    <s v="Deepak Dobriyal, Gulshan Devaiah, Raima Sen, Parvin Dabas, Anurag Arora, Jameel Khan, Priyanka Setia"/>
    <n v="7"/>
    <s v="India"/>
    <s v="India"/>
    <n v="1"/>
    <d v="2019-12-31T00:00:00"/>
    <n v="2017"/>
    <x v="5"/>
    <s v="126 min"/>
    <n v="126"/>
    <n v="126"/>
    <n v="698.80935435084609"/>
    <s v=""/>
    <s v="Dramas, Independent Movies, International Movies"/>
    <s v="Dramas"/>
    <s v="Dramas, Independent Movies, International Movies"/>
    <n v="3"/>
  </r>
  <r>
    <n v="7691"/>
    <s v="s7691"/>
    <x v="0"/>
    <s v="P.S. I Love You"/>
    <s v="Richard LaGravenese"/>
    <s v="Hilary Swank, Gerard Butler, Lisa Kudrow, Gina Gershon, James Marsters, Kathy Bates, Harry Connick Jr., Nellie McKay, Jeffrey Dean Morgan, Dean Winters"/>
    <n v="10"/>
    <s v="United States"/>
    <s v="United States"/>
    <n v="1"/>
    <d v="2019-04-01T00:00:00"/>
    <n v="2007"/>
    <x v="2"/>
    <s v="126 min"/>
    <n v="126"/>
    <n v="126"/>
    <n v="698.80935435084609"/>
    <s v=""/>
    <s v="Dramas, Romantic Movies"/>
    <s v="Dramas"/>
    <s v="Dramas, Romantic Movies"/>
    <n v="2"/>
  </r>
  <r>
    <n v="7736"/>
    <s v="s7736"/>
    <x v="0"/>
    <s v="Philadelphia"/>
    <s v="Jonathan Demme"/>
    <s v="Tom Hanks, Denzel Washington, Jason Robards, Mary Steenburgen, Antonio Banderas, Ron Vawter, Robert Ridgely, Charles Napier, Lisa Summerour, Obba Babatund√©"/>
    <n v="10"/>
    <s v="United States"/>
    <s v="United States"/>
    <n v="1"/>
    <d v="2019-07-01T00:00:00"/>
    <n v="1993"/>
    <x v="2"/>
    <s v="126 min"/>
    <n v="126"/>
    <n v="126"/>
    <n v="698.80935435084609"/>
    <s v=""/>
    <s v="Classic Movies, Dramas, LGBTQ Movies"/>
    <s v="Classic Movies"/>
    <s v="Classic Movies, Dramas, LGBTQ Movies"/>
    <n v="3"/>
  </r>
  <r>
    <n v="7834"/>
    <s v="s7834"/>
    <x v="0"/>
    <s v="Rangreza"/>
    <s v="Amir Mohiuddin"/>
    <s v="Urwa Hocane, Bilal Ashraf, Gohar Rasheed, Saleem Mairaj, Ghana Ali, Shahid Naqvi"/>
    <n v="6"/>
    <s v="Pakistan"/>
    <s v="Pakistan"/>
    <n v="1"/>
    <d v="2018-08-01T00:00:00"/>
    <n v="2017"/>
    <x v="1"/>
    <s v="126 min"/>
    <n v="126"/>
    <n v="126"/>
    <n v="698.80935435084609"/>
    <s v=""/>
    <s v="Dramas, International Movies, Music &amp; Musicals"/>
    <s v="Dramas"/>
    <s v="Dramas, International Movies, Music &amp; Musicals"/>
    <n v="3"/>
  </r>
  <r>
    <n v="7939"/>
    <s v="s7939"/>
    <x v="0"/>
    <s v="Sarivar Sari"/>
    <s v="Gajendra Ahire"/>
    <s v="Madhura Velankar, Mohan Joshi, Nina Kulkarni, Manasi Salvi, Milind Gunaji, Shreyas Talpade, Bharat Jadhav"/>
    <n v="7"/>
    <s v="India"/>
    <s v="India"/>
    <n v="1"/>
    <d v="2018-02-15T00:00:00"/>
    <n v="2005"/>
    <x v="1"/>
    <s v="126 min"/>
    <n v="126"/>
    <n v="126"/>
    <n v="698.80935435084609"/>
    <s v=""/>
    <s v="Dramas, International Movies"/>
    <s v="Dramas"/>
    <s v="Dramas, International Movies"/>
    <n v="2"/>
  </r>
  <r>
    <n v="7950"/>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n v="24"/>
    <s v="United States"/>
    <s v="United States, United Kingdom, Australia"/>
    <n v="3"/>
    <d v="2019-03-02T00:00:00"/>
    <n v="2013"/>
    <x v="2"/>
    <s v="126 min"/>
    <n v="126"/>
    <n v="126"/>
    <n v="698.80935435084609"/>
    <s v=""/>
    <s v="Comedies, Dramas"/>
    <s v="Comedies"/>
    <s v="Comedies, Dramas"/>
    <n v="2"/>
  </r>
  <r>
    <n v="8241"/>
    <s v="s8241"/>
    <x v="0"/>
    <s v="The Cell"/>
    <s v="Tarek Al Eryan"/>
    <s v="Ahmed Ezz, Mohamed Mamdouh, Samer al Masri, Amina Khalil, Ahmed Safwat, Ahmed Salah Hosny, A√Øcha Ben Ahmed, Rania Elkhatib, Riham Abdel Ghafour"/>
    <n v="9"/>
    <s v="Egypt"/>
    <s v="Egypt"/>
    <n v="1"/>
    <d v="2019-06-13T00:00:00"/>
    <n v="2017"/>
    <x v="5"/>
    <s v="126 min"/>
    <n v="126"/>
    <n v="126"/>
    <n v="698.80935435084609"/>
    <s v=""/>
    <s v="Action &amp; Adventure, Dramas, International Movies"/>
    <s v="Action &amp; Adventure"/>
    <s v="Action &amp; Adventure, Dramas, International Movies"/>
    <n v="3"/>
  </r>
  <r>
    <n v="13"/>
    <s v="s13"/>
    <x v="0"/>
    <s v="Je Suis Karl"/>
    <s v="Christian Schwochow"/>
    <s v="Luna Wedler, Jannis Niew√∂hner, Milan Peschel, Edin Hasanoviƒá, Anna Fialov√°, Marlon Boess, Victor Boccard, Fleur Geffrier, Aziz Dyab, M√©lanie Fouch√©, Elizaveta Maximov√°"/>
    <n v="11"/>
    <s v="Germany"/>
    <s v="Germany, Czech Republic"/>
    <n v="2"/>
    <d v="2021-09-23T00:00:00"/>
    <n v="2021"/>
    <x v="5"/>
    <s v="127 min"/>
    <n v="127"/>
    <n v="127"/>
    <n v="752.67935924401206"/>
    <s v=""/>
    <s v="Dramas, International Movies"/>
    <s v="Dramas"/>
    <s v="Dramas, International Movies"/>
    <n v="2"/>
  </r>
  <r>
    <n v="193"/>
    <s v="s193"/>
    <x v="0"/>
    <s v="C Kkompany"/>
    <s v="Sachin Yardi"/>
    <s v="Mithun Chakraborty, Tusshar Kapoor, Anupam Kher, Rajpal Yadav, Raima Sen, Dilip Prabhavalkar, Sanjay Mishra"/>
    <n v="7"/>
    <s v="India"/>
    <s v="India"/>
    <n v="1"/>
    <d v="2021-08-27T00:00:00"/>
    <n v="2008"/>
    <x v="1"/>
    <s v="127 min"/>
    <n v="127"/>
    <n v="127"/>
    <n v="752.67935924401206"/>
    <s v=""/>
    <s v="Action &amp; Adventure, Comedies, International Movies"/>
    <s v="Action &amp; Adventure"/>
    <s v="Action &amp; Adventure, Comedies, International Movies"/>
    <n v="3"/>
  </r>
  <r>
    <n v="283"/>
    <s v="s283"/>
    <x v="0"/>
    <s v="La diosa del asfalto"/>
    <s v="Juli√°n Hern√°ndez"/>
    <s v="Ximena Romo, Mabel Cadena, Alejandra Herrera, Nelly Gonz√°lez, Samantha Orozco, Axel Arenas, Esteban Caicedo, Paulina Goto, Raquel Robles, Baby B√°tiz, Pascacio L√≥pez, Ju√°n Carlos Torres, Javier Oliv√°n, Claudia Lobo, Giovanna Zacar√≠as"/>
    <n v="15"/>
    <s v="Mexico"/>
    <s v="Mexico"/>
    <n v="1"/>
    <d v="2021-08-11T00:00:00"/>
    <n v="2020"/>
    <x v="5"/>
    <s v="127 min"/>
    <n v="127"/>
    <n v="127"/>
    <n v="752.67935924401206"/>
    <s v=""/>
    <s v="Dramas, Independent Movies, International Movies"/>
    <s v="Dramas"/>
    <s v="Dramas, Independent Movies, International Movies"/>
    <n v="3"/>
  </r>
  <r>
    <n v="602"/>
    <s v="s602"/>
    <x v="0"/>
    <s v="The Karate Kid"/>
    <s v="John G. Avildsen"/>
    <s v="Ralph Macchio, Pat Morita, Elisabeth Shue, Martin Kove, Randee Heller, William Zabka, Ron Thomas, Rob Garrison"/>
    <n v="8"/>
    <s v="United States"/>
    <s v="United States"/>
    <n v="1"/>
    <d v="2021-07-01T00:00:00"/>
    <n v="1984"/>
    <x v="7"/>
    <s v="127 min"/>
    <n v="127"/>
    <n v="127"/>
    <n v="752.67935924401206"/>
    <s v=""/>
    <s v="Action &amp; Adventure, Children &amp; Family Movies, Classic Movies"/>
    <s v="Action &amp; Adventure"/>
    <s v="Action &amp; Adventure, Children &amp; Family Movies, Classic Movies"/>
    <n v="3"/>
  </r>
  <r>
    <n v="819"/>
    <s v="s819"/>
    <x v="0"/>
    <s v="The Mirror Has Two Faces"/>
    <s v="Barbra Streisand"/>
    <s v="Barbra Streisand, Jeff Bridges, Lauren Bacall, George Segal, Mimi Rogers, Pierce Brosnan, Brenda Vaccaro, Austin Pendleton, Elle Macpherson, Ali Marsh, Leslie Stefanson, Taina Elg, Lucy Avery Brooke, Amber Smith"/>
    <n v="14"/>
    <s v="United States"/>
    <s v="United States"/>
    <n v="1"/>
    <d v="2021-06-02T00:00:00"/>
    <n v="1996"/>
    <x v="2"/>
    <s v="127 min"/>
    <n v="127"/>
    <n v="127"/>
    <n v="752.67935924401206"/>
    <s v=""/>
    <s v="Comedies, Dramas, Romantic Movies"/>
    <s v="Comedies"/>
    <s v="Comedies, Dramas, Romantic Movies"/>
    <n v="3"/>
  </r>
  <r>
    <n v="948"/>
    <s v="s948"/>
    <x v="0"/>
    <s v="State of Play"/>
    <s v="Kevin Macdonald"/>
    <s v="Russell Crowe, Ben Affleck, Rachel McAdams, Helen Mirren, Robin Wright, Jason Bateman, Jeff Daniels, Michael Berresse, Harry Lennix"/>
    <n v="9"/>
    <s v="United States"/>
    <s v="United States, United Kingdom, France"/>
    <n v="3"/>
    <d v="2021-05-01T00:00:00"/>
    <n v="2009"/>
    <x v="2"/>
    <s v="127 min"/>
    <n v="127"/>
    <n v="127"/>
    <n v="752.67935924401206"/>
    <s v=""/>
    <s v="Dramas, Thrillers"/>
    <s v="Dramas"/>
    <s v="Dramas, Thrillers"/>
    <n v="2"/>
  </r>
  <r>
    <n v="977"/>
    <s v="s977"/>
    <x v="0"/>
    <s v="Among Family"/>
    <s v="Ozan A√ßƒ±ktan"/>
    <s v="Engin G√ºnaydƒ±n, Demet Evgar, Erdal √ñzyaƒücƒ±lar, Su Kutlu, Devrim Yakut, Fatih Artman, G√ºlse Birsel, ≈ûevket √áoruh, Derya Karada≈ü, Devin √ñzg√ºr √áƒ±nar"/>
    <n v="10"/>
    <s v="Turkey"/>
    <s v="Turkey"/>
    <n v="1"/>
    <d v="2021-04-23T00:00:00"/>
    <n v="2017"/>
    <x v="1"/>
    <s v="127 min"/>
    <n v="127"/>
    <n v="127"/>
    <n v="752.67935924401206"/>
    <s v=""/>
    <s v="Comedies, International Movies"/>
    <s v="Comedies"/>
    <s v="Comedies, International Movies"/>
    <n v="2"/>
  </r>
  <r>
    <n v="1036"/>
    <s v="s1036"/>
    <x v="0"/>
    <s v="The Zookeeper's Wife"/>
    <s v="Niki Caro"/>
    <s v="Jessica Chastain, Johan Heldenbergh, Daniel Br√ºhl, Timothy Radford, Efrat Dor, Iddo Goldberg, Shira Haas, Michael McElhatton, Val Maloku, Goran Kostic"/>
    <n v="10"/>
    <s v="Czech Republic"/>
    <s v="Czech Republic, United Kingdom, United States"/>
    <n v="3"/>
    <d v="2021-04-16T00:00:00"/>
    <n v="2017"/>
    <x v="2"/>
    <s v="127 min"/>
    <n v="127"/>
    <n v="127"/>
    <n v="752.67935924401206"/>
    <s v=""/>
    <s v="Dramas"/>
    <s v="Dramas"/>
    <s v="Dramas"/>
    <n v="1"/>
  </r>
  <r>
    <n v="1377"/>
    <s v="s1377"/>
    <x v="0"/>
    <s v="Kilometers and Kilometers"/>
    <s v="Jeo Baby"/>
    <s v="Tovino Thomas, India Jarvis, Joju George, Sidhartha Siva, Basil Joseph, Sudheesh, Parvathi T, Pauly Valsan"/>
    <n v="8"/>
    <s v="India"/>
    <s v="India"/>
    <n v="1"/>
    <d v="2021-01-27T00:00:00"/>
    <n v="2020"/>
    <x v="5"/>
    <s v="127 min"/>
    <n v="127"/>
    <n v="127"/>
    <n v="752.67935924401206"/>
    <s v=""/>
    <s v="Comedies, Dramas, Independent Movies"/>
    <s v="Comedies"/>
    <s v="Comedies, Dramas, Independent Movies"/>
    <n v="3"/>
  </r>
  <r>
    <n v="1389"/>
    <s v="s1389"/>
    <x v="0"/>
    <s v="The White Tiger"/>
    <s v="Ramin Bahrani"/>
    <s v="Adarsh Gourav, Rajkummar Rao, Priyanka Chopra Jonas, Mahesh Manjrekar, Vijay Maurya"/>
    <n v="5"/>
    <s v="India"/>
    <s v="India, United States"/>
    <n v="2"/>
    <d v="2021-01-22T00:00:00"/>
    <n v="2021"/>
    <x v="12"/>
    <s v="127 min"/>
    <n v="127"/>
    <n v="127"/>
    <n v="752.67935924401206"/>
    <s v=""/>
    <s v="Dramas"/>
    <s v="Dramas"/>
    <s v="Dramas"/>
    <n v="1"/>
  </r>
  <r>
    <n v="1744"/>
    <s v="s1744"/>
    <x v="0"/>
    <s v="MOTHER"/>
    <s v="Tatsushi Omori"/>
    <s v="Masami Nagasawa, Sadao Abe, Daiken Okudaira"/>
    <n v="3"/>
    <s v="Japan"/>
    <s v="Japan"/>
    <n v="1"/>
    <d v="2020-11-03T00:00:00"/>
    <n v="2020"/>
    <x v="1"/>
    <s v="127 min"/>
    <n v="127"/>
    <n v="127"/>
    <n v="752.67935924401206"/>
    <s v=""/>
    <s v="Dramas, International Movies"/>
    <s v="Dramas"/>
    <s v="Dramas, International Movies"/>
    <n v="2"/>
  </r>
  <r>
    <n v="1958"/>
    <s v="s1958"/>
    <x v="0"/>
    <s v="Real Steel"/>
    <s v="Shawn Levy"/>
    <s v="Hugh Jackman, Dakota Goyo, Evangeline Lilly, Anthony Mackie, Kevin Durand, Hope Davis, James Rebhorn, Karl Yune, Olga Fonda, John Gatins"/>
    <n v="10"/>
    <s v="United States"/>
    <s v="United States, India"/>
    <n v="2"/>
    <d v="2020-09-24T00:00:00"/>
    <n v="2011"/>
    <x v="2"/>
    <s v="127 min"/>
    <n v="127"/>
    <n v="127"/>
    <n v="752.67935924401206"/>
    <s v=""/>
    <s v="Action &amp; Adventure, Sci-Fi &amp; Fantasy, Sports Movies"/>
    <s v="Action &amp; Adventure"/>
    <s v="Action &amp; Adventure, Sci-Fi &amp; Fantasy, Sports Movies"/>
    <n v="3"/>
  </r>
  <r>
    <n v="2021"/>
    <s v="s2021"/>
    <x v="0"/>
    <s v="Dhh"/>
    <s v="Manish Saini"/>
    <s v="Naseeruddin Shah, Kahaan, Kuldeep Sodha"/>
    <n v="3"/>
    <s v="India"/>
    <s v="India"/>
    <n v="1"/>
    <d v="2020-09-10T00:00:00"/>
    <n v="2017"/>
    <x v="4"/>
    <s v="127 min"/>
    <n v="127"/>
    <n v="127"/>
    <n v="752.67935924401206"/>
    <s v=""/>
    <s v="Children &amp; Family Movies, Dramas, International Movies"/>
    <s v="Children &amp; Family Movies"/>
    <s v="Children &amp; Family Movies, Dramas, International Movies"/>
    <n v="3"/>
  </r>
  <r>
    <n v="2272"/>
    <s v="s2272"/>
    <x v="0"/>
    <s v="Dharam Sankat Mein"/>
    <s v="Fuwad Khan"/>
    <s v="Paresh Rawal, Annu Kapoor, Alka Badola Kaushal, Auritra Ghosh, Naseeruddin Shah, Manoj Raghubir Sharma, Rushita Pandya, Murli Sharma"/>
    <n v="8"/>
    <s v="India"/>
    <s v="India"/>
    <n v="1"/>
    <d v="2020-07-05T00:00:00"/>
    <n v="2015"/>
    <x v="6"/>
    <s v="127 min"/>
    <n v="127"/>
    <n v="127"/>
    <n v="752.67935924401206"/>
    <s v=""/>
    <s v="Comedies, Dramas, International Movies"/>
    <s v="Comedies"/>
    <s v="Comedies, Dramas, International Movies"/>
    <n v="3"/>
  </r>
  <r>
    <n v="2861"/>
    <s v="s2861"/>
    <x v="0"/>
    <s v="Hugo"/>
    <s v="Martin Scorsese"/>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n v="19"/>
    <s v="United Kingdom"/>
    <s v="United Kingdom, United States, France"/>
    <n v="3"/>
    <d v="2020-03-01T00:00:00"/>
    <n v="2011"/>
    <x v="7"/>
    <s v="127 min"/>
    <n v="127"/>
    <n v="127"/>
    <n v="752.67935924401206"/>
    <s v=""/>
    <s v="Children &amp; Family Movies, Dramas"/>
    <s v="Children &amp; Family Movies"/>
    <s v="Children &amp; Family Movies, Dramas"/>
    <n v="2"/>
  </r>
  <r>
    <n v="3190"/>
    <s v="s3190"/>
    <x v="0"/>
    <s v="Baby Dolls"/>
    <s v="Vijay Kumar Arora"/>
    <s v="Nirmal Rishi, Sonam Bajwa, Sukhwinder Chahal, Tania, Gurnam Bhullar"/>
    <n v="5"/>
    <s v="India"/>
    <s v="India"/>
    <n v="1"/>
    <d v="2019-12-01T00:00:00"/>
    <n v="2019"/>
    <x v="6"/>
    <s v="127 min"/>
    <n v="127"/>
    <n v="127"/>
    <n v="752.67935924401206"/>
    <s v=""/>
    <s v="Comedies, International Movies, Romantic Movies"/>
    <s v="Comedies"/>
    <s v="Comedies, International Movies, Romantic Movies"/>
    <n v="3"/>
  </r>
  <r>
    <n v="3375"/>
    <s v="s3375"/>
    <x v="0"/>
    <s v="It Takes a Lunatic"/>
    <s v="Billy Lyons"/>
    <m/>
    <n v="0"/>
    <s v="United States"/>
    <s v="United States, United Kingdom, Germany"/>
    <n v="3"/>
    <d v="2019-10-25T00:00:00"/>
    <n v="2019"/>
    <x v="5"/>
    <s v="127 min"/>
    <n v="127"/>
    <n v="127"/>
    <n v="752.67935924401206"/>
    <s v=""/>
    <s v="Documentaries"/>
    <s v="Documentaries"/>
    <s v="Documentaries"/>
    <n v="1"/>
  </r>
  <r>
    <n v="3414"/>
    <s v="s3414"/>
    <x v="0"/>
    <s v="Verses of Love 2"/>
    <s v="Guntur Soeharjanto"/>
    <s v="Fedi Nuril, Tatjana Saphira, Dewi Sandra, Chelsea Islan, Nur Fazura, Pandji Pragiwaksono, Arie Untung, Bront Palarae, Dewi Irawan"/>
    <n v="9"/>
    <s v="Indonesia"/>
    <s v="Indonesia"/>
    <n v="1"/>
    <d v="2019-10-18T00:00:00"/>
    <n v="2017"/>
    <x v="1"/>
    <s v="127 min"/>
    <n v="127"/>
    <n v="127"/>
    <n v="752.67935924401206"/>
    <s v=""/>
    <s v="Dramas, Faith &amp; Spirituality, International Movies"/>
    <s v="Dramas"/>
    <s v="Dramas, Faith &amp; Spirituality, International Movies"/>
    <n v="3"/>
  </r>
  <r>
    <n v="3769"/>
    <s v="s3769"/>
    <x v="0"/>
    <s v="Stree"/>
    <s v="Amar Kaushik"/>
    <s v="Rajkummar Rao, Shraddha Kapoor, Pankaj Tripathi, Aparshakti Khurana, Abhishek Banerjee, Atul Srivastava"/>
    <n v="6"/>
    <s v="India"/>
    <s v="India"/>
    <n v="1"/>
    <d v="2019-06-07T00:00:00"/>
    <n v="2018"/>
    <x v="5"/>
    <s v="127 min"/>
    <n v="127"/>
    <n v="127"/>
    <n v="752.67935924401206"/>
    <s v=""/>
    <s v="Comedies, Horror Movies, Independent Movies"/>
    <s v="Comedies"/>
    <s v="Comedies, Horror Movies, Independent Movies"/>
    <n v="3"/>
  </r>
  <r>
    <n v="4020"/>
    <s v="s4020"/>
    <x v="0"/>
    <s v="Everything About Her"/>
    <s v="Joyce Bernal"/>
    <s v="Angel Locsin, Xian Lim, Vilma Santos, Michael De Mesa, Nonie Buencamino, Khalil Ramos, Devon Seron, Alexa Ilacad, Nor Domingo, Robert Villar"/>
    <n v="10"/>
    <s v="Philippines"/>
    <s v="Philippines"/>
    <n v="1"/>
    <d v="2019-03-14T00:00:00"/>
    <n v="2016"/>
    <x v="5"/>
    <s v="127 min"/>
    <n v="127"/>
    <n v="127"/>
    <n v="752.67935924401206"/>
    <s v=""/>
    <s v="Comedies, Dramas, International Movies"/>
    <s v="Comedies"/>
    <s v="Comedies, Dramas, International Movies"/>
    <n v="3"/>
  </r>
  <r>
    <n v="4042"/>
    <s v="s4042"/>
    <x v="0"/>
    <s v="The Love Affair"/>
    <s v="Nuel Naval"/>
    <s v="Richard Gomez, Dawn Zulueta, Bea Alonzo, Tom Rodriguez, Tetchie Agbayani, Al Tantay, Ana Capri, Ina Feleo"/>
    <n v="8"/>
    <s v="Philippines"/>
    <s v="Philippines"/>
    <n v="1"/>
    <d v="2019-03-07T00:00:00"/>
    <n v="2015"/>
    <x v="5"/>
    <s v="127 min"/>
    <n v="127"/>
    <n v="127"/>
    <n v="752.67935924401206"/>
    <s v=""/>
    <s v="Dramas, International Movies, Romantic Movies"/>
    <s v="Dramas"/>
    <s v="Dramas, International Movies, Romantic Movies"/>
    <n v="3"/>
  </r>
  <r>
    <n v="4075"/>
    <s v="s4075"/>
    <x v="0"/>
    <s v="It Takes a Man and a Woman"/>
    <s v="Cathy Garcia-Molina"/>
    <s v="John Lloyd Cruz, Sarah Geronimo, Rowell Santiago, Al Tantay, Irma Adlawan, Joross Gamboa, Gio Alvarez, Matet De Leon, Miles Ocampo, Andre Garcia, Dante Rivero, Isabelle Daza"/>
    <n v="12"/>
    <s v="Philippines"/>
    <s v="Philippines"/>
    <n v="1"/>
    <d v="2019-02-27T00:00:00"/>
    <n v="2013"/>
    <x v="6"/>
    <s v="127 min"/>
    <n v="127"/>
    <n v="127"/>
    <n v="752.67935924401206"/>
    <s v=""/>
    <s v="Comedies, International Movies, Romantic Movies"/>
    <s v="Comedies"/>
    <s v="Comedies, International Movies, Romantic Movies"/>
    <n v="3"/>
  </r>
  <r>
    <n v="4152"/>
    <s v="s4152"/>
    <x v="0"/>
    <s v="Virsa"/>
    <s v="Pankaj Batra"/>
    <s v="Arya Babbar, Kanwaljeet Singh, Gulshan Grover, Mehreen Raheel, Aparna Sharma, Aman Dhaliwal, Noman Ijaz"/>
    <n v="7"/>
    <s v="India"/>
    <s v="India, Pakistan"/>
    <n v="2"/>
    <d v="2019-01-30T00:00:00"/>
    <n v="2010"/>
    <x v="1"/>
    <s v="127 min"/>
    <n v="127"/>
    <n v="127"/>
    <n v="752.67935924401206"/>
    <s v=""/>
    <s v="Dramas, International Movies, Music &amp; Musicals"/>
    <s v="Dramas"/>
    <s v="Dramas, International Movies, Music &amp; Musicals"/>
    <n v="3"/>
  </r>
  <r>
    <n v="4189"/>
    <s v="s4189"/>
    <x v="0"/>
    <s v="Echcharikkai"/>
    <s v="Sarjun"/>
    <s v="Sathyaraj, Varalakshmi Sarathkumar, Kishore Kumar G., Vivek Rajgopal, Jayakumar, Yogi Babu, Soundar, L. Alice"/>
    <n v="8"/>
    <s v="India"/>
    <s v="India"/>
    <n v="1"/>
    <d v="2019-01-15T00:00:00"/>
    <n v="2018"/>
    <x v="1"/>
    <s v="127 min"/>
    <n v="127"/>
    <n v="127"/>
    <n v="752.67935924401206"/>
    <s v=""/>
    <s v="International Movies, Thrillers"/>
    <s v="International Movies"/>
    <s v="International Movies, Thrillers"/>
    <n v="2"/>
  </r>
  <r>
    <n v="4248"/>
    <s v="s4248"/>
    <x v="0"/>
    <s v="Tim Minchin: So F**king Rock"/>
    <s v="Matt Askem"/>
    <s v="Tim Minchin"/>
    <n v="1"/>
    <s v="United Kingdom"/>
    <s v="United Kingdom"/>
    <n v="1"/>
    <d v="2018-12-31T00:00:00"/>
    <n v="2008"/>
    <x v="5"/>
    <s v="127 min"/>
    <n v="127"/>
    <n v="127"/>
    <n v="752.67935924401206"/>
    <s v=""/>
    <s v="Music &amp; Musicals, Stand-Up Comedy"/>
    <s v="Music &amp; Musicals"/>
    <s v="Music &amp; Musicals, Stand-Up Comedy"/>
    <n v="2"/>
  </r>
  <r>
    <n v="4356"/>
    <s v="s4356"/>
    <x v="0"/>
    <s v="Happy as Lazzaro"/>
    <s v="Alice Rohrwacher"/>
    <s v="Adriano Tardiolo, Agnese Graziani, Alba Rohrwacher, Luca Chikovani, Tommaso Ragno, Sergi L√≥pez, Natalino Balasso, Carlo Tarmati, Pasqualina Scuncia, Nicoletta Braschi"/>
    <n v="10"/>
    <s v="Italy"/>
    <s v="Italy, Switzerland, France, Germany"/>
    <n v="4"/>
    <d v="2018-11-30T00:00:00"/>
    <n v="2018"/>
    <x v="2"/>
    <s v="127 min"/>
    <n v="127"/>
    <n v="127"/>
    <n v="752.67935924401206"/>
    <s v=""/>
    <s v="Dramas, Independent Movies, International Movies"/>
    <s v="Dramas"/>
    <s v="Dramas, Independent Movies, International Movies"/>
    <n v="3"/>
  </r>
  <r>
    <n v="4604"/>
    <s v="s4604"/>
    <x v="0"/>
    <s v="Sat Shri Akaal England"/>
    <s v="Vikram Pradhan"/>
    <s v="Ammy Virk, Monica Gill, Karamjit Anmol, Sardar Sohi, Jarnail Singh, Satwant Kaur, Harby Sangha, Baljinder Darapuri"/>
    <n v="8"/>
    <s v="India"/>
    <s v="India"/>
    <n v="1"/>
    <d v="2018-10-01T00:00:00"/>
    <n v="2017"/>
    <x v="1"/>
    <s v="127 min"/>
    <n v="127"/>
    <n v="127"/>
    <n v="752.67935924401206"/>
    <s v=""/>
    <s v="Comedies, Dramas, International Movies"/>
    <s v="Comedies"/>
    <s v="Comedies, Dramas, International Movies"/>
    <n v="3"/>
  </r>
  <r>
    <n v="4714"/>
    <s v="s4714"/>
    <x v="0"/>
    <s v="Baaghi"/>
    <s v="Sabir Khan"/>
    <s v="Tiger Shroff, Shraddha Kapoor, Sudheer Babu, Paras Arora, Sunil Grover, Sourav Chakraborty, Shaurya Bhardawaj"/>
    <n v="7"/>
    <s v="India"/>
    <s v="India"/>
    <n v="1"/>
    <d v="2018-08-04T00:00:00"/>
    <n v="2016"/>
    <x v="1"/>
    <s v="127 min"/>
    <n v="127"/>
    <n v="127"/>
    <n v="752.67935924401206"/>
    <s v=""/>
    <s v="Action &amp; Adventure, International Movies"/>
    <s v="Action &amp; Adventure"/>
    <s v="Action &amp; Adventure, International Movies"/>
    <n v="2"/>
  </r>
  <r>
    <n v="4721"/>
    <s v="s4721"/>
    <x v="0"/>
    <s v="Chillar Party"/>
    <s v="Vikas Bahl, Nitesh Tiwari"/>
    <s v="Irfan Khan, Raju, Sanath Menon, Rohan Grover, Naman Jain, Aarav Khanna, Vishesh Tiwari, Chinmai Chandranshuh, Vedant Desai, Shriya Sharma, Divji Handa"/>
    <n v="11"/>
    <s v="India"/>
    <s v="India"/>
    <n v="1"/>
    <d v="2018-08-02T00:00:00"/>
    <n v="2011"/>
    <x v="6"/>
    <s v="127 min"/>
    <n v="127"/>
    <n v="127"/>
    <n v="752.67935924401206"/>
    <s v=""/>
    <s v="Children &amp; Family Movies, Comedies, Dramas"/>
    <s v="Children &amp; Family Movies"/>
    <s v="Children &amp; Family Movies, Comedies, Dramas"/>
    <n v="3"/>
  </r>
  <r>
    <n v="4727"/>
    <s v="s4727"/>
    <x v="0"/>
    <s v="Highway"/>
    <s v="Imtiaz Ali"/>
    <s v="Randeep Hooda, Alia Bhatt, Durgesh Kumar, Pradeep Nagar"/>
    <n v="4"/>
    <s v="India"/>
    <s v="India"/>
    <n v="1"/>
    <d v="2018-08-02T00:00:00"/>
    <n v="2014"/>
    <x v="1"/>
    <s v="127 min"/>
    <n v="127"/>
    <n v="127"/>
    <n v="752.67935924401206"/>
    <s v=""/>
    <s v="Action &amp; Adventure, Dramas, International Movies"/>
    <s v="Action &amp; Adventure"/>
    <s v="Action &amp; Adventure, Dramas, International Movies"/>
    <n v="3"/>
  </r>
  <r>
    <n v="4736"/>
    <s v="s4736"/>
    <x v="0"/>
    <s v="Tere Naal Love Ho Gaya"/>
    <s v="Mandeep Kumar"/>
    <s v="Riteish Deshmukh, Genelia D'Souza, Tinnu Anand, Om Puri, Smita Jaykar, Chitrashi Rawat, Navin Prabhakar, Kartar Cheema"/>
    <n v="8"/>
    <s v="India"/>
    <s v="India"/>
    <n v="1"/>
    <d v="2018-08-02T00:00:00"/>
    <n v="2012"/>
    <x v="1"/>
    <s v="127 min"/>
    <n v="127"/>
    <n v="127"/>
    <n v="752.67935924401206"/>
    <s v=""/>
    <s v="Comedies, International Movies, Romantic Movies"/>
    <s v="Comedies"/>
    <s v="Comedies, International Movies, Romantic Movies"/>
    <n v="3"/>
  </r>
  <r>
    <n v="5013"/>
    <s v="s5013"/>
    <x v="0"/>
    <s v="Shubh Aarambh"/>
    <s v="Amit Barot"/>
    <s v="Harsh Chhaya, Prachi Shah, Bharat Chawda, Deeksha Joshi, Aarjav Trivedi, Prashant Barot, Harsha Bhavsar"/>
    <n v="7"/>
    <s v="India"/>
    <s v="India"/>
    <n v="1"/>
    <d v="2018-03-01T00:00:00"/>
    <n v="2017"/>
    <x v="6"/>
    <s v="127 min"/>
    <n v="127"/>
    <n v="127"/>
    <n v="752.67935924401206"/>
    <s v=""/>
    <s v="Dramas, International Movies, Romantic Movies"/>
    <s v="Dramas"/>
    <s v="Dramas, International Movies, Romantic Movies"/>
    <n v="3"/>
  </r>
  <r>
    <n v="5029"/>
    <s v="s5029"/>
    <x v="0"/>
    <s v="Mute"/>
    <s v="Duncan Jones"/>
    <s v="Alexander Skarsg√•rd, Paul Rudd, Justin Theroux"/>
    <n v="3"/>
    <s v="United Kingdom"/>
    <s v="United Kingdom, Germany"/>
    <n v="2"/>
    <d v="2018-02-23T00:00:00"/>
    <n v="2018"/>
    <x v="5"/>
    <s v="127 min"/>
    <n v="127"/>
    <n v="127"/>
    <n v="752.67935924401206"/>
    <s v=""/>
    <s v="Sci-Fi &amp; Fantasy, Thrillers"/>
    <s v="Sci-Fi &amp; Fantasy"/>
    <s v="Sci-Fi &amp; Fantasy, Thrillers"/>
    <n v="2"/>
  </r>
  <r>
    <n v="5852"/>
    <s v="s5852"/>
    <x v="0"/>
    <s v="Belgica"/>
    <s v="Felix Van Groeningen, Felix van Groeningen"/>
    <s v="Stef Aerts, Tom Vermeir, Charlotte Vandermeersch, H√©l√®ne Devos, Boris Van Severen, Sara De Bosschere, Dominique Van Malder, Sam Louwyck, Stefaan De Winter, Silvanus Saow"/>
    <n v="10"/>
    <s v="Belgium"/>
    <s v="Belgium, France, Netherlands"/>
    <n v="3"/>
    <d v="2016-04-15T00:00:00"/>
    <n v="2016"/>
    <x v="5"/>
    <s v="127 min"/>
    <n v="127"/>
    <n v="127"/>
    <n v="752.67935924401206"/>
    <s v=""/>
    <s v="Dramas, International Movies"/>
    <s v="Dramas"/>
    <s v="Dramas, International Movies"/>
    <n v="2"/>
  </r>
  <r>
    <n v="6077"/>
    <s v="s6077"/>
    <x v="0"/>
    <s v="Abby Sen"/>
    <s v="Atanu Ghosh"/>
    <s v="Abir Chatterjee, Raima Sen, Arunima Ghosh, Priyanka Sarkar, Sujan Mukherjee, Kanchan Mullick, Biswanath Basu, Bhaswar Chatterjee, Swagata Basu, Tuhin Mitra, Paran Banerjee, Kharaj Mukherjee, Chiranjit"/>
    <n v="13"/>
    <s v="India"/>
    <s v="India"/>
    <n v="1"/>
    <d v="2017-05-01T00:00:00"/>
    <n v="2015"/>
    <x v="6"/>
    <s v="127 min"/>
    <n v="127"/>
    <n v="127"/>
    <n v="752.67935924401206"/>
    <s v=""/>
    <s v="Comedies, Dramas, International Movies"/>
    <s v="Comedies"/>
    <s v="Comedies, Dramas, International Movies"/>
    <n v="3"/>
  </r>
  <r>
    <n v="6107"/>
    <s v="s6107"/>
    <x v="0"/>
    <s v="Aisa Yeh Jahaan"/>
    <s v="Biswajeet Bora"/>
    <s v="Palash Sen, Ira Dubey, Yashpal Sharma, Tinnu Anand, Prisha Dabbas, Kymsleen Kholie, Satish Sharma"/>
    <n v="7"/>
    <s v="India"/>
    <s v="India"/>
    <n v="1"/>
    <d v="2017-10-15T00:00:00"/>
    <n v="2015"/>
    <x v="1"/>
    <s v="127 min"/>
    <n v="127"/>
    <n v="127"/>
    <n v="752.67935924401206"/>
    <s v=""/>
    <s v="Dramas, Independent Movies, International Movies"/>
    <s v="Dramas"/>
    <s v="Dramas, Independent Movies, International Movies"/>
    <n v="3"/>
  </r>
  <r>
    <n v="6169"/>
    <s v="s6169"/>
    <x v="0"/>
    <s v="Ankur Arora Murder Case"/>
    <s v="Sohail Tatari"/>
    <s v="Kay Kay Menon, Tisca Chopra, Arjun Mathur, Paoli Dam, Vishakha Singh, Manish Chaudhary, Vishesh Tiwari, Harsh Chhaya"/>
    <n v="8"/>
    <s v="India"/>
    <s v="India"/>
    <n v="1"/>
    <d v="2017-10-15T00:00:00"/>
    <n v="2013"/>
    <x v="1"/>
    <s v="127 min"/>
    <n v="127"/>
    <n v="127"/>
    <n v="752.67935924401206"/>
    <s v=""/>
    <s v="Dramas, International Movies, Thrillers"/>
    <s v="Dramas"/>
    <s v="Dramas, International Movies, Thrillers"/>
    <n v="3"/>
  </r>
  <r>
    <n v="6314"/>
    <s v="s6314"/>
    <x v="0"/>
    <s v="Bilu Rakkhosh"/>
    <s v="Indrasis Acharya"/>
    <s v="Joy Sengupta, Koneenica Banerjee, Kanchana Moitra, Pradip Mukherjee"/>
    <n v="4"/>
    <s v="India"/>
    <s v="India"/>
    <n v="1"/>
    <d v="2018-03-15T00:00:00"/>
    <n v="2017"/>
    <x v="5"/>
    <s v="127 min"/>
    <n v="127"/>
    <n v="127"/>
    <n v="752.67935924401206"/>
    <s v=""/>
    <s v="Dramas, International Movies"/>
    <s v="Dramas"/>
    <s v="Dramas, International Movies"/>
    <n v="2"/>
  </r>
  <r>
    <n v="6486"/>
    <s v="s6486"/>
    <x v="0"/>
    <s v="Chupke Chupke"/>
    <s v="Hrishikesh Mukherjee"/>
    <s v="Dharmendra, Sharmila Tagore, Amitabh Bachchan, Jaya Bhaduri, Om Prakash, Asrani, David Abraham, Usha Kiran, Lily Chakravarty, Keshto Mukherjee"/>
    <n v="10"/>
    <s v="India"/>
    <s v="India"/>
    <n v="1"/>
    <d v="2019-12-31T00:00:00"/>
    <n v="1975"/>
    <x v="6"/>
    <s v="127 min"/>
    <n v="127"/>
    <n v="127"/>
    <n v="752.67935924401206"/>
    <s v=""/>
    <s v="Classic Movies, Comedies, International Movies"/>
    <s v="Classic Movies"/>
    <s v="Classic Movies, Comedies, International Movies"/>
    <n v="3"/>
  </r>
  <r>
    <n v="6534"/>
    <s v="s6534"/>
    <x v="0"/>
    <s v="Cool Hand Luke"/>
    <s v="Stuart Rosenberg"/>
    <s v="Paul Newman, George Kennedy, J.D. Cannon, Lou Antonio, Robert Drivas, Strother Martin, Jo Van Fleet, Harry Dean Stanton, Dennis Hopper, Joe Don Baker, James Gammon, Wayne Rogers"/>
    <n v="12"/>
    <s v="United States"/>
    <s v="United States"/>
    <n v="1"/>
    <d v="2021-01-01T00:00:00"/>
    <n v="1967"/>
    <x v="1"/>
    <s v="127 min"/>
    <n v="127"/>
    <n v="127"/>
    <n v="752.67935924401206"/>
    <s v=""/>
    <s v="Classic Movies, Dramas"/>
    <s v="Classic Movies"/>
    <s v="Classic Movies, Dramas"/>
    <n v="2"/>
  </r>
  <r>
    <n v="6634"/>
    <s v="s6634"/>
    <x v="0"/>
    <s v="Donnie Brasco"/>
    <s v="Mike Newell"/>
    <s v="Al Pacino, Johnny Depp, Michael Madsen, Bruno Kirby, James Russo, Anne Heche, Zeljko Ivanek, Gerry Becker, Robert Miano, Zach Grenier"/>
    <n v="10"/>
    <s v="United States"/>
    <s v="United States"/>
    <n v="1"/>
    <d v="2020-01-01T00:00:00"/>
    <n v="1997"/>
    <x v="12"/>
    <s v="127 min"/>
    <n v="127"/>
    <n v="127"/>
    <n v="752.67935924401206"/>
    <s v=""/>
    <s v="Dramas, Thrillers"/>
    <s v="Dramas"/>
    <s v="Dramas, Thrillers"/>
    <n v="2"/>
  </r>
  <r>
    <n v="7072"/>
    <s v="s7072"/>
    <x v="0"/>
    <s v="Indiana Jones and the Last Crusade"/>
    <s v="Steven Spielberg"/>
    <s v="Harrison Ford, Sean Connery, Denholm Elliott, Alison Doody, John Rhys-Davies, Julian Glover, River Phoenix, Michael Byrne, Kevork Malikyan, Robert Eddison"/>
    <n v="10"/>
    <s v="United States"/>
    <s v="United States"/>
    <n v="1"/>
    <d v="2019-01-01T00:00:00"/>
    <n v="1989"/>
    <x v="2"/>
    <s v="127 min"/>
    <n v="127"/>
    <n v="127"/>
    <n v="752.67935924401206"/>
    <s v=""/>
    <s v="Action &amp; Adventure, Children &amp; Family Movies, Classic Movies"/>
    <s v="Action &amp; Adventure"/>
    <s v="Action &amp; Adventure, Children &amp; Family Movies, Classic Movies"/>
    <n v="3"/>
  </r>
  <r>
    <n v="7095"/>
    <s v="s7095"/>
    <x v="0"/>
    <s v="Iqbal"/>
    <s v="Nagesh Kukunoor"/>
    <s v="Shreyas Talpade, Naseeruddin Shah, Girish Karnad, Shweta Prasad, Yatin Karyekar, Prateeksha Lonkar, Dilip Salgaonkar, Jyoti Joshi, Aadarsh Balakrishna, Gururaj Manepalli"/>
    <n v="10"/>
    <s v="India"/>
    <s v="India"/>
    <n v="1"/>
    <d v="2018-03-01T00:00:00"/>
    <n v="2006"/>
    <x v="8"/>
    <s v="127 min"/>
    <n v="127"/>
    <n v="127"/>
    <n v="752.67935924401206"/>
    <s v=""/>
    <s v="Dramas, Independent Movies, International Movies"/>
    <s v="Dramas"/>
    <s v="Dramas, Independent Movies, International Movies"/>
    <n v="3"/>
  </r>
  <r>
    <n v="7638"/>
    <s v="s7638"/>
    <x v="0"/>
    <s v="Ocean's Eleven"/>
    <s v="Lewis Milestone"/>
    <s v="Frank Sinatra, Dean Martin, Sammy Davis Jr., Peter Lawford, Angie Dickinson, Richard Conte, Cesar Romero, Patrice Wymore, Joey Bishop"/>
    <n v="9"/>
    <s v="United States"/>
    <s v="United States"/>
    <n v="1"/>
    <d v="2019-11-01T00:00:00"/>
    <n v="1960"/>
    <x v="6"/>
    <s v="127 min"/>
    <n v="127"/>
    <n v="127"/>
    <n v="752.67935924401206"/>
    <s v=""/>
    <s v="Action &amp; Adventure, Classic Movies, Comedies"/>
    <s v="Action &amp; Adventure"/>
    <s v="Action &amp; Adventure, Classic Movies, Comedies"/>
    <n v="3"/>
  </r>
  <r>
    <n v="7745"/>
    <s v="s7745"/>
    <x v="0"/>
    <s v="Pitaah"/>
    <s v="Mahesh Manjrekar"/>
    <s v="Sanjay Dutt, Nandita Das, Om Puri, Jackie Shroff, Mita Vashisht, Sachin Khedekar, Anjan Srivastav, Dinesh Anand, Mink Singh, Siddharth"/>
    <n v="10"/>
    <s v="India"/>
    <s v="India"/>
    <n v="1"/>
    <d v="2018-03-01T00:00:00"/>
    <n v="2002"/>
    <x v="5"/>
    <s v="127 min"/>
    <n v="127"/>
    <n v="127"/>
    <n v="752.67935924401206"/>
    <s v=""/>
    <s v="Dramas, International Movies, Music &amp; Musicals"/>
    <s v="Dramas"/>
    <s v="Dramas, International Movies, Music &amp; Musicals"/>
    <n v="3"/>
  </r>
  <r>
    <n v="7792"/>
    <s v="s7792"/>
    <x v="0"/>
    <s v="Premachi Goshta"/>
    <s v="Satish Rajwade"/>
    <s v="Atul Kulkarni, Sagarika Ghatge, Rohini Hattangadi, Sulekha Talvalkar, Meera Welankar, Satish Rajwade"/>
    <n v="6"/>
    <s v="India"/>
    <s v="India"/>
    <n v="1"/>
    <d v="2018-02-15T00:00:00"/>
    <n v="2013"/>
    <x v="1"/>
    <s v="127 min"/>
    <n v="127"/>
    <n v="127"/>
    <n v="752.67935924401206"/>
    <s v=""/>
    <s v="International Movies, Romantic Movies"/>
    <s v="International Movies"/>
    <s v="International Movies, Romantic Movies"/>
    <n v="2"/>
  </r>
  <r>
    <n v="8025"/>
    <s v="s8025"/>
    <x v="0"/>
    <s v="Single"/>
    <s v="Raditya Dika"/>
    <s v="Raditya Dika, Annisa Rawles, Chandra Liow, Pandji Pragiwaksono, Babe Cabita, Elvira Devinamira, Tinna Harahap, Pevita Pearce, Rinna Hassim, Dede Yusuf, Dewi Hughes"/>
    <n v="11"/>
    <s v="Indonesia"/>
    <s v="Indonesia"/>
    <n v="1"/>
    <d v="2018-09-28T00:00:00"/>
    <n v="2015"/>
    <x v="6"/>
    <s v="127 min"/>
    <n v="127"/>
    <n v="127"/>
    <n v="752.67935924401206"/>
    <s v=""/>
    <s v="Comedies, International Movies, Romantic Movies"/>
    <s v="Comedies"/>
    <s v="Comedies, International Movies, Romantic Movies"/>
    <n v="3"/>
  </r>
  <r>
    <n v="8125"/>
    <s v="s8125"/>
    <x v="0"/>
    <s v="Super Nani"/>
    <s v="Indra Kumar"/>
    <s v="Rekha, Randhir Kapoor, Sharman Joshi, Anupam Kher, Shweta Kumar, Varsha Usgaonkar, Rajesh Kumar, Shreya Narayan"/>
    <n v="8"/>
    <s v="India"/>
    <s v="India"/>
    <n v="1"/>
    <d v="2018-03-01T00:00:00"/>
    <n v="2014"/>
    <x v="6"/>
    <s v="127 min"/>
    <n v="127"/>
    <n v="127"/>
    <n v="752.67935924401206"/>
    <s v=""/>
    <s v="Comedies, Dramas, International Movies"/>
    <s v="Comedies"/>
    <s v="Comedies, Dramas, International Movies"/>
    <n v="3"/>
  </r>
  <r>
    <n v="106"/>
    <s v="s106"/>
    <x v="0"/>
    <s v="Angamaly Diaries"/>
    <s v="Lijo Jose Pellissery"/>
    <s v="Antony Varghese, Reshma Rajan, Binny Rinky Benjamin, Vineeth Vishwam, Kichu Tellus, Sreekanth Dasan, Sarath Kumar, Tito Wilson, Anandhu, Bitto Davis, Sinoj Varghese"/>
    <n v="11"/>
    <s v="India"/>
    <s v="India"/>
    <n v="1"/>
    <d v="2021-09-05T00:00:00"/>
    <n v="2017"/>
    <x v="1"/>
    <s v="128 min"/>
    <n v="128"/>
    <n v="128"/>
    <n v="808.54936413717792"/>
    <s v=""/>
    <s v="Action &amp; Adventure, Comedies, Dramas"/>
    <s v="Action &amp; Adventure"/>
    <s v="Action &amp; Adventure, Comedies, Dramas"/>
    <n v="3"/>
  </r>
  <r>
    <n v="196"/>
    <s v="s196"/>
    <x v="0"/>
    <s v="EMI: Liya Hai To Chukana Padega"/>
    <s v="Saurabh Kabra"/>
    <s v="Sanjay Dutt, Arjun Rampal, Malaika Arora, Aashish Chaudhary, Neha Uberoi, Urmila Matondkar, Manoj Joshi, Daya Shankar Pandey, Pushkar Jog, Kulbhushan Kharbanda"/>
    <n v="10"/>
    <s v="India"/>
    <s v="India"/>
    <n v="1"/>
    <d v="2021-08-27T00:00:00"/>
    <n v="2008"/>
    <x v="1"/>
    <s v="128 min"/>
    <n v="128"/>
    <n v="128"/>
    <n v="808.54936413717792"/>
    <s v=""/>
    <s v="Comedies, Dramas, International Movies"/>
    <s v="Comedies"/>
    <s v="Comedies, Dramas, International Movies"/>
    <n v="3"/>
  </r>
  <r>
    <n v="542"/>
    <s v="s542"/>
    <x v="0"/>
    <s v="Truckbhar Swapna"/>
    <s v="Pramod Pawar"/>
    <s v="Makrand Deshpande, Kranti Redkar, Mukesh Rishi, Manoj Joshi, Smita Tambe, Aaditi Pohankar, Sahil Gilbile, Jyoti Joshi"/>
    <n v="8"/>
    <s v="India"/>
    <s v="India"/>
    <n v="1"/>
    <d v="2021-07-06T00:00:00"/>
    <n v="2018"/>
    <x v="1"/>
    <s v="128 min"/>
    <n v="128"/>
    <n v="128"/>
    <n v="808.54936413717792"/>
    <s v=""/>
    <s v="Comedies, Dramas, International Movies"/>
    <s v="Comedies"/>
    <s v="Comedies, Dramas, International Movies"/>
    <n v="3"/>
  </r>
  <r>
    <n v="595"/>
    <s v="s595"/>
    <x v="0"/>
    <s v="Star Trek"/>
    <s v="J.J. Abrams"/>
    <s v="Chris Pine, Zachary Quinto, Karl Urban, Zoe Saldana, Simon Pegg, John Cho, Anton Yelchin, Eric Bana, Leonard Nimoy, Bruce Greenwood, Ben Cross, Winona Ryder"/>
    <n v="12"/>
    <s v="United States"/>
    <s v="United States, Germany"/>
    <n v="2"/>
    <d v="2021-07-01T00:00:00"/>
    <n v="2009"/>
    <x v="2"/>
    <s v="128 min"/>
    <n v="128"/>
    <n v="128"/>
    <n v="808.54936413717792"/>
    <s v=""/>
    <s v="Action &amp; Adventure, Sci-Fi &amp; Fantasy"/>
    <s v="Action &amp; Adventure"/>
    <s v="Action &amp; Adventure, Sci-Fi &amp; Fantasy"/>
    <n v="2"/>
  </r>
  <r>
    <n v="817"/>
    <s v="s817"/>
    <x v="0"/>
    <s v="The Interpreter"/>
    <s v="Sydney Pollack"/>
    <s v="Nicole Kidman, Sean Penn, Catherine Keener, Jesper Christensen, Yvan Attal, Earl Cameron, George Harris, Michael Wright, Clyde Kusatsu, Eric Keenleyside, Hugo Speer"/>
    <n v="11"/>
    <s v="United Kingdom"/>
    <s v="United Kingdom, France, Germany, United States"/>
    <n v="4"/>
    <d v="2021-06-02T00:00:00"/>
    <n v="2005"/>
    <x v="2"/>
    <s v="128 min"/>
    <n v="128"/>
    <n v="128"/>
    <n v="808.54936413717792"/>
    <s v=""/>
    <s v="Thrillers"/>
    <s v="Thrillers"/>
    <s v="Thrillers"/>
    <n v="1"/>
  </r>
  <r>
    <n v="960"/>
    <s v="s960"/>
    <x v="0"/>
    <s v="The Disciple"/>
    <s v="Chaitanya Tamhane"/>
    <s v="Aditya Modak, Arun Dravid, Sumitra Bhave, Deepika Bhide Bhagwat, Kiran Yadnyopavit, Abhishek Kale, Neela Khedkar, Makarand Mukund, Kristy Banerjee, Prasad Vanarse"/>
    <n v="10"/>
    <s v="India"/>
    <s v="India"/>
    <n v="1"/>
    <d v="2021-04-30T00:00:00"/>
    <n v="2021"/>
    <x v="5"/>
    <s v="128 min"/>
    <n v="128"/>
    <n v="128"/>
    <n v="808.54936413717792"/>
    <s v=""/>
    <s v="Dramas, Independent Movies, International Movies"/>
    <s v="Dramas"/>
    <s v="Dramas, Independent Movies, International Movies"/>
    <n v="3"/>
  </r>
  <r>
    <n v="1436"/>
    <s v="s1436"/>
    <x v="0"/>
    <s v="Pieces of a Woman"/>
    <s v="Korn√©l Mundrucz√≥"/>
    <s v="Vanessa Kirby, Shia LaBeouf, Ellen Burstyn, Molly Parker, Sarah Snook, Iliza Shlesinger, Benny Safdie, Jimmie Fails"/>
    <n v="8"/>
    <s v="Canada"/>
    <s v="Canada, Hungary, United States"/>
    <n v="3"/>
    <d v="2021-01-07T00:00:00"/>
    <n v="2020"/>
    <x v="12"/>
    <s v="128 min"/>
    <n v="128"/>
    <n v="128"/>
    <n v="808.54936413717792"/>
    <s v=""/>
    <s v="Dramas"/>
    <s v="Dramas"/>
    <s v="Dramas"/>
    <n v="1"/>
  </r>
  <r>
    <n v="1681"/>
    <s v="s1681"/>
    <x v="0"/>
    <s v="TE3N"/>
    <s v="Ribhu Dasgupta"/>
    <s v="Amitabh Bachchan, Nawazuddin Siddiqui, Vidya Balan, Mukesh Chhabra, Sabyasachi Chakraborty, Prakash Belawadi, Tota Roy Chowdhury, Padmavati Rao, Suneel Sinha"/>
    <n v="9"/>
    <s v="India"/>
    <s v="India"/>
    <n v="1"/>
    <d v="2020-11-19T00:00:00"/>
    <n v="2016"/>
    <x v="1"/>
    <s v="128 min"/>
    <n v="128"/>
    <n v="128"/>
    <n v="808.54936413717792"/>
    <s v=""/>
    <s v="Dramas, International Movies, Thrillers"/>
    <s v="Dramas"/>
    <s v="Dramas, International Movies, Thrillers"/>
    <n v="3"/>
  </r>
  <r>
    <n v="2274"/>
    <s v="s2274"/>
    <x v="0"/>
    <s v="Gabbar Is Back"/>
    <s v="Krish"/>
    <s v="Akshay Kumar, Shruti Haasan, Sunil Grover, Kareena Kapoor, Ishita Vyas, Suman Talwar, Jaideep Ahlawat, Shruti Bapna"/>
    <n v="8"/>
    <s v="India"/>
    <s v="India"/>
    <n v="1"/>
    <d v="2020-07-05T00:00:00"/>
    <n v="2015"/>
    <x v="1"/>
    <s v="128 min"/>
    <n v="128"/>
    <n v="128"/>
    <n v="808.54936413717792"/>
    <s v=""/>
    <s v="Action &amp; Adventure, Dramas, International Movies"/>
    <s v="Action &amp; Adventure"/>
    <s v="Action &amp; Adventure, Dramas, International Movies"/>
    <n v="3"/>
  </r>
  <r>
    <n v="2278"/>
    <s v="s2278"/>
    <x v="0"/>
    <s v="Madras Caf√©"/>
    <s v="Shoojit Sircar"/>
    <s v="John Abraham, Nargis Fakhri, Rashi Khanna, Avijit Dutt, Prakash Belawadi, Ajay Ratnam, Siddartha Basu, Agnello Dias, Dibang"/>
    <n v="9"/>
    <s v="India"/>
    <s v="India"/>
    <n v="1"/>
    <d v="2020-07-05T00:00:00"/>
    <n v="2013"/>
    <x v="1"/>
    <s v="128 min"/>
    <n v="128"/>
    <n v="128"/>
    <n v="808.54936413717792"/>
    <s v=""/>
    <s v="Dramas, International Movies, Thrillers"/>
    <s v="Dramas"/>
    <s v="Dramas, International Movies, Thrillers"/>
    <n v="3"/>
  </r>
  <r>
    <n v="2315"/>
    <s v="s2315"/>
    <x v="0"/>
    <s v="Stardust"/>
    <s v="Matthew Vaughn"/>
    <s v="Claire Danes, Michelle Pfeiffer, Robert De Niro, Charlie Cox, Sienna Miller, Ricky Gervais, Jason Flemyng, Rupert Everett, Peter O'Toole, Mark Strong, Kate Magowan, Ian McKellen"/>
    <n v="12"/>
    <s v="United Kingdom"/>
    <s v="United Kingdom, United States"/>
    <n v="2"/>
    <d v="2020-07-01T00:00:00"/>
    <n v="2007"/>
    <x v="2"/>
    <s v="128 min"/>
    <n v="128"/>
    <n v="128"/>
    <n v="808.54936413717792"/>
    <s v=""/>
    <s v="Action &amp; Adventure, International Movies, Romantic Movies"/>
    <s v="Action &amp; Adventure"/>
    <s v="Action &amp; Adventure, International Movies, Romantic Movies"/>
    <n v="3"/>
  </r>
  <r>
    <n v="2364"/>
    <s v="s2364"/>
    <x v="0"/>
    <s v="Wasp Network"/>
    <s v="Olivier Assayas"/>
    <s v="Pen√©lope Cruz, Edgar Ram√≠rez, Wagner Moura, Gael Garc√≠a Bernal, Ana de Armas, Leonardo Sbaraglia"/>
    <n v="6"/>
    <s v="France"/>
    <s v="France, Brazil, Spain, Belgium"/>
    <n v="4"/>
    <d v="2020-06-19T00:00:00"/>
    <n v="2020"/>
    <x v="5"/>
    <s v="128 min"/>
    <n v="128"/>
    <n v="128"/>
    <n v="808.54936413717792"/>
    <s v=""/>
    <s v="Dramas, International Movies, Thrillers"/>
    <s v="Dramas"/>
    <s v="Dramas, International Movies, Thrillers"/>
    <n v="3"/>
  </r>
  <r>
    <n v="2475"/>
    <s v="s2475"/>
    <x v="0"/>
    <s v="One Day We'll Talk About Today"/>
    <s v="Angga Dwimas Sasongko"/>
    <s v="Rachel Amanda, Rio Dewanto, Shelia Dara, Donny Damara, Susan Bachtiar, Oka Antara, Niken Anjani, Ardhito Pramono"/>
    <n v="8"/>
    <s v="Indonesia"/>
    <s v="Indonesia"/>
    <n v="1"/>
    <d v="2020-05-23T00:00:00"/>
    <n v="2020"/>
    <x v="4"/>
    <s v="128 min"/>
    <n v="128"/>
    <n v="128"/>
    <n v="808.54936413717792"/>
    <s v=""/>
    <s v="Dramas, International Movies"/>
    <s v="Dramas"/>
    <s v="Dramas, International Movies"/>
    <n v="2"/>
  </r>
  <r>
    <n v="3033"/>
    <s v="s3033"/>
    <x v="0"/>
    <s v="Made in China"/>
    <s v="Mikhil Musale"/>
    <s v="Rajkummar Rao, Boman Irani, Mouni Roy, Sumeet Vyas, Paresh Rawal, Gajraj Rao, Manoj Joshi, Sanjay Goradia, Amyra Dastur, Chittaranjan Tripathi, Abhishek Banerjee"/>
    <n v="11"/>
    <s v="India"/>
    <s v="India"/>
    <n v="1"/>
    <d v="2020-01-12T00:00:00"/>
    <n v="2019"/>
    <x v="5"/>
    <s v="128 min"/>
    <n v="128"/>
    <n v="128"/>
    <n v="808.54936413717792"/>
    <s v=""/>
    <s v="Comedies, Dramas, International Movies"/>
    <s v="Comedies"/>
    <s v="Comedies, Dramas, International Movies"/>
    <n v="3"/>
  </r>
  <r>
    <n v="3537"/>
    <s v="s3537"/>
    <x v="0"/>
    <s v="Saawan"/>
    <s v="Farhan Alam"/>
    <s v="Karam Hussain, Arif Bahlim, Najiba Faiz, Saleem Mairaj, Imran Aslam, Daniyal Yousuf, Sohail Malik, Ali Hafiz"/>
    <n v="8"/>
    <s v="Pakistan"/>
    <s v="Pakistan"/>
    <n v="1"/>
    <d v="2019-09-04T00:00:00"/>
    <n v="2016"/>
    <x v="1"/>
    <s v="128 min"/>
    <n v="128"/>
    <n v="128"/>
    <n v="808.54936413717792"/>
    <s v=""/>
    <s v="Dramas, Independent Movies, International Movies"/>
    <s v="Dramas"/>
    <s v="Dramas, Independent Movies, International Movies"/>
    <n v="3"/>
  </r>
  <r>
    <n v="3784"/>
    <s v="s3784"/>
    <x v="0"/>
    <s v="III Smoking Barrels"/>
    <s v="Sanjib Dey"/>
    <s v="Subrat Dutta, Indraneil Sengupta, Mandakini Goswami, Amrita Chattopadhyay, Nalneesh Neel, Niloy Sankar Gupta, Shiny Gogoi, Siddharth Boro"/>
    <n v="8"/>
    <s v="India"/>
    <s v="India"/>
    <n v="1"/>
    <d v="2019-06-01T00:00:00"/>
    <n v="2017"/>
    <x v="5"/>
    <s v="128 min"/>
    <n v="128"/>
    <n v="128"/>
    <n v="808.54936413717792"/>
    <s v=""/>
    <s v="Dramas, Independent Movies, International Movies"/>
    <s v="Dramas"/>
    <s v="Dramas, Independent Movies, International Movies"/>
    <n v="3"/>
  </r>
  <r>
    <n v="3835"/>
    <s v="s3835"/>
    <x v="0"/>
    <s v="The Great Magician"/>
    <s v="Yee Tung-Shing"/>
    <s v="Tony Leung Chiu Wai, Lau Ching Wan, Zhou Xun, Wu Gang, Ni Yan, Paul Chun, Kenya Sawada, Lam Suet"/>
    <n v="8"/>
    <s v="Hong Kong"/>
    <s v="Hong Kong, China"/>
    <n v="2"/>
    <d v="2019-05-11T00:00:00"/>
    <n v="2011"/>
    <x v="1"/>
    <s v="128 min"/>
    <n v="128"/>
    <n v="128"/>
    <n v="808.54936413717792"/>
    <s v=""/>
    <s v="Action &amp; Adventure, Comedies, Dramas"/>
    <s v="Action &amp; Adventure"/>
    <s v="Action &amp; Adventure, Comedies, Dramas"/>
    <n v="3"/>
  </r>
  <r>
    <n v="3866"/>
    <s v="s3866"/>
    <x v="0"/>
    <s v="Jo Pil-ho: The Dawning Rage"/>
    <s v="Lee Jeong-beom"/>
    <s v="Lee Sun-kyun, Jeon So-nee, Park Hae-joon, Song Young-chang, Park Byung-eun, Lim Hyung-kuk, Kim Min-jae, Kwon Han-sol, Nam Mun-cheol, Lim Cheol-su"/>
    <n v="10"/>
    <s v="South Korea"/>
    <s v="South Korea"/>
    <n v="1"/>
    <d v="2019-05-03T00:00:00"/>
    <n v="2018"/>
    <x v="5"/>
    <s v="128 min"/>
    <n v="128"/>
    <n v="128"/>
    <n v="808.54936413717792"/>
    <s v=""/>
    <s v="Dramas, International Movies, Thrillers"/>
    <s v="Dramas"/>
    <s v="Dramas, International Movies, Thrillers"/>
    <n v="3"/>
  </r>
  <r>
    <n v="4022"/>
    <s v="s4022"/>
    <x v="0"/>
    <s v="Seven Sundays"/>
    <s v="Cathy Garcia-Molina"/>
    <s v="Ronaldo Valdez, Aga Muhlach, Dingdong Dantes, Enrique Gil, Cristine Reyes, Donita Rose, Ketchup Eusebio, Kean Cipriano"/>
    <n v="8"/>
    <s v="Philippines"/>
    <s v="Philippines"/>
    <n v="1"/>
    <d v="2019-03-14T00:00:00"/>
    <n v="2017"/>
    <x v="5"/>
    <s v="128 min"/>
    <n v="128"/>
    <n v="128"/>
    <n v="808.54936413717792"/>
    <s v=""/>
    <s v="Comedies, Dramas, International Movies"/>
    <s v="Comedies"/>
    <s v="Comedies, Dramas, International Movies"/>
    <n v="3"/>
  </r>
  <r>
    <n v="4040"/>
    <s v="s4040"/>
    <x v="0"/>
    <s v="Starting Over Again"/>
    <s v="Olivia M. Lamasan"/>
    <s v="Piolo Pascual, Toni Gonzaga, Iza Calzado"/>
    <n v="3"/>
    <s v="Philippines"/>
    <s v="Philippines"/>
    <n v="1"/>
    <d v="2019-03-07T00:00:00"/>
    <n v="2014"/>
    <x v="1"/>
    <s v="128 min"/>
    <n v="128"/>
    <n v="128"/>
    <n v="808.54936413717792"/>
    <s v=""/>
    <s v="Dramas, International Movies, Romantic Movies"/>
    <s v="Dramas"/>
    <s v="Dramas, International Movies, Romantic Movies"/>
    <n v="3"/>
  </r>
  <r>
    <n v="4398"/>
    <s v="s4398"/>
    <x v="0"/>
    <s v="BuyBust"/>
    <s v="Erik Matti"/>
    <s v="Anne Curtis, Brandon Vera, Victor Neri, Arjo Atayde, Levi Ignacio, Alex Calleja, Lao Rodriguez, Joross Gamboa, Ricky Pascua, Nonie Buencamino"/>
    <n v="10"/>
    <s v="Philippines"/>
    <s v="Philippines"/>
    <n v="1"/>
    <d v="2018-11-13T00:00:00"/>
    <n v="2018"/>
    <x v="5"/>
    <s v="128 min"/>
    <n v="128"/>
    <n v="128"/>
    <n v="808.54936413717792"/>
    <s v=""/>
    <s v="Action &amp; Adventure, International Movies"/>
    <s v="Action &amp; Adventure"/>
    <s v="Action &amp; Adventure, International Movies"/>
    <n v="2"/>
  </r>
  <r>
    <n v="4445"/>
    <s v="s4445"/>
    <x v="0"/>
    <s v="Jatts in Golmaal"/>
    <s v="Ksshitij Chaudhary"/>
    <s v="Arya Babbar, Samiksha Singh, Gurpreet Guggi, Binnu Dhillon, Jaswinder Bhalla, B.N. Sharma, Veena Malik, Sardar Sohi"/>
    <n v="8"/>
    <s v="India"/>
    <s v="India"/>
    <n v="1"/>
    <d v="2018-11-01T00:00:00"/>
    <n v="2013"/>
    <x v="6"/>
    <s v="128 min"/>
    <n v="128"/>
    <n v="128"/>
    <n v="808.54936413717792"/>
    <s v=""/>
    <s v="Comedies, International Movies, Music &amp; Musicals"/>
    <s v="Comedies"/>
    <s v="Comedies, International Movies, Music &amp; Musicals"/>
    <n v="3"/>
  </r>
  <r>
    <n v="4562"/>
    <s v="s4562"/>
    <x v="0"/>
    <s v="Delhi 6"/>
    <s v="Rakeysh Omprakash Mehra"/>
    <s v="Abhishek Bachchan, Sonam Kapoor, Waheeda Rehman, Om Puri, Prem Chopra, Atul Kulkarni, Pavan Malhotra, Divya Dutta, Deepak Dobriyal, Sheeba Chaddha"/>
    <n v="10"/>
    <s v="India"/>
    <s v="India"/>
    <n v="1"/>
    <d v="2018-10-01T00:00:00"/>
    <n v="2009"/>
    <x v="1"/>
    <s v="128 min"/>
    <n v="128"/>
    <n v="128"/>
    <n v="808.54936413717792"/>
    <s v=""/>
    <s v="Dramas, International Movies"/>
    <s v="Dramas"/>
    <s v="Dramas, International Movies"/>
    <n v="2"/>
  </r>
  <r>
    <n v="4576"/>
    <s v="s4576"/>
    <x v="0"/>
    <s v="Kaminey"/>
    <s v="Vishal Bhardwaj"/>
    <s v="Shahid Kapoor, Priyanka Chopra, Deb Mukherjee, Shivkumar Subramaniam, Chandan Roy Sanyal, Hrishikesh Joshi, Amole Gupte, Patricia Bull, Carlos Paca, Eric Santos"/>
    <n v="10"/>
    <s v="India"/>
    <s v="India"/>
    <n v="1"/>
    <d v="2018-10-01T00:00:00"/>
    <n v="2009"/>
    <x v="1"/>
    <s v="128 min"/>
    <n v="128"/>
    <n v="128"/>
    <n v="808.54936413717792"/>
    <s v=""/>
    <s v="Dramas, International Movies, Music &amp; Musicals"/>
    <s v="Dramas"/>
    <s v="Dramas, International Movies, Music &amp; Musicals"/>
    <n v="3"/>
  </r>
  <r>
    <n v="4728"/>
    <s v="s4728"/>
    <x v="0"/>
    <s v="I Hate Luv Storys"/>
    <s v="Punit Malhotra"/>
    <s v="Imran Khan, Sonam Kapoor, Sammir Dattani, Samir Soni, Kavin Dave, Bruna Abdullah"/>
    <n v="6"/>
    <s v="India"/>
    <s v="India"/>
    <n v="1"/>
    <d v="2018-08-02T00:00:00"/>
    <n v="2010"/>
    <x v="1"/>
    <s v="128 min"/>
    <n v="128"/>
    <n v="128"/>
    <n v="808.54936413717792"/>
    <s v=""/>
    <s v="Comedies, International Movies, Music &amp; Musicals"/>
    <s v="Comedies"/>
    <s v="Comedies, International Movies, Music &amp; Musicals"/>
    <n v="3"/>
  </r>
  <r>
    <n v="4801"/>
    <s v="s4801"/>
    <x v="0"/>
    <s v="Tum Milo Toh Sahi"/>
    <s v="Kabir Sadanand"/>
    <s v="Nana Patekar, Dimple Kapadia, Sunil Shetty, Vidya Malvade, Rehan Khan, Anjana Sukhani, Mohnish Bahl, Vrajesh Hirjee"/>
    <n v="8"/>
    <s v="India"/>
    <s v="India"/>
    <n v="1"/>
    <d v="2018-07-01T00:00:00"/>
    <n v="2010"/>
    <x v="1"/>
    <s v="128 min"/>
    <n v="128"/>
    <n v="128"/>
    <n v="808.54936413717792"/>
    <s v=""/>
    <s v="Comedies, Dramas, International Movies"/>
    <s v="Comedies"/>
    <s v="Comedies, Dramas, International Movies"/>
    <n v="3"/>
  </r>
  <r>
    <n v="5123"/>
    <s v="s5123"/>
    <x v="0"/>
    <s v="Muramba"/>
    <s v="Varun Narvekar"/>
    <s v="Mithila Palkar, Amey Wagh, Sachin Khedekar, Chinmayi Sumit"/>
    <n v="4"/>
    <s v="India"/>
    <s v="India"/>
    <n v="1"/>
    <d v="2017-12-15T00:00:00"/>
    <n v="2017"/>
    <x v="5"/>
    <s v="128 min"/>
    <n v="128"/>
    <n v="128"/>
    <n v="808.54936413717792"/>
    <s v=""/>
    <s v="Comedies, Dramas, International Movies"/>
    <s v="Comedies"/>
    <s v="Comedies, Dramas, International Movies"/>
    <n v="3"/>
  </r>
  <r>
    <n v="5152"/>
    <s v="s5152"/>
    <x v="0"/>
    <s v="Poster Boys"/>
    <s v="Shreyas Talpade"/>
    <s v="Sunny Deol, Bobby Deol, Shreyas Talpade, Sonali Kulkarni, Tripti Dimri, Samiksha Bhatnagar, Lovely Singh, Purnima Varma"/>
    <n v="8"/>
    <s v="India"/>
    <s v="India"/>
    <n v="1"/>
    <d v="2017-11-27T00:00:00"/>
    <n v="2017"/>
    <x v="2"/>
    <s v="128 min"/>
    <n v="128"/>
    <n v="128"/>
    <n v="808.54936413717792"/>
    <s v=""/>
    <s v="Comedies, International Movies"/>
    <s v="Comedies"/>
    <s v="Comedies, International Movies"/>
    <n v="2"/>
  </r>
  <r>
    <n v="5969"/>
    <s v="s5969"/>
    <x v="0"/>
    <s v="‚ÄãGoli Soda 2"/>
    <s v="Vijay Milton"/>
    <s v="Samuthirakani, Bharath Seeni, Vinoth, Esakki Barath, Chemban Vinod Jose, Gautham Menon, Krisha Kurup, Subiksha"/>
    <n v="8"/>
    <s v="India"/>
    <s v="India"/>
    <n v="1"/>
    <d v="2018-09-15T00:00:00"/>
    <n v="2018"/>
    <x v="1"/>
    <s v="128 min"/>
    <n v="128"/>
    <n v="128"/>
    <n v="808.54936413717792"/>
    <s v=""/>
    <s v="Action &amp; Adventure, Dramas, International Movies"/>
    <s v="Action &amp; Adventure"/>
    <s v="Action &amp; Adventure, Dramas, International Movies"/>
    <n v="3"/>
  </r>
  <r>
    <n v="6150"/>
    <s v="s6150"/>
    <x v="0"/>
    <s v="Amy"/>
    <s v="Asif Kapadia"/>
    <s v="Amy Winehouse, Lauren Gilbert"/>
    <n v="2"/>
    <s v="United Kingdom"/>
    <s v="United Kingdom"/>
    <n v="1"/>
    <d v="2018-07-26T00:00:00"/>
    <n v="2015"/>
    <x v="12"/>
    <s v="128 min"/>
    <n v="128"/>
    <n v="128"/>
    <n v="808.54936413717792"/>
    <s v=""/>
    <s v="Documentaries, International Movies, Music &amp; Musicals"/>
    <s v="Documentaries"/>
    <s v="Documentaries, International Movies, Music &amp; Musicals"/>
    <n v="3"/>
  </r>
  <r>
    <n v="6249"/>
    <s v="s6249"/>
    <x v="0"/>
    <s v="Basic Instinct"/>
    <s v="Paul Verhoeven"/>
    <s v="Michael Douglas, Sharon Stone, George Dzundza, Jeanne Tripplehorn, Denis Arndt, Leilani Sarelle, Bruce A. Young, Chelcie Ross, Dorothy Malone, Wayne Knight, Daniel von Bargen, Stephen Tobolowsky"/>
    <n v="12"/>
    <s v="United States"/>
    <s v="United States, France"/>
    <n v="2"/>
    <d v="2020-10-01T00:00:00"/>
    <n v="1992"/>
    <x v="12"/>
    <s v="128 min"/>
    <n v="128"/>
    <n v="128"/>
    <n v="808.54936413717792"/>
    <s v=""/>
    <s v="Classic Movies, Thrillers"/>
    <s v="Classic Movies"/>
    <s v="Classic Movies, Thrillers"/>
    <n v="2"/>
  </r>
  <r>
    <n v="6605"/>
    <s v="s6605"/>
    <x v="0"/>
    <s v="Dhamaal"/>
    <s v="Indra Kumar"/>
    <s v="Sanjay Dutt, Riteish Deshmukh, Arshad Warsi, Aashish Chaudhary, Javed Jaffrey, Prem Chopra, Asrani, Tiku Talsania"/>
    <n v="8"/>
    <s v="India"/>
    <s v="India"/>
    <n v="1"/>
    <d v="2019-12-31T00:00:00"/>
    <n v="2007"/>
    <x v="1"/>
    <s v="128 min"/>
    <n v="128"/>
    <n v="128"/>
    <n v="808.54936413717792"/>
    <s v=""/>
    <s v="Action &amp; Adventure, Comedies, International Movies"/>
    <s v="Action &amp; Adventure"/>
    <s v="Action &amp; Adventure, Comedies, International Movies"/>
    <n v="3"/>
  </r>
  <r>
    <n v="6984"/>
    <s v="s6984"/>
    <x v="0"/>
    <s v="Holding the Man"/>
    <s v="Neil Armfield"/>
    <s v="Ryan Corr, Craig Stott, Kerry Fox, Camilla Ah Kin, Sarah Snook, Guy Pearce, Anthony LaPaglia, Geoffrey Rush"/>
    <n v="8"/>
    <s v="Australia"/>
    <s v="Australia"/>
    <n v="1"/>
    <d v="2016-08-01T00:00:00"/>
    <n v="2015"/>
    <x v="5"/>
    <s v="128 min"/>
    <n v="128"/>
    <n v="128"/>
    <n v="808.54936413717792"/>
    <s v=""/>
    <s v="Dramas, International Movies, LGBTQ Movies"/>
    <s v="Dramas"/>
    <s v="Dramas, International Movies, LGBTQ Movies"/>
    <n v="3"/>
  </r>
  <r>
    <n v="7152"/>
    <s v="s7152"/>
    <x v="0"/>
    <s v="Jupiter Ascending"/>
    <s v="Lana Wachowski, Lilly Wachowski"/>
    <s v="Mila Kunis, Channing Tatum, Sean Bean, Eddie Redmayne, Douglas Booth, Tuppence Middleton, Nikki Amuka-Bird, Christina Cole, James D'Arcy, Gugu Mbatha-Raw"/>
    <n v="10"/>
    <s v="United States"/>
    <s v="United States, Australia"/>
    <n v="2"/>
    <d v="2019-08-01T00:00:00"/>
    <n v="2015"/>
    <x v="2"/>
    <s v="128 min"/>
    <n v="128"/>
    <n v="128"/>
    <n v="808.54936413717792"/>
    <s v=""/>
    <s v="Action &amp; Adventure, Sci-Fi &amp; Fantasy"/>
    <s v="Action &amp; Adventure"/>
    <s v="Action &amp; Adventure, Sci-Fi &amp; Fantasy"/>
    <n v="2"/>
  </r>
  <r>
    <n v="7457"/>
    <s v="s7457"/>
    <x v="0"/>
    <s v="Milk"/>
    <s v="Gus Van Sant"/>
    <s v="Sean Penn, Emile Hirsch, Josh Brolin, Diego Luna, James Franco, Alison Pill, Victor Garber, Denis O'Hare, Joseph Cross, Stephen Spinella, Lucas Grabeel, Brandon Boyce"/>
    <n v="12"/>
    <s v="United States"/>
    <s v="United States"/>
    <n v="1"/>
    <d v="2017-02-16T00:00:00"/>
    <n v="2008"/>
    <x v="12"/>
    <s v="128 min"/>
    <n v="128"/>
    <n v="128"/>
    <n v="808.54936413717792"/>
    <s v=""/>
    <s v="Dramas, Independent Movies, LGBTQ Movies"/>
    <s v="Dramas"/>
    <s v="Dramas, Independent Movies, LGBTQ Movies"/>
    <n v="3"/>
  </r>
  <r>
    <n v="7459"/>
    <s v="s7459"/>
    <x v="0"/>
    <s v="Minnaminugu the FireFly"/>
    <s v="Anil Thomas"/>
    <s v="Surabhi Lakshmi, Krishnan Balakrishnan, Rebecca Santhosh, Prem Prakash, Archana Padmini"/>
    <n v="5"/>
    <s v="India"/>
    <s v="India"/>
    <n v="1"/>
    <d v="2018-08-01T00:00:00"/>
    <n v="2017"/>
    <x v="1"/>
    <s v="128 min"/>
    <n v="128"/>
    <n v="128"/>
    <n v="808.54936413717792"/>
    <s v=""/>
    <s v="Dramas, International Movies"/>
    <s v="Dramas"/>
    <s v="Dramas, International Movies"/>
    <n v="2"/>
  </r>
  <r>
    <n v="7812"/>
    <s v="s7812"/>
    <x v="0"/>
    <s v="Queen of the Desert"/>
    <s v="Werner Herzog"/>
    <s v="Nicole Kidman, James Franco, Damian Lewis, Jay Abdo, Robert Pattinson, Jenny Agutter, David Calder, Christopher Fulford, Nick Waring, Holly Earl, Sophie Linfield"/>
    <n v="11"/>
    <s v="United States"/>
    <s v="United States, Morocco"/>
    <n v="2"/>
    <d v="2019-04-06T00:00:00"/>
    <n v="2015"/>
    <x v="2"/>
    <s v="128 min"/>
    <n v="128"/>
    <n v="128"/>
    <n v="808.54936413717792"/>
    <s v=""/>
    <s v="Dramas"/>
    <s v="Dramas"/>
    <s v="Dramas"/>
    <n v="1"/>
  </r>
  <r>
    <n v="8004"/>
    <s v="s8004"/>
    <x v="0"/>
    <s v="Sherlock Holmes"/>
    <s v="Guy Ritchie"/>
    <s v="Robert Downey Jr., Jude Law, Rachel McAdams, Mark Strong, Eddie Marsan, Robert Maillet, Geraldine James, Kelly Reilly, William Houston, James Fox, Hans Matheson"/>
    <n v="11"/>
    <s v="United States"/>
    <s v="United States, Germany, United Kingdom, Australia"/>
    <n v="4"/>
    <d v="2021-01-01T00:00:00"/>
    <n v="2009"/>
    <x v="2"/>
    <s v="128 min"/>
    <n v="128"/>
    <n v="128"/>
    <n v="808.54936413717792"/>
    <s v=""/>
    <s v="Action &amp; Adventure, Comedies"/>
    <s v="Action &amp; Adventure"/>
    <s v="Action &amp; Adventure, Comedies"/>
    <n v="2"/>
  </r>
  <r>
    <n v="8056"/>
    <s v="s8056"/>
    <x v="0"/>
    <s v="Something's Gotta Give"/>
    <s v="Nancy Meyers"/>
    <s v="Jack Nicholson, Diane Keaton, Keanu Reeves, Frances McDormand, Amanda Peet, Jon Favreau, Paul Michael Glaser, Rachel Ticotin"/>
    <n v="8"/>
    <s v="United States"/>
    <s v="United States"/>
    <n v="1"/>
    <d v="2019-08-01T00:00:00"/>
    <n v="2003"/>
    <x v="2"/>
    <s v="128 min"/>
    <n v="128"/>
    <n v="128"/>
    <n v="808.54936413717792"/>
    <s v=""/>
    <s v="Comedies, Romantic Movies"/>
    <s v="Comedies"/>
    <s v="Comedies, Romantic Movies"/>
    <n v="2"/>
  </r>
  <r>
    <n v="8565"/>
    <s v="s8565"/>
    <x v="0"/>
    <s v="The World Is Not Enough"/>
    <s v="Michael Apted"/>
    <s v="Pierce Brosnan, Sophie Marceau, Robert Carlyle, Denise Richards, Robbie Coltrane, Judi Dench, Desmond Llewelyn, John Cleese, Maria Grazia Cucinotta"/>
    <n v="9"/>
    <s v="United Kingdom"/>
    <s v="United Kingdom, United States"/>
    <n v="2"/>
    <d v="2019-12-31T00:00:00"/>
    <n v="1999"/>
    <x v="2"/>
    <s v="128 min"/>
    <n v="128"/>
    <n v="128"/>
    <n v="808.54936413717792"/>
    <s v=""/>
    <s v="Action &amp; Adventure"/>
    <s v="Action &amp; Adventure"/>
    <s v="Action &amp; Adventure"/>
    <n v="1"/>
  </r>
  <r>
    <n v="8636"/>
    <s v="s8636"/>
    <x v="0"/>
    <s v="True Grit"/>
    <s v="Henry Hathaway"/>
    <s v="John Wayne, Glen Campbell, Kim Darby, Jeremy Slate, Robert Duvall, Dennis Hopper, Alfred Ryder, Strother Martin, Jeff Corey"/>
    <n v="9"/>
    <s v="United States"/>
    <s v="United States"/>
    <n v="1"/>
    <d v="2020-01-01T00:00:00"/>
    <n v="1969"/>
    <x v="3"/>
    <s v="128 min"/>
    <n v="128"/>
    <n v="128"/>
    <n v="808.54936413717792"/>
    <s v=""/>
    <s v="Classic Movies, Dramas"/>
    <s v="Classic Movies"/>
    <s v="Classic Movies, Dramas"/>
    <n v="2"/>
  </r>
  <r>
    <n v="184"/>
    <s v="s184"/>
    <x v="0"/>
    <s v="In the Line of Fire"/>
    <s v="Wolfgang Petersen"/>
    <s v="Clint Eastwood, John Malkovich, Rene Russo, Dylan McDermott, Gary Cole, Fred Thompson, John Mahoney, Gregory Alan Williams, Jim Curley, Sally Hughes"/>
    <n v="10"/>
    <s v="United States"/>
    <s v="United States"/>
    <n v="1"/>
    <d v="2021-08-31T00:00:00"/>
    <n v="1993"/>
    <x v="12"/>
    <s v="129 min"/>
    <n v="129"/>
    <n v="129"/>
    <n v="866.41936903034377"/>
    <s v=""/>
    <s v="Action &amp; Adventure, Classic Movies"/>
    <s v="Action &amp; Adventure"/>
    <s v="Action &amp; Adventure, Classic Movies"/>
    <n v="2"/>
  </r>
  <r>
    <n v="601"/>
    <s v="s601"/>
    <x v="0"/>
    <s v="The Game"/>
    <s v="David Fincher"/>
    <s v="Michael Douglas, Sean Penn, Deborah Kara Unger, James Rebhorn, Peter Donat, Carroll Baker, Anna Katarina, Armin Mueller-Stahl"/>
    <n v="8"/>
    <s v="United States"/>
    <s v="United States"/>
    <n v="1"/>
    <d v="2021-07-01T00:00:00"/>
    <n v="1997"/>
    <x v="12"/>
    <s v="129 min"/>
    <n v="129"/>
    <n v="129"/>
    <n v="866.41936903034377"/>
    <s v=""/>
    <s v="Thrillers"/>
    <s v="Thrillers"/>
    <s v="Thrillers"/>
    <n v="1"/>
  </r>
  <r>
    <n v="1424"/>
    <s v="s1424"/>
    <x v="0"/>
    <s v="BluffMaster!"/>
    <s v="Rohan Sippy"/>
    <s v="Abhishek Bachchan, Priyanka Chopra, Riteish Deshmukh, Boman Irani, Nana Patekar, Sanjay Mishra, Tinnu Anand, Hussain Shaikh"/>
    <n v="8"/>
    <s v="India"/>
    <s v="India"/>
    <n v="1"/>
    <d v="2021-01-08T00:00:00"/>
    <n v="2005"/>
    <x v="1"/>
    <s v="129 min"/>
    <n v="129"/>
    <n v="129"/>
    <n v="866.41936903034377"/>
    <s v=""/>
    <s v="Comedies, International Movies, Romantic Movies"/>
    <s v="Comedies"/>
    <s v="Comedies, International Movies, Romantic Movies"/>
    <n v="3"/>
  </r>
  <r>
    <n v="1677"/>
    <s v="s1677"/>
    <x v="0"/>
    <s v="Hawaizaada"/>
    <s v="Vibhu Virender Puri"/>
    <s v="Ayushmann Khurrana, Mithun Chakraborty, Pallavi Sharda, Naman Jain, Jameel Khan"/>
    <n v="5"/>
    <s v="India"/>
    <s v="India"/>
    <n v="1"/>
    <d v="2020-11-19T00:00:00"/>
    <n v="2015"/>
    <x v="1"/>
    <s v="129 min"/>
    <n v="129"/>
    <n v="129"/>
    <n v="866.41936903034377"/>
    <s v=""/>
    <s v="Dramas, International Movies, Romantic Movies"/>
    <s v="Dramas"/>
    <s v="Dramas, International Movies, Romantic Movies"/>
    <n v="3"/>
  </r>
  <r>
    <n v="1942"/>
    <s v="s1942"/>
    <x v="0"/>
    <s v="Ishq Vishk"/>
    <s v="Ken Ghosh"/>
    <s v="Shahid Kapoor, Amrita Rao, Shenaz Treasury, Vishal Malhotra, Kapil Jhaveri, Shabhir, Deepti Gujral, Yash Tonk, Satish Shah, Neelima Azim"/>
    <n v="10"/>
    <s v="India"/>
    <s v="India"/>
    <n v="1"/>
    <d v="2020-09-28T00:00:00"/>
    <n v="2003"/>
    <x v="6"/>
    <s v="129 min"/>
    <n v="129"/>
    <n v="129"/>
    <n v="866.41936903034377"/>
    <s v=""/>
    <s v="Comedies, International Movies, Music &amp; Musicals"/>
    <s v="Comedies"/>
    <s v="Comedies, International Movies, Music &amp; Musicals"/>
    <n v="3"/>
  </r>
  <r>
    <n v="1946"/>
    <s v="s1946"/>
    <x v="0"/>
    <s v="Manorama Six Feet Under"/>
    <s v="Navdeep Singh"/>
    <s v="Abhay Deol, Gul Panag, Raima Sen, Sarika, Kulbhushan Kharbanda, Vinay Pathak, Yana Gupta, Jogi, Brijendra Kala, Nawazuddin Siddiqui"/>
    <n v="10"/>
    <s v="India"/>
    <s v="India"/>
    <n v="1"/>
    <d v="2020-09-28T00:00:00"/>
    <n v="2007"/>
    <x v="1"/>
    <s v="129 min"/>
    <n v="129"/>
    <n v="129"/>
    <n v="866.41936903034377"/>
    <s v=""/>
    <s v="Dramas, International Movies, Thrillers"/>
    <s v="Dramas"/>
    <s v="Dramas, International Movies, Thrillers"/>
    <n v="3"/>
  </r>
  <r>
    <n v="1965"/>
    <s v="s1965"/>
    <x v="0"/>
    <s v="High &amp; Low The Movie"/>
    <s v="Shigeaki Kubo"/>
    <s v="Takanori Iwata, Akira, Sho Aoyagi, Hiroomi Tosaka, Takahiro, Yuki Yamada, Masataka Kubota, Kento Hayashi, Keiji Kuroki, Goki Maeda, Elly, Kenchi Tachibana, Tatsuya Nakamura, Kosuke Toyohara, Arata Iura, Kyoko Koizumi"/>
    <n v="16"/>
    <s v="Japan"/>
    <s v="Japan"/>
    <n v="1"/>
    <d v="2020-09-20T00:00:00"/>
    <n v="2016"/>
    <x v="5"/>
    <s v="129 min"/>
    <n v="129"/>
    <n v="129"/>
    <n v="866.41936903034377"/>
    <s v=""/>
    <s v="Action &amp; Adventure, International Movies"/>
    <s v="Action &amp; Adventure"/>
    <s v="Action &amp; Adventure, International Movies"/>
    <n v="2"/>
  </r>
  <r>
    <n v="2282"/>
    <s v="s2282"/>
    <x v="0"/>
    <s v="Oh My God"/>
    <s v="Umesh Shukla"/>
    <s v="Akshay Kumar, Paresh Rawal, Mithun Chakraborty, Om Puri, Apoorva Arora, Arun Bali, Honey Chaaya, Poonam Jhawer, Mahesh Manjrekar, Govind Namdeo"/>
    <n v="10"/>
    <s v="India"/>
    <s v="India"/>
    <n v="1"/>
    <d v="2020-07-05T00:00:00"/>
    <n v="2012"/>
    <x v="6"/>
    <s v="129 min"/>
    <n v="129"/>
    <n v="129"/>
    <n v="866.41936903034377"/>
    <s v=""/>
    <s v="Comedies, Dramas, International Movies"/>
    <s v="Comedies"/>
    <s v="Comedies, Dramas, International Movies"/>
    <n v="3"/>
  </r>
  <r>
    <n v="2368"/>
    <s v="s2368"/>
    <x v="0"/>
    <s v="An Egyptian Story"/>
    <s v="Youssef Chahine"/>
    <s v="Nour El-Sherif, Magda El-Khatib, Yousra, Mohsen Mohiedine, Oussama Nadir, Layla Hamadah, Mohamed Mounir, Ragaa Hussein"/>
    <n v="8"/>
    <s v="Egypt"/>
    <s v="Egypt"/>
    <n v="1"/>
    <d v="2020-06-18T00:00:00"/>
    <n v="1982"/>
    <x v="5"/>
    <s v="129 min"/>
    <n v="129"/>
    <n v="129"/>
    <n v="866.41936903034377"/>
    <s v=""/>
    <s v="Classic Movies, Dramas, Independent Movies"/>
    <s v="Classic Movies"/>
    <s v="Classic Movies, Dramas, Independent Movies"/>
    <n v="3"/>
  </r>
  <r>
    <n v="2545"/>
    <s v="s2545"/>
    <x v="0"/>
    <s v="Action Replayy"/>
    <s v="Vipul Amrutlal Shah"/>
    <s v="Akshay Kumar, Aishwarya Rai Bachchan, Om Puri, Kiron Kher, Neha Dhupia, Rannvijay Singh, Aditya Roy Kapur, Sudeepa Singh, Randhir Kapoor, Rajpal Yadav"/>
    <n v="10"/>
    <s v="India"/>
    <s v="India"/>
    <n v="1"/>
    <d v="2020-05-11T00:00:00"/>
    <n v="2010"/>
    <x v="6"/>
    <s v="129 min"/>
    <n v="129"/>
    <n v="129"/>
    <n v="866.41936903034377"/>
    <s v=""/>
    <s v="Children &amp; Family Movies, Comedies, International Movies"/>
    <s v="Children &amp; Family Movies"/>
    <s v="Children &amp; Family Movies, Comedies, International Movies"/>
    <n v="3"/>
  </r>
  <r>
    <n v="3049"/>
    <s v="s3049"/>
    <x v="0"/>
    <s v="Half Girlfriend"/>
    <s v="Mohit Suri"/>
    <s v="Arjun Kapoor, Shraddha Kapoor, Vikrant Massey, Seema Biswas, Rhea Chakraborty, Sujata Sehgal, Anisa Butt"/>
    <n v="7"/>
    <s v="India"/>
    <s v="India"/>
    <n v="1"/>
    <d v="2020-01-02T00:00:00"/>
    <n v="2017"/>
    <x v="1"/>
    <s v="129 min"/>
    <n v="129"/>
    <n v="129"/>
    <n v="866.41936903034377"/>
    <s v=""/>
    <s v="Dramas, International Movies, Romantic Movies"/>
    <s v="Dramas"/>
    <s v="Dramas, International Movies, Romantic Movies"/>
    <n v="3"/>
  </r>
  <r>
    <n v="3151"/>
    <s v="s3151"/>
    <x v="0"/>
    <s v="6 Underground"/>
    <s v="Michael Bay"/>
    <s v="Ryan Reynolds, M√©lanie Laurent, Corey Hawkins, Dave Franco, Adria Arjona, Manuel Garcia-Rulfo, Ben Hardy, Lior Raz, Payman Maadi, Yuri Kolokolnikov, Kim Kold"/>
    <n v="11"/>
    <s v="United States"/>
    <s v="United States"/>
    <n v="1"/>
    <d v="2019-12-13T00:00:00"/>
    <n v="2019"/>
    <x v="12"/>
    <s v="129 min"/>
    <n v="129"/>
    <n v="129"/>
    <n v="866.41936903034377"/>
    <s v=""/>
    <s v="Action &amp; Adventure, Dramas"/>
    <s v="Action &amp; Adventure"/>
    <s v="Action &amp; Adventure, Dramas"/>
    <n v="2"/>
  </r>
  <r>
    <n v="3983"/>
    <s v="s3983"/>
    <x v="0"/>
    <s v="Mirage"/>
    <s v="Oriol Paulo"/>
    <s v="Adriana Ugarte, Chino Dar√≠n, Javier Guti√©rrez, √Ålvaro Morte, Nora Navas, Miquel Fern√°ndez, Clara Segura, Mima Riera, Aina Clotet, Albert P√©rez, Julio Bohigas-Couto, Bel√©n Rueda"/>
    <n v="12"/>
    <s v="Spain"/>
    <s v="Spain"/>
    <n v="1"/>
    <d v="2019-03-22T00:00:00"/>
    <n v="2018"/>
    <x v="5"/>
    <s v="129 min"/>
    <n v="129"/>
    <n v="129"/>
    <n v="866.41936903034377"/>
    <s v=""/>
    <s v="Dramas, International Movies, Sci-Fi &amp; Fantasy"/>
    <s v="Dramas"/>
    <s v="Dramas, International Movies, Sci-Fi &amp; Fantasy"/>
    <n v="3"/>
  </r>
  <r>
    <n v="4412"/>
    <s v="s4412"/>
    <x v="0"/>
    <s v="Bucket List"/>
    <s v="Tejas Prabha Vijay Deoskar"/>
    <s v="Madhuri Dixit, Sumeet Raghvan, Renuka Shahane, Milind Pathak, Vandana Gupte, Pradeep Velankar, Shubha Khote, Resham Tipnis"/>
    <n v="8"/>
    <s v="India"/>
    <s v="India"/>
    <n v="1"/>
    <d v="2018-11-05T00:00:00"/>
    <n v="2018"/>
    <x v="1"/>
    <s v="129 min"/>
    <n v="129"/>
    <n v="129"/>
    <n v="866.41936903034377"/>
    <s v=""/>
    <s v="Dramas, International Movies"/>
    <s v="Dramas"/>
    <s v="Dramas, International Movies"/>
    <n v="2"/>
  </r>
  <r>
    <n v="4439"/>
    <s v="s4439"/>
    <x v="0"/>
    <s v="Ghanchakkar"/>
    <s v="Raj Kumar Gupta"/>
    <s v="Emraan Hashmi, Vidya Balan, Rajesh Sharma, Namit Das, Parvin Dabas"/>
    <n v="5"/>
    <s v="India"/>
    <s v="India"/>
    <n v="1"/>
    <d v="2018-11-01T00:00:00"/>
    <n v="2013"/>
    <x v="5"/>
    <s v="129 min"/>
    <n v="129"/>
    <n v="129"/>
    <n v="866.41936903034377"/>
    <s v=""/>
    <s v="Comedies, International Movies, Thrillers"/>
    <s v="Comedies"/>
    <s v="Comedies, International Movies, Thrillers"/>
    <n v="3"/>
  </r>
  <r>
    <n v="4456"/>
    <s v="s4456"/>
    <x v="0"/>
    <s v="Paan Singh Tomar"/>
    <s v="Tigmanshu Dhulia"/>
    <s v="Irrfan Khan, Mahie Gill, Rajendra Gupta, Brijendra Kala, Jahangir Khan, Vipin Sharma, Zakir Hussain"/>
    <n v="7"/>
    <s v="India"/>
    <s v="India"/>
    <n v="1"/>
    <d v="2018-11-01T00:00:00"/>
    <n v="2010"/>
    <x v="1"/>
    <s v="129 min"/>
    <n v="129"/>
    <n v="129"/>
    <n v="866.41936903034377"/>
    <s v=""/>
    <s v="Action &amp; Adventure, Dramas, International Movies"/>
    <s v="Action &amp; Adventure"/>
    <s v="Action &amp; Adventure, Dramas, International Movies"/>
    <n v="3"/>
  </r>
  <r>
    <n v="4569"/>
    <s v="s4569"/>
    <x v="0"/>
    <s v="Happy Go Lucky"/>
    <s v="Amarpreet G S Chabbra"/>
    <s v="Amrinder Gill, Harish Verma, Sumeet Sandhu, Gurpreet Guggi, B.N. Sharma, Praneet Bhatt, Kuldeep Sharma"/>
    <n v="7"/>
    <s v="India"/>
    <s v="India"/>
    <n v="1"/>
    <d v="2018-10-01T00:00:00"/>
    <n v="2014"/>
    <x v="1"/>
    <s v="129 min"/>
    <n v="129"/>
    <n v="129"/>
    <n v="866.41936903034377"/>
    <s v=""/>
    <s v="Comedies, International Movies, Music &amp; Musicals"/>
    <s v="Comedies"/>
    <s v="Comedies, International Movies, Music &amp; Musicals"/>
    <n v="3"/>
  </r>
  <r>
    <n v="4583"/>
    <s v="s4583"/>
    <x v="0"/>
    <s v="Luv Shuv Tey Chicken Khurana"/>
    <s v="Sameer Sharma"/>
    <s v="Kunal Kapoor, Huma Qureshi, Rajesh Sharma, Vipin Sharma, Dolly Ahluwalia, Vinod Nagpal, Rahul Bagga, Rajendra Sethi, Munish Makhija, Herry Tangri"/>
    <n v="10"/>
    <s v="India"/>
    <s v="India"/>
    <n v="1"/>
    <d v="2018-10-01T00:00:00"/>
    <n v="2012"/>
    <x v="1"/>
    <s v="129 min"/>
    <n v="129"/>
    <n v="129"/>
    <n v="866.41936903034377"/>
    <s v=""/>
    <s v="Comedies, International Movies, Romantic Movies"/>
    <s v="Comedies"/>
    <s v="Comedies, International Movies, Romantic Movies"/>
    <n v="3"/>
  </r>
  <r>
    <n v="4584"/>
    <s v="s4584"/>
    <x v="0"/>
    <s v="Main, Meri Patni Aur Woh"/>
    <s v="Chandan Arora"/>
    <s v="Rajpal Yadav, Rituparna Sengupta, Kay Kay Menon, Varun Bandola, Vinod Nagpal, Naseeruddin Shah"/>
    <n v="6"/>
    <s v="India"/>
    <s v="India"/>
    <n v="1"/>
    <d v="2018-10-01T00:00:00"/>
    <n v="2005"/>
    <x v="6"/>
    <s v="129 min"/>
    <n v="129"/>
    <n v="129"/>
    <n v="866.41936903034377"/>
    <s v=""/>
    <s v="Comedies, Dramas, International Movies"/>
    <s v="Comedies"/>
    <s v="Comedies, Dramas, International Movies"/>
    <n v="3"/>
  </r>
  <r>
    <n v="4598"/>
    <s v="s4598"/>
    <x v="0"/>
    <s v="Phantom"/>
    <s v="Kabir Khan"/>
    <s v="Saif Ali Khan, Katrina Kaif, Sabyasachi Chakraborty, Mohammed Zeeshan Ayyub, Sohaila Kapoor, Denzil Smith"/>
    <n v="6"/>
    <s v="India"/>
    <s v="India"/>
    <n v="1"/>
    <d v="2018-10-01T00:00:00"/>
    <n v="2015"/>
    <x v="1"/>
    <s v="129 min"/>
    <n v="129"/>
    <n v="129"/>
    <n v="866.41936903034377"/>
    <s v=""/>
    <s v="Action &amp; Adventure, International Movies"/>
    <s v="Action &amp; Adventure"/>
    <s v="Action &amp; Adventure, International Movies"/>
    <n v="2"/>
  </r>
  <r>
    <n v="4983"/>
    <s v="s4983"/>
    <x v="0"/>
    <s v="In This Corner of the World"/>
    <s v="Sunao Katabuchi"/>
    <s v="Non, Yoshimasa Hosoya, Natsuki Inaba, Minori Omi, Daisuke Ono, Megumi Han, Nanase Iwai, Shigeru Ushiyama, Mayumi Shintani"/>
    <n v="9"/>
    <s v="Japan"/>
    <s v="Japan"/>
    <n v="1"/>
    <d v="2018-03-15T00:00:00"/>
    <n v="2016"/>
    <x v="2"/>
    <s v="129 min"/>
    <n v="129"/>
    <n v="129"/>
    <n v="866.41936903034377"/>
    <s v=""/>
    <s v="Anime Features, Children &amp; Family Movies, International Movies"/>
    <s v="Anime Features"/>
    <s v="Anime Features, Children &amp; Family Movies, International Movies"/>
    <n v="3"/>
  </r>
  <r>
    <n v="5347"/>
    <s v="s5347"/>
    <x v="0"/>
    <s v="The Invisible Guardian"/>
    <s v="Fernando Gonz√°lez Molina"/>
    <s v="Marta Etura, Elvira M√≠nguez, Francesc Orella, Itziar Aizpuru, Nene, Miquel Fern√°ndez, Pedro Casablanc, Colin McFarlane, Benn Northover"/>
    <n v="9"/>
    <s v="Spain"/>
    <s v="Spain, Germany"/>
    <n v="2"/>
    <d v="2017-08-03T00:00:00"/>
    <n v="2017"/>
    <x v="5"/>
    <s v="129 min"/>
    <n v="129"/>
    <n v="129"/>
    <n v="866.41936903034377"/>
    <s v=""/>
    <s v="International Movies, Thrillers"/>
    <s v="International Movies"/>
    <s v="International Movies, Thrillers"/>
    <n v="2"/>
  </r>
  <r>
    <n v="6203"/>
    <s v="s6203"/>
    <x v="0"/>
    <s v="Azhar"/>
    <s v="Anthony D'Souza"/>
    <s v="Emraan Hashmi, Prachi Desai, Nargis Fakhri, Lara Dutta, Kunaal Roy Kapur, Gautam Gulati, Anikie Maguire, Kulbhushan Kharbanda, Rajesh Sharma, Shernaz Patel, Veerendra Saxena"/>
    <n v="11"/>
    <s v="India"/>
    <s v="India"/>
    <n v="1"/>
    <d v="2019-04-12T00:00:00"/>
    <n v="2016"/>
    <x v="1"/>
    <s v="129 min"/>
    <n v="129"/>
    <n v="129"/>
    <n v="866.41936903034377"/>
    <s v=""/>
    <s v="Dramas, International Movies, Sports Movies"/>
    <s v="Dramas"/>
    <s v="Dramas, International Movies, Sports Movies"/>
    <n v="3"/>
  </r>
  <r>
    <n v="6332"/>
    <s v="s6332"/>
    <x v="0"/>
    <s v="Blaze"/>
    <s v="Ethan Hawke"/>
    <s v="Benjamin Dickey, Alia Shawkat, Josh Hamilton, Charlie Sexton, Sam Rockwell, Wyatt Russell, Steve Zahn, Kris Kristofferson, Richard Linklater, David Kallaway, Ritchie Montgomery"/>
    <n v="11"/>
    <s v="United States"/>
    <s v="United States"/>
    <n v="1"/>
    <d v="2020-08-30T00:00:00"/>
    <n v="2018"/>
    <x v="12"/>
    <s v="129 min"/>
    <n v="129"/>
    <n v="129"/>
    <n v="866.41936903034377"/>
    <s v=""/>
    <s v="Dramas, Independent Movies, Music &amp; Musicals"/>
    <s v="Dramas"/>
    <s v="Dramas, Independent Movies, Music &amp; Musicals"/>
    <n v="3"/>
  </r>
  <r>
    <n v="6440"/>
    <s v="s6440"/>
    <x v="0"/>
    <s v="Chal Dhar Pakad"/>
    <s v="Aatmaram Dharne"/>
    <s v="Nagesh Bhonsle"/>
    <n v="1"/>
    <s v="India"/>
    <s v="India"/>
    <n v="1"/>
    <d v="2018-03-15T00:00:00"/>
    <n v="2010"/>
    <x v="1"/>
    <s v="129 min"/>
    <n v="129"/>
    <n v="129"/>
    <n v="866.41936903034377"/>
    <s v=""/>
    <s v="Comedies, Dramas, International Movies"/>
    <s v="Comedies"/>
    <s v="Comedies, Dramas, International Movies"/>
    <n v="3"/>
  </r>
  <r>
    <n v="6453"/>
    <s v="s6453"/>
    <x v="0"/>
    <s v="Chasing the Dragon"/>
    <s v="Wong Jing, Jason Kwan"/>
    <s v="Donnie Yen, Andy Lau, Philip Keung, Kent Cheng, Wilfred Lau, Ken Tong, Yu Kang"/>
    <n v="7"/>
    <s v="Hong Kong"/>
    <s v="Hong Kong, China"/>
    <n v="2"/>
    <d v="2018-04-19T00:00:00"/>
    <n v="2017"/>
    <x v="5"/>
    <s v="129 min"/>
    <n v="129"/>
    <n v="129"/>
    <n v="866.41936903034377"/>
    <s v=""/>
    <s v="Action &amp; Adventure, Dramas, International Movies"/>
    <s v="Action &amp; Adventure"/>
    <s v="Action &amp; Adventure, Dramas, International Movies"/>
    <n v="3"/>
  </r>
  <r>
    <n v="6861"/>
    <s v="s6861"/>
    <x v="0"/>
    <s v="God of War"/>
    <s v="Gordon Chan"/>
    <s v="Vincent Zhao, Sammo Kam-Bo Hung, Regina Wan, Yasuaki Kurata, Keisuke Koide, Timmy Hung, Michael Tong"/>
    <n v="7"/>
    <s v="China"/>
    <s v="China, Hong Kong"/>
    <n v="2"/>
    <d v="2017-12-16T00:00:00"/>
    <n v="2017"/>
    <x v="11"/>
    <s v="129 min"/>
    <n v="129"/>
    <n v="129"/>
    <n v="866.41936903034377"/>
    <s v=""/>
    <s v="Action &amp; Adventure, International Movies"/>
    <s v="Action &amp; Adventure"/>
    <s v="Action &amp; Adventure, International Movies"/>
    <n v="2"/>
  </r>
  <r>
    <n v="7463"/>
    <s v="s7463"/>
    <x v="0"/>
    <s v="Mirzya"/>
    <s v="Rakeysh Omprakash Mehra"/>
    <s v="Harshvardhan Kapoor, Saiyami Kher, Anuj Choudhry, Art Malik, Om Puri, K.K. Raina, Anjali Patil"/>
    <n v="7"/>
    <s v="India"/>
    <s v="India"/>
    <n v="1"/>
    <d v="2017-02-20T00:00:00"/>
    <n v="2016"/>
    <x v="5"/>
    <s v="129 min"/>
    <n v="129"/>
    <n v="129"/>
    <n v="866.41936903034377"/>
    <s v=""/>
    <s v="Dramas, International Movies, Music &amp; Musicals"/>
    <s v="Dramas"/>
    <s v="Dramas, International Movies, Music &amp; Musicals"/>
    <n v="3"/>
  </r>
  <r>
    <n v="7821"/>
    <s v="s7821"/>
    <x v="0"/>
    <s v="Raging Bull"/>
    <s v="Martin Scorsese"/>
    <s v="Robert De Niro, Cathy Moriarty, Joe Pesci, Frank Vincent, Nicholas Colasanto, Theresa Saldana, Mario Gallo, Frank Adonis, Joseph Bono"/>
    <n v="9"/>
    <s v="United States"/>
    <s v="United States"/>
    <n v="1"/>
    <d v="2019-10-01T00:00:00"/>
    <n v="1980"/>
    <x v="12"/>
    <s v="129 min"/>
    <n v="129"/>
    <n v="129"/>
    <n v="866.41936903034377"/>
    <s v=""/>
    <s v="Classic Movies, Dramas, Sports Movies"/>
    <s v="Classic Movies"/>
    <s v="Classic Movies, Dramas, Sports Movies"/>
    <n v="3"/>
  </r>
  <r>
    <n v="8072"/>
    <s v="s8072"/>
    <x v="0"/>
    <s v="Spotlight"/>
    <s v="Tom McCarthy"/>
    <s v="Mark Ruffalo, Michael Keaton, Rachel McAdams, Liev Schreiber, John Slattery, Brian d'Arcy James, Stanley Tucci, Billy Crudup, Paul Guilfoyle, Jamey Sheridan"/>
    <n v="10"/>
    <s v="United States"/>
    <s v="United States"/>
    <n v="1"/>
    <d v="2020-07-22T00:00:00"/>
    <n v="2015"/>
    <x v="12"/>
    <s v="129 min"/>
    <n v="129"/>
    <n v="129"/>
    <n v="866.41936903034377"/>
    <s v=""/>
    <s v="Dramas, Independent Movies"/>
    <s v="Dramas"/>
    <s v="Dramas, Independent Movies"/>
    <n v="2"/>
  </r>
  <r>
    <n v="8417"/>
    <s v="s8417"/>
    <x v="0"/>
    <s v="The Matrix Revolutions"/>
    <s v="Lilly Wachowski, Lana Wachowski"/>
    <s v="Keanu Reeves, Laurence Fishburne, Carrie-Anne Moss, Hugo Weaving, Jada Pinkett Smith, Mary Alice, Harold Perrineau, Monica Bellucci, Harry Lennix, Lambert Wilson, Nona Gaye"/>
    <n v="11"/>
    <s v="United States"/>
    <s v="United States"/>
    <n v="1"/>
    <d v="2019-11-01T00:00:00"/>
    <n v="2003"/>
    <x v="12"/>
    <s v="129 min"/>
    <n v="129"/>
    <n v="129"/>
    <n v="866.41936903034377"/>
    <s v=""/>
    <s v="Action &amp; Adventure, Sci-Fi &amp; Fantasy"/>
    <s v="Action &amp; Adventure"/>
    <s v="Action &amp; Adventure, Sci-Fi &amp; Fantasy"/>
    <n v="2"/>
  </r>
  <r>
    <n v="8758"/>
    <s v="s8758"/>
    <x v="0"/>
    <s v="World Trade Center"/>
    <s v="Oliver Stone"/>
    <s v="Nicolas Cage, Michael Pe√±a, Maggie Gyllenhaal, Maria Bello, Stephen Dorff, Jay Hernandez, Michael Shannon, Frank Whaley, Jon Bernthal, Morgan Flynn, Nick Damici, Viola Davis, William Mapother"/>
    <n v="13"/>
    <s v="United States"/>
    <s v="United States"/>
    <n v="1"/>
    <d v="2019-11-20T00:00:00"/>
    <n v="2006"/>
    <x v="2"/>
    <s v="129 min"/>
    <n v="129"/>
    <n v="129"/>
    <n v="866.41936903034377"/>
    <s v=""/>
    <s v="Action &amp; Adventure, Dramas"/>
    <s v="Action &amp; Adventure"/>
    <s v="Action &amp; Adventure, Dramas"/>
    <n v="2"/>
  </r>
  <r>
    <n v="351"/>
    <s v="s351"/>
    <x v="0"/>
    <s v="Space Cowboys"/>
    <s v="Clint Eastwood"/>
    <s v="Clint Eastwood, Tommy Lee Jones, Donald Sutherland, James Garner, James Cromwell, Marcia Gay Harden, William Devane, Loren Dean, Courtney B. Vance, Rade Serbedzija, Barbara Babcock, Blair Brown"/>
    <n v="12"/>
    <s v="United States"/>
    <s v="United States"/>
    <n v="1"/>
    <d v="2021-08-01T00:00:00"/>
    <n v="2000"/>
    <x v="2"/>
    <s v="130 min"/>
    <n v="130"/>
    <n v="130"/>
    <n v="926.28937392350963"/>
    <s v=""/>
    <s v="Action &amp; Adventure, Dramas, Sci-Fi &amp; Fantasy"/>
    <s v="Action &amp; Adventure"/>
    <s v="Action &amp; Adventure, Dramas, Sci-Fi &amp; Fantasy"/>
    <n v="3"/>
  </r>
  <r>
    <n v="605"/>
    <s v="s605"/>
    <x v="0"/>
    <s v="The Life of David Gale"/>
    <s v="Alan Parker"/>
    <s v="Kevin Spacey, Kate Winslet, Laura Linney, Gabriel Mann, Leon Rippy, Matt Craven, Rhona Mitra, Melissa McCarthy, Jim Beaver, Chris Warner"/>
    <n v="10"/>
    <s v="United Kingdom"/>
    <s v="United Kingdom, Germany, Spain, United States"/>
    <n v="4"/>
    <d v="2021-07-01T00:00:00"/>
    <n v="2003"/>
    <x v="12"/>
    <s v="130 min"/>
    <n v="130"/>
    <n v="130"/>
    <n v="926.28937392350963"/>
    <s v=""/>
    <s v="Dramas"/>
    <s v="Dramas"/>
    <s v="Dramas"/>
    <n v="1"/>
  </r>
  <r>
    <n v="1067"/>
    <s v="s1067"/>
    <x v="0"/>
    <s v="The Soul"/>
    <s v="Cheng Wei-hao"/>
    <s v="Chang Chen, Janine Chang, Christopher Lee, Anke Sun, Lin Hui-min, Samuel Ku, Zhang Bojia, Lu Hsueh-feng"/>
    <n v="8"/>
    <s v="China"/>
    <s v="China, Taiwan"/>
    <n v="2"/>
    <d v="2021-04-14T00:00:00"/>
    <n v="2021"/>
    <x v="5"/>
    <s v="130 min"/>
    <n v="130"/>
    <n v="130"/>
    <n v="926.28937392350963"/>
    <s v=""/>
    <s v="Dramas, International Movies, Thrillers"/>
    <s v="Dramas"/>
    <s v="Dramas, International Movies, Thrillers"/>
    <n v="3"/>
  </r>
  <r>
    <n v="1675"/>
    <s v="s1675"/>
    <x v="0"/>
    <s v="Bodyguard"/>
    <s v="Siddique"/>
    <s v="Salman Khan, Kareena Kapoor, Raj Babbar, Asrani, Vidya Sinha, Hazel Keech, Chetan Hansraj, Salim Baig"/>
    <n v="8"/>
    <s v="India"/>
    <s v="India"/>
    <n v="1"/>
    <d v="2020-11-19T00:00:00"/>
    <n v="2011"/>
    <x v="1"/>
    <s v="130 min"/>
    <n v="130"/>
    <n v="130"/>
    <n v="926.28937392350963"/>
    <s v=""/>
    <s v="Action &amp; Adventure, Comedies, International Movies"/>
    <s v="Action &amp; Adventure"/>
    <s v="Action &amp; Adventure, Comedies, International Movies"/>
    <n v="3"/>
  </r>
  <r>
    <n v="1773"/>
    <s v="s1773"/>
    <x v="0"/>
    <s v="The 12th Man"/>
    <s v="Harald Zwart"/>
    <s v="Thomas Gullestad, Jonathan Rhys Meyers, Marie Blokhus, Mads Sj√∏g√•rd Pettersen, Vegar Hoel, H√•kon T. Nielsen, Eirik Risholm Velle, Daniel Frikstad, Eric Dirnes, Alexander Zwart"/>
    <n v="10"/>
    <s v="Norway"/>
    <s v="Norway"/>
    <n v="1"/>
    <d v="2020-10-31T00:00:00"/>
    <n v="2018"/>
    <x v="5"/>
    <s v="130 min"/>
    <n v="130"/>
    <n v="130"/>
    <n v="926.28937392350963"/>
    <s v=""/>
    <s v="Action &amp; Adventure, Dramas, International Movies"/>
    <s v="Action &amp; Adventure"/>
    <s v="Action &amp; Adventure, Dramas, International Movies"/>
    <n v="3"/>
  </r>
  <r>
    <n v="1843"/>
    <s v="s1843"/>
    <x v="0"/>
    <s v="The Trial of the Chicago 7"/>
    <s v="Aaron Sorkin"/>
    <s v="Sacha Baron Cohen, Eddie Redmayne, Yahya Abdul-Mateen II, Jeremy Strong, Mark Rylance, Joseph Gordon-Levitt, Michael Keaton, Frank Langella, John Carroll Lynch, Alex Sharp, John Doman, Ben Shenkman"/>
    <n v="12"/>
    <s v="United States"/>
    <s v="United States, United Kingdom, India"/>
    <n v="3"/>
    <d v="2020-10-16T00:00:00"/>
    <n v="2020"/>
    <x v="12"/>
    <s v="130 min"/>
    <n v="130"/>
    <n v="130"/>
    <n v="926.28937392350963"/>
    <s v=""/>
    <s v="Dramas"/>
    <s v="Dramas"/>
    <s v="Dramas"/>
    <n v="1"/>
  </r>
  <r>
    <n v="1971"/>
    <s v="s1971"/>
    <x v="0"/>
    <s v="The Blue Elephant 2"/>
    <s v="Marwan Hamed"/>
    <s v="Karim Abdel Aziz, Nelly Karim, Hend Sabry, Shereen Reda, Khaled El Sawy, Eyad Nassar, Tara Emad, Amgad Elsharqawy"/>
    <n v="8"/>
    <s v="Egypt"/>
    <s v="Egypt"/>
    <n v="1"/>
    <d v="2020-09-20T00:00:00"/>
    <n v="2019"/>
    <x v="5"/>
    <s v="130 min"/>
    <n v="130"/>
    <n v="130"/>
    <n v="926.28937392350963"/>
    <s v=""/>
    <s v="Horror Movies, International Movies, Thrillers"/>
    <s v="Horror Movies"/>
    <s v="Horror Movies, International Movies, Thrillers"/>
    <n v="3"/>
  </r>
  <r>
    <n v="1983"/>
    <s v="s1983"/>
    <x v="0"/>
    <s v="Anaamika"/>
    <s v="Sekhar Kammula"/>
    <s v="Nayantara, Vaibhav Reddy, Pasupathy, Harshvardhan Rane, Thagubothu Ramesh, Vinay Varma, Dheer Charan Srivastav, D. Narsingh Rao"/>
    <n v="8"/>
    <s v="India"/>
    <s v="India"/>
    <n v="1"/>
    <d v="2020-09-17T00:00:00"/>
    <n v="2014"/>
    <x v="1"/>
    <s v="130 min"/>
    <n v="130"/>
    <n v="130"/>
    <n v="926.28937392350963"/>
    <s v=""/>
    <s v="International Movies, Thrillers"/>
    <s v="International Movies"/>
    <s v="International Movies, Thrillers"/>
    <n v="2"/>
  </r>
  <r>
    <n v="2024"/>
    <s v="s2024"/>
    <x v="0"/>
    <s v="Kaagar"/>
    <s v="Makarand Mane"/>
    <s v="Rinku Rajguru, Shubhankar Tawde, Shashank Shende, Suhas Palshikar, Bharati Patil, Milind Pathak, Umesh Jagtap, Shantanu Gangane, Vitthal Kale, Mahesh Bhosale"/>
    <n v="10"/>
    <s v="India"/>
    <s v="India"/>
    <n v="1"/>
    <d v="2020-09-10T00:00:00"/>
    <n v="2019"/>
    <x v="5"/>
    <s v="130 min"/>
    <n v="130"/>
    <n v="130"/>
    <n v="926.28937392350963"/>
    <s v=""/>
    <s v="Dramas, International Movies, Romantic Movies"/>
    <s v="Dramas"/>
    <s v="Dramas, International Movies, Romantic Movies"/>
    <n v="3"/>
  </r>
  <r>
    <n v="2362"/>
    <s v="s2362"/>
    <x v="0"/>
    <s v="The Emigrant"/>
    <s v="Youssef Chahine"/>
    <s v="Khaled El Nabawy, Hanan Turk, Yousra, Mahmoud Hemeida, Safia el-Emari, Michel Piccoli, Ahmed Bedir"/>
    <n v="7"/>
    <s v="Egypt"/>
    <s v="Egypt, France"/>
    <n v="2"/>
    <d v="2020-06-19T00:00:00"/>
    <n v="1994"/>
    <x v="1"/>
    <s v="130 min"/>
    <n v="130"/>
    <n v="130"/>
    <n v="926.28937392350963"/>
    <s v=""/>
    <s v="Dramas, International Movies"/>
    <s v="Dramas"/>
    <s v="Dramas, International Movies"/>
    <n v="2"/>
  </r>
  <r>
    <n v="2377"/>
    <s v="s2377"/>
    <x v="0"/>
    <s v="The Land"/>
    <s v="Youssef Chahine"/>
    <s v="Hamdy Ahmed, Nagwa Ibrahim, Ezzat El Alaili, Tawfik El Deken, Yehia Chahine, Mahmoud El Meleigy, Salah El-Saadany, Ali El Sherif"/>
    <n v="8"/>
    <s v="Egypt"/>
    <s v="Egypt"/>
    <n v="1"/>
    <d v="2020-06-18T00:00:00"/>
    <n v="1970"/>
    <x v="5"/>
    <s v="130 min"/>
    <n v="130"/>
    <n v="130"/>
    <n v="926.28937392350963"/>
    <s v=""/>
    <s v="Classic Movies, Dramas, International Movies"/>
    <s v="Classic Movies"/>
    <s v="Classic Movies, Dramas, International Movies"/>
    <n v="3"/>
  </r>
  <r>
    <n v="2857"/>
    <s v="s2857"/>
    <x v="0"/>
    <s v="Bhangra Paa Le"/>
    <s v="Sneha Taurani"/>
    <s v="Sunny Kaushal, Rukshar Dhillon, Shriya Pilgaonkar, Parmeet Sethi, Samir Soni, Chaitanya Sharma, Sheeba Chaddha, Akarsh Khurana"/>
    <n v="8"/>
    <s v="India"/>
    <s v="India"/>
    <n v="1"/>
    <d v="2020-03-01T00:00:00"/>
    <n v="2019"/>
    <x v="1"/>
    <s v="130 min"/>
    <n v="130"/>
    <n v="130"/>
    <n v="926.28937392350963"/>
    <s v=""/>
    <s v="Comedies, Dramas, International Movies"/>
    <s v="Comedies"/>
    <s v="Comedies, Dramas, International Movies"/>
    <n v="3"/>
  </r>
  <r>
    <n v="3635"/>
    <s v="s3635"/>
    <x v="0"/>
    <s v="The Red Sea Diving Resort"/>
    <s v="Gideon Raff"/>
    <s v="Chris Evans, Michael Kenneth Williams, Haley Bennett, Alessandro Nivola, Michiel Huisman, Alex Hassell, Mark Ivanir, Chris Chalk, Greg Kinnear, Ben Kingsley"/>
    <n v="10"/>
    <s v="Canada"/>
    <s v="Canada"/>
    <n v="1"/>
    <d v="2019-07-31T00:00:00"/>
    <n v="2019"/>
    <x v="5"/>
    <s v="130 min"/>
    <n v="130"/>
    <n v="130"/>
    <n v="926.28937392350963"/>
    <s v=""/>
    <s v="Dramas, Thrillers"/>
    <s v="Dramas"/>
    <s v="Dramas, Thrillers"/>
    <n v="2"/>
  </r>
  <r>
    <n v="3774"/>
    <s v="s3774"/>
    <x v="0"/>
    <s v="A Silent Voice"/>
    <s v="Naoko Yamada"/>
    <s v="Miyu Irino, Saori Hayami, Aoi Yuki, Kensho Ono, Yuki Kaneko, Yui Ishikawa, Megumi Han, Toshiyuki Toyonaga, Mayu Matsuoka"/>
    <n v="9"/>
    <s v="Japan"/>
    <s v="Japan"/>
    <n v="1"/>
    <d v="2019-06-05T00:00:00"/>
    <n v="2016"/>
    <x v="1"/>
    <s v="130 min"/>
    <n v="130"/>
    <n v="130"/>
    <n v="926.28937392350963"/>
    <s v=""/>
    <s v="Anime Features, International Movies"/>
    <s v="Anime Features"/>
    <s v="Anime Features, International Movies"/>
    <n v="2"/>
  </r>
  <r>
    <n v="3994"/>
    <s v="s3994"/>
    <x v="0"/>
    <s v="The Unmarried Wife"/>
    <s v="Maryo J. De los Reyes"/>
    <s v="Angelica Panganiban, Dingdong Dantes, Paulo Avelino, Maricar Reyes, Denise Laurel, Dimples Romana, Justin Cuyugan, Mart Escudero, Pamu Pamorada, Lei Andre Navarro, Irma Adlawan"/>
    <n v="11"/>
    <s v="Philippines"/>
    <s v="Philippines"/>
    <n v="1"/>
    <d v="2019-03-21T00:00:00"/>
    <n v="2016"/>
    <x v="5"/>
    <s v="130 min"/>
    <n v="130"/>
    <n v="130"/>
    <n v="926.28937392350963"/>
    <s v=""/>
    <s v="Dramas, International Movies, Romantic Movies"/>
    <s v="Dramas"/>
    <s v="Dramas, International Movies, Romantic Movies"/>
    <n v="3"/>
  </r>
  <r>
    <n v="4069"/>
    <s v="s4069"/>
    <x v="0"/>
    <s v="A Second Chance"/>
    <s v="Cathy Garcia-Molina"/>
    <s v="John Lloyd Cruz, Bea Alonzo, Dimples Romana, Janus del Prado, James Blanco, Ahron Villena, Beatriz Saw, Shamaine Centenera, Khalil Ramos, Billy Crawford, Al Tantay, Arci Mu√±oz"/>
    <n v="12"/>
    <s v="Philippines"/>
    <s v="Philippines"/>
    <n v="1"/>
    <d v="2019-02-27T00:00:00"/>
    <n v="2015"/>
    <x v="5"/>
    <s v="130 min"/>
    <n v="130"/>
    <n v="130"/>
    <n v="926.28937392350963"/>
    <s v=""/>
    <s v="Dramas, International Movies, Romantic Movies"/>
    <s v="Dramas"/>
    <s v="Dramas, International Movies, Romantic Movies"/>
    <n v="3"/>
  </r>
  <r>
    <n v="4114"/>
    <s v="s4114"/>
    <x v="0"/>
    <s v="Yucat√°n"/>
    <s v="Daniel Monz√≥n"/>
    <s v="Luis Tosar, Rodrigo de la Serna, Joan Pera, Stephanie Cayo, Gloria Mu√±oz, Adri√°n N√∫√±ez, Alicia Fern√°ndez, Jorge As√≠n, Agust√≠n Jim√©nez, Lupe Carti√© Roda, Txell Aixendri, Xavi Lite, Alejandro Vera, Jo√£o Lagarto"/>
    <n v="14"/>
    <s v="Spain"/>
    <s v="Spain"/>
    <n v="1"/>
    <d v="2019-02-15T00:00:00"/>
    <n v="2018"/>
    <x v="5"/>
    <s v="130 min"/>
    <n v="130"/>
    <n v="130"/>
    <n v="926.28937392350963"/>
    <s v=""/>
    <s v="Comedies, International Movies"/>
    <s v="Comedies"/>
    <s v="Comedies, International Movies"/>
    <n v="2"/>
  </r>
  <r>
    <n v="4334"/>
    <s v="s4334"/>
    <x v="0"/>
    <s v="Blind Detective"/>
    <s v="Johnnie To"/>
    <s v="Andy Lau, Sammi Cheng, Gao Yuanyuan, Guo Tao, Philip Keung, Lam Suet, Lo Hoi-pang, Tai-Lo Ma, Man-Wai Wong, Ying-Ying Yiu, Yi Zi"/>
    <n v="11"/>
    <s v="Hong Kong"/>
    <s v="Hong Kong, China"/>
    <n v="2"/>
    <d v="2018-12-01T00:00:00"/>
    <n v="2013"/>
    <x v="5"/>
    <s v="130 min"/>
    <n v="130"/>
    <n v="130"/>
    <n v="926.28937392350963"/>
    <s v=""/>
    <s v="Action &amp; Adventure, Comedies, International Movies"/>
    <s v="Action &amp; Adventure"/>
    <s v="Action &amp; Adventure, Comedies, International Movies"/>
    <n v="3"/>
  </r>
  <r>
    <n v="4511"/>
    <s v="s4511"/>
    <x v="0"/>
    <s v="Apostle"/>
    <s v="Gareth Evans"/>
    <s v="Dan Stevens, Lucy Boynton, Michael Sheen, Mark Lewis Jones, Bill Milner, Kristine Froseth, Paul Higgins, Richard Elfyn, Elen Rhys, Ross O'Hennessy"/>
    <n v="10"/>
    <s v="United Kingdom"/>
    <s v="United Kingdom, United States"/>
    <n v="2"/>
    <d v="2018-10-12T00:00:00"/>
    <n v="2018"/>
    <x v="5"/>
    <s v="130 min"/>
    <n v="130"/>
    <n v="130"/>
    <n v="926.28937392350963"/>
    <s v=""/>
    <s v="Horror Movies, International Movies, Thrillers"/>
    <s v="Horror Movies"/>
    <s v="Horror Movies, International Movies, Thrillers"/>
    <n v="3"/>
  </r>
  <r>
    <n v="4610"/>
    <s v="s4610"/>
    <x v="0"/>
    <s v="Tiger"/>
    <s v="Sartaj Singh Pannu"/>
    <s v="Sippy Gill, Ihana Dhillon, Yograj Singh, Yashpal Sharma, Deedar GIll, Rahul Jugraj, Virender Nath Lubana, Aneeta"/>
    <n v="8"/>
    <s v="India"/>
    <s v="India"/>
    <n v="1"/>
    <d v="2018-10-01T00:00:00"/>
    <n v="2016"/>
    <x v="1"/>
    <s v="130 min"/>
    <n v="130"/>
    <n v="130"/>
    <n v="926.28937392350963"/>
    <s v=""/>
    <s v="Action &amp; Adventure, Dramas, International Movies"/>
    <s v="Action &amp; Adventure"/>
    <s v="Action &amp; Adventure, Dramas, International Movies"/>
    <n v="3"/>
  </r>
  <r>
    <n v="4619"/>
    <s v="s4619"/>
    <x v="0"/>
    <s v="Animal World"/>
    <s v="Han Yan"/>
    <s v="Li Yi Feng, Zhou Dongyu, Michael Douglas, Bingkun Cao, Ge Wang, Keanu Chi, Zhang Jungyi, Yijuan Li, Su Ke"/>
    <n v="9"/>
    <s v="China"/>
    <s v="China"/>
    <n v="1"/>
    <d v="2018-09-28T00:00:00"/>
    <n v="2018"/>
    <x v="5"/>
    <s v="130 min"/>
    <n v="130"/>
    <n v="130"/>
    <n v="926.28937392350963"/>
    <s v=""/>
    <s v="Action &amp; Adventure, International Movies, Sci-Fi &amp; Fantasy"/>
    <s v="Action &amp; Adventure"/>
    <s v="Action &amp; Adventure, International Movies, Sci-Fi &amp; Fantasy"/>
    <n v="3"/>
  </r>
  <r>
    <n v="4694"/>
    <s v="s4694"/>
    <x v="0"/>
    <s v="Pad Man"/>
    <s v="R. Balki"/>
    <s v="Akshay Kumar, Sonam Kapoor, Radhika Apte, Jyoti Subhash, Urmila Mahanta, Suneel Sinha, Sanjay Singh, Rakesh Chaturvedi Om"/>
    <n v="8"/>
    <s v="India"/>
    <s v="India"/>
    <n v="1"/>
    <d v="2018-08-21T00:00:00"/>
    <n v="2018"/>
    <x v="2"/>
    <s v="130 min"/>
    <n v="130"/>
    <n v="130"/>
    <n v="926.28937392350963"/>
    <s v=""/>
    <s v="Dramas, International Movies, Romantic Movies"/>
    <s v="Dramas"/>
    <s v="Dramas, International Movies, Romantic Movies"/>
    <n v="3"/>
  </r>
  <r>
    <n v="4798"/>
    <s v="s4798"/>
    <x v="0"/>
    <s v="Namastey London"/>
    <s v="Vipul Amrutlal Shah"/>
    <s v="Akshay Kumar, Katrina Kaif, Rishi Kapoor, Upen Patel, Javed Sheikh, Nina Wadia, Clive Standen, Tiffany Mulheron"/>
    <n v="8"/>
    <s v="India"/>
    <s v="India"/>
    <n v="1"/>
    <d v="2018-07-01T00:00:00"/>
    <n v="2007"/>
    <x v="1"/>
    <s v="130 min"/>
    <n v="130"/>
    <n v="130"/>
    <n v="926.28937392350963"/>
    <s v=""/>
    <s v="Comedies, Dramas, International Movies"/>
    <s v="Comedies"/>
    <s v="Comedies, Dramas, International Movies"/>
    <n v="3"/>
  </r>
  <r>
    <n v="4841"/>
    <s v="s4841"/>
    <x v="0"/>
    <s v="Bad Genius"/>
    <s v="Nattawut Poonpiriya"/>
    <s v="Chutimon Chuengcharoensukying, Chanon Santinatornkul, Teeradon Supapunpinyo, Eisaya Hosuwan, Thaneth Warakulnukroh, Sarinrat Thomas, Ego Mikitas, Pasin Kuansataporn, Sahajak Boonthanakit, Kanjana Vinaipanid"/>
    <n v="10"/>
    <s v="Thailand"/>
    <s v="Thailand"/>
    <n v="1"/>
    <d v="2018-06-01T00:00:00"/>
    <n v="2017"/>
    <x v="5"/>
    <s v="130 min"/>
    <n v="130"/>
    <n v="130"/>
    <n v="926.28937392350963"/>
    <s v=""/>
    <s v="Dramas, International Movies, Thrillers"/>
    <s v="Dramas"/>
    <s v="Dramas, International Movies, Thrillers"/>
    <n v="3"/>
  </r>
  <r>
    <n v="4887"/>
    <s v="s4887"/>
    <x v="0"/>
    <s v="CIA: Comrade in America"/>
    <s v="Amal Neerad"/>
    <s v="Dulquer Salmaan, Karthika Muraleedharan, Siddique, Soubin Shahir, Dileesh Pothan, John Vijay, Chandini Sreedharan, Jinu Joseph, Sujith Shankar, Alencier Ley Lopez"/>
    <n v="10"/>
    <s v="India"/>
    <s v="India"/>
    <n v="1"/>
    <d v="2018-05-01T00:00:00"/>
    <n v="2017"/>
    <x v="1"/>
    <s v="130 min"/>
    <n v="130"/>
    <n v="130"/>
    <n v="926.28937392350963"/>
    <s v=""/>
    <s v="Action &amp; Adventure, Dramas, Independent Movies"/>
    <s v="Action &amp; Adventure"/>
    <s v="Action &amp; Adventure, Dramas, Independent Movies"/>
    <n v="3"/>
  </r>
  <r>
    <n v="5444"/>
    <s v="s5444"/>
    <x v="0"/>
    <s v="1898: Our Last Men in the Philippines"/>
    <s v="Salvador Calvo"/>
    <s v="Luis Tosar, Javier Guti√©rrez, √Ålvaro Cervantes, Karra Elejalde, Carlos Hip√≥lito, Ricardo G√≥mez, Patrick Criado, Eduard Fern√°ndez, Miguel Herr√°n, Emilio Palacios"/>
    <n v="10"/>
    <s v="Spain"/>
    <s v="Spain"/>
    <n v="1"/>
    <d v="2017-06-02T00:00:00"/>
    <n v="2016"/>
    <x v="12"/>
    <s v="130 min"/>
    <n v="130"/>
    <n v="130"/>
    <n v="926.28937392350963"/>
    <s v=""/>
    <s v="Dramas, International Movies"/>
    <s v="Dramas"/>
    <s v="Dramas, International Movies"/>
    <n v="2"/>
  </r>
  <r>
    <n v="5630"/>
    <s v="s5630"/>
    <x v="0"/>
    <s v="Pink"/>
    <s v="Aniruddha Roy Chowdhury"/>
    <s v="Tapsee Pannu, Kirti Kulhari, Andrea Tariang, Amitabh Bachchan, Piyush Mishra, Angad Bedi, Vijay Varma, Raashul Tandon, Tushar Pandey, Dhritiman Chatterjee, Mamata Shankar"/>
    <n v="11"/>
    <s v="India"/>
    <s v="India"/>
    <n v="1"/>
    <d v="2017-01-20T00:00:00"/>
    <n v="2016"/>
    <x v="1"/>
    <s v="130 min"/>
    <n v="130"/>
    <n v="130"/>
    <n v="926.28937392350963"/>
    <s v=""/>
    <s v="Dramas, International Movies"/>
    <s v="Dramas"/>
    <s v="Dramas, International Movies"/>
    <n v="2"/>
  </r>
  <r>
    <n v="5937"/>
    <s v="s5937"/>
    <x v="0"/>
    <s v="Shrek the Musical"/>
    <s v="Jason Moore"/>
    <s v="Brian d'Arcy James, Daniel Breaker, Sutton Foster, Christopher Sieber, John Tartaglia, Rozi Baker, Ryan Duncan, Leah Greenhaus, Chris Hoch, Marissa O'Donnell, Denny Paschall"/>
    <n v="11"/>
    <s v="United States"/>
    <s v="United States"/>
    <n v="1"/>
    <d v="2013-12-29T00:00:00"/>
    <n v="2013"/>
    <x v="4"/>
    <s v="130 min"/>
    <n v="130"/>
    <n v="130"/>
    <n v="926.28937392350963"/>
    <s v=""/>
    <s v="Children &amp; Family Movies, Comedies, Music &amp; Musicals"/>
    <s v="Children &amp; Family Movies"/>
    <s v="Children &amp; Family Movies, Comedies, Music &amp; Musicals"/>
    <n v="3"/>
  </r>
  <r>
    <n v="6489"/>
    <s v="s6489"/>
    <x v="0"/>
    <s v="City of God"/>
    <s v="Fernando Meirelles, Katia Lund"/>
    <s v="Alexandre Rodrigues, Leandro Firmino, Phellipe Haagensen, Douglas Silva, Jonathan Haagensen, Matheus Nachtergaele, Seu Jorge, Jefechander Suplino, Alice Braga"/>
    <n v="9"/>
    <s v="Brazil"/>
    <s v="Brazil, France, Germany"/>
    <n v="3"/>
    <d v="2020-01-01T00:00:00"/>
    <n v="2002"/>
    <x v="12"/>
    <s v="130 min"/>
    <n v="130"/>
    <n v="130"/>
    <n v="926.28937392350963"/>
    <s v=""/>
    <s v="Dramas, Independent Movies, International Movies"/>
    <s v="Dramas"/>
    <s v="Dramas, Independent Movies, International Movies"/>
    <n v="3"/>
  </r>
  <r>
    <n v="6833"/>
    <s v="s6833"/>
    <x v="0"/>
    <s v="Gemini"/>
    <s v="P.K. Baaburaaj"/>
    <s v="Esther Anil, Sijoy Varghese, Renji Panicker, Thanusree Ghosh, Sasi Kalinga, Kishore Sathya, Sethu Lakshmi, Rosin Jolly"/>
    <n v="8"/>
    <s v="India"/>
    <s v="India"/>
    <n v="1"/>
    <d v="2018-07-01T00:00:00"/>
    <n v="2018"/>
    <x v="6"/>
    <s v="130 min"/>
    <n v="130"/>
    <n v="130"/>
    <n v="926.28937392350963"/>
    <s v=""/>
    <s v="Dramas"/>
    <s v="Dramas"/>
    <s v="Dramas"/>
    <n v="1"/>
  </r>
  <r>
    <n v="6867"/>
    <s v="s6867"/>
    <x v="0"/>
    <s v="GoldenEye"/>
    <s v="Martin Campbell"/>
    <s v="Pierce Brosnan, Sean Bean, Izabella Scorupco, Famke Janssen, Joe Don Baker, Judi Dench, Robbie Coltrane, Gottfried John, Alan Cumming, Tch√©ky Karyo, Desmond Llewelyn, Samantha Bond, Michael Kitchen, Serena Gordon, Simon Kunz"/>
    <n v="15"/>
    <s v="United Kingdom"/>
    <s v="United Kingdom, United States"/>
    <n v="2"/>
    <d v="2019-12-31T00:00:00"/>
    <n v="1995"/>
    <x v="2"/>
    <s v="130 min"/>
    <n v="130"/>
    <n v="130"/>
    <n v="926.28937392350963"/>
    <s v=""/>
    <s v="Action &amp; Adventure"/>
    <s v="Action &amp; Adventure"/>
    <s v="Action &amp; Adventure"/>
    <n v="1"/>
  </r>
  <r>
    <n v="7100"/>
    <s v="s7100"/>
    <x v="0"/>
    <s v="Ishqedarriyaan"/>
    <s v="V. K. Prakash"/>
    <s v="Suhasini Mulay, Kavin Dave, Evelyn Sharma"/>
    <n v="3"/>
    <s v="India"/>
    <s v="India"/>
    <n v="1"/>
    <d v="2018-03-01T00:00:00"/>
    <n v="2015"/>
    <x v="1"/>
    <s v="130 min"/>
    <n v="130"/>
    <n v="130"/>
    <n v="926.28937392350963"/>
    <s v=""/>
    <s v="Dramas, International Movies, Romantic Movies"/>
    <s v="Dramas"/>
    <s v="Dramas, International Movies, Romantic Movies"/>
    <n v="3"/>
  </r>
  <r>
    <n v="7466"/>
    <s v="s7466"/>
    <x v="0"/>
    <s v="Miss Julie"/>
    <s v="Liv Ullmann"/>
    <s v="Jessica Chastain, Colin Farrell, Samantha Morton, Nora McMenamy"/>
    <n v="4"/>
    <s v="Norway"/>
    <s v="Norway, United Kingdom, France, Ireland"/>
    <n v="4"/>
    <d v="2015-09-02T00:00:00"/>
    <n v="2014"/>
    <x v="2"/>
    <s v="130 min"/>
    <n v="130"/>
    <n v="130"/>
    <n v="926.28937392350963"/>
    <s v=""/>
    <s v="Dramas, International Movies"/>
    <s v="Dramas"/>
    <s v="Dramas, International Movies"/>
    <n v="2"/>
  </r>
  <r>
    <n v="8114"/>
    <s v="s8114"/>
    <x v="0"/>
    <s v="Suckseed"/>
    <s v="Chayanop Boonprakob"/>
    <s v="Jirayu La-ongmanee, Pachara Chirathivat, Nattasha Nauljam, Thawat Pornrattanaprasert"/>
    <n v="4"/>
    <s v="Thailand"/>
    <s v="Thailand"/>
    <n v="1"/>
    <d v="2018-09-05T00:00:00"/>
    <n v="2011"/>
    <x v="5"/>
    <s v="130 min"/>
    <n v="130"/>
    <n v="130"/>
    <n v="926.28937392350963"/>
    <s v=""/>
    <s v="Comedies, International Movies, Music &amp; Musicals"/>
    <s v="Comedies"/>
    <s v="Comedies, International Movies, Music &amp; Musicals"/>
    <n v="3"/>
  </r>
  <r>
    <n v="8419"/>
    <s v="s8419"/>
    <x v="0"/>
    <s v="The Mayor"/>
    <s v="Park In-je"/>
    <s v="Min-sik Choi, Do-won Kwak, Eun-kyung Shim, So-ri Moon, Mi-ran Ra, Hye-young Ryu, Ki Hong Lee, Sun-gyu Jin, Joo-yeon Lee, Byeong-eun Park"/>
    <n v="10"/>
    <s v="South Korea"/>
    <s v="South Korea"/>
    <n v="1"/>
    <d v="2017-09-30T00:00:00"/>
    <n v="2017"/>
    <x v="5"/>
    <s v="130 min"/>
    <n v="130"/>
    <n v="130"/>
    <n v="926.28937392350963"/>
    <s v=""/>
    <s v="Dramas, International Movies"/>
    <s v="Dramas"/>
    <s v="Dramas, International Movies"/>
    <n v="2"/>
  </r>
  <r>
    <n v="8612"/>
    <s v="s8612"/>
    <x v="0"/>
    <s v="Traffic Signal"/>
    <s v="Madhur Bhandarkar"/>
    <s v="Kunal Khemu, Neetu Chandra, Konkona Sen Sharma, Upendra Limaye, Ranvir Shorey, Sudhir Mishra, Nassar Abdulla, Manoj Joshi"/>
    <n v="8"/>
    <s v="India"/>
    <s v="India"/>
    <n v="1"/>
    <d v="2019-12-31T00:00:00"/>
    <n v="2007"/>
    <x v="5"/>
    <s v="130 min"/>
    <n v="130"/>
    <n v="130"/>
    <n v="926.28937392350963"/>
    <s v=""/>
    <s v="Dramas, Independent Movies, International Movies"/>
    <s v="Dramas"/>
    <s v="Dramas, Independent Movies, International Movies"/>
    <n v="3"/>
  </r>
  <r>
    <n v="8668"/>
    <s v="s8668"/>
    <x v="0"/>
    <s v="USS Indianapolis: Men of Courage"/>
    <s v="Mario Van Peebles"/>
    <s v="Nicolas Cage, Tom Sizemore, Thomas Jane, Matt Lanter, James Remar, Brian Presley, Johnny Wactor, Adam Scott Miller, Cody Walker, Callard Harris"/>
    <n v="10"/>
    <s v="United States"/>
    <s v="United States"/>
    <n v="1"/>
    <d v="2019-09-25T00:00:00"/>
    <n v="2016"/>
    <x v="12"/>
    <s v="130 min"/>
    <n v="130"/>
    <n v="130"/>
    <n v="926.28937392350963"/>
    <s v=""/>
    <s v="Action &amp; Adventure"/>
    <s v="Action &amp; Adventure"/>
    <s v="Action &amp; Adventure"/>
    <n v="1"/>
  </r>
  <r>
    <n v="8673"/>
    <s v="s8673"/>
    <x v="0"/>
    <s v="Veerey Ki Wedding"/>
    <s v="Ashu Trikha"/>
    <s v="Pulkit Samrat, Yuvika Chaudhry, Jimmy Shergill, Supriya Karnik, Kriti Kharbanda, Satish Kaushik"/>
    <n v="6"/>
    <s v="India"/>
    <s v="India"/>
    <n v="1"/>
    <d v="2019-12-31T00:00:00"/>
    <n v="2018"/>
    <x v="1"/>
    <s v="130 min"/>
    <n v="130"/>
    <n v="130"/>
    <n v="926.28937392350963"/>
    <s v=""/>
    <s v="Comedies, Dramas, International Movies"/>
    <s v="Comedies"/>
    <s v="Comedies, Dramas, International Movies"/>
    <n v="3"/>
  </r>
  <r>
    <n v="8687"/>
    <s v="s8687"/>
    <x v="0"/>
    <s v="Waar"/>
    <s v="Bilal Lashari"/>
    <s v="Shaan Shahid, Shamoon Abbasi, Ayesha Khan, Meesha Shafi, Ali Azmat, Hamza Abbasi, Kamran Lashari"/>
    <n v="7"/>
    <s v="Pakistan"/>
    <s v="Pakistan"/>
    <n v="1"/>
    <d v="2017-07-01T00:00:00"/>
    <n v="2013"/>
    <x v="5"/>
    <s v="130 min"/>
    <n v="130"/>
    <n v="130"/>
    <n v="926.28937392350963"/>
    <s v=""/>
    <s v="Action &amp; Adventure, International Movies"/>
    <s v="Action &amp; Adventure"/>
    <s v="Action &amp; Adventure, International Movies"/>
    <n v="2"/>
  </r>
  <r>
    <n v="8723"/>
    <s v="s8723"/>
    <x v="0"/>
    <s v="What Lies Beneath"/>
    <s v="Robert Zemeckis"/>
    <s v="Harrison Ford, Michelle Pfeiffer, Diana Scarwid, Joe Morton, James Remar, Miranda Otto, Wendy Crewson, Ray Baker, Micole Mercurio, Amber Valletta, Sloane Shelton"/>
    <n v="11"/>
    <s v="United States"/>
    <s v="United States"/>
    <n v="1"/>
    <d v="2020-01-01T00:00:00"/>
    <n v="2000"/>
    <x v="2"/>
    <s v="130 min"/>
    <n v="130"/>
    <n v="130"/>
    <n v="926.28937392350963"/>
    <s v=""/>
    <s v="Horror Movies, Thrillers"/>
    <s v="Horror Movies"/>
    <s v="Horror Movies, Thrillers"/>
    <n v="2"/>
  </r>
  <r>
    <n v="451"/>
    <s v="s451"/>
    <x v="0"/>
    <s v="The Twilight Saga: New Moon"/>
    <s v="Chris Weitz"/>
    <s v="Kristen Stewart, Robert Pattinson, Taylor Lautner, Ashley Greene, Rachelle Lefevre, Billy Burke, Michael Sheen, Dakota Fanning, Peter Facinelli, Elizabeth Reaser, Jackson Rathbone, Kellan Lutz, Nikki Reed, Edi Gathegi"/>
    <n v="14"/>
    <s v="United States"/>
    <s v="United States"/>
    <n v="1"/>
    <d v="2021-07-16T00:00:00"/>
    <n v="2009"/>
    <x v="2"/>
    <s v="131 min"/>
    <n v="131"/>
    <n v="131"/>
    <n v="988.1593788166756"/>
    <s v=""/>
    <s v="Dramas, Romantic Movies"/>
    <s v="Dramas"/>
    <s v="Dramas, Romantic Movies"/>
    <n v="2"/>
  </r>
  <r>
    <n v="851"/>
    <s v="s851"/>
    <x v="0"/>
    <s v="99 Songs"/>
    <s v="Vishwesh Krishnamoorthy"/>
    <s v="Ehan Bhat, Edilsy Vargas, Manisha Koirala, Lisa Ray, Tenzin Dalha, Warina Hussain, Ranjit Barot, Neel Tyagi, Rahul Ram, Diwakar Pundir"/>
    <n v="10"/>
    <s v="India"/>
    <s v="India"/>
    <n v="1"/>
    <d v="2021-05-21T00:00:00"/>
    <n v="2021"/>
    <x v="1"/>
    <s v="131 min"/>
    <n v="131"/>
    <n v="131"/>
    <n v="988.1593788166756"/>
    <s v=""/>
    <s v="Dramas, International Movies, Music &amp; Musicals"/>
    <s v="Dramas"/>
    <s v="Dramas, International Movies, Music &amp; Musicals"/>
    <n v="3"/>
  </r>
  <r>
    <n v="852"/>
    <s v="s852"/>
    <x v="0"/>
    <s v="99 Songs (Tamil)"/>
    <m/>
    <m/>
    <n v="0"/>
    <m/>
    <m/>
    <n v="0"/>
    <d v="2021-05-21T00:00:00"/>
    <n v="2021"/>
    <x v="1"/>
    <s v="131 min"/>
    <n v="131"/>
    <n v="131"/>
    <n v="988.1593788166756"/>
    <s v=""/>
    <s v="Dramas, International Movies, Music &amp; Musicals"/>
    <s v="Dramas"/>
    <s v="Dramas, International Movies, Music &amp; Musicals"/>
    <n v="3"/>
  </r>
  <r>
    <n v="853"/>
    <s v="s853"/>
    <x v="0"/>
    <s v="99 Songs (Telugu)"/>
    <m/>
    <m/>
    <n v="0"/>
    <m/>
    <m/>
    <n v="0"/>
    <d v="2021-05-21T00:00:00"/>
    <n v="2021"/>
    <x v="1"/>
    <s v="131 min"/>
    <n v="131"/>
    <n v="131"/>
    <n v="988.1593788166756"/>
    <s v=""/>
    <s v="Dramas, International Movies, Music &amp; Musicals"/>
    <s v="Dramas"/>
    <s v="Dramas, International Movies, Music &amp; Musicals"/>
    <n v="3"/>
  </r>
  <r>
    <n v="1200"/>
    <s v="s1200"/>
    <x v="0"/>
    <s v="Savages"/>
    <s v="Oliver Stone"/>
    <s v="Taylor Kitsch, Aaron Taylor-Johnson, Blake Lively, John Travolta, Benicio Del Toro, Salma Hayek, Demi√°n Bichir, Sandra Echeverr√≠a, Emile Hirsch, Joaqu√≠n Cos√≠o, Ali Wong"/>
    <n v="11"/>
    <s v="United States"/>
    <s v="United States"/>
    <n v="1"/>
    <d v="2021-03-16T00:00:00"/>
    <n v="2012"/>
    <x v="12"/>
    <s v="131 min"/>
    <n v="131"/>
    <n v="131"/>
    <n v="988.1593788166756"/>
    <s v=""/>
    <s v="Dramas, Thrillers"/>
    <s v="Dramas"/>
    <s v="Dramas, Thrillers"/>
    <n v="2"/>
  </r>
  <r>
    <n v="1203"/>
    <s v="s1203"/>
    <x v="0"/>
    <s v="C/O Kaadhal"/>
    <s v="Hemambar Jasti"/>
    <s v="Deepann, Vetri, Mumtaz Sorcar, Ayra, Karthik Rathnam, Sonia Giri, Nishesh, Shwetha"/>
    <n v="8"/>
    <s v="India"/>
    <s v="India"/>
    <n v="1"/>
    <d v="2021-03-15T00:00:00"/>
    <n v="2021"/>
    <x v="1"/>
    <s v="131 min"/>
    <n v="131"/>
    <n v="131"/>
    <n v="988.1593788166756"/>
    <s v=""/>
    <s v="Dramas, International Movies, Romantic Movies"/>
    <s v="Dramas"/>
    <s v="Dramas, International Movies, Romantic Movies"/>
    <n v="3"/>
  </r>
  <r>
    <n v="2366"/>
    <s v="s2366"/>
    <x v="0"/>
    <s v="Alexandria ... Why?"/>
    <s v="Youssef Chahine"/>
    <s v="Naglaa Fathi, Farid Shawqy, Mohsen Mohiedine, Ezzat El Alaili, Abdalla Mahmoud, Youssef Wahby, Yehia Chahine, Laila Fawzy, Mahmoud El Meleigy, Ahmed Zaki, Gerry Sundquist"/>
    <n v="11"/>
    <s v="Egypt"/>
    <s v="Egypt, Algeria"/>
    <n v="2"/>
    <d v="2020-06-18T00:00:00"/>
    <n v="1979"/>
    <x v="5"/>
    <s v="131 min"/>
    <n v="131"/>
    <n v="131"/>
    <n v="988.1593788166756"/>
    <s v=""/>
    <s v="Classic Movies, Dramas, International Movies"/>
    <s v="Classic Movies"/>
    <s v="Classic Movies, Dramas, International Movies"/>
    <n v="3"/>
  </r>
  <r>
    <n v="2535"/>
    <s v="s2535"/>
    <x v="0"/>
    <s v="Malang"/>
    <s v="Mohit Suri"/>
    <s v="Anil Kapoor, Aditya Roy Kapur, Disha Patani, Kunal Khemu, Makrand Deshpande, Vatsal Seth, Amruta Khanvilkar, Shaad Randhawa"/>
    <n v="8"/>
    <s v="India"/>
    <s v="India"/>
    <n v="1"/>
    <d v="2020-05-14T00:00:00"/>
    <n v="2020"/>
    <x v="5"/>
    <s v="131 min"/>
    <n v="131"/>
    <n v="131"/>
    <n v="988.1593788166756"/>
    <s v=""/>
    <s v="Action &amp; Adventure, International Movies, Romantic Movies"/>
    <s v="Action &amp; Adventure"/>
    <s v="Action &amp; Adventure, International Movies, Romantic Movies"/>
    <n v="3"/>
  </r>
  <r>
    <n v="2729"/>
    <s v="s2729"/>
    <x v="0"/>
    <s v="Humpty Sharma Ki Dulhania"/>
    <s v="Shashank Khaitan"/>
    <s v="Varun Dhawan, Alia Bhatt, Ashutosh Rana, Sidharth Shukla, Sahil Vaid, Gaurav Pandey, Jaswant Daman, Kenneth Desai, Deepika Amin, Mahnaz Damania"/>
    <n v="10"/>
    <s v="India"/>
    <s v="India"/>
    <n v="1"/>
    <d v="2020-04-01T00:00:00"/>
    <n v="2014"/>
    <x v="1"/>
    <s v="131 min"/>
    <n v="131"/>
    <n v="131"/>
    <n v="988.1593788166756"/>
    <s v=""/>
    <s v="Comedies, International Movies, Romantic Movies"/>
    <s v="Comedies"/>
    <s v="Comedies, International Movies, Romantic Movies"/>
    <n v="3"/>
  </r>
  <r>
    <n v="2755"/>
    <s v="s2755"/>
    <x v="0"/>
    <s v="Greater"/>
    <s v="David Hunt"/>
    <s v="Neal McDonough, Leslie Easterbrook, Christopher Severio, Michael Parks, Nick Searcy, Peter Gray Lewis, Fredric Lehne, M.C. Gainey, Texas Battle, Josh Emerson"/>
    <n v="10"/>
    <s v="United States"/>
    <s v="United States"/>
    <n v="1"/>
    <d v="2020-03-31T00:00:00"/>
    <n v="2016"/>
    <x v="7"/>
    <s v="131 min"/>
    <n v="131"/>
    <n v="131"/>
    <n v="988.1593788166756"/>
    <s v=""/>
    <s v="Children &amp; Family Movies, Dramas, Sports Movies"/>
    <s v="Children &amp; Family Movies"/>
    <s v="Children &amp; Family Movies, Dramas, Sports Movies"/>
    <n v="3"/>
  </r>
  <r>
    <n v="3255"/>
    <s v="s3255"/>
    <x v="0"/>
    <s v="Mallesham"/>
    <s v="Raj R"/>
    <s v="Jhansi, Priyadarshi Pullikonda, Ananya Nagalla"/>
    <n v="3"/>
    <s v="India"/>
    <s v="India"/>
    <n v="1"/>
    <d v="2019-11-20T00:00:00"/>
    <n v="2019"/>
    <x v="1"/>
    <s v="131 min"/>
    <n v="131"/>
    <n v="131"/>
    <n v="988.1593788166756"/>
    <s v=""/>
    <s v="Dramas, Independent Movies, International Movies"/>
    <s v="Dramas"/>
    <s v="Dramas, Independent Movies, International Movies"/>
    <n v="3"/>
  </r>
  <r>
    <n v="3915"/>
    <s v="s3915"/>
    <x v="0"/>
    <s v="Jhankaar Beats"/>
    <s v="Sujoy Ghosh"/>
    <s v="Rahul Bose, Sanjay Suri, Rinke Khanna, Riya Sen, Juhi Chawla, Shayan Munshi"/>
    <n v="6"/>
    <s v="India"/>
    <s v="India"/>
    <n v="1"/>
    <d v="2019-04-15T00:00:00"/>
    <n v="2003"/>
    <x v="1"/>
    <s v="131 min"/>
    <n v="131"/>
    <n v="131"/>
    <n v="988.1593788166756"/>
    <s v=""/>
    <s v="Comedies, International Movies, Music &amp; Musicals"/>
    <s v="Comedies"/>
    <s v="Comedies, International Movies, Music &amp; Musicals"/>
    <n v="3"/>
  </r>
  <r>
    <n v="3933"/>
    <s v="s3933"/>
    <x v="0"/>
    <s v="Sarvam Thaala Mayam (Telugu Version)"/>
    <s v="Rajiv Menon"/>
    <s v="G.V. Prakash Kumar, Nedumudi Venu, Aparna Balamurali, Divyadarshini, Vineeth, Kumaravel, Ravi Prakash, Sumesh"/>
    <n v="8"/>
    <s v="India"/>
    <s v="India"/>
    <n v="1"/>
    <d v="2019-04-08T00:00:00"/>
    <n v="2018"/>
    <x v="1"/>
    <s v="131 min"/>
    <n v="131"/>
    <n v="131"/>
    <n v="988.1593788166756"/>
    <s v=""/>
    <s v="Dramas, International Movies, Music &amp; Musicals"/>
    <s v="Dramas"/>
    <s v="Dramas, International Movies, Music &amp; Musicals"/>
    <n v="3"/>
  </r>
  <r>
    <n v="4062"/>
    <s v="s4062"/>
    <x v="0"/>
    <s v="Sarvam Thaala Mayam (Tamil Version)"/>
    <s v="Rajiv Menon"/>
    <s v="G.V. Prakash Kumar, Nedumudi Venu, Aparna Balamurali, Divyadarshini, Vineeth, Kumaravel, Ravi Prakash, Sumesh"/>
    <n v="8"/>
    <m/>
    <m/>
    <n v="0"/>
    <d v="2019-03-01T00:00:00"/>
    <n v="2018"/>
    <x v="1"/>
    <s v="131 min"/>
    <n v="131"/>
    <n v="131"/>
    <n v="988.1593788166756"/>
    <s v=""/>
    <s v="Dramas, International Movies, Music &amp; Musicals"/>
    <s v="Dramas"/>
    <s v="Dramas, International Movies, Music &amp; Musicals"/>
    <n v="3"/>
  </r>
  <r>
    <n v="4089"/>
    <s v="s4089"/>
    <x v="0"/>
    <s v="Shonar Pahar"/>
    <s v="Parambrata Chatterjee"/>
    <s v="Tanuja, Jishu Sengupta, Parambrata Chatterjee, Arunima Ghosh, Shrijato Banerjee, Soumitra Chatterjee, Gargi Roychowdhury"/>
    <n v="7"/>
    <s v="India"/>
    <s v="India"/>
    <n v="1"/>
    <d v="2019-02-22T00:00:00"/>
    <n v="2018"/>
    <x v="6"/>
    <s v="131 min"/>
    <n v="131"/>
    <n v="131"/>
    <n v="988.1593788166756"/>
    <s v=""/>
    <s v="Dramas, Independent Movies, International Movies"/>
    <s v="Dramas"/>
    <s v="Dramas, Independent Movies, International Movies"/>
    <n v="3"/>
  </r>
  <r>
    <n v="4454"/>
    <s v="s4454"/>
    <x v="0"/>
    <s v="No One Killed Jessica"/>
    <s v="Raj Kumar Gupta"/>
    <s v="Rani Mukerji, Vidya Balan, Myra Karn, Neil Bhoopalam, Rajesh Sharma, Mohammed Zeeshan Ayyub, Bubbles Sabharwal, Satyadeep Misra, Yogendra Tikku, Geeta Sudan"/>
    <n v="10"/>
    <s v="India"/>
    <s v="India"/>
    <n v="1"/>
    <d v="2018-11-01T00:00:00"/>
    <n v="2011"/>
    <x v="5"/>
    <s v="131 min"/>
    <n v="131"/>
    <n v="131"/>
    <n v="988.1593788166756"/>
    <s v=""/>
    <s v="Dramas, International Movies"/>
    <s v="Dramas"/>
    <s v="Dramas, International Movies"/>
    <n v="2"/>
  </r>
  <r>
    <n v="4457"/>
    <s v="s4457"/>
    <x v="0"/>
    <s v="Raja Natwarlal"/>
    <s v="Kunal Deshmukh"/>
    <s v="Emraan Hashmi, Humaima Malik, Paresh Rawal, Kay Kay Menon, Deepak Tijori, Prachi Shah, Mohammed Zeeshan Ayyub"/>
    <n v="7"/>
    <s v="India"/>
    <s v="India"/>
    <n v="1"/>
    <d v="2018-11-01T00:00:00"/>
    <n v="2014"/>
    <x v="1"/>
    <s v="131 min"/>
    <n v="131"/>
    <n v="131"/>
    <n v="988.1593788166756"/>
    <s v=""/>
    <s v="Dramas, International Movies, Thrillers"/>
    <s v="Dramas"/>
    <s v="Dramas, International Movies, Thrillers"/>
    <n v="3"/>
  </r>
  <r>
    <n v="4465"/>
    <s v="s4465"/>
    <x v="0"/>
    <s v="Welcome to Sajjanpur"/>
    <s v="Shyam Benegal"/>
    <s v="Shreyas Talpade, Amrita Rao, Ravi Kishan, Ila Arun, Rajeshwari Sachdev, Divya Dutta, Yashpal Sharma, Ravi Jhankal, Lalit Mohan Tiwari"/>
    <n v="9"/>
    <s v="India"/>
    <s v="India"/>
    <n v="1"/>
    <d v="2018-11-01T00:00:00"/>
    <n v="2008"/>
    <x v="1"/>
    <s v="131 min"/>
    <n v="131"/>
    <n v="131"/>
    <n v="988.1593788166756"/>
    <s v=""/>
    <s v="Comedies, Dramas, International Movies"/>
    <s v="Comedies"/>
    <s v="Comedies, Dramas, International Movies"/>
    <n v="3"/>
  </r>
  <r>
    <n v="4503"/>
    <s v="s4503"/>
    <x v="0"/>
    <s v="Mr. Chandramouli"/>
    <s v="Thiru"/>
    <s v="Karthik, Gautam Karthik, Regina Cassandra, Varalakshmi Sarathkumar, Santhosh Prathap, Mime Gopi, J. Mahendran, Viji Chandrasekhar"/>
    <n v="8"/>
    <s v="India"/>
    <s v="India"/>
    <n v="1"/>
    <d v="2018-10-18T00:00:00"/>
    <n v="2018"/>
    <x v="5"/>
    <s v="131 min"/>
    <n v="131"/>
    <n v="131"/>
    <n v="988.1593788166756"/>
    <s v=""/>
    <s v="Dramas, International Movies, Thrillers"/>
    <s v="Dramas"/>
    <s v="Dramas, International Movies, Thrillers"/>
    <n v="3"/>
  </r>
  <r>
    <n v="4510"/>
    <s v="s4510"/>
    <x v="0"/>
    <s v="Soorma"/>
    <s v="Shaad Ali"/>
    <s v="Diljit Dosanjh, Tapsee Pannu, Angad Bedi, Kulbhushan Kharbanda, Satish Kaushik, Vijay Raaz, Seema Kaushal, Mahabir Bhullar, Alka Badola Kaushal, Jimmy Moses"/>
    <n v="10"/>
    <s v="India"/>
    <s v="India"/>
    <n v="1"/>
    <d v="2018-10-13T00:00:00"/>
    <n v="2018"/>
    <x v="1"/>
    <s v="131 min"/>
    <n v="131"/>
    <n v="131"/>
    <n v="988.1593788166756"/>
    <s v=""/>
    <s v="Dramas, International Movies, Sports Movies"/>
    <s v="Dramas"/>
    <s v="Dramas, International Movies, Sports Movies"/>
    <n v="3"/>
  </r>
  <r>
    <n v="4603"/>
    <s v="s4603"/>
    <x v="0"/>
    <s v="Saadey CM Saab"/>
    <s v="Vipin Parashar"/>
    <s v="Harbhajan Mann, Kashish Singh, Gurpreet Guggi, Rahul Singh, Dev Gill, Inder Bajwa"/>
    <n v="6"/>
    <s v="India"/>
    <s v="India"/>
    <n v="1"/>
    <d v="2018-10-01T00:00:00"/>
    <n v="2015"/>
    <x v="6"/>
    <s v="131 min"/>
    <n v="131"/>
    <n v="131"/>
    <n v="988.1593788166756"/>
    <s v=""/>
    <s v="Comedies, Dramas, International Movies"/>
    <s v="Comedies"/>
    <s v="Comedies, Dramas, International Movies"/>
    <n v="3"/>
  </r>
  <r>
    <n v="4737"/>
    <s v="s4737"/>
    <x v="0"/>
    <s v="Thank You"/>
    <s v="Anees Bazmee"/>
    <s v="Akshay Kumar, Bobby Deol, Sonam Kapoor, Irrfan Khan, Sunil Shetty, Rimi Sen, Celina Jaitly"/>
    <n v="7"/>
    <s v="India"/>
    <s v="India"/>
    <n v="1"/>
    <d v="2018-08-02T00:00:00"/>
    <n v="2011"/>
    <x v="1"/>
    <s v="131 min"/>
    <n v="131"/>
    <n v="131"/>
    <n v="988.1593788166756"/>
    <s v=""/>
    <s v="Comedies, International Movies, Romantic Movies"/>
    <s v="Comedies"/>
    <s v="Comedies, International Movies, Romantic Movies"/>
    <n v="3"/>
  </r>
  <r>
    <n v="5534"/>
    <s v="s5534"/>
    <x v="0"/>
    <s v="Sandy Wexler"/>
    <s v="Steven Brill"/>
    <s v="Adam Sandler, Jennifer Hudson, Kevin James, Terry Crews, Rob Schneider, Colin Quinn, Nick Swardson, Lamorne Morris, Arsenio Hall, Jamie Gray Hyder"/>
    <n v="10"/>
    <s v="United States"/>
    <s v="United States"/>
    <n v="1"/>
    <d v="2017-04-14T00:00:00"/>
    <n v="2017"/>
    <x v="1"/>
    <s v="131 min"/>
    <n v="131"/>
    <n v="131"/>
    <n v="988.1593788166756"/>
    <s v=""/>
    <s v="Comedies"/>
    <s v="Comedies"/>
    <s v="Comedies"/>
    <n v="1"/>
  </r>
  <r>
    <n v="6079"/>
    <s v="s6079"/>
    <x v="0"/>
    <s v="Abhinetri"/>
    <s v="A. L. Vijay"/>
    <s v="Tamannaah Bhatia, Prabhu Deva, Sonu Sood, Sapthagiri, Murli Sharma, R.V. Udhaykumar, Joy Mathew, Hema"/>
    <n v="8"/>
    <s v="India"/>
    <s v="India"/>
    <n v="1"/>
    <d v="2018-05-01T00:00:00"/>
    <n v="2016"/>
    <x v="1"/>
    <s v="131 min"/>
    <n v="131"/>
    <n v="131"/>
    <n v="988.1593788166756"/>
    <s v=""/>
    <s v="Comedies, International Movies, Sci-Fi &amp; Fantasy"/>
    <s v="Comedies"/>
    <s v="Comedies, International Movies, Sci-Fi &amp; Fantasy"/>
    <n v="3"/>
  </r>
  <r>
    <n v="6315"/>
    <s v="s6315"/>
    <x v="0"/>
    <s v="Bioscope"/>
    <s v="Gajendra Ahire, Viju Mane, Girish Mohite, Ravi Jadhav"/>
    <s v="Nina Kulkarni, Suhas Palshikar, Kushal Badrike, Spruha Joshi, Mangesh Desai, Smita Tambe, Veena Jamkar, Sandeep Khare"/>
    <n v="8"/>
    <s v="India"/>
    <s v="India"/>
    <n v="1"/>
    <d v="2018-08-15T00:00:00"/>
    <n v="2015"/>
    <x v="1"/>
    <s v="131 min"/>
    <n v="131"/>
    <n v="131"/>
    <n v="988.1593788166756"/>
    <s v=""/>
    <s v="Dramas, International Movies, LGBTQ Movies"/>
    <s v="Dramas"/>
    <s v="Dramas, International Movies, LGBTQ Movies"/>
    <n v="3"/>
  </r>
  <r>
    <n v="6422"/>
    <s v="s6422"/>
    <x v="0"/>
    <s v="Caregiver"/>
    <s v="Chito S. Ro√±o"/>
    <s v="Sharon Cuneta, John Estrada, John Manalo, Rica Peralejo, Jhong Hilario, Saul Reichlin, Matthew Rutherford, Claire Jeater, Makisig Morales, Mickey Ferriols"/>
    <n v="10"/>
    <s v="Philippines"/>
    <s v="Philippines"/>
    <n v="1"/>
    <d v="2019-03-05T00:00:00"/>
    <n v="2008"/>
    <x v="1"/>
    <s v="131 min"/>
    <n v="131"/>
    <n v="131"/>
    <n v="988.1593788166756"/>
    <s v=""/>
    <s v="Dramas, International Movies"/>
    <s v="Dramas"/>
    <s v="Dramas, International Movies"/>
    <n v="2"/>
  </r>
  <r>
    <n v="7361"/>
    <s v="s7361"/>
    <x v="0"/>
    <s v="Lucky: No Time for Love"/>
    <s v="Radhika Rao, Vinay Sapru"/>
    <s v="Salman Khan, Sneha Ullal, Mithun Chakraborty, Kader Khan, Navni Parihar, Ravi Baswani, Vikram Gokhale, Mumait Khan"/>
    <n v="8"/>
    <s v="India"/>
    <s v="India"/>
    <n v="1"/>
    <d v="2017-11-15T00:00:00"/>
    <n v="2005"/>
    <x v="1"/>
    <s v="131 min"/>
    <n v="131"/>
    <n v="131"/>
    <n v="988.1593788166756"/>
    <s v=""/>
    <s v="Dramas, International Movies, Romantic Movies"/>
    <s v="Dramas"/>
    <s v="Dramas, International Movies, Romantic Movies"/>
    <n v="3"/>
  </r>
  <r>
    <n v="7418"/>
    <s v="s7418"/>
    <x v="0"/>
    <s v="Mary Poppins Returns"/>
    <s v="Rob Marshall"/>
    <s v="Emily Blunt, Lin-Manuel Miranda, Ben Whishaw, Emily Mortimer, Pixie Davies, Nathanael Saleh, Joel Dawson, Julie Walters, Meryl Streep, Colin Firth, Dick Van Dyke"/>
    <n v="11"/>
    <s v="United States"/>
    <s v="United States, United Kingdom"/>
    <n v="2"/>
    <d v="2019-07-09T00:00:00"/>
    <n v="2018"/>
    <x v="7"/>
    <s v="131 min"/>
    <n v="131"/>
    <n v="131"/>
    <n v="988.1593788166756"/>
    <s v=""/>
    <s v="Children &amp; Family Movies, Music &amp; Musicals"/>
    <s v="Children &amp; Family Movies"/>
    <s v="Children &amp; Family Movies, Music &amp; Musicals"/>
    <n v="2"/>
  </r>
  <r>
    <n v="7524"/>
    <s v="s7524"/>
    <x v="0"/>
    <s v="Mud"/>
    <s v="Jeff Nichols"/>
    <s v="Matthew McConaughey, Reese Witherspoon, Tye Sheridan, Jacob Lofland, Sam Shepard, Ray McKinnon, Sarah Paulson, Michael Shannon, Joe Don Baker, Paul Sparks"/>
    <n v="10"/>
    <s v="United States"/>
    <s v="United States"/>
    <n v="1"/>
    <d v="2021-01-01T00:00:00"/>
    <n v="2012"/>
    <x v="2"/>
    <s v="131 min"/>
    <n v="131"/>
    <n v="131"/>
    <n v="988.1593788166756"/>
    <s v=""/>
    <s v="Dramas, Independent Movies"/>
    <s v="Dramas"/>
    <s v="Dramas, Independent Movies"/>
    <n v="2"/>
  </r>
  <r>
    <n v="7565"/>
    <s v="s7565"/>
    <x v="0"/>
    <s v="National Treasure"/>
    <s v="Jon Turteltaub"/>
    <s v="Nicolas Cage, Diane Kruger, Justin Bartha, Sean Bean, Jon Voight, Harvey Keitel, Christopher Plummer"/>
    <n v="7"/>
    <s v="United States"/>
    <s v="United States"/>
    <n v="1"/>
    <d v="2018-06-01T00:00:00"/>
    <n v="2004"/>
    <x v="7"/>
    <s v="131 min"/>
    <n v="131"/>
    <n v="131"/>
    <n v="988.1593788166756"/>
    <s v=""/>
    <s v="Action &amp; Adventure, Children &amp; Family Movies"/>
    <s v="Action &amp; Adventure"/>
    <s v="Action &amp; Adventure, Children &amp; Family Movies"/>
    <n v="2"/>
  </r>
  <r>
    <n v="7794"/>
    <s v="s7794"/>
    <x v="0"/>
    <s v="Primal Fear"/>
    <s v="Gregory Hoblit"/>
    <s v="Richard Gere, Edward Norton, Laura Linney, John Mahoney, Alfre Woodard, Frances McDormand, Terry O'Quinn, Andre Braugher, Steven Bauer, Joe Spano, Kenneth Tigar, Tony Plana, Maura Tierney, Stanley Anderson"/>
    <n v="14"/>
    <s v="United States"/>
    <s v="United States"/>
    <n v="1"/>
    <d v="2019-12-01T00:00:00"/>
    <n v="1996"/>
    <x v="12"/>
    <s v="131 min"/>
    <n v="131"/>
    <n v="131"/>
    <n v="988.1593788166756"/>
    <s v=""/>
    <s v="Dramas, Thrillers"/>
    <s v="Dramas"/>
    <s v="Dramas, Thrillers"/>
    <n v="2"/>
  </r>
  <r>
    <n v="8386"/>
    <s v="s8386"/>
    <x v="0"/>
    <s v="The Last Face"/>
    <s v="Sean Penn"/>
    <s v="Javier Bardem, Charlize Theron, Ad√®le Exarchopoulos, Jared Harris, Jean Reno, Denise Newman, Merritt Wever, Sibongile Mlambo"/>
    <n v="8"/>
    <s v="United States"/>
    <s v="United States"/>
    <n v="1"/>
    <d v="2020-01-13T00:00:00"/>
    <n v="2016"/>
    <x v="12"/>
    <s v="131 min"/>
    <n v="131"/>
    <n v="131"/>
    <n v="988.1593788166756"/>
    <s v=""/>
    <s v="Dramas"/>
    <s v="Dramas"/>
    <s v="Dramas"/>
    <n v="1"/>
  </r>
  <r>
    <n v="8581"/>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n v="18"/>
    <s v="United States"/>
    <s v="United States"/>
    <n v="1"/>
    <d v="2018-06-05T00:00:00"/>
    <n v="2017"/>
    <x v="2"/>
    <s v="131 min"/>
    <n v="131"/>
    <n v="131"/>
    <n v="988.1593788166756"/>
    <s v=""/>
    <s v="Action &amp; Adventure, Comedies, Sci-Fi &amp; Fantasy"/>
    <s v="Action &amp; Adventure"/>
    <s v="Action &amp; Adventure, Comedies, Sci-Fi &amp; Fantasy"/>
    <n v="3"/>
  </r>
  <r>
    <n v="8799"/>
    <s v="s8799"/>
    <x v="0"/>
    <s v="Zed Plus"/>
    <s v="Chandra Prakash Dwivedi"/>
    <s v="Adil Hussain, Mona Singh, K.K. Raina, Sanjay Mishra, Anil Rastogi, Ravi Jhankal, Kulbhushan Kharbanda, Ekavali Khanna, Mukesh Tiwari, Vinod Acharya"/>
    <n v="10"/>
    <s v="India"/>
    <s v="India"/>
    <n v="1"/>
    <d v="2019-12-31T00:00:00"/>
    <n v="2014"/>
    <x v="5"/>
    <s v="131 min"/>
    <n v="131"/>
    <n v="131"/>
    <n v="988.1593788166756"/>
    <s v=""/>
    <s v="Comedies, Dramas, International Movies"/>
    <s v="Comedies"/>
    <s v="Comedies, Dramas, International Movies"/>
    <n v="3"/>
  </r>
  <r>
    <n v="388"/>
    <s v="s388"/>
    <x v="0"/>
    <s v="Mimi"/>
    <s v="Laxman Utekar"/>
    <s v="Kriti Sanon, Pankaj Tripathi, Sai Tamhankar, Manoj Pahwa, Supriya Pathak, Evelyn Edwards"/>
    <n v="6"/>
    <m/>
    <m/>
    <n v="0"/>
    <d v="2021-07-27T00:00:00"/>
    <n v="2021"/>
    <x v="1"/>
    <s v="132 min"/>
    <n v="132"/>
    <n v="132"/>
    <n v="1052.0293837098413"/>
    <s v=""/>
    <s v="Comedies, Dramas, International Movies"/>
    <s v="Comedies"/>
    <s v="Comedies, Dramas, International Movies"/>
    <n v="3"/>
  </r>
  <r>
    <n v="798"/>
    <s v="s798"/>
    <x v="0"/>
    <s v="I Am Sam"/>
    <s v="Jessie Nelson"/>
    <s v="Sean Penn, Michelle Pfeiffer, Dakota Fanning, Dianne Wiest, Loretta Devine, Richard Schiff, Laura Dern, Brad Silverman, Joseph Rosenberg, Stanley DeSantis, Doug Hutchison"/>
    <n v="11"/>
    <s v="United States"/>
    <s v="United States"/>
    <n v="1"/>
    <d v="2021-06-02T00:00:00"/>
    <n v="2001"/>
    <x v="2"/>
    <s v="132 min"/>
    <n v="132"/>
    <n v="132"/>
    <n v="1052.0293837098413"/>
    <s v=""/>
    <s v="Dramas"/>
    <s v="Dramas"/>
    <s v="Dramas"/>
    <n v="1"/>
  </r>
  <r>
    <n v="1014"/>
    <s v="s1014"/>
    <x v="0"/>
    <s v="Miss Sloane"/>
    <s v="John Madden"/>
    <s v="Jessica Chastain, Mark Strong, Gugu Mbatha-Raw, Michael Stuhlbarg, Raoul Bhaneja, John Lithgow, Sam Waterston, Chuck Shamata, Jake Lacy, Alison Pill, David Wilson Barnes"/>
    <n v="11"/>
    <s v="France"/>
    <s v="France, United States, United Kingdom, Canada"/>
    <n v="4"/>
    <d v="2021-04-19T00:00:00"/>
    <n v="2016"/>
    <x v="12"/>
    <s v="132 min"/>
    <n v="132"/>
    <n v="132"/>
    <n v="1052.0293837098413"/>
    <s v=""/>
    <s v="Thrillers"/>
    <s v="Thrillers"/>
    <s v="Thrillers"/>
    <n v="1"/>
  </r>
  <r>
    <n v="1086"/>
    <s v="s1086"/>
    <x v="0"/>
    <s v="Night in Paradise"/>
    <s v="Park Hoon-jung"/>
    <s v="Um Tae-goo, Jeon Yeo-been, Cha Seoung-won, Lee Ki-young, Park Ho-san"/>
    <n v="5"/>
    <s v="South Korea"/>
    <s v="South Korea"/>
    <n v="1"/>
    <d v="2021-04-09T00:00:00"/>
    <n v="2021"/>
    <x v="5"/>
    <s v="132 min"/>
    <n v="132"/>
    <n v="132"/>
    <n v="1052.0293837098413"/>
    <s v=""/>
    <s v="Dramas, International Movies"/>
    <s v="Dramas"/>
    <s v="Dramas, International Movies"/>
    <n v="2"/>
  </r>
  <r>
    <n v="1538"/>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n v="17"/>
    <s v="United States"/>
    <s v="United States"/>
    <n v="1"/>
    <d v="2020-12-16T00:00:00"/>
    <n v="2013"/>
    <x v="2"/>
    <s v="132 min"/>
    <n v="132"/>
    <n v="132"/>
    <n v="1052.0293837098413"/>
    <s v=""/>
    <s v="Dramas"/>
    <s v="Dramas"/>
    <s v="Dramas"/>
    <n v="1"/>
  </r>
  <r>
    <n v="1561"/>
    <s v="s1561"/>
    <x v="0"/>
    <s v="The Prom"/>
    <s v="Ryan Murphy"/>
    <s v="Meryl Streep, James Corden, Nicole Kidman, Kerry Washington, Andrew Rannells, Keegan-Michael Key, Jo Ellen Pellman, Ariana DeBose, Mary Kay Place, Kevin Chamberlin, Tracey Ullman, Logan Riley, Sofia Deler, Nico Greetham, Nathaniel J. Potvin"/>
    <n v="15"/>
    <s v="United States"/>
    <s v="United States"/>
    <n v="1"/>
    <d v="2020-12-11T00:00:00"/>
    <n v="2020"/>
    <x v="2"/>
    <s v="132 min"/>
    <n v="132"/>
    <n v="132"/>
    <n v="1052.0293837098413"/>
    <s v=""/>
    <s v="Comedies, LGBTQ Movies, Music &amp; Musicals"/>
    <s v="Comedies"/>
    <s v="Comedies, LGBTQ Movies, Music &amp; Musicals"/>
    <n v="3"/>
  </r>
  <r>
    <n v="2414"/>
    <s v="s2414"/>
    <x v="0"/>
    <s v="Forensic"/>
    <s v="Akhil Paul, Anas Khan"/>
    <s v="Tovino Thomas, Mamtha Mohandas, Renji Panicker, Saiju Kurup, Reba Monica John, Pratap Pothen, Giju John, Sreekanth Murali"/>
    <n v="8"/>
    <s v="India"/>
    <s v="India"/>
    <n v="1"/>
    <d v="2020-06-07T00:00:00"/>
    <n v="2020"/>
    <x v="1"/>
    <s v="132 min"/>
    <n v="132"/>
    <n v="132"/>
    <n v="1052.0293837098413"/>
    <s v=""/>
    <s v="International Movies, Thrillers"/>
    <s v="International Movies"/>
    <s v="International Movies, Thrillers"/>
    <n v="2"/>
  </r>
  <r>
    <n v="2611"/>
    <s v="s2611"/>
    <x v="0"/>
    <s v="R.K.Nagar"/>
    <s v="Saravana Rajan"/>
    <s v="Vaibhav Reddy, Sana Althaf, Sampath Raj, Inigo Prabhakaran, Anjana Keerthi, Subbu Panchu"/>
    <n v="6"/>
    <s v="India"/>
    <s v="India"/>
    <n v="1"/>
    <d v="2020-04-29T00:00:00"/>
    <n v="2019"/>
    <x v="1"/>
    <s v="132 min"/>
    <n v="132"/>
    <n v="132"/>
    <n v="1052.0293837098413"/>
    <s v=""/>
    <s v="Action &amp; Adventure, Comedies, Dramas"/>
    <s v="Action &amp; Adventure"/>
    <s v="Action &amp; Adventure, Comedies, Dramas"/>
    <n v="3"/>
  </r>
  <r>
    <n v="2631"/>
    <s v="s2631"/>
    <x v="0"/>
    <s v="Bittersweet"/>
    <s v="Khaled Marei"/>
    <s v="Ahmed Helmy, Lotfy Labib, Edward, Enaam Salousa"/>
    <n v="4"/>
    <s v="Egypt"/>
    <s v="Egypt"/>
    <n v="1"/>
    <d v="2020-04-25T00:00:00"/>
    <n v="2010"/>
    <x v="5"/>
    <s v="132 min"/>
    <n v="132"/>
    <n v="132"/>
    <n v="1052.0293837098413"/>
    <s v=""/>
    <s v="Comedies, Dramas, International Movies"/>
    <s v="Comedies"/>
    <s v="Comedies, Dramas, International Movies"/>
    <n v="3"/>
  </r>
  <r>
    <n v="2824"/>
    <s v="s2824"/>
    <x v="0"/>
    <s v="Miracle in Cell No. 7"/>
    <s v="Mehmet Ada √ñztekin"/>
    <s v="Aras Bulut ƒ∞ynemli, Nisa Sofiya Aksongur, Deniz Baysal, Celile Toyon Uysal, ƒ∞lker Aksum, Mesut Akusta"/>
    <n v="6"/>
    <s v="Turkey"/>
    <s v="Turkey"/>
    <n v="1"/>
    <d v="2020-03-13T00:00:00"/>
    <n v="2019"/>
    <x v="1"/>
    <s v="132 min"/>
    <n v="132"/>
    <n v="132"/>
    <n v="1052.0293837098413"/>
    <s v=""/>
    <s v="Dramas, International Movies"/>
    <s v="Dramas"/>
    <s v="Dramas, International Movies"/>
    <n v="2"/>
  </r>
  <r>
    <n v="3007"/>
    <s v="s3007"/>
    <x v="0"/>
    <s v="Motichoor Chaknachoor"/>
    <s v="Debamitra Biswal"/>
    <s v="Nawazuddin Siddiqui, Athiya Shetty, Sanjeev Vats, Vibha Chhibber, Vivek Mishra, Navni Parihar, Karuna Pandey, Abhishek Rawat"/>
    <n v="8"/>
    <s v="India"/>
    <s v="India"/>
    <n v="1"/>
    <d v="2020-01-20T00:00:00"/>
    <n v="2019"/>
    <x v="1"/>
    <s v="132 min"/>
    <n v="132"/>
    <n v="132"/>
    <n v="1052.0293837098413"/>
    <s v=""/>
    <s v="Comedies, Dramas, International Movies"/>
    <s v="Comedies"/>
    <s v="Comedies, Dramas, International Movies"/>
    <n v="3"/>
  </r>
  <r>
    <n v="3019"/>
    <s v="s3019"/>
    <x v="0"/>
    <s v="Legend"/>
    <s v="Brian Helgeland"/>
    <s v="Tom Hardy, Emily Browning, David Thewlis, Duffy, Christopher Eccleston, Chazz Palminteri, Paul Bettany, Taron Egerton, Colin Morgan, Tara Fitzgerald"/>
    <n v="10"/>
    <s v="United Kingdom"/>
    <s v="United Kingdom, France, United States"/>
    <n v="3"/>
    <d v="2020-01-16T00:00:00"/>
    <n v="2015"/>
    <x v="12"/>
    <s v="132 min"/>
    <n v="132"/>
    <n v="132"/>
    <n v="1052.0293837098413"/>
    <s v=""/>
    <s v="Dramas, International Movies, Thrillers"/>
    <s v="Dramas"/>
    <s v="Dramas, International Movies, Thrillers"/>
    <n v="3"/>
  </r>
  <r>
    <n v="3030"/>
    <s v="s3030"/>
    <x v="0"/>
    <s v="Women of Mafia 2"/>
    <s v="Patryk Vega"/>
    <s v="Angie Cepeda, Agnieszka Dygant, Aleksandra Grabowska, Aleksandra Pop≈Çawska, Katarzyna Warnke, Piotr Adamczyk, Enrique Arce, Amin Bensalem, Wojciech Bocianowski, Janusz Chabior"/>
    <n v="10"/>
    <s v="Poland"/>
    <s v="Poland"/>
    <n v="1"/>
    <d v="2020-01-14T00:00:00"/>
    <n v="2019"/>
    <x v="5"/>
    <s v="132 min"/>
    <n v="132"/>
    <n v="132"/>
    <n v="1052.0293837098413"/>
    <s v=""/>
    <s v="Action &amp; Adventure, Dramas, International Movies"/>
    <s v="Action &amp; Adventure"/>
    <s v="Action &amp; Adventure, Dramas, International Movies"/>
    <n v="3"/>
  </r>
  <r>
    <n v="3967"/>
    <s v="s3967"/>
    <x v="0"/>
    <s v="The Highwaymen"/>
    <s v="John Lee Hancock"/>
    <s v="Kevin Costner, Woody Harrelson, Kathy Bates, John Carroll Lynch, Thomas Mann, Kim Dickens, W. Earl Brown, William Sadler"/>
    <n v="8"/>
    <s v="United States"/>
    <s v="United States"/>
    <n v="1"/>
    <d v="2019-03-29T00:00:00"/>
    <n v="2019"/>
    <x v="12"/>
    <s v="132 min"/>
    <n v="132"/>
    <n v="132"/>
    <n v="1052.0293837098413"/>
    <s v=""/>
    <s v="Dramas"/>
    <s v="Dramas"/>
    <s v="Dramas"/>
    <n v="1"/>
  </r>
  <r>
    <n v="4019"/>
    <s v="s4019"/>
    <x v="0"/>
    <s v="Barcelona: A Love Untold"/>
    <s v="Olivia M. Lamasan"/>
    <s v="Kathryn Bernardo, Daniel Padilla, Joshua Garcia, Aiko Melendez, Joey Marquez, Ricky Davao, Maria Isabel Lopez, Ana Capri, Cris Villanueva"/>
    <n v="9"/>
    <s v="Philippines"/>
    <s v="Philippines"/>
    <n v="1"/>
    <d v="2019-03-14T00:00:00"/>
    <n v="2016"/>
    <x v="1"/>
    <s v="132 min"/>
    <n v="132"/>
    <n v="132"/>
    <n v="1052.0293837098413"/>
    <s v=""/>
    <s v="Dramas, International Movies, Romantic Movies"/>
    <s v="Dramas"/>
    <s v="Dramas, International Movies, Romantic Movies"/>
    <n v="3"/>
  </r>
  <r>
    <n v="4079"/>
    <s v="s4079"/>
    <x v="0"/>
    <s v="The Mistress"/>
    <s v="Olivia M. Lamasan"/>
    <s v="John Lloyd Cruz, Bea Alonzo, Hilda Koronel, Ronaldo Valdez, Anita Linda, Carmi Martin"/>
    <n v="6"/>
    <s v="Philippines"/>
    <s v="Philippines"/>
    <n v="1"/>
    <d v="2019-02-27T00:00:00"/>
    <n v="2012"/>
    <x v="5"/>
    <s v="132 min"/>
    <n v="132"/>
    <n v="132"/>
    <n v="1052.0293837098413"/>
    <s v=""/>
    <s v="Dramas, International Movies, Romantic Movies"/>
    <s v="Dramas"/>
    <s v="Dramas, International Movies, Romantic Movies"/>
    <n v="3"/>
  </r>
  <r>
    <n v="4107"/>
    <s v="s4107"/>
    <x v="0"/>
    <s v="Neevevaro"/>
    <s v="Hari Nath"/>
    <s v="Aadhi, Tapsee Pannu, Ritika Singh, Vennela Kishore, Sapthagiri"/>
    <n v="5"/>
    <s v="India"/>
    <s v="India"/>
    <n v="1"/>
    <d v="2019-02-15T00:00:00"/>
    <n v="2018"/>
    <x v="1"/>
    <s v="132 min"/>
    <n v="132"/>
    <n v="132"/>
    <n v="1052.0293837098413"/>
    <s v=""/>
    <s v="Dramas, International Movies, Romantic Movies"/>
    <s v="Dramas"/>
    <s v="Dramas, International Movies, Romantic Movies"/>
    <n v="3"/>
  </r>
  <r>
    <n v="4449"/>
    <s v="s4449"/>
    <x v="0"/>
    <s v="Katti Batti"/>
    <s v="Nikhil Advani"/>
    <s v="Imran Khan, Kangana Ranaut, Abhishek Saha, Mithila Palkar, Vivan Bhatena, Suhaas Ahuja, Nicole Faria, Adaar Malik"/>
    <n v="8"/>
    <s v="India"/>
    <s v="India"/>
    <n v="1"/>
    <d v="2018-11-01T00:00:00"/>
    <n v="2015"/>
    <x v="1"/>
    <s v="132 min"/>
    <n v="132"/>
    <n v="132"/>
    <n v="1052.0293837098413"/>
    <s v=""/>
    <s v="Comedies, Dramas, International Movies"/>
    <s v="Comedies"/>
    <s v="Comedies, Dramas, International Movies"/>
    <n v="3"/>
  </r>
  <r>
    <n v="4608"/>
    <s v="s4608"/>
    <x v="0"/>
    <s v="Theeya Velai Seyyanum Kumaru"/>
    <s v="Sundar C."/>
    <s v="Siddarth, Santhanam, Hansika Motwani, Ganesh Venkatraman, RJ Balaji, Bosskey, Manobala, Chitra Lakshmanan"/>
    <n v="8"/>
    <s v="India"/>
    <s v="India"/>
    <n v="1"/>
    <d v="2018-10-01T00:00:00"/>
    <n v="2013"/>
    <x v="6"/>
    <s v="132 min"/>
    <n v="132"/>
    <n v="132"/>
    <n v="1052.0293837098413"/>
    <s v=""/>
    <s v="Comedies, International Movies, Music &amp; Musicals"/>
    <s v="Comedies"/>
    <s v="Comedies, International Movies, Music &amp; Musicals"/>
    <n v="3"/>
  </r>
  <r>
    <n v="4613"/>
    <s v="s4613"/>
    <x v="0"/>
    <s v="Wake Up Sid"/>
    <s v="Ayaan Mukherji"/>
    <s v="Ranbir Kapoor, Konkona Sen Sharma, Shruti Bapna, Krutika Bolaki, Namit Das, Munir Kabani, Mohsin Ali Khan, Anupam Kher, Rahul Khanna, Kainaz Motivala"/>
    <n v="10"/>
    <s v="India"/>
    <s v="India"/>
    <n v="1"/>
    <d v="2018-10-01T00:00:00"/>
    <n v="2009"/>
    <x v="1"/>
    <s v="132 min"/>
    <n v="132"/>
    <n v="132"/>
    <n v="1052.0293837098413"/>
    <s v=""/>
    <s v="Comedies, International Movies, Romantic Movies"/>
    <s v="Comedies"/>
    <s v="Comedies, International Movies, Romantic Movies"/>
    <n v="3"/>
  </r>
  <r>
    <n v="4949"/>
    <s v="s4949"/>
    <x v="0"/>
    <s v="Billu"/>
    <s v="Priyadarshan"/>
    <s v="Irrfan Khan, Shah Rukh Khan, Lara Dutta, Rajpal Yadav, Om Puri, Asrani, Manoj Joshi"/>
    <n v="7"/>
    <s v="India"/>
    <s v="India"/>
    <n v="1"/>
    <d v="2018-04-01T00:00:00"/>
    <n v="2009"/>
    <x v="6"/>
    <s v="132 min"/>
    <n v="132"/>
    <n v="132"/>
    <n v="1052.0293837098413"/>
    <s v=""/>
    <s v="Dramas, International Movies"/>
    <s v="Dramas"/>
    <s v="Dramas, International Movies"/>
    <n v="2"/>
  </r>
  <r>
    <n v="5301"/>
    <s v="s5301"/>
    <x v="0"/>
    <s v="Khoon Khoon"/>
    <s v="Mohammed Hussain"/>
    <s v="Danny Denzongpa, Mahendra Sandhu, Rekha, Faryal, Helen, Jagdeep"/>
    <n v="6"/>
    <s v="India"/>
    <s v="India"/>
    <n v="1"/>
    <d v="2017-09-01T00:00:00"/>
    <n v="1973"/>
    <x v="1"/>
    <s v="132 min"/>
    <n v="132"/>
    <n v="132"/>
    <n v="1052.0293837098413"/>
    <s v=""/>
    <s v="Action &amp; Adventure, International Movies"/>
    <s v="Action &amp; Adventure"/>
    <s v="Action &amp; Adventure, International Movies"/>
    <n v="2"/>
  </r>
  <r>
    <n v="5777"/>
    <s v="s5777"/>
    <x v="0"/>
    <s v="Riphagen - The Untouchable"/>
    <s v="Pieter Kuijpers"/>
    <s v="Jeroen van Koningsbrugge, Anna Raadsveld, Sigrid ten Napel, Peter Blok, Bob Stoop, Lisa Zweerman, Kay Greidanus, Ren√© Kortekaas, Sieger Sloot, Mark Rietman"/>
    <n v="10"/>
    <s v="Netherlands"/>
    <s v="Netherlands"/>
    <n v="1"/>
    <d v="2016-10-01T00:00:00"/>
    <n v="2016"/>
    <x v="1"/>
    <s v="132 min"/>
    <n v="132"/>
    <n v="132"/>
    <n v="1052.0293837098413"/>
    <s v=""/>
    <s v="Dramas, International Movies"/>
    <s v="Dramas"/>
    <s v="Dramas, International Movies"/>
    <n v="2"/>
  </r>
  <r>
    <n v="6441"/>
    <s v="s6441"/>
    <x v="0"/>
    <s v="Chal Mere Bhai"/>
    <s v="David Dhawan"/>
    <s v="Sanjay Dutt, Salman Khan, Karisma Kapoor, Dalip Tahil, Sushma Seth, Shakti Kapoor, Nagma, Sonali Bendre, Twinkle Khanna, Ravi Baswani"/>
    <n v="10"/>
    <s v="India"/>
    <s v="India"/>
    <n v="1"/>
    <d v="2019-12-31T00:00:00"/>
    <n v="2000"/>
    <x v="1"/>
    <s v="132 min"/>
    <n v="132"/>
    <n v="132"/>
    <n v="1052.0293837098413"/>
    <s v=""/>
    <s v="Comedies, International Movies, Romantic Movies"/>
    <s v="Comedies"/>
    <s v="Comedies, International Movies, Romantic Movies"/>
    <n v="3"/>
  </r>
  <r>
    <n v="6606"/>
    <s v="s6606"/>
    <x v="0"/>
    <s v="Di Renjie zhi Sidatianwang"/>
    <s v="Hark Tsui"/>
    <s v="Mark Chao, Feng Shaofeng, Kenny Lin, Carina Lau, Ethan Juan, Sandra Ma"/>
    <n v="6"/>
    <s v="China"/>
    <s v="China, Hong Kong"/>
    <n v="2"/>
    <d v="2019-02-06T00:00:00"/>
    <n v="2018"/>
    <x v="1"/>
    <s v="132 min"/>
    <n v="132"/>
    <n v="132"/>
    <n v="1052.0293837098413"/>
    <s v=""/>
    <s v="Action &amp; Adventure, International Movies, Sci-Fi &amp; Fantasy"/>
    <s v="Action &amp; Adventure"/>
    <s v="Action &amp; Adventure, International Movies, Sci-Fi &amp; Fantasy"/>
    <n v="3"/>
  </r>
  <r>
    <n v="6820"/>
    <s v="s6820"/>
    <x v="0"/>
    <s v="Gabriel and the Mountain"/>
    <s v="Fellipe Barbosa"/>
    <s v="Jo√£o Pedro Zappa, Caroline Abras, Alex Alembe, Leonard Siampala, Tony B. Lesika, John Goodluck, Rashidi Athuman, Toney Montana, George Ngandu, Rhosinah Sekeleti, Luke Mpata, Lewis Gadson, Manuela Pacq"/>
    <n v="13"/>
    <s v="Brazil"/>
    <s v="Brazil, France"/>
    <n v="2"/>
    <d v="2018-11-09T00:00:00"/>
    <n v="2017"/>
    <x v="5"/>
    <s v="132 min"/>
    <n v="132"/>
    <n v="132"/>
    <n v="1052.0293837098413"/>
    <s v=""/>
    <s v="Dramas, Independent Movies, International Movies"/>
    <s v="Dramas"/>
    <s v="Dramas, Independent Movies, International Movies"/>
    <n v="3"/>
  </r>
  <r>
    <n v="7116"/>
    <s v="s7116"/>
    <x v="0"/>
    <s v="Jail"/>
    <s v="Madhur Bhandarkar"/>
    <s v="Neil Nitin Mukesh, Manoj Bajpayee, Mugdha Godse, Arya Babbar, Chetan Pandit, Rahul Singh, Navni Parihar, Manish Mehta"/>
    <n v="8"/>
    <s v="India"/>
    <s v="India"/>
    <n v="1"/>
    <d v="2019-12-31T00:00:00"/>
    <n v="2009"/>
    <x v="1"/>
    <s v="132 min"/>
    <n v="132"/>
    <n v="132"/>
    <n v="1052.0293837098413"/>
    <s v=""/>
    <s v="Dramas, International Movies"/>
    <s v="Dramas"/>
    <s v="Dramas, International Movies"/>
    <n v="2"/>
  </r>
  <r>
    <n v="7118"/>
    <s v="s7118"/>
    <x v="0"/>
    <s v="Jal"/>
    <s v="Girish Malik"/>
    <s v="Purab Kohli, Tannishtha Chatterjee, Kirti Kulhari, Yashpal Sharma, Mukul Dev, Saidah Jules, Ravi Gossain, Rahul Singh"/>
    <n v="8"/>
    <s v="India"/>
    <s v="India"/>
    <n v="1"/>
    <d v="2017-10-15T00:00:00"/>
    <n v="2013"/>
    <x v="1"/>
    <s v="132 min"/>
    <n v="132"/>
    <n v="132"/>
    <n v="1052.0293837098413"/>
    <s v=""/>
    <s v="Dramas, Independent Movies, International Movies"/>
    <s v="Dramas"/>
    <s v="Dramas, Independent Movies, International Movies"/>
    <n v="3"/>
  </r>
  <r>
    <n v="7120"/>
    <s v="s7120"/>
    <x v="0"/>
    <s v="Janaan"/>
    <s v="Azfar Jafri"/>
    <s v="Armeena Rana Khan, Bilal Ashraf, Ali Rehman Khan, Hania Aamir, Usman Mukhtar, Nayyar Ejaz"/>
    <n v="6"/>
    <s v="Pakistan"/>
    <s v="Pakistan"/>
    <n v="1"/>
    <d v="2017-09-15T00:00:00"/>
    <n v="2016"/>
    <x v="1"/>
    <s v="132 min"/>
    <n v="132"/>
    <n v="132"/>
    <n v="1052.0293837098413"/>
    <s v=""/>
    <s v="Comedies, Dramas, International Movies"/>
    <s v="Comedies"/>
    <s v="Comedies, Dramas, International Movies"/>
    <n v="3"/>
  </r>
  <r>
    <n v="7160"/>
    <s v="s7160"/>
    <x v="0"/>
    <s v="Kaakan"/>
    <s v="Kranti Redkar"/>
    <s v="Jitendra Joshi, Urmila Kanitkar, Ashutosh Gaikwad, Ashok Shinde, Madhavi Juvekar"/>
    <n v="5"/>
    <s v="India"/>
    <s v="India"/>
    <n v="1"/>
    <d v="2018-03-01T00:00:00"/>
    <n v="2015"/>
    <x v="6"/>
    <s v="132 min"/>
    <n v="132"/>
    <n v="132"/>
    <n v="1052.0293837098413"/>
    <s v=""/>
    <s v="Dramas, International Movies, Romantic Movies"/>
    <s v="Dramas"/>
    <s v="Dramas, International Movies, Romantic Movies"/>
    <n v="3"/>
  </r>
  <r>
    <n v="7213"/>
    <s v="s7213"/>
    <x v="0"/>
    <s v="Kis Kisko Pyaar Karoon"/>
    <s v="Abbas Alibhai Burmawalla, Mastan Alibhai Burmawalla"/>
    <s v="Kapil Sharma, Arbaaz Khan, Varun Sharma, Sharat Saxena, Supriya Pathak, Manoj Joshi, Manjari Fadnis, Simran Kaur Mundi, Elli Avram, Jamie Lever"/>
    <n v="10"/>
    <s v="India"/>
    <s v="India"/>
    <n v="1"/>
    <d v="2017-11-01T00:00:00"/>
    <n v="2015"/>
    <x v="6"/>
    <s v="132 min"/>
    <n v="132"/>
    <n v="132"/>
    <n v="1052.0293837098413"/>
    <s v=""/>
    <s v="Comedies, International Movies"/>
    <s v="Comedies"/>
    <s v="Comedies, International Movies"/>
    <n v="2"/>
  </r>
  <r>
    <n v="7389"/>
    <s v="s7389"/>
    <x v="0"/>
    <s v="Mala Kahich Problem Nahi"/>
    <s v="Sameer Vidwans"/>
    <s v="Gashmeer Mahajani, Spruha Joshi, Nirmiti Sawant, Vijay Nikam, Satish Alekar, Mangal Kenkre, Kamlesh Sawant, Seema Deshmukh"/>
    <n v="8"/>
    <s v="India"/>
    <s v="India"/>
    <n v="1"/>
    <d v="2018-11-15T00:00:00"/>
    <n v="2017"/>
    <x v="6"/>
    <s v="132 min"/>
    <n v="132"/>
    <n v="132"/>
    <n v="1052.0293837098413"/>
    <s v=""/>
    <s v="Dramas, International Movies"/>
    <s v="Dramas"/>
    <s v="Dramas, International Movies"/>
    <n v="2"/>
  </r>
  <r>
    <n v="7423"/>
    <s v="s7423"/>
    <x v="0"/>
    <s v="Matichya Chuli"/>
    <s v="Sudesh Manjrekar, Atul Kale"/>
    <s v="Sudhir Joshi, Vandana Gupte, Ankush Chaudhari, Madhura Velankar, Sanjay Mone, Anand Abhyankar"/>
    <n v="6"/>
    <s v="India"/>
    <s v="India"/>
    <n v="1"/>
    <d v="2018-02-15T00:00:00"/>
    <n v="2006"/>
    <x v="1"/>
    <s v="132 min"/>
    <n v="132"/>
    <n v="132"/>
    <n v="1052.0293837098413"/>
    <s v=""/>
    <s v="Comedies, Dramas, International Movies"/>
    <s v="Comedies"/>
    <s v="Comedies, Dramas, International Movies"/>
    <n v="3"/>
  </r>
  <r>
    <n v="7429"/>
    <s v="s7429"/>
    <x v="0"/>
    <s v="Maza Pati Karodpati"/>
    <s v="Sachin"/>
    <s v="Sachin, Supriya Pilgaonkar, Ashok Saraf, Kishori Shahane, Suhas Bhalekar, Manchindra Kamble, Jairam Kulkarni, Nilu Phule, Shubha Khote"/>
    <n v="9"/>
    <s v="India"/>
    <s v="India"/>
    <n v="1"/>
    <d v="2018-01-01T00:00:00"/>
    <n v="1988"/>
    <x v="6"/>
    <s v="132 min"/>
    <n v="132"/>
    <n v="132"/>
    <n v="1052.0293837098413"/>
    <s v=""/>
    <s v="Comedies, International Movies, Romantic Movies"/>
    <s v="Comedies"/>
    <s v="Comedies, International Movies, Romantic Movies"/>
    <n v="3"/>
  </r>
  <r>
    <n v="8099"/>
    <s v="s8099"/>
    <x v="0"/>
    <s v="Story of an Egg"/>
    <s v="Raj B. Shetty"/>
    <s v="Raj B. Shetty, Usha Bhandary, Shailashree, Prakash Tuminadu, Amrutha Naik, Shreya Anchan, VJ Vineeth, Rahul Amin, Deepak Rai Panaje, Ramdas"/>
    <n v="10"/>
    <s v="India"/>
    <s v="India"/>
    <n v="1"/>
    <d v="2017-10-15T00:00:00"/>
    <n v="2017"/>
    <x v="6"/>
    <s v="132 min"/>
    <n v="132"/>
    <n v="132"/>
    <n v="1052.0293837098413"/>
    <s v=""/>
    <s v="Comedies, International Movies, Romantic Movies"/>
    <s v="Comedies"/>
    <s v="Comedies, International Movies, Romantic Movies"/>
    <n v="3"/>
  </r>
  <r>
    <n v="8669"/>
    <s v="s8669"/>
    <x v="0"/>
    <s v="V for Vendetta"/>
    <s v="James McTeigue"/>
    <s v="Natalie Portman, Hugo Weaving, Stephen Rea, Stephen Fry, John Hurt, Tim Pigott-Smith, Rupert Graves, Roger Allam, Ben Miles, Sin√©ad Cusack, Natasha Wightman"/>
    <n v="11"/>
    <s v="United States"/>
    <s v="United States, United Kingdom, Germany"/>
    <n v="3"/>
    <d v="2018-10-01T00:00:00"/>
    <n v="2005"/>
    <x v="12"/>
    <s v="132 min"/>
    <n v="132"/>
    <n v="132"/>
    <n v="1052.0293837098413"/>
    <s v=""/>
    <s v="Action &amp; Adventure, Dramas, Sci-Fi &amp; Fantasy"/>
    <s v="Action &amp; Adventure"/>
    <s v="Action &amp; Adventure, Dramas, Sci-Fi &amp; Fantasy"/>
    <n v="3"/>
  </r>
  <r>
    <n v="8772"/>
    <s v="s8772"/>
    <x v="0"/>
    <s v="Yaara O Dildaara"/>
    <s v="Ksshitij Chaudhary"/>
    <s v="Harbhajan Mann, Tulip Joshi, Kabir Bedi, Gulzar Chahal, Jonita, Gurpreet Ghuggi, Gurpreet Grewal, Neena Cheema, Sunita Dhir"/>
    <n v="9"/>
    <s v="India"/>
    <s v="India"/>
    <n v="1"/>
    <d v="2017-11-01T00:00:00"/>
    <n v="2011"/>
    <x v="1"/>
    <s v="132 min"/>
    <n v="132"/>
    <n v="132"/>
    <n v="1052.0293837098413"/>
    <s v=""/>
    <s v="Dramas, International Movies, Music &amp; Musicals"/>
    <s v="Dramas"/>
    <s v="Dramas, International Movies, Music &amp; Musicals"/>
    <n v="3"/>
  </r>
  <r>
    <n v="209"/>
    <s v="s209"/>
    <x v="0"/>
    <s v="Once Upon a Time in Mumbaai"/>
    <s v="Milan Luthria"/>
    <s v="Ajay Devgn, Emraan Hashmi, Kangana Ranaut, Prachi Desai, Randeep Hooda, Naved Aslam, Asif Basra, Avtar Gill"/>
    <n v="8"/>
    <s v="India"/>
    <s v="India"/>
    <n v="1"/>
    <d v="2021-08-27T00:00:00"/>
    <n v="2010"/>
    <x v="1"/>
    <s v="133 min"/>
    <n v="133"/>
    <n v="133"/>
    <n v="1117.8993886030073"/>
    <s v=""/>
    <s v="Dramas, International Movies, Music &amp; Musicals"/>
    <s v="Dramas"/>
    <s v="Dramas, International Movies, Music &amp; Musicals"/>
    <n v="3"/>
  </r>
  <r>
    <n v="258"/>
    <s v="s258"/>
    <x v="0"/>
    <s v="O Kadhal Kanmani"/>
    <s v="Mani Ratnam"/>
    <s v="Dulquer Salmaan, Nithya Menon, Prakash Raj, Leela Samson, Vinodhini, Ramya Subramanian, Siva Ananth, John Devasahayam, Prabhu Lakshman"/>
    <n v="9"/>
    <m/>
    <m/>
    <n v="0"/>
    <d v="2021-08-18T00:00:00"/>
    <n v="2015"/>
    <x v="1"/>
    <s v="133 min"/>
    <n v="133"/>
    <n v="133"/>
    <n v="1117.8993886030073"/>
    <s v=""/>
    <s v="Dramas, International Movies, Romantic Movies"/>
    <s v="Dramas"/>
    <s v="Dramas, International Movies, Romantic Movies"/>
    <n v="3"/>
  </r>
  <r>
    <n v="600"/>
    <s v="s600"/>
    <x v="0"/>
    <s v="The Best of Enemies"/>
    <s v="Robin Bissell"/>
    <s v="Taraji P. Henson, Sam Rockwell, Babou Ceesay, Anne Heche, Wes Bentley, Nick Searcy, Bruce McGill, John Gallagher Jr., Nicholas Logan, Gilbert Glenn Brown"/>
    <n v="10"/>
    <s v="United States"/>
    <s v="United States"/>
    <n v="1"/>
    <d v="2021-07-01T00:00:00"/>
    <n v="2019"/>
    <x v="2"/>
    <s v="133 min"/>
    <n v="133"/>
    <n v="133"/>
    <n v="1117.8993886030073"/>
    <s v=""/>
    <s v="Dramas"/>
    <s v="Dramas"/>
    <s v="Dramas"/>
    <n v="1"/>
  </r>
  <r>
    <n v="671"/>
    <s v="s671"/>
    <x v="0"/>
    <s v="Mobile Suit Gundam II: Soldiers of Sorrow"/>
    <s v="Yoshiyuki Tomino, Yoshikazu Yasuhiko"/>
    <s v="Toru Furuya, Shuichi Ikeda, Hirotaka Suzuoki, Rumiko Ukai, Fuyumi Shiraishi, Yo Inoue, Toshio Furukawa, Kiyonobu Suzuki, Keiko Toda, Shozo Iizuka"/>
    <n v="10"/>
    <m/>
    <m/>
    <n v="0"/>
    <d v="2021-06-19T00:00:00"/>
    <n v="1981"/>
    <x v="1"/>
    <s v="133 min"/>
    <n v="133"/>
    <n v="133"/>
    <n v="1117.8993886030073"/>
    <s v=""/>
    <s v="Action &amp; Adventure, Anime Features, International Movies"/>
    <s v="Action &amp; Adventure"/>
    <s v="Action &amp; Adventure, Anime Features, International Movies"/>
    <n v="3"/>
  </r>
  <r>
    <n v="800"/>
    <s v="s800"/>
    <x v="0"/>
    <s v="Million Dollar Baby"/>
    <s v="Clint Eastwood"/>
    <s v="Clint Eastwood, Hilary Swank, Morgan Freeman, Anthony Mackie, Jay Baruchel, Mike Colter, Lucia Rijker, Br√≠an F. O'Byrne, Margo Martindale, Riki Lindhome"/>
    <n v="10"/>
    <s v="United States"/>
    <s v="United States"/>
    <n v="1"/>
    <d v="2021-06-02T00:00:00"/>
    <n v="2004"/>
    <x v="2"/>
    <s v="133 min"/>
    <n v="133"/>
    <n v="133"/>
    <n v="1117.8993886030073"/>
    <s v=""/>
    <s v="Dramas, Sports Movies"/>
    <s v="Dramas"/>
    <s v="Dramas, Sports Movies"/>
    <n v="2"/>
  </r>
  <r>
    <n v="1088"/>
    <s v="s1088"/>
    <x v="0"/>
    <s v="Roohi"/>
    <s v="Hardik Mehta"/>
    <s v="Rajkummar Rao, Varun Sharma, Janhvi Kapoor, Manav Vij, Sarita Joshi, Anuraag Arora, Alexx O'Nell, Rajesh Jais"/>
    <n v="8"/>
    <s v="India"/>
    <s v="India"/>
    <n v="1"/>
    <d v="2021-04-09T00:00:00"/>
    <n v="2021"/>
    <x v="1"/>
    <s v="133 min"/>
    <n v="133"/>
    <n v="133"/>
    <n v="1117.8993886030073"/>
    <s v=""/>
    <s v="Comedies, Horror Movies, International Movies"/>
    <s v="Comedies"/>
    <s v="Comedies, Horror Movies, International Movies"/>
    <n v="3"/>
  </r>
  <r>
    <n v="1116"/>
    <s v="s1116"/>
    <x v="0"/>
    <s v="Ferrari Ki Sawaari"/>
    <s v="Rajesh Mapuskar"/>
    <s v="Sharman Joshi, Boman Irani, Ritwik Sahore, Paresh Rawal, Deepak Shirke, Satyadeep Misra, Aakash Dabhade, Nilesh Diwekar, Vidya Balan"/>
    <n v="9"/>
    <s v="India"/>
    <s v="India"/>
    <n v="1"/>
    <d v="2021-04-01T00:00:00"/>
    <n v="2012"/>
    <x v="6"/>
    <s v="133 min"/>
    <n v="133"/>
    <n v="133"/>
    <n v="1117.8993886030073"/>
    <s v=""/>
    <s v="Comedies, International Movies, Sports Movies"/>
    <s v="Comedies"/>
    <s v="Comedies, International Movies, Sports Movies"/>
    <n v="3"/>
  </r>
  <r>
    <n v="1346"/>
    <s v="s1346"/>
    <x v="0"/>
    <s v="The Yin-Yang Master: Dream Of Eternity"/>
    <s v="Guo Jingming"/>
    <s v="Mark Chao, Deng Lun, Wang Ziwen, Jessie Li, Wang Duo, Sun Chenjun, Xu Kaicheng, Jasper, Ju Xiaowen"/>
    <n v="9"/>
    <s v="China"/>
    <s v="China"/>
    <n v="1"/>
    <d v="2021-02-05T00:00:00"/>
    <n v="2021"/>
    <x v="1"/>
    <s v="133 min"/>
    <n v="133"/>
    <n v="133"/>
    <n v="1117.8993886030073"/>
    <s v=""/>
    <s v="Action &amp; Adventure, International Movies"/>
    <s v="Action &amp; Adventure"/>
    <s v="Action &amp; Adventure, International Movies"/>
    <n v="2"/>
  </r>
  <r>
    <n v="1388"/>
    <s v="s1388"/>
    <x v="0"/>
    <s v="The Next Three Days"/>
    <s v="Paul Haggis"/>
    <s v="Russell Crowe, Elizabeth Banks, Brian Dennehy, Lennie James, Olivia Wilde, Ty Simpkins, Helen Carey, Liam Neeson, Daniel Stern, Kevin Corrigan"/>
    <n v="10"/>
    <s v="United States"/>
    <s v="United States, France"/>
    <n v="2"/>
    <d v="2021-01-22T00:00:00"/>
    <n v="2010"/>
    <x v="2"/>
    <s v="133 min"/>
    <n v="133"/>
    <n v="133"/>
    <n v="1117.8993886030073"/>
    <s v=""/>
    <s v="Dramas, Thrillers"/>
    <s v="Dramas"/>
    <s v="Dramas, Thrillers"/>
    <n v="2"/>
  </r>
  <r>
    <n v="1562"/>
    <s v="s1562"/>
    <x v="0"/>
    <s v="Torbaaz"/>
    <s v="Girish Malik"/>
    <s v="Sanjay Dutt, Nargis Fakhri, Rahul Dev, Priyanka Verma, Kuwaarjeet Chopraa, Aishan Jawaid Malik, Rahul Mittra, Gavie Chahal, Humayun Shams Khan, Babrak Akbari"/>
    <n v="10"/>
    <s v="India"/>
    <s v="India"/>
    <n v="1"/>
    <d v="2020-12-11T00:00:00"/>
    <n v="2020"/>
    <x v="5"/>
    <s v="133 min"/>
    <n v="133"/>
    <n v="133"/>
    <n v="1117.8993886030073"/>
    <s v=""/>
    <s v="Dramas, International Movies, Sports Movies"/>
    <s v="Dramas"/>
    <s v="Dramas, International Movies, Sports Movies"/>
    <n v="3"/>
  </r>
  <r>
    <n v="1596"/>
    <s v="s1596"/>
    <x v="0"/>
    <s v="MANK"/>
    <s v="David Fincher"/>
    <s v="Gary Oldman, Amanda Seyfried, Charles Dance, Lily Collins, Arliss Howard, Tom Pelphrey, Sam Troughton, Ferdinand Kingsley, Tuppence Middleton, Tom Burke, Joseph Cross, Jamie McShane, Toby Leonard Moore, Monika Gossmann"/>
    <n v="14"/>
    <s v="United States"/>
    <s v="United States"/>
    <n v="1"/>
    <d v="2020-12-04T00:00:00"/>
    <n v="2020"/>
    <x v="12"/>
    <s v="133 min"/>
    <n v="133"/>
    <n v="133"/>
    <n v="1117.8993886030073"/>
    <s v=""/>
    <s v="Dramas, Independent Movies"/>
    <s v="Dramas"/>
    <s v="Dramas, Independent Movies"/>
    <n v="2"/>
  </r>
  <r>
    <n v="1679"/>
    <s v="s1679"/>
    <x v="0"/>
    <s v="Raman Raghav 2.0"/>
    <s v="Anurag Kashyap"/>
    <s v="Nawazuddin Siddiqui, Vicky Kaushal, Sobhita Dhulipala, Mukesh Chhabra, Anuschka Sawhney, Vipin Sharma, Deepali Suryakant Badekar, Ashok Lokhande, Harssh Singh, Rajesh Jais, Hitesh Dave"/>
    <n v="11"/>
    <s v="India"/>
    <s v="India"/>
    <n v="1"/>
    <d v="2020-11-19T00:00:00"/>
    <n v="2016"/>
    <x v="5"/>
    <s v="133 min"/>
    <n v="133"/>
    <n v="133"/>
    <n v="1117.8993886030073"/>
    <s v=""/>
    <s v="International Movies, Thrillers"/>
    <s v="International Movies"/>
    <s v="International Movies, Thrillers"/>
    <n v="2"/>
  </r>
  <r>
    <n v="2016"/>
    <s v="s2016"/>
    <x v="0"/>
    <s v="Aapla Manus"/>
    <s v="Satish Rajwade"/>
    <s v="Nana Patekar, Sumeet Raghvan, Iravati Harshe, Aashish Kulkarni, Savita Malpekar"/>
    <n v="5"/>
    <s v="India"/>
    <s v="India"/>
    <n v="1"/>
    <d v="2020-09-10T00:00:00"/>
    <n v="2018"/>
    <x v="1"/>
    <s v="133 min"/>
    <n v="133"/>
    <n v="133"/>
    <n v="1117.8993886030073"/>
    <s v=""/>
    <s v="Dramas, International Movies, Thrillers"/>
    <s v="Dramas"/>
    <s v="Dramas, International Movies, Thrillers"/>
    <n v="3"/>
  </r>
  <r>
    <n v="2214"/>
    <s v="s2214"/>
    <x v="0"/>
    <s v="The Kissing Booth 2"/>
    <s v="Vince Marcello"/>
    <s v="Joey King, Joel Courtney, Jacob Elordi, Molly Ringwald, Taylor Zakhar Perez, Maisie Richardson-Sellers, Meganne Young"/>
    <n v="7"/>
    <s v="United Kingdom"/>
    <s v="United Kingdom, United States"/>
    <n v="2"/>
    <d v="2020-07-24T00:00:00"/>
    <n v="2020"/>
    <x v="1"/>
    <s v="133 min"/>
    <n v="133"/>
    <n v="133"/>
    <n v="1117.8993886030073"/>
    <s v=""/>
    <s v="Comedies, Romantic Movies"/>
    <s v="Comedies"/>
    <s v="Comedies, Romantic Movies"/>
    <n v="2"/>
  </r>
  <r>
    <n v="2851"/>
    <s v="s2851"/>
    <x v="0"/>
    <s v="The Last Bomb of the Second World War"/>
    <s v="Athiyan Athirai"/>
    <s v="Dinesh, Anandhi, Munishkanth, Riythvika, John Vijay"/>
    <n v="5"/>
    <s v="India"/>
    <s v="India"/>
    <n v="1"/>
    <d v="2020-03-03T00:00:00"/>
    <n v="2019"/>
    <x v="1"/>
    <s v="133 min"/>
    <n v="133"/>
    <n v="133"/>
    <n v="1117.8993886030073"/>
    <s v=""/>
    <s v="Dramas, Independent Movies, International Movies"/>
    <s v="Dramas"/>
    <s v="Dramas, Independent Movies, International Movies"/>
    <n v="3"/>
  </r>
  <r>
    <n v="2987"/>
    <s v="s2987"/>
    <x v="0"/>
    <s v="Sillu Karuppatti"/>
    <s v="Halitha Shameem"/>
    <s v="Nivedhithaa Sathish, Leela Samson, Samuthirakani, Sunaina, Manikandan"/>
    <n v="5"/>
    <s v="India"/>
    <s v="India"/>
    <n v="1"/>
    <d v="2020-01-26T00:00:00"/>
    <n v="2019"/>
    <x v="1"/>
    <s v="133 min"/>
    <n v="133"/>
    <n v="133"/>
    <n v="1117.8993886030073"/>
    <s v=""/>
    <s v="Comedies, Dramas, Independent Movies"/>
    <s v="Comedies"/>
    <s v="Comedies, Dramas, Independent Movies"/>
    <n v="3"/>
  </r>
  <r>
    <n v="3202"/>
    <s v="s3202"/>
    <x v="0"/>
    <s v="Thug Life"/>
    <s v="Mukesh Vohra"/>
    <s v="Harish Verma, Jass Bajwa, Rajiv Thakur, Ihana Dhillon, Yograj Singh, Karamjit Anmol, Anita Devgan, Vrajesh Hirjee, Rana Jung Bahadur, Hobby Dhaliwal"/>
    <n v="10"/>
    <s v="India"/>
    <s v="India"/>
    <n v="1"/>
    <d v="2019-12-01T00:00:00"/>
    <n v="2017"/>
    <x v="1"/>
    <s v="133 min"/>
    <n v="133"/>
    <n v="133"/>
    <n v="1117.8993886030073"/>
    <s v=""/>
    <s v="Comedies, Dramas, International Movies"/>
    <s v="Comedies"/>
    <s v="Comedies, Dramas, International Movies"/>
    <n v="3"/>
  </r>
  <r>
    <n v="3487"/>
    <s v="s3487"/>
    <x v="0"/>
    <s v="Malaal"/>
    <s v="Mangesh Hadawale"/>
    <s v="Meezaan Jaffrey, Sharmin Segal, Chinmaya Surve, Anil Gawas, Sonal Jha, Sanjay Gurbaxani, Sameer Dharmadhikari, Deepak Damle"/>
    <n v="8"/>
    <s v="India"/>
    <s v="India"/>
    <n v="1"/>
    <d v="2019-09-26T00:00:00"/>
    <n v="2019"/>
    <x v="1"/>
    <s v="133 min"/>
    <n v="133"/>
    <n v="133"/>
    <n v="1117.8993886030073"/>
    <s v=""/>
    <s v="Dramas, International Movies, Romantic Movies"/>
    <s v="Dramas"/>
    <s v="Dramas, International Movies, Romantic Movies"/>
    <n v="3"/>
  </r>
  <r>
    <n v="3533"/>
    <s v="s3533"/>
    <x v="0"/>
    <s v="Ee Nagaraniki Emaindi"/>
    <s v="Tharun Bhascker"/>
    <s v="Vishwaksen Naidu, Sushanth Reddy, Abhinav Gomatam, Venkatesh Kakumanu, Anisha Ambrose, Simran Choudhary"/>
    <n v="6"/>
    <s v="India"/>
    <s v="India"/>
    <n v="1"/>
    <d v="2019-09-06T00:00:00"/>
    <n v="2018"/>
    <x v="1"/>
    <s v="133 min"/>
    <n v="133"/>
    <n v="133"/>
    <n v="1117.8993886030073"/>
    <s v=""/>
    <s v="Comedies, Independent Movies, International Movies"/>
    <s v="Comedies"/>
    <s v="Comedies, Independent Movies, International Movies"/>
    <n v="3"/>
  </r>
  <r>
    <n v="3564"/>
    <s v="s3564"/>
    <x v="0"/>
    <s v="Kaake Da Viyah"/>
    <s v="Rai Yuvraj Bains"/>
    <s v="Priti Sapru, Nirmal Rishi, Jordan Sandhu, Prabh Grewal, Karamjit Anmol, Harby Sangha, Gurmeet Sajan, Prince Kanwaljit Singh"/>
    <n v="8"/>
    <s v="India"/>
    <s v="India"/>
    <n v="1"/>
    <d v="2019-08-23T00:00:00"/>
    <n v="2019"/>
    <x v="6"/>
    <s v="133 min"/>
    <n v="133"/>
    <n v="133"/>
    <n v="1117.8993886030073"/>
    <s v=""/>
    <s v="Comedies, Dramas, International Movies"/>
    <s v="Comedies"/>
    <s v="Comedies, Dramas, International Movies"/>
    <n v="3"/>
  </r>
  <r>
    <n v="3923"/>
    <s v="s3923"/>
    <x v="0"/>
    <s v="Dabbe 5: Zehr-i Cin"/>
    <s v="Hasan Karacadaƒü"/>
    <s v="Nil G√ºnal, √úmit B√ºlent Din√ßer, Sultan K√∂roƒülu Kƒ±lƒ±√ß, Emir √ñzbek Yƒ±ldƒ±z, Pelin Acar, Murat Sevi≈ü"/>
    <n v="6"/>
    <s v="Turkey"/>
    <s v="Turkey"/>
    <n v="1"/>
    <d v="2019-04-12T00:00:00"/>
    <n v="2014"/>
    <x v="5"/>
    <s v="133 min"/>
    <n v="133"/>
    <n v="133"/>
    <n v="1117.8993886030073"/>
    <s v=""/>
    <s v="Horror Movies, International Movies"/>
    <s v="Horror Movies"/>
    <s v="Horror Movies, International Movies"/>
    <n v="2"/>
  </r>
  <r>
    <n v="4386"/>
    <s v="s4386"/>
    <x v="0"/>
    <s v="The Ballad of Buster Scruggs"/>
    <s v="Joel Coen, Ethan Coen"/>
    <s v="Liam Neeson, James Franco, Tim Blake Nelson, Tom Waits, Zoe Kazan, Brendan Gleeson"/>
    <n v="6"/>
    <s v="United States"/>
    <s v="United States"/>
    <n v="1"/>
    <d v="2018-11-16T00:00:00"/>
    <n v="2018"/>
    <x v="12"/>
    <s v="133 min"/>
    <n v="133"/>
    <n v="133"/>
    <n v="1117.8993886030073"/>
    <s v=""/>
    <s v="Comedies, Dramas"/>
    <s v="Comedies"/>
    <s v="Comedies, Dramas"/>
    <n v="2"/>
  </r>
  <r>
    <n v="4440"/>
    <s v="s4440"/>
    <x v="0"/>
    <s v="Grandmaster"/>
    <s v="B. Unnikrishnan"/>
    <s v="Mithra Kurian, Anoop Menon, Mohanlal, Narein, Priyamani, Roma, Siddique, Jagathy Sreekumar"/>
    <n v="8"/>
    <s v="India"/>
    <s v="India"/>
    <n v="1"/>
    <d v="2018-11-01T00:00:00"/>
    <n v="2012"/>
    <x v="1"/>
    <s v="133 min"/>
    <n v="133"/>
    <n v="133"/>
    <n v="1117.8993886030073"/>
    <s v=""/>
    <s v="International Movies, Thrillers"/>
    <s v="International Movies"/>
    <s v="International Movies, Thrillers"/>
    <n v="2"/>
  </r>
  <r>
    <n v="4735"/>
    <s v="s4735"/>
    <x v="0"/>
    <s v="Tamasha"/>
    <s v="Imtiaz Ali"/>
    <s v="Ranbir Kapoor, Deepika Padukone, Piyush Mishra, Javed Sheikh, Nikhil Bhagat, Faraaz Servaia"/>
    <n v="6"/>
    <s v="India"/>
    <s v="India"/>
    <n v="1"/>
    <d v="2018-08-02T00:00:00"/>
    <n v="2015"/>
    <x v="1"/>
    <s v="133 min"/>
    <n v="133"/>
    <n v="133"/>
    <n v="1117.8993886030073"/>
    <s v=""/>
    <s v="Dramas, International Movies, Romantic Movies"/>
    <s v="Dramas"/>
    <s v="Dramas, International Movies, Romantic Movies"/>
    <n v="3"/>
  </r>
  <r>
    <n v="4766"/>
    <s v="s4766"/>
    <x v="0"/>
    <s v="Nothing to Lose"/>
    <s v="Alexandre Avancini"/>
    <s v="Petr√¥nio Gontijo, Day Mesquita, Beth Goulart, Dalton Vigh, Eduardo Galv√£o, Andr√© Gon√ßalves, Marcello Airoldi"/>
    <n v="7"/>
    <s v="Brazil"/>
    <s v="Brazil"/>
    <n v="1"/>
    <d v="2018-07-20T00:00:00"/>
    <n v="2018"/>
    <x v="7"/>
    <s v="133 min"/>
    <n v="133"/>
    <n v="133"/>
    <n v="1117.8993886030073"/>
    <s v=""/>
    <s v="Dramas, Faith &amp; Spirituality, International Movies"/>
    <s v="Dramas"/>
    <s v="Dramas, Faith &amp; Spirituality, International Movies"/>
    <n v="3"/>
  </r>
  <r>
    <n v="5041"/>
    <s v="s5041"/>
    <x v="0"/>
    <s v="Love Per Square Foot"/>
    <s v="Anand Tiwari"/>
    <s v="Vicky Kaushal, Angira Dhar, Alankrita Sahai, Raghuvir Yadav, Ratna Pathak Shah, Supriya Pathak"/>
    <n v="6"/>
    <s v="India"/>
    <s v="India"/>
    <n v="1"/>
    <d v="2018-02-14T00:00:00"/>
    <n v="2018"/>
    <x v="1"/>
    <s v="133 min"/>
    <n v="133"/>
    <n v="133"/>
    <n v="1117.8993886030073"/>
    <s v=""/>
    <s v="Comedies, International Movies, Romantic Movies"/>
    <s v="Comedies"/>
    <s v="Comedies, International Movies, Romantic Movies"/>
    <n v="3"/>
  </r>
  <r>
    <n v="6076"/>
    <s v="s6076"/>
    <x v="0"/>
    <s v="Aata Pita"/>
    <s v="Uttung Shelar"/>
    <s v="Sanjay Narvekar, Bharat Jadhav, Satish Phulekar, Ashwini Apte"/>
    <n v="4"/>
    <s v="India"/>
    <s v="India"/>
    <n v="1"/>
    <d v="2018-01-01T00:00:00"/>
    <n v="2010"/>
    <x v="1"/>
    <s v="133 min"/>
    <n v="133"/>
    <n v="133"/>
    <n v="1117.8993886030073"/>
    <s v=""/>
    <s v="Comedies, Dramas, International Movies"/>
    <s v="Comedies"/>
    <s v="Comedies, Dramas, International Movies"/>
    <n v="3"/>
  </r>
  <r>
    <n v="6086"/>
    <s v="s6086"/>
    <x v="0"/>
    <s v="Across the Universe"/>
    <s v="Julie Taymor"/>
    <s v="Evan Rachel Wood, Jim Sturgess, Joe Anderson, Dana Fuchs, Martin Luther, James Urbaniak, T.V. Carpio, Spencer Liff"/>
    <n v="8"/>
    <s v="United States"/>
    <s v="United States, United Kingdom"/>
    <n v="2"/>
    <d v="2019-01-01T00:00:00"/>
    <n v="2007"/>
    <x v="2"/>
    <s v="133 min"/>
    <n v="133"/>
    <n v="133"/>
    <n v="1117.8993886030073"/>
    <s v=""/>
    <s v="Dramas, Music &amp; Musicals, Romantic Movies"/>
    <s v="Dramas"/>
    <s v="Dramas, Music &amp; Musicals, Romantic Movies"/>
    <n v="3"/>
  </r>
  <r>
    <n v="6191"/>
    <s v="s6191"/>
    <x v="0"/>
    <s v="Asura: The City of Madness"/>
    <s v="Sung-soo Kim"/>
    <s v="Jung-min Hwang, Do-won Kwak, Man-sik Jung, Woo-sung Jung"/>
    <n v="4"/>
    <s v="South Korea"/>
    <s v="South Korea"/>
    <n v="1"/>
    <d v="2018-02-15T00:00:00"/>
    <n v="2016"/>
    <x v="11"/>
    <s v="133 min"/>
    <n v="133"/>
    <n v="133"/>
    <n v="1117.8993886030073"/>
    <s v=""/>
    <s v="Action &amp; Adventure, Dramas, International Movies"/>
    <s v="Action &amp; Adventure"/>
    <s v="Action &amp; Adventure, Dramas, International Movies"/>
    <n v="3"/>
  </r>
  <r>
    <n v="6380"/>
    <s v="s6380"/>
    <x v="0"/>
    <s v="Brooklyn's Finest"/>
    <s v="Antoine Fuqua"/>
    <s v="Richard Gere, Don Cheadle, Ethan Hawke, Wesley Snipes, Will Patton, Lili Taylor, Michael Kenneth Williams, Br√≠an F. O'Byrne, Shannon Kane, Ellen Barkin, Vincent D'Onofrio, Logan Marshall-Green"/>
    <n v="12"/>
    <s v="United States"/>
    <s v="United States"/>
    <n v="1"/>
    <d v="2018-10-01T00:00:00"/>
    <n v="2009"/>
    <x v="12"/>
    <s v="133 min"/>
    <n v="133"/>
    <n v="133"/>
    <n v="1117.8993886030073"/>
    <s v=""/>
    <s v="Dramas, Thrillers"/>
    <s v="Dramas"/>
    <s v="Dramas, Thrillers"/>
    <n v="2"/>
  </r>
  <r>
    <n v="6610"/>
    <s v="s6610"/>
    <x v="0"/>
    <s v="Die Another Day"/>
    <s v="Lee Tamahori"/>
    <s v="Pierce Brosnan, Halle Berry, Toby Stephens, Rick Yune, Rosamund Pike, Judi Dench, John Cleese, Michael Madsen, Will Yun Lee, Kenneth Tsang, Emilio Echevarr√≠a, Mikhail Gorevoy, Lawrence Makoare, Colin Salmon, Samantha Bond"/>
    <n v="15"/>
    <s v="United Kingdom"/>
    <s v="United Kingdom, United States"/>
    <n v="2"/>
    <d v="2019-12-31T00:00:00"/>
    <n v="2002"/>
    <x v="2"/>
    <s v="133 min"/>
    <n v="133"/>
    <n v="133"/>
    <n v="1117.8993886030073"/>
    <s v=""/>
    <s v="Action &amp; Adventure"/>
    <s v="Action &amp; Adventure"/>
    <s v="Action &amp; Adventure"/>
    <n v="1"/>
  </r>
  <r>
    <n v="6714"/>
    <s v="s6714"/>
    <x v="0"/>
    <s v="Everybody Knows"/>
    <s v="Asghar Farhadi"/>
    <s v="Pen√©lope Cruz, Javier Bardem, Ricardo Dar√≠n, Eduard Fern√°ndez, B√°rbara Lennie, Inma Cuesta, Elvira M√≠nguez, Ram√≥n Barea, Carla Campra, Sara S√°lamo, Roger Casamajor, Jos√© √Ångel Egido"/>
    <n v="12"/>
    <s v="Spain"/>
    <s v="Spain, France, Italy"/>
    <n v="3"/>
    <d v="2019-06-06T00:00:00"/>
    <n v="2019"/>
    <x v="12"/>
    <s v="133 min"/>
    <n v="133"/>
    <n v="133"/>
    <n v="1117.8993886030073"/>
    <s v=""/>
    <s v="Dramas, International Movies, Thrillers"/>
    <s v="Dramas"/>
    <s v="Dramas, International Movies, Thrillers"/>
    <n v="3"/>
  </r>
  <r>
    <n v="6720"/>
    <s v="s6720"/>
    <x v="0"/>
    <s v="Executive Decision"/>
    <s v="Stuart Baird"/>
    <s v="Kurt Russell, Halle Berry, John Leguizamo, Oliver Platt, Steven Seagal, Joe Morton, David Suchet, BD Wong, Len Cariou, Whip Hubley"/>
    <n v="10"/>
    <s v="United States"/>
    <s v="United States"/>
    <n v="1"/>
    <d v="2019-11-01T00:00:00"/>
    <n v="1996"/>
    <x v="12"/>
    <s v="133 min"/>
    <n v="133"/>
    <n v="133"/>
    <n v="1117.8993886030073"/>
    <s v=""/>
    <s v="Action &amp; Adventure"/>
    <s v="Action &amp; Adventure"/>
    <s v="Action &amp; Adventure"/>
    <n v="1"/>
  </r>
  <r>
    <n v="7137"/>
    <s v="s7137"/>
    <x v="0"/>
    <s v="John Carter"/>
    <s v="Andrew Stanton"/>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n v="38"/>
    <s v="United States"/>
    <s v="United States"/>
    <n v="1"/>
    <d v="2019-05-02T00:00:00"/>
    <n v="2012"/>
    <x v="2"/>
    <s v="133 min"/>
    <n v="133"/>
    <n v="133"/>
    <n v="1117.8993886030073"/>
    <s v=""/>
    <s v="Action &amp; Adventure, Sci-Fi &amp; Fantasy"/>
    <s v="Action &amp; Adventure"/>
    <s v="Action &amp; Adventure, Sci-Fi &amp; Fantasy"/>
    <n v="2"/>
  </r>
  <r>
    <n v="7145"/>
    <s v="s7145"/>
    <x v="0"/>
    <s v="Judwaa"/>
    <s v="David Dhawan"/>
    <s v="Salman Khan, Karisma Kapoor, Rambha, Kader Khan, Anupam Kher, Shakti Kapoor, Bindu, Reema Lagoo, Satish Shah, Mukesh Rishi"/>
    <n v="10"/>
    <s v="India"/>
    <s v="India"/>
    <n v="1"/>
    <d v="2019-12-31T00:00:00"/>
    <n v="1997"/>
    <x v="1"/>
    <s v="133 min"/>
    <n v="133"/>
    <n v="133"/>
    <n v="1117.8993886030073"/>
    <s v=""/>
    <s v="Comedies, International Movies, Romantic Movies"/>
    <s v="Comedies"/>
    <s v="Comedies, International Movies, Romantic Movies"/>
    <n v="3"/>
  </r>
  <r>
    <n v="7175"/>
    <s v="s7175"/>
    <x v="0"/>
    <s v="Kay Dyache Bola"/>
    <s v="Chandrakant Kulkarni"/>
    <s v="Makarand Anaspure, Akshay Pendse, Umesh Kamat, Sharvari Jamenis, Sachin Khedekar, Arun Nalawade, Mohan Agashe, Nirmiti Sawant, Sanjay Mone, Amita Khopkar, Pushkar Shrotri, Ganesh Yadav"/>
    <n v="12"/>
    <s v="India"/>
    <s v="India"/>
    <n v="1"/>
    <d v="2018-01-01T00:00:00"/>
    <n v="2005"/>
    <x v="1"/>
    <s v="133 min"/>
    <n v="133"/>
    <n v="133"/>
    <n v="1117.8993886030073"/>
    <s v=""/>
    <s v="Comedies, Dramas, International Movies"/>
    <s v="Comedies"/>
    <s v="Comedies, Dramas, International Movies"/>
    <n v="3"/>
  </r>
  <r>
    <n v="7244"/>
    <s v="s7244"/>
    <x v="0"/>
    <s v="Kuppivala"/>
    <s v="Suresh Pillai"/>
    <s v="Nandu, Kochu Preman, Jayakrishnan, Mohan Ayroor, M.R. Gopakumar, Shanawas, Adoor Ajayan, Dinesh Panicker"/>
    <n v="8"/>
    <m/>
    <m/>
    <n v="0"/>
    <d v="2018-08-01T00:00:00"/>
    <n v="2017"/>
    <x v="1"/>
    <s v="133 min"/>
    <n v="133"/>
    <n v="133"/>
    <n v="1117.8993886030073"/>
    <s v=""/>
    <s v="Dramas, International Movies, Romantic Movies"/>
    <s v="Dramas"/>
    <s v="Dramas, International Movies, Romantic Movies"/>
    <n v="3"/>
  </r>
  <r>
    <n v="7747"/>
    <s v="s7747"/>
    <x v="0"/>
    <s v="Plaire, aimer et courir vite"/>
    <s v="Christophe Honor√©"/>
    <s v="Vincent Lacoste, Pierre Deladonchamps, Denis Podalyd√®s, Ad√®le Wismes, Thomas Gonzalez, Clement Metayer, Quentin Th√©bault, Tristan Farge, Sophie Letourneur"/>
    <n v="9"/>
    <s v="France"/>
    <s v="France"/>
    <n v="1"/>
    <d v="2019-07-13T00:00:00"/>
    <n v="2018"/>
    <x v="5"/>
    <s v="133 min"/>
    <n v="133"/>
    <n v="133"/>
    <n v="1117.8993886030073"/>
    <s v=""/>
    <s v="Dramas, Independent Movies, International Movies"/>
    <s v="Dramas"/>
    <s v="Dramas, Independent Movies, International Movies"/>
    <n v="3"/>
  </r>
  <r>
    <n v="7940"/>
    <s v="s7940"/>
    <x v="0"/>
    <s v="Sarvopari Palakkaran"/>
    <s v="Venugopan"/>
    <s v="Anoop Menon, Alencier Ley Lopez, Balu Varghese, Aparna Balamurali, Anu Sithara, Gayathri Arun, Nandu, Chali Pala"/>
    <n v="8"/>
    <s v="India"/>
    <s v="India"/>
    <n v="1"/>
    <d v="2018-07-01T00:00:00"/>
    <n v="2017"/>
    <x v="1"/>
    <s v="133 min"/>
    <n v="133"/>
    <n v="133"/>
    <n v="1117.8993886030073"/>
    <s v=""/>
    <s v="Dramas, International Movies"/>
    <s v="Dramas"/>
    <s v="Dramas, International Movies"/>
    <n v="2"/>
  </r>
  <r>
    <n v="8171"/>
    <s v="s8171"/>
    <x v="0"/>
    <s v="Teshan"/>
    <s v="Sukhbir Singh"/>
    <s v="Happy Raikoti, Diljott, Prince Kanwaljit Singh, Karamjit Anmol, Harinder Bhullar, Virast Sandhu, Anita Devgan, Simran Sehajpal"/>
    <n v="8"/>
    <s v="India"/>
    <s v="India"/>
    <n v="1"/>
    <d v="2017-10-15T00:00:00"/>
    <n v="2016"/>
    <x v="6"/>
    <s v="133 min"/>
    <n v="133"/>
    <n v="133"/>
    <n v="1117.8993886030073"/>
    <s v=""/>
    <s v="Comedies, International Movies, Romantic Movies"/>
    <s v="Comedies"/>
    <s v="Comedies, International Movies, Romantic Movies"/>
    <n v="3"/>
  </r>
  <r>
    <n v="8334"/>
    <s v="s8334"/>
    <x v="0"/>
    <s v="The Great Raid"/>
    <s v="John Dahl"/>
    <s v="Benjamin Bratt, James Franco, Connie Nielsen, Marton Csokas, Joseph Fiennes, Motoki Kobayashi, Robert Mammone, Natalie Mendoza, Cesar Montano, James Carpinello, Mark Consuelos, Sam Worthington, Craig McLachlan, Max Martini, Clayne Crawford"/>
    <n v="15"/>
    <s v="United States"/>
    <s v="United States, Australia"/>
    <n v="2"/>
    <d v="2019-11-01T00:00:00"/>
    <n v="2005"/>
    <x v="12"/>
    <s v="133 min"/>
    <n v="133"/>
    <n v="133"/>
    <n v="1117.8993886030073"/>
    <s v=""/>
    <s v="Action &amp; Adventure, Dramas"/>
    <s v="Action &amp; Adventure"/>
    <s v="Action &amp; Adventure, Dramas"/>
    <n v="2"/>
  </r>
  <r>
    <n v="8762"/>
    <s v="s8762"/>
    <x v="0"/>
    <s v="Wrong No."/>
    <s v="Yasir Nawaz"/>
    <s v="Javed Sheikh, Danish Taimoor, Janita Asma, Nayyar Ejaz, Qavi Khan, Shafqat Cheema, Sohai Ali Abro, Nadeem Jafri"/>
    <n v="8"/>
    <s v="Pakistan"/>
    <s v="Pakistan"/>
    <n v="1"/>
    <d v="2017-07-01T00:00:00"/>
    <n v="2015"/>
    <x v="1"/>
    <s v="133 min"/>
    <n v="133"/>
    <n v="133"/>
    <n v="1117.8993886030073"/>
    <s v=""/>
    <s v="Comedies, International Movies, Romantic Movies"/>
    <s v="Comedies"/>
    <s v="Comedies, International Movies, Romantic Movies"/>
    <n v="3"/>
  </r>
  <r>
    <n v="1255"/>
    <s v="s1255"/>
    <x v="0"/>
    <s v="Rain Man"/>
    <s v="Barry Levinson"/>
    <s v="Dustin Hoffman, Tom Cruise, Valeria Golino, Gerald R. Molen, Jack Murdock, Michael D. Roberts, Ralph Seymour, Lucinda Jenney, Bonnie Hunt"/>
    <n v="9"/>
    <s v="United States"/>
    <s v="United States"/>
    <n v="1"/>
    <d v="2021-03-01T00:00:00"/>
    <n v="1988"/>
    <x v="12"/>
    <s v="134 min"/>
    <n v="134"/>
    <n v="134"/>
    <n v="1185.7693934961733"/>
    <s v=""/>
    <s v="Classic Movies, Dramas"/>
    <s v="Classic Movies"/>
    <s v="Classic Movies, Dramas"/>
    <n v="2"/>
  </r>
  <r>
    <n v="1285"/>
    <s v="s1285"/>
    <x v="0"/>
    <s v="The Conjuring 2"/>
    <s v="James Wan"/>
    <s v="Patrick Wilson, Vera Farmiga, Madison Wolfe, Frances O'Connor, Lauren Esposito, Benjamin Haigh, Patrick McAuley, Simon McBurney, Maria Doyle Kennedy, Simon Delaney, Franka Potente"/>
    <n v="11"/>
    <s v="Canada"/>
    <s v="Canada, United States, United Kingdom"/>
    <n v="3"/>
    <d v="2021-02-21T00:00:00"/>
    <n v="2016"/>
    <x v="12"/>
    <s v="134 min"/>
    <n v="134"/>
    <n v="134"/>
    <n v="1185.7693934961733"/>
    <s v=""/>
    <s v="Horror Movies"/>
    <s v="Horror Movies"/>
    <s v="Horror Movies"/>
    <n v="1"/>
  </r>
  <r>
    <n v="1765"/>
    <s v="s1765"/>
    <x v="0"/>
    <s v="Snowden"/>
    <s v="Oliver Stone"/>
    <s v="Joseph Gordon-Levitt, Shailene Woodley, Zachary Quinto, Melissa Leo, Tom Wilkinson, Timothy Olyphant, Nicolas Cage, Rhys Ifans, Joely Richardson, Scott Eastwood, Ben Schnetzer, Logan Marshall-Green"/>
    <n v="12"/>
    <s v="United Kingdom"/>
    <s v="United Kingdom, France, Germany, United States"/>
    <n v="4"/>
    <d v="2020-11-01T00:00:00"/>
    <n v="2016"/>
    <x v="12"/>
    <s v="134 min"/>
    <n v="134"/>
    <n v="134"/>
    <n v="1185.7693934961733"/>
    <s v=""/>
    <s v="Dramas, Thrillers"/>
    <s v="Dramas"/>
    <s v="Dramas, Thrillers"/>
    <n v="2"/>
  </r>
  <r>
    <n v="1863"/>
    <s v="s1863"/>
    <x v="0"/>
    <s v="Disco Dancer"/>
    <s v="B. Subhash"/>
    <s v="Mithun Chakraborty, Kim, Kalpana Iyer, Om Puri, Gita Siddharth, Yusuf Khan, Bob Christo, Om Shivpuri, Karan Razdan"/>
    <n v="9"/>
    <s v="India"/>
    <s v="India"/>
    <n v="1"/>
    <d v="2020-10-12T00:00:00"/>
    <n v="1982"/>
    <x v="1"/>
    <s v="134 min"/>
    <n v="134"/>
    <n v="134"/>
    <n v="1185.7693934961733"/>
    <s v=""/>
    <s v="Cult Movies, Dramas, International Movies"/>
    <s v="Cult Movies"/>
    <s v="Cult Movies, Dramas, International Movies"/>
    <n v="3"/>
  </r>
  <r>
    <n v="2313"/>
    <s v="s2313"/>
    <x v="0"/>
    <s v="Pek Yakƒ±nda"/>
    <s v="Cem Yƒ±lmaz"/>
    <s v="Cem Yƒ±lmaz, T√ºlin √ñzen, Ozan G√ºven, √ñzkan Uƒüur, Zafer Alg√∂z, Cengiz Bozkurt, Cahit G√∂k, Bahtiyar Engin, Mazhar Alanson, Metin Co≈ükun, Tuƒürul T√ºlek"/>
    <n v="11"/>
    <s v="Turkey"/>
    <s v="Turkey"/>
    <n v="1"/>
    <d v="2020-07-01T00:00:00"/>
    <n v="2014"/>
    <x v="5"/>
    <s v="134 min"/>
    <n v="134"/>
    <n v="134"/>
    <n v="1185.7693934961733"/>
    <s v=""/>
    <s v="Comedies, International Movies"/>
    <s v="Comedies"/>
    <s v="Comedies, International Movies"/>
    <n v="2"/>
  </r>
  <r>
    <n v="3127"/>
    <s v="s3127"/>
    <x v="0"/>
    <s v="Bangistan"/>
    <s v="Karan Anshuman"/>
    <s v="Riteish Deshmukh, Pulkit Samrat, Kumud Mishra, Chandan Roy Sanyal, Arya Babbar, Shivkumar Subramaniam, Tom Alter, Jacqueline Fernandez"/>
    <n v="8"/>
    <s v="India"/>
    <s v="India"/>
    <n v="1"/>
    <d v="2019-12-15T00:00:00"/>
    <n v="2015"/>
    <x v="1"/>
    <s v="134 min"/>
    <n v="134"/>
    <n v="134"/>
    <n v="1185.7693934961733"/>
    <s v=""/>
    <s v="Comedies, Dramas, International Movies"/>
    <s v="Comedies"/>
    <s v="Comedies, Dramas, International Movies"/>
    <n v="3"/>
  </r>
  <r>
    <n v="3198"/>
    <s v="s3198"/>
    <x v="0"/>
    <s v="Mahi NRI"/>
    <s v="Gaurav Bavdankar"/>
    <s v="Harrdy Sandhu, Poppy Jabbal, Rameet Kaur, B.N. Sharma, Navneet Nishan, Gurpreet Guggi, Anjum Batra, Ranjan Sehgal"/>
    <n v="8"/>
    <s v="United Kingdom"/>
    <s v="United Kingdom"/>
    <n v="1"/>
    <d v="2019-12-01T00:00:00"/>
    <n v="2017"/>
    <x v="1"/>
    <s v="134 min"/>
    <n v="134"/>
    <n v="134"/>
    <n v="1185.7693934961733"/>
    <s v=""/>
    <s v="Comedies, Dramas, International Movies"/>
    <s v="Comedies"/>
    <s v="Comedies, Dramas, International Movies"/>
    <n v="3"/>
  </r>
  <r>
    <n v="3225"/>
    <s v="s3225"/>
    <x v="0"/>
    <s v="Evvarikee Cheppoddu"/>
    <s v="Basava Shankar Eeday"/>
    <s v="Rakesh Varre, Gargeyi, Vamsi raj Nekkanti, D P Ghani, K Prasanna"/>
    <n v="5"/>
    <s v="India"/>
    <s v="India"/>
    <n v="1"/>
    <d v="2019-11-27T00:00:00"/>
    <n v="2019"/>
    <x v="1"/>
    <s v="134 min"/>
    <n v="134"/>
    <n v="134"/>
    <n v="1185.7693934961733"/>
    <s v=""/>
    <s v="Comedies, International Movies, Romantic Movies"/>
    <s v="Comedies"/>
    <s v="Comedies, International Movies, Romantic Movies"/>
    <n v="3"/>
  </r>
  <r>
    <n v="3252"/>
    <s v="s3252"/>
    <x v="0"/>
    <s v="Dorasaani"/>
    <s v="KVR Mahendra"/>
    <s v="Anand Deverakonda, Shivatmika Rajasekhar, Kannada Kishore"/>
    <n v="3"/>
    <s v="India"/>
    <s v="India"/>
    <n v="1"/>
    <d v="2019-11-20T00:00:00"/>
    <n v="2019"/>
    <x v="1"/>
    <s v="134 min"/>
    <n v="134"/>
    <n v="134"/>
    <n v="1185.7693934961733"/>
    <s v=""/>
    <s v="Dramas, International Movies, Romantic Movies"/>
    <s v="Dramas"/>
    <s v="Dramas, International Movies, Romantic Movies"/>
    <n v="3"/>
  </r>
  <r>
    <n v="4588"/>
    <s v="s4588"/>
    <x v="0"/>
    <s v="Muran"/>
    <s v="Rajan Madhav"/>
    <s v="Prasanna, Cheran, Haripriya, Nikhita, Suma Bhattacharya, Jayaprakash"/>
    <n v="6"/>
    <s v="India"/>
    <s v="India"/>
    <n v="1"/>
    <d v="2018-10-01T00:00:00"/>
    <n v="2011"/>
    <x v="1"/>
    <s v="134 min"/>
    <n v="134"/>
    <n v="134"/>
    <n v="1185.7693934961733"/>
    <s v=""/>
    <s v="Action &amp; Adventure, International Movies"/>
    <s v="Action &amp; Adventure"/>
    <s v="Action &amp; Adventure, International Movies"/>
    <n v="2"/>
  </r>
  <r>
    <n v="4956"/>
    <s v="s4956"/>
    <x v="0"/>
    <s v="Paheli"/>
    <s v="Amol Palekar"/>
    <s v="Shah Rukh Khan, Rani Mukerji, Anupam Kher, Dilip Prabhavalkar, Amitabh Bachchan, Juhi Chawla, Nina Kulkarni, Rajpal Yadav"/>
    <n v="8"/>
    <s v="India"/>
    <s v="India"/>
    <n v="1"/>
    <d v="2018-04-01T00:00:00"/>
    <n v="2005"/>
    <x v="6"/>
    <s v="134 min"/>
    <n v="134"/>
    <n v="134"/>
    <n v="1185.7693934961733"/>
    <s v=""/>
    <s v="Dramas, International Movies, Romantic Movies"/>
    <s v="Dramas"/>
    <s v="Dramas, International Movies, Romantic Movies"/>
    <n v="3"/>
  </r>
  <r>
    <n v="5034"/>
    <s v="s5034"/>
    <x v="0"/>
    <s v="FullMetal Alchemist"/>
    <s v="Fumihiko Sori"/>
    <s v="Ryosuke Yamada, Tsubasa Honda, Dean Fujioka, Misako Renbutsu, Kanata Hongo, Shinji Uchiyama, Jun Kunimura, Yo Oizumi, Ryuta Sato, Fumiyo Kohinata, Yasuko Matsuyuki"/>
    <n v="11"/>
    <s v="Japan"/>
    <s v="Japan"/>
    <n v="1"/>
    <d v="2018-02-19T00:00:00"/>
    <n v="2017"/>
    <x v="6"/>
    <s v="134 min"/>
    <n v="134"/>
    <n v="134"/>
    <n v="1185.7693934961733"/>
    <s v=""/>
    <s v="Action &amp; Adventure, Dramas, International Movies"/>
    <s v="Action &amp; Adventure"/>
    <s v="Action &amp; Adventure, Dramas, International Movies"/>
    <n v="3"/>
  </r>
  <r>
    <n v="5550"/>
    <s v="s5550"/>
    <x v="0"/>
    <s v="Salaakhen"/>
    <s v="A. Salaam"/>
    <s v="Shashi Kapoor, Sulakshana Pandit, Mehmood, Sudhir, Anjana Mumtaz, Sajjan, M. Rajan, Mac Mohan, Amrish Puri, Ramesh Deo"/>
    <n v="10"/>
    <s v="India"/>
    <s v="India"/>
    <n v="1"/>
    <d v="2017-04-01T00:00:00"/>
    <n v="1975"/>
    <x v="1"/>
    <s v="134 min"/>
    <n v="134"/>
    <n v="134"/>
    <n v="1185.7693934961733"/>
    <s v=""/>
    <s v="Action &amp; Adventure, International Movies, Music &amp; Musicals"/>
    <s v="Action &amp; Adventure"/>
    <s v="Action &amp; Adventure, International Movies, Music &amp; Musicals"/>
    <n v="3"/>
  </r>
  <r>
    <n v="6177"/>
    <s v="s6177"/>
    <x v="0"/>
    <s v="Anwar"/>
    <s v="Manish Jha"/>
    <s v="Siddharth Koirala, Nauheed Cyrusi, Manisha Koirala, Rajpal Yadav, Yashpal Sharma, Vijay Raaz, Hiten Tejwani, Sudhir Pandey, Sanjay Mishra, Lalit Tiwari"/>
    <n v="10"/>
    <s v="India"/>
    <s v="India"/>
    <n v="1"/>
    <d v="2019-12-31T00:00:00"/>
    <n v="2007"/>
    <x v="1"/>
    <s v="134 min"/>
    <n v="134"/>
    <n v="134"/>
    <n v="1185.7693934961733"/>
    <s v=""/>
    <s v="Dramas, Independent Movies, International Movies"/>
    <s v="Dramas"/>
    <s v="Dramas, Independent Movies, International Movies"/>
    <n v="3"/>
  </r>
  <r>
    <n v="6670"/>
    <s v="s6670"/>
    <x v="0"/>
    <s v="Ek Hasina Thi"/>
    <s v="Sriram Raghavan"/>
    <s v="Saif Ali Khan, Urmila Matondkar, Seema Biswas, Pratima Kazmi, Aditya Srivastava, Rasika Joshi, Madan Joshi, Seema Adhikari"/>
    <n v="8"/>
    <s v="India"/>
    <s v="India"/>
    <n v="1"/>
    <d v="2019-08-01T00:00:00"/>
    <n v="2004"/>
    <x v="5"/>
    <s v="134 min"/>
    <n v="134"/>
    <n v="134"/>
    <n v="1185.7693934961733"/>
    <s v=""/>
    <s v="Dramas, International Movies, Thrillers"/>
    <s v="Dramas"/>
    <s v="Dramas, International Movies, Thrillers"/>
    <n v="3"/>
  </r>
  <r>
    <n v="6777"/>
    <s v="s6777"/>
    <x v="0"/>
    <s v="For Colored Girls"/>
    <s v="Tyler Perry"/>
    <s v="Kimberly Elise, Janet Jackson, Loretta Devine, Thandie Newton, Anika Noni Rose, Kerry Washington, Tessa Thompson, Phylicia Rashad, Whoopi Goldberg, Omari Hardwick, Macy Gray, Michael Ealy, Richard Lawson, Hill Harper, Khalil Kain"/>
    <n v="15"/>
    <s v="United States"/>
    <s v="United States"/>
    <n v="1"/>
    <d v="2020-05-01T00:00:00"/>
    <n v="2010"/>
    <x v="12"/>
    <s v="134 min"/>
    <n v="134"/>
    <n v="134"/>
    <n v="1185.7693934961733"/>
    <s v=""/>
    <s v="Dramas"/>
    <s v="Dramas"/>
    <s v="Dramas"/>
    <n v="1"/>
  </r>
  <r>
    <n v="7003"/>
    <s v="s7003"/>
    <x v="0"/>
    <s v="Hostiles"/>
    <s v="Scott Cooper"/>
    <s v="Christian Bale, Rosamund Pike, Wes Studi, Jesse Plemons, Timoth√©e Chalamet, Ben Foster, Adam Beach, Rory Cochrane, Peter Mullan, Scott Wilson, Paul Anderson, Jonathan Majors, John Benjamin Hickey, Q'orianka Kilcher, Ryan Bingham"/>
    <n v="15"/>
    <s v="United States"/>
    <s v="United States"/>
    <n v="1"/>
    <d v="2018-08-15T00:00:00"/>
    <n v="2017"/>
    <x v="12"/>
    <s v="134 min"/>
    <n v="134"/>
    <n v="134"/>
    <n v="1185.7693934961733"/>
    <s v=""/>
    <s v="Dramas"/>
    <s v="Dramas"/>
    <s v="Dramas"/>
    <n v="1"/>
  </r>
  <r>
    <n v="7092"/>
    <s v="s7092"/>
    <x v="0"/>
    <s v="Invictus"/>
    <s v="Clint Eastwood"/>
    <s v="Morgan Freeman, Matt Damon, Tony Kgoroge, Patrick Mofokeng, Matt Stern, Julian Lewis Jones, Adjoa Andoh, Marguerite Wheatley, Leleti Khumalo, Patrick Lyster, Penny Downie"/>
    <n v="11"/>
    <s v="United States"/>
    <s v="United States"/>
    <n v="1"/>
    <d v="2019-11-01T00:00:00"/>
    <n v="2009"/>
    <x v="2"/>
    <s v="134 min"/>
    <n v="134"/>
    <n v="134"/>
    <n v="1185.7693934961733"/>
    <s v=""/>
    <s v="Dramas, Sports Movies"/>
    <s v="Dramas"/>
    <s v="Dramas, Sports Movies"/>
    <n v="2"/>
  </r>
  <r>
    <n v="7127"/>
    <s v="s7127"/>
    <x v="0"/>
    <s v="Jersey Boys"/>
    <s v="Clint Eastwood"/>
    <s v="John Lloyd Young, Erich Bergen, Michael Lomenda, Vincent Piazza, Christopher Walken, Mike Doyle, Ren√©e Marino, Erica Piccininni, Joey Russo, Donnie Kehr, Katherine Narducci, Steve Schirripa"/>
    <n v="12"/>
    <s v="United States"/>
    <s v="United States"/>
    <n v="1"/>
    <d v="2019-01-01T00:00:00"/>
    <n v="2014"/>
    <x v="12"/>
    <s v="134 min"/>
    <n v="134"/>
    <n v="134"/>
    <n v="1185.7693934961733"/>
    <s v=""/>
    <s v="Dramas, Music &amp; Musicals"/>
    <s v="Dramas"/>
    <s v="Dramas, Music &amp; Musicals"/>
    <n v="2"/>
  </r>
  <r>
    <n v="7373"/>
    <s v="s7373"/>
    <x v="0"/>
    <s v="Madaari"/>
    <s v="Nishikant Kamat"/>
    <s v="Irrfan Khan, Jimmy Shergill, Vishesh Bansal, Tushar Dalvi, Nitish Pandey"/>
    <n v="5"/>
    <s v="India"/>
    <s v="India"/>
    <n v="1"/>
    <d v="2017-02-17T00:00:00"/>
    <n v="2016"/>
    <x v="1"/>
    <s v="134 min"/>
    <n v="134"/>
    <n v="134"/>
    <n v="1185.7693934961733"/>
    <s v=""/>
    <s v="Dramas, Independent Movies, International Movies"/>
    <s v="Dramas"/>
    <s v="Dramas, Independent Movies, International Movies"/>
    <n v="3"/>
  </r>
  <r>
    <n v="7903"/>
    <s v="s7903"/>
    <x v="0"/>
    <s v="Run"/>
    <s v="Jeeva"/>
    <s v="Abhishek Bachchan, Bhoomika Chawla, Mahesh Manjrekar, Vijay Raaz, Mukesh Rishi, Ayesha Jhulka, Anjan Srivastav, Goga Kapoor, Mukul Agarwal, Shweta Menon"/>
    <n v="10"/>
    <s v="India"/>
    <s v="India"/>
    <n v="1"/>
    <d v="2018-03-01T00:00:00"/>
    <n v="2004"/>
    <x v="1"/>
    <s v="134 min"/>
    <n v="134"/>
    <n v="134"/>
    <n v="1185.7693934961733"/>
    <s v=""/>
    <s v="Action &amp; Adventure, International Movies, Music &amp; Musicals"/>
    <s v="Action &amp; Adventure"/>
    <s v="Action &amp; Adventure, International Movies, Music &amp; Musicals"/>
    <n v="3"/>
  </r>
  <r>
    <n v="8629"/>
    <s v="s8629"/>
    <x v="0"/>
    <s v="Trikal (Past, Present, Future)"/>
    <s v="Shyam Benegal"/>
    <s v="Leela Naidu, Neena Gupta, Anita Kanwar, Soni Razdan, Dalip Tahil, K.K. Raina, Kunal Kapoor, Keith Stevenson, Naseeruddin Shah, Kulbhushan Kharbanda"/>
    <n v="10"/>
    <s v="India"/>
    <s v="India"/>
    <n v="1"/>
    <d v="2019-12-31T00:00:00"/>
    <n v="1985"/>
    <x v="1"/>
    <s v="134 min"/>
    <n v="134"/>
    <n v="134"/>
    <n v="1185.7693934961733"/>
    <s v=""/>
    <s v="Comedies, Dramas, Independent Movies"/>
    <s v="Comedies"/>
    <s v="Comedies, Dramas, Independent Movies"/>
    <n v="3"/>
  </r>
  <r>
    <n v="200"/>
    <s v="s200"/>
    <x v="0"/>
    <s v="Koi Aap Sa"/>
    <s v="Partho Mitra"/>
    <s v="Aftab Shivdasani, Natassha, Dipannita Sharma, Himanshu Mallik, Vaidya Advai, Pushy Anand, Shama Deshpande, Rajendra Gupta"/>
    <n v="8"/>
    <s v="India"/>
    <s v="India"/>
    <n v="1"/>
    <d v="2021-08-27T00:00:00"/>
    <n v="2006"/>
    <x v="1"/>
    <s v="135 min"/>
    <n v="135"/>
    <n v="135"/>
    <n v="1255.639398389339"/>
    <s v=""/>
    <s v="Comedies, Dramas, International Movies"/>
    <s v="Comedies"/>
    <s v="Comedies, Dramas, International Movies"/>
    <n v="3"/>
  </r>
  <r>
    <n v="254"/>
    <s v="s254"/>
    <x v="0"/>
    <s v="Bombay"/>
    <s v="Mani Ratnam"/>
    <s v="Arvind Swamy, Manisha Koirala, Nasser, Raja Krishnamoorthy"/>
    <n v="4"/>
    <s v="India"/>
    <s v="India"/>
    <n v="1"/>
    <d v="2021-08-18T00:00:00"/>
    <n v="1995"/>
    <x v="1"/>
    <s v="135 min"/>
    <n v="135"/>
    <n v="135"/>
    <n v="1255.639398389339"/>
    <s v=""/>
    <s v="Dramas, International Movies, Romantic Movies"/>
    <s v="Dramas"/>
    <s v="Dramas, International Movies, Romantic Movies"/>
    <n v="3"/>
  </r>
  <r>
    <n v="302"/>
    <s v="s302"/>
    <x v="0"/>
    <s v="Chennai Express"/>
    <s v="Rohit Shetty"/>
    <s v="Shah Rukh Khan, Deepika Padukone, Nikitin Dheer, Satyaraj, Kamini Kaushal, Lekh Tandon, Mukesh Tiwari"/>
    <n v="7"/>
    <s v="India"/>
    <s v="India"/>
    <n v="1"/>
    <d v="2021-08-05T00:00:00"/>
    <n v="2013"/>
    <x v="1"/>
    <s v="135 min"/>
    <n v="135"/>
    <n v="135"/>
    <n v="1255.639398389339"/>
    <s v=""/>
    <s v="Action &amp; Adventure, Comedies, International Movies"/>
    <s v="Action &amp; Adventure"/>
    <s v="Action &amp; Adventure, Comedies, International Movies"/>
    <n v="3"/>
  </r>
  <r>
    <n v="684"/>
    <s v="s684"/>
    <x v="0"/>
    <s v="A Family"/>
    <s v="Michihito Fujii"/>
    <s v="Go Ayano, Hiroshi Tachi, Machiko Ono, Yukiya Kitamura, Hayato Ichihara, Hayato Isomura, Shun Sugata, Suon Kan, Ryutaro Ninomiya, Taro Suruga, Ryo Iwamatsu, Kosuke Toyohara, Shinobu Terajima"/>
    <n v="13"/>
    <m/>
    <m/>
    <n v="0"/>
    <d v="2021-06-18T00:00:00"/>
    <n v="2021"/>
    <x v="5"/>
    <s v="135 min"/>
    <n v="135"/>
    <n v="135"/>
    <n v="1255.639398389339"/>
    <s v=""/>
    <s v="Dramas, International Movies"/>
    <s v="Dramas"/>
    <s v="Dramas, International Movies"/>
    <n v="2"/>
  </r>
  <r>
    <n v="1684"/>
    <s v="s1684"/>
    <x v="0"/>
    <s v="Well Done Abba"/>
    <s v="Shyam Benegal"/>
    <s v="Boman Irani, Minissha Lamba, Sammir Dattani, Ila Arun, Ravi Kishan, Sonali Kulkarni, Rajit Kapoor, Ravi Jhankal, Yashpal Sharma, Rajendra Gupta"/>
    <n v="10"/>
    <s v="India"/>
    <s v="India"/>
    <n v="1"/>
    <d v="2020-11-19T00:00:00"/>
    <n v="2009"/>
    <x v="1"/>
    <s v="135 min"/>
    <n v="135"/>
    <n v="135"/>
    <n v="1255.639398389339"/>
    <s v=""/>
    <s v="Comedies, International Movies"/>
    <s v="Comedies"/>
    <s v="Comedies, International Movies"/>
    <n v="2"/>
  </r>
  <r>
    <n v="1941"/>
    <s v="s1941"/>
    <x v="0"/>
    <s v="Golmaal Returns"/>
    <s v="Rohit Shetty"/>
    <s v="Ajay Devgn, Kareena Kapoor, Arshad Warsi, Tusshar Kapoor, Shreyas Talpade, Celina Jaitly, Amrita Arora, Anjana Sukhani"/>
    <n v="8"/>
    <s v="India"/>
    <s v="India"/>
    <n v="1"/>
    <d v="2020-09-28T00:00:00"/>
    <n v="2008"/>
    <x v="5"/>
    <s v="135 min"/>
    <n v="135"/>
    <n v="135"/>
    <n v="1255.639398389339"/>
    <s v=""/>
    <s v="Comedies, International Movies, Music &amp; Musicals"/>
    <s v="Comedies"/>
    <s v="Comedies, International Movies, Music &amp; Musicals"/>
    <n v="3"/>
  </r>
  <r>
    <n v="2046"/>
    <s v="s2046"/>
    <x v="0"/>
    <s v="I'm Thinking of Ending Things"/>
    <s v="Charlie Kaufman"/>
    <s v="Jessie Buckley, Jesse Plemons, Toni Collette, David Thewlis, Guy Boyd"/>
    <n v="5"/>
    <s v="United States"/>
    <s v="United States"/>
    <n v="1"/>
    <d v="2020-09-04T00:00:00"/>
    <n v="2020"/>
    <x v="12"/>
    <s v="135 min"/>
    <n v="135"/>
    <n v="135"/>
    <n v="1255.639398389339"/>
    <s v=""/>
    <s v="Dramas, Independent Movies"/>
    <s v="Dramas"/>
    <s v="Dramas, Independent Movies"/>
    <n v="2"/>
  </r>
  <r>
    <n v="2283"/>
    <s v="s2283"/>
    <x v="0"/>
    <s v="One by Two"/>
    <s v="Devika Bhagat"/>
    <s v="Abhay Deol, Preeti Desai, Lillete Dubey, Rati Agnihotri, Jayant Kripalani, Darshan Jariwala, Anish Trivedi, Geetika Tyagi, Preetika Chawla, Tahir Raj Bhasin"/>
    <n v="10"/>
    <s v="India"/>
    <s v="India"/>
    <n v="1"/>
    <d v="2020-07-05T00:00:00"/>
    <n v="2014"/>
    <x v="1"/>
    <s v="135 min"/>
    <n v="135"/>
    <n v="135"/>
    <n v="1255.639398389339"/>
    <s v=""/>
    <s v="Comedies, Dramas, International Movies"/>
    <s v="Comedies"/>
    <s v="Comedies, Dramas, International Movies"/>
    <n v="3"/>
  </r>
  <r>
    <n v="2327"/>
    <s v="s2327"/>
    <x v="0"/>
    <s v="Thackeray (Marathi)"/>
    <s v="Abhijit Panse"/>
    <s v="Nawazuddin Siddiqui, Amrita Rao, Rajeev Panday, Sanjay Narvekar, Rajesh Khera, Prakash Belawadi, Avantika Akerkar"/>
    <n v="7"/>
    <m/>
    <m/>
    <n v="0"/>
    <d v="2020-06-28T00:00:00"/>
    <n v="2019"/>
    <x v="1"/>
    <s v="135 min"/>
    <n v="135"/>
    <n v="135"/>
    <n v="1255.639398389339"/>
    <s v=""/>
    <s v="Dramas, International Movies"/>
    <s v="Dramas"/>
    <s v="Dramas, International Movies"/>
    <n v="2"/>
  </r>
  <r>
    <n v="2337"/>
    <s v="s2337"/>
    <x v="0"/>
    <s v="Thackeray (Hindi)"/>
    <s v="Abhijit Panse"/>
    <s v="Nawazuddin Siddiqui, Amrita Rao, Rajeev Panday, Sanjay Narvekar, Rajesh Khera, Prakash Belawadi, Avantika Akerkar"/>
    <n v="7"/>
    <s v="India"/>
    <s v="India"/>
    <n v="1"/>
    <d v="2020-06-26T00:00:00"/>
    <n v="2019"/>
    <x v="1"/>
    <s v="135 min"/>
    <n v="135"/>
    <n v="135"/>
    <n v="1255.639398389339"/>
    <s v=""/>
    <s v="Dramas, International Movies"/>
    <s v="Dramas"/>
    <s v="Dramas, International Movies"/>
    <n v="2"/>
  </r>
  <r>
    <n v="2443"/>
    <s v="s2443"/>
    <x v="0"/>
    <s v="X Large"/>
    <s v="Sherif Arafa"/>
    <s v="Ahmed Helmy, Donia Samir Ghanim, Ibrahim Nasr, Yasmin Raeis, Saeed Tarabeek"/>
    <n v="5"/>
    <s v="Egypt"/>
    <s v="Egypt"/>
    <n v="1"/>
    <d v="2020-06-02T00:00:00"/>
    <n v="2011"/>
    <x v="1"/>
    <s v="135 min"/>
    <n v="135"/>
    <n v="135"/>
    <n v="1255.639398389339"/>
    <s v=""/>
    <s v="Comedies, International Movies, Romantic Movies"/>
    <s v="Comedies"/>
    <s v="Comedies, International Movies, Romantic Movies"/>
    <n v="3"/>
  </r>
  <r>
    <n v="2472"/>
    <s v="s2472"/>
    <x v="0"/>
    <s v="Uncut Gems"/>
    <s v="Josh Safdie, Benny Safdie"/>
    <s v="Adam Sandler, LaKeith Stanfield, Kevin Garnett, Julia Fox, Idina Menzel, Eric Bogosian, Judd Hirsch, Abel Tesfaye"/>
    <n v="8"/>
    <s v="United States"/>
    <s v="United States"/>
    <n v="1"/>
    <d v="2020-05-25T00:00:00"/>
    <n v="2019"/>
    <x v="12"/>
    <s v="135 min"/>
    <n v="135"/>
    <n v="135"/>
    <n v="1255.639398389339"/>
    <s v=""/>
    <s v="Dramas, Thrillers"/>
    <s v="Dramas"/>
    <s v="Dramas, Thrillers"/>
    <n v="2"/>
  </r>
  <r>
    <n v="2651"/>
    <s v="s2651"/>
    <x v="0"/>
    <s v="Time to Hunt"/>
    <s v="Yoon Sung-hyun"/>
    <s v="Lee Je-hoon, Ahn Jae-hong, Choi Woo-shik, Park Jeong-min, Park Hae-soo"/>
    <n v="5"/>
    <s v="South Korea"/>
    <s v="South Korea"/>
    <n v="1"/>
    <d v="2020-04-23T00:00:00"/>
    <n v="2020"/>
    <x v="5"/>
    <s v="135 min"/>
    <n v="135"/>
    <n v="135"/>
    <n v="1255.639398389339"/>
    <s v=""/>
    <s v="International Movies, Thrillers"/>
    <s v="International Movies"/>
    <s v="International Movies, Thrillers"/>
    <n v="2"/>
  </r>
  <r>
    <n v="2727"/>
    <s v="s2727"/>
    <x v="0"/>
    <s v="Hasee Toh Phasee"/>
    <s v="Vinil Mathew"/>
    <s v="Sidharth Malhotra, Parineeti Chopra, Adah Sharma, Manoj Joshi, Madhuri Sanjeev, Sharat Saxena, Nina Kulkarni, Anil Mange"/>
    <n v="8"/>
    <s v="India"/>
    <s v="India"/>
    <n v="1"/>
    <d v="2020-04-01T00:00:00"/>
    <n v="2014"/>
    <x v="1"/>
    <s v="135 min"/>
    <n v="135"/>
    <n v="135"/>
    <n v="1255.639398389339"/>
    <s v=""/>
    <s v="Comedies, Dramas, International Movies"/>
    <s v="Comedies"/>
    <s v="Comedies, Dramas, International Movies"/>
    <n v="3"/>
  </r>
  <r>
    <n v="2811"/>
    <s v="s2811"/>
    <x v="0"/>
    <s v="Bypass Road"/>
    <s v="Naman Nitin Mukesh"/>
    <s v="Neil Nitin Mukesh, Adah Sharma, Rajit Kapoor, Gul Panag, Shama Sikander, Manish Chaudhary, Sudhanshu Pandey, Taher Shabbir"/>
    <n v="8"/>
    <s v="India"/>
    <s v="India"/>
    <n v="1"/>
    <d v="2020-03-15T00:00:00"/>
    <n v="2019"/>
    <x v="1"/>
    <s v="135 min"/>
    <n v="135"/>
    <n v="135"/>
    <n v="1255.639398389339"/>
    <s v=""/>
    <s v="International Movies, Thrillers"/>
    <s v="International Movies"/>
    <s v="International Movies, Thrillers"/>
    <n v="2"/>
  </r>
  <r>
    <n v="3136"/>
    <s v="s3136"/>
    <x v="0"/>
    <s v="Fukrey"/>
    <s v="Mrighdeep Singh Lamba"/>
    <s v="Pulkit Samrat, Manjot Singh, Ali Fazal, Varun Sharma, Richa Chadda, Priya Anand, Vishakha Singh, Pankaj Tripathi"/>
    <n v="8"/>
    <s v="India"/>
    <s v="India"/>
    <n v="1"/>
    <d v="2019-12-15T00:00:00"/>
    <n v="2013"/>
    <x v="1"/>
    <s v="135 min"/>
    <n v="135"/>
    <n v="135"/>
    <n v="1255.639398389339"/>
    <s v=""/>
    <s v="Action &amp; Adventure, Comedies, Dramas"/>
    <s v="Action &amp; Adventure"/>
    <s v="Action &amp; Adventure, Comedies, Dramas"/>
    <n v="3"/>
  </r>
  <r>
    <n v="3137"/>
    <s v="s3137"/>
    <x v="0"/>
    <s v="Game"/>
    <s v="Abhinay Deo"/>
    <s v="Abhishek Bachchan, Kangana Ranaut, Anupam Kher, Boman Irani, Jimmy Shergill, Shahana Goswami, Gauhar Khan, Sarah-Jane Dias"/>
    <n v="8"/>
    <s v="India"/>
    <s v="India"/>
    <n v="1"/>
    <d v="2019-12-15T00:00:00"/>
    <n v="2011"/>
    <x v="1"/>
    <s v="135 min"/>
    <n v="135"/>
    <n v="135"/>
    <n v="1255.639398389339"/>
    <s v=""/>
    <s v="International Movies, Thrillers"/>
    <s v="International Movies"/>
    <s v="International Movies, Thrillers"/>
    <n v="2"/>
  </r>
  <r>
    <n v="3142"/>
    <s v="s3142"/>
    <x v="0"/>
    <s v="Karthik Calling Karthik"/>
    <s v="Vijay Lalwani"/>
    <s v="Farhan Akhtar, Deepika Padukone, Ram Kapoor, Vivan Bhatena, Vipin Sharma, Yatin Karyekar, Shefali Shah"/>
    <n v="7"/>
    <s v="India"/>
    <s v="India"/>
    <n v="1"/>
    <d v="2019-12-15T00:00:00"/>
    <n v="2010"/>
    <x v="1"/>
    <s v="135 min"/>
    <n v="135"/>
    <n v="135"/>
    <n v="1255.639398389339"/>
    <s v=""/>
    <s v="Dramas, International Movies, Thrillers"/>
    <s v="Dramas"/>
    <s v="Dramas, International Movies, Thrillers"/>
    <n v="3"/>
  </r>
  <r>
    <n v="3196"/>
    <s v="s3196"/>
    <x v="0"/>
    <s v="Jindua"/>
    <s v="Navaniat Singh"/>
    <s v="Jimmy Shergill, Sargun Mehta, Neeru Bajwa, Bhavkhandan Singh Rakhra, Arkie Kandola, Nina Rehill, Rajiv Thakur, Harjap Singh Bhangal, Balinder Johal, Carolyn Bridget Kennedy, Sonia Dhillon, Jimmy Sheirgill"/>
    <n v="12"/>
    <s v="India"/>
    <s v="India"/>
    <n v="1"/>
    <d v="2019-12-01T00:00:00"/>
    <n v="2017"/>
    <x v="1"/>
    <s v="135 min"/>
    <n v="135"/>
    <n v="135"/>
    <n v="1255.639398389339"/>
    <s v=""/>
    <s v="Dramas, International Movies, Romantic Movies"/>
    <s v="Dramas"/>
    <s v="Dramas, International Movies, Romantic Movies"/>
    <n v="3"/>
  </r>
  <r>
    <n v="3207"/>
    <s v="s3207"/>
    <x v="0"/>
    <s v="The Zoya Factor"/>
    <s v="Abhishek Sharma"/>
    <s v="Sonam Kapoor, Dulquer Salmaan, Sanjay Kapoor, Sikander Kher, Angad Bedi, Koel Purie, Pooja Bhamrah, Manu Rishi Chadha"/>
    <n v="8"/>
    <s v="India"/>
    <s v="India"/>
    <n v="1"/>
    <d v="2019-11-30T00:00:00"/>
    <n v="2019"/>
    <x v="1"/>
    <s v="135 min"/>
    <n v="135"/>
    <n v="135"/>
    <n v="1255.639398389339"/>
    <s v=""/>
    <s v="Comedies, Dramas, International Movies"/>
    <s v="Comedies"/>
    <s v="Comedies, Dramas, International Movies"/>
    <n v="3"/>
  </r>
  <r>
    <n v="3565"/>
    <s v="s3565"/>
    <x v="0"/>
    <s v="Marriage Palace"/>
    <s v="Sunil Thakur"/>
    <s v="Sharry Mann, Payal Rajput, Jaswinder Bhalla, B.N. Sharma, Harby Sangha, Nirmal Rishi, Anita Devgan, Rupinder Roopi"/>
    <n v="8"/>
    <s v="India"/>
    <s v="India"/>
    <n v="1"/>
    <d v="2019-08-23T00:00:00"/>
    <n v="2018"/>
    <x v="1"/>
    <s v="135 min"/>
    <n v="135"/>
    <n v="135"/>
    <n v="1255.639398389339"/>
    <s v=""/>
    <s v="Comedies, International Movies"/>
    <s v="Comedies"/>
    <s v="Comedies, International Movies"/>
    <n v="2"/>
  </r>
  <r>
    <n v="3924"/>
    <s v="s3924"/>
    <x v="0"/>
    <s v="Dabbe: The Possession"/>
    <s v="Hasan Karacadaƒü"/>
    <s v="Cansu Kurgun, Irmak √ñrnek, A. Murat √ñzgen, Sultan K√∂roƒülu Kƒ±lƒ±√ß, El√ßin Atamg√º√ß, Sabriye G√ºn√º√ß, Furkan Bayraktar, Mehmet Canbeg, Oguzhan Kocakli"/>
    <n v="9"/>
    <s v="Turkey"/>
    <s v="Turkey"/>
    <n v="1"/>
    <d v="2019-04-12T00:00:00"/>
    <n v="2013"/>
    <x v="5"/>
    <s v="135 min"/>
    <n v="135"/>
    <n v="135"/>
    <n v="1255.639398389339"/>
    <s v=""/>
    <s v="Horror Movies, International Movies"/>
    <s v="Horror Movies"/>
    <s v="Horror Movies, International Movies"/>
    <n v="2"/>
  </r>
  <r>
    <n v="4307"/>
    <s v="s4307"/>
    <x v="0"/>
    <s v="ROMA"/>
    <s v="Alfonso Cuar√≥n"/>
    <s v="Yalitza Aparicio, Marina de Tavira"/>
    <n v="2"/>
    <s v="Mexico"/>
    <s v="Mexico, United States"/>
    <n v="2"/>
    <d v="2018-12-14T00:00:00"/>
    <n v="2018"/>
    <x v="12"/>
    <s v="135 min"/>
    <n v="135"/>
    <n v="135"/>
    <n v="1255.639398389339"/>
    <s v=""/>
    <s v="Dramas, Independent Movies, International Movies"/>
    <s v="Dramas"/>
    <s v="Dramas, Independent Movies, International Movies"/>
    <n v="3"/>
  </r>
  <r>
    <n v="4452"/>
    <s v="s4452"/>
    <x v="0"/>
    <s v="Mumbai Meri Jaan"/>
    <s v="Nishikant Kamat"/>
    <s v="Madhavan, Irrfan Khan, Soha Ali Khan, Paresh Rawal, Kay Kay Menon, Anand Goradia, Vijay Maurya, Vibhavari Deshpande, Santosh Juvekar, Kamlesh Sawant"/>
    <n v="10"/>
    <s v="India"/>
    <s v="India"/>
    <n v="1"/>
    <d v="2018-11-01T00:00:00"/>
    <n v="2008"/>
    <x v="5"/>
    <s v="135 min"/>
    <n v="135"/>
    <n v="135"/>
    <n v="1255.639398389339"/>
    <s v=""/>
    <s v="Dramas, International Movies"/>
    <s v="Dramas"/>
    <s v="Dramas, International Movies"/>
    <n v="2"/>
  </r>
  <r>
    <n v="4567"/>
    <s v="s4567"/>
    <x v="0"/>
    <s v="Freedom at Midnight"/>
    <s v="Tinu Pappachan"/>
    <s v="Antony Varghese, Vinayakan, Chemban Vinod Jose, Tito Wilson, Sinoj Varghese, Aswathy Manoharan"/>
    <n v="6"/>
    <m/>
    <m/>
    <n v="0"/>
    <d v="2018-10-01T00:00:00"/>
    <n v="2018"/>
    <x v="5"/>
    <s v="135 min"/>
    <n v="135"/>
    <n v="135"/>
    <n v="1255.639398389339"/>
    <s v=""/>
    <s v="Dramas, Independent Movies, International Movies"/>
    <s v="Dramas"/>
    <s v="Dramas, Independent Movies, International Movies"/>
    <n v="3"/>
  </r>
  <r>
    <n v="5089"/>
    <s v="s5089"/>
    <x v="0"/>
    <s v="The House Next Door"/>
    <s v="Milind Rau"/>
    <s v="Siddharth, Andrea Jeremiah, Anisha Victor, Atul Kulkarni, Suresh, Prakash Belawadi"/>
    <n v="6"/>
    <s v="India"/>
    <s v="India"/>
    <n v="1"/>
    <d v="2018-01-09T00:00:00"/>
    <n v="2017"/>
    <x v="5"/>
    <s v="135 min"/>
    <n v="135"/>
    <n v="135"/>
    <n v="1255.639398389339"/>
    <s v=""/>
    <s v="Horror Movies, International Movies, Thrillers"/>
    <s v="Horror Movies"/>
    <s v="Horror Movies, International Movies, Thrillers"/>
    <n v="3"/>
  </r>
  <r>
    <n v="5168"/>
    <s v="s5168"/>
    <x v="0"/>
    <s v="Mudbound"/>
    <s v="Dee Rees"/>
    <s v="Carey Mulligan, Jason Clarke, Mary J. Blige, Garrett Hedlund, Jason Mitchell, Rob Morgan, Jonathan Banks"/>
    <n v="7"/>
    <s v="United States"/>
    <s v="United States"/>
    <n v="1"/>
    <d v="2017-11-17T00:00:00"/>
    <n v="2017"/>
    <x v="12"/>
    <s v="135 min"/>
    <n v="135"/>
    <n v="135"/>
    <n v="1255.639398389339"/>
    <s v=""/>
    <s v="Dramas, Independent Movies"/>
    <s v="Dramas"/>
    <s v="Dramas, Independent Movies"/>
    <n v="2"/>
  </r>
  <r>
    <n v="5215"/>
    <s v="s5215"/>
    <x v="0"/>
    <s v="Baadshaho"/>
    <s v="Milan Luthria"/>
    <s v="Ajay Devgn, Emraan Hashmi, Vidyut Jamwal, Ileana D'Cruz, Esha Gupta, Sanjay Mishra, Sunny Leone, Sharad Kelkar, Priyanshu Chatterjee, Denzil Smith"/>
    <n v="10"/>
    <s v="India"/>
    <s v="India"/>
    <n v="1"/>
    <d v="2017-10-16T00:00:00"/>
    <n v="2017"/>
    <x v="1"/>
    <s v="135 min"/>
    <n v="135"/>
    <n v="135"/>
    <n v="1255.639398389339"/>
    <s v=""/>
    <s v="Action &amp; Adventure, International Movies"/>
    <s v="Action &amp; Adventure"/>
    <s v="Action &amp; Adventure, International Movies"/>
    <n v="2"/>
  </r>
  <r>
    <n v="5236"/>
    <s v="s5236"/>
    <x v="0"/>
    <s v="26 Years"/>
    <s v="Geun-hyun Cho"/>
    <s v="Goo Jin, Hye-jin Han, Soo-bin Bae, Seul-ong Im, Kyeong-yeong Lee, Gwang Jang, Deok-jae Jo, Eui-sung Kim, Seok-Hwan An, Bok-gi Min"/>
    <n v="10"/>
    <s v="South Korea"/>
    <s v="South Korea"/>
    <n v="1"/>
    <d v="2017-10-01T00:00:00"/>
    <n v="2012"/>
    <x v="5"/>
    <s v="135 min"/>
    <n v="135"/>
    <n v="135"/>
    <n v="1255.639398389339"/>
    <s v=""/>
    <s v="Dramas, International Movies, Thrillers"/>
    <s v="Dramas"/>
    <s v="Dramas, International Movies, Thrillers"/>
    <n v="3"/>
  </r>
  <r>
    <n v="5296"/>
    <s v="s5296"/>
    <x v="0"/>
    <s v="Chadi Jawani Budhe Nu"/>
    <m/>
    <s v="Anand"/>
    <n v="1"/>
    <s v="India"/>
    <s v="India"/>
    <n v="1"/>
    <d v="2017-09-01T00:00:00"/>
    <n v="1976"/>
    <x v="6"/>
    <s v="135 min"/>
    <n v="135"/>
    <n v="135"/>
    <n v="1255.639398389339"/>
    <s v=""/>
    <s v="Comedies, International Movies, Romantic Movies"/>
    <s v="Comedies"/>
    <s v="Comedies, International Movies, Romantic Movies"/>
    <n v="3"/>
  </r>
  <r>
    <n v="6326"/>
    <s v="s6326"/>
    <x v="0"/>
    <s v="Black Panther"/>
    <s v="Ryan Coogler"/>
    <s v="Chadwick Boseman, Michael B. Jordan, Lupita Nyong'o, Danai Gurira, Martin Freeman, Daniel Kaluuya, Letitia Wright, Winston Duke, Sterling K. Brown, Angela Bassett, Forest Whitaker, Andy Serkis, Florence Kasumba, John Kani, David S. Lee, Stan Lee"/>
    <n v="16"/>
    <s v="United States"/>
    <s v="United States"/>
    <n v="1"/>
    <d v="2018-09-04T00:00:00"/>
    <n v="2018"/>
    <x v="2"/>
    <s v="135 min"/>
    <n v="135"/>
    <n v="135"/>
    <n v="1255.639398389339"/>
    <s v=""/>
    <s v="Action &amp; Adventure, Sci-Fi &amp; Fantasy"/>
    <s v="Action &amp; Adventure"/>
    <s v="Action &amp; Adventure, Sci-Fi &amp; Fantasy"/>
    <n v="2"/>
  </r>
  <r>
    <n v="7142"/>
    <s v="s7142"/>
    <x v="0"/>
    <s v="Jora 10 Numbaria"/>
    <s v="Amardeep Singh Gill"/>
    <s v="Deep Sidhu, Dharmendra, Ashish Duggal, Aman Hundal, Pali Sidhu, Mukesh Tiwari, Mukul Dev"/>
    <n v="7"/>
    <s v="India"/>
    <s v="India"/>
    <n v="1"/>
    <d v="2018-01-01T00:00:00"/>
    <n v="2017"/>
    <x v="5"/>
    <s v="135 min"/>
    <n v="135"/>
    <n v="135"/>
    <n v="1255.639398389339"/>
    <s v=""/>
    <s v="Action &amp; Adventure, International Movies"/>
    <s v="Action &amp; Adventure"/>
    <s v="Action &amp; Adventure, International Movies"/>
    <n v="2"/>
  </r>
  <r>
    <n v="7510"/>
    <s v="s7510"/>
    <x v="0"/>
    <s v="Moor"/>
    <s v="Jami"/>
    <s v="Hameed Sheikh, Samiya Mumtaz, Shaz Khan, Abdul Qadir, Shabbir Rana, Sultan Hussain, Ayaz Samoo, Nayyar Ejaz, Sonia Hussain"/>
    <n v="9"/>
    <s v="Pakistan"/>
    <s v="Pakistan, United States"/>
    <n v="2"/>
    <d v="2017-11-01T00:00:00"/>
    <n v="2015"/>
    <x v="1"/>
    <s v="135 min"/>
    <n v="135"/>
    <n v="135"/>
    <n v="1255.639398389339"/>
    <s v=""/>
    <s v="Dramas, Independent Movies, International Movies"/>
    <s v="Dramas"/>
    <s v="Dramas, Independent Movies, International Movies"/>
    <n v="3"/>
  </r>
  <r>
    <n v="7661"/>
    <s v="s7661"/>
    <x v="0"/>
    <s v="One Day"/>
    <s v="Banjong Pisanthanakun"/>
    <s v="Chantavit Dhanasevi, Nittha Jirayungyurn, Theerapat Sajakul, Prim Bulakul, Kris Srepoomseth, Somyos Matures, Sutthatip Wutichaipradit, Rermthon Kemapech, Kaz Sawamura"/>
    <n v="9"/>
    <s v="Thailand"/>
    <s v="Thailand"/>
    <n v="1"/>
    <d v="2018-09-05T00:00:00"/>
    <n v="2016"/>
    <x v="6"/>
    <s v="135 min"/>
    <n v="135"/>
    <n v="135"/>
    <n v="1255.639398389339"/>
    <s v=""/>
    <s v="Dramas, International Movies, Romantic Movies"/>
    <s v="Dramas"/>
    <s v="Dramas, International Movies, Romantic Movies"/>
    <n v="3"/>
  </r>
  <r>
    <n v="8000"/>
    <s v="s8000"/>
    <x v="0"/>
    <s v="Shaurya: It Takes Courage to Make Right... Right"/>
    <s v="Samar Khan"/>
    <s v="Rahul Bose, Javed Jaffrey, Minissha Lamba, Seema Biswas, Deepak Dobriyal, Kay Kay Menon, Amrita Rao, Rosa Catalano, Subrat Dutta, Priyesh Kaushik"/>
    <n v="10"/>
    <s v="India"/>
    <s v="India"/>
    <n v="1"/>
    <d v="2018-03-01T00:00:00"/>
    <n v="2008"/>
    <x v="1"/>
    <s v="135 min"/>
    <n v="135"/>
    <n v="135"/>
    <n v="1255.639398389339"/>
    <s v=""/>
    <s v="Dramas, International Movies"/>
    <s v="Dramas"/>
    <s v="Dramas, International Movies"/>
    <n v="2"/>
  </r>
  <r>
    <n v="8039"/>
    <s v="s8039"/>
    <x v="0"/>
    <s v="Sling Blade"/>
    <s v="Billy Bob Thornton"/>
    <s v="Billy Bob Thornton, Dwight Yoakam, J.T. Walsh, John Ritter, Lucas Black, Natalie Canerday, James Hampton, Robert Duvall, Rick Dial, Brent Briscoe"/>
    <n v="10"/>
    <s v="United States"/>
    <s v="United States"/>
    <n v="1"/>
    <d v="2019-11-01T00:00:00"/>
    <n v="1996"/>
    <x v="12"/>
    <s v="135 min"/>
    <n v="135"/>
    <n v="135"/>
    <n v="1255.639398389339"/>
    <s v=""/>
    <s v="Dramas, Independent Movies"/>
    <s v="Dramas"/>
    <s v="Dramas, Independent Movies"/>
    <n v="2"/>
  </r>
  <r>
    <n v="8052"/>
    <s v="s8052"/>
    <x v="0"/>
    <s v="Solo: A Star Wars Story"/>
    <s v="Ron Howard"/>
    <s v="Alden Ehrenreich, Woody Harrelson, Emilia Clarke, Donald Glover, Joonas Suotamo, Thandie Newton, Phoebe Waller-Bridge, Paul Bettany"/>
    <n v="8"/>
    <s v="United States"/>
    <s v="United States"/>
    <n v="1"/>
    <d v="2019-01-09T00:00:00"/>
    <n v="2018"/>
    <x v="2"/>
    <s v="135 min"/>
    <n v="135"/>
    <n v="135"/>
    <n v="1255.639398389339"/>
    <s v=""/>
    <s v="Action &amp; Adventure, Children &amp; Family Movies, Sci-Fi &amp; Fantasy"/>
    <s v="Action &amp; Adventure"/>
    <s v="Action &amp; Adventure, Children &amp; Family Movies, Sci-Fi &amp; Fantasy"/>
    <n v="3"/>
  </r>
  <r>
    <n v="8053"/>
    <s v="s8053"/>
    <x v="0"/>
    <s v="Solo: A Star Wars Story (Spanish Version)"/>
    <s v="Ron Howard"/>
    <s v="Alden Ehrenreich, Woody Harrelson, Emilia Clarke, Donald Glover, Joonas Suotamo, Thandie Newton, Phoebe Waller-Bridge, Paul Bettany"/>
    <n v="8"/>
    <s v="United States"/>
    <s v="United States"/>
    <n v="1"/>
    <d v="2019-01-09T00:00:00"/>
    <n v="2018"/>
    <x v="2"/>
    <s v="135 min"/>
    <n v="135"/>
    <n v="135"/>
    <n v="1255.639398389339"/>
    <s v=""/>
    <s v="Action &amp; Adventure, Children &amp; Family Movies, Sci-Fi &amp; Fantasy"/>
    <s v="Action &amp; Adventure"/>
    <s v="Action &amp; Adventure, Children &amp; Family Movies, Sci-Fi &amp; Fantasy"/>
    <n v="3"/>
  </r>
  <r>
    <n v="8113"/>
    <s v="s8113"/>
    <x v="0"/>
    <s v="Suburra"/>
    <s v="Stefano Sollima"/>
    <s v="Pierfrancesco Favino, Elio Germano, Claudio Amendola, Alessandro Borghi, Greta Scarano, Giulia Gorietti, Jean-Hugues Anglade, Antonello Fassari, Lidia Vitale"/>
    <n v="9"/>
    <s v="Italy"/>
    <s v="Italy, France"/>
    <n v="2"/>
    <d v="2015-10-14T00:00:00"/>
    <n v="2015"/>
    <x v="11"/>
    <s v="135 min"/>
    <n v="135"/>
    <n v="135"/>
    <n v="1255.639398389339"/>
    <s v=""/>
    <s v="Dramas, International Movies, Thrillers"/>
    <s v="Dramas"/>
    <s v="Dramas, International Movies, Thrillers"/>
    <n v="3"/>
  </r>
  <r>
    <n v="202"/>
    <s v="s202"/>
    <x v="0"/>
    <s v="Kucch To Hai"/>
    <s v="Anil V. Kumar, Anurag Basu"/>
    <s v="Tusshar Kapoor, Esha Deol, Natassha, Vrajesh Hirjee, Kusumit Sana, Rishi Kapoor, Moon Moon Sen, Johny Lever, Ashay Chitre, Jeetendra"/>
    <n v="10"/>
    <s v="India"/>
    <s v="India"/>
    <n v="1"/>
    <d v="2021-08-27T00:00:00"/>
    <n v="2003"/>
    <x v="1"/>
    <s v="136 min"/>
    <n v="136"/>
    <n v="136"/>
    <n v="1327.509403282505"/>
    <s v=""/>
    <s v="Dramas, International Movies, Thrillers"/>
    <s v="Dramas"/>
    <s v="Dramas, International Movies, Thrillers"/>
    <n v="3"/>
  </r>
  <r>
    <n v="205"/>
    <s v="s205"/>
    <x v="0"/>
    <s v="Kyaa Super Kool Hain Hum"/>
    <s v="Sachin Yardi"/>
    <s v="Tusshar Kapoor, Riteish Deshmukh, Anupam Kher, Rohit Shetty, Neha Sharma, Chunky Pandey, Sarah-Jane Dias, Razak Khan, Kavin Dave"/>
    <n v="9"/>
    <s v="India"/>
    <s v="India"/>
    <n v="1"/>
    <d v="2021-08-27T00:00:00"/>
    <n v="2012"/>
    <x v="5"/>
    <s v="136 min"/>
    <n v="136"/>
    <n v="136"/>
    <n v="1327.509403282505"/>
    <s v=""/>
    <s v="Comedies, International Movies"/>
    <s v="Comedies"/>
    <s v="Comedies, International Movies"/>
    <n v="2"/>
  </r>
  <r>
    <n v="552"/>
    <s v="s552"/>
    <x v="0"/>
    <s v="Haseen Dillruba"/>
    <s v="Vinil Mathew"/>
    <s v="Taapsee Pannu, Vikrant Massey, Harshvardhan Rane, Aditya Srivastava, Ashish Verma, Yamini Das, Daya Shankar Pandey"/>
    <n v="7"/>
    <s v="India"/>
    <s v="India"/>
    <n v="1"/>
    <d v="2021-07-02T00:00:00"/>
    <n v="2021"/>
    <x v="5"/>
    <s v="136 min"/>
    <n v="136"/>
    <n v="136"/>
    <n v="1327.509403282505"/>
    <s v=""/>
    <s v="International Movies, Romantic Movies, Thrillers"/>
    <s v="International Movies"/>
    <s v="International Movies, Romantic Movies, Thrillers"/>
    <n v="3"/>
  </r>
  <r>
    <n v="555"/>
    <s v="s555"/>
    <x v="0"/>
    <s v="RattleSnake - The Ahanna Story"/>
    <s v="Ramsey Nouah"/>
    <s v="Stan Nze, Osas Ighodaro, Bucci Franklin, Odera Adimorah, Efa Iwara, Emeka Nwagbaraocha, Elma Mbadiwe, Norbert Young, Brutus Richard, Chinyere Wilfred, Sonny McDon, Chiwetalu Agu"/>
    <n v="12"/>
    <s v="Nigeria"/>
    <s v="Nigeria"/>
    <n v="1"/>
    <d v="2021-07-02T00:00:00"/>
    <n v="2020"/>
    <x v="5"/>
    <s v="136 min"/>
    <n v="136"/>
    <n v="136"/>
    <n v="1327.509403282505"/>
    <s v=""/>
    <s v="Dramas, International Movies, Thrillers"/>
    <s v="Dramas"/>
    <s v="Dramas, International Movies, Thrillers"/>
    <n v="3"/>
  </r>
  <r>
    <n v="820"/>
    <s v="s820"/>
    <x v="0"/>
    <s v="The Outlaw Josey Wales"/>
    <s v="Clint Eastwood"/>
    <s v="Clint Eastwood, Sondra Locke, Chief Dan George, Bill McKinney, John Vernon, Paula Trueman, Sam Bottoms, Geraldine Keams, Woodrow Parfrey, Joyce Jameson"/>
    <n v="10"/>
    <s v="United States"/>
    <s v="United States"/>
    <n v="1"/>
    <d v="2021-06-02T00:00:00"/>
    <n v="1976"/>
    <x v="7"/>
    <s v="136 min"/>
    <n v="136"/>
    <n v="136"/>
    <n v="1327.509403282505"/>
    <s v=""/>
    <s v="Action &amp; Adventure, Classic Movies"/>
    <s v="Action &amp; Adventure"/>
    <s v="Action &amp; Adventure, Classic Movies"/>
    <n v="2"/>
  </r>
  <r>
    <n v="951"/>
    <s v="s951"/>
    <x v="0"/>
    <s v="The Lovely Bones"/>
    <s v="Peter Jackson"/>
    <s v="Mark Wahlberg, Rachel Weisz, Susan Sarandon, Stanley Tucci, Michael Imperioli, Saoirse Ronan, Rose McIver, Christian Thomas Ashdale, Reece Ritchie, Carolyn Dando"/>
    <n v="10"/>
    <s v="United States"/>
    <s v="United States, United Kingdom, New Zealand"/>
    <n v="3"/>
    <d v="2021-05-01T00:00:00"/>
    <n v="2009"/>
    <x v="2"/>
    <s v="136 min"/>
    <n v="136"/>
    <n v="136"/>
    <n v="1327.509403282505"/>
    <s v=""/>
    <s v="Dramas, International Movies, Sci-Fi &amp; Fantasy"/>
    <s v="Dramas"/>
    <s v="Dramas, International Movies, Sci-Fi &amp; Fantasy"/>
    <n v="3"/>
  </r>
  <r>
    <n v="1212"/>
    <s v="s1212"/>
    <x v="0"/>
    <s v="Mucize"/>
    <s v="Mahsun Kƒ±rmƒ±zƒ±g√ºl"/>
    <s v="Talat Bulut, Mert Turak, Mahsun Kƒ±rmƒ±zƒ±g√ºl, Erdem Yener, Erol Demir√∂z, Ali S√ºrmeli, Meral √áetinkaya, B√º≈üra Pekin"/>
    <n v="8"/>
    <s v="Turkey"/>
    <s v="Turkey"/>
    <n v="1"/>
    <d v="2021-03-12T00:00:00"/>
    <n v="2015"/>
    <x v="1"/>
    <s v="136 min"/>
    <n v="136"/>
    <n v="136"/>
    <n v="1327.509403282505"/>
    <s v=""/>
    <s v="Dramas, International Movies"/>
    <s v="Dramas"/>
    <s v="Dramas, International Movies"/>
    <n v="2"/>
  </r>
  <r>
    <n v="1742"/>
    <s v="s1742"/>
    <x v="0"/>
    <s v="Miss India"/>
    <s v="Narendra Nath"/>
    <s v="Keerthy Suresh, Dr. Rajendra Prasad, Jagapathi Babu, V. K. Naresh, Nadhiya, Naveen Chandra, Sumanth Shailendra, Kamal Kamaraju, Praveen, Pujitha Ponnada, Divya Sripada"/>
    <n v="11"/>
    <s v="India"/>
    <s v="India"/>
    <n v="1"/>
    <d v="2020-11-04T00:00:00"/>
    <n v="2020"/>
    <x v="6"/>
    <s v="136 min"/>
    <n v="136"/>
    <n v="136"/>
    <n v="1327.509403282505"/>
    <s v=""/>
    <s v="Dramas, International Movies"/>
    <s v="Dramas"/>
    <s v="Dramas, International Movies"/>
    <n v="2"/>
  </r>
  <r>
    <n v="2199"/>
    <s v="s2199"/>
    <x v="0"/>
    <s v="The Hater"/>
    <s v="Jan Komasa"/>
    <s v="Maciej Musia≈Çowski, Agata Kulesza, Danuta Stenka, Vanessa Aleksander, Maciej Stuhr, Jacek Koman, Adam Gradowski, Piotr Biedron, Martynika Kosnica"/>
    <n v="9"/>
    <s v="Poland"/>
    <s v="Poland"/>
    <n v="1"/>
    <d v="2020-07-29T00:00:00"/>
    <n v="2020"/>
    <x v="5"/>
    <s v="136 min"/>
    <n v="136"/>
    <n v="136"/>
    <n v="1327.509403282505"/>
    <s v=""/>
    <s v="Dramas, International Movies, Thrillers"/>
    <s v="Dramas"/>
    <s v="Dramas, International Movies, Thrillers"/>
    <n v="3"/>
  </r>
  <r>
    <n v="2287"/>
    <s v="s2287"/>
    <x v="0"/>
    <s v="Pyaar Ka Punchnama 2"/>
    <s v="Luv Ranjan"/>
    <s v="Kartik Aaryan, Nushrat Bharucha, Sonalli Sehgall, Sunny Singh, Ishita Raj, Omkar Kapoor, Sharat Saxena, Mona Ambegaonkar"/>
    <n v="8"/>
    <s v="India"/>
    <s v="India"/>
    <n v="1"/>
    <d v="2020-07-05T00:00:00"/>
    <n v="2015"/>
    <x v="5"/>
    <s v="136 min"/>
    <n v="136"/>
    <n v="136"/>
    <n v="1327.509403282505"/>
    <s v=""/>
    <s v="Comedies, Dramas, International Movies"/>
    <s v="Comedies"/>
    <s v="Comedies, Dramas, International Movies"/>
    <n v="3"/>
  </r>
  <r>
    <n v="2355"/>
    <s v="s2355"/>
    <x v="0"/>
    <s v="Destiny"/>
    <s v="Youssef Chahine"/>
    <s v="Nour El-Sherif, Laila Elwi, Mahmoud Hemeida, Safia el-Emari, Mohamed Mounir, Khaled El Nabawy, Seif Abdelrahman, Abdalla Mahmoud, Ahmed Fouad Selim, Magdi Idris"/>
    <n v="10"/>
    <s v="France"/>
    <s v="France, Egypt"/>
    <n v="2"/>
    <d v="2020-06-19T00:00:00"/>
    <n v="1997"/>
    <x v="1"/>
    <s v="136 min"/>
    <n v="136"/>
    <n v="136"/>
    <n v="1327.509403282505"/>
    <s v=""/>
    <s v="Dramas, International Movies"/>
    <s v="Dramas"/>
    <s v="Dramas, International Movies"/>
    <n v="2"/>
  </r>
  <r>
    <n v="3125"/>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n v="10"/>
    <s v="Bangladesh"/>
    <s v="Bangladesh"/>
    <n v="1"/>
    <d v="2019-12-16T00:00:00"/>
    <n v="2018"/>
    <x v="5"/>
    <s v="136 min"/>
    <n v="136"/>
    <n v="136"/>
    <n v="1327.509403282505"/>
    <s v=""/>
    <s v="Comedies, Dramas, Independent Movies"/>
    <s v="Comedies"/>
    <s v="Comedies, Dramas, Independent Movies"/>
    <n v="3"/>
  </r>
  <r>
    <n v="3659"/>
    <s v="s3659"/>
    <x v="0"/>
    <s v="Mauli"/>
    <s v="Aditya Sarpotdar"/>
    <s v="Riteish Deshmukh, Saiyami Kher, Jitendra Joshi, Siddarth Jadhav, Shrikant Yadav, Vijay Nikam, Umesh Jagtap, Usha Naik, Girija Oak, Genelia D'Souza"/>
    <n v="10"/>
    <s v="India"/>
    <s v="India"/>
    <n v="1"/>
    <d v="2019-07-17T00:00:00"/>
    <n v="2018"/>
    <x v="1"/>
    <s v="136 min"/>
    <n v="136"/>
    <n v="136"/>
    <n v="1327.509403282505"/>
    <s v=""/>
    <s v="Action &amp; Adventure, Dramas, International Movies"/>
    <s v="Action &amp; Adventure"/>
    <s v="Action &amp; Adventure, Dramas, International Movies"/>
    <n v="3"/>
  </r>
  <r>
    <n v="4125"/>
    <s v="s4125"/>
    <x v="0"/>
    <s v="The Tree of Blood"/>
    <s v="Julio Medem"/>
    <s v="√örsula Corber√≥, √Ålvaro Cervantes, Najwa Nimri, Patricia L√≥pez Arnaiz, Daniel Grao, Joaqu√≠n Furriel, Maria Molins, Emilio Guti√©rrez Caba, Luisa Gavasa, Jos√© Mar√≠a Pou, √Ångela Molina"/>
    <n v="11"/>
    <s v="Spain"/>
    <s v="Spain"/>
    <n v="1"/>
    <d v="2019-02-08T00:00:00"/>
    <n v="2018"/>
    <x v="5"/>
    <s v="136 min"/>
    <n v="136"/>
    <n v="136"/>
    <n v="1327.509403282505"/>
    <s v=""/>
    <s v="Dramas, Independent Movies, International Movies"/>
    <s v="Dramas"/>
    <s v="Dramas, Independent Movies, International Movies"/>
    <n v="3"/>
  </r>
  <r>
    <n v="4198"/>
    <s v="s4198"/>
    <x v="0"/>
    <s v="Baazaar"/>
    <s v="Gauravv K Chawla"/>
    <s v="Saif Ali Khan, Chitrangada Singh, Radhika Apte, Rohan Vinod Mehra, Manish Chaudhary, Denzil Smith, Pawan Chopra, Deepak Gheewala, Utkarsh Mazumdar, Danish Hussain"/>
    <n v="10"/>
    <s v="India"/>
    <s v="India"/>
    <n v="1"/>
    <d v="2019-01-13T00:00:00"/>
    <n v="2018"/>
    <x v="5"/>
    <s v="136 min"/>
    <n v="136"/>
    <n v="136"/>
    <n v="1327.509403282505"/>
    <s v=""/>
    <s v="Dramas, International Movies"/>
    <s v="Dramas"/>
    <s v="Dramas, International Movies"/>
    <n v="2"/>
  </r>
  <r>
    <n v="4394"/>
    <s v="s4394"/>
    <x v="0"/>
    <s v="Muzaffarnagar Baaqi Hai"/>
    <s v="Nakul Singh Sawhney"/>
    <m/>
    <n v="0"/>
    <s v="India"/>
    <s v="India"/>
    <n v="1"/>
    <d v="2018-11-15T00:00:00"/>
    <n v="2015"/>
    <x v="5"/>
    <s v="136 min"/>
    <n v="136"/>
    <n v="136"/>
    <n v="1327.509403282505"/>
    <s v=""/>
    <s v="Documentaries, International Movies"/>
    <s v="Documentaries"/>
    <s v="Documentaries, International Movies"/>
    <n v="2"/>
  </r>
  <r>
    <n v="4424"/>
    <s v="s4424"/>
    <x v="0"/>
    <s v="ABCD: Any Body Can Dance"/>
    <s v="Remo D'Souza"/>
    <s v="Prabhu Deva, Kay Kay Menon, Ganesh Acharya, Dharmesh Yelande, Salman, Lauren Gottlieb, Noorin Sha, Punit Pathak"/>
    <n v="8"/>
    <s v="India"/>
    <s v="India"/>
    <n v="1"/>
    <d v="2018-11-01T00:00:00"/>
    <n v="2013"/>
    <x v="1"/>
    <s v="136 min"/>
    <n v="136"/>
    <n v="136"/>
    <n v="1327.509403282505"/>
    <s v=""/>
    <s v="Dramas, International Movies"/>
    <s v="Dramas"/>
    <s v="Dramas, International Movies"/>
    <n v="2"/>
  </r>
  <r>
    <n v="4585"/>
    <s v="s4585"/>
    <x v="0"/>
    <s v="Manje Bistre"/>
    <s v="Baljit Singh Deo"/>
    <s v="Gippy Grewal, Sonam Bajwa, Karamjit Anmol, Jaggi Singh, B.N. Sharma, Hobby Dhaliwal, Rana Ranbir, Sardar Sohi, Anita Devgan, Harby Sangha"/>
    <n v="10"/>
    <s v="India"/>
    <s v="India"/>
    <n v="1"/>
    <d v="2018-10-01T00:00:00"/>
    <n v="2017"/>
    <x v="1"/>
    <s v="136 min"/>
    <n v="136"/>
    <n v="136"/>
    <n v="1327.509403282505"/>
    <s v=""/>
    <s v="Comedies, Dramas, International Movies"/>
    <s v="Comedies"/>
    <s v="Comedies, Dramas, International Movies"/>
    <n v="3"/>
  </r>
  <r>
    <n v="7461"/>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n v="21"/>
    <s v="Canada"/>
    <s v="Canada, United States"/>
    <n v="2"/>
    <d v="2018-06-01T00:00:00"/>
    <n v="2004"/>
    <x v="7"/>
    <s v="136 min"/>
    <n v="136"/>
    <n v="136"/>
    <n v="1327.509403282505"/>
    <s v=""/>
    <s v="Children &amp; Family Movies, Dramas, Sports Movies"/>
    <s v="Children &amp; Family Movies"/>
    <s v="Children &amp; Family Movies, Dramas, Sports Movies"/>
    <n v="3"/>
  </r>
  <r>
    <n v="7875"/>
    <s v="s7875"/>
    <x v="0"/>
    <s v="Road to Sangam"/>
    <s v="Amit Rai"/>
    <s v="Paresh Rawal, Om Puri, Pavan Malhotra, Javed Sheikh, Swati Chitnis, Masood Akhtar, Sudhir Nema, Rakesh Srivastava"/>
    <n v="8"/>
    <s v="India"/>
    <s v="India"/>
    <n v="1"/>
    <d v="2019-12-31T00:00:00"/>
    <n v="2010"/>
    <x v="1"/>
    <s v="136 min"/>
    <n v="136"/>
    <n v="136"/>
    <n v="1327.509403282505"/>
    <s v=""/>
    <s v="Dramas, Independent Movies, International Movies"/>
    <s v="Dramas"/>
    <s v="Dramas, Independent Movies, International Movies"/>
    <n v="3"/>
  </r>
  <r>
    <n v="8331"/>
    <s v="s8331"/>
    <x v="0"/>
    <s v="The Great Battle"/>
    <m/>
    <s v="Zo In-sung, Nam Joo-hyuk, Park Sung-woong, Bae Seong-woo, Seolhyun, Jung Eun-chae, Yu Oh-seong, Sung Dong-il, Oh Dae-whan"/>
    <n v="9"/>
    <s v="South Korea"/>
    <s v="South Korea"/>
    <n v="1"/>
    <d v="2019-04-08T00:00:00"/>
    <n v="2018"/>
    <x v="5"/>
    <s v="136 min"/>
    <n v="136"/>
    <n v="136"/>
    <n v="1327.509403282505"/>
    <s v=""/>
    <s v="Action &amp; Adventure, Dramas, International Movies"/>
    <s v="Action &amp; Adventure"/>
    <s v="Action &amp; Adventure, Dramas, International Movies"/>
    <n v="3"/>
  </r>
  <r>
    <n v="8415"/>
    <s v="s8415"/>
    <x v="0"/>
    <s v="The Matrix"/>
    <s v="Lilly Wachowski, Lana Wachowski"/>
    <s v="Keanu Reeves, Laurence Fishburne, Carrie-Anne Moss, Hugo Weaving, Gloria Foster, Joe Pantoliano, Marcus Chong, Julian Arahanga, Matt Doran, Belinda McClory"/>
    <n v="10"/>
    <s v="United States"/>
    <s v="United States"/>
    <n v="1"/>
    <d v="2019-11-01T00:00:00"/>
    <n v="1999"/>
    <x v="12"/>
    <s v="136 min"/>
    <n v="136"/>
    <n v="136"/>
    <n v="1327.509403282505"/>
    <s v=""/>
    <s v="Action &amp; Adventure, Sci-Fi &amp; Fantasy"/>
    <s v="Action &amp; Adventure"/>
    <s v="Action &amp; Adventure, Sci-Fi &amp; Fantasy"/>
    <n v="2"/>
  </r>
  <r>
    <n v="8474"/>
    <s v="s8474"/>
    <x v="0"/>
    <s v="The Rainmaker"/>
    <s v="Francis Ford Coppola"/>
    <s v="Matt Damon, Danny DeVito, Claire Danes, Jon Voight, Mary Kay Place, Dean Stockwell, Teresa Wright, Virginia Madsen, Mickey Rourke, Andrew Shue"/>
    <n v="10"/>
    <s v="United States"/>
    <s v="United States, Germany"/>
    <n v="2"/>
    <d v="2019-11-20T00:00:00"/>
    <n v="1997"/>
    <x v="2"/>
    <s v="136 min"/>
    <n v="136"/>
    <n v="136"/>
    <n v="1327.509403282505"/>
    <s v=""/>
    <s v="Dramas, Thrillers"/>
    <s v="Dramas"/>
    <s v="Dramas, Thrillers"/>
    <n v="2"/>
  </r>
  <r>
    <n v="691"/>
    <s v="s691"/>
    <x v="0"/>
    <s v="Rurouni Kenshin: The Final"/>
    <s v="Keishi Otomo"/>
    <s v="Takeru Sato, Emi Takei, Mackenyu, Munetaka Aoki, Yu Aoi, Yusuke Iseya, Tao Tsuchiya, Kazuki Kitamura, Kasumi Arimura, Yosuke Eguchi"/>
    <n v="10"/>
    <m/>
    <m/>
    <n v="0"/>
    <d v="2021-06-18T00:00:00"/>
    <n v="2021"/>
    <x v="1"/>
    <s v="137 min"/>
    <n v="137"/>
    <n v="137"/>
    <n v="1401.379408175671"/>
    <s v=""/>
    <s v="Action &amp; Adventure, International Movies"/>
    <s v="Action &amp; Adventure"/>
    <s v="Action &amp; Adventure, International Movies"/>
    <n v="2"/>
  </r>
  <r>
    <n v="1053"/>
    <s v="s1053"/>
    <x v="0"/>
    <s v="The Master"/>
    <s v="Paul Thomas Anderson"/>
    <s v="Joaquin Phoenix, Philip Seymour Hoffman, Amy Adams, Laura Dern, Kevin J. O'Connor, Jesse Plemons, Rami Malek, Christopher Evan Welch, Madisen Beaty, Ambyr Childers, Price Carson"/>
    <n v="11"/>
    <s v="United States"/>
    <s v="United States"/>
    <n v="1"/>
    <d v="2021-04-15T00:00:00"/>
    <n v="2012"/>
    <x v="12"/>
    <s v="137 min"/>
    <n v="137"/>
    <n v="137"/>
    <n v="1401.379408175671"/>
    <s v=""/>
    <s v="Dramas, Independent Movies"/>
    <s v="Dramas"/>
    <s v="Dramas, Independent Movies"/>
    <n v="2"/>
  </r>
  <r>
    <n v="1973"/>
    <s v="s1973"/>
    <x v="0"/>
    <s v="Black"/>
    <s v="Raja Chanda"/>
    <s v="Soham Chakraborty, Bidya Sinha Mim, Ashish Vidyarthi, Rajatabha Dutta, Rudranil Ghosh, Kharaj Mukherjee"/>
    <n v="6"/>
    <s v="India"/>
    <s v="India"/>
    <n v="1"/>
    <d v="2020-09-19T00:00:00"/>
    <n v="2015"/>
    <x v="1"/>
    <s v="137 min"/>
    <n v="137"/>
    <n v="137"/>
    <n v="1401.379408175671"/>
    <s v=""/>
    <s v="Action &amp; Adventure, International Movies"/>
    <s v="Action &amp; Adventure"/>
    <s v="Action &amp; Adventure, International Movies"/>
    <n v="2"/>
  </r>
  <r>
    <n v="1987"/>
    <s v="s1987"/>
    <x v="0"/>
    <s v="Nee Enge En Anbe"/>
    <s v="Sekhar Kammula"/>
    <s v="Nayantara, Vaibhav Reddy, Pasupathy, Harshvardhan Rane, Thagubothu Ramesh, Vinay Varma, Dheer Charan Srivastav, D. Narsingh Rao"/>
    <n v="8"/>
    <m/>
    <m/>
    <n v="0"/>
    <d v="2020-09-17T00:00:00"/>
    <n v="2014"/>
    <x v="1"/>
    <s v="137 min"/>
    <n v="137"/>
    <n v="137"/>
    <n v="1401.379408175671"/>
    <s v=""/>
    <s v="International Movies, Thrillers"/>
    <s v="International Movies"/>
    <s v="International Movies, Thrillers"/>
    <n v="2"/>
  </r>
  <r>
    <n v="2194"/>
    <s v="s2194"/>
    <x v="0"/>
    <s v="Uma Maheswara Ugra Roopasya"/>
    <s v="Venkatesh Maha"/>
    <s v="Satya Dev, VK Naresh, Raghavan, Suhas P, Ravindra Vijay, Chandana Koppisetti, Roopa Koduvayur, Kushalini Pulapa"/>
    <n v="8"/>
    <s v="India"/>
    <s v="India"/>
    <n v="1"/>
    <d v="2020-07-30T00:00:00"/>
    <n v="2020"/>
    <x v="5"/>
    <s v="137 min"/>
    <n v="137"/>
    <n v="137"/>
    <n v="1401.379408175671"/>
    <s v=""/>
    <s v="Comedies, Dramas, Independent Movies"/>
    <s v="Comedies"/>
    <s v="Comedies, Dramas, Independent Movies"/>
    <n v="3"/>
  </r>
  <r>
    <n v="2290"/>
    <s v="s2290"/>
    <x v="0"/>
    <s v="Special 26"/>
    <s v="Neeraj Pandey"/>
    <s v="Akshay Kumar, Manoj Bajpayee, Anupam Kher, Jimmy Shergill, Kajal Aggarwal, Divya Dutta, Kharaj Mukherjee, Rajesh Sharma, Kishore Kadam, Neeru Bajwa, Deep Raj Rana, Neetu Singh"/>
    <n v="12"/>
    <s v="India"/>
    <s v="India"/>
    <n v="1"/>
    <d v="2020-07-05T00:00:00"/>
    <n v="2013"/>
    <x v="6"/>
    <s v="137 min"/>
    <n v="137"/>
    <n v="137"/>
    <n v="1401.379408175671"/>
    <s v=""/>
    <s v="Dramas, International Movies, Thrillers"/>
    <s v="Dramas"/>
    <s v="Dramas, International Movies, Thrillers"/>
    <n v="3"/>
  </r>
  <r>
    <n v="3170"/>
    <s v="s3170"/>
    <x v="0"/>
    <s v="Marriage Story"/>
    <s v="Noah Baumbach"/>
    <s v="Scarlett Johansson, Adam Driver, Laura Dern, Alan Alda, Ray Liotta, Julie Hagerty, Merritt Wever, Azhy Robertson"/>
    <n v="8"/>
    <s v="United Kingdom"/>
    <s v="United Kingdom, United States"/>
    <n v="2"/>
    <d v="2019-12-06T00:00:00"/>
    <n v="2019"/>
    <x v="12"/>
    <s v="137 min"/>
    <n v="137"/>
    <n v="137"/>
    <n v="1401.379408175671"/>
    <s v=""/>
    <s v="Dramas"/>
    <s v="Dramas"/>
    <s v="Dramas"/>
    <n v="1"/>
  </r>
  <r>
    <n v="3199"/>
    <s v="s3199"/>
    <x v="0"/>
    <s v="Qismat"/>
    <s v="Jagdeep Sidhu"/>
    <s v="Ammy Virk, Sargun Mehta, Guggu Gill, Tania, Harby Sangha, Hardeep Gill, Sukhdev Barnala, Satwant Kaur, Baljinder Kaur, Jashanjeet Gosha"/>
    <n v="10"/>
    <s v="India"/>
    <s v="India"/>
    <n v="1"/>
    <d v="2019-12-01T00:00:00"/>
    <n v="2018"/>
    <x v="6"/>
    <s v="137 min"/>
    <n v="137"/>
    <n v="137"/>
    <n v="1401.379408175671"/>
    <s v=""/>
    <s v="Dramas, International Movies, Romantic Movies"/>
    <s v="Dramas"/>
    <s v="Dramas, International Movies, Romantic Movies"/>
    <n v="3"/>
  </r>
  <r>
    <n v="3224"/>
    <s v="s3224"/>
    <x v="0"/>
    <s v="Defiance"/>
    <s v="Edward Zwick"/>
    <s v="Daniel Craig, Liev Schreiber, Jamie Bell, Alexa Davalos, Allan Corduner, Mark Feuerstein, Tomas Arana, Jodhi May, Kate Fahy, Iddo Goldberg, George MacKay, Iben Hjejle, Martin Hancock, Jacek Koman, Ravil Isyanov"/>
    <n v="15"/>
    <s v="United States"/>
    <s v="United States"/>
    <n v="1"/>
    <d v="2019-11-27T00:00:00"/>
    <n v="2008"/>
    <x v="12"/>
    <s v="137 min"/>
    <n v="137"/>
    <n v="137"/>
    <n v="1401.379408175671"/>
    <s v=""/>
    <s v="Action &amp; Adventure, Dramas"/>
    <s v="Action &amp; Adventure"/>
    <s v="Action &amp; Adventure, Dramas"/>
    <n v="2"/>
  </r>
  <r>
    <n v="3805"/>
    <s v="s3805"/>
    <x v="0"/>
    <s v="The Man Who Feels No Pain"/>
    <s v="Vasan Bala"/>
    <s v="Abhimanyu Dassani, Radhika Madan, Gulshan Devaiah, Mahesh Manjrekar, Jimit Trivedi, Loveleen Mishra, Sartaaj Kakkar, Riva Arora"/>
    <n v="8"/>
    <s v="India"/>
    <s v="India"/>
    <n v="1"/>
    <d v="2019-05-22T00:00:00"/>
    <n v="2018"/>
    <x v="1"/>
    <s v="137 min"/>
    <n v="137"/>
    <n v="137"/>
    <n v="1401.379408175671"/>
    <s v=""/>
    <s v="Action &amp; Adventure, Comedies, International Movies"/>
    <s v="Action &amp; Adventure"/>
    <s v="Action &amp; Adventure, Comedies, International Movies"/>
    <n v="3"/>
  </r>
  <r>
    <n v="4109"/>
    <s v="s4109"/>
    <x v="0"/>
    <s v="Sur: The Melody of Life"/>
    <s v="Tanuja Chandra"/>
    <s v="Lucky Ali, Simone Singh, Achint Kaur, Ehsan Khan, Harsh Vasisht, Yashodhan Bal, Gauri Karnik, Divya Dutta"/>
    <n v="8"/>
    <s v="India"/>
    <s v="India"/>
    <n v="1"/>
    <d v="2019-02-15T00:00:00"/>
    <n v="2002"/>
    <x v="1"/>
    <s v="137 min"/>
    <n v="137"/>
    <n v="137"/>
    <n v="1401.379408175671"/>
    <s v=""/>
    <s v="Dramas, International Movies"/>
    <s v="Dramas"/>
    <s v="Dramas, International Movies"/>
    <n v="2"/>
  </r>
  <r>
    <n v="4155"/>
    <s v="s4155"/>
    <x v="0"/>
    <s v="High Society"/>
    <s v="Byun Hyuk"/>
    <s v="Park Hae-il, Su Ae, Yoon Je-moon, Ra Mi-ran, Lee Jin-wook, Kim Gyu-sun, Han Ju-yeong, Kim Hae-gon, Nam Moon-cheol, Jang So-yeon"/>
    <n v="10"/>
    <s v="South Korea"/>
    <s v="South Korea"/>
    <n v="1"/>
    <d v="2019-01-29T00:00:00"/>
    <n v="2018"/>
    <x v="5"/>
    <s v="137 min"/>
    <n v="137"/>
    <n v="137"/>
    <n v="1401.379408175671"/>
    <s v=""/>
    <s v="Dramas, International Movies"/>
    <s v="Dramas"/>
    <s v="Dramas, International Movies"/>
    <n v="2"/>
  </r>
  <r>
    <n v="4288"/>
    <s v="s4288"/>
    <x v="0"/>
    <s v="Andhadhun"/>
    <s v="Sriram Raghavan"/>
    <s v="Tabu, Ayushmann Khurrana, Radhika Apte, Anil Dhawan, Manav Vij, Zakir Hussain, Ashwini Kalsekar, Chhaya Kadam, Pawan Singh, Kabir Sajid"/>
    <n v="10"/>
    <s v="India"/>
    <s v="India"/>
    <n v="1"/>
    <d v="2018-12-16T00:00:00"/>
    <n v="2018"/>
    <x v="1"/>
    <s v="137 min"/>
    <n v="137"/>
    <n v="137"/>
    <n v="1401.379408175671"/>
    <s v=""/>
    <s v="Comedies, Dramas, International Movies"/>
    <s v="Comedies"/>
    <s v="Comedies, Dramas, International Movies"/>
    <n v="3"/>
  </r>
  <r>
    <n v="4545"/>
    <s v="s4545"/>
    <x v="0"/>
    <s v="Monty Python Live (Mostly): One Down, Five to Go"/>
    <s v="Eric Idle"/>
    <s v="John Cleese, Terry Gilliam, Eric Idle, Terry Jones, Michael Palin"/>
    <n v="5"/>
    <s v="United Kingdom"/>
    <s v="United Kingdom"/>
    <n v="1"/>
    <d v="2018-10-02T00:00:00"/>
    <n v="2014"/>
    <x v="5"/>
    <s v="137 min"/>
    <n v="137"/>
    <n v="137"/>
    <n v="1401.379408175671"/>
    <s v=""/>
    <s v="Comedies"/>
    <s v="Comedies"/>
    <s v="Comedies"/>
    <n v="1"/>
  </r>
  <r>
    <n v="4563"/>
    <s v="s4563"/>
    <x v="0"/>
    <s v="Dev.D"/>
    <s v="Anurag Kashyap"/>
    <s v="Abhay Deol, Mahie Gill, Kalki Koechlin, Sindbad Phgura, Ammo 'Too Sweet', Jimi the Quiff, Parakh Madan"/>
    <n v="7"/>
    <s v="India"/>
    <s v="India"/>
    <n v="1"/>
    <d v="2018-10-01T00:00:00"/>
    <n v="2009"/>
    <x v="5"/>
    <s v="137 min"/>
    <n v="137"/>
    <n v="137"/>
    <n v="1401.379408175671"/>
    <s v=""/>
    <s v="Dramas, International Movies, Romantic Movies"/>
    <s v="Dramas"/>
    <s v="Dramas, International Movies, Romantic Movies"/>
    <n v="3"/>
  </r>
  <r>
    <n v="4568"/>
    <s v="s4568"/>
    <x v="0"/>
    <s v="Haani"/>
    <s v="Amitoj Mann"/>
    <s v="Sarabjit Cheema, Mahreen Kaleka, Harbhajan Mann, Anuj Sachdeva, Rupan Bal, Sonia Mann"/>
    <n v="6"/>
    <s v="India"/>
    <s v="India"/>
    <n v="1"/>
    <d v="2018-10-01T00:00:00"/>
    <n v="2013"/>
    <x v="1"/>
    <s v="137 min"/>
    <n v="137"/>
    <n v="137"/>
    <n v="1401.379408175671"/>
    <s v=""/>
    <s v="Dramas, International Movies, Music &amp; Musicals"/>
    <s v="Dramas"/>
    <s v="Dramas, International Movies, Music &amp; Musicals"/>
    <n v="3"/>
  </r>
  <r>
    <n v="4575"/>
    <s v="s4575"/>
    <x v="0"/>
    <s v="Judge Singh LLB"/>
    <s v="Atharv Baluja"/>
    <s v="Ravinder Grewal, B.N. Sharma, Sardar Sohi, Chandan Prabhakar, Anita Devgan, Harpal Singh, Hardeep Gill, Surbhi Mahendru"/>
    <n v="8"/>
    <s v="India"/>
    <s v="India"/>
    <n v="1"/>
    <d v="2018-10-01T00:00:00"/>
    <n v="2015"/>
    <x v="6"/>
    <s v="137 min"/>
    <n v="137"/>
    <n v="137"/>
    <n v="1401.379408175671"/>
    <s v=""/>
    <s v="Comedies, Dramas, International Movies"/>
    <s v="Comedies"/>
    <s v="Comedies, Dramas, International Movies"/>
    <n v="3"/>
  </r>
  <r>
    <n v="4611"/>
    <s v="s4611"/>
    <x v="0"/>
    <s v="Udaan"/>
    <s v="Vikramaditya Motwane"/>
    <s v="Rajat Barmecha, Ronit Roy, Ram Kapoor, Aayan Boradia, Manjot Singh, Anand Tiwari, Raja Hudda, Shaunak Sengupta, Varun Khettry, Akshay Sachdev"/>
    <n v="10"/>
    <s v="India"/>
    <s v="India"/>
    <n v="1"/>
    <d v="2018-10-01T00:00:00"/>
    <n v="2010"/>
    <x v="5"/>
    <s v="137 min"/>
    <n v="137"/>
    <n v="137"/>
    <n v="1401.379408175671"/>
    <s v=""/>
    <s v="Dramas, Independent Movies, International Movies"/>
    <s v="Dramas"/>
    <s v="Dramas, Independent Movies, International Movies"/>
    <n v="3"/>
  </r>
  <r>
    <n v="4734"/>
    <s v="s4734"/>
    <x v="0"/>
    <s v="Rowdy Rathore"/>
    <s v="Prabhu Deva"/>
    <s v="Akshay Kumar, Sonakshi Sinha, Nasser, Yashpal Sharma, Paresh Ganatra, Gurdip Kohli, Mushtaq Khan, Amit Kumar Tiwari"/>
    <n v="8"/>
    <s v="India"/>
    <s v="India"/>
    <n v="1"/>
    <d v="2018-08-02T00:00:00"/>
    <n v="2012"/>
    <x v="1"/>
    <s v="137 min"/>
    <n v="137"/>
    <n v="137"/>
    <n v="1401.379408175671"/>
    <s v=""/>
    <s v="Action &amp; Adventure, Comedies, International Movies"/>
    <s v="Action &amp; Adventure"/>
    <s v="Action &amp; Adventure, Comedies, International Movies"/>
    <n v="3"/>
  </r>
  <r>
    <n v="5271"/>
    <s v="s5271"/>
    <x v="0"/>
    <s v="First They Killed My Father"/>
    <s v="Angelina Jolie"/>
    <s v="Sreymoch Sareum, Kompheak Phoeung, Socheata Sveng, Dara Heng, Sothea Khoun, Sreyneang Oun, Kimhak Mun, Chenda Run, Nika Sarun, Nita Sarun"/>
    <n v="10"/>
    <s v="Cambodia"/>
    <s v="Cambodia, United States"/>
    <n v="2"/>
    <d v="2017-09-15T00:00:00"/>
    <n v="2017"/>
    <x v="5"/>
    <s v="137 min"/>
    <n v="137"/>
    <n v="137"/>
    <n v="1401.379408175671"/>
    <s v=""/>
    <s v="Dramas"/>
    <s v="Dramas"/>
    <s v="Dramas"/>
    <n v="1"/>
  </r>
  <r>
    <n v="5569"/>
    <s v="s5569"/>
    <x v="0"/>
    <s v="Pandora"/>
    <s v="Jung-woo Park"/>
    <s v="Nam-gil Kim, Young-ae Kim, Jeong-hee Moon, Joo-hyun Kim, Jin-young Jung, Kyeong-yeong Lee, Shin-il Kang, Dae-Myung Kim, Seung-mok Yoo, Myung-min Kim"/>
    <n v="10"/>
    <s v="South Korea"/>
    <s v="South Korea"/>
    <n v="1"/>
    <d v="2017-03-17T00:00:00"/>
    <n v="2016"/>
    <x v="5"/>
    <s v="137 min"/>
    <n v="137"/>
    <n v="137"/>
    <n v="1401.379408175671"/>
    <s v=""/>
    <s v="Dramas, International Movies, Thrillers"/>
    <s v="Dramas"/>
    <s v="Dramas, International Movies, Thrillers"/>
    <n v="3"/>
  </r>
  <r>
    <n v="5892"/>
    <s v="s5892"/>
    <x v="0"/>
    <s v="Beasts of No Nation"/>
    <s v="Cary Joji Fukunaga"/>
    <s v="Idris Elba, Abraham Attah, Kurt Egyiawan, Jude Akuwudike, Emmanuel &quot;King Kong&quot; Nii Adom Quaye, Ama K. Abebrese, Kobina Amissah Sam, Francis Weddey, Richard Pepple"/>
    <n v="9"/>
    <s v="United States"/>
    <s v="United States"/>
    <n v="1"/>
    <d v="2015-10-16T00:00:00"/>
    <n v="2015"/>
    <x v="5"/>
    <s v="137 min"/>
    <n v="137"/>
    <n v="137"/>
    <n v="1401.379408175671"/>
    <s v=""/>
    <s v="Dramas, Independent Movies"/>
    <s v="Dramas"/>
    <s v="Dramas, Independent Movies"/>
    <n v="2"/>
  </r>
  <r>
    <n v="6026"/>
    <s v="s6026"/>
    <x v="0"/>
    <s v="7 Din Mohabbat In"/>
    <s v="Meenu Gaur, Farjad Nabi"/>
    <s v="Mahira Khan, Sheheryar Munawar, Javed Sheikh, Hina Dilpazeer, Amna Ilyas, Mira Sethi, Rimal Ali, Salahuddin Tunio, Aamir Qureshi, Adnan Shah"/>
    <n v="10"/>
    <s v="Pakistan"/>
    <s v="Pakistan"/>
    <n v="1"/>
    <d v="2019-05-15T00:00:00"/>
    <n v="2018"/>
    <x v="6"/>
    <s v="137 min"/>
    <n v="137"/>
    <n v="137"/>
    <n v="1401.379408175671"/>
    <s v=""/>
    <s v="Comedies, International Movies, Music &amp; Musicals"/>
    <s v="Comedies"/>
    <s v="Comedies, International Movies, Music &amp; Musicals"/>
    <n v="3"/>
  </r>
  <r>
    <n v="6032"/>
    <s v="s6032"/>
    <x v="0"/>
    <s v="A Clockwork Orange"/>
    <s v="Stanley Kubrick"/>
    <s v="Malcolm McDowell, Patrick Magee, Michael Bates, Warren Clarke, Adrienne Corri, Paul Farrell, Miriam Karlin, James Marcus"/>
    <n v="8"/>
    <s v="United Kingdom"/>
    <s v="United Kingdom, United States"/>
    <n v="2"/>
    <d v="2020-11-01T00:00:00"/>
    <n v="1971"/>
    <x v="12"/>
    <s v="137 min"/>
    <n v="137"/>
    <n v="137"/>
    <n v="1401.379408175671"/>
    <s v=""/>
    <s v="Classic Movies, Cult Movies, Dramas"/>
    <s v="Classic Movies"/>
    <s v="Classic Movies, Cult Movies, Dramas"/>
    <n v="3"/>
  </r>
  <r>
    <n v="6511"/>
    <s v="s6511"/>
    <x v="0"/>
    <s v="Coach Carter"/>
    <s v="Thomas Carter"/>
    <s v="Samuel L. Jackson, Rob Brown, Robert Ri'chard, Rick Gonzalez, Nana Gbewonyo, Antwon Tanner, Channing Tatum, Ashanti, Texas Battle, Denise Dowse, Debbi Morgan"/>
    <n v="11"/>
    <s v="United States"/>
    <s v="United States, Germany"/>
    <n v="2"/>
    <d v="2020-01-01T00:00:00"/>
    <n v="2005"/>
    <x v="2"/>
    <s v="137 min"/>
    <n v="137"/>
    <n v="137"/>
    <n v="1401.379408175671"/>
    <s v=""/>
    <s v="Dramas, Sports Movies"/>
    <s v="Dramas"/>
    <s v="Dramas, Sports Movies"/>
    <n v="2"/>
  </r>
  <r>
    <n v="6523"/>
    <s v="s6523"/>
    <x v="0"/>
    <s v="Company"/>
    <s v="Ram Gopal Varma"/>
    <s v="Ajay Devgn, Vivek Oberoi, Mohanlal, Manisha Koirala, Seema Biswas, Antara Mali, Akash Khurana, Madan Joshi, Vijay Raaz, Rajpal Yadav"/>
    <n v="10"/>
    <s v="India"/>
    <s v="India"/>
    <n v="1"/>
    <d v="2018-03-01T00:00:00"/>
    <n v="2002"/>
    <x v="5"/>
    <s v="137 min"/>
    <n v="137"/>
    <n v="137"/>
    <n v="1401.379408175671"/>
    <s v=""/>
    <s v="Action &amp; Adventure, Dramas, International Movies"/>
    <s v="Action &amp; Adventure"/>
    <s v="Action &amp; Adventure, Dramas, International Movies"/>
    <n v="3"/>
  </r>
  <r>
    <n v="6865"/>
    <s v="s6865"/>
    <x v="0"/>
    <s v="Gol Maal"/>
    <s v="Hrishikesh Mukherjee"/>
    <s v="Amol Palekar, Bindiya Goswami, Deven Verma, Utpal Dutt, Shubha Khote, Manju Singh, Dina Pathak, Pushpa, David Abraham, Asrani"/>
    <n v="10"/>
    <s v="India"/>
    <s v="India"/>
    <n v="1"/>
    <d v="2019-12-31T00:00:00"/>
    <n v="1979"/>
    <x v="6"/>
    <s v="137 min"/>
    <n v="137"/>
    <n v="137"/>
    <n v="1401.379408175671"/>
    <s v=""/>
    <s v="Classic Movies, Comedies, International Movies"/>
    <s v="Classic Movies"/>
    <s v="Classic Movies, Comedies, International Movies"/>
    <n v="3"/>
  </r>
  <r>
    <n v="6885"/>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n v="20"/>
    <s v="United States"/>
    <s v="United States, United Kingdom, Italy"/>
    <n v="3"/>
    <d v="2019-11-01T00:00:00"/>
    <n v="2001"/>
    <x v="12"/>
    <s v="137 min"/>
    <n v="137"/>
    <n v="137"/>
    <n v="1401.379408175671"/>
    <s v=""/>
    <s v="Comedies, Dramas, International Movies"/>
    <s v="Comedies"/>
    <s v="Comedies, Dramas, International Movies"/>
    <n v="3"/>
  </r>
  <r>
    <n v="7096"/>
    <s v="s7096"/>
    <x v="0"/>
    <s v="Irada Pakka"/>
    <s v="Kedar Shinde"/>
    <s v="Smita Jaykar, Siddarth Jadhav"/>
    <n v="2"/>
    <s v="India"/>
    <s v="India"/>
    <n v="1"/>
    <d v="2018-03-15T00:00:00"/>
    <n v="2010"/>
    <x v="1"/>
    <s v="137 min"/>
    <n v="137"/>
    <n v="137"/>
    <n v="1401.379408175671"/>
    <s v=""/>
    <s v="Comedies, Dramas, International Movies"/>
    <s v="Comedies"/>
    <s v="Comedies, Dramas, International Movies"/>
    <n v="3"/>
  </r>
  <r>
    <n v="7170"/>
    <s v="s7170"/>
    <x v="0"/>
    <s v="Karzzzz"/>
    <s v="Satish Kaushik"/>
    <s v="Himesh Reshammiya, Urmila Matondkar, Shweta Kumar, Dino Morea, Raj Babbar, Danny Denzongpa, Gulshan Grover, Rohini Hattangadi, Asrani, Smita Bansal"/>
    <n v="10"/>
    <s v="India"/>
    <s v="India"/>
    <n v="1"/>
    <d v="2017-10-22T00:00:00"/>
    <n v="2008"/>
    <x v="1"/>
    <s v="137 min"/>
    <n v="137"/>
    <n v="137"/>
    <n v="1401.379408175671"/>
    <s v=""/>
    <s v="International Movies, Music &amp; Musicals, Romantic Movies"/>
    <s v="International Movies"/>
    <s v="International Movies, Music &amp; Musicals, Romantic Movies"/>
    <n v="3"/>
  </r>
  <r>
    <n v="7199"/>
    <s v="s7199"/>
    <x v="0"/>
    <s v="Kill Bill: Vol. 2"/>
    <s v="Quentin Tarantino"/>
    <s v="Uma Thurman, David Carradine, Michael Madsen, Daryl Hannah, Gordon Liu, Michael Parks, Perla Haney-Jardine, Helen Kim, Claire Smithies, Clark Middleton"/>
    <n v="10"/>
    <s v="United States"/>
    <s v="United States"/>
    <n v="1"/>
    <d v="2020-01-01T00:00:00"/>
    <n v="2004"/>
    <x v="12"/>
    <s v="137 min"/>
    <n v="137"/>
    <n v="137"/>
    <n v="1401.379408175671"/>
    <s v=""/>
    <s v="Action &amp; Adventure"/>
    <s v="Action &amp; Adventure"/>
    <s v="Action &amp; Adventure"/>
    <n v="1"/>
  </r>
  <r>
    <n v="7387"/>
    <s v="s7387"/>
    <x v="0"/>
    <s v="Maine Pyaar Kyun Kiya"/>
    <s v="David Dhawan"/>
    <s v="Salman Khan, Sushmita Sen, Sohail Khan, Katrina Kaif, Arshad Warsi, Isha Koppikar, Rajpal Yadav, Beena Kak"/>
    <n v="8"/>
    <s v="India"/>
    <s v="India"/>
    <n v="1"/>
    <d v="2019-12-31T00:00:00"/>
    <n v="2005"/>
    <x v="1"/>
    <s v="137 min"/>
    <n v="137"/>
    <n v="137"/>
    <n v="1401.379408175671"/>
    <s v=""/>
    <s v="Comedies, International Movies, Music &amp; Musicals"/>
    <s v="Comedies"/>
    <s v="Comedies, International Movies, Music &amp; Musicals"/>
    <n v="3"/>
  </r>
  <r>
    <n v="7703"/>
    <s v="s7703"/>
    <x v="0"/>
    <s v="Papa the Great"/>
    <s v="Bhagyaraj"/>
    <s v="Krishan Kumar, Nagma, Satya Prakash, Master Bobby, Satish Kaushik, Laxmikant Berde, Mahavir Shah, Anil Dhawan, Shama Deshpande, Shatrughan Sinha"/>
    <n v="10"/>
    <s v="India"/>
    <s v="India"/>
    <n v="1"/>
    <d v="2017-12-08T00:00:00"/>
    <n v="2000"/>
    <x v="6"/>
    <s v="137 min"/>
    <n v="137"/>
    <n v="137"/>
    <n v="1401.379408175671"/>
    <s v=""/>
    <s v="Comedies, Dramas, International Movies"/>
    <s v="Comedies"/>
    <s v="Comedies, Dramas, International Movies"/>
    <n v="3"/>
  </r>
  <r>
    <n v="7895"/>
    <s v="s7895"/>
    <x v="0"/>
    <s v="Rosemary's Baby"/>
    <s v="Roman Polanski"/>
    <s v="Mia Farrow, John Cassavetes, Ruth Gordon, Sidney Blackmer, Maurice Evans, Ralph Bellamy, Patsy Kelly, Elisha Cook Jr., Emmaline Henry, Charles Grodin"/>
    <n v="10"/>
    <s v="United States"/>
    <s v="United States"/>
    <n v="1"/>
    <d v="2019-11-01T00:00:00"/>
    <n v="1968"/>
    <x v="12"/>
    <s v="137 min"/>
    <n v="137"/>
    <n v="137"/>
    <n v="1401.379408175671"/>
    <s v=""/>
    <s v="Classic Movies, Horror Movies, Thrillers"/>
    <s v="Classic Movies"/>
    <s v="Classic Movies, Horror Movies, Thrillers"/>
    <n v="3"/>
  </r>
  <r>
    <n v="7918"/>
    <s v="s7918"/>
    <x v="0"/>
    <s v="Sadma"/>
    <s v="Balu Mahendra"/>
    <s v="Kamal Hassan, Sridevi, Silk Smitha, Gulshan Grover, Paintal, Arvind Deshpande"/>
    <n v="6"/>
    <s v="India"/>
    <s v="India"/>
    <n v="1"/>
    <d v="2019-12-31T00:00:00"/>
    <n v="1983"/>
    <x v="1"/>
    <s v="137 min"/>
    <n v="137"/>
    <n v="137"/>
    <n v="1401.379408175671"/>
    <s v=""/>
    <s v="Dramas, International Movies, Romantic Movies"/>
    <s v="Dramas"/>
    <s v="Dramas, International Movies, Romantic Movies"/>
    <n v="3"/>
  </r>
  <r>
    <n v="8048"/>
    <s v="s8048"/>
    <x v="0"/>
    <s v="Socha Na Tha"/>
    <s v="Imtiaz Ali"/>
    <s v="Abhay Deol, Ayesha Takia, Apoorva Jha, Ayesha Jhulka, Rati Agnihotri, Sandhya Mridul, Suresh Oberoi, Manish Chaudhary"/>
    <n v="8"/>
    <s v="India"/>
    <s v="India"/>
    <n v="1"/>
    <d v="2018-07-01T00:00:00"/>
    <n v="2005"/>
    <x v="1"/>
    <s v="137 min"/>
    <n v="137"/>
    <n v="137"/>
    <n v="1401.379408175671"/>
    <s v=""/>
    <s v="Comedies, International Movies, Romantic Movies"/>
    <s v="Comedies"/>
    <s v="Comedies, International Movies, Romantic Movies"/>
    <n v="3"/>
  </r>
  <r>
    <n v="8157"/>
    <s v="s8157"/>
    <x v="0"/>
    <s v="Teen Patti"/>
    <s v="Leena Yadav"/>
    <s v="Amitabh Bachchan, Madhavan, Ben Kingsley, Shraddha Kapoor, Siddharth Kher, Dhruv Ganesh, Vaibhav Talwar"/>
    <n v="7"/>
    <s v="India"/>
    <s v="India"/>
    <n v="1"/>
    <d v="2018-03-01T00:00:00"/>
    <n v="2010"/>
    <x v="6"/>
    <s v="137 min"/>
    <n v="137"/>
    <n v="137"/>
    <n v="1401.379408175671"/>
    <s v=""/>
    <s v="Dramas, International Movies, Thrillers"/>
    <s v="Dramas"/>
    <s v="Dramas, International Movies, Thrillers"/>
    <n v="3"/>
  </r>
  <r>
    <n v="8770"/>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n v="17"/>
    <s v="India"/>
    <s v="India"/>
    <n v="1"/>
    <d v="2018-03-01T00:00:00"/>
    <n v="2008"/>
    <x v="5"/>
    <s v="137 min"/>
    <n v="137"/>
    <n v="137"/>
    <n v="1401.379408175671"/>
    <s v=""/>
    <s v="Dramas, Independent Movies, International Movies"/>
    <s v="Dramas"/>
    <s v="Dramas, Independent Movies, International Movies"/>
    <n v="3"/>
  </r>
  <r>
    <n v="373"/>
    <s v="s373"/>
    <x v="0"/>
    <s v="Rurouni Kenshin: The Beginning"/>
    <s v="Keishi Otomo"/>
    <s v="Takeru Satoh, Kasumi Arimura, Issey Takahashi, Nijiro Murakami, Masanobu Ando, Kazuki Kitamura, Yosuke Eguchi"/>
    <n v="7"/>
    <m/>
    <m/>
    <n v="0"/>
    <d v="2021-07-30T00:00:00"/>
    <n v="2021"/>
    <x v="5"/>
    <s v="138 min"/>
    <n v="138"/>
    <n v="138"/>
    <n v="1477.2494130688367"/>
    <s v=""/>
    <s v="Action &amp; Adventure, International Movies"/>
    <s v="Action &amp; Adventure"/>
    <s v="Action &amp; Adventure, International Movies"/>
    <n v="2"/>
  </r>
  <r>
    <n v="501"/>
    <s v="s501"/>
    <x v="0"/>
    <s v="Major Grom: Plague Doctor"/>
    <s v="Oleg Trofim"/>
    <s v="Tikhon Zhiznevskiy, Lyubov Aksyonova, Alexei Maklakov, Aleksandr Seteykin, Sergei Goroshko, Dmitriy Chebotarev, Mikhail Evlanov, Oleg Chugunov, Vitali Khayev, Anton Bogdanov, Nikita Kologrivy, Yuriy Nasonov"/>
    <n v="12"/>
    <m/>
    <m/>
    <n v="0"/>
    <d v="2021-07-07T00:00:00"/>
    <n v="2021"/>
    <x v="5"/>
    <s v="138 min"/>
    <n v="138"/>
    <n v="138"/>
    <n v="1477.2494130688367"/>
    <s v=""/>
    <s v="Action &amp; Adventure, International Movies"/>
    <s v="Action &amp; Adventure"/>
    <s v="Action &amp; Adventure, International Movies"/>
    <n v="2"/>
  </r>
  <r>
    <n v="713"/>
    <s v="s713"/>
    <x v="0"/>
    <s v="Silver Skates"/>
    <s v="Michael Lockshin"/>
    <s v="Fedor Fedotov, Sonya Priss, Yury Borisov, Kirill Zaitsev, Aleksey Guskov, Severija Janusauskaite, Cathy Belton"/>
    <n v="7"/>
    <m/>
    <m/>
    <n v="0"/>
    <d v="2021-06-16T00:00:00"/>
    <n v="2020"/>
    <x v="5"/>
    <s v="138 min"/>
    <n v="138"/>
    <n v="138"/>
    <n v="1477.2494130688367"/>
    <s v=""/>
    <s v="Action &amp; Adventure, Dramas, International Movies"/>
    <s v="Action &amp; Adventure"/>
    <s v="Action &amp; Adventure, Dramas, International Movies"/>
    <n v="3"/>
  </r>
  <r>
    <n v="943"/>
    <s v="s943"/>
    <x v="0"/>
    <s v="Mystic River"/>
    <s v="Clint Eastwood"/>
    <s v="Sean Penn, Tim Robbins, Kevin Bacon, Laurence Fishburne, Marcia Gay Harden, Laura Linney, Kevin Chapman, Tom Guiry, Emmy Rossum, Spencer Treat Clark"/>
    <n v="10"/>
    <s v="United States"/>
    <s v="United States, Australia"/>
    <n v="2"/>
    <d v="2021-05-01T00:00:00"/>
    <n v="2003"/>
    <x v="12"/>
    <s v="138 min"/>
    <n v="138"/>
    <n v="138"/>
    <n v="1477.2494130688367"/>
    <s v=""/>
    <s v="Dramas, Thrillers"/>
    <s v="Dramas"/>
    <s v="Dramas, Thrillers"/>
    <n v="2"/>
  </r>
  <r>
    <n v="1343"/>
    <s v="s1343"/>
    <x v="0"/>
    <s v="Space Sweepers"/>
    <s v="Jo Sung-hee"/>
    <s v="Song Joong-ki, Kim Tae-ri, Jin Sun-kyu, Yoo Hai-jin, Richard Armitage, Park Ye-rin"/>
    <n v="6"/>
    <s v="South Korea"/>
    <s v="South Korea"/>
    <n v="1"/>
    <d v="2021-02-05T00:00:00"/>
    <n v="2021"/>
    <x v="5"/>
    <s v="138 min"/>
    <n v="138"/>
    <n v="138"/>
    <n v="1477.2494130688367"/>
    <s v=""/>
    <s v="Action &amp; Adventure, Dramas, International Movies"/>
    <s v="Action &amp; Adventure"/>
    <s v="Action &amp; Adventure, Dramas, International Movies"/>
    <n v="3"/>
  </r>
  <r>
    <n v="2026"/>
    <s v="s2026"/>
    <x v="0"/>
    <s v="PhotoCopy"/>
    <s v="Vijay Maurya"/>
    <s v="Parna Pethe, Chetan Chitnis, Anshuman Joshi, Aashay Kulkarni, Vandana Gupte, Girish Oak"/>
    <n v="6"/>
    <s v="India"/>
    <s v="India"/>
    <n v="1"/>
    <d v="2020-09-10T00:00:00"/>
    <n v="2016"/>
    <x v="1"/>
    <s v="138 min"/>
    <n v="138"/>
    <n v="138"/>
    <n v="1477.2494130688367"/>
    <s v=""/>
    <s v="Comedies, Dramas, International Movies"/>
    <s v="Comedies"/>
    <s v="Comedies, Dramas, International Movies"/>
    <n v="3"/>
  </r>
  <r>
    <n v="2027"/>
    <s v="s2027"/>
    <x v="0"/>
    <s v="Poshter Girl"/>
    <s v="Sameer Patil"/>
    <s v="Sonalee Kulkarni, Hrishikesh Joshi, Jitendra Joshi, Aniket Vishwasrao, Hemant Dhome, Sandeep Pathak, Siddharth Menon, Akshay Tanksale, Vaibhav Mangale, Anand Ingale"/>
    <n v="10"/>
    <s v="India"/>
    <s v="India"/>
    <n v="1"/>
    <d v="2020-09-10T00:00:00"/>
    <n v="2016"/>
    <x v="1"/>
    <s v="138 min"/>
    <n v="138"/>
    <n v="138"/>
    <n v="1477.2494130688367"/>
    <s v=""/>
    <s v="Comedies, Dramas, International Movies"/>
    <s v="Comedies"/>
    <s v="Comedies, Dramas, International Movies"/>
    <n v="3"/>
  </r>
  <r>
    <n v="2288"/>
    <s v="s2288"/>
    <x v="0"/>
    <s v="Queen"/>
    <s v="Vikas Bahl"/>
    <s v="Kangana Ranaut, Rajkummar Rao, Lisa Haydon, Mish Boyko, Jeffrey Chee Eng Ho, Marco Canadea, Sabeeka Imam, Yogendra Tikku"/>
    <n v="8"/>
    <s v="India"/>
    <s v="India"/>
    <n v="1"/>
    <d v="2020-07-05T00:00:00"/>
    <n v="2014"/>
    <x v="5"/>
    <s v="138 min"/>
    <n v="138"/>
    <n v="138"/>
    <n v="1477.2494130688367"/>
    <s v=""/>
    <s v="Comedies, Dramas, International Movies"/>
    <s v="Comedies"/>
    <s v="Comedies, Dramas, International Movies"/>
    <n v="3"/>
  </r>
  <r>
    <n v="2630"/>
    <s v="s2630"/>
    <x v="0"/>
    <s v="Bheeshma"/>
    <s v="Venky Kudumula"/>
    <s v="Nitin Reddy, Rashmika Mandanna, Sampath Raj, Jishu Sengupta, Anant Nag"/>
    <n v="5"/>
    <s v="India"/>
    <s v="India"/>
    <n v="1"/>
    <d v="2020-04-25T00:00:00"/>
    <n v="2020"/>
    <x v="1"/>
    <s v="138 min"/>
    <n v="138"/>
    <n v="138"/>
    <n v="1477.2494130688367"/>
    <s v=""/>
    <s v="Action &amp; Adventure, Comedies, International Movies"/>
    <s v="Action &amp; Adventure"/>
    <s v="Action &amp; Adventure, Comedies, International Movies"/>
    <n v="3"/>
  </r>
  <r>
    <n v="2734"/>
    <s v="s2734"/>
    <x v="0"/>
    <s v="Kapoor &amp; Sons"/>
    <s v="Shakun Batra"/>
    <s v="Rishi Kapoor, Sidharth Malhotra, Fawad Khan, Alia Bhatt, Ratna Pathak Shah, Rajat Kapoor"/>
    <n v="6"/>
    <s v="India"/>
    <s v="India"/>
    <n v="1"/>
    <d v="2020-04-01T00:00:00"/>
    <n v="2016"/>
    <x v="1"/>
    <s v="138 min"/>
    <n v="138"/>
    <n v="138"/>
    <n v="1477.2494130688367"/>
    <s v=""/>
    <s v="Comedies, Dramas, International Movies"/>
    <s v="Comedies"/>
    <s v="Comedies, Dramas, International Movies"/>
    <n v="3"/>
  </r>
  <r>
    <n v="2885"/>
    <s v="s2885"/>
    <x v="0"/>
    <s v="The Visit"/>
    <s v="Oyefunke Fayoyin"/>
    <s v="Nse Ikpe-Etim, Femi Jacobs, Blossom Chukwujekwu, Bayray McNwizu"/>
    <n v="4"/>
    <m/>
    <m/>
    <n v="0"/>
    <d v="2020-02-26T00:00:00"/>
    <n v="2015"/>
    <x v="5"/>
    <s v="138 min"/>
    <n v="138"/>
    <n v="138"/>
    <n v="1477.2494130688367"/>
    <s v=""/>
    <s v="Dramas, Independent Movies, International Movies"/>
    <s v="Dramas"/>
    <s v="Dramas, Independent Movies, International Movies"/>
    <n v="3"/>
  </r>
  <r>
    <n v="3908"/>
    <s v="s3908"/>
    <x v="0"/>
    <s v="HOMECOMING: A film by Beyonc√©"/>
    <s v="Beyonc√© Knowles-Carter"/>
    <s v="Beyonc√© Knowles-Carter"/>
    <n v="1"/>
    <m/>
    <m/>
    <n v="0"/>
    <d v="2019-04-17T00:00:00"/>
    <n v="2019"/>
    <x v="5"/>
    <s v="138 min"/>
    <n v="138"/>
    <n v="138"/>
    <n v="1477.2494130688367"/>
    <s v=""/>
    <s v="Documentaries, Music &amp; Musicals"/>
    <s v="Documentaries"/>
    <s v="Documentaries, Music &amp; Musicals"/>
    <n v="2"/>
  </r>
  <r>
    <n v="4482"/>
    <s v="s4482"/>
    <x v="0"/>
    <s v="Baahubali: The Beginning (English Version)"/>
    <s v="S.S. Rajamouli"/>
    <s v="Prabhas, Rana Daggubati, Anushka Shetty, Tamannaah Bhatia, Sathyaraj, Nassar, Ramya Krishnan, Sudeep"/>
    <n v="8"/>
    <m/>
    <m/>
    <n v="0"/>
    <d v="2018-10-24T00:00:00"/>
    <n v="2015"/>
    <x v="1"/>
    <s v="138 min"/>
    <n v="138"/>
    <n v="138"/>
    <n v="1477.2494130688367"/>
    <s v=""/>
    <s v="Action &amp; Adventure, Dramas, International Movies"/>
    <s v="Action &amp; Adventure"/>
    <s v="Action &amp; Adventure, Dramas, International Movies"/>
    <n v="3"/>
  </r>
  <r>
    <n v="6908"/>
    <s v="s6908"/>
    <x v="0"/>
    <s v="Haapus"/>
    <m/>
    <s v="Makarand Anaspure, Madhura Velankar, Subodh Bhave"/>
    <n v="3"/>
    <s v="India"/>
    <s v="India"/>
    <n v="1"/>
    <d v="2018-03-15T00:00:00"/>
    <n v="2010"/>
    <x v="1"/>
    <s v="138 min"/>
    <n v="138"/>
    <n v="138"/>
    <n v="1477.2494130688367"/>
    <s v=""/>
    <s v="Comedies, Dramas, International Movies"/>
    <s v="Comedies"/>
    <s v="Comedies, Dramas, International Movies"/>
    <n v="3"/>
  </r>
  <r>
    <n v="6919"/>
    <s v="s6919"/>
    <x v="0"/>
    <s v="Hans Zimmer: Live in Prague"/>
    <s v="Tim Van Someren"/>
    <s v="Hans Zimmer"/>
    <n v="1"/>
    <s v="United Kingdom"/>
    <s v="United Kingdom"/>
    <n v="1"/>
    <d v="2018-03-01T00:00:00"/>
    <n v="2017"/>
    <x v="4"/>
    <s v="138 min"/>
    <n v="138"/>
    <n v="138"/>
    <n v="1477.2494130688367"/>
    <s v=""/>
    <s v="International Movies, Music &amp; Musicals"/>
    <s v="International Movies"/>
    <s v="International Movies, Music &amp; Musicals"/>
    <n v="2"/>
  </r>
  <r>
    <n v="7157"/>
    <s v="s7157"/>
    <x v="0"/>
    <s v="K-19: The Widowmaker"/>
    <s v="Kathryn Bigelow"/>
    <s v="Harrison Ford, Liam Neeson, Peter Sarsgaard, Sam Spruell, Joss Ackland, Peter Stebbings, Christian Camargo, Sam Redford, John Shrapnel, Donald Sumpter"/>
    <n v="10"/>
    <s v="United Kingdom"/>
    <s v="United Kingdom, Germany, Canada, United States"/>
    <n v="4"/>
    <d v="2019-11-21T00:00:00"/>
    <n v="2002"/>
    <x v="2"/>
    <s v="138 min"/>
    <n v="138"/>
    <n v="138"/>
    <n v="1477.2494130688367"/>
    <s v=""/>
    <s v="Action &amp; Adventure, Dramas"/>
    <s v="Action &amp; Adventure"/>
    <s v="Action &amp; Adventure, Dramas"/>
    <n v="2"/>
  </r>
  <r>
    <n v="7420"/>
    <s v="s7420"/>
    <x v="0"/>
    <s v="Masoom"/>
    <s v="Shekhar Kapur"/>
    <s v="Shabana Azmi, Naseeruddin Shah, Saeed Jaffrey, Jugal Hansraj, Urmila Matondkar, Aradhana Srivastav, Tanuja, Supriya Pathak"/>
    <n v="8"/>
    <s v="India"/>
    <s v="India"/>
    <n v="1"/>
    <d v="2019-12-31T00:00:00"/>
    <n v="1983"/>
    <x v="1"/>
    <s v="138 min"/>
    <n v="138"/>
    <n v="138"/>
    <n v="1477.2494130688367"/>
    <s v=""/>
    <s v="Dramas, Independent Movies, International Movies"/>
    <s v="Dramas"/>
    <s v="Dramas, Independent Movies, International Movies"/>
    <n v="3"/>
  </r>
  <r>
    <n v="8397"/>
    <s v="s8397"/>
    <x v="0"/>
    <s v="The Lives of Others"/>
    <s v="Florian Henckel von Donnersmarck"/>
    <s v="Ulrich M√ºhe, Martina Gedeck, Sebastian Koch, Ulrich Tukur, Thomas Thieme, Hans-Uwe Bauer, Volkmar Kleinert, Matthias Brenner, Charly H√ºbner"/>
    <n v="9"/>
    <s v="Germany"/>
    <s v="Germany"/>
    <n v="1"/>
    <d v="2019-03-15T00:00:00"/>
    <n v="2006"/>
    <x v="12"/>
    <s v="138 min"/>
    <n v="138"/>
    <n v="138"/>
    <n v="1477.2494130688367"/>
    <s v=""/>
    <s v="Dramas, International Movies, Thrillers"/>
    <s v="Dramas"/>
    <s v="Dramas, International Movies, Thrillers"/>
    <n v="3"/>
  </r>
  <r>
    <n v="8414"/>
    <s v="s8414"/>
    <x v="0"/>
    <s v="The Mask of Zorro"/>
    <s v="Martin Campbell"/>
    <s v="Antonio Banderas, Anthony Hopkins, Catherine Zeta-Jones, Stuart Wilson, Matt Letscher, Tony Amendola, Pedro Armend√°riz Jr., William Marquez, Jos√© P√©rez, Victor Rivers"/>
    <n v="10"/>
    <s v="United States"/>
    <s v="United States, Germany, Mexico"/>
    <n v="3"/>
    <d v="2020-01-01T00:00:00"/>
    <n v="1998"/>
    <x v="2"/>
    <s v="138 min"/>
    <n v="138"/>
    <n v="138"/>
    <n v="1477.2494130688367"/>
    <s v=""/>
    <s v="Action &amp; Adventure, Romantic Movies"/>
    <s v="Action &amp; Adventure"/>
    <s v="Action &amp; Adventure, Romantic Movies"/>
    <n v="2"/>
  </r>
  <r>
    <n v="8416"/>
    <s v="s8416"/>
    <x v="0"/>
    <s v="The Matrix Reloaded"/>
    <s v="Lilly Wachowski, Lana Wachowski"/>
    <s v="Keanu Reeves, Laurence Fishburne, Carrie-Anne Moss, Hugo Weaving, Jada Pinkett Smith, Gloria Foster, Harold Perrineau, Monica Bellucci, Harry Lennix, Lambert Wilson, Randall Duk Kim, Nona Gaye"/>
    <n v="12"/>
    <s v="United States"/>
    <s v="United States"/>
    <n v="1"/>
    <d v="2019-11-01T00:00:00"/>
    <n v="2003"/>
    <x v="12"/>
    <s v="138 min"/>
    <n v="138"/>
    <n v="138"/>
    <n v="1477.2494130688367"/>
    <s v=""/>
    <s v="Action &amp; Adventure, Sci-Fi &amp; Fantasy"/>
    <s v="Action &amp; Adventure"/>
    <s v="Action &amp; Adventure, Sci-Fi &amp; Fantasy"/>
    <n v="2"/>
  </r>
  <r>
    <n v="8436"/>
    <s v="s8436"/>
    <x v="0"/>
    <s v="The Natural"/>
    <s v="Barry Levinson"/>
    <s v="Robert Redford, Robert Duvall, Glenn Close, Kim Basinger, Wilford Brimley, Barbara Hershey, Robert Prosky, Richard Farnsworth, Joe Don Baker, John Finnegan"/>
    <n v="10"/>
    <s v="United States"/>
    <s v="United States"/>
    <n v="1"/>
    <d v="2020-01-01T00:00:00"/>
    <n v="1984"/>
    <x v="7"/>
    <s v="138 min"/>
    <n v="138"/>
    <n v="138"/>
    <n v="1477.2494130688367"/>
    <s v=""/>
    <s v="Classic Movies, Dramas, Sports Movies"/>
    <s v="Classic Movies"/>
    <s v="Classic Movies, Dramas, Sports Movies"/>
    <n v="3"/>
  </r>
  <r>
    <n v="295"/>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n v="17"/>
    <m/>
    <m/>
    <n v="0"/>
    <d v="2021-08-07T00:00:00"/>
    <n v="2020"/>
    <x v="6"/>
    <s v="139 min"/>
    <n v="139"/>
    <n v="139"/>
    <n v="1555.1194179620027"/>
    <s v=""/>
    <s v="International Movies, Music &amp; Musicals"/>
    <s v="International Movies"/>
    <s v="International Movies, Music &amp; Musicals"/>
    <n v="2"/>
  </r>
  <r>
    <n v="690"/>
    <s v="s690"/>
    <x v="0"/>
    <s v="Mobile Suit Gundam I"/>
    <s v="Yoshiyuki Tomino, Yoshikazu Yasuhiko"/>
    <s v="Toru Furuya, Shuichi Ikeda, Hirotaka Suzuoki, Rumiko Ukai, Fuyumi Shiraishi, Yo Inoue, Toshio Furukawa, Kiyonobu Suzuki, Keiko Toda, Shozo Iizuka"/>
    <n v="10"/>
    <m/>
    <m/>
    <n v="0"/>
    <d v="2021-06-18T00:00:00"/>
    <n v="1981"/>
    <x v="1"/>
    <s v="139 min"/>
    <n v="139"/>
    <n v="139"/>
    <n v="1555.1194179620027"/>
    <s v=""/>
    <s v="Action &amp; Adventure, Anime Features, Classic Movies"/>
    <s v="Action &amp; Adventure"/>
    <s v="Action &amp; Adventure, Anime Features, Classic Movies"/>
    <n v="3"/>
  </r>
  <r>
    <n v="1198"/>
    <s v="s1198"/>
    <x v="0"/>
    <s v="Get on Up"/>
    <s v="Tate Taylor"/>
    <s v="Chadwick Boseman, Nelsan Ellis, Dan Aykroyd, Viola Davis, Lennie James, Fred Melamed, Craig Robinson, Jill Scott, Octavia Spencer, Jacinte Blankenship"/>
    <n v="10"/>
    <s v="United Kingdom"/>
    <s v="United Kingdom, United States"/>
    <n v="2"/>
    <d v="2021-03-16T00:00:00"/>
    <n v="2014"/>
    <x v="2"/>
    <s v="139 min"/>
    <n v="139"/>
    <n v="139"/>
    <n v="1555.1194179620027"/>
    <s v=""/>
    <s v="Dramas, Music &amp; Musicals"/>
    <s v="Dramas"/>
    <s v="Dramas, Music &amp; Musicals"/>
    <n v="2"/>
  </r>
  <r>
    <n v="1305"/>
    <s v="s1305"/>
    <x v="0"/>
    <s v="Animals on the Loose: A You vs. Wild Movie"/>
    <s v="Ben Simms"/>
    <s v="Bear Grylls"/>
    <n v="1"/>
    <s v="United States"/>
    <s v="United States"/>
    <n v="1"/>
    <d v="2021-02-16T00:00:00"/>
    <n v="2021"/>
    <x v="6"/>
    <s v="139 min"/>
    <n v="139"/>
    <n v="139"/>
    <n v="1555.1194179620027"/>
    <s v=""/>
    <s v="Children &amp; Family Movies"/>
    <s v="Children &amp; Family Movies"/>
    <s v="Children &amp; Family Movies"/>
    <n v="1"/>
  </r>
  <r>
    <n v="1359"/>
    <s v="s1359"/>
    <x v="0"/>
    <s v="Shutter Island"/>
    <s v="Martin Scorsese"/>
    <s v="Leonardo DiCaprio, Mark Ruffalo, Ben Kingsley, Max von Sydow, Michelle Williams, Emily Mortimer, Patricia Clarkson, Jackie Earle Haley, Ted Levine, John Carroll Lynch, Elias Koteas"/>
    <n v="11"/>
    <s v="United States"/>
    <s v="United States"/>
    <n v="1"/>
    <d v="2021-02-01T00:00:00"/>
    <n v="2010"/>
    <x v="12"/>
    <s v="139 min"/>
    <n v="139"/>
    <n v="139"/>
    <n v="1555.1194179620027"/>
    <s v=""/>
    <s v="Thrillers"/>
    <s v="Thrillers"/>
    <s v="Thrillers"/>
    <n v="1"/>
  </r>
  <r>
    <n v="1611"/>
    <s v="s1611"/>
    <x v="0"/>
    <s v="Angels &amp; Demons"/>
    <s v="Ron Howard"/>
    <s v="Tom Hanks, Ewan McGregor, Ayelet Zurer, Stellan Skarsg√•rd, Pierfrancesco Favino, Nikolaj Lie Kaas, Armin Mueller-Stahl, Thure Lindhardt, David Pasquesi, Cosimo Fusco"/>
    <n v="10"/>
    <s v="United States"/>
    <s v="United States, Italy"/>
    <n v="2"/>
    <d v="2020-12-01T00:00:00"/>
    <n v="2009"/>
    <x v="2"/>
    <s v="139 min"/>
    <n v="139"/>
    <n v="139"/>
    <n v="1555.1194179620027"/>
    <s v=""/>
    <s v="Thrillers"/>
    <s v="Thrillers"/>
    <s v="Thrillers"/>
    <n v="1"/>
  </r>
  <r>
    <n v="1910"/>
    <s v="s1910"/>
    <x v="0"/>
    <s v="Free State of Jones"/>
    <s v="Gary Ross"/>
    <s v="Matthew McConaughey, Gugu Mbatha-Raw, Mahershala Ali, Keri Russell, Christopher Berry, Sean Bridgers, Jacob Lofland, Thomas Francis Murphy, Bill Tangradi"/>
    <n v="9"/>
    <s v="United States"/>
    <s v="United States"/>
    <n v="1"/>
    <d v="2020-10-01T00:00:00"/>
    <n v="2016"/>
    <x v="12"/>
    <s v="139 min"/>
    <n v="139"/>
    <n v="139"/>
    <n v="1555.1194179620027"/>
    <s v=""/>
    <s v="Action &amp; Adventure, Dramas"/>
    <s v="Action &amp; Adventure"/>
    <s v="Action &amp; Adventure, Dramas"/>
    <n v="2"/>
  </r>
  <r>
    <n v="1975"/>
    <s v="s1975"/>
    <x v="0"/>
    <s v="Saheb Biwi Aur Gangster Returns"/>
    <s v="Tigmanshu Dhulia"/>
    <s v="Irrfan Khan, Jimmy Shergill, Soha Ali Khan, Mahie Gill, Raj Babbar, Deep Raj Rana, Rajiv Gupta, Sitaram Panchal, Rajesh Khera, Mugdha Godse"/>
    <n v="10"/>
    <s v="India"/>
    <s v="India"/>
    <n v="1"/>
    <d v="2020-09-19T00:00:00"/>
    <n v="2013"/>
    <x v="5"/>
    <s v="139 min"/>
    <n v="139"/>
    <n v="139"/>
    <n v="1555.1194179620027"/>
    <s v=""/>
    <s v="Dramas, International Movies, Romantic Movies"/>
    <s v="Dramas"/>
    <s v="Dramas, International Movies, Romantic Movies"/>
    <n v="3"/>
  </r>
  <r>
    <n v="1996"/>
    <s v="s1996"/>
    <x v="0"/>
    <s v="The Devil All The Time"/>
    <s v="Antonio Campos"/>
    <s v="Tom Holland, Bill Skarsg√•rd, Riley Keough, Robert Pattinson, Mia Wasikowska, Jason Clarke, Sebastian Stan, Haley Bennett, Harry Melling, Eliza Scanlen"/>
    <n v="10"/>
    <s v="United States"/>
    <s v="United States"/>
    <n v="1"/>
    <d v="2020-09-16T00:00:00"/>
    <n v="2020"/>
    <x v="12"/>
    <s v="139 min"/>
    <n v="139"/>
    <n v="139"/>
    <n v="1555.1194179620027"/>
    <s v=""/>
    <s v="Dramas, Thrillers"/>
    <s v="Dramas"/>
    <s v="Dramas, Thrillers"/>
    <n v="2"/>
  </r>
  <r>
    <n v="2269"/>
    <s v="s2269"/>
    <x v="0"/>
    <s v="Boss"/>
    <s v="Anthony D'Souza"/>
    <s v="Akshay Kumar, Ronit Roy, Shiv Pandit, Mithun Chakraborty, Johny Lever, Aditi Rao Hydari, Danny Denzongpa, Govind Namdeo, Parikshat Sahni, Aakash Dabhade"/>
    <n v="10"/>
    <s v="India"/>
    <s v="India"/>
    <n v="1"/>
    <d v="2020-07-05T00:00:00"/>
    <n v="2013"/>
    <x v="1"/>
    <s v="139 min"/>
    <n v="139"/>
    <n v="139"/>
    <n v="1555.1194179620027"/>
    <s v=""/>
    <s v="Action &amp; Adventure, Comedies, Dramas"/>
    <s v="Action &amp; Adventure"/>
    <s v="Action &amp; Adventure, Comedies, Dramas"/>
    <n v="3"/>
  </r>
  <r>
    <n v="2936"/>
    <s v="s2936"/>
    <x v="0"/>
    <s v="Thottappan"/>
    <s v="Shanavas K. Bavakutty"/>
    <s v="Priyamvada Krishnan, Vinayakan, Roshan Mathew, Dileesh Pothan, Manoj K. Jayan, Lal, Irshad Ali, Sunitha"/>
    <n v="8"/>
    <s v="India"/>
    <s v="India"/>
    <n v="1"/>
    <d v="2020-02-08T00:00:00"/>
    <n v="2019"/>
    <x v="1"/>
    <s v="139 min"/>
    <n v="139"/>
    <n v="139"/>
    <n v="1555.1194179620027"/>
    <s v=""/>
    <s v="Comedies, Dramas, International Movies"/>
    <s v="Comedies"/>
    <s v="Comedies, Dramas, International Movies"/>
    <n v="3"/>
  </r>
  <r>
    <n v="3146"/>
    <s v="s3146"/>
    <x v="0"/>
    <s v="Rock On!!"/>
    <s v="Abhishek Kapoor"/>
    <s v="Farhan Akhtar, Arjun Rampal, Purab Kohli, Luke Kenny, Prachi Desai, Shahana Goswami, Koel Purie"/>
    <n v="7"/>
    <s v="India"/>
    <s v="India"/>
    <n v="1"/>
    <d v="2019-12-15T00:00:00"/>
    <n v="2008"/>
    <x v="1"/>
    <s v="139 min"/>
    <n v="139"/>
    <n v="139"/>
    <n v="1555.1194179620027"/>
    <s v=""/>
    <s v="Dramas, International Movies, Music &amp; Musicals"/>
    <s v="Dramas"/>
    <s v="Dramas, International Movies, Music &amp; Musicals"/>
    <n v="3"/>
  </r>
  <r>
    <n v="4092"/>
    <s v="s4092"/>
    <x v="0"/>
    <s v="The Drug King"/>
    <s v="Woo Min-ho"/>
    <s v="Song Kang-ho, Cho Jung-seok, Bae Doona, Kim So-jin, Kim Dae-myung, Jo Woo-jin, Lee Hee-jun, Song Young-chang, Yoon Je-moon"/>
    <n v="9"/>
    <s v="South Korea"/>
    <s v="South Korea"/>
    <n v="1"/>
    <d v="2019-02-21T00:00:00"/>
    <n v="2018"/>
    <x v="5"/>
    <s v="139 min"/>
    <n v="139"/>
    <n v="139"/>
    <n v="1555.1194179620027"/>
    <s v=""/>
    <s v="Dramas, International Movies, Thrillers"/>
    <s v="Dramas"/>
    <s v="Dramas, International Movies, Thrillers"/>
    <n v="3"/>
  </r>
  <r>
    <n v="4453"/>
    <s v="s4453"/>
    <x v="0"/>
    <s v="Mundeyan Ton Bachke Rahin"/>
    <s v="Navinder Pal Singh"/>
    <s v="Roshan Prince, Jassi Gill, Simran Kaur Mundi, Bharti Singh, Anshu Sawhney, Hobby Dhaliwal, Sunita Dhir, Minto, Manoj Sabarwal, Sunny Gill"/>
    <n v="10"/>
    <s v="India"/>
    <s v="India"/>
    <n v="1"/>
    <d v="2018-11-01T00:00:00"/>
    <n v="2014"/>
    <x v="1"/>
    <s v="139 min"/>
    <n v="139"/>
    <n v="139"/>
    <n v="1555.1194179620027"/>
    <s v=""/>
    <s v="Comedies, International Movies, Music &amp; Musicals"/>
    <s v="Comedies"/>
    <s v="Comedies, International Movies, Music &amp; Musicals"/>
    <n v="3"/>
  </r>
  <r>
    <n v="4602"/>
    <s v="s4602"/>
    <x v="0"/>
    <s v="Race 2"/>
    <s v="Abbas Alibhai Burmawalla, Mastan Alibhai Burmawalla"/>
    <s v="Anil Kapoor, Saif Ali Khan, John Abraham, Deepika Padukone, Jacqueline Fernandez, Ameesha Patel, Rajesh Khattar, Chunky Pandey"/>
    <n v="8"/>
    <s v="India"/>
    <s v="India"/>
    <n v="1"/>
    <d v="2018-10-01T00:00:00"/>
    <n v="2013"/>
    <x v="1"/>
    <s v="139 min"/>
    <n v="139"/>
    <n v="139"/>
    <n v="1555.1194179620027"/>
    <s v=""/>
    <s v="Action &amp; Adventure, International Movies, Music &amp; Musicals"/>
    <s v="Action &amp; Adventure"/>
    <s v="Action &amp; Adventure, International Movies, Music &amp; Musicals"/>
    <n v="3"/>
  </r>
  <r>
    <n v="4693"/>
    <s v="s4693"/>
    <x v="0"/>
    <s v="Mom"/>
    <s v="Ravi Udyawar"/>
    <s v="Sridevi, Akshaye Khanna, Sajal Ali, Nawazuddin Siddiqui, Adnan Siddiqui, Pitobash, Abhimanyu Singh, Vikas Verma"/>
    <n v="8"/>
    <s v="India"/>
    <s v="India"/>
    <n v="1"/>
    <d v="2018-08-21T00:00:00"/>
    <n v="2017"/>
    <x v="1"/>
    <s v="139 min"/>
    <n v="139"/>
    <n v="139"/>
    <n v="1555.1194179620027"/>
    <s v=""/>
    <s v="Dramas, International Movies, Thrillers"/>
    <s v="Dramas"/>
    <s v="Dramas, International Movies, Thrillers"/>
    <n v="3"/>
  </r>
  <r>
    <n v="6189"/>
    <s v="s6189"/>
    <x v="0"/>
    <s v="As Good as It Gets"/>
    <s v="James L. Brooks"/>
    <s v="Jack Nicholson, Helen Hunt, Greg Kinnear, Cuba Gooding Jr., Skeet Ulrich, Shirley Knight, Yeardley Smith, Lupe Ontiveros"/>
    <n v="8"/>
    <s v="United States"/>
    <s v="United States"/>
    <n v="1"/>
    <d v="2020-01-01T00:00:00"/>
    <n v="1997"/>
    <x v="2"/>
    <s v="139 min"/>
    <n v="139"/>
    <n v="139"/>
    <n v="1555.1194179620027"/>
    <s v=""/>
    <s v="Comedies, Romantic Movies"/>
    <s v="Comedies"/>
    <s v="Comedies, Romantic Movies"/>
    <n v="2"/>
  </r>
  <r>
    <n v="7041"/>
    <s v="s7041"/>
    <x v="0"/>
    <s v="I Am Not Madame Bovary"/>
    <s v="Feng Xiaogang"/>
    <s v="Fan Bingbing, Guo Tao, Da Peng, Zhang Jiayi, Yu Hewei, Yi Zhao, Zonghan Li, Zhao Lixin, Tian Xiaojie, Yin Yuanzhang, Enhe Feng, Xin Liu, Jiang Yongbo"/>
    <n v="13"/>
    <s v="China"/>
    <s v="China"/>
    <n v="1"/>
    <d v="2017-09-02T00:00:00"/>
    <n v="2016"/>
    <x v="1"/>
    <s v="139 min"/>
    <n v="139"/>
    <n v="139"/>
    <n v="1555.1194179620027"/>
    <s v=""/>
    <s v="Comedies, Dramas, International Movies"/>
    <s v="Comedies"/>
    <s v="Comedies, Dramas, International Movies"/>
    <n v="3"/>
  </r>
  <r>
    <n v="7159"/>
    <s v="s7159"/>
    <x v="0"/>
    <s v="Kaabil"/>
    <s v="Sanjay Gupta"/>
    <s v="Hrithik Roshan, Yami Gautam, Ronit Roy, Rohit Roy, Narendra Jha, Girish Kulkarni, Sahidur Rahaman, Suresh Menon"/>
    <n v="8"/>
    <s v="India"/>
    <s v="India"/>
    <n v="1"/>
    <d v="2017-06-25T00:00:00"/>
    <n v="2017"/>
    <x v="1"/>
    <s v="139 min"/>
    <n v="139"/>
    <n v="139"/>
    <n v="1555.1194179620027"/>
    <s v=""/>
    <s v="Dramas, International Movies"/>
    <s v="Dramas"/>
    <s v="Dramas, International Movies"/>
    <n v="2"/>
  </r>
  <r>
    <n v="7677"/>
    <s v="s7677"/>
    <x v="0"/>
    <s v="Operation Red Sea"/>
    <s v="Dante Lam"/>
    <s v="Zhang Yi, Johnny Huang, Hai Qing, Du Jiang, Zhang Hanyu, Henry Prince Mak, Luxia Jiang, Yin Fang, Wang Yutian, Guo Jiahao"/>
    <n v="10"/>
    <s v="China"/>
    <s v="China, Morocco, Hong Kong"/>
    <n v="3"/>
    <d v="2018-11-27T00:00:00"/>
    <n v="2018"/>
    <x v="5"/>
    <s v="139 min"/>
    <n v="139"/>
    <n v="139"/>
    <n v="1555.1194179620027"/>
    <s v=""/>
    <s v="Action &amp; Adventure, International Movies"/>
    <s v="Action &amp; Adventure"/>
    <s v="Action &amp; Adventure, International Movies"/>
    <n v="2"/>
  </r>
  <r>
    <n v="8068"/>
    <s v="s8068"/>
    <x v="0"/>
    <s v="Spider-Man 3"/>
    <s v="Sam Raimi"/>
    <s v="Tobey Maguire, Kirsten Dunst, James Franco, Thomas Haden Church, Topher Grace, Bryce Dallas Howard, Rosemary Harris, J.K. Simmons, James Cromwell, Theresa Russell, Dylan Baker, Bill Nunn, Bruce Campbell, Elizabeth Banks"/>
    <n v="14"/>
    <s v="United States"/>
    <s v="United States"/>
    <n v="1"/>
    <d v="2019-11-01T00:00:00"/>
    <n v="2007"/>
    <x v="2"/>
    <s v="139 min"/>
    <n v="139"/>
    <n v="139"/>
    <n v="1555.1194179620027"/>
    <s v=""/>
    <s v="Action &amp; Adventure, Sci-Fi &amp; Fantasy"/>
    <s v="Action &amp; Adventure"/>
    <s v="Action &amp; Adventure, Sci-Fi &amp; Fantasy"/>
    <n v="2"/>
  </r>
  <r>
    <n v="8527"/>
    <s v="s8527"/>
    <x v="0"/>
    <s v="The Talented Mr. Ripley"/>
    <s v="Anthony Minghella"/>
    <s v="Matt Damon, Gwyneth Paltrow, Jude Law, Cate Blanchett, Philip Seymour Hoffman, Jack Davenport, James Rebhorn, Sergio Rubini, Philip Baker Hall, Celia Weston"/>
    <n v="10"/>
    <s v="United States"/>
    <s v="United States"/>
    <n v="1"/>
    <d v="2020-01-01T00:00:00"/>
    <n v="1999"/>
    <x v="12"/>
    <s v="139 min"/>
    <n v="139"/>
    <n v="139"/>
    <n v="1555.1194179620027"/>
    <s v=""/>
    <s v="Dramas, Thrillers"/>
    <s v="Dramas"/>
    <s v="Dramas, Thrillers"/>
    <n v="2"/>
  </r>
  <r>
    <n v="257"/>
    <s v="s257"/>
    <x v="0"/>
    <s v="Nneka The Pretty Serpent"/>
    <s v="Tosin Igho"/>
    <s v="Idia Aisien, Ndidi Obi, Kenneth Okolie, Zack Orji, Bovi Ugboma, Bimbo Ademoye, Beverly Osu, Beverly Naya, Larry Gaaga, Shaffy Bello, Chioma Chukwuka Akpotha, Waje"/>
    <n v="12"/>
    <m/>
    <m/>
    <n v="0"/>
    <d v="2021-08-18T00:00:00"/>
    <n v="2020"/>
    <x v="1"/>
    <s v="140 min"/>
    <n v="140"/>
    <n v="140"/>
    <n v="1634.9894228551684"/>
    <s v=""/>
    <s v="Dramas, International Movies"/>
    <s v="Dramas"/>
    <s v="Dramas, International Movies"/>
    <n v="2"/>
  </r>
  <r>
    <n v="672"/>
    <s v="s672"/>
    <x v="0"/>
    <s v="Mobile Suit Gundam III: Encounters in Space"/>
    <s v="Yoshiyuki Tomino, Yoshikazu Yasuhiko"/>
    <s v="Toru Furuya, Shuichi Ikeda, Hirotaka Suzuoki, Rumiko Ukai, Fuyumi Shiraishi, Yo Inoue, Toshio Furukawa, Kiyonobu Suzuki, Keiko Toda, Keiko Han, Makio Inoue"/>
    <n v="11"/>
    <m/>
    <m/>
    <n v="0"/>
    <d v="2021-06-19T00:00:00"/>
    <n v="1982"/>
    <x v="5"/>
    <s v="140 min"/>
    <n v="140"/>
    <n v="140"/>
    <n v="1634.9894228551684"/>
    <s v=""/>
    <s v="Action &amp; Adventure, Anime Features, International Movies"/>
    <s v="Action &amp; Adventure"/>
    <s v="Action &amp; Adventure, Anime Features, International Movies"/>
    <n v="3"/>
  </r>
  <r>
    <n v="872"/>
    <s v="s872"/>
    <x v="0"/>
    <s v="Sardar Ka Grandson"/>
    <s v="Kaashvie Nair"/>
    <s v="Arjun Kapoor, Neena Gupta, Rakul Preet Singh, Kumud Mishra, Aditi Rao Hydari, John Abraham, Kanwaljeet Singh, Soni Razdan, Masood Akhtar, Divya Seth, Ravjeet Singh, Akashdeep Sabir"/>
    <n v="12"/>
    <s v="India"/>
    <s v="India"/>
    <n v="1"/>
    <d v="2021-05-18T00:00:00"/>
    <n v="2021"/>
    <x v="1"/>
    <s v="140 min"/>
    <n v="140"/>
    <n v="140"/>
    <n v="1634.9894228551684"/>
    <s v=""/>
    <s v="Comedies, Dramas, International Movies"/>
    <s v="Comedies"/>
    <s v="Comedies, Dramas, International Movies"/>
    <n v="3"/>
  </r>
  <r>
    <n v="1099"/>
    <s v="s1099"/>
    <x v="0"/>
    <s v="Mandela"/>
    <s v="Madonne Ashwin"/>
    <s v="Yogi Babu, Sheela Rajkumar, Sangili Murugan, G. M. Sundhar"/>
    <n v="4"/>
    <s v="India"/>
    <s v="India"/>
    <n v="1"/>
    <d v="2021-04-05T00:00:00"/>
    <n v="2021"/>
    <x v="1"/>
    <s v="140 min"/>
    <n v="140"/>
    <n v="140"/>
    <n v="1634.9894228551684"/>
    <s v=""/>
    <s v="Comedies, Dramas, International Movies"/>
    <s v="Comedies"/>
    <s v="Comedies, Dramas, International Movies"/>
    <n v="3"/>
  </r>
  <r>
    <n v="1864"/>
    <s v="s1864"/>
    <x v="0"/>
    <s v="Hunterrr"/>
    <s v="Harshavardhan Kulkarni"/>
    <s v="Gulshan Devaiah, Radhika Apte, Sai Tamhankar, Veera Saxena, Sagar Deshmukh"/>
    <n v="5"/>
    <s v="India"/>
    <s v="India"/>
    <n v="1"/>
    <d v="2020-10-12T00:00:00"/>
    <n v="2015"/>
    <x v="5"/>
    <s v="140 min"/>
    <n v="140"/>
    <n v="140"/>
    <n v="1634.9894228551684"/>
    <s v=""/>
    <s v="Comedies, International Movies, Romantic Movies"/>
    <s v="Comedies"/>
    <s v="Comedies, International Movies, Romantic Movies"/>
    <n v="3"/>
  </r>
  <r>
    <n v="2006"/>
    <s v="s2006"/>
    <x v="0"/>
    <s v="Lara and the Beat"/>
    <s v="Tosin Coker"/>
    <s v="Seyi Shay, Somkele Iyamah, Vector, Chioma Chukwuka Akpotha, Uche Jumbo, Sharon Ooja, Shaffy Bello, Saidi Balogun, Kemi Lala Akindoju, Ademola Adedoyin"/>
    <n v="10"/>
    <s v="Nigeria"/>
    <s v="Nigeria"/>
    <n v="1"/>
    <d v="2020-09-14T00:00:00"/>
    <n v="2018"/>
    <x v="5"/>
    <s v="140 min"/>
    <n v="140"/>
    <n v="140"/>
    <n v="1634.9894228551684"/>
    <s v=""/>
    <s v="Dramas, International Movies, Music &amp; Musicals"/>
    <s v="Dramas"/>
    <s v="Dramas, International Movies, Music &amp; Musicals"/>
    <n v="3"/>
  </r>
  <r>
    <n v="2211"/>
    <s v="s2211"/>
    <x v="0"/>
    <s v="Offering to the Storm"/>
    <s v="Fernando Gonz√°lez Molina"/>
    <s v="Marta Etura, Leonardo Sbaraglia, Carlos Librado &quot;Nene&quot;, Francesc Orella, Imanol Arias, √Ålvaro Cervantes, Itziar Aizpuru, Benn Northover, Marta Larralde, Alicia S√°nchez, Eduardo Rosa, Angel Alkain, Ana Wagener, Paco Tous, Patricia L√≥pez Arnaiz, Pedro Casablanc"/>
    <n v="16"/>
    <s v="Spain"/>
    <s v="Spain, Germany"/>
    <n v="2"/>
    <d v="2020-07-24T00:00:00"/>
    <n v="2020"/>
    <x v="5"/>
    <s v="140 min"/>
    <n v="140"/>
    <n v="140"/>
    <n v="1634.9894228551684"/>
    <s v=""/>
    <s v="International Movies, Thrillers"/>
    <s v="International Movies"/>
    <s v="International Movies, Thrillers"/>
    <n v="2"/>
  </r>
  <r>
    <n v="2626"/>
    <s v="s2626"/>
    <x v="0"/>
    <s v="Love Aaj Kal"/>
    <s v="Imtiaz Ali"/>
    <s v="Kartik Aaryan, Sara Ali Khan, Randeep Hooda, Arushi Sharma, Simone Singh, Monika Pawar, Amrit Arora, Siddharth Kak"/>
    <n v="8"/>
    <s v="India"/>
    <s v="India"/>
    <n v="1"/>
    <d v="2020-04-27T00:00:00"/>
    <n v="2020"/>
    <x v="5"/>
    <s v="140 min"/>
    <n v="140"/>
    <n v="140"/>
    <n v="1634.9894228551684"/>
    <s v=""/>
    <s v="Dramas, International Movies, Romantic Movies"/>
    <s v="Dramas"/>
    <s v="Dramas, International Movies, Romantic Movies"/>
    <n v="3"/>
  </r>
  <r>
    <n v="3148"/>
    <s v="s3148"/>
    <x v="0"/>
    <s v="Talaash"/>
    <s v="Reema Kagti"/>
    <s v="Aamir Khan, Rani Mukerji, Kareena Kapoor, Nawazuddin Siddiqui, Shernaz Patel, Sheeba Chaddha"/>
    <n v="6"/>
    <s v="India"/>
    <s v="India"/>
    <n v="1"/>
    <d v="2019-12-15T00:00:00"/>
    <n v="2012"/>
    <x v="1"/>
    <s v="140 min"/>
    <n v="140"/>
    <n v="140"/>
    <n v="1634.9894228551684"/>
    <s v=""/>
    <s v="Dramas, International Movies, Thrillers"/>
    <s v="Dramas"/>
    <s v="Dramas, International Movies, Thrillers"/>
    <n v="3"/>
  </r>
  <r>
    <n v="3875"/>
    <s v="s3875"/>
    <x v="0"/>
    <s v="Sur Sapata"/>
    <s v="Mangesh Kanthale"/>
    <s v="Upendra Limaye, Govind Namdeo, Sanjay Jadhav, Anand Ingale, Bharat Ganeshpure, Praveen Tarde, Chinmay Patwardhan, Jivan Karlakar"/>
    <n v="8"/>
    <s v="India"/>
    <s v="India"/>
    <n v="1"/>
    <d v="2019-05-01T00:00:00"/>
    <n v="2019"/>
    <x v="1"/>
    <s v="140 min"/>
    <n v="140"/>
    <n v="140"/>
    <n v="1634.9894228551684"/>
    <s v=""/>
    <s v="Comedies, Dramas, International Movies"/>
    <s v="Comedies"/>
    <s v="Comedies, Dramas, International Movies"/>
    <n v="3"/>
  </r>
  <r>
    <n v="4443"/>
    <s v="s4443"/>
    <x v="0"/>
    <s v="Himmatwala"/>
    <s v="Sajid Khan"/>
    <s v="Ajay Devgn, Tamannaah Bhatia, Paresh Rawal, Zarina Wahab, Mahesh Manjrekar"/>
    <n v="5"/>
    <s v="India"/>
    <s v="India"/>
    <n v="1"/>
    <d v="2018-11-01T00:00:00"/>
    <n v="2013"/>
    <x v="1"/>
    <s v="140 min"/>
    <n v="140"/>
    <n v="140"/>
    <n v="1634.9894228551684"/>
    <s v=""/>
    <s v="Action &amp; Adventure, Comedies, International Movies"/>
    <s v="Action &amp; Adventure"/>
    <s v="Action &amp; Adventure, Comedies, International Movies"/>
    <n v="3"/>
  </r>
  <r>
    <n v="4494"/>
    <s v="s4494"/>
    <x v="0"/>
    <s v="Illang: The Wolf Brigade"/>
    <s v="Kim Jee-woon"/>
    <s v="Gang Dong-won, Han Hyo-joo, Jung Woo-sung, Kim Mu-yeol, Han Ye-ri, Choi Min-ho, Shin Eun-soo, Kim Beop-rae, Lee Dong-ha, Jung Won-joong, Choi Jin-ho"/>
    <n v="11"/>
    <s v="South Korea"/>
    <s v="South Korea"/>
    <n v="1"/>
    <d v="2018-10-19T00:00:00"/>
    <n v="2018"/>
    <x v="5"/>
    <s v="140 min"/>
    <n v="140"/>
    <n v="140"/>
    <n v="1634.9894228551684"/>
    <s v=""/>
    <s v="Action &amp; Adventure, International Movies, Sci-Fi &amp; Fantasy"/>
    <s v="Action &amp; Adventure"/>
    <s v="Action &amp; Adventure, International Movies, Sci-Fi &amp; Fantasy"/>
    <n v="3"/>
  </r>
  <r>
    <n v="4557"/>
    <s v="s4557"/>
    <x v="0"/>
    <s v="25 Kille"/>
    <s v="Simranjit Singh Hundal"/>
    <s v="Guggu Gill, Yograj Singh, Sonia Mann, Jimmy Sharma, Sapna Bassi, Lakha Lakhwinder Singh, Sandeep Kaur Sandy, Sardar Sohi"/>
    <n v="8"/>
    <s v="India"/>
    <s v="India"/>
    <n v="1"/>
    <d v="2018-10-01T00:00:00"/>
    <n v="2016"/>
    <x v="1"/>
    <s v="140 min"/>
    <n v="140"/>
    <n v="140"/>
    <n v="1634.9894228551684"/>
    <s v=""/>
    <s v="Action &amp; Adventure, Dramas, International Movies"/>
    <s v="Action &amp; Adventure"/>
    <s v="Action &amp; Adventure, Dramas, International Movies"/>
    <n v="3"/>
  </r>
  <r>
    <n v="4615"/>
    <s v="s4615"/>
    <x v="0"/>
    <s v="What the Jatt!!"/>
    <s v="Saket Behl"/>
    <s v="Harish Verma, Isha Rikhi, Vipul Roy, Binnu Dhillon, Poonam Rajput, B.N. Sharma, Satti Sembi"/>
    <n v="7"/>
    <s v="India"/>
    <s v="India"/>
    <n v="1"/>
    <d v="2018-10-01T00:00:00"/>
    <n v="2015"/>
    <x v="6"/>
    <s v="140 min"/>
    <n v="140"/>
    <n v="140"/>
    <n v="1634.9894228551684"/>
    <s v=""/>
    <s v="Comedies, International Movies, Romantic Movies"/>
    <s v="Comedies"/>
    <s v="Comedies, International Movies, Romantic Movies"/>
    <n v="3"/>
  </r>
  <r>
    <n v="4682"/>
    <s v="s4682"/>
    <x v="0"/>
    <s v="Spyder"/>
    <s v="A.R. Murugadoss"/>
    <s v="Mahesh Babu, Rakul Preet Singh, S.J. Surya, Bharath Srinivasan, Priyadarshi Pullikonda, RJ Balaji"/>
    <n v="6"/>
    <s v="India"/>
    <s v="India"/>
    <n v="1"/>
    <d v="2018-08-28T00:00:00"/>
    <n v="2017"/>
    <x v="1"/>
    <s v="140 min"/>
    <n v="140"/>
    <n v="140"/>
    <n v="1634.9894228551684"/>
    <s v=""/>
    <s v="Action &amp; Adventure, International Movies"/>
    <s v="Action &amp; Adventure"/>
    <s v="Action &amp; Adventure, International Movies"/>
    <n v="2"/>
  </r>
  <r>
    <n v="4988"/>
    <s v="s4988"/>
    <x v="0"/>
    <s v="Steel Rain"/>
    <s v="Yang Woo-seok"/>
    <s v="Woo-sung Jung, Do-won Kwak, Kap-soo Kim, Woo-jin Jo, Eui-sung Kim, Kyeong-yeong Lee, Won-joong Jung, Hyun-sung Jang"/>
    <n v="8"/>
    <s v="South Korea"/>
    <s v="South Korea"/>
    <n v="1"/>
    <d v="2018-03-14T00:00:00"/>
    <n v="2018"/>
    <x v="5"/>
    <s v="140 min"/>
    <n v="140"/>
    <n v="140"/>
    <n v="1634.9894228551684"/>
    <s v=""/>
    <s v="Action &amp; Adventure, Dramas, International Movies"/>
    <s v="Action &amp; Adventure"/>
    <s v="Action &amp; Adventure, Dramas, International Movies"/>
    <n v="3"/>
  </r>
  <r>
    <n v="6593"/>
    <s v="s6593"/>
    <x v="0"/>
    <s v="Den of Thieves"/>
    <s v="Christian Gudegast"/>
    <s v="Gerard Butler, Pablo Schreiber, O'Shea Jackson Jr., 50 Cent, Meadow Williams, Maurice Compte, Brian Van Holt, Evan Jones, Mo McRae, Kaiwi Lyman"/>
    <n v="10"/>
    <s v="United States"/>
    <s v="United States"/>
    <n v="1"/>
    <d v="2020-05-01T00:00:00"/>
    <n v="2018"/>
    <x v="12"/>
    <s v="140 min"/>
    <n v="140"/>
    <n v="140"/>
    <n v="1634.9894228551684"/>
    <s v=""/>
    <s v="Action &amp; Adventure"/>
    <s v="Action &amp; Adventure"/>
    <s v="Action &amp; Adventure"/>
    <n v="1"/>
  </r>
  <r>
    <n v="6665"/>
    <s v="s6665"/>
    <x v="0"/>
    <s v="Eat Pray Love"/>
    <s v="Ryan Murphy"/>
    <s v="Julia Roberts, James Franco, Javier Bardem, Richard Jenkins, Viola Davis, Billy Crudup, Hadi Subiyanto, Mike O'Malley, Tuva Novotny, Luca Argentero"/>
    <n v="10"/>
    <s v="United States"/>
    <s v="United States"/>
    <n v="1"/>
    <d v="2019-09-10T00:00:00"/>
    <n v="2010"/>
    <x v="2"/>
    <s v="140 min"/>
    <n v="140"/>
    <n v="140"/>
    <n v="1634.9894228551684"/>
    <s v=""/>
    <s v="Dramas, Romantic Movies"/>
    <s v="Dramas"/>
    <s v="Dramas, Romantic Movies"/>
    <n v="2"/>
  </r>
  <r>
    <n v="7103"/>
    <s v="s7103"/>
    <x v="0"/>
    <s v="Issaq"/>
    <s v="Manish Tiwary"/>
    <s v="Prateik, Amyra Dastur, Ravi Kishan, Prashant Narayanan, Rajeshwari Sachdev, Neena Gupta, Makarand Deshpande, Vineet Kumar Singh, Amit Sial, Prashantt Guptha, Sudhir Pandey, Evelyn Sharma, Sandeep Bose"/>
    <n v="13"/>
    <s v="India"/>
    <s v="India"/>
    <n v="1"/>
    <d v="2018-03-01T00:00:00"/>
    <n v="2013"/>
    <x v="5"/>
    <s v="140 min"/>
    <n v="140"/>
    <n v="140"/>
    <n v="1634.9894228551684"/>
    <s v=""/>
    <s v="Dramas, International Movies, Music &amp; Musicals"/>
    <s v="Dramas"/>
    <s v="Dramas, International Movies, Music &amp; Musicals"/>
    <n v="3"/>
  </r>
  <r>
    <n v="7172"/>
    <s v="s7172"/>
    <x v="0"/>
    <s v="Katha"/>
    <s v="Sai Paranjape"/>
    <s v="Farooq Shaikh, Naseeruddin Shah, Deepti Naval, Veeni Paranjape Joglekar, Mallika Sarabhai, Arun Joglekar"/>
    <n v="6"/>
    <s v="India"/>
    <s v="India"/>
    <n v="1"/>
    <d v="2019-12-31T00:00:00"/>
    <n v="1982"/>
    <x v="6"/>
    <s v="140 min"/>
    <n v="140"/>
    <n v="140"/>
    <n v="1634.9894228551684"/>
    <s v=""/>
    <s v="Comedies, Dramas, Independent Movies"/>
    <s v="Comedies"/>
    <s v="Comedies, Dramas, Independent Movies"/>
    <n v="3"/>
  </r>
  <r>
    <n v="7713"/>
    <s v="s7713"/>
    <x v="0"/>
    <s v="Patiala House"/>
    <s v="Nikhil Advani"/>
    <s v="Rishi Kapoor, Dimple Kapadia, Akshay Kumar, Anushka Sharma, Tinnu Anand, Soni Razdan, Prem Chopra, Masood Akhtar, Jeneva Talwar, Suparna Marwah"/>
    <n v="10"/>
    <s v="India"/>
    <s v="India"/>
    <n v="1"/>
    <d v="2017-10-22T00:00:00"/>
    <n v="2011"/>
    <x v="6"/>
    <s v="140 min"/>
    <n v="140"/>
    <n v="140"/>
    <n v="1634.9894228551684"/>
    <s v=""/>
    <s v="Dramas, International Movies, Sports Movies"/>
    <s v="Dramas"/>
    <s v="Dramas, International Movies, Sports Movies"/>
    <n v="3"/>
  </r>
  <r>
    <n v="7937"/>
    <s v="s7937"/>
    <x v="0"/>
    <s v="Sardaar ji"/>
    <s v="Rohit Jugraj"/>
    <s v="Diljit Dosanjh, Neeru Bajwa, Mandy Takhar, Jaswinder Bhalla, Ali Kazmi, Anita Kailey, Daman Singh, Sanju Salonki, Amrit Pal, Jatinder Lall, Avy Randhawa"/>
    <n v="11"/>
    <s v="Canada"/>
    <s v="Canada"/>
    <n v="1"/>
    <d v="2017-12-01T00:00:00"/>
    <n v="2015"/>
    <x v="1"/>
    <s v="140 min"/>
    <n v="140"/>
    <n v="140"/>
    <n v="1634.9894228551684"/>
    <s v=""/>
    <s v="Comedies, International Movies, Music &amp; Musicals"/>
    <s v="Comedies"/>
    <s v="Comedies, International Movies, Music &amp; Musicals"/>
    <n v="3"/>
  </r>
  <r>
    <n v="8187"/>
    <s v="s8187"/>
    <x v="0"/>
    <s v="The Age of Shadows"/>
    <s v="Jee-woon Kim"/>
    <s v="Kang-ho Song, Gong Yoo, Ji-min Han, Tae-goo Eom, Sung-rok Shin, Hee-soon Park, Young-ju Seo, Song Kang-ho"/>
    <n v="8"/>
    <s v="South Korea"/>
    <s v="South Korea"/>
    <n v="1"/>
    <d v="2018-01-01T00:00:00"/>
    <n v="2016"/>
    <x v="5"/>
    <s v="140 min"/>
    <n v="140"/>
    <n v="140"/>
    <n v="1634.9894228551684"/>
    <s v=""/>
    <s v="Action &amp; Adventure, Dramas, International Movies"/>
    <s v="Action &amp; Adventure"/>
    <s v="Action &amp; Adventure, Dramas, International Movies"/>
    <n v="3"/>
  </r>
  <r>
    <n v="8459"/>
    <s v="s8459"/>
    <x v="0"/>
    <s v="The Place Beyond the Pines"/>
    <s v="Derek Cianfrance"/>
    <s v="Ryan Gosling, Bradley Cooper, Eva Mendes, Ray Liotta, Ben Mendelsohn, Rose Byrne, Mahershala Ali, Bruce Greenwood, Harris Yulin, Olga Merediz"/>
    <n v="10"/>
    <s v="United States"/>
    <s v="United States"/>
    <n v="1"/>
    <d v="2017-05-16T00:00:00"/>
    <n v="2012"/>
    <x v="12"/>
    <s v="140 min"/>
    <n v="140"/>
    <n v="140"/>
    <n v="1634.9894228551684"/>
    <s v=""/>
    <s v="Dramas, Independent Movies"/>
    <s v="Dramas"/>
    <s v="Dramas, Independent Movies"/>
    <n v="2"/>
  </r>
  <r>
    <n v="8763"/>
    <s v="s8763"/>
    <x v="0"/>
    <s v="Wrong Side Raju"/>
    <s v="Mikhil Musale"/>
    <s v="Pratik Gandhi, Kimberley Louisa McBeath, Asif Basra, Kavi Shastri, Hetal Puniwala, Ragi Jani, Makarand Shukla, Alok Gagdekar, Jayesh More, Siddharth Randeria, Kenneth Desai"/>
    <n v="11"/>
    <s v="India"/>
    <s v="India"/>
    <n v="1"/>
    <d v="2017-10-01T00:00:00"/>
    <n v="2016"/>
    <x v="5"/>
    <s v="140 min"/>
    <n v="140"/>
    <n v="140"/>
    <n v="1634.9894228551684"/>
    <s v=""/>
    <s v="Dramas, International Movies"/>
    <s v="Dramas"/>
    <s v="Dramas, International Movies"/>
    <n v="2"/>
  </r>
  <r>
    <n v="350"/>
    <s v="s350"/>
    <x v="0"/>
    <s v="Seabiscuit"/>
    <s v="Gary Ross"/>
    <s v="Tobey Maguire, Jeff Bridges, Chris Cooper, Elizabeth Banks, Gary Stevens, William H. Macy, David McCullough, Kingston DuCoeur, Eddie Jones, Ed Lauter, Michael O'Neill, Michael Angarano, Royce D. Applegate, Annie Corley, Valerie Mahaffey"/>
    <n v="15"/>
    <s v="United States"/>
    <s v="United States"/>
    <n v="1"/>
    <d v="2021-08-01T00:00:00"/>
    <n v="2003"/>
    <x v="2"/>
    <s v="141 min"/>
    <n v="141"/>
    <n v="141"/>
    <n v="1716.8594277483344"/>
    <s v=""/>
    <s v="Dramas, Sports Movies"/>
    <s v="Dramas"/>
    <s v="Dramas, Sports Movies"/>
    <n v="2"/>
  </r>
  <r>
    <n v="1021"/>
    <s v="s1021"/>
    <x v="0"/>
    <s v="Madness in the Desert"/>
    <s v="Satyajit Bhatkal"/>
    <s v="Aamir Khan, Ashutosh Gowariker"/>
    <n v="2"/>
    <s v="India"/>
    <s v="India"/>
    <n v="1"/>
    <d v="2021-04-17T00:00:00"/>
    <n v="2004"/>
    <x v="1"/>
    <s v="141 min"/>
    <n v="141"/>
    <n v="141"/>
    <n v="1716.8594277483344"/>
    <s v=""/>
    <s v="Documentaries, International Movies"/>
    <s v="Documentaries"/>
    <s v="Documentaries, International Movies"/>
    <n v="2"/>
  </r>
  <r>
    <n v="1154"/>
    <s v="s1154"/>
    <x v="0"/>
    <s v="Mandela: Long Walk to Freedom"/>
    <s v="Justin Chadwick"/>
    <s v="Idris Elba, Naomie Harris, Tony Kgoroge, Riaad Moosa, Zolani Mkiva, Simo Mogwaza, Fana Mokoena, Thapelo Mokoena, Jamie Bartlett, Deon Lotz, Terry Pheto, Mark Elderkin"/>
    <n v="12"/>
    <s v="United Kingdom"/>
    <s v="United Kingdom, South Africa, France"/>
    <n v="3"/>
    <d v="2021-03-29T00:00:00"/>
    <n v="2013"/>
    <x v="2"/>
    <s v="141 min"/>
    <n v="141"/>
    <n v="141"/>
    <n v="1716.8594277483344"/>
    <s v=""/>
    <s v="Dramas, International Movies"/>
    <s v="Dramas"/>
    <s v="Dramas, International Movies"/>
    <n v="2"/>
  </r>
  <r>
    <n v="3115"/>
    <s v="s3115"/>
    <x v="0"/>
    <s v="Iyore"/>
    <s v="Frank Rajah Arase"/>
    <s v="Rita Dominic, Joseph Benjamin, Okawa Shaznay, Paul Obazele, Yemi Blaq, Bukky Wright"/>
    <n v="6"/>
    <s v="Nigeria"/>
    <s v="Nigeria"/>
    <n v="1"/>
    <d v="2019-12-20T00:00:00"/>
    <n v="2015"/>
    <x v="6"/>
    <s v="141 min"/>
    <n v="141"/>
    <n v="141"/>
    <n v="1716.8594277483344"/>
    <s v=""/>
    <s v="Dramas, International Movies, Romantic Movies"/>
    <s v="Dramas"/>
    <s v="Dramas, International Movies, Romantic Movies"/>
    <n v="3"/>
  </r>
  <r>
    <n v="3348"/>
    <s v="s3348"/>
    <x v="0"/>
    <s v="The King"/>
    <s v="David Mich√¥d"/>
    <s v="Timoth√©e Chalamet, Joel Edgerton, Robert Pattinson, Ben Mendelsohn, Sean Harris, Tom Glynn-Carney, Lily-Rose Depp, Thomasin McKenzie"/>
    <n v="8"/>
    <s v="United Kingdom"/>
    <s v="United Kingdom, Hungary, Australia"/>
    <n v="3"/>
    <d v="2019-11-01T00:00:00"/>
    <n v="2019"/>
    <x v="12"/>
    <s v="141 min"/>
    <n v="141"/>
    <n v="141"/>
    <n v="1716.8594277483344"/>
    <s v=""/>
    <s v="Dramas"/>
    <s v="Dramas"/>
    <s v="Dramas"/>
    <n v="1"/>
  </r>
  <r>
    <n v="3700"/>
    <s v="s3700"/>
    <x v="0"/>
    <s v="Romeo Akbar Walter"/>
    <s v="Robbie Grewal"/>
    <s v="John Abraham, Jackie Shroff, Mouni Roy, Sikander Kher, Raghuvir Yadav, Alka Amin, Rajesh Shringarpure, Anil George"/>
    <n v="8"/>
    <s v="India"/>
    <s v="India"/>
    <n v="1"/>
    <d v="2019-06-30T00:00:00"/>
    <n v="2019"/>
    <x v="1"/>
    <s v="141 min"/>
    <n v="141"/>
    <n v="141"/>
    <n v="1716.8594277483344"/>
    <s v=""/>
    <s v="Dramas, International Movies, Thrillers"/>
    <s v="Dramas"/>
    <s v="Dramas, International Movies, Thrillers"/>
    <n v="3"/>
  </r>
  <r>
    <n v="3713"/>
    <s v="s3713"/>
    <x v="0"/>
    <s v="Hikaru Utada Laughter in the Dark Tour 2018"/>
    <m/>
    <s v="Hikaru Utada"/>
    <n v="1"/>
    <s v="Japan"/>
    <s v="Japan"/>
    <n v="1"/>
    <d v="2019-06-26T00:00:00"/>
    <n v="2018"/>
    <x v="6"/>
    <s v="141 min"/>
    <n v="141"/>
    <n v="141"/>
    <n v="1716.8594277483344"/>
    <s v=""/>
    <s v="International Movies, Music &amp; Musicals"/>
    <s v="International Movies"/>
    <s v="International Movies, Music &amp; Musicals"/>
    <n v="2"/>
  </r>
  <r>
    <n v="3912"/>
    <s v="s3912"/>
    <x v="0"/>
    <s v="Ek Khiladi Ek Haseena"/>
    <s v="Suparn Verma"/>
    <s v="Koena Mitra, Fardeen Khan, Kay Kay Menon, Mumait Khan, Rakhi Sawant, Feroz Khan, Zabyn Khan, Rohit Roy, Gulshan Grover, Amin Hajee"/>
    <n v="10"/>
    <s v="India"/>
    <s v="India"/>
    <n v="1"/>
    <d v="2019-04-15T00:00:00"/>
    <n v="2005"/>
    <x v="1"/>
    <s v="141 min"/>
    <n v="141"/>
    <n v="141"/>
    <n v="1716.8594277483344"/>
    <s v=""/>
    <s v="International Movies, Music &amp; Musicals, Thrillers"/>
    <s v="International Movies"/>
    <s v="International Movies, Music &amp; Musicals, Thrillers"/>
    <n v="3"/>
  </r>
  <r>
    <n v="4460"/>
    <s v="s4460"/>
    <x v="0"/>
    <s v="Sigaram Thodu"/>
    <s v="Gaurav Narayanan"/>
    <s v="Vikram Prabhu, Sathyaraj, Monal Gajjar, Sathish, Erode Mahesh, Gaurav Narayanan"/>
    <n v="6"/>
    <s v="India"/>
    <s v="India"/>
    <n v="1"/>
    <d v="2018-11-01T00:00:00"/>
    <n v="2014"/>
    <x v="1"/>
    <s v="141 min"/>
    <n v="141"/>
    <n v="141"/>
    <n v="1716.8594277483344"/>
    <s v=""/>
    <s v="Dramas, International Movies, Thrillers"/>
    <s v="Dramas"/>
    <s v="Dramas, International Movies, Thrillers"/>
    <n v="3"/>
  </r>
  <r>
    <n v="4565"/>
    <s v="s4565"/>
    <x v="0"/>
    <s v="Dushman"/>
    <s v="Shagufta Rafique"/>
    <s v="Kartar Cheema, Jashan Singh, Sakshi Gulati, Gulshan Grover, Savita Bhatti, Yashpal Sharma, Mohit Sharma, Sukhwinder Sohi"/>
    <n v="8"/>
    <m/>
    <m/>
    <n v="0"/>
    <d v="2018-10-01T00:00:00"/>
    <n v="2017"/>
    <x v="1"/>
    <s v="141 min"/>
    <n v="141"/>
    <n v="141"/>
    <n v="1716.8594277483344"/>
    <s v=""/>
    <s v="Dramas, International Movies"/>
    <s v="Dramas"/>
    <s v="Dramas, International Movies"/>
    <n v="2"/>
  </r>
  <r>
    <n v="4680"/>
    <s v="s4680"/>
    <x v="0"/>
    <s v="Naam Shabana"/>
    <s v="Shivam Nair"/>
    <s v="Tapsee Pannu, Akshay Kumar, Manoj Bajpayee, Prithviraj Sukumaran, Danny Denzongpa, Anupam Kher, Zakir Hussain, Virendra Saxenda"/>
    <n v="8"/>
    <s v="India"/>
    <s v="India"/>
    <n v="1"/>
    <d v="2018-08-28T00:00:00"/>
    <n v="2017"/>
    <x v="1"/>
    <s v="141 min"/>
    <n v="141"/>
    <n v="141"/>
    <n v="1716.8594277483344"/>
    <s v=""/>
    <s v="Action &amp; Adventure, International Movies"/>
    <s v="Action &amp; Adventure"/>
    <s v="Action &amp; Adventure, International Movies"/>
    <n v="2"/>
  </r>
  <r>
    <n v="5187"/>
    <s v="s5187"/>
    <x v="0"/>
    <s v="Bandie"/>
    <s v="Alo Sarkar"/>
    <s v="Uttam Kumar, Sulakshana Pandit, Utpal Dutt, Bindu, Amjad Khan, Helen, Indrani Mukherjee, Padma Khanna, Iftekhar"/>
    <n v="9"/>
    <s v="India"/>
    <s v="India"/>
    <n v="1"/>
    <d v="2017-11-01T00:00:00"/>
    <n v="1978"/>
    <x v="6"/>
    <s v="141 min"/>
    <n v="141"/>
    <n v="141"/>
    <n v="1716.8594277483344"/>
    <s v=""/>
    <s v="Action &amp; Adventure, Dramas, International Movies"/>
    <s v="Action &amp; Adventure"/>
    <s v="Action &amp; Adventure, Dramas, International Movies"/>
    <n v="3"/>
  </r>
  <r>
    <n v="6853"/>
    <s v="s6853"/>
    <x v="0"/>
    <s v="Gie"/>
    <s v="Riri Riza"/>
    <s v="Nicholas Saputra, Sita Nursanti, Lukman Sardi, Indra Birowo, Wulan Guritno, Thomas Nawilis, Tutie Kirana, Robby Tumewu, Jonathan Mulia"/>
    <n v="9"/>
    <s v="Indonesia"/>
    <s v="Indonesia"/>
    <n v="1"/>
    <d v="2018-09-15T00:00:00"/>
    <n v="2005"/>
    <x v="1"/>
    <s v="141 min"/>
    <n v="141"/>
    <n v="141"/>
    <n v="1716.8594277483344"/>
    <s v=""/>
    <s v="Dramas, International Movies"/>
    <s v="Dramas"/>
    <s v="Dramas, International Movies"/>
    <n v="2"/>
  </r>
  <r>
    <n v="7080"/>
    <s v="s7080"/>
    <x v="0"/>
    <s v="Insan"/>
    <s v="K. Subhash"/>
    <s v="Akshay Kumar, Ajay Devgn, Tusshar Kapoor, Esha Deol, Lara Dutta, Laila, Rahul Dev, Koena Mitra, Archana Puran Singh, Sharat Saxena"/>
    <n v="10"/>
    <s v="India"/>
    <s v="India"/>
    <n v="1"/>
    <d v="2018-03-01T00:00:00"/>
    <n v="2005"/>
    <x v="1"/>
    <s v="141 min"/>
    <n v="141"/>
    <n v="141"/>
    <n v="1716.8594277483344"/>
    <s v=""/>
    <s v="Action &amp; Adventure, Dramas, International Movies"/>
    <s v="Action &amp; Adventure"/>
    <s v="Action &amp; Adventure, Dramas, International Movies"/>
    <n v="3"/>
  </r>
  <r>
    <n v="7480"/>
    <s v="s7480"/>
    <x v="0"/>
    <s v="Molly's Game"/>
    <s v="Aaron Sorkin"/>
    <s v="Jessica Chastain, Idris Elba, Kevin Costner, Michael Cera, Jeremy Strong, Chris O'Dowd, J.C. MacKenzie, Brian d'Arcy James, Bill Camp, Graham Greene, Justin Kirk, Brian d‚ÄôArcy James"/>
    <n v="12"/>
    <s v="China"/>
    <s v="China, Canada, United States"/>
    <n v="3"/>
    <d v="2020-04-01T00:00:00"/>
    <n v="2017"/>
    <x v="12"/>
    <s v="141 min"/>
    <n v="141"/>
    <n v="141"/>
    <n v="1716.8594277483344"/>
    <s v=""/>
    <s v="Dramas"/>
    <s v="Dramas"/>
    <s v="Dramas"/>
    <n v="1"/>
  </r>
  <r>
    <n v="7911"/>
    <s v="s7911"/>
    <x v="0"/>
    <s v="Rustom"/>
    <s v="Dharmendra Suresh Desai"/>
    <s v="Akshay Kumar, Ileana D'Cruz, Arjan Bajwa, Esha Gupta, Pavan Malhotra, Parmeet Sethi, Sachin Khedekar, Anang Desai, Kumud Mishra, Brijendra Kala, Usha Nadkarni, Kanwaljeet Singh"/>
    <n v="12"/>
    <s v="India"/>
    <s v="India"/>
    <n v="1"/>
    <d v="2017-01-06T00:00:00"/>
    <n v="2016"/>
    <x v="1"/>
    <s v="141 min"/>
    <n v="141"/>
    <n v="141"/>
    <n v="1716.8594277483344"/>
    <s v=""/>
    <s v="Dramas, International Movies"/>
    <s v="Dramas"/>
    <s v="Dramas, International Movies"/>
    <n v="2"/>
  </r>
  <r>
    <n v="7941"/>
    <s v="s7941"/>
    <x v="0"/>
    <s v="Sat Sri Akal"/>
    <s v="Kamal Sahani"/>
    <s v="Kimi Verma, Manpreet Singh, Arun Bali, Dolly Minhas, Avtar Gill, Manmeet Singh, Neelu Kohli, Vivek Shaq, Nirmal Rishi, Pooja Tandon"/>
    <n v="10"/>
    <s v="India"/>
    <s v="India"/>
    <n v="1"/>
    <d v="2019-01-30T00:00:00"/>
    <n v="2008"/>
    <x v="1"/>
    <s v="141 min"/>
    <n v="141"/>
    <n v="141"/>
    <n v="1716.8594277483344"/>
    <s v=""/>
    <s v="Dramas, Faith &amp; Spirituality, International Movies"/>
    <s v="Dramas"/>
    <s v="Dramas, Faith &amp; Spirituality, International Movies"/>
    <n v="3"/>
  </r>
  <r>
    <n v="8450"/>
    <s v="s8450"/>
    <x v="0"/>
    <s v="The Pelican Brief"/>
    <s v="Alan J. Pakula"/>
    <s v="Julia Roberts, Denzel Washington, Sam Shepard, John Heard, Tony Goldwyn, James Sikking, William Atherton, Robert Culp, Stanley Tucci, John Lithgow, Hume Cronyn"/>
    <n v="11"/>
    <s v="United States"/>
    <s v="United States"/>
    <n v="1"/>
    <d v="2019-11-01T00:00:00"/>
    <n v="1993"/>
    <x v="2"/>
    <s v="141 min"/>
    <n v="141"/>
    <n v="141"/>
    <n v="1716.8594277483344"/>
    <s v=""/>
    <s v="Dramas, Thrillers"/>
    <s v="Dramas"/>
    <s v="Dramas, Thrillers"/>
    <n v="2"/>
  </r>
  <r>
    <n v="8453"/>
    <s v="s8453"/>
    <x v="0"/>
    <s v="The Phantom of the Opera"/>
    <s v="Joel Schumacher"/>
    <s v="Gerard Butler, Emmy Rossum, Patrick Wilson, Miranda Richardson, Minnie Driver, Ciar√°n Hinds, Simon Callow, Victor McGuire, Jennifer Ellison"/>
    <n v="9"/>
    <s v="United Kingdom"/>
    <s v="United Kingdom, United States"/>
    <n v="2"/>
    <d v="2019-06-01T00:00:00"/>
    <n v="2004"/>
    <x v="2"/>
    <s v="141 min"/>
    <n v="141"/>
    <n v="141"/>
    <n v="1716.8594277483344"/>
    <s v=""/>
    <s v="Dramas, Music &amp; Musicals, Romantic Movies"/>
    <s v="Dramas"/>
    <s v="Dramas, Music &amp; Musicals, Romantic Movies"/>
    <n v="3"/>
  </r>
  <r>
    <n v="135"/>
    <s v="s135"/>
    <x v="0"/>
    <s v="Clear and Present Danger"/>
    <s v="Phillip Noyce"/>
    <s v="Harrison Ford, Willem Dafoe, Anne Archer, Joaquim de Almeida, Henry Czerny, Harris Yulin, Donald Moffat, Miguel Sandoval, Benjamin Bratt, Dean Jones, Thora Birch, James Earl Jones, Raymond Cruz"/>
    <n v="13"/>
    <s v="United States"/>
    <s v="United States, Mexico"/>
    <n v="2"/>
    <d v="2021-09-01T00:00:00"/>
    <n v="1994"/>
    <x v="2"/>
    <s v="142 min"/>
    <n v="142"/>
    <n v="142"/>
    <n v="1800.7294326415004"/>
    <s v=""/>
    <s v="Action &amp; Adventure, Dramas"/>
    <s v="Action &amp; Adventure"/>
    <s v="Action &amp; Adventure, Dramas"/>
    <n v="2"/>
  </r>
  <r>
    <n v="210"/>
    <s v="s210"/>
    <x v="0"/>
    <s v="Once Upon a Time in Mumbai Dobaara!"/>
    <s v="Milan Luthria"/>
    <s v="Akshay Kumar, Imran Khan, Sonakshi Sinha, Sonali Bendre, Sarfaraz Khan, Mahesh Manjrekar, Abhimanyu Singh, Kurush Deboo, Pitobash, Chetan Hansraj"/>
    <n v="10"/>
    <s v="India"/>
    <s v="India"/>
    <n v="1"/>
    <d v="2021-08-27T00:00:00"/>
    <n v="2013"/>
    <x v="1"/>
    <s v="142 min"/>
    <n v="142"/>
    <n v="142"/>
    <n v="1800.7294326415004"/>
    <s v=""/>
    <s v="Dramas, International Movies, Music &amp; Musicals"/>
    <s v="Dramas"/>
    <s v="Dramas, International Movies, Music &amp; Musicals"/>
    <n v="3"/>
  </r>
  <r>
    <n v="330"/>
    <s v="s330"/>
    <x v="0"/>
    <s v="Catch Me If You Can"/>
    <s v="Steven Spielberg"/>
    <s v="Leonardo DiCaprio, Tom Hanks, Christopher Walken, Martin Sheen, Nathalie Baye, Amy Adams, James Brolin, Brian Howe, Frank John Hughes, Steve Eastin"/>
    <n v="10"/>
    <s v="United States"/>
    <s v="United States, Canada"/>
    <n v="2"/>
    <d v="2021-08-01T00:00:00"/>
    <n v="2002"/>
    <x v="2"/>
    <s v="142 min"/>
    <n v="142"/>
    <n v="142"/>
    <n v="1800.7294326415004"/>
    <s v=""/>
    <s v="Dramas"/>
    <s v="Dramas"/>
    <s v="Dramas"/>
    <n v="1"/>
  </r>
  <r>
    <n v="1024"/>
    <s v="s1024"/>
    <x v="0"/>
    <s v="Ajeeb Daastaans"/>
    <s v="Shashank Khaitan, Raj Mehta, Neeraj Ghaywan, Kayoze Irani"/>
    <s v="Fatima Sana Shaikh, Jaideep Ahlawat, Armaan Ralhan, Nushrat Bharucha, Abhishek Banerjee, Inayat Verma, Konkona Sen Sharma, Aditi Rao Hydari, Shefali Shah, Manav Kaul, Tota Roy Chowdhury"/>
    <n v="11"/>
    <s v="India"/>
    <s v="India"/>
    <n v="1"/>
    <d v="2021-04-16T00:00:00"/>
    <n v="2021"/>
    <x v="5"/>
    <s v="142 min"/>
    <n v="142"/>
    <n v="142"/>
    <n v="1800.7294326415004"/>
    <s v=""/>
    <s v="Dramas, Independent Movies, International Movies"/>
    <s v="Dramas"/>
    <s v="Dramas, Independent Movies, International Movies"/>
    <n v="3"/>
  </r>
  <r>
    <n v="1680"/>
    <s v="s1680"/>
    <x v="0"/>
    <s v="Singham"/>
    <s v="Rohit Shetty"/>
    <s v="Ajay Devgn, Kajal Aggarwal, Prakash Raj, Sonali Kulkarni, Sachin Khedekar, Sudhanshu Pandey, Anant Jog"/>
    <n v="7"/>
    <s v="India"/>
    <s v="India"/>
    <n v="1"/>
    <d v="2020-11-19T00:00:00"/>
    <n v="2011"/>
    <x v="1"/>
    <s v="142 min"/>
    <n v="142"/>
    <n v="142"/>
    <n v="1800.7294326415004"/>
    <s v=""/>
    <s v="Action &amp; Adventure, Dramas, International Movies"/>
    <s v="Action &amp; Adventure"/>
    <s v="Action &amp; Adventure, Dramas, International Movies"/>
    <n v="3"/>
  </r>
  <r>
    <n v="2721"/>
    <s v="s2721"/>
    <x v="0"/>
    <s v="Dostana"/>
    <s v="Tarun Mansukhani"/>
    <s v="Abhishek Bachchan, John Abraham, Priyanka Chopra, Bobby Deol, Kiron Kher, Sushmita Mukherjee, Shrey Bawa, Boman Irani"/>
    <n v="8"/>
    <s v="India"/>
    <s v="India, United States"/>
    <n v="2"/>
    <d v="2020-04-01T00:00:00"/>
    <n v="2008"/>
    <x v="1"/>
    <s v="142 min"/>
    <n v="142"/>
    <n v="142"/>
    <n v="1800.7294326415004"/>
    <s v=""/>
    <s v="Comedies, Dramas, International Movies"/>
    <s v="Comedies"/>
    <s v="Comedies, Dramas, International Movies"/>
    <n v="3"/>
  </r>
  <r>
    <n v="3532"/>
    <s v="s3532"/>
    <x v="0"/>
    <s v="Care of Kancharapalem"/>
    <s v="Maha Venkatesh"/>
    <s v="Subba Rao Vepada, Radha Bessy, Kesava Karri, Nithyasri Goru, Karthik Rathnam, Praneetha Patnaik, Mohan Bhagath, Praveena Paruchuri"/>
    <n v="8"/>
    <s v="India"/>
    <s v="India"/>
    <n v="1"/>
    <d v="2019-09-06T00:00:00"/>
    <n v="2018"/>
    <x v="5"/>
    <s v="142 min"/>
    <n v="142"/>
    <n v="142"/>
    <n v="1800.7294326415004"/>
    <s v=""/>
    <s v="Comedies, Dramas, Independent Movies"/>
    <s v="Comedies"/>
    <s v="Comedies, Dramas, Independent Movies"/>
    <n v="3"/>
  </r>
  <r>
    <n v="3760"/>
    <s v="s3760"/>
    <x v="0"/>
    <s v="Rolling Thunder Revue: A Bob Dylan Story by Martin Scorsese"/>
    <s v="Martin Scorsese"/>
    <s v="Bob Dylan, Allen Ginsberg, Joan Baez, Patti Smith, Roger McGuinn, Sam Shepard, Sharon Stone, Joni Mitchell, Scarlet Rivera, Ramblin' Jack Elliott, Ronnie Hawkins, Anne Waldman, Ronee Blakley"/>
    <n v="13"/>
    <s v="United States"/>
    <s v="United States"/>
    <n v="1"/>
    <d v="2019-06-12T00:00:00"/>
    <n v="2019"/>
    <x v="5"/>
    <s v="142 min"/>
    <n v="142"/>
    <n v="142"/>
    <n v="1800.7294326415004"/>
    <s v=""/>
    <s v="Documentaries, Music &amp; Musicals"/>
    <s v="Documentaries"/>
    <s v="Documentaries, Music &amp; Musicals"/>
    <n v="2"/>
  </r>
  <r>
    <n v="4573"/>
    <s v="s4573"/>
    <x v="0"/>
    <s v="Jatt James Bond"/>
    <s v="Rohit Jugraj"/>
    <s v="Gippy Grewal, Gurpreet Guggi, Zarine Khan"/>
    <n v="3"/>
    <s v="India"/>
    <s v="India"/>
    <n v="1"/>
    <d v="2018-10-01T00:00:00"/>
    <n v="2014"/>
    <x v="1"/>
    <s v="142 min"/>
    <n v="142"/>
    <n v="142"/>
    <n v="1800.7294326415004"/>
    <s v=""/>
    <s v="Comedies, Dramas, International Movies"/>
    <s v="Comedies"/>
    <s v="Comedies, Dramas, International Movies"/>
    <n v="3"/>
  </r>
  <r>
    <n v="5136"/>
    <s v="s5136"/>
    <x v="0"/>
    <s v="Jab Harry Met Sejal"/>
    <s v="Imtiaz Ali"/>
    <s v="Shah Rukh Khan, Anushka Sharma, Aru Krishansh Verma, Chandan Roy Sanyal, Evelyn Sharma, Kavi Shastri, Barbora Mudrochova, Paula Donner, Denis Dorokhov, Martavious Gayles"/>
    <n v="10"/>
    <s v="India"/>
    <s v="India"/>
    <n v="1"/>
    <d v="2017-12-02T00:00:00"/>
    <n v="2017"/>
    <x v="5"/>
    <s v="142 min"/>
    <n v="142"/>
    <n v="142"/>
    <n v="1800.7294326415004"/>
    <s v=""/>
    <s v="Comedies, International Movies, Romantic Movies"/>
    <s v="Comedies"/>
    <s v="Comedies, International Movies, Romantic Movies"/>
    <n v="3"/>
  </r>
  <r>
    <n v="5486"/>
    <s v="s5486"/>
    <x v="0"/>
    <s v="Ram Jaane"/>
    <s v="Rajiv Mehra"/>
    <s v="Shah Rukh Khan, Juhi Chawla, Vivek Mushran, Pankaj Kapur, Puneet Issar, Tinnu Anand, Deven Verma, Gulshan Grover, Amrit Pal, Arun Bali"/>
    <n v="10"/>
    <s v="India"/>
    <s v="India"/>
    <n v="1"/>
    <d v="2017-05-15T00:00:00"/>
    <n v="1995"/>
    <x v="1"/>
    <s v="142 min"/>
    <n v="142"/>
    <n v="142"/>
    <n v="1800.7294326415004"/>
    <s v=""/>
    <s v="Dramas, International Movies, Music &amp; Musicals"/>
    <s v="Dramas"/>
    <s v="Dramas, International Movies, Music &amp; Musicals"/>
    <n v="3"/>
  </r>
  <r>
    <n v="6036"/>
    <s v="s6036"/>
    <x v="0"/>
    <s v="A Flying Jatt"/>
    <s v="Remo D'Souza"/>
    <s v="Tiger Shroff, Jacqueline Fernandez, Nathan Jones, Kay Kay Menon, Amrita Singh, Gaurav Pandey, Shraddha Kapoor, Amrita Puri"/>
    <n v="8"/>
    <s v="India"/>
    <s v="India"/>
    <n v="1"/>
    <d v="2017-11-15T00:00:00"/>
    <n v="2016"/>
    <x v="1"/>
    <s v="142 min"/>
    <n v="142"/>
    <n v="142"/>
    <n v="1800.7294326415004"/>
    <s v=""/>
    <s v="Action &amp; Adventure, International Movies, Sci-Fi &amp; Fantasy"/>
    <s v="Action &amp; Adventure"/>
    <s v="Action &amp; Adventure, International Movies, Sci-Fi &amp; Fantasy"/>
    <n v="3"/>
  </r>
  <r>
    <n v="8050"/>
    <s v="s8050"/>
    <x v="0"/>
    <s v="Soekarno"/>
    <s v="Hanung Bramantyo"/>
    <s v="Ario Bayu, Lukman Sardi, Maudy Koesnaedi, Tanta Ginting, Tika Bravani, Emir Mahira, Sujiwo Tedjo, Ayu Laksmi, Matias Muchus"/>
    <n v="9"/>
    <s v="Indonesia"/>
    <s v="Indonesia"/>
    <n v="1"/>
    <d v="2019-01-05T00:00:00"/>
    <n v="2013"/>
    <x v="5"/>
    <s v="142 min"/>
    <n v="142"/>
    <n v="142"/>
    <n v="1800.7294326415004"/>
    <s v=""/>
    <s v="Dramas, International Movies"/>
    <s v="Dramas"/>
    <s v="Dramas, International Movies"/>
    <n v="2"/>
  </r>
  <r>
    <n v="115"/>
    <s v="s115"/>
    <x v="0"/>
    <s v="Anjaam"/>
    <s v="Rahul Rawail"/>
    <s v="Madhuri Dixit, Shah Rukh Khan, Tinnu Anand, Johny Lever, Kalpana Iyer, Himani Shivpuri, Sudha Chandran, Beena, Kiran Kumar"/>
    <n v="9"/>
    <s v="India"/>
    <s v="India"/>
    <n v="1"/>
    <d v="2021-09-02T00:00:00"/>
    <n v="1994"/>
    <x v="1"/>
    <s v="143 min"/>
    <n v="143"/>
    <n v="143"/>
    <n v="1886.5994375346661"/>
    <s v=""/>
    <s v="Dramas, International Movies, Thrillers"/>
    <s v="Dramas"/>
    <s v="Dramas, International Movies, Thrillers"/>
    <n v="3"/>
  </r>
  <r>
    <n v="384"/>
    <s v="s384"/>
    <x v="0"/>
    <s v="Department"/>
    <s v="Ram Gopal Varma"/>
    <s v="Amitabh Bachchan, Sanjay Dutt, Rana Daggubati, Vijay Raaz, Abhimanyu Singh, Madhu Shalini, Deepak Tijori, Anjana Sukhani, Manchu Lakshmi"/>
    <n v="9"/>
    <s v="India"/>
    <s v="India"/>
    <n v="1"/>
    <d v="2021-07-27T00:00:00"/>
    <n v="2012"/>
    <x v="5"/>
    <s v="143 min"/>
    <n v="143"/>
    <n v="143"/>
    <n v="1886.5994375346661"/>
    <s v=""/>
    <s v="Action &amp; Adventure, International Movies"/>
    <s v="Action &amp; Adventure"/>
    <s v="Action &amp; Adventure, International Movies"/>
    <n v="2"/>
  </r>
  <r>
    <n v="543"/>
    <s v="s543"/>
    <x v="0"/>
    <s v="Ujala"/>
    <s v="Naresh Saigal"/>
    <s v="Mala Sinha, Shammi Kapoor, Raaj Kumar, Leela Chitnis, Dhumal, Kumkum"/>
    <n v="6"/>
    <s v="India"/>
    <s v="India"/>
    <n v="1"/>
    <d v="2021-07-06T00:00:00"/>
    <n v="1959"/>
    <x v="1"/>
    <s v="143 min"/>
    <n v="143"/>
    <n v="143"/>
    <n v="1886.5994375346661"/>
    <s v=""/>
    <s v="Dramas, International Movies"/>
    <s v="Dramas"/>
    <s v="Dramas, International Movies"/>
    <n v="2"/>
  </r>
  <r>
    <n v="1051"/>
    <s v="s1051"/>
    <x v="0"/>
    <s v="Ride or Die"/>
    <s v="Ryuichi Hiroki"/>
    <s v="Kiko Mizuhara, Honami Sato, Yoko Maki, Anne Suzuki, Tetsushi Tanaka, Sara Minami, Yui Uemura, Shinya Niiro, Shunsuke Tanaka, Setsuko Karasuma"/>
    <n v="10"/>
    <s v="Japan"/>
    <s v="Japan"/>
    <n v="1"/>
    <d v="2021-04-15T00:00:00"/>
    <n v="2021"/>
    <x v="5"/>
    <s v="143 min"/>
    <n v="143"/>
    <n v="143"/>
    <n v="1886.5994375346661"/>
    <s v=""/>
    <s v="Dramas, International Movies, LGBTQ Movies"/>
    <s v="Dramas"/>
    <s v="Dramas, International Movies, LGBTQ Movies"/>
    <n v="3"/>
  </r>
  <r>
    <n v="1100"/>
    <s v="s1100"/>
    <x v="0"/>
    <s v="The Fisherman's Diary"/>
    <s v="Enah Johnscott"/>
    <s v="Kang Quintus, Faith Fidel, Casson Chinepoh, Ramsey Nouah, Ndamo Damaris, Neba Godwill Awantu, Onyama Laura, Prince Sube, Daphne Nije, Zoe Elora Ebai Mayohchu"/>
    <n v="10"/>
    <s v="Cameroon"/>
    <s v="Cameroon"/>
    <n v="1"/>
    <d v="2021-04-04T00:00:00"/>
    <n v="2020"/>
    <x v="5"/>
    <s v="143 min"/>
    <n v="143"/>
    <n v="143"/>
    <n v="1886.5994375346661"/>
    <s v=""/>
    <s v="Dramas, International Movies"/>
    <s v="Dramas"/>
    <s v="Dramas, International Movies"/>
    <n v="2"/>
  </r>
  <r>
    <n v="1282"/>
    <s v="s1282"/>
    <x v="0"/>
    <s v="Red"/>
    <s v="Tirumala Kishore"/>
    <s v="Ram Pothineni, Nivetha Pethuraj, Malvika Sharma, Amritha Aiyer, Sampath Raj"/>
    <n v="5"/>
    <s v="India"/>
    <s v="India"/>
    <n v="1"/>
    <d v="2021-02-23T00:00:00"/>
    <n v="2021"/>
    <x v="1"/>
    <s v="143 min"/>
    <n v="143"/>
    <n v="143"/>
    <n v="1886.5994375346661"/>
    <s v=""/>
    <s v="Dramas, International Movies"/>
    <s v="Dramas"/>
    <s v="Dramas, International Movies"/>
    <n v="2"/>
  </r>
  <r>
    <n v="1944"/>
    <s v="s1944"/>
    <x v="0"/>
    <s v="Jab We Met"/>
    <s v="Imtiaz Ali"/>
    <s v="Shahid Kapoor, Kareena Kapoor, Tarun Arora, Dara Singh, Pavan Malhotra, Kamal Tiwari, Kiran Juneja, Divya Seth, Saumya Tandon"/>
    <n v="9"/>
    <s v="India"/>
    <s v="India"/>
    <n v="1"/>
    <d v="2020-09-28T00:00:00"/>
    <n v="2007"/>
    <x v="1"/>
    <s v="143 min"/>
    <n v="143"/>
    <n v="143"/>
    <n v="1886.5994375346661"/>
    <s v=""/>
    <s v="Comedies, International Movies, Music &amp; Musicals"/>
    <s v="Comedies"/>
    <s v="Comedies, International Movies, Music &amp; Musicals"/>
    <n v="3"/>
  </r>
  <r>
    <n v="2590"/>
    <s v="s2590"/>
    <x v="0"/>
    <s v="Psycho"/>
    <s v="Mysskin"/>
    <s v="Udhayanidhi Stalin, Aditi Rao Hydari, Nithya Menon, Ram, Rajkumar Pitchumani"/>
    <n v="5"/>
    <s v="India"/>
    <s v="India"/>
    <n v="1"/>
    <d v="2020-05-01T00:00:00"/>
    <n v="2020"/>
    <x v="5"/>
    <s v="143 min"/>
    <n v="143"/>
    <n v="143"/>
    <n v="1886.5994375346661"/>
    <s v=""/>
    <s v="Horror Movies, International Movies, Thrillers"/>
    <s v="Horror Movies"/>
    <s v="Horror Movies, International Movies, Thrillers"/>
    <n v="3"/>
  </r>
  <r>
    <n v="2736"/>
    <s v="s2736"/>
    <x v="0"/>
    <s v="Magnificent"/>
    <s v="Vikas Bahl"/>
    <s v="Shahid Kapoor, Alia Bhatt, Pankaj Kapur, Sanjay Kapoor, Sushma Seth, Niki Walia, Sanah Kapur, Vikas Verma"/>
    <n v="8"/>
    <s v="India"/>
    <s v="India"/>
    <n v="1"/>
    <d v="2020-04-01T00:00:00"/>
    <n v="2015"/>
    <x v="1"/>
    <s v="143 min"/>
    <n v="143"/>
    <n v="143"/>
    <n v="1886.5994375346661"/>
    <s v=""/>
    <s v="Comedies, International Movies, Romantic Movies"/>
    <s v="Comedies"/>
    <s v="Comedies, International Movies, Romantic Movies"/>
    <n v="3"/>
  </r>
  <r>
    <n v="3159"/>
    <s v="s3159"/>
    <x v="0"/>
    <s v="The Sky Is Pink"/>
    <s v="Shonali Bose"/>
    <s v="Rohit Saraf, Zaira Wasim, Farhan Akhtar, Priyanka Chopra"/>
    <n v="4"/>
    <s v="India"/>
    <s v="India, United Kingdom, Canada, United States"/>
    <n v="4"/>
    <d v="2019-12-11T00:00:00"/>
    <n v="2019"/>
    <x v="5"/>
    <s v="143 min"/>
    <n v="143"/>
    <n v="143"/>
    <n v="1886.5994375346661"/>
    <s v=""/>
    <s v="Dramas, International Movies"/>
    <s v="Dramas"/>
    <s v="Dramas, International Movies"/>
    <n v="2"/>
  </r>
  <r>
    <n v="3268"/>
    <s v="s3268"/>
    <x v="0"/>
    <s v="Guna 369"/>
    <s v="Arjun Jandyala"/>
    <s v="Adithya Menon, Kartikeya Gummakonda, Anagha LK"/>
    <n v="3"/>
    <s v="India"/>
    <s v="India"/>
    <n v="1"/>
    <d v="2019-11-15T00:00:00"/>
    <n v="2019"/>
    <x v="5"/>
    <s v="143 min"/>
    <n v="143"/>
    <n v="143"/>
    <n v="1886.5994375346661"/>
    <s v=""/>
    <s v="Action &amp; Adventure, Dramas, International Movies"/>
    <s v="Action &amp; Adventure"/>
    <s v="Action &amp; Adventure, Dramas, International Movies"/>
    <n v="3"/>
  </r>
  <r>
    <n v="4160"/>
    <s v="s4160"/>
    <x v="0"/>
    <s v="Rudy Habibie"/>
    <s v="Hanung Bramantyo"/>
    <s v="Reza Rahadian, Chelsea Islan, Dian Nitami, Indah Permatasari, Ernest Prakasa, Boris Bokir, Rey Bong, Cornelio Sunny, Pandji Pragiwaksono, Bastian Bintang Simbolon"/>
    <n v="10"/>
    <s v="Indonesia"/>
    <s v="Indonesia"/>
    <n v="1"/>
    <d v="2019-01-28T00:00:00"/>
    <n v="2016"/>
    <x v="1"/>
    <s v="143 min"/>
    <n v="143"/>
    <n v="143"/>
    <n v="1886.5994375346661"/>
    <s v=""/>
    <s v="Dramas, International Movies"/>
    <s v="Dramas"/>
    <s v="Dramas, International Movies"/>
    <n v="2"/>
  </r>
  <r>
    <n v="4442"/>
    <s v="s4442"/>
    <x v="0"/>
    <s v="Heroine"/>
    <s v="Madhur Bhandarkar"/>
    <s v="Kareena Kapoor, Arjun Rampal, Randeep Hooda, Divya Dutta, Govind Namdeo, Sanjay Suri, Mugdha Godse, Shahana Goswami, Ranvir Shorey, Lillete Dubey"/>
    <n v="10"/>
    <s v="India"/>
    <s v="India"/>
    <n v="1"/>
    <d v="2018-11-01T00:00:00"/>
    <n v="2012"/>
    <x v="5"/>
    <s v="143 min"/>
    <n v="143"/>
    <n v="143"/>
    <n v="1886.5994375346661"/>
    <s v=""/>
    <s v="Dramas, International Movies"/>
    <s v="Dramas"/>
    <s v="Dramas, International Movies"/>
    <n v="2"/>
  </r>
  <r>
    <n v="4713"/>
    <s v="s4713"/>
    <x v="0"/>
    <s v="2 States"/>
    <s v="Abhishek Varman"/>
    <s v="Alia Bhatt, Arjun Kapoor, Ronit Roy, Amrita Singh, Revathy, Aru Krishansh Verma"/>
    <n v="6"/>
    <s v="India"/>
    <s v="India"/>
    <n v="1"/>
    <d v="2018-08-04T00:00:00"/>
    <n v="2014"/>
    <x v="6"/>
    <s v="143 min"/>
    <n v="143"/>
    <n v="143"/>
    <n v="1886.5994375346661"/>
    <s v=""/>
    <s v="Comedies, Dramas, International Movies"/>
    <s v="Comedies"/>
    <s v="Comedies, Dramas, International Movies"/>
    <n v="3"/>
  </r>
  <r>
    <n v="5473"/>
    <s v="s5473"/>
    <x v="0"/>
    <s v="Raees"/>
    <s v="Rahul Dholakia"/>
    <s v="Shah Rukh Khan, Mahira Khan, Nawazuddin Siddiqui, Mohammed Zeeshan Ayyub, Sheeba Chaddha, Shubham Chintamani, Shubham Tukaram, Atul Kulkarni, Narendra Jha, Jaideep Ahlawat, Sunny Leone"/>
    <n v="11"/>
    <s v="India"/>
    <s v="India"/>
    <n v="1"/>
    <d v="2017-05-26T00:00:00"/>
    <n v="2017"/>
    <x v="1"/>
    <s v="143 min"/>
    <n v="143"/>
    <n v="143"/>
    <n v="1886.5994375346661"/>
    <s v=""/>
    <s v="Action &amp; Adventure, Dramas, International Movies"/>
    <s v="Action &amp; Adventure"/>
    <s v="Action &amp; Adventure, Dramas, International Movies"/>
    <n v="3"/>
  </r>
  <r>
    <n v="5546"/>
    <s v="s5546"/>
    <x v="0"/>
    <s v="Elaan"/>
    <s v="K. Ramanlal"/>
    <s v="Vinod Mehra, Rekha, Vinod Khanna, Helen, Madan Puri, Brahm Bhardwaj"/>
    <n v="6"/>
    <s v="India"/>
    <s v="India"/>
    <n v="1"/>
    <d v="2017-04-01T00:00:00"/>
    <n v="1971"/>
    <x v="1"/>
    <s v="143 min"/>
    <n v="143"/>
    <n v="143"/>
    <n v="1886.5994375346661"/>
    <s v=""/>
    <s v="Action &amp; Adventure, Cult Movies, International Movies"/>
    <s v="Action &amp; Adventure"/>
    <s v="Action &amp; Adventure, Cult Movies, International Movies"/>
    <n v="3"/>
  </r>
  <r>
    <n v="5571"/>
    <s v="s5571"/>
    <x v="0"/>
    <s v="Howards End"/>
    <s v="James Ivory"/>
    <s v="Anthony Hopkins, Vanessa Redgrave, Helena Bonham Carter, Emma Thompson, James Wilby, Samuel West, Jemma Redgrave, Joseph Bennett, Nicola Duffett, Susie Lindeman"/>
    <n v="10"/>
    <s v="United Kingdom"/>
    <s v="United Kingdom, Japan, United States"/>
    <n v="3"/>
    <d v="2017-03-16T00:00:00"/>
    <n v="1992"/>
    <x v="7"/>
    <s v="143 min"/>
    <n v="143"/>
    <n v="143"/>
    <n v="1886.5994375346661"/>
    <s v=""/>
    <s v="Classic Movies, Dramas, Independent Movies"/>
    <s v="Classic Movies"/>
    <s v="Classic Movies, Dramas, Independent Movies"/>
    <n v="3"/>
  </r>
  <r>
    <n v="5910"/>
    <s v="s5910"/>
    <x v="0"/>
    <s v="The Perfect Dictatorship"/>
    <s v="Luis Estrada"/>
    <s v="Dami√°n Alc√°zar, Alfonso Herrera, Joaqu√≠n Cosio, Osvaldo Benavides, Silvia Navarro, Flavio Medina, Sa√∫l Lisazo, Tony Dalton"/>
    <n v="8"/>
    <s v="Mexico"/>
    <s v="Mexico"/>
    <n v="1"/>
    <d v="2015-06-01T00:00:00"/>
    <n v="2014"/>
    <x v="5"/>
    <s v="143 min"/>
    <n v="143"/>
    <n v="143"/>
    <n v="1886.5994375346661"/>
    <s v=""/>
    <s v="Comedies, Dramas, International Movies"/>
    <s v="Comedies"/>
    <s v="Comedies, Dramas, International Movies"/>
    <n v="3"/>
  </r>
  <r>
    <n v="5963"/>
    <s v="s5963"/>
    <x v="0"/>
    <n v="1920"/>
    <s v="Vikram Bhatt"/>
    <s v="Rajneesh Duggal, Adah Sharma, Indraneil Sengupta, Anjori Alagh, Rajendranath Zutshi, Vipin Sharma, Amin Hajee, Shri Vallabh Vyas"/>
    <n v="8"/>
    <s v="India"/>
    <s v="India"/>
    <n v="1"/>
    <d v="2017-12-15T00:00:00"/>
    <n v="2008"/>
    <x v="5"/>
    <s v="143 min"/>
    <n v="143"/>
    <n v="143"/>
    <n v="1886.5994375346661"/>
    <s v=""/>
    <s v="Horror Movies, International Movies, Thrillers"/>
    <s v="Horror Movies"/>
    <s v="Horror Movies, International Movies, Thrillers"/>
    <n v="3"/>
  </r>
  <r>
    <n v="6206"/>
    <s v="s6206"/>
    <x v="0"/>
    <s v="Babel"/>
    <s v="Alejandro G. I√±√°rritu"/>
    <s v="Brad Pitt, Cate Blanchett, Gael Garc√≠a Bernal, Koji Yakusho, Adriana Barraza, Rinko Kikuchi, Said Tarchani, Boubker Ait El Caid, Elle Fanning, Nathan Gamble, Mohamed Akhzam"/>
    <n v="11"/>
    <s v="France"/>
    <s v="France, United States, Mexico"/>
    <n v="3"/>
    <d v="2019-01-01T00:00:00"/>
    <n v="2006"/>
    <x v="12"/>
    <s v="143 min"/>
    <n v="143"/>
    <n v="143"/>
    <n v="1886.5994375346661"/>
    <s v=""/>
    <s v="Dramas, Independent Movies"/>
    <s v="Dramas"/>
    <s v="Dramas, Independent Movies"/>
    <n v="2"/>
  </r>
  <r>
    <n v="7260"/>
    <s v="s7260"/>
    <x v="0"/>
    <s v="Laal Rang"/>
    <s v="Syed Ahmad Afzal"/>
    <s v="Randeep Hooda, Piaa Bajpai, Jaihind Kumar, Akshay Oberoi, Rajneesh Duggal, Ashutosh Kaushik, Meenakshi Dixit, Shreya Narayan, Rajendra Sethi"/>
    <n v="9"/>
    <s v="India"/>
    <s v="India"/>
    <n v="1"/>
    <d v="2018-03-01T00:00:00"/>
    <n v="2016"/>
    <x v="1"/>
    <s v="143 min"/>
    <n v="143"/>
    <n v="143"/>
    <n v="1886.5994375346661"/>
    <s v=""/>
    <s v="Dramas, International Movies, Thrillers"/>
    <s v="Dramas"/>
    <s v="Dramas, International Movies, Thrillers"/>
    <n v="3"/>
  </r>
  <r>
    <n v="7421"/>
    <s v="s7421"/>
    <x v="0"/>
    <s v="Master"/>
    <s v="Ui-seok Jo"/>
    <s v="Byung-hun Lee, Dong-won Gang, Woo-bin Kim, Ji-won Uhm, Dal-su Oh, Kyung Jin, Gang Dong-won"/>
    <n v="7"/>
    <s v="South Korea"/>
    <s v="South Korea"/>
    <n v="1"/>
    <d v="2018-02-01T00:00:00"/>
    <n v="2016"/>
    <x v="11"/>
    <s v="143 min"/>
    <n v="143"/>
    <n v="143"/>
    <n v="1886.5994375346661"/>
    <s v=""/>
    <s v="Action &amp; Adventure, International Movies"/>
    <s v="Action &amp; Adventure"/>
    <s v="Action &amp; Adventure, International Movies"/>
    <n v="2"/>
  </r>
  <r>
    <n v="8024"/>
    <s v="s8024"/>
    <x v="0"/>
    <s v="Singh Saab the Great"/>
    <s v="Anil Sharma"/>
    <s v="Sunny Deol, Urvashi Rautela, Prakash Raj, Amrita Rao, Anjali Abrol, Johnny Lever, Sanjay Mishra, Yashpal Sharma, Manoj Pahwa, Raj Premi"/>
    <n v="10"/>
    <s v="India"/>
    <s v="India"/>
    <n v="1"/>
    <d v="2017-07-15T00:00:00"/>
    <n v="2013"/>
    <x v="1"/>
    <s v="143 min"/>
    <n v="143"/>
    <n v="143"/>
    <n v="1886.5994375346661"/>
    <s v=""/>
    <s v="Action &amp; Adventure, Dramas, International Movies"/>
    <s v="Action &amp; Adventure"/>
    <s v="Action &amp; Adventure, Dramas, International Movies"/>
    <n v="3"/>
  </r>
  <r>
    <n v="2664"/>
    <s v="s2664"/>
    <x v="0"/>
    <s v="Varane Avashyamund"/>
    <s v="Anoop Sathyan"/>
    <s v="Shobana, Suresh Gopi, Dulquer Salmaan, Kalyani Priyadarshan, K.P.A.C. Lalitha, Sarvajith Santosh Sivan, Urvashi, Johny Antony, Lalu Alex, Lal Jose"/>
    <n v="10"/>
    <s v="India"/>
    <s v="India"/>
    <n v="1"/>
    <d v="2020-04-20T00:00:00"/>
    <n v="2020"/>
    <x v="1"/>
    <s v="144 min"/>
    <n v="144"/>
    <n v="144"/>
    <n v="1974.4694424278321"/>
    <s v=""/>
    <s v="Comedies, Dramas, International Movies"/>
    <s v="Comedies"/>
    <s v="Comedies, Dramas, International Movies"/>
    <n v="3"/>
  </r>
  <r>
    <n v="2725"/>
    <s v="s2725"/>
    <x v="0"/>
    <s v="Gori Tere Pyaar Mein"/>
    <s v="Punit Malhotra"/>
    <s v="Imran Khan, Kareena Kapoor, Nizhalgal Ravi, Anupam Kher, Shraddha Kapoor, Esha Gupta, Sujata Kumar, Neelu Kohli"/>
    <n v="8"/>
    <s v="India"/>
    <s v="India"/>
    <n v="1"/>
    <d v="2020-04-01T00:00:00"/>
    <n v="2013"/>
    <x v="1"/>
    <s v="144 min"/>
    <n v="144"/>
    <n v="144"/>
    <n v="1974.4694424278321"/>
    <s v=""/>
    <s v="Comedies, Dramas, International Movies"/>
    <s v="Comedies"/>
    <s v="Comedies, Dramas, International Movies"/>
    <n v="3"/>
  </r>
  <r>
    <n v="4427"/>
    <s v="s4427"/>
    <x v="0"/>
    <s v="Barfi!"/>
    <s v="Anurag Basu"/>
    <s v="Ranbir Kapoor, Priyanka Chopra, Ileana D'Cruz, Saurabh Shukla, Ashish Vidyarthi, Rupa Ganguly, Bholaraj Sapkota, Jishu Sengupta, Haradhan Bannerjee"/>
    <n v="9"/>
    <s v="India"/>
    <s v="India"/>
    <n v="1"/>
    <d v="2018-11-01T00:00:00"/>
    <n v="2012"/>
    <x v="1"/>
    <s v="144 min"/>
    <n v="144"/>
    <n v="144"/>
    <n v="1974.4694424278321"/>
    <s v=""/>
    <s v="Comedies, Dramas, International Movies"/>
    <s v="Comedies"/>
    <s v="Comedies, Dramas, International Movies"/>
    <n v="3"/>
  </r>
  <r>
    <n v="4523"/>
    <s v="s4523"/>
    <x v="0"/>
    <s v="22 July"/>
    <s v="Paul Greengrass"/>
    <s v="Anders Danielsen Lie, Jon √òigarden, Jonas Strand Gravli, Ola G. Furuseth, Maria Bock, Thorbj√∏rn Harr, Jaden Smith"/>
    <n v="7"/>
    <s v="Norway"/>
    <s v="Norway, Iceland, United States"/>
    <n v="3"/>
    <d v="2018-10-10T00:00:00"/>
    <n v="2018"/>
    <x v="12"/>
    <s v="144 min"/>
    <n v="144"/>
    <n v="144"/>
    <n v="1974.4694424278321"/>
    <s v=""/>
    <s v="Dramas, Thrillers"/>
    <s v="Dramas"/>
    <s v="Dramas, Thrillers"/>
    <n v="2"/>
  </r>
  <r>
    <n v="5183"/>
    <s v="s5183"/>
    <x v="0"/>
    <s v="Let It Fall: Los Angeles 1982-1992"/>
    <s v="John Ridley"/>
    <m/>
    <n v="0"/>
    <s v="United States"/>
    <s v="United States"/>
    <n v="1"/>
    <d v="2017-11-06T00:00:00"/>
    <n v="2017"/>
    <x v="5"/>
    <s v="144 min"/>
    <n v="144"/>
    <n v="144"/>
    <n v="1974.4694424278321"/>
    <s v=""/>
    <s v="Documentaries"/>
    <s v="Documentaries"/>
    <s v="Documentaries"/>
    <n v="1"/>
  </r>
  <r>
    <n v="5218"/>
    <s v="s5218"/>
    <x v="0"/>
    <s v="Lucknow Central"/>
    <s v="Ranjit Tiwari"/>
    <s v="Farhan Akhtar, Diana Penty, Ronit Roy, Gippy Grewal, Deepak Dobriyal, Inaamulhaq, Rajesh Sharma"/>
    <n v="7"/>
    <s v="India"/>
    <s v="India"/>
    <n v="1"/>
    <d v="2017-10-16T00:00:00"/>
    <n v="2017"/>
    <x v="1"/>
    <s v="144 min"/>
    <n v="144"/>
    <n v="144"/>
    <n v="1974.4694424278321"/>
    <s v=""/>
    <s v="Dramas, International Movies, Music &amp; Musicals"/>
    <s v="Dramas"/>
    <s v="Dramas, International Movies, Music &amp; Musicals"/>
    <n v="3"/>
  </r>
  <r>
    <n v="5966"/>
    <s v="s5966"/>
    <x v="0"/>
    <d v="2022-07-22T00:00:00"/>
    <s v="Paul Greengrass"/>
    <s v="Anders Danielsen Lie, Jon √òigarden, Jonas Strand Gravli, Ola G. Furuseth, Maria Bock, Thorbj√∏rn Harr, Jaden Smith"/>
    <n v="7"/>
    <s v="Norway"/>
    <s v="Norway, Iceland, United States"/>
    <n v="3"/>
    <d v="2018-10-10T00:00:00"/>
    <n v="2018"/>
    <x v="12"/>
    <s v="144 min"/>
    <n v="144"/>
    <n v="144"/>
    <n v="1974.4694424278321"/>
    <s v=""/>
    <s v="Dramas, Thrillers"/>
    <s v="Dramas"/>
    <s v="Dramas, Thrillers"/>
    <n v="2"/>
  </r>
  <r>
    <n v="6323"/>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n v="20"/>
    <s v="United States"/>
    <s v="United States, United Kingdom"/>
    <n v="2"/>
    <d v="2019-01-01T00:00:00"/>
    <n v="2001"/>
    <x v="12"/>
    <s v="144 min"/>
    <n v="144"/>
    <n v="144"/>
    <n v="1974.4694424278321"/>
    <s v=""/>
    <s v="Action &amp; Adventure, Dramas"/>
    <s v="Action &amp; Adventure"/>
    <s v="Action &amp; Adventure, Dramas"/>
    <n v="2"/>
  </r>
  <r>
    <n v="7838"/>
    <s v="s7838"/>
    <x v="0"/>
    <s v="Ready"/>
    <s v="Anees Bazmee"/>
    <s v="Salman Khan, Asin, Paresh Rawal, Mahesh Manjrekar, Anuradha Patel, Manoj Pahwa, Manoj Joshi, Puneet Issar, Sharat Saxena, Akhilendra Mishra, Zarine Khan, Arya Babbar"/>
    <n v="12"/>
    <s v="India"/>
    <s v="India"/>
    <n v="1"/>
    <d v="2017-10-22T00:00:00"/>
    <n v="2011"/>
    <x v="6"/>
    <s v="144 min"/>
    <n v="144"/>
    <n v="144"/>
    <n v="1974.4694424278321"/>
    <s v=""/>
    <s v="Comedies, International Movies, Romantic Movies"/>
    <s v="Comedies"/>
    <s v="Comedies, International Movies, Romantic Movies"/>
    <n v="3"/>
  </r>
  <r>
    <n v="79"/>
    <s v="s79"/>
    <x v="0"/>
    <s v="Tughlaq Durbar"/>
    <s v="Delhiprasad Deenadayalan"/>
    <s v="Vijay Sethupathi, Parthiban, Raashi Khanna"/>
    <n v="3"/>
    <m/>
    <m/>
    <n v="0"/>
    <d v="2021-09-11T00:00:00"/>
    <n v="2020"/>
    <x v="1"/>
    <s v="145 min"/>
    <n v="145"/>
    <n v="145"/>
    <n v="2064.3394473209978"/>
    <s v=""/>
    <s v="Comedies, Dramas, International Movies"/>
    <s v="Comedies"/>
    <s v="Comedies, Dramas, International Movies"/>
    <n v="3"/>
  </r>
  <r>
    <n v="80"/>
    <s v="s80"/>
    <x v="0"/>
    <s v="Tughlaq Durbar (Telugu)"/>
    <s v="Delhiprasad Deenadayalan"/>
    <s v="Vijay Sethupathi, Parthiban, Raashi Khanna"/>
    <n v="3"/>
    <m/>
    <m/>
    <n v="0"/>
    <d v="2021-09-11T00:00:00"/>
    <n v="2021"/>
    <x v="1"/>
    <s v="145 min"/>
    <n v="145"/>
    <n v="145"/>
    <n v="2064.3394473209978"/>
    <s v=""/>
    <s v="Comedies, Dramas, International Movies"/>
    <s v="Comedies"/>
    <s v="Comedies, Dramas, International Movies"/>
    <n v="3"/>
  </r>
  <r>
    <n v="218"/>
    <s v="s218"/>
    <x v="0"/>
    <s v="The Dirty Picture"/>
    <s v="Milan Luthria"/>
    <s v="Vidya Balan, Emraan Hashmi, Tusshar Kapoor, Naseeruddin Shah, Rajesh Sharma, Imran Hasnee, Anju Mahendru"/>
    <n v="7"/>
    <s v="India"/>
    <s v="India"/>
    <n v="1"/>
    <d v="2021-08-27T00:00:00"/>
    <n v="2011"/>
    <x v="1"/>
    <s v="145 min"/>
    <n v="145"/>
    <n v="145"/>
    <n v="2064.3394473209978"/>
    <s v=""/>
    <s v="Comedies, Dramas, International Movies"/>
    <s v="Comedies"/>
    <s v="Comedies, Dramas, International Movies"/>
    <n v="3"/>
  </r>
  <r>
    <n v="579"/>
    <s v="s579"/>
    <x v="0"/>
    <s v="Memoirs of a Geisha"/>
    <s v="Rob Marshall"/>
    <s v="Zhang Ziyi, Ken Watanabe, Koji Yakusho, Michelle Yeoh, Kaori Momoi, Youki Kudoh, Gong Li, Cary-Hiroyuki Tagawa, Mako Iwamatsu, Navia Nguyen, Karl Yune"/>
    <n v="11"/>
    <s v="France"/>
    <s v="France, Japan, United States"/>
    <n v="3"/>
    <d v="2021-07-01T00:00:00"/>
    <n v="2005"/>
    <x v="2"/>
    <s v="145 min"/>
    <n v="145"/>
    <n v="145"/>
    <n v="2064.3394473209978"/>
    <s v=""/>
    <s v="Dramas, Romantic Movies"/>
    <s v="Dramas"/>
    <s v="Dramas, Romantic Movies"/>
    <n v="2"/>
  </r>
  <r>
    <n v="795"/>
    <s v="s795"/>
    <x v="0"/>
    <s v="Gold Statue"/>
    <s v="Tade Ogidan"/>
    <s v="Gabriel Afolayan, Kunle Remi, Richard Mofe-Damijo, Sola Sobowale, Kelvin Ikeduba, Kunle Fawole, Norbert Young, Alibaba Akporobome, Segun Arinze, Rycardo Agbor"/>
    <n v="10"/>
    <s v="Nigeria"/>
    <s v="Nigeria"/>
    <n v="1"/>
    <d v="2021-06-02T00:00:00"/>
    <n v="2019"/>
    <x v="1"/>
    <s v="145 min"/>
    <n v="145"/>
    <n v="145"/>
    <n v="2064.3394473209978"/>
    <s v=""/>
    <s v="Comedies, Dramas, International Movies"/>
    <s v="Comedies"/>
    <s v="Comedies, Dramas, International Movies"/>
    <n v="3"/>
  </r>
  <r>
    <n v="1070"/>
    <s v="s1070"/>
    <x v="0"/>
    <s v="Uppena"/>
    <s v="Buchi Babu Sana"/>
    <s v="Panja Vaisshnav Tej, Krithi Shetty, Vijay Sethupathi"/>
    <n v="3"/>
    <s v="India"/>
    <s v="India"/>
    <n v="1"/>
    <d v="2021-04-14T00:00:00"/>
    <n v="2020"/>
    <x v="1"/>
    <s v="145 min"/>
    <n v="145"/>
    <n v="145"/>
    <n v="2064.3394473209978"/>
    <s v=""/>
    <s v="Dramas, International Movies, Romantic Movies"/>
    <s v="Dramas"/>
    <s v="Dramas, International Movies, Romantic Movies"/>
    <n v="3"/>
  </r>
  <r>
    <n v="3061"/>
    <s v="s3061"/>
    <x v="0"/>
    <s v="Ghost Stories"/>
    <s v="Anurag Kashyap, Dibakar Banerjee, Karan Johar, Zoya Akhtar"/>
    <s v="Janhvi Kapoor, Sobhita Dhulipala, Sukant Goel, Gulshan Devaiah, Mrunal Thakur, Avinash Tiwary, Vijay Varma, Sagar Arya, Surekha Sikri, Pavail Gulati"/>
    <n v="10"/>
    <s v="India"/>
    <s v="India"/>
    <n v="1"/>
    <d v="2020-01-01T00:00:00"/>
    <n v="2020"/>
    <x v="5"/>
    <s v="145 min"/>
    <n v="145"/>
    <n v="145"/>
    <n v="2064.3394473209978"/>
    <s v=""/>
    <s v="Horror Movies, International Movies, Thrillers"/>
    <s v="Horror Movies"/>
    <s v="Horror Movies, International Movies, Thrillers"/>
    <n v="3"/>
  </r>
  <r>
    <n v="4304"/>
    <s v="s4304"/>
    <x v="0"/>
    <s v="Vanjagar Ulagam"/>
    <s v="Manoj Beedha"/>
    <s v="Guru Somasundaram, Cibi Bhuvana Chandran, Vishagan Vanangamudi, Anisha Ambrose, Chandini Tamilarasan, Azhagamperumal, John Vijay, Vasu Vikram, Hareesh Peradi, Jayaprakash Radhakrishnan"/>
    <n v="10"/>
    <s v="India"/>
    <s v="India"/>
    <n v="1"/>
    <d v="2018-12-15T00:00:00"/>
    <n v="2018"/>
    <x v="5"/>
    <s v="145 min"/>
    <n v="145"/>
    <n v="145"/>
    <n v="2064.3394473209978"/>
    <s v=""/>
    <s v="Dramas, International Movies, Thrillers"/>
    <s v="Dramas"/>
    <s v="Dramas, International Movies, Thrillers"/>
    <n v="3"/>
  </r>
  <r>
    <n v="4564"/>
    <s v="s4564"/>
    <x v="0"/>
    <s v="Dil Vil Pyaar Vyaar"/>
    <s v="Manjeet Maan"/>
    <s v="Gurdas Maan, Neeru Bajwa, Jassi Gill, Rajiv Thakur, Khushdeed Maan, Manav Vij, Raj Jhinger, Shruti Sodhi, Meher Vij"/>
    <n v="9"/>
    <s v="India"/>
    <s v="India"/>
    <n v="1"/>
    <d v="2018-10-01T00:00:00"/>
    <n v="2014"/>
    <x v="6"/>
    <s v="145 min"/>
    <n v="145"/>
    <n v="145"/>
    <n v="2064.3394473209978"/>
    <s v=""/>
    <s v="International Movies, Music &amp; Musicals, Romantic Movies"/>
    <s v="International Movies"/>
    <s v="International Movies, Music &amp; Musicals, Romantic Movies"/>
    <n v="3"/>
  </r>
  <r>
    <n v="4580"/>
    <s v="s4580"/>
    <x v="0"/>
    <s v="Kismat Konnection"/>
    <s v="Aziz Mirza"/>
    <s v="Shahid Kapoor, Vidya Balan, Juhi Chawla, Om Puri, Vishal Malhotra, Karanvir Bohra, Amit Varma"/>
    <n v="7"/>
    <s v="India"/>
    <s v="India"/>
    <n v="1"/>
    <d v="2018-10-01T00:00:00"/>
    <n v="2008"/>
    <x v="1"/>
    <s v="145 min"/>
    <n v="145"/>
    <n v="145"/>
    <n v="2064.3394473209978"/>
    <s v=""/>
    <s v="Comedies, Dramas, International Movies"/>
    <s v="Comedies"/>
    <s v="Comedies, Dramas, International Movies"/>
    <n v="3"/>
  </r>
  <r>
    <n v="4695"/>
    <s v="s4695"/>
    <x v="0"/>
    <s v="Toilet: Ek Prem Katha"/>
    <s v="Shree Narayan Singh"/>
    <s v="Akshay Kumar, Bhumi Pednekar, Divyendu Sharma, Atul Srivastava, Anupam Kher, Ayesha Raza Mishra, Mukesh S Bhatt, Shubha Khote, Sudhir Pandey"/>
    <n v="9"/>
    <s v="India"/>
    <s v="India"/>
    <n v="1"/>
    <d v="2018-08-21T00:00:00"/>
    <n v="2017"/>
    <x v="1"/>
    <s v="145 min"/>
    <n v="145"/>
    <n v="145"/>
    <n v="2064.3394473209978"/>
    <s v=""/>
    <s v="Comedies, Dramas, International Movies"/>
    <s v="Comedies"/>
    <s v="Comedies, Dramas, International Movies"/>
    <n v="3"/>
  </r>
  <r>
    <n v="5010"/>
    <s v="s5010"/>
    <x v="0"/>
    <s v="Judwaa 2"/>
    <s v="David Dhawan"/>
    <s v="Varun Dhawan, Jacqueline Fernandez, Tapsee Pannu, Rajpal Yadav, Sachin Khedekar, Anupam Kher, Zakir Hussain, Pavan Malhotra"/>
    <n v="8"/>
    <s v="India"/>
    <s v="India"/>
    <n v="1"/>
    <d v="2018-03-01T00:00:00"/>
    <n v="2017"/>
    <x v="1"/>
    <s v="145 min"/>
    <n v="145"/>
    <n v="145"/>
    <n v="2064.3394473209978"/>
    <s v=""/>
    <s v="Action &amp; Adventure, Comedies, International Movies"/>
    <s v="Action &amp; Adventure"/>
    <s v="Action &amp; Adventure, Comedies, International Movies"/>
    <n v="3"/>
  </r>
  <r>
    <n v="6428"/>
    <s v="s6428"/>
    <x v="0"/>
    <s v="Casino Royale"/>
    <s v="Martin Campbell"/>
    <s v="Daniel Craig, Judi Dench, Eva Green, Jeffrey Wright, Mads Mikkelsen, Giancarlo Giannini"/>
    <n v="6"/>
    <s v="United Kingdom"/>
    <s v="United Kingdom, Czech Republic, United States, Germany, Bahamas"/>
    <n v="5"/>
    <d v="2020-08-31T00:00:00"/>
    <n v="2006"/>
    <x v="2"/>
    <s v="145 min"/>
    <n v="145"/>
    <n v="145"/>
    <n v="2064.3394473209978"/>
    <s v=""/>
    <s v="Action &amp; Adventure"/>
    <s v="Action &amp; Adventure"/>
    <s v="Action &amp; Adventure"/>
    <n v="1"/>
  </r>
  <r>
    <n v="6779"/>
    <s v="s6779"/>
    <x v="0"/>
    <s v="For Greater Glory"/>
    <s v="Dean Wright"/>
    <s v="Rub√©n Blades, Bruce Greenwood, Bruce McGill, Peter O'Toole, Andy Garcia, Nestor Carbonell, Eduardo Ver√°stegui, Catalina Sandino Moreno, Eva Longoria, Santiago Cabrera, Adrian Alonso, Oscar Isaac, Mauricio Kuri"/>
    <n v="13"/>
    <s v="Mexico"/>
    <s v="Mexico"/>
    <n v="1"/>
    <d v="2019-08-02T00:00:00"/>
    <n v="2012"/>
    <x v="12"/>
    <s v="145 min"/>
    <n v="145"/>
    <n v="145"/>
    <n v="2064.3394473209978"/>
    <s v=""/>
    <s v="Dramas, International Movies"/>
    <s v="Dramas"/>
    <s v="Dramas, International Movies"/>
    <n v="2"/>
  </r>
  <r>
    <n v="6881"/>
    <s v="s6881"/>
    <x v="0"/>
    <s v="GoodFellas"/>
    <s v="Martin Scorsese"/>
    <s v="Robert De Niro, Ray Liotta, Joe Pesci, Lorraine Bracco, Paul Sorvino, Frank Sivero, Tony Darrow, Mike Starr, Frank Vincent, Chuck Low"/>
    <n v="10"/>
    <s v="United States"/>
    <s v="United States"/>
    <n v="1"/>
    <d v="2021-01-01T00:00:00"/>
    <n v="1990"/>
    <x v="12"/>
    <s v="145 min"/>
    <n v="145"/>
    <n v="145"/>
    <n v="2064.3394473209978"/>
    <s v=""/>
    <s v="Classic Movies, Dramas"/>
    <s v="Classic Movies"/>
    <s v="Classic Movies, Dramas"/>
    <n v="2"/>
  </r>
  <r>
    <n v="7266"/>
    <s v="s7266"/>
    <x v="0"/>
    <s v="Lalbaug Parel: Zali Mumbai Sonyachi"/>
    <s v="Mahesh Manjrekar"/>
    <s v="Sachin Khedekar, Seema Biswas, Ankush Chaudhari, Satish Kaushik, Siddarth Jadhav, Shashank Shende, Sameer Dharmadhikari, Karan Patel, Veena Jamkar, Kashmira Shah"/>
    <n v="10"/>
    <s v="India"/>
    <s v="India"/>
    <n v="1"/>
    <d v="2018-03-15T00:00:00"/>
    <n v="2010"/>
    <x v="5"/>
    <s v="145 min"/>
    <n v="145"/>
    <n v="145"/>
    <n v="2064.3394473209978"/>
    <s v=""/>
    <s v="Dramas, International Movies"/>
    <s v="Dramas"/>
    <s v="Dramas, International Movies"/>
    <n v="2"/>
  </r>
  <r>
    <n v="7938"/>
    <s v="s7938"/>
    <x v="0"/>
    <s v="Sardaarji 2"/>
    <s v="Rohit Jugraj"/>
    <s v="Jaswinder Bhalla, Sonam Bajwa, Diljit Dosanjh, Monica Gill"/>
    <n v="4"/>
    <s v="Australia"/>
    <s v="Australia, India"/>
    <n v="2"/>
    <d v="2017-10-15T00:00:00"/>
    <n v="2016"/>
    <x v="6"/>
    <s v="145 min"/>
    <n v="145"/>
    <n v="145"/>
    <n v="2064.3394473209978"/>
    <s v=""/>
    <s v="Action &amp; Adventure, Comedies, International Movies"/>
    <s v="Action &amp; Adventure"/>
    <s v="Action &amp; Adventure, Comedies, International Movies"/>
    <n v="3"/>
  </r>
  <r>
    <n v="7988"/>
    <s v="s7988"/>
    <x v="0"/>
    <s v="Sex and the City: The Movie"/>
    <s v="Michael Patrick King"/>
    <s v="Sarah Jessica Parker, Kim Cattrall, Kristin Davis, Cynthia Nixon, Chris Noth, Candice Bergen, Jennifer Hudson, David Eigenberg, Evan Handler, Jason Lewis, Mario Cantone, Lynn Cohen"/>
    <n v="12"/>
    <s v="United States"/>
    <s v="United States"/>
    <n v="1"/>
    <d v="2021-01-01T00:00:00"/>
    <n v="2008"/>
    <x v="12"/>
    <s v="145 min"/>
    <n v="145"/>
    <n v="145"/>
    <n v="2064.3394473209978"/>
    <s v=""/>
    <s v="Comedies, Dramas, Romantic Movies"/>
    <s v="Comedies"/>
    <s v="Comedies, Dramas, Romantic Movies"/>
    <n v="3"/>
  </r>
  <r>
    <n v="1940"/>
    <s v="s1940"/>
    <x v="0"/>
    <s v="Dedh Ishqiya"/>
    <s v="Abhishek Chaubey"/>
    <s v="Naseeruddin Shah, Madhuri Dixit, Arshad Warsi, Huma Qureshi, Vijay Raaz, Manoj Pahwa, Salman Shahid"/>
    <n v="7"/>
    <s v="India"/>
    <s v="India"/>
    <n v="1"/>
    <d v="2020-09-28T00:00:00"/>
    <n v="2014"/>
    <x v="1"/>
    <s v="146 min"/>
    <n v="146"/>
    <n v="146"/>
    <n v="2156.2094522141638"/>
    <s v=""/>
    <s v="Comedies, Dramas, International Movies"/>
    <s v="Comedies"/>
    <s v="Comedies, Dramas, International Movies"/>
    <n v="3"/>
  </r>
  <r>
    <n v="3493"/>
    <s v="s3493"/>
    <x v="0"/>
    <s v="Oh! Baby (Malayalam)"/>
    <s v="B. V. Nandini Reddy"/>
    <s v="Samantha Ruth Prabhu, Lakshmi, Rajendraprasad, Naga Shourya, Rao Ramesh, Teja Sajja, Pragathi, Jagapathi Babu, Aishwarya, Urvashi"/>
    <n v="10"/>
    <m/>
    <m/>
    <n v="0"/>
    <d v="2019-09-25T00:00:00"/>
    <n v="2019"/>
    <x v="1"/>
    <s v="146 min"/>
    <n v="146"/>
    <n v="146"/>
    <n v="2156.2094522141638"/>
    <s v=""/>
    <s v="Comedies, International Movies, Music &amp; Musicals"/>
    <s v="Comedies"/>
    <s v="Comedies, International Movies, Music &amp; Musicals"/>
    <n v="3"/>
  </r>
  <r>
    <n v="3494"/>
    <s v="s3494"/>
    <x v="0"/>
    <s v="Oh! Baby (Tamil)"/>
    <s v="B. V. Nandini Reddy"/>
    <s v="Samantha Ruth Prabhu, Lakshmi, Rajendraprasad, Naga Shourya, Rao Ramesh, Teja Sajja, Pragathi, Jagapathi Babu, Aishwarya, Urvashi"/>
    <n v="10"/>
    <m/>
    <m/>
    <n v="0"/>
    <d v="2019-09-25T00:00:00"/>
    <n v="2019"/>
    <x v="1"/>
    <s v="146 min"/>
    <n v="146"/>
    <n v="146"/>
    <n v="2156.2094522141638"/>
    <s v=""/>
    <s v="Comedies, International Movies, Music &amp; Musicals"/>
    <s v="Comedies"/>
    <s v="Comedies, International Movies, Music &amp; Musicals"/>
    <n v="3"/>
  </r>
  <r>
    <n v="3918"/>
    <s v="s3918"/>
    <x v="0"/>
    <s v="Shabd"/>
    <s v="Leena Yadav"/>
    <s v="Sanjay Dutt, Aishwarya Rai Bachchan, Zayed Khan, Brijendra Kala, Sadiya Siddiqui, Kamini Khanna"/>
    <n v="6"/>
    <s v="India"/>
    <s v="India"/>
    <n v="1"/>
    <d v="2019-04-15T00:00:00"/>
    <n v="2005"/>
    <x v="1"/>
    <s v="146 min"/>
    <n v="146"/>
    <n v="146"/>
    <n v="2156.2094522141638"/>
    <s v=""/>
    <s v="Dramas, International Movies, Romantic Movies"/>
    <s v="Dramas"/>
    <s v="Dramas, International Movies, Romantic Movies"/>
    <n v="3"/>
  </r>
  <r>
    <n v="4247"/>
    <s v="s4247"/>
    <x v="0"/>
    <s v="Tim Minchin And The Heritage Orchestra Live"/>
    <s v="Matt Askem"/>
    <s v="Tim Minchin, Jules Buckley"/>
    <n v="2"/>
    <s v="United Kingdom"/>
    <s v="United Kingdom"/>
    <n v="1"/>
    <d v="2018-12-31T00:00:00"/>
    <n v="2011"/>
    <x v="5"/>
    <s v="146 min"/>
    <n v="146"/>
    <n v="146"/>
    <n v="2156.2094522141638"/>
    <s v=""/>
    <s v="Music &amp; Musicals, Stand-Up Comedy"/>
    <s v="Music &amp; Musicals"/>
    <s v="Music &amp; Musicals, Stand-Up Comedy"/>
    <n v="2"/>
  </r>
  <r>
    <n v="4340"/>
    <s v="s4340"/>
    <x v="0"/>
    <s v="Faraar"/>
    <s v="Baljit Singh Deo"/>
    <s v="Kainaat Arora, Jaggi Singh, Gippy Grewal"/>
    <n v="3"/>
    <s v="Australia"/>
    <s v="Australia"/>
    <n v="1"/>
    <d v="2018-12-01T00:00:00"/>
    <n v="2015"/>
    <x v="1"/>
    <s v="146 min"/>
    <n v="146"/>
    <n v="146"/>
    <n v="2156.2094522141638"/>
    <s v=""/>
    <s v="Action &amp; Adventure, Dramas, International Movies"/>
    <s v="Action &amp; Adventure"/>
    <s v="Action &amp; Adventure, Dramas, International Movies"/>
    <n v="3"/>
  </r>
  <r>
    <n v="4423"/>
    <s v="s4423"/>
    <x v="0"/>
    <s v="ABCD 2"/>
    <s v="Remo D'Souza"/>
    <s v="Prabhu Deva, Varun Dhawan, Shraddha Kapoor, Lauren Gottlieb, Sushant Pujari, Punit Pathak, Dharmesh Yelande, Raghav Juyal"/>
    <n v="8"/>
    <s v="India"/>
    <s v="India"/>
    <n v="1"/>
    <d v="2018-11-01T00:00:00"/>
    <n v="2015"/>
    <x v="1"/>
    <s v="146 min"/>
    <n v="146"/>
    <n v="146"/>
    <n v="2156.2094522141638"/>
    <s v=""/>
    <s v="Dramas, International Movies, Music &amp; Musicals"/>
    <s v="Dramas"/>
    <s v="Dramas, International Movies, Music &amp; Musicals"/>
    <n v="3"/>
  </r>
  <r>
    <n v="4458"/>
    <s v="s4458"/>
    <x v="0"/>
    <s v="Satyagraha"/>
    <s v="Prakash Jha"/>
    <s v="Kareena Kapoor, Amitabh Bachchan, Ajay Devgn, Arjun Rampal, Amrita Rao, Manoj Bajpayee, Vipin Sharma, Anjali Patil"/>
    <n v="8"/>
    <s v="India"/>
    <s v="India"/>
    <n v="1"/>
    <d v="2018-11-01T00:00:00"/>
    <n v="2013"/>
    <x v="1"/>
    <s v="146 min"/>
    <n v="146"/>
    <n v="146"/>
    <n v="2156.2094522141638"/>
    <s v=""/>
    <s v="Dramas, International Movies, Music &amp; Musicals"/>
    <s v="Dramas"/>
    <s v="Dramas, International Movies, Music &amp; Musicals"/>
    <n v="3"/>
  </r>
  <r>
    <n v="4560"/>
    <s v="s4560"/>
    <x v="0"/>
    <s v="Anjaan"/>
    <s v="N. Linguswamy"/>
    <s v="Suriya, Samantha Ruth Prabhu, Vidyut Jammwal, Manoj Bajpayee, Soori"/>
    <n v="5"/>
    <s v="India"/>
    <s v="India"/>
    <n v="1"/>
    <d v="2018-10-01T00:00:00"/>
    <n v="2014"/>
    <x v="1"/>
    <s v="146 min"/>
    <n v="146"/>
    <n v="146"/>
    <n v="2156.2094522141638"/>
    <s v=""/>
    <s v="Action &amp; Adventure, Dramas, International Movies"/>
    <s v="Action &amp; Adventure"/>
    <s v="Action &amp; Adventure, Dramas, International Movies"/>
    <n v="3"/>
  </r>
  <r>
    <n v="4661"/>
    <s v="s4661"/>
    <x v="0"/>
    <s v="PK"/>
    <s v="Rajkumar Hirani"/>
    <s v="Aamir Khan, Anuskha Sharma, Sanjay Dutt, Saurabh Shukla, Parikshat Sahni, Sushant Singh Rajput, Boman Irani, Rukhsar"/>
    <n v="8"/>
    <s v="India"/>
    <s v="India"/>
    <n v="1"/>
    <d v="2018-09-06T00:00:00"/>
    <n v="2014"/>
    <x v="1"/>
    <s v="146 min"/>
    <n v="146"/>
    <n v="146"/>
    <n v="2156.2094522141638"/>
    <s v=""/>
    <s v="Comedies, Dramas, International Movies"/>
    <s v="Comedies"/>
    <s v="Comedies, Dramas, International Movies"/>
    <n v="3"/>
  </r>
  <r>
    <n v="5652"/>
    <s v="s5652"/>
    <x v="0"/>
    <s v="Udta Punjab"/>
    <s v="Abhishek Chaubey"/>
    <s v="Shahid Kapoor, Kareena Kapoor, Alia Bhatt, Diljit Dosanjh, Satish Kaushik, Suhail Nayyar, Prabhjyot Singh, Harpreet Singh, Manav Vij, Taran Bajaj"/>
    <n v="10"/>
    <s v="India"/>
    <s v="India"/>
    <n v="1"/>
    <d v="2017-01-01T00:00:00"/>
    <n v="2016"/>
    <x v="5"/>
    <s v="146 min"/>
    <n v="146"/>
    <n v="146"/>
    <n v="2156.2094522141638"/>
    <s v=""/>
    <s v="Dramas, International Movies"/>
    <s v="Dramas"/>
    <s v="Dramas, International Movies"/>
    <n v="2"/>
  </r>
  <r>
    <n v="6474"/>
    <s v="s6474"/>
    <x v="0"/>
    <s v="Chitty Chitty Bang Bang"/>
    <s v="Ken Hughes"/>
    <s v="Dick Van Dyke, Sally Ann Howes, Lionel Jeffries, Gert Fr√∂be, Anna Quayle, Benny Hill, James Robertson Justice, Robert Helpmann, Heather Ripley, Adrian Hall, Barbara Windsor, Davy Kaye, Alexander Dor√©, Bernard Spear, Stanley Unwin"/>
    <n v="15"/>
    <s v="United Kingdom"/>
    <s v="United Kingdom, United States"/>
    <n v="2"/>
    <d v="2020-01-01T00:00:00"/>
    <n v="1968"/>
    <x v="3"/>
    <s v="146 min"/>
    <n v="146"/>
    <n v="146"/>
    <n v="2156.2094522141638"/>
    <s v=""/>
    <s v="Children &amp; Family Movies, Classic Movies, Comedies"/>
    <s v="Children &amp; Family Movies"/>
    <s v="Children &amp; Family Movies, Classic Movies, Comedies"/>
    <n v="3"/>
  </r>
  <r>
    <n v="7987"/>
    <s v="s7987"/>
    <x v="0"/>
    <s v="Sex and the City 2"/>
    <s v="Michael Patrick King"/>
    <s v="Sarah Jessica Parker, Kim Cattrall, Cynthia Nixon, Kristin Davis, Chris Noth, John Corbett, David Eigenberg, Evan Handler, Jason Lewis, Willie Garson, Mario Cantone"/>
    <n v="11"/>
    <s v="United States"/>
    <s v="United States"/>
    <n v="1"/>
    <d v="2021-01-01T00:00:00"/>
    <n v="2010"/>
    <x v="12"/>
    <s v="146 min"/>
    <n v="146"/>
    <n v="146"/>
    <n v="2156.2094522141638"/>
    <s v=""/>
    <s v="Comedies, Dramas, Romantic Movies"/>
    <s v="Comedies"/>
    <s v="Comedies, Dramas, Romantic Movies"/>
    <n v="3"/>
  </r>
  <r>
    <n v="27"/>
    <s v="s27"/>
    <x v="0"/>
    <s v="Minsara Kanavu"/>
    <s v="Rajiv Menon"/>
    <s v="Arvind Swamy, Kajol, Prabhu Deva, Nassar, S.P. Balasubrahmanyam, Girish Karnad"/>
    <n v="6"/>
    <m/>
    <m/>
    <n v="0"/>
    <d v="2021-09-21T00:00:00"/>
    <n v="1997"/>
    <x v="6"/>
    <s v="147 min"/>
    <n v="147"/>
    <n v="147"/>
    <n v="2250.0794571073297"/>
    <s v=""/>
    <s v="Comedies, International Movies, Music &amp; Musicals"/>
    <s v="Comedies"/>
    <s v="Comedies, International Movies, Music &amp; Musicals"/>
    <n v="3"/>
  </r>
  <r>
    <n v="85"/>
    <s v="s85"/>
    <x v="0"/>
    <s v="Omo Ghetto: the Saga"/>
    <s v="JJC Skillz, Funke Akindele"/>
    <s v="Funke Akindele, Ayo Makun, Chioma Chukwuka Akpotha, Yemi Eberechi Alade, Blossom Chukwujekwu, Deyemi Okanlawon, Alexx Ekubo, Zubby Michael, Tina Mba, Femi Jacobs"/>
    <n v="10"/>
    <s v="Nigeria"/>
    <s v="Nigeria"/>
    <n v="1"/>
    <d v="2021-09-10T00:00:00"/>
    <n v="2020"/>
    <x v="5"/>
    <s v="147 min"/>
    <n v="147"/>
    <n v="147"/>
    <n v="2250.0794571073297"/>
    <s v=""/>
    <s v="Action &amp; Adventure, Comedies, Dramas"/>
    <s v="Action &amp; Adventure"/>
    <s v="Action &amp; Adventure, Comedies, Dramas"/>
    <n v="3"/>
  </r>
  <r>
    <n v="1019"/>
    <s v="s1019"/>
    <x v="0"/>
    <s v="Jaane Tu... Ya Jaane Na"/>
    <s v="Abbas Tyrewala"/>
    <s v="Imran Khan, Genelia D'Souza, Manjari Fadnis, Ayaz Khan, Prateik Babbar, Ratna Pathak Shah, Arbaaz Khan, Sohail Khan"/>
    <n v="8"/>
    <s v="India"/>
    <s v="India"/>
    <n v="1"/>
    <d v="2021-04-17T00:00:00"/>
    <n v="2008"/>
    <x v="1"/>
    <s v="147 min"/>
    <n v="147"/>
    <n v="147"/>
    <n v="2250.0794571073297"/>
    <s v=""/>
    <s v="Comedies, International Movies, Music &amp; Musicals"/>
    <s v="Comedies"/>
    <s v="Comedies, International Movies, Music &amp; Musicals"/>
    <n v="3"/>
  </r>
  <r>
    <n v="2686"/>
    <s v="s2686"/>
    <x v="0"/>
    <s v="World Famous Lover"/>
    <s v="Kranthi Madhav"/>
    <s v="Vijay Deverakonda, Raashi Khanna, Aishwarya Rajesh, Catherine Tresa, Izabelle Leite"/>
    <n v="5"/>
    <s v="India"/>
    <s v="India"/>
    <n v="1"/>
    <d v="2020-04-15T00:00:00"/>
    <n v="2020"/>
    <x v="5"/>
    <s v="147 min"/>
    <n v="147"/>
    <n v="147"/>
    <n v="2250.0794571073297"/>
    <s v=""/>
    <s v="Dramas, International Movies, Romantic Movies"/>
    <s v="Dramas"/>
    <s v="Dramas, International Movies, Romantic Movies"/>
    <n v="3"/>
  </r>
  <r>
    <n v="4581"/>
    <s v="s4581"/>
    <x v="0"/>
    <s v="Kurbaan"/>
    <s v="Renzil D'Silva"/>
    <s v="Kareena Kapoor, Saif Ali Khan, Om Puri, Diya Mirza, Vivek Oberoi, Kulbhushan Kharbanda, Kiron Kher, Rupinder Nagra, Nauheed Cyrusi"/>
    <n v="9"/>
    <s v="India"/>
    <s v="India"/>
    <n v="1"/>
    <d v="2018-10-01T00:00:00"/>
    <n v="2009"/>
    <x v="1"/>
    <s v="147 min"/>
    <n v="147"/>
    <n v="147"/>
    <n v="2250.0794571073297"/>
    <s v=""/>
    <s v="International Movies, Thrillers"/>
    <s v="International Movies"/>
    <s v="International Movies, Thrillers"/>
    <n v="2"/>
  </r>
  <r>
    <n v="4593"/>
    <s v="s4593"/>
    <x v="0"/>
    <s v="Naan Sigappu Manithan"/>
    <s v="Thiru"/>
    <s v="Vishal, Lakshmi Menon, Saranya Ponvannan, Jayaprakash, Sunder Ramu, Jagan, Iniya, Chetan Cheenu"/>
    <n v="8"/>
    <s v="India"/>
    <s v="India"/>
    <n v="1"/>
    <d v="2018-10-01T00:00:00"/>
    <n v="2014"/>
    <x v="1"/>
    <s v="147 min"/>
    <n v="147"/>
    <n v="147"/>
    <n v="2250.0794571073297"/>
    <s v=""/>
    <s v="Action &amp; Adventure, Dramas, International Movies"/>
    <s v="Action &amp; Adventure"/>
    <s v="Action &amp; Adventure, Dramas, International Movies"/>
    <n v="3"/>
  </r>
  <r>
    <n v="5080"/>
    <s v="s5080"/>
    <x v="0"/>
    <s v="Alibaba Aur 40 Chor"/>
    <s v="Latif Faiziyev, Umesh Mehra"/>
    <s v="Dharmendra, Hema Malini, Zeenat Aman, Rolan Bykov, Prem Chopra, Yakub Akhmedov, Madan Puri, Sofiko Chiaureli"/>
    <n v="8"/>
    <s v="Soviet Union"/>
    <s v="Soviet Union, India"/>
    <n v="2"/>
    <d v="2018-01-15T00:00:00"/>
    <n v="1980"/>
    <x v="1"/>
    <s v="147 min"/>
    <n v="147"/>
    <n v="147"/>
    <n v="2250.0794571073297"/>
    <s v=""/>
    <s v="Action &amp; Adventure, International Movies, Sci-Fi &amp; Fantasy"/>
    <s v="Action &amp; Adventure"/>
    <s v="Action &amp; Adventure, International Movies, Sci-Fi &amp; Fantasy"/>
    <n v="3"/>
  </r>
  <r>
    <n v="6213"/>
    <s v="s6213"/>
    <x v="0"/>
    <s v="Bad Boys II"/>
    <s v="Michael Bay"/>
    <s v="Will Smith, Martin Lawrence, Jordi Moll√†, Gabrielle Union, Peter Stormare, Theresa Randle, Joe Pantoliano, Michael Shannon, Jon Seda, Yul Vazquez"/>
    <n v="10"/>
    <s v="United States"/>
    <s v="United States"/>
    <n v="1"/>
    <d v="2019-10-01T00:00:00"/>
    <n v="2003"/>
    <x v="12"/>
    <s v="147 min"/>
    <n v="147"/>
    <n v="147"/>
    <n v="2250.0794571073297"/>
    <s v=""/>
    <s v="Action &amp; Adventure, Comedies"/>
    <s v="Action &amp; Adventure"/>
    <s v="Action &amp; Adventure, Comedies"/>
    <n v="2"/>
  </r>
  <r>
    <n v="7281"/>
    <s v="s7281"/>
    <x v="0"/>
    <s v="Lechmi"/>
    <s v="B.N. Shajeer Sha"/>
    <s v="Parvathy Ratheesh, Biju Sopanam, Sethulekshmi Amma, Molly Angamaly"/>
    <n v="4"/>
    <s v="India"/>
    <s v="India"/>
    <n v="1"/>
    <d v="2018-08-01T00:00:00"/>
    <n v="2017"/>
    <x v="5"/>
    <s v="147 min"/>
    <n v="147"/>
    <n v="147"/>
    <n v="2250.0794571073297"/>
    <s v=""/>
    <s v="Comedies, Horror Movies, International Movies"/>
    <s v="Comedies"/>
    <s v="Comedies, Horror Movies, International Movies"/>
    <n v="3"/>
  </r>
  <r>
    <n v="8342"/>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n v="34"/>
    <s v="United States"/>
    <s v="United States"/>
    <n v="1"/>
    <d v="2020-06-01T00:00:00"/>
    <n v="2011"/>
    <x v="2"/>
    <s v="147 min"/>
    <n v="147"/>
    <n v="147"/>
    <n v="2250.0794571073297"/>
    <s v=""/>
    <s v="Dramas"/>
    <s v="Dramas"/>
    <s v="Dramas"/>
    <n v="1"/>
  </r>
  <r>
    <n v="8697"/>
    <s v="s8697"/>
    <x v="0"/>
    <s v="War Horse"/>
    <s v="Steven Spielberg"/>
    <s v="Emily Watson, David Thewlis, Peter Mullan, Niels Arestrup, Tom Hiddleston, Jeremy Irvine, Benedict Cumberbatch, Toby Kebbell, David Kross, Eddie Marsan, Nicolas Bro, Rainer Bock, Patrick Kennedy, Liam Cunningham"/>
    <n v="14"/>
    <s v="United States"/>
    <s v="United States, India"/>
    <n v="2"/>
    <d v="2019-05-06T00:00:00"/>
    <n v="2011"/>
    <x v="2"/>
    <s v="147 min"/>
    <n v="147"/>
    <n v="147"/>
    <n v="2250.0794571073297"/>
    <s v=""/>
    <s v="Dramas"/>
    <s v="Dramas"/>
    <s v="Dramas"/>
    <n v="1"/>
  </r>
  <r>
    <n v="8773"/>
    <s v="s8773"/>
    <x v="0"/>
    <s v="Yamla Pagla Deewana 2"/>
    <s v="Sangeeth Sivan"/>
    <s v="Dharmendra, Sunny Deol, Bobby Deol, Neha Sharma, Kristina Akheeva, Annu Kapoor, Johnny Lever, Sucheta Khanna, Aidan Cook, Anupam Kher"/>
    <n v="10"/>
    <s v="India"/>
    <s v="India"/>
    <n v="1"/>
    <d v="2017-05-01T00:00:00"/>
    <n v="2013"/>
    <x v="1"/>
    <s v="147 min"/>
    <n v="147"/>
    <n v="147"/>
    <n v="2250.0794571073297"/>
    <s v=""/>
    <s v="Action &amp; Adventure, Comedies, International Movies"/>
    <s v="Action &amp; Adventure"/>
    <s v="Action &amp; Adventure, Comedies, International Movies"/>
    <n v="3"/>
  </r>
  <r>
    <n v="341"/>
    <s v="s341"/>
    <x v="0"/>
    <s v="Inception"/>
    <s v="Christopher Nolan"/>
    <s v="Leonardo DiCaprio, Joseph Gordon-Levitt, Elliot Page, Tom Hardy, Ken Watanabe, Dileep Rao, Cillian Murphy, Tom Berenger, Marion Cotillard, Pete Postlethwaite, Michael Caine, Lukas Haas"/>
    <n v="12"/>
    <s v="United States"/>
    <s v="United States, United Kingdom"/>
    <n v="2"/>
    <d v="2021-08-01T00:00:00"/>
    <n v="2010"/>
    <x v="2"/>
    <s v="148 min"/>
    <n v="148"/>
    <n v="148"/>
    <n v="2345.9494620004957"/>
    <s v=""/>
    <s v="Action &amp; Adventure, Sci-Fi &amp; Fantasy, Thrillers"/>
    <s v="Action &amp; Adventure"/>
    <s v="Action &amp; Adventure, Sci-Fi &amp; Fantasy, Thrillers"/>
    <n v="3"/>
  </r>
  <r>
    <n v="854"/>
    <s v="s854"/>
    <x v="0"/>
    <s v="Army of the Dead"/>
    <s v="Zack Snyder"/>
    <s v="Dave Bautista, Ella Purnell, Omari Hardwick, Garret Dillahunt, Ana de la Reguera, Theo Rossi, Matthias Schweigh√∂fer, Nora Arnezeder, Hiroyuki Sanada, Tig Notaro, Ra√∫l Castillo, Huma Qureshi, Samantha Win, Richard Cetrone, Michael Cassidy"/>
    <n v="15"/>
    <s v="United States"/>
    <s v="United States"/>
    <n v="1"/>
    <d v="2021-05-21T00:00:00"/>
    <n v="2021"/>
    <x v="12"/>
    <s v="148 min"/>
    <n v="148"/>
    <n v="148"/>
    <n v="2345.9494620004957"/>
    <s v=""/>
    <s v="Action &amp; Adventure, Horror Movies"/>
    <s v="Action &amp; Adventure"/>
    <s v="Action &amp; Adventure, Horror Movies"/>
    <n v="2"/>
  </r>
  <r>
    <n v="1427"/>
    <s v="s1427"/>
    <x v="0"/>
    <s v="Gangaajal"/>
    <s v="Prakash Jha"/>
    <s v="Ajay Devgn, Gracy Singh, Mohan Agashe, Mohan Joshi, Ayub Khan, Akhilendra Mishra, Mukesh Tiwari, Yashpal Sharma, Brij Gopal, Anita Kanwal"/>
    <n v="10"/>
    <s v="India"/>
    <s v="India"/>
    <n v="1"/>
    <d v="2021-01-08T00:00:00"/>
    <n v="2003"/>
    <x v="5"/>
    <s v="148 min"/>
    <n v="148"/>
    <n v="148"/>
    <n v="2345.9494620004957"/>
    <s v=""/>
    <s v="Dramas, International Movies"/>
    <s v="Dramas"/>
    <s v="Dramas, International Movies"/>
    <n v="2"/>
  </r>
  <r>
    <n v="1457"/>
    <s v="s1457"/>
    <x v="0"/>
    <s v="Into the Wild"/>
    <s v="Sean Penn"/>
    <s v="Emile Hirsch, Marcia Gay Harden, William Hurt, Jena Malone, Brian Dierker, Catherine Keener, Vince Vaughn, Kristen Stewart, Hal Holbrook, Zach Galifianakis"/>
    <n v="10"/>
    <s v="United States"/>
    <s v="United States"/>
    <n v="1"/>
    <d v="2021-01-01T00:00:00"/>
    <n v="2007"/>
    <x v="12"/>
    <s v="148 min"/>
    <n v="148"/>
    <n v="148"/>
    <n v="2345.9494620004957"/>
    <s v=""/>
    <s v="Action &amp; Adventure, Dramas, Independent Movies"/>
    <s v="Action &amp; Adventure"/>
    <s v="Action &amp; Adventure, Dramas, Independent Movies"/>
    <n v="3"/>
  </r>
  <r>
    <n v="1729"/>
    <s v="s1729"/>
    <x v="0"/>
    <s v="The Endless Trench"/>
    <s v="Aitor Arregi, Jon Gara√±o, Jose Mari Goenaga"/>
    <s v="Antonio de la Torre, Bel√©n Cuesta, Vicente Vergara, Jos√© Manuel Poga, Emilio Palacios"/>
    <n v="5"/>
    <s v="Spain"/>
    <s v="Spain, France, Canada"/>
    <n v="3"/>
    <d v="2020-11-06T00:00:00"/>
    <n v="2019"/>
    <x v="5"/>
    <s v="148 min"/>
    <n v="148"/>
    <n v="148"/>
    <n v="2345.9494620004957"/>
    <s v=""/>
    <s v="Dramas, Independent Movies, International Movies"/>
    <s v="Dramas"/>
    <s v="Dramas, Independent Movies, International Movies"/>
    <n v="3"/>
  </r>
  <r>
    <n v="2301"/>
    <s v="s2301"/>
    <x v="0"/>
    <s v="The Perfect Picture: Ten Years Later"/>
    <s v="Shirley Frimpong-Manso"/>
    <s v="Jackie Appiah, Naa Ashorkor Mensa-Doku, Lydia Forson, Adjetey Anang, Richard Mofe-Damijo, Chris Attoh, Gideon Okeke, Joselyn Dumas, John Dumelo, Beverly Naya"/>
    <n v="10"/>
    <s v="Ghana"/>
    <s v="Ghana"/>
    <n v="1"/>
    <d v="2020-07-03T00:00:00"/>
    <n v="2019"/>
    <x v="5"/>
    <s v="148 min"/>
    <n v="148"/>
    <n v="148"/>
    <n v="2345.9494620004957"/>
    <s v=""/>
    <s v="Comedies, Dramas, International Movies"/>
    <s v="Comedies"/>
    <s v="Comedies, Dramas, International Movies"/>
    <n v="3"/>
  </r>
  <r>
    <n v="2955"/>
    <s v="s2955"/>
    <x v="0"/>
    <s v="Thambi"/>
    <s v="Jeethu Joseph"/>
    <s v="Jyothika, Sathyaraj, Karthi, Showkar Janaki, Nikhila Vimal, Havarasu, Anson Paul"/>
    <n v="7"/>
    <s v="India"/>
    <s v="India"/>
    <n v="1"/>
    <d v="2020-02-03T00:00:00"/>
    <n v="2019"/>
    <x v="1"/>
    <s v="148 min"/>
    <n v="148"/>
    <n v="148"/>
    <n v="2345.9494620004957"/>
    <s v=""/>
    <s v="International Movies, Thrillers"/>
    <s v="International Movies"/>
    <s v="International Movies, Thrillers"/>
    <n v="2"/>
  </r>
  <r>
    <n v="3135"/>
    <s v="s3135"/>
    <x v="0"/>
    <s v="Don 2"/>
    <s v="Farhan Akhtar"/>
    <s v="Shah Rukh Khan, Priyanka Chopra, Boman Irani, Lara Dutta, Kunal Kapoor, Om Puri, Alyy Khan, Nawab Shah"/>
    <n v="8"/>
    <s v="India"/>
    <s v="India, Germany"/>
    <n v="2"/>
    <d v="2019-12-15T00:00:00"/>
    <n v="2011"/>
    <x v="1"/>
    <s v="148 min"/>
    <n v="148"/>
    <n v="148"/>
    <n v="2345.9494620004957"/>
    <s v=""/>
    <s v="Action &amp; Adventure, International Movies, Music &amp; Musicals"/>
    <s v="Action &amp; Adventure"/>
    <s v="Action &amp; Adventure, International Movies, Music &amp; Musicals"/>
    <n v="3"/>
  </r>
  <r>
    <n v="4226"/>
    <s v="s4226"/>
    <x v="0"/>
    <s v="Taramani"/>
    <s v="Ram"/>
    <s v="Andrea Jeremiah, Anjali, Vasanth Ravi, Adrian Knight Jesly, Azhagamperumal, Lizzie Antony, Nivas Adithan, Abhishek D Shah"/>
    <n v="8"/>
    <s v="India"/>
    <s v="India"/>
    <n v="1"/>
    <d v="2019-01-01T00:00:00"/>
    <n v="2017"/>
    <x v="5"/>
    <s v="148 min"/>
    <n v="148"/>
    <n v="148"/>
    <n v="2345.9494620004957"/>
    <s v=""/>
    <s v="Dramas, Independent Movies, International Movies"/>
    <s v="Dramas"/>
    <s v="Dramas, Independent Movies, International Movies"/>
    <n v="3"/>
  </r>
  <r>
    <n v="4720"/>
    <s v="s4720"/>
    <x v="0"/>
    <s v="7 Khoon Maaf"/>
    <s v="Vishal Bhardwaj"/>
    <s v="Priyanka Chopra, Neil Nitin Mukesh, John Abraham, Irrfan Khan, Aleksandr Dyachenko, Annu Kapoor, Naseeruddin Shah, Vivaan Shah, Usha Uthup, Konkona Sen Sharma"/>
    <n v="10"/>
    <s v="India"/>
    <s v="India"/>
    <n v="1"/>
    <d v="2018-08-02T00:00:00"/>
    <n v="2011"/>
    <x v="5"/>
    <s v="148 min"/>
    <n v="148"/>
    <n v="148"/>
    <n v="2345.9494620004957"/>
    <s v=""/>
    <s v="Dramas, International Movies, Thrillers"/>
    <s v="Dramas"/>
    <s v="Dramas, International Movies, Thrillers"/>
    <n v="3"/>
  </r>
  <r>
    <n v="5291"/>
    <s v="s5291"/>
    <x v="0"/>
    <s v="Aakhri Adaalat"/>
    <s v="Rajiv Mehra"/>
    <s v="Vinod Khanna, Dimple Kapadia, Jackie Shroff, Sonam, Vinod Mehra, Shafi Inamdar, Gulshan Grover, Roopesh Kumar"/>
    <n v="8"/>
    <s v="India"/>
    <s v="India"/>
    <n v="1"/>
    <d v="2017-09-01T00:00:00"/>
    <n v="1988"/>
    <x v="1"/>
    <s v="148 min"/>
    <n v="148"/>
    <n v="148"/>
    <n v="2345.9494620004957"/>
    <s v=""/>
    <s v="Action &amp; Adventure, International Movies"/>
    <s v="Action &amp; Adventure"/>
    <s v="Action &amp; Adventure, International Movies"/>
    <n v="2"/>
  </r>
  <r>
    <n v="5409"/>
    <s v="s5409"/>
    <x v="0"/>
    <s v="Yaar Gaddar"/>
    <s v="Umesh Mehra"/>
    <s v="Mithun Chakraborty, Saif Ali Khan, Somy Ali, Prem Chopra, Gulshan Grover, Puneet Issar, Himani Shivpuri, Johnny Lever, Yunus Parvez, Umesh Shukla"/>
    <n v="10"/>
    <s v="India"/>
    <s v="India"/>
    <n v="1"/>
    <d v="2017-07-01T00:00:00"/>
    <n v="1994"/>
    <x v="1"/>
    <s v="148 min"/>
    <n v="148"/>
    <n v="148"/>
    <n v="2345.9494620004957"/>
    <s v=""/>
    <s v="Dramas, International Movies"/>
    <s v="Dramas"/>
    <s v="Dramas, International Movies"/>
    <n v="2"/>
  </r>
  <r>
    <n v="5500"/>
    <s v="s5500"/>
    <x v="0"/>
    <s v="Chaahat"/>
    <s v="Mahesh Bhatt"/>
    <s v="Naseeruddin Shah, Shah Rukh Khan, Pooja Bhatt, Anupam Kher, Ramya Krishnan, Avtar Gill, Mushtaq Khan"/>
    <n v="7"/>
    <s v="India"/>
    <s v="India"/>
    <n v="1"/>
    <d v="2017-05-01T00:00:00"/>
    <n v="1996"/>
    <x v="1"/>
    <s v="148 min"/>
    <n v="148"/>
    <n v="148"/>
    <n v="2345.9494620004957"/>
    <s v=""/>
    <s v="Dramas, International Movies, Romantic Movies"/>
    <s v="Dramas"/>
    <s v="Dramas, International Movies, Romantic Movies"/>
    <n v="3"/>
  </r>
  <r>
    <n v="6299"/>
    <s v="s6299"/>
    <x v="0"/>
    <s v="Bhool Bhulaiyaa"/>
    <s v="Priyadarshan"/>
    <s v="Akshay Kumar, Vidya Balan, Ameesha Patel, Shiney Ahuja, Paresh Rawal, Rajpal Yadav, Manoj Joshi, Asrani, Vikram Gokhale, Rasika Joshi"/>
    <n v="10"/>
    <s v="India"/>
    <s v="India"/>
    <n v="1"/>
    <d v="2017-10-22T00:00:00"/>
    <n v="2007"/>
    <x v="1"/>
    <s v="148 min"/>
    <n v="148"/>
    <n v="148"/>
    <n v="2345.9494620004957"/>
    <s v=""/>
    <s v="Dramas, International Movies, Thrillers"/>
    <s v="Dramas"/>
    <s v="Dramas, International Movies, Thrillers"/>
    <n v="3"/>
  </r>
  <r>
    <n v="6393"/>
    <s v="s6393"/>
    <x v="0"/>
    <s v="Burning"/>
    <s v="Lee Chang-dong"/>
    <s v="Yoo Ah-in, Steven Yeun, Jun Jong-seo, Kim Soo-kyung, Moon Sung-keun, ChoI Seung-ho"/>
    <n v="6"/>
    <s v="South Korea"/>
    <s v="South Korea, Japan"/>
    <n v="2"/>
    <d v="2019-04-29T00:00:00"/>
    <n v="2018"/>
    <x v="5"/>
    <s v="148 min"/>
    <n v="148"/>
    <n v="148"/>
    <n v="2345.9494620004957"/>
    <s v=""/>
    <s v="Dramas, Independent Movies, International Movies"/>
    <s v="Dramas"/>
    <s v="Dramas, Independent Movies, International Movies"/>
    <n v="3"/>
  </r>
  <r>
    <n v="6871"/>
    <s v="s6871"/>
    <x v="0"/>
    <s v="Golmaal: Fun Unlimited"/>
    <s v="Rohit Shetty"/>
    <s v="Ajay Devgn, Tusshar Kapoor, Arshad Warsi, Sharman Joshi, Paresh Rawal, Rimi Sen, Sushmita Mukherjee, Vrajesh Hirjee"/>
    <n v="8"/>
    <s v="India"/>
    <s v="India"/>
    <n v="1"/>
    <d v="2019-12-31T00:00:00"/>
    <n v="2006"/>
    <x v="1"/>
    <s v="148 min"/>
    <n v="148"/>
    <n v="148"/>
    <n v="2345.9494620004957"/>
    <s v=""/>
    <s v="Comedies, International Movies"/>
    <s v="Comedies"/>
    <s v="Comedies, International Movies"/>
    <n v="2"/>
  </r>
  <r>
    <n v="7163"/>
    <s v="s7163"/>
    <x v="0"/>
    <s v="Kabali (Hindi Version)"/>
    <s v="Pa. Ranjith"/>
    <s v="Rajnikanth, Winston Chao, Radhika Apte, Nassar, Dhansika, Kalaiyarasan, Dinesh, John Vijay, Kishore Kumar G., Riythvika"/>
    <n v="10"/>
    <s v="India"/>
    <s v="India"/>
    <n v="1"/>
    <d v="2017-12-15T00:00:00"/>
    <n v="2016"/>
    <x v="5"/>
    <s v="148 min"/>
    <n v="148"/>
    <n v="148"/>
    <n v="2345.9494620004957"/>
    <s v=""/>
    <s v="Action &amp; Adventure, Dramas, International Movies"/>
    <s v="Action &amp; Adventure"/>
    <s v="Action &amp; Adventure, Dramas, International Movies"/>
    <n v="3"/>
  </r>
  <r>
    <n v="7451"/>
    <s v="s7451"/>
    <x v="0"/>
    <s v="Mi Shivajiraje Bhosale Boltoy"/>
    <s v="Santosh Manjrekar"/>
    <s v="Sachin Khedekar, Mahesh Manjrekar, Makarand Anaspure, Suchitra Bandekar, Siddharth Jadhav, Priya Bapat, Abhijit Kelkar, Ganesh Yadav, Reema Lagoo, Vidyadhar Joshi"/>
    <n v="10"/>
    <s v="India"/>
    <s v="India"/>
    <n v="1"/>
    <d v="2018-01-01T00:00:00"/>
    <n v="2009"/>
    <x v="1"/>
    <s v="148 min"/>
    <n v="148"/>
    <n v="148"/>
    <n v="2345.9494620004957"/>
    <s v=""/>
    <s v="Comedies, International Movies, Sci-Fi &amp; Fantasy"/>
    <s v="Comedies"/>
    <s v="Comedies, International Movies, Sci-Fi &amp; Fantasy"/>
    <n v="3"/>
  </r>
  <r>
    <n v="7997"/>
    <s v="s7997"/>
    <x v="0"/>
    <s v="Shararat"/>
    <s v="Gurudev Bhalla"/>
    <s v="Abhishek Bachchan, Hrishitaa Bhatt, Amrish Puri, Mohnish Bahl, Helen, Om Puri, Ashish Vidyarthi, A.K. Hangal, Tinnu Anand, Daisy Irani, Dara Singh, Viju Khote, Shubha Khote"/>
    <n v="13"/>
    <s v="India"/>
    <s v="India"/>
    <n v="1"/>
    <d v="2018-03-01T00:00:00"/>
    <n v="2002"/>
    <x v="6"/>
    <s v="148 min"/>
    <n v="148"/>
    <n v="148"/>
    <n v="2345.9494620004957"/>
    <s v=""/>
    <s v="Comedies, International Movies, Music &amp; Musicals"/>
    <s v="Comedies"/>
    <s v="Comedies, International Movies, Music &amp; Musicals"/>
    <n v="3"/>
  </r>
  <r>
    <n v="974"/>
    <s v="s974"/>
    <x v="0"/>
    <s v="One"/>
    <s v="Santhosh Viswanath"/>
    <s v="Mammootty, Joju George, Murali Gopy, Mathew Thomas, Nimisha Sajayan, Salim Kumar, Gayathri Arun, Ishaani Krishna"/>
    <n v="8"/>
    <s v="India"/>
    <s v="India"/>
    <n v="1"/>
    <d v="2021-04-27T00:00:00"/>
    <n v="2020"/>
    <x v="6"/>
    <s v="149 min"/>
    <n v="149"/>
    <n v="149"/>
    <n v="2443.8194668936617"/>
    <s v=""/>
    <s v="Dramas, International Movies"/>
    <s v="Dramas"/>
    <s v="Dramas, International Movies"/>
    <n v="2"/>
  </r>
  <r>
    <n v="1139"/>
    <s v="s1139"/>
    <x v="0"/>
    <s v="The Pianist"/>
    <s v="Roman Pola≈Ñski"/>
    <s v="Adrien Brody, Thomas Kretschmann, Frank Finlay, Maureen Lipman, Emilia Fox, Ed Stoppard, Julia Rayner, Jessica Kate Meyer, Ronan Vibert, Ruth Platt"/>
    <n v="10"/>
    <s v="United Kingdom"/>
    <s v="United Kingdom, France, Poland, Germany, United States"/>
    <n v="5"/>
    <d v="2021-04-01T00:00:00"/>
    <n v="2002"/>
    <x v="12"/>
    <s v="149 min"/>
    <n v="149"/>
    <n v="149"/>
    <n v="2443.8194668936617"/>
    <s v=""/>
    <s v="Dramas, Independent Movies, International Movies"/>
    <s v="Dramas"/>
    <s v="Dramas, Independent Movies, International Movies"/>
    <n v="3"/>
  </r>
  <r>
    <n v="1625"/>
    <s v="s1625"/>
    <x v="0"/>
    <s v="The Da Vinci Code"/>
    <s v="Ron Howard"/>
    <s v="Tom Hanks, Audrey Tautou, Ian McKellen, Jean Reno, Paul Bettany, Alfred Molina, J√ºrgen Prochnow, Jean-Yves Berteloot, Etienne Chicot, Jean-Pierre Marielle"/>
    <n v="10"/>
    <s v="United States"/>
    <s v="United States, Malta, France, United Kingdom"/>
    <n v="4"/>
    <d v="2020-12-01T00:00:00"/>
    <n v="2006"/>
    <x v="2"/>
    <s v="149 min"/>
    <n v="149"/>
    <n v="149"/>
    <n v="2443.8194668936617"/>
    <s v=""/>
    <s v="Thrillers"/>
    <s v="Thrillers"/>
    <s v="Thrillers"/>
    <n v="1"/>
  </r>
  <r>
    <n v="1947"/>
    <s v="s1947"/>
    <x v="0"/>
    <s v="Welcome"/>
    <s v="Anees Bazmee"/>
    <s v="Akshay Kumar, Katrina Kaif, Nana Patekar, Anil Kapoor, Paresh Rawal, Mallika Sherawat, Feroz Khan, Ruslaan Mumtaz, Sunil Shetty, Malaika Arora, Asrani"/>
    <n v="11"/>
    <s v="India"/>
    <s v="India"/>
    <n v="1"/>
    <d v="2020-09-28T00:00:00"/>
    <n v="2007"/>
    <x v="6"/>
    <s v="149 min"/>
    <n v="149"/>
    <n v="149"/>
    <n v="2443.8194668936617"/>
    <s v=""/>
    <s v="Comedies, International Movies, Music &amp; Musicals"/>
    <s v="Comedies"/>
    <s v="Comedies, International Movies, Music &amp; Musicals"/>
    <n v="3"/>
  </r>
  <r>
    <n v="2425"/>
    <s v="s2425"/>
    <x v="0"/>
    <s v="The Last Days of American Crime"/>
    <s v="Olivier Megaton"/>
    <s v="Edgar Ram√≠rez, Michael Pitt, Anna Brewster, Patrick Bergin, Sharlto Copley, Brandon Auret, Tamer Burjaq, Terence Maynard, James Richard Marshall"/>
    <n v="9"/>
    <s v="United States"/>
    <s v="United States"/>
    <n v="1"/>
    <d v="2020-06-05T00:00:00"/>
    <n v="2020"/>
    <x v="5"/>
    <s v="149 min"/>
    <n v="149"/>
    <n v="149"/>
    <n v="2443.8194668936617"/>
    <s v=""/>
    <s v="Action &amp; Adventure, Dramas, Independent Movies"/>
    <s v="Action &amp; Adventure"/>
    <s v="Action &amp; Adventure, Dramas, Independent Movies"/>
    <n v="3"/>
  </r>
  <r>
    <n v="2478"/>
    <s v="s2478"/>
    <x v="0"/>
    <s v="Living in Bondage: Breaking Free"/>
    <s v="Ramsey Nouah"/>
    <s v="Swanky JKA, Kenneth Okonkwo, Ramsey Nouah, Enyinna Nwigwe, Nancy Isime, Shawn Faqua, Munachi Abii, Zulu Adigwe"/>
    <n v="8"/>
    <s v="Nigeria"/>
    <s v="Nigeria"/>
    <n v="1"/>
    <d v="2020-05-22T00:00:00"/>
    <n v="2019"/>
    <x v="5"/>
    <s v="149 min"/>
    <n v="149"/>
    <n v="149"/>
    <n v="2443.8194668936617"/>
    <s v=""/>
    <s v="Horror Movies, International Movies, Thrillers"/>
    <s v="Horror Movies"/>
    <s v="Horror Movies, International Movies, Thrillers"/>
    <n v="3"/>
  </r>
  <r>
    <n v="2726"/>
    <s v="s2726"/>
    <x v="0"/>
    <s v="Gumrah"/>
    <s v="Mahesh Bhatt"/>
    <s v="Sanjay Dutt, Sridevi, Anupam Kher, Rahul Roy, Soni Razdan, Reema Lagoo, Kunika, Tom Alter, Bob Christo, Anang Desai"/>
    <n v="10"/>
    <s v="India"/>
    <s v="India"/>
    <n v="1"/>
    <d v="2020-04-01T00:00:00"/>
    <n v="1993"/>
    <x v="1"/>
    <s v="149 min"/>
    <n v="149"/>
    <n v="149"/>
    <n v="2443.8194668936617"/>
    <s v=""/>
    <s v="Action &amp; Adventure, Dramas, International Movies"/>
    <s v="Action &amp; Adventure"/>
    <s v="Action &amp; Adventure, Dramas, International Movies"/>
    <n v="3"/>
  </r>
  <r>
    <n v="5516"/>
    <s v="s5516"/>
    <x v="0"/>
    <s v="Dear Zindagi"/>
    <s v="Gauri Shinde"/>
    <s v="Alia Bhatt, Shah Rukh Khan, Ira Dubey, Yashaswini Dayama, Gautmik, Raj Bhansali, Rohit Saraf, Atul Kale, Kunal Kapoor, Angad Bedi, Ali Zafar, Aditya Roy Kapoor"/>
    <n v="12"/>
    <s v="India"/>
    <s v="India"/>
    <n v="1"/>
    <d v="2017-04-25T00:00:00"/>
    <n v="2016"/>
    <x v="1"/>
    <s v="149 min"/>
    <n v="149"/>
    <n v="149"/>
    <n v="2443.8194668936617"/>
    <s v=""/>
    <s v="Comedies, Dramas, International Movies"/>
    <s v="Comedies"/>
    <s v="Comedies, Dramas, International Movies"/>
    <n v="3"/>
  </r>
  <r>
    <n v="5964"/>
    <s v="s5964"/>
    <x v="0"/>
    <d v="2022-10-01T00:00:00"/>
    <s v="Kunle Afolayan"/>
    <s v="Sadiq Daba, David Bailie, Kayode Olaiya, Kehinde Bankole, Fabian Adeoye Lojede, Nick Rhys, Kunle Afolayan, Colin David Reese, Ibrahim Shatta, Femi Adebayo, Kanayo O. Kanayo, Lawrence Stubbings, Ademola Adedoyin"/>
    <n v="13"/>
    <s v="Nigeria"/>
    <s v="Nigeria"/>
    <n v="1"/>
    <d v="2019-09-01T00:00:00"/>
    <n v="2014"/>
    <x v="1"/>
    <s v="149 min"/>
    <n v="149"/>
    <n v="149"/>
    <n v="2443.8194668936617"/>
    <s v=""/>
    <s v="Dramas, International Movies, Thrillers"/>
    <s v="Dramas"/>
    <s v="Dramas, International Movies, Thrillers"/>
    <n v="3"/>
  </r>
  <r>
    <n v="6224"/>
    <s v="s6224"/>
    <x v="0"/>
    <s v="Balu Mahi"/>
    <s v="Haissam Hussain"/>
    <s v="Osman Khalid Butt, Ainy Jaffri, Sadaf Kanwal, Khurram Patras, Ali Sheikh, Zeeshan Ali, Durdana Butt, Shafqat Cheema, Adeel Hashmi, Javed Sheikh"/>
    <n v="10"/>
    <s v="Pakistan"/>
    <s v="Pakistan"/>
    <n v="1"/>
    <d v="2018-03-01T00:00:00"/>
    <n v="2017"/>
    <x v="5"/>
    <s v="149 min"/>
    <n v="149"/>
    <n v="149"/>
    <n v="2443.8194668936617"/>
    <s v=""/>
    <s v="International Movies, Romantic Movies"/>
    <s v="International Movies"/>
    <s v="International Movies, Romantic Movies"/>
    <n v="2"/>
  </r>
  <r>
    <n v="6290"/>
    <s v="s6290"/>
    <x v="0"/>
    <s v="Bewafaa"/>
    <s v="Dharmesh Darshan"/>
    <s v="Anil Kapoor, Akshay Kumar, Kareena Kapoor, Sushmita Sen, Shamita Shetty, Manoj Bajpayee, Kabir Bedi, Nafisa Ali, Supriya Pathak, Raj Premi, Supriya Karnik"/>
    <n v="11"/>
    <s v="India"/>
    <s v="India"/>
    <n v="1"/>
    <d v="2019-07-21T00:00:00"/>
    <n v="2005"/>
    <x v="6"/>
    <s v="149 min"/>
    <n v="149"/>
    <n v="149"/>
    <n v="2443.8194668936617"/>
    <s v=""/>
    <s v="Dramas, International Movies, Romantic Movies"/>
    <s v="Dramas"/>
    <s v="Dramas, International Movies, Romantic Movies"/>
    <n v="3"/>
  </r>
  <r>
    <n v="7024"/>
    <s v="s7024"/>
    <x v="0"/>
    <s v="Humko Deewana Kar Gaye"/>
    <s v="Raj Kanwar"/>
    <s v="Akshay Kumar, Katrina Kaif, Bipasha Basu, Bhagyashree, Shernaz Patel, Vivek Shaq, Mahesh Thakur, Ranjeet, Nina Kulkarni, Puneet Issar, Anju Mahendru, Manoj Joshi, Anil Kapoor"/>
    <n v="13"/>
    <s v="India"/>
    <s v="India"/>
    <n v="1"/>
    <d v="2017-10-22T00:00:00"/>
    <n v="2006"/>
    <x v="6"/>
    <s v="149 min"/>
    <n v="149"/>
    <n v="149"/>
    <n v="2443.8194668936617"/>
    <s v=""/>
    <s v="International Movies, Music &amp; Musicals, Romantic Movies"/>
    <s v="International Movies"/>
    <s v="International Movies, Music &amp; Musicals, Romantic Movies"/>
    <n v="3"/>
  </r>
  <r>
    <n v="7248"/>
    <s v="s7248"/>
    <x v="0"/>
    <s v="Kya Kehna"/>
    <s v="Kundan Shah"/>
    <s v="Preity Zinta, Saif Ali Khan, Anupam Kher, Farida Jalal, Chandrachur Singh"/>
    <n v="5"/>
    <s v="India"/>
    <s v="India"/>
    <n v="1"/>
    <d v="2018-04-01T00:00:00"/>
    <n v="2000"/>
    <x v="6"/>
    <s v="149 min"/>
    <n v="149"/>
    <n v="149"/>
    <n v="2443.8194668936617"/>
    <s v=""/>
    <s v="Dramas, International Movies, Romantic Movies"/>
    <s v="Dramas"/>
    <s v="Dramas, International Movies, Romantic Movies"/>
    <n v="3"/>
  </r>
  <r>
    <n v="7753"/>
    <s v="s7753"/>
    <x v="0"/>
    <s v="Playing for Time"/>
    <s v="Daniel Mann, Joseph Sargent"/>
    <s v="Vanessa Redgrave, Jane Alexander, Maud Adams, Donna Haley, Robin Bartlett, Marisa Berenson, Will Lee, Verna Bloom, Christine Baranski, Lenore Harris"/>
    <n v="10"/>
    <s v="United States"/>
    <s v="United States"/>
    <n v="1"/>
    <d v="2017-12-01T00:00:00"/>
    <n v="1980"/>
    <x v="1"/>
    <s v="149 min"/>
    <n v="149"/>
    <n v="149"/>
    <n v="2443.8194668936617"/>
    <s v=""/>
    <s v="Dramas"/>
    <s v="Dramas"/>
    <s v="Dramas"/>
    <n v="1"/>
  </r>
  <r>
    <n v="7806"/>
    <s v="s7806"/>
    <x v="0"/>
    <s v="Pyaar Ka Punchnama"/>
    <s v="Luv Ranjan"/>
    <s v="Kartik Aaryan, Divyendu Sharma, Raayo S. Bakhirta, Nushrat Bharucha, Sonalli Sehgall, Ishita Raj"/>
    <n v="6"/>
    <s v="India"/>
    <s v="India"/>
    <n v="1"/>
    <d v="2017-05-01T00:00:00"/>
    <n v="2011"/>
    <x v="1"/>
    <s v="149 min"/>
    <n v="149"/>
    <n v="149"/>
    <n v="2443.8194668936617"/>
    <s v=""/>
    <s v="Comedies, Dramas, International Movies"/>
    <s v="Comedies"/>
    <s v="Comedies, Dramas, International Movies"/>
    <n v="3"/>
  </r>
  <r>
    <n v="206"/>
    <s v="s206"/>
    <x v="0"/>
    <s v="Kyo Kii... Main Jhuth Nahin Bolta"/>
    <s v="David Dhawan"/>
    <s v="Govinda, Sushmita Sen, Rambha, Anupam Kher, Satish Kaushik, Sharad Kapoor, Kiran Kumar, Mohnish Bahl"/>
    <n v="8"/>
    <s v="India"/>
    <s v="India"/>
    <n v="1"/>
    <d v="2021-08-27T00:00:00"/>
    <n v="2001"/>
    <x v="1"/>
    <s v="150 min"/>
    <n v="150"/>
    <n v="150"/>
    <n v="2543.6894717868272"/>
    <s v=""/>
    <s v="Comedies, International Movies, Sci-Fi &amp; Fantasy"/>
    <s v="Comedies"/>
    <s v="Comedies, International Movies, Sci-Fi &amp; Fantasy"/>
    <n v="3"/>
  </r>
  <r>
    <n v="1713"/>
    <s v="s1713"/>
    <x v="0"/>
    <s v="Ludo"/>
    <s v="Anurag Basu"/>
    <s v="Abhishek Bachchan, Aditya Roy Kapur, Rajkummar Rao, Sanya Malhotra, Fatima Sana Shaikh, Pankaj Tripathi, Rohit Saraf, Shalini Vatsa, Pearle Maaney"/>
    <n v="9"/>
    <s v="India"/>
    <s v="India"/>
    <n v="1"/>
    <d v="2020-11-12T00:00:00"/>
    <n v="2020"/>
    <x v="5"/>
    <s v="150 min"/>
    <n v="150"/>
    <n v="150"/>
    <n v="2543.6894717868272"/>
    <s v=""/>
    <s v="Comedies, Dramas, International Movies"/>
    <s v="Comedies"/>
    <s v="Comedies, Dramas, International Movies"/>
    <n v="3"/>
  </r>
  <r>
    <n v="1796"/>
    <s v="s1796"/>
    <x v="0"/>
    <s v="Ajab Prem Ki Ghazab Kahani"/>
    <s v="Rajkumar Santoshi"/>
    <s v="Ranbir Kapoor, Katrina Kaif, Govind Namdeo, Darshan Jariwala, Zakir Hussain, Smita Jaykar, Navneet Nishan, Dolly Bindra, Upen Patel"/>
    <n v="9"/>
    <s v="India"/>
    <s v="India"/>
    <n v="1"/>
    <d v="2020-10-25T00:00:00"/>
    <n v="2009"/>
    <x v="1"/>
    <s v="150 min"/>
    <n v="150"/>
    <n v="150"/>
    <n v="2543.6894717868272"/>
    <s v=""/>
    <s v="Comedies, International Movies, Music &amp; Musicals"/>
    <s v="Comedies"/>
    <s v="Comedies, International Movies, Music &amp; Musicals"/>
    <n v="3"/>
  </r>
  <r>
    <n v="1866"/>
    <s v="s1866"/>
    <x v="0"/>
    <s v="Phir Hera Pheri"/>
    <s v="Neeraj Vora"/>
    <s v="Akshay Kumar, Sunil Shetty, Paresh Rawal, Bipasha Basu, Rimi Sen, Johny Lever, Manoj Joshi, Rajpal Yadav, Sharat Saxena, Suresh Menon"/>
    <n v="10"/>
    <s v="India"/>
    <s v="India"/>
    <n v="1"/>
    <d v="2020-10-12T00:00:00"/>
    <n v="2006"/>
    <x v="1"/>
    <s v="150 min"/>
    <n v="150"/>
    <n v="150"/>
    <n v="2543.6894717868272"/>
    <s v=""/>
    <s v="Comedies, International Movies"/>
    <s v="Comedies"/>
    <s v="Comedies, International Movies"/>
    <n v="2"/>
  </r>
  <r>
    <n v="2187"/>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n v="15"/>
    <s v="India"/>
    <s v="India"/>
    <n v="1"/>
    <d v="2020-07-31T00:00:00"/>
    <n v="2020"/>
    <x v="5"/>
    <s v="150 min"/>
    <n v="150"/>
    <n v="150"/>
    <n v="2543.6894717868272"/>
    <s v=""/>
    <s v="Dramas, International Movies, Thrillers"/>
    <s v="Dramas"/>
    <s v="Dramas, International Movies, Thrillers"/>
    <n v="3"/>
  </r>
  <r>
    <n v="4165"/>
    <s v="s4165"/>
    <x v="0"/>
    <s v="Goyo: The Boy General"/>
    <s v="Jerrold Tarog"/>
    <s v="Paulo Avelino, Carlo Aquino, Arron Villaflor, Mon Confiado, Gwen Zamora, Jeffrey Quizon, Alvin Anson, Empress Schuck, Perla Bautista, Benjamin Alves"/>
    <n v="10"/>
    <s v="Philippines"/>
    <s v="Philippines"/>
    <n v="1"/>
    <d v="2019-01-26T00:00:00"/>
    <n v="2018"/>
    <x v="5"/>
    <s v="150 min"/>
    <n v="150"/>
    <n v="150"/>
    <n v="2543.6894717868272"/>
    <s v=""/>
    <s v="Dramas, International Movies"/>
    <s v="Dramas"/>
    <s v="Dramas, International Movies"/>
    <n v="2"/>
  </r>
  <r>
    <n v="4444"/>
    <s v="s4444"/>
    <x v="0"/>
    <s v="Husbands in Goa"/>
    <s v="Saji Surendran"/>
    <s v="Jayasurya, Indrajith, Asif Ali, Lal, Bhama, Ramya Nambeeshan, Rima Kallingal, Praveena"/>
    <n v="8"/>
    <s v="India"/>
    <s v="India"/>
    <n v="1"/>
    <d v="2018-11-01T00:00:00"/>
    <n v="2012"/>
    <x v="1"/>
    <s v="150 min"/>
    <n v="150"/>
    <n v="150"/>
    <n v="2543.6894717868272"/>
    <s v=""/>
    <s v="Comedies, International Movies, Music &amp; Musicals"/>
    <s v="Comedies"/>
    <s v="Comedies, International Movies, Music &amp; Musicals"/>
    <n v="3"/>
  </r>
  <r>
    <n v="4507"/>
    <s v="s4507"/>
    <x v="0"/>
    <s v="Meghnadbodh Rohoshyo"/>
    <s v="Anik Datta"/>
    <s v="Barun Chanda, Sabyasachi Chakraborty"/>
    <n v="2"/>
    <s v="India"/>
    <s v="India"/>
    <n v="1"/>
    <d v="2018-10-15T00:00:00"/>
    <n v="2017"/>
    <x v="5"/>
    <s v="150 min"/>
    <n v="150"/>
    <n v="150"/>
    <n v="2543.6894717868272"/>
    <s v=""/>
    <s v="Dramas, International Movies"/>
    <s v="Dramas"/>
    <s v="Dramas, International Movies"/>
    <n v="2"/>
  </r>
  <r>
    <n v="4587"/>
    <s v="s4587"/>
    <x v="0"/>
    <s v="Mugamoodi"/>
    <s v="Mysskin"/>
    <s v="Jiiva, Pooja Hegde, Narain, Nasser, Girish Karnad, Anupama Kumar, Selvaah"/>
    <n v="7"/>
    <s v="India"/>
    <s v="India"/>
    <n v="1"/>
    <d v="2018-10-01T00:00:00"/>
    <n v="2012"/>
    <x v="1"/>
    <s v="150 min"/>
    <n v="150"/>
    <n v="150"/>
    <n v="2543.6894717868272"/>
    <s v=""/>
    <s v="Action &amp; Adventure, International Movies"/>
    <s v="Action &amp; Adventure"/>
    <s v="Action &amp; Adventure, International Movies"/>
    <n v="2"/>
  </r>
  <r>
    <n v="4701"/>
    <s v="s4701"/>
    <x v="0"/>
    <s v="Bhavesh Joshi Superhero"/>
    <s v="Vikramaditya Motwane"/>
    <s v="Harshvardhan Kapoor, Priyanshu Painyuli, Ashish Verma, Shreiya Sabharwal, Pratap Phad, Chinmayee Mandlekar, Nishikant Kamat, Hrishikesh Joshi"/>
    <n v="8"/>
    <s v="India"/>
    <s v="India"/>
    <n v="1"/>
    <d v="2018-08-16T00:00:00"/>
    <n v="2018"/>
    <x v="1"/>
    <s v="150 min"/>
    <n v="150"/>
    <n v="150"/>
    <n v="2543.6894717868272"/>
    <s v=""/>
    <s v="Dramas, International Movies, Sci-Fi &amp; Fantasy"/>
    <s v="Dramas"/>
    <s v="Dramas, International Movies, Sci-Fi &amp; Fantasy"/>
    <n v="3"/>
  </r>
  <r>
    <n v="4976"/>
    <s v="s4976"/>
    <x v="0"/>
    <s v="Secret Superstar"/>
    <s v="Advait Chandan"/>
    <s v="Zaira Wasim, Meher Vij, Raj Arjun, Aamir Khan, Tirth Sharma"/>
    <n v="5"/>
    <s v="India"/>
    <s v="India"/>
    <n v="1"/>
    <d v="2018-03-23T00:00:00"/>
    <n v="2017"/>
    <x v="1"/>
    <s v="150 min"/>
    <n v="150"/>
    <n v="150"/>
    <n v="2543.6894717868272"/>
    <s v=""/>
    <s v="Dramas, International Movies, Music &amp; Musicals"/>
    <s v="Dramas"/>
    <s v="Dramas, International Movies, Music &amp; Musicals"/>
    <n v="3"/>
  </r>
  <r>
    <n v="5613"/>
    <s v="s5613"/>
    <x v="0"/>
    <s v="Hitler - A Career"/>
    <s v="Joachim Fest, Christian Herrendoerfer"/>
    <m/>
    <n v="0"/>
    <s v="West Germany"/>
    <s v="West Germany"/>
    <n v="1"/>
    <d v="2017-02-10T00:00:00"/>
    <n v="1977"/>
    <x v="5"/>
    <s v="150 min"/>
    <n v="150"/>
    <n v="150"/>
    <n v="2543.6894717868272"/>
    <s v=""/>
    <s v="Documentaries, International Movies"/>
    <s v="Documentaries"/>
    <s v="Documentaries, International Movies"/>
    <n v="2"/>
  </r>
  <r>
    <n v="6072"/>
    <s v="s6072"/>
    <x v="0"/>
    <s v="Aadu 2"/>
    <s v="Midhun Manuel Thomas"/>
    <s v="Jayasurya, Vinayakan, Sunny Wayne, Vijay Babu, Saiju Kurup, Vineeth Mohan, Unni Rajan P. Dev, Dharmajan Bolgatty, Indrans"/>
    <n v="9"/>
    <s v="India"/>
    <s v="India"/>
    <n v="1"/>
    <d v="2018-05-15T00:00:00"/>
    <n v="2017"/>
    <x v="5"/>
    <s v="150 min"/>
    <n v="150"/>
    <n v="150"/>
    <n v="2543.6894717868272"/>
    <s v=""/>
    <s v="Comedies, International Movies"/>
    <s v="Comedies"/>
    <s v="Comedies, International Movies"/>
    <n v="2"/>
  </r>
  <r>
    <n v="6201"/>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n v="28"/>
    <s v="United States"/>
    <s v="United States"/>
    <n v="1"/>
    <d v="2018-12-25T00:00:00"/>
    <n v="2018"/>
    <x v="2"/>
    <s v="150 min"/>
    <n v="150"/>
    <n v="150"/>
    <n v="2543.6894717868272"/>
    <s v=""/>
    <s v="Action &amp; Adventure, Sci-Fi &amp; Fantasy"/>
    <s v="Action &amp; Adventure"/>
    <s v="Action &amp; Adventure, Sci-Fi &amp; Fantasy"/>
    <n v="2"/>
  </r>
  <r>
    <n v="6734"/>
    <s v="s6734"/>
    <x v="0"/>
    <s v="Fakta Ladh Mhana"/>
    <s v="Sanjay Jadhav"/>
    <s v="Sachin Khedekar, Bharat Jadhav, Aniket Vishwasrao, Siddarth Jadhav, Sanjay Narvekar, Vaibhav Mangale, Santosh Juvekar, Sanjay Khapre, Mahesh Manjrekar"/>
    <n v="9"/>
    <s v="India"/>
    <s v="India"/>
    <n v="1"/>
    <d v="2018-02-15T00:00:00"/>
    <n v="2011"/>
    <x v="1"/>
    <s v="150 min"/>
    <n v="150"/>
    <n v="150"/>
    <n v="2543.6894717868272"/>
    <s v=""/>
    <s v="Action &amp; Adventure, Dramas, International Movies"/>
    <s v="Action &amp; Adventure"/>
    <s v="Action &amp; Adventure, Dramas, International Movies"/>
    <n v="3"/>
  </r>
  <r>
    <n v="7309"/>
    <s v="s7309"/>
    <x v="0"/>
    <s v="Lincoln"/>
    <s v="Steven Spielberg"/>
    <s v="Daniel Day-Lewis, Sally Field, David Strathairn, Joseph Gordon-Levitt, James Spader, Hal Holbrook, Tommy Lee Jones, Jackie Earle Haley, John Hawkes, Jared Harris, Joseph Cross, Tim Blake Nelson, David Oyelowo, Bruce McGill"/>
    <n v="14"/>
    <s v="United States"/>
    <s v="United States, India"/>
    <n v="2"/>
    <d v="2018-02-21T00:00:00"/>
    <n v="2012"/>
    <x v="2"/>
    <s v="150 min"/>
    <n v="150"/>
    <n v="150"/>
    <n v="2543.6894717868272"/>
    <s v=""/>
    <s v="Dramas"/>
    <s v="Dramas"/>
    <s v="Dramas"/>
    <n v="1"/>
  </r>
  <r>
    <n v="7944"/>
    <s v="s7944"/>
    <x v="0"/>
    <s v="Satrangi Re"/>
    <s v="Aditya Sarpotdar"/>
    <s v="Amruta Khanvilkar, Vidyadhar Joshi, Subodh Bhave"/>
    <n v="3"/>
    <s v="India"/>
    <s v="India"/>
    <n v="1"/>
    <d v="2018-03-15T00:00:00"/>
    <n v="2012"/>
    <x v="1"/>
    <s v="150 min"/>
    <n v="150"/>
    <n v="150"/>
    <n v="2543.6894717868272"/>
    <s v=""/>
    <s v="Dramas, International Movies, Music &amp; Musicals"/>
    <s v="Dramas"/>
    <s v="Dramas, International Movies, Music &amp; Musicals"/>
    <n v="3"/>
  </r>
  <r>
    <n v="1231"/>
    <s v="s1231"/>
    <x v="0"/>
    <s v="Aelay"/>
    <s v="Halitha Shameem"/>
    <s v="P. Samuthirakani, Manikandan, Madhumathi Padmanathan, Akalyadevi B., S I Neelambari"/>
    <n v="5"/>
    <s v="India"/>
    <s v="India"/>
    <n v="1"/>
    <d v="2021-03-05T00:00:00"/>
    <n v="2021"/>
    <x v="1"/>
    <s v="151 min"/>
    <n v="151"/>
    <n v="151"/>
    <n v="2645.5594766799932"/>
    <s v=""/>
    <s v="Comedies, Dramas, Independent Movies"/>
    <s v="Comedies"/>
    <s v="Comedies, Dramas, Independent Movies"/>
    <n v="3"/>
  </r>
  <r>
    <n v="1726"/>
    <s v="s1726"/>
    <x v="0"/>
    <s v="Citation"/>
    <s v="Kunle Afolayan"/>
    <s v="Temi Otedola, Jimmy Jean-Louis, Joke Silva, Gabriel Afolayan, Adjetey Anang, Ini Edo, Sadiq Daba, Wole Olowomojuore, Yomi Fash-Lanso, Bukunmi Oluwashina, Bienvenu Neba, Ray Reboul, Ibukun Awosika, Seun Kuti"/>
    <n v="14"/>
    <s v="Nigeria"/>
    <s v="Nigeria"/>
    <n v="1"/>
    <d v="2020-11-06T00:00:00"/>
    <n v="2020"/>
    <x v="5"/>
    <s v="151 min"/>
    <n v="151"/>
    <n v="151"/>
    <n v="2645.5594766799932"/>
    <s v=""/>
    <s v="Dramas, International Movies"/>
    <s v="Dramas"/>
    <s v="Dramas, International Movies"/>
    <n v="2"/>
  </r>
  <r>
    <n v="2265"/>
    <s v="s2265"/>
    <x v="0"/>
    <s v="Aiyyaa"/>
    <s v="Sachin Kundalkar"/>
    <s v="Rani Mukerji, Prithviraj Sukumaran, Nirmiti Sawant, Subodh Bhave, Jyoti Subhash, Satish Alekar, Anita Date, Amey Wagh, Kishori Balal, Pakoda Pandi"/>
    <n v="10"/>
    <s v="India"/>
    <s v="India"/>
    <n v="1"/>
    <d v="2020-07-05T00:00:00"/>
    <n v="2012"/>
    <x v="1"/>
    <s v="151 min"/>
    <n v="151"/>
    <n v="151"/>
    <n v="2645.5594766799932"/>
    <s v=""/>
    <s v="Comedies, International Movies, Music &amp; Musicals"/>
    <s v="Comedies"/>
    <s v="Comedies, International Movies, Music &amp; Musicals"/>
    <n v="3"/>
  </r>
  <r>
    <n v="3433"/>
    <s v="s3433"/>
    <x v="0"/>
    <s v="The Forest of Love"/>
    <s v="Sion Sono"/>
    <s v="Kippei Shiina, Shinnosuke Mitsushima, Kyooko Hinami, Eri Kamataki, Young Dais, Natsuki Kawamura, Yuzuka Nakaya, Dai Hasegawa, Chiho Fujii, Sei Matobu, Denden"/>
    <n v="11"/>
    <s v="Japan"/>
    <s v="Japan"/>
    <n v="1"/>
    <d v="2019-10-11T00:00:00"/>
    <n v="2019"/>
    <x v="5"/>
    <s v="151 min"/>
    <n v="151"/>
    <n v="151"/>
    <n v="2645.5594766799932"/>
    <s v=""/>
    <s v="Dramas, International Movies, Thrillers"/>
    <s v="Dramas"/>
    <s v="Dramas, International Movies, Thrillers"/>
    <n v="3"/>
  </r>
  <r>
    <n v="4577"/>
    <s v="s4577"/>
    <x v="0"/>
    <s v="Khido Khundi"/>
    <s v="Rohit Jugraj"/>
    <s v="Ranjit Bawa, Mandy Takhar, Manav Vij, Elnaaz Norouzi, Mahavir Bhullar, Guggu Gill, Seema Kaushal, Sukhbir Singh"/>
    <n v="8"/>
    <s v="India"/>
    <s v="India"/>
    <n v="1"/>
    <d v="2018-10-01T00:00:00"/>
    <n v="2018"/>
    <x v="1"/>
    <s v="151 min"/>
    <n v="151"/>
    <n v="151"/>
    <n v="2645.5594766799932"/>
    <s v=""/>
    <s v="Dramas, International Movies, Sports Movies"/>
    <s v="Dramas"/>
    <s v="Dramas, International Movies, Sports Movies"/>
    <n v="3"/>
  </r>
  <r>
    <n v="5297"/>
    <s v="s5297"/>
    <x v="0"/>
    <s v="Ek Jaan Hain Hum"/>
    <s v="Rajiv Mehra"/>
    <s v="Rajiv Kapoor, Divya Rana, Shammi Kapoor, Tanuja, Kiran Vairale, Rakesh Bedi, Gulshan Grover, Monty Sharma"/>
    <n v="8"/>
    <s v="India"/>
    <s v="India"/>
    <n v="1"/>
    <d v="2017-09-01T00:00:00"/>
    <n v="1983"/>
    <x v="1"/>
    <s v="151 min"/>
    <n v="151"/>
    <n v="151"/>
    <n v="2645.5594766799932"/>
    <s v=""/>
    <s v="Dramas, International Movies, Music &amp; Musicals"/>
    <s v="Dramas"/>
    <s v="Dramas, International Movies, Music &amp; Musicals"/>
    <n v="3"/>
  </r>
  <r>
    <n v="5483"/>
    <s v="s5483"/>
    <x v="0"/>
    <s v="Kabhi Haan Kabhi Naa"/>
    <s v="Kundan Shah"/>
    <s v="Shah Rukh Khan, Suchitra Krishnamoorthi, Deepak Tijori, Rita Bhaduri, Satish Shah, Anjan Srivastav, Goga Kapoor, Tiku Talsania, Ravi Baswani, Naseeruddin Shah"/>
    <n v="10"/>
    <s v="India"/>
    <s v="India"/>
    <n v="1"/>
    <d v="2017-05-15T00:00:00"/>
    <n v="1994"/>
    <x v="1"/>
    <s v="151 min"/>
    <n v="151"/>
    <n v="151"/>
    <n v="2645.5594766799932"/>
    <s v=""/>
    <s v="Comedies, Dramas, International Movies"/>
    <s v="Comedies"/>
    <s v="Comedies, Dramas, International Movies"/>
    <n v="3"/>
  </r>
  <r>
    <n v="6297"/>
    <s v="s6297"/>
    <x v="0"/>
    <s v="Bhagam Bhag"/>
    <s v="Priyadarshan"/>
    <s v="Akshay Kumar, Govinda, Lara Dutta, Paresh Rawal, Rajpal Yadav, Jackie Shroff, Arbaaz Khan, Tanushree Dutta, Asrani, Shakti Kapoor"/>
    <n v="10"/>
    <s v="India"/>
    <s v="India"/>
    <n v="1"/>
    <d v="2019-12-31T00:00:00"/>
    <n v="2006"/>
    <x v="1"/>
    <s v="151 min"/>
    <n v="151"/>
    <n v="151"/>
    <n v="2645.5594766799932"/>
    <s v=""/>
    <s v="Comedies, International Movies, Romantic Movies"/>
    <s v="Comedies"/>
    <s v="Comedies, International Movies, Romantic Movies"/>
    <n v="3"/>
  </r>
  <r>
    <n v="6400"/>
    <s v="s6400"/>
    <x v="0"/>
    <s v="Cahaya Dari Timur Beta Maluku"/>
    <s v="Angga Dwimas Sasongko"/>
    <s v="Chicco Jerikho, Abdurrahman Arif, Jajang C. Noer, Ridho Hafiedz, Leo Maitimu, Shafira Umm, Glenn Fredly, Aufa Assagaf, Burhanuddin Ohorella, Bebeto Leutually"/>
    <n v="10"/>
    <s v="Indonesia"/>
    <s v="Indonesia"/>
    <n v="1"/>
    <d v="2018-10-05T00:00:00"/>
    <n v="2014"/>
    <x v="1"/>
    <s v="151 min"/>
    <n v="151"/>
    <n v="151"/>
    <n v="2645.5594766799932"/>
    <s v=""/>
    <s v="Dramas, International Movies, Sports Movies"/>
    <s v="Dramas"/>
    <s v="Dramas, International Movies, Sports Movies"/>
    <n v="3"/>
  </r>
  <r>
    <n v="6554"/>
    <s v="s6554"/>
    <x v="0"/>
    <s v="Daffedar"/>
    <s v="Johnson Esthappan"/>
    <s v="Tini Tom, Malavikka, Sudheer Karamana, Indrans"/>
    <n v="4"/>
    <s v="India"/>
    <s v="India"/>
    <n v="1"/>
    <d v="2018-07-01T00:00:00"/>
    <n v="2017"/>
    <x v="1"/>
    <s v="151 min"/>
    <n v="151"/>
    <n v="151"/>
    <n v="2645.5594766799932"/>
    <s v=""/>
    <s v="Dramas, International Movies"/>
    <s v="Dramas"/>
    <s v="Dramas, International Movies"/>
    <n v="2"/>
  </r>
  <r>
    <n v="6695"/>
    <s v="s6695"/>
    <x v="0"/>
    <s v="Encounter: The Killing"/>
    <s v="Ajay Phansekar"/>
    <s v="Naseeruddin Shah, Tara Deshpande, Akash Khurana, Ratna Pathak Shah, Dilip Prabhavalkar, Avtar Gill"/>
    <n v="6"/>
    <s v="India"/>
    <s v="India"/>
    <n v="1"/>
    <d v="2019-12-31T00:00:00"/>
    <n v="2002"/>
    <x v="1"/>
    <s v="151 min"/>
    <n v="151"/>
    <n v="151"/>
    <n v="2645.5594766799932"/>
    <s v=""/>
    <s v="Dramas, Independent Movies, International Movies"/>
    <s v="Dramas"/>
    <s v="Dramas, Independent Movies, International Movies"/>
    <n v="3"/>
  </r>
  <r>
    <n v="6937"/>
    <s v="s6937"/>
    <x v="0"/>
    <s v="Haseena Maan Jaayegi"/>
    <s v="David Dhawan"/>
    <s v="Sanjay Dutt, Govinda, Karisma Kapoor, Pooja Batra, Kader Khan, Paresh Rawal, Satish Kaushik, Aruna Irani, Anupam Kher, Ashish Vidyarthi, Aashif Sheikh, Asrani, Razak Khan, Shakti Kapoor, Bindu, Mahavir Shah, Mohan Joshi, Anil Dhawan"/>
    <n v="18"/>
    <s v="India"/>
    <s v="India"/>
    <n v="1"/>
    <d v="2018-03-01T00:00:00"/>
    <n v="1999"/>
    <x v="6"/>
    <s v="151 min"/>
    <n v="151"/>
    <n v="151"/>
    <n v="2645.5594766799932"/>
    <s v=""/>
    <s v="Action &amp; Adventure, Comedies, Dramas"/>
    <s v="Action &amp; Adventure"/>
    <s v="Action &amp; Adventure, Comedies, Dramas"/>
    <n v="3"/>
  </r>
  <r>
    <n v="8273"/>
    <s v="s8273"/>
    <x v="0"/>
    <s v="The Departed"/>
    <s v="Martin Scorsese"/>
    <s v="Leonardo DiCaprio, Matt Damon, Jack Nicholson, Mark Wahlberg, Martin Sheen, Ray Winstone, Vera Farmiga, Anthony Anderson, Alec Baldwin, Kevin Corrigan"/>
    <n v="10"/>
    <s v="United States"/>
    <s v="United States, Hong Kong"/>
    <n v="2"/>
    <d v="2021-01-01T00:00:00"/>
    <n v="2006"/>
    <x v="12"/>
    <s v="151 min"/>
    <n v="151"/>
    <n v="151"/>
    <n v="2645.5594766799932"/>
    <s v=""/>
    <s v="Dramas, Thrillers"/>
    <s v="Dramas"/>
    <s v="Dramas, Thrillers"/>
    <n v="2"/>
  </r>
  <r>
    <n v="8591"/>
    <s v="s8591"/>
    <x v="0"/>
    <s v="Tikli and Laxmi Bomb"/>
    <s v="Aditya Kripalani"/>
    <s v="Vibhawari Deshpande, Chitrangada Chakraborty, Suchitra Pillai, Upendra Limaye, Divya Unny, Kritika Pande, Mayur More, Kamil Shaikh"/>
    <n v="8"/>
    <s v="India"/>
    <s v="India"/>
    <n v="1"/>
    <d v="2018-08-01T00:00:00"/>
    <n v="2017"/>
    <x v="5"/>
    <s v="151 min"/>
    <n v="151"/>
    <n v="151"/>
    <n v="2645.5594766799932"/>
    <s v=""/>
    <s v="Dramas, International Movies"/>
    <s v="Dramas"/>
    <s v="Dramas, International Movies"/>
    <n v="2"/>
  </r>
  <r>
    <n v="8774"/>
    <s v="s8774"/>
    <x v="0"/>
    <s v="Yanda Kartavya Aahe"/>
    <s v="Kedar Shinde"/>
    <s v="Ankush Choudhary, Smita Shewale, Mohan Joshi, Atmaram Bhende, Asha Bhende"/>
    <n v="5"/>
    <s v="India"/>
    <s v="India"/>
    <n v="1"/>
    <d v="2018-01-01T00:00:00"/>
    <n v="2006"/>
    <x v="6"/>
    <s v="151 min"/>
    <n v="151"/>
    <n v="151"/>
    <n v="2645.5594766799932"/>
    <s v=""/>
    <s v="Comedies, Dramas, International Movies"/>
    <s v="Comedies"/>
    <s v="Comedies, Dramas, International Movies"/>
    <n v="3"/>
  </r>
  <r>
    <n v="2537"/>
    <s v="s2537"/>
    <x v="0"/>
    <s v="Rencor tatuado"/>
    <s v="Juli√°n Hern√°ndez"/>
    <s v="Diana Lein, Irving Pe√±a, C√©sar Romero, C√©sar Ramos, Giovanna Zacar√≠as, M√≥nica Del Carmen, Roc√≠o Verdejo, Itat√≠ Cantoral"/>
    <n v="8"/>
    <s v="Mexico"/>
    <s v="Mexico"/>
    <n v="1"/>
    <d v="2020-05-14T00:00:00"/>
    <n v="2018"/>
    <x v="5"/>
    <s v="152 min"/>
    <n v="152"/>
    <n v="152"/>
    <n v="2749.4294815731591"/>
    <s v=""/>
    <s v="Dramas, Independent Movies, International Movies"/>
    <s v="Dramas"/>
    <s v="Dramas, Independent Movies, International Movies"/>
    <n v="3"/>
  </r>
  <r>
    <n v="3497"/>
    <s v="s3497"/>
    <x v="0"/>
    <s v="Manmadhudu 2"/>
    <s v="Rahul Ravindran"/>
    <s v="Nagarjuna Akkineni, Rakul Preet Singh, Lakshmi, Rao Ramesh, Vennela Kishore, Jhansi, Devadarshini Chetan, Nishanti"/>
    <n v="8"/>
    <s v="India"/>
    <s v="India"/>
    <n v="1"/>
    <d v="2019-09-23T00:00:00"/>
    <n v="2019"/>
    <x v="5"/>
    <s v="152 min"/>
    <n v="152"/>
    <n v="152"/>
    <n v="2749.4294815731591"/>
    <s v=""/>
    <s v="Comedies, Dramas, International Movies"/>
    <s v="Comedies"/>
    <s v="Comedies, Dramas, International Movies"/>
    <n v="3"/>
  </r>
  <r>
    <n v="5462"/>
    <s v="s5462"/>
    <x v="0"/>
    <s v="Prince"/>
    <s v="Lekh Tandon"/>
    <s v="Shammi Kapoor, Vyjayantimala, Rajendra Nath, Ajit, Helen, Leela Chitnis, Parveen Choudhary, Sudhir, Sunder, Rashid Khan"/>
    <n v="10"/>
    <s v="India"/>
    <s v="India"/>
    <n v="1"/>
    <d v="2017-06-01T00:00:00"/>
    <n v="1969"/>
    <x v="6"/>
    <s v="152 min"/>
    <n v="152"/>
    <n v="152"/>
    <n v="2749.4294815731591"/>
    <s v=""/>
    <s v="Dramas, International Movies, Romantic Movies"/>
    <s v="Dramas"/>
    <s v="Dramas, International Movies, Romantic Movies"/>
    <n v="3"/>
  </r>
  <r>
    <n v="7924"/>
    <s v="s7924"/>
    <x v="0"/>
    <s v="Sakhi"/>
    <s v="Sanjay Soorkar"/>
    <s v="Ashok Saraf, Sonali Kulkarni, Subodh Bhave, Usha Nadkarni, Raghavendra Kadkol, Pushkar Shrotri, Lokesh Gupte, Santosh Juvekar, Jyoti Joshi, Kishor Mahabole"/>
    <n v="10"/>
    <s v="India"/>
    <s v="India"/>
    <n v="1"/>
    <d v="2018-02-15T00:00:00"/>
    <n v="2007"/>
    <x v="6"/>
    <s v="152 min"/>
    <n v="152"/>
    <n v="152"/>
    <n v="2749.4294815731591"/>
    <s v=""/>
    <s v="Dramas, International Movies, Music &amp; Musicals"/>
    <s v="Dramas"/>
    <s v="Dramas, International Movies, Music &amp; Musicals"/>
    <n v="3"/>
  </r>
  <r>
    <n v="8083"/>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n v="26"/>
    <s v="United States"/>
    <s v="United States"/>
    <n v="1"/>
    <d v="2018-06-26T00:00:00"/>
    <n v="2017"/>
    <x v="2"/>
    <s v="152 min"/>
    <n v="152"/>
    <n v="152"/>
    <n v="2749.4294815731591"/>
    <s v=""/>
    <s v="Action &amp; Adventure, Children &amp; Family Movies, Sci-Fi &amp; Fantasy"/>
    <s v="Action &amp; Adventure"/>
    <s v="Action &amp; Adventure, Children &amp; Family Movies, Sci-Fi &amp; Fantasy"/>
    <n v="3"/>
  </r>
  <r>
    <n v="4294"/>
    <s v="s4294"/>
    <x v="0"/>
    <s v="Springsteen on Broadway"/>
    <s v="Thom Zimny"/>
    <s v="Bruce Springsteen"/>
    <n v="1"/>
    <s v="United States"/>
    <s v="United States"/>
    <n v="1"/>
    <d v="2018-12-16T00:00:00"/>
    <n v="2018"/>
    <x v="5"/>
    <s v="153 min"/>
    <n v="153"/>
    <n v="153"/>
    <n v="2855.2994864663251"/>
    <s v=""/>
    <s v="Music &amp; Musicals"/>
    <s v="Music &amp; Musicals"/>
    <s v="Music &amp; Musicals"/>
    <n v="1"/>
  </r>
  <r>
    <n v="5081"/>
    <s v="s5081"/>
    <x v="0"/>
    <s v="Pyar Ke Do Pal"/>
    <s v="Rajiv Mehra"/>
    <s v="Mithun Chakraborty, Jayapradha, Simple Kapadia, Krishan Dhawan, Jagdeep, Bindu, Satyendra Kapoor, Shubha Khote, Amrit Pal, Lalita Pawar"/>
    <n v="10"/>
    <s v="India"/>
    <s v="India"/>
    <n v="1"/>
    <d v="2018-01-15T00:00:00"/>
    <n v="1986"/>
    <x v="1"/>
    <s v="153 min"/>
    <n v="153"/>
    <n v="153"/>
    <n v="2855.2994864663251"/>
    <s v=""/>
    <s v="Dramas, International Movies, Music &amp; Musicals"/>
    <s v="Dramas"/>
    <s v="Dramas, International Movies, Music &amp; Musicals"/>
    <n v="3"/>
  </r>
  <r>
    <n v="5184"/>
    <s v="s5184"/>
    <x v="0"/>
    <s v="Mubarakan"/>
    <s v="Anees Bazmee"/>
    <s v="Anil Kapoor, Arjun Kapoor, Ileana D'Cruz, Athiya Shetty, Neha Sharma, Vineet Kumar Singh, Pavan Malhotra, Ratna Pathak Shah, Karan Kundra, Anil Mange, Rahul Dev, Sanjay Kapoor"/>
    <n v="12"/>
    <s v="India"/>
    <s v="India"/>
    <n v="1"/>
    <d v="2017-11-05T00:00:00"/>
    <n v="2017"/>
    <x v="2"/>
    <s v="153 min"/>
    <n v="153"/>
    <n v="153"/>
    <n v="2855.2994864663251"/>
    <s v=""/>
    <s v="Comedies, Dramas, International Movies"/>
    <s v="Comedies"/>
    <s v="Comedies, Dramas, International Movies"/>
    <n v="3"/>
  </r>
  <r>
    <n v="5397"/>
    <s v="s5397"/>
    <x v="0"/>
    <s v="Lal Patthar"/>
    <s v="Sushil Majumdar"/>
    <s v="Raaj Kumar, Hema Malini, Rakhee Gulzar, Vinod Mehra, Asit Kumar Sen, Paintal, Dulari, Chandramohan, Sujata Bakshi, Meena T."/>
    <n v="10"/>
    <s v="India"/>
    <s v="India"/>
    <n v="1"/>
    <d v="2017-07-01T00:00:00"/>
    <n v="1971"/>
    <x v="1"/>
    <s v="153 min"/>
    <n v="153"/>
    <n v="153"/>
    <n v="2855.2994864663251"/>
    <s v=""/>
    <s v="Classic Movies, Dramas, International Movies"/>
    <s v="Classic Movies"/>
    <s v="Classic Movies, Dramas, International Movies"/>
    <n v="3"/>
  </r>
  <r>
    <n v="5470"/>
    <s v="s5470"/>
    <x v="0"/>
    <s v="Rangoon"/>
    <s v="Vishal Bhardwaj"/>
    <s v="Saif Ali Khan, Shahid Kapoor, Kangana Ranaut, Shriswara, Richard McCabe, Satoru Kawaguchi, Surendra Pal, Lin Laishram"/>
    <n v="8"/>
    <s v="India"/>
    <s v="India"/>
    <n v="1"/>
    <d v="2017-05-29T00:00:00"/>
    <n v="2017"/>
    <x v="1"/>
    <s v="153 min"/>
    <n v="153"/>
    <n v="153"/>
    <n v="2855.2994864663251"/>
    <s v=""/>
    <s v="Action &amp; Adventure, Dramas, International Movies"/>
    <s v="Action &amp; Adventure"/>
    <s v="Action &amp; Adventure, Dramas, International Movies"/>
    <n v="3"/>
  </r>
  <r>
    <n v="6108"/>
    <s v="s6108"/>
    <x v="0"/>
    <s v="Aitraaz"/>
    <s v="Abbas Alibhai Burmawalla, Mastan Alibhai Burmawalla"/>
    <s v="Akshay Kumar, Kareena Kapoor, Priyanka Chopra, Amrish Puri, Paresh Rawal, Annu Kapoor"/>
    <n v="6"/>
    <s v="India"/>
    <s v="India"/>
    <n v="1"/>
    <d v="2018-03-01T00:00:00"/>
    <n v="2004"/>
    <x v="1"/>
    <s v="153 min"/>
    <n v="153"/>
    <n v="153"/>
    <n v="2855.2994864663251"/>
    <s v=""/>
    <s v="International Movies, Music &amp; Musicals, Romantic Movies"/>
    <s v="International Movies"/>
    <s v="International Movies, Music &amp; Musicals, Romantic Movies"/>
    <n v="3"/>
  </r>
  <r>
    <n v="6548"/>
    <s v="s6548"/>
    <x v="0"/>
    <s v="Dabbe 6: The Return"/>
    <s v="Hasan Karacadaƒü"/>
    <s v="Sema ≈ûim≈üek, Nilay G√∂k, Volkan √únal, Fehmi Karaarslan, El√ßin Atamg√º√ß, √ñmer Duran, Murat Sevi≈ü, Aybike Turan, Burak √áimen"/>
    <n v="9"/>
    <s v="Turkey"/>
    <s v="Turkey"/>
    <n v="1"/>
    <d v="2019-04-17T00:00:00"/>
    <n v="2015"/>
    <x v="5"/>
    <s v="153 min"/>
    <n v="153"/>
    <n v="153"/>
    <n v="2855.2994864663251"/>
    <s v=""/>
    <s v="Horror Movies, International Movies"/>
    <s v="Horror Movies"/>
    <s v="Horror Movies, International Movies"/>
    <n v="2"/>
  </r>
  <r>
    <n v="6667"/>
    <s v="s6667"/>
    <x v="0"/>
    <s v="Eeda"/>
    <s v="Ajithkumar"/>
    <s v="Shane Nigaam, Nimisha Sajayan, Manikandan R. Achari, Alencier Ley Lopez, Sujith Sankar, P. Balachandran, Sudhi Koppa"/>
    <n v="7"/>
    <s v="India"/>
    <s v="India"/>
    <n v="1"/>
    <d v="2018-09-15T00:00:00"/>
    <n v="2018"/>
    <x v="1"/>
    <s v="153 min"/>
    <n v="153"/>
    <n v="153"/>
    <n v="2855.2994864663251"/>
    <s v=""/>
    <s v="Dramas, International Movies, Romantic Movies"/>
    <s v="Dramas"/>
    <s v="Dramas, International Movies, Romantic Movies"/>
    <n v="3"/>
  </r>
  <r>
    <n v="7078"/>
    <s v="s7078"/>
    <x v="0"/>
    <s v="Inglourious Basterds"/>
    <s v="Quentin Tarantino"/>
    <s v="Brad Pitt, M√©lanie Laurent, Christoph Waltz, Eli Roth, Michael Fassbender, Diane Kruger, Daniel Br√ºhl, Til Schweiger, Gedeon Burkhard, Jacky Ido, B.J. Novak, Sylvester Groth, Martin Wuttke"/>
    <n v="13"/>
    <s v="Germany"/>
    <s v="Germany, United States"/>
    <n v="2"/>
    <d v="2019-07-22T00:00:00"/>
    <n v="2009"/>
    <x v="12"/>
    <s v="153 min"/>
    <n v="153"/>
    <n v="153"/>
    <n v="2855.2994864663251"/>
    <s v=""/>
    <s v="Action &amp; Adventure"/>
    <s v="Action &amp; Adventure"/>
    <s v="Action &amp; Adventure"/>
    <n v="1"/>
  </r>
  <r>
    <n v="7333"/>
    <s v="s7333"/>
    <x v="0"/>
    <s v="Lolita"/>
    <s v="Stanley Kubrick"/>
    <s v="James Mason, Shelley Winters, Peter Sellers, Sue Lyon, Gary Cockrell, Jerry Stovin, Diana Decker, Lois Maxwell, Cec Linder"/>
    <n v="9"/>
    <s v="United Kingdom"/>
    <s v="United Kingdom, United States"/>
    <n v="2"/>
    <d v="2019-11-01T00:00:00"/>
    <n v="1962"/>
    <x v="12"/>
    <s v="153 min"/>
    <n v="153"/>
    <n v="153"/>
    <n v="2855.2994864663251"/>
    <s v=""/>
    <s v="Classic Movies, Dramas, Romantic Movies"/>
    <s v="Classic Movies"/>
    <s v="Classic Movies, Dramas, Romantic Movies"/>
    <n v="3"/>
  </r>
  <r>
    <n v="7945"/>
    <s v="s7945"/>
    <x v="0"/>
    <s v="Satte Pe Satta"/>
    <s v="Raj N. Sippy"/>
    <s v="Amitabh Bachchan, Hema Malini, Amjad Khan, Sachin, Shakti Kapoor, Ranjeeta Kaur, Paintal, Ranjeet"/>
    <n v="8"/>
    <s v="India"/>
    <s v="India"/>
    <n v="1"/>
    <d v="2019-12-31T00:00:00"/>
    <n v="1982"/>
    <x v="1"/>
    <s v="153 min"/>
    <n v="153"/>
    <n v="153"/>
    <n v="2855.2994864663251"/>
    <s v=""/>
    <s v="Comedies, Cult Movies, Dramas"/>
    <s v="Comedies"/>
    <s v="Comedies, Cult Movies, Dramas"/>
    <n v="3"/>
  </r>
  <r>
    <n v="137"/>
    <s v="s137"/>
    <x v="0"/>
    <s v="Cold Mountain"/>
    <s v="Anthony Minghella"/>
    <s v="Jude Law, Nicole Kidman, Ren√©e Zellweger, Eileen Atkins, Brendan Gleeson, Philip Seymour Hoffman, Natalie Portman, Giovanni Ribisi, Donald Sutherland, Ray Winstone"/>
    <n v="10"/>
    <s v="United States"/>
    <s v="United States, Italy, Romania, United Kingdom"/>
    <n v="4"/>
    <d v="2021-09-01T00:00:00"/>
    <n v="2003"/>
    <x v="12"/>
    <s v="154 min"/>
    <n v="154"/>
    <n v="154"/>
    <n v="2963.1694913594911"/>
    <s v=""/>
    <s v="Dramas, Romantic Movies"/>
    <s v="Dramas"/>
    <s v="Dramas, Romantic Movies"/>
    <n v="2"/>
  </r>
  <r>
    <n v="2846"/>
    <s v="s2846"/>
    <x v="0"/>
    <s v="The Death of Mr. Lazarescu"/>
    <s v="Cristi Puiu"/>
    <s v="Monica B√¢rlƒÉdeanu, Ion Fiscuteanu, Doru Ana, Dragos Bucur, Gabriel Spahiu, Dan Chiriac, Luminita Gheorghiu, Alina Berzunteanu, Dana Dogaru, Mimi BrƒÉnescu"/>
    <n v="10"/>
    <s v="Romania"/>
    <s v="Romania"/>
    <n v="1"/>
    <d v="2020-03-04T00:00:00"/>
    <n v="2005"/>
    <x v="12"/>
    <s v="154 min"/>
    <n v="154"/>
    <n v="154"/>
    <n v="2963.1694913594911"/>
    <s v=""/>
    <s v="Dramas, International Movies"/>
    <s v="Dramas"/>
    <s v="Dramas, International Movies"/>
    <n v="2"/>
  </r>
  <r>
    <n v="3150"/>
    <s v="s3150"/>
    <x v="0"/>
    <s v="Zindagi Na Milegi Dobara"/>
    <s v="Zoya Akhtar"/>
    <s v="Hrithik Roshan, Abhay Deol, Farhan Akhtar, Katrina Kaif, Kalki Koechlin, Deepti Naval, Naseeruddin Shah, Ariadna Cabrol"/>
    <n v="8"/>
    <s v="India"/>
    <s v="India"/>
    <n v="1"/>
    <d v="2019-12-15T00:00:00"/>
    <n v="2011"/>
    <x v="1"/>
    <s v="154 min"/>
    <n v="154"/>
    <n v="154"/>
    <n v="2963.1694913594911"/>
    <s v=""/>
    <s v="Comedies, Dramas, International Movies"/>
    <s v="Comedies"/>
    <s v="Comedies, Dramas, International Movies"/>
    <n v="3"/>
  </r>
  <r>
    <n v="3437"/>
    <s v="s3437"/>
    <x v="0"/>
    <s v="GEN HOSHINO STADIUM TOUR ‚ÄúPOP VIRUS‚Äù"/>
    <s v="Naoto Amazutsumi"/>
    <s v="Gen Hoshino"/>
    <n v="1"/>
    <m/>
    <m/>
    <n v="0"/>
    <d v="2019-10-10T00:00:00"/>
    <n v="2019"/>
    <x v="1"/>
    <s v="154 min"/>
    <n v="154"/>
    <n v="154"/>
    <n v="2963.1694913594911"/>
    <s v=""/>
    <s v="International Movies, Music &amp; Musicals"/>
    <s v="International Movies"/>
    <s v="International Movies, Music &amp; Musicals"/>
    <n v="2"/>
  </r>
  <r>
    <n v="4447"/>
    <s v="s4447"/>
    <x v="0"/>
    <s v="Kalakalappu"/>
    <s v="Sundar C."/>
    <s v="Vimal, Anjali, Shiva, Oviya, Santhanam, John Vijay, M. Ilavarasu, Manobala"/>
    <n v="8"/>
    <s v="India"/>
    <s v="India"/>
    <n v="1"/>
    <d v="2018-11-01T00:00:00"/>
    <n v="2012"/>
    <x v="1"/>
    <s v="154 min"/>
    <n v="154"/>
    <n v="154"/>
    <n v="2963.1694913594911"/>
    <s v=""/>
    <s v="Comedies, International Movies, Music &amp; Musicals"/>
    <s v="Comedies"/>
    <s v="Comedies, International Movies, Music &amp; Musicals"/>
    <n v="3"/>
  </r>
  <r>
    <n v="4726"/>
    <s v="s4726"/>
    <x v="0"/>
    <s v="Haider"/>
    <s v="Vishal Bhardwaj"/>
    <s v="Shahid Kapoor, Tabu, Shraddha Kapoor, Kay Kay Menon, Irrfan Khan, Narendra Jha"/>
    <n v="6"/>
    <s v="India"/>
    <s v="India"/>
    <n v="1"/>
    <d v="2018-08-02T00:00:00"/>
    <n v="2014"/>
    <x v="5"/>
    <s v="154 min"/>
    <n v="154"/>
    <n v="154"/>
    <n v="2963.1694913594911"/>
    <s v=""/>
    <s v="Dramas, International Movies, Romantic Movies"/>
    <s v="Dramas"/>
    <s v="Dramas, International Movies, Romantic Movies"/>
    <n v="3"/>
  </r>
  <r>
    <n v="5448"/>
    <s v="s5448"/>
    <x v="0"/>
    <s v="Aashik Awara"/>
    <s v="Umesh Mehra"/>
    <s v="Saif Ali Khan, Mamta Kulkarni, Mohnish Bahl, Sharmila Tagore, Saeed Jaffrey, Kader Khan"/>
    <n v="6"/>
    <s v="India"/>
    <s v="India"/>
    <n v="1"/>
    <d v="2017-06-01T00:00:00"/>
    <n v="1993"/>
    <x v="1"/>
    <s v="154 min"/>
    <n v="154"/>
    <n v="154"/>
    <n v="2963.1694913594911"/>
    <s v=""/>
    <s v="Dramas, International Movies, Music &amp; Musicals"/>
    <s v="Dramas"/>
    <s v="Dramas, International Movies, Music &amp; Musicals"/>
    <n v="3"/>
  </r>
  <r>
    <n v="5461"/>
    <s v="s5461"/>
    <x v="0"/>
    <s v="Oh Darling Yeh Hai India"/>
    <s v="Ketan Mehta"/>
    <s v="Shah Rukh Khan, Deepa Sahi, Javed Jaffrey, Anupam Kher, Amrish Puri, Tom Alter, Tinnu Anand, Sadashiv Amrapurkar, Tiku Talsania, Kader Khan"/>
    <n v="10"/>
    <s v="India"/>
    <s v="India"/>
    <n v="1"/>
    <d v="2017-06-01T00:00:00"/>
    <n v="1995"/>
    <x v="1"/>
    <s v="154 min"/>
    <n v="154"/>
    <n v="154"/>
    <n v="2963.1694913594911"/>
    <s v=""/>
    <s v="Action &amp; Adventure, Comedies, International Movies"/>
    <s v="Action &amp; Adventure"/>
    <s v="Action &amp; Adventure, Comedies, International Movies"/>
    <n v="3"/>
  </r>
  <r>
    <n v="5617"/>
    <s v="s5617"/>
    <x v="0"/>
    <s v="Dilwale"/>
    <s v="Rohit Shetty"/>
    <s v="Shah Rukh Khan, Kajol, Kriti Sanon, Kabir Bedi, Varun Dhawan, Boman Irani, Johnny Lever, Varun Sharma, Sanjay Mishra, Vinod Khanna, Mukesh Tiwari, Pankaj Tripathi, Shawar Ali"/>
    <n v="13"/>
    <s v="India"/>
    <s v="India"/>
    <n v="1"/>
    <d v="2017-02-01T00:00:00"/>
    <n v="2015"/>
    <x v="6"/>
    <s v="154 min"/>
    <n v="154"/>
    <n v="154"/>
    <n v="2963.1694913594911"/>
    <s v=""/>
    <s v="Action &amp; Adventure, Dramas, International Movies"/>
    <s v="Action &amp; Adventure"/>
    <s v="Action &amp; Adventure, Dramas, International Movies"/>
    <n v="3"/>
  </r>
  <r>
    <n v="7114"/>
    <s v="s7114"/>
    <x v="0"/>
    <s v="Jackie Brown"/>
    <s v="Quentin Tarantino"/>
    <s v="Pam Grier, Samuel L. Jackson, Robert Forster, Bridget Fonda, Michael Keaton, Robert De Niro, Michael Bowen, Chris Tucker, LisaGay Hamilton, Tommy 'Tiny' Lister, Hattie Winston, Sid Haig"/>
    <n v="12"/>
    <s v="United States"/>
    <s v="United States"/>
    <n v="1"/>
    <d v="2019-08-01T00:00:00"/>
    <n v="1997"/>
    <x v="12"/>
    <s v="154 min"/>
    <n v="154"/>
    <n v="154"/>
    <n v="2963.1694913594911"/>
    <s v=""/>
    <s v="Dramas, Thrillers"/>
    <s v="Dramas"/>
    <s v="Dramas, Thrillers"/>
    <n v="2"/>
  </r>
  <r>
    <n v="7803"/>
    <s v="s7803"/>
    <x v="0"/>
    <s v="Pulp Fiction"/>
    <s v="Quentin Tarantino"/>
    <s v="John Travolta, Samuel L. Jackson, Uma Thurman, Harvey Keitel, Tim Roth, Amanda Plummer, Maria de Medeiros, Ving Rhames, Eric Stoltz, Rosanna Arquette, Christopher Walken, Bruce Willis"/>
    <n v="12"/>
    <s v="United States"/>
    <s v="United States"/>
    <n v="1"/>
    <d v="2019-01-01T00:00:00"/>
    <n v="1994"/>
    <x v="12"/>
    <s v="154 min"/>
    <n v="154"/>
    <n v="154"/>
    <n v="2963.1694913594911"/>
    <s v=""/>
    <s v="Classic Movies, Cult Movies, Dramas"/>
    <s v="Classic Movies"/>
    <s v="Classic Movies, Cult Movies, Dramas"/>
    <n v="3"/>
  </r>
  <r>
    <n v="7831"/>
    <s v="s7831"/>
    <x v="0"/>
    <s v="Ramji Londonwaley"/>
    <s v="Sanjay Dayma"/>
    <s v="Madhavan, Samita Bangargi, Harsh Chhaya, Rajendranath Zutshi, Shikha Shalu Varma, Satish Shah, Akhilendra Mishra"/>
    <n v="7"/>
    <s v="India"/>
    <s v="India"/>
    <n v="1"/>
    <d v="2019-12-31T00:00:00"/>
    <n v="2005"/>
    <x v="1"/>
    <s v="154 min"/>
    <n v="154"/>
    <n v="154"/>
    <n v="2963.1694913594911"/>
    <s v=""/>
    <s v="Comedies, Dramas, International Movies"/>
    <s v="Comedies"/>
    <s v="Comedies, Dramas, International Movies"/>
    <n v="3"/>
  </r>
  <r>
    <n v="8129"/>
    <s v="s8129"/>
    <x v="0"/>
    <s v="Superman Returns"/>
    <s v="Bryan Singer"/>
    <s v="Brandon Routh, Kate Bosworth, Kevin Spacey, James Marsden, Parker Posey, Frank Langella, Sam Huntington, Eva Marie Saint, Marlon Brando, Kal Penn"/>
    <n v="10"/>
    <s v="United States"/>
    <s v="United States"/>
    <n v="1"/>
    <d v="2019-10-01T00:00:00"/>
    <n v="2006"/>
    <x v="2"/>
    <s v="154 min"/>
    <n v="154"/>
    <n v="154"/>
    <n v="2963.1694913594911"/>
    <s v=""/>
    <s v="Action &amp; Adventure, Sci-Fi &amp; Fantasy"/>
    <s v="Action &amp; Adventure"/>
    <s v="Action &amp; Adventure, Sci-Fi &amp; Fantasy"/>
    <n v="2"/>
  </r>
  <r>
    <n v="565"/>
    <s v="s565"/>
    <x v="0"/>
    <s v="Boogie Nights"/>
    <s v="Paul Thomas Anderson"/>
    <s v="Mark Wahlberg, Burt Reynolds, Julianne Moore, Heather Graham, William H. Macy, Don Cheadle, Philip Seymour Hoffman, Luis Guzm√°n, John C. Reilly, Philip Baker Hall"/>
    <n v="10"/>
    <s v="United States"/>
    <s v="United States"/>
    <n v="1"/>
    <d v="2021-07-01T00:00:00"/>
    <n v="1997"/>
    <x v="12"/>
    <s v="155 min"/>
    <n v="155"/>
    <n v="155"/>
    <n v="3073.0394962526566"/>
    <s v=""/>
    <s v="Comedies, Dramas, Independent Movies"/>
    <s v="Comedies"/>
    <s v="Comedies, Dramas, Independent Movies"/>
    <n v="3"/>
  </r>
  <r>
    <n v="2075"/>
    <s v="s2075"/>
    <x v="0"/>
    <s v="Soldier"/>
    <s v="Abbas Mustan"/>
    <s v="Rakhee Gulzar, Bobby Deol, Preity Zinta"/>
    <n v="3"/>
    <s v="India"/>
    <s v="India"/>
    <n v="1"/>
    <d v="2020-09-01T00:00:00"/>
    <n v="1998"/>
    <x v="1"/>
    <s v="155 min"/>
    <n v="155"/>
    <n v="155"/>
    <n v="3073.0394962526566"/>
    <s v=""/>
    <s v="Comedies, Dramas, International Movies"/>
    <s v="Comedies"/>
    <s v="Comedies, Dramas, International Movies"/>
    <n v="3"/>
  </r>
  <r>
    <n v="2717"/>
    <s v="s2717"/>
    <x v="0"/>
    <s v="Brothers"/>
    <s v="Karan Malhotra"/>
    <s v="Akshay Kumar, Sidharth Malhotra, Jackie Shroff, Jacqueline Fernandez, Shefali Shah, Kulbhushan Kharbanda, Rajendranath Zutshi, Ashutosh Rana"/>
    <n v="8"/>
    <s v="India"/>
    <s v="India, United States"/>
    <n v="2"/>
    <d v="2020-04-01T00:00:00"/>
    <n v="2015"/>
    <x v="1"/>
    <s v="155 min"/>
    <n v="155"/>
    <n v="155"/>
    <n v="3073.0394962526566"/>
    <s v=""/>
    <s v="Action &amp; Adventure, Dramas, International Movies"/>
    <s v="Action &amp; Adventure"/>
    <s v="Action &amp; Adventure, Dramas, International Movies"/>
    <n v="3"/>
  </r>
  <r>
    <n v="4329"/>
    <s v="s4329"/>
    <x v="0"/>
    <s v="Teefa in Trouble"/>
    <s v="Ahsan Rahim"/>
    <s v="Ali Zafar, Maya Ali, Javed Sheikh, Mehmood Aslam, Faisal Qureshi, Nayyar Ejaz, Asma Abbas, Marhoom Ahmad Bilal, Simi Raheal, Salman Bokhari"/>
    <n v="10"/>
    <s v="Pakistan"/>
    <s v="Pakistan"/>
    <n v="1"/>
    <d v="2018-12-02T00:00:00"/>
    <n v="2018"/>
    <x v="1"/>
    <s v="155 min"/>
    <n v="155"/>
    <n v="155"/>
    <n v="3073.0394962526566"/>
    <s v=""/>
    <s v="Action &amp; Adventure, Comedies, International Movies"/>
    <s v="Action &amp; Adventure"/>
    <s v="Action &amp; Adventure, Comedies, International Movies"/>
    <n v="3"/>
  </r>
  <r>
    <n v="4572"/>
    <s v="s4572"/>
    <x v="0"/>
    <s v="Jagga Jasoos"/>
    <s v="Anurag Basu"/>
    <s v="Ranbir Kapoor, Katrina Kaif, Saurabh Shukla, Saswata Chatterjee, Rajatabha Dutta, Saravajeet Tiwari"/>
    <n v="6"/>
    <s v="India"/>
    <s v="India"/>
    <n v="1"/>
    <d v="2018-10-01T00:00:00"/>
    <n v="2017"/>
    <x v="1"/>
    <s v="155 min"/>
    <n v="155"/>
    <n v="155"/>
    <n v="3073.0394962526566"/>
    <s v=""/>
    <s v="Action &amp; Adventure, Comedies, International Movies"/>
    <s v="Action &amp; Adventure"/>
    <s v="Action &amp; Adventure, Comedies, International Movies"/>
    <n v="3"/>
  </r>
  <r>
    <n v="4601"/>
    <s v="s4601"/>
    <x v="0"/>
    <s v="Race"/>
    <s v="Mastan Alibhai Burmawalla, Abbas Alibhai Burmawalla"/>
    <s v="Saif Ali Khan, Akshaye Khanna, Katrina Kaif, Bipasha Basu, Anil Kapoor, Sameera Reddy"/>
    <n v="6"/>
    <s v="India"/>
    <s v="India"/>
    <n v="1"/>
    <d v="2018-10-01T00:00:00"/>
    <n v="2008"/>
    <x v="1"/>
    <s v="155 min"/>
    <n v="155"/>
    <n v="155"/>
    <n v="3073.0394962526566"/>
    <s v=""/>
    <s v="Action &amp; Adventure, International Movies, Music &amp; Musicals"/>
    <s v="Action &amp; Adventure"/>
    <s v="Action &amp; Adventure, International Movies, Music &amp; Musicals"/>
    <n v="3"/>
  </r>
  <r>
    <n v="5009"/>
    <s v="s5009"/>
    <x v="0"/>
    <s v="Guru"/>
    <s v="Mani Ratnam"/>
    <s v="Abhishek Bachchan, Mithun Chakraborty, Aishwarya Rai Bachchan, Madhavan, Vidya Balan, Roshan Seth, Arya Babbar, Sachin Khedekar, Dhritiman Chatterjee, Manoj Joshi"/>
    <n v="10"/>
    <s v="India"/>
    <s v="India"/>
    <n v="1"/>
    <d v="2018-03-01T00:00:00"/>
    <n v="2007"/>
    <x v="6"/>
    <s v="155 min"/>
    <n v="155"/>
    <n v="155"/>
    <n v="3073.0394962526566"/>
    <s v=""/>
    <s v="Dramas, International Movies"/>
    <s v="Dramas"/>
    <s v="Dramas, International Movies"/>
    <n v="2"/>
  </r>
  <r>
    <n v="7338"/>
    <s v="s7338"/>
    <x v="0"/>
    <s v="Lorai: Play to Live"/>
    <s v="Parambrata Chatterjee"/>
    <s v="Prasenjit Chatterjee, Payel Sarkar, Indrasish Roy, Kanchan Mullick, Kharaj Mukherjee, Gargi Roychowdhury, Deepankar De, Biswajit Chakraborty, Bharat Kaul, Rajat Ganguly"/>
    <n v="10"/>
    <s v="India"/>
    <s v="India"/>
    <n v="1"/>
    <d v="2017-09-01T00:00:00"/>
    <n v="2015"/>
    <x v="1"/>
    <s v="155 min"/>
    <n v="155"/>
    <n v="155"/>
    <n v="3073.0394962526566"/>
    <s v=""/>
    <s v="Dramas, International Movies, Sports Movies"/>
    <s v="Dramas"/>
    <s v="Dramas, International Movies, Sports Movies"/>
    <n v="3"/>
  </r>
  <r>
    <n v="7394"/>
    <s v="s7394"/>
    <x v="0"/>
    <s v="Mandi"/>
    <s v="Shyam Benegal"/>
    <s v="Shabana Azmi, Smita Patil, Naseeruddin Shah, Amrish Puri, Kulbhushan Kharbanda, Saeed Jaffrey, Om Puri, Sreela Mazumdar, Neena Gupta"/>
    <n v="9"/>
    <s v="India"/>
    <s v="India"/>
    <n v="1"/>
    <d v="2020-01-01T00:00:00"/>
    <n v="1983"/>
    <x v="5"/>
    <s v="155 min"/>
    <n v="155"/>
    <n v="155"/>
    <n v="3073.0394962526566"/>
    <s v=""/>
    <s v="Dramas, Independent Movies, International Movies"/>
    <s v="Dramas"/>
    <s v="Dramas, Independent Movies, International Movies"/>
    <n v="3"/>
  </r>
  <r>
    <n v="8454"/>
    <s v="s8454"/>
    <x v="0"/>
    <s v="The Physician"/>
    <s v="Philipp St√∂lzl"/>
    <s v="Tom Payne, Ben Kingsley, Stellan Skarsg√•rd, Olivier Martinez, Emma Rigby, Elyas M'Barek, Fahri Yardim, Makram Khoury, Michael Marcus"/>
    <n v="9"/>
    <s v="Germany"/>
    <s v="Germany"/>
    <n v="1"/>
    <d v="2015-07-15T00:00:00"/>
    <n v="2013"/>
    <x v="12"/>
    <s v="155 min"/>
    <n v="155"/>
    <n v="155"/>
    <n v="3073.0394962526566"/>
    <s v=""/>
    <s v="Action &amp; Adventure, Dramas, International Movies"/>
    <s v="Action &amp; Adventure"/>
    <s v="Action &amp; Adventure, Dramas, International Movies"/>
    <n v="3"/>
  </r>
  <r>
    <n v="178"/>
    <s v="s178"/>
    <x v="0"/>
    <s v="The Guns of Navarone"/>
    <s v="J. Lee Thompson"/>
    <s v="Gregory Peck, David Niven, Anthony Quinn, Stanley Baker, Anthony Quayle, James Darren, Irene Papas, Gia Scala, James Robertson Justice, Richard Harris"/>
    <n v="10"/>
    <s v="United Kingdom"/>
    <s v="United Kingdom, United States"/>
    <n v="2"/>
    <d v="2021-09-01T00:00:00"/>
    <n v="1961"/>
    <x v="1"/>
    <s v="156 min"/>
    <n v="156"/>
    <n v="156"/>
    <n v="3184.9095011458226"/>
    <s v=""/>
    <s v="Action &amp; Adventure, Classic Movies"/>
    <s v="Action &amp; Adventure"/>
    <s v="Action &amp; Adventure, Classic Movies"/>
    <n v="2"/>
  </r>
  <r>
    <n v="1867"/>
    <s v="s1867"/>
    <x v="0"/>
    <s v="The Legend of Bhagat Singh"/>
    <s v="Rajkumar Santoshi"/>
    <s v="Ajay Devgn, Sushant Singh, D. Santosh, Akhilendra Mishra, Raj Babbar, Farida Jalal, Amrita Rao, Mukesh Tiwari"/>
    <n v="8"/>
    <s v="India"/>
    <s v="India"/>
    <n v="1"/>
    <d v="2020-10-12T00:00:00"/>
    <n v="2002"/>
    <x v="1"/>
    <s v="156 min"/>
    <n v="156"/>
    <n v="156"/>
    <n v="3184.9095011458226"/>
    <s v=""/>
    <s v="Dramas, International Movies"/>
    <s v="Dramas"/>
    <s v="Dramas, International Movies"/>
    <n v="2"/>
  </r>
  <r>
    <n v="2394"/>
    <s v="s2394"/>
    <x v="0"/>
    <s v="Da 5 Bloods"/>
    <s v="Spike Lee"/>
    <s v="Delroy Lindo, Jonathan Majors, Clarke Peters, Norm Lewis, Isiah Whitlock Jr., M√©lanie Thierry, Paul Walter Hauser, Jasper P√§√§kk√∂nen, Johnny Nguyen, Chadwick Boseman"/>
    <n v="10"/>
    <s v="United States"/>
    <s v="United States"/>
    <n v="1"/>
    <d v="2020-06-12T00:00:00"/>
    <n v="2020"/>
    <x v="12"/>
    <s v="156 min"/>
    <n v="156"/>
    <n v="156"/>
    <n v="3184.9095011458226"/>
    <s v=""/>
    <s v="Action &amp; Adventure, Dramas"/>
    <s v="Action &amp; Adventure"/>
    <s v="Action &amp; Adventure, Dramas"/>
    <n v="2"/>
  </r>
  <r>
    <n v="2990"/>
    <s v="s2990"/>
    <x v="0"/>
    <s v="A Sun"/>
    <s v="Chung Mong-hong"/>
    <s v="Wu Chien-ho, Chen Yi-wen, Samantha Ko, Liu Kuan-ting, Greg Hsu, Wu Tai-ling, Wen Chen-ling, Yin Shin"/>
    <n v="8"/>
    <s v="Taiwan"/>
    <s v="Taiwan"/>
    <n v="1"/>
    <d v="2020-01-24T00:00:00"/>
    <n v="2019"/>
    <x v="5"/>
    <s v="156 min"/>
    <n v="156"/>
    <n v="156"/>
    <n v="3184.9095011458226"/>
    <s v=""/>
    <s v="Dramas, Independent Movies, International Movies"/>
    <s v="Dramas"/>
    <s v="Dramas, Independent Movies, International Movies"/>
    <n v="3"/>
  </r>
  <r>
    <n v="3144"/>
    <s v="s3144"/>
    <x v="0"/>
    <s v="Luck by Chance"/>
    <s v="Zoya Akhtar"/>
    <s v="Farhan Akhtar, Konkona Sen Sharma, Rishi Kapoor, Dimple Kapadia, Isha Sharvani, Sanjay Kapoor, Juhi Chawla, Hrithik Roshan, Alyy Khan, Sheeba Chaddha"/>
    <n v="10"/>
    <s v="India"/>
    <s v="India"/>
    <n v="1"/>
    <d v="2019-12-15T00:00:00"/>
    <n v="2009"/>
    <x v="1"/>
    <s v="156 min"/>
    <n v="156"/>
    <n v="156"/>
    <n v="3184.9095011458226"/>
    <s v=""/>
    <s v="Dramas, International Movies, Romantic Movies"/>
    <s v="Dramas"/>
    <s v="Dramas, International Movies, Romantic Movies"/>
    <n v="3"/>
  </r>
  <r>
    <n v="4606"/>
    <s v="s4606"/>
    <x v="0"/>
    <s v="Thaandavam"/>
    <s v="Vijay"/>
    <s v="Vikram, Jagapathi Babu, Anushka Shetty, Amy Jackson, Lakshmi Rai, Santhanam, Nasser, Saranya Ponvannan"/>
    <n v="8"/>
    <s v="India"/>
    <s v="India"/>
    <n v="1"/>
    <d v="2018-10-01T00:00:00"/>
    <n v="2012"/>
    <x v="1"/>
    <s v="156 min"/>
    <n v="156"/>
    <n v="156"/>
    <n v="3184.9095011458226"/>
    <s v=""/>
    <s v="Action &amp; Adventure, International Movies, Music &amp; Musicals"/>
    <s v="Action &amp; Adventure"/>
    <s v="Action &amp; Adventure, International Movies, Music &amp; Musicals"/>
    <n v="3"/>
  </r>
  <r>
    <n v="4612"/>
    <s v="s4612"/>
    <x v="0"/>
    <s v="Vettai"/>
    <s v="N. Linguswamy"/>
    <s v="Arya, Madhavan, Sameera Reddy, Amala Paul, Nasser, Ashutosh Rana, Sreejith Ravi, Muthukumar"/>
    <n v="8"/>
    <s v="India"/>
    <s v="India"/>
    <n v="1"/>
    <d v="2018-10-01T00:00:00"/>
    <n v="2012"/>
    <x v="1"/>
    <s v="156 min"/>
    <n v="156"/>
    <n v="156"/>
    <n v="3184.9095011458226"/>
    <s v=""/>
    <s v="Action &amp; Adventure, International Movies, Music &amp; Musicals"/>
    <s v="Action &amp; Adventure"/>
    <s v="Action &amp; Adventure, International Movies, Music &amp; Musicals"/>
    <n v="3"/>
  </r>
  <r>
    <n v="6437"/>
    <s v="s6437"/>
    <x v="0"/>
    <s v="Celluloid Man"/>
    <s v="Shivendra Singh Dungarpur"/>
    <s v="P.K. Nair"/>
    <n v="1"/>
    <s v="India"/>
    <s v="India"/>
    <n v="1"/>
    <d v="2017-04-01T00:00:00"/>
    <n v="2012"/>
    <x v="6"/>
    <s v="156 min"/>
    <n v="156"/>
    <n v="156"/>
    <n v="3184.9095011458226"/>
    <s v=""/>
    <s v="Documentaries, International Movies"/>
    <s v="Documentaries"/>
    <s v="Documentaries, International Movies"/>
    <n v="2"/>
  </r>
  <r>
    <n v="6589"/>
    <s v="s6589"/>
    <x v="0"/>
    <s v="Deewangee"/>
    <s v="Anees Bazmee"/>
    <s v="Ajay Devgn, Akshaye Khanna, Urmila Matondkar, Farida Jalal, Vijayendra Ghatge"/>
    <n v="5"/>
    <s v="India"/>
    <s v="India"/>
    <n v="1"/>
    <d v="2020-01-03T00:00:00"/>
    <n v="2002"/>
    <x v="5"/>
    <s v="156 min"/>
    <n v="156"/>
    <n v="156"/>
    <n v="3184.9095011458226"/>
    <s v=""/>
    <s v="International Movies, Thrillers"/>
    <s v="International Movies"/>
    <s v="International Movies, Thrillers"/>
    <n v="2"/>
  </r>
  <r>
    <n v="6961"/>
    <s v="s6961"/>
    <x v="0"/>
    <s v="Hera Pheri"/>
    <s v="Prakash Mehra"/>
    <s v="Amitabh Bachchan, Vinod Khanna, Saira Banu, Sulakshana Pandit, Shreeram Lagoo, Pinchoo Kapoor, P. Jairaj, Yunus Parvez"/>
    <n v="8"/>
    <s v="India"/>
    <s v="India"/>
    <n v="1"/>
    <d v="2019-12-31T00:00:00"/>
    <n v="1976"/>
    <x v="1"/>
    <s v="156 min"/>
    <n v="156"/>
    <n v="156"/>
    <n v="3184.9095011458226"/>
    <s v=""/>
    <s v="Action &amp; Adventure, Comedies, Dramas"/>
    <s v="Action &amp; Adventure"/>
    <s v="Action &amp; Adventure, Comedies, Dramas"/>
    <n v="3"/>
  </r>
  <r>
    <n v="2017"/>
    <s v="s2017"/>
    <x v="0"/>
    <s v="Ani... Dr. Kashinath Ghanekar"/>
    <s v="Abhijeet Deshpande"/>
    <s v="Subodh Bhave, Vaidehi Parshurami, Nandita Patkar, Sonali Kulkarni, Sumeet Raghvan, Prasad Oak, Anand Ingale, Suhas Palshikar"/>
    <n v="8"/>
    <s v="India"/>
    <s v="India"/>
    <n v="1"/>
    <d v="2020-09-10T00:00:00"/>
    <n v="2018"/>
    <x v="1"/>
    <s v="157 min"/>
    <n v="157"/>
    <n v="157"/>
    <n v="3298.7795060389885"/>
    <s v=""/>
    <s v="Dramas, International Movies"/>
    <s v="Dramas"/>
    <s v="Dramas, International Movies"/>
    <n v="2"/>
  </r>
  <r>
    <n v="2493"/>
    <s v="s2493"/>
    <x v="0"/>
    <s v="The Witness Who Didn't See Anything"/>
    <s v="Muhammad Fadl, Hany Motawie"/>
    <s v="Adel Imam, Nahed Gabr, Omar El-Hariri, Nazim Sharawy, Badr Nofal, Saeed Tarabeek, Hala Fakher, Samir Waley Eldein, Sami Gawhar, Shawqi Shamekh, Nasr Seif"/>
    <n v="11"/>
    <s v="Egypt"/>
    <s v="Egypt"/>
    <n v="1"/>
    <d v="2020-05-21T00:00:00"/>
    <n v="1976"/>
    <x v="6"/>
    <s v="157 min"/>
    <n v="157"/>
    <n v="157"/>
    <n v="3298.7795060389885"/>
    <s v=""/>
    <s v="Comedies, International Movies"/>
    <s v="Comedies"/>
    <s v="Comedies, International Movies"/>
    <n v="2"/>
  </r>
  <r>
    <n v="3517"/>
    <s v="s3517"/>
    <x v="0"/>
    <s v="Oh! Baby"/>
    <s v="B. V. Nandini Reddy"/>
    <s v="Samantha Ruth Prabhu, Lakshmi, Rajendraprasad, Naga Shourya, Rao Ramesh, Teja Sajja, Pragathi, Jagapathi Babu, Aishwarya, Urvashi"/>
    <n v="10"/>
    <s v="India"/>
    <s v="India"/>
    <n v="1"/>
    <d v="2019-09-14T00:00:00"/>
    <n v="2019"/>
    <x v="1"/>
    <s v="157 min"/>
    <n v="157"/>
    <n v="157"/>
    <n v="3298.7795060389885"/>
    <s v=""/>
    <s v="Comedies, International Movies, Music &amp; Musicals"/>
    <s v="Comedies"/>
    <s v="Comedies, International Movies, Music &amp; Musicals"/>
    <n v="3"/>
  </r>
  <r>
    <n v="4432"/>
    <s v="s4432"/>
    <x v="0"/>
    <s v="Dhan Dhana Dhan Goal"/>
    <s v="Vivek Agnihotri"/>
    <s v="John Abraham, Bipasha Basu, Arshad Warsi, Shernaz Patel, Boman Irani, Dibyendu Bhattacharya, Gilbert Montoya, Dalip Tahil, Rajendranath Zutshi"/>
    <n v="9"/>
    <s v="United Kingdom"/>
    <s v="United Kingdom, India"/>
    <n v="2"/>
    <d v="2018-11-01T00:00:00"/>
    <n v="2007"/>
    <x v="1"/>
    <s v="157 min"/>
    <n v="157"/>
    <n v="157"/>
    <n v="3298.7795060389885"/>
    <s v=""/>
    <s v="Dramas, International Movies, Music &amp; Musicals"/>
    <s v="Dramas"/>
    <s v="Dramas, International Movies, Music &amp; Musicals"/>
    <n v="3"/>
  </r>
  <r>
    <n v="7190"/>
    <s v="s7190"/>
    <x v="0"/>
    <s v="Khushi"/>
    <s v="Surya S.J., Sunil Kumar Agrawal"/>
    <s v="Fardeen Khan, Kareena Kapoor, Amrish Puri, Navin Nischol, Beena, Anup Soni, Johnny Lever, Sharat Saxena, Amitabh Bachchan, Sakshi Shivanand"/>
    <n v="10"/>
    <s v="India"/>
    <s v="India"/>
    <n v="1"/>
    <d v="2018-03-01T00:00:00"/>
    <n v="2003"/>
    <x v="1"/>
    <s v="157 min"/>
    <n v="157"/>
    <n v="157"/>
    <n v="3298.7795060389885"/>
    <s v=""/>
    <s v="Comedies, International Movies, Music &amp; Musicals"/>
    <s v="Comedies"/>
    <s v="Comedies, International Movies, Music &amp; Musicals"/>
    <n v="3"/>
  </r>
  <r>
    <n v="8789"/>
    <s v="s8789"/>
    <x v="0"/>
    <s v="You Carry Me"/>
    <s v="Ivona Juka"/>
    <s v="Lana Baric, Vojislav Brajovic, Natasa Janjic, Goran Hajdukovic, Helena Beljan, Juraj Dabic, Natasa Dorcic, Sebastian Cavazza, Ana Begic, Krunoslav Saric"/>
    <n v="10"/>
    <s v="Croatia"/>
    <s v="Croatia, Slovenia, Serbia, Montenegro"/>
    <n v="4"/>
    <d v="2016-07-01T00:00:00"/>
    <n v="2015"/>
    <x v="5"/>
    <s v="157 min"/>
    <n v="157"/>
    <n v="157"/>
    <n v="3298.7795060389885"/>
    <s v=""/>
    <s v="Dramas, International Movies"/>
    <s v="Dramas"/>
    <s v="Dramas, International Movies"/>
    <n v="2"/>
  </r>
  <r>
    <n v="1114"/>
    <s v="s1114"/>
    <x v="0"/>
    <n v="2012"/>
    <s v="Roland Emmerich"/>
    <s v="John Cusack, Amanda Peet, Chiwetel Ejiofor, Thandie Newton, Oliver Platt, Tom McCarthy, Woody Harrelson, Danny Glover, Liam James, Morgan Lily"/>
    <n v="10"/>
    <s v="United States"/>
    <s v="United States"/>
    <n v="1"/>
    <d v="2021-04-01T00:00:00"/>
    <n v="2009"/>
    <x v="2"/>
    <s v="158 min"/>
    <n v="158"/>
    <n v="158"/>
    <n v="3414.6495109321545"/>
    <s v=""/>
    <s v="Action &amp; Adventure, Sci-Fi &amp; Fantasy"/>
    <s v="Action &amp; Adventure"/>
    <s v="Action &amp; Adventure, Sci-Fi &amp; Fantasy"/>
    <n v="2"/>
  </r>
  <r>
    <n v="2121"/>
    <s v="s2121"/>
    <x v="0"/>
    <s v="Les Mis√©rables"/>
    <s v="Tom Hooper"/>
    <s v="Hugh Jackman, Russell Crowe, Anne Hathaway, Amanda Seyfried, Sacha Baron Cohen, Helena Bonham Carter, Eddie Redmayne, Aaron Tveit, Samantha Barks, Daniel Huttlestone"/>
    <n v="10"/>
    <s v="United Kingdom"/>
    <s v="United Kingdom, United States"/>
    <n v="2"/>
    <d v="2020-08-16T00:00:00"/>
    <n v="2012"/>
    <x v="2"/>
    <s v="158 min"/>
    <n v="158"/>
    <n v="158"/>
    <n v="3414.6495109321545"/>
    <s v=""/>
    <s v="Dramas, International Movies, Music &amp; Musicals"/>
    <s v="Dramas"/>
    <s v="Dramas, International Movies, Music &amp; Musicals"/>
    <n v="3"/>
  </r>
  <r>
    <n v="2864"/>
    <s v="s2864"/>
    <x v="0"/>
    <s v="There Will Be Blood"/>
    <s v="Paul Thomas Anderson"/>
    <s v="Daniel Day-Lewis, Paul Dano, Kevin J. O'Connor, Ciar√°n Hinds, Dillon Freasier, Sydney McCallister, David Willis, David Warshofsky, Colton Woodward, Russell Harvard"/>
    <n v="10"/>
    <s v="United States"/>
    <s v="United States"/>
    <n v="1"/>
    <d v="2020-03-01T00:00:00"/>
    <n v="2007"/>
    <x v="12"/>
    <s v="158 min"/>
    <n v="158"/>
    <n v="158"/>
    <n v="3414.6495109321545"/>
    <s v=""/>
    <s v="Dramas, Independent Movies"/>
    <s v="Dramas"/>
    <s v="Dramas, Independent Movies"/>
    <n v="2"/>
  </r>
  <r>
    <n v="4430"/>
    <s v="s4430"/>
    <x v="0"/>
    <s v="Chup Chup Ke"/>
    <s v="Priyadarshan, Kookie V. Gulati"/>
    <s v="Shahid Kapoor, Kareena Kapoor, Om Puri, Neha Dhupia, Sunil Shetty, Paresh Rawal, Rajpal Yadav, Shakti Kapoor"/>
    <n v="8"/>
    <s v="India"/>
    <s v="India"/>
    <n v="1"/>
    <d v="2018-11-01T00:00:00"/>
    <n v="2006"/>
    <x v="1"/>
    <s v="158 min"/>
    <n v="158"/>
    <n v="158"/>
    <n v="3414.6495109321545"/>
    <s v=""/>
    <s v="Comedies, Dramas, International Movies"/>
    <s v="Comedies"/>
    <s v="Comedies, Dramas, International Movies"/>
    <n v="3"/>
  </r>
  <r>
    <n v="4722"/>
    <s v="s4722"/>
    <x v="0"/>
    <s v="Fashion"/>
    <s v="Madhur Bhandarkar"/>
    <s v="Priyanka Chopra, Kangana Ranaut, Mugdha Godse, Arbaaz Khan, Arjan Bajwa, Raj Babbar, Kiran Juneja, Samir Soni"/>
    <n v="8"/>
    <s v="India"/>
    <s v="India"/>
    <n v="1"/>
    <d v="2018-08-02T00:00:00"/>
    <n v="2008"/>
    <x v="5"/>
    <s v="158 min"/>
    <n v="158"/>
    <n v="158"/>
    <n v="3414.6495109321545"/>
    <s v=""/>
    <s v="Dramas, International Movies"/>
    <s v="Dramas"/>
    <s v="Dramas, International Movies"/>
    <n v="2"/>
  </r>
  <r>
    <n v="4861"/>
    <s v="s4861"/>
    <x v="0"/>
    <s v="Aiyaary"/>
    <s v="Neeraj Pandey"/>
    <s v="Sidharth Malhotra, Manoj Bajpayee, Rakul Preet Singh, Pooja Chopra, Adil Hussain, Kumud Mishra, Naseeruddin Shah, Anupam Kher, Vikram Gokhale, Juhi Babbar"/>
    <n v="10"/>
    <s v="India"/>
    <s v="India"/>
    <n v="1"/>
    <d v="2018-05-15T00:00:00"/>
    <n v="2018"/>
    <x v="5"/>
    <s v="158 min"/>
    <n v="158"/>
    <n v="158"/>
    <n v="3414.6495109321545"/>
    <s v=""/>
    <s v="Action &amp; Adventure, Dramas, International Movies"/>
    <s v="Action &amp; Adventure"/>
    <s v="Action &amp; Adventure, Dramas, International Movies"/>
    <n v="3"/>
  </r>
  <r>
    <n v="5221"/>
    <s v="s5221"/>
    <x v="0"/>
    <s v="Singapore"/>
    <s v="Shakti Samanta"/>
    <s v="Shammi Kapoor, Padmini, Maria Menado, Shashikala, Agha, K.N. Singh, Madan Puri, Helen"/>
    <n v="8"/>
    <s v="India"/>
    <s v="India, Malaysia"/>
    <n v="2"/>
    <d v="2017-10-15T00:00:00"/>
    <n v="1960"/>
    <x v="6"/>
    <s v="158 min"/>
    <n v="158"/>
    <n v="158"/>
    <n v="3414.6495109321545"/>
    <s v=""/>
    <s v="Comedies, Dramas, International Movies"/>
    <s v="Comedies"/>
    <s v="Comedies, Dramas, International Movies"/>
    <n v="3"/>
  </r>
  <r>
    <n v="6913"/>
    <s v="s6913"/>
    <x v="0"/>
    <s v="Hamara Dil Aapke Paas Hai"/>
    <s v="Satish Kaushik"/>
    <s v="Anil Kapoor, Aishwarya Rai Bachchan, Sonali Bendre, Puru Rajkumar, Anupam Kher, Satish Kaushik, Mukesh Rishi, Jaspal Bhatti, Razak Khan, Himani Shivpuri, Smita Jaykar, Tanaaz Currim Irani"/>
    <n v="12"/>
    <s v="India"/>
    <s v="India"/>
    <n v="1"/>
    <d v="2018-03-01T00:00:00"/>
    <n v="2000"/>
    <x v="1"/>
    <s v="158 min"/>
    <n v="158"/>
    <n v="158"/>
    <n v="3414.6495109321545"/>
    <s v=""/>
    <s v="Dramas, International Movies, Music &amp; Musicals"/>
    <s v="Dramas"/>
    <s v="Dramas, International Movies, Music &amp; Musicals"/>
    <n v="3"/>
  </r>
  <r>
    <n v="7525"/>
    <s v="s7525"/>
    <x v="0"/>
    <s v="Mujhse Shaadi Karogi"/>
    <s v="David Dhawan"/>
    <s v="Rajpal Yadav, Amrish Puri, Kader Khan, Shashi Kala, Priyanka Chopra, Salman Khan, Akshay Kumar, Satish Shah"/>
    <n v="8"/>
    <s v="India"/>
    <s v="India"/>
    <n v="1"/>
    <d v="2019-12-31T00:00:00"/>
    <n v="2004"/>
    <x v="6"/>
    <s v="158 min"/>
    <n v="158"/>
    <n v="158"/>
    <n v="3414.6495109321545"/>
    <s v=""/>
    <s v="Comedies, International Movies, Romantic Movies"/>
    <s v="Comedies"/>
    <s v="Comedies, International Movies, Romantic Movies"/>
    <n v="3"/>
  </r>
  <r>
    <n v="7804"/>
    <s v="s7804"/>
    <x v="0"/>
    <s v="Punjab 1984"/>
    <s v="Anurag Singh"/>
    <s v="Diljit Dosanjh, Kiron Kher, Sonam Bajwa, Pavan Malhotra, Rana Ranbir, Vishwas Kini, Manav Vij, Vansh Bhardwaj"/>
    <n v="8"/>
    <s v="Canada"/>
    <s v="Canada, India"/>
    <n v="2"/>
    <d v="2017-11-01T00:00:00"/>
    <n v="2014"/>
    <x v="1"/>
    <s v="158 min"/>
    <n v="158"/>
    <n v="158"/>
    <n v="3414.6495109321545"/>
    <s v=""/>
    <s v="Dramas, International Movies"/>
    <s v="Dramas"/>
    <s v="Dramas, International Movies"/>
    <n v="2"/>
  </r>
  <r>
    <n v="8321"/>
    <s v="s8321"/>
    <x v="0"/>
    <s v="The Girl with the Dragon Tattoo"/>
    <s v="David Fincher"/>
    <s v="Daniel Craig, Rooney Mara, Christopher Plummer, Stellan Skarsg√•rd, Steven Berkoff, Robin Wright, Yorick van Wageningen, Joely Richardson, Geraldine James, Goran Visnjic"/>
    <n v="10"/>
    <s v="United States"/>
    <s v="United States, Sweden, Norway"/>
    <n v="3"/>
    <d v="2021-01-05T00:00:00"/>
    <n v="2011"/>
    <x v="12"/>
    <s v="158 min"/>
    <n v="158"/>
    <n v="158"/>
    <n v="3414.6495109321545"/>
    <s v=""/>
    <s v="Dramas, Thrillers"/>
    <s v="Dramas"/>
    <s v="Dramas, Thrillers"/>
    <n v="2"/>
  </r>
  <r>
    <n v="8803"/>
    <s v="s8803"/>
    <x v="0"/>
    <s v="Zodiac"/>
    <s v="David Fincher"/>
    <s v="Mark Ruffalo, Jake Gyllenhaal, Robert Downey Jr., Anthony Edwards, Brian Cox, Elias Koteas, Donal Logue, John Carroll Lynch, Dermot Mulroney, Chlo√´ Sevigny"/>
    <n v="10"/>
    <s v="United States"/>
    <s v="United States"/>
    <n v="1"/>
    <d v="2019-11-20T00:00:00"/>
    <n v="2007"/>
    <x v="12"/>
    <s v="158 min"/>
    <n v="158"/>
    <n v="158"/>
    <n v="3414.6495109321545"/>
    <s v=""/>
    <s v="Cult Movies, Dramas, Thrillers"/>
    <s v="Cult Movies"/>
    <s v="Cult Movies, Dramas, Thrillers"/>
    <n v="3"/>
  </r>
  <r>
    <n v="688"/>
    <s v="s688"/>
    <x v="0"/>
    <s v="Jagame Thandhiram"/>
    <s v="Karthik Subbaraj"/>
    <s v="Dhanush, Aishwarya Lekshmi, James Cosmo, Joju George, Kalaiyarasan"/>
    <n v="5"/>
    <m/>
    <m/>
    <n v="0"/>
    <d v="2021-06-18T00:00:00"/>
    <n v="2021"/>
    <x v="5"/>
    <s v="159 min"/>
    <n v="159"/>
    <n v="159"/>
    <n v="3532.5195158253205"/>
    <s v=""/>
    <s v="Action &amp; Adventure, Dramas, International Movies"/>
    <s v="Action &amp; Adventure"/>
    <s v="Action &amp; Adventure, Dramas, International Movies"/>
    <n v="3"/>
  </r>
  <r>
    <n v="4508"/>
    <s v="s4508"/>
    <x v="0"/>
    <s v="Sanju"/>
    <s v="Rajkumar Hirani"/>
    <s v="Ranbir Kapoor, Vicky Kaushal, Paresh Rawal, Sonam Kapoor, Dia Mirza, Jim Sarbh, Anushka Sharma, Manisha Koirala, Boman Irani"/>
    <n v="9"/>
    <s v="India"/>
    <s v="India"/>
    <n v="1"/>
    <d v="2018-10-15T00:00:00"/>
    <n v="2018"/>
    <x v="5"/>
    <s v="159 min"/>
    <n v="159"/>
    <n v="159"/>
    <n v="3532.5195158253205"/>
    <s v=""/>
    <s v="Dramas, International Movies"/>
    <s v="Dramas"/>
    <s v="Dramas, International Movies"/>
    <n v="2"/>
  </r>
  <r>
    <n v="4733"/>
    <s v="s4733"/>
    <x v="0"/>
    <s v="Rang De Basanti"/>
    <s v="Rakeysh Omprakash Mehra"/>
    <s v="Aamir Khan, Siddharth, Atul Kulkarni, Sharman Joshi, Kunal Kapoor, Alice Patten, Soha Ali Khan, Waheeda Rehman, Kiron Kher, Om Puri, Anupam Kher, Madhavan"/>
    <n v="12"/>
    <s v="India"/>
    <s v="India"/>
    <n v="1"/>
    <d v="2018-08-02T00:00:00"/>
    <n v="2006"/>
    <x v="1"/>
    <s v="159 min"/>
    <n v="159"/>
    <n v="159"/>
    <n v="3532.5195158253205"/>
    <s v=""/>
    <s v="Dramas, International Movies"/>
    <s v="Dramas"/>
    <s v="Dramas, International Movies"/>
    <n v="2"/>
  </r>
  <r>
    <n v="4957"/>
    <s v="s4957"/>
    <x v="0"/>
    <s v="Phir Bhi Dil Hai Hindustani"/>
    <s v="Aziz Mirza"/>
    <s v="Shah Rukh Khan, Juhi Chawla, Paresh Rawal, Satish Shah, Dilip Tahil, Govind Namdeo, Smita Jaykar, Shakti Kapoor, Johnny Lever"/>
    <n v="9"/>
    <s v="India"/>
    <s v="India"/>
    <n v="1"/>
    <d v="2018-04-01T00:00:00"/>
    <n v="2000"/>
    <x v="1"/>
    <s v="159 min"/>
    <n v="159"/>
    <n v="159"/>
    <n v="3532.5195158253205"/>
    <s v=""/>
    <s v="Comedies, Dramas, International Movies"/>
    <s v="Comedies"/>
    <s v="Comedies, Dramas, International Movies"/>
    <n v="3"/>
  </r>
  <r>
    <n v="5338"/>
    <s v="s5338"/>
    <x v="0"/>
    <s v="Baahubali: The Beginning (Hindi Version)"/>
    <s v="S.S. Rajamouli"/>
    <s v="Prabhas, Rana Daggubati, Anushka Shetty, Tamannaah Bhatia, Sathyaraj, Nassar, Ramya Krishnan, Sudeep"/>
    <n v="8"/>
    <s v="India"/>
    <s v="India"/>
    <n v="1"/>
    <d v="2017-08-07T00:00:00"/>
    <n v="2015"/>
    <x v="1"/>
    <s v="159 min"/>
    <n v="159"/>
    <n v="159"/>
    <n v="3532.5195158253205"/>
    <s v=""/>
    <s v="Action &amp; Adventure, Dramas, International Movies"/>
    <s v="Action &amp; Adventure"/>
    <s v="Action &amp; Adventure, Dramas, International Movies"/>
    <n v="3"/>
  </r>
  <r>
    <n v="5340"/>
    <s v="s5340"/>
    <x v="0"/>
    <s v="Baahubali: The Beginning (Tamil Version)"/>
    <s v="S.S. Rajamouli"/>
    <s v="Prabhas, Rana Daggubati, Anushka Shetty, Tamannaah Bhatia, Sathyaraj, Nassar, Ramya Krishnan, Sudeep"/>
    <n v="8"/>
    <m/>
    <m/>
    <n v="0"/>
    <d v="2017-08-07T00:00:00"/>
    <n v="2015"/>
    <x v="1"/>
    <s v="159 min"/>
    <n v="159"/>
    <n v="159"/>
    <n v="3532.5195158253205"/>
    <s v=""/>
    <s v="Action &amp; Adventure, Dramas, International Movies"/>
    <s v="Action &amp; Adventure"/>
    <s v="Action &amp; Adventure, Dramas, International Movies"/>
    <n v="3"/>
  </r>
  <r>
    <n v="2546"/>
    <s v="s2546"/>
    <x v="0"/>
    <s v="Andaz Apna Apna"/>
    <s v="Rajkumar Santoshi"/>
    <s v="Aamir Khan, Salman Khan, Raveena Tandon, Karisma Kapoor, Paresh Rawal, Mehmood, Deven Verma, Jagdeep, Shakti Kapoor"/>
    <n v="9"/>
    <s v="India"/>
    <s v="India"/>
    <n v="1"/>
    <d v="2020-05-11T00:00:00"/>
    <n v="1994"/>
    <x v="1"/>
    <s v="160 min"/>
    <n v="160"/>
    <n v="160"/>
    <n v="3652.389520718486"/>
    <s v=""/>
    <s v="Action &amp; Adventure, Comedies, Cult Movies"/>
    <s v="Action &amp; Adventure"/>
    <s v="Action &amp; Adventure, Comedies, Cult Movies"/>
    <n v="3"/>
  </r>
  <r>
    <n v="2761"/>
    <s v="s2761"/>
    <x v="0"/>
    <s v="Kannum Kannum Kollaiyadithaal"/>
    <s v="Desingh Periyasamy"/>
    <s v="Dulquer Salmaan, Ritu Varma, Rakshan, Niranjani, Gautham Menon, Anish Kuruvilla"/>
    <n v="6"/>
    <s v="India"/>
    <s v="India"/>
    <n v="1"/>
    <d v="2020-03-29T00:00:00"/>
    <n v="2020"/>
    <x v="1"/>
    <s v="160 min"/>
    <n v="160"/>
    <n v="160"/>
    <n v="3652.389520718486"/>
    <s v=""/>
    <s v="Comedies, Dramas, International Movies"/>
    <s v="Comedies"/>
    <s v="Comedies, Dramas, International Movies"/>
    <n v="3"/>
  </r>
  <r>
    <n v="5022"/>
    <s v="s5022"/>
    <x v="0"/>
    <s v="Yuva"/>
    <s v="Mani Ratnam"/>
    <s v="Ajay Devgn, Abhishek Bachchan, Vivek Oberoi, Esha Deol, Kareena Kapoor, Rani Mukerji, Loveleen Mishra, Anant Nag, Om Puri, Vijay Raaz, Sonu Sood"/>
    <n v="11"/>
    <s v="India"/>
    <s v="India"/>
    <n v="1"/>
    <d v="2018-03-01T00:00:00"/>
    <n v="2004"/>
    <x v="1"/>
    <s v="160 min"/>
    <n v="160"/>
    <n v="160"/>
    <n v="3652.389520718486"/>
    <s v=""/>
    <s v="Dramas, International Movies"/>
    <s v="Dramas"/>
    <s v="Dramas, International Movies"/>
    <n v="2"/>
  </r>
  <r>
    <n v="5310"/>
    <s v="s5310"/>
    <x v="0"/>
    <s v="Sohni Mahiwal"/>
    <s v="Latif Faiziyev, Umesh Mehra"/>
    <s v="Zeenat Aman, Pran, Tanuja, Poonam Dhillon"/>
    <n v="4"/>
    <s v="India"/>
    <s v="India, Soviet Union"/>
    <n v="2"/>
    <d v="2017-09-01T00:00:00"/>
    <n v="1984"/>
    <x v="1"/>
    <s v="160 min"/>
    <n v="160"/>
    <n v="160"/>
    <n v="3652.389520718486"/>
    <s v=""/>
    <s v="Dramas, International Movies, Romantic Movies"/>
    <s v="Dramas"/>
    <s v="Dramas, International Movies, Romantic Movies"/>
    <n v="3"/>
  </r>
  <r>
    <n v="5339"/>
    <s v="s5339"/>
    <x v="0"/>
    <s v="Baahubali: The Beginning (Malayalam Version)"/>
    <s v="S.S. Rajamouli"/>
    <s v="Prabhas, Rana Daggubati, Anushka Shetty, Tamannaah Bhatia, Sathyaraj, Nassar, Ramya Krishnan, Sudeep"/>
    <n v="8"/>
    <m/>
    <m/>
    <n v="0"/>
    <d v="2017-08-07T00:00:00"/>
    <n v="2015"/>
    <x v="1"/>
    <s v="160 min"/>
    <n v="160"/>
    <n v="160"/>
    <n v="3652.389520718486"/>
    <s v=""/>
    <s v="Action &amp; Adventure, Dramas, International Movies"/>
    <s v="Action &amp; Adventure"/>
    <s v="Action &amp; Adventure, Dramas, International Movies"/>
    <n v="3"/>
  </r>
  <r>
    <n v="5575"/>
    <s v="s5575"/>
    <x v="0"/>
    <s v="One 2 Ka 4"/>
    <s v="Shashilal K. Nair"/>
    <s v="Shah Rukh Khan, Juhi Chawla, Jackie Shroff, Nirmal Pandey, Dilip Joshi, Sahila Chaddha, Suresh Chatwal, Bharat Dabholkar, Baby Gazala, Akash Khurana"/>
    <n v="10"/>
    <s v="India"/>
    <s v="India"/>
    <n v="1"/>
    <d v="2017-03-15T00:00:00"/>
    <n v="2001"/>
    <x v="1"/>
    <s v="160 min"/>
    <n v="160"/>
    <n v="160"/>
    <n v="3652.389520718486"/>
    <s v=""/>
    <s v="Action &amp; Adventure, Comedies, Dramas"/>
    <s v="Action &amp; Adventure"/>
    <s v="Action &amp; Adventure, Comedies, Dramas"/>
    <n v="3"/>
  </r>
  <r>
    <n v="23"/>
    <s v="s23"/>
    <x v="0"/>
    <s v="Avvai Shanmughi"/>
    <s v="K.S. Ravikumar"/>
    <s v="Kamal Hassan, Meena, Gemini Ganesan, Heera Rajgopal, Nassar, S.P. Balasubrahmanyam"/>
    <n v="6"/>
    <m/>
    <m/>
    <n v="0"/>
    <d v="2021-09-21T00:00:00"/>
    <n v="1996"/>
    <x v="6"/>
    <s v="161 min"/>
    <n v="161"/>
    <n v="161"/>
    <n v="3774.259525611652"/>
    <s v=""/>
    <s v="Comedies, International Movies"/>
    <s v="Comedies"/>
    <s v="Comedies, International Movies"/>
    <n v="2"/>
  </r>
  <r>
    <n v="1423"/>
    <s v="s1423"/>
    <x v="0"/>
    <s v="Apaharan"/>
    <s v="Prakash Jha"/>
    <s v="Ajay Devgn, Nana Patekar, Bipasha Basu, Ayub Khan, Mohan Agashe, Mukesh Tiwari, Yashpal Sharma, Anoop Soni, Chetan Pandit"/>
    <n v="9"/>
    <s v="India"/>
    <s v="India"/>
    <n v="1"/>
    <d v="2021-01-08T00:00:00"/>
    <n v="2005"/>
    <x v="1"/>
    <s v="161 min"/>
    <n v="161"/>
    <n v="161"/>
    <n v="3774.259525611652"/>
    <s v=""/>
    <s v="Dramas, International Movies"/>
    <s v="Dramas"/>
    <s v="Dramas, International Movies"/>
    <n v="2"/>
  </r>
  <r>
    <n v="2724"/>
    <s v="s2724"/>
    <x v="0"/>
    <s v="Friendship"/>
    <s v="Raj Khosla"/>
    <s v="Amitabh Bachchan, Shatrughan Sinha, Zeenat Aman, Prem Chopra, Amrish Puri, Helen, Pran, Gajanan Jagirdar, Sajjan, Iftekhar"/>
    <n v="10"/>
    <s v="India"/>
    <s v="India"/>
    <n v="1"/>
    <d v="2020-04-01T00:00:00"/>
    <n v="1980"/>
    <x v="1"/>
    <s v="161 min"/>
    <n v="161"/>
    <n v="161"/>
    <n v="3774.259525611652"/>
    <s v=""/>
    <s v="Action &amp; Adventure, Dramas, International Movies"/>
    <s v="Action &amp; Adventure"/>
    <s v="Action &amp; Adventure, Dramas, International Movies"/>
    <n v="3"/>
  </r>
  <r>
    <n v="3662"/>
    <s v="s3662"/>
    <x v="0"/>
    <s v="Bogda"/>
    <s v="Nisheeta Keni"/>
    <s v="Suhas Joshi, Mrunmayee Deshpande, Rohit Kokate, Ajinkya Bhosale, Jayant Gadekar, Vivekanand Walake, Pallavi Malvade, Nirmala Tikam"/>
    <n v="8"/>
    <s v="India"/>
    <s v="India"/>
    <n v="1"/>
    <d v="2019-07-16T00:00:00"/>
    <n v="2018"/>
    <x v="6"/>
    <s v="161 min"/>
    <n v="161"/>
    <n v="161"/>
    <n v="3774.259525611652"/>
    <s v=""/>
    <s v="Dramas, International Movies"/>
    <s v="Dramas"/>
    <s v="Dramas, International Movies"/>
    <n v="2"/>
  </r>
  <r>
    <n v="5421"/>
    <s v="s5421"/>
    <x v="0"/>
    <s v="Dangal"/>
    <s v="Nitesh Tiwari"/>
    <s v="Aamir Khan, Sakshi Tanwar, Fatima Sana Shaikh, Sanya Malhotra, Aparshakti Khurana, Zaira Wasim, Suhani Bhatnagar, Ritwik Sahore"/>
    <n v="8"/>
    <s v="India"/>
    <s v="India"/>
    <n v="1"/>
    <d v="2017-06-21T00:00:00"/>
    <n v="2016"/>
    <x v="6"/>
    <s v="161 min"/>
    <n v="161"/>
    <n v="161"/>
    <n v="3774.259525611652"/>
    <s v=""/>
    <s v="Dramas, International Movies, Sports Movies"/>
    <s v="Dramas"/>
    <s v="Dramas, International Movies, Sports Movies"/>
    <n v="3"/>
  </r>
  <r>
    <n v="5463"/>
    <s v="s5463"/>
    <x v="0"/>
    <s v="Qila"/>
    <s v="Umesh Mehra"/>
    <s v="Dilip Kumar, Mukul Dev, Rekha, Mamta Kulkarni, Smita Jaykar, Gulshan Grover"/>
    <n v="6"/>
    <s v="India"/>
    <s v="India"/>
    <n v="1"/>
    <d v="2017-06-01T00:00:00"/>
    <n v="1998"/>
    <x v="1"/>
    <s v="161 min"/>
    <n v="161"/>
    <n v="161"/>
    <n v="3774.259525611652"/>
    <s v=""/>
    <s v="Dramas, International Movies"/>
    <s v="Dramas"/>
    <s v="Dramas, International Movies"/>
    <n v="2"/>
  </r>
  <r>
    <n v="6852"/>
    <s v="s6852"/>
    <x v="0"/>
    <s v="Ghulam-E-Musthafa"/>
    <s v="Partho Ghosh"/>
    <s v="Nana Patekar, Raveena Tandon, Paresh Rawal, Aruna Irani, Mohan Joshi, Mohnish Bahl, Shivaji Satham, Vishwajeet Pradhan, Ashwin Kaushal, Satish Shah"/>
    <n v="10"/>
    <s v="India"/>
    <s v="India"/>
    <n v="1"/>
    <d v="2019-12-31T00:00:00"/>
    <n v="1997"/>
    <x v="5"/>
    <s v="161 min"/>
    <n v="161"/>
    <n v="161"/>
    <n v="3774.259525611652"/>
    <s v=""/>
    <s v="Action &amp; Adventure, Dramas, International Movies"/>
    <s v="Action &amp; Adventure"/>
    <s v="Action &amp; Adventure, Dramas, International Movies"/>
    <n v="3"/>
  </r>
  <r>
    <n v="7591"/>
    <s v="s7591"/>
    <x v="0"/>
    <s v="No Entry"/>
    <s v="Anees Bazmee"/>
    <s v="Anil Kapoor, Salman Khan, Fardeen Khan, Bipasha Basu, Lara Dutta, Esha Deol, Celina Jaitly, Boman Irani"/>
    <n v="8"/>
    <s v="India"/>
    <s v="India"/>
    <n v="1"/>
    <d v="2018-03-01T00:00:00"/>
    <n v="2005"/>
    <x v="6"/>
    <s v="161 min"/>
    <n v="161"/>
    <n v="161"/>
    <n v="3774.259525611652"/>
    <s v=""/>
    <s v="Comedies, International Movies"/>
    <s v="Comedies"/>
    <s v="Comedies, International Movies"/>
    <n v="2"/>
  </r>
  <r>
    <n v="8327"/>
    <s v="s8327"/>
    <x v="0"/>
    <s v="The Gospel of John"/>
    <s v="David Batty"/>
    <s v="Selva Rasalingam, Mourad Zaoui, El Mahmoudi M'Barek, Abdelilah Wahbi, Abdelaziz N'Mila, Ait Youssef Youssef, David Harewood"/>
    <n v="7"/>
    <s v="United Kingdom"/>
    <s v="United Kingdom, United States, Morocco"/>
    <n v="3"/>
    <d v="2018-10-20T00:00:00"/>
    <n v="2014"/>
    <x v="1"/>
    <s v="161 min"/>
    <n v="161"/>
    <n v="161"/>
    <n v="3774.259525611652"/>
    <s v=""/>
    <s v="Dramas, Faith &amp; Spirituality"/>
    <s v="Dramas"/>
    <s v="Dramas, Faith &amp; Spirituality"/>
    <n v="2"/>
  </r>
  <r>
    <n v="8333"/>
    <s v="s8333"/>
    <x v="0"/>
    <s v="The Great Gambler"/>
    <s v="Shakti Samanta"/>
    <s v="Amitabh Bachchan, Zeenat Aman, Neetu Singh, Prem Chopra, Utpal Dutt, Madan Puri, Om Shivpuri, Iftekhar, Sujit Kumar, Roopesh Kumar"/>
    <n v="10"/>
    <s v="India"/>
    <s v="India"/>
    <n v="1"/>
    <d v="2019-12-31T00:00:00"/>
    <n v="1979"/>
    <x v="1"/>
    <s v="161 min"/>
    <n v="161"/>
    <n v="161"/>
    <n v="3774.259525611652"/>
    <s v=""/>
    <s v="Action &amp; Adventure, Classic Movies, Cult Movies"/>
    <s v="Action &amp; Adventure"/>
    <s v="Action &amp; Adventure, Classic Movies, Cult Movies"/>
    <n v="3"/>
  </r>
  <r>
    <n v="1023"/>
    <s v="s1023"/>
    <x v="0"/>
    <s v="Taare Zameen Par"/>
    <s v="Aamir Khan"/>
    <s v="Aamir Khan, Darsheel Safary, Tanay Chheda, Tisca Chopra, Vipin Sharma, Girija Oak, M.K. Raina"/>
    <n v="7"/>
    <s v="India"/>
    <s v="India"/>
    <n v="1"/>
    <d v="2021-04-17T00:00:00"/>
    <n v="2007"/>
    <x v="7"/>
    <s v="162 min"/>
    <n v="162"/>
    <n v="162"/>
    <n v="3898.1295305048179"/>
    <s v=""/>
    <s v="Dramas, International Movies"/>
    <s v="Dramas"/>
    <s v="Dramas, International Movies"/>
    <n v="2"/>
  </r>
  <r>
    <n v="1306"/>
    <s v="s1306"/>
    <x v="0"/>
    <s v="Awara Paagal Deewana"/>
    <s v="Vikram Bhatt"/>
    <s v="Akshay Kumar, Sunil Shetty, Aftab Shivdasani, Preeti Jhangiani, Amrita Arora, Aarti Chhabria, Paresh Rawal, Johny Lever, Rahul Dev, Supriya Pilgaonkar"/>
    <n v="10"/>
    <s v="India"/>
    <s v="India"/>
    <n v="1"/>
    <d v="2021-02-16T00:00:00"/>
    <n v="2002"/>
    <x v="1"/>
    <s v="162 min"/>
    <n v="162"/>
    <n v="162"/>
    <n v="3898.1295305048179"/>
    <s v=""/>
    <s v="Action &amp; Adventure, Comedies, Dramas"/>
    <s v="Action &amp; Adventure"/>
    <s v="Action &amp; Adventure, Comedies, Dramas"/>
    <n v="3"/>
  </r>
  <r>
    <n v="1674"/>
    <s v="s1674"/>
    <x v="0"/>
    <s v="Black Friday"/>
    <s v="Anurag Kashyap"/>
    <s v="Pavan Malhotra, Kay Kay Menon, Aditya Srivastava, Dibyendu Bhattacharya, Kishore Kadam, Gajraj Rao, Zakir Hussain, Imtiaz Ali, Pratima Kazmi, Raj Arjun"/>
    <n v="10"/>
    <s v="India"/>
    <s v="India"/>
    <n v="1"/>
    <d v="2020-11-19T00:00:00"/>
    <n v="2004"/>
    <x v="5"/>
    <s v="162 min"/>
    <n v="162"/>
    <n v="162"/>
    <n v="3898.1295305048179"/>
    <s v=""/>
    <s v="Dramas, International Movies"/>
    <s v="Dramas"/>
    <s v="Dramas, International Movies"/>
    <n v="2"/>
  </r>
  <r>
    <n v="2273"/>
    <s v="s2273"/>
    <x v="0"/>
    <s v="Drishyam"/>
    <s v="Nishikant Kamat"/>
    <s v="Ajay Devgn, Shriya Saran, Tabu, Rajat Kapoor, Ishita Dutta, Mrunal Jadhav, Prasanna Ketkar, Yogesh Sonam, Prathamesh Parab, Rishabh Chaddha"/>
    <n v="10"/>
    <s v="India"/>
    <s v="India"/>
    <n v="1"/>
    <d v="2020-07-05T00:00:00"/>
    <n v="2015"/>
    <x v="1"/>
    <s v="162 min"/>
    <n v="162"/>
    <n v="162"/>
    <n v="3898.1295305048179"/>
    <s v=""/>
    <s v="Dramas, International Movies, Thrillers"/>
    <s v="Dramas"/>
    <s v="Dramas, International Movies, Thrillers"/>
    <n v="3"/>
  </r>
  <r>
    <n v="2286"/>
    <s v="s2286"/>
    <x v="0"/>
    <s v="Players"/>
    <s v="Abbas Alibhai Burmawalla, Mastan Alibhai Burmawalla"/>
    <s v="Vinod Khanna, Abhishek Bachchan, Bobby Deol, Sonam Kapoor, Bipasha Basu, Neil Nitin Mukesh, Sikander Kher, Omi Vaidya, Johny Lever, Shweta Bhardwaj"/>
    <n v="10"/>
    <s v="India"/>
    <s v="India"/>
    <n v="1"/>
    <d v="2020-07-05T00:00:00"/>
    <n v="2012"/>
    <x v="1"/>
    <s v="162 min"/>
    <n v="162"/>
    <n v="162"/>
    <n v="3898.1295305048179"/>
    <s v=""/>
    <s v="Action &amp; Adventure, International Movies"/>
    <s v="Action &amp; Adventure"/>
    <s v="Action &amp; Adventure, International Movies"/>
    <n v="2"/>
  </r>
  <r>
    <n v="2841"/>
    <s v="s2841"/>
    <x v="0"/>
    <s v="Angu Vaikuntapurathu (Malayalam)"/>
    <s v="Trivikram Srinivas"/>
    <s v="Allu Arjun, Pooja Hegde, Tabu, Sushanth, Nivetha Pethuraj, Jayaram, Murli Sharma"/>
    <n v="7"/>
    <m/>
    <m/>
    <n v="0"/>
    <d v="2020-03-05T00:00:00"/>
    <n v="2020"/>
    <x v="1"/>
    <s v="162 min"/>
    <n v="162"/>
    <n v="162"/>
    <n v="3898.1295305048179"/>
    <s v=""/>
    <s v="Action &amp; Adventure, Comedies, Dramas"/>
    <s v="Action &amp; Adventure"/>
    <s v="Action &amp; Adventure, Comedies, Dramas"/>
    <n v="3"/>
  </r>
  <r>
    <n v="2874"/>
    <s v="s2874"/>
    <x v="0"/>
    <s v="Ala Vaikunthapurramuloo"/>
    <s v="Trivikram Srinivas"/>
    <s v="Allu Arjun, Pooja Hegde, Tabu, Sushanth, Nivetha Pethuraj, Jayaram, Murli Sharma"/>
    <n v="7"/>
    <s v="India"/>
    <s v="India"/>
    <n v="1"/>
    <d v="2020-02-27T00:00:00"/>
    <n v="2020"/>
    <x v="1"/>
    <s v="162 min"/>
    <n v="162"/>
    <n v="162"/>
    <n v="3898.1295305048179"/>
    <s v=""/>
    <s v="Action &amp; Adventure, Comedies, Dramas"/>
    <s v="Action &amp; Adventure"/>
    <s v="Action &amp; Adventure, Comedies, Dramas"/>
    <n v="3"/>
  </r>
  <r>
    <n v="4050"/>
    <s v="s4050"/>
    <x v="0"/>
    <s v="Sarkar"/>
    <s v="A.R. Murugadoss"/>
    <s v="Vijay, Varalakshmi Sarathkumar, Keerthi Suresh, Radha Ravi, Pala Karuppaiah, Yogi Babu"/>
    <n v="6"/>
    <m/>
    <m/>
    <n v="0"/>
    <d v="2019-03-02T00:00:00"/>
    <n v="2018"/>
    <x v="5"/>
    <s v="162 min"/>
    <n v="162"/>
    <n v="162"/>
    <n v="3898.1295305048179"/>
    <s v=""/>
    <s v="Action &amp; Adventure, Dramas, International Movies"/>
    <s v="Action &amp; Adventure"/>
    <s v="Action &amp; Adventure, Dramas, International Movies"/>
    <n v="3"/>
  </r>
  <r>
    <n v="4692"/>
    <s v="s4692"/>
    <x v="0"/>
    <s v="Mersal"/>
    <s v="Atlee Kumar"/>
    <s v="Joseph Vijay, S.J. Surya, Kajal Aggarwal, Samantha Ruth Prabhu, Nithya Menon, Vadivelu, Sathyaraj"/>
    <n v="7"/>
    <s v="India"/>
    <s v="India"/>
    <n v="1"/>
    <d v="2018-08-21T00:00:00"/>
    <n v="2017"/>
    <x v="1"/>
    <s v="162 min"/>
    <n v="162"/>
    <n v="162"/>
    <n v="3898.1295305048179"/>
    <s v=""/>
    <s v="Action &amp; Adventure, Dramas, International Movies"/>
    <s v="Action &amp; Adventure"/>
    <s v="Action &amp; Adventure, Dramas, International Movies"/>
    <n v="3"/>
  </r>
  <r>
    <n v="4732"/>
    <s v="s4732"/>
    <x v="0"/>
    <s v="Raajneeti"/>
    <s v="Prakash Jha"/>
    <s v="Ajay Devgn, Nana Patekar, Ranbir Kapoor, Katrina Kaif, Arjun Rampal, Manoj Bajpayee, Sarah Thompson, Naseeruddin Shah"/>
    <n v="8"/>
    <s v="India"/>
    <s v="India"/>
    <n v="1"/>
    <d v="2018-08-02T00:00:00"/>
    <n v="2010"/>
    <x v="1"/>
    <s v="162 min"/>
    <n v="162"/>
    <n v="162"/>
    <n v="3898.1295305048179"/>
    <s v=""/>
    <s v="Dramas, International Movies, Thrillers"/>
    <s v="Dramas"/>
    <s v="Dramas, International Movies, Thrillers"/>
    <n v="3"/>
  </r>
  <r>
    <n v="5131"/>
    <s v="s5131"/>
    <x v="0"/>
    <s v="Jaal"/>
    <s v="Umesh Mehra"/>
    <s v="Jeetendra, Mithun Chakraborty, Rekha, Mandakini, Moon Moon Sen, Vinod Mehra, Tanuja, Amrit Pal"/>
    <n v="8"/>
    <s v="India"/>
    <s v="India"/>
    <n v="1"/>
    <d v="2017-12-08T00:00:00"/>
    <n v="1986"/>
    <x v="1"/>
    <s v="162 min"/>
    <n v="162"/>
    <n v="162"/>
    <n v="3898.1295305048179"/>
    <s v=""/>
    <s v="Action &amp; Adventure, International Movies"/>
    <s v="Action &amp; Adventure"/>
    <s v="Action &amp; Adventure, International Movies"/>
    <n v="2"/>
  </r>
  <r>
    <n v="5304"/>
    <s v="s5304"/>
    <x v="0"/>
    <s v="Manoranjan"/>
    <s v="Shammi Kapoor"/>
    <s v="Sanjeev Kumar, Zeenat Aman, Shammi Kapoor, Dev Kumar, Madan Puri, Paintal, Asit Kumar Sen, Agha, Murad, Shefali"/>
    <n v="10"/>
    <s v="India"/>
    <s v="India"/>
    <n v="1"/>
    <d v="2017-09-01T00:00:00"/>
    <n v="1974"/>
    <x v="1"/>
    <s v="162 min"/>
    <n v="162"/>
    <n v="162"/>
    <n v="3898.1295305048179"/>
    <s v=""/>
    <s v="Comedies, International Movies, Music &amp; Musicals"/>
    <s v="Comedies"/>
    <s v="Comedies, International Movies, Music &amp; Musicals"/>
    <n v="3"/>
  </r>
  <r>
    <n v="6655"/>
    <s v="s6655"/>
    <x v="0"/>
    <s v="Dum"/>
    <s v="Eeshwar Nivas"/>
    <s v="Vivek Oberoi, Diya Mirza, Atul Kulkarni, Govind Namdeo, Mukesh Rishi, Sushant Singh, Yashpal Sharma, Sheeba"/>
    <n v="8"/>
    <s v="India"/>
    <s v="India"/>
    <n v="1"/>
    <d v="2018-03-01T00:00:00"/>
    <n v="2003"/>
    <x v="1"/>
    <s v="162 min"/>
    <n v="162"/>
    <n v="162"/>
    <n v="3898.1295305048179"/>
    <s v=""/>
    <s v="Action &amp; Adventure, Dramas, International Movies"/>
    <s v="Action &amp; Adventure"/>
    <s v="Action &amp; Adventure, Dramas, International Movies"/>
    <n v="3"/>
  </r>
  <r>
    <n v="8640"/>
    <s v="s8640"/>
    <x v="0"/>
    <s v="Tukaram"/>
    <s v="Chandrakant Kulkarni"/>
    <s v="Jitendra Joshi, Prateeksha Lonkar, Sharad Ponkshe, Radhika Apte, Veena Jamkar, Yatin Karyekar, Smita Tambe, Vrishasen Dabholkar"/>
    <n v="8"/>
    <s v="India"/>
    <s v="India"/>
    <n v="1"/>
    <d v="2018-02-15T00:00:00"/>
    <n v="2012"/>
    <x v="6"/>
    <s v="162 min"/>
    <n v="162"/>
    <n v="162"/>
    <n v="3898.1295305048179"/>
    <s v=""/>
    <s v="Dramas, Faith &amp; Spirituality, International Movies"/>
    <s v="Dramas"/>
    <s v="Dramas, Faith &amp; Spirituality, International Movies"/>
    <n v="3"/>
  </r>
  <r>
    <n v="4724"/>
    <s v="s4724"/>
    <x v="0"/>
    <s v="Fiza"/>
    <s v="Khalid Mohamed"/>
    <s v="Karisma Kapoor, Jaya Bhaduri, Hrithik Roshan, Neha, Asha Sachdev, Bikram Saluja, Isha Koppikar, Johny Lever, Sushmita Sen, Manoj Bajpayee"/>
    <n v="10"/>
    <s v="India"/>
    <s v="India"/>
    <n v="1"/>
    <d v="2018-08-02T00:00:00"/>
    <n v="2000"/>
    <x v="1"/>
    <s v="163 min"/>
    <n v="163"/>
    <n v="163"/>
    <n v="4023.9995353979839"/>
    <s v=""/>
    <s v="Dramas, International Movies, Music &amp; Musicals"/>
    <s v="Dramas"/>
    <s v="Dramas, International Movies, Music &amp; Musicals"/>
    <n v="3"/>
  </r>
  <r>
    <n v="5132"/>
    <s v="s5132"/>
    <x v="0"/>
    <s v="Shikari"/>
    <s v="Latif Faiziyev, Umesh Mehra"/>
    <s v="Mithun Chakraborty, Naseeruddin Shah, Irina Kushnareva, Varsha Usgaonkar, Gulshan Grover, Anjana Mumtaz, Amrish Puri, Amrit Pal, Achyut Potdar, Lilliput"/>
    <n v="10"/>
    <s v="India"/>
    <s v="India, Soviet Union"/>
    <n v="2"/>
    <d v="2017-12-08T00:00:00"/>
    <n v="1991"/>
    <x v="1"/>
    <s v="163 min"/>
    <n v="163"/>
    <n v="163"/>
    <n v="4023.9995353979839"/>
    <s v=""/>
    <s v="Dramas, International Movies, Music &amp; Musicals"/>
    <s v="Dramas"/>
    <s v="Dramas, International Movies, Music &amp; Musicals"/>
    <n v="3"/>
  </r>
  <r>
    <n v="5305"/>
    <s v="s5305"/>
    <x v="0"/>
    <s v="Mujrim"/>
    <s v="Umesh Mehra"/>
    <s v="Mithun Chakraborty, Madhuri Dixit, Suresh Oberoi, Shakti Kapoor, Pallavi Joshi, Gulshan Grover, Amrish Puri, Nutan, Jagdeep, Sharat Saxena"/>
    <n v="10"/>
    <s v="India"/>
    <s v="India"/>
    <n v="1"/>
    <d v="2017-09-01T00:00:00"/>
    <n v="1989"/>
    <x v="1"/>
    <s v="163 min"/>
    <n v="163"/>
    <n v="163"/>
    <n v="4023.9995353979839"/>
    <s v=""/>
    <s v="Action &amp; Adventure, Dramas, International Movies"/>
    <s v="Action &amp; Adventure"/>
    <s v="Action &amp; Adventure, Dramas, International Movies"/>
    <n v="3"/>
  </r>
  <r>
    <n v="5401"/>
    <s v="s5401"/>
    <x v="0"/>
    <s v="Professor"/>
    <s v="Lekh Tandon"/>
    <s v="Shammi Kapoor, Kalpana, Lalita Pawar, Parveen Choudhary, Salim, Pratima Devi, Rashid Khan, Bir Sakuja, Bela Bose, Ratnamala"/>
    <n v="10"/>
    <s v="India"/>
    <s v="India"/>
    <n v="1"/>
    <d v="2017-07-01T00:00:00"/>
    <n v="1962"/>
    <x v="6"/>
    <s v="163 min"/>
    <n v="163"/>
    <n v="163"/>
    <n v="4023.9995353979839"/>
    <s v=""/>
    <s v="Comedies, Dramas, International Movies"/>
    <s v="Comedies"/>
    <s v="Comedies, Dramas, International Movies"/>
    <n v="3"/>
  </r>
  <r>
    <n v="5501"/>
    <s v="s5501"/>
    <x v="0"/>
    <s v="English Babu Desi Mem"/>
    <s v="Praveen Nischol"/>
    <s v="Shah Rukh Khan, Sonali Bendre, Rajeshwari, Saeed Jaffrey, Kiran Kumar, Baba Brahmbhatt, Ishita Haria, Sunny Singh, Gulshan Bawra"/>
    <n v="9"/>
    <s v="India"/>
    <s v="India"/>
    <n v="1"/>
    <d v="2017-05-01T00:00:00"/>
    <n v="1996"/>
    <x v="1"/>
    <s v="163 min"/>
    <n v="163"/>
    <n v="163"/>
    <n v="4023.9995353979839"/>
    <s v=""/>
    <s v="Comedies, Dramas, International Movies"/>
    <s v="Comedies"/>
    <s v="Comedies, Dramas, International Movies"/>
    <n v="3"/>
  </r>
  <r>
    <n v="6145"/>
    <s v="s6145"/>
    <x v="0"/>
    <s v="American Honey"/>
    <s v="Andrea Arnold"/>
    <s v="Sasha Lane, Shia LaBeouf, Riley Keough, McCaul Lombardi, Arielle Holmes"/>
    <n v="5"/>
    <s v="United Kingdom"/>
    <s v="United Kingdom, United States"/>
    <n v="2"/>
    <d v="2019-04-27T00:00:00"/>
    <n v="2016"/>
    <x v="12"/>
    <s v="163 min"/>
    <n v="163"/>
    <n v="163"/>
    <n v="4023.9995353979839"/>
    <s v=""/>
    <s v="Dramas, Independent Movies"/>
    <s v="Dramas"/>
    <s v="Dramas, Independent Movies"/>
    <n v="2"/>
  </r>
  <r>
    <n v="6845"/>
    <s v="s6845"/>
    <x v="0"/>
    <s v="Ghayal"/>
    <s v="Rajkumar Santoshi"/>
    <s v="Sunny Deol, Meenakshi Sheshadri, Amrish Puri, Moushumi Chatterjee, Kulbhushan Kharbanda, Om Puri, Raj Babbar, Shabbir Khan"/>
    <n v="8"/>
    <s v="India"/>
    <s v="India"/>
    <n v="1"/>
    <d v="2019-12-31T00:00:00"/>
    <n v="1990"/>
    <x v="1"/>
    <s v="163 min"/>
    <n v="163"/>
    <n v="163"/>
    <n v="4023.9995353979839"/>
    <s v=""/>
    <s v="Action &amp; Adventure, Dramas, International Movies"/>
    <s v="Action &amp; Adventure"/>
    <s v="Action &amp; Adventure, Dramas, International Movies"/>
    <n v="3"/>
  </r>
  <r>
    <n v="7110"/>
    <s v="s7110"/>
    <x v="0"/>
    <s v="Jaan-E-Mann: Let's Fall in Love... Again"/>
    <s v="Shirish Kunder"/>
    <s v="Salman Khan, Akshay Kumar, Preity Zinta, Anupam Kher, Aman Verma, Javed Sheikh, Soni Razdan, Nawab Shah"/>
    <n v="8"/>
    <s v="India"/>
    <s v="India"/>
    <n v="1"/>
    <d v="2019-12-31T00:00:00"/>
    <n v="2006"/>
    <x v="1"/>
    <s v="163 min"/>
    <n v="163"/>
    <n v="163"/>
    <n v="4023.9995353979839"/>
    <s v=""/>
    <s v="Dramas, International Movies, Romantic Movies"/>
    <s v="Dramas"/>
    <s v="Dramas, International Movies, Romantic Movies"/>
    <n v="3"/>
  </r>
  <r>
    <n v="7347"/>
    <s v="s7347"/>
    <x v="0"/>
    <s v="Love Ni Bhavai"/>
    <s v="Saandeep Patel"/>
    <s v="Malhar Thakar, Pratik Gandhi, Aarohi Patel, Maulik Jagdish Nayak, Diana Raval, Roopa Divatia, Aarti Patel"/>
    <n v="7"/>
    <s v="India"/>
    <s v="India"/>
    <n v="1"/>
    <d v="2018-05-01T00:00:00"/>
    <n v="2017"/>
    <x v="1"/>
    <s v="163 min"/>
    <n v="163"/>
    <n v="163"/>
    <n v="4023.9995353979839"/>
    <s v=""/>
    <s v="Comedies, International Movies, Romantic Movies"/>
    <s v="Comedies"/>
    <s v="Comedies, International Movies, Romantic Movies"/>
    <n v="3"/>
  </r>
  <r>
    <n v="7701"/>
    <s v="s7701"/>
    <x v="0"/>
    <s v="Palm Trees in the Snow"/>
    <s v="Fernando Gonz√°lez Molina"/>
    <s v="Mario Casas, Adriana Ugarte, Macarena Garc√≠a, Alain Hern√°ndez, Laia Costa, Emilio Guti√©rrez Caba, Berta V√°zquez, Daniel Grao"/>
    <n v="8"/>
    <s v="Spain"/>
    <s v="Spain"/>
    <n v="1"/>
    <d v="2016-05-01T00:00:00"/>
    <n v="2015"/>
    <x v="5"/>
    <s v="163 min"/>
    <n v="163"/>
    <n v="163"/>
    <n v="4023.9995353979839"/>
    <s v=""/>
    <s v="Dramas, International Movies, Romantic Movies"/>
    <s v="Dramas"/>
    <s v="Dramas, International Movies, Romantic Movies"/>
    <n v="3"/>
  </r>
  <r>
    <n v="8510"/>
    <s v="s8510"/>
    <x v="0"/>
    <s v="The Sinking Of Van Der Wijck"/>
    <s v="Sunil Soraya"/>
    <s v="Herjunot Ali, Pevita Pearce, Reza Rahadian, Randy Nidji, Gesya Shandy, Kevin Andrean, Arzetti Bilbina"/>
    <n v="7"/>
    <s v="Indonesia"/>
    <s v="Indonesia"/>
    <n v="1"/>
    <d v="2018-09-28T00:00:00"/>
    <n v="2013"/>
    <x v="1"/>
    <s v="163 min"/>
    <n v="163"/>
    <n v="163"/>
    <n v="4023.9995353979839"/>
    <s v=""/>
    <s v="Dramas, International Movies, Romantic Movies"/>
    <s v="Dramas"/>
    <s v="Dramas, International Movies, Romantic Movies"/>
    <n v="3"/>
  </r>
  <r>
    <n v="1115"/>
    <s v="s1115"/>
    <x v="0"/>
    <s v="3 Idiots"/>
    <s v="Rajkumar Hirani"/>
    <s v="Aamir Khan, Kareena Kapoor, Madhavan, Sharman Joshi, Omi Vaidya, Boman Irani, Mona Singh, Javed Jaffrey"/>
    <n v="8"/>
    <s v="India"/>
    <s v="India"/>
    <n v="1"/>
    <d v="2021-04-01T00:00:00"/>
    <n v="2009"/>
    <x v="2"/>
    <s v="164 min"/>
    <n v="164"/>
    <n v="164"/>
    <n v="4151.8695402911499"/>
    <s v=""/>
    <s v="Comedies, Dramas, International Movies"/>
    <s v="Comedies"/>
    <s v="Comedies, Dramas, International Movies"/>
    <n v="3"/>
  </r>
  <r>
    <n v="2340"/>
    <s v="s2340"/>
    <x v="0"/>
    <s v="Prem Ratan Dhan Payo"/>
    <s v="Sooraj R. Barjatya"/>
    <s v="Salman Khan, Sonam Kapoor, Anupam Kher, Neil Nitin Mukesh, Sanjay Mishra, Swara Bhaskar, Deepak Dobriyal, Arman Kohli, Manoj Joshi, Samaira Rao, Karuna Pandey, Sucheta Khanna"/>
    <n v="12"/>
    <s v="India"/>
    <s v="India"/>
    <n v="1"/>
    <d v="2020-06-25T00:00:00"/>
    <n v="2015"/>
    <x v="1"/>
    <s v="164 min"/>
    <n v="164"/>
    <n v="164"/>
    <n v="4151.8695402911499"/>
    <s v=""/>
    <s v="Action &amp; Adventure, Dramas, International Movies"/>
    <s v="Action &amp; Adventure"/>
    <s v="Action &amp; Adventure, Dramas, International Movies"/>
    <n v="3"/>
  </r>
  <r>
    <n v="5482"/>
    <s v="s5482"/>
    <x v="0"/>
    <s v="Chamatkar"/>
    <s v="Rajiv Mehra"/>
    <s v="Shah Rukh Khan, Naseeruddin Shah, Urmila Matondkar, Malvika Tiwari, Shammi Kapoor, Deven Verma, Tinnu Anand, Anjana Mumtaz, Anjan Srivastav, Rakesh Bedi"/>
    <n v="10"/>
    <s v="India"/>
    <s v="India"/>
    <n v="1"/>
    <d v="2017-05-15T00:00:00"/>
    <n v="1992"/>
    <x v="1"/>
    <s v="164 min"/>
    <n v="164"/>
    <n v="164"/>
    <n v="4151.8695402911499"/>
    <s v=""/>
    <s v="Comedies, International Movies, Sci-Fi &amp; Fantasy"/>
    <s v="Comedies"/>
    <s v="Comedies, International Movies, Sci-Fi &amp; Fantasy"/>
    <n v="3"/>
  </r>
  <r>
    <n v="6074"/>
    <s v="s6074"/>
    <x v="0"/>
    <s v="Aarakshan"/>
    <s v="Prakash Jha"/>
    <s v="Amitabh Bachchan, Saif Ali Khan, Manoj Bajpayee, Deepika Padukone, Prateik, Tanvi Azmi, Saurabh Shukla, Darshan Jariwala, Yashpal Sharma, Mukesh Tiwari"/>
    <n v="10"/>
    <s v="India"/>
    <s v="India"/>
    <n v="1"/>
    <d v="2019-12-31T00:00:00"/>
    <n v="2011"/>
    <x v="1"/>
    <s v="164 min"/>
    <n v="164"/>
    <n v="164"/>
    <n v="4151.8695402911499"/>
    <s v=""/>
    <s v="Dramas, International Movies"/>
    <s v="Dramas"/>
    <s v="Dramas, International Movies"/>
    <n v="2"/>
  </r>
  <r>
    <n v="203"/>
    <s v="s203"/>
    <x v="0"/>
    <s v="Kyaa Kool Hai Hum"/>
    <s v="Sangeeth Sivan"/>
    <s v="Tusshar Kapoor, Riteish Deshmukh, Isha Koppikar, Neha Dhupia, Anupam Kher, Jay Sean"/>
    <n v="6"/>
    <s v="India"/>
    <s v="India"/>
    <n v="1"/>
    <d v="2021-08-27T00:00:00"/>
    <n v="2005"/>
    <x v="5"/>
    <s v="165 min"/>
    <n v="165"/>
    <n v="165"/>
    <n v="4281.7395451843158"/>
    <s v=""/>
    <s v="Comedies, International Movies, Music &amp; Musicals"/>
    <s v="Comedies"/>
    <s v="Comedies, International Movies, Music &amp; Musicals"/>
    <n v="3"/>
  </r>
  <r>
    <n v="393"/>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n v="16"/>
    <s v="United States"/>
    <s v="United States"/>
    <n v="1"/>
    <d v="2021-07-24T00:00:00"/>
    <n v="2012"/>
    <x v="12"/>
    <s v="165 min"/>
    <n v="165"/>
    <n v="165"/>
    <n v="4281.7395451843158"/>
    <s v=""/>
    <s v="Action &amp; Adventure, Dramas"/>
    <s v="Action &amp; Adventure"/>
    <s v="Action &amp; Adventure, Dramas"/>
    <n v="2"/>
  </r>
  <r>
    <n v="1862"/>
    <s v="s1862"/>
    <x v="0"/>
    <s v="Dil"/>
    <s v="Indra Kumar"/>
    <s v="Aamir Khan, Madhuri Dixit, Saeed Jaffrey, Deven Verma, Anupam Kher, Shammi, Padma Rani, Rajesh Puri, Satyendra Kapoor"/>
    <n v="9"/>
    <s v="India"/>
    <s v="India"/>
    <n v="1"/>
    <d v="2020-10-12T00:00:00"/>
    <n v="1990"/>
    <x v="1"/>
    <s v="165 min"/>
    <n v="165"/>
    <n v="165"/>
    <n v="4281.7395451843158"/>
    <s v=""/>
    <s v="Comedies, Dramas, International Movies"/>
    <s v="Comedies"/>
    <s v="Comedies, Dramas, International Movies"/>
    <n v="3"/>
  </r>
  <r>
    <n v="2723"/>
    <s v="s2723"/>
    <x v="0"/>
    <s v="Duplicate"/>
    <s v="Mahesh Bhatt"/>
    <s v="Shah Rukh Khan, Juhi Chawla, Sonali Bendre, Farida Jalal, Mohnish Bahl, Tiku Talsania, Gulshan Grover, Sharat Saxena"/>
    <n v="8"/>
    <s v="India"/>
    <s v="India"/>
    <n v="1"/>
    <d v="2020-04-01T00:00:00"/>
    <n v="1998"/>
    <x v="1"/>
    <s v="165 min"/>
    <n v="165"/>
    <n v="165"/>
    <n v="4281.7395451843158"/>
    <s v=""/>
    <s v="Comedies, Dramas, International Movies"/>
    <s v="Comedies"/>
    <s v="Comedies, Dramas, International Movies"/>
    <n v="3"/>
  </r>
  <r>
    <n v="5335"/>
    <s v="s5335"/>
    <x v="0"/>
    <s v="Baahubali 2: The Conclusion (Hindi Version)"/>
    <s v="S.S. Rajamouli"/>
    <s v="Prabhas, Rana Daggubati, Anushka Shetty, Tamannaah Bhatia, Sathyaraj, Ramya Krishnan, Nassar, Subbaraju"/>
    <n v="8"/>
    <s v="India"/>
    <s v="India"/>
    <n v="1"/>
    <d v="2017-08-07T00:00:00"/>
    <n v="2017"/>
    <x v="5"/>
    <s v="165 min"/>
    <n v="165"/>
    <n v="165"/>
    <n v="4281.7395451843158"/>
    <s v=""/>
    <s v="Action &amp; Adventure, Dramas, International Movies"/>
    <s v="Action &amp; Adventure"/>
    <s v="Action &amp; Adventure, Dramas, International Movies"/>
    <n v="3"/>
  </r>
  <r>
    <n v="7250"/>
    <s v="s7250"/>
    <x v="0"/>
    <s v="Kyun! Ho Gaya Na"/>
    <s v="Samir Karnik"/>
    <s v="Aishwarya Rai Bachchan, Vivek Oberoi, Amitabh Bachchan, Om Puri, Rati Agnihotri, Sunil Shetty, Tinnu Anand, Rahul Singh"/>
    <n v="8"/>
    <s v="India"/>
    <s v="India"/>
    <n v="1"/>
    <d v="2018-03-01T00:00:00"/>
    <n v="2004"/>
    <x v="6"/>
    <s v="165 min"/>
    <n v="165"/>
    <n v="165"/>
    <n v="4281.7395451843158"/>
    <s v=""/>
    <s v="International Movies, Romantic Movies"/>
    <s v="International Movies"/>
    <s v="International Movies, Romantic Movies"/>
    <n v="2"/>
  </r>
  <r>
    <n v="7566"/>
    <s v="s7566"/>
    <x v="0"/>
    <s v="Natsamrat - Asa Nat Hone Nahi"/>
    <s v="Mahesh Manjrekar"/>
    <s v="Nana Patekar, Medha Manjrekar, Mrinmayee Deshpande, Sunil Barve, Vikram Gokhale, Neha Pendse"/>
    <n v="6"/>
    <s v="India"/>
    <s v="India"/>
    <n v="1"/>
    <d v="2018-06-01T00:00:00"/>
    <n v="2016"/>
    <x v="1"/>
    <s v="165 min"/>
    <n v="165"/>
    <n v="165"/>
    <n v="4281.7395451843158"/>
    <s v=""/>
    <s v="Dramas, International Movies"/>
    <s v="Dramas"/>
    <s v="Dramas, International Movies"/>
    <n v="2"/>
  </r>
  <r>
    <n v="7802"/>
    <s v="s7802"/>
    <x v="0"/>
    <s v="Pukar"/>
    <s v="Rajkumar Santoshi"/>
    <s v="Anil Kapoor, Madhuri Dixit, Namrata Shirodkar, Danny Denzongpa, Om Puri, Kulbhushan Kharbanda, Farida Jalal, Shivaji Satham"/>
    <n v="8"/>
    <s v="India"/>
    <s v="India"/>
    <n v="1"/>
    <d v="2018-03-01T00:00:00"/>
    <n v="2000"/>
    <x v="1"/>
    <s v="165 min"/>
    <n v="165"/>
    <n v="165"/>
    <n v="4281.7395451843158"/>
    <s v=""/>
    <s v="Action &amp; Adventure, Dramas, International Movies"/>
    <s v="Action &amp; Adventure"/>
    <s v="Action &amp; Adventure, Dramas, International Movies"/>
    <n v="3"/>
  </r>
  <r>
    <n v="25"/>
    <s v="s25"/>
    <x v="0"/>
    <s v="Jeans"/>
    <s v="S. Shankar"/>
    <s v="Prashanth, Aishwarya Rai Bachchan, Sri Lakshmi, Nassar"/>
    <n v="4"/>
    <s v="India"/>
    <s v="India"/>
    <n v="1"/>
    <d v="2021-09-21T00:00:00"/>
    <n v="1998"/>
    <x v="1"/>
    <s v="166 min"/>
    <n v="166"/>
    <n v="166"/>
    <n v="4413.6095500774818"/>
    <s v=""/>
    <s v="Comedies, International Movies, Romantic Movies"/>
    <s v="Comedies"/>
    <s v="Comedies, International Movies, Romantic Movies"/>
    <n v="3"/>
  </r>
  <r>
    <n v="2341"/>
    <s v="s2341"/>
    <x v="0"/>
    <s v="Vivah"/>
    <s v="Sooraj R. Barjatya"/>
    <s v="Shahid Kapoor, Amrita Rao, Anupam Kher, Alok Nath, Seema Biswas, Samir Soni, Lata Sabharwal, Manoj Joshi, Dinesh Lamba, Amrita Prakash"/>
    <n v="10"/>
    <s v="India"/>
    <s v="India"/>
    <n v="1"/>
    <d v="2020-06-25T00:00:00"/>
    <n v="2006"/>
    <x v="1"/>
    <s v="166 min"/>
    <n v="166"/>
    <n v="166"/>
    <n v="4413.6095500774818"/>
    <s v=""/>
    <s v="Dramas, International Movies, Romantic Movies"/>
    <s v="Dramas"/>
    <s v="Dramas, International Movies, Romantic Movies"/>
    <n v="3"/>
  </r>
  <r>
    <n v="4793"/>
    <s v="s4793"/>
    <x v="0"/>
    <s v="Chalte Chalte"/>
    <s v="Aziz Mirza"/>
    <s v="Shah Rukh Khan, Rani Mukerji, Jas Arora, Satish Shah, Rajiv Verma, Lillete Dubey, Jayshree T., Johny Lever"/>
    <n v="8"/>
    <s v="India"/>
    <s v="India"/>
    <n v="1"/>
    <d v="2018-07-01T00:00:00"/>
    <n v="2003"/>
    <x v="1"/>
    <s v="166 min"/>
    <n v="166"/>
    <n v="166"/>
    <n v="4413.6095500774818"/>
    <s v=""/>
    <s v="Dramas, International Movies, Romantic Movies"/>
    <s v="Dramas"/>
    <s v="Dramas, International Movies, Romantic Movies"/>
    <n v="3"/>
  </r>
  <r>
    <n v="5008"/>
    <s v="s5008"/>
    <x v="0"/>
    <s v="Dil Se"/>
    <s v="Mani Ratnam"/>
    <s v="Shah Rukh Khan, Manisha Koirala, Preity Zinta, Raghuvir Yadav, Zohra Sehgal, Sabyasachi Chakraborty, Piyush Mishra, Krishnakant, Aditya Srivastava"/>
    <n v="9"/>
    <s v="India"/>
    <s v="India"/>
    <n v="1"/>
    <d v="2018-03-01T00:00:00"/>
    <n v="1998"/>
    <x v="1"/>
    <s v="166 min"/>
    <n v="166"/>
    <n v="166"/>
    <n v="4413.6095500774818"/>
    <s v=""/>
    <s v="Dramas, International Movies, Romantic Movies"/>
    <s v="Dramas"/>
    <s v="Dramas, International Movies, Romantic Movies"/>
    <n v="3"/>
  </r>
  <r>
    <n v="5336"/>
    <s v="s5336"/>
    <x v="0"/>
    <s v="Baahubali 2: The Conclusion (Malayalam Version)"/>
    <s v="S.S. Rajamouli"/>
    <s v="Prabhas, Rana Daggubati, Anushka Shetty, Tamannaah Bhatia, Sathyaraj, Ramya Krishnan, Nassar, Subbaraju"/>
    <n v="8"/>
    <m/>
    <m/>
    <n v="0"/>
    <d v="2017-08-07T00:00:00"/>
    <n v="2017"/>
    <x v="1"/>
    <s v="166 min"/>
    <n v="166"/>
    <n v="166"/>
    <n v="4413.6095500774818"/>
    <s v=""/>
    <s v="Action &amp; Adventure, Dramas, International Movies"/>
    <s v="Action &amp; Adventure"/>
    <s v="Action &amp; Adventure, Dramas, International Movies"/>
    <n v="3"/>
  </r>
  <r>
    <n v="5337"/>
    <s v="s5337"/>
    <x v="0"/>
    <s v="Baahubali 2: The Conclusion (Tamil Version)"/>
    <s v="S.S. Rajamouli"/>
    <s v="Prabhas, Rana Daggubati, Anushka Shetty, Tamannaah Bhatia, Sathyaraj, Ramya Krishnan, Nassar, Subbaraju"/>
    <n v="8"/>
    <m/>
    <m/>
    <n v="0"/>
    <d v="2017-08-07T00:00:00"/>
    <n v="2017"/>
    <x v="5"/>
    <s v="166 min"/>
    <n v="166"/>
    <n v="166"/>
    <n v="4413.6095500774818"/>
    <s v=""/>
    <s v="Action &amp; Adventure, Dramas, International Movies"/>
    <s v="Action &amp; Adventure"/>
    <s v="Action &amp; Adventure, Dramas, International Movies"/>
    <n v="3"/>
  </r>
  <r>
    <n v="6247"/>
    <s v="s6247"/>
    <x v="0"/>
    <s v="Barsaat"/>
    <s v="Rajkumar Santoshi"/>
    <s v="Twinkle Khanna, Bobby Deol, Danny Denzongpa, Raj Babbar, Ashwin Kaushal, Mukesh Khanna, Harish Patel"/>
    <n v="7"/>
    <s v="India"/>
    <s v="India"/>
    <n v="1"/>
    <d v="2018-04-01T00:00:00"/>
    <n v="1995"/>
    <x v="6"/>
    <s v="166 min"/>
    <n v="166"/>
    <n v="166"/>
    <n v="4413.6095500774818"/>
    <s v=""/>
    <s v="Action &amp; Adventure, International Movies, Music &amp; Musicals"/>
    <s v="Action &amp; Adventure"/>
    <s v="Action &amp; Adventure, International Movies, Music &amp; Musicals"/>
    <n v="3"/>
  </r>
  <r>
    <n v="7660"/>
    <s v="s7660"/>
    <x v="0"/>
    <s v="Once Upon a Time in the West"/>
    <s v="Sergio Leone"/>
    <s v="Henry Fonda, Charles Bronson, Claudia Cardinale, Jason Robards, Gabriele Ferzetti, Paolo Stoppa, Woody Strode, Jack Elam, Keenan Wynn, Frank Wolff, Lionel Stander"/>
    <n v="11"/>
    <s v="Italy"/>
    <s v="Italy, United States"/>
    <n v="2"/>
    <d v="2019-11-20T00:00:00"/>
    <n v="1968"/>
    <x v="2"/>
    <s v="166 min"/>
    <n v="166"/>
    <n v="166"/>
    <n v="4413.6095500774818"/>
    <s v=""/>
    <s v="Action &amp; Adventure, Classic Movies, International Movies"/>
    <s v="Action &amp; Adventure"/>
    <s v="Action &amp; Adventure, Classic Movies, International Movies"/>
    <n v="3"/>
  </r>
  <r>
    <n v="6827"/>
    <s v="s6827"/>
    <x v="0"/>
    <s v="Gangs of New York"/>
    <s v="Martin Scorsese"/>
    <s v="Leonardo DiCaprio, Daniel Day-Lewis, Cameron Diaz, Jim Broadbent, John C. Reilly, Henry Thomas, Liam Neeson, Brendan Gleeson, Gary Lewis, Stephen Graham"/>
    <n v="10"/>
    <s v="United States"/>
    <s v="United States, Italy"/>
    <n v="2"/>
    <d v="2019-08-20T00:00:00"/>
    <n v="2002"/>
    <x v="12"/>
    <s v="167 min"/>
    <n v="167"/>
    <n v="167"/>
    <n v="4547.4795549706478"/>
    <s v=""/>
    <s v="Dramas"/>
    <s v="Dramas"/>
    <s v="Dramas"/>
    <n v="1"/>
  </r>
  <r>
    <n v="3895"/>
    <s v="s3895"/>
    <x v="0"/>
    <s v="A Fortunate Man"/>
    <s v="Bille August"/>
    <s v="Esben Smed, Katrine Rosenthal, Benjamin Kitter, Julie Christiansen, Tommy Kenter, Tammi √òst, Rasmus Bjerg, Ole Lemmeke, Sarah Viktoria Bjerregaard, Anders Hove, Jens Albinus"/>
    <n v="11"/>
    <s v="Denmark"/>
    <s v="Denmark"/>
    <n v="1"/>
    <d v="2019-04-20T00:00:00"/>
    <n v="2018"/>
    <x v="5"/>
    <s v="168 min"/>
    <n v="168"/>
    <n v="168"/>
    <n v="4683.3495598638128"/>
    <s v=""/>
    <s v="Dramas, International Movies"/>
    <s v="Dramas"/>
    <s v="Dramas, International Movies"/>
    <n v="2"/>
  </r>
  <r>
    <n v="4731"/>
    <s v="s4731"/>
    <x v="0"/>
    <s v="Mohenjo Daro"/>
    <s v="Ashutosh Gowariker"/>
    <s v="Hrithik Roshan, Sonakshi Sinha, Pooja Hegde, Kabir Bedi, Arunoday Singh, Kishori Shahane, Narendra Jha, Nitish Bharadwaj"/>
    <n v="8"/>
    <s v="India"/>
    <s v="India"/>
    <n v="1"/>
    <d v="2018-08-02T00:00:00"/>
    <n v="2016"/>
    <x v="1"/>
    <s v="168 min"/>
    <n v="168"/>
    <n v="168"/>
    <n v="4683.3495598638128"/>
    <s v=""/>
    <s v="Action &amp; Adventure, Dramas, International Movies"/>
    <s v="Action &amp; Adventure"/>
    <s v="Action &amp; Adventure, Dramas, International Movies"/>
    <n v="3"/>
  </r>
  <r>
    <n v="5204"/>
    <s v="s5204"/>
    <x v="0"/>
    <s v="The Hateful Eight"/>
    <s v="Quentin Tarantino"/>
    <s v="Samuel L. Jackson, Kurt Russell, Jennifer Jason Leigh, Walton Goggins, Demi√°n Bichir, Tim Roth, Michael Madsen, Bruce Dern, James Parks, Dana Gourrier, Channing Tatum, Zo√´ Bell"/>
    <n v="12"/>
    <s v="United States"/>
    <s v="United States"/>
    <n v="1"/>
    <d v="2017-10-25T00:00:00"/>
    <n v="2015"/>
    <x v="12"/>
    <s v="168 min"/>
    <n v="168"/>
    <n v="168"/>
    <n v="4683.3495598638128"/>
    <s v=""/>
    <s v="Action &amp; Adventure, Thrillers"/>
    <s v="Action &amp; Adventure"/>
    <s v="Action &amp; Adventure, Thrillers"/>
    <n v="2"/>
  </r>
  <r>
    <n v="5572"/>
    <s v="s5572"/>
    <x v="0"/>
    <s v="Asoka"/>
    <s v="Santosh Sivan"/>
    <s v="Shah Rukh Khan, Kareena Kapoor, Danny Denzongpa, Rahul Dev, Hrishitaa Bhatt, Gerson Da Cunha, Subhashini Ali, Umesh Mehra, Sooraj Balaji"/>
    <n v="9"/>
    <s v="India"/>
    <s v="India"/>
    <n v="1"/>
    <d v="2017-03-15T00:00:00"/>
    <n v="2001"/>
    <x v="12"/>
    <s v="168 min"/>
    <n v="168"/>
    <n v="168"/>
    <n v="4683.3495598638128"/>
    <s v=""/>
    <s v="Action &amp; Adventure, Dramas, International Movies"/>
    <s v="Action &amp; Adventure"/>
    <s v="Action &amp; Adventure, Dramas, International Movies"/>
    <n v="3"/>
  </r>
  <r>
    <n v="6351"/>
    <s v="s6351"/>
    <x v="0"/>
    <s v="Bobby"/>
    <s v="Raj Kapoor"/>
    <s v="Rishi Kapoor, Dimple Kapadia, Pran, Prem Nath, Sonia Sahni, Durga Khote, Aruna Irani, Prem Chopra, Farida Jalal"/>
    <n v="9"/>
    <s v="India"/>
    <s v="India"/>
    <n v="1"/>
    <d v="2019-12-31T00:00:00"/>
    <n v="1973"/>
    <x v="1"/>
    <s v="168 min"/>
    <n v="168"/>
    <n v="168"/>
    <n v="4683.3495598638128"/>
    <s v=""/>
    <s v="Classic Movies, Dramas, International Movies"/>
    <s v="Classic Movies"/>
    <s v="Classic Movies, Dramas, International Movies"/>
    <n v="3"/>
  </r>
  <r>
    <n v="7995"/>
    <s v="s7995"/>
    <x v="0"/>
    <s v="Shakti: The Power"/>
    <s v="Krishna Vamshi"/>
    <s v="Karisma Kapoor, Nana Patekar, Sanjay Kapoor, Shah Rukh Khan, Deepti Naval, Vijay Raaz, Tiku Talsania, Jaspal Bhatti, Divya Dutta, Prakash Raj"/>
    <n v="10"/>
    <s v="India"/>
    <s v="India"/>
    <n v="1"/>
    <d v="2018-03-01T00:00:00"/>
    <n v="2002"/>
    <x v="5"/>
    <s v="168 min"/>
    <n v="168"/>
    <n v="168"/>
    <n v="4683.3495598638128"/>
    <s v=""/>
    <s v="Dramas, International Movies, Thrillers"/>
    <s v="Dramas"/>
    <s v="Dramas, International Movies, Thrillers"/>
    <n v="3"/>
  </r>
  <r>
    <n v="8005"/>
    <s v="s8005"/>
    <x v="0"/>
    <s v="Shiva"/>
    <s v="Ram Gopal Varma"/>
    <s v="Nagarjuna Akkineni, Amala, Rajendranath Zutshi, Raghuvaran, Paresh Rawal, Brij Gopal, J.D. Chakravarthi, Tanikella Bharani"/>
    <n v="8"/>
    <s v="India"/>
    <s v="India"/>
    <n v="1"/>
    <d v="2019-12-31T00:00:00"/>
    <n v="1990"/>
    <x v="5"/>
    <s v="168 min"/>
    <n v="168"/>
    <n v="168"/>
    <n v="4683.3495598638128"/>
    <s v=""/>
    <s v="Action &amp; Adventure, Dramas, International Movies"/>
    <s v="Action &amp; Adventure"/>
    <s v="Action &amp; Adventure, Dramas, International Movies"/>
    <n v="3"/>
  </r>
  <r>
    <n v="3134"/>
    <s v="s3134"/>
    <x v="0"/>
    <s v="Don"/>
    <s v="Farhan Akhtar"/>
    <s v="Shah Rukh Khan, Priyanka Chopra, Arjun Rampal, Isha Koppikar, Kareena Kapoor, Boman Irani, Om Puri, Pavan Malhotra"/>
    <n v="8"/>
    <s v="India"/>
    <s v="India"/>
    <n v="1"/>
    <d v="2019-12-15T00:00:00"/>
    <n v="2006"/>
    <x v="1"/>
    <s v="169 min"/>
    <n v="169"/>
    <n v="169"/>
    <n v="4821.2195647569788"/>
    <s v=""/>
    <s v="Action &amp; Adventure, International Movies"/>
    <s v="Action &amp; Adventure"/>
    <s v="Action &amp; Adventure, International Movies"/>
    <n v="2"/>
  </r>
  <r>
    <n v="4955"/>
    <s v="s4955"/>
    <x v="0"/>
    <s v="Om Shanti Om"/>
    <s v="Farah Khan"/>
    <s v="Shah Rukh Khan, Deepika Padukone, Shreyas Talpade, Arjun Rampal, Kirron Kher, Javed Sheikh"/>
    <n v="6"/>
    <s v="India"/>
    <s v="India"/>
    <n v="1"/>
    <d v="2018-04-01T00:00:00"/>
    <n v="2007"/>
    <x v="1"/>
    <s v="169 min"/>
    <n v="169"/>
    <n v="169"/>
    <n v="4821.2195647569788"/>
    <s v=""/>
    <s v="Comedies, Dramas, International Movies"/>
    <s v="Comedies"/>
    <s v="Comedies, Dramas, International Movies"/>
    <n v="3"/>
  </r>
  <r>
    <n v="2722"/>
    <s v="s2722"/>
    <x v="0"/>
    <s v="Duniya"/>
    <s v="Ramesh Talwar"/>
    <s v="Dilip Kumar, Rishi Kapoor, Pran, Amrita Singh, Ashok Kumar, Prem Chopra, Amrish Puri, Satyen Kappu, Mac Mohan, Javed Khan"/>
    <n v="10"/>
    <s v="India"/>
    <s v="India"/>
    <n v="1"/>
    <d v="2020-04-01T00:00:00"/>
    <n v="1984"/>
    <x v="1"/>
    <s v="170 min"/>
    <n v="170"/>
    <n v="170"/>
    <n v="4961.0895696501448"/>
    <s v=""/>
    <s v="Action &amp; Adventure, Dramas, International Movies"/>
    <s v="Action &amp; Adventure"/>
    <s v="Action &amp; Adventure, Dramas, International Movies"/>
    <n v="3"/>
  </r>
  <r>
    <n v="3934"/>
    <s v="s3934"/>
    <x v="0"/>
    <s v="Petta (Telugu Version)"/>
    <s v="Karthik Subbaraj"/>
    <s v="Rajnikanth, Vijay Sethupathi, M. Sasikumar, Nawazuddin Siddiqui, Trisha Krishnan, Simran"/>
    <n v="6"/>
    <m/>
    <m/>
    <n v="0"/>
    <d v="2019-04-07T00:00:00"/>
    <n v="2019"/>
    <x v="1"/>
    <s v="170 min"/>
    <n v="170"/>
    <n v="170"/>
    <n v="4961.0895696501448"/>
    <s v=""/>
    <s v="Action &amp; Adventure, Comedies, Dramas"/>
    <s v="Action &amp; Adventure"/>
    <s v="Action &amp; Adventure, Comedies, Dramas"/>
    <n v="3"/>
  </r>
  <r>
    <n v="3940"/>
    <s v="s3940"/>
    <x v="0"/>
    <s v="Petta"/>
    <s v="Karthik Subbaraj"/>
    <s v="Rajnikanth, Vijay Sethupathi, M. Sasikumar, Nawazuddin Siddiqui, Trisha Krishnan, Simran"/>
    <n v="6"/>
    <s v="India"/>
    <s v="India"/>
    <n v="1"/>
    <d v="2019-04-05T00:00:00"/>
    <n v="2019"/>
    <x v="1"/>
    <s v="170 min"/>
    <n v="170"/>
    <n v="170"/>
    <n v="4961.0895696501448"/>
    <s v=""/>
    <s v="Action &amp; Adventure, Comedies, Dramas"/>
    <s v="Action &amp; Adventure"/>
    <s v="Action &amp; Adventure, Comedies, Dramas"/>
    <n v="3"/>
  </r>
  <r>
    <n v="6981"/>
    <s v="s6981"/>
    <x v="0"/>
    <s v="Ho Mann Jahaan"/>
    <s v="Asim Raza"/>
    <s v="Adeel Hussain, Mahira Khan, Sheheryar Munawar, Sonya Jehan, Bushra Ansari, Nimra Bucha, Arshad Mahmud, Jamal Shah"/>
    <n v="8"/>
    <s v="Pakistan"/>
    <s v="Pakistan"/>
    <n v="1"/>
    <d v="2017-07-01T00:00:00"/>
    <n v="2015"/>
    <x v="6"/>
    <s v="170 min"/>
    <n v="170"/>
    <n v="170"/>
    <n v="4961.0895696501448"/>
    <s v=""/>
    <s v="Dramas, International Movies, Romantic Movies"/>
    <s v="Dramas"/>
    <s v="Dramas, International Movies, Romantic Movies"/>
    <n v="3"/>
  </r>
  <r>
    <n v="7184"/>
    <s v="s7184"/>
    <x v="0"/>
    <s v="Khalnayak"/>
    <s v="Subhash Ghai"/>
    <s v="Sanjay Dutt, Madhuri Dixit, Jackie Shroff, Anupam Kher, Rakhee Gulzar, Pramod Moutho, Ramya Krishnan, Sushmita Mukherjee, Neena Gupta, A.K. Hangal"/>
    <n v="10"/>
    <s v="India"/>
    <s v="India"/>
    <n v="1"/>
    <d v="2018-03-01T00:00:00"/>
    <n v="1993"/>
    <x v="1"/>
    <s v="170 min"/>
    <n v="170"/>
    <n v="170"/>
    <n v="4961.0895696501448"/>
    <s v=""/>
    <s v="Action &amp; Adventure, Dramas, International Movies"/>
    <s v="Action &amp; Adventure"/>
    <s v="Action &amp; Adventure, Dramas, International Movies"/>
    <n v="3"/>
  </r>
  <r>
    <n v="1653"/>
    <s v="s1653"/>
    <x v="0"/>
    <s v="Andhaghaaram"/>
    <s v="V Vignarajan"/>
    <s v="Vinoth Kishan, Arjun Das, Pooja Ramachandran, Kumar Natarajan, Misha Ghoshal, Arul Vincent, Chenthu Mohan, Pradeep Kalipurayath"/>
    <n v="8"/>
    <m/>
    <m/>
    <n v="0"/>
    <d v="2020-11-24T00:00:00"/>
    <n v="2020"/>
    <x v="1"/>
    <s v="171 min"/>
    <n v="171"/>
    <n v="171"/>
    <n v="5102.9595745433107"/>
    <s v=""/>
    <s v="Horror Movies, International Movies, Thrillers"/>
    <s v="Horror Movies"/>
    <s v="Horror Movies, International Movies, Thrillers"/>
    <n v="3"/>
  </r>
  <r>
    <n v="1654"/>
    <s v="s1654"/>
    <x v="0"/>
    <s v="Andhakaaram"/>
    <s v="V Vignarajan"/>
    <s v="Vinoth Kishan, Arjun Das, Pooja Ramachandran, Kumar Natarajan, Misha Ghoshal, Arul Vincent, Chenthu Mohan, Pradeep Kalipurayath"/>
    <n v="8"/>
    <s v="India"/>
    <s v="India"/>
    <n v="1"/>
    <d v="2020-11-24T00:00:00"/>
    <n v="2020"/>
    <x v="1"/>
    <s v="171 min"/>
    <n v="171"/>
    <n v="171"/>
    <n v="5102.9595745433107"/>
    <s v=""/>
    <s v="Horror Movies, International Movies, Thrillers"/>
    <s v="Horror Movies"/>
    <s v="Horror Movies, International Movies, Thrillers"/>
    <n v="3"/>
  </r>
  <r>
    <n v="2917"/>
    <s v="s2917"/>
    <x v="0"/>
    <s v="Panipat - The Great Betrayal"/>
    <s v="Ashutosh Gowariker"/>
    <s v="Sanjay Dutt, Arjun Kapoor, Kriti Sanon, Zeenat Aman, Mohnish Bahl, Padmini Kolhapure, Kunal Kapoor, Suhasini Mulay"/>
    <n v="8"/>
    <s v="India"/>
    <s v="India"/>
    <n v="1"/>
    <d v="2020-02-14T00:00:00"/>
    <n v="2019"/>
    <x v="1"/>
    <s v="171 min"/>
    <n v="171"/>
    <n v="171"/>
    <n v="5102.9595745433107"/>
    <s v=""/>
    <s v="Dramas, International Movies, Romantic Movies"/>
    <s v="Dramas"/>
    <s v="Dramas, International Movies, Romantic Movies"/>
    <n v="3"/>
  </r>
  <r>
    <n v="3510"/>
    <s v="s3510"/>
    <x v="0"/>
    <s v="Kabir Singh"/>
    <s v="Sandeep Reddy Vanga"/>
    <s v="Shahid Kapoor, Kiara Advani, Suresh Oberoi, Arjan Bajwa, Adil Hussain, Nikita Dutta, Kamini Kaushal, Anurag Arora"/>
    <n v="8"/>
    <s v="India"/>
    <s v="India"/>
    <n v="1"/>
    <d v="2019-09-19T00:00:00"/>
    <n v="2019"/>
    <x v="5"/>
    <s v="171 min"/>
    <n v="171"/>
    <n v="171"/>
    <n v="5102.9595745433107"/>
    <s v=""/>
    <s v="Dramas, International Movies, Romantic Movies"/>
    <s v="Dramas"/>
    <s v="Dramas, International Movies, Romantic Movies"/>
    <n v="3"/>
  </r>
  <r>
    <n v="4953"/>
    <s v="s4953"/>
    <x v="0"/>
    <s v="Main Hoon Na"/>
    <s v="Farah Khan"/>
    <s v="Shah Rukh Khan, Sunil Shetty, Sushmita Sen, Zayed Khan, Amrita Rao, Kiron Kher, Boman Irani, Bindu, Naseeruddin Shah, Kabir Bedi"/>
    <n v="10"/>
    <s v="India"/>
    <s v="India"/>
    <n v="1"/>
    <d v="2018-04-01T00:00:00"/>
    <n v="2004"/>
    <x v="1"/>
    <s v="171 min"/>
    <n v="171"/>
    <n v="171"/>
    <n v="5102.9595745433107"/>
    <s v=""/>
    <s v="Action &amp; Adventure, Comedies, Dramas"/>
    <s v="Action &amp; Adventure"/>
    <s v="Action &amp; Adventure, Comedies, Dramas"/>
    <n v="3"/>
  </r>
  <r>
    <n v="7558"/>
    <s v="s7558"/>
    <x v="0"/>
    <s v="Namak Halaal"/>
    <s v="Prakash Mehra"/>
    <s v="Amitabh Bachchan, Shashi Kapoor, Parveen Babi, Smita Patil, Waheeda Rehman, Om Prakash, Ranjeet, Satyendra Kapoor"/>
    <n v="8"/>
    <s v="India"/>
    <s v="India"/>
    <n v="1"/>
    <d v="2019-12-31T00:00:00"/>
    <n v="1982"/>
    <x v="1"/>
    <s v="171 min"/>
    <n v="171"/>
    <n v="171"/>
    <n v="5102.9595745433107"/>
    <s v=""/>
    <s v="Action &amp; Adventure, Comedies, International Movies"/>
    <s v="Action &amp; Adventure"/>
    <s v="Action &amp; Adventure, Comedies, International Movies"/>
    <n v="3"/>
  </r>
  <r>
    <n v="8771"/>
    <s v="s8771"/>
    <x v="0"/>
    <s v="Yaadein"/>
    <s v="Subhash Ghai"/>
    <s v="Jackie Shroff, Hrithik Roshan, Kareena Kapoor, Amrish Puri, Kiran Rathod, Rati Agnihotri, Supriya Karnik, Anang Desai"/>
    <n v="8"/>
    <s v="India"/>
    <s v="India"/>
    <n v="1"/>
    <d v="2018-03-01T00:00:00"/>
    <n v="2001"/>
    <x v="1"/>
    <s v="171 min"/>
    <n v="171"/>
    <n v="171"/>
    <n v="5102.9595745433107"/>
    <s v=""/>
    <s v="Dramas, International Movies, Romantic Movies"/>
    <s v="Dramas"/>
    <s v="Dramas, International Movies, Romantic Movies"/>
    <n v="3"/>
  </r>
  <r>
    <n v="2739"/>
    <s v="s2739"/>
    <x v="0"/>
    <s v="Muqaddar ka Faisla"/>
    <s v="Prakash Mehra"/>
    <s v="Raaj Kumar, Rakhee Gulzar, Raj Babbar, Tina Munim, Pran, Ranjeet, Meenakshi Sheshadri, Akbar Khan"/>
    <n v="8"/>
    <s v="India"/>
    <s v="India"/>
    <n v="1"/>
    <d v="2020-04-01T00:00:00"/>
    <n v="1987"/>
    <x v="1"/>
    <s v="172 min"/>
    <n v="172"/>
    <n v="172"/>
    <n v="5246.8295794364767"/>
    <s v=""/>
    <s v="Action &amp; Adventure, Comedies, Dramas"/>
    <s v="Action &amp; Adventure"/>
    <s v="Action &amp; Adventure, Comedies, Dramas"/>
    <n v="3"/>
  </r>
  <r>
    <n v="3164"/>
    <s v="s3164"/>
    <x v="0"/>
    <s v="Saaho"/>
    <s v="Sujeeth"/>
    <s v="Prabhas, Shraddha Kapoor, Jackie Shroff, Chunky Pandey, Neil Nitin Mukesh, Arun Vijay, Vennela Kishore, Murli Sharma, Lal, Prakash Belawadi, Mahesh Manjrekar, Tinnu Anand"/>
    <n v="12"/>
    <s v="India"/>
    <s v="India"/>
    <n v="1"/>
    <d v="2019-12-08T00:00:00"/>
    <n v="2019"/>
    <x v="1"/>
    <s v="172 min"/>
    <n v="172"/>
    <n v="172"/>
    <n v="5246.8295794364767"/>
    <s v=""/>
    <s v="Action &amp; Adventure, International Movies"/>
    <s v="Action &amp; Adventure"/>
    <s v="Action &amp; Adventure, International Movies"/>
    <n v="2"/>
  </r>
  <r>
    <n v="6131"/>
    <s v="s6131"/>
    <x v="0"/>
    <s v="Amar Akbar Anthony"/>
    <s v="Manmohan Desai"/>
    <s v="Vinod Khanna, Rishi Kapoor, Amitabh Bachchan, Neetu Singh, Parveen Babi, Shabana Azmi, Nirupa Roy, Pran"/>
    <n v="8"/>
    <s v="India"/>
    <s v="India"/>
    <n v="1"/>
    <d v="2019-12-31T00:00:00"/>
    <n v="1977"/>
    <x v="1"/>
    <s v="172 min"/>
    <n v="172"/>
    <n v="172"/>
    <n v="5246.8295794364767"/>
    <s v=""/>
    <s v="Action &amp; Adventure, Classic Movies, Comedies"/>
    <s v="Action &amp; Adventure"/>
    <s v="Action &amp; Adventure, Classic Movies, Comedies"/>
    <n v="3"/>
  </r>
  <r>
    <n v="6502"/>
    <s v="s6502"/>
    <x v="0"/>
    <s v="Cloud Atlas"/>
    <s v="Lilly Wachowski, Lana Wachowski, Tom Tykwer"/>
    <s v="Tom Hanks, Halle Berry, Jim Broadbent, Hugo Weaving, Jim Sturgess, Doona Bae, Ben Whishaw, Keith David, James D'Arcy, Zhou Xun"/>
    <n v="10"/>
    <s v="Germany"/>
    <s v="Germany, United States, Hong Kong, Singapore"/>
    <n v="4"/>
    <d v="2017-08-01T00:00:00"/>
    <n v="2012"/>
    <x v="12"/>
    <s v="172 min"/>
    <n v="172"/>
    <n v="172"/>
    <n v="5246.8295794364767"/>
    <s v=""/>
    <s v="Action &amp; Adventure, Cult Movies, Dramas"/>
    <s v="Action &amp; Adventure"/>
    <s v="Action &amp; Adventure, Cult Movies, Dramas"/>
    <n v="3"/>
  </r>
  <r>
    <n v="1127"/>
    <s v="s1127"/>
    <x v="0"/>
    <s v="My Fair Lady"/>
    <s v="George Cukor"/>
    <s v="Audrey Hepburn, Rex Harrison, Stanley Holloway, Wilfred Hyde-White, Gladys Cooper, Jeremy Brett, Theodore Bikel, Mona Washbourne, Isobel Elsom, John Holland, Alan Napier, Marni Nixon"/>
    <n v="12"/>
    <s v="United States"/>
    <s v="United States"/>
    <n v="1"/>
    <d v="2021-04-01T00:00:00"/>
    <n v="1964"/>
    <x v="3"/>
    <s v="173 min"/>
    <n v="173"/>
    <n v="173"/>
    <n v="5392.6995843296427"/>
    <s v=""/>
    <s v="Classic Movies, Music &amp; Musicals"/>
    <s v="Classic Movies"/>
    <s v="Classic Movies, Music &amp; Musicals"/>
    <n v="2"/>
  </r>
  <r>
    <n v="1945"/>
    <s v="s1945"/>
    <x v="0"/>
    <s v="Mann"/>
    <s v="Indra Kumar"/>
    <s v="Aamir Khan, Manisha Koirala, Sharmila Tagore, Dipti Bhatnagar, Dalip Tahil, Anil Kapoor"/>
    <n v="6"/>
    <s v="India"/>
    <s v="India"/>
    <n v="1"/>
    <d v="2020-09-28T00:00:00"/>
    <n v="1999"/>
    <x v="1"/>
    <s v="173 min"/>
    <n v="173"/>
    <n v="173"/>
    <n v="5392.6995843296427"/>
    <s v=""/>
    <s v="Dramas, International Movies, Romantic Movies"/>
    <s v="Dramas"/>
    <s v="Dramas, International Movies, Romantic Movies"/>
    <n v="3"/>
  </r>
  <r>
    <n v="2490"/>
    <s v="s2490"/>
    <x v="0"/>
    <s v="Sayed the Servant"/>
    <s v="Hussein Kamal"/>
    <s v="Adel Imam, Omar El-Hariri, Raja Al-Jeddawi, Mostafa Mitwali, Moshira Ismail, Badr Nofal"/>
    <n v="6"/>
    <m/>
    <m/>
    <n v="0"/>
    <d v="2020-05-21T00:00:00"/>
    <n v="1985"/>
    <x v="1"/>
    <s v="173 min"/>
    <n v="173"/>
    <n v="173"/>
    <n v="5392.6995843296427"/>
    <s v=""/>
    <s v="Comedies, International Movies"/>
    <s v="Comedies"/>
    <s v="Comedies, International Movies"/>
    <n v="2"/>
  </r>
  <r>
    <n v="7161"/>
    <s v="s7161"/>
    <x v="0"/>
    <s v="Kaalia"/>
    <s v="Tinnu Anand"/>
    <s v="Amitabh Bachchan, Asha Parekh, Parveen Babi, Amjad Khan, Pran, K.N. Singh, Sajjan, Murad, Kader Khan, Jagdeep"/>
    <n v="10"/>
    <s v="India"/>
    <s v="India"/>
    <n v="1"/>
    <d v="2019-12-31T00:00:00"/>
    <n v="1981"/>
    <x v="1"/>
    <s v="173 min"/>
    <n v="173"/>
    <n v="173"/>
    <n v="5392.6995843296427"/>
    <s v=""/>
    <s v="Action &amp; Adventure, Dramas, International Movies"/>
    <s v="Action &amp; Adventure"/>
    <s v="Action &amp; Adventure, Dramas, International Movies"/>
    <n v="3"/>
  </r>
  <r>
    <n v="7923"/>
    <s v="s7923"/>
    <x v="0"/>
    <s v="Sairat"/>
    <s v="Nagraj Manjule"/>
    <s v="Rinku Rajguru, Akash Thosar, Arbaz Shaikh, Tanaji Galgunde, Suresh Vishwakarma"/>
    <n v="5"/>
    <s v="India"/>
    <s v="India"/>
    <n v="1"/>
    <d v="2018-04-01T00:00:00"/>
    <n v="2016"/>
    <x v="1"/>
    <s v="173 min"/>
    <n v="173"/>
    <n v="173"/>
    <n v="5392.6995843296427"/>
    <s v=""/>
    <s v="Dramas, International Movies, Romantic Movies"/>
    <s v="Dramas"/>
    <s v="Dramas, International Movies, Romantic Movies"/>
    <n v="3"/>
  </r>
  <r>
    <n v="8630"/>
    <s v="s8630"/>
    <x v="0"/>
    <s v="Trimurti"/>
    <s v="Mukul Anand"/>
    <s v="Anil Kapoor, Shah Rukh Khan, Jackie Shroff, Satyendra Kapoor, Gautami, Tinnu Anand, Saeed Jaffrey, Anirudh Agarwal, Mohan Agashe, Himani Shivpuri, Priya Tendulkar, Anjali Jathar, Anang Desai, Pramod Moutho, Subhash Ghai"/>
    <n v="15"/>
    <s v="India"/>
    <s v="India"/>
    <n v="1"/>
    <d v="2018-03-01T00:00:00"/>
    <n v="1995"/>
    <x v="6"/>
    <s v="173 min"/>
    <n v="173"/>
    <n v="173"/>
    <n v="5392.6995843296427"/>
    <s v=""/>
    <s v="Action &amp; Adventure, Dramas, International Movies"/>
    <s v="Action &amp; Adventure"/>
    <s v="Action &amp; Adventure, Dramas, International Movies"/>
    <n v="3"/>
  </r>
  <r>
    <n v="2716"/>
    <s v="s2716"/>
    <x v="0"/>
    <s v="Agneepath"/>
    <s v="Mukul Anand"/>
    <s v="Amitabh Bachchan, Mithun Chakraborty, Danny Denzongpa, Madhavi, Neelam, Alok Nath, Rohini Hattangadi, Tinnu Anand, Vikram Gokhale, Archana Puran Singh"/>
    <n v="10"/>
    <s v="India"/>
    <s v="India"/>
    <n v="1"/>
    <d v="2020-04-01T00:00:00"/>
    <n v="1990"/>
    <x v="1"/>
    <s v="174 min"/>
    <n v="174"/>
    <n v="174"/>
    <n v="5540.5695892228086"/>
    <s v=""/>
    <s v="Dramas, International Movies"/>
    <s v="Dramas"/>
    <s v="Dramas, International Movies"/>
    <n v="2"/>
  </r>
  <r>
    <n v="3133"/>
    <s v="s3133"/>
    <x v="0"/>
    <s v="Dil Dhadakne Do"/>
    <s v="Zoya Akhtar"/>
    <s v="Anil Kapoor, Priyanka Chopra, Ranveer Singh, Anushka Sharma, Farhan Akhtar, Shefali Shah, Rahul Bose, Parmeet Sethi, Vikrant Massey, Zarina Wahab, Aamir Khan"/>
    <n v="11"/>
    <s v="India"/>
    <s v="India"/>
    <n v="1"/>
    <d v="2019-12-15T00:00:00"/>
    <n v="2015"/>
    <x v="5"/>
    <s v="174 min"/>
    <n v="174"/>
    <n v="174"/>
    <n v="5540.5695892228086"/>
    <s v=""/>
    <s v="Comedies, Dramas, International Movies"/>
    <s v="Comedies"/>
    <s v="Comedies, Dramas, International Movies"/>
    <n v="3"/>
  </r>
  <r>
    <n v="2970"/>
    <s v="s2970"/>
    <x v="0"/>
    <s v="Together For Eternity"/>
    <s v="Sooraj R. Barjatya"/>
    <s v="Salman Khan, Karisma Kapoor, Saif Ali Khan, Tabu, Sonali Bendre, Mohnish Bahl, Reema Lagoo, Mahesh Thakur, Neelam, Alok Nath"/>
    <n v="10"/>
    <s v="India"/>
    <s v="India"/>
    <n v="1"/>
    <d v="2020-02-01T00:00:00"/>
    <n v="1999"/>
    <x v="4"/>
    <s v="176 min"/>
    <n v="176"/>
    <n v="176"/>
    <n v="5842.3095990091406"/>
    <s v=""/>
    <s v="Dramas, International Movies, Music &amp; Musicals"/>
    <s v="Dramas"/>
    <s v="Dramas, International Movies, Music &amp; Musicals"/>
    <n v="3"/>
  </r>
  <r>
    <n v="3702"/>
    <s v="s3702"/>
    <x v="0"/>
    <s v="Super Deluxe"/>
    <s v="Thiagarajan Kumararaja"/>
    <s v="Vijay Sethupathi, Fahadh Faasil, Samantha Ruth Prabhu, Ramya Krishnan, Mysskin, Gayathrie, Ashwanth Ashok Kumar, Bagavathi Perumal"/>
    <n v="8"/>
    <s v="India"/>
    <s v="India"/>
    <n v="1"/>
    <d v="2019-06-29T00:00:00"/>
    <n v="2019"/>
    <x v="5"/>
    <s v="176 min"/>
    <n v="176"/>
    <n v="176"/>
    <n v="5842.3095990091406"/>
    <s v=""/>
    <s v="Comedies, Dramas, International Movies"/>
    <s v="Comedies"/>
    <s v="Comedies, Dramas, International Movies"/>
    <n v="3"/>
  </r>
  <r>
    <n v="6031"/>
    <s v="s6031"/>
    <x v="0"/>
    <s v="A Bridge Too Far"/>
    <s v="Richard Attenborough"/>
    <s v="Dirk Bogarde, James Caan, Michael Caine, Sean Connery, Edward Fox, Elliott Gould, Gene Hackman, Anthony Hopkins, Hardy Kr√ºger, Laurence Olivier, Ryan O'Neal, Robert Redford, Maximilian Schell, Liv Ullmann"/>
    <n v="14"/>
    <s v="United States"/>
    <s v="United States, United Kingdom"/>
    <n v="2"/>
    <d v="2020-07-01T00:00:00"/>
    <n v="1977"/>
    <x v="7"/>
    <s v="176 min"/>
    <n v="176"/>
    <n v="176"/>
    <n v="5842.3095990091406"/>
    <s v=""/>
    <s v="Action &amp; Adventure, Classic Movies, Dramas"/>
    <s v="Action &amp; Adventure"/>
    <s v="Action &amp; Adventure, Classic Movies, Dramas"/>
    <n v="3"/>
  </r>
  <r>
    <n v="6611"/>
    <s v="s6611"/>
    <x v="0"/>
    <s v="Dil Hai Tumhaara"/>
    <s v="Kundan Shah"/>
    <s v="Rekha, Preity Zinta, Mahima Chaudhry, Arjun Rampal, Jimmy Shergill, Alok Nath, Dilip Joshi, Govind Namdeo"/>
    <n v="8"/>
    <s v="India"/>
    <s v="India"/>
    <n v="1"/>
    <d v="2018-04-01T00:00:00"/>
    <n v="2002"/>
    <x v="1"/>
    <s v="176 min"/>
    <n v="176"/>
    <n v="176"/>
    <n v="5842.3095990091406"/>
    <s v=""/>
    <s v="Dramas, International Movies, Music &amp; Musicals"/>
    <s v="Dramas"/>
    <s v="Dramas, International Movies, Music &amp; Musicals"/>
    <n v="3"/>
  </r>
  <r>
    <n v="7023"/>
    <s v="s7023"/>
    <x v="0"/>
    <s v="Hum Saath-Saath Hain"/>
    <s v="Sooraj R. Barjatya"/>
    <s v="Salman Khan, Karisma Kapoor, Saif Ali Khan, Tabu, Sonali Bendre, Mohnish Bahl, Mahesh Thakur, Neelam, Alok Nath, Satish Shah"/>
    <n v="10"/>
    <s v="India"/>
    <s v="India"/>
    <n v="1"/>
    <d v="2018-01-01T00:00:00"/>
    <n v="1999"/>
    <x v="4"/>
    <s v="176 min"/>
    <n v="176"/>
    <n v="176"/>
    <n v="5842.3095990091406"/>
    <s v=""/>
    <s v="Dramas, International Movies, Music &amp; Musicals"/>
    <s v="Dramas"/>
    <s v="Dramas, International Movies, Music &amp; Musicals"/>
    <n v="3"/>
  </r>
  <r>
    <n v="1256"/>
    <s v="s1256"/>
    <x v="0"/>
    <s v="Seven Souls in the Skull Castle 2011"/>
    <s v="Hidenori Inoue"/>
    <s v="Shun Oguri, Mirai Moriyama, Taichi Saotome, Eiko Koike, Ryo Katsuji, Riisa Naka, Shoko Takada, Makoto Awane, Masato Kono, Tetsuya Chiba"/>
    <n v="10"/>
    <m/>
    <m/>
    <n v="0"/>
    <d v="2021-03-01T00:00:00"/>
    <n v="2011"/>
    <x v="1"/>
    <s v="177 min"/>
    <n v="177"/>
    <n v="177"/>
    <n v="5996.1796039023066"/>
    <s v=""/>
    <s v="Action &amp; Adventure, Dramas, International Movies"/>
    <s v="Action &amp; Adventure"/>
    <s v="Action &amp; Adventure, Dramas, International Movies"/>
    <n v="3"/>
  </r>
  <r>
    <n v="2483"/>
    <s v="s2483"/>
    <x v="0"/>
    <s v="Bye Bye London"/>
    <s v="Almunsif Alsuwaisi"/>
    <s v="Abdulhussain Abdulredah, Ghanem Al-Saleh, Mariam Al-Ghadban, Dawood Hussain, Entesar Alsharah, Mohamed Gaber"/>
    <n v="6"/>
    <s v="Kuwait"/>
    <s v="Kuwait"/>
    <n v="1"/>
    <d v="2020-05-21T00:00:00"/>
    <n v="1981"/>
    <x v="1"/>
    <s v="177 min"/>
    <n v="177"/>
    <n v="177"/>
    <n v="5996.1796039023066"/>
    <s v=""/>
    <s v="Comedies, Dramas, International Movies"/>
    <s v="Comedies"/>
    <s v="Comedies, Dramas, International Movies"/>
    <n v="3"/>
  </r>
  <r>
    <n v="3632"/>
    <s v="s3632"/>
    <x v="0"/>
    <s v="Manu"/>
    <s v="Phanindra Narsetti"/>
    <s v="Raja Goutham, Chandini Chowdary, Bomma Sreedhar, John Kottoly, Srikanth Mullagiri, Ravi Teja"/>
    <n v="6"/>
    <s v="India"/>
    <s v="India"/>
    <n v="1"/>
    <d v="2019-08-01T00:00:00"/>
    <n v="2018"/>
    <x v="1"/>
    <s v="177 min"/>
    <n v="177"/>
    <n v="177"/>
    <n v="5996.1796039023066"/>
    <s v=""/>
    <s v="Dramas, Independent Movies, International Movies"/>
    <s v="Dramas"/>
    <s v="Dramas, Independent Movies, International Movies"/>
    <n v="3"/>
  </r>
  <r>
    <n v="7825"/>
    <s v="s7825"/>
    <x v="0"/>
    <s v="Raja Hindustani"/>
    <s v="Dharmesh Darshan"/>
    <s v="Aamir Khan, Karisma Kapoor, Suresh Oberoi, Johnny Lever, Navneet Nishan, Veeru Krishnan, Kunal Khemu, Pramod Moutho, Mohnish Bahl"/>
    <n v="9"/>
    <s v="India"/>
    <s v="India"/>
    <n v="1"/>
    <d v="2017-05-01T00:00:00"/>
    <n v="1996"/>
    <x v="1"/>
    <s v="177 min"/>
    <n v="177"/>
    <n v="177"/>
    <n v="5996.1796039023066"/>
    <s v=""/>
    <s v="Dramas, International Movies, Romantic Movies"/>
    <s v="Dramas"/>
    <s v="Dramas, International Movies, Romantic Movies"/>
    <n v="3"/>
  </r>
  <r>
    <n v="8145"/>
    <s v="s8145"/>
    <x v="0"/>
    <s v="Taal"/>
    <s v="Subhash Ghai"/>
    <s v="Anil Kapoor, Aishwarya Rai Bachchan, Akshaye Khanna, Amrish Puri, Alok Nath, Mita Vasisht, Saurabh Shukla, Supriya Karnik"/>
    <n v="8"/>
    <s v="India"/>
    <s v="India"/>
    <n v="1"/>
    <d v="2018-03-01T00:00:00"/>
    <n v="1999"/>
    <x v="6"/>
    <s v="177 min"/>
    <n v="177"/>
    <n v="177"/>
    <n v="5996.1796039023066"/>
    <s v=""/>
    <s v="Dramas, International Movies, Music &amp; Musicals"/>
    <s v="Dramas"/>
    <s v="Dramas, International Movies, Music &amp; Musicals"/>
    <n v="3"/>
  </r>
  <r>
    <n v="7828"/>
    <s v="s7828"/>
    <x v="0"/>
    <s v="Ram Teri Ganga Maili"/>
    <s v="Raj Kapoor"/>
    <s v="Mandakini, Rajiv Kapoor, Divya Rana, Saeed Jaffrey, Kulbhushan Kharbanda, Raza Murad, Sushma Seth, Trilok Kapoor"/>
    <n v="8"/>
    <s v="India"/>
    <s v="India"/>
    <n v="1"/>
    <d v="2019-12-31T00:00:00"/>
    <n v="1985"/>
    <x v="1"/>
    <s v="178 min"/>
    <n v="178"/>
    <n v="178"/>
    <n v="6152.0496087954725"/>
    <s v=""/>
    <s v="Classic Movies, Dramas, International Movies"/>
    <s v="Classic Movies"/>
    <s v="Classic Movies, Dramas, International Movies"/>
    <n v="3"/>
  </r>
  <r>
    <n v="5618"/>
    <s v="s5618"/>
    <x v="0"/>
    <s v="Happy New Year"/>
    <s v="Farah Khan"/>
    <s v="Shah Rukh Khan, Deepika Padukone, Abhishek Bachchan, Sonu Sood, Boman Irani, Vivaan Shah"/>
    <n v="6"/>
    <s v="India"/>
    <s v="India"/>
    <n v="1"/>
    <d v="2017-02-01T00:00:00"/>
    <n v="2014"/>
    <x v="1"/>
    <s v="179 min"/>
    <n v="179"/>
    <n v="179"/>
    <n v="6309.9196136886376"/>
    <s v=""/>
    <s v="Action &amp; Adventure, Comedies, Dramas"/>
    <s v="Action &amp; Adventure"/>
    <s v="Action &amp; Adventure, Comedies, Dramas"/>
    <n v="3"/>
  </r>
  <r>
    <n v="8406"/>
    <s v="s8406"/>
    <x v="0"/>
    <s v="The Lord of the Rings: The Two Towers"/>
    <s v="Peter Jackson"/>
    <s v="Elijah Wood, Ian McKellen, Liv Tyler, Viggo Mortensen, Sean Astin, Cate Blanchett, John Rhys-Davies, Bernard Hill, Christopher Lee, Billy Boyd, Dominic Monaghan, Orlando Bloom"/>
    <n v="12"/>
    <s v="New Zealand"/>
    <s v="New Zealand, United States"/>
    <n v="2"/>
    <d v="2020-01-01T00:00:00"/>
    <n v="2002"/>
    <x v="2"/>
    <s v="179 min"/>
    <n v="179"/>
    <n v="179"/>
    <n v="6309.9196136886376"/>
    <s v=""/>
    <s v="Action &amp; Adventure, Sci-Fi &amp; Fantasy"/>
    <s v="Action &amp; Adventure"/>
    <s v="Action &amp; Adventure, Sci-Fi &amp; Fantasy"/>
    <n v="2"/>
  </r>
  <r>
    <n v="2650"/>
    <s v="s2650"/>
    <x v="0"/>
    <s v="This Earth of Mankind"/>
    <s v="Hanung Bramantyo"/>
    <s v="Iqbaal Ramadhan, Mawar de Jongh, Sha Ine Febriyanti, Giorgino Abraham, Bryan Domani, Jerome Kurnia, Donny Damara, Ayu Laksmi"/>
    <n v="8"/>
    <s v="Indonesia"/>
    <s v="Indonesia"/>
    <n v="1"/>
    <d v="2020-04-23T00:00:00"/>
    <n v="2019"/>
    <x v="1"/>
    <s v="180 min"/>
    <n v="180"/>
    <n v="180"/>
    <n v="6469.7896185818036"/>
    <s v=""/>
    <s v="Dramas, International Movies"/>
    <s v="Dramas"/>
    <s v="Dramas, International Movies"/>
    <n v="2"/>
  </r>
  <r>
    <n v="6339"/>
    <s v="s6339"/>
    <x v="0"/>
    <s v="Blue Is the Warmest Color"/>
    <s v="Abdellatif Kechiche"/>
    <s v="L√©a Seydoux, Ad√®le Exarchopoulos, Salim Kechiouche, Aur√©lien Recoing, Catherine Sal√©e, Benjamin Siksou, Mona Walravens, Alma Jodorowsky, J√©r√©mie Laheurte, Anne Loiret, Beno√Æt Pilot, Sandor Funtek, Fanny Maurin"/>
    <n v="13"/>
    <s v="France"/>
    <s v="France, Belgium, Spain"/>
    <n v="3"/>
    <d v="2016-08-26T00:00:00"/>
    <n v="2013"/>
    <x v="13"/>
    <s v="180 min"/>
    <n v="180"/>
    <n v="180"/>
    <n v="6469.7896185818036"/>
    <s v=""/>
    <s v="Dramas, Independent Movies, International Movies"/>
    <s v="Dramas"/>
    <s v="Dramas, Independent Movies, International Movies"/>
    <n v="3"/>
  </r>
  <r>
    <n v="1132"/>
    <s v="s1132"/>
    <x v="0"/>
    <s v="Seven Souls in the Skull Castle: Season Flower"/>
    <s v="Hidenori Inoue"/>
    <s v="Shun Oguri, Koji Yamamoto, Songha, Ryo, Munetaka Aoki, Nana Seino, Yoshimasa Kondo, Arata Furuta"/>
    <n v="8"/>
    <s v="Japan"/>
    <s v="Japan"/>
    <n v="1"/>
    <d v="2021-04-01T00:00:00"/>
    <n v="2017"/>
    <x v="1"/>
    <s v="181 min"/>
    <n v="181"/>
    <n v="181"/>
    <n v="6631.6596234749695"/>
    <s v=""/>
    <s v="Action &amp; Adventure, Dramas, International Movies"/>
    <s v="Action &amp; Adventure"/>
    <s v="Action &amp; Adventure, Dramas, International Movies"/>
    <n v="3"/>
  </r>
  <r>
    <n v="1252"/>
    <s v="s1252"/>
    <x v="0"/>
    <s v="Dances with Wolves"/>
    <s v="Kevin Costner"/>
    <s v="Kevin Costner, Mary McDonnell, Rodney Grant, Graham Greene, Floyd &quot;Red Crow&quot; Westerman, Tantoo Cardinal, Robert Pastorelli, Charles Rocket, Maury Chaykin, Jimmy Herman"/>
    <n v="10"/>
    <s v="United States"/>
    <s v="United States, United Kingdom"/>
    <n v="2"/>
    <d v="2021-03-01T00:00:00"/>
    <n v="1990"/>
    <x v="2"/>
    <s v="181 min"/>
    <n v="181"/>
    <n v="181"/>
    <n v="6631.6596234749695"/>
    <s v=""/>
    <s v="Action &amp; Adventure, Classic Movies, Dramas"/>
    <s v="Action &amp; Adventure"/>
    <s v="Action &amp; Adventure, Classic Movies, Dramas"/>
    <n v="3"/>
  </r>
  <r>
    <n v="6747"/>
    <s v="s6747"/>
    <x v="0"/>
    <s v="Fiddler on the Roof"/>
    <s v="Norman Jewison"/>
    <s v="Topol, Norma Crane, Leonard Frey, Molly Picon, Paul Mann, Rosalind Harris, Michele Marsh, Neva Small, Paul Michael Glaser, Ray Lovelock"/>
    <n v="10"/>
    <s v="United States"/>
    <s v="United States"/>
    <n v="1"/>
    <d v="2020-07-01T00:00:00"/>
    <n v="1971"/>
    <x v="3"/>
    <s v="181 min"/>
    <n v="181"/>
    <n v="181"/>
    <n v="6631.6596234749695"/>
    <s v=""/>
    <s v="Classic Movies, Dramas, Music &amp; Musicals"/>
    <s v="Classic Movies"/>
    <s v="Classic Movies, Dramas, Music &amp; Musicals"/>
    <n v="3"/>
  </r>
  <r>
    <n v="7134"/>
    <s v="s7134"/>
    <x v="0"/>
    <s v="Jis Desh Men Ganga Behti Hai"/>
    <s v="Radhu Karmakar"/>
    <s v="Raj Kapoor, Padmini, Pran, Chanchal, Lalita Pawar, Raj Mehra, Tiwari, Nana Palsikar, Nayampally, Sulochana Chatterjee"/>
    <n v="10"/>
    <m/>
    <m/>
    <n v="0"/>
    <d v="2019-12-31T00:00:00"/>
    <n v="1960"/>
    <x v="1"/>
    <s v="181 min"/>
    <n v="181"/>
    <n v="181"/>
    <n v="6631.6596234749695"/>
    <s v=""/>
    <s v="Action &amp; Adventure, Dramas, International Movies"/>
    <s v="Action &amp; Adventure"/>
    <s v="Action &amp; Adventure, Dramas, International Movies"/>
    <n v="3"/>
  </r>
  <r>
    <n v="74"/>
    <s v="s74"/>
    <x v="0"/>
    <s v="King of Boys"/>
    <s v="Kemi Adetiba"/>
    <s v="Sola Sobowale, Adesua Etomi, Remilekun &quot;Reminisce&quot; Safaru, Tobechukwu &quot;iLLbliss&quot; Ejiofor, Toni Tones, Paul Sambo, Jide Kosoko, Sharon Ooja"/>
    <n v="8"/>
    <s v="Nigeria"/>
    <s v="Nigeria"/>
    <n v="1"/>
    <d v="2021-09-14T00:00:00"/>
    <n v="2018"/>
    <x v="5"/>
    <s v="182 min"/>
    <n v="182"/>
    <n v="182"/>
    <n v="6795.5296283681355"/>
    <s v=""/>
    <s v="Dramas, International Movies"/>
    <s v="Dramas"/>
    <s v="Dramas, International Movies"/>
    <n v="2"/>
  </r>
  <r>
    <n v="1131"/>
    <s v="s1131"/>
    <x v="0"/>
    <s v="Seven Souls in the Skull Castle: Season Bird"/>
    <s v="Hidenori Inoue"/>
    <s v="Sadao Abe, Mirai Moriyama, Taichi Saotome, Yasuko Matsuyuki, Makoto Awane, Tenkyu Fukuda, Yusuke Shoji, Hazuki Shimizu, Zen Kajihara, Narushi Ikeda"/>
    <n v="10"/>
    <m/>
    <m/>
    <n v="0"/>
    <d v="2021-04-01T00:00:00"/>
    <n v="2017"/>
    <x v="1"/>
    <s v="182 min"/>
    <n v="182"/>
    <n v="182"/>
    <n v="6795.5296283681355"/>
    <s v=""/>
    <s v="Action &amp; Adventure, Dramas, International Movies"/>
    <s v="Action &amp; Adventure"/>
    <s v="Action &amp; Adventure, Dramas, International Movies"/>
    <n v="3"/>
  </r>
  <r>
    <n v="1248"/>
    <s v="s1248"/>
    <x v="0"/>
    <s v="Banyuki"/>
    <s v="Hidenori Inoue"/>
    <s v="Takaya Kamikawa, Izumi Inamori, Taichi Saotome, Jun Hashimoto, Shoko Takada, Makoto Awane, Takaya Yamauchi, Akira Yamamoto, Tetsuya Chiba, Masato Sakai"/>
    <n v="10"/>
    <m/>
    <m/>
    <n v="0"/>
    <d v="2021-03-01T00:00:00"/>
    <n v="2009"/>
    <x v="6"/>
    <s v="182 min"/>
    <n v="182"/>
    <n v="182"/>
    <n v="6795.5296283681355"/>
    <s v=""/>
    <s v="Action &amp; Adventure, Dramas, International Movies"/>
    <s v="Action &amp; Adventure"/>
    <s v="Action &amp; Adventure, Dramas, International Movies"/>
    <n v="3"/>
  </r>
  <r>
    <n v="1133"/>
    <s v="s1133"/>
    <x v="0"/>
    <s v="Seven Souls in the Skull Castle: Season Wind"/>
    <s v="Hidenori Inoue"/>
    <s v="Kenichi Matsuyama, Osamu Mukai, Rena Tanaka, Jun Hashimoto, Takaya Yamauchi, Yukino Kishii, Katsuhisa Namase"/>
    <n v="7"/>
    <m/>
    <m/>
    <n v="0"/>
    <d v="2021-04-01T00:00:00"/>
    <n v="2017"/>
    <x v="1"/>
    <s v="185 min"/>
    <n v="185"/>
    <n v="185"/>
    <n v="7299.1396430476334"/>
    <s v=""/>
    <s v="Action &amp; Adventure, Dramas, International Movies"/>
    <s v="Action &amp; Adventure"/>
    <s v="Action &amp; Adventure, Dramas, International Movies"/>
    <n v="3"/>
  </r>
  <r>
    <n v="2735"/>
    <s v="s2735"/>
    <x v="0"/>
    <s v="Kuch Kuch Hota Hai"/>
    <s v="Karan Johar"/>
    <s v="Shah Rukh Khan, Kajol, Rani Mukerji, Farida Jalal, Reema Lagoo, Salman Khan, Archana Puran Singh, Himani Shivpuri, Johny Lever, Anupam Kher, Sana Saeed"/>
    <n v="11"/>
    <s v="India"/>
    <s v="India"/>
    <n v="1"/>
    <d v="2020-04-01T00:00:00"/>
    <n v="1998"/>
    <x v="1"/>
    <s v="185 min"/>
    <n v="185"/>
    <n v="185"/>
    <n v="7299.1396430476334"/>
    <s v=""/>
    <s v="Comedies, Dramas, International Movies"/>
    <s v="Comedies"/>
    <s v="Comedies, Dramas, International Movies"/>
    <n v="3"/>
  </r>
  <r>
    <n v="3132"/>
    <s v="s3132"/>
    <x v="0"/>
    <s v="Dil Chahta Hai"/>
    <s v="Farhan Akhtar"/>
    <s v="Aamir Khan, Saif Ali Khan, Akshaye Khanna, Preity Zinta, Sonali Kulkarni, Dimple Kapadia, Ayub Khan, Rajat Kapoor, Suhasini Mulay, Ahmed Khan"/>
    <n v="10"/>
    <s v="India"/>
    <s v="India"/>
    <n v="1"/>
    <d v="2019-12-15T00:00:00"/>
    <n v="2001"/>
    <x v="1"/>
    <s v="185 min"/>
    <n v="185"/>
    <n v="185"/>
    <n v="7299.1396430476334"/>
    <s v=""/>
    <s v="Comedies, Dramas, International Movies"/>
    <s v="Comedies"/>
    <s v="Comedies, Dramas, International Movies"/>
    <n v="3"/>
  </r>
  <r>
    <n v="3143"/>
    <s v="s3143"/>
    <x v="0"/>
    <s v="Lakshya"/>
    <s v="Farhan Akhtar"/>
    <s v="Amitabh Bachchan, Hrithik Roshan, Preity Zinta, Om Puri, Sharad Kapoor, Rajendranath Zutshi, Sushant Singh, Prashant Chainani, Shakeel Khan, Ranvir Shorey"/>
    <n v="10"/>
    <s v="India"/>
    <s v="India"/>
    <n v="1"/>
    <d v="2019-12-15T00:00:00"/>
    <n v="2004"/>
    <x v="6"/>
    <s v="185 min"/>
    <n v="185"/>
    <n v="185"/>
    <n v="7299.1396430476334"/>
    <s v=""/>
    <s v="Action &amp; Adventure, Dramas, International Movies"/>
    <s v="Action &amp; Adventure"/>
    <s v="Action &amp; Adventure, Dramas, International Movies"/>
    <n v="3"/>
  </r>
  <r>
    <n v="5015"/>
    <s v="s5015"/>
    <x v="0"/>
    <s v="Swades"/>
    <s v="Ashutosh Gowariker"/>
    <s v="Shah Rukh Khan, Gayatri Joshi, Kishori Balal, Smith Seth, Lekh Tandon, Rajesh Vivek, Daya Shankar Pandey, Farrukh Jaffar"/>
    <n v="8"/>
    <s v="India"/>
    <s v="India"/>
    <n v="1"/>
    <d v="2018-03-01T00:00:00"/>
    <n v="2004"/>
    <x v="6"/>
    <s v="185 min"/>
    <n v="185"/>
    <n v="185"/>
    <n v="7299.1396430476334"/>
    <s v=""/>
    <s v="Dramas, International Movies"/>
    <s v="Dramas"/>
    <s v="Dramas, International Movies"/>
    <n v="2"/>
  </r>
  <r>
    <n v="7531"/>
    <s v="s7531"/>
    <x v="0"/>
    <s v="Mutiny on the Bounty"/>
    <s v="Lewis Milestone, Carol Reed"/>
    <s v="Marlon Brando, Trevor Howard, Richard Harris, Hugh Griffith, Richard Haydn, Tarita"/>
    <n v="6"/>
    <s v="United States"/>
    <s v="United States"/>
    <n v="1"/>
    <d v="2019-11-01T00:00:00"/>
    <n v="1962"/>
    <x v="6"/>
    <s v="185 min"/>
    <n v="185"/>
    <n v="185"/>
    <n v="7299.1396430476334"/>
    <s v=""/>
    <s v="Action &amp; Adventure, Classic Movies, Dramas"/>
    <s v="Action &amp; Adventure"/>
    <s v="Action &amp; Adventure, Classic Movies, Dramas"/>
    <n v="3"/>
  </r>
  <r>
    <n v="2844"/>
    <s v="s2844"/>
    <x v="0"/>
    <s v="Aurora"/>
    <s v="Cristi Puiu"/>
    <s v="Cristi Puiu, Clara Voda, Catrinel Dumitrescu, Luminita Gheorghiu, Valentin Popescu, Gheorghe Ifrim, Ileana Puiu, Valeria Seciu, Gelu Colceag"/>
    <n v="9"/>
    <s v="Romania"/>
    <s v="Romania, France, Switzerland, Germany"/>
    <n v="4"/>
    <d v="2020-03-04T00:00:00"/>
    <n v="2010"/>
    <x v="5"/>
    <s v="186 min"/>
    <n v="186"/>
    <n v="186"/>
    <n v="7471.0096479407994"/>
    <s v=""/>
    <s v="Dramas, International Movies"/>
    <s v="Dramas"/>
    <s v="Dramas, International Movies"/>
    <n v="2"/>
  </r>
  <r>
    <n v="2733"/>
    <s v="s2733"/>
    <x v="0"/>
    <s v="Kal Ho Naa Ho"/>
    <s v="Nikkhil Advani"/>
    <s v="Shah Rukh Khan, Saif Ali Khan, Preity Zinta, Jaya Bhaduri, Sushma Seth, Reema Lagoo, Lillete Dubey, Delnaaz Paul"/>
    <n v="8"/>
    <s v="India"/>
    <s v="India"/>
    <n v="1"/>
    <d v="2020-04-01T00:00:00"/>
    <n v="2003"/>
    <x v="1"/>
    <s v="187 min"/>
    <n v="187"/>
    <n v="187"/>
    <n v="7644.8796528339653"/>
    <s v=""/>
    <s v="Comedies, Dramas, International Movies"/>
    <s v="Comedies"/>
    <s v="Comedies, Dramas, International Movies"/>
    <n v="3"/>
  </r>
  <r>
    <n v="7707"/>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n v="18"/>
    <s v="India"/>
    <s v="India"/>
    <n v="1"/>
    <d v="2018-03-01T00:00:00"/>
    <n v="1997"/>
    <x v="1"/>
    <s v="187 min"/>
    <n v="187"/>
    <n v="187"/>
    <n v="7644.8796528339653"/>
    <s v=""/>
    <s v="Dramas, International Movies, Romantic Movies"/>
    <s v="Dramas"/>
    <s v="Dramas, International Movies, Romantic Movies"/>
    <n v="3"/>
  </r>
  <r>
    <n v="342"/>
    <s v="s342"/>
    <x v="0"/>
    <s v="Magnolia"/>
    <s v="Paul Thomas Anderson"/>
    <s v="John C. Reilly, Philip Baker Hall, Tom Cruise, Julianne Moore, Philip Seymour Hoffman, William H. Macy, Jeremy Blackman, Jason Robards, Melinda Dillon, April Grace, Luis Guzm√°n, Ricky Jay, Alfred Molina, Michael Murphy, Melora Walters"/>
    <n v="15"/>
    <s v="United States"/>
    <s v="United States"/>
    <n v="1"/>
    <d v="2021-08-01T00:00:00"/>
    <n v="1999"/>
    <x v="12"/>
    <s v="189 min"/>
    <n v="189"/>
    <n v="189"/>
    <n v="7998.6196626202973"/>
    <s v=""/>
    <s v="Dramas, Independent Movies"/>
    <s v="Dramas"/>
    <s v="Dramas, Independent Movies"/>
    <n v="2"/>
  </r>
  <r>
    <n v="2544"/>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n v="18"/>
    <s v="United States"/>
    <s v="United States"/>
    <n v="1"/>
    <d v="2020-05-12T00:00:00"/>
    <n v="2020"/>
    <x v="1"/>
    <s v="190 min"/>
    <n v="190"/>
    <n v="190"/>
    <n v="8178.4896675134623"/>
    <s v=""/>
    <s v="Comedies"/>
    <s v="Comedies"/>
    <s v="Comedies"/>
    <n v="1"/>
  </r>
  <r>
    <n v="8330"/>
    <s v="s8330"/>
    <x v="0"/>
    <s v="The Gospel of Matthew"/>
    <s v="David Batty"/>
    <s v="Selva Rasalingam, Mourad Zaoui, Karima Gouit, El Mahmoudi M'Barek, Abdelilah Wahbi, Ait Youssef Youssef, Ramdane Aala, Mohamed El Korchi"/>
    <n v="8"/>
    <m/>
    <m/>
    <n v="0"/>
    <d v="2018-10-19T00:00:00"/>
    <n v="2014"/>
    <x v="1"/>
    <s v="190 min"/>
    <n v="190"/>
    <n v="190"/>
    <n v="8178.4896675134623"/>
    <s v=""/>
    <s v="Dramas, Faith &amp; Spirituality"/>
    <s v="Dramas"/>
    <s v="Dramas, Faith &amp; Spirituality"/>
    <n v="2"/>
  </r>
  <r>
    <n v="8765"/>
    <s v="s8765"/>
    <x v="0"/>
    <s v="Wyatt Earp"/>
    <s v="Lawrence Kasdan"/>
    <s v="Kevin Costner, Dennis Quaid, Gene Hackman, David Andrews, Linden Ashby, Jeff Fahey, Joanna Going, Mark Harmon, Michael Madsen, Catherine O'Hara, Bill Pullman, Isabella Rossellini, Tom Sizemore"/>
    <n v="13"/>
    <s v="United States"/>
    <s v="United States"/>
    <n v="1"/>
    <d v="2020-01-01T00:00:00"/>
    <n v="1994"/>
    <x v="2"/>
    <s v="191 min"/>
    <n v="191"/>
    <n v="191"/>
    <n v="8360.3596724066283"/>
    <s v=""/>
    <s v="Action &amp; Adventure"/>
    <s v="Action &amp; Adventure"/>
    <s v="Action &amp; Adventure"/>
    <n v="1"/>
  </r>
  <r>
    <n v="2731"/>
    <s v="s2731"/>
    <x v="0"/>
    <s v="Kabhi Alvida Naa Kehna"/>
    <s v="Karan Johar"/>
    <s v="Amitabh Bachchan, Shah Rukh Khan, Abhishek Bachchan, Rani Mukerji, Preity Zinta, Kiron Kher, Arjun Rampal"/>
    <n v="7"/>
    <s v="India"/>
    <s v="India"/>
    <n v="1"/>
    <d v="2020-04-01T00:00:00"/>
    <n v="2006"/>
    <x v="1"/>
    <s v="192 min"/>
    <n v="192"/>
    <n v="192"/>
    <n v="8544.2296772997943"/>
    <s v=""/>
    <s v="Dramas, International Movies, Romantic Movies"/>
    <s v="Dramas"/>
    <s v="Dramas, International Movies, Romantic Movies"/>
    <n v="3"/>
  </r>
  <r>
    <n v="7388"/>
    <s v="s7388"/>
    <x v="0"/>
    <s v="Maine Pyar Kiya"/>
    <s v="Sooraj R. Barjatya"/>
    <s v="Salman Khan, Bhagyashree, Alok Nath, Rajeev Verma, Reema Lagoo, Ajit Vachani, Harish Patel, Deep Dhillon, Pervin Dastur, Mohnish Bahl"/>
    <n v="10"/>
    <s v="India"/>
    <s v="India"/>
    <n v="1"/>
    <d v="2018-01-01T00:00:00"/>
    <n v="1989"/>
    <x v="6"/>
    <s v="192 min"/>
    <n v="192"/>
    <n v="192"/>
    <n v="8544.2296772997943"/>
    <s v=""/>
    <s v="Dramas, International Movies, Music &amp; Musicals"/>
    <s v="Dramas"/>
    <s v="Dramas, International Movies, Music &amp; Musicals"/>
    <n v="3"/>
  </r>
  <r>
    <n v="2958"/>
    <s v="s2958"/>
    <x v="0"/>
    <s v="Hum Aapke Hain Koun"/>
    <s v="Sooraj R. Barjatya"/>
    <s v="Madhuri Dixit, Salman Khan, Mohnish Bahl, Renuka Shahane, Anupam Kher, Reema Lagoo, Alok Nath, Bindu"/>
    <n v="8"/>
    <s v="India"/>
    <s v="India"/>
    <n v="1"/>
    <d v="2020-02-01T00:00:00"/>
    <n v="1994"/>
    <x v="1"/>
    <s v="193 min"/>
    <n v="193"/>
    <n v="193"/>
    <n v="8730.0996821929602"/>
    <s v=""/>
    <s v="Classic Movies, Dramas, International Movies"/>
    <s v="Classic Movies"/>
    <s v="Classic Movies, Dramas, International Movies"/>
    <n v="3"/>
  </r>
  <r>
    <n v="2374"/>
    <s v="s2374"/>
    <x v="0"/>
    <s v="Saladin"/>
    <s v="Youssef Chahine"/>
    <s v="Ahmad Mazhar, Salah Zo El Faqqar, Nadia Lotfi, Hamdy Gheith, Laila Fawzy, Omar El-Hariri, Laila Taher, Hussein Riad, Mahmoud El Meleigy, Zaki Tolaimat"/>
    <n v="10"/>
    <s v="Egypt"/>
    <s v="Egypt"/>
    <n v="1"/>
    <d v="2020-06-18T00:00:00"/>
    <n v="1963"/>
    <x v="5"/>
    <s v="194 min"/>
    <n v="194"/>
    <n v="194"/>
    <n v="8917.9696870861262"/>
    <s v=""/>
    <s v="Action &amp; Adventure, Classic Movies, Dramas"/>
    <s v="Action &amp; Adventure"/>
    <s v="Action &amp; Adventure, Classic Movies, Dramas"/>
    <n v="3"/>
  </r>
  <r>
    <n v="2491"/>
    <s v="s2491"/>
    <x v="0"/>
    <s v="The Married Couples"/>
    <s v="Hassan AbdulSalam"/>
    <s v="Samir Ghanem, George Sidhum, Sherine, Nagah El-Mogui"/>
    <n v="4"/>
    <s v="Egypt"/>
    <s v="Egypt"/>
    <n v="1"/>
    <d v="2020-05-21T00:00:00"/>
    <n v="1981"/>
    <x v="1"/>
    <s v="195 min"/>
    <n v="195"/>
    <n v="195"/>
    <n v="9107.8396919792922"/>
    <s v=""/>
    <s v="Comedies, International Movies, Romantic Movies"/>
    <s v="Comedies"/>
    <s v="Comedies, International Movies, Romantic Movies"/>
    <n v="3"/>
  </r>
  <r>
    <n v="7958"/>
    <s v="s7958"/>
    <x v="0"/>
    <s v="Schindler's List"/>
    <s v="Steven Spielberg"/>
    <s v="Liam Neeson, Ben Kingsley, Ralph Fiennes, Caroline Goodall, Jonathan Sagall, Embeth Davidtz, Ma≈Çgorzata Gebel, Shmulik Levy, Mark Ivanir, Beatrice Macola, Friedrich von Thun, Andrzej Seweryn"/>
    <n v="12"/>
    <s v="United States"/>
    <s v="United States"/>
    <n v="1"/>
    <d v="2018-04-01T00:00:00"/>
    <n v="1993"/>
    <x v="12"/>
    <s v="195 min"/>
    <n v="195"/>
    <n v="195"/>
    <n v="9107.8396919792922"/>
    <s v=""/>
    <s v="Classic Movies, Dramas"/>
    <s v="Classic Movies"/>
    <s v="Classic Movies, Dramas"/>
    <n v="2"/>
  </r>
  <r>
    <n v="6681"/>
    <s v="s6681"/>
    <x v="0"/>
    <s v="Elephants Dream 4 Hour"/>
    <s v="Bassam Kurdali"/>
    <s v="Cas Jansen, Tygo Gernandt"/>
    <n v="2"/>
    <s v="Netherlands"/>
    <s v="Netherlands"/>
    <n v="1"/>
    <d v="2018-08-23T00:00:00"/>
    <n v="2006"/>
    <x v="5"/>
    <s v="196 min"/>
    <n v="196"/>
    <n v="196"/>
    <n v="9299.7096968724582"/>
    <s v=""/>
    <s v="International Movies, Sci-Fi &amp; Fantasy"/>
    <s v="International Movies"/>
    <s v="International Movies, Sci-Fi &amp; Fantasy"/>
    <n v="2"/>
  </r>
  <r>
    <n v="6620"/>
    <s v="s6620"/>
    <x v="0"/>
    <s v="Doctor Zhivago"/>
    <s v="David Lean"/>
    <s v="Omar Sharif, Julie Christie, Geraldine Chaplin, Rod Steiger, Alec Guinness, Tom Courtenay, Siobhan McKenna, Ralph Richardson, Jeffrey Rockland"/>
    <n v="9"/>
    <s v="United States"/>
    <s v="United States, Italy, United Kingdom, Liechtenstein"/>
    <n v="4"/>
    <d v="2019-11-01T00:00:00"/>
    <n v="1965"/>
    <x v="2"/>
    <s v="200 min"/>
    <n v="200"/>
    <n v="200"/>
    <n v="10087.189716445122"/>
    <s v=""/>
    <s v="Classic Movies, Dramas, Romantic Movies"/>
    <s v="Classic Movies"/>
    <s v="Classic Movies, Dramas, Romantic Movies"/>
    <n v="3"/>
  </r>
  <r>
    <n v="8405"/>
    <s v="s8405"/>
    <x v="0"/>
    <s v="The Lord of the Rings: The Return of the King"/>
    <s v="Peter Jackson"/>
    <s v="Elijah Wood, Ian McKellen, Liv Tyler, Viggo Mortensen, Sean Astin, Cate Blanchett, John Rhys-Davies, Bernard Hill, Billy Boyd, Dominic Monaghan, Orlando Bloom, Hugo Weaving"/>
    <n v="12"/>
    <s v="New Zealand"/>
    <s v="New Zealand, United States"/>
    <n v="2"/>
    <d v="2020-01-01T00:00:00"/>
    <n v="2003"/>
    <x v="2"/>
    <s v="201 min"/>
    <n v="201"/>
    <n v="201"/>
    <n v="10289.059721338288"/>
    <s v=""/>
    <s v="Action &amp; Adventure, Sci-Fi &amp; Fantasy"/>
    <s v="Action &amp; Adventure"/>
    <s v="Action &amp; Adventure, Sci-Fi &amp; Fantasy"/>
    <n v="2"/>
  </r>
  <r>
    <n v="2127"/>
    <s v="s2127"/>
    <x v="0"/>
    <s v="What's Your Raashee?"/>
    <s v="Ashutosh Gowariker"/>
    <s v="Harman Baweja, Priyanka Chopra, Manju Singh, Anjan Srivastav, Darshan Jariwala, Dilip Joshi, Vishwa Badola, Rajesh Vivek, Daya Shankar Pandey, Yuri Suri"/>
    <n v="10"/>
    <s v="India"/>
    <s v="India"/>
    <n v="1"/>
    <d v="2020-08-15T00:00:00"/>
    <n v="2009"/>
    <x v="6"/>
    <s v="203 min"/>
    <n v="203"/>
    <n v="203"/>
    <n v="10698.79973112462"/>
    <s v=""/>
    <s v="Comedies, International Movies, Music &amp; Musicals"/>
    <s v="Comedies"/>
    <s v="Comedies, International Movies, Music &amp; Musicals"/>
    <n v="3"/>
  </r>
  <r>
    <n v="807"/>
    <s v="s807"/>
    <x v="0"/>
    <s v="Seven Souls in the Skull Castle: Season Moon Jogen"/>
    <s v="Hidenori Inoue"/>
    <s v="Sota Fukushi, Taichi Saotome, Shohei Miura, Kenta Suga, Soichi Hirama, Shoko Takada, Ikkei Watanabe"/>
    <n v="7"/>
    <m/>
    <m/>
    <n v="0"/>
    <d v="2021-06-02T00:00:00"/>
    <n v="2017"/>
    <x v="1"/>
    <s v="204 min"/>
    <n v="204"/>
    <n v="204"/>
    <n v="10906.669736017786"/>
    <s v=""/>
    <s v="Action &amp; Adventure, Dramas, International Movies"/>
    <s v="Action &amp; Adventure"/>
    <s v="Action &amp; Adventure, Dramas, International Movies"/>
    <n v="3"/>
  </r>
  <r>
    <n v="2484"/>
    <s v="s2484"/>
    <x v="0"/>
    <s v="Fifty Year Old Teenager"/>
    <s v="Fouad Al Shatti"/>
    <s v="Abdulhussain Abdulredah, Haifaa Adel, Dawood Hussain, Mohamed Gaber"/>
    <n v="4"/>
    <m/>
    <m/>
    <n v="0"/>
    <d v="2020-05-21T00:00:00"/>
    <n v="1996"/>
    <x v="1"/>
    <s v="204 min"/>
    <n v="204"/>
    <n v="204"/>
    <n v="10906.669736017786"/>
    <s v=""/>
    <s v="Comedies, International Movies"/>
    <s v="Comedies"/>
    <s v="Comedies, International Movies"/>
    <n v="2"/>
  </r>
  <r>
    <n v="8328"/>
    <s v="s8328"/>
    <x v="0"/>
    <s v="The Gospel of Luke"/>
    <s v="David Batty"/>
    <s v="Selva Rasalingam, Karima Gouit, Mourad Zaoui, El Mahmoudi M'Barek, Abdelilah Wahbi, Abdelaziz N'Mila, Ait Youssef Youssef, Mohamed El Korchi, Ramdane Aala"/>
    <n v="9"/>
    <s v="United States"/>
    <s v="United States, United Kingdom, Morocco"/>
    <n v="3"/>
    <d v="2018-10-19T00:00:00"/>
    <n v="2015"/>
    <x v="1"/>
    <s v="205 min"/>
    <n v="205"/>
    <n v="205"/>
    <n v="11116.539740910952"/>
    <s v=""/>
    <s v="Dramas, Faith &amp; Spirituality"/>
    <s v="Dramas"/>
    <s v="Dramas, Faith &amp; Spirituality"/>
    <n v="2"/>
  </r>
  <r>
    <n v="2633"/>
    <s v="s2633"/>
    <x v="0"/>
    <s v="No Direction Home: Bob Dylan"/>
    <s v="Martin Scorsese"/>
    <s v="Bob Dylan, Joan Baez, Dave Van Ronk, Peter Yarrow, Allen Ginsberg, Pete Seeger, Maria Muldaur, Mavis Staples, Al Kooper, Tony Glover"/>
    <n v="10"/>
    <s v="United Kingdom"/>
    <s v="United Kingdom, United States, Japan"/>
    <n v="3"/>
    <d v="2020-04-25T00:00:00"/>
    <n v="2005"/>
    <x v="5"/>
    <s v="208 min"/>
    <n v="208"/>
    <n v="208"/>
    <n v="11758.149755590448"/>
    <s v=""/>
    <s v="Documentaries, Music &amp; Musicals"/>
    <s v="Documentaries"/>
    <s v="Documentaries, Music &amp; Musicals"/>
    <n v="2"/>
  </r>
  <r>
    <n v="2732"/>
    <s v="s2732"/>
    <x v="0"/>
    <s v="Kabhi Khushi Kabhie Gham"/>
    <s v="Karan Johar"/>
    <s v="Amitabh Bachchan, Jaya Bhaduri, Shah Rukh Khan, Kajol, Hrithik Roshan, Kareena Kapoor, Rani Mukerji, Farida Jalal, Himani Shivpuri, Alok Nath"/>
    <n v="10"/>
    <s v="India"/>
    <s v="India"/>
    <n v="1"/>
    <d v="2020-04-01T00:00:00"/>
    <n v="2001"/>
    <x v="1"/>
    <s v="209 min"/>
    <n v="209"/>
    <n v="209"/>
    <n v="11976.019760483614"/>
    <s v=""/>
    <s v="Dramas, International Movies"/>
    <s v="Dramas"/>
    <s v="Dramas, International Movies"/>
    <n v="2"/>
  </r>
  <r>
    <n v="3228"/>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n v="20"/>
    <s v="United States"/>
    <s v="United States"/>
    <n v="1"/>
    <d v="2019-11-27T00:00:00"/>
    <n v="2019"/>
    <x v="12"/>
    <s v="209 min"/>
    <n v="209"/>
    <n v="209"/>
    <n v="11976.019760483614"/>
    <s v=""/>
    <s v="Dramas"/>
    <s v="Dramas"/>
    <s v="Dramas"/>
    <n v="1"/>
  </r>
  <r>
    <n v="808"/>
    <s v="s808"/>
    <x v="0"/>
    <s v="Seven Souls in the Skull Castle: Season Moon Kagen"/>
    <s v="Hidenori Inoue"/>
    <s v="Mamoru Miyano, Hiroki Suzuki, Tomoki Hirose, Ryo Kimura, Kodai Matsuoka, Aki Hano, Tetsuya Chiba"/>
    <n v="7"/>
    <m/>
    <m/>
    <n v="0"/>
    <d v="2021-06-02T00:00:00"/>
    <n v="2017"/>
    <x v="6"/>
    <s v="212 min"/>
    <n v="212"/>
    <n v="212"/>
    <n v="12641.629775163112"/>
    <s v=""/>
    <s v="Action &amp; Adventure, Dramas, International Movies"/>
    <s v="Action &amp; Adventure"/>
    <s v="Action &amp; Adventure, Dramas, International Movies"/>
    <n v="3"/>
  </r>
  <r>
    <n v="4574"/>
    <s v="s4574"/>
    <x v="0"/>
    <s v="Jodhaa Akbar"/>
    <s v="Ashutosh Gowariker"/>
    <s v="Hrithik Roshan, Aishwarya Rai Bachchan, Sonu Sood, Poonam Sinha, Suhasini Mulay, Ila Arun, Raza Murad, Kulbhushan Kharbanda, Abeer Abrar"/>
    <n v="9"/>
    <s v="India"/>
    <s v="India"/>
    <n v="1"/>
    <d v="2018-10-01T00:00:00"/>
    <n v="2008"/>
    <x v="1"/>
    <s v="214 min"/>
    <n v="214"/>
    <n v="214"/>
    <n v="13095.369784949444"/>
    <s v=""/>
    <s v="Action &amp; Adventure, Dramas, International Movies"/>
    <s v="Action &amp; Adventure"/>
    <s v="Action &amp; Adventure, Dramas, International Movies"/>
    <n v="3"/>
  </r>
  <r>
    <n v="1020"/>
    <s v="s1020"/>
    <x v="0"/>
    <s v="Lagaan"/>
    <s v="Ashutosh Gowariker"/>
    <s v="Aamir Khan, Gracy Singh, Rachel Shelley, Paul Blackthorne, Kulbhushan Kharbanda, Raghuvir Yadav, Yashpal Sharma, Rajendranath Zutshi, Rajesh Vivek, Aditya Lakhia"/>
    <n v="10"/>
    <s v="India"/>
    <s v="India, United Kingdom"/>
    <n v="2"/>
    <d v="2021-04-17T00:00:00"/>
    <n v="2001"/>
    <x v="7"/>
    <s v="224 min"/>
    <n v="224"/>
    <n v="224"/>
    <n v="15484.069833881103"/>
    <s v=""/>
    <s v="Dramas, International Movies, Music &amp; Musicals"/>
    <s v="Dramas"/>
    <s v="Dramas, International Movies, Music &amp; Musicals"/>
    <n v="3"/>
  </r>
  <r>
    <n v="7933"/>
    <s v="s7933"/>
    <x v="0"/>
    <s v="Sangam"/>
    <s v="Raj Kapoor"/>
    <s v="Raj Kapoor, Vyjayanthimala, Rajendra Kumar, Lalita Pawar, Achala Sachdev, Hari Shivdasani, Raj Mehra, Iftekhar"/>
    <n v="8"/>
    <s v="India"/>
    <s v="India"/>
    <n v="1"/>
    <d v="2019-12-31T00:00:00"/>
    <n v="1964"/>
    <x v="1"/>
    <s v="228 min"/>
    <n v="228"/>
    <n v="228"/>
    <n v="16495.549853453762"/>
    <s v=""/>
    <s v="Classic Movies, Dramas, International Movies"/>
    <s v="Classic Movies"/>
    <s v="Classic Movies, Dramas, International Movies"/>
    <n v="3"/>
  </r>
  <r>
    <n v="167"/>
    <s v="s167"/>
    <x v="0"/>
    <s v="Once Upon a Time in America"/>
    <s v="Sergio Leone"/>
    <s v="Robert De Niro, James Woods, Elizabeth McGovern, Treat Williams, Tuesday Weld, Burt Young, Joe Pesci, Danny Aiello, William Forsythe, James Hayden"/>
    <n v="10"/>
    <s v="Italy"/>
    <s v="Italy, United States"/>
    <n v="2"/>
    <d v="2021-09-01T00:00:00"/>
    <n v="1984"/>
    <x v="12"/>
    <s v="229 min"/>
    <n v="229"/>
    <n v="229"/>
    <n v="16753.41985834693"/>
    <s v=""/>
    <s v="Classic Movies, Dramas"/>
    <s v="Classic Movies"/>
    <s v="Classic Movies, Dramas"/>
    <n v="2"/>
  </r>
  <r>
    <n v="2489"/>
    <s v="s2489"/>
    <x v="0"/>
    <s v="Raya and Sakina"/>
    <s v="Hussein Kamal"/>
    <s v="Suhair El-Babili, Shadia, Abdel Moneim Madbouly, Ahmed Bedir"/>
    <n v="4"/>
    <m/>
    <m/>
    <n v="0"/>
    <d v="2020-05-21T00:00:00"/>
    <n v="1984"/>
    <x v="1"/>
    <s v="230 min"/>
    <n v="230"/>
    <n v="230"/>
    <n v="17013.289863240094"/>
    <s v=""/>
    <s v="Comedies, Dramas, International Movies"/>
    <s v="Comedies"/>
    <s v="Comedies, Dramas, International Movies"/>
    <n v="3"/>
  </r>
  <r>
    <n v="2485"/>
    <s v="s2485"/>
    <x v="0"/>
    <s v="Lock Your Girls In"/>
    <s v="Fouad El-Mohandes"/>
    <s v="Fouad El-Mohandes, Sanaa Younes, Sherihan, Ahmed Rateb, Ijlal Zaki, Zakariya Mowafi"/>
    <n v="6"/>
    <m/>
    <m/>
    <n v="0"/>
    <d v="2020-05-21T00:00:00"/>
    <n v="1982"/>
    <x v="6"/>
    <s v="233 min"/>
    <n v="233"/>
    <n v="233"/>
    <n v="17804.899877919594"/>
    <s v=""/>
    <s v="Comedies, International Movies, Romantic Movies"/>
    <s v="Comedies"/>
    <s v="Comedies, International Movies, Romantic Movies"/>
    <n v="3"/>
  </r>
  <r>
    <n v="2488"/>
    <s v="s2488"/>
    <x v="0"/>
    <s v="No Longer kids"/>
    <s v="Samir Al Asfory"/>
    <s v="Said Saleh, Hassan Moustafa, Ahmed Zaki, Younes Shalabi, Nadia Shukri, Karima Mokhtar"/>
    <n v="6"/>
    <s v="Egypt"/>
    <s v="Egypt"/>
    <n v="1"/>
    <d v="2020-05-21T00:00:00"/>
    <n v="1979"/>
    <x v="1"/>
    <s v="237 min"/>
    <n v="237"/>
    <n v="237"/>
    <n v="18888.379897492254"/>
    <s v=""/>
    <s v="Comedies, Dramas, International Movies"/>
    <s v="Comedies"/>
    <s v="Comedies, Dramas, International Movies"/>
    <n v="3"/>
  </r>
  <r>
    <n v="2492"/>
    <s v="s2492"/>
    <x v="0"/>
    <s v="The School of Mischief"/>
    <s v="Houssam El-Din Mustafa"/>
    <s v="Suhair El-Babili, Adel Emam, Saeed Saleh, Younes Shalabi, Hadi El-Gayyar, Ahmad Zaki, Hassan Moustafa"/>
    <n v="7"/>
    <s v="Egypt"/>
    <s v="Egypt"/>
    <n v="1"/>
    <d v="2020-05-21T00:00:00"/>
    <n v="1973"/>
    <x v="1"/>
    <s v="253 min"/>
    <n v="253"/>
    <n v="253"/>
    <n v="23542.299975782909"/>
    <s v=""/>
    <s v="Comedies, Dramas, International Movies"/>
    <s v="Comedies"/>
    <s v="Comedies, Dramas, International Movies"/>
    <n v="3"/>
  </r>
  <r>
    <n v="718"/>
    <s v="s718"/>
    <x v="0"/>
    <s v="Headspace: Unwind Your Mind"/>
    <m/>
    <s v="Andy Puddicombe, Evelyn Lewis Prieto, Ginger Daniels, Darren Pettie, Simon Prebble, Rhiannon Mcgavin, Kate Seftel"/>
    <n v="7"/>
    <m/>
    <m/>
    <n v="0"/>
    <d v="2021-06-15T00:00:00"/>
    <n v="2021"/>
    <x v="4"/>
    <s v="273 min"/>
    <n v="273"/>
    <n v="273"/>
    <n v="30079.700073646225"/>
    <s v=""/>
    <s v="Documentaries"/>
    <s v="Documentaries"/>
    <s v="Documentaries"/>
    <n v="1"/>
  </r>
  <r>
    <n v="4254"/>
    <s v="s4254"/>
    <x v="0"/>
    <s v="Black Mirror: Bandersnatch"/>
    <m/>
    <s v="Fionn Whitehead, Will Poulter, Craig Parkinson, Alice Lowe, Asim Chaudhry"/>
    <n v="5"/>
    <s v="United States"/>
    <s v="United States"/>
    <n v="1"/>
    <d v="2018-12-28T00:00:00"/>
    <n v="2018"/>
    <x v="5"/>
    <s v="312 min"/>
    <n v="312"/>
    <n v="312"/>
    <n v="45128.630264479696"/>
    <s v=""/>
    <s v="Dramas, International Movies, Sci-Fi &amp; Fantasy"/>
    <s v="Dramas"/>
    <s v="Dramas, International Movies, Sci-Fi &amp; Fantasy"/>
    <n v="3"/>
  </r>
  <r>
    <n v="2"/>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n v="19"/>
    <s v="South Africa"/>
    <s v="South Africa"/>
    <n v="1"/>
    <d v="2021-09-24T00:00:00"/>
    <n v="2021"/>
    <x v="5"/>
    <s v="2 Season"/>
    <n v="2"/>
    <s v=""/>
    <m/>
    <n v="2"/>
    <s v="International TV Shows, TV Dramas, TV Mysteries"/>
    <s v="International TV Shows"/>
    <s v="International TV Shows, TV Dramas, TV Mysteries"/>
    <n v="3"/>
  </r>
  <r>
    <n v="3"/>
    <s v="s3"/>
    <x v="1"/>
    <s v="Ganglands"/>
    <s v="Julien Leclercq"/>
    <s v="Sami Bouajila, Tracy Gotoas, Samuel Jouy, Nabiha Akkari, Sofia Lesaffre, Salim Kechiouche, Noureddine Farihi, Geert Van Rampelberg, Bakary Diombera"/>
    <n v="9"/>
    <m/>
    <m/>
    <n v="0"/>
    <d v="2021-09-24T00:00:00"/>
    <n v="2021"/>
    <x v="5"/>
    <s v="1 Season"/>
    <n v="1"/>
    <s v=""/>
    <m/>
    <n v="1"/>
    <s v="Crime TV Shows, International TV Shows, TV Action &amp; Adventure"/>
    <s v="Crime TV Shows"/>
    <s v="Crime TV Shows, International TV Shows, TV Action &amp; Adventure"/>
    <n v="3"/>
  </r>
  <r>
    <n v="4"/>
    <s v="s4"/>
    <x v="1"/>
    <s v="Jailbirds New Orleans"/>
    <m/>
    <m/>
    <n v="0"/>
    <m/>
    <m/>
    <n v="0"/>
    <d v="2021-09-24T00:00:00"/>
    <n v="2021"/>
    <x v="5"/>
    <s v="1 Season"/>
    <n v="1"/>
    <s v=""/>
    <m/>
    <n v="1"/>
    <s v="Docuseries, Reality TV"/>
    <s v="Docuseries"/>
    <s v="Docuseries, Reality TV"/>
    <n v="2"/>
  </r>
  <r>
    <n v="5"/>
    <s v="s5"/>
    <x v="1"/>
    <s v="Kota Factory"/>
    <m/>
    <s v="Mayur More, Jitendra Kumar, Ranjan Raj, Alam Khan, Ahsaas Channa, Revathi Pillai, Urvi Singh, Arun Kumar"/>
    <n v="8"/>
    <s v="India"/>
    <s v="India"/>
    <n v="1"/>
    <d v="2021-09-24T00:00:00"/>
    <n v="2021"/>
    <x v="5"/>
    <s v="2 Season"/>
    <n v="2"/>
    <s v=""/>
    <m/>
    <n v="2"/>
    <s v="International TV Shows, Romantic TV Shows, TV Comedies"/>
    <s v="International TV Shows"/>
    <s v="International TV Shows, Romantic TV Shows, TV Comedies"/>
    <n v="3"/>
  </r>
  <r>
    <n v="6"/>
    <s v="s6"/>
    <x v="1"/>
    <s v="Midnight Mass"/>
    <s v="Mike Flanagan"/>
    <s v="Kate Siegel, Zach Gilford, Hamish Linklater, Henry Thomas, Kristin Lehman, Samantha Sloyan, Igby Rigney, Rahul Kohli, Annarah Cymone, Annabeth Gish, Alex Essoe, Rahul Abburi, Matt Biedel, Michael Trucco, Crystal Balint, Louis Oliver"/>
    <n v="16"/>
    <m/>
    <m/>
    <n v="0"/>
    <d v="2021-09-24T00:00:00"/>
    <n v="2021"/>
    <x v="5"/>
    <s v="1 Season"/>
    <n v="1"/>
    <s v=""/>
    <m/>
    <n v="1"/>
    <s v="TV Dramas, TV Horror, TV Mysteries"/>
    <s v="TV Dramas"/>
    <s v="TV Dramas, TV Horror, TV Mysteries"/>
    <n v="3"/>
  </r>
  <r>
    <n v="9"/>
    <s v="s9"/>
    <x v="1"/>
    <s v="The Great British Baking Show"/>
    <s v="Andy Devonshire"/>
    <s v="Mel Giedroyc, Sue Perkins, Mary Berry, Paul Hollywood"/>
    <n v="4"/>
    <s v="United Kingdom"/>
    <s v="United Kingdom"/>
    <n v="1"/>
    <d v="2021-09-24T00:00:00"/>
    <n v="2021"/>
    <x v="1"/>
    <s v="9 Season"/>
    <n v="9"/>
    <s v=""/>
    <m/>
    <n v="9"/>
    <s v="British TV Shows, Reality TV"/>
    <s v="British TV Shows"/>
    <s v="British TV Shows, Reality TV"/>
    <n v="2"/>
  </r>
  <r>
    <n v="11"/>
    <s v="s11"/>
    <x v="1"/>
    <s v="Vendetta: Truth, Lies and The Mafia"/>
    <m/>
    <m/>
    <n v="0"/>
    <m/>
    <m/>
    <n v="0"/>
    <d v="2021-09-24T00:00:00"/>
    <n v="2021"/>
    <x v="5"/>
    <s v="1 Season"/>
    <n v="1"/>
    <s v=""/>
    <m/>
    <n v="1"/>
    <s v="Crime TV Shows, Docuseries, International TV Shows"/>
    <s v="Crime TV Shows"/>
    <s v="Crime TV Shows, Docuseries, International TV Shows"/>
    <n v="3"/>
  </r>
  <r>
    <n v="12"/>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n v="25"/>
    <m/>
    <m/>
    <n v="0"/>
    <d v="2021-09-23T00:00:00"/>
    <n v="2021"/>
    <x v="5"/>
    <s v="1 Season"/>
    <n v="1"/>
    <s v=""/>
    <m/>
    <n v="1"/>
    <s v="Crime TV Shows, International TV Shows, TV Action &amp; Adventure"/>
    <s v="Crime TV Shows"/>
    <s v="Crime TV Shows, International TV Shows, TV Action &amp; Adventure"/>
    <n v="3"/>
  </r>
  <r>
    <n v="15"/>
    <s v="s15"/>
    <x v="1"/>
    <s v="Crime Stories: India Detectives"/>
    <m/>
    <m/>
    <n v="0"/>
    <m/>
    <m/>
    <n v="0"/>
    <d v="2021-09-22T00:00:00"/>
    <n v="2021"/>
    <x v="5"/>
    <s v="1 Season"/>
    <n v="1"/>
    <s v=""/>
    <m/>
    <n v="1"/>
    <s v="British TV Shows, Crime TV Shows, Docuseries"/>
    <s v="British TV Shows"/>
    <s v="British TV Shows, Crime TV Shows, Docuseries"/>
    <n v="3"/>
  </r>
  <r>
    <n v="16"/>
    <s v="s16"/>
    <x v="1"/>
    <s v="Dear White People"/>
    <m/>
    <s v="Logan Browning, Brandon P. Bell, DeRon Horton, Antoinette Robertson, John Patrick Amedori, Ashley Blaine Featherson, Marque Richardson, Giancarlo Esposito"/>
    <n v="8"/>
    <s v="United States"/>
    <s v="United States"/>
    <n v="1"/>
    <d v="2021-09-22T00:00:00"/>
    <n v="2021"/>
    <x v="5"/>
    <s v="4 Season"/>
    <n v="4"/>
    <s v=""/>
    <m/>
    <n v="4"/>
    <s v="TV Comedies, TV Dramas"/>
    <s v="TV Comedies"/>
    <s v="TV Comedies, TV Dramas"/>
    <n v="2"/>
  </r>
  <r>
    <n v="18"/>
    <s v="s18"/>
    <x v="1"/>
    <s v="Falsa identidad"/>
    <m/>
    <s v="Luis Ernesto Franco, Camila Sodi, Sergio Goyri, Samadhi Zendejas, Eduardo Y√°√±ez, Sonya Smith, Alejandro Camacho, Azela Robinson, Uriel del Toro, G√©raldine Baz√°n, Gabriela Roel, Marcus Ornellas"/>
    <n v="12"/>
    <s v="Mexico"/>
    <s v="Mexico"/>
    <n v="1"/>
    <d v="2021-09-22T00:00:00"/>
    <n v="2020"/>
    <x v="5"/>
    <s v="2 Season"/>
    <n v="2"/>
    <s v=""/>
    <m/>
    <n v="2"/>
    <s v="Crime TV Shows, Spanish-Language TV Shows, TV Dramas"/>
    <s v="Crime TV Shows"/>
    <s v="Crime TV Shows, Spanish-Language TV Shows, TV Dramas"/>
    <n v="3"/>
  </r>
  <r>
    <n v="20"/>
    <s v="s20"/>
    <x v="1"/>
    <s v="Jaguar"/>
    <m/>
    <s v="Blanca Su√°rez, Iv√°n Marcos, √ìscar Casas, Adri√°n Lastra, Francesc Garrido, Stefan Weinert, Julia M√∂ller, Alicia Chojnowski"/>
    <n v="8"/>
    <m/>
    <m/>
    <n v="0"/>
    <d v="2021-09-22T00:00:00"/>
    <n v="2021"/>
    <x v="5"/>
    <s v="1 Season"/>
    <n v="1"/>
    <s v=""/>
    <m/>
    <n v="1"/>
    <s v="International TV Shows, Spanish-Language TV Shows, TV Action &amp; Adventure"/>
    <s v="International TV Shows"/>
    <s v="International TV Shows, Spanish-Language TV Shows, TV Action &amp; Adventure"/>
    <n v="3"/>
  </r>
  <r>
    <n v="21"/>
    <s v="s21"/>
    <x v="1"/>
    <s v="Monsters Inside: The 24 Faces of Billy Milligan"/>
    <s v="Olivier Megaton"/>
    <m/>
    <n v="0"/>
    <m/>
    <m/>
    <n v="0"/>
    <d v="2021-09-22T00:00:00"/>
    <n v="2021"/>
    <x v="1"/>
    <s v="1 Season"/>
    <n v="1"/>
    <s v=""/>
    <m/>
    <n v="1"/>
    <s v="Crime TV Shows, Docuseries, International TV Shows"/>
    <s v="Crime TV Shows"/>
    <s v="Crime TV Shows, Docuseries, International TV Shows"/>
    <n v="3"/>
  </r>
  <r>
    <n v="22"/>
    <s v="s22"/>
    <x v="1"/>
    <s v="Resurrection: Ertugrul"/>
    <m/>
    <s v="Engin Altan D√ºzyatan, Serdar G√∂khan, H√ºlya Darcan, Kaan Ta≈üaner, Esra Bilgi√ß, Osman Soykut, Serdar Deniz, Cengiz Co≈ükun, Reshad Strik, Hande Suba≈üƒ±"/>
    <n v="10"/>
    <s v="Turkey"/>
    <s v="Turkey"/>
    <n v="1"/>
    <d v="2021-09-22T00:00:00"/>
    <n v="2018"/>
    <x v="1"/>
    <s v="5 Season"/>
    <n v="5"/>
    <s v=""/>
    <m/>
    <n v="5"/>
    <s v="International TV Shows, TV Action &amp; Adventure, TV Dramas"/>
    <s v="International TV Shows"/>
    <s v="International TV Shows, TV Action &amp; Adventure, TV Dramas"/>
    <n v="3"/>
  </r>
  <r>
    <n v="26"/>
    <s v="s26"/>
    <x v="1"/>
    <s v="Love on the Spectrum"/>
    <m/>
    <s v="Brooke Satchwell"/>
    <n v="1"/>
    <s v="Australia"/>
    <s v="Australia"/>
    <n v="1"/>
    <d v="2021-09-21T00:00:00"/>
    <n v="2021"/>
    <x v="1"/>
    <s v="2 Season"/>
    <n v="2"/>
    <s v=""/>
    <m/>
    <n v="2"/>
    <s v="Docuseries, International TV Shows, Reality TV"/>
    <s v="Docuseries"/>
    <s v="Docuseries, International TV Shows, Reality TV"/>
    <n v="3"/>
  </r>
  <r>
    <n v="32"/>
    <s v="s32"/>
    <x v="1"/>
    <s v="Chicago Party Aunt"/>
    <m/>
    <s v="Lauren Ash, Rory O'Malley, RuPaul Charles, Jill Talley, Ike Barinholtz, Jon Barinholtz, Matthew Craig, Bob Odenkirk, Mike Hagerty, Katie Rich, Chris Witaske"/>
    <n v="11"/>
    <m/>
    <m/>
    <n v="0"/>
    <d v="2021-09-17T00:00:00"/>
    <n v="2021"/>
    <x v="5"/>
    <s v="1 Season"/>
    <n v="1"/>
    <s v=""/>
    <m/>
    <n v="1"/>
    <s v="TV Comedies"/>
    <s v="TV Comedies"/>
    <s v="TV Comedies"/>
    <n v="1"/>
  </r>
  <r>
    <n v="33"/>
    <s v="s33"/>
    <x v="1"/>
    <s v="Sex Education"/>
    <m/>
    <s v="Asa Butterfield, Gillian Anderson, Ncuti Gatwa, Emma Mackey, Connor Swindells, Kedar Williams-Stirling, Alistair Petrie"/>
    <n v="7"/>
    <s v="United Kingdom"/>
    <s v="United Kingdom"/>
    <n v="1"/>
    <d v="2021-09-17T00:00:00"/>
    <n v="2020"/>
    <x v="5"/>
    <s v="3 Season"/>
    <n v="3"/>
    <s v=""/>
    <m/>
    <n v="3"/>
    <s v="British TV Shows, International TV Shows, TV Comedies"/>
    <s v="British TV Shows"/>
    <s v="British TV Shows, International TV Shows, TV Comedies"/>
    <n v="3"/>
  </r>
  <r>
    <n v="34"/>
    <s v="s34"/>
    <x v="1"/>
    <s v="Squid Game"/>
    <m/>
    <s v="Lee Jung-jae, Park Hae-soo, Wi Ha-jun, Oh Young-soo, Jung Ho-yeon, Heo Sung-tae, Kim Joo-ryoung, Tripathi Anupam, You Seong-joo, Lee You-mi"/>
    <n v="10"/>
    <m/>
    <m/>
    <n v="0"/>
    <d v="2021-09-17T00:00:00"/>
    <n v="2021"/>
    <x v="5"/>
    <s v="1 Season"/>
    <n v="1"/>
    <s v=""/>
    <m/>
    <n v="1"/>
    <s v="International TV Shows, TV Dramas, TV Thrillers"/>
    <s v="International TV Shows"/>
    <s v="International TV Shows, TV Dramas, TV Thrillers"/>
    <n v="3"/>
  </r>
  <r>
    <n v="35"/>
    <s v="s35"/>
    <x v="1"/>
    <s v="Tayo and Little Wizards"/>
    <m/>
    <s v="Dami Lee, Jason Lee, Bommie Catherine Han, Jennifer Waescher, Nancy Kim"/>
    <n v="5"/>
    <m/>
    <m/>
    <n v="0"/>
    <d v="2021-09-17T00:00:00"/>
    <n v="2020"/>
    <x v="8"/>
    <s v="1 Season"/>
    <n v="1"/>
    <s v=""/>
    <m/>
    <n v="1"/>
    <s v="Kids' TV"/>
    <s v="Kids' TV"/>
    <s v="Kids' TV"/>
    <n v="1"/>
  </r>
  <r>
    <n v="38"/>
    <s v="s38"/>
    <x v="1"/>
    <s v="Angry Birds"/>
    <m/>
    <s v="Antti P√§√§kk√∂nen, Helj√§ Heikkinen, Lynne Guaglione, Pasi Ruohonen, Rauno Ahonen"/>
    <n v="5"/>
    <s v="Finland"/>
    <s v="Finland"/>
    <n v="1"/>
    <d v="2021-09-16T00:00:00"/>
    <n v="2018"/>
    <x v="8"/>
    <s v="1 Season"/>
    <n v="1"/>
    <s v=""/>
    <m/>
    <n v="1"/>
    <s v="Kids' TV, TV Comedies"/>
    <s v="Kids' TV"/>
    <s v="Kids' TV, TV Comedies"/>
    <n v="2"/>
  </r>
  <r>
    <n v="40"/>
    <s v="s40"/>
    <x v="1"/>
    <s v="Chhota Bheem"/>
    <m/>
    <s v="Vatsal Dubey, Julie Tejwani, Rupa Bhimani, Jigna Bhardwaj, Rajesh Kava, Mousam, Swapnil"/>
    <n v="7"/>
    <s v="India"/>
    <s v="India"/>
    <n v="1"/>
    <d v="2021-09-16T00:00:00"/>
    <n v="2021"/>
    <x v="8"/>
    <s v="3 Season"/>
    <n v="3"/>
    <s v=""/>
    <m/>
    <n v="3"/>
    <s v="Kids' TV"/>
    <s v="Kids' TV"/>
    <s v="Kids' TV"/>
    <n v="1"/>
  </r>
  <r>
    <n v="41"/>
    <s v="s41"/>
    <x v="1"/>
    <s v="He-Man and the Masters of the Universe"/>
    <m/>
    <s v="Yuri Lowenthal, Kimberly Brooks, Antony Del Rio, Trevor Devall, Ben Diskin, Grey Griffin, David Kaye, Tom Kenny, Judy Alice Lee, Roger Craig Smith, Fred Tatasciore"/>
    <n v="11"/>
    <s v="United States"/>
    <s v="United States"/>
    <n v="1"/>
    <d v="2021-09-16T00:00:00"/>
    <n v="2021"/>
    <x v="8"/>
    <s v="1 Season"/>
    <n v="1"/>
    <s v=""/>
    <m/>
    <n v="1"/>
    <s v="Kids' TV, TV Sci-Fi &amp; Fantasy"/>
    <s v="Kids' TV"/>
    <s v="Kids' TV, TV Sci-Fi &amp; Fantasy"/>
    <n v="2"/>
  </r>
  <r>
    <n v="48"/>
    <s v="s48"/>
    <x v="1"/>
    <s v="The Smart Money Woman"/>
    <s v="Bunmi Ajakaiye"/>
    <s v="Osas Ighodaro, Ini Dima-Okojie, Kemi Lala Akindoju, Toni Tones, Ebenezer Eno, Eso Okolocha DIke, Patrick Diabuah, Karibi Fubara, Temisan Emmanuel, Timini Egbuson"/>
    <n v="10"/>
    <m/>
    <m/>
    <n v="0"/>
    <d v="2021-09-16T00:00:00"/>
    <n v="2020"/>
    <x v="5"/>
    <s v="1 Season"/>
    <n v="1"/>
    <s v=""/>
    <m/>
    <n v="1"/>
    <s v="International TV Shows, Romantic TV Shows, TV Comedies"/>
    <s v="International TV Shows"/>
    <s v="International TV Shows, Romantic TV Shows, TV Comedies"/>
    <n v="3"/>
  </r>
  <r>
    <n v="50"/>
    <s v="s50"/>
    <x v="1"/>
    <s v="Castle and Castle"/>
    <m/>
    <s v="Richard Mofe-Damijo, Dakore Akande, Bimbo Manuel, Blossom Chukwujekwu, Deyemi Okanlawon, Etim Effiong, Denola Grey, Duke Akintola, Eku Edewor, Ade Laoye, Anee Icha, Kevin Ushi, Jude Chukwuka, Amanda Afolabi"/>
    <n v="14"/>
    <s v="Nigeria"/>
    <s v="Nigeria"/>
    <n v="1"/>
    <d v="2021-09-15T00:00:00"/>
    <n v="2021"/>
    <x v="5"/>
    <s v="2 Season"/>
    <n v="2"/>
    <s v=""/>
    <m/>
    <n v="2"/>
    <s v="International TV Shows, TV Dramas"/>
    <s v="International TV Shows"/>
    <s v="International TV Shows, TV Dramas"/>
    <n v="2"/>
  </r>
  <r>
    <n v="51"/>
    <s v="s51"/>
    <x v="1"/>
    <s v="Dharmakshetra"/>
    <m/>
    <s v="Kashmira Irani, Chandan Anand, Dinesh Mehta, Ankit Arora, Pushkar Goggiaa, Anjali Rana, Aarya DharmChand Kumar, Amit Behl, Maleeka Ghai"/>
    <n v="9"/>
    <s v="India"/>
    <s v="India"/>
    <n v="1"/>
    <d v="2021-09-15T00:00:00"/>
    <n v="2014"/>
    <x v="6"/>
    <s v="1 Season"/>
    <n v="1"/>
    <s v=""/>
    <m/>
    <n v="1"/>
    <s v="International TV Shows, TV Dramas, TV Sci-Fi &amp; Fantasy"/>
    <s v="International TV Shows"/>
    <s v="International TV Shows, TV Dramas, TV Sci-Fi &amp; Fantasy"/>
    <n v="3"/>
  </r>
  <r>
    <n v="56"/>
    <s v="s56"/>
    <x v="1"/>
    <s v="Nailed It"/>
    <m/>
    <s v="Nicole Byer, Jacques Torres"/>
    <n v="2"/>
    <s v="United States"/>
    <s v="United States"/>
    <n v="1"/>
    <d v="2021-09-15T00:00:00"/>
    <n v="2021"/>
    <x v="6"/>
    <s v="6 Season"/>
    <n v="6"/>
    <s v=""/>
    <m/>
    <n v="6"/>
    <s v="Reality TV"/>
    <s v="Reality TV"/>
    <s v="Reality TV"/>
    <n v="1"/>
  </r>
  <r>
    <n v="66"/>
    <s v="s66"/>
    <x v="1"/>
    <s v="Numberblocks"/>
    <m/>
    <s v="Beth Chalmers, David Holt, Marcel McCalla, Teresa Gallagher"/>
    <n v="4"/>
    <s v="United Kingdom"/>
    <s v="United Kingdom"/>
    <n v="1"/>
    <d v="2021-09-15T00:00:00"/>
    <n v="2021"/>
    <x v="0"/>
    <s v="6 Season"/>
    <n v="6"/>
    <s v=""/>
    <m/>
    <n v="6"/>
    <s v="Kids' TV"/>
    <s v="Kids' TV"/>
    <s v="Kids' TV"/>
    <n v="1"/>
  </r>
  <r>
    <n v="67"/>
    <s v="s67"/>
    <x v="1"/>
    <s v="Raja Rasoi Aur Anya Kahaniyan"/>
    <m/>
    <m/>
    <n v="0"/>
    <s v="India"/>
    <s v="India"/>
    <n v="1"/>
    <d v="2021-09-15T00:00:00"/>
    <n v="2014"/>
    <x v="4"/>
    <s v="1 Season"/>
    <n v="1"/>
    <s v=""/>
    <m/>
    <n v="1"/>
    <s v="Docuseries, International TV Shows"/>
    <s v="Docuseries"/>
    <s v="Docuseries, International TV Shows"/>
    <n v="2"/>
  </r>
  <r>
    <n v="68"/>
    <s v="s68"/>
    <x v="1"/>
    <s v="Saved by the Bell"/>
    <m/>
    <s v="Mark-Paul Gosselaar, Tiffani Thiessen, Mario Lopez, Lark Voorhies, Elizabeth Berkley, Dustin Diamond, Dennis Haskins"/>
    <n v="7"/>
    <s v="United States"/>
    <s v="United States"/>
    <n v="1"/>
    <d v="2021-09-15T00:00:00"/>
    <n v="1994"/>
    <x v="6"/>
    <s v="9 Season"/>
    <n v="9"/>
    <s v=""/>
    <m/>
    <n v="9"/>
    <s v="Kids' TV, TV Comedies"/>
    <s v="Kids' TV"/>
    <s v="Kids' TV, TV Comedies"/>
    <n v="2"/>
  </r>
  <r>
    <n v="70"/>
    <s v="s70"/>
    <x v="1"/>
    <s v="Stories by Rabindranath Tagore"/>
    <m/>
    <m/>
    <n v="0"/>
    <s v="India"/>
    <s v="India"/>
    <n v="1"/>
    <d v="2021-09-15T00:00:00"/>
    <n v="2015"/>
    <x v="6"/>
    <s v="1 Season"/>
    <n v="1"/>
    <s v=""/>
    <m/>
    <n v="1"/>
    <s v="International TV Shows, TV Dramas"/>
    <s v="International TV Shows"/>
    <s v="International TV Shows, TV Dramas"/>
    <n v="2"/>
  </r>
  <r>
    <n v="71"/>
    <s v="s71"/>
    <x v="1"/>
    <s v="Too Hot To Handle: Latino"/>
    <m/>
    <s v="Itat√≠ Cantoral"/>
    <n v="1"/>
    <m/>
    <m/>
    <n v="0"/>
    <d v="2021-09-15T00:00:00"/>
    <n v="2021"/>
    <x v="5"/>
    <s v="1 Season"/>
    <n v="1"/>
    <s v=""/>
    <m/>
    <n v="1"/>
    <s v="International TV Shows, Reality TV, Romantic TV Shows"/>
    <s v="International TV Shows"/>
    <s v="International TV Shows, Reality TV, Romantic TV Shows"/>
    <n v="3"/>
  </r>
  <r>
    <n v="73"/>
    <s v="s73"/>
    <x v="1"/>
    <s v="Jack Whitehall: Travels with My Father"/>
    <m/>
    <s v="Jack Whitehall, Michael Whitehall"/>
    <n v="2"/>
    <s v="United Kingdom"/>
    <s v="United Kingdom"/>
    <n v="1"/>
    <d v="2021-09-14T00:00:00"/>
    <n v="2021"/>
    <x v="5"/>
    <s v="5 Season"/>
    <n v="5"/>
    <s v=""/>
    <m/>
    <n v="5"/>
    <s v="British TV Shows, Docuseries, International TV Shows"/>
    <s v="British TV Shows"/>
    <s v="British TV Shows, Docuseries, International TV Shows"/>
    <n v="3"/>
  </r>
  <r>
    <n v="75"/>
    <s v="s75"/>
    <x v="1"/>
    <s v="The World's Most Amazing Vacation Rentals"/>
    <m/>
    <m/>
    <n v="0"/>
    <m/>
    <m/>
    <n v="0"/>
    <d v="2021-09-14T00:00:00"/>
    <n v="2021"/>
    <x v="6"/>
    <s v="2 Season"/>
    <n v="2"/>
    <s v=""/>
    <m/>
    <n v="2"/>
    <s v="Reality TV"/>
    <s v="Reality TV"/>
    <s v="Reality TV"/>
    <n v="1"/>
  </r>
  <r>
    <n v="77"/>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n v="27"/>
    <s v="Japan"/>
    <s v="Japan"/>
    <n v="1"/>
    <d v="2021-09-14T00:00:00"/>
    <n v="2013"/>
    <x v="1"/>
    <s v="1 Season"/>
    <n v="1"/>
    <s v=""/>
    <m/>
    <n v="1"/>
    <s v="Anime Series, International TV Shows"/>
    <s v="Anime Series"/>
    <s v="Anime Series, International TV Shows"/>
    <n v="2"/>
  </r>
  <r>
    <n v="83"/>
    <s v="s83"/>
    <x v="1"/>
    <s v="Lucifer"/>
    <m/>
    <s v="Tom Ellis, Lauren German, Kevin Alejandro, D.B. Woodside, Lesley-Ann Brandt, Scarlett Estevez, Rachael Harris, Aimee Garcia, Tricia Helfer, Tom Welling, Jeremiah W. Birkett, Pej Vahdat, Michael Gladis"/>
    <n v="13"/>
    <s v="United States"/>
    <s v="United States"/>
    <n v="1"/>
    <d v="2021-09-10T00:00:00"/>
    <n v="2021"/>
    <x v="1"/>
    <s v="6 Season"/>
    <n v="6"/>
    <s v=""/>
    <m/>
    <n v="6"/>
    <s v="Crime TV Shows, TV Comedies, TV Dramas"/>
    <s v="Crime TV Shows"/>
    <s v="Crime TV Shows, TV Comedies, TV Dramas"/>
    <n v="3"/>
  </r>
  <r>
    <n v="84"/>
    <s v="s84"/>
    <x v="1"/>
    <s v="Metal Shop Masters"/>
    <m/>
    <s v="Jo Koy"/>
    <n v="1"/>
    <m/>
    <m/>
    <n v="0"/>
    <d v="2021-09-10T00:00:00"/>
    <n v="2021"/>
    <x v="5"/>
    <s v="1 Season"/>
    <n v="1"/>
    <s v=""/>
    <m/>
    <n v="1"/>
    <s v="Reality TV"/>
    <s v="Reality TV"/>
    <s v="Reality TV"/>
    <n v="1"/>
  </r>
  <r>
    <n v="86"/>
    <s v="s86"/>
    <x v="1"/>
    <s v="Pok√©mon Master Journeys: The Series"/>
    <m/>
    <s v="Ikue Otani, Sarah Natochenny, Zeno Robinson, Cherami Leigh, James Carter Cathcart, Michele Knotz, Rodger Parsons, Ray Chase, Casey Mongillo, Tara Sands"/>
    <n v="10"/>
    <m/>
    <m/>
    <n v="0"/>
    <d v="2021-09-10T00:00:00"/>
    <n v="2021"/>
    <x v="8"/>
    <s v="1 Season"/>
    <n v="1"/>
    <s v=""/>
    <m/>
    <n v="1"/>
    <s v="Anime Series, Kids' TV"/>
    <s v="Anime Series"/>
    <s v="Anime Series, Kids' TV"/>
    <n v="2"/>
  </r>
  <r>
    <n v="88"/>
    <s v="s88"/>
    <x v="1"/>
    <s v="Titipo Titipo"/>
    <m/>
    <s v="Jeon Hae-ri, Kim Eun-ah, Hong Bum-ki, Nam Do-hyeong, Um Sang-hyun"/>
    <n v="5"/>
    <m/>
    <m/>
    <n v="0"/>
    <d v="2021-09-10T00:00:00"/>
    <n v="2019"/>
    <x v="0"/>
    <s v="2 Season"/>
    <n v="2"/>
    <s v=""/>
    <m/>
    <n v="2"/>
    <s v="Kids' TV, Korean TV Shows"/>
    <s v="Kids' TV"/>
    <s v="Kids' TV, Korean TV Shows"/>
    <n v="2"/>
  </r>
  <r>
    <n v="90"/>
    <s v="s90"/>
    <x v="1"/>
    <s v="Mighty Raju"/>
    <m/>
    <s v="Julie Tejwani, Sabina Malik, Jigna Bhardwaj, Rupa Bhimani, Lalit Agarwal, Rajesh Shukla, Rajesh Kava"/>
    <n v="7"/>
    <m/>
    <m/>
    <n v="0"/>
    <d v="2021-09-09T00:00:00"/>
    <n v="2017"/>
    <x v="8"/>
    <s v="4 Season"/>
    <n v="4"/>
    <s v=""/>
    <m/>
    <n v="4"/>
    <s v="Kids' TV"/>
    <s v="Kids' TV"/>
    <s v="Kids' TV"/>
    <n v="1"/>
  </r>
  <r>
    <n v="93"/>
    <s v="s93"/>
    <x v="1"/>
    <s v="Into the Night"/>
    <m/>
    <s v="Pauline Etienne, Laurent Capelluto, Stefano Cassetti, Mehmet Kurtulu≈ü, Babetida Sadjo, Jan Bijvoet, Ksawery Szlenkier, Vincent Londez, Regina Bikkinina, Alba Ga√Øa Kraghede Bellugi, Nabil Mallat"/>
    <n v="11"/>
    <s v="Belgium"/>
    <s v="Belgium"/>
    <n v="1"/>
    <d v="2021-09-08T00:00:00"/>
    <n v="2021"/>
    <x v="5"/>
    <s v="2 Season"/>
    <n v="2"/>
    <s v=""/>
    <m/>
    <n v="2"/>
    <s v="International TV Shows, TV Dramas, TV Mysteries"/>
    <s v="International TV Shows"/>
    <s v="International TV Shows, TV Dramas, TV Mysteries"/>
    <n v="3"/>
  </r>
  <r>
    <n v="96"/>
    <s v="s96"/>
    <x v="1"/>
    <s v="The Circle"/>
    <m/>
    <s v="Michelle Buteau"/>
    <n v="1"/>
    <s v="United States"/>
    <s v="United States, United Kingdom"/>
    <n v="2"/>
    <d v="2021-09-08T00:00:00"/>
    <n v="2021"/>
    <x v="5"/>
    <s v="3 Season"/>
    <n v="3"/>
    <s v=""/>
    <m/>
    <n v="3"/>
    <s v="Reality TV"/>
    <s v="Reality TV"/>
    <s v="Reality TV"/>
    <n v="1"/>
  </r>
  <r>
    <n v="98"/>
    <s v="s98"/>
    <x v="1"/>
    <s v="Kid Cosmic"/>
    <m/>
    <s v="Jack Fisher, Tom Kenny, Amanda C. Miller, Kim Yarbrough, Keith Ferguson, Grey Griffin, Lily Rose Silver"/>
    <n v="7"/>
    <s v="United States"/>
    <s v="United States"/>
    <n v="1"/>
    <d v="2021-09-07T00:00:00"/>
    <n v="2021"/>
    <x v="8"/>
    <s v="2 Season"/>
    <n v="2"/>
    <s v=""/>
    <m/>
    <n v="2"/>
    <s v="Kids' TV, TV Comedies, TV Sci-Fi &amp; Fantasy"/>
    <s v="Kids' TV"/>
    <s v="Kids' TV, TV Comedies, TV Sci-Fi &amp; Fantasy"/>
    <n v="3"/>
  </r>
  <r>
    <n v="99"/>
    <s v="s99"/>
    <x v="1"/>
    <s v="Octonauts: Above &amp; Beyond"/>
    <m/>
    <s v="Antonio Aakeel, Chipo Chung, Simon Foster, Teresa Gallagher, Simon Greenall, Kate Harbour, Paul Panting, Rob Rackstraw, William Vanderpuye, Helen Walsh, Keith Wickham, Andres Williams, Jo Wyatt"/>
    <n v="13"/>
    <s v="United Kingdom"/>
    <s v="United Kingdom"/>
    <n v="1"/>
    <d v="2021-09-07T00:00:00"/>
    <n v="2021"/>
    <x v="0"/>
    <s v="1 Season"/>
    <n v="1"/>
    <s v=""/>
    <m/>
    <n v="1"/>
    <s v="British TV Shows, Kids' TV"/>
    <s v="British TV Shows"/>
    <s v="British TV Shows, Kids' TV"/>
    <n v="2"/>
  </r>
  <r>
    <n v="100"/>
    <s v="s100"/>
    <x v="1"/>
    <s v="On the Verge"/>
    <m/>
    <s v="Julie Delpy, Elisabeth Shue, Sarah Jones, Alexia Landeau, Mathieu Demy, Troy Garity, Timm Sharp, Giovanni Ribisi"/>
    <n v="8"/>
    <s v="France"/>
    <s v="France, United States"/>
    <n v="2"/>
    <d v="2021-09-07T00:00:00"/>
    <n v="2021"/>
    <x v="5"/>
    <s v="1 Season"/>
    <n v="1"/>
    <s v=""/>
    <m/>
    <n v="1"/>
    <s v="TV Comedies, TV Dramas"/>
    <s v="TV Comedies"/>
    <s v="TV Comedies, TV Dramas"/>
    <n v="2"/>
  </r>
  <r>
    <n v="101"/>
    <s v="s101"/>
    <x v="1"/>
    <s v="Tobot Galaxy Detectives"/>
    <m/>
    <s v="Austin Abell, Travis Turner, Cole Howard, Anna Cummer, Jesse Inocalla, Brian Dobson, Michael Adamthwaite, Joseph Girgis, Caitlyn Bairstow"/>
    <n v="9"/>
    <m/>
    <m/>
    <n v="0"/>
    <d v="2021-09-07T00:00:00"/>
    <n v="2019"/>
    <x v="8"/>
    <s v="2 Season"/>
    <n v="2"/>
    <s v=""/>
    <m/>
    <n v="2"/>
    <s v="Kids' TV"/>
    <s v="Kids' TV"/>
    <s v="Kids' TV"/>
    <n v="1"/>
  </r>
  <r>
    <n v="103"/>
    <s v="s103"/>
    <x v="1"/>
    <s v="Countdown: Inspiration4 Mission to Space"/>
    <s v="Jason Hehir"/>
    <m/>
    <n v="0"/>
    <m/>
    <m/>
    <n v="0"/>
    <d v="2021-09-06T00:00:00"/>
    <n v="2021"/>
    <x v="1"/>
    <s v="1 Season"/>
    <n v="1"/>
    <s v=""/>
    <m/>
    <n v="1"/>
    <s v="Docuseries, Science &amp; Nature TV"/>
    <s v="Docuseries"/>
    <s v="Docuseries, Science &amp; Nature TV"/>
    <n v="2"/>
  </r>
  <r>
    <n v="105"/>
    <s v="s105"/>
    <x v="1"/>
    <s v="Tayo the Little Bus"/>
    <m/>
    <s v="Robyn Slade, Kami Desilets"/>
    <n v="2"/>
    <s v="South Korea"/>
    <s v="South Korea"/>
    <n v="1"/>
    <d v="2021-09-06T00:00:00"/>
    <n v="2016"/>
    <x v="0"/>
    <s v="2 Season"/>
    <n v="2"/>
    <s v=""/>
    <m/>
    <n v="2"/>
    <s v="Kids' TV, Korean TV Shows"/>
    <s v="Kids' TV"/>
    <s v="Kids' TV, Korean TV Shows"/>
    <n v="2"/>
  </r>
  <r>
    <n v="107"/>
    <s v="s107"/>
    <x v="1"/>
    <s v="Bunk'd"/>
    <m/>
    <s v="Peyton List, Karan Brar, Skai Jackson, Miranda May, Kevin G. Quinn, Nathan Arenas, Nina Lu"/>
    <n v="7"/>
    <s v="United States"/>
    <s v="United States"/>
    <n v="1"/>
    <d v="2021-09-05T00:00:00"/>
    <n v="2021"/>
    <x v="4"/>
    <s v="5 Season"/>
    <n v="5"/>
    <s v=""/>
    <m/>
    <n v="5"/>
    <s v="Kids' TV, TV Comedies"/>
    <s v="Kids' TV"/>
    <s v="Kids' TV, TV Comedies"/>
    <n v="2"/>
  </r>
  <r>
    <n v="109"/>
    <s v="s109"/>
    <x v="1"/>
    <s v="Dive Club"/>
    <m/>
    <s v="Aubri Ibrag, Sana'a Shaik, Miah Madden, Mercy Cornwall, Georgia-May Davis, Ryan Harrison, Josh Heuston, Alexander Grant"/>
    <n v="8"/>
    <s v="Australia"/>
    <s v="Australia"/>
    <n v="1"/>
    <d v="2021-09-03T00:00:00"/>
    <n v="2021"/>
    <x v="4"/>
    <s v="1 Season"/>
    <n v="1"/>
    <s v=""/>
    <m/>
    <n v="1"/>
    <s v="Kids' TV, TV Dramas, Teen TV Shows"/>
    <s v="Kids' TV"/>
    <s v="Kids' TV, TV Dramas, Teen TV Shows"/>
    <n v="3"/>
  </r>
  <r>
    <n v="110"/>
    <s v="s110"/>
    <x v="1"/>
    <s v="La casa de papel"/>
    <m/>
    <s v="√örsula Corber√≥, Itziar Itu√±o, √Ålvaro Morte, Paco Tous, Enrique Arce, Pedro Alonso, Mar√≠a Pedraza, Alba Flores, Miguel Herr√°n, Jaime Lorente, Esther Acebo, Darko Peric, Kiti M√°nver"/>
    <n v="13"/>
    <s v="Spain"/>
    <s v="Spain"/>
    <n v="1"/>
    <d v="2021-09-03T00:00:00"/>
    <n v="2021"/>
    <x v="5"/>
    <s v="5 Season"/>
    <n v="5"/>
    <s v=""/>
    <m/>
    <n v="5"/>
    <s v="Crime TV Shows, International TV Shows, Spanish-Language TV Shows"/>
    <s v="Crime TV Shows"/>
    <s v="Crime TV Shows, International TV Shows, Spanish-Language TV Shows"/>
    <n v="3"/>
  </r>
  <r>
    <n v="111"/>
    <s v="s111"/>
    <x v="1"/>
    <s v="Money Heist: From Tokyo to Berlin"/>
    <s v="Luis Alfaro, Javier G√≥mez Santander"/>
    <m/>
    <n v="0"/>
    <m/>
    <m/>
    <n v="0"/>
    <d v="2021-09-03T00:00:00"/>
    <n v="2021"/>
    <x v="5"/>
    <s v="1 Season"/>
    <n v="1"/>
    <s v=""/>
    <m/>
    <n v="1"/>
    <s v="Docuseries, International TV Shows, Spanish-Language TV Shows"/>
    <s v="Docuseries"/>
    <s v="Docuseries, International TV Shows, Spanish-Language TV Shows"/>
    <n v="3"/>
  </r>
  <r>
    <n v="112"/>
    <s v="s112"/>
    <x v="1"/>
    <s v="Sharkdog"/>
    <m/>
    <s v="Liam Mitchell, Dee Bradley Baker, Grey Griffin, Josh McDermitt, Kari Wahlgren, Judy Alice Lee, Ali Mawji"/>
    <n v="7"/>
    <s v="United States"/>
    <s v="United States, Singapore"/>
    <n v="2"/>
    <d v="2021-09-03T00:00:00"/>
    <n v="2021"/>
    <x v="0"/>
    <s v="1 Season"/>
    <n v="1"/>
    <s v=""/>
    <m/>
    <n v="1"/>
    <s v="Kids' TV"/>
    <s v="Kids' TV"/>
    <s v="Kids' TV"/>
    <n v="1"/>
  </r>
  <r>
    <n v="121"/>
    <s v="s121"/>
    <x v="1"/>
    <s v="Heroes of Goo Jit Zu"/>
    <m/>
    <s v="Jon Allen, Kellen Goff, Joe Hernandez, Kaiji Tang"/>
    <n v="4"/>
    <s v="Australia"/>
    <s v="Australia"/>
    <n v="1"/>
    <d v="2021-09-02T00:00:00"/>
    <n v="2021"/>
    <x v="8"/>
    <s v="1 Season"/>
    <n v="1"/>
    <s v=""/>
    <m/>
    <n v="1"/>
    <s v="Kids' TV, TV Comedies"/>
    <s v="Kids' TV"/>
    <s v="Kids' TV, TV Comedies"/>
    <n v="2"/>
  </r>
  <r>
    <n v="122"/>
    <s v="s122"/>
    <x v="1"/>
    <s v="Hotel Del Luna"/>
    <m/>
    <s v="Lee Ji-eun, Yeo Jin-goo, Shin Jung-geun, Seo Yi-sook, Bae Hae-sun, Pyo Ji-hoon, Cho Hyun-chul, Kang Hong-suk, Lee Do-hyun, Lee Tae-seon, Kang Mina, Park You-na, Oh Ji-ho"/>
    <n v="13"/>
    <m/>
    <m/>
    <n v="0"/>
    <d v="2021-09-02T00:00:00"/>
    <n v="2019"/>
    <x v="1"/>
    <s v="1 Season"/>
    <n v="1"/>
    <s v=""/>
    <m/>
    <n v="1"/>
    <s v="International TV Shows, Romantic TV Shows, TV Comedies"/>
    <s v="International TV Shows"/>
    <s v="International TV Shows, Romantic TV Shows, TV Comedies"/>
    <n v="3"/>
  </r>
  <r>
    <n v="124"/>
    <s v="s124"/>
    <x v="1"/>
    <s v="Luv Kushh"/>
    <m/>
    <m/>
    <n v="0"/>
    <m/>
    <m/>
    <n v="0"/>
    <d v="2021-09-02T00:00:00"/>
    <n v="2012"/>
    <x v="8"/>
    <s v="1 Season"/>
    <n v="1"/>
    <s v=""/>
    <m/>
    <n v="1"/>
    <s v="Kids' TV"/>
    <s v="Kids' TV"/>
    <s v="Kids' TV"/>
    <n v="1"/>
  </r>
  <r>
    <n v="125"/>
    <s v="s125"/>
    <x v="1"/>
    <s v="Pororo - The Little Penguin"/>
    <m/>
    <m/>
    <n v="0"/>
    <s v="South Korea"/>
    <s v="South Korea"/>
    <n v="1"/>
    <d v="2021-09-02T00:00:00"/>
    <n v="2013"/>
    <x v="8"/>
    <s v="3 Season"/>
    <n v="3"/>
    <s v=""/>
    <m/>
    <n v="3"/>
    <s v="Kids' TV, Korean TV Shows"/>
    <s v="Kids' TV"/>
    <s v="Kids' TV, Korean TV Shows"/>
    <n v="2"/>
  </r>
  <r>
    <n v="126"/>
    <s v="s126"/>
    <x v="1"/>
    <s v="Q-Force"/>
    <m/>
    <s v="Sean Hayes, Wanda Sykes, Laurie Metcalf, David Harbour, Gary Cole, Patti Harrison, Matt Rogers"/>
    <n v="7"/>
    <s v="United States"/>
    <s v="United States"/>
    <n v="1"/>
    <d v="2021-09-02T00:00:00"/>
    <n v="2021"/>
    <x v="5"/>
    <s v="1 Season"/>
    <n v="1"/>
    <s v=""/>
    <m/>
    <n v="1"/>
    <s v="Crime TV Shows, TV Action &amp; Adventure, TV Comedies"/>
    <s v="Crime TV Shows"/>
    <s v="Crime TV Shows, TV Action &amp; Adventure, TV Comedies"/>
    <n v="3"/>
  </r>
  <r>
    <n v="133"/>
    <s v="s133"/>
    <x v="1"/>
    <s v="Brave Animated Series"/>
    <m/>
    <s v="Tseng Yun-fan, Kao Yun-shuo, Chiang Ching-yen, Meng Ching-fu, Huang Bai-wei, Ma Kuo-yao, Chen Yen-chun, Sun Ke-fang, Kai Yang-niu, Chen Yu-wen, Nick Liao, Lin Kai-ling, Mickey Huang, Liu Kuan-ting, Jiang Du-hui"/>
    <n v="15"/>
    <m/>
    <m/>
    <n v="0"/>
    <d v="2021-09-01T00:00:00"/>
    <n v="2021"/>
    <x v="5"/>
    <s v="1 Season"/>
    <n v="1"/>
    <s v=""/>
    <m/>
    <n v="1"/>
    <s v="International TV Shows, TV Action &amp; Adventure, TV Comedies"/>
    <s v="International TV Shows"/>
    <s v="International TV Shows, TV Action &amp; Adventure, TV Comedies"/>
    <n v="3"/>
  </r>
  <r>
    <n v="148"/>
    <s v="s148"/>
    <x v="1"/>
    <s v="How to Be a Cowboy"/>
    <m/>
    <m/>
    <n v="0"/>
    <m/>
    <m/>
    <n v="0"/>
    <d v="2021-09-01T00:00:00"/>
    <n v="2021"/>
    <x v="6"/>
    <s v="1 Season"/>
    <n v="1"/>
    <s v=""/>
    <m/>
    <n v="1"/>
    <s v="Reality TV"/>
    <s v="Reality TV"/>
    <s v="Reality TV"/>
    <n v="1"/>
  </r>
  <r>
    <n v="149"/>
    <s v="s149"/>
    <x v="1"/>
    <s v="HQ Barbers"/>
    <s v="Gerhard Mostert"/>
    <s v="Hakeem Kae-Kazim, Chioma Omeruah, Orukotan Adejola, Flora Chiedo, Emeka Nwagbaraocha, Anthony Oseyemi, Oluwabukola Thomas, Soibifaa Dokubo"/>
    <n v="8"/>
    <m/>
    <m/>
    <n v="0"/>
    <d v="2021-09-01T00:00:00"/>
    <n v="2020"/>
    <x v="1"/>
    <s v="1 Season"/>
    <n v="1"/>
    <s v=""/>
    <m/>
    <n v="1"/>
    <s v="TV Shows"/>
    <s v="TV Shows"/>
    <s v="TV Shows"/>
    <n v="1"/>
  </r>
  <r>
    <n v="154"/>
    <s v="s154"/>
    <x v="1"/>
    <s v="Kid-E-Cats"/>
    <m/>
    <s v="Lori Gardner, Kate Bristol, Billy Bob Thompson, Marc Thompson, Erica Schroeder"/>
    <n v="5"/>
    <s v="Russia"/>
    <s v="Russia"/>
    <n v="1"/>
    <d v="2021-09-01T00:00:00"/>
    <n v="2016"/>
    <x v="0"/>
    <s v="2 Season"/>
    <n v="2"/>
    <s v=""/>
    <m/>
    <n v="2"/>
    <s v="Kids' TV"/>
    <s v="Kids' TV"/>
    <s v="Kids' TV"/>
    <n v="1"/>
  </r>
  <r>
    <n v="155"/>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n v="18"/>
    <s v="Japan"/>
    <s v="Japan"/>
    <n v="1"/>
    <d v="2021-09-01T00:00:00"/>
    <n v="2015"/>
    <x v="5"/>
    <s v="3 Season"/>
    <n v="3"/>
    <s v=""/>
    <m/>
    <n v="3"/>
    <s v="Anime Series, International TV Shows, Teen TV Shows"/>
    <s v="Anime Series"/>
    <s v="Anime Series, International TV Shows, Teen TV Shows"/>
    <n v="3"/>
  </r>
  <r>
    <n v="161"/>
    <s v="s161"/>
    <x v="1"/>
    <s v="Major Dad"/>
    <m/>
    <s v="Gerald McRaney, Shanna Reed, Nicole Dubuc, Chelsea Hertford, Marisa Ryan, Matt Mulhern, Beverly Archer, Jon Cypher"/>
    <n v="8"/>
    <s v="United States"/>
    <s v="United States"/>
    <n v="1"/>
    <d v="2021-09-01T00:00:00"/>
    <n v="1992"/>
    <x v="6"/>
    <s v="4 Season"/>
    <n v="4"/>
    <s v=""/>
    <m/>
    <n v="4"/>
    <s v="TV Comedies"/>
    <s v="TV Comedies"/>
    <s v="TV Comedies"/>
    <n v="1"/>
  </r>
  <r>
    <n v="166"/>
    <s v="s166"/>
    <x v="1"/>
    <s v="Oldsters"/>
    <m/>
    <s v="Patricio Contreras, Alejandro Goic, Sergio Hern√°ndez, Mariana Loyola Ruz, Alejandro Trejo, Daniel Alca√≠no Cuevas, Nicol√°s Poblete, Susana Hidalgo, Gloria M√ºnchmeyer"/>
    <n v="9"/>
    <m/>
    <m/>
    <n v="0"/>
    <d v="2021-09-01T00:00:00"/>
    <n v="2019"/>
    <x v="5"/>
    <s v="1 Season"/>
    <n v="1"/>
    <s v=""/>
    <m/>
    <n v="1"/>
    <s v="Crime TV Shows, International TV Shows, Spanish-Language TV Shows"/>
    <s v="Crime TV Shows"/>
    <s v="Crime TV Shows, International TV Shows, Spanish-Language TV Shows"/>
    <n v="3"/>
  </r>
  <r>
    <n v="182"/>
    <s v="s182"/>
    <x v="1"/>
    <s v="Turning Point: 9/11 and the War on Terror"/>
    <m/>
    <m/>
    <n v="0"/>
    <m/>
    <m/>
    <n v="0"/>
    <d v="2021-09-01T00:00:00"/>
    <n v="2021"/>
    <x v="1"/>
    <s v="1 Season"/>
    <n v="1"/>
    <s v=""/>
    <m/>
    <n v="1"/>
    <s v="Docuseries"/>
    <s v="Docuseries"/>
    <s v="Docuseries"/>
    <n v="1"/>
  </r>
  <r>
    <n v="185"/>
    <s v="s185"/>
    <x v="1"/>
    <s v="Sparking Joy"/>
    <m/>
    <s v="Marie Kondo"/>
    <n v="1"/>
    <s v="United States"/>
    <s v="United States"/>
    <n v="1"/>
    <d v="2021-08-31T00:00:00"/>
    <n v="2021"/>
    <x v="6"/>
    <s v="1 Season"/>
    <n v="1"/>
    <s v=""/>
    <m/>
    <n v="1"/>
    <s v="Reality TV"/>
    <s v="Reality TV"/>
    <s v="Reality TV"/>
    <n v="1"/>
  </r>
  <r>
    <n v="187"/>
    <s v="s187"/>
    <x v="1"/>
    <s v="Hometown Cha-Cha-Cha"/>
    <m/>
    <s v="Shin Min-a, Kim Seon-ho, Lee Sang-yi, Gong Min-jeung, Kim Young-ok, Cho Han-cheul, In Gyo-jin, Lee Bong-ryeon, Cha Cheong-hwa, Kang Hyung-suk"/>
    <n v="10"/>
    <m/>
    <m/>
    <n v="0"/>
    <d v="2021-08-29T00:00:00"/>
    <n v="2021"/>
    <x v="1"/>
    <s v="1 Season"/>
    <n v="1"/>
    <s v=""/>
    <m/>
    <n v="1"/>
    <s v="International TV Shows, Romantic TV Shows, TV Comedies"/>
    <s v="International TV Shows"/>
    <s v="International TV Shows, Romantic TV Shows, TV Comedies"/>
    <n v="3"/>
  </r>
  <r>
    <n v="188"/>
    <s v="s188"/>
    <x v="1"/>
    <s v="The Ingenuity of the Househusband"/>
    <m/>
    <s v="Kenjiro Tsuda"/>
    <n v="1"/>
    <m/>
    <m/>
    <n v="0"/>
    <d v="2021-08-29T00:00:00"/>
    <n v="2021"/>
    <x v="4"/>
    <s v="1 Season"/>
    <n v="1"/>
    <s v=""/>
    <m/>
    <n v="1"/>
    <s v="International TV Shows, TV Comedies"/>
    <s v="International TV Shows"/>
    <s v="International TV Shows, TV Comedies"/>
    <n v="2"/>
  </r>
  <r>
    <n v="190"/>
    <s v="s190"/>
    <x v="1"/>
    <s v="Bread Barbershop"/>
    <m/>
    <s v="Um Sang-hyun, Park Yoon-hee, Kang Shi-hyun, Hong Bum-ki, Kim Hyun-wook, Lee In-suk, Song Ha-rim"/>
    <n v="7"/>
    <m/>
    <m/>
    <n v="0"/>
    <d v="2021-08-28T00:00:00"/>
    <n v="2020"/>
    <x v="0"/>
    <s v="2 Season"/>
    <n v="2"/>
    <s v=""/>
    <m/>
    <n v="2"/>
    <s v="Kids' TV, TV Comedies"/>
    <s v="Kids' TV"/>
    <s v="Kids' TV, TV Comedies"/>
    <n v="2"/>
  </r>
  <r>
    <n v="194"/>
    <s v="s194"/>
    <x v="1"/>
    <s v="D.P."/>
    <m/>
    <s v="Jung Hae-in, Koo Kyo-hwan, Kim Sung-kyun, Son Suk-ku"/>
    <n v="4"/>
    <s v="South Korea"/>
    <s v="South Korea"/>
    <n v="1"/>
    <d v="2021-08-27T00:00:00"/>
    <n v="2021"/>
    <x v="5"/>
    <s v="1 Season"/>
    <n v="1"/>
    <s v=""/>
    <m/>
    <n v="1"/>
    <s v="International TV Shows, TV Dramas"/>
    <s v="International TV Shows"/>
    <s v="International TV Shows, TV Dramas"/>
    <n v="2"/>
  </r>
  <r>
    <n v="195"/>
    <s v="s195"/>
    <x v="1"/>
    <s v="Deadly Sins"/>
    <m/>
    <s v="Frank Ramirez, Patricia Casta√±eda, Chela del R√≠o, Patrick Delmas, Mar√≠a Jos√© Mart√≠nez, Robinson D√≠az, Juan √Ångel, Guillermo Olarte, Constanza Duque, Marcela Carvajal"/>
    <n v="10"/>
    <m/>
    <m/>
    <n v="0"/>
    <d v="2021-08-27T00:00:00"/>
    <n v="2002"/>
    <x v="5"/>
    <s v="1 Season"/>
    <n v="1"/>
    <s v=""/>
    <m/>
    <n v="1"/>
    <s v="International TV Shows, Spanish-Language TV Shows, TV Dramas"/>
    <s v="International TV Shows"/>
    <s v="International TV Shows, Spanish-Language TV Shows, TV Dramas"/>
    <n v="3"/>
  </r>
  <r>
    <n v="198"/>
    <s v="s198"/>
    <x v="1"/>
    <s v="I Heart Arlo"/>
    <m/>
    <s v="Michael J. Woodard, Mary Lambert, Jonathan Van Ness, Haley Tju, Brett Gelman, Tony Hale, Vincent Rodriguez III, Annie Potts, Jessica Williams, Melissa Villase√±or, Cathy Vu, Jennifer Coolidge, Flea"/>
    <n v="13"/>
    <m/>
    <m/>
    <n v="0"/>
    <d v="2021-08-27T00:00:00"/>
    <n v="2021"/>
    <x v="8"/>
    <s v="1 Season"/>
    <n v="1"/>
    <s v=""/>
    <m/>
    <n v="1"/>
    <s v="Kids' TV, TV Comedies"/>
    <s v="Kids' TV"/>
    <s v="Kids' TV, TV Comedies"/>
    <n v="2"/>
  </r>
  <r>
    <n v="199"/>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n v="16"/>
    <s v="Nigeria"/>
    <s v="Nigeria"/>
    <n v="1"/>
    <d v="2021-08-27T00:00:00"/>
    <n v="2021"/>
    <x v="5"/>
    <s v="1 Season"/>
    <n v="1"/>
    <s v=""/>
    <m/>
    <n v="1"/>
    <s v="Crime TV Shows, International TV Shows, TV Dramas"/>
    <s v="Crime TV Shows"/>
    <s v="Crime TV Shows, International TV Shows, TV Dramas"/>
    <n v="3"/>
  </r>
  <r>
    <n v="213"/>
    <s v="s213"/>
    <x v="1"/>
    <s v="Rebellion"/>
    <m/>
    <s v="Charlie Murphy, Ruth Bradley, Sarah Greene, Brian Gleeson, Michelle Fairley, Ian McElhinney, Michael Ford-FitzGerald, Paul Reid, Barry Ward, Tom Turner, Perdita Weeks, Andrew Simpson, Sophie Robinson"/>
    <n v="13"/>
    <s v="Ireland"/>
    <s v="Ireland"/>
    <n v="1"/>
    <d v="2021-08-27T00:00:00"/>
    <n v="2016"/>
    <x v="5"/>
    <s v="2 Season"/>
    <n v="2"/>
    <s v=""/>
    <m/>
    <n v="2"/>
    <s v="International TV Shows, TV Dramas"/>
    <s v="International TV Shows"/>
    <s v="International TV Shows, TV Dramas"/>
    <n v="2"/>
  </r>
  <r>
    <n v="214"/>
    <s v="s214"/>
    <x v="1"/>
    <s v="RIDE ON TIME"/>
    <m/>
    <s v="King &amp; Prince, Hey! Say! JUMP, KAT-TUN, NEWS, Kansai Johnny's Jr., Snow Man, Tomoyuki Yara, Travis Japan, Bi shonen, SixTONES, HiHi Jets, Kis-My-Ft2, Koichi Domoto"/>
    <n v="13"/>
    <m/>
    <m/>
    <n v="0"/>
    <d v="2021-08-27T00:00:00"/>
    <n v="2021"/>
    <x v="6"/>
    <s v="3 Season"/>
    <n v="3"/>
    <s v=""/>
    <m/>
    <n v="3"/>
    <s v="Docuseries, International TV Shows"/>
    <s v="Docuseries"/>
    <s v="Docuseries, International TV Shows"/>
    <n v="2"/>
  </r>
  <r>
    <n v="219"/>
    <s v="s219"/>
    <x v="1"/>
    <s v="Titletown High"/>
    <m/>
    <m/>
    <n v="0"/>
    <m/>
    <m/>
    <n v="0"/>
    <d v="2021-08-27T00:00:00"/>
    <n v="2021"/>
    <x v="1"/>
    <s v="1 Season"/>
    <n v="1"/>
    <s v=""/>
    <m/>
    <n v="1"/>
    <s v="Reality TV, Teen TV Shows"/>
    <s v="Reality TV"/>
    <s v="Reality TV, Teen TV Shows"/>
    <n v="2"/>
  </r>
  <r>
    <n v="220"/>
    <s v="s220"/>
    <x v="1"/>
    <s v="EDENS ZERO"/>
    <m/>
    <s v="Takuma Terashima, Mikako Komatsu, Rie Kugimiya, Hiromichi Tezuka, Shiori Izawa, Shiki Aoki, Sayaka Ohara, Hochu Otsuka, Kikuko Inoue"/>
    <n v="9"/>
    <s v="Japan"/>
    <s v="Japan"/>
    <n v="1"/>
    <d v="2021-08-26T00:00:00"/>
    <n v="2021"/>
    <x v="1"/>
    <s v="1 Season"/>
    <n v="1"/>
    <s v=""/>
    <m/>
    <n v="1"/>
    <s v="Anime Series, International TV Shows"/>
    <s v="Anime Series"/>
    <s v="Anime Series, International TV Shows"/>
    <n v="2"/>
  </r>
  <r>
    <n v="221"/>
    <s v="s221"/>
    <x v="1"/>
    <s v="Family Reunion"/>
    <m/>
    <s v="Loretta Devine, Tia Mowry-Hardrict, Anthony Alabi, Talia Jackson, Isaiah Russell-Bailey, Cameron J. Wright, Jordyn Raya James, Richard Roundtree"/>
    <n v="8"/>
    <s v="United States"/>
    <s v="United States"/>
    <n v="1"/>
    <d v="2021-08-26T00:00:00"/>
    <n v="2021"/>
    <x v="6"/>
    <s v="4 Season"/>
    <n v="4"/>
    <s v=""/>
    <m/>
    <n v="4"/>
    <s v="Kids' TV, TV Comedies"/>
    <s v="Kids' TV"/>
    <s v="Kids' TV, TV Comedies"/>
    <n v="2"/>
  </r>
  <r>
    <n v="223"/>
    <s v="s223"/>
    <x v="1"/>
    <s v="Clickbait"/>
    <s v="Brad Anderson"/>
    <s v="Zoe Kazan, Betty Gabriel, Adrian Grenier, Phoenix Raei, Abraham Lim, Jessica Collins, Camaron Engels, Jaylin Fletcher, Liz Alexander, Joyce Guy, Daniel Henshall, Ian Meadows, Jamie Timony, Steve Mouzakis, Becca Lish"/>
    <n v="15"/>
    <m/>
    <m/>
    <n v="0"/>
    <d v="2021-08-25T00:00:00"/>
    <n v="2021"/>
    <x v="5"/>
    <s v="1 Season"/>
    <n v="1"/>
    <s v=""/>
    <m/>
    <n v="1"/>
    <s v="Crime TV Shows, TV Dramas, TV Mysteries"/>
    <s v="Crime TV Shows"/>
    <s v="Crime TV Shows, TV Dramas, TV Mysteries"/>
    <n v="3"/>
  </r>
  <r>
    <n v="224"/>
    <s v="s224"/>
    <x v="1"/>
    <s v="John of God: The Crimes of a Spiritual Healer"/>
    <s v="Mauricio Dias, Tatiana Villela"/>
    <m/>
    <n v="0"/>
    <m/>
    <m/>
    <n v="0"/>
    <d v="2021-08-25T00:00:00"/>
    <n v="2021"/>
    <x v="5"/>
    <s v="1 Season"/>
    <n v="1"/>
    <s v=""/>
    <m/>
    <n v="1"/>
    <s v="Crime TV Shows, Docuseries, International TV Shows"/>
    <s v="Crime TV Shows"/>
    <s v="Crime TV Shows, Docuseries, International TV Shows"/>
    <n v="3"/>
  </r>
  <r>
    <n v="225"/>
    <s v="s225"/>
    <x v="1"/>
    <s v="Motel Makeover"/>
    <m/>
    <m/>
    <n v="0"/>
    <m/>
    <m/>
    <n v="0"/>
    <d v="2021-08-25T00:00:00"/>
    <n v="2021"/>
    <x v="1"/>
    <s v="1 Season"/>
    <n v="1"/>
    <s v=""/>
    <m/>
    <n v="1"/>
    <s v="International TV Shows, Reality TV"/>
    <s v="International TV Shows"/>
    <s v="International TV Shows, Reality TV"/>
    <n v="2"/>
  </r>
  <r>
    <n v="226"/>
    <s v="s226"/>
    <x v="1"/>
    <s v="Open Your Eyes"/>
    <m/>
    <s v="Maria Wawreniuk, Ignacy Liss, Micha≈Ç Sikorski, Wojciech Dolatowski, Klaudia Ko≈õcista, Zuzanna Galewicz, Marta Nieradkiewicz, Sara Celler Jezierska, Pola Kr√≥l, Marcin Czarnik, Martyna Nowakowska"/>
    <n v="11"/>
    <m/>
    <m/>
    <n v="0"/>
    <d v="2021-08-25T00:00:00"/>
    <n v="2021"/>
    <x v="5"/>
    <s v="1 Season"/>
    <n v="1"/>
    <s v=""/>
    <m/>
    <n v="1"/>
    <s v="International TV Shows, TV Dramas, TV Mysteries"/>
    <s v="International TV Shows"/>
    <s v="International TV Shows, TV Dramas, TV Mysteries"/>
    <n v="3"/>
  </r>
  <r>
    <n v="227"/>
    <s v="s227"/>
    <x v="1"/>
    <s v="Post Mortem: No One Dies in Skarnes"/>
    <m/>
    <s v="Kathrine Thorborg Johansen, Elias Holmen S√∏rensen, Andr√© S√∏rum, Kim Fairchild, Sara Khorami, Terje Str√∏mdahl, √òystein R√∏ger, Marianne Jonger, Martin Karelius"/>
    <n v="9"/>
    <m/>
    <m/>
    <n v="0"/>
    <d v="2021-08-25T00:00:00"/>
    <n v="2021"/>
    <x v="5"/>
    <s v="1 Season"/>
    <n v="1"/>
    <s v=""/>
    <m/>
    <n v="1"/>
    <s v="International TV Shows, TV Comedies, TV Dramas"/>
    <s v="International TV Shows"/>
    <s v="International TV Shows, TV Comedies, TV Dramas"/>
    <n v="3"/>
  </r>
  <r>
    <n v="233"/>
    <s v="s233"/>
    <x v="1"/>
    <s v="Wheel of Fortune"/>
    <m/>
    <s v="Pat Sajak, Vanna White"/>
    <n v="2"/>
    <s v="United States"/>
    <s v="United States"/>
    <n v="1"/>
    <d v="2021-08-25T00:00:00"/>
    <n v="2019"/>
    <x v="4"/>
    <s v="3 Season"/>
    <n v="3"/>
    <s v=""/>
    <m/>
    <n v="3"/>
    <s v="Reality TV"/>
    <s v="Reality TV"/>
    <s v="Reality TV"/>
    <n v="1"/>
  </r>
  <r>
    <n v="235"/>
    <s v="s235"/>
    <x v="1"/>
    <s v="Oggy Oggy"/>
    <m/>
    <m/>
    <n v="0"/>
    <m/>
    <m/>
    <n v="0"/>
    <d v="2021-08-24T00:00:00"/>
    <n v="2021"/>
    <x v="0"/>
    <s v="1 Season"/>
    <n v="1"/>
    <s v=""/>
    <m/>
    <n v="1"/>
    <s v="Kids' TV, TV Comedies"/>
    <s v="Kids' TV"/>
    <s v="Kids' TV, TV Comedies"/>
    <n v="2"/>
  </r>
  <r>
    <n v="242"/>
    <s v="s242"/>
    <x v="1"/>
    <s v="Manifest"/>
    <m/>
    <s v="Melissa Roxburgh, Josh Dallas, Athena Karkanis, J.R. Ramirez, Luna Blaise, Jack Messina, Parveen Kaur"/>
    <n v="7"/>
    <s v="United States"/>
    <s v="United States"/>
    <n v="1"/>
    <d v="2021-08-21T00:00:00"/>
    <n v="2021"/>
    <x v="1"/>
    <s v="3 Season"/>
    <n v="3"/>
    <s v=""/>
    <m/>
    <n v="3"/>
    <s v="TV Dramas, TV Mysteries, TV Sci-Fi &amp; Fantasy"/>
    <s v="TV Dramas"/>
    <s v="TV Dramas, TV Mysteries, TV Sci-Fi &amp; Fantasy"/>
    <n v="3"/>
  </r>
  <r>
    <n v="243"/>
    <s v="s243"/>
    <x v="1"/>
    <s v="Comedy Premium League"/>
    <m/>
    <m/>
    <n v="0"/>
    <m/>
    <m/>
    <n v="0"/>
    <d v="2021-08-20T00:00:00"/>
    <n v="2021"/>
    <x v="5"/>
    <s v="1 Season"/>
    <n v="1"/>
    <s v=""/>
    <m/>
    <n v="1"/>
    <s v="International TV Shows, TV Comedies"/>
    <s v="International TV Shows"/>
    <s v="International TV Shows, TV Comedies"/>
    <n v="2"/>
  </r>
  <r>
    <n v="244"/>
    <s v="s244"/>
    <x v="1"/>
    <s v="Everything Will Be Fine"/>
    <m/>
    <s v="Luc√≠a Uribe, Flavio Medina, Isabella Vazquez Morales, Pierre Louis, Mercedes Hern√°ndez"/>
    <n v="5"/>
    <m/>
    <m/>
    <n v="0"/>
    <d v="2021-08-20T00:00:00"/>
    <n v="2021"/>
    <x v="5"/>
    <s v="1 Season"/>
    <n v="1"/>
    <s v=""/>
    <m/>
    <n v="1"/>
    <s v="International TV Shows, Spanish-Language TV Shows, TV Comedies"/>
    <s v="International TV Shows"/>
    <s v="International TV Shows, Spanish-Language TV Shows, TV Comedies"/>
    <n v="3"/>
  </r>
  <r>
    <n v="246"/>
    <s v="s246"/>
    <x v="1"/>
    <s v="Korean Cold Noodle Rhapsody"/>
    <m/>
    <s v="Paik Jong-won"/>
    <n v="1"/>
    <m/>
    <m/>
    <n v="0"/>
    <d v="2021-08-20T00:00:00"/>
    <n v="2021"/>
    <x v="6"/>
    <s v="1 Season"/>
    <n v="1"/>
    <s v=""/>
    <m/>
    <n v="1"/>
    <s v="Docuseries, International TV Shows"/>
    <s v="Docuseries"/>
    <s v="Docuseries, International TV Shows"/>
    <n v="2"/>
  </r>
  <r>
    <n v="249"/>
    <s v="s249"/>
    <x v="1"/>
    <s v="The Chair"/>
    <m/>
    <s v="Sandra Oh, Jay Duplass, Holland Taylor, David Morse, Bob Balaban, Nana Mensah, Everly Carganilla"/>
    <n v="7"/>
    <m/>
    <m/>
    <n v="0"/>
    <d v="2021-08-20T00:00:00"/>
    <n v="2021"/>
    <x v="5"/>
    <s v="1 Season"/>
    <n v="1"/>
    <s v=""/>
    <m/>
    <n v="1"/>
    <s v="TV Comedies, TV Dramas"/>
    <s v="TV Comedies"/>
    <s v="TV Comedies, TV Dramas"/>
    <n v="2"/>
  </r>
  <r>
    <n v="255"/>
    <s v="s255"/>
    <x v="1"/>
    <s v="Go! Go! Cory Carson"/>
    <m/>
    <s v="Alan C. Lim, Paul Killam, Maisie Benson, Kerry Gudjohnsen, Smith Foreman, Neena-Sinaii Simpo, Eli Morse, Adelaide Hirasaki, Jim Capobianco, Anna Chambers, Pfifer Chastain"/>
    <n v="11"/>
    <s v="United States"/>
    <s v="United States"/>
    <n v="1"/>
    <d v="2021-08-18T00:00:00"/>
    <n v="2021"/>
    <x v="0"/>
    <s v="5 Season"/>
    <n v="5"/>
    <s v=""/>
    <m/>
    <n v="5"/>
    <s v="Kids' TV"/>
    <s v="Kids' TV"/>
    <s v="Kids' TV"/>
    <n v="1"/>
  </r>
  <r>
    <n v="261"/>
    <s v="s261"/>
    <x v="1"/>
    <s v="The Defeated"/>
    <m/>
    <s v="Taylor Kitsch, Nina Hoss, Logan Marshall-Green, Michael C. Hall, Tuppence Middleton, Mala Emde, Maximilian Ehrenreich, Sebastian Koch, Anne Ratte-Polle, Lena D√∂rrie, Benjamin Sadler"/>
    <n v="11"/>
    <m/>
    <m/>
    <n v="0"/>
    <d v="2021-08-18T00:00:00"/>
    <n v="2020"/>
    <x v="5"/>
    <s v="1 Season"/>
    <n v="1"/>
    <s v=""/>
    <m/>
    <n v="1"/>
    <s v="Crime TV Shows, International TV Shows, TV Dramas"/>
    <s v="Crime TV Shows"/>
    <s v="Crime TV Shows, International TV Shows, TV Dramas"/>
    <n v="3"/>
  </r>
  <r>
    <n v="264"/>
    <s v="s264"/>
    <x v="1"/>
    <s v="Mother Goose Club"/>
    <m/>
    <m/>
    <n v="0"/>
    <s v="United States"/>
    <s v="United States"/>
    <n v="1"/>
    <d v="2021-08-16T00:00:00"/>
    <n v="2016"/>
    <x v="0"/>
    <s v="2 Season"/>
    <n v="2"/>
    <s v=""/>
    <m/>
    <n v="2"/>
    <s v="Kids' TV"/>
    <s v="Kids' TV"/>
    <s v="Kids' TV"/>
    <n v="1"/>
  </r>
  <r>
    <n v="266"/>
    <s v="s266"/>
    <x v="1"/>
    <s v="Rascal Does Not Dream of Bunny Girl Senpai"/>
    <m/>
    <s v="Kaito Ishikawa, Asami Seto, Nao Toyama, Atsumi Tanezaki, Maaya Uchida, Yurika Kubo, Inori Minase"/>
    <n v="7"/>
    <s v="Japan"/>
    <s v="Japan"/>
    <n v="1"/>
    <d v="2021-08-15T00:00:00"/>
    <n v="2018"/>
    <x v="1"/>
    <s v="1 Season"/>
    <n v="1"/>
    <s v=""/>
    <m/>
    <n v="1"/>
    <s v="Anime Series, International TV Shows, Romantic TV Shows"/>
    <s v="Anime Series"/>
    <s v="Anime Series, International TV Shows, Romantic TV Shows"/>
    <n v="3"/>
  </r>
  <r>
    <n v="267"/>
    <s v="s267"/>
    <x v="1"/>
    <s v="The Creative Indians"/>
    <m/>
    <m/>
    <n v="0"/>
    <s v="India"/>
    <s v="India"/>
    <n v="1"/>
    <d v="2021-08-15T00:00:00"/>
    <n v="2020"/>
    <x v="5"/>
    <s v="1 Season"/>
    <n v="1"/>
    <s v=""/>
    <m/>
    <n v="1"/>
    <s v="Docuseries, International TV Shows"/>
    <s v="Docuseries"/>
    <s v="Docuseries, International TV Shows"/>
    <n v="2"/>
  </r>
  <r>
    <n v="270"/>
    <s v="s270"/>
    <x v="1"/>
    <s v="Winx Club"/>
    <m/>
    <s v="Liza Jacqueline, Helena Evangeliou, Lisa Ortiz, Kerry Williams, Gregory Abbey, Dan Green, Michael Sinterniklaas, Suzy Myers, Christina Rodriguez, Dani Schaffel, Sebastian Arcelus, Rachael Lillis"/>
    <n v="12"/>
    <s v="Italy"/>
    <s v="Italy"/>
    <n v="1"/>
    <d v="2021-08-15T00:00:00"/>
    <n v="2015"/>
    <x v="8"/>
    <s v="2 Season"/>
    <n v="2"/>
    <s v=""/>
    <m/>
    <n v="2"/>
    <s v="Kids' TV"/>
    <s v="Kids' TV"/>
    <s v="Kids' TV"/>
    <n v="1"/>
  </r>
  <r>
    <n v="272"/>
    <s v="s272"/>
    <x v="1"/>
    <s v="Brand New Cherry Flavor"/>
    <m/>
    <s v="Rosa Salazar, Eric Lange, Catherine Keener, Jeff Ward, Manny Jacinto, Hannah Levien, Patrick Fischler"/>
    <n v="7"/>
    <s v="United States"/>
    <s v="United States"/>
    <n v="1"/>
    <d v="2021-08-13T00:00:00"/>
    <n v="2021"/>
    <x v="5"/>
    <s v="1 Season"/>
    <n v="1"/>
    <s v=""/>
    <m/>
    <n v="1"/>
    <s v="TV Dramas, TV Horror, TV Mysteries"/>
    <s v="TV Dramas"/>
    <s v="TV Dramas, TV Horror, TV Mysteries"/>
    <n v="3"/>
  </r>
  <r>
    <n v="273"/>
    <s v="s273"/>
    <x v="1"/>
    <s v="Fast &amp; Furious Spy Racers"/>
    <m/>
    <s v="Tyler Posey, Charlet Chung, Jorge Diaz, Camille Ramsey, Luke Youngblood, Ren√©e Elise Goldsberry"/>
    <n v="6"/>
    <s v="United States"/>
    <s v="United States"/>
    <n v="1"/>
    <d v="2021-08-13T00:00:00"/>
    <n v="2021"/>
    <x v="8"/>
    <s v="5 Season"/>
    <n v="5"/>
    <s v=""/>
    <m/>
    <n v="5"/>
    <s v="Kids' TV"/>
    <s v="Kids' TV"/>
    <s v="Kids' TV"/>
    <n v="1"/>
  </r>
  <r>
    <n v="274"/>
    <s v="s274"/>
    <x v="1"/>
    <s v="Gone for Good"/>
    <s v="Juan Carlos Medina"/>
    <s v="Finnegan Oldfield, Nicolas Duvauchelle, Guillaume Gouix, Garance Marillier, Nailia Harzoune"/>
    <n v="5"/>
    <s v="France"/>
    <s v="France"/>
    <n v="1"/>
    <d v="2021-08-13T00:00:00"/>
    <n v="2021"/>
    <x v="5"/>
    <s v="1 Season"/>
    <n v="1"/>
    <s v=""/>
    <m/>
    <n v="1"/>
    <s v="Crime TV Shows, International TV Shows, TV Dramas"/>
    <s v="Crime TV Shows"/>
    <s v="Crime TV Shows, International TV Shows, TV Dramas"/>
    <n v="3"/>
  </r>
  <r>
    <n v="275"/>
    <s v="s275"/>
    <x v="1"/>
    <s v="Grace and Frankie"/>
    <m/>
    <s v="Jane Fonda, Lily Tomlin, Martin Sheen, Sam Waterston, June Diane Raphael, Brooklyn Decker, Ethan Embry, Baron Vaughn"/>
    <n v="8"/>
    <s v="United States"/>
    <s v="United States"/>
    <n v="1"/>
    <d v="2021-08-13T00:00:00"/>
    <n v="2021"/>
    <x v="5"/>
    <s v="7 Season"/>
    <n v="7"/>
    <s v=""/>
    <m/>
    <n v="7"/>
    <s v="TV Comedies, TV Dramas"/>
    <s v="TV Comedies"/>
    <s v="TV Comedies, TV Dramas"/>
    <n v="2"/>
  </r>
  <r>
    <n v="276"/>
    <s v="s276"/>
    <x v="1"/>
    <s v="The Kingdom"/>
    <m/>
    <s v="Chino Dar√≠n, Nancy Dupl√°a, Joaqu√≠n Furriel, Peter Lanzani, Mercedes Mor√°n, Diego Peretti, Vera Spinetta, Nico Garc√≠a Hume, Victoria Almeida, Santiago Korovsky, Patricio Aramburu, Alfonso Tort, Diego Gentile, N√©stor Guzzini, Daniel Kuzniecka"/>
    <n v="15"/>
    <s v="Argentina"/>
    <s v="Argentina"/>
    <n v="1"/>
    <d v="2021-08-13T00:00:00"/>
    <n v="2021"/>
    <x v="5"/>
    <s v="1 Season"/>
    <n v="1"/>
    <s v=""/>
    <m/>
    <n v="1"/>
    <s v="Crime TV Shows, International TV Shows, Spanish-Language TV Shows"/>
    <s v="Crime TV Shows"/>
    <s v="Crime TV Shows, International TV Shows, Spanish-Language TV Shows"/>
    <n v="3"/>
  </r>
  <r>
    <n v="277"/>
    <s v="s277"/>
    <x v="1"/>
    <s v="Valeria"/>
    <s v="Inma Torrente"/>
    <s v="Diana G√≥mez, Silma L√≥pez, Paula Malia, Teresa Riott, Maxi Iglesias, Ibrahim Al Shami"/>
    <n v="6"/>
    <s v="Spain"/>
    <s v="Spain"/>
    <n v="1"/>
    <d v="2021-08-13T00:00:00"/>
    <n v="2021"/>
    <x v="5"/>
    <s v="2 Season"/>
    <n v="2"/>
    <s v=""/>
    <m/>
    <n v="2"/>
    <s v="International TV Shows, Romantic TV Shows, Spanish-Language TV Shows"/>
    <s v="International TV Shows"/>
    <s v="International TV Shows, Romantic TV Shows, Spanish-Language TV Shows"/>
    <n v="3"/>
  </r>
  <r>
    <n v="278"/>
    <s v="s278"/>
    <x v="1"/>
    <s v="AlRawabi School for Girls"/>
    <m/>
    <s v="Andria Tayeh, Rakeen Sa'ad, Noor Taher, Yara Mustafa, Joanna Arida, Salsabiela, Nadera Emran, Reem Saadeh"/>
    <n v="8"/>
    <s v="Jordan"/>
    <s v="Jordan"/>
    <n v="1"/>
    <d v="2021-08-12T00:00:00"/>
    <n v="2021"/>
    <x v="1"/>
    <s v="1 Season"/>
    <n v="1"/>
    <s v=""/>
    <m/>
    <n v="1"/>
    <s v="International TV Shows, TV Dramas, Teen TV Shows"/>
    <s v="International TV Shows"/>
    <s v="International TV Shows, TV Dramas, Teen TV Shows"/>
    <n v="3"/>
  </r>
  <r>
    <n v="281"/>
    <s v="s281"/>
    <x v="1"/>
    <s v="Bake Squad"/>
    <m/>
    <m/>
    <n v="0"/>
    <s v="United States"/>
    <s v="United States"/>
    <n v="1"/>
    <d v="2021-08-11T00:00:00"/>
    <n v="2021"/>
    <x v="6"/>
    <s v="1 Season"/>
    <n v="1"/>
    <s v=""/>
    <m/>
    <n v="1"/>
    <s v="Reality TV"/>
    <s v="Reality TV"/>
    <s v="Reality TV"/>
    <n v="1"/>
  </r>
  <r>
    <n v="287"/>
    <s v="s287"/>
    <x v="1"/>
    <s v="Gabby's Dollhouse"/>
    <m/>
    <s v="Laila Lockhart Kraner, Tucker Chandler, Juliet Donenfeld, Maggi Lowe, Donovan Patton, Eduardo Franco, Tara Strong, Secunda Wood, Carla Tassara, Sainty Nelsen"/>
    <n v="10"/>
    <s v="United States"/>
    <s v="United States"/>
    <n v="1"/>
    <d v="2021-08-10T00:00:00"/>
    <n v="2021"/>
    <x v="0"/>
    <s v="2 Season"/>
    <n v="2"/>
    <s v=""/>
    <m/>
    <n v="2"/>
    <s v="Kids' TV"/>
    <s v="Kids' TV"/>
    <s v="Kids' TV"/>
    <n v="1"/>
  </r>
  <r>
    <n v="288"/>
    <s v="s288"/>
    <x v="1"/>
    <s v="I Need Romance"/>
    <s v="Sakon Tiacharoen"/>
    <s v="Khemanit Jamikorn, Thitipoom Techaapaikhun, Kannaporn Puangthong, Premmanat Suwannanon, Mintita Wattanakul, Thames Sanpakit, Katareeya Theapchatri, Phanuroj Chalermkijporntavee, Jirapisit Jaravijit"/>
    <n v="9"/>
    <m/>
    <m/>
    <n v="0"/>
    <d v="2021-08-10T00:00:00"/>
    <n v="2021"/>
    <x v="1"/>
    <s v="1 Season"/>
    <n v="1"/>
    <s v=""/>
    <m/>
    <n v="1"/>
    <s v="International TV Shows, Romantic TV Shows, TV Comedies"/>
    <s v="International TV Shows"/>
    <s v="International TV Shows, Romantic TV Shows, TV Comedies"/>
    <n v="3"/>
  </r>
  <r>
    <n v="289"/>
    <s v="s289"/>
    <x v="1"/>
    <s v="Las mu√±ecas de la mafia"/>
    <m/>
    <s v="Amparo Grisales, Fernando Sol√≥rzano, Angelica Blandon, Katherine Escobar, Yuly Ferreira, Alejandra Sandoval, Andrea G√≥mez, Andrea Guzm√°n, Diego V√°squez, Juli√°n Rom√°n, Juan Pablo Franco"/>
    <n v="11"/>
    <s v="Colombia"/>
    <s v="Colombia"/>
    <n v="1"/>
    <d v="2021-08-10T00:00:00"/>
    <n v="2018"/>
    <x v="5"/>
    <s v="1 Season"/>
    <n v="1"/>
    <s v=""/>
    <m/>
    <n v="1"/>
    <s v="Crime TV Shows, International TV Shows, Spanish-Language TV Shows"/>
    <s v="Crime TV Shows"/>
    <s v="Crime TV Shows, International TV Shows, Spanish-Language TV Shows"/>
    <n v="3"/>
  </r>
  <r>
    <n v="290"/>
    <s v="s290"/>
    <x v="1"/>
    <s v="The Crowned Clown"/>
    <m/>
    <s v="Yeo Jin-goo, Lee Se-young, Kim Sang-kyung, Jung Hye-young, Jang Kwang, Kwon Hae-hyo, Jang Yeong-nam, Lee Kyu-han"/>
    <n v="8"/>
    <s v="South Korea"/>
    <s v="South Korea"/>
    <n v="1"/>
    <d v="2021-08-10T00:00:00"/>
    <n v="2019"/>
    <x v="1"/>
    <s v="1 Season"/>
    <n v="1"/>
    <s v=""/>
    <m/>
    <n v="1"/>
    <s v="International TV Shows, Romantic TV Shows, TV Dramas"/>
    <s v="International TV Shows"/>
    <s v="International TV Shows, Romantic TV Shows, TV Dramas"/>
    <n v="3"/>
  </r>
  <r>
    <n v="292"/>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n v="23"/>
    <s v="Japan"/>
    <s v="Japan"/>
    <n v="1"/>
    <d v="2021-08-09T00:00:00"/>
    <n v="2021"/>
    <x v="1"/>
    <s v="1 Season"/>
    <n v="1"/>
    <s v=""/>
    <m/>
    <n v="1"/>
    <s v="Anime Series, International TV Shows"/>
    <s v="Anime Series"/>
    <s v="Anime Series, International TV Shows"/>
    <n v="2"/>
  </r>
  <r>
    <n v="297"/>
    <s v="s297"/>
    <x v="1"/>
    <s v="Hit &amp; Run"/>
    <m/>
    <s v="Lior Raz, Kaelen Ohm, Sanaa Lathan, Moran Rosenblatt, Lior Ashkenazi, Gregg Henry, Gal Toren"/>
    <n v="7"/>
    <s v="Israel"/>
    <s v="Israel, United States"/>
    <n v="2"/>
    <d v="2021-08-06T00:00:00"/>
    <n v="2021"/>
    <x v="5"/>
    <s v="1 Season"/>
    <n v="1"/>
    <s v=""/>
    <m/>
    <n v="1"/>
    <s v="TV Action &amp; Adventure, TV Dramas, TV Mysteries"/>
    <s v="TV Action &amp; Adventure"/>
    <s v="TV Action &amp; Adventure, TV Dramas, TV Mysteries"/>
    <n v="3"/>
  </r>
  <r>
    <n v="298"/>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n v="22"/>
    <s v="India"/>
    <s v="India"/>
    <n v="1"/>
    <d v="2021-08-06T00:00:00"/>
    <n v="2021"/>
    <x v="5"/>
    <s v="1 Season"/>
    <n v="1"/>
    <s v=""/>
    <m/>
    <n v="1"/>
    <s v="TV Shows"/>
    <s v="TV Shows"/>
    <s v="TV Shows"/>
    <n v="1"/>
  </r>
  <r>
    <n v="310"/>
    <s v="s310"/>
    <x v="1"/>
    <s v="Car Masters: Rust to Riches"/>
    <m/>
    <s v="Mark Towle, Shawn Pilot, Constance Nunes, Tony Quinones, Mike &quot;Caveman&quot; Pyle"/>
    <n v="5"/>
    <m/>
    <m/>
    <n v="0"/>
    <d v="2021-08-04T00:00:00"/>
    <n v="2021"/>
    <x v="6"/>
    <s v="3 Season"/>
    <n v="3"/>
    <s v=""/>
    <m/>
    <n v="3"/>
    <s v="Reality TV"/>
    <s v="Reality TV"/>
    <s v="Reality TV"/>
    <n v="1"/>
  </r>
  <r>
    <n v="311"/>
    <s v="s311"/>
    <x v="1"/>
    <s v="Cocaine Cowboys: The Kings of Miami"/>
    <s v="Billy Corben"/>
    <m/>
    <n v="0"/>
    <s v="United States"/>
    <s v="United States"/>
    <n v="1"/>
    <d v="2021-08-04T00:00:00"/>
    <n v="2021"/>
    <x v="5"/>
    <s v="1 Season"/>
    <n v="1"/>
    <s v=""/>
    <m/>
    <n v="1"/>
    <s v="Crime TV Shows, Docuseries"/>
    <s v="Crime TV Shows"/>
    <s v="Crime TV Shows, Docuseries"/>
    <n v="2"/>
  </r>
  <r>
    <n v="312"/>
    <s v="s312"/>
    <x v="1"/>
    <s v="Control Z"/>
    <m/>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n v="25"/>
    <s v="Mexico"/>
    <s v="Mexico"/>
    <n v="1"/>
    <d v="2021-08-04T00:00:00"/>
    <n v="2021"/>
    <x v="5"/>
    <s v="2 Season"/>
    <n v="2"/>
    <s v=""/>
    <m/>
    <n v="2"/>
    <s v="International TV Shows, Spanish-Language TV Shows, TV Dramas"/>
    <s v="International TV Shows"/>
    <s v="International TV Shows, Spanish-Language TV Shows, TV Dramas"/>
    <n v="3"/>
  </r>
  <r>
    <n v="313"/>
    <s v="s313"/>
    <x v="1"/>
    <s v="Cooking With Paris"/>
    <m/>
    <s v="Paris Hilton"/>
    <n v="1"/>
    <s v="United States"/>
    <s v="United States"/>
    <n v="1"/>
    <d v="2021-08-04T00:00:00"/>
    <n v="2021"/>
    <x v="5"/>
    <s v="1 Season"/>
    <n v="1"/>
    <s v=""/>
    <m/>
    <n v="1"/>
    <s v="Reality TV"/>
    <s v="Reality TV"/>
    <s v="Reality TV"/>
    <n v="1"/>
  </r>
  <r>
    <n v="314"/>
    <s v="s314"/>
    <x v="1"/>
    <s v="Autumn's Concerto"/>
    <m/>
    <s v="Ady An, Vanness Wu, Ann Hsu, Wu Kang-ren, Xiao Xiao Bin"/>
    <n v="5"/>
    <s v="Taiwan"/>
    <s v="Taiwan"/>
    <n v="1"/>
    <d v="2021-08-03T00:00:00"/>
    <n v="2009"/>
    <x v="1"/>
    <s v="1 Season"/>
    <n v="1"/>
    <s v=""/>
    <m/>
    <n v="1"/>
    <s v="International TV Shows, Romantic TV Shows, TV Dramas"/>
    <s v="International TV Shows"/>
    <s v="International TV Shows, Romantic TV Shows, TV Dramas"/>
    <n v="3"/>
  </r>
  <r>
    <n v="317"/>
    <s v="s317"/>
    <x v="1"/>
    <s v="Office Girls"/>
    <s v="Hsu Fu-chun"/>
    <s v="Roy Chiu, Alice Ko, Tia Lee, Patrick Lee, Kuo Shu-yao, James Wen, Janel Tsai"/>
    <n v="7"/>
    <s v="Taiwan"/>
    <s v="Taiwan"/>
    <n v="1"/>
    <d v="2021-08-03T00:00:00"/>
    <n v="2011"/>
    <x v="1"/>
    <s v="1 Season"/>
    <n v="1"/>
    <s v=""/>
    <m/>
    <n v="1"/>
    <s v="International TV Shows, Romantic TV Shows, TV Comedies"/>
    <s v="International TV Shows"/>
    <s v="International TV Shows, Romantic TV Shows, TV Comedies"/>
    <n v="3"/>
  </r>
  <r>
    <n v="320"/>
    <s v="s320"/>
    <x v="1"/>
    <s v="The Prince Who Turns into a Frog"/>
    <m/>
    <s v="Joe Chen, Ming Dao, Sam Wang, Joyce Chao, Gino, Su Li-hsin, Wang Chuan, Ehlo Huang"/>
    <n v="8"/>
    <s v="Taiwan"/>
    <s v="Taiwan"/>
    <n v="1"/>
    <d v="2021-08-03T00:00:00"/>
    <n v="2005"/>
    <x v="1"/>
    <s v="1 Season"/>
    <n v="1"/>
    <s v=""/>
    <m/>
    <n v="1"/>
    <s v="International TV Shows, Romantic TV Shows, TV Comedies"/>
    <s v="International TV Shows"/>
    <s v="International TV Shows, Romantic TV Shows, TV Comedies"/>
    <n v="3"/>
  </r>
  <r>
    <n v="321"/>
    <s v="s321"/>
    <x v="1"/>
    <s v="Top Secret UFO Projects: Declassified"/>
    <m/>
    <m/>
    <n v="0"/>
    <m/>
    <m/>
    <n v="0"/>
    <d v="2021-08-03T00:00:00"/>
    <n v="2021"/>
    <x v="6"/>
    <s v="1 Season"/>
    <n v="1"/>
    <s v=""/>
    <m/>
    <n v="1"/>
    <s v="Docuseries"/>
    <s v="Docuseries"/>
    <s v="Docuseries"/>
    <n v="1"/>
  </r>
  <r>
    <n v="322"/>
    <s v="s322"/>
    <x v="1"/>
    <s v="Two Fathers"/>
    <m/>
    <s v="Weber Yang, Lin Yo-Wei, Megan Lai, Amanda Chou, Lucia Xie, Cherry Leung"/>
    <n v="6"/>
    <s v="Taiwan"/>
    <s v="Taiwan"/>
    <n v="1"/>
    <d v="2021-08-03T00:00:00"/>
    <n v="2013"/>
    <x v="1"/>
    <s v="1 Season"/>
    <n v="1"/>
    <s v=""/>
    <m/>
    <n v="1"/>
    <s v="International TV Shows, Romantic TV Shows, TV Comedies"/>
    <s v="International TV Shows"/>
    <s v="International TV Shows, Romantic TV Shows, TV Comedies"/>
    <n v="3"/>
  </r>
  <r>
    <n v="323"/>
    <s v="s323"/>
    <x v="1"/>
    <s v="You're My Destiny"/>
    <m/>
    <s v="Joe Chen, Ethan Juan, Baron Chen, Bianca Bai, Na Wei-hsun, Tan Ai-Chen"/>
    <n v="6"/>
    <s v="Taiwan"/>
    <s v="Taiwan"/>
    <n v="1"/>
    <d v="2021-08-03T00:00:00"/>
    <n v="2008"/>
    <x v="5"/>
    <s v="1 Season"/>
    <n v="1"/>
    <s v=""/>
    <m/>
    <n v="1"/>
    <s v="International TV Shows, Romantic TV Shows, TV Comedies"/>
    <s v="International TV Shows"/>
    <s v="International TV Shows, Romantic TV Shows, TV Comedies"/>
    <n v="3"/>
  </r>
  <r>
    <n v="324"/>
    <s v="s324"/>
    <x v="1"/>
    <s v="30 Rock"/>
    <m/>
    <s v="Tina Fey, Alec Baldwin, Tracy Morgan, Jane Krakowski, Jack McBrayer, Scott Adsit, Judah Friedlander, Katrina Bowden, Keith Powell, Lonny Ross, John Lutz, Kevin Brown, Grizz Chapman, Maulik Pancholy"/>
    <n v="14"/>
    <s v="United States"/>
    <s v="United States"/>
    <n v="1"/>
    <d v="2021-08-01T00:00:00"/>
    <n v="2012"/>
    <x v="1"/>
    <s v="7 Season"/>
    <n v="7"/>
    <s v=""/>
    <m/>
    <n v="7"/>
    <s v="TV Comedies"/>
    <s v="TV Comedies"/>
    <s v="TV Comedies"/>
    <n v="1"/>
  </r>
  <r>
    <n v="325"/>
    <s v="s325"/>
    <x v="1"/>
    <s v="44 Cats"/>
    <m/>
    <s v="Sarah Natochenny, Suzy Myers, Simona Berman, Erica Schroeder, Marca Leigh, Scottie Ray, Henry F. Benjamin"/>
    <n v="7"/>
    <s v="Italy"/>
    <s v="Italy"/>
    <n v="1"/>
    <d v="2021-08-01T00:00:00"/>
    <n v="2020"/>
    <x v="8"/>
    <s v="3 Season"/>
    <n v="3"/>
    <s v=""/>
    <m/>
    <n v="3"/>
    <s v="Kids' TV"/>
    <s v="Kids' TV"/>
    <s v="Kids' TV"/>
    <n v="1"/>
  </r>
  <r>
    <n v="332"/>
    <s v="s332"/>
    <x v="1"/>
    <s v="Darwin‚Äôs Game"/>
    <m/>
    <s v="Yusuke Kobayashi, Reina Ueda, Nichika Omori, Taku Yashiro, Yumiri Hanamori, Ai Kayano, Takehito Koyasu, Yoshitsugu Matsuoka"/>
    <n v="8"/>
    <m/>
    <m/>
    <n v="0"/>
    <d v="2021-08-01T00:00:00"/>
    <n v="2020"/>
    <x v="5"/>
    <s v="1 Season"/>
    <n v="1"/>
    <s v=""/>
    <m/>
    <n v="1"/>
    <s v="Anime Series, International TV Shows, TV Thrillers"/>
    <s v="Anime Series"/>
    <s v="Anime Series, International TV Shows, TV Thrillers"/>
    <n v="3"/>
  </r>
  <r>
    <n v="337"/>
    <s v="s337"/>
    <x v="1"/>
    <s v="Friday Night Lights"/>
    <m/>
    <s v="Kyle Chandler, Connie Britton, Aimee Teegarden, Taylor Kitsch, Jesse Plemons, Minka Kelly, Zach Gilford, Adrianne Palicki, Derek Phillips, Brad Leland, Gaius Charles, Timothy F. Crowley, Louanne Stephens, Stacey Oristano, Scott Porter"/>
    <n v="15"/>
    <m/>
    <m/>
    <n v="0"/>
    <d v="2021-08-01T00:00:00"/>
    <n v="2010"/>
    <x v="1"/>
    <s v="5 Season"/>
    <n v="5"/>
    <s v=""/>
    <m/>
    <n v="5"/>
    <s v="TV Dramas, Teen TV Shows"/>
    <s v="TV Dramas"/>
    <s v="TV Dramas, Teen TV Shows"/>
    <n v="2"/>
  </r>
  <r>
    <n v="339"/>
    <s v="s339"/>
    <x v="1"/>
    <s v="Hunter X Hunter (2011)"/>
    <m/>
    <s v="Megumi Han, Mariya Ise, Keiji Fujiwara, Miyuki Sawashiro, Daisuke Namikawa"/>
    <n v="5"/>
    <s v="Japan"/>
    <s v="Japan"/>
    <n v="1"/>
    <d v="2021-08-01T00:00:00"/>
    <n v="2014"/>
    <x v="1"/>
    <s v="6 Season"/>
    <n v="6"/>
    <s v=""/>
    <m/>
    <n v="6"/>
    <s v="Anime Series, International TV Shows"/>
    <s v="Anime Series"/>
    <s v="Anime Series, International TV Shows"/>
    <n v="2"/>
  </r>
  <r>
    <n v="362"/>
    <s v="s362"/>
    <x v="1"/>
    <s v="Charmed"/>
    <m/>
    <s v="Madeleine Mantock, Sarah Jeffery, Melonie Diaz, Rupert Evans, Ser'Darius Blain, Ellen Tamaki, Charlie Gillespie"/>
    <n v="7"/>
    <s v="United States"/>
    <s v="United States"/>
    <n v="1"/>
    <d v="2021-07-31T00:00:00"/>
    <n v="2021"/>
    <x v="1"/>
    <s v="3 Season"/>
    <n v="3"/>
    <s v=""/>
    <m/>
    <n v="3"/>
    <s v="TV Dramas, TV Sci-Fi &amp; Fantasy"/>
    <s v="TV Dramas"/>
    <s v="TV Dramas, TV Sci-Fi &amp; Fantasy"/>
    <n v="2"/>
  </r>
  <r>
    <n v="365"/>
    <s v="s365"/>
    <x v="1"/>
    <s v="Centaurworld"/>
    <m/>
    <s v="Kimiko Glenn, Megan Hilty, Parvesh Cheena, Chris Diamantopoulos, Megan Nicole Dong, Jessie Mueller, Josh Radnor"/>
    <n v="7"/>
    <m/>
    <m/>
    <n v="0"/>
    <d v="2021-07-30T00:00:00"/>
    <n v="2021"/>
    <x v="8"/>
    <s v="1 Season"/>
    <n v="1"/>
    <s v=""/>
    <m/>
    <n v="1"/>
    <s v="Kids' TV, TV Comedies"/>
    <s v="Kids' TV"/>
    <s v="Kids' TV, TV Comedies"/>
    <n v="2"/>
  </r>
  <r>
    <n v="367"/>
    <s v="s367"/>
    <x v="1"/>
    <s v="Glow Up"/>
    <m/>
    <m/>
    <n v="0"/>
    <s v="United Kingdom"/>
    <s v="United Kingdom"/>
    <n v="1"/>
    <d v="2021-07-30T00:00:00"/>
    <n v="2021"/>
    <x v="1"/>
    <s v="3 Season"/>
    <n v="3"/>
    <s v=""/>
    <m/>
    <n v="3"/>
    <s v="British TV Shows, International TV Shows, Reality TV"/>
    <s v="British TV Shows"/>
    <s v="British TV Shows, International TV Shows, Reality TV"/>
    <n v="3"/>
  </r>
  <r>
    <n v="369"/>
    <s v="s369"/>
    <x v="1"/>
    <s v="Khawatir"/>
    <m/>
    <m/>
    <n v="0"/>
    <m/>
    <m/>
    <n v="0"/>
    <d v="2021-07-30T00:00:00"/>
    <n v="2009"/>
    <x v="1"/>
    <s v="1 Season"/>
    <n v="1"/>
    <s v=""/>
    <m/>
    <n v="1"/>
    <s v="International TV Shows, Reality TV"/>
    <s v="International TV Shows"/>
    <s v="International TV Shows, Reality TV"/>
    <n v="2"/>
  </r>
  <r>
    <n v="370"/>
    <s v="s370"/>
    <x v="1"/>
    <s v="Myth &amp; Mogul: John DeLorean"/>
    <m/>
    <m/>
    <n v="0"/>
    <m/>
    <m/>
    <n v="0"/>
    <d v="2021-07-30T00:00:00"/>
    <n v="2021"/>
    <x v="1"/>
    <s v="1 Season"/>
    <n v="1"/>
    <s v=""/>
    <m/>
    <n v="1"/>
    <s v="British TV Shows, Crime TV Shows, Docuseries"/>
    <s v="British TV Shows"/>
    <s v="British TV Shows, Crime TV Shows, Docuseries"/>
    <n v="3"/>
  </r>
  <r>
    <n v="371"/>
    <s v="s371"/>
    <x v="1"/>
    <s v="Outer Banks"/>
    <m/>
    <s v="Chase Stokes, Madelyn Cline, Madison Bailey, Jonathan Daviss, Rudy Pankow, Charles Esten, Adina Porter, Austin North, Drew Starkey"/>
    <n v="9"/>
    <s v="United States"/>
    <s v="United States"/>
    <n v="1"/>
    <d v="2021-07-30T00:00:00"/>
    <n v="2021"/>
    <x v="5"/>
    <s v="2 Season"/>
    <n v="2"/>
    <s v=""/>
    <m/>
    <n v="2"/>
    <s v="TV Action &amp; Adventure, TV Dramas, Teen TV Shows"/>
    <s v="TV Action &amp; Adventure"/>
    <s v="TV Action &amp; Adventure, TV Dramas, Teen TV Shows"/>
    <n v="3"/>
  </r>
  <r>
    <n v="377"/>
    <s v="s377"/>
    <x v="1"/>
    <s v="Transformers: War for Cybertron: Kingdom"/>
    <m/>
    <s v="Jake Foushee, Jason Marnocha, Linsay Rousseau, Joe Zieja, Frank Todaro, Bill Rogers, Keith Silverstein, Edward Bosco, Tessho Genda, Ryohei Kimura, Kikuko Inoue, Kazuhiko Inoue, Chafurin"/>
    <n v="13"/>
    <m/>
    <m/>
    <n v="0"/>
    <d v="2021-07-29T00:00:00"/>
    <n v="2021"/>
    <x v="8"/>
    <s v="1 Season"/>
    <n v="1"/>
    <s v=""/>
    <m/>
    <n v="1"/>
    <s v="Anime Series"/>
    <s v="Anime Series"/>
    <s v="Anime Series"/>
    <n v="1"/>
  </r>
  <r>
    <n v="380"/>
    <s v="s380"/>
    <x v="1"/>
    <s v="Tattoo Redo"/>
    <m/>
    <m/>
    <n v="0"/>
    <m/>
    <m/>
    <n v="0"/>
    <d v="2021-07-28T00:00:00"/>
    <n v="2021"/>
    <x v="5"/>
    <s v="1 Season"/>
    <n v="1"/>
    <s v=""/>
    <m/>
    <n v="1"/>
    <s v="Reality TV"/>
    <s v="Reality TV"/>
    <s v="Reality TV"/>
    <n v="1"/>
  </r>
  <r>
    <n v="381"/>
    <s v="s381"/>
    <x v="1"/>
    <s v="The Flash"/>
    <s v="Glen Winter"/>
    <s v="Grant Gustin, Candice Patton, Danielle Panabaker, Carlos Valdes, Tom Cavanagh, Jesse L. Martin, Neil Sandilands, Britne Oldford, Danielle Nicolet, Keiynan Lonsdale, Kim Engelbrecht"/>
    <n v="11"/>
    <s v="United States"/>
    <s v="United States"/>
    <n v="1"/>
    <d v="2021-07-28T00:00:00"/>
    <n v="2021"/>
    <x v="1"/>
    <s v="7 Season"/>
    <n v="7"/>
    <s v=""/>
    <m/>
    <n v="7"/>
    <s v="Crime TV Shows, TV Action &amp; Adventure, TV Sci-Fi &amp; Fantasy"/>
    <s v="Crime TV Shows"/>
    <s v="Crime TV Shows, TV Action &amp; Adventure, TV Sci-Fi &amp; Fantasy"/>
    <n v="3"/>
  </r>
  <r>
    <n v="382"/>
    <s v="s382"/>
    <x v="1"/>
    <s v="The Snitch Cartel: Origins"/>
    <m/>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n v="18"/>
    <m/>
    <m/>
    <n v="0"/>
    <d v="2021-07-28T00:00:00"/>
    <n v="2021"/>
    <x v="5"/>
    <s v="1 Season"/>
    <n v="1"/>
    <s v=""/>
    <m/>
    <n v="1"/>
    <s v="Crime TV Shows, International TV Shows, Spanish-Language TV Shows"/>
    <s v="Crime TV Shows"/>
    <s v="Crime TV Shows, International TV Shows, Spanish-Language TV Shows"/>
    <n v="3"/>
  </r>
  <r>
    <n v="383"/>
    <s v="s383"/>
    <x v="1"/>
    <s v="All American"/>
    <m/>
    <s v="Daniel Ezra, Taye Diggs, Samantha Logan, Bre-Z, Greta Onieogou, Monet Mazur, Michael Evans Behling, Cody Christian, Karimah Westbrook, Jalyn Hall, Jordan Belfi, Briana Lane"/>
    <n v="12"/>
    <s v="United States"/>
    <s v="United States"/>
    <n v="1"/>
    <d v="2021-07-27T00:00:00"/>
    <n v="2021"/>
    <x v="1"/>
    <s v="3 Season"/>
    <n v="3"/>
    <s v=""/>
    <m/>
    <n v="3"/>
    <s v="TV Dramas, Teen TV Shows"/>
    <s v="TV Dramas"/>
    <s v="TV Dramas, Teen TV Shows"/>
    <n v="2"/>
  </r>
  <r>
    <n v="386"/>
    <s v="s386"/>
    <x v="1"/>
    <s v="How to Sell Drugs Online (Fast)"/>
    <m/>
    <s v="Maximilian Mundt, Danilo Kamperidis, Lena Klenke, Damian Hardung, Leonie Wesselow, Luna Schaller, Bjarne M√§del, Roland Riebeling"/>
    <n v="8"/>
    <s v="Germany"/>
    <s v="Germany"/>
    <n v="1"/>
    <d v="2021-07-27T00:00:00"/>
    <n v="2021"/>
    <x v="5"/>
    <s v="3 Season"/>
    <n v="3"/>
    <s v=""/>
    <m/>
    <n v="3"/>
    <s v="Crime TV Shows, International TV Shows, TV Comedies"/>
    <s v="Crime TV Shows"/>
    <s v="Crime TV Shows, International TV Shows, TV Comedies"/>
    <n v="3"/>
  </r>
  <r>
    <n v="387"/>
    <s v="s387"/>
    <x v="1"/>
    <s v="Mighty Express"/>
    <m/>
    <s v="Jay Hatton, Zoe Hatz, Meesha Contreras, Dylan Shombing, Tyler Nathan, Leo Orgil, Michela Luci, Ian Ho, Evan Lefeuvre, Annick Obonsawin"/>
    <n v="10"/>
    <s v="United States"/>
    <s v="United States, Canada"/>
    <n v="2"/>
    <d v="2021-07-27T00:00:00"/>
    <n v="2021"/>
    <x v="0"/>
    <s v="4 Season"/>
    <n v="4"/>
    <s v=""/>
    <m/>
    <n v="4"/>
    <s v="Kids' TV"/>
    <s v="Kids' TV"/>
    <s v="Kids' TV"/>
    <n v="1"/>
  </r>
  <r>
    <n v="389"/>
    <s v="s389"/>
    <x v="1"/>
    <s v="Plastic Cup Boyz: Laughing My Mask Off!"/>
    <s v="Royale Watkins, Rich Schlansker"/>
    <s v="Joey Wells, Will 'Spank' Horton, Na'im Lynn"/>
    <n v="3"/>
    <m/>
    <m/>
    <n v="0"/>
    <d v="2021-07-27T00:00:00"/>
    <n v="2021"/>
    <x v="5"/>
    <s v="1 Season"/>
    <n v="1"/>
    <s v=""/>
    <m/>
    <n v="1"/>
    <s v="Stand-Up Comedy &amp; Talk Shows, TV Comedies"/>
    <s v="Stand-Up Comedy &amp; Talk Shows"/>
    <s v="Stand-Up Comedy &amp; Talk Shows, TV Comedies"/>
    <n v="2"/>
  </r>
  <r>
    <n v="391"/>
    <s v="s391"/>
    <x v="1"/>
    <s v="The Walking Dead"/>
    <m/>
    <s v="Andrew Lincoln, Steven Yeun, Norman Reedus, Chandler Riggs, Melissa McBride, Lauren Cohan, Danai Gurira, Alanna Masterson, Sonequa Martin-Green, Josh McDermitt, Christian Serratos, Seth Gilliam, Ross Marquand, Lennie James, Emily Kinney, Jon Bernthal"/>
    <n v="16"/>
    <s v="United States"/>
    <s v="United States"/>
    <n v="1"/>
    <d v="2021-07-26T00:00:00"/>
    <n v="2019"/>
    <x v="5"/>
    <s v="10 Season"/>
    <n v="10"/>
    <s v=""/>
    <m/>
    <n v="10"/>
    <s v="Classic &amp; Cult TV, TV Action &amp; Adventure, TV Dramas"/>
    <s v="Classic &amp; Cult TV"/>
    <s v="Classic &amp; Cult TV, TV Action &amp; Adventure, TV Dramas"/>
    <n v="3"/>
  </r>
  <r>
    <n v="392"/>
    <s v="s392"/>
    <x v="1"/>
    <s v="Wynonna Earp"/>
    <m/>
    <s v="Melanie Scrofano, Shamier Anderson, Tim Rozon, Dominique Provost-Chalkley, Michael Eklund, Katherine Barrell, Greg Lawson, Natascha Girgis"/>
    <n v="8"/>
    <s v="Canada"/>
    <s v="Canada, United States"/>
    <n v="2"/>
    <d v="2021-07-26T00:00:00"/>
    <n v="2020"/>
    <x v="5"/>
    <s v="4 Season"/>
    <n v="4"/>
    <s v=""/>
    <m/>
    <n v="4"/>
    <s v="International TV Shows, TV Action &amp; Adventure, TV Dramas"/>
    <s v="International TV Shows"/>
    <s v="International TV Shows, TV Action &amp; Adventure, TV Dramas"/>
    <n v="3"/>
  </r>
  <r>
    <n v="398"/>
    <s v="s398"/>
    <x v="1"/>
    <s v="Feels Like Ishq"/>
    <m/>
    <s v="Radhika Madan, Amol Parashar, Rohit Saraf, Kajol Chugh, Tanya Maniktala, Mihir Ahuja, Simran Jehani, Sanjeeta Bhattacharya, Saba Azaad, Skand Thakur, Zayn Marie Khan, Neeraj Madhav"/>
    <n v="12"/>
    <m/>
    <m/>
    <n v="0"/>
    <d v="2021-07-23T00:00:00"/>
    <n v="2021"/>
    <x v="5"/>
    <s v="1 Season"/>
    <n v="1"/>
    <s v=""/>
    <m/>
    <n v="1"/>
    <s v="International TV Shows, Romantic TV Shows, TV Comedies"/>
    <s v="International TV Shows"/>
    <s v="International TV Shows, Romantic TV Shows, TV Comedies"/>
    <n v="3"/>
  </r>
  <r>
    <n v="400"/>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n v="21"/>
    <m/>
    <m/>
    <n v="0"/>
    <d v="2021-07-23T00:00:00"/>
    <n v="2021"/>
    <x v="6"/>
    <s v="1 Season"/>
    <n v="1"/>
    <s v=""/>
    <m/>
    <n v="1"/>
    <s v="TV Action &amp; Adventure, TV Sci-Fi &amp; Fantasy"/>
    <s v="TV Action &amp; Adventure"/>
    <s v="TV Action &amp; Adventure, TV Sci-Fi &amp; Fantasy"/>
    <n v="2"/>
  </r>
  <r>
    <n v="401"/>
    <s v="s401"/>
    <x v="1"/>
    <s v="Revelations: The Masters of the Universe: Revelation Aftershow"/>
    <m/>
    <s v="Kevin Smith, Tiffany Smith, Robert David, Sarah Michelle Gellar, Chris Wood, Liam Cunningham, Alan Oppenheimer, Lena Headey, Kevin Conroy, Henry Rollins, Jason Mewes, Stephen Root, Mark Hamill"/>
    <n v="13"/>
    <m/>
    <m/>
    <n v="0"/>
    <d v="2021-07-23T00:00:00"/>
    <n v="2021"/>
    <x v="6"/>
    <s v="1 Season"/>
    <n v="1"/>
    <s v=""/>
    <m/>
    <n v="1"/>
    <s v="Anime Series, Stand-Up Comedy &amp; Talk Shows"/>
    <s v="Anime Series"/>
    <s v="Anime Series, Stand-Up Comedy &amp; Talk Shows"/>
    <n v="2"/>
  </r>
  <r>
    <n v="402"/>
    <s v="s402"/>
    <x v="1"/>
    <s v="Sky Rojo"/>
    <m/>
    <s v="Ver√≥nica S√°nchez, Miguel √Ångel Silvestre, Asier Etxeandia, Lali Esp√≥sito, Yany Prado, Enric Auquer, Luis Zahera, Carmen Santamar√≠a, Cecilia G√≥mez, Godeliv Van den Brandt, Pen√©lope Guerrero, Luisa Vides, Niko Verona, Chema Ruiz"/>
    <n v="14"/>
    <s v="Spain"/>
    <s v="Spain"/>
    <n v="1"/>
    <d v="2021-07-23T00:00:00"/>
    <n v="2021"/>
    <x v="5"/>
    <s v="2 Season"/>
    <n v="2"/>
    <s v=""/>
    <m/>
    <n v="2"/>
    <s v="International TV Shows, Spanish-Language TV Shows, TV Action &amp; Adventure"/>
    <s v="International TV Shows"/>
    <s v="International TV Shows, Spanish-Language TV Shows, TV Action &amp; Adventure"/>
    <n v="3"/>
  </r>
  <r>
    <n v="404"/>
    <s v="s404"/>
    <x v="1"/>
    <s v="The Movies That Made Us"/>
    <m/>
    <m/>
    <n v="0"/>
    <s v="United States"/>
    <s v="United States"/>
    <n v="1"/>
    <d v="2021-07-23T00:00:00"/>
    <n v="2021"/>
    <x v="5"/>
    <s v="2 Season"/>
    <n v="2"/>
    <s v=""/>
    <m/>
    <n v="2"/>
    <s v="Docuseries"/>
    <s v="Docuseries"/>
    <s v="Docuseries"/>
    <n v="1"/>
  </r>
  <r>
    <n v="426"/>
    <s v="s426"/>
    <x v="1"/>
    <s v="Chicago Med"/>
    <m/>
    <s v="Colin Donnell, Torrey DeVitto, Oliver Platt, S. Epatha Merkerson, Nick Gehlfuss, Yaya DaCosta, Laurie Holden"/>
    <n v="7"/>
    <s v="United States"/>
    <s v="United States"/>
    <n v="1"/>
    <d v="2021-07-22T00:00:00"/>
    <n v="2019"/>
    <x v="1"/>
    <s v="5 Season"/>
    <n v="5"/>
    <s v=""/>
    <m/>
    <n v="5"/>
    <s v="TV Dramas"/>
    <s v="TV Dramas"/>
    <s v="TV Dramas"/>
    <n v="1"/>
  </r>
  <r>
    <n v="431"/>
    <s v="s431"/>
    <x v="1"/>
    <s v="Sexy Beasts"/>
    <m/>
    <m/>
    <n v="0"/>
    <m/>
    <m/>
    <n v="0"/>
    <d v="2021-07-21T00:00:00"/>
    <n v="2021"/>
    <x v="1"/>
    <s v="1 Season"/>
    <n v="1"/>
    <s v=""/>
    <m/>
    <n v="1"/>
    <s v="British TV Shows, International TV Shows, Reality TV"/>
    <s v="British TV Shows"/>
    <s v="British TV Shows, International TV Shows, Reality TV"/>
    <n v="3"/>
  </r>
  <r>
    <n v="432"/>
    <s v="s432"/>
    <x v="1"/>
    <s v="Too Hot to Handle: Brazil"/>
    <m/>
    <s v="Bruna Louise"/>
    <n v="1"/>
    <m/>
    <m/>
    <n v="0"/>
    <d v="2021-07-21T00:00:00"/>
    <n v="2021"/>
    <x v="5"/>
    <s v="1 Season"/>
    <n v="1"/>
    <s v=""/>
    <m/>
    <n v="1"/>
    <s v="International TV Shows, Reality TV, Romantic TV Shows"/>
    <s v="International TV Shows"/>
    <s v="International TV Shows, Reality TV, Romantic TV Shows"/>
    <n v="3"/>
  </r>
  <r>
    <n v="435"/>
    <s v="s435"/>
    <x v="1"/>
    <s v="Okupas"/>
    <m/>
    <s v="Rodrigo de la Serna, Diego Alonso, Ariel Staltari, Franco Tirri, Ana Celentano, Rosina Soto, Augusto Br√≠tez, Dante Mastropierro, Susana Manchini, Diana Wells"/>
    <n v="10"/>
    <s v="Argentina"/>
    <s v="Argentina"/>
    <n v="1"/>
    <d v="2021-07-20T00:00:00"/>
    <n v="2020"/>
    <x v="5"/>
    <s v="1 Season"/>
    <n v="1"/>
    <s v=""/>
    <m/>
    <n v="1"/>
    <s v="Classic &amp; Cult TV, Crime TV Shows, International TV Shows"/>
    <s v="Classic &amp; Cult TV"/>
    <s v="Classic &amp; Cult TV, Crime TV Shows, International TV Shows"/>
    <n v="3"/>
  </r>
  <r>
    <n v="436"/>
    <s v="s436"/>
    <x v="1"/>
    <s v="Touch Your Heart"/>
    <m/>
    <s v="Lee Dong-wook, Yoo In-na, Lee Sang-woo, Son Sung-yoon, Oh Jung-se, Shim Hyoung-tak, Jang So-yeon, Park Ji-hwan, Lee Jun-hyuk"/>
    <n v="9"/>
    <m/>
    <m/>
    <n v="0"/>
    <d v="2021-07-20T00:00:00"/>
    <n v="2019"/>
    <x v="5"/>
    <s v="1 Season"/>
    <n v="1"/>
    <s v=""/>
    <m/>
    <n v="1"/>
    <s v="Crime TV Shows, International TV Shows, Romantic TV Shows"/>
    <s v="Crime TV Shows"/>
    <s v="Crime TV Shows, International TV Shows, Romantic TV Shows"/>
    <n v="3"/>
  </r>
  <r>
    <n v="441"/>
    <s v="s441"/>
    <x v="1"/>
    <s v="Explained"/>
    <m/>
    <m/>
    <n v="0"/>
    <s v="United States"/>
    <s v="United States"/>
    <n v="1"/>
    <d v="2021-07-16T00:00:00"/>
    <n v="2021"/>
    <x v="5"/>
    <s v="3 Season"/>
    <n v="3"/>
    <s v=""/>
    <m/>
    <n v="3"/>
    <s v="Docuseries, Science &amp; Nature TV"/>
    <s v="Docuseries"/>
    <s v="Docuseries, Science &amp; Nature TV"/>
    <n v="2"/>
  </r>
  <r>
    <n v="443"/>
    <s v="s443"/>
    <x v="1"/>
    <s v="Johnny Test"/>
    <m/>
    <s v="James Arnold Taylor, Trevor Devall, Maryke Hendrikse, Emily Tennant"/>
    <n v="4"/>
    <s v="United States"/>
    <s v="United States, Canada"/>
    <n v="2"/>
    <d v="2021-07-16T00:00:00"/>
    <n v="2021"/>
    <x v="8"/>
    <s v="1 Season"/>
    <n v="1"/>
    <s v=""/>
    <m/>
    <n v="1"/>
    <s v="Kids' TV, TV Comedies"/>
    <s v="Kids' TV"/>
    <s v="Kids' TV, TV Comedies"/>
    <n v="2"/>
  </r>
  <r>
    <n v="445"/>
    <s v="s445"/>
    <x v="1"/>
    <s v="Naomi Osaka"/>
    <s v="Garrett Bradley"/>
    <m/>
    <n v="0"/>
    <m/>
    <m/>
    <n v="0"/>
    <d v="2021-07-16T00:00:00"/>
    <n v="2021"/>
    <x v="1"/>
    <s v="1 Season"/>
    <n v="1"/>
    <s v=""/>
    <m/>
    <n v="1"/>
    <s v="Docuseries"/>
    <s v="Docuseries"/>
    <s v="Docuseries"/>
    <n v="1"/>
  </r>
  <r>
    <n v="454"/>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n v="23"/>
    <s v="Japan"/>
    <s v="Japan"/>
    <n v="1"/>
    <d v="2021-07-15T00:00:00"/>
    <n v="2021"/>
    <x v="5"/>
    <s v="2 Season"/>
    <n v="2"/>
    <s v=""/>
    <m/>
    <n v="2"/>
    <s v="Anime Series, International TV Shows"/>
    <s v="Anime Series"/>
    <s v="Anime Series, International TV Shows"/>
    <n v="2"/>
  </r>
  <r>
    <n v="457"/>
    <s v="s457"/>
    <x v="1"/>
    <s v="Her Private Life"/>
    <m/>
    <s v="Park Min-young, Kim Jae-uk, Ahn Bo-hyun, Jung Je-won, Park Jin-joo, Kim Bo-ra, Maeng Sang-hun, Kim Mee-kyung, Kim Sun-young, Lee Il-hwa"/>
    <n v="10"/>
    <s v="South Korea"/>
    <s v="South Korea"/>
    <n v="1"/>
    <d v="2021-07-15T00:00:00"/>
    <n v="2019"/>
    <x v="1"/>
    <s v="1 Season"/>
    <n v="1"/>
    <s v=""/>
    <m/>
    <n v="1"/>
    <s v="International TV Shows, Romantic TV Shows, TV Comedies"/>
    <s v="International TV Shows"/>
    <s v="International TV Shows, Romantic TV Shows, TV Comedies"/>
    <n v="3"/>
  </r>
  <r>
    <n v="460"/>
    <s v="s460"/>
    <x v="1"/>
    <s v="Never Have I Ever"/>
    <m/>
    <s v="Maitreyi Ramakrishnan, Poorna Jagannathan, Richa Moorjani, Jaren Lewison, Darren Barnet, John McEnroe, Ramona Young, Lee Rodriguez, Sendhil Ramamurthy, Adam Shapiro, Niecy Nash, Cocoa Brown, Lily D. Moore, Eddie Liu"/>
    <n v="14"/>
    <s v="United States"/>
    <s v="United States"/>
    <n v="1"/>
    <d v="2021-07-15T00:00:00"/>
    <n v="2021"/>
    <x v="1"/>
    <s v="2 Season"/>
    <n v="2"/>
    <s v=""/>
    <m/>
    <n v="2"/>
    <s v="TV Comedies, TV Dramas, Teen TV Shows"/>
    <s v="TV Comedies"/>
    <s v="TV Comedies, TV Dramas, Teen TV Shows"/>
    <n v="3"/>
  </r>
  <r>
    <n v="466"/>
    <s v="s466"/>
    <x v="1"/>
    <s v="Heist"/>
    <m/>
    <m/>
    <n v="0"/>
    <m/>
    <m/>
    <n v="0"/>
    <d v="2021-07-14T00:00:00"/>
    <n v="2021"/>
    <x v="5"/>
    <s v="1 Season"/>
    <n v="1"/>
    <s v=""/>
    <m/>
    <n v="1"/>
    <s v="Crime TV Shows, Docuseries"/>
    <s v="Crime TV Shows"/>
    <s v="Crime TV Shows, Docuseries"/>
    <n v="2"/>
  </r>
  <r>
    <n v="467"/>
    <s v="s467"/>
    <x v="1"/>
    <s v="My Unorthodox Life"/>
    <m/>
    <m/>
    <n v="0"/>
    <m/>
    <m/>
    <n v="0"/>
    <d v="2021-07-14T00:00:00"/>
    <n v="2021"/>
    <x v="5"/>
    <s v="1 Season"/>
    <n v="1"/>
    <s v=""/>
    <m/>
    <n v="1"/>
    <s v="Reality TV"/>
    <s v="Reality TV"/>
    <s v="Reality TV"/>
    <n v="1"/>
  </r>
  <r>
    <n v="473"/>
    <s v="s473"/>
    <x v="1"/>
    <s v="Ridley Jones"/>
    <m/>
    <s v="Iara Nemirovsky, Laraine Newman, David Errigo Jr, Tyler Shamy, Ezra Menas, Ashlyn Madden, Sutton Foster"/>
    <n v="7"/>
    <s v="United States"/>
    <s v="United States"/>
    <n v="1"/>
    <d v="2021-07-13T00:00:00"/>
    <n v="2021"/>
    <x v="0"/>
    <s v="1 Season"/>
    <n v="1"/>
    <s v=""/>
    <m/>
    <n v="1"/>
    <s v="Kids' TV"/>
    <s v="Kids' TV"/>
    <s v="Kids' TV"/>
    <n v="1"/>
  </r>
  <r>
    <n v="478"/>
    <s v="s478"/>
    <x v="1"/>
    <s v="Atypical"/>
    <m/>
    <s v="Jennifer Jason Leigh, Keir Gilchrist, Michael Rapaport, Brigette Lundy-Paine, Amy Okuda, Jenna Boyd, Graham Rogers, Nik Dodani"/>
    <n v="8"/>
    <s v="United States"/>
    <s v="United States"/>
    <n v="1"/>
    <d v="2021-07-09T00:00:00"/>
    <n v="2021"/>
    <x v="1"/>
    <s v="4 Season"/>
    <n v="4"/>
    <s v=""/>
    <m/>
    <n v="4"/>
    <s v="TV Comedies, TV Dramas, Teen TV Shows"/>
    <s v="TV Comedies"/>
    <s v="TV Comedies, TV Dramas, Teen TV Shows"/>
    <n v="3"/>
  </r>
  <r>
    <n v="479"/>
    <s v="s479"/>
    <x v="1"/>
    <s v="Biohackers"/>
    <m/>
    <s v="Luna Wedler, Jessica Schwarz, Adrian Julius Tillmann, Thomas Prenn, Jing Xiang, Caro Cult, Sebastian Jakob Doppelbauer"/>
    <n v="7"/>
    <s v="Germany"/>
    <s v="Germany"/>
    <n v="1"/>
    <d v="2021-07-09T00:00:00"/>
    <n v="2021"/>
    <x v="5"/>
    <s v="2 Season"/>
    <n v="2"/>
    <s v=""/>
    <m/>
    <n v="2"/>
    <s v="International TV Shows, TV Dramas, TV Sci-Fi &amp; Fantasy"/>
    <s v="International TV Shows"/>
    <s v="International TV Shows, TV Dramas, TV Sci-Fi &amp; Fantasy"/>
    <n v="3"/>
  </r>
  <r>
    <n v="483"/>
    <s v="s483"/>
    <x v="1"/>
    <s v="How to Become a Tyrant"/>
    <m/>
    <s v="Peter Dinklage"/>
    <n v="1"/>
    <m/>
    <m/>
    <n v="0"/>
    <d v="2021-07-09T00:00:00"/>
    <n v="2021"/>
    <x v="5"/>
    <s v="1 Season"/>
    <n v="1"/>
    <s v=""/>
    <m/>
    <n v="1"/>
    <s v="Docuseries"/>
    <s v="Docuseries"/>
    <s v="Docuseries"/>
    <n v="1"/>
  </r>
  <r>
    <n v="488"/>
    <s v="s488"/>
    <x v="1"/>
    <s v="The Cook of Castamar"/>
    <m/>
    <s v="Michelle Jenner, Roberto Enr√≠quez, Hugo Silva, Maxi Iglesias, Mar√≠a Herv√°s, Agn√®s Llobet, Paula Usero, Jean Cruz, √ìscar Rabad√°n, Fiorella Faltoyano, Nancho Novo, Silvia Abascal, M√≥nica L√≥pez"/>
    <n v="13"/>
    <m/>
    <m/>
    <n v="0"/>
    <d v="2021-07-09T00:00:00"/>
    <n v="2021"/>
    <x v="5"/>
    <s v="1 Season"/>
    <n v="1"/>
    <s v=""/>
    <m/>
    <n v="1"/>
    <s v="International TV Shows, Romantic TV Shows, Spanish-Language TV Shows"/>
    <s v="International TV Shows"/>
    <s v="International TV Shows, Romantic TV Shows, Spanish-Language TV Shows"/>
    <n v="3"/>
  </r>
  <r>
    <n v="489"/>
    <s v="s489"/>
    <x v="1"/>
    <s v="Virgin River"/>
    <m/>
    <s v="Alexandra Breckenridge, Martin Henderson, Tim Matheson, Annette O'Toole, Colin Lawrence, Jenny Cooper, Lauren Hammersley"/>
    <n v="7"/>
    <s v="United States"/>
    <s v="United States"/>
    <n v="1"/>
    <d v="2021-07-09T00:00:00"/>
    <n v="2021"/>
    <x v="1"/>
    <s v="3 Season"/>
    <n v="3"/>
    <s v=""/>
    <m/>
    <n v="3"/>
    <s v="Romantic TV Shows, TV Dramas"/>
    <s v="Romantic TV Shows"/>
    <s v="Romantic TV Shows, TV Dramas"/>
    <n v="2"/>
  </r>
  <r>
    <n v="491"/>
    <s v="s491"/>
    <x v="1"/>
    <s v="Elize Matsunaga: Once Upon a Crime"/>
    <m/>
    <m/>
    <n v="0"/>
    <m/>
    <m/>
    <n v="0"/>
    <d v="2021-07-08T00:00:00"/>
    <n v="2021"/>
    <x v="5"/>
    <s v="1 Season"/>
    <n v="1"/>
    <s v=""/>
    <m/>
    <n v="1"/>
    <s v="Crime TV Shows, Docuseries, International TV Shows"/>
    <s v="Crime TV Shows"/>
    <s v="Crime TV Shows, Docuseries, International TV Shows"/>
    <n v="3"/>
  </r>
  <r>
    <n v="494"/>
    <s v="s494"/>
    <x v="1"/>
    <s v="RESIDENT EVIL: Infinite Darkness"/>
    <m/>
    <s v="Nick Apostolides, Stephanie Panisello, Ray Chase, Jona Xiao, Billy Kametz, Joe J. Thomas, Doug Stone, Brad Venable, Toshiyuki Morikawa, Yuhko Kaida, Fumihiko Tachiki, Megumi Han, Kenji Nojima, Kazuhiko Inoue, Aruno Tahara, Mitsuru Ogata"/>
    <n v="16"/>
    <s v="United States"/>
    <s v="United States, Japan"/>
    <n v="2"/>
    <d v="2021-07-08T00:00:00"/>
    <n v="2021"/>
    <x v="5"/>
    <s v="1 Season"/>
    <n v="1"/>
    <s v=""/>
    <m/>
    <n v="1"/>
    <s v="Anime Series, TV Horror, TV Thrillers"/>
    <s v="Anime Series"/>
    <s v="Anime Series, TV Horror, TV Thrillers"/>
    <n v="3"/>
  </r>
  <r>
    <n v="498"/>
    <s v="s498"/>
    <x v="1"/>
    <s v="Cat People"/>
    <m/>
    <m/>
    <n v="0"/>
    <m/>
    <m/>
    <n v="0"/>
    <d v="2021-07-07T00:00:00"/>
    <n v="2021"/>
    <x v="1"/>
    <s v="1 Season"/>
    <n v="1"/>
    <s v=""/>
    <m/>
    <n v="1"/>
    <s v="Docuseries"/>
    <s v="Docuseries"/>
    <s v="Docuseries"/>
    <n v="1"/>
  </r>
  <r>
    <n v="500"/>
    <s v="s500"/>
    <x v="1"/>
    <s v="Dogs"/>
    <m/>
    <m/>
    <n v="0"/>
    <s v="United States"/>
    <s v="United States"/>
    <n v="1"/>
    <d v="2021-07-07T00:00:00"/>
    <n v="2021"/>
    <x v="6"/>
    <s v="2 Season"/>
    <n v="2"/>
    <s v=""/>
    <m/>
    <n v="2"/>
    <s v="Docuseries"/>
    <s v="Docuseries"/>
    <s v="Docuseries"/>
    <n v="1"/>
  </r>
  <r>
    <n v="504"/>
    <s v="s504"/>
    <x v="1"/>
    <s v="The Mire"/>
    <s v="Jan Holoubek"/>
    <s v="Andrzej Seweryn, Dawid Ogrodnik, Zofia Wich≈Çacz, Magdalena Walach, Piotr Fronczewski, Agnieszka ≈ªulewska, Ireneusz Czop, Zbigniew Walery≈õ, Jacek Beler, Nel Kaczmarek"/>
    <n v="10"/>
    <s v="Poland"/>
    <s v="Poland"/>
    <n v="1"/>
    <d v="2021-07-07T00:00:00"/>
    <n v="2021"/>
    <x v="5"/>
    <s v="2 Season"/>
    <n v="2"/>
    <s v=""/>
    <m/>
    <n v="2"/>
    <s v="Crime TV Shows, International TV Shows, TV Dramas"/>
    <s v="Crime TV Shows"/>
    <s v="Crime TV Shows, International TV Shows, TV Dramas"/>
    <n v="3"/>
  </r>
  <r>
    <n v="505"/>
    <s v="s505"/>
    <x v="1"/>
    <s v="The War Next-door"/>
    <m/>
    <s v="Vanessa Bauche, Ana Layevska, Mark Tacher, Pascacio L√≥pez, Elyfer Torres, Armando Said, Christian Vazquez, Marco Le√≥n, Loreto Peralta, Isabella Patr√≥n, Sara Isabel Quintero, Cecilia de los Santos Vargas"/>
    <n v="12"/>
    <m/>
    <m/>
    <n v="0"/>
    <d v="2021-07-07T00:00:00"/>
    <n v="2021"/>
    <x v="5"/>
    <s v="1 Season"/>
    <n v="1"/>
    <s v=""/>
    <m/>
    <n v="1"/>
    <s v="International TV Shows, Spanish-Language TV Shows, TV Comedies"/>
    <s v="International TV Shows"/>
    <s v="International TV Shows, Spanish-Language TV Shows, TV Comedies"/>
    <n v="3"/>
  </r>
  <r>
    <n v="510"/>
    <s v="s510"/>
    <x v="1"/>
    <s v="Ask the StoryBots"/>
    <m/>
    <s v="Judy Greer, Erin Fitzgerald, Fred Tatasciore, Jeff Gill, Gregg Spiridellis, Evan Spiridellis"/>
    <n v="6"/>
    <s v="United States"/>
    <s v="United States"/>
    <n v="1"/>
    <d v="2021-07-06T00:00:00"/>
    <n v="2019"/>
    <x v="0"/>
    <s v="3 Season"/>
    <n v="3"/>
    <s v=""/>
    <m/>
    <n v="3"/>
    <s v="Kids' TV"/>
    <s v="Kids' TV"/>
    <s v="Kids' TV"/>
    <n v="1"/>
  </r>
  <r>
    <n v="511"/>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n v="19"/>
    <s v="Canada"/>
    <s v="Canada"/>
    <n v="1"/>
    <d v="2021-07-06T00:00:00"/>
    <n v="2016"/>
    <x v="1"/>
    <s v="2 Season"/>
    <n v="2"/>
    <s v=""/>
    <m/>
    <n v="2"/>
    <s v="International TV Shows, TV Dramas, TV Mysteries"/>
    <s v="International TV Shows"/>
    <s v="International TV Shows, TV Dramas, TV Mysteries"/>
    <n v="3"/>
  </r>
  <r>
    <n v="512"/>
    <s v="s512"/>
    <x v="1"/>
    <s v="Chelsea"/>
    <m/>
    <m/>
    <n v="0"/>
    <s v="United States"/>
    <s v="United States"/>
    <n v="1"/>
    <d v="2021-07-06T00:00:00"/>
    <n v="2017"/>
    <x v="5"/>
    <s v="2 Season"/>
    <n v="2"/>
    <s v=""/>
    <m/>
    <n v="2"/>
    <s v="Stand-Up Comedy &amp; Talk Shows, TV Comedies"/>
    <s v="Stand-Up Comedy &amp; Talk Shows"/>
    <s v="Stand-Up Comedy &amp; Talk Shows, TV Comedies"/>
    <n v="2"/>
  </r>
  <r>
    <n v="513"/>
    <s v="s513"/>
    <x v="1"/>
    <s v="Code Lyoko"/>
    <m/>
    <s v="Raphaelle Bruneau, Sophie Landresse, Marie-Line Landerwyn, G√©raldine Frippiat, Carole Baillien, Bruno Mullenaerts, Fr√©d√©ric Meaux"/>
    <n v="7"/>
    <s v="France"/>
    <s v="France, Belgium"/>
    <n v="2"/>
    <d v="2021-07-06T00:00:00"/>
    <n v="2007"/>
    <x v="8"/>
    <s v="4 Season"/>
    <n v="4"/>
    <s v=""/>
    <m/>
    <n v="4"/>
    <s v="Kids' TV"/>
    <s v="Kids' TV"/>
    <s v="Kids' TV"/>
    <n v="1"/>
  </r>
  <r>
    <n v="514"/>
    <s v="s514"/>
    <x v="1"/>
    <s v="Colony"/>
    <m/>
    <s v="Josh Holloway, Sarah Wayne Callies, Peter Jacobson, Amanda Righetti, Tory Kittles, Isabella Crovetti, Alex Neustaedter"/>
    <n v="7"/>
    <s v="United States"/>
    <s v="United States"/>
    <n v="1"/>
    <d v="2021-07-06T00:00:00"/>
    <n v="2018"/>
    <x v="1"/>
    <s v="3 Season"/>
    <n v="3"/>
    <s v=""/>
    <m/>
    <n v="3"/>
    <s v="TV Action &amp; Adventure, TV Dramas, TV Sci-Fi &amp; Fantasy"/>
    <s v="TV Action &amp; Adventure"/>
    <s v="TV Action &amp; Adventure, TV Dramas, TV Sci-Fi &amp; Fantasy"/>
    <n v="3"/>
  </r>
  <r>
    <n v="515"/>
    <s v="s515"/>
    <x v="1"/>
    <s v="Cuckoo"/>
    <m/>
    <s v="Andy Samberg, Taylor Lautner, Greg Davies, Helen Baxendale, Tamla Kari, Tyger Drew-Honey, Esther Smith"/>
    <n v="7"/>
    <s v="United Kingdom"/>
    <s v="United Kingdom"/>
    <n v="1"/>
    <d v="2021-07-06T00:00:00"/>
    <n v="2019"/>
    <x v="5"/>
    <s v="5 Season"/>
    <n v="5"/>
    <s v=""/>
    <m/>
    <n v="5"/>
    <s v="British TV Shows, International TV Shows, TV Comedies"/>
    <s v="British TV Shows"/>
    <s v="British TV Shows, International TV Shows, TV Comedies"/>
    <n v="3"/>
  </r>
  <r>
    <n v="516"/>
    <s v="s516"/>
    <x v="1"/>
    <s v="Derry Girls"/>
    <m/>
    <s v="Saoirse-Monica Jackson, Nicola Coughlan, Louisa Harland, Jamie-Lee O'Donnell, Dylan Llewellyn, Tara Lynne O'Neill, Kathy Kiera Clarke, Tommy Tiernan, Ian McElhinney, Siobhan McSweeney"/>
    <n v="10"/>
    <s v="United Kingdom"/>
    <s v="United Kingdom"/>
    <n v="1"/>
    <d v="2021-07-06T00:00:00"/>
    <n v="2019"/>
    <x v="5"/>
    <s v="2 Season"/>
    <n v="2"/>
    <s v=""/>
    <m/>
    <n v="2"/>
    <s v="British TV Shows, International TV Shows, TV Comedies"/>
    <s v="British TV Shows"/>
    <s v="British TV Shows, International TV Shows, TV Comedies"/>
    <n v="3"/>
  </r>
  <r>
    <n v="517"/>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n v="17"/>
    <s v="Thailand"/>
    <s v="Thailand"/>
    <n v="1"/>
    <d v="2021-07-06T00:00:00"/>
    <n v="2021"/>
    <x v="5"/>
    <s v="2 Season"/>
    <n v="2"/>
    <s v=""/>
    <m/>
    <n v="2"/>
    <s v="International TV Shows, TV Dramas, TV Mysteries"/>
    <s v="International TV Shows"/>
    <s v="International TV Shows, TV Dramas, TV Mysteries"/>
    <n v="3"/>
  </r>
  <r>
    <n v="518"/>
    <s v="s518"/>
    <x v="1"/>
    <s v="Good Morning Call"/>
    <m/>
    <s v="Haruka Fukuhara, Shunya Shiraishi, Dori Sakurada, Moe Arai, Kentaro, Shugo Nagashima, Koya Nagasawa, Hinako Tanaka, Tomoharu Hasegawa, Tomoko Fujita, Erika Mori, Kei Tanaka, Yosuke Sugino, Maryjun Takahashi, Itsuki Sagara, Madoka Yoshida"/>
    <n v="16"/>
    <s v="Japan"/>
    <s v="Japan"/>
    <n v="1"/>
    <d v="2021-07-06T00:00:00"/>
    <n v="2017"/>
    <x v="1"/>
    <s v="2 Season"/>
    <n v="2"/>
    <s v=""/>
    <m/>
    <n v="2"/>
    <s v="International TV Shows, Romantic TV Shows, TV Comedies"/>
    <s v="International TV Shows"/>
    <s v="International TV Shows, Romantic TV Shows, TV Comedies"/>
    <n v="3"/>
  </r>
  <r>
    <n v="520"/>
    <s v="s520"/>
    <x v="1"/>
    <s v="I AM A KILLER"/>
    <m/>
    <m/>
    <n v="0"/>
    <s v="United Kingdom"/>
    <s v="United Kingdom"/>
    <n v="1"/>
    <d v="2021-07-06T00:00:00"/>
    <n v="2020"/>
    <x v="5"/>
    <s v="2 Season"/>
    <n v="2"/>
    <s v=""/>
    <m/>
    <n v="2"/>
    <s v="British TV Shows, Crime TV Shows, Docuseries"/>
    <s v="British TV Shows"/>
    <s v="British TV Shows, Crime TV Shows, Docuseries"/>
    <n v="3"/>
  </r>
  <r>
    <n v="521"/>
    <s v="s521"/>
    <x v="1"/>
    <s v="I Think You Should Leave with Tim Robinson"/>
    <m/>
    <s v="Tim Robinson, Andy Samberg, Sam Richardson, Will Forte, Fred Willard, Cecily Strong, Tim Heidecker, Kate Berlant"/>
    <n v="8"/>
    <s v="United States"/>
    <s v="United States"/>
    <n v="1"/>
    <d v="2021-07-06T00:00:00"/>
    <n v="2021"/>
    <x v="5"/>
    <s v="2 Season"/>
    <n v="2"/>
    <s v=""/>
    <m/>
    <n v="2"/>
    <s v="TV Comedies"/>
    <s v="TV Comedies"/>
    <s v="TV Comedies"/>
    <n v="1"/>
  </r>
  <r>
    <n v="522"/>
    <s v="s522"/>
    <x v="1"/>
    <s v="Kim's Convenience"/>
    <m/>
    <s v="Paul Sun-Hyung Lee, Jean Yoon, Andrea Bang, Simu Liu, Andrew Phung, Nicole Power"/>
    <n v="6"/>
    <s v="Canada"/>
    <s v="Canada"/>
    <n v="1"/>
    <d v="2021-07-06T00:00:00"/>
    <n v="2021"/>
    <x v="5"/>
    <s v="5 Season"/>
    <n v="5"/>
    <s v=""/>
    <m/>
    <n v="5"/>
    <s v="International TV Shows, TV Comedies"/>
    <s v="International TV Shows"/>
    <s v="International TV Shows, TV Comedies"/>
    <n v="2"/>
  </r>
  <r>
    <n v="523"/>
    <s v="s523"/>
    <x v="1"/>
    <s v="Larva"/>
    <m/>
    <m/>
    <n v="0"/>
    <s v="Russia"/>
    <s v="Russia"/>
    <n v="1"/>
    <d v="2021-07-06T00:00:00"/>
    <n v="2015"/>
    <x v="8"/>
    <s v="3 Season"/>
    <n v="3"/>
    <s v=""/>
    <m/>
    <n v="3"/>
    <s v="Kids' TV, Korean TV Shows, TV Comedies"/>
    <s v="Kids' TV"/>
    <s v="Kids' TV, Korean TV Shows, TV Comedies"/>
    <n v="3"/>
  </r>
  <r>
    <n v="524"/>
    <s v="s524"/>
    <x v="1"/>
    <s v="Marcella"/>
    <m/>
    <s v="Anna Friel, Nicholas Pinnock, Sin√©ad Cusack, Nina Sosanya, Harry Lloyd, Laura Carmichael, Maeve Dermody, Ray Panthaki, Ian Puleston-Davies, Patrick Baladi, Florence Pugh, Jamie Bamber, Charlie Covell, Andrew Lancel, Jack Doolan, Tobias Santelmann, Stephen Lord, Ben Cura, Imogen Faires"/>
    <n v="19"/>
    <s v="United Kingdom"/>
    <s v="United Kingdom"/>
    <n v="1"/>
    <d v="2021-07-06T00:00:00"/>
    <n v="2019"/>
    <x v="5"/>
    <s v="3 Season"/>
    <n v="3"/>
    <s v=""/>
    <m/>
    <n v="3"/>
    <s v="British TV Shows, Crime TV Shows, International TV Shows"/>
    <s v="British TV Shows"/>
    <s v="British TV Shows, Crime TV Shows, International TV Shows"/>
    <n v="3"/>
  </r>
  <r>
    <n v="525"/>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n v="28"/>
    <s v="Japan"/>
    <s v="Japan"/>
    <n v="1"/>
    <d v="2021-07-06T00:00:00"/>
    <n v="2019"/>
    <x v="5"/>
    <s v="2 Season"/>
    <n v="2"/>
    <s v=""/>
    <m/>
    <n v="2"/>
    <s v="International TV Shows, TV Dramas"/>
    <s v="International TV Shows"/>
    <s v="International TV Shows, TV Dramas"/>
    <n v="2"/>
  </r>
  <r>
    <n v="526"/>
    <s v="s526"/>
    <x v="1"/>
    <s v="My Little Pony: Friendship Is Magic"/>
    <m/>
    <s v="Ashleigh Ball, Tabitha St. Germain, Tara Strong, Andrea Libman, Cathy Weseluck, Nicole Oliver"/>
    <n v="6"/>
    <s v="United States"/>
    <s v="United States, Canada"/>
    <n v="2"/>
    <d v="2021-07-06T00:00:00"/>
    <n v="2018"/>
    <x v="0"/>
    <s v="8 Season"/>
    <n v="8"/>
    <s v=""/>
    <m/>
    <n v="8"/>
    <s v="Kids' TV"/>
    <s v="Kids' TV"/>
    <s v="Kids' TV"/>
    <n v="1"/>
  </r>
  <r>
    <n v="527"/>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n v="25"/>
    <s v="United States"/>
    <s v="United States"/>
    <n v="1"/>
    <d v="2021-07-06T00:00:00"/>
    <n v="2019"/>
    <x v="5"/>
    <s v="7 Season"/>
    <n v="7"/>
    <s v=""/>
    <m/>
    <n v="7"/>
    <s v="TV Comedies, TV Dramas"/>
    <s v="TV Comedies"/>
    <s v="TV Comedies, TV Dramas"/>
    <n v="2"/>
  </r>
  <r>
    <n v="528"/>
    <s v="s528"/>
    <x v="1"/>
    <s v="Puffin Rock"/>
    <m/>
    <s v="Chris O'Dowd, Kate McCafferty, Sally McDaid, Geraldine Cole, Brian McMonagle, Darragh Gargan"/>
    <n v="6"/>
    <s v="Ireland"/>
    <s v="Ireland, United States, United Kingdom"/>
    <n v="3"/>
    <d v="2021-07-06T00:00:00"/>
    <n v="2016"/>
    <x v="0"/>
    <s v="2 Season"/>
    <n v="2"/>
    <s v=""/>
    <m/>
    <n v="2"/>
    <s v="Kids' TV"/>
    <s v="Kids' TV"/>
    <s v="Kids' TV"/>
    <n v="1"/>
  </r>
  <r>
    <n v="531"/>
    <s v="s531"/>
    <x v="1"/>
    <s v="Richie Rich"/>
    <m/>
    <s v="Jake Brennan, Joshua Carlon, Lauren Taylor, Jenna Ortega, Kiff VandenHeuvel, Brooke Wexler"/>
    <n v="6"/>
    <s v="United States"/>
    <s v="United States"/>
    <n v="1"/>
    <d v="2021-07-06T00:00:00"/>
    <n v="2015"/>
    <x v="4"/>
    <s v="2 Season"/>
    <n v="2"/>
    <s v=""/>
    <m/>
    <n v="2"/>
    <s v="Kids' TV, TV Comedies"/>
    <s v="Kids' TV"/>
    <s v="Kids' TV, TV Comedies"/>
    <n v="2"/>
  </r>
  <r>
    <n v="533"/>
    <s v="s533"/>
    <x v="1"/>
    <s v="Scream"/>
    <m/>
    <s v="Willa Fitzgerald, Bex Taylor-Klaus, John Karna, Amadeus Serafini, Connor Weil, Carlson Young, Jason Wiles, Tracy Middendorf, Tom Maden, Bobby Campo, Santiago Segura, Mike Vaughn"/>
    <n v="12"/>
    <s v="United States"/>
    <s v="United States"/>
    <n v="1"/>
    <d v="2021-07-06T00:00:00"/>
    <n v="2019"/>
    <x v="5"/>
    <s v="3 Season"/>
    <n v="3"/>
    <s v=""/>
    <m/>
    <n v="3"/>
    <s v="Crime TV Shows, TV Horror, TV Mysteries"/>
    <s v="Crime TV Shows"/>
    <s v="Crime TV Shows, TV Horror, TV Mysteries"/>
    <n v="3"/>
  </r>
  <r>
    <n v="534"/>
    <s v="s534"/>
    <x v="1"/>
    <s v="Shtisel"/>
    <m/>
    <s v="Doval'e Glickman, Michael Aloni, Ayelet Zurer, Neta Riskin, Shira Haas, Sarel Piterman, Zohar Shtrauss, Orly Silbersatz Banai, Sasson Gabai, Shlomo Shitrit"/>
    <n v="10"/>
    <s v="Israel"/>
    <s v="Israel"/>
    <n v="1"/>
    <d v="2021-07-06T00:00:00"/>
    <n v="2021"/>
    <x v="1"/>
    <s v="3 Season"/>
    <n v="3"/>
    <s v=""/>
    <m/>
    <n v="3"/>
    <s v="International TV Shows, TV Dramas"/>
    <s v="International TV Shows"/>
    <s v="International TV Shows, TV Dramas"/>
    <n v="2"/>
  </r>
  <r>
    <n v="536"/>
    <s v="s536"/>
    <x v="1"/>
    <s v="Some Assembly Required"/>
    <m/>
    <s v="Kolton Stewart, Harrison Houde, Charlie Storwick, Sydney Scotia, Travis Turner, Ellie Harvie, Dylan Playfair"/>
    <n v="7"/>
    <s v="Canada"/>
    <s v="Canada"/>
    <n v="1"/>
    <d v="2021-07-06T00:00:00"/>
    <n v="2015"/>
    <x v="0"/>
    <s v="2 Season"/>
    <n v="2"/>
    <s v=""/>
    <m/>
    <n v="2"/>
    <s v="Kids' TV, TV Comedies"/>
    <s v="Kids' TV"/>
    <s v="Kids' TV, TV Comedies"/>
    <n v="2"/>
  </r>
  <r>
    <n v="537"/>
    <s v="s537"/>
    <x v="1"/>
    <s v="Tales by Light"/>
    <m/>
    <s v="Darren Jew, Art Wolfe, Krystle Wright, Peter Eastway, Richard l‚ÄôAnson, Jack Thompson, Jonathan Scott, Angela Scott, Eric Cheng, Stephen Dupont"/>
    <n v="10"/>
    <s v="Australia"/>
    <s v="Australia"/>
    <n v="1"/>
    <d v="2021-07-06T00:00:00"/>
    <n v="2018"/>
    <x v="1"/>
    <s v="3 Season"/>
    <n v="3"/>
    <s v=""/>
    <m/>
    <n v="3"/>
    <s v="Docuseries, International TV Shows, Science &amp; Nature TV"/>
    <s v="Docuseries"/>
    <s v="Docuseries, International TV Shows, Science &amp; Nature TV"/>
    <n v="3"/>
  </r>
  <r>
    <n v="538"/>
    <s v="s538"/>
    <x v="1"/>
    <s v="Terrace House: Opening New Doors"/>
    <m/>
    <s v="You, Reina Triendl, Yoshimi Tokui, Azusa Babazono, Ryota Yamasato, Shono Hayama"/>
    <n v="6"/>
    <s v="Japan"/>
    <s v="Japan"/>
    <n v="1"/>
    <d v="2021-07-06T00:00:00"/>
    <n v="2018"/>
    <x v="1"/>
    <s v="6 Season"/>
    <n v="6"/>
    <s v=""/>
    <m/>
    <n v="6"/>
    <s v="International TV Shows, Reality TV"/>
    <s v="International TV Shows"/>
    <s v="International TV Shows, Reality TV"/>
    <n v="2"/>
  </r>
  <r>
    <n v="539"/>
    <s v="s539"/>
    <x v="1"/>
    <s v="The A List"/>
    <m/>
    <s v="Lisa Ambalavanar, Ellie Duckles, Savannah Baker, Cian Barry, Eleanor Bennett, Jacob Dudman, Rosie Dwyer, Jack Kane, Max Lohan, Nneka Okoye, Micheal Ward, Georgina Sadler, Indianna Ryan"/>
    <n v="13"/>
    <s v="United Kingdom"/>
    <s v="United Kingdom"/>
    <n v="1"/>
    <d v="2021-07-06T00:00:00"/>
    <n v="2021"/>
    <x v="6"/>
    <s v="2 Season"/>
    <n v="2"/>
    <s v=""/>
    <m/>
    <n v="2"/>
    <s v="British TV Shows, International TV Shows, TV Dramas"/>
    <s v="British TV Shows"/>
    <s v="British TV Shows, International TV Shows, TV Dramas"/>
    <n v="3"/>
  </r>
  <r>
    <n v="540"/>
    <s v="s540"/>
    <x v="1"/>
    <s v="The New Legends of Monkey"/>
    <m/>
    <s v="Chai Hansen, Luciane Buchanan, Josh Thomson, Emilie Cocquerel, Josh McKenzie, Jordan Mooney, Jarred Blakiston"/>
    <n v="7"/>
    <s v="Australia"/>
    <s v="Australia, New Zealand"/>
    <n v="2"/>
    <d v="2021-07-06T00:00:00"/>
    <n v="2020"/>
    <x v="6"/>
    <s v="2 Season"/>
    <n v="2"/>
    <s v=""/>
    <m/>
    <n v="2"/>
    <s v="Kids' TV, TV Action &amp; Adventure, TV Sci-Fi &amp; Fantasy"/>
    <s v="Kids' TV"/>
    <s v="Kids' TV, TV Action &amp; Adventure, TV Sci-Fi &amp; Fantasy"/>
    <n v="3"/>
  </r>
  <r>
    <n v="541"/>
    <s v="s541"/>
    <x v="1"/>
    <s v="The Worst Witch"/>
    <m/>
    <s v="Bella Ramsey, Clare Higgins, Meibh Campbell, Raquel Cassidy, Jenny Richardson, Miriam Petche, Tallulah Milligan, Wendy Craig, Shauna Shim"/>
    <n v="9"/>
    <s v="United Kingdom"/>
    <s v="United Kingdom, Germany"/>
    <n v="2"/>
    <d v="2021-07-06T00:00:00"/>
    <n v="2020"/>
    <x v="4"/>
    <s v="4 Season"/>
    <n v="4"/>
    <s v=""/>
    <m/>
    <n v="4"/>
    <s v="British TV Shows, Kids' TV"/>
    <s v="British TV Shows"/>
    <s v="British TV Shows, Kids' TV"/>
    <n v="2"/>
  </r>
  <r>
    <n v="544"/>
    <s v="s544"/>
    <x v="1"/>
    <s v="Undercover"/>
    <m/>
    <s v="Tom Waes, Anna Drijver, Frank Lammers, Elise Schaap, Raymond Thiry, Kris Cuppens, Kevin Janssens, Huub Smit"/>
    <n v="8"/>
    <s v="Belgium"/>
    <s v="Belgium, Netherlands"/>
    <n v="2"/>
    <d v="2021-07-06T00:00:00"/>
    <n v="2020"/>
    <x v="5"/>
    <s v="2 Season"/>
    <n v="2"/>
    <s v=""/>
    <m/>
    <n v="2"/>
    <s v="Crime TV Shows, International TV Shows, TV Action &amp; Adventure"/>
    <s v="Crime TV Shows"/>
    <s v="Crime TV Shows, International TV Shows, TV Action &amp; Adventure"/>
    <n v="3"/>
  </r>
  <r>
    <n v="545"/>
    <s v="s545"/>
    <x v="1"/>
    <s v="Workin' Moms"/>
    <m/>
    <s v="Catherine Reitman, Dani Kind, Juno Rinaldi, Jessalyn Wanlim, Philip Sternberg, Ryan Belleville, Olunike Adeliyi, Dennis Andres, Katherine Barrell, Sarah McVie, Peter Keleghan"/>
    <n v="11"/>
    <s v="Canada"/>
    <s v="Canada"/>
    <n v="1"/>
    <d v="2021-07-06T00:00:00"/>
    <n v="2021"/>
    <x v="5"/>
    <s v="5 Season"/>
    <n v="5"/>
    <s v=""/>
    <m/>
    <n v="5"/>
    <s v="International TV Shows, TV Comedies"/>
    <s v="International TV Shows"/>
    <s v="International TV Shows, TV Comedies"/>
    <n v="2"/>
  </r>
  <r>
    <n v="546"/>
    <s v="s546"/>
    <x v="1"/>
    <s v="YooHoo to the Rescue"/>
    <m/>
    <s v="Kira Buckland, Ryan Bartley, Bryce Papenbrook, Cassandra Morris, Lucien Dodge, Kyle Hebert"/>
    <n v="6"/>
    <s v="South Korea"/>
    <s v="South Korea"/>
    <n v="1"/>
    <d v="2021-07-06T00:00:00"/>
    <n v="2020"/>
    <x v="0"/>
    <s v="3 Season"/>
    <n v="3"/>
    <s v=""/>
    <m/>
    <n v="3"/>
    <s v="Kids' TV, Korean TV Shows"/>
    <s v="Kids' TV"/>
    <s v="Kids' TV, Korean TV Shows"/>
    <n v="2"/>
  </r>
  <r>
    <n v="547"/>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n v="21"/>
    <m/>
    <m/>
    <n v="0"/>
    <d v="2021-07-06T00:00:00"/>
    <n v="2021"/>
    <x v="1"/>
    <s v="1 Season"/>
    <n v="1"/>
    <s v=""/>
    <m/>
    <n v="1"/>
    <s v="International TV Shows, Romantic TV Shows, TV Dramas"/>
    <s v="International TV Shows"/>
    <s v="International TV Shows, Romantic TV Shows, TV Dramas"/>
    <n v="3"/>
  </r>
  <r>
    <n v="548"/>
    <s v="s548"/>
    <x v="1"/>
    <s v="We the People"/>
    <m/>
    <s v="H.E.R., Adam Lambert, Cordae, Kristen Anderson-Lopez, Daveed Diggs, Brittany Howard, Robert Lopez, Lin-Manuel Miranda, Brandi Carlile, Kyle Harvey, Bebe Rexha, Andra Day, Janelle Mon√°e, Amanda Gorman"/>
    <n v="14"/>
    <s v="United States"/>
    <s v="United States"/>
    <n v="1"/>
    <d v="2021-07-04T00:00:00"/>
    <n v="2021"/>
    <x v="8"/>
    <s v="1 Season"/>
    <n v="1"/>
    <s v=""/>
    <m/>
    <n v="1"/>
    <s v="Kids' TV"/>
    <s v="Kids' TV"/>
    <s v="Kids' TV"/>
    <n v="1"/>
  </r>
  <r>
    <n v="549"/>
    <s v="s549"/>
    <x v="1"/>
    <s v="Grey's Anatomy"/>
    <m/>
    <s v="Ellen Pompeo, Sandra Oh, Katherine Heigl, Justin Chambers, Patrick Dempsey, Chandra Wilson, T.R. Knight, James Pickens Jr., Isaiah Washington, Sara Ramirez, Eric Dane, Chyler Leigh, Kate Walsh, Kevin McKidd, Jessica Capshaw"/>
    <n v="15"/>
    <s v="United States"/>
    <s v="United States"/>
    <n v="1"/>
    <d v="2021-07-03T00:00:00"/>
    <n v="2020"/>
    <x v="1"/>
    <s v="17 Season"/>
    <n v="17"/>
    <s v=""/>
    <m/>
    <n v="17"/>
    <s v="Romantic TV Shows, TV Dramas"/>
    <s v="Romantic TV Shows"/>
    <s v="Romantic TV Shows, TV Dramas"/>
    <n v="2"/>
  </r>
  <r>
    <n v="550"/>
    <s v="s550"/>
    <x v="1"/>
    <s v="Big Timber"/>
    <m/>
    <m/>
    <n v="0"/>
    <m/>
    <m/>
    <n v="0"/>
    <d v="2021-07-02T00:00:00"/>
    <n v="2020"/>
    <x v="1"/>
    <s v="1 Season"/>
    <n v="1"/>
    <s v=""/>
    <m/>
    <n v="1"/>
    <s v="International TV Shows, Reality TV"/>
    <s v="International TV Shows"/>
    <s v="International TV Shows, Reality TV"/>
    <n v="2"/>
  </r>
  <r>
    <n v="554"/>
    <s v="s554"/>
    <x v="1"/>
    <s v="Mortel"/>
    <m/>
    <s v="Carl Malapa, Nemo Schiffman, Manon Bresch, Corentin Fila, Ana√Øs Thomas, Firmine Richard, Rapha√´lle Agogu√©, Marvin Dubart, L√©a L√©viant, Assa Sylla, St√©phane Brel"/>
    <n v="11"/>
    <s v="France"/>
    <s v="France"/>
    <n v="1"/>
    <d v="2021-07-02T00:00:00"/>
    <n v="2019"/>
    <x v="5"/>
    <s v="2 Season"/>
    <n v="2"/>
    <s v=""/>
    <m/>
    <n v="2"/>
    <s v="Crime TV Shows, International TV Shows, TV Dramas"/>
    <s v="Crime TV Shows"/>
    <s v="Crime TV Shows, International TV Shows, TV Dramas"/>
    <n v="3"/>
  </r>
  <r>
    <n v="566"/>
    <s v="s566"/>
    <x v="1"/>
    <s v="Bureau of Magical Things"/>
    <m/>
    <s v="Kimie Tsukakoshi, Elizabeth Cullen, Mia Milnes, Julian Cullen, Rainbow Wedell, Jamie Carter, Christopher Sommers"/>
    <n v="7"/>
    <s v="Australia"/>
    <s v="Australia, Germany"/>
    <n v="2"/>
    <d v="2021-07-01T00:00:00"/>
    <n v="2020"/>
    <x v="4"/>
    <s v="1 Season"/>
    <n v="1"/>
    <s v=""/>
    <m/>
    <n v="1"/>
    <s v="International TV Shows, Kids' TV, TV Mysteries"/>
    <s v="International TV Shows"/>
    <s v="International TV Shows, Kids' TV, TV Mysteries"/>
    <n v="3"/>
  </r>
  <r>
    <n v="572"/>
    <s v="s572"/>
    <x v="1"/>
    <s v="Generation 56k"/>
    <m/>
    <s v="Angelo Spagnoletti, Cristina Cappelli, Alfredo Cerrone, Azzurra Iacone, Gianluca Colucci (Fru), Gennaro Filippone, Fabio Balsamo, Egidio Mercurio, Sebastiano Kiniger, Biagio Forestieri, Sveva Simeone, Ilenia Zanfardino, Roberta Migliucci, Claudia Tranchese"/>
    <n v="14"/>
    <m/>
    <m/>
    <n v="0"/>
    <d v="2021-07-01T00:00:00"/>
    <n v="2021"/>
    <x v="5"/>
    <s v="1 Season"/>
    <n v="1"/>
    <s v=""/>
    <m/>
    <n v="1"/>
    <s v="International TV Shows, Romantic TV Shows, TV Comedies"/>
    <s v="International TV Shows"/>
    <s v="International TV Shows, Romantic TV Shows, TV Comedies"/>
    <n v="3"/>
  </r>
  <r>
    <n v="578"/>
    <s v="s578"/>
    <x v="1"/>
    <s v="Masameer County"/>
    <s v="Malik Nejer"/>
    <s v="Malik Nejer, Abdulaziz Alshehri, Mazroa Almazroa, Lama Alfard, Yousef Aldakheel, Ibraheem Hajjaj, Nawaf Alshubaili, Sohayb Godus, Shahad Alahmari"/>
    <n v="9"/>
    <m/>
    <m/>
    <n v="0"/>
    <d v="2021-07-01T00:00:00"/>
    <n v="2021"/>
    <x v="5"/>
    <s v="1 Season"/>
    <n v="1"/>
    <s v=""/>
    <m/>
    <n v="1"/>
    <s v="International TV Shows, TV Comedies"/>
    <s v="International TV Shows"/>
    <s v="International TV Shows, TV Comedies"/>
    <n v="2"/>
  </r>
  <r>
    <n v="588"/>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n v="11"/>
    <m/>
    <m/>
    <n v="0"/>
    <d v="2021-07-01T00:00:00"/>
    <n v="2020"/>
    <x v="5"/>
    <s v="1 Season"/>
    <n v="1"/>
    <s v=""/>
    <m/>
    <n v="1"/>
    <s v="International TV Shows, TV Comedies, TV Dramas"/>
    <s v="International TV Shows"/>
    <s v="International TV Shows, TV Comedies, TV Dramas"/>
    <n v="3"/>
  </r>
  <r>
    <n v="589"/>
    <s v="s589"/>
    <x v="1"/>
    <s v="Rainbow Rangers"/>
    <m/>
    <s v="Penelope Rawlins, Juliette Crosbie, Zehra Naqvi, Phillipa Alexander, Aileen Mythen"/>
    <n v="5"/>
    <s v="United States"/>
    <s v="United States"/>
    <n v="1"/>
    <d v="2021-07-01T00:00:00"/>
    <n v="2018"/>
    <x v="0"/>
    <s v="1 Season"/>
    <n v="1"/>
    <s v=""/>
    <m/>
    <n v="1"/>
    <s v="Kids' TV"/>
    <s v="Kids' TV"/>
    <s v="Kids' TV"/>
    <n v="1"/>
  </r>
  <r>
    <n v="591"/>
    <s v="s591"/>
    <x v="1"/>
    <s v="Sailor Moon Crystal"/>
    <m/>
    <s v="Kotono Mitsuishi, Hisako Kanemoto, Rina Satou, Ami Koshimizu, Shizuka Ito, Ryo Hirohashi, Kenji Nojima, Misa Watanabe"/>
    <n v="8"/>
    <m/>
    <m/>
    <n v="0"/>
    <d v="2021-07-01T00:00:00"/>
    <n v="2016"/>
    <x v="8"/>
    <s v="3 Season"/>
    <n v="3"/>
    <s v=""/>
    <m/>
    <n v="3"/>
    <s v="Anime Series, Kids' TV"/>
    <s v="Anime Series"/>
    <s v="Anime Series, Kids' TV"/>
    <n v="2"/>
  </r>
  <r>
    <n v="618"/>
    <s v="s618"/>
    <x v="1"/>
    <s v="Young Royals"/>
    <m/>
    <s v="Edvin Ryding, Omar Rudberg, Malte G√•rdinger, Frida Argento, Nikita Uggla, Pernilla August"/>
    <n v="6"/>
    <s v="Sweden"/>
    <s v="Sweden"/>
    <n v="1"/>
    <d v="2021-07-01T00:00:00"/>
    <n v="2021"/>
    <x v="5"/>
    <s v="1 Season"/>
    <n v="1"/>
    <s v=""/>
    <m/>
    <n v="1"/>
    <s v="International TV Shows, Romantic TV Shows, TV Dramas"/>
    <s v="International TV Shows"/>
    <s v="International TV Shows, Romantic TV Shows, TV Dramas"/>
    <n v="3"/>
  </r>
  <r>
    <n v="621"/>
    <s v="s621"/>
    <x v="1"/>
    <s v="Droppin' Cash: Los Angeles"/>
    <m/>
    <m/>
    <n v="0"/>
    <s v="United States"/>
    <s v="United States"/>
    <n v="1"/>
    <d v="2021-06-30T00:00:00"/>
    <n v="2019"/>
    <x v="5"/>
    <s v="1 Season"/>
    <n v="1"/>
    <s v=""/>
    <m/>
    <n v="1"/>
    <s v="Reality TV"/>
    <s v="Reality TV"/>
    <s v="Reality TV"/>
    <n v="1"/>
  </r>
  <r>
    <n v="622"/>
    <s v="s622"/>
    <x v="1"/>
    <s v="Legend¬†of¬†Exorcism"/>
    <s v="Shen Leping"/>
    <s v="Bian Jiang, Chen Jinwen, Ling Fei"/>
    <n v="3"/>
    <m/>
    <m/>
    <n v="0"/>
    <d v="2021-06-30T00:00:00"/>
    <n v="2020"/>
    <x v="1"/>
    <s v="1 Season"/>
    <n v="1"/>
    <s v=""/>
    <m/>
    <n v="1"/>
    <s v="Anime Series, Crime TV Shows, International TV Shows"/>
    <s v="Anime Series"/>
    <s v="Anime Series, Crime TV Shows, International TV Shows"/>
    <n v="3"/>
  </r>
  <r>
    <n v="626"/>
    <s v="s626"/>
    <x v="1"/>
    <s v="Somos."/>
    <m/>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n v="19"/>
    <s v="Mexico"/>
    <s v="Mexico"/>
    <n v="1"/>
    <d v="2021-06-30T00:00:00"/>
    <n v="2021"/>
    <x v="5"/>
    <s v="1 Season"/>
    <n v="1"/>
    <s v=""/>
    <m/>
    <n v="1"/>
    <s v="Crime TV Shows, International TV Shows, Spanish-Language TV Shows"/>
    <s v="Crime TV Shows"/>
    <s v="Crime TV Shows, International TV Shows, Spanish-Language TV Shows"/>
    <n v="3"/>
  </r>
  <r>
    <n v="627"/>
    <s v="s627"/>
    <x v="1"/>
    <s v="Sophie: A Murder in West Cork"/>
    <s v="John Dower"/>
    <m/>
    <n v="0"/>
    <m/>
    <m/>
    <n v="0"/>
    <d v="2021-06-30T00:00:00"/>
    <n v="2021"/>
    <x v="5"/>
    <s v="1 Season"/>
    <n v="1"/>
    <s v=""/>
    <m/>
    <n v="1"/>
    <s v="British TV Shows, Crime TV Shows, Docuseries"/>
    <s v="British TV Shows"/>
    <s v="British TV Shows, Crime TV Shows, Docuseries"/>
    <n v="3"/>
  </r>
  <r>
    <n v="628"/>
    <s v="s628"/>
    <x v="1"/>
    <s v="The Daily Life of the Immortal King"/>
    <m/>
    <s v="Sun Lulu, Qian Chen, Gu Jiangshan"/>
    <n v="3"/>
    <s v="China"/>
    <s v="China"/>
    <n v="1"/>
    <d v="2021-06-30T00:00:00"/>
    <n v="2020"/>
    <x v="1"/>
    <s v="1 Season"/>
    <n v="1"/>
    <s v=""/>
    <m/>
    <n v="1"/>
    <s v="Anime Series, International TV Shows, Teen TV Shows"/>
    <s v="Anime Series"/>
    <s v="Anime Series, International TV Shows, Teen TV Shows"/>
    <n v="3"/>
  </r>
  <r>
    <n v="629"/>
    <s v="s629"/>
    <x v="1"/>
    <s v="StarBeam"/>
    <m/>
    <s v="Nahanni Mitchell, Dean Petriw, Terry Klassen, Sam Vincent, Rhona Rees, Diana Kaarina"/>
    <n v="6"/>
    <s v="United States"/>
    <s v="United States"/>
    <n v="1"/>
    <d v="2021-06-29T00:00:00"/>
    <n v="2021"/>
    <x v="0"/>
    <s v="4 Season"/>
    <n v="4"/>
    <s v=""/>
    <m/>
    <n v="4"/>
    <s v="Kids' TV"/>
    <s v="Kids' TV"/>
    <s v="Kids' TV"/>
    <n v="1"/>
  </r>
  <r>
    <n v="632"/>
    <s v="s632"/>
    <x v="1"/>
    <s v="The Seven Deadly Sins"/>
    <m/>
    <s v="Yuki Kaji, Sora Amamiya, Misaki Kuno, Aoi Yuki, Tatsuhisa Suzuki, Jun Fukuyama, Mamoru Miyano, Maaya Sakamoto"/>
    <n v="8"/>
    <s v="Japan"/>
    <s v="Japan"/>
    <n v="1"/>
    <d v="2021-06-28T00:00:00"/>
    <n v="2021"/>
    <x v="1"/>
    <s v="5 Season"/>
    <n v="5"/>
    <s v=""/>
    <m/>
    <n v="5"/>
    <s v="Anime Series, International TV Shows"/>
    <s v="Anime Series"/>
    <s v="Anime Series, International TV Shows"/>
    <n v="2"/>
  </r>
  <r>
    <n v="638"/>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n v="19"/>
    <m/>
    <m/>
    <n v="0"/>
    <d v="2021-06-25T00:00:00"/>
    <n v="2021"/>
    <x v="5"/>
    <s v="1 Season"/>
    <n v="1"/>
    <s v=""/>
    <m/>
    <n v="1"/>
    <s v="International TV Shows, TV Dramas, TV Mysteries"/>
    <s v="International TV Shows"/>
    <s v="International TV Shows, TV Dramas, TV Mysteries"/>
    <n v="3"/>
  </r>
  <r>
    <n v="639"/>
    <s v="s639"/>
    <x v="1"/>
    <s v="Sex/Life"/>
    <m/>
    <s v="Sarah Shahi, Mike Vogel, Adam Demos, Margaret Odette"/>
    <n v="4"/>
    <s v="United States"/>
    <s v="United States"/>
    <n v="1"/>
    <d v="2021-06-25T00:00:00"/>
    <n v="2021"/>
    <x v="5"/>
    <s v="1 Season"/>
    <n v="1"/>
    <s v=""/>
    <m/>
    <n v="1"/>
    <s v="Romantic TV Shows, TV Dramas"/>
    <s v="Romantic TV Shows"/>
    <s v="Romantic TV Shows, TV Dramas"/>
    <n v="2"/>
  </r>
  <r>
    <n v="640"/>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n v="18"/>
    <m/>
    <m/>
    <n v="0"/>
    <d v="2021-06-24T00:00:00"/>
    <n v="2021"/>
    <x v="1"/>
    <s v="1 Season"/>
    <n v="1"/>
    <s v=""/>
    <m/>
    <n v="1"/>
    <s v="Anime Series, International TV Shows"/>
    <s v="Anime Series"/>
    <s v="Anime Series, International TV Shows"/>
    <n v="2"/>
  </r>
  <r>
    <n v="641"/>
    <s v="s641"/>
    <x v="1"/>
    <s v="Jiva!"/>
    <m/>
    <s v="Noxolo Dlamini, Candice Modiselle, Sne Mbatha, Stella Dlangalala, Zazi Kunene, Ntuthuzelo Grootboom, Given Stuurman, Tony Kgoroge, Anga Makubalo, Sibulele Gcilitshana, Zamani Mbatha, Kagiso Modupe"/>
    <n v="12"/>
    <m/>
    <m/>
    <n v="0"/>
    <d v="2021-06-24T00:00:00"/>
    <n v="2021"/>
    <x v="5"/>
    <s v="1 Season"/>
    <n v="1"/>
    <s v=""/>
    <m/>
    <n v="1"/>
    <s v="International TV Shows, TV Dramas"/>
    <s v="International TV Shows"/>
    <s v="International TV Shows, TV Dramas"/>
    <n v="2"/>
  </r>
  <r>
    <n v="643"/>
    <s v="s643"/>
    <x v="1"/>
    <s v="The Naked Director"/>
    <m/>
    <s v="Takayuki Yamada, Shinnosuke Mitsushima, Tetsuji Tamayama, Misato Morita, Tokio Emoto, Sairi Ito, Ami Tomite, Takenori Goto, Koyuki, Lily Franky, Jun Kunimura, Ryo Ishibashi, Kotaro Yoshida, Itsuji Itao, Kimiko Yo"/>
    <n v="15"/>
    <s v="Japan"/>
    <s v="Japan"/>
    <n v="1"/>
    <d v="2021-06-24T00:00:00"/>
    <n v="2021"/>
    <x v="5"/>
    <s v="2 Season"/>
    <n v="2"/>
    <s v=""/>
    <m/>
    <n v="2"/>
    <s v="International TV Shows, TV Dramas"/>
    <s v="International TV Shows"/>
    <s v="International TV Shows, TV Dramas"/>
    <n v="2"/>
  </r>
  <r>
    <n v="648"/>
    <s v="s648"/>
    <x v="1"/>
    <s v="The Parisian Agency: Exclusive Properties"/>
    <m/>
    <s v="Olivier Kretz, Sandrine Kretz, Valentin Kretz, Martin Kretz, Louis Kretz"/>
    <n v="5"/>
    <m/>
    <m/>
    <n v="0"/>
    <d v="2021-06-23T00:00:00"/>
    <n v="2021"/>
    <x v="4"/>
    <s v="1 Season"/>
    <n v="1"/>
    <s v=""/>
    <m/>
    <n v="1"/>
    <s v="International TV Shows, Reality TV"/>
    <s v="International TV Shows"/>
    <s v="International TV Shows, Reality TV"/>
    <n v="2"/>
  </r>
  <r>
    <n v="649"/>
    <s v="s649"/>
    <x v="1"/>
    <s v="Too Hot to Handle"/>
    <m/>
    <s v="Desiree Burch"/>
    <n v="1"/>
    <s v="United States"/>
    <s v="United States"/>
    <n v="1"/>
    <d v="2021-06-23T00:00:00"/>
    <n v="2021"/>
    <x v="5"/>
    <s v="2 Season"/>
    <n v="2"/>
    <s v=""/>
    <m/>
    <n v="2"/>
    <s v="Reality TV, Romantic TV Shows"/>
    <s v="Reality TV"/>
    <s v="Reality TV, Romantic TV Shows"/>
    <n v="2"/>
  </r>
  <r>
    <n v="654"/>
    <s v="s654"/>
    <x v="1"/>
    <s v="This Is Pop"/>
    <m/>
    <m/>
    <n v="0"/>
    <m/>
    <m/>
    <n v="0"/>
    <d v="2021-06-22T00:00:00"/>
    <n v="2021"/>
    <x v="5"/>
    <s v="1 Season"/>
    <n v="1"/>
    <s v=""/>
    <m/>
    <n v="1"/>
    <s v="Docuseries, International TV Shows"/>
    <s v="Docuseries"/>
    <s v="Docuseries, International TV Shows"/>
    <n v="2"/>
  </r>
  <r>
    <n v="658"/>
    <s v="s658"/>
    <x v="1"/>
    <s v="The Mole"/>
    <m/>
    <s v="Anderson Cooper"/>
    <n v="1"/>
    <s v="United States"/>
    <s v="United States"/>
    <n v="1"/>
    <d v="2021-06-21T00:00:00"/>
    <n v="2001"/>
    <x v="1"/>
    <s v="2 Season"/>
    <n v="2"/>
    <s v=""/>
    <m/>
    <n v="2"/>
    <s v="Reality TV, TV Action &amp; Adventure, TV Mysteries"/>
    <s v="Reality TV"/>
    <s v="Reality TV, TV Action &amp; Adventure, TV Mysteries"/>
    <n v="3"/>
  </r>
  <r>
    <n v="659"/>
    <s v="s659"/>
    <x v="1"/>
    <s v="Nevertheless,"/>
    <m/>
    <s v="Song Kang, Han So-hee, Chae Jong-hyeop, Lee Yul-eum, Yang Hye-ji"/>
    <n v="5"/>
    <m/>
    <m/>
    <n v="0"/>
    <d v="2021-06-20T00:00:00"/>
    <n v="2021"/>
    <x v="1"/>
    <s v="1 Season"/>
    <n v="1"/>
    <s v=""/>
    <m/>
    <n v="1"/>
    <s v="International TV Shows, Romantic TV Shows, TV Dramas"/>
    <s v="International TV Shows"/>
    <s v="International TV Shows, Romantic TV Shows, TV Dramas"/>
    <n v="3"/>
  </r>
  <r>
    <n v="660"/>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n v="14"/>
    <s v="Thailand"/>
    <s v="Thailand"/>
    <n v="1"/>
    <d v="2021-06-19T00:00:00"/>
    <n v="2018"/>
    <x v="1"/>
    <s v="1 Season"/>
    <n v="1"/>
    <s v=""/>
    <m/>
    <n v="1"/>
    <s v="International TV Shows, Romantic TV Shows, TV Dramas"/>
    <s v="International TV Shows"/>
    <s v="International TV Shows, Romantic TV Shows, TV Dramas"/>
    <n v="3"/>
  </r>
  <r>
    <n v="661"/>
    <s v="s661"/>
    <x v="1"/>
    <s v="Black Lightning"/>
    <m/>
    <s v="Cress Williams, James Remar, Marvin 'Krondon' Jones III, Jill Scott, China Anne McClain, Damon Gupton, Nafessa Williams, Christine Adams"/>
    <n v="8"/>
    <s v="United States"/>
    <s v="United States"/>
    <n v="1"/>
    <d v="2021-06-19T00:00:00"/>
    <n v="2021"/>
    <x v="1"/>
    <s v="4 Season"/>
    <n v="4"/>
    <s v=""/>
    <m/>
    <n v="4"/>
    <s v="TV Action &amp; Adventure, TV Dramas, TV Sci-Fi &amp; Fantasy"/>
    <s v="TV Action &amp; Adventure"/>
    <s v="TV Action &amp; Adventure, TV Dramas, TV Sci-Fi &amp; Fantasy"/>
    <n v="3"/>
  </r>
  <r>
    <n v="662"/>
    <s v="s662"/>
    <x v="1"/>
    <s v="Call My Agent!"/>
    <m/>
    <s v="Camille Cottin, Thibault De Montalembert, Gr√©gory Montel, Liliane Rov√®re, Fanny Sidney, Laure Calamy, Nicolas Maury, St√©fi Celma, Assaad Bouab, Isabelle Adjani, Juliette Binoche, Virginie Efira, Christopher Lambert"/>
    <n v="13"/>
    <s v="France"/>
    <s v="France"/>
    <n v="1"/>
    <d v="2021-06-19T00:00:00"/>
    <n v="2018"/>
    <x v="5"/>
    <s v="4 Season"/>
    <n v="4"/>
    <s v=""/>
    <m/>
    <n v="4"/>
    <s v="International TV Shows, TV Comedies, TV Dramas"/>
    <s v="International TV Shows"/>
    <s v="International TV Shows, TV Comedies, TV Dramas"/>
    <n v="3"/>
  </r>
  <r>
    <n v="663"/>
    <s v="s663"/>
    <x v="1"/>
    <s v="Champions"/>
    <m/>
    <s v="Anders Holm, Fortune Feimster, Andy Favreau, J.J. Totah, Mouzam Makkar, Yassir Lester, Robert Costanzo, Ginger Gonzaga, Mindy Kaling"/>
    <n v="9"/>
    <s v="United States"/>
    <s v="United States"/>
    <n v="1"/>
    <d v="2021-06-19T00:00:00"/>
    <n v="2018"/>
    <x v="1"/>
    <s v="1 Season"/>
    <n v="1"/>
    <s v=""/>
    <m/>
    <n v="1"/>
    <s v="TV Comedies"/>
    <s v="TV Comedies"/>
    <s v="TV Comedies"/>
    <n v="1"/>
  </r>
  <r>
    <n v="664"/>
    <s v="s664"/>
    <x v="1"/>
    <s v="Charit√© at War"/>
    <m/>
    <s v="Mala Emde, Ulrich Noethen, Jannik Sch√ºmann, Artjom Gilz, Luise Wolfram, Jacob Matschenz, Frida-Lovisa Hamann, Lukas Miko, Susanne B√∂we"/>
    <n v="9"/>
    <m/>
    <m/>
    <n v="0"/>
    <d v="2021-06-19T00:00:00"/>
    <n v="2019"/>
    <x v="5"/>
    <s v="1 Season"/>
    <n v="1"/>
    <s v=""/>
    <m/>
    <n v="1"/>
    <s v="International TV Shows, TV Dramas"/>
    <s v="International TV Shows"/>
    <s v="International TV Shows, TV Dramas"/>
    <n v="2"/>
  </r>
  <r>
    <n v="665"/>
    <s v="s665"/>
    <x v="1"/>
    <s v="Cleo &amp; Cuquin"/>
    <s v="Fernando Moro"/>
    <m/>
    <n v="0"/>
    <s v="Spain"/>
    <s v="Spain"/>
    <n v="1"/>
    <d v="2021-06-19T00:00:00"/>
    <n v="2020"/>
    <x v="0"/>
    <s v="2 Season"/>
    <n v="2"/>
    <s v=""/>
    <m/>
    <n v="2"/>
    <s v="Kids' TV"/>
    <s v="Kids' TV"/>
    <s v="Kids' TV"/>
    <n v="1"/>
  </r>
  <r>
    <n v="666"/>
    <s v="s666"/>
    <x v="1"/>
    <s v="Deadwind"/>
    <m/>
    <s v="Pihla Viitala, Lauri Tilkanen, Jani Volanen, Tommi Korpela, Pirjo Lonka, Riku Nieminen, Pamela Tola, Jonna J√§rnefelt, Raimo Gr√∂nberg"/>
    <n v="9"/>
    <s v="Finland"/>
    <s v="Finland, Germany"/>
    <n v="2"/>
    <d v="2021-06-19T00:00:00"/>
    <n v="2020"/>
    <x v="5"/>
    <s v="2 Season"/>
    <n v="2"/>
    <s v=""/>
    <m/>
    <n v="2"/>
    <s v="Crime TV Shows, International TV Shows, TV Dramas"/>
    <s v="Crime TV Shows"/>
    <s v="Crime TV Shows, International TV Shows, TV Dramas"/>
    <n v="3"/>
  </r>
  <r>
    <n v="667"/>
    <s v="s667"/>
    <x v="1"/>
    <s v="Gameboys Level-Up Edition"/>
    <s v="Ivan Andrew Payawal"/>
    <s v="Kokoy De Santos, Elijah Canlas, Adrianna So, Kyle Velino, Jerom Canlas, Sue Prado, Rommel Canlas, Miggy Jimenez, Angeli Nicole Sanoy, Kych Minemoto"/>
    <n v="10"/>
    <m/>
    <m/>
    <n v="0"/>
    <d v="2021-06-19T00:00:00"/>
    <n v="2020"/>
    <x v="1"/>
    <s v="1 Season"/>
    <n v="1"/>
    <s v=""/>
    <m/>
    <n v="1"/>
    <s v="International TV Shows, Romantic TV Shows, TV Comedies"/>
    <s v="International TV Shows"/>
    <s v="International TV Shows, Romantic TV Shows, TV Comedies"/>
    <n v="3"/>
  </r>
  <r>
    <n v="668"/>
    <s v="s668"/>
    <x v="1"/>
    <s v="Glee"/>
    <m/>
    <s v="Lea Michele, Chris Colfer, Jane Lynch, Matthew Morrison, Cory Monteith, Naya Rivera, Kevin McHale, Jenna Ushkowitz, Amber Riley, Mark Salling, Heather Morris, Harry Shum Jr., Jayma Mays, Dianna Agron"/>
    <n v="14"/>
    <s v="United States"/>
    <s v="United States"/>
    <n v="1"/>
    <d v="2021-06-19T00:00:00"/>
    <n v="2015"/>
    <x v="1"/>
    <s v="6 Season"/>
    <n v="6"/>
    <s v=""/>
    <m/>
    <n v="6"/>
    <s v="TV Comedies, TV Dramas, Teen TV Shows"/>
    <s v="TV Comedies"/>
    <s v="TV Comedies, TV Dramas, Teen TV Shows"/>
    <n v="3"/>
  </r>
  <r>
    <n v="669"/>
    <s v="s669"/>
    <x v="1"/>
    <s v="Hap and Leonard"/>
    <m/>
    <s v="James Purefoy, Michael Kenneth Williams, Jimmi Simpson, Bill Sage, Christina Hendricks, Pollyanna McIntosh, Jeff Pope, Neil Sandilands, Henry G. Sanders, Enrique Murciano"/>
    <n v="10"/>
    <s v="United States"/>
    <s v="United States"/>
    <n v="1"/>
    <d v="2021-06-19T00:00:00"/>
    <n v="2018"/>
    <x v="5"/>
    <s v="3 Season"/>
    <n v="3"/>
    <s v=""/>
    <m/>
    <n v="3"/>
    <s v="Crime TV Shows, TV Dramas"/>
    <s v="Crime TV Shows"/>
    <s v="Crime TV Shows, TV Dramas"/>
    <n v="2"/>
  </r>
  <r>
    <n v="670"/>
    <s v="s670"/>
    <x v="1"/>
    <s v="Locked Up"/>
    <m/>
    <s v="Maggie Civantos, Najwa Nimri, Carlos Hip√≥lito, Roberto Enr√≠quez, Cristina Plazas, Berta V√°zquez, Alba Flores, Inma Cuevas, Mar√≠a Isabel D√≠az, Mar√≠a Salgueiro, Ramiro Blas, Alberto Velasco, Marta Aledo, Daniel Ortiz, Harlys Becerra, Laura Baena, Jes√∫s Castej√≥n, Ver√≥nika Moral"/>
    <n v="18"/>
    <s v="Spain"/>
    <s v="Spain"/>
    <n v="1"/>
    <d v="2021-06-19T00:00:00"/>
    <n v="2020"/>
    <x v="5"/>
    <s v="5 Season"/>
    <n v="5"/>
    <s v=""/>
    <m/>
    <n v="5"/>
    <s v="Crime TV Shows, International TV Shows, Spanish-Language TV Shows"/>
    <s v="Crime TV Shows"/>
    <s v="Crime TV Shows, International TV Shows, Spanish-Language TV Shows"/>
    <n v="3"/>
  </r>
  <r>
    <n v="674"/>
    <s v="s674"/>
    <x v="1"/>
    <s v="No Time for Shame"/>
    <m/>
    <s v="Santiago Artemis"/>
    <n v="1"/>
    <s v="Argentina"/>
    <s v="Argentina"/>
    <n v="1"/>
    <d v="2021-06-19T00:00:00"/>
    <n v="2019"/>
    <x v="5"/>
    <s v="1 Season"/>
    <n v="1"/>
    <s v=""/>
    <m/>
    <n v="1"/>
    <s v="International TV Shows, Reality TV, Spanish-Language TV Shows"/>
    <s v="International TV Shows"/>
    <s v="International TV Shows, Reality TV, Spanish-Language TV Shows"/>
    <n v="3"/>
  </r>
  <r>
    <n v="675"/>
    <s v="s675"/>
    <x v="1"/>
    <s v="Pose"/>
    <m/>
    <s v="Mj Rodriguez, Billy Porter, Evan Peters, Kate Mara, James Van Der Beek, Dominique Jackson, Angelica Ross, Hailie Sahar, Ryan Jamaal Swain, Indya Moore, Dyllon Burnside"/>
    <n v="11"/>
    <s v="United States"/>
    <s v="United States"/>
    <n v="1"/>
    <d v="2021-06-19T00:00:00"/>
    <n v="2019"/>
    <x v="5"/>
    <s v="2 Season"/>
    <n v="2"/>
    <s v=""/>
    <m/>
    <n v="2"/>
    <s v="TV Dramas"/>
    <s v="TV Dramas"/>
    <s v="TV Dramas"/>
    <n v="1"/>
  </r>
  <r>
    <n v="676"/>
    <s v="s676"/>
    <x v="1"/>
    <s v="REA(L)OVE"/>
    <m/>
    <s v="Atsushi Tamura, Mari Yaguchi"/>
    <n v="2"/>
    <s v="Japan"/>
    <s v="Japan"/>
    <n v="1"/>
    <d v="2021-06-19T00:00:00"/>
    <n v="2018"/>
    <x v="5"/>
    <s v="1 Season"/>
    <n v="1"/>
    <s v=""/>
    <m/>
    <n v="1"/>
    <s v="International TV Shows, Reality TV, Romantic TV Shows"/>
    <s v="International TV Shows"/>
    <s v="International TV Shows, Reality TV, Romantic TV Shows"/>
    <n v="3"/>
  </r>
  <r>
    <n v="677"/>
    <s v="s677"/>
    <x v="1"/>
    <s v="Riverdale"/>
    <s v="Rob Seidenglanz"/>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n v="23"/>
    <s v="United States"/>
    <s v="United States"/>
    <n v="1"/>
    <d v="2021-06-19T00:00:00"/>
    <n v="2019"/>
    <x v="1"/>
    <s v="4 Season"/>
    <n v="4"/>
    <s v=""/>
    <m/>
    <n v="4"/>
    <s v="Crime TV Shows, TV Dramas, TV Mysteries"/>
    <s v="Crime TV Shows"/>
    <s v="Crime TV Shows, TV Dramas, TV Mysteries"/>
    <n v="3"/>
  </r>
  <r>
    <n v="678"/>
    <s v="s678"/>
    <x v="1"/>
    <s v="Schitt's Creek"/>
    <m/>
    <s v="Eugene Levy, Catherine O'Hara, Daniel Levy, Annie Murphy, Chris Elliott, Jennifer Robertson, Emily Hampshire, Tim Rozon, Sarah Levy, Dustin Milligan"/>
    <n v="10"/>
    <s v="Canada"/>
    <s v="Canada, United States"/>
    <n v="2"/>
    <d v="2021-06-19T00:00:00"/>
    <n v="2020"/>
    <x v="5"/>
    <s v="6 Season"/>
    <n v="6"/>
    <s v=""/>
    <m/>
    <n v="6"/>
    <s v="TV Comedies"/>
    <s v="TV Comedies"/>
    <s v="TV Comedies"/>
    <n v="1"/>
  </r>
  <r>
    <n v="679"/>
    <s v="s679"/>
    <x v="1"/>
    <s v="The Assassination of Gianni Versace"/>
    <m/>
    <s v="Edgar Ram√≠rez, Darren Criss, Ricky Martin, Pen√©lope Cruz"/>
    <n v="4"/>
    <s v="United States"/>
    <s v="United States"/>
    <n v="1"/>
    <d v="2021-06-19T00:00:00"/>
    <n v="2018"/>
    <x v="5"/>
    <s v="1 Season"/>
    <n v="1"/>
    <s v=""/>
    <m/>
    <n v="1"/>
    <s v="Crime TV Shows, TV Dramas, TV Thrillers"/>
    <s v="Crime TV Shows"/>
    <s v="Crime TV Shows, TV Dramas, TV Thrillers"/>
    <n v="3"/>
  </r>
  <r>
    <n v="680"/>
    <s v="s680"/>
    <x v="1"/>
    <s v="The Judgement"/>
    <m/>
    <s v="Lapassalal Jiravechsoontornkul, Nontanun Anchuleepradit, Thanabordee Jaiyen, Pamiga Sooksawee, Pongsathon Laiwrakoran, Nara Thepnupa, Premanan Sripanich, Tanutchai Wijitvongtong, Wasu Sansingkeaw, Arpasiri Nitipon"/>
    <n v="10"/>
    <s v="Thailand"/>
    <s v="Thailand"/>
    <n v="1"/>
    <d v="2021-06-19T00:00:00"/>
    <n v="2018"/>
    <x v="5"/>
    <s v="1 Season"/>
    <n v="1"/>
    <s v=""/>
    <m/>
    <n v="1"/>
    <s v="Crime TV Shows, International TV Shows, TV Dramas"/>
    <s v="Crime TV Shows"/>
    <s v="Crime TV Shows, International TV Shows, TV Dramas"/>
    <n v="3"/>
  </r>
  <r>
    <n v="681"/>
    <s v="s681"/>
    <x v="1"/>
    <s v="The Last Dance"/>
    <m/>
    <s v="Michael Jordan, Scottie Pippen, Dennis Rodman"/>
    <n v="3"/>
    <s v="United States"/>
    <s v="United States"/>
    <n v="1"/>
    <d v="2021-06-19T00:00:00"/>
    <n v="2020"/>
    <x v="5"/>
    <s v="1 Season"/>
    <n v="1"/>
    <s v=""/>
    <m/>
    <n v="1"/>
    <s v="Docuseries"/>
    <s v="Docuseries"/>
    <s v="Docuseries"/>
    <n v="1"/>
  </r>
  <r>
    <n v="682"/>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n v="15"/>
    <s v="United Kingdom"/>
    <s v="United Kingdom"/>
    <n v="1"/>
    <d v="2021-06-19T00:00:00"/>
    <n v="2018"/>
    <x v="5"/>
    <s v="1 Season"/>
    <n v="1"/>
    <s v=""/>
    <m/>
    <n v="1"/>
    <s v="British TV Shows, Docuseries"/>
    <s v="British TV Shows"/>
    <s v="British TV Shows, Docuseries"/>
    <n v="2"/>
  </r>
  <r>
    <n v="683"/>
    <s v="s683"/>
    <x v="1"/>
    <s v="Why Are You Like This"/>
    <m/>
    <s v="Naomi Higgins, Olivia Junkeer, Wil King"/>
    <n v="3"/>
    <s v="Australia"/>
    <s v="Australia"/>
    <n v="1"/>
    <d v="2021-06-19T00:00:00"/>
    <n v="2021"/>
    <x v="5"/>
    <s v="1 Season"/>
    <n v="1"/>
    <s v=""/>
    <m/>
    <n v="1"/>
    <s v="International TV Shows, TV Comedies"/>
    <s v="International TV Shows"/>
    <s v="International TV Shows, TV Comedies"/>
    <n v="2"/>
  </r>
  <r>
    <n v="685"/>
    <s v="s685"/>
    <x v="1"/>
    <s v="Elite"/>
    <m/>
    <s v="Danna Paola, Miguel Herr√°n, Mar√≠a Pedraza, Itzan Escamilla, Miguel Bernardeau, Jaime Lorente, √Ålvaro Rico, Ar√≥n Piper, Mina El Hammani, Ester Exp√≥sito, Omar Ayuso"/>
    <n v="11"/>
    <s v="Spain"/>
    <s v="Spain"/>
    <n v="1"/>
    <d v="2021-06-18T00:00:00"/>
    <n v="2021"/>
    <x v="5"/>
    <s v="4 Season"/>
    <n v="4"/>
    <s v=""/>
    <m/>
    <n v="4"/>
    <s v="Crime TV Shows, International TV Shows, Spanish-Language TV Shows"/>
    <s v="Crime TV Shows"/>
    <s v="Crime TV Shows, International TV Shows, Spanish-Language TV Shows"/>
    <n v="3"/>
  </r>
  <r>
    <n v="687"/>
    <s v="s687"/>
    <x v="1"/>
    <s v="Hospital Playlist"/>
    <m/>
    <s v="Cho Jung-seok, Yoo Yeon-seok, Jung Kyung-ho, Kim Dae-myeong, Jeon Mi-do, Kim Hae-suk, Kim Kap-soo, Jung Moon-sung"/>
    <n v="8"/>
    <s v="South Korea"/>
    <s v="South Korea"/>
    <n v="1"/>
    <d v="2021-06-18T00:00:00"/>
    <n v="2021"/>
    <x v="1"/>
    <s v="2 Season"/>
    <n v="2"/>
    <s v=""/>
    <m/>
    <n v="2"/>
    <s v="International TV Shows, Korean TV Shows, TV Comedies"/>
    <s v="International TV Shows"/>
    <s v="International TV Shows, Korean TV Shows, TV Comedies"/>
    <n v="3"/>
  </r>
  <r>
    <n v="692"/>
    <s v="s692"/>
    <x v="1"/>
    <s v="So Not Worth It"/>
    <m/>
    <s v="Park Se-wan, Shin Hyeon-seung, Choi Young-jae, Minnie, Han Hyun-min, Joakim Sorensen, Carson Allen, Terris Brown"/>
    <n v="8"/>
    <m/>
    <m/>
    <n v="0"/>
    <d v="2021-06-18T00:00:00"/>
    <n v="2021"/>
    <x v="1"/>
    <s v="1 Season"/>
    <n v="1"/>
    <s v=""/>
    <m/>
    <n v="1"/>
    <s v="International TV Shows, TV Comedies"/>
    <s v="International TV Shows"/>
    <s v="International TV Shows, TV Comedies"/>
    <n v="2"/>
  </r>
  <r>
    <n v="693"/>
    <s v="s693"/>
    <x v="1"/>
    <s v="The Rational Life"/>
    <s v="Hsu Fu-chun"/>
    <s v="Qin Lan, Dylan Wang, Li Zonghan, Bao Wenjing, Pan Hong, Chen Pengwanli, Lin Xinyi, Kang Kang, Wei Yibo, He Bin"/>
    <n v="10"/>
    <m/>
    <m/>
    <n v="0"/>
    <d v="2021-06-18T00:00:00"/>
    <n v="2021"/>
    <x v="1"/>
    <s v="1 Season"/>
    <n v="1"/>
    <s v=""/>
    <m/>
    <n v="1"/>
    <s v="International TV Shows, Romantic TV Shows, TV Dramas"/>
    <s v="International TV Shows"/>
    <s v="International TV Shows, Romantic TV Shows, TV Dramas"/>
    <n v="3"/>
  </r>
  <r>
    <n v="697"/>
    <s v="s697"/>
    <x v="1"/>
    <s v="Black Summer"/>
    <m/>
    <s v="Jaime King, Justin Chu Cary, Christine Lee, Sal Velez Jr., Kelsey Flower, Erika Hau, Edsson Morales, Gwynyth Walsh, Stafford Perry, Mustafa Alabssi"/>
    <n v="10"/>
    <s v="Canada"/>
    <s v="Canada, United States"/>
    <n v="2"/>
    <d v="2021-06-17T00:00:00"/>
    <n v="2021"/>
    <x v="5"/>
    <s v="2 Season"/>
    <n v="2"/>
    <s v=""/>
    <m/>
    <n v="2"/>
    <s v="TV Action &amp; Adventure, TV Dramas, TV Horror"/>
    <s v="TV Action &amp; Adventure"/>
    <s v="TV Action &amp; Adventure, TV Dramas, TV Horror"/>
    <n v="3"/>
  </r>
  <r>
    <n v="698"/>
    <s v="s698"/>
    <x v="1"/>
    <s v="Elite Short Stories: Carla Samuel"/>
    <m/>
    <s v="Ester Exp√≥sito, Itzan Escamilla"/>
    <n v="2"/>
    <m/>
    <m/>
    <n v="0"/>
    <d v="2021-06-17T00:00:00"/>
    <n v="2021"/>
    <x v="5"/>
    <s v="1 Season"/>
    <n v="1"/>
    <s v=""/>
    <m/>
    <n v="1"/>
    <s v="International TV Shows, Romantic TV Shows, Spanish-Language TV Shows"/>
    <s v="International TV Shows"/>
    <s v="International TV Shows, Romantic TV Shows, Spanish-Language TV Shows"/>
    <n v="3"/>
  </r>
  <r>
    <n v="700"/>
    <s v="s700"/>
    <x v="1"/>
    <s v="Katla"/>
    <m/>
    <s v="Gu√∞r√∫n Eyfj√∂r√∞, √çris Tanja Flygenring, Aliette Opheim, Ingvar Sigur√∞sson, √ûorsteinn Bachmann, S√≥lveig Arnarsd√≥ttir, Bj√∂rn Thors"/>
    <n v="7"/>
    <s v="Iceland"/>
    <s v="Iceland"/>
    <n v="1"/>
    <d v="2021-06-17T00:00:00"/>
    <n v="2021"/>
    <x v="5"/>
    <s v="1 Season"/>
    <n v="1"/>
    <s v=""/>
    <m/>
    <n v="1"/>
    <s v="International TV Shows, TV Dramas, TV Mysteries"/>
    <s v="International TV Shows"/>
    <s v="International TV Shows, TV Dramas, TV Mysteries"/>
    <n v="3"/>
  </r>
  <r>
    <n v="701"/>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n v="17"/>
    <m/>
    <m/>
    <n v="0"/>
    <d v="2021-06-17T00:00:00"/>
    <n v="2021"/>
    <x v="5"/>
    <s v="1 Season"/>
    <n v="1"/>
    <s v=""/>
    <m/>
    <n v="1"/>
    <s v="Anime Series, International TV Shows"/>
    <s v="Anime Series"/>
    <s v="Anime Series, International TV Shows"/>
    <n v="2"/>
  </r>
  <r>
    <n v="704"/>
    <s v="s704"/>
    <x v="1"/>
    <s v="The Gift"/>
    <m/>
    <s v="Beren Saat, Mehmet G√ºns√ºr, Metin Akd√ºlger, Melisa ≈ûenolsun, Ba≈üak K√∂kl√ºkaya, Civan Canova, Tim Seyfi, Meral √áetinkaya, Hazal T√ºresan, Cezmi Baskƒ±n"/>
    <n v="10"/>
    <s v="Turkey"/>
    <s v="Turkey"/>
    <n v="1"/>
    <d v="2021-06-17T00:00:00"/>
    <n v="2021"/>
    <x v="5"/>
    <s v="3 Season"/>
    <n v="3"/>
    <s v=""/>
    <m/>
    <n v="3"/>
    <s v="International TV Shows, TV Dramas, TV Mysteries"/>
    <s v="International TV Shows"/>
    <s v="International TV Shows, TV Dramas, TV Mysteries"/>
    <n v="3"/>
  </r>
  <r>
    <n v="707"/>
    <s v="s707"/>
    <x v="1"/>
    <s v="Elite Short Stories: Omar Ander Alexis"/>
    <m/>
    <s v="Ar√≥n Piper, Omar Ayuso, Claudia Salas, Jorge Clemente, Laura Calero, Jon Rod"/>
    <n v="6"/>
    <m/>
    <m/>
    <n v="0"/>
    <d v="2021-06-16T00:00:00"/>
    <n v="2021"/>
    <x v="5"/>
    <s v="1 Season"/>
    <n v="1"/>
    <s v=""/>
    <m/>
    <n v="1"/>
    <s v="International TV Shows, Spanish-Language TV Shows, TV Dramas"/>
    <s v="International TV Shows"/>
    <s v="International TV Shows, Spanish-Language TV Shows, TV Dramas"/>
    <n v="3"/>
  </r>
  <r>
    <n v="708"/>
    <s v="s708"/>
    <x v="1"/>
    <s v="Let's Eat"/>
    <s v="Sarawut Wichiensarn"/>
    <s v="Apinya Sakuljaroensuk, Mawin Taweephol, Nat Sakdatorn, Maneerat Kham-uan, Jaturong Mokjok, Pisamai Wilaisak, Rudklao Amratisha, Chatchaya Suthisuwan, Panapong Khaisang, May Haas"/>
    <n v="10"/>
    <m/>
    <m/>
    <n v="0"/>
    <d v="2021-06-16T00:00:00"/>
    <n v="2021"/>
    <x v="1"/>
    <s v="1 Season"/>
    <n v="1"/>
    <s v=""/>
    <m/>
    <n v="1"/>
    <s v="International TV Shows, Romantic TV Shows, TV Comedies"/>
    <s v="International TV Shows"/>
    <s v="International TV Shows, Romantic TV Shows, TV Comedies"/>
    <n v="3"/>
  </r>
  <r>
    <n v="710"/>
    <s v="s710"/>
    <x v="1"/>
    <s v="Millennials"/>
    <m/>
    <s v="Nicol√°s Riera, Laura Laprida, Juan Manuel Guilera, Johanna Francella, Mat√≠as Meyer, Noelia Marzol, Luisa Drozdek, Agustina Mindlin, Santiago Talledo, Chang Sung Kim, Osmar Nu√±ez, Fabio Aste"/>
    <n v="12"/>
    <s v="Argentina"/>
    <s v="Argentina"/>
    <n v="1"/>
    <d v="2021-06-16T00:00:00"/>
    <n v="2020"/>
    <x v="5"/>
    <s v="3 Season"/>
    <n v="3"/>
    <s v=""/>
    <m/>
    <n v="3"/>
    <s v="International TV Shows, Romantic TV Shows, Spanish-Language TV Shows"/>
    <s v="International TV Shows"/>
    <s v="International TV Shows, Romantic TV Shows, Spanish-Language TV Shows"/>
    <n v="3"/>
  </r>
  <r>
    <n v="711"/>
    <s v="s711"/>
    <x v="1"/>
    <s v="Penguin Town"/>
    <m/>
    <m/>
    <n v="0"/>
    <m/>
    <m/>
    <n v="0"/>
    <d v="2021-06-16T00:00:00"/>
    <n v="2021"/>
    <x v="6"/>
    <s v="1 Season"/>
    <n v="1"/>
    <s v=""/>
    <m/>
    <n v="1"/>
    <s v="Docuseries, Science &amp; Nature TV"/>
    <s v="Docuseries"/>
    <s v="Docuseries, Science &amp; Nature TV"/>
    <n v="2"/>
  </r>
  <r>
    <n v="714"/>
    <s v="s714"/>
    <x v="1"/>
    <s v="Avengers Climate Conundrum"/>
    <m/>
    <s v="Giles Panton, Michael Daingerfield, Bill Newton, James Blight, Nicole Oliver, Adrian Petriw, Alex Barima, Rebecca Shoichet"/>
    <n v="8"/>
    <s v="United States"/>
    <s v="United States"/>
    <n v="1"/>
    <d v="2021-06-15T00:00:00"/>
    <n v="2020"/>
    <x v="8"/>
    <s v="1 Season"/>
    <n v="1"/>
    <s v=""/>
    <m/>
    <n v="1"/>
    <s v="Kids' TV, TV Comedies"/>
    <s v="Kids' TV"/>
    <s v="Kids' TV, TV Comedies"/>
    <n v="2"/>
  </r>
  <r>
    <n v="715"/>
    <s v="s715"/>
    <x v="1"/>
    <s v="Beyond Evil"/>
    <m/>
    <s v="Shin Ha-kyun, Yeo Jin-goo, Choi Dae-hoon, Choi Sung-eun, Cheon Ho-jin, Choi Jin-ho"/>
    <n v="6"/>
    <m/>
    <m/>
    <n v="0"/>
    <d v="2021-06-15T00:00:00"/>
    <n v="2021"/>
    <x v="5"/>
    <s v="1 Season"/>
    <n v="1"/>
    <s v=""/>
    <m/>
    <n v="1"/>
    <s v="Crime TV Shows, International TV Shows, TV Thrillers"/>
    <s v="Crime TV Shows"/>
    <s v="Crime TV Shows, International TV Shows, TV Thrillers"/>
    <n v="3"/>
  </r>
  <r>
    <n v="716"/>
    <s v="s716"/>
    <x v="1"/>
    <s v="Elite Short Stories: Nadia Guzm√°n"/>
    <m/>
    <s v="Mina El Hammani, Miguel Bernardeau, Omar Ayuso"/>
    <n v="3"/>
    <m/>
    <m/>
    <n v="0"/>
    <d v="2021-06-15T00:00:00"/>
    <n v="2021"/>
    <x v="5"/>
    <s v="1 Season"/>
    <n v="1"/>
    <s v=""/>
    <m/>
    <n v="1"/>
    <s v="International TV Shows, Romantic TV Shows, Spanish-Language TV Shows"/>
    <s v="International TV Shows"/>
    <s v="International TV Shows, Romantic TV Shows, Spanish-Language TV Shows"/>
    <n v="3"/>
  </r>
  <r>
    <n v="720"/>
    <s v="s720"/>
    <x v="1"/>
    <s v="Power Rangers Dino Fury"/>
    <m/>
    <s v="Russell Curry, Hunter Deno, Kai Moya, Tessa Rao, Chance Perez, Shavaughn Ruakere, Blair Strang"/>
    <n v="7"/>
    <s v="United States"/>
    <s v="United States"/>
    <n v="1"/>
    <d v="2021-06-15T00:00:00"/>
    <n v="2021"/>
    <x v="4"/>
    <s v="1 Season"/>
    <n v="1"/>
    <s v=""/>
    <m/>
    <n v="1"/>
    <s v="Kids' TV"/>
    <s v="Kids' TV"/>
    <s v="Kids' TV"/>
    <n v="1"/>
  </r>
  <r>
    <n v="721"/>
    <s v="s721"/>
    <x v="1"/>
    <s v="Rhyme Time Town"/>
    <m/>
    <s v="Luke Amis, Annabelle Westenholz-Smith, Maddie Evans, Jude Muir"/>
    <n v="4"/>
    <m/>
    <m/>
    <n v="0"/>
    <d v="2021-06-15T00:00:00"/>
    <n v="2021"/>
    <x v="0"/>
    <s v="2 Season"/>
    <n v="2"/>
    <s v=""/>
    <m/>
    <n v="2"/>
    <s v="Kids' TV"/>
    <s v="Kids' TV"/>
    <s v="Kids' TV"/>
    <n v="1"/>
  </r>
  <r>
    <n v="724"/>
    <s v="s724"/>
    <x v="1"/>
    <s v="The American Bible Challenge"/>
    <s v="Michael Simon"/>
    <s v="Jeff Foxworthy"/>
    <n v="1"/>
    <s v="United States"/>
    <s v="United States"/>
    <n v="1"/>
    <d v="2021-06-15T00:00:00"/>
    <n v="2014"/>
    <x v="4"/>
    <s v="1 Season"/>
    <n v="1"/>
    <s v=""/>
    <m/>
    <n v="1"/>
    <s v="Reality TV"/>
    <s v="Reality TV"/>
    <s v="Reality TV"/>
    <n v="1"/>
  </r>
  <r>
    <n v="726"/>
    <s v="s726"/>
    <x v="1"/>
    <s v="Elite Short Stories: Guzm√°n Caye Rebe"/>
    <m/>
    <s v="Miguel Bernardeau, Claudia Salas, Georgina Amor√≥s"/>
    <n v="3"/>
    <m/>
    <m/>
    <n v="0"/>
    <d v="2021-06-14T00:00:00"/>
    <n v="2021"/>
    <x v="5"/>
    <s v="1 Season"/>
    <n v="1"/>
    <s v=""/>
    <m/>
    <n v="1"/>
    <s v="International TV Shows, Spanish-Language TV Shows, TV Dramas"/>
    <s v="International TV Shows"/>
    <s v="International TV Shows, Spanish-Language TV Shows, TV Dramas"/>
    <n v="3"/>
  </r>
  <r>
    <n v="727"/>
    <s v="s727"/>
    <x v="1"/>
    <s v="Metallica: Some Kind of Monster"/>
    <s v="Joe Berlinger, Bruce Sinofsky"/>
    <s v="James Hetfield, Lars Ulrich, Kirk Hammett, Robert Trujillo"/>
    <n v="4"/>
    <s v="United States"/>
    <s v="United States"/>
    <n v="1"/>
    <d v="2021-06-13T00:00:00"/>
    <n v="2014"/>
    <x v="5"/>
    <s v="1 Season"/>
    <n v="1"/>
    <s v=""/>
    <m/>
    <n v="1"/>
    <s v="TV Shows"/>
    <s v="TV Shows"/>
    <s v="TV Shows"/>
    <n v="1"/>
  </r>
  <r>
    <n v="732"/>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n v="20"/>
    <s v="South Korea"/>
    <s v="South Korea"/>
    <n v="1"/>
    <d v="2021-06-12T00:00:00"/>
    <n v="2021"/>
    <x v="1"/>
    <s v="2 Season"/>
    <n v="2"/>
    <s v=""/>
    <m/>
    <n v="2"/>
    <s v="International TV Shows, TV Dramas"/>
    <s v="International TV Shows"/>
    <s v="International TV Shows, TV Dramas"/>
    <n v="2"/>
  </r>
  <r>
    <n v="734"/>
    <s v="s734"/>
    <x v="1"/>
    <s v="LEGO Friends: The Power of Friendship"/>
    <m/>
    <s v="Erica Mendez, Marianne Miller, Rachelle Heger, Millie O'Conner, Alexa Kahn, Doug Stone, Chris Smith, Bryce Papenbrook, Heather Downey, Chris Hackney, Ben Pronsky"/>
    <n v="11"/>
    <s v="Denmark"/>
    <s v="Denmark"/>
    <n v="1"/>
    <d v="2021-06-11T00:00:00"/>
    <n v="2016"/>
    <x v="8"/>
    <s v="2 Season"/>
    <n v="2"/>
    <s v=""/>
    <m/>
    <n v="2"/>
    <s v="Kids' TV"/>
    <s v="Kids' TV"/>
    <s v="Kids' TV"/>
    <n v="1"/>
  </r>
  <r>
    <n v="735"/>
    <s v="s735"/>
    <x v="1"/>
    <s v="Lupin"/>
    <m/>
    <s v="Omar Sy, Ludivine Sagnier, Clotilde Hesme, Nicole Garcia, Herv√© Pierre, Soufiane Guerrab, Antoine Gouy, Fargass Assand√©, Vincent Londez, Shirine Boutella"/>
    <n v="10"/>
    <s v="France"/>
    <s v="France, United States"/>
    <n v="2"/>
    <d v="2021-06-11T00:00:00"/>
    <n v="2021"/>
    <x v="5"/>
    <s v="2 Season"/>
    <n v="2"/>
    <s v=""/>
    <m/>
    <n v="2"/>
    <s v="Crime TV Shows, International TV Shows, TV Action &amp; Adventure"/>
    <s v="Crime TV Shows"/>
    <s v="Crime TV Shows, International TV Shows, TV Action &amp; Adventure"/>
    <n v="3"/>
  </r>
  <r>
    <n v="738"/>
    <s v="s738"/>
    <x v="1"/>
    <s v="Trese"/>
    <s v="Jay Oliva"/>
    <s v="Shay Mitchell, Liza Soberano, Jon Jon Briones, Darren Criss, Manny Jacinto, Dante Basco, Nicole Scherzinger, Lou Diamond Phillips, Steve Blum"/>
    <n v="9"/>
    <s v="Philippines"/>
    <s v="Philippines, Singapore, Indonesia"/>
    <n v="3"/>
    <d v="2021-06-11T00:00:00"/>
    <n v="2021"/>
    <x v="5"/>
    <s v="1 Season"/>
    <n v="1"/>
    <s v=""/>
    <m/>
    <n v="1"/>
    <s v="Anime Series, Crime TV Shows, TV Horror"/>
    <s v="Anime Series"/>
    <s v="Anime Series, Crime TV Shows, TV Horror"/>
    <n v="3"/>
  </r>
  <r>
    <n v="745"/>
    <s v="s745"/>
    <x v="1"/>
    <s v="Locombianos"/>
    <m/>
    <s v="Freddy Beltr√°n, Pamela Ospina, Diego Camargo, Catalina Guzm√°n"/>
    <n v="4"/>
    <s v="Colombia"/>
    <s v="Colombia"/>
    <n v="1"/>
    <d v="2021-06-10T00:00:00"/>
    <n v="2021"/>
    <x v="5"/>
    <s v="1 Season"/>
    <n v="1"/>
    <s v=""/>
    <m/>
    <n v="1"/>
    <s v="International TV Shows, Spanish-Language TV Shows, Stand-Up Comedy &amp; Talk Shows"/>
    <s v="International TV Shows"/>
    <s v="International TV Shows, Spanish-Language TV Shows, Stand-Up Comedy &amp; Talk Shows"/>
    <n v="3"/>
  </r>
  <r>
    <n v="749"/>
    <s v="s749"/>
    <x v="1"/>
    <s v="Fresh, Fried &amp; Crispy"/>
    <m/>
    <m/>
    <n v="0"/>
    <s v="United States"/>
    <s v="United States"/>
    <n v="1"/>
    <d v="2021-06-09T00:00:00"/>
    <n v="2021"/>
    <x v="6"/>
    <s v="1 Season"/>
    <n v="1"/>
    <s v=""/>
    <m/>
    <n v="1"/>
    <s v="Reality TV"/>
    <s v="Reality TV"/>
    <s v="Reality TV"/>
    <n v="1"/>
  </r>
  <r>
    <n v="750"/>
    <s v="s750"/>
    <x v="1"/>
    <s v="L.A.‚Äôs Finest"/>
    <m/>
    <s v="Jessica Alba, Gabrielle Union"/>
    <n v="2"/>
    <s v="United States"/>
    <s v="United States"/>
    <n v="1"/>
    <d v="2021-06-09T00:00:00"/>
    <n v="2021"/>
    <x v="5"/>
    <s v="2 Season"/>
    <n v="2"/>
    <s v=""/>
    <m/>
    <n v="2"/>
    <s v="Crime TV Shows, TV Action &amp; Adventure, TV Comedies"/>
    <s v="Crime TV Shows"/>
    <s v="Crime TV Shows, TV Action &amp; Adventure, TV Comedies"/>
    <n v="3"/>
  </r>
  <r>
    <n v="752"/>
    <s v="s752"/>
    <x v="1"/>
    <s v="Guru Aur Bhole"/>
    <m/>
    <s v="Amit Kumar"/>
    <n v="1"/>
    <m/>
    <m/>
    <n v="0"/>
    <d v="2021-06-08T00:00:00"/>
    <n v="2018"/>
    <x v="8"/>
    <s v="2 Season"/>
    <n v="2"/>
    <s v=""/>
    <m/>
    <n v="2"/>
    <s v="Kids' TV, TV Comedies"/>
    <s v="Kids' TV"/>
    <s v="Kids' TV, TV Comedies"/>
    <n v="2"/>
  </r>
  <r>
    <n v="754"/>
    <s v="s754"/>
    <x v="1"/>
    <s v="Newly Rich, Newly Poor"/>
    <m/>
    <s v="Mart√≠n Karpan, Carolina Acevedo, Jhon √Ålex Toro, Mar√≠a Cecilia Botero, Andr√©s Toro, Andrea Noceti, Diana Neira, Hugo G√≥mez, Isabel Cristina Estrada, Mauricio V√©lez"/>
    <n v="10"/>
    <s v="Colombia"/>
    <s v="Colombia"/>
    <n v="1"/>
    <d v="2021-06-06T00:00:00"/>
    <n v="2007"/>
    <x v="5"/>
    <s v="1 Season"/>
    <n v="1"/>
    <s v=""/>
    <m/>
    <n v="1"/>
    <s v="International TV Shows, Romantic TV Shows, Spanish-Language TV Shows"/>
    <s v="International TV Shows"/>
    <s v="International TV Shows, Romantic TV Shows, Spanish-Language TV Shows"/>
    <n v="3"/>
  </r>
  <r>
    <n v="759"/>
    <s v="s759"/>
    <x v="1"/>
    <s v="Feel Good"/>
    <s v="Ally Pankiw"/>
    <s v="Mae Martin, Charlotte Ritchie, Lisa Kudrow, Sophie Thompson, Tom Andrews, Tobi Bamtefa, Phil Burgers, Ophelia Lovibond, Adrian Lukis, Ritu Arya, Ramon Tikaram"/>
    <n v="11"/>
    <s v="United Kingdom"/>
    <s v="United Kingdom"/>
    <n v="1"/>
    <d v="2021-06-04T00:00:00"/>
    <n v="2021"/>
    <x v="5"/>
    <s v="2 Season"/>
    <n v="2"/>
    <s v=""/>
    <m/>
    <n v="2"/>
    <s v="Romantic TV Shows, TV Comedies, TV Dramas"/>
    <s v="Romantic TV Shows"/>
    <s v="Romantic TV Shows, TV Comedies, TV Dramas"/>
    <n v="3"/>
  </r>
  <r>
    <n v="762"/>
    <s v="s762"/>
    <x v="1"/>
    <s v="Human: The World Within"/>
    <m/>
    <m/>
    <n v="0"/>
    <m/>
    <m/>
    <n v="0"/>
    <d v="2021-06-04T00:00:00"/>
    <n v="2021"/>
    <x v="6"/>
    <s v="1 Season"/>
    <n v="1"/>
    <s v=""/>
    <m/>
    <n v="1"/>
    <s v="Docuseries, Science &amp; Nature TV"/>
    <s v="Docuseries"/>
    <s v="Docuseries, Science &amp; Nature TV"/>
    <n v="2"/>
  </r>
  <r>
    <n v="764"/>
    <s v="s764"/>
    <x v="1"/>
    <s v="Sweet Tooth"/>
    <m/>
    <s v="Nonso Anozie, Christian Convery, Adeel Akhtar, Stefania LaVie Owen, Dania Ramirez, Aliza Vellani, Will Forte, James Brolin, Neil Sandilands, Mia Artemis"/>
    <n v="10"/>
    <s v="United States"/>
    <s v="United States"/>
    <n v="1"/>
    <d v="2021-06-04T00:00:00"/>
    <n v="2021"/>
    <x v="1"/>
    <s v="1 Season"/>
    <n v="1"/>
    <s v=""/>
    <m/>
    <n v="1"/>
    <s v="TV Action &amp; Adventure, TV Dramas, TV Sci-Fi &amp; Fantasy"/>
    <s v="TV Action &amp; Adventure"/>
    <s v="TV Action &amp; Adventure, TV Dramas, TV Sci-Fi &amp; Fantasy"/>
    <n v="3"/>
  </r>
  <r>
    <n v="768"/>
    <s v="s768"/>
    <x v="1"/>
    <s v="Creator's File: GOLD"/>
    <m/>
    <s v="Ryuji Akiyama, Ryusei Yokohama, Yumi Adachi, Ai Tominaga, Mei Nagano, Aki Yashiro, Kyary Pamyu Pamyu, Akira Nakao, Shino Ikenami, Joe Odagiri"/>
    <n v="10"/>
    <s v="Japan"/>
    <s v="Japan"/>
    <n v="1"/>
    <d v="2021-06-03T00:00:00"/>
    <n v="2021"/>
    <x v="1"/>
    <s v="1 Season"/>
    <n v="1"/>
    <s v=""/>
    <m/>
    <n v="1"/>
    <s v="International TV Shows, TV Comedies"/>
    <s v="International TV Shows"/>
    <s v="International TV Shows, TV Comedies"/>
    <n v="2"/>
  </r>
  <r>
    <n v="772"/>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n v="17"/>
    <m/>
    <m/>
    <n v="0"/>
    <d v="2021-06-03T00:00:00"/>
    <n v="2021"/>
    <x v="1"/>
    <s v="1 Season"/>
    <n v="1"/>
    <s v=""/>
    <m/>
    <n v="1"/>
    <s v="TV Shows"/>
    <s v="TV Shows"/>
    <s v="TV Shows"/>
    <n v="1"/>
  </r>
  <r>
    <n v="773"/>
    <s v="s773"/>
    <x v="1"/>
    <s v="Summertime"/>
    <m/>
    <s v="Coco Rebecca Edogamhe, Ludovico Tersigni, Amanda Campana, Andrea Lattanzi, Giovanni Maini, Alicia Ann Edogamhe, Thony"/>
    <n v="7"/>
    <s v="Italy"/>
    <s v="Italy"/>
    <n v="1"/>
    <d v="2021-06-03T00:00:00"/>
    <n v="2021"/>
    <x v="5"/>
    <s v="2 Season"/>
    <n v="2"/>
    <s v=""/>
    <m/>
    <n v="2"/>
    <s v="International TV Shows, Romantic TV Shows, TV Dramas"/>
    <s v="International TV Shows"/>
    <s v="International TV Shows, Romantic TV Shows, TV Dramas"/>
    <n v="3"/>
  </r>
  <r>
    <n v="779"/>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n v="19"/>
    <s v="Japan"/>
    <s v="Japan"/>
    <n v="1"/>
    <d v="2021-06-02T00:00:00"/>
    <n v="2013"/>
    <x v="5"/>
    <s v="1 Season"/>
    <n v="1"/>
    <s v=""/>
    <m/>
    <n v="1"/>
    <s v="Anime Series, International TV Shows"/>
    <s v="Anime Series"/>
    <s v="Anime Series, International TV Shows"/>
    <n v="2"/>
  </r>
  <r>
    <n v="781"/>
    <s v="s781"/>
    <x v="1"/>
    <s v="Ben &amp; Holly's Little Kingdom"/>
    <m/>
    <s v="Preston Nyman, Sian Taylor, Ian Puleston-Davies, Sara Crowe, Sarah Ann Kennedy, Judy Flynn, John Sparkes, David Graham"/>
    <n v="8"/>
    <s v="United Kingdom"/>
    <s v="United Kingdom"/>
    <n v="1"/>
    <d v="2021-06-02T00:00:00"/>
    <n v="2019"/>
    <x v="0"/>
    <s v="2 Season"/>
    <n v="2"/>
    <s v=""/>
    <m/>
    <n v="2"/>
    <s v="Kids' TV"/>
    <s v="Kids' TV"/>
    <s v="Kids' TV"/>
    <n v="1"/>
  </r>
  <r>
    <n v="786"/>
    <s v="s786"/>
    <x v="1"/>
    <s v="Cocomelon"/>
    <m/>
    <m/>
    <n v="0"/>
    <s v="United States"/>
    <s v="United States"/>
    <n v="1"/>
    <d v="2021-06-02T00:00:00"/>
    <n v="2021"/>
    <x v="0"/>
    <s v="3 Season"/>
    <n v="3"/>
    <s v=""/>
    <m/>
    <n v="3"/>
    <s v="Kids' TV"/>
    <s v="Kids' TV"/>
    <s v="Kids' TV"/>
    <n v="1"/>
  </r>
  <r>
    <n v="790"/>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n v="25"/>
    <s v="United Kingdom"/>
    <s v="United Kingdom"/>
    <n v="1"/>
    <d v="2021-06-02T00:00:00"/>
    <n v="2015"/>
    <x v="1"/>
    <s v="6 Season"/>
    <n v="6"/>
    <s v=""/>
    <m/>
    <n v="6"/>
    <s v="British TV Shows, International TV Shows, TV Dramas"/>
    <s v="British TV Shows"/>
    <s v="British TV Shows, International TV Shows, TV Dramas"/>
    <n v="3"/>
  </r>
  <r>
    <n v="796"/>
    <s v="s796"/>
    <x v="1"/>
    <s v="Happy Endings"/>
    <m/>
    <s v="Eliza Coupe, Elisha Cuthbert, Zachary Knighton, Adam Pally, Damon Wayans Jr., Casey Wilson"/>
    <n v="6"/>
    <s v="United States"/>
    <s v="United States"/>
    <n v="1"/>
    <d v="2021-06-02T00:00:00"/>
    <n v="2012"/>
    <x v="1"/>
    <s v="3 Season"/>
    <n v="3"/>
    <s v=""/>
    <m/>
    <n v="3"/>
    <s v="TV Comedies"/>
    <s v="TV Comedies"/>
    <s v="TV Comedies"/>
    <n v="1"/>
  </r>
  <r>
    <n v="804"/>
    <s v="s804"/>
    <x v="1"/>
    <s v="Ouran High School Host Club"/>
    <s v="Takuya Igarashi"/>
    <s v="Maaya Sakamoto, Mamoru Miyano, Masaya Matsukaze, Kenichi Suzumura, Keisuke Oda, Ayaka Saito, Daisuke Kirii"/>
    <n v="7"/>
    <s v="Japan"/>
    <s v="Japan"/>
    <n v="1"/>
    <d v="2021-06-02T00:00:00"/>
    <n v="2006"/>
    <x v="6"/>
    <s v="1 Season"/>
    <n v="1"/>
    <s v=""/>
    <m/>
    <n v="1"/>
    <s v="Anime Series, Romantic TV Shows, Teen TV Shows"/>
    <s v="Anime Series"/>
    <s v="Anime Series, Romantic TV Shows, Teen TV Shows"/>
    <n v="3"/>
  </r>
  <r>
    <n v="806"/>
    <s v="s806"/>
    <x v="1"/>
    <s v="Racket Boys"/>
    <m/>
    <s v="Kim Sang-kyung, Oh Na-ra, Tang Jun-sang, Son Sang-yeon, Choi Hyun-wook, Kim Kang-hoon, Lee Jae-in, Lee Ji-won"/>
    <n v="8"/>
    <m/>
    <m/>
    <n v="0"/>
    <d v="2021-06-02T00:00:00"/>
    <n v="2021"/>
    <x v="1"/>
    <s v="1 Season"/>
    <n v="1"/>
    <s v=""/>
    <m/>
    <n v="1"/>
    <s v="International TV Shows, TV Comedies, TV Dramas"/>
    <s v="International TV Shows"/>
    <s v="International TV Shows, TV Comedies, TV Dramas"/>
    <n v="3"/>
  </r>
  <r>
    <n v="814"/>
    <s v="s814"/>
    <x v="1"/>
    <s v="The Adventures of Sonic the Hedgehog"/>
    <m/>
    <s v="Jaleel White, Long John Baldry, Garry Chalk"/>
    <n v="3"/>
    <s v="United States"/>
    <s v="United States, Canada"/>
    <n v="2"/>
    <d v="2021-06-02T00:00:00"/>
    <n v="1993"/>
    <x v="8"/>
    <s v="1 Season"/>
    <n v="1"/>
    <s v=""/>
    <m/>
    <n v="1"/>
    <s v="Kids' TV"/>
    <s v="Kids' TV"/>
    <s v="Kids' TV"/>
    <n v="1"/>
  </r>
  <r>
    <n v="821"/>
    <s v="s821"/>
    <x v="1"/>
    <s v="The Platform"/>
    <m/>
    <s v="Maxim Khalil, Abdulmohsen Alnemr, Samr Ismaiel, Khaled Alkeesh, Samar Sami, Salloum Haddad, Ahmad Aljasmii, Khaled El Sayed, Yaser Alneyadi, Leen Gherra, Dean Cain, Moatasem Alnahar, Mahira Abdelaziz"/>
    <n v="13"/>
    <s v="United Arab Emirates"/>
    <s v="United Arab Emirates"/>
    <n v="1"/>
    <d v="2021-06-02T00:00:00"/>
    <n v="2021"/>
    <x v="1"/>
    <s v="3 Season"/>
    <n v="3"/>
    <s v=""/>
    <m/>
    <n v="3"/>
    <s v="International TV Shows, TV Dramas, TV Mysteries"/>
    <s v="International TV Shows"/>
    <s v="International TV Shows, TV Dramas, TV Mysteries"/>
    <n v="3"/>
  </r>
  <r>
    <n v="826"/>
    <s v="s826"/>
    <x v="1"/>
    <s v="Dirty John"/>
    <m/>
    <s v="Connie Britton, Eric Bana, Juno Temple, Julia Garner, Jean Smart, Keiko Agena, Jeff Perry, Kevin Zegers, Jake Abel"/>
    <n v="9"/>
    <s v="United States"/>
    <s v="United States"/>
    <n v="1"/>
    <d v="2021-05-31T00:00:00"/>
    <n v="2020"/>
    <x v="5"/>
    <s v="2 Season"/>
    <n v="2"/>
    <s v=""/>
    <m/>
    <n v="2"/>
    <s v="Crime TV Shows, TV Dramas, TV Mysteries"/>
    <s v="Crime TV Shows"/>
    <s v="Crime TV Shows, TV Dramas, TV Mysteries"/>
    <n v="3"/>
  </r>
  <r>
    <n v="831"/>
    <s v="s831"/>
    <x v="1"/>
    <s v="The Kominsky Method"/>
    <m/>
    <s v="Michael Douglas, Alan Arkin, Sarah Baker, Nancy Travis, Susan Sullivan, Lisa Edelstein, Emily Osment, Graham Rogers, Jenna Lyng Adams, Ashleigh LaThrop, Melissa Tang, Casey Thomas Brown, Ann-Margret, Danny DeVito"/>
    <n v="14"/>
    <s v="United States"/>
    <s v="United States"/>
    <n v="1"/>
    <d v="2021-05-28T00:00:00"/>
    <n v="2021"/>
    <x v="5"/>
    <s v="3 Season"/>
    <n v="3"/>
    <s v=""/>
    <m/>
    <n v="3"/>
    <s v="TV Comedies, TV Dramas"/>
    <s v="TV Comedies"/>
    <s v="TV Comedies, TV Dramas"/>
    <n v="2"/>
  </r>
  <r>
    <n v="832"/>
    <s v="s832"/>
    <x v="1"/>
    <s v="The Least Expected Day: Inside the Movistar Team 2019"/>
    <s v="Jos√© Larraza, Marc Pons"/>
    <m/>
    <n v="0"/>
    <m/>
    <m/>
    <n v="0"/>
    <d v="2021-05-28T00:00:00"/>
    <n v="2021"/>
    <x v="5"/>
    <s v="2 Season"/>
    <n v="2"/>
    <s v=""/>
    <m/>
    <n v="2"/>
    <s v="Docuseries, International TV Shows, Spanish-Language TV Shows"/>
    <s v="Docuseries"/>
    <s v="Docuseries, International TV Shows, Spanish-Language TV Shows"/>
    <n v="3"/>
  </r>
  <r>
    <n v="833"/>
    <s v="s833"/>
    <x v="1"/>
    <s v="Word of Honor"/>
    <s v="Gary Sing"/>
    <s v="Zhang Zhehan, Gong Jun, Zhou Ye, Asher Ma, Sun Xilun, Chen Zihan, Rolling Wang, Zhang Yonggang, Li Daikun, Huang Youming, Damon Guo"/>
    <n v="11"/>
    <m/>
    <m/>
    <n v="0"/>
    <d v="2021-05-28T00:00:00"/>
    <n v="2021"/>
    <x v="1"/>
    <s v="1 Season"/>
    <n v="1"/>
    <s v=""/>
    <m/>
    <n v="1"/>
    <s v="International TV Shows, TV Action &amp; Adventure, TV Dramas"/>
    <s v="International TV Shows"/>
    <s v="International TV Shows, TV Action &amp; Adventure, TV Dramas"/>
    <n v="3"/>
  </r>
  <r>
    <n v="834"/>
    <s v="s834"/>
    <x v="1"/>
    <s v="Black Space"/>
    <m/>
    <s v="Guri Alfi, Shai Avivi, Assi Levy, Reut Alush, Meirav Shirom, Yoav Rotman, Liana Ayoun, Noam Karmeli, Hadas Jade Sakori, Yehonatan Vilozny, Gily Itskovitch, Oneg Efron, Suzanna Papian, Ori Biton, Nir Hasdai, Leib Lev Levin, Eyal Shikratzi"/>
    <n v="17"/>
    <s v="Israel"/>
    <s v="Israel"/>
    <n v="1"/>
    <d v="2021-05-27T00:00:00"/>
    <n v="2021"/>
    <x v="5"/>
    <s v="1 Season"/>
    <n v="1"/>
    <s v=""/>
    <m/>
    <n v="1"/>
    <s v="Crime TV Shows, International TV Shows, TV Dramas"/>
    <s v="Crime TV Shows"/>
    <s v="Crime TV Shows, International TV Shows, TV Dramas"/>
    <n v="3"/>
  </r>
  <r>
    <n v="836"/>
    <s v="s836"/>
    <x v="1"/>
    <s v="Eden"/>
    <m/>
    <s v="Marika Kono, Kentaro Ito, Kyoko Hikami, Tarusuke Shingaki, Koichi Yamadera, Yuuki Kuwahara, Yuhko Kaida, Ruby Rose Turner, David Tennant, Rosario Dawson, JP Karliak, Neil Patrick Harris, Cassandra Lee Morris, Julie Nathanson"/>
    <n v="14"/>
    <m/>
    <m/>
    <n v="0"/>
    <d v="2021-05-27T00:00:00"/>
    <n v="2021"/>
    <x v="6"/>
    <s v="1 Season"/>
    <n v="1"/>
    <s v=""/>
    <m/>
    <n v="1"/>
    <s v="Anime Series, International TV Shows"/>
    <s v="Anime Series"/>
    <s v="Anime Series, International TV Shows"/>
    <n v="2"/>
  </r>
  <r>
    <n v="838"/>
    <s v="s838"/>
    <x v="1"/>
    <s v="Ragnarok"/>
    <m/>
    <s v="David Stakston, Jonas Strand Gravli, Herman T√∏mmeraas, Theresa Frostad Eggesb√∏, Emma Bones, Henriette Steenstrup, G√≠sli √ñrn Gar√∞arsson, Synn√∏ve Macody Lund, Ylva Thedin Bj√∏rkaas, Odd-Magnus Williamson"/>
    <n v="10"/>
    <s v="Norway"/>
    <s v="Norway, Denmark"/>
    <n v="2"/>
    <d v="2021-05-27T00:00:00"/>
    <n v="2021"/>
    <x v="5"/>
    <s v="2 Season"/>
    <n v="2"/>
    <s v=""/>
    <m/>
    <n v="2"/>
    <s v="International TV Shows, TV Action &amp; Adventure, TV Dramas"/>
    <s v="International TV Shows"/>
    <s v="International TV Shows, TV Action &amp; Adventure, TV Dramas"/>
    <n v="3"/>
  </r>
  <r>
    <n v="843"/>
    <s v="s843"/>
    <x v="1"/>
    <s v="High on the Hog: How African American Cuisine Transformed America"/>
    <m/>
    <m/>
    <n v="0"/>
    <m/>
    <m/>
    <n v="0"/>
    <d v="2021-05-26T00:00:00"/>
    <n v="2021"/>
    <x v="1"/>
    <s v="1 Season"/>
    <n v="1"/>
    <s v=""/>
    <m/>
    <n v="1"/>
    <s v="Docuseries"/>
    <s v="Docuseries"/>
    <s v="Docuseries"/>
    <n v="1"/>
  </r>
  <r>
    <n v="844"/>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n v="24"/>
    <s v="Japan"/>
    <s v="Japan"/>
    <n v="1"/>
    <d v="2021-05-26T00:00:00"/>
    <n v="2016"/>
    <x v="5"/>
    <s v="3 Season"/>
    <n v="3"/>
    <s v=""/>
    <m/>
    <n v="3"/>
    <s v="Anime Series, International TV Shows"/>
    <s v="Anime Series"/>
    <s v="Anime Series, International TV Shows"/>
    <n v="2"/>
  </r>
  <r>
    <n v="848"/>
    <s v="s848"/>
    <x v="1"/>
    <s v="Mad for Each Other"/>
    <m/>
    <s v="Jung Woo, Oh Yeon-seo, Baik Ji-won, Lee Hye-eun, Lee Yeon-doo, Lee Su-hyun, An Woo-yeon"/>
    <n v="7"/>
    <m/>
    <m/>
    <n v="0"/>
    <d v="2021-05-24T00:00:00"/>
    <n v="2021"/>
    <x v="5"/>
    <s v="1 Season"/>
    <n v="1"/>
    <s v=""/>
    <m/>
    <n v="1"/>
    <s v="International TV Shows, Romantic TV Shows, TV Comedies"/>
    <s v="International TV Shows"/>
    <s v="International TV Shows, Romantic TV Shows, TV Comedies"/>
    <n v="3"/>
  </r>
  <r>
    <n v="849"/>
    <s v="s849"/>
    <x v="1"/>
    <s v="Master of None"/>
    <m/>
    <s v="Aziz Ansari, No√´l Wells, Eric Wareheim, Lena Waithe, Kelvin Yu, Fatima Ansari, Shoukath Ansari, Alessandra Mastronardi, Bobby Cannavale"/>
    <n v="9"/>
    <s v="United States"/>
    <s v="United States"/>
    <n v="1"/>
    <d v="2021-05-23T00:00:00"/>
    <n v="2021"/>
    <x v="5"/>
    <s v="3 Season"/>
    <n v="3"/>
    <s v=""/>
    <m/>
    <n v="3"/>
    <s v="TV Comedies, TV Dramas"/>
    <s v="TV Comedies"/>
    <s v="TV Comedies, TV Dramas"/>
    <n v="2"/>
  </r>
  <r>
    <n v="856"/>
    <s v="s856"/>
    <x v="1"/>
    <s v="Jurassic World Camp Cretaceous"/>
    <m/>
    <s v="Paul-Mik√©l Williams, Jenna Ortega, Sean Giambrone, Kausar Mohammed, Ryan Potter, Raini Rodriguez, Jameela Jamil, Glen Powell"/>
    <n v="8"/>
    <s v="United States"/>
    <s v="United States"/>
    <n v="1"/>
    <d v="2021-05-21T00:00:00"/>
    <n v="2021"/>
    <x v="8"/>
    <s v="3 Season"/>
    <n v="3"/>
    <s v=""/>
    <m/>
    <n v="3"/>
    <s v="Kids' TV, TV Action &amp; Adventure, TV Sci-Fi &amp; Fantasy"/>
    <s v="Kids' TV"/>
    <s v="Kids' TV, TV Action &amp; Adventure, TV Sci-Fi &amp; Fantasy"/>
    <n v="3"/>
  </r>
  <r>
    <n v="858"/>
    <s v="s858"/>
    <x v="1"/>
    <s v="The Neighbor"/>
    <m/>
    <s v="Quim Guti√©rrez, Clara Lago, Adri√°n Pino, Catelina Sopelana"/>
    <n v="4"/>
    <s v="Spain"/>
    <s v="Spain"/>
    <n v="1"/>
    <d v="2021-05-21T00:00:00"/>
    <n v="2021"/>
    <x v="5"/>
    <s v="2 Season"/>
    <n v="2"/>
    <s v=""/>
    <m/>
    <n v="2"/>
    <s v="International TV Shows, Spanish-Language TV Shows, TV Comedies"/>
    <s v="International TV Shows"/>
    <s v="International TV Shows, Spanish-Language TV Shows, TV Comedies"/>
    <n v="3"/>
  </r>
  <r>
    <n v="863"/>
    <s v="s863"/>
    <x v="1"/>
    <s v="Special"/>
    <m/>
    <s v="Ryan O'Connell, Jessica Hecht, Punam Patel, Marla Mindelle, Augustus Prew, Patrick Fabian"/>
    <n v="6"/>
    <s v="United States"/>
    <s v="United States"/>
    <n v="1"/>
    <d v="2021-05-20T00:00:00"/>
    <n v="2021"/>
    <x v="5"/>
    <s v="2 Season"/>
    <n v="2"/>
    <s v=""/>
    <m/>
    <n v="2"/>
    <s v="TV Comedies"/>
    <s v="TV Comedies"/>
    <s v="TV Comedies"/>
    <n v="1"/>
  </r>
  <r>
    <n v="869"/>
    <s v="s869"/>
    <x v="1"/>
    <s v="The Magic School Bus"/>
    <m/>
    <s v="Lily Tomlin, Daniel DeSanto, Erica Luttrell, Maia Filar, Lisa Yamanaka, Tara Meyer, Stuart Stone, Malcolm-Jamal Warner, Danny Tamberelli"/>
    <n v="9"/>
    <s v="Canada"/>
    <s v="Canada, United States"/>
    <n v="2"/>
    <d v="2021-05-19T00:00:00"/>
    <n v="1997"/>
    <x v="0"/>
    <s v="1 Season"/>
    <n v="1"/>
    <s v=""/>
    <m/>
    <n v="1"/>
    <s v="Kids' TV"/>
    <s v="Kids' TV"/>
    <s v="Kids' TV"/>
    <n v="1"/>
  </r>
  <r>
    <n v="870"/>
    <s v="s870"/>
    <x v="1"/>
    <s v="Who Killed Sara?"/>
    <m/>
    <s v="Manolo Cardona, Gin√©s Garc√≠a Mill√°n, Carolina Miranda, Alejandro Nones, Claudia Ram√≠rez, Eugenio Siller, Juan Carlos Remolina, Ximena Lamadrid, Luis Roberto Guzm√°n, Leo Deluglio, H√©ctor Jim√©nez, Ana Luc√≠a Dom√≠nguez, I√±aki Godoy, Polo Mor√≠n, Andr√©s Baida, F√°tima Molina, Marco Zapata"/>
    <n v="17"/>
    <s v="Mexico"/>
    <s v="Mexico"/>
    <n v="1"/>
    <d v="2021-05-19T00:00:00"/>
    <n v="2021"/>
    <x v="5"/>
    <s v="2 Season"/>
    <n v="2"/>
    <s v=""/>
    <m/>
    <n v="2"/>
    <s v="Crime TV Shows, International TV Shows, Spanish-Language TV Shows"/>
    <s v="Crime TV Shows"/>
    <s v="Crime TV Shows, International TV Shows, Spanish-Language TV Shows"/>
    <n v="3"/>
  </r>
  <r>
    <n v="875"/>
    <s v="s875"/>
    <x v="1"/>
    <s v="Booba: Food Puzzle"/>
    <m/>
    <s v="Artem Kretov, Elena Solovieva, Vyacheslav Kataev"/>
    <n v="3"/>
    <s v="United Kingdom"/>
    <s v="United Kingdom"/>
    <n v="1"/>
    <d v="2021-05-15T00:00:00"/>
    <n v="2021"/>
    <x v="0"/>
    <s v="1 Season"/>
    <n v="1"/>
    <s v=""/>
    <m/>
    <n v="1"/>
    <s v="Kids' TV"/>
    <s v="Kids' TV"/>
    <s v="Kids' TV"/>
    <n v="1"/>
  </r>
  <r>
    <n v="877"/>
    <s v="s877"/>
    <x v="1"/>
    <s v="Alma Matters"/>
    <m/>
    <m/>
    <n v="0"/>
    <s v="India"/>
    <s v="India"/>
    <n v="1"/>
    <d v="2021-05-14T00:00:00"/>
    <n v="2021"/>
    <x v="5"/>
    <s v="1 Season"/>
    <n v="1"/>
    <s v=""/>
    <m/>
    <n v="1"/>
    <s v="Docuseries, International TV Shows"/>
    <s v="Docuseries"/>
    <s v="Docuseries, International TV Shows"/>
    <n v="2"/>
  </r>
  <r>
    <n v="880"/>
    <s v="s880"/>
    <x v="1"/>
    <s v="Halston"/>
    <s v="Daniel Minahan"/>
    <s v="Ewan McGregor, Bill Pullman, Rebecca Dayan, David Pittu, Krysta Rodriguez, Rory Culkin, Vera Farmiga, Gian Franco Rodriguez, Sullivan Jones, Kelly Bishop, Dilone, James Waterston, Jason Kravits, Mary Beth Peil"/>
    <n v="14"/>
    <s v="United States"/>
    <s v="United States"/>
    <n v="1"/>
    <d v="2021-05-14T00:00:00"/>
    <n v="2021"/>
    <x v="5"/>
    <s v="1 Season"/>
    <n v="1"/>
    <s v=""/>
    <m/>
    <n v="1"/>
    <s v="TV Dramas"/>
    <s v="TV Dramas"/>
    <s v="TV Dramas"/>
    <n v="1"/>
  </r>
  <r>
    <n v="881"/>
    <s v="s881"/>
    <x v="1"/>
    <s v="Haunted"/>
    <m/>
    <m/>
    <n v="0"/>
    <s v="United States"/>
    <s v="United States, Czech Republic"/>
    <n v="2"/>
    <d v="2021-05-14T00:00:00"/>
    <n v="2021"/>
    <x v="5"/>
    <s v="3 Season"/>
    <n v="3"/>
    <s v=""/>
    <m/>
    <n v="3"/>
    <s v="Reality TV, TV Horror, TV Thrillers"/>
    <s v="Reality TV"/>
    <s v="Reality TV, TV Horror, TV Thrillers"/>
    <n v="3"/>
  </r>
  <r>
    <n v="884"/>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n v="40"/>
    <s v="United States"/>
    <s v="United States"/>
    <n v="1"/>
    <d v="2021-05-14T00:00:00"/>
    <n v="2021"/>
    <x v="5"/>
    <s v="2 Season"/>
    <n v="2"/>
    <s v=""/>
    <m/>
    <n v="2"/>
    <s v="TV Action &amp; Adventure, TV Horror, TV Sci-Fi &amp; Fantasy"/>
    <s v="TV Action &amp; Adventure"/>
    <s v="TV Action &amp; Adventure, TV Horror, TV Sci-Fi &amp; Fantasy"/>
    <n v="3"/>
  </r>
  <r>
    <n v="885"/>
    <s v="s885"/>
    <x v="1"/>
    <s v="Move to Heaven"/>
    <m/>
    <s v="Lee Je-hoon, Tang Jun-sang, Hong Seung-hee, Ji Jin-hee, Lim Won-hee, Choi Soo-young"/>
    <n v="6"/>
    <s v="South Korea"/>
    <s v="South Korea"/>
    <n v="1"/>
    <d v="2021-05-14T00:00:00"/>
    <n v="2021"/>
    <x v="5"/>
    <s v="1 Season"/>
    <n v="1"/>
    <s v=""/>
    <m/>
    <n v="1"/>
    <s v="International TV Shows, TV Dramas"/>
    <s v="International TV Shows"/>
    <s v="International TV Shows, TV Dramas"/>
    <n v="2"/>
  </r>
  <r>
    <n v="887"/>
    <s v="s887"/>
    <x v="1"/>
    <s v="The Mystic River"/>
    <s v="Uzodinma Okpechi"/>
    <s v="Jide Kosoko, Dele Odule, Lota Chukwu, Ben Touitou, Ayo Ewebiyi, Joke Muyiwa, Jude Chukwuka, Tonia Chukwurah, Folarin Agunbiade, Debby Felix, Bunmi Shogade"/>
    <n v="11"/>
    <m/>
    <m/>
    <n v="0"/>
    <d v="2021-05-14T00:00:00"/>
    <n v="2020"/>
    <x v="1"/>
    <s v="1 Season"/>
    <n v="1"/>
    <s v=""/>
    <m/>
    <n v="1"/>
    <s v="International TV Shows, TV Horror, TV Sci-Fi &amp; Fantasy"/>
    <s v="International TV Shows"/>
    <s v="International TV Shows, TV Horror, TV Sci-Fi &amp; Fantasy"/>
    <n v="3"/>
  </r>
  <r>
    <n v="891"/>
    <s v="s891"/>
    <x v="1"/>
    <s v="Castlevania"/>
    <m/>
    <s v="Richard Armitage, James Callis, Graham McTavish, Alejandra Reynoso, Tony Amendola, Matt Frewer, Emily Swallow"/>
    <n v="7"/>
    <s v="United States"/>
    <s v="United States"/>
    <n v="1"/>
    <d v="2021-05-13T00:00:00"/>
    <n v="2021"/>
    <x v="5"/>
    <s v="4 Season"/>
    <n v="4"/>
    <s v=""/>
    <m/>
    <n v="4"/>
    <s v="Anime Series, TV Horror, TV Thrillers"/>
    <s v="Anime Series"/>
    <s v="Anime Series, TV Horror, TV Thrillers"/>
    <n v="3"/>
  </r>
  <r>
    <n v="897"/>
    <s v="s897"/>
    <x v="1"/>
    <s v="The Upshaws"/>
    <m/>
    <s v="Mike Epps, Wanda Sykes, Kim Fields, Page Kennedy, Diamond Lyons, Khali Daniya-Renee Spraggins, Jermelle Simon, Gabrielle Dennis, Journey Christine"/>
    <n v="9"/>
    <s v="United States"/>
    <s v="United States"/>
    <n v="1"/>
    <d v="2021-05-12T00:00:00"/>
    <n v="2021"/>
    <x v="1"/>
    <s v="1 Season"/>
    <n v="1"/>
    <s v=""/>
    <m/>
    <n v="1"/>
    <s v="TV Comedies"/>
    <s v="TV Comedies"/>
    <s v="TV Comedies"/>
    <n v="1"/>
  </r>
  <r>
    <n v="898"/>
    <s v="s898"/>
    <x v="1"/>
    <s v="Use For My Talent"/>
    <s v="Cai Cong"/>
    <s v="Shen Yue, Jasper Liu, Dai Yunfan, Yan An, Su Mengdi, Huang Sirui, Charles Lin, Tan Quan, Xiao Ran"/>
    <n v="9"/>
    <m/>
    <m/>
    <n v="0"/>
    <d v="2021-05-12T00:00:00"/>
    <n v="2021"/>
    <x v="1"/>
    <s v="1 Season"/>
    <n v="1"/>
    <s v=""/>
    <m/>
    <n v="1"/>
    <s v="International TV Shows, Romantic TV Shows, TV Comedies"/>
    <s v="International TV Shows"/>
    <s v="International TV Shows, Romantic TV Shows, TV Comedies"/>
    <n v="3"/>
  </r>
  <r>
    <n v="901"/>
    <s v="s901"/>
    <x v="1"/>
    <s v="Money, Explained"/>
    <m/>
    <m/>
    <n v="0"/>
    <s v="United States"/>
    <s v="United States"/>
    <n v="1"/>
    <d v="2021-05-11T00:00:00"/>
    <n v="2021"/>
    <x v="1"/>
    <s v="1 Season"/>
    <n v="1"/>
    <s v=""/>
    <m/>
    <n v="1"/>
    <s v="Docuseries"/>
    <s v="Docuseries"/>
    <s v="Docuseries"/>
    <n v="1"/>
  </r>
  <r>
    <n v="903"/>
    <s v="s903"/>
    <x v="1"/>
    <s v="Mine"/>
    <m/>
    <s v="Lee Bo-young, Kim Seo-hyung, Lee Hyun-wook, Ok Ja-yeon, Cha Hak-yeon, Jeong E-suh, Park Hyuk-kwon, Park Won-sook"/>
    <n v="8"/>
    <s v="South Korea"/>
    <s v="South Korea"/>
    <n v="1"/>
    <d v="2021-05-09T00:00:00"/>
    <n v="2021"/>
    <x v="1"/>
    <s v="1 Season"/>
    <n v="1"/>
    <s v=""/>
    <m/>
    <n v="1"/>
    <s v="International TV Shows, TV Dramas"/>
    <s v="International TV Shows"/>
    <s v="International TV Shows, TV Dramas"/>
    <n v="2"/>
  </r>
  <r>
    <n v="909"/>
    <s v="s909"/>
    <x v="1"/>
    <s v="Jupiter's Legacy"/>
    <m/>
    <s v="Josh Duhamel, Ben Daniels, Leslie Bibb, Andrew Horton, Elena Kampouris, Matt Lanter, Mike Wade, Tenika Davis, Ian Quinlan, David Julian Hirsh, Tyler Mane"/>
    <n v="11"/>
    <s v="United States"/>
    <s v="United States"/>
    <n v="1"/>
    <d v="2021-05-07T00:00:00"/>
    <n v="2021"/>
    <x v="5"/>
    <s v="1 Season"/>
    <n v="1"/>
    <s v=""/>
    <m/>
    <n v="1"/>
    <s v="TV Action &amp; Adventure, TV Sci-Fi &amp; Fantasy"/>
    <s v="TV Action &amp; Adventure"/>
    <s v="TV Action &amp; Adventure, TV Sci-Fi &amp; Fantasy"/>
    <n v="2"/>
  </r>
  <r>
    <n v="912"/>
    <s v="s912"/>
    <x v="1"/>
    <s v="Sab Jholmaal Hai"/>
    <s v="Vijay Roche"/>
    <m/>
    <n v="0"/>
    <s v="India"/>
    <s v="India"/>
    <n v="1"/>
    <d v="2021-05-07T00:00:00"/>
    <n v="2017"/>
    <x v="8"/>
    <s v="2 Season"/>
    <n v="2"/>
    <s v=""/>
    <m/>
    <n v="2"/>
    <s v="Kids' TV, TV Comedies"/>
    <s v="Kids' TV"/>
    <s v="Kids' TV, TV Comedies"/>
    <n v="2"/>
  </r>
  <r>
    <n v="919"/>
    <s v="s919"/>
    <x v="1"/>
    <s v="Lava Ka Dhaava"/>
    <m/>
    <s v="Jaaved Jaaferi, Rutledge Wood"/>
    <n v="2"/>
    <s v="India"/>
    <s v="India"/>
    <n v="1"/>
    <d v="2021-05-05T00:00:00"/>
    <n v="2021"/>
    <x v="6"/>
    <s v="1 Season"/>
    <n v="1"/>
    <s v=""/>
    <m/>
    <n v="1"/>
    <s v="Reality TV"/>
    <s v="Reality TV"/>
    <s v="Reality TV"/>
    <n v="1"/>
  </r>
  <r>
    <n v="920"/>
    <s v="s920"/>
    <x v="1"/>
    <s v="The Sons of Sam: A Descent into Darkness"/>
    <s v="Joshua Zeman"/>
    <m/>
    <n v="0"/>
    <s v="United States"/>
    <s v="United States"/>
    <n v="1"/>
    <d v="2021-05-05T00:00:00"/>
    <n v="2021"/>
    <x v="5"/>
    <s v="1 Season"/>
    <n v="1"/>
    <s v=""/>
    <m/>
    <n v="1"/>
    <s v="Crime TV Shows, Docuseries"/>
    <s v="Crime TV Shows"/>
    <s v="Crime TV Shows, Docuseries"/>
    <n v="2"/>
  </r>
  <r>
    <n v="921"/>
    <s v="s921"/>
    <x v="1"/>
    <s v="Selena: The Series"/>
    <m/>
    <s v="Christian Serratos, Gabriel Chavarria, Ricardo Chavira, Noemi Gonzalez, Seidy Lopez, Hunter Reese Pe√±a, Julio Macias, Carlos Alfredo Jr., Jesse Posey, Madison Taylor Baez, Juan Martinez, Daniela Estrada, Paul Rodriguez Jr."/>
    <n v="13"/>
    <s v="Mexico"/>
    <s v="Mexico, United States"/>
    <n v="2"/>
    <d v="2021-05-04T00:00:00"/>
    <n v="2020"/>
    <x v="6"/>
    <s v="2 Season"/>
    <n v="2"/>
    <s v=""/>
    <m/>
    <n v="2"/>
    <s v="TV Dramas"/>
    <s v="TV Dramas"/>
    <s v="TV Dramas"/>
    <n v="1"/>
  </r>
  <r>
    <n v="922"/>
    <s v="s922"/>
    <x v="1"/>
    <s v="StartUp"/>
    <m/>
    <s v="Adam Brody, Edi Gathegi, Otmara Marrero, Martin Freeman, Ron Perlman, Addison Timlin, Mira Sorvino"/>
    <n v="7"/>
    <s v="United States"/>
    <s v="United States"/>
    <n v="1"/>
    <d v="2021-05-04T00:00:00"/>
    <n v="2018"/>
    <x v="5"/>
    <s v="3 Season"/>
    <n v="3"/>
    <s v=""/>
    <m/>
    <n v="3"/>
    <s v="Crime TV Shows, TV Dramas"/>
    <s v="Crime TV Shows"/>
    <s v="Crime TV Shows, TV Dramas"/>
    <n v="2"/>
  </r>
  <r>
    <n v="924"/>
    <s v="s924"/>
    <x v="1"/>
    <s v="Trash Truck"/>
    <m/>
    <s v="Henry Keane, Glen Keane, Lucas Neff, Brian Baumgartner, Jackie Loeb, Olive Keane"/>
    <n v="6"/>
    <m/>
    <m/>
    <n v="0"/>
    <d v="2021-05-04T00:00:00"/>
    <n v="2021"/>
    <x v="0"/>
    <s v="2 Season"/>
    <n v="2"/>
    <s v=""/>
    <m/>
    <n v="2"/>
    <s v="Kids' TV"/>
    <s v="Kids' TV"/>
    <s v="Kids' TV"/>
    <n v="1"/>
  </r>
  <r>
    <n v="926"/>
    <s v="s926"/>
    <x v="1"/>
    <s v="Angelina Ballerina"/>
    <m/>
    <m/>
    <n v="0"/>
    <m/>
    <m/>
    <n v="0"/>
    <d v="2021-05-01T00:00:00"/>
    <n v="2010"/>
    <x v="0"/>
    <s v="2 Season"/>
    <n v="2"/>
    <s v=""/>
    <m/>
    <n v="2"/>
    <s v="British TV Shows, Kids' TV"/>
    <s v="British TV Shows"/>
    <s v="British TV Shows, Kids' TV"/>
    <n v="2"/>
  </r>
  <r>
    <n v="928"/>
    <s v="s928"/>
    <x v="1"/>
    <s v="Barney and Friends"/>
    <m/>
    <s v="Bob West, Julie Johnson, David Joyner, Jeff Ayers, Dean Wendt, Carey Stinson, Patty Wirtz, Emilio Mazur"/>
    <n v="8"/>
    <m/>
    <m/>
    <n v="0"/>
    <d v="2021-05-01T00:00:00"/>
    <n v="2010"/>
    <x v="0"/>
    <s v="2 Season"/>
    <n v="2"/>
    <s v=""/>
    <m/>
    <n v="2"/>
    <s v="Kids' TV"/>
    <s v="Kids' TV"/>
    <s v="Kids' TV"/>
    <n v="1"/>
  </r>
  <r>
    <n v="937"/>
    <s v="s937"/>
    <x v="1"/>
    <s v="Miniforce: Super Dino Power"/>
    <m/>
    <m/>
    <n v="0"/>
    <m/>
    <m/>
    <n v="0"/>
    <d v="2021-05-01T00:00:00"/>
    <n v="2020"/>
    <x v="8"/>
    <s v="1 Season"/>
    <n v="1"/>
    <s v=""/>
    <m/>
    <n v="1"/>
    <s v="Kids' TV"/>
    <s v="Kids' TV"/>
    <s v="Kids' TV"/>
    <n v="1"/>
  </r>
  <r>
    <n v="958"/>
    <s v="s958"/>
    <x v="1"/>
    <s v="Pet Stars"/>
    <m/>
    <m/>
    <n v="0"/>
    <m/>
    <m/>
    <n v="0"/>
    <d v="2021-04-30T00:00:00"/>
    <n v="2021"/>
    <x v="6"/>
    <s v="1 Season"/>
    <n v="1"/>
    <s v=""/>
    <m/>
    <n v="1"/>
    <s v="Reality TV"/>
    <s v="Reality TV"/>
    <s v="Reality TV"/>
    <n v="1"/>
  </r>
  <r>
    <n v="961"/>
    <s v="s961"/>
    <x v="1"/>
    <s v="The Innocent"/>
    <s v="Oriol Paulo"/>
    <s v="Mario Casas, Alexandra Jim√©nez, Aura Garrido, Jos√© Coronado, Juana Acosta, Susi S√°nchez, Ana Wagener, Gonzalo de Castro, Martina Gusm√°n, Xavi S√°ez, Miki Esparb√©, Anna Alarc√≥n"/>
    <n v="12"/>
    <m/>
    <m/>
    <n v="0"/>
    <d v="2021-04-30T00:00:00"/>
    <n v="2021"/>
    <x v="5"/>
    <s v="1 Season"/>
    <n v="1"/>
    <s v=""/>
    <m/>
    <n v="1"/>
    <s v="Crime TV Shows, International TV Shows, Spanish-Language TV Shows"/>
    <s v="Crime TV Shows"/>
    <s v="Crime TV Shows, International TV Shows, Spanish-Language TV Shows"/>
    <n v="3"/>
  </r>
  <r>
    <n v="964"/>
    <s v="s964"/>
    <x v="1"/>
    <s v="The Unremarkable Juanquini"/>
    <m/>
    <s v="Antonio Sanint, Mar√≠a Cecilia S√°nchez, Mariana G√≥mez, Juli√°n Cerati, Julio C√©sar Herrera, Biassini Segura, Jacques Toukhmanian"/>
    <n v="7"/>
    <m/>
    <m/>
    <n v="0"/>
    <d v="2021-04-30T00:00:00"/>
    <n v="2021"/>
    <x v="5"/>
    <s v="2 Season"/>
    <n v="2"/>
    <s v=""/>
    <m/>
    <n v="2"/>
    <s v="International TV Shows, Spanish-Language TV Shows, TV Comedies"/>
    <s v="International TV Shows"/>
    <s v="International TV Shows, Spanish-Language TV Shows, TV Comedies"/>
    <n v="3"/>
  </r>
  <r>
    <n v="966"/>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n v="19"/>
    <m/>
    <m/>
    <n v="0"/>
    <d v="2021-04-29T00:00:00"/>
    <n v="2021"/>
    <x v="5"/>
    <s v="1 Season"/>
    <n v="1"/>
    <s v=""/>
    <m/>
    <n v="1"/>
    <s v="Anime Series, International TV Shows"/>
    <s v="Anime Series"/>
    <s v="Anime Series, International TV Shows"/>
    <n v="2"/>
  </r>
  <r>
    <n v="968"/>
    <s v="s968"/>
    <x v="1"/>
    <s v="Headspace Guide to Sleep"/>
    <m/>
    <s v="Evelyn Lewis Prieto"/>
    <n v="1"/>
    <m/>
    <m/>
    <n v="0"/>
    <d v="2021-04-28T00:00:00"/>
    <n v="2021"/>
    <x v="4"/>
    <s v="1 Season"/>
    <n v="1"/>
    <s v=""/>
    <m/>
    <n v="1"/>
    <s v="Docuseries, Science &amp; Nature TV"/>
    <s v="Docuseries"/>
    <s v="Docuseries, Science &amp; Nature TV"/>
    <n v="2"/>
  </r>
  <r>
    <n v="969"/>
    <s v="s969"/>
    <x v="1"/>
    <s v="Sexify"/>
    <m/>
    <s v="Aleksandra Skraba, Maria Soboci≈Ñska, Sandra Drzymalska, Piotr Pacek, Kamil Wodka, Jan Wieteska, Wojciech Solarz"/>
    <n v="7"/>
    <s v="Poland"/>
    <s v="Poland"/>
    <n v="1"/>
    <d v="2021-04-28T00:00:00"/>
    <n v="2021"/>
    <x v="5"/>
    <s v="1 Season"/>
    <n v="1"/>
    <s v=""/>
    <m/>
    <n v="1"/>
    <s v="International TV Shows, TV Comedies, TV Dramas"/>
    <s v="International TV Shows"/>
    <s v="International TV Shows, TV Comedies, TV Dramas"/>
    <n v="3"/>
  </r>
  <r>
    <n v="973"/>
    <s v="s973"/>
    <x v="1"/>
    <s v="Fatma"/>
    <m/>
    <s v="Burcu Biricik, Uƒüur Y√ºcel, Mehmet Yƒ±lmaz Ak, Hazal T√ºresan, G√ºl√ßin K√ºlt√ºr ≈ûahin, Olgun Toker, √áaƒüda≈ü Onur √ñzt√ºrk, ≈ûehsuvar Akta≈ü, Deniz ≈ûen Hamzaoƒülu, Didem ƒ∞nselel"/>
    <n v="10"/>
    <s v="Turkey"/>
    <s v="Turkey"/>
    <n v="1"/>
    <d v="2021-04-27T00:00:00"/>
    <n v="2021"/>
    <x v="5"/>
    <s v="1 Season"/>
    <n v="1"/>
    <s v=""/>
    <m/>
    <n v="1"/>
    <s v="International TV Shows, TV Dramas, TV Thrillers"/>
    <s v="International TV Shows"/>
    <s v="International TV Shows, TV Dramas, TV Thrillers"/>
    <n v="3"/>
  </r>
  <r>
    <n v="989"/>
    <s v="s989"/>
    <x v="1"/>
    <s v="Let's Fight Ghost"/>
    <s v="Kongkiat Khomsiri"/>
    <s v="Suppapong Udomkaewkanjana, Patchanan Jiajirachote, Thongpoom Siripipat, Apiwit Reardon, Kornrawich Sungkitbool, Waratthaya Wongchayaporn, Wannasak Sirilar"/>
    <n v="7"/>
    <s v="Thailand"/>
    <s v="Thailand"/>
    <n v="1"/>
    <d v="2021-04-23T00:00:00"/>
    <n v="2021"/>
    <x v="1"/>
    <s v="1 Season"/>
    <n v="1"/>
    <s v=""/>
    <m/>
    <n v="1"/>
    <s v="International TV Shows, Romantic TV Shows, TV Comedies"/>
    <s v="International TV Shows"/>
    <s v="International TV Shows, Romantic TV Shows, TV Comedies"/>
    <n v="3"/>
  </r>
  <r>
    <n v="994"/>
    <s v="s994"/>
    <x v="1"/>
    <s v="Shadow and Bone"/>
    <m/>
    <s v="Jessie Mei Li, Archie Renaux, Ben Barnes, Freddy Carter, Amita Suman, Kit Young, Danielle Galligan, Calahan Skogman, Sujaya Dasgupta, Simon Sears, Daisy Head, Zo√´ Wanamaker, Luke Pasqualino, Julian Kostov"/>
    <n v="14"/>
    <s v="United States"/>
    <s v="United States"/>
    <n v="1"/>
    <d v="2021-04-23T00:00:00"/>
    <n v="2021"/>
    <x v="1"/>
    <s v="1 Season"/>
    <n v="1"/>
    <s v=""/>
    <m/>
    <n v="1"/>
    <s v="TV Action &amp; Adventure, TV Dramas, TV Sci-Fi &amp; Fantasy"/>
    <s v="TV Action &amp; Adventure"/>
    <s v="TV Action &amp; Adventure, TV Dramas, TV Sci-Fi &amp; Fantasy"/>
    <n v="3"/>
  </r>
  <r>
    <n v="998"/>
    <s v="s998"/>
    <x v="1"/>
    <s v="Life in Color with David Attenborough"/>
    <m/>
    <s v="David Attenborough"/>
    <n v="1"/>
    <s v="Australia"/>
    <s v="Australia, United Kingdom"/>
    <n v="2"/>
    <d v="2021-04-22T00:00:00"/>
    <n v="2021"/>
    <x v="6"/>
    <s v="1 Season"/>
    <n v="1"/>
    <s v=""/>
    <m/>
    <n v="1"/>
    <s v="British TV Shows, Docuseries, International TV Shows"/>
    <s v="British TV Shows"/>
    <s v="British TV Shows, Docuseries, International TV Shows"/>
    <n v="3"/>
  </r>
  <r>
    <n v="1004"/>
    <s v="s1004"/>
    <x v="1"/>
    <s v="Zero"/>
    <m/>
    <s v="Giuseppe Dave Seke, Haroun Fall, Beatrice Grann√≤, Dylan Magon, Daniela Scattolin, Madior Fall, Virgina Diop"/>
    <n v="7"/>
    <s v="Italy"/>
    <s v="Italy"/>
    <n v="1"/>
    <d v="2021-04-21T00:00:00"/>
    <n v="2021"/>
    <x v="5"/>
    <s v="1 Season"/>
    <n v="1"/>
    <s v=""/>
    <m/>
    <n v="1"/>
    <s v="International TV Shows, TV Comedies, TV Dramas"/>
    <s v="International TV Shows"/>
    <s v="International TV Shows, TV Comedies, TV Dramas"/>
    <n v="3"/>
  </r>
  <r>
    <n v="1005"/>
    <s v="s1005"/>
    <x v="1"/>
    <s v="Izzy's Koala World"/>
    <m/>
    <s v="Izzy Bee, Ali Bee, Tim Bee"/>
    <n v="3"/>
    <s v="Australia"/>
    <s v="Australia"/>
    <n v="1"/>
    <d v="2021-04-20T00:00:00"/>
    <n v="2021"/>
    <x v="0"/>
    <s v="2 Season"/>
    <n v="2"/>
    <s v=""/>
    <m/>
    <n v="2"/>
    <s v="Kids' TV"/>
    <s v="Kids' TV"/>
    <s v="Kids' TV"/>
    <n v="1"/>
  </r>
  <r>
    <n v="1013"/>
    <s v="s1013"/>
    <x v="1"/>
    <s v="Luis Miguel - The Series"/>
    <m/>
    <s v="Diego Boneta, Juan Pablo Zurita, Camila Sodi, √ìscar Jaenada, Izan Llunas, Paulina D√°vila, Mart√≠n Bello, Anna Favella, C√©sar Bord√≥n, Vanessa Bauche"/>
    <n v="10"/>
    <s v="Mexico"/>
    <s v="Mexico"/>
    <n v="1"/>
    <d v="2021-04-19T00:00:00"/>
    <n v="2021"/>
    <x v="5"/>
    <s v="2 Season"/>
    <n v="2"/>
    <s v=""/>
    <m/>
    <n v="2"/>
    <s v="International TV Shows, Spanish-Language TV Shows, TV Dramas"/>
    <s v="International TV Shows"/>
    <s v="International TV Shows, Spanish-Language TV Shows, TV Dramas"/>
    <n v="3"/>
  </r>
  <r>
    <n v="1015"/>
    <s v="s1015"/>
    <x v="1"/>
    <s v="PJ Masks"/>
    <m/>
    <s v="Jacob Ewaniuk, Kyle Breitkopf, Addison Holley"/>
    <n v="3"/>
    <s v="France"/>
    <s v="France, United Kingdom"/>
    <n v="2"/>
    <d v="2021-04-19T00:00:00"/>
    <n v="2019"/>
    <x v="0"/>
    <s v="3 Season"/>
    <n v="3"/>
    <s v=""/>
    <m/>
    <n v="3"/>
    <s v="Kids' TV"/>
    <s v="Kids' TV"/>
    <s v="Kids' TV"/>
    <n v="1"/>
  </r>
  <r>
    <n v="1026"/>
    <s v="s1026"/>
    <x v="1"/>
    <s v="Bakugan: Geogan Rising"/>
    <m/>
    <s v="Jonah Wineberg, Margarita Valderrama, Deven Christian Mack, Jaimee Joe Gonzaga, Sharjil Rasool, Will Bowes, Jason Deline, Dan Petronijevic, Carling Doubt, Joshua Graham, Cory Doran"/>
    <n v="11"/>
    <m/>
    <m/>
    <n v="0"/>
    <d v="2021-04-16T00:00:00"/>
    <n v="2021"/>
    <x v="8"/>
    <s v="1 Season"/>
    <n v="1"/>
    <s v=""/>
    <m/>
    <n v="1"/>
    <s v="Anime Series, Kids' TV"/>
    <s v="Anime Series"/>
    <s v="Anime Series, Kids' TV"/>
    <n v="2"/>
  </r>
  <r>
    <n v="1033"/>
    <s v="s1033"/>
    <x v="1"/>
    <s v="Love Naggers"/>
    <m/>
    <s v="Seo Jang-hoon, Kim Sook, Han Hye-jin, Kwak Jung-eun, Ju Wu-jae"/>
    <n v="5"/>
    <s v="South Korea"/>
    <s v="South Korea"/>
    <n v="1"/>
    <d v="2021-04-16T00:00:00"/>
    <n v="2021"/>
    <x v="1"/>
    <s v="1 Season"/>
    <n v="1"/>
    <s v=""/>
    <m/>
    <n v="1"/>
    <s v="International TV Shows, Stand-Up Comedy &amp; Talk Shows"/>
    <s v="International TV Shows"/>
    <s v="International TV Shows, Stand-Up Comedy &amp; Talk Shows"/>
    <n v="2"/>
  </r>
  <r>
    <n v="1039"/>
    <s v="s1039"/>
    <x v="1"/>
    <s v="Dancing Angels"/>
    <m/>
    <m/>
    <n v="0"/>
    <m/>
    <m/>
    <n v="0"/>
    <d v="2021-04-15T00:00:00"/>
    <n v="2016"/>
    <x v="6"/>
    <s v="1 Season"/>
    <n v="1"/>
    <s v=""/>
    <m/>
    <n v="1"/>
    <s v="International TV Shows, Romantic TV Shows, TV Comedies"/>
    <s v="International TV Shows"/>
    <s v="International TV Shows, Romantic TV Shows, TV Comedies"/>
    <n v="3"/>
  </r>
  <r>
    <n v="1041"/>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n v="21"/>
    <s v="Japan"/>
    <s v="Japan"/>
    <n v="1"/>
    <d v="2021-04-15T00:00:00"/>
    <n v="2016"/>
    <x v="5"/>
    <s v="1 Season"/>
    <n v="1"/>
    <s v=""/>
    <m/>
    <n v="1"/>
    <s v="Anime Series, Crime TV Shows, International TV Shows"/>
    <s v="Anime Series"/>
    <s v="Anime Series, Crime TV Shows, International TV Shows"/>
    <n v="3"/>
  </r>
  <r>
    <n v="1043"/>
    <s v="s1043"/>
    <x v="1"/>
    <s v="Garth Brooks: The Road I‚Äôm On"/>
    <s v="Glenn Weiss"/>
    <s v="Garth Brooks"/>
    <n v="1"/>
    <s v="United States"/>
    <s v="United States"/>
    <n v="1"/>
    <d v="2021-04-15T00:00:00"/>
    <n v="2019"/>
    <x v="6"/>
    <s v="1 Season"/>
    <n v="1"/>
    <s v=""/>
    <m/>
    <n v="1"/>
    <s v="Docuseries"/>
    <s v="Docuseries"/>
    <s v="Docuseries"/>
    <n v="1"/>
  </r>
  <r>
    <n v="1044"/>
    <s v="s1044"/>
    <x v="1"/>
    <s v="Gilmore Girls"/>
    <m/>
    <s v="Lauren Graham, Alexis Bledel, Scott Patterson, Keiko Agena, Yanic Truesdale, Kelly Bishop, Edward Herrmann, Melissa McCarthy, Sean Gunn, Liza Weil, Liz Torres, Jared Padalecki"/>
    <n v="12"/>
    <s v="United States"/>
    <s v="United States"/>
    <n v="1"/>
    <d v="2021-04-15T00:00:00"/>
    <n v="2006"/>
    <x v="1"/>
    <s v="7 Season"/>
    <n v="7"/>
    <s v=""/>
    <m/>
    <n v="7"/>
    <s v="Romantic TV Shows, TV Comedies, TV Dramas"/>
    <s v="Romantic TV Shows"/>
    <s v="Romantic TV Shows, TV Comedies, TV Dramas"/>
    <n v="3"/>
  </r>
  <r>
    <n v="1045"/>
    <s v="s1045"/>
    <x v="1"/>
    <s v="High-Rise Invasion"/>
    <m/>
    <s v="Haruka Shiraishi, Shiki Aoki, Akira Sekine, Junya Enoki, Yuuichirou Umehara, Megumi Ogata, Shoya Chiba, Makoto Furukawa, Seiro Ogino, Koji Yusa, Chika Anzai, Asami Seto, Shizuka Ito, Juri Kimura, Kaito Ishikawa, Yoko Hikasa, Jun Fukuyama"/>
    <n v="17"/>
    <s v="Japan"/>
    <s v="Japan"/>
    <n v="1"/>
    <d v="2021-04-15T00:00:00"/>
    <n v="2021"/>
    <x v="5"/>
    <s v="1 Season"/>
    <n v="1"/>
    <s v=""/>
    <m/>
    <n v="1"/>
    <s v="Anime Series, International TV Shows, TV Thrillers"/>
    <s v="Anime Series"/>
    <s v="Anime Series, International TV Shows, TV Thrillers"/>
    <n v="3"/>
  </r>
  <r>
    <n v="1046"/>
    <s v="s1046"/>
    <x v="1"/>
    <s v="Next in Fashion"/>
    <m/>
    <s v="Tan France, Alexa Chung"/>
    <n v="2"/>
    <s v="United States"/>
    <s v="United States"/>
    <n v="1"/>
    <d v="2021-04-15T00:00:00"/>
    <n v="2020"/>
    <x v="1"/>
    <s v="1 Season"/>
    <n v="1"/>
    <s v=""/>
    <m/>
    <n v="1"/>
    <s v="Reality TV"/>
    <s v="Reality TV"/>
    <s v="Reality TV"/>
    <n v="1"/>
  </r>
  <r>
    <n v="1048"/>
    <s v="s1048"/>
    <x v="1"/>
    <s v="Peasants Rebellion"/>
    <m/>
    <s v="Ward El Kal, Aim√©e Sayah, Bassem Moughnie, Carlos Azar, Sara Abi Kanaan, Wesam Hanna"/>
    <n v="6"/>
    <s v="Lebanon"/>
    <s v="Lebanon"/>
    <n v="1"/>
    <d v="2021-04-15T00:00:00"/>
    <n v="2018"/>
    <x v="1"/>
    <s v="1 Season"/>
    <n v="1"/>
    <s v=""/>
    <m/>
    <n v="1"/>
    <s v="International TV Shows, TV Dramas"/>
    <s v="International TV Shows"/>
    <s v="International TV Shows, TV Dramas"/>
    <n v="2"/>
  </r>
  <r>
    <n v="1049"/>
    <s v="s1049"/>
    <x v="1"/>
    <s v="Power Players"/>
    <m/>
    <s v="Kieran Walton, Carlos Salazar, Greg Chun, Jamieson Price, Reba Buhr, Todd Haberkorn, Landon McDonald, Scott Whyte, Paul Haapaniemi"/>
    <n v="9"/>
    <s v="United States"/>
    <s v="United States, France"/>
    <n v="2"/>
    <d v="2021-04-15T00:00:00"/>
    <n v="2020"/>
    <x v="0"/>
    <s v="3 Season"/>
    <n v="3"/>
    <s v=""/>
    <m/>
    <n v="3"/>
    <s v="Kids' TV"/>
    <s v="Kids' TV"/>
    <s v="Kids' TV"/>
    <n v="1"/>
  </r>
  <r>
    <n v="1050"/>
    <s v="s1050"/>
    <x v="1"/>
    <s v="Ricky Zoom"/>
    <m/>
    <s v="Max Fincham, Twinkle Jaiswal, Bradley Bissett, Dylan Naden, Adam Longworth, Ashton Frank, Edward Moloney, Esther Coles, Jess Robinson, Miranda Pointer, Osian Thompson, Simon Lipkin, Richard David-Caine"/>
    <n v="13"/>
    <s v="China"/>
    <s v="China, United Kingdom"/>
    <n v="2"/>
    <d v="2021-04-15T00:00:00"/>
    <n v="2019"/>
    <x v="0"/>
    <s v="1 Season"/>
    <n v="1"/>
    <s v=""/>
    <m/>
    <n v="1"/>
    <s v="British TV Shows, Kids' TV"/>
    <s v="British TV Shows"/>
    <s v="British TV Shows, Kids' TV"/>
    <n v="2"/>
  </r>
  <r>
    <n v="1052"/>
    <s v="s1052"/>
    <x v="1"/>
    <s v="Sonic X"/>
    <m/>
    <s v="Junichi Kanemaru, Sanae Kobayashi, Ryo Hirohashi, Taeko Kawata, Nobutoshi Canna, Koji Yusa, Rumi Ochiai, Sayaka Aoki, Chikao Otsuka"/>
    <n v="9"/>
    <s v="Japan"/>
    <s v="Japan"/>
    <n v="1"/>
    <d v="2021-04-15T00:00:00"/>
    <n v="2003"/>
    <x v="8"/>
    <s v="2 Season"/>
    <n v="2"/>
    <s v=""/>
    <m/>
    <n v="2"/>
    <s v="Anime Series, Kids' TV"/>
    <s v="Anime Series"/>
    <s v="Anime Series, Kids' TV"/>
    <n v="2"/>
  </r>
  <r>
    <n v="1057"/>
    <s v="s1057"/>
    <x v="1"/>
    <s v="Ajaibnya Cinta"/>
    <m/>
    <m/>
    <n v="0"/>
    <m/>
    <m/>
    <n v="0"/>
    <d v="2021-04-14T00:00:00"/>
    <n v="2015"/>
    <x v="6"/>
    <s v="1 Season"/>
    <n v="1"/>
    <s v=""/>
    <m/>
    <n v="1"/>
    <s v="International TV Shows, TV Dramas"/>
    <s v="International TV Shows"/>
    <s v="International TV Shows, TV Dramas"/>
    <n v="2"/>
  </r>
  <r>
    <n v="1058"/>
    <s v="s1058"/>
    <x v="1"/>
    <s v="Dad Stop Embarrassing Me!"/>
    <m/>
    <s v="Jamie Foxx, David Alan Grier, Kyla-Drew, Porscha Coleman, Jonathan Kite, Heather Hemmens, Valente Rodriguez"/>
    <n v="7"/>
    <s v="United States"/>
    <s v="United States"/>
    <n v="1"/>
    <d v="2021-04-14T00:00:00"/>
    <n v="2021"/>
    <x v="1"/>
    <s v="1 Season"/>
    <n v="1"/>
    <s v=""/>
    <m/>
    <n v="1"/>
    <s v="TV Comedies"/>
    <s v="TV Comedies"/>
    <s v="TV Comedies"/>
    <n v="1"/>
  </r>
  <r>
    <n v="1059"/>
    <s v="s1059"/>
    <x v="1"/>
    <s v="Fate: The Winx Saga"/>
    <m/>
    <s v="Abigail Cowen, Hannah Van Der Westhuysen, Precious Mustapha, Eliot Salt, Elisha Applebaum, Danny Griffin, Sadie Soverall, Freddie Thorp, Rob James-Collier, Eve Best, Lesley Sharp"/>
    <n v="11"/>
    <s v="Italy"/>
    <s v="Italy, United Kingdom"/>
    <n v="2"/>
    <d v="2021-04-14T00:00:00"/>
    <n v="2021"/>
    <x v="5"/>
    <s v="1 Season"/>
    <n v="1"/>
    <s v=""/>
    <m/>
    <n v="1"/>
    <s v="British TV Shows, International TV Shows, TV Dramas"/>
    <s v="British TV Shows"/>
    <s v="British TV Shows, International TV Shows, TV Dramas"/>
    <n v="3"/>
  </r>
  <r>
    <n v="1060"/>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n v="24"/>
    <s v="United States"/>
    <s v="United States"/>
    <n v="1"/>
    <d v="2021-04-14T00:00:00"/>
    <n v="2018"/>
    <x v="5"/>
    <s v="6 Season"/>
    <n v="6"/>
    <s v=""/>
    <m/>
    <n v="6"/>
    <s v="TV Dramas, TV Thrillers"/>
    <s v="TV Dramas"/>
    <s v="TV Dramas, TV Thrillers"/>
    <n v="2"/>
  </r>
  <r>
    <n v="1061"/>
    <s v="s1061"/>
    <x v="1"/>
    <s v="Indian Matchmaking"/>
    <m/>
    <m/>
    <n v="0"/>
    <s v="United States"/>
    <s v="United States, India"/>
    <n v="2"/>
    <d v="2021-04-14T00:00:00"/>
    <n v="2020"/>
    <x v="1"/>
    <s v="1 Season"/>
    <n v="1"/>
    <s v=""/>
    <m/>
    <n v="1"/>
    <s v="Reality TV, Romantic TV Shows"/>
    <s v="Reality TV"/>
    <s v="Reality TV, Romantic TV Shows"/>
    <n v="2"/>
  </r>
  <r>
    <n v="1062"/>
    <s v="s1062"/>
    <x v="1"/>
    <s v="Jeffrey Epstein: Filthy Rich"/>
    <m/>
    <m/>
    <n v="0"/>
    <s v="United States"/>
    <s v="United States"/>
    <n v="1"/>
    <d v="2021-04-14T00:00:00"/>
    <n v="2020"/>
    <x v="5"/>
    <s v="1 Season"/>
    <n v="1"/>
    <s v=""/>
    <m/>
    <n v="1"/>
    <s v="Crime TV Shows, Docuseries"/>
    <s v="Crime TV Shows"/>
    <s v="Crime TV Shows, Docuseries"/>
    <n v="2"/>
  </r>
  <r>
    <n v="1063"/>
    <s v="s1063"/>
    <x v="1"/>
    <s v="Law School"/>
    <m/>
    <s v="Kim Myung-min, Kim Beom, Ryu Hye-young, Lee Jung-eun, Park Hyuk-kwon, An Nae-sang, Chung Won-joong, Lee Su-kyoung, Lee David, Go Youn-jung, Hyunwoo"/>
    <n v="11"/>
    <s v="South Korea"/>
    <s v="South Korea"/>
    <n v="1"/>
    <d v="2021-04-14T00:00:00"/>
    <n v="2021"/>
    <x v="1"/>
    <s v="1 Season"/>
    <n v="1"/>
    <s v=""/>
    <m/>
    <n v="1"/>
    <s v="Crime TV Shows, International TV Shows, TV Dramas"/>
    <s v="Crime TV Shows"/>
    <s v="Crime TV Shows, International TV Shows, TV Dramas"/>
    <n v="3"/>
  </r>
  <r>
    <n v="1064"/>
    <s v="s1064"/>
    <x v="1"/>
    <s v="Living with Yourself"/>
    <m/>
    <s v="Paul Rudd, Aisling Bea, Desmin Borges, Zo√´ Chao, Karen Pittman"/>
    <n v="5"/>
    <s v="United States"/>
    <s v="United States"/>
    <n v="1"/>
    <d v="2021-04-14T00:00:00"/>
    <n v="2019"/>
    <x v="5"/>
    <s v="1 Season"/>
    <n v="1"/>
    <s v=""/>
    <m/>
    <n v="1"/>
    <s v="TV Comedies, TV Dramas"/>
    <s v="TV Comedies"/>
    <s v="TV Comedies, TV Dramas"/>
    <n v="2"/>
  </r>
  <r>
    <n v="1065"/>
    <s v="s1065"/>
    <x v="1"/>
    <s v="Signal"/>
    <m/>
    <s v="Kim Hye-su, Lee Je-hoon, Cho Jin-woong, Jang Hyun-sung, Jeong Hae-gyoon, Kim Won-hae, Jung Han-bi, Lee Yu-jun, Son Hyeon-ju"/>
    <n v="9"/>
    <s v="South Korea"/>
    <s v="South Korea"/>
    <n v="1"/>
    <d v="2021-04-14T00:00:00"/>
    <n v="2016"/>
    <x v="5"/>
    <s v="1 Season"/>
    <n v="1"/>
    <s v=""/>
    <m/>
    <n v="1"/>
    <s v="Crime TV Shows, International TV Shows, Korean TV Shows"/>
    <s v="Crime TV Shows"/>
    <s v="Crime TV Shows, International TV Shows, Korean TV Shows"/>
    <n v="3"/>
  </r>
  <r>
    <n v="1066"/>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n v="28"/>
    <s v="Canada"/>
    <s v="Canada"/>
    <n v="1"/>
    <d v="2021-04-14T00:00:00"/>
    <n v="2019"/>
    <x v="5"/>
    <s v="3 Season"/>
    <n v="3"/>
    <s v=""/>
    <m/>
    <n v="3"/>
    <s v="TV Horror, TV Mysteries, TV Thrillers"/>
    <s v="TV Horror"/>
    <s v="TV Horror, TV Mysteries, TV Thrillers"/>
    <n v="3"/>
  </r>
  <r>
    <n v="1068"/>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n v="22"/>
    <s v="Thailand"/>
    <s v="Thailand"/>
    <n v="1"/>
    <d v="2021-04-14T00:00:00"/>
    <n v="2020"/>
    <x v="5"/>
    <s v="1 Season"/>
    <n v="1"/>
    <s v=""/>
    <m/>
    <n v="1"/>
    <s v="International TV Shows, TV Dramas, Teen TV Shows"/>
    <s v="International TV Shows"/>
    <s v="International TV Shows, TV Dramas, Teen TV Shows"/>
    <n v="3"/>
  </r>
  <r>
    <n v="1069"/>
    <s v="s1069"/>
    <x v="1"/>
    <s v="Unnatural Selection"/>
    <m/>
    <m/>
    <n v="0"/>
    <s v="United States"/>
    <s v="United States"/>
    <n v="1"/>
    <d v="2021-04-14T00:00:00"/>
    <n v="2019"/>
    <x v="5"/>
    <s v="1 Season"/>
    <n v="1"/>
    <s v=""/>
    <m/>
    <n v="1"/>
    <s v="Docuseries, Science &amp; Nature TV"/>
    <s v="Docuseries"/>
    <s v="Docuseries, Science &amp; Nature TV"/>
    <n v="2"/>
  </r>
  <r>
    <n v="1076"/>
    <s v="s1076"/>
    <x v="1"/>
    <s v="My Love: Six Stories of True Love"/>
    <s v="Moyoung Jin, Caroline S√°, Deepti Kakkar, Fahad Mustafa, Hikaru Toda, Chico Pereira, Elaine McMillion Sheldon"/>
    <m/>
    <n v="0"/>
    <s v="United States"/>
    <s v="United States, Brazil, Japan, Spain, India"/>
    <n v="5"/>
    <d v="2021-04-13T00:00:00"/>
    <n v="2021"/>
    <x v="6"/>
    <s v="1 Season"/>
    <n v="1"/>
    <s v=""/>
    <m/>
    <n v="1"/>
    <s v="Docuseries"/>
    <s v="Docuseries"/>
    <s v="Docuseries"/>
    <n v="1"/>
  </r>
  <r>
    <n v="1080"/>
    <s v="s1080"/>
    <x v="1"/>
    <s v="The Baker and the Beauty"/>
    <m/>
    <s v="Victor Rasuk, Nathalie Kelley, Dan Bucatinsky, David Del Rio, Michelle Veintimilla, Lisa Vidal, Carlos G√≥mez, Belissa Escobedo"/>
    <n v="8"/>
    <s v="Israel"/>
    <s v="Israel, United States"/>
    <n v="2"/>
    <d v="2021-04-13T00:00:00"/>
    <n v="2020"/>
    <x v="6"/>
    <s v="1 Season"/>
    <n v="1"/>
    <s v=""/>
    <m/>
    <n v="1"/>
    <s v="Romantic TV Shows, TV Comedies, TV Dramas"/>
    <s v="Romantic TV Shows"/>
    <s v="Romantic TV Shows, TV Comedies, TV Dramas"/>
    <n v="3"/>
  </r>
  <r>
    <n v="1082"/>
    <s v="s1082"/>
    <x v="1"/>
    <s v="Nicky, Ricky, Dicky &amp; Dawn"/>
    <m/>
    <s v="Brian Stepanek, Allison Munn, Aidan Gallagher, Casey Simpson, Mace Coronel, Lizzy Greene"/>
    <n v="6"/>
    <s v="United States"/>
    <s v="United States"/>
    <n v="1"/>
    <d v="2021-04-12T00:00:00"/>
    <n v="2018"/>
    <x v="4"/>
    <s v="4 Season"/>
    <n v="4"/>
    <s v=""/>
    <m/>
    <n v="4"/>
    <s v="Kids' TV, TV Comedies"/>
    <s v="Kids' TV"/>
    <s v="Kids' TV, TV Comedies"/>
    <n v="2"/>
  </r>
  <r>
    <n v="1083"/>
    <s v="s1083"/>
    <x v="1"/>
    <s v="Don't be the First one"/>
    <m/>
    <s v="Park Mi-sun, Jang Do-youn"/>
    <n v="2"/>
    <m/>
    <m/>
    <n v="0"/>
    <d v="2021-04-11T00:00:00"/>
    <n v="2021"/>
    <x v="1"/>
    <s v="1 Season"/>
    <n v="1"/>
    <s v=""/>
    <m/>
    <n v="1"/>
    <s v="International TV Shows, Reality TV"/>
    <s v="International TV Shows"/>
    <s v="International TV Shows, Reality TV"/>
    <n v="2"/>
  </r>
  <r>
    <n v="1085"/>
    <s v="s1085"/>
    <x v="1"/>
    <s v="Heaven Official's Blessing"/>
    <m/>
    <s v="Jiang Guangtao, Ma Zhengyang, Wen Sen, Hu Liangwei, Huang Ying"/>
    <n v="5"/>
    <s v="China"/>
    <s v="China"/>
    <n v="1"/>
    <d v="2021-04-09T00:00:00"/>
    <n v="2020"/>
    <x v="1"/>
    <s v="1 Season"/>
    <n v="1"/>
    <s v=""/>
    <m/>
    <n v="1"/>
    <s v="Anime Series, International TV Shows, Romantic TV Shows"/>
    <s v="Anime Series"/>
    <s v="Anime Series, International TV Shows, Romantic TV Shows"/>
    <n v="3"/>
  </r>
  <r>
    <n v="1092"/>
    <s v="s1092"/>
    <x v="1"/>
    <s v="The Way of the Househusband"/>
    <m/>
    <s v="Kenjiro Tsuda, Shizuka Ito, Kazuyuki Okitsu, M„ÉªA„ÉªO, Jun Fukushima, Kimiko Saito, Yoshimasa Hosoya, Masashi Nogawa, Junichi Yanagida, Hochu Otsuka, Atsuko Tanaka"/>
    <n v="11"/>
    <s v="Japan"/>
    <s v="Japan"/>
    <n v="1"/>
    <d v="2021-04-08T00:00:00"/>
    <n v="2021"/>
    <x v="5"/>
    <s v="1 Season"/>
    <n v="1"/>
    <s v=""/>
    <m/>
    <n v="1"/>
    <s v="Anime Series, International TV Shows"/>
    <s v="Anime Series"/>
    <s v="Anime Series, International TV Shows"/>
    <n v="2"/>
  </r>
  <r>
    <n v="1094"/>
    <s v="s1094"/>
    <x v="1"/>
    <s v="The Big Day"/>
    <m/>
    <m/>
    <n v="0"/>
    <s v="India"/>
    <s v="India"/>
    <n v="1"/>
    <d v="2021-04-07T00:00:00"/>
    <n v="2021"/>
    <x v="1"/>
    <s v="2 Season"/>
    <n v="2"/>
    <s v=""/>
    <m/>
    <n v="2"/>
    <s v="International TV Shows, Reality TV, Romantic TV Shows"/>
    <s v="International TV Shows"/>
    <s v="International TV Shows, Reality TV, Romantic TV Shows"/>
    <n v="3"/>
  </r>
  <r>
    <n v="1095"/>
    <s v="s1095"/>
    <x v="1"/>
    <s v="The Wedding Coach"/>
    <m/>
    <m/>
    <n v="0"/>
    <m/>
    <m/>
    <n v="0"/>
    <d v="2021-04-07T00:00:00"/>
    <n v="2021"/>
    <x v="5"/>
    <s v="1 Season"/>
    <n v="1"/>
    <s v=""/>
    <m/>
    <n v="1"/>
    <s v="Reality TV, Romantic TV Shows"/>
    <s v="Reality TV"/>
    <s v="Reality TV, Romantic TV Shows"/>
    <n v="2"/>
  </r>
  <r>
    <n v="1096"/>
    <s v="s1096"/>
    <x v="1"/>
    <s v="This Is a Robbery: The World's Biggest Art Heist"/>
    <m/>
    <m/>
    <n v="0"/>
    <m/>
    <m/>
    <n v="0"/>
    <d v="2021-04-07T00:00:00"/>
    <n v="2021"/>
    <x v="5"/>
    <s v="1 Season"/>
    <n v="1"/>
    <s v=""/>
    <m/>
    <n v="1"/>
    <s v="Crime TV Shows, Docuseries, TV Mysteries"/>
    <s v="Crime TV Shows"/>
    <s v="Crime TV Shows, Docuseries, TV Mysteries"/>
    <n v="3"/>
  </r>
  <r>
    <n v="1117"/>
    <s v="s1117"/>
    <x v="1"/>
    <s v="Glimpses of a Future"/>
    <m/>
    <m/>
    <n v="0"/>
    <m/>
    <m/>
    <n v="0"/>
    <d v="2021-04-01T00:00:00"/>
    <n v="2020"/>
    <x v="6"/>
    <s v="1 Season"/>
    <n v="1"/>
    <s v=""/>
    <m/>
    <n v="1"/>
    <s v="Docuseries, International TV Shows"/>
    <s v="Docuseries"/>
    <s v="Docuseries, International TV Shows"/>
    <n v="2"/>
  </r>
  <r>
    <n v="1124"/>
    <s v="s1124"/>
    <x v="1"/>
    <s v="Magical Andes"/>
    <m/>
    <m/>
    <n v="0"/>
    <s v="Uruguay"/>
    <s v="Uruguay, Germany"/>
    <n v="2"/>
    <d v="2021-04-01T00:00:00"/>
    <n v="2021"/>
    <x v="4"/>
    <s v="2 Season"/>
    <n v="2"/>
    <s v=""/>
    <m/>
    <n v="2"/>
    <s v="Docuseries, International TV Shows, Science &amp; Nature TV"/>
    <s v="Docuseries"/>
    <s v="Docuseries, International TV Shows, Science &amp; Nature TV"/>
    <n v="3"/>
  </r>
  <r>
    <n v="1126"/>
    <s v="s1126"/>
    <x v="1"/>
    <s v="Murder Maps"/>
    <m/>
    <s v="Nicholas Day"/>
    <n v="1"/>
    <s v="United Kingdom"/>
    <s v="United Kingdom"/>
    <n v="1"/>
    <d v="2021-04-01T00:00:00"/>
    <n v="2017"/>
    <x v="5"/>
    <s v="2 Season"/>
    <n v="2"/>
    <s v=""/>
    <m/>
    <n v="2"/>
    <s v="British TV Shows, Crime TV Shows, Docuseries"/>
    <s v="British TV Shows"/>
    <s v="British TV Shows, Crime TV Shows, Docuseries"/>
    <n v="3"/>
  </r>
  <r>
    <n v="1128"/>
    <s v="s1128"/>
    <x v="1"/>
    <s v="Prank Encounters"/>
    <m/>
    <s v="Gaten Matarazzo"/>
    <n v="1"/>
    <s v="United States"/>
    <s v="United States"/>
    <n v="1"/>
    <d v="2021-04-01T00:00:00"/>
    <n v="2021"/>
    <x v="5"/>
    <s v="2 Season"/>
    <n v="2"/>
    <s v=""/>
    <m/>
    <n v="2"/>
    <s v="Reality TV, TV Comedies, TV Horror"/>
    <s v="Reality TV"/>
    <s v="Reality TV, TV Comedies, TV Horror"/>
    <n v="3"/>
  </r>
  <r>
    <n v="1130"/>
    <s v="s1130"/>
    <x v="1"/>
    <s v="Secrets of Great British Castles"/>
    <m/>
    <s v="Dan Jones"/>
    <n v="1"/>
    <s v="United Kingdom"/>
    <s v="United Kingdom"/>
    <n v="1"/>
    <d v="2021-04-01T00:00:00"/>
    <n v="2016"/>
    <x v="6"/>
    <s v="2 Season"/>
    <n v="2"/>
    <s v=""/>
    <m/>
    <n v="2"/>
    <s v="British TV Shows, Docuseries, International TV Shows"/>
    <s v="British TV Shows"/>
    <s v="British TV Shows, Docuseries, International TV Shows"/>
    <n v="3"/>
  </r>
  <r>
    <n v="1144"/>
    <s v="s1144"/>
    <x v="1"/>
    <s v="Worn Stories"/>
    <m/>
    <m/>
    <n v="0"/>
    <s v="United States"/>
    <s v="United States"/>
    <n v="1"/>
    <d v="2021-04-01T00:00:00"/>
    <n v="2021"/>
    <x v="5"/>
    <s v="1 Season"/>
    <n v="1"/>
    <s v=""/>
    <m/>
    <n v="1"/>
    <s v="Docuseries, Reality TV"/>
    <s v="Docuseries"/>
    <s v="Docuseries, Reality TV"/>
    <n v="2"/>
  </r>
  <r>
    <n v="1147"/>
    <s v="s1147"/>
    <x v="1"/>
    <s v="Haunted: Latin America"/>
    <s v="Adri√°n Garc√≠a Bogliano"/>
    <m/>
    <n v="0"/>
    <s v="United States"/>
    <s v="United States, Mexico"/>
    <n v="2"/>
    <d v="2021-03-31T00:00:00"/>
    <n v="2021"/>
    <x v="1"/>
    <s v="1 Season"/>
    <n v="1"/>
    <s v=""/>
    <m/>
    <n v="1"/>
    <s v="International TV Shows, Reality TV, Spanish-Language TV Shows"/>
    <s v="International TV Shows"/>
    <s v="International TV Shows, Reality TV, Spanish-Language TV Shows"/>
    <n v="3"/>
  </r>
  <r>
    <n v="1149"/>
    <s v="s1149"/>
    <x v="1"/>
    <s v="Robocar Poli"/>
    <m/>
    <s v="Donald Reignoux, Alexis Tomassian, Thomas Sagols, Pierre Francois Pistori, Bruno Magne, Catherine Desplaces, Fily Keita, Adeline Chetail, Bertrand Liebert, Christophe Lemoine"/>
    <n v="10"/>
    <s v="South Korea"/>
    <s v="South Korea"/>
    <n v="1"/>
    <d v="2021-03-31T00:00:00"/>
    <n v="2015"/>
    <x v="0"/>
    <s v="2 Season"/>
    <n v="2"/>
    <s v=""/>
    <m/>
    <n v="2"/>
    <s v="Kids' TV, Korean TV Shows"/>
    <s v="Kids' TV"/>
    <s v="Kids' TV, Korean TV Shows"/>
    <n v="2"/>
  </r>
  <r>
    <n v="1150"/>
    <s v="s1150"/>
    <x v="1"/>
    <s v="Yu-Gi-Oh!"/>
    <m/>
    <s v="Dan Green, Eric Stuart, Amy Birnbaum, Darren Dunstan, Wayne Grayson, Tara Sands, Lisa Ortiz, Megan Hollingshead, Madeleine Blaustein, Sam Riegel, Ted Lewis, Gregory Abbey, Jimmy Zoppi"/>
    <n v="13"/>
    <s v="Japan"/>
    <s v="Japan"/>
    <n v="1"/>
    <d v="2021-03-31T00:00:00"/>
    <n v="2005"/>
    <x v="8"/>
    <s v="1 Season"/>
    <n v="1"/>
    <s v=""/>
    <m/>
    <n v="1"/>
    <s v="Anime Series, Kids' TV"/>
    <s v="Anime Series"/>
    <s v="Anime Series, Kids' TV"/>
    <n v="2"/>
  </r>
  <r>
    <n v="1153"/>
    <s v="s1153"/>
    <x v="1"/>
    <s v="Rainbow High"/>
    <m/>
    <s v="Tara Sands, Anairis Qui√±ones, Laura Stahl, Jenny Yokobori, Kira Buckland, Brittany Cox, Brittany Lauda, Christian Banas, Rebeka Thomas, Hayden Summerall, Deneen Melody"/>
    <n v="11"/>
    <s v="United States"/>
    <s v="United States"/>
    <n v="1"/>
    <d v="2021-03-30T00:00:00"/>
    <n v="2020"/>
    <x v="0"/>
    <s v="1 Season"/>
    <n v="1"/>
    <s v=""/>
    <m/>
    <n v="1"/>
    <s v="Kids' TV"/>
    <s v="Kids' TV"/>
    <s v="Kids' TV"/>
    <n v="1"/>
  </r>
  <r>
    <n v="1159"/>
    <s v="s1159"/>
    <x v="1"/>
    <s v="Big Time Rush"/>
    <m/>
    <s v="Kendall Schmidt, James Maslow, Carlos Pena, Logan Henderson, Ciara Bravo, Stephen Kramer Glickman, Tanya Chisholm, Challen Cates, Erin Sanders, Matt Riedy"/>
    <n v="10"/>
    <s v="United States"/>
    <s v="United States"/>
    <n v="1"/>
    <d v="2021-03-26T00:00:00"/>
    <n v="2013"/>
    <x v="4"/>
    <s v="4 Season"/>
    <n v="4"/>
    <s v=""/>
    <m/>
    <n v="4"/>
    <s v="Kids' TV"/>
    <s v="Kids' TV"/>
    <s v="Kids' TV"/>
    <n v="1"/>
  </r>
  <r>
    <n v="1164"/>
    <s v="s1164"/>
    <x v="1"/>
    <s v="Magic for Humans Spain"/>
    <m/>
    <s v="Antonio D√≠az"/>
    <n v="1"/>
    <s v="Spain"/>
    <s v="Spain"/>
    <n v="1"/>
    <d v="2021-03-26T00:00:00"/>
    <n v="2021"/>
    <x v="5"/>
    <s v="1 Season"/>
    <n v="1"/>
    <s v=""/>
    <m/>
    <n v="1"/>
    <s v="International TV Shows, Reality TV, Spanish-Language TV Shows"/>
    <s v="International TV Shows"/>
    <s v="International TV Shows, Reality TV, Spanish-Language TV Shows"/>
    <n v="3"/>
  </r>
  <r>
    <n v="1167"/>
    <s v="s1167"/>
    <x v="1"/>
    <s v="The Irregulars"/>
    <m/>
    <s v="Mckell David, Thaddea Graham, Jojo Macari, Harrison Osterfield, Darci Shaw, Clarke Peters, Royce Pierreson, Henry Lloyd-Hughes"/>
    <n v="8"/>
    <s v="United Kingdom"/>
    <s v="United Kingdom"/>
    <n v="1"/>
    <d v="2021-03-26T00:00:00"/>
    <n v="2021"/>
    <x v="1"/>
    <s v="1 Season"/>
    <n v="1"/>
    <s v=""/>
    <m/>
    <n v="1"/>
    <s v="British TV Shows, Crime TV Shows, International TV Shows"/>
    <s v="British TV Shows"/>
    <s v="British TV Shows, Crime TV Shows, International TV Shows"/>
    <n v="3"/>
  </r>
  <r>
    <n v="1169"/>
    <s v="s1169"/>
    <x v="1"/>
    <s v="DOTA: Dragon's Blood"/>
    <m/>
    <s v="Yuri Lowenthal, Lara Pulver, Kari Wahlgren, Alix Wilton Regan, Troy Baker, Freya Tingley, Tony Todd"/>
    <n v="7"/>
    <s v="United States"/>
    <s v="United States"/>
    <n v="1"/>
    <d v="2021-03-25T00:00:00"/>
    <n v="2021"/>
    <x v="5"/>
    <s v="1 Season"/>
    <n v="1"/>
    <s v=""/>
    <m/>
    <n v="1"/>
    <s v="Anime Series"/>
    <s v="Anime Series"/>
    <s v="Anime Series"/>
    <n v="1"/>
  </r>
  <r>
    <n v="1170"/>
    <s v="s1170"/>
    <x v="1"/>
    <s v="Pui Pui Molcar"/>
    <m/>
    <m/>
    <n v="0"/>
    <s v="Japan"/>
    <s v="Japan"/>
    <n v="1"/>
    <d v="2021-03-25T00:00:00"/>
    <n v="2021"/>
    <x v="8"/>
    <s v="1 Season"/>
    <n v="1"/>
    <s v=""/>
    <m/>
    <n v="1"/>
    <s v="Kids' TV"/>
    <s v="Kids' TV"/>
    <s v="Kids' TV"/>
    <n v="1"/>
  </r>
  <r>
    <n v="1174"/>
    <s v="s1174"/>
    <x v="1"/>
    <s v="Men on a Mission"/>
    <s v="Jung-ah Im"/>
    <s v="Ho-dong Kang, Soo-geun Lee, Sang-min Lee, Young-chul Kim, Jang-hoon Seo, Hee-chul Kim, Kyung-hoon Min"/>
    <n v="7"/>
    <s v="South Korea"/>
    <s v="South Korea"/>
    <n v="1"/>
    <d v="2021-03-23T00:00:00"/>
    <n v="2021"/>
    <x v="1"/>
    <s v="6 Season"/>
    <n v="6"/>
    <s v=""/>
    <m/>
    <n v="6"/>
    <s v="International TV Shows, Korean TV Shows, Stand-Up Comedy &amp; Talk Shows"/>
    <s v="International TV Shows"/>
    <s v="International TV Shows, Korean TV Shows, Stand-Up Comedy &amp; Talk Shows"/>
    <n v="3"/>
  </r>
  <r>
    <n v="1175"/>
    <s v="s1175"/>
    <x v="1"/>
    <s v="Navillera"/>
    <m/>
    <s v="Park In-hwan, Song Kang, Na Moon-hee, Hong Seung-hee, Cho Seong-ha, Kim Tae-hun, Cheong Hae-kyun, Kim Soo-jin, Jo Bok-rae, Kim Kwon"/>
    <n v="10"/>
    <s v="South Korea"/>
    <s v="South Korea"/>
    <n v="1"/>
    <d v="2021-03-23T00:00:00"/>
    <n v="2021"/>
    <x v="1"/>
    <s v="1 Season"/>
    <n v="1"/>
    <s v=""/>
    <m/>
    <n v="1"/>
    <s v="International TV Shows, TV Dramas"/>
    <s v="International TV Shows"/>
    <s v="International TV Shows, TV Dramas"/>
    <n v="2"/>
  </r>
  <r>
    <n v="1180"/>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n v="15"/>
    <s v="United States"/>
    <s v="United States, Japan"/>
    <n v="2"/>
    <d v="2021-03-20T00:00:00"/>
    <n v="2010"/>
    <x v="8"/>
    <s v="4 Season"/>
    <n v="4"/>
    <s v=""/>
    <m/>
    <n v="4"/>
    <s v="Kids' TV"/>
    <s v="Kids' TV"/>
    <s v="Kids' TV"/>
    <n v="1"/>
  </r>
  <r>
    <n v="1181"/>
    <s v="s1181"/>
    <x v="1"/>
    <s v="Alien TV"/>
    <m/>
    <s v="Rob Tinkler, Julie Lemieux, John Cleland, Kyle Dooley, Rupert Degas"/>
    <n v="5"/>
    <m/>
    <m/>
    <n v="0"/>
    <d v="2021-03-19T00:00:00"/>
    <n v="2021"/>
    <x v="8"/>
    <s v="2 Season"/>
    <n v="2"/>
    <s v=""/>
    <m/>
    <n v="2"/>
    <s v="Kids' TV, TV Comedies"/>
    <s v="Kids' TV"/>
    <s v="Kids' TV, TV Comedies"/>
    <n v="2"/>
  </r>
  <r>
    <n v="1182"/>
    <s v="s1182"/>
    <x v="1"/>
    <s v="Country Comfort"/>
    <m/>
    <s v="Katharine McPhee, Eddie Cibrian, Ricardo Hurtado, Jamie Martin Mann, Griffin McIntyre, Shiloh Verrico, Pyper Braun, Janet Varney, Eric Balfour"/>
    <n v="9"/>
    <s v="United States"/>
    <s v="United States"/>
    <n v="1"/>
    <d v="2021-03-19T00:00:00"/>
    <n v="2021"/>
    <x v="6"/>
    <s v="1 Season"/>
    <n v="1"/>
    <s v=""/>
    <m/>
    <n v="1"/>
    <s v="TV Comedies"/>
    <s v="TV Comedies"/>
    <s v="TV Comedies"/>
    <n v="1"/>
  </r>
  <r>
    <n v="1183"/>
    <s v="s1183"/>
    <x v="1"/>
    <s v="Formula 1: Drive to Survive"/>
    <m/>
    <m/>
    <n v="0"/>
    <s v="United Kingdom"/>
    <s v="United Kingdom"/>
    <n v="1"/>
    <d v="2021-03-19T00:00:00"/>
    <n v="2021"/>
    <x v="5"/>
    <s v="3 Season"/>
    <n v="3"/>
    <s v=""/>
    <m/>
    <n v="3"/>
    <s v="Docuseries"/>
    <s v="Docuseries"/>
    <s v="Docuseries"/>
    <n v="1"/>
  </r>
  <r>
    <n v="1187"/>
    <s v="s1187"/>
    <x v="1"/>
    <s v="B: The Beginning"/>
    <m/>
    <s v="Hiroaki Hirata, Yuki Kaji, Asami Seto, Hiroki Touchi, Minoru Inaba, Ami Koshimizu, Toshiyuki Toyonaga, Shintaro Tanaka, Atsushi Goto, Toshiyuki Morikawa, Kaito Ishikawa, Satomi Sato, Yu Kitada, Mitsuki Saiga, Kazuya Nakai, Nozomi Kameda, Makoto Awane"/>
    <n v="17"/>
    <s v="Japan"/>
    <s v="Japan"/>
    <n v="1"/>
    <d v="2021-03-18T00:00:00"/>
    <n v="2021"/>
    <x v="5"/>
    <s v="2 Season"/>
    <n v="2"/>
    <s v=""/>
    <m/>
    <n v="2"/>
    <s v="Anime Series, Crime TV Shows, International TV Shows"/>
    <s v="Anime Series"/>
    <s v="Anime Series, Crime TV Shows, International TV Shows"/>
    <n v="3"/>
  </r>
  <r>
    <n v="1197"/>
    <s v="s1197"/>
    <x v="1"/>
    <s v="Under Suspicion: Uncovering the Wesphael Case"/>
    <s v="Alain Brunard"/>
    <m/>
    <n v="0"/>
    <s v="Belgium"/>
    <s v="Belgium"/>
    <n v="1"/>
    <d v="2021-03-17T00:00:00"/>
    <n v="2021"/>
    <x v="1"/>
    <s v="1 Season"/>
    <n v="1"/>
    <s v=""/>
    <m/>
    <n v="1"/>
    <s v="Crime TV Shows, Docuseries, International TV Shows"/>
    <s v="Crime TV Shows"/>
    <s v="Crime TV Shows, Docuseries, International TV Shows"/>
    <n v="3"/>
  </r>
  <r>
    <n v="1201"/>
    <s v="s1201"/>
    <x v="1"/>
    <s v="Waffles + Mochi"/>
    <m/>
    <s v="Michelle Zamora, Russ Walko, Michelle Obama, Jonathan Kidder, Diona Elise Burnett, Taleia Gilliam, Lyric Lewis, Andy Hayward, Piotr Michael, George Konner"/>
    <n v="10"/>
    <s v="United States"/>
    <s v="United States"/>
    <n v="1"/>
    <d v="2021-03-16T00:00:00"/>
    <n v="2021"/>
    <x v="0"/>
    <s v="1 Season"/>
    <n v="1"/>
    <s v=""/>
    <m/>
    <n v="1"/>
    <s v="Kids' TV"/>
    <s v="Kids' TV"/>
    <s v="Kids' TV"/>
    <n v="1"/>
  </r>
  <r>
    <n v="1202"/>
    <s v="s1202"/>
    <x v="1"/>
    <s v="Abla Fahita: Drama Queen"/>
    <m/>
    <s v="Bassem Samra, Donia Maher, Zeina Mansour, Osama Abdallah, Mohamed El Swisi, Rehab Hussien"/>
    <n v="6"/>
    <s v="Egypt"/>
    <s v="Egypt"/>
    <n v="1"/>
    <d v="2021-03-15T00:00:00"/>
    <n v="2021"/>
    <x v="1"/>
    <s v="1 Season"/>
    <n v="1"/>
    <s v=""/>
    <m/>
    <n v="1"/>
    <s v="Crime TV Shows, International TV Shows, TV Comedies"/>
    <s v="Crime TV Shows"/>
    <s v="Crime TV Shows, International TV Shows, TV Comedies"/>
    <n v="3"/>
  </r>
  <r>
    <n v="1206"/>
    <s v="s1206"/>
    <x v="1"/>
    <s v="The Lost Pirate Kingdom"/>
    <m/>
    <s v="James Oliver Wheatley, Sam Callis, Thomas Padley, Evan Milton, Samuel Collings, Miles Yekinni, Jack Waldouck, Mia Tomlinson, Kevin Howarth, Mark Gillis, George Watkins, Derek Jacobi"/>
    <n v="12"/>
    <s v="United States"/>
    <s v="United States, United Kingdom"/>
    <n v="2"/>
    <d v="2021-03-15T00:00:00"/>
    <n v="2021"/>
    <x v="5"/>
    <s v="1 Season"/>
    <n v="1"/>
    <s v=""/>
    <m/>
    <n v="1"/>
    <s v="Docuseries, Science &amp; Nature TV, TV Action &amp; Adventure"/>
    <s v="Docuseries"/>
    <s v="Docuseries, Science &amp; Nature TV, TV Action &amp; Adventure"/>
    <n v="3"/>
  </r>
  <r>
    <n v="1207"/>
    <s v="s1207"/>
    <x v="1"/>
    <s v="Zero Chill"/>
    <m/>
    <s v="Grace Beedie, Dakota Benjamin Taylor, Jade Ma, Jeremias Amoore, Leonardo Fontes, Anastasia Chocholat√°, Sarah-Jane Potts, Doug Rao, Tanja Ribiƒç, Oscar Skagerberg, Jerry Kwarteng"/>
    <n v="11"/>
    <s v="United Kingdom"/>
    <s v="United Kingdom"/>
    <n v="1"/>
    <d v="2021-03-15T00:00:00"/>
    <n v="2021"/>
    <x v="4"/>
    <s v="1 Season"/>
    <n v="1"/>
    <s v=""/>
    <m/>
    <n v="1"/>
    <s v="British TV Shows, Kids' TV, TV Dramas"/>
    <s v="British TV Shows"/>
    <s v="British TV Shows, Kids' TV, TV Dramas"/>
    <n v="3"/>
  </r>
  <r>
    <n v="1211"/>
    <s v="s1211"/>
    <x v="1"/>
    <s v="Love Alarm"/>
    <m/>
    <s v="Kim So-hyun, Jung Ga-ram, Song Kang, Ko Min-si, Z. Hera, Shin Seung-ho, Lee Jae-eung, Song Sun-mi"/>
    <n v="8"/>
    <s v="South Korea"/>
    <s v="South Korea"/>
    <n v="1"/>
    <d v="2021-03-12T00:00:00"/>
    <n v="2021"/>
    <x v="5"/>
    <s v="2 Season"/>
    <n v="2"/>
    <s v=""/>
    <m/>
    <n v="2"/>
    <s v="International TV Shows, Korean TV Shows, Romantic TV Shows"/>
    <s v="International TV Shows"/>
    <s v="International TV Shows, Korean TV Shows, Romantic TV Shows"/>
    <n v="3"/>
  </r>
  <r>
    <n v="1214"/>
    <s v="s1214"/>
    <x v="1"/>
    <s v="Paradise PD"/>
    <m/>
    <s v="Tom Kenny, David Herman, Sarah Chalke, Kyle Kinane, Dana Snyder, Cedric Yarbrough, Grey Griffin, John DiMaggio, Roger Black, Waco O'Guin"/>
    <n v="10"/>
    <s v="United States"/>
    <s v="United States"/>
    <n v="1"/>
    <d v="2021-03-12T00:00:00"/>
    <n v="2021"/>
    <x v="5"/>
    <s v="3 Season"/>
    <n v="3"/>
    <s v=""/>
    <m/>
    <n v="3"/>
    <s v="TV Comedies"/>
    <s v="TV Comedies"/>
    <s v="TV Comedies"/>
    <n v="1"/>
  </r>
  <r>
    <n v="1218"/>
    <s v="s1218"/>
    <x v="1"/>
    <s v="The One"/>
    <m/>
    <s v="Hannah Ware, Zo√´ Tapper, Dimitri Leonidas, Amir El-Masry, Lois Chimimba, Eric Kofi-Abrefa, Pallavi Sharda, Jana P√©rez, Diarmaid Murtagh, Gregg Chillin, Wilf Scolding, Stephen Campbell Moore, Simone Kirby, Albano Jer√≥nimo, Eduardo Lloveras, Miguel Amorim"/>
    <n v="16"/>
    <s v="United Kingdom"/>
    <s v="United Kingdom"/>
    <n v="1"/>
    <d v="2021-03-12T00:00:00"/>
    <n v="2021"/>
    <x v="5"/>
    <s v="1 Season"/>
    <n v="1"/>
    <s v=""/>
    <m/>
    <n v="1"/>
    <s v="British TV Shows, Crime TV Shows, International TV Shows"/>
    <s v="British TV Shows"/>
    <s v="British TV Shows, Crime TV Shows, International TV Shows"/>
    <n v="3"/>
  </r>
  <r>
    <n v="1224"/>
    <s v="s1224"/>
    <x v="1"/>
    <s v="Dealer"/>
    <s v="Ange Basterga, Nicolas Lopez"/>
    <s v="Abdramane Diakit√©, Mohamed Boudouh, S√©bastien Houbani, Idir Azougli, Julien Meurice, Abdillah Assoumani, Jean-Toussaint Bernard, Romain Vissol"/>
    <n v="8"/>
    <s v="France"/>
    <s v="France"/>
    <n v="1"/>
    <d v="2021-03-10T00:00:00"/>
    <n v="2021"/>
    <x v="5"/>
    <s v="1 Season"/>
    <n v="1"/>
    <s v=""/>
    <m/>
    <n v="1"/>
    <s v="Crime TV Shows, International TV Shows, TV Action &amp; Adventure"/>
    <s v="Crime TV Shows"/>
    <s v="Crime TV Shows, International TV Shows, TV Action &amp; Adventure"/>
    <n v="3"/>
  </r>
  <r>
    <n v="1225"/>
    <s v="s1225"/>
    <x v="1"/>
    <s v="Last Chance U: Basketball"/>
    <m/>
    <m/>
    <n v="0"/>
    <m/>
    <m/>
    <n v="0"/>
    <d v="2021-03-10T00:00:00"/>
    <n v="2021"/>
    <x v="5"/>
    <s v="1 Season"/>
    <n v="1"/>
    <s v=""/>
    <m/>
    <n v="1"/>
    <s v="Docuseries"/>
    <s v="Docuseries"/>
    <s v="Docuseries"/>
    <n v="1"/>
  </r>
  <r>
    <n v="1226"/>
    <s v="s1226"/>
    <x v="1"/>
    <s v="Marriage or Mortgage"/>
    <m/>
    <m/>
    <n v="0"/>
    <m/>
    <m/>
    <n v="0"/>
    <d v="2021-03-10T00:00:00"/>
    <n v="2021"/>
    <x v="4"/>
    <s v="1 Season"/>
    <n v="1"/>
    <s v=""/>
    <m/>
    <n v="1"/>
    <s v="Reality TV, Romantic TV Shows"/>
    <s v="Reality TV"/>
    <s v="Reality TV, Romantic TV Shows"/>
    <n v="2"/>
  </r>
  <r>
    <n v="1227"/>
    <s v="s1227"/>
    <x v="1"/>
    <s v="The Houseboat"/>
    <m/>
    <s v="Olli Schulz, Fynn Kliemann"/>
    <n v="2"/>
    <s v="Germany"/>
    <s v="Germany"/>
    <n v="1"/>
    <d v="2021-03-09T00:00:00"/>
    <n v="2021"/>
    <x v="1"/>
    <s v="1 Season"/>
    <n v="1"/>
    <s v=""/>
    <m/>
    <n v="1"/>
    <s v="Docuseries, International TV Shows"/>
    <s v="Docuseries"/>
    <s v="Docuseries, International TV Shows"/>
    <n v="2"/>
  </r>
  <r>
    <n v="1228"/>
    <s v="s1228"/>
    <x v="1"/>
    <s v="Bombay Begums"/>
    <m/>
    <s v="Pooja Bhatt, Shahana Goswami, Amruta Subhash, Plabita Borthakur, Aadhya Anand, Manish Chaudhary, Vivek Gomber, Danish Husain, Rahul Bose, Imaaduddin Shah, Sanghmitra Hitaishi"/>
    <n v="11"/>
    <s v="India"/>
    <s v="India"/>
    <n v="1"/>
    <d v="2021-03-08T00:00:00"/>
    <n v="2021"/>
    <x v="5"/>
    <s v="1 Season"/>
    <n v="1"/>
    <s v=""/>
    <m/>
    <n v="1"/>
    <s v="International TV Shows, TV Dramas"/>
    <s v="International TV Shows"/>
    <s v="International TV Shows, TV Dramas"/>
    <n v="2"/>
  </r>
  <r>
    <n v="1230"/>
    <s v="s1230"/>
    <x v="1"/>
    <s v="My Way"/>
    <m/>
    <s v="Sherine, Ahmed Fahmi, Bassel Khaiat, Sawsan Badr, Mahmoud El Gendy, Mohammad Adel, Tamim Abdou, Nada Moussa, Tharaa Jubail, Mohamed Mamdouh, Basma Yasser, Laila Ezz El Arab"/>
    <n v="12"/>
    <s v="Egypt"/>
    <s v="Egypt"/>
    <n v="1"/>
    <d v="2021-03-06T00:00:00"/>
    <n v="2015"/>
    <x v="1"/>
    <s v="1 Season"/>
    <n v="1"/>
    <s v=""/>
    <m/>
    <n v="1"/>
    <s v="International TV Shows, TV Dramas"/>
    <s v="International TV Shows"/>
    <s v="International TV Shows, TV Dramas"/>
    <n v="2"/>
  </r>
  <r>
    <n v="1232"/>
    <s v="s1232"/>
    <x v="1"/>
    <s v="City of Ghosts"/>
    <m/>
    <s v="August Nu√±ez, Blue Chapman, Kirikou S'hai Muldrow, Michael Ren, Angel Chipagua, Honor Calderon"/>
    <n v="6"/>
    <s v="United States"/>
    <s v="United States"/>
    <n v="1"/>
    <d v="2021-03-05T00:00:00"/>
    <n v="2021"/>
    <x v="8"/>
    <s v="1 Season"/>
    <n v="1"/>
    <s v=""/>
    <m/>
    <n v="1"/>
    <s v="Kids' TV"/>
    <s v="Kids' TV"/>
    <s v="Kids' TV"/>
    <n v="1"/>
  </r>
  <r>
    <n v="1235"/>
    <s v="s1235"/>
    <x v="1"/>
    <s v="Nevenka: Breaking the Silence"/>
    <s v="Maribel S√°nchez-Maroto"/>
    <m/>
    <n v="0"/>
    <s v="Spain"/>
    <s v="Spain"/>
    <n v="1"/>
    <d v="2021-03-05T00:00:00"/>
    <n v="2021"/>
    <x v="5"/>
    <s v="1 Season"/>
    <n v="1"/>
    <s v=""/>
    <m/>
    <n v="1"/>
    <s v="Docuseries, International TV Shows, Spanish-Language TV Shows"/>
    <s v="Docuseries"/>
    <s v="Docuseries, International TV Shows, Spanish-Language TV Shows"/>
    <n v="3"/>
  </r>
  <r>
    <n v="1236"/>
    <s v="s1236"/>
    <x v="1"/>
    <s v="Pok√©mon Journeys: The Series"/>
    <m/>
    <s v="Ikue Otani, Sarah Natochenny, Zeno Robinson, James Carter Cathcart, Michele Knotz, Cherami Leigh, Rodger Parsons, Ray Chase, Casey Mongillo"/>
    <n v="9"/>
    <m/>
    <m/>
    <n v="0"/>
    <d v="2021-03-05T00:00:00"/>
    <n v="2021"/>
    <x v="8"/>
    <s v="4 Season"/>
    <n v="4"/>
    <s v=""/>
    <m/>
    <n v="4"/>
    <s v="Anime Series, Kids' TV, TV Action &amp; Adventure"/>
    <s v="Anime Series"/>
    <s v="Anime Series, Kids' TV, TV Action &amp; Adventure"/>
    <n v="3"/>
  </r>
  <r>
    <n v="1239"/>
    <s v="s1239"/>
    <x v="1"/>
    <s v="Pacific Rim: The Black"/>
    <m/>
    <s v="Gideon Adlon, Calum Worthy, Erica Lindbeck, Victoria Grace, Andrew McPhee"/>
    <n v="5"/>
    <s v="United States"/>
    <s v="United States, Australia"/>
    <n v="2"/>
    <d v="2021-03-04T00:00:00"/>
    <n v="2021"/>
    <x v="1"/>
    <s v="1 Season"/>
    <n v="1"/>
    <s v=""/>
    <m/>
    <n v="1"/>
    <s v="Anime Series"/>
    <s v="Anime Series"/>
    <s v="Anime Series"/>
    <n v="1"/>
  </r>
  <r>
    <n v="1243"/>
    <s v="s1243"/>
    <x v="1"/>
    <s v="Murder Among the Mormons"/>
    <s v="Jared Hess, Tyler Measom"/>
    <m/>
    <n v="0"/>
    <s v="United States"/>
    <s v="United States"/>
    <n v="1"/>
    <d v="2021-03-03T00:00:00"/>
    <n v="2021"/>
    <x v="1"/>
    <s v="1 Season"/>
    <n v="1"/>
    <s v=""/>
    <m/>
    <n v="1"/>
    <s v="Crime TV Shows, Docuseries"/>
    <s v="Crime TV Shows"/>
    <s v="Crime TV Shows, Docuseries"/>
    <n v="2"/>
  </r>
  <r>
    <n v="1246"/>
    <s v="s1246"/>
    <x v="1"/>
    <s v="Word Party"/>
    <m/>
    <s v="Victor Yerrid, Alice Dinnean, Alon Williams, Donna Kimball, John Munro Cameron, John Tartaglia, Arty Casas, Dorien Davies, Misty Rosas, Patina Miller"/>
    <n v="10"/>
    <s v="United States"/>
    <s v="United States"/>
    <n v="1"/>
    <d v="2021-03-02T00:00:00"/>
    <n v="2021"/>
    <x v="0"/>
    <s v="5 Season"/>
    <n v="5"/>
    <s v=""/>
    <m/>
    <n v="5"/>
    <s v="Kids' TV"/>
    <s v="Kids' TV"/>
    <s v="Kids' TV"/>
    <n v="1"/>
  </r>
  <r>
    <n v="1247"/>
    <s v="s1247"/>
    <x v="1"/>
    <s v="A Perfect Day For Arsenide"/>
    <s v="Sunny Lau"/>
    <s v="Wilfred Lau, Hanna Chan, Terence Siufay, Chloe So, Martin Wong, Aaron Chow, So Wai Chuen, Aiden Hung, Sarika Choy"/>
    <n v="9"/>
    <m/>
    <m/>
    <n v="0"/>
    <d v="2021-03-01T00:00:00"/>
    <n v="2019"/>
    <x v="5"/>
    <s v="1 Season"/>
    <n v="1"/>
    <s v=""/>
    <m/>
    <n v="1"/>
    <s v="Classic &amp; Cult TV, Crime TV Shows, International TV Shows"/>
    <s v="Classic &amp; Cult TV"/>
    <s v="Classic &amp; Cult TV, Crime TV Shows, International TV Shows"/>
    <n v="3"/>
  </r>
  <r>
    <n v="1258"/>
    <s v="s1258"/>
    <x v="1"/>
    <s v="TIGER &amp; BUNNY"/>
    <m/>
    <s v="Hiroaki Hirata, Masakazu Morita, Koji Yusa, Minako Kotobuki, Yuhko Kaida, Go Inoue, Kenjiro Tsuda, Mariya Ise, Taiten Kusunoki, Nobuhiko Okamoto, Keiji Fujiwara"/>
    <n v="11"/>
    <s v="Japan"/>
    <s v="Japan"/>
    <n v="1"/>
    <d v="2021-02-28T00:00:00"/>
    <n v="2011"/>
    <x v="1"/>
    <s v="1 Season"/>
    <n v="1"/>
    <s v=""/>
    <m/>
    <n v="1"/>
    <s v="Anime Series, International TV Shows"/>
    <s v="Anime Series"/>
    <s v="Anime Series, International TV Shows"/>
    <n v="2"/>
  </r>
  <r>
    <n v="1269"/>
    <s v="s1269"/>
    <x v="1"/>
    <s v="El final del para√≠so"/>
    <m/>
    <s v="Carmen Villalobos, Catherine Siachoque, Fabi√°n R√≠os, Gregorio Pern√≠a, Kimberly Reyes, Stephan√≠a Duque, Elianis Garrido, Carolina Gait√°n, Juan Pablo Urrego, Juan Pablo Gamboa"/>
    <n v="10"/>
    <s v="United States"/>
    <s v="United States, Colombia"/>
    <n v="2"/>
    <d v="2021-02-25T00:00:00"/>
    <n v="2019"/>
    <x v="5"/>
    <s v="1 Season"/>
    <n v="1"/>
    <s v=""/>
    <m/>
    <n v="1"/>
    <s v="Crime TV Shows, International TV Shows, Spanish-Language TV Shows"/>
    <s v="Crime TV Shows"/>
    <s v="Crime TV Shows, International TV Shows, Spanish-Language TV Shows"/>
    <n v="3"/>
  </r>
  <r>
    <n v="1271"/>
    <s v="s1271"/>
    <x v="1"/>
    <s v="Sin senos s√≠ hay para√≠so"/>
    <m/>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n v="22"/>
    <s v="United States"/>
    <s v="United States, Colombia"/>
    <n v="2"/>
    <d v="2021-02-25T00:00:00"/>
    <n v="2018"/>
    <x v="5"/>
    <s v="3 Season"/>
    <n v="3"/>
    <s v=""/>
    <m/>
    <n v="3"/>
    <s v="International TV Shows, Spanish-Language TV Shows, TV Dramas"/>
    <s v="International TV Shows"/>
    <s v="International TV Shows, Spanish-Language TV Shows, TV Dramas"/>
    <n v="3"/>
  </r>
  <r>
    <n v="1272"/>
    <s v="s1272"/>
    <x v="1"/>
    <s v="The Last Bastion"/>
    <m/>
    <s v="Giovanni Arce, Mayella Lloclla, Rodrigo Palacios, Priscila Espinoza, Mayra N√°jar, Sergio Galliani, Laly Goyzueta, Diego Lombardi"/>
    <n v="8"/>
    <m/>
    <m/>
    <n v="0"/>
    <d v="2021-02-25T00:00:00"/>
    <n v="2018"/>
    <x v="5"/>
    <s v="1 Season"/>
    <n v="1"/>
    <s v=""/>
    <m/>
    <n v="1"/>
    <s v="International TV Shows, Spanish-Language TV Shows, TV Dramas"/>
    <s v="International TV Shows"/>
    <s v="International TV Shows, Spanish-Language TV Shows, TV Dramas"/>
    <n v="3"/>
  </r>
  <r>
    <n v="1273"/>
    <s v="s1273"/>
    <x v="1"/>
    <s v="Age of Samurai: Battle for Japan"/>
    <m/>
    <s v="Masayoshi Haneda, Masami Kosaka, Hideaki Ito, Hayate, Wilfred Lee, Philippe Koo"/>
    <n v="6"/>
    <s v="United States"/>
    <s v="United States"/>
    <n v="1"/>
    <d v="2021-02-24T00:00:00"/>
    <n v="2021"/>
    <x v="5"/>
    <s v="1 Season"/>
    <n v="1"/>
    <s v=""/>
    <m/>
    <n v="1"/>
    <s v="Docuseries, International TV Shows"/>
    <s v="Docuseries"/>
    <s v="Docuseries, International TV Shows"/>
    <n v="2"/>
  </r>
  <r>
    <n v="1275"/>
    <s v="s1275"/>
    <x v="1"/>
    <s v="Canine Intervention"/>
    <m/>
    <s v="Jas Leverette"/>
    <n v="1"/>
    <s v="United States"/>
    <s v="United States"/>
    <n v="1"/>
    <d v="2021-02-24T00:00:00"/>
    <n v="2021"/>
    <x v="6"/>
    <s v="1 Season"/>
    <n v="1"/>
    <s v=""/>
    <m/>
    <n v="1"/>
    <s v="Reality TV"/>
    <s v="Reality TV"/>
    <s v="Reality TV"/>
    <n v="1"/>
  </r>
  <r>
    <n v="1276"/>
    <s v="s1276"/>
    <x v="1"/>
    <s v="Ginny &amp; Georgia"/>
    <m/>
    <s v="Brianne Howey, Antonia Gentry, Diesel La Torraca, Jennifer Robertson, Felix Mallard, Sara Waisglass, Scott Porter, Raymond Ablack"/>
    <n v="8"/>
    <s v="United States"/>
    <s v="United States"/>
    <n v="1"/>
    <d v="2021-02-24T00:00:00"/>
    <n v="2021"/>
    <x v="1"/>
    <s v="1 Season"/>
    <n v="1"/>
    <s v=""/>
    <m/>
    <n v="1"/>
    <s v="Romantic TV Shows, TV Comedies, TV Dramas"/>
    <s v="Romantic TV Shows"/>
    <s v="Romantic TV Shows, TV Comedies, TV Dramas"/>
    <n v="3"/>
  </r>
  <r>
    <n v="1278"/>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n v="16"/>
    <s v="United States"/>
    <s v="United States"/>
    <n v="1"/>
    <d v="2021-02-24T00:00:00"/>
    <n v="2021"/>
    <x v="1"/>
    <s v="2 Season"/>
    <n v="2"/>
    <s v=""/>
    <m/>
    <n v="2"/>
    <s v="TV Horror, Teen TV Shows"/>
    <s v="TV Horror"/>
    <s v="TV Horror, Teen TV Shows"/>
    <n v="2"/>
  </r>
  <r>
    <n v="1283"/>
    <s v="s1283"/>
    <x v="1"/>
    <s v="Zindagi in Short"/>
    <m/>
    <m/>
    <n v="0"/>
    <s v="India"/>
    <s v="India"/>
    <n v="1"/>
    <d v="2021-02-22T00:00:00"/>
    <n v="2020"/>
    <x v="5"/>
    <s v="1 Season"/>
    <n v="1"/>
    <s v=""/>
    <m/>
    <n v="1"/>
    <s v="International TV Shows, TV Dramas"/>
    <s v="International TV Shows"/>
    <s v="International TV Shows, TV Dramas"/>
    <n v="2"/>
  </r>
  <r>
    <n v="1286"/>
    <s v="s1286"/>
    <x v="1"/>
    <s v="Vincenzo"/>
    <m/>
    <s v="Song Joong-ki, Jeon Yeo-been, Ok Taec-yeon, Yoo Jae-myung, Kim Yeo-jin, Kwak Dong-yeon, Cho Han-cheul"/>
    <n v="7"/>
    <s v="South Korea"/>
    <s v="South Korea"/>
    <n v="1"/>
    <d v="2021-02-21T00:00:00"/>
    <n v="2021"/>
    <x v="1"/>
    <s v="1 Season"/>
    <n v="1"/>
    <s v=""/>
    <m/>
    <n v="1"/>
    <s v="International TV Shows, TV Comedies, TV Dramas"/>
    <s v="International TV Shows"/>
    <s v="International TV Shows, TV Comedies, TV Dramas"/>
    <n v="3"/>
  </r>
  <r>
    <n v="1294"/>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n v="17"/>
    <s v="India"/>
    <s v="India"/>
    <n v="1"/>
    <d v="2021-02-19T00:00:00"/>
    <n v="2021"/>
    <x v="5"/>
    <s v="1 Season"/>
    <n v="1"/>
    <s v=""/>
    <m/>
    <n v="1"/>
    <s v="International TV Shows, TV Dramas"/>
    <s v="International TV Shows"/>
    <s v="International TV Shows, TV Dramas"/>
    <n v="2"/>
  </r>
  <r>
    <n v="1295"/>
    <s v="s1295"/>
    <x v="1"/>
    <s v="Tribes of Europa"/>
    <m/>
    <s v="Henriette Confurius, Emilio Sakraya, David Ali Rashed, Oliver Masucci, Melika Foroutan, Ana Ularu, Robert Finster"/>
    <n v="7"/>
    <s v="Germany"/>
    <s v="Germany"/>
    <n v="1"/>
    <d v="2021-02-19T00:00:00"/>
    <n v="2021"/>
    <x v="5"/>
    <s v="1 Season"/>
    <n v="1"/>
    <s v=""/>
    <m/>
    <n v="1"/>
    <s v="International TV Shows, TV Action &amp; Adventure, TV Dramas"/>
    <s v="International TV Shows"/>
    <s v="International TV Shows, TV Action &amp; Adventure, TV Dramas"/>
    <n v="3"/>
  </r>
  <r>
    <n v="1297"/>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n v="23"/>
    <s v="South Korea"/>
    <s v="South Korea"/>
    <n v="1"/>
    <d v="2021-02-18T00:00:00"/>
    <n v="2021"/>
    <x v="1"/>
    <s v="1 Season"/>
    <n v="1"/>
    <s v=""/>
    <m/>
    <n v="1"/>
    <s v="International TV Shows, Romantic TV Shows, TV Comedies"/>
    <s v="International TV Shows"/>
    <s v="International TV Shows, Romantic TV Shows, TV Comedies"/>
    <n v="3"/>
  </r>
  <r>
    <n v="1299"/>
    <s v="s1299"/>
    <x v="1"/>
    <s v="Sisyphus"/>
    <m/>
    <s v="Cho Seung-woo, Park Shin-hye, Sung Dong-il, Tae In-ho, Chae Jong-hyeop, Jeong He-in, Kim Jong-tae, Choi Jung-woo, Go Yoon, Heo Joon-seok, Jeon Kook-hwan, Tae Won-seok"/>
    <n v="12"/>
    <s v="South Korea"/>
    <s v="South Korea"/>
    <n v="1"/>
    <d v="2021-02-18T00:00:00"/>
    <n v="2021"/>
    <x v="1"/>
    <s v="1 Season"/>
    <n v="1"/>
    <s v=""/>
    <m/>
    <n v="1"/>
    <s v="International TV Shows, TV Action &amp; Adventure, TV Dramas"/>
    <s v="International TV Shows"/>
    <s v="International TV Shows, TV Action &amp; Adventure, TV Dramas"/>
    <n v="3"/>
  </r>
  <r>
    <n v="1300"/>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n v="16"/>
    <m/>
    <m/>
    <n v="0"/>
    <d v="2021-02-18T00:00:00"/>
    <n v="2021"/>
    <x v="5"/>
    <s v="1 Season"/>
    <n v="1"/>
    <s v=""/>
    <m/>
    <n v="1"/>
    <s v="Anime Series, International TV Shows"/>
    <s v="Anime Series"/>
    <s v="Anime Series, International TV Shows"/>
    <n v="2"/>
  </r>
  <r>
    <n v="1301"/>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n v="35"/>
    <s v="United States"/>
    <s v="United States"/>
    <n v="1"/>
    <d v="2021-02-17T00:00:00"/>
    <n v="2021"/>
    <x v="5"/>
    <s v="1 Season"/>
    <n v="1"/>
    <s v=""/>
    <m/>
    <n v="1"/>
    <s v="Docuseries"/>
    <s v="Docuseries"/>
    <s v="Docuseries"/>
    <n v="1"/>
  </r>
  <r>
    <n v="1302"/>
    <s v="s1302"/>
    <x v="1"/>
    <s v="Behind Her Eyes"/>
    <m/>
    <s v="Simona Brown, Eve Hewson, Tom Bateman, Robert Aramayo, Tyler Howitt, Georgie Glen"/>
    <n v="6"/>
    <s v="United Kingdom"/>
    <s v="United Kingdom"/>
    <n v="1"/>
    <d v="2021-02-17T00:00:00"/>
    <n v="2021"/>
    <x v="5"/>
    <s v="1 Season"/>
    <n v="1"/>
    <s v=""/>
    <m/>
    <n v="1"/>
    <s v="British TV Shows, International TV Shows, TV Dramas"/>
    <s v="British TV Shows"/>
    <s v="British TV Shows, International TV Shows, TV Dramas"/>
    <n v="3"/>
  </r>
  <r>
    <n v="1303"/>
    <s v="s1303"/>
    <x v="1"/>
    <s v="MeatEater"/>
    <m/>
    <s v="Steven Rinella"/>
    <n v="1"/>
    <s v="United States"/>
    <s v="United States"/>
    <n v="1"/>
    <d v="2021-02-17T00:00:00"/>
    <n v="2021"/>
    <x v="1"/>
    <s v="4 Season"/>
    <n v="4"/>
    <s v=""/>
    <m/>
    <n v="4"/>
    <s v="Docuseries, Reality TV, Science &amp; Nature TV"/>
    <s v="Docuseries"/>
    <s v="Docuseries, Reality TV, Science &amp; Nature TV"/>
    <n v="3"/>
  </r>
  <r>
    <n v="1307"/>
    <s v="s1307"/>
    <x v="1"/>
    <s v="Good Girls"/>
    <m/>
    <s v="Christina Hendricks, Retta, Mae Whitman, Matthew Lillard, Reno Wilson, Manny Montana, Lidya Jewett, Izzy Stannard, David Hornsby, Zach Gilford"/>
    <n v="10"/>
    <s v="United States"/>
    <s v="United States"/>
    <n v="1"/>
    <d v="2021-02-16T00:00:00"/>
    <n v="2020"/>
    <x v="5"/>
    <s v="3 Season"/>
    <n v="3"/>
    <s v=""/>
    <m/>
    <n v="3"/>
    <s v="Crime TV Shows, TV Comedies, TV Dramas"/>
    <s v="Crime TV Shows"/>
    <s v="Crime TV Shows, TV Comedies, TV Dramas"/>
    <n v="3"/>
  </r>
  <r>
    <n v="1309"/>
    <s v="s1309"/>
    <x v="1"/>
    <s v="Booba"/>
    <m/>
    <s v="Roman Karev"/>
    <n v="1"/>
    <s v="United Kingdom"/>
    <s v="United Kingdom"/>
    <n v="1"/>
    <d v="2021-02-15T00:00:00"/>
    <n v="2021"/>
    <x v="8"/>
    <s v="4 Season"/>
    <n v="4"/>
    <s v=""/>
    <m/>
    <n v="4"/>
    <s v="Kids' TV, TV Comedies"/>
    <s v="Kids' TV"/>
    <s v="Kids' TV, TV Comedies"/>
    <n v="2"/>
  </r>
  <r>
    <n v="1311"/>
    <s v="s1311"/>
    <x v="1"/>
    <s v="The Crew"/>
    <m/>
    <s v="Kevin James, Sarah Stiles, Jillian Mueller, Freddie Stroma, Gary Anthony Williams, Dan Ahdoot"/>
    <n v="6"/>
    <s v="United States"/>
    <s v="United States"/>
    <n v="1"/>
    <d v="2021-02-15T00:00:00"/>
    <n v="2021"/>
    <x v="1"/>
    <s v="1 Season"/>
    <n v="1"/>
    <s v=""/>
    <m/>
    <n v="1"/>
    <s v="TV Comedies"/>
    <s v="TV Comedies"/>
    <s v="TV Comedies"/>
    <n v="1"/>
  </r>
  <r>
    <n v="1314"/>
    <s v="s1314"/>
    <x v="1"/>
    <s v="Buried by the Bernards"/>
    <m/>
    <m/>
    <n v="0"/>
    <s v="United States"/>
    <s v="United States"/>
    <n v="1"/>
    <d v="2021-02-12T00:00:00"/>
    <n v="2021"/>
    <x v="1"/>
    <s v="1 Season"/>
    <n v="1"/>
    <s v=""/>
    <m/>
    <n v="1"/>
    <s v="Reality TV"/>
    <s v="Reality TV"/>
    <s v="Reality TV"/>
    <n v="1"/>
  </r>
  <r>
    <n v="1315"/>
    <s v="s1315"/>
    <x v="1"/>
    <s v="Chappelle's Show"/>
    <m/>
    <s v="Dave Chappelle"/>
    <n v="1"/>
    <s v="United States"/>
    <s v="United States"/>
    <n v="1"/>
    <d v="2021-02-12T00:00:00"/>
    <n v="2005"/>
    <x v="5"/>
    <s v="2 Season"/>
    <n v="2"/>
    <s v=""/>
    <m/>
    <n v="2"/>
    <s v="TV Comedies"/>
    <s v="TV Comedies"/>
    <s v="TV Comedies"/>
    <n v="1"/>
  </r>
  <r>
    <n v="1318"/>
    <s v="s1318"/>
    <x v="1"/>
    <s v="Nadiya Bakes"/>
    <m/>
    <s v="Nadiya Hussain"/>
    <n v="1"/>
    <s v="United Kingdom"/>
    <s v="United Kingdom"/>
    <n v="1"/>
    <d v="2021-02-12T00:00:00"/>
    <n v="2021"/>
    <x v="4"/>
    <s v="1 Season"/>
    <n v="1"/>
    <s v=""/>
    <m/>
    <n v="1"/>
    <s v="British TV Shows, International TV Shows, Reality TV"/>
    <s v="British TV Shows"/>
    <s v="British TV Shows, International TV Shows, Reality TV"/>
    <n v="3"/>
  </r>
  <r>
    <n v="1321"/>
    <s v="s1321"/>
    <x v="1"/>
    <s v="Capitani"/>
    <m/>
    <s v="Luc Schiltz, Sophie Mousel, Claude De Demo, Joe Dennenwald, Konstantin Rommelfangen, Jules Werner, Jil Devresse, Julie Kieffer"/>
    <n v="8"/>
    <s v="Luxembourg"/>
    <s v="Luxembourg"/>
    <n v="1"/>
    <d v="2021-02-11T00:00:00"/>
    <n v="2019"/>
    <x v="5"/>
    <s v="1 Season"/>
    <n v="1"/>
    <s v=""/>
    <m/>
    <n v="1"/>
    <s v="Crime TV Shows, International TV Shows, TV Dramas"/>
    <s v="Crime TV Shows"/>
    <s v="Crime TV Shows, International TV Shows, TV Dramas"/>
    <n v="3"/>
  </r>
  <r>
    <n v="1322"/>
    <s v="s1322"/>
    <x v="1"/>
    <s v="El Chema"/>
    <m/>
    <s v="Mauricio Ochmann, Mariana Seoane, Julio Bracho, Sergio Basa√±ez, Itat√≠ Cantoral, Jorge Luis V√°zquez"/>
    <n v="6"/>
    <s v="Mexico"/>
    <s v="Mexico"/>
    <n v="1"/>
    <d v="2021-02-11T00:00:00"/>
    <n v="2016"/>
    <x v="5"/>
    <s v="1 Season"/>
    <n v="1"/>
    <s v=""/>
    <m/>
    <n v="1"/>
    <s v="Crime TV Shows, Spanish-Language TV Shows, TV Action &amp; Adventure"/>
    <s v="Crime TV Shows"/>
    <s v="Crime TV Shows, Spanish-Language TV Shows, TV Action &amp; Adventure"/>
    <n v="3"/>
  </r>
  <r>
    <n v="1329"/>
    <s v="s1329"/>
    <x v="1"/>
    <s v="Crime Scene: The Vanishing at the Cecil Hotel"/>
    <s v="Joe Berlinger"/>
    <m/>
    <n v="0"/>
    <s v="United States"/>
    <s v="United States"/>
    <n v="1"/>
    <d v="2021-02-10T00:00:00"/>
    <n v="2021"/>
    <x v="5"/>
    <s v="1 Season"/>
    <n v="1"/>
    <s v=""/>
    <m/>
    <n v="1"/>
    <s v="Crime TV Shows, Docuseries"/>
    <s v="Crime TV Shows"/>
    <s v="Crime TV Shows, Docuseries"/>
    <n v="2"/>
  </r>
  <r>
    <n v="1332"/>
    <s v="s1332"/>
    <x v="1"/>
    <s v="Five Came Back: The Reference Films"/>
    <m/>
    <m/>
    <n v="0"/>
    <s v="United States"/>
    <s v="United States"/>
    <n v="1"/>
    <d v="2021-02-09T00:00:00"/>
    <n v="1945"/>
    <x v="5"/>
    <s v="1 Season"/>
    <n v="1"/>
    <s v=""/>
    <m/>
    <n v="1"/>
    <s v="TV Shows"/>
    <s v="TV Shows"/>
    <s v="TV Shows"/>
    <n v="1"/>
  </r>
  <r>
    <n v="1333"/>
    <s v="s1333"/>
    <x v="1"/>
    <s v="ICarly"/>
    <m/>
    <s v="Miranda Cosgrove, Nathan Kress, Jerry Trainor, Jennette McCurdy, Noah Munck, Mary Scheer"/>
    <n v="6"/>
    <s v="United States"/>
    <s v="United States"/>
    <n v="1"/>
    <d v="2021-02-08T00:00:00"/>
    <n v="2008"/>
    <x v="4"/>
    <s v="2 Season"/>
    <n v="2"/>
    <s v=""/>
    <m/>
    <n v="2"/>
    <s v="Kids' TV, TV Comedies"/>
    <s v="Kids' TV"/>
    <s v="Kids' TV, TV Comedies"/>
    <n v="2"/>
  </r>
  <r>
    <n v="1336"/>
    <s v="s1336"/>
    <x v="1"/>
    <s v="The Sinner"/>
    <m/>
    <s v="Jessica Biel, Bill Pullman, Christopher Abbott, Abby Miller, Dohn Norwood"/>
    <n v="5"/>
    <s v="United States"/>
    <s v="United States"/>
    <n v="1"/>
    <d v="2021-02-06T00:00:00"/>
    <n v="2020"/>
    <x v="5"/>
    <s v="3 Season"/>
    <n v="3"/>
    <s v=""/>
    <m/>
    <n v="3"/>
    <s v="Crime TV Shows, TV Dramas, TV Mysteries"/>
    <s v="Crime TV Shows"/>
    <s v="Crime TV Shows, TV Dramas, TV Mysteries"/>
    <n v="3"/>
  </r>
  <r>
    <n v="1339"/>
    <s v="s1339"/>
    <x v="1"/>
    <s v="Hache"/>
    <m/>
    <s v="Adriana Ugarte, Javier Rey, Eduardo Noriega, Marc Mart√≠nez, Ingrid Rubio, Pep Ambr√≤s, N√∫ria Prims, Roger Casamajor"/>
    <n v="8"/>
    <s v="Spain"/>
    <s v="Spain"/>
    <n v="1"/>
    <d v="2021-02-05T00:00:00"/>
    <n v="2021"/>
    <x v="5"/>
    <s v="2 Season"/>
    <n v="2"/>
    <s v=""/>
    <m/>
    <n v="2"/>
    <s v="Crime TV Shows, International TV Shows, Spanish-Language TV Shows"/>
    <s v="Crime TV Shows"/>
    <s v="Crime TV Shows, International TV Shows, Spanish-Language TV Shows"/>
    <n v="3"/>
  </r>
  <r>
    <n v="1340"/>
    <s v="s1340"/>
    <x v="1"/>
    <s v="Invisible City"/>
    <m/>
    <s v="Marco Pigossi, Alessandra Negrini, F√°bio Lago, J√©ssica C√≥res, Jimmy London, Wesley Guimar√£es, √Åurea Maranh√£o, Julia Konrad, Thaia Perez, Manu Dieguez, Jos√© Dumont, Tain√° Medina, Rafael Sieg, Samuel de Assis, Victor Sparapane"/>
    <n v="15"/>
    <s v="Brazil"/>
    <s v="Brazil"/>
    <n v="1"/>
    <d v="2021-02-05T00:00:00"/>
    <n v="2021"/>
    <x v="5"/>
    <s v="1 Season"/>
    <n v="1"/>
    <s v=""/>
    <m/>
    <n v="1"/>
    <s v="Crime TV Shows, International TV Shows, TV Dramas"/>
    <s v="Crime TV Shows"/>
    <s v="Crime TV Shows, International TV Shows, TV Dramas"/>
    <n v="3"/>
  </r>
  <r>
    <n v="1349"/>
    <s v="s1349"/>
    <x v="1"/>
    <s v="Firefly Lane"/>
    <m/>
    <s v="Katherine Heigl, Sarah Chalke, Ben Lawson, Beau Garrett, Ali Skovbye, Roan Curtis, Yael Yurman, Jon-Michael Ecker, Brandon Jay McLaren, Paul McGillion, Chelah Horsdal, Brendan Taylor"/>
    <n v="12"/>
    <s v="United States"/>
    <s v="United States"/>
    <n v="1"/>
    <d v="2021-02-03T00:00:00"/>
    <n v="2021"/>
    <x v="5"/>
    <s v="1 Season"/>
    <n v="1"/>
    <s v=""/>
    <m/>
    <n v="1"/>
    <s v="Romantic TV Shows, TV Dramas"/>
    <s v="Romantic TV Shows"/>
    <s v="Romantic TV Shows, TV Dramas"/>
    <n v="2"/>
  </r>
  <r>
    <n v="1350"/>
    <s v="s1350"/>
    <x v="1"/>
    <s v="Pablo Escobar, el patr√≥n del mal"/>
    <m/>
    <s v="Andr√©s Parra, Angie Cepeda, Cecilia Navia, Vicky Hern√°ndez, Christian Tappan, Rodolfo Silva, Tommy V√°squez, Toto Vega, Nicol√°s Montero, Marcela Gallego"/>
    <n v="10"/>
    <s v="Colombia"/>
    <s v="Colombia"/>
    <n v="1"/>
    <d v="2021-02-03T00:00:00"/>
    <n v="2012"/>
    <x v="5"/>
    <s v="1 Season"/>
    <n v="1"/>
    <s v=""/>
    <m/>
    <n v="1"/>
    <s v="Crime TV Shows, International TV Shows, Spanish-Language TV Shows"/>
    <s v="Crime TV Shows"/>
    <s v="Crime TV Shows, International TV Shows, Spanish-Language TV Shows"/>
    <n v="3"/>
  </r>
  <r>
    <n v="1351"/>
    <s v="s1351"/>
    <x v="1"/>
    <s v="Power Rangers Ninja Steel"/>
    <m/>
    <s v="William Shewfelt, Nico Greetham, Zoe Robins, Peter Sudarso, Chrysti Ane, Jordi Webber, Caleb Bendit, Chris Reid, Kelson Henderson"/>
    <n v="9"/>
    <s v="United States"/>
    <s v="United States"/>
    <n v="1"/>
    <d v="2021-02-03T00:00:00"/>
    <n v="2018"/>
    <x v="8"/>
    <s v="2 Season"/>
    <n v="2"/>
    <s v=""/>
    <m/>
    <n v="2"/>
    <s v="Kids' TV"/>
    <s v="Kids' TV"/>
    <s v="Kids' TV"/>
    <n v="1"/>
  </r>
  <r>
    <n v="1353"/>
    <s v="s1353"/>
    <x v="1"/>
    <s v="Tiffany Haddish Presents: They Ready"/>
    <m/>
    <s v="Tracey Ashley, Flame Monroe, Aida Rodriguez, Marlo Williams, April Macie, Chaunt√© Wayans, Tiffany Haddish"/>
    <n v="7"/>
    <s v="United States"/>
    <s v="United States"/>
    <n v="1"/>
    <d v="2021-02-02T00:00:00"/>
    <n v="2021"/>
    <x v="5"/>
    <s v="2 Season"/>
    <n v="2"/>
    <s v=""/>
    <m/>
    <n v="2"/>
    <s v="Stand-Up Comedy &amp; Talk Shows, TV Comedies"/>
    <s v="Stand-Up Comedy &amp; Talk Shows"/>
    <s v="Stand-Up Comedy &amp; Talk Shows, TV Comedies"/>
    <n v="2"/>
  </r>
  <r>
    <n v="1355"/>
    <s v="s1355"/>
    <x v="1"/>
    <s v="Heartland"/>
    <m/>
    <s v="Amber Marshall, Michelle Morgan, Graham Wardle, Shaun Johnston, Chris Potter, Jessica Amlee, Kerry James, Nathaniel Arcand"/>
    <n v="8"/>
    <s v="Canada"/>
    <s v="Canada"/>
    <n v="1"/>
    <d v="2021-02-01T00:00:00"/>
    <n v="2019"/>
    <x v="1"/>
    <s v="13 Season"/>
    <n v="13"/>
    <s v=""/>
    <m/>
    <n v="13"/>
    <s v="TV Dramas"/>
    <s v="TV Dramas"/>
    <s v="TV Dramas"/>
    <n v="1"/>
  </r>
  <r>
    <n v="1356"/>
    <s v="s1356"/>
    <x v="1"/>
    <s v="Love Daily"/>
    <m/>
    <s v="Kamil McFadden, Alexandra Peters, Laura Marano, Paul Karmiryan, Brianne Tju, Alexis G. Zall, Leo Howard, Stephanie Nogueras"/>
    <n v="8"/>
    <s v="United States"/>
    <s v="United States"/>
    <n v="1"/>
    <d v="2021-02-01T00:00:00"/>
    <n v="2018"/>
    <x v="1"/>
    <s v="1 Season"/>
    <n v="1"/>
    <s v=""/>
    <m/>
    <n v="1"/>
    <s v="Romantic TV Shows, Teen TV Shows"/>
    <s v="Romantic TV Shows"/>
    <s v="Romantic TV Shows, Teen TV Shows"/>
    <n v="2"/>
  </r>
  <r>
    <n v="1357"/>
    <s v="s1357"/>
    <x v="1"/>
    <s v="My Dead Ex"/>
    <m/>
    <s v="Katherine Hughes, Ryan Lee, Ryan Malaty, Medalion Rahimi, Marc Evan Jackson, Beth Littleford, Audrey Wasilewski, Matt Braunger"/>
    <n v="8"/>
    <s v="United States"/>
    <s v="United States"/>
    <n v="1"/>
    <d v="2021-02-01T00:00:00"/>
    <n v="2018"/>
    <x v="1"/>
    <s v="1 Season"/>
    <n v="1"/>
    <s v=""/>
    <m/>
    <n v="1"/>
    <s v="TV Comedies, Teen TV Shows"/>
    <s v="TV Comedies"/>
    <s v="TV Comedies, Teen TV Shows"/>
    <n v="2"/>
  </r>
  <r>
    <n v="1361"/>
    <s v="s1361"/>
    <x v="1"/>
    <s v="The House Arrest of Us"/>
    <s v="Richard Arellano"/>
    <s v="Daniel Padilla, Kathryn Bernardo, Herbert Bautista, Ruffa Gutierrez, Gardo Versoza, Arlene Muhlach, Arlene Muchlach, Dennis Padilla, Riva Quenery, Anthony Jennings, Alora Sasam, Huybs Azarcon"/>
    <n v="12"/>
    <s v="Philippines"/>
    <s v="Philippines"/>
    <n v="1"/>
    <d v="2021-02-01T00:00:00"/>
    <n v="2020"/>
    <x v="5"/>
    <s v="1 Season"/>
    <n v="1"/>
    <s v=""/>
    <m/>
    <n v="1"/>
    <s v="International TV Shows, Romantic TV Shows, TV Comedies"/>
    <s v="International TV Shows"/>
    <s v="International TV Shows, Romantic TV Shows, TV Comedies"/>
    <n v="3"/>
  </r>
  <r>
    <n v="1362"/>
    <s v="s1362"/>
    <x v="1"/>
    <s v="The Unsettling"/>
    <m/>
    <s v="Holly Taylor, Tequan Richmond, Willow Shields, An-Li Bogan, Noah Grismer, Alex Lange, David Clayton Rogers, Marguerite Moreau"/>
    <n v="8"/>
    <s v="United States"/>
    <s v="United States"/>
    <n v="1"/>
    <d v="2021-02-01T00:00:00"/>
    <n v="2019"/>
    <x v="1"/>
    <s v="1 Season"/>
    <n v="1"/>
    <s v=""/>
    <m/>
    <n v="1"/>
    <s v="TV Horror, Teen TV Shows"/>
    <s v="TV Horror"/>
    <s v="TV Horror, Teen TV Shows"/>
    <n v="2"/>
  </r>
  <r>
    <n v="1363"/>
    <s v="s1363"/>
    <x v="1"/>
    <s v="Total Drama"/>
    <m/>
    <s v="Cl√© Bennett, Christian Potenza, Scott McCord, Rachel Wilson, Drew Nelson, Stephanie Anne Mills, Novie Edwards, Megan Fahlenbock, Brian Foud, Emilie-Claire Barlow, Phillip David Lewis, Katie Crown, Sarah Gadon, Peter Oldring, Kristin Fairlie, Dan Petronijevic, Adam Greydon Reid"/>
    <n v="17"/>
    <s v="Canada"/>
    <s v="Canada, United States, France"/>
    <n v="3"/>
    <d v="2021-02-01T00:00:00"/>
    <n v="2015"/>
    <x v="6"/>
    <s v="7 Season"/>
    <n v="7"/>
    <s v=""/>
    <m/>
    <n v="7"/>
    <s v="Kids' TV, TV Comedies"/>
    <s v="Kids' TV"/>
    <s v="Kids' TV, TV Comedies"/>
    <n v="2"/>
  </r>
  <r>
    <n v="1364"/>
    <s v="s1364"/>
    <x v="1"/>
    <s v="Zac and Mia"/>
    <m/>
    <s v="Kian Lawley, Anne Winters, Alexis G. Zall, Tory Devon Smith, James Boyd, Tanner Stine, Markus Silbiger"/>
    <n v="7"/>
    <s v="United States"/>
    <s v="United States"/>
    <n v="1"/>
    <d v="2021-02-01T00:00:00"/>
    <n v="2019"/>
    <x v="1"/>
    <s v="2 Season"/>
    <n v="2"/>
    <s v=""/>
    <m/>
    <n v="2"/>
    <s v="Romantic TV Shows, TV Dramas, Teen TV Shows"/>
    <s v="Romantic TV Shows"/>
    <s v="Romantic TV Shows, TV Dramas, Teen TV Shows"/>
    <n v="3"/>
  </r>
  <r>
    <n v="1366"/>
    <s v="s1366"/>
    <x v="1"/>
    <s v="Zig &amp; Sharko"/>
    <m/>
    <m/>
    <n v="0"/>
    <s v="France"/>
    <s v="France"/>
    <n v="1"/>
    <d v="2021-02-01T00:00:00"/>
    <n v="2019"/>
    <x v="8"/>
    <s v="2 Season"/>
    <n v="2"/>
    <s v=""/>
    <m/>
    <n v="2"/>
    <s v="Kids' TV, TV Comedies"/>
    <s v="Kids' TV"/>
    <s v="Kids' TV, TV Comedies"/>
    <n v="2"/>
  </r>
  <r>
    <n v="1372"/>
    <s v="s1372"/>
    <x v="1"/>
    <s v="We Are: The Brooklyn Saints"/>
    <m/>
    <m/>
    <n v="0"/>
    <s v="United States"/>
    <s v="United States"/>
    <n v="1"/>
    <d v="2021-01-29T00:00:00"/>
    <n v="2021"/>
    <x v="1"/>
    <s v="1 Season"/>
    <n v="1"/>
    <s v=""/>
    <m/>
    <n v="1"/>
    <s v="Docuseries"/>
    <s v="Docuseries"/>
    <s v="Docuseries"/>
    <n v="1"/>
  </r>
  <r>
    <n v="1374"/>
    <s v="s1374"/>
    <x v="1"/>
    <s v="50M2"/>
    <m/>
    <s v="Engin √ñzt√ºrk, K√ºr≈üat Alnƒ±a√ßƒ±k, Cengiz Bozkurt, Ayb√ºke Pusat, Tolga Tekin, √ñzg√ºr Emre Yƒ±ldƒ±rƒ±m, Yiƒüit Kirazcƒ±"/>
    <n v="7"/>
    <s v="Turkey"/>
    <s v="Turkey"/>
    <n v="1"/>
    <d v="2021-01-27T00:00:00"/>
    <n v="2021"/>
    <x v="5"/>
    <s v="1 Season"/>
    <n v="1"/>
    <s v=""/>
    <m/>
    <n v="1"/>
    <s v="International TV Shows, TV Dramas, TV Thrillers"/>
    <s v="International TV Shows"/>
    <s v="International TV Shows, TV Dramas, TV Thrillers"/>
    <n v="3"/>
  </r>
  <r>
    <n v="1376"/>
    <s v="s1376"/>
    <x v="1"/>
    <s v="BONDING"/>
    <m/>
    <s v="Zoe Levin, Brendan Scannell, Micah Stock, Theo Stockman, Alex Hurt, D'Arcy Carden, Gabrielle Ryan, Charles Gould"/>
    <n v="8"/>
    <s v="United States"/>
    <s v="United States"/>
    <n v="1"/>
    <d v="2021-01-27T00:00:00"/>
    <n v="2021"/>
    <x v="5"/>
    <s v="2 Season"/>
    <n v="2"/>
    <s v=""/>
    <m/>
    <n v="2"/>
    <s v="TV Comedies, TV Dramas"/>
    <s v="TV Comedies"/>
    <s v="TV Comedies, TV Dramas"/>
    <n v="2"/>
  </r>
  <r>
    <n v="1378"/>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n v="19"/>
    <s v="United States"/>
    <s v="United States"/>
    <n v="1"/>
    <d v="2021-01-27T00:00:00"/>
    <n v="2018"/>
    <x v="5"/>
    <s v="4 Season"/>
    <n v="4"/>
    <s v=""/>
    <m/>
    <n v="4"/>
    <s v="Romantic TV Shows, TV Action &amp; Adventure, TV Dramas"/>
    <s v="Romantic TV Shows"/>
    <s v="Romantic TV Shows, TV Action &amp; Adventure, TV Dramas"/>
    <n v="3"/>
  </r>
  <r>
    <n v="1381"/>
    <s v="s1381"/>
    <x v="1"/>
    <s v="Go Dog Go"/>
    <m/>
    <s v="Michela Luci, Callum Shoniker, Lyon Smith, Tajja Isen, Anand Rajaram, David Berni, Linda Ballantyne, Joshua Graham, Patrick McKenna, Judy Marshak, Martin Roach, Katie Griffin"/>
    <n v="12"/>
    <s v="United States"/>
    <s v="United States, United Kingdom"/>
    <n v="2"/>
    <d v="2021-01-26T00:00:00"/>
    <n v="2021"/>
    <x v="0"/>
    <s v="1 Season"/>
    <n v="1"/>
    <s v=""/>
    <m/>
    <n v="1"/>
    <s v="Kids' TV"/>
    <s v="Kids' TV"/>
    <s v="Kids' TV"/>
    <n v="1"/>
  </r>
  <r>
    <n v="1384"/>
    <s v="s1384"/>
    <x v="1"/>
    <s v="Blown Away"/>
    <m/>
    <m/>
    <n v="0"/>
    <s v="Canada"/>
    <s v="Canada"/>
    <n v="1"/>
    <d v="2021-01-22T00:00:00"/>
    <n v="2021"/>
    <x v="1"/>
    <s v="2 Season"/>
    <n v="2"/>
    <s v=""/>
    <m/>
    <n v="2"/>
    <s v="International TV Shows, Reality TV"/>
    <s v="International TV Shows"/>
    <s v="International TV Shows, Reality TV"/>
    <n v="2"/>
  </r>
  <r>
    <n v="1385"/>
    <s v="s1385"/>
    <x v="1"/>
    <s v="Busted!"/>
    <m/>
    <s v="Yoo Jae-suk, Ahn Jae-wook, Kim Jong-min, Lee Kwang-soo, Park Min-young, Sehun, Kim Se-jeong"/>
    <n v="7"/>
    <s v="South Korea"/>
    <s v="South Korea"/>
    <n v="1"/>
    <d v="2021-01-22T00:00:00"/>
    <n v="2021"/>
    <x v="1"/>
    <s v="3 Season"/>
    <n v="3"/>
    <s v=""/>
    <m/>
    <n v="3"/>
    <s v="Crime TV Shows, International TV Shows, Korean TV Shows"/>
    <s v="Crime TV Shows"/>
    <s v="Crime TV Shows, International TV Shows, Korean TV Shows"/>
    <n v="3"/>
  </r>
  <r>
    <n v="1386"/>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n v="16"/>
    <s v="Japan"/>
    <s v="Japan"/>
    <n v="1"/>
    <d v="2021-01-22T00:00:00"/>
    <n v="2019"/>
    <x v="1"/>
    <s v="1 Season"/>
    <n v="1"/>
    <s v=""/>
    <m/>
    <n v="1"/>
    <s v="Anime Series, International TV Shows"/>
    <s v="Anime Series"/>
    <s v="Anime Series, International TV Shows"/>
    <n v="2"/>
  </r>
  <r>
    <n v="1393"/>
    <s v="s1393"/>
    <x v="1"/>
    <s v="Daughter From Another Mother"/>
    <m/>
    <s v="Ludwika Paleta, Paulina Goto, Mart√≠n Altomaro, Liz Gallardo, Javier Ponce, Oka Giner, Zaide Silvia Guti√©rrez, Dalexa Meneses, Emilio Beltr√°n Ulrich, Fernando Memije, Elena del R√≠o, Christian Ch√°vez"/>
    <n v="12"/>
    <s v="Mexico"/>
    <s v="Mexico"/>
    <n v="1"/>
    <d v="2021-01-20T00:00:00"/>
    <n v="2021"/>
    <x v="5"/>
    <s v="1 Season"/>
    <n v="1"/>
    <s v=""/>
    <m/>
    <n v="1"/>
    <s v="International TV Shows, Spanish-Language TV Shows, TV Comedies"/>
    <s v="International TV Shows"/>
    <s v="International TV Shows, Spanish-Language TV Shows, TV Comedies"/>
    <n v="3"/>
  </r>
  <r>
    <n v="1395"/>
    <s v="s1395"/>
    <x v="1"/>
    <s v="Spycraft"/>
    <m/>
    <m/>
    <n v="0"/>
    <s v="United States"/>
    <s v="United States"/>
    <n v="1"/>
    <d v="2021-01-20T00:00:00"/>
    <n v="2021"/>
    <x v="5"/>
    <s v="1 Season"/>
    <n v="1"/>
    <s v=""/>
    <m/>
    <n v="1"/>
    <s v="Docuseries, Science &amp; Nature TV"/>
    <s v="Docuseries"/>
    <s v="Docuseries, Science &amp; Nature TV"/>
    <n v="2"/>
  </r>
  <r>
    <n v="1396"/>
    <s v="s1396"/>
    <x v="1"/>
    <s v="Hello Ninja"/>
    <m/>
    <s v="Lukas Engel, Zoey Siewert, Sam Vincent, Mayumi Yoshida"/>
    <n v="4"/>
    <s v="United States"/>
    <s v="United States"/>
    <n v="1"/>
    <d v="2021-01-19T00:00:00"/>
    <n v="2021"/>
    <x v="0"/>
    <s v="4 Season"/>
    <n v="4"/>
    <s v=""/>
    <m/>
    <n v="4"/>
    <s v="Kids' TV"/>
    <s v="Kids' TV"/>
    <s v="Kids' TV"/>
    <n v="1"/>
  </r>
  <r>
    <n v="1401"/>
    <s v="s1401"/>
    <x v="1"/>
    <s v="Bling Empire"/>
    <m/>
    <m/>
    <n v="0"/>
    <s v="United States"/>
    <s v="United States"/>
    <n v="1"/>
    <d v="2021-01-15T00:00:00"/>
    <n v="2021"/>
    <x v="5"/>
    <s v="1 Season"/>
    <n v="1"/>
    <s v=""/>
    <m/>
    <n v="1"/>
    <s v="Reality TV"/>
    <s v="Reality TV"/>
    <s v="Reality TV"/>
    <n v="1"/>
  </r>
  <r>
    <n v="1402"/>
    <s v="s1402"/>
    <x v="1"/>
    <s v="Carmen Sandiego"/>
    <m/>
    <s v="Gina Rodriguez, Finn Wolfhard, Abby Trott, Michael Hawley, Michael Goldsmith, Kari Wahlgren, Sharon Muthu, Liam O'Brien, Rafael Petardi, Charlet Chung"/>
    <n v="10"/>
    <s v="United States"/>
    <s v="United States"/>
    <n v="1"/>
    <d v="2021-01-15T00:00:00"/>
    <n v="2021"/>
    <x v="8"/>
    <s v="4 Season"/>
    <n v="4"/>
    <s v=""/>
    <m/>
    <n v="4"/>
    <s v="Kids' TV, TV Thrillers"/>
    <s v="Kids' TV"/>
    <s v="Kids' TV, TV Thrillers"/>
    <n v="2"/>
  </r>
  <r>
    <n v="1403"/>
    <s v="s1403"/>
    <x v="1"/>
    <s v="Disenchantment"/>
    <m/>
    <s v="Abbi Jacobson, Eric Andr√©, Nat Faxon, John DiMaggio, Tress MacNeille, Matt Berry, David Herman, Maurice LaMarche, Lucy Montgomery, Billy West"/>
    <n v="10"/>
    <s v="United States"/>
    <s v="United States"/>
    <n v="1"/>
    <d v="2021-01-15T00:00:00"/>
    <n v="2021"/>
    <x v="1"/>
    <s v="3 Season"/>
    <n v="3"/>
    <s v=""/>
    <m/>
    <n v="3"/>
    <s v="TV Action &amp; Adventure, TV Comedies, TV Sci-Fi &amp; Fantasy"/>
    <s v="TV Action &amp; Adventure"/>
    <s v="TV Action &amp; Adventure, TV Comedies, TV Sci-Fi &amp; Fantasy"/>
    <n v="3"/>
  </r>
  <r>
    <n v="1405"/>
    <s v="s1405"/>
    <x v="1"/>
    <s v="Henry Danger"/>
    <m/>
    <s v="Jace Norman, Cooper Barnes, Riele Downs, Sean Ryan Fox, Ella Anderson, Michael D. Cohen"/>
    <n v="6"/>
    <s v="United States"/>
    <s v="United States"/>
    <n v="1"/>
    <d v="2021-01-15T00:00:00"/>
    <n v="2016"/>
    <x v="4"/>
    <s v="3 Season"/>
    <n v="3"/>
    <s v=""/>
    <m/>
    <n v="3"/>
    <s v="Kids' TV, TV Comedies"/>
    <s v="Kids' TV"/>
    <s v="Kids' TV, TV Comedies"/>
    <n v="2"/>
  </r>
  <r>
    <n v="1409"/>
    <s v="s1409"/>
    <x v="1"/>
    <s v="The Magicians"/>
    <m/>
    <s v="Jason Ralph, Arjun Gupta, Hale Appleman, Stella Maeve, Summer Bishil, Olivia Taylor Dudley, Jade Tailor, Rick Worthy, Mackenzie Astin, Kacey Rohl, Charles Mesure, Keegan Connor Tracy, Trevor Einhorn"/>
    <n v="13"/>
    <s v="United States"/>
    <s v="United States, Canada"/>
    <n v="2"/>
    <d v="2021-01-15T00:00:00"/>
    <n v="2020"/>
    <x v="5"/>
    <s v="5 Season"/>
    <n v="5"/>
    <s v=""/>
    <m/>
    <n v="5"/>
    <s v="TV Dramas, TV Sci-Fi &amp; Fantasy"/>
    <s v="TV Dramas"/>
    <s v="TV Dramas, TV Sci-Fi &amp; Fantasy"/>
    <n v="2"/>
  </r>
  <r>
    <n v="1417"/>
    <s v="s1417"/>
    <x v="1"/>
    <s v="Night Stalker: The Hunt for a Serial Killer"/>
    <s v="Tiller Russell"/>
    <m/>
    <n v="0"/>
    <s v="United States"/>
    <s v="United States"/>
    <n v="1"/>
    <d v="2021-01-13T00:00:00"/>
    <n v="2021"/>
    <x v="5"/>
    <s v="1 Season"/>
    <n v="1"/>
    <s v=""/>
    <m/>
    <n v="1"/>
    <s v="Crime TV Shows, Docuseries"/>
    <s v="Crime TV Shows"/>
    <s v="Crime TV Shows, Docuseries"/>
    <n v="2"/>
  </r>
  <r>
    <n v="1420"/>
    <s v="s1420"/>
    <x v="1"/>
    <s v="Last Tango in Halifax"/>
    <s v="Juliet May"/>
    <s v="Derek Jacobi, Anne Reid, Sarah Lancashire, Nicola Walker, Edward Ashley, Louis Greatorex, Josh Bolt"/>
    <n v="7"/>
    <s v="United Kingdom"/>
    <s v="United Kingdom"/>
    <n v="1"/>
    <d v="2021-01-12T00:00:00"/>
    <n v="2020"/>
    <x v="5"/>
    <s v="4 Season"/>
    <n v="4"/>
    <s v=""/>
    <m/>
    <n v="4"/>
    <s v="British TV Shows, Romantic TV Shows, TV Dramas"/>
    <s v="British TV Shows"/>
    <s v="British TV Shows, Romantic TV Shows, TV Dramas"/>
    <n v="3"/>
  </r>
  <r>
    <n v="1428"/>
    <s v="s1428"/>
    <x v="1"/>
    <s v="Inside the World‚Äôs Toughest Prisons"/>
    <m/>
    <s v="Paul Connolly"/>
    <n v="1"/>
    <s v="United Kingdom"/>
    <s v="United Kingdom"/>
    <n v="1"/>
    <d v="2021-01-08T00:00:00"/>
    <n v="2021"/>
    <x v="5"/>
    <s v="5 Season"/>
    <n v="5"/>
    <s v=""/>
    <m/>
    <n v="5"/>
    <s v="British TV Shows, Crime TV Shows, Docuseries"/>
    <s v="British TV Shows"/>
    <s v="British TV Shows, Crime TV Shows, Docuseries"/>
    <n v="3"/>
  </r>
  <r>
    <n v="1430"/>
    <s v="s1430"/>
    <x v="1"/>
    <s v="Mighty Little Bheem: Kite Festival"/>
    <m/>
    <s v="Sumruddhi Shukla, Aranya Kaur, Nishka Raheja"/>
    <n v="3"/>
    <s v="India"/>
    <s v="India"/>
    <n v="1"/>
    <d v="2021-01-08T00:00:00"/>
    <n v="2021"/>
    <x v="0"/>
    <s v="1 Season"/>
    <n v="1"/>
    <s v=""/>
    <m/>
    <n v="1"/>
    <s v="Kids' TV, TV Comedies"/>
    <s v="Kids' TV"/>
    <s v="Kids' TV, TV Comedies"/>
    <n v="2"/>
  </r>
  <r>
    <n v="1431"/>
    <s v="s1431"/>
    <x v="1"/>
    <s v="Pretend It‚Äôs a City"/>
    <m/>
    <s v="Fran Lebowitz"/>
    <n v="1"/>
    <s v="United States"/>
    <s v="United States"/>
    <n v="1"/>
    <d v="2021-01-08T00:00:00"/>
    <n v="2021"/>
    <x v="1"/>
    <s v="1 Season"/>
    <n v="1"/>
    <s v=""/>
    <m/>
    <n v="1"/>
    <s v="Docuseries"/>
    <s v="Docuseries"/>
    <s v="Docuseries"/>
    <n v="1"/>
  </r>
  <r>
    <n v="1433"/>
    <s v="s1433"/>
    <x v="1"/>
    <s v="The Idhun Chronicles"/>
    <s v="Maite Ruiz De Austri"/>
    <s v="Michelle Jenner, Itzan Escamilla, Sergio Mur, Nico Romero, Carlos Cuevas"/>
    <n v="5"/>
    <s v="Spain"/>
    <s v="Spain"/>
    <n v="1"/>
    <d v="2021-01-08T00:00:00"/>
    <n v="2021"/>
    <x v="1"/>
    <s v="2 Season"/>
    <n v="2"/>
    <s v=""/>
    <m/>
    <n v="2"/>
    <s v="Anime Series, International TV Shows, Spanish-Language TV Shows"/>
    <s v="Anime Series"/>
    <s v="Anime Series, International TV Shows, Spanish-Language TV Shows"/>
    <n v="3"/>
  </r>
  <r>
    <n v="1438"/>
    <s v="s1438"/>
    <x v="1"/>
    <s v="Surviving Death"/>
    <m/>
    <m/>
    <n v="0"/>
    <s v="United States"/>
    <s v="United States"/>
    <n v="1"/>
    <d v="2021-01-06T00:00:00"/>
    <n v="2021"/>
    <x v="5"/>
    <s v="1 Season"/>
    <n v="1"/>
    <s v=""/>
    <m/>
    <n v="1"/>
    <s v="Docuseries, Reality TV"/>
    <s v="Docuseries"/>
    <s v="Docuseries, Reality TV"/>
    <n v="2"/>
  </r>
  <r>
    <n v="1440"/>
    <s v="s1440"/>
    <x v="1"/>
    <s v="History of Swear Words"/>
    <m/>
    <s v="Nicolas Cage"/>
    <n v="1"/>
    <s v="United States"/>
    <s v="United States"/>
    <n v="1"/>
    <d v="2021-01-05T00:00:00"/>
    <n v="2021"/>
    <x v="5"/>
    <s v="1 Season"/>
    <n v="1"/>
    <s v=""/>
    <m/>
    <n v="1"/>
    <s v="Docuseries, TV Comedies"/>
    <s v="Docuseries"/>
    <s v="Docuseries, TV Comedies"/>
    <n v="2"/>
  </r>
  <r>
    <n v="1441"/>
    <s v="s1441"/>
    <x v="1"/>
    <s v="Nailed It! Mexico"/>
    <m/>
    <s v="Omar Chaparro, Anna Ruiz"/>
    <n v="2"/>
    <s v="Mexico"/>
    <s v="Mexico, United States"/>
    <n v="2"/>
    <d v="2021-01-05T00:00:00"/>
    <n v="2021"/>
    <x v="6"/>
    <s v="3 Season"/>
    <n v="3"/>
    <s v=""/>
    <m/>
    <n v="3"/>
    <s v="International TV Shows, Reality TV, Spanish-Language TV Shows"/>
    <s v="International TV Shows"/>
    <s v="International TV Shows, Reality TV, Spanish-Language TV Shows"/>
    <n v="3"/>
  </r>
  <r>
    <n v="1443"/>
    <s v="s1443"/>
    <x v="1"/>
    <s v="Korean Pork Belly Rhapsody"/>
    <m/>
    <s v="Paik Jong-won"/>
    <n v="1"/>
    <m/>
    <m/>
    <n v="0"/>
    <d v="2021-01-04T00:00:00"/>
    <n v="2020"/>
    <x v="4"/>
    <s v="1 Season"/>
    <n v="1"/>
    <s v=""/>
    <m/>
    <n v="1"/>
    <s v="Docuseries, International TV Shows"/>
    <s v="Docuseries"/>
    <s v="Docuseries, International TV Shows"/>
    <n v="2"/>
  </r>
  <r>
    <n v="1444"/>
    <s v="s1444"/>
    <x v="1"/>
    <s v="QB1: Beyond the Lights"/>
    <m/>
    <m/>
    <n v="0"/>
    <s v="United States"/>
    <s v="United States"/>
    <n v="1"/>
    <d v="2021-01-04T00:00:00"/>
    <n v="2019"/>
    <x v="1"/>
    <s v="1 Season"/>
    <n v="1"/>
    <s v=""/>
    <m/>
    <n v="1"/>
    <s v="Docuseries"/>
    <s v="Docuseries"/>
    <s v="Docuseries"/>
    <n v="1"/>
  </r>
  <r>
    <n v="1449"/>
    <s v="s1449"/>
    <x v="1"/>
    <s v="Cobra Kai"/>
    <m/>
    <s v="Ralph Macchio, William Zabka, Xolo Maridue√±a, Martin Kove, Mary Mouser, Tanner Buchanan, Courtney Henggeler, Jacob Bertrand"/>
    <n v="8"/>
    <s v="United States"/>
    <s v="United States"/>
    <n v="1"/>
    <d v="2021-01-01T00:00:00"/>
    <n v="2021"/>
    <x v="1"/>
    <s v="3 Season"/>
    <n v="3"/>
    <s v=""/>
    <m/>
    <n v="3"/>
    <s v="TV Action &amp; Adventure, TV Comedies, TV Dramas"/>
    <s v="TV Action &amp; Adventure"/>
    <s v="TV Action &amp; Adventure, TV Comedies, TV Dramas"/>
    <n v="3"/>
  </r>
  <r>
    <n v="1450"/>
    <s v="s1450"/>
    <x v="1"/>
    <s v="Dream Home Makeover"/>
    <m/>
    <m/>
    <n v="0"/>
    <s v="United States"/>
    <s v="United States"/>
    <n v="1"/>
    <d v="2021-01-01T00:00:00"/>
    <n v="2021"/>
    <x v="4"/>
    <s v="2 Season"/>
    <n v="2"/>
    <s v=""/>
    <m/>
    <n v="2"/>
    <s v="Reality TV"/>
    <s v="Reality TV"/>
    <s v="Reality TV"/>
    <n v="1"/>
  </r>
  <r>
    <n v="1456"/>
    <s v="s1456"/>
    <x v="1"/>
    <s v="Headspace Guide to Meditation"/>
    <m/>
    <s v="Andy Puddicombe"/>
    <n v="1"/>
    <s v="United States"/>
    <s v="United States"/>
    <n v="1"/>
    <d v="2021-01-01T00:00:00"/>
    <n v="2021"/>
    <x v="4"/>
    <s v="1 Season"/>
    <n v="1"/>
    <s v=""/>
    <m/>
    <n v="1"/>
    <s v="Docuseries, Science &amp; Nature TV"/>
    <s v="Docuseries"/>
    <s v="Docuseries, Science &amp; Nature TV"/>
    <n v="2"/>
  </r>
  <r>
    <n v="1458"/>
    <s v="s1458"/>
    <x v="1"/>
    <s v="Jenni Rivera: Mariposa de Barrio"/>
    <m/>
    <s v="Ang√©lica Celaya, Gabriel Porras, Rosalinda Rodr√≠guez, Samadhi Zendejas, Tony Garza, Regina Orqu√≠n, Enrique Monta√±o, Adri√°n Carvajal, Emmanuel Morales, Adriano Zendejas, Xavier Ruvalcaba, Ra√∫l Sandoval, Mauricio Novoa, Uriel del Toro, Ana Wolfermann, Stephanie Arcila, Vanessa Pose, Alma Matrecito"/>
    <n v="18"/>
    <s v="United States"/>
    <s v="United States"/>
    <n v="1"/>
    <d v="2021-01-01T00:00:00"/>
    <n v="2017"/>
    <x v="5"/>
    <s v="1 Season"/>
    <n v="1"/>
    <s v=""/>
    <m/>
    <n v="1"/>
    <s v="Spanish-Language TV Shows, TV Dramas"/>
    <s v="Spanish-Language TV Shows"/>
    <s v="Spanish-Language TV Shows, TV Dramas"/>
    <n v="2"/>
  </r>
  <r>
    <n v="1461"/>
    <s v="s1461"/>
    <x v="1"/>
    <s v="Monarca"/>
    <m/>
    <s v="Irene Azuela, Juan Manuel Bernal, Osvaldo Benavides, Rosa Mar√≠a Bianchi, Antonio de la Vega, Luis R√°bago, Sophie G√≥mez, James Hyde, Carla Adell, Regina Pav√≥n, Dal√≠ Gonz√°lez, Alejandro de Hoyos Parera, Jos√© Manuel Rinc√≥n, Daniela Schmidt, Gabriela de la Garza"/>
    <n v="15"/>
    <s v="Mexico"/>
    <s v="Mexico"/>
    <n v="1"/>
    <d v="2021-01-01T00:00:00"/>
    <n v="2021"/>
    <x v="5"/>
    <s v="2 Season"/>
    <n v="2"/>
    <s v=""/>
    <m/>
    <n v="2"/>
    <s v="International TV Shows, Spanish-Language TV Shows, TV Dramas"/>
    <s v="International TV Shows"/>
    <s v="International TV Shows, Spanish-Language TV Shows, TV Dramas"/>
    <n v="3"/>
  </r>
  <r>
    <n v="1463"/>
    <s v="s1463"/>
    <x v="1"/>
    <s v="Running Man"/>
    <m/>
    <s v="Kim Seo-yeong, Um Sang-hyun, Kwon Changwook, Kim Yeon-woo, Kang Shi-hyun, Jeon Tae-yeol, Nam Do-hyeong, Park No-sik"/>
    <n v="8"/>
    <m/>
    <m/>
    <n v="0"/>
    <d v="2021-01-01T00:00:00"/>
    <n v="2020"/>
    <x v="8"/>
    <s v="1 Season"/>
    <n v="1"/>
    <s v=""/>
    <m/>
    <n v="1"/>
    <s v="Kids' TV, TV Comedies"/>
    <s v="Kids' TV"/>
    <s v="Kids' TV, TV Comedies"/>
    <n v="2"/>
  </r>
  <r>
    <n v="1464"/>
    <s v="s1464"/>
    <x v="1"/>
    <s v="The Cat in the Hat Knows a Lot About That!"/>
    <s v="Tony Collingwood"/>
    <s v="Martin Short, Alexa Torrington, Jacob Ewaniuk, Robert Tinkler, Tracey Hoyt"/>
    <n v="5"/>
    <s v="Canada"/>
    <s v="Canada, United Kingdom, United States"/>
    <n v="3"/>
    <d v="2021-01-01T00:00:00"/>
    <n v="2014"/>
    <x v="0"/>
    <s v="1 Season"/>
    <n v="1"/>
    <s v=""/>
    <m/>
    <n v="1"/>
    <s v="Kids' TV"/>
    <s v="Kids' TV"/>
    <s v="Kids' TV"/>
    <n v="1"/>
  </r>
  <r>
    <n v="1466"/>
    <s v="s1466"/>
    <x v="1"/>
    <s v="The Haunted Hathaways"/>
    <m/>
    <s v="Amber Frank, Curtis Harris, Benjamin Flores Jr., Breanna Yde, Ginifer King, Chico Benymon"/>
    <n v="6"/>
    <s v="United States"/>
    <s v="United States"/>
    <n v="1"/>
    <d v="2021-01-01T00:00:00"/>
    <n v="2013"/>
    <x v="4"/>
    <s v="2 Season"/>
    <n v="2"/>
    <s v=""/>
    <m/>
    <n v="2"/>
    <s v="Kids' TV, TV Comedies, TV Sci-Fi &amp; Fantasy"/>
    <s v="Kids' TV"/>
    <s v="Kids' TV, TV Comedies, TV Sci-Fi &amp; Fantasy"/>
    <n v="3"/>
  </r>
  <r>
    <n v="1474"/>
    <s v="s1474"/>
    <x v="1"/>
    <s v="Chilling Adventures of Sabrina"/>
    <m/>
    <s v="Kiernan Shipka, Ross Lynch, Miranda Otto, Lucy Davis, Chance Perdomo, Michelle Gomez, Richard Coyle, Jaz Sinclair, Lachlan Watson, Tati Gabrielle, Adeline Rudolph, Abigail Cowen, Gavin Leatherwood, Bronson Pinchot"/>
    <n v="14"/>
    <s v="United States"/>
    <s v="United States"/>
    <n v="1"/>
    <d v="2020-12-31T00:00:00"/>
    <n v="2020"/>
    <x v="1"/>
    <s v="4 Season"/>
    <n v="4"/>
    <s v=""/>
    <m/>
    <n v="4"/>
    <s v="TV Horror, TV Mysteries, TV Sci-Fi &amp; Fantasy"/>
    <s v="TV Horror"/>
    <s v="TV Horror, TV Mysteries, TV Sci-Fi &amp; Fantasy"/>
    <n v="3"/>
  </r>
  <r>
    <n v="1477"/>
    <s v="s1477"/>
    <x v="1"/>
    <s v="Best Leftovers Ever!"/>
    <m/>
    <s v="Jackie Tohn, David So, Rosemary Shrager"/>
    <n v="3"/>
    <s v="United States"/>
    <s v="United States"/>
    <n v="1"/>
    <d v="2020-12-30T00:00:00"/>
    <n v="2020"/>
    <x v="4"/>
    <s v="1 Season"/>
    <n v="1"/>
    <s v=""/>
    <m/>
    <n v="1"/>
    <s v="Reality TV"/>
    <s v="Reality TV"/>
    <s v="Reality TV"/>
    <n v="1"/>
  </r>
  <r>
    <n v="1478"/>
    <s v="s1478"/>
    <x v="1"/>
    <s v="Dare Me"/>
    <m/>
    <s v="Willa Fitzgerald, Herizen Guardiola, Marlo Kelly, Rob Heaps, Zach Roerig, Paul Fitzgerald, Alison Thornton, Tammy Blanchard, Amanda Brugel, Chris Zylka"/>
    <n v="10"/>
    <s v="United States"/>
    <s v="United States"/>
    <n v="1"/>
    <d v="2020-12-30T00:00:00"/>
    <n v="2019"/>
    <x v="5"/>
    <s v="1 Season"/>
    <n v="1"/>
    <s v=""/>
    <m/>
    <n v="1"/>
    <s v="Crime TV Shows, TV Dramas, TV Thrillers"/>
    <s v="Crime TV Shows"/>
    <s v="Crime TV Shows, TV Dramas, TV Thrillers"/>
    <n v="3"/>
  </r>
  <r>
    <n v="1479"/>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ll, Eskil Tonnesen"/>
    <n v="15"/>
    <s v="Denmark"/>
    <s v="Denmark, United States"/>
    <n v="2"/>
    <d v="2020-12-30T00:00:00"/>
    <n v="2020"/>
    <x v="5"/>
    <s v="1 Season"/>
    <n v="1"/>
    <s v=""/>
    <m/>
    <n v="1"/>
    <s v="International TV Shows, TV Mysteries, TV Thrillers"/>
    <s v="International TV Shows"/>
    <s v="International TV Shows, TV Mysteries, TV Thrillers"/>
    <n v="3"/>
  </r>
  <r>
    <n v="1480"/>
    <s v="s1480"/>
    <x v="1"/>
    <s v="SanPa: Sins of the Savior"/>
    <s v="Cosima Spender"/>
    <m/>
    <n v="0"/>
    <s v="Italy"/>
    <s v="Italy"/>
    <n v="1"/>
    <d v="2020-12-30T00:00:00"/>
    <n v="2020"/>
    <x v="5"/>
    <s v="1 Season"/>
    <n v="1"/>
    <s v=""/>
    <m/>
    <n v="1"/>
    <s v="Crime TV Shows, Docuseries, International TV Shows"/>
    <s v="Crime TV Shows"/>
    <s v="Crime TV Shows, Docuseries, International TV Shows"/>
    <n v="3"/>
  </r>
  <r>
    <n v="1481"/>
    <s v="s1481"/>
    <x v="1"/>
    <s v="Still Game"/>
    <m/>
    <s v="Ford Kiernan, Paul Riley, Jane McCarry, Greg Hemphill, Mark Cox, Gavin Mitchell, Sanjeev Kohli"/>
    <n v="7"/>
    <s v="United Kingdom"/>
    <s v="United Kingdom"/>
    <n v="1"/>
    <d v="2020-12-30T00:00:00"/>
    <n v="2018"/>
    <x v="1"/>
    <s v="9 Season"/>
    <n v="9"/>
    <s v=""/>
    <m/>
    <n v="9"/>
    <s v="British TV Shows, Classic &amp; Cult TV, International TV Shows"/>
    <s v="British TV Shows"/>
    <s v="British TV Shows, Classic &amp; Cult TV, International TV Shows"/>
    <n v="3"/>
  </r>
  <r>
    <n v="1483"/>
    <s v="s1483"/>
    <x v="1"/>
    <s v="Transformers: War for Cybertron: Earthrise"/>
    <m/>
    <s v="Jake Foushee, Jason Marnocha, Linsay Rousseau, Joe Zieja, Frank Todaro, Bill Rogers, Keith Silverstein, Edward Bosco, Tessho Genda, Ryohei Kimura, Kikuko Inoue, Kazuhiko Inoue, Chafurin"/>
    <n v="13"/>
    <m/>
    <m/>
    <n v="0"/>
    <d v="2020-12-30T00:00:00"/>
    <n v="2020"/>
    <x v="8"/>
    <s v="1 Season"/>
    <n v="1"/>
    <s v=""/>
    <m/>
    <n v="1"/>
    <s v="Anime Series"/>
    <s v="Anime Series"/>
    <s v="Anime Series"/>
    <n v="1"/>
  </r>
  <r>
    <n v="1484"/>
    <s v="s1484"/>
    <x v="1"/>
    <s v="A Love So Beautiful"/>
    <m/>
    <s v="Kim Yo-han, So Joo-yeon, Yeo Hoi-hyun, Jeong Jin-hwan, Jo Hye-joo, Yun Seo-hyun, Cho Ryun, Kim Sung-gon, Seong Hye-min, Park Ji-won"/>
    <n v="10"/>
    <s v="South Korea"/>
    <s v="South Korea"/>
    <n v="1"/>
    <d v="2020-12-28T00:00:00"/>
    <n v="2020"/>
    <x v="6"/>
    <s v="1 Season"/>
    <n v="1"/>
    <s v=""/>
    <m/>
    <n v="1"/>
    <s v="International TV Shows, Romantic TV Shows, TV Comedies"/>
    <s v="International TV Shows"/>
    <s v="International TV Shows, Romantic TV Shows, TV Comedies"/>
    <n v="3"/>
  </r>
  <r>
    <n v="1488"/>
    <s v="s1488"/>
    <x v="1"/>
    <s v="Sakho &amp; Mangane"/>
    <m/>
    <s v="Issaka Sawadogo, Yann Gael, Christiane Dumont, Fatou-Elise Ba, Khalima Gadji, Ricky Tribord, Ndiaga Mbow, Christophe Guybet"/>
    <n v="8"/>
    <s v="Senegal"/>
    <s v="Senegal"/>
    <n v="1"/>
    <d v="2020-12-27T00:00:00"/>
    <n v="2019"/>
    <x v="5"/>
    <s v="1 Season"/>
    <n v="1"/>
    <s v=""/>
    <m/>
    <n v="1"/>
    <s v="Crime TV Shows, International TV Shows, TV Dramas"/>
    <s v="Crime TV Shows"/>
    <s v="Crime TV Shows, International TV Shows, TV Dramas"/>
    <n v="3"/>
  </r>
  <r>
    <n v="1490"/>
    <s v="s1490"/>
    <x v="1"/>
    <s v="Regiment Diaries"/>
    <m/>
    <m/>
    <n v="0"/>
    <s v="India"/>
    <s v="India"/>
    <n v="1"/>
    <d v="2020-12-26T00:00:00"/>
    <n v="2020"/>
    <x v="6"/>
    <s v="2 Season"/>
    <n v="2"/>
    <s v=""/>
    <m/>
    <n v="2"/>
    <s v="Docuseries, International TV Shows"/>
    <s v="Docuseries"/>
    <s v="Docuseries, International TV Shows"/>
    <n v="2"/>
  </r>
  <r>
    <n v="1493"/>
    <s v="s1493"/>
    <x v="1"/>
    <s v="Bridgerton"/>
    <m/>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n v="20"/>
    <s v="United States"/>
    <s v="United States"/>
    <n v="1"/>
    <d v="2020-12-25T00:00:00"/>
    <n v="2020"/>
    <x v="5"/>
    <s v="1 Season"/>
    <n v="1"/>
    <s v=""/>
    <m/>
    <n v="1"/>
    <s v="Romantic TV Shows, TV Dramas"/>
    <s v="Romantic TV Shows"/>
    <s v="Romantic TV Shows, TV Dramas"/>
    <n v="2"/>
  </r>
  <r>
    <n v="1504"/>
    <s v="s1504"/>
    <x v="1"/>
    <s v="Lovestruck in the City"/>
    <m/>
    <s v="Ji Chang-wook, Kim Ji-won, Kim Min-seok, Han Ji-eun, Ryu Gyeong-soo, So Joo-yeon"/>
    <n v="6"/>
    <s v="South Korea"/>
    <s v="South Korea"/>
    <n v="1"/>
    <d v="2020-12-22T00:00:00"/>
    <n v="2020"/>
    <x v="1"/>
    <s v="1 Season"/>
    <n v="1"/>
    <s v=""/>
    <m/>
    <n v="1"/>
    <s v="International TV Shows, Romantic TV Shows, TV Comedies"/>
    <s v="International TV Shows"/>
    <s v="International TV Shows, Romantic TV Shows, TV Comedies"/>
    <n v="3"/>
  </r>
  <r>
    <n v="1506"/>
    <s v="s1506"/>
    <x v="1"/>
    <s v="Rhyme Time Town Singalongs"/>
    <m/>
    <s v="Luke Amis, Annabelle Westenholz-Smith, Maddie Evans, Jude Muir, Hannah Jane Fox, Rhashan Stone"/>
    <n v="6"/>
    <s v="United States"/>
    <s v="United States"/>
    <n v="1"/>
    <d v="2020-12-22T00:00:00"/>
    <n v="2020"/>
    <x v="0"/>
    <s v="1 Season"/>
    <n v="1"/>
    <s v=""/>
    <m/>
    <n v="1"/>
    <s v="Kids' TV"/>
    <s v="Kids' TV"/>
    <s v="Kids' TV"/>
    <n v="1"/>
  </r>
  <r>
    <n v="1507"/>
    <s v="s1507"/>
    <x v="1"/>
    <s v="Shaun the Sheep"/>
    <m/>
    <s v="John Sparkes, Justin Fletcher, Kate Harbour, Richard Webber, Jo Allen"/>
    <n v="5"/>
    <s v="United Kingdom"/>
    <s v="United Kingdom, Finland, Germany, United States, Australia, Japan, France, Ireland"/>
    <n v="8"/>
    <d v="2020-12-22T00:00:00"/>
    <n v="2016"/>
    <x v="0"/>
    <s v="2 Season"/>
    <n v="2"/>
    <s v=""/>
    <m/>
    <n v="2"/>
    <s v="British TV Shows, Kids' TV, TV Comedies"/>
    <s v="British TV Shows"/>
    <s v="British TV Shows, Kids' TV, TV Comedies"/>
    <n v="3"/>
  </r>
  <r>
    <n v="1509"/>
    <s v="s1509"/>
    <x v="1"/>
    <s v="Timmy Time"/>
    <m/>
    <s v="Kate Harbour, Justin Fletcher, Louis Jones"/>
    <n v="3"/>
    <s v="United Kingdom"/>
    <s v="United Kingdom"/>
    <n v="1"/>
    <d v="2020-12-22T00:00:00"/>
    <n v="2010"/>
    <x v="0"/>
    <s v="1 Season"/>
    <n v="1"/>
    <s v=""/>
    <m/>
    <n v="1"/>
    <s v="British TV Shows, Kids' TV"/>
    <s v="British TV Shows"/>
    <s v="British TV Shows, Kids' TV"/>
    <n v="2"/>
  </r>
  <r>
    <n v="1515"/>
    <s v="s1515"/>
    <x v="1"/>
    <s v="Diamond City"/>
    <m/>
    <s v="Noxee Maqashalala, Angela Sithole, Nambitha Ben-Mazwi, Thabang Molaba, Lehlohonolo Makoko, Ilse Klink, Makgano Mamabolo, Tshepo Maseko"/>
    <n v="8"/>
    <s v="South Africa"/>
    <s v="South Africa"/>
    <n v="1"/>
    <d v="2020-12-18T00:00:00"/>
    <n v="2019"/>
    <x v="5"/>
    <s v="1 Season"/>
    <n v="1"/>
    <s v=""/>
    <m/>
    <n v="1"/>
    <s v="Crime TV Shows, International TV Shows, TV Dramas"/>
    <s v="Crime TV Shows"/>
    <s v="Crime TV Shows, International TV Shows, TV Dramas"/>
    <n v="3"/>
  </r>
  <r>
    <n v="1517"/>
    <s v="s1517"/>
    <x v="1"/>
    <s v="Home for Christmas"/>
    <m/>
    <s v="Ida Elise Broch, Gabrielle Susanne Solheim Leithaug, Dennis Storh√∏i, Anette Hoff, Felix Sandman, Ghita N√∏rby, Hege Sch√∏yen, Bj√∏rn Skagestad, Mads Sj√∏g√•rd Pettersen"/>
    <n v="9"/>
    <s v="Norway"/>
    <s v="Norway"/>
    <n v="1"/>
    <d v="2020-12-18T00:00:00"/>
    <n v="2020"/>
    <x v="5"/>
    <s v="2 Season"/>
    <n v="2"/>
    <s v=""/>
    <m/>
    <n v="2"/>
    <s v="International TV Shows, Romantic TV Shows, TV Comedies"/>
    <s v="International TV Shows"/>
    <s v="International TV Shows, Romantic TV Shows, TV Comedies"/>
    <n v="3"/>
  </r>
  <r>
    <n v="1521"/>
    <s v="s1521"/>
    <x v="1"/>
    <s v="Paava Kadhaigal"/>
    <s v="Sudha Kongara, Vignesh Shivan, Gautham Vasudev Menon, Vetri Maaran"/>
    <s v="Kalidas Jayaram, Shanthnu Bhagyaraj, Bhavani Sre, Kalki Koechlin, Anjali, Padam Kumar, Prakash Raj, Sai Pallavi, Hari, Gautham Vasudev Menon, Simran"/>
    <n v="11"/>
    <s v="India"/>
    <s v="India"/>
    <n v="1"/>
    <d v="2020-12-18T00:00:00"/>
    <n v="2020"/>
    <x v="5"/>
    <s v="1 Season"/>
    <n v="1"/>
    <s v=""/>
    <m/>
    <n v="1"/>
    <s v="International TV Shows, TV Dramas"/>
    <s v="International TV Shows"/>
    <s v="International TV Shows, TV Dramas"/>
    <n v="2"/>
  </r>
  <r>
    <n v="1528"/>
    <s v="s1528"/>
    <x v="1"/>
    <s v="Morphle"/>
    <m/>
    <m/>
    <n v="0"/>
    <s v="Netherlands"/>
    <s v="Netherlands"/>
    <n v="1"/>
    <d v="2020-12-17T00:00:00"/>
    <n v="2020"/>
    <x v="0"/>
    <s v="2 Season"/>
    <n v="2"/>
    <s v=""/>
    <m/>
    <n v="2"/>
    <s v="British TV Shows, Kids' TV"/>
    <s v="British TV Shows"/>
    <s v="British TV Shows, Kids' TV"/>
    <n v="2"/>
  </r>
  <r>
    <n v="1529"/>
    <s v="s1529"/>
    <x v="1"/>
    <s v="Run On"/>
    <m/>
    <s v="Yim Si-wan, Shin Sae-kyeong, Choi Soo-young, Kang Tae-oh, Park Yeong-gyu, Cha Hwa-yeon, Lee Bong-ryeon, Ryu Abell, Seo Jae-hee, Yeon Je-wook, Choi Jae-hyun, Lee Jeong-ha, Park Sung-jun, Lee Hwang-eui, Lee Shin-ki, Kim Dong-yeong, Kim Si-eun, Kim Si-young"/>
    <n v="18"/>
    <s v="South Korea"/>
    <s v="South Korea"/>
    <n v="1"/>
    <d v="2020-12-17T00:00:00"/>
    <n v="2020"/>
    <x v="5"/>
    <s v="1 Season"/>
    <n v="1"/>
    <s v=""/>
    <m/>
    <n v="1"/>
    <s v="International TV Shows, Romantic TV Shows, TV Comedies"/>
    <s v="International TV Shows"/>
    <s v="International TV Shows, Romantic TV Shows, TV Comedies"/>
    <n v="3"/>
  </r>
  <r>
    <n v="1531"/>
    <s v="s1531"/>
    <x v="1"/>
    <s v="Schulz Saves America"/>
    <s v="Alexx Media"/>
    <s v="Andrew Schulz"/>
    <n v="1"/>
    <s v="United States"/>
    <s v="United States"/>
    <n v="1"/>
    <d v="2020-12-17T00:00:00"/>
    <n v="2020"/>
    <x v="5"/>
    <s v="1 Season"/>
    <n v="1"/>
    <s v=""/>
    <m/>
    <n v="1"/>
    <s v="Stand-Up Comedy &amp; Talk Shows, TV Comedies"/>
    <s v="Stand-Up Comedy &amp; Talk Shows"/>
    <s v="Stand-Up Comedy &amp; Talk Shows, TV Comedies"/>
    <n v="2"/>
  </r>
  <r>
    <n v="1533"/>
    <s v="s1533"/>
    <x v="1"/>
    <s v="Anitta: Made In Hon√≥rio"/>
    <s v="Andrucha Waddington, Pedro Waddington"/>
    <s v="Anitta"/>
    <n v="1"/>
    <s v="Brazil"/>
    <s v="Brazil"/>
    <n v="1"/>
    <d v="2020-12-16T00:00:00"/>
    <n v="2020"/>
    <x v="5"/>
    <s v="1 Season"/>
    <n v="1"/>
    <s v=""/>
    <m/>
    <n v="1"/>
    <s v="Docuseries, International TV Shows"/>
    <s v="Docuseries"/>
    <s v="Docuseries, International TV Shows"/>
    <n v="2"/>
  </r>
  <r>
    <n v="1534"/>
    <s v="s1534"/>
    <x v="1"/>
    <s v="BREAK IT ALL: The History of Rock in Latin America"/>
    <s v="Picky Talarico"/>
    <m/>
    <n v="0"/>
    <m/>
    <m/>
    <n v="0"/>
    <d v="2020-12-16T00:00:00"/>
    <n v="2020"/>
    <x v="5"/>
    <s v="1 Season"/>
    <n v="1"/>
    <s v=""/>
    <m/>
    <n v="1"/>
    <s v="Docuseries, Spanish-Language TV Shows"/>
    <s v="Docuseries"/>
    <s v="Docuseries, Spanish-Language TV Shows"/>
    <n v="2"/>
  </r>
  <r>
    <n v="1536"/>
    <s v="s1536"/>
    <x v="1"/>
    <s v="How To Ruin Christmas"/>
    <m/>
    <m/>
    <n v="0"/>
    <s v="South Africa"/>
    <s v="South Africa"/>
    <n v="1"/>
    <d v="2020-12-16T00:00:00"/>
    <n v="2020"/>
    <x v="5"/>
    <s v="1 Season"/>
    <n v="1"/>
    <s v=""/>
    <m/>
    <n v="1"/>
    <s v="International TV Shows, TV Comedies, TV Dramas"/>
    <s v="International TV Shows"/>
    <s v="International TV Shows, TV Comedies, TV Dramas"/>
    <n v="3"/>
  </r>
  <r>
    <n v="1539"/>
    <s v="s1539"/>
    <x v="1"/>
    <s v="Marvel Anime: Wolverine"/>
    <m/>
    <s v="Rikiya Koyama, Romi Park, Fumiko Orikasa, Hidekatsu Shibata, Kazuki Yao, Masato Hagiwara"/>
    <n v="6"/>
    <s v="United States"/>
    <s v="United States, Japan"/>
    <n v="2"/>
    <d v="2020-12-16T00:00:00"/>
    <n v="2011"/>
    <x v="1"/>
    <s v="1 Season"/>
    <n v="1"/>
    <s v=""/>
    <m/>
    <n v="1"/>
    <s v="Anime Series, International TV Shows"/>
    <s v="Anime Series"/>
    <s v="Anime Series, International TV Shows"/>
    <n v="2"/>
  </r>
  <r>
    <n v="1540"/>
    <s v="s1540"/>
    <x v="1"/>
    <s v="Marvel Anime: X-Men"/>
    <m/>
    <s v="Toshiyuki Morikawa, Rikiya Koyama, Katsunosuke Hori, Aya Hisakawa, Kaori Yamagata, Yoshiko Sakakibara, Yurika Hino, Yukari Tamura, Hideyuki Tanaka"/>
    <n v="9"/>
    <s v="Japan"/>
    <s v="Japan"/>
    <n v="1"/>
    <d v="2020-12-16T00:00:00"/>
    <n v="2011"/>
    <x v="1"/>
    <s v="1 Season"/>
    <n v="1"/>
    <s v=""/>
    <m/>
    <n v="1"/>
    <s v="Anime Series, International TV Shows"/>
    <s v="Anime Series"/>
    <s v="Anime Series, International TV Shows"/>
    <n v="2"/>
  </r>
  <r>
    <n v="1542"/>
    <s v="s1542"/>
    <x v="1"/>
    <s v="The Ripper"/>
    <s v="Ellena Wood, Jesse Vile"/>
    <m/>
    <n v="0"/>
    <s v="United Kingdom"/>
    <s v="United Kingdom"/>
    <n v="1"/>
    <d v="2020-12-16T00:00:00"/>
    <n v="2020"/>
    <x v="5"/>
    <s v="1 Season"/>
    <n v="1"/>
    <s v=""/>
    <m/>
    <n v="1"/>
    <s v="British TV Shows, Crime TV Shows, Docuseries"/>
    <s v="British TV Shows"/>
    <s v="British TV Shows, Crime TV Shows, Docuseries"/>
    <n v="3"/>
  </r>
  <r>
    <n v="1544"/>
    <s v="s1544"/>
    <x v="1"/>
    <s v="Black Ink Crew New York"/>
    <m/>
    <s v="Ceaser Emanuel, Dutchess Lattimore, Puma Robinson, Alex Estevez, Sassy Bermudez"/>
    <n v="5"/>
    <s v="United States"/>
    <s v="United States"/>
    <n v="1"/>
    <d v="2020-12-15T00:00:00"/>
    <n v="2014"/>
    <x v="1"/>
    <s v="2 Season"/>
    <n v="2"/>
    <s v=""/>
    <m/>
    <n v="2"/>
    <s v="Reality TV"/>
    <s v="Reality TV"/>
    <s v="Reality TV"/>
    <n v="1"/>
  </r>
  <r>
    <n v="1546"/>
    <s v="s1546"/>
    <x v="1"/>
    <s v="Pup Academy"/>
    <m/>
    <s v="Christian Convery, Don Lake, Chance Hurstfield, Aria Birch, Dylan Schombing, Riley O'Donnell"/>
    <n v="6"/>
    <s v="United States"/>
    <s v="United States"/>
    <n v="1"/>
    <d v="2020-12-15T00:00:00"/>
    <n v="2020"/>
    <x v="0"/>
    <s v="2 Season"/>
    <n v="2"/>
    <s v=""/>
    <m/>
    <n v="2"/>
    <s v="Kids' TV, TV Comedies"/>
    <s v="Kids' TV"/>
    <s v="Kids' TV, TV Comedies"/>
    <n v="2"/>
  </r>
  <r>
    <n v="1547"/>
    <s v="s1547"/>
    <x v="1"/>
    <s v="Song Exploder"/>
    <m/>
    <s v="Hrishikesh Hirway"/>
    <n v="1"/>
    <s v="United States"/>
    <s v="United States"/>
    <n v="1"/>
    <d v="2020-12-15T00:00:00"/>
    <n v="2020"/>
    <x v="5"/>
    <s v="2 Season"/>
    <n v="2"/>
    <s v=""/>
    <m/>
    <n v="2"/>
    <s v="Docuseries"/>
    <s v="Docuseries"/>
    <s v="Docuseries"/>
    <n v="1"/>
  </r>
  <r>
    <n v="1548"/>
    <s v="s1548"/>
    <x v="1"/>
    <s v="Teen Mom 2"/>
    <m/>
    <s v="Jenelle Evans, Chelsea Houska, Kailyn Lowry, Leah Messer"/>
    <n v="4"/>
    <s v="United States"/>
    <s v="United States"/>
    <n v="1"/>
    <d v="2020-12-15T00:00:00"/>
    <n v="2011"/>
    <x v="1"/>
    <s v="2 Season"/>
    <n v="2"/>
    <s v=""/>
    <m/>
    <n v="2"/>
    <s v="Reality TV"/>
    <s v="Reality TV"/>
    <s v="Reality TV"/>
    <n v="1"/>
  </r>
  <r>
    <n v="1549"/>
    <s v="s1549"/>
    <x v="1"/>
    <s v="The Challenge"/>
    <m/>
    <s v="Jamie Chung, Landon Lueck, Diem Brown, Mike 'The Miz' Mizanin, Darrell Taylor, Wes Bergmann, Jodi Weatherton, Brad Fiorenza, Cara Maria Sorbello, Zachary Nichols, Turabi &quot;Turbo&quot; √áamkƒ±ran, Theo Campbell"/>
    <n v="12"/>
    <s v="United States"/>
    <s v="United States"/>
    <n v="1"/>
    <d v="2020-12-15T00:00:00"/>
    <n v="2006"/>
    <x v="1"/>
    <s v="2 Season"/>
    <n v="2"/>
    <s v=""/>
    <m/>
    <n v="2"/>
    <s v="Reality TV"/>
    <s v="Reality TV"/>
    <s v="Reality TV"/>
    <n v="1"/>
  </r>
  <r>
    <n v="1552"/>
    <s v="s1552"/>
    <x v="1"/>
    <s v="Hilda"/>
    <m/>
    <s v="Bella Ramsey, Ameerah Falzon-Ojo, Oliver Nelson, Daisy Haggard, Rasmus Hardiker"/>
    <n v="5"/>
    <s v="United Kingdom"/>
    <s v="United Kingdom, Canada, United States"/>
    <n v="3"/>
    <d v="2020-12-14T00:00:00"/>
    <n v="2021"/>
    <x v="8"/>
    <s v="2 Season"/>
    <n v="2"/>
    <s v=""/>
    <m/>
    <n v="2"/>
    <s v="Kids' TV"/>
    <s v="Kids' TV"/>
    <s v="Kids' TV"/>
    <n v="1"/>
  </r>
  <r>
    <n v="1553"/>
    <s v="s1553"/>
    <x v="1"/>
    <s v="Tiny Pretty Things"/>
    <m/>
    <s v="Lauren Holly, Kylie Jefferson, Casimere Jollette, Brennan Clost, Barton Cowperthwaite, Bayardo De Murguia, Damon J. Gillespie, Anna Maiche, Daniela Norman, Michael Hsu Rosen, Tory Trowbridge"/>
    <n v="11"/>
    <s v="United States"/>
    <s v="United States"/>
    <n v="1"/>
    <d v="2020-12-14T00:00:00"/>
    <n v="2020"/>
    <x v="5"/>
    <s v="1 Season"/>
    <n v="1"/>
    <s v=""/>
    <m/>
    <n v="1"/>
    <s v="TV Dramas, TV Mysteries, TV Thrillers"/>
    <s v="TV Dramas"/>
    <s v="TV Dramas, TV Mysteries, TV Thrillers"/>
    <n v="3"/>
  </r>
  <r>
    <n v="1555"/>
    <s v="s1555"/>
    <x v="1"/>
    <s v="Children of Adam"/>
    <m/>
    <s v="Maguy Bou Ghosn, Daniella Rahme, Maxim Khalil, Qays Sheikh Najib, Mohamed Yaghy, Rodney Haddad, Nada Abou Farhat"/>
    <n v="7"/>
    <s v="Lebanon"/>
    <s v="Lebanon"/>
    <n v="1"/>
    <d v="2020-12-12T00:00:00"/>
    <n v="2020"/>
    <x v="1"/>
    <s v="1 Season"/>
    <n v="1"/>
    <s v=""/>
    <m/>
    <n v="1"/>
    <s v="International TV Shows, TV Dramas, TV Thrillers"/>
    <s v="International TV Shows"/>
    <s v="International TV Shows, TV Dramas, TV Thrillers"/>
    <n v="3"/>
  </r>
  <r>
    <n v="1556"/>
    <s v="s1556"/>
    <x v="1"/>
    <s v="Grizzy et les Lemmings"/>
    <m/>
    <s v="Pierre-Alain de Garrigues, Josselin Charier"/>
    <n v="2"/>
    <s v="France"/>
    <s v="France"/>
    <n v="1"/>
    <d v="2020-12-12T00:00:00"/>
    <n v="2018"/>
    <x v="0"/>
    <s v="2 Season"/>
    <n v="2"/>
    <s v=""/>
    <m/>
    <n v="2"/>
    <s v="Kids' TV, TV Comedies"/>
    <s v="Kids' TV"/>
    <s v="Kids' TV, TV Comedies"/>
    <n v="2"/>
  </r>
  <r>
    <n v="1560"/>
    <s v="s1560"/>
    <x v="1"/>
    <s v="The Mess You Leave Behind"/>
    <m/>
    <s v="Inma Cuesta, B√°rbara Lennie, Tamar Novas, Ar√≥n Piper, Roberto Enr√≠quez, Roque Ru√≠z, Isabel Garrido, Fede P√©rez, Alfonso Agra, Susana Dans, Xavier Est√©vez, Xos√© Antonio Touri√±√°n, Mar√≠a Tasende, Camila Bossa, Mar√≠a Costas, Abril Zamora, Chelo Falc√≥n, Ana Santos, Mela Casal, C√©sar Cambeiro"/>
    <n v="20"/>
    <s v="Spain"/>
    <s v="Spain"/>
    <n v="1"/>
    <d v="2020-12-11T00:00:00"/>
    <n v="2020"/>
    <x v="5"/>
    <s v="1 Season"/>
    <n v="1"/>
    <s v=""/>
    <m/>
    <n v="1"/>
    <s v="International TV Shows, Spanish-Language TV Shows, TV Dramas"/>
    <s v="International TV Shows"/>
    <s v="International TV Shows, Spanish-Language TV Shows, TV Dramas"/>
    <n v="3"/>
  </r>
  <r>
    <n v="1563"/>
    <s v="s1563"/>
    <x v="1"/>
    <s v="Alice in Borderland"/>
    <m/>
    <s v="Kento Yamazaki, Tao Tsuchiya, Nijiro Murakami, Yuki Morinaga, Keita Machida, Ayaka Miyoshi, Dori Sakurada, Aya Asahina, Shuntaro Yanagi, Yutaro Watanabe, Ayame Misaki, Mizuki Yoshida, Tsuyoshi Abe, Nobuaki Kaneko, Sho Aoyagi, Riisa Naka"/>
    <n v="16"/>
    <s v="Japan"/>
    <s v="Japan"/>
    <n v="1"/>
    <d v="2020-12-10T00:00:00"/>
    <n v="2020"/>
    <x v="5"/>
    <s v="1 Season"/>
    <n v="1"/>
    <s v=""/>
    <m/>
    <n v="1"/>
    <s v="International TV Shows, TV Action &amp; Adventure, TV Mysteries"/>
    <s v="International TV Shows"/>
    <s v="International TV Shows, TV Action &amp; Adventure, TV Mysteries"/>
    <n v="3"/>
  </r>
  <r>
    <n v="1565"/>
    <s v="s1565"/>
    <x v="1"/>
    <s v="Futmalls.com"/>
    <s v="Lai Chun-yu"/>
    <s v="Bryan Chang, Eugenie Liu, Bruce He, Ivy Shao, Allison Lin, River Huang, Ting Chun-cheng, Wang Ko-yuan, Phoebe Huang, Chu Chung-heng, Wu Chien-ho, Camille Chalons"/>
    <n v="12"/>
    <m/>
    <m/>
    <n v="0"/>
    <d v="2020-12-10T00:00:00"/>
    <n v="2020"/>
    <x v="1"/>
    <s v="1 Season"/>
    <n v="1"/>
    <s v=""/>
    <m/>
    <n v="1"/>
    <s v="Crime TV Shows, International TV Shows, TV Dramas"/>
    <s v="Crime TV Shows"/>
    <s v="Crime TV Shows, International TV Shows, TV Dramas"/>
    <n v="3"/>
  </r>
  <r>
    <n v="1570"/>
    <s v="s1570"/>
    <x v="1"/>
    <s v="Masameer Classics"/>
    <m/>
    <s v="Malik Nejer, Abdulaziz Alshehri"/>
    <n v="2"/>
    <s v="Saudi Arabia"/>
    <s v="Saudi Arabia"/>
    <n v="1"/>
    <d v="2020-12-09T00:00:00"/>
    <n v="2013"/>
    <x v="1"/>
    <s v="4 Season"/>
    <n v="4"/>
    <s v=""/>
    <m/>
    <n v="4"/>
    <s v="International TV Shows, TV Comedies"/>
    <s v="International TV Shows"/>
    <s v="International TV Shows, TV Comedies"/>
    <n v="2"/>
  </r>
  <r>
    <n v="1571"/>
    <s v="s1571"/>
    <x v="1"/>
    <s v="Once Upon a Time"/>
    <m/>
    <s v="Ruby, Mohamed Farraag, Ahmed Dawood, Sawsan Badr, Arwa Gouda, Hesham Ismail, Ali Al Tayeb, Mahmoud El-Bezzawy, Heba Abdelghany, Hany Seif"/>
    <n v="10"/>
    <s v="Egypt"/>
    <s v="Egypt"/>
    <n v="1"/>
    <d v="2020-12-09T00:00:00"/>
    <n v="2019"/>
    <x v="1"/>
    <s v="1 Season"/>
    <n v="1"/>
    <s v=""/>
    <m/>
    <n v="1"/>
    <s v="International TV Shows, Romantic TV Shows, TV Dramas"/>
    <s v="International TV Shows"/>
    <s v="International TV Shows, Romantic TV Shows, TV Dramas"/>
    <n v="3"/>
  </r>
  <r>
    <n v="1573"/>
    <s v="s1573"/>
    <x v="1"/>
    <s v="The Big Show Show"/>
    <m/>
    <s v="Paul Wight, Allison Munn, Reylynn Caster, Lily Brooks O'Briant, Juliet Donenfeld"/>
    <n v="5"/>
    <s v="United States"/>
    <s v="United States"/>
    <n v="1"/>
    <d v="2020-12-09T00:00:00"/>
    <n v="2020"/>
    <x v="4"/>
    <s v="2 Season"/>
    <n v="2"/>
    <s v=""/>
    <m/>
    <n v="2"/>
    <s v="Kids' TV, TV Comedies"/>
    <s v="Kids' TV"/>
    <s v="Kids' TV, TV Comedies"/>
    <n v="2"/>
  </r>
  <r>
    <n v="1574"/>
    <s v="s1574"/>
    <x v="1"/>
    <s v="The Expanding Universe of Ashley Garcia"/>
    <m/>
    <s v="Paulina Ch√°vez, Jencarlos Canela"/>
    <n v="2"/>
    <s v="United States"/>
    <s v="United States"/>
    <n v="1"/>
    <d v="2020-12-09T00:00:00"/>
    <n v="2020"/>
    <x v="6"/>
    <s v="3 Season"/>
    <n v="3"/>
    <s v=""/>
    <m/>
    <n v="3"/>
    <s v="Kids' TV, TV Comedies, Teen TV Shows"/>
    <s v="Kids' TV"/>
    <s v="Kids' TV, TV Comedies, Teen TV Shows"/>
    <n v="3"/>
  </r>
  <r>
    <n v="1575"/>
    <s v="s1575"/>
    <x v="1"/>
    <s v="The Surgeon's Cut"/>
    <m/>
    <m/>
    <n v="0"/>
    <s v="United States"/>
    <s v="United States"/>
    <n v="1"/>
    <d v="2020-12-09T00:00:00"/>
    <n v="2020"/>
    <x v="1"/>
    <s v="1 Season"/>
    <n v="1"/>
    <s v=""/>
    <m/>
    <n v="1"/>
    <s v="Docuseries, Science &amp; Nature TV"/>
    <s v="Docuseries"/>
    <s v="Docuseries, Science &amp; Nature TV"/>
    <n v="2"/>
  </r>
  <r>
    <n v="1579"/>
    <s v="s1579"/>
    <x v="1"/>
    <s v="Juman"/>
    <m/>
    <s v="Nour Al Ghandour, Muhanad Al-Hamdi, Huda El Khateib, Hassan Ibrahim, Abdullah Al-Turkumani, Nasser Kermani, Foaz Al -Shatti, Muhammad Al Dousari, Ahmed El Hozeem, Ghorour, Fatma Al Tabbakh"/>
    <n v="11"/>
    <s v="Kuwait"/>
    <s v="Kuwait"/>
    <n v="1"/>
    <d v="2020-12-08T00:00:00"/>
    <n v="2019"/>
    <x v="6"/>
    <s v="1 Season"/>
    <n v="1"/>
    <s v=""/>
    <m/>
    <n v="1"/>
    <s v="International TV Shows, Romantic TV Shows, TV Dramas"/>
    <s v="International TV Shows"/>
    <s v="International TV Shows, Romantic TV Shows, TV Dramas"/>
    <n v="3"/>
  </r>
  <r>
    <n v="1580"/>
    <s v="s1580"/>
    <x v="1"/>
    <s v="Mr. Iglesias"/>
    <m/>
    <s v="Gabriel Iglesias, Sherri Shepherd, Jacob Vargas, Maggie Geha, Richard Gant, Cree Cicchino, Fabrizio Guido, Oscar Nu√±ez"/>
    <n v="8"/>
    <s v="United States"/>
    <s v="United States"/>
    <n v="1"/>
    <d v="2020-12-08T00:00:00"/>
    <n v="2020"/>
    <x v="1"/>
    <s v="3 Season"/>
    <n v="3"/>
    <s v=""/>
    <m/>
    <n v="3"/>
    <s v="TV Comedies, Teen TV Shows"/>
    <s v="TV Comedies"/>
    <s v="TV Comedies, Teen TV Shows"/>
    <n v="2"/>
  </r>
  <r>
    <n v="1584"/>
    <s v="s1584"/>
    <x v="1"/>
    <s v="100 Days My Prince"/>
    <m/>
    <s v="Doh Kyung-soo, Nam Ji-hyun, Cho Seong-ha, Cho Han-cheul, Kim Seon-ho, Han So-hee"/>
    <n v="6"/>
    <s v="South Korea"/>
    <s v="South Korea"/>
    <n v="1"/>
    <d v="2020-12-07T00:00:00"/>
    <n v="2018"/>
    <x v="1"/>
    <s v="1 Season"/>
    <n v="1"/>
    <s v=""/>
    <m/>
    <n v="1"/>
    <s v="International TV Shows, Romantic TV Shows, TV Dramas"/>
    <s v="International TV Shows"/>
    <s v="International TV Shows, Romantic TV Shows, TV Dramas"/>
    <n v="3"/>
  </r>
  <r>
    <n v="1586"/>
    <s v="s1586"/>
    <x v="1"/>
    <s v="Manhunt: Deadly Games"/>
    <m/>
    <s v="Cameron Britton, Jack Huston, Judith Light, Carla Gugino, Gethin Anthony, Kelly Jenrette, Arliss Howard, Jay O. Sanders, Nick Searcy, Marley Shelton, Becky Ann Baker, Brad William Henke"/>
    <n v="12"/>
    <m/>
    <m/>
    <n v="0"/>
    <d v="2020-12-07T00:00:00"/>
    <n v="2020"/>
    <x v="1"/>
    <s v="1 Season"/>
    <n v="1"/>
    <s v=""/>
    <m/>
    <n v="1"/>
    <s v="Crime TV Shows, TV Dramas, TV Mysteries"/>
    <s v="Crime TV Shows"/>
    <s v="Crime TV Shows, TV Dramas, TV Mysteries"/>
    <n v="3"/>
  </r>
  <r>
    <n v="1587"/>
    <s v="s1587"/>
    <x v="1"/>
    <s v="Room 2806: The Accusation"/>
    <s v="Jalil Lespert"/>
    <m/>
    <n v="0"/>
    <s v="France"/>
    <s v="France"/>
    <n v="1"/>
    <d v="2020-12-07T00:00:00"/>
    <n v="2020"/>
    <x v="5"/>
    <s v="1 Season"/>
    <n v="1"/>
    <s v=""/>
    <m/>
    <n v="1"/>
    <s v="Crime TV Shows, Docuseries, International TV Shows"/>
    <s v="Crime TV Shows"/>
    <s v="Crime TV Shows, Docuseries, International TV Shows"/>
    <n v="3"/>
  </r>
  <r>
    <n v="1588"/>
    <s v="s1588"/>
    <x v="1"/>
    <s v="Detention"/>
    <s v="Su I-Hsuan, Chuang Shiang-an, Liu Yi"/>
    <s v="Li Lingwei, Han Ning, Huang Guanzhi, Jack Yao, Hsia Teng-hung, David Chao, Luo Guanxu, Wu Kunda, Serena Fang, Carol Cheng, Chang Han"/>
    <n v="11"/>
    <s v="Taiwan"/>
    <s v="Taiwan"/>
    <n v="1"/>
    <d v="2020-12-05T00:00:00"/>
    <n v="2020"/>
    <x v="5"/>
    <s v="1 Season"/>
    <n v="1"/>
    <s v=""/>
    <m/>
    <n v="1"/>
    <s v="International TV Shows, TV Dramas, TV Horror"/>
    <s v="International TV Shows"/>
    <s v="International TV Shows, TV Dramas, TV Horror"/>
    <n v="3"/>
  </r>
  <r>
    <n v="1590"/>
    <s v="s1590"/>
    <x v="1"/>
    <s v="Bhaag Beanie Bhaag"/>
    <m/>
    <s v="Swara Bhasker, Dolly Singh, Ravi Patel, Varun Thakur, Mona Ambegaonkar, Girish Kulkarni"/>
    <n v="6"/>
    <s v="India"/>
    <s v="India"/>
    <n v="1"/>
    <d v="2020-12-04T00:00:00"/>
    <n v="2020"/>
    <x v="5"/>
    <s v="1 Season"/>
    <n v="1"/>
    <s v=""/>
    <m/>
    <n v="1"/>
    <s v="International TV Shows, Romantic TV Shows, TV Comedies"/>
    <s v="International TV Shows"/>
    <s v="International TV Shows, Romantic TV Shows, TV Comedies"/>
    <n v="3"/>
  </r>
  <r>
    <n v="1591"/>
    <s v="s1591"/>
    <x v="1"/>
    <s v="Big Mouth"/>
    <m/>
    <s v="Nick Kroll, John Mulaney, Jessi Klein, Jason Mantzoukas, Jenny Slate, Fred Armisen, Maya Rudolph, Jordan Peele"/>
    <n v="8"/>
    <s v="United States"/>
    <s v="United States"/>
    <n v="1"/>
    <d v="2020-12-04T00:00:00"/>
    <n v="2020"/>
    <x v="5"/>
    <s v="4 Season"/>
    <n v="4"/>
    <s v=""/>
    <m/>
    <n v="4"/>
    <s v="TV Comedies"/>
    <s v="TV Comedies"/>
    <s v="TV Comedies"/>
    <n v="1"/>
  </r>
  <r>
    <n v="1594"/>
    <s v="s1594"/>
    <x v="1"/>
    <s v="Kings of Jo'Burg"/>
    <m/>
    <s v="Shona Ferguson, Zolisa Xaluva, Tsholofelo Matshaba, Sello Sebotsane, Buhle Samuels, Thembi Seete, TK Sebothoma, Cindy Mahlangu, Lunathi Mampofu, Abdul Khoza, Connie Ferguson"/>
    <n v="11"/>
    <s v="South Africa"/>
    <s v="South Africa"/>
    <n v="1"/>
    <d v="2020-12-04T00:00:00"/>
    <n v="2020"/>
    <x v="5"/>
    <s v="1 Season"/>
    <n v="1"/>
    <s v=""/>
    <m/>
    <n v="1"/>
    <s v="Crime TV Shows, International TV Shows, TV Dramas"/>
    <s v="Crime TV Shows"/>
    <s v="Crime TV Shows, International TV Shows, TV Dramas"/>
    <n v="3"/>
  </r>
  <r>
    <n v="1597"/>
    <s v="s1597"/>
    <x v="1"/>
    <s v="The Great British Baking Show: Holidays"/>
    <m/>
    <s v="Paul Hollywood, Prue Leith, Sandi Toksvig, Noel Fielding"/>
    <n v="4"/>
    <m/>
    <m/>
    <n v="0"/>
    <d v="2020-12-04T00:00:00"/>
    <n v="2020"/>
    <x v="5"/>
    <s v="3 Season"/>
    <n v="3"/>
    <s v=""/>
    <m/>
    <n v="3"/>
    <s v="British TV Shows, Reality TV"/>
    <s v="British TV Shows"/>
    <s v="British TV Shows, Reality TV"/>
    <n v="2"/>
  </r>
  <r>
    <n v="1604"/>
    <s v="s1604"/>
    <x v="1"/>
    <s v="Alien Worlds"/>
    <m/>
    <m/>
    <n v="0"/>
    <s v="United Kingdom"/>
    <s v="United Kingdom"/>
    <n v="1"/>
    <d v="2020-12-02T00:00:00"/>
    <n v="2020"/>
    <x v="6"/>
    <s v="1 Season"/>
    <n v="1"/>
    <s v=""/>
    <m/>
    <n v="1"/>
    <s v="British TV Shows, Docuseries, International TV Shows"/>
    <s v="British TV Shows"/>
    <s v="British TV Shows, Docuseries, International TV Shows"/>
    <n v="3"/>
  </r>
  <r>
    <n v="1606"/>
    <s v="s1606"/>
    <x v="1"/>
    <s v="Check The Store Next Door: The Next Chapter"/>
    <m/>
    <s v="Ernest Prakasa, Chew Kin Wah, Dion Wiyoko, Morgan Oey, Anggika Bolsterli, Arie Kriting, Yusril Fahriza, Awwe, Adjis Doaibu, Aci Resti, Bintang Emon, Jenny Zhang, Soleh Solihun, Denny Gitong"/>
    <n v="14"/>
    <s v="Indonesia"/>
    <s v="Indonesia"/>
    <n v="1"/>
    <d v="2020-12-02T00:00:00"/>
    <n v="2020"/>
    <x v="1"/>
    <s v="2 Season"/>
    <n v="2"/>
    <s v=""/>
    <m/>
    <n v="2"/>
    <s v="International TV Shows, TV Comedies, TV Dramas"/>
    <s v="International TV Shows"/>
    <s v="International TV Shows, TV Comedies, TV Dramas"/>
    <n v="3"/>
  </r>
  <r>
    <n v="1612"/>
    <s v="s1612"/>
    <x v="1"/>
    <s v="Are You The One"/>
    <m/>
    <s v="Ryan Devlin"/>
    <n v="1"/>
    <s v="United States"/>
    <s v="United States"/>
    <n v="1"/>
    <d v="2020-12-01T00:00:00"/>
    <n v="2014"/>
    <x v="1"/>
    <s v="2 Season"/>
    <n v="2"/>
    <s v=""/>
    <m/>
    <n v="2"/>
    <s v="Reality TV"/>
    <s v="Reality TV"/>
    <s v="Reality TV"/>
    <n v="1"/>
  </r>
  <r>
    <n v="1615"/>
    <s v="s1615"/>
    <x v="1"/>
    <s v="Gormiti"/>
    <m/>
    <s v="Dermot Arrigan, Jenny Beacraft, Stephanie Figueira, Ella Galt, James Giblin, Noah Levin"/>
    <n v="6"/>
    <s v="Spain"/>
    <s v="Spain, Italy"/>
    <n v="2"/>
    <d v="2020-12-01T00:00:00"/>
    <n v="2018"/>
    <x v="0"/>
    <s v="1 Season"/>
    <n v="1"/>
    <s v=""/>
    <m/>
    <n v="1"/>
    <s v="Kids' TV"/>
    <s v="Kids' TV"/>
    <s v="Kids' TV"/>
    <n v="1"/>
  </r>
  <r>
    <n v="1616"/>
    <s v="s1616"/>
    <x v="1"/>
    <s v="Ink Master"/>
    <m/>
    <s v="Dave Navarro, Chris Nu√±ez, Oliver Peck"/>
    <n v="3"/>
    <s v="United States"/>
    <s v="United States"/>
    <n v="1"/>
    <d v="2020-12-01T00:00:00"/>
    <n v="2012"/>
    <x v="1"/>
    <s v="2 Season"/>
    <n v="2"/>
    <s v=""/>
    <m/>
    <n v="2"/>
    <s v="Reality TV"/>
    <s v="Reality TV"/>
    <s v="Reality TV"/>
    <n v="1"/>
  </r>
  <r>
    <n v="1619"/>
    <s v="s1619"/>
    <x v="1"/>
    <s v="Octonauts"/>
    <m/>
    <s v="Keith Wickham, Jo Wyatt, Ross Breen, Simon Greenall, Paul Panting, Rob Rackstraw, Teresa Gallagher, Shelley Longworth"/>
    <n v="8"/>
    <s v="United States"/>
    <s v="United States, Ireland, United Kingdom, India"/>
    <n v="4"/>
    <d v="2020-12-01T00:00:00"/>
    <n v="2015"/>
    <x v="0"/>
    <s v="4 Season"/>
    <n v="4"/>
    <s v=""/>
    <m/>
    <n v="4"/>
    <s v="British TV Shows, Kids' TV"/>
    <s v="British TV Shows"/>
    <s v="British TV Shows, Kids' TV"/>
    <n v="2"/>
  </r>
  <r>
    <n v="1620"/>
    <s v="s1620"/>
    <x v="1"/>
    <s v="Oddbods"/>
    <m/>
    <s v="Nadia Ramlee, Chio Su-Ping, Jeremy Linn, Marlon Dance-Hooi"/>
    <n v="4"/>
    <s v="United Kingdom"/>
    <s v="United Kingdom, Singapore"/>
    <n v="2"/>
    <d v="2020-12-01T00:00:00"/>
    <n v="2017"/>
    <x v="0"/>
    <s v="1 Season"/>
    <n v="1"/>
    <s v=""/>
    <m/>
    <n v="1"/>
    <s v="Kids' TV, TV Comedies"/>
    <s v="Kids' TV"/>
    <s v="Kids' TV, TV Comedies"/>
    <n v="2"/>
  </r>
  <r>
    <n v="1623"/>
    <s v="s1623"/>
    <x v="1"/>
    <s v="Stargate SG-1"/>
    <m/>
    <s v="Richard Dean Anderson, Michael Shanks, Amanda Tapping, Christopher Judge, Don S. Davis, Corin Nemec, Ben Browder, Beau Bridges, Gary Jones"/>
    <n v="9"/>
    <s v="United States"/>
    <s v="United States, Canada"/>
    <n v="2"/>
    <d v="2020-12-01T00:00:00"/>
    <n v="2006"/>
    <x v="5"/>
    <s v="10 Season"/>
    <n v="10"/>
    <s v=""/>
    <m/>
    <n v="10"/>
    <s v="Classic &amp; Cult TV, TV Action &amp; Adventure, TV Sci-Fi &amp; Fantasy"/>
    <s v="Classic &amp; Cult TV"/>
    <s v="Classic &amp; Cult TV, TV Action &amp; Adventure, TV Sci-Fi &amp; Fantasy"/>
    <n v="3"/>
  </r>
  <r>
    <n v="1624"/>
    <s v="s1624"/>
    <x v="1"/>
    <s v="The Bachelorette"/>
    <m/>
    <m/>
    <n v="0"/>
    <s v="United States"/>
    <s v="United States"/>
    <n v="1"/>
    <d v="2020-12-01T00:00:00"/>
    <n v="2010"/>
    <x v="1"/>
    <s v="1 Season"/>
    <n v="1"/>
    <s v=""/>
    <m/>
    <n v="1"/>
    <s v="Reality TV, Romantic TV Shows"/>
    <s v="Reality TV"/>
    <s v="Reality TV, Romantic TV Shows"/>
    <n v="2"/>
  </r>
  <r>
    <n v="1626"/>
    <s v="s1626"/>
    <x v="1"/>
    <s v="The Guest"/>
    <m/>
    <s v="Kim Dong-wook, Kim Jae-uk, Jung Eun-chae, Ahn Nae-sang, Lee Won-jong, Park Ho-san"/>
    <n v="6"/>
    <s v="South Korea"/>
    <s v="South Korea"/>
    <n v="1"/>
    <d v="2020-12-01T00:00:00"/>
    <n v="2018"/>
    <x v="1"/>
    <s v="1 Season"/>
    <n v="1"/>
    <s v=""/>
    <m/>
    <n v="1"/>
    <s v="International TV Shows, TV Horror, TV Mysteries"/>
    <s v="International TV Shows"/>
    <s v="International TV Shows, TV Horror, TV Mysteries"/>
    <n v="3"/>
  </r>
  <r>
    <n v="1628"/>
    <s v="s1628"/>
    <x v="1"/>
    <s v="The Holiday Movies That Made Us"/>
    <m/>
    <m/>
    <n v="0"/>
    <s v="United States"/>
    <s v="United States"/>
    <n v="1"/>
    <d v="2020-12-01T00:00:00"/>
    <n v="2020"/>
    <x v="6"/>
    <s v="1 Season"/>
    <n v="1"/>
    <s v=""/>
    <m/>
    <n v="1"/>
    <s v="Docuseries"/>
    <s v="Docuseries"/>
    <s v="Docuseries"/>
    <n v="1"/>
  </r>
  <r>
    <n v="1629"/>
    <s v="s1629"/>
    <x v="1"/>
    <s v="The Repair Shop"/>
    <m/>
    <m/>
    <n v="0"/>
    <s v="United Kingdom"/>
    <s v="United Kingdom"/>
    <n v="1"/>
    <d v="2020-12-01T00:00:00"/>
    <n v="2018"/>
    <x v="6"/>
    <s v="1 Season"/>
    <n v="1"/>
    <s v=""/>
    <m/>
    <n v="1"/>
    <s v="British TV Shows, Reality TV"/>
    <s v="British TV Shows"/>
    <s v="British TV Shows, Reality TV"/>
    <n v="2"/>
  </r>
  <r>
    <n v="1635"/>
    <s v="s1635"/>
    <x v="1"/>
    <s v="The Uncanny Counter"/>
    <m/>
    <s v="Cho Byeong-kyu, Yu Jun-sang, Kim Se-jeong, Yeom Hye-ran, Ahn Seok-hwan, Moon Sook, Choi Yoon-young, Lee Hong-nae"/>
    <n v="8"/>
    <s v="South Korea"/>
    <s v="South Korea"/>
    <n v="1"/>
    <d v="2020-11-29T00:00:00"/>
    <n v="2020"/>
    <x v="1"/>
    <s v="1 Season"/>
    <n v="1"/>
    <s v=""/>
    <m/>
    <n v="1"/>
    <s v="International TV Shows, TV Action &amp; Adventure, TV Dramas"/>
    <s v="International TV Shows"/>
    <s v="International TV Shows, TV Action &amp; Adventure, TV Dramas"/>
    <n v="3"/>
  </r>
  <r>
    <n v="1639"/>
    <s v="s1639"/>
    <x v="1"/>
    <s v="Fabulous Lives of Bollywood Wives"/>
    <m/>
    <m/>
    <n v="0"/>
    <s v="India"/>
    <s v="India"/>
    <n v="1"/>
    <d v="2020-11-27T00:00:00"/>
    <n v="2020"/>
    <x v="5"/>
    <s v="1 Season"/>
    <n v="1"/>
    <s v=""/>
    <m/>
    <n v="1"/>
    <s v="International TV Shows, Reality TV"/>
    <s v="International TV Shows"/>
    <s v="International TV Shows, Reality TV"/>
    <n v="2"/>
  </r>
  <r>
    <n v="1640"/>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n v="47"/>
    <s v="Australia"/>
    <s v="Australia"/>
    <n v="1"/>
    <d v="2020-11-27T00:00:00"/>
    <n v="1999"/>
    <x v="1"/>
    <s v="7 Season"/>
    <n v="7"/>
    <s v=""/>
    <m/>
    <n v="7"/>
    <s v="International TV Shows, TV Dramas, Teen TV Shows"/>
    <s v="International TV Shows"/>
    <s v="International TV Shows, TV Dramas, Teen TV Shows"/>
    <n v="3"/>
  </r>
  <r>
    <n v="1641"/>
    <s v="s1641"/>
    <x v="1"/>
    <s v="Over Christmas"/>
    <m/>
    <s v="Luke Mockridge, Seyneb Saleh, Cristina do Rego, Lucas Reiber, Johanna Gastdorf, Rudolf Kowalski, Carmen-Maja Antoni, Eugen Bauder, Jonathan Kwesi Aikins, Martina Eitner-Acheampong, Eike Weinreich, Eskindir Tesfay"/>
    <n v="12"/>
    <s v="Germany"/>
    <s v="Germany"/>
    <n v="1"/>
    <d v="2020-11-27T00:00:00"/>
    <n v="2020"/>
    <x v="5"/>
    <s v="1 Season"/>
    <n v="1"/>
    <s v=""/>
    <m/>
    <n v="1"/>
    <s v="International TV Shows, Romantic TV Shows, TV Comedies"/>
    <s v="International TV Shows"/>
    <s v="International TV Shows, Romantic TV Shows, TV Comedies"/>
    <n v="3"/>
  </r>
  <r>
    <n v="1642"/>
    <s v="s1642"/>
    <x v="1"/>
    <s v="Sugar Rush Christmas"/>
    <m/>
    <s v="Hunter March, Candace Nelson, Adriano Zumbo"/>
    <n v="3"/>
    <s v="United States"/>
    <s v="United States"/>
    <n v="1"/>
    <d v="2020-11-27T00:00:00"/>
    <n v="2020"/>
    <x v="1"/>
    <s v="2 Season"/>
    <n v="2"/>
    <s v=""/>
    <m/>
    <n v="2"/>
    <s v="Reality TV"/>
    <s v="Reality TV"/>
    <s v="Reality TV"/>
    <n v="1"/>
  </r>
  <r>
    <n v="1650"/>
    <s v="s1650"/>
    <x v="1"/>
    <s v="Great Pretender"/>
    <m/>
    <s v="Chiaki Kobayashi, Junichi Suwabe, Natsumi Fujiwara, Mie Sonozaki"/>
    <n v="4"/>
    <s v="Japan"/>
    <s v="Japan"/>
    <n v="1"/>
    <d v="2020-11-25T00:00:00"/>
    <n v="2020"/>
    <x v="5"/>
    <s v="2 Season"/>
    <n v="2"/>
    <s v=""/>
    <m/>
    <n v="2"/>
    <s v="Anime Series, Crime TV Shows, International TV Shows"/>
    <s v="Anime Series"/>
    <s v="Anime Series, Crime TV Shows, International TV Shows"/>
    <n v="3"/>
  </r>
  <r>
    <n v="1655"/>
    <s v="s1655"/>
    <x v="1"/>
    <s v="Before 30"/>
    <s v="BB Sasore"/>
    <s v="Damilola Adegbite, O.C. Ukeje, Beverly Naya, Meg Otanwa, Anee Icha, Patrick Diabuah, Tunbosun Aiyedehin, Patrick Doyle"/>
    <n v="8"/>
    <s v="Nigeria"/>
    <s v="Nigeria"/>
    <n v="1"/>
    <d v="2020-11-24T00:00:00"/>
    <n v="2015"/>
    <x v="5"/>
    <s v="1 Season"/>
    <n v="1"/>
    <s v=""/>
    <m/>
    <n v="1"/>
    <s v="International TV Shows, Romantic TV Shows, TV Comedies"/>
    <s v="International TV Shows"/>
    <s v="International TV Shows, Romantic TV Shows, TV Comedies"/>
    <n v="3"/>
  </r>
  <r>
    <n v="1659"/>
    <s v="s1659"/>
    <x v="1"/>
    <s v="Valentino"/>
    <m/>
    <s v="Adel Imam, Dalal Abdelaziz, Hamdy Al-Merghany, Mohamed al-Kilani, Tarek El Ebiary, Huda El Mufti, Soleiman Eid, Badria Tolba, Reda Idrees, Enaam Al-Gritly, Wafaa Sadeq, Rania Mahmoud Yassin"/>
    <n v="12"/>
    <s v="Egypt"/>
    <s v="Egypt"/>
    <n v="1"/>
    <d v="2020-11-24T00:00:00"/>
    <n v="2020"/>
    <x v="1"/>
    <s v="1 Season"/>
    <n v="1"/>
    <s v=""/>
    <m/>
    <n v="1"/>
    <s v="International TV Shows, TV Comedies, TV Dramas"/>
    <s v="International TV Shows"/>
    <s v="International TV Shows, TV Comedies, TV Dramas"/>
    <n v="3"/>
  </r>
  <r>
    <n v="1662"/>
    <s v="s1662"/>
    <x v="1"/>
    <s v="Strongest Deliveryman"/>
    <m/>
    <s v="Ko Kyung-pyo, Chae Soo-bin, Kim Seon-ho, Go Won-hee"/>
    <n v="4"/>
    <s v="South Korea"/>
    <s v="South Korea"/>
    <n v="1"/>
    <d v="2020-11-23T00:00:00"/>
    <n v="2017"/>
    <x v="5"/>
    <s v="1 Season"/>
    <n v="1"/>
    <s v=""/>
    <m/>
    <n v="1"/>
    <s v="International TV Shows, Romantic TV Shows, TV Dramas"/>
    <s v="International TV Shows"/>
    <s v="International TV Shows, Romantic TV Shows, TV Dramas"/>
    <n v="3"/>
  </r>
  <r>
    <n v="1668"/>
    <s v="s1668"/>
    <x v="1"/>
    <s v="Flavorful Origins"/>
    <m/>
    <s v="Yang Chen"/>
    <n v="1"/>
    <s v="China"/>
    <s v="China"/>
    <n v="1"/>
    <d v="2020-11-20T00:00:00"/>
    <n v="2020"/>
    <x v="4"/>
    <s v="3 Season"/>
    <n v="3"/>
    <s v=""/>
    <m/>
    <n v="3"/>
    <s v="Docuseries, International TV Shows"/>
    <s v="Docuseries"/>
    <s v="Docuseries, International TV Shows"/>
    <n v="2"/>
  </r>
  <r>
    <n v="1669"/>
    <s v="s1669"/>
    <x v="1"/>
    <s v="Heart &amp; Soul"/>
    <m/>
    <s v="Anthony Monjaro, Phoenix Ezendu, Ademola Amoo, Chioma Adibe, Ijeoma Richards, Joy Mmezi"/>
    <n v="6"/>
    <m/>
    <m/>
    <n v="0"/>
    <d v="2020-11-20T00:00:00"/>
    <n v="2019"/>
    <x v="1"/>
    <s v="1 Season"/>
    <n v="1"/>
    <s v=""/>
    <m/>
    <n v="1"/>
    <s v="International TV Shows, TV Dramas"/>
    <s v="International TV Shows"/>
    <s v="International TV Shows, TV Dramas"/>
    <n v="2"/>
  </r>
  <r>
    <n v="1671"/>
    <s v="s1671"/>
    <x v="1"/>
    <s v="Mismatched"/>
    <m/>
    <s v="Prajakta Koli, Rohit Saraf, Vihaan Samat, Taaruk Raina, Vidya Malavade, Kritika Bharadwaj, Rannvijay Singh, Muskkaan Jaferi, Devyani Shorey, Suhasini Mulay, Abhinav Sharma, Ravin Makhija"/>
    <n v="12"/>
    <s v="India"/>
    <s v="India"/>
    <n v="1"/>
    <d v="2020-11-20T00:00:00"/>
    <n v="2020"/>
    <x v="5"/>
    <s v="1 Season"/>
    <n v="1"/>
    <s v=""/>
    <m/>
    <n v="1"/>
    <s v="International TV Shows, Romantic TV Shows, TV Comedies"/>
    <s v="International TV Shows"/>
    <s v="International TV Shows, Romantic TV Shows, TV Comedies"/>
    <n v="3"/>
  </r>
  <r>
    <n v="1673"/>
    <s v="s1673"/>
    <x v="1"/>
    <s v="Voices of Fire"/>
    <m/>
    <s v="Pharrell Williams"/>
    <n v="1"/>
    <s v="United States"/>
    <s v="United States"/>
    <n v="1"/>
    <d v="2020-11-20T00:00:00"/>
    <n v="2020"/>
    <x v="6"/>
    <s v="1 Season"/>
    <n v="1"/>
    <s v=""/>
    <m/>
    <n v="1"/>
    <s v="Docuseries, Reality TV"/>
    <s v="Docuseries"/>
    <s v="Docuseries, Reality TV"/>
    <n v="2"/>
  </r>
  <r>
    <n v="1685"/>
    <s v="s1685"/>
    <x v="1"/>
    <s v="Holiday Home Makeover with Mr. Christmas"/>
    <m/>
    <s v="Benjamin Bradley"/>
    <n v="1"/>
    <s v="United States"/>
    <s v="United States"/>
    <n v="1"/>
    <d v="2020-11-18T00:00:00"/>
    <n v="2020"/>
    <x v="4"/>
    <s v="1 Season"/>
    <n v="1"/>
    <s v=""/>
    <m/>
    <n v="1"/>
    <s v="Reality TV"/>
    <s v="Reality TV"/>
    <s v="Reality TV"/>
    <n v="1"/>
  </r>
  <r>
    <n v="1688"/>
    <s v="s1688"/>
    <x v="1"/>
    <s v="The Boss Baby: Back in Business"/>
    <m/>
    <s v="JP Karliak, Pierce Gagnon, Kevin Michael Richardson, Alex Cazares, Flula Borg, Jake Green, Eric Bell Jr., David Lodge, Hope Levy, David Collins, Tony Hale, Nicole Sullivan"/>
    <n v="12"/>
    <s v="United States"/>
    <s v="United States"/>
    <n v="1"/>
    <d v="2020-11-17T00:00:00"/>
    <n v="2020"/>
    <x v="8"/>
    <s v="4 Season"/>
    <n v="4"/>
    <s v=""/>
    <m/>
    <n v="4"/>
    <s v="Kids' TV, TV Comedies"/>
    <s v="Kids' TV"/>
    <s v="Kids' TV, TV Comedies"/>
    <n v="2"/>
  </r>
  <r>
    <n v="1689"/>
    <s v="s1689"/>
    <x v="1"/>
    <s v="We Are the Champions"/>
    <m/>
    <m/>
    <n v="0"/>
    <s v="United States"/>
    <s v="United States"/>
    <n v="1"/>
    <d v="2020-11-17T00:00:00"/>
    <n v="2020"/>
    <x v="5"/>
    <s v="1 Season"/>
    <n v="1"/>
    <s v=""/>
    <m/>
    <n v="1"/>
    <s v="Docuseries, Reality TV"/>
    <s v="Docuseries"/>
    <s v="Docuseries, Reality TV"/>
    <n v="2"/>
  </r>
  <r>
    <n v="1693"/>
    <s v="s1693"/>
    <x v="1"/>
    <s v="America's Next Top Model"/>
    <m/>
    <s v="Tyra Banks"/>
    <n v="1"/>
    <s v="United States"/>
    <s v="United States"/>
    <n v="1"/>
    <d v="2020-11-15T00:00:00"/>
    <n v="2013"/>
    <x v="1"/>
    <s v="2 Season"/>
    <n v="2"/>
    <s v=""/>
    <m/>
    <n v="2"/>
    <s v="Reality TV"/>
    <s v="Reality TV"/>
    <s v="Reality TV"/>
    <n v="1"/>
  </r>
  <r>
    <n v="1694"/>
    <s v="s1694"/>
    <x v="1"/>
    <s v="Beyblade Burst Rise"/>
    <m/>
    <s v="Erika Harlacher, Griffin Puatu, Kimlinh Tran, Taylor Henry, Janice Roman Roku, Brian Anderson"/>
    <n v="6"/>
    <s v="Japan"/>
    <s v="Japan"/>
    <n v="1"/>
    <d v="2020-11-15T00:00:00"/>
    <n v="2019"/>
    <x v="0"/>
    <s v="1 Season"/>
    <n v="1"/>
    <s v=""/>
    <m/>
    <n v="1"/>
    <s v="Anime Series, Kids' TV"/>
    <s v="Anime Series"/>
    <s v="Anime Series, Kids' TV"/>
    <n v="2"/>
  </r>
  <r>
    <n v="1697"/>
    <s v="s1697"/>
    <x v="1"/>
    <s v="Polly Pocket"/>
    <m/>
    <s v="Emily Tennant, Shannon Chan-Kent, Kazumi Evans, Patricia Drake, Rhona Rees, Ian Hanlin, Maryke Hendrikse, Vincent Tong, David Kaye, Ellen Kennedy"/>
    <n v="10"/>
    <s v="Canada"/>
    <s v="Canada, United States, Ireland"/>
    <n v="3"/>
    <d v="2020-11-15T00:00:00"/>
    <n v="2021"/>
    <x v="0"/>
    <s v="2 Season"/>
    <n v="2"/>
    <s v=""/>
    <m/>
    <n v="2"/>
    <s v="Kids' TV"/>
    <s v="Kids' TV"/>
    <s v="Kids' TV"/>
    <n v="1"/>
  </r>
  <r>
    <n v="1698"/>
    <s v="s1698"/>
    <x v="1"/>
    <s v="Survivor"/>
    <m/>
    <s v="Jeff Probst, Jerri Manthey, Colby Donaldson, Rupert Boneham, Parvati Shallow, Rob Mariano, Amanda Kimmel, James Clement, Amber Brkich, Alicia Calaway, Ethan Zohn, Tina Wesson"/>
    <n v="12"/>
    <s v="United States"/>
    <s v="United States"/>
    <n v="1"/>
    <d v="2020-11-15T00:00:00"/>
    <n v="2014"/>
    <x v="1"/>
    <s v="2 Season"/>
    <n v="2"/>
    <s v=""/>
    <m/>
    <n v="2"/>
    <s v="Reality TV"/>
    <s v="Reality TV"/>
    <s v="Reality TV"/>
    <n v="1"/>
  </r>
  <r>
    <n v="1699"/>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n v="19"/>
    <s v="United Kingdom"/>
    <s v="United Kingdom, United States"/>
    <n v="2"/>
    <d v="2020-11-15T00:00:00"/>
    <n v="2020"/>
    <x v="5"/>
    <s v="4 Season"/>
    <n v="4"/>
    <s v=""/>
    <m/>
    <n v="4"/>
    <s v="British TV Shows, International TV Shows, TV Dramas"/>
    <s v="British TV Shows"/>
    <s v="British TV Shows, International TV Shows, TV Dramas"/>
    <n v="3"/>
  </r>
  <r>
    <n v="1702"/>
    <s v="s1702"/>
    <x v="1"/>
    <s v="American Horror Story"/>
    <m/>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n v="40"/>
    <s v="United States"/>
    <s v="United States"/>
    <n v="1"/>
    <d v="2020-11-13T00:00:00"/>
    <n v="2019"/>
    <x v="5"/>
    <s v="9 Season"/>
    <n v="9"/>
    <s v=""/>
    <m/>
    <n v="9"/>
    <s v="TV Horror, TV Mysteries, TV Thrillers"/>
    <s v="TV Horror"/>
    <s v="TV Horror, TV Mysteries, TV Thrillers"/>
    <n v="3"/>
  </r>
  <r>
    <n v="1707"/>
    <s v="s1707"/>
    <x v="1"/>
    <s v="The Minions of Midas"/>
    <s v="Mateo Gil"/>
    <s v="Luis Tosar, Marta Belmonte, Guillermo Toledo, Carlos Blanco, Marta Milans, Goize Blanco, Elena Irureta, Bea Segura, Jorge Andreu, Daniel Holgu√≠n, Adolfo Fern√°ndez, Fernando Barona, Juan Blanco, Ahmed Boulane, Pepe Ocio, Vito Sanz, Adelfa Calvo, Joaqu√≠n Climent, Carmelo G√≥mez, Miguel √Ångel Sol√°"/>
    <n v="20"/>
    <s v="Spain"/>
    <s v="Spain"/>
    <n v="1"/>
    <d v="2020-11-13T00:00:00"/>
    <n v="2020"/>
    <x v="5"/>
    <s v="1 Season"/>
    <n v="1"/>
    <s v=""/>
    <m/>
    <n v="1"/>
    <s v="Crime TV Shows, International TV Shows, Spanish-Language TV Shows"/>
    <s v="Crime TV Shows"/>
    <s v="Crime TV Shows, International TV Shows, Spanish-Language TV Shows"/>
    <n v="3"/>
  </r>
  <r>
    <n v="1709"/>
    <s v="s1709"/>
    <x v="1"/>
    <s v="Ethos"/>
    <m/>
    <s v="√ñyk√º Karayel, Fatih Artman, Funda Eryiƒüit, Defne Kayalar, Settar Tanrƒ±√∂ƒüen, T√ºlin √ñzen, Alican Y√ºcesoy, Bige √ñnal"/>
    <n v="8"/>
    <s v="Turkey"/>
    <s v="Turkey"/>
    <n v="1"/>
    <d v="2020-11-12T00:00:00"/>
    <n v="2020"/>
    <x v="5"/>
    <s v="1 Season"/>
    <n v="1"/>
    <s v=""/>
    <m/>
    <n v="1"/>
    <s v="International TV Shows, TV Dramas"/>
    <s v="International TV Shows"/>
    <s v="International TV Shows, TV Dramas"/>
    <n v="2"/>
  </r>
  <r>
    <n v="1712"/>
    <s v="s1712"/>
    <x v="1"/>
    <s v="Graceful Friends"/>
    <m/>
    <s v="Yu Jun-sang, Song Yoon-a, Bae Soo-bin, Kim Sung-oh, Jung Seok-yong, Kim Won-hae"/>
    <n v="6"/>
    <s v="South Korea"/>
    <s v="South Korea"/>
    <n v="1"/>
    <d v="2020-11-12T00:00:00"/>
    <n v="2020"/>
    <x v="5"/>
    <s v="1 Season"/>
    <n v="1"/>
    <s v=""/>
    <m/>
    <n v="1"/>
    <s v="Crime TV Shows, International TV Shows, TV Dramas"/>
    <s v="Crime TV Shows"/>
    <s v="Crime TV Shows, International TV Shows, TV Dramas"/>
    <n v="3"/>
  </r>
  <r>
    <n v="1716"/>
    <s v="s1716"/>
    <x v="1"/>
    <s v="A Queen Is Born"/>
    <s v="Carla Barros"/>
    <s v="Gloria Groove, Alexia Twister"/>
    <n v="2"/>
    <s v="Brazil"/>
    <s v="Brazil"/>
    <n v="1"/>
    <d v="2020-11-11T00:00:00"/>
    <n v="2020"/>
    <x v="1"/>
    <s v="1 Season"/>
    <n v="1"/>
    <s v=""/>
    <m/>
    <n v="1"/>
    <s v="International TV Shows, Reality TV"/>
    <s v="International TV Shows"/>
    <s v="International TV Shows, Reality TV"/>
    <n v="2"/>
  </r>
  <r>
    <n v="1717"/>
    <s v="s1717"/>
    <x v="1"/>
    <s v="Aunty Donna's Big Ol' House of Fun"/>
    <m/>
    <s v="Mark Samual Bonanno, Broden Kelly, Zachary Ruane, Ed Helms, Kristen Schaal, Weird Al Yankovic, Kia Stevens, Paul F. Tompkins, Tawny Newsome"/>
    <n v="9"/>
    <s v="Australia"/>
    <s v="Australia"/>
    <n v="1"/>
    <d v="2020-11-11T00:00:00"/>
    <n v="2020"/>
    <x v="5"/>
    <s v="1 Season"/>
    <n v="1"/>
    <s v=""/>
    <m/>
    <n v="1"/>
    <s v="TV Comedies"/>
    <s v="TV Comedies"/>
    <s v="TV Comedies"/>
    <n v="1"/>
  </r>
  <r>
    <n v="1718"/>
    <s v="s1718"/>
    <x v="1"/>
    <s v="The Liberator"/>
    <m/>
    <s v="Bradley James, Martin Sensmeier, Jose Miguel Vasquez, Forrest Goodluck, Bryan Hibbard, Matt Mercurio, Harrison Stone, Billy Breed, Tatanka Means, Kiowa Gordon"/>
    <n v="10"/>
    <s v="United States"/>
    <s v="United States"/>
    <n v="1"/>
    <d v="2020-11-11T00:00:00"/>
    <n v="2020"/>
    <x v="5"/>
    <s v="1 Season"/>
    <n v="1"/>
    <s v=""/>
    <m/>
    <n v="1"/>
    <s v="TV Action &amp; Adventure, TV Dramas"/>
    <s v="TV Action &amp; Adventure"/>
    <s v="TV Action &amp; Adventure, TV Dramas"/>
    <n v="2"/>
  </r>
  <r>
    <n v="1719"/>
    <s v="s1719"/>
    <x v="1"/>
    <s v="Trial 4"/>
    <m/>
    <m/>
    <n v="0"/>
    <s v="United States"/>
    <s v="United States"/>
    <n v="1"/>
    <d v="2020-11-11T00:00:00"/>
    <n v="2020"/>
    <x v="5"/>
    <s v="1 Season"/>
    <n v="1"/>
    <s v=""/>
    <m/>
    <n v="1"/>
    <s v="Crime TV Shows, Docuseries"/>
    <s v="Crime TV Shows"/>
    <s v="Crime TV Shows, Docuseries"/>
    <n v="2"/>
  </r>
  <r>
    <n v="1722"/>
    <s v="s1722"/>
    <x v="1"/>
    <s v="A Lion in the House"/>
    <s v="Steven Bognar, Julia Reichert"/>
    <m/>
    <n v="0"/>
    <s v="United States"/>
    <s v="United States"/>
    <n v="1"/>
    <d v="2020-11-10T00:00:00"/>
    <n v="2006"/>
    <x v="1"/>
    <s v="1 Season"/>
    <n v="1"/>
    <s v=""/>
    <m/>
    <n v="1"/>
    <s v="TV Shows"/>
    <s v="TV Shows"/>
    <s v="TV Shows"/>
    <n v="1"/>
  </r>
  <r>
    <n v="1723"/>
    <s v="s1723"/>
    <x v="1"/>
    <s v="DASH &amp; LILY"/>
    <m/>
    <s v="Midori Francis, Austin Abrams, Dante Brown, Troy Iwata"/>
    <n v="4"/>
    <s v="United States"/>
    <s v="United States"/>
    <n v="1"/>
    <d v="2020-11-10T00:00:00"/>
    <n v="2020"/>
    <x v="1"/>
    <s v="1 Season"/>
    <n v="1"/>
    <s v=""/>
    <m/>
    <n v="1"/>
    <s v="Romantic TV Shows, TV Comedies, TV Dramas"/>
    <s v="Romantic TV Shows"/>
    <s v="Romantic TV Shows, TV Comedies, TV Dramas"/>
    <n v="3"/>
  </r>
  <r>
    <n v="1724"/>
    <s v="s1724"/>
    <x v="1"/>
    <s v="Bakugan: Armored Alliance"/>
    <m/>
    <m/>
    <n v="0"/>
    <m/>
    <m/>
    <n v="0"/>
    <d v="2020-11-06T00:00:00"/>
    <n v="2020"/>
    <x v="8"/>
    <s v="1 Season"/>
    <n v="1"/>
    <s v=""/>
    <m/>
    <n v="1"/>
    <s v="Anime Series, Kids' TV"/>
    <s v="Anime Series"/>
    <s v="Anime Series, Kids' TV"/>
    <n v="2"/>
  </r>
  <r>
    <n v="1725"/>
    <s v="s1725"/>
    <x v="1"/>
    <s v="Bakugan: Battle Planet"/>
    <m/>
    <s v="Jonah Wineberg, Deven Christian Mack, Margarita Valderrama, Ticoon Kim, Jason Deline, Will Bowes"/>
    <n v="6"/>
    <s v="Japan"/>
    <s v="Japan, Canada, United States"/>
    <n v="3"/>
    <d v="2020-11-06T00:00:00"/>
    <n v="2018"/>
    <x v="6"/>
    <s v="1 Season"/>
    <n v="1"/>
    <s v=""/>
    <m/>
    <n v="1"/>
    <s v="Anime Series, Kids' TV"/>
    <s v="Anime Series"/>
    <s v="Anime Series, Kids' TV"/>
    <n v="2"/>
  </r>
  <r>
    <n v="1727"/>
    <s v="s1727"/>
    <x v="1"/>
    <s v="Country Ever After"/>
    <m/>
    <m/>
    <n v="0"/>
    <s v="United States"/>
    <s v="United States"/>
    <n v="1"/>
    <d v="2020-11-06T00:00:00"/>
    <n v="2020"/>
    <x v="6"/>
    <s v="1 Season"/>
    <n v="1"/>
    <s v=""/>
    <m/>
    <n v="1"/>
    <s v="Reality TV"/>
    <s v="Reality TV"/>
    <s v="Reality TV"/>
    <n v="1"/>
  </r>
  <r>
    <n v="1731"/>
    <s v="s1731"/>
    <x v="1"/>
    <s v="Wrong Kind of Black"/>
    <m/>
    <s v="Clarence Ryan, Aaron L. McGrath, Lisa Flanagan, Tommy Lewis, Nilbi Yasserie, Christopher Ketchup, Boori Monty Pryor, Jacek Koman, Colin Lane, Arthur Angel, Toby Truslove"/>
    <n v="11"/>
    <s v="Australia"/>
    <s v="Australia"/>
    <n v="1"/>
    <d v="2020-11-06T00:00:00"/>
    <n v="2018"/>
    <x v="5"/>
    <s v="1 Season"/>
    <n v="1"/>
    <s v=""/>
    <m/>
    <n v="1"/>
    <s v="International TV Shows, TV Comedies, TV Dramas"/>
    <s v="International TV Shows"/>
    <s v="International TV Shows, TV Comedies, TV Dramas"/>
    <n v="3"/>
  </r>
  <r>
    <n v="1734"/>
    <s v="s1734"/>
    <x v="1"/>
    <s v="Carmel: Who Killed Maria Marta?"/>
    <s v="Alejandro Hartmann"/>
    <m/>
    <n v="0"/>
    <s v="Argentina"/>
    <s v="Argentina"/>
    <n v="1"/>
    <d v="2020-11-05T00:00:00"/>
    <n v="2020"/>
    <x v="1"/>
    <s v="1 Season"/>
    <n v="1"/>
    <s v=""/>
    <m/>
    <n v="1"/>
    <s v="Crime TV Shows, Docuseries, International TV Shows"/>
    <s v="Crime TV Shows"/>
    <s v="Crime TV Shows, Docuseries, International TV Shows"/>
    <n v="3"/>
  </r>
  <r>
    <n v="1738"/>
    <s v="s1738"/>
    <x v="1"/>
    <s v="Paranormal"/>
    <m/>
    <s v="Ahmed Amin, Razane Jammal, Ayah Samaha, Samaa Ibrahem, Roshdy El Shamy, Reem Abd El Kader"/>
    <n v="6"/>
    <s v="Egypt"/>
    <s v="Egypt"/>
    <n v="1"/>
    <d v="2020-11-05T00:00:00"/>
    <n v="2020"/>
    <x v="1"/>
    <s v="1 Season"/>
    <n v="1"/>
    <s v=""/>
    <m/>
    <n v="1"/>
    <s v="International TV Shows, TV Dramas, TV Horror"/>
    <s v="International TV Shows"/>
    <s v="International TV Shows, TV Dramas, TV Horror"/>
    <n v="3"/>
  </r>
  <r>
    <n v="1741"/>
    <s v="s1741"/>
    <x v="1"/>
    <s v="Love &amp; Anarchy"/>
    <m/>
    <s v="Ida Engvoll, Bj√∂rn Mosten, Carla Sehn, Reine Brynolfsson, Gizem Erdogan, Bj√∂rn Kjellman, Ruben Lopez, Johannes Kuhnke, Elsa Agemalm Reiland, Benjamin Shaps, Disa √ñstrand, Ejke Blomberg, Lars V√§ringer"/>
    <n v="13"/>
    <s v="Sweden"/>
    <s v="Sweden"/>
    <n v="1"/>
    <d v="2020-11-04T00:00:00"/>
    <n v="2020"/>
    <x v="5"/>
    <s v="1 Season"/>
    <n v="1"/>
    <s v=""/>
    <m/>
    <n v="1"/>
    <s v="International TV Shows, Romantic TV Shows, TV Comedies"/>
    <s v="International TV Shows"/>
    <s v="International TV Shows, Romantic TV Shows, TV Comedies"/>
    <n v="3"/>
  </r>
  <r>
    <n v="1747"/>
    <s v="s1747"/>
    <x v="1"/>
    <s v="Can You Hear Me?"/>
    <m/>
    <s v="M√©lissa B√©dard, √àve Landry, Florence Longpr√©"/>
    <n v="3"/>
    <s v="Canada"/>
    <s v="Canada"/>
    <n v="1"/>
    <d v="2020-11-02T00:00:00"/>
    <n v="2020"/>
    <x v="5"/>
    <s v="2 Season"/>
    <n v="2"/>
    <s v=""/>
    <m/>
    <n v="2"/>
    <s v="International TV Shows, TV Comedies, TV Dramas"/>
    <s v="International TV Shows"/>
    <s v="International TV Shows, TV Comedies, TV Dramas"/>
    <n v="3"/>
  </r>
  <r>
    <n v="1749"/>
    <s v="s1749"/>
    <x v="1"/>
    <s v="60 Days In"/>
    <m/>
    <m/>
    <n v="0"/>
    <s v="United States"/>
    <s v="United States"/>
    <n v="1"/>
    <d v="2020-11-01T00:00:00"/>
    <n v="2019"/>
    <x v="5"/>
    <s v="1 Season"/>
    <n v="1"/>
    <s v=""/>
    <m/>
    <n v="1"/>
    <s v="Reality TV"/>
    <s v="Reality TV"/>
    <s v="Reality TV"/>
    <n v="1"/>
  </r>
  <r>
    <n v="1751"/>
    <s v="s1751"/>
    <x v="1"/>
    <s v="Dawson's Creek"/>
    <m/>
    <s v="James Van Der Beek, Katie Holmes, Michelle Williams, Joshua Jackson, Kerr Smith, Meredith Monroe, Busy Philipps, Mary Beth Peil"/>
    <n v="8"/>
    <s v="United States"/>
    <s v="United States"/>
    <n v="1"/>
    <d v="2020-11-01T00:00:00"/>
    <n v="2002"/>
    <x v="1"/>
    <s v="6 Season"/>
    <n v="6"/>
    <s v=""/>
    <m/>
    <n v="6"/>
    <s v="Romantic TV Shows, TV Dramas, Teen TV Shows"/>
    <s v="Romantic TV Shows"/>
    <s v="Romantic TV Shows, TV Dramas, Teen TV Shows"/>
    <n v="3"/>
  </r>
  <r>
    <n v="1755"/>
    <s v="s1755"/>
    <x v="1"/>
    <s v="Forged in Fire"/>
    <m/>
    <s v="Wil Willis"/>
    <n v="1"/>
    <s v="United States"/>
    <s v="United States"/>
    <n v="1"/>
    <d v="2020-11-01T00:00:00"/>
    <n v="2019"/>
    <x v="1"/>
    <s v="1 Season"/>
    <n v="1"/>
    <s v=""/>
    <m/>
    <n v="1"/>
    <s v="Reality TV"/>
    <s v="Reality TV"/>
    <s v="Reality TV"/>
    <n v="1"/>
  </r>
  <r>
    <n v="1756"/>
    <s v="s1756"/>
    <x v="1"/>
    <s v="Leah Remini: Scientology and the Aftermath"/>
    <m/>
    <s v="Leah Remini, Mike Rinder"/>
    <n v="2"/>
    <s v="United States"/>
    <s v="United States"/>
    <n v="1"/>
    <d v="2020-11-01T00:00:00"/>
    <n v="2018"/>
    <x v="1"/>
    <s v="3 Season"/>
    <n v="3"/>
    <s v=""/>
    <m/>
    <n v="3"/>
    <s v="Docuseries"/>
    <s v="Docuseries"/>
    <s v="Docuseries"/>
    <n v="1"/>
  </r>
  <r>
    <n v="1757"/>
    <s v="s1757"/>
    <x v="1"/>
    <s v="LEGO Jurassic World: Legend of Isla Nublar"/>
    <m/>
    <m/>
    <n v="0"/>
    <s v="United States"/>
    <s v="United States"/>
    <n v="1"/>
    <d v="2020-11-01T00:00:00"/>
    <n v="2019"/>
    <x v="0"/>
    <s v="1 Season"/>
    <n v="1"/>
    <s v=""/>
    <m/>
    <n v="1"/>
    <s v="Kids' TV"/>
    <s v="Kids' TV"/>
    <s v="Kids' TV"/>
    <n v="1"/>
  </r>
  <r>
    <n v="1758"/>
    <s v="s1758"/>
    <x v="1"/>
    <s v="LEGO Jurassic World: Secret Exhibit"/>
    <m/>
    <s v="Britt McKillip, Ian Hanlin, Dhirendra, Alex Zahara, Vincent Tong, Bethany Brown, Adrian Petriw, Sabrina Pitre"/>
    <n v="8"/>
    <s v="United States"/>
    <s v="United States"/>
    <n v="1"/>
    <d v="2020-11-01T00:00:00"/>
    <n v="2018"/>
    <x v="0"/>
    <s v="1 Season"/>
    <n v="1"/>
    <s v=""/>
    <m/>
    <n v="1"/>
    <s v="Kids' TV"/>
    <s v="Kids' TV"/>
    <s v="Kids' TV"/>
    <n v="1"/>
  </r>
  <r>
    <n v="1759"/>
    <s v="s1759"/>
    <x v="1"/>
    <s v="LEGO Ninjago"/>
    <m/>
    <s v="Michael Adamthwaite, Paul Dobson, Kelly Metzger, Brent Miller, Kirby Morrow, Pauline Newstone, Vincent Tong, Sam Vincent"/>
    <n v="8"/>
    <s v="Canada"/>
    <s v="Canada"/>
    <n v="1"/>
    <d v="2020-11-01T00:00:00"/>
    <n v="2020"/>
    <x v="8"/>
    <s v="2 Season"/>
    <n v="2"/>
    <s v=""/>
    <m/>
    <n v="2"/>
    <s v="Kids' TV"/>
    <s v="Kids' TV"/>
    <s v="Kids' TV"/>
    <n v="1"/>
  </r>
  <r>
    <n v="1760"/>
    <s v="s1760"/>
    <x v="1"/>
    <s v="LEGO Ninjago: Masters of Spinjitzu"/>
    <m/>
    <s v="Vincent Tong, Jillian Michaels, Ian James Corlett, John Novak, Paul Dobson, Michael Adamthwaite, Kelly Metzger, Brent Miller, Kirby Morrow, Brian Drummond, Mark Oliver, Michael Kopsa"/>
    <n v="12"/>
    <s v="Denmark"/>
    <s v="Denmark, Singapore, Canada, United States"/>
    <n v="4"/>
    <d v="2020-11-01T00:00:00"/>
    <n v="2019"/>
    <x v="8"/>
    <s v="10 Season"/>
    <n v="10"/>
    <s v=""/>
    <m/>
    <n v="10"/>
    <s v="Kids' TV"/>
    <s v="Kids' TV"/>
    <s v="Kids' TV"/>
    <n v="1"/>
  </r>
  <r>
    <n v="1761"/>
    <s v="s1761"/>
    <x v="1"/>
    <s v="LEGO: CITY Adventures"/>
    <m/>
    <s v="Joe Zieja, Misty Lee, Alex Cazares, Daniel MK Cohen, James Arnold Taylor, Roger Craig Smith, Mick Lauer"/>
    <n v="7"/>
    <s v="United States"/>
    <s v="United States, France, Denmark"/>
    <n v="3"/>
    <d v="2020-11-01T00:00:00"/>
    <n v="2019"/>
    <x v="0"/>
    <s v="1 Season"/>
    <n v="1"/>
    <s v=""/>
    <m/>
    <n v="1"/>
    <s v="Kids' TV, TV Comedies"/>
    <s v="Kids' TV"/>
    <s v="Kids' TV, TV Comedies"/>
    <n v="2"/>
  </r>
  <r>
    <n v="1766"/>
    <s v="s1766"/>
    <x v="1"/>
    <s v="The Garfield Show"/>
    <m/>
    <s v="Frank Welker, Wally Wingert, Gregg Berger"/>
    <n v="3"/>
    <s v="France"/>
    <s v="France, United States"/>
    <n v="2"/>
    <d v="2020-11-01T00:00:00"/>
    <n v="2018"/>
    <x v="0"/>
    <s v="4 Season"/>
    <n v="4"/>
    <s v=""/>
    <m/>
    <n v="4"/>
    <s v="Kids' TV, TV Comedies"/>
    <s v="Kids' TV"/>
    <s v="Kids' TV, TV Comedies"/>
    <n v="2"/>
  </r>
  <r>
    <n v="1767"/>
    <s v="s1767"/>
    <x v="1"/>
    <s v="The Good Detective"/>
    <m/>
    <s v="Son Hyun-joo, Jang Seung-jo, Lee Elijah, Oh Jung-se"/>
    <n v="4"/>
    <s v="South Korea"/>
    <s v="South Korea"/>
    <n v="1"/>
    <d v="2020-11-01T00:00:00"/>
    <n v="2020"/>
    <x v="5"/>
    <s v="1 Season"/>
    <n v="1"/>
    <s v=""/>
    <m/>
    <n v="1"/>
    <s v="Crime TV Shows, International TV Shows, TV Dramas"/>
    <s v="Crime TV Shows"/>
    <s v="Crime TV Shows, International TV Shows, TV Dramas"/>
    <n v="3"/>
  </r>
  <r>
    <n v="1770"/>
    <s v="s1770"/>
    <x v="1"/>
    <s v="Voice"/>
    <m/>
    <s v="Jang Hyuk, Lee Ha-na, Baek Sung-hyun, Ye-sung, Son Eun-seo, Kwon Jae-hwan, Lee Ju-seung, Kim Jae-wook"/>
    <n v="8"/>
    <s v="South Korea"/>
    <s v="South Korea"/>
    <n v="1"/>
    <d v="2020-11-01T00:00:00"/>
    <n v="2018"/>
    <x v="1"/>
    <s v="2 Season"/>
    <n v="2"/>
    <s v=""/>
    <m/>
    <n v="2"/>
    <s v="Crime TV Shows, International TV Shows, Korean TV Shows"/>
    <s v="Crime TV Shows"/>
    <s v="Crime TV Shows, International TV Shows, Korean TV Shows"/>
    <n v="3"/>
  </r>
  <r>
    <n v="1772"/>
    <s v="s1772"/>
    <x v="1"/>
    <s v="Afronta! Facing It!"/>
    <s v="Juliana Vicente"/>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n v="26"/>
    <s v="Brazil"/>
    <s v="Brazil"/>
    <n v="1"/>
    <d v="2020-10-31T00:00:00"/>
    <n v="2017"/>
    <x v="6"/>
    <s v="1 Season"/>
    <n v="1"/>
    <s v=""/>
    <m/>
    <n v="1"/>
    <s v="Docuseries, International TV Shows"/>
    <s v="Docuseries"/>
    <s v="Docuseries, International TV Shows"/>
    <n v="2"/>
  </r>
  <r>
    <n v="1774"/>
    <s v="s1774"/>
    <x v="1"/>
    <s v="Zumbo's Just Desserts"/>
    <m/>
    <s v="Adriano Zumbo, Rachel Khoo"/>
    <n v="2"/>
    <s v="Australia"/>
    <s v="Australia"/>
    <n v="1"/>
    <d v="2020-10-31T00:00:00"/>
    <n v="2019"/>
    <x v="6"/>
    <s v="1 Season"/>
    <n v="1"/>
    <s v=""/>
    <m/>
    <n v="1"/>
    <s v="International TV Shows, Reality TV"/>
    <s v="International TV Shows"/>
    <s v="International TV Shows, Reality TV"/>
    <n v="2"/>
  </r>
  <r>
    <n v="1779"/>
    <s v="s1779"/>
    <x v="1"/>
    <s v="Kongsuni and Friends"/>
    <m/>
    <s v="Hong So-yeong, Choi Bo-bae, Kim Eun-ah, Jeong Hye-won, Bae Jin-hong, Um Sang-hyun, Cha Moo-jin, Jang Min-young, Jang Do-young, Kim Sook-young, Park Ran, Kim Chang-won, Park Yeon-kyung"/>
    <n v="13"/>
    <m/>
    <m/>
    <n v="0"/>
    <d v="2020-10-30T00:00:00"/>
    <n v="2020"/>
    <x v="0"/>
    <s v="2 Season"/>
    <n v="2"/>
    <s v=""/>
    <m/>
    <n v="2"/>
    <s v="Kids' TV, Korean TV Shows"/>
    <s v="Kids' TV"/>
    <s v="Kids' TV, Korean TV Shows"/>
    <n v="2"/>
  </r>
  <r>
    <n v="1780"/>
    <s v="s1780"/>
    <x v="1"/>
    <s v="Marvel's Agents of S.H.I.E.L.D."/>
    <m/>
    <s v="Clark Gregg, Ming-Na Wen, Brett Dalton, Chloe Bennet, Iain De Caestecker, Elizabeth Henstridge, Adrianne Palicki, Luke Mitchell, Henry Simmons"/>
    <n v="9"/>
    <s v="United States"/>
    <s v="United States"/>
    <n v="1"/>
    <d v="2020-10-30T00:00:00"/>
    <n v="2020"/>
    <x v="1"/>
    <s v="7 Season"/>
    <n v="7"/>
    <s v=""/>
    <m/>
    <n v="7"/>
    <s v="TV Action &amp; Adventure, TV Sci-Fi &amp; Fantasy"/>
    <s v="TV Action &amp; Adventure"/>
    <s v="TV Action &amp; Adventure, TV Sci-Fi &amp; Fantasy"/>
    <n v="2"/>
  </r>
  <r>
    <n v="1782"/>
    <s v="s1782"/>
    <x v="1"/>
    <s v="Somebody Feed Phil"/>
    <m/>
    <s v="Philip Rosenthal"/>
    <n v="1"/>
    <s v="United States"/>
    <s v="United States"/>
    <n v="1"/>
    <d v="2020-10-30T00:00:00"/>
    <n v="2020"/>
    <x v="1"/>
    <s v="4 Season"/>
    <n v="4"/>
    <s v=""/>
    <m/>
    <n v="4"/>
    <s v="Docuseries, Reality TV"/>
    <s v="Docuseries"/>
    <s v="Docuseries, Reality TV"/>
    <n v="2"/>
  </r>
  <r>
    <n v="1783"/>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n v="14"/>
    <s v="Italy"/>
    <s v="Italy"/>
    <n v="1"/>
    <d v="2020-10-30T00:00:00"/>
    <n v="2020"/>
    <x v="5"/>
    <s v="3 Season"/>
    <n v="3"/>
    <s v=""/>
    <m/>
    <n v="3"/>
    <s v="Crime TV Shows, International TV Shows, TV Dramas"/>
    <s v="Crime TV Shows"/>
    <s v="Crime TV Shows, International TV Shows, TV Dramas"/>
    <n v="3"/>
  </r>
  <r>
    <n v="1791"/>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n v="17"/>
    <s v="United States"/>
    <s v="United States"/>
    <n v="1"/>
    <d v="2020-10-27T00:00:00"/>
    <n v="2020"/>
    <x v="5"/>
    <s v="1 Season"/>
    <n v="1"/>
    <s v=""/>
    <m/>
    <n v="1"/>
    <s v="Anime Series"/>
    <s v="Anime Series"/>
    <s v="Anime Series"/>
    <n v="1"/>
  </r>
  <r>
    <n v="1792"/>
    <s v="s1792"/>
    <x v="1"/>
    <s v="Chico Bon Bon: Monkey with a Tool Belt"/>
    <m/>
    <s v="Robbie Daymond, Dayci Brookshire, Anthony Tedesco, Andy Abbott, Roberta Lemons, Cole Seaver"/>
    <n v="6"/>
    <s v="United States"/>
    <s v="United States"/>
    <n v="1"/>
    <d v="2020-10-27T00:00:00"/>
    <n v="2020"/>
    <x v="0"/>
    <s v="4 Season"/>
    <n v="4"/>
    <s v=""/>
    <m/>
    <n v="4"/>
    <s v="Kids' TV"/>
    <s v="Kids' TV"/>
    <s v="Kids' TV"/>
    <n v="1"/>
  </r>
  <r>
    <n v="1795"/>
    <s v="s1795"/>
    <x v="1"/>
    <s v="The Devil Punisher"/>
    <s v="Chang Chin-jung, Chen Rong-hui"/>
    <s v="Mike He, Ivy Shao, Anson Chen, Jane Chang, Roy Chang, Amanda Chou, Johnny Yang, Yin Chao-te, Tan Ai-Chen, Chen Bor-jeng, Dewi Chien"/>
    <n v="11"/>
    <s v="Taiwan"/>
    <s v="Taiwan"/>
    <n v="1"/>
    <d v="2020-10-26T00:00:00"/>
    <n v="2020"/>
    <x v="1"/>
    <s v="1 Season"/>
    <n v="1"/>
    <s v=""/>
    <m/>
    <n v="1"/>
    <s v="International TV Shows, Romantic TV Shows, TV Mysteries"/>
    <s v="International TV Shows"/>
    <s v="International TV Shows, Romantic TV Shows, TV Mysteries"/>
    <n v="3"/>
  </r>
  <r>
    <n v="1800"/>
    <s v="s1800"/>
    <x v="1"/>
    <s v="Barbarians"/>
    <m/>
    <s v="Laurence Rupp, Jeanne Goursaud, David Sch√ºtter, Ronald Zehrfeld, Nicki von Tempelhoff, Bernhard Sch√ºtz, Eva Verena M√ºller, Sophie Rois, Gaetano Aronica, Nikolai Kinski, Jeremy Miliker"/>
    <n v="11"/>
    <s v="Germany"/>
    <s v="Germany"/>
    <n v="1"/>
    <d v="2020-10-23T00:00:00"/>
    <n v="2020"/>
    <x v="5"/>
    <s v="1 Season"/>
    <n v="1"/>
    <s v=""/>
    <m/>
    <n v="1"/>
    <s v="International TV Shows, TV Action &amp; Adventure, TV Dramas"/>
    <s v="International TV Shows"/>
    <s v="International TV Shows, TV Action &amp; Adventure, TV Dramas"/>
    <n v="3"/>
  </r>
  <r>
    <n v="1801"/>
    <s v="s1801"/>
    <x v="1"/>
    <s v="Move"/>
    <s v="Thierry Demaizi√®re, Alban Teurlai"/>
    <m/>
    <n v="0"/>
    <s v="United States"/>
    <s v="United States"/>
    <n v="1"/>
    <d v="2020-10-23T00:00:00"/>
    <n v="2020"/>
    <x v="5"/>
    <s v="1 Season"/>
    <n v="1"/>
    <s v=""/>
    <m/>
    <n v="1"/>
    <s v="Docuseries, International TV Shows"/>
    <s v="Docuseries"/>
    <s v="Docuseries, International TV Shows"/>
    <n v="2"/>
  </r>
  <r>
    <n v="1804"/>
    <s v="s1804"/>
    <x v="1"/>
    <s v="Stolen Away"/>
    <m/>
    <s v="Daniel Grao, Carolina Lapausa, Melani Olivares, Adriana Paz, Fernando Sol√≥rzano, Juan Carlos Messier, Jon Arias, Ver√≥nica Vel√°squez, David Trejos, Ana Maria Orozco"/>
    <n v="10"/>
    <s v="Spain"/>
    <s v="Spain"/>
    <n v="1"/>
    <d v="2020-10-23T00:00:00"/>
    <n v="2020"/>
    <x v="5"/>
    <s v="1 Season"/>
    <n v="1"/>
    <s v=""/>
    <m/>
    <n v="1"/>
    <s v="Crime TV Shows, International TV Shows, Spanish-Language TV Shows"/>
    <s v="Crime TV Shows"/>
    <s v="Crime TV Shows, International TV Shows, Spanish-Language TV Shows"/>
    <n v="3"/>
  </r>
  <r>
    <n v="1805"/>
    <s v="s1805"/>
    <x v="1"/>
    <s v="The Queen's Gambit"/>
    <m/>
    <s v="Anya Taylor-Joy, Bill Camp, Marielle Heller, Thomas Brodie-Sangster, Moses Ingram, Harry Melling, Isla Johnston, Christiane Seidel, Rebecca Root, Chloe Pirrie, Jacob Fortune-Lloyd"/>
    <n v="11"/>
    <s v="United States"/>
    <s v="United States"/>
    <n v="1"/>
    <d v="2020-10-23T00:00:00"/>
    <n v="2020"/>
    <x v="5"/>
    <s v="1 Season"/>
    <n v="1"/>
    <s v=""/>
    <m/>
    <n v="1"/>
    <s v="TV Dramas"/>
    <s v="TV Dramas"/>
    <s v="TV Dramas"/>
    <n v="1"/>
  </r>
  <r>
    <n v="1814"/>
    <s v="s1814"/>
    <x v="1"/>
    <s v="My Next Guest Needs No Introduction With David Letterman"/>
    <m/>
    <s v="President Barack Obama, George Clooney, Malala Yousafzai, Jay-Z, Tina Fey, Howard Stern, David Letterman"/>
    <n v="7"/>
    <s v="United States"/>
    <s v="United States"/>
    <n v="1"/>
    <d v="2020-10-21T00:00:00"/>
    <n v="2020"/>
    <x v="5"/>
    <s v="3 Season"/>
    <n v="3"/>
    <s v=""/>
    <m/>
    <n v="3"/>
    <s v="Stand-Up Comedy &amp; Talk Shows"/>
    <s v="Stand-Up Comedy &amp; Talk Shows"/>
    <s v="Stand-Up Comedy &amp; Talk Shows"/>
    <n v="1"/>
  </r>
  <r>
    <n v="1829"/>
    <s v="s1829"/>
    <x v="1"/>
    <s v="Unsolved Mysteries"/>
    <m/>
    <m/>
    <n v="0"/>
    <m/>
    <m/>
    <n v="0"/>
    <d v="2020-10-19T00:00:00"/>
    <n v="2020"/>
    <x v="5"/>
    <s v="2 Season"/>
    <n v="2"/>
    <s v=""/>
    <m/>
    <n v="2"/>
    <s v="Crime TV Shows, Docuseries"/>
    <s v="Crime TV Shows"/>
    <s v="Crime TV Shows, Docuseries"/>
    <n v="2"/>
  </r>
  <r>
    <n v="1835"/>
    <s v="s1835"/>
    <x v="1"/>
    <s v="Start-Up"/>
    <m/>
    <s v="Bae Suzy, Nam Joo-hyuk, Kim Seon-ho, Kang Han-na, Kim Do-wan, Yu Su-bin, Stephanie Lee, Kim Hae-sook, Seo Yi-sook, Song Sun-mi"/>
    <n v="10"/>
    <s v="South Korea"/>
    <s v="South Korea"/>
    <n v="1"/>
    <d v="2020-10-18T00:00:00"/>
    <n v="2020"/>
    <x v="1"/>
    <s v="1 Season"/>
    <n v="1"/>
    <s v=""/>
    <m/>
    <n v="1"/>
    <s v="International TV Shows, Romantic TV Shows, TV Comedies"/>
    <s v="International TV Shows"/>
    <s v="International TV Shows, Romantic TV Shows, TV Comedies"/>
    <n v="3"/>
  </r>
  <r>
    <n v="1838"/>
    <s v="s1838"/>
    <x v="1"/>
    <s v="Grand Army"/>
    <m/>
    <s v="Odessa A‚Äôzion, Odley Jean, Amir Bageria, Maliq Johnson, Amalia Yoo, Alphonso Romero Jones II, Thelonius Serrell-Freed, Anthony Ippolito, Brian Altemus"/>
    <n v="9"/>
    <s v="United States"/>
    <s v="United States"/>
    <n v="1"/>
    <d v="2020-10-16T00:00:00"/>
    <n v="2020"/>
    <x v="5"/>
    <s v="1 Season"/>
    <n v="1"/>
    <s v=""/>
    <m/>
    <n v="1"/>
    <s v="TV Dramas, Teen TV Shows"/>
    <s v="TV Dramas"/>
    <s v="TV Dramas, Teen TV Shows"/>
    <n v="2"/>
  </r>
  <r>
    <n v="1840"/>
    <s v="s1840"/>
    <x v="1"/>
    <s v="La R√©volution"/>
    <m/>
    <s v="Amir El Kacem, Marilou Aussilloux, Lionel Erdogan, Isabel Aim√© Gonzalez Sola, Julien Frison, Doudou Masta, Dimitri Storoge, Am√©lia Lacquemant, Coline Beal, Laurent Lucas, Gaia Weiss, Chiara Tantimonaco, Nina Tantimonaco, Pierre Andrau, Philippine Martinot, J√©r√©mie Covillault"/>
    <n v="16"/>
    <s v="France"/>
    <s v="France"/>
    <n v="1"/>
    <d v="2020-10-16T00:00:00"/>
    <n v="2020"/>
    <x v="5"/>
    <s v="1 Season"/>
    <n v="1"/>
    <s v=""/>
    <m/>
    <n v="1"/>
    <s v="International TV Shows, TV Action &amp; Adventure, TV Dramas"/>
    <s v="International TV Shows"/>
    <s v="International TV Shows, TV Action &amp; Adventure, TV Dramas"/>
    <n v="3"/>
  </r>
  <r>
    <n v="1841"/>
    <s v="s1841"/>
    <x v="1"/>
    <s v="Someone Has to Die"/>
    <s v="Manolo Caro"/>
    <s v="Carmen Maura, Cecilia Su√°rez, Ester Exp√≥sito, Ernesto Alterio, Alejandro Speitzer, Isaac Hern√°ndez, Carlos Cuevas, Mariola Fuentes, Pilar Castro, Juan Carlos Vellido, Eduardo Casanova, Manuel Mor√≥n, Javier Pereira"/>
    <n v="13"/>
    <s v="Mexico"/>
    <s v="Mexico, Spain"/>
    <n v="2"/>
    <d v="2020-10-16T00:00:00"/>
    <n v="2020"/>
    <x v="5"/>
    <s v="1 Season"/>
    <n v="1"/>
    <s v=""/>
    <m/>
    <n v="1"/>
    <s v="Crime TV Shows, International TV Shows, Spanish-Language TV Shows"/>
    <s v="Crime TV Shows"/>
    <s v="Crime TV Shows, International TV Shows, Spanish-Language TV Shows"/>
    <n v="3"/>
  </r>
  <r>
    <n v="1842"/>
    <s v="s1842"/>
    <x v="1"/>
    <s v="The Last Kids on Earth"/>
    <m/>
    <s v="Nick Wolfhard, Charles Demers, Garland Whitt, Montse Hernandez, Brian Drummond, Giles Panton, Keith David"/>
    <n v="7"/>
    <s v="United States"/>
    <s v="United States"/>
    <n v="1"/>
    <d v="2020-10-16T00:00:00"/>
    <n v="2020"/>
    <x v="8"/>
    <s v="3 Season"/>
    <n v="3"/>
    <s v=""/>
    <m/>
    <n v="3"/>
    <s v="Kids' TV, TV Comedies"/>
    <s v="Kids' TV"/>
    <s v="Kids' TV, TV Comedies"/>
    <n v="2"/>
  </r>
  <r>
    <n v="1848"/>
    <s v="s1848"/>
    <x v="1"/>
    <s v="Fireman Sam"/>
    <m/>
    <s v="Steven Kynman, David Carling, Tegwen Tucker, Su Douglas, Andrew Hodwitz, Dave Pender, Lily Cassano, Carter Treneer, Sarah Lynn Strange"/>
    <n v="9"/>
    <s v="United Kingdom"/>
    <s v="United Kingdom"/>
    <n v="1"/>
    <d v="2020-10-15T00:00:00"/>
    <n v="2018"/>
    <x v="0"/>
    <s v="4 Season"/>
    <n v="4"/>
    <s v=""/>
    <m/>
    <n v="4"/>
    <s v="British TV Shows, Kids' TV"/>
    <s v="British TV Shows"/>
    <s v="British TV Shows, Kids' TV"/>
    <n v="2"/>
  </r>
  <r>
    <n v="1849"/>
    <s v="s1849"/>
    <x v="1"/>
    <s v="Half &amp; Half"/>
    <m/>
    <s v="Rachel True, Essence Atkins, Telma Hopkins, Chico Benymon, Valarie Pettiford, Alec Mapa"/>
    <n v="6"/>
    <s v="United States"/>
    <s v="United States"/>
    <n v="1"/>
    <d v="2020-10-15T00:00:00"/>
    <n v="2005"/>
    <x v="1"/>
    <s v="4 Season"/>
    <n v="4"/>
    <s v=""/>
    <m/>
    <n v="4"/>
    <s v="TV Comedies"/>
    <s v="TV Comedies"/>
    <s v="TV Comedies"/>
    <n v="1"/>
  </r>
  <r>
    <n v="1852"/>
    <s v="s1852"/>
    <x v="1"/>
    <s v="One on One"/>
    <m/>
    <s v="Flex Alexander, Kyla Pratt, Kelly Perine, Sicily Johnson, Robert Ri'chard"/>
    <n v="5"/>
    <s v="United States"/>
    <s v="United States"/>
    <n v="1"/>
    <d v="2020-10-15T00:00:00"/>
    <n v="2006"/>
    <x v="1"/>
    <s v="5 Season"/>
    <n v="5"/>
    <s v=""/>
    <m/>
    <n v="5"/>
    <s v="TV Comedies, Teen TV Shows"/>
    <s v="TV Comedies"/>
    <s v="TV Comedies, Teen TV Shows"/>
    <n v="2"/>
  </r>
  <r>
    <n v="1853"/>
    <s v="s1853"/>
    <x v="1"/>
    <s v="Power Rangers Beast Morphers"/>
    <m/>
    <s v="Rorrie D. Travis, Jazz Baduwalia, Jacqueline Scislowski, Abraham Rodr√≠guez, Teuila Blakely, Kristina Ho, Cosme Flores, Kevin Copeland"/>
    <n v="8"/>
    <s v="United States"/>
    <s v="United States"/>
    <n v="1"/>
    <d v="2020-10-15T00:00:00"/>
    <n v="2020"/>
    <x v="8"/>
    <s v="2 Season"/>
    <n v="2"/>
    <s v=""/>
    <m/>
    <n v="2"/>
    <s v="Kids' TV"/>
    <s v="Kids' TV"/>
    <s v="Kids' TV"/>
    <n v="1"/>
  </r>
  <r>
    <n v="1855"/>
    <s v="s1855"/>
    <x v="1"/>
    <s v="Social Distance"/>
    <m/>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n v="50"/>
    <s v="United States"/>
    <s v="United States"/>
    <n v="1"/>
    <d v="2020-10-15T00:00:00"/>
    <n v="2020"/>
    <x v="5"/>
    <s v="1 Season"/>
    <n v="1"/>
    <s v=""/>
    <m/>
    <n v="1"/>
    <s v="TV Comedies, TV Dramas"/>
    <s v="TV Comedies"/>
    <s v="TV Comedies, TV Dramas"/>
    <n v="2"/>
  </r>
  <r>
    <n v="1861"/>
    <s v="s1861"/>
    <x v="1"/>
    <s v="The Cabin with Bert Kreischer"/>
    <m/>
    <s v="Bert Kreischer, Anthony Anderson, Caitlyn Jenner, Tom Segura, Joey Diaz, Nikki Glaser, Fortune Feimster, Bobby Lee, Donnell Rawlings, Kaley Cuoco, Joel McHale, Ms. Pat, Deon Cole, Big Jay Oakerson"/>
    <n v="14"/>
    <s v="United States"/>
    <s v="United States"/>
    <n v="1"/>
    <d v="2020-10-13T00:00:00"/>
    <n v="2020"/>
    <x v="5"/>
    <s v="1 Season"/>
    <n v="1"/>
    <s v=""/>
    <m/>
    <n v="1"/>
    <s v="Reality TV, TV Comedies"/>
    <s v="Reality TV"/>
    <s v="Reality TV, TV Comedies"/>
    <n v="2"/>
  </r>
  <r>
    <n v="1865"/>
    <s v="s1865"/>
    <x v="1"/>
    <s v="Kipo and the Age of Wonderbeasts"/>
    <m/>
    <s v="Karen Fukuhara, Sydney Mikayla, Deon Cole, Coy Stewart, Dee Bradley Baker, Sterling K. Brown, Dan Stevens, Jake Green, Steve Blum"/>
    <n v="9"/>
    <s v="United States"/>
    <s v="United States"/>
    <n v="1"/>
    <d v="2020-10-12T00:00:00"/>
    <n v="2020"/>
    <x v="8"/>
    <s v="3 Season"/>
    <n v="3"/>
    <s v=""/>
    <m/>
    <n v="3"/>
    <s v="Kids' TV, TV Comedies"/>
    <s v="Kids' TV"/>
    <s v="Kids' TV, TV Comedies"/>
    <n v="2"/>
  </r>
  <r>
    <n v="1869"/>
    <s v="s1869"/>
    <x v="1"/>
    <s v="Deaf U"/>
    <m/>
    <m/>
    <n v="0"/>
    <s v="United States"/>
    <s v="United States"/>
    <n v="1"/>
    <d v="2020-10-09T00:00:00"/>
    <n v="2020"/>
    <x v="5"/>
    <s v="1 Season"/>
    <n v="1"/>
    <s v=""/>
    <m/>
    <n v="1"/>
    <s v="Docuseries"/>
    <s v="Docuseries"/>
    <s v="Docuseries"/>
    <n v="1"/>
  </r>
  <r>
    <n v="1874"/>
    <s v="s1874"/>
    <x v="1"/>
    <s v="The Haunting of Bly Manor"/>
    <m/>
    <s v="Victoria Pedretti, Oliver Jackson-Cohen, Henry Thomas, Amelia Eve, T'Nia Miller, Rahul Kohli, Tahirah Sharif, Amelie Bea Smith, Benjamin Evan Ainsworth"/>
    <n v="9"/>
    <s v="United States"/>
    <s v="United States"/>
    <n v="1"/>
    <d v="2020-10-09T00:00:00"/>
    <n v="2020"/>
    <x v="5"/>
    <s v="1 Season"/>
    <n v="1"/>
    <s v=""/>
    <m/>
    <n v="1"/>
    <s v="TV Dramas, TV Horror, TV Mysteries"/>
    <s v="TV Dramas"/>
    <s v="TV Dramas, TV Horror, TV Mysteries"/>
    <n v="3"/>
  </r>
  <r>
    <n v="1876"/>
    <s v="s1876"/>
    <x v="1"/>
    <s v="Do Do Sol Sol La La Sol"/>
    <m/>
    <s v="Go A-ra, Lee Jae-wook, Kim Ju-hun, Ye Ji-won, Lee Soon-jae, Shin Eun-soo, Seo Yi-sook"/>
    <n v="7"/>
    <s v="South Korea"/>
    <s v="South Korea"/>
    <n v="1"/>
    <d v="2020-10-08T00:00:00"/>
    <n v="2020"/>
    <x v="1"/>
    <s v="1 Season"/>
    <n v="1"/>
    <s v=""/>
    <m/>
    <n v="1"/>
    <s v="International TV Shows, Romantic TV Shows, TV Comedies"/>
    <s v="International TV Shows"/>
    <s v="International TV Shows, Romantic TV Shows, TV Comedies"/>
    <n v="3"/>
  </r>
  <r>
    <n v="1878"/>
    <s v="s1878"/>
    <x v="1"/>
    <s v="Private Lives"/>
    <m/>
    <s v="Seohyun, Ko Kyung-pyo, Kim Hyo-jin, Kim Young-min, Tae Won-seok, Song Sun-mi, Park Seong-geun, Jang Jin-hee, Yoon Sa-bong, Lee Hak-ju, Song Sang-eun, Jang Won-hyeok, Yoo Hee-je, Min Zio, Kim Min-sang, Kim Ba-da, Cha Soo-yeon"/>
    <n v="17"/>
    <s v="South Korea"/>
    <s v="South Korea"/>
    <n v="1"/>
    <d v="2020-10-08T00:00:00"/>
    <n v="2020"/>
    <x v="1"/>
    <s v="1 Season"/>
    <n v="1"/>
    <s v=""/>
    <m/>
    <n v="1"/>
    <s v="Crime TV Shows, International TV Shows, TV Dramas"/>
    <s v="Crime TV Shows"/>
    <s v="Crime TV Shows, International TV Shows, TV Dramas"/>
    <n v="3"/>
  </r>
  <r>
    <n v="1879"/>
    <s v="s1879"/>
    <x v="1"/>
    <s v="The 100"/>
    <m/>
    <s v="Eliza Taylor, Paige Turco, Bob Morley, Marie Avgeropoulos, Christopher Larkin, Henry Ian Cusick, Isaiah Washington, Lindsey Morgan, Devon Bostick, Richard Harmon, Ricky Whittle, Jarod Joseph, Chelsey Reist, Sachin Sahel, Adina Porter"/>
    <n v="15"/>
    <s v="United States"/>
    <s v="United States, Canada"/>
    <n v="2"/>
    <d v="2020-10-08T00:00:00"/>
    <n v="2020"/>
    <x v="5"/>
    <s v="7 Season"/>
    <n v="7"/>
    <s v=""/>
    <m/>
    <n v="7"/>
    <s v="TV Action &amp; Adventure, TV Dramas, TV Sci-Fi &amp; Fantasy"/>
    <s v="TV Action &amp; Adventure"/>
    <s v="TV Action &amp; Adventure, TV Dramas, TV Sci-Fi &amp; Fantasy"/>
    <n v="3"/>
  </r>
  <r>
    <n v="1881"/>
    <s v="s1881"/>
    <x v="1"/>
    <s v="To the Lake"/>
    <s v="Pavel Kostomarov"/>
    <s v="Viktoriya Isakova, Kirill K√§ro, Aleksandr Robak, Natalya Zemtsova, Maryana Spivak, Yuri Kuznetsov, Eldar Kalimulin, Viktoriya Agalakova, Alexander Yatsenko, Saveliy Kudryashov"/>
    <n v="10"/>
    <s v="Russia"/>
    <s v="Russia"/>
    <n v="1"/>
    <d v="2020-10-07T00:00:00"/>
    <n v="2020"/>
    <x v="5"/>
    <s v="1 Season"/>
    <n v="1"/>
    <s v=""/>
    <m/>
    <n v="1"/>
    <s v="International TV Shows, TV Dramas, TV Mysteries"/>
    <s v="International TV Shows"/>
    <s v="International TV Shows, TV Dramas, TV Mysteries"/>
    <n v="3"/>
  </r>
  <r>
    <n v="1886"/>
    <s v="s1886"/>
    <x v="1"/>
    <s v="Bad Boy Billionaires: India"/>
    <m/>
    <m/>
    <n v="0"/>
    <s v="India"/>
    <s v="India"/>
    <n v="1"/>
    <d v="2020-10-05T00:00:00"/>
    <n v="2020"/>
    <x v="1"/>
    <s v="1 Season"/>
    <n v="1"/>
    <s v=""/>
    <m/>
    <n v="1"/>
    <s v="British TV Shows, Docuseries, International TV Shows"/>
    <s v="British TV Shows"/>
    <s v="British TV Shows, Docuseries, International TV Shows"/>
    <n v="3"/>
  </r>
  <r>
    <n v="1890"/>
    <s v="s1890"/>
    <x v="1"/>
    <s v="Pat a Pat Como"/>
    <m/>
    <m/>
    <n v="0"/>
    <m/>
    <m/>
    <n v="0"/>
    <d v="2020-10-03T00:00:00"/>
    <n v="2016"/>
    <x v="0"/>
    <s v="1 Season"/>
    <n v="1"/>
    <s v=""/>
    <m/>
    <n v="1"/>
    <s v="Kids' TV"/>
    <s v="Kids' TV"/>
    <s v="Kids' TV"/>
    <n v="1"/>
  </r>
  <r>
    <n v="1891"/>
    <s v="s1891"/>
    <x v="1"/>
    <s v="Qurious Como"/>
    <m/>
    <m/>
    <n v="0"/>
    <m/>
    <m/>
    <n v="0"/>
    <d v="2020-10-03T00:00:00"/>
    <n v="2017"/>
    <x v="0"/>
    <s v="1 Season"/>
    <n v="1"/>
    <s v=""/>
    <m/>
    <n v="1"/>
    <s v="Kids' TV"/>
    <s v="Kids' TV"/>
    <s v="Kids' TV"/>
    <n v="1"/>
  </r>
  <r>
    <n v="1894"/>
    <s v="s1894"/>
    <x v="1"/>
    <s v="DreamWorks Happy Holidays from Madagascar"/>
    <m/>
    <s v="Tom McGrath, Chris Miller, Christopher Knights, John DiMaggio, Ben Stiller, Chris Rock, David Schwimmer, Jada Pinkett Smith, Cedric the Entertainer, Andy Richter, Carl Reiner"/>
    <n v="11"/>
    <s v="United States"/>
    <s v="United States"/>
    <n v="1"/>
    <d v="2020-10-02T00:00:00"/>
    <n v="2005"/>
    <x v="6"/>
    <s v="1 Season"/>
    <n v="1"/>
    <s v=""/>
    <m/>
    <n v="1"/>
    <s v="Kids' TV, TV Comedies"/>
    <s v="Kids' TV"/>
    <s v="Kids' TV, TV Comedies"/>
    <n v="2"/>
  </r>
  <r>
    <n v="1895"/>
    <s v="s1895"/>
    <x v="1"/>
    <s v="Emily in Paris"/>
    <m/>
    <s v="Lily Collins, Philippine Leroy-Beaulieu, Ashley Park, Lucas Bravo, Kate Walsh, Samuel Arnold, Bruno Gouery, Camille Razat"/>
    <n v="8"/>
    <s v="United States"/>
    <s v="United States"/>
    <n v="1"/>
    <d v="2020-10-02T00:00:00"/>
    <n v="2020"/>
    <x v="5"/>
    <s v="1 Season"/>
    <n v="1"/>
    <s v=""/>
    <m/>
    <n v="1"/>
    <s v="Romantic TV Shows, TV Comedies, TV Dramas"/>
    <s v="Romantic TV Shows"/>
    <s v="Romantic TV Shows, TV Comedies, TV Dramas"/>
    <n v="3"/>
  </r>
  <r>
    <n v="1896"/>
    <s v="s1896"/>
    <x v="1"/>
    <s v="H2O: Just Add Water"/>
    <m/>
    <s v="Cariba Heine, Phoebe Tonkin, Angus McLaren, Burgess Abernethy, Claire Holt, Alan David Lee, Cleo Massey, Jamie Timony"/>
    <n v="8"/>
    <s v="Australia"/>
    <s v="Australia"/>
    <n v="1"/>
    <d v="2020-10-02T00:00:00"/>
    <n v="2009"/>
    <x v="6"/>
    <s v="3 Season"/>
    <n v="3"/>
    <s v=""/>
    <m/>
    <n v="3"/>
    <s v="Kids' TV, TV Dramas"/>
    <s v="Kids' TV"/>
    <s v="Kids' TV, TV Dramas"/>
    <n v="2"/>
  </r>
  <r>
    <n v="1907"/>
    <s v="s1907"/>
    <x v="1"/>
    <s v="Evil"/>
    <m/>
    <s v="Katja Herbers, Mike Colter, Aasif Mandvi, Michael Emerson, Christine Lahti, Kurt Fuller, Marti Matulis"/>
    <n v="7"/>
    <s v="United States"/>
    <s v="United States"/>
    <n v="1"/>
    <d v="2020-10-01T00:00:00"/>
    <n v="2019"/>
    <x v="1"/>
    <s v="1 Season"/>
    <n v="1"/>
    <s v=""/>
    <m/>
    <n v="1"/>
    <s v="TV Dramas"/>
    <s v="TV Dramas"/>
    <s v="TV Dramas"/>
    <n v="1"/>
  </r>
  <r>
    <n v="1908"/>
    <s v="s1908"/>
    <x v="1"/>
    <s v="Familiar Wife"/>
    <m/>
    <s v="Ji Sung, Han Ji-min, Kang Han-na, Jang Seung-jo"/>
    <n v="4"/>
    <s v="South Korea"/>
    <s v="South Korea"/>
    <n v="1"/>
    <d v="2020-10-01T00:00:00"/>
    <n v="2018"/>
    <x v="5"/>
    <s v="1 Season"/>
    <n v="1"/>
    <s v=""/>
    <m/>
    <n v="1"/>
    <s v="International TV Shows, Romantic TV Shows, TV Dramas"/>
    <s v="International TV Shows"/>
    <s v="International TV Shows, Romantic TV Shows, TV Dramas"/>
    <n v="3"/>
  </r>
  <r>
    <n v="1909"/>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n v="18"/>
    <s v="Japan"/>
    <s v="Japan"/>
    <n v="1"/>
    <d v="2020-10-01T00:00:00"/>
    <n v="2016"/>
    <x v="5"/>
    <s v="2 Season"/>
    <n v="2"/>
    <s v=""/>
    <m/>
    <n v="2"/>
    <s v="Anime Series, International TV Shows, Teen TV Shows"/>
    <s v="Anime Series"/>
    <s v="Anime Series, International TV Shows, Teen TV Shows"/>
    <n v="3"/>
  </r>
  <r>
    <n v="1911"/>
    <s v="s1911"/>
    <x v="1"/>
    <s v="Good Morning, Ver√¥nica"/>
    <m/>
    <s v="Tain√° M√ºller, Eduardo Moscovis, Camila Morgado, Antonio Grassi, Elisa Volpatto, C√©sar Mello, S√≠lvio Guindane, Alice Valverde, DJ Amorim, Adriano Garib, Johnnas Oliva, Marina Provenzzano, Jos√© Rubens Chach√°, Julia Ianina, Sacha Bali, Aline Borges, Cassio Pandolfi, Pally Siqueira, Juliana Lohmann"/>
    <n v="19"/>
    <s v="Brazil"/>
    <s v="Brazil"/>
    <n v="1"/>
    <d v="2020-10-01T00:00:00"/>
    <n v="2020"/>
    <x v="5"/>
    <s v="1 Season"/>
    <n v="1"/>
    <s v=""/>
    <m/>
    <n v="1"/>
    <s v="Crime TV Shows, International TV Shows, TV Mysteries"/>
    <s v="Crime TV Shows"/>
    <s v="Crime TV Shows, International TV Shows, TV Mysteries"/>
    <n v="3"/>
  </r>
  <r>
    <n v="1915"/>
    <s v="s1915"/>
    <x v="1"/>
    <s v="Journey of an African Colony"/>
    <m/>
    <s v="Olasupo Shasore"/>
    <n v="1"/>
    <m/>
    <m/>
    <n v="0"/>
    <d v="2020-10-01T00:00:00"/>
    <n v="2018"/>
    <x v="5"/>
    <s v="1 Season"/>
    <n v="1"/>
    <s v=""/>
    <m/>
    <n v="1"/>
    <s v="Docuseries, International TV Shows"/>
    <s v="Docuseries"/>
    <s v="Docuseries, International TV Shows"/>
    <n v="2"/>
  </r>
  <r>
    <n v="1916"/>
    <s v="s1916"/>
    <x v="1"/>
    <s v="Oktoberfest: Beer &amp; Blood"/>
    <m/>
    <s v="Mi≈°el Matiƒçeviƒá, Martina Gedeck, Klaus Steinbacher, Mercedes M√ºller, Maximilian Br√ºckner, Brigitte Hobmeier, Markus Krojer, Martin Feifel, Michael Kranz, Vladimir Burlakov"/>
    <n v="10"/>
    <s v="Germany"/>
    <s v="Germany, Czech Republic"/>
    <n v="2"/>
    <d v="2020-10-01T00:00:00"/>
    <n v="2020"/>
    <x v="5"/>
    <s v="1 Season"/>
    <n v="1"/>
    <s v=""/>
    <m/>
    <n v="1"/>
    <s v="International TV Shows, TV Dramas"/>
    <s v="International TV Shows"/>
    <s v="International TV Shows, TV Dramas"/>
    <n v="2"/>
  </r>
  <r>
    <n v="1918"/>
    <s v="s1918"/>
    <x v="1"/>
    <s v="Secreto bien guardado"/>
    <m/>
    <s v="Oriana Sabatini, Victorio D'Alessandro, Noem√≠ Frenkel, Mat√≠as Mayer, Paula Sartor, Agustina Palma, Graciela Tenenbaum, B√°rbara Lombardo"/>
    <n v="8"/>
    <s v="Argentina"/>
    <s v="Argentina"/>
    <n v="1"/>
    <d v="2020-10-01T00:00:00"/>
    <n v="2019"/>
    <x v="5"/>
    <s v="1 Season"/>
    <n v="1"/>
    <s v=""/>
    <m/>
    <n v="1"/>
    <s v="International TV Shows, Romantic TV Shows, Spanish-Language TV Shows"/>
    <s v="International TV Shows"/>
    <s v="International TV Shows, Romantic TV Shows, Spanish-Language TV Shows"/>
    <n v="3"/>
  </r>
  <r>
    <n v="1919"/>
    <s v="s1919"/>
    <x v="1"/>
    <s v="Sword Art Online"/>
    <m/>
    <s v="Yoshitsugu Matsuoka, Haruka Tomatsu, Ayana Taketatsu, Kanae Ito, Rina Hidaka, Ayahi Takagaki, Hiroaki Hirata, Hiroki Yasumoto, Saori Hayami, Koichi Yamadera"/>
    <n v="10"/>
    <s v="Japan"/>
    <s v="Japan"/>
    <n v="1"/>
    <d v="2020-10-01T00:00:00"/>
    <n v="2018"/>
    <x v="5"/>
    <s v="3 Season"/>
    <n v="3"/>
    <s v=""/>
    <m/>
    <n v="3"/>
    <s v="Anime Series, International TV Shows"/>
    <s v="Anime Series"/>
    <s v="Anime Series, International TV Shows"/>
    <n v="2"/>
  </r>
  <r>
    <n v="1923"/>
    <s v="s1923"/>
    <x v="1"/>
    <s v="The Parkers"/>
    <m/>
    <s v="Mo'Nique, Countess Vaughn, Dorien Wilson, Jenna von O√ø, Ken Lawson, Yvette Wilson"/>
    <n v="6"/>
    <s v="United States"/>
    <s v="United States"/>
    <n v="1"/>
    <d v="2020-10-01T00:00:00"/>
    <n v="2003"/>
    <x v="6"/>
    <s v="5 Season"/>
    <n v="5"/>
    <s v=""/>
    <m/>
    <n v="5"/>
    <s v="TV Comedies"/>
    <s v="TV Comedies"/>
    <s v="TV Comedies"/>
    <n v="1"/>
  </r>
  <r>
    <n v="1924"/>
    <s v="s1924"/>
    <x v="1"/>
    <s v="The Unicorn"/>
    <m/>
    <s v="Walton Goggins, Rob Corddry, Michaela Watkins, Omar Benson Miller, Maya Lynne Robinson, Ruby Jay, Makenzie Moss"/>
    <n v="7"/>
    <s v="United States"/>
    <s v="United States"/>
    <n v="1"/>
    <d v="2020-10-01T00:00:00"/>
    <n v="2019"/>
    <x v="1"/>
    <s v="1 Season"/>
    <n v="1"/>
    <s v=""/>
    <m/>
    <n v="1"/>
    <s v="TV Comedies, TV Dramas"/>
    <s v="TV Comedies"/>
    <s v="TV Comedies, TV Dramas"/>
    <n v="2"/>
  </r>
  <r>
    <n v="1926"/>
    <s v="s1926"/>
    <x v="1"/>
    <s v="You Cannot Hide"/>
    <m/>
    <s v="Blanca Soto, Eduardo Noriega, Iv√°n S√°nchez, Maribel Verd√∫, Samantha Siqueiros, Peter Vives, Patricia Guirado, Jorge Bosch, Pere Ponce, Juan Caballero, Jordi Planas"/>
    <n v="11"/>
    <s v="Mexico"/>
    <s v="Mexico"/>
    <n v="1"/>
    <d v="2020-10-01T00:00:00"/>
    <n v="2020"/>
    <x v="5"/>
    <s v="1 Season"/>
    <n v="1"/>
    <s v=""/>
    <m/>
    <n v="1"/>
    <s v="Crime TV Shows, International TV Shows, Spanish-Language TV Shows"/>
    <s v="Crime TV Shows"/>
    <s v="Crime TV Shows, International TV Shows, Spanish-Language TV Shows"/>
    <n v="3"/>
  </r>
  <r>
    <n v="1929"/>
    <s v="s1929"/>
    <x v="1"/>
    <s v="Black Butler"/>
    <m/>
    <s v="Daisuke Ono, Maaya Sakamoto, Hiroki Touchi, Yuki Kaji, Emiri Kato, Koji Yusa, Shunji Fujimura, Yukari Tamura, Romi Park, Jun Fukuyama"/>
    <n v="10"/>
    <s v="Japan"/>
    <s v="Japan"/>
    <n v="1"/>
    <d v="2020-09-30T00:00:00"/>
    <n v="2010"/>
    <x v="5"/>
    <s v="3 Season"/>
    <n v="3"/>
    <s v=""/>
    <m/>
    <n v="3"/>
    <s v="Anime Series, International TV Shows"/>
    <s v="Anime Series"/>
    <s v="Anime Series, International TV Shows"/>
    <n v="2"/>
  </r>
  <r>
    <n v="1930"/>
    <s v="s1930"/>
    <x v="1"/>
    <s v="Man with a Plan"/>
    <m/>
    <s v="Matt LeBlanc, Liza Snyder, Grace Kaufman, Matthew McCann, Hala Finley, Matt Cook, Jessica Chaffin"/>
    <n v="7"/>
    <s v="United States"/>
    <s v="United States"/>
    <n v="1"/>
    <d v="2020-09-30T00:00:00"/>
    <n v="2020"/>
    <x v="6"/>
    <s v="4 Season"/>
    <n v="4"/>
    <s v=""/>
    <m/>
    <n v="4"/>
    <s v="TV Comedies"/>
    <s v="TV Comedies"/>
    <s v="TV Comedies"/>
    <n v="1"/>
  </r>
  <r>
    <n v="1934"/>
    <s v="s1934"/>
    <x v="1"/>
    <s v="Wentworth"/>
    <m/>
    <s v="Danielle Cormack, Nicole da Silva, Kate Atkinson, Celia Ireland, Shareena Clanton, Aaron Jeffery, Robbie Magasiva, Katrina Milosevic, Jacqueline Brennan, Ra Chapman, Pamela Rabe, Sigrid Thornton, Socratis Otto, Bernard Curry, Tammy MacIntosh, Kate Jenkinson"/>
    <n v="16"/>
    <s v="Australia"/>
    <s v="Australia"/>
    <n v="1"/>
    <d v="2020-09-30T00:00:00"/>
    <n v="2020"/>
    <x v="5"/>
    <s v="8 Season"/>
    <n v="8"/>
    <s v=""/>
    <m/>
    <n v="8"/>
    <s v="Crime TV Shows, TV Dramas"/>
    <s v="Crime TV Shows"/>
    <s v="Crime TV Shows, TV Dramas"/>
    <n v="2"/>
  </r>
  <r>
    <n v="1948"/>
    <s v="s1948"/>
    <x v="1"/>
    <s v="Whose Vote Counts, Explained"/>
    <m/>
    <m/>
    <n v="0"/>
    <s v="United States"/>
    <s v="United States"/>
    <n v="1"/>
    <d v="2020-09-28T00:00:00"/>
    <n v="2020"/>
    <x v="6"/>
    <s v="1 Season"/>
    <n v="1"/>
    <s v=""/>
    <m/>
    <n v="1"/>
    <s v="Docuseries"/>
    <s v="Docuseries"/>
    <s v="Docuseries"/>
    <n v="1"/>
  </r>
  <r>
    <n v="1949"/>
    <s v="s1949"/>
    <x v="1"/>
    <s v="Van Helsing"/>
    <m/>
    <s v="Kelly Overton, Jonathan Scarfe, Christopher Heyerdahl, Paul Johansson, David Cubitt, Tim Guinee"/>
    <n v="6"/>
    <s v="United States"/>
    <s v="United States"/>
    <n v="1"/>
    <d v="2020-09-27T00:00:00"/>
    <n v="2019"/>
    <x v="5"/>
    <s v="4 Season"/>
    <n v="4"/>
    <s v=""/>
    <m/>
    <n v="4"/>
    <s v="International TV Shows, TV Action &amp; Adventure, TV Dramas"/>
    <s v="International TV Shows"/>
    <s v="International TV Shows, TV Action &amp; Adventure, TV Dramas"/>
    <n v="3"/>
  </r>
  <r>
    <n v="1950"/>
    <s v="s1950"/>
    <x v="1"/>
    <s v="The Good Place"/>
    <m/>
    <s v="Kristen Bell, Ted Danson, William Jackson Harper, Jameela Jamil, D'Arcy Carden, Manny Jacinto"/>
    <n v="6"/>
    <s v="United States"/>
    <s v="United States"/>
    <n v="1"/>
    <d v="2020-09-26T00:00:00"/>
    <n v="2020"/>
    <x v="1"/>
    <s v="4 Season"/>
    <n v="4"/>
    <s v=""/>
    <m/>
    <n v="4"/>
    <s v="TV Comedies"/>
    <s v="TV Comedies"/>
    <s v="TV Comedies"/>
    <n v="1"/>
  </r>
  <r>
    <n v="1952"/>
    <s v="s1952"/>
    <x v="1"/>
    <s v="A Perfect Crime"/>
    <m/>
    <m/>
    <n v="0"/>
    <s v="Germany"/>
    <s v="Germany"/>
    <n v="1"/>
    <d v="2020-09-25T00:00:00"/>
    <n v="2020"/>
    <x v="1"/>
    <s v="1 Season"/>
    <n v="1"/>
    <s v=""/>
    <m/>
    <n v="1"/>
    <s v="Crime TV Shows, Docuseries, International TV Shows"/>
    <s v="Crime TV Shows"/>
    <s v="Crime TV Shows, Docuseries, International TV Shows"/>
    <n v="3"/>
  </r>
  <r>
    <n v="1953"/>
    <s v="s1953"/>
    <x v="1"/>
    <s v="Mighty Little Bheem"/>
    <m/>
    <m/>
    <n v="0"/>
    <m/>
    <m/>
    <n v="0"/>
    <d v="2020-09-25T00:00:00"/>
    <n v="2020"/>
    <x v="0"/>
    <s v="3 Season"/>
    <n v="3"/>
    <s v=""/>
    <m/>
    <n v="3"/>
    <s v="Kids' TV, TV Comedies"/>
    <s v="Kids' TV"/>
    <s v="Kids' TV, TV Comedies"/>
    <n v="2"/>
  </r>
  <r>
    <n v="1955"/>
    <s v="s1955"/>
    <x v="1"/>
    <s v="Sneakerheads"/>
    <m/>
    <s v="Allen Maldonado, Andrew Bachelor, Jearnest Corchado, Matthew Josten, Yaani King Mondschein, Justin Lee, Aja Evans"/>
    <n v="7"/>
    <s v="United States"/>
    <s v="United States"/>
    <n v="1"/>
    <d v="2020-09-25T00:00:00"/>
    <n v="2020"/>
    <x v="5"/>
    <s v="1 Season"/>
    <n v="1"/>
    <s v=""/>
    <m/>
    <n v="1"/>
    <s v="TV Comedies"/>
    <s v="TV Comedies"/>
    <s v="TV Comedies"/>
    <n v="1"/>
  </r>
  <r>
    <n v="1956"/>
    <s v="s1956"/>
    <x v="1"/>
    <s v="The School Nurse Files"/>
    <m/>
    <s v="Jung Yu-mi, Nam Joo-hyuk"/>
    <n v="2"/>
    <s v="South Korea"/>
    <s v="South Korea"/>
    <n v="1"/>
    <d v="2020-09-25T00:00:00"/>
    <n v="2020"/>
    <x v="5"/>
    <s v="1 Season"/>
    <n v="1"/>
    <s v=""/>
    <m/>
    <n v="1"/>
    <s v="International TV Shows, TV Dramas, TV Mysteries"/>
    <s v="International TV Shows"/>
    <s v="International TV Shows, TV Dramas, TV Mysteries"/>
    <n v="3"/>
  </r>
  <r>
    <n v="1959"/>
    <s v="s1959"/>
    <x v="1"/>
    <s v="The Chef Show"/>
    <m/>
    <s v="Jon Favreau, Roy Choi"/>
    <n v="2"/>
    <s v="United States"/>
    <s v="United States"/>
    <n v="1"/>
    <d v="2020-09-24T00:00:00"/>
    <n v="2020"/>
    <x v="5"/>
    <s v="4 Season"/>
    <n v="4"/>
    <s v=""/>
    <m/>
    <n v="4"/>
    <s v="Docuseries"/>
    <s v="Docuseries"/>
    <s v="Docuseries"/>
    <n v="1"/>
  </r>
  <r>
    <n v="1962"/>
    <s v="s1962"/>
    <x v="1"/>
    <s v="The Playbook"/>
    <m/>
    <m/>
    <n v="0"/>
    <s v="United States"/>
    <s v="United States"/>
    <n v="1"/>
    <d v="2020-09-22T00:00:00"/>
    <n v="2020"/>
    <x v="5"/>
    <s v="1 Season"/>
    <n v="1"/>
    <s v=""/>
    <m/>
    <n v="1"/>
    <s v="Docuseries"/>
    <s v="Docuseries"/>
    <s v="Docuseries"/>
    <n v="1"/>
  </r>
  <r>
    <n v="1974"/>
    <s v="s1974"/>
    <x v="1"/>
    <s v="Fukrey Boyzzz"/>
    <m/>
    <s v="Viraaj Modgill, Jasleen Singh, Pooja Punjabi, Viswanathan Sridhar, Manish Bhavan, Suvela Sharma, Surabhi Pandey, Zeel Thakkar"/>
    <n v="8"/>
    <m/>
    <m/>
    <n v="0"/>
    <d v="2020-09-19T00:00:00"/>
    <n v="2020"/>
    <x v="0"/>
    <s v="1 Season"/>
    <n v="1"/>
    <s v=""/>
    <m/>
    <n v="1"/>
    <s v="Kids' TV, TV Comedies"/>
    <s v="Kids' TV"/>
    <s v="Kids' TV, TV Comedies"/>
    <n v="2"/>
  </r>
  <r>
    <n v="1979"/>
    <s v="s1979"/>
    <x v="1"/>
    <s v="Ratched"/>
    <m/>
    <s v="Sarah Paulson, Finn Wittrock, Judy Davis, Sharon Stone, Cynthia Nixon, Jon Jon Briones, Charlie Carver"/>
    <n v="7"/>
    <s v="United States"/>
    <s v="United States"/>
    <n v="1"/>
    <d v="2020-09-18T00:00:00"/>
    <n v="2020"/>
    <x v="5"/>
    <s v="1 Season"/>
    <n v="1"/>
    <s v=""/>
    <m/>
    <n v="1"/>
    <s v="TV Dramas, TV Horror, TV Mysteries"/>
    <s v="TV Dramas"/>
    <s v="TV Dramas, TV Horror, TV Mysteries"/>
    <n v="3"/>
  </r>
  <r>
    <n v="1980"/>
    <s v="s1980"/>
    <x v="1"/>
    <s v="The American Barbecue Showdown"/>
    <m/>
    <s v="Lyric Lewis, Rutledge Wood"/>
    <n v="2"/>
    <s v="United States"/>
    <s v="United States"/>
    <n v="1"/>
    <d v="2020-09-18T00:00:00"/>
    <n v="2020"/>
    <x v="4"/>
    <s v="1 Season"/>
    <n v="1"/>
    <s v=""/>
    <m/>
    <n v="1"/>
    <s v="Reality TV"/>
    <s v="Reality TV"/>
    <s v="Reality TV"/>
    <n v="1"/>
  </r>
  <r>
    <n v="1981"/>
    <s v="s1981"/>
    <x v="1"/>
    <s v="The Blacklist"/>
    <m/>
    <s v="James Spader, Megan Boone, Diego Klattenhoff, Ryan Eggold, Harry Lennix, Amir Arison, Hisham Tawfiq, Mozhan Marn√≤"/>
    <n v="8"/>
    <s v="United States"/>
    <s v="United States"/>
    <n v="1"/>
    <d v="2020-09-18T00:00:00"/>
    <n v="2019"/>
    <x v="1"/>
    <s v="7 Season"/>
    <n v="7"/>
    <s v=""/>
    <m/>
    <n v="7"/>
    <s v="Crime TV Shows, TV Dramas, TV Thrillers"/>
    <s v="Crime TV Shows"/>
    <s v="Crime TV Shows, TV Dramas, TV Thrillers"/>
    <n v="3"/>
  </r>
  <r>
    <n v="1984"/>
    <s v="s1984"/>
    <x v="1"/>
    <s v="Dragon's Dogma"/>
    <m/>
    <s v="Greg Chun, Erica Mendez, Cristina Vee, David Lodge, Yuichi Nakamura, Nana Mizuki, Miyuki Sawashiro, Yuko Sanpei, Suzuko Mimori, Takayuki Sugo"/>
    <n v="10"/>
    <m/>
    <m/>
    <n v="0"/>
    <d v="2020-09-17T00:00:00"/>
    <n v="2020"/>
    <x v="5"/>
    <s v="1 Season"/>
    <n v="1"/>
    <s v=""/>
    <m/>
    <n v="1"/>
    <s v="Anime Series, International TV Shows"/>
    <s v="Anime Series"/>
    <s v="Anime Series, International TV Shows"/>
    <n v="2"/>
  </r>
  <r>
    <n v="1989"/>
    <s v="s1989"/>
    <x v="1"/>
    <s v="The Last Word"/>
    <m/>
    <s v="Anke Engelke, Thorsten Merten, Nina Gummich, Johannes Zeiler, Juri Winkler, Gudrun Ritter, Aaron Hilmer, Claudia Geisler-Bading"/>
    <n v="8"/>
    <s v="Germany"/>
    <s v="Germany"/>
    <n v="1"/>
    <d v="2020-09-17T00:00:00"/>
    <n v="2020"/>
    <x v="5"/>
    <s v="1 Season"/>
    <n v="1"/>
    <s v=""/>
    <m/>
    <n v="1"/>
    <s v="International TV Shows, TV Comedies, TV Dramas"/>
    <s v="International TV Shows"/>
    <s v="International TV Shows, TV Comedies, TV Dramas"/>
    <n v="3"/>
  </r>
  <r>
    <n v="1990"/>
    <s v="s1990"/>
    <x v="1"/>
    <s v="Baby"/>
    <m/>
    <s v="Benedetta Porcaroli, Alice Pagani, Riccardo Mandolini, Chabeli Sastre Gonzalez, Brando Pacitto, Lorenzo Zurzolo, Claudia Pandolfi, Galatea Ranzi"/>
    <n v="8"/>
    <s v="Italy"/>
    <s v="Italy"/>
    <n v="1"/>
    <d v="2020-09-16T00:00:00"/>
    <n v="2020"/>
    <x v="5"/>
    <s v="3 Season"/>
    <n v="3"/>
    <s v=""/>
    <m/>
    <n v="3"/>
    <s v="International TV Shows, TV Dramas, Teen TV Shows"/>
    <s v="International TV Shows"/>
    <s v="International TV Shows, TV Dramas, Teen TV Shows"/>
    <n v="3"/>
  </r>
  <r>
    <n v="1991"/>
    <s v="s1991"/>
    <x v="1"/>
    <s v="Challenger"/>
    <m/>
    <m/>
    <n v="0"/>
    <s v="United States"/>
    <s v="United States"/>
    <n v="1"/>
    <d v="2020-09-16T00:00:00"/>
    <n v="2020"/>
    <x v="1"/>
    <s v="1 Season"/>
    <n v="1"/>
    <s v=""/>
    <m/>
    <n v="1"/>
    <s v="Docuseries, Science &amp; Nature TV"/>
    <s v="Docuseries"/>
    <s v="Docuseries, Science &amp; Nature TV"/>
    <n v="2"/>
  </r>
  <r>
    <n v="1992"/>
    <s v="s1992"/>
    <x v="1"/>
    <s v="Criminal: UK"/>
    <m/>
    <s v="Katherine Kelly, Lee Ingleby, Mark Stanley, Rochenda Sandall, Shubham Saraf, Nicholas Pinnock, David Tennant, Hayley Atwell, Youssef Kerkour, Clare-Hope Ashitey, Isabella Laughland"/>
    <n v="11"/>
    <s v="United Kingdom"/>
    <s v="United Kingdom, France, Germany, Spain"/>
    <n v="4"/>
    <d v="2020-09-16T00:00:00"/>
    <n v="2020"/>
    <x v="5"/>
    <s v="2 Season"/>
    <n v="2"/>
    <s v=""/>
    <m/>
    <n v="2"/>
    <s v="British TV Shows, Crime TV Shows, International TV Shows"/>
    <s v="British TV Shows"/>
    <s v="British TV Shows, Crime TV Shows, International TV Shows"/>
    <n v="3"/>
  </r>
  <r>
    <n v="1994"/>
    <s v="s1994"/>
    <x v="1"/>
    <s v="Signs"/>
    <m/>
    <s v="Andrzej Konopka, Helena Sujecka, Piotr Trojan, Micha≈Ç Czernecki, Mariusz Ostrowski, Robert Gulaczyk, Miros≈Çaw Kropielnicki, Helena Englert, Paulina Ga≈ÇƒÖzka, Magdalena ≈πak"/>
    <n v="10"/>
    <s v="Poland"/>
    <s v="Poland"/>
    <n v="1"/>
    <d v="2020-09-16T00:00:00"/>
    <n v="2020"/>
    <x v="5"/>
    <s v="2 Season"/>
    <n v="2"/>
    <s v=""/>
    <m/>
    <n v="2"/>
    <s v="Crime TV Shows, International TV Shows, TV Dramas"/>
    <s v="Crime TV Shows"/>
    <s v="Crime TV Shows, International TV Shows, TV Dramas"/>
    <n v="3"/>
  </r>
  <r>
    <n v="1995"/>
    <s v="s1995"/>
    <x v="1"/>
    <s v="Sing On!"/>
    <m/>
    <s v="Tituss Burgess"/>
    <n v="1"/>
    <s v="United States"/>
    <s v="United States"/>
    <n v="1"/>
    <d v="2020-09-16T00:00:00"/>
    <n v="2020"/>
    <x v="6"/>
    <s v="1 Season"/>
    <n v="1"/>
    <s v=""/>
    <m/>
    <n v="1"/>
    <s v="Reality TV"/>
    <s v="Reality TV"/>
    <s v="Reality TV"/>
    <n v="1"/>
  </r>
  <r>
    <n v="1999"/>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n v="17"/>
    <s v="United Kingdom"/>
    <s v="United Kingdom"/>
    <n v="1"/>
    <d v="2020-09-15T00:00:00"/>
    <n v="2020"/>
    <x v="5"/>
    <s v="9 Season"/>
    <n v="9"/>
    <s v=""/>
    <m/>
    <n v="9"/>
    <s v="British TV Shows, International TV Shows, TV Dramas"/>
    <s v="British TV Shows"/>
    <s v="British TV Shows, International TV Shows, TV Dramas"/>
    <n v="3"/>
  </r>
  <r>
    <n v="2003"/>
    <s v="s2003"/>
    <x v="1"/>
    <s v="Taco Chronicles"/>
    <m/>
    <m/>
    <n v="0"/>
    <s v="United States"/>
    <s v="United States"/>
    <n v="1"/>
    <d v="2020-09-15T00:00:00"/>
    <n v="2020"/>
    <x v="5"/>
    <s v="2 Season"/>
    <n v="2"/>
    <s v=""/>
    <m/>
    <n v="2"/>
    <s v="Docuseries, International TV Shows, Reality TV"/>
    <s v="Docuseries"/>
    <s v="Docuseries, International TV Shows, Reality TV"/>
    <n v="3"/>
  </r>
  <r>
    <n v="2007"/>
    <s v="s2007"/>
    <x v="1"/>
    <s v="Buddi"/>
    <m/>
    <s v="Greta Jameson, Ralf Jameson, Clementine Laikin, Felix Laikin"/>
    <n v="4"/>
    <s v="United Kingdom"/>
    <s v="United Kingdom, China"/>
    <n v="2"/>
    <d v="2020-09-11T00:00:00"/>
    <n v="2020"/>
    <x v="0"/>
    <s v="2 Season"/>
    <n v="2"/>
    <s v=""/>
    <m/>
    <n v="2"/>
    <s v="British TV Shows, Kids' TV"/>
    <s v="British TV Shows"/>
    <s v="British TV Shows, Kids' TV"/>
    <n v="2"/>
  </r>
  <r>
    <n v="2009"/>
    <s v="s2009"/>
    <x v="1"/>
    <s v="Family Business"/>
    <m/>
    <s v="Jonathan Cohen, G√©rard Darmon, Julia Piaton, Liliane Rov√®re, Olivier Rosemberg, Ali Marhyar, Lina El Arabi, Louise Coldefy, Enrico Macias, Val√©rie Damidot"/>
    <n v="10"/>
    <s v="France"/>
    <s v="France"/>
    <n v="1"/>
    <d v="2020-09-11T00:00:00"/>
    <n v="2020"/>
    <x v="5"/>
    <s v="2 Season"/>
    <n v="2"/>
    <s v=""/>
    <m/>
    <n v="2"/>
    <s v="International TV Shows, TV Comedies, TV Dramas"/>
    <s v="International TV Shows"/>
    <s v="International TV Shows, TV Comedies, TV Dramas"/>
    <n v="3"/>
  </r>
  <r>
    <n v="2010"/>
    <s v="s2010"/>
    <x v="1"/>
    <s v="Girlfriends"/>
    <m/>
    <s v="Tracee Ellis Ross, Golden Brooks, Persia White, Jill Marie Jones, Reginald C. Hayes"/>
    <n v="5"/>
    <s v="United States"/>
    <s v="United States"/>
    <n v="1"/>
    <d v="2020-09-11T00:00:00"/>
    <n v="2007"/>
    <x v="1"/>
    <s v="8 Season"/>
    <n v="8"/>
    <s v=""/>
    <m/>
    <n v="8"/>
    <s v="TV Comedies"/>
    <s v="TV Comedies"/>
    <s v="TV Comedies"/>
    <n v="1"/>
  </r>
  <r>
    <n v="2013"/>
    <s v="s2013"/>
    <x v="1"/>
    <s v="The Barrier"/>
    <m/>
    <s v="Unax Ugalde, Olivia Molina, Eleonora Wexler, Abel Folk, √Ångela Molina, Manu Fullola, Daniel Ib√°√±ez, Laura Quir√≥s, Nicol√°s Illoro, Bel√©n √âcija, Juan Blanco, Yaima Ramos"/>
    <n v="12"/>
    <s v="Spain"/>
    <s v="Spain"/>
    <n v="1"/>
    <d v="2020-09-11T00:00:00"/>
    <n v="2020"/>
    <x v="5"/>
    <s v="1 Season"/>
    <n v="1"/>
    <s v=""/>
    <m/>
    <n v="1"/>
    <s v="International TV Shows, Spanish-Language TV Shows, TV Dramas"/>
    <s v="International TV Shows"/>
    <s v="International TV Shows, Spanish-Language TV Shows, TV Dramas"/>
    <n v="3"/>
  </r>
  <r>
    <n v="2014"/>
    <s v="s2014"/>
    <x v="1"/>
    <s v="The Duchess"/>
    <m/>
    <s v="Katherine Ryan, Rory Keenan, Katy Byrne, Doon Mackichan, Steen Raskopoulos, Michelle de Swarte, Sophie Fletcher"/>
    <n v="7"/>
    <s v="United Kingdom"/>
    <s v="United Kingdom"/>
    <n v="1"/>
    <d v="2020-09-11T00:00:00"/>
    <n v="2020"/>
    <x v="5"/>
    <s v="1 Season"/>
    <n v="1"/>
    <s v=""/>
    <m/>
    <n v="1"/>
    <s v="British TV Shows, International TV Shows, TV Comedies"/>
    <s v="British TV Shows"/>
    <s v="British TV Shows, International TV Shows, TV Comedies"/>
    <n v="3"/>
  </r>
  <r>
    <n v="2022"/>
    <s v="s2022"/>
    <x v="1"/>
    <s v="Greenleaf"/>
    <m/>
    <s v="Merle Dandridge, Kim Hawthorne, Desiree Ross, Lamman Rucker, Tye White, Lynn Whitfield, Deborah Joy Winans, Keith David, Lovie Simone, Gregory Alan Williams, Oprah Winfrey"/>
    <n v="11"/>
    <s v="United States"/>
    <s v="United States"/>
    <n v="1"/>
    <d v="2020-09-10T00:00:00"/>
    <n v="2020"/>
    <x v="1"/>
    <s v="5 Season"/>
    <n v="5"/>
    <s v=""/>
    <m/>
    <n v="5"/>
    <s v="TV Dramas"/>
    <s v="TV Dramas"/>
    <s v="TV Dramas"/>
    <n v="1"/>
  </r>
  <r>
    <n v="2023"/>
    <s v="s2023"/>
    <x v="1"/>
    <s v="Julie and the Phantoms"/>
    <s v="Kenny Ortega"/>
    <s v="Madison Reyes, Charlie Gillespie, Owen Patrick Joyner, Jeremy Shada, Jadah Marie, Sacha Carlson, Savannah Lee May, Cheyenne Jackson, Carlos Ponce, Booboo Stewart, Sonny Bustamante"/>
    <n v="11"/>
    <s v="United States"/>
    <s v="United States"/>
    <n v="1"/>
    <d v="2020-09-10T00:00:00"/>
    <n v="2020"/>
    <x v="4"/>
    <s v="1 Season"/>
    <n v="1"/>
    <s v=""/>
    <m/>
    <n v="1"/>
    <s v="Kids' TV, TV Comedies"/>
    <s v="Kids' TV"/>
    <s v="Kids' TV, TV Comedies"/>
    <n v="2"/>
  </r>
  <r>
    <n v="2033"/>
    <s v="s2033"/>
    <x v="1"/>
    <s v="Get Organized with The Home Edit"/>
    <m/>
    <m/>
    <n v="0"/>
    <s v="United States"/>
    <s v="United States"/>
    <n v="1"/>
    <d v="2020-09-09T00:00:00"/>
    <n v="2020"/>
    <x v="6"/>
    <s v="1 Season"/>
    <n v="1"/>
    <s v=""/>
    <m/>
    <n v="1"/>
    <s v="Reality TV"/>
    <s v="Reality TV"/>
    <s v="Reality TV"/>
    <n v="1"/>
  </r>
  <r>
    <n v="2034"/>
    <s v="s2034"/>
    <x v="1"/>
    <s v="La L√≠nea: Shadow of Narco"/>
    <s v="Pepe Mora"/>
    <m/>
    <n v="0"/>
    <s v="Spain"/>
    <s v="Spain"/>
    <n v="1"/>
    <d v="2020-09-09T00:00:00"/>
    <n v="2020"/>
    <x v="5"/>
    <s v="1 Season"/>
    <n v="1"/>
    <s v=""/>
    <m/>
    <n v="1"/>
    <s v="Crime TV Shows, Docuseries, International TV Shows"/>
    <s v="Crime TV Shows"/>
    <s v="Crime TV Shows, Docuseries, International TV Shows"/>
    <n v="3"/>
  </r>
  <r>
    <n v="2038"/>
    <s v="s2038"/>
    <x v="1"/>
    <s v="Record of Youth"/>
    <m/>
    <s v="Park Bo-gum, Park So-dam, Byeon Woo-seok, Ha Hee-ra, Shin Ae-ra, Han Jin-hee, Shin Dong-mi, Lee Chang-hoon, Kwon Soo-hyun, Cho Yu-jung, Park Su-young, Seo Sang-won, Lee Jae-won"/>
    <n v="13"/>
    <s v="South Korea"/>
    <s v="South Korea"/>
    <n v="1"/>
    <d v="2020-09-08T00:00:00"/>
    <n v="2020"/>
    <x v="1"/>
    <s v="1 Season"/>
    <n v="1"/>
    <s v=""/>
    <m/>
    <n v="1"/>
    <s v="International TV Shows, Romantic TV Shows, TV Dramas"/>
    <s v="International TV Shows"/>
    <s v="International TV Shows, Romantic TV Shows, TV Dramas"/>
    <n v="3"/>
  </r>
  <r>
    <n v="2041"/>
    <s v="s2041"/>
    <x v="1"/>
    <s v="Transformers: Cyberverse"/>
    <m/>
    <s v="Sophia Isabella, Jeremy Levy, Jacob Tillman, Ryan Andes, Deanna McGovern, Dick Terhune"/>
    <n v="6"/>
    <m/>
    <m/>
    <n v="0"/>
    <d v="2020-09-07T00:00:00"/>
    <n v="2020"/>
    <x v="8"/>
    <s v="2 Season"/>
    <n v="2"/>
    <s v=""/>
    <m/>
    <n v="2"/>
    <s v="Kids' TV"/>
    <s v="Kids' TV"/>
    <s v="Kids' TV"/>
    <n v="1"/>
  </r>
  <r>
    <n v="2043"/>
    <s v="s2043"/>
    <x v="1"/>
    <s v="Cleverman"/>
    <m/>
    <s v="Hunter Page-Lochard, Rob Collins, Deborah Mailman, Ryan Corr, Stef Dawson, Iain Glen, Frances O'Connor, Tasma Walton, Tony Briggs"/>
    <n v="9"/>
    <s v="Australia"/>
    <s v="Australia, New Zealand, United States"/>
    <n v="3"/>
    <d v="2020-09-05T00:00:00"/>
    <n v="2017"/>
    <x v="5"/>
    <s v="1 Season"/>
    <n v="1"/>
    <s v=""/>
    <m/>
    <n v="1"/>
    <s v="TV Dramas, TV Sci-Fi &amp; Fantasy, TV Thrillers"/>
    <s v="TV Dramas"/>
    <s v="TV Dramas, TV Sci-Fi &amp; Fantasy, TV Thrillers"/>
    <n v="3"/>
  </r>
  <r>
    <n v="2045"/>
    <s v="s2045"/>
    <x v="1"/>
    <s v="Away"/>
    <m/>
    <s v="Hilary Swank, Josh Charles, Vivian Wu, Mark Ivanir, Ato Essandoh, Ray Panthaki, Talitha Eliana Bateman"/>
    <n v="7"/>
    <s v="United States"/>
    <s v="United States"/>
    <n v="1"/>
    <d v="2020-09-04T00:00:00"/>
    <n v="2020"/>
    <x v="1"/>
    <s v="1 Season"/>
    <n v="1"/>
    <s v=""/>
    <m/>
    <n v="1"/>
    <s v="Romantic TV Shows, TV Dramas, TV Sci-Fi &amp; Fantasy"/>
    <s v="Romantic TV Shows"/>
    <s v="Romantic TV Shows, TV Dramas, TV Sci-Fi &amp; Fantasy"/>
    <n v="3"/>
  </r>
  <r>
    <n v="2048"/>
    <s v="s2048"/>
    <x v="1"/>
    <s v="Spirit Riding Free: Riding Academy"/>
    <m/>
    <s v="Amber Frank, Bailey Gambertoglio, Sydney Park, Darcy Rose Byrnes, Rhys Darby"/>
    <n v="5"/>
    <s v="United States"/>
    <s v="United States"/>
    <n v="1"/>
    <d v="2020-09-04T00:00:00"/>
    <n v="2020"/>
    <x v="8"/>
    <s v="2 Season"/>
    <n v="2"/>
    <s v=""/>
    <m/>
    <n v="2"/>
    <s v="Kids' TV"/>
    <s v="Kids' TV"/>
    <s v="Kids' TV"/>
    <n v="1"/>
  </r>
  <r>
    <n v="2054"/>
    <s v="s2054"/>
    <x v="1"/>
    <s v="Young Wallander"/>
    <m/>
    <s v="Adam P√•lsson, Richard Dillane, Leanne Best, Ellise Chappell"/>
    <n v="4"/>
    <s v="United Kingdom"/>
    <s v="United Kingdom"/>
    <n v="1"/>
    <d v="2020-09-03T00:00:00"/>
    <n v="2020"/>
    <x v="5"/>
    <s v="1 Season"/>
    <n v="1"/>
    <s v=""/>
    <m/>
    <n v="1"/>
    <s v="Crime TV Shows, International TV Shows, TV Dramas"/>
    <s v="Crime TV Shows"/>
    <s v="Crime TV Shows, International TV Shows, TV Dramas"/>
    <n v="3"/>
  </r>
  <r>
    <n v="2055"/>
    <s v="s2055"/>
    <x v="1"/>
    <s v="Chef's Table: BBQ"/>
    <m/>
    <m/>
    <n v="0"/>
    <s v="United States"/>
    <s v="United States"/>
    <n v="1"/>
    <d v="2020-09-02T00:00:00"/>
    <n v="2020"/>
    <x v="1"/>
    <s v="1 Season"/>
    <n v="1"/>
    <s v=""/>
    <m/>
    <n v="1"/>
    <s v="Docuseries, Reality TV"/>
    <s v="Docuseries"/>
    <s v="Docuseries, Reality TV"/>
    <n v="2"/>
  </r>
  <r>
    <n v="2059"/>
    <s v="s2059"/>
    <x v="1"/>
    <s v="The Witcher: A Look Inside the Episodes"/>
    <m/>
    <s v="Henry Cavill, Anya Chalotra, Freya Allan, Lauren Schmidt Hissrich, Eamon Farren, Mimi Ndiweni, MyAnna Buring, Joey Batey, Adam Levy, Jodhi May"/>
    <n v="10"/>
    <m/>
    <m/>
    <n v="0"/>
    <d v="2020-09-02T00:00:00"/>
    <n v="2020"/>
    <x v="5"/>
    <s v="1 Season"/>
    <n v="1"/>
    <s v=""/>
    <m/>
    <n v="1"/>
    <s v="Docuseries, TV Sci-Fi &amp; Fantasy"/>
    <s v="Docuseries"/>
    <s v="Docuseries, TV Sci-Fi &amp; Fantasy"/>
    <n v="2"/>
  </r>
  <r>
    <n v="2063"/>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n v="23"/>
    <s v="Japan"/>
    <s v="Japan"/>
    <n v="1"/>
    <d v="2020-09-01T00:00:00"/>
    <n v="2017"/>
    <x v="5"/>
    <s v="2 Season"/>
    <n v="2"/>
    <s v=""/>
    <m/>
    <n v="2"/>
    <s v="Anime Series, International TV Shows"/>
    <s v="Anime Series"/>
    <s v="Anime Series, International TV Shows"/>
    <n v="2"/>
  </r>
  <r>
    <n v="2064"/>
    <s v="s2064"/>
    <x v="1"/>
    <s v="Bookmarks"/>
    <m/>
    <s v="Marley Dias"/>
    <n v="1"/>
    <s v="United States"/>
    <s v="United States"/>
    <n v="1"/>
    <d v="2020-09-01T00:00:00"/>
    <n v="2020"/>
    <x v="0"/>
    <s v="1 Season"/>
    <n v="1"/>
    <s v=""/>
    <m/>
    <n v="1"/>
    <s v="Kids' TV"/>
    <s v="Kids' TV"/>
    <s v="Kids' TV"/>
    <n v="1"/>
  </r>
  <r>
    <n v="2065"/>
    <s v="s2065"/>
    <x v="1"/>
    <s v="Borgen"/>
    <m/>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n v="31"/>
    <s v="Denmark"/>
    <s v="Denmark"/>
    <n v="1"/>
    <d v="2020-09-01T00:00:00"/>
    <n v="2012"/>
    <x v="5"/>
    <s v="3 Season"/>
    <n v="3"/>
    <s v=""/>
    <m/>
    <n v="3"/>
    <s v="International TV Shows, TV Dramas"/>
    <s v="International TV Shows"/>
    <s v="International TV Shows, TV Dramas"/>
    <n v="2"/>
  </r>
  <r>
    <n v="2067"/>
    <s v="s2067"/>
    <x v="1"/>
    <s v="Erased"/>
    <m/>
    <s v="Tao Tsuchiya, Shinnosuke Mitsushima, Aoi Yuki, Chinatsu Akasaki, Yo Taichi, Akari Kito, Ayaka Nanase, Yukitoshi Kikuchi, Takahiro Mizushima, Minami Takayama, Mitsuru Miyamoto"/>
    <n v="11"/>
    <s v="Japan"/>
    <s v="Japan"/>
    <n v="1"/>
    <d v="2020-09-01T00:00:00"/>
    <n v="2016"/>
    <x v="1"/>
    <s v="1 Season"/>
    <n v="1"/>
    <s v=""/>
    <m/>
    <n v="1"/>
    <s v="Anime Series, International TV Shows, TV Thrillers"/>
    <s v="Anime Series"/>
    <s v="Anime Series, International TV Shows, TV Thrillers"/>
    <n v="3"/>
  </r>
  <r>
    <n v="2069"/>
    <s v="s2069"/>
    <x v="1"/>
    <s v="Felipe Esparza: Bad Decisions"/>
    <m/>
    <s v="Felipe Esparza"/>
    <n v="1"/>
    <s v="United States"/>
    <s v="United States"/>
    <n v="1"/>
    <d v="2020-09-01T00:00:00"/>
    <n v="2020"/>
    <x v="5"/>
    <s v="1 Season"/>
    <n v="1"/>
    <s v=""/>
    <m/>
    <n v="1"/>
    <s v="Stand-Up Comedy &amp; Talk Shows, TV Comedies"/>
    <s v="Stand-Up Comedy &amp; Talk Shows"/>
    <s v="Stand-Up Comedy &amp; Talk Shows, TV Comedies"/>
    <n v="2"/>
  </r>
  <r>
    <n v="2070"/>
    <s v="s2070"/>
    <x v="1"/>
    <s v="H"/>
    <m/>
    <s v="Jamel Debbouze, √âric Judor, Ramzy Bedia, Catherine Benguigui, Sophie Mounicot, Jean-Luc Bideau"/>
    <n v="6"/>
    <s v="France"/>
    <s v="France"/>
    <n v="1"/>
    <d v="2020-09-01T00:00:00"/>
    <n v="2002"/>
    <x v="5"/>
    <s v="4 Season"/>
    <n v="4"/>
    <s v=""/>
    <m/>
    <n v="4"/>
    <s v="International TV Shows, TV Comedies"/>
    <s v="International TV Shows"/>
    <s v="International TV Shows, TV Comedies"/>
    <n v="2"/>
  </r>
  <r>
    <n v="2071"/>
    <s v="s2071"/>
    <x v="1"/>
    <s v="Heidi"/>
    <m/>
    <s v="Monique Hore, Sophia Morrison, Peter McAllum, Nicole Shostak, Jamie Croft, Beth Armstrong, Kate Fitzpatrick, Penny Cook, Charlotte Hamlyn, Tess Meyer"/>
    <n v="10"/>
    <s v="France"/>
    <s v="France, Australia, Germany"/>
    <n v="3"/>
    <d v="2020-09-01T00:00:00"/>
    <n v="2020"/>
    <x v="8"/>
    <s v="1 Season"/>
    <n v="1"/>
    <s v=""/>
    <m/>
    <n v="1"/>
    <s v="Kids' TV"/>
    <s v="Kids' TV"/>
    <s v="Kids' TV"/>
    <n v="1"/>
  </r>
  <r>
    <n v="2074"/>
    <s v="s2074"/>
    <x v="1"/>
    <s v="Sister, Sister"/>
    <m/>
    <s v="Tia Mowry-Hardrict, Jack√©e Harry, Tamera Mowry-Housley, Tim Reid, Marques Houston, RonReaco Lee, Deon Richmond"/>
    <n v="7"/>
    <s v="United States"/>
    <s v="United States"/>
    <n v="1"/>
    <d v="2020-09-01T00:00:00"/>
    <n v="1998"/>
    <x v="6"/>
    <s v="6 Season"/>
    <n v="6"/>
    <s v=""/>
    <m/>
    <n v="6"/>
    <s v="TV Comedies, Teen TV Shows"/>
    <s v="TV Comedies"/>
    <s v="TV Comedies, Teen TV Shows"/>
    <n v="2"/>
  </r>
  <r>
    <n v="2079"/>
    <s v="s2079"/>
    <x v="1"/>
    <s v="The Promised Neverland"/>
    <m/>
    <s v="Sumire Morohoshi, Maaya Uchida, Mariya Ise, Yuhko Kaida, Nao Fujita, Shinei Ueki, Lynn, Hiyori Kono, Shizuka Ishigami, Ai Kayano, Mari Hino, Yuko Mori, Ari Ozawa"/>
    <n v="13"/>
    <s v="Japan"/>
    <s v="Japan"/>
    <n v="1"/>
    <d v="2020-09-01T00:00:00"/>
    <n v="2019"/>
    <x v="1"/>
    <s v="1 Season"/>
    <n v="1"/>
    <s v=""/>
    <m/>
    <n v="1"/>
    <s v="Anime Series, International TV Shows, TV Thrillers"/>
    <s v="Anime Series"/>
    <s v="Anime Series, International TV Shows, TV Thrillers"/>
    <n v="3"/>
  </r>
  <r>
    <n v="2081"/>
    <s v="s2081"/>
    <x v="1"/>
    <s v="Thomas and Friends"/>
    <s v="Greg Tiernan"/>
    <s v="Michael Angelis, Ben Small, Keith Wickham, Kerry Shale"/>
    <n v="4"/>
    <s v="United Kingdom"/>
    <s v="United Kingdom"/>
    <n v="1"/>
    <d v="2020-09-01T00:00:00"/>
    <n v="2020"/>
    <x v="0"/>
    <s v="2 Season"/>
    <n v="2"/>
    <s v=""/>
    <m/>
    <n v="2"/>
    <s v="British TV Shows, Classic &amp; Cult TV, Kids' TV"/>
    <s v="British TV Shows"/>
    <s v="British TV Shows, Classic &amp; Cult TV, Kids' TV"/>
    <n v="3"/>
  </r>
  <r>
    <n v="2086"/>
    <s v="s2086"/>
    <x v="1"/>
    <s v="I AM A KILLER: RELEASED"/>
    <m/>
    <m/>
    <n v="0"/>
    <s v="United Kingdom"/>
    <s v="United Kingdom, United States"/>
    <n v="2"/>
    <d v="2020-08-28T00:00:00"/>
    <n v="2020"/>
    <x v="5"/>
    <s v="1 Season"/>
    <n v="1"/>
    <s v=""/>
    <m/>
    <n v="1"/>
    <s v="British TV Shows, Crime TV Shows, Docuseries"/>
    <s v="British TV Shows"/>
    <s v="British TV Shows, Crime TV Shows, Docuseries"/>
    <n v="3"/>
  </r>
  <r>
    <n v="2087"/>
    <s v="s2087"/>
    <x v="1"/>
    <s v="Masaba Masaba"/>
    <m/>
    <s v="Masaba Gupta, Neena Gupta, Neil Bhoopalam, Rytasha Rathore, Smaran Sahu, Nayan Shukla, Pooja Bedi, Satyadeep Misra"/>
    <n v="8"/>
    <s v="India"/>
    <s v="India"/>
    <n v="1"/>
    <d v="2020-08-28T00:00:00"/>
    <n v="2020"/>
    <x v="5"/>
    <s v="1 Season"/>
    <n v="1"/>
    <s v=""/>
    <m/>
    <n v="1"/>
    <s v="International TV Shows, TV Comedies, TV Dramas"/>
    <s v="International TV Shows"/>
    <s v="International TV Shows, TV Comedies, TV Dramas"/>
    <n v="3"/>
  </r>
  <r>
    <n v="2090"/>
    <s v="s2090"/>
    <x v="1"/>
    <s v="Aggretsuko"/>
    <m/>
    <s v="Kaolip, Komegumi Koiwasaki, Maki Tsuruta, Sohta Arai, Rina Inoue, Shingo Kato, Yuki Takahashi"/>
    <n v="7"/>
    <s v="Japan"/>
    <s v="Japan"/>
    <n v="1"/>
    <d v="2020-08-27T00:00:00"/>
    <n v="2020"/>
    <x v="1"/>
    <s v="3 Season"/>
    <n v="3"/>
    <s v=""/>
    <m/>
    <n v="3"/>
    <s v="Anime Series, International TV Shows"/>
    <s v="Anime Series"/>
    <s v="Anime Series, International TV Shows"/>
    <n v="2"/>
  </r>
  <r>
    <n v="2094"/>
    <s v="s2094"/>
    <x v="1"/>
    <s v="Her Mother's Killer"/>
    <m/>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n v="23"/>
    <s v="Colombia"/>
    <s v="Colombia"/>
    <n v="1"/>
    <d v="2020-08-26T00:00:00"/>
    <n v="2020"/>
    <x v="5"/>
    <s v="1 Season"/>
    <n v="1"/>
    <s v=""/>
    <m/>
    <n v="1"/>
    <s v="International TV Shows, Spanish-Language TV Shows, TV Dramas"/>
    <s v="International TV Shows"/>
    <s v="International TV Shows, Spanish-Language TV Shows, TV Dramas"/>
    <n v="3"/>
  </r>
  <r>
    <n v="2097"/>
    <s v="s2097"/>
    <x v="1"/>
    <s v="Million Dollar Beach House"/>
    <m/>
    <m/>
    <n v="0"/>
    <s v="United States"/>
    <s v="United States"/>
    <n v="1"/>
    <d v="2020-08-26T00:00:00"/>
    <n v="2020"/>
    <x v="5"/>
    <s v="1 Season"/>
    <n v="1"/>
    <s v=""/>
    <m/>
    <n v="1"/>
    <s v="Reality TV"/>
    <s v="Reality TV"/>
    <s v="Reality TV"/>
    <n v="1"/>
  </r>
  <r>
    <n v="2099"/>
    <s v="s2099"/>
    <x v="1"/>
    <s v="Emily's Wonder Lab"/>
    <m/>
    <s v="Emily Callandrelli, Sky Alexis, Kennedi Butler, Arya Darbahani, Christopher Farrar, Alex Jayne Go, Jayden Langarcia, Makenzie Lee-Foster, Tenz McCall, Zaela Rae, Mason Wells"/>
    <n v="11"/>
    <s v="United States"/>
    <s v="United States"/>
    <n v="1"/>
    <d v="2020-08-25T00:00:00"/>
    <n v="2020"/>
    <x v="0"/>
    <s v="1 Season"/>
    <n v="1"/>
    <s v=""/>
    <m/>
    <n v="1"/>
    <s v="Kids' TV"/>
    <s v="Kids' TV"/>
    <s v="Kids' TV"/>
    <n v="1"/>
  </r>
  <r>
    <n v="2100"/>
    <s v="s2100"/>
    <x v="1"/>
    <s v="Trinkets"/>
    <m/>
    <s v="Brianna Hildebrand, Kiana Madeira, Quintessa Swindell, Brandon Butler, Odiseas Georgiadis, Henry Zaga, Larry Sullivan, Larisa Oleynik"/>
    <n v="8"/>
    <s v="United States"/>
    <s v="United States"/>
    <n v="1"/>
    <d v="2020-08-25T00:00:00"/>
    <n v="2020"/>
    <x v="5"/>
    <s v="2 Season"/>
    <n v="2"/>
    <s v=""/>
    <m/>
    <n v="2"/>
    <s v="TV Dramas, Teen TV Shows"/>
    <s v="TV Dramas"/>
    <s v="TV Dramas, Teen TV Shows"/>
    <n v="2"/>
  </r>
  <r>
    <n v="2102"/>
    <s v="s2102"/>
    <x v="1"/>
    <s v="Baewatch: Parental Guidance"/>
    <m/>
    <m/>
    <n v="0"/>
    <m/>
    <m/>
    <n v="0"/>
    <d v="2020-08-22T00:00:00"/>
    <n v="2019"/>
    <x v="5"/>
    <s v="1 Season"/>
    <n v="1"/>
    <s v=""/>
    <m/>
    <n v="1"/>
    <s v="British TV Shows, Reality TV, Romantic TV Shows"/>
    <s v="British TV Shows"/>
    <s v="British TV Shows, Reality TV, Romantic TV Shows"/>
    <n v="3"/>
  </r>
  <r>
    <n v="2103"/>
    <s v="s2103"/>
    <x v="1"/>
    <s v="Ojos in d' House"/>
    <m/>
    <s v="Najite Dede, Jude Chukwuka, Taiwo Arimoro, Odenike Odetola, Funmi Eko, Keppy Ekpenyong"/>
    <n v="6"/>
    <s v="Nigeria"/>
    <s v="Nigeria"/>
    <n v="1"/>
    <d v="2020-08-22T00:00:00"/>
    <n v="2013"/>
    <x v="4"/>
    <s v="1 Season"/>
    <n v="1"/>
    <s v=""/>
    <m/>
    <n v="1"/>
    <s v="International TV Shows, TV Comedies"/>
    <s v="International TV Shows"/>
    <s v="International TV Shows, TV Comedies"/>
    <n v="2"/>
  </r>
  <r>
    <n v="2106"/>
    <s v="s2106"/>
    <x v="1"/>
    <s v="Hoops"/>
    <m/>
    <s v="Jake Johnson, Ron Funches, Cleo King, Natasha Leggero, A.D. Miles, Rob Riggle, Steve Berg, Eric Edelstein, Ben Hoffman, Mary Holland, Gil Ozeri, Sam Richardson, Nick Swardson"/>
    <n v="13"/>
    <s v="United States"/>
    <s v="United States"/>
    <n v="1"/>
    <d v="2020-08-21T00:00:00"/>
    <n v="2020"/>
    <x v="5"/>
    <s v="1 Season"/>
    <n v="1"/>
    <s v=""/>
    <m/>
    <n v="1"/>
    <s v="TV Comedies"/>
    <s v="TV Comedies"/>
    <s v="TV Comedies"/>
    <n v="1"/>
  </r>
  <r>
    <n v="2107"/>
    <s v="s2107"/>
    <x v="1"/>
    <s v="Rust Valley Restorers"/>
    <m/>
    <s v="Mike Hall, Michael Daingerfield"/>
    <n v="2"/>
    <s v="Canada"/>
    <s v="Canada"/>
    <n v="1"/>
    <d v="2020-08-21T00:00:00"/>
    <n v="2020"/>
    <x v="1"/>
    <s v="3 Season"/>
    <n v="3"/>
    <s v=""/>
    <m/>
    <n v="3"/>
    <s v="International TV Shows, Reality TV"/>
    <s v="International TV Shows"/>
    <s v="International TV Shows, Reality TV"/>
    <n v="2"/>
  </r>
  <r>
    <n v="2109"/>
    <s v="s2109"/>
    <x v="1"/>
    <s v="Goedam"/>
    <s v="Hong Won-ki"/>
    <s v="SEOLA, Lee Hyun-joo, Song Chae-yun, Han Ga-rim, Shim So-young"/>
    <n v="5"/>
    <s v="South Korea"/>
    <s v="South Korea"/>
    <n v="1"/>
    <d v="2020-08-20T00:00:00"/>
    <n v="2020"/>
    <x v="5"/>
    <s v="1 Season"/>
    <n v="1"/>
    <s v=""/>
    <m/>
    <n v="1"/>
    <s v="International TV Shows, TV Horror, TV Mysteries"/>
    <s v="International TV Shows"/>
    <s v="International TV Shows, TV Horror, TV Mysteries"/>
    <n v="3"/>
  </r>
  <r>
    <n v="2113"/>
    <s v="s2113"/>
    <x v="1"/>
    <s v="DeMarcus Family Rules"/>
    <m/>
    <m/>
    <n v="0"/>
    <s v="United States"/>
    <s v="United States"/>
    <n v="1"/>
    <d v="2020-08-19T00:00:00"/>
    <n v="2020"/>
    <x v="1"/>
    <s v="1 Season"/>
    <n v="1"/>
    <s v=""/>
    <m/>
    <n v="1"/>
    <s v="Reality TV"/>
    <s v="Reality TV"/>
    <s v="Reality TV"/>
    <n v="1"/>
  </r>
  <r>
    <n v="2114"/>
    <s v="s2114"/>
    <x v="1"/>
    <s v="High Score"/>
    <m/>
    <m/>
    <n v="0"/>
    <s v="United States"/>
    <s v="United States"/>
    <n v="1"/>
    <d v="2020-08-19T00:00:00"/>
    <n v="2020"/>
    <x v="1"/>
    <s v="1 Season"/>
    <n v="1"/>
    <s v=""/>
    <m/>
    <n v="1"/>
    <s v="Docuseries, Science &amp; Nature TV"/>
    <s v="Docuseries"/>
    <s v="Docuseries, Science &amp; Nature TV"/>
    <n v="2"/>
  </r>
  <r>
    <n v="2119"/>
    <s v="s2119"/>
    <x v="1"/>
    <s v="Glitch Techs"/>
    <m/>
    <s v="Ricardo Hurtado, Monica Ray, Luke Youngblood, Scott Kreamer, Dan Milano, Gunnar Sizemore, Zehra Fazal, Sandeep Parikh"/>
    <n v="8"/>
    <s v="United States"/>
    <s v="United States"/>
    <n v="1"/>
    <d v="2020-08-17T00:00:00"/>
    <n v="2020"/>
    <x v="8"/>
    <s v="2 Season"/>
    <n v="2"/>
    <s v=""/>
    <m/>
    <n v="2"/>
    <s v="Kids' TV"/>
    <s v="Kids' TV"/>
    <s v="Kids' TV"/>
    <n v="1"/>
  </r>
  <r>
    <n v="2123"/>
    <s v="s2123"/>
    <x v="1"/>
    <s v="Stranger"/>
    <m/>
    <s v="Seung-woo Cho, Doona Bae, Joon-hyuk Lee, Kyeong-yeong Lee, Jae-myung Yoo, Hye-sun Shin"/>
    <n v="6"/>
    <s v="South Korea"/>
    <s v="South Korea"/>
    <n v="1"/>
    <d v="2020-08-16T00:00:00"/>
    <n v="2020"/>
    <x v="5"/>
    <s v="2 Season"/>
    <n v="2"/>
    <s v=""/>
    <m/>
    <n v="2"/>
    <s v="Crime TV Shows, International TV Shows, Korean TV Shows"/>
    <s v="Crime TV Shows"/>
    <s v="Crime TV Shows, International TV Shows, Korean TV Shows"/>
    <n v="3"/>
  </r>
  <r>
    <n v="2124"/>
    <s v="s2124"/>
    <x v="1"/>
    <s v="D√©r√®: An African Tale"/>
    <m/>
    <s v="Weruche Opia, Gbenro Ajibade, Ireti Doyle, Keppy Ekpenyong, Carol King, Shaffy Bello, Tosan Edremoda Ugbeye, Nina Iphechukwude Anyianuka, Pearl Nkiru Waturuocha, Emmanuel Ikubese, Omowunmi Dada, Paul Adams, Charles Ukpong, Monica Friday, Kevin Ushi"/>
    <n v="15"/>
    <m/>
    <m/>
    <n v="0"/>
    <d v="2020-08-15T00:00:00"/>
    <n v="2016"/>
    <x v="6"/>
    <s v="1 Season"/>
    <n v="1"/>
    <s v=""/>
    <m/>
    <n v="1"/>
    <s v="International TV Shows, Romantic TV Shows, TV Dramas"/>
    <s v="International TV Shows"/>
    <s v="International TV Shows, Romantic TV Shows, TV Dramas"/>
    <n v="3"/>
  </r>
  <r>
    <n v="2125"/>
    <s v="s2125"/>
    <x v="1"/>
    <s v="Rita"/>
    <m/>
    <s v="Mille Dinesen, Carsten Bj√∏rnlund, Lise Baastrup, Nikolaj Groth, Ellen Hillings√∏, Morten Vang Simonsen, Lykke Sand Michelsen, Carsten Norgaard, Sara Hjort Ditlevsen, Alexandre Willaume"/>
    <n v="10"/>
    <s v="Denmark"/>
    <s v="Denmark"/>
    <n v="1"/>
    <d v="2020-08-15T00:00:00"/>
    <n v="2020"/>
    <x v="5"/>
    <s v="5 Season"/>
    <n v="5"/>
    <s v=""/>
    <m/>
    <n v="5"/>
    <s v="International TV Shows, TV Comedies, TV Dramas"/>
    <s v="International TV Shows"/>
    <s v="International TV Shows, TV Comedies, TV Dramas"/>
    <n v="3"/>
  </r>
  <r>
    <n v="2126"/>
    <s v="s2126"/>
    <x v="1"/>
    <s v="Takki"/>
    <m/>
    <s v="Moayed Althagafi, Khairiah Abulaban, Ali Alsharif, Adel Redwan, Redwan Alremey, Hind Alsaigh, Reem Alhabib, Khaled Bamashmoos, Fahad Ghazoli, Dareen Albayedh, Naif Althufairi, Mohammad Balkhi"/>
    <n v="12"/>
    <s v="Saudi Arabia"/>
    <s v="Saudi Arabia"/>
    <n v="1"/>
    <d v="2020-08-15T00:00:00"/>
    <n v="2014"/>
    <x v="1"/>
    <s v="2 Season"/>
    <n v="2"/>
    <s v=""/>
    <m/>
    <n v="2"/>
    <s v="International TV Shows, TV Dramas"/>
    <s v="International TV Shows"/>
    <s v="International TV Shows, TV Dramas"/>
    <n v="2"/>
  </r>
  <r>
    <n v="2128"/>
    <s v="s2128"/>
    <x v="1"/>
    <n v="0.03"/>
    <m/>
    <s v="Jo√£o Miguel, Bianca Comparato, Michel Gomes, Rodolfo Valente, Vaneza Oliveira, Rafael Lozano, Viviane Porto, Mel Fronckowiak, Sergio Mamberti, Zez√© Motta, Celso Frateschi"/>
    <n v="11"/>
    <s v="Brazil"/>
    <s v="Brazil"/>
    <n v="1"/>
    <d v="2020-08-14T00:00:00"/>
    <n v="2020"/>
    <x v="5"/>
    <s v="4 Season"/>
    <n v="4"/>
    <s v=""/>
    <m/>
    <n v="4"/>
    <s v="International TV Shows, TV Dramas, TV Sci-Fi &amp; Fantasy"/>
    <s v="International TV Shows"/>
    <s v="International TV Shows, TV Dramas, TV Sci-Fi &amp; Fantasy"/>
    <n v="3"/>
  </r>
  <r>
    <n v="2134"/>
    <s v="s2134"/>
    <x v="1"/>
    <s v="Teenage Bounty Hunters"/>
    <m/>
    <s v="Anjelica Bette Fellini, Maddie Phillips, Kadeem Hardison, Virginia Williams, Mackenzie Astin, Shirley Rumierk, Myles Evans, Devon Hales, Spencer House, Eric Graise, Charity Cervantes, Wynn Everett, Method Man"/>
    <n v="13"/>
    <s v="United States"/>
    <s v="United States"/>
    <n v="1"/>
    <d v="2020-08-14T00:00:00"/>
    <n v="2020"/>
    <x v="5"/>
    <s v="1 Season"/>
    <n v="1"/>
    <s v=""/>
    <m/>
    <n v="1"/>
    <s v="Crime TV Shows, TV Comedies, TV Dramas"/>
    <s v="Crime TV Shows"/>
    <s v="Crime TV Shows, TV Comedies, TV Dramas"/>
    <n v="3"/>
  </r>
  <r>
    <n v="2135"/>
    <s v="s2135"/>
    <x v="1"/>
    <s v="The Great Heist"/>
    <m/>
    <s v="Andr√©s Parra, Christian Tappan, Marcela Benjumea, Juan Sebasti√°n Calero, Waldo Urrego, Rodrigo Jerez, Katherine V√©lez, Paula Casta√±o, Pedro Su√°rez, √âdgar Vittorino, Rams√©s Ramos, Juan Pablo Barrag√°n"/>
    <n v="12"/>
    <s v="Colombia"/>
    <s v="Colombia"/>
    <n v="1"/>
    <d v="2020-08-14T00:00:00"/>
    <n v="2020"/>
    <x v="5"/>
    <s v="1 Season"/>
    <n v="1"/>
    <s v=""/>
    <m/>
    <n v="1"/>
    <s v="Crime TV Shows, International TV Shows, Spanish-Language TV Shows"/>
    <s v="Crime TV Shows"/>
    <s v="Crime TV Shows, International TV Shows, Spanish-Language TV Shows"/>
    <n v="3"/>
  </r>
  <r>
    <n v="2136"/>
    <s v="s2136"/>
    <x v="1"/>
    <s v="The Legend of Korra"/>
    <m/>
    <s v="Janet Varney, David Faustino, P.J. Byrne, J.K. Simmons, Dee Bradley Baker, Seychelle Gabriel, Logan Wells, Jeff Bennett, Kiernan Shipka"/>
    <n v="9"/>
    <s v="United States"/>
    <s v="United States"/>
    <n v="1"/>
    <d v="2020-08-14T00:00:00"/>
    <n v="2014"/>
    <x v="8"/>
    <s v="4 Season"/>
    <n v="4"/>
    <s v=""/>
    <m/>
    <n v="4"/>
    <s v="Kids' TV, TV Action &amp; Adventure, TV Sci-Fi &amp; Fantasy"/>
    <s v="Kids' TV"/>
    <s v="Kids' TV, TV Action &amp; Adventure, TV Sci-Fi &amp; Fantasy"/>
    <n v="3"/>
  </r>
  <r>
    <n v="2137"/>
    <s v="s2137"/>
    <x v="1"/>
    <s v="Zoids Wild"/>
    <m/>
    <s v="Kensho Ono, Takahiro Sakurai, Mikako Komatsu, Etsuko Kozakura, Subaru Kimura, Kaito Ishikawa, Ami Koshimizu, Yoji Ikuta, Hayato Kimura, Kotaro Nishiyama, Takuya Kirimoto, Tomokazu Seki, Suzuko Mimori"/>
    <n v="13"/>
    <s v="Japan"/>
    <s v="Japan"/>
    <n v="1"/>
    <d v="2020-08-14T00:00:00"/>
    <n v="2018"/>
    <x v="8"/>
    <s v="1 Season"/>
    <n v="1"/>
    <s v=""/>
    <m/>
    <n v="1"/>
    <s v="Anime Series, Kids' TV"/>
    <s v="Anime Series"/>
    <s v="Anime Series, Kids' TV"/>
    <n v="2"/>
  </r>
  <r>
    <n v="2141"/>
    <s v="s2141"/>
    <x v="1"/>
    <s v="(Un)Well"/>
    <m/>
    <m/>
    <n v="0"/>
    <s v="United States"/>
    <s v="United States"/>
    <n v="1"/>
    <d v="2020-08-12T00:00:00"/>
    <n v="2020"/>
    <x v="5"/>
    <s v="1 Season"/>
    <n v="1"/>
    <s v=""/>
    <m/>
    <n v="1"/>
    <s v="Reality TV"/>
    <s v="Reality TV"/>
    <s v="Reality TV"/>
    <n v="1"/>
  </r>
  <r>
    <n v="2145"/>
    <s v="s2145"/>
    <x v="1"/>
    <s v="GAME ON: A Comedy Crossover Event"/>
    <m/>
    <s v="Loretta Devine, Tia Mowry-Hardrict, Anthony Alabi, Paul Wight, Allison Munn, Gabriel Iglesias, Sherri Shepherd, Paulina Ch√°vez, Jencarlos Canela"/>
    <n v="9"/>
    <s v="United States"/>
    <s v="United States"/>
    <n v="1"/>
    <d v="2020-08-10T00:00:00"/>
    <n v="2020"/>
    <x v="4"/>
    <s v="1 Season"/>
    <n v="1"/>
    <s v=""/>
    <m/>
    <n v="1"/>
    <s v="Kids' TV, TV Comedies"/>
    <s v="Kids' TV"/>
    <s v="Kids' TV, TV Comedies"/>
    <n v="2"/>
  </r>
  <r>
    <n v="2146"/>
    <s v="s2146"/>
    <x v="1"/>
    <s v="Terrace House: Tokyo 2019-2020"/>
    <m/>
    <s v="You, Reina Triendl, Yoshimi Tokui, Azusa Babazono, Ryota Yamasato, Shono Hayama"/>
    <n v="6"/>
    <s v="Japan"/>
    <s v="Japan"/>
    <n v="1"/>
    <d v="2020-08-10T00:00:00"/>
    <n v="2019"/>
    <x v="5"/>
    <s v="2 Season"/>
    <n v="2"/>
    <s v=""/>
    <m/>
    <n v="2"/>
    <s v="International TV Shows, Reality TV"/>
    <s v="International TV Shows"/>
    <s v="International TV Shows, Reality TV"/>
    <n v="2"/>
  </r>
  <r>
    <n v="2149"/>
    <s v="s2149"/>
    <x v="1"/>
    <s v="The Governor"/>
    <m/>
    <s v="Caroline Chikezie, Bimbo Manuel, Lord Frank, Edmond Enaibe, Taiwo Obileye, Jude Chukwuka, Kunle Coker, Paul Christian Chukwudi, Samuel Abiola Robinson, Simi Adejumo, Ani Iyoho"/>
    <n v="11"/>
    <s v="Nigeria"/>
    <s v="Nigeria"/>
    <n v="1"/>
    <d v="2020-08-08T00:00:00"/>
    <n v="2016"/>
    <x v="1"/>
    <s v="1 Season"/>
    <n v="1"/>
    <s v=""/>
    <m/>
    <n v="1"/>
    <s v="International TV Shows, TV Dramas"/>
    <s v="International TV Shows"/>
    <s v="International TV Shows, TV Dramas"/>
    <n v="2"/>
  </r>
  <r>
    <n v="2152"/>
    <s v="s2152"/>
    <x v="1"/>
    <s v="High Seas"/>
    <m/>
    <s v="Ivana Baquero, Jon Kortajarena, Alejandra Onieva, Eloy Azor√≠n, Chiqui Fern√°ndez, Tamar Novas, Daniel Lundh, Manuela Vell√©s, Natalia Rodr√≠guez, Laura Prats, Ignacio Montes, Bego√±a Vargas, Luis Bermejo, Pepe Ocio, Ben Temple, F√©lix G√≥mez, Antonio Dur√°n 'Morris', Eduardo Blanco, Jos√© Sacrist√°n"/>
    <n v="19"/>
    <s v="Spain"/>
    <s v="Spain"/>
    <n v="1"/>
    <d v="2020-08-07T00:00:00"/>
    <n v="2020"/>
    <x v="5"/>
    <s v="3 Season"/>
    <n v="3"/>
    <s v=""/>
    <m/>
    <n v="3"/>
    <s v="Crime TV Shows, International TV Shows, Spanish-Language TV Shows"/>
    <s v="Crime TV Shows"/>
    <s v="Crime TV Shows, International TV Shows, Spanish-Language TV Shows"/>
    <n v="3"/>
  </r>
  <r>
    <n v="2153"/>
    <s v="s2153"/>
    <x v="1"/>
    <s v="Selling Sunset"/>
    <m/>
    <m/>
    <n v="0"/>
    <m/>
    <m/>
    <n v="0"/>
    <d v="2020-08-07T00:00:00"/>
    <n v="2020"/>
    <x v="5"/>
    <s v="3 Season"/>
    <n v="3"/>
    <s v=""/>
    <m/>
    <n v="3"/>
    <s v="Reality TV"/>
    <s v="Reality TV"/>
    <s v="Reality TV"/>
    <n v="1"/>
  </r>
  <r>
    <n v="2154"/>
    <s v="s2154"/>
    <x v="1"/>
    <s v="Sing On! Germany"/>
    <m/>
    <s v="Palina Rojinski"/>
    <n v="1"/>
    <s v="Germany"/>
    <s v="Germany"/>
    <n v="1"/>
    <d v="2020-08-07T00:00:00"/>
    <n v="2020"/>
    <x v="6"/>
    <s v="1 Season"/>
    <n v="1"/>
    <s v=""/>
    <m/>
    <n v="1"/>
    <s v="International TV Shows, Reality TV"/>
    <s v="International TV Shows"/>
    <s v="International TV Shows, Reality TV"/>
    <n v="2"/>
  </r>
  <r>
    <n v="2157"/>
    <s v="s2157"/>
    <x v="1"/>
    <s v="Tiny Creatures"/>
    <m/>
    <s v="Mike Colter"/>
    <n v="1"/>
    <s v="United States"/>
    <s v="United States"/>
    <n v="1"/>
    <d v="2020-08-07T00:00:00"/>
    <n v="2020"/>
    <x v="6"/>
    <s v="1 Season"/>
    <n v="1"/>
    <s v=""/>
    <m/>
    <n v="1"/>
    <s v="Docuseries, Science &amp; Nature TV, TV Action &amp; Adventure"/>
    <s v="Docuseries"/>
    <s v="Docuseries, Science &amp; Nature TV, TV Action &amp; Adventure"/>
    <n v="3"/>
  </r>
  <r>
    <n v="2158"/>
    <s v="s2158"/>
    <x v="1"/>
    <s v="Wizards: Tales of Arcadia"/>
    <m/>
    <s v="Colin O'Donoghue, David Bradley, Lena Headey, Emile Hirsch, Lexi Medrano, Steven Yeun, Alfred Molina, James Faulkner, Stephanie Beatriz, John Rhys-Davies"/>
    <n v="10"/>
    <s v="United States"/>
    <s v="United States"/>
    <n v="1"/>
    <d v="2020-08-07T00:00:00"/>
    <n v="2020"/>
    <x v="8"/>
    <s v="1 Season"/>
    <n v="1"/>
    <s v=""/>
    <m/>
    <n v="1"/>
    <s v="Kids' TV, TV Action &amp; Adventure, TV Sci-Fi &amp; Fantasy"/>
    <s v="Kids' TV"/>
    <s v="Kids' TV, TV Action &amp; Adventure, TV Sci-Fi &amp; Fantasy"/>
    <n v="3"/>
  </r>
  <r>
    <n v="2159"/>
    <s v="s2159"/>
    <x v="1"/>
    <s v="Word Party Songs"/>
    <m/>
    <m/>
    <n v="0"/>
    <s v="United States"/>
    <s v="United States"/>
    <n v="1"/>
    <d v="2020-08-07T00:00:00"/>
    <n v="2020"/>
    <x v="0"/>
    <s v="1 Season"/>
    <n v="1"/>
    <s v=""/>
    <m/>
    <n v="1"/>
    <s v="Kids' TV"/>
    <s v="Kids' TV"/>
    <s v="Kids' TV"/>
    <n v="1"/>
  </r>
  <r>
    <n v="2161"/>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n v="20"/>
    <s v="Canada"/>
    <s v="Canada"/>
    <n v="1"/>
    <d v="2020-08-06T00:00:00"/>
    <n v="2016"/>
    <x v="8"/>
    <s v="5 Season"/>
    <n v="5"/>
    <s v=""/>
    <m/>
    <n v="5"/>
    <s v="Kids' TV"/>
    <s v="Kids' TV"/>
    <s v="Kids' TV"/>
    <n v="1"/>
  </r>
  <r>
    <n v="2163"/>
    <s v="s2163"/>
    <x v="1"/>
    <s v="The Rain"/>
    <m/>
    <s v="Alba August, Lucas Lynggaard T√∏nnesen, Mikkel Boe F√∏lsgaard, Lukas L√∏kken, Jessica Dinnage, Sonny Lindberg, Angela Bundalovic, Lars Simonsen"/>
    <n v="8"/>
    <s v="Denmark"/>
    <s v="Denmark, United States"/>
    <n v="2"/>
    <d v="2020-08-06T00:00:00"/>
    <n v="2020"/>
    <x v="5"/>
    <s v="3 Season"/>
    <n v="3"/>
    <s v=""/>
    <m/>
    <n v="3"/>
    <s v="International TV Shows, TV Dramas, TV Mysteries"/>
    <s v="International TV Shows"/>
    <s v="International TV Shows, TV Dramas, TV Mysteries"/>
    <n v="3"/>
  </r>
  <r>
    <n v="2166"/>
    <s v="s2166"/>
    <x v="1"/>
    <s v="World's Most Wanted"/>
    <m/>
    <m/>
    <n v="0"/>
    <s v="United States"/>
    <s v="United States"/>
    <n v="1"/>
    <d v="2020-08-05T00:00:00"/>
    <n v="2020"/>
    <x v="1"/>
    <s v="1 Season"/>
    <n v="1"/>
    <s v=""/>
    <m/>
    <n v="1"/>
    <s v="Crime TV Shows, Docuseries, International TV Shows"/>
    <s v="Crime TV Shows"/>
    <s v="Crime TV Shows, Docuseries, International TV Shows"/>
    <n v="3"/>
  </r>
  <r>
    <n v="2169"/>
    <s v="s2169"/>
    <x v="1"/>
    <s v="Mystery Lab"/>
    <m/>
    <s v="Felipe Castanhari, Lilian Regina, Bruno Miranda, Guilherme Briggs"/>
    <n v="4"/>
    <s v="Brazil"/>
    <s v="Brazil"/>
    <n v="1"/>
    <d v="2020-08-04T00:00:00"/>
    <n v="2020"/>
    <x v="6"/>
    <s v="1 Season"/>
    <n v="1"/>
    <s v=""/>
    <m/>
    <n v="1"/>
    <s v="Docuseries, International TV Shows, Science &amp; Nature TV"/>
    <s v="Docuseries"/>
    <s v="Docuseries, International TV Shows, Science &amp; Nature TV"/>
    <n v="3"/>
  </r>
  <r>
    <n v="2171"/>
    <s v="s2171"/>
    <x v="1"/>
    <s v="Immigration Nation"/>
    <m/>
    <m/>
    <n v="0"/>
    <s v="United States"/>
    <s v="United States"/>
    <n v="1"/>
    <d v="2020-08-03T00:00:00"/>
    <n v="2020"/>
    <x v="5"/>
    <s v="1 Season"/>
    <n v="1"/>
    <s v=""/>
    <m/>
    <n v="1"/>
    <s v="Docuseries"/>
    <s v="Docuseries"/>
    <s v="Docuseries"/>
    <n v="1"/>
  </r>
  <r>
    <n v="2174"/>
    <s v="s2174"/>
    <x v="1"/>
    <s v="Moesha"/>
    <m/>
    <s v="Brandy Norwood, William Allen Young, Sheryl Lee Ralph, Countess Vaughn, Lamont Bentley, Shar Jackson, Marcus T. Paulk, Yvette Wilson"/>
    <n v="8"/>
    <s v="United States"/>
    <s v="United States"/>
    <n v="1"/>
    <d v="2020-08-01T00:00:00"/>
    <n v="2000"/>
    <x v="6"/>
    <s v="6 Season"/>
    <n v="6"/>
    <s v=""/>
    <m/>
    <n v="6"/>
    <s v="TV Comedies, Teen TV Shows"/>
    <s v="TV Comedies"/>
    <s v="TV Comedies, Teen TV Shows"/>
    <n v="2"/>
  </r>
  <r>
    <n v="2175"/>
    <s v="s2175"/>
    <x v="1"/>
    <s v="My Perfect Landing"/>
    <m/>
    <s v="Morgan Wigle, Tom Hulshof, Helena Marie, Shawn Thompson, Natasha Zaborski, Ajanae Stephenson, Francesca Van Keekan, Jordan Clark"/>
    <n v="8"/>
    <s v="Canada"/>
    <s v="Canada"/>
    <n v="1"/>
    <d v="2020-08-01T00:00:00"/>
    <n v="2020"/>
    <x v="4"/>
    <s v="1 Season"/>
    <n v="1"/>
    <s v=""/>
    <m/>
    <n v="1"/>
    <s v="Kids' TV"/>
    <s v="Kids' TV"/>
    <s v="Kids' TV"/>
    <n v="1"/>
  </r>
  <r>
    <n v="2176"/>
    <s v="s2176"/>
    <x v="1"/>
    <s v="Nagi-Asu: A Lull in the Sea"/>
    <m/>
    <s v="Natsuki Hanae, Kana Hanazawa, Ai Kayano, Ryota Osaka, Kaito Ishikawa, Mikako Komatsu, Kaori Ishihara, Kaori Nazuka, Masuo Amada, Junji Majima, Motomu Kiyokawa, Kohsuke Toriumi"/>
    <n v="12"/>
    <s v="Japan"/>
    <s v="Japan"/>
    <n v="1"/>
    <d v="2020-08-01T00:00:00"/>
    <n v="2014"/>
    <x v="1"/>
    <s v="1 Season"/>
    <n v="1"/>
    <s v=""/>
    <m/>
    <n v="1"/>
    <s v="Anime Series, Romantic TV Shows, Teen TV Shows"/>
    <s v="Anime Series"/>
    <s v="Anime Series, Romantic TV Shows, Teen TV Shows"/>
    <n v="3"/>
  </r>
  <r>
    <n v="2179"/>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n v="17"/>
    <s v="Canada"/>
    <s v="Canada"/>
    <n v="1"/>
    <d v="2020-08-01T00:00:00"/>
    <n v="2018"/>
    <x v="4"/>
    <s v="1 Season"/>
    <n v="1"/>
    <s v=""/>
    <m/>
    <n v="1"/>
    <s v="Kids' TV, Reality TV, TV Dramas"/>
    <s v="Kids' TV"/>
    <s v="Kids' TV, Reality TV, TV Dramas"/>
    <n v="3"/>
  </r>
  <r>
    <n v="2181"/>
    <s v="s2181"/>
    <x v="1"/>
    <s v="Toradora!"/>
    <m/>
    <s v="Rie Kugimiya, Junji Majima, Yui Horie, Hirofumi Nojima, Eri Kitamura, Sayaka Ohara, Ai Nonaka, Momoko Ishikawa, Hiroyuki Yoshino, Kazuyuki Okitsu, Rie Tanaka, Yuhko Kaida, Saori Goto"/>
    <n v="13"/>
    <s v="Japan"/>
    <s v="Japan"/>
    <n v="1"/>
    <d v="2020-08-01T00:00:00"/>
    <n v="2008"/>
    <x v="1"/>
    <s v="1 Season"/>
    <n v="1"/>
    <s v=""/>
    <m/>
    <n v="1"/>
    <s v="Anime Series, International TV Shows, Romantic TV Shows"/>
    <s v="Anime Series"/>
    <s v="Anime Series, International TV Shows, Romantic TV Shows"/>
    <n v="3"/>
  </r>
  <r>
    <n v="2182"/>
    <s v="s2182"/>
    <x v="1"/>
    <s v="Transformers Rescue Bots Academy"/>
    <m/>
    <s v="Adam Andrianopolous, Pierce Cravens, Xander Crowell, Paul Guyet, Michael Hansen, Mason Hensley, Courtney Shaw, Alan Trinca, Keyon Williams, Andy Zou"/>
    <n v="10"/>
    <s v="United States"/>
    <s v="United States"/>
    <n v="1"/>
    <d v="2020-08-01T00:00:00"/>
    <n v="2020"/>
    <x v="0"/>
    <s v="2 Season"/>
    <n v="2"/>
    <s v=""/>
    <m/>
    <n v="2"/>
    <s v="Kids' TV"/>
    <s v="Kids' TV"/>
    <s v="Kids' TV"/>
    <n v="1"/>
  </r>
  <r>
    <n v="2185"/>
    <s v="s2185"/>
    <x v="1"/>
    <s v="Get Even"/>
    <m/>
    <s v="Kim Adis, Mia McKenna-Bruce, Bethany Antonia, Jessica Alexander"/>
    <n v="4"/>
    <s v="United Kingdom"/>
    <s v="United Kingdom"/>
    <n v="1"/>
    <d v="2020-07-31T00:00:00"/>
    <n v="2020"/>
    <x v="6"/>
    <s v="1 Season"/>
    <n v="1"/>
    <s v=""/>
    <m/>
    <n v="1"/>
    <s v="British TV Shows, Crime TV Shows, International TV Shows"/>
    <s v="British TV Shows"/>
    <s v="British TV Shows, Crime TV Shows, International TV Shows"/>
    <n v="3"/>
  </r>
  <r>
    <n v="2190"/>
    <s v="s2190"/>
    <x v="1"/>
    <s v="Sugar Rush"/>
    <m/>
    <s v="Candace Nelson, Adriano Zumbo, Hunter March"/>
    <n v="3"/>
    <s v="United States"/>
    <s v="United States"/>
    <n v="1"/>
    <d v="2020-07-31T00:00:00"/>
    <n v="2020"/>
    <x v="6"/>
    <s v="3 Season"/>
    <n v="3"/>
    <s v=""/>
    <m/>
    <n v="3"/>
    <s v="Reality TV"/>
    <s v="Reality TV"/>
    <s v="Reality TV"/>
    <n v="1"/>
  </r>
  <r>
    <n v="2191"/>
    <s v="s2191"/>
    <x v="1"/>
    <s v="The Umbrella Academy"/>
    <m/>
    <m/>
    <n v="0"/>
    <s v="United States"/>
    <s v="United States, Canada"/>
    <n v="2"/>
    <d v="2020-07-31T00:00:00"/>
    <n v="2020"/>
    <x v="1"/>
    <s v="2 Season"/>
    <n v="2"/>
    <s v=""/>
    <m/>
    <n v="2"/>
    <s v="TV Action &amp; Adventure, TV Mysteries, TV Sci-Fi &amp; Fantasy"/>
    <s v="TV Action &amp; Adventure"/>
    <s v="TV Action &amp; Adventure, TV Mysteries, TV Sci-Fi &amp; Fantasy"/>
    <n v="3"/>
  </r>
  <r>
    <n v="2193"/>
    <s v="s2193"/>
    <x v="1"/>
    <s v="Transformers: War For Cybertron Trilogy"/>
    <m/>
    <s v="Jake Foushee, Jason Marnocha, Linsay Rousseau, Joe Zieja, Frank Todaro, Bill Rogers, Keith Silverstein, Edward Bosco"/>
    <n v="8"/>
    <s v="United States"/>
    <s v="United States"/>
    <n v="1"/>
    <d v="2020-07-30T00:00:00"/>
    <n v="2020"/>
    <x v="8"/>
    <s v="1 Season"/>
    <n v="1"/>
    <s v=""/>
    <m/>
    <n v="1"/>
    <s v="Anime Series"/>
    <s v="Anime Series"/>
    <s v="Anime Series"/>
    <n v="1"/>
  </r>
  <r>
    <n v="2195"/>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n v="15"/>
    <m/>
    <m/>
    <n v="0"/>
    <d v="2020-07-30T00:00:00"/>
    <n v="2020"/>
    <x v="5"/>
    <s v="1 Season"/>
    <n v="1"/>
    <s v=""/>
    <m/>
    <n v="1"/>
    <s v="International TV Shows, Romantic TV Shows, TV Comedies"/>
    <s v="International TV Shows"/>
    <s v="International TV Shows, Romantic TV Shows, TV Comedies"/>
    <n v="3"/>
  </r>
  <r>
    <n v="2202"/>
    <s v="s2202"/>
    <x v="1"/>
    <s v="Last Chance U"/>
    <m/>
    <s v="John Franklin III, DJ Law, Buddy Stephens, Brittany Wagner, Ronald Ollie"/>
    <n v="5"/>
    <s v="United States"/>
    <s v="United States"/>
    <n v="1"/>
    <d v="2020-07-28T00:00:00"/>
    <n v="2020"/>
    <x v="5"/>
    <s v="5 Season"/>
    <n v="5"/>
    <s v=""/>
    <m/>
    <n v="5"/>
    <s v="Docuseries"/>
    <s v="Docuseries"/>
    <s v="Docuseries"/>
    <n v="1"/>
  </r>
  <r>
    <n v="2204"/>
    <s v="s2204"/>
    <x v="1"/>
    <s v="Shameless (U.S.)"/>
    <m/>
    <s v="William H. Macy, Emmy Rossum, Justin Chatwin, Cameron Monaghan, Jeremy Allen White, Shanola Hampton, Steve Howey, Ethan Cutkosky, Emma Kenney, Laura Wiggins, Joan Cusack"/>
    <n v="11"/>
    <s v="United States"/>
    <s v="United States"/>
    <n v="1"/>
    <d v="2020-07-26T00:00:00"/>
    <n v="2019"/>
    <x v="5"/>
    <s v="10 Season"/>
    <n v="10"/>
    <s v=""/>
    <m/>
    <n v="10"/>
    <s v="TV Comedies, TV Dramas"/>
    <s v="TV Comedies"/>
    <s v="TV Comedies, TV Dramas"/>
    <n v="2"/>
  </r>
  <r>
    <n v="2213"/>
    <s v="s2213"/>
    <x v="1"/>
    <s v="Sing On! Spain"/>
    <m/>
    <s v="Ricky Merino"/>
    <n v="1"/>
    <s v="Spain"/>
    <s v="Spain"/>
    <n v="1"/>
    <d v="2020-07-24T00:00:00"/>
    <n v="2020"/>
    <x v="4"/>
    <s v="1 Season"/>
    <n v="1"/>
    <s v=""/>
    <m/>
    <n v="1"/>
    <s v="International TV Shows, Reality TV, Spanish-Language TV Shows"/>
    <s v="International TV Shows"/>
    <s v="International TV Shows, Reality TV, Spanish-Language TV Shows"/>
    <n v="3"/>
  </r>
  <r>
    <n v="2215"/>
    <s v="s2215"/>
    <x v="1"/>
    <s v="Sinatra: All or Nothing at All"/>
    <s v="Alex Gibney"/>
    <m/>
    <n v="0"/>
    <s v="United States"/>
    <s v="United States"/>
    <n v="1"/>
    <d v="2020-07-23T00:00:00"/>
    <n v="2015"/>
    <x v="1"/>
    <s v="1 Season"/>
    <n v="1"/>
    <s v=""/>
    <m/>
    <n v="1"/>
    <s v="Docuseries"/>
    <s v="Docuseries"/>
    <s v="Docuseries"/>
    <n v="1"/>
  </r>
  <r>
    <n v="2218"/>
    <s v="s2218"/>
    <x v="1"/>
    <s v="Fear City: New York vs The Mafia"/>
    <m/>
    <m/>
    <n v="0"/>
    <s v="United States"/>
    <s v="United States"/>
    <n v="1"/>
    <d v="2020-07-22T00:00:00"/>
    <n v="2020"/>
    <x v="5"/>
    <s v="1 Season"/>
    <n v="1"/>
    <s v=""/>
    <m/>
    <n v="1"/>
    <s v="Crime TV Shows, Docuseries"/>
    <s v="Crime TV Shows"/>
    <s v="Crime TV Shows, Docuseries"/>
    <n v="2"/>
  </r>
  <r>
    <n v="2219"/>
    <s v="s2219"/>
    <x v="1"/>
    <s v="Norsemen"/>
    <m/>
    <s v="K√•re Conradi, Silje Torp, Nils J√∏rgen Kaalstad, Marian Saastad Ottesen, Trond Fausa, Kristine Riis, Jon √òigarden, Henrik Mestad, √òystein Martinsen, Mikkel Bratt Silset, Mads J√∏rgensen, Nikis Theophilakis"/>
    <n v="12"/>
    <s v="Norway"/>
    <s v="Norway"/>
    <n v="1"/>
    <d v="2020-07-22T00:00:00"/>
    <n v="2020"/>
    <x v="5"/>
    <s v="3 Season"/>
    <n v="3"/>
    <s v=""/>
    <m/>
    <n v="3"/>
    <s v="International TV Shows, TV Comedies"/>
    <s v="International TV Shows"/>
    <s v="International TV Shows, TV Comedies"/>
    <n v="2"/>
  </r>
  <r>
    <n v="2223"/>
    <s v="s2223"/>
    <x v="1"/>
    <s v="Street Food: Latin America"/>
    <m/>
    <m/>
    <n v="0"/>
    <m/>
    <m/>
    <n v="0"/>
    <d v="2020-07-21T00:00:00"/>
    <n v="2020"/>
    <x v="6"/>
    <s v="1 Season"/>
    <n v="1"/>
    <s v=""/>
    <m/>
    <n v="1"/>
    <s v="Docuseries, Spanish-Language TV Shows"/>
    <s v="Docuseries"/>
    <s v="Docuseries, Spanish-Language TV Shows"/>
    <n v="2"/>
  </r>
  <r>
    <n v="2224"/>
    <s v="s2224"/>
    <x v="1"/>
    <s v="Killer Women with Piers Morgan"/>
    <m/>
    <s v="Piers Morgan"/>
    <n v="1"/>
    <s v="United Kingdom"/>
    <s v="United Kingdom"/>
    <n v="1"/>
    <d v="2020-07-19T00:00:00"/>
    <n v="2017"/>
    <x v="5"/>
    <s v="1 Season"/>
    <n v="1"/>
    <s v=""/>
    <m/>
    <n v="1"/>
    <s v="British TV Shows, Crime TV Shows, Docuseries"/>
    <s v="British TV Shows"/>
    <s v="British TV Shows, Crime TV Shows, Docuseries"/>
    <n v="3"/>
  </r>
  <r>
    <n v="2226"/>
    <s v="s2226"/>
    <x v="1"/>
    <s v="Gigantosaurus"/>
    <m/>
    <m/>
    <n v="0"/>
    <s v="France"/>
    <s v="France"/>
    <n v="1"/>
    <d v="2020-07-18T00:00:00"/>
    <n v="2019"/>
    <x v="0"/>
    <s v="1 Season"/>
    <n v="1"/>
    <s v=""/>
    <m/>
    <n v="1"/>
    <s v="Kids' TV"/>
    <s v="Kids' TV"/>
    <s v="Kids' TV"/>
    <n v="1"/>
  </r>
  <r>
    <n v="2227"/>
    <s v="s2227"/>
    <x v="1"/>
    <s v="Single Wives"/>
    <m/>
    <s v="Fifi Box, Matthew Hussey"/>
    <n v="2"/>
    <s v="Australia"/>
    <s v="Australia"/>
    <n v="1"/>
    <d v="2020-07-18T00:00:00"/>
    <n v="2018"/>
    <x v="5"/>
    <s v="1 Season"/>
    <n v="1"/>
    <s v=""/>
    <m/>
    <n v="1"/>
    <s v="Reality TV, Romantic TV Shows"/>
    <s v="Reality TV"/>
    <s v="Reality TV, Romantic TV Shows"/>
    <n v="2"/>
  </r>
  <r>
    <n v="2228"/>
    <s v="s2228"/>
    <x v="1"/>
    <s v="Cursed"/>
    <m/>
    <s v="Katherine Langford, Devon Terrell, Gustaf Skarsg√•rd, Daniel Sharman, Sebastian Armesto, Lily Newmark, Shalom Brune-Franklin, Matt Stokoe, Bella Dayne, Peter Mullan, Emily Coates"/>
    <n v="11"/>
    <s v="United Kingdom"/>
    <s v="United Kingdom, Australia"/>
    <n v="2"/>
    <d v="2020-07-17T00:00:00"/>
    <n v="2020"/>
    <x v="5"/>
    <s v="1 Season"/>
    <n v="1"/>
    <s v=""/>
    <m/>
    <n v="1"/>
    <s v="TV Action &amp; Adventure, TV Dramas, TV Sci-Fi &amp; Fantasy"/>
    <s v="TV Action &amp; Adventure"/>
    <s v="TV Action &amp; Adventure, TV Dramas, TV Sci-Fi &amp; Fantasy"/>
    <n v="3"/>
  </r>
  <r>
    <n v="2230"/>
    <s v="s2230"/>
    <x v="1"/>
    <s v="In The Dark"/>
    <m/>
    <s v="Perry Mattfeld, Brooke Markham, Casey Deidrick, Keston John, Morgan Krantz, Rich Sommer, Thamela Mpumlwana, Saycon Sengbloh, Kathleen York, Derek Webster"/>
    <n v="10"/>
    <s v="United States"/>
    <s v="United States"/>
    <n v="1"/>
    <d v="2020-07-17T00:00:00"/>
    <n v="2020"/>
    <x v="1"/>
    <s v="2 Season"/>
    <n v="2"/>
    <s v=""/>
    <m/>
    <n v="2"/>
    <s v="Crime TV Shows, TV Dramas"/>
    <s v="Crime TV Shows"/>
    <s v="Crime TV Shows, TV Dramas"/>
    <n v="2"/>
  </r>
  <r>
    <n v="2231"/>
    <s v="s2231"/>
    <x v="1"/>
    <s v="Kissing Game"/>
    <m/>
    <s v="Caio Horowicz, Iza Moreira, Michel Joelsas, Denise Fraga, Thom√°s Aquino, Luana Nastas, Esther Tinman, Kevin Vechiatto, Grace Pass√¥, Bianca Byington, Bruno Garcia, Fl√°vio Tolezani, Carolina del Carmen Peleritti"/>
    <n v="13"/>
    <s v="Brazil"/>
    <s v="Brazil"/>
    <n v="1"/>
    <d v="2020-07-17T00:00:00"/>
    <n v="2020"/>
    <x v="5"/>
    <s v="1 Season"/>
    <n v="1"/>
    <s v=""/>
    <m/>
    <n v="1"/>
    <s v="International TV Shows, TV Dramas, TV Mysteries"/>
    <s v="International TV Shows"/>
    <s v="International TV Shows, TV Dramas, TV Mysteries"/>
    <n v="3"/>
  </r>
  <r>
    <n v="2236"/>
    <s v="s2236"/>
    <x v="1"/>
    <s v="Dark Desire"/>
    <m/>
    <s v="Maite Perroni, Erik Hayser, Alejandro Speitzer, Mar√≠a Fernanda Yepes, Jorge Poza, Regina Pav√≥n, Paulina Matos, Leticia Huijara, Claudia Pineda, Esteban Soberanes, Claudia R√≠os, Samantha Orozco, Fabi√°n Merlo, Eligio Mel√©ndez, Carmen Beato, Carlos Torres, To√±o Vald√©s"/>
    <n v="17"/>
    <s v="Mexico"/>
    <s v="Mexico"/>
    <n v="1"/>
    <d v="2020-07-15T00:00:00"/>
    <n v="2020"/>
    <x v="5"/>
    <s v="1 Season"/>
    <n v="1"/>
    <s v=""/>
    <m/>
    <n v="1"/>
    <s v="Crime TV Shows, International TV Shows, Spanish-Language TV Shows"/>
    <s v="Crime TV Shows"/>
    <s v="Crime TV Shows, International TV Shows, Spanish-Language TV Shows"/>
    <n v="3"/>
  </r>
  <r>
    <n v="2238"/>
    <s v="s2238"/>
    <x v="1"/>
    <s v="Skin Decision: Before and After"/>
    <m/>
    <m/>
    <n v="0"/>
    <s v="United States"/>
    <s v="United States"/>
    <n v="1"/>
    <d v="2020-07-15T00:00:00"/>
    <n v="2020"/>
    <x v="5"/>
    <s v="1 Season"/>
    <n v="1"/>
    <s v=""/>
    <m/>
    <n v="1"/>
    <s v="Reality TV, Science &amp; Nature TV"/>
    <s v="Reality TV"/>
    <s v="Reality TV, Science &amp; Nature TV"/>
    <n v="2"/>
  </r>
  <r>
    <n v="2239"/>
    <s v="s2239"/>
    <x v="1"/>
    <s v="Sunny Bunnies"/>
    <m/>
    <s v="Svetlana Tsimokhina, Dmitri Davidovich"/>
    <n v="2"/>
    <s v="Belarus"/>
    <s v="Belarus"/>
    <n v="1"/>
    <d v="2020-07-15T00:00:00"/>
    <n v="2016"/>
    <x v="0"/>
    <s v="2 Season"/>
    <n v="2"/>
    <s v=""/>
    <m/>
    <n v="2"/>
    <s v="British TV Shows, Kids' TV, TV Comedies"/>
    <s v="British TV Shows"/>
    <s v="British TV Shows, Kids' TV, TV Comedies"/>
    <n v="3"/>
  </r>
  <r>
    <n v="2242"/>
    <s v="s2242"/>
    <x v="1"/>
    <s v="The Business of Drugs"/>
    <m/>
    <s v="Amaryllis Fox"/>
    <n v="1"/>
    <s v="United States"/>
    <s v="United States"/>
    <n v="1"/>
    <d v="2020-07-14T00:00:00"/>
    <n v="2020"/>
    <x v="5"/>
    <s v="1 Season"/>
    <n v="1"/>
    <s v=""/>
    <m/>
    <n v="1"/>
    <s v="Docuseries"/>
    <s v="Docuseries"/>
    <s v="Docuseries"/>
    <n v="1"/>
  </r>
  <r>
    <n v="2246"/>
    <s v="s2246"/>
    <x v="1"/>
    <s v="Dating Around: Brazil"/>
    <s v="Cassia Dian"/>
    <m/>
    <n v="0"/>
    <s v="Brazil"/>
    <s v="Brazil"/>
    <n v="1"/>
    <d v="2020-07-10T00:00:00"/>
    <n v="2020"/>
    <x v="1"/>
    <s v="1 Season"/>
    <n v="1"/>
    <s v=""/>
    <m/>
    <n v="1"/>
    <s v="International TV Shows, Reality TV, Romantic TV Shows"/>
    <s v="International TV Shows"/>
    <s v="International TV Shows, Reality TV, Romantic TV Shows"/>
    <n v="3"/>
  </r>
  <r>
    <n v="2247"/>
    <s v="s2247"/>
    <x v="1"/>
    <s v="Down to Earth with Zac Efron"/>
    <m/>
    <s v="Zac Efron, Darin Olien"/>
    <n v="2"/>
    <s v="United States"/>
    <s v="United States"/>
    <n v="1"/>
    <d v="2020-07-10T00:00:00"/>
    <n v="2020"/>
    <x v="6"/>
    <s v="1 Season"/>
    <n v="1"/>
    <s v=""/>
    <m/>
    <n v="1"/>
    <s v="Docuseries, Reality TV, Science &amp; Nature TV"/>
    <s v="Docuseries"/>
    <s v="Docuseries, Reality TV, Science &amp; Nature TV"/>
    <n v="3"/>
  </r>
  <r>
    <n v="2250"/>
    <s v="s2250"/>
    <x v="1"/>
    <s v="The Epic Tales of Captain Underpants in Space"/>
    <m/>
    <s v="Nat Faxon, Jay Gragnani, Ramone Hamilton, Sean Astin, Dayci Brookshire, Jorge Diaz, Peter Hastings, Evan Kishiyama, David Koechner, Erica Luttrell, Brennan Murray, Nolan North, Gary Anthony Williams, Secunda Wood"/>
    <n v="14"/>
    <s v="United States"/>
    <s v="United States"/>
    <n v="1"/>
    <d v="2020-07-10T00:00:00"/>
    <n v="2020"/>
    <x v="8"/>
    <s v="1 Season"/>
    <n v="1"/>
    <s v=""/>
    <m/>
    <n v="1"/>
    <s v="Kids' TV, TV Action &amp; Adventure, TV Comedies"/>
    <s v="Kids' TV"/>
    <s v="Kids' TV, TV Action &amp; Adventure, TV Comedies"/>
    <n v="3"/>
  </r>
  <r>
    <n v="2252"/>
    <s v="s2252"/>
    <x v="1"/>
    <s v="The Twelve"/>
    <s v="Wouter Bouvijn"/>
    <s v="Maaike Neuville, Charlotte De Bruyne, Tom Vermeir, Mieke De Groote, Johan Heldenbergh, Zouzou Ben Chikha, Peter Gorissen, Piet De Praitere, Maaike Cafmeyer, Josse De Pauw, Greet Verstraete, Koen De Sutter, Isabelle Van Hecke, Lynn Van Royen"/>
    <n v="14"/>
    <s v="Belgium"/>
    <s v="Belgium"/>
    <n v="1"/>
    <d v="2020-07-10T00:00:00"/>
    <n v="2019"/>
    <x v="5"/>
    <s v="1 Season"/>
    <n v="1"/>
    <s v=""/>
    <m/>
    <n v="1"/>
    <s v="Crime TV Shows, International TV Shows, TV Dramas"/>
    <s v="Crime TV Shows"/>
    <s v="Crime TV Shows, International TV Shows, TV Dramas"/>
    <n v="3"/>
  </r>
  <r>
    <n v="2254"/>
    <s v="s2254"/>
    <x v="1"/>
    <s v="Japan Sinks: 2020"/>
    <m/>
    <s v="Reina Ueda, Tomo Muranaka, Yuko Sasaki, Masaki Terasoma, Hiroyuki Yoshino, Kensho Ono"/>
    <n v="6"/>
    <s v="Japan"/>
    <s v="Japan"/>
    <n v="1"/>
    <d v="2020-07-09T00:00:00"/>
    <n v="2020"/>
    <x v="5"/>
    <s v="1 Season"/>
    <n v="1"/>
    <s v=""/>
    <m/>
    <n v="1"/>
    <s v="Anime Series, International TV Shows"/>
    <s v="Anime Series"/>
    <s v="Anime Series, International TV Shows"/>
    <n v="2"/>
  </r>
  <r>
    <n v="2255"/>
    <s v="s2255"/>
    <x v="1"/>
    <s v="The Protector"/>
    <m/>
    <s v="√áaƒüatay Ulusoy, Ay√ßa Ay≈üin Turan, Hazar Erg√º√ßl√º, Okan Yalabƒ±k, Mehmet Kurtulu≈ü, Yurdaer Okur"/>
    <n v="6"/>
    <s v="Turkey"/>
    <s v="Turkey"/>
    <n v="1"/>
    <d v="2020-07-09T00:00:00"/>
    <n v="2020"/>
    <x v="5"/>
    <s v="4 Season"/>
    <n v="4"/>
    <s v=""/>
    <m/>
    <n v="4"/>
    <s v="International TV Shows, Romantic TV Shows, TV Action &amp; Adventure"/>
    <s v="International TV Shows"/>
    <s v="International TV Shows, Romantic TV Shows, TV Action &amp; Adventure"/>
    <n v="3"/>
  </r>
  <r>
    <n v="2256"/>
    <s v="s2256"/>
    <x v="1"/>
    <s v="Was It Love?"/>
    <m/>
    <s v="Song Ji-hyo, Son Ho-jun, Song Jong-ho, Koo Ja-sung, Kim Min-jun, Kim Da-som, Kim Mee-kyung, Um Chae-young, Kim Young-ah, Kim Byung-choon"/>
    <n v="10"/>
    <s v="South Korea"/>
    <s v="South Korea"/>
    <n v="1"/>
    <d v="2020-07-09T00:00:00"/>
    <n v="2020"/>
    <x v="1"/>
    <s v="1 Season"/>
    <n v="1"/>
    <s v=""/>
    <m/>
    <n v="1"/>
    <s v="International TV Shows, Korean TV Shows, Romantic TV Shows"/>
    <s v="International TV Shows"/>
    <s v="International TV Shows, Korean TV Shows, Romantic TV Shows"/>
    <n v="3"/>
  </r>
  <r>
    <n v="2259"/>
    <s v="s2259"/>
    <x v="1"/>
    <s v="Stateless"/>
    <m/>
    <s v="Yvonne Strahovski, Jai Courtney, Cate Blanchett, Asher Keddie, Fayssal Bazzi, Dominic West"/>
    <n v="6"/>
    <s v="Australia"/>
    <s v="Australia"/>
    <n v="1"/>
    <d v="2020-07-08T00:00:00"/>
    <n v="2020"/>
    <x v="5"/>
    <s v="1 Season"/>
    <n v="1"/>
    <s v=""/>
    <m/>
    <n v="1"/>
    <s v="International TV Shows, TV Dramas"/>
    <s v="International TV Shows"/>
    <s v="International TV Shows, TV Dramas"/>
    <n v="2"/>
  </r>
  <r>
    <n v="2276"/>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n v="13"/>
    <s v="Thailand"/>
    <s v="Thailand"/>
    <n v="1"/>
    <d v="2020-07-05T00:00:00"/>
    <n v="2020"/>
    <x v="5"/>
    <s v="1 Season"/>
    <n v="1"/>
    <s v=""/>
    <m/>
    <n v="1"/>
    <s v="International TV Shows, Romantic TV Shows, TV Comedies"/>
    <s v="International TV Shows"/>
    <s v="International TV Shows, Romantic TV Shows, TV Comedies"/>
    <n v="3"/>
  </r>
  <r>
    <n v="2293"/>
    <s v="s2293"/>
    <x v="1"/>
    <s v="Little Singham"/>
    <m/>
    <s v="Swapnil Kumari, Jigna Bhardwaj, Sonal Kaushal, Neshma Chemburkar, Ganesh Divekar, Shaily Dube, Saumya Daan, Anamaya Verma, Parminder Ghumman, Pawan Kalra"/>
    <n v="10"/>
    <s v="India"/>
    <s v="India"/>
    <n v="1"/>
    <d v="2020-07-04T00:00:00"/>
    <n v="2020"/>
    <x v="8"/>
    <s v="2 Season"/>
    <n v="2"/>
    <s v=""/>
    <m/>
    <n v="2"/>
    <s v="Kids' TV, TV Comedies"/>
    <s v="Kids' TV"/>
    <s v="Kids' TV, TV Comedies"/>
    <n v="2"/>
  </r>
  <r>
    <n v="2294"/>
    <s v="s2294"/>
    <x v="1"/>
    <s v="Cable Girls"/>
    <m/>
    <s v="Blanca Su√°rez, Nadia de Santiago, Ana Fern√°ndez, Maggie Civantos, Ana Polvorosa, Yon Gonz√°lez, Marti√±o Rivas, Nico Romero, Borja Luna, Sergio Mur, Concha Velasco, Antonio Vel√°zquez, Ernesto Alterio, Ira del R√≠o, Angela Cremonte, Andrea Carballo"/>
    <n v="16"/>
    <s v="Spain"/>
    <s v="Spain"/>
    <n v="1"/>
    <d v="2020-07-03T00:00:00"/>
    <n v="2019"/>
    <x v="5"/>
    <s v="6 Season"/>
    <n v="6"/>
    <s v=""/>
    <m/>
    <n v="6"/>
    <s v="International TV Shows, Romantic TV Shows, Spanish-Language TV Shows"/>
    <s v="International TV Shows"/>
    <s v="International TV Shows, Romantic TV Shows, Spanish-Language TV Shows"/>
    <n v="3"/>
  </r>
  <r>
    <n v="2298"/>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n v="19"/>
    <s v="Japan"/>
    <s v="Japan"/>
    <n v="1"/>
    <d v="2020-07-03T00:00:00"/>
    <n v="2020"/>
    <x v="5"/>
    <s v="1 Season"/>
    <n v="1"/>
    <s v=""/>
    <m/>
    <n v="1"/>
    <s v="International TV Shows, TV Horror, TV Mysteries"/>
    <s v="International TV Shows"/>
    <s v="International TV Shows, TV Horror, TV Mysteries"/>
    <n v="3"/>
  </r>
  <r>
    <n v="2299"/>
    <s v="s2299"/>
    <x v="1"/>
    <s v="Southern Survival"/>
    <m/>
    <m/>
    <n v="0"/>
    <s v="United States"/>
    <s v="United States"/>
    <n v="1"/>
    <d v="2020-07-03T00:00:00"/>
    <n v="2020"/>
    <x v="6"/>
    <s v="1 Season"/>
    <n v="1"/>
    <s v=""/>
    <m/>
    <n v="1"/>
    <s v="Reality TV"/>
    <s v="Reality TV"/>
    <s v="Reality TV"/>
    <n v="1"/>
  </r>
  <r>
    <n v="2300"/>
    <s v="s2300"/>
    <x v="1"/>
    <s v="The Baby-Sitters Club"/>
    <m/>
    <s v="Sophie Grace, Momona Tamada, Shay Rudolph, Malia Baker, Xochitl Gomez, Alicia Silverstone, Mark Feuerstein, Marc Evan Jackson, Aya Furukawa, Jessica Elaina Eason"/>
    <n v="10"/>
    <s v="United States"/>
    <s v="United States"/>
    <n v="1"/>
    <d v="2020-07-03T00:00:00"/>
    <n v="2020"/>
    <x v="4"/>
    <s v="1 Season"/>
    <n v="1"/>
    <s v=""/>
    <m/>
    <n v="1"/>
    <s v="Kids' TV, TV Dramas"/>
    <s v="Kids' TV"/>
    <s v="Kids' TV, TV Dramas"/>
    <n v="2"/>
  </r>
  <r>
    <n v="2302"/>
    <s v="s2302"/>
    <x v="1"/>
    <s v="Supermarket Sweep"/>
    <m/>
    <m/>
    <n v="0"/>
    <s v="United States"/>
    <s v="United States"/>
    <n v="1"/>
    <d v="2020-07-02T00:00:00"/>
    <n v="1993"/>
    <x v="4"/>
    <s v="1 Season"/>
    <n v="1"/>
    <s v=""/>
    <m/>
    <n v="1"/>
    <s v="Reality TV"/>
    <s v="Reality TV"/>
    <s v="Reality TV"/>
    <n v="1"/>
  </r>
  <r>
    <n v="2304"/>
    <s v="s2304"/>
    <x v="1"/>
    <s v="Warrior Nun"/>
    <m/>
    <s v="Alba Baptista, Toya Turner, Lorena Andrea, Kristina Tonteri-Young, Trist√°n Ulloa"/>
    <n v="5"/>
    <s v="United States"/>
    <s v="United States"/>
    <n v="1"/>
    <d v="2020-07-02T00:00:00"/>
    <n v="2020"/>
    <x v="5"/>
    <s v="1 Season"/>
    <n v="1"/>
    <s v=""/>
    <m/>
    <n v="1"/>
    <s v="TV Action &amp; Adventure, TV Mysteries, TV Sci-Fi &amp; Fantasy"/>
    <s v="TV Action &amp; Adventure"/>
    <s v="TV Action &amp; Adventure, TV Mysteries, TV Sci-Fi &amp; Fantasy"/>
    <n v="3"/>
  </r>
  <r>
    <n v="2306"/>
    <s v="s2306"/>
    <x v="1"/>
    <s v="21 Again"/>
    <m/>
    <s v="Laura Morgan"/>
    <n v="1"/>
    <s v="United Kingdom"/>
    <s v="United Kingdom"/>
    <n v="1"/>
    <d v="2020-07-01T00:00:00"/>
    <n v="2019"/>
    <x v="5"/>
    <s v="1 Season"/>
    <n v="1"/>
    <s v=""/>
    <m/>
    <n v="1"/>
    <s v="British TV Shows, Reality TV"/>
    <s v="British TV Shows"/>
    <s v="British TV Shows, Reality TV"/>
    <n v="2"/>
  </r>
  <r>
    <n v="2307"/>
    <s v="s2307"/>
    <x v="1"/>
    <s v="A Touch of Green"/>
    <m/>
    <s v="Weber Yang, Cheryl Yang, Tien Hsin, Gabriel Lan, Wu Kang-jen, Cindy Lien, Wen Chen-ling, Hans Chung"/>
    <n v="8"/>
    <s v="Taiwan"/>
    <s v="Taiwan"/>
    <n v="1"/>
    <d v="2020-07-01T00:00:00"/>
    <n v="2016"/>
    <x v="5"/>
    <s v="1 Season"/>
    <n v="1"/>
    <s v=""/>
    <m/>
    <n v="1"/>
    <s v="International TV Shows, TV Dramas"/>
    <s v="International TV Shows"/>
    <s v="International TV Shows, TV Dramas"/>
    <n v="2"/>
  </r>
  <r>
    <n v="2308"/>
    <s v="s2308"/>
    <x v="1"/>
    <s v="Abby Hatcher"/>
    <s v="Kyran Kelly"/>
    <s v="Macy Drouin, Wyatt White, Paul Sun-Hyung Lee, Michela Luci, Christian Dal Dosso, Laaibah Alvi, Leo Orgil"/>
    <n v="7"/>
    <s v="United States"/>
    <s v="United States, Canada"/>
    <n v="2"/>
    <d v="2020-07-01T00:00:00"/>
    <n v="2019"/>
    <x v="0"/>
    <s v="1 Season"/>
    <n v="1"/>
    <s v=""/>
    <m/>
    <n v="1"/>
    <s v="Kids' TV"/>
    <s v="Kids' TV"/>
    <s v="Kids' TV"/>
    <n v="1"/>
  </r>
  <r>
    <n v="2314"/>
    <s v="s2314"/>
    <x v="1"/>
    <s v="Say I Do"/>
    <m/>
    <s v="Jeremiah Brent, Thai Nguyen, Gabriele Bertaccini"/>
    <n v="3"/>
    <s v="United States"/>
    <s v="United States"/>
    <n v="1"/>
    <d v="2020-07-01T00:00:00"/>
    <n v="2020"/>
    <x v="1"/>
    <s v="1 Season"/>
    <n v="1"/>
    <s v=""/>
    <m/>
    <n v="1"/>
    <s v="Reality TV, Romantic TV Shows"/>
    <s v="Reality TV"/>
    <s v="Reality TV, Romantic TV Shows"/>
    <n v="2"/>
  </r>
  <r>
    <n v="2319"/>
    <s v="s2319"/>
    <x v="1"/>
    <s v="Trotro"/>
    <m/>
    <m/>
    <n v="0"/>
    <s v="France"/>
    <s v="France"/>
    <n v="1"/>
    <d v="2020-07-01T00:00:00"/>
    <n v="2004"/>
    <x v="0"/>
    <s v="1 Season"/>
    <n v="1"/>
    <s v=""/>
    <m/>
    <n v="1"/>
    <s v="Kids' TV"/>
    <s v="Kids' TV"/>
    <s v="Kids' TV"/>
    <n v="1"/>
  </r>
  <r>
    <n v="2321"/>
    <s v="s2321"/>
    <x v="1"/>
    <s v="BNA"/>
    <m/>
    <s v="Sumire Morohoshi, Yoshimasa Hosoya, Maria Naganawa, Kaito Ishikawa, Gara Takashima, Michiyo Murase"/>
    <n v="6"/>
    <s v="Japan"/>
    <s v="Japan"/>
    <n v="1"/>
    <d v="2020-06-30T00:00:00"/>
    <n v="2020"/>
    <x v="1"/>
    <s v="1 Season"/>
    <n v="1"/>
    <s v=""/>
    <m/>
    <n v="1"/>
    <s v="Anime Series, International TV Shows"/>
    <s v="Anime Series"/>
    <s v="Anime Series, International TV Shows"/>
    <n v="2"/>
  </r>
  <r>
    <n v="2323"/>
    <s v="s2323"/>
    <x v="1"/>
    <s v="Homemade"/>
    <m/>
    <m/>
    <n v="0"/>
    <s v="Chile"/>
    <s v="Chile, Italy"/>
    <n v="2"/>
    <d v="2020-06-30T00:00:00"/>
    <n v="2020"/>
    <x v="5"/>
    <s v="1 Season"/>
    <n v="1"/>
    <s v=""/>
    <m/>
    <n v="1"/>
    <s v="International TV Shows, TV Dramas"/>
    <s v="International TV Shows"/>
    <s v="International TV Shows, TV Dramas"/>
    <n v="2"/>
  </r>
  <r>
    <n v="2328"/>
    <s v="s2328"/>
    <x v="1"/>
    <s v="Dark"/>
    <m/>
    <s v="Louis Hofmann, Oliver Masucci, J√∂rdis Triebel, Maja Sch√∂ne, Karoline Eichhorn, Sebastian Rudolph, Anatole Taubman, Mark Waschke, Stephan Kampwirth, Anne Ratte-Polle, Andreas Pietschmann, Lisa Vicari, Michael Mendl, Angela Winkler"/>
    <n v="14"/>
    <s v="Germany"/>
    <s v="Germany, United States"/>
    <n v="2"/>
    <d v="2020-06-27T00:00:00"/>
    <n v="2020"/>
    <x v="5"/>
    <s v="3 Season"/>
    <n v="3"/>
    <s v=""/>
    <m/>
    <n v="3"/>
    <s v="Crime TV Shows, International TV Shows, TV Dramas"/>
    <s v="Crime TV Shows"/>
    <s v="Crime TV Shows, International TV Shows, TV Dramas"/>
    <n v="3"/>
  </r>
  <r>
    <n v="2330"/>
    <s v="s2330"/>
    <x v="1"/>
    <s v="All For Love"/>
    <m/>
    <s v="Ana Mar√≠a Estupi√±√°n, Carlos Torres, Yuri Vargas, Jim Mu√±oz, Julio S√°nchez C√≥ccaro, Alina Lozano, Valeria G√°lviz, Juan Mill√°n, Juan del R√≠o, Mario Duarte"/>
    <n v="10"/>
    <s v="Colombia"/>
    <s v="Colombia"/>
    <n v="1"/>
    <d v="2020-06-26T00:00:00"/>
    <n v="2020"/>
    <x v="5"/>
    <s v="1 Season"/>
    <n v="1"/>
    <s v=""/>
    <m/>
    <n v="1"/>
    <s v="International TV Shows, Romantic TV Shows, Spanish-Language TV Shows"/>
    <s v="International TV Shows"/>
    <s v="International TV Shows, Romantic TV Shows, Spanish-Language TV Shows"/>
    <n v="3"/>
  </r>
  <r>
    <n v="2332"/>
    <s v="s2332"/>
    <x v="1"/>
    <s v="Home Game"/>
    <m/>
    <m/>
    <n v="0"/>
    <s v="United States"/>
    <s v="United States"/>
    <n v="1"/>
    <d v="2020-06-26T00:00:00"/>
    <n v="2020"/>
    <x v="5"/>
    <s v="1 Season"/>
    <n v="1"/>
    <s v=""/>
    <m/>
    <n v="1"/>
    <s v="Docuseries"/>
    <s v="Docuseries"/>
    <s v="Docuseries"/>
    <n v="1"/>
  </r>
  <r>
    <n v="2338"/>
    <s v="s2338"/>
    <x v="1"/>
    <s v="Twogether"/>
    <m/>
    <s v="Lee Seung-gi, Jasper Liu"/>
    <n v="2"/>
    <s v="South Korea"/>
    <s v="South Korea"/>
    <n v="1"/>
    <d v="2020-06-26T00:00:00"/>
    <n v="2020"/>
    <x v="4"/>
    <s v="1 Season"/>
    <n v="1"/>
    <s v=""/>
    <m/>
    <n v="1"/>
    <s v="International TV Shows, Korean TV Shows, Reality TV"/>
    <s v="International TV Shows"/>
    <s v="International TV Shows, Korean TV Shows, Reality TV"/>
    <n v="3"/>
  </r>
  <r>
    <n v="2344"/>
    <s v="s2344"/>
    <x v="1"/>
    <s v="Crazy Delicious"/>
    <m/>
    <s v="Jayde Adams, Carla Hall, Heston Blumenthal, Niklas Ekstedt"/>
    <n v="4"/>
    <s v="United Kingdom"/>
    <s v="United Kingdom"/>
    <n v="1"/>
    <d v="2020-06-24T00:00:00"/>
    <n v="2020"/>
    <x v="6"/>
    <s v="1 Season"/>
    <n v="1"/>
    <s v=""/>
    <m/>
    <n v="1"/>
    <s v="British TV Shows, International TV Shows, Reality TV"/>
    <s v="British TV Shows"/>
    <s v="British TV Shows, International TV Shows, Reality TV"/>
    <n v="3"/>
  </r>
  <r>
    <n v="2347"/>
    <s v="s2347"/>
    <x v="1"/>
    <s v="Roswell, New Mexico"/>
    <m/>
    <s v="Jeanine Mason, Nathan Parsons, Michael Vlamis, Lily Cowles, Tyler Blackburn, Heather Hemmens, Michael Trevino, Trevor St. John"/>
    <n v="8"/>
    <s v="United States"/>
    <s v="United States"/>
    <n v="1"/>
    <d v="2020-06-23T00:00:00"/>
    <n v="2020"/>
    <x v="1"/>
    <s v="2 Season"/>
    <n v="2"/>
    <s v=""/>
    <m/>
    <n v="2"/>
    <s v="Classic &amp; Cult TV, TV Dramas, TV Sci-Fi &amp; Fantasy"/>
    <s v="Classic &amp; Cult TV"/>
    <s v="Classic &amp; Cult TV, TV Dramas, TV Sci-Fi &amp; Fantasy"/>
    <n v="3"/>
  </r>
  <r>
    <n v="2350"/>
    <s v="s2350"/>
    <x v="1"/>
    <s v="It's Okay to Not Be Okay"/>
    <m/>
    <s v="Kim Soo-hyun, Seo Yea-ji, Oh Jung-se, Park Gyu-young, Kim Ju-hun, Kim Chang-wan, Kim Mee-kyung, Kang Ki-doong, Jang Young-nam"/>
    <n v="9"/>
    <s v="South Korea"/>
    <s v="South Korea"/>
    <n v="1"/>
    <d v="2020-06-21T00:00:00"/>
    <n v="2020"/>
    <x v="5"/>
    <s v="1 Season"/>
    <n v="1"/>
    <s v=""/>
    <m/>
    <n v="1"/>
    <s v="International TV Shows, Korean TV Shows, Romantic TV Shows"/>
    <s v="International TV Shows"/>
    <s v="International TV Shows, Korean TV Shows, Romantic TV Shows"/>
    <n v="3"/>
  </r>
  <r>
    <n v="2353"/>
    <s v="s2353"/>
    <x v="1"/>
    <s v="Babies"/>
    <m/>
    <m/>
    <n v="0"/>
    <s v="United States"/>
    <s v="United States"/>
    <n v="1"/>
    <d v="2020-06-19T00:00:00"/>
    <n v="2020"/>
    <x v="1"/>
    <s v="2 Season"/>
    <n v="2"/>
    <s v=""/>
    <m/>
    <n v="2"/>
    <s v="Docuseries, Science &amp; Nature TV"/>
    <s v="Docuseries"/>
    <s v="Docuseries, Science &amp; Nature TV"/>
    <n v="2"/>
  </r>
  <r>
    <n v="2358"/>
    <s v="s2358"/>
    <x v="1"/>
    <s v="Floor Is Lava"/>
    <m/>
    <s v="Rutledge Wood"/>
    <n v="1"/>
    <s v="United States"/>
    <s v="United States"/>
    <n v="1"/>
    <d v="2020-06-19T00:00:00"/>
    <n v="2020"/>
    <x v="6"/>
    <s v="1 Season"/>
    <n v="1"/>
    <s v=""/>
    <m/>
    <n v="1"/>
    <s v="Reality TV"/>
    <s v="Reality TV"/>
    <s v="Reality TV"/>
    <n v="1"/>
  </r>
  <r>
    <n v="2360"/>
    <s v="s2360"/>
    <x v="1"/>
    <s v="Most Beautiful Thing"/>
    <m/>
    <s v="Maria Casadevall, Pathy Dejesus, Fernanda Vasconcellos, Mel Lisboa, Leandro Lima, √çcaro Silva, Gustavo Vaz, Alexandre Cioletti, Gustavo Machado"/>
    <n v="9"/>
    <s v="Brazil"/>
    <s v="Brazil"/>
    <n v="1"/>
    <d v="2020-06-19T00:00:00"/>
    <n v="2020"/>
    <x v="5"/>
    <s v="2 Season"/>
    <n v="2"/>
    <s v=""/>
    <m/>
    <n v="2"/>
    <s v="International TV Shows, Romantic TV Shows, TV Dramas"/>
    <s v="International TV Shows"/>
    <s v="International TV Shows, Romantic TV Shows, TV Dramas"/>
    <n v="3"/>
  </r>
  <r>
    <n v="2363"/>
    <s v="s2363"/>
    <x v="1"/>
    <s v="The Politician"/>
    <m/>
    <s v="Ben Platt, Gwyneth Paltrow, Jessica Lange, Zoey Deutch, Lucy Boynton, Bob Balaban, David Corenswet, Julia Schlaepfer, Laura Dreyfuss, Theo Germaine, Rahne Jones, Benjamin Barrett"/>
    <n v="12"/>
    <s v="United States"/>
    <s v="United States"/>
    <n v="1"/>
    <d v="2020-06-19T00:00:00"/>
    <n v="2020"/>
    <x v="5"/>
    <s v="2 Season"/>
    <n v="2"/>
    <s v=""/>
    <m/>
    <n v="2"/>
    <s v="TV Comedies, TV Dramas, Teen TV Shows"/>
    <s v="TV Comedies"/>
    <s v="TV Comedies, TV Dramas, Teen TV Shows"/>
    <n v="3"/>
  </r>
  <r>
    <n v="2379"/>
    <s v="s2379"/>
    <x v="1"/>
    <s v="The Order"/>
    <m/>
    <s v="Jake Manley, Sarah Grey, Max Martini, Matt Frewer, Adam DiMarco, Katharine Isabelle, Louriza Tronco, Aaron Hale, Devery Jacobs, Thomas Elms, Dylan Playfair, Ian Tracey, Sam Trammell"/>
    <n v="13"/>
    <s v="United States"/>
    <s v="United States"/>
    <n v="1"/>
    <d v="2020-06-18T00:00:00"/>
    <n v="2020"/>
    <x v="5"/>
    <s v="2 Season"/>
    <n v="2"/>
    <s v=""/>
    <m/>
    <n v="2"/>
    <s v="International TV Shows, TV Dramas, TV Horror"/>
    <s v="International TV Shows"/>
    <s v="International TV Shows, TV Dramas, TV Horror"/>
    <n v="3"/>
  </r>
  <r>
    <n v="2384"/>
    <s v="s2384"/>
    <x v="1"/>
    <s v="The Chase"/>
    <m/>
    <s v="Brooke Burns, Mark Labbett"/>
    <n v="2"/>
    <s v="United States"/>
    <s v="United States"/>
    <n v="1"/>
    <d v="2020-06-15T00:00:00"/>
    <n v="2015"/>
    <x v="6"/>
    <s v="2 Season"/>
    <n v="2"/>
    <s v=""/>
    <m/>
    <n v="2"/>
    <s v="Reality TV"/>
    <s v="Reality TV"/>
    <s v="Reality TV"/>
    <n v="1"/>
  </r>
  <r>
    <n v="2389"/>
    <s v="s2389"/>
    <x v="1"/>
    <s v="Alexa &amp; Katie"/>
    <m/>
    <s v="Paris Berelc, Isabel May, Tiffani Thiessen, Emery Kelly, Jolie Jenkins, Kerri Medders, Finn Carr, Eddie Shin"/>
    <n v="8"/>
    <s v="United States"/>
    <s v="United States"/>
    <n v="1"/>
    <d v="2020-06-13T00:00:00"/>
    <n v="2020"/>
    <x v="4"/>
    <s v="4 Season"/>
    <n v="4"/>
    <s v=""/>
    <m/>
    <n v="4"/>
    <s v="Kids' TV, TV Comedies"/>
    <s v="Kids' TV"/>
    <s v="Kids' TV, TV Comedies"/>
    <n v="2"/>
  </r>
  <r>
    <n v="2391"/>
    <s v="s2391"/>
    <x v="1"/>
    <s v="How to Get Away with Murder"/>
    <m/>
    <s v="Viola Davis, Billy Brown, Alfred Enoch, Jack Falahee, Katie Findlay, Aja Naomi King, Matt McGorry, Karla Souza, Charlie Weber, Liza Weil"/>
    <n v="10"/>
    <s v="United States"/>
    <s v="United States"/>
    <n v="1"/>
    <d v="2020-06-13T00:00:00"/>
    <n v="2020"/>
    <x v="1"/>
    <s v="6 Season"/>
    <n v="6"/>
    <s v=""/>
    <m/>
    <n v="6"/>
    <s v="Crime TV Shows, TV Dramas, TV Mysteries"/>
    <s v="Crime TV Shows"/>
    <s v="Crime TV Shows, TV Dramas, TV Mysteries"/>
    <n v="3"/>
  </r>
  <r>
    <n v="2395"/>
    <s v="s2395"/>
    <x v="1"/>
    <s v="Dating Around"/>
    <m/>
    <m/>
    <n v="0"/>
    <m/>
    <m/>
    <n v="0"/>
    <d v="2020-06-12T00:00:00"/>
    <n v="2020"/>
    <x v="5"/>
    <s v="2 Season"/>
    <n v="2"/>
    <s v=""/>
    <m/>
    <n v="2"/>
    <s v="Reality TV, Romantic TV Shows"/>
    <s v="Reality TV"/>
    <s v="Reality TV, Romantic TV Shows"/>
    <n v="2"/>
  </r>
  <r>
    <n v="2396"/>
    <s v="s2396"/>
    <x v="1"/>
    <s v="F is for Family"/>
    <m/>
    <s v="Bill Burr, Laura Dern, Justin Long, Debi Derryberry, Sam Rockwell"/>
    <n v="5"/>
    <s v="United States"/>
    <s v="United States, France, Canada"/>
    <n v="3"/>
    <d v="2020-06-12T00:00:00"/>
    <n v="2020"/>
    <x v="5"/>
    <s v="4 Season"/>
    <n v="4"/>
    <s v=""/>
    <m/>
    <n v="4"/>
    <s v="TV Comedies"/>
    <s v="TV Comedies"/>
    <s v="TV Comedies"/>
    <n v="1"/>
  </r>
  <r>
    <n v="2397"/>
    <s v="s2397"/>
    <x v="1"/>
    <s v="Frank Elstner: Just One Last Question"/>
    <m/>
    <s v="Klaas Heufer-Umlauf, Joko Winterscheidt, Lena Meyer-Landrut, Charlotte Roche, Daniel Br√ºhl, Frank Elstner"/>
    <n v="6"/>
    <s v="Germany"/>
    <s v="Germany"/>
    <n v="1"/>
    <d v="2020-06-12T00:00:00"/>
    <n v="2020"/>
    <x v="5"/>
    <s v="1 Season"/>
    <n v="1"/>
    <s v=""/>
    <m/>
    <n v="1"/>
    <s v="International TV Shows, Stand-Up Comedy &amp; Talk Shows"/>
    <s v="International TV Shows"/>
    <s v="International TV Shows, Stand-Up Comedy &amp; Talk Shows"/>
    <n v="2"/>
  </r>
  <r>
    <n v="2400"/>
    <s v="s2400"/>
    <x v="1"/>
    <s v="ONE PIECE"/>
    <m/>
    <s v="Mayumi Tanaka, Akemi Okamura, Kazuya Nakai, Kappei Yamaguchi, Hiroaki Hirata, Ikue Otani, Yuriko Yamaguchi, Kazuki Yao, Cho"/>
    <n v="9"/>
    <s v="Japan"/>
    <s v="Japan"/>
    <n v="1"/>
    <d v="2020-06-12T00:00:00"/>
    <n v="2002"/>
    <x v="1"/>
    <s v="4 Season"/>
    <n v="4"/>
    <s v=""/>
    <m/>
    <n v="4"/>
    <s v="Anime Series"/>
    <s v="Anime Series"/>
    <s v="Anime Series"/>
    <n v="1"/>
  </r>
  <r>
    <n v="2401"/>
    <s v="s2401"/>
    <x v="1"/>
    <s v="The Search"/>
    <m/>
    <s v="Dar√≠o Yazbek, Diana Bovio, Regina Bland√≥n, Adri√°n Ladr√≥n, Ver√≥nica Bravo, Antonio Arochi, Mario Alberto Monroy, Vianey Rodr√≠guez, Mar√≠a Aura, Daniel Haddad, Fernando Bonilla, Olinca Vel√°zquez, Damayanti Quintanar, Adriana Llabr√©s, Alejandro Calva, Silverio Palacios, Edmundo Vargas, Anabel Ferreira"/>
    <n v="18"/>
    <s v="Mexico"/>
    <s v="Mexico"/>
    <n v="1"/>
    <d v="2020-06-12T00:00:00"/>
    <n v="2020"/>
    <x v="5"/>
    <s v="1 Season"/>
    <n v="1"/>
    <s v=""/>
    <m/>
    <n v="1"/>
    <s v="Crime TV Shows, International TV Shows, Spanish-Language TV Shows"/>
    <s v="Crime TV Shows"/>
    <s v="Crime TV Shows, International TV Shows, Spanish-Language TV Shows"/>
    <n v="3"/>
  </r>
  <r>
    <n v="2402"/>
    <s v="s2402"/>
    <x v="1"/>
    <s v="The Woods"/>
    <m/>
    <s v="Grzegorz Damiƒôcki, Agnieszka Grochowska, Hubert Mi≈Çkowski, Wiktoria Filus, Jacek Koman, Krzysztof Zarzecki, Ewa Skibi≈Ñska, Martyna Byczkowska, Roman Gancarczyk, Adam Wietrzy≈Ñski"/>
    <n v="10"/>
    <s v="Poland"/>
    <s v="Poland, United States"/>
    <n v="2"/>
    <d v="2020-06-12T00:00:00"/>
    <n v="2020"/>
    <x v="5"/>
    <s v="1 Season"/>
    <n v="1"/>
    <s v=""/>
    <m/>
    <n v="1"/>
    <s v="Crime TV Shows, International TV Shows, TV Dramas"/>
    <s v="Crime TV Shows"/>
    <s v="Crime TV Shows, International TV Shows, TV Dramas"/>
    <n v="3"/>
  </r>
  <r>
    <n v="2405"/>
    <s v="s2405"/>
    <x v="1"/>
    <s v="Curon"/>
    <m/>
    <s v="Valeria Bilello, Luca Lionello, Federico Russo, Margherita Morchio, Anna Ferzetti, Alessandro Tedeschi, Juju Di Domenico, Giulio Brizzi, Max Malatesta"/>
    <n v="9"/>
    <s v="Italy"/>
    <s v="Italy"/>
    <n v="1"/>
    <d v="2020-06-10T00:00:00"/>
    <n v="2020"/>
    <x v="5"/>
    <s v="1 Season"/>
    <n v="1"/>
    <s v=""/>
    <m/>
    <n v="1"/>
    <s v="International TV Shows, TV Dramas, TV Horror"/>
    <s v="International TV Shows"/>
    <s v="International TV Shows, TV Dramas, TV Horror"/>
    <n v="3"/>
  </r>
  <r>
    <n v="2406"/>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n v="17"/>
    <s v="United States"/>
    <s v="United States"/>
    <n v="1"/>
    <d v="2020-06-10T00:00:00"/>
    <n v="2020"/>
    <x v="1"/>
    <s v="5 Season"/>
    <n v="5"/>
    <s v=""/>
    <m/>
    <n v="5"/>
    <s v="TV Action &amp; Adventure, TV Sci-Fi &amp; Fantasy"/>
    <s v="TV Action &amp; Adventure"/>
    <s v="TV Action &amp; Adventure, TV Sci-Fi &amp; Fantasy"/>
    <n v="2"/>
  </r>
  <r>
    <n v="2407"/>
    <s v="s2407"/>
    <x v="1"/>
    <s v="Lenox Hill"/>
    <m/>
    <m/>
    <n v="0"/>
    <s v="United States"/>
    <s v="United States"/>
    <n v="1"/>
    <d v="2020-06-10T00:00:00"/>
    <n v="2020"/>
    <x v="5"/>
    <s v="1 Season"/>
    <n v="1"/>
    <s v=""/>
    <m/>
    <n v="1"/>
    <s v="Docuseries, Reality TV, Science &amp; Nature TV"/>
    <s v="Docuseries"/>
    <s v="Docuseries, Reality TV, Science &amp; Nature TV"/>
    <n v="3"/>
  </r>
  <r>
    <n v="2409"/>
    <s v="s2409"/>
    <x v="1"/>
    <s v="My Mister"/>
    <m/>
    <s v="Lee Sun-kyun, Lee Ji-eun (IU), Go Du-sim, Park Ho-san, Song Sae-byeok, Kim Young-min"/>
    <n v="6"/>
    <s v="South Korea"/>
    <s v="South Korea"/>
    <n v="1"/>
    <d v="2020-06-10T00:00:00"/>
    <n v="2018"/>
    <x v="5"/>
    <s v="1 Season"/>
    <n v="1"/>
    <s v=""/>
    <m/>
    <n v="1"/>
    <s v="Crime TV Shows, International TV Shows, Korean TV Shows"/>
    <s v="Crime TV Shows"/>
    <s v="Crime TV Shows, International TV Shows, Korean TV Shows"/>
    <n v="3"/>
  </r>
  <r>
    <n v="2410"/>
    <s v="s2410"/>
    <x v="1"/>
    <s v="Reality Z"/>
    <m/>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n v="21"/>
    <s v="Brazil"/>
    <s v="Brazil"/>
    <n v="1"/>
    <d v="2020-06-10T00:00:00"/>
    <n v="2020"/>
    <x v="5"/>
    <s v="1 Season"/>
    <n v="1"/>
    <s v=""/>
    <m/>
    <n v="1"/>
    <s v="International TV Shows, TV Horror, TV Mysteries"/>
    <s v="International TV Shows"/>
    <s v="International TV Shows, TV Horror, TV Mysteries"/>
    <n v="3"/>
  </r>
  <r>
    <n v="2416"/>
    <s v="s2416"/>
    <x v="1"/>
    <s v="Queen of the South"/>
    <m/>
    <s v="Alice Braga, Veronica Falc√≥n, Justina Machado, Peter Gadiot, Hemky Madera, Gerardo Taracena"/>
    <n v="6"/>
    <s v="United States"/>
    <s v="United States, Mexico, Spain, Malta"/>
    <n v="4"/>
    <d v="2020-06-06T00:00:00"/>
    <n v="2018"/>
    <x v="5"/>
    <s v="4 Season"/>
    <n v="4"/>
    <s v=""/>
    <m/>
    <n v="4"/>
    <s v="Crime TV Shows, TV Action &amp; Adventure, TV Dramas"/>
    <s v="Crime TV Shows"/>
    <s v="Crime TV Shows, TV Action &amp; Adventure, TV Dramas"/>
    <n v="3"/>
  </r>
  <r>
    <n v="2418"/>
    <s v="s2418"/>
    <x v="1"/>
    <s v="13 Reasons Why"/>
    <m/>
    <s v="Dylan Minnette, Katherine Langford, Kate Walsh, Derek Luke, Brian d'Arcy James, Alisha Boe, Christian Navarro, Miles Heizer, Ross Butler, Devin Druid, Michele Selene Ang, Steven Silver, Amy Hargreaves"/>
    <n v="13"/>
    <s v="United States"/>
    <s v="United States"/>
    <n v="1"/>
    <d v="2020-06-05T00:00:00"/>
    <n v="2020"/>
    <x v="5"/>
    <s v="4 Season"/>
    <n v="4"/>
    <s v=""/>
    <m/>
    <n v="4"/>
    <s v="Crime TV Shows, TV Dramas, TV Mysteries"/>
    <s v="Crime TV Shows"/>
    <s v="Crime TV Shows, TV Dramas, TV Mysteries"/>
    <n v="3"/>
  </r>
  <r>
    <n v="2423"/>
    <s v="s2423"/>
    <x v="1"/>
    <s v="Queer Eye"/>
    <m/>
    <s v="Bobby Berk, Karamo Brown, Tan France, Antoni Porowski, Jonathan Van Ness"/>
    <n v="5"/>
    <s v="United States"/>
    <s v="United States"/>
    <n v="1"/>
    <d v="2020-06-05T00:00:00"/>
    <n v="2020"/>
    <x v="1"/>
    <s v="5 Season"/>
    <n v="5"/>
    <s v=""/>
    <m/>
    <n v="5"/>
    <s v="Reality TV"/>
    <s v="Reality TV"/>
    <s v="Reality TV"/>
    <n v="1"/>
  </r>
  <r>
    <n v="2424"/>
    <s v="s2424"/>
    <x v="1"/>
    <s v="Supernatural"/>
    <s v="Phil Sgriccia"/>
    <s v="Jared Padalecki, Jensen Ackles, Mark Sheppard, Misha Collins, Jim Beaver, Andrea Menard, Samantha Smith, Mark Pellegrino, Alexander Calvert"/>
    <n v="9"/>
    <s v="United States"/>
    <s v="United States, Canada"/>
    <n v="2"/>
    <d v="2020-06-05T00:00:00"/>
    <n v="2019"/>
    <x v="1"/>
    <s v="15 Season"/>
    <n v="15"/>
    <s v=""/>
    <m/>
    <n v="15"/>
    <s v="Classic &amp; Cult TV, TV Action &amp; Adventure, TV Horror"/>
    <s v="Classic &amp; Cult TV"/>
    <s v="Classic &amp; Cult TV, TV Action &amp; Adventure, TV Horror"/>
    <n v="3"/>
  </r>
  <r>
    <n v="2427"/>
    <s v="s2427"/>
    <x v="1"/>
    <s v="BAKI"/>
    <m/>
    <s v="Nobunaga Shimazaki, Takayuki Sugo, Bin Shimada, Rikiya Koyama, Takuya Eguchi, Banjo Ginga, Takehito Koyasu, Kenjiro Tsuda, Chafurin, Issei Futamata, Mugihito, Yoshihisa Kawahara, Sora Amamiya, Toru Furuya"/>
    <n v="14"/>
    <s v="Japan"/>
    <s v="Japan"/>
    <n v="1"/>
    <d v="2020-06-04T00:00:00"/>
    <n v="2020"/>
    <x v="5"/>
    <s v="3 Season"/>
    <n v="3"/>
    <s v=""/>
    <m/>
    <n v="3"/>
    <s v="Anime Series, International TV Shows"/>
    <s v="Anime Series"/>
    <s v="Anime Series, International TV Shows"/>
    <n v="2"/>
  </r>
  <r>
    <n v="2433"/>
    <s v="s2433"/>
    <x v="1"/>
    <s v="Alone"/>
    <m/>
    <m/>
    <n v="0"/>
    <m/>
    <m/>
    <n v="0"/>
    <d v="2020-06-02T00:00:00"/>
    <n v="2019"/>
    <x v="1"/>
    <s v="1 Season"/>
    <n v="1"/>
    <s v=""/>
    <m/>
    <n v="1"/>
    <s v="Reality TV"/>
    <s v="Reality TV"/>
    <s v="Reality TV"/>
    <n v="1"/>
  </r>
  <r>
    <n v="2445"/>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n v="21"/>
    <s v="Japan"/>
    <s v="Japan"/>
    <n v="1"/>
    <d v="2020-06-01T00:00:00"/>
    <n v="1999"/>
    <x v="8"/>
    <s v="2 Season"/>
    <n v="2"/>
    <s v=""/>
    <m/>
    <n v="2"/>
    <s v="Anime Series, International TV Shows"/>
    <s v="Anime Series"/>
    <s v="Anime Series, International TV Shows"/>
    <n v="2"/>
  </r>
  <r>
    <n v="2448"/>
    <s v="s2448"/>
    <x v="1"/>
    <s v="Dear My Friends"/>
    <m/>
    <s v="Shin Gu, Kim Yeong-ok, Kim Hye-ja, Na Mun-hee, Ju Hyun, Youn Yuh-jung, Park Won-suk, Go Du-sim, Ko Hyun-jung"/>
    <n v="9"/>
    <s v="South Korea"/>
    <s v="South Korea"/>
    <n v="1"/>
    <d v="2020-06-01T00:00:00"/>
    <n v="2016"/>
    <x v="5"/>
    <s v="1 Season"/>
    <n v="1"/>
    <s v=""/>
    <m/>
    <n v="1"/>
    <s v="International TV Shows, Korean TV Shows, TV Dramas"/>
    <s v="International TV Shows"/>
    <s v="International TV Shows, Korean TV Shows, TV Dramas"/>
    <n v="3"/>
  </r>
  <r>
    <n v="2450"/>
    <s v="s2450"/>
    <x v="1"/>
    <s v="Megalobox"/>
    <m/>
    <s v="Yoshimasa Hosoya, Shiro Saito, Hiroki Yasumoto, Nanako Mori, Michiyo Murase, Hiroyuki Kinoshita"/>
    <n v="6"/>
    <s v="Japan"/>
    <s v="Japan"/>
    <n v="1"/>
    <d v="2020-06-01T00:00:00"/>
    <n v="2018"/>
    <x v="5"/>
    <s v="1 Season"/>
    <n v="1"/>
    <s v=""/>
    <m/>
    <n v="1"/>
    <s v="Anime Series, International TV Shows"/>
    <s v="Anime Series"/>
    <s v="Anime Series, International TV Shows"/>
    <n v="2"/>
  </r>
  <r>
    <n v="2451"/>
    <s v="s2451"/>
    <x v="1"/>
    <s v="Midnight Diner"/>
    <m/>
    <s v="Kaoru Kobayashi, Toshiki Ayata, Mansaku Fuwa, Yutaka Matsushige, Ken Mitsuishi, Shohei Uno, Takashi Yamanaka, Kiyofumi Kaneko, Risa Sudou, Asako Kobayashi, Nahoko Yoshimoto, Joe Odagiri"/>
    <n v="12"/>
    <s v="Japan"/>
    <s v="Japan"/>
    <n v="1"/>
    <d v="2020-06-01T00:00:00"/>
    <n v="2014"/>
    <x v="5"/>
    <s v="3 Season"/>
    <n v="3"/>
    <s v=""/>
    <m/>
    <n v="3"/>
    <s v="International TV Shows, TV Dramas"/>
    <s v="International TV Shows"/>
    <s v="International TV Shows, TV Dramas"/>
    <n v="2"/>
  </r>
  <r>
    <n v="2453"/>
    <s v="s2453"/>
    <x v="1"/>
    <s v="My Shy Boss"/>
    <m/>
    <s v="Yeon Woo-jin, Park Hye-su, Yoon Bak, Gong Seung-yeon"/>
    <n v="4"/>
    <s v="South Korea"/>
    <s v="South Korea"/>
    <n v="1"/>
    <d v="2020-06-01T00:00:00"/>
    <n v="2017"/>
    <x v="5"/>
    <s v="1 Season"/>
    <n v="1"/>
    <s v=""/>
    <m/>
    <n v="1"/>
    <s v="International TV Shows, Korean TV Shows, Romantic TV Shows"/>
    <s v="International TV Shows"/>
    <s v="International TV Shows, Korean TV Shows, Romantic TV Shows"/>
    <n v="3"/>
  </r>
  <r>
    <n v="2454"/>
    <s v="s2454"/>
    <x v="1"/>
    <s v="Revolutionary Love"/>
    <m/>
    <s v="Choi Si-won, Kang So-ra, Gong Myoung"/>
    <n v="3"/>
    <s v="South Korea"/>
    <s v="South Korea"/>
    <n v="1"/>
    <d v="2020-06-01T00:00:00"/>
    <n v="2017"/>
    <x v="5"/>
    <s v="1 Season"/>
    <n v="1"/>
    <s v=""/>
    <m/>
    <n v="1"/>
    <s v="International TV Shows, Korean TV Shows, Romantic TV Shows"/>
    <s v="International TV Shows"/>
    <s v="International TV Shows, Korean TV Shows, Romantic TV Shows"/>
    <n v="3"/>
  </r>
  <r>
    <n v="2460"/>
    <s v="s2460"/>
    <x v="1"/>
    <s v="Space Force"/>
    <m/>
    <s v="Steve Carell, John Malkovich, Ben Schwartz, Diana Silvers, Tawny Newsome, Jimmy O. Yang, Don Lake, Lisa Kudrow, Fred Willard, Spencer House, Owen Daniels, Hector Duran, Chris Gethard, Aparna Nancherla"/>
    <n v="14"/>
    <s v="United States"/>
    <s v="United States"/>
    <n v="1"/>
    <d v="2020-05-29T00:00:00"/>
    <n v="2020"/>
    <x v="5"/>
    <s v="1 Season"/>
    <n v="1"/>
    <s v=""/>
    <m/>
    <n v="1"/>
    <s v="TV Comedies"/>
    <s v="TV Comedies"/>
    <s v="TV Comedies"/>
    <n v="1"/>
  </r>
  <r>
    <n v="2462"/>
    <s v="s2462"/>
    <x v="1"/>
    <s v="Can't Cope, Won't Cope"/>
    <m/>
    <s v="Se√°na Kerslake, Nika McGuigan, Sheila Moylette, Muiris Crowley, Steve Blount, Amy Huberman, Laurence O'Fuarain, Se√°n √ìg Cairns, Hannah Sheehan, Peter Campion"/>
    <n v="10"/>
    <s v="Ireland"/>
    <s v="Ireland"/>
    <n v="1"/>
    <d v="2020-05-28T00:00:00"/>
    <n v="2018"/>
    <x v="5"/>
    <s v="2 Season"/>
    <n v="2"/>
    <s v=""/>
    <m/>
    <n v="2"/>
    <s v="TV Comedies, TV Dramas"/>
    <s v="TV Comedies"/>
    <s v="TV Comedies, TV Dramas"/>
    <n v="2"/>
  </r>
  <r>
    <n v="2463"/>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n v="19"/>
    <s v="Japan"/>
    <s v="Japan"/>
    <n v="1"/>
    <d v="2020-05-28T00:00:00"/>
    <n v="2020"/>
    <x v="5"/>
    <s v="1 Season"/>
    <n v="1"/>
    <s v=""/>
    <m/>
    <n v="1"/>
    <s v="Anime Series, International TV Shows"/>
    <s v="Anime Series"/>
    <s v="Anime Series, International TV Shows"/>
    <n v="2"/>
  </r>
  <r>
    <n v="2467"/>
    <s v="s2467"/>
    <x v="1"/>
    <s v="Mako Mermaids: An H2O Adventure"/>
    <m/>
    <s v="Lucy Fry, Ivy Latimer, Amy Ruffle, Chai Romruen, Isabel Durant, Allie Bertram, Linda Ngo, Gemma Forsyth, Dominic Deutscher, Kerith Atkinson, Rowan Hills, Brooke Nichole Lee"/>
    <n v="12"/>
    <s v="Australia"/>
    <s v="Australia"/>
    <n v="1"/>
    <d v="2020-05-28T00:00:00"/>
    <n v="2016"/>
    <x v="4"/>
    <s v="4 Season"/>
    <n v="4"/>
    <s v=""/>
    <m/>
    <n v="4"/>
    <s v="Kids' TV, TV Comedies"/>
    <s v="Kids' TV"/>
    <s v="Kids' TV, TV Comedies"/>
    <n v="2"/>
  </r>
  <r>
    <n v="2471"/>
    <s v="s2471"/>
    <x v="1"/>
    <s v="Supergirl"/>
    <s v="Jesse Warn"/>
    <s v="Melissa Benoist, Mehcad Brooks, Chyler Leigh, Jeremy Jordan, David Harewood, Calista Flockhart, Emma Tremblay, Adrian Pasdar, Katie McGrath, David St. Louis, Odette Annable, Floriana Lima, Erica Durance"/>
    <n v="13"/>
    <s v="United States"/>
    <s v="United States"/>
    <n v="1"/>
    <d v="2020-05-25T00:00:00"/>
    <n v="2019"/>
    <x v="1"/>
    <s v="5 Season"/>
    <n v="5"/>
    <s v=""/>
    <m/>
    <n v="5"/>
    <s v="TV Action &amp; Adventure, TV Sci-Fi &amp; Fantasy"/>
    <s v="TV Action &amp; Adventure"/>
    <s v="TV Action &amp; Adventure, TV Sci-Fi &amp; Fantasy"/>
    <n v="2"/>
  </r>
  <r>
    <n v="2473"/>
    <s v="s2473"/>
    <x v="1"/>
    <s v="Betaal"/>
    <m/>
    <s v="Viineet Kumar, Aahana Kumra, Suchitra Pillai, Jatin Goswami, Siddharth Menon, Manjiri Pupala, Yashwant Wasnik, Savita Bajaj, Jitendra Joshi, Syna Anand"/>
    <n v="10"/>
    <s v="India"/>
    <s v="India"/>
    <n v="1"/>
    <d v="2020-05-24T00:00:00"/>
    <n v="2020"/>
    <x v="5"/>
    <s v="1 Season"/>
    <n v="1"/>
    <s v=""/>
    <m/>
    <n v="1"/>
    <s v="International TV Shows, TV Action &amp; Adventure, TV Horror"/>
    <s v="International TV Shows"/>
    <s v="International TV Shows, TV Action &amp; Adventure, TV Horror"/>
    <n v="3"/>
  </r>
  <r>
    <n v="2474"/>
    <s v="s2474"/>
    <x v="1"/>
    <s v="Dynasty"/>
    <m/>
    <s v="Elizabeth Gillies, Nathalie Kelley, Grant Show, James Mackay, Rafael De La Fuente, Alan Dale, Sam Adegoke, Robert Christopher Riley"/>
    <n v="8"/>
    <s v="United States"/>
    <s v="United States"/>
    <n v="1"/>
    <d v="2020-05-23T00:00:00"/>
    <n v="2019"/>
    <x v="1"/>
    <s v="3 Season"/>
    <n v="3"/>
    <s v=""/>
    <m/>
    <n v="3"/>
    <s v="TV Dramas"/>
    <s v="TV Dramas"/>
    <s v="TV Dramas"/>
    <n v="1"/>
  </r>
  <r>
    <n v="2477"/>
    <s v="s2477"/>
    <x v="1"/>
    <s v="History 101"/>
    <m/>
    <m/>
    <n v="0"/>
    <s v="United Kingdom"/>
    <s v="United Kingdom"/>
    <n v="1"/>
    <d v="2020-05-22T00:00:00"/>
    <n v="2020"/>
    <x v="1"/>
    <s v="1 Season"/>
    <n v="1"/>
    <s v=""/>
    <m/>
    <n v="1"/>
    <s v="British TV Shows, Docuseries, International TV Shows"/>
    <s v="British TV Shows"/>
    <s v="British TV Shows, Docuseries, International TV Shows"/>
    <n v="3"/>
  </r>
  <r>
    <n v="2481"/>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n v="11"/>
    <s v="Canada"/>
    <s v="Canada"/>
    <n v="1"/>
    <d v="2020-05-22T00:00:00"/>
    <n v="2020"/>
    <x v="5"/>
    <s v="2 Season"/>
    <n v="2"/>
    <s v=""/>
    <m/>
    <n v="2"/>
    <s v="TV Comedies"/>
    <s v="TV Comedies"/>
    <s v="TV Comedies"/>
    <n v="1"/>
  </r>
  <r>
    <n v="2487"/>
    <s v="s2487"/>
    <x v="1"/>
    <s v="Mystic Pop-up Bar"/>
    <m/>
    <s v="Hwang Jung-eum, Yook Sung-jae, Choi Won-young, Lee Jun-hyeok, Jeong Da-eun, Na In-woo, Yeom Hye-ran, Park Eun-hye, Park Si-eun, Song Geon-hee, Kim Hee-jung, Ahn Tae-hwan"/>
    <n v="12"/>
    <s v="South Korea"/>
    <s v="South Korea"/>
    <n v="1"/>
    <d v="2020-05-21T00:00:00"/>
    <n v="2020"/>
    <x v="5"/>
    <s v="1 Season"/>
    <n v="1"/>
    <s v=""/>
    <m/>
    <n v="1"/>
    <s v="International TV Shows, Korean TV Shows, TV Comedies"/>
    <s v="International TV Shows"/>
    <s v="International TV Shows, Korean TV Shows, TV Comedies"/>
    <n v="3"/>
  </r>
  <r>
    <n v="2496"/>
    <s v="s2496"/>
    <x v="1"/>
    <s v="Especial 20 a√±os F√∫tbol de Primera"/>
    <m/>
    <m/>
    <n v="0"/>
    <m/>
    <m/>
    <n v="0"/>
    <d v="2020-05-20T00:00:00"/>
    <n v="2020"/>
    <x v="1"/>
    <s v="1 Season"/>
    <n v="1"/>
    <s v=""/>
    <m/>
    <n v="1"/>
    <s v="Docuseries, International TV Shows, Spanish-Language TV Shows"/>
    <s v="Docuseries"/>
    <s v="Docuseries, International TV Shows, Spanish-Language TV Shows"/>
    <n v="3"/>
  </r>
  <r>
    <n v="2500"/>
    <s v="s2500"/>
    <x v="1"/>
    <s v="The Queen and the Conqueror"/>
    <m/>
    <s v="Essined Aponte, Emmanuel Esparza, Kepa Amuchastegui, Manuel Navarro, Aroha Hafez, Ilenia Antonini, Alejandro Rodr√≠guez, Cristina Warner, Juliette Arrieta, Fernando Campo, Camilo Jim√©nez, Jairo Camargo, Adelaida Buscato"/>
    <n v="13"/>
    <s v="Colombia"/>
    <s v="Colombia"/>
    <n v="1"/>
    <d v="2020-05-20T00:00:00"/>
    <n v="2020"/>
    <x v="1"/>
    <s v="1 Season"/>
    <n v="1"/>
    <s v=""/>
    <m/>
    <n v="1"/>
    <s v="International TV Shows, Spanish-Language TV Shows, TV Dramas"/>
    <s v="International TV Shows"/>
    <s v="International TV Shows, Spanish-Language TV Shows, TV Dramas"/>
    <n v="3"/>
  </r>
  <r>
    <n v="2508"/>
    <s v="s2508"/>
    <x v="1"/>
    <s v="Patton Oswalt: I Love Everything"/>
    <s v="Marcus Raboy"/>
    <s v="Patton Oswalt, Bob Rubin"/>
    <n v="2"/>
    <s v="United States"/>
    <s v="United States"/>
    <n v="1"/>
    <d v="2020-05-19T00:00:00"/>
    <n v="2020"/>
    <x v="5"/>
    <s v="1 Season"/>
    <n v="1"/>
    <s v=""/>
    <m/>
    <n v="1"/>
    <s v="Stand-Up Comedy &amp; Talk Shows, TV Comedies"/>
    <s v="Stand-Up Comedy &amp; Talk Shows"/>
    <s v="Stand-Up Comedy &amp; Talk Shows, TV Comedies"/>
    <n v="2"/>
  </r>
  <r>
    <n v="2509"/>
    <s v="s2509"/>
    <x v="1"/>
    <s v="Sweet Magnolias"/>
    <m/>
    <s v="JoAnna Garcia Swisher, Brooke Elliott, Heather Headley, Chris Klein, Justin Bruening, Logan Allen, Anneliese Judge, Carson Rowland, Jamie Lynn Spears, Dion Johnstone"/>
    <n v="10"/>
    <s v="United States"/>
    <s v="United States"/>
    <n v="1"/>
    <d v="2020-05-19T00:00:00"/>
    <n v="2020"/>
    <x v="1"/>
    <s v="1 Season"/>
    <n v="1"/>
    <s v=""/>
    <m/>
    <n v="1"/>
    <s v="Romantic TV Shows, TV Dramas"/>
    <s v="Romantic TV Shows"/>
    <s v="Romantic TV Shows, TV Dramas"/>
    <n v="2"/>
  </r>
  <r>
    <n v="2515"/>
    <s v="s2515"/>
    <x v="1"/>
    <s v="The Big Flower Fight"/>
    <m/>
    <s v="Natasia Demetriou, Vic Reeves, Kristen Griffith-Vanderyacht"/>
    <n v="3"/>
    <s v="United Kingdom"/>
    <s v="United Kingdom"/>
    <n v="1"/>
    <d v="2020-05-18T00:00:00"/>
    <n v="2020"/>
    <x v="6"/>
    <s v="1 Season"/>
    <n v="1"/>
    <s v=""/>
    <m/>
    <n v="1"/>
    <s v="British TV Shows, International TV Shows, Reality TV"/>
    <s v="British TV Shows"/>
    <s v="British TV Shows, International TV Shows, Reality TV"/>
    <n v="3"/>
  </r>
  <r>
    <n v="2516"/>
    <s v="s2516"/>
    <x v="1"/>
    <s v="Patriot Act with Hasan Minhaj"/>
    <m/>
    <s v="Hasan Minhaj"/>
    <n v="1"/>
    <s v="United States"/>
    <s v="United States"/>
    <n v="1"/>
    <d v="2020-05-17T00:00:00"/>
    <n v="2020"/>
    <x v="5"/>
    <s v="6 Season"/>
    <n v="6"/>
    <s v=""/>
    <m/>
    <n v="6"/>
    <s v="Stand-Up Comedy &amp; Talk Shows, TV Comedies"/>
    <s v="Stand-Up Comedy &amp; Talk Shows"/>
    <s v="Stand-Up Comedy &amp; Talk Shows, TV Comedies"/>
    <n v="2"/>
  </r>
  <r>
    <n v="2518"/>
    <s v="s2518"/>
    <x v="1"/>
    <s v="Boys Over Flowers"/>
    <m/>
    <s v="Ku Hye-sun, Lee Min-ho, Kim Hyun-joong, Kim Bum, Kim Joon, Kim So-eun, Lee Hye-yeong, Park Ji-bin, Lim Ye-jin, Jeong Ho-bin"/>
    <n v="10"/>
    <s v="South Korea"/>
    <s v="South Korea"/>
    <n v="1"/>
    <d v="2020-05-16T00:00:00"/>
    <n v="2009"/>
    <x v="1"/>
    <s v="1 Season"/>
    <n v="1"/>
    <s v=""/>
    <m/>
    <n v="1"/>
    <s v="International TV Shows, Korean TV Shows, Romantic TV Shows"/>
    <s v="International TV Shows"/>
    <s v="International TV Shows, Korean TV Shows, Romantic TV Shows"/>
    <n v="3"/>
  </r>
  <r>
    <n v="2519"/>
    <s v="s2519"/>
    <x v="1"/>
    <s v="Iris"/>
    <m/>
    <s v="Lee Byung-hun, Kim Tae-hee, Jeong Jun-ho, Kim Young-chul, Kim Seung-woo, Kim So-yeon, Yun Ju-sang, Lee Jeong-kil"/>
    <n v="8"/>
    <s v="South Korea"/>
    <s v="South Korea"/>
    <n v="1"/>
    <d v="2020-05-16T00:00:00"/>
    <n v="2009"/>
    <x v="1"/>
    <s v="1 Season"/>
    <n v="1"/>
    <s v=""/>
    <m/>
    <n v="1"/>
    <s v="International TV Shows, Korean TV Shows, TV Action &amp; Adventure"/>
    <s v="International TV Shows"/>
    <s v="International TV Shows, Korean TV Shows, TV Action &amp; Adventure"/>
    <n v="3"/>
  </r>
  <r>
    <n v="2520"/>
    <s v="s2520"/>
    <x v="1"/>
    <s v="Avatar: The Last Airbender"/>
    <m/>
    <s v="Zach Tyler, Mae Whitman, Jack De Sena, Dee Bradley Baker, Dante Basco, Jessie Flower, Mako Iwamatsu"/>
    <n v="7"/>
    <s v="United States"/>
    <s v="United States"/>
    <n v="1"/>
    <d v="2020-05-15T00:00:00"/>
    <n v="2007"/>
    <x v="8"/>
    <s v="3 Season"/>
    <n v="3"/>
    <s v=""/>
    <m/>
    <n v="3"/>
    <s v="Classic &amp; Cult TV, Kids' TV, TV Action &amp; Adventure"/>
    <s v="Classic &amp; Cult TV"/>
    <s v="Classic &amp; Cult TV, Kids' TV, TV Action &amp; Adventure"/>
    <n v="3"/>
  </r>
  <r>
    <n v="2523"/>
    <s v="s2523"/>
    <x v="1"/>
    <s v="Inhuman Resources"/>
    <s v="Ziad Doueiri"/>
    <s v="Eric Cantona, Suzanne Cl√©ment, Alex Lutz, Gustave Kervern, Alice de Lencquesaing, Louise Coldefy, Nicolas Martinez, Adama Niane"/>
    <n v="8"/>
    <s v="France"/>
    <s v="France"/>
    <n v="1"/>
    <d v="2020-05-15T00:00:00"/>
    <n v="2020"/>
    <x v="5"/>
    <s v="1 Season"/>
    <n v="1"/>
    <s v=""/>
    <m/>
    <n v="1"/>
    <s v="Crime TV Shows, International TV Shows, TV Dramas"/>
    <s v="Crime TV Shows"/>
    <s v="Crime TV Shows, International TV Shows, TV Dramas"/>
    <n v="3"/>
  </r>
  <r>
    <n v="2524"/>
    <s v="s2524"/>
    <x v="1"/>
    <s v="Madam Secretary"/>
    <m/>
    <s v="T√©a Leoni, Tim Daly, Bebe Neuwirth, Zeljko Ivanek, Erich Bergen, Patina Miller, Geoffrey Arend, Kathrine Herzer, Evan Roe, Wallis Currie-Wood"/>
    <n v="10"/>
    <s v="United States"/>
    <s v="United States"/>
    <n v="1"/>
    <d v="2020-05-15T00:00:00"/>
    <n v="2019"/>
    <x v="6"/>
    <s v="6 Season"/>
    <n v="6"/>
    <s v=""/>
    <m/>
    <n v="6"/>
    <s v="TV Dramas"/>
    <s v="TV Dramas"/>
    <s v="TV Dramas"/>
    <n v="1"/>
  </r>
  <r>
    <n v="2525"/>
    <s v="s2525"/>
    <x v="1"/>
    <s v="Magic for Humans"/>
    <m/>
    <s v="Justin Willman"/>
    <n v="1"/>
    <s v="United States"/>
    <s v="United States"/>
    <n v="1"/>
    <d v="2020-05-15T00:00:00"/>
    <n v="2020"/>
    <x v="1"/>
    <s v="3 Season"/>
    <n v="3"/>
    <s v=""/>
    <m/>
    <n v="3"/>
    <s v="Reality TV, TV Comedies"/>
    <s v="Reality TV"/>
    <s v="Reality TV, TV Comedies"/>
    <n v="2"/>
  </r>
  <r>
    <n v="2526"/>
    <s v="s2526"/>
    <x v="1"/>
    <s v="Parasyte: The Maxim"/>
    <m/>
    <s v="Nobunaga Shimazaki, Aya Hirano, Kana Hanazawa, Kiyono Yasuno, Rena Maeda, Miyuki Sawashiro, Hiroyuki Yoshino, Atsuko Tanaka"/>
    <n v="8"/>
    <s v="Japan"/>
    <s v="Japan"/>
    <n v="1"/>
    <d v="2020-05-15T00:00:00"/>
    <n v="2014"/>
    <x v="5"/>
    <s v="1 Season"/>
    <n v="1"/>
    <s v=""/>
    <m/>
    <n v="1"/>
    <s v="Anime Series, International TV Shows, TV Horror"/>
    <s v="Anime Series"/>
    <s v="Anime Series, International TV Shows, TV Horror"/>
    <n v="3"/>
  </r>
  <r>
    <n v="2527"/>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n v="19"/>
    <s v="United States"/>
    <s v="United States"/>
    <n v="1"/>
    <d v="2020-05-15T00:00:00"/>
    <n v="2020"/>
    <x v="8"/>
    <s v="5 Season"/>
    <n v="5"/>
    <s v=""/>
    <m/>
    <n v="5"/>
    <s v="Kids' TV, TV Action &amp; Adventure, TV Sci-Fi &amp; Fantasy"/>
    <s v="Kids' TV"/>
    <s v="Kids' TV, TV Action &amp; Adventure, TV Sci-Fi &amp; Fantasy"/>
    <n v="3"/>
  </r>
  <r>
    <n v="2528"/>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n v="13"/>
    <s v="Thailand"/>
    <s v="Thailand"/>
    <n v="1"/>
    <d v="2020-05-15T00:00:00"/>
    <n v="2020"/>
    <x v="5"/>
    <s v="1 Season"/>
    <n v="1"/>
    <s v=""/>
    <m/>
    <n v="1"/>
    <s v="Crime TV Shows, International TV Shows, TV Dramas"/>
    <s v="Crime TV Shows"/>
    <s v="Crime TV Shows, International TV Shows, TV Dramas"/>
    <n v="3"/>
  </r>
  <r>
    <n v="2529"/>
    <s v="s2529"/>
    <x v="1"/>
    <s v="Strangers from Hell"/>
    <m/>
    <s v="Lee Dong-wook, Im Si-wan, Lee Jung-eun, Lee Hyun-wook, Park Jong-hwan, Lee Joong-ok, Ahn Eun-jin"/>
    <n v="7"/>
    <s v="South Korea"/>
    <s v="South Korea"/>
    <n v="1"/>
    <d v="2020-05-15T00:00:00"/>
    <n v="2019"/>
    <x v="5"/>
    <s v="1 Season"/>
    <n v="1"/>
    <s v=""/>
    <m/>
    <n v="1"/>
    <s v="International TV Shows, Korean TV Shows, TV Horror"/>
    <s v="International TV Shows"/>
    <s v="International TV Shows, Korean TV Shows, TV Horror"/>
    <n v="3"/>
  </r>
  <r>
    <n v="2530"/>
    <s v="s2530"/>
    <x v="1"/>
    <s v="The Wiggles"/>
    <m/>
    <s v="Anthony Field, Lachlan Gillespie, Simon Pryce, Emma Watkins, Paul Paddick"/>
    <n v="5"/>
    <s v="Australia"/>
    <s v="Australia"/>
    <n v="1"/>
    <d v="2020-05-15T00:00:00"/>
    <n v="2015"/>
    <x v="0"/>
    <s v="2 Season"/>
    <n v="2"/>
    <s v=""/>
    <m/>
    <n v="2"/>
    <s v="Kids' TV"/>
    <s v="Kids' TV"/>
    <s v="Kids' TV"/>
    <n v="1"/>
  </r>
  <r>
    <n v="2531"/>
    <s v="s2531"/>
    <x v="1"/>
    <s v="White Lines"/>
    <m/>
    <s v="Laura Haddock, Nuno Lopes, Marta Milans, Laurence Fox, Daniel Mays, Angela Griffin, Juan Diego Botto, Pedro Casablanc, Bel√©n L√≥pez, Barry Ward, Tom Rhys Harries"/>
    <n v="11"/>
    <s v="United Kingdom"/>
    <s v="United Kingdom, Spain"/>
    <n v="2"/>
    <d v="2020-05-15T00:00:00"/>
    <n v="2020"/>
    <x v="5"/>
    <s v="1 Season"/>
    <n v="1"/>
    <s v=""/>
    <m/>
    <n v="1"/>
    <s v="British TV Shows, Crime TV Shows, International TV Shows"/>
    <s v="British TV Shows"/>
    <s v="British TV Shows, Crime TV Shows, International TV Shows"/>
    <n v="3"/>
  </r>
  <r>
    <n v="2543"/>
    <s v="s2543"/>
    <x v="1"/>
    <s v="True: Terrific Tales"/>
    <m/>
    <s v="Michela Luci, Jamie Watson, Eric Peterson, Anna Claire Bartlam, Nicolas Aqui, Cory Doran, Julie Lemieux, Derek McGrath"/>
    <n v="8"/>
    <s v="Canada"/>
    <s v="Canada"/>
    <n v="1"/>
    <d v="2020-05-12T00:00:00"/>
    <n v="2020"/>
    <x v="0"/>
    <s v="1 Season"/>
    <n v="1"/>
    <s v=""/>
    <m/>
    <n v="1"/>
    <s v="Kids' TV"/>
    <s v="Kids' TV"/>
    <s v="Kids' TV"/>
    <n v="1"/>
  </r>
  <r>
    <n v="2547"/>
    <s v="s2547"/>
    <x v="1"/>
    <s v="Bordertown"/>
    <m/>
    <s v="Ville Virtanen, Matleena Kuusniemi, Anu Sinisalo, Lenita Susi, Kristiina Halttu, Olivia Ainali, Ilkka Villi, Max Bremer, Matti Laine, Jasmin Hamid"/>
    <n v="10"/>
    <s v="Finland"/>
    <s v="Finland, France"/>
    <n v="2"/>
    <d v="2020-05-11T00:00:00"/>
    <n v="2019"/>
    <x v="5"/>
    <s v="3 Season"/>
    <n v="3"/>
    <s v=""/>
    <m/>
    <n v="3"/>
    <s v="Crime TV Shows, International TV Shows, TV Dramas"/>
    <s v="Crime TV Shows"/>
    <s v="Crime TV Shows, International TV Shows, TV Dramas"/>
    <n v="3"/>
  </r>
  <r>
    <n v="2549"/>
    <s v="s2549"/>
    <x v="1"/>
    <s v="Trial By Media"/>
    <m/>
    <m/>
    <n v="0"/>
    <s v="United States"/>
    <s v="United States"/>
    <n v="1"/>
    <d v="2020-05-11T00:00:00"/>
    <n v="2020"/>
    <x v="5"/>
    <s v="1 Season"/>
    <n v="1"/>
    <s v=""/>
    <m/>
    <n v="1"/>
    <s v="Crime TV Shows, Docuseries"/>
    <s v="Crime TV Shows"/>
    <s v="Crime TV Shows, Docuseries"/>
    <n v="2"/>
  </r>
  <r>
    <n v="2552"/>
    <s v="s2552"/>
    <x v="1"/>
    <s v="Dead to Me"/>
    <m/>
    <s v="Christina Applegate, Linda Cardellini, James Marsden, Max Jenkins, Sam McCarthy, Luke Roessler, Edward Asner"/>
    <n v="7"/>
    <s v="United States"/>
    <s v="United States"/>
    <n v="1"/>
    <d v="2020-05-08T00:00:00"/>
    <n v="2020"/>
    <x v="5"/>
    <s v="2 Season"/>
    <n v="2"/>
    <s v=""/>
    <m/>
    <n v="2"/>
    <s v="TV Comedies, TV Dramas"/>
    <s v="TV Comedies"/>
    <s v="TV Comedies, TV Dramas"/>
    <n v="2"/>
  </r>
  <r>
    <n v="2553"/>
    <s v="s2553"/>
    <x v="1"/>
    <s v="Restaurants on the Edge"/>
    <m/>
    <s v="Nick Liberato, Karin Bohn, Dennis Prescott"/>
    <n v="3"/>
    <s v="Canada"/>
    <s v="Canada"/>
    <n v="1"/>
    <d v="2020-05-08T00:00:00"/>
    <n v="2020"/>
    <x v="1"/>
    <s v="2 Season"/>
    <n v="2"/>
    <s v=""/>
    <m/>
    <n v="2"/>
    <s v="International TV Shows, Reality TV"/>
    <s v="International TV Shows"/>
    <s v="International TV Shows, Reality TV"/>
    <n v="2"/>
  </r>
  <r>
    <n v="2554"/>
    <s v="s2554"/>
    <x v="1"/>
    <s v="The Eddy"/>
    <s v="Damien Chazelle, Houda Benyamina, La√Øla Marrakchi, Alan Poul"/>
    <s v="Andr√© Holland, Joanna Kulig, Amandla Stenberg, Le√Øla Bekhti, Tahar Rahim, Benjamin Biolay, Adil Dehbi, Melissa George, Lada Obradovic, Tch√©ky Karyo, Randy Kerber, Elyes Aguis, Damian Nueva Cortes"/>
    <n v="13"/>
    <s v="United Kingdom"/>
    <s v="United Kingdom, Germany, United States, France"/>
    <n v="4"/>
    <d v="2020-05-08T00:00:00"/>
    <n v="2020"/>
    <x v="5"/>
    <s v="1 Season"/>
    <n v="1"/>
    <s v=""/>
    <m/>
    <n v="1"/>
    <s v="International TV Shows, TV Dramas"/>
    <s v="International TV Shows"/>
    <s v="International TV Shows, TV Dramas"/>
    <n v="2"/>
  </r>
  <r>
    <n v="2555"/>
    <s v="s2555"/>
    <x v="1"/>
    <s v="The Hollow"/>
    <m/>
    <s v="Adrian Petriw, Ashleigh Ball, Connor Parnall, Mark Hildreth, Alex Barima, Jesse Moss, Diana Kaarina, Brian Dobson"/>
    <n v="8"/>
    <s v="Canada"/>
    <s v="Canada"/>
    <n v="1"/>
    <d v="2020-05-08T00:00:00"/>
    <n v="2020"/>
    <x v="8"/>
    <s v="2 Season"/>
    <n v="2"/>
    <s v=""/>
    <m/>
    <n v="2"/>
    <s v="Kids' TV, TV Thrillers"/>
    <s v="Kids' TV"/>
    <s v="Kids' TV, TV Thrillers"/>
    <n v="2"/>
  </r>
  <r>
    <n v="2558"/>
    <s v="s2558"/>
    <x v="1"/>
    <s v="Scissor Seven"/>
    <s v="He Xiaofeng"/>
    <s v="He Xiaofeng, Jiang Guangtao, Duan Yixuan, Zhu Rongrong, Wen Sen, Jiang Huiqin, Ban Ma, Ronny Chieng, Shinji Saito, Daniel Sosa"/>
    <n v="10"/>
    <s v="China"/>
    <s v="China"/>
    <n v="1"/>
    <d v="2020-05-07T00:00:00"/>
    <n v="2020"/>
    <x v="5"/>
    <s v="2 Season"/>
    <n v="2"/>
    <s v=""/>
    <m/>
    <n v="2"/>
    <s v="International TV Shows, TV Action &amp; Adventure, TV Comedies"/>
    <s v="International TV Shows"/>
    <s v="International TV Shows, TV Action &amp; Adventure, TV Comedies"/>
    <n v="3"/>
  </r>
  <r>
    <n v="2566"/>
    <s v="s2566"/>
    <x v="1"/>
    <s v="Almost Happy"/>
    <s v="Hern√°n Guerschuny"/>
    <s v="Sebasti√°n Wainraich, Natalie P√©rez, Santiago Korovsky"/>
    <n v="3"/>
    <s v="Argentina"/>
    <s v="Argentina"/>
    <n v="1"/>
    <d v="2020-05-02T00:00:00"/>
    <n v="2020"/>
    <x v="5"/>
    <s v="1 Season"/>
    <n v="1"/>
    <s v=""/>
    <m/>
    <n v="1"/>
    <s v="International TV Shows, Spanish-Language TV Shows, TV Comedies"/>
    <s v="International TV Shows"/>
    <s v="International TV Shows, Spanish-Language TV Shows, TV Comedies"/>
    <n v="3"/>
  </r>
  <r>
    <n v="2569"/>
    <s v="s2569"/>
    <x v="1"/>
    <s v="Hangar 1: The UFO Files"/>
    <m/>
    <m/>
    <n v="0"/>
    <m/>
    <m/>
    <n v="0"/>
    <d v="2020-05-02T00:00:00"/>
    <n v="2015"/>
    <x v="6"/>
    <s v="1 Season"/>
    <n v="1"/>
    <s v=""/>
    <m/>
    <n v="1"/>
    <s v="Docuseries"/>
    <s v="Docuseries"/>
    <s v="Docuseries"/>
    <n v="1"/>
  </r>
  <r>
    <n v="2570"/>
    <s v="s2570"/>
    <x v="1"/>
    <s v="Hoarders"/>
    <m/>
    <m/>
    <n v="0"/>
    <m/>
    <m/>
    <n v="0"/>
    <d v="2020-05-02T00:00:00"/>
    <n v="2020"/>
    <x v="6"/>
    <s v="1 Season"/>
    <n v="1"/>
    <s v=""/>
    <m/>
    <n v="1"/>
    <s v="Reality TV"/>
    <s v="Reality TV"/>
    <s v="Reality TV"/>
    <n v="1"/>
  </r>
  <r>
    <n v="2575"/>
    <s v="s2575"/>
    <x v="1"/>
    <s v="The Universe: Ancient Mysteries Solved"/>
    <m/>
    <s v="Erik Thompson"/>
    <n v="1"/>
    <m/>
    <m/>
    <n v="0"/>
    <d v="2020-05-02T00:00:00"/>
    <n v="2015"/>
    <x v="6"/>
    <s v="1 Season"/>
    <n v="1"/>
    <s v=""/>
    <m/>
    <n v="1"/>
    <s v="Docuseries, Science &amp; Nature TV"/>
    <s v="Docuseries"/>
    <s v="Docuseries, Science &amp; Nature TV"/>
    <n v="2"/>
  </r>
  <r>
    <n v="2576"/>
    <s v="s2576"/>
    <x v="1"/>
    <s v="WWII in HD"/>
    <m/>
    <s v="Gary Sinise, Rob Lowe, Josh Lucas, Justin Bartha, Amy Smart, LL Cool J, Steve Zahn, Jason Ritter, Ron Livingston, Tim DeKay, Mark Hefti, James Kyson, Rob Corddry"/>
    <n v="13"/>
    <s v="United States"/>
    <s v="United States"/>
    <n v="1"/>
    <d v="2020-05-02T00:00:00"/>
    <n v="2009"/>
    <x v="1"/>
    <s v="1 Season"/>
    <n v="1"/>
    <s v=""/>
    <m/>
    <n v="1"/>
    <s v="Docuseries"/>
    <s v="Docuseries"/>
    <s v="Docuseries"/>
    <n v="1"/>
  </r>
  <r>
    <n v="2581"/>
    <s v="s2581"/>
    <x v="1"/>
    <s v="Hollywood"/>
    <m/>
    <s v="David Corenswet, Darren Criss, Patti LuPone, Jeremy Pope, Jim Parsons, Laura Harrier, Joe Mantello, Dylan McDermott, Jake Picking, Holland Taylor, Samara Weaving"/>
    <n v="11"/>
    <s v="United States"/>
    <s v="United States"/>
    <n v="1"/>
    <d v="2020-05-01T00:00:00"/>
    <n v="2020"/>
    <x v="5"/>
    <s v="1 Season"/>
    <n v="1"/>
    <s v=""/>
    <m/>
    <n v="1"/>
    <s v="TV Dramas"/>
    <s v="TV Dramas"/>
    <s v="TV Dramas"/>
    <n v="1"/>
  </r>
  <r>
    <n v="2584"/>
    <s v="s2584"/>
    <x v="1"/>
    <s v="Masha and the Bear"/>
    <m/>
    <s v="Alina Kukushkina, Boris Kutnevich, Giselle Nieto, Elsie Fisher"/>
    <n v="4"/>
    <s v="Russia"/>
    <s v="Russia"/>
    <n v="1"/>
    <d v="2020-05-01T00:00:00"/>
    <n v="2019"/>
    <x v="0"/>
    <s v="4 Season"/>
    <n v="4"/>
    <s v=""/>
    <m/>
    <n v="4"/>
    <s v="Kids' TV"/>
    <s v="Kids' TV"/>
    <s v="Kids' TV"/>
    <n v="1"/>
  </r>
  <r>
    <n v="2586"/>
    <s v="s2586"/>
    <x v="1"/>
    <s v="Medici: Masters of Florence"/>
    <m/>
    <s v="Richard Madden, Dustin Hoffman, Stuart Martin, Annabel Scholey"/>
    <n v="4"/>
    <s v="Italy"/>
    <s v="Italy, United Kingdom, France"/>
    <n v="3"/>
    <d v="2020-05-01T00:00:00"/>
    <n v="2019"/>
    <x v="5"/>
    <s v="3 Season"/>
    <n v="3"/>
    <s v=""/>
    <m/>
    <n v="3"/>
    <s v="International TV Shows, TV Dramas"/>
    <s v="International TV Shows"/>
    <s v="International TV Shows, TV Dramas"/>
    <n v="2"/>
  </r>
  <r>
    <n v="2587"/>
    <s v="s2587"/>
    <x v="1"/>
    <s v="Monthly Girls' Nozaki Kun"/>
    <m/>
    <s v="Yuichi Nakamura, Ari Ozawa, Nobuhiko Okamoto, Yuki Ono, Ryohei Kimura, Mai Nakahara, Miyuki Sawashiro, Mamoru Miyano, Marie Miyake, Ayako Kawasumi, Kenta Miyake, Daisuke Ono"/>
    <n v="12"/>
    <s v="Japan"/>
    <s v="Japan"/>
    <n v="1"/>
    <d v="2020-05-01T00:00:00"/>
    <n v="2014"/>
    <x v="6"/>
    <s v="1 Season"/>
    <n v="1"/>
    <s v=""/>
    <m/>
    <n v="1"/>
    <s v="Anime Series, Romantic TV Shows"/>
    <s v="Anime Series"/>
    <s v="Anime Series, Romantic TV Shows"/>
    <n v="2"/>
  </r>
  <r>
    <n v="2589"/>
    <s v="s2589"/>
    <x v="1"/>
    <s v="Oh Yuck"/>
    <m/>
    <s v="Kayne Tremills, Nia Roam, David Collins, Shane Dundas"/>
    <n v="4"/>
    <s v="Canada"/>
    <s v="Canada"/>
    <n v="1"/>
    <d v="2020-05-01T00:00:00"/>
    <n v="2020"/>
    <x v="4"/>
    <s v="1 Season"/>
    <n v="1"/>
    <s v=""/>
    <m/>
    <n v="1"/>
    <s v="Kids' TV, TV Comedies"/>
    <s v="Kids' TV"/>
    <s v="Kids' TV, TV Comedies"/>
    <n v="2"/>
  </r>
  <r>
    <n v="2591"/>
    <s v="s2591"/>
    <x v="1"/>
    <s v="Reckoning"/>
    <m/>
    <s v="Aden Young, Sam Trammell, Simone Kessell, Laura Gordon, Gloria Garayua, Mitzi Ruhlmann, Milly Alcock, Ed Oxenbould, Finn Little, Anthony Phelan, Diana Glenn, Lauren Pegus"/>
    <n v="12"/>
    <s v="Australia"/>
    <s v="Australia, United States"/>
    <n v="2"/>
    <d v="2020-05-01T00:00:00"/>
    <n v="2019"/>
    <x v="5"/>
    <s v="1 Season"/>
    <n v="1"/>
    <s v=""/>
    <m/>
    <n v="1"/>
    <s v="Crime TV Shows, TV Dramas, TV Mysteries"/>
    <s v="Crime TV Shows"/>
    <s v="Crime TV Shows, TV Dramas, TV Mysteries"/>
    <n v="3"/>
  </r>
  <r>
    <n v="2599"/>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n v="18"/>
    <s v="Japan"/>
    <s v="Japan"/>
    <n v="1"/>
    <d v="2020-04-30T00:00:00"/>
    <n v="2020"/>
    <x v="1"/>
    <s v="1 Season"/>
    <n v="1"/>
    <s v=""/>
    <m/>
    <n v="1"/>
    <s v="Anime Series, International TV Shows"/>
    <s v="Anime Series"/>
    <s v="Anime Series, International TV Shows"/>
    <n v="2"/>
  </r>
  <r>
    <n v="2600"/>
    <s v="s2600"/>
    <x v="1"/>
    <s v="El se√±or de los Cielos"/>
    <m/>
    <s v="Rafael Amaya, Ximena Herrera, Robinson D√≠az, Ra√∫l M√©ndez, Gabriel Porras, Carmen Villalobos, Mauricio Ochmann, Fernanda Castillo, Marlene Favela, Carmen Aub, Maritza Rodr√≠guez"/>
    <n v="11"/>
    <s v="United States"/>
    <s v="United States, Mexico, Colombia"/>
    <n v="3"/>
    <d v="2020-04-30T00:00:00"/>
    <n v="2019"/>
    <x v="5"/>
    <s v="7 Season"/>
    <n v="7"/>
    <s v=""/>
    <m/>
    <n v="7"/>
    <s v="Crime TV Shows, International TV Shows, Spanish-Language TV Shows"/>
    <s v="Crime TV Shows"/>
    <s v="Crime TV Shows, International TV Shows, Spanish-Language TV Shows"/>
    <n v="3"/>
  </r>
  <r>
    <n v="2601"/>
    <s v="s2601"/>
    <x v="1"/>
    <s v="Good Witch"/>
    <m/>
    <s v="Catherine Bell, Bailee Madison, Rhys Matthew Bond, James Denton, Catherine Disher, Anthony Lemke, Peter MacNeill, Hannah Endicott-Douglas, Noah Cappe, Kylee Evans"/>
    <n v="10"/>
    <s v="United States"/>
    <s v="United States, Canada"/>
    <n v="2"/>
    <d v="2020-04-30T00:00:00"/>
    <n v="2019"/>
    <x v="6"/>
    <s v="5 Season"/>
    <n v="5"/>
    <s v=""/>
    <m/>
    <n v="5"/>
    <s v="TV Dramas, TV Sci-Fi &amp; Fantasy"/>
    <s v="TV Dramas"/>
    <s v="TV Dramas, TV Sci-Fi &amp; Fantasy"/>
    <n v="2"/>
  </r>
  <r>
    <n v="2603"/>
    <s v="s2603"/>
    <x v="1"/>
    <s v="The Forest of Love: Deep Cut"/>
    <s v="Sion Sono"/>
    <s v="Kippei Shiina, Shinnosuke Mitsushima, Kyooko Hinami, Eri Kamataki, Young Dais, Natsuki Kawamura, Yuzuka Nakaya, Dai Hasegawa, Chiho Fujii, Sei Matobu, Denden"/>
    <n v="11"/>
    <s v="Japan"/>
    <s v="Japan"/>
    <n v="1"/>
    <d v="2020-04-30T00:00:00"/>
    <n v="2020"/>
    <x v="5"/>
    <s v="1 Season"/>
    <n v="1"/>
    <s v=""/>
    <m/>
    <n v="1"/>
    <s v="Crime TV Shows, International TV Shows, TV Dramas"/>
    <s v="Crime TV Shows"/>
    <s v="Crime TV Shows, International TV Shows, TV Dramas"/>
    <n v="3"/>
  </r>
  <r>
    <n v="2604"/>
    <s v="s2604"/>
    <x v="1"/>
    <s v="The Victims' Game"/>
    <s v="David Chuang, Chen Kuan-chung"/>
    <s v="Joseph Chang, Hsu Wei-ning, Jason Wang, Ruby Lin, Moon Lee, River Huang, Chen Chia-kuei, Ding Ning, Hsia Ching-ting, Rexen Cheng"/>
    <n v="10"/>
    <s v="Taiwan"/>
    <s v="Taiwan"/>
    <n v="1"/>
    <d v="2020-04-30T00:00:00"/>
    <n v="2020"/>
    <x v="5"/>
    <s v="1 Season"/>
    <n v="1"/>
    <s v=""/>
    <m/>
    <n v="1"/>
    <s v="Crime TV Shows, International TV Shows, TV Dramas"/>
    <s v="Crime TV Shows"/>
    <s v="Crime TV Shows, International TV Shows, TV Dramas"/>
    <n v="3"/>
  </r>
  <r>
    <n v="2607"/>
    <s v="s2607"/>
    <x v="1"/>
    <s v="Extracurricular"/>
    <m/>
    <s v="Kim Dong-hee, Jung Da-bin, Park Ju-hyun, Nam Yoon-su, Choi Min-soo, Kim Yeo-jin, Park Hyuk-kwon"/>
    <n v="7"/>
    <s v="South Korea"/>
    <s v="South Korea"/>
    <n v="1"/>
    <d v="2020-04-29T00:00:00"/>
    <n v="2020"/>
    <x v="5"/>
    <s v="1 Season"/>
    <n v="1"/>
    <s v=""/>
    <m/>
    <n v="1"/>
    <s v="Crime TV Shows, International TV Shows, Korean TV Shows"/>
    <s v="Crime TV Shows"/>
    <s v="Crime TV Shows, International TV Shows, Korean TV Shows"/>
    <n v="3"/>
  </r>
  <r>
    <n v="2610"/>
    <s v="s2610"/>
    <x v="1"/>
    <s v="Nadiya‚Äôs Time to Eat"/>
    <m/>
    <s v="Nadiya Hussain"/>
    <n v="1"/>
    <s v="United Kingdom"/>
    <s v="United Kingdom"/>
    <n v="1"/>
    <d v="2020-04-29T00:00:00"/>
    <n v="2020"/>
    <x v="4"/>
    <s v="1 Season"/>
    <n v="1"/>
    <s v=""/>
    <m/>
    <n v="1"/>
    <s v="British TV Shows, International TV Shows, Reality TV"/>
    <s v="British TV Shows"/>
    <s v="British TV Shows, International TV Shows, Reality TV"/>
    <n v="3"/>
  </r>
  <r>
    <n v="2612"/>
    <s v="s2612"/>
    <x v="1"/>
    <s v="Tjovitjo"/>
    <m/>
    <s v="Warren Masemola, Nobulali Dangazele, Rapulana Seiphemo, Sibulele Gcilitshana, Jabulile Mahlambi, Ntosh Madlingozi, Hlengiwe Lushaba, Kanyi Nokwe, Harriet Manamela, Soso Rungqu, Fisiwe Kubeka, Victor Mohale"/>
    <n v="12"/>
    <s v="South Africa"/>
    <s v="South Africa"/>
    <n v="1"/>
    <d v="2020-04-29T00:00:00"/>
    <n v="2017"/>
    <x v="5"/>
    <s v="2 Season"/>
    <n v="2"/>
    <s v=""/>
    <m/>
    <n v="2"/>
    <s v="International TV Shows, TV Dramas"/>
    <s v="International TV Shows"/>
    <s v="International TV Shows, TV Dramas"/>
    <n v="2"/>
  </r>
  <r>
    <n v="2628"/>
    <s v="s2628"/>
    <x v="1"/>
    <s v="Coronavirus, Explained"/>
    <m/>
    <m/>
    <n v="0"/>
    <s v="United States"/>
    <s v="United States"/>
    <n v="1"/>
    <d v="2020-04-26T00:00:00"/>
    <n v="2020"/>
    <x v="6"/>
    <s v="1 Season"/>
    <n v="1"/>
    <s v=""/>
    <m/>
    <n v="1"/>
    <s v="Docuseries, Science &amp; Nature TV"/>
    <s v="Docuseries"/>
    <s v="Docuseries, Science &amp; Nature TV"/>
    <n v="2"/>
  </r>
  <r>
    <n v="2629"/>
    <s v="s2629"/>
    <x v="1"/>
    <s v="The Last Kingdom"/>
    <m/>
    <s v="Alexander Dreymon, Emily Cox, David Dawson, Ian Hart, Rune Temte, Matthew Macfadyen, Rutger Hauer, Tobias Santelmann, Peter Gantzler, Adrian Bower, Joseph Millson, Henning Valin Jakobsen, Alexandre Willaume, Thomas W. Gabrielsson"/>
    <n v="14"/>
    <s v="United Kingdom"/>
    <s v="United Kingdom"/>
    <n v="1"/>
    <d v="2020-04-26T00:00:00"/>
    <n v="2020"/>
    <x v="5"/>
    <s v="4 Season"/>
    <n v="4"/>
    <s v=""/>
    <m/>
    <n v="4"/>
    <s v="British TV Shows, International TV Shows, TV Action &amp; Adventure"/>
    <s v="British TV Shows"/>
    <s v="British TV Shows, International TV Shows, TV Action &amp; Adventure"/>
    <n v="3"/>
  </r>
  <r>
    <n v="2632"/>
    <s v="s2632"/>
    <x v="1"/>
    <s v="My Secret Romance"/>
    <m/>
    <s v="Sung Hoon, Song Ji-eun, Kim Jae-young, Jeong Da-sol, Lee Kan-hee, Kim Jong-goo, Park Sin-un, Jeon So-min"/>
    <n v="8"/>
    <s v="South Korea"/>
    <s v="South Korea"/>
    <n v="1"/>
    <d v="2020-04-25T00:00:00"/>
    <n v="2017"/>
    <x v="1"/>
    <s v="1 Season"/>
    <n v="1"/>
    <s v=""/>
    <m/>
    <n v="1"/>
    <s v="International TV Shows, Korean TV Shows, Romantic TV Shows"/>
    <s v="International TV Shows"/>
    <s v="International TV Shows, Korean TV Shows, Romantic TV Shows"/>
    <n v="3"/>
  </r>
  <r>
    <n v="2640"/>
    <s v="s2640"/>
    <x v="1"/>
    <s v="ÿØŸÅÿπÿ© ÿßŸÑŸÇÿßŸáÿ±ÿ©"/>
    <m/>
    <s v="Bashar al-Shatti, Fatima Al Safi, Maram Balochi, Hamad Ashkanani, Nour Alghandour, Khaled Al-Shaer"/>
    <n v="6"/>
    <m/>
    <m/>
    <n v="0"/>
    <d v="2020-04-25T00:00:00"/>
    <n v="2019"/>
    <x v="1"/>
    <s v="1 Season"/>
    <n v="1"/>
    <s v=""/>
    <m/>
    <n v="1"/>
    <s v="International TV Shows, TV Dramas"/>
    <s v="International TV Shows"/>
    <s v="International TV Shows, TV Dramas"/>
    <n v="2"/>
  </r>
  <r>
    <n v="2641"/>
    <s v="s2641"/>
    <x v="1"/>
    <s v="After Life"/>
    <m/>
    <s v="Ricky Gervais, Tom Basden, Tony Way, Diane Morgan, Mandeep Dhillon, David Bradley, Ashley Jensen, Kerry Godliman"/>
    <n v="8"/>
    <s v="United Kingdom"/>
    <s v="United Kingdom"/>
    <n v="1"/>
    <d v="2020-04-24T00:00:00"/>
    <n v="2020"/>
    <x v="5"/>
    <s v="2 Season"/>
    <n v="2"/>
    <s v=""/>
    <m/>
    <n v="2"/>
    <s v="British TV Shows, International TV Shows, TV Comedies"/>
    <s v="British TV Shows"/>
    <s v="British TV Shows, International TV Shows, TV Comedies"/>
    <n v="3"/>
  </r>
  <r>
    <n v="2642"/>
    <s v="s2642"/>
    <x v="1"/>
    <s v="DreamWorks Spooky Stories: Volume 2"/>
    <m/>
    <s v="Seth Rogen, Will Arnett, Hugh Laurie, Will Ferrell, David Cross, Sean Bishop, Kiefer Sutherland, Cody Cameron, Aron Warner"/>
    <n v="9"/>
    <m/>
    <m/>
    <n v="0"/>
    <d v="2020-04-24T00:00:00"/>
    <n v="2011"/>
    <x v="6"/>
    <s v="1 Season"/>
    <n v="1"/>
    <s v=""/>
    <m/>
    <n v="1"/>
    <s v="Kids' TV, TV Comedies"/>
    <s v="Kids' TV"/>
    <s v="Kids' TV, TV Comedies"/>
    <n v="2"/>
  </r>
  <r>
    <n v="2644"/>
    <s v="s2644"/>
    <x v="1"/>
    <s v="Love 101"/>
    <m/>
    <s v="Pƒ±nar Deniz, Kubilay Aka, Mert Yazƒ±cƒ±oƒülu, Alina Boz, Selahattin Pa≈üalƒ±, ƒ∞pek Filiz Yazƒ±cƒ±, Kaan Urgancƒ±oƒülu, M√ºfit Kayacan, Bade ƒ∞≈ü√ßil, Tuba √únsal"/>
    <n v="10"/>
    <s v="Turkey"/>
    <s v="Turkey"/>
    <n v="1"/>
    <d v="2020-04-24T00:00:00"/>
    <n v="2020"/>
    <x v="5"/>
    <s v="1 Season"/>
    <n v="1"/>
    <s v=""/>
    <m/>
    <n v="1"/>
    <s v="International TV Shows, TV Dramas, Teen TV Shows"/>
    <s v="International TV Shows"/>
    <s v="International TV Shows, TV Dramas, Teen TV Shows"/>
    <n v="3"/>
  </r>
  <r>
    <n v="2646"/>
    <s v="s2646"/>
    <x v="1"/>
    <s v="Ghost in the Shell: SAC_2045"/>
    <m/>
    <s v="Atsuko Tanaka, Osamu Saka, Akio Otsuka, Koichi Yamadera, Yutaka Nakano, Toru Okawa, Takashi Onozuka, Taro Yamaguchi, Sakiko Tamagawa, Megumi Han, Kenjiro Tsuda, Kaiji Soze, Shigeo Kiyama"/>
    <n v="13"/>
    <s v="Japan"/>
    <s v="Japan, United States"/>
    <n v="2"/>
    <d v="2020-04-23T00:00:00"/>
    <n v="2020"/>
    <x v="1"/>
    <s v="1 Season"/>
    <n v="1"/>
    <s v=""/>
    <m/>
    <n v="1"/>
    <s v="Anime Series, Crime TV Shows, International TV Shows"/>
    <s v="Anime Series"/>
    <s v="Anime Series, Crime TV Shows, International TV Shows"/>
    <n v="3"/>
  </r>
  <r>
    <n v="2649"/>
    <s v="s2649"/>
    <x v="1"/>
    <s v="The House of Flowers"/>
    <m/>
    <s v="Ver√≥nica Castro, Aislinn Derbez, Cecilia Su√°rez, Dario Yazbek Bernal, Paco Le√≥n, Arturo R√≠os, Juan Pablo Medina, Ver√≥nica Langer, Lucas Vel√°zquez"/>
    <n v="9"/>
    <s v="Mexico"/>
    <s v="Mexico"/>
    <n v="1"/>
    <d v="2020-04-23T00:00:00"/>
    <n v="2020"/>
    <x v="5"/>
    <s v="3 Season"/>
    <n v="3"/>
    <s v=""/>
    <m/>
    <n v="3"/>
    <s v="International TV Shows, Spanish-Language TV Shows, TV Comedies"/>
    <s v="International TV Shows"/>
    <s v="International TV Shows, Spanish-Language TV Shows, TV Comedies"/>
    <n v="3"/>
  </r>
  <r>
    <n v="2652"/>
    <s v="s2652"/>
    <x v="1"/>
    <s v="Absurd Planet"/>
    <m/>
    <s v="Afi Ekulona"/>
    <n v="1"/>
    <s v="United States"/>
    <s v="United States"/>
    <n v="1"/>
    <d v="2020-04-22T00:00:00"/>
    <n v="2020"/>
    <x v="6"/>
    <s v="1 Season"/>
    <n v="1"/>
    <s v=""/>
    <m/>
    <n v="1"/>
    <s v="Docuseries, Science &amp; Nature TV, TV Comedies"/>
    <s v="Docuseries"/>
    <s v="Docuseries, Science &amp; Nature TV, TV Comedies"/>
    <n v="3"/>
  </r>
  <r>
    <n v="2658"/>
    <s v="s2658"/>
    <x v="1"/>
    <s v="Win the Wilderness"/>
    <m/>
    <m/>
    <n v="0"/>
    <s v="United Kingdom"/>
    <s v="United Kingdom"/>
    <n v="1"/>
    <d v="2020-04-22T00:00:00"/>
    <n v="2020"/>
    <x v="1"/>
    <s v="1 Season"/>
    <n v="1"/>
    <s v=""/>
    <m/>
    <n v="1"/>
    <s v="British TV Shows, International TV Shows, Reality TV"/>
    <s v="British TV Shows"/>
    <s v="British TV Shows, International TV Shows, Reality TV"/>
    <n v="3"/>
  </r>
  <r>
    <n v="2659"/>
    <s v="s2659"/>
    <x v="1"/>
    <s v="Bleach"/>
    <m/>
    <s v="Masakazu Morita, Fumiko Orikasa, Yuki Matsuoka, Noriaki Sugiyama, Hiroki Yasumoto, Kentaro Ito, Ryotaro Okiayu"/>
    <n v="7"/>
    <s v="Japan"/>
    <s v="Japan"/>
    <n v="1"/>
    <d v="2020-04-21T00:00:00"/>
    <n v="2006"/>
    <x v="1"/>
    <s v="5 Season"/>
    <n v="5"/>
    <s v=""/>
    <m/>
    <n v="5"/>
    <s v="Anime Series, International TV Shows"/>
    <s v="Anime Series"/>
    <s v="Anime Series, International TV Shows"/>
    <n v="2"/>
  </r>
  <r>
    <n v="2660"/>
    <s v="s2660"/>
    <x v="1"/>
    <s v="Middleditch &amp; Schwartz"/>
    <s v="Ryan Polito"/>
    <s v="Thomas Middleditch, Ben Schwartz"/>
    <n v="2"/>
    <s v="United States"/>
    <s v="United States"/>
    <n v="1"/>
    <d v="2020-04-21T00:00:00"/>
    <n v="2020"/>
    <x v="5"/>
    <s v="1 Season"/>
    <n v="1"/>
    <s v=""/>
    <m/>
    <n v="1"/>
    <s v="TV Comedies"/>
    <s v="TV Comedies"/>
    <s v="TV Comedies"/>
    <n v="1"/>
  </r>
  <r>
    <n v="2661"/>
    <s v="s2661"/>
    <x v="1"/>
    <s v="Nicky Jam: El Ganador"/>
    <m/>
    <s v="Nicky Jam, Diego Cadavid, Ana Lucia Dominguez, Darkiel, Osvaldo Friger, Jarlin Javier Martinez, Luis Rivera, Nestor Rodulfo, Luis Gonzaga"/>
    <n v="9"/>
    <s v="Puerto Rico"/>
    <s v="Puerto Rico, United States, Colombia"/>
    <n v="3"/>
    <d v="2020-04-21T00:00:00"/>
    <n v="2018"/>
    <x v="5"/>
    <s v="1 Season"/>
    <n v="1"/>
    <s v=""/>
    <m/>
    <n v="1"/>
    <s v="Crime TV Shows, International TV Shows, Spanish-Language TV Shows"/>
    <s v="Crime TV Shows"/>
    <s v="Crime TV Shows, International TV Shows, Spanish-Language TV Shows"/>
    <n v="3"/>
  </r>
  <r>
    <n v="2662"/>
    <s v="s2662"/>
    <x v="1"/>
    <s v="Cooked with Cannabis"/>
    <m/>
    <s v="Kelis, Leather Storrs"/>
    <n v="2"/>
    <s v="United States"/>
    <s v="United States"/>
    <n v="1"/>
    <d v="2020-04-20T00:00:00"/>
    <n v="2020"/>
    <x v="5"/>
    <s v="1 Season"/>
    <n v="1"/>
    <s v=""/>
    <m/>
    <n v="1"/>
    <s v="Reality TV"/>
    <s v="Reality TV"/>
    <s v="Reality TV"/>
    <n v="1"/>
  </r>
  <r>
    <n v="2663"/>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n v="17"/>
    <s v="United States"/>
    <s v="United States"/>
    <n v="1"/>
    <d v="2020-04-20T00:00:00"/>
    <n v="2020"/>
    <x v="5"/>
    <s v="1 Season"/>
    <n v="1"/>
    <s v=""/>
    <m/>
    <n v="1"/>
    <s v="TV Comedies"/>
    <s v="TV Comedies"/>
    <s v="TV Comedies"/>
    <n v="1"/>
  </r>
  <r>
    <n v="2665"/>
    <s v="s2665"/>
    <x v="1"/>
    <s v="ChuChu TV Nursery Rhymes &amp; Kids Songs (Hindi)"/>
    <m/>
    <m/>
    <n v="0"/>
    <s v="India"/>
    <s v="India"/>
    <n v="1"/>
    <d v="2020-04-18T00:00:00"/>
    <n v="2019"/>
    <x v="0"/>
    <s v="1 Season"/>
    <n v="1"/>
    <s v=""/>
    <m/>
    <n v="1"/>
    <s v="Kids' TV"/>
    <s v="Kids' TV"/>
    <s v="Kids' TV"/>
    <n v="1"/>
  </r>
  <r>
    <n v="2666"/>
    <s v="s2666"/>
    <x v="1"/>
    <s v="The King: Eternal Monarch"/>
    <m/>
    <s v="Lee Min-ho, Kim Go-eun, Woo Do‚Äëhwan, Kim Kyung-nam, Jung Eun-chae, Lee Jung-jin, Kim Young-ok"/>
    <n v="7"/>
    <s v="South Korea"/>
    <s v="South Korea"/>
    <n v="1"/>
    <d v="2020-04-18T00:00:00"/>
    <n v="2020"/>
    <x v="1"/>
    <s v="1 Season"/>
    <n v="1"/>
    <s v=""/>
    <m/>
    <n v="1"/>
    <s v="Crime TV Shows, International TV Shows, Korean TV Shows"/>
    <s v="Crime TV Shows"/>
    <s v="Crime TV Shows, International TV Shows, Korean TV Shows"/>
    <n v="3"/>
  </r>
  <r>
    <n v="2667"/>
    <s v="s2667"/>
    <x v="1"/>
    <s v="#blackAF"/>
    <m/>
    <s v="Kenya Barris, Rashida Jones, Iman Benson, Genneya Walton, Scarlet Spencer, Justin Claiborne, Ravi Cabot-Conyers"/>
    <n v="7"/>
    <s v="United States"/>
    <s v="United States"/>
    <n v="1"/>
    <d v="2020-04-17T00:00:00"/>
    <n v="2020"/>
    <x v="5"/>
    <s v="1 Season"/>
    <n v="1"/>
    <s v=""/>
    <m/>
    <n v="1"/>
    <s v="TV Comedies"/>
    <s v="TV Comedies"/>
    <s v="TV Comedies"/>
    <n v="1"/>
  </r>
  <r>
    <n v="2670"/>
    <s v="s2670"/>
    <x v="1"/>
    <s v="El Drag√≥n: Return of a Warrior"/>
    <m/>
    <s v="Sebasti√°n Rulli, Renata Notni, Roberto Mateos, Irina Baeva, Cassandra S√°nchez Navarro, Manuel Balbi, Javier G√≥mez, Alejandro √Åvila, Sof√≠a Castro, Juan Pablo Gil"/>
    <n v="10"/>
    <s v="Mexico"/>
    <s v="Mexico"/>
    <n v="1"/>
    <d v="2020-04-17T00:00:00"/>
    <n v="2020"/>
    <x v="5"/>
    <s v="2 Season"/>
    <n v="2"/>
    <s v=""/>
    <m/>
    <n v="2"/>
    <s v="Crime TV Shows, International TV Shows, Spanish-Language TV Shows"/>
    <s v="Crime TV Shows"/>
    <s v="Crime TV Shows, International TV Shows, Spanish-Language TV Shows"/>
    <n v="3"/>
  </r>
  <r>
    <n v="2671"/>
    <s v="s2671"/>
    <x v="1"/>
    <s v="Hasmukh"/>
    <m/>
    <s v="Vir Das, Ranvir Shorey, Manoj Pahwa, Ravi Kishan, Raza Murad, Inaamulhaq, Suhail Nayyar, Amrita Bagchi"/>
    <n v="8"/>
    <s v="India"/>
    <s v="India"/>
    <n v="1"/>
    <d v="2020-04-17T00:00:00"/>
    <n v="2020"/>
    <x v="5"/>
    <s v="1 Season"/>
    <n v="1"/>
    <s v=""/>
    <m/>
    <n v="1"/>
    <s v="Crime TV Shows, International TV Shows, TV Comedies"/>
    <s v="Crime TV Shows"/>
    <s v="Crime TV Shows, International TV Shows, TV Comedies"/>
    <n v="3"/>
  </r>
  <r>
    <n v="2676"/>
    <s v="s2676"/>
    <x v="1"/>
    <s v="Fary : Hexagone"/>
    <s v="Adrien Lagier, Ousmane Ly"/>
    <s v="Fary"/>
    <n v="1"/>
    <s v="France"/>
    <s v="France"/>
    <n v="1"/>
    <d v="2020-04-16T00:00:00"/>
    <n v="2020"/>
    <x v="5"/>
    <s v="2 Season"/>
    <n v="2"/>
    <s v=""/>
    <m/>
    <n v="2"/>
    <s v="International TV Shows, Stand-Up Comedy &amp; Talk Shows, TV Comedies"/>
    <s v="International TV Shows"/>
    <s v="International TV Shows, Stand-Up Comedy &amp; Talk Shows, TV Comedies"/>
    <n v="3"/>
  </r>
  <r>
    <n v="2677"/>
    <s v="s2677"/>
    <x v="1"/>
    <s v="Fauda"/>
    <m/>
    <s v="Lior Raz, Hisham Suliman, Shadi Mar'i, La√´titia E√Ødo, Tsahi Halevi, Yuval Segal, Neta Garty, Tomer Kapon, Itzik Cohen, Rona-Lee Shim'on, Boaz Konforty, Doron Ben-David"/>
    <n v="12"/>
    <s v="Israel"/>
    <s v="Israel"/>
    <n v="1"/>
    <d v="2020-04-16T00:00:00"/>
    <n v="2020"/>
    <x v="5"/>
    <s v="3 Season"/>
    <n v="3"/>
    <s v=""/>
    <m/>
    <n v="3"/>
    <s v="Crime TV Shows, International TV Shows, TV Action &amp; Adventure"/>
    <s v="Crime TV Shows"/>
    <s v="Crime TV Shows, International TV Shows, TV Action &amp; Adventure"/>
    <n v="3"/>
  </r>
  <r>
    <n v="2685"/>
    <s v="s2685"/>
    <x v="1"/>
    <s v="The Innocence Files"/>
    <m/>
    <m/>
    <n v="0"/>
    <s v="United States"/>
    <s v="United States"/>
    <n v="1"/>
    <d v="2020-04-15T00:00:00"/>
    <n v="2020"/>
    <x v="5"/>
    <s v="1 Season"/>
    <n v="1"/>
    <s v=""/>
    <m/>
    <n v="1"/>
    <s v="Crime TV Shows, Docuseries"/>
    <s v="Crime TV Shows"/>
    <s v="Crime TV Shows, Docuseries"/>
    <n v="2"/>
  </r>
  <r>
    <n v="2692"/>
    <s v="s2692"/>
    <x v="1"/>
    <s v="Brews Brothers"/>
    <m/>
    <s v="Alan Aisenberg, Mike Castle, Carmen Flood, Marques Ray"/>
    <n v="4"/>
    <s v="United States"/>
    <s v="United States"/>
    <n v="1"/>
    <d v="2020-04-10T00:00:00"/>
    <n v="2020"/>
    <x v="5"/>
    <s v="1 Season"/>
    <n v="1"/>
    <s v=""/>
    <m/>
    <n v="1"/>
    <s v="TV Comedies"/>
    <s v="TV Comedies"/>
    <s v="TV Comedies"/>
    <n v="1"/>
  </r>
  <r>
    <n v="2697"/>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n v="14"/>
    <s v="Italy"/>
    <s v="Italy"/>
    <n v="1"/>
    <d v="2020-04-10T00:00:00"/>
    <n v="2019"/>
    <x v="5"/>
    <s v="1 Season"/>
    <n v="1"/>
    <s v=""/>
    <m/>
    <n v="1"/>
    <s v="Crime TV Shows, International TV Shows, TV Dramas"/>
    <s v="Crime TV Shows"/>
    <s v="Crime TV Shows, International TV Shows, TV Dramas"/>
    <n v="3"/>
  </r>
  <r>
    <n v="2699"/>
    <s v="s2699"/>
    <x v="1"/>
    <s v="Hi Score Girl"/>
    <m/>
    <s v="Kohei Amasaki, Sayumi Suzushiro, Yuuki Hirose, Kazuyuki Okitsu, Daiki Yamashita, Daria Midou, Satomi Arai, Shizuka Ito, Cho, Chinatsu Akasaki, Tomokazu Sugita, Yuichi Nakamura, Kana Ueda, Taketora, Hochu Otsuka, Hiroki Yasumoto"/>
    <n v="16"/>
    <s v="Japan"/>
    <s v="Japan"/>
    <n v="1"/>
    <d v="2020-04-09T00:00:00"/>
    <n v="2019"/>
    <x v="1"/>
    <s v="2 Season"/>
    <n v="2"/>
    <s v=""/>
    <m/>
    <n v="2"/>
    <s v="Anime Series, International TV Shows, Romantic TV Shows"/>
    <s v="Anime Series"/>
    <s v="Anime Series, International TV Shows, Romantic TV Shows"/>
    <n v="3"/>
  </r>
  <r>
    <n v="2700"/>
    <s v="s2700"/>
    <x v="1"/>
    <s v="The Circle France"/>
    <m/>
    <m/>
    <n v="0"/>
    <m/>
    <m/>
    <n v="0"/>
    <d v="2020-04-09T00:00:00"/>
    <n v="2020"/>
    <x v="5"/>
    <s v="1 Season"/>
    <n v="1"/>
    <s v=""/>
    <m/>
    <n v="1"/>
    <s v="International TV Shows, Reality TV"/>
    <s v="International TV Shows"/>
    <s v="International TV Shows, Reality TV"/>
    <n v="2"/>
  </r>
  <r>
    <n v="2709"/>
    <s v="s2709"/>
    <x v="1"/>
    <s v="El Reemplazante"/>
    <m/>
    <s v="Iv√°n √Ålvarez de Araya, Blanca Lewin, Karla Melo, Sebasti√°n Ayala, Roberto Far√≠as, Sergio Hern√°ndez"/>
    <n v="6"/>
    <s v="Chile"/>
    <s v="Chile"/>
    <n v="1"/>
    <d v="2020-04-04T00:00:00"/>
    <n v="2013"/>
    <x v="5"/>
    <s v="2 Season"/>
    <n v="2"/>
    <s v=""/>
    <m/>
    <n v="2"/>
    <s v="International TV Shows, Spanish-Language TV Shows, TV Dramas"/>
    <s v="International TV Shows"/>
    <s v="International TV Shows, Spanish-Language TV Shows, TV Dramas"/>
    <n v="3"/>
  </r>
  <r>
    <n v="2711"/>
    <s v="s2711"/>
    <x v="1"/>
    <s v="Legacies"/>
    <m/>
    <s v="Danielle Rose Russell, Aria Shahghasemi, Kaylee Bryant, Jenny Boyd, Quincy Fouse, Peyton Alex Smith, Matthew Davis, Archie L. Winston"/>
    <n v="8"/>
    <s v="United States"/>
    <s v="United States"/>
    <n v="1"/>
    <d v="2020-04-03T00:00:00"/>
    <n v="2019"/>
    <x v="1"/>
    <s v="2 Season"/>
    <n v="2"/>
    <s v=""/>
    <m/>
    <n v="2"/>
    <s v="TV Dramas, TV Sci-Fi &amp; Fantasy, Teen TV Shows"/>
    <s v="TV Dramas"/>
    <s v="TV Dramas, TV Sci-Fi &amp; Fantasy, Teen TV Shows"/>
    <n v="3"/>
  </r>
  <r>
    <n v="2719"/>
    <s v="s2719"/>
    <x v="1"/>
    <s v="Community"/>
    <m/>
    <s v="Ken Jeong, Jim Rash, Donald Glover, Joel McHale, Gillian Jacobs, Danny Pudi, Alison Brie, Chevy Chase, Yvette Nicole Brown"/>
    <n v="9"/>
    <s v="United States"/>
    <s v="United States"/>
    <n v="1"/>
    <d v="2020-04-01T00:00:00"/>
    <n v="2015"/>
    <x v="1"/>
    <s v="6 Season"/>
    <n v="6"/>
    <s v=""/>
    <m/>
    <n v="6"/>
    <s v="TV Comedies"/>
    <s v="TV Comedies"/>
    <s v="TV Comedies"/>
    <n v="1"/>
  </r>
  <r>
    <n v="2728"/>
    <s v="s2728"/>
    <x v="1"/>
    <s v="How to Fix a Drug Scandal"/>
    <m/>
    <m/>
    <n v="0"/>
    <s v="United States"/>
    <s v="United States"/>
    <n v="1"/>
    <d v="2020-04-01T00:00:00"/>
    <n v="2020"/>
    <x v="5"/>
    <s v="1 Season"/>
    <n v="1"/>
    <s v=""/>
    <m/>
    <n v="1"/>
    <s v="Crime TV Shows, Docuseries"/>
    <s v="Crime TV Shows"/>
    <s v="Crime TV Shows, Docuseries"/>
    <n v="2"/>
  </r>
  <r>
    <n v="2737"/>
    <s v="s2737"/>
    <x v="1"/>
    <s v="Man Like Mobeen"/>
    <m/>
    <m/>
    <n v="0"/>
    <s v="United Kingdom"/>
    <s v="United Kingdom"/>
    <n v="1"/>
    <d v="2020-04-01T00:00:00"/>
    <n v="2020"/>
    <x v="5"/>
    <s v="3 Season"/>
    <n v="3"/>
    <s v=""/>
    <m/>
    <n v="3"/>
    <s v="British TV Shows, International TV Shows, TV Comedies"/>
    <s v="British TV Shows"/>
    <s v="British TV Shows, International TV Shows, TV Comedies"/>
    <n v="3"/>
  </r>
  <r>
    <n v="2740"/>
    <s v="s2740"/>
    <x v="1"/>
    <s v="Pok√©mon the Series"/>
    <m/>
    <s v="Sarah Natochenny, Laurie Hymes, Jessica Paquet, Rosie Reyes, Alyson Leigh Rosenfeld, Marc Swint, Rodger Parsons"/>
    <n v="7"/>
    <m/>
    <m/>
    <n v="0"/>
    <d v="2020-04-01T00:00:00"/>
    <n v="2019"/>
    <x v="8"/>
    <s v="3 Season"/>
    <n v="3"/>
    <s v=""/>
    <m/>
    <n v="3"/>
    <s v="Anime Series, Kids' TV"/>
    <s v="Anime Series"/>
    <s v="Anime Series, Kids' TV"/>
    <n v="2"/>
  </r>
  <r>
    <n v="2741"/>
    <s v="s2741"/>
    <x v="1"/>
    <s v="Saint Seiya"/>
    <m/>
    <s v="Toru Furuya, Hirotaka Suzuoki, Ryo Horikawa, Koichi Hashimoto, Hideyuki Hori, Keiko Han, Yuriko Yamamoto, Kohei Miyauchi, Mami Koyama"/>
    <n v="9"/>
    <s v="Japan"/>
    <s v="Japan"/>
    <n v="1"/>
    <d v="2020-04-01T00:00:00"/>
    <n v="1986"/>
    <x v="1"/>
    <s v="6 Season"/>
    <n v="6"/>
    <s v=""/>
    <m/>
    <n v="6"/>
    <s v="Anime Series"/>
    <s v="Anime Series"/>
    <s v="Anime Series"/>
    <n v="1"/>
  </r>
  <r>
    <n v="2743"/>
    <s v="s2743"/>
    <x v="1"/>
    <s v="Sunderland 'Til I Die"/>
    <m/>
    <m/>
    <n v="0"/>
    <s v="United Kingdom"/>
    <s v="United Kingdom"/>
    <n v="1"/>
    <d v="2020-04-01T00:00:00"/>
    <n v="2020"/>
    <x v="5"/>
    <s v="2 Season"/>
    <n v="2"/>
    <s v=""/>
    <m/>
    <n v="2"/>
    <s v="British TV Shows, Docuseries, International TV Shows"/>
    <s v="British TV Shows"/>
    <s v="British TV Shows, Docuseries, International TV Shows"/>
    <n v="3"/>
  </r>
  <r>
    <n v="2744"/>
    <s v="s2744"/>
    <x v="1"/>
    <s v="The Iliza Shlesinger Sketch Show"/>
    <m/>
    <s v="Ilana Becker, Kerry Coddett, Tarik Davis, Matthew Dellapina, David Ebert, Stink Fisher, Iliana Inocencio, Iliza Shlesinger"/>
    <n v="8"/>
    <s v="United States"/>
    <s v="United States"/>
    <n v="1"/>
    <d v="2020-04-01T00:00:00"/>
    <n v="2020"/>
    <x v="5"/>
    <s v="1 Season"/>
    <n v="1"/>
    <s v=""/>
    <m/>
    <n v="1"/>
    <s v="TV Comedies"/>
    <s v="TV Comedies"/>
    <s v="TV Comedies"/>
    <n v="1"/>
  </r>
  <r>
    <n v="2747"/>
    <s v="s2747"/>
    <x v="1"/>
    <s v="The Windsors"/>
    <m/>
    <s v="Harry Enfield, Haydn Gwynne, Hugh Skinner, Louise Ford, Richard Goulding, Matthew Cottle, Morgana Robinson, Celeste Dring, Katy Wix, Ellie White"/>
    <n v="10"/>
    <s v="United Kingdom"/>
    <s v="United Kingdom"/>
    <n v="1"/>
    <d v="2020-04-01T00:00:00"/>
    <n v="2020"/>
    <x v="5"/>
    <s v="3 Season"/>
    <n v="3"/>
    <s v=""/>
    <m/>
    <n v="3"/>
    <s v="British TV Shows, International TV Shows, TV Comedies"/>
    <s v="British TV Shows"/>
    <s v="British TV Shows, International TV Shows, TV Comedies"/>
    <n v="3"/>
  </r>
  <r>
    <n v="2749"/>
    <s v="s2749"/>
    <x v="1"/>
    <s v="Well-Intended Love"/>
    <m/>
    <s v="Xu Kaicheng, Simona Wang, Ian Yi, Huang Qian Shuo, Yang Hao Ming, Liu Jia Xi"/>
    <n v="6"/>
    <s v="China"/>
    <s v="China"/>
    <n v="1"/>
    <d v="2020-04-01T00:00:00"/>
    <n v="2020"/>
    <x v="1"/>
    <s v="2 Season"/>
    <n v="2"/>
    <s v=""/>
    <m/>
    <n v="2"/>
    <s v="International TV Shows, Romantic TV Shows, TV Comedies"/>
    <s v="International TV Shows"/>
    <s v="International TV Shows, Romantic TV Shows, TV Comedies"/>
    <n v="3"/>
  </r>
  <r>
    <n v="2752"/>
    <s v="s2752"/>
    <x v="1"/>
    <s v="Akbar¬†Birbal"/>
    <m/>
    <s v="Kiku Sharda, Vishal Kotian, Delnaaz Irani"/>
    <n v="3"/>
    <s v="India"/>
    <s v="India"/>
    <n v="1"/>
    <d v="2020-03-31T00:00:00"/>
    <n v="2019"/>
    <x v="4"/>
    <s v="1 Season"/>
    <n v="1"/>
    <s v=""/>
    <m/>
    <n v="1"/>
    <s v="Kids' TV, TV Comedies, TV Dramas"/>
    <s v="Kids' TV"/>
    <s v="Kids' TV, TV Comedies, TV Dramas"/>
    <n v="3"/>
  </r>
  <r>
    <n v="2753"/>
    <s v="s2753"/>
    <x v="1"/>
    <s v="Bal Ganesh"/>
    <s v="Vijay S. Bhanushali"/>
    <s v="Meghna Erande Joshi, Parminder Ghumman"/>
    <n v="2"/>
    <m/>
    <m/>
    <n v="0"/>
    <d v="2020-03-31T00:00:00"/>
    <n v="2019"/>
    <x v="8"/>
    <s v="1 Season"/>
    <n v="1"/>
    <s v=""/>
    <m/>
    <n v="1"/>
    <s v="Kids' TV"/>
    <s v="Kids' TV"/>
    <s v="Kids' TV"/>
    <n v="1"/>
  </r>
  <r>
    <n v="2760"/>
    <s v="s2760"/>
    <x v="1"/>
    <s v="Tree House Tales"/>
    <m/>
    <s v="Renu Sharda, Sonal Kaushal, Shiney Prakash, Sumriddhi Shukla"/>
    <n v="4"/>
    <m/>
    <m/>
    <n v="0"/>
    <d v="2020-03-31T00:00:00"/>
    <n v="2019"/>
    <x v="0"/>
    <s v="1 Season"/>
    <n v="1"/>
    <s v=""/>
    <m/>
    <n v="1"/>
    <s v="Kids' TV"/>
    <s v="Kids' TV"/>
    <s v="Kids' TV"/>
    <n v="1"/>
  </r>
  <r>
    <n v="2762"/>
    <s v="s2762"/>
    <x v="1"/>
    <s v="Rugal"/>
    <m/>
    <s v="Choi Jin-hyuk, Park Sung-woong, Cho Dong-hyuk, Jung Hye-in, Han Ji-wan, Park Sun-ho, Kim Min-sang"/>
    <n v="7"/>
    <s v="South Korea"/>
    <s v="South Korea"/>
    <n v="1"/>
    <d v="2020-03-29T00:00:00"/>
    <n v="2020"/>
    <x v="5"/>
    <s v="1 Season"/>
    <n v="1"/>
    <s v=""/>
    <m/>
    <n v="1"/>
    <s v="Crime TV Shows, International TV Shows, Korean TV Shows"/>
    <s v="Crime TV Shows"/>
    <s v="Crime TV Shows, International TV Shows, Korean TV Shows"/>
    <n v="3"/>
  </r>
  <r>
    <n v="2765"/>
    <s v="s2765"/>
    <x v="1"/>
    <s v="Happy!"/>
    <m/>
    <s v="Christopher Meloni, Lili Mirojnick, Glenn Wein, Patrick Fischler, Toby Jaffe, Ritchie Coster, Grant Morrison, Pavun Shetty, Medina Senghore, Patton Oswalt"/>
    <n v="10"/>
    <s v="United States"/>
    <s v="United States"/>
    <n v="1"/>
    <d v="2020-03-27T00:00:00"/>
    <n v="2019"/>
    <x v="5"/>
    <s v="2 Season"/>
    <n v="2"/>
    <s v=""/>
    <m/>
    <n v="2"/>
    <s v="Crime TV Shows, TV Action &amp; Adventure, TV Comedies"/>
    <s v="Crime TV Shows"/>
    <s v="Crime TV Shows, TV Action &amp; Adventure, TV Comedies"/>
    <n v="3"/>
  </r>
  <r>
    <n v="2766"/>
    <s v="s2766"/>
    <x v="1"/>
    <s v="Ladies Up"/>
    <m/>
    <s v="Prashasti Singh, Kaneez Surka, Niveditha Prakasam, Supriya Joshi"/>
    <n v="4"/>
    <s v="India"/>
    <s v="India"/>
    <n v="1"/>
    <d v="2020-03-27T00:00:00"/>
    <n v="2019"/>
    <x v="5"/>
    <s v="1 Season"/>
    <n v="1"/>
    <s v=""/>
    <m/>
    <n v="1"/>
    <s v="International TV Shows, Stand-Up Comedy &amp; Talk Shows, TV Comedies"/>
    <s v="International TV Shows"/>
    <s v="International TV Shows, Stand-Up Comedy &amp; Talk Shows, TV Comedies"/>
    <n v="3"/>
  </r>
  <r>
    <n v="2768"/>
    <s v="s2768"/>
    <x v="1"/>
    <s v="Ozark"/>
    <m/>
    <s v="Jason Bateman, Sofia Hublitz, Laura Linney, Skylar Gaertner, Jason Butler Harner, Esai Morales, Peter Mullan, Lisa Emery"/>
    <n v="8"/>
    <s v="United States"/>
    <s v="United States"/>
    <n v="1"/>
    <d v="2020-03-27T00:00:00"/>
    <n v="2020"/>
    <x v="5"/>
    <s v="3 Season"/>
    <n v="3"/>
    <s v=""/>
    <m/>
    <n v="3"/>
    <s v="Crime TV Shows, TV Dramas, TV Thrillers"/>
    <s v="Crime TV Shows"/>
    <s v="Crime TV Shows, TV Dramas, TV Thrillers"/>
    <n v="3"/>
  </r>
  <r>
    <n v="2773"/>
    <s v="s2773"/>
    <x v="1"/>
    <s v="Wassup Man GO!"/>
    <m/>
    <s v="Joon Park"/>
    <n v="1"/>
    <m/>
    <m/>
    <n v="0"/>
    <d v="2020-03-27T00:00:00"/>
    <n v="2020"/>
    <x v="5"/>
    <s v="1 Season"/>
    <n v="1"/>
    <s v=""/>
    <m/>
    <n v="1"/>
    <s v="International TV Shows, Korean TV Shows, Reality TV"/>
    <s v="International TV Shows"/>
    <s v="International TV Shows, Korean TV Shows, Reality TV"/>
    <n v="3"/>
  </r>
  <r>
    <n v="2775"/>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n v="38"/>
    <m/>
    <m/>
    <n v="0"/>
    <d v="2020-03-26T00:00:00"/>
    <n v="2020"/>
    <x v="5"/>
    <s v="2 Season"/>
    <n v="2"/>
    <s v=""/>
    <m/>
    <n v="2"/>
    <s v="Anime Series, International TV Shows"/>
    <s v="Anime Series"/>
    <s v="Anime Series, International TV Shows"/>
    <n v="2"/>
  </r>
  <r>
    <n v="2778"/>
    <s v="s2778"/>
    <x v="1"/>
    <s v="Unorthodox"/>
    <m/>
    <s v="Shira Haas, Amit Rahav, Jeff Wilbusch, Alex Reid, Ronit Asheri, Delia Mayer, Dina Doronne, David Mandelbaum, Yousef Sweid, Dennenesch Zoud√©, Isabel Schosnig, Aaron Altaras, Tamar Amit-Joseph, Safinaz Sattar, Langston Uibel, Aziz Dyab"/>
    <n v="16"/>
    <s v="Germany"/>
    <s v="Germany"/>
    <n v="1"/>
    <d v="2020-03-26T00:00:00"/>
    <n v="2020"/>
    <x v="5"/>
    <s v="1 Season"/>
    <n v="1"/>
    <s v=""/>
    <m/>
    <n v="1"/>
    <s v="International TV Shows, TV Dramas"/>
    <s v="International TV Shows"/>
    <s v="International TV Shows, TV Dramas"/>
    <n v="2"/>
  </r>
  <r>
    <n v="2784"/>
    <s v="s2784"/>
    <x v="1"/>
    <s v="Freud"/>
    <m/>
    <s v="Robert Finster, Ella Rumpf, Georg Friedrich, Christoph Krutzler, Brigitte Kren, Anja Kling, Philipp Hochmair"/>
    <n v="7"/>
    <s v="Austria"/>
    <s v="Austria, Germany"/>
    <n v="2"/>
    <d v="2020-03-23T00:00:00"/>
    <n v="2020"/>
    <x v="5"/>
    <s v="1 Season"/>
    <n v="1"/>
    <s v=""/>
    <m/>
    <n v="1"/>
    <s v="Crime TV Shows, International TV Shows, TV Dramas"/>
    <s v="Crime TV Shows"/>
    <s v="Crime TV Shows, International TV Shows, TV Dramas"/>
    <n v="3"/>
  </r>
  <r>
    <n v="2785"/>
    <s v="s2785"/>
    <x v="1"/>
    <s v="J-Style Trip"/>
    <m/>
    <s v="Jay Chou, Jam Hsiao, JJ Lin, Will Tsai, Chen Chien-chou, Funky Tu, Norman Chen"/>
    <n v="7"/>
    <s v="Taiwan"/>
    <s v="Taiwan, China"/>
    <n v="2"/>
    <d v="2020-03-22T00:00:00"/>
    <n v="2020"/>
    <x v="1"/>
    <s v="1 Season"/>
    <n v="1"/>
    <s v=""/>
    <m/>
    <n v="1"/>
    <s v="International TV Shows, Reality TV"/>
    <s v="International TV Shows"/>
    <s v="International TV Shows, Reality TV"/>
    <n v="2"/>
  </r>
  <r>
    <n v="2786"/>
    <s v="s2786"/>
    <x v="1"/>
    <s v="Barbie Dreamhouse Adventures: Go Team Roberts"/>
    <m/>
    <s v="America Young, Kirsten Day, Cassandra Morris, Cassidy Naber, Emma Galvin, Stephanie Sheh, Desirae Whitfield, Cristina Milizia, Lisa Fuson, Greg Chun, Ritesh Rajan, Eamon Brennan"/>
    <n v="12"/>
    <m/>
    <m/>
    <n v="0"/>
    <d v="2020-03-21T00:00:00"/>
    <n v="2020"/>
    <x v="0"/>
    <s v="2 Season"/>
    <n v="2"/>
    <s v=""/>
    <m/>
    <n v="2"/>
    <s v="Kids' TV"/>
    <s v="Kids' TV"/>
    <s v="Kids' TV"/>
    <n v="1"/>
  </r>
  <r>
    <n v="2788"/>
    <s v="s2788"/>
    <x v="1"/>
    <s v="Archibald's Next Big Thing"/>
    <m/>
    <s v="Tony Hale, Rosamund Pike, Jordan Fisher, Chelsea Kane, Adam Pally, Kari Wahlgren"/>
    <n v="6"/>
    <m/>
    <m/>
    <n v="0"/>
    <d v="2020-03-20T00:00:00"/>
    <n v="2020"/>
    <x v="8"/>
    <s v="2 Season"/>
    <n v="2"/>
    <s v=""/>
    <m/>
    <n v="2"/>
    <s v="Kids' TV, TV Comedies"/>
    <s v="Kids' TV"/>
    <s v="Kids' TV, TV Comedies"/>
    <n v="2"/>
  </r>
  <r>
    <n v="2789"/>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n v="33"/>
    <s v="United States"/>
    <s v="United States, Japan"/>
    <n v="2"/>
    <d v="2020-03-20T00:00:00"/>
    <n v="2020"/>
    <x v="8"/>
    <s v="2 Season"/>
    <n v="2"/>
    <s v=""/>
    <m/>
    <n v="2"/>
    <s v="Anime Series, Kids' TV"/>
    <s v="Anime Series"/>
    <s v="Anime Series, Kids' TV"/>
    <n v="2"/>
  </r>
  <r>
    <n v="2791"/>
    <s v="s2791"/>
    <x v="1"/>
    <s v="Greenhouse Academy"/>
    <m/>
    <s v="Ariel Mortman, Finn Roberts, Chris O'Neal, Dallas Hart, Cinthya Carmona, Grace Van Dien, Benjamin Papac, Jessica Amlee, BJ Mitchell, Aviv Buchler, Nadine Ellis, Yiftach Mizrahi, Parker Stevenson, Ishai Golan, Selina Giles, Reina Hardesty"/>
    <n v="16"/>
    <s v="United States"/>
    <s v="United States"/>
    <n v="1"/>
    <d v="2020-03-20T00:00:00"/>
    <n v="2020"/>
    <x v="6"/>
    <s v="4 Season"/>
    <n v="4"/>
    <s v=""/>
    <m/>
    <n v="4"/>
    <s v="Kids' TV, TV Dramas, Teen TV Shows"/>
    <s v="Kids' TV"/>
    <s v="Kids' TV, TV Dramas, Teen TV Shows"/>
    <n v="3"/>
  </r>
  <r>
    <n v="2792"/>
    <s v="s2792"/>
    <x v="1"/>
    <s v="Self Made: Inspired by the Life of Madam C.J. Walker"/>
    <m/>
    <s v="Octavia Spencer, Tiffany Haddish, Carmen Ejogo, Blair Underwood, Garrett Morris, Kevin Carroll"/>
    <n v="6"/>
    <s v="United States"/>
    <s v="United States"/>
    <n v="1"/>
    <d v="2020-03-20T00:00:00"/>
    <n v="2020"/>
    <x v="5"/>
    <s v="1 Season"/>
    <n v="1"/>
    <s v=""/>
    <m/>
    <n v="1"/>
    <s v="TV Dramas"/>
    <s v="TV Dramas"/>
    <s v="TV Dramas"/>
    <n v="1"/>
  </r>
  <r>
    <n v="2793"/>
    <s v="s2793"/>
    <x v="1"/>
    <s v="She"/>
    <m/>
    <s v="Aaditi Pohankar, Vijay Varma, Vishwas Kini, Kishore Kumar G., Shivani Rangole, Suhita Thatte, Sandeep Dhabale, Saqib Ayub"/>
    <n v="8"/>
    <s v="India"/>
    <s v="India"/>
    <n v="1"/>
    <d v="2020-03-20T00:00:00"/>
    <n v="2020"/>
    <x v="5"/>
    <s v="1 Season"/>
    <n v="1"/>
    <s v=""/>
    <m/>
    <n v="1"/>
    <s v="Crime TV Shows, International TV Shows, TV Dramas"/>
    <s v="Crime TV Shows"/>
    <s v="Crime TV Shows, International TV Shows, TV Dramas"/>
    <n v="3"/>
  </r>
  <r>
    <n v="2794"/>
    <s v="s2794"/>
    <x v="1"/>
    <s v="The English Game"/>
    <m/>
    <s v="Edward Holcroft, Kevin Guthrie, Charlotte Hope, Niamh Walsh, Craig Parkinson, James Harkness, Ben Batt, Gerard Kearns, Henry Lloyd-Hughes"/>
    <n v="9"/>
    <s v="United Kingdom"/>
    <s v="United Kingdom"/>
    <n v="1"/>
    <d v="2020-03-20T00:00:00"/>
    <n v="2020"/>
    <x v="1"/>
    <s v="1 Season"/>
    <n v="1"/>
    <s v=""/>
    <m/>
    <n v="1"/>
    <s v="British TV Shows, International TV Shows, TV Dramas"/>
    <s v="British TV Shows"/>
    <s v="British TV Shows, International TV Shows, TV Dramas"/>
    <n v="3"/>
  </r>
  <r>
    <n v="2795"/>
    <s v="s2795"/>
    <x v="1"/>
    <s v="The Letter for the King"/>
    <m/>
    <s v="Amir Wilson, Ruby Ashbourne Serkis, Thaddea Graham, Islam Bouakkaz, Jonah Lees, Jack Barton, Nathanael Saleh, Emilie Cocquerel, Gijs Blom, Kemi-Bo Jacobs, David Wenham, Omid Djalili, Peter Ferdinando"/>
    <n v="13"/>
    <s v="United Kingdom"/>
    <s v="United Kingdom"/>
    <n v="1"/>
    <d v="2020-03-20T00:00:00"/>
    <n v="2020"/>
    <x v="6"/>
    <s v="1 Season"/>
    <n v="1"/>
    <s v=""/>
    <m/>
    <n v="1"/>
    <s v="British TV Shows, International TV Shows, TV Action &amp; Adventure"/>
    <s v="British TV Shows"/>
    <s v="British TV Shows, International TV Shows, TV Action &amp; Adventure"/>
    <n v="3"/>
  </r>
  <r>
    <n v="2796"/>
    <s v="s2796"/>
    <x v="1"/>
    <s v="Tiger King: Murder, Mayhem and Madness"/>
    <s v="Eric Goode, Rebecca Chaiklin"/>
    <m/>
    <n v="0"/>
    <s v="United States"/>
    <s v="United States"/>
    <n v="1"/>
    <d v="2020-03-20T00:00:00"/>
    <n v="2020"/>
    <x v="5"/>
    <s v="1 Season"/>
    <n v="1"/>
    <s v=""/>
    <m/>
    <n v="1"/>
    <s v="Crime TV Shows, Docuseries"/>
    <s v="Crime TV Shows"/>
    <s v="Crime TV Shows, Docuseries"/>
    <n v="2"/>
  </r>
  <r>
    <n v="2798"/>
    <s v="s2798"/>
    <x v="1"/>
    <s v="Vampires"/>
    <m/>
    <s v="Oulaya Amamra, Suzanne Cl√©ment, Kate Moran, Mounir Amamra, Aliocha Schneider, Juliette Cardinski, Pierre Lottin, Dylan Robert, Bilel Chegrani, Antonia Buresi, Marilu Marini, Ayumi Roux"/>
    <n v="12"/>
    <s v="France"/>
    <s v="France"/>
    <n v="1"/>
    <d v="2020-03-20T00:00:00"/>
    <n v="2020"/>
    <x v="5"/>
    <s v="1 Season"/>
    <n v="1"/>
    <s v=""/>
    <m/>
    <n v="1"/>
    <s v="International TV Shows, TV Dramas, TV Horror"/>
    <s v="International TV Shows"/>
    <s v="International TV Shows, TV Dramas, TV Horror"/>
    <n v="3"/>
  </r>
  <r>
    <n v="2803"/>
    <s v="s2803"/>
    <x v="1"/>
    <s v="Caliphate"/>
    <m/>
    <s v="Aliette Opheim, Gizem Erdogan, Amed Bozan, Albin Grenholm, Nora Rios, Yussra El Abdouni, Amanda Sohrabi, Lancelot Ncube, Simon Mezher, Ala Riani"/>
    <n v="10"/>
    <s v="Sweden"/>
    <s v="Sweden"/>
    <n v="1"/>
    <d v="2020-03-18T00:00:00"/>
    <n v="2020"/>
    <x v="5"/>
    <s v="1 Season"/>
    <n v="1"/>
    <s v=""/>
    <m/>
    <n v="1"/>
    <s v="International TV Shows, TV Dramas"/>
    <s v="International TV Shows"/>
    <s v="International TV Shows, TV Dramas"/>
    <n v="2"/>
  </r>
  <r>
    <n v="2805"/>
    <s v="s2805"/>
    <x v="1"/>
    <s v="Women Of The Night"/>
    <m/>
    <s v="Karina Smulders, Susan Radder, Hilde Van Mieghem, Thijs R√∂mer, Matteo van der Grijn, Daphne Wellens, Steef de Bot, Isis Cabolet, Dragan Bakema, Saman Amini, Roeland Fernhout, Anne-Laure Vandeputte"/>
    <n v="12"/>
    <s v="Netherlands"/>
    <s v="Netherlands"/>
    <n v="1"/>
    <d v="2020-03-18T00:00:00"/>
    <n v="2019"/>
    <x v="5"/>
    <s v="1 Season"/>
    <n v="1"/>
    <s v=""/>
    <m/>
    <n v="1"/>
    <s v="Crime TV Shows, International TV Shows, TV Dramas"/>
    <s v="Crime TV Shows"/>
    <s v="Crime TV Shows, International TV Shows, TV Dramas"/>
    <n v="3"/>
  </r>
  <r>
    <n v="2808"/>
    <s v="s2808"/>
    <x v="1"/>
    <s v="Shaun the Sheep: Adventures from Mossy Bottom"/>
    <m/>
    <s v="John Sparkes, Justin Fletcher, Marcus Brigstocke, Simon Greenall, Kate Harbour, Emma Tate, Andy Nyman, Richard Webber"/>
    <n v="8"/>
    <s v="United Kingdom"/>
    <s v="United Kingdom, United States, Ireland"/>
    <n v="3"/>
    <d v="2020-03-17T00:00:00"/>
    <n v="2020"/>
    <x v="8"/>
    <s v="1 Season"/>
    <n v="1"/>
    <s v=""/>
    <m/>
    <n v="1"/>
    <s v="British TV Shows, Kids' TV, TV Comedies"/>
    <s v="British TV Shows"/>
    <s v="British TV Shows, Kids' TV, TV Comedies"/>
    <n v="3"/>
  </r>
  <r>
    <n v="2809"/>
    <s v="s2809"/>
    <x v="1"/>
    <s v="We Speak Dance"/>
    <m/>
    <s v="Vandana Hart"/>
    <n v="1"/>
    <s v="United States"/>
    <s v="United States"/>
    <n v="1"/>
    <d v="2020-03-17T00:00:00"/>
    <n v="2018"/>
    <x v="5"/>
    <s v="1 Season"/>
    <n v="1"/>
    <s v=""/>
    <m/>
    <n v="1"/>
    <s v="Docuseries"/>
    <s v="Docuseries"/>
    <s v="Docuseries"/>
    <n v="1"/>
  </r>
  <r>
    <n v="2814"/>
    <s v="s2814"/>
    <x v="1"/>
    <s v="Ken Burns Presents: College Behind Bars: A Film by Lynn Novick and Produced by Sarah Botstein"/>
    <s v="Lynn Novick"/>
    <m/>
    <n v="0"/>
    <s v="United States"/>
    <s v="United States"/>
    <n v="1"/>
    <d v="2020-03-15T00:00:00"/>
    <n v="2019"/>
    <x v="5"/>
    <s v="1 Season"/>
    <n v="1"/>
    <s v=""/>
    <m/>
    <n v="1"/>
    <s v="Docuseries"/>
    <s v="Docuseries"/>
    <s v="Docuseries"/>
    <n v="1"/>
  </r>
  <r>
    <n v="2817"/>
    <s v="s2817"/>
    <x v="1"/>
    <s v="100 Humans"/>
    <m/>
    <s v="Zainab Johnson, Sammy Obeid, Alie Ward"/>
    <n v="3"/>
    <s v="United States"/>
    <s v="United States"/>
    <n v="1"/>
    <d v="2020-03-13T00:00:00"/>
    <n v="2020"/>
    <x v="1"/>
    <s v="1 Season"/>
    <n v="1"/>
    <s v=""/>
    <m/>
    <n v="1"/>
    <s v="Docuseries, Science &amp; Nature TV"/>
    <s v="Docuseries"/>
    <s v="Docuseries, Science &amp; Nature TV"/>
    <n v="2"/>
  </r>
  <r>
    <n v="2819"/>
    <s v="s2819"/>
    <x v="1"/>
    <s v="Bloodride"/>
    <m/>
    <s v="Ine Marie Wilmann, Bj√∏rnar Teigen, Emma Spetalen Magnusson, Erlend R√∏dal Vikhagen, Benjamin Helstad, Harald Rosenstr√∏m, Dagny Backer Johnsen, Stig Amdam, Numa Edema Norderhaug, Ellen Bendu, Torfinn Nag"/>
    <n v="11"/>
    <s v="Norway"/>
    <s v="Norway"/>
    <n v="1"/>
    <d v="2020-03-13T00:00:00"/>
    <n v="2020"/>
    <x v="5"/>
    <s v="1 Season"/>
    <n v="1"/>
    <s v=""/>
    <m/>
    <n v="1"/>
    <s v="International TV Shows, TV Horror, TV Mysteries"/>
    <s v="International TV Shows"/>
    <s v="International TV Shows, TV Horror, TV Mysteries"/>
    <n v="3"/>
  </r>
  <r>
    <n v="2822"/>
    <s v="s2822"/>
    <x v="1"/>
    <s v="Kingdom"/>
    <s v="Kim Seong-hun"/>
    <s v="Ju Ji-hoon, Ryu Seung-ryong, Bae Doona, Kim Sang-ho, Kim Sung-kyu, Jeon Seok-ho, Kim Hye-jun, Heo Jun-ho, Jung Suk-won, Kim Jong-soo"/>
    <n v="10"/>
    <s v="South Korea"/>
    <s v="South Korea, United States"/>
    <n v="2"/>
    <d v="2020-03-13T00:00:00"/>
    <n v="2020"/>
    <x v="5"/>
    <s v="2 Season"/>
    <n v="2"/>
    <s v=""/>
    <m/>
    <n v="2"/>
    <s v="International TV Shows, Korean TV Shows, TV Action &amp; Adventure"/>
    <s v="International TV Shows"/>
    <s v="International TV Shows, Korean TV Shows, TV Action &amp; Adventure"/>
    <n v="3"/>
  </r>
  <r>
    <n v="2825"/>
    <s v="s2825"/>
    <x v="1"/>
    <s v="The Valhalla Murders"/>
    <m/>
    <s v="N√≠na D√∂gg Filippusd√≥ttir, Bj√∂rn Thors, Bergur Ebbi, Ald√≠s Amah Hamilton, Sigur√∞ur Sk√∫lason, Tinna Hrafnsd√≥ttir, Arnd√≠s Hr√∂nn Egilsd√≥ttir, Edda Bj√∂rgvinsd√≥ttir, Valur Freyr Einarsson, Damon Younger"/>
    <n v="10"/>
    <s v="Iceland"/>
    <s v="Iceland"/>
    <n v="1"/>
    <d v="2020-03-13T00:00:00"/>
    <n v="2020"/>
    <x v="5"/>
    <s v="1 Season"/>
    <n v="1"/>
    <s v=""/>
    <m/>
    <n v="1"/>
    <s v="Crime TV Shows, International TV Shows, TV Dramas"/>
    <s v="Crime TV Shows"/>
    <s v="Crime TV Shows, International TV Shows, TV Dramas"/>
    <n v="3"/>
  </r>
  <r>
    <n v="2826"/>
    <s v="s2826"/>
    <x v="1"/>
    <s v="Dirty Money"/>
    <m/>
    <m/>
    <n v="0"/>
    <s v="United States"/>
    <s v="United States"/>
    <n v="1"/>
    <d v="2020-03-11T00:00:00"/>
    <n v="2020"/>
    <x v="5"/>
    <s v="2 Season"/>
    <n v="2"/>
    <s v=""/>
    <m/>
    <n v="2"/>
    <s v="Crime TV Shows, Docuseries"/>
    <s v="Crime TV Shows"/>
    <s v="Crime TV Shows, Docuseries"/>
    <n v="2"/>
  </r>
  <r>
    <n v="2827"/>
    <s v="s2827"/>
    <x v="1"/>
    <s v="On My Block"/>
    <m/>
    <s v="Sierra Capri, Jason Genao, Brett Gray, Diego Tinoco, Julio Macias, Jessica Marie Garcia, Ronni Hawk, Peggy Ann Blow, Paula Garc√©s, Danny Ramirez"/>
    <n v="10"/>
    <s v="United States"/>
    <s v="United States"/>
    <n v="1"/>
    <d v="2020-03-11T00:00:00"/>
    <n v="2020"/>
    <x v="1"/>
    <s v="3 Season"/>
    <n v="3"/>
    <s v=""/>
    <m/>
    <n v="3"/>
    <s v="Romantic TV Shows, TV Comedies, TV Dramas"/>
    <s v="Romantic TV Shows"/>
    <s v="Romantic TV Shows, TV Comedies, TV Dramas"/>
    <n v="3"/>
  </r>
  <r>
    <n v="2828"/>
    <s v="s2828"/>
    <x v="1"/>
    <s v="The Circle Brazil"/>
    <m/>
    <s v="Giovanna Ewbank"/>
    <n v="1"/>
    <s v="Brazil"/>
    <s v="Brazil, United Kingdom"/>
    <n v="2"/>
    <d v="2020-03-11T00:00:00"/>
    <n v="2020"/>
    <x v="5"/>
    <s v="1 Season"/>
    <n v="1"/>
    <s v=""/>
    <m/>
    <n v="1"/>
    <s v="International TV Shows, Reality TV"/>
    <s v="International TV Shows"/>
    <s v="International TV Shows, Reality TV"/>
    <n v="2"/>
  </r>
  <r>
    <n v="2839"/>
    <s v="s2839"/>
    <x v="1"/>
    <s v="Ugly Delicious"/>
    <m/>
    <s v="David Chang, Peter Meehan"/>
    <n v="2"/>
    <s v="United States"/>
    <s v="United States"/>
    <n v="1"/>
    <d v="2020-03-06T00:00:00"/>
    <n v="2020"/>
    <x v="5"/>
    <s v="2 Season"/>
    <n v="2"/>
    <s v=""/>
    <m/>
    <n v="2"/>
    <s v="Docuseries"/>
    <s v="Docuseries"/>
    <s v="Docuseries"/>
    <n v="1"/>
  </r>
  <r>
    <n v="2842"/>
    <s v="s2842"/>
    <x v="1"/>
    <s v="Mighty Little Bheem: Festival of Colors"/>
    <m/>
    <s v="Samruddhi Shukla, Aranya Kaur, Rajesh Kava, Nishka Raheja, Sabina Malik, Shanoor Mirza"/>
    <n v="6"/>
    <s v="India"/>
    <s v="India"/>
    <n v="1"/>
    <d v="2020-03-05T00:00:00"/>
    <n v="2020"/>
    <x v="0"/>
    <s v="1 Season"/>
    <n v="1"/>
    <s v=""/>
    <m/>
    <n v="1"/>
    <s v="Kids' TV, TV Comedies"/>
    <s v="Kids' TV"/>
    <s v="Kids' TV, TV Comedies"/>
    <n v="2"/>
  </r>
  <r>
    <n v="2847"/>
    <s v="s2847"/>
    <x v="1"/>
    <s v="Velvet"/>
    <s v="Carlos Sedes"/>
    <s v="Paula Echevarr√≠a, Miguel √Ångel Silvestre, Aitana S√°nchez-Gij√≥n, Manuela Velasco, Manuela Vell√©s, Marta Hazas, Javier Rey, Maxi Iglesias, Cecilia Freire, Adri√°n Lastra, Miriam Giovanelli, Natalia Mill√°n, Jos√© Sacrist√°n, Ingrid Rubio, Peter Vives, Lloren√ß Gonz√°lez, √Ångela Molina, Pastora Vega"/>
    <n v="18"/>
    <s v="Spain"/>
    <s v="Spain"/>
    <n v="1"/>
    <d v="2020-03-04T00:00:00"/>
    <n v="2016"/>
    <x v="1"/>
    <s v="4 Season"/>
    <n v="4"/>
    <s v=""/>
    <m/>
    <n v="4"/>
    <s v="International TV Shows, Romantic TV Shows, Spanish-Language TV Shows"/>
    <s v="International TV Shows"/>
    <s v="International TV Shows, Romantic TV Shows, Spanish-Language TV Shows"/>
    <n v="3"/>
  </r>
  <r>
    <n v="2855"/>
    <s v="s2855"/>
    <x v="1"/>
    <s v="Akame ga Kill!"/>
    <m/>
    <s v="Sora Amamiya, Soma Saito, Yukari Tamura, Yuu Asakawa, Mamiko Noto, Yoshitsugu Matsuoka, Katsuyuki Konishi, Risa Mizuno, Satomi Akesaka"/>
    <n v="9"/>
    <s v="Japan"/>
    <s v="Japan"/>
    <n v="1"/>
    <d v="2020-03-01T00:00:00"/>
    <n v="2014"/>
    <x v="1"/>
    <s v="1 Season"/>
    <n v="1"/>
    <s v=""/>
    <m/>
    <n v="1"/>
    <s v="Anime Series, Crime TV Shows, International TV Shows"/>
    <s v="Anime Series"/>
    <s v="Anime Series, Crime TV Shows, International TV Shows"/>
    <n v="3"/>
  </r>
  <r>
    <n v="2856"/>
    <s v="s2856"/>
    <x v="1"/>
    <s v="Babylon Berlin"/>
    <m/>
    <s v="Volker Bruch, Liv Lisa Fries, Peter Kurth, Leonie Benesch, Matthias Brandt, Severija Janusauskaite, Fritzi Haberlandt, Ivan Shvedoff, Lars Eidinger, Anton von Lucke, Misel Maticevic"/>
    <n v="11"/>
    <s v="Germany"/>
    <s v="Germany"/>
    <n v="1"/>
    <d v="2020-03-01T00:00:00"/>
    <n v="2020"/>
    <x v="5"/>
    <s v="3 Season"/>
    <n v="3"/>
    <s v=""/>
    <m/>
    <n v="3"/>
    <s v="Crime TV Shows, International TV Shows, TV Dramas"/>
    <s v="Crime TV Shows"/>
    <s v="Crime TV Shows, International TV Shows, TV Dramas"/>
    <n v="3"/>
  </r>
  <r>
    <n v="2858"/>
    <s v="s2858"/>
    <x v="1"/>
    <s v="Calico Critters Mini Episodes Clover"/>
    <m/>
    <s v="Stephanie Sheh, Erika Harlacher, Julie Maddalena, Dorothy Fahn, Anne Yatco, Cherami Leigh, Doug Erholtz, Keith Silverstein"/>
    <n v="8"/>
    <m/>
    <m/>
    <n v="0"/>
    <d v="2020-03-01T00:00:00"/>
    <n v="2020"/>
    <x v="0"/>
    <s v="1 Season"/>
    <n v="1"/>
    <s v=""/>
    <m/>
    <n v="1"/>
    <s v="Kids' TV"/>
    <s v="Kids' TV"/>
    <s v="Kids' TV"/>
    <n v="1"/>
  </r>
  <r>
    <n v="2869"/>
    <s v="s2869"/>
    <x v="1"/>
    <s v="Always a Witch"/>
    <m/>
    <s v="Angely Gaviria, Sebasti√°n Eslava, Luis Fernando Hoyos, Ver√≥nica Orozco, Lenard Vanderaa, Sof√≠a Araujo, Dylan Fuentes, Valeria Emiliani, Dub√°n Prado, Carlos Quintero"/>
    <n v="10"/>
    <s v="Colombia"/>
    <s v="Colombia"/>
    <n v="1"/>
    <d v="2020-02-28T00:00:00"/>
    <n v="2019"/>
    <x v="1"/>
    <s v="2 Season"/>
    <n v="2"/>
    <s v=""/>
    <m/>
    <n v="2"/>
    <s v="International TV Shows, Spanish-Language TV Shows, TV Comedies"/>
    <s v="International TV Shows"/>
    <s v="International TV Shows, Spanish-Language TV Shows, TV Comedies"/>
    <n v="3"/>
  </r>
  <r>
    <n v="2871"/>
    <s v="s2871"/>
    <x v="1"/>
    <s v="Queen Sono"/>
    <m/>
    <s v="Pearl Thusi, Vuyo Dabula, Loyiso Madinga, Kate Liquorish, Sechaba Morojele, Rob van Vuuren, Chi Mhende, Otto Nobela, Khathu Ramabulana, Enhle Mlotshwa"/>
    <n v="10"/>
    <s v="South Africa"/>
    <s v="South Africa"/>
    <n v="1"/>
    <d v="2020-02-28T00:00:00"/>
    <n v="2020"/>
    <x v="5"/>
    <s v="1 Season"/>
    <n v="1"/>
    <s v=""/>
    <m/>
    <n v="1"/>
    <s v="International TV Shows, TV Action &amp; Adventure, TV Dramas"/>
    <s v="International TV Shows"/>
    <s v="International TV Shows, TV Action &amp; Adventure, TV Dramas"/>
    <n v="3"/>
  </r>
  <r>
    <n v="2872"/>
    <s v="s2872"/>
    <x v="1"/>
    <s v="Toy Boy"/>
    <m/>
    <s v="Jes√∫s Mosquera, Cristina Casta√±o, Mar√≠a Pedraza, Jos√© de la Torre, Carlo Costanzia, Raudel Ra√∫l Martiato, Juanjo Almeida, Jos√© Manuel Seda, √Ålex Gadea, Javier Mora, Pedro Casablanc, Elisa Matilla, Mar√≠a Pujalte, Adelfa Calvo"/>
    <n v="14"/>
    <s v="Spain"/>
    <s v="Spain"/>
    <n v="1"/>
    <d v="2020-02-28T00:00:00"/>
    <n v="2019"/>
    <x v="5"/>
    <s v="1 Season"/>
    <n v="1"/>
    <s v=""/>
    <m/>
    <n v="1"/>
    <s v="Crime TV Shows, International TV Shows, Spanish-Language TV Shows"/>
    <s v="Crime TV Shows"/>
    <s v="Crime TV Shows, International TV Shows, Spanish-Language TV Shows"/>
    <n v="3"/>
  </r>
  <r>
    <n v="2873"/>
    <s v="s2873"/>
    <x v="1"/>
    <s v="Unstoppable"/>
    <m/>
    <s v="Tessa Ia, B√°rbara L√≥pez, Luc√≠a Uribe, Coty Camacho, Diego Calva Hern√°ndez, Tom√°s Ruiz"/>
    <n v="6"/>
    <s v="Mexico"/>
    <s v="Mexico"/>
    <n v="1"/>
    <d v="2020-02-28T00:00:00"/>
    <n v="2020"/>
    <x v="5"/>
    <s v="1 Season"/>
    <n v="1"/>
    <s v=""/>
    <m/>
    <n v="1"/>
    <s v="International TV Shows, Spanish-Language TV Shows, TV Dramas"/>
    <s v="International TV Shows"/>
    <s v="International TV Shows, Spanish-Language TV Shows, TV Dramas"/>
    <n v="3"/>
  </r>
  <r>
    <n v="2875"/>
    <s v="s2875"/>
    <x v="1"/>
    <s v="Altered Carbon"/>
    <m/>
    <s v="Joel Kinnaman, James Purefoy, Martha Higareda, Ren√©e Elise Goldsberry, Dichen Lachman, Will Yun Lee, Kristin Lehman, Chris Conner, Ato Essandoh, Tamara Taylor, Byron Mann"/>
    <n v="11"/>
    <s v="United States"/>
    <s v="United States"/>
    <n v="1"/>
    <d v="2020-02-27T00:00:00"/>
    <n v="2020"/>
    <x v="5"/>
    <s v="2 Season"/>
    <n v="2"/>
    <s v=""/>
    <m/>
    <n v="2"/>
    <s v="Crime TV Shows, TV Action &amp; Adventure, TV Dramas"/>
    <s v="Crime TV Shows"/>
    <s v="Crime TV Shows, TV Action &amp; Adventure, TV Dramas"/>
    <n v="3"/>
  </r>
  <r>
    <n v="2876"/>
    <s v="s2876"/>
    <x v="1"/>
    <s v="Followers"/>
    <m/>
    <s v="Miki Nakatani, Elaiza Ikeda, Mari Natsuki, Yuka Itaya, KOM_I, Mika Nakashima, Tadanobu Asano, Shuhei Uesugi, Nobuaki Kaneko, Hidekazu Mashima, Sho Kasamatsu, Yutaro"/>
    <n v="12"/>
    <s v="Japan"/>
    <s v="Japan"/>
    <n v="1"/>
    <d v="2020-02-27T00:00:00"/>
    <n v="2020"/>
    <x v="5"/>
    <s v="1 Season"/>
    <n v="1"/>
    <s v=""/>
    <m/>
    <n v="1"/>
    <s v="International TV Shows, TV Dramas"/>
    <s v="International TV Shows"/>
    <s v="International TV Shows, TV Dramas"/>
    <n v="2"/>
  </r>
  <r>
    <n v="2878"/>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n v="10"/>
    <s v="Saudi Arabia"/>
    <s v="Saudi Arabia"/>
    <n v="1"/>
    <d v="2020-02-27T00:00:00"/>
    <n v="2020"/>
    <x v="1"/>
    <s v="1 Season"/>
    <n v="1"/>
    <s v=""/>
    <m/>
    <n v="1"/>
    <s v="TV Shows"/>
    <s v="TV Shows"/>
    <s v="TV Shows"/>
    <n v="1"/>
  </r>
  <r>
    <n v="2881"/>
    <s v="s2881"/>
    <x v="1"/>
    <s v="I Am Not Okay With This"/>
    <m/>
    <s v="Sophia Lillis, Wyatt Oleff, Kathleen Rose Perkins, Sofia Bryant, Richard Ellis, Sophia Tatum, David Theune, Zachary S. Williams, Aidan Wojtak-Hissong"/>
    <n v="9"/>
    <s v="United States"/>
    <s v="United States"/>
    <n v="1"/>
    <d v="2020-02-26T00:00:00"/>
    <n v="2020"/>
    <x v="5"/>
    <s v="1 Season"/>
    <n v="1"/>
    <s v=""/>
    <m/>
    <n v="1"/>
    <s v="TV Comedies, TV Dramas, TV Sci-Fi &amp; Fantasy"/>
    <s v="TV Comedies"/>
    <s v="TV Comedies, TV Dramas, TV Sci-Fi &amp; Fantasy"/>
    <n v="3"/>
  </r>
  <r>
    <n v="2884"/>
    <s v="s2884"/>
    <x v="1"/>
    <s v="The Trials of Gabriel Fernandez"/>
    <m/>
    <m/>
    <n v="0"/>
    <s v="United States"/>
    <s v="United States"/>
    <n v="1"/>
    <d v="2020-02-26T00:00:00"/>
    <n v="2020"/>
    <x v="5"/>
    <s v="1 Season"/>
    <n v="1"/>
    <s v=""/>
    <m/>
    <n v="1"/>
    <s v="Crime TV Shows, Docuseries"/>
    <s v="Crime TV Shows"/>
    <s v="Crime TV Shows, Docuseries"/>
    <n v="2"/>
  </r>
  <r>
    <n v="2889"/>
    <s v="s2889"/>
    <x v="1"/>
    <s v="Hi Bye, Mama!"/>
    <m/>
    <s v="Kim Tae-hee, Lee Kyoo-hyung, Go Bo-gyeol, Shin Dong-mi, Seo Woo-jin, Lee Si-woo, Oh Eui-sik, Ahn Nae-sang, Kim Mee-kyeong, Park Su-young, Kim Mi-su, Yoon Sa-bong"/>
    <n v="12"/>
    <s v="South Korea"/>
    <s v="South Korea"/>
    <n v="1"/>
    <d v="2020-02-23T00:00:00"/>
    <n v="2020"/>
    <x v="1"/>
    <s v="1 Season"/>
    <n v="1"/>
    <s v=""/>
    <m/>
    <n v="1"/>
    <s v="International TV Shows, Korean TV Shows, Romantic TV Shows"/>
    <s v="International TV Shows"/>
    <s v="International TV Shows, Korean TV Shows, Romantic TV Shows"/>
    <n v="3"/>
  </r>
  <r>
    <n v="2891"/>
    <s v="s2891"/>
    <x v="1"/>
    <s v="Unabomber - In His Own Words"/>
    <s v="Mick Grogan"/>
    <s v="Ted Kaczynski"/>
    <n v="1"/>
    <s v="Canada"/>
    <s v="Canada"/>
    <n v="1"/>
    <d v="2020-02-22T00:00:00"/>
    <n v="2018"/>
    <x v="5"/>
    <s v="1 Season"/>
    <n v="1"/>
    <s v=""/>
    <m/>
    <n v="1"/>
    <s v="Crime TV Shows, Docuseries"/>
    <s v="Crime TV Shows"/>
    <s v="Crime TV Shows, Docuseries"/>
    <n v="2"/>
  </r>
  <r>
    <n v="2892"/>
    <s v="s2892"/>
    <x v="1"/>
    <s v="Gentefied"/>
    <m/>
    <s v="J.J. Soria, Carlos Santos, Karrie Martin, Joaqu√≠n Cos√≠o, Julissa Calderon, Annie Gonzalez, Laura Patalano, Felipe Esparza"/>
    <n v="8"/>
    <s v="United States"/>
    <s v="United States"/>
    <n v="1"/>
    <d v="2020-02-21T00:00:00"/>
    <n v="2020"/>
    <x v="5"/>
    <s v="1 Season"/>
    <n v="1"/>
    <s v=""/>
    <m/>
    <n v="1"/>
    <s v="TV Comedies, TV Dramas"/>
    <s v="TV Comedies"/>
    <s v="TV Comedies, TV Dramas"/>
    <n v="2"/>
  </r>
  <r>
    <n v="2893"/>
    <s v="s2893"/>
    <x v="1"/>
    <s v="Hyena"/>
    <m/>
    <s v="Kim Hye-soo, Ju Ji-hoon, Lee Gyoung-young, Kim Ho-jung, Song Young-kyu, Hwang Bo-ra, Jeon Seok-ho, Hyun Bong-sik, Park Se-jin"/>
    <n v="9"/>
    <s v="South Korea"/>
    <s v="South Korea"/>
    <n v="1"/>
    <d v="2020-02-21T00:00:00"/>
    <n v="2020"/>
    <x v="5"/>
    <s v="1 Season"/>
    <n v="1"/>
    <s v=""/>
    <m/>
    <n v="1"/>
    <s v="International TV Shows, Korean TV Shows, Romantic TV Shows"/>
    <s v="International TV Shows"/>
    <s v="International TV Shows, Korean TV Shows, Romantic TV Shows"/>
    <n v="3"/>
  </r>
  <r>
    <n v="2894"/>
    <s v="s2894"/>
    <x v="1"/>
    <s v="Passion. Panache. Pep"/>
    <m/>
    <m/>
    <n v="0"/>
    <m/>
    <m/>
    <n v="0"/>
    <d v="2020-02-21T00:00:00"/>
    <n v="2020"/>
    <x v="4"/>
    <s v="1 Season"/>
    <n v="1"/>
    <s v=""/>
    <m/>
    <n v="1"/>
    <s v="International TV Shows, Reality TV"/>
    <s v="International TV Shows"/>
    <s v="International TV Shows, Reality TV"/>
    <n v="2"/>
  </r>
  <r>
    <n v="2895"/>
    <s v="s2895"/>
    <x v="1"/>
    <s v="Puerta 7"/>
    <m/>
    <s v="Dolores Fonzi, Esteban Lamothe, Carlos Belloso, Juan Gil Navarro, Daniel Ar√°oz, Antonio Grimau, Ignacio Quesada, M√≥nica Ayos, Daniel Valenzuela"/>
    <n v="9"/>
    <s v="Argentina"/>
    <s v="Argentina"/>
    <n v="1"/>
    <d v="2020-02-21T00:00:00"/>
    <n v="2020"/>
    <x v="5"/>
    <s v="1 Season"/>
    <n v="1"/>
    <s v=""/>
    <m/>
    <n v="1"/>
    <s v="Crime TV Shows, International TV Shows, Spanish-Language TV Shows"/>
    <s v="Crime TV Shows"/>
    <s v="Crime TV Shows, International TV Shows, Spanish-Language TV Shows"/>
    <n v="3"/>
  </r>
  <r>
    <n v="2901"/>
    <s v="s2901"/>
    <x v="1"/>
    <s v="Spectros"/>
    <m/>
    <s v="Danilo Mesquita, Cl√°udia Okuno, Mariana Sena, Enzo Barone, Drop Dashi, Miwa Yanagizawa, Carlos Takeshi, Daniel Rocha, Kelzy Ecard, Norival Rizzo, Nicolas Trevijano, Jui Huang, Jimmy Wong, Fania Espinosa, Wallie Ruy, Beg√™ Muniz, Antonio Miano, Ricardo Iazzetta, Mayhara Ribeiro, Jairo Mattos"/>
    <n v="20"/>
    <s v="Brazil"/>
    <s v="Brazil"/>
    <n v="1"/>
    <d v="2020-02-20T00:00:00"/>
    <n v="2020"/>
    <x v="5"/>
    <s v="1 Season"/>
    <n v="1"/>
    <s v=""/>
    <m/>
    <n v="1"/>
    <s v="International TV Shows, TV Horror, TV Mysteries"/>
    <s v="International TV Shows"/>
    <s v="International TV Shows, TV Horror, TV Mysteries"/>
    <n v="3"/>
  </r>
  <r>
    <n v="2903"/>
    <s v="s2903"/>
    <x v="1"/>
    <s v="DreamWorks Shrek's Swamp Stories"/>
    <m/>
    <s v="Mike Myers, Eddie Murphy, Cameron Diaz, Antonio Banderas, Kristen Schaal, Simon Cowell, Gilles Marini, Charlotte Newhouse, Dean Edwards, Cody Cameron, Christopher Knights, Conrad Vernon"/>
    <n v="12"/>
    <s v="United States"/>
    <s v="United States"/>
    <n v="1"/>
    <d v="2020-02-17T00:00:00"/>
    <n v="2008"/>
    <x v="6"/>
    <s v="1 Season"/>
    <n v="1"/>
    <s v=""/>
    <m/>
    <n v="1"/>
    <s v="Kids' TV, TV Action &amp; Adventure, TV Comedies"/>
    <s v="Kids' TV"/>
    <s v="Kids' TV, TV Action &amp; Adventure, TV Comedies"/>
    <n v="3"/>
  </r>
  <r>
    <n v="2907"/>
    <s v="s2907"/>
    <x v="1"/>
    <s v="On the Real"/>
    <s v="Tosin Coker"/>
    <s v="Ini Dima Okojie, Akah Nnani, Nancy Isime, Maurice Sam, David Jones David, Angel Funto Johnson, Pearl Okorie, Tomiwa Tegbe, Peanut Omatsola"/>
    <n v="9"/>
    <s v="Nigeria"/>
    <s v="Nigeria"/>
    <n v="1"/>
    <d v="2020-02-16T00:00:00"/>
    <n v="2017"/>
    <x v="5"/>
    <s v="1 Season"/>
    <n v="1"/>
    <s v=""/>
    <m/>
    <n v="1"/>
    <s v="International TV Shows, TV Dramas"/>
    <s v="International TV Shows"/>
    <s v="International TV Shows, TV Dramas"/>
    <n v="2"/>
  </r>
  <r>
    <n v="2911"/>
    <s v="s2911"/>
    <x v="1"/>
    <s v="Talking Tom and Friends"/>
    <m/>
    <s v="Colin Hanks, Tom Kenny, James Adomian, Lisa Schwartz, Maria Bamford"/>
    <n v="5"/>
    <s v="Cyprus"/>
    <s v="Cyprus"/>
    <n v="1"/>
    <d v="2020-02-15T00:00:00"/>
    <n v="2017"/>
    <x v="0"/>
    <s v="1 Season"/>
    <n v="1"/>
    <s v=""/>
    <m/>
    <n v="1"/>
    <s v="Kids' TV, TV Comedies"/>
    <s v="Kids' TV"/>
    <s v="Kids' TV, TV Comedies"/>
    <n v="2"/>
  </r>
  <r>
    <n v="2918"/>
    <s v="s2918"/>
    <x v="1"/>
    <s v="Taj Mahal 1989"/>
    <m/>
    <s v="Neeraj Kabi, Geetanjali Kulkarni, Danish Husain, Sheeba Chaddha, Paras Priyadarshan, Anshul Chauhan, Anud Singh Dhaka, Shirin Sewani, Mihir Ahuja, Vasundhara Rajput"/>
    <n v="10"/>
    <s v="India"/>
    <s v="India"/>
    <n v="1"/>
    <d v="2020-02-14T00:00:00"/>
    <n v="2020"/>
    <x v="5"/>
    <s v="1 Season"/>
    <n v="1"/>
    <s v=""/>
    <m/>
    <n v="1"/>
    <s v="International TV Shows, Romantic TV Shows, TV Comedies"/>
    <s v="International TV Shows"/>
    <s v="International TV Shows, Romantic TV Shows, TV Comedies"/>
    <n v="3"/>
  </r>
  <r>
    <n v="2921"/>
    <s v="s2921"/>
    <x v="1"/>
    <s v="Love Is Blind"/>
    <m/>
    <s v="Nick Lachey, Vanessa Lachey"/>
    <n v="2"/>
    <s v="United States"/>
    <s v="United States"/>
    <n v="1"/>
    <d v="2020-02-13T00:00:00"/>
    <n v="2021"/>
    <x v="5"/>
    <s v="1 Season"/>
    <n v="1"/>
    <s v=""/>
    <m/>
    <n v="1"/>
    <s v="Reality TV, Romantic TV Shows"/>
    <s v="Reality TV"/>
    <s v="Reality TV, Romantic TV Shows"/>
    <n v="2"/>
  </r>
  <r>
    <n v="2922"/>
    <s v="s2922"/>
    <x v="1"/>
    <s v="Narcos: Mexico"/>
    <m/>
    <s v="Michael Pe√±a, Diego Luna, Tenoch Huerta, Joaquin Cosio, Jos√© Mar√≠a Yazpik, Matt Letscher, Alyssa Diaz"/>
    <n v="7"/>
    <s v="Mexico"/>
    <s v="Mexico, United States"/>
    <n v="2"/>
    <d v="2020-02-13T00:00:00"/>
    <n v="2020"/>
    <x v="5"/>
    <s v="2 Season"/>
    <n v="2"/>
    <s v=""/>
    <m/>
    <n v="2"/>
    <s v="Crime TV Shows, TV Action &amp; Adventure, TV Dramas"/>
    <s v="Crime TV Shows"/>
    <s v="Crime TV Shows, TV Action &amp; Adventure, TV Dramas"/>
    <n v="3"/>
  </r>
  <r>
    <n v="2923"/>
    <s v="s2923"/>
    <x v="1"/>
    <s v="Palazuelos mi rey"/>
    <m/>
    <s v="Roberto Palazuelos"/>
    <n v="1"/>
    <m/>
    <m/>
    <n v="0"/>
    <d v="2020-02-13T00:00:00"/>
    <n v="2019"/>
    <x v="1"/>
    <s v="1 Season"/>
    <n v="1"/>
    <s v=""/>
    <m/>
    <n v="1"/>
    <s v="International TV Shows, Reality TV, Spanish-Language TV Shows"/>
    <s v="International TV Shows"/>
    <s v="International TV Shows, Reality TV, Spanish-Language TV Shows"/>
    <n v="3"/>
  </r>
  <r>
    <n v="2924"/>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n v="20"/>
    <s v="Thailand"/>
    <s v="Thailand"/>
    <n v="1"/>
    <d v="2020-02-13T00:00:00"/>
    <n v="2019"/>
    <x v="5"/>
    <s v="1 Season"/>
    <n v="1"/>
    <s v=""/>
    <m/>
    <n v="1"/>
    <s v="Crime TV Shows, International TV Shows, TV Dramas"/>
    <s v="Crime TV Shows"/>
    <s v="Crime TV Shows, International TV Shows, TV Dramas"/>
    <n v="3"/>
  </r>
  <r>
    <n v="2927"/>
    <s v="s2927"/>
    <x v="1"/>
    <s v="We Bare Bears"/>
    <m/>
    <s v="Eric Edelstein, Demetri Martin, Bobby Moynihan"/>
    <n v="3"/>
    <s v="United States"/>
    <s v="United States"/>
    <n v="1"/>
    <d v="2020-02-12T00:00:00"/>
    <n v="2018"/>
    <x v="0"/>
    <s v="2 Season"/>
    <n v="2"/>
    <s v=""/>
    <m/>
    <n v="2"/>
    <s v="Kids' TV, TV Comedies"/>
    <s v="Kids' TV"/>
    <s v="Kids' TV, TV Comedies"/>
    <n v="2"/>
  </r>
  <r>
    <n v="2932"/>
    <s v="s2932"/>
    <x v="1"/>
    <s v="Better Call Saul"/>
    <m/>
    <s v="Bob Odenkirk, Jonathan Banks, Michael McKean, Rhea Seehorn, Patrick Fabian, Michael Mando, Giancarlo Esposito"/>
    <n v="7"/>
    <s v="United States"/>
    <s v="United States"/>
    <n v="1"/>
    <d v="2020-02-09T00:00:00"/>
    <n v="2018"/>
    <x v="5"/>
    <s v="4 Season"/>
    <n v="4"/>
    <s v=""/>
    <m/>
    <n v="4"/>
    <s v="Crime TV Shows, TV Comedies, TV Dramas"/>
    <s v="Crime TV Shows"/>
    <s v="Crime TV Shows, TV Comedies, TV Dramas"/>
    <n v="3"/>
  </r>
  <r>
    <n v="2938"/>
    <s v="s2938"/>
    <x v="1"/>
    <s v="Dragons: Rescue Riders"/>
    <m/>
    <s v="Nicolas Cantu, Brennley Brown, Zach Callison, Skai Jackson, Noah Kaye Bentley, Andre Robinson, Marsai Martin"/>
    <n v="7"/>
    <s v="United States"/>
    <s v="United States"/>
    <n v="1"/>
    <d v="2020-02-07T00:00:00"/>
    <n v="2020"/>
    <x v="0"/>
    <s v="2 Season"/>
    <n v="2"/>
    <s v=""/>
    <m/>
    <n v="2"/>
    <s v="Kids' TV, TV Comedies"/>
    <s v="Kids' TV"/>
    <s v="Kids' TV, TV Comedies"/>
    <n v="2"/>
  </r>
  <r>
    <n v="2939"/>
    <s v="s2939"/>
    <x v="1"/>
    <s v="Fifty: The Series"/>
    <m/>
    <s v="Ireti Doyle, Keira Hewatch, Dakore Akande, Omoni Oboli, Uzor Osimkpa, Wale Ojo, Timini Egbuson, Chris Attoh, Kachi Nnochiri"/>
    <n v="9"/>
    <s v="Nigeria"/>
    <s v="Nigeria"/>
    <n v="1"/>
    <d v="2020-02-07T00:00:00"/>
    <n v="2018"/>
    <x v="1"/>
    <s v="2 Season"/>
    <n v="2"/>
    <s v=""/>
    <m/>
    <n v="2"/>
    <s v="International TV Shows, Romantic TV Shows, TV Dramas"/>
    <s v="International TV Shows"/>
    <s v="International TV Shows, Romantic TV Shows, TV Dramas"/>
    <n v="3"/>
  </r>
  <r>
    <n v="2942"/>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n v="18"/>
    <s v="Canada"/>
    <s v="Canada, United States"/>
    <n v="2"/>
    <d v="2020-02-07T00:00:00"/>
    <n v="2020"/>
    <x v="1"/>
    <s v="1 Season"/>
    <n v="1"/>
    <s v=""/>
    <m/>
    <n v="1"/>
    <s v="TV Action &amp; Adventure, TV Dramas, TV Mysteries"/>
    <s v="TV Action &amp; Adventure"/>
    <s v="TV Action &amp; Adventure, TV Dramas, TV Mysteries"/>
    <n v="3"/>
  </r>
  <r>
    <n v="2943"/>
    <s v="s2943"/>
    <x v="1"/>
    <s v="My Holo Love"/>
    <m/>
    <s v="Yoon Hyun-min, Ko Sung-hee, Choi Yeo-jin, Chansung, Lee Ki-chan, Kim Soo-jin, Kang Seung-hyeon, Jeong Do-won, Kim Hak-seon"/>
    <n v="9"/>
    <m/>
    <m/>
    <n v="0"/>
    <d v="2020-02-07T00:00:00"/>
    <n v="2020"/>
    <x v="1"/>
    <s v="1 Season"/>
    <n v="1"/>
    <s v=""/>
    <m/>
    <n v="1"/>
    <s v="International TV Shows, Korean TV Shows, Romantic TV Shows"/>
    <s v="International TV Shows"/>
    <s v="International TV Shows, Korean TV Shows, Romantic TV Shows"/>
    <n v="3"/>
  </r>
  <r>
    <n v="2945"/>
    <s v="s2945"/>
    <x v="1"/>
    <s v="Who Killed Malcolm X?"/>
    <m/>
    <m/>
    <n v="0"/>
    <s v="United States"/>
    <s v="United States"/>
    <n v="1"/>
    <d v="2020-02-07T00:00:00"/>
    <n v="2020"/>
    <x v="5"/>
    <s v="1 Season"/>
    <n v="1"/>
    <s v=""/>
    <m/>
    <n v="1"/>
    <s v="Crime TV Shows, Docuseries"/>
    <s v="Crime TV Shows"/>
    <s v="Crime TV Shows, Docuseries"/>
    <n v="2"/>
  </r>
  <r>
    <n v="2946"/>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n v="17"/>
    <s v="Japan"/>
    <s v="Japan"/>
    <n v="1"/>
    <d v="2020-02-06T00:00:00"/>
    <n v="2020"/>
    <x v="5"/>
    <s v="1 Season"/>
    <n v="1"/>
    <s v=""/>
    <m/>
    <n v="1"/>
    <s v="Anime Series, International TV Shows"/>
    <s v="Anime Series"/>
    <s v="Anime Series, International TV Shows"/>
    <n v="2"/>
  </r>
  <r>
    <n v="2948"/>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n v="17"/>
    <s v="United States"/>
    <s v="United States"/>
    <n v="1"/>
    <d v="2020-02-05T00:00:00"/>
    <n v="2019"/>
    <x v="1"/>
    <s v="8 Season"/>
    <n v="8"/>
    <s v=""/>
    <m/>
    <n v="8"/>
    <s v="Crime TV Shows, TV Action &amp; Adventure"/>
    <s v="Crime TV Shows"/>
    <s v="Crime TV Shows, TV Action &amp; Adventure"/>
    <n v="2"/>
  </r>
  <r>
    <n v="2949"/>
    <s v="s2949"/>
    <x v="1"/>
    <s v="The Pharmacist"/>
    <s v="Julia Willoughby Nason, Jenner Furst"/>
    <m/>
    <n v="0"/>
    <s v="United States"/>
    <s v="United States"/>
    <n v="1"/>
    <d v="2020-02-05T00:00:00"/>
    <n v="2020"/>
    <x v="5"/>
    <s v="1 Season"/>
    <n v="1"/>
    <s v=""/>
    <m/>
    <n v="1"/>
    <s v="Crime TV Shows, Docuseries"/>
    <s v="Crime TV Shows"/>
    <s v="Crime TV Shows, Docuseries"/>
    <n v="2"/>
  </r>
  <r>
    <n v="2954"/>
    <s v="s2954"/>
    <x v="1"/>
    <s v="Team Kaylie"/>
    <m/>
    <s v="Bryana Salaz, Alison Fernandez, Symera Jackson, Elie Samouhi, Kai Calhoun, Eliza Pryor, Rosa Blasi, Nicole Sullivan, David Gridley"/>
    <n v="9"/>
    <s v="United States"/>
    <s v="United States"/>
    <n v="1"/>
    <d v="2020-02-03T00:00:00"/>
    <n v="2020"/>
    <x v="6"/>
    <s v="3 Season"/>
    <n v="3"/>
    <s v=""/>
    <m/>
    <n v="3"/>
    <s v="Kids' TV, TV Comedies"/>
    <s v="Kids' TV"/>
    <s v="Kids' TV, TV Comedies"/>
    <n v="2"/>
  </r>
  <r>
    <n v="2959"/>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n v="18"/>
    <s v="Japan"/>
    <s v="Japan"/>
    <n v="1"/>
    <d v="2020-02-01T00:00:00"/>
    <n v="2015"/>
    <x v="5"/>
    <s v="1 Season"/>
    <n v="1"/>
    <s v=""/>
    <m/>
    <n v="1"/>
    <s v="Anime Series, International TV Shows"/>
    <s v="Anime Series"/>
    <s v="Anime Series, International TV Shows"/>
    <n v="2"/>
  </r>
  <r>
    <n v="2960"/>
    <s v="s2960"/>
    <x v="1"/>
    <s v="Itaewon Class"/>
    <m/>
    <s v="Park Seo-joon, Kim Da-mi, Yu Jae-myeong, Kwon Na-ra, Kim Dong-hee, Ahn Bo-hyun, Kim Hye-eun, Ryu Gyeong-su, Lee Joo-young, Chris Lyon"/>
    <n v="10"/>
    <s v="South Korea"/>
    <s v="South Korea"/>
    <n v="1"/>
    <d v="2020-02-01T00:00:00"/>
    <n v="2020"/>
    <x v="5"/>
    <s v="1 Season"/>
    <n v="1"/>
    <s v=""/>
    <m/>
    <n v="1"/>
    <s v="International TV Shows, Korean TV Shows, TV Dramas"/>
    <s v="International TV Shows"/>
    <s v="International TV Shows, Korean TV Shows, TV Dramas"/>
    <n v="3"/>
  </r>
  <r>
    <n v="2963"/>
    <s v="s2963"/>
    <x v="1"/>
    <s v="Miraculous: Tales of Ladybug &amp; Cat Noir"/>
    <s v="Thomas Astruc"/>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n v="20"/>
    <s v="France"/>
    <s v="France, South Korea, Japan, United States"/>
    <n v="4"/>
    <d v="2020-02-01T00:00:00"/>
    <n v="2019"/>
    <x v="8"/>
    <s v="5 Season"/>
    <n v="5"/>
    <s v=""/>
    <m/>
    <n v="5"/>
    <s v="Kids' TV, TV Action &amp; Adventure"/>
    <s v="Kids' TV"/>
    <s v="Kids' TV, TV Action &amp; Adventure"/>
    <n v="2"/>
  </r>
  <r>
    <n v="2966"/>
    <s v="s2966"/>
    <x v="1"/>
    <s v="No Game No Life"/>
    <m/>
    <s v="Yoshitsugu Matsuoka, Ai Kayano, Yoko Hikasa, Yukari Tamura, Yuka Iguchi, Mamiko Noto, Miyuki Sawashiro, Rie Kugimiya, Mugihito, Naomi Shindo"/>
    <n v="10"/>
    <s v="Japan"/>
    <s v="Japan"/>
    <n v="1"/>
    <d v="2020-02-01T00:00:00"/>
    <n v="2014"/>
    <x v="5"/>
    <s v="1 Season"/>
    <n v="1"/>
    <s v=""/>
    <m/>
    <n v="1"/>
    <s v="Anime Series, International TV Shows"/>
    <s v="Anime Series"/>
    <s v="Anime Series, International TV Shows"/>
    <n v="2"/>
  </r>
  <r>
    <n v="2967"/>
    <s v="s2967"/>
    <x v="1"/>
    <s v="Pop Team Epic"/>
    <m/>
    <m/>
    <n v="0"/>
    <s v="Japan"/>
    <s v="Japan"/>
    <n v="1"/>
    <d v="2020-02-01T00:00:00"/>
    <n v="2018"/>
    <x v="1"/>
    <s v="1 Season"/>
    <n v="1"/>
    <s v=""/>
    <m/>
    <n v="1"/>
    <s v="Anime Series, International TV Shows"/>
    <s v="Anime Series"/>
    <s v="Anime Series, International TV Shows"/>
    <n v="2"/>
  </r>
  <r>
    <n v="2968"/>
    <s v="s2968"/>
    <x v="1"/>
    <s v="Shopkins"/>
    <m/>
    <s v="Kate Murphy"/>
    <n v="1"/>
    <s v="United States"/>
    <s v="United States"/>
    <n v="1"/>
    <d v="2020-02-01T00:00:00"/>
    <n v="2014"/>
    <x v="0"/>
    <s v="1 Season"/>
    <n v="1"/>
    <s v=""/>
    <m/>
    <n v="1"/>
    <s v="Kids' TV"/>
    <s v="Kids' TV"/>
    <s v="Kids' TV"/>
    <n v="1"/>
  </r>
  <r>
    <n v="2972"/>
    <s v="s2972"/>
    <x v="1"/>
    <s v="Diablero"/>
    <m/>
    <s v="Christopher Von Uckermann, Horacio Garc√≠a Rojas, Gisselle Kuri, F√°tima Molina, Dolores Heredia, Humberto Busto, Quetzalli Cort√©s, Alexa Martin, Flavio Medina, Dulce Neri, Mariana Botas"/>
    <n v="11"/>
    <s v="Mexico"/>
    <s v="Mexico"/>
    <n v="1"/>
    <d v="2020-01-31T00:00:00"/>
    <n v="2020"/>
    <x v="5"/>
    <s v="2 Season"/>
    <n v="2"/>
    <s v=""/>
    <m/>
    <n v="2"/>
    <s v="International TV Shows, Spanish-Language TV Shows, TV Action &amp; Adventure"/>
    <s v="International TV Shows"/>
    <s v="International TV Shows, Spanish-Language TV Shows, TV Action &amp; Adventure"/>
    <n v="3"/>
  </r>
  <r>
    <n v="2975"/>
    <s v="s2975"/>
    <x v="1"/>
    <s v="Luna Nera"/>
    <m/>
    <s v="Antonia Fotaras, Giorgio Belli, Manuela Mandracchia, Roberto De Francesco, Federica Fracassi, Lucrezia Guidone, Adalgisa Manfrida, Giada Gagliardi, Giandomenico Cupaiuolo, Gloria Carovana, Filippo Scotti"/>
    <n v="11"/>
    <s v="Italy"/>
    <s v="Italy"/>
    <n v="1"/>
    <d v="2020-01-31T00:00:00"/>
    <n v="2020"/>
    <x v="5"/>
    <s v="1 Season"/>
    <n v="1"/>
    <s v=""/>
    <m/>
    <n v="1"/>
    <s v="International TV Shows, Romantic TV Shows, TV Dramas"/>
    <s v="International TV Shows"/>
    <s v="International TV Shows, Romantic TV Shows, TV Dramas"/>
    <n v="3"/>
  </r>
  <r>
    <n v="2977"/>
    <s v="s2977"/>
    <x v="1"/>
    <s v="Unauthorized Living"/>
    <m/>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n v="27"/>
    <s v="Spain"/>
    <s v="Spain"/>
    <n v="1"/>
    <d v="2020-01-31T00:00:00"/>
    <n v="2020"/>
    <x v="5"/>
    <s v="2 Season"/>
    <n v="2"/>
    <s v=""/>
    <m/>
    <n v="2"/>
    <s v="Crime TV Shows, International TV Shows, Spanish-Language TV Shows"/>
    <s v="Crime TV Shows"/>
    <s v="Crime TV Shows, International TV Shows, Spanish-Language TV Shows"/>
    <n v="3"/>
  </r>
  <r>
    <n v="2978"/>
    <s v="s2978"/>
    <x v="1"/>
    <s v="Ainori Love Wagon: African Journey"/>
    <m/>
    <s v="Becky, Ryo Kato, Karina Maruyama, Kohei Takeda"/>
    <n v="4"/>
    <s v="Japan"/>
    <s v="Japan"/>
    <n v="1"/>
    <d v="2020-01-30T00:00:00"/>
    <n v="2019"/>
    <x v="1"/>
    <s v="1 Season"/>
    <n v="1"/>
    <s v=""/>
    <m/>
    <n v="1"/>
    <s v="International TV Shows, Reality TV, Romantic TV Shows"/>
    <s v="International TV Shows"/>
    <s v="International TV Shows, Reality TV, Romantic TV Shows"/>
    <n v="3"/>
  </r>
  <r>
    <n v="2980"/>
    <s v="s2980"/>
    <x v="1"/>
    <s v="THE STRANGER"/>
    <m/>
    <s v="Richard Armitage, Siobhan Finneran, Jennifer Saunders, Shaun Dooley, Paul Kaye, Dervla Kirwan, Kadiff Kirwan, Hannah John-Kamen, Anthony Head, Stephen Rea, Jacob Dudman, Ella-Rae Smith, Brandon Fellows, Misha Handley"/>
    <n v="14"/>
    <s v="United Kingdom"/>
    <s v="United Kingdom"/>
    <n v="1"/>
    <d v="2020-01-30T00:00:00"/>
    <n v="2020"/>
    <x v="5"/>
    <s v="1 Season"/>
    <n v="1"/>
    <s v=""/>
    <m/>
    <n v="1"/>
    <s v="British TV Shows, Crime TV Shows, International TV Shows"/>
    <s v="British TV Shows"/>
    <s v="British TV Shows, Crime TV Shows, International TV Shows"/>
    <n v="3"/>
  </r>
  <r>
    <n v="2981"/>
    <s v="s2981"/>
    <x v="1"/>
    <s v="What the Love! with Karan Johar"/>
    <m/>
    <s v="Karan Johar"/>
    <n v="1"/>
    <s v="United States"/>
    <s v="United States"/>
    <n v="1"/>
    <d v="2020-01-30T00:00:00"/>
    <n v="2020"/>
    <x v="1"/>
    <s v="1 Season"/>
    <n v="1"/>
    <s v=""/>
    <m/>
    <n v="1"/>
    <s v="International TV Shows, Reality TV, Romantic TV Shows"/>
    <s v="International TV Shows"/>
    <s v="International TV Shows, Reality TV, Romantic TV Shows"/>
    <n v="3"/>
  </r>
  <r>
    <n v="2983"/>
    <s v="s2983"/>
    <x v="1"/>
    <s v="Find Yourself"/>
    <m/>
    <m/>
    <n v="0"/>
    <m/>
    <m/>
    <n v="0"/>
    <d v="2020-01-29T00:00:00"/>
    <n v="2020"/>
    <x v="1"/>
    <s v="1 Season"/>
    <n v="1"/>
    <s v=""/>
    <m/>
    <n v="1"/>
    <s v="International TV Shows, Romantic TV Shows, TV Comedies"/>
    <s v="International TV Shows"/>
    <s v="International TV Shows, Romantic TV Shows, TV Comedies"/>
    <n v="3"/>
  </r>
  <r>
    <n v="2984"/>
    <s v="s2984"/>
    <x v="1"/>
    <s v="Night on Earth"/>
    <m/>
    <s v="Samira Wiley"/>
    <n v="1"/>
    <s v="United Kingdom"/>
    <s v="United Kingdom"/>
    <n v="1"/>
    <d v="2020-01-29T00:00:00"/>
    <n v="2020"/>
    <x v="6"/>
    <s v="1 Season"/>
    <n v="1"/>
    <s v=""/>
    <m/>
    <n v="1"/>
    <s v="Docuseries, Science &amp; Nature TV"/>
    <s v="Docuseries"/>
    <s v="Docuseries, Science &amp; Nature TV"/>
    <n v="2"/>
  </r>
  <r>
    <n v="2985"/>
    <s v="s2985"/>
    <x v="1"/>
    <s v="Omniscient"/>
    <m/>
    <s v="Carla Salle, Sandra Corveloni, Jonathan Haagensen, Guilherme Prates, Luana Tanaka, Marcello Airoldi, Marco Ant√¥nio P√¢mio"/>
    <n v="7"/>
    <s v="Brazil"/>
    <s v="Brazil"/>
    <n v="1"/>
    <d v="2020-01-29T00:00:00"/>
    <n v="2020"/>
    <x v="5"/>
    <s v="1 Season"/>
    <n v="1"/>
    <s v=""/>
    <m/>
    <n v="1"/>
    <s v="International TV Shows, TV Dramas, TV Sci-Fi &amp; Fantasy"/>
    <s v="International TV Shows"/>
    <s v="International TV Shows, TV Dramas, TV Sci-Fi &amp; Fantasy"/>
    <n v="3"/>
  </r>
  <r>
    <n v="2992"/>
    <s v="s2992"/>
    <x v="1"/>
    <s v="Rise of Empires: Ottoman"/>
    <m/>
    <s v="Charles Dance, Cem Yiƒüit √úz√ºmoƒülu, Tommaso Basili, Birkan Sokullu, Osman Sonant, Tolga Tekin, Damla S√∂nmez, Ushan √áakƒ±r, ƒ∞layda Akdoƒüan"/>
    <n v="9"/>
    <m/>
    <m/>
    <n v="0"/>
    <d v="2020-01-24T00:00:00"/>
    <n v="2020"/>
    <x v="5"/>
    <s v="1 Season"/>
    <n v="1"/>
    <s v=""/>
    <m/>
    <n v="1"/>
    <s v="Docuseries"/>
    <s v="Docuseries"/>
    <s v="Docuseries"/>
    <n v="1"/>
  </r>
  <r>
    <n v="2993"/>
    <s v="s2993"/>
    <x v="1"/>
    <s v="Sons of the Caliphate"/>
    <m/>
    <s v="Yakubu Mohammed, Paul Sambo, Mofe Duncan, Nita Byack George, Yvonne Hays, Mickey Odey, Rahama Sadau, Sani Muazu"/>
    <n v="8"/>
    <s v="Nigeria"/>
    <s v="Nigeria"/>
    <n v="1"/>
    <d v="2020-01-24T00:00:00"/>
    <n v="2017"/>
    <x v="1"/>
    <s v="2 Season"/>
    <n v="2"/>
    <s v=""/>
    <m/>
    <n v="2"/>
    <s v="International TV Shows, TV Dramas"/>
    <s v="International TV Shows"/>
    <s v="International TV Shows, TV Dramas"/>
    <n v="2"/>
  </r>
  <r>
    <n v="2994"/>
    <s v="s2994"/>
    <x v="1"/>
    <s v="The goop lab with Gwyneth Paltrow"/>
    <m/>
    <s v="Gwyneth Paltrow, Elise Loehnen"/>
    <n v="2"/>
    <s v="United States"/>
    <s v="United States"/>
    <n v="1"/>
    <d v="2020-01-24T00:00:00"/>
    <n v="2020"/>
    <x v="5"/>
    <s v="1 Season"/>
    <n v="1"/>
    <s v=""/>
    <m/>
    <n v="1"/>
    <s v="Reality TV"/>
    <s v="Reality TV"/>
    <s v="Reality TV"/>
    <n v="1"/>
  </r>
  <r>
    <n v="2995"/>
    <s v="s2995"/>
    <x v="1"/>
    <s v="The Ranch"/>
    <m/>
    <s v="Ashton Kutcher, Sam Elliott, Debra Winger, Elisha Cuthbert, Kelli Goss, Wilmer Valderrama, Danny Masterson"/>
    <n v="7"/>
    <s v="United States"/>
    <s v="United States"/>
    <n v="1"/>
    <d v="2020-01-24T00:00:00"/>
    <n v="2020"/>
    <x v="5"/>
    <s v="8 Season"/>
    <n v="8"/>
    <s v=""/>
    <m/>
    <n v="8"/>
    <s v="TV Comedies, TV Dramas"/>
    <s v="TV Comedies"/>
    <s v="TV Comedies, TV Dramas"/>
    <n v="2"/>
  </r>
  <r>
    <n v="2998"/>
    <s v="s2998"/>
    <x v="1"/>
    <s v="October Faction"/>
    <m/>
    <s v="Tamara Taylor, J.C. MacKenzie, Aurora Burghart, Gabriel Darku, Maxim Roy, Stephen McHattie, Wendy Crewson, Megan Follows, Nicola Correia-Damude, Praneet Akilla, Michelle Nolden, Anwen O'Driscoll"/>
    <n v="12"/>
    <s v="United States"/>
    <s v="United States"/>
    <n v="1"/>
    <d v="2020-01-23T00:00:00"/>
    <n v="2020"/>
    <x v="5"/>
    <s v="1 Season"/>
    <n v="1"/>
    <s v=""/>
    <m/>
    <n v="1"/>
    <s v="TV Action &amp; Adventure, TV Dramas, TV Horror"/>
    <s v="TV Action &amp; Adventure"/>
    <s v="TV Action &amp; Adventure, TV Dramas, TV Horror"/>
    <n v="3"/>
  </r>
  <r>
    <n v="2999"/>
    <s v="s2999"/>
    <x v="1"/>
    <s v="‚ÄãSAINT SEIYA: Knights of the Zodiac"/>
    <m/>
    <s v="Bryson Baugus, Emily Neves, Blake Shepard, Patrick Poole, Luci Christian, Adam Gibbs, Masakazu Morita, Fumiko Orikasa, Takahiro Sakurai, Hiroaki Miura, Satomi Sato, Katsuyuki Konishi"/>
    <n v="12"/>
    <s v="Japan"/>
    <s v="Japan"/>
    <n v="1"/>
    <d v="2020-01-23T00:00:00"/>
    <n v="2020"/>
    <x v="1"/>
    <s v="2 Season"/>
    <n v="2"/>
    <s v=""/>
    <m/>
    <n v="2"/>
    <s v="Anime Series, International TV Shows"/>
    <s v="Anime Series"/>
    <s v="Anime Series, International TV Shows"/>
    <n v="2"/>
  </r>
  <r>
    <n v="3000"/>
    <s v="s3000"/>
    <x v="1"/>
    <s v="The Ghost Bride"/>
    <s v="Quek Shio-chuan"/>
    <s v="Huang Peijia, Wu Kang-jen, Ludi Lin, Janet Hsieh, Kuang Tian, Susan Leong, Jordan Voon, Angeline Tan, Jojo Goh, Teresa Daley"/>
    <n v="10"/>
    <s v="Taiwan"/>
    <s v="Taiwan, Malaysia"/>
    <n v="2"/>
    <d v="2020-01-23T00:00:00"/>
    <n v="2020"/>
    <x v="1"/>
    <s v="1 Season"/>
    <n v="1"/>
    <s v=""/>
    <m/>
    <n v="1"/>
    <s v="International TV Shows, TV Dramas, TV Mysteries"/>
    <s v="International TV Shows"/>
    <s v="International TV Shows, TV Dramas, TV Mysteries"/>
    <n v="3"/>
  </r>
  <r>
    <n v="3001"/>
    <s v="s3001"/>
    <x v="1"/>
    <s v="Pandemic: How to Prevent an Outbreak"/>
    <m/>
    <m/>
    <n v="0"/>
    <s v="United States"/>
    <s v="United States"/>
    <n v="1"/>
    <d v="2020-01-22T00:00:00"/>
    <n v="2020"/>
    <x v="1"/>
    <s v="1 Season"/>
    <n v="1"/>
    <s v=""/>
    <m/>
    <n v="1"/>
    <s v="Docuseries, Science &amp; Nature TV"/>
    <s v="Docuseries"/>
    <s v="Docuseries, Science &amp; Nature TV"/>
    <n v="2"/>
  </r>
  <r>
    <n v="3002"/>
    <s v="s3002"/>
    <x v="1"/>
    <s v="Playing with Fire"/>
    <m/>
    <s v="Jason Day, Margarita Rosa de Francisco, Carlos Ponce, Gaby Espino, Laura Perico, Alejandro Aguilar, Tony Plana, Marcelo Serrado, Leticia Huijara, Germ√°n Quintero, Luis Alberti, Ricardo Vesga, Yuri Vargas, √Ålvaro Rodr√≠guez, Juan David Restrepo"/>
    <n v="15"/>
    <s v="United States"/>
    <s v="United States"/>
    <n v="1"/>
    <d v="2020-01-22T00:00:00"/>
    <n v="2019"/>
    <x v="5"/>
    <s v="1 Season"/>
    <n v="1"/>
    <s v=""/>
    <m/>
    <n v="1"/>
    <s v="International TV Shows, Romantic TV Shows, Spanish-Language TV Shows"/>
    <s v="International TV Shows"/>
    <s v="International TV Shows, Romantic TV Shows, Spanish-Language TV Shows"/>
    <n v="3"/>
  </r>
  <r>
    <n v="3006"/>
    <s v="s3006"/>
    <x v="1"/>
    <s v="DreamWorks How to Train Your Dragon Legends"/>
    <m/>
    <s v="Jay Baruchel, Craig Ferguson, America Ferrera, Gerard Butler"/>
    <n v="4"/>
    <s v="United States"/>
    <s v="United States"/>
    <n v="1"/>
    <d v="2020-01-20T00:00:00"/>
    <n v="2011"/>
    <x v="6"/>
    <s v="1 Season"/>
    <n v="1"/>
    <s v=""/>
    <m/>
    <n v="1"/>
    <s v="Kids' TV, TV Action &amp; Adventure, TV Sci-Fi &amp; Fantasy"/>
    <s v="Kids' TV"/>
    <s v="Kids' TV, TV Action &amp; Adventure, TV Sci-Fi &amp; Fantasy"/>
    <n v="3"/>
  </r>
  <r>
    <n v="3011"/>
    <s v="s3011"/>
    <x v="1"/>
    <s v="Ares"/>
    <m/>
    <s v="Jade Olieberg, Tobias Kersloot, Lisa Smit, Frieda Barnhard, Hans Kesting, Rifka Lodeizen, Robin Boissevain, Jennifer Welts, Steef de Bot, Jip van den Dool, Janni Goslinga, Dennis Rudge, Ian Bok, Roos Dickmann, Minne Koole, Alexander Brouwer"/>
    <n v="16"/>
    <s v="Netherlands"/>
    <s v="Netherlands"/>
    <n v="1"/>
    <d v="2020-01-17T00:00:00"/>
    <n v="2020"/>
    <x v="5"/>
    <s v="1 Season"/>
    <n v="1"/>
    <s v=""/>
    <m/>
    <n v="1"/>
    <s v="International TV Shows, TV Dramas, TV Horror"/>
    <s v="International TV Shows"/>
    <s v="International TV Shows, TV Dramas, TV Horror"/>
    <n v="3"/>
  </r>
  <r>
    <n v="3012"/>
    <s v="s3012"/>
    <x v="1"/>
    <s v="Hip-Hop Evolution"/>
    <m/>
    <s v="Shad Kabango"/>
    <n v="1"/>
    <s v="Canada"/>
    <s v="Canada"/>
    <n v="1"/>
    <d v="2020-01-17T00:00:00"/>
    <n v="2020"/>
    <x v="5"/>
    <s v="4 Season"/>
    <n v="4"/>
    <s v=""/>
    <m/>
    <n v="4"/>
    <s v="Docuseries, International TV Shows"/>
    <s v="Docuseries"/>
    <s v="Docuseries, International TV Shows"/>
    <n v="2"/>
  </r>
  <r>
    <n v="3013"/>
    <s v="s3013"/>
    <x v="1"/>
    <s v="Nailed It! Germany"/>
    <m/>
    <s v="Angelina Kirsch, Bernd Siefert"/>
    <n v="2"/>
    <s v="Germany"/>
    <s v="Germany"/>
    <n v="1"/>
    <d v="2020-01-17T00:00:00"/>
    <n v="2020"/>
    <x v="1"/>
    <s v="1 Season"/>
    <n v="1"/>
    <s v=""/>
    <m/>
    <n v="1"/>
    <s v="International TV Shows, Reality TV"/>
    <s v="International TV Shows"/>
    <s v="International TV Shows, Reality TV"/>
    <n v="2"/>
  </r>
  <r>
    <n v="3014"/>
    <s v="s3014"/>
    <x v="1"/>
    <s v="Tiny House Nation"/>
    <m/>
    <m/>
    <n v="0"/>
    <s v="United States"/>
    <s v="United States"/>
    <n v="1"/>
    <d v="2020-01-17T00:00:00"/>
    <n v="2019"/>
    <x v="6"/>
    <s v="2 Season"/>
    <n v="2"/>
    <s v=""/>
    <m/>
    <n v="2"/>
    <s v="Reality TV"/>
    <s v="Reality TV"/>
    <s v="Reality TV"/>
    <n v="1"/>
  </r>
  <r>
    <n v="3016"/>
    <s v="s3016"/>
    <x v="1"/>
    <s v="Handsome Siblings"/>
    <m/>
    <s v="Hu Yitian, Chen Zheyuan, Liang Jie, Vicky Liang, Tay Ping Hui, Nikita Mao, Gallen Lo, Song Wenzuo, Jin Song, Jason Zheng"/>
    <n v="10"/>
    <s v="China"/>
    <s v="China"/>
    <n v="1"/>
    <d v="2020-01-16T00:00:00"/>
    <n v="2020"/>
    <x v="1"/>
    <s v="1 Season"/>
    <n v="1"/>
    <s v=""/>
    <m/>
    <n v="1"/>
    <s v="International TV Shows, TV Dramas, TV Sci-Fi &amp; Fantasy"/>
    <s v="International TV Shows"/>
    <s v="International TV Shows, TV Dramas, TV Sci-Fi &amp; Fantasy"/>
    <n v="3"/>
  </r>
  <r>
    <n v="3021"/>
    <s v="s3021"/>
    <x v="1"/>
    <s v="Soul Eater"/>
    <m/>
    <s v="Chiaki Omigawa, Laura Bailey, Emiri Kato, Kouki Uchiyama, Micah Solusod, Yumiko Kobayashi, Brittney Karbowski, Mamoru Miyano, Todd Haberkorn, Kaori Nazuka, Monica Rial, Akeno Watanabe, Jamie Marchi, Narumi Takahira, Cherami Leigh, Houko Kuwashima"/>
    <n v="16"/>
    <s v="Japan"/>
    <s v="Japan"/>
    <n v="1"/>
    <d v="2020-01-16T00:00:00"/>
    <n v="2008"/>
    <x v="1"/>
    <s v="1 Season"/>
    <n v="1"/>
    <s v=""/>
    <m/>
    <n v="1"/>
    <s v="Anime Series, International TV Shows"/>
    <s v="Anime Series"/>
    <s v="Anime Series, International TV Shows"/>
    <n v="2"/>
  </r>
  <r>
    <n v="3025"/>
    <s v="s3025"/>
    <x v="1"/>
    <s v="Killer Inside: The Mind of Aaron Hernandez"/>
    <m/>
    <s v="Aaron Hernandez"/>
    <n v="1"/>
    <s v="United States"/>
    <s v="United States"/>
    <n v="1"/>
    <d v="2020-01-15T00:00:00"/>
    <n v="2020"/>
    <x v="5"/>
    <s v="1 Season"/>
    <n v="1"/>
    <s v=""/>
    <m/>
    <n v="1"/>
    <s v="Crime TV Shows, Docuseries"/>
    <s v="Crime TV Shows"/>
    <s v="Crime TV Shows, Docuseries"/>
    <n v="2"/>
  </r>
  <r>
    <n v="3029"/>
    <s v="s3029"/>
    <x v="1"/>
    <s v="The Ollie &amp; Moon Show"/>
    <m/>
    <s v="Mattea Conforti, Kobi Frumer"/>
    <n v="2"/>
    <s v="France"/>
    <s v="France"/>
    <n v="1"/>
    <d v="2020-01-14T00:00:00"/>
    <n v="2018"/>
    <x v="0"/>
    <s v="1 Season"/>
    <n v="1"/>
    <s v=""/>
    <m/>
    <n v="1"/>
    <s v="Kids' TV"/>
    <s v="Kids' TV"/>
    <s v="Kids' TV"/>
    <n v="1"/>
  </r>
  <r>
    <n v="3031"/>
    <s v="s3031"/>
    <x v="1"/>
    <s v="The Healing Powers of Dude"/>
    <m/>
    <s v="Jace Chapman, Larisa Oleynik, Tom Everett Scott, Steve Zahn, Mauricio Lara, Sophie Kim, Laurel Emory"/>
    <n v="7"/>
    <m/>
    <m/>
    <n v="0"/>
    <d v="2020-01-13T00:00:00"/>
    <n v="2020"/>
    <x v="4"/>
    <s v="1 Season"/>
    <n v="1"/>
    <s v=""/>
    <m/>
    <n v="1"/>
    <s v="Kids' TV, TV Comedies, TV Dramas"/>
    <s v="Kids' TV"/>
    <s v="Kids' TV, TV Comedies, TV Dramas"/>
    <n v="3"/>
  </r>
  <r>
    <n v="3034"/>
    <s v="s3034"/>
    <x v="1"/>
    <s v="AJ and the Queen"/>
    <m/>
    <s v="RuPaul Charles, Izzy G., Michael-Leon Wooley, Josh Segarra, Katerina Tannenbaum, Tia Carrere"/>
    <n v="6"/>
    <s v="United States"/>
    <s v="United States"/>
    <n v="1"/>
    <d v="2020-01-10T00:00:00"/>
    <n v="2020"/>
    <x v="1"/>
    <s v="1 Season"/>
    <n v="1"/>
    <s v=""/>
    <m/>
    <n v="1"/>
    <s v="TV Comedies, TV Dramas"/>
    <s v="TV Comedies"/>
    <s v="TV Comedies, TV Dramas"/>
    <n v="2"/>
  </r>
  <r>
    <n v="3035"/>
    <s v="s3035"/>
    <x v="1"/>
    <s v="Giri / Haji"/>
    <m/>
    <s v="Takehiro Hira, Kelly Macdonald, Yosuke Kubozuka, Will Sharpe, Aoi Okuyama, Masahiro Motoki, Yuko Nakamura, Mitsuko Oka, Anna Sawai, Charlie Creed-Miles"/>
    <n v="10"/>
    <s v="United Kingdom"/>
    <s v="United Kingdom"/>
    <n v="1"/>
    <d v="2020-01-10T00:00:00"/>
    <n v="2019"/>
    <x v="5"/>
    <s v="1 Season"/>
    <n v="1"/>
    <s v=""/>
    <m/>
    <n v="1"/>
    <s v="British TV Shows, Crime TV Shows, International TV Shows"/>
    <s v="British TV Shows"/>
    <s v="British TV Shows, Crime TV Shows, International TV Shows"/>
    <n v="3"/>
  </r>
  <r>
    <n v="3036"/>
    <s v="s3036"/>
    <x v="1"/>
    <s v="Harvey Street Kids"/>
    <m/>
    <s v="Lauren Lapkus, Stephanie Lemelin, Kelly McCreary, Atticus Shaffer, Danny Pudi, Grey Griffin, Utkarsh Ambudkar, Roger Craig Smith"/>
    <n v="8"/>
    <s v="United States"/>
    <s v="United States"/>
    <n v="1"/>
    <d v="2020-01-10T00:00:00"/>
    <n v="2020"/>
    <x v="8"/>
    <s v="4 Season"/>
    <n v="4"/>
    <s v=""/>
    <m/>
    <n v="4"/>
    <s v="Kids' TV, TV Comedies"/>
    <s v="Kids' TV"/>
    <s v="Kids' TV, TV Comedies"/>
    <n v="2"/>
  </r>
  <r>
    <n v="3037"/>
    <s v="s3037"/>
    <x v="1"/>
    <s v="Jamtara - Sabka Number Ayega"/>
    <s v="Soumendra Padhi"/>
    <s v="Amit Sial, Dibyendu Bhattacharya, Aksha Pardhasany, Sparsh Shrivastava, Monika Panwar, Anshumaan Pushkar"/>
    <n v="6"/>
    <s v="India"/>
    <s v="India"/>
    <n v="1"/>
    <d v="2020-01-10T00:00:00"/>
    <n v="2020"/>
    <x v="5"/>
    <s v="1 Season"/>
    <n v="1"/>
    <s v=""/>
    <m/>
    <n v="1"/>
    <s v="Crime TV Shows, International TV Shows, TV Dramas"/>
    <s v="Crime TV Shows"/>
    <s v="Crime TV Shows, International TV Shows, TV Dramas"/>
    <n v="3"/>
  </r>
  <r>
    <n v="3038"/>
    <s v="s3038"/>
    <x v="1"/>
    <s v="Medical Police"/>
    <m/>
    <s v="Erinn Hayes, Rob Huebel, Malin Akerman, Rob Corddry, Lake Bell, Sarayu Blue, Ken Marino, Fred Melamed, Tom Wright, Jason Schwartzman, Eric Nenninger, Megan Le, Beth Dover, Zandy Hartig, Brian Huskey, Michael Cera"/>
    <n v="16"/>
    <s v="United States"/>
    <s v="United States"/>
    <n v="1"/>
    <d v="2020-01-10T00:00:00"/>
    <n v="2020"/>
    <x v="5"/>
    <s v="1 Season"/>
    <n v="1"/>
    <s v=""/>
    <m/>
    <n v="1"/>
    <s v="Crime TV Shows, TV Action &amp; Adventure, TV Comedies"/>
    <s v="Crime TV Shows"/>
    <s v="Crime TV Shows, TV Action &amp; Adventure, TV Comedies"/>
    <n v="3"/>
  </r>
  <r>
    <n v="3040"/>
    <s v="s3040"/>
    <x v="1"/>
    <s v="The InBESTigators"/>
    <m/>
    <s v="Abby Bergman, Anna Cooke, Aston Droomer, Jamil Smyth-Secka, James Saunders, Maria Angelico, Eliza Ong"/>
    <n v="7"/>
    <s v="Australia"/>
    <s v="Australia"/>
    <n v="1"/>
    <d v="2020-01-10T00:00:00"/>
    <n v="2020"/>
    <x v="0"/>
    <s v="2 Season"/>
    <n v="2"/>
    <s v=""/>
    <m/>
    <n v="2"/>
    <s v="Kids' TV, TV Comedies"/>
    <s v="Kids' TV"/>
    <s v="Kids' TV, TV Comedies"/>
    <n v="2"/>
  </r>
  <r>
    <n v="3041"/>
    <s v="s3041"/>
    <x v="1"/>
    <s v="Until Dawn"/>
    <m/>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n v="24"/>
    <s v="France"/>
    <s v="France"/>
    <n v="1"/>
    <d v="2020-01-10T00:00:00"/>
    <n v="2020"/>
    <x v="5"/>
    <s v="1 Season"/>
    <n v="1"/>
    <s v=""/>
    <m/>
    <n v="1"/>
    <s v="International TV Shows, Reality TV, TV Comedies"/>
    <s v="International TV Shows"/>
    <s v="International TV Shows, Reality TV, TV Comedies"/>
    <n v="3"/>
  </r>
  <r>
    <n v="3043"/>
    <s v="s3043"/>
    <x v="1"/>
    <s v="Cheer"/>
    <m/>
    <m/>
    <n v="0"/>
    <s v="United States"/>
    <s v="United States"/>
    <n v="1"/>
    <d v="2020-01-08T00:00:00"/>
    <n v="2020"/>
    <x v="5"/>
    <s v="1 Season"/>
    <n v="1"/>
    <s v=""/>
    <m/>
    <n v="1"/>
    <s v="Docuseries, Reality TV, Teen TV Shows"/>
    <s v="Docuseries"/>
    <s v="Docuseries, Reality TV, Teen TV Shows"/>
    <n v="3"/>
  </r>
  <r>
    <n v="3046"/>
    <s v="s3046"/>
    <x v="1"/>
    <s v="Dracula"/>
    <m/>
    <s v="Claes Bang, Dolly Wells, John Heffernan"/>
    <n v="3"/>
    <s v="United Kingdom"/>
    <s v="United Kingdom"/>
    <n v="1"/>
    <d v="2020-01-04T00:00:00"/>
    <n v="2020"/>
    <x v="1"/>
    <s v="1 Season"/>
    <n v="1"/>
    <s v=""/>
    <m/>
    <n v="1"/>
    <s v="British TV Shows, International TV Shows, TV Dramas"/>
    <s v="British TV Shows"/>
    <s v="British TV Shows, International TV Shows, TV Dramas"/>
    <n v="3"/>
  </r>
  <r>
    <n v="3048"/>
    <s v="s3048"/>
    <x v="1"/>
    <s v="Anne with an E"/>
    <m/>
    <s v="Amybeth McNulty, Geraldine James, R.H. Thomson, Corrine Koslo, Dalila Bela, Lucas Jade Zumann, Aymeric Jett Montaz"/>
    <n v="7"/>
    <s v="Canada"/>
    <s v="Canada"/>
    <n v="1"/>
    <d v="2020-01-03T00:00:00"/>
    <n v="2019"/>
    <x v="6"/>
    <s v="3 Season"/>
    <n v="3"/>
    <s v=""/>
    <m/>
    <n v="3"/>
    <s v="International TV Shows, TV Dramas, Teen TV Shows"/>
    <s v="International TV Shows"/>
    <s v="International TV Shows, TV Dramas, Teen TV Shows"/>
    <n v="3"/>
  </r>
  <r>
    <n v="3050"/>
    <s v="s3050"/>
    <x v="1"/>
    <s v="Sex, Explained"/>
    <m/>
    <s v="Janelle Mon√°e"/>
    <n v="1"/>
    <s v="United States"/>
    <s v="United States"/>
    <n v="1"/>
    <d v="2020-01-02T00:00:00"/>
    <n v="2020"/>
    <x v="5"/>
    <s v="1 Season"/>
    <n v="1"/>
    <s v=""/>
    <m/>
    <n v="1"/>
    <s v="Docuseries, Science &amp; Nature TV"/>
    <s v="Docuseries"/>
    <s v="Docuseries, Science &amp; Nature TV"/>
    <n v="2"/>
  </r>
  <r>
    <n v="3051"/>
    <s v="s3051"/>
    <x v="1"/>
    <s v="Thieves of the Wood"/>
    <m/>
    <s v="Matteo Simoni, Tom Van Dyck, Stef Aerts, Anne-Laure Vandeputte, Jeroen Perceval, Charlotte Timmers, Dirk Roofthooft, Anemone Valcke"/>
    <n v="8"/>
    <s v="Belgium"/>
    <s v="Belgium"/>
    <n v="1"/>
    <d v="2020-01-02T00:00:00"/>
    <n v="2019"/>
    <x v="5"/>
    <s v="1 Season"/>
    <n v="1"/>
    <s v=""/>
    <m/>
    <n v="1"/>
    <s v="International TV Shows, TV Action &amp; Adventure, TV Dramas"/>
    <s v="International TV Shows"/>
    <s v="International TV Shows, TV Action &amp; Adventure, TV Dramas"/>
    <n v="3"/>
  </r>
  <r>
    <n v="3053"/>
    <s v="s3053"/>
    <x v="1"/>
    <s v="Because This Is My First Life"/>
    <m/>
    <s v="Lee Min-ki, Jung So-min, Esom, Kim Ga-eun, Park Byung-eun, Kim Min-seok, Moon Hee-kyung, Kim Byung-ok, Kim Sun-young"/>
    <n v="9"/>
    <s v="South Korea"/>
    <s v="South Korea"/>
    <n v="1"/>
    <d v="2020-01-01T00:00:00"/>
    <n v="2017"/>
    <x v="1"/>
    <s v="1 Season"/>
    <n v="1"/>
    <s v=""/>
    <m/>
    <n v="1"/>
    <s v="International TV Shows, Korean TV Shows, Romantic TV Shows"/>
    <s v="International TV Shows"/>
    <s v="International TV Shows, Korean TV Shows, Romantic TV Shows"/>
    <n v="3"/>
  </r>
  <r>
    <n v="3054"/>
    <s v="s3054"/>
    <x v="1"/>
    <s v="Border Security: America's Front Line"/>
    <m/>
    <m/>
    <n v="0"/>
    <s v="Canada"/>
    <s v="Canada"/>
    <n v="1"/>
    <d v="2020-01-01T00:00:00"/>
    <n v="2018"/>
    <x v="1"/>
    <s v="1 Season"/>
    <n v="1"/>
    <s v=""/>
    <m/>
    <n v="1"/>
    <s v="Crime TV Shows, International TV Shows, Reality TV"/>
    <s v="Crime TV Shows"/>
    <s v="Crime TV Shows, International TV Shows, Reality TV"/>
    <n v="3"/>
  </r>
  <r>
    <n v="3056"/>
    <s v="s3056"/>
    <x v="1"/>
    <s v="Cells at Work!"/>
    <m/>
    <s v="Kana Hanazawa, Tomoaki Maeno, Daisuke Ono, Kikuko Inoue, Maria Naganawa, Takahiro Sakurai, Saori Hayami, Nobuhiko Okamoto, Yuichi Nakamura, Shoya Chiba, M„ÉªA„ÉªO, Ayako Kawasumi, Aya Endo, Hiroyuki Yoshino, Mamiko Noto"/>
    <n v="15"/>
    <s v="Japan"/>
    <s v="Japan"/>
    <n v="1"/>
    <d v="2020-01-01T00:00:00"/>
    <n v="2018"/>
    <x v="6"/>
    <s v="1 Season"/>
    <n v="1"/>
    <s v=""/>
    <m/>
    <n v="1"/>
    <s v="Anime Series, Teen TV Shows"/>
    <s v="Anime Series"/>
    <s v="Anime Series, Teen TV Shows"/>
    <n v="2"/>
  </r>
  <r>
    <n v="3057"/>
    <s v="s3057"/>
    <x v="1"/>
    <s v="Chhota Bheem Kung Fu Dhamaka Series"/>
    <m/>
    <s v="Pinky Pal Rajput, Sonal Kaushal, Julie Tejwani, Jigna Bharadhwaj, Shaily Dubey, Rajesh Kava, Ghanshyam Shukla, Anamaya Verma, Mohit Sinha, Vaibhav Thakkar"/>
    <n v="10"/>
    <m/>
    <m/>
    <n v="0"/>
    <d v="2020-01-01T00:00:00"/>
    <n v="2019"/>
    <x v="8"/>
    <s v="1 Season"/>
    <n v="1"/>
    <s v=""/>
    <m/>
    <n v="1"/>
    <s v="Kids' TV"/>
    <s v="Kids' TV"/>
    <s v="Kids' TV"/>
    <n v="1"/>
  </r>
  <r>
    <n v="3064"/>
    <s v="s3064"/>
    <x v="1"/>
    <s v="Live Up To Your Name"/>
    <m/>
    <s v="Kim Nam-gil, Kim Ah-joong, Yoo Min-kyu, Moon Ga-young, Yun Ju-sang, Um Hyo-sup, An Seok-hwan, Lee Dae-yeon, Oh Dae-whan"/>
    <n v="9"/>
    <s v="South Korea"/>
    <s v="South Korea"/>
    <n v="1"/>
    <d v="2020-01-01T00:00:00"/>
    <n v="2017"/>
    <x v="5"/>
    <s v="1 Season"/>
    <n v="1"/>
    <s v=""/>
    <m/>
    <n v="1"/>
    <s v="International TV Shows, Korean TV Shows, Romantic TV Shows"/>
    <s v="International TV Shows"/>
    <s v="International TV Shows, Korean TV Shows, Romantic TV Shows"/>
    <n v="3"/>
  </r>
  <r>
    <n v="3066"/>
    <s v="s3066"/>
    <x v="1"/>
    <s v="Messiah"/>
    <m/>
    <s v="Michelle Monaghan, Mehdi Dehbi, John Ortiz, Tomer Sisley, Melinda Page Hamilton, Stefania LaVie Owen, Sayyid El Alami, Jane Adams, Wil Traval, Fares Landoulsi"/>
    <n v="10"/>
    <s v="United States"/>
    <s v="United States"/>
    <n v="1"/>
    <d v="2020-01-01T00:00:00"/>
    <n v="2020"/>
    <x v="5"/>
    <s v="1 Season"/>
    <n v="1"/>
    <s v=""/>
    <m/>
    <n v="1"/>
    <s v="TV Dramas, TV Thrillers"/>
    <s v="TV Dramas"/>
    <s v="TV Dramas, TV Thrillers"/>
    <n v="2"/>
  </r>
  <r>
    <n v="3067"/>
    <s v="s3067"/>
    <x v="1"/>
    <s v="Mia and Me"/>
    <m/>
    <s v="Rosabell Laurenti Sellers, Adrian Moore, Saphia Stoney, Josephine Benini, Andrew Craig, Tajja Isen, Rod Wilson, Linda Ballantyne, Jonathan Wilson, Elizabeth Hanna, Norma Dell'Agnese"/>
    <n v="11"/>
    <s v="Netherlands"/>
    <s v="Netherlands, Germany, Italy, Canada"/>
    <n v="4"/>
    <d v="2020-01-01T00:00:00"/>
    <n v="2017"/>
    <x v="8"/>
    <s v="2 Season"/>
    <n v="2"/>
    <s v=""/>
    <m/>
    <n v="2"/>
    <s v="Kids' TV"/>
    <s v="Kids' TV"/>
    <s v="Kids' TV"/>
    <n v="1"/>
  </r>
  <r>
    <n v="3068"/>
    <s v="s3068"/>
    <x v="1"/>
    <s v="Nisman: The Prosecutor, the President, and the Spy"/>
    <s v="Justin Webster"/>
    <m/>
    <n v="0"/>
    <s v="Spain"/>
    <s v="Spain, Germany, Denmark, United States"/>
    <n v="4"/>
    <d v="2020-01-01T00:00:00"/>
    <n v="2020"/>
    <x v="5"/>
    <s v="1 Season"/>
    <n v="1"/>
    <s v=""/>
    <m/>
    <n v="1"/>
    <s v="Crime TV Shows, Docuseries, International TV Shows"/>
    <s v="Crime TV Shows"/>
    <s v="Crime TV Shows, Docuseries, International TV Shows"/>
    <n v="3"/>
  </r>
  <r>
    <n v="3072"/>
    <s v="s3072"/>
    <x v="1"/>
    <s v="Reply 1988"/>
    <m/>
    <s v="Lee Hye-ri, Park Bo-gum, Ryu Jun-yeol, Ko Kyoung-pyo, Lee Dong-hwi, Ryu Hye-young, Sung Dong-il, Lee Il-hwa"/>
    <n v="8"/>
    <s v="South Korea"/>
    <s v="South Korea"/>
    <n v="1"/>
    <d v="2020-01-01T00:00:00"/>
    <n v="2015"/>
    <x v="1"/>
    <s v="1 Season"/>
    <n v="1"/>
    <s v=""/>
    <m/>
    <n v="1"/>
    <s v="International TV Shows, Korean TV Shows, Romantic TV Shows"/>
    <s v="International TV Shows"/>
    <s v="International TV Shows, Korean TV Shows, Romantic TV Shows"/>
    <n v="3"/>
  </r>
  <r>
    <n v="3075"/>
    <s v="s3075"/>
    <x v="1"/>
    <s v="Save Me"/>
    <m/>
    <s v="Taecyeon, Seo Ye-ji, Cho Seong-ha, Woo Do‚Äëhwan, Son Byung-ho, Kim Kwang-gyoo, Yun Yoo-sun, Park Ji-young, Jeong Hae-gyoon, Jang Hyeok-jin"/>
    <n v="10"/>
    <s v="South Korea"/>
    <s v="South Korea"/>
    <n v="1"/>
    <d v="2020-01-01T00:00:00"/>
    <n v="2017"/>
    <x v="5"/>
    <s v="1 Season"/>
    <n v="1"/>
    <s v=""/>
    <m/>
    <n v="1"/>
    <s v="International TV Shows, Korean TV Shows, TV Dramas"/>
    <s v="International TV Shows"/>
    <s v="International TV Shows, Korean TV Shows, TV Dramas"/>
    <n v="3"/>
  </r>
  <r>
    <n v="3076"/>
    <s v="s3076"/>
    <x v="1"/>
    <s v="Spinning Out"/>
    <m/>
    <s v="Kaya Scodelario, January Jones, Will Kemp, Willow Shields, Evan Roderick, David James Elliott, Sarah Wright Olsen, Svetlana Efremova, Amanda Zhou, Mitchell Edwards, Kaitlyn Leeb, Johnny Weir"/>
    <n v="12"/>
    <s v="United States"/>
    <s v="United States"/>
    <n v="1"/>
    <d v="2020-01-01T00:00:00"/>
    <n v="2020"/>
    <x v="5"/>
    <s v="1 Season"/>
    <n v="1"/>
    <s v=""/>
    <m/>
    <n v="1"/>
    <s v="TV Dramas"/>
    <s v="TV Dramas"/>
    <s v="TV Dramas"/>
    <n v="1"/>
  </r>
  <r>
    <n v="3077"/>
    <s v="s3077"/>
    <x v="1"/>
    <s v="The Bride of Habaek"/>
    <m/>
    <s v="Shin Sae-kyeong, Nam Joo-hyuk, Lim Ju-hwan, Krystal Jung, Gong Myoung, Lee Gyoung-young, Yang Dong-geun"/>
    <n v="7"/>
    <s v="South Korea"/>
    <s v="South Korea"/>
    <n v="1"/>
    <d v="2020-01-01T00:00:00"/>
    <n v="2017"/>
    <x v="1"/>
    <s v="1 Season"/>
    <n v="1"/>
    <s v=""/>
    <m/>
    <n v="1"/>
    <s v="International TV Shows, Korean TV Shows, Romantic TV Shows"/>
    <s v="International TV Shows"/>
    <s v="International TV Shows, Korean TV Shows, Romantic TV Shows"/>
    <n v="3"/>
  </r>
  <r>
    <n v="3080"/>
    <s v="s3080"/>
    <x v="1"/>
    <s v="ARASHI's Diary -Voyage-"/>
    <m/>
    <s v="Arashi"/>
    <n v="1"/>
    <s v="Japan"/>
    <s v="Japan"/>
    <n v="1"/>
    <d v="2019-12-31T00:00:00"/>
    <n v="2019"/>
    <x v="6"/>
    <s v="1 Season"/>
    <n v="1"/>
    <s v=""/>
    <m/>
    <n v="1"/>
    <s v="Docuseries, International TV Shows"/>
    <s v="Docuseries"/>
    <s v="Docuseries, International TV Shows"/>
    <n v="2"/>
  </r>
  <r>
    <n v="3083"/>
    <s v="s3083"/>
    <x v="1"/>
    <s v="Occupied"/>
    <m/>
    <s v="Henrik Mestad, Ane Dahl Torp, Ingeborga Dapkunaite, Eldar Skar, Ragnhild Gudbrandsen, Kristin Braut-Solheim"/>
    <n v="6"/>
    <s v="Norway"/>
    <s v="Norway, Sweden"/>
    <n v="2"/>
    <d v="2019-12-31T00:00:00"/>
    <n v="2019"/>
    <x v="5"/>
    <s v="3 Season"/>
    <n v="3"/>
    <s v=""/>
    <m/>
    <n v="3"/>
    <s v="International TV Shows, TV Dramas, TV Thrillers"/>
    <s v="International TV Shows"/>
    <s v="International TV Shows, TV Dramas, TV Thrillers"/>
    <n v="3"/>
  </r>
  <r>
    <n v="3084"/>
    <s v="s3084"/>
    <x v="1"/>
    <s v="Pucca: Love Recipe"/>
    <m/>
    <s v="Jeonghwa Yang, Yongwoo Shin, Doug Erholtz, Melissa Fahn, Karen Strassman, Kirk Thornton, Spike Spencer"/>
    <n v="7"/>
    <m/>
    <m/>
    <n v="0"/>
    <d v="2019-12-31T00:00:00"/>
    <n v="2018"/>
    <x v="8"/>
    <s v="1 Season"/>
    <n v="1"/>
    <s v=""/>
    <m/>
    <n v="1"/>
    <s v="Kids' TV, Korean TV Shows"/>
    <s v="Kids' TV"/>
    <s v="Kids' TV, Korean TV Shows"/>
    <n v="2"/>
  </r>
  <r>
    <n v="3085"/>
    <s v="s3085"/>
    <x v="1"/>
    <s v="Rainbow Ruby"/>
    <m/>
    <s v="Alyssya Swales, Shannon Chan-Kent, Brian Drummond, Olivia Charles, Kate Higgins, Johnny Yong Bosch"/>
    <n v="6"/>
    <s v="South Korea"/>
    <s v="South Korea, Canada, United States, China"/>
    <n v="4"/>
    <d v="2019-12-31T00:00:00"/>
    <n v="2016"/>
    <x v="0"/>
    <s v="1 Season"/>
    <n v="1"/>
    <s v=""/>
    <m/>
    <n v="1"/>
    <s v="Kids' TV"/>
    <s v="Kids' TV"/>
    <s v="Kids' TV"/>
    <n v="1"/>
  </r>
  <r>
    <n v="3086"/>
    <s v="s3086"/>
    <x v="1"/>
    <s v="Robot Trains"/>
    <m/>
    <s v="Bill Rogers, Carrie Savage, Ken Spassione, Angela Mulligan, Mark Szabo, Daniel J. Edwards, Mike Pollock, Anthony Salerno"/>
    <n v="8"/>
    <s v="South Korea"/>
    <s v="South Korea"/>
    <n v="1"/>
    <d v="2019-12-31T00:00:00"/>
    <n v="2018"/>
    <x v="8"/>
    <s v="2 Season"/>
    <n v="2"/>
    <s v=""/>
    <m/>
    <n v="2"/>
    <s v="Kids' TV, Korean TV Shows"/>
    <s v="Kids' TV"/>
    <s v="Kids' TV, Korean TV Shows"/>
    <n v="2"/>
  </r>
  <r>
    <n v="3087"/>
    <s v="s3087"/>
    <x v="1"/>
    <s v="The Degenerates"/>
    <m/>
    <s v="Big Jay Oakerson, Brad Williams, Yamaneika Saunders, Liza Treyger, Joey Diaz, Christina Pazsitzky"/>
    <n v="6"/>
    <m/>
    <m/>
    <n v="0"/>
    <d v="2019-12-31T00:00:00"/>
    <n v="2019"/>
    <x v="5"/>
    <s v="2 Season"/>
    <n v="2"/>
    <s v=""/>
    <m/>
    <n v="2"/>
    <s v="Stand-Up Comedy &amp; Talk Shows, TV Comedies"/>
    <s v="Stand-Up Comedy &amp; Talk Shows"/>
    <s v="Stand-Up Comedy &amp; Talk Shows, TV Comedies"/>
    <n v="2"/>
  </r>
  <r>
    <n v="3088"/>
    <s v="s3088"/>
    <x v="1"/>
    <s v="Yanxi Palace: Princess Adventures"/>
    <m/>
    <s v="Wang Herun, Wang Yizhe, Wang Yuwei, Xu Xiaonuo, Wu Jinyan, Nie Yuan"/>
    <n v="6"/>
    <s v="China"/>
    <s v="China"/>
    <n v="1"/>
    <d v="2019-12-31T00:00:00"/>
    <n v="2019"/>
    <x v="1"/>
    <s v="1 Season"/>
    <n v="1"/>
    <s v=""/>
    <m/>
    <n v="1"/>
    <s v="International TV Shows, TV Dramas"/>
    <s v="International TV Shows"/>
    <s v="International TV Shows, TV Dramas"/>
    <n v="2"/>
  </r>
  <r>
    <n v="3089"/>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ÉªA„ÉªO, Kensho Ono, Kohsuke Toriumi, Nao Toyama"/>
    <n v="20"/>
    <s v="Japan"/>
    <s v="Japan"/>
    <n v="1"/>
    <d v="2019-12-30T00:00:00"/>
    <n v="2019"/>
    <x v="1"/>
    <s v="1 Season"/>
    <n v="1"/>
    <s v=""/>
    <m/>
    <n v="1"/>
    <s v="Anime Series, International TV Shows"/>
    <s v="Anime Series"/>
    <s v="Anime Series, International TV Shows"/>
    <n v="2"/>
  </r>
  <r>
    <n v="3093"/>
    <s v="s3093"/>
    <x v="1"/>
    <s v="Kevin Hart: Don‚Äôt F**k This Up"/>
    <m/>
    <m/>
    <n v="0"/>
    <s v="United States"/>
    <s v="United States"/>
    <n v="1"/>
    <d v="2019-12-27T00:00:00"/>
    <n v="2019"/>
    <x v="5"/>
    <s v="1 Season"/>
    <n v="1"/>
    <s v=""/>
    <m/>
    <n v="1"/>
    <s v="Docuseries"/>
    <s v="Docuseries"/>
    <s v="Docuseries"/>
    <n v="1"/>
  </r>
  <r>
    <n v="3096"/>
    <s v="s3096"/>
    <x v="1"/>
    <s v="The Bonfire of Destiny"/>
    <m/>
    <s v="Audrey Fleurot, Julie de Bona, Camille Lou, Gilbert Melki, Josiane Balasko, Antoine Dul√©ry, Florence Pernel, Th√©o Fernandez, Victor Meutelet, Fran√ßois-David Cardonnel, St√©phane Guillon, Aur√©lien Wiik, Gilles Cohen"/>
    <n v="13"/>
    <s v="France"/>
    <s v="France"/>
    <n v="1"/>
    <d v="2019-12-26T00:00:00"/>
    <n v="2019"/>
    <x v="5"/>
    <s v="1 Season"/>
    <n v="1"/>
    <s v=""/>
    <m/>
    <n v="1"/>
    <s v="International TV Shows, TV Dramas"/>
    <s v="International TV Shows"/>
    <s v="International TV Shows, TV Dramas"/>
    <n v="2"/>
  </r>
  <r>
    <n v="3097"/>
    <s v="s3097"/>
    <x v="1"/>
    <s v="You"/>
    <s v="Lee Toland Krieger"/>
    <s v="Penn Badgley, Elizabeth Lail, Shay Mitchell, John Stamos, Luca Padovan, Zach Cherry"/>
    <n v="6"/>
    <s v="United States"/>
    <s v="United States"/>
    <n v="1"/>
    <d v="2019-12-26T00:00:00"/>
    <n v="2019"/>
    <x v="5"/>
    <s v="2 Season"/>
    <n v="2"/>
    <s v=""/>
    <m/>
    <n v="2"/>
    <s v="Crime TV Shows, Romantic TV Shows, TV Dramas"/>
    <s v="Crime TV Shows"/>
    <s v="Crime TV Shows, Romantic TV Shows, TV Dramas"/>
    <n v="3"/>
  </r>
  <r>
    <n v="3104"/>
    <s v="s3104"/>
    <x v="1"/>
    <s v="CAROLE &amp; TUESDAY"/>
    <m/>
    <s v="Miyuri Shimabukuro, Kana Ichinose, Akio Otsuka, Miyu Irino, Sumire Uesaka, Hiroshi Kamiya, Mamoru Miyano, Kenyu Horiuchi, Tomoko Miyadera, Takahiro Sakurai, Maaya Sakamoto, Hiroki Yasumoto"/>
    <n v="12"/>
    <s v="Japan"/>
    <s v="Japan"/>
    <n v="1"/>
    <d v="2019-12-24T00:00:00"/>
    <n v="2019"/>
    <x v="5"/>
    <s v="2 Season"/>
    <n v="2"/>
    <s v=""/>
    <m/>
    <n v="2"/>
    <s v="Anime Series, International TV Shows, Teen TV Shows"/>
    <s v="Anime Series"/>
    <s v="Anime Series, International TV Shows, Teen TV Shows"/>
    <n v="3"/>
  </r>
  <r>
    <n v="3107"/>
    <s v="s3107"/>
    <x v="1"/>
    <s v="Lost in Space"/>
    <m/>
    <s v="Molly Parker, Toby Stephens, Max Jenkins, Taylor Russell, Mina Sundwall, Parker Posey, Ignacio Serricchio"/>
    <n v="7"/>
    <s v="United States"/>
    <s v="United States"/>
    <n v="1"/>
    <d v="2019-12-24T00:00:00"/>
    <n v="2019"/>
    <x v="6"/>
    <s v="2 Season"/>
    <n v="2"/>
    <s v=""/>
    <m/>
    <n v="2"/>
    <s v="TV Action &amp; Adventure, TV Dramas, TV Sci-Fi &amp; Fantasy"/>
    <s v="TV Action &amp; Adventure"/>
    <s v="TV Action &amp; Adventure, TV Dramas, TV Sci-Fi &amp; Fantasy"/>
    <n v="3"/>
  </r>
  <r>
    <n v="3109"/>
    <s v="s3109"/>
    <x v="1"/>
    <s v="Private Practice"/>
    <m/>
    <s v="Kate Walsh, Tim Daly, Audra McDonald, Paul Adelstein, Taye Diggs, Amy Brenneman, KaDee Strickland, Chris Lowell, Brian Benben"/>
    <n v="9"/>
    <s v="United States"/>
    <s v="United States"/>
    <n v="1"/>
    <d v="2019-12-22T00:00:00"/>
    <n v="2012"/>
    <x v="1"/>
    <s v="6 Season"/>
    <n v="6"/>
    <s v=""/>
    <m/>
    <n v="6"/>
    <s v="TV Comedies, TV Dramas"/>
    <s v="TV Comedies"/>
    <s v="TV Comedies, TV Dramas"/>
    <n v="2"/>
  </r>
  <r>
    <n v="3112"/>
    <s v="s3112"/>
    <x v="1"/>
    <s v="Agent"/>
    <m/>
    <s v="Khumbulani Kay Sibiya, Sisanda Henna, Tarynn Wyngaard, Anthony Oseyemi, Virgile Bramly, Manie Malone, Yannick Konnan, Vinaya Sungkur, Michaella Russell, Thabo Malema"/>
    <n v="10"/>
    <s v="Mauritius"/>
    <s v="Mauritius, South Africa"/>
    <n v="2"/>
    <d v="2019-12-20T00:00:00"/>
    <n v="2019"/>
    <x v="5"/>
    <s v="1 Season"/>
    <n v="1"/>
    <s v=""/>
    <m/>
    <n v="1"/>
    <s v="International TV Shows, TV Dramas"/>
    <s v="International TV Shows"/>
    <s v="International TV Shows, TV Dramas"/>
    <n v="2"/>
  </r>
  <r>
    <n v="3118"/>
    <s v="s3118"/>
    <x v="1"/>
    <s v="The Witcher"/>
    <m/>
    <s v="Henry Cavill, Anya Chalotra, Freya Allan, Jodhi May, MyAnna Buring, Joey Batey, Eamon Farren, Mimi Ndiweni, Bj√∂rn Hlynur Haraldsson, Adam Levy, Lars Mikkelsen, Royce Pierreson, Wilson Radjou-Pujalte, Anna Shaffer"/>
    <n v="14"/>
    <s v="United States"/>
    <s v="United States, Poland"/>
    <n v="2"/>
    <d v="2019-12-20T00:00:00"/>
    <n v="2019"/>
    <x v="5"/>
    <s v="1 Season"/>
    <n v="1"/>
    <s v=""/>
    <m/>
    <n v="1"/>
    <s v="International TV Shows, TV Action &amp; Adventure, TV Dramas"/>
    <s v="International TV Shows"/>
    <s v="International TV Shows, TV Action &amp; Adventure, TV Dramas"/>
    <n v="3"/>
  </r>
  <r>
    <n v="3120"/>
    <s v="s3120"/>
    <x v="1"/>
    <s v="Twice Upon A Time"/>
    <m/>
    <s v="Gaspard Ulliel, Freya Mavor"/>
    <n v="2"/>
    <s v="France"/>
    <s v="France"/>
    <n v="1"/>
    <d v="2019-12-19T00:00:00"/>
    <n v="2019"/>
    <x v="5"/>
    <s v="1 Season"/>
    <n v="1"/>
    <s v=""/>
    <m/>
    <n v="1"/>
    <s v="International TV Shows, Romantic TV Shows, TV Dramas"/>
    <s v="International TV Shows"/>
    <s v="International TV Shows, Romantic TV Shows, TV Dramas"/>
    <n v="3"/>
  </r>
  <r>
    <n v="3121"/>
    <s v="s3121"/>
    <x v="1"/>
    <s v="Ultraviolet"/>
    <m/>
    <s v="Marta Nieradkiewicz, Sebastian Fabija≈Ñski, Agata Kulesza, Bart≈Çomiej Topa, Magdalena Czerwi≈Ñska, Micha≈Ç ≈ªurawski, Marek Kalita, Paulina Chapko, Karolina Chapko, Viet Anh Do"/>
    <n v="10"/>
    <s v="Poland"/>
    <s v="Poland"/>
    <n v="1"/>
    <d v="2019-12-19T00:00:00"/>
    <n v="2019"/>
    <x v="5"/>
    <s v="2 Season"/>
    <n v="2"/>
    <s v=""/>
    <m/>
    <n v="2"/>
    <s v="Crime TV Shows, International TV Shows, TV Dramas"/>
    <s v="Crime TV Shows"/>
    <s v="Crime TV Shows, International TV Shows, TV Dramas"/>
    <n v="3"/>
  </r>
  <r>
    <n v="3122"/>
    <s v="s3122"/>
    <x v="1"/>
    <s v="Don't F**k with Cats: Hunting an Internet Killer"/>
    <s v="Mark Lewis"/>
    <m/>
    <n v="0"/>
    <s v="United Kingdom"/>
    <s v="United Kingdom, United States"/>
    <n v="2"/>
    <d v="2019-12-18T00:00:00"/>
    <n v="2019"/>
    <x v="5"/>
    <s v="1 Season"/>
    <n v="1"/>
    <s v=""/>
    <m/>
    <n v="1"/>
    <s v="Crime TV Shows, Docuseries"/>
    <s v="Crime TV Shows"/>
    <s v="Crime TV Shows, Docuseries"/>
    <n v="2"/>
  </r>
  <r>
    <n v="3123"/>
    <s v="s3123"/>
    <x v="1"/>
    <s v="Soundtrack"/>
    <m/>
    <s v="Paul James, Callie Hernandez, Marianne Jean-Baptiste, Jenna Dewan, Jahmil French, Megan Ferguson, Madeleine Stowe, Campbell Scott, Isaiah Givens"/>
    <n v="9"/>
    <s v="United States"/>
    <s v="United States"/>
    <n v="1"/>
    <d v="2019-12-18T00:00:00"/>
    <n v="2019"/>
    <x v="5"/>
    <s v="1 Season"/>
    <n v="1"/>
    <s v=""/>
    <m/>
    <n v="1"/>
    <s v="Romantic TV Shows, TV Dramas"/>
    <s v="Romantic TV Shows"/>
    <s v="Romantic TV Shows, TV Dramas"/>
    <n v="2"/>
  </r>
  <r>
    <n v="3128"/>
    <s v="s3128"/>
    <x v="1"/>
    <s v="Cinderella and the Four Knights"/>
    <m/>
    <s v="Jung Il-woo, Ahn Jae-hyeon, Park So-dam, Lee Jung-shin, Kim Yong-geon, Choi Min, Son Na-eun"/>
    <n v="7"/>
    <s v="South Korea"/>
    <s v="South Korea"/>
    <n v="1"/>
    <d v="2019-12-15T00:00:00"/>
    <n v="2016"/>
    <x v="6"/>
    <s v="1 Season"/>
    <n v="1"/>
    <s v=""/>
    <m/>
    <n v="1"/>
    <s v="International TV Shows, Korean TV Shows, Romantic TV Shows"/>
    <s v="International TV Shows"/>
    <s v="International TV Shows, Korean TV Shows, Romantic TV Shows"/>
    <n v="3"/>
  </r>
  <r>
    <n v="3129"/>
    <s v="s3129"/>
    <x v="1"/>
    <s v="Cocomong"/>
    <m/>
    <s v="Jung Sun-hye, Yang Jeong-hwa, Kim Jang, Ryoo Jeom-hee, Hong Bum-ki, Shin Yong-woo"/>
    <n v="6"/>
    <s v="United States"/>
    <s v="United States"/>
    <n v="1"/>
    <d v="2019-12-15T00:00:00"/>
    <n v="2015"/>
    <x v="0"/>
    <s v="2 Season"/>
    <n v="2"/>
    <s v=""/>
    <m/>
    <n v="2"/>
    <s v="Kids' TV, Korean TV Shows"/>
    <s v="Kids' TV"/>
    <s v="Kids' TV, Korean TV Shows"/>
    <n v="2"/>
  </r>
  <r>
    <n v="3130"/>
    <s v="s3130"/>
    <x v="1"/>
    <s v="Crash Landing on You"/>
    <m/>
    <s v="Hyun Bin, Son Ye-jin, Seo Ji-hye, Kim Jung-hyun, Oh Man-seok, Kim Young-min, Kim Jung-nan, Kim Sun-young, Hwangwoo Seul-hye"/>
    <n v="9"/>
    <s v="South Korea"/>
    <s v="South Korea"/>
    <n v="1"/>
    <d v="2019-12-15T00:00:00"/>
    <n v="2019"/>
    <x v="1"/>
    <s v="1 Season"/>
    <n v="1"/>
    <s v=""/>
    <m/>
    <n v="1"/>
    <s v="International TV Shows, Korean TV Shows, Romantic TV Shows"/>
    <s v="International TV Shows"/>
    <s v="International TV Shows, Korean TV Shows, Romantic TV Shows"/>
    <n v="3"/>
  </r>
  <r>
    <n v="3131"/>
    <s v="s3131"/>
    <x v="1"/>
    <s v="Crazy, Lovely, Cool"/>
    <s v="Obi Emelonye"/>
    <s v="Enyinna Nwigwe, Adesua Etomi, Uru Eke, Zynnell Zuh, Obi Okolie, Anthony Monjaro, Emmanuel Emelu, Chinonye Chidolue, Lorenzo Menakaya, King Bawa"/>
    <n v="10"/>
    <s v="Nigeria"/>
    <s v="Nigeria"/>
    <n v="1"/>
    <d v="2019-12-15T00:00:00"/>
    <n v="2018"/>
    <x v="5"/>
    <s v="1 Season"/>
    <n v="1"/>
    <s v=""/>
    <m/>
    <n v="1"/>
    <s v="International TV Shows, TV Dramas"/>
    <s v="International TV Shows"/>
    <s v="International TV Shows, TV Dramas"/>
    <n v="2"/>
  </r>
  <r>
    <n v="3138"/>
    <s v="s3138"/>
    <x v="1"/>
    <s v="Girls und Panzer"/>
    <s v="Tsutomu Mizushima"/>
    <s v="Mai Fuchigami, Ai Kayano, Mami Ozaki, Ikumi Nakagami, Yuka Iguchi, Misato Fukuen, Mikako Takahashi, Kana Ueda"/>
    <n v="8"/>
    <s v="Japan"/>
    <s v="Japan"/>
    <n v="1"/>
    <d v="2019-12-15T00:00:00"/>
    <n v="2012"/>
    <x v="6"/>
    <s v="1 Season"/>
    <n v="1"/>
    <s v=""/>
    <m/>
    <n v="1"/>
    <s v="Anime Series, International TV Shows"/>
    <s v="Anime Series"/>
    <s v="Anime Series, International TV Shows"/>
    <n v="2"/>
  </r>
  <r>
    <n v="3147"/>
    <s v="s3147"/>
    <x v="1"/>
    <s v="Scooby-Doo!: Mystery Incorporated"/>
    <m/>
    <s v="Frank Welker, Mindy Cohn, Grey DeLisle, Matthew Lillard, Patrick Warburton, Gary Cole, Frances Conroy, Vivica A. Fox"/>
    <n v="8"/>
    <s v="United States"/>
    <s v="United States"/>
    <n v="1"/>
    <d v="2019-12-15T00:00:00"/>
    <n v="2012"/>
    <x v="8"/>
    <s v="2 Season"/>
    <n v="2"/>
    <s v=""/>
    <m/>
    <n v="2"/>
    <s v="Kids' TV, TV Comedies"/>
    <s v="Kids' TV"/>
    <s v="Kids' TV, TV Comedies"/>
    <n v="2"/>
  </r>
  <r>
    <n v="3149"/>
    <s v="s3149"/>
    <x v="1"/>
    <s v="What's New Scooby-Doo?"/>
    <m/>
    <s v="Frank Welker, Casey Kasem, Mindy Cohn, Grey DeLisle"/>
    <n v="4"/>
    <s v="United States"/>
    <s v="United States"/>
    <n v="1"/>
    <d v="2019-12-15T00:00:00"/>
    <n v="2005"/>
    <x v="8"/>
    <s v="3 Season"/>
    <n v="3"/>
    <s v=""/>
    <m/>
    <n v="3"/>
    <s v="Kids' TV, TV Comedies"/>
    <s v="Kids' TV"/>
    <s v="Kids' TV, TV Comedies"/>
    <n v="2"/>
  </r>
  <r>
    <n v="3166"/>
    <s v="s3166"/>
    <x v="1"/>
    <s v="Astronomy Club: The Sketch Show"/>
    <m/>
    <s v="Shawtane Bowen, Jonathan Braylock, Ray Cordova, Caroline Martin, Jerah Milligan, Monique Moses, Keisha Zollar, James III"/>
    <n v="8"/>
    <s v="United States"/>
    <s v="United States"/>
    <n v="1"/>
    <d v="2019-12-06T00:00:00"/>
    <n v="2019"/>
    <x v="5"/>
    <s v="1 Season"/>
    <n v="1"/>
    <s v=""/>
    <m/>
    <n v="1"/>
    <s v="TV Comedies"/>
    <s v="TV Comedies"/>
    <s v="TV Comedies"/>
    <n v="1"/>
  </r>
  <r>
    <n v="3169"/>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n v="17"/>
    <s v="United States"/>
    <s v="United States"/>
    <n v="1"/>
    <d v="2019-12-06T00:00:00"/>
    <n v="2020"/>
    <x v="6"/>
    <s v="5 Season"/>
    <n v="5"/>
    <s v=""/>
    <m/>
    <n v="5"/>
    <s v="TV Comedies"/>
    <s v="TV Comedies"/>
    <s v="TV Comedies"/>
    <n v="1"/>
  </r>
  <r>
    <n v="3174"/>
    <s v="s3174"/>
    <x v="1"/>
    <s v="Teasing Master Takagi-san"/>
    <m/>
    <s v="Rie Takahashi, Yuki Kaji, Konomi Kohara, M„ÉªA„ÉªO, Yui Ogura, Yuma Uchida, Kotori Koiwai, Nobuhiko Okamoto, Fukushi Ochiai"/>
    <n v="9"/>
    <s v="Japan"/>
    <s v="Japan"/>
    <n v="1"/>
    <d v="2019-12-06T00:00:00"/>
    <n v="2019"/>
    <x v="6"/>
    <s v="1 Season"/>
    <n v="1"/>
    <s v=""/>
    <m/>
    <n v="1"/>
    <s v="Anime Series, International TV Shows, Romantic TV Shows"/>
    <s v="Anime Series"/>
    <s v="Anime Series, International TV Shows, Romantic TV Shows"/>
    <n v="3"/>
  </r>
  <r>
    <n v="3175"/>
    <s v="s3175"/>
    <x v="1"/>
    <s v="The Chosen One"/>
    <s v="Michel Tikhomiroff"/>
    <s v="Paloma Bernardi, Renan Tenca, Gutto Szuster, Pedro Caetano, Mariano Mattos Martins, Alli Willow, Kiko Vianello, Francisco Gaspar, Tuna Dwek, Lourinelson Vladmir, Leonardo Ventura, Aury Porto, Glauber Amaral, Astrea Lucena"/>
    <n v="14"/>
    <s v="Brazil"/>
    <s v="Brazil"/>
    <n v="1"/>
    <d v="2019-12-06T00:00:00"/>
    <n v="2019"/>
    <x v="5"/>
    <s v="2 Season"/>
    <n v="2"/>
    <s v=""/>
    <m/>
    <n v="2"/>
    <s v="International TV Shows, TV Dramas, TV Mysteries"/>
    <s v="International TV Shows"/>
    <s v="International TV Shows, TV Dramas, TV Mysteries"/>
    <n v="3"/>
  </r>
  <r>
    <n v="3176"/>
    <s v="s3176"/>
    <x v="1"/>
    <s v="The Confession Killer"/>
    <s v="Robert Kenner, Taki Oldham"/>
    <m/>
    <n v="0"/>
    <s v="United States"/>
    <s v="United States"/>
    <n v="1"/>
    <d v="2019-12-06T00:00:00"/>
    <n v="2019"/>
    <x v="1"/>
    <s v="1 Season"/>
    <n v="1"/>
    <s v=""/>
    <m/>
    <n v="1"/>
    <s v="Crime TV Shows, Docuseries"/>
    <s v="Crime TV Shows"/>
    <s v="Crime TV Shows, Docuseries"/>
    <n v="2"/>
  </r>
  <r>
    <n v="3177"/>
    <s v="s3177"/>
    <x v="1"/>
    <s v="Three Days of Christmas"/>
    <m/>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n v="22"/>
    <s v="Spain"/>
    <s v="Spain"/>
    <n v="1"/>
    <d v="2019-12-06T00:00:00"/>
    <n v="2019"/>
    <x v="5"/>
    <s v="1 Season"/>
    <n v="1"/>
    <s v=""/>
    <m/>
    <n v="1"/>
    <s v="International TV Shows, Spanish-Language TV Shows, TV Dramas"/>
    <s v="International TV Shows"/>
    <s v="International TV Shows, Spanish-Language TV Shows, TV Dramas"/>
    <n v="3"/>
  </r>
  <r>
    <n v="3178"/>
    <s v="s3178"/>
    <x v="1"/>
    <s v="Triad Princess"/>
    <m/>
    <s v="Eugenie Liu, Jasper Liu, Cecilia Choi, Tien Hsin, Michael JQ Huang, Chang Zhang-xing, Hung Yan-siang, Tsao Yu-ning, Chang Shu-wei, Lee Lee-zen"/>
    <n v="10"/>
    <m/>
    <m/>
    <n v="0"/>
    <d v="2019-12-06T00:00:00"/>
    <n v="2019"/>
    <x v="5"/>
    <s v="1 Season"/>
    <n v="1"/>
    <s v=""/>
    <m/>
    <n v="1"/>
    <s v="Crime TV Shows, International TV Shows, Romantic TV Shows"/>
    <s v="Crime TV Shows"/>
    <s v="Crime TV Shows, International TV Shows, Romantic TV Shows"/>
    <n v="3"/>
  </r>
  <r>
    <n v="3183"/>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n v="18"/>
    <s v="United States"/>
    <s v="United States"/>
    <n v="1"/>
    <d v="2019-12-05T00:00:00"/>
    <n v="2019"/>
    <x v="5"/>
    <s v="1 Season"/>
    <n v="1"/>
    <s v=""/>
    <m/>
    <n v="1"/>
    <s v="TV Action &amp; Adventure, TV Dramas, TV Horror"/>
    <s v="TV Action &amp; Adventure"/>
    <s v="TV Action &amp; Adventure, TV Dramas, TV Horror"/>
    <n v="3"/>
  </r>
  <r>
    <n v="3184"/>
    <s v="s3184"/>
    <x v="1"/>
    <s v="The Last O.G."/>
    <m/>
    <s v="Tracy Morgan, Tiffany Haddish, Cedric the Entertainer, Allen Maldonado, Ryan Gaul, Taylor Mosby, Dante Hoagland, Joel Marsh Garland, Gino Vento, Derek Gaines, Daniel J. Watts, Malik Yoba, Edi Patterson"/>
    <n v="13"/>
    <s v="United States"/>
    <s v="United States"/>
    <n v="1"/>
    <d v="2019-12-04T00:00:00"/>
    <n v="2019"/>
    <x v="5"/>
    <s v="2 Season"/>
    <n v="2"/>
    <s v=""/>
    <m/>
    <n v="2"/>
    <s v="TV Comedies"/>
    <s v="TV Comedies"/>
    <s v="TV Comedies"/>
    <n v="1"/>
  </r>
  <r>
    <n v="3185"/>
    <s v="s3185"/>
    <x v="1"/>
    <s v="The Prince of Tennis ~ Match! Tennis Juniors ~"/>
    <m/>
    <s v="Peng Yuchang, Dong Li, Zhang Yijie, Xie Binbin, Zhu Zhiling, Xu Ke, Wu Xudong, Li He, Fan Linfeng"/>
    <n v="9"/>
    <s v="China"/>
    <s v="China"/>
    <n v="1"/>
    <d v="2019-12-04T00:00:00"/>
    <n v="2019"/>
    <x v="6"/>
    <s v="1 Season"/>
    <n v="1"/>
    <s v=""/>
    <m/>
    <n v="1"/>
    <s v="International TV Shows, TV Dramas, Teen TV Shows"/>
    <s v="International TV Shows"/>
    <s v="International TV Shows, TV Dramas, Teen TV Shows"/>
    <n v="3"/>
  </r>
  <r>
    <n v="3186"/>
    <s v="s3186"/>
    <x v="1"/>
    <s v="The Road to Love"/>
    <m/>
    <s v="Katherine Escobar Farfan, Juan Manuel Restrepo, C√©sar Mora, Mario Espitia, Carmenza Gonz√°lez, Jos√© Daniel Cristancho, Felipe Bernedette, Camilo Amores, Linda Luc√≠a Callejas, Fernando Sol√≥rzano, Mar√≠a Laura Quintero, Toto Vega, Mayra Luna, Ana Mar√≠a Cu√©llar, Mar√≠a Fernanda Matus"/>
    <n v="15"/>
    <s v="Colombia"/>
    <s v="Colombia"/>
    <n v="1"/>
    <d v="2019-12-04T00:00:00"/>
    <n v="2019"/>
    <x v="1"/>
    <s v="1 Season"/>
    <n v="1"/>
    <s v=""/>
    <m/>
    <n v="1"/>
    <s v="International TV Shows, Romantic TV Shows, Spanish-Language TV Shows"/>
    <s v="International TV Shows"/>
    <s v="International TV Shows, Romantic TV Shows, Spanish-Language TV Shows"/>
    <n v="3"/>
  </r>
  <r>
    <n v="3188"/>
    <s v="s3188"/>
    <x v="1"/>
    <s v="Nightflyers"/>
    <m/>
    <s v="Eoin Macken, David Ajala, Jodie Turner-Smith, Angus Sampson, Sam Strike, Maya Eshet, Br√≠an F. O'Byrne, Gretchen Mol, Miranda Raison"/>
    <n v="9"/>
    <s v="United States"/>
    <s v="United States"/>
    <n v="1"/>
    <d v="2019-12-02T00:00:00"/>
    <n v="2018"/>
    <x v="5"/>
    <s v="1 Season"/>
    <n v="1"/>
    <s v=""/>
    <m/>
    <n v="1"/>
    <s v="TV Horror, TV Mysteries, TV Sci-Fi &amp; Fantasy"/>
    <s v="TV Horror"/>
    <s v="TV Horror, TV Mysteries, TV Sci-Fi &amp; Fantasy"/>
    <n v="3"/>
  </r>
  <r>
    <n v="3193"/>
    <s v="s3193"/>
    <x v="1"/>
    <s v="Eastsiders"/>
    <m/>
    <s v="Kit Williamson, Van Hansis, Constance Wu, Matthew McKelligon, John Halbach, Stephen Guarino"/>
    <n v="6"/>
    <s v="United States"/>
    <s v="United States"/>
    <n v="1"/>
    <d v="2019-12-01T00:00:00"/>
    <n v="2018"/>
    <x v="5"/>
    <s v="4 Season"/>
    <n v="4"/>
    <s v=""/>
    <m/>
    <n v="4"/>
    <s v="TV Comedies, TV Dramas"/>
    <s v="TV Comedies"/>
    <s v="TV Comedies, TV Dramas"/>
    <n v="2"/>
  </r>
  <r>
    <n v="3200"/>
    <s v="s3200"/>
    <x v="1"/>
    <s v="Space Jungle"/>
    <m/>
    <s v="Kim Min-hee, Park Yoon-hee, Sun Sung-wook"/>
    <n v="3"/>
    <m/>
    <m/>
    <n v="0"/>
    <d v="2019-12-01T00:00:00"/>
    <n v="2016"/>
    <x v="0"/>
    <s v="2 Season"/>
    <n v="2"/>
    <s v=""/>
    <m/>
    <n v="2"/>
    <s v="Kids' TV, Korean TV Shows, TV Comedies"/>
    <s v="Kids' TV"/>
    <s v="Kids' TV, Korean TV Shows, TV Comedies"/>
    <n v="3"/>
  </r>
  <r>
    <n v="3205"/>
    <s v="s3205"/>
    <x v="1"/>
    <s v="Chocolate"/>
    <m/>
    <s v="Ha Ji-won, Yoon Kye-sang, Jang Seung-jo, Kang Bu-ja, Lee Jae-ryong, Min Jin-woong, Kim Won-hae, Yoo Teo"/>
    <n v="8"/>
    <s v="South Korea"/>
    <s v="South Korea"/>
    <n v="1"/>
    <d v="2019-11-30T00:00:00"/>
    <n v="2019"/>
    <x v="1"/>
    <s v="1 Season"/>
    <n v="1"/>
    <s v=""/>
    <m/>
    <n v="1"/>
    <s v="International TV Shows, Korean TV Shows, Romantic TV Shows"/>
    <s v="International TV Shows"/>
    <s v="International TV Shows, Korean TV Shows, Romantic TV Shows"/>
    <n v="3"/>
  </r>
  <r>
    <n v="3209"/>
    <s v="s3209"/>
    <x v="1"/>
    <s v="Chip and Potato"/>
    <m/>
    <s v="Abigail Oliver, Andrea Libman, Briana Buckmaster, Brian Dobson, Chance Hurstfield, Dominic Good, Emma Jayne Maas, Evan Byarushengo, Scotia Anderson, Alessandro Juliani"/>
    <n v="10"/>
    <s v="United Kingdom"/>
    <s v="United Kingdom, Canada"/>
    <n v="2"/>
    <d v="2019-11-29T00:00:00"/>
    <n v="2019"/>
    <x v="0"/>
    <s v="2 Season"/>
    <n v="2"/>
    <s v=""/>
    <m/>
    <n v="2"/>
    <s v="Kids' TV"/>
    <s v="Kids' TV"/>
    <s v="Kids' TV"/>
    <n v="1"/>
  </r>
  <r>
    <n v="3213"/>
    <s v="s3213"/>
    <x v="1"/>
    <s v="La Reina del Sur"/>
    <m/>
    <s v="Kate del Castillo, Cristina Urgel, Alberto Jim√©nez, Juan Jos√© Arjona, Humberto Zurita, Dagoberto Gama, Christian Tapp√°n, Miguel de Miguel, Salvador Zerboni, Carmen Navarro, Santiago Mel√©ndez, Juan Carlos Solarte"/>
    <n v="12"/>
    <s v="Mexico"/>
    <s v="Mexico, United States, Spain, Colombia"/>
    <n v="4"/>
    <d v="2019-11-29T00:00:00"/>
    <n v="2019"/>
    <x v="5"/>
    <s v="2 Season"/>
    <n v="2"/>
    <s v=""/>
    <m/>
    <n v="2"/>
    <s v="Crime TV Shows, International TV Shows, Spanish-Language TV Shows"/>
    <s v="Crime TV Shows"/>
    <s v="Crime TV Shows, International TV Shows, Spanish-Language TV Shows"/>
    <n v="3"/>
  </r>
  <r>
    <n v="3217"/>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n v="12"/>
    <m/>
    <m/>
    <n v="0"/>
    <d v="2019-11-29T00:00:00"/>
    <n v="2019"/>
    <x v="1"/>
    <s v="1 Season"/>
    <n v="1"/>
    <s v=""/>
    <m/>
    <n v="1"/>
    <s v="International TV Shows, Romantic TV Shows, TV Comedies"/>
    <s v="International TV Shows"/>
    <s v="International TV Shows, Romantic TV Shows, TV Comedies"/>
    <n v="3"/>
  </r>
  <r>
    <n v="3220"/>
    <s v="s3220"/>
    <x v="1"/>
    <s v="Levius"/>
    <m/>
    <s v="Nobunaga Shimazaki, Junichi Suwabe, Takahiro Sakurai, Ayane Sakura, Hochu Otsuka, Daisuke Ono, Saori Hayami, Mamoru Miyano"/>
    <n v="8"/>
    <s v="Japan"/>
    <s v="Japan"/>
    <n v="1"/>
    <d v="2019-11-28T00:00:00"/>
    <n v="2019"/>
    <x v="1"/>
    <s v="1 Season"/>
    <n v="1"/>
    <s v=""/>
    <m/>
    <n v="1"/>
    <s v="Anime Series, International TV Shows"/>
    <s v="Anime Series"/>
    <s v="Anime Series, International TV Shows"/>
    <n v="2"/>
  </r>
  <r>
    <n v="3221"/>
    <s v="s3221"/>
    <x v="1"/>
    <s v="Lugar de Mulher"/>
    <m/>
    <m/>
    <n v="0"/>
    <s v="Brazil"/>
    <s v="Brazil"/>
    <n v="1"/>
    <d v="2019-11-28T00:00:00"/>
    <n v="2019"/>
    <x v="5"/>
    <s v="1 Season"/>
    <n v="1"/>
    <s v=""/>
    <m/>
    <n v="1"/>
    <s v="International TV Shows, Stand-Up Comedy &amp; Talk Shows, TV Comedies"/>
    <s v="International TV Shows"/>
    <s v="International TV Shows, Stand-Up Comedy &amp; Talk Shows, TV Comedies"/>
    <n v="3"/>
  </r>
  <r>
    <n v="3222"/>
    <s v="s3222"/>
    <x v="1"/>
    <s v="Merry Happy Whatever"/>
    <m/>
    <s v="Dennis Quaid, Bridgit Mendler, Brent Morin, Ashley Tisdale, Siobhan Murphy, Adam Rose, Elizabeth Ho, Hayes MacArthur, Garcelle Beauvais, Tyler Ritter, Mason Davis, Lucas Jaye"/>
    <n v="12"/>
    <s v="United States"/>
    <s v="United States"/>
    <n v="1"/>
    <d v="2019-11-28T00:00:00"/>
    <n v="2019"/>
    <x v="6"/>
    <s v="1 Season"/>
    <n v="1"/>
    <s v=""/>
    <m/>
    <n v="1"/>
    <s v="TV Comedies"/>
    <s v="TV Comedies"/>
    <s v="TV Comedies"/>
    <n v="1"/>
  </r>
  <r>
    <n v="3223"/>
    <s v="s3223"/>
    <x v="1"/>
    <s v="Mythomaniac"/>
    <m/>
    <s v="Marina Hands, Mathieu Demy, Marie Drion, J√©r√©my Gillet, Z√©lie Rhixon, Yves Jacques, Jean-Charles Clichet, Julia Faure, Andrea Roncato, Linh Dan Pham"/>
    <n v="10"/>
    <s v="France"/>
    <s v="France"/>
    <n v="1"/>
    <d v="2019-11-28T00:00:00"/>
    <n v="2019"/>
    <x v="5"/>
    <s v="1 Season"/>
    <n v="1"/>
    <s v=""/>
    <m/>
    <n v="1"/>
    <s v="International TV Shows, TV Comedies, TV Dramas"/>
    <s v="International TV Shows"/>
    <s v="International TV Shows, TV Comedies, TV Dramas"/>
    <n v="3"/>
  </r>
  <r>
    <n v="3231"/>
    <s v="s3231"/>
    <x v="1"/>
    <s v="The Crime"/>
    <m/>
    <s v="Magdalena Boczarska, Wojciech Zieli≈Ñski, Joanna Kulig, Rados≈Çaw Pazura, Magdalena Zawadzka, Dorota Kolak, Zdzislaw Wardejn, Ma≈Çgorzata Ro≈ºniatowska, Aleksandra Pop≈Çawska, Lukasz Nowicki, Tamara Arciuch, Rafa≈Ç Cieszy≈Ñski, Karolina Kominek"/>
    <n v="13"/>
    <s v="Poland"/>
    <s v="Poland"/>
    <n v="1"/>
    <d v="2019-11-26T00:00:00"/>
    <n v="2015"/>
    <x v="5"/>
    <s v="2 Season"/>
    <n v="2"/>
    <s v=""/>
    <m/>
    <n v="2"/>
    <s v="Crime TV Shows, International TV Shows, TV Dramas"/>
    <s v="Crime TV Shows"/>
    <s v="Crime TV Shows, International TV Shows, TV Dramas"/>
    <n v="3"/>
  </r>
  <r>
    <n v="3233"/>
    <s v="s3233"/>
    <x v="1"/>
    <s v="Zona Rosa"/>
    <m/>
    <s v="Manu NNa, Ana Julia Yey√©, Ray Contreras, Pablo Mor√°n"/>
    <n v="4"/>
    <s v="Mexico"/>
    <s v="Mexico"/>
    <n v="1"/>
    <d v="2019-11-26T00:00:00"/>
    <n v="2019"/>
    <x v="5"/>
    <s v="1 Season"/>
    <n v="1"/>
    <s v=""/>
    <m/>
    <n v="1"/>
    <s v="International TV Shows, Spanish-Language TV Shows, Stand-Up Comedy &amp; Talk Shows"/>
    <s v="International TV Shows"/>
    <s v="International TV Shows, Spanish-Language TV Shows, Stand-Up Comedy &amp; Talk Shows"/>
    <n v="3"/>
  </r>
  <r>
    <n v="3237"/>
    <s v="s3237"/>
    <x v="1"/>
    <s v="Once Upon A Time In Lingjian Mountain"/>
    <m/>
    <s v="Xu Kai, Sandrine Pinna, Ryan Zhu, Gao Yuer, Cristy Guo, He Wenjun, Zheng Yawen, Li Junhao, Roger Kwok, James Wen"/>
    <n v="10"/>
    <s v="China"/>
    <s v="China"/>
    <n v="1"/>
    <d v="2019-11-23T00:00:00"/>
    <n v="2019"/>
    <x v="1"/>
    <s v="1 Season"/>
    <n v="1"/>
    <s v=""/>
    <m/>
    <n v="1"/>
    <s v="International TV Shows, TV Comedies, TV Sci-Fi &amp; Fantasy"/>
    <s v="International TV Shows"/>
    <s v="International TV Shows, TV Comedies, TV Sci-Fi &amp; Fantasy"/>
    <n v="3"/>
  </r>
  <r>
    <n v="3239"/>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n v="41"/>
    <s v="United States"/>
    <s v="United States"/>
    <n v="1"/>
    <d v="2019-11-22T00:00:00"/>
    <n v="2019"/>
    <x v="1"/>
    <s v="1 Season"/>
    <n v="1"/>
    <s v=""/>
    <m/>
    <n v="1"/>
    <s v="TV Dramas"/>
    <s v="TV Dramas"/>
    <s v="TV Dramas"/>
    <n v="1"/>
  </r>
  <r>
    <n v="3242"/>
    <s v="s3242"/>
    <x v="1"/>
    <s v="Nailed It! Holiday!"/>
    <m/>
    <s v="Nicole Byer, Jacques Torres"/>
    <n v="2"/>
    <s v="United States"/>
    <s v="United States"/>
    <n v="1"/>
    <d v="2019-11-22T00:00:00"/>
    <n v="2019"/>
    <x v="6"/>
    <s v="2 Season"/>
    <n v="2"/>
    <s v=""/>
    <m/>
    <n v="2"/>
    <s v="Reality TV"/>
    <s v="Reality TV"/>
    <s v="Reality TV"/>
    <n v="1"/>
  </r>
  <r>
    <n v="3243"/>
    <s v="s3243"/>
    <x v="1"/>
    <s v="Narcoworld: Dope Stories"/>
    <m/>
    <m/>
    <n v="0"/>
    <s v="United States"/>
    <s v="United States"/>
    <n v="1"/>
    <d v="2019-11-22T00:00:00"/>
    <n v="2019"/>
    <x v="5"/>
    <s v="1 Season"/>
    <n v="1"/>
    <s v=""/>
    <m/>
    <n v="1"/>
    <s v="Crime TV Shows, Docuseries"/>
    <s v="Crime TV Shows"/>
    <s v="Crime TV Shows, Docuseries"/>
    <n v="2"/>
  </r>
  <r>
    <n v="3244"/>
    <s v="s3244"/>
    <x v="1"/>
    <s v="Nobody's Looking"/>
    <m/>
    <s v="Victor Lamoglia, J√∫lia Rabello, K√©fera Buchmann, Augusto Madeira, Danilo de Moura, Leandro Ramos, Telma Souza, Priscila Sol, Wallie Ruy, Maur√≠cio de Barros, Herm√≠nio Ribeiro"/>
    <n v="11"/>
    <s v="Brazil"/>
    <s v="Brazil"/>
    <n v="1"/>
    <d v="2019-11-22T00:00:00"/>
    <n v="2019"/>
    <x v="5"/>
    <s v="1 Season"/>
    <n v="1"/>
    <s v=""/>
    <m/>
    <n v="1"/>
    <s v="International TV Shows, TV Comedies, TV Dramas"/>
    <s v="International TV Shows"/>
    <s v="International TV Shows, TV Comedies, TV Dramas"/>
    <n v="3"/>
  </r>
  <r>
    <n v="3246"/>
    <s v="s3246"/>
    <x v="1"/>
    <s v="Singapore Social"/>
    <m/>
    <s v="Nicole Ong, Mae Tan, Sukki Singapora, Vinny Sharp, Paul Foster, Tabitha Nauser"/>
    <n v="6"/>
    <s v="Singapore"/>
    <s v="Singapore, United States"/>
    <n v="2"/>
    <d v="2019-11-22T00:00:00"/>
    <n v="2019"/>
    <x v="5"/>
    <s v="1 Season"/>
    <n v="1"/>
    <s v=""/>
    <m/>
    <n v="1"/>
    <s v="International TV Shows, Reality TV"/>
    <s v="International TV Shows"/>
    <s v="International TV Shows, Reality TV"/>
    <n v="2"/>
  </r>
  <r>
    <n v="3247"/>
    <s v="s3247"/>
    <x v="1"/>
    <s v="The Dragon Prince"/>
    <m/>
    <s v="Jack De Sena, Paula Burrows, Sasha Rojen, Jason Simpson, Racquel Belmonte, Jesse Inocalla, Luc Roderique, Jonathan Holmes, Adrian Petriw"/>
    <n v="9"/>
    <s v="United States"/>
    <s v="United States, Canada"/>
    <n v="2"/>
    <d v="2019-11-22T00:00:00"/>
    <n v="2019"/>
    <x v="8"/>
    <s v="3 Season"/>
    <n v="3"/>
    <s v=""/>
    <m/>
    <n v="3"/>
    <s v="Kids' TV, TV Action &amp; Adventure, TV Sci-Fi &amp; Fantasy"/>
    <s v="Kids' TV"/>
    <s v="Kids' TV, TV Action &amp; Adventure, TV Sci-Fi &amp; Fantasy"/>
    <n v="3"/>
  </r>
  <r>
    <n v="3248"/>
    <s v="s3248"/>
    <x v="1"/>
    <s v="Trolls: The Beat Goes On!"/>
    <m/>
    <s v="Amanda Leighton, Skylar Astin, Ron Funches, David Fynn, David Koechner, David Kaye, Sean T. Krishnan, Sam Lerner, Patrick Pinney, Kevin Michael Richardson, Kari Wahlgren, Fryda Wolff"/>
    <n v="12"/>
    <s v="United States"/>
    <s v="United States"/>
    <n v="1"/>
    <d v="2019-11-22T00:00:00"/>
    <n v="2019"/>
    <x v="8"/>
    <s v="8 Season"/>
    <n v="8"/>
    <s v=""/>
    <m/>
    <n v="8"/>
    <s v="Kids' TV, TV Comedies"/>
    <s v="Kids' TV"/>
    <s v="Kids' TV, TV Comedies"/>
    <n v="2"/>
  </r>
  <r>
    <n v="3250"/>
    <s v="s3250"/>
    <x v="1"/>
    <s v="Bangkok Buddies"/>
    <m/>
    <s v="Vayu Kessuvit, Ekapol Deebunmee, Nuttapong Boonyuen, Thanadol Auepongs, Martin Sidel, Nichaphat Chatchaipholrat, Narupornkamol Chaisang, Jidapa Siribunchawan, Hortnarong Teng, Everest Moe, Le Trung Hieu"/>
    <n v="11"/>
    <s v="Thailand"/>
    <s v="Thailand"/>
    <n v="1"/>
    <d v="2019-11-20T00:00:00"/>
    <n v="2019"/>
    <x v="5"/>
    <s v="1 Season"/>
    <n v="1"/>
    <s v=""/>
    <m/>
    <n v="1"/>
    <s v="International TV Shows, TV Comedies, TV Dramas"/>
    <s v="International TV Shows"/>
    <s v="International TV Shows, TV Comedies, TV Dramas"/>
    <n v="3"/>
  </r>
  <r>
    <n v="3253"/>
    <s v="s3253"/>
    <x v="1"/>
    <s v="Holiday Secrets"/>
    <m/>
    <s v="Corinna Harfouch, Christiane Paul, Svenja Jung, Leonie Benesch, Anita Vulesica, Barbara N√ºsse, Hans-Uwe Bauer, Lorna zu Solms, Tilda Jenkins, Emilie Neumeister, Golo Euler, Dennis Herrmann, Maik Solbach, Merlin Rose"/>
    <n v="14"/>
    <s v="Germany"/>
    <s v="Germany"/>
    <n v="1"/>
    <d v="2019-11-20T00:00:00"/>
    <n v="2019"/>
    <x v="5"/>
    <s v="1 Season"/>
    <n v="1"/>
    <s v=""/>
    <m/>
    <n v="1"/>
    <s v="International TV Shows, TV Dramas"/>
    <s v="International TV Shows"/>
    <s v="International TV Shows, TV Dramas"/>
    <n v="2"/>
  </r>
  <r>
    <n v="3256"/>
    <s v="s3256"/>
    <x v="1"/>
    <s v="Who Killed Little Gregory?"/>
    <m/>
    <m/>
    <n v="0"/>
    <s v="France"/>
    <s v="France"/>
    <n v="1"/>
    <d v="2019-11-20T00:00:00"/>
    <n v="2019"/>
    <x v="5"/>
    <s v="1 Season"/>
    <n v="1"/>
    <s v=""/>
    <m/>
    <n v="1"/>
    <s v="Crime TV Shows, Docuseries, International TV Shows"/>
    <s v="Crime TV Shows"/>
    <s v="Crime TV Shows, Docuseries, International TV Shows"/>
    <n v="3"/>
  </r>
  <r>
    <n v="3258"/>
    <s v="s3258"/>
    <x v="1"/>
    <s v="Miss Culinary"/>
    <m/>
    <s v="Wanida Termthanaporn, Jason Young, Thanawin Teeraphosukarn, Thanabordee Jaiyen, Chonnikan Netjui, Passaranan Ussadamongkol, Janya Thanasawangkun, Jaturong Mokjok, Panadda WongphudeeÔ∏èÔ∏è"/>
    <n v="9"/>
    <m/>
    <m/>
    <n v="0"/>
    <d v="2019-11-19T00:00:00"/>
    <n v="2019"/>
    <x v="1"/>
    <s v="1 Season"/>
    <n v="1"/>
    <s v=""/>
    <m/>
    <n v="1"/>
    <s v="International TV Shows, Romantic TV Shows, TV Comedies"/>
    <s v="International TV Shows"/>
    <s v="International TV Shows, Romantic TV Shows, TV Comedies"/>
    <n v="3"/>
  </r>
  <r>
    <n v="3259"/>
    <s v="s3259"/>
    <x v="1"/>
    <s v="Candy Online"/>
    <m/>
    <s v="Ruby Zhan, Suun Lin, Sunnie Wang, Dean Tang, Lain Lu, Cheng Ko, Jacqueline Zhu, Chen Wen-shan, Ada Pan"/>
    <n v="9"/>
    <s v="Taiwan"/>
    <s v="Taiwan"/>
    <n v="1"/>
    <d v="2019-11-17T00:00:00"/>
    <n v="2019"/>
    <x v="5"/>
    <s v="1 Season"/>
    <n v="1"/>
    <s v=""/>
    <m/>
    <n v="1"/>
    <s v="International TV Shows, TV Dramas, Teen TV Shows"/>
    <s v="International TV Shows"/>
    <s v="International TV Shows, TV Dramas, Teen TV Shows"/>
    <n v="3"/>
  </r>
  <r>
    <n v="3264"/>
    <s v="s3264"/>
    <x v="1"/>
    <s v="At the Dolphin Bay"/>
    <m/>
    <s v="Angela Chang, Ambrose Hui, Wallace Huo, Jill Hsu, Lin Wei Jun, Josie Leung, Mountain Kao, Liang Hsiu-shen"/>
    <n v="8"/>
    <s v="Taiwan"/>
    <s v="Taiwan"/>
    <n v="1"/>
    <d v="2019-11-15T00:00:00"/>
    <n v="2003"/>
    <x v="1"/>
    <s v="1 Season"/>
    <n v="1"/>
    <s v=""/>
    <m/>
    <n v="1"/>
    <s v="International TV Shows, Romantic TV Shows"/>
    <s v="International TV Shows"/>
    <s v="International TV Shows, Romantic TV Shows"/>
    <n v="2"/>
  </r>
  <r>
    <n v="3270"/>
    <s v="s3270"/>
    <x v="1"/>
    <s v="I'm with the Band: Nasty Cherry"/>
    <m/>
    <s v="Charli XCX, Emmie Lichtenberg, Gabbriette Bechtel, Chloe Chaidez, Deborah Knox- Hewson, Georgia Somary"/>
    <n v="6"/>
    <s v="United States"/>
    <s v="United States"/>
    <n v="1"/>
    <d v="2019-11-15T00:00:00"/>
    <n v="2019"/>
    <x v="5"/>
    <s v="1 Season"/>
    <n v="1"/>
    <s v=""/>
    <m/>
    <n v="1"/>
    <s v="Reality TV"/>
    <s v="Reality TV"/>
    <s v="Reality TV"/>
    <n v="1"/>
  </r>
  <r>
    <n v="3271"/>
    <s v="s3271"/>
    <x v="1"/>
    <s v="Inheritors"/>
    <m/>
    <s v="Lee Min-ho, Park Shin-hye, Kim Woo-bin, Krystal Jung, Kim Ji-won, Choi Jin-hyuk, Kang Ha-neul, Kim Sung-ryoung, Kim Mee-kyeong, Yoon Jin-seo"/>
    <n v="10"/>
    <s v="South Korea"/>
    <s v="South Korea"/>
    <n v="1"/>
    <d v="2019-11-15T00:00:00"/>
    <n v="2013"/>
    <x v="1"/>
    <s v="1 Season"/>
    <n v="1"/>
    <s v=""/>
    <m/>
    <n v="1"/>
    <s v="International TV Shows, Korean TV Shows, Romantic TV Shows"/>
    <s v="International TV Shows"/>
    <s v="International TV Shows, Korean TV Shows, Romantic TV Shows"/>
    <n v="3"/>
  </r>
  <r>
    <n v="3272"/>
    <s v="s3272"/>
    <x v="1"/>
    <s v="K-On!"/>
    <m/>
    <s v="Aki Toyosaki, Ayana Taketatsu, Chika Fujito, Madoka Yonezawa, Minako Kotobuki, Satomi Sato, Yoko Hikasa"/>
    <n v="7"/>
    <s v="Japan"/>
    <s v="Japan"/>
    <n v="1"/>
    <d v="2019-11-15T00:00:00"/>
    <n v="2010"/>
    <x v="6"/>
    <s v="2 Season"/>
    <n v="2"/>
    <s v=""/>
    <m/>
    <n v="2"/>
    <s v="Anime Series, Teen TV Shows"/>
    <s v="Anime Series"/>
    <s v="Anime Series, Teen TV Shows"/>
    <n v="2"/>
  </r>
  <r>
    <n v="3275"/>
    <s v="s3275"/>
    <x v="1"/>
    <s v="La Robe De Mariee Des Cieux"/>
    <m/>
    <s v="Cyndi Wang, Leon Jay Williams, Chu Chung-heng, Michael Tao, Ming Dao, Jacky Chu, Ehlo Huang, Terri Kwan"/>
    <n v="8"/>
    <s v="Taiwan"/>
    <s v="Taiwan"/>
    <n v="1"/>
    <d v="2019-11-15T00:00:00"/>
    <n v="2004"/>
    <x v="5"/>
    <s v="1 Season"/>
    <n v="1"/>
    <s v=""/>
    <m/>
    <n v="1"/>
    <s v="International TV Shows, Romantic TV Shows"/>
    <s v="International TV Shows"/>
    <s v="International TV Shows, Romantic TV Shows"/>
    <n v="2"/>
  </r>
  <r>
    <n v="3276"/>
    <s v="s3276"/>
    <x v="1"/>
    <s v="Llama Llama"/>
    <m/>
    <s v="Jennifer Garner, Shayle Simons, Vania Gill, Islie Hirvonen, Brendon Sunderland, Austin Abell, Evans Johnson, Kathleen Barr, David Hoole"/>
    <n v="9"/>
    <s v="United States"/>
    <s v="United States"/>
    <n v="1"/>
    <d v="2019-11-15T00:00:00"/>
    <n v="2019"/>
    <x v="0"/>
    <s v="2 Season"/>
    <n v="2"/>
    <s v=""/>
    <m/>
    <n v="2"/>
    <s v="Kids' TV"/>
    <s v="Kids' TV"/>
    <s v="Kids' TV"/>
    <n v="1"/>
  </r>
  <r>
    <n v="3277"/>
    <s v="s3277"/>
    <x v="1"/>
    <s v="My MVP Valentine"/>
    <m/>
    <s v="Angela Chang, Tony Sun, Johnny Yan, Margaret Lin, David Chen, Sam Wang, Zax Wang, Jason Hsu, Joe Chen"/>
    <n v="9"/>
    <s v="Taiwan"/>
    <s v="Taiwan"/>
    <n v="1"/>
    <d v="2019-11-15T00:00:00"/>
    <n v="2002"/>
    <x v="6"/>
    <s v="1 Season"/>
    <n v="1"/>
    <s v=""/>
    <m/>
    <n v="1"/>
    <s v="International TV Shows, Romantic TV Shows, TV Dramas"/>
    <s v="International TV Shows"/>
    <s v="International TV Shows, Romantic TV Shows, TV Dramas"/>
    <n v="3"/>
  </r>
  <r>
    <n v="3278"/>
    <s v="s3278"/>
    <x v="1"/>
    <s v="My Sassy Girl"/>
    <m/>
    <s v="Joo Won, Oh Yeon-seo, Lee Jung-shin, Kim Yoon-hye, Sohn Chang-min, Yoon Se-a, Cho Hee-bong, Jung Woong-in, Lee Kyung-hwa"/>
    <n v="9"/>
    <s v="South Korea"/>
    <s v="South Korea"/>
    <n v="1"/>
    <d v="2019-11-15T00:00:00"/>
    <n v="2017"/>
    <x v="1"/>
    <s v="1 Season"/>
    <n v="1"/>
    <s v=""/>
    <m/>
    <n v="1"/>
    <s v="International TV Shows, Korean TV Shows, Romantic TV Shows"/>
    <s v="International TV Shows"/>
    <s v="International TV Shows, Korean TV Shows, Romantic TV Shows"/>
    <n v="3"/>
  </r>
  <r>
    <n v="3280"/>
    <s v="s3280"/>
    <x v="1"/>
    <s v="The Club"/>
    <m/>
    <s v="Alejandro Speitzer, Minnie West, Jorge Caballero, Ana Gonz√°lez Bello, Axel Arenas, Arcelia Ram√≠rez, Omar Germenos, Anna Ciocchetti, Aurora Gil, Martha Julia, Alejandro Puente, Estrella Sol√≠s, Mart√≠n Saracho, Sof√≠a de Llaca, Marco Tostado"/>
    <n v="15"/>
    <s v="Mexico"/>
    <s v="Mexico"/>
    <n v="1"/>
    <d v="2019-11-15T00:00:00"/>
    <n v="2019"/>
    <x v="5"/>
    <s v="1 Season"/>
    <n v="1"/>
    <s v=""/>
    <m/>
    <n v="1"/>
    <s v="Crime TV Shows, International TV Shows, Spanish-Language TV Shows"/>
    <s v="Crime TV Shows"/>
    <s v="Crime TV Shows, International TV Shows, Spanish-Language TV Shows"/>
    <n v="3"/>
  </r>
  <r>
    <n v="3282"/>
    <s v="s3282"/>
    <x v="1"/>
    <s v="The Stranded"/>
    <m/>
    <s v="Papangkorn Lerkchaleampote, Chayanit Chansangavej, Chutavuth Pattarakampol, Kittisak Patomburana, Sinjai Plengpanich, Oabnithi Wiwattanawarang, Ticha Wongthipkanont, Chaleeda Gilbert, Chanya McClory"/>
    <n v="9"/>
    <s v="Thailand"/>
    <s v="Thailand"/>
    <n v="1"/>
    <d v="2019-11-15T00:00:00"/>
    <n v="2019"/>
    <x v="5"/>
    <s v="1 Season"/>
    <n v="1"/>
    <s v=""/>
    <m/>
    <n v="1"/>
    <s v="International TV Shows, TV Action &amp; Adventure, TV Dramas"/>
    <s v="International TV Shows"/>
    <s v="International TV Shows, TV Action &amp; Adventure, TV Dramas"/>
    <n v="3"/>
  </r>
  <r>
    <n v="3283"/>
    <s v="s3283"/>
    <x v="1"/>
    <s v="The Toys That Made Us"/>
    <m/>
    <m/>
    <n v="0"/>
    <s v="United States"/>
    <s v="United States"/>
    <n v="1"/>
    <d v="2019-11-15T00:00:00"/>
    <n v="2019"/>
    <x v="1"/>
    <s v="3 Season"/>
    <n v="3"/>
    <s v=""/>
    <m/>
    <n v="3"/>
    <s v="Docuseries, Reality TV"/>
    <s v="Docuseries"/>
    <s v="Docuseries, Reality TV"/>
    <n v="2"/>
  </r>
  <r>
    <n v="3284"/>
    <s v="s3284"/>
    <x v="1"/>
    <s v="The Yard"/>
    <m/>
    <s v="Demet Evgar, Ceren Moray, Nursel K√∂se, Kenan Ece, Teoman Kumbaracƒ±ba≈üƒ±, √áaƒüda≈ü Onur √ñzt√ºrk, Deniz Barut, Onuryay Evrentan, G√∂rkem Merts√∂z, Mert Tanƒ±k, Ay√ßa Damgacƒ±"/>
    <n v="11"/>
    <s v="Turkey"/>
    <s v="Turkey"/>
    <n v="1"/>
    <d v="2019-11-15T00:00:00"/>
    <n v="2019"/>
    <x v="5"/>
    <s v="2 Season"/>
    <n v="2"/>
    <s v=""/>
    <m/>
    <n v="2"/>
    <s v="Crime TV Shows, International TV Shows, TV Dramas"/>
    <s v="Crime TV Shows"/>
    <s v="Crime TV Shows, International TV Shows, TV Dramas"/>
    <n v="3"/>
  </r>
  <r>
    <n v="3285"/>
    <s v="s3285"/>
    <x v="1"/>
    <s v="Westside Story"/>
    <m/>
    <s v="Tony Sun, Wallace Huo, Esther Liu, Cyndi Wang, Zax Wang, Sam Wang, Jason Hsu, Whyn Wu, Ben Lee, Vicky Chen"/>
    <n v="10"/>
    <m/>
    <m/>
    <n v="0"/>
    <d v="2019-11-15T00:00:00"/>
    <n v="2003"/>
    <x v="1"/>
    <s v="1 Season"/>
    <n v="1"/>
    <s v=""/>
    <m/>
    <n v="1"/>
    <s v="International TV Shows, Romantic TV Shows, TV Action &amp; Adventure"/>
    <s v="International TV Shows"/>
    <s v="International TV Shows, Romantic TV Shows, TV Action &amp; Adventure"/>
    <n v="3"/>
  </r>
  <r>
    <n v="3287"/>
    <s v="s3287"/>
    <x v="1"/>
    <s v="My Dear Warrior"/>
    <m/>
    <s v="Leo Putt, Pimchanok Luevisadpaibul, Suthada Jongjaiphar, Chatra Baude, Claudia Chakrapan, Oabnithi Wiwattanawarang, Varatta Vajrathon, Varot Makaduangkeo, Supasit Chinvinijkul"/>
    <n v="9"/>
    <s v="Thailand"/>
    <s v="Thailand"/>
    <n v="1"/>
    <d v="2019-11-14T00:00:00"/>
    <n v="2019"/>
    <x v="1"/>
    <s v="1 Season"/>
    <n v="1"/>
    <s v=""/>
    <m/>
    <n v="1"/>
    <s v="International TV Shows, Romantic TV Shows, TV Comedies"/>
    <s v="International TV Shows"/>
    <s v="International TV Shows, Romantic TV Shows, TV Comedies"/>
    <n v="3"/>
  </r>
  <r>
    <n v="3288"/>
    <s v="s3288"/>
    <x v="1"/>
    <s v="Maradona in Mexico"/>
    <m/>
    <s v="Diego Armando Maradona"/>
    <n v="1"/>
    <s v="Argentina"/>
    <s v="Argentina, United States, Mexico"/>
    <n v="3"/>
    <d v="2019-11-13T00:00:00"/>
    <n v="2020"/>
    <x v="5"/>
    <s v="1 Season"/>
    <n v="1"/>
    <s v=""/>
    <m/>
    <n v="1"/>
    <s v="Docuseries, Spanish-Language TV Shows"/>
    <s v="Docuseries"/>
    <s v="Docuseries, Spanish-Language TV Shows"/>
    <n v="2"/>
  </r>
  <r>
    <n v="3289"/>
    <s v="s3289"/>
    <x v="1"/>
    <s v="Chief of Staff"/>
    <m/>
    <s v="Lee Jung-jae, Shin Mina, Lee Elijah, Kim Dong-jun, Jung Jin-young, Kim Kap-soo, Jung Woong-in, Im Won-hee, Kim Hong-pa"/>
    <n v="9"/>
    <s v="South Korea"/>
    <s v="South Korea"/>
    <n v="1"/>
    <d v="2019-11-12T00:00:00"/>
    <n v="2019"/>
    <x v="1"/>
    <s v="2 Season"/>
    <n v="2"/>
    <s v=""/>
    <m/>
    <n v="2"/>
    <s v="International TV Shows, Korean TV Shows, TV Dramas"/>
    <s v="International TV Shows"/>
    <s v="International TV Shows, Korean TV Shows, TV Dramas"/>
    <n v="3"/>
  </r>
  <r>
    <n v="3292"/>
    <s v="s3292"/>
    <x v="1"/>
    <s v="Put Your Head on My Shoulder"/>
    <m/>
    <s v="Fair Xing, Lin Yi, Daddi Tang, Yi Sha, Zhou Zixin, Zheng Yingchen, Cai Gang, Liang Aiqi, Rong Rong, He Qiang"/>
    <n v="10"/>
    <s v="China"/>
    <s v="China"/>
    <n v="1"/>
    <d v="2019-11-11T00:00:00"/>
    <n v="2019"/>
    <x v="1"/>
    <s v="1 Season"/>
    <n v="1"/>
    <s v=""/>
    <m/>
    <n v="1"/>
    <s v="International TV Shows, Romantic TV Shows, Teen TV Shows"/>
    <s v="International TV Shows"/>
    <s v="International TV Shows, Romantic TV Shows, Teen TV Shows"/>
    <n v="3"/>
  </r>
  <r>
    <n v="3294"/>
    <s v="s3294"/>
    <x v="1"/>
    <s v="Little Things"/>
    <m/>
    <s v="Dhruv Sehgal, Mithila Palkar"/>
    <n v="2"/>
    <s v="India"/>
    <s v="India"/>
    <n v="1"/>
    <d v="2019-11-09T00:00:00"/>
    <n v="2019"/>
    <x v="5"/>
    <s v="3 Season"/>
    <n v="3"/>
    <s v=""/>
    <m/>
    <n v="3"/>
    <s v="International TV Shows, Romantic TV Shows, TV Comedies"/>
    <s v="International TV Shows"/>
    <s v="International TV Shows, Romantic TV Shows, TV Comedies"/>
    <n v="3"/>
  </r>
  <r>
    <n v="3295"/>
    <s v="s3295"/>
    <x v="1"/>
    <s v="Greatest Events of WWII in Colour"/>
    <m/>
    <m/>
    <n v="0"/>
    <s v="United Kingdom"/>
    <s v="United Kingdom"/>
    <n v="1"/>
    <d v="2019-11-08T00:00:00"/>
    <n v="2019"/>
    <x v="1"/>
    <s v="1 Season"/>
    <n v="1"/>
    <s v=""/>
    <m/>
    <n v="1"/>
    <s v="British TV Shows, Docuseries, International TV Shows"/>
    <s v="British TV Shows"/>
    <s v="British TV Shows, Docuseries, International TV Shows"/>
    <n v="3"/>
  </r>
  <r>
    <n v="3296"/>
    <s v="s3296"/>
    <x v="1"/>
    <s v="Green Eggs and Ham"/>
    <m/>
    <s v="Michael Douglas, Adam Devine, Keegan-Michael Key, Eddie Izzard, Jillian Bell, Ilana Glazer, Diane Keaton, Jeffrey Wright, John Turturro, Tracy Morgan, Daveed Diggs"/>
    <n v="11"/>
    <s v="United Kingdom"/>
    <s v="United Kingdom, Canada, United States"/>
    <n v="3"/>
    <d v="2019-11-08T00:00:00"/>
    <n v="2019"/>
    <x v="8"/>
    <s v="1 Season"/>
    <n v="1"/>
    <s v=""/>
    <m/>
    <n v="1"/>
    <s v="Kids' TV, TV Action &amp; Adventure, TV Comedies"/>
    <s v="Kids' TV"/>
    <s v="Kids' TV, TV Action &amp; Adventure, TV Comedies"/>
    <n v="3"/>
  </r>
  <r>
    <n v="3299"/>
    <s v="s3299"/>
    <x v="1"/>
    <s v="Wild District"/>
    <m/>
    <s v="Juan Pablo Raba, Cristina Uma√±a, Camila Sodi, Christian Tapp√°n, Juan Fernando S√°nchez, Juan Sebasti√°n Calero, Paula Casta√±o, Nicol√°s Quiroga, Alina Lozano, Carolina Acevedo, Julio C√©sar Pach√≥n, Roberto Cano"/>
    <n v="12"/>
    <s v="Colombia"/>
    <s v="Colombia"/>
    <n v="1"/>
    <d v="2019-11-08T00:00:00"/>
    <n v="2019"/>
    <x v="5"/>
    <s v="2 Season"/>
    <n v="2"/>
    <s v=""/>
    <m/>
    <n v="2"/>
    <s v="Crime TV Shows, International TV Shows, Spanish-Language TV Shows"/>
    <s v="Crime TV Shows"/>
    <s v="Crime TV Shows, International TV Shows, Spanish-Language TV Shows"/>
    <n v="3"/>
  </r>
  <r>
    <n v="3302"/>
    <s v="s3302"/>
    <x v="1"/>
    <s v="SCAMS"/>
    <m/>
    <s v="Yosuke Sugino, Tomoya Maeno, Maika Yamamoto, Junki Tozuka, Shodai Fukuyama, Ron Mizuma, Takuya Wakabayashi, Asuka Hanamura, Shuntaro Yanagi, Takashi Yamanaka, Masato Wada, Naomi Nishida, Tetta Sugimoto, Ryohei Otani"/>
    <n v="14"/>
    <s v="Japan"/>
    <s v="Japan"/>
    <n v="1"/>
    <d v="2019-11-06T00:00:00"/>
    <n v="2019"/>
    <x v="1"/>
    <s v="1 Season"/>
    <n v="1"/>
    <s v=""/>
    <m/>
    <n v="1"/>
    <s v="Crime TV Shows, International TV Shows, TV Dramas"/>
    <s v="Crime TV Shows"/>
    <s v="Crime TV Shows, International TV Shows, TV Dramas"/>
    <n v="3"/>
  </r>
  <r>
    <n v="3305"/>
    <s v="s3305"/>
    <x v="1"/>
    <s v="Sam &amp; Cat"/>
    <m/>
    <s v="Jennette McCurdy, Ariana Grande, Cameron Ocasio, Brandon Weaver, Zoran Korach, Dre Swain, Maree Cheatham, Eduardo Drummond, Alondra Hidalgo"/>
    <n v="9"/>
    <s v="United States"/>
    <s v="United States"/>
    <n v="1"/>
    <d v="2019-11-05T00:00:00"/>
    <n v="2014"/>
    <x v="6"/>
    <s v="2 Season"/>
    <n v="2"/>
    <s v=""/>
    <m/>
    <n v="2"/>
    <s v="Kids' TV, TV Comedies"/>
    <s v="Kids' TV"/>
    <s v="Kids' TV, TV Comedies"/>
    <n v="2"/>
  </r>
  <r>
    <n v="3307"/>
    <s v="s3307"/>
    <x v="1"/>
    <s v="The End of the F***ing World"/>
    <m/>
    <s v="Jessica Barden, Alex Lawther, Steve Oram, Christine Bottomley, Navin Chowdhry, Wunmi Mosaku, Gemma Whelan, Jonathan Aris, Eileen Davies"/>
    <n v="9"/>
    <s v="United Kingdom"/>
    <s v="United Kingdom"/>
    <n v="1"/>
    <d v="2019-11-05T00:00:00"/>
    <n v="2019"/>
    <x v="5"/>
    <s v="2 Season"/>
    <n v="2"/>
    <s v=""/>
    <m/>
    <n v="2"/>
    <s v="British TV Shows, International TV Shows, TV Comedies"/>
    <s v="British TV Shows"/>
    <s v="British TV Shows, International TV Shows, TV Comedies"/>
    <n v="3"/>
  </r>
  <r>
    <n v="3311"/>
    <s v="s3311"/>
    <x v="1"/>
    <s v="Meet the Adebanjos"/>
    <m/>
    <s v="Wale Ojo, Yetunde Oduwole, Andrea Aboagye, Daniel Davids, Moji Bamtefa, Jordan Coulson"/>
    <n v="6"/>
    <s v="United Kingdom"/>
    <s v="United Kingdom"/>
    <n v="1"/>
    <d v="2019-11-04T00:00:00"/>
    <n v="2016"/>
    <x v="6"/>
    <s v="3 Season"/>
    <n v="3"/>
    <s v=""/>
    <m/>
    <n v="3"/>
    <s v="British TV Shows, International TV Shows, TV Comedies"/>
    <s v="British TV Shows"/>
    <s v="British TV Shows, International TV Shows, TV Comedies"/>
    <n v="3"/>
  </r>
  <r>
    <n v="3314"/>
    <s v="s3314"/>
    <x v="1"/>
    <s v="The Devil Next Door"/>
    <m/>
    <m/>
    <n v="0"/>
    <s v="United States"/>
    <s v="United States"/>
    <n v="1"/>
    <d v="2019-11-04T00:00:00"/>
    <n v="2019"/>
    <x v="5"/>
    <s v="1 Season"/>
    <n v="1"/>
    <s v=""/>
    <m/>
    <n v="1"/>
    <s v="Crime TV Shows, Docuseries"/>
    <s v="Crime TV Shows"/>
    <s v="Crime TV Shows, Docuseries"/>
    <n v="2"/>
  </r>
  <r>
    <n v="3317"/>
    <s v="s3317"/>
    <x v="1"/>
    <s v="Bella and the Bulldogs"/>
    <m/>
    <s v="Brec Bassinger, Coy Stewart, Jackie Radinsky, Buddy Handleson, Lilimar, Haley Tju, Dorien Wilson, Rio Mangini, Annie Tedesco"/>
    <n v="9"/>
    <s v="United States"/>
    <s v="United States"/>
    <n v="1"/>
    <d v="2019-11-02T00:00:00"/>
    <n v="2015"/>
    <x v="4"/>
    <s v="1 Season"/>
    <n v="1"/>
    <s v=""/>
    <m/>
    <n v="1"/>
    <s v="Kids' TV, TV Comedies"/>
    <s v="Kids' TV"/>
    <s v="Kids' TV, TV Comedies"/>
    <n v="2"/>
  </r>
  <r>
    <n v="3326"/>
    <s v="s3326"/>
    <x v="1"/>
    <s v="Victorious"/>
    <m/>
    <s v="Victoria Justice, Leon Thomas III, Matt Bennett, Elizabeth Gillies, Ariana Grande, Avan Jogia, Daniella Monet, Michael Eric Reid, Jake Farrow, Eric Lange"/>
    <n v="10"/>
    <s v="United States"/>
    <s v="United States"/>
    <n v="1"/>
    <d v="2019-11-02T00:00:00"/>
    <n v="2013"/>
    <x v="4"/>
    <s v="3 Season"/>
    <n v="3"/>
    <s v=""/>
    <m/>
    <n v="3"/>
    <s v="Kids' TV, TV Comedies"/>
    <s v="Kids' TV"/>
    <s v="Kids' TV, TV Comedies"/>
    <n v="2"/>
  </r>
  <r>
    <n v="3328"/>
    <s v="s3328"/>
    <x v="1"/>
    <s v="A Year In Space"/>
    <m/>
    <s v="Scott Kelly"/>
    <n v="1"/>
    <s v="United States"/>
    <s v="United States"/>
    <n v="1"/>
    <d v="2019-11-01T00:00:00"/>
    <n v="2015"/>
    <x v="6"/>
    <s v="1 Season"/>
    <n v="1"/>
    <s v=""/>
    <m/>
    <n v="1"/>
    <s v="Docuseries, International TV Shows, Science &amp; Nature TV"/>
    <s v="Docuseries"/>
    <s v="Docuseries, International TV Shows, Science &amp; Nature TV"/>
    <n v="3"/>
  </r>
  <r>
    <n v="3329"/>
    <s v="s3329"/>
    <x v="1"/>
    <s v="Ad Vitam"/>
    <m/>
    <s v="Yvan Attal, Garance Marillier, Niels Schneider, Victor Assi√©, Rod Paradot, Anne Azoulay, Adel Bencherif"/>
    <n v="7"/>
    <s v="France"/>
    <s v="France"/>
    <n v="1"/>
    <d v="2019-11-01T00:00:00"/>
    <n v="2018"/>
    <x v="5"/>
    <s v="1 Season"/>
    <n v="1"/>
    <s v=""/>
    <m/>
    <n v="1"/>
    <s v="Crime TV Shows, International TV Shows, TV Dramas"/>
    <s v="Crime TV Shows"/>
    <s v="Crime TV Shows, International TV Shows, TV Dramas"/>
    <n v="3"/>
  </r>
  <r>
    <n v="3331"/>
    <s v="s3331"/>
    <x v="1"/>
    <s v="Billy on the Street"/>
    <m/>
    <s v="Billy Eichner"/>
    <n v="1"/>
    <s v="United States"/>
    <s v="United States"/>
    <n v="1"/>
    <d v="2019-11-01T00:00:00"/>
    <n v="2016"/>
    <x v="1"/>
    <s v="4 Season"/>
    <n v="4"/>
    <s v=""/>
    <m/>
    <n v="4"/>
    <s v="International TV Shows, Reality TV, TV Comedies"/>
    <s v="International TV Shows"/>
    <s v="International TV Shows, Reality TV, TV Comedies"/>
    <n v="3"/>
  </r>
  <r>
    <n v="3334"/>
    <s v="s3334"/>
    <x v="1"/>
    <s v="CLANNAD"/>
    <m/>
    <s v="Yuichi Nakamura, David Matranga, Mai Nakahara, Luci Christian, Ryo Hirohashi, Shelley Calene-Black, Ai Nonaka, Hilary Haag, Akemi Kanda, Brittney Karbowski, Houko Kuwashima, Kaytha Coker, Mamiko Noto, Emily Neves, Daisuke Sakaguchi, Greg Ayres"/>
    <n v="16"/>
    <s v="Japan"/>
    <s v="Japan"/>
    <n v="1"/>
    <d v="2019-11-01T00:00:00"/>
    <n v="2008"/>
    <x v="6"/>
    <s v="2 Season"/>
    <n v="2"/>
    <s v=""/>
    <m/>
    <n v="2"/>
    <s v="Anime Series, Teen TV Shows"/>
    <s v="Anime Series"/>
    <s v="Anime Series, Teen TV Shows"/>
    <n v="2"/>
  </r>
  <r>
    <n v="3337"/>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n v="24"/>
    <s v="Japan"/>
    <s v="Japan"/>
    <n v="1"/>
    <d v="2019-11-01T00:00:00"/>
    <n v="2015"/>
    <x v="1"/>
    <s v="2 Season"/>
    <n v="2"/>
    <s v=""/>
    <m/>
    <n v="2"/>
    <s v="Anime Series, International TV Shows, Teen TV Shows"/>
    <s v="Anime Series"/>
    <s v="Anime Series, International TV Shows, Teen TV Shows"/>
    <n v="3"/>
  </r>
  <r>
    <n v="3340"/>
    <s v="s3340"/>
    <x v="1"/>
    <s v="Love, Chunibyo &amp; Other Delusions!"/>
    <m/>
    <s v="Jun Fukuyama, Maaya Uchida, Chinatsu Akasaki, Azumi Asakura, Sumire Uesaka, Yuri Amano, Kaori Fukuhara, Mami Shitara, Soichiro Hoshi, Kikuko Inoue, Eri Sendai, Juri Nagatsuma"/>
    <n v="12"/>
    <s v="Japan"/>
    <s v="Japan"/>
    <n v="1"/>
    <d v="2019-11-01T00:00:00"/>
    <n v="2014"/>
    <x v="6"/>
    <s v="2 Season"/>
    <n v="2"/>
    <s v=""/>
    <m/>
    <n v="2"/>
    <s v="Anime Series, Romantic TV Shows, Teen TV Shows"/>
    <s v="Anime Series"/>
    <s v="Anime Series, Romantic TV Shows, Teen TV Shows"/>
    <n v="3"/>
  </r>
  <r>
    <n v="3341"/>
    <s v="s3341"/>
    <x v="1"/>
    <s v="Maid-Sama!"/>
    <m/>
    <s v="Ayumi Fujimura, Nobuhiko Okamoto, Kazuyoshi Shiibashi, Kana Hanazawa, Yu Kobayashi, Mitsuhiro Ichiki, Takuma Terashima, Yoshimasa Hosoya"/>
    <n v="8"/>
    <s v="Japan"/>
    <s v="Japan"/>
    <n v="1"/>
    <d v="2019-11-01T00:00:00"/>
    <n v="2010"/>
    <x v="1"/>
    <s v="1 Season"/>
    <n v="1"/>
    <s v=""/>
    <m/>
    <n v="1"/>
    <s v="Anime Series, Romantic TV Shows"/>
    <s v="Anime Series"/>
    <s v="Anime Series, Romantic TV Shows"/>
    <n v="2"/>
  </r>
  <r>
    <n v="3342"/>
    <s v="s3342"/>
    <x v="1"/>
    <s v="Mobile Suit Gundam: Iron-Blooded Orphans"/>
    <m/>
    <s v="Kengo Kawanishi, Yoshimasa Hosoya, Natsuki Hanae, Yuuichirou Umehara, Yasuaki Takumi, Taishi Murata, Kouhei Amasaki, Mutsumi Tamura, Soma Saito, Yuka Terasaki, Hisako Kanemoto, Takahiro Sakurai, Masaya Matsukaze, Toru Okawa"/>
    <n v="14"/>
    <s v="Japan"/>
    <s v="Japan"/>
    <n v="1"/>
    <d v="2019-11-01T00:00:00"/>
    <n v="2016"/>
    <x v="1"/>
    <s v="2 Season"/>
    <n v="2"/>
    <s v=""/>
    <m/>
    <n v="2"/>
    <s v="Anime Series, International TV Shows"/>
    <s v="Anime Series"/>
    <s v="Anime Series, International TV Shows"/>
    <n v="2"/>
  </r>
  <r>
    <n v="3343"/>
    <s v="s3343"/>
    <x v="1"/>
    <s v="Queer Eye: We're in Japan!"/>
    <m/>
    <s v="Bobby Berk, Karamo Brown, Tan France, Antoni Porowski, Jonathan Van Ness, Kiko Mizuhara"/>
    <n v="6"/>
    <s v="United States"/>
    <s v="United States, Japan"/>
    <n v="2"/>
    <d v="2019-11-01T00:00:00"/>
    <n v="2019"/>
    <x v="1"/>
    <s v="1 Season"/>
    <n v="1"/>
    <s v=""/>
    <m/>
    <n v="1"/>
    <s v="International TV Shows, Reality TV"/>
    <s v="International TV Shows"/>
    <s v="International TV Shows, Reality TV"/>
    <n v="2"/>
  </r>
  <r>
    <n v="3345"/>
    <s v="s3345"/>
    <x v="1"/>
    <s v="The Boulet Brothers Dragula"/>
    <m/>
    <s v="Boulet Brothers"/>
    <n v="1"/>
    <s v="United States"/>
    <s v="United States"/>
    <n v="1"/>
    <d v="2019-11-01T00:00:00"/>
    <n v="2019"/>
    <x v="5"/>
    <s v="2 Season"/>
    <n v="2"/>
    <s v=""/>
    <m/>
    <n v="2"/>
    <s v="Reality TV"/>
    <s v="Reality TV"/>
    <s v="Reality TV"/>
    <n v="1"/>
  </r>
  <r>
    <n v="3346"/>
    <s v="s3346"/>
    <x v="1"/>
    <s v="The Deep"/>
    <m/>
    <s v="Vincent Tong, Ashleigh Ball, Kathleen Barr, Michael Dobson, Brian Drummond"/>
    <n v="5"/>
    <s v="Canada"/>
    <s v="Canada, Australia"/>
    <n v="2"/>
    <d v="2019-11-01T00:00:00"/>
    <n v="2019"/>
    <x v="8"/>
    <s v="3 Season"/>
    <n v="3"/>
    <s v=""/>
    <m/>
    <n v="3"/>
    <s v="Kids' TV"/>
    <s v="Kids' TV"/>
    <s v="Kids' TV"/>
    <n v="1"/>
  </r>
  <r>
    <n v="3352"/>
    <s v="s3352"/>
    <x v="1"/>
    <s v="Vientos de agua"/>
    <m/>
    <s v="Ernesto Alterio, Eduardo Blanco, H√©ctor Alterio, Dar√≠o Valenzuela, Pablo Rago, Angie Cepeda, Marta Etura, Giulia Michelini, Carlos Kaspar"/>
    <n v="9"/>
    <s v="Argentina"/>
    <s v="Argentina, Spain"/>
    <n v="2"/>
    <d v="2019-11-01T00:00:00"/>
    <n v="2006"/>
    <x v="5"/>
    <s v="1 Season"/>
    <n v="1"/>
    <s v=""/>
    <m/>
    <n v="1"/>
    <s v="International TV Shows, Spanish-Language TV Shows, TV Dramas"/>
    <s v="International TV Shows"/>
    <s v="International TV Shows, Spanish-Language TV Shows, TV Dramas"/>
    <n v="3"/>
  </r>
  <r>
    <n v="3353"/>
    <s v="s3353"/>
    <x v="1"/>
    <s v="We Are the Wave"/>
    <m/>
    <s v="Ludwig Simon, Luise Befort, Michelle Barthel, Mohamed Issa, Daniel Friedl, Robert Schupp"/>
    <n v="6"/>
    <s v="Germany"/>
    <s v="Germany"/>
    <n v="1"/>
    <d v="2019-11-01T00:00:00"/>
    <n v="2019"/>
    <x v="5"/>
    <s v="1 Season"/>
    <n v="1"/>
    <s v=""/>
    <m/>
    <n v="1"/>
    <s v="International TV Shows, TV Dramas, TV Mysteries"/>
    <s v="International TV Shows"/>
    <s v="International TV Shows, TV Dramas, TV Mysteries"/>
    <n v="3"/>
  </r>
  <r>
    <n v="3356"/>
    <s v="s3356"/>
    <x v="1"/>
    <s v="KENGAN ASHURA"/>
    <m/>
    <s v="Tatsuhisa Suzuki, Cho, Jouji Nakata, Yumi Uchiyama, Hayato Kaneko, Tetsu Inada, Yasuyuki Kase, Junya Enoki, Daisuke Namikawa, Ryuzo Hasuike"/>
    <n v="10"/>
    <s v="United States"/>
    <s v="United States, Japan"/>
    <n v="2"/>
    <d v="2019-10-31T00:00:00"/>
    <n v="2019"/>
    <x v="5"/>
    <s v="2 Season"/>
    <n v="2"/>
    <s v=""/>
    <m/>
    <n v="2"/>
    <s v="Anime Series, International TV Shows"/>
    <s v="Anime Series"/>
    <s v="Anime Series, International TV Shows"/>
    <n v="2"/>
  </r>
  <r>
    <n v="3357"/>
    <s v="s3357"/>
    <x v="1"/>
    <s v="Nowhere Man"/>
    <s v="DJ Chen"/>
    <s v="Alyssa Chia, Mavis Fan, Joseph Chang, Wang Po-chieh, Jeremiah Zhang, Chou Min-fu, Greg Hsu, Kuo Tze-cheng, Shen Hai-jung, Lu Yi-long"/>
    <n v="10"/>
    <s v="Taiwan"/>
    <s v="Taiwan"/>
    <n v="1"/>
    <d v="2019-10-31T00:00:00"/>
    <n v="2019"/>
    <x v="5"/>
    <s v="1 Season"/>
    <n v="1"/>
    <s v=""/>
    <m/>
    <n v="1"/>
    <s v="Crime TV Shows, International TV Shows, TV Action &amp; Adventure"/>
    <s v="Crime TV Shows"/>
    <s v="Crime TV Shows, International TV Shows, TV Action &amp; Adventure"/>
    <n v="3"/>
  </r>
  <r>
    <n v="3358"/>
    <s v="s3358"/>
    <x v="1"/>
    <s v="Sleepless Society: Bedtime Wishes"/>
    <m/>
    <s v="Shahkrit Yamnarm, Savika Chaiyadej, Supoj Chancharoen, Pairoj Sangwariboot, Suchao Pongwilai, Nataya Chanrung, Papangkorn Lerkchaleampote, Suchada Tongam, Sasin Chow"/>
    <n v="9"/>
    <m/>
    <m/>
    <n v="0"/>
    <d v="2019-10-31T00:00:00"/>
    <n v="2019"/>
    <x v="5"/>
    <s v="1 Season"/>
    <n v="1"/>
    <s v=""/>
    <m/>
    <n v="1"/>
    <s v="Crime TV Shows, International TV Shows, TV Dramas"/>
    <s v="Crime TV Shows"/>
    <s v="Crime TV Shows, International TV Shows, TV Dramas"/>
    <n v="3"/>
  </r>
  <r>
    <n v="3359"/>
    <s v="s3359"/>
    <x v="1"/>
    <s v="Bring It On, Ghost"/>
    <s v="Park Joon-hwa"/>
    <s v="Taecyeon, Kim So-hyun, Kwon Yul, Kim Sang-ho, Kang Ki-young, Lee Da-wit, Kim Min-sang, Yun Seo-hyun"/>
    <n v="8"/>
    <s v="South Korea"/>
    <s v="South Korea"/>
    <n v="1"/>
    <d v="2019-10-30T00:00:00"/>
    <n v="2016"/>
    <x v="1"/>
    <s v="1 Season"/>
    <n v="1"/>
    <s v=""/>
    <m/>
    <n v="1"/>
    <s v="International TV Shows, Korean TV Shows, Romantic TV Shows"/>
    <s v="International TV Shows"/>
    <s v="International TV Shows, Korean TV Shows, Romantic TV Shows"/>
    <n v="3"/>
  </r>
  <r>
    <n v="3361"/>
    <s v="s3361"/>
    <x v="1"/>
    <s v="Tomorrow with You"/>
    <m/>
    <s v="Shin Mina, Lee Je-hoon, Kim Ye-won, Cho Han-cheul, Baek Hyeon-jin, Kang Ki-doong, Park Joo-hee, Oh Gwang-rok"/>
    <n v="8"/>
    <s v="South Korea"/>
    <s v="South Korea"/>
    <n v="1"/>
    <d v="2019-10-30T00:00:00"/>
    <n v="2017"/>
    <x v="1"/>
    <s v="1 Season"/>
    <n v="1"/>
    <s v=""/>
    <m/>
    <n v="1"/>
    <s v="International TV Shows, Korean TV Shows, Romantic TV Shows"/>
    <s v="International TV Shows"/>
    <s v="International TV Shows, Korean TV Shows, Romantic TV Shows"/>
    <n v="3"/>
  </r>
  <r>
    <n v="3362"/>
    <s v="s3362"/>
    <x v="1"/>
    <s v="Tunnel"/>
    <m/>
    <s v="Todsapol Maisuk, Johnny Hao, Morakot Liu, Pemy Peramin Thabkaew, Phenphet Phenkul, Sumet Ong-Art, Amarin Nitipon, Tor Techathuwanan, Komsan Kajonpaisansuk"/>
    <n v="9"/>
    <m/>
    <m/>
    <n v="0"/>
    <d v="2019-10-30T00:00:00"/>
    <n v="2019"/>
    <x v="1"/>
    <s v="1 Season"/>
    <n v="1"/>
    <s v=""/>
    <m/>
    <n v="1"/>
    <s v="Crime TV Shows, International TV Shows, TV Dramas"/>
    <s v="Crime TV Shows"/>
    <s v="Crime TV Shows, International TV Shows, TV Dramas"/>
    <n v="3"/>
  </r>
  <r>
    <n v="3364"/>
    <s v="s3364"/>
    <x v="1"/>
    <s v="Shine On with Reese"/>
    <m/>
    <s v="Reese Witherspoon"/>
    <n v="1"/>
    <s v="United States"/>
    <s v="United States"/>
    <n v="1"/>
    <d v="2019-10-29T00:00:00"/>
    <n v="2018"/>
    <x v="5"/>
    <s v="1 Season"/>
    <n v="1"/>
    <s v=""/>
    <m/>
    <n v="1"/>
    <s v="Docuseries, Stand-Up Comedy &amp; Talk Shows"/>
    <s v="Docuseries"/>
    <s v="Docuseries, Stand-Up Comedy &amp; Talk Shows"/>
    <n v="2"/>
  </r>
  <r>
    <n v="3368"/>
    <s v="s3368"/>
    <x v="1"/>
    <s v="Wait, My Youth"/>
    <m/>
    <s v="Zhao Yiqin, Li Jiaqi, Li Geyang, Xu Mengyuan, Wu Shuangyi, Dong Yanlei, Vincent Wei"/>
    <n v="7"/>
    <s v="China"/>
    <s v="China"/>
    <n v="1"/>
    <d v="2019-10-27T00:00:00"/>
    <n v="2019"/>
    <x v="6"/>
    <s v="1 Season"/>
    <n v="1"/>
    <s v=""/>
    <m/>
    <n v="1"/>
    <s v="International TV Shows, Romantic TV Shows, Teen TV Shows"/>
    <s v="International TV Shows"/>
    <s v="International TV Shows, Romantic TV Shows, Teen TV Shows"/>
    <n v="3"/>
  </r>
  <r>
    <n v="3369"/>
    <s v="s3369"/>
    <x v="1"/>
    <s v="A Little Thing Called First Love"/>
    <m/>
    <s v="Lai Kuan-lin, Zhao Jinmai, Wang Runze, Chai Wei, Wang Bowen"/>
    <n v="5"/>
    <s v="China"/>
    <s v="China"/>
    <n v="1"/>
    <d v="2019-10-26T00:00:00"/>
    <n v="2019"/>
    <x v="4"/>
    <s v="1 Season"/>
    <n v="1"/>
    <s v=""/>
    <m/>
    <n v="1"/>
    <s v="International TV Shows, Romantic TV Shows, Teen TV Shows"/>
    <s v="International TV Shows"/>
    <s v="International TV Shows, Romantic TV Shows, Teen TV Shows"/>
    <n v="3"/>
  </r>
  <r>
    <n v="3370"/>
    <s v="s3370"/>
    <x v="1"/>
    <s v="BoJack Horseman"/>
    <m/>
    <s v="Will Arnett, Aaron Paul, Amy Sedaris, Alison Brie, Paul F. Tompkins"/>
    <n v="5"/>
    <s v="United States"/>
    <s v="United States"/>
    <n v="1"/>
    <d v="2019-10-25T00:00:00"/>
    <n v="2020"/>
    <x v="5"/>
    <s v="6 Season"/>
    <n v="6"/>
    <s v=""/>
    <m/>
    <n v="6"/>
    <s v="TV Comedies"/>
    <s v="TV Comedies"/>
    <s v="TV Comedies"/>
    <n v="1"/>
  </r>
  <r>
    <n v="3371"/>
    <s v="s3371"/>
    <x v="1"/>
    <s v="Brotherhood"/>
    <m/>
    <s v="Naruna Costa, Seu Jorge, Hermila Guedes, Lee Taylor, Danilo Grangheia, Wesley Guimar√£es, Pedro Wagner"/>
    <n v="7"/>
    <s v="Brazil"/>
    <s v="Brazil"/>
    <n v="1"/>
    <d v="2019-10-25T00:00:00"/>
    <n v="2019"/>
    <x v="5"/>
    <s v="1 Season"/>
    <n v="1"/>
    <s v=""/>
    <m/>
    <n v="1"/>
    <s v="Crime TV Shows, International TV Shows, TV Dramas"/>
    <s v="Crime TV Shows"/>
    <s v="Crime TV Shows, International TV Shows, TV Dramas"/>
    <n v="3"/>
  </r>
  <r>
    <n v="3374"/>
    <s v="s3374"/>
    <x v="1"/>
    <s v="Drug Squad: Costa del Sol"/>
    <m/>
    <s v="Hugo Silva, √Ålvaro Cervantes, Miki Esparb√©, Jes√∫s Castro, Sara S√°lamo, Jorge Us√≥n, Cayetana Cabezas, Pablo B√©jar, Marco C√°ceres, Olivia Delc√°n, Jorge Suquet, Daniel Holgu√≠n, Joaqu√≠n Galletero, Carolina Yuste, Ana Fern√°ndez"/>
    <n v="15"/>
    <s v="Spain"/>
    <s v="Spain"/>
    <n v="1"/>
    <d v="2019-10-25T00:00:00"/>
    <n v="2019"/>
    <x v="5"/>
    <s v="1 Season"/>
    <n v="1"/>
    <s v=""/>
    <m/>
    <n v="1"/>
    <s v="Crime TV Shows, International TV Shows, Spanish-Language TV Shows"/>
    <s v="Crime TV Shows"/>
    <s v="Crime TV Shows, International TV Shows, Spanish-Language TV Shows"/>
    <n v="3"/>
  </r>
  <r>
    <n v="3376"/>
    <s v="s3376"/>
    <x v="1"/>
    <s v="Monz√≥n: A Knockout Blow"/>
    <m/>
    <s v="Jorge Rom√°n, Mauricio Paniagua, Carla Quevedo, Paloma Ker, Soledad Silveyra, Diego Cremonesi, Florencia Raggi, Gustavo Garz√≥n, Yayo Guridi, Fabi√°n Arenillas, Nacho Gadano, Bel√©n Chavanne"/>
    <n v="12"/>
    <s v="Argentina"/>
    <s v="Argentina"/>
    <n v="1"/>
    <d v="2019-10-25T00:00:00"/>
    <n v="2018"/>
    <x v="5"/>
    <s v="1 Season"/>
    <n v="1"/>
    <s v=""/>
    <m/>
    <n v="1"/>
    <s v="Crime TV Shows, International TV Shows, Spanish-Language TV Shows"/>
    <s v="Crime TV Shows"/>
    <s v="Crime TV Shows, International TV Shows, Spanish-Language TV Shows"/>
    <n v="3"/>
  </r>
  <r>
    <n v="3378"/>
    <s v="s3378"/>
    <x v="1"/>
    <s v="Nailed It! France"/>
    <m/>
    <s v="Artus, No√©mie Honiat"/>
    <n v="2"/>
    <s v="France"/>
    <s v="France"/>
    <n v="1"/>
    <d v="2019-10-25T00:00:00"/>
    <n v="2019"/>
    <x v="1"/>
    <s v="1 Season"/>
    <n v="1"/>
    <s v=""/>
    <m/>
    <n v="1"/>
    <s v="International TV Shows, Reality TV"/>
    <s v="International TV Shows"/>
    <s v="International TV Shows, Reality TV"/>
    <n v="2"/>
  </r>
  <r>
    <n v="3379"/>
    <s v="s3379"/>
    <x v="1"/>
    <s v="Nailed It! Spain"/>
    <m/>
    <s v="La Terremoto de Alcorc√≥n, Christian Escrib√†"/>
    <n v="2"/>
    <s v="Spain"/>
    <s v="Spain"/>
    <n v="1"/>
    <d v="2019-10-25T00:00:00"/>
    <n v="2019"/>
    <x v="6"/>
    <s v="1 Season"/>
    <n v="1"/>
    <s v=""/>
    <m/>
    <n v="1"/>
    <s v="International TV Shows, Reality TV, Spanish-Language TV Shows"/>
    <s v="International TV Shows"/>
    <s v="International TV Shows, Reality TV, Spanish-Language TV Shows"/>
    <n v="3"/>
  </r>
  <r>
    <n v="3382"/>
    <s v="s3382"/>
    <x v="1"/>
    <s v="The Untamed"/>
    <m/>
    <s v="Sean Xiao, Wang Yibo, Zoey Meng, Xuan Lu, Yu Bin, Wang Zhuocheng, Liu Haikuan, Zhu Zanjin, Wang Haoxuan, Ji Li"/>
    <n v="10"/>
    <s v="China"/>
    <s v="China"/>
    <n v="1"/>
    <d v="2019-10-25T00:00:00"/>
    <n v="2019"/>
    <x v="1"/>
    <s v="1 Season"/>
    <n v="1"/>
    <s v=""/>
    <m/>
    <n v="1"/>
    <s v="International TV Shows, TV Action &amp; Adventure, TV Mysteries"/>
    <s v="International TV Shows"/>
    <s v="International TV Shows, TV Action &amp; Adventure, TV Mysteries"/>
    <n v="3"/>
  </r>
  <r>
    <n v="3383"/>
    <s v="s3383"/>
    <x v="1"/>
    <s v="Daybreak"/>
    <m/>
    <s v="Colin Ford, Alyvia Alyn Lind, Sophie Simnett, Austin Crute, Cody Kearsley, Jeant√© Godlock, Gregory Kasyan, Krysta Rodriguez, Matthew Broderick"/>
    <n v="9"/>
    <s v="United States"/>
    <s v="United States"/>
    <n v="1"/>
    <d v="2019-10-24T00:00:00"/>
    <n v="2019"/>
    <x v="5"/>
    <s v="1 Season"/>
    <n v="1"/>
    <s v=""/>
    <m/>
    <n v="1"/>
    <s v="TV Action &amp; Adventure, TV Comedies, TV Horror"/>
    <s v="TV Action &amp; Adventure"/>
    <s v="TV Action &amp; Adventure, TV Comedies, TV Horror"/>
    <n v="3"/>
  </r>
  <r>
    <n v="3386"/>
    <s v="s3386"/>
    <x v="1"/>
    <s v="Breakfast, Lunch &amp; Dinner"/>
    <m/>
    <s v="David Chang, Seth Rogen, Chrissy Teigen, Lena Waithe, Kate McKinnon"/>
    <n v="5"/>
    <s v="United States"/>
    <s v="United States"/>
    <n v="1"/>
    <d v="2019-10-23T00:00:00"/>
    <n v="2019"/>
    <x v="5"/>
    <s v="1 Season"/>
    <n v="1"/>
    <s v=""/>
    <m/>
    <n v="1"/>
    <s v="Docuseries"/>
    <s v="Docuseries"/>
    <s v="Docuseries"/>
    <n v="1"/>
  </r>
  <r>
    <n v="3394"/>
    <s v="s3394"/>
    <x v="1"/>
    <s v="ChuChu TV Kids Songs, Learning Videos &amp; Bedtime Stories"/>
    <m/>
    <m/>
    <n v="0"/>
    <m/>
    <m/>
    <n v="0"/>
    <d v="2019-10-18T00:00:00"/>
    <n v="2019"/>
    <x v="0"/>
    <s v="1 Season"/>
    <n v="1"/>
    <s v=""/>
    <m/>
    <n v="1"/>
    <s v="Kids' TV"/>
    <s v="Kids' TV"/>
    <s v="Kids' TV"/>
    <n v="1"/>
  </r>
  <r>
    <n v="3401"/>
    <s v="s3401"/>
    <x v="1"/>
    <s v="Interior Design Masters"/>
    <m/>
    <m/>
    <n v="0"/>
    <s v="United Kingdom"/>
    <s v="United Kingdom"/>
    <n v="1"/>
    <d v="2019-10-18T00:00:00"/>
    <n v="2019"/>
    <x v="6"/>
    <s v="1 Season"/>
    <n v="1"/>
    <s v=""/>
    <m/>
    <n v="1"/>
    <s v="British TV Shows, International TV Shows, Reality TV"/>
    <s v="British TV Shows"/>
    <s v="British TV Shows, International TV Shows, Reality TV"/>
    <n v="3"/>
  </r>
  <r>
    <n v="3402"/>
    <s v="s3402"/>
    <x v="1"/>
    <s v="Little Baby Bum: Nursery Rhyme Friends"/>
    <m/>
    <s v="Chloe Marsden, Aaron Marsden, Mar√≠a Esnoz"/>
    <n v="3"/>
    <s v="United Kingdom"/>
    <s v="United Kingdom"/>
    <n v="1"/>
    <d v="2019-10-18T00:00:00"/>
    <n v="2019"/>
    <x v="0"/>
    <s v="2 Season"/>
    <n v="2"/>
    <s v=""/>
    <m/>
    <n v="2"/>
    <s v="British TV Shows, Kids' TV"/>
    <s v="British TV Shows"/>
    <s v="British TV Shows, Kids' TV"/>
    <n v="2"/>
  </r>
  <r>
    <n v="3404"/>
    <s v="s3404"/>
    <x v="1"/>
    <s v="Mighty Little Bheem: Diwali"/>
    <m/>
    <s v="Samriddhi Shukla, Nishka Raheja, Arannya Kaur, Shanoor Mirza, Rajesh Kava"/>
    <n v="5"/>
    <s v="India"/>
    <s v="India"/>
    <n v="1"/>
    <d v="2019-10-18T00:00:00"/>
    <n v="2019"/>
    <x v="0"/>
    <s v="1 Season"/>
    <n v="1"/>
    <s v=""/>
    <m/>
    <n v="1"/>
    <s v="Kids' TV, TV Comedies"/>
    <s v="Kids' TV"/>
    <s v="Kids' TV, TV Comedies"/>
    <n v="2"/>
  </r>
  <r>
    <n v="3405"/>
    <s v="s3405"/>
    <x v="1"/>
    <s v="MONKART"/>
    <m/>
    <s v="Kim Jae-ha, Kwon Ji-hye, Lee Bo-hee, Um Sang-hyun, Jung Yoon-jung, Kim Bo-min, Hong So-young, Hong Bum-ki, Ahn Jang-hyuk"/>
    <n v="9"/>
    <m/>
    <m/>
    <n v="0"/>
    <d v="2019-10-18T00:00:00"/>
    <n v="2017"/>
    <x v="8"/>
    <s v="1 Season"/>
    <n v="1"/>
    <s v=""/>
    <m/>
    <n v="1"/>
    <s v="Kids' TV, Korean TV Shows"/>
    <s v="Kids' TV"/>
    <s v="Kids' TV, Korean TV Shows"/>
    <n v="2"/>
  </r>
  <r>
    <n v="3407"/>
    <s v="s3407"/>
    <x v="1"/>
    <s v="Spirit Riding Free: Pony Tales"/>
    <m/>
    <s v="Amber Frank, Bailey Gambertoglio, Sydney Park, Darcy Rose Byrnes, Gabriella Graves, Duncan Joiner, Nolan North"/>
    <n v="7"/>
    <s v="United States"/>
    <s v="United States"/>
    <n v="1"/>
    <d v="2019-10-18T00:00:00"/>
    <n v="2019"/>
    <x v="8"/>
    <s v="2 Season"/>
    <n v="2"/>
    <s v=""/>
    <m/>
    <n v="2"/>
    <s v="Kids' TV"/>
    <s v="Kids' TV"/>
    <s v="Kids' TV"/>
    <n v="1"/>
  </r>
  <r>
    <n v="3411"/>
    <s v="s3411"/>
    <x v="1"/>
    <s v="Toon"/>
    <m/>
    <s v="Joep Vermolen, Amy van der Weerden, Loulou Hameleers, Robbert Bleij"/>
    <n v="4"/>
    <s v="Netherlands"/>
    <s v="Netherlands"/>
    <n v="1"/>
    <d v="2019-10-18T00:00:00"/>
    <n v="2017"/>
    <x v="5"/>
    <s v="2 Season"/>
    <n v="2"/>
    <s v=""/>
    <m/>
    <n v="2"/>
    <s v="International TV Shows, TV Comedies"/>
    <s v="International TV Shows"/>
    <s v="International TV Shows, TV Comedies"/>
    <n v="2"/>
  </r>
  <r>
    <n v="3415"/>
    <s v="s3415"/>
    <x v="1"/>
    <s v="Chosen"/>
    <m/>
    <s v="Lan Cheng-Lung, Deng JiaJia, Han Pengyi, Sam Hayden-Smith, Jenny Zhou, Paul He, Nathaniel Kelly"/>
    <n v="7"/>
    <s v="China"/>
    <s v="China"/>
    <n v="1"/>
    <d v="2019-10-17T00:00:00"/>
    <n v="2019"/>
    <x v="1"/>
    <s v="2 Season"/>
    <n v="2"/>
    <s v=""/>
    <m/>
    <n v="2"/>
    <s v="Crime TV Shows, International TV Shows, TV Action &amp; Adventure"/>
    <s v="Crime TV Shows"/>
    <s v="Crime TV Shows, International TV Shows, TV Action &amp; Adventure"/>
    <n v="3"/>
  </r>
  <r>
    <n v="3416"/>
    <s v="s3416"/>
    <x v="1"/>
    <s v="THE UNLISTED"/>
    <m/>
    <s v="Vrund Rao, Ved Rao, Abigail Adriano, Miah Madden, Jean Hinchliffe, Nya Cofie, Saba Zaidi Abdi, Nicholas Brown, Virginie Laverdure, Avishma Lohith, Zenia Starr, Suzi Dougherty, Aria Ferris, Danny Kim, Annabel Wolfe"/>
    <n v="15"/>
    <s v="Australia"/>
    <s v="Australia"/>
    <n v="1"/>
    <d v="2019-10-17T00:00:00"/>
    <n v="2019"/>
    <x v="6"/>
    <s v="1 Season"/>
    <n v="1"/>
    <s v=""/>
    <m/>
    <n v="1"/>
    <s v="Kids' TV, TV Thrillers"/>
    <s v="Kids' TV"/>
    <s v="Kids' TV, TV Thrillers"/>
    <n v="2"/>
  </r>
  <r>
    <n v="3417"/>
    <s v="s3417"/>
    <x v="1"/>
    <s v="Another Miss Oh"/>
    <m/>
    <s v="Seo Hyun-jin, Eric Moon, Jeon Hye-bin, Ye Ji-won, Kim Ji-seok, Lee Jae-yoon, Lee Han-wi, Kim Mee-kyeong, Oh Man-seok, Lee Pil-mo"/>
    <n v="10"/>
    <s v="South Korea"/>
    <s v="South Korea"/>
    <n v="1"/>
    <d v="2019-10-16T00:00:00"/>
    <n v="2016"/>
    <x v="5"/>
    <s v="1 Season"/>
    <n v="1"/>
    <s v=""/>
    <m/>
    <n v="1"/>
    <s v="International TV Shows, Korean TV Shows, Romantic TV Shows"/>
    <s v="International TV Shows"/>
    <s v="International TV Shows, Korean TV Shows, Romantic TV Shows"/>
    <n v="3"/>
  </r>
  <r>
    <n v="3421"/>
    <s v="s3421"/>
    <x v="1"/>
    <s v="Second 20s"/>
    <m/>
    <s v="Choi Ji-woo, Lee Sang-yun, Choi Won-young, Kim Min-jae, Son Na-eun, Jung Soo-young, Choi Yoon-so, Park Hyo-ju"/>
    <n v="8"/>
    <s v="South Korea"/>
    <s v="South Korea"/>
    <n v="1"/>
    <d v="2019-10-16T00:00:00"/>
    <n v="2015"/>
    <x v="1"/>
    <s v="1 Season"/>
    <n v="1"/>
    <s v=""/>
    <m/>
    <n v="1"/>
    <s v="International TV Shows, Korean TV Shows, Romantic TV Shows"/>
    <s v="International TV Shows"/>
    <s v="International TV Shows, Korean TV Shows, Romantic TV Shows"/>
    <n v="3"/>
  </r>
  <r>
    <n v="3424"/>
    <s v="s3424"/>
    <x v="1"/>
    <s v="Black Money Love"/>
    <s v="Ahmet Katƒ±ksƒ±z"/>
    <s v="G√ºler √ñkten, Hazal T√ºresan, ƒ∞lkin T√ºfek√ßi, Bedia Ener, Erkan Can, √ñyk√º Karayel, Emre Kƒ±zƒ±lƒ±rmak, Bestemsu √ñzdemir, Engin Aky√ºrek, Burak Tamdoƒüan, Saygƒ±n Soysal, Tuba B√ºy√ºk√ºst√ºn, Ali Y√∂ren√ß, Ahmet Tansu Ta≈üanlar, Elif ƒ∞nci"/>
    <n v="15"/>
    <s v="Turkey"/>
    <s v="Turkey"/>
    <n v="1"/>
    <d v="2019-10-15T00:00:00"/>
    <n v="2014"/>
    <x v="5"/>
    <s v="1 Season"/>
    <n v="1"/>
    <s v=""/>
    <m/>
    <n v="1"/>
    <s v="Crime TV Shows, International TV Shows, TV Dramas"/>
    <s v="Crime TV Shows"/>
    <s v="Crime TV Shows, International TV Shows, TV Dramas"/>
    <n v="3"/>
  </r>
  <r>
    <n v="3427"/>
    <s v="s3427"/>
    <x v="1"/>
    <s v="The Lies Within"/>
    <m/>
    <s v="Lee Min-ki, Lee Yoo-young, On Ju-wan, Lee Jun-hyeok, Yun Jong-seok, Kim Jong-soo, Seo Hyun-woo, Song Young-chang, Lee Jun-hyuk"/>
    <n v="9"/>
    <s v="South Korea"/>
    <s v="South Korea"/>
    <n v="1"/>
    <d v="2019-10-13T00:00:00"/>
    <n v="2019"/>
    <x v="1"/>
    <s v="1 Season"/>
    <n v="1"/>
    <s v=""/>
    <m/>
    <n v="1"/>
    <s v="Crime TV Shows, International TV Shows, Korean TV Shows"/>
    <s v="Crime TV Shows"/>
    <s v="Crime TV Shows, International TV Shows, Korean TV Shows"/>
    <n v="3"/>
  </r>
  <r>
    <n v="3431"/>
    <s v="s3431"/>
    <x v="1"/>
    <s v="Insatiable"/>
    <m/>
    <s v="Dallas Roberts, Debby Ryan, Alyssa Milano, Christopher Gorham, Kimmy Shields, Michael Provost, Erinn Westbrook, Daniel Kang, Arden Myrin"/>
    <n v="9"/>
    <s v="United States"/>
    <s v="United States"/>
    <n v="1"/>
    <d v="2019-10-11T00:00:00"/>
    <n v="2019"/>
    <x v="5"/>
    <s v="2 Season"/>
    <n v="2"/>
    <s v=""/>
    <m/>
    <n v="2"/>
    <s v="TV Comedies, TV Dramas, Teen TV Shows"/>
    <s v="TV Comedies"/>
    <s v="TV Comedies, TV Dramas, Teen TV Shows"/>
    <n v="3"/>
  </r>
  <r>
    <n v="3434"/>
    <s v="s3434"/>
    <x v="1"/>
    <s v="The Hook Up Plan"/>
    <m/>
    <s v="Marc Ruchmann, Zita Hanrot, Sabrina Ouazani, Jos√©phine Drai, Syrus Shahidi, Yvan Naubron, Guillaume Labb√©, Tom Dingler"/>
    <n v="8"/>
    <s v="France"/>
    <s v="France"/>
    <n v="1"/>
    <d v="2019-10-11T00:00:00"/>
    <n v="2020"/>
    <x v="5"/>
    <s v="2 Season"/>
    <n v="2"/>
    <s v=""/>
    <m/>
    <n v="2"/>
    <s v="International TV Shows, Romantic TV Shows, TV Comedies"/>
    <s v="International TV Shows"/>
    <s v="International TV Shows, Romantic TV Shows, TV Comedies"/>
    <n v="3"/>
  </r>
  <r>
    <n v="3436"/>
    <s v="s3436"/>
    <x v="1"/>
    <s v="Beyblade Burst Turbo"/>
    <m/>
    <s v="Laura Stahl, Billy Kametz, Derek Stephen Prince, Kyle McCarley, Brandon Winckler, Kimlinh Tran"/>
    <n v="6"/>
    <m/>
    <m/>
    <n v="0"/>
    <d v="2019-10-10T00:00:00"/>
    <n v="2018"/>
    <x v="8"/>
    <s v="1 Season"/>
    <n v="1"/>
    <s v=""/>
    <m/>
    <n v="1"/>
    <s v="Anime Series, Kids' TV"/>
    <s v="Anime Series"/>
    <s v="Anime Series, Kids' TV"/>
    <n v="2"/>
  </r>
  <r>
    <n v="3438"/>
    <s v="s3438"/>
    <x v="1"/>
    <s v="Ultramarine Magmell"/>
    <m/>
    <s v="Kengo Kawanishi, M„ÉªA„ÉªO, Toshiyuki Morikawa, Hibiku Yamamura, Satoshi Mikami, Koji Yusa, Hiroshi Yanaka, Shiro Saito, Keiichi Sonobe"/>
    <n v="9"/>
    <s v="Japan"/>
    <s v="Japan"/>
    <n v="1"/>
    <d v="2019-10-10T00:00:00"/>
    <n v="2019"/>
    <x v="1"/>
    <s v="1 Season"/>
    <n v="1"/>
    <s v=""/>
    <m/>
    <n v="1"/>
    <s v="Anime Series, International TV Shows"/>
    <s v="Anime Series"/>
    <s v="Anime Series, International TV Shows"/>
    <n v="2"/>
  </r>
  <r>
    <n v="3441"/>
    <s v="s3441"/>
    <x v="1"/>
    <s v="Rhythm + Flow"/>
    <m/>
    <s v="Cardi B, Chance The Rapper, T.I."/>
    <n v="3"/>
    <s v="United States"/>
    <s v="United States"/>
    <n v="1"/>
    <d v="2019-10-09T00:00:00"/>
    <n v="2019"/>
    <x v="5"/>
    <s v="1 Season"/>
    <n v="1"/>
    <s v=""/>
    <m/>
    <n v="1"/>
    <s v="Reality TV"/>
    <s v="Reality TV"/>
    <s v="Reality TV"/>
    <n v="1"/>
  </r>
  <r>
    <n v="3445"/>
    <s v="s3445"/>
    <x v="1"/>
    <s v="Legend Quest: Masters of Myth"/>
    <m/>
    <s v="Johnny Rose, Annemarie Blanco, Paul Tei, Oscar Cheda, Chuck Morgan, Jenna Lamia, James Carrey"/>
    <n v="7"/>
    <s v="Mexico"/>
    <s v="Mexico"/>
    <n v="1"/>
    <d v="2019-10-05T00:00:00"/>
    <n v="2019"/>
    <x v="8"/>
    <s v="1 Season"/>
    <n v="1"/>
    <s v=""/>
    <m/>
    <n v="1"/>
    <s v="Kids' TV, Spanish-Language TV Shows"/>
    <s v="Kids' TV"/>
    <s v="Kids' TV, Spanish-Language TV Shows"/>
    <n v="2"/>
  </r>
  <r>
    <n v="3446"/>
    <s v="s3446"/>
    <x v="1"/>
    <s v="My Country: The New Age"/>
    <m/>
    <s v="Yang Se-Jong, Woo Do‚Äëhwan, Seolhyun, Jang Hyuk, Kim Young-chul, In Gyo-jin, Yu Oh-seong, Ahn Nae-sang"/>
    <n v="8"/>
    <s v="South Korea"/>
    <s v="South Korea"/>
    <n v="1"/>
    <d v="2019-10-05T00:00:00"/>
    <n v="2019"/>
    <x v="1"/>
    <s v="1 Season"/>
    <n v="1"/>
    <s v=""/>
    <m/>
    <n v="1"/>
    <s v="International TV Shows, Korean TV Shows, TV Action &amp; Adventure"/>
    <s v="International TV Shows"/>
    <s v="International TV Shows, Korean TV Shows, TV Action &amp; Adventure"/>
    <n v="3"/>
  </r>
  <r>
    <n v="3450"/>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n v="47"/>
    <s v="United Kingdom"/>
    <s v="United Kingdom, Canada"/>
    <n v="2"/>
    <d v="2019-10-04T00:00:00"/>
    <n v="2019"/>
    <x v="6"/>
    <s v="2 Season"/>
    <n v="2"/>
    <s v=""/>
    <m/>
    <n v="2"/>
    <s v="British TV Shows, Kids' TV, TV Thrillers"/>
    <s v="British TV Shows"/>
    <s v="British TV Shows, Kids' TV, TV Thrillers"/>
    <n v="3"/>
  </r>
  <r>
    <n v="3453"/>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n v="22"/>
    <s v="United Kingdom"/>
    <s v="United Kingdom"/>
    <n v="1"/>
    <d v="2019-10-04T00:00:00"/>
    <n v="2019"/>
    <x v="5"/>
    <s v="5 Season"/>
    <n v="5"/>
    <s v=""/>
    <m/>
    <n v="5"/>
    <s v="British TV Shows, Crime TV Shows, International TV Shows"/>
    <s v="British TV Shows"/>
    <s v="British TV Shows, Crime TV Shows, International TV Shows"/>
    <n v="3"/>
  </r>
  <r>
    <n v="3454"/>
    <s v="s3454"/>
    <x v="1"/>
    <s v="Raising Dion"/>
    <m/>
    <s v="Alisha Wainwright, Ja'Siah Young, Jason Ritter, Michael B. Jordan, Jazmyn Simon, Ali Ahn, Sammi Haney"/>
    <n v="7"/>
    <s v="United States"/>
    <s v="United States"/>
    <n v="1"/>
    <d v="2019-10-04T00:00:00"/>
    <n v="2019"/>
    <x v="6"/>
    <s v="1 Season"/>
    <n v="1"/>
    <s v=""/>
    <m/>
    <n v="1"/>
    <s v="Kids' TV, TV Action &amp; Adventure, TV Dramas"/>
    <s v="Kids' TV"/>
    <s v="Kids' TV, TV Action &amp; Adventure, TV Dramas"/>
    <n v="3"/>
  </r>
  <r>
    <n v="3455"/>
    <s v="s3455"/>
    <x v="1"/>
    <s v="Rotten"/>
    <m/>
    <m/>
    <n v="0"/>
    <s v="United States"/>
    <s v="United States"/>
    <n v="1"/>
    <d v="2019-10-04T00:00:00"/>
    <n v="2019"/>
    <x v="5"/>
    <s v="2 Season"/>
    <n v="2"/>
    <s v=""/>
    <m/>
    <n v="2"/>
    <s v="Docuseries, Science &amp; Nature TV"/>
    <s v="Docuseries"/>
    <s v="Docuseries, Science &amp; Nature TV"/>
    <n v="2"/>
  </r>
  <r>
    <n v="3456"/>
    <s v="s3456"/>
    <x v="1"/>
    <s v="Super Monsters"/>
    <m/>
    <s v="Elyse Maloway, Vincent Tong, Erin Matthews, Andrea Libman, Alessandro Juliani, Nicole Anthony, Ian James Corlett, Britt McKillip, Kathleen Barr, Diana Kaarina"/>
    <n v="10"/>
    <m/>
    <m/>
    <n v="0"/>
    <d v="2019-10-04T00:00:00"/>
    <n v="2019"/>
    <x v="0"/>
    <s v="3 Season"/>
    <n v="3"/>
    <s v=""/>
    <m/>
    <n v="3"/>
    <s v="Kids' TV"/>
    <s v="Kids' TV"/>
    <s v="Kids' TV"/>
    <n v="1"/>
  </r>
  <r>
    <n v="3458"/>
    <s v="s3458"/>
    <x v="1"/>
    <s v="Seis Manos"/>
    <m/>
    <s v="Aislinn Derbez, Mike Colter, Jonny Cruz, Ang√©lica Vale, Vic Chao, Danny Trejo"/>
    <n v="6"/>
    <s v="United States"/>
    <s v="United States"/>
    <n v="1"/>
    <d v="2019-10-03T00:00:00"/>
    <n v="2019"/>
    <x v="5"/>
    <s v="1 Season"/>
    <n v="1"/>
    <s v=""/>
    <m/>
    <n v="1"/>
    <s v="Anime Series, Crime TV Shows"/>
    <s v="Anime Series"/>
    <s v="Anime Series, Crime TV Shows"/>
    <n v="2"/>
  </r>
  <r>
    <n v="3459"/>
    <s v="s3459"/>
    <x v="1"/>
    <s v="Living Undocumented"/>
    <m/>
    <m/>
    <n v="0"/>
    <s v="United States"/>
    <s v="United States"/>
    <n v="1"/>
    <d v="2019-10-02T00:00:00"/>
    <n v="2019"/>
    <x v="5"/>
    <s v="1 Season"/>
    <n v="1"/>
    <s v=""/>
    <m/>
    <n v="1"/>
    <s v="Docuseries"/>
    <s v="Docuseries"/>
    <s v="Docuseries"/>
    <n v="1"/>
  </r>
  <r>
    <n v="3462"/>
    <s v="s3462"/>
    <x v="1"/>
    <s v="Cheese in the Trap"/>
    <s v="Lee Yoon-jung"/>
    <s v="Park Hae-Jin, Kim Go-eun, Seo Kang-jun, Lee Sung-kyoung, Nam Joo-hyuk, Park Min-ji, Hwang Seog-jeong, Son Byung-ho, Ahn Kil-kang"/>
    <n v="9"/>
    <s v="South Korea"/>
    <s v="South Korea"/>
    <n v="1"/>
    <d v="2019-10-01T00:00:00"/>
    <n v="2016"/>
    <x v="1"/>
    <s v="1 Season"/>
    <n v="1"/>
    <s v=""/>
    <m/>
    <n v="1"/>
    <s v="International TV Shows, Korean TV Shows, Romantic TV Shows"/>
    <s v="International TV Shows"/>
    <s v="International TV Shows, Korean TV Shows, Romantic TV Shows"/>
    <n v="3"/>
  </r>
  <r>
    <n v="3463"/>
    <s v="s3463"/>
    <x v="1"/>
    <s v="Chicago Typewriter"/>
    <m/>
    <s v="Yoo Ah-in, Im Soo-jung, Ko Kyoung-pyo, Kwak Si-yang, Jo Woo-jin, Yang Jin-sung, Jeon Soo-kyeong, Ji Dae-han, Chun Ho-jin"/>
    <n v="9"/>
    <s v="South Korea"/>
    <s v="South Korea"/>
    <n v="1"/>
    <d v="2019-10-01T00:00:00"/>
    <n v="2017"/>
    <x v="1"/>
    <s v="1 Season"/>
    <n v="1"/>
    <s v=""/>
    <m/>
    <n v="1"/>
    <s v="International TV Shows, Korean TV Shows, Romantic TV Shows"/>
    <s v="International TV Shows"/>
    <s v="International TV Shows, Korean TV Shows, Romantic TV Shows"/>
    <n v="3"/>
  </r>
  <r>
    <n v="3464"/>
    <s v="s3464"/>
    <x v="1"/>
    <s v="College Romance"/>
    <m/>
    <s v="Manjot Singh, Apoorva Arora, Keshav Sadhna, Shreya Mehta, Hira Ashar, Gagan Arora"/>
    <n v="6"/>
    <s v="India"/>
    <s v="India"/>
    <n v="1"/>
    <d v="2019-10-01T00:00:00"/>
    <n v="2018"/>
    <x v="5"/>
    <s v="1 Season"/>
    <n v="1"/>
    <s v=""/>
    <m/>
    <n v="1"/>
    <s v="International TV Shows, Romantic TV Shows, TV Comedies"/>
    <s v="International TV Shows"/>
    <s v="International TV Shows, Romantic TV Shows, TV Comedies"/>
    <n v="3"/>
  </r>
  <r>
    <n v="3465"/>
    <s v="s3465"/>
    <x v="1"/>
    <s v="Engineering Girls"/>
    <m/>
    <s v="Barkha Singh, Kritika Avasthi, Sejal Kumar"/>
    <n v="3"/>
    <s v="India"/>
    <s v="India"/>
    <n v="1"/>
    <d v="2019-10-01T00:00:00"/>
    <n v="2018"/>
    <x v="5"/>
    <s v="1 Season"/>
    <n v="1"/>
    <s v=""/>
    <m/>
    <n v="1"/>
    <s v="International TV Shows, TV Comedies"/>
    <s v="International TV Shows"/>
    <s v="International TV Shows, TV Comedies"/>
    <n v="2"/>
  </r>
  <r>
    <n v="3467"/>
    <s v="s3467"/>
    <x v="1"/>
    <s v="Girls Hostel"/>
    <m/>
    <s v="Srishti Shrivastava, Parul Gulati, Simran Natekar, Ahsaas Channa, Shreya Mehta, Gagan Arora, Trupti Khamkar, Khushbu Baid"/>
    <n v="8"/>
    <s v="India"/>
    <s v="India"/>
    <n v="1"/>
    <d v="2019-10-01T00:00:00"/>
    <n v="2018"/>
    <x v="5"/>
    <s v="1 Season"/>
    <n v="1"/>
    <s v=""/>
    <m/>
    <n v="1"/>
    <s v="International TV Shows, TV Comedies, TV Dramas"/>
    <s v="International TV Shows"/>
    <s v="International TV Shows, TV Comedies, TV Dramas"/>
    <n v="3"/>
  </r>
  <r>
    <n v="3468"/>
    <s v="s3468"/>
    <x v="1"/>
    <s v="Inmates"/>
    <m/>
    <s v="Kashyap Kapoor, Ashish Verma, Raghav Raj Kakker, Mukti Mohan, Akanksha Thakur"/>
    <n v="5"/>
    <s v="India"/>
    <s v="India"/>
    <n v="1"/>
    <d v="2019-10-01T00:00:00"/>
    <n v="2017"/>
    <x v="5"/>
    <s v="1 Season"/>
    <n v="1"/>
    <s v=""/>
    <m/>
    <n v="1"/>
    <s v="International TV Shows, TV Comedies"/>
    <s v="International TV Shows"/>
    <s v="International TV Shows, TV Comedies"/>
    <n v="2"/>
  </r>
  <r>
    <n v="3471"/>
    <s v="s3471"/>
    <x v="1"/>
    <s v="Miniforce X"/>
    <m/>
    <m/>
    <n v="0"/>
    <s v="South Korea"/>
    <s v="South Korea"/>
    <n v="1"/>
    <d v="2019-10-01T00:00:00"/>
    <n v="2018"/>
    <x v="8"/>
    <s v="1 Season"/>
    <n v="1"/>
    <s v=""/>
    <m/>
    <n v="1"/>
    <s v="Kids' TV, Korean TV Shows"/>
    <s v="Kids' TV"/>
    <s v="Kids' TV, Korean TV Shows"/>
    <n v="2"/>
  </r>
  <r>
    <n v="3474"/>
    <s v="s3474"/>
    <x v="1"/>
    <s v="The K2"/>
    <m/>
    <s v="Ji Chang-wook, Song Yoon-a, Lim Yoona, Cho Seong-ha, Kim Kap-soo, Lee Jung-jin, Son Tae-young, Shin Dong-mi"/>
    <n v="8"/>
    <s v="South Korea"/>
    <s v="South Korea"/>
    <n v="1"/>
    <d v="2019-10-01T00:00:00"/>
    <n v="2016"/>
    <x v="1"/>
    <s v="1 Season"/>
    <n v="1"/>
    <s v=""/>
    <m/>
    <n v="1"/>
    <s v="International TV Shows, Korean TV Shows, Romantic TV Shows"/>
    <s v="International TV Shows"/>
    <s v="International TV Shows, Korean TV Shows, Romantic TV Shows"/>
    <n v="3"/>
  </r>
  <r>
    <n v="3475"/>
    <s v="s3475"/>
    <x v="1"/>
    <s v="The Liar and His Lover"/>
    <m/>
    <s v="Lee Hyun-woo, Joy, Lee Jung-jin, Lee Seo-won, Hong Seo-young, Choi Min-soo, Lim Ye-jin, Jang Ki-yong, Song Kang, Park Ji-young"/>
    <n v="10"/>
    <s v="South Korea"/>
    <s v="South Korea"/>
    <n v="1"/>
    <d v="2019-10-01T00:00:00"/>
    <n v="2017"/>
    <x v="6"/>
    <s v="1 Season"/>
    <n v="1"/>
    <s v=""/>
    <m/>
    <n v="1"/>
    <s v="International TV Shows, Korean TV Shows, Romantic TV Shows"/>
    <s v="International TV Shows"/>
    <s v="International TV Shows, Korean TV Shows, Romantic TV Shows"/>
    <n v="3"/>
  </r>
  <r>
    <n v="3478"/>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n v="25"/>
    <s v="United States"/>
    <s v="United States"/>
    <n v="1"/>
    <d v="2019-09-30T00:00:00"/>
    <n v="2019"/>
    <x v="5"/>
    <s v="5 Season"/>
    <n v="5"/>
    <s v=""/>
    <m/>
    <n v="5"/>
    <s v="Crime TV Shows, TV Action &amp; Adventure, TV Dramas"/>
    <s v="Crime TV Shows"/>
    <s v="Crime TV Shows, TV Action &amp; Adventure, TV Dramas"/>
    <n v="3"/>
  </r>
  <r>
    <n v="3482"/>
    <s v="s3482"/>
    <x v="1"/>
    <s v="Bard of Blood"/>
    <m/>
    <s v="Emraan Hashmi, Viineet Kumar, Sobhita Dhulipala, Jaideep Ahlawat, Kirti Kulhari, Sohum Shah, Rajit Kapoor, Danish Hussain"/>
    <n v="8"/>
    <s v="India"/>
    <s v="India"/>
    <n v="1"/>
    <d v="2019-09-27T00:00:00"/>
    <n v="2019"/>
    <x v="5"/>
    <s v="1 Season"/>
    <n v="1"/>
    <s v=""/>
    <m/>
    <n v="1"/>
    <s v="International TV Shows, TV Action &amp; Adventure, TV Dramas"/>
    <s v="International TV Shows"/>
    <s v="International TV Shows, TV Action &amp; Adventure, TV Dramas"/>
    <n v="3"/>
  </r>
  <r>
    <n v="3484"/>
    <s v="s3484"/>
    <x v="1"/>
    <s v="El Marginal"/>
    <m/>
    <s v="Juan Minuj√≠n, Martina Gusman, Gerardo Romano, Claudio Rissi, Carlos Portaluppi, Nicol√°s Furtado, Cristina Banegas, Abel Ayala"/>
    <n v="8"/>
    <s v="Argentina"/>
    <s v="Argentina"/>
    <n v="1"/>
    <d v="2019-09-27T00:00:00"/>
    <n v="2019"/>
    <x v="5"/>
    <s v="3 Season"/>
    <n v="3"/>
    <s v=""/>
    <m/>
    <n v="3"/>
    <s v="Crime TV Shows, International TV Shows, Spanish-Language TV Shows"/>
    <s v="Crime TV Shows"/>
    <s v="Crime TV Shows, International TV Shows, Spanish-Language TV Shows"/>
    <n v="3"/>
  </r>
  <r>
    <n v="3489"/>
    <s v="s3489"/>
    <x v="1"/>
    <s v="The Inmate"/>
    <m/>
    <s v="Ignacio Serricchio, Ana Claudia Talanc√≥n, Flavio Medina, Luis Felipe Tovar, Mariana Seoane, Guy Ecker, Isabella Castillo, Bradley Stryker, Gustavo S√°nchez Parra, Leonardo Ortizgris, Alejandro Calva, Rodrigo Oviedo, Ram√≥n Med√≠na, Erik Hayser, Tiar√© Scanda"/>
    <n v="15"/>
    <s v="Mexico"/>
    <s v="Mexico"/>
    <n v="1"/>
    <d v="2019-09-26T00:00:00"/>
    <n v="2018"/>
    <x v="5"/>
    <s v="1 Season"/>
    <n v="1"/>
    <s v=""/>
    <m/>
    <n v="1"/>
    <s v="Crime TV Shows, International TV Shows, Spanish-Language TV Shows"/>
    <s v="Crime TV Shows"/>
    <s v="Crime TV Shows, International TV Shows, Spanish-Language TV Shows"/>
    <n v="3"/>
  </r>
  <r>
    <n v="3490"/>
    <s v="s3490"/>
    <x v="1"/>
    <s v="Abstract: The Art of Design"/>
    <m/>
    <s v="Christoph Niemann, Tinker Hatfield, Es Devlin, Bjarke Ingels, Paula Scher, Platon, Ilse Crawford, Ralph Gilles"/>
    <n v="8"/>
    <s v="United States"/>
    <s v="United States"/>
    <n v="1"/>
    <d v="2019-09-25T00:00:00"/>
    <n v="2019"/>
    <x v="1"/>
    <s v="2 Season"/>
    <n v="2"/>
    <s v=""/>
    <m/>
    <n v="2"/>
    <s v="Docuseries"/>
    <s v="Docuseries"/>
    <s v="Docuseries"/>
    <n v="1"/>
  </r>
  <r>
    <n v="3492"/>
    <s v="s3492"/>
    <x v="1"/>
    <s v="Glitch"/>
    <m/>
    <s v="Patrick Brammall, Genevieve O'Reilly, Emma Booth, Emily Barclay, Ned Dennehy, Sean Keenan, Hannah Monson, Aaron L. McGrath, John Leary, Rodger Corser, Andrew McFarlane, Luke Arnold, Rob Collins, Pernilla August"/>
    <n v="14"/>
    <s v="Australia"/>
    <s v="Australia"/>
    <n v="1"/>
    <d v="2019-09-25T00:00:00"/>
    <n v="2019"/>
    <x v="5"/>
    <s v="3 Season"/>
    <n v="3"/>
    <s v=""/>
    <m/>
    <n v="3"/>
    <s v="International TV Shows, TV Dramas, TV Horror"/>
    <s v="International TV Shows"/>
    <s v="International TV Shows, TV Dramas, TV Horror"/>
    <n v="3"/>
  </r>
  <r>
    <n v="3500"/>
    <s v="s3500"/>
    <x v="1"/>
    <s v="Vagabond"/>
    <m/>
    <s v="Lee Seung-gi, Bae Suzy, Shin Sung-rok, Moon Jung-hee, Baek Yoon-sik, Moon Sung-keun, Lee Gyoung-young, Lee Ki-young, Kim Min-jong, Jung Man-sik, Hwang Bo-ra"/>
    <n v="11"/>
    <s v="South Korea"/>
    <s v="South Korea"/>
    <n v="1"/>
    <d v="2019-09-21T00:00:00"/>
    <n v="2019"/>
    <x v="5"/>
    <s v="1 Season"/>
    <n v="1"/>
    <s v=""/>
    <m/>
    <n v="1"/>
    <s v="International TV Shows, Korean TV Shows, TV Action &amp; Adventure"/>
    <s v="International TV Shows"/>
    <s v="International TV Shows, Korean TV Shows, TV Action &amp; Adventure"/>
    <n v="3"/>
  </r>
  <r>
    <n v="3502"/>
    <s v="s3502"/>
    <x v="1"/>
    <s v="Criminal: France"/>
    <m/>
    <s v="Margot Bancilhon, Laurent Lucas, St√©phane Jobert, Anne Azoulay, Mhamed Arezki, Sara Giraudeau, Nathalie Baye, J√©r√©mie Renier"/>
    <n v="8"/>
    <m/>
    <m/>
    <n v="0"/>
    <d v="2019-09-20T00:00:00"/>
    <n v="2019"/>
    <x v="5"/>
    <s v="1 Season"/>
    <n v="1"/>
    <s v=""/>
    <m/>
    <n v="1"/>
    <s v="Crime TV Shows, International TV Shows, TV Dramas"/>
    <s v="Crime TV Shows"/>
    <s v="Crime TV Shows, International TV Shows, TV Dramas"/>
    <n v="3"/>
  </r>
  <r>
    <n v="3503"/>
    <s v="s3503"/>
    <x v="1"/>
    <s v="Criminal: Germany"/>
    <m/>
    <s v="Eva Meckbach, Sylvester Groth, Florence Kasumba, Peter Kurth, Christian Berkel, Nina Hoss, Christian Kuchenbuch, Jonathan Berlin, Deniz Arora"/>
    <n v="9"/>
    <s v="Germany"/>
    <s v="Germany"/>
    <n v="1"/>
    <d v="2019-09-20T00:00:00"/>
    <n v="2019"/>
    <x v="5"/>
    <s v="1 Season"/>
    <n v="1"/>
    <s v=""/>
    <m/>
    <n v="1"/>
    <s v="British TV Shows, Crime TV Shows, International TV Shows"/>
    <s v="British TV Shows"/>
    <s v="British TV Shows, Crime TV Shows, International TV Shows"/>
    <n v="3"/>
  </r>
  <r>
    <n v="3504"/>
    <s v="s3504"/>
    <x v="1"/>
    <s v="Criminal: Spain"/>
    <s v="Mariano Barroso"/>
    <s v="Emma Su√°rez, Jorge Bosch, √Ålvaro Cervantes, Carmen Machi, Inma Cuesta, Eduard Fern√°ndez, Mar√≠a Morales, Jos√© √Ångel Egido, Daniel Chamorro, Javi Coll, Carlos Manuel D√≠az, Nuria Menc√≠a, Milo Taboada"/>
    <n v="13"/>
    <s v="Spain"/>
    <s v="Spain"/>
    <n v="1"/>
    <d v="2019-09-20T00:00:00"/>
    <n v="2019"/>
    <x v="5"/>
    <s v="1 Season"/>
    <n v="1"/>
    <s v=""/>
    <m/>
    <n v="1"/>
    <s v="British TV Shows, Crime TV Shows, International TV Shows"/>
    <s v="British TV Shows"/>
    <s v="British TV Shows, Crime TV Shows, International TV Shows"/>
    <n v="3"/>
  </r>
  <r>
    <n v="3505"/>
    <s v="s3505"/>
    <x v="1"/>
    <s v="Fastest Car"/>
    <m/>
    <m/>
    <n v="0"/>
    <s v="United States"/>
    <s v="United States"/>
    <n v="1"/>
    <d v="2019-09-20T00:00:00"/>
    <n v="2019"/>
    <x v="5"/>
    <s v="2 Season"/>
    <n v="2"/>
    <s v=""/>
    <m/>
    <n v="2"/>
    <s v="Reality TV"/>
    <s v="Reality TV"/>
    <s v="Reality TV"/>
    <n v="1"/>
  </r>
  <r>
    <n v="3506"/>
    <s v="s3506"/>
    <x v="1"/>
    <s v="Inside Bill's Brain: Decoding Bill Gates"/>
    <m/>
    <s v="Bill Gates"/>
    <n v="1"/>
    <s v="United States"/>
    <s v="United States"/>
    <n v="1"/>
    <d v="2019-09-20T00:00:00"/>
    <n v="2019"/>
    <x v="1"/>
    <s v="1 Season"/>
    <n v="1"/>
    <s v=""/>
    <m/>
    <n v="1"/>
    <s v="Docuseries, Science &amp; Nature TV"/>
    <s v="Docuseries"/>
    <s v="Docuseries, Science &amp; Nature TV"/>
    <n v="2"/>
  </r>
  <r>
    <n v="3507"/>
    <s v="s3507"/>
    <x v="1"/>
    <s v="The Hockey Girls"/>
    <s v="Kiko Cruz Claverol, Patricia Font"/>
    <s v="Iria del R√≠o, Nora Navas, Josep Linuesa, Nat√†lia Barrientos, D√®lia Brufau, Yasmina Drissi Sales, J√∫lia Gibert, Mireia Oriol, Asia Ortega Leiva, Claudia Riera, Mireia Aixal√†, Juli F√†bregas, √Ägata Roca, Marc Clotet"/>
    <n v="14"/>
    <s v="Spain"/>
    <s v="Spain"/>
    <n v="1"/>
    <d v="2019-09-20T00:00:00"/>
    <n v="2019"/>
    <x v="5"/>
    <s v="1 Season"/>
    <n v="1"/>
    <s v=""/>
    <m/>
    <n v="1"/>
    <s v="International TV Shows, TV Comedies, TV Dramas"/>
    <s v="International TV Shows"/>
    <s v="International TV Shows, TV Comedies, TV Dramas"/>
    <n v="3"/>
  </r>
  <r>
    <n v="3511"/>
    <s v="s3511"/>
    <x v="1"/>
    <s v="When the Camellia Blooms"/>
    <m/>
    <s v="Kong Hyo-jin, Kang Ha-neul, Kim Ji-seok, Oh Jung-se, Yeom Hye-ran, Son Dam-bi, Ji E-su, Go Du-sim"/>
    <n v="8"/>
    <s v="South Korea"/>
    <s v="South Korea"/>
    <n v="1"/>
    <d v="2019-09-18T00:00:00"/>
    <n v="2019"/>
    <x v="1"/>
    <s v="1 Season"/>
    <n v="1"/>
    <s v=""/>
    <m/>
    <n v="1"/>
    <s v="International TV Shows, Korean TV Shows, Romantic TV Shows"/>
    <s v="International TV Shows"/>
    <s v="International TV Shows, Korean TV Shows, Romantic TV Shows"/>
    <n v="3"/>
  </r>
  <r>
    <n v="3516"/>
    <s v="s3516"/>
    <x v="1"/>
    <s v="Surviving R. Kelly"/>
    <m/>
    <s v="R. Kelly"/>
    <n v="1"/>
    <s v="United States"/>
    <s v="United States"/>
    <n v="1"/>
    <d v="2019-09-15T00:00:00"/>
    <n v="2019"/>
    <x v="5"/>
    <s v="1 Season"/>
    <n v="1"/>
    <s v=""/>
    <m/>
    <n v="1"/>
    <s v="Crime TV Shows, Docuseries"/>
    <s v="Crime TV Shows"/>
    <s v="Crime TV Shows, Docuseries"/>
    <n v="2"/>
  </r>
  <r>
    <n v="3520"/>
    <s v="s3520"/>
    <x v="1"/>
    <s v="Kabaneri of the Iron Fortress: The Battle of Unato"/>
    <m/>
    <s v="Tasuku Hatanaka, Sayaka Senbongi, Maaya Uchida, Toshiki Masuda, Kanae Oki, Mariya Ise, Ryota Osaka, Kensuke Sato, Maxwell Powers, Shinichiro Miki"/>
    <n v="10"/>
    <s v="Japan"/>
    <s v="Japan"/>
    <n v="1"/>
    <d v="2019-09-13T00:00:00"/>
    <n v="2019"/>
    <x v="5"/>
    <s v="1 Season"/>
    <n v="1"/>
    <s v=""/>
    <m/>
    <n v="1"/>
    <s v="Anime Series, International TV Shows, TV Horror"/>
    <s v="Anime Series"/>
    <s v="Anime Series, International TV Shows, TV Horror"/>
    <n v="3"/>
  </r>
  <r>
    <n v="3522"/>
    <s v="s3522"/>
    <x v="1"/>
    <s v="Marianne"/>
    <m/>
    <s v="Victoire Du Bois, Lucie Boujenah, Tiphaine Daviot, Ralph Amoussou, Bellamine Abdelmalek, Mehdi Meskar, Alban Lenoir, Mireille Herbstmeyer, Corinne Valancogne, Patrick d'Assum√ßao, Pierre Aussedat"/>
    <n v="11"/>
    <s v="France"/>
    <s v="France"/>
    <n v="1"/>
    <d v="2019-09-13T00:00:00"/>
    <n v="2019"/>
    <x v="5"/>
    <s v="1 Season"/>
    <n v="1"/>
    <s v=""/>
    <m/>
    <n v="1"/>
    <s v="International TV Shows, TV Dramas, TV Horror"/>
    <s v="International TV Shows"/>
    <s v="International TV Shows, TV Dramas, TV Horror"/>
    <n v="3"/>
  </r>
  <r>
    <n v="3525"/>
    <s v="s3525"/>
    <x v="1"/>
    <s v="Top Boy"/>
    <m/>
    <s v="Ashley Walters, Kane Robinson, Micheal Ward, Shone Romulus, Simbiatu Ajikawo, Lisa Dwan, David Omoregie, Jasmine Jobson, Hope Ikpoku Jr., Araloyin Oshunremi, Keiyon Cook"/>
    <n v="11"/>
    <m/>
    <m/>
    <n v="0"/>
    <d v="2019-09-13T00:00:00"/>
    <n v="2019"/>
    <x v="5"/>
    <s v="1 Season"/>
    <n v="1"/>
    <s v=""/>
    <m/>
    <n v="1"/>
    <s v="British TV Shows, Crime TV Shows, International TV Shows"/>
    <s v="British TV Shows"/>
    <s v="British TV Shows, Crime TV Shows, International TV Shows"/>
    <n v="3"/>
  </r>
  <r>
    <n v="3526"/>
    <s v="s3526"/>
    <x v="1"/>
    <s v="Unbelievable"/>
    <m/>
    <s v="Toni Collette, Merritt Wever, Kaitlyn Dever, Dale Dickey, Scott Lawrence, Danielle Macdonald, Austin H√©bert, Eric Lange, Elizabeth Marvel"/>
    <n v="9"/>
    <s v="United States"/>
    <s v="United States"/>
    <n v="1"/>
    <d v="2019-09-13T00:00:00"/>
    <n v="2019"/>
    <x v="5"/>
    <s v="1 Season"/>
    <n v="1"/>
    <s v=""/>
    <m/>
    <n v="1"/>
    <s v="Crime TV Shows, TV Dramas"/>
    <s v="Crime TV Shows"/>
    <s v="Crime TV Shows, TV Dramas"/>
    <n v="2"/>
  </r>
  <r>
    <n v="3527"/>
    <s v="s3527"/>
    <x v="1"/>
    <s v="The I-Land"/>
    <m/>
    <s v="Natalie Martinez, Kate Bosworth, Ronald Peet, Kyle Schmid, Alex Pettyfer, Sibylla Deen, Gilles Geary, Anthony Lee Medina, Kota Eberhardt, Michelle Veintimilla, Bruce McGill"/>
    <n v="11"/>
    <s v="United States"/>
    <s v="United States"/>
    <n v="1"/>
    <d v="2019-09-12T00:00:00"/>
    <n v="2019"/>
    <x v="5"/>
    <s v="1 Season"/>
    <n v="1"/>
    <s v=""/>
    <m/>
    <n v="1"/>
    <s v="TV Action &amp; Adventure, TV Dramas, TV Sci-Fi &amp; Fantasy"/>
    <s v="TV Action &amp; Adventure"/>
    <s v="TV Action &amp; Adventure, TV Dramas, TV Sci-Fi &amp; Fantasy"/>
    <n v="3"/>
  </r>
  <r>
    <n v="3528"/>
    <s v="s3528"/>
    <x v="1"/>
    <s v="The Mind, Explained"/>
    <m/>
    <s v="Emma Stone"/>
    <n v="1"/>
    <s v="United States"/>
    <s v="United States"/>
    <n v="1"/>
    <d v="2019-09-12T00:00:00"/>
    <n v="2019"/>
    <x v="1"/>
    <s v="1 Season"/>
    <n v="1"/>
    <s v=""/>
    <m/>
    <n v="1"/>
    <s v="Docuseries, Science &amp; Nature TV"/>
    <s v="Docuseries"/>
    <s v="Docuseries, Science &amp; Nature TV"/>
    <n v="2"/>
  </r>
  <r>
    <n v="3535"/>
    <s v="s3535"/>
    <x v="1"/>
    <s v="The Spy"/>
    <m/>
    <s v="Sacha Baron Cohen, Noah Emmerich, Hadar Ratzon Rotem, Alexander Siddig, Waleed Zuaiter, Nassim Lyes"/>
    <n v="6"/>
    <s v="France"/>
    <s v="France"/>
    <n v="1"/>
    <d v="2019-09-06T00:00:00"/>
    <n v="2019"/>
    <x v="5"/>
    <s v="1 Season"/>
    <n v="1"/>
    <s v=""/>
    <m/>
    <n v="1"/>
    <s v="International TV Shows, TV Dramas, TV Thrillers"/>
    <s v="International TV Shows"/>
    <s v="International TV Shows, TV Dramas, TV Thrillers"/>
    <n v="3"/>
  </r>
  <r>
    <n v="3540"/>
    <s v="s3540"/>
    <x v="1"/>
    <s v="Loo Loo Kids: Johny &amp; Friends Musical Adventures"/>
    <m/>
    <m/>
    <n v="0"/>
    <m/>
    <m/>
    <n v="0"/>
    <d v="2019-09-01T00:00:00"/>
    <n v="2016"/>
    <x v="0"/>
    <s v="1 Season"/>
    <n v="1"/>
    <s v=""/>
    <m/>
    <n v="1"/>
    <s v="Kids' TV"/>
    <s v="Kids' TV"/>
    <s v="Kids' TV"/>
    <n v="1"/>
  </r>
  <r>
    <n v="3541"/>
    <s v="s3541"/>
    <x v="1"/>
    <s v="Moving Art"/>
    <m/>
    <m/>
    <n v="0"/>
    <s v="United States"/>
    <s v="United States"/>
    <n v="1"/>
    <d v="2019-09-01T00:00:00"/>
    <n v="2018"/>
    <x v="4"/>
    <s v="3 Season"/>
    <n v="3"/>
    <s v=""/>
    <m/>
    <n v="3"/>
    <s v="Docuseries, Science &amp; Nature TV"/>
    <s v="Docuseries"/>
    <s v="Docuseries, Science &amp; Nature TV"/>
    <n v="2"/>
  </r>
  <r>
    <n v="3542"/>
    <s v="s3542"/>
    <x v="1"/>
    <s v="Naruto"/>
    <s v="Hayato Date"/>
    <s v="Junko Takeuchi, Chie Nakamura, Noriaki Sugiyama, Kazuhiko Inoue, Toshihiko Seki, Hidekatsu Shibata, Masako Katsuki, Nana Mizuki"/>
    <n v="8"/>
    <s v="Japan"/>
    <s v="Japan"/>
    <n v="1"/>
    <d v="2019-09-01T00:00:00"/>
    <n v="2006"/>
    <x v="1"/>
    <s v="9 Season"/>
    <n v="9"/>
    <s v=""/>
    <m/>
    <n v="9"/>
    <s v="Anime Series, International TV Shows"/>
    <s v="Anime Series"/>
    <s v="Anime Series, International TV Shows"/>
    <n v="2"/>
  </r>
  <r>
    <n v="3544"/>
    <s v="s3544"/>
    <x v="1"/>
    <s v="Serial Killer with Piers Morgan"/>
    <m/>
    <s v="Piers Morgan"/>
    <n v="1"/>
    <s v="United Kingdom"/>
    <s v="United Kingdom"/>
    <n v="1"/>
    <d v="2019-09-01T00:00:00"/>
    <n v="2018"/>
    <x v="1"/>
    <s v="1 Season"/>
    <n v="1"/>
    <s v=""/>
    <m/>
    <n v="1"/>
    <s v="British TV Shows, Crime TV Shows, Docuseries"/>
    <s v="British TV Shows"/>
    <s v="British TV Shows, Crime TV Shows, Docuseries"/>
    <n v="3"/>
  </r>
  <r>
    <n v="3547"/>
    <s v="s3547"/>
    <x v="1"/>
    <s v="Luo Bao Bei"/>
    <m/>
    <s v="Hana Burnett, Natalia-Jade Jonathan, Leo Tang, Gok Wan, Ching-He Huang, Pik Sen Lim, David Yip"/>
    <n v="7"/>
    <s v="China"/>
    <s v="China, United Kingdom"/>
    <n v="2"/>
    <d v="2019-08-31T00:00:00"/>
    <n v="2018"/>
    <x v="0"/>
    <s v="1 Season"/>
    <n v="1"/>
    <s v=""/>
    <m/>
    <n v="1"/>
    <s v="British TV Shows, Kids' TV"/>
    <s v="British TV Shows"/>
    <s v="British TV Shows, Kids' TV"/>
    <n v="2"/>
  </r>
  <r>
    <n v="3551"/>
    <s v="s3551"/>
    <x v="1"/>
    <s v="Styling Hollywood"/>
    <m/>
    <s v="Jason Bolden, Adair Curtis"/>
    <n v="2"/>
    <m/>
    <m/>
    <n v="0"/>
    <d v="2019-08-30T00:00:00"/>
    <n v="2019"/>
    <x v="1"/>
    <s v="1 Season"/>
    <n v="1"/>
    <s v=""/>
    <m/>
    <n v="1"/>
    <s v="Reality TV"/>
    <s v="Reality TV"/>
    <s v="Reality TV"/>
    <n v="1"/>
  </r>
  <r>
    <n v="3552"/>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n v="26"/>
    <s v="United Kingdom"/>
    <s v="United Kingdom, United States"/>
    <n v="2"/>
    <d v="2019-08-30T00:00:00"/>
    <n v="2019"/>
    <x v="6"/>
    <s v="1 Season"/>
    <n v="1"/>
    <s v=""/>
    <m/>
    <n v="1"/>
    <s v="TV Action &amp; Adventure, TV Dramas, TV Sci-Fi &amp; Fantasy"/>
    <s v="TV Action &amp; Adventure"/>
    <s v="TV Action &amp; Adventure, TV Dramas, TV Sci-Fi &amp; Fantasy"/>
    <n v="3"/>
  </r>
  <r>
    <n v="3553"/>
    <s v="s3553"/>
    <x v="1"/>
    <s v="The Good Bandit"/>
    <m/>
    <s v="Diego V√°squez, Carolina Acevedo, Norma Nivia, Ana Mar√≠a Arango, √Ålvaro Bayona, Katherine Porto, Tiberio Cruz, Felipe Calero, Jimena Dur√°n, Andr√©s Toro, Sebasti√°n S√°nchez, Isabella Barrag√°n"/>
    <n v="12"/>
    <s v="Colombia"/>
    <s v="Colombia"/>
    <n v="1"/>
    <d v="2019-08-30T00:00:00"/>
    <n v="2018"/>
    <x v="5"/>
    <s v="1 Season"/>
    <n v="1"/>
    <s v=""/>
    <m/>
    <n v="1"/>
    <s v="Crime TV Shows, International TV Shows, Spanish-Language TV Shows"/>
    <s v="Crime TV Shows"/>
    <s v="Crime TV Shows, International TV Shows, Spanish-Language TV Shows"/>
    <n v="3"/>
  </r>
  <r>
    <n v="3554"/>
    <s v="s3554"/>
    <x v="1"/>
    <s v="True and the Rainbow Kingdom"/>
    <m/>
    <s v="Michela Luci, Jamie Watson, Anna Claire Bartlam, Dante Zee, Eric Peterson"/>
    <n v="5"/>
    <s v="United States"/>
    <s v="United States, Canada"/>
    <n v="2"/>
    <d v="2019-08-30T00:00:00"/>
    <n v="2019"/>
    <x v="0"/>
    <s v="3 Season"/>
    <n v="3"/>
    <s v=""/>
    <m/>
    <n v="3"/>
    <s v="Kids' TV"/>
    <s v="Kids' TV"/>
    <s v="Kids' TV"/>
    <n v="1"/>
  </r>
  <r>
    <n v="3559"/>
    <s v="s3559"/>
    <x v="1"/>
    <s v="Million Pound Menu"/>
    <m/>
    <m/>
    <n v="0"/>
    <s v="United Kingdom"/>
    <s v="United Kingdom"/>
    <n v="1"/>
    <d v="2019-08-27T00:00:00"/>
    <n v="2019"/>
    <x v="5"/>
    <s v="2 Season"/>
    <n v="2"/>
    <s v=""/>
    <m/>
    <n v="2"/>
    <s v="British TV Shows, International TV Shows, Reality TV"/>
    <s v="British TV Shows"/>
    <s v="British TV Shows, International TV Shows, Reality TV"/>
    <n v="3"/>
  </r>
  <r>
    <n v="3562"/>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n v="28"/>
    <s v="United States"/>
    <s v="United States"/>
    <n v="1"/>
    <d v="2019-08-23T00:00:00"/>
    <n v="2019"/>
    <x v="5"/>
    <s v="3 Season"/>
    <n v="3"/>
    <s v=""/>
    <m/>
    <n v="3"/>
    <s v="Crime TV Shows, Docuseries"/>
    <s v="Crime TV Shows"/>
    <s v="Crime TV Shows, Docuseries"/>
    <n v="2"/>
  </r>
  <r>
    <n v="3563"/>
    <s v="s3563"/>
    <x v="1"/>
    <s v="HERO MASK"/>
    <m/>
    <s v="Yasuyuki Kase, Yuhko Kaida, Junpei Morita, Kentaro Takano, Kouki Uchiyama, Yutaka Aoyama, Takayuki Sugo, Yutaka Nakano, Haruka Shibuya, Tomoyuki Shimura, Yuichi Karasuma, Yukiyo Fujii, Fuminori Komatsu, Tomoko Miyadera"/>
    <n v="14"/>
    <m/>
    <m/>
    <n v="0"/>
    <d v="2019-08-23T00:00:00"/>
    <n v="2019"/>
    <x v="1"/>
    <s v="2 Season"/>
    <n v="2"/>
    <s v=""/>
    <m/>
    <n v="2"/>
    <s v="Anime Series, Crime TV Shows, International TV Shows"/>
    <s v="Anime Series"/>
    <s v="Anime Series, Crime TV Shows, International TV Shows"/>
    <n v="3"/>
  </r>
  <r>
    <n v="3572"/>
    <s v="s3572"/>
    <x v="1"/>
    <s v="Hyperdrive"/>
    <m/>
    <s v="Rutledge Wood, Mike Hill, Michael Bisping, Lindsay Czarniak"/>
    <n v="4"/>
    <s v="United States"/>
    <s v="United States"/>
    <n v="1"/>
    <d v="2019-08-21T00:00:00"/>
    <n v="2019"/>
    <x v="6"/>
    <s v="1 Season"/>
    <n v="1"/>
    <s v=""/>
    <m/>
    <n v="1"/>
    <s v="Reality TV"/>
    <s v="Reality TV"/>
    <s v="Reality TV"/>
    <n v="1"/>
  </r>
  <r>
    <n v="3576"/>
    <s v="s3576"/>
    <x v="1"/>
    <s v="45 rpm"/>
    <m/>
    <s v="Carlos Cuevas, Guiomar Puerta, Iv√°n Marcos, Israel Elejalde, Eudald Font, Luis Larrodera, Carmen Guti√©rrez, Diana G√≥mez, Vito Sanz, Marina San Jos√©, Pere Ponce, Joan Pera"/>
    <n v="12"/>
    <s v="Spain"/>
    <s v="Spain"/>
    <n v="1"/>
    <d v="2019-08-16T00:00:00"/>
    <n v="2019"/>
    <x v="5"/>
    <s v="1 Season"/>
    <n v="1"/>
    <s v=""/>
    <m/>
    <n v="1"/>
    <s v="International TV Shows, Romantic TV Shows, Spanish-Language TV Shows"/>
    <s v="International TV Shows"/>
    <s v="International TV Shows, Romantic TV Shows, Spanish-Language TV Shows"/>
    <n v="3"/>
  </r>
  <r>
    <n v="3577"/>
    <s v="s3577"/>
    <x v="1"/>
    <s v="Apache: The Life of Carlos Tevez"/>
    <m/>
    <s v="Balthazar Murillo, Vanesa Gonz√°lez, Alberto Ajaka, Sof√≠a Gala Castiglione, Patricio Contreras, Mat√≠as Recalt, Osqui Guzm√°n, Roberto Vallejos, Diego Gallardo"/>
    <n v="9"/>
    <s v="Argentina"/>
    <s v="Argentina"/>
    <n v="1"/>
    <d v="2019-08-16T00:00:00"/>
    <n v="2019"/>
    <x v="5"/>
    <s v="1 Season"/>
    <n v="1"/>
    <s v=""/>
    <m/>
    <n v="1"/>
    <s v="Crime TV Shows, International TV Shows, Spanish-Language TV Shows"/>
    <s v="Crime TV Shows"/>
    <s v="Crime TV Shows, International TV Shows, Spanish-Language TV Shows"/>
    <n v="3"/>
  </r>
  <r>
    <n v="3578"/>
    <s v="s3578"/>
    <x v="1"/>
    <s v="Better Than Us"/>
    <m/>
    <s v="Paulina Andreeva, Kirill K√§ro, Aleksandr Ustyugov, Olga Lomonosova, Eldar Kalimulin, Vitaliya Kornienko, Vera Panfilova, Aleksandr Kuznetsov, Fyodor Lavrov, Sergey Sosnovskiy, Kirill Polukhin, Pavel Vorontsov"/>
    <n v="12"/>
    <s v="Russia"/>
    <s v="Russia"/>
    <n v="1"/>
    <d v="2019-08-16T00:00:00"/>
    <n v="2019"/>
    <x v="5"/>
    <s v="1 Season"/>
    <n v="1"/>
    <s v=""/>
    <m/>
    <n v="1"/>
    <s v="Crime TV Shows, International TV Shows, TV Dramas"/>
    <s v="Crime TV Shows"/>
    <s v="Crime TV Shows, International TV Shows, TV Dramas"/>
    <n v="3"/>
  </r>
  <r>
    <n v="3579"/>
    <s v="s3579"/>
    <x v="1"/>
    <s v="Diagnosis"/>
    <m/>
    <s v="Lisa Sanders"/>
    <n v="1"/>
    <s v="United States"/>
    <s v="United States"/>
    <n v="1"/>
    <d v="2019-08-16T00:00:00"/>
    <n v="2019"/>
    <x v="1"/>
    <s v="1 Season"/>
    <n v="1"/>
    <s v=""/>
    <m/>
    <n v="1"/>
    <s v="Docuseries, Science &amp; Nature TV"/>
    <s v="Docuseries"/>
    <s v="Docuseries, Science &amp; Nature TV"/>
    <n v="2"/>
  </r>
  <r>
    <n v="3580"/>
    <s v="s3580"/>
    <x v="1"/>
    <s v="Green Frontier"/>
    <m/>
    <s v="Juana del R√≠o, √Ångela Cano, Miguel Dionisio Ramos, Nelson Camayo, Bruno Clairefond, Marcela Mar, Andr√©s Crespo, John Narv√°ez, Edwin Morales, Karla L√≥pez, Antonio Bol√≠var"/>
    <n v="11"/>
    <s v="Colombia"/>
    <s v="Colombia"/>
    <n v="1"/>
    <d v="2019-08-16T00:00:00"/>
    <n v="2019"/>
    <x v="5"/>
    <s v="1 Season"/>
    <n v="1"/>
    <s v=""/>
    <m/>
    <n v="1"/>
    <s v="Crime TV Shows, International TV Shows, Spanish-Language TV Shows"/>
    <s v="Crime TV Shows"/>
    <s v="Crime TV Shows, International TV Shows, Spanish-Language TV Shows"/>
    <n v="3"/>
  </r>
  <r>
    <n v="3582"/>
    <s v="s3582"/>
    <x v="1"/>
    <s v="MINDHUNTER"/>
    <m/>
    <s v="Jonathan Groff, Holt McCallany, Anna Torv, Cotter Smith, Hannah Gross"/>
    <n v="5"/>
    <s v="United States"/>
    <s v="United States"/>
    <n v="1"/>
    <d v="2019-08-16T00:00:00"/>
    <n v="2019"/>
    <x v="5"/>
    <s v="2 Season"/>
    <n v="2"/>
    <s v=""/>
    <m/>
    <n v="2"/>
    <s v="Crime TV Shows, TV Dramas, TV Mysteries"/>
    <s v="Crime TV Shows"/>
    <s v="Crime TV Shows, TV Dramas, TV Mysteries"/>
    <n v="3"/>
  </r>
  <r>
    <n v="3586"/>
    <s v="s3586"/>
    <x v="1"/>
    <s v="The King's Avatar"/>
    <m/>
    <s v="Yang Yang, Jiang Shuying, Lai Yumeng, Li Muchen, Lai Yi, Fan Jinwei, Jiang Long, Sun Ning, Li Junchen, Zhao Chulun, Liu Qiushi, Jiang Xueming, Liang Yimu, Yang Tindong, Gao Hanyu, Kuang Muye, Ji Xiangning, Hao Shuai, Song Hanyu, Gu Youming"/>
    <n v="20"/>
    <s v="China"/>
    <s v="China"/>
    <n v="1"/>
    <d v="2019-08-16T00:00:00"/>
    <n v="2019"/>
    <x v="5"/>
    <s v="1 Season"/>
    <n v="1"/>
    <s v=""/>
    <m/>
    <n v="1"/>
    <s v="International TV Shows, TV Action &amp; Adventure, TV Dramas"/>
    <s v="International TV Shows"/>
    <s v="International TV Shows, TV Action &amp; Adventure, TV Dramas"/>
    <n v="3"/>
  </r>
  <r>
    <n v="3588"/>
    <s v="s3588"/>
    <x v="1"/>
    <s v="Victim Number 8"/>
    <m/>
    <s v="C√©sar Mateo, Mar√≠a de Nati, Ver√≥nika Moral, I√±aki Ardanaz, Farah Hamed, Lisi Linder, Khaled Kouka, √ìscar Zafra, Jes√∫s Ruyman, Alfonso Torregrosa, Itziar Lazkano, Son Khoury, Youssef Bougarouane, Marcial √Ålvarez"/>
    <n v="14"/>
    <s v="Spain"/>
    <s v="Spain"/>
    <n v="1"/>
    <d v="2019-08-16T00:00:00"/>
    <n v="2018"/>
    <x v="5"/>
    <s v="1 Season"/>
    <n v="1"/>
    <s v=""/>
    <m/>
    <n v="1"/>
    <s v="International TV Shows, Spanish-Language TV Shows, TV Action &amp; Adventure"/>
    <s v="International TV Shows"/>
    <s v="International TV Shows, Spanish-Language TV Shows, TV Action &amp; Adventure"/>
    <n v="3"/>
  </r>
  <r>
    <n v="3589"/>
    <s v="s3589"/>
    <x v="1"/>
    <s v="Cannon Busters"/>
    <m/>
    <s v="Yoshitsugu Matsuoka, Hinaki Yano, Shiori Izawa, Junji Majima, Yosuke Akimoto, Nobuyuki Hiyama, Takaya Kuroda, Katsuhisa Houki, Taro Yamaguchi, Junko Minagawa, Tomomi Maruyama"/>
    <n v="11"/>
    <s v="United States"/>
    <s v="United States, Japan"/>
    <n v="2"/>
    <d v="2019-08-15T00:00:00"/>
    <n v="2019"/>
    <x v="5"/>
    <s v="1 Season"/>
    <n v="1"/>
    <s v=""/>
    <m/>
    <n v="1"/>
    <s v="Anime Series, International TV Shows"/>
    <s v="Anime Series"/>
    <s v="Anime Series, International TV Shows"/>
    <n v="2"/>
  </r>
  <r>
    <n v="3590"/>
    <s v="s3590"/>
    <x v="1"/>
    <s v="Sacred Games"/>
    <s v="Vikramaditya Motwane, Anurag Kashyap"/>
    <s v="Saif Ali Khan, Nawazuddin Siddiqui, Radhika Apte, Neeraj Kabi, Jitendra Joshi"/>
    <n v="5"/>
    <s v="India"/>
    <s v="India, United States"/>
    <n v="2"/>
    <d v="2019-08-15T00:00:00"/>
    <n v="2019"/>
    <x v="5"/>
    <s v="2 Season"/>
    <n v="2"/>
    <s v=""/>
    <m/>
    <n v="2"/>
    <s v="Crime TV Shows, International TV Shows, TV Dramas"/>
    <s v="Crime TV Shows"/>
    <s v="Crime TV Shows, International TV Shows, TV Dramas"/>
    <n v="3"/>
  </r>
  <r>
    <n v="3591"/>
    <s v="s3591"/>
    <x v="1"/>
    <s v="Til Death Do Us Part"/>
    <s v="Cho Li, Chen Hung-yi, Weica Wang, Liu Bang-yao, Lin Guan-fu, Shen Chi, YC Tom Lee"/>
    <s v="Wen Chen-ling, River Huang, Lin He-xuan, Phoebe Lin, Janel Tsai, Dara Hanfman, Hsia Teng-hung, Nikki Hsin-Ying Hsieh"/>
    <n v="8"/>
    <s v="Taiwan"/>
    <s v="Taiwan"/>
    <n v="1"/>
    <d v="2019-08-15T00:00:00"/>
    <n v="2019"/>
    <x v="5"/>
    <s v="1 Season"/>
    <n v="1"/>
    <s v=""/>
    <m/>
    <n v="1"/>
    <s v="International TV Shows, TV Dramas, TV Thrillers"/>
    <s v="International TV Shows"/>
    <s v="International TV Shows, TV Dramas, TV Thrillers"/>
    <n v="3"/>
  </r>
  <r>
    <n v="3593"/>
    <s v="s3593"/>
    <x v="1"/>
    <s v="Happy Jail"/>
    <m/>
    <m/>
    <n v="0"/>
    <m/>
    <m/>
    <n v="0"/>
    <d v="2019-08-14T00:00:00"/>
    <n v="2019"/>
    <x v="5"/>
    <s v="1 Season"/>
    <n v="1"/>
    <s v=""/>
    <m/>
    <n v="1"/>
    <s v="Crime TV Shows, Docuseries"/>
    <s v="Crime TV Shows"/>
    <s v="Crime TV Shows, Docuseries"/>
    <n v="2"/>
  </r>
  <r>
    <n v="3598"/>
    <s v="s3598"/>
    <x v="1"/>
    <s v="Knightfall"/>
    <m/>
    <s v="Tom Cullen, Jim Carter, P√°draic Delaney, Simon Merrells, Julian Ovenden, Olivia Ross, Ed Stoppard, Sabrina Bartlett, Bobby Schofield, Sarah-Sofie Boussnina"/>
    <n v="10"/>
    <s v="United States"/>
    <s v="United States"/>
    <n v="1"/>
    <d v="2019-08-13T00:00:00"/>
    <n v="2019"/>
    <x v="5"/>
    <s v="2 Season"/>
    <n v="2"/>
    <s v=""/>
    <m/>
    <n v="2"/>
    <s v="TV Dramas"/>
    <s v="TV Dramas"/>
    <s v="TV Dramas"/>
    <n v="1"/>
  </r>
  <r>
    <n v="3599"/>
    <s v="s3599"/>
    <x v="1"/>
    <s v="DC Super Hero Girls"/>
    <m/>
    <s v="Grey Griffin, Tara Strong, Nicole Sullivan, Kari Wahlgren, Myrna Velasco, Kimberly Brooks"/>
    <n v="6"/>
    <s v="United States"/>
    <s v="United States"/>
    <n v="1"/>
    <d v="2019-08-12T00:00:00"/>
    <n v="2019"/>
    <x v="8"/>
    <s v="1 Season"/>
    <n v="1"/>
    <s v=""/>
    <m/>
    <n v="1"/>
    <s v="Kids' TV"/>
    <s v="Kids' TV"/>
    <s v="Kids' TV"/>
    <n v="1"/>
  </r>
  <r>
    <n v="3601"/>
    <s v="s3601"/>
    <x v="1"/>
    <s v="GLOW"/>
    <m/>
    <s v="Alison Brie, Betty Gilpin, Marc Maron, Britney Young, Sydelle Noel, Gayle Rankin, Sunita Mani, Kimmy Gatewood, Rebekka Johnson, Jackie Tohn, Ellen Wong, Kate Nash, Britt Baron, Kia Stevens, Chris Lowell, Alex Rich"/>
    <n v="16"/>
    <s v="United States"/>
    <s v="United States"/>
    <n v="1"/>
    <d v="2019-08-09T00:00:00"/>
    <n v="2019"/>
    <x v="5"/>
    <s v="3 Season"/>
    <n v="3"/>
    <s v=""/>
    <m/>
    <n v="3"/>
    <s v="TV Comedies, TV Dramas"/>
    <s v="TV Comedies"/>
    <s v="TV Comedies, TV Dramas"/>
    <n v="2"/>
  </r>
  <r>
    <n v="3602"/>
    <s v="s3602"/>
    <x v="1"/>
    <s v="IZombie"/>
    <m/>
    <s v="Rose McIver, Malcolm Goodwin, Rahul Kohli, Robert Buckley, David Anders, Aly Michalka"/>
    <n v="6"/>
    <s v="United States"/>
    <s v="United States"/>
    <n v="1"/>
    <d v="2019-08-09T00:00:00"/>
    <n v="2019"/>
    <x v="5"/>
    <s v="5 Season"/>
    <n v="5"/>
    <s v=""/>
    <m/>
    <n v="5"/>
    <s v="TV Comedies, TV Dramas, TV Horror"/>
    <s v="TV Comedies"/>
    <s v="TV Comedies, TV Dramas, TV Horror"/>
    <n v="3"/>
  </r>
  <r>
    <n v="3605"/>
    <s v="s3605"/>
    <x v="1"/>
    <s v="Sintonia"/>
    <m/>
    <s v="Christian Malheiros, Jottap√™, Bruna Mascarenhas"/>
    <n v="3"/>
    <s v="Brazil"/>
    <s v="Brazil"/>
    <n v="1"/>
    <d v="2019-08-09T00:00:00"/>
    <n v="2019"/>
    <x v="5"/>
    <s v="1 Season"/>
    <n v="1"/>
    <s v=""/>
    <m/>
    <n v="1"/>
    <s v="Crime TV Shows, International TV Shows, TV Dramas"/>
    <s v="Crime TV Shows"/>
    <s v="Crime TV Shows, International TV Shows, TV Dramas"/>
    <n v="3"/>
  </r>
  <r>
    <n v="3606"/>
    <s v="s3606"/>
    <x v="1"/>
    <s v="The Family"/>
    <s v="Jesse Moss"/>
    <s v="James Cromwell, David Rysdahl, Ben Rosenfield, Zachary Booth"/>
    <n v="4"/>
    <s v="United States"/>
    <s v="United States"/>
    <n v="1"/>
    <d v="2019-08-09T00:00:00"/>
    <n v="2019"/>
    <x v="1"/>
    <s v="1 Season"/>
    <n v="1"/>
    <s v=""/>
    <m/>
    <n v="1"/>
    <s v="Docuseries"/>
    <s v="Docuseries"/>
    <s v="Docuseries"/>
    <n v="1"/>
  </r>
  <r>
    <n v="3607"/>
    <s v="s3607"/>
    <x v="1"/>
    <s v="Bad Guys"/>
    <m/>
    <s v="Kim Sang-jung, Ma Dong-seok, Park Hae-Jin, Cho Dong-hyuk, Kang Ye-won, Kang Shin-il, Ji-a Min, Hwang Seung-eon"/>
    <n v="8"/>
    <s v="South Korea"/>
    <s v="South Korea"/>
    <n v="1"/>
    <d v="2019-08-08T00:00:00"/>
    <n v="2014"/>
    <x v="5"/>
    <s v="1 Season"/>
    <n v="1"/>
    <s v=""/>
    <m/>
    <n v="1"/>
    <s v="Crime TV Shows, International TV Shows, Korean TV Shows"/>
    <s v="Crime TV Shows"/>
    <s v="Crime TV Shows, International TV Shows, Korean TV Shows"/>
    <n v="3"/>
  </r>
  <r>
    <n v="3608"/>
    <s v="s3608"/>
    <x v="1"/>
    <s v="Dollar"/>
    <m/>
    <s v="Adel Karam, Amel Bouchoucha"/>
    <n v="2"/>
    <s v="Lebanon"/>
    <s v="Lebanon"/>
    <n v="1"/>
    <d v="2019-08-08T00:00:00"/>
    <n v="2019"/>
    <x v="5"/>
    <s v="1 Season"/>
    <n v="1"/>
    <s v=""/>
    <m/>
    <n v="1"/>
    <s v="International TV Shows, TV Dramas"/>
    <s v="International TV Shows"/>
    <s v="International TV Shows, TV Dramas"/>
    <n v="2"/>
  </r>
  <r>
    <n v="3609"/>
    <s v="s3609"/>
    <x v="1"/>
    <s v="Jane The Virgin"/>
    <m/>
    <s v="Gina Rodriguez, Andrea Navedo, Yael Grobglas, Justin Baldoni, Ivonne Coll, Brett Dier, Jaime Camil, Anthony Mendez"/>
    <n v="8"/>
    <s v="United States"/>
    <s v="United States"/>
    <n v="1"/>
    <d v="2019-08-08T00:00:00"/>
    <n v="2019"/>
    <x v="1"/>
    <s v="5 Season"/>
    <n v="5"/>
    <s v=""/>
    <m/>
    <n v="5"/>
    <s v="Romantic TV Shows, TV Comedies, TV Dramas"/>
    <s v="Romantic TV Shows"/>
    <s v="Romantic TV Shows, TV Comedies, TV Dramas"/>
    <n v="3"/>
  </r>
  <r>
    <n v="3610"/>
    <s v="s3610"/>
    <x v="1"/>
    <s v="Let's Eat 2"/>
    <m/>
    <s v="Yoon Du-jun, Seo Hyun-jin, Kwon Yul, Kim Hee-won, Hwang Seog-jeong, Cho Eun-ji, Hwang Seung-un, Lee Ju-seung, Kim Ji-young"/>
    <n v="9"/>
    <s v="Malaysia"/>
    <s v="Malaysia, Singapore, Hong Kong"/>
    <n v="3"/>
    <d v="2019-08-08T00:00:00"/>
    <n v="2015"/>
    <x v="5"/>
    <s v="1 Season"/>
    <n v="1"/>
    <s v=""/>
    <m/>
    <n v="1"/>
    <s v="International TV Shows, Korean TV Shows, Romantic TV Shows"/>
    <s v="International TV Shows"/>
    <s v="International TV Shows, Korean TV Shows, Romantic TV Shows"/>
    <n v="3"/>
  </r>
  <r>
    <n v="3611"/>
    <s v="s3611"/>
    <x v="1"/>
    <s v="Let‚Äôs Eat"/>
    <m/>
    <s v="Lee Soo-kyung, Yoon Du-jun, Yoon So-hui, Shim Hyoung-tak, Do-yeon Lee, Jang Won-young, Jung Soo-young"/>
    <n v="7"/>
    <s v="South Korea"/>
    <s v="South Korea"/>
    <n v="1"/>
    <d v="2019-08-08T00:00:00"/>
    <n v="2013"/>
    <x v="6"/>
    <s v="1 Season"/>
    <n v="1"/>
    <s v=""/>
    <m/>
    <n v="1"/>
    <s v="International TV Shows, Korean TV Shows, Romantic TV Shows"/>
    <s v="International TV Shows"/>
    <s v="International TV Shows, Korean TV Shows, Romantic TV Shows"/>
    <n v="3"/>
  </r>
  <r>
    <n v="3612"/>
    <s v="s3612"/>
    <x v="1"/>
    <s v="Misaeng"/>
    <m/>
    <s v="Im Si-wan, Kang So-ra, Lee Sung-min, Kang Ha-neul, Byun Yo-han, Kim Dae-myeong, Shin Eun-jung, Park Hae-joon"/>
    <n v="8"/>
    <s v="South Korea"/>
    <s v="South Korea"/>
    <n v="1"/>
    <d v="2019-08-08T00:00:00"/>
    <n v="2014"/>
    <x v="5"/>
    <s v="1 Season"/>
    <n v="1"/>
    <s v=""/>
    <m/>
    <n v="1"/>
    <s v="International TV Shows, Korean TV Shows, TV Dramas"/>
    <s v="International TV Shows"/>
    <s v="International TV Shows, Korean TV Shows, TV Dramas"/>
    <n v="3"/>
  </r>
  <r>
    <n v="3613"/>
    <s v="s3613"/>
    <x v="1"/>
    <s v="Oh My Ghost"/>
    <m/>
    <s v="Park Bo-young, Cho Jung-seok, Lim Ju-hwan, Kim Seul-ki"/>
    <n v="4"/>
    <s v="South Korea"/>
    <s v="South Korea"/>
    <n v="1"/>
    <d v="2019-08-08T00:00:00"/>
    <n v="2015"/>
    <x v="5"/>
    <s v="1 Season"/>
    <n v="1"/>
    <s v=""/>
    <m/>
    <n v="1"/>
    <s v="International TV Shows, Korean TV Shows, Romantic TV Shows"/>
    <s v="International TV Shows"/>
    <s v="International TV Shows, Korean TV Shows, Romantic TV Shows"/>
    <n v="3"/>
  </r>
  <r>
    <n v="3614"/>
    <s v="s3614"/>
    <x v="1"/>
    <s v="Reply 1994"/>
    <s v="Shin Won-ho"/>
    <s v="Go Ara, Jung Woo, Sung Dong-il, Dohee, Son Ho-jun, Kim Sung-kyun, Cha Seon-wu, Yoo Yeon-seok, Lee Il-hwa"/>
    <n v="9"/>
    <s v="South Korea"/>
    <s v="South Korea"/>
    <n v="1"/>
    <d v="2019-08-08T00:00:00"/>
    <n v="2014"/>
    <x v="5"/>
    <s v="1 Season"/>
    <n v="1"/>
    <s v=""/>
    <m/>
    <n v="1"/>
    <s v="International TV Shows, Korean TV Shows, Romantic TV Shows"/>
    <s v="International TV Shows"/>
    <s v="International TV Shows, Korean TV Shows, Romantic TV Shows"/>
    <n v="3"/>
  </r>
  <r>
    <n v="3615"/>
    <s v="s3615"/>
    <x v="1"/>
    <s v="Reply 1997"/>
    <s v="Shin Won-ho"/>
    <s v="Jung Eun-ji, Seo In-guk, Shin So-yul, Ji-won Eun, Lee Ho-won, Lee Si-eon, Sung Dong-il, Lee Il-hwa, Song Jong-ho"/>
    <n v="9"/>
    <s v="South Korea"/>
    <s v="South Korea"/>
    <n v="1"/>
    <d v="2019-08-08T00:00:00"/>
    <n v="2012"/>
    <x v="5"/>
    <s v="1 Season"/>
    <n v="1"/>
    <s v=""/>
    <m/>
    <n v="1"/>
    <s v="International TV Shows, Korean TV Shows, Romantic TV Shows"/>
    <s v="International TV Shows"/>
    <s v="International TV Shows, Korean TV Shows, Romantic TV Shows"/>
    <n v="3"/>
  </r>
  <r>
    <n v="3616"/>
    <s v="s3616"/>
    <x v="1"/>
    <s v="Wu Assassins"/>
    <m/>
    <s v="Iko Uwais, Katheryn Winnick, Byron Mann, Tommy Flanagan, Li Jun Li, Celia Au, Lewis Tan, Lawrence Kao, Juju Chan, Tzi Ma, Cranston Johnson, Mark Dacascos, Kevin Durand, Jeff Fahey, Summer Glau"/>
    <n v="15"/>
    <s v="United States"/>
    <s v="United States"/>
    <n v="1"/>
    <d v="2019-08-08T00:00:00"/>
    <n v="2019"/>
    <x v="5"/>
    <s v="1 Season"/>
    <n v="1"/>
    <s v=""/>
    <m/>
    <n v="1"/>
    <s v="TV Action &amp; Adventure, TV Sci-Fi &amp; Fantasy"/>
    <s v="TV Action &amp; Adventure"/>
    <s v="TV Action &amp; Adventure, TV Sci-Fi &amp; Fantasy"/>
    <n v="2"/>
  </r>
  <r>
    <n v="3625"/>
    <s v="s3625"/>
    <x v="1"/>
    <s v="No Good Nick"/>
    <m/>
    <s v="Melissa Joan Hart, Sean Astin, Siena Agudong, Lauren Lindsey Donzis, Kalama Epstein"/>
    <n v="5"/>
    <s v="United States"/>
    <s v="United States"/>
    <n v="1"/>
    <d v="2019-08-05T00:00:00"/>
    <n v="2019"/>
    <x v="6"/>
    <s v="2 Season"/>
    <n v="2"/>
    <s v=""/>
    <m/>
    <n v="2"/>
    <s v="Kids' TV, TV Comedies, TV Dramas"/>
    <s v="Kids' TV"/>
    <s v="Kids' TV, TV Comedies, TV Dramas"/>
    <n v="3"/>
  </r>
  <r>
    <n v="3628"/>
    <s v="s3628"/>
    <x v="1"/>
    <s v="Basketball or Nothing"/>
    <m/>
    <m/>
    <n v="0"/>
    <s v="United States"/>
    <s v="United States"/>
    <n v="1"/>
    <d v="2019-08-02T00:00:00"/>
    <n v="2019"/>
    <x v="6"/>
    <s v="1 Season"/>
    <n v="1"/>
    <s v=""/>
    <m/>
    <n v="1"/>
    <s v="Docuseries, Reality TV"/>
    <s v="Docuseries"/>
    <s v="Docuseries, Reality TV"/>
    <n v="2"/>
  </r>
  <r>
    <n v="3633"/>
    <s v="s3633"/>
    <x v="1"/>
    <s v="Sleepless Society: Nyctophobia"/>
    <m/>
    <s v="Chermarn Boonyasak, Nattapat Nimjirawat, Jason Young, Matthew Deane Chanthavanij, Inthira Charoenpura, Natharinee Kanasoot"/>
    <n v="6"/>
    <s v="Thailand"/>
    <s v="Thailand"/>
    <n v="1"/>
    <d v="2019-08-01T00:00:00"/>
    <n v="2019"/>
    <x v="5"/>
    <s v="1 Season"/>
    <n v="1"/>
    <s v=""/>
    <m/>
    <n v="1"/>
    <s v="International TV Shows, TV Mysteries, TV Thrillers"/>
    <s v="International TV Shows"/>
    <s v="International TV Shows, TV Mysteries, TV Thrillers"/>
    <n v="3"/>
  </r>
  <r>
    <n v="3634"/>
    <s v="s3634"/>
    <x v="1"/>
    <s v="The Letdown"/>
    <m/>
    <s v="Alison Bell, Duncan Fellows, Noni Hazlehurst, Sacha Horler, Leon Ford, Lucy Durack, Leah Vandenberg, Celeste Barber, Xana Tang, Patrick Brammall"/>
    <n v="10"/>
    <s v="Australia"/>
    <s v="Australia"/>
    <n v="1"/>
    <d v="2019-07-31T00:00:00"/>
    <n v="2019"/>
    <x v="5"/>
    <s v="2 Season"/>
    <n v="2"/>
    <s v=""/>
    <m/>
    <n v="2"/>
    <s v="International TV Shows, TV Comedies, TV Dramas"/>
    <s v="International TV Shows"/>
    <s v="International TV Shows, TV Comedies, TV Dramas"/>
    <n v="3"/>
  </r>
  <r>
    <n v="3637"/>
    <s v="s3637"/>
    <x v="1"/>
    <s v="Twelve Forever"/>
    <m/>
    <s v="Kelsy Abbott, Antony Del Rio, Jaylen Barron, Matt Berry, Bridget Everett, Brandon Wardell, Steve Agee, Spencer Rothbell, Nick Sumida, Ashley Boettcher, Wade Randolph"/>
    <n v="11"/>
    <s v="United States"/>
    <s v="United States"/>
    <n v="1"/>
    <d v="2019-07-29T00:00:00"/>
    <n v="2019"/>
    <x v="6"/>
    <s v="1 Season"/>
    <n v="1"/>
    <s v=""/>
    <m/>
    <n v="1"/>
    <s v="Kids' TV"/>
    <s v="Kids' TV"/>
    <s v="Kids' TV"/>
    <n v="1"/>
  </r>
  <r>
    <n v="3641"/>
    <s v="s3641"/>
    <x v="1"/>
    <s v="My First First Love"/>
    <m/>
    <s v="Ji Soo, Jung Chae-yeon, Jinyoung, Choi Ri, Kang Tae-oh, Hong Ji-yoon"/>
    <n v="6"/>
    <s v="South Korea"/>
    <s v="South Korea"/>
    <n v="1"/>
    <d v="2019-07-26T00:00:00"/>
    <n v="2019"/>
    <x v="1"/>
    <s v="2 Season"/>
    <n v="2"/>
    <s v=""/>
    <m/>
    <n v="2"/>
    <s v="International TV Shows, Korean TV Shows, Romantic TV Shows"/>
    <s v="International TV Shows"/>
    <s v="International TV Shows, Korean TV Shows, Romantic TV Shows"/>
    <n v="3"/>
  </r>
  <r>
    <n v="3643"/>
    <s v="s3643"/>
    <x v="1"/>
    <s v="Another Life"/>
    <m/>
    <s v="Katee Sackhoff, Justin Chatwin, Samuel Anderson, Blu Hunt, AJ Rivera, Jake Abel, Alex Ozerov, Alexander Eling, Lina Renna, Selma Blair"/>
    <n v="10"/>
    <s v="United States"/>
    <s v="United States"/>
    <n v="1"/>
    <d v="2019-07-25T00:00:00"/>
    <n v="2019"/>
    <x v="5"/>
    <s v="1 Season"/>
    <n v="1"/>
    <s v=""/>
    <m/>
    <n v="1"/>
    <s v="British TV Shows, International TV Shows, TV Action &amp; Adventure"/>
    <s v="British TV Shows"/>
    <s v="British TV Shows, International TV Shows, TV Action &amp; Adventure"/>
    <n v="3"/>
  </r>
  <r>
    <n v="3645"/>
    <s v="s3645"/>
    <x v="1"/>
    <s v="Beat Bugs"/>
    <m/>
    <s v="Ashleigh Ball, Lili Beaudoin, Charles Demers, Rebecca Husain, Erin Mathews"/>
    <n v="5"/>
    <s v="Australia"/>
    <s v="Australia, Canada"/>
    <n v="2"/>
    <d v="2019-07-21T00:00:00"/>
    <n v="2018"/>
    <x v="0"/>
    <s v="3 Season"/>
    <n v="3"/>
    <s v=""/>
    <m/>
    <n v="3"/>
    <s v="Kids' TV"/>
    <s v="Kids' TV"/>
    <s v="Kids' TV"/>
    <n v="1"/>
  </r>
  <r>
    <n v="3652"/>
    <s v="s3652"/>
    <x v="1"/>
    <s v="Sexy Central"/>
    <m/>
    <s v="Jeana Ho Pui-yu, Joyce Cheng, Ava Liu, Shiga Lin, Kelly Chen Jia-li, Eric Suen Yiu-wai, Eric Kwok, Mix, Adam Pak, Patrick Tang"/>
    <n v="10"/>
    <s v="Hong Kong"/>
    <s v="Hong Kong"/>
    <n v="1"/>
    <d v="2019-07-20T00:00:00"/>
    <n v="2019"/>
    <x v="5"/>
    <s v="1 Season"/>
    <n v="1"/>
    <s v=""/>
    <m/>
    <n v="1"/>
    <s v="International TV Shows, Romantic TV Shows, TV Dramas"/>
    <s v="International TV Shows"/>
    <s v="International TV Shows, Romantic TV Shows, TV Dramas"/>
    <n v="3"/>
  </r>
  <r>
    <n v="3654"/>
    <s v="s3654"/>
    <x v="1"/>
    <s v="Comedians in Cars Getting Coffee"/>
    <s v="Jerry Seinfeld"/>
    <s v="Jerry Seinfeld"/>
    <n v="1"/>
    <s v="United States"/>
    <s v="United States"/>
    <n v="1"/>
    <d v="2019-07-19T00:00:00"/>
    <n v="2019"/>
    <x v="1"/>
    <s v="6 Season"/>
    <n v="6"/>
    <s v=""/>
    <m/>
    <n v="6"/>
    <s v="Stand-Up Comedy &amp; Talk Shows, TV Comedies"/>
    <s v="Stand-Up Comedy &amp; Talk Shows"/>
    <s v="Stand-Up Comedy &amp; Talk Shows, TV Comedies"/>
    <n v="2"/>
  </r>
  <r>
    <n v="3655"/>
    <s v="s3655"/>
    <x v="1"/>
    <s v="The Epic Tales of Captain Underpants"/>
    <m/>
    <s v="Nat Faxon, Jay Gragnani, Ramone Hamilton, Sean Astin, Dayci Brookshire, Jorge Diaz, Evan Kishiyama"/>
    <n v="7"/>
    <s v="United States"/>
    <s v="United States"/>
    <n v="1"/>
    <d v="2019-07-19T00:00:00"/>
    <n v="2019"/>
    <x v="8"/>
    <s v="3 Season"/>
    <n v="3"/>
    <s v=""/>
    <m/>
    <n v="3"/>
    <s v="Kids' TV, TV Comedies"/>
    <s v="Kids' TV"/>
    <s v="Kids' TV, TV Comedies"/>
    <n v="2"/>
  </r>
  <r>
    <n v="3656"/>
    <s v="s3656"/>
    <x v="1"/>
    <s v="Typewriter"/>
    <m/>
    <s v="Aarna Sharma, Aaryansh Malviya, Mikail Gandhi, Palash Kamble, Jishu Sengupta, Palomi Ghosh, Purab Kohli, Sameer Kochhar, Sara Gesawat"/>
    <n v="9"/>
    <s v="India"/>
    <s v="India"/>
    <n v="1"/>
    <d v="2019-07-19T00:00:00"/>
    <n v="2019"/>
    <x v="5"/>
    <s v="1 Season"/>
    <n v="1"/>
    <s v=""/>
    <m/>
    <n v="1"/>
    <s v="International TV Shows, TV Horror, TV Mysteries"/>
    <s v="International TV Shows"/>
    <s v="International TV Shows, TV Horror, TV Mysteries"/>
    <n v="3"/>
  </r>
  <r>
    <n v="3657"/>
    <s v="s3657"/>
    <x v="1"/>
    <s v="Rookie Historian Goo Hae-Ryung"/>
    <m/>
    <s v="Shin Sae-kyeong, Cha Eun-woo, Park Ki-woong, Lee Ji-hoon, Park Ji-hyun, Gong Jung-hwan, Kim Min-sang, Choi Duk-mun, Kim Yeo-jin"/>
    <n v="9"/>
    <s v="South Korea"/>
    <s v="South Korea"/>
    <n v="1"/>
    <d v="2019-07-18T00:00:00"/>
    <n v="2019"/>
    <x v="1"/>
    <s v="1 Season"/>
    <n v="1"/>
    <s v=""/>
    <m/>
    <n v="1"/>
    <s v="International TV Shows, Korean TV Shows, Romantic TV Shows"/>
    <s v="International TV Shows"/>
    <s v="International TV Shows, Korean TV Shows, Romantic TV Shows"/>
    <n v="3"/>
  </r>
  <r>
    <n v="3660"/>
    <s v="s3660"/>
    <x v="1"/>
    <s v="Pinky Malinky"/>
    <m/>
    <s v="Lucas Grabeel, Nathan Kress, Diamond White, Danny Jacobs, Retta, Colleen Smith, Vargus Mason, Lauren Tom, Robbie Daymond, Grey Griffin"/>
    <n v="10"/>
    <s v="United States"/>
    <s v="United States"/>
    <n v="1"/>
    <d v="2019-07-17T00:00:00"/>
    <n v="2019"/>
    <x v="8"/>
    <s v="3 Season"/>
    <n v="3"/>
    <s v=""/>
    <m/>
    <n v="3"/>
    <s v="Kids' TV, TV Comedies"/>
    <s v="Kids' TV"/>
    <s v="Kids' TV, TV Comedies"/>
    <n v="2"/>
  </r>
  <r>
    <n v="3661"/>
    <s v="s3661"/>
    <x v="1"/>
    <s v="Unrequited Love"/>
    <m/>
    <s v="Zhu Yanmanzi, Zhao Shunran, Shen Yu, Zhang Yichi, Mengqin, Esther Chen, Zhang Zhehao, He Meixuan, Yuan Baizihui"/>
    <n v="9"/>
    <s v="China"/>
    <s v="China"/>
    <n v="1"/>
    <d v="2019-07-17T00:00:00"/>
    <n v="2019"/>
    <x v="1"/>
    <s v="1 Season"/>
    <n v="1"/>
    <s v=""/>
    <m/>
    <n v="1"/>
    <s v="International TV Shows, Romantic TV Shows, TV Dramas"/>
    <s v="International TV Shows"/>
    <s v="International TV Shows, Romantic TV Shows, TV Dramas"/>
    <n v="3"/>
  </r>
  <r>
    <n v="3664"/>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n v="18"/>
    <s v="Japan"/>
    <s v="Japan"/>
    <n v="1"/>
    <d v="2019-07-15T00:00:00"/>
    <n v="2010"/>
    <x v="6"/>
    <s v="1 Season"/>
    <n v="1"/>
    <s v=""/>
    <m/>
    <n v="1"/>
    <s v="Anime Series, International TV Shows"/>
    <s v="Anime Series"/>
    <s v="Anime Series, International TV Shows"/>
    <n v="2"/>
  </r>
  <r>
    <n v="3665"/>
    <s v="s3665"/>
    <x v="1"/>
    <s v="Anohana: The Flower We Saw That Day"/>
    <m/>
    <s v="Miyu Irino, Ai Kayano, Haruka Tomatsu, Takahiro Sakurai, Saori Hayami, Takayuki Kondo, Mitsuru Ogata, Mutsumi Tamura, Asami Seto, Aki Toyosaki, Kaoru Mizuhara, Yui Makino"/>
    <n v="12"/>
    <s v="Japan"/>
    <s v="Japan"/>
    <n v="1"/>
    <d v="2019-07-15T00:00:00"/>
    <n v="2011"/>
    <x v="1"/>
    <s v="1 Season"/>
    <n v="1"/>
    <s v=""/>
    <m/>
    <n v="1"/>
    <s v="Anime Series, International TV Shows, Teen TV Shows"/>
    <s v="Anime Series"/>
    <s v="Anime Series, International TV Shows, Teen TV Shows"/>
    <n v="3"/>
  </r>
  <r>
    <n v="3666"/>
    <s v="s3666"/>
    <x v="1"/>
    <s v="God Eater"/>
    <m/>
    <s v="Ryuichi Kijima, Hiroaki Hirata, Kazuya Nakai, Sayaka Ohara, Daisuke Sakaguchi, Maaya Sakamoto"/>
    <n v="6"/>
    <s v="Japan"/>
    <s v="Japan"/>
    <n v="1"/>
    <d v="2019-07-15T00:00:00"/>
    <n v="2015"/>
    <x v="1"/>
    <s v="1 Season"/>
    <n v="1"/>
    <s v=""/>
    <m/>
    <n v="1"/>
    <s v="Anime Series, International TV Shows"/>
    <s v="Anime Series"/>
    <s v="Anime Series, International TV Shows"/>
    <n v="2"/>
  </r>
  <r>
    <n v="3667"/>
    <s v="s3667"/>
    <x v="1"/>
    <s v="GRANBLUE FANTASY the Animation"/>
    <m/>
    <s v="Yuki Ono, Nao Toyama, Rie Kugimiya, Miyuki Sawashiro, Hiroaki Hirata, Yukari Tamura, Kazuhiro Yamaji, Rie Tanaka, Emiri Kato, Tomokazu Sugita, Kanae Ito"/>
    <n v="11"/>
    <s v="Japan"/>
    <s v="Japan"/>
    <n v="1"/>
    <d v="2019-07-15T00:00:00"/>
    <n v="2017"/>
    <x v="6"/>
    <s v="1 Season"/>
    <n v="1"/>
    <s v=""/>
    <m/>
    <n v="1"/>
    <s v="Anime Series, International TV Shows"/>
    <s v="Anime Series"/>
    <s v="Anime Series, International TV Shows"/>
    <n v="2"/>
  </r>
  <r>
    <n v="3668"/>
    <s v="s3668"/>
    <x v="1"/>
    <s v="3Below: Tales of Arcadia"/>
    <m/>
    <s v="Tatiana Maslany, Diego Luna, Nick Offerman, Nick Frost, Glenn Close, Alon Aboutboul, Hayley Atwell, Darin De Paul, Andy Garcia, Cheryl Hines, Tom Kenny, Chris Obi, Cole Sand, Frank Welker, Steven Yeun"/>
    <n v="15"/>
    <s v="United States"/>
    <s v="United States"/>
    <n v="1"/>
    <d v="2019-07-12T00:00:00"/>
    <n v="2019"/>
    <x v="8"/>
    <s v="2 Season"/>
    <n v="2"/>
    <s v=""/>
    <m/>
    <n v="2"/>
    <s v="Kids' TV, TV Action &amp; Adventure, TV Sci-Fi &amp; Fantasy"/>
    <s v="Kids' TV"/>
    <s v="Kids' TV, TV Action &amp; Adventure, TV Sci-Fi &amp; Fantasy"/>
    <n v="3"/>
  </r>
  <r>
    <n v="3670"/>
    <s v="s3670"/>
    <x v="1"/>
    <s v="Bonus Family"/>
    <m/>
    <s v="Vera Vitali, Erik Johansson, Fredrik Hallgren, Petra Mede, Frank Dorsin, Jacob Lundqvist, Amanda Lindh, Marianne M√∂rck, Barbro Svensson, Ann Petr√©n, Johan Ulveson, Leo Razzak, Felix Engstr√∂m"/>
    <n v="13"/>
    <s v="Sweden"/>
    <s v="Sweden"/>
    <n v="1"/>
    <d v="2019-07-12T00:00:00"/>
    <n v="2019"/>
    <x v="5"/>
    <s v="3 Season"/>
    <n v="3"/>
    <s v=""/>
    <m/>
    <n v="3"/>
    <s v="International TV Shows, TV Dramas"/>
    <s v="International TV Shows"/>
    <s v="International TV Shows, TV Dramas"/>
    <n v="2"/>
  </r>
  <r>
    <n v="3672"/>
    <s v="s3672"/>
    <x v="1"/>
    <s v="Extreme Engagement"/>
    <m/>
    <s v="Tim Noonan, PJ Madam"/>
    <n v="2"/>
    <m/>
    <m/>
    <n v="0"/>
    <d v="2019-07-12T00:00:00"/>
    <n v="2019"/>
    <x v="5"/>
    <s v="1 Season"/>
    <n v="1"/>
    <s v=""/>
    <m/>
    <n v="1"/>
    <s v="International TV Shows, Reality TV"/>
    <s v="International TV Shows"/>
    <s v="International TV Shows, Reality TV"/>
    <n v="2"/>
  </r>
  <r>
    <n v="3674"/>
    <s v="s3674"/>
    <x v="1"/>
    <s v="One Spring Night"/>
    <m/>
    <s v="Han Ji-min, Jung Hae-in, Kim Jun-han, Yim Sung-eon, Song Seung-hwan, Kil Hae-yeon, Lee Moo-saeng, Kim Chang-wan"/>
    <n v="8"/>
    <s v="South Korea"/>
    <s v="South Korea"/>
    <n v="1"/>
    <d v="2019-07-12T00:00:00"/>
    <n v="2019"/>
    <x v="1"/>
    <s v="1 Season"/>
    <n v="1"/>
    <s v=""/>
    <m/>
    <n v="1"/>
    <s v="International TV Shows, Korean TV Shows, Romantic TV Shows"/>
    <s v="International TV Shows"/>
    <s v="International TV Shows, Korean TV Shows, Romantic TV Shows"/>
    <n v="3"/>
  </r>
  <r>
    <n v="3675"/>
    <s v="s3675"/>
    <x v="1"/>
    <s v="PILI Fantasy: War of Dragons"/>
    <m/>
    <s v="Wang Hsi-hua, Lai Wei, Zhang Yu-quan, Chen Yu-kuan, Gao Ming-xiao, Tian Zhi-jie, Li Xiang-yu, Guo Ya-zhen, Zhan Yi-chun, Ye Yu-jia"/>
    <n v="10"/>
    <m/>
    <m/>
    <n v="0"/>
    <d v="2019-07-12T00:00:00"/>
    <n v="2019"/>
    <x v="1"/>
    <s v="1 Season"/>
    <n v="1"/>
    <s v=""/>
    <m/>
    <n v="1"/>
    <s v="International TV Shows, TV Action &amp; Adventure, TV Sci-Fi &amp; Fantasy"/>
    <s v="International TV Shows"/>
    <s v="International TV Shows, TV Action &amp; Adventure, TV Sci-Fi &amp; Fantasy"/>
    <n v="3"/>
  </r>
  <r>
    <n v="3678"/>
    <s v="s3678"/>
    <x v="1"/>
    <s v="True Tunes"/>
    <m/>
    <s v="Michela Luci, Jamie Watson, Eric Peterson, Anna Claire Bartlam, Nicolas Aqui, Cory Doran, Julie Lemieux"/>
    <n v="7"/>
    <m/>
    <m/>
    <n v="0"/>
    <d v="2019-07-12T00:00:00"/>
    <n v="2019"/>
    <x v="0"/>
    <s v="1 Season"/>
    <n v="1"/>
    <s v=""/>
    <m/>
    <n v="1"/>
    <s v="Kids' TV"/>
    <s v="Kids' TV"/>
    <s v="Kids' TV"/>
    <n v="1"/>
  </r>
  <r>
    <n v="3681"/>
    <s v="s3681"/>
    <x v="1"/>
    <s v="Free Rein"/>
    <m/>
    <s v="Jaylen Barron, Manpreet Bambra, Celine Buckens, Freddy Carter, Caroline Ford, Natalie Gumede, Bruce Herbelin-Earle, Noah Huntley, Kerry Ingram, Paul Luebke, Geoffrey McGivern, Navia Ziraili Robinson, Milo Twomey, Carla Woodcock"/>
    <n v="14"/>
    <s v="United States"/>
    <s v="United States"/>
    <n v="1"/>
    <d v="2019-07-06T00:00:00"/>
    <n v="2019"/>
    <x v="4"/>
    <s v="3 Season"/>
    <n v="3"/>
    <s v=""/>
    <m/>
    <n v="3"/>
    <s v="British TV Shows, Kids' TV, TV Dramas"/>
    <s v="British TV Shows"/>
    <s v="British TV Shows, Kids' TV, TV Dramas"/>
    <n v="3"/>
  </r>
  <r>
    <n v="3683"/>
    <s v="s3683"/>
    <x v="1"/>
    <s v="The Legend of White Snake"/>
    <m/>
    <s v="Yu Menglong, Ju Jingyi, Pei Zitian, Xiao Yan, Nie Zihao, Yu Lang"/>
    <n v="6"/>
    <s v="China"/>
    <s v="China"/>
    <n v="1"/>
    <d v="2019-07-05T00:00:00"/>
    <n v="2019"/>
    <x v="1"/>
    <s v="1 Season"/>
    <n v="1"/>
    <s v=""/>
    <m/>
    <n v="1"/>
    <s v="International TV Shows, Romantic TV Shows, TV Dramas"/>
    <s v="International TV Shows"/>
    <s v="International TV Shows, Romantic TV Shows, TV Dramas"/>
    <n v="3"/>
  </r>
  <r>
    <n v="3685"/>
    <s v="s3685"/>
    <x v="1"/>
    <s v="Kakegurui"/>
    <m/>
    <s v="Minami Hamabe, Mahiro Takasugi, Aoi Morikawa"/>
    <n v="3"/>
    <m/>
    <m/>
    <n v="0"/>
    <d v="2019-07-04T00:00:00"/>
    <n v="2019"/>
    <x v="5"/>
    <s v="2 Season"/>
    <n v="2"/>
    <s v=""/>
    <m/>
    <n v="2"/>
    <s v="International TV Shows, TV Dramas, TV Thrillers"/>
    <s v="International TV Shows"/>
    <s v="International TV Shows, TV Dramas, TV Thrillers"/>
    <n v="3"/>
  </r>
  <r>
    <n v="3686"/>
    <s v="s3686"/>
    <x v="1"/>
    <s v="Stranger Things"/>
    <m/>
    <s v="Winona Ryder, David Harbour, Finn Wolfhard, Millie Bobby Brown, Gaten Matarazzo, Caleb McLaughlin, Natalia Dyer, Charlie Heaton, Cara Buono, Noah Schnapp, Matthew Modine, Joe Keery, Dacre Montgomery, Sadie Sink, Paul Reiser, Sean Astin"/>
    <n v="16"/>
    <s v="United States"/>
    <s v="United States"/>
    <n v="1"/>
    <d v="2019-07-04T00:00:00"/>
    <n v="2019"/>
    <x v="1"/>
    <s v="3 Season"/>
    <n v="3"/>
    <s v=""/>
    <m/>
    <n v="3"/>
    <s v="TV Horror, TV Mysteries, TV Sci-Fi &amp; Fantasy"/>
    <s v="TV Horror"/>
    <s v="TV Horror, TV Mysteries, TV Sci-Fi &amp; Fantasy"/>
    <n v="3"/>
  </r>
  <r>
    <n v="3687"/>
    <s v="s3687"/>
    <x v="1"/>
    <s v="The Last Czars"/>
    <m/>
    <s v="Robert Jack, Susanna Herbert, Ben Cartwright, Oliver Dimsdale, Gavin Mitchell, Elsie Bennett, Bernice Stegers"/>
    <n v="7"/>
    <s v="United States"/>
    <s v="United States"/>
    <n v="1"/>
    <d v="2019-07-03T00:00:00"/>
    <n v="2019"/>
    <x v="5"/>
    <s v="1 Season"/>
    <n v="1"/>
    <s v=""/>
    <m/>
    <n v="1"/>
    <s v="Docuseries, TV Dramas"/>
    <s v="Docuseries"/>
    <s v="Docuseries, TV Dramas"/>
    <n v="2"/>
  </r>
  <r>
    <n v="3688"/>
    <s v="s3688"/>
    <x v="1"/>
    <s v="Yummy Mummies"/>
    <m/>
    <s v="Lorinska Merrington, Jane Scandizzo, Rachel Watts, Maria DiGeronimo"/>
    <n v="4"/>
    <s v="Australia"/>
    <s v="Australia"/>
    <n v="1"/>
    <d v="2019-07-03T00:00:00"/>
    <n v="2019"/>
    <x v="5"/>
    <s v="2 Season"/>
    <n v="2"/>
    <s v=""/>
    <m/>
    <n v="2"/>
    <s v="International TV Shows, Reality TV"/>
    <s v="International TV Shows"/>
    <s v="International TV Shows, Reality TV"/>
    <n v="2"/>
  </r>
  <r>
    <n v="3689"/>
    <s v="s3689"/>
    <x v="1"/>
    <s v="Bangkok Love Stories: Objects of Affection"/>
    <m/>
    <s v="Apinya Sakuljaroensuk, Kanokchat Munyadon, Gyeon Seo, Nalin Hohler, Thongpoom Siripipat, Chinawut Indracusin, Preeyada Sitthachai, Akarin Akaranitimaytharatt, Adul Charoenrasameekiat, Kanlaya Lertkasemsup"/>
    <n v="10"/>
    <s v="Thailand"/>
    <s v="Thailand"/>
    <n v="1"/>
    <d v="2019-07-02T00:00:00"/>
    <n v="2019"/>
    <x v="1"/>
    <s v="1 Season"/>
    <n v="1"/>
    <s v=""/>
    <m/>
    <n v="1"/>
    <s v="International TV Shows, Romantic TV Shows, TV Dramas"/>
    <s v="International TV Shows"/>
    <s v="International TV Shows, Romantic TV Shows, TV Dramas"/>
    <n v="3"/>
  </r>
  <r>
    <n v="3690"/>
    <s v="s3690"/>
    <x v="1"/>
    <s v="Bangkok Love Stories: Plead"/>
    <m/>
    <s v="Chanon Santinatornkul, Sutatta Udomsilp, Morakot Liu, Varot Makaduangkeo, Sutthatip Wutichaipradit, Cholsawas Tiewwanichkul, Surapol Poonpiriya, Hattaya Wongkrachang"/>
    <n v="8"/>
    <s v="Thailand"/>
    <s v="Thailand"/>
    <n v="1"/>
    <d v="2019-07-02T00:00:00"/>
    <n v="2019"/>
    <x v="1"/>
    <s v="1 Season"/>
    <n v="1"/>
    <s v=""/>
    <m/>
    <n v="1"/>
    <s v="International TV Shows, Romantic TV Shows, TV Dramas"/>
    <s v="International TV Shows"/>
    <s v="International TV Shows, Romantic TV Shows, TV Dramas"/>
    <n v="3"/>
  </r>
  <r>
    <n v="3691"/>
    <s v="s3691"/>
    <x v="1"/>
    <s v="Designated Survivor: 60 Days"/>
    <m/>
    <s v="Ji Jin-hee, Lee Jun-hyuk, Heo Jun-ho, Kang Han-na, Bae Jong-ok, Kim Gyu-ri, Son Suk-ku, Choi Yoon-young, Lee Moo-saeng"/>
    <n v="9"/>
    <s v="South Korea"/>
    <s v="South Korea"/>
    <n v="1"/>
    <d v="2019-07-02T00:00:00"/>
    <n v="2019"/>
    <x v="1"/>
    <s v="1 Season"/>
    <n v="1"/>
    <s v=""/>
    <m/>
    <n v="1"/>
    <s v="International TV Shows, Korean TV Shows, TV Dramas"/>
    <s v="International TV Shows"/>
    <s v="International TV Shows, Korean TV Shows, TV Dramas"/>
    <n v="3"/>
  </r>
  <r>
    <n v="3692"/>
    <s v="s3692"/>
    <x v="1"/>
    <s v="DreamWorks Kung Fu Panda Awesome Secrets"/>
    <m/>
    <s v="Jack Black, Dustin Hoffman, Dennis Haysbert, Paul Scheer, Randall Duk Kim, David Cross, Jessica DiCicco, Jaycee Chan, Angelina Jolie, Seth Rogen, Tony Leondis"/>
    <n v="11"/>
    <s v="United States"/>
    <s v="United States"/>
    <n v="1"/>
    <d v="2019-07-01T00:00:00"/>
    <n v="2008"/>
    <x v="6"/>
    <s v="1 Season"/>
    <n v="1"/>
    <s v=""/>
    <m/>
    <n v="1"/>
    <s v="Kids' TV, TV Action &amp; Adventure, TV Comedies"/>
    <s v="Kids' TV"/>
    <s v="Kids' TV, TV Action &amp; Adventure, TV Comedies"/>
    <n v="3"/>
  </r>
  <r>
    <n v="3693"/>
    <s v="s3693"/>
    <x v="1"/>
    <s v="Hatchimals | Adventures in Hatchtopia"/>
    <m/>
    <s v="Sam Vincent, Kira Tozer, Andrea Libman"/>
    <n v="3"/>
    <s v="United States"/>
    <s v="United States"/>
    <n v="1"/>
    <d v="2019-07-01T00:00:00"/>
    <n v="2018"/>
    <x v="0"/>
    <s v="2 Season"/>
    <n v="2"/>
    <s v=""/>
    <m/>
    <n v="2"/>
    <s v="Kids' TV"/>
    <s v="Kids' TV"/>
    <s v="Kids' TV"/>
    <n v="1"/>
  </r>
  <r>
    <n v="3695"/>
    <s v="s3695"/>
    <x v="1"/>
    <s v="Molang"/>
    <m/>
    <s v="Bruno Gu√©ra√ßague"/>
    <n v="1"/>
    <s v="France"/>
    <s v="France"/>
    <n v="1"/>
    <d v="2019-07-01T00:00:00"/>
    <n v="2015"/>
    <x v="0"/>
    <s v="1 Season"/>
    <n v="1"/>
    <s v=""/>
    <m/>
    <n v="1"/>
    <s v="Kids' TV"/>
    <s v="Kids' TV"/>
    <s v="Kids' TV"/>
    <n v="1"/>
  </r>
  <r>
    <n v="3696"/>
    <s v="s3696"/>
    <x v="1"/>
    <s v="Rabbids Invasion"/>
    <m/>
    <s v="Damien Laquet, David Gasman, Barbara Scaff"/>
    <n v="3"/>
    <s v="France"/>
    <s v="France"/>
    <n v="1"/>
    <d v="2019-07-01T00:00:00"/>
    <n v="2018"/>
    <x v="8"/>
    <s v="1 Season"/>
    <n v="1"/>
    <s v=""/>
    <m/>
    <n v="1"/>
    <s v="Kids' TV, TV Comedies"/>
    <s v="Kids' TV"/>
    <s v="Kids' TV, TV Comedies"/>
    <n v="2"/>
  </r>
  <r>
    <n v="3697"/>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n v="22"/>
    <s v="Japan"/>
    <s v="Japan"/>
    <n v="1"/>
    <d v="2019-07-01T00:00:00"/>
    <n v="2018"/>
    <x v="5"/>
    <s v="1 Season"/>
    <n v="1"/>
    <s v=""/>
    <m/>
    <n v="1"/>
    <s v="Anime Series, International TV Shows"/>
    <s v="Anime Series"/>
    <s v="Anime Series, International TV Shows"/>
    <n v="2"/>
  </r>
  <r>
    <n v="3701"/>
    <s v="s3701"/>
    <x v="1"/>
    <s v="Scare Tactics"/>
    <m/>
    <s v="Tracy Morgan, Lauren Ash"/>
    <n v="2"/>
    <s v="United States"/>
    <s v="United States"/>
    <n v="1"/>
    <d v="2019-06-30T00:00:00"/>
    <n v="2011"/>
    <x v="5"/>
    <s v="2 Season"/>
    <n v="2"/>
    <s v=""/>
    <m/>
    <n v="2"/>
    <s v="Reality TV, TV Comedies, TV Horror"/>
    <s v="Reality TV"/>
    <s v="Reality TV, TV Comedies, TV Horror"/>
    <n v="3"/>
  </r>
  <r>
    <n v="3703"/>
    <s v="s3703"/>
    <x v="1"/>
    <s v="Dope"/>
    <m/>
    <m/>
    <n v="0"/>
    <s v="United States"/>
    <s v="United States"/>
    <n v="1"/>
    <d v="2019-06-28T00:00:00"/>
    <n v="2019"/>
    <x v="5"/>
    <s v="3 Season"/>
    <n v="3"/>
    <s v=""/>
    <m/>
    <n v="3"/>
    <s v="Crime TV Shows, Docuseries"/>
    <s v="Crime TV Shows"/>
    <s v="Crime TV Shows, Docuseries"/>
    <n v="2"/>
  </r>
  <r>
    <n v="3705"/>
    <s v="s3705"/>
    <x v="1"/>
    <s v="Exhibit A"/>
    <m/>
    <m/>
    <n v="0"/>
    <s v="United States"/>
    <s v="United States"/>
    <n v="1"/>
    <d v="2019-06-28T00:00:00"/>
    <n v="2019"/>
    <x v="5"/>
    <s v="1 Season"/>
    <n v="1"/>
    <s v=""/>
    <m/>
    <n v="1"/>
    <s v="Crime TV Shows, Docuseries, Science &amp; Nature TV"/>
    <s v="Crime TV Shows"/>
    <s v="Crime TV Shows, Docuseries, Science &amp; Nature TV"/>
    <n v="3"/>
  </r>
  <r>
    <n v="3706"/>
    <s v="s3706"/>
    <x v="1"/>
    <s v="Instant Hotel"/>
    <m/>
    <s v="Luke Jacobz, Juliet Ashworth"/>
    <n v="2"/>
    <s v="Australia"/>
    <s v="Australia"/>
    <n v="1"/>
    <d v="2019-06-28T00:00:00"/>
    <n v="2019"/>
    <x v="5"/>
    <s v="2 Season"/>
    <n v="2"/>
    <s v=""/>
    <m/>
    <n v="2"/>
    <s v="International TV Shows, Reality TV"/>
    <s v="International TV Shows"/>
    <s v="International TV Shows, Reality TV"/>
    <n v="2"/>
  </r>
  <r>
    <n v="3708"/>
    <s v="s3708"/>
    <x v="1"/>
    <s v="Motown Magic"/>
    <m/>
    <m/>
    <n v="0"/>
    <s v="Australia"/>
    <s v="Australia, United States"/>
    <n v="2"/>
    <d v="2019-06-28T00:00:00"/>
    <n v="2019"/>
    <x v="0"/>
    <s v="2 Season"/>
    <n v="2"/>
    <s v=""/>
    <m/>
    <n v="2"/>
    <s v="Kids' TV, TV Sci-Fi &amp; Fantasy"/>
    <s v="Kids' TV"/>
    <s v="Kids' TV, TV Sci-Fi &amp; Fantasy"/>
    <n v="2"/>
  </r>
  <r>
    <n v="3709"/>
    <s v="s3709"/>
    <x v="1"/>
    <s v="Paquita Salas"/>
    <m/>
    <s v="Brays Efe, Bel√©n Cuesta, Lidia San Jos√©, √Ålex de Lucas, Mariona Ter√©s"/>
    <n v="5"/>
    <s v="Spain"/>
    <s v="Spain"/>
    <n v="1"/>
    <d v="2019-06-28T00:00:00"/>
    <n v="2018"/>
    <x v="5"/>
    <s v="3 Season"/>
    <n v="3"/>
    <s v=""/>
    <m/>
    <n v="3"/>
    <s v="International TV Shows, Spanish-Language TV Shows, TV Comedies"/>
    <s v="International TV Shows"/>
    <s v="International TV Shows, Spanish-Language TV Shows, TV Comedies"/>
    <n v="3"/>
  </r>
  <r>
    <n v="3711"/>
    <s v="s3711"/>
    <x v="1"/>
    <s v="Answer for Heaven"/>
    <m/>
    <s v="Sunny Suwanmethanont, Kan Kantathavorn, Pattarasaya Kreuasuwansri, Chayanan Manomaisantiphap, Suwaphat Techaviriyawong, Prachakorn Piyasakulkaew, Nattarika Thampridanant, Michael Shaowanasai, Pattanachai Adirek"/>
    <n v="9"/>
    <m/>
    <m/>
    <n v="0"/>
    <d v="2019-06-27T00:00:00"/>
    <n v="2019"/>
    <x v="5"/>
    <s v="1 Season"/>
    <n v="1"/>
    <s v=""/>
    <m/>
    <n v="1"/>
    <s v="Crime TV Shows, International TV Shows, TV Comedies"/>
    <s v="Crime TV Shows"/>
    <s v="Crime TV Shows, International TV Shows, TV Comedies"/>
    <n v="3"/>
  </r>
  <r>
    <n v="3717"/>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n v="19"/>
    <s v="Japan"/>
    <s v="Japan"/>
    <n v="1"/>
    <d v="2019-06-24T00:00:00"/>
    <n v="2019"/>
    <x v="1"/>
    <s v="2 Season"/>
    <n v="2"/>
    <s v=""/>
    <m/>
    <n v="2"/>
    <s v="Anime Series, International TV Shows"/>
    <s v="Anime Series"/>
    <s v="Anime Series, International TV Shows"/>
    <n v="2"/>
  </r>
  <r>
    <n v="3720"/>
    <s v="s3720"/>
    <x v="1"/>
    <s v="Bol√≠var"/>
    <s v="Luis Alberto Restrepo, Andr√©s Beltr√°n, Jaime Rayo"/>
    <s v="Luis Ger√≥nimo Abreu, Jos√© Ram√≥n Barreto, Ernesto Benjumea, F√©lix Antequera, Jefferson Qui√±ones, Shany Nadan, Mar√≠a Jos√© Vargas, Hans Mart√≠nez, Mauro Mauad, √Ålvaro Bayona, Rosmeri Marval, Irene Esser, Nohely Arteaga"/>
    <n v="13"/>
    <s v="Colombia"/>
    <s v="Colombia"/>
    <n v="1"/>
    <d v="2019-06-21T00:00:00"/>
    <n v="2019"/>
    <x v="5"/>
    <s v="1 Season"/>
    <n v="1"/>
    <s v=""/>
    <m/>
    <n v="1"/>
    <s v="International TV Shows, Romantic TV Shows, Spanish-Language TV Shows"/>
    <s v="International TV Shows"/>
    <s v="International TV Shows, Romantic TV Shows, Spanish-Language TV Shows"/>
    <n v="3"/>
  </r>
  <r>
    <n v="3722"/>
    <s v="s3722"/>
    <x v="1"/>
    <s v="Girls Incarcerated"/>
    <m/>
    <m/>
    <n v="0"/>
    <s v="United States"/>
    <s v="United States"/>
    <n v="1"/>
    <d v="2019-06-21T00:00:00"/>
    <n v="2019"/>
    <x v="5"/>
    <s v="2 Season"/>
    <n v="2"/>
    <s v=""/>
    <m/>
    <n v="2"/>
    <s v="Docuseries, Reality TV"/>
    <s v="Docuseries"/>
    <s v="Docuseries, Reality TV"/>
    <n v="2"/>
  </r>
  <r>
    <n v="3723"/>
    <s v="s3723"/>
    <x v="1"/>
    <s v="Go! Live Your Way"/>
    <m/>
    <s v="Pilar Pascual, Renata Toscano, Jos√© Gim√©nez Zapiola, Santiago Saez, Paulo Sanchez Lima, Carmela Barsamian, Axel Mu√±iz, Majo Cardoso, Majo Chicar, Gast√≥n Ricaud, Laura Azcurra"/>
    <n v="11"/>
    <s v="Argentina"/>
    <s v="Argentina"/>
    <n v="1"/>
    <d v="2019-06-21T00:00:00"/>
    <n v="2019"/>
    <x v="6"/>
    <s v="2 Season"/>
    <n v="2"/>
    <s v=""/>
    <m/>
    <n v="2"/>
    <s v="Kids' TV, Spanish-Language TV Shows, Teen TV Shows"/>
    <s v="Kids' TV"/>
    <s v="Kids' TV, Spanish-Language TV Shows, Teen TV Shows"/>
    <n v="3"/>
  </r>
  <r>
    <n v="3724"/>
    <s v="s3724"/>
    <x v="1"/>
    <s v="Magi: The Labyrinth of Magic"/>
    <m/>
    <s v="Kaori Ishihara, Yuki Kaji, Haruka Tomatsu, Daisuke Ono, Ryohei Kimura, Yoshimasa Hosoya, Takahiro Sakurai, Showtaro Morikubo, Yui Horie, Tomokazu Sugita"/>
    <n v="10"/>
    <s v="Japan"/>
    <s v="Japan"/>
    <n v="1"/>
    <d v="2019-06-21T00:00:00"/>
    <n v="2013"/>
    <x v="5"/>
    <s v="2 Season"/>
    <n v="2"/>
    <s v=""/>
    <m/>
    <n v="2"/>
    <s v="Anime Series, International TV Shows"/>
    <s v="Anime Series"/>
    <s v="Anime Series, International TV Shows"/>
    <n v="2"/>
  </r>
  <r>
    <n v="3725"/>
    <s v="s3725"/>
    <x v="1"/>
    <s v="Neon Genesis Evangelion"/>
    <m/>
    <s v="Megumi Ogata, Kotono Mitsuishi, Yuriko Yamaguchi, Megumi Hayashibara, Yuko Miyamura, Fumihiko Tachiki, Akira Ishida, Motomu Kiyokawa, Hiro Yuki, Miki Nagasawa, Takehito Koyasu, Tomokazu Seki, Tetsuya Iwanaga, Junko Iwao, Mugihito"/>
    <n v="15"/>
    <s v="Japan"/>
    <s v="Japan"/>
    <n v="1"/>
    <d v="2019-06-21T00:00:00"/>
    <n v="1995"/>
    <x v="5"/>
    <s v="1 Season"/>
    <n v="1"/>
    <s v=""/>
    <m/>
    <n v="1"/>
    <s v="Anime Series, International TV Shows"/>
    <s v="Anime Series"/>
    <s v="Anime Series, International TV Shows"/>
    <n v="2"/>
  </r>
  <r>
    <n v="3726"/>
    <s v="s3726"/>
    <x v="1"/>
    <s v="Shooter"/>
    <m/>
    <s v="Ryan Phillippe, Omar Epps, David Marciano, Cynthia Addai-Robinson, Shantel VanSanten, Tom Sizemore"/>
    <n v="6"/>
    <s v="United States"/>
    <s v="United States"/>
    <n v="1"/>
    <d v="2019-06-21T00:00:00"/>
    <n v="2018"/>
    <x v="1"/>
    <s v="3 Season"/>
    <n v="3"/>
    <s v=""/>
    <m/>
    <n v="3"/>
    <s v="Crime TV Shows, TV Action &amp; Adventure, TV Dramas"/>
    <s v="Crime TV Shows"/>
    <s v="Crime TV Shows, TV Action &amp; Adventure, TV Dramas"/>
    <n v="3"/>
  </r>
  <r>
    <n v="3727"/>
    <s v="s3727"/>
    <x v="1"/>
    <s v="The Casketeers"/>
    <m/>
    <m/>
    <n v="0"/>
    <s v="New Zealand"/>
    <s v="New Zealand"/>
    <n v="1"/>
    <d v="2019-06-21T00:00:00"/>
    <n v="2019"/>
    <x v="1"/>
    <s v="2 Season"/>
    <n v="2"/>
    <s v=""/>
    <m/>
    <n v="2"/>
    <s v="International TV Shows, Reality TV"/>
    <s v="International TV Shows"/>
    <s v="International TV Shows, Reality TV"/>
    <n v="2"/>
  </r>
  <r>
    <n v="3728"/>
    <s v="s3728"/>
    <x v="1"/>
    <s v="The Confession Tapes"/>
    <m/>
    <m/>
    <n v="0"/>
    <s v="United States"/>
    <s v="United States"/>
    <n v="1"/>
    <d v="2019-06-21T00:00:00"/>
    <n v="2019"/>
    <x v="5"/>
    <s v="2 Season"/>
    <n v="2"/>
    <s v=""/>
    <m/>
    <n v="2"/>
    <s v="Crime TV Shows, Docuseries"/>
    <s v="Crime TV Shows"/>
    <s v="Crime TV Shows, Docuseries"/>
    <n v="2"/>
  </r>
  <r>
    <n v="3737"/>
    <s v="s3737"/>
    <x v="1"/>
    <s v="Fate/Zero"/>
    <m/>
    <s v="Rikiya Koyama, Ayako Kawasumi, Sayaka Ohara, Sho Hayami, Tomokazu Seki, Jouji Nakata, Akina Abe, Takumi Yamasaki, Hikaru Midorikawa, Daisuke Namikawa"/>
    <n v="10"/>
    <s v="Japan"/>
    <s v="Japan"/>
    <n v="1"/>
    <d v="2019-06-15T00:00:00"/>
    <n v="2012"/>
    <x v="5"/>
    <s v="2 Season"/>
    <n v="2"/>
    <s v=""/>
    <m/>
    <n v="2"/>
    <s v="Anime Series, International TV Shows"/>
    <s v="Anime Series"/>
    <s v="Anime Series, International TV Shows"/>
    <n v="2"/>
  </r>
  <r>
    <n v="3738"/>
    <s v="s3738"/>
    <x v="1"/>
    <s v="Kill la Kill"/>
    <m/>
    <s v="Ami Koshimizu, Toshihiko Seki, Ryoka Yuzuki, Aya Suzaki, Shinichiro Miki, Tetsu Inada, Nobuyuki Hiyama, Mayumi Shintani, Hiroyuki Yoshino, Romi Park"/>
    <n v="10"/>
    <s v="Japan"/>
    <s v="Japan"/>
    <n v="1"/>
    <d v="2019-06-15T00:00:00"/>
    <n v="2014"/>
    <x v="5"/>
    <s v="1 Season"/>
    <n v="1"/>
    <s v=""/>
    <m/>
    <n v="1"/>
    <s v="Anime Series, International TV Shows"/>
    <s v="Anime Series"/>
    <s v="Anime Series, International TV Shows"/>
    <n v="2"/>
  </r>
  <r>
    <n v="3742"/>
    <s v="s3742"/>
    <x v="1"/>
    <s v="Puella Magi Madoka Magica"/>
    <m/>
    <s v="Aoi Yuki, Chiwa Saito, Kaori Mizuhashi, Eri Kitamura, Emiri Kato, Ai Nonaka"/>
    <n v="6"/>
    <s v="Japan"/>
    <s v="Japan"/>
    <n v="1"/>
    <d v="2019-06-15T00:00:00"/>
    <n v="2011"/>
    <x v="1"/>
    <s v="1 Season"/>
    <n v="1"/>
    <s v=""/>
    <m/>
    <n v="1"/>
    <s v="Anime Series, International TV Shows"/>
    <s v="Anime Series"/>
    <s v="Anime Series, International TV Shows"/>
    <n v="2"/>
  </r>
  <r>
    <n v="3743"/>
    <s v="s3743"/>
    <x v="1"/>
    <s v="Somewhere Only We Know"/>
    <m/>
    <s v="Zhang Chao, Li Tingting, Chen Bohao, Sun Jialing, Zhang Zhang, Li Jiuxiao, Deng Yuli, Li Huan, Fang Wenqiang, Gong Rui"/>
    <n v="10"/>
    <s v="China"/>
    <s v="China"/>
    <n v="1"/>
    <d v="2019-06-15T00:00:00"/>
    <n v="2019"/>
    <x v="5"/>
    <s v="1 Season"/>
    <n v="1"/>
    <s v=""/>
    <m/>
    <n v="1"/>
    <s v="International TV Shows, Romantic TV Shows, TV Comedies"/>
    <s v="International TV Shows"/>
    <s v="International TV Shows, Romantic TV Shows, TV Comedies"/>
    <n v="3"/>
  </r>
  <r>
    <n v="3744"/>
    <s v="s3744"/>
    <x v="1"/>
    <s v="The Alc√†sser Murders"/>
    <s v="El√≠as Le√≥n"/>
    <m/>
    <n v="0"/>
    <s v="Spain"/>
    <s v="Spain"/>
    <n v="1"/>
    <d v="2019-06-15T00:00:00"/>
    <n v="2019"/>
    <x v="5"/>
    <s v="1 Season"/>
    <n v="1"/>
    <s v=""/>
    <m/>
    <n v="1"/>
    <s v="Crime TV Shows, Docuseries, International TV Shows"/>
    <s v="Crime TV Shows"/>
    <s v="Crime TV Shows, Docuseries, International TV Shows"/>
    <n v="3"/>
  </r>
  <r>
    <n v="3745"/>
    <s v="s3745"/>
    <x v="1"/>
    <s v="Unit 42"/>
    <m/>
    <s v="Patrick Ridremont, Constance Gay, Tom Audenaert, Roda Fawaz, Danitza Athanassiadis"/>
    <n v="5"/>
    <s v="Belgium"/>
    <s v="Belgium"/>
    <n v="1"/>
    <d v="2019-06-15T00:00:00"/>
    <n v="2017"/>
    <x v="5"/>
    <s v="1 Season"/>
    <n v="1"/>
    <s v=""/>
    <m/>
    <n v="1"/>
    <s v="Crime TV Shows, International TV Shows, TV Dramas"/>
    <s v="Crime TV Shows"/>
    <s v="Crime TV Shows, International TV Shows, TV Dramas"/>
    <n v="3"/>
  </r>
  <r>
    <n v="3746"/>
    <s v="s3746"/>
    <x v="1"/>
    <s v="Awake: The Million Dollar Game"/>
    <m/>
    <s v="James Davis"/>
    <n v="1"/>
    <s v="United States"/>
    <s v="United States"/>
    <n v="1"/>
    <d v="2019-06-14T00:00:00"/>
    <n v="2019"/>
    <x v="6"/>
    <s v="1 Season"/>
    <n v="1"/>
    <s v=""/>
    <m/>
    <n v="1"/>
    <s v="Reality TV"/>
    <s v="Reality TV"/>
    <s v="Reality TV"/>
    <n v="1"/>
  </r>
  <r>
    <n v="3747"/>
    <s v="s3747"/>
    <x v="1"/>
    <s v="Black Spot"/>
    <m/>
    <s v="Suliane Brahim, Hubert Delattre, Laurent Capelluto, Samuel Jouy, Renaud Rutten, Camille Aguilar, Tiphaine Daviot, Naidra Ayadi, Brigitte Sy, Anne Suarez, Dan Herzberg, Olivier Bonjour, Thomas Doret"/>
    <n v="13"/>
    <s v="France"/>
    <s v="France, Belgium"/>
    <n v="2"/>
    <d v="2019-06-14T00:00:00"/>
    <n v="2019"/>
    <x v="5"/>
    <s v="2 Season"/>
    <n v="2"/>
    <s v=""/>
    <m/>
    <n v="2"/>
    <s v="Crime TV Shows, International TV Shows, TV Dramas"/>
    <s v="Crime TV Shows"/>
    <s v="Crime TV Shows, International TV Shows, TV Dramas"/>
    <n v="3"/>
  </r>
  <r>
    <n v="3749"/>
    <s v="s3749"/>
    <x v="1"/>
    <s v="El desconocido"/>
    <m/>
    <s v="Guillermo Iv√°n, C√©sar Manjarrez, Estrella Sol√≠s, Liliana Moreno, Marco Uriel, Mario Zaragoza, Fernando Sarfatti, Jos√© √Ångel Bichir, Paty Blanco, P√≠a Sanz, Scarlet Gruber, Pakey V√°zquez, Ivonne Montero"/>
    <n v="13"/>
    <m/>
    <m/>
    <n v="0"/>
    <d v="2019-06-14T00:00:00"/>
    <n v="2019"/>
    <x v="5"/>
    <s v="2 Season"/>
    <n v="2"/>
    <s v=""/>
    <m/>
    <n v="2"/>
    <s v="Crime TV Shows, International TV Shows, Spanish-Language TV Shows"/>
    <s v="Crime TV Shows"/>
    <s v="Crime TV Shows, International TV Shows, Spanish-Language TV Shows"/>
    <n v="3"/>
  </r>
  <r>
    <n v="3750"/>
    <s v="s3750"/>
    <x v="1"/>
    <s v="Girlfriends' Guide to Divorce"/>
    <m/>
    <s v="Lisa Edelstein, Beau Garrett, Necar Zadegan, Paul Adelstein, Janeane Garofalo, Alanna Ubach"/>
    <n v="6"/>
    <s v="United States"/>
    <s v="United States"/>
    <n v="1"/>
    <d v="2019-06-14T00:00:00"/>
    <n v="2019"/>
    <x v="5"/>
    <s v="5 Season"/>
    <n v="5"/>
    <s v=""/>
    <m/>
    <n v="5"/>
    <s v="TV Comedies, TV Dramas"/>
    <s v="TV Comedies"/>
    <s v="TV Comedies, TV Dramas"/>
    <n v="2"/>
  </r>
  <r>
    <n v="3751"/>
    <s v="s3751"/>
    <x v="1"/>
    <s v="Leila"/>
    <m/>
    <s v="Huma Qureshi, Siddharth, Rahul Khanna, Arif Zakaria, Seema Biswas, Sanjay Suri, Akash Khurana, Ashwath Bhatt, Anupam Bhattacharya, Adarsh Gourav"/>
    <n v="10"/>
    <s v="India"/>
    <s v="India"/>
    <n v="1"/>
    <d v="2019-06-14T00:00:00"/>
    <n v="2019"/>
    <x v="5"/>
    <s v="1 Season"/>
    <n v="1"/>
    <s v=""/>
    <m/>
    <n v="1"/>
    <s v="British TV Shows, International TV Shows, TV Dramas"/>
    <s v="British TV Shows"/>
    <s v="British TV Shows, International TV Shows, TV Dramas"/>
    <n v="3"/>
  </r>
  <r>
    <n v="3752"/>
    <s v="s3752"/>
    <x v="1"/>
    <s v="Marlon"/>
    <m/>
    <s v="Marlon Wayans, Essence Atkins, Bresha Webb, Diallo Riddle, Notlim Taylor, Amir O'Neil"/>
    <n v="6"/>
    <s v="United States"/>
    <s v="United States"/>
    <n v="1"/>
    <d v="2019-06-14T00:00:00"/>
    <n v="2018"/>
    <x v="1"/>
    <s v="2 Season"/>
    <n v="2"/>
    <s v=""/>
    <m/>
    <n v="2"/>
    <s v="TV Comedies"/>
    <s v="TV Comedies"/>
    <s v="TV Comedies"/>
    <n v="1"/>
  </r>
  <r>
    <n v="3753"/>
    <s v="s3753"/>
    <x v="1"/>
    <s v="Marvel's Jessica Jones"/>
    <m/>
    <s v="Krysten Ritter, David Tennant, Rachael Taylor, Mike Colter, Carrie-Anne Moss, Eka Darville, Erin Moriarty, Wil Traval, Susie Abromeit"/>
    <n v="9"/>
    <s v="United States"/>
    <s v="United States"/>
    <n v="1"/>
    <d v="2019-06-14T00:00:00"/>
    <n v="2019"/>
    <x v="5"/>
    <s v="3 Season"/>
    <n v="3"/>
    <s v=""/>
    <m/>
    <n v="3"/>
    <s v="Crime TV Shows, TV Action &amp; Adventure, TV Dramas"/>
    <s v="Crime TV Shows"/>
    <s v="Crime TV Shows, TV Action &amp; Adventure, TV Dramas"/>
    <n v="3"/>
  </r>
  <r>
    <n v="3755"/>
    <s v="s3755"/>
    <x v="1"/>
    <s v="Yankee"/>
    <m/>
    <s v="Pablo Lyle, Ana Layevska, Leonardo Daniel, Javier D√≠az Due√±as, Daniel Mart√≠nez, Pamela Almanza, Roberto Bland√≥n, Sebasti√°n Ferrat, Gabriela Zamora, Mauricio Pimentel, Julio Casado, Eivaut Rischen"/>
    <n v="12"/>
    <s v="Mexico"/>
    <s v="Mexico"/>
    <n v="1"/>
    <d v="2019-06-14T00:00:00"/>
    <n v="2019"/>
    <x v="5"/>
    <s v="1 Season"/>
    <n v="1"/>
    <s v=""/>
    <m/>
    <n v="1"/>
    <s v="Crime TV Shows, International TV Shows, Spanish-Language TV Shows"/>
    <s v="Crime TV Shows"/>
    <s v="Crime TV Shows, International TV Shows, Spanish-Language TV Shows"/>
    <n v="3"/>
  </r>
  <r>
    <n v="3756"/>
    <s v="s3756"/>
    <x v="1"/>
    <s v="Jinn"/>
    <m/>
    <s v="Salma Malhas, Sultan Alkhail, Hamzeh Okab, Aysha Shahaltough, Zaid Zoubi, Ban Halaweh, Yasser Al Hadi"/>
    <n v="7"/>
    <s v="Jordan"/>
    <s v="Jordan"/>
    <n v="1"/>
    <d v="2019-06-13T00:00:00"/>
    <n v="2019"/>
    <x v="5"/>
    <s v="1 Season"/>
    <n v="1"/>
    <s v=""/>
    <m/>
    <n v="1"/>
    <s v="International TV Shows, TV Dramas, TV Mysteries"/>
    <s v="International TV Shows"/>
    <s v="International TV Shows, TV Dramas, TV Mysteries"/>
    <n v="3"/>
  </r>
  <r>
    <n v="3761"/>
    <s v="s3761"/>
    <x v="1"/>
    <s v="Upin &amp; Ipin"/>
    <m/>
    <s v="Nurfathiah Diaz"/>
    <n v="1"/>
    <s v="Malaysia"/>
    <s v="Malaysia"/>
    <n v="1"/>
    <d v="2019-06-10T00:00:00"/>
    <n v="2011"/>
    <x v="0"/>
    <s v="1 Season"/>
    <n v="1"/>
    <s v=""/>
    <m/>
    <n v="1"/>
    <s v="Kids' TV"/>
    <s v="Kids' TV"/>
    <s v="Kids' TV"/>
    <n v="1"/>
  </r>
  <r>
    <n v="3763"/>
    <s v="s3763"/>
    <x v="1"/>
    <s v="Designated Survivor"/>
    <m/>
    <s v="Kiefer Sutherland, Natascha McElhone, Maggie Q, Kal Penn, Adan Canto, Italia Ricci, LaMonica Garrett, Tanner Buchanan, Ben Lawson, Paulo Costanzo, Zoe McLellan"/>
    <n v="11"/>
    <s v="United States"/>
    <s v="United States"/>
    <n v="1"/>
    <d v="2019-06-07T00:00:00"/>
    <n v="2019"/>
    <x v="5"/>
    <s v="3 Season"/>
    <n v="3"/>
    <s v=""/>
    <m/>
    <n v="3"/>
    <s v="Crime TV Shows, TV Dramas, TV Thrillers"/>
    <s v="Crime TV Shows"/>
    <s v="Crime TV Shows, TV Dramas, TV Thrillers"/>
    <n v="3"/>
  </r>
  <r>
    <n v="3770"/>
    <s v="s3770"/>
    <x v="1"/>
    <s v="Super Monsters Monster Pets"/>
    <m/>
    <s v="Erin Mathews, Kathleen Barr, Chiara Zanni, Rebecca Shoichet, Sabrina Pitre, Ingrid Nilson, Alessandro Juliani, Elyse Maloway, Vincent Tong"/>
    <n v="9"/>
    <s v="United States"/>
    <s v="United States"/>
    <n v="1"/>
    <d v="2019-06-07T00:00:00"/>
    <n v="2019"/>
    <x v="0"/>
    <s v="1 Season"/>
    <n v="1"/>
    <s v=""/>
    <m/>
    <n v="1"/>
    <s v="Kids' TV"/>
    <s v="Kids' TV"/>
    <s v="Kids' TV"/>
    <n v="1"/>
  </r>
  <r>
    <n v="3771"/>
    <s v="s3771"/>
    <x v="1"/>
    <s v="Tales of the City"/>
    <m/>
    <s v="Laura Linney, Ellen Page, Olympia Dukakis, Paul Gross, Murray Bartlett, Barbara Garrick, Charlie Barnett, Garcia, May Hong, Jen Richards, Victor Garber, Ashley Park, Christopher Larkin, Zosia Mamet, Molly Ringwald, Daniela Vega"/>
    <n v="16"/>
    <s v="United States"/>
    <s v="United States"/>
    <n v="1"/>
    <d v="2019-06-07T00:00:00"/>
    <n v="2019"/>
    <x v="5"/>
    <s v="1 Season"/>
    <n v="1"/>
    <s v=""/>
    <m/>
    <n v="1"/>
    <s v="TV Dramas"/>
    <s v="TV Dramas"/>
    <s v="TV Dramas"/>
    <n v="1"/>
  </r>
  <r>
    <n v="3775"/>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n v="50"/>
    <s v="United Kingdom"/>
    <s v="United Kingdom"/>
    <n v="1"/>
    <d v="2019-06-05T00:00:00"/>
    <n v="2019"/>
    <x v="5"/>
    <s v="5 Season"/>
    <n v="5"/>
    <s v=""/>
    <m/>
    <n v="5"/>
    <s v="British TV Shows, International TV Shows, TV Dramas"/>
    <s v="British TV Shows"/>
    <s v="British TV Shows, International TV Shows, TV Dramas"/>
    <n v="3"/>
  </r>
  <r>
    <n v="3779"/>
    <s v="s3779"/>
    <x v="1"/>
    <s v="Documentary Now!"/>
    <m/>
    <s v="Fred Armisen, Bill Hader, Helen Mirren"/>
    <n v="3"/>
    <s v="United States"/>
    <s v="United States"/>
    <n v="1"/>
    <d v="2019-06-03T00:00:00"/>
    <n v="2019"/>
    <x v="1"/>
    <s v="3 Season"/>
    <n v="3"/>
    <s v=""/>
    <m/>
    <n v="3"/>
    <s v="TV Comedies"/>
    <s v="TV Comedies"/>
    <s v="TV Comedies"/>
    <n v="1"/>
  </r>
  <r>
    <n v="3780"/>
    <s v="s3780"/>
    <x v="1"/>
    <s v="Malibu Rescue: The Series"/>
    <m/>
    <s v="Ricardo Hurtado, Breanna Yde, Jackie R. Jacobson, Abby Donnelly, Alkoya Brunson, Jeremy Howard, JT Neal, Bryana Salaz, Ian Ziering, Camaron Engels"/>
    <n v="10"/>
    <s v="United States"/>
    <s v="United States"/>
    <n v="1"/>
    <d v="2019-06-03T00:00:00"/>
    <n v="2019"/>
    <x v="4"/>
    <s v="1 Season"/>
    <n v="1"/>
    <s v=""/>
    <m/>
    <n v="1"/>
    <s v="Kids' TV, TV Action &amp; Adventure, TV Comedies"/>
    <s v="Kids' TV"/>
    <s v="Kids' TV, TV Action &amp; Adventure, TV Comedies"/>
    <n v="3"/>
  </r>
  <r>
    <n v="3781"/>
    <s v="s3781"/>
    <x v="1"/>
    <s v="Arthdal Chronicles"/>
    <m/>
    <s v="Song Joong-ki, Jang Dong-gun, Kim Ji-won, Kim Ok-vin, Kim Eui-sung, Cho Seong-ha, Lee Do-gyeong, Park Hae-joon, Park Byung-eun"/>
    <n v="9"/>
    <s v="South Korea"/>
    <s v="South Korea"/>
    <n v="1"/>
    <d v="2019-06-02T00:00:00"/>
    <n v="2019"/>
    <x v="5"/>
    <s v="1 Season"/>
    <n v="1"/>
    <s v=""/>
    <m/>
    <n v="1"/>
    <s v="International TV Shows, Korean TV Shows, TV Action &amp; Adventure"/>
    <s v="International TV Shows"/>
    <s v="International TV Shows, Korean TV Shows, TV Action &amp; Adventure"/>
    <n v="3"/>
  </r>
  <r>
    <n v="3783"/>
    <s v="s3783"/>
    <x v="1"/>
    <s v="A Thousand Goodnights"/>
    <m/>
    <s v="Cindy Lien, Nicholas Teo, Yao Ai-ning, Li Chung-lin, Chen Bor-jeng, Miao Ke-li"/>
    <n v="6"/>
    <s v="Taiwan"/>
    <s v="Taiwan"/>
    <n v="1"/>
    <d v="2019-06-01T00:00:00"/>
    <n v="2019"/>
    <x v="1"/>
    <s v="1 Season"/>
    <n v="1"/>
    <s v=""/>
    <m/>
    <n v="1"/>
    <s v="International TV Shows, TV Dramas"/>
    <s v="International TV Shows"/>
    <s v="International TV Shows, TV Dramas"/>
    <n v="2"/>
  </r>
  <r>
    <n v="3785"/>
    <s v="s3785"/>
    <x v="1"/>
    <s v="March Comes in Like a Lion"/>
    <m/>
    <s v="Kengo Kawanishi, Ai Kayano, Kana Hanazawa, Misaki Kuno, Nobuhiko Okamoto, Marina Inoue, Yoshimasa Hosoya, Shinichiro Miki, Tomokazu Sugita, Subaru Kimura, Shigeru Chiba, Toru Okawa, Takahiro Sakurai"/>
    <n v="13"/>
    <s v="Japan"/>
    <s v="Japan"/>
    <n v="1"/>
    <d v="2019-06-01T00:00:00"/>
    <n v="2017"/>
    <x v="1"/>
    <s v="2 Season"/>
    <n v="2"/>
    <s v=""/>
    <m/>
    <n v="2"/>
    <s v="Anime Series, International TV Shows, Teen TV Shows"/>
    <s v="Anime Series"/>
    <s v="Anime Series, International TV Shows, Teen TV Shows"/>
    <n v="3"/>
  </r>
  <r>
    <n v="3788"/>
    <s v="s3788"/>
    <x v="1"/>
    <s v="Bad Blood"/>
    <m/>
    <s v="Anthony LaPaglia, Kim Coates, Enrico Colantoni, Paul Sorvino, Maxim Roy, Brett Donahue, Michelle Mylett, Claudia Ferri, Tony Nappo"/>
    <n v="9"/>
    <s v="Canada"/>
    <s v="Canada"/>
    <n v="1"/>
    <d v="2019-05-31T00:00:00"/>
    <n v="2019"/>
    <x v="5"/>
    <s v="2 Season"/>
    <n v="2"/>
    <s v=""/>
    <m/>
    <n v="2"/>
    <s v="Crime TV Shows, TV Dramas"/>
    <s v="Crime TV Shows"/>
    <s v="Crime TV Shows, TV Dramas"/>
    <n v="2"/>
  </r>
  <r>
    <n v="3790"/>
    <s v="s3790"/>
    <x v="1"/>
    <s v="Killer Ratings"/>
    <m/>
    <m/>
    <n v="0"/>
    <m/>
    <m/>
    <n v="0"/>
    <d v="2019-05-31T00:00:00"/>
    <n v="2019"/>
    <x v="5"/>
    <s v="1 Season"/>
    <n v="1"/>
    <s v=""/>
    <m/>
    <n v="1"/>
    <s v="Crime TV Shows, Docuseries, International TV Shows"/>
    <s v="Crime TV Shows"/>
    <s v="Crime TV Shows, Docuseries, International TV Shows"/>
    <n v="3"/>
  </r>
  <r>
    <n v="3793"/>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n v="17"/>
    <s v="United States"/>
    <s v="United States"/>
    <n v="1"/>
    <d v="2019-05-31T00:00:00"/>
    <n v="2019"/>
    <x v="5"/>
    <s v="1 Season"/>
    <n v="1"/>
    <s v=""/>
    <m/>
    <n v="1"/>
    <s v="Crime TV Shows, TV Dramas"/>
    <s v="Crime TV Shows"/>
    <s v="Crime TV Shows, TV Dramas"/>
    <n v="2"/>
  </r>
  <r>
    <n v="3795"/>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n v="24"/>
    <s v="United States"/>
    <s v="United States"/>
    <n v="1"/>
    <d v="2019-05-27T00:00:00"/>
    <n v="2019"/>
    <x v="5"/>
    <s v="1 Season"/>
    <n v="1"/>
    <s v=""/>
    <m/>
    <n v="1"/>
    <s v="Stand-Up Comedy &amp; Talk Shows, TV Comedies"/>
    <s v="Stand-Up Comedy &amp; Talk Shows"/>
    <s v="Stand-Up Comedy &amp; Talk Shows, TV Comedies"/>
    <n v="2"/>
  </r>
  <r>
    <n v="3797"/>
    <s v="s3797"/>
    <x v="1"/>
    <s v="Hyper HardBoiled Gourmet Report"/>
    <m/>
    <s v="Kazutoyo Koyabu"/>
    <n v="1"/>
    <m/>
    <m/>
    <n v="0"/>
    <d v="2019-05-24T00:00:00"/>
    <n v="2017"/>
    <x v="5"/>
    <s v="1 Season"/>
    <n v="1"/>
    <s v=""/>
    <m/>
    <n v="1"/>
    <s v="Docuseries, International TV Shows"/>
    <s v="Docuseries"/>
    <s v="Docuseries, International TV Shows"/>
    <n v="2"/>
  </r>
  <r>
    <n v="3800"/>
    <s v="s3800"/>
    <x v="1"/>
    <s v="She's Gotta Have It"/>
    <m/>
    <s v="DeWanda Wise, Cleo Anthony, Lyriq Bent, Anthony Ramos, Chyna Layne, Margot Bingham, Ilfanesh Hadera, Elvis Nolasco, De'Adre Aziza"/>
    <n v="9"/>
    <s v="United States"/>
    <s v="United States"/>
    <n v="1"/>
    <d v="2019-05-24T00:00:00"/>
    <n v="2018"/>
    <x v="5"/>
    <s v="2 Season"/>
    <n v="2"/>
    <s v=""/>
    <m/>
    <n v="2"/>
    <s v="Romantic TV Shows, TV Comedies, TV Dramas"/>
    <s v="Romantic TV Shows"/>
    <s v="Romantic TV Shows, TV Comedies, TV Dramas"/>
    <n v="3"/>
  </r>
  <r>
    <n v="3802"/>
    <s v="s3802"/>
    <x v="1"/>
    <s v="WHAT / IF"/>
    <m/>
    <s v="Ren√©e Zellweger, Jane Levy, Blake Jenner, Keith Powers, Samantha Marie Ware, Juan Castano, Dave Annable, Saamer Usmani, Daniella Pineda, John Clarence Stewart, Louis Herthum"/>
    <n v="11"/>
    <s v="United States"/>
    <s v="United States"/>
    <n v="1"/>
    <d v="2019-05-24T00:00:00"/>
    <n v="2019"/>
    <x v="5"/>
    <s v="1 Season"/>
    <n v="1"/>
    <s v=""/>
    <m/>
    <n v="1"/>
    <s v="TV Dramas, TV Thrillers"/>
    <s v="TV Dramas"/>
    <s v="TV Dramas, TV Thrillers"/>
    <n v="2"/>
  </r>
  <r>
    <n v="3807"/>
    <s v="s3807"/>
    <x v="1"/>
    <s v="Prince of Peoria"/>
    <m/>
    <s v="Gavin Lewis, Theodore Barnes, Shelby Simmons, Cynthia Kaye McWilliams"/>
    <n v="4"/>
    <s v="United States"/>
    <s v="United States"/>
    <n v="1"/>
    <d v="2019-05-20T00:00:00"/>
    <n v="2019"/>
    <x v="4"/>
    <s v="2 Season"/>
    <n v="2"/>
    <s v=""/>
    <m/>
    <n v="2"/>
    <s v="Kids' TV, TV Comedies"/>
    <s v="Kids' TV"/>
    <s v="Kids' TV, TV Comedies"/>
    <n v="2"/>
  </r>
  <r>
    <n v="3808"/>
    <s v="s3808"/>
    <x v="1"/>
    <s v="Rosario Tijeras"/>
    <m/>
    <s v="B√°rbara de Regil, Jos√© Mar√≠a de Tavira, Antonio Gaona, Hern√°n Mendoza, Vanessa Bauche, Christian Vasquez, Jos√© Sefami, Ariel L√≥pez Padilla"/>
    <n v="8"/>
    <s v="Mexico"/>
    <s v="Mexico"/>
    <n v="1"/>
    <d v="2019-05-20T00:00:00"/>
    <n v="2018"/>
    <x v="5"/>
    <s v="2 Season"/>
    <n v="2"/>
    <s v=""/>
    <m/>
    <n v="2"/>
    <s v="Crime TV Shows, International TV Shows, Spanish-Language TV Shows"/>
    <s v="Crime TV Shows"/>
    <s v="Crime TV Shows, International TV Shows, Spanish-Language TV Shows"/>
    <n v="3"/>
  </r>
  <r>
    <n v="3809"/>
    <s v="s3809"/>
    <x v="1"/>
    <n v="1994"/>
    <s v="Diego Enrique Osorno"/>
    <m/>
    <n v="0"/>
    <s v="Mexico"/>
    <s v="Mexico"/>
    <n v="1"/>
    <d v="2019-05-17T00:00:00"/>
    <n v="2019"/>
    <x v="5"/>
    <s v="1 Season"/>
    <n v="1"/>
    <s v=""/>
    <m/>
    <n v="1"/>
    <s v="Crime TV Shows, Docuseries, International TV Shows"/>
    <s v="Crime TV Shows"/>
    <s v="Crime TV Shows, Docuseries, International TV Shows"/>
    <n v="3"/>
  </r>
  <r>
    <n v="3813"/>
    <s v="s3813"/>
    <x v="1"/>
    <s v="It's Bruno!"/>
    <m/>
    <s v="Solvan &quot;Slick&quot; Naim, Rob Morgan, Shakira Barrera, Jade Eshete, Adriane Lenox, Donnell Rawlings, Eden Marryshow, Sam Eliad, Devale Ellis, J. Ray Acosta"/>
    <n v="10"/>
    <s v="United States"/>
    <s v="United States"/>
    <n v="1"/>
    <d v="2019-05-17T00:00:00"/>
    <n v="2019"/>
    <x v="5"/>
    <s v="1 Season"/>
    <n v="1"/>
    <s v=""/>
    <m/>
    <n v="1"/>
    <s v="TV Comedies"/>
    <s v="TV Comedies"/>
    <s v="TV Comedies"/>
    <n v="1"/>
  </r>
  <r>
    <n v="3818"/>
    <s v="s3818"/>
    <x v="1"/>
    <s v="White Gold"/>
    <m/>
    <s v="Ed Westwick, James Buckley, Joe Thomas, Lauren O'Rourke, Linzey Cocker, Nigel Lindsay, Lloyd Hutchinson, Lee Ross"/>
    <n v="8"/>
    <s v="United Kingdom"/>
    <s v="United Kingdom"/>
    <n v="1"/>
    <d v="2019-05-17T00:00:00"/>
    <n v="2019"/>
    <x v="5"/>
    <s v="2 Season"/>
    <n v="2"/>
    <s v=""/>
    <m/>
    <n v="2"/>
    <s v="British TV Shows, International TV Shows, TV Comedies"/>
    <s v="British TV Shows"/>
    <s v="British TV Shows, International TV Shows, TV Comedies"/>
    <n v="3"/>
  </r>
  <r>
    <n v="3822"/>
    <s v="s3822"/>
    <x v="1"/>
    <s v="Dennis and Gnasher Unleashed"/>
    <m/>
    <s v="Freddie Fox, Kathryn Drysdale, Rasmus Hardiker, Joanna Ruiz, Ryan Sampson, Kelly Marie Stewart"/>
    <n v="6"/>
    <s v="United Kingdom"/>
    <s v="United Kingdom"/>
    <n v="1"/>
    <d v="2019-05-15T00:00:00"/>
    <n v="2017"/>
    <x v="0"/>
    <s v="1 Season"/>
    <n v="1"/>
    <s v=""/>
    <m/>
    <n v="1"/>
    <s v="British TV Shows, Kids' TV, TV Comedies"/>
    <s v="British TV Shows"/>
    <s v="British TV Shows, Kids' TV, TV Comedies"/>
    <n v="3"/>
  </r>
  <r>
    <n v="3824"/>
    <s v="s3824"/>
    <x v="1"/>
    <s v="Heidi, bienvenida a casa"/>
    <m/>
    <s v="Chiara Francia, Mercedes Lambre, Victorio D'Alessandro, Mario Guerci, Florencia Ben√≠tez, Victoria Ramos"/>
    <n v="6"/>
    <s v="Argentina"/>
    <s v="Argentina"/>
    <n v="1"/>
    <d v="2019-05-15T00:00:00"/>
    <n v="2017"/>
    <x v="0"/>
    <s v="1 Season"/>
    <n v="1"/>
    <s v=""/>
    <m/>
    <n v="1"/>
    <s v="Kids' TV, Spanish-Language TV Shows"/>
    <s v="Kids' TV"/>
    <s v="Kids' TV, Spanish-Language TV Shows"/>
    <n v="2"/>
  </r>
  <r>
    <n v="3825"/>
    <s v="s3825"/>
    <x v="1"/>
    <s v="I Hear You"/>
    <m/>
    <s v="Riley Wang, Zhao Lusi, Zhang Jiongmin, Gratitude Dai, Yuan Hao"/>
    <n v="5"/>
    <m/>
    <m/>
    <n v="0"/>
    <d v="2019-05-15T00:00:00"/>
    <n v="2019"/>
    <x v="1"/>
    <s v="1 Season"/>
    <n v="1"/>
    <s v=""/>
    <m/>
    <n v="1"/>
    <s v="International TV Shows, Romantic TV Shows, TV Dramas"/>
    <s v="International TV Shows"/>
    <s v="International TV Shows, Romantic TV Shows, TV Dramas"/>
    <n v="3"/>
  </r>
  <r>
    <n v="3827"/>
    <s v="s3827"/>
    <x v="1"/>
    <s v="Revisions"/>
    <m/>
    <s v="Koki Uchiyama, Mikako Komatsu, Nobunaga Shimazaki, Rie Takahashi, Manaka Iwami, Soma Saito"/>
    <n v="6"/>
    <s v="Japan"/>
    <s v="Japan"/>
    <n v="1"/>
    <d v="2019-05-14T00:00:00"/>
    <n v="2018"/>
    <x v="1"/>
    <s v="1 Season"/>
    <n v="1"/>
    <s v=""/>
    <m/>
    <n v="1"/>
    <s v="Anime Series, International TV Shows"/>
    <s v="Anime Series"/>
    <s v="Anime Series, International TV Shows"/>
    <n v="2"/>
  </r>
  <r>
    <n v="3832"/>
    <s v="s3832"/>
    <x v="1"/>
    <s v="The Defected"/>
    <m/>
    <s v="Kara Hui, Philip Keung, Benjamin Yuen, Sisley Choi, Hui Shiu Hung, Ben Wong, Joman Chiang"/>
    <n v="7"/>
    <s v="China"/>
    <s v="China, Hong Kong"/>
    <n v="2"/>
    <d v="2019-05-12T00:00:00"/>
    <n v="2019"/>
    <x v="1"/>
    <s v="1 Season"/>
    <n v="1"/>
    <s v=""/>
    <m/>
    <n v="1"/>
    <s v="Crime TV Shows, International TV Shows, TV Dramas"/>
    <s v="Crime TV Shows"/>
    <s v="Crime TV Shows, International TV Shows, TV Dramas"/>
    <n v="3"/>
  </r>
  <r>
    <n v="3836"/>
    <s v="s3836"/>
    <x v="1"/>
    <s v="Easy"/>
    <m/>
    <s v="Aubrey Plaza, Judy Greer, Jane Adams, Zazie Beetz, Kate Berlant, Aya Cash, Michael Chernus, Kiersey Clemons, Orlando Bloom, Malin Akerman, Marc Maron, Dave Franco, Hannibal Buress, Jake Johnson, Emily Ratajkowski, Andrew Bachelor"/>
    <n v="16"/>
    <s v="United States"/>
    <s v="United States"/>
    <n v="1"/>
    <d v="2019-05-10T00:00:00"/>
    <n v="2019"/>
    <x v="5"/>
    <s v="3 Season"/>
    <n v="3"/>
    <s v=""/>
    <m/>
    <n v="3"/>
    <s v="TV Comedies, TV Dramas"/>
    <s v="TV Comedies"/>
    <s v="TV Comedies, TV Dramas"/>
    <n v="2"/>
  </r>
  <r>
    <n v="3838"/>
    <s v="s3838"/>
    <x v="1"/>
    <s v="Jailbirds"/>
    <m/>
    <m/>
    <n v="0"/>
    <m/>
    <m/>
    <n v="0"/>
    <d v="2019-05-10T00:00:00"/>
    <n v="2019"/>
    <x v="5"/>
    <s v="1 Season"/>
    <n v="1"/>
    <s v=""/>
    <m/>
    <n v="1"/>
    <s v="Docuseries, Reality TV"/>
    <s v="Docuseries"/>
    <s v="Docuseries, Reality TV"/>
    <n v="2"/>
  </r>
  <r>
    <n v="3839"/>
    <s v="s3839"/>
    <x v="1"/>
    <s v="The Mechanism"/>
    <m/>
    <s v="Selton Mello, Caroline Abras, Enrique Diaz, Antonio Saboia, Lee Taylor, Otto Jr., Leonardo Medeiros, Osvaldo Mil, Jonathan Haagensen, Giulio Lopes, Susana Ribeiro"/>
    <n v="11"/>
    <s v="Brazil"/>
    <s v="Brazil"/>
    <n v="1"/>
    <d v="2019-05-10T00:00:00"/>
    <n v="2019"/>
    <x v="5"/>
    <s v="2 Season"/>
    <n v="2"/>
    <s v=""/>
    <m/>
    <n v="2"/>
    <s v="Crime TV Shows, International TV Shows, TV Dramas"/>
    <s v="Crime TV Shows"/>
    <s v="Crime TV Shows, International TV Shows, TV Dramas"/>
    <n v="3"/>
  </r>
  <r>
    <n v="3840"/>
    <s v="s3840"/>
    <x v="1"/>
    <s v="The Princess Weiyoung"/>
    <m/>
    <s v="Tiffany Tang, Luo Jin, Vanness Wu, Rachel Momo, Hsin Ai Lee"/>
    <n v="5"/>
    <s v="China"/>
    <s v="China"/>
    <n v="1"/>
    <d v="2019-05-10T00:00:00"/>
    <n v="2016"/>
    <x v="1"/>
    <s v="1 Season"/>
    <n v="1"/>
    <s v=""/>
    <m/>
    <n v="1"/>
    <s v="International TV Shows, Romantic TV Shows, TV Dramas"/>
    <s v="International TV Shows"/>
    <s v="International TV Shows, Romantic TV Shows, TV Dramas"/>
    <n v="3"/>
  </r>
  <r>
    <n v="3841"/>
    <s v="s3841"/>
    <x v="1"/>
    <s v="The Society"/>
    <m/>
    <s v="Kathryn Newton, Gideon Adlon, Sean Berdy, Natasha Liu Bordizzo, Jacques Colimon, Olivia DeJonge, Alex Fitzalan, Kristine Froseth, Jos√© Juli√°n, Alex MacNicoll, Toby Wallace, Rachel Keller"/>
    <n v="12"/>
    <s v="United States"/>
    <s v="United States"/>
    <n v="1"/>
    <d v="2019-05-10T00:00:00"/>
    <n v="2019"/>
    <x v="5"/>
    <s v="1 Season"/>
    <n v="1"/>
    <s v=""/>
    <m/>
    <n v="1"/>
    <s v="TV Dramas, Teen TV Shows"/>
    <s v="TV Dramas"/>
    <s v="TV Dramas, Teen TV Shows"/>
    <n v="2"/>
  </r>
  <r>
    <n v="3844"/>
    <s v="s3844"/>
    <x v="1"/>
    <s v="Away From Home"/>
    <m/>
    <s v="Li Yongzhen, Zhuang Kebi, Zhang Shunyuan, Wang Wei, Wen Shaoping, Liu Shumin, Lu Huiting, Ye Chengcheng, Chen Yuqi"/>
    <n v="9"/>
    <m/>
    <m/>
    <n v="0"/>
    <d v="2019-05-08T00:00:00"/>
    <n v="2015"/>
    <x v="6"/>
    <s v="1 Season"/>
    <n v="1"/>
    <s v=""/>
    <m/>
    <n v="1"/>
    <s v="International TV Shows, TV Dramas"/>
    <s v="International TV Shows"/>
    <s v="International TV Shows, TV Dramas"/>
    <n v="2"/>
  </r>
  <r>
    <n v="3845"/>
    <s v="s3845"/>
    <x v="1"/>
    <s v="Bibik-Bibikku"/>
    <m/>
    <s v="Ungku Ismail, Fasha Sandha, Bell Ngasri, Wan Sharmila"/>
    <n v="4"/>
    <m/>
    <m/>
    <n v="0"/>
    <d v="2019-05-08T00:00:00"/>
    <n v="2016"/>
    <x v="6"/>
    <s v="1 Season"/>
    <n v="1"/>
    <s v=""/>
    <m/>
    <n v="1"/>
    <s v="International TV Shows, TV Comedies"/>
    <s v="International TV Shows"/>
    <s v="International TV Shows, TV Comedies"/>
    <n v="2"/>
  </r>
  <r>
    <n v="3846"/>
    <s v="s3846"/>
    <x v="1"/>
    <s v="Cinta 100KG"/>
    <m/>
    <s v="Sherry Alhadad, Sharifah Amani, Fezrul Khan, Ungku Hariz, Ruzana Ibrahim, Zain Saidan, Cristina Suzanne, Safia Hanifah"/>
    <n v="8"/>
    <m/>
    <m/>
    <n v="0"/>
    <d v="2019-05-08T00:00:00"/>
    <n v="2016"/>
    <x v="1"/>
    <s v="1 Season"/>
    <n v="1"/>
    <s v=""/>
    <m/>
    <n v="1"/>
    <s v="International TV Shows, Romantic TV Shows, TV Dramas"/>
    <s v="International TV Shows"/>
    <s v="International TV Shows, Romantic TV Shows, TV Dramas"/>
    <n v="3"/>
  </r>
  <r>
    <n v="3847"/>
    <s v="s3847"/>
    <x v="1"/>
    <s v="Cinta Iris"/>
    <m/>
    <s v="Raja Ilya, Nazim Othman, Zain Hamid, Ungku Ismail, Tunku Hanis"/>
    <n v="5"/>
    <m/>
    <m/>
    <n v="0"/>
    <d v="2019-05-08T00:00:00"/>
    <n v="2015"/>
    <x v="6"/>
    <s v="1 Season"/>
    <n v="1"/>
    <s v=""/>
    <m/>
    <n v="1"/>
    <s v="International TV Shows, Romantic TV Shows, TV Dramas"/>
    <s v="International TV Shows"/>
    <s v="International TV Shows, Romantic TV Shows, TV Dramas"/>
    <n v="3"/>
  </r>
  <r>
    <n v="3848"/>
    <s v="s3848"/>
    <x v="1"/>
    <s v="Cinta Si Wedding Planner"/>
    <m/>
    <s v="Mira Filzah, Ady Putra, Fadlan Hazim, Shima Anuar, Nazeera Sardi, Dian P. Ramlee, Wan Sharmila, Rosnah Johari, Idris Md Diah"/>
    <n v="9"/>
    <m/>
    <m/>
    <n v="0"/>
    <d v="2019-05-08T00:00:00"/>
    <n v="2015"/>
    <x v="1"/>
    <s v="1 Season"/>
    <n v="1"/>
    <s v=""/>
    <m/>
    <n v="1"/>
    <s v="International TV Shows, Romantic TV Shows, TV Dramas"/>
    <s v="International TV Shows"/>
    <s v="International TV Shows, Romantic TV Shows, TV Dramas"/>
    <n v="3"/>
  </r>
  <r>
    <n v="3849"/>
    <s v="s3849"/>
    <x v="1"/>
    <s v="Cinta Teruna Kimchi"/>
    <m/>
    <s v="Nazim Othman, Johan As'ari, Nur Risteena, Niena Baharun"/>
    <n v="4"/>
    <m/>
    <m/>
    <n v="0"/>
    <d v="2019-05-08T00:00:00"/>
    <n v="2016"/>
    <x v="6"/>
    <s v="1 Season"/>
    <n v="1"/>
    <s v=""/>
    <m/>
    <n v="1"/>
    <s v="International TV Shows, TV Dramas"/>
    <s v="International TV Shows"/>
    <s v="International TV Shows, TV Dramas"/>
    <n v="2"/>
  </r>
  <r>
    <n v="3850"/>
    <s v="s3850"/>
    <x v="1"/>
    <s v="Secret of Success"/>
    <m/>
    <s v="Jack Tan, Rain Shuaiyu, Rickman Chia, Orange Tan, Bernard Shen Jun, Kopi Lim Guo Wei, Dennis Gan"/>
    <n v="7"/>
    <m/>
    <m/>
    <n v="0"/>
    <d v="2019-05-08T00:00:00"/>
    <n v="2015"/>
    <x v="1"/>
    <s v="1 Season"/>
    <n v="1"/>
    <s v=""/>
    <m/>
    <n v="1"/>
    <s v="International TV Shows, Romantic TV Shows, TV Comedies"/>
    <s v="International TV Shows"/>
    <s v="International TV Shows, Romantic TV Shows, TV Comedies"/>
    <n v="3"/>
  </r>
  <r>
    <n v="3851"/>
    <s v="s3851"/>
    <x v="1"/>
    <s v="The Missing Menu"/>
    <m/>
    <s v="Frederick Lee, Jojo Goh, Karena Teo, Jeffrey Cheng, Janelle Chin"/>
    <n v="5"/>
    <m/>
    <m/>
    <n v="0"/>
    <d v="2019-05-08T00:00:00"/>
    <n v="2016"/>
    <x v="6"/>
    <s v="1 Season"/>
    <n v="1"/>
    <s v=""/>
    <m/>
    <n v="1"/>
    <s v="International TV Shows, TV Dramas"/>
    <s v="International TV Shows"/>
    <s v="International TV Shows, TV Dramas"/>
    <n v="2"/>
  </r>
  <r>
    <n v="3852"/>
    <s v="s3852"/>
    <x v="1"/>
    <s v="Unchained Fate"/>
    <m/>
    <s v="Lenna Lim, Jack Tan, Rickman Chia, Rabbit Chen, Kopi Lim Guo Wei, Agnes Wang, Allan Toh, Mandy Chen, Tan Hau Yen"/>
    <n v="9"/>
    <m/>
    <m/>
    <n v="0"/>
    <d v="2019-05-08T00:00:00"/>
    <n v="2016"/>
    <x v="1"/>
    <s v="1 Season"/>
    <n v="1"/>
    <s v=""/>
    <m/>
    <n v="1"/>
    <s v="International TV Shows, TV Dramas, TV Sci-Fi &amp; Fantasy"/>
    <s v="International TV Shows"/>
    <s v="International TV Shows, TV Dramas, TV Sci-Fi &amp; Fantasy"/>
    <n v="3"/>
  </r>
  <r>
    <n v="3853"/>
    <s v="s3853"/>
    <x v="1"/>
    <s v="Abyss"/>
    <m/>
    <s v="Park Bo-young, Ahn Hyo-seop, Lee Sung-jae, Lee Si-eon, Han So-hee, Kwon Soo-hyun, Kim Sa-rang, Ahn Se-ha, Yun Yoo-sun"/>
    <n v="9"/>
    <s v="South Korea"/>
    <s v="South Korea"/>
    <n v="1"/>
    <d v="2019-05-07T00:00:00"/>
    <n v="2019"/>
    <x v="1"/>
    <s v="1 Season"/>
    <n v="1"/>
    <s v=""/>
    <m/>
    <n v="1"/>
    <s v="Crime TV Shows, International TV Shows, Korean TV Shows"/>
    <s v="Crime TV Shows"/>
    <s v="Crime TV Shows, International TV Shows, Korean TV Shows"/>
    <n v="3"/>
  </r>
  <r>
    <n v="3854"/>
    <s v="s3854"/>
    <x v="1"/>
    <s v="I Have a Script"/>
    <m/>
    <s v="Souad Abdullah, Shujoon, Fatima Al Safi"/>
    <n v="3"/>
    <m/>
    <m/>
    <n v="0"/>
    <d v="2019-05-07T00:00:00"/>
    <n v="2019"/>
    <x v="1"/>
    <s v="1 Season"/>
    <n v="1"/>
    <s v=""/>
    <m/>
    <n v="1"/>
    <s v="International TV Shows, TV Comedies, TV Dramas"/>
    <s v="International TV Shows"/>
    <s v="International TV Shows, TV Comedies, TV Dramas"/>
    <n v="3"/>
  </r>
  <r>
    <n v="3855"/>
    <s v="s3855"/>
    <x v="1"/>
    <s v="In the Bosom of a Thorn"/>
    <m/>
    <s v="Elham Al Fadalah, Ibrahim Al-Harbi, Khaled Al-Buraiki, Layla Abdullah, Noor Alghandour, Abeer Ahmad"/>
    <n v="6"/>
    <s v="Kuwait"/>
    <s v="Kuwait"/>
    <n v="1"/>
    <d v="2019-05-07T00:00:00"/>
    <n v="2019"/>
    <x v="1"/>
    <s v="1 Season"/>
    <n v="1"/>
    <s v=""/>
    <m/>
    <n v="1"/>
    <s v="International TV Shows, TV Dramas"/>
    <s v="International TV Shows"/>
    <s v="International TV Shows, TV Dramas"/>
    <n v="2"/>
  </r>
  <r>
    <n v="3856"/>
    <s v="s3856"/>
    <x v="1"/>
    <s v="The Writer"/>
    <m/>
    <s v="Bassel Khayyat, Daniella Rahme, Nada Abou Farhat, Nicolas Daniel, Gabriel Yammine"/>
    <n v="5"/>
    <s v="Lebanon"/>
    <s v="Lebanon"/>
    <n v="1"/>
    <d v="2019-05-07T00:00:00"/>
    <n v="2019"/>
    <x v="1"/>
    <s v="1 Season"/>
    <n v="1"/>
    <s v=""/>
    <m/>
    <n v="1"/>
    <s v="Crime TV Shows, International TV Shows, TV Dramas"/>
    <s v="Crime TV Shows"/>
    <s v="Crime TV Shows, International TV Shows, TV Dramas"/>
    <n v="3"/>
  </r>
  <r>
    <n v="3857"/>
    <s v="s3857"/>
    <x v="1"/>
    <s v="What If?"/>
    <m/>
    <s v="Monther Rayahnah, Khaled Ameen, Aseel Omran, Rawan Mahdi, Ali Al-Husseini, Abdullah Al-Turkumani"/>
    <n v="6"/>
    <m/>
    <m/>
    <n v="0"/>
    <d v="2019-05-07T00:00:00"/>
    <n v="2019"/>
    <x v="1"/>
    <s v="1 Season"/>
    <n v="1"/>
    <s v=""/>
    <m/>
    <n v="1"/>
    <s v="International TV Shows, TV Dramas"/>
    <s v="International TV Shows"/>
    <s v="International TV Shows, TV Dramas"/>
    <n v="2"/>
  </r>
  <r>
    <n v="3861"/>
    <s v="s3861"/>
    <x v="1"/>
    <s v="Crime Diaries: Night Out"/>
    <s v="Felipe Cano"/>
    <s v="Sebasti√°n Osorio, Fabiana Medina, Laura Osma, Enrique Carriazo, Juli√°n Rom√°n, Juliana Vel√°squez, Juan Pablo Urrego, Carlos Vergara, Ernesto Campos, Fabio Rubiano, Ernesto Benjumea, Jairo Camargo, Marcela Agudelo"/>
    <n v="13"/>
    <s v="Mexico"/>
    <s v="Mexico"/>
    <n v="1"/>
    <d v="2019-05-03T00:00:00"/>
    <n v="2019"/>
    <x v="5"/>
    <s v="1 Season"/>
    <n v="1"/>
    <s v=""/>
    <m/>
    <n v="1"/>
    <s v="Crime TV Shows, International TV Shows, Spanish-Language TV Shows"/>
    <s v="Crime TV Shows"/>
    <s v="Crime TV Shows, International TV Shows, Spanish-Language TV Shows"/>
    <n v="3"/>
  </r>
  <r>
    <n v="3862"/>
    <s v="s3862"/>
    <x v="1"/>
    <s v="Cupcake &amp; Dino - General Services"/>
    <m/>
    <s v="Justin Collette, Mark Little, Kyle Dooley, Mark Forward, Joris Jarksy, Julie Lemieux, Kayla Lorette, Julie Sype"/>
    <n v="8"/>
    <s v="Canada"/>
    <s v="Canada, Brazil"/>
    <n v="2"/>
    <d v="2019-05-03T00:00:00"/>
    <n v="2019"/>
    <x v="8"/>
    <s v="2 Season"/>
    <n v="2"/>
    <s v=""/>
    <m/>
    <n v="2"/>
    <s v="Kids' TV, TV Comedies"/>
    <s v="Kids' TV"/>
    <s v="Kids' TV, TV Comedies"/>
    <n v="2"/>
  </r>
  <r>
    <n v="3865"/>
    <s v="s3865"/>
    <x v="1"/>
    <s v="Flinch"/>
    <m/>
    <s v="Desiree Burch, Lloyd Griffith, Seann Walsh"/>
    <n v="3"/>
    <s v="United Kingdom"/>
    <s v="United Kingdom"/>
    <n v="1"/>
    <d v="2019-05-03T00:00:00"/>
    <n v="2019"/>
    <x v="6"/>
    <s v="1 Season"/>
    <n v="1"/>
    <s v=""/>
    <m/>
    <n v="1"/>
    <s v="Reality TV"/>
    <s v="Reality TV"/>
    <s v="Reality TV"/>
    <n v="1"/>
  </r>
  <r>
    <n v="3868"/>
    <s v="s3868"/>
    <x v="1"/>
    <s v="Tuca &amp; Bertie"/>
    <m/>
    <s v="Tiffany Haddish, Ali Wong, Steven Yeun, Nicole Byer, Richard E. Grant, Reggie Watts"/>
    <n v="6"/>
    <s v="United States"/>
    <s v="United States"/>
    <n v="1"/>
    <d v="2019-05-03T00:00:00"/>
    <n v="2019"/>
    <x v="5"/>
    <s v="1 Season"/>
    <n v="1"/>
    <s v=""/>
    <m/>
    <n v="1"/>
    <s v="TV Comedies"/>
    <s v="TV Comedies"/>
    <s v="TV Comedies"/>
    <n v="1"/>
  </r>
  <r>
    <n v="3871"/>
    <s v="s3871"/>
    <x v="1"/>
    <s v="Code Geass: Lelouch of the Rebellion"/>
    <m/>
    <s v="Jun Fukuyama, Takahiro Sakurai, Yukana, Ami Koshimizu, Kaori Nazuka, Fumiko Orikasa, Sayaka Ohara, Noriaki Sugiyama, Takahiro Mizushima, Soichiro Hoshi, Yuko Goto"/>
    <n v="11"/>
    <s v="Japan"/>
    <s v="Japan"/>
    <n v="1"/>
    <d v="2019-05-01T00:00:00"/>
    <n v="2008"/>
    <x v="5"/>
    <s v="2 Season"/>
    <n v="2"/>
    <s v=""/>
    <m/>
    <n v="2"/>
    <s v="Anime Series, International TV Shows"/>
    <s v="Anime Series"/>
    <s v="Anime Series, International TV Shows"/>
    <n v="2"/>
  </r>
  <r>
    <n v="3877"/>
    <s v="s3877"/>
    <x v="1"/>
    <s v="Angel 'N' Devil"/>
    <m/>
    <s v="Simon Lian, Teddy Chen, Sylvia Wang, Cosmos Lin, Ting Liu, Lucia Chen, Allie Ji, Sunnee Yang, Na Wei-hsun"/>
    <n v="9"/>
    <s v="Taiwan"/>
    <s v="Taiwan"/>
    <n v="1"/>
    <d v="2019-04-30T00:00:00"/>
    <n v="2014"/>
    <x v="1"/>
    <s v="1 Season"/>
    <n v="1"/>
    <s v=""/>
    <m/>
    <n v="1"/>
    <s v="International TV Shows, TV Action &amp; Adventure, TV Comedies"/>
    <s v="International TV Shows"/>
    <s v="International TV Shows, TV Action &amp; Adventure, TV Comedies"/>
    <n v="3"/>
  </r>
  <r>
    <n v="3879"/>
    <s v="s3879"/>
    <x v="1"/>
    <s v="Hong Kong West Side Stories"/>
    <m/>
    <s v="Louis Cheung, Myolie Wu, Justin Cheung, Brian Chan, Raymond Chiu, Fish Liew, Lee Sheung Ching, Kaki Sham, Gregory Wong, Thor Lok"/>
    <n v="10"/>
    <s v="Hong Kong"/>
    <s v="Hong Kong"/>
    <n v="1"/>
    <d v="2019-04-30T00:00:00"/>
    <n v="2018"/>
    <x v="5"/>
    <s v="1 Season"/>
    <n v="1"/>
    <s v=""/>
    <m/>
    <n v="1"/>
    <s v="International TV Shows, TV Comedies, TV Dramas"/>
    <s v="International TV Shows"/>
    <s v="International TV Shows, TV Comedies, TV Dramas"/>
    <n v="3"/>
  </r>
  <r>
    <n v="3880"/>
    <s v="s3880"/>
    <x v="1"/>
    <s v="Ingress: The Animation"/>
    <m/>
    <s v="Yoshiki Nakajima, Reina Ueda, Shigeo Kiyama, Tarusuke Shingaki, Kohsuke Toriumi, Kentaro Tone, Hiroo Sasaki, Megumi Ogata"/>
    <n v="8"/>
    <s v="Japan"/>
    <s v="Japan"/>
    <n v="1"/>
    <d v="2019-04-30T00:00:00"/>
    <n v="2018"/>
    <x v="5"/>
    <s v="1 Season"/>
    <n v="1"/>
    <s v=""/>
    <m/>
    <n v="1"/>
    <s v="Anime Series, Crime TV Shows, International TV Shows"/>
    <s v="Anime Series"/>
    <s v="Anime Series, Crime TV Shows, International TV Shows"/>
    <n v="3"/>
  </r>
  <r>
    <n v="3881"/>
    <s v="s3881"/>
    <x v="1"/>
    <s v="K.O. One Re-act"/>
    <m/>
    <s v="Jiro Wang, Pets Tseng, Sam Lin, Sylvia Wang, Wes Lo, Wayne Huang, Xu Ming-jie, Ba Yu, Emily Tsai, Chen Bo-zheng, Nylon Chen, Na Wei-hsun"/>
    <n v="12"/>
    <m/>
    <m/>
    <n v="0"/>
    <d v="2019-04-30T00:00:00"/>
    <n v="2013"/>
    <x v="1"/>
    <s v="1 Season"/>
    <n v="1"/>
    <s v=""/>
    <m/>
    <n v="1"/>
    <s v="International TV Shows, TV Comedies, TV Dramas"/>
    <s v="International TV Shows"/>
    <s v="International TV Shows, TV Comedies, TV Dramas"/>
    <n v="3"/>
  </r>
  <r>
    <n v="3882"/>
    <s v="s3882"/>
    <x v="1"/>
    <s v="K.O.3an Guo"/>
    <m/>
    <s v="George Hu, Chen De-xiu, Bo Yan, Lorene Ren, Tsai Yi-chen, Benjamin H. Wang, Wes Lo, Shao Xiang, Pets Tseng, Nylon Chen, Wu Xiong"/>
    <n v="11"/>
    <s v="Taiwan"/>
    <s v="Taiwan"/>
    <n v="1"/>
    <d v="2019-04-30T00:00:00"/>
    <n v="2009"/>
    <x v="1"/>
    <s v="1 Season"/>
    <n v="1"/>
    <s v=""/>
    <m/>
    <n v="1"/>
    <s v="International TV Shows, TV Comedies, TV Sci-Fi &amp; Fantasy"/>
    <s v="International TV Shows"/>
    <s v="International TV Shows, TV Comedies, TV Sci-Fi &amp; Fantasy"/>
    <n v="3"/>
  </r>
  <r>
    <n v="3883"/>
    <s v="s3883"/>
    <x v="1"/>
    <s v="KO One Return"/>
    <m/>
    <s v="Jiro Wang, Pets Tseng, Sam Lin, Xu Ming-jie, Sylvia Wang, Monkey Shao, Zhang Hao Ming, Na Wei-hsun"/>
    <n v="8"/>
    <m/>
    <m/>
    <n v="0"/>
    <d v="2019-04-30T00:00:00"/>
    <n v="2012"/>
    <x v="5"/>
    <s v="1 Season"/>
    <n v="1"/>
    <s v=""/>
    <m/>
    <n v="1"/>
    <s v="International TV Shows, TV Comedies, TV Dramas"/>
    <s v="International TV Shows"/>
    <s v="International TV Shows, TV Comedies, TV Dramas"/>
    <n v="3"/>
  </r>
  <r>
    <n v="3884"/>
    <s v="s3884"/>
    <x v="1"/>
    <s v="The Outsiders"/>
    <m/>
    <s v="Dylan Kuo, Ady An, Lan Cheng-Lung, Michael Chang, Joelle Lu"/>
    <n v="5"/>
    <s v="Taiwan"/>
    <s v="Taiwan"/>
    <n v="1"/>
    <d v="2019-04-30T00:00:00"/>
    <n v="2004"/>
    <x v="5"/>
    <s v="1 Season"/>
    <n v="1"/>
    <s v=""/>
    <m/>
    <n v="1"/>
    <s v="Crime TV Shows, International TV Shows, Romantic TV Shows"/>
    <s v="Crime TV Shows"/>
    <s v="Crime TV Shows, International TV Shows, Romantic TV Shows"/>
    <n v="3"/>
  </r>
  <r>
    <n v="3885"/>
    <s v="s3885"/>
    <x v="1"/>
    <s v="Ash vs. Evil Dead"/>
    <m/>
    <s v="Bruce Campbell, Lucy Lawless, Ray Santiago, Dana DeLorenzo, Jill Marie Jones"/>
    <n v="5"/>
    <s v="United States"/>
    <s v="United States"/>
    <n v="1"/>
    <d v="2019-04-29T00:00:00"/>
    <n v="2018"/>
    <x v="5"/>
    <s v="3 Season"/>
    <n v="3"/>
    <s v=""/>
    <m/>
    <n v="3"/>
    <s v="TV Action &amp; Adventure, TV Comedies, TV Horror"/>
    <s v="TV Action &amp; Adventure"/>
    <s v="TV Action &amp; Adventure, TV Comedies, TV Horror"/>
    <n v="3"/>
  </r>
  <r>
    <n v="3887"/>
    <s v="s3887"/>
    <x v="1"/>
    <s v="Se√±ora Acero"/>
    <m/>
    <s v="Blanca Soto, Litzy, Dami√°n Alc√°zar, Marco P√©rez, Jorge Z√°rate, Rossana San Juan, Andr√©s Palacios, Rebecca Jones, Lincoln Palomeque"/>
    <n v="9"/>
    <s v="Mexico"/>
    <s v="Mexico, United States"/>
    <n v="2"/>
    <d v="2019-04-28T00:00:00"/>
    <n v="2018"/>
    <x v="5"/>
    <s v="5 Season"/>
    <n v="5"/>
    <s v=""/>
    <m/>
    <n v="5"/>
    <s v="Crime TV Shows, International TV Shows, Spanish-Language TV Shows"/>
    <s v="Crime TV Shows"/>
    <s v="Crime TV Shows, International TV Shows, Spanish-Language TV Shows"/>
    <n v="3"/>
  </r>
  <r>
    <n v="3888"/>
    <s v="s3888"/>
    <x v="1"/>
    <s v="Chambers"/>
    <m/>
    <s v="Sivan Alyra Rose, Uma Thurman, Tony Goldwyn, Marcus LaVoi, Nicholas Galitzine, Kyanna Simone Simpson, Griffin Powell-Arcand, Lilli Kay, Sarah Mezzanotte, Lilliya Scarlett Reid"/>
    <n v="10"/>
    <s v="United States"/>
    <s v="United States"/>
    <n v="1"/>
    <d v="2019-04-26T00:00:00"/>
    <n v="2019"/>
    <x v="5"/>
    <s v="1 Season"/>
    <n v="1"/>
    <s v=""/>
    <m/>
    <n v="1"/>
    <s v="TV Horror, TV Mysteries, Teen TV Shows"/>
    <s v="TV Horror"/>
    <s v="TV Horror, TV Mysteries, Teen TV Shows"/>
    <n v="3"/>
  </r>
  <r>
    <n v="3893"/>
    <s v="s3893"/>
    <x v="1"/>
    <s v="Street Food"/>
    <m/>
    <m/>
    <n v="0"/>
    <s v="United States"/>
    <s v="United States"/>
    <n v="1"/>
    <d v="2019-04-26T00:00:00"/>
    <n v="2019"/>
    <x v="6"/>
    <s v="1 Season"/>
    <n v="1"/>
    <s v=""/>
    <m/>
    <n v="1"/>
    <s v="Docuseries"/>
    <s v="Docuseries"/>
    <s v="Docuseries"/>
    <n v="1"/>
  </r>
  <r>
    <n v="3894"/>
    <s v="s3894"/>
    <x v="1"/>
    <s v="The Hateful Eight: Extended Version"/>
    <s v="Quentin Tarantino"/>
    <s v="Samuel L. Jackson, Kurt Russell, Jennifer Jason Leigh, Walton Goggins, Demi√°n Bichir, Tim Roth, Michael Madsen, Bruce Dern, James Parks"/>
    <n v="9"/>
    <m/>
    <m/>
    <n v="0"/>
    <d v="2019-04-25T00:00:00"/>
    <n v="2015"/>
    <x v="12"/>
    <s v="1 Season"/>
    <n v="1"/>
    <s v=""/>
    <m/>
    <n v="1"/>
    <s v="TV Shows"/>
    <s v="TV Shows"/>
    <s v="TV Shows"/>
    <n v="1"/>
  </r>
  <r>
    <n v="3898"/>
    <s v="s3898"/>
    <x v="1"/>
    <s v="KO One"/>
    <m/>
    <s v="Aaron Yan, Jiro Wang, Calvin Ka-Sing Chen, Danson Tang, Tsai Yi-chen, Alien Huang"/>
    <n v="6"/>
    <s v="Taiwan"/>
    <s v="Taiwan"/>
    <n v="1"/>
    <d v="2019-04-19T00:00:00"/>
    <n v="2005"/>
    <x v="5"/>
    <s v="1 Season"/>
    <n v="1"/>
    <s v=""/>
    <m/>
    <n v="1"/>
    <s v="International TV Shows, TV Action &amp; Adventure, TV Comedies"/>
    <s v="International TV Shows"/>
    <s v="International TV Shows, TV Action &amp; Adventure, TV Comedies"/>
    <n v="3"/>
  </r>
  <r>
    <n v="3899"/>
    <s v="s3899"/>
    <x v="1"/>
    <s v="Lunatics"/>
    <m/>
    <s v="Chris Lilley"/>
    <n v="1"/>
    <s v="Australia"/>
    <s v="Australia"/>
    <n v="1"/>
    <d v="2019-04-19T00:00:00"/>
    <n v="2019"/>
    <x v="5"/>
    <s v="1 Season"/>
    <n v="1"/>
    <s v=""/>
    <m/>
    <n v="1"/>
    <s v="International TV Shows, TV Comedies"/>
    <s v="International TV Shows"/>
    <s v="International TV Shows, TV Comedies"/>
    <n v="2"/>
  </r>
  <r>
    <n v="3901"/>
    <s v="s3901"/>
    <x v="1"/>
    <s v="My Dear Boy"/>
    <m/>
    <s v="Ruby Lin, Derek Chang, Lee Lee-zen, Archie Kao, Yen Yi-wen, Chu Chung-heng, Aaron Chen, Greg Han, Wen Chen-ling, Zhang Guang-chen"/>
    <n v="10"/>
    <s v="Taiwan"/>
    <s v="Taiwan"/>
    <n v="1"/>
    <d v="2019-04-19T00:00:00"/>
    <n v="2017"/>
    <x v="5"/>
    <s v="1 Season"/>
    <n v="1"/>
    <s v=""/>
    <m/>
    <n v="1"/>
    <s v="International TV Shows, Romantic TV Shows"/>
    <s v="International TV Shows"/>
    <s v="International TV Shows, Romantic TV Shows"/>
    <n v="2"/>
  </r>
  <r>
    <n v="3902"/>
    <s v="s3902"/>
    <x v="1"/>
    <s v="Rilakkuma and Kaoru"/>
    <m/>
    <s v="Mikako Tabe, Soki Matsumoto, Takayuki Yamada, Mai Kanazawa, Shigeru Sugimoto, Issei Takubo, Kanako Nishiyama, Yuzuha Kobayashi, Masako Matsuno, Kana Odaira, Hitoshi Honma, Ayano Kinashi"/>
    <n v="12"/>
    <s v="Japan"/>
    <s v="Japan, United States"/>
    <n v="2"/>
    <d v="2019-04-19T00:00:00"/>
    <n v="2019"/>
    <x v="6"/>
    <s v="1 Season"/>
    <n v="1"/>
    <s v=""/>
    <m/>
    <n v="1"/>
    <s v="Anime Series, International TV Shows"/>
    <s v="Anime Series"/>
    <s v="Anime Series, International TV Shows"/>
    <n v="2"/>
  </r>
  <r>
    <n v="3903"/>
    <s v="s3903"/>
    <x v="1"/>
    <s v="Samantha!"/>
    <m/>
    <s v="Emmanuelle Ara√∫jo, Douglas Silva, Sabrina Nonata, Cau√£ Gon√ßalves, Daniel Furlan, Alice Braga, Alessandra Negrini, Lorena Comparato, Rodrigo Pandolfo, Luciana Vendramini, Maria Eduarda, Sidney Alexandre, Enzo Ovideo, Mauricio Xavier, Paulo Tiefenthaler, Ary Fran√ßa"/>
    <n v="16"/>
    <s v="Brazil"/>
    <s v="Brazil"/>
    <n v="1"/>
    <d v="2019-04-19T00:00:00"/>
    <n v="2019"/>
    <x v="5"/>
    <s v="2 Season"/>
    <n v="2"/>
    <s v=""/>
    <m/>
    <n v="2"/>
    <s v="International TV Shows, TV Comedies"/>
    <s v="International TV Shows"/>
    <s v="International TV Shows, TV Comedies"/>
    <n v="2"/>
  </r>
  <r>
    <n v="3921"/>
    <s v="s3921"/>
    <x v="1"/>
    <s v="Crazy Ex-Girlfriend"/>
    <m/>
    <s v="Rachel Bloom, Vincent Rodriguez III, Santino Fontana, Donna Lynne Champlin, Pete Gardner, Vella Lovell, Gabrielle Ruiz, Scott Michael Foster"/>
    <n v="8"/>
    <s v="United States"/>
    <s v="United States"/>
    <n v="1"/>
    <d v="2019-04-13T00:00:00"/>
    <n v="2019"/>
    <x v="5"/>
    <s v="4 Season"/>
    <n v="4"/>
    <s v=""/>
    <m/>
    <n v="4"/>
    <s v="Romantic TV Shows, TV Comedies"/>
    <s v="Romantic TV Shows"/>
    <s v="Romantic TV Shows, TV Comedies"/>
    <n v="2"/>
  </r>
  <r>
    <n v="3926"/>
    <s v="s3926"/>
    <x v="1"/>
    <s v="Huge in France"/>
    <m/>
    <s v="Gad Elmaleh, Scott Keiji Takeda, Jordan Ver Hoeve, Erinn Hayes, Matthew Del Negro"/>
    <n v="5"/>
    <s v="United States"/>
    <s v="United States"/>
    <n v="1"/>
    <d v="2019-04-12T00:00:00"/>
    <n v="2019"/>
    <x v="5"/>
    <s v="1 Season"/>
    <n v="1"/>
    <s v=""/>
    <m/>
    <n v="1"/>
    <s v="TV Comedies"/>
    <s v="TV Comedies"/>
    <s v="TV Comedies"/>
    <n v="1"/>
  </r>
  <r>
    <n v="3928"/>
    <s v="s3928"/>
    <x v="1"/>
    <s v="New Girl"/>
    <m/>
    <s v="Zooey Deschanel, Jake Johnson, Max Greenfield, Hannah Simone, Lamorne Morris, Damon Wayans Jr."/>
    <n v="6"/>
    <s v="United States"/>
    <s v="United States"/>
    <n v="1"/>
    <d v="2019-04-11T00:00:00"/>
    <n v="2018"/>
    <x v="1"/>
    <s v="7 Season"/>
    <n v="7"/>
    <s v=""/>
    <m/>
    <n v="7"/>
    <s v="Romantic TV Shows, TV Comedies"/>
    <s v="Romantic TV Shows"/>
    <s v="Romantic TV Shows, TV Comedies"/>
    <n v="2"/>
  </r>
  <r>
    <n v="3929"/>
    <s v="s3929"/>
    <x v="1"/>
    <s v="Persona"/>
    <s v="Lee Kyoungmi, Yim Pilsung, Jeon Go-woon, Kim Jong-kwan"/>
    <s v="Lee Ji-eun (IU), Bae Doona, Park Hae Soo, Kim Tae-hun, Shim Dal-gi, Lee Sung-wook, Jung Jun Won"/>
    <n v="7"/>
    <s v="South Korea"/>
    <s v="South Korea"/>
    <n v="1"/>
    <d v="2019-04-11T00:00:00"/>
    <n v="2019"/>
    <x v="5"/>
    <s v="1 Season"/>
    <n v="1"/>
    <s v=""/>
    <m/>
    <n v="1"/>
    <s v="International TV Shows, Korean TV Shows, TV Dramas"/>
    <s v="International TV Shows"/>
    <s v="International TV Shows, Korean TV Shows, TV Dramas"/>
    <n v="3"/>
  </r>
  <r>
    <n v="3932"/>
    <s v="s3932"/>
    <x v="1"/>
    <s v="You vs. Wild"/>
    <m/>
    <s v="Bear Grylls"/>
    <n v="1"/>
    <s v="United States"/>
    <s v="United States"/>
    <n v="1"/>
    <d v="2019-04-10T00:00:00"/>
    <n v="2019"/>
    <x v="6"/>
    <s v="1 Season"/>
    <n v="1"/>
    <s v=""/>
    <m/>
    <n v="1"/>
    <s v="Kids' TV, Reality TV, Science &amp; Nature TV"/>
    <s v="Kids' TV"/>
    <s v="Kids' TV, Reality TV, Science &amp; Nature TV"/>
    <n v="3"/>
  </r>
  <r>
    <n v="3935"/>
    <s v="s3935"/>
    <x v="1"/>
    <s v="Time: The Kalief Browder Story"/>
    <m/>
    <m/>
    <n v="0"/>
    <s v="United States"/>
    <s v="United States"/>
    <n v="1"/>
    <d v="2019-04-07T00:00:00"/>
    <n v="2017"/>
    <x v="5"/>
    <s v="1 Season"/>
    <n v="1"/>
    <s v=""/>
    <m/>
    <n v="1"/>
    <s v="Docuseries"/>
    <s v="Docuseries"/>
    <s v="Docuseries"/>
    <n v="1"/>
  </r>
  <r>
    <n v="3937"/>
    <s v="s3937"/>
    <x v="1"/>
    <s v="Derek"/>
    <m/>
    <s v="Ricky Gervais, Kerry Godliman, Karl Pilkington, David Earl, Kay Noone, Tim Barlow, Arthur Nightingale, Sheila Collings, Margaret Towner, Barry Martin, Prem Modgil, Blanche Williams, Ninette Finch, Brett Goldstein, Ruth Bratt, Holli Dempsey"/>
    <n v="16"/>
    <s v="United Kingdom"/>
    <s v="United Kingdom"/>
    <n v="1"/>
    <d v="2019-04-05T00:00:00"/>
    <n v="2015"/>
    <x v="5"/>
    <s v="3 Season"/>
    <n v="3"/>
    <s v=""/>
    <m/>
    <n v="3"/>
    <s v="British TV Shows, International TV Shows, TV Comedies"/>
    <s v="British TV Shows"/>
    <s v="British TV Shows, International TV Shows, TV Comedies"/>
    <n v="3"/>
  </r>
  <r>
    <n v="3938"/>
    <s v="s3938"/>
    <x v="1"/>
    <s v="Imposters"/>
    <m/>
    <s v="Inbar Lavi, Rob Heaps, Parker Young, Marianne Rend√≥n, Stephen Bishop, Brian Benben, Katherine La Nasa"/>
    <n v="7"/>
    <s v="United States"/>
    <s v="United States"/>
    <n v="1"/>
    <d v="2019-04-05T00:00:00"/>
    <n v="2017"/>
    <x v="5"/>
    <s v="2 Season"/>
    <n v="2"/>
    <s v=""/>
    <m/>
    <n v="2"/>
    <s v="Crime TV Shows, International TV Shows, TV Comedies"/>
    <s v="Crime TV Shows"/>
    <s v="Crime TV Shows, International TV Shows, TV Comedies"/>
    <n v="3"/>
  </r>
  <r>
    <n v="3939"/>
    <s v="s3939"/>
    <x v="1"/>
    <s v="Our Planet"/>
    <m/>
    <s v="David Attenborough"/>
    <n v="1"/>
    <s v="United States"/>
    <s v="United States, United Kingdom"/>
    <n v="2"/>
    <d v="2019-04-05T00:00:00"/>
    <n v="2019"/>
    <x v="6"/>
    <s v="1 Season"/>
    <n v="1"/>
    <s v=""/>
    <m/>
    <n v="1"/>
    <s v="Docuseries, Science &amp; Nature TV"/>
    <s v="Docuseries"/>
    <s v="Docuseries, Science &amp; Nature TV"/>
    <n v="2"/>
  </r>
  <r>
    <n v="3941"/>
    <s v="s3941"/>
    <x v="1"/>
    <s v="Quicksand"/>
    <m/>
    <s v="Hanna Ard√©hn, Felix Sandman, William Spetz, Ella Rappich, David Dencik, Reuben Sallmander, Maria Sundbom, Rebecka Hemse, Arvid Sand, Helena af Sandeberg, Anna Bj√∂rk"/>
    <n v="11"/>
    <s v="Sweden"/>
    <s v="Sweden"/>
    <n v="1"/>
    <d v="2019-04-05T00:00:00"/>
    <n v="2019"/>
    <x v="5"/>
    <s v="1 Season"/>
    <n v="1"/>
    <s v=""/>
    <m/>
    <n v="1"/>
    <s v="Crime TV Shows, International TV Shows, TV Dramas"/>
    <s v="Crime TV Shows"/>
    <s v="Crime TV Shows, International TV Shows, TV Dramas"/>
    <n v="3"/>
  </r>
  <r>
    <n v="3942"/>
    <s v="s3942"/>
    <x v="1"/>
    <s v="Rimba Racer"/>
    <m/>
    <s v="Steven Tan, Iain McNally, Chi-Ren Choong, Kevin Adrian Barnaby, Tikriti Shabudin, Sherilyn Pang Li Ching, Azman Zulkiply"/>
    <n v="7"/>
    <s v="Malaysia"/>
    <s v="Malaysia"/>
    <n v="1"/>
    <d v="2019-04-05T00:00:00"/>
    <n v="2017"/>
    <x v="6"/>
    <s v="1 Season"/>
    <n v="1"/>
    <s v=""/>
    <m/>
    <n v="1"/>
    <s v="Kids' TV"/>
    <s v="Kids' TV"/>
    <s v="Kids' TV"/>
    <n v="1"/>
  </r>
  <r>
    <n v="3943"/>
    <s v="s3943"/>
    <x v="1"/>
    <s v="Roman Empire: Reign of Blood"/>
    <m/>
    <s v="Sean Bean, Aaron Jakubenko, Edwin Wright, Mike Edward, Genevieve Aitken, John Bach, Tai Berdinner-Blades, Jared Turner, Andrew Foster, Calum Gittins, Shane Bartle, Ella Becroft, Lisa Chappell, Emma Fenton, Phil Brown, Carl Bland, Adam Gardiner"/>
    <n v="17"/>
    <s v="Canada"/>
    <s v="Canada, United States"/>
    <n v="2"/>
    <d v="2019-04-05T00:00:00"/>
    <n v="2019"/>
    <x v="5"/>
    <s v="3 Season"/>
    <n v="3"/>
    <s v=""/>
    <m/>
    <n v="3"/>
    <s v="Docuseries"/>
    <s v="Docuseries"/>
    <s v="Docuseries"/>
    <n v="1"/>
  </r>
  <r>
    <n v="3944"/>
    <s v="s3944"/>
    <x v="1"/>
    <s v="Spirit: Riding Free"/>
    <m/>
    <s v="Amber Frank, Sydney Park, Bailey Gambertoglio, Darcy Rose Byrnes, Nolan North, Kari Wahlgren, Andy Pessoa, Tiya Sircar, Jonathan Craig WIlliams, Robert Knepper"/>
    <n v="10"/>
    <s v="United States"/>
    <s v="United States"/>
    <n v="1"/>
    <d v="2019-04-05T00:00:00"/>
    <n v="2019"/>
    <x v="8"/>
    <s v="8 Season"/>
    <n v="8"/>
    <s v=""/>
    <m/>
    <n v="8"/>
    <s v="Kids' TV"/>
    <s v="Kids' TV"/>
    <s v="Kids' TV"/>
    <n v="1"/>
  </r>
  <r>
    <n v="3945"/>
    <s v="s3945"/>
    <x v="1"/>
    <s v="Tijuana"/>
    <m/>
    <s v="Dami√°n Alc√°zar, Tamara Vallarta, Rolf Petersen, Claudette Maill√©, Tet√© Espinoza, Iv√°n Arag√≥n, Martha Claudia Moreno, Ed√©n Villavicencio, Carlos Corona, Giancarlo Ruiz, Mayra Batalla, Rodrigo Abed, Roberto Mateos, Anabel Ferreira, Roberto Sosa"/>
    <n v="15"/>
    <s v="Mexico"/>
    <s v="Mexico"/>
    <n v="1"/>
    <d v="2019-04-05T00:00:00"/>
    <n v="2019"/>
    <x v="5"/>
    <s v="1 Season"/>
    <n v="1"/>
    <s v=""/>
    <m/>
    <n v="1"/>
    <s v="Crime TV Shows, International TV Shows, Spanish-Language TV Shows"/>
    <s v="Crime TV Shows"/>
    <s v="Crime TV Shows, International TV Shows, Spanish-Language TV Shows"/>
    <n v="3"/>
  </r>
  <r>
    <n v="3947"/>
    <s v="s3947"/>
    <x v="1"/>
    <s v="Possessed"/>
    <m/>
    <s v="Song Sae-byeok, Go Joon-hee, Youn Jung-hoon, Jo Han-sun, Lee Won-jong, Park Gene-woo, Kwon Hyuk-hyun, Park Sang-min"/>
    <n v="8"/>
    <s v="South Korea"/>
    <s v="South Korea"/>
    <n v="1"/>
    <d v="2019-04-04T00:00:00"/>
    <n v="2019"/>
    <x v="5"/>
    <s v="1 Season"/>
    <n v="1"/>
    <s v=""/>
    <m/>
    <n v="1"/>
    <s v="Crime TV Shows, International TV Shows, Korean TV Shows"/>
    <s v="Crime TV Shows"/>
    <s v="Crime TV Shows, International TV Shows, Korean TV Shows"/>
    <n v="3"/>
  </r>
  <r>
    <n v="3950"/>
    <s v="s3950"/>
    <x v="1"/>
    <s v="Tango"/>
    <m/>
    <s v="Bassel Khayyat, Daniella Rahme, Bassam Moughneih, Dana Mardini, Youssef Haddad, Talal Jarday, Sameera Barody"/>
    <n v="7"/>
    <s v="Lebanon"/>
    <s v="Lebanon"/>
    <n v="1"/>
    <d v="2019-04-03T00:00:00"/>
    <n v="2018"/>
    <x v="1"/>
    <s v="1 Season"/>
    <n v="1"/>
    <s v=""/>
    <m/>
    <n v="1"/>
    <s v="International TV Shows, Romantic TV Shows, TV Dramas"/>
    <s v="International TV Shows"/>
    <s v="International TV Shows, Romantic TV Shows, TV Dramas"/>
    <n v="3"/>
  </r>
  <r>
    <n v="3954"/>
    <s v="s3954"/>
    <x v="1"/>
    <s v="Kicko &amp; Super Speedo"/>
    <m/>
    <m/>
    <n v="0"/>
    <m/>
    <m/>
    <n v="0"/>
    <d v="2019-04-01T00:00:00"/>
    <n v="2018"/>
    <x v="8"/>
    <s v="1 Season"/>
    <n v="1"/>
    <s v=""/>
    <m/>
    <n v="1"/>
    <s v="Kids' TV, TV Comedies"/>
    <s v="Kids' TV"/>
    <s v="Kids' TV, TV Comedies"/>
    <n v="2"/>
  </r>
  <r>
    <n v="3957"/>
    <s v="s3957"/>
    <x v="1"/>
    <s v="That Winter, the Wind Blows"/>
    <m/>
    <s v="Zo In-sung, Song Hye-kyo, Kim Bum, Jung Eun-ji, Bae Jong-ok, Young-hoon Kim"/>
    <n v="6"/>
    <s v="South Korea"/>
    <s v="South Korea"/>
    <n v="1"/>
    <d v="2019-04-01T00:00:00"/>
    <n v="2013"/>
    <x v="5"/>
    <s v="1 Season"/>
    <n v="1"/>
    <s v=""/>
    <m/>
    <n v="1"/>
    <s v="International TV Shows, Korean TV Shows, Romantic TV Shows"/>
    <s v="International TV Shows"/>
    <s v="International TV Shows, Korean TV Shows, Romantic TV Shows"/>
    <n v="3"/>
  </r>
  <r>
    <n v="3959"/>
    <s v="s3959"/>
    <x v="1"/>
    <s v="Ultraman"/>
    <m/>
    <s v="Ryohei Kimura, Takuya Eguchi, Megumi Han, Hideyuki Tanaka, Sumire Morohoshi, Ken Uo, Shigeru Ushiyama, Ryota Takeuchi, Eiji Hanawa, Hirokazu Sekido, Minoru Shiraishi, Kenjiro Tsuda, Hiroaki Hirata, Kaiji Soze"/>
    <n v="14"/>
    <s v="United States"/>
    <s v="United States, Japan"/>
    <n v="2"/>
    <d v="2019-04-01T00:00:00"/>
    <n v="2019"/>
    <x v="1"/>
    <s v="1 Season"/>
    <n v="1"/>
    <s v=""/>
    <m/>
    <n v="1"/>
    <s v="Anime Series, International TV Shows"/>
    <s v="Anime Series"/>
    <s v="Anime Series, International TV Shows"/>
    <n v="2"/>
  </r>
  <r>
    <n v="3962"/>
    <s v="s3962"/>
    <x v="1"/>
    <s v="Pablo"/>
    <m/>
    <s v="Jake Williamson, Rachael Dickson, Sumita Majumdar, Michael White, Tony Finnegan, Scott Mulligan, Rosie King"/>
    <n v="7"/>
    <s v="United Kingdom"/>
    <s v="United Kingdom"/>
    <n v="1"/>
    <d v="2019-03-30T00:00:00"/>
    <n v="2017"/>
    <x v="0"/>
    <s v="1 Season"/>
    <n v="1"/>
    <s v=""/>
    <m/>
    <n v="1"/>
    <s v="British TV Shows, Kids' TV"/>
    <s v="British TV Shows"/>
    <s v="British TV Shows, Kids' TV"/>
    <n v="2"/>
  </r>
  <r>
    <n v="3965"/>
    <s v="s3965"/>
    <x v="1"/>
    <s v="Osmosis"/>
    <m/>
    <s v="Agathe Bonitzer, Hugo Becker, Ga√´l Kamilindi, Mano√´l Dupont, St√©phane Pitti, Luna Silva, Yuming Hey, Suzanne Rault-Balet, Philypa Phoenix, Lena Lapres, Waly Dia, Aur√©lia Petit, Lionel Lingelser, Fabien Ducommun"/>
    <n v="14"/>
    <s v="France"/>
    <s v="France"/>
    <n v="1"/>
    <d v="2019-03-29T00:00:00"/>
    <n v="2019"/>
    <x v="5"/>
    <s v="1 Season"/>
    <n v="1"/>
    <s v=""/>
    <m/>
    <n v="1"/>
    <s v="International TV Shows, TV Dramas, TV Mysteries"/>
    <s v="International TV Shows"/>
    <s v="International TV Shows, TV Dramas, TV Mysteries"/>
    <n v="3"/>
  </r>
  <r>
    <n v="3966"/>
    <s v="s3966"/>
    <x v="1"/>
    <s v="Santa Clarita Diet"/>
    <m/>
    <s v="Drew Barrymore, Timothy Olyphant, Liv Hewson, Skyler Gisondo"/>
    <n v="4"/>
    <s v="United States"/>
    <s v="United States"/>
    <n v="1"/>
    <d v="2019-03-29T00:00:00"/>
    <n v="2019"/>
    <x v="5"/>
    <s v="3 Season"/>
    <n v="3"/>
    <s v=""/>
    <m/>
    <n v="3"/>
    <s v="TV Comedies, TV Horror, TV Thrillers"/>
    <s v="TV Comedies"/>
    <s v="TV Comedies, TV Horror, TV Thrillers"/>
    <n v="3"/>
  </r>
  <r>
    <n v="3969"/>
    <s v="s3969"/>
    <x v="1"/>
    <s v="The Terminal"/>
    <m/>
    <s v="Mohammad Mansour, Bouthayna Al Raesi, Bassima Hamada, Ahlaam Muhammed, Shaimaa Ali, Foaz Al -Shatti, Abdullah Bahman, Abdulmohsen Al-Qaffas, Mohammed Al Dosari"/>
    <n v="9"/>
    <m/>
    <m/>
    <n v="0"/>
    <d v="2019-03-29T00:00:00"/>
    <n v="2018"/>
    <x v="1"/>
    <s v="1 Season"/>
    <n v="1"/>
    <s v=""/>
    <m/>
    <n v="1"/>
    <s v="International TV Shows, TV Dramas"/>
    <s v="International TV Shows"/>
    <s v="International TV Shows, TV Dramas"/>
    <n v="2"/>
  </r>
  <r>
    <n v="3970"/>
    <s v="s3970"/>
    <x v="1"/>
    <s v="Traitors"/>
    <m/>
    <s v="Emma Appleton, Michael Stuhlbarg, Luke Treadaway, Keeley Hawes, Brandon P. Bell, Matt Lauria, Jamie Blackley, David Hargreaves, Sam Hoare, Simon Kunz, Greg McHugh, Stephen Campbell Moore, Cara Horgan"/>
    <n v="13"/>
    <s v="United Kingdom"/>
    <s v="United Kingdom"/>
    <n v="1"/>
    <d v="2019-03-29T00:00:00"/>
    <n v="2019"/>
    <x v="5"/>
    <s v="1 Season"/>
    <n v="1"/>
    <s v=""/>
    <m/>
    <n v="1"/>
    <s v="British TV Shows, International TV Shows, TV Dramas"/>
    <s v="British TV Shows"/>
    <s v="British TV Shows, International TV Shows, TV Dramas"/>
    <n v="3"/>
  </r>
  <r>
    <n v="3971"/>
    <s v="s3971"/>
    <x v="1"/>
    <s v="Versailles"/>
    <m/>
    <s v="George Blagden, Alexander Vlahos, Tygh Runyan, Stuart Bowman, Evan Williams, Elisa Lasowski, Joe Sheridan, Steve Cumyn, Anna Brewster, Maddison Jaizani, Pip Torrens, Catherine Walker, Lizzie Brocher√©, Geoffrey Bateman"/>
    <n v="14"/>
    <s v="France"/>
    <s v="France, Canada"/>
    <n v="2"/>
    <d v="2019-03-29T00:00:00"/>
    <n v="2018"/>
    <x v="5"/>
    <s v="3 Season"/>
    <n v="3"/>
    <s v=""/>
    <m/>
    <n v="3"/>
    <s v="International TV Shows, TV Dramas"/>
    <s v="International TV Shows"/>
    <s v="International TV Shows, TV Dramas"/>
    <n v="2"/>
  </r>
  <r>
    <n v="3972"/>
    <s v="s3972"/>
    <x v="1"/>
    <s v="Ainori Love Wagon: Asian Journey"/>
    <m/>
    <s v="Becky, Audrey, Mayuko Kawakita, Shimon Okura"/>
    <n v="4"/>
    <s v="Japan"/>
    <s v="Japan"/>
    <n v="1"/>
    <d v="2019-03-28T00:00:00"/>
    <n v="2018"/>
    <x v="5"/>
    <s v="2 Season"/>
    <n v="2"/>
    <s v=""/>
    <m/>
    <n v="2"/>
    <s v="International TV Shows, Reality TV, Romantic TV Shows"/>
    <s v="International TV Shows"/>
    <s v="International TV Shows, Reality TV, Romantic TV Shows"/>
    <n v="3"/>
  </r>
  <r>
    <n v="3977"/>
    <s v="s3977"/>
    <x v="1"/>
    <s v="The Eagle of El-Se'eed"/>
    <m/>
    <s v="Mohamed Ramadan, Sayed Rajab, Dorra Zarrouk, Dina Talaat, Aida Reyad"/>
    <n v="5"/>
    <m/>
    <m/>
    <n v="0"/>
    <d v="2019-03-25T00:00:00"/>
    <n v="2018"/>
    <x v="1"/>
    <s v="1 Season"/>
    <n v="1"/>
    <s v=""/>
    <m/>
    <n v="1"/>
    <s v="Crime TV Shows, International TV Shows, TV Action &amp; Adventure"/>
    <s v="Crime TV Shows"/>
    <s v="Crime TV Shows, International TV Shows, TV Action &amp; Adventure"/>
    <n v="3"/>
  </r>
  <r>
    <n v="3980"/>
    <s v="s3980"/>
    <x v="1"/>
    <s v="Charlie's Colorforms City"/>
    <m/>
    <s v="Jacob Soley, Saara Chaudry, Tyler Barish, Zoe Hatz, Julie Lemieux, Joseph Motiki, Shoshana Sperling, Adrianna Di Liello, Deann Degruijter, Stacey DePass"/>
    <n v="10"/>
    <s v="United States"/>
    <s v="United States"/>
    <n v="1"/>
    <d v="2019-03-22T00:00:00"/>
    <n v="2019"/>
    <x v="0"/>
    <s v="1 Season"/>
    <n v="1"/>
    <s v=""/>
    <m/>
    <n v="1"/>
    <s v="Kids' TV"/>
    <s v="Kids' TV"/>
    <s v="Kids' TV"/>
    <n v="1"/>
  </r>
  <r>
    <n v="3981"/>
    <s v="s3981"/>
    <x v="1"/>
    <s v="Crime Diaries: The Candidate"/>
    <m/>
    <s v="Jorge A. Jim√©nez, Ilse Salas, Alberto Guerra, Gustavo S√°nchez Parra, Jorge Antonio Guerrero, Ari Brickman, Mart√≠n Altomaro, Hern√°n Del Riego, Norma Ang√©lica, Lisa Owen, Eligio Mel√©ndez, Marco Trevi√±o, Pedro de Tavira Egurrola, Leonardo Alonso"/>
    <n v="14"/>
    <s v="Mexico"/>
    <s v="Mexico"/>
    <n v="1"/>
    <d v="2019-03-22T00:00:00"/>
    <n v="2019"/>
    <x v="5"/>
    <s v="1 Season"/>
    <n v="1"/>
    <s v=""/>
    <m/>
    <n v="1"/>
    <s v="Crime TV Shows, International TV Shows, Spanish-Language TV Shows"/>
    <s v="Crime TV Shows"/>
    <s v="Crime TV Shows, International TV Shows, Spanish-Language TV Shows"/>
    <n v="3"/>
  </r>
  <r>
    <n v="3982"/>
    <s v="s3982"/>
    <x v="1"/>
    <s v="Delhi Crime"/>
    <m/>
    <s v="Shefali Shah, Rajesh Tailang, Rasika Dugal, Adil Hussain, Vinod Sharawat, Mridul Sharma, Gopal Dutt Tiwari, Anurag Arora, Gaurav Rana, Yashaswini Dayama"/>
    <n v="10"/>
    <s v="India"/>
    <s v="India"/>
    <n v="1"/>
    <d v="2019-03-22T00:00:00"/>
    <n v="2019"/>
    <x v="5"/>
    <s v="1 Season"/>
    <n v="1"/>
    <s v=""/>
    <m/>
    <n v="1"/>
    <s v="Crime TV Shows, International TV Shows, TV Dramas"/>
    <s v="Crime TV Shows"/>
    <s v="Crime TV Shows, International TV Shows, TV Dramas"/>
    <n v="3"/>
  </r>
  <r>
    <n v="3985"/>
    <s v="s3985"/>
    <x v="1"/>
    <s v="The 10 Sins"/>
    <m/>
    <s v="Abdul Mohsen Alnimer, Haifa Hussien, Qahtan Alqahtani, Mohammed Sefer, Abdulla Bu Shehri"/>
    <n v="5"/>
    <m/>
    <m/>
    <n v="0"/>
    <d v="2019-03-22T00:00:00"/>
    <n v="2018"/>
    <x v="1"/>
    <s v="1 Season"/>
    <n v="1"/>
    <s v=""/>
    <m/>
    <n v="1"/>
    <s v="International TV Shows, TV Dramas"/>
    <s v="International TV Shows"/>
    <s v="International TV Shows, TV Dramas"/>
    <n v="2"/>
  </r>
  <r>
    <n v="3987"/>
    <s v="s3987"/>
    <x v="1"/>
    <s v="The OA"/>
    <m/>
    <s v="Brit Marling, Jason Isaacs, Emory Cohen, Scott Wilson, Phyllis Smith, Alice Krige, Patrick Gibson, Brendan Meyer, Brandon Perea, Ian Alexander, Will Brill, Riz Ahmed, Paz Vega"/>
    <n v="13"/>
    <s v="United States"/>
    <s v="United States"/>
    <n v="1"/>
    <d v="2019-03-22T00:00:00"/>
    <n v="2019"/>
    <x v="5"/>
    <s v="2 Season"/>
    <n v="2"/>
    <s v=""/>
    <m/>
    <n v="2"/>
    <s v="TV Dramas, TV Mysteries, TV Sci-Fi &amp; Fantasy"/>
    <s v="TV Dramas"/>
    <s v="TV Dramas, TV Mysteries, TV Sci-Fi &amp; Fantasy"/>
    <n v="3"/>
  </r>
  <r>
    <n v="3989"/>
    <s v="s3989"/>
    <x v="1"/>
    <s v="Bo on the Go!"/>
    <m/>
    <s v="Catherine O'Connor, Andrew Sabiston, Jim Fowler"/>
    <n v="3"/>
    <s v="Canada"/>
    <s v="Canada"/>
    <n v="1"/>
    <d v="2019-03-21T00:00:00"/>
    <n v="2007"/>
    <x v="0"/>
    <s v="1 Season"/>
    <n v="1"/>
    <s v=""/>
    <m/>
    <n v="1"/>
    <s v="Kids' TV"/>
    <s v="Kids' TV"/>
    <s v="Kids' TV"/>
    <n v="1"/>
  </r>
  <r>
    <n v="3990"/>
    <s v="s3990"/>
    <x v="1"/>
    <s v="Stay Tuned!"/>
    <m/>
    <s v="Kyoko Yoshine, Hiroki Iijima, Kanako Miyashita, Yo Oizumi, Ken Yasuda"/>
    <n v="5"/>
    <s v="Japan"/>
    <s v="Japan"/>
    <n v="1"/>
    <d v="2019-03-21T00:00:00"/>
    <n v="2019"/>
    <x v="1"/>
    <s v="1 Season"/>
    <n v="1"/>
    <s v=""/>
    <m/>
    <n v="1"/>
    <s v="International TV Shows, TV Comedies, TV Dramas"/>
    <s v="International TV Shows"/>
    <s v="International TV Shows, TV Comedies, TV Dramas"/>
    <n v="3"/>
  </r>
  <r>
    <n v="3997"/>
    <s v="s3997"/>
    <x v="1"/>
    <s v="February 9"/>
    <m/>
    <s v="Shahd El Yaseen, Shaila Sabt, Hala, Hanadi Al-Kandari, Salma Salem, Ibrahim Al-Harbi, Mahmoud Boushahri, Yousef Al Balushi, Ghorour, Abdullah Al-bloshi"/>
    <n v="10"/>
    <m/>
    <m/>
    <n v="0"/>
    <d v="2019-03-20T00:00:00"/>
    <n v="2018"/>
    <x v="1"/>
    <s v="1 Season"/>
    <n v="1"/>
    <s v=""/>
    <m/>
    <n v="1"/>
    <s v="International TV Shows, TV Dramas"/>
    <s v="International TV Shows"/>
    <s v="International TV Shows, TV Dramas"/>
    <n v="2"/>
  </r>
  <r>
    <n v="3999"/>
    <s v="s3999"/>
    <x v="1"/>
    <s v="My Husband Won't Fit"/>
    <m/>
    <s v="Natsumi Ishibashi, Aoi Nakamura"/>
    <n v="2"/>
    <s v="Japan"/>
    <s v="Japan"/>
    <n v="1"/>
    <d v="2019-03-20T00:00:00"/>
    <n v="2019"/>
    <x v="5"/>
    <s v="1 Season"/>
    <n v="1"/>
    <s v=""/>
    <m/>
    <n v="1"/>
    <s v="International TV Shows, Romantic TV Shows, TV Dramas"/>
    <s v="International TV Shows"/>
    <s v="International TV Shows, Romantic TV Shows, TV Dramas"/>
    <n v="3"/>
  </r>
  <r>
    <n v="4002"/>
    <s v="s4002"/>
    <x v="1"/>
    <s v="Green Door"/>
    <m/>
    <s v="Jam Hsiao, Bea Hayden Kuo, Enno Cheng, Hsieh Ying-xuan, Jason King, Lan Wei-Hua, Shen Hai Jung, Ruby Zhan, Blue Lan"/>
    <n v="9"/>
    <s v="Taiwan"/>
    <s v="Taiwan"/>
    <n v="1"/>
    <d v="2019-03-17T00:00:00"/>
    <n v="2019"/>
    <x v="5"/>
    <s v="1 Season"/>
    <n v="1"/>
    <s v=""/>
    <m/>
    <n v="1"/>
    <s v="International TV Shows, Romantic TV Shows, TV Comedies"/>
    <s v="International TV Shows"/>
    <s v="International TV Shows, Romantic TV Shows, TV Comedies"/>
    <n v="3"/>
  </r>
  <r>
    <n v="4007"/>
    <s v="s4007"/>
    <x v="1"/>
    <s v="If I Hadn't Met You"/>
    <m/>
    <s v="Pablo Derqui, Mercedes Sampietro, Andrea Ros, Javier Beltr√°n, Paula Malia, David Vert, Muguet Franc, Miquel Garc√≠a Borda, Berta Garcia, Joel Bramona, Montse Guallar, Abel Folk, Sergi L√≥pez, √íscar Jarque, Eli Iranzo"/>
    <n v="15"/>
    <s v="Spain"/>
    <s v="Spain"/>
    <n v="1"/>
    <d v="2019-03-15T00:00:00"/>
    <n v="2018"/>
    <x v="5"/>
    <s v="1 Season"/>
    <n v="1"/>
    <s v=""/>
    <m/>
    <n v="1"/>
    <s v="International TV Shows, Romantic TV Shows, TV Dramas"/>
    <s v="International TV Shows"/>
    <s v="International TV Shows, Romantic TV Shows, TV Dramas"/>
    <n v="3"/>
  </r>
  <r>
    <n v="4013"/>
    <s v="s4013"/>
    <x v="1"/>
    <s v="My Pride"/>
    <m/>
    <s v="Khaled Amin, Elham Al Fadalah, Fatima Al Safi, Fahad Basim, Farah ElSaraf, Hala"/>
    <n v="6"/>
    <m/>
    <m/>
    <n v="0"/>
    <d v="2019-03-15T00:00:00"/>
    <n v="2018"/>
    <x v="1"/>
    <s v="1 Season"/>
    <n v="1"/>
    <s v=""/>
    <m/>
    <n v="1"/>
    <s v="International TV Shows, TV Dramas"/>
    <s v="International TV Shows"/>
    <s v="International TV Shows, TV Dramas"/>
    <n v="2"/>
  </r>
  <r>
    <n v="4015"/>
    <s v="s4015"/>
    <x v="1"/>
    <s v="Robozuna"/>
    <m/>
    <s v="Taylor Clarke-Hill, Tom Clarke-Hill, Larissa Murray, Brianna Price, Michael Obiora, Morwenna Banks, Rufus Jones, Duncan Wisbey, Danny John-Jules, Ali A"/>
    <n v="10"/>
    <s v="United Kingdom"/>
    <s v="United Kingdom"/>
    <n v="1"/>
    <d v="2019-03-15T00:00:00"/>
    <n v="2018"/>
    <x v="8"/>
    <s v="2 Season"/>
    <n v="2"/>
    <s v=""/>
    <m/>
    <n v="2"/>
    <s v="British TV Shows, Kids' TV"/>
    <s v="British TV Shows"/>
    <s v="British TV Shows, Kids' TV"/>
    <n v="2"/>
  </r>
  <r>
    <n v="4016"/>
    <s v="s4016"/>
    <x v="1"/>
    <s v="The Disappearance of Madeleine McCann"/>
    <m/>
    <m/>
    <n v="0"/>
    <m/>
    <m/>
    <n v="0"/>
    <d v="2019-03-15T00:00:00"/>
    <n v="2019"/>
    <x v="1"/>
    <s v="1 Season"/>
    <n v="1"/>
    <s v=""/>
    <m/>
    <n v="1"/>
    <s v="Crime TV Shows, Docuseries"/>
    <s v="Crime TV Shows"/>
    <s v="Crime TV Shows, Docuseries"/>
    <n v="2"/>
  </r>
  <r>
    <n v="4017"/>
    <s v="s4017"/>
    <x v="1"/>
    <s v="Turn Up Charlie"/>
    <m/>
    <s v="Idris Elba, Piper Perabo, JJ Feild, Frankie Hervey, Guz Khan"/>
    <n v="5"/>
    <s v="United Kingdom"/>
    <s v="United Kingdom"/>
    <n v="1"/>
    <d v="2019-03-15T00:00:00"/>
    <n v="2019"/>
    <x v="5"/>
    <s v="1 Season"/>
    <n v="1"/>
    <s v=""/>
    <m/>
    <n v="1"/>
    <s v="British TV Shows, International TV Shows, TV Comedies"/>
    <s v="British TV Shows"/>
    <s v="British TV Shows, International TV Shows, TV Comedies"/>
    <n v="3"/>
  </r>
  <r>
    <n v="4023"/>
    <s v="s4023"/>
    <x v="1"/>
    <s v="More to Say"/>
    <m/>
    <s v="Yousra, Naglaa Badr, Sherine Reda, Ahmed Hatem, Hesham Selim, Ingi Abou Zeid, Farouk El Fishawy, Mahmoud Fares, Tayam Amar, Heba Abdelaziz, Heba Abdelghany, Mariam El Khosht"/>
    <n v="12"/>
    <s v="Egypt"/>
    <s v="Egypt"/>
    <n v="1"/>
    <d v="2019-03-13T00:00:00"/>
    <n v="2018"/>
    <x v="1"/>
    <s v="1 Season"/>
    <n v="1"/>
    <s v=""/>
    <m/>
    <n v="1"/>
    <s v="International TV Shows, TV Dramas, TV Mysteries"/>
    <s v="International TV Shows"/>
    <s v="International TV Shows, TV Dramas, TV Mysteries"/>
    <n v="3"/>
  </r>
  <r>
    <n v="4024"/>
    <s v="s4024"/>
    <x v="1"/>
    <s v="The Land of Hypocrisy"/>
    <m/>
    <s v="Mohamed Henedy, Dalal Abdel Aziz, Hana Shiha, Mohammed Tharwat, Salwa Mohammed, Mohammed Hafiz, Ibrahim Issa, Leila Ezz Al Arab, Mohammed Mahmoud"/>
    <n v="9"/>
    <s v="Egypt"/>
    <s v="Egypt"/>
    <n v="1"/>
    <d v="2019-03-13T00:00:00"/>
    <n v="2018"/>
    <x v="1"/>
    <s v="1 Season"/>
    <n v="1"/>
    <s v=""/>
    <m/>
    <n v="1"/>
    <s v="International TV Shows, TV Comedies, TV Sci-Fi &amp; Fantasy"/>
    <s v="International TV Shows"/>
    <s v="International TV Shows, TV Comedies, TV Sci-Fi &amp; Fantasy"/>
    <n v="3"/>
  </r>
  <r>
    <n v="4027"/>
    <s v="s4027"/>
    <x v="1"/>
    <s v="Eugenie Nights"/>
    <m/>
    <s v="Ameena Khalil, Zafer Abdeen, Injy El Mokkaddem, Khaled Kamal, Cherif Hafez, Carmen Bsaibes, Mourad Makram, Leila Ezz Al Arab, Asmaa Abou El Yazeed, Nadine Nassib Njeim"/>
    <n v="10"/>
    <s v="Egypt"/>
    <s v="Egypt"/>
    <n v="1"/>
    <d v="2019-03-11T00:00:00"/>
    <n v="2018"/>
    <x v="1"/>
    <s v="1 Season"/>
    <n v="1"/>
    <s v=""/>
    <m/>
    <n v="1"/>
    <s v="International TV Shows, Romantic TV Shows, TV Dramas"/>
    <s v="International TV Shows"/>
    <s v="International TV Shows, Romantic TV Shows, TV Dramas"/>
    <n v="3"/>
  </r>
  <r>
    <n v="4028"/>
    <s v="s4028"/>
    <x v="1"/>
    <s v="This Evening"/>
    <m/>
    <s v="Eyad Nassar, Ahmed Dawood, Mohamed Farraag, Hanan Motawie, Arwa Gouda, Bassel Alzaro"/>
    <n v="6"/>
    <s v="Egypt"/>
    <s v="Egypt"/>
    <n v="1"/>
    <d v="2019-03-11T00:00:00"/>
    <n v="2017"/>
    <x v="1"/>
    <s v="1 Season"/>
    <n v="1"/>
    <s v=""/>
    <m/>
    <n v="1"/>
    <s v="International TV Shows, TV Dramas"/>
    <s v="International TV Shows"/>
    <s v="International TV Shows, TV Dramas"/>
    <n v="2"/>
  </r>
  <r>
    <n v="4029"/>
    <s v="s4029"/>
    <x v="1"/>
    <s v="Into the Badlands"/>
    <m/>
    <s v="Daniel Wu, Emily Beecham, Sarah Bolger, Oliver Stark, Orla Brady, Ally Ioannides, Stephen Lang, Marton Csokas, Madeleine Mantock, Aramis Knight"/>
    <n v="10"/>
    <s v="United States"/>
    <s v="United States"/>
    <n v="1"/>
    <d v="2019-03-10T00:00:00"/>
    <n v="2018"/>
    <x v="5"/>
    <s v="3 Season"/>
    <n v="3"/>
    <s v=""/>
    <m/>
    <n v="3"/>
    <s v="TV Action &amp; Adventure"/>
    <s v="TV Action &amp; Adventure"/>
    <s v="TV Action &amp; Adventure"/>
    <n v="1"/>
  </r>
  <r>
    <n v="4030"/>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n v="13"/>
    <m/>
    <m/>
    <n v="0"/>
    <d v="2019-03-08T00:00:00"/>
    <n v="2018"/>
    <x v="1"/>
    <s v="1 Season"/>
    <n v="1"/>
    <s v=""/>
    <m/>
    <n v="1"/>
    <s v="International TV Shows, Romantic TV Shows, TV Dramas"/>
    <s v="International TV Shows"/>
    <s v="International TV Shows, Romantic TV Shows, TV Dramas"/>
    <n v="3"/>
  </r>
  <r>
    <n v="4031"/>
    <s v="s4031"/>
    <x v="1"/>
    <s v="Disappearance"/>
    <m/>
    <s v="Nelly Karim, Mohamed Mamdouh, Hesham Selim"/>
    <n v="3"/>
    <s v="Egypt"/>
    <s v="Egypt"/>
    <n v="1"/>
    <d v="2019-03-08T00:00:00"/>
    <n v="2018"/>
    <x v="5"/>
    <s v="1 Season"/>
    <n v="1"/>
    <s v=""/>
    <m/>
    <n v="1"/>
    <s v="International TV Shows, TV Dramas, TV Mysteries"/>
    <s v="International TV Shows"/>
    <s v="International TV Shows, TV Dramas, TV Mysteries"/>
    <n v="3"/>
  </r>
  <r>
    <n v="4033"/>
    <s v="s4033"/>
    <x v="1"/>
    <s v="Immortals"/>
    <m/>
    <s v="Kerem B√ºrsin, El√ßin Sangu, Birkan Sokullu, Selma Erge√ß, T√ºrk√º Turan, Nilperi ≈ûahinkaya, Efecan ≈ûenolsun, Elit ƒ∞≈ücan"/>
    <n v="8"/>
    <s v="Turkey"/>
    <s v="Turkey"/>
    <n v="1"/>
    <d v="2019-03-08T00:00:00"/>
    <n v="2018"/>
    <x v="5"/>
    <s v="1 Season"/>
    <n v="1"/>
    <s v=""/>
    <m/>
    <n v="1"/>
    <s v="International TV Shows, TV Dramas, TV Horror"/>
    <s v="International TV Shows"/>
    <s v="International TV Shows, TV Dramas, TV Horror"/>
    <n v="3"/>
  </r>
  <r>
    <n v="4036"/>
    <s v="s4036"/>
    <x v="1"/>
    <s v="The Confrontation"/>
    <m/>
    <s v="Hussein Almansour, Shujoon, Mohammed Alalawi, Noor Alghandour, Fahad Basim, Hamad Ashkanani"/>
    <n v="6"/>
    <m/>
    <m/>
    <n v="0"/>
    <d v="2019-03-08T00:00:00"/>
    <n v="2018"/>
    <x v="6"/>
    <s v="1 Season"/>
    <n v="1"/>
    <s v=""/>
    <m/>
    <n v="1"/>
    <s v="International TV Shows, TV Dramas"/>
    <s v="International TV Shows"/>
    <s v="International TV Shows, TV Dramas"/>
    <n v="2"/>
  </r>
  <r>
    <n v="4043"/>
    <s v="s4043"/>
    <x v="1"/>
    <s v="American Crime Story: The People v. O.J. Simpson"/>
    <m/>
    <s v="Cuba Gooding Jr., Sarah Paulson, John Travolta, Courtney B. Vance, Sterling K. Brown, Kenneth Choi, Christian Clemenson, Bruce Greenwood, Nathan Lane, David Schwimmer, Chris Bauer, Jordana Brewster, Selma Blair, Connie Britton"/>
    <n v="14"/>
    <s v="United States"/>
    <s v="United States"/>
    <n v="1"/>
    <d v="2019-03-06T00:00:00"/>
    <n v="2016"/>
    <x v="5"/>
    <s v="1 Season"/>
    <n v="1"/>
    <s v=""/>
    <m/>
    <n v="1"/>
    <s v="Crime TV Shows, TV Dramas"/>
    <s v="Crime TV Shows"/>
    <s v="Crime TV Shows, TV Dramas"/>
    <n v="2"/>
  </r>
  <r>
    <n v="4044"/>
    <s v="s4044"/>
    <x v="1"/>
    <s v="Secret City"/>
    <m/>
    <s v="Anna Torv, Jacki Weaver, Dan Wyllie, Alex Dimitriades, Damon Herriman, Mekhi Phifer, Eugenia Yuan, Matt Zeremes, Alan Dale"/>
    <n v="9"/>
    <s v="Australia"/>
    <s v="Australia"/>
    <n v="1"/>
    <d v="2019-03-06T00:00:00"/>
    <n v="2016"/>
    <x v="5"/>
    <s v="2 Season"/>
    <n v="2"/>
    <s v=""/>
    <m/>
    <n v="2"/>
    <s v="International TV Shows, TV Dramas, TV Mysteries"/>
    <s v="International TV Shows"/>
    <s v="International TV Shows, TV Dramas, TV Mysteries"/>
    <n v="3"/>
  </r>
  <r>
    <n v="4045"/>
    <s v="s4045"/>
    <x v="1"/>
    <s v="A Korean Odyssey"/>
    <m/>
    <s v="Lee Seung-gi, Cha Seung-won, Oh Yeon-seo, Lee Hong-gi, Jang Gwang, Lee Se-young"/>
    <n v="6"/>
    <s v="South Korea"/>
    <s v="South Korea"/>
    <n v="1"/>
    <d v="2019-03-05T00:00:00"/>
    <n v="2017"/>
    <x v="5"/>
    <s v="1 Season"/>
    <n v="1"/>
    <s v=""/>
    <m/>
    <n v="1"/>
    <s v="International TV Shows, Korean TV Shows, Romantic TV Shows"/>
    <s v="International TV Shows"/>
    <s v="International TV Shows, Korean TV Shows, Romantic TV Shows"/>
    <n v="3"/>
  </r>
  <r>
    <n v="4055"/>
    <s v="s4055"/>
    <x v="1"/>
    <s v="Cricket Fever: Mumbai Indians"/>
    <m/>
    <m/>
    <n v="0"/>
    <s v="India"/>
    <s v="India"/>
    <n v="1"/>
    <d v="2019-03-01T00:00:00"/>
    <n v="2019"/>
    <x v="5"/>
    <s v="1 Season"/>
    <n v="1"/>
    <s v=""/>
    <m/>
    <n v="1"/>
    <s v="Docuseries, International TV Shows"/>
    <s v="Docuseries"/>
    <s v="Docuseries, International TV Shows"/>
    <n v="2"/>
  </r>
  <r>
    <n v="4056"/>
    <s v="s4056"/>
    <x v="1"/>
    <s v="Larva Island"/>
    <m/>
    <s v="Hong Bum-ki, Eddy Lee, Ahn Hyo-min, Kang Shi-hyun, Tom Wayland, Erica Schroeder"/>
    <n v="6"/>
    <m/>
    <m/>
    <n v="0"/>
    <d v="2019-03-01T00:00:00"/>
    <n v="2019"/>
    <x v="8"/>
    <s v="2 Season"/>
    <n v="2"/>
    <s v=""/>
    <m/>
    <n v="2"/>
    <s v="Kids' TV, Korean TV Shows, TV Comedies"/>
    <s v="Kids' TV"/>
    <s v="Kids' TV, Korean TV Shows, TV Comedies"/>
    <n v="3"/>
  </r>
  <r>
    <n v="4057"/>
    <s v="s4057"/>
    <x v="1"/>
    <s v="Losers"/>
    <m/>
    <m/>
    <n v="0"/>
    <m/>
    <m/>
    <n v="0"/>
    <d v="2019-03-01T00:00:00"/>
    <n v="2019"/>
    <x v="5"/>
    <s v="1 Season"/>
    <n v="1"/>
    <s v=""/>
    <m/>
    <n v="1"/>
    <s v="Docuseries"/>
    <s v="Docuseries"/>
    <s v="Docuseries"/>
    <n v="1"/>
  </r>
  <r>
    <n v="4058"/>
    <s v="s4058"/>
    <x v="1"/>
    <s v="Northern Rescue"/>
    <m/>
    <s v="William Baldwin, Kathleen Robertson, Spencer MacPherson, Taylor Thorne, Amalia Williamson, Michelle Nolden, Peter MacNeill, Natalie Lisinska"/>
    <n v="8"/>
    <s v="Canada"/>
    <s v="Canada"/>
    <n v="1"/>
    <d v="2019-03-01T00:00:00"/>
    <n v="2019"/>
    <x v="1"/>
    <s v="1 Season"/>
    <n v="1"/>
    <s v=""/>
    <m/>
    <n v="1"/>
    <s v="TV Dramas"/>
    <s v="TV Dramas"/>
    <s v="TV Dramas"/>
    <n v="1"/>
  </r>
  <r>
    <n v="4064"/>
    <s v="s4064"/>
    <x v="1"/>
    <s v="The Disastrous Life of Saiki K."/>
    <m/>
    <s v="Hiroshi Kamiya, Daisuke Ono, Nobunaga Shimazaki, Satoshi Hino, Natsuki Hanae, Ai Kayano, Yukari Tamura, Mitsuo Iwata, Rikako Aikawa"/>
    <n v="9"/>
    <s v="Japan"/>
    <s v="Japan"/>
    <n v="1"/>
    <d v="2019-03-01T00:00:00"/>
    <n v="2018"/>
    <x v="1"/>
    <s v="3 Season"/>
    <n v="3"/>
    <s v=""/>
    <m/>
    <n v="3"/>
    <s v="Anime Series, International TV Shows, Teen TV Shows"/>
    <s v="Anime Series"/>
    <s v="Anime Series, International TV Shows, Teen TV Shows"/>
    <n v="3"/>
  </r>
  <r>
    <n v="4080"/>
    <s v="s4080"/>
    <x v="1"/>
    <s v="Unsolved"/>
    <m/>
    <s v="Josh Duhamel, Jimmi Simpson, Bokeem Woodbine"/>
    <n v="3"/>
    <s v="United States"/>
    <s v="United States"/>
    <n v="1"/>
    <d v="2019-02-27T00:00:00"/>
    <n v="2018"/>
    <x v="5"/>
    <s v="1 Season"/>
    <n v="1"/>
    <s v=""/>
    <m/>
    <n v="1"/>
    <s v="Crime TV Shows, TV Dramas"/>
    <s v="Crime TV Shows"/>
    <s v="Crime TV Shows, TV Dramas"/>
    <n v="2"/>
  </r>
  <r>
    <n v="4085"/>
    <s v="s4085"/>
    <x v="1"/>
    <s v="Chef's Table"/>
    <m/>
    <m/>
    <n v="0"/>
    <s v="United States"/>
    <s v="United States"/>
    <n v="1"/>
    <d v="2019-02-22T00:00:00"/>
    <n v="2019"/>
    <x v="5"/>
    <s v="6 Season"/>
    <n v="6"/>
    <s v=""/>
    <m/>
    <n v="6"/>
    <s v="Docuseries, Reality TV"/>
    <s v="Docuseries"/>
    <s v="Docuseries, Reality TV"/>
    <n v="2"/>
  </r>
  <r>
    <n v="4090"/>
    <s v="s4090"/>
    <x v="1"/>
    <s v="The Big Family Cooking Showdown"/>
    <m/>
    <s v="Zoe Ball, Nadiya Hussain, Giorgio Locatelli, Rosemary Shrager"/>
    <n v="4"/>
    <s v="United Kingdom"/>
    <s v="United Kingdom"/>
    <n v="1"/>
    <d v="2019-02-22T00:00:00"/>
    <n v="2018"/>
    <x v="6"/>
    <s v="2 Season"/>
    <n v="2"/>
    <s v=""/>
    <m/>
    <n v="2"/>
    <s v="British TV Shows, International TV Shows, Reality TV"/>
    <s v="British TV Shows"/>
    <s v="British TV Shows, International TV Shows, Reality TV"/>
    <n v="3"/>
  </r>
  <r>
    <n v="4091"/>
    <s v="s4091"/>
    <x v="1"/>
    <s v="Z4"/>
    <m/>
    <s v="Apollo Costa, Gabriel Santana, Matheus Lustosa, Pedro Rezende, Werner Sch√ºnemann, Manu Gavassi, Angela Dippe, Negra Li, Patr√≠cia de Sabrit, C√©sar Pezzuoli, Carol Loback, Marina Brand√£o"/>
    <n v="12"/>
    <s v="Brazil"/>
    <s v="Brazil"/>
    <n v="1"/>
    <d v="2019-02-22T00:00:00"/>
    <n v="2018"/>
    <x v="6"/>
    <s v="2 Season"/>
    <n v="2"/>
    <s v=""/>
    <m/>
    <n v="2"/>
    <s v="Kids' TV"/>
    <s v="Kids' TV"/>
    <s v="Kids' TV"/>
    <n v="1"/>
  </r>
  <r>
    <n v="4105"/>
    <s v="s4105"/>
    <x v="1"/>
    <s v="Hj√∏rdis"/>
    <s v="Lars Kaalund"/>
    <s v="Lise Baastrup, Martin Brygmann, Ellen Hillings√∏, Nicky Andersen, Nicoline Sharma Rubow, Jasmin Bart-Williams, William R√ºtzou, Marius Due, Robert Hansen"/>
    <n v="9"/>
    <s v="Denmark"/>
    <s v="Denmark"/>
    <n v="1"/>
    <d v="2019-02-15T00:00:00"/>
    <n v="2015"/>
    <x v="5"/>
    <s v="1 Season"/>
    <n v="1"/>
    <s v=""/>
    <m/>
    <n v="1"/>
    <s v="International TV Shows, TV Comedies, TV Dramas"/>
    <s v="International TV Shows"/>
    <s v="International TV Shows, TV Comedies, TV Dramas"/>
    <n v="3"/>
  </r>
  <r>
    <n v="4106"/>
    <s v="s4106"/>
    <x v="1"/>
    <s v="Larry Charles' Dangerous World of Comedy"/>
    <m/>
    <s v="Larry Charles"/>
    <n v="1"/>
    <m/>
    <m/>
    <n v="0"/>
    <d v="2019-02-15T00:00:00"/>
    <n v="2019"/>
    <x v="5"/>
    <s v="1 Season"/>
    <n v="1"/>
    <s v=""/>
    <m/>
    <n v="1"/>
    <s v="Docuseries, TV Comedies"/>
    <s v="Docuseries"/>
    <s v="Docuseries, TV Comedies"/>
    <n v="2"/>
  </r>
  <r>
    <n v="4110"/>
    <s v="s4110"/>
    <x v="1"/>
    <s v="The 43"/>
    <m/>
    <s v="Paco Ignacio Taibo II"/>
    <n v="1"/>
    <m/>
    <m/>
    <n v="0"/>
    <d v="2019-02-15T00:00:00"/>
    <n v="2019"/>
    <x v="5"/>
    <s v="1 Season"/>
    <n v="1"/>
    <s v=""/>
    <m/>
    <n v="1"/>
    <s v="Crime TV Shows, Docuseries, International TV Shows"/>
    <s v="Crime TV Shows"/>
    <s v="Crime TV Shows, Docuseries, International TV Shows"/>
    <n v="3"/>
  </r>
  <r>
    <n v="4112"/>
    <s v="s4112"/>
    <x v="1"/>
    <s v="The Kirlian Frequency"/>
    <m/>
    <s v="Nicol√°s Van de Moortele, Letizia Denise Bloisi, Mar√≠a Dupl√°a, Ciro Herce, Milagros Molina, Jorge Pinarello, Casper Uncal, Jorge Luis Alonso"/>
    <n v="8"/>
    <s v="Argentina"/>
    <s v="Argentina"/>
    <n v="1"/>
    <d v="2019-02-15T00:00:00"/>
    <n v="2017"/>
    <x v="1"/>
    <s v="1 Season"/>
    <n v="1"/>
    <s v=""/>
    <m/>
    <n v="1"/>
    <s v="International TV Shows, Spanish-Language TV Shows, TV Horror"/>
    <s v="International TV Shows"/>
    <s v="International TV Shows, Spanish-Language TV Shows, TV Horror"/>
    <n v="3"/>
  </r>
  <r>
    <n v="4115"/>
    <s v="s4115"/>
    <x v="1"/>
    <s v="Barbie Dreamhouse Adventures"/>
    <m/>
    <s v="America Young, Kirsten Day, Cassandra Morris, Cassidy Naber, Ritesh Rajan"/>
    <n v="5"/>
    <s v="United States"/>
    <s v="United States, Canada"/>
    <n v="2"/>
    <d v="2019-02-14T00:00:00"/>
    <n v="2018"/>
    <x v="0"/>
    <s v="3 Season"/>
    <n v="3"/>
    <s v=""/>
    <m/>
    <n v="3"/>
    <s v="Kids' TV"/>
    <s v="Kids' TV"/>
    <s v="Kids' TV"/>
    <n v="1"/>
  </r>
  <r>
    <n v="4117"/>
    <s v="s4117"/>
    <x v="1"/>
    <s v="Velvet Colecci√≥n"/>
    <m/>
    <s v="Marta Hazas, Asier Etxeand√≠a, Adri√°n Lastra, Diego Mart√≠n, Fernando Guallar, Lloren√ß Gonz√°lez, Megan Montaner, M√≥nica Cruz, Marta Torn√©, Andrea Duro, Aitana S√°nchez-Gij√≥n, Adriana Ozores, Imanol Arias"/>
    <n v="13"/>
    <s v="Spain"/>
    <s v="Spain"/>
    <n v="1"/>
    <d v="2019-02-14T00:00:00"/>
    <n v="2018"/>
    <x v="1"/>
    <s v="2 Season"/>
    <n v="2"/>
    <s v=""/>
    <m/>
    <n v="2"/>
    <s v="International TV Shows, Romantic TV Shows, Spanish-Language TV Shows"/>
    <s v="International TV Shows"/>
    <s v="International TV Shows, Romantic TV Shows, Spanish-Language TV Shows"/>
    <n v="3"/>
  </r>
  <r>
    <n v="4119"/>
    <s v="s4119"/>
    <x v="1"/>
    <s v="Iron Ladies"/>
    <m/>
    <s v="Aviis Zhong, Ben Wu, Ada Pan, Jacqueline Zhu, Gabriel Lan, Jack Lee, Wu Ting-chien, Wills Sia, Su Yen-ti, Jenny Huang"/>
    <n v="10"/>
    <s v="Taiwan"/>
    <s v="Taiwan"/>
    <n v="1"/>
    <d v="2019-02-09T00:00:00"/>
    <n v="2018"/>
    <x v="1"/>
    <s v="1 Season"/>
    <n v="1"/>
    <s v=""/>
    <m/>
    <n v="1"/>
    <s v="International TV Shows, Romantic TV Shows, TV Dramas"/>
    <s v="International TV Shows"/>
    <s v="International TV Shows, Romantic TV Shows, TV Dramas"/>
    <n v="3"/>
  </r>
  <r>
    <n v="4120"/>
    <s v="s4120"/>
    <x v="1"/>
    <s v="The Break"/>
    <m/>
    <s v="Yoann Blanc, Guillaume Kerbush, Anne Coesens, Jasmina Douieb, Tom Audenaert, Sam Louwyck, Catherine Sal√©e, Jean-Henri Comp√®re"/>
    <n v="8"/>
    <s v="Belgium"/>
    <s v="Belgium"/>
    <n v="1"/>
    <d v="2019-02-09T00:00:00"/>
    <n v="2018"/>
    <x v="5"/>
    <s v="2 Season"/>
    <n v="2"/>
    <s v=""/>
    <m/>
    <n v="2"/>
    <s v="Crime TV Shows, International TV Shows, TV Dramas"/>
    <s v="Crime TV Shows"/>
    <s v="Crime TV Shows, International TV Shows, TV Dramas"/>
    <n v="3"/>
  </r>
  <r>
    <n v="4123"/>
    <s v="s4123"/>
    <x v="1"/>
    <s v="One Day at a Time"/>
    <m/>
    <s v="Justina Machado, Rita Moreno, Todd Grinnell, Isabella Gomez, Marcel Ruiz, Stephen Tobolowsky"/>
    <n v="6"/>
    <s v="United States"/>
    <s v="United States"/>
    <n v="1"/>
    <d v="2019-02-08T00:00:00"/>
    <n v="2019"/>
    <x v="6"/>
    <s v="3 Season"/>
    <n v="3"/>
    <s v=""/>
    <m/>
    <n v="3"/>
    <s v="TV Comedies"/>
    <s v="TV Comedies"/>
    <s v="TV Comedies"/>
    <n v="1"/>
  </r>
  <r>
    <n v="4126"/>
    <s v="s4126"/>
    <x v="1"/>
    <s v="The Last of the Schmucks"/>
    <m/>
    <s v="Chico, Ahmed Mekky, Hesham Maged, Bayoumi Fouad, Dina El-Sherbiny"/>
    <n v="5"/>
    <s v="Egypt"/>
    <s v="Egypt"/>
    <n v="1"/>
    <d v="2019-02-07T00:00:00"/>
    <n v="2017"/>
    <x v="5"/>
    <s v="1 Season"/>
    <n v="1"/>
    <s v=""/>
    <m/>
    <n v="1"/>
    <s v="International TV Shows, TV Comedies"/>
    <s v="International TV Shows"/>
    <s v="International TV Shows, TV Comedies"/>
    <n v="2"/>
  </r>
  <r>
    <n v="4127"/>
    <s v="s4127"/>
    <x v="1"/>
    <s v="Hidden Worlds"/>
    <m/>
    <s v="Adel Imam, Salah Abdallah, Hiba Majdi, Bushra, Fathy Abdel Wehab, Rania Farid Shawki, Ahmad Wafiq"/>
    <n v="7"/>
    <s v="Egypt"/>
    <s v="Egypt"/>
    <n v="1"/>
    <d v="2019-02-05T00:00:00"/>
    <n v="2018"/>
    <x v="1"/>
    <s v="1 Season"/>
    <n v="1"/>
    <s v=""/>
    <m/>
    <n v="1"/>
    <s v="Crime TV Shows, International TV Shows, TV Dramas"/>
    <s v="Crime TV Shows"/>
    <s v="Crime TV Shows, International TV Shows, TV Dramas"/>
    <n v="3"/>
  </r>
  <r>
    <n v="4128"/>
    <s v="s4128"/>
    <x v="1"/>
    <s v="Live"/>
    <m/>
    <s v="Jung Yu-mi, Lee Kwang-soo, Bae Seong-woo, Bae Jong-ok, Sung Dong-il"/>
    <n v="5"/>
    <s v="South Korea"/>
    <s v="South Korea"/>
    <n v="1"/>
    <d v="2019-02-05T00:00:00"/>
    <n v="2018"/>
    <x v="5"/>
    <s v="1 Season"/>
    <n v="1"/>
    <s v=""/>
    <m/>
    <n v="1"/>
    <s v="Crime TV Shows, International TV Shows, Korean TV Shows"/>
    <s v="Crime TV Shows"/>
    <s v="Crime TV Shows, International TV Shows, Korean TV Shows"/>
    <n v="3"/>
  </r>
  <r>
    <n v="4130"/>
    <s v="s4130"/>
    <x v="1"/>
    <s v="Safe"/>
    <m/>
    <s v="Michael C. Hall, Amanda Abbington, Marc Warren, Hannah Arterton, Audrey Fleurot, Nigel Lindsay"/>
    <n v="6"/>
    <s v="United Kingdom"/>
    <s v="United Kingdom"/>
    <n v="1"/>
    <d v="2019-02-05T00:00:00"/>
    <n v="2018"/>
    <x v="5"/>
    <s v="1 Season"/>
    <n v="1"/>
    <s v=""/>
    <m/>
    <n v="1"/>
    <s v="British TV Shows, Crime TV Shows, International TV Shows"/>
    <s v="British TV Shows"/>
    <s v="British TV Shows, Crime TV Shows, International TV Shows"/>
    <n v="3"/>
  </r>
  <r>
    <n v="4131"/>
    <s v="s4131"/>
    <x v="1"/>
    <s v="Tayee"/>
    <m/>
    <s v="Amr Youssef, Amr Abdel Guelil, Saba Mubarak"/>
    <n v="3"/>
    <s v="Egypt"/>
    <s v="Egypt"/>
    <n v="1"/>
    <d v="2019-02-05T00:00:00"/>
    <n v="2018"/>
    <x v="5"/>
    <s v="1 Season"/>
    <n v="1"/>
    <s v=""/>
    <m/>
    <n v="1"/>
    <s v="International TV Shows, TV Dramas"/>
    <s v="International TV Shows"/>
    <s v="International TV Shows, TV Dramas"/>
    <n v="2"/>
  </r>
  <r>
    <n v="4132"/>
    <s v="s4132"/>
    <x v="1"/>
    <s v="Violet Evergarden"/>
    <m/>
    <s v="Yui Ishikawa, Takehito Koyasu, Daisuke Namikawa, Aya Endo, Koki Uchiyama, Minori Chihara, Haruka Tomatsu"/>
    <n v="7"/>
    <s v="Japan"/>
    <s v="Japan"/>
    <n v="1"/>
    <d v="2019-02-05T00:00:00"/>
    <n v="2018"/>
    <x v="1"/>
    <s v="1 Season"/>
    <n v="1"/>
    <s v=""/>
    <m/>
    <n v="1"/>
    <s v="Anime Series, International TV Shows, Romantic TV Shows"/>
    <s v="Anime Series"/>
    <s v="Anime Series, International TV Shows, Romantic TV Shows"/>
    <n v="3"/>
  </r>
  <r>
    <n v="4133"/>
    <s v="s4133"/>
    <x v="1"/>
    <s v="Romance is a bonus book"/>
    <m/>
    <s v="Lee Jong-suk, Lee Na-young, Jung Eugene, Wi Ha-jun, Kim Tae-woo, Kim Yu-mi, Cho Han-cheul, Kim Sun-young"/>
    <n v="8"/>
    <s v="South Korea"/>
    <s v="South Korea"/>
    <n v="1"/>
    <d v="2019-02-03T00:00:00"/>
    <n v="2019"/>
    <x v="1"/>
    <s v="1 Season"/>
    <n v="1"/>
    <s v=""/>
    <m/>
    <n v="1"/>
    <s v="International TV Shows, Korean TV Shows, Romantic TV Shows"/>
    <s v="International TV Shows"/>
    <s v="International TV Shows, Korean TV Shows, Romantic TV Shows"/>
    <n v="3"/>
  </r>
  <r>
    <n v="4142"/>
    <s v="s4142"/>
    <x v="1"/>
    <s v="Littlest Pet Shop: A World of Our Own"/>
    <m/>
    <s v="Rhona Rees, Ingrid Nilson, Diana Kaarina, Travis Turner, Lili Beaudoin, Kyle Rideout, Vincent Tong, Alessandro Juliani, Ian Hanlin, Brittney Wilson, Bethany Brown, Tabitha St. Germain"/>
    <n v="12"/>
    <s v="United States"/>
    <s v="United States"/>
    <n v="1"/>
    <d v="2019-02-01T00:00:00"/>
    <n v="2018"/>
    <x v="8"/>
    <s v="2 Season"/>
    <n v="2"/>
    <s v=""/>
    <m/>
    <n v="2"/>
    <s v="Kids' TV"/>
    <s v="Kids' TV"/>
    <s v="Kids' TV"/>
    <n v="1"/>
  </r>
  <r>
    <n v="4143"/>
    <s v="s4143"/>
    <x v="1"/>
    <s v="Russian Doll"/>
    <m/>
    <s v="Natasha Lyonne, Charlie Barnett, Yul Vazquez, Elizabeth Ashley, Dascha Polanco, Jeremy Bobb, Greta Lee, Rebecca Henderson, Brendan Sexton III, Chlo√´ Sevigny, Brooke Timber"/>
    <n v="11"/>
    <s v="United States"/>
    <s v="United States"/>
    <n v="1"/>
    <d v="2019-02-01T00:00:00"/>
    <n v="2019"/>
    <x v="5"/>
    <s v="1 Season"/>
    <n v="1"/>
    <s v=""/>
    <m/>
    <n v="1"/>
    <s v="TV Comedies, TV Dramas"/>
    <s v="TV Comedies"/>
    <s v="TV Comedies, TV Dramas"/>
    <n v="2"/>
  </r>
  <r>
    <n v="4144"/>
    <s v="s4144"/>
    <x v="1"/>
    <s v="Sparta"/>
    <m/>
    <s v="Alexander Petrov, Artyom Tkachenko, Valeria Shkirando, Marina Kaletskaya, Alisa Lozovskaya, Olga Sutulova, Fillip Gorenshtein, Olga Vinichenko, Petar Zakavitsa, Yan Gakharmanov"/>
    <n v="10"/>
    <s v="Russia"/>
    <s v="Russia"/>
    <n v="1"/>
    <d v="2019-02-01T00:00:00"/>
    <n v="2018"/>
    <x v="5"/>
    <s v="1 Season"/>
    <n v="1"/>
    <s v=""/>
    <m/>
    <n v="1"/>
    <s v="Crime TV Shows, International TV Shows, TV Dramas"/>
    <s v="Crime TV Shows"/>
    <s v="Crime TV Shows, International TV Shows, TV Dramas"/>
    <n v="3"/>
  </r>
  <r>
    <n v="4145"/>
    <s v="s4145"/>
    <x v="1"/>
    <s v="Sword Art Online Alternative: Gun Gale Online"/>
    <m/>
    <s v="Tomori Kusunoki, Yoko Hikasa, Kazuyuki Okitsu, Chinatsu Akasaki"/>
    <n v="4"/>
    <s v="Japan"/>
    <s v="Japan"/>
    <n v="1"/>
    <d v="2019-02-01T00:00:00"/>
    <n v="2018"/>
    <x v="5"/>
    <s v="1 Season"/>
    <n v="1"/>
    <s v=""/>
    <m/>
    <n v="1"/>
    <s v="Anime Series, International TV Shows"/>
    <s v="Anime Series"/>
    <s v="Anime Series, International TV Shows"/>
    <n v="2"/>
  </r>
  <r>
    <n v="4150"/>
    <s v="s4150"/>
    <x v="1"/>
    <s v="Paprika"/>
    <m/>
    <s v="Kaycie Chase, David Gasman, Tom Morton, Lee Delong, Barbara Weber-Scaff"/>
    <n v="5"/>
    <m/>
    <m/>
    <n v="0"/>
    <d v="2019-01-31T00:00:00"/>
    <n v="2018"/>
    <x v="0"/>
    <s v="1 Season"/>
    <n v="1"/>
    <s v=""/>
    <m/>
    <n v="1"/>
    <s v="Kids' TV"/>
    <s v="Kids' TV"/>
    <s v="Kids' TV"/>
    <n v="1"/>
  </r>
  <r>
    <n v="4163"/>
    <s v="s4163"/>
    <x v="1"/>
    <s v="A Taiwanese Tale of Two Cities"/>
    <m/>
    <s v="Tammy Chen, James Wen, Peggy Tseng, Denny Huang"/>
    <n v="4"/>
    <s v="Taiwan"/>
    <s v="Taiwan"/>
    <n v="1"/>
    <d v="2019-01-27T00:00:00"/>
    <n v="2018"/>
    <x v="5"/>
    <s v="1 Season"/>
    <n v="1"/>
    <s v=""/>
    <m/>
    <n v="1"/>
    <s v="International TV Shows, TV Dramas"/>
    <s v="International TV Shows"/>
    <s v="International TV Shows, TV Dramas"/>
    <n v="2"/>
  </r>
  <r>
    <n v="4164"/>
    <s v="s4164"/>
    <x v="1"/>
    <s v="Z Nation"/>
    <m/>
    <s v="Nat Zang, Russell Hodgkinson, Michael Welch, Anastasia Baranova, Kellita Smith, DJ Qualls, Keith Allan, Pisay Pao"/>
    <n v="8"/>
    <s v="United States"/>
    <s v="United States"/>
    <n v="1"/>
    <d v="2019-01-27T00:00:00"/>
    <n v="2018"/>
    <x v="5"/>
    <s v="5 Season"/>
    <n v="5"/>
    <s v=""/>
    <m/>
    <n v="5"/>
    <s v="TV Action &amp; Adventure, TV Comedies, TV Horror"/>
    <s v="TV Action &amp; Adventure"/>
    <s v="TV Action &amp; Adventure, TV Comedies, TV Horror"/>
    <n v="3"/>
  </r>
  <r>
    <n v="4167"/>
    <s v="s4167"/>
    <x v="1"/>
    <s v="Black Earth Rising"/>
    <m/>
    <s v="Michaela Coel, John Goodman, Abena Ayivor, Noma Dumezweni, Ronald Guttman, Danny Sapani, Harriet Walter, Tyrone Huggins, Emmanuel Imani, Lucian Msamati, Tamara Tunie"/>
    <n v="11"/>
    <s v="United Kingdom"/>
    <s v="United Kingdom"/>
    <n v="1"/>
    <d v="2019-01-25T00:00:00"/>
    <n v="2018"/>
    <x v="5"/>
    <s v="1 Season"/>
    <n v="1"/>
    <s v=""/>
    <m/>
    <n v="1"/>
    <s v="British TV Shows, International TV Shows, TV Dramas"/>
    <s v="British TV Shows"/>
    <s v="British TV Shows, International TV Shows, TV Dramas"/>
    <n v="3"/>
  </r>
  <r>
    <n v="4168"/>
    <s v="s4168"/>
    <x v="1"/>
    <s v="Club of Crows"/>
    <m/>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n v="27"/>
    <s v="Mexico"/>
    <s v="Mexico"/>
    <n v="1"/>
    <d v="2019-01-25T00:00:00"/>
    <n v="2019"/>
    <x v="5"/>
    <s v="4 Season"/>
    <n v="4"/>
    <s v=""/>
    <m/>
    <n v="4"/>
    <s v="International TV Shows, Spanish-Language TV Shows, TV Comedies"/>
    <s v="International TV Shows"/>
    <s v="International TV Shows, Spanish-Language TV Shows, TV Comedies"/>
    <n v="3"/>
  </r>
  <r>
    <n v="4169"/>
    <s v="s4169"/>
    <x v="1"/>
    <s v="Examination of Conscience"/>
    <m/>
    <m/>
    <n v="0"/>
    <s v="Spain"/>
    <s v="Spain"/>
    <n v="1"/>
    <d v="2019-01-25T00:00:00"/>
    <n v="2019"/>
    <x v="5"/>
    <s v="1 Season"/>
    <n v="1"/>
    <s v=""/>
    <m/>
    <n v="1"/>
    <s v="Crime TV Shows, Docuseries, International TV Shows"/>
    <s v="Crime TV Shows"/>
    <s v="Crime TV Shows, Docuseries, International TV Shows"/>
    <n v="3"/>
  </r>
  <r>
    <n v="4172"/>
    <s v="s4172"/>
    <x v="1"/>
    <s v="The Perfect Match"/>
    <m/>
    <s v="Wu Kang-jen, Ivy Shao, Ben Wu, Xiao Man, Nylon Chen"/>
    <n v="5"/>
    <m/>
    <m/>
    <n v="0"/>
    <d v="2019-01-25T00:00:00"/>
    <n v="2017"/>
    <x v="1"/>
    <s v="1 Season"/>
    <n v="1"/>
    <s v=""/>
    <m/>
    <n v="1"/>
    <s v="International TV Shows, Romantic TV Shows, TV Comedies"/>
    <s v="International TV Shows"/>
    <s v="International TV Shows, Romantic TV Shows, TV Comedies"/>
    <n v="3"/>
  </r>
  <r>
    <n v="4173"/>
    <s v="s4173"/>
    <x v="1"/>
    <s v="Conversations with a Killer: The Ted Bundy Tapes"/>
    <m/>
    <m/>
    <n v="0"/>
    <s v="United States"/>
    <s v="United States"/>
    <n v="1"/>
    <d v="2019-01-24T00:00:00"/>
    <n v="2019"/>
    <x v="5"/>
    <s v="1 Season"/>
    <n v="1"/>
    <s v=""/>
    <m/>
    <n v="1"/>
    <s v="Crime TV Shows, Docuseries"/>
    <s v="Crime TV Shows"/>
    <s v="Crime TV Shows, Docuseries"/>
    <n v="2"/>
  </r>
  <r>
    <n v="4175"/>
    <s v="s4175"/>
    <x v="1"/>
    <s v="Innocent"/>
    <s v="Seren Y√ºce"/>
    <s v="Ali Atay, Haluk Bilginer, Nur S√ºrer, Okan Yalabƒ±k, T√ºlin √ñzen, Serkan Keskin, Bartu K√º√ß√ºk√ßaƒülayan, Irem Altug, Mehmet √ñzg√ºr, Merve Ates, Defne Halman, Cem Zeynel Kili√ß, Esra Kizildogan"/>
    <n v="13"/>
    <s v="Turkey"/>
    <s v="Turkey"/>
    <n v="1"/>
    <d v="2019-01-23T00:00:00"/>
    <n v="2017"/>
    <x v="5"/>
    <s v="1 Season"/>
    <n v="1"/>
    <s v=""/>
    <m/>
    <n v="1"/>
    <s v="Crime TV Shows, International TV Shows, TV Dramas"/>
    <s v="Crime TV Shows"/>
    <s v="Crime TV Shows, International TV Shows, TV Dramas"/>
    <n v="3"/>
  </r>
  <r>
    <n v="4179"/>
    <s v="s4179"/>
    <x v="1"/>
    <s v="Marvel's The Punisher"/>
    <m/>
    <s v="Jon Bernthal, Ebon Moss-Bachrach, Ben Barnes, Amber Rose Revah, Jason R. Moore, Daniel Webber, Jaime Ray Newman, Michael Nathanson, Deborah Ann Woll, Paul Schulze"/>
    <n v="10"/>
    <s v="United States"/>
    <s v="United States"/>
    <n v="1"/>
    <d v="2019-01-18T00:00:00"/>
    <n v="2019"/>
    <x v="5"/>
    <s v="2 Season"/>
    <n v="2"/>
    <s v=""/>
    <m/>
    <n v="2"/>
    <s v="Crime TV Shows, TV Action &amp; Adventure, TV Thrillers"/>
    <s v="Crime TV Shows"/>
    <s v="Crime TV Shows, TV Action &amp; Adventure, TV Thrillers"/>
    <n v="3"/>
  </r>
  <r>
    <n v="4180"/>
    <s v="s4180"/>
    <x v="1"/>
    <s v="Memory Love"/>
    <m/>
    <s v="Andy Chen, Mandy Wei, Jolin Chien, Mandy Tao, Kris Shen, Nylon Chen"/>
    <n v="6"/>
    <m/>
    <m/>
    <n v="0"/>
    <d v="2019-01-18T00:00:00"/>
    <n v="2017"/>
    <x v="1"/>
    <s v="1 Season"/>
    <n v="1"/>
    <s v=""/>
    <m/>
    <n v="1"/>
    <s v="International TV Shows, Romantic TV Shows, TV Dramas"/>
    <s v="International TV Shows"/>
    <s v="International TV Shows, Romantic TV Shows, TV Dramas"/>
    <n v="3"/>
  </r>
  <r>
    <n v="4184"/>
    <s v="s4184"/>
    <x v="1"/>
    <s v="The World's Most Extraordinary Homes"/>
    <m/>
    <s v="Piers Taylor, Caroline Quentin"/>
    <n v="2"/>
    <s v="United Kingdom"/>
    <s v="United Kingdom"/>
    <n v="1"/>
    <d v="2019-01-18T00:00:00"/>
    <n v="2019"/>
    <x v="4"/>
    <s v="3 Season"/>
    <n v="3"/>
    <s v=""/>
    <m/>
    <n v="3"/>
    <s v="British TV Shows, Docuseries, International TV Shows"/>
    <s v="British TV Shows"/>
    <s v="British TV Shows, Docuseries, International TV Shows"/>
    <n v="3"/>
  </r>
  <r>
    <n v="4185"/>
    <s v="s4185"/>
    <x v="1"/>
    <s v="Trigger Warning with Killer Mike"/>
    <m/>
    <s v="Killer Mike"/>
    <n v="1"/>
    <m/>
    <m/>
    <n v="0"/>
    <d v="2019-01-18T00:00:00"/>
    <n v="2019"/>
    <x v="5"/>
    <s v="1 Season"/>
    <n v="1"/>
    <s v=""/>
    <m/>
    <n v="1"/>
    <s v="Docuseries, Stand-Up Comedy &amp; Talk Shows"/>
    <s v="Docuseries"/>
    <s v="Docuseries, Stand-Up Comedy &amp; Talk Shows"/>
    <n v="2"/>
  </r>
  <r>
    <n v="4190"/>
    <s v="s4190"/>
    <x v="1"/>
    <s v="Lavender"/>
    <m/>
    <s v="Ambrose Hsu, Tammy Chen, Wang Jian Long, Lin Wei Jun, Hsia Ching Ting, Lin Heng Yi"/>
    <n v="6"/>
    <s v="Taiwan"/>
    <s v="Taiwan"/>
    <n v="1"/>
    <d v="2019-01-15T00:00:00"/>
    <n v="2002"/>
    <x v="1"/>
    <s v="1 Season"/>
    <n v="1"/>
    <s v=""/>
    <m/>
    <n v="1"/>
    <s v="International TV Shows, Romantic TV Shows, TV Dramas"/>
    <s v="International TV Shows"/>
    <s v="International TV Shows, Romantic TV Shows, TV Dramas"/>
    <n v="3"/>
  </r>
  <r>
    <n v="4197"/>
    <s v="s4197"/>
    <x v="1"/>
    <s v="La Grande Chaumi√®re Violette"/>
    <m/>
    <s v="Eli Shi, Alice Ko, Jen-Shuo Cheng, Chiung-Hsuan Hsieh, Herb Hsu, Bryant Lee, Hsiu-Ling Lin, Ma Ju-lung, Ching-kuan Wang"/>
    <n v="9"/>
    <s v="Taiwan"/>
    <s v="Taiwan"/>
    <n v="1"/>
    <d v="2019-01-14T00:00:00"/>
    <n v="2016"/>
    <x v="1"/>
    <s v="1 Season"/>
    <n v="1"/>
    <s v=""/>
    <m/>
    <n v="1"/>
    <s v="International TV Shows, TV Dramas"/>
    <s v="International TV Shows"/>
    <s v="International TV Shows, TV Dramas"/>
    <n v="2"/>
  </r>
  <r>
    <n v="4200"/>
    <s v="s4200"/>
    <x v="1"/>
    <s v="Back with the Ex"/>
    <m/>
    <m/>
    <n v="0"/>
    <m/>
    <m/>
    <n v="0"/>
    <d v="2019-01-11T00:00:00"/>
    <n v="2018"/>
    <x v="5"/>
    <s v="1 Season"/>
    <n v="1"/>
    <s v=""/>
    <m/>
    <n v="1"/>
    <s v="International TV Shows, Reality TV, Romantic TV Shows"/>
    <s v="International TV Shows"/>
    <s v="International TV Shows, Reality TV, Romantic TV Shows"/>
    <n v="3"/>
  </r>
  <r>
    <n v="4201"/>
    <s v="s4201"/>
    <x v="1"/>
    <s v="Friends from College"/>
    <m/>
    <s v="Keegan-Michael Key, Cobie Smulders, Billy Eichner, Fred Savage, Nat Faxon, Annie Parisse, Jae Suh Park"/>
    <n v="7"/>
    <s v="United States"/>
    <s v="United States"/>
    <n v="1"/>
    <d v="2019-01-11T00:00:00"/>
    <n v="2019"/>
    <x v="5"/>
    <s v="2 Season"/>
    <n v="2"/>
    <s v=""/>
    <m/>
    <n v="2"/>
    <s v="Romantic TV Shows, TV Comedies"/>
    <s v="Romantic TV Shows"/>
    <s v="Romantic TV Shows, TV Comedies"/>
    <n v="2"/>
  </r>
  <r>
    <n v="4202"/>
    <s v="s4202"/>
    <x v="1"/>
    <s v="Hardy Bucks"/>
    <m/>
    <s v="Martin Maloney, Owen Colgan, Chris Tordoff, Peter Cassidy, Tom Kilgallon, Michael Salmon, Wayne Lynch, Tommy Miller"/>
    <n v="8"/>
    <s v="Ireland"/>
    <s v="Ireland"/>
    <n v="1"/>
    <d v="2019-01-11T00:00:00"/>
    <n v="2018"/>
    <x v="5"/>
    <s v="4 Season"/>
    <n v="4"/>
    <s v=""/>
    <m/>
    <n v="4"/>
    <s v="TV Comedies"/>
    <s v="TV Comedies"/>
    <s v="TV Comedies"/>
    <n v="1"/>
  </r>
  <r>
    <n v="4203"/>
    <s v="s4203"/>
    <x v="1"/>
    <s v="Horrid Henry"/>
    <m/>
    <s v="Lizzie Waterworth, Joanna Ruiz, Emma Tate, Sue Elliot Nicholls, Tamsin Heatley, Wayne Forester, Aidan Cook, Stephanie Anne Mills, David Holt"/>
    <n v="9"/>
    <s v="United Kingdom"/>
    <s v="United Kingdom"/>
    <n v="1"/>
    <d v="2019-01-11T00:00:00"/>
    <n v="2019"/>
    <x v="8"/>
    <s v="2 Season"/>
    <n v="2"/>
    <s v=""/>
    <m/>
    <n v="2"/>
    <s v="British TV Shows, Kids' TV, TV Comedies"/>
    <s v="British TV Shows"/>
    <s v="British TV Shows, Kids' TV, TV Comedies"/>
    <n v="3"/>
  </r>
  <r>
    <n v="4207"/>
    <s v="s4207"/>
    <x v="1"/>
    <s v="Pocoyo"/>
    <m/>
    <s v="Stephen Fry, Alex Marty"/>
    <n v="2"/>
    <s v="Spain"/>
    <s v="Spain, United Kingdom"/>
    <n v="2"/>
    <d v="2019-01-10T00:00:00"/>
    <n v="2017"/>
    <x v="0"/>
    <s v="4 Season"/>
    <n v="4"/>
    <s v=""/>
    <m/>
    <n v="4"/>
    <s v="Kids' TV, Spanish-Language TV Shows"/>
    <s v="Kids' TV"/>
    <s v="Kids' TV, Spanish-Language TV Shows"/>
    <n v="2"/>
  </r>
  <r>
    <n v="4208"/>
    <s v="s4208"/>
    <x v="1"/>
    <s v="When Heroes Fly"/>
    <m/>
    <s v="Tomer Kapon, Ninet Tayeb, Michael Aloni, Nadav Nates, Moshe Ashkenazi, Vanessa Chaplot, Yael Sharoni, Gil Frank, Oded Fehr, Dan Mor"/>
    <n v="10"/>
    <s v="Israel"/>
    <s v="Israel"/>
    <n v="1"/>
    <d v="2019-01-10T00:00:00"/>
    <n v="2018"/>
    <x v="5"/>
    <s v="1 Season"/>
    <n v="1"/>
    <s v=""/>
    <m/>
    <n v="1"/>
    <s v="International TV Shows, TV Action &amp; Adventure, TV Dramas"/>
    <s v="International TV Shows"/>
    <s v="International TV Shows, TV Action &amp; Adventure, TV Dramas"/>
    <n v="3"/>
  </r>
  <r>
    <n v="4216"/>
    <s v="s4216"/>
    <x v="1"/>
    <s v="See You in Time"/>
    <m/>
    <s v="Hans Chung, Mini Tsai, Albee Huang, David Chiu, Johnny Yang, Kuan Lin, Ray Yang, Liu Yu Shan"/>
    <n v="8"/>
    <m/>
    <m/>
    <n v="0"/>
    <d v="2019-01-04T00:00:00"/>
    <n v="2017"/>
    <x v="1"/>
    <s v="1 Season"/>
    <n v="1"/>
    <s v=""/>
    <m/>
    <n v="1"/>
    <s v="International TV Shows, Romantic TV Shows, TV Dramas"/>
    <s v="International TV Shows"/>
    <s v="International TV Shows, Romantic TV Shows, TV Dramas"/>
    <n v="3"/>
  </r>
  <r>
    <n v="4217"/>
    <s v="s4217"/>
    <x v="1"/>
    <s v="D√©j√† Vu"/>
    <m/>
    <s v="Mandy Wei, Yao Yuan Hao, Wang Si Ping, Yang Zheng, Jenna Wang, Nylon Chen"/>
    <n v="6"/>
    <m/>
    <m/>
    <n v="0"/>
    <d v="2019-01-02T00:00:00"/>
    <n v="2013"/>
    <x v="1"/>
    <s v="1 Season"/>
    <n v="1"/>
    <s v=""/>
    <m/>
    <n v="1"/>
    <s v="International TV Shows, Romantic TV Shows, TV Dramas"/>
    <s v="International TV Shows"/>
    <s v="International TV Shows, Romantic TV Shows, TV Dramas"/>
    <n v="3"/>
  </r>
  <r>
    <n v="4219"/>
    <s v="s4219"/>
    <x v="1"/>
    <s v="A Series of Unfortunate Events"/>
    <m/>
    <s v="Neil Patrick Harris, Patrick Warburton, Malina Weissman, Louis Hynes, K. Todd Freeman, Joan Cusack, Aasif Mandvi"/>
    <n v="7"/>
    <s v="United States"/>
    <s v="United States"/>
    <n v="1"/>
    <d v="2019-01-01T00:00:00"/>
    <n v="2019"/>
    <x v="6"/>
    <s v="3 Season"/>
    <n v="3"/>
    <s v=""/>
    <m/>
    <n v="3"/>
    <s v="Kids' TV, TV Action &amp; Adventure, TV Comedies"/>
    <s v="Kids' TV"/>
    <s v="Kids' TV, TV Action &amp; Adventure, TV Comedies"/>
    <n v="3"/>
  </r>
  <r>
    <n v="4221"/>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n v="47"/>
    <s v="United States"/>
    <s v="United States"/>
    <n v="1"/>
    <d v="2019-01-01T00:00:00"/>
    <n v="2019"/>
    <x v="5"/>
    <s v="13 Season"/>
    <n v="13"/>
    <s v=""/>
    <m/>
    <n v="13"/>
    <s v="Stand-Up Comedy &amp; Talk Shows, TV Comedies"/>
    <s v="Stand-Up Comedy &amp; Talk Shows"/>
    <s v="Stand-Up Comedy &amp; Talk Shows, TV Comedies"/>
    <n v="2"/>
  </r>
  <r>
    <n v="4227"/>
    <s v="s4227"/>
    <x v="1"/>
    <s v="The Paper"/>
    <m/>
    <s v="Branka Katiƒá, Trpimir Jurkic, Aleksandar Cvetkoviƒá, Zijad Graƒçiƒá, Olga Pakaloviƒá, Goran Markovic, Edita Karaƒëole, Zdenko Jelcic, Tihana Lazovic, Mijo Juri≈°iƒá, Dajana ƒåuljak, Alen Liveriƒá, Anja Matkoviƒá, Dragan Despot"/>
    <n v="14"/>
    <s v="Croatia"/>
    <s v="Croatia"/>
    <n v="1"/>
    <d v="2019-01-01T00:00:00"/>
    <n v="2018"/>
    <x v="5"/>
    <s v="2 Season"/>
    <n v="2"/>
    <s v=""/>
    <m/>
    <n v="2"/>
    <s v="International TV Shows, TV Dramas"/>
    <s v="International TV Shows"/>
    <s v="International TV Shows, TV Dramas"/>
    <n v="2"/>
  </r>
  <r>
    <n v="4228"/>
    <s v="s4228"/>
    <x v="1"/>
    <s v="Tidying Up with Marie Kondo"/>
    <m/>
    <s v="Marie Kondo"/>
    <n v="1"/>
    <s v="United States"/>
    <s v="United States"/>
    <n v="1"/>
    <d v="2019-01-01T00:00:00"/>
    <n v="2019"/>
    <x v="6"/>
    <s v="1 Season"/>
    <n v="1"/>
    <s v=""/>
    <m/>
    <n v="1"/>
    <s v="Reality TV"/>
    <s v="Reality TV"/>
    <s v="Reality TV"/>
    <n v="1"/>
  </r>
  <r>
    <n v="4251"/>
    <s v="s4251"/>
    <x v="1"/>
    <s v="Pioneers: First Women Filmmakers*"/>
    <m/>
    <m/>
    <n v="0"/>
    <m/>
    <m/>
    <n v="0"/>
    <d v="2018-12-30T00:00:00"/>
    <n v="1925"/>
    <x v="1"/>
    <s v="1 Season"/>
    <n v="1"/>
    <s v=""/>
    <m/>
    <n v="1"/>
    <s v="TV Shows"/>
    <s v="TV Shows"/>
    <s v="TV Shows"/>
    <n v="1"/>
  </r>
  <r>
    <n v="4252"/>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n v="25"/>
    <s v="Thailand"/>
    <s v="Thailand"/>
    <n v="1"/>
    <d v="2018-12-29T00:00:00"/>
    <n v="2018"/>
    <x v="5"/>
    <s v="1 Season"/>
    <n v="1"/>
    <s v=""/>
    <m/>
    <n v="1"/>
    <s v="Crime TV Shows, International TV Shows, TV Dramas"/>
    <s v="Crime TV Shows"/>
    <s v="Crime TV Shows, International TV Shows, TV Dramas"/>
    <n v="3"/>
  </r>
  <r>
    <n v="4255"/>
    <s v="s4255"/>
    <x v="1"/>
    <s v="Hashoter Hatov"/>
    <m/>
    <s v="Moshe Ivgy, Guy Loel, Yuval Semo, Yigal Adika, Avi Shnaidman, Vered Feldman, Liora Rivlin"/>
    <n v="7"/>
    <s v="Israel"/>
    <s v="Israel"/>
    <n v="1"/>
    <d v="2018-12-28T00:00:00"/>
    <n v="2015"/>
    <x v="5"/>
    <s v="1 Season"/>
    <n v="1"/>
    <s v=""/>
    <m/>
    <n v="1"/>
    <s v="Crime TV Shows, International TV Shows, TV Comedies"/>
    <s v="Crime TV Shows"/>
    <s v="Crime TV Shows, International TV Shows, TV Comedies"/>
    <n v="3"/>
  </r>
  <r>
    <n v="4257"/>
    <s v="s4257"/>
    <x v="1"/>
    <s v="Murder Mountain"/>
    <m/>
    <m/>
    <n v="0"/>
    <s v="United States"/>
    <s v="United States"/>
    <n v="1"/>
    <d v="2018-12-28T00:00:00"/>
    <n v="2018"/>
    <x v="5"/>
    <s v="1 Season"/>
    <n v="1"/>
    <s v=""/>
    <m/>
    <n v="1"/>
    <s v="Crime TV Shows, Docuseries"/>
    <s v="Crime TV Shows"/>
    <s v="Crime TV Shows, Docuseries"/>
    <n v="2"/>
  </r>
  <r>
    <n v="4258"/>
    <s v="s4258"/>
    <x v="1"/>
    <s v="Selection Day"/>
    <m/>
    <s v="Mohammad Samad, Yash Shashank Dholye, Rajesh Tailang, Mahesh Manjrekar, Karanvir Malhotra, Ratna Pathak Shah, Akshay Oberoi"/>
    <n v="7"/>
    <s v="India"/>
    <s v="India"/>
    <n v="1"/>
    <d v="2018-12-28T00:00:00"/>
    <n v="2018"/>
    <x v="1"/>
    <s v="1 Season"/>
    <n v="1"/>
    <s v=""/>
    <m/>
    <n v="1"/>
    <s v="International TV Shows, TV Dramas, Teen TV Shows"/>
    <s v="International TV Shows"/>
    <s v="International TV Shows, TV Dramas, Teen TV Shows"/>
    <n v="3"/>
  </r>
  <r>
    <n v="4261"/>
    <s v="s4261"/>
    <x v="1"/>
    <s v="Stand Up and Away! with Brian Regan"/>
    <m/>
    <s v="Brian Regan"/>
    <n v="1"/>
    <s v="United States"/>
    <s v="United States"/>
    <n v="1"/>
    <d v="2018-12-24T00:00:00"/>
    <n v="2018"/>
    <x v="6"/>
    <s v="1 Season"/>
    <n v="1"/>
    <s v=""/>
    <m/>
    <n v="1"/>
    <s v="Stand-Up Comedy &amp; Talk Shows, TV Comedies"/>
    <s v="Stand-Up Comedy &amp; Talk Shows"/>
    <s v="Stand-Up Comedy &amp; Talk Shows, TV Comedies"/>
    <n v="2"/>
  </r>
  <r>
    <n v="4262"/>
    <s v="s4262"/>
    <x v="1"/>
    <s v="Way Back into Love"/>
    <m/>
    <s v="June Tsai, Ray Chang, Lung Shao-hua, Yi-Wen Yen, Ching-kuan Wang, Mai Sato"/>
    <n v="6"/>
    <s v="Taiwan"/>
    <s v="Taiwan"/>
    <n v="1"/>
    <d v="2018-12-24T00:00:00"/>
    <n v="2011"/>
    <x v="1"/>
    <s v="1 Season"/>
    <n v="1"/>
    <s v=""/>
    <m/>
    <n v="1"/>
    <s v="International TV Shows, Romantic TV Shows, TV Comedies"/>
    <s v="International TV Shows"/>
    <s v="International TV Shows, Romantic TV Shows, TV Comedies"/>
    <n v="3"/>
  </r>
  <r>
    <n v="4263"/>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n v="21"/>
    <s v="United Kingdom"/>
    <s v="United Kingdom, Ireland, United States"/>
    <n v="3"/>
    <d v="2018-12-23T00:00:00"/>
    <n v="2018"/>
    <x v="6"/>
    <s v="1 Season"/>
    <n v="1"/>
    <s v=""/>
    <m/>
    <n v="1"/>
    <s v="British TV Shows, International TV Shows, TV Action &amp; Adventure"/>
    <s v="British TV Shows"/>
    <s v="British TV Shows, International TV Shows, TV Action &amp; Adventure"/>
    <n v="3"/>
  </r>
  <r>
    <n v="4264"/>
    <s v="s4264"/>
    <x v="1"/>
    <s v="Demon's Path"/>
    <m/>
    <s v="Wai Ai, Jim Chim Sui Man, Kwok-Pong Chan, Felix Lok, Sham Ka Ki, Elanne Kong, Kate Yeung, Ong Yi-hing, Sunny Lau"/>
    <n v="9"/>
    <m/>
    <m/>
    <n v="0"/>
    <d v="2018-12-22T00:00:00"/>
    <n v="2018"/>
    <x v="1"/>
    <s v="1 Season"/>
    <n v="1"/>
    <s v=""/>
    <m/>
    <n v="1"/>
    <s v="Crime TV Shows, International TV Shows, TV Dramas"/>
    <s v="Crime TV Shows"/>
    <s v="Crime TV Shows, International TV Shows, TV Dramas"/>
    <n v="3"/>
  </r>
  <r>
    <n v="4265"/>
    <s v="s4265"/>
    <x v="1"/>
    <s v="People Just Do Nothing"/>
    <m/>
    <s v="Allan Mustafa, Hugo Chegwin, Asim Chaudhry, Lily Brazier, Olivia Jasmine Edwards, Dan Sylvester, Steve Stamp, Ruth Bratt, George Keywood, Maria Louis"/>
    <n v="10"/>
    <s v="United Kingdom"/>
    <s v="United Kingdom"/>
    <n v="1"/>
    <d v="2018-12-22T00:00:00"/>
    <n v="2018"/>
    <x v="5"/>
    <s v="5 Season"/>
    <n v="5"/>
    <s v=""/>
    <m/>
    <n v="5"/>
    <s v="British TV Shows, TV Comedies"/>
    <s v="British TV Shows"/>
    <s v="British TV Shows, TV Comedies"/>
    <n v="2"/>
  </r>
  <r>
    <n v="4266"/>
    <s v="s4266"/>
    <x v="1"/>
    <s v="Single Ladies Senior"/>
    <m/>
    <s v="Summer Meng, Christina Mok, Alina Cheng, Bonnie Wang"/>
    <n v="4"/>
    <m/>
    <m/>
    <n v="0"/>
    <d v="2018-12-22T00:00:00"/>
    <n v="2018"/>
    <x v="5"/>
    <s v="1 Season"/>
    <n v="1"/>
    <s v=""/>
    <m/>
    <n v="1"/>
    <s v="International TV Shows, Romantic TV Shows, TV Dramas"/>
    <s v="International TV Shows"/>
    <s v="International TV Shows, Romantic TV Shows, TV Dramas"/>
    <n v="3"/>
  </r>
  <r>
    <n v="4267"/>
    <s v="s4267"/>
    <x v="1"/>
    <s v="7 Days Out"/>
    <m/>
    <m/>
    <n v="0"/>
    <s v="United States"/>
    <s v="United States"/>
    <n v="1"/>
    <d v="2018-12-21T00:00:00"/>
    <n v="2018"/>
    <x v="6"/>
    <s v="1 Season"/>
    <n v="1"/>
    <s v=""/>
    <m/>
    <n v="1"/>
    <s v="Docuseries"/>
    <s v="Docuseries"/>
    <s v="Docuseries"/>
    <n v="1"/>
  </r>
  <r>
    <n v="4270"/>
    <s v="s4270"/>
    <x v="1"/>
    <s v="Jojo's World"/>
    <m/>
    <s v="Tia Lee, In Deok Hwang, Yen-j, Jason Hsu, Andy Wu, Sharon Hsu"/>
    <n v="6"/>
    <s v="Taiwan"/>
    <s v="Taiwan"/>
    <n v="1"/>
    <d v="2018-12-21T00:00:00"/>
    <n v="2017"/>
    <x v="1"/>
    <s v="1 Season"/>
    <n v="1"/>
    <s v=""/>
    <m/>
    <n v="1"/>
    <s v="International TV Shows, Romantic TV Shows, TV Comedies"/>
    <s v="International TV Shows"/>
    <s v="International TV Shows, Romantic TV Shows, TV Comedies"/>
    <n v="3"/>
  </r>
  <r>
    <n v="4271"/>
    <s v="s4271"/>
    <x v="1"/>
    <s v="LAST HOPE"/>
    <m/>
    <s v="Tomoaki Maeno, Kana Hanazawa, Kenjiro Tsuda, Nao Toyama, Yuma Uchida, Unsho Ishizuka, Yuuichirou Umehara, Ai Kayano"/>
    <n v="8"/>
    <s v="Japan"/>
    <s v="Japan"/>
    <n v="1"/>
    <d v="2018-12-21T00:00:00"/>
    <n v="2018"/>
    <x v="1"/>
    <s v="2 Season"/>
    <n v="2"/>
    <s v=""/>
    <m/>
    <n v="2"/>
    <s v="Anime Series, International TV Shows"/>
    <s v="Anime Series"/>
    <s v="Anime Series, International TV Shows"/>
    <n v="2"/>
  </r>
  <r>
    <n v="4272"/>
    <s v="s4272"/>
    <x v="1"/>
    <s v="Lion Pride"/>
    <m/>
    <s v="Yen Tsao, Amanda Chou, Kevin Liu, Peace Yang, Kenny Wen, Tzu-chiang Chao, Vince Kao, Lin Ching-Tai, Lin He Xuan, Michael Yang"/>
    <n v="10"/>
    <s v="Taiwan"/>
    <s v="Taiwan"/>
    <n v="1"/>
    <d v="2018-12-21T00:00:00"/>
    <n v="2017"/>
    <x v="5"/>
    <s v="1 Season"/>
    <n v="1"/>
    <s v=""/>
    <m/>
    <n v="1"/>
    <s v="International TV Shows, Romantic TV Shows, TV Comedies"/>
    <s v="International TV Shows"/>
    <s v="International TV Shows, Romantic TV Shows, TV Comedies"/>
    <n v="3"/>
  </r>
  <r>
    <n v="4273"/>
    <s v="s4273"/>
    <x v="1"/>
    <s v="Love @ Seventeen"/>
    <m/>
    <s v="Lego Lee, Nikki Hsin-Ying Hsieh, Edison Wang, Amanda Chou"/>
    <n v="4"/>
    <s v="Taiwan"/>
    <s v="Taiwan"/>
    <n v="1"/>
    <d v="2018-12-21T00:00:00"/>
    <n v="2016"/>
    <x v="1"/>
    <s v="1 Season"/>
    <n v="1"/>
    <s v=""/>
    <m/>
    <n v="1"/>
    <s v="International TV Shows, Romantic TV Shows, TV Dramas"/>
    <s v="International TV Shows"/>
    <s v="International TV Shows, Romantic TV Shows, TV Dramas"/>
    <n v="3"/>
  </r>
  <r>
    <n v="4274"/>
    <s v="s4274"/>
    <x v="1"/>
    <s v="Perfume"/>
    <m/>
    <s v="Friederike Becht, August Diehl, Wotan Wilke M√∂hring, Natalia Belitski, Ken Duken, Trystan P√ºtter, Christian Friedel, Juergen Maurer, Marc Hosemann, Susanne Wuest"/>
    <n v="10"/>
    <s v="Germany"/>
    <s v="Germany"/>
    <n v="1"/>
    <d v="2018-12-21T00:00:00"/>
    <n v="2018"/>
    <x v="5"/>
    <s v="1 Season"/>
    <n v="1"/>
    <s v=""/>
    <m/>
    <n v="1"/>
    <s v="Crime TV Shows, International TV Shows, TV Dramas"/>
    <s v="Crime TV Shows"/>
    <s v="Crime TV Shows, International TV Shows, TV Dramas"/>
    <n v="3"/>
  </r>
  <r>
    <n v="4275"/>
    <s v="s4275"/>
    <x v="1"/>
    <s v="Sirius the Jaeger"/>
    <m/>
    <s v="Yuto Uemura, Takahiro Sakurai, Kenyu Horiuchi, Nanako Mori, Yusuke Kobayashi, Shunsuke Takeuchi, Junji Majima, Rie Takahashi, Hinata Tadokoro, Kenjiro Tsuda, Takehito Koyasu, Sayaka Ohara, Nobuo Tobita"/>
    <n v="13"/>
    <s v="Japan"/>
    <s v="Japan"/>
    <n v="1"/>
    <d v="2018-12-21T00:00:00"/>
    <n v="2018"/>
    <x v="5"/>
    <s v="1 Season"/>
    <n v="1"/>
    <s v=""/>
    <m/>
    <n v="1"/>
    <s v="Anime Series, International TV Shows, TV Thrillers"/>
    <s v="Anime Series"/>
    <s v="Anime Series, International TV Shows, TV Thrillers"/>
    <n v="3"/>
  </r>
  <r>
    <n v="4277"/>
    <s v="s4277"/>
    <x v="1"/>
    <s v="Wolf"/>
    <m/>
    <s v="Ahu T√ºrkpen√ße, Serkan √áayoƒülu, Murat Arkin, Emir Benderlioƒülu, Firat Doƒüruloƒülu, Ahmet Pinar, Mesut Akusta"/>
    <n v="7"/>
    <s v="Turkey"/>
    <s v="Turkey"/>
    <n v="1"/>
    <d v="2018-12-21T00:00:00"/>
    <n v="2018"/>
    <x v="5"/>
    <s v="1 Season"/>
    <n v="1"/>
    <s v=""/>
    <m/>
    <n v="1"/>
    <s v="International TV Shows, TV Action &amp; Adventure, TV Dramas"/>
    <s v="International TV Shows"/>
    <s v="International TV Shows, TV Action &amp; Adventure, TV Dramas"/>
    <n v="3"/>
  </r>
  <r>
    <n v="4280"/>
    <s v="s4280"/>
    <x v="1"/>
    <s v="Fate/stay night: Unlimited Blade Works"/>
    <m/>
    <s v="Noriaki Sugiyama, Kana Ueda, Ayako Kawasumi, Junichi Suwabe, Noriko Shitaya, Mai Kadowaki, Masaki Terasoma, Nobutoshi Canna, Atsuko Tanaka, Shinichiro Miki, Yuu Asakawa, Miki Ito, Hiroshi Kamiya, Jouji Nakata, Tomokazu Seki"/>
    <n v="15"/>
    <s v="Japan"/>
    <s v="Japan"/>
    <n v="1"/>
    <d v="2018-12-20T00:00:00"/>
    <n v="2015"/>
    <x v="1"/>
    <s v="2 Season"/>
    <n v="2"/>
    <s v=""/>
    <m/>
    <n v="2"/>
    <s v="Anime Series, International TV Shows"/>
    <s v="Anime Series"/>
    <s v="Anime Series, International TV Shows"/>
    <n v="2"/>
  </r>
  <r>
    <n v="4285"/>
    <s v="s4285"/>
    <x v="1"/>
    <s v="Ellen DeGeneres: Relatable"/>
    <s v="Joel Gallen, Tig Notaro"/>
    <s v="Ellen DeGeneres"/>
    <n v="1"/>
    <s v="United States"/>
    <s v="United States"/>
    <n v="1"/>
    <d v="2018-12-18T00:00:00"/>
    <n v="2018"/>
    <x v="5"/>
    <s v="1 Season"/>
    <n v="1"/>
    <s v=""/>
    <m/>
    <n v="1"/>
    <s v="Stand-Up Comedy &amp; Talk Shows, TV Comedies"/>
    <s v="Stand-Up Comedy &amp; Talk Shows"/>
    <s v="Stand-Up Comedy &amp; Talk Shows, TV Comedies"/>
    <n v="2"/>
  </r>
  <r>
    <n v="4289"/>
    <s v="s4289"/>
    <x v="1"/>
    <s v="Ashes of Love"/>
    <m/>
    <s v="Yang Zi, Deng Lun, Luo Yunxi"/>
    <n v="3"/>
    <s v="China"/>
    <s v="China"/>
    <n v="1"/>
    <d v="2018-12-16T00:00:00"/>
    <n v="2018"/>
    <x v="1"/>
    <s v="1 Season"/>
    <n v="1"/>
    <s v=""/>
    <m/>
    <n v="1"/>
    <s v="International TV Shows, Romantic TV Shows, TV Comedies"/>
    <s v="International TV Shows"/>
    <s v="International TV Shows, Romantic TV Shows, TV Comedies"/>
    <n v="3"/>
  </r>
  <r>
    <n v="4291"/>
    <s v="s4291"/>
    <x v="1"/>
    <s v="DreamWorks Holiday Classics"/>
    <m/>
    <s v="Ben Stiller, David Schwimmer, Chris Rock, Jada Pinkett Smith, Jay Baruchel, Gerard Butler, Craig Ferguson, America Ferrera, Eddie Murphy, Mike Myers, Antonio Banderas, Cameron Diaz"/>
    <n v="12"/>
    <s v="United States"/>
    <s v="United States"/>
    <n v="1"/>
    <d v="2018-12-16T00:00:00"/>
    <n v="2011"/>
    <x v="6"/>
    <s v="1 Season"/>
    <n v="1"/>
    <s v=""/>
    <m/>
    <n v="1"/>
    <s v="Kids' TV, TV Comedies"/>
    <s v="Kids' TV"/>
    <s v="Kids' TV, TV Comedies"/>
    <n v="2"/>
  </r>
  <r>
    <n v="4297"/>
    <s v="s4297"/>
    <x v="1"/>
    <s v="Flowers"/>
    <m/>
    <s v="Olivia Colman, Julian Barratt, Daniel Rigby, Sophia Di Martino, Leila Hoffman, Will Sharpe, Harriet Walter"/>
    <n v="7"/>
    <s v="United Kingdom"/>
    <s v="United Kingdom"/>
    <n v="1"/>
    <d v="2018-12-15T00:00:00"/>
    <n v="2018"/>
    <x v="5"/>
    <s v="2 Season"/>
    <n v="2"/>
    <s v=""/>
    <m/>
    <n v="2"/>
    <s v="British TV Shows, International TV Shows, TV Comedies"/>
    <s v="British TV Shows"/>
    <s v="British TV Shows, International TV Shows, TV Comedies"/>
    <n v="3"/>
  </r>
  <r>
    <n v="4305"/>
    <s v="s4305"/>
    <x v="1"/>
    <s v="Hymn of Death"/>
    <m/>
    <s v="Lee Jong-suk, Shin Hye-sun, Kim Myeong-su, Park Seon-im, Kim Won-hae, Hwang Yeong-hee, Lee Ji-hoon, Go Bo-gyeol, Shin Jae-ha"/>
    <n v="9"/>
    <s v="South Korea"/>
    <s v="South Korea"/>
    <n v="1"/>
    <d v="2018-12-14T00:00:00"/>
    <n v="2018"/>
    <x v="1"/>
    <s v="1 Season"/>
    <n v="1"/>
    <s v=""/>
    <m/>
    <n v="1"/>
    <s v="International TV Shows, Korean TV Shows, Romantic TV Shows"/>
    <s v="International TV Shows"/>
    <s v="International TV Shows, Korean TV Shows, Romantic TV Shows"/>
    <n v="3"/>
  </r>
  <r>
    <n v="4306"/>
    <s v="s4306"/>
    <x v="1"/>
    <s v="Inside the Real Narcos"/>
    <m/>
    <s v="Jason Fox"/>
    <n v="1"/>
    <m/>
    <m/>
    <n v="0"/>
    <d v="2018-12-14T00:00:00"/>
    <n v="2018"/>
    <x v="5"/>
    <s v="1 Season"/>
    <n v="1"/>
    <s v=""/>
    <m/>
    <n v="1"/>
    <s v="British TV Shows, Crime TV Shows, Docuseries"/>
    <s v="British TV Shows"/>
    <s v="British TV Shows, Crime TV Shows, Docuseries"/>
    <n v="3"/>
  </r>
  <r>
    <n v="4308"/>
    <s v="s4308"/>
    <x v="1"/>
    <s v="The Fix"/>
    <m/>
    <s v="Jimmy Carr, D.L. Hughley, Katherine Ryan"/>
    <n v="3"/>
    <s v="United States"/>
    <s v="United States"/>
    <n v="1"/>
    <d v="2018-12-14T00:00:00"/>
    <n v="2018"/>
    <x v="5"/>
    <s v="1 Season"/>
    <n v="1"/>
    <s v=""/>
    <m/>
    <n v="1"/>
    <s v="TV Comedies"/>
    <s v="TV Comedies"/>
    <s v="TV Comedies"/>
    <n v="1"/>
  </r>
  <r>
    <n v="4309"/>
    <s v="s4309"/>
    <x v="1"/>
    <s v="The Innocent Man"/>
    <m/>
    <s v="John Grisham"/>
    <n v="1"/>
    <s v="United States"/>
    <s v="United States"/>
    <n v="1"/>
    <d v="2018-12-14T00:00:00"/>
    <n v="2018"/>
    <x v="5"/>
    <s v="1 Season"/>
    <n v="1"/>
    <s v=""/>
    <m/>
    <n v="1"/>
    <s v="Crime TV Shows, Docuseries"/>
    <s v="Crime TV Shows"/>
    <s v="Crime TV Shows, Docuseries"/>
    <n v="2"/>
  </r>
  <r>
    <n v="4310"/>
    <s v="s4310"/>
    <x v="1"/>
    <s v="Tidelands"/>
    <m/>
    <s v="Charlotte Best, Elsa Pataky, Marco Pigossi, Aaron Jakubenko, Mattias Inwood, Dalip Sondhi, Alex Dimitriades, Richard Davies, Caroline Brazier, Peter O'Brien, Madeleine Madden"/>
    <n v="11"/>
    <s v="Australia"/>
    <s v="Australia"/>
    <n v="1"/>
    <d v="2018-12-14T00:00:00"/>
    <n v="2018"/>
    <x v="5"/>
    <s v="1 Season"/>
    <n v="1"/>
    <s v=""/>
    <m/>
    <n v="1"/>
    <s v="Crime TV Shows, International TV Shows, TV Dramas"/>
    <s v="Crime TV Shows"/>
    <s v="Crime TV Shows, International TV Shows, TV Dramas"/>
    <n v="3"/>
  </r>
  <r>
    <n v="4311"/>
    <s v="s4311"/>
    <x v="1"/>
    <s v="Travelers"/>
    <m/>
    <s v="Eric McCormack, MacKenzie Porter, Nesta Cooper, Jared Paul Abrahamson, Reilly Dolman, Patrick Gilmore"/>
    <n v="6"/>
    <s v="Canada"/>
    <s v="Canada, United States"/>
    <n v="2"/>
    <d v="2018-12-14T00:00:00"/>
    <n v="2018"/>
    <x v="5"/>
    <s v="3 Season"/>
    <n v="3"/>
    <s v=""/>
    <m/>
    <n v="3"/>
    <s v="Crime TV Shows, International TV Shows, TV Dramas"/>
    <s v="Crime TV Shows"/>
    <s v="Crime TV Shows, International TV Shows, TV Dramas"/>
    <n v="3"/>
  </r>
  <r>
    <n v="4312"/>
    <s v="s4312"/>
    <x v="1"/>
    <s v="Voltron: Legendary Defender"/>
    <m/>
    <s v="Jeremy Shada, Tyler Labine, Bex Taylor-Klaus, Josh Keaton, Steven Yeun, Kimberly Brooks, Rhys Darby, A.J. LoCascio"/>
    <n v="8"/>
    <s v="United States"/>
    <s v="United States"/>
    <n v="1"/>
    <d v="2018-12-14T00:00:00"/>
    <n v="2018"/>
    <x v="8"/>
    <s v="8 Season"/>
    <n v="8"/>
    <s v=""/>
    <m/>
    <n v="8"/>
    <s v="Kids' TV"/>
    <s v="Kids' TV"/>
    <s v="Kids' TV"/>
    <n v="1"/>
  </r>
  <r>
    <n v="4313"/>
    <s v="s4313"/>
    <x v="1"/>
    <s v="Back Street Girls -GOKUDOLS-"/>
    <m/>
    <s v="Daisuke Ono, Satoshi Hino, Kazuyuki Okitsu, Yuka Nukui, Kaori Maeda, Hikaru Akao, Junichi Suwabe, Keiji Fujiwara"/>
    <n v="8"/>
    <s v="Japan"/>
    <s v="Japan"/>
    <n v="1"/>
    <d v="2018-12-12T00:00:00"/>
    <n v="2018"/>
    <x v="5"/>
    <s v="1 Season"/>
    <n v="1"/>
    <s v=""/>
    <m/>
    <n v="1"/>
    <s v="Anime Series, International TV Shows"/>
    <s v="Anime Series"/>
    <s v="Anime Series, International TV Shows"/>
    <n v="2"/>
  </r>
  <r>
    <n v="4317"/>
    <s v="s4317"/>
    <x v="1"/>
    <s v="Dogs of Berlin"/>
    <m/>
    <s v="Felix Kramer, Fahri Yardim, Anna Maria M√ºhe, Katharina Sch√ºttler, Alina Stiegler, Urs Rechn, Sinan Farhangmehr, Kais Setti, Mohamed Issa, Hauke Diekamp, David Bennent, Deniz Orta, Katrin Sa√ü, Sebastian Zimmler"/>
    <n v="14"/>
    <s v="Germany"/>
    <s v="Germany"/>
    <n v="1"/>
    <d v="2018-12-07T00:00:00"/>
    <n v="2018"/>
    <x v="5"/>
    <s v="1 Season"/>
    <n v="1"/>
    <s v=""/>
    <m/>
    <n v="1"/>
    <s v="Crime TV Shows, International TV Shows, TV Dramas"/>
    <s v="Crime TV Shows"/>
    <s v="Crime TV Shows, International TV Shows, TV Dramas"/>
    <n v="3"/>
  </r>
  <r>
    <n v="4321"/>
    <s v="s4321"/>
    <x v="1"/>
    <s v="Neo Yokio"/>
    <m/>
    <s v="Jaden Smith, Jude Law, Tavi Gevinson, Susan Sarandon, Desus Nice, The Kid Mero, Richard Ayoade, Willow Smith, Kiernan Shipka, Jason Schwartzman, Amandla Stenberg, Ray Wise"/>
    <n v="12"/>
    <s v="United States"/>
    <s v="United States"/>
    <n v="1"/>
    <d v="2018-12-07T00:00:00"/>
    <n v="2018"/>
    <x v="5"/>
    <s v="2 Season"/>
    <n v="2"/>
    <s v=""/>
    <m/>
    <n v="2"/>
    <s v="TV Comedies, TV Sci-Fi &amp; Fantasy, Teen TV Shows"/>
    <s v="TV Comedies"/>
    <s v="TV Comedies, TV Sci-Fi &amp; Fantasy, Teen TV Shows"/>
    <n v="3"/>
  </r>
  <r>
    <n v="4322"/>
    <s v="s4322"/>
    <x v="1"/>
    <s v="Pine Gap"/>
    <s v="Mat King"/>
    <s v="Parker Sawyers, Jacqueline McKenzie, Steve Toussaint, Tess Haubrich, Stephen Curry, Lewis Fitz-Gerald, Mark Leonard Winter"/>
    <n v="7"/>
    <s v="Australia"/>
    <s v="Australia"/>
    <n v="1"/>
    <d v="2018-12-07T00:00:00"/>
    <n v="2018"/>
    <x v="5"/>
    <s v="1 Season"/>
    <n v="1"/>
    <s v=""/>
    <m/>
    <n v="1"/>
    <s v="International TV Shows, TV Dramas"/>
    <s v="International TV Shows"/>
    <s v="International TV Shows, TV Dramas"/>
    <n v="2"/>
  </r>
  <r>
    <n v="4327"/>
    <s v="s4327"/>
    <x v="1"/>
    <s v="The Sound of Your Heart: Reboot"/>
    <m/>
    <s v="Sung Hoon, Kwon Yuri, Tae Hang-ho, Joo Jin-mo, Shim Hye-jin, Ji Su-won, Park Cheol-min, Kim Seong-won, Kang Yoon, Seo Eun-ah, Bae Yoon-kyung"/>
    <n v="11"/>
    <s v="South Korea"/>
    <s v="South Korea"/>
    <n v="1"/>
    <d v="2018-12-03T00:00:00"/>
    <n v="2018"/>
    <x v="1"/>
    <s v="2 Season"/>
    <n v="2"/>
    <s v=""/>
    <m/>
    <n v="2"/>
    <s v="International TV Shows, Korean TV Shows, TV Comedies"/>
    <s v="International TV Shows"/>
    <s v="International TV Shows, Korean TV Shows, TV Comedies"/>
    <n v="3"/>
  </r>
  <r>
    <n v="4328"/>
    <s v="s4328"/>
    <x v="1"/>
    <s v="Memories of the Alhambra"/>
    <m/>
    <s v="Hyun Bin, Park Shin-hye, Park Hoon, Kim Yong-rim, Chanyeol, Lee Re, Lee Hak Joo, Lee Si-won, Kim Eui-sung"/>
    <n v="9"/>
    <s v="South Korea"/>
    <s v="South Korea"/>
    <n v="1"/>
    <d v="2018-12-02T00:00:00"/>
    <n v="2018"/>
    <x v="5"/>
    <s v="1 Season"/>
    <n v="1"/>
    <s v=""/>
    <m/>
    <n v="1"/>
    <s v="Crime TV Shows, International TV Shows, Korean TV Shows"/>
    <s v="Crime TV Shows"/>
    <s v="Crime TV Shows, International TV Shows, Korean TV Shows"/>
    <n v="3"/>
  </r>
  <r>
    <n v="4341"/>
    <s v="s4341"/>
    <x v="1"/>
    <s v="Haunted House"/>
    <m/>
    <s v="Jo Hyun-jung, Gim Young-eun, Gim Chae-ha, I So Eun, Choe Jae-ho"/>
    <n v="5"/>
    <m/>
    <m/>
    <n v="0"/>
    <d v="2018-12-01T00:00:00"/>
    <n v="2017"/>
    <x v="4"/>
    <s v="1 Season"/>
    <n v="1"/>
    <s v=""/>
    <m/>
    <n v="1"/>
    <s v="Kids' TV, Korean TV Shows"/>
    <s v="Kids' TV"/>
    <s v="Kids' TV, Korean TV Shows"/>
    <n v="2"/>
  </r>
  <r>
    <n v="4351"/>
    <s v="s4351"/>
    <x v="1"/>
    <n v="1983"/>
    <m/>
    <s v="Robert Wiƒôckiewicz, Maciej Musia≈Ç, Michalina Olsza≈Ñska, Andrzej Chyra, Clive Russell, Zofia Wich≈Çacz, Edyta Olsz√≥wka, Mateusz Ko≈õciukiewicz, Ewa B≈Çaszczyk, Vu Le Hong, Tomasz W≈Çosok, Krzysztof Wach"/>
    <n v="12"/>
    <s v="Poland"/>
    <s v="Poland, United States"/>
    <n v="2"/>
    <d v="2018-11-30T00:00:00"/>
    <n v="2018"/>
    <x v="5"/>
    <s v="1 Season"/>
    <n v="1"/>
    <s v=""/>
    <m/>
    <n v="1"/>
    <s v="Crime TV Shows, International TV Shows, TV Dramas"/>
    <s v="Crime TV Shows"/>
    <s v="Crime TV Shows, International TV Shows, TV Dramas"/>
    <n v="3"/>
  </r>
  <r>
    <n v="4354"/>
    <s v="s4354"/>
    <x v="1"/>
    <s v="Death by Magic"/>
    <m/>
    <s v="Drummond Money-Coutts"/>
    <n v="1"/>
    <s v="United States"/>
    <s v="United States"/>
    <n v="1"/>
    <d v="2018-11-30T00:00:00"/>
    <n v="2018"/>
    <x v="6"/>
    <s v="1 Season"/>
    <n v="1"/>
    <s v=""/>
    <m/>
    <n v="1"/>
    <s v="Reality TV"/>
    <s v="Reality TV"/>
    <s v="Reality TV"/>
    <n v="1"/>
  </r>
  <r>
    <n v="4357"/>
    <s v="s4357"/>
    <x v="1"/>
    <s v="Love and Fortune"/>
    <m/>
    <s v="Eri Tokunaga, Daichi Watanabe, Fuju Kamio, Sairi Ito, Mina Fujii, Mansaku Ikeuchi, Kinuo Yamada, Yuka Ogura, Enon Kawatani, Yui Imaizumi, Noriko Eguchi, Masanobu Ando, Kitaro"/>
    <n v="13"/>
    <s v="Japan"/>
    <s v="Japan"/>
    <n v="1"/>
    <d v="2018-11-30T00:00:00"/>
    <n v="2018"/>
    <x v="5"/>
    <s v="1 Season"/>
    <n v="1"/>
    <s v=""/>
    <m/>
    <n v="1"/>
    <s v="International TV Shows, Romantic TV Shows, TV Dramas"/>
    <s v="International TV Shows"/>
    <s v="International TV Shows, Romantic TV Shows, TV Dramas"/>
    <n v="3"/>
  </r>
  <r>
    <n v="4360"/>
    <s v="s4360"/>
    <x v="1"/>
    <s v="Spy Kids: Mission Critical"/>
    <m/>
    <s v="Ashley Bornancin, Carter Hastings, Caitlyn Bairstow, Nicholas Coombe, Nesta Cooper, Richard Ian Cox, Tom Kenny, Travis Turner, Candi Milo, Mira Sorvino"/>
    <n v="10"/>
    <s v="United States"/>
    <s v="United States, Canada"/>
    <n v="2"/>
    <d v="2018-11-30T00:00:00"/>
    <n v="2018"/>
    <x v="8"/>
    <s v="2 Season"/>
    <n v="2"/>
    <s v=""/>
    <m/>
    <n v="2"/>
    <s v="Kids' TV"/>
    <s v="Kids' TV"/>
    <s v="Kids' TV"/>
    <n v="1"/>
  </r>
  <r>
    <n v="4363"/>
    <s v="s4363"/>
    <x v="1"/>
    <s v="Bumping Mics with Jeff Ross &amp; Dave Attell"/>
    <m/>
    <s v="Jeff Ross, Dave Attell"/>
    <n v="2"/>
    <s v="United States"/>
    <s v="United States"/>
    <n v="1"/>
    <d v="2018-11-27T00:00:00"/>
    <n v="2018"/>
    <x v="5"/>
    <s v="1 Season"/>
    <n v="1"/>
    <s v=""/>
    <m/>
    <n v="1"/>
    <s v="Stand-Up Comedy &amp; Talk Shows, TV Comedies"/>
    <s v="Stand-Up Comedy &amp; Talk Shows"/>
    <s v="Stand-Up Comedy &amp; Talk Shows, TV Comedies"/>
    <n v="2"/>
  </r>
  <r>
    <n v="4364"/>
    <s v="s4364"/>
    <x v="1"/>
    <s v="Minecraft: Story Mode"/>
    <m/>
    <s v="Patton Oswalt, Catherine Taber, Sean Astin, Melissa Hutchison, Ashley Johnson, Matthew Mercer, Jim Meskimen, Martha Plimpton, Scott Porter, Brian Posehn, Paul Reubens, Billy West, Dave Fennoy"/>
    <n v="13"/>
    <s v="United States"/>
    <s v="United States, Sweden"/>
    <n v="2"/>
    <d v="2018-11-27T00:00:00"/>
    <n v="2015"/>
    <x v="6"/>
    <s v="1 Season"/>
    <n v="1"/>
    <s v=""/>
    <m/>
    <n v="1"/>
    <s v="Kids' TV"/>
    <s v="Kids' TV"/>
    <s v="Kids' TV"/>
    <n v="1"/>
  </r>
  <r>
    <n v="4366"/>
    <s v="s4366"/>
    <x v="1"/>
    <s v="Frontier"/>
    <m/>
    <s v="Jason Momoa, Landon Liboiron, Alun Armstrong, Jessica Matten, Zoe Boyle, Allan Hawco, Evan Jonigkeit, Katie McGrath"/>
    <n v="8"/>
    <s v="Canada"/>
    <s v="Canada"/>
    <n v="1"/>
    <d v="2018-11-23T00:00:00"/>
    <n v="2018"/>
    <x v="5"/>
    <s v="3 Season"/>
    <n v="3"/>
    <s v=""/>
    <m/>
    <n v="3"/>
    <s v="International TV Shows, TV Action &amp; Adventure, TV Dramas"/>
    <s v="International TV Shows"/>
    <s v="International TV Shows, TV Action &amp; Adventure, TV Dramas"/>
    <n v="3"/>
  </r>
  <r>
    <n v="4367"/>
    <s v="s4367"/>
    <x v="1"/>
    <s v="Fugitiva"/>
    <m/>
    <s v="Paz Vega, Julio Bracho, Arantza Ruiz, Luisa Rubino, Lander Otaola, Iv√°n Pellicer, Jos√© Manuel Poga, Mercedes Sampietro, Charo L√≥pez, Roberto √Ålamo, Ra√∫l Medina, Melina Matthews, Pedro Mari S√°nchez, Odiseo Bichir"/>
    <n v="14"/>
    <s v="Spain"/>
    <s v="Spain"/>
    <n v="1"/>
    <d v="2018-11-23T00:00:00"/>
    <n v="2018"/>
    <x v="5"/>
    <s v="1 Season"/>
    <n v="1"/>
    <s v=""/>
    <m/>
    <n v="1"/>
    <s v="Crime TV Shows, International TV Shows, Spanish-Language TV Shows"/>
    <s v="Crime TV Shows"/>
    <s v="Crime TV Shows, International TV Shows, Spanish-Language TV Shows"/>
    <n v="3"/>
  </r>
  <r>
    <n v="4368"/>
    <s v="s4368"/>
    <x v="1"/>
    <s v="Sick Note"/>
    <m/>
    <s v="Rupert Grint, Nick Frost, Don Johnson, Lindsay Lohan, Pippa Bennett-Warner, Marama Corlett, Karl Theobald, Belinda Stewart-Wilson, Camilla Beeput, Dustin Demri-Burns, Tolu Ogunmefun"/>
    <n v="11"/>
    <s v="United Kingdom"/>
    <s v="United Kingdom"/>
    <n v="1"/>
    <d v="2018-11-23T00:00:00"/>
    <n v="2018"/>
    <x v="5"/>
    <s v="2 Season"/>
    <n v="2"/>
    <s v=""/>
    <m/>
    <n v="2"/>
    <s v="British TV Shows, International TV Shows, TV Comedies"/>
    <s v="British TV Shows"/>
    <s v="British TV Shows, International TV Shows, TV Comedies"/>
    <n v="3"/>
  </r>
  <r>
    <n v="4369"/>
    <s v="s4369"/>
    <x v="1"/>
    <s v="Mystery Science Theater 3000: The Return"/>
    <m/>
    <s v="Felicia Day, Patton Oswalt, Jonah Ray, Baron Vaughn, Hampton Yount"/>
    <n v="5"/>
    <s v="United States"/>
    <s v="United States"/>
    <n v="1"/>
    <d v="2018-11-22T00:00:00"/>
    <n v="2018"/>
    <x v="1"/>
    <s v="2 Season"/>
    <n v="2"/>
    <s v=""/>
    <m/>
    <n v="2"/>
    <s v="TV Comedies, TV Sci-Fi &amp; Fantasy"/>
    <s v="TV Comedies"/>
    <s v="TV Comedies, TV Sci-Fi &amp; Fantasy"/>
    <n v="2"/>
  </r>
  <r>
    <n v="4372"/>
    <s v="s4372"/>
    <x v="1"/>
    <s v="Kulipari: Dream Walker"/>
    <m/>
    <s v="Charlie Adler, Mark Hamill, Jess Harnell, Phil LaMarr, Josh Keaton, Mikey Kelley, Amy Margolis, Wendie Malick, Kevin Michael Richardson, Candi Milo, Laraine Newman"/>
    <n v="11"/>
    <m/>
    <m/>
    <n v="0"/>
    <d v="2018-11-20T00:00:00"/>
    <n v="2018"/>
    <x v="8"/>
    <s v="1 Season"/>
    <n v="1"/>
    <s v=""/>
    <m/>
    <n v="1"/>
    <s v="Kids' TV"/>
    <s v="Kids' TV"/>
    <s v="Kids' TV"/>
    <n v="1"/>
  </r>
  <r>
    <n v="4373"/>
    <s v="s4373"/>
    <x v="1"/>
    <s v="Paap-O-Meter"/>
    <m/>
    <m/>
    <n v="0"/>
    <m/>
    <m/>
    <n v="0"/>
    <d v="2018-11-20T00:00:00"/>
    <n v="2017"/>
    <x v="8"/>
    <s v="1 Season"/>
    <n v="1"/>
    <s v=""/>
    <m/>
    <n v="1"/>
    <s v="Kids' TV, TV Comedies"/>
    <s v="Kids' TV"/>
    <s v="Kids' TV, TV Comedies"/>
    <n v="2"/>
  </r>
  <r>
    <n v="4377"/>
    <s v="s4377"/>
    <x v="1"/>
    <s v="The Final Table"/>
    <m/>
    <s v="Andrew Knowlton"/>
    <n v="1"/>
    <s v="United States"/>
    <s v="United States"/>
    <n v="1"/>
    <d v="2018-11-20T00:00:00"/>
    <n v="2018"/>
    <x v="6"/>
    <s v="1 Season"/>
    <n v="1"/>
    <s v=""/>
    <m/>
    <n v="1"/>
    <s v="Reality TV"/>
    <s v="Reality TV"/>
    <s v="Reality TV"/>
    <n v="1"/>
  </r>
  <r>
    <n v="4380"/>
    <s v="s4380"/>
    <x v="1"/>
    <s v="Eternal Love"/>
    <m/>
    <s v="Yang Mi, Mark Chao, Dilraba Dilmurat, Ken Chang, Vengo Gao, Huang Mengying"/>
    <n v="6"/>
    <s v="China"/>
    <s v="China"/>
    <n v="1"/>
    <d v="2018-11-17T00:00:00"/>
    <n v="2017"/>
    <x v="1"/>
    <s v="1 Season"/>
    <n v="1"/>
    <s v=""/>
    <m/>
    <n v="1"/>
    <s v="International TV Shows, Romantic TV Shows, TV Dramas"/>
    <s v="International TV Shows"/>
    <s v="International TV Shows, Romantic TV Shows, TV Dramas"/>
    <n v="3"/>
  </r>
  <r>
    <n v="4381"/>
    <s v="s4381"/>
    <x v="1"/>
    <s v="La Do√±a"/>
    <m/>
    <s v="Aracely Ar√°mbula, David Chocarro, Danna Paola, Rebecca Jones, Odiseo Bichir, Gabriela Roel, Andrea Mart√≠, Juan R√≠os Cant√∫, Diego Soldano, Daniela Bascop√©"/>
    <n v="10"/>
    <s v="United States"/>
    <s v="United States, Mexico"/>
    <n v="2"/>
    <d v="2018-11-17T00:00:00"/>
    <n v="2016"/>
    <x v="1"/>
    <s v="1 Season"/>
    <n v="1"/>
    <s v=""/>
    <m/>
    <n v="1"/>
    <s v="Spanish-Language TV Shows, TV Dramas"/>
    <s v="Spanish-Language TV Shows"/>
    <s v="Spanish-Language TV Shows, TV Dramas"/>
    <n v="2"/>
  </r>
  <r>
    <n v="4382"/>
    <s v="s4382"/>
    <x v="1"/>
    <s v="Silvana Sin Lana"/>
    <m/>
    <s v="Maritza Rodr√≠guez, Carlos Ponce, Marimar Vega, Adriana Barraza, Marcela Guirado, Ricardo Abarca, Thali Garc√≠a, Alexandra Pomales, Briggitte Bozzo, Santiago Torres, Patricio Gallardo, Roberto Escobar, Samantha Dagnino, Raury Rolander, Vince Miranda, Javier Valc√°rcel"/>
    <n v="16"/>
    <s v="United States"/>
    <s v="United States"/>
    <n v="1"/>
    <d v="2018-11-17T00:00:00"/>
    <n v="2016"/>
    <x v="1"/>
    <s v="1 Season"/>
    <n v="1"/>
    <s v=""/>
    <m/>
    <n v="1"/>
    <s v="Romantic TV Shows, Spanish-Language TV Shows, TV Comedies"/>
    <s v="Romantic TV Shows"/>
    <s v="Romantic TV Shows, Spanish-Language TV Shows, TV Comedies"/>
    <n v="3"/>
  </r>
  <r>
    <n v="4385"/>
    <s v="s4385"/>
    <x v="1"/>
    <s v="Ponysitters Club"/>
    <m/>
    <s v="Morgan Neundorf, Madeline Leon, Khiyla Aynne, Cailan Laine Punnewaert, Zyon Allen, Maya Franzoi, Victoria Tomazelli, Hugh Wilson, Diana Chrisman"/>
    <n v="9"/>
    <s v="Canada"/>
    <s v="Canada"/>
    <n v="1"/>
    <d v="2018-11-16T00:00:00"/>
    <n v="2018"/>
    <x v="4"/>
    <s v="2 Season"/>
    <n v="2"/>
    <s v=""/>
    <m/>
    <n v="2"/>
    <s v="Kids' TV, TV Dramas"/>
    <s v="Kids' TV"/>
    <s v="Kids' TV, TV Dramas"/>
    <n v="2"/>
  </r>
  <r>
    <n v="4388"/>
    <s v="s4388"/>
    <x v="1"/>
    <s v="Vai Anitta"/>
    <m/>
    <s v="Anitta"/>
    <n v="1"/>
    <s v="Brazil"/>
    <s v="Brazil"/>
    <n v="1"/>
    <d v="2018-11-16T00:00:00"/>
    <n v="2018"/>
    <x v="5"/>
    <s v="1 Season"/>
    <n v="1"/>
    <s v=""/>
    <m/>
    <n v="1"/>
    <s v="Docuseries, International TV Shows, Reality TV"/>
    <s v="Docuseries"/>
    <s v="Docuseries, International TV Shows, Reality TV"/>
    <n v="3"/>
  </r>
  <r>
    <n v="4390"/>
    <s v="s4390"/>
    <x v="1"/>
    <s v="Beyblade Burst Evolution"/>
    <m/>
    <s v="Marina Inoue, Ryoko Shiraishi, Takuma Terashima, Junko Takeuchi, Fumihiro Okabayashi, Yu Kobayashi, Ayahi Takagaki"/>
    <n v="7"/>
    <m/>
    <m/>
    <n v="0"/>
    <d v="2018-11-15T00:00:00"/>
    <n v="2017"/>
    <x v="0"/>
    <s v="1 Season"/>
    <n v="1"/>
    <s v=""/>
    <m/>
    <n v="1"/>
    <s v="Anime Series, Kids' TV"/>
    <s v="Anime Series"/>
    <s v="Anime Series, Kids' TV"/>
    <n v="2"/>
  </r>
  <r>
    <n v="4400"/>
    <s v="s4400"/>
    <x v="1"/>
    <s v="Warrior"/>
    <m/>
    <s v="Dar Salim, Danica Curcic, Lars Ranthe, Marco Ils√∏, S√∏ren Malling, Jakob Oftebro"/>
    <n v="6"/>
    <s v="Denmark"/>
    <s v="Denmark"/>
    <n v="1"/>
    <d v="2018-11-13T00:00:00"/>
    <n v="2018"/>
    <x v="5"/>
    <s v="1 Season"/>
    <n v="1"/>
    <s v=""/>
    <m/>
    <n v="1"/>
    <s v="Crime TV Shows, International TV Shows, TV Dramas"/>
    <s v="Crime TV Shows"/>
    <s v="Crime TV Shows, International TV Shows, TV Dramas"/>
    <n v="3"/>
  </r>
  <r>
    <n v="4401"/>
    <s v="s4401"/>
    <x v="1"/>
    <s v="Age of Tanks"/>
    <m/>
    <m/>
    <n v="0"/>
    <s v="Germany"/>
    <s v="Germany, France, Russia"/>
    <n v="3"/>
    <d v="2018-11-10T00:00:00"/>
    <n v="2017"/>
    <x v="6"/>
    <s v="1 Season"/>
    <n v="1"/>
    <s v=""/>
    <m/>
    <n v="1"/>
    <s v="Docuseries, International TV Shows, Science &amp; Nature TV"/>
    <s v="Docuseries"/>
    <s v="Docuseries, International TV Shows, Science &amp; Nature TV"/>
    <n v="3"/>
  </r>
  <r>
    <n v="4404"/>
    <s v="s4404"/>
    <x v="1"/>
    <s v="Medal of Honor"/>
    <m/>
    <s v="Oliver Hudson, Ben Schwartz, Paul Wesley, Aldis Hodge, Jonny Weston, Joseph Cross, Jake Abel, Derek Mio"/>
    <n v="8"/>
    <s v="United States"/>
    <s v="United States"/>
    <n v="1"/>
    <d v="2018-11-09T00:00:00"/>
    <n v="2018"/>
    <x v="5"/>
    <s v="1 Season"/>
    <n v="1"/>
    <s v=""/>
    <m/>
    <n v="1"/>
    <s v="Docuseries, TV Dramas"/>
    <s v="Docuseries"/>
    <s v="Docuseries, TV Dramas"/>
    <n v="2"/>
  </r>
  <r>
    <n v="4406"/>
    <s v="s4406"/>
    <x v="1"/>
    <s v="Super Drags"/>
    <m/>
    <s v="Fernando Mendon√ßa, S√©rgio Cant√∫, Wagner Follare, Pabllo Vittar, Silvetty Montilla, Rapha V√©lez, Sylvia Salustti, Guilherme Briggs"/>
    <n v="8"/>
    <s v="Brazil"/>
    <s v="Brazil"/>
    <n v="1"/>
    <d v="2018-11-09T00:00:00"/>
    <n v="2018"/>
    <x v="5"/>
    <s v="1 Season"/>
    <n v="1"/>
    <s v=""/>
    <m/>
    <n v="1"/>
    <s v="International TV Shows, TV Comedies"/>
    <s v="International TV Shows"/>
    <s v="International TV Shows, TV Comedies"/>
    <n v="2"/>
  </r>
  <r>
    <n v="4407"/>
    <s v="s4407"/>
    <x v="1"/>
    <s v="The Queen of Flow"/>
    <m/>
    <s v="Carolina Ram√≠rez, Carlos Torres, Andr√©s Sandoval, Adriana Arango, Mabel Moreno, Luis Alfredo Velasco, Pacho Rueda, Diana Wiswell, Mariana Garz√≥n, Ki√±o, Sebasti√°n Silva, Mariana G√≥mez, Mar√≠a Jos√© Vargas, Guillermo Blanco, Juan Manuel Restrepo, Alejandro Otero, David Ojalvo"/>
    <n v="17"/>
    <s v="Colombia"/>
    <s v="Colombia"/>
    <n v="1"/>
    <d v="2018-11-09T00:00:00"/>
    <n v="2018"/>
    <x v="5"/>
    <s v="1 Season"/>
    <n v="1"/>
    <s v=""/>
    <m/>
    <n v="1"/>
    <s v="Crime TV Shows, International TV Shows, Spanish-Language TV Shows"/>
    <s v="Crime TV Shows"/>
    <s v="Crime TV Shows, International TV Shows, Spanish-Language TV Shows"/>
    <n v="3"/>
  </r>
  <r>
    <n v="4408"/>
    <s v="s4408"/>
    <x v="1"/>
    <s v="Treehouse Detectives"/>
    <m/>
    <s v="Brody Allen, Jenna Davis, Ryan Bartley, Philece Sampler, Leigh Kelly, Abby Trott"/>
    <n v="6"/>
    <s v="South Korea"/>
    <s v="South Korea, United States"/>
    <n v="2"/>
    <d v="2018-11-09T00:00:00"/>
    <n v="2018"/>
    <x v="0"/>
    <s v="2 Season"/>
    <n v="2"/>
    <s v=""/>
    <m/>
    <n v="2"/>
    <s v="Kids' TV, TV Thrillers"/>
    <s v="Kids' TV"/>
    <s v="Kids' TV, TV Thrillers"/>
    <n v="2"/>
  </r>
  <r>
    <n v="4409"/>
    <s v="s4409"/>
    <x v="1"/>
    <s v="Westside"/>
    <m/>
    <m/>
    <n v="0"/>
    <s v="United States"/>
    <s v="United States"/>
    <n v="1"/>
    <d v="2018-11-09T00:00:00"/>
    <n v="2018"/>
    <x v="5"/>
    <s v="1 Season"/>
    <n v="1"/>
    <s v=""/>
    <m/>
    <n v="1"/>
    <s v="Reality TV"/>
    <s v="Reality TV"/>
    <s v="Reality TV"/>
    <n v="1"/>
  </r>
  <r>
    <n v="4410"/>
    <s v="s4410"/>
    <x v="1"/>
    <s v="Transfers"/>
    <m/>
    <s v="Arieh Worthalter, Brune Renault, Toinette Laquiere, Steve Tientcheu, Pili Groyne, Patrick Descamps, Patrick Raynal, Juliette Plumecocq-Mech, S√©bastien Chassagne, Alexis Loret, Aissatou Diop"/>
    <n v="11"/>
    <s v="France"/>
    <s v="France, Belgium"/>
    <n v="2"/>
    <d v="2018-11-08T00:00:00"/>
    <n v="2017"/>
    <x v="5"/>
    <s v="1 Season"/>
    <n v="1"/>
    <s v=""/>
    <m/>
    <n v="1"/>
    <s v="Crime TV Shows, International TV Shows, TV Sci-Fi &amp; Fantasy"/>
    <s v="Crime TV Shows"/>
    <s v="Crime TV Shows, International TV Shows, TV Sci-Fi &amp; Fantasy"/>
    <n v="3"/>
  </r>
  <r>
    <n v="4411"/>
    <s v="s4411"/>
    <x v="1"/>
    <s v="Damnation"/>
    <m/>
    <s v="Logan Marshall-Green, Killian Scott, Sarah Jones, Chasten Harmon, Christopher Heyerdahl, Melinda Page Hamilton, Joe Adler"/>
    <n v="7"/>
    <s v="United States"/>
    <s v="United States"/>
    <n v="1"/>
    <d v="2018-11-07T00:00:00"/>
    <n v="2017"/>
    <x v="5"/>
    <s v="1 Season"/>
    <n v="1"/>
    <s v=""/>
    <m/>
    <n v="1"/>
    <s v="Crime TV Shows, TV Dramas"/>
    <s v="Crime TV Shows"/>
    <s v="Crime TV Shows, TV Dramas"/>
    <n v="2"/>
  </r>
  <r>
    <n v="4414"/>
    <s v="s4414"/>
    <x v="1"/>
    <s v="Kopitiam"/>
    <m/>
    <s v="Joanna Bessey, Douglas Lim, Lina Teoh, Rashid Salleh, Mano Maniam, Tan Jin Chor"/>
    <n v="6"/>
    <s v="Malaysia"/>
    <s v="Malaysia"/>
    <n v="1"/>
    <d v="2018-11-03T00:00:00"/>
    <n v="2003"/>
    <x v="1"/>
    <s v="7 Season"/>
    <n v="7"/>
    <s v=""/>
    <m/>
    <n v="7"/>
    <s v="International TV Shows, TV Comedies"/>
    <s v="International TV Shows"/>
    <s v="International TV Shows, TV Comedies"/>
    <n v="2"/>
  </r>
  <r>
    <n v="4416"/>
    <s v="s4416"/>
    <x v="1"/>
    <s v="Brainchild"/>
    <m/>
    <s v="Sahana Srinivasan, Alie Ward, Ben Seidman"/>
    <n v="3"/>
    <m/>
    <m/>
    <n v="0"/>
    <d v="2018-11-02T00:00:00"/>
    <n v="2018"/>
    <x v="4"/>
    <s v="1 Season"/>
    <n v="1"/>
    <s v=""/>
    <m/>
    <n v="1"/>
    <s v="Kids' TV"/>
    <s v="Kids' TV"/>
    <s v="Kids' TV"/>
    <n v="1"/>
  </r>
  <r>
    <n v="4431"/>
    <s v="s4431"/>
    <x v="1"/>
    <s v="Creators"/>
    <m/>
    <s v="Fabio Aste, H√©ctor Segura, Sebastian Rosas"/>
    <n v="3"/>
    <s v="Argentina"/>
    <s v="Argentina"/>
    <n v="1"/>
    <d v="2018-11-01T00:00:00"/>
    <n v="2015"/>
    <x v="0"/>
    <s v="2 Season"/>
    <n v="2"/>
    <s v=""/>
    <m/>
    <n v="2"/>
    <s v="Kids' TV, Spanish-Language TV Shows"/>
    <s v="Kids' TV"/>
    <s v="Kids' TV, Spanish-Language TV Shows"/>
    <n v="2"/>
  </r>
  <r>
    <n v="4437"/>
    <s v="s4437"/>
    <x v="1"/>
    <s v="Follow This"/>
    <m/>
    <s v="John Stanton, Scaachi Koul, Azeen Ghorayshi, Bim Adewunmi, Juliane Loffler, Charlie Warzel"/>
    <n v="6"/>
    <s v="United States"/>
    <s v="United States"/>
    <n v="1"/>
    <d v="2018-11-01T00:00:00"/>
    <n v="2018"/>
    <x v="5"/>
    <s v="3 Season"/>
    <n v="3"/>
    <s v=""/>
    <m/>
    <n v="3"/>
    <s v="Docuseries"/>
    <s v="Docuseries"/>
    <s v="Docuseries"/>
    <n v="1"/>
  </r>
  <r>
    <n v="4462"/>
    <s v="s4462"/>
    <x v="1"/>
    <s v="The Great British Baking Show: The Beginnings"/>
    <m/>
    <s v="Paul Hollywood, Mary Berry, Mel Giedroyc, Sue Perkins"/>
    <n v="4"/>
    <m/>
    <m/>
    <n v="0"/>
    <d v="2018-11-01T00:00:00"/>
    <n v="2012"/>
    <x v="6"/>
    <s v="1 Season"/>
    <n v="1"/>
    <s v=""/>
    <m/>
    <n v="1"/>
    <s v="British TV Shows, Reality TV"/>
    <s v="British TV Shows"/>
    <s v="British TV Shows, Reality TV"/>
    <n v="2"/>
  </r>
  <r>
    <n v="4470"/>
    <s v="s4470"/>
    <x v="1"/>
    <s v="Fate/EXTRA Last Encore"/>
    <m/>
    <s v="Atsushi Abe, Sakura Tange, Kana Ueda, Hiroshi Kamiya, Noriko Shitaya, Kohsuke Toriumi, Urara Takano, Ai Nonaka, Kunihiko Yasui, Takahiro Mizushima"/>
    <n v="10"/>
    <s v="Japan"/>
    <s v="Japan"/>
    <n v="1"/>
    <d v="2018-10-30T00:00:00"/>
    <n v="2018"/>
    <x v="5"/>
    <s v="2 Season"/>
    <n v="2"/>
    <s v=""/>
    <m/>
    <n v="2"/>
    <s v="Anime Series, International TV Shows"/>
    <s v="Anime Series"/>
    <s v="Anime Series, International TV Shows"/>
    <n v="2"/>
  </r>
  <r>
    <n v="4477"/>
    <s v="s4477"/>
    <x v="1"/>
    <s v="Terrorism Close Calls"/>
    <m/>
    <m/>
    <n v="0"/>
    <s v="United States"/>
    <s v="United States, Czech Republic"/>
    <n v="2"/>
    <d v="2018-10-26T00:00:00"/>
    <n v="2018"/>
    <x v="5"/>
    <s v="1 Season"/>
    <n v="1"/>
    <s v=""/>
    <m/>
    <n v="1"/>
    <s v="Crime TV Shows, Docuseries, International TV Shows"/>
    <s v="Crime TV Shows"/>
    <s v="Crime TV Shows, Docuseries, International TV Shows"/>
    <n v="3"/>
  </r>
  <r>
    <n v="4479"/>
    <s v="s4479"/>
    <x v="1"/>
    <s v="DreamWorks Spooky Stories"/>
    <m/>
    <s v="Antonio Banderas, Hugh Laurie, Mike Myers, Reese Witherspoon, Seth Rogen, Kristen Schaal, Dean Edwards"/>
    <n v="7"/>
    <s v="United States"/>
    <s v="United States"/>
    <n v="1"/>
    <d v="2018-10-25T00:00:00"/>
    <n v="2009"/>
    <x v="6"/>
    <s v="1 Season"/>
    <n v="1"/>
    <s v=""/>
    <m/>
    <n v="1"/>
    <s v="Kids' TV, TV Comedies"/>
    <s v="Kids' TV"/>
    <s v="Kids' TV, TV Comedies"/>
    <n v="2"/>
  </r>
  <r>
    <n v="4480"/>
    <s v="s4480"/>
    <x v="1"/>
    <s v="Great News"/>
    <m/>
    <s v="Briga Heelan, Andrea Martin, Adam Campbell, John Michael Higgins, Horatio Sanz, Nicole Richie"/>
    <n v="6"/>
    <s v="United States"/>
    <s v="United States"/>
    <n v="1"/>
    <d v="2018-10-25T00:00:00"/>
    <n v="2017"/>
    <x v="1"/>
    <s v="2 Season"/>
    <n v="2"/>
    <s v=""/>
    <m/>
    <n v="2"/>
    <s v="TV Comedies"/>
    <s v="TV Comedies"/>
    <s v="TV Comedies"/>
    <n v="1"/>
  </r>
  <r>
    <n v="4484"/>
    <s v="s4484"/>
    <x v="1"/>
    <s v="Here to Heart"/>
    <m/>
    <s v="Janine Chun-Ning Chang, Hans Zhang"/>
    <n v="2"/>
    <s v="China"/>
    <s v="China"/>
    <n v="1"/>
    <d v="2018-10-23T00:00:00"/>
    <n v="2018"/>
    <x v="1"/>
    <s v="1 Season"/>
    <n v="1"/>
    <s v=""/>
    <m/>
    <n v="1"/>
    <s v="International TV Shows, Romantic TV Shows, TV Dramas"/>
    <s v="International TV Shows"/>
    <s v="International TV Shows, Romantic TV Shows, TV Dramas"/>
    <n v="3"/>
  </r>
  <r>
    <n v="4486"/>
    <s v="s4486"/>
    <x v="1"/>
    <s v="The Hollywood Masters"/>
    <m/>
    <m/>
    <n v="0"/>
    <s v="United States"/>
    <s v="United States"/>
    <n v="1"/>
    <d v="2018-10-23T00:00:00"/>
    <n v="2017"/>
    <x v="5"/>
    <s v="3 Season"/>
    <n v="3"/>
    <s v=""/>
    <m/>
    <n v="3"/>
    <s v="Stand-Up Comedy &amp; Talk Shows"/>
    <s v="Stand-Up Comedy &amp; Talk Shows"/>
    <s v="Stand-Up Comedy &amp; Talk Shows"/>
    <n v="1"/>
  </r>
  <r>
    <n v="4488"/>
    <s v="s4488"/>
    <x v="1"/>
    <s v="Accidentally in Love"/>
    <m/>
    <s v="Junchen Guo, Yi Ning Sun, Yi Qin Zhao, Mu Xuan Cheng, Li Ma, Mo Zhou"/>
    <n v="6"/>
    <s v="China"/>
    <s v="China"/>
    <n v="1"/>
    <d v="2018-10-19T00:00:00"/>
    <n v="2018"/>
    <x v="1"/>
    <s v="1 Season"/>
    <n v="1"/>
    <s v=""/>
    <m/>
    <n v="1"/>
    <s v="International TV Shows, Romantic TV Shows, TV Comedies"/>
    <s v="International TV Shows"/>
    <s v="International TV Shows, Romantic TV Shows, TV Comedies"/>
    <n v="3"/>
  </r>
  <r>
    <n v="4489"/>
    <s v="s4489"/>
    <x v="1"/>
    <s v="Ask the Doctor"/>
    <m/>
    <s v="Shalin Naik, Renee Lim, Sandro Demaio"/>
    <n v="3"/>
    <s v="Australia"/>
    <s v="Australia"/>
    <n v="1"/>
    <d v="2018-10-19T00:00:00"/>
    <n v="2017"/>
    <x v="6"/>
    <s v="1 Season"/>
    <n v="1"/>
    <s v=""/>
    <m/>
    <n v="1"/>
    <s v="Docuseries, International TV Shows, Science &amp; Nature TV"/>
    <s v="Docuseries"/>
    <s v="Docuseries, International TV Shows, Science &amp; Nature TV"/>
    <n v="3"/>
  </r>
  <r>
    <n v="4490"/>
    <s v="s4490"/>
    <x v="1"/>
    <s v="Best.Worst.Weekend.Ever."/>
    <m/>
    <s v="Sam Ashe Arnold, Cole Sand, Brianna Reed, Brittany Garms, Alison Becker, Larry Bates, Tiffany Espensen, Rachel Gage, Matt Battaglia, Affion Crockett"/>
    <n v="10"/>
    <s v="United States"/>
    <s v="United States"/>
    <n v="1"/>
    <d v="2018-10-19T00:00:00"/>
    <n v="2018"/>
    <x v="6"/>
    <s v="1 Season"/>
    <n v="1"/>
    <s v=""/>
    <m/>
    <n v="1"/>
    <s v="Kids' TV, TV Comedies"/>
    <s v="Kids' TV"/>
    <s v="Kids' TV, TV Comedies"/>
    <n v="2"/>
  </r>
  <r>
    <n v="4495"/>
    <s v="s4495"/>
    <x v="1"/>
    <s v="Making a Murderer"/>
    <m/>
    <m/>
    <n v="0"/>
    <s v="United States"/>
    <s v="United States"/>
    <n v="1"/>
    <d v="2018-10-19T00:00:00"/>
    <n v="2018"/>
    <x v="1"/>
    <s v="2 Season"/>
    <n v="2"/>
    <s v=""/>
    <m/>
    <n v="2"/>
    <s v="Crime TV Shows, Docuseries"/>
    <s v="Crime TV Shows"/>
    <s v="Crime TV Shows, Docuseries"/>
    <n v="2"/>
  </r>
  <r>
    <n v="4496"/>
    <s v="s4496"/>
    <x v="1"/>
    <s v="Marvel's Daredevil"/>
    <m/>
    <s v="Charlie Cox, Deborah Ann Woll, Elden Henson, Rosario Dawson, Vincent D'Onofrio, Jon Bernthal, Elodie Yung, Scott Glenn, Stephen Rider, Vondie Curtis-Hall, Ayelet Zurer, Toby Leonard Moore, Bob Gunton"/>
    <n v="13"/>
    <s v="United States"/>
    <s v="United States"/>
    <n v="1"/>
    <d v="2018-10-19T00:00:00"/>
    <n v="2018"/>
    <x v="5"/>
    <s v="3 Season"/>
    <n v="3"/>
    <s v=""/>
    <m/>
    <n v="3"/>
    <s v="Crime TV Shows, TV Action &amp; Adventure"/>
    <s v="Crime TV Shows"/>
    <s v="Crime TV Shows, TV Action &amp; Adventure"/>
    <n v="2"/>
  </r>
  <r>
    <n v="4499"/>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n v="13"/>
    <s v="Thailand"/>
    <s v="Thailand"/>
    <n v="1"/>
    <d v="2018-10-19T00:00:00"/>
    <n v="2017"/>
    <x v="5"/>
    <s v="4 Season"/>
    <n v="4"/>
    <s v=""/>
    <m/>
    <n v="4"/>
    <s v="International TV Shows, TV Dramas, Teen TV Shows"/>
    <s v="International TV Shows"/>
    <s v="International TV Shows, TV Dramas, Teen TV Shows"/>
    <n v="3"/>
  </r>
  <r>
    <n v="4502"/>
    <s v="s4502"/>
    <x v="1"/>
    <s v="Wanderlust"/>
    <m/>
    <s v="Toni Collette, Steven Mackintosh, Zawe Ashton, Joe Hurst, Emma D'Arcy, Celeste Dring, William Ash, Royce Pierreson, Jeremy Swift, Anastasia Hille, Isis Hainsworth, Sophie Okonedo"/>
    <n v="12"/>
    <s v="United Kingdom"/>
    <s v="United Kingdom"/>
    <n v="1"/>
    <d v="2018-10-19T00:00:00"/>
    <n v="2018"/>
    <x v="5"/>
    <s v="1 Season"/>
    <n v="1"/>
    <s v=""/>
    <m/>
    <n v="1"/>
    <s v="British TV Shows, International TV Shows, Romantic TV Shows"/>
    <s v="British TV Shows"/>
    <s v="British TV Shows, International TV Shows, Romantic TV Shows"/>
    <n v="3"/>
  </r>
  <r>
    <n v="4504"/>
    <s v="s4504"/>
    <x v="1"/>
    <s v="My Babysitter's a Vampire"/>
    <m/>
    <s v="Matthew Knight, Vanessa Morgan, Atticus Mitchell, Cameron Kennedy, Kate Todd, Ari Cohen"/>
    <n v="6"/>
    <s v="Canada"/>
    <s v="Canada"/>
    <n v="1"/>
    <d v="2018-10-17T00:00:00"/>
    <n v="2012"/>
    <x v="6"/>
    <s v="2 Season"/>
    <n v="2"/>
    <s v=""/>
    <m/>
    <n v="2"/>
    <s v="Kids' TV, TV Comedies"/>
    <s v="Kids' TV"/>
    <s v="Kids' TV, TV Comedies"/>
    <n v="2"/>
  </r>
  <r>
    <n v="4505"/>
    <s v="s4505"/>
    <x v="1"/>
    <s v="Rake"/>
    <m/>
    <s v="Richard Roxburgh, Matt Day, Adrienne Pickering, Russell Dykstra, Danielle Cormack, Caroline Brazier, Geoff Morrell, Kate Box, Keegan Joyce, Damien Garvey"/>
    <n v="10"/>
    <s v="Australia"/>
    <s v="Australia"/>
    <n v="1"/>
    <d v="2018-10-16T00:00:00"/>
    <n v="2018"/>
    <x v="5"/>
    <s v="5 Season"/>
    <n v="5"/>
    <s v=""/>
    <m/>
    <n v="5"/>
    <s v="Crime TV Shows, International TV Shows, TV Comedies"/>
    <s v="Crime TV Shows"/>
    <s v="Crime TV Shows, International TV Shows, TV Comedies"/>
    <n v="3"/>
  </r>
  <r>
    <n v="4509"/>
    <s v="s4509"/>
    <x v="1"/>
    <s v="Stunt Science"/>
    <m/>
    <m/>
    <n v="0"/>
    <s v="United Kingdom"/>
    <s v="United Kingdom"/>
    <n v="1"/>
    <d v="2018-10-15T00:00:00"/>
    <n v="2018"/>
    <x v="5"/>
    <s v="1 Season"/>
    <n v="1"/>
    <s v=""/>
    <m/>
    <n v="1"/>
    <s v="British TV Shows, International TV Shows, Reality TV"/>
    <s v="British TV Shows"/>
    <s v="British TV Shows, International TV Shows, Reality TV"/>
    <n v="3"/>
  </r>
  <r>
    <n v="4512"/>
    <s v="s4512"/>
    <x v="1"/>
    <s v="Edgar Rice Burroughs' Tarzan and Jane"/>
    <m/>
    <s v="Marci T. House, Michael Dobson, Omari Newton, Paul Dobson, Rebecca Shoichet, Giles Panton, Kathleen Barr, Doron Bell"/>
    <n v="8"/>
    <m/>
    <m/>
    <n v="0"/>
    <d v="2018-10-12T00:00:00"/>
    <n v="2018"/>
    <x v="8"/>
    <s v="2 Season"/>
    <n v="2"/>
    <s v=""/>
    <m/>
    <n v="2"/>
    <s v="Crime TV Shows, Kids' TV"/>
    <s v="Crime TV Shows"/>
    <s v="Crime TV Shows, Kids' TV"/>
    <n v="2"/>
  </r>
  <r>
    <n v="4515"/>
    <s v="s4515"/>
    <x v="1"/>
    <s v="FIGHTWORLD"/>
    <s v="Padraic McKinley"/>
    <s v="Frank Grillo"/>
    <n v="1"/>
    <m/>
    <m/>
    <n v="0"/>
    <d v="2018-10-12T00:00:00"/>
    <n v="2018"/>
    <x v="5"/>
    <s v="1 Season"/>
    <n v="1"/>
    <s v=""/>
    <m/>
    <n v="1"/>
    <s v="Docuseries"/>
    <s v="Docuseries"/>
    <s v="Docuseries"/>
    <n v="1"/>
  </r>
  <r>
    <n v="4518"/>
    <s v="s4518"/>
    <x v="1"/>
    <s v="The Curious Creations of Christine McConnell"/>
    <m/>
    <s v="Christine McConnell, Colleen Smith, Adam Mayfield, Michael Oosterom, Drew Massey, Mick Ignis, Tim Lagasse, Dita von Teese, Steven M. Porter, Elko Weaver"/>
    <n v="10"/>
    <s v="United States"/>
    <s v="United States"/>
    <n v="1"/>
    <d v="2018-10-12T00:00:00"/>
    <n v="2018"/>
    <x v="6"/>
    <s v="1 Season"/>
    <n v="1"/>
    <s v=""/>
    <m/>
    <n v="1"/>
    <s v="TV Comedies, TV Mysteries"/>
    <s v="TV Comedies"/>
    <s v="TV Comedies, TV Mysteries"/>
    <n v="2"/>
  </r>
  <r>
    <n v="4519"/>
    <s v="s4519"/>
    <x v="1"/>
    <s v="The Haunting of Hill House"/>
    <m/>
    <s v="Michiel Huisman, Carla Gugino, Timothy Hutton, Henry Thomas, Elizabeth Reaser, Oliver Jackson-Cohen, Kate Siegel, Victoria Pedretti, Lulu Wilson, Mckenna Grace, Paxton Singleton, Julian Hilliard, Violet McGraw"/>
    <n v="13"/>
    <s v="United States"/>
    <s v="United States"/>
    <n v="1"/>
    <d v="2018-10-12T00:00:00"/>
    <n v="2018"/>
    <x v="5"/>
    <s v="1 Season"/>
    <n v="1"/>
    <s v=""/>
    <m/>
    <n v="1"/>
    <s v="TV Dramas, TV Horror, TV Mysteries"/>
    <s v="TV Dramas"/>
    <s v="TV Dramas, TV Horror, TV Mysteries"/>
    <n v="3"/>
  </r>
  <r>
    <n v="4521"/>
    <s v="s4521"/>
    <x v="1"/>
    <s v="Ordinary Heroes"/>
    <m/>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n v="19"/>
    <m/>
    <m/>
    <n v="0"/>
    <d v="2018-10-11T00:00:00"/>
    <n v="2018"/>
    <x v="5"/>
    <s v="1 Season"/>
    <n v="1"/>
    <s v=""/>
    <m/>
    <n v="1"/>
    <s v="Crime TV Shows, International TV Shows, TV Dramas"/>
    <s v="Crime TV Shows"/>
    <s v="Crime TV Shows, International TV Shows, TV Dramas"/>
    <n v="3"/>
  </r>
  <r>
    <n v="4522"/>
    <s v="s4522"/>
    <x v="1"/>
    <s v="Salt Fat Acid Heat"/>
    <m/>
    <s v="Samin Nosrat"/>
    <n v="1"/>
    <m/>
    <m/>
    <n v="0"/>
    <d v="2018-10-11T00:00:00"/>
    <n v="2018"/>
    <x v="6"/>
    <s v="1 Season"/>
    <n v="1"/>
    <s v=""/>
    <m/>
    <n v="1"/>
    <s v="Docuseries"/>
    <s v="Docuseries"/>
    <s v="Docuseries"/>
    <n v="1"/>
  </r>
  <r>
    <n v="4524"/>
    <s v="s4524"/>
    <x v="1"/>
    <s v="Blood Pact"/>
    <m/>
    <s v="Guilherme Fontes, Ravel Cabral, Jonathan Haagensen, Andr√© Ramiro, Adriano Garib, Mel Lisboa, Cristina Lago"/>
    <n v="7"/>
    <s v="Brazil"/>
    <s v="Brazil"/>
    <n v="1"/>
    <d v="2018-10-10T00:00:00"/>
    <n v="2018"/>
    <x v="5"/>
    <s v="1 Season"/>
    <n v="1"/>
    <s v=""/>
    <m/>
    <n v="1"/>
    <s v="Crime TV Shows, International TV Shows, TV Dramas"/>
    <s v="Crime TV Shows"/>
    <s v="Crime TV Shows, International TV Shows, TV Dramas"/>
    <n v="3"/>
  </r>
  <r>
    <n v="4528"/>
    <s v="s4528"/>
    <x v="1"/>
    <s v="Sofia the First"/>
    <m/>
    <s v="Ariel Winter, Darcy Rose Byrnes, Sara Ramirez, Tim Gunn, Coco Grayson, Travis Willingham, Wayne Brady, Jess Harnell, Meghan Strange, Zach Callison"/>
    <n v="10"/>
    <s v="United States"/>
    <s v="United States"/>
    <n v="1"/>
    <d v="2018-10-08T00:00:00"/>
    <n v="2017"/>
    <x v="0"/>
    <s v="4 Season"/>
    <n v="4"/>
    <s v=""/>
    <m/>
    <n v="4"/>
    <s v="Kids' TV"/>
    <s v="Kids' TV"/>
    <s v="Kids' TV"/>
    <n v="1"/>
  </r>
  <r>
    <n v="4530"/>
    <s v="s4530"/>
    <x v="1"/>
    <s v="Dancing Queen"/>
    <m/>
    <s v="Justin &quot;Alyssa Edwards&quot; Johnson"/>
    <n v="1"/>
    <m/>
    <m/>
    <n v="0"/>
    <d v="2018-10-05T00:00:00"/>
    <n v="2018"/>
    <x v="1"/>
    <s v="1 Season"/>
    <n v="1"/>
    <s v=""/>
    <m/>
    <n v="1"/>
    <s v="Reality TV"/>
    <s v="Reality TV"/>
    <s v="Reality TV"/>
    <n v="1"/>
  </r>
  <r>
    <n v="4531"/>
    <s v="s4531"/>
    <x v="1"/>
    <s v="Empire Games"/>
    <m/>
    <s v="Jim O'Brien"/>
    <n v="1"/>
    <s v="Czech Republic"/>
    <s v="Czech Republic, United States"/>
    <n v="2"/>
    <d v="2018-10-05T00:00:00"/>
    <n v="2018"/>
    <x v="1"/>
    <s v="1 Season"/>
    <n v="1"/>
    <s v=""/>
    <m/>
    <n v="1"/>
    <s v="Docuseries"/>
    <s v="Docuseries"/>
    <s v="Docuseries"/>
    <n v="1"/>
  </r>
  <r>
    <n v="4532"/>
    <s v="s4532"/>
    <x v="1"/>
    <s v="LOST SONG"/>
    <m/>
    <s v="Konomi Suzuki, Yukari Tamura, Misaki Kuno, Chiaki Takahashi, Seiichiro Yamashita, Asami Seto, Yu Serizawa, Ai Kayano, Tsuyoshi Koyama, Yuto Suzuki, Mitsuru Ogata, Hiroshi Ito"/>
    <n v="12"/>
    <s v="Japan"/>
    <s v="Japan"/>
    <n v="1"/>
    <d v="2018-10-05T00:00:00"/>
    <n v="2018"/>
    <x v="1"/>
    <s v="1 Season"/>
    <n v="1"/>
    <s v=""/>
    <m/>
    <n v="1"/>
    <s v="Anime Series, International TV Shows"/>
    <s v="Anime Series"/>
    <s v="Anime Series, International TV Shows"/>
    <n v="2"/>
  </r>
  <r>
    <n v="4536"/>
    <s v="s4536"/>
    <x v="1"/>
    <s v="YG Future Strategy Office"/>
    <m/>
    <s v="Seungri, Yoo Byung Jae, Lee Jai-jin, Jinu, Son Se-bin, Kim Ga-eun, Park Choong-hwan, Baek Yeong-gwang, Choi Sin-deuk"/>
    <n v="9"/>
    <s v="South Korea"/>
    <s v="South Korea"/>
    <n v="1"/>
    <d v="2018-10-05T00:00:00"/>
    <n v="2018"/>
    <x v="5"/>
    <s v="1 Season"/>
    <n v="1"/>
    <s v=""/>
    <m/>
    <n v="1"/>
    <s v="International TV Shows, Korean TV Shows, TV Comedies"/>
    <s v="International TV Shows"/>
    <s v="International TV Shows, Korean TV Shows, TV Comedies"/>
    <n v="3"/>
  </r>
  <r>
    <n v="4537"/>
    <s v="s4537"/>
    <x v="1"/>
    <s v="Violet Evergarden: Special"/>
    <m/>
    <s v="Yui Ishikawa, Takehito Koyasu, Daisuke Namikawa, Aya Endo, Kouki Uchiyama, Minori Chihara, Haruka Tomatsu, Yoko Hikasa"/>
    <n v="8"/>
    <m/>
    <m/>
    <n v="0"/>
    <d v="2018-10-04T00:00:00"/>
    <n v="2018"/>
    <x v="6"/>
    <s v="1 Season"/>
    <n v="1"/>
    <s v=""/>
    <m/>
    <n v="1"/>
    <s v="Anime Series, International TV Shows, Romantic TV Shows"/>
    <s v="Anime Series"/>
    <s v="Anime Series, International TV Shows, Romantic TV Shows"/>
    <n v="3"/>
  </r>
  <r>
    <n v="4543"/>
    <s v="s4543"/>
    <x v="1"/>
    <s v="Monty Python Best Bits (mostly)"/>
    <m/>
    <s v="Hugh Bonneville, Graham Chapman, John Cleese, Terry Gilliam, Eric Idle, Terry Jones, Michael Palin"/>
    <n v="7"/>
    <s v="United Kingdom"/>
    <s v="United Kingdom"/>
    <n v="1"/>
    <d v="2018-10-02T00:00:00"/>
    <n v="2014"/>
    <x v="5"/>
    <s v="1 Season"/>
    <n v="1"/>
    <s v=""/>
    <m/>
    <n v="1"/>
    <s v="British TV Shows, Docuseries, TV Comedies"/>
    <s v="British TV Shows"/>
    <s v="British TV Shows, Docuseries, TV Comedies"/>
    <n v="3"/>
  </r>
  <r>
    <n v="4550"/>
    <s v="s4550"/>
    <x v="1"/>
    <s v="Monty Python's Almost the Truth"/>
    <m/>
    <s v="Graham Chapman, Eric Idle, John Cleese, Michael Palin, Terry Gilliam, Terry Jones"/>
    <n v="6"/>
    <s v="United Kingdom"/>
    <s v="United Kingdom"/>
    <n v="1"/>
    <d v="2018-10-02T00:00:00"/>
    <n v="2009"/>
    <x v="5"/>
    <s v="1 Season"/>
    <n v="1"/>
    <s v=""/>
    <m/>
    <n v="1"/>
    <s v="British TV Shows, Docuseries"/>
    <s v="British TV Shows"/>
    <s v="British TV Shows, Docuseries"/>
    <n v="2"/>
  </r>
  <r>
    <n v="4551"/>
    <s v="s4551"/>
    <x v="1"/>
    <s v="Monty Python's Fliegender Zirkus"/>
    <m/>
    <s v="Graham Chapman, John Cleese, Eric Idle, Terry Jones, Michael Palin, Connie Booth"/>
    <n v="6"/>
    <s v="United Kingdom"/>
    <s v="United Kingdom, West Germany"/>
    <n v="2"/>
    <d v="2018-10-02T00:00:00"/>
    <n v="1972"/>
    <x v="5"/>
    <s v="1 Season"/>
    <n v="1"/>
    <s v=""/>
    <m/>
    <n v="1"/>
    <s v="International TV Shows, TV Comedies"/>
    <s v="International TV Shows"/>
    <s v="International TV Shows, TV Comedies"/>
    <n v="2"/>
  </r>
  <r>
    <n v="4552"/>
    <s v="s4552"/>
    <x v="1"/>
    <s v="Monty Python's Flying Circus"/>
    <m/>
    <s v="John Cleese, Graham Chapman, Terry Jones, Eric Idle, Michael Palin, Terry Gilliam"/>
    <n v="6"/>
    <s v="United Kingdom"/>
    <s v="United Kingdom"/>
    <n v="1"/>
    <d v="2018-10-02T00:00:00"/>
    <n v="1974"/>
    <x v="1"/>
    <s v="4 Season"/>
    <n v="4"/>
    <s v=""/>
    <m/>
    <n v="4"/>
    <s v="British TV Shows, Classic &amp; Cult TV, International TV Shows"/>
    <s v="British TV Shows"/>
    <s v="British TV Shows, Classic &amp; Cult TV, International TV Shows"/>
    <n v="3"/>
  </r>
  <r>
    <n v="4554"/>
    <s v="s4554"/>
    <x v="1"/>
    <s v="Monty Python's Personal Best"/>
    <m/>
    <s v="John Cleese, Terry Gilliam, Terry Jones, Graham Chapman, Michael Palin, Eric Idle"/>
    <n v="6"/>
    <s v="United States"/>
    <s v="United States, United Kingdom"/>
    <n v="2"/>
    <d v="2018-10-02T00:00:00"/>
    <n v="2005"/>
    <x v="5"/>
    <s v="1 Season"/>
    <n v="1"/>
    <s v=""/>
    <m/>
    <n v="1"/>
    <s v="British TV Shows, TV Comedies"/>
    <s v="British TV Shows"/>
    <s v="British TV Shows, TV Comedies"/>
    <n v="2"/>
  </r>
  <r>
    <n v="4571"/>
    <s v="s4571"/>
    <x v="1"/>
    <s v="Hot Date"/>
    <m/>
    <s v="Emily Axford, Brian Murphy"/>
    <n v="2"/>
    <s v="United States"/>
    <s v="United States"/>
    <n v="1"/>
    <d v="2018-10-01T00:00:00"/>
    <n v="2018"/>
    <x v="5"/>
    <s v="1 Season"/>
    <n v="1"/>
    <s v=""/>
    <m/>
    <n v="1"/>
    <s v="Romantic TV Shows, TV Comedies"/>
    <s v="Romantic TV Shows"/>
    <s v="Romantic TV Shows, TV Comedies"/>
    <n v="2"/>
  </r>
  <r>
    <n v="4605"/>
    <s v="s4605"/>
    <x v="1"/>
    <s v="Strong"/>
    <m/>
    <s v="Gabrielle Reece"/>
    <n v="1"/>
    <s v="United States"/>
    <s v="United States"/>
    <n v="1"/>
    <d v="2018-10-01T00:00:00"/>
    <n v="2016"/>
    <x v="1"/>
    <s v="1 Season"/>
    <n v="1"/>
    <s v=""/>
    <m/>
    <n v="1"/>
    <s v="Reality TV"/>
    <s v="Reality TV"/>
    <s v="Reality TV"/>
    <n v="1"/>
  </r>
  <r>
    <n v="4609"/>
    <s v="s4609"/>
    <x v="1"/>
    <s v="Three Wives One Husband"/>
    <m/>
    <m/>
    <n v="0"/>
    <s v="United Kingdom"/>
    <s v="United Kingdom"/>
    <n v="1"/>
    <d v="2018-10-01T00:00:00"/>
    <n v="2018"/>
    <x v="1"/>
    <s v="1 Season"/>
    <n v="1"/>
    <s v=""/>
    <m/>
    <n v="1"/>
    <s v="British TV Shows, International TV Shows, Reality TV"/>
    <s v="British TV Shows"/>
    <s v="British TV Shows, International TV Shows, Reality TV"/>
    <n v="3"/>
  </r>
  <r>
    <n v="4622"/>
    <s v="s4622"/>
    <x v="1"/>
    <s v="Made in Mexico"/>
    <m/>
    <m/>
    <n v="0"/>
    <s v="United States"/>
    <s v="United States"/>
    <n v="1"/>
    <d v="2018-09-28T00:00:00"/>
    <n v="2018"/>
    <x v="5"/>
    <s v="1 Season"/>
    <n v="1"/>
    <s v=""/>
    <m/>
    <n v="1"/>
    <s v="International TV Shows, Reality TV, Spanish-Language TV Shows"/>
    <s v="International TV Shows"/>
    <s v="International TV Shows, Reality TV, Spanish-Language TV Shows"/>
    <n v="3"/>
  </r>
  <r>
    <n v="4623"/>
    <s v="s4623"/>
    <x v="1"/>
    <s v="Reboot: The Guardian Code"/>
    <m/>
    <s v="Ty Wood, Sydney Scotia, Ajay Friese, Gabriel Darku, Hannah Vandenbygaart, Timothy E. Brummund, Bob Frazer, Octavian Kaul, Nicholas Lea, Kirsten Robek, Alex Zahara"/>
    <n v="11"/>
    <s v="Canada"/>
    <s v="Canada"/>
    <n v="1"/>
    <d v="2018-09-28T00:00:00"/>
    <n v="2018"/>
    <x v="8"/>
    <s v="2 Season"/>
    <n v="2"/>
    <s v=""/>
    <m/>
    <n v="2"/>
    <s v="Kids' TV"/>
    <s v="Kids' TV"/>
    <s v="Kids' TV"/>
    <n v="1"/>
  </r>
  <r>
    <n v="4624"/>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n v="21"/>
    <s v="South Korea"/>
    <s v="South Korea, United States"/>
    <n v="2"/>
    <d v="2018-09-28T00:00:00"/>
    <n v="2018"/>
    <x v="8"/>
    <s v="3 Season"/>
    <n v="3"/>
    <s v=""/>
    <m/>
    <n v="3"/>
    <s v="Kids' TV, TV Comedies"/>
    <s v="Kids' TV"/>
    <s v="Kids' TV, TV Comedies"/>
    <n v="2"/>
  </r>
  <r>
    <n v="4628"/>
    <s v="s4628"/>
    <x v="1"/>
    <s v="Battlefish"/>
    <m/>
    <m/>
    <n v="0"/>
    <m/>
    <m/>
    <n v="0"/>
    <d v="2018-09-21T00:00:00"/>
    <n v="2018"/>
    <x v="5"/>
    <s v="1 Season"/>
    <n v="1"/>
    <s v=""/>
    <m/>
    <n v="1"/>
    <s v="Reality TV, Science &amp; Nature TV, TV Action &amp; Adventure"/>
    <s v="Reality TV"/>
    <s v="Reality TV, Science &amp; Nature TV, TV Action &amp; Adventure"/>
    <n v="3"/>
  </r>
  <r>
    <n v="4629"/>
    <s v="s4629"/>
    <x v="1"/>
    <s v="DRAGON PILOT: Hisone &amp; Masotan"/>
    <m/>
    <s v="Misaki Kuno, Tomoyo Kurosawa, Maki Kawase, Satomi Arai, Kaori Nazuka, Romi Park, Yuki Kaji, Yukitoshi Tokumoto, Rie Kugimiya, Junichi Suwabe, Jouji Nakata"/>
    <n v="11"/>
    <s v="Japan"/>
    <s v="Japan"/>
    <n v="1"/>
    <d v="2018-09-21T00:00:00"/>
    <n v="2018"/>
    <x v="1"/>
    <s v="1 Season"/>
    <n v="1"/>
    <s v=""/>
    <m/>
    <n v="1"/>
    <s v="Anime Series, International TV Shows"/>
    <s v="Anime Series"/>
    <s v="Anime Series, International TV Shows"/>
    <n v="2"/>
  </r>
  <r>
    <n v="4630"/>
    <s v="s4630"/>
    <x v="1"/>
    <s v="Maniac"/>
    <m/>
    <s v="Emma Stone, Jonah Hill, Justin Theroux, Sally Field, Gabriel Byrne, Sonoya Mizuno, Julia Garner, Billy Magnussen, Jemima Kirke"/>
    <n v="9"/>
    <s v="United States"/>
    <s v="United States"/>
    <n v="1"/>
    <d v="2018-09-21T00:00:00"/>
    <n v="2018"/>
    <x v="5"/>
    <s v="1 Season"/>
    <n v="1"/>
    <s v=""/>
    <m/>
    <n v="1"/>
    <s v="TV Comedies, TV Dramas, TV Mysteries"/>
    <s v="TV Comedies"/>
    <s v="TV Comedies, TV Dramas, TV Mysteries"/>
    <n v="3"/>
  </r>
  <r>
    <n v="4633"/>
    <s v="s4633"/>
    <x v="1"/>
    <s v="The Good Cop"/>
    <m/>
    <s v="Tony Danza, Josh Groban, Monica Barbaro, Isiah Whitlock Jr."/>
    <n v="4"/>
    <s v="United States"/>
    <s v="United States"/>
    <n v="1"/>
    <d v="2018-09-21T00:00:00"/>
    <n v="2018"/>
    <x v="1"/>
    <s v="1 Season"/>
    <n v="1"/>
    <s v=""/>
    <m/>
    <n v="1"/>
    <s v="Crime TV Shows, TV Comedies, TV Dramas"/>
    <s v="Crime TV Shows"/>
    <s v="Crime TV Shows, TV Comedies, TV Dramas"/>
    <n v="3"/>
  </r>
  <r>
    <n v="4634"/>
    <s v="s4634"/>
    <x v="1"/>
    <s v="Mobile Suit Gundam UC"/>
    <m/>
    <s v="Kouki Uchiyama, Ayumi Fujimura, Hiro Shimono, Haruka Tomatsu, Daisuke Namikawa, Megumi Toyoguchi, Yuhko Kaida, Shuichi Ikeda, Tetsuya Kakihara"/>
    <n v="9"/>
    <s v="Japan"/>
    <s v="Japan"/>
    <n v="1"/>
    <d v="2018-09-20T00:00:00"/>
    <n v="2014"/>
    <x v="6"/>
    <s v="1 Season"/>
    <n v="1"/>
    <s v=""/>
    <m/>
    <n v="1"/>
    <s v="Anime Series, International TV Shows"/>
    <s v="Anime Series"/>
    <s v="Anime Series, International TV Shows"/>
    <n v="2"/>
  </r>
  <r>
    <n v="4635"/>
    <s v="s4635"/>
    <x v="1"/>
    <s v="Transformers: Rescue Bots"/>
    <m/>
    <s v="Lacey Chabert, Elan Garfias, Maurice LaMarche, Jason Marsden, Shannon McKain, Steve Blum, Parvesh Cheena, D.C. Douglas, Imari Williams, LeVar Burton, Diamond White"/>
    <n v="11"/>
    <s v="Canada"/>
    <s v="Canada, United States"/>
    <n v="2"/>
    <d v="2018-09-19T00:00:00"/>
    <n v="2016"/>
    <x v="8"/>
    <s v="1 Season"/>
    <n v="1"/>
    <s v=""/>
    <m/>
    <n v="1"/>
    <s v="Kids' TV"/>
    <s v="Kids' TV"/>
    <s v="Kids' TV"/>
    <n v="1"/>
  </r>
  <r>
    <n v="4636"/>
    <s v="s4636"/>
    <x v="1"/>
    <s v="Al Hayba"/>
    <m/>
    <s v="Taim Hasan, Nadine Nassib Njeim, Abdo Chahine, Oweiss Mkhallalati, Mona Wassef"/>
    <n v="5"/>
    <s v="Lebanon"/>
    <s v="Lebanon"/>
    <n v="1"/>
    <d v="2018-09-15T00:00:00"/>
    <n v="2017"/>
    <x v="1"/>
    <s v="1 Season"/>
    <n v="1"/>
    <s v=""/>
    <m/>
    <n v="1"/>
    <s v="Crime TV Shows, International TV Shows, TV Dramas"/>
    <s v="Crime TV Shows"/>
    <s v="Crime TV Shows, International TV Shows, TV Dramas"/>
    <n v="3"/>
  </r>
  <r>
    <n v="4637"/>
    <s v="s4637"/>
    <x v="1"/>
    <s v="American Vandal"/>
    <m/>
    <s v="Tyler Alvarez, Griffin Gluck, Jimmy Tatro, Camille Hyde, Lou Wilson, Eduardo Franco, Jessica Juarez, Camille Ramsey, Calum Worthy, G. Hannelius, Karly Rothenberg"/>
    <n v="11"/>
    <s v="United States"/>
    <s v="United States"/>
    <n v="1"/>
    <d v="2018-09-14T00:00:00"/>
    <n v="2018"/>
    <x v="5"/>
    <s v="2 Season"/>
    <n v="2"/>
    <s v=""/>
    <m/>
    <n v="2"/>
    <s v="Crime TV Shows, TV Comedies, Teen TV Shows"/>
    <s v="Crime TV Shows"/>
    <s v="Crime TV Shows, TV Comedies, Teen TV Shows"/>
    <n v="3"/>
  </r>
  <r>
    <n v="4638"/>
    <s v="s4638"/>
    <x v="1"/>
    <s v="Boca Juniors Confidential"/>
    <m/>
    <m/>
    <n v="0"/>
    <m/>
    <m/>
    <n v="0"/>
    <d v="2018-09-14T00:00:00"/>
    <n v="2018"/>
    <x v="6"/>
    <s v="1 Season"/>
    <n v="1"/>
    <s v=""/>
    <m/>
    <n v="1"/>
    <s v="Docuseries, International TV Shows, Spanish-Language TV Shows"/>
    <s v="Docuseries"/>
    <s v="Docuseries, International TV Shows, Spanish-Language TV Shows"/>
    <n v="3"/>
  </r>
  <r>
    <n v="4639"/>
    <s v="s4639"/>
    <x v="1"/>
    <s v="Ingobernable"/>
    <m/>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n v="19"/>
    <s v="Mexico"/>
    <s v="Mexico"/>
    <n v="1"/>
    <d v="2018-09-14T00:00:00"/>
    <n v="2018"/>
    <x v="5"/>
    <s v="2 Season"/>
    <n v="2"/>
    <s v=""/>
    <m/>
    <n v="2"/>
    <s v="Crime TV Shows, International TV Shows, Spanish-Language TV Shows"/>
    <s v="Crime TV Shows"/>
    <s v="Crime TV Shows, International TV Shows, Spanish-Language TV Shows"/>
    <n v="3"/>
  </r>
  <r>
    <n v="4640"/>
    <s v="s4640"/>
    <x v="1"/>
    <s v="Norm Macdonald Has a Show"/>
    <m/>
    <m/>
    <n v="0"/>
    <s v="United States"/>
    <s v="United States"/>
    <n v="1"/>
    <d v="2018-09-14T00:00:00"/>
    <n v="2018"/>
    <x v="5"/>
    <s v="1 Season"/>
    <n v="1"/>
    <s v=""/>
    <m/>
    <n v="1"/>
    <s v="Stand-Up Comedy &amp; Talk Shows, TV Comedies"/>
    <s v="Stand-Up Comedy &amp; Talk Shows"/>
    <s v="Stand-Up Comedy &amp; Talk Shows, TV Comedies"/>
    <n v="2"/>
  </r>
  <r>
    <n v="4641"/>
    <s v="s4641"/>
    <x v="1"/>
    <s v="Super Monsters Monster Party"/>
    <m/>
    <s v="Elyse Maloway, Vincent Tong, Erin Matthews, Andrea Libman, Alessandro Juliani, Nicole Anthony, Ian James Corlett, Britt McKillip, Kathleen Barr, Diana Kaarina"/>
    <n v="10"/>
    <m/>
    <m/>
    <n v="0"/>
    <d v="2018-09-14T00:00:00"/>
    <n v="2018"/>
    <x v="0"/>
    <s v="1 Season"/>
    <n v="1"/>
    <s v=""/>
    <m/>
    <n v="1"/>
    <s v="Kids' TV"/>
    <s v="Kids' TV"/>
    <s v="Kids' TV"/>
    <n v="1"/>
  </r>
  <r>
    <n v="4644"/>
    <s v="s4644"/>
    <x v="1"/>
    <s v="The Rise of Phoenixes"/>
    <m/>
    <s v="Chen Kun, Ni Ni, Zhao Lixin, Ni Dahong, Yuan Hong, Wang Ou, Bai Jinting, Zhang Xiaochen, Mei Ting, Liu Mintao, Yu Mingjia, Hou Yansong, Hai Yitian, Shi An, Shao Tong"/>
    <n v="15"/>
    <s v="China"/>
    <s v="China"/>
    <n v="1"/>
    <d v="2018-09-14T00:00:00"/>
    <n v="2018"/>
    <x v="1"/>
    <s v="1 Season"/>
    <n v="1"/>
    <s v=""/>
    <m/>
    <n v="1"/>
    <s v="International TV Shows, Romantic TV Shows, TV Action &amp; Adventure"/>
    <s v="International TV Shows"/>
    <s v="International TV Shows, Romantic TV Shows, TV Action &amp; Adventure"/>
    <n v="3"/>
  </r>
  <r>
    <n v="4646"/>
    <s v="s4646"/>
    <x v="1"/>
    <s v="Life"/>
    <m/>
    <s v="Lee Dong-wook, Cho Seung-woo, Won Jin-ah, Lee Kyu-hyung, Moon Sung-keun, Yoo Jae-myung, Moon So-ri, Chun Ho-jin"/>
    <n v="8"/>
    <s v="South Korea"/>
    <s v="South Korea"/>
    <n v="1"/>
    <d v="2018-09-12T00:00:00"/>
    <n v="2018"/>
    <x v="5"/>
    <s v="1 Season"/>
    <n v="1"/>
    <s v=""/>
    <m/>
    <n v="1"/>
    <s v="International TV Shows, Korean TV Shows, TV Dramas"/>
    <s v="International TV Shows"/>
    <s v="International TV Shows, Korean TV Shows, TV Dramas"/>
    <n v="3"/>
  </r>
  <r>
    <n v="4648"/>
    <s v="s4648"/>
    <x v="1"/>
    <s v="Daniel Sloss: Live Shows"/>
    <m/>
    <s v="Daniel Sloss"/>
    <n v="1"/>
    <s v="United States"/>
    <s v="United States"/>
    <n v="1"/>
    <d v="2018-09-11T00:00:00"/>
    <n v="2018"/>
    <x v="5"/>
    <s v="1 Season"/>
    <n v="1"/>
    <s v=""/>
    <m/>
    <n v="1"/>
    <s v="Stand-Up Comedy &amp; Talk Shows, TV Comedies"/>
    <s v="Stand-Up Comedy &amp; Talk Shows"/>
    <s v="Stand-Up Comedy &amp; Talk Shows, TV Comedies"/>
    <n v="2"/>
  </r>
  <r>
    <n v="4649"/>
    <s v="s4649"/>
    <x v="1"/>
    <s v="If I were an Animal"/>
    <m/>
    <s v="Zachary Young, Fleur Delahunty"/>
    <n v="2"/>
    <m/>
    <m/>
    <n v="0"/>
    <d v="2018-09-11T00:00:00"/>
    <n v="2018"/>
    <x v="4"/>
    <s v="1 Season"/>
    <n v="1"/>
    <s v=""/>
    <m/>
    <n v="1"/>
    <s v="Docuseries, Kids' TV, Science &amp; Nature TV"/>
    <s v="Docuseries"/>
    <s v="Docuseries, Kids' TV, Science &amp; Nature TV"/>
    <n v="3"/>
  </r>
  <r>
    <n v="4651"/>
    <s v="s4651"/>
    <x v="1"/>
    <s v="Show Me the Money"/>
    <m/>
    <s v="Afdlin Shauki, Patrick Teoh, Mano Maniam, Rashid Salleh, Soefira Jaafar, Nell Ng, Juliana Ibrahim, Wandy She"/>
    <n v="8"/>
    <m/>
    <m/>
    <n v="0"/>
    <d v="2018-09-09T00:00:00"/>
    <n v="2004"/>
    <x v="1"/>
    <s v="2 Season"/>
    <n v="2"/>
    <s v=""/>
    <m/>
    <n v="2"/>
    <s v="International TV Shows, TV Comedies"/>
    <s v="International TV Shows"/>
    <s v="International TV Shows, TV Comedies"/>
    <n v="2"/>
  </r>
  <r>
    <n v="4652"/>
    <s v="s4652"/>
    <x v="1"/>
    <s v="Transformers Prime"/>
    <m/>
    <s v="Peter Cullen, Sumalee Montano, Frank Welker, Jeffrey Combs, Kevin Michael Richardson, Tania Gunadi, Josh Keaton, Steve Blum, Andy Pessoa, Ernie Hudson, Daran Norris, Will Friedle"/>
    <n v="12"/>
    <s v="United States"/>
    <s v="United States"/>
    <n v="1"/>
    <d v="2018-09-08T00:00:00"/>
    <n v="2013"/>
    <x v="8"/>
    <s v="1 Season"/>
    <n v="1"/>
    <s v=""/>
    <m/>
    <n v="1"/>
    <s v="Kids' TV"/>
    <s v="Kids' TV"/>
    <s v="Kids' TV"/>
    <n v="1"/>
  </r>
  <r>
    <n v="4653"/>
    <s v="s4653"/>
    <x v="1"/>
    <s v="Transformers: Robots in Disguise"/>
    <m/>
    <s v="Will Friedle, Darren Criss, Constance Zimmer, Khary Payton, Mitchell Whitfield, Stuart Allan, Ted McGinley, Peter Cullen"/>
    <n v="8"/>
    <s v="United States"/>
    <s v="United States"/>
    <n v="1"/>
    <d v="2018-09-08T00:00:00"/>
    <n v="2016"/>
    <x v="8"/>
    <s v="1 Season"/>
    <n v="1"/>
    <s v=""/>
    <m/>
    <n v="1"/>
    <s v="Kids' TV"/>
    <s v="Kids' TV"/>
    <s v="Kids' TV"/>
    <n v="1"/>
  </r>
  <r>
    <n v="4655"/>
    <s v="s4655"/>
    <x v="1"/>
    <s v="First and Last"/>
    <m/>
    <m/>
    <n v="0"/>
    <m/>
    <m/>
    <n v="0"/>
    <d v="2018-09-07T00:00:00"/>
    <n v="2018"/>
    <x v="5"/>
    <s v="1 Season"/>
    <n v="1"/>
    <s v=""/>
    <m/>
    <n v="1"/>
    <s v="Docuseries"/>
    <s v="Docuseries"/>
    <s v="Docuseries"/>
    <n v="1"/>
  </r>
  <r>
    <n v="4656"/>
    <s v="s4656"/>
    <x v="1"/>
    <s v="Marvel's Iron Fist"/>
    <m/>
    <s v="Finn Jones, Jessica Henwick, David Wenham, Jessica Stroup, Tom Pelphrey"/>
    <n v="5"/>
    <s v="United States"/>
    <s v="United States"/>
    <n v="1"/>
    <d v="2018-09-07T00:00:00"/>
    <n v="2018"/>
    <x v="5"/>
    <s v="2 Season"/>
    <n v="2"/>
    <s v=""/>
    <m/>
    <n v="2"/>
    <s v="Crime TV Shows, TV Action &amp; Adventure, TV Dramas"/>
    <s v="Crime TV Shows"/>
    <s v="Crime TV Shows, TV Action &amp; Adventure, TV Dramas"/>
    <n v="3"/>
  </r>
  <r>
    <n v="4659"/>
    <s v="s4659"/>
    <x v="1"/>
    <s v="Stretch Armstrong &amp; the Flex Fighters"/>
    <m/>
    <s v="Scott Menville, Steven Yeun, Ogie Banks, Wil Wheaton, Keith David, Miguel Ferrer, David Kaye, Kate Mulgrew, Nazneen Contractor, Felicia Day"/>
    <n v="10"/>
    <s v="United States"/>
    <s v="United States"/>
    <n v="1"/>
    <d v="2018-09-07T00:00:00"/>
    <n v="2018"/>
    <x v="8"/>
    <s v="2 Season"/>
    <n v="2"/>
    <s v=""/>
    <m/>
    <n v="2"/>
    <s v="Kids' TV"/>
    <s v="Kids' TV"/>
    <s v="Kids' TV"/>
    <n v="1"/>
  </r>
  <r>
    <n v="4663"/>
    <s v="s4663"/>
    <x v="1"/>
    <s v="Monkey Twins"/>
    <m/>
    <s v="Phakin Khamwilaisak, Sumret Muengput, Alisa Kunkwaeng, Zozeen Panyanut Jirarottanakasem, Akarat Nimitchai, Warawut Poyim, Vithaya Pansringarm, Phutharit Prombandal, Kazu Patrick Tang"/>
    <n v="9"/>
    <s v="Thailand"/>
    <s v="Thailand"/>
    <n v="1"/>
    <d v="2018-09-02T00:00:00"/>
    <n v="2018"/>
    <x v="5"/>
    <s v="1 Season"/>
    <n v="1"/>
    <s v=""/>
    <m/>
    <n v="1"/>
    <s v="Crime TV Shows, International TV Shows, TV Action &amp; Adventure"/>
    <s v="Crime TV Shows"/>
    <s v="Crime TV Shows, International TV Shows, TV Action &amp; Adventure"/>
    <n v="3"/>
  </r>
  <r>
    <n v="4664"/>
    <s v="s4664"/>
    <x v="1"/>
    <s v="Quantico"/>
    <m/>
    <s v="Priyanka Chopra, Josh Hopkins, Jake McLaughlin, Aunjanue Ellis, Yasmine Al Massri, Johanna Braddy, Tate Ellington, Graham Rogers, Anabelle Acosta, Russell Tovey, Blair Underwood, Pearl Thusi"/>
    <n v="12"/>
    <s v="United States"/>
    <s v="United States"/>
    <n v="1"/>
    <d v="2018-09-02T00:00:00"/>
    <n v="2018"/>
    <x v="1"/>
    <s v="3 Season"/>
    <n v="3"/>
    <s v=""/>
    <m/>
    <n v="3"/>
    <s v="Crime TV Shows, TV Dramas, TV Mysteries"/>
    <s v="Crime TV Shows"/>
    <s v="Crime TV Shows, TV Dramas, TV Mysteries"/>
    <n v="3"/>
  </r>
  <r>
    <n v="4665"/>
    <s v="s4665"/>
    <x v="1"/>
    <s v="Age of Rebellion"/>
    <s v="Peter Ho"/>
    <s v="Peter Ho, Jeanine Yang, Tammy Chen, Jason Tsou, Chang Ting-hu, Nana Lee, Nien Hsuan Wu"/>
    <n v="7"/>
    <s v="Taiwan"/>
    <s v="Taiwan"/>
    <n v="1"/>
    <d v="2018-09-01T00:00:00"/>
    <n v="2018"/>
    <x v="5"/>
    <s v="1 Season"/>
    <n v="1"/>
    <s v=""/>
    <m/>
    <n v="1"/>
    <s v="Crime TV Shows, International TV Shows, TV Dramas"/>
    <s v="Crime TV Shows"/>
    <s v="Crime TV Shows, International TV Shows, TV Dramas"/>
    <n v="3"/>
  </r>
  <r>
    <n v="4671"/>
    <s v="s4671"/>
    <x v="1"/>
    <s v="Sisters"/>
    <m/>
    <s v="Lucy Durack, Antonia Prebble, Maria Angelico, Dan Spielman, Charlie Garber, Lindsay Farris, Zindzi Okenyo, Catherine McClements, Roy Billing, Magda Szubanski"/>
    <n v="10"/>
    <s v="Australia"/>
    <s v="Australia"/>
    <n v="1"/>
    <d v="2018-09-01T00:00:00"/>
    <n v="2018"/>
    <x v="5"/>
    <s v="1 Season"/>
    <n v="1"/>
    <s v=""/>
    <m/>
    <n v="1"/>
    <s v="International TV Shows, TV Comedies, TV Dramas"/>
    <s v="International TV Shows"/>
    <s v="International TV Shows, TV Comedies, TV Dramas"/>
    <n v="3"/>
  </r>
  <r>
    <n v="4673"/>
    <s v="s4673"/>
    <x v="1"/>
    <s v="Cathedral of the Sea"/>
    <m/>
    <s v="Daniel Grao, Gin√©s Garc√≠a Mill√°n, √ìscar Hern√°ndez, Alain Hern√°ndez, Nora Navas, Luc√≠a D√≠ez, Jorge Kent, Ali El Aziz, Julia Carnero, David Venancio Muro, Jon√°s Beram√≠, Hugo Arbues, Natalia de Molina"/>
    <n v="13"/>
    <s v="Spain"/>
    <s v="Spain"/>
    <n v="1"/>
    <d v="2018-08-31T00:00:00"/>
    <n v="2017"/>
    <x v="5"/>
    <s v="1 Season"/>
    <n v="1"/>
    <s v=""/>
    <m/>
    <n v="1"/>
    <s v="International TV Shows, Spanish-Language TV Shows, TV Dramas"/>
    <s v="International TV Shows"/>
    <s v="International TV Shows, Spanish-Language TV Shows, TV Dramas"/>
    <n v="3"/>
  </r>
  <r>
    <n v="4674"/>
    <s v="s4674"/>
    <x v="1"/>
    <s v="Inside the Criminal Mind"/>
    <m/>
    <m/>
    <n v="0"/>
    <s v="United States"/>
    <s v="United States, Czech Republic"/>
    <n v="2"/>
    <d v="2018-08-31T00:00:00"/>
    <n v="2018"/>
    <x v="5"/>
    <s v="1 Season"/>
    <n v="1"/>
    <s v=""/>
    <m/>
    <n v="1"/>
    <s v="Crime TV Shows, Docuseries, International TV Shows"/>
    <s v="Crime TV Shows"/>
    <s v="Crime TV Shows, Docuseries, International TV Shows"/>
    <n v="3"/>
  </r>
  <r>
    <n v="4675"/>
    <s v="s4675"/>
    <x v="1"/>
    <s v="The Comedy Lineup"/>
    <m/>
    <s v="Michelle Buteau, Ian Karmel, Taylor Tomlinson, Sam Jay, Phil Wang, Sabrina Jalees, Jak Knight, Tim Dillon"/>
    <n v="8"/>
    <s v="United States"/>
    <s v="United States"/>
    <n v="1"/>
    <d v="2018-08-31T00:00:00"/>
    <n v="2018"/>
    <x v="5"/>
    <s v="2 Season"/>
    <n v="2"/>
    <s v=""/>
    <m/>
    <n v="2"/>
    <s v="Stand-Up Comedy &amp; Talk Shows, TV Comedies"/>
    <s v="Stand-Up Comedy &amp; Talk Shows"/>
    <s v="Stand-Up Comedy &amp; Talk Shows, TV Comedies"/>
    <n v="2"/>
  </r>
  <r>
    <n v="4677"/>
    <s v="s4677"/>
    <x v="1"/>
    <s v="Ultimate Beastmaster"/>
    <m/>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n v="25"/>
    <s v="United States"/>
    <s v="United States, Brazil, South Korea, Mexico, Japan, Germany"/>
    <n v="6"/>
    <d v="2018-08-31T00:00:00"/>
    <n v="2018"/>
    <x v="6"/>
    <s v="3 Season"/>
    <n v="3"/>
    <s v=""/>
    <m/>
    <n v="3"/>
    <s v="Reality TV"/>
    <s v="Reality TV"/>
    <s v="Reality TV"/>
    <n v="1"/>
  </r>
  <r>
    <n v="4678"/>
    <s v="s4678"/>
    <x v="1"/>
    <s v="Ultimate Beastmaster M√©xico"/>
    <m/>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n v="25"/>
    <m/>
    <m/>
    <n v="0"/>
    <d v="2018-08-31T00:00:00"/>
    <n v="2018"/>
    <x v="6"/>
    <s v="3 Season"/>
    <n v="3"/>
    <s v=""/>
    <m/>
    <n v="3"/>
    <s v="Reality TV, Spanish-Language TV Shows"/>
    <s v="Reality TV"/>
    <s v="Reality TV, Spanish-Language TV Shows"/>
    <n v="2"/>
  </r>
  <r>
    <n v="4679"/>
    <s v="s4679"/>
    <x v="1"/>
    <s v="Undercover Law"/>
    <m/>
    <s v="Vi√±a Machado, Juana del R√≠o, Luna Baxter, Valeria G√°lviz, Tommy Vasquez, Luis Mesa, Katherine V√©lez, Juan Manuel Mendoza, Patrick Delmas, Ricardo Vesga, Toto Vega"/>
    <n v="11"/>
    <s v="Colombia"/>
    <s v="Colombia"/>
    <n v="1"/>
    <d v="2018-08-31T00:00:00"/>
    <n v="2017"/>
    <x v="5"/>
    <s v="1 Season"/>
    <n v="1"/>
    <s v=""/>
    <m/>
    <n v="1"/>
    <s v="Crime TV Shows, International TV Shows, Spanish-Language TV Shows"/>
    <s v="Crime TV Shows"/>
    <s v="Crime TV Shows, International TV Shows, Spanish-Language TV Shows"/>
    <n v="3"/>
  </r>
  <r>
    <n v="4683"/>
    <s v="s4683"/>
    <x v="1"/>
    <s v="Chicken Soup for the Soul's Being Dad"/>
    <m/>
    <m/>
    <n v="0"/>
    <s v="United States"/>
    <s v="United States"/>
    <n v="1"/>
    <d v="2018-08-27T00:00:00"/>
    <n v="2018"/>
    <x v="5"/>
    <s v="1 Season"/>
    <n v="1"/>
    <s v=""/>
    <m/>
    <n v="1"/>
    <s v="Docuseries"/>
    <s v="Docuseries"/>
    <s v="Docuseries"/>
    <n v="1"/>
  </r>
  <r>
    <n v="4686"/>
    <s v="s4686"/>
    <x v="1"/>
    <s v="GHOUL"/>
    <s v="Patrick Graham"/>
    <s v="Radhika Apte, Manav Kaul, Ratnabali Bhattacharjee, Mahesh Balraj"/>
    <n v="4"/>
    <s v="India"/>
    <s v="India"/>
    <n v="1"/>
    <d v="2018-08-24T00:00:00"/>
    <n v="2018"/>
    <x v="5"/>
    <s v="1 Season"/>
    <n v="1"/>
    <s v=""/>
    <m/>
    <n v="1"/>
    <s v="International TV Shows, TV Dramas, TV Horror"/>
    <s v="International TV Shows"/>
    <s v="International TV Shows, TV Dramas, TV Horror"/>
    <n v="3"/>
  </r>
  <r>
    <n v="4688"/>
    <s v="s4688"/>
    <x v="1"/>
    <s v="Take My Brother Away"/>
    <s v="Han Qing"/>
    <s v="Sun Qian, Joseph Zeng, Lv Xiao Yu, Hu Yong Tao, Wang Xu Dong, Ma Bai Quan"/>
    <n v="6"/>
    <s v="China"/>
    <s v="China"/>
    <n v="1"/>
    <d v="2018-08-24T00:00:00"/>
    <n v="2018"/>
    <x v="1"/>
    <s v="1 Season"/>
    <n v="1"/>
    <s v=""/>
    <m/>
    <n v="1"/>
    <s v="International TV Shows, TV Comedies, TV Dramas"/>
    <s v="International TV Shows"/>
    <s v="International TV Shows, TV Comedies, TV Dramas"/>
    <n v="3"/>
  </r>
  <r>
    <n v="4690"/>
    <s v="s4690"/>
    <x v="1"/>
    <s v="The Innocents"/>
    <m/>
    <s v="Sorcha Groundsell, Percelle Ascott, Guy Pearce, Sam Hazeldine, Nadine Marshall, J√≥hannes Haukur J√≥hannesson, Laura Birn, Ingunn Beate √òyen, Arthur Hughes, Trond Fausa, Lise Risom Olsen, Philip Wright"/>
    <n v="12"/>
    <s v="United Kingdom"/>
    <s v="United Kingdom"/>
    <n v="1"/>
    <d v="2018-08-24T00:00:00"/>
    <n v="2018"/>
    <x v="5"/>
    <s v="1 Season"/>
    <n v="1"/>
    <s v=""/>
    <m/>
    <n v="1"/>
    <s v="British TV Shows, International TV Shows, Romantic TV Shows"/>
    <s v="British TV Shows"/>
    <s v="British TV Shows, International TV Shows, Romantic TV Shows"/>
    <n v="3"/>
  </r>
  <r>
    <n v="4697"/>
    <s v="s4697"/>
    <x v="1"/>
    <s v="Stay Here"/>
    <m/>
    <s v="Genevieve Gorder, Peter Lorimer"/>
    <n v="2"/>
    <s v="United States"/>
    <s v="United States"/>
    <n v="1"/>
    <d v="2018-08-17T00:00:00"/>
    <n v="2018"/>
    <x v="6"/>
    <s v="1 Season"/>
    <n v="1"/>
    <s v=""/>
    <m/>
    <n v="1"/>
    <s v="Reality TV"/>
    <s v="Reality TV"/>
    <s v="Reality TV"/>
    <n v="1"/>
  </r>
  <r>
    <n v="4703"/>
    <s v="s4703"/>
    <x v="1"/>
    <s v="72 Dangerous Animals: Asia"/>
    <m/>
    <s v="Bob Brisbane"/>
    <n v="1"/>
    <s v="Australia"/>
    <s v="Australia"/>
    <n v="1"/>
    <d v="2018-08-10T00:00:00"/>
    <n v="2018"/>
    <x v="1"/>
    <s v="1 Season"/>
    <n v="1"/>
    <s v=""/>
    <m/>
    <n v="1"/>
    <s v="Docuseries, International TV Shows, Science &amp; Nature TV"/>
    <s v="Docuseries"/>
    <s v="Docuseries, International TV Shows, Science &amp; Nature TV"/>
    <n v="3"/>
  </r>
  <r>
    <n v="4704"/>
    <s v="s4704"/>
    <x v="1"/>
    <s v="Afflicted"/>
    <m/>
    <m/>
    <n v="0"/>
    <s v="United States"/>
    <s v="United States"/>
    <n v="1"/>
    <d v="2018-08-10T00:00:00"/>
    <n v="2018"/>
    <x v="5"/>
    <s v="1 Season"/>
    <n v="1"/>
    <s v=""/>
    <m/>
    <n v="1"/>
    <s v="Docuseries, Reality TV, Science &amp; Nature TV"/>
    <s v="Docuseries"/>
    <s v="Docuseries, Reality TV, Science &amp; Nature TV"/>
    <n v="3"/>
  </r>
  <r>
    <n v="4705"/>
    <s v="s4705"/>
    <x v="1"/>
    <s v="All About the Washingtons"/>
    <m/>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n v="20"/>
    <s v="United States"/>
    <s v="United States"/>
    <n v="1"/>
    <d v="2018-08-10T00:00:00"/>
    <n v="2018"/>
    <x v="6"/>
    <s v="1 Season"/>
    <n v="1"/>
    <s v=""/>
    <m/>
    <n v="1"/>
    <s v="TV Comedies"/>
    <s v="TV Comedies"/>
    <s v="TV Comedies"/>
    <n v="1"/>
  </r>
  <r>
    <n v="4710"/>
    <s v="s4710"/>
    <x v="1"/>
    <s v="The Originals"/>
    <m/>
    <s v="Joseph Morgan, Daniel Gillies, Phoebe Tonkin, Charles Michael Davis, Leah Pipes, Danielle Campbell, Claire Holt, Steven Krueger"/>
    <n v="8"/>
    <s v="United States"/>
    <s v="United States"/>
    <n v="1"/>
    <d v="2018-08-09T00:00:00"/>
    <n v="2018"/>
    <x v="1"/>
    <s v="5 Season"/>
    <n v="5"/>
    <s v=""/>
    <m/>
    <n v="5"/>
    <s v="TV Dramas, TV Horror, TV Mysteries"/>
    <s v="TV Dramas"/>
    <s v="TV Dramas, TV Horror, TV Mysteries"/>
    <n v="3"/>
  </r>
  <r>
    <n v="4711"/>
    <s v="s4711"/>
    <x v="1"/>
    <s v="Pretty Man"/>
    <m/>
    <s v="Sierra Li, Dylan Xiong, Yu Yi Jie, Zhao Yao Ke, Tien Hsin"/>
    <n v="5"/>
    <m/>
    <m/>
    <n v="0"/>
    <d v="2018-08-08T00:00:00"/>
    <n v="2018"/>
    <x v="1"/>
    <s v="1 Season"/>
    <n v="1"/>
    <s v=""/>
    <m/>
    <n v="1"/>
    <s v="International TV Shows, Romantic TV Shows, TV Dramas"/>
    <s v="International TV Shows"/>
    <s v="International TV Shows, Romantic TV Shows, TV Dramas"/>
    <n v="3"/>
  </r>
  <r>
    <n v="4712"/>
    <s v="s4712"/>
    <x v="1"/>
    <s v="On Children"/>
    <m/>
    <s v="Chuan-Chen Yeh, Chung Hsin-ling, Frances Wu, Chiung-Hsuan Hsieh, Su-Yun Ko, Ivy Yin, Gingle Wang, Hsiu-Fu Liu, Tzu-Chuan Liu, Yu-Xuan Wang"/>
    <n v="10"/>
    <s v="Taiwan"/>
    <s v="Taiwan"/>
    <n v="1"/>
    <d v="2018-08-05T00:00:00"/>
    <n v="2018"/>
    <x v="1"/>
    <s v="1 Season"/>
    <n v="1"/>
    <s v=""/>
    <m/>
    <n v="1"/>
    <s v="International TV Shows, TV Dramas, TV Mysteries"/>
    <s v="International TV Shows"/>
    <s v="International TV Shows, TV Dramas, TV Mysteries"/>
    <n v="3"/>
  </r>
  <r>
    <n v="4717"/>
    <s v="s4717"/>
    <x v="1"/>
    <s v="Cocaine Coast"/>
    <m/>
    <s v="Javier Rey, Trist√°n Ulloa, Antonio Dur√°n 'Morris', Carlos Blanco, Manuel Lourenzo, Jana P√©rez, Xos√© Antonio Touri√±√°n, Isabel Naveira, Eva Fern√°ndez, Juan Pablo Shuk"/>
    <n v="10"/>
    <s v="Spain"/>
    <s v="Spain"/>
    <n v="1"/>
    <d v="2018-08-03T00:00:00"/>
    <n v="2018"/>
    <x v="5"/>
    <s v="1 Season"/>
    <n v="1"/>
    <s v=""/>
    <m/>
    <n v="1"/>
    <s v="Crime TV Shows, International TV Shows, Spanish-Language TV Shows"/>
    <s v="Crime TV Shows"/>
    <s v="Crime TV Shows, International TV Shows, Spanish-Language TV Shows"/>
    <n v="3"/>
  </r>
  <r>
    <n v="4718"/>
    <s v="s4718"/>
    <x v="1"/>
    <s v="Dinotrux Supercharged"/>
    <m/>
    <s v="Andrew Francis, Richard Ian Cox, Brian Drummond, Matt Hill, Ashleigh Ball, Paul Dobson"/>
    <n v="6"/>
    <m/>
    <m/>
    <n v="0"/>
    <d v="2018-08-03T00:00:00"/>
    <n v="2018"/>
    <x v="8"/>
    <s v="3 Season"/>
    <n v="3"/>
    <s v=""/>
    <m/>
    <n v="3"/>
    <s v="Kids' TV"/>
    <s v="Kids' TV"/>
    <s v="Kids' TV"/>
    <n v="1"/>
  </r>
  <r>
    <n v="4739"/>
    <s v="s4739"/>
    <x v="1"/>
    <s v="Becoming Champions"/>
    <m/>
    <m/>
    <n v="0"/>
    <s v="Mexico"/>
    <s v="Mexico"/>
    <n v="1"/>
    <d v="2018-08-01T00:00:00"/>
    <n v="2018"/>
    <x v="4"/>
    <s v="1 Season"/>
    <n v="1"/>
    <s v=""/>
    <m/>
    <n v="1"/>
    <s v="Docuseries, International TV Shows"/>
    <s v="Docuseries"/>
    <s v="Docuseries, International TV Shows"/>
    <n v="2"/>
  </r>
  <r>
    <n v="4742"/>
    <s v="s4742"/>
    <x v="1"/>
    <s v="Switched"/>
    <m/>
    <s v="Daiki Shigeoka, Tomohiro Kamiyama, Kaya Kiyohara, Miu Tomita, Reika Kirishima, Shinji Rokkaku, Miu Suzuki, Riko Hisada, Megumi Seki, Shoko Nakajima"/>
    <n v="10"/>
    <s v="Japan"/>
    <s v="Japan"/>
    <n v="1"/>
    <d v="2018-08-01T00:00:00"/>
    <n v="2018"/>
    <x v="5"/>
    <s v="1 Season"/>
    <n v="1"/>
    <s v=""/>
    <m/>
    <n v="1"/>
    <s v="International TV Shows, TV Dramas, TV Mysteries"/>
    <s v="International TV Shows"/>
    <s v="International TV Shows, TV Dramas, TV Mysteries"/>
    <n v="3"/>
  </r>
  <r>
    <n v="4743"/>
    <s v="s4743"/>
    <x v="1"/>
    <s v="The Could‚Äô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n v="22"/>
    <s v="Japan"/>
    <s v="Japan"/>
    <n v="1"/>
    <d v="2018-08-01T00:00:00"/>
    <n v="2018"/>
    <x v="1"/>
    <s v="1 Season"/>
    <n v="1"/>
    <s v=""/>
    <m/>
    <n v="1"/>
    <s v="International TV Shows, Romantic TV Shows, TV Dramas"/>
    <s v="International TV Shows"/>
    <s v="International TV Shows, Romantic TV Shows, TV Dramas"/>
    <n v="3"/>
  </r>
  <r>
    <n v="4744"/>
    <s v="s4744"/>
    <x v="1"/>
    <s v="A Very Secret Service"/>
    <m/>
    <s v="Hugo Becker, Wilfred Bena√Øche, Christophe Kourotchkine, Karim Barras, Bruno Paviot, Jean-√âdouard Bodziak, Mathilde Warnier, Jos√©phine de La Baume, Marie-Julie Baup, Antoine Gouy, Julie Farenc"/>
    <n v="11"/>
    <s v="France"/>
    <s v="France"/>
    <n v="1"/>
    <d v="2018-07-30T00:00:00"/>
    <n v="2018"/>
    <x v="5"/>
    <s v="2 Season"/>
    <n v="2"/>
    <s v=""/>
    <m/>
    <n v="2"/>
    <s v="International TV Shows, TV Comedies"/>
    <s v="International TV Shows"/>
    <s v="International TV Shows, TV Comedies"/>
    <n v="2"/>
  </r>
  <r>
    <n v="4745"/>
    <s v="s4745"/>
    <x v="1"/>
    <s v="SWORDGAI The Animation"/>
    <m/>
    <s v="Yuto Uemura, Yuuka Aisaka, Nobunaga Shimazaki, Yuuichirou Umehara, Toshihiko Seki, Jouji Nakata, Rina Satou, Tomokazu Sugita, Hiro Shimono, Ayane Sakura, Urara Takano, Kohei Murakami, Maaya Uchida, Takaya Kuroda, Michiko Neya, Takaya Hashi"/>
    <n v="16"/>
    <s v="Japan"/>
    <s v="Japan"/>
    <n v="1"/>
    <d v="2018-07-30T00:00:00"/>
    <n v="2018"/>
    <x v="5"/>
    <s v="2 Season"/>
    <n v="2"/>
    <s v=""/>
    <m/>
    <n v="2"/>
    <s v="Anime Series, International TV Shows"/>
    <s v="Anime Series"/>
    <s v="Anime Series, International TV Shows"/>
    <n v="2"/>
  </r>
  <r>
    <n v="4748"/>
    <s v="s4748"/>
    <x v="1"/>
    <s v="Kath and Kim"/>
    <m/>
    <s v="Jane Turner, Gina Riley, Glenn Robbins, Peter Rowsthorn, Magda Szubanski"/>
    <n v="5"/>
    <s v="Australia"/>
    <s v="Australia"/>
    <n v="1"/>
    <d v="2018-07-28T00:00:00"/>
    <n v="2007"/>
    <x v="5"/>
    <s v="6 Season"/>
    <n v="6"/>
    <s v=""/>
    <m/>
    <n v="6"/>
    <s v="TV Comedies"/>
    <s v="TV Comedies"/>
    <s v="TV Comedies"/>
    <n v="1"/>
  </r>
  <r>
    <n v="4751"/>
    <s v="s4751"/>
    <x v="1"/>
    <s v="El Chapo"/>
    <m/>
    <s v="Marco de la O, Humberto Busto, Alejandro Aguilar, Rodrigo Abed, Luis Fernando Pe√±a, Juan Carlos Olivas, Rolf Petersen, Carlos Hernan Romo, H√©ctor Holten, Diego V√°squez, Tet√© Espinoza, Luis R√°bago, Dolores Heredia, Cristina Michaus, Valentina Acosta, Juliette Pardau, Abril Schreiber"/>
    <n v="17"/>
    <s v="Mexico"/>
    <s v="Mexico, United States"/>
    <n v="2"/>
    <d v="2018-07-27T00:00:00"/>
    <n v="2018"/>
    <x v="5"/>
    <s v="3 Season"/>
    <n v="3"/>
    <s v=""/>
    <m/>
    <n v="3"/>
    <s v="Crime TV Shows, Spanish-Language TV Shows, TV Action &amp; Adventure"/>
    <s v="Crime TV Shows"/>
    <s v="Crime TV Shows, Spanish-Language TV Shows, TV Action &amp; Adventure"/>
    <n v="3"/>
  </r>
  <r>
    <n v="4753"/>
    <s v="s4753"/>
    <x v="1"/>
    <s v="Smoking"/>
    <m/>
    <s v="Ryo Ishibashi, Nobuaki Kaneko, Tomomi Maruyama, Kaito Yoshimura"/>
    <n v="4"/>
    <s v="Japan"/>
    <s v="Japan"/>
    <n v="1"/>
    <d v="2018-07-27T00:00:00"/>
    <n v="2018"/>
    <x v="5"/>
    <s v="1 Season"/>
    <n v="1"/>
    <s v=""/>
    <m/>
    <n v="1"/>
    <s v="Crime TV Shows, International TV Shows, TV Action &amp; Adventure"/>
    <s v="Crime TV Shows"/>
    <s v="Crime TV Shows, International TV Shows, TV Action &amp; Adventure"/>
    <n v="3"/>
  </r>
  <r>
    <n v="4755"/>
    <s v="s4755"/>
    <x v="1"/>
    <s v="Welcome to the Family"/>
    <m/>
    <s v="Melani Olivares, Ivan Massagu√©, Yolanda Ramos, Nao Albet, Georgina Amor√≥s, Le√Øti S√®ne, Nonna Cardoner"/>
    <n v="7"/>
    <s v="Spain"/>
    <s v="Spain"/>
    <n v="1"/>
    <d v="2018-07-27T00:00:00"/>
    <n v="2018"/>
    <x v="5"/>
    <s v="1 Season"/>
    <n v="1"/>
    <s v=""/>
    <m/>
    <n v="1"/>
    <s v="International TV Shows, TV Comedies, TV Dramas"/>
    <s v="International TV Shows"/>
    <s v="International TV Shows, TV Comedies, TV Dramas"/>
    <n v="3"/>
  </r>
  <r>
    <n v="4759"/>
    <s v="s4759"/>
    <x v="1"/>
    <s v="Amazing Interiors"/>
    <m/>
    <m/>
    <n v="0"/>
    <s v="United Kingdom"/>
    <s v="United Kingdom"/>
    <n v="1"/>
    <d v="2018-07-20T00:00:00"/>
    <n v="2018"/>
    <x v="6"/>
    <s v="1 Season"/>
    <n v="1"/>
    <s v=""/>
    <m/>
    <n v="1"/>
    <s v="British TV Shows, International TV Shows, Reality TV"/>
    <s v="British TV Shows"/>
    <s v="British TV Shows, International TV Shows, Reality TV"/>
    <n v="3"/>
  </r>
  <r>
    <n v="4760"/>
    <s v="s4760"/>
    <x v="1"/>
    <s v="Dark Tourist"/>
    <m/>
    <m/>
    <n v="0"/>
    <s v="New Zealand"/>
    <s v="New Zealand"/>
    <n v="1"/>
    <d v="2018-07-20T00:00:00"/>
    <n v="2018"/>
    <x v="5"/>
    <s v="1 Season"/>
    <n v="1"/>
    <s v=""/>
    <m/>
    <n v="1"/>
    <s v="Docuseries, International TV Shows"/>
    <s v="Docuseries"/>
    <s v="Docuseries, International TV Shows"/>
    <n v="2"/>
  </r>
  <r>
    <n v="4763"/>
    <s v="s4763"/>
    <x v="1"/>
    <s v="Home: Adventures with Tip &amp; Oh"/>
    <m/>
    <s v="Rachel Crow, Mark Whitten, Ana Ortiz, Ron Funches, Matt Jones, Nolan North"/>
    <n v="6"/>
    <s v="United States"/>
    <s v="United States"/>
    <n v="1"/>
    <d v="2018-07-20T00:00:00"/>
    <n v="2018"/>
    <x v="8"/>
    <s v="4 Season"/>
    <n v="4"/>
    <s v=""/>
    <m/>
    <n v="4"/>
    <s v="Kids' TV, TV Comedies"/>
    <s v="Kids' TV"/>
    <s v="Kids' TV, TV Comedies"/>
    <n v="2"/>
  </r>
  <r>
    <n v="4764"/>
    <s v="s4764"/>
    <x v="1"/>
    <s v="Jimmy: The True Story of a True Idiot"/>
    <m/>
    <s v="Akiyoshi Nakao, Tetsuji Tamayama, Hiroyuki Onoue, Shinji Rokkaku, Ikuji Nakamura, Yasuhi Nakamura, Mari Hamada"/>
    <n v="7"/>
    <s v="Japan"/>
    <s v="Japan"/>
    <n v="1"/>
    <d v="2018-07-20T00:00:00"/>
    <n v="2018"/>
    <x v="5"/>
    <s v="1 Season"/>
    <n v="1"/>
    <s v=""/>
    <m/>
    <n v="1"/>
    <s v="International TV Shows, TV Comedies, TV Dramas"/>
    <s v="International TV Shows"/>
    <s v="International TV Shows, TV Comedies, TV Dramas"/>
    <n v="3"/>
  </r>
  <r>
    <n v="4765"/>
    <s v="s4765"/>
    <x v="1"/>
    <s v="Luna Petunia: Return to Amazia"/>
    <m/>
    <s v="Ciara Alexys, Katie Griffin, Cory Doran, Jonah Weinberg, Stephanie Lynn Robinson, Stephanie Anne Mills, Robert Tinkler"/>
    <n v="7"/>
    <s v="Canada"/>
    <s v="Canada, United States"/>
    <n v="2"/>
    <d v="2018-07-20T00:00:00"/>
    <n v="2018"/>
    <x v="0"/>
    <s v="2 Season"/>
    <n v="2"/>
    <s v=""/>
    <m/>
    <n v="2"/>
    <s v="Kids' TV"/>
    <s v="Kids' TV"/>
    <s v="Kids' TV"/>
    <n v="1"/>
  </r>
  <r>
    <n v="4768"/>
    <s v="s4768"/>
    <x v="1"/>
    <s v="Camar√≥n Revolution"/>
    <m/>
    <s v="Camar√≥n de la Isla, Juan Diego"/>
    <n v="2"/>
    <m/>
    <m/>
    <n v="0"/>
    <d v="2018-07-18T00:00:00"/>
    <n v="2018"/>
    <x v="1"/>
    <s v="1 Season"/>
    <n v="1"/>
    <s v=""/>
    <m/>
    <n v="1"/>
    <s v="Docuseries, International TV Shows, Spanish-Language TV Shows"/>
    <s v="Docuseries"/>
    <s v="Docuseries, International TV Shows, Spanish-Language TV Shows"/>
    <n v="3"/>
  </r>
  <r>
    <n v="4772"/>
    <s v="s4772"/>
    <x v="1"/>
    <s v="The Joel McHale Show with Joel McHale"/>
    <m/>
    <s v="Joel McHale"/>
    <n v="1"/>
    <s v="United States"/>
    <s v="United States"/>
    <n v="1"/>
    <d v="2018-07-15T00:00:00"/>
    <n v="2018"/>
    <x v="5"/>
    <s v="2 Season"/>
    <n v="2"/>
    <s v=""/>
    <m/>
    <n v="2"/>
    <s v="Stand-Up Comedy &amp; Talk Shows, TV Comedies"/>
    <s v="Stand-Up Comedy &amp; Talk Shows"/>
    <s v="Stand-Up Comedy &amp; Talk Shows, TV Comedies"/>
    <n v="2"/>
  </r>
  <r>
    <n v="4773"/>
    <s v="s4773"/>
    <x v="1"/>
    <s v="Meteor Garden"/>
    <m/>
    <s v="Shen Yue, Dylan Wang, Darren Chen, Connor Liang, Caesar Wu"/>
    <n v="5"/>
    <s v="China"/>
    <s v="China"/>
    <n v="1"/>
    <d v="2018-07-14T00:00:00"/>
    <n v="2018"/>
    <x v="1"/>
    <s v="1 Season"/>
    <n v="1"/>
    <s v=""/>
    <m/>
    <n v="1"/>
    <s v="International TV Shows, Romantic TV Shows, TV Dramas"/>
    <s v="International TV Shows"/>
    <s v="International TV Shows, Romantic TV Shows, TV Dramas"/>
    <n v="3"/>
  </r>
  <r>
    <n v="4777"/>
    <s v="s4777"/>
    <x v="1"/>
    <s v="Mossad 101"/>
    <m/>
    <s v="Yehuda Levi, Yehoram Gaon, Shai Avivi, Liron Vaisman, Aki Avni, Itay Tiran, Hana Laszlo"/>
    <n v="7"/>
    <s v="Israel"/>
    <s v="Israel"/>
    <n v="1"/>
    <d v="2018-07-11T00:00:00"/>
    <n v="2017"/>
    <x v="5"/>
    <s v="2 Season"/>
    <n v="2"/>
    <s v=""/>
    <m/>
    <n v="2"/>
    <s v="International TV Shows, TV Action &amp; Adventure, TV Dramas"/>
    <s v="International TV Shows"/>
    <s v="International TV Shows, TV Action &amp; Adventure, TV Dramas"/>
    <n v="3"/>
  </r>
  <r>
    <n v="4778"/>
    <s v="s4778"/>
    <x v="1"/>
    <s v="Baby Ballroom"/>
    <m/>
    <s v="Warren Bullock, Jane Bullock"/>
    <n v="2"/>
    <s v="United Kingdom"/>
    <s v="United Kingdom"/>
    <n v="1"/>
    <d v="2018-07-10T00:00:00"/>
    <n v="2018"/>
    <x v="5"/>
    <s v="2 Season"/>
    <n v="2"/>
    <s v=""/>
    <m/>
    <n v="2"/>
    <s v="British TV Shows, International TV Shows, Reality TV"/>
    <s v="British TV Shows"/>
    <s v="British TV Shows, International TV Shows, Reality TV"/>
    <n v="3"/>
  </r>
  <r>
    <n v="4779"/>
    <s v="s4779"/>
    <x v="1"/>
    <s v="Drug Lords"/>
    <m/>
    <m/>
    <n v="0"/>
    <s v="United States"/>
    <s v="United States"/>
    <n v="1"/>
    <d v="2018-07-10T00:00:00"/>
    <n v="2018"/>
    <x v="5"/>
    <s v="2 Season"/>
    <n v="2"/>
    <s v=""/>
    <m/>
    <n v="2"/>
    <s v="Crime TV Shows, Docuseries"/>
    <s v="Crime TV Shows"/>
    <s v="Crime TV Shows, Docuseries"/>
    <n v="2"/>
  </r>
  <r>
    <n v="4780"/>
    <s v="s4780"/>
    <x v="1"/>
    <s v="Mr. Sunshine"/>
    <s v="Lee Eung-bok"/>
    <s v="Lee Byung-hun, Kim Tae-ri, Yoo Yeon-seok, Kim Min-jung, Byun Yo-han"/>
    <n v="5"/>
    <s v="South Korea"/>
    <s v="South Korea"/>
    <n v="1"/>
    <d v="2018-07-08T00:00:00"/>
    <n v="2018"/>
    <x v="5"/>
    <s v="1 Season"/>
    <n v="1"/>
    <s v=""/>
    <m/>
    <n v="1"/>
    <s v="International TV Shows, Korean TV Shows, Romantic TV Shows"/>
    <s v="International TV Shows"/>
    <s v="International TV Shows, Korean TV Shows, Romantic TV Shows"/>
    <n v="3"/>
  </r>
  <r>
    <n v="4781"/>
    <s v="s4781"/>
    <x v="1"/>
    <s v="First Team: Juventus"/>
    <m/>
    <m/>
    <n v="0"/>
    <s v="United States"/>
    <s v="United States"/>
    <n v="1"/>
    <d v="2018-07-06T00:00:00"/>
    <n v="2018"/>
    <x v="6"/>
    <s v="2 Season"/>
    <n v="2"/>
    <s v=""/>
    <m/>
    <n v="2"/>
    <s v="Docuseries, International TV Shows"/>
    <s v="Docuseries"/>
    <s v="Docuseries, International TV Shows"/>
    <n v="2"/>
  </r>
  <r>
    <n v="4799"/>
    <s v="s4799"/>
    <x v="1"/>
    <s v="NCIS"/>
    <m/>
    <s v="Mark Harmon, Michael Weatherly, Pauley Perrette, David McCallum, Sean Murray, Cote de Pablo, Brian Dietzen, Rocky Carroll, Lauren Holly, Sasha Alexander, Joe Spano, Alan Dale, Emily Wickersham, Pancho Demmings"/>
    <n v="14"/>
    <s v="United States"/>
    <s v="United States"/>
    <n v="1"/>
    <d v="2018-07-01T00:00:00"/>
    <n v="2017"/>
    <x v="1"/>
    <s v="15 Season"/>
    <n v="15"/>
    <s v=""/>
    <m/>
    <n v="15"/>
    <s v="Crime TV Shows, TV Dramas, TV Mysteries"/>
    <s v="Crime TV Shows"/>
    <s v="Crime TV Shows, TV Dramas, TV Mysteries"/>
    <n v="3"/>
  </r>
  <r>
    <n v="4805"/>
    <s v="s4805"/>
    <x v="1"/>
    <s v="Somewhere Between"/>
    <m/>
    <s v="Paula Patton, Devon Sawa, JR Bourne, Aria Birch, Catherine Barroll, Samantha Ferris, Imogen Tear, Daniel Bacon, Carmel Amit, Noel Johansen, Rebecca Staab"/>
    <n v="11"/>
    <s v="United States"/>
    <s v="United States"/>
    <n v="1"/>
    <d v="2018-06-30T00:00:00"/>
    <n v="2017"/>
    <x v="1"/>
    <s v="1 Season"/>
    <n v="1"/>
    <s v=""/>
    <m/>
    <n v="1"/>
    <s v="Crime TV Shows, TV Dramas, TV Mysteries"/>
    <s v="Crime TV Shows"/>
    <s v="Crime TV Shows, TV Dramas, TV Mysteries"/>
    <n v="3"/>
  </r>
  <r>
    <n v="4808"/>
    <s v="s4808"/>
    <x v="1"/>
    <s v="Churchill‚Äôs Secret Agents: The New Recruits"/>
    <m/>
    <m/>
    <n v="0"/>
    <s v="United Kingdom"/>
    <s v="United Kingdom"/>
    <n v="1"/>
    <d v="2018-06-29T00:00:00"/>
    <n v="2018"/>
    <x v="5"/>
    <s v="1 Season"/>
    <n v="1"/>
    <s v=""/>
    <m/>
    <n v="1"/>
    <s v="British TV Shows, International TV Shows, Reality TV"/>
    <s v="British TV Shows"/>
    <s v="British TV Shows, International TV Shows, Reality TV"/>
    <n v="3"/>
  </r>
  <r>
    <n v="4810"/>
    <s v="s4810"/>
    <x v="1"/>
    <s v="Kiss Me First"/>
    <m/>
    <s v="Tallulah Haddon, Simona Brown, Matthew Beard, Matthew Aubrey"/>
    <n v="4"/>
    <s v="United Kingdom"/>
    <s v="United Kingdom, United States"/>
    <n v="2"/>
    <d v="2018-06-29T00:00:00"/>
    <n v="2018"/>
    <x v="5"/>
    <s v="1 Season"/>
    <n v="1"/>
    <s v=""/>
    <m/>
    <n v="1"/>
    <s v="British TV Shows, Crime TV Shows, International TV Shows"/>
    <s v="British TV Shows"/>
    <s v="British TV Shows, Crime TV Shows, International TV Shows"/>
    <n v="3"/>
  </r>
  <r>
    <n v="4814"/>
    <s v="s4814"/>
    <x v="1"/>
    <s v="Hotel Transylvania"/>
    <m/>
    <s v="Bryn McAuley, Evany Rosen, Gage Munroe, Joseph Motiki, Dan Chameroy, David Berni, John McGrath"/>
    <n v="7"/>
    <s v="United States"/>
    <s v="United States, Canada"/>
    <n v="2"/>
    <d v="2018-06-26T00:00:00"/>
    <n v="2017"/>
    <x v="8"/>
    <s v="1 Season"/>
    <n v="1"/>
    <s v=""/>
    <m/>
    <n v="1"/>
    <s v="Kids' TV, TV Comedies"/>
    <s v="Kids' TV"/>
    <s v="Kids' TV, TV Comedies"/>
    <n v="2"/>
  </r>
  <r>
    <n v="4816"/>
    <s v="s4816"/>
    <x v="1"/>
    <s v="Borges"/>
    <m/>
    <s v="Thati Lopes, Antonio Pedro Tabet, Karina Ramil, Rafael Portugal, Luis Lobianco"/>
    <n v="5"/>
    <s v="Brazil"/>
    <s v="Brazil"/>
    <n v="1"/>
    <d v="2018-06-25T00:00:00"/>
    <n v="2018"/>
    <x v="5"/>
    <s v="1 Season"/>
    <n v="1"/>
    <s v=""/>
    <m/>
    <n v="1"/>
    <s v="International TV Shows, TV Comedies"/>
    <s v="International TV Shows"/>
    <s v="International TV Shows, TV Comedies"/>
    <n v="2"/>
  </r>
  <r>
    <n v="4819"/>
    <s v="s4819"/>
    <x v="1"/>
    <s v="Life Sentence"/>
    <m/>
    <s v="Lucy Hale"/>
    <n v="1"/>
    <s v="United States"/>
    <s v="United States"/>
    <n v="1"/>
    <d v="2018-06-23T00:00:00"/>
    <n v="2018"/>
    <x v="1"/>
    <s v="1 Season"/>
    <n v="1"/>
    <s v=""/>
    <m/>
    <n v="1"/>
    <s v="TV Dramas"/>
    <s v="TV Dramas"/>
    <s v="TV Dramas"/>
    <n v="1"/>
  </r>
  <r>
    <n v="4822"/>
    <s v="s4822"/>
    <x v="1"/>
    <s v="Marvel's Luke Cage"/>
    <m/>
    <s v="Mike Colter, Alfre Woodard, Rosario Dawson, Simone Missick, Mahershala Ali, Erik LaRay Harvey, Theo Rossi, Frank Whaley, Frankie Faison, Sonia Braga, Ron Cephas Jones"/>
    <n v="11"/>
    <s v="United States"/>
    <s v="United States"/>
    <n v="1"/>
    <d v="2018-06-22T00:00:00"/>
    <n v="2018"/>
    <x v="5"/>
    <s v="2 Season"/>
    <n v="2"/>
    <s v=""/>
    <m/>
    <n v="2"/>
    <s v="Crime TV Shows, TV Action &amp; Adventure, TV Dramas"/>
    <s v="Crime TV Shows"/>
    <s v="Crime TV Shows, TV Action &amp; Adventure, TV Dramas"/>
    <n v="3"/>
  </r>
  <r>
    <n v="4825"/>
    <s v="s4825"/>
    <x v="1"/>
    <s v="Club de Cuervos Presents: The Ballad of Hugo S√°nchez"/>
    <m/>
    <s v="Jes√∫s Zavala, Ianis Guerrero, Mauro Mauad, Renato Gutz, Ra√∫l Briones, Markin L√≥pez, Guillermo Dorantes, Martha Claudia Moreno, Aldo Escalante, Sergio Mayer, Paola Moreno, Pedro Miguel Arce"/>
    <n v="12"/>
    <s v="United States"/>
    <s v="United States"/>
    <n v="1"/>
    <d v="2018-06-18T00:00:00"/>
    <n v="2018"/>
    <x v="5"/>
    <s v="1 Season"/>
    <n v="1"/>
    <s v=""/>
    <m/>
    <n v="1"/>
    <s v="International TV Shows, Spanish-Language TV Shows, TV Comedies"/>
    <s v="International TV Shows"/>
    <s v="International TV Shows, Spanish-Language TV Shows, TV Comedies"/>
    <n v="3"/>
  </r>
  <r>
    <n v="4832"/>
    <s v="s4832"/>
    <x v="1"/>
    <s v="True: Magical Friends"/>
    <m/>
    <s v="Michela Luci, Jamie Watson, Anna Claire Bartlam, Dante Zee, Eric Peterson"/>
    <n v="5"/>
    <m/>
    <m/>
    <n v="0"/>
    <d v="2018-06-15T00:00:00"/>
    <n v="2018"/>
    <x v="0"/>
    <s v="1 Season"/>
    <n v="1"/>
    <s v=""/>
    <m/>
    <n v="1"/>
    <s v="Kids' TV"/>
    <s v="Kids' TV"/>
    <s v="Kids' TV"/>
    <n v="1"/>
  </r>
  <r>
    <n v="4833"/>
    <s v="s4833"/>
    <x v="1"/>
    <s v="True: Wonderful Wishes"/>
    <m/>
    <s v="Michela Luci, Jamie Watson, Anna Claire Bartlam, Dante Zee, Eric Peterson"/>
    <n v="5"/>
    <m/>
    <m/>
    <n v="0"/>
    <d v="2018-06-15T00:00:00"/>
    <n v="2018"/>
    <x v="0"/>
    <s v="1 Season"/>
    <n v="1"/>
    <s v=""/>
    <m/>
    <n v="1"/>
    <s v="Kids' TV"/>
    <s v="Kids' TV"/>
    <s v="Kids' TV"/>
    <n v="1"/>
  </r>
  <r>
    <n v="4837"/>
    <s v="s4837"/>
    <x v="1"/>
    <s v="The Staircase"/>
    <m/>
    <m/>
    <n v="0"/>
    <s v="France"/>
    <s v="France"/>
    <n v="1"/>
    <d v="2018-06-08T00:00:00"/>
    <n v="2018"/>
    <x v="5"/>
    <s v="1 Season"/>
    <n v="1"/>
    <s v=""/>
    <m/>
    <n v="1"/>
    <s v="Crime TV Shows, Docuseries, TV Mysteries"/>
    <s v="Crime TV Shows"/>
    <s v="Crime TV Shows, Docuseries, TV Mysteries"/>
    <n v="3"/>
  </r>
  <r>
    <n v="4838"/>
    <s v="s4838"/>
    <x v="1"/>
    <s v="The Night Shift"/>
    <m/>
    <s v="Eoin Macken, Jill Flint, Freddy Rodr√≠guez, Ken Leung, Brendan Fehr, Jeananne Goossen, J.R. Lemon, Robert Bailey Jr., Daniella Alonso, Catharine Pilafas"/>
    <n v="10"/>
    <s v="United States"/>
    <s v="United States"/>
    <n v="1"/>
    <d v="2018-06-07T00:00:00"/>
    <n v="2017"/>
    <x v="1"/>
    <s v="4 Season"/>
    <n v="4"/>
    <s v=""/>
    <m/>
    <n v="4"/>
    <s v="TV Dramas"/>
    <s v="TV Dramas"/>
    <s v="TV Dramas"/>
    <n v="1"/>
  </r>
  <r>
    <n v="4839"/>
    <s v="s4839"/>
    <x v="1"/>
    <s v="Dinosaur King"/>
    <m/>
    <s v="Megumi Matsumoto, Matsuri Mizuguchi, Tomoko Kobashi, Asuka Tanii, Seiko Tamura, Veronica Taylor, Sebastian Arcelus, Kether Donohue, Rachael Lillis, Madeleine Blaustein"/>
    <n v="10"/>
    <s v="Japan"/>
    <s v="Japan"/>
    <n v="1"/>
    <d v="2018-06-02T00:00:00"/>
    <n v="2008"/>
    <x v="8"/>
    <s v="2 Season"/>
    <n v="2"/>
    <s v=""/>
    <m/>
    <n v="2"/>
    <s v="Anime Series, Kids' TV"/>
    <s v="Anime Series"/>
    <s v="Anime Series, Kids' TV"/>
    <n v="2"/>
  </r>
  <r>
    <n v="4842"/>
    <s v="s4842"/>
    <x v="1"/>
    <s v="November 13: Attack on Paris"/>
    <m/>
    <m/>
    <n v="0"/>
    <s v="France"/>
    <s v="France"/>
    <n v="1"/>
    <d v="2018-06-01T00:00:00"/>
    <n v="2018"/>
    <x v="5"/>
    <s v="1 Season"/>
    <n v="1"/>
    <s v=""/>
    <m/>
    <n v="1"/>
    <s v="Crime TV Shows, Docuseries, International TV Shows"/>
    <s v="Crime TV Shows"/>
    <s v="Crime TV Shows, Docuseries, International TV Shows"/>
    <n v="3"/>
  </r>
  <r>
    <n v="4845"/>
    <s v="s4845"/>
    <x v="1"/>
    <s v="Unbreakable Kimmy Schmidt"/>
    <m/>
    <s v="Ellie Kemper, Jane Krakowski, Tituss Burgess, Carol Kane"/>
    <n v="4"/>
    <s v="United States"/>
    <s v="United States"/>
    <n v="1"/>
    <d v="2018-05-30T00:00:00"/>
    <n v="2019"/>
    <x v="1"/>
    <s v="4 Season"/>
    <n v="4"/>
    <s v=""/>
    <m/>
    <n v="4"/>
    <s v="TV Comedies"/>
    <s v="TV Comedies"/>
    <s v="TV Comedies"/>
    <n v="1"/>
  </r>
  <r>
    <n v="4846"/>
    <s v="s4846"/>
    <x v="1"/>
    <s v="Arrested Development"/>
    <m/>
    <s v="Jason Bateman, Portia de Rossi, Will Arnett, Michael Cera, Alia Shawkat, Tony Hale, David Cross, Jeffrey Tambor, Jessica Walter, Ron Howard"/>
    <n v="10"/>
    <s v="United States"/>
    <s v="United States"/>
    <n v="1"/>
    <d v="2018-05-29T00:00:00"/>
    <n v="2019"/>
    <x v="5"/>
    <s v="5 Season"/>
    <n v="5"/>
    <s v=""/>
    <m/>
    <n v="5"/>
    <s v="TV Comedies"/>
    <s v="TV Comedies"/>
    <s v="TV Comedies"/>
    <n v="1"/>
  </r>
  <r>
    <n v="4847"/>
    <s v="s4847"/>
    <x v="1"/>
    <s v="The Break with Michelle Wolf"/>
    <m/>
    <m/>
    <n v="0"/>
    <s v="United States"/>
    <s v="United States"/>
    <n v="1"/>
    <d v="2018-05-27T00:00:00"/>
    <n v="2018"/>
    <x v="5"/>
    <s v="1 Season"/>
    <n v="1"/>
    <s v=""/>
    <m/>
    <n v="1"/>
    <s v="Stand-Up Comedy &amp; Talk Shows, TV Comedies"/>
    <s v="Stand-Up Comedy &amp; Talk Shows"/>
    <s v="Stand-Up Comedy &amp; Talk Shows, TV Comedies"/>
    <n v="2"/>
  </r>
  <r>
    <n v="4849"/>
    <s v="s4849"/>
    <x v="1"/>
    <s v="Something in the Rain"/>
    <m/>
    <s v="Son Ye-jin, Jung Hae-in, Jang So-yeon"/>
    <n v="3"/>
    <s v="South Korea"/>
    <s v="South Korea"/>
    <n v="1"/>
    <d v="2018-05-26T00:00:00"/>
    <n v="2018"/>
    <x v="5"/>
    <s v="1 Season"/>
    <n v="1"/>
    <s v=""/>
    <m/>
    <n v="1"/>
    <s v="International TV Shows, Korean TV Shows, Romantic TV Shows"/>
    <s v="International TV Shows"/>
    <s v="International TV Shows, Korean TV Shows, Romantic TV Shows"/>
    <n v="3"/>
  </r>
  <r>
    <n v="4853"/>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n v="18"/>
    <s v="United States"/>
    <s v="United States, Mexico"/>
    <n v="2"/>
    <d v="2018-05-25T00:00:00"/>
    <n v="2018"/>
    <x v="8"/>
    <s v="3 Season"/>
    <n v="3"/>
    <s v=""/>
    <m/>
    <n v="3"/>
    <s v="Kids' TV, TV Action &amp; Adventure, TV Sci-Fi &amp; Fantasy"/>
    <s v="Kids' TV"/>
    <s v="Kids' TV, TV Action &amp; Adventure, TV Sci-Fi &amp; Fantasy"/>
    <n v="3"/>
  </r>
  <r>
    <n v="4854"/>
    <s v="s4854"/>
    <x v="1"/>
    <s v="Mob Psycho 100"/>
    <m/>
    <s v="Tatsuomi Hamada, Kazuki Namioka, Yuki Yoda, Ayumu Mochizuki, Atsushi Arai, Akio Otsuka, Moro Morooka"/>
    <n v="7"/>
    <s v="Japan"/>
    <s v="Japan"/>
    <n v="1"/>
    <d v="2018-05-22T00:00:00"/>
    <n v="2018"/>
    <x v="5"/>
    <s v="1 Season"/>
    <n v="1"/>
    <s v=""/>
    <m/>
    <n v="1"/>
    <s v="International TV Shows, TV Action &amp; Adventure, TV Comedies"/>
    <s v="International TV Shows"/>
    <s v="International TV Shows, TV Action &amp; Adventure, TV Comedies"/>
    <n v="3"/>
  </r>
  <r>
    <n v="4857"/>
    <s v="s4857"/>
    <x v="1"/>
    <s v="Dance &amp; Sing with True"/>
    <m/>
    <s v="Michela Luci, Jamie Watson, Anna Claire Bartlam, Dante Zee, Eric Peterson"/>
    <n v="5"/>
    <m/>
    <m/>
    <n v="0"/>
    <d v="2018-05-18T00:00:00"/>
    <n v="2018"/>
    <x v="0"/>
    <s v="1 Season"/>
    <n v="1"/>
    <s v=""/>
    <m/>
    <n v="1"/>
    <s v="Kids' TV"/>
    <s v="Kids' TV"/>
    <s v="Kids' TV"/>
    <n v="1"/>
  </r>
  <r>
    <n v="4858"/>
    <s v="s4858"/>
    <x v="1"/>
    <s v="Inspector Gadget"/>
    <m/>
    <s v="Ivan Sherry, Tara Strong, Martin Roach, Scott McCord, Lyon Smith, Derek McGrath"/>
    <n v="6"/>
    <s v="Canada"/>
    <s v="Canada, United States, France"/>
    <n v="3"/>
    <d v="2018-05-18T00:00:00"/>
    <n v="2017"/>
    <x v="8"/>
    <s v="4 Season"/>
    <n v="4"/>
    <s v=""/>
    <m/>
    <n v="4"/>
    <s v="Crime TV Shows, Kids' TV, TV Comedies"/>
    <s v="Crime TV Shows"/>
    <s v="Crime TV Shows, Kids' TV, TV Comedies"/>
    <n v="3"/>
  </r>
  <r>
    <n v="4863"/>
    <s v="s4863"/>
    <x v="1"/>
    <s v="Saint Seiya: The Lost Canvas"/>
    <m/>
    <s v="Tetsuya Kakihara, Hiro Shimono, Aya Hirano, Atsushi Abe, Sanae Kobayashi, Kenta Miyake, Tomohiro Tsuboi, Nana Mizuki, Shigeru Chiba"/>
    <n v="9"/>
    <s v="Japan"/>
    <s v="Japan"/>
    <n v="1"/>
    <d v="2018-05-15T00:00:00"/>
    <n v="2009"/>
    <x v="5"/>
    <s v="1 Season"/>
    <n v="1"/>
    <s v=""/>
    <m/>
    <n v="1"/>
    <s v="Anime Series, International TV Shows"/>
    <s v="Anime Series"/>
    <s v="Anime Series, International TV Shows"/>
    <n v="2"/>
  </r>
  <r>
    <n v="4866"/>
    <s v="s4866"/>
    <x v="1"/>
    <s v="Bill Nye Saves the World"/>
    <m/>
    <s v="Bill Nye, Karlie Kloss, Derek Muller, Emily Calandrelli, Nazeem Hussain, Joanna Hausmann"/>
    <n v="6"/>
    <s v="United States"/>
    <s v="United States"/>
    <n v="1"/>
    <d v="2018-05-11T00:00:00"/>
    <n v="2018"/>
    <x v="1"/>
    <s v="3 Season"/>
    <n v="3"/>
    <s v=""/>
    <m/>
    <n v="3"/>
    <s v="Stand-Up Comedy &amp; Talk Shows"/>
    <s v="Stand-Up Comedy &amp; Talk Shows"/>
    <s v="Stand-Up Comedy &amp; Talk Shows"/>
    <n v="1"/>
  </r>
  <r>
    <n v="4868"/>
    <s v="s4868"/>
    <x v="1"/>
    <s v="Evil Genius"/>
    <s v="Trey Borzillieri, Barbara Schroeder"/>
    <m/>
    <n v="0"/>
    <s v="United States"/>
    <s v="United States"/>
    <n v="1"/>
    <d v="2018-05-11T00:00:00"/>
    <n v="2018"/>
    <x v="5"/>
    <s v="1 Season"/>
    <n v="1"/>
    <s v=""/>
    <m/>
    <n v="1"/>
    <s v="Crime TV Shows, Docuseries, TV Mysteries"/>
    <s v="Crime TV Shows"/>
    <s v="Crime TV Shows, Docuseries, TV Mysteries"/>
    <n v="3"/>
  </r>
  <r>
    <n v="4870"/>
    <s v="s4870"/>
    <x v="1"/>
    <s v="The Who Was? Show"/>
    <m/>
    <s v="Haley Tju, Adam Hochstetter, Kirrilee Berger, Lilla Crawford, Bentley Green, Zach Timson, Andrew Daly, H. Jon Benjamin"/>
    <n v="8"/>
    <s v="United States"/>
    <s v="United States"/>
    <n v="1"/>
    <d v="2018-05-11T00:00:00"/>
    <n v="2018"/>
    <x v="6"/>
    <s v="1 Season"/>
    <n v="1"/>
    <s v=""/>
    <m/>
    <n v="1"/>
    <s v="Kids' TV, TV Comedies"/>
    <s v="Kids' TV"/>
    <s v="Kids' TV, TV Comedies"/>
    <n v="2"/>
  </r>
  <r>
    <n v="4875"/>
    <s v="s4875"/>
    <x v="1"/>
    <s v="A Little Help with Carol Burnett"/>
    <m/>
    <s v="Carol Burnett, Russell Peters, Mark Cuban, Taraji P. Henson, Brittany Snow, Wanda Sykes, Derek Hough, Billy Eichner, Lisa Kudrow, Candace Cameron Bure, DJ Khaled, Tony Hale, Julie Bowen"/>
    <n v="13"/>
    <s v="United States"/>
    <s v="United States"/>
    <n v="1"/>
    <d v="2018-05-04T00:00:00"/>
    <n v="2018"/>
    <x v="4"/>
    <s v="1 Season"/>
    <n v="1"/>
    <s v=""/>
    <m/>
    <n v="1"/>
    <s v="Stand-Up Comedy &amp; Talk Shows, TV Comedies"/>
    <s v="Stand-Up Comedy &amp; Talk Shows"/>
    <s v="Stand-Up Comedy &amp; Talk Shows, TV Comedies"/>
    <n v="2"/>
  </r>
  <r>
    <n v="4880"/>
    <s v="s4880"/>
    <x v="1"/>
    <s v="Kong: King of the Apes"/>
    <m/>
    <s v="Lee Tockar, Sam Vincent, Alessandro Juliani, Tabitha St. Germain, Kathleen Barr, Viv Leacock, Shannon Chan-Kent, Vincent Tong"/>
    <n v="8"/>
    <s v="United States"/>
    <s v="United States, Japan, Canada"/>
    <n v="3"/>
    <d v="2018-05-04T00:00:00"/>
    <n v="2018"/>
    <x v="8"/>
    <s v="2 Season"/>
    <n v="2"/>
    <s v=""/>
    <m/>
    <n v="2"/>
    <s v="Kids' TV"/>
    <s v="Kids' TV"/>
    <s v="Kids' TV"/>
    <n v="1"/>
  </r>
  <r>
    <n v="4899"/>
    <s v="s4899"/>
    <x v="1"/>
    <s v="Simon"/>
    <m/>
    <s v="Loti Bailey, Hayden Connett, Keith Faulkner, Rudy Greatorex, Luke Haliwell, Jacob Preston, Joanna Ruiz, Alex Starke"/>
    <n v="8"/>
    <s v="France"/>
    <s v="France"/>
    <n v="1"/>
    <d v="2018-05-01T00:00:00"/>
    <n v="2016"/>
    <x v="0"/>
    <s v="1 Season"/>
    <n v="1"/>
    <s v=""/>
    <m/>
    <n v="1"/>
    <s v="Kids' TV"/>
    <s v="Kids' TV"/>
    <s v="Kids' TV"/>
    <n v="1"/>
  </r>
  <r>
    <n v="4901"/>
    <s v="s4901"/>
    <x v="1"/>
    <s v="Spiritual House"/>
    <m/>
    <s v="Hiroyuki Ehara, Miki Sumiyoshi, Sato Kondo, Kazuhiro Kiyohara, Noriko Sakai, Moe Oshikiri, Homare Sawa, Mariko Hayashi"/>
    <n v="8"/>
    <m/>
    <m/>
    <n v="0"/>
    <d v="2018-05-01T00:00:00"/>
    <n v="2017"/>
    <x v="6"/>
    <s v="1 Season"/>
    <n v="1"/>
    <s v=""/>
    <m/>
    <n v="1"/>
    <s v="International TV Shows, Stand-Up Comedy &amp; Talk Shows"/>
    <s v="International TV Shows"/>
    <s v="International TV Shows, Stand-Up Comedy &amp; Talk Shows"/>
    <n v="2"/>
  </r>
  <r>
    <n v="4904"/>
    <s v="s4904"/>
    <x v="1"/>
    <s v="Black Crows"/>
    <m/>
    <s v="Rashed Al Shamrani, Sayed Rajab, Dina Talaat, Mohamad Al Ahmad, Maram Al Bloushi, Mahmoud Bu Shehri, Aseel Omran, Mona Shaddad, Azeez Khayoun, Ayman Mabrouk, Eisa Diab, Dima Al Jundi"/>
    <n v="12"/>
    <s v="Saudi Arabia"/>
    <s v="Saudi Arabia, Syria, Egypt, Lebanon, Kuwait"/>
    <n v="5"/>
    <d v="2018-04-30T00:00:00"/>
    <n v="2017"/>
    <x v="1"/>
    <s v="1 Season"/>
    <n v="1"/>
    <s v=""/>
    <m/>
    <n v="1"/>
    <s v="International TV Shows, TV Dramas"/>
    <s v="International TV Shows"/>
    <s v="International TV Shows, TV Dramas"/>
    <n v="2"/>
  </r>
  <r>
    <n v="4907"/>
    <s v="s4907"/>
    <x v="1"/>
    <s v="Bobby Kennedy for President"/>
    <s v="Dawn Porter"/>
    <s v="Robert F. Kennedy"/>
    <n v="1"/>
    <m/>
    <m/>
    <n v="0"/>
    <d v="2018-04-27T00:00:00"/>
    <n v="2018"/>
    <x v="5"/>
    <s v="1 Season"/>
    <n v="1"/>
    <s v=""/>
    <m/>
    <n v="1"/>
    <s v="Docuseries"/>
    <s v="Docuseries"/>
    <s v="Docuseries"/>
    <n v="1"/>
  </r>
  <r>
    <n v="4909"/>
    <s v="s4909"/>
    <x v="1"/>
    <s v="Goodnight DJ 1"/>
    <m/>
    <s v="Chan Fong, Z-Chen, Frederick Lee, Melvin Sia, Chris Tong, Rickman Chia, Henley Hii"/>
    <n v="7"/>
    <m/>
    <m/>
    <n v="0"/>
    <d v="2018-04-27T00:00:00"/>
    <n v="2016"/>
    <x v="1"/>
    <s v="2 Season"/>
    <n v="2"/>
    <s v=""/>
    <m/>
    <n v="2"/>
    <s v="International TV Shows, TV Dramas, TV Horror"/>
    <s v="International TV Shows"/>
    <s v="International TV Shows, TV Dramas, TV Horror"/>
    <n v="3"/>
  </r>
  <r>
    <n v="4911"/>
    <s v="s4911"/>
    <x v="1"/>
    <s v="Moving On"/>
    <m/>
    <s v="Irene Santiago, Gary Estrada, Ariel Rivera, Patrick Theo, Louise Chong, Mano Maniam, Jojo Struys, Alvin Wong"/>
    <n v="8"/>
    <m/>
    <m/>
    <n v="0"/>
    <d v="2018-04-27T00:00:00"/>
    <n v="2016"/>
    <x v="6"/>
    <s v="1 Season"/>
    <n v="1"/>
    <s v=""/>
    <m/>
    <n v="1"/>
    <s v="International TV Shows, TV Dramas"/>
    <s v="International TV Shows"/>
    <s v="International TV Shows, TV Dramas"/>
    <n v="2"/>
  </r>
  <r>
    <n v="4914"/>
    <s v="s4914"/>
    <x v="1"/>
    <s v="Trio and a Bed"/>
    <m/>
    <s v="Annabelle Kong, Amber Chia, Carmen Soo, Danny Wan, Daniel Tan, Jeffrey Cheng"/>
    <n v="6"/>
    <m/>
    <m/>
    <n v="0"/>
    <d v="2018-04-27T00:00:00"/>
    <n v="2016"/>
    <x v="6"/>
    <s v="1 Season"/>
    <n v="1"/>
    <s v=""/>
    <m/>
    <n v="1"/>
    <s v="International TV Shows, Romantic TV Shows, TV Comedies"/>
    <s v="International TV Shows"/>
    <s v="International TV Shows, Romantic TV Shows, TV Comedies"/>
    <n v="3"/>
  </r>
  <r>
    <n v="4915"/>
    <s v="s4915"/>
    <x v="1"/>
    <s v="Êµ∑ÁöÑÂÑøÂ≠ê"/>
    <m/>
    <s v="Li Nanxing, Christopher Lee, Jesseca Liu, Apple Hong, Jeanette Aw"/>
    <n v="5"/>
    <m/>
    <m/>
    <n v="0"/>
    <d v="2018-04-27T00:00:00"/>
    <n v="2016"/>
    <x v="1"/>
    <s v="1 Season"/>
    <n v="1"/>
    <s v=""/>
    <m/>
    <n v="1"/>
    <s v="International TV Shows, TV Dramas"/>
    <s v="International TV Shows"/>
    <s v="International TV Shows, TV Dramas"/>
    <n v="2"/>
  </r>
  <r>
    <n v="4925"/>
    <s v="s4925"/>
    <x v="1"/>
    <s v="Charit√©"/>
    <m/>
    <s v="Alicia von Rittberg, Maximilian Meyer-Bretschneider, Justus von Dohn√°nyi, Matthias Koeberlin, Christoph Bach, Ernst St√∂tzner, Klara Deutschmann, Ramona Kunze-Libnow, Daniel Str√§√üer, Tanja Schleiff, Monika Oschek, Emilia Sch√ºle, Matthias Brenner, Thomas Loibl"/>
    <n v="14"/>
    <s v="Germany"/>
    <s v="Germany"/>
    <n v="1"/>
    <d v="2018-04-19T00:00:00"/>
    <n v="2017"/>
    <x v="5"/>
    <s v="1 Season"/>
    <n v="1"/>
    <s v=""/>
    <m/>
    <n v="1"/>
    <s v="International TV Shows, TV Dramas"/>
    <s v="International TV Shows"/>
    <s v="International TV Shows, TV Dramas"/>
    <n v="2"/>
  </r>
  <r>
    <n v="4926"/>
    <s v="s4926"/>
    <x v="1"/>
    <s v="The Chalet"/>
    <m/>
    <s v="Chlo√© Lambert, Philippe Dusseau, Emilie de Preissac, Marc Ruchmann, Blanche Veisberg, Eric Savin, Nicolas Gob, Catherine Vinatier, Thierry Godard"/>
    <n v="9"/>
    <s v="France"/>
    <s v="France"/>
    <n v="1"/>
    <d v="2018-04-17T00:00:00"/>
    <n v="2018"/>
    <x v="5"/>
    <s v="1 Season"/>
    <n v="1"/>
    <s v=""/>
    <m/>
    <n v="1"/>
    <s v="Crime TV Shows, International TV Shows, TV Dramas"/>
    <s v="Crime TV Shows"/>
    <s v="Crime TV Shows, International TV Shows, TV Dramas"/>
    <n v="3"/>
  </r>
  <r>
    <n v="4927"/>
    <s v="s4927"/>
    <x v="1"/>
    <s v="The Honeymoon Stand Up Special"/>
    <m/>
    <s v="Natasha Leggero, Moshe Kasher"/>
    <n v="2"/>
    <s v="United States"/>
    <s v="United States"/>
    <n v="1"/>
    <d v="2018-04-17T00:00:00"/>
    <n v="2018"/>
    <x v="5"/>
    <s v="1 Season"/>
    <n v="1"/>
    <s v=""/>
    <m/>
    <n v="1"/>
    <s v="Stand-Up Comedy &amp; Talk Shows, TV Comedies"/>
    <s v="Stand-Up Comedy &amp; Talk Shows"/>
    <s v="Stand-Up Comedy &amp; Talk Shows, TV Comedies"/>
    <n v="2"/>
  </r>
  <r>
    <n v="4931"/>
    <s v="s4931"/>
    <x v="1"/>
    <s v="The Magic School Bus Rides Again"/>
    <m/>
    <s v="Kate McKinnon, Miles Koseleci-Vieira, Mikaela Blake, Gabby Clarke, Leke Maceda-Rustecki, Matthew Mintz, Lynsey Pham, Birva Pandya, Kaden Stephen, Lily Tomlin"/>
    <n v="10"/>
    <s v="United States"/>
    <s v="United States"/>
    <n v="1"/>
    <d v="2018-04-13T00:00:00"/>
    <n v="2018"/>
    <x v="0"/>
    <s v="2 Season"/>
    <n v="2"/>
    <s v=""/>
    <m/>
    <n v="2"/>
    <s v="Kids' TV"/>
    <s v="Kids' TV"/>
    <s v="Kids' TV"/>
    <n v="1"/>
  </r>
  <r>
    <n v="4934"/>
    <s v="s4934"/>
    <x v="1"/>
    <s v="AMO"/>
    <m/>
    <s v="Derek Ramsay, Vince Rillon, Allen Dizon, Felix Roco, Ruby Ruiz"/>
    <n v="5"/>
    <s v="Philippines"/>
    <s v="Philippines"/>
    <n v="1"/>
    <d v="2018-04-09T00:00:00"/>
    <n v="2017"/>
    <x v="5"/>
    <s v="1 Season"/>
    <n v="1"/>
    <s v=""/>
    <m/>
    <n v="1"/>
    <s v="International TV Shows, TV Dramas"/>
    <s v="International TV Shows"/>
    <s v="International TV Shows, TV Dramas"/>
    <n v="2"/>
  </r>
  <r>
    <n v="4942"/>
    <s v="s4942"/>
    <x v="1"/>
    <s v="Troy"/>
    <m/>
    <s v="Louis Hunter, Bella Dayne, Frances O'Connor, David Threlfall, Chloe Pirrie, Tom Weston-Jones, Alfred Enoch, Jonas Armstrong"/>
    <n v="8"/>
    <s v="United Kingdom"/>
    <s v="United Kingdom, South Africa, Australia, United States"/>
    <n v="4"/>
    <d v="2018-04-06T00:00:00"/>
    <n v="2018"/>
    <x v="5"/>
    <s v="1 Season"/>
    <n v="1"/>
    <s v=""/>
    <m/>
    <n v="1"/>
    <s v="British TV Shows, International TV Shows, Romantic TV Shows"/>
    <s v="British TV Shows"/>
    <s v="British TV Shows, International TV Shows, Romantic TV Shows"/>
    <n v="3"/>
  </r>
  <r>
    <n v="4943"/>
    <s v="s4943"/>
    <x v="1"/>
    <s v="Wakfu"/>
    <m/>
    <s v="Fanny Bloc, Jules De Jongh, Patrick B√©thune, Hugo Chandor, Thierry Mercier, Matthew G√©czy, Benjamin Pascal, Arthur Bostrom, Genevi√®ve Doang, Adeline Chetail, Jessica Bell, Thomas Guitard, Ross Grant, G√©rard Surugue, Kier Stewart, Beno√Æt Allemane, Bruno Magne"/>
    <n v="17"/>
    <s v="France"/>
    <s v="France"/>
    <n v="1"/>
    <d v="2018-04-06T00:00:00"/>
    <n v="2017"/>
    <x v="6"/>
    <s v="3 Season"/>
    <n v="3"/>
    <s v=""/>
    <m/>
    <n v="3"/>
    <s v="Kids' TV"/>
    <s v="Kids' TV"/>
    <s v="Kids' TV"/>
    <n v="1"/>
  </r>
  <r>
    <n v="4947"/>
    <s v="s4947"/>
    <x v="1"/>
    <s v="Star Trek: The Next Generation"/>
    <m/>
    <s v="Patrick Stewart, Jonathan Frakes, LeVar Burton, Michael Dorn, Marina Sirtis, Brent Spiner, Gates McFadden, Majel Barrett, Wil Wheaton"/>
    <n v="9"/>
    <s v="United States"/>
    <s v="United States"/>
    <n v="1"/>
    <d v="2018-04-02T00:00:00"/>
    <n v="1993"/>
    <x v="6"/>
    <s v="7 Season"/>
    <n v="7"/>
    <s v=""/>
    <m/>
    <n v="7"/>
    <s v="TV Action &amp; Adventure, TV Sci-Fi &amp; Fantasy"/>
    <s v="TV Action &amp; Adventure"/>
    <s v="TV Action &amp; Adventure, TV Sci-Fi &amp; Fantasy"/>
    <n v="2"/>
  </r>
  <r>
    <n v="4950"/>
    <s v="s4950"/>
    <x v="1"/>
    <s v="Fallet"/>
    <m/>
    <s v="Lisa Henni, Adam Godley, Tomas von Br√∂mssen, Lia Boysen, Christoffer Nordenrot, Stina Rautelin, Erik Madsen, Magnus Krepper, Meliz Karlge, Linda Nilarve, Bj√∂rn Granath, Richenda Carey, Dag Malmberg"/>
    <n v="13"/>
    <s v="Sweden"/>
    <s v="Sweden"/>
    <n v="1"/>
    <d v="2018-04-01T00:00:00"/>
    <n v="2017"/>
    <x v="5"/>
    <s v="1 Season"/>
    <n v="1"/>
    <s v=""/>
    <m/>
    <n v="1"/>
    <s v="Crime TV Shows, International TV Shows, TV Comedies"/>
    <s v="Crime TV Shows"/>
    <s v="Crime TV Shows, International TV Shows, TV Comedies"/>
    <n v="3"/>
  </r>
  <r>
    <n v="4952"/>
    <s v="s4952"/>
    <x v="1"/>
    <s v="Loaded"/>
    <m/>
    <s v="Jim Howick, Samuel Anderson, Jonny Sweet, Nick Helm, Mary McCormack, Aimee-Ffion Edwards, Lolly Adefope"/>
    <n v="7"/>
    <s v="United Kingdom"/>
    <s v="United Kingdom"/>
    <n v="1"/>
    <d v="2018-04-01T00:00:00"/>
    <n v="2017"/>
    <x v="5"/>
    <s v="1 Season"/>
    <n v="1"/>
    <s v=""/>
    <m/>
    <n v="1"/>
    <s v="British TV Shows, International TV Shows, TV Comedies"/>
    <s v="British TV Shows"/>
    <s v="British TV Shows, International TV Shows, TV Comedies"/>
    <n v="3"/>
  </r>
  <r>
    <n v="4958"/>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n v="18"/>
    <s v="United Kingdom"/>
    <s v="United Kingdom"/>
    <n v="1"/>
    <d v="2018-03-31T00:00:00"/>
    <n v="2017"/>
    <x v="5"/>
    <s v="2 Season"/>
    <n v="2"/>
    <s v=""/>
    <m/>
    <n v="2"/>
    <s v="British TV Shows, International TV Shows, Romantic TV Shows"/>
    <s v="British TV Shows"/>
    <s v="British TV Shows, International TV Shows, Romantic TV Shows"/>
    <n v="3"/>
  </r>
  <r>
    <n v="4962"/>
    <s v="s4962"/>
    <x v="1"/>
    <s v="Rapture"/>
    <m/>
    <s v="Logic, Nas, Dave West, T.I., G-Eazy, 2 Chainz, Rapsody, Just Blaze, A Boogie Wit tha Hoodie"/>
    <n v="9"/>
    <s v="United States"/>
    <s v="United States"/>
    <n v="1"/>
    <d v="2018-03-30T00:00:00"/>
    <n v="2018"/>
    <x v="5"/>
    <s v="1 Season"/>
    <n v="1"/>
    <s v=""/>
    <m/>
    <n v="1"/>
    <s v="Docuseries"/>
    <s v="Docuseries"/>
    <s v="Docuseries"/>
    <n v="1"/>
  </r>
  <r>
    <n v="4965"/>
    <s v="s4965"/>
    <x v="1"/>
    <s v="Trailer Park Boys"/>
    <m/>
    <s v="Mike Smith, John Paul Tremblay, Robb Wells, John Dunsworth, Patrick Roach, Cory Bowles, Lucy Decoutere, Barrie Dunn, Sarah Dunsworth, Jeanna Harrison, Michael Jackson, Garry James, Tyrone Parsons, Shelley Thompson, Jonathan Torrens"/>
    <n v="15"/>
    <s v="Canada"/>
    <s v="Canada"/>
    <n v="1"/>
    <d v="2018-03-30T00:00:00"/>
    <n v="2018"/>
    <x v="5"/>
    <s v="12 Season"/>
    <n v="12"/>
    <s v=""/>
    <m/>
    <n v="12"/>
    <s v="Classic &amp; Cult TV, Crime TV Shows, International TV Shows"/>
    <s v="Classic &amp; Cult TV"/>
    <s v="Classic &amp; Cult TV, Crime TV Shows, International TV Shows"/>
    <n v="3"/>
  </r>
  <r>
    <n v="4968"/>
    <s v="s4968"/>
    <x v="1"/>
    <s v="Trump: An American Dream"/>
    <m/>
    <s v="Donald Trump"/>
    <n v="1"/>
    <s v="United Kingdom"/>
    <s v="United Kingdom"/>
    <n v="1"/>
    <d v="2018-03-30T00:00:00"/>
    <n v="2018"/>
    <x v="1"/>
    <s v="1 Season"/>
    <n v="1"/>
    <s v=""/>
    <m/>
    <n v="1"/>
    <s v="Docuseries"/>
    <s v="Docuseries"/>
    <s v="Docuseries"/>
    <n v="1"/>
  </r>
  <r>
    <n v="4969"/>
    <s v="s4969"/>
    <x v="1"/>
    <s v="James Acaster: Repertoire"/>
    <s v="Dan Lucchesi"/>
    <s v="James Acaster"/>
    <n v="1"/>
    <s v="United Kingdom"/>
    <s v="United Kingdom"/>
    <n v="1"/>
    <d v="2018-03-27T00:00:00"/>
    <n v="2018"/>
    <x v="1"/>
    <s v="1 Season"/>
    <n v="1"/>
    <s v=""/>
    <m/>
    <n v="1"/>
    <s v="British TV Shows, International TV Shows, Stand-Up Comedy &amp; Talk Shows"/>
    <s v="British TV Shows"/>
    <s v="British TV Shows, International TV Shows, Stand-Up Comedy &amp; Talk Shows"/>
    <n v="3"/>
  </r>
  <r>
    <n v="4974"/>
    <s v="s4974"/>
    <x v="1"/>
    <s v="Requiem"/>
    <m/>
    <s v="Lydia Wilson, Joel Fry, Brendan Coyle, James Frecheville, Claire Rushbrook, Joanna Scanlan, Pippa Haywood, Tara Fitzgerald, Richard Harrington, Sian Reese-Williams"/>
    <n v="10"/>
    <s v="United Kingdom"/>
    <s v="United Kingdom"/>
    <n v="1"/>
    <d v="2018-03-23T00:00:00"/>
    <n v="2018"/>
    <x v="5"/>
    <s v="1 Season"/>
    <n v="1"/>
    <s v=""/>
    <m/>
    <n v="1"/>
    <s v="British TV Shows, International TV Shows, TV Dramas"/>
    <s v="British TV Shows"/>
    <s v="British TV Shows, International TV Shows, TV Dramas"/>
    <n v="3"/>
  </r>
  <r>
    <n v="4977"/>
    <s v="s4977"/>
    <x v="1"/>
    <s v="The Standups"/>
    <m/>
    <s v="Nate Bargatze, Fortune Feimster, Deon Cole, Nikki Glaser, Beth Stelling, Dan Soder"/>
    <n v="6"/>
    <s v="United States"/>
    <s v="United States"/>
    <n v="1"/>
    <d v="2018-03-20T00:00:00"/>
    <n v="2018"/>
    <x v="5"/>
    <s v="2 Season"/>
    <n v="2"/>
    <s v=""/>
    <m/>
    <n v="2"/>
    <s v="Stand-Up Comedy &amp; Talk Shows, TV Comedies"/>
    <s v="Stand-Up Comedy &amp; Talk Shows"/>
    <s v="Stand-Up Comedy &amp; Talk Shows, TV Comedies"/>
    <n v="2"/>
  </r>
  <r>
    <n v="4979"/>
    <s v="s4979"/>
    <x v="1"/>
    <s v="Edha"/>
    <m/>
    <s v="Juana Viale, Andr√©s Velencoso, Delfina Chaves, Osmar Nu√±ez, Germ√°n Palacios, Juan Pablo Geretto, Sof√≠a Gala, Daniel Pacheco, Daniel Hendler, Flavio Mendoza"/>
    <n v="10"/>
    <s v="Argentina"/>
    <s v="Argentina"/>
    <n v="1"/>
    <d v="2018-03-16T00:00:00"/>
    <n v="2018"/>
    <x v="5"/>
    <s v="1 Season"/>
    <n v="1"/>
    <s v=""/>
    <m/>
    <n v="1"/>
    <s v="International TV Shows, Spanish-Language TV Shows, TV Dramas"/>
    <s v="International TV Shows"/>
    <s v="International TV Shows, Spanish-Language TV Shows, TV Dramas"/>
    <n v="3"/>
  </r>
  <r>
    <n v="4981"/>
    <s v="s4981"/>
    <x v="1"/>
    <s v="Wild Wild Country"/>
    <m/>
    <m/>
    <n v="0"/>
    <s v="United States"/>
    <s v="United States"/>
    <n v="1"/>
    <d v="2018-03-16T00:00:00"/>
    <n v="2018"/>
    <x v="5"/>
    <s v="1 Season"/>
    <n v="1"/>
    <s v=""/>
    <m/>
    <n v="1"/>
    <s v="Crime TV Shows, Docuseries"/>
    <s v="Crime TV Shows"/>
    <s v="Crime TV Shows, Docuseries"/>
    <n v="2"/>
  </r>
  <r>
    <n v="4985"/>
    <s v="s4985"/>
    <x v="1"/>
    <s v="Secret of the Nile"/>
    <m/>
    <s v="Amr Youssef, Dina El-Sherbiny, Anoushka, Amina Khalil, Nada Mousa, Sawsan Badr, Ahmed Dawood"/>
    <n v="7"/>
    <s v="Egypt"/>
    <s v="Egypt"/>
    <n v="1"/>
    <d v="2018-03-15T00:00:00"/>
    <n v="2016"/>
    <x v="1"/>
    <s v="1 Season"/>
    <n v="1"/>
    <s v=""/>
    <m/>
    <n v="1"/>
    <s v="International TV Shows, Romantic TV Shows, TV Dramas"/>
    <s v="International TV Shows"/>
    <s v="International TV Shows, Romantic TV Shows, TV Dramas"/>
    <n v="3"/>
  </r>
  <r>
    <n v="4986"/>
    <s v="s4986"/>
    <x v="1"/>
    <s v="Tabula Rasa"/>
    <m/>
    <s v="Veerle Baetens, Stijn Van Opstal, Jeroen Perceval, Hilde Van Mieghem, Gene Bervoets, Peter Van den Begin, Natali Broods"/>
    <n v="7"/>
    <s v="Belgium"/>
    <s v="Belgium"/>
    <n v="1"/>
    <d v="2018-03-15T00:00:00"/>
    <n v="2017"/>
    <x v="5"/>
    <s v="1 Season"/>
    <n v="1"/>
    <s v=""/>
    <m/>
    <n v="1"/>
    <s v="International TV Shows, TV Dramas, TV Mysteries"/>
    <s v="International TV Shows"/>
    <s v="International TV Shows, TV Dramas, TV Mysteries"/>
    <n v="3"/>
  </r>
  <r>
    <n v="4989"/>
    <s v="s4989"/>
    <x v="1"/>
    <s v="Children of the Whales"/>
    <m/>
    <s v="Natsuki Hanae, Manaka Iwami, Yuuichirou Umehara, Nobunaga Shimazaki, Mikako Komatsu, Daiki Yamashita, Hiroshi Kamiya"/>
    <n v="7"/>
    <s v="Japan"/>
    <s v="Japan"/>
    <n v="1"/>
    <d v="2018-03-13T00:00:00"/>
    <n v="2017"/>
    <x v="1"/>
    <s v="1 Season"/>
    <n v="1"/>
    <s v=""/>
    <m/>
    <n v="1"/>
    <s v="Anime Series, International TV Shows"/>
    <s v="Anime Series"/>
    <s v="Anime Series, International TV Shows"/>
    <n v="2"/>
  </r>
  <r>
    <n v="4992"/>
    <s v="s4992"/>
    <x v="1"/>
    <s v="A.I.C.O."/>
    <s v="Kazuya Murata"/>
    <s v="Haruka Shiraishi, Yusuke Kobayashi, Makoto Furukawa, Taishi Murata, Kaori Nazuka, M„ÉªA„ÉªO, Ryota Takeuchi, Ai Kayano, Toru Okawa, Takehito Koyasu, Atsuko Tanaka"/>
    <n v="11"/>
    <s v="Japan"/>
    <s v="Japan"/>
    <n v="1"/>
    <d v="2018-03-09T00:00:00"/>
    <n v="2018"/>
    <x v="1"/>
    <s v="1 Season"/>
    <n v="1"/>
    <s v=""/>
    <m/>
    <n v="1"/>
    <s v="Anime Series, International TV Shows"/>
    <s v="Anime Series"/>
    <s v="Anime Series, International TV Shows"/>
    <n v="2"/>
  </r>
  <r>
    <n v="4993"/>
    <s v="s4993"/>
    <x v="1"/>
    <s v="Collateral"/>
    <m/>
    <s v="Carey Mulligan, John Simm, Nicola Walker, Billie Piper, Nathaniel Martello-White, Jeany Spark, Hayley Squires, Ben Miles, Saskia Reeves, Ahd"/>
    <n v="10"/>
    <s v="United Kingdom"/>
    <s v="United Kingdom, United States"/>
    <n v="2"/>
    <d v="2018-03-09T00:00:00"/>
    <n v="2018"/>
    <x v="5"/>
    <s v="1 Season"/>
    <n v="1"/>
    <s v=""/>
    <m/>
    <n v="1"/>
    <s v="British TV Shows, Crime TV Shows, International TV Shows"/>
    <s v="British TV Shows"/>
    <s v="British TV Shows, Crime TV Shows, International TV Shows"/>
    <n v="3"/>
  </r>
  <r>
    <n v="4995"/>
    <s v="s4995"/>
    <x v="1"/>
    <s v="Bad Guys: Vile City"/>
    <m/>
    <s v="Joong-hoon Park, Jin-mo Joo, Yang Ik-june, Moo-Yul Kim, Ji Soo, Young-chang Song, Hong-Fa Kim, Tae-ho Ryu, Yu-seok Kim, Soo-young Park, Yoon-hee Lee"/>
    <n v="11"/>
    <s v="South Korea"/>
    <s v="South Korea"/>
    <n v="1"/>
    <d v="2018-03-08T00:00:00"/>
    <n v="2018"/>
    <x v="5"/>
    <s v="1 Season"/>
    <n v="1"/>
    <s v=""/>
    <m/>
    <n v="1"/>
    <s v="Crime TV Shows, International TV Shows, Korean TV Shows"/>
    <s v="Crime TV Shows"/>
    <s v="Crime TV Shows, International TV Shows, Korean TV Shows"/>
    <n v="3"/>
  </r>
  <r>
    <n v="4998"/>
    <s v="s4998"/>
    <x v="1"/>
    <s v="Borderliner"/>
    <m/>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n v="16"/>
    <s v="Norway"/>
    <s v="Norway, Germany, Sweden"/>
    <n v="3"/>
    <d v="2018-03-06T00:00:00"/>
    <n v="2017"/>
    <x v="5"/>
    <s v="1 Season"/>
    <n v="1"/>
    <s v=""/>
    <m/>
    <n v="1"/>
    <s v="Crime TV Shows, International TV Shows, TV Dramas"/>
    <s v="Crime TV Shows"/>
    <s v="Crime TV Shows, International TV Shows, TV Dramas"/>
    <n v="3"/>
  </r>
  <r>
    <n v="5001"/>
    <s v="s5001"/>
    <x v="1"/>
    <s v="Flint Town"/>
    <m/>
    <m/>
    <n v="0"/>
    <s v="United States"/>
    <s v="United States"/>
    <n v="1"/>
    <d v="2018-03-02T00:00:00"/>
    <n v="2018"/>
    <x v="5"/>
    <s v="1 Season"/>
    <n v="1"/>
    <s v=""/>
    <m/>
    <n v="1"/>
    <s v="Docuseries, Science &amp; Nature TV"/>
    <s v="Docuseries"/>
    <s v="Docuseries, Science &amp; Nature TV"/>
    <n v="2"/>
  </r>
  <r>
    <n v="5005"/>
    <s v="s5005"/>
    <x v="1"/>
    <s v="21 Thunder"/>
    <m/>
    <s v="Stephanie Bennett, Emmanuel Kabongo, RJ Fetherstonhaugh, Andres Joseph, Kevin Claydon, Conrad Pla, Clark Backo, Ryan Pierce, Eileen Li, Susan Bain, Cristina Rosato, Jonathan Kim, Colm Feore"/>
    <n v="13"/>
    <s v="Canada"/>
    <s v="Canada"/>
    <n v="1"/>
    <d v="2018-03-01T00:00:00"/>
    <n v="2017"/>
    <x v="5"/>
    <s v="1 Season"/>
    <n v="1"/>
    <s v=""/>
    <m/>
    <n v="1"/>
    <s v="Crime TV Shows, International TV Shows, TV Dramas"/>
    <s v="Crime TV Shows"/>
    <s v="Crime TV Shows, International TV Shows, TV Dramas"/>
    <n v="3"/>
  </r>
  <r>
    <n v="5027"/>
    <s v="s5027"/>
    <x v="1"/>
    <s v="Best Lover"/>
    <m/>
    <s v="Da-hae Lee, Zhou Mi, Wang Qiuzi, Kwang-hyun Park, Jia Zhengyu, Jeong-hak Park"/>
    <n v="6"/>
    <s v="South Korea"/>
    <s v="South Korea, China"/>
    <n v="2"/>
    <d v="2018-02-23T00:00:00"/>
    <n v="2016"/>
    <x v="1"/>
    <s v="1 Season"/>
    <n v="1"/>
    <s v=""/>
    <m/>
    <n v="1"/>
    <s v="International TV Shows, Romantic TV Shows, TV Comedies"/>
    <s v="International TV Shows"/>
    <s v="International TV Shows, Romantic TV Shows, TV Comedies"/>
    <n v="3"/>
  </r>
  <r>
    <n v="5028"/>
    <s v="s5028"/>
    <x v="1"/>
    <s v="Marseille"/>
    <m/>
    <s v="G√©rard Depardieu, Beno√Æt Magimel, G√©raldine Pailhas, Nadia Far√®s, St√©phane Caillard, Jean-Ren√© Privat, Pascal Elso, G√©rard Meylan"/>
    <n v="8"/>
    <s v="France"/>
    <s v="France"/>
    <n v="1"/>
    <d v="2018-02-23T00:00:00"/>
    <n v="2018"/>
    <x v="5"/>
    <s v="2 Season"/>
    <n v="2"/>
    <s v=""/>
    <m/>
    <n v="2"/>
    <s v="International TV Shows, TV Dramas, TV Thrillers"/>
    <s v="International TV Shows"/>
    <s v="International TV Shows, TV Dramas, TV Thrillers"/>
    <n v="3"/>
  </r>
  <r>
    <n v="5030"/>
    <s v="s5030"/>
    <x v="1"/>
    <s v="Seven Seconds"/>
    <m/>
    <s v="Clare-Hope Ashitey, Regina King, Beau Knapp, Michael Mosley, David Lyons, Russell Hornsby, Ra√∫l Castillo, Patrick Murney"/>
    <n v="8"/>
    <s v="United States"/>
    <s v="United States"/>
    <n v="1"/>
    <d v="2018-02-23T00:00:00"/>
    <n v="2018"/>
    <x v="5"/>
    <s v="1 Season"/>
    <n v="1"/>
    <s v=""/>
    <m/>
    <n v="1"/>
    <s v="Crime TV Shows, TV Dramas"/>
    <s v="Crime TV Shows"/>
    <s v="Crime TV Shows, TV Dramas"/>
    <n v="2"/>
  </r>
  <r>
    <n v="5031"/>
    <s v="s5031"/>
    <x v="1"/>
    <s v="Hitler's Circle of Evil"/>
    <m/>
    <s v="Alisdair Simpson, Henrik J√∏rgensen, James Lowe, Blake Scott, Peter Turnbull"/>
    <n v="5"/>
    <s v="United Kingdom"/>
    <s v="United Kingdom"/>
    <n v="1"/>
    <d v="2018-02-22T00:00:00"/>
    <n v="2017"/>
    <x v="1"/>
    <s v="1 Season"/>
    <n v="1"/>
    <s v=""/>
    <m/>
    <n v="1"/>
    <s v="British TV Shows, Docuseries, International TV Shows"/>
    <s v="British TV Shows"/>
    <s v="British TV Shows, Docuseries, International TV Shows"/>
    <n v="3"/>
  </r>
  <r>
    <n v="5033"/>
    <s v="s5033"/>
    <x v="1"/>
    <s v="The Frankenstein Chronicles"/>
    <m/>
    <s v="Sean Bean, Tom Ward, Richie Campbell, Vanessa Kirby, Ed Stoppard, Ryan Sampson, Robbie Gee, Anna Maxwell Martin, Elliot Cowan, Charlie Creed-Miles, Eloise Smyth, Samuel West"/>
    <n v="12"/>
    <s v="United Kingdom"/>
    <s v="United Kingdom"/>
    <n v="1"/>
    <d v="2018-02-20T00:00:00"/>
    <n v="2017"/>
    <x v="5"/>
    <s v="2 Season"/>
    <n v="2"/>
    <s v=""/>
    <m/>
    <n v="2"/>
    <s v="British TV Shows, Crime TV Shows, International TV Shows"/>
    <s v="British TV Shows"/>
    <s v="British TV Shows, Crime TV Shows, International TV Shows"/>
    <n v="3"/>
  </r>
  <r>
    <n v="5036"/>
    <s v="s5036"/>
    <x v="1"/>
    <s v="Dragons: Race to the Edge"/>
    <m/>
    <s v="Jay Baruchel, America Ferrera, T.J. Miller, Christopher Mintz-Plasse, Andree Vermeulen, Zack Pearlman"/>
    <n v="6"/>
    <s v="United States"/>
    <s v="United States"/>
    <n v="1"/>
    <d v="2018-02-16T00:00:00"/>
    <n v="2018"/>
    <x v="8"/>
    <s v="6 Season"/>
    <n v="6"/>
    <s v=""/>
    <m/>
    <n v="6"/>
    <s v="Kids' TV, TV Action &amp; Adventure"/>
    <s v="Kids' TV"/>
    <s v="Kids' TV, TV Action &amp; Adventure"/>
    <n v="2"/>
  </r>
  <r>
    <n v="5037"/>
    <s v="s5037"/>
    <x v="1"/>
    <s v="Everything Sucks!"/>
    <m/>
    <s v="Jahi Di'Allo Winston, Peyton Kennedy, Patch Darragh, Claudine Mboligikpelani Nako, Rio Mangini, Quinn Liebling, Sydney Sweeney, Elijah Stevenson, Zachary Ray Sherman, Abi Brittle"/>
    <n v="10"/>
    <s v="United States"/>
    <s v="United States"/>
    <n v="1"/>
    <d v="2018-02-16T00:00:00"/>
    <n v="2018"/>
    <x v="1"/>
    <s v="1 Season"/>
    <n v="1"/>
    <s v=""/>
    <m/>
    <n v="1"/>
    <s v="TV Comedies, TV Dramas, Teen TV Shows"/>
    <s v="TV Comedies"/>
    <s v="TV Comedies, TV Dramas, Teen TV Shows"/>
    <n v="3"/>
  </r>
  <r>
    <n v="5039"/>
    <s v="s5039"/>
    <x v="1"/>
    <s v="Re:Mind"/>
    <m/>
    <s v="Keyakizaka46"/>
    <n v="1"/>
    <s v="Japan"/>
    <s v="Japan"/>
    <n v="1"/>
    <d v="2018-02-15T00:00:00"/>
    <n v="2017"/>
    <x v="5"/>
    <s v="1 Season"/>
    <n v="1"/>
    <s v=""/>
    <m/>
    <n v="1"/>
    <s v="International TV Shows, TV Dramas, TV Mysteries"/>
    <s v="International TV Shows"/>
    <s v="International TV Shows, TV Dramas, TV Mysteries"/>
    <n v="3"/>
  </r>
  <r>
    <n v="5047"/>
    <s v="s5047"/>
    <x v="1"/>
    <s v="Valor"/>
    <m/>
    <s v="Christina Ochoa, Matt Barr, Corbin Reid, Charlie Barnett, W. Tr√© Davis"/>
    <n v="5"/>
    <s v="United States"/>
    <s v="United States"/>
    <n v="1"/>
    <d v="2018-02-06T00:00:00"/>
    <n v="2017"/>
    <x v="1"/>
    <s v="1 Season"/>
    <n v="1"/>
    <s v=""/>
    <m/>
    <n v="1"/>
    <s v="TV Action &amp; Adventure, TV Dramas"/>
    <s v="TV Action &amp; Adventure"/>
    <s v="TV Action &amp; Adventure, TV Dramas"/>
    <n v="2"/>
  </r>
  <r>
    <n v="5049"/>
    <s v="s5049"/>
    <x v="1"/>
    <s v="Coach Snoop"/>
    <m/>
    <s v="Snoop Dogg"/>
    <n v="1"/>
    <s v="United States"/>
    <s v="United States"/>
    <n v="1"/>
    <d v="2018-02-02T00:00:00"/>
    <n v="2018"/>
    <x v="5"/>
    <s v="1 Season"/>
    <n v="1"/>
    <s v=""/>
    <m/>
    <n v="1"/>
    <s v="Docuseries, Reality TV"/>
    <s v="Docuseries"/>
    <s v="Docuseries, Reality TV"/>
    <n v="2"/>
  </r>
  <r>
    <n v="5055"/>
    <s v="s5055"/>
    <x v="1"/>
    <s v="Under Arrest"/>
    <s v="Dan Forrer"/>
    <m/>
    <n v="0"/>
    <s v="United States"/>
    <s v="United States"/>
    <n v="1"/>
    <d v="2018-02-01T00:00:00"/>
    <n v="2016"/>
    <x v="5"/>
    <s v="8 Season"/>
    <n v="8"/>
    <s v=""/>
    <m/>
    <n v="8"/>
    <s v="Crime TV Shows, Docuseries, International TV Shows"/>
    <s v="Crime TV Shows"/>
    <s v="Crime TV Shows, Docuseries, International TV Shows"/>
    <n v="3"/>
  </r>
  <r>
    <n v="5058"/>
    <s v="s5058"/>
    <x v="1"/>
    <s v="Retribution"/>
    <m/>
    <s v="Georgina Campbell, Joe Dempsie, Adrian Edmondson, Steve Evets, Laura Fraser, Julie Graham, John Lynch, Gary Lewis, Juliet Stevenson, Joanna Vanderham"/>
    <n v="10"/>
    <s v="United Kingdom"/>
    <s v="United Kingdom"/>
    <n v="1"/>
    <d v="2018-01-30T00:00:00"/>
    <n v="2016"/>
    <x v="5"/>
    <s v="1 Season"/>
    <n v="1"/>
    <s v=""/>
    <m/>
    <n v="1"/>
    <s v="British TV Shows, Crime TV Shows, International TV Shows"/>
    <s v="British TV Shows"/>
    <s v="British TV Shows, Crime TV Shows, International TV Shows"/>
    <n v="3"/>
  </r>
  <r>
    <n v="5064"/>
    <s v="s5064"/>
    <x v="1"/>
    <s v="The Adventures of Puss in Boots"/>
    <m/>
    <s v="Eric Bauza, Jayma Mays, Grey DeLisle, Paul Rugg, Joshua Rush, Candi Milo, Laraine Newman"/>
    <n v="7"/>
    <s v="United States"/>
    <s v="United States"/>
    <n v="1"/>
    <d v="2018-01-26T00:00:00"/>
    <n v="2018"/>
    <x v="8"/>
    <s v="6 Season"/>
    <n v="6"/>
    <s v=""/>
    <m/>
    <n v="6"/>
    <s v="Kids' TV, TV Comedies"/>
    <s v="Kids' TV"/>
    <s v="Kids' TV, TV Comedies"/>
    <n v="2"/>
  </r>
  <r>
    <n v="5066"/>
    <s v="s5066"/>
    <x v="1"/>
    <s v="Prison Playbook"/>
    <m/>
    <s v="Hae-soo Park, Kyung-ho Jung, Dong-il Sung, Krystal Jung, Soo-jeong Ye, Jae-sung Jung, Hoon-jin Lee, Kyoo-hyung Lee, Ho-cheol Lee, Chang-hwan Ahn, Kyung-nam Kim"/>
    <n v="11"/>
    <s v="South Korea"/>
    <s v="South Korea"/>
    <n v="1"/>
    <d v="2018-01-24T00:00:00"/>
    <n v="2017"/>
    <x v="5"/>
    <s v="1 Season"/>
    <n v="1"/>
    <s v=""/>
    <m/>
    <n v="1"/>
    <s v="International TV Shows, Korean TV Shows, TV Comedies"/>
    <s v="International TV Shows"/>
    <s v="International TV Shows, Korean TV Shows, TV Comedies"/>
    <n v="3"/>
  </r>
  <r>
    <n v="5070"/>
    <s v="s5070"/>
    <x v="1"/>
    <s v="The Shannara Chronicles"/>
    <m/>
    <s v="Austin Butler, Poppy Drayton, Ivana Baquero, Manu Bennett, Aaron Jakubenko, Emilia Burns, John Rhys-Davies, Marcus Vanco, Brooke Williams, Daniel MacPherson, Jed Brophy"/>
    <n v="11"/>
    <s v="United States"/>
    <s v="United States, New Zealand"/>
    <n v="2"/>
    <d v="2018-01-22T00:00:00"/>
    <n v="2018"/>
    <x v="5"/>
    <s v="2 Season"/>
    <n v="2"/>
    <s v=""/>
    <m/>
    <n v="2"/>
    <s v="TV Action &amp; Adventure, TV Dramas, TV Sci-Fi &amp; Fantasy"/>
    <s v="TV Action &amp; Adventure"/>
    <s v="TV Action &amp; Adventure, TV Dramas, TV Sci-Fi &amp; Fantasy"/>
    <n v="3"/>
  </r>
  <r>
    <n v="5071"/>
    <s v="s5071"/>
    <x v="1"/>
    <s v="Love and Hong Kong"/>
    <m/>
    <s v="Eiko Koike, Ryo Yoshizawa, Fumika Baba, Moga Mogami, Tomo Yanagishita, Kaoru Nagata, Ryo Iwamatsu"/>
    <n v="7"/>
    <s v="Japan"/>
    <s v="Japan"/>
    <n v="1"/>
    <d v="2018-01-20T00:00:00"/>
    <n v="2017"/>
    <x v="6"/>
    <s v="1 Season"/>
    <n v="1"/>
    <s v=""/>
    <m/>
    <n v="1"/>
    <s v="International TV Shows, Romantic TV Shows, TV Dramas"/>
    <s v="International TV Shows"/>
    <s v="International TV Shows, Romantic TV Shows, TV Dramas"/>
    <n v="3"/>
  </r>
  <r>
    <n v="5076"/>
    <s v="s5076"/>
    <x v="1"/>
    <s v="Tiempos de guerra"/>
    <m/>
    <s v="Amaia Salamanca, √Ålex Garc√≠a, Alicia Borrachero, Jos√© Sacrist√°n, Ver√≥nica S√°nchez, √Ålex Gadea, Anna Moliner, Crist√≥bal Su√°rez, Silvia Alonso, Daniel Lundh, Nuria Herrero"/>
    <n v="11"/>
    <s v="Spain"/>
    <s v="Spain"/>
    <n v="1"/>
    <d v="2018-01-18T00:00:00"/>
    <n v="2017"/>
    <x v="5"/>
    <s v="1 Season"/>
    <n v="1"/>
    <s v=""/>
    <m/>
    <n v="1"/>
    <s v="International TV Shows, Romantic TV Shows, Spanish-Language TV Shows"/>
    <s v="International TV Shows"/>
    <s v="International TV Shows, Romantic TV Shows, Spanish-Language TV Shows"/>
    <n v="3"/>
  </r>
  <r>
    <n v="5078"/>
    <s v="s5078"/>
    <x v="1"/>
    <s v="Godzilla"/>
    <s v="Kobun Shizuno, Hiroyuki Seshita"/>
    <s v="Mamoru Miyano, Takahiro Sakurai, Kana Hanazawa, Tomokazu Sugita, Yuki Kaji, Junichi Suwabe, Daisuke Ono, Kenta Miyake, Kenyu Horiuchi, Kazuya Nakai, Kazuhiro Yamaji"/>
    <n v="11"/>
    <s v="Japan"/>
    <s v="Japan"/>
    <n v="1"/>
    <d v="2018-01-17T00:00:00"/>
    <n v="2017"/>
    <x v="1"/>
    <s v="1 Season"/>
    <n v="1"/>
    <s v=""/>
    <m/>
    <n v="1"/>
    <s v="TV Shows"/>
    <s v="TV Shows"/>
    <s v="TV Shows"/>
    <n v="1"/>
  </r>
  <r>
    <n v="5083"/>
    <s v="s5083"/>
    <x v="1"/>
    <s v="Disjointed"/>
    <m/>
    <s v="Kathy Bates, Aaron Moten, Tone Bell, Dougie Baldwin, Elizabeth Ho, Elizabeth Alderfer, Chris Redd, Betsy Sodaro, Nicole Sullivan, Michael Trucco"/>
    <n v="10"/>
    <s v="United States"/>
    <s v="United States"/>
    <n v="1"/>
    <d v="2018-01-12T00:00:00"/>
    <n v="2018"/>
    <x v="5"/>
    <s v="2 Season"/>
    <n v="2"/>
    <s v=""/>
    <m/>
    <n v="2"/>
    <s v="TV Comedies"/>
    <s v="TV Comedies"/>
    <s v="TV Comedies"/>
    <n v="1"/>
  </r>
  <r>
    <n v="5090"/>
    <s v="s5090"/>
    <x v="1"/>
    <s v="Tundukkan Playboy Itu"/>
    <m/>
    <s v="Hafidz Roshdi, Uqasha Senrose, Alif Satar, Mawar Rashid"/>
    <n v="4"/>
    <m/>
    <m/>
    <n v="0"/>
    <d v="2018-01-08T00:00:00"/>
    <n v="2016"/>
    <x v="6"/>
    <s v="1 Season"/>
    <n v="1"/>
    <s v=""/>
    <m/>
    <n v="1"/>
    <s v="International TV Shows, Romantic TV Shows, TV Comedies"/>
    <s v="International TV Shows"/>
    <s v="International TV Shows, Romantic TV Shows, TV Comedies"/>
    <n v="3"/>
  </r>
  <r>
    <n v="5091"/>
    <s v="s5091"/>
    <x v="1"/>
    <s v="Episodes"/>
    <m/>
    <s v="Matt LeBlanc, Tamsin Greig, Stephen Mangan, Kathleen Rose Perkins, John Pankow, Mircea Monroe"/>
    <n v="6"/>
    <s v="United Kingdom"/>
    <s v="United Kingdom, United States"/>
    <n v="2"/>
    <d v="2018-01-06T00:00:00"/>
    <n v="2017"/>
    <x v="5"/>
    <s v="5 Season"/>
    <n v="5"/>
    <s v=""/>
    <m/>
    <n v="5"/>
    <s v="Classic &amp; Cult TV, TV Comedies"/>
    <s v="Classic &amp; Cult TV"/>
    <s v="Classic &amp; Cult TV, TV Comedies"/>
    <n v="2"/>
  </r>
  <r>
    <n v="5093"/>
    <s v="s5093"/>
    <x v="1"/>
    <s v="Devilman Crybaby"/>
    <s v="Masaaki Yuasa"/>
    <s v="Kouki Uchiyama, Ayumu Murase, Megumi Han, Ami Koshimizu, Atsuko Tanaka, Rikiya Koyama, Avu-chan, Kenjiro Tsuda, KEN THE 390, Subaru Kimura, Young Dais, Hannya, AFRA"/>
    <n v="13"/>
    <s v="Japan"/>
    <s v="Japan"/>
    <n v="1"/>
    <d v="2018-01-05T00:00:00"/>
    <n v="2018"/>
    <x v="5"/>
    <s v="1 Season"/>
    <n v="1"/>
    <s v=""/>
    <m/>
    <n v="1"/>
    <s v="Anime Series, International TV Shows, TV Horror"/>
    <s v="Anime Series"/>
    <s v="Anime Series, International TV Shows, TV Horror"/>
    <n v="3"/>
  </r>
  <r>
    <n v="5096"/>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n v="20"/>
    <s v="Japan"/>
    <s v="Japan"/>
    <n v="1"/>
    <d v="2018-01-01T00:00:00"/>
    <n v="2003"/>
    <x v="1"/>
    <s v="1 Season"/>
    <n v="1"/>
    <s v=""/>
    <m/>
    <n v="1"/>
    <s v="Anime Series, International TV Shows"/>
    <s v="Anime Series"/>
    <s v="Anime Series, International TV Shows"/>
    <n v="2"/>
  </r>
  <r>
    <n v="5097"/>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n v="21"/>
    <s v="Japan"/>
    <s v="Japan"/>
    <n v="1"/>
    <d v="2018-01-01T00:00:00"/>
    <n v="2010"/>
    <x v="1"/>
    <s v="5 Season"/>
    <n v="5"/>
    <s v=""/>
    <m/>
    <n v="5"/>
    <s v="Anime Series, International TV Shows"/>
    <s v="Anime Series"/>
    <s v="Anime Series, International TV Shows"/>
    <n v="2"/>
  </r>
  <r>
    <n v="5098"/>
    <s v="s5098"/>
    <x v="1"/>
    <s v="Lovesick"/>
    <m/>
    <s v="Johnny Flynn, Antonia Thomas, Daniel Ings, Hannah Britland, Joshua McGuire, Richard Thomson, Jessica Ellerby"/>
    <n v="7"/>
    <s v="United Kingdom"/>
    <s v="United Kingdom"/>
    <n v="1"/>
    <d v="2018-01-01T00:00:00"/>
    <n v="2018"/>
    <x v="5"/>
    <s v="3 Season"/>
    <n v="3"/>
    <s v=""/>
    <m/>
    <n v="3"/>
    <s v="British TV Shows, International TV Shows, Romantic TV Shows"/>
    <s v="British TV Shows"/>
    <s v="British TV Shows, International TV Shows, Romantic TV Shows"/>
    <n v="3"/>
  </r>
  <r>
    <n v="5099"/>
    <s v="s5099"/>
    <x v="1"/>
    <s v="Pok√©mon: Indigo League"/>
    <m/>
    <s v="Rica Matsumoto, Ikue Otani, Mayumi Iizuka, Megumi Hayashibara, Unsho Ishizuka"/>
    <n v="5"/>
    <s v="Japan"/>
    <s v="Japan"/>
    <n v="1"/>
    <d v="2018-01-01T00:00:00"/>
    <n v="2000"/>
    <x v="8"/>
    <s v="1 Season"/>
    <n v="1"/>
    <s v=""/>
    <m/>
    <n v="1"/>
    <s v="Anime Series, Kids' TV"/>
    <s v="Anime Series"/>
    <s v="Anime Series, Kids' TV"/>
    <n v="2"/>
  </r>
  <r>
    <n v="5100"/>
    <s v="s5100"/>
    <x v="1"/>
    <s v="The Frozen Dead"/>
    <m/>
    <s v="Charles Berling, Julia Piaton, Pascal Greggory, Nina Meurisse, Lubna Azabal, Anne Le Ny, Robinson St√©venin, Robert Plagnol, Sophie Guillemin"/>
    <n v="9"/>
    <s v="France"/>
    <s v="France"/>
    <n v="1"/>
    <d v="2018-01-01T00:00:00"/>
    <n v="2017"/>
    <x v="5"/>
    <s v="1 Season"/>
    <n v="1"/>
    <s v=""/>
    <m/>
    <n v="1"/>
    <s v="Crime TV Shows, International TV Shows, TV Dramas"/>
    <s v="Crime TV Shows"/>
    <s v="Crime TV Shows, International TV Shows, TV Dramas"/>
    <n v="3"/>
  </r>
  <r>
    <n v="5101"/>
    <s v="s5101"/>
    <x v="1"/>
    <s v="Dave Chappelle: Equanimity &amp; The Bird Revelation"/>
    <s v="Stan Lathan"/>
    <s v="Dave Chappelle"/>
    <n v="1"/>
    <s v="United States"/>
    <s v="United States"/>
    <n v="1"/>
    <d v="2017-12-31T00:00:00"/>
    <n v="2017"/>
    <x v="5"/>
    <s v="1 Season"/>
    <n v="1"/>
    <s v=""/>
    <m/>
    <n v="1"/>
    <s v="Stand-Up Comedy &amp; Talk Shows, TV Comedies"/>
    <s v="Stand-Up Comedy &amp; Talk Shows"/>
    <s v="Stand-Up Comedy &amp; Talk Shows, TV Comedies"/>
    <n v="2"/>
  </r>
  <r>
    <n v="5104"/>
    <s v="s5104"/>
    <x v="1"/>
    <s v="La Mante"/>
    <m/>
    <s v="Carole Bouquet, Fred Testot, Pascal Demolon, Manon Azem, Fr√©d√©rique Bel, √âlodie Navarre, Jacques Weber"/>
    <n v="7"/>
    <s v="France"/>
    <s v="France"/>
    <n v="1"/>
    <d v="2017-12-29T00:00:00"/>
    <n v="2017"/>
    <x v="5"/>
    <s v="1 Season"/>
    <n v="1"/>
    <s v=""/>
    <m/>
    <n v="1"/>
    <s v="Crime TV Shows, International TV Shows, TV Dramas"/>
    <s v="Crime TV Shows"/>
    <s v="Crime TV Shows, International TV Shows, TV Dramas"/>
    <n v="3"/>
  </r>
  <r>
    <n v="5106"/>
    <s v="s5106"/>
    <x v="1"/>
    <s v="Wadi"/>
    <m/>
    <s v="Syafie Naswip, Ardell Aryana, Naim Daniel, Shafieq Shazwan, Fimie Don, Afieq Syazwan, Amyza Aznan, Azhan Rani, Ahmad Iswazir"/>
    <n v="9"/>
    <m/>
    <m/>
    <n v="0"/>
    <d v="2017-12-29T00:00:00"/>
    <n v="2015"/>
    <x v="1"/>
    <s v="1 Season"/>
    <n v="1"/>
    <s v=""/>
    <m/>
    <n v="1"/>
    <s v="International TV Shows, TV Dramas"/>
    <s v="International TV Shows"/>
    <s v="International TV Shows, TV Dramas"/>
    <n v="2"/>
  </r>
  <r>
    <n v="5110"/>
    <s v="s5110"/>
    <x v="1"/>
    <s v="Part-Time Idol"/>
    <m/>
    <s v="Hee-jeong Kim, Seung-un Hwang, Soo-hyun Lee, Hyun-bin Kwon, Young-deuk Kwon, Kim Min-kyo"/>
    <n v="6"/>
    <m/>
    <m/>
    <n v="0"/>
    <d v="2017-12-25T00:00:00"/>
    <n v="2017"/>
    <x v="1"/>
    <s v="1 Season"/>
    <n v="1"/>
    <s v=""/>
    <m/>
    <n v="1"/>
    <s v="International TV Shows, Korean TV Shows, TV Comedies"/>
    <s v="International TV Shows"/>
    <s v="International TV Shows, Korean TV Shows, TV Comedies"/>
    <n v="3"/>
  </r>
  <r>
    <n v="5112"/>
    <s v="s5112"/>
    <x v="1"/>
    <s v="Myths &amp; Monsters"/>
    <s v="Daniel Kontur"/>
    <s v="Nicholas Day"/>
    <n v="1"/>
    <s v="United Kingdom"/>
    <s v="United Kingdom"/>
    <n v="1"/>
    <d v="2017-12-23T00:00:00"/>
    <n v="2017"/>
    <x v="6"/>
    <s v="1 Season"/>
    <n v="1"/>
    <s v=""/>
    <m/>
    <n v="1"/>
    <s v="British TV Shows, Docuseries"/>
    <s v="British TV Shows"/>
    <s v="British TV Shows, Docuseries"/>
    <n v="2"/>
  </r>
  <r>
    <n v="5113"/>
    <s v="s5113"/>
    <x v="1"/>
    <s v="72 Dangerous Animals: Latin America"/>
    <m/>
    <s v="Bob Brisbane"/>
    <n v="1"/>
    <s v="Australia"/>
    <s v="Australia, United States"/>
    <n v="2"/>
    <d v="2017-12-22T00:00:00"/>
    <n v="2017"/>
    <x v="1"/>
    <s v="1 Season"/>
    <n v="1"/>
    <s v=""/>
    <m/>
    <n v="1"/>
    <s v="Docuseries, International TV Shows, Science &amp; Nature TV"/>
    <s v="Docuseries"/>
    <s v="Docuseries, International TV Shows, Science &amp; Nature TV"/>
    <n v="3"/>
  </r>
  <r>
    <n v="5119"/>
    <s v="s5119"/>
    <x v="1"/>
    <s v="The Indian Detective"/>
    <m/>
    <s v="Russell Peters, Anupam Kher, Christina Cole, Mishqah Parthiephal, Hamza Haq, Meren Reddy, William Shatner"/>
    <n v="7"/>
    <s v="Canada"/>
    <s v="Canada, Germany, South Africa"/>
    <n v="3"/>
    <d v="2017-12-19T00:00:00"/>
    <n v="2017"/>
    <x v="1"/>
    <s v="1 Season"/>
    <n v="1"/>
    <s v=""/>
    <m/>
    <n v="1"/>
    <s v="Crime TV Shows, International TV Shows, TV Comedies"/>
    <s v="Crime TV Shows"/>
    <s v="Crime TV Shows, International TV Shows, TV Comedies"/>
    <n v="3"/>
  </r>
  <r>
    <n v="5120"/>
    <s v="s5120"/>
    <x v="1"/>
    <s v="Hello, My Twenties!"/>
    <m/>
    <s v="Ye-ri Han, Seung-Yeon Han, Eun-bin Park, Hwa-young Ryu, Hye-soo Park"/>
    <n v="5"/>
    <s v="South Korea"/>
    <s v="South Korea"/>
    <n v="1"/>
    <d v="2017-12-18T00:00:00"/>
    <n v="2017"/>
    <x v="5"/>
    <s v="2 Season"/>
    <n v="2"/>
    <s v=""/>
    <m/>
    <n v="2"/>
    <s v="International TV Shows, Korean TV Shows, Romantic TV Shows"/>
    <s v="International TV Shows"/>
    <s v="International TV Shows, Korean TV Shows, Romantic TV Shows"/>
    <n v="3"/>
  </r>
  <r>
    <n v="5121"/>
    <s v="s5121"/>
    <x v="1"/>
    <s v="Cheuk Wan-Chi: Two Night Stand"/>
    <m/>
    <s v="Cheuk Wan Chi"/>
    <n v="1"/>
    <m/>
    <m/>
    <n v="0"/>
    <d v="2017-12-15T00:00:00"/>
    <n v="2015"/>
    <x v="5"/>
    <s v="1 Season"/>
    <n v="1"/>
    <s v=""/>
    <m/>
    <n v="1"/>
    <s v="International TV Shows, Stand-Up Comedy &amp; Talk Shows, TV Comedies"/>
    <s v="International TV Shows"/>
    <s v="International TV Shows, Stand-Up Comedy &amp; Talk Shows, TV Comedies"/>
    <n v="3"/>
  </r>
  <r>
    <n v="5126"/>
    <s v="s5126"/>
    <x v="1"/>
    <s v="Wormwood"/>
    <m/>
    <s v="Peter Sarsgaard, Molly Parker, Christian Camargo, Scott Shepherd, Tim Blake Nelson, Jimmi Simpson, Bob Balaban, Michael Chernus"/>
    <n v="8"/>
    <s v="United States"/>
    <s v="United States"/>
    <n v="1"/>
    <d v="2017-12-15T00:00:00"/>
    <n v="2017"/>
    <x v="1"/>
    <s v="1 Season"/>
    <n v="1"/>
    <s v=""/>
    <m/>
    <n v="1"/>
    <s v="Crime TV Shows, Docuseries"/>
    <s v="Crime TV Shows"/>
    <s v="Crime TV Shows, Docuseries"/>
    <n v="2"/>
  </r>
  <r>
    <n v="5127"/>
    <s v="s5127"/>
    <x v="1"/>
    <s v="Halt and Catch Fire"/>
    <m/>
    <s v="Lee Pace, Scoot McNairy, Mackenzie Davis, Kerry Bish√©, Toby Huss, Aleksa Palladino, David Wilson Barnes, Morgan Hinkleman, James Cromwell, Manish Dayal, Annabeth Gish"/>
    <n v="11"/>
    <s v="United States"/>
    <s v="United States"/>
    <n v="1"/>
    <d v="2017-12-14T00:00:00"/>
    <n v="2017"/>
    <x v="1"/>
    <s v="4 Season"/>
    <n v="4"/>
    <s v=""/>
    <m/>
    <n v="4"/>
    <s v="TV Dramas"/>
    <s v="TV Dramas"/>
    <s v="TV Dramas"/>
    <n v="1"/>
  </r>
  <r>
    <n v="5129"/>
    <s v="s5129"/>
    <x v="1"/>
    <s v="Dawai Asmara"/>
    <m/>
    <s v="Hanna Aqiela, Tengku Putri Najuwa, Emelie Hanif, Zoey Rahman, Faiez Affandi, Wanny Mustahfah, Sherie Merlis, Mahmud Alibashah, Zalfa Zin, Kamal Ibrahim, Amanda Hariz, Alesha Hariz, Fathimah Az Zahra, Elya Miera Ismail"/>
    <n v="14"/>
    <m/>
    <m/>
    <n v="0"/>
    <d v="2017-12-11T00:00:00"/>
    <n v="2016"/>
    <x v="1"/>
    <s v="1 Season"/>
    <n v="1"/>
    <s v=""/>
    <m/>
    <n v="1"/>
    <s v="International TV Shows, TV Dramas"/>
    <s v="International TV Shows"/>
    <s v="International TV Shows, TV Dramas"/>
    <n v="2"/>
  </r>
  <r>
    <n v="5139"/>
    <s v="s5139"/>
    <x v="1"/>
    <s v="All Hail King Julien"/>
    <m/>
    <s v="Danny Jacobs, Andy Richter, Henry Winkler, Kevin Michael Richardson, India de Beaufort, Jeff Bennett, David Krumholtz, Diedrich Bader, Debra Wilson, Sarah Thyre, Betsy Sodaro"/>
    <n v="11"/>
    <s v="United States"/>
    <s v="United States"/>
    <n v="1"/>
    <d v="2017-12-01T00:00:00"/>
    <n v="2017"/>
    <x v="8"/>
    <s v="5 Season"/>
    <n v="5"/>
    <s v=""/>
    <m/>
    <n v="5"/>
    <s v="Kids' TV, TV Comedies"/>
    <s v="Kids' TV"/>
    <s v="Kids' TV, TV Comedies"/>
    <n v="2"/>
  </r>
  <r>
    <n v="5140"/>
    <s v="s5140"/>
    <x v="1"/>
    <s v="Dhia Sofea"/>
    <m/>
    <s v="Amyra Rosli, Fadlan Hazim, Maria Farida, Sharifah Haslinda, Syafiq Kyle, Sasqia Dahuri, Raja Ema, Faye Kusairi, Puteri Octovia, Roy Azman, Norlia Ghani"/>
    <n v="11"/>
    <s v="Malaysia"/>
    <s v="Malaysia"/>
    <n v="1"/>
    <d v="2017-12-01T00:00:00"/>
    <n v="2015"/>
    <x v="1"/>
    <s v="1 Season"/>
    <n v="1"/>
    <s v=""/>
    <m/>
    <n v="1"/>
    <s v="International TV Shows, TV Dramas"/>
    <s v="International TV Shows"/>
    <s v="International TV Shows, TV Dramas"/>
    <n v="2"/>
  </r>
  <r>
    <n v="5142"/>
    <s v="s5142"/>
    <x v="1"/>
    <s v="Kantaro: The Sweet Tooth Salaryman"/>
    <m/>
    <s v="Matsuya Onoe, Ren Ishikawa, Hiroyuki Onoue, Hazuki Shimizu, Sarutoki Minagawa"/>
    <n v="5"/>
    <s v="Japan"/>
    <s v="Japan"/>
    <n v="1"/>
    <d v="2017-12-01T00:00:00"/>
    <n v="2017"/>
    <x v="6"/>
    <s v="1 Season"/>
    <n v="1"/>
    <s v=""/>
    <m/>
    <n v="1"/>
    <s v="International TV Shows, TV Comedies"/>
    <s v="International TV Shows"/>
    <s v="International TV Shows, TV Comedies"/>
    <n v="2"/>
  </r>
  <r>
    <n v="5145"/>
    <s v="s5145"/>
    <x v="1"/>
    <s v="Oggy and the Cockroaches"/>
    <s v="Olivier Jean-Marie"/>
    <s v="Don Michael Paul, Tony Sampson, Sam Vincent, Matt Hill, Greg Eagles, Peter Kelamis, Tara Strong, Rick Jones"/>
    <n v="8"/>
    <s v="France"/>
    <s v="France"/>
    <n v="1"/>
    <d v="2017-12-01T00:00:00"/>
    <n v="2017"/>
    <x v="8"/>
    <s v="1 Season"/>
    <n v="1"/>
    <s v=""/>
    <m/>
    <n v="1"/>
    <s v="Kids' TV, TV Comedies"/>
    <s v="Kids' TV"/>
    <s v="Kids' TV, TV Comedies"/>
    <n v="2"/>
  </r>
  <r>
    <n v="5146"/>
    <s v="s5146"/>
    <x v="1"/>
    <s v="Padamu Aku Bersujud"/>
    <m/>
    <s v="Syazwan Zulkifli, Sqikin Kamal, Leez Rosli, Bil Azali, Shenthy Feliziana, Jasmine Suraya, Aleza Shadan, Nina Iskandar"/>
    <n v="8"/>
    <m/>
    <m/>
    <n v="0"/>
    <d v="2017-12-01T00:00:00"/>
    <n v="2015"/>
    <x v="1"/>
    <s v="1 Season"/>
    <n v="1"/>
    <s v=""/>
    <m/>
    <n v="1"/>
    <s v="International TV Shows, Romantic TV Shows, TV Dramas"/>
    <s v="International TV Shows"/>
    <s v="International TV Shows, Romantic TV Shows, TV Dramas"/>
    <n v="3"/>
  </r>
  <r>
    <n v="5148"/>
    <s v="s5148"/>
    <x v="1"/>
    <s v="TURN: Washington's Spies"/>
    <m/>
    <s v="Jamie Bell, Seth Numrich, Daniel Henshall, Heather Lind, Meegan Warner, Kevin McNally, Burn Gorman, Angus Macfadyen, JJ Feild, Samuel Roukin"/>
    <n v="10"/>
    <s v="United States"/>
    <s v="United States"/>
    <n v="1"/>
    <d v="2017-12-01T00:00:00"/>
    <n v="2017"/>
    <x v="1"/>
    <s v="4 Season"/>
    <n v="4"/>
    <s v=""/>
    <m/>
    <n v="4"/>
    <s v="TV Dramas"/>
    <s v="TV Dramas"/>
    <s v="TV Dramas"/>
    <n v="1"/>
  </r>
  <r>
    <n v="5150"/>
    <s v="s5150"/>
    <x v="1"/>
    <s v="Man Down"/>
    <m/>
    <s v="Greg Davies, Roisin Conaty, Jeany Spark, Gwyneth Powell, Isy Suttie, Michael Wozniak, Elliot Levey, Ruth Bratt, Deirdre Mullins, Steven Berkoff, Stella Gonet, Rik Mayall, Ashley McGuire, Stephanie Cole"/>
    <n v="14"/>
    <s v="United Kingdom"/>
    <s v="United Kingdom"/>
    <n v="1"/>
    <d v="2017-11-30T00:00:00"/>
    <n v="2017"/>
    <x v="5"/>
    <s v="4 Season"/>
    <n v="4"/>
    <s v=""/>
    <m/>
    <n v="4"/>
    <s v="British TV Shows, International TV Shows, TV Comedies"/>
    <s v="British TV Shows"/>
    <s v="British TV Shows, International TV Shows, TV Comedies"/>
    <n v="3"/>
  </r>
  <r>
    <n v="5151"/>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n v="21"/>
    <s v="United Kingdom"/>
    <s v="United Kingdom"/>
    <n v="1"/>
    <d v="2017-11-27T00:00:00"/>
    <n v="2017"/>
    <x v="5"/>
    <s v="3 Season"/>
    <n v="3"/>
    <s v=""/>
    <m/>
    <n v="3"/>
    <s v="British TV Shows, Crime TV Shows, International TV Shows"/>
    <s v="British TV Shows"/>
    <s v="British TV Shows, Crime TV Shows, International TV Shows"/>
    <n v="3"/>
  </r>
  <r>
    <n v="5155"/>
    <s v="s5155"/>
    <x v="1"/>
    <s v="The Many Faces of Ito"/>
    <m/>
    <s v="Fumino Kimura, Nozomi Sasaki, Mirai Shida, Elaiza Ikeda, Kaho, Yuki Yamada, Tomoya Nakamura, Kei Tanaka"/>
    <n v="8"/>
    <s v="Japan"/>
    <s v="Japan"/>
    <n v="1"/>
    <d v="2017-11-24T00:00:00"/>
    <n v="2017"/>
    <x v="1"/>
    <s v="1 Season"/>
    <n v="1"/>
    <s v=""/>
    <m/>
    <n v="1"/>
    <s v="International TV Shows, Romantic TV Shows, TV Dramas"/>
    <s v="International TV Shows"/>
    <s v="International TV Shows, Romantic TV Shows, TV Dramas"/>
    <n v="3"/>
  </r>
  <r>
    <n v="5156"/>
    <s v="s5156"/>
    <x v="1"/>
    <s v="Trailer Park Boys: Out of the Park: USA"/>
    <m/>
    <s v="John Paul Tremblay, Robb Wells, Mike Smith, Tom Mayhue, Alex Lifeson, Sebastian Bach, Tommy Chong, Dennis Rodman, Tony Hawk, Verne Troyer, Tom Green, Riley Hawk"/>
    <n v="12"/>
    <m/>
    <m/>
    <n v="0"/>
    <d v="2017-11-24T00:00:00"/>
    <n v="2017"/>
    <x v="5"/>
    <s v="1 Season"/>
    <n v="1"/>
    <s v=""/>
    <m/>
    <n v="1"/>
    <s v="International TV Shows, TV Comedies"/>
    <s v="International TV Shows"/>
    <s v="International TV Shows, TV Comedies"/>
    <n v="2"/>
  </r>
  <r>
    <n v="5157"/>
    <s v="s5157"/>
    <x v="1"/>
    <s v="Bright: The Music Videos"/>
    <s v="David Ayer"/>
    <s v="Bastille, Machine Gun Kelly, Bebe Rexha, X Ambassadors, Logic, Rag‚Äôn‚ÄôBone Man"/>
    <n v="6"/>
    <m/>
    <m/>
    <n v="0"/>
    <d v="2017-11-23T00:00:00"/>
    <n v="2017"/>
    <x v="5"/>
    <s v="1 Season"/>
    <n v="1"/>
    <s v=""/>
    <m/>
    <n v="1"/>
    <s v="TV Shows"/>
    <s v="TV Shows"/>
    <s v="TV Shows"/>
    <n v="1"/>
  </r>
  <r>
    <n v="5158"/>
    <s v="s5158"/>
    <x v="1"/>
    <s v="Argon"/>
    <m/>
    <s v="Woo-hee Chun, Joo-hyuk Kim, Won-sang Park"/>
    <n v="3"/>
    <s v="South Korea"/>
    <s v="South Korea"/>
    <n v="1"/>
    <d v="2017-11-22T00:00:00"/>
    <n v="2017"/>
    <x v="5"/>
    <s v="1 Season"/>
    <n v="1"/>
    <s v=""/>
    <m/>
    <n v="1"/>
    <s v="International TV Shows, Korean TV Shows, TV Dramas"/>
    <s v="International TV Shows"/>
    <s v="International TV Shows, Korean TV Shows, TV Dramas"/>
    <n v="3"/>
  </r>
  <r>
    <n v="5160"/>
    <s v="s5160"/>
    <x v="1"/>
    <s v="Godless"/>
    <m/>
    <s v="Jeff Daniels, Michelle Dockery, Jack O'Connell, Scoot McNairy, Merritt Wever, Thomas Brodie-Sangster, Sam Waterston, Tantoo Cardinal"/>
    <n v="8"/>
    <s v="United States"/>
    <s v="United States"/>
    <n v="1"/>
    <d v="2017-11-22T00:00:00"/>
    <n v="2017"/>
    <x v="5"/>
    <s v="1 Season"/>
    <n v="1"/>
    <s v=""/>
    <m/>
    <n v="1"/>
    <s v="TV Dramas"/>
    <s v="TV Dramas"/>
    <s v="TV Dramas"/>
    <n v="1"/>
  </r>
  <r>
    <n v="5166"/>
    <s v="s5166"/>
    <x v="1"/>
    <s v="Longmire"/>
    <m/>
    <s v="Robert Taylor, Katee Sackhoff, Lou Diamond Phillips, Bailey Chase, Cassidy Freeman, Adam Bartley, Louanne Stephens"/>
    <n v="7"/>
    <s v="United States"/>
    <s v="United States"/>
    <n v="1"/>
    <d v="2017-11-17T00:00:00"/>
    <n v="2017"/>
    <x v="5"/>
    <s v="6 Season"/>
    <n v="6"/>
    <s v=""/>
    <m/>
    <n v="6"/>
    <s v="Crime TV Shows, TV Dramas"/>
    <s v="Crime TV Shows"/>
    <s v="Crime TV Shows, TV Dramas"/>
    <n v="2"/>
  </r>
  <r>
    <n v="5167"/>
    <s v="s5167"/>
    <x v="1"/>
    <s v="Luna Petunia"/>
    <m/>
    <s v="Ciara Alexys, Katie Griffin, Cory Doran, Jonah Wineberg"/>
    <n v="4"/>
    <s v="United States"/>
    <s v="United States"/>
    <n v="1"/>
    <d v="2017-11-17T00:00:00"/>
    <n v="2017"/>
    <x v="0"/>
    <s v="3 Season"/>
    <n v="3"/>
    <s v=""/>
    <m/>
    <n v="3"/>
    <s v="Kids' TV"/>
    <s v="Kids' TV"/>
    <s v="Kids' TV"/>
    <n v="1"/>
  </r>
  <r>
    <n v="5169"/>
    <s v="s5169"/>
    <x v="1"/>
    <s v="Shot in the Dark"/>
    <m/>
    <m/>
    <n v="0"/>
    <s v="United States"/>
    <s v="United States"/>
    <n v="1"/>
    <d v="2017-11-17T00:00:00"/>
    <n v="2017"/>
    <x v="5"/>
    <s v="1 Season"/>
    <n v="1"/>
    <s v=""/>
    <m/>
    <n v="1"/>
    <s v="Reality TV"/>
    <s v="Reality TV"/>
    <s v="Reality TV"/>
    <n v="1"/>
  </r>
  <r>
    <n v="5170"/>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n v="18"/>
    <s v="Japan"/>
    <s v="Japan"/>
    <n v="1"/>
    <d v="2017-11-15T00:00:00"/>
    <n v="2014"/>
    <x v="1"/>
    <s v="1 Season"/>
    <n v="1"/>
    <s v=""/>
    <m/>
    <n v="1"/>
    <s v="Anime Series, International TV Shows, Teen TV Shows"/>
    <s v="Anime Series"/>
    <s v="Anime Series, International TV Shows, Teen TV Shows"/>
    <n v="3"/>
  </r>
  <r>
    <n v="5171"/>
    <s v="s5171"/>
    <x v="1"/>
    <s v="The Method"/>
    <m/>
    <s v="Konstantin Khabenskiy, Paulina Andreeva, Alexander Tsekalo, Alexander Petrov, Ivan Dobronravov, Kirill Poluhin"/>
    <n v="6"/>
    <s v="Russia"/>
    <s v="Russia"/>
    <n v="1"/>
    <d v="2017-11-15T00:00:00"/>
    <n v="2015"/>
    <x v="5"/>
    <s v="1 Season"/>
    <n v="1"/>
    <s v=""/>
    <m/>
    <n v="1"/>
    <s v="Crime TV Shows, International TV Shows, TV Dramas"/>
    <s v="Crime TV Shows"/>
    <s v="Crime TV Shows, International TV Shows, TV Dramas"/>
    <n v="3"/>
  </r>
  <r>
    <n v="5174"/>
    <s v="s5174"/>
    <x v="1"/>
    <s v="Blazing Transfer Students"/>
    <m/>
    <s v="Daiki Shigeoka, Akito Kiriyama, Junta Nakama, Tomohiro Kamiyama, Ryusei Fujii, Takahiro Hamada, Nozomu Kotaki, Umika Kawashima, Takeshi Kaga, Norio Wakamoto"/>
    <n v="10"/>
    <s v="Japan"/>
    <s v="Japan"/>
    <n v="1"/>
    <d v="2017-11-10T00:00:00"/>
    <n v="2017"/>
    <x v="5"/>
    <s v="1 Season"/>
    <n v="1"/>
    <s v=""/>
    <m/>
    <n v="1"/>
    <s v="International TV Shows, TV Action &amp; Adventure, TV Comedies"/>
    <s v="International TV Shows"/>
    <s v="International TV Shows, TV Action &amp; Adventure, TV Comedies"/>
    <n v="3"/>
  </r>
  <r>
    <n v="5175"/>
    <s v="s5175"/>
    <x v="1"/>
    <s v="Glitter Force Doki Doki"/>
    <s v="Go Koga"/>
    <s v="Debi Derryberry, Cassandra Morris, Melissa Fahn, Stephanie Sheh, Erica Lindbeck, Kate Higgins, Cherami Leigh, Tara Sands, Bryce Papenbrook, Erica Mendez, Ray Chase, Carrie Keranen, Ben Diskin, Grant George, Kirk Thornton"/>
    <n v="15"/>
    <s v="Japan"/>
    <s v="Japan"/>
    <n v="1"/>
    <d v="2017-11-10T00:00:00"/>
    <n v="2017"/>
    <x v="8"/>
    <s v="2 Season"/>
    <n v="2"/>
    <s v=""/>
    <m/>
    <n v="2"/>
    <s v="Anime Series, Kids' TV"/>
    <s v="Anime Series"/>
    <s v="Anime Series, Kids' TV"/>
    <n v="2"/>
  </r>
  <r>
    <n v="5176"/>
    <s v="s5176"/>
    <x v="1"/>
    <s v="Lady Dynamite"/>
    <m/>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n v="28"/>
    <s v="United States"/>
    <s v="United States"/>
    <n v="1"/>
    <d v="2017-11-10T00:00:00"/>
    <n v="2017"/>
    <x v="5"/>
    <s v="2 Season"/>
    <n v="2"/>
    <s v=""/>
    <m/>
    <n v="2"/>
    <s v="TV Comedies"/>
    <s v="TV Comedies"/>
    <s v="TV Comedies"/>
    <n v="1"/>
  </r>
  <r>
    <n v="5179"/>
    <s v="s5179"/>
    <x v="1"/>
    <s v="Fate/Apocrypha"/>
    <m/>
    <s v="Natsuki Hanae, Maaya Sakamoto, Kouki Uchiyama, Miyuki Sawashiro, Saori Hayami, Koji Yusa, Makoto Furukawa, Tetsu Inada, Satoshi Tsuruoka, Kei Shindou, Junichi Suwabe, Shunsuke Takeuchi, Ryotaro Okiayu, Mitsuru Miyamoto, Rumi Okubo, Ai Nonaka, Sakura Tange"/>
    <n v="17"/>
    <s v="Japan"/>
    <s v="Japan"/>
    <n v="1"/>
    <d v="2017-11-07T00:00:00"/>
    <n v="2017"/>
    <x v="5"/>
    <s v="2 Season"/>
    <n v="2"/>
    <s v=""/>
    <m/>
    <n v="2"/>
    <s v="Anime Series, International TV Shows"/>
    <s v="Anime Series"/>
    <s v="Anime Series, International TV Shows"/>
    <n v="2"/>
  </r>
  <r>
    <n v="5181"/>
    <s v="s5181"/>
    <x v="1"/>
    <s v="Project Mc¬≤"/>
    <m/>
    <s v="Mika Abdalla, Genneya Walton, Victoria Vida, Ysa Penarejo, Belle Shouse, Alyssa Lynch, Danica McKellar, Maddie Phillips, Sarah Desjardins"/>
    <n v="9"/>
    <s v="United States"/>
    <s v="United States"/>
    <n v="1"/>
    <d v="2017-11-07T00:00:00"/>
    <n v="2017"/>
    <x v="4"/>
    <s v="6 Season"/>
    <n v="6"/>
    <s v=""/>
    <m/>
    <n v="6"/>
    <s v="Kids' TV"/>
    <s v="Kids' TV"/>
    <s v="Kids' TV"/>
    <n v="1"/>
  </r>
  <r>
    <n v="5185"/>
    <s v="s5185"/>
    <x v="1"/>
    <s v="Akulah Balqis"/>
    <s v="Pali Yahya"/>
    <s v="Puteri Balqis, Aeril Zafrel, Nabila Huda, Nazim Othman, Nadia Brian, Bella Dally"/>
    <n v="6"/>
    <m/>
    <m/>
    <n v="0"/>
    <d v="2017-11-03T00:00:00"/>
    <n v="2015"/>
    <x v="1"/>
    <s v="1 Season"/>
    <n v="1"/>
    <s v=""/>
    <m/>
    <n v="1"/>
    <s v="International TV Shows, TV Dramas"/>
    <s v="International TV Shows"/>
    <s v="International TV Shows, TV Dramas"/>
    <n v="2"/>
  </r>
  <r>
    <n v="5186"/>
    <s v="s5186"/>
    <x v="1"/>
    <s v="Alias Grace"/>
    <m/>
    <s v="Sarah Gadon, Edward Holcroft, Paul Gross, Anna Paquin, Rebecca Liddiard, Zachary Levi, Kerr Logan, David Cronenberg"/>
    <n v="8"/>
    <s v="Canada"/>
    <s v="Canada"/>
    <n v="1"/>
    <d v="2017-11-03T00:00:00"/>
    <n v="2017"/>
    <x v="5"/>
    <s v="1 Season"/>
    <n v="1"/>
    <s v=""/>
    <m/>
    <n v="1"/>
    <s v="Crime TV Shows, International TV Shows, TV Dramas"/>
    <s v="Crime TV Shows"/>
    <s v="Crime TV Shows, International TV Shows, TV Dramas"/>
    <n v="3"/>
  </r>
  <r>
    <n v="5192"/>
    <s v="s5192"/>
    <x v="1"/>
    <s v="The Family Court"/>
    <m/>
    <s v="Tay Ping Hui, Qi Yu Wu, Chris Tong, Yao Wenlong, Eelyn Kok, Hong Hui Fang, Ann Kok"/>
    <n v="7"/>
    <m/>
    <m/>
    <n v="0"/>
    <d v="2017-11-01T00:00:00"/>
    <n v="2010"/>
    <x v="5"/>
    <s v="1 Season"/>
    <n v="1"/>
    <s v=""/>
    <m/>
    <n v="1"/>
    <s v="International TV Shows, TV Dramas"/>
    <s v="International TV Shows"/>
    <s v="International TV Shows, TV Dramas"/>
    <n v="2"/>
  </r>
  <r>
    <n v="5193"/>
    <s v="s5193"/>
    <x v="1"/>
    <s v="The Golden Path"/>
    <m/>
    <s v="Li Nanxing, Chen Liping, Chew Chor Meng, Tay Ping Hui, Joanne Peh, Felicia Chin, Huang Wenyong, Alan Tern"/>
    <n v="8"/>
    <m/>
    <m/>
    <n v="0"/>
    <d v="2017-11-01T00:00:00"/>
    <n v="2007"/>
    <x v="5"/>
    <s v="1 Season"/>
    <n v="1"/>
    <s v=""/>
    <m/>
    <n v="1"/>
    <s v="International TV Shows, TV Dramas"/>
    <s v="International TV Shows"/>
    <s v="International TV Shows, TV Dramas"/>
    <n v="2"/>
  </r>
  <r>
    <n v="5194"/>
    <s v="s5194"/>
    <x v="1"/>
    <s v="The Little Nyonya"/>
    <m/>
    <s v="Jeanette Aw, Qi Yu Wu, Pierre Png, Dai Xiangyu, Zen Chong, Joanne Peh, Eelyn Kok, Xiang Yun, Yao Wenlong"/>
    <n v="9"/>
    <m/>
    <m/>
    <n v="0"/>
    <d v="2017-11-01T00:00:00"/>
    <n v="2009"/>
    <x v="1"/>
    <s v="1 Season"/>
    <n v="1"/>
    <s v=""/>
    <m/>
    <n v="1"/>
    <s v="International TV Shows, TV Dramas"/>
    <s v="International TV Shows"/>
    <s v="International TV Shows, TV Dramas"/>
    <n v="2"/>
  </r>
  <r>
    <n v="5195"/>
    <s v="s5195"/>
    <x v="1"/>
    <s v="The Truth"/>
    <m/>
    <s v="Tay Ping Hui, Joanne Peh, Shaun Chen, Rebecca Lim, Zhu Houren, Richard Low"/>
    <n v="6"/>
    <m/>
    <m/>
    <n v="0"/>
    <d v="2017-11-01T00:00:00"/>
    <n v="2008"/>
    <x v="1"/>
    <s v="1 Season"/>
    <n v="1"/>
    <s v=""/>
    <m/>
    <n v="1"/>
    <s v="Crime TV Shows, International TV Shows, TV Action &amp; Adventure"/>
    <s v="Crime TV Shows"/>
    <s v="Crime TV Shows, International TV Shows, TV Action &amp; Adventure"/>
    <n v="3"/>
  </r>
  <r>
    <n v="5196"/>
    <s v="s5196"/>
    <x v="1"/>
    <s v="Together"/>
    <m/>
    <s v="Jeanette Aw, Dai Xiangyu, Elvin Ng, Eelyn Kok, Zheng Geping, Aileen Tan, Zhou Ying, Hong Hui Fang, Zhang Zhenhuan"/>
    <n v="9"/>
    <s v="Singapore"/>
    <s v="Singapore"/>
    <n v="1"/>
    <d v="2017-11-01T00:00:00"/>
    <n v="2009"/>
    <x v="1"/>
    <s v="1 Season"/>
    <n v="1"/>
    <s v=""/>
    <m/>
    <n v="1"/>
    <s v="International TV Shows, TV Dramas"/>
    <s v="International TV Shows"/>
    <s v="International TV Shows, TV Dramas"/>
    <n v="2"/>
  </r>
  <r>
    <n v="5201"/>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n v="20"/>
    <s v="United States"/>
    <s v="United States"/>
    <n v="1"/>
    <d v="2017-10-27T00:00:00"/>
    <n v="2017"/>
    <x v="1"/>
    <s v="1 Season"/>
    <n v="1"/>
    <s v=""/>
    <m/>
    <n v="1"/>
    <s v="Stand-Up Comedy &amp; Talk Shows, TV Mysteries, TV Sci-Fi &amp; Fantasy"/>
    <s v="Stand-Up Comedy &amp; Talk Shows"/>
    <s v="Stand-Up Comedy &amp; Talk Shows, TV Mysteries, TV Sci-Fi &amp; Fantasy"/>
    <n v="3"/>
  </r>
  <r>
    <n v="5206"/>
    <s v="s5206"/>
    <x v="1"/>
    <s v="The Mist"/>
    <m/>
    <s v="Morgan Spector, Alyssa Sutherland, Gus Birney, Danica Curcic, Okezie Morro, Luke Cosgrove, Darren Pettie, Russell Posner, Frances Conroy, Dan Butler, Isiah Whitlock Jr."/>
    <n v="11"/>
    <s v="Canada"/>
    <s v="Canada, United States"/>
    <n v="2"/>
    <d v="2017-10-24T00:00:00"/>
    <n v="2017"/>
    <x v="5"/>
    <s v="1 Season"/>
    <n v="1"/>
    <s v=""/>
    <m/>
    <n v="1"/>
    <s v="TV Dramas, TV Horror, TV Mysteries"/>
    <s v="TV Dramas"/>
    <s v="TV Dramas, TV Horror, TV Mysteries"/>
    <n v="3"/>
  </r>
  <r>
    <n v="5207"/>
    <s v="s5207"/>
    <x v="1"/>
    <s v="W1A"/>
    <m/>
    <s v="Hugh Bonneville, Monica Dolan, Jessica Hynes, Rufus Jones, Sarah Parish, Nina Sosanya, Jason Watkins, Hugh Skinner, David Westhead, Jonathan Bailey, Ophelia Lovibond, David Tennant"/>
    <n v="12"/>
    <s v="United Kingdom"/>
    <s v="United Kingdom"/>
    <n v="1"/>
    <d v="2017-10-24T00:00:00"/>
    <n v="2017"/>
    <x v="5"/>
    <s v="3 Season"/>
    <n v="3"/>
    <s v=""/>
    <m/>
    <n v="3"/>
    <s v="British TV Shows, TV Comedies"/>
    <s v="British TV Shows"/>
    <s v="British TV Shows, TV Comedies"/>
    <n v="2"/>
  </r>
  <r>
    <n v="5209"/>
    <s v="s5209"/>
    <x v="1"/>
    <s v="Haters Back Off"/>
    <m/>
    <s v="Colleen Ballinger, Angela Kinsey, Steve Little, Francesca Reale, Erik Stocklin, Matt Besser"/>
    <n v="6"/>
    <s v="United States"/>
    <s v="United States"/>
    <n v="1"/>
    <d v="2017-10-20T00:00:00"/>
    <n v="2017"/>
    <x v="6"/>
    <s v="2 Season"/>
    <n v="2"/>
    <s v=""/>
    <m/>
    <n v="2"/>
    <s v="TV Comedies, Teen TV Shows"/>
    <s v="TV Comedies"/>
    <s v="TV Comedies, Teen TV Shows"/>
    <n v="2"/>
  </r>
  <r>
    <n v="5211"/>
    <s v="s5211"/>
    <x v="1"/>
    <s v="The Day I Met El Chapo"/>
    <m/>
    <s v="Kate del Castillo"/>
    <n v="1"/>
    <s v="United States"/>
    <s v="United States"/>
    <n v="1"/>
    <d v="2017-10-20T00:00:00"/>
    <n v="2017"/>
    <x v="5"/>
    <s v="1 Season"/>
    <n v="1"/>
    <s v=""/>
    <m/>
    <n v="1"/>
    <s v="Crime TV Shows, Docuseries, International TV Shows"/>
    <s v="Crime TV Shows"/>
    <s v="Crime TV Shows, Docuseries, International TV Shows"/>
    <n v="3"/>
  </r>
  <r>
    <n v="5216"/>
    <s v="s5216"/>
    <x v="1"/>
    <s v="In Laws"/>
    <m/>
    <s v="Kelvin Leong, Remon Lim, Loo Aye Keng, Lawrence Wong, Frederick Lee, Danielle Dai, Joey Leong"/>
    <n v="7"/>
    <m/>
    <m/>
    <n v="0"/>
    <d v="2017-10-16T00:00:00"/>
    <n v="2016"/>
    <x v="6"/>
    <s v="1 Season"/>
    <n v="1"/>
    <s v=""/>
    <m/>
    <n v="1"/>
    <s v="International TV Shows, Romantic TV Shows, TV Dramas"/>
    <s v="International TV Shows"/>
    <s v="International TV Shows, Romantic TV Shows, TV Dramas"/>
    <n v="3"/>
  </r>
  <r>
    <n v="5217"/>
    <s v="s5217"/>
    <x v="1"/>
    <s v="Laws of Attraction"/>
    <m/>
    <s v="Wayne Chua, Frederick Lee, Steve Yap, Tiffany Leong, Aenie Wong, Kyo Chen, Angie Seow"/>
    <n v="7"/>
    <m/>
    <m/>
    <n v="0"/>
    <d v="2017-10-16T00:00:00"/>
    <n v="2012"/>
    <x v="1"/>
    <s v="1 Season"/>
    <n v="1"/>
    <s v=""/>
    <m/>
    <n v="1"/>
    <s v="International TV Shows, Romantic TV Shows, TV Comedies"/>
    <s v="International TV Shows"/>
    <s v="International TV Shows, Romantic TV Shows, TV Comedies"/>
    <n v="3"/>
  </r>
  <r>
    <n v="5220"/>
    <s v="s5220"/>
    <x v="1"/>
    <s v="Seven and Me"/>
    <m/>
    <s v="Leila Jolene, Flavio Parenti, Josefin Asplund"/>
    <n v="3"/>
    <s v="France"/>
    <s v="France"/>
    <n v="1"/>
    <d v="2017-10-15T00:00:00"/>
    <n v="2017"/>
    <x v="0"/>
    <s v="1 Season"/>
    <n v="1"/>
    <s v=""/>
    <m/>
    <n v="1"/>
    <s v="Kids' TV"/>
    <s v="Kids' TV"/>
    <s v="Kids' TV"/>
    <n v="1"/>
  </r>
  <r>
    <n v="5222"/>
    <s v="s5222"/>
    <x v="1"/>
    <s v="West Coast Customs"/>
    <m/>
    <s v="Ryan Friedlinghaus, Hunter Clancey"/>
    <n v="2"/>
    <s v="United States"/>
    <s v="United States"/>
    <n v="1"/>
    <d v="2017-10-15T00:00:00"/>
    <n v="2015"/>
    <x v="4"/>
    <s v="6 Season"/>
    <n v="6"/>
    <s v=""/>
    <m/>
    <n v="6"/>
    <s v="Docuseries, Reality TV"/>
    <s v="Docuseries"/>
    <s v="Docuseries, Reality TV"/>
    <n v="2"/>
  </r>
  <r>
    <n v="5232"/>
    <s v="s5232"/>
    <x v="1"/>
    <s v="ID-0"/>
    <m/>
    <s v="Kazuyuki Okitsu, Minami Tsuda, Masaya Matsukaze, Sayaka Ohara, Rikiya Koyama, Hisako Kanemoto, Ari Ozawa, Junko Minagawa, Reina Ueda"/>
    <n v="9"/>
    <s v="Japan"/>
    <s v="Japan"/>
    <n v="1"/>
    <d v="2017-10-06T00:00:00"/>
    <n v="2017"/>
    <x v="6"/>
    <s v="1 Season"/>
    <n v="1"/>
    <s v=""/>
    <m/>
    <n v="1"/>
    <s v="Anime Series, International TV Shows"/>
    <s v="Anime Series"/>
    <s v="Anime Series, International TV Shows"/>
    <n v="2"/>
  </r>
  <r>
    <n v="5233"/>
    <s v="s5233"/>
    <x v="1"/>
    <s v="Kibaoh Klashers"/>
    <m/>
    <s v="Ben Diskin, Cherami Leigh, Dakota Basseri, Keith Silverstein, Johnny Yong Bosch, Lucien Dodge, Jamie Simone, Nicolas Roye, Robbie Daymond, Michael Sorich"/>
    <n v="10"/>
    <s v="China"/>
    <s v="China"/>
    <n v="1"/>
    <d v="2017-10-06T00:00:00"/>
    <n v="2017"/>
    <x v="8"/>
    <s v="2 Season"/>
    <n v="2"/>
    <s v=""/>
    <m/>
    <n v="2"/>
    <s v="Kids' TV"/>
    <s v="Kids' TV"/>
    <s v="Kids' TV"/>
    <n v="1"/>
  </r>
  <r>
    <n v="5237"/>
    <s v="s5237"/>
    <x v="1"/>
    <s v="Beyblade Burst"/>
    <m/>
    <s v="Marina Inoue, Junya Enoki, Fumihiro Okabayashi, Tsubasa Yonaga, Ayahi Takagaki, Yu Kobayashi"/>
    <n v="6"/>
    <s v="Japan"/>
    <s v="Japan"/>
    <n v="1"/>
    <d v="2017-10-01T00:00:00"/>
    <n v="2016"/>
    <x v="8"/>
    <s v="1 Season"/>
    <n v="1"/>
    <s v=""/>
    <m/>
    <n v="1"/>
    <s v="Anime Series, Kids' TV"/>
    <s v="Anime Series"/>
    <s v="Anime Series, Kids' TV"/>
    <n v="2"/>
  </r>
  <r>
    <n v="5238"/>
    <s v="s5238"/>
    <x v="1"/>
    <s v="Equestria Girls: Tales of Canterlot High"/>
    <m/>
    <s v="Tara Strong, Ashleigh Ball, Andrea Libman, Tabitha St. Germain, Cathy Weseluck, Rebecca Shoichet, Andrew Toth, Ali Liebert"/>
    <n v="8"/>
    <s v="United States"/>
    <s v="United States, Canada"/>
    <n v="2"/>
    <d v="2017-10-01T00:00:00"/>
    <n v="2017"/>
    <x v="8"/>
    <s v="1 Season"/>
    <n v="1"/>
    <s v=""/>
    <m/>
    <n v="1"/>
    <s v="Kids' TV, TV Comedies"/>
    <s v="Kids' TV"/>
    <s v="Kids' TV, TV Comedies"/>
    <n v="2"/>
  </r>
  <r>
    <n v="5243"/>
    <s v="s5243"/>
    <x v="1"/>
    <s v="Justice in the City"/>
    <m/>
    <s v="Chris Tong, Shaun Chen, Emily Lim, Remus Kam, Zhang Shui Fa"/>
    <n v="5"/>
    <m/>
    <m/>
    <n v="0"/>
    <d v="2017-10-01T00:00:00"/>
    <n v="2012"/>
    <x v="1"/>
    <s v="1 Season"/>
    <n v="1"/>
    <s v=""/>
    <m/>
    <n v="1"/>
    <s v="International TV Shows, TV Dramas"/>
    <s v="International TV Shows"/>
    <s v="International TV Shows, TV Dramas"/>
    <n v="2"/>
  </r>
  <r>
    <n v="5244"/>
    <s v="s5244"/>
    <x v="1"/>
    <s v="Noddy Toyland Detective"/>
    <m/>
    <m/>
    <n v="0"/>
    <s v="France"/>
    <s v="France, United Kingdom, United States"/>
    <n v="3"/>
    <d v="2017-10-01T00:00:00"/>
    <n v="2016"/>
    <x v="0"/>
    <s v="2 Season"/>
    <n v="2"/>
    <s v=""/>
    <m/>
    <n v="2"/>
    <s v="Kids' TV"/>
    <s v="Kids' TV"/>
    <s v="Kids' TV"/>
    <n v="1"/>
  </r>
  <r>
    <n v="5245"/>
    <s v="s5245"/>
    <x v="1"/>
    <s v="Star Trek: Enterprise"/>
    <m/>
    <s v="Scott Bakula, John Billingsley, Jolene Blalock, Dominic Keating, Anthony Montgomery, Linda Park, Connor Trinneer"/>
    <n v="7"/>
    <s v="United States"/>
    <s v="United States"/>
    <n v="1"/>
    <d v="2017-10-01T00:00:00"/>
    <n v="2004"/>
    <x v="1"/>
    <s v="4 Season"/>
    <n v="4"/>
    <s v=""/>
    <m/>
    <n v="4"/>
    <s v="Classic &amp; Cult TV, TV Action &amp; Adventure, TV Sci-Fi &amp; Fantasy"/>
    <s v="Classic &amp; Cult TV"/>
    <s v="Classic &amp; Cult TV, TV Action &amp; Adventure, TV Sci-Fi &amp; Fantasy"/>
    <n v="3"/>
  </r>
  <r>
    <n v="5246"/>
    <s v="s5246"/>
    <x v="1"/>
    <s v="Star Trek: Voyager"/>
    <m/>
    <s v="Kate Mulgrew, Robert Beltran, Roxann Dawson, Jennifer Lien, Robert Duncan McNeill, Ethan Phillips, Robert Picardo, Tim Russ, Jeri Ryan, Garrett Wang, Tarik Ergin"/>
    <n v="11"/>
    <s v="United States"/>
    <s v="United States"/>
    <n v="1"/>
    <d v="2017-10-01T00:00:00"/>
    <n v="2000"/>
    <x v="6"/>
    <s v="7 Season"/>
    <n v="7"/>
    <s v=""/>
    <m/>
    <n v="7"/>
    <s v="TV Action &amp; Adventure, TV Sci-Fi &amp; Fantasy"/>
    <s v="TV Action &amp; Adventure"/>
    <s v="TV Action &amp; Adventure, TV Sci-Fi &amp; Fantasy"/>
    <n v="2"/>
  </r>
  <r>
    <n v="5247"/>
    <s v="s5247"/>
    <x v="1"/>
    <s v="Sudden"/>
    <m/>
    <s v="Rui En, Romeo Tan, Rebecca Lim, Zhang Zhenhuan"/>
    <n v="4"/>
    <s v="Singapore"/>
    <s v="Singapore"/>
    <n v="1"/>
    <d v="2017-10-01T00:00:00"/>
    <n v="2013"/>
    <x v="1"/>
    <s v="1 Season"/>
    <n v="1"/>
    <s v=""/>
    <m/>
    <n v="1"/>
    <s v="International TV Shows, Romantic TV Shows, TV Dramas"/>
    <s v="International TV Shows"/>
    <s v="International TV Shows, Romantic TV Shows, TV Dramas"/>
    <n v="3"/>
  </r>
  <r>
    <n v="5248"/>
    <s v="s5248"/>
    <x v="1"/>
    <s v="The Dream Catchers"/>
    <m/>
    <s v="Rui En, Tay Ping Hui, Jesseca Liu, Shaun Chen, Elvin Ng, Nat Ho, Dawn Yeoh, Paige Chua, Zhang Zhenhuan"/>
    <n v="9"/>
    <s v="Singapore"/>
    <s v="Singapore"/>
    <n v="1"/>
    <d v="2017-10-01T00:00:00"/>
    <n v="2009"/>
    <x v="1"/>
    <s v="1 Season"/>
    <n v="1"/>
    <s v=""/>
    <m/>
    <n v="1"/>
    <s v="International TV Shows, Romantic TV Shows, TV Dramas"/>
    <s v="International TV Shows"/>
    <s v="International TV Shows, Romantic TV Shows, TV Dramas"/>
    <n v="3"/>
  </r>
  <r>
    <n v="5251"/>
    <s v="s5251"/>
    <x v="1"/>
    <s v="What She Put on the Table"/>
    <m/>
    <s v="Amber An, Sun Ke-fang, Chang Yao-jen, Wang Man-chiao, Hans Chung, Chris Lee, Yan Yu-lin, Kiki Chen, Steven Chiang"/>
    <n v="9"/>
    <s v="Taiwan"/>
    <s v="Taiwan"/>
    <n v="1"/>
    <d v="2017-10-01T00:00:00"/>
    <n v="2017"/>
    <x v="1"/>
    <s v="1 Season"/>
    <n v="1"/>
    <s v=""/>
    <m/>
    <n v="1"/>
    <s v="International TV Shows, TV Dramas"/>
    <s v="International TV Shows"/>
    <s v="International TV Shows, TV Dramas"/>
    <n v="2"/>
  </r>
  <r>
    <n v="5252"/>
    <s v="s5252"/>
    <x v="1"/>
    <s v="The Royal House of Windsor"/>
    <m/>
    <m/>
    <n v="0"/>
    <s v="United Kingdom"/>
    <s v="United Kingdom"/>
    <n v="1"/>
    <d v="2017-09-30T00:00:00"/>
    <n v="2017"/>
    <x v="5"/>
    <s v="1 Season"/>
    <n v="1"/>
    <s v=""/>
    <m/>
    <n v="1"/>
    <s v="British TV Shows, Docuseries, International TV Shows"/>
    <s v="British TV Shows"/>
    <s v="British TV Shows, Docuseries, International TV Shows"/>
    <n v="3"/>
  </r>
  <r>
    <n v="5255"/>
    <s v="s5255"/>
    <x v="1"/>
    <s v="Mak Cun"/>
    <m/>
    <s v="Erma Fatima, Rahim Razali, Umie Aida, Nora Danish"/>
    <n v="4"/>
    <m/>
    <m/>
    <n v="0"/>
    <d v="2017-09-29T00:00:00"/>
    <n v="2015"/>
    <x v="6"/>
    <s v="1 Season"/>
    <n v="1"/>
    <s v=""/>
    <m/>
    <n v="1"/>
    <s v="International TV Shows, TV Comedies, TV Dramas"/>
    <s v="International TV Shows"/>
    <s v="International TV Shows, TV Comedies, TV Dramas"/>
    <n v="3"/>
  </r>
  <r>
    <n v="5258"/>
    <s v="s5258"/>
    <x v="1"/>
    <s v="Paul Hollywood's Big Continental Road Trip"/>
    <m/>
    <s v="Paul Hollywood"/>
    <n v="1"/>
    <s v="United Kingdom"/>
    <s v="United Kingdom"/>
    <n v="1"/>
    <d v="2017-09-29T00:00:00"/>
    <n v="2017"/>
    <x v="1"/>
    <s v="1 Season"/>
    <n v="1"/>
    <s v=""/>
    <m/>
    <n v="1"/>
    <s v="British TV Shows, Docuseries, International TV Shows"/>
    <s v="British TV Shows"/>
    <s v="British TV Shows, Docuseries, International TV Shows"/>
    <n v="3"/>
  </r>
  <r>
    <n v="5259"/>
    <s v="s5259"/>
    <x v="1"/>
    <s v="Real Rob"/>
    <m/>
    <s v="Rob Schneider, Patricia Schneider, Jamie Lissow, Miranda Scarlett Schneider"/>
    <n v="4"/>
    <s v="United States"/>
    <s v="United States"/>
    <n v="1"/>
    <d v="2017-09-29T00:00:00"/>
    <n v="2017"/>
    <x v="5"/>
    <s v="2 Season"/>
    <n v="2"/>
    <s v=""/>
    <m/>
    <n v="2"/>
    <s v="TV Comedies"/>
    <s v="TV Comedies"/>
    <s v="TV Comedies"/>
    <n v="1"/>
  </r>
  <r>
    <n v="5260"/>
    <s v="s5260"/>
    <x v="1"/>
    <s v="Satu Hari"/>
    <m/>
    <s v="Sara Ali, Remy Ishak, Rita Rudaini, Mirza Salihovic, Hafizul Kamal, Miller Khan"/>
    <n v="6"/>
    <m/>
    <m/>
    <n v="0"/>
    <d v="2017-09-29T00:00:00"/>
    <n v="2014"/>
    <x v="6"/>
    <s v="1 Season"/>
    <n v="1"/>
    <s v=""/>
    <m/>
    <n v="1"/>
    <s v="International TV Shows, TV Dramas"/>
    <s v="International TV Shows"/>
    <s v="International TV Shows, TV Dramas"/>
    <n v="2"/>
  </r>
  <r>
    <n v="5263"/>
    <s v="s5263"/>
    <x v="1"/>
    <s v="Terrace House: Aloha State"/>
    <m/>
    <s v="You, Reina Triendl, Ryota Yamasato, Yoshimi Tokui, Azusa Babazono, Kentaro"/>
    <n v="6"/>
    <s v="United States"/>
    <s v="United States, Japan"/>
    <n v="2"/>
    <d v="2017-09-26T00:00:00"/>
    <n v="2017"/>
    <x v="1"/>
    <s v="4 Season"/>
    <n v="4"/>
    <s v=""/>
    <m/>
    <n v="4"/>
    <s v="International TV Shows, Reality TV"/>
    <s v="International TV Shows"/>
    <s v="International TV Shows, Reality TV"/>
    <n v="2"/>
  </r>
  <r>
    <n v="5264"/>
    <s v="s5264"/>
    <x v="1"/>
    <s v="Dark Matter"/>
    <m/>
    <s v="Marc Bendavid, Melissa O'Neil, Anthony Lemke, Alex Mallari Jr., Jodelle Ferland, Roger Cross, Zoie Palmer"/>
    <n v="7"/>
    <s v="Canada"/>
    <s v="Canada"/>
    <n v="1"/>
    <d v="2017-09-25T00:00:00"/>
    <n v="2017"/>
    <x v="1"/>
    <s v="3 Season"/>
    <n v="3"/>
    <s v=""/>
    <m/>
    <n v="3"/>
    <s v="TV Sci-Fi &amp; Fantasy, TV Thrillers"/>
    <s v="TV Sci-Fi &amp; Fantasy"/>
    <s v="TV Sci-Fi &amp; Fantasy, TV Thrillers"/>
    <n v="2"/>
  </r>
  <r>
    <n v="5273"/>
    <s v="s5273"/>
    <x v="1"/>
    <s v="VeggieTales in the City"/>
    <m/>
    <s v="Phil Vischer, Mike Nawrocki, Rob Paulsen, Tress MacNeille"/>
    <n v="4"/>
    <s v="United States"/>
    <s v="United States"/>
    <n v="1"/>
    <d v="2017-09-15T00:00:00"/>
    <n v="2017"/>
    <x v="0"/>
    <s v="2 Season"/>
    <n v="2"/>
    <s v=""/>
    <m/>
    <n v="2"/>
    <s v="Kids' TV"/>
    <s v="Kids' TV"/>
    <s v="Kids' TV"/>
    <n v="1"/>
  </r>
  <r>
    <n v="5275"/>
    <s v="s5275"/>
    <x v="1"/>
    <s v="Offspring"/>
    <m/>
    <s v="Asher Keddie, Kat Stewart, Richard Davies, Linda Cropper, Jane Harber, Alicia Gardiner, Lachy Hulme, Eddie Perfect, Deborah Mailman, John Waters"/>
    <n v="10"/>
    <s v="Australia"/>
    <s v="Australia"/>
    <n v="1"/>
    <d v="2017-09-13T00:00:00"/>
    <n v="2017"/>
    <x v="5"/>
    <s v="7 Season"/>
    <n v="7"/>
    <s v=""/>
    <m/>
    <n v="7"/>
    <s v="TV Comedies, TV Dramas"/>
    <s v="TV Comedies"/>
    <s v="TV Comedies, TV Dramas"/>
    <n v="2"/>
  </r>
  <r>
    <n v="5279"/>
    <s v="s5279"/>
    <x v="1"/>
    <s v="Apaches"/>
    <m/>
    <s v="Alberto Ammann, Eloy Azor√≠n, Ver√≥nica Echegui, Luc√≠a Jim√©nez, Claudia Traisac"/>
    <n v="5"/>
    <s v="Spain"/>
    <s v="Spain"/>
    <n v="1"/>
    <d v="2017-09-08T00:00:00"/>
    <n v="2016"/>
    <x v="5"/>
    <s v="1 Season"/>
    <n v="1"/>
    <s v=""/>
    <m/>
    <n v="1"/>
    <s v="Crime TV Shows, International TV Shows, Spanish-Language TV Shows"/>
    <s v="Crime TV Shows"/>
    <s v="Crime TV Shows, International TV Shows, Spanish-Language TV Shows"/>
    <n v="3"/>
  </r>
  <r>
    <n v="5281"/>
    <s v="s5281"/>
    <x v="1"/>
    <s v="Fire Chasers"/>
    <m/>
    <m/>
    <n v="0"/>
    <s v="United States"/>
    <s v="United States"/>
    <n v="1"/>
    <d v="2017-09-08T00:00:00"/>
    <n v="2017"/>
    <x v="5"/>
    <s v="1 Season"/>
    <n v="1"/>
    <s v=""/>
    <m/>
    <n v="1"/>
    <s v="Docuseries, Science &amp; Nature TV"/>
    <s v="Docuseries"/>
    <s v="Docuseries, Science &amp; Nature TV"/>
    <n v="2"/>
  </r>
  <r>
    <n v="5285"/>
    <s v="s5285"/>
    <x v="1"/>
    <s v="No Tomorrow"/>
    <m/>
    <s v="Joshua Sasse, Tori Anderson, Jonathan Langdon, Sarayu Blue, Jesse Rath, Amy Pietz"/>
    <n v="6"/>
    <s v="United States"/>
    <s v="United States"/>
    <n v="1"/>
    <d v="2017-09-05T00:00:00"/>
    <n v="2016"/>
    <x v="6"/>
    <s v="1 Season"/>
    <n v="1"/>
    <s v=""/>
    <m/>
    <n v="1"/>
    <s v="Romantic TV Shows, TV Comedies, TV Dramas"/>
    <s v="Romantic TV Shows"/>
    <s v="Romantic TV Shows, TV Comedies, TV Dramas"/>
    <n v="3"/>
  </r>
  <r>
    <n v="5286"/>
    <s v="s5286"/>
    <x v="1"/>
    <s v="Reign"/>
    <m/>
    <s v="Adelaide Kane, Megan Follows, Torrance Coombs, Toby Regbo, Jenessa Grant, Celina Sinden, Caitlin Stasey, Anna Popplewell, Alan Van Sprang, Rossif Sutherland, Jonathan Keltz, Sean Teale, Craig Parker"/>
    <n v="13"/>
    <s v="United States"/>
    <s v="United States"/>
    <n v="1"/>
    <d v="2017-09-05T00:00:00"/>
    <n v="2017"/>
    <x v="1"/>
    <s v="4 Season"/>
    <n v="4"/>
    <s v=""/>
    <m/>
    <n v="4"/>
    <s v="TV Dramas"/>
    <s v="TV Dramas"/>
    <s v="TV Dramas"/>
    <n v="1"/>
  </r>
  <r>
    <n v="5287"/>
    <s v="s5287"/>
    <x v="1"/>
    <s v="Frequency"/>
    <m/>
    <s v="Peyton List, Riley Smith, Mekhi Phifer, Devin Kelley, Lenny Jacobson, Daniel Bonjour, Anthony Ruivivar"/>
    <n v="7"/>
    <s v="United States"/>
    <s v="United States"/>
    <n v="1"/>
    <d v="2017-09-04T00:00:00"/>
    <n v="2016"/>
    <x v="1"/>
    <s v="1 Season"/>
    <n v="1"/>
    <s v=""/>
    <m/>
    <n v="1"/>
    <s v="Crime TV Shows, TV Dramas, TV Mysteries"/>
    <s v="Crime TV Shows"/>
    <s v="Crime TV Shows, TV Dramas, TV Mysteries"/>
    <n v="3"/>
  </r>
  <r>
    <n v="5288"/>
    <s v="s5288"/>
    <x v="1"/>
    <s v="The Vampire Diaries"/>
    <m/>
    <s v="Nina Dobrev, Paul Wesley, Ian Somerhalder, Steven R. McQueen, Sara Canning, Kat Graham, Candice King, Zach Roerig, Michael Trevino, Matthew Davis, Joseph Morgan"/>
    <n v="11"/>
    <s v="United States"/>
    <s v="United States"/>
    <n v="1"/>
    <d v="2017-09-04T00:00:00"/>
    <n v="2016"/>
    <x v="1"/>
    <s v="8 Season"/>
    <n v="8"/>
    <s v=""/>
    <m/>
    <n v="8"/>
    <s v="TV Dramas, TV Mysteries, TV Sci-Fi &amp; Fantasy"/>
    <s v="TV Dramas"/>
    <s v="TV Dramas, TV Mysteries, TV Sci-Fi &amp; Fantasy"/>
    <n v="3"/>
  </r>
  <r>
    <n v="5289"/>
    <s v="s5289"/>
    <x v="1"/>
    <s v="A Boy Name Flora A"/>
    <m/>
    <s v="Crowd Lu, Tsai Chen-nan, Lotus Wang, Fan Chu-Mei, Hsieh Ying-shiuan, Vera Yen, Cammy Chiang"/>
    <n v="7"/>
    <s v="Taiwan"/>
    <s v="Taiwan"/>
    <n v="1"/>
    <d v="2017-09-01T00:00:00"/>
    <n v="2017"/>
    <x v="5"/>
    <s v="1 Season"/>
    <n v="1"/>
    <s v=""/>
    <m/>
    <n v="1"/>
    <s v="International TV Shows, TV Comedies, TV Dramas"/>
    <s v="International TV Shows"/>
    <s v="International TV Shows, TV Comedies, TV Dramas"/>
    <n v="3"/>
  </r>
  <r>
    <n v="5290"/>
    <s v="s5290"/>
    <x v="1"/>
    <s v="A House of Blocks"/>
    <m/>
    <s v="Eli Shi, Phoebe Lin, Chen Wan-ting, Fan Chen-fei, Lu Hsueh-feng, Figaro Tseng, Winnie Chang, Elten Ting"/>
    <n v="8"/>
    <s v="Taiwan"/>
    <s v="Taiwan"/>
    <n v="1"/>
    <d v="2017-09-01T00:00:00"/>
    <n v="2017"/>
    <x v="6"/>
    <s v="1 Season"/>
    <n v="1"/>
    <s v=""/>
    <m/>
    <n v="1"/>
    <s v="International TV Shows, TV Dramas, TV Horror"/>
    <s v="International TV Shows"/>
    <s v="International TV Shows, TV Dramas, TV Horror"/>
    <n v="3"/>
  </r>
  <r>
    <n v="5298"/>
    <s v="s5298"/>
    <x v="1"/>
    <s v="FINAL FANTASY XIV Dad of Light"/>
    <m/>
    <s v="Yudai Chiba, Ren Osugi, Fumika Baba, Yoshihiko Hakamada, Hatsunori Hasegawa, Mako Ishino"/>
    <n v="6"/>
    <s v="Japan"/>
    <s v="Japan"/>
    <n v="1"/>
    <d v="2017-09-01T00:00:00"/>
    <n v="2017"/>
    <x v="6"/>
    <s v="1 Season"/>
    <n v="1"/>
    <s v=""/>
    <m/>
    <n v="1"/>
    <s v="International TV Shows, TV Dramas"/>
    <s v="International TV Shows"/>
    <s v="International TV Shows, TV Dramas"/>
    <n v="2"/>
  </r>
  <r>
    <n v="5299"/>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n v="28"/>
    <s v="Japan"/>
    <s v="Japan"/>
    <n v="1"/>
    <d v="2017-09-01T00:00:00"/>
    <n v="2007"/>
    <x v="1"/>
    <s v="1 Season"/>
    <n v="1"/>
    <s v=""/>
    <m/>
    <n v="1"/>
    <s v="Anime Series, International TV Shows"/>
    <s v="Anime Series"/>
    <s v="Anime Series, International TV Shows"/>
    <n v="2"/>
  </r>
  <r>
    <n v="5300"/>
    <s v="s5300"/>
    <x v="1"/>
    <s v="High Risk"/>
    <m/>
    <m/>
    <n v="0"/>
    <s v="United States"/>
    <s v="United States"/>
    <n v="1"/>
    <d v="2017-09-01T00:00:00"/>
    <n v="1988"/>
    <x v="6"/>
    <s v="1 Season"/>
    <n v="1"/>
    <s v=""/>
    <m/>
    <n v="1"/>
    <s v="Docuseries, Reality TV"/>
    <s v="Docuseries"/>
    <s v="Docuseries, Reality TV"/>
    <n v="2"/>
  </r>
  <r>
    <n v="5302"/>
    <s v="s5302"/>
    <x v="1"/>
    <s v="LEGO Elves: Secrets of Elvendale"/>
    <m/>
    <s v="Ashleigh Ball, Erin Mathews, Rebecca Husain, Kyle Rideout, Riley Murdock, Vincent Tong, Nicole Oliver, Scott McNeil, Kathleen Barr"/>
    <n v="9"/>
    <s v="United States"/>
    <s v="United States"/>
    <n v="1"/>
    <d v="2017-09-01T00:00:00"/>
    <n v="2017"/>
    <x v="8"/>
    <s v="1 Season"/>
    <n v="1"/>
    <s v=""/>
    <m/>
    <n v="1"/>
    <s v="Kids' TV"/>
    <s v="Kids' TV"/>
    <s v="Kids' TV"/>
    <n v="1"/>
  </r>
  <r>
    <n v="5306"/>
    <s v="s5306"/>
    <x v="1"/>
    <s v="Narcos"/>
    <m/>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n v="42"/>
    <s v="United States"/>
    <s v="United States, Colombia, Mexico"/>
    <n v="3"/>
    <d v="2017-09-01T00:00:00"/>
    <n v="2017"/>
    <x v="5"/>
    <s v="3 Season"/>
    <n v="3"/>
    <s v=""/>
    <m/>
    <n v="3"/>
    <s v="Crime TV Shows, TV Action &amp; Adventure, TV Dramas"/>
    <s v="Crime TV Shows"/>
    <s v="Crime TV Shows, TV Action &amp; Adventure, TV Dramas"/>
    <n v="3"/>
  </r>
  <r>
    <n v="5321"/>
    <s v="s5321"/>
    <x v="1"/>
    <s v="Dinotrux"/>
    <m/>
    <s v="Andrew Francis, Richard Ian Cox, Ashleigh Ball, Matt Hill, Brian Drummond, Paul Dobson"/>
    <n v="6"/>
    <s v="United States"/>
    <s v="United States"/>
    <n v="1"/>
    <d v="2017-08-18T00:00:00"/>
    <n v="2017"/>
    <x v="8"/>
    <s v="5 Season"/>
    <n v="5"/>
    <s v=""/>
    <m/>
    <n v="5"/>
    <s v="Kids' TV"/>
    <s v="Kids' TV"/>
    <s v="Kids' TV"/>
    <n v="1"/>
  </r>
  <r>
    <n v="5322"/>
    <s v="s5322"/>
    <x v="1"/>
    <s v="Marvel's The Defenders"/>
    <m/>
    <s v="Charlie Cox, Krysten Ritter, Mike Colter, Finn Jones, Sigourney Weaver, Elodie Yung, Elden Henson, Jessica Henwick, Simone Missick, Rachael Taylor, Deborah Ann Woll, Rosario Dawson, Carrie-Anne Moss, Eka Darville, Scott Glenn"/>
    <n v="15"/>
    <s v="United States"/>
    <s v="United States"/>
    <n v="1"/>
    <d v="2017-08-18T00:00:00"/>
    <n v="2017"/>
    <x v="5"/>
    <s v="1 Season"/>
    <n v="1"/>
    <s v=""/>
    <m/>
    <n v="1"/>
    <s v="Crime TV Shows, TV Action &amp; Adventure, TV Dramas"/>
    <s v="Crime TV Shows"/>
    <s v="Crime TV Shows, TV Action &amp; Adventure, TV Dramas"/>
    <n v="3"/>
  </r>
  <r>
    <n v="5325"/>
    <s v="s5325"/>
    <x v="1"/>
    <s v="20 Minutes"/>
    <m/>
    <s v="Tuba B√ºy√ºk√ºst√ºn, Ilker Aksum, B√ºlent Emin Yarar, ƒ∞pek Bilgin, M√ºjde Uzman, Firat √áelik, Ayten Uncuoglu, Cihat Tamer"/>
    <n v="8"/>
    <s v="Turkey"/>
    <s v="Turkey"/>
    <n v="1"/>
    <d v="2017-08-15T00:00:00"/>
    <n v="2013"/>
    <x v="5"/>
    <s v="1 Season"/>
    <n v="1"/>
    <s v=""/>
    <m/>
    <n v="1"/>
    <s v="Crime TV Shows, International TV Shows, TV Dramas"/>
    <s v="Crime TV Shows"/>
    <s v="Crime TV Shows, International TV Shows, TV Dramas"/>
    <n v="3"/>
  </r>
  <r>
    <n v="5328"/>
    <s v="s5328"/>
    <x v="1"/>
    <s v="Million Yen Women"/>
    <m/>
    <s v="Yojiro Noda, Rila Fukushima, Rena Matsui, Miwako Wagatsuma, Rena Takeda, Yuko Araki, Yuya Endo, Kaito Yoshimura, Moeka Hoshi, Juri Ihata, Mariko Tsutsui, Kanji Furutachi, Tetsuhiro Ikeda, Takashi Yamanaka, Tomoya Nakamura, Lily Franky"/>
    <n v="16"/>
    <s v="Japan"/>
    <s v="Japan"/>
    <n v="1"/>
    <d v="2017-08-15T00:00:00"/>
    <n v="2017"/>
    <x v="5"/>
    <s v="1 Season"/>
    <n v="1"/>
    <s v=""/>
    <m/>
    <n v="1"/>
    <s v="Crime TV Shows, International TV Shows, TV Dramas"/>
    <s v="Crime TV Shows"/>
    <s v="Crime TV Shows, International TV Shows, TV Dramas"/>
    <n v="3"/>
  </r>
  <r>
    <n v="5346"/>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n v="33"/>
    <s v="United States"/>
    <s v="United States"/>
    <n v="1"/>
    <d v="2017-08-04T00:00:00"/>
    <n v="2017"/>
    <x v="5"/>
    <s v="1 Season"/>
    <n v="1"/>
    <s v=""/>
    <m/>
    <n v="1"/>
    <s v="TV Comedies"/>
    <s v="TV Comedies"/>
    <s v="TV Comedies"/>
    <n v="1"/>
  </r>
  <r>
    <n v="5348"/>
    <s v="s5348"/>
    <x v="1"/>
    <s v="Bountiful Blessings"/>
    <m/>
    <s v="Jessica Hsuan, Tay Ping Hui, Thomas Ong, Jeffrey Xu, Ya Hui, Ann Kok, Zhu Houren, Yao Wenlong"/>
    <n v="8"/>
    <s v="Singapore"/>
    <s v="Singapore"/>
    <n v="1"/>
    <d v="2017-08-01T00:00:00"/>
    <n v="2011"/>
    <x v="1"/>
    <s v="1 Season"/>
    <n v="1"/>
    <s v=""/>
    <m/>
    <n v="1"/>
    <s v="International TV Shows, TV Dramas, TV Sci-Fi &amp; Fantasy"/>
    <s v="International TV Shows"/>
    <s v="International TV Shows, TV Dramas, TV Sci-Fi &amp; Fantasy"/>
    <n v="3"/>
  </r>
  <r>
    <n v="5349"/>
    <s v="s5349"/>
    <x v="1"/>
    <s v="Close Your Eyes Before It‚Äôs Dark"/>
    <m/>
    <s v="Bryan Shu-Hao Chang, Jian Man-shu, Yen Tsao, Sun Ke-fang, Allen Chen, Jake Hsu, Chu Sheng-ping, Blue Lan"/>
    <n v="8"/>
    <s v="Taiwan"/>
    <s v="Taiwan"/>
    <n v="1"/>
    <d v="2017-08-01T00:00:00"/>
    <n v="2016"/>
    <x v="1"/>
    <s v="1 Season"/>
    <n v="1"/>
    <s v=""/>
    <m/>
    <n v="1"/>
    <s v="Crime TV Shows, International TV Shows, TV Dramas"/>
    <s v="Crime TV Shows"/>
    <s v="Crime TV Shows, International TV Shows, TV Dramas"/>
    <n v="3"/>
  </r>
  <r>
    <n v="5350"/>
    <s v="s5350"/>
    <x v="1"/>
    <s v="Entangled"/>
    <m/>
    <s v="Thomas Ong, Jack Tan, Margaret Wang, Kate Pang, Huang Qi Ming, Aileen Tan, Rayson Tan, Zhang Shui Fa"/>
    <n v="8"/>
    <s v="South Korea"/>
    <s v="South Korea"/>
    <n v="1"/>
    <d v="2017-08-01T00:00:00"/>
    <n v="2014"/>
    <x v="1"/>
    <s v="1 Season"/>
    <n v="1"/>
    <s v=""/>
    <m/>
    <n v="1"/>
    <s v="International TV Shows, TV Dramas"/>
    <s v="International TV Shows"/>
    <s v="International TV Shows, TV Dramas"/>
    <n v="2"/>
  </r>
  <r>
    <n v="5351"/>
    <s v="s5351"/>
    <x v="1"/>
    <s v="Fartsa"/>
    <m/>
    <s v="Alexander Petrov, Fillip Gorenshtein, Maksim Emelyanov, Aleksey Vesyolkin, Zoya Berber, Ieva Andrejevaite"/>
    <n v="6"/>
    <s v="Russia"/>
    <s v="Russia"/>
    <n v="1"/>
    <d v="2017-08-01T00:00:00"/>
    <n v="2015"/>
    <x v="1"/>
    <s v="1 Season"/>
    <n v="1"/>
    <s v=""/>
    <m/>
    <n v="1"/>
    <s v="Crime TV Shows, International TV Shows, TV Dramas"/>
    <s v="Crime TV Shows"/>
    <s v="Crime TV Shows, International TV Shows, TV Dramas"/>
    <n v="3"/>
  </r>
  <r>
    <n v="5353"/>
    <s v="s5353"/>
    <x v="1"/>
    <s v="Have You Ever Fallen in Love, Miss Jiang?"/>
    <m/>
    <s v="Lan Cheng-lung, Esther Yeh, He Yu-chen, Greg Han"/>
    <n v="4"/>
    <m/>
    <m/>
    <n v="0"/>
    <d v="2017-08-01T00:00:00"/>
    <n v="2016"/>
    <x v="1"/>
    <s v="1 Season"/>
    <n v="1"/>
    <s v=""/>
    <m/>
    <n v="1"/>
    <s v="Crime TV Shows, International TV Shows, TV Dramas"/>
    <s v="Crime TV Shows"/>
    <s v="Crime TV Shows, International TV Shows, TV Dramas"/>
    <n v="3"/>
  </r>
  <r>
    <n v="5355"/>
    <s v="s5355"/>
    <x v="1"/>
    <s v="Life Plan A and B"/>
    <m/>
    <s v="Rainie Yang, Yan Yu-lin, Johnny Lu, Chang Fu-chien, Chen Chi-hsia"/>
    <n v="5"/>
    <s v="Taiwan"/>
    <s v="Taiwan"/>
    <n v="1"/>
    <d v="2017-08-01T00:00:00"/>
    <n v="2016"/>
    <x v="6"/>
    <s v="1 Season"/>
    <n v="1"/>
    <s v=""/>
    <m/>
    <n v="1"/>
    <s v="International TV Shows, Romantic TV Shows, TV Dramas"/>
    <s v="International TV Shows"/>
    <s v="International TV Shows, Romantic TV Shows, TV Dramas"/>
    <n v="3"/>
  </r>
  <r>
    <n v="5356"/>
    <s v="s5356"/>
    <x v="1"/>
    <s v="Locust"/>
    <m/>
    <s v="Pyotr Fyodorov, Paulina Andreeva, Dmitry Shevchenko, Aleksey Gorbunov, Evgeniya Dmitrieva, Maksim Pinsker"/>
    <n v="6"/>
    <s v="Russia"/>
    <s v="Russia"/>
    <n v="1"/>
    <d v="2017-08-01T00:00:00"/>
    <n v="2014"/>
    <x v="5"/>
    <s v="1 Season"/>
    <n v="1"/>
    <s v=""/>
    <m/>
    <n v="1"/>
    <s v="Crime TV Shows, International TV Shows, Romantic TV Shows"/>
    <s v="Crime TV Shows"/>
    <s v="Crime TV Shows, International TV Shows, Romantic TV Shows"/>
    <n v="3"/>
  </r>
  <r>
    <n v="5357"/>
    <s v="s5357"/>
    <x v="1"/>
    <s v="Love Storm"/>
    <m/>
    <s v="Chris Wu, Chen Yu, Greg Han, Esther Yeh, Yeh Chen-Ting, Deng Yu-kai"/>
    <n v="6"/>
    <m/>
    <m/>
    <n v="0"/>
    <d v="2017-08-01T00:00:00"/>
    <n v="2016"/>
    <x v="1"/>
    <s v="1 Season"/>
    <n v="1"/>
    <s v=""/>
    <m/>
    <n v="1"/>
    <s v="International TV Shows, Romantic TV Shows, TV Comedies"/>
    <s v="International TV Shows"/>
    <s v="International TV Shows, Romantic TV Shows, TV Comedies"/>
    <n v="3"/>
  </r>
  <r>
    <n v="5361"/>
    <s v="s5361"/>
    <x v="1"/>
    <s v="Surviving Escobar - Alias JJ"/>
    <m/>
    <s v="Juan Pablo Urrego, Amparo Grisales, Nicole Santamar√≠a, Elkin D√≠az, Francisco Javier Rueda, Rams√©s Ramos, Lina Marcela Castrill√≥n, Toto Vega, Camilo S√°enz, Mijail Mulkay, Natasha Klauss, Nelson Camayo"/>
    <n v="12"/>
    <m/>
    <m/>
    <n v="0"/>
    <d v="2017-08-01T00:00:00"/>
    <n v="2017"/>
    <x v="5"/>
    <s v="1 Season"/>
    <n v="1"/>
    <s v=""/>
    <m/>
    <n v="1"/>
    <s v="Crime TV Shows, International TV Shows, Spanish-Language TV Shows"/>
    <s v="Crime TV Shows"/>
    <s v="Crime TV Shows, International TV Shows, Spanish-Language TV Shows"/>
    <n v="3"/>
  </r>
  <r>
    <n v="5363"/>
    <s v="s5363"/>
    <x v="1"/>
    <s v="The In-Laws"/>
    <m/>
    <s v="Louise Lee, Rui En, Pierre Png, Darren Lim, Cynthia Koh, Belinda Lee"/>
    <n v="6"/>
    <s v="Singapore"/>
    <s v="Singapore"/>
    <n v="1"/>
    <d v="2017-08-01T00:00:00"/>
    <n v="2011"/>
    <x v="1"/>
    <s v="1 Season"/>
    <n v="1"/>
    <s v=""/>
    <m/>
    <n v="1"/>
    <s v="International TV Shows, TV Dramas"/>
    <s v="International TV Shows"/>
    <s v="International TV Shows, TV Dramas"/>
    <n v="2"/>
  </r>
  <r>
    <n v="5364"/>
    <s v="s5364"/>
    <x v="1"/>
    <s v="The IT Crowd"/>
    <m/>
    <s v="Chris O'Dowd, Richard Ayoade, Katherine Parkinson, Matt Berry"/>
    <n v="4"/>
    <s v="United Kingdom"/>
    <s v="United Kingdom"/>
    <n v="1"/>
    <d v="2017-08-01T00:00:00"/>
    <n v="2013"/>
    <x v="5"/>
    <s v="5 Season"/>
    <n v="5"/>
    <s v=""/>
    <m/>
    <n v="5"/>
    <s v="British TV Shows, Classic &amp; Cult TV, International TV Shows"/>
    <s v="British TV Shows"/>
    <s v="British TV Shows, Classic &amp; Cult TV, International TV Shows"/>
    <n v="3"/>
  </r>
  <r>
    <n v="5366"/>
    <s v="s5366"/>
    <x v="1"/>
    <s v="Vexed"/>
    <m/>
    <s v="Toby Stephens, Miranda Raison, Lucy Punch, Nick Dunning, Rory Kinnear, Ronny Jhutti, Roger Griffiths, Patrick Baladi"/>
    <n v="8"/>
    <s v="United Kingdom"/>
    <s v="United Kingdom"/>
    <n v="1"/>
    <d v="2017-08-01T00:00:00"/>
    <n v="2012"/>
    <x v="5"/>
    <s v="2 Season"/>
    <n v="2"/>
    <s v=""/>
    <m/>
    <n v="2"/>
    <s v="British TV Shows, Crime TV Shows, International TV Shows"/>
    <s v="British TV Shows"/>
    <s v="British TV Shows, Crime TV Shows, International TV Shows"/>
    <n v="3"/>
  </r>
  <r>
    <n v="5367"/>
    <s v="s5367"/>
    <x v="1"/>
    <s v="World War II in Colour"/>
    <m/>
    <s v="Robert Powell"/>
    <n v="1"/>
    <s v="United Kingdom"/>
    <s v="United Kingdom"/>
    <n v="1"/>
    <d v="2017-08-01T00:00:00"/>
    <n v="2009"/>
    <x v="5"/>
    <s v="1 Season"/>
    <n v="1"/>
    <s v=""/>
    <m/>
    <n v="1"/>
    <s v="British TV Shows, Docuseries, International TV Shows"/>
    <s v="British TV Shows"/>
    <s v="British TV Shows, Docuseries, International TV Shows"/>
    <n v="3"/>
  </r>
  <r>
    <n v="5368"/>
    <s v="s5368"/>
    <x v="1"/>
    <s v="Daughters of Destiny"/>
    <s v="Vanessa Roth"/>
    <m/>
    <n v="0"/>
    <s v="United States"/>
    <s v="United States"/>
    <n v="1"/>
    <d v="2017-07-28T00:00:00"/>
    <n v="2017"/>
    <x v="1"/>
    <s v="1 Season"/>
    <n v="1"/>
    <s v=""/>
    <m/>
    <n v="1"/>
    <s v="Docuseries"/>
    <s v="Docuseries"/>
    <s v="Docuseries"/>
    <n v="1"/>
  </r>
  <r>
    <n v="5373"/>
    <s v="s5373"/>
    <x v="1"/>
    <s v="Ari Shaffir: Double Negative"/>
    <s v="Eric Abrams"/>
    <s v="Ari Shaffir"/>
    <n v="1"/>
    <s v="United States"/>
    <s v="United States"/>
    <n v="1"/>
    <d v="2017-07-18T00:00:00"/>
    <n v="2017"/>
    <x v="5"/>
    <s v="1 Season"/>
    <n v="1"/>
    <s v=""/>
    <m/>
    <n v="1"/>
    <s v="Stand-Up Comedy &amp; Talk Shows"/>
    <s v="Stand-Up Comedy &amp; Talk Shows"/>
    <s v="Stand-Up Comedy &amp; Talk Shows"/>
    <n v="1"/>
  </r>
  <r>
    <n v="5381"/>
    <s v="s5381"/>
    <x v="1"/>
    <s v="Dawn of the Croods"/>
    <m/>
    <s v="Stephanie Lemelin, A.J. LoCascio, Dan Milano, Grey DeLisle, Cree Summer, Laraine Newman, Chris Parnell, Ana Gasteyer, Dee Bradley Baker, Thomas Lennon, Dominic Catrambone"/>
    <n v="11"/>
    <s v="United States"/>
    <s v="United States"/>
    <n v="1"/>
    <d v="2017-07-07T00:00:00"/>
    <n v="2017"/>
    <x v="8"/>
    <s v="4 Season"/>
    <n v="4"/>
    <s v=""/>
    <m/>
    <n v="4"/>
    <s v="Kids' TV"/>
    <s v="Kids' TV"/>
    <s v="Kids' TV"/>
    <n v="1"/>
  </r>
  <r>
    <n v="5382"/>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n v="19"/>
    <s v="Canada"/>
    <s v="Canada"/>
    <n v="1"/>
    <d v="2017-07-07T00:00:00"/>
    <n v="2017"/>
    <x v="1"/>
    <s v="4 Season"/>
    <n v="4"/>
    <s v=""/>
    <m/>
    <n v="4"/>
    <s v="International TV Shows, TV Dramas, Teen TV Shows"/>
    <s v="International TV Shows"/>
    <s v="International TV Shows, TV Dramas, Teen TV Shows"/>
    <n v="3"/>
  </r>
  <r>
    <n v="5383"/>
    <s v="s5383"/>
    <x v="1"/>
    <s v="Diamond Lover"/>
    <m/>
    <s v="Rain, Tiffany Tang, Luo Jin, Dilraba Dilmurat, Yao Yichen"/>
    <n v="5"/>
    <s v="China"/>
    <s v="China"/>
    <n v="1"/>
    <d v="2017-07-07T00:00:00"/>
    <n v="2015"/>
    <x v="6"/>
    <s v="1 Season"/>
    <n v="1"/>
    <s v=""/>
    <m/>
    <n v="1"/>
    <s v="International TV Shows, Romantic TV Shows, TV Dramas"/>
    <s v="International TV Shows"/>
    <s v="International TV Shows, Romantic TV Shows, TV Dramas"/>
    <n v="3"/>
  </r>
  <r>
    <n v="5384"/>
    <s v="s5384"/>
    <x v="1"/>
    <s v="King‚Äôs War"/>
    <m/>
    <s v="Chen Daoming, Peter Ho, Duan Yihong, Qin Lan, Li Yixiao, Yang Lixin, You Yong, Yu Hewei"/>
    <n v="8"/>
    <s v="China"/>
    <s v="China"/>
    <n v="1"/>
    <d v="2017-07-07T00:00:00"/>
    <n v="2012"/>
    <x v="1"/>
    <s v="1 Season"/>
    <n v="1"/>
    <s v=""/>
    <m/>
    <n v="1"/>
    <s v="International TV Shows, TV Dramas"/>
    <s v="International TV Shows"/>
    <s v="International TV Shows, TV Dramas"/>
    <n v="2"/>
  </r>
  <r>
    <n v="5385"/>
    <s v="s5385"/>
    <x v="1"/>
    <s v="Qin Empire: Alliance"/>
    <m/>
    <s v="Fu Dalong, Ning Jing, Yu Entai, Zhou Bo, Fu Miao, Feihu Sun, Lu Ying, Qiu Yongli"/>
    <n v="8"/>
    <s v="China"/>
    <s v="China"/>
    <n v="1"/>
    <d v="2017-07-07T00:00:00"/>
    <n v="2012"/>
    <x v="1"/>
    <s v="1 Season"/>
    <n v="1"/>
    <s v=""/>
    <m/>
    <n v="1"/>
    <s v="International TV Shows, TV Dramas"/>
    <s v="International TV Shows"/>
    <s v="International TV Shows, TV Dramas"/>
    <n v="2"/>
  </r>
  <r>
    <n v="5387"/>
    <s v="s5387"/>
    <x v="1"/>
    <s v="The Legend of Bruce Lee"/>
    <m/>
    <s v="Danny Chan, Michelle Lang, Ted Duran, Hazen MacIntyre, Luoyong Wang, Natalia Dzyublo, Traci Ann Wolfe, Ke Gai, Zhou Zhou, Yu Chenghui"/>
    <n v="10"/>
    <s v="China"/>
    <s v="China"/>
    <n v="1"/>
    <d v="2017-07-07T00:00:00"/>
    <n v="2008"/>
    <x v="1"/>
    <s v="1 Season"/>
    <n v="1"/>
    <s v=""/>
    <m/>
    <n v="1"/>
    <s v="International TV Shows, TV Action &amp; Adventure, TV Dramas"/>
    <s v="International TV Shows"/>
    <s v="International TV Shows, TV Action &amp; Adventure, TV Dramas"/>
    <n v="3"/>
  </r>
  <r>
    <n v="5389"/>
    <s v="s5389"/>
    <x v="1"/>
    <n v="46"/>
    <s v="Serdar Akar"/>
    <s v="Erdal Be≈üik√ßioƒülu, Yasemin Allen, Melis Birkan, Saygƒ±n Soysal, Berkan ≈ûal, Metin Belgin, Ay√ßa Eren, Selin Uludoƒüan, √ñzay Fecht, Suna Yƒ±ldƒ±zoƒülu"/>
    <n v="10"/>
    <s v="Turkey"/>
    <s v="Turkey"/>
    <n v="1"/>
    <d v="2017-07-01T00:00:00"/>
    <n v="2016"/>
    <x v="5"/>
    <s v="1 Season"/>
    <n v="1"/>
    <s v=""/>
    <m/>
    <n v="1"/>
    <s v="International TV Shows, TV Dramas, TV Mysteries"/>
    <s v="International TV Shows"/>
    <s v="International TV Shows, TV Dramas, TV Mysteries"/>
    <n v="3"/>
  </r>
  <r>
    <n v="5391"/>
    <s v="s5391"/>
    <x v="1"/>
    <s v="Against the Tide"/>
    <m/>
    <s v="Christopher Lee, Rui En, Desmond Tan, Zheng Geping, Zhang Zhenhuan, Paige Chua, Xu Bin, Carrie Wong"/>
    <n v="8"/>
    <s v="Singapore"/>
    <s v="Singapore"/>
    <n v="1"/>
    <d v="2017-07-01T00:00:00"/>
    <n v="2014"/>
    <x v="1"/>
    <s v="1 Season"/>
    <n v="1"/>
    <s v=""/>
    <m/>
    <n v="1"/>
    <s v="Crime TV Shows, International TV Shows, TV Dramas"/>
    <s v="Crime TV Shows"/>
    <s v="Crime TV Shows, International TV Shows, TV Dramas"/>
    <n v="3"/>
  </r>
  <r>
    <n v="5393"/>
    <s v="s5393"/>
    <x v="1"/>
    <s v="Barbie Life in the Dreamhouse"/>
    <m/>
    <s v="Kate Higgins, Sean Hankinson, Haviland Stillwell, Paula Rhodes, Charlie Bodin, Laura Gerow, Katie Crown, Nakia Burrise, Tara Sands, Ashlyn Selich"/>
    <n v="10"/>
    <s v="United States"/>
    <s v="United States, Canada"/>
    <n v="2"/>
    <d v="2017-07-01T00:00:00"/>
    <n v="2012"/>
    <x v="0"/>
    <s v="1 Season"/>
    <n v="1"/>
    <s v=""/>
    <m/>
    <n v="1"/>
    <s v="Kids' TV, TV Comedies"/>
    <s v="Kids' TV"/>
    <s v="Kids' TV, TV Comedies"/>
    <n v="2"/>
  </r>
  <r>
    <n v="5394"/>
    <s v="s5394"/>
    <x v="1"/>
    <s v="Breakout"/>
    <m/>
    <s v="Jeanette Aw, Elvin Ng, Zhou Ying, Christopher Lee, Dai Xiangyu, Guo Liang"/>
    <n v="6"/>
    <m/>
    <m/>
    <n v="0"/>
    <d v="2017-07-01T00:00:00"/>
    <n v="2010"/>
    <x v="1"/>
    <s v="1 Season"/>
    <n v="1"/>
    <s v=""/>
    <m/>
    <n v="1"/>
    <s v="International TV Shows, TV Dramas"/>
    <s v="International TV Shows"/>
    <s v="International TV Shows, TV Dramas"/>
    <n v="2"/>
  </r>
  <r>
    <n v="5396"/>
    <s v="s5396"/>
    <x v="1"/>
    <s v="Intersection"/>
    <m/>
    <s v="ƒ∞brahim √áelikkol, Bel√ßim Bilgin, Alican Y√ºcesoy, Teoman Kumbaracƒ±ba≈üƒ±, Serdar Yeƒüin, T√ºlay G√ºnal, G√∂zde Cƒ±ƒüacƒ±, Ferit Aktuƒü, Rojda Demirer, Aybars Kartal √ñzson"/>
    <n v="10"/>
    <s v="Turkey"/>
    <s v="Turkey"/>
    <n v="1"/>
    <d v="2017-07-01T00:00:00"/>
    <n v="2016"/>
    <x v="5"/>
    <s v="3 Season"/>
    <n v="3"/>
    <s v=""/>
    <m/>
    <n v="3"/>
    <s v="International TV Shows, Romantic TV Shows, TV Dramas"/>
    <s v="International TV Shows"/>
    <s v="International TV Shows, Romantic TV Shows, TV Dramas"/>
    <n v="3"/>
  </r>
  <r>
    <n v="5398"/>
    <s v="s5398"/>
    <x v="1"/>
    <s v="Learning Songs by Little Baby Bum: Nursery Rhyme Friends"/>
    <m/>
    <s v="Chloe Marsden, Aaron Marsden, Mar√≠a Esnoz"/>
    <n v="3"/>
    <s v="United Kingdom"/>
    <s v="United Kingdom"/>
    <n v="1"/>
    <d v="2017-07-01T00:00:00"/>
    <n v="2015"/>
    <x v="0"/>
    <s v="1 Season"/>
    <n v="1"/>
    <s v=""/>
    <m/>
    <n v="1"/>
    <s v="British TV Shows, Kids' TV"/>
    <s v="British TV Shows"/>
    <s v="British TV Shows, Kids' TV"/>
    <n v="2"/>
  </r>
  <r>
    <n v="5400"/>
    <s v="s5400"/>
    <x v="1"/>
    <s v="Mystic Whispers"/>
    <m/>
    <s v="Romeo Tan, Sheila Sim, Yuan Shuai, Aloysius Pang"/>
    <n v="4"/>
    <s v="Singapore"/>
    <s v="Singapore"/>
    <n v="1"/>
    <d v="2017-07-01T00:00:00"/>
    <n v="2014"/>
    <x v="1"/>
    <s v="1 Season"/>
    <n v="1"/>
    <s v=""/>
    <m/>
    <n v="1"/>
    <s v="International TV Shows, TV Dramas, TV Horror"/>
    <s v="International TV Shows"/>
    <s v="International TV Shows, TV Dramas, TV Horror"/>
    <n v="3"/>
  </r>
  <r>
    <n v="5402"/>
    <s v="s5402"/>
    <x v="1"/>
    <s v="Spice Up"/>
    <m/>
    <s v="Jeanette Aw, Patrick Lee, Huang Qi Ming, Sora Ma, Hong Huifang, Xu Bin, Chen Shucheng"/>
    <n v="7"/>
    <m/>
    <m/>
    <n v="0"/>
    <d v="2017-07-01T00:00:00"/>
    <n v="2014"/>
    <x v="1"/>
    <s v="1 Season"/>
    <n v="1"/>
    <s v=""/>
    <m/>
    <n v="1"/>
    <s v="International TV Shows, Romantic TV Shows, TV Dramas"/>
    <s v="International TV Shows"/>
    <s v="International TV Shows, Romantic TV Shows, TV Dramas"/>
    <n v="3"/>
  </r>
  <r>
    <n v="5404"/>
    <s v="s5404"/>
    <x v="1"/>
    <s v="The Oath"/>
    <m/>
    <s v="Christopher Lee, Jesseca Liu, Ann Kok, Kate Pang, Zhang Zhenhuan, Richard Low"/>
    <n v="6"/>
    <s v="Singapore"/>
    <s v="Singapore"/>
    <n v="1"/>
    <d v="2017-07-01T00:00:00"/>
    <n v="2011"/>
    <x v="1"/>
    <s v="1 Season"/>
    <n v="1"/>
    <s v=""/>
    <m/>
    <n v="1"/>
    <s v="International TV Shows, Romantic TV Shows, TV Dramas"/>
    <s v="International TV Shows"/>
    <s v="International TV Shows, Romantic TV Shows, TV Dramas"/>
    <n v="3"/>
  </r>
  <r>
    <n v="5405"/>
    <s v="s5405"/>
    <x v="1"/>
    <s v="The Truth Seekers"/>
    <m/>
    <s v="Chen Hanwei, Rebecca Lim, Desmond Tan, Yusuke Fukuchi"/>
    <n v="4"/>
    <s v="Singapore"/>
    <s v="Singapore"/>
    <n v="1"/>
    <d v="2017-07-01T00:00:00"/>
    <n v="2016"/>
    <x v="5"/>
    <s v="1 Season"/>
    <n v="1"/>
    <s v=""/>
    <m/>
    <n v="1"/>
    <s v="Crime TV Shows, International TV Shows, TV Dramas"/>
    <s v="Crime TV Shows"/>
    <s v="Crime TV Shows, International TV Shows, TV Dramas"/>
    <n v="3"/>
  </r>
  <r>
    <n v="5406"/>
    <s v="s5406"/>
    <x v="1"/>
    <s v="The Ultimatum"/>
    <m/>
    <s v="Zoe Tay, Fann Wong, Li Nanxing, Tay Ping Hui, Elvin Ng, Felicia Chin, Jerry Yeo"/>
    <n v="7"/>
    <s v="Singapore"/>
    <s v="Singapore"/>
    <n v="1"/>
    <d v="2017-07-01T00:00:00"/>
    <n v="2009"/>
    <x v="1"/>
    <s v="1 Season"/>
    <n v="1"/>
    <s v=""/>
    <m/>
    <n v="1"/>
    <s v="International TV Shows, TV Dramas"/>
    <s v="International TV Shows"/>
    <s v="International TV Shows, TV Dramas"/>
    <n v="2"/>
  </r>
  <r>
    <n v="5407"/>
    <s v="s5407"/>
    <x v="1"/>
    <s v="Unriddle"/>
    <m/>
    <s v="Rui En, Chen Liping, Tay Ping Hui, Andie Chen, Xiang Yun, Joshua Ang, Zhou Ying"/>
    <n v="7"/>
    <s v="Singapore"/>
    <s v="Singapore"/>
    <n v="1"/>
    <d v="2017-07-01T00:00:00"/>
    <n v="2012"/>
    <x v="1"/>
    <s v="2 Season"/>
    <n v="2"/>
    <s v=""/>
    <m/>
    <n v="2"/>
    <s v="Crime TV Shows, International TV Shows, TV Dramas"/>
    <s v="Crime TV Shows"/>
    <s v="Crime TV Shows, International TV Shows, TV Dramas"/>
    <n v="3"/>
  </r>
  <r>
    <n v="5408"/>
    <s v="s5408"/>
    <x v="1"/>
    <s v="World at Your Feet"/>
    <m/>
    <s v="Ha Yu, Tay Ping Hui, Jeanette Aw, Elvin Ng, Yvonne Lim, Zhang Zhenhuan, Vivian Lai, Ian Fang, Xu Bin"/>
    <n v="9"/>
    <s v="Singapore"/>
    <s v="Singapore"/>
    <n v="1"/>
    <d v="2017-07-01T00:00:00"/>
    <n v="2014"/>
    <x v="1"/>
    <s v="1 Season"/>
    <n v="1"/>
    <s v=""/>
    <m/>
    <n v="1"/>
    <s v="International TV Shows, TV Dramas"/>
    <s v="International TV Shows"/>
    <s v="International TV Shows, TV Dramas"/>
    <n v="2"/>
  </r>
  <r>
    <n v="5410"/>
    <s v="s5410"/>
    <x v="1"/>
    <s v="Yes We Can!"/>
    <m/>
    <s v="Romeo Tan, Rebecca Lim, Sora Ma, Xu Bin, Chen Liping, Chen Hanwei, Yao Wenlong, Eelyn Kok, Dennis Chew"/>
    <n v="9"/>
    <s v="Singapore"/>
    <s v="Singapore"/>
    <n v="1"/>
    <d v="2017-07-01T00:00:00"/>
    <n v="2014"/>
    <x v="1"/>
    <s v="1 Season"/>
    <n v="1"/>
    <s v=""/>
    <m/>
    <n v="1"/>
    <s v="International TV Shows, TV Dramas"/>
    <s v="International TV Shows"/>
    <s v="International TV Shows, TV Dramas"/>
    <n v="2"/>
  </r>
  <r>
    <n v="5411"/>
    <s v="s5411"/>
    <x v="1"/>
    <s v="Yours Fatefully"/>
    <m/>
    <s v="Kingone Wang, Jesseca Liu, Xiang Yun, Chen Shucheng, Eelyn Kok, Cavin Soh, Sora Ma"/>
    <n v="7"/>
    <s v="Singapore"/>
    <s v="Singapore"/>
    <n v="1"/>
    <d v="2017-07-01T00:00:00"/>
    <n v="2012"/>
    <x v="1"/>
    <s v="1 Season"/>
    <n v="1"/>
    <s v=""/>
    <m/>
    <n v="1"/>
    <s v="International TV Shows, Romantic TV Shows, TV Comedies"/>
    <s v="International TV Shows"/>
    <s v="International TV Shows, Romantic TV Shows, TV Comedies"/>
    <n v="3"/>
  </r>
  <r>
    <n v="5413"/>
    <s v="s5413"/>
    <x v="1"/>
    <s v="Criminal Minds"/>
    <m/>
    <s v="Mandy Patinkin, Joe Mantegna, Thomas Gibson, Shemar Moore, Matthew Gray Gubler, Kirsten Vangsness, A.J. Cook, Paget Brewster, Lola Glaudini, Jennifer Love Hewitt, Jeanne Tripplehorn"/>
    <n v="11"/>
    <s v="United States"/>
    <s v="United States, Canada"/>
    <n v="2"/>
    <d v="2017-06-30T00:00:00"/>
    <n v="2017"/>
    <x v="1"/>
    <s v="12 Season"/>
    <n v="12"/>
    <s v=""/>
    <m/>
    <n v="12"/>
    <s v="Crime TV Shows, TV Dramas, TV Mysteries"/>
    <s v="Crime TV Shows"/>
    <s v="Crime TV Shows, TV Dramas, TV Mysteries"/>
    <n v="3"/>
  </r>
  <r>
    <n v="5414"/>
    <s v="s5414"/>
    <x v="1"/>
    <s v="Gypsy"/>
    <m/>
    <s v="Naomi Watts, Billy Crudup, Sophie Cookson, Karl Glusman, Poorna Jagannathan, Brooke Bloom, Lucy Boynton, Melanie Liburd, Brenda Vaccaro, Maren Heary, Blythe Danner"/>
    <n v="11"/>
    <s v="United States"/>
    <s v="United States, United Kingdom"/>
    <n v="2"/>
    <d v="2017-06-30T00:00:00"/>
    <n v="2017"/>
    <x v="5"/>
    <s v="1 Season"/>
    <n v="1"/>
    <s v=""/>
    <m/>
    <n v="1"/>
    <s v="TV Dramas"/>
    <s v="TV Dramas"/>
    <s v="TV Dramas"/>
    <n v="1"/>
  </r>
  <r>
    <n v="5415"/>
    <s v="s5415"/>
    <x v="1"/>
    <s v="Little Witch Academia"/>
    <m/>
    <s v="Megumi Han, Fumiko Orikasa, Michiyo Murase, Yoko Hikasa, Arisa Shida, Rie Murakawa, Reina Ueda, Ryosuke Kanemoto, Junko Takeuchi, Noriko Hidaka"/>
    <n v="10"/>
    <s v="Japan"/>
    <s v="Japan"/>
    <n v="1"/>
    <d v="2017-06-30T00:00:00"/>
    <n v="2017"/>
    <x v="8"/>
    <s v="2 Season"/>
    <n v="2"/>
    <s v=""/>
    <m/>
    <n v="2"/>
    <s v="Anime Series, International TV Shows"/>
    <s v="Anime Series"/>
    <s v="Anime Series, International TV Shows"/>
    <n v="2"/>
  </r>
  <r>
    <n v="5422"/>
    <s v="s5422"/>
    <x v="1"/>
    <s v="Young &amp; Hungry"/>
    <m/>
    <s v="Emily Osment, Kym Whitley, Rex Lee, Jonathan Sadowski, Aimee Carrero, Jesse McCartney, Ashley Tisdale"/>
    <n v="7"/>
    <s v="United States"/>
    <s v="United States"/>
    <n v="1"/>
    <d v="2017-06-21T00:00:00"/>
    <n v="2017"/>
    <x v="1"/>
    <s v="5 Season"/>
    <n v="5"/>
    <s v=""/>
    <m/>
    <n v="5"/>
    <s v="TV Comedies"/>
    <s v="TV Comedies"/>
    <s v="TV Comedies"/>
    <n v="1"/>
  </r>
  <r>
    <n v="5423"/>
    <s v="s5423"/>
    <x v="1"/>
    <s v="Pac-Man and the Ghostly Adventures"/>
    <m/>
    <s v="Erin Mathews, Sam Vincent, Andrea Libman, Ashleigh Ball, Ian James Corlett, Brian Drummond, Lee Tockar, Matt Hill"/>
    <n v="8"/>
    <s v="United States"/>
    <s v="United States, Japan, Canada"/>
    <n v="3"/>
    <d v="2017-06-20T00:00:00"/>
    <n v="2014"/>
    <x v="8"/>
    <s v="2 Season"/>
    <n v="2"/>
    <s v=""/>
    <m/>
    <n v="2"/>
    <s v="Kids' TV, TV Comedies"/>
    <s v="Kids' TV"/>
    <s v="Kids' TV, TV Comedies"/>
    <n v="2"/>
  </r>
  <r>
    <n v="5426"/>
    <s v="s5426"/>
    <x v="1"/>
    <s v="Aquarius"/>
    <m/>
    <s v="David Duchovny, Gethin Anthony, Grey Damon, Emma Dumont, Claire Holt, Michaela McManus, Br√≠an F. O'Byrne, David Meunier, Ambyr Childers, Tara Lynne Barr, Whitney Rose Pynn, Jason Ralph"/>
    <n v="12"/>
    <s v="United States"/>
    <s v="United States"/>
    <n v="1"/>
    <d v="2017-06-16T00:00:00"/>
    <n v="2016"/>
    <x v="5"/>
    <s v="2 Season"/>
    <n v="2"/>
    <s v=""/>
    <m/>
    <n v="2"/>
    <s v="Crime TV Shows, TV Dramas"/>
    <s v="Crime TV Shows"/>
    <s v="Crime TV Shows, TV Dramas"/>
    <n v="2"/>
  </r>
  <r>
    <n v="5429"/>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n v="16"/>
    <s v="Italy"/>
    <s v="Italy, United States"/>
    <n v="2"/>
    <d v="2017-06-16T00:00:00"/>
    <n v="2017"/>
    <x v="8"/>
    <s v="2 Season"/>
    <n v="2"/>
    <s v=""/>
    <m/>
    <n v="2"/>
    <s v="Kids' TV"/>
    <s v="Kids' TV"/>
    <s v="Kids' TV"/>
    <n v="1"/>
  </r>
  <r>
    <n v="5434"/>
    <s v="s5434"/>
    <x v="1"/>
    <s v="28 Moons"/>
    <m/>
    <s v="Jin-sung Yang, Kyu-jong Kim, Tae-hwan Kang, Geummi"/>
    <n v="4"/>
    <s v="South Korea"/>
    <s v="South Korea"/>
    <n v="1"/>
    <d v="2017-06-10T00:00:00"/>
    <n v="2016"/>
    <x v="6"/>
    <s v="1 Season"/>
    <n v="1"/>
    <s v=""/>
    <m/>
    <n v="1"/>
    <s v="International TV Shows, Korean TV Shows, Romantic TV Shows"/>
    <s v="International TV Shows"/>
    <s v="International TV Shows, Korean TV Shows, Romantic TV Shows"/>
    <n v="3"/>
  </r>
  <r>
    <n v="5435"/>
    <s v="s5435"/>
    <x v="1"/>
    <s v="Magic Phone"/>
    <m/>
    <s v="Jin-woo Kim, Min-ji Park, In-jun Gwak, Gi-du Kim"/>
    <n v="4"/>
    <s v="South Korea"/>
    <s v="South Korea"/>
    <n v="1"/>
    <d v="2017-06-10T00:00:00"/>
    <n v="2016"/>
    <x v="6"/>
    <s v="1 Season"/>
    <n v="1"/>
    <s v=""/>
    <m/>
    <n v="1"/>
    <s v="International TV Shows, Korean TV Shows, Romantic TV Shows"/>
    <s v="International TV Shows"/>
    <s v="International TV Shows, Korean TV Shows, Romantic TV Shows"/>
    <n v="3"/>
  </r>
  <r>
    <n v="5436"/>
    <s v="s5436"/>
    <x v="1"/>
    <s v="Man to Man"/>
    <s v="Chang-Min Lee"/>
    <s v="Hae-Jin Park, Sung-woong Park, Min-jung Kim, Jung-an Chae, Jung-hoon Yeon, Hyun-sung Jang, Man-sik Jung, Shin-il Kang, Ho-jin Chun, In-ho Tae"/>
    <n v="10"/>
    <s v="South Korea"/>
    <s v="South Korea"/>
    <n v="1"/>
    <d v="2017-06-10T00:00:00"/>
    <n v="2017"/>
    <x v="1"/>
    <s v="1 Season"/>
    <n v="1"/>
    <s v=""/>
    <m/>
    <n v="1"/>
    <s v="Crime TV Shows, International TV Shows, Korean TV Shows"/>
    <s v="Crime TV Shows"/>
    <s v="Crime TV Shows, International TV Shows, Korean TV Shows"/>
    <n v="3"/>
  </r>
  <r>
    <n v="5437"/>
    <s v="s5437"/>
    <x v="1"/>
    <s v="My Little Baby"/>
    <m/>
    <s v="Ji-ho Oh, Soo-kyung Lee, Min-jae Kim, Ji-hyun Nam"/>
    <n v="4"/>
    <s v="South Korea"/>
    <s v="South Korea"/>
    <n v="1"/>
    <d v="2017-06-10T00:00:00"/>
    <n v="2016"/>
    <x v="6"/>
    <s v="1 Season"/>
    <n v="1"/>
    <s v=""/>
    <m/>
    <n v="1"/>
    <s v="Crime TV Shows, International TV Shows, Korean TV Shows"/>
    <s v="Crime TV Shows"/>
    <s v="Crime TV Shows, International TV Shows, Korean TV Shows"/>
    <n v="3"/>
  </r>
  <r>
    <n v="5438"/>
    <s v="s5438"/>
    <x v="1"/>
    <s v="Singles Villa"/>
    <m/>
    <s v="Joe Cheng, Lulu Xu, Jiro Wang, Viann Zhang, Han Chengyu"/>
    <n v="5"/>
    <s v="China"/>
    <s v="China"/>
    <n v="1"/>
    <d v="2017-06-10T00:00:00"/>
    <n v="2015"/>
    <x v="1"/>
    <s v="1 Season"/>
    <n v="1"/>
    <s v=""/>
    <m/>
    <n v="1"/>
    <s v="International TV Shows, Romantic TV Shows, TV Dramas"/>
    <s v="International TV Shows"/>
    <s v="International TV Shows, Romantic TV Shows, TV Dramas"/>
    <n v="3"/>
  </r>
  <r>
    <n v="5439"/>
    <s v="s5439"/>
    <x v="1"/>
    <s v="Under the Black Moonlight"/>
    <m/>
    <s v="Tae-hyun Nam, Soo-yeon Kim, Seo-ra Kim, Tae-hwan Kang, Young-jo Yang"/>
    <n v="5"/>
    <s v="South Korea"/>
    <s v="South Korea"/>
    <n v="1"/>
    <d v="2017-06-10T00:00:00"/>
    <n v="2016"/>
    <x v="1"/>
    <s v="1 Season"/>
    <n v="1"/>
    <s v=""/>
    <m/>
    <n v="1"/>
    <s v="International TV Shows, Korean TV Shows, TV Dramas"/>
    <s v="International TV Shows"/>
    <s v="International TV Shows, Korean TV Shows, TV Dramas"/>
    <n v="3"/>
  </r>
  <r>
    <n v="5440"/>
    <s v="s5440"/>
    <x v="1"/>
    <s v="My Only Love Song"/>
    <m/>
    <s v="Seung-yeon Gong, Jong-hyun Lee, Yeon-seo Kim, Bo-hyun Ahn, Jai-jin Lee, Joo-hyung Park"/>
    <n v="6"/>
    <s v="South Korea"/>
    <s v="South Korea"/>
    <n v="1"/>
    <d v="2017-06-09T00:00:00"/>
    <n v="2017"/>
    <x v="5"/>
    <s v="1 Season"/>
    <n v="1"/>
    <s v=""/>
    <m/>
    <n v="1"/>
    <s v="International TV Shows, Korean TV Shows, Romantic TV Shows"/>
    <s v="International TV Shows"/>
    <s v="International TV Shows, Korean TV Shows, Romantic TV Shows"/>
    <n v="3"/>
  </r>
  <r>
    <n v="5445"/>
    <s v="s5445"/>
    <x v="1"/>
    <s v="Crashing"/>
    <m/>
    <s v="Phoebe Waller-Bridge, Jonathan Bailey, Adrian Scarborough, Damien Molony, Louise Ford, Julie Dray, Amit Shah"/>
    <n v="7"/>
    <s v="United Kingdom"/>
    <s v="United Kingdom"/>
    <n v="1"/>
    <d v="2017-06-02T00:00:00"/>
    <n v="2016"/>
    <x v="5"/>
    <s v="1 Season"/>
    <n v="1"/>
    <s v=""/>
    <m/>
    <n v="1"/>
    <s v="British TV Shows, International TV Shows, Romantic TV Shows"/>
    <s v="British TV Shows"/>
    <s v="British TV Shows, International TV Shows, Romantic TV Shows"/>
    <n v="3"/>
  </r>
  <r>
    <n v="5446"/>
    <s v="s5446"/>
    <x v="1"/>
    <s v="Flaked"/>
    <m/>
    <s v="Will Arnett, David Sullivan, Ruth Kearney, George Basil, Lina Esco, Travis Mills, Robert Wisdom, Mark Boone Junior, Matthew Willig, Heather Graham, Kirstie Alley, Sab Shimono, Christopher Mintz-Plasse, Minerva Garcia, Jeff Daniel Phillips"/>
    <n v="15"/>
    <s v="United States"/>
    <s v="United States"/>
    <n v="1"/>
    <d v="2017-06-02T00:00:00"/>
    <n v="2017"/>
    <x v="5"/>
    <s v="2 Season"/>
    <n v="2"/>
    <s v=""/>
    <m/>
    <n v="2"/>
    <s v="TV Comedies, TV Dramas"/>
    <s v="TV Comedies"/>
    <s v="TV Comedies, TV Dramas"/>
    <n v="2"/>
  </r>
  <r>
    <n v="5458"/>
    <s v="s5458"/>
    <x v="1"/>
    <s v="Mind Game"/>
    <m/>
    <s v="Tay Ping Hui, Joanne Peh, Zhang Yaodong, Paige Chua, Akit Tay"/>
    <n v="5"/>
    <s v="Singapore"/>
    <s v="Singapore"/>
    <n v="1"/>
    <d v="2017-06-01T00:00:00"/>
    <n v="2015"/>
    <x v="1"/>
    <s v="1 Season"/>
    <n v="1"/>
    <s v=""/>
    <m/>
    <n v="1"/>
    <s v="Crime TV Shows, International TV Shows, TV Dramas"/>
    <s v="Crime TV Shows"/>
    <s v="Crime TV Shows, International TV Shows, TV Dramas"/>
    <n v="3"/>
  </r>
  <r>
    <n v="5459"/>
    <s v="s5459"/>
    <x v="1"/>
    <s v="Miniforce"/>
    <m/>
    <s v="Sang-hyun Um, Jeong-hwa Yang, Tae-yeol Jeon, Yong-woo Shin, So-yeong Lee, Wan-kyung Sung, Soyeon, Jin-wook Hong, Yeong-wung Jeong"/>
    <n v="9"/>
    <m/>
    <m/>
    <n v="0"/>
    <d v="2017-06-01T00:00:00"/>
    <n v="2016"/>
    <x v="8"/>
    <s v="1 Season"/>
    <n v="1"/>
    <s v=""/>
    <m/>
    <n v="1"/>
    <s v="Kids' TV, Korean TV Shows"/>
    <s v="Kids' TV"/>
    <s v="Kids' TV, Korean TV Shows"/>
    <n v="2"/>
  </r>
  <r>
    <n v="5460"/>
    <s v="s5460"/>
    <x v="1"/>
    <s v="Off Camera"/>
    <m/>
    <s v="Sam Jones"/>
    <n v="1"/>
    <s v="United States"/>
    <s v="United States"/>
    <n v="1"/>
    <d v="2017-06-01T00:00:00"/>
    <n v="2015"/>
    <x v="5"/>
    <s v="3 Season"/>
    <n v="3"/>
    <s v=""/>
    <m/>
    <n v="3"/>
    <s v="Stand-Up Comedy &amp; Talk Shows"/>
    <s v="Stand-Up Comedy &amp; Talk Shows"/>
    <s v="Stand-Up Comedy &amp; Talk Shows"/>
    <n v="1"/>
  </r>
  <r>
    <n v="5465"/>
    <s v="s5465"/>
    <x v="1"/>
    <s v="The Day Will Come"/>
    <m/>
    <s v="Sofie Gr√•b√∏l, Lars Mikkelsen, Harald Kaiser Hermann, Albert Rudbeck Lindhardt, Laurids Skovgaard Andersen, S√∏ren S√¶tter Lassen, Sonja Richter, David Dencik, Solbj√∏rg H√∏jfeldt, Lars Ranthe"/>
    <n v="10"/>
    <s v="Denmark"/>
    <s v="Denmark"/>
    <n v="1"/>
    <d v="2017-06-01T00:00:00"/>
    <n v="2016"/>
    <x v="1"/>
    <s v="1 Season"/>
    <n v="1"/>
    <s v=""/>
    <m/>
    <n v="1"/>
    <s v="International TV Shows, TV Dramas"/>
    <s v="International TV Shows"/>
    <s v="International TV Shows, TV Dramas"/>
    <n v="2"/>
  </r>
  <r>
    <n v="5466"/>
    <s v="s5466"/>
    <x v="1"/>
    <s v="The Dream Job"/>
    <m/>
    <s v="Hugo Ng, Shaun Chen, Jeanette Aw, Rebecca Lim, Zhang Zhenhuan, Ian Fang"/>
    <n v="6"/>
    <s v="Singapore"/>
    <s v="Singapore"/>
    <n v="1"/>
    <d v="2017-06-01T00:00:00"/>
    <n v="2016"/>
    <x v="1"/>
    <s v="1 Season"/>
    <n v="1"/>
    <s v=""/>
    <m/>
    <n v="1"/>
    <s v="International TV Shows, TV Dramas"/>
    <s v="International TV Shows"/>
    <s v="International TV Shows, TV Dramas"/>
    <n v="2"/>
  </r>
  <r>
    <n v="5471"/>
    <s v="s5471"/>
    <x v="1"/>
    <s v="Bloodline"/>
    <m/>
    <s v="Kyle Chandler, Ben Mendelsohn, Sissy Spacek, Linda Cardellini, Norbert Leo Butz, Jacinda Barrett, Jamie McShane, John Leguizamo, Enrique Murciano, Sam Shepard, Chlo√´ Sevigny, Andrea Riseborough, Beau Bridges, Taylor Rouviere, Owen Teague, Brandon Larracuente"/>
    <n v="16"/>
    <s v="United States"/>
    <s v="United States"/>
    <n v="1"/>
    <d v="2017-05-26T00:00:00"/>
    <n v="2017"/>
    <x v="5"/>
    <s v="3 Season"/>
    <n v="3"/>
    <s v=""/>
    <m/>
    <n v="3"/>
    <s v="TV Dramas, TV Mysteries, TV Thrillers"/>
    <s v="TV Dramas"/>
    <s v="TV Dramas, TV Mysteries, TV Thrillers"/>
    <n v="3"/>
  </r>
  <r>
    <n v="5478"/>
    <s v="s5478"/>
    <x v="1"/>
    <s v="Highland: Thailand's Marijuana Awakening"/>
    <m/>
    <s v="Sebastian Perry"/>
    <n v="1"/>
    <s v="Thailand"/>
    <s v="Thailand"/>
    <n v="1"/>
    <d v="2017-05-19T00:00:00"/>
    <n v="2017"/>
    <x v="5"/>
    <s v="1 Season"/>
    <n v="1"/>
    <s v=""/>
    <m/>
    <n v="1"/>
    <s v="Docuseries, International TV Shows"/>
    <s v="Docuseries"/>
    <s v="Docuseries, International TV Shows"/>
    <n v="2"/>
  </r>
  <r>
    <n v="5480"/>
    <s v="s5480"/>
    <x v="1"/>
    <s v="The Keepers"/>
    <m/>
    <m/>
    <n v="0"/>
    <s v="United States"/>
    <s v="United States"/>
    <n v="1"/>
    <d v="2017-05-19T00:00:00"/>
    <n v="2017"/>
    <x v="5"/>
    <s v="1 Season"/>
    <n v="1"/>
    <s v=""/>
    <m/>
    <n v="1"/>
    <s v="Crime TV Shows, Docuseries, TV Mysteries"/>
    <s v="Crime TV Shows"/>
    <s v="Crime TV Shows, Docuseries, TV Mysteries"/>
    <n v="3"/>
  </r>
  <r>
    <n v="5489"/>
    <s v="s5489"/>
    <x v="1"/>
    <s v="All Hail King Julien: Exiled"/>
    <m/>
    <s v="Danny Jacobs, Andy Richter, Kevin Michael Richardson, India de Beaufort, Jeff Bennett, Maurice LaMarche"/>
    <n v="6"/>
    <m/>
    <m/>
    <n v="0"/>
    <d v="2017-05-12T00:00:00"/>
    <n v="2017"/>
    <x v="8"/>
    <s v="1 Season"/>
    <n v="1"/>
    <s v=""/>
    <m/>
    <n v="1"/>
    <s v="Kids' TV, TV Action &amp; Adventure, TV Comedies"/>
    <s v="Kids' TV"/>
    <s v="Kids' TV, TV Action &amp; Adventure, TV Comedies"/>
    <n v="3"/>
  </r>
  <r>
    <n v="5495"/>
    <s v="s5495"/>
    <x v="1"/>
    <s v="Kazoops!"/>
    <m/>
    <s v="Reece Pockney, Scott Langley, Alex Babic, Gemma Harvey, Jessica Hann, Emma Tate"/>
    <n v="6"/>
    <s v="Australia"/>
    <s v="Australia"/>
    <n v="1"/>
    <d v="2017-05-05T00:00:00"/>
    <n v="2017"/>
    <x v="0"/>
    <s v="3 Season"/>
    <n v="3"/>
    <s v=""/>
    <m/>
    <n v="3"/>
    <s v="Kids' TV"/>
    <s v="Kids' TV"/>
    <s v="Kids' TV"/>
    <n v="1"/>
  </r>
  <r>
    <n v="5510"/>
    <s v="s5510"/>
    <x v="1"/>
    <s v="Jumping Girl"/>
    <m/>
    <s v="Luna, U-kwon, Ha-na Jung, B-Bomb, Ha-seong Park"/>
    <n v="5"/>
    <s v="South Korea"/>
    <s v="South Korea"/>
    <n v="1"/>
    <d v="2017-04-28T00:00:00"/>
    <n v="2015"/>
    <x v="1"/>
    <s v="1 Season"/>
    <n v="1"/>
    <s v=""/>
    <m/>
    <n v="1"/>
    <s v="International TV Shows, Korean TV Shows, Romantic TV Shows"/>
    <s v="International TV Shows"/>
    <s v="International TV Shows, Korean TV Shows, Romantic TV Shows"/>
    <n v="3"/>
  </r>
  <r>
    <n v="5511"/>
    <s v="s5511"/>
    <x v="1"/>
    <s v="President"/>
    <m/>
    <s v="Su-jong Choi, Hee-Ra Ha, Jay Kim, Ji-hye Wang, Shin-il Kang"/>
    <n v="5"/>
    <s v="South Korea"/>
    <s v="South Korea"/>
    <n v="1"/>
    <d v="2017-04-28T00:00:00"/>
    <n v="2010"/>
    <x v="1"/>
    <s v="1 Season"/>
    <n v="1"/>
    <s v=""/>
    <m/>
    <n v="1"/>
    <s v="International TV Shows, Korean TV Shows, TV Dramas"/>
    <s v="International TV Shows"/>
    <s v="International TV Shows, Korean TV Shows, TV Dramas"/>
    <n v="3"/>
  </r>
  <r>
    <n v="5514"/>
    <s v="s5514"/>
    <x v="1"/>
    <s v="What in the World Happened?"/>
    <m/>
    <s v="Eun-mi Go, Jaehyo, Eun-Hyung Jo, Ha-yeon Kim, Shin Yi, Kwang-sun Park"/>
    <n v="6"/>
    <s v="South Korea"/>
    <s v="South Korea"/>
    <n v="1"/>
    <d v="2017-04-28T00:00:00"/>
    <n v="2015"/>
    <x v="1"/>
    <s v="1 Season"/>
    <n v="1"/>
    <s v=""/>
    <m/>
    <n v="1"/>
    <s v="International TV Shows, Korean TV Shows, Romantic TV Shows"/>
    <s v="International TV Shows"/>
    <s v="International TV Shows, Korean TV Shows, Romantic TV Shows"/>
    <n v="3"/>
  </r>
  <r>
    <n v="5515"/>
    <s v="s5515"/>
    <x v="1"/>
    <s v="Mar de Pl√°stico"/>
    <m/>
    <s v="Rodolfo Sancho, Bel√©n L√≥pez, Pedro Casablanc, Luis Fern√°ndez, Patrick Criado, Nya de la Rubia, Jes√∫s Castro, Fernando Cayo"/>
    <n v="8"/>
    <s v="Spain"/>
    <s v="Spain"/>
    <n v="1"/>
    <d v="2017-04-27T00:00:00"/>
    <n v="2017"/>
    <x v="5"/>
    <s v="2 Season"/>
    <n v="2"/>
    <s v=""/>
    <m/>
    <n v="2"/>
    <s v="Crime TV Shows, International TV Shows, Spanish-Language TV Shows"/>
    <s v="Crime TV Shows"/>
    <s v="Crime TV Shows, International TV Shows, Spanish-Language TV Shows"/>
    <n v="3"/>
  </r>
  <r>
    <n v="5520"/>
    <s v="s5520"/>
    <x v="1"/>
    <s v="Fangbone"/>
    <m/>
    <s v="Taylor Abrahamse, Colin Doyle, Juan Chioran, Kathleen Laskey, Stacey DePass, Mike Kiss"/>
    <n v="6"/>
    <s v="Canada"/>
    <s v="Canada"/>
    <n v="1"/>
    <d v="2017-04-22T00:00:00"/>
    <n v="2016"/>
    <x v="8"/>
    <s v="1 Season"/>
    <n v="1"/>
    <s v=""/>
    <m/>
    <n v="1"/>
    <s v="Kids' TV, TV Comedies"/>
    <s v="Kids' TV"/>
    <s v="Kids' TV, TV Comedies"/>
    <n v="2"/>
  </r>
  <r>
    <n v="5521"/>
    <s v="s5521"/>
    <x v="1"/>
    <s v="Girlboss"/>
    <m/>
    <s v="Britt Robertson, Ellie Reed, Johnny Simmons, Alphonso Mcauley"/>
    <n v="4"/>
    <s v="United States"/>
    <s v="United States"/>
    <n v="1"/>
    <d v="2017-04-21T00:00:00"/>
    <n v="2017"/>
    <x v="5"/>
    <s v="1 Season"/>
    <n v="1"/>
    <s v=""/>
    <m/>
    <n v="1"/>
    <s v="TV Comedies"/>
    <s v="TV Comedies"/>
    <s v="TV Comedies"/>
    <n v="1"/>
  </r>
  <r>
    <n v="5522"/>
    <s v="s5522"/>
    <x v="1"/>
    <s v="Hot Girls Wanted: Turned On"/>
    <s v="Jill Bauer, Ronna Gradus, Rashida Jones"/>
    <m/>
    <n v="0"/>
    <s v="United States"/>
    <s v="United States"/>
    <n v="1"/>
    <d v="2017-04-21T00:00:00"/>
    <n v="2017"/>
    <x v="5"/>
    <s v="1 Season"/>
    <n v="1"/>
    <s v=""/>
    <m/>
    <n v="1"/>
    <s v="Docuseries"/>
    <s v="Docuseries"/>
    <s v="Docuseries"/>
    <n v="1"/>
  </r>
  <r>
    <n v="5524"/>
    <s v="s5524"/>
    <x v="1"/>
    <s v="The Mr. Peabody and Sherman Show"/>
    <m/>
    <s v="Chris Parnell, Max Charles, Dieter Jansen, Da'Vine Joy Randolph"/>
    <n v="4"/>
    <s v="United States"/>
    <s v="United States"/>
    <n v="1"/>
    <d v="2017-04-21T00:00:00"/>
    <n v="2017"/>
    <x v="8"/>
    <s v="4 Season"/>
    <n v="4"/>
    <s v=""/>
    <m/>
    <n v="4"/>
    <s v="Kids' TV, TV Comedies"/>
    <s v="Kids' TV"/>
    <s v="Kids' TV, TV Comedies"/>
    <n v="2"/>
  </r>
  <r>
    <n v="5538"/>
    <s v="s5538"/>
    <x v="1"/>
    <s v="The Miracle"/>
    <m/>
    <s v="Donghyun Kim, Nahyun, Yang Hak Jin, Yoon Hwa Hong"/>
    <n v="4"/>
    <s v="South Korea"/>
    <s v="South Korea"/>
    <n v="1"/>
    <d v="2017-04-10T00:00:00"/>
    <n v="2016"/>
    <x v="1"/>
    <s v="1 Season"/>
    <n v="1"/>
    <s v=""/>
    <m/>
    <n v="1"/>
    <s v="International TV Shows, Korean TV Shows, TV Dramas"/>
    <s v="International TV Shows"/>
    <s v="International TV Shows, Korean TV Shows, TV Dramas"/>
    <n v="3"/>
  </r>
  <r>
    <n v="5539"/>
    <s v="s5539"/>
    <x v="1"/>
    <s v="The Get Down"/>
    <m/>
    <s v="Justice Smith, Shameik Moore, Herizen Guardiola, Skylan Brooks, Tremaine Brown, Jr., Yahya Abdul-Mateen II, Jimmy Smits, Giancarlo Esposito, Kevin Corrigan, Stefanee Martin, Shyrley Rodriguez, Eric Bogosian, Michel Gill, Mamoudou Athie"/>
    <n v="15"/>
    <s v="United States"/>
    <s v="United States"/>
    <n v="1"/>
    <d v="2017-04-07T00:00:00"/>
    <n v="2017"/>
    <x v="5"/>
    <s v="2 Season"/>
    <n v="2"/>
    <s v=""/>
    <m/>
    <n v="2"/>
    <s v="TV Dramas"/>
    <s v="TV Dramas"/>
    <s v="TV Dramas"/>
    <n v="1"/>
  </r>
  <r>
    <n v="5543"/>
    <s v="s5543"/>
    <x v="1"/>
    <s v="Burned Cocoon"/>
    <m/>
    <s v="Yavuz Bing√∂l, Basak K√∂kl√ºkaya, √áolpan Ilhan, Mustafa Alabora, Sedef Avcƒ±, Ay√ßa ƒ∞nci, Tuncer Necmioƒülu, Serdar √ñzer"/>
    <n v="8"/>
    <s v="Turkey"/>
    <s v="Turkey"/>
    <n v="1"/>
    <d v="2017-04-01T00:00:00"/>
    <n v="2005"/>
    <x v="5"/>
    <s v="1 Season"/>
    <n v="1"/>
    <s v=""/>
    <m/>
    <n v="1"/>
    <s v="International TV Shows, TV Dramas"/>
    <s v="International TV Shows"/>
    <s v="International TV Shows, TV Dramas"/>
    <n v="2"/>
  </r>
  <r>
    <n v="5555"/>
    <s v="s5555"/>
    <x v="1"/>
    <s v="Five Came Back"/>
    <s v="Laurent Bouzereau"/>
    <s v="Steven Spielberg, Guillermo del Toro, Lawrence Kasdan, Francis Ford Coppola, Paul Greengrass, Meryl Streep"/>
    <n v="6"/>
    <m/>
    <m/>
    <n v="0"/>
    <d v="2017-03-31T00:00:00"/>
    <n v="2017"/>
    <x v="5"/>
    <s v="1 Season"/>
    <n v="1"/>
    <s v=""/>
    <m/>
    <n v="1"/>
    <s v="Docuseries"/>
    <s v="Docuseries"/>
    <s v="Docuseries"/>
    <n v="1"/>
  </r>
  <r>
    <n v="5556"/>
    <s v="s5556"/>
    <x v="1"/>
    <s v="Hoff the Record"/>
    <s v="Gordon Anderson"/>
    <s v="David Hasselhoff, Asim Chaudhry, Fergus Craig, Mark Quartley, Ella Smith, Brett Goldstein"/>
    <n v="6"/>
    <s v="United Kingdom"/>
    <s v="United Kingdom"/>
    <n v="1"/>
    <d v="2017-03-31T00:00:00"/>
    <n v="2016"/>
    <x v="5"/>
    <s v="2 Season"/>
    <n v="2"/>
    <s v=""/>
    <m/>
    <n v="2"/>
    <s v="British TV Shows, TV Comedies"/>
    <s v="British TV Shows"/>
    <s v="British TV Shows, TV Comedies"/>
    <n v="2"/>
  </r>
  <r>
    <n v="5559"/>
    <s v="s5559"/>
    <x v="1"/>
    <s v="Bottersnikes &amp; Gumbles"/>
    <m/>
    <s v="Jason Callender, Kathryn Drysdale, Akiya Henry, Jeff Rawle, Richard Grieve, Simone Craddock, Alex Babic, Miriam Margolyes"/>
    <n v="8"/>
    <s v="United States"/>
    <s v="United States, United Kingdom, Australia"/>
    <n v="3"/>
    <d v="2017-03-24T00:00:00"/>
    <n v="2017"/>
    <x v="8"/>
    <s v="2 Season"/>
    <n v="2"/>
    <s v=""/>
    <m/>
    <n v="2"/>
    <s v="British TV Shows, Kids' TV"/>
    <s v="British TV Shows"/>
    <s v="British TV Shows, Kids' TV"/>
    <n v="2"/>
  </r>
  <r>
    <n v="5563"/>
    <s v="s5563"/>
    <x v="1"/>
    <s v="Dave Chappelle"/>
    <s v="Stan Lathan"/>
    <s v="Dave Chappelle"/>
    <n v="1"/>
    <s v="United States"/>
    <s v="United States"/>
    <n v="1"/>
    <d v="2017-03-21T00:00:00"/>
    <n v="2017"/>
    <x v="5"/>
    <s v="1 Season"/>
    <n v="1"/>
    <s v=""/>
    <m/>
    <n v="1"/>
    <s v="Stand-Up Comedy &amp; Talk Shows, TV Comedies"/>
    <s v="Stand-Up Comedy &amp; Talk Shows"/>
    <s v="Stand-Up Comedy &amp; Talk Shows, TV Comedies"/>
    <n v="2"/>
  </r>
  <r>
    <n v="5564"/>
    <s v="s5564"/>
    <x v="1"/>
    <s v="One-Punch Man"/>
    <m/>
    <s v="Makoto Furukawa, Kaito Ishikawa, Yuki Kaji, Aoi Yuki, Kazuhiro Yamaji, Kenjiro Tsuda, Minami Takayama, Tessho Genda"/>
    <n v="8"/>
    <s v="Japan"/>
    <s v="Japan"/>
    <n v="1"/>
    <d v="2017-03-20T00:00:00"/>
    <n v="2015"/>
    <x v="1"/>
    <s v="1 Season"/>
    <n v="1"/>
    <s v=""/>
    <m/>
    <n v="1"/>
    <s v="Anime Series, Crime TV Shows, International TV Shows"/>
    <s v="Anime Series"/>
    <s v="Anime Series, Crime TV Shows, International TV Shows"/>
    <n v="3"/>
  </r>
  <r>
    <n v="5567"/>
    <s v="s5567"/>
    <x v="1"/>
    <s v="Julie's Greenroom"/>
    <m/>
    <s v="Julie Andrews, Giullian Yao Gioiello, Jennifer Barnhart, Tyler Bunch, Frankie Cordero, Stephanie D'Abruzzo, Dorien Davies, John Kennedy, John Tartaglia"/>
    <n v="9"/>
    <s v="United States"/>
    <s v="United States"/>
    <n v="1"/>
    <d v="2017-03-17T00:00:00"/>
    <n v="2017"/>
    <x v="0"/>
    <s v="1 Season"/>
    <n v="1"/>
    <s v=""/>
    <m/>
    <n v="1"/>
    <s v="Kids' TV"/>
    <s v="Kids' TV"/>
    <s v="Kids' TV"/>
    <n v="1"/>
  </r>
  <r>
    <n v="5568"/>
    <s v="s5568"/>
    <x v="1"/>
    <s v="Outback Truckers"/>
    <m/>
    <m/>
    <n v="0"/>
    <s v="Australia"/>
    <s v="Australia"/>
    <n v="1"/>
    <d v="2017-03-17T00:00:00"/>
    <n v="2015"/>
    <x v="5"/>
    <s v="3 Season"/>
    <n v="3"/>
    <s v=""/>
    <m/>
    <n v="3"/>
    <s v="Reality TV"/>
    <s v="Reality TV"/>
    <s v="Reality TV"/>
    <n v="1"/>
  </r>
  <r>
    <n v="5570"/>
    <s v="s5570"/>
    <x v="1"/>
    <s v="Samurai Gourmet"/>
    <m/>
    <s v="Naoto Takenaka, Tetsuji Tamayama, Honami Suzuki"/>
    <n v="3"/>
    <s v="Japan"/>
    <s v="Japan"/>
    <n v="1"/>
    <d v="2017-03-17T00:00:00"/>
    <n v="2017"/>
    <x v="6"/>
    <s v="1 Season"/>
    <n v="1"/>
    <s v=""/>
    <m/>
    <n v="1"/>
    <s v="International TV Shows, TV Dramas"/>
    <s v="International TV Shows"/>
    <s v="International TV Shows, TV Dramas"/>
    <n v="2"/>
  </r>
  <r>
    <n v="5576"/>
    <s v="s5576"/>
    <x v="1"/>
    <s v="Cheer Squad"/>
    <m/>
    <m/>
    <n v="0"/>
    <s v="United States"/>
    <s v="United States"/>
    <n v="1"/>
    <d v="2017-03-14T00:00:00"/>
    <n v="2016"/>
    <x v="6"/>
    <s v="1 Season"/>
    <n v="1"/>
    <s v=""/>
    <m/>
    <n v="1"/>
    <s v="Reality TV, Teen TV Shows"/>
    <s v="Reality TV"/>
    <s v="Reality TV, Teen TV Shows"/>
    <n v="2"/>
  </r>
  <r>
    <n v="5579"/>
    <s v="s5579"/>
    <x v="1"/>
    <s v="Buddy Thunderstruck"/>
    <m/>
    <s v="Brian Atkinson, Ted Raimi, Harry Chaskin, Justin Michael, Debi Derryberry, Philip Maurice Hayes, Leigh Kelly, J.D. Ryznar, Nick Shakoour, Ryan Wiesbrock, Clark Wiesbrock"/>
    <n v="11"/>
    <s v="United States"/>
    <s v="United States"/>
    <n v="1"/>
    <d v="2017-03-10T00:00:00"/>
    <n v="2017"/>
    <x v="8"/>
    <s v="1 Season"/>
    <n v="1"/>
    <s v=""/>
    <m/>
    <n v="1"/>
    <s v="Kids' TV, TV Comedies"/>
    <s v="Kids' TV"/>
    <s v="Kids' TV, TV Comedies"/>
    <n v="2"/>
  </r>
  <r>
    <n v="5581"/>
    <s v="s5581"/>
    <x v="1"/>
    <s v="One More Time"/>
    <m/>
    <s v="L, So-hui Yoon, Gi-du Kim, Chang-hwan Kim, Ji Su, Tae-im Lee, Nam-gil Kang"/>
    <n v="7"/>
    <s v="South Korea"/>
    <s v="South Korea"/>
    <n v="1"/>
    <d v="2017-03-10T00:00:00"/>
    <n v="2016"/>
    <x v="1"/>
    <s v="1 Season"/>
    <n v="1"/>
    <s v=""/>
    <m/>
    <n v="1"/>
    <s v="International TV Shows, Korean TV Shows, Romantic TV Shows"/>
    <s v="International TV Shows"/>
    <s v="International TV Shows, Korean TV Shows, Romantic TV Shows"/>
    <n v="3"/>
  </r>
  <r>
    <n v="5584"/>
    <s v="s5584"/>
    <x v="1"/>
    <s v="Love Is in the Air"/>
    <m/>
    <s v="Murat √únalmƒ±≈ü, Birce Akalay, Selen Soyder, Erman Okay, Kanbolat Gorkem Arslan, Levent Yilmaz, Ayseg√ºl G√ºnay, Selma Kutluƒü, Ulvi Alacakaptan, ƒ∞pek Erdem, Yilmaz Calayir, Isil Y√ºcesoy"/>
    <n v="12"/>
    <s v="United Kingdom"/>
    <s v="United Kingdom"/>
    <n v="1"/>
    <d v="2017-03-01T00:00:00"/>
    <n v="2010"/>
    <x v="1"/>
    <s v="1 Season"/>
    <n v="1"/>
    <s v=""/>
    <m/>
    <n v="1"/>
    <s v="International TV Shows, TV Dramas"/>
    <s v="International TV Shows"/>
    <s v="International TV Shows, TV Dramas"/>
    <n v="2"/>
  </r>
  <r>
    <n v="5586"/>
    <s v="s5586"/>
    <x v="1"/>
    <s v="Tong: Memories"/>
    <m/>
    <s v="Lee Hak Joo, Ji-an Kim, Jae-yoon Lee, Heo Ji Won, Yang Hak Jin, Choi Yeong Min"/>
    <n v="6"/>
    <s v="South Korea"/>
    <s v="South Korea"/>
    <n v="1"/>
    <d v="2017-03-01T00:00:00"/>
    <n v="2016"/>
    <x v="5"/>
    <s v="1 Season"/>
    <n v="1"/>
    <s v=""/>
    <m/>
    <n v="1"/>
    <s v="International TV Shows, Korean TV Shows, TV Action &amp; Adventure"/>
    <s v="International TV Shows"/>
    <s v="International TV Shows, Korean TV Shows, TV Action &amp; Adventure"/>
    <n v="3"/>
  </r>
  <r>
    <n v="5592"/>
    <s v="s5592"/>
    <x v="1"/>
    <s v="Legend Quest"/>
    <m/>
    <s v="Benny Emmanuel, Mayt√© Cordeiro, Andr√©s Couturier, Ricardo O'Farrill, Alondra Hidalgo, Alejandro Villeli, Sof√≠a Ni√±o de Rivera, Johnny Rose, Annemarie Blanco, Oscar Cheda, Paul Tei, Cydney J. Fam, Lisa Grossman"/>
    <n v="13"/>
    <s v="Mexico"/>
    <s v="Mexico"/>
    <n v="1"/>
    <d v="2017-02-24T00:00:00"/>
    <n v="2017"/>
    <x v="8"/>
    <s v="1 Season"/>
    <n v="1"/>
    <s v=""/>
    <m/>
    <n v="1"/>
    <s v="Kids' TV"/>
    <s v="Kids' TV"/>
    <s v="Kids' TV"/>
    <n v="1"/>
  </r>
  <r>
    <n v="5593"/>
    <s v="s5593"/>
    <x v="1"/>
    <s v="The Sound of Your Heart"/>
    <m/>
    <s v="Kwang-soo Lee, Dae-Myung Kim, So-min Jung, Byeong-ok Kim, Mi-kyung Kim"/>
    <n v="5"/>
    <s v="South Korea"/>
    <s v="South Korea"/>
    <n v="1"/>
    <d v="2017-02-24T00:00:00"/>
    <n v="2016"/>
    <x v="1"/>
    <s v="1 Season"/>
    <n v="1"/>
    <s v=""/>
    <m/>
    <n v="1"/>
    <s v="International TV Shows, Korean TV Shows, TV Comedies"/>
    <s v="International TV Shows"/>
    <s v="International TV Shows, Korean TV Shows, TV Comedies"/>
    <n v="3"/>
  </r>
  <r>
    <n v="5594"/>
    <s v="s5594"/>
    <x v="1"/>
    <s v="Love Me As I Am"/>
    <m/>
    <s v="Alper Saldƒ±ran, Zeynep √áamcƒ±, Burcu Altƒ±n, Umut Kurt, Eda Ece, Ozan Osmanpa≈üaoƒülu, Mert Turak, Burcu Biricik, Yusuf Akg√ºn, Selen U√ßer"/>
    <n v="10"/>
    <s v="Turkey"/>
    <s v="Turkey"/>
    <n v="1"/>
    <d v="2017-02-22T00:00:00"/>
    <n v="2015"/>
    <x v="6"/>
    <s v="3 Season"/>
    <n v="3"/>
    <s v=""/>
    <m/>
    <n v="3"/>
    <s v="International TV Shows, Romantic TV Shows, TV Comedies"/>
    <s v="International TV Shows"/>
    <s v="International TV Shows, Romantic TV Shows, TV Comedies"/>
    <n v="3"/>
  </r>
  <r>
    <n v="5599"/>
    <s v="s5599"/>
    <x v="1"/>
    <s v="Love for Ten: Generation of Youth"/>
    <m/>
    <s v="Sung-yeol Lee, Ji-hyun Nam, Clara Lee, Jin Won"/>
    <n v="4"/>
    <s v="South Korea"/>
    <s v="South Korea"/>
    <n v="1"/>
    <d v="2017-02-17T00:00:00"/>
    <n v="2013"/>
    <x v="1"/>
    <s v="1 Season"/>
    <n v="1"/>
    <s v=""/>
    <m/>
    <n v="1"/>
    <s v="International TV Shows, Korean TV Shows, Romantic TV Shows"/>
    <s v="International TV Shows"/>
    <s v="International TV Shows, Korean TV Shows, Romantic TV Shows"/>
    <n v="3"/>
  </r>
  <r>
    <n v="5602"/>
    <s v="s5602"/>
    <x v="1"/>
    <s v="Nightmare High"/>
    <m/>
    <s v="So-hyun Kim, Min-hyuk Lee, Ki-joon Uhm, Da-Ye Kim, Seung-do Baek, Shin-ae Seo"/>
    <n v="6"/>
    <s v="South Korea"/>
    <s v="South Korea"/>
    <n v="1"/>
    <d v="2017-02-15T00:00:00"/>
    <n v="2016"/>
    <x v="1"/>
    <s v="1 Season"/>
    <n v="1"/>
    <s v=""/>
    <m/>
    <n v="1"/>
    <s v="International TV Shows, Korean TV Shows, TV Dramas"/>
    <s v="International TV Shows"/>
    <s v="International TV Shows, Korean TV Shows, TV Dramas"/>
    <n v="3"/>
  </r>
  <r>
    <n v="5604"/>
    <s v="s5604"/>
    <x v="1"/>
    <s v="Spark"/>
    <m/>
    <s v="Jong-chan Na, Bo-ra Nam, Da-young Joo, Yeo One, Ki-sung Bae, Jin-joo Park, Eun-soo Kwon"/>
    <n v="7"/>
    <s v="South Korea"/>
    <s v="South Korea"/>
    <n v="1"/>
    <d v="2017-02-15T00:00:00"/>
    <n v="2016"/>
    <x v="6"/>
    <s v="1 Season"/>
    <n v="1"/>
    <s v=""/>
    <m/>
    <n v="1"/>
    <s v="International TV Shows, Korean TV Shows, Romantic TV Shows"/>
    <s v="International TV Shows"/>
    <s v="International TV Shows, Korean TV Shows, Romantic TV Shows"/>
    <n v="3"/>
  </r>
  <r>
    <n v="5609"/>
    <s v="s5609"/>
    <x v="1"/>
    <s v="White Nights"/>
    <m/>
    <s v="Yo-Won Lee, Goo Jin, U-ie, Hae-in Jung, Gook-hwan Jeon, Han-yong Jeong"/>
    <n v="6"/>
    <s v="South Korea"/>
    <s v="South Korea"/>
    <n v="1"/>
    <d v="2017-02-14T00:00:00"/>
    <n v="2016"/>
    <x v="1"/>
    <s v="1 Season"/>
    <n v="1"/>
    <s v=""/>
    <m/>
    <n v="1"/>
    <s v="International TV Shows, Korean TV Shows, TV Dramas"/>
    <s v="International TV Shows"/>
    <s v="International TV Shows, Korean TV Shows, TV Dramas"/>
    <n v="3"/>
  </r>
  <r>
    <n v="5610"/>
    <s v="s5610"/>
    <x v="1"/>
    <s v="Cyborg 009: Call of Justice"/>
    <m/>
    <s v="Keisuke Koumoto, Risa Taneda, Misato Fukuen, Takuya Sato, Satoshi Hino, Kenji Nomura, Mitsuaki Madono, Setsuji Sato, Haruki Ishiya, Ryo Sugisaki, Yui Makino, Kazuhiko Inoue, Yuko Kaida"/>
    <n v="13"/>
    <s v="Japan"/>
    <s v="Japan"/>
    <n v="1"/>
    <d v="2017-02-10T00:00:00"/>
    <n v="2017"/>
    <x v="1"/>
    <s v="1 Season"/>
    <n v="1"/>
    <s v=""/>
    <m/>
    <n v="1"/>
    <s v="Anime Series, International TV Shows"/>
    <s v="Anime Series"/>
    <s v="Anime Series, International TV Shows"/>
    <n v="2"/>
  </r>
  <r>
    <n v="5641"/>
    <s v="s5641"/>
    <x v="1"/>
    <s v="We're Lalaloopsy"/>
    <m/>
    <s v="Mariee Devereux, Kazumi Evans, Maryke Hendrikse, Matt Hill, Diana Kaarina, Jocelyne Loewen, Sabrina Pitre"/>
    <n v="7"/>
    <s v="United States"/>
    <s v="United States"/>
    <n v="1"/>
    <d v="2017-01-10T00:00:00"/>
    <n v="2017"/>
    <x v="0"/>
    <s v="1 Season"/>
    <n v="1"/>
    <s v=""/>
    <m/>
    <n v="1"/>
    <s v="Kids' TV, TV Comedies"/>
    <s v="Kids' TV"/>
    <s v="Kids' TV, TV Comedies"/>
    <n v="2"/>
  </r>
  <r>
    <n v="5651"/>
    <s v="s5651"/>
    <x v="1"/>
    <s v="Star Trek: Deep Space Nine"/>
    <m/>
    <s v="Avery Brooks, Nana Visitor, Rene Auberjonois, Cirroc Lofton, Alexander Siddig, Colm Meaney, Armin Shimerman, Terry Farrell, Michael Dorn"/>
    <n v="9"/>
    <s v="United States"/>
    <s v="United States"/>
    <n v="1"/>
    <d v="2017-01-01T00:00:00"/>
    <n v="1999"/>
    <x v="1"/>
    <s v="7 Season"/>
    <n v="7"/>
    <s v=""/>
    <m/>
    <n v="7"/>
    <s v="TV Action &amp; Adventure, TV Sci-Fi &amp; Fantasy"/>
    <s v="TV Action &amp; Adventure"/>
    <s v="TV Action &amp; Adventure, TV Sci-Fi &amp; Fantasy"/>
    <n v="2"/>
  </r>
  <r>
    <n v="5654"/>
    <s v="s5654"/>
    <x v="1"/>
    <s v="My Runway"/>
    <m/>
    <s v="Ji-yeon Park, Dong-ho Kang, Chul-woong Kang, Bo-hyun Ahn, Hak Jin, Se-jin Park, Kisum"/>
    <n v="7"/>
    <s v="South Korea"/>
    <s v="South Korea"/>
    <n v="1"/>
    <d v="2016-12-30T00:00:00"/>
    <n v="2016"/>
    <x v="1"/>
    <s v="1 Season"/>
    <n v="1"/>
    <s v=""/>
    <m/>
    <n v="1"/>
    <s v="International TV Shows, Korean TV Shows, Romantic TV Shows"/>
    <s v="International TV Shows"/>
    <s v="International TV Shows, Korean TV Shows, Romantic TV Shows"/>
    <n v="3"/>
  </r>
  <r>
    <n v="5655"/>
    <s v="s5655"/>
    <x v="1"/>
    <s v="AJIN: Demi-Human"/>
    <m/>
    <s v="Mamoru Miyano, Yoshimasa Hosoya, Jun Fukuyama, Hochu Otsuka, Daisuke Hirakawa, Takahiro Sakurai, Mikako Komatsu, Hiroyuki Kinoshita, Aya Suzaki"/>
    <n v="9"/>
    <s v="Japan"/>
    <s v="Japan"/>
    <n v="1"/>
    <d v="2016-12-27T00:00:00"/>
    <n v="2016"/>
    <x v="5"/>
    <s v="2 Season"/>
    <n v="2"/>
    <s v=""/>
    <m/>
    <n v="2"/>
    <s v="Anime Series, International TV Shows"/>
    <s v="Anime Series"/>
    <s v="Anime Series, International TV Shows"/>
    <n v="2"/>
  </r>
  <r>
    <n v="5656"/>
    <s v="s5656"/>
    <x v="1"/>
    <s v="Chasing Cameron"/>
    <m/>
    <s v="Cameron Dallas, Aaron Carpenter, Taylor Caniff, Willie Jones, Trey Schafer, Bart Bordelon, Blake Gray"/>
    <n v="7"/>
    <s v="United States"/>
    <s v="United States"/>
    <n v="1"/>
    <d v="2016-12-27T00:00:00"/>
    <n v="2016"/>
    <x v="1"/>
    <s v="1 Season"/>
    <n v="1"/>
    <s v=""/>
    <m/>
    <n v="1"/>
    <s v="Reality TV, Teen TV Shows"/>
    <s v="Reality TV"/>
    <s v="Reality TV, Teen TV Shows"/>
    <n v="2"/>
  </r>
  <r>
    <n v="5659"/>
    <s v="s5659"/>
    <x v="1"/>
    <s v="Sense8"/>
    <m/>
    <s v="Tuppence Middleton, Brian J. Smith, Doona Bae, Max Riemelt, Naveen Andrews, Daryl Hannah, Freema Agyeman, Terrence Mann, Adam Shapiro, Max Mauff, Alfonso Herrera, Er√©ndira Ibarra, Aml Ameen, Jamie Clayton, Tina Desae, Miguel √Ångel Silvestre, Toby Onwumere, Joe Pantoliano"/>
    <n v="18"/>
    <s v="United States"/>
    <s v="United States"/>
    <n v="1"/>
    <d v="2016-12-23T00:00:00"/>
    <n v="2018"/>
    <x v="5"/>
    <s v="2 Season"/>
    <n v="2"/>
    <s v=""/>
    <m/>
    <n v="2"/>
    <s v="Crime TV Shows, TV Dramas, TV Mysteries"/>
    <s v="Crime TV Shows"/>
    <s v="Crime TV Shows, TV Dramas, TV Mysteries"/>
    <n v="3"/>
  </r>
  <r>
    <n v="5663"/>
    <s v="s5663"/>
    <x v="1"/>
    <s v="Crazyhead"/>
    <m/>
    <s v="Cara Theobold, Susan Wokoma, Riann Steele, Arinz√© Kene, Lewis Reeves, Tony Curran"/>
    <n v="6"/>
    <s v="United Kingdom"/>
    <s v="United Kingdom"/>
    <n v="1"/>
    <d v="2016-12-16T00:00:00"/>
    <n v="2016"/>
    <x v="5"/>
    <s v="1 Season"/>
    <n v="1"/>
    <s v=""/>
    <m/>
    <n v="1"/>
    <s v="British TV Shows, International TV Shows, TV Comedies"/>
    <s v="British TV Shows"/>
    <s v="British TV Shows, International TV Shows, TV Comedies"/>
    <n v="3"/>
  </r>
  <r>
    <n v="5666"/>
    <s v="s5666"/>
    <x v="1"/>
    <s v="Color of Woman"/>
    <m/>
    <s v="Jae Hee, Soo-kyung Lee, So-yi Yoon, Ji-ho Shim, Sang-Myeon Park, Joo-young Kim"/>
    <n v="6"/>
    <s v="South Korea"/>
    <s v="South Korea"/>
    <n v="1"/>
    <d v="2016-12-15T00:00:00"/>
    <n v="2012"/>
    <x v="6"/>
    <s v="1 Season"/>
    <n v="1"/>
    <s v=""/>
    <m/>
    <n v="1"/>
    <s v="International TV Shows, Korean TV Shows, Romantic TV Shows"/>
    <s v="International TV Shows"/>
    <s v="International TV Shows, Korean TV Shows, Romantic TV Shows"/>
    <n v="3"/>
  </r>
  <r>
    <n v="5668"/>
    <s v="s5668"/>
    <x v="1"/>
    <s v="Goodbye My Wife"/>
    <m/>
    <s v="Soo-hyun Hong, Si Won Ryu, Ji-yoon Park, Min-soo Kim, Julien Kang, Joo-eun Oh, Seong-mo Jeong"/>
    <n v="7"/>
    <s v="South Korea"/>
    <s v="South Korea"/>
    <n v="1"/>
    <d v="2016-12-15T00:00:00"/>
    <n v="2012"/>
    <x v="1"/>
    <s v="1 Season"/>
    <n v="1"/>
    <s v=""/>
    <m/>
    <n v="1"/>
    <s v="International TV Shows, Korean TV Shows, Romantic TV Shows"/>
    <s v="International TV Shows"/>
    <s v="International TV Shows, Korean TV Shows, Romantic TV Shows"/>
    <n v="3"/>
  </r>
  <r>
    <n v="5669"/>
    <s v="s5669"/>
    <x v="1"/>
    <s v="Happy And"/>
    <m/>
    <s v="Hee-Jin Lee, Hae-seong Kwon, Paul Stafford, Mi-ji Lee, Ik-tae Kim, Ki-hyeon Kim"/>
    <n v="6"/>
    <s v="South Korea"/>
    <s v="South Korea"/>
    <n v="1"/>
    <d v="2016-12-15T00:00:00"/>
    <n v="2012"/>
    <x v="1"/>
    <s v="1 Season"/>
    <n v="1"/>
    <s v=""/>
    <m/>
    <n v="1"/>
    <s v="International TV Shows, Korean TV Shows, TV Dramas"/>
    <s v="International TV Shows"/>
    <s v="International TV Shows, Korean TV Shows, TV Dramas"/>
    <n v="3"/>
  </r>
  <r>
    <n v="5670"/>
    <s v="s5670"/>
    <x v="1"/>
    <s v="Heaven's Garden"/>
    <m/>
    <s v="Bul-am Choi, Ho-Jeong Yoo, Sae-ron Kim, Chan-hee Kang, Woo-Sung Hyun, An Seo Hyun, Ho-Jin Kim"/>
    <n v="7"/>
    <s v="South Korea"/>
    <s v="South Korea"/>
    <n v="1"/>
    <d v="2016-12-15T00:00:00"/>
    <n v="2011"/>
    <x v="5"/>
    <s v="1 Season"/>
    <n v="1"/>
    <s v=""/>
    <m/>
    <n v="1"/>
    <s v="International TV Shows, Korean TV Shows, TV Dramas"/>
    <s v="International TV Shows"/>
    <s v="International TV Shows, Korean TV Shows, TV Dramas"/>
    <n v="3"/>
  </r>
  <r>
    <n v="5671"/>
    <s v="s5671"/>
    <x v="1"/>
    <s v="Ice Fantasy"/>
    <m/>
    <s v="Feng Shaofeng, Victoria Song, Ma Tianyu, Zhang Meng, Hee-seon Kim, Gong Beibi, Shao Bing, Hu Bing, Wang Duo"/>
    <n v="9"/>
    <s v="China"/>
    <s v="China"/>
    <n v="1"/>
    <d v="2016-12-15T00:00:00"/>
    <n v="2016"/>
    <x v="1"/>
    <s v="1 Season"/>
    <n v="1"/>
    <s v=""/>
    <m/>
    <n v="1"/>
    <s v="International TV Shows, TV Action &amp; Adventure, TV Sci-Fi &amp; Fantasy"/>
    <s v="International TV Shows"/>
    <s v="International TV Shows, TV Action &amp; Adventure, TV Sci-Fi &amp; Fantasy"/>
    <n v="3"/>
  </r>
  <r>
    <n v="5672"/>
    <s v="s5672"/>
    <x v="1"/>
    <s v="Immortal Classic"/>
    <m/>
    <s v="Jae-suk Han, Sun-Young Park, Du-shim Ko, Ye-jin Lim, Jong-hwan Choi, Ha-Nui Lee, Yun-Hoo Ko, Byeong-Ki Kim, Sun-kyung Kim, Yoon-Sik Baek"/>
    <n v="10"/>
    <s v="South Korea"/>
    <s v="South Korea"/>
    <n v="1"/>
    <d v="2016-12-15T00:00:00"/>
    <n v="2012"/>
    <x v="1"/>
    <s v="1 Season"/>
    <n v="1"/>
    <s v=""/>
    <m/>
    <n v="1"/>
    <s v="International TV Shows, Korean TV Shows, TV Dramas"/>
    <s v="International TV Shows"/>
    <s v="International TV Shows, Korean TV Shows, TV Dramas"/>
    <n v="3"/>
  </r>
  <r>
    <n v="5673"/>
    <s v="s5673"/>
    <x v="1"/>
    <s v="InuYasha"/>
    <m/>
    <s v="Kappei Yamaguchi, Satsuki Yukino, Kumiko Watanabe, Noriko Hidaka, Koji Tsujitani, Houko Kuwashima, Toshiyuki Morikawa, Richard Ian Cox, Moneca Stori, Paul Dobson, Kirby Morrow, Kelly Sheridan, Jillian Michaels"/>
    <n v="13"/>
    <s v="Japan"/>
    <s v="Japan"/>
    <n v="1"/>
    <d v="2016-12-15T00:00:00"/>
    <n v="2001"/>
    <x v="1"/>
    <s v="2 Season"/>
    <n v="2"/>
    <s v=""/>
    <m/>
    <n v="2"/>
    <s v="Anime Series, International TV Shows"/>
    <s v="Anime Series"/>
    <s v="Anime Series, International TV Shows"/>
    <n v="2"/>
  </r>
  <r>
    <n v="5674"/>
    <s v="s5674"/>
    <x v="1"/>
    <s v="K-POP Extreme Survival"/>
    <m/>
    <s v="Jung Eun Kim, Yu-hwan Park, Eun-ah Go, Yong Hwan Kwak, Jin Hyuk"/>
    <n v="5"/>
    <s v="South Korea"/>
    <s v="South Korea"/>
    <n v="1"/>
    <d v="2016-12-15T00:00:00"/>
    <n v="2012"/>
    <x v="1"/>
    <s v="1 Season"/>
    <n v="1"/>
    <s v=""/>
    <m/>
    <n v="1"/>
    <s v="International TV Shows, Korean TV Shows, Romantic TV Shows"/>
    <s v="International TV Shows"/>
    <s v="International TV Shows, Korean TV Shows, Romantic TV Shows"/>
    <n v="3"/>
  </r>
  <r>
    <n v="5675"/>
    <s v="s5675"/>
    <x v="1"/>
    <s v="Merlin"/>
    <s v="James Hawes"/>
    <s v="Colin Morgan, Bradley James, Katie McGrath, Angel Coulby, Richard Wilson, Anthony Head, John Hurt, Nathaniel Parker"/>
    <n v="8"/>
    <s v="United Kingdom"/>
    <s v="United Kingdom"/>
    <n v="1"/>
    <d v="2016-12-15T00:00:00"/>
    <n v="2012"/>
    <x v="6"/>
    <s v="5 Season"/>
    <n v="5"/>
    <s v=""/>
    <m/>
    <n v="5"/>
    <s v="British TV Shows, International TV Shows, TV Action &amp; Adventure"/>
    <s v="British TV Shows"/>
    <s v="British TV Shows, International TV Shows, TV Action &amp; Adventure"/>
    <n v="3"/>
  </r>
  <r>
    <n v="5676"/>
    <s v="s5676"/>
    <x v="1"/>
    <s v="Miss Panda &amp; Mr. Hedgehog"/>
    <m/>
    <s v="Dong-hae Lee, Seung-ah Yoon, Jin-hyuk Choi, So-young Yoo, Yeo-jin Hong, Min-jin Jung"/>
    <n v="6"/>
    <s v="South Korea"/>
    <s v="South Korea"/>
    <n v="1"/>
    <d v="2016-12-15T00:00:00"/>
    <n v="2012"/>
    <x v="6"/>
    <s v="1 Season"/>
    <n v="1"/>
    <s v=""/>
    <m/>
    <n v="1"/>
    <s v="International TV Shows, Korean TV Shows, Romantic TV Shows"/>
    <s v="International TV Shows"/>
    <s v="International TV Shows, Korean TV Shows, Romantic TV Shows"/>
    <n v="3"/>
  </r>
  <r>
    <n v="5678"/>
    <s v="s5678"/>
    <x v="1"/>
    <s v="Tokyo Trial"/>
    <m/>
    <s v="Marcel Hensema, Paul Freeman, Irrfan Khan, Stacy Keach, Michael Ironside, Stephen McHattie, Shinya Tsukamoto"/>
    <n v="7"/>
    <s v="Canada"/>
    <s v="Canada, Japan, Netherlands"/>
    <n v="3"/>
    <d v="2016-12-13T00:00:00"/>
    <n v="2017"/>
    <x v="5"/>
    <s v="1 Season"/>
    <n v="1"/>
    <s v=""/>
    <m/>
    <n v="1"/>
    <s v="International TV Shows, TV Dramas"/>
    <s v="International TV Shows"/>
    <s v="International TV Shows, TV Dramas"/>
    <n v="2"/>
  </r>
  <r>
    <n v="5681"/>
    <s v="s5681"/>
    <x v="1"/>
    <s v="Captive"/>
    <m/>
    <m/>
    <n v="0"/>
    <s v="United Kingdom"/>
    <s v="United Kingdom"/>
    <n v="1"/>
    <d v="2016-12-09T00:00:00"/>
    <n v="2016"/>
    <x v="5"/>
    <s v="1 Season"/>
    <n v="1"/>
    <s v=""/>
    <m/>
    <n v="1"/>
    <s v="Crime TV Shows, Docuseries"/>
    <s v="Crime TV Shows"/>
    <s v="Crime TV Shows, Docuseries"/>
    <n v="2"/>
  </r>
  <r>
    <n v="5684"/>
    <s v="s5684"/>
    <x v="1"/>
    <s v="White Rabbit Project"/>
    <m/>
    <s v="Tory Belleci, Kari Byron, Grant Imahara"/>
    <n v="3"/>
    <s v="United States"/>
    <s v="United States"/>
    <n v="1"/>
    <d v="2016-12-09T00:00:00"/>
    <n v="2016"/>
    <x v="1"/>
    <s v="1 Season"/>
    <n v="1"/>
    <s v=""/>
    <m/>
    <n v="1"/>
    <s v="Docuseries, International TV Shows, Reality TV"/>
    <s v="Docuseries"/>
    <s v="Docuseries, International TV Shows, Reality TV"/>
    <n v="3"/>
  </r>
  <r>
    <n v="5685"/>
    <s v="s5685"/>
    <x v="1"/>
    <s v="Miss in Kiss"/>
    <m/>
    <s v="Esther Wu, Dino Lee, Gong Yi Teng, Xi Wei Lun, Honduras, Vega Tsai, Shen Chang Hung"/>
    <n v="7"/>
    <s v="Taiwan"/>
    <s v="Taiwan"/>
    <n v="1"/>
    <d v="2016-12-08T00:00:00"/>
    <n v="2016"/>
    <x v="1"/>
    <s v="1 Season"/>
    <n v="1"/>
    <s v=""/>
    <m/>
    <n v="1"/>
    <s v="International TV Shows, Romantic TV Shows, TV Comedies"/>
    <s v="International TV Shows"/>
    <s v="International TV Shows, Romantic TV Shows, TV Comedies"/>
    <n v="3"/>
  </r>
  <r>
    <n v="5687"/>
    <s v="s5687"/>
    <x v="1"/>
    <s v="The Cuba Libre Story"/>
    <m/>
    <m/>
    <n v="0"/>
    <s v="France"/>
    <s v="France, Germany"/>
    <n v="2"/>
    <d v="2016-12-08T00:00:00"/>
    <n v="2015"/>
    <x v="1"/>
    <s v="1 Season"/>
    <n v="1"/>
    <s v=""/>
    <m/>
    <n v="1"/>
    <s v="Docuseries, International TV Shows"/>
    <s v="Docuseries"/>
    <s v="Docuseries, International TV Shows"/>
    <n v="2"/>
  </r>
  <r>
    <n v="5691"/>
    <s v="s5691"/>
    <x v="1"/>
    <s v="From Dusk Till Dawn"/>
    <m/>
    <s v="D.J. Cotrona, Zane Holtz, Eiza Gonzalez, Jesse Garcia, Madison Davenport, Brandon Soo Hoo, Wilmer Valderrama, Robert Patrick, Jake Busey, Samantha Esteban, Don Johnson"/>
    <n v="11"/>
    <s v="United States"/>
    <s v="United States"/>
    <n v="1"/>
    <d v="2016-12-05T00:00:00"/>
    <n v="2016"/>
    <x v="5"/>
    <s v="3 Season"/>
    <n v="3"/>
    <s v=""/>
    <m/>
    <n v="3"/>
    <s v="Classic &amp; Cult TV, TV Action &amp; Adventure, TV Horror"/>
    <s v="Classic &amp; Cult TV"/>
    <s v="Classic &amp; Cult TV, TV Action &amp; Adventure, TV Horror"/>
    <n v="3"/>
  </r>
  <r>
    <n v="5693"/>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n v="20"/>
    <s v="Canada"/>
    <s v="Canada"/>
    <n v="1"/>
    <d v="2016-12-03T00:00:00"/>
    <n v="2016"/>
    <x v="4"/>
    <s v="2 Season"/>
    <n v="2"/>
    <s v=""/>
    <m/>
    <n v="2"/>
    <s v="Kids' TV, TV Comedies, TV Dramas"/>
    <s v="Kids' TV"/>
    <s v="Kids' TV, TV Comedies, TV Dramas"/>
    <n v="3"/>
  </r>
  <r>
    <n v="5700"/>
    <s v="s5700"/>
    <x v="1"/>
    <s v="Back to 1989"/>
    <m/>
    <s v="Marcus Chang, Ivy Shao, Mini Tsai, Yorke Sun, Ray Yang, Chang Chieh"/>
    <n v="6"/>
    <s v="Taiwan"/>
    <s v="Taiwan"/>
    <n v="1"/>
    <d v="2016-12-01T00:00:00"/>
    <n v="2016"/>
    <x v="6"/>
    <s v="1 Season"/>
    <n v="1"/>
    <s v=""/>
    <m/>
    <n v="1"/>
    <s v="International TV Shows, Romantic TV Shows, TV Comedies"/>
    <s v="International TV Shows"/>
    <s v="International TV Shows, Romantic TV Shows, TV Comedies"/>
    <n v="3"/>
  </r>
  <r>
    <n v="5701"/>
    <s v="s5701"/>
    <x v="1"/>
    <s v="Bromance"/>
    <m/>
    <s v="Baron Chen, Megan Lai, Bii, Katie Chen, Sean Lee"/>
    <n v="5"/>
    <s v="Taiwan"/>
    <s v="Taiwan"/>
    <n v="1"/>
    <d v="2016-12-01T00:00:00"/>
    <n v="2015"/>
    <x v="6"/>
    <s v="1 Season"/>
    <n v="1"/>
    <s v=""/>
    <m/>
    <n v="1"/>
    <s v="International TV Shows, Romantic TV Shows, TV Comedies"/>
    <s v="International TV Shows"/>
    <s v="International TV Shows, Romantic TV Shows, TV Comedies"/>
    <n v="3"/>
  </r>
  <r>
    <n v="5704"/>
    <s v="s5704"/>
    <x v="1"/>
    <s v="Refresh Man"/>
    <m/>
    <s v="Aaron Yan, Joanne Tseng, Lene Lai, Jack Lee, JR"/>
    <n v="5"/>
    <s v="Taiwan"/>
    <s v="Taiwan"/>
    <n v="1"/>
    <d v="2016-12-01T00:00:00"/>
    <n v="2016"/>
    <x v="1"/>
    <s v="1 Season"/>
    <n v="1"/>
    <s v=""/>
    <m/>
    <n v="1"/>
    <s v="International TV Shows, Romantic TV Shows, TV Comedies"/>
    <s v="International TV Shows"/>
    <s v="International TV Shows, Romantic TV Shows, TV Comedies"/>
    <n v="3"/>
  </r>
  <r>
    <n v="5708"/>
    <s v="s5708"/>
    <x v="1"/>
    <s v="Gilmore Girls: A Year in the Life"/>
    <m/>
    <s v="Lauren Graham, Alexis Bledel, Kelly Bishop, Scott Patterson, Yanic Truesdale, Matt Czuchry, Liza Weil, Milo Ventimiglia, Sean Gunn, Keiko Agena, Rose Abdoo, Melissa McCarthy"/>
    <n v="12"/>
    <s v="United States"/>
    <s v="United States"/>
    <n v="1"/>
    <d v="2016-11-25T00:00:00"/>
    <n v="2016"/>
    <x v="1"/>
    <s v="1 Season"/>
    <n v="1"/>
    <s v=""/>
    <m/>
    <n v="1"/>
    <s v="TV Comedies, TV Dramas, Teen TV Shows"/>
    <s v="TV Comedies"/>
    <s v="TV Comedies, TV Dramas, Teen TV Shows"/>
    <n v="3"/>
  </r>
  <r>
    <n v="5716"/>
    <s v="s5716"/>
    <x v="1"/>
    <s v="La Ni√±a"/>
    <m/>
    <s v="Ana Mar√≠a Estupi√±√°n, Sebastian Eslava, Juan Sebasti√°n Arag√≥n, Diego V√°squez, Carlos Velazquez, Marcela Benjumea, Melisa Caceres, Michelle Orozco, Alberto Carde√±o, Constanza Camelo, Fernando Ar√©valo"/>
    <n v="11"/>
    <s v="Colombia"/>
    <s v="Colombia"/>
    <n v="1"/>
    <d v="2016-11-18T00:00:00"/>
    <n v="2016"/>
    <x v="5"/>
    <s v="1 Season"/>
    <n v="1"/>
    <s v=""/>
    <m/>
    <n v="1"/>
    <s v="Crime TV Shows, International TV Shows, Spanish-Language TV Shows"/>
    <s v="Crime TV Shows"/>
    <s v="Crime TV Shows, International TV Shows, Spanish-Language TV Shows"/>
    <n v="3"/>
  </r>
  <r>
    <n v="5717"/>
    <s v="s5717"/>
    <x v="1"/>
    <s v="Paranoid"/>
    <m/>
    <s v="Indira Varma, Robert Glenister, Dino Fetscher, Neil Stuke, Christiane Paul, Lesley Sharp, Kevin Doyle"/>
    <n v="7"/>
    <s v="United Kingdom"/>
    <s v="United Kingdom"/>
    <n v="1"/>
    <d v="2016-11-17T00:00:00"/>
    <n v="2016"/>
    <x v="5"/>
    <s v="1 Season"/>
    <n v="1"/>
    <s v=""/>
    <m/>
    <n v="1"/>
    <s v="British TV Shows, Crime TV Shows, International TV Shows"/>
    <s v="British TV Shows"/>
    <s v="British TV Shows, Crime TV Shows, International TV Shows"/>
    <n v="3"/>
  </r>
  <r>
    <n v="5721"/>
    <s v="s5721"/>
    <x v="1"/>
    <s v="Einsatzgruppen: The Nazi Death Squads"/>
    <m/>
    <s v="Paul Bandey"/>
    <n v="1"/>
    <s v="France"/>
    <s v="France"/>
    <n v="1"/>
    <d v="2016-11-10T00:00:00"/>
    <n v="2009"/>
    <x v="5"/>
    <s v="1 Season"/>
    <n v="1"/>
    <s v=""/>
    <m/>
    <n v="1"/>
    <s v="Docuseries, International TV Shows"/>
    <s v="Docuseries"/>
    <s v="Docuseries, International TV Shows"/>
    <n v="2"/>
  </r>
  <r>
    <n v="5723"/>
    <s v="s5723"/>
    <x v="1"/>
    <s v="Case"/>
    <m/>
    <s v="Steinunn √ìl√≠na √ûorsteinsd√≥ttir, Magn√∫s J√≥nsson, √ûorsteinn Bachmann, J√≥hanna Vigd√≠s Arnard√≥ttir, Birna R√∫n Eir√≠ksd√≥ttir, Elma Stefania Agustsdottir, Bergur √û√≥r Ing√≥lfsson, Halld√≥ra Geirhar√∞sd√≥ttir, Arnar J√≥nsson, Dav√≠√∞ Freyr √û√≥runnarson, Bj√∂rn Stef√°nsson, N√≠na D√∂gg Filippusd√≥ttir, Hjortur J√≥hann J√≥nsson"/>
    <n v="13"/>
    <s v="Iceland"/>
    <s v="Iceland"/>
    <n v="1"/>
    <d v="2016-11-09T00:00:00"/>
    <n v="2015"/>
    <x v="5"/>
    <s v="1 Season"/>
    <n v="1"/>
    <s v=""/>
    <m/>
    <n v="1"/>
    <s v="Crime TV Shows, International TV Shows, TV Dramas"/>
    <s v="Crime TV Shows"/>
    <s v="Crime TV Shows, International TV Shows, TV Dramas"/>
    <n v="3"/>
  </r>
  <r>
    <n v="5724"/>
    <s v="s5724"/>
    <x v="1"/>
    <s v="Danger Mouse"/>
    <m/>
    <s v="Alexander Armstrong, Kevin Eldon, Stephen Fry, Ed Gaughan, Shauna Macdonald, Dave Lamb, Morwenna Banks"/>
    <n v="7"/>
    <s v="United Kingdom"/>
    <s v="United Kingdom"/>
    <n v="1"/>
    <d v="2016-11-09T00:00:00"/>
    <n v="2016"/>
    <x v="8"/>
    <s v="2 Season"/>
    <n v="2"/>
    <s v=""/>
    <m/>
    <n v="2"/>
    <s v="British TV Shows, Kids' TV"/>
    <s v="British TV Shows"/>
    <s v="British TV Shows, Kids' TV"/>
    <n v="2"/>
  </r>
  <r>
    <n v="5728"/>
    <s v="s5728"/>
    <x v="1"/>
    <s v="Inborn Pair"/>
    <m/>
    <s v="Annie Chen, Chris Wang, Hsieh Kun Da, Puff Kuo, Jennifer Hong"/>
    <n v="5"/>
    <s v="Taiwan"/>
    <s v="Taiwan"/>
    <n v="1"/>
    <d v="2016-11-01T00:00:00"/>
    <n v="2011"/>
    <x v="1"/>
    <s v="1 Season"/>
    <n v="1"/>
    <s v=""/>
    <m/>
    <n v="1"/>
    <s v="International TV Shows, Romantic TV Shows, TV Comedies"/>
    <s v="International TV Shows"/>
    <s v="International TV Shows, Romantic TV Shows, TV Comedies"/>
    <n v="3"/>
  </r>
  <r>
    <n v="5729"/>
    <s v="s5729"/>
    <x v="1"/>
    <s v="Just You"/>
    <m/>
    <s v="Aaron Yan, Puff Kuo, Katherine Wang, Dean Fujioka, Lyla Lin, Lin Yu-pin"/>
    <n v="6"/>
    <s v="Taiwan"/>
    <s v="Taiwan"/>
    <n v="1"/>
    <d v="2016-11-01T00:00:00"/>
    <n v="2013"/>
    <x v="1"/>
    <s v="1 Season"/>
    <n v="1"/>
    <s v=""/>
    <m/>
    <n v="1"/>
    <s v="International TV Shows, Romantic TV Shows, TV Comedies"/>
    <s v="International TV Shows"/>
    <s v="International TV Shows, Romantic TV Shows, TV Comedies"/>
    <n v="3"/>
  </r>
  <r>
    <n v="5730"/>
    <s v="s5730"/>
    <x v="1"/>
    <s v="Love Around"/>
    <m/>
    <s v="George Hu, Annie Chen, Mandy Tao, Jack Lee, Tan Ai-Chen, Jian Chang, Wang Chuan"/>
    <n v="7"/>
    <s v="Taiwan"/>
    <s v="Taiwan"/>
    <n v="1"/>
    <d v="2016-11-01T00:00:00"/>
    <n v="2013"/>
    <x v="1"/>
    <s v="1 Season"/>
    <n v="1"/>
    <s v=""/>
    <m/>
    <n v="1"/>
    <s v="International TV Shows, Romantic TV Shows, TV Comedies"/>
    <s v="International TV Shows"/>
    <s v="International TV Shows, Romantic TV Shows, TV Comedies"/>
    <n v="3"/>
  </r>
  <r>
    <n v="5731"/>
    <s v="s5731"/>
    <x v="1"/>
    <s v="Love Family"/>
    <m/>
    <s v="Chris Wang, Serena Fang, Jack Lee, Amanda Chou, Yin Fu, Rabbit Yang, Meng-sheng Shen"/>
    <n v="7"/>
    <s v="Taiwan"/>
    <s v="Taiwan"/>
    <n v="1"/>
    <d v="2016-11-01T00:00:00"/>
    <n v="2013"/>
    <x v="5"/>
    <s v="1 Season"/>
    <n v="1"/>
    <s v=""/>
    <m/>
    <n v="1"/>
    <s v="International TV Shows, Romantic TV Shows, TV Comedies"/>
    <s v="International TV Shows"/>
    <s v="International TV Shows, Romantic TV Shows, TV Comedies"/>
    <n v="3"/>
  </r>
  <r>
    <n v="5732"/>
    <s v="s5732"/>
    <x v="1"/>
    <s v="Love Me or Leave Me"/>
    <m/>
    <s v="Ann Hsu, Chris Wang, Alan Kuo, K'ang-i Lee, Albee Huang"/>
    <n v="5"/>
    <s v="Taiwan"/>
    <s v="Taiwan"/>
    <n v="1"/>
    <d v="2016-11-01T00:00:00"/>
    <n v="2012"/>
    <x v="1"/>
    <s v="1 Season"/>
    <n v="1"/>
    <s v=""/>
    <m/>
    <n v="1"/>
    <s v="International TV Shows, Romantic TV Shows, TV Comedies"/>
    <s v="International TV Shows"/>
    <s v="International TV Shows, Romantic TV Shows, TV Comedies"/>
    <n v="3"/>
  </r>
  <r>
    <n v="5733"/>
    <s v="s5733"/>
    <x v="1"/>
    <s v="Love Now"/>
    <m/>
    <s v="Annie Chen, George Hu, Bobby Dou, Vivi Lee, Harry Chang, Esther Yang, Mandy Wei"/>
    <n v="7"/>
    <s v="Taiwan"/>
    <s v="Taiwan"/>
    <n v="1"/>
    <d v="2016-11-01T00:00:00"/>
    <n v="2012"/>
    <x v="1"/>
    <s v="1 Season"/>
    <n v="1"/>
    <s v=""/>
    <m/>
    <n v="1"/>
    <s v="International TV Shows, Romantic TV Shows, TV Comedies"/>
    <s v="International TV Shows"/>
    <s v="International TV Shows, Romantic TV Shows, TV Comedies"/>
    <n v="3"/>
  </r>
  <r>
    <n v="5742"/>
    <s v="s5742"/>
    <x v="1"/>
    <s v="Trailer Park Boys: Out of the Park: Europe"/>
    <m/>
    <s v="Mike Smith, John Paul Tremblay, Robb Wells"/>
    <n v="3"/>
    <s v="Canada"/>
    <s v="Canada"/>
    <n v="1"/>
    <d v="2016-10-28T00:00:00"/>
    <n v="2016"/>
    <x v="5"/>
    <s v="1 Season"/>
    <n v="1"/>
    <s v=""/>
    <m/>
    <n v="1"/>
    <s v="International TV Shows, TV Comedies"/>
    <s v="International TV Shows"/>
    <s v="International TV Shows, TV Comedies"/>
    <n v="2"/>
  </r>
  <r>
    <n v="5745"/>
    <s v="s5745"/>
    <x v="1"/>
    <s v="Containment"/>
    <m/>
    <s v="David Gyasi, Christina Marie Moses, Chris Wood, Kristen Gutoskie, Claudia Black, George Young, Hanna Mangan Lawrence, Trevor St. John"/>
    <n v="8"/>
    <s v="United States"/>
    <s v="United States"/>
    <n v="1"/>
    <d v="2016-10-21T00:00:00"/>
    <n v="2016"/>
    <x v="5"/>
    <s v="1 Season"/>
    <n v="1"/>
    <s v=""/>
    <m/>
    <n v="1"/>
    <s v="TV Dramas, TV Thrillers"/>
    <s v="TV Dramas"/>
    <s v="TV Dramas, TV Thrillers"/>
    <n v="2"/>
  </r>
  <r>
    <n v="5752"/>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n v="20"/>
    <s v="Japan"/>
    <s v="Japan"/>
    <n v="1"/>
    <d v="2016-10-15T00:00:00"/>
    <n v="2006"/>
    <x v="1"/>
    <s v="1 Season"/>
    <n v="1"/>
    <s v=""/>
    <m/>
    <n v="1"/>
    <s v="Anime Series, Crime TV Shows, International TV Shows"/>
    <s v="Anime Series"/>
    <s v="Anime Series, Crime TV Shows, International TV Shows"/>
    <n v="3"/>
  </r>
  <r>
    <n v="5753"/>
    <s v="s5753"/>
    <x v="1"/>
    <s v="Spotless"/>
    <m/>
    <s v="Marc-Andr√© Grondin, Denis M√©nochet, Miranda Raison, Doug Allen, Liam Garrigan, Ciar√°n Owens, Kate Magowan, Tanya Fear, Naomi Radcliffe, Lucy Akhurst, Jemma Donovan, Niall Hayes, Brendan Coyle"/>
    <n v="13"/>
    <s v="United Kingdom"/>
    <s v="United Kingdom, France"/>
    <n v="2"/>
    <d v="2016-10-15T00:00:00"/>
    <n v="2015"/>
    <x v="5"/>
    <s v="1 Season"/>
    <n v="1"/>
    <s v=""/>
    <m/>
    <n v="1"/>
    <s v="Crime TV Shows, International TV Shows, TV Dramas"/>
    <s v="Crime TV Shows"/>
    <s v="Crime TV Shows, International TV Shows, TV Dramas"/>
    <n v="3"/>
  </r>
  <r>
    <n v="5754"/>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n v="22"/>
    <s v="Japan"/>
    <s v="Japan"/>
    <n v="1"/>
    <d v="2016-10-15T00:00:00"/>
    <n v="2008"/>
    <x v="1"/>
    <s v="2 Season"/>
    <n v="2"/>
    <s v=""/>
    <m/>
    <n v="2"/>
    <s v="Anime Series, International TV Shows, Romantic TV Shows"/>
    <s v="Anime Series"/>
    <s v="Anime Series, International TV Shows, Romantic TV Shows"/>
    <n v="3"/>
  </r>
  <r>
    <n v="5760"/>
    <s v="s5760"/>
    <x v="1"/>
    <s v="StoryBots Super Songs"/>
    <m/>
    <s v="Judy Greer, Jeff Gill, Erin Fitzgerald, Fred Tatasciore, Gregg Spiridellis"/>
    <n v="5"/>
    <s v="United States"/>
    <s v="United States"/>
    <n v="1"/>
    <d v="2016-10-07T00:00:00"/>
    <n v="2016"/>
    <x v="0"/>
    <s v="1 Season"/>
    <n v="1"/>
    <s v=""/>
    <m/>
    <n v="1"/>
    <s v="Kids' TV"/>
    <s v="Kids' TV"/>
    <s v="Kids' TV"/>
    <n v="1"/>
  </r>
  <r>
    <n v="5763"/>
    <s v="s5763"/>
    <x v="1"/>
    <s v="Be with Me"/>
    <m/>
    <s v="Jason Tsou, Queen Wei, River Huang, Fabien Yang, Tang Chen-Kang, Figaro Tseng"/>
    <n v="6"/>
    <s v="Taiwan"/>
    <s v="Taiwan"/>
    <n v="1"/>
    <d v="2016-10-01T00:00:00"/>
    <n v="2015"/>
    <x v="6"/>
    <s v="1 Season"/>
    <n v="1"/>
    <s v=""/>
    <m/>
    <n v="1"/>
    <s v="International TV Shows, Romantic TV Shows, TV Dramas"/>
    <s v="International TV Shows"/>
    <s v="International TV Shows, Romantic TV Shows, TV Dramas"/>
    <n v="3"/>
  </r>
  <r>
    <n v="5764"/>
    <s v="s5764"/>
    <x v="1"/>
    <s v="Be with You"/>
    <m/>
    <s v="Bobby Dou, Peijia Huang, Nylon Chen, Vivi Lee, Edison Wang, Serena Fang"/>
    <n v="6"/>
    <s v="Taiwan"/>
    <s v="Taiwan"/>
    <n v="1"/>
    <d v="2016-10-01T00:00:00"/>
    <n v="2015"/>
    <x v="1"/>
    <s v="1 Season"/>
    <n v="1"/>
    <s v=""/>
    <m/>
    <n v="1"/>
    <s v="International TV Shows, Romantic TV Shows, TV Dramas"/>
    <s v="International TV Shows"/>
    <s v="International TV Shows, Romantic TV Shows, TV Dramas"/>
    <n v="3"/>
  </r>
  <r>
    <n v="5767"/>
    <s v="s5767"/>
    <x v="1"/>
    <s v="Fall in Love with Me"/>
    <m/>
    <s v="Aaron Yan, Tia Lee, Jack Lee, Katherine Wang, Beatrice Fang, Vince Kao, Chen Bor Jeng"/>
    <n v="7"/>
    <s v="Taiwan"/>
    <s v="Taiwan"/>
    <n v="1"/>
    <d v="2016-10-01T00:00:00"/>
    <n v="2014"/>
    <x v="1"/>
    <s v="1 Season"/>
    <n v="1"/>
    <s v=""/>
    <m/>
    <n v="1"/>
    <s v="International TV Shows, Romantic TV Shows, TV Comedies"/>
    <s v="International TV Shows"/>
    <s v="International TV Shows, Romantic TV Shows, TV Comedies"/>
    <n v="3"/>
  </r>
  <r>
    <n v="5769"/>
    <s v="s5769"/>
    <x v="1"/>
    <s v="Love Cheque Charge"/>
    <m/>
    <s v="George Hu, Phoebe Yuan, Hsieh Kun Da, Jay Shih, Smile Weng, Jet Chao, Jessie Chang"/>
    <n v="7"/>
    <s v="Taiwan"/>
    <s v="Taiwan"/>
    <n v="1"/>
    <d v="2016-10-01T00:00:00"/>
    <n v="2014"/>
    <x v="1"/>
    <s v="1 Season"/>
    <n v="1"/>
    <s v=""/>
    <m/>
    <n v="1"/>
    <s v="International TV Shows, Romantic TV Shows, TV Comedies"/>
    <s v="International TV Shows"/>
    <s v="International TV Shows, Romantic TV Shows, TV Comedies"/>
    <n v="3"/>
  </r>
  <r>
    <n v="5770"/>
    <s v="s5770"/>
    <x v="1"/>
    <s v="Masha's Spooky Stories"/>
    <m/>
    <m/>
    <n v="0"/>
    <s v="United States"/>
    <s v="United States, Russia"/>
    <n v="2"/>
    <d v="2016-10-01T00:00:00"/>
    <n v="2012"/>
    <x v="0"/>
    <s v="1 Season"/>
    <n v="1"/>
    <s v=""/>
    <m/>
    <n v="1"/>
    <s v="Kids' TV"/>
    <s v="Kids' TV"/>
    <s v="Kids' TV"/>
    <n v="1"/>
  </r>
  <r>
    <n v="5772"/>
    <s v="s5772"/>
    <x v="1"/>
    <s v="Murphy's Law of Love"/>
    <m/>
    <s v="Danson Tang, Chia-ying Lee, Jolin Chien, Jenna Wang, Meng-sheng Shen, Wen-lin Fang, Wei Lin, Phoebe Huang"/>
    <n v="8"/>
    <s v="Taiwan"/>
    <s v="Taiwan"/>
    <n v="1"/>
    <d v="2016-10-01T00:00:00"/>
    <n v="2015"/>
    <x v="6"/>
    <s v="1 Season"/>
    <n v="1"/>
    <s v=""/>
    <m/>
    <n v="1"/>
    <s v="International TV Shows, Romantic TV Shows, TV Comedies"/>
    <s v="International TV Shows"/>
    <s v="International TV Shows, Romantic TV Shows, TV Comedies"/>
    <n v="3"/>
  </r>
  <r>
    <n v="5775"/>
    <s v="s5775"/>
    <x v="1"/>
    <s v="Old Money"/>
    <s v="David Schalko"/>
    <s v="Udo Kier, Sunnyi Melles, Nicholas Ofczarek, Manuel Rubey, Nora von Waldst√§tten, Thomas Stipsits, Ursula Strauss, Robert Palfrader, Simon Schwarz, Johannes Krisch, Lukas Miko"/>
    <n v="11"/>
    <s v="United States"/>
    <s v="United States"/>
    <n v="1"/>
    <d v="2016-10-01T00:00:00"/>
    <n v="2015"/>
    <x v="5"/>
    <s v="1 Season"/>
    <n v="1"/>
    <s v=""/>
    <m/>
    <n v="1"/>
    <s v="International TV Shows, TV Comedies, TV Dramas"/>
    <s v="International TV Shows"/>
    <s v="International TV Shows, TV Comedies, TV Dramas"/>
    <n v="3"/>
  </r>
  <r>
    <n v="5778"/>
    <s v="s5778"/>
    <x v="1"/>
    <s v="Someone Like You"/>
    <m/>
    <s v="Kingone Wang, Lorene Ren, Sean Lee, Nita Lei, William Liao"/>
    <n v="5"/>
    <s v="Taiwan"/>
    <s v="Taiwan"/>
    <n v="1"/>
    <d v="2016-10-01T00:00:00"/>
    <n v="2015"/>
    <x v="1"/>
    <s v="1 Season"/>
    <n v="1"/>
    <s v=""/>
    <m/>
    <n v="1"/>
    <s v="International TV Shows, Romantic TV Shows, TV Dramas"/>
    <s v="International TV Shows"/>
    <s v="International TV Shows, Romantic TV Shows, TV Dramas"/>
    <n v="3"/>
  </r>
  <r>
    <n v="5782"/>
    <s v="s5782"/>
    <x v="1"/>
    <s v="When I See You Again"/>
    <m/>
    <s v="Jasper Liu, Mandy Wei, Jet Chao, Ivy Shao, Tina Chou, Kao Meng-Chieh"/>
    <n v="6"/>
    <s v="Taiwan"/>
    <s v="Taiwan"/>
    <n v="1"/>
    <d v="2016-10-01T00:00:00"/>
    <n v="2015"/>
    <x v="1"/>
    <s v="1 Season"/>
    <n v="1"/>
    <s v=""/>
    <m/>
    <n v="1"/>
    <s v="International TV Shows, Romantic TV Shows, TV Comedies"/>
    <s v="International TV Shows"/>
    <s v="International TV Shows, Romantic TV Shows, TV Comedies"/>
    <n v="3"/>
  </r>
  <r>
    <n v="5786"/>
    <s v="s5786"/>
    <x v="1"/>
    <s v="VeggieTales in the House"/>
    <m/>
    <s v="Phil Vischer, Mike Nawrocki, Rob Paulsen, Tress MacNeille"/>
    <n v="4"/>
    <s v="United States"/>
    <s v="United States"/>
    <n v="1"/>
    <d v="2016-09-23T00:00:00"/>
    <n v="2016"/>
    <x v="0"/>
    <s v="4 Season"/>
    <n v="4"/>
    <s v=""/>
    <m/>
    <n v="4"/>
    <s v="Kids' TV"/>
    <s v="Kids' TV"/>
    <s v="Kids' TV"/>
    <n v="1"/>
  </r>
  <r>
    <n v="5800"/>
    <s v="s5800"/>
    <x v="1"/>
    <s v="Chef's Table: France"/>
    <m/>
    <m/>
    <n v="0"/>
    <m/>
    <m/>
    <n v="0"/>
    <d v="2016-09-02T00:00:00"/>
    <n v="2016"/>
    <x v="1"/>
    <s v="1 Season"/>
    <n v="1"/>
    <s v=""/>
    <m/>
    <n v="1"/>
    <s v="Docuseries"/>
    <s v="Docuseries"/>
    <s v="Docuseries"/>
    <n v="1"/>
  </r>
  <r>
    <n v="5801"/>
    <s v="s5801"/>
    <x v="1"/>
    <s v="Kulipari: An Army of Frogs"/>
    <m/>
    <s v="Mark Hamill, Keith David, Wendie Malick, Josh Keaton, Mikey Kelley, Phil LaMarr, Laraine Newman, Jess Harnell, Charles Adler, Amy Margolis, Cree Summer, Lacey Chabert, Rolonda Watts, Kevin Michael Richardson, Candi Milo"/>
    <n v="15"/>
    <s v="United States"/>
    <s v="United States"/>
    <n v="1"/>
    <d v="2016-09-02T00:00:00"/>
    <n v="2016"/>
    <x v="8"/>
    <s v="1 Season"/>
    <n v="1"/>
    <s v=""/>
    <m/>
    <n v="1"/>
    <s v="Kids' TV"/>
    <s v="Kids' TV"/>
    <s v="Kids' TV"/>
    <n v="1"/>
  </r>
  <r>
    <n v="5802"/>
    <s v="s5802"/>
    <x v="1"/>
    <s v="Conspiracy"/>
    <m/>
    <s v="Mark Bazeley"/>
    <n v="1"/>
    <s v="United Kingdom"/>
    <s v="United Kingdom"/>
    <n v="1"/>
    <d v="2016-09-01T00:00:00"/>
    <n v="2015"/>
    <x v="1"/>
    <s v="1 Season"/>
    <n v="1"/>
    <s v=""/>
    <m/>
    <n v="1"/>
    <s v="British TV Shows, Docuseries"/>
    <s v="British TV Shows"/>
    <s v="British TV Shows, Docuseries"/>
    <n v="2"/>
  </r>
  <r>
    <n v="5803"/>
    <s v="s5803"/>
    <x v="1"/>
    <s v="Dead Set"/>
    <m/>
    <s v="Jaime Winstone, Andy Nyman, Kevin Eldon, Davina McCall, Warren Brown, Riz Ahmed, Beth Cordingly, Kathleen McDermott, Raj Ghatak"/>
    <n v="9"/>
    <s v="United Kingdom"/>
    <s v="United Kingdom"/>
    <n v="1"/>
    <d v="2016-09-01T00:00:00"/>
    <n v="2008"/>
    <x v="5"/>
    <s v="1 Season"/>
    <n v="1"/>
    <s v=""/>
    <m/>
    <n v="1"/>
    <s v="British TV Shows, TV Horror, TV Thrillers"/>
    <s v="British TV Shows"/>
    <s v="British TV Shows, TV Horror, TV Thrillers"/>
    <n v="3"/>
  </r>
  <r>
    <n v="5804"/>
    <s v="s5804"/>
    <x v="1"/>
    <s v="Forensic Files"/>
    <m/>
    <s v="Peter Thomas"/>
    <n v="1"/>
    <s v="United States"/>
    <s v="United States"/>
    <n v="1"/>
    <d v="2016-09-01T00:00:00"/>
    <n v="2011"/>
    <x v="5"/>
    <s v="9 Season"/>
    <n v="9"/>
    <s v=""/>
    <m/>
    <n v="9"/>
    <s v="Crime TV Shows, Docuseries, Science &amp; Nature TV"/>
    <s v="Crime TV Shows"/>
    <s v="Crime TV Shows, Docuseries, Science &amp; Nature TV"/>
    <n v="3"/>
  </r>
  <r>
    <n v="5806"/>
    <s v="s5806"/>
    <x v="1"/>
    <s v="The Fierce Wife"/>
    <m/>
    <s v="Sonia Sui, James Wen, Amanda Chu, Chris Wang, Karen Ying-Chen Hu, Patrick Lee, Janel Tsai, Li-li Pan, Fu Lei"/>
    <n v="9"/>
    <s v="Taiwan"/>
    <s v="Taiwan"/>
    <n v="1"/>
    <d v="2016-09-01T00:00:00"/>
    <n v="2010"/>
    <x v="5"/>
    <s v="1 Season"/>
    <n v="1"/>
    <s v=""/>
    <m/>
    <n v="1"/>
    <s v="International TV Shows, Romantic TV Shows, TV Dramas"/>
    <s v="International TV Shows"/>
    <s v="International TV Shows, Romantic TV Shows, TV Dramas"/>
    <n v="3"/>
  </r>
  <r>
    <n v="5807"/>
    <s v="s5807"/>
    <x v="1"/>
    <s v="Witches: A Century of Murder"/>
    <m/>
    <s v="Suzannah Lipscomb"/>
    <n v="1"/>
    <s v="United Kingdom"/>
    <s v="United Kingdom"/>
    <n v="1"/>
    <d v="2016-09-01T00:00:00"/>
    <n v="2015"/>
    <x v="1"/>
    <s v="1 Season"/>
    <n v="1"/>
    <s v=""/>
    <m/>
    <n v="1"/>
    <s v="British TV Shows, Crime TV Shows, Docuseries"/>
    <s v="British TV Shows"/>
    <s v="British TV Shows, Crime TV Shows, Docuseries"/>
    <n v="3"/>
  </r>
  <r>
    <n v="5808"/>
    <s v="s5808"/>
    <x v="1"/>
    <s v="Glitter Force"/>
    <m/>
    <s v="Laura Bailey, Kate Higgins, Alex Cazares, Colleen O'Shaughnessey, Danielle Nicole, Debi Derryberry, Mary Elizabeth McGlynn, Patrick Seitz, Keith Silverstein"/>
    <n v="9"/>
    <s v="Japan"/>
    <s v="Japan"/>
    <n v="1"/>
    <d v="2016-08-26T00:00:00"/>
    <n v="2016"/>
    <x v="8"/>
    <s v="2 Season"/>
    <n v="2"/>
    <s v=""/>
    <m/>
    <n v="2"/>
    <s v="Anime Series, Kids' TV"/>
    <s v="Anime Series"/>
    <s v="Anime Series, Kids' TV"/>
    <n v="2"/>
  </r>
  <r>
    <n v="5812"/>
    <s v="s5812"/>
    <x v="1"/>
    <s v="Behind Enemy Lines"/>
    <m/>
    <m/>
    <n v="0"/>
    <s v="United States"/>
    <s v="United States"/>
    <n v="1"/>
    <d v="2016-08-15T00:00:00"/>
    <n v="2001"/>
    <x v="1"/>
    <s v="1 Season"/>
    <n v="1"/>
    <s v=""/>
    <m/>
    <n v="1"/>
    <s v="British TV Shows, Docuseries"/>
    <s v="British TV Shows"/>
    <s v="British TV Shows, Docuseries"/>
    <n v="2"/>
  </r>
  <r>
    <n v="5813"/>
    <s v="s5813"/>
    <x v="1"/>
    <s v="Caught on Camera"/>
    <m/>
    <s v="Nick Wallis"/>
    <n v="1"/>
    <s v="United Kingdom"/>
    <s v="United Kingdom"/>
    <n v="1"/>
    <d v="2016-08-15T00:00:00"/>
    <n v="2015"/>
    <x v="5"/>
    <s v="3 Season"/>
    <n v="3"/>
    <s v=""/>
    <m/>
    <n v="3"/>
    <s v="British TV Shows, Crime TV Shows, Docuseries"/>
    <s v="British TV Shows"/>
    <s v="British TV Shows, Crime TV Shows, Docuseries"/>
    <n v="3"/>
  </r>
  <r>
    <n v="5823"/>
    <s v="s5823"/>
    <x v="1"/>
    <s v="Cocaine"/>
    <m/>
    <m/>
    <n v="0"/>
    <s v="United Kingdom"/>
    <s v="United Kingdom"/>
    <n v="1"/>
    <d v="2016-08-01T00:00:00"/>
    <n v="2005"/>
    <x v="1"/>
    <s v="1 Season"/>
    <n v="1"/>
    <s v=""/>
    <m/>
    <n v="1"/>
    <s v="British TV Shows, Crime TV Shows, Docuseries"/>
    <s v="British TV Shows"/>
    <s v="British TV Shows, Crime TV Shows, Docuseries"/>
    <n v="3"/>
  </r>
  <r>
    <n v="5824"/>
    <s v="s5824"/>
    <x v="1"/>
    <s v="Edge of the Universe"/>
    <m/>
    <m/>
    <n v="0"/>
    <s v="United Kingdom"/>
    <s v="United Kingdom"/>
    <n v="1"/>
    <d v="2016-08-01T00:00:00"/>
    <n v="2008"/>
    <x v="4"/>
    <s v="1 Season"/>
    <n v="1"/>
    <s v=""/>
    <m/>
    <n v="1"/>
    <s v="British TV Shows, Docuseries, Science &amp; Nature TV"/>
    <s v="British TV Shows"/>
    <s v="British TV Shows, Docuseries, Science &amp; Nature TV"/>
    <n v="3"/>
  </r>
  <r>
    <n v="5826"/>
    <s v="s5826"/>
    <x v="1"/>
    <s v="La Esclava Blanca"/>
    <m/>
    <s v="Nerea Camacho, Ori√°n Su√°rez, Miguel de Miguel, Modesto Lacen, Norma Mart√≠nez, Ricardo Vesga, Vi√±a Machado, Andr√©s Su√°rez, Natasha Klauss, Miroslava Morales"/>
    <n v="10"/>
    <s v="Colombia"/>
    <s v="Colombia"/>
    <n v="1"/>
    <d v="2016-08-01T00:00:00"/>
    <n v="2016"/>
    <x v="5"/>
    <s v="1 Season"/>
    <n v="1"/>
    <s v=""/>
    <m/>
    <n v="1"/>
    <s v="International TV Shows, Spanish-Language TV Shows, TV Dramas"/>
    <s v="International TV Shows"/>
    <s v="International TV Shows, Spanish-Language TV Shows, TV Dramas"/>
    <n v="3"/>
  </r>
  <r>
    <n v="5828"/>
    <s v="s5828"/>
    <x v="1"/>
    <s v="LEGO Bionicle: The Journey to One"/>
    <m/>
    <s v="Nolan Balzer, Paolo Bryant, Jacqui Fox, Quinn Greene, Geoff Hughes, Cory Hunter, William Jordan, Corny Rempel, Michael Strickland"/>
    <n v="9"/>
    <s v="United States"/>
    <s v="United States"/>
    <n v="1"/>
    <d v="2016-07-29T00:00:00"/>
    <n v="2016"/>
    <x v="8"/>
    <s v="2 Season"/>
    <n v="2"/>
    <s v=""/>
    <m/>
    <n v="2"/>
    <s v="Kids' TV"/>
    <s v="Kids' TV"/>
    <s v="Kids' TV"/>
    <n v="1"/>
  </r>
  <r>
    <n v="5830"/>
    <s v="s5830"/>
    <x v="1"/>
    <s v="Popples"/>
    <m/>
    <s v="Erin Fitzgerald, Wendee Lee, Cassandra Morris, Cindy Robinson, Reba Buhr, Ben Diskin, Ezra Weisz, Karen Strassman"/>
    <n v="8"/>
    <s v="United States"/>
    <s v="United States, France"/>
    <n v="2"/>
    <d v="2016-07-24T00:00:00"/>
    <n v="2016"/>
    <x v="0"/>
    <s v="3 Season"/>
    <n v="3"/>
    <s v=""/>
    <m/>
    <n v="3"/>
    <s v="Kids' TV"/>
    <s v="Kids' TV"/>
    <s v="Kids' TV"/>
    <n v="1"/>
  </r>
  <r>
    <n v="5835"/>
    <s v="s5835"/>
    <x v="1"/>
    <s v="Kuromukuro"/>
    <s v="Tensai Okamura"/>
    <s v="Yohei Azakami, M„ÉªA„ÉªO, Reina Ueda, Asami Seto, Kaito Ishikawa, Yusuke Kobayashi, Shunsuke Takeuchi, Manami Sugihira, Momo Asakura, Kanako Tojo, Ryohei Kimura, Hikaru Ueda, Taiten Kusunoki"/>
    <n v="13"/>
    <s v="Japan"/>
    <s v="Japan"/>
    <n v="1"/>
    <d v="2016-07-04T00:00:00"/>
    <n v="2016"/>
    <x v="1"/>
    <s v="2 Season"/>
    <n v="2"/>
    <s v=""/>
    <m/>
    <n v="2"/>
    <s v="Anime Series, International TV Shows"/>
    <s v="Anime Series"/>
    <s v="Anime Series, International TV Shows"/>
    <n v="2"/>
  </r>
  <r>
    <n v="5837"/>
    <s v="s5837"/>
    <x v="1"/>
    <s v="Marco Polo"/>
    <m/>
    <s v="Lorenzo Richelmy, Benedict Wong, Chin Han, Joan Chen, Michelle Yeoh, Rick Yune, Claudia Kim, Remy Hii, Zhu Zhu, Tom Wu, Mahesh Jadu, Olivia Cheng, Uli Latukefu, Pierfrancesco Favino, Jacqueline Chan, Leonard Wu, Gabriel Byrne"/>
    <n v="17"/>
    <s v="United States"/>
    <s v="United States"/>
    <n v="1"/>
    <d v="2016-07-01T00:00:00"/>
    <n v="2016"/>
    <x v="5"/>
    <s v="2 Season"/>
    <n v="2"/>
    <s v=""/>
    <m/>
    <n v="2"/>
    <s v="TV Action &amp; Adventure, TV Dramas"/>
    <s v="TV Action &amp; Adventure"/>
    <s v="TV Action &amp; Adventure, TV Dramas"/>
    <n v="2"/>
  </r>
  <r>
    <n v="5839"/>
    <s v="s5839"/>
    <x v="1"/>
    <s v="Justin Time GO!"/>
    <m/>
    <s v="Drew Davis, Scott McCord, Jenna Warren"/>
    <n v="3"/>
    <m/>
    <m/>
    <n v="0"/>
    <d v="2016-06-24T00:00:00"/>
    <n v="2016"/>
    <x v="0"/>
    <s v="1 Season"/>
    <n v="1"/>
    <s v=""/>
    <m/>
    <n v="1"/>
    <s v="Kids' TV"/>
    <s v="Kids' TV"/>
    <s v="Kids' TV"/>
    <n v="1"/>
  </r>
  <r>
    <n v="5844"/>
    <s v="s5844"/>
    <x v="1"/>
    <s v="Hibana: Spark"/>
    <m/>
    <s v="Kento Hayashi, Kazuki Namioka, Mugi Kadowaki, Masao Yoshii, Hideaki Murata, Nahana, Sayaka Yamamoto, Shota Sometani, Tomorowo Taguchi, Kaoru Kobayashi"/>
    <n v="10"/>
    <s v="Japan"/>
    <s v="Japan"/>
    <n v="1"/>
    <d v="2016-06-02T00:00:00"/>
    <n v="2016"/>
    <x v="5"/>
    <s v="1 Season"/>
    <n v="1"/>
    <s v=""/>
    <m/>
    <n v="1"/>
    <s v="International TV Shows, TV Dramas"/>
    <s v="International TV Shows"/>
    <s v="International TV Shows, TV Dramas"/>
    <n v="2"/>
  </r>
  <r>
    <n v="5845"/>
    <s v="s5845"/>
    <x v="1"/>
    <s v="72 Cutest Animals"/>
    <m/>
    <m/>
    <n v="0"/>
    <s v="Australia"/>
    <s v="Australia"/>
    <n v="1"/>
    <d v="2016-06-01T00:00:00"/>
    <n v="2016"/>
    <x v="6"/>
    <s v="1 Season"/>
    <n v="1"/>
    <s v=""/>
    <m/>
    <n v="1"/>
    <s v="Docuseries, International TV Shows, Science &amp; Nature TV"/>
    <s v="Docuseries"/>
    <s v="Docuseries, International TV Shows, Science &amp; Nature TV"/>
    <n v="3"/>
  </r>
  <r>
    <n v="5846"/>
    <s v="s5846"/>
    <x v="1"/>
    <s v="72 Dangerous Places to Live"/>
    <m/>
    <s v="Mitch Ryan"/>
    <n v="1"/>
    <s v="Australia"/>
    <s v="Australia"/>
    <n v="1"/>
    <d v="2016-06-01T00:00:00"/>
    <n v="2016"/>
    <x v="6"/>
    <s v="1 Season"/>
    <n v="1"/>
    <s v=""/>
    <m/>
    <n v="1"/>
    <s v="Docuseries, International TV Shows, Science &amp; Nature TV"/>
    <s v="Docuseries"/>
    <s v="Docuseries, International TV Shows, Science &amp; Nature TV"/>
    <n v="3"/>
  </r>
  <r>
    <n v="5854"/>
    <s v="s5854"/>
    <x v="1"/>
    <s v="Cyborg 009 VS Devilman"/>
    <m/>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n v="24"/>
    <s v="Japan"/>
    <s v="Japan, United States"/>
    <n v="2"/>
    <d v="2016-04-01T00:00:00"/>
    <n v="2015"/>
    <x v="5"/>
    <s v="1 Season"/>
    <n v="1"/>
    <s v=""/>
    <m/>
    <n v="1"/>
    <s v="Anime Series, International TV Shows"/>
    <s v="Anime Series"/>
    <s v="Anime Series, International TV Shows"/>
    <n v="2"/>
  </r>
  <r>
    <n v="5856"/>
    <s v="s5856"/>
    <x v="1"/>
    <s v="Justin Time"/>
    <m/>
    <s v="Gage Munroe, Scott McCord, Jenna Warren"/>
    <n v="3"/>
    <s v="Canada"/>
    <s v="Canada"/>
    <n v="1"/>
    <d v="2016-04-01T00:00:00"/>
    <n v="2012"/>
    <x v="0"/>
    <s v="2 Season"/>
    <n v="2"/>
    <s v=""/>
    <m/>
    <n v="2"/>
    <s v="Kids' TV"/>
    <s v="Kids' TV"/>
    <s v="Kids' TV"/>
    <n v="1"/>
  </r>
  <r>
    <n v="5857"/>
    <s v="s5857"/>
    <x v="1"/>
    <s v="Terrace House: Boys &amp; Girls in the City"/>
    <m/>
    <s v="You, Reina Triendl, Ryota Yamasato, Yoshimi Tokui, Azusa Babazono, Ayumu Mochizuki, Kentaro"/>
    <n v="7"/>
    <s v="Japan"/>
    <s v="Japan"/>
    <n v="1"/>
    <d v="2016-04-01T00:00:00"/>
    <n v="2016"/>
    <x v="1"/>
    <s v="2 Season"/>
    <n v="2"/>
    <s v=""/>
    <m/>
    <n v="2"/>
    <s v="International TV Shows, Reality TV"/>
    <s v="International TV Shows"/>
    <s v="International TV Shows, Reality TV"/>
    <n v="2"/>
  </r>
  <r>
    <n v="5863"/>
    <s v="s5863"/>
    <x v="1"/>
    <s v="Netflix Presents: The Characters"/>
    <m/>
    <s v="Lauren Lapkus, John Early, Henry Zebrowski, Kate Berlant, Natasha Rothwell, Paul W. Downs, Tim Robinson, Dr. Brown"/>
    <n v="8"/>
    <s v="United States"/>
    <s v="United States"/>
    <n v="1"/>
    <d v="2016-03-11T00:00:00"/>
    <n v="2016"/>
    <x v="5"/>
    <s v="1 Season"/>
    <n v="1"/>
    <s v=""/>
    <m/>
    <n v="1"/>
    <s v="TV Comedies"/>
    <s v="TV Comedies"/>
    <s v="TV Comedies"/>
    <n v="1"/>
  </r>
  <r>
    <n v="5864"/>
    <s v="s5864"/>
    <x v="1"/>
    <s v="Your lie in April"/>
    <m/>
    <s v="Natsuki Hanae, Risa Taneda, Ayane Sakura, Ryota Osaka, Saori Hayami, Yuki Kaji"/>
    <n v="6"/>
    <s v="Japan"/>
    <s v="Japan"/>
    <n v="1"/>
    <d v="2016-03-01T00:00:00"/>
    <n v="2014"/>
    <x v="1"/>
    <s v="1 Season"/>
    <n v="1"/>
    <s v=""/>
    <m/>
    <n v="1"/>
    <s v="Anime Series, International TV Shows, Romantic TV Shows"/>
    <s v="Anime Series"/>
    <s v="Anime Series, International TV Shows, Romantic TV Shows"/>
    <n v="3"/>
  </r>
  <r>
    <n v="5867"/>
    <s v="s5867"/>
    <x v="1"/>
    <s v="Cooked"/>
    <m/>
    <s v="Michael Pollan"/>
    <n v="1"/>
    <s v="United States"/>
    <s v="United States"/>
    <n v="1"/>
    <d v="2016-02-19T00:00:00"/>
    <n v="2016"/>
    <x v="1"/>
    <s v="1 Season"/>
    <n v="1"/>
    <s v=""/>
    <m/>
    <n v="1"/>
    <s v="Docuseries"/>
    <s v="Docuseries"/>
    <s v="Docuseries"/>
    <n v="1"/>
  </r>
  <r>
    <n v="5868"/>
    <s v="s5868"/>
    <x v="1"/>
    <s v="Care Bears &amp; Cousins"/>
    <m/>
    <s v="Michael Sinterniklaas, Michaela Dean, Doug Erholtz, Braeden Fox, Olivia Hack, David Lodge, Nayo Wallace, Ryan Wiesbrock"/>
    <n v="8"/>
    <s v="United States"/>
    <s v="United States"/>
    <n v="1"/>
    <d v="2016-02-05T00:00:00"/>
    <n v="2016"/>
    <x v="0"/>
    <s v="2 Season"/>
    <n v="2"/>
    <s v=""/>
    <m/>
    <n v="2"/>
    <s v="Kids' TV"/>
    <s v="Kids' TV"/>
    <s v="Kids' TV"/>
    <n v="1"/>
  </r>
  <r>
    <n v="5870"/>
    <s v="s5870"/>
    <x v="1"/>
    <s v="Turbo FAST"/>
    <m/>
    <s v="Reid Scott, John Eric Bentley, Amir Talai, Phil LaMarr, Grey DeLisle, Michael Patrick Bell, Eric Bauza"/>
    <n v="7"/>
    <s v="United States"/>
    <s v="United States"/>
    <n v="1"/>
    <d v="2016-02-05T00:00:00"/>
    <n v="2016"/>
    <x v="8"/>
    <s v="3 Season"/>
    <n v="3"/>
    <s v=""/>
    <m/>
    <n v="3"/>
    <s v="Kids' TV"/>
    <s v="Kids' TV"/>
    <s v="Kids' TV"/>
    <n v="1"/>
  </r>
  <r>
    <n v="5871"/>
    <s v="s5871"/>
    <x v="1"/>
    <s v="Masha's Tales"/>
    <m/>
    <m/>
    <n v="0"/>
    <m/>
    <m/>
    <n v="0"/>
    <d v="2016-02-01T00:00:00"/>
    <n v="2012"/>
    <x v="0"/>
    <s v="1 Season"/>
    <n v="1"/>
    <s v=""/>
    <m/>
    <n v="1"/>
    <s v="Kids' TV"/>
    <s v="Kids' TV"/>
    <s v="Kids' TV"/>
    <n v="1"/>
  </r>
  <r>
    <n v="5872"/>
    <s v="s5872"/>
    <x v="1"/>
    <s v="Chelsea Does"/>
    <m/>
    <s v="Chelsea Handler"/>
    <n v="1"/>
    <s v="United States"/>
    <s v="United States"/>
    <n v="1"/>
    <d v="2016-01-23T00:00:00"/>
    <n v="2016"/>
    <x v="5"/>
    <s v="1 Season"/>
    <n v="1"/>
    <s v=""/>
    <m/>
    <n v="1"/>
    <s v="Docuseries, Science &amp; Nature TV"/>
    <s v="Docuseries"/>
    <s v="Docuseries, Science &amp; Nature TV"/>
    <n v="2"/>
  </r>
  <r>
    <n v="5878"/>
    <s v="s5878"/>
    <x v="1"/>
    <s v="Sammy &amp; Co"/>
    <m/>
    <m/>
    <n v="0"/>
    <s v="France"/>
    <s v="France"/>
    <n v="1"/>
    <d v="2015-12-25T00:00:00"/>
    <n v="2014"/>
    <x v="0"/>
    <s v="1 Season"/>
    <n v="1"/>
    <s v=""/>
    <m/>
    <n v="1"/>
    <s v="Kids' TV, TV Comedies"/>
    <s v="Kids' TV"/>
    <s v="Kids' TV, TV Comedies"/>
    <n v="2"/>
  </r>
  <r>
    <n v="5883"/>
    <s v="s5883"/>
    <x v="1"/>
    <s v="Atelier"/>
    <m/>
    <s v="Mirei Kiritani, Mao Daichi, Wakana Sakai, Masako Chiba, Maiko, Ken Kaito, Dori Sakurada, Nicole Ishida, Mayuko Kawakita"/>
    <n v="9"/>
    <s v="Japan"/>
    <s v="Japan"/>
    <n v="1"/>
    <d v="2015-12-01T00:00:00"/>
    <n v="2015"/>
    <x v="6"/>
    <s v="1 Season"/>
    <n v="1"/>
    <s v=""/>
    <m/>
    <n v="1"/>
    <s v="International TV Shows, TV Dramas"/>
    <s v="International TV Shows"/>
    <s v="International TV Shows, TV Dramas"/>
    <n v="2"/>
  </r>
  <r>
    <n v="5886"/>
    <s v="s5886"/>
    <x v="1"/>
    <s v="W/ Bob &amp; David"/>
    <m/>
    <s v="David Cross, Bob Odenkirk, John Ennis, Jay Johnston, Brian Posehn, Jill Talley, Paul F. Tompkins, Tom Kenny, Brett Paesel"/>
    <n v="9"/>
    <s v="United States"/>
    <s v="United States"/>
    <n v="1"/>
    <d v="2015-11-13T00:00:00"/>
    <n v="2015"/>
    <x v="5"/>
    <s v="1 Season"/>
    <n v="1"/>
    <s v=""/>
    <m/>
    <n v="1"/>
    <s v="TV Comedies"/>
    <s v="TV Comedies"/>
    <s v="TV Comedies"/>
    <n v="1"/>
  </r>
  <r>
    <n v="5889"/>
    <s v="s5889"/>
    <x v="1"/>
    <s v="Hemlock Grove"/>
    <s v="Eli Roth"/>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n v="19"/>
    <s v="United States"/>
    <s v="United States"/>
    <n v="1"/>
    <d v="2015-10-23T00:00:00"/>
    <n v="2015"/>
    <x v="5"/>
    <s v="3 Season"/>
    <n v="3"/>
    <s v=""/>
    <m/>
    <n v="3"/>
    <s v="TV Horror, TV Mysteries, TV Thrillers"/>
    <s v="TV Horror"/>
    <s v="TV Horror, TV Mysteries, TV Thrillers"/>
    <n v="3"/>
  </r>
  <r>
    <n v="5896"/>
    <s v="s5896"/>
    <x v="1"/>
    <s v="Wakfu: The Quest for the Six Eliatrope Dofus"/>
    <m/>
    <s v="Fanny Bloc, Jules De Jongh, Patrick B√©thune, Hugo Chandor, Adeline Chetail, Jessica Bell, Thomas Guitard, Ross Grant, Genevi√®ve Doang"/>
    <n v="9"/>
    <m/>
    <m/>
    <n v="0"/>
    <d v="2015-10-01T00:00:00"/>
    <n v="2014"/>
    <x v="6"/>
    <s v="1 Season"/>
    <n v="1"/>
    <s v=""/>
    <m/>
    <n v="1"/>
    <s v="Kids' TV"/>
    <s v="Kids' TV"/>
    <s v="Kids' TV"/>
    <n v="1"/>
  </r>
  <r>
    <n v="5901"/>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n v="30"/>
    <s v="United States"/>
    <s v="United States"/>
    <n v="1"/>
    <d v="2015-07-31T00:00:00"/>
    <n v="2015"/>
    <x v="5"/>
    <s v="1 Season"/>
    <n v="1"/>
    <s v=""/>
    <m/>
    <n v="1"/>
    <s v="TV Comedies"/>
    <s v="TV Comedies"/>
    <s v="TV Comedies"/>
    <n v="1"/>
  </r>
  <r>
    <n v="5903"/>
    <s v="s5903"/>
    <x v="1"/>
    <s v="H2O: Mermaid Adventures"/>
    <m/>
    <s v="Sonja Ball, Holly Gauthier-Frankel, Thor Bishopric, Angela Galuppo"/>
    <n v="4"/>
    <s v="Germany"/>
    <s v="Germany, Australia, France, China"/>
    <n v="4"/>
    <d v="2015-07-15T00:00:00"/>
    <n v="2015"/>
    <x v="8"/>
    <s v="2 Season"/>
    <n v="2"/>
    <s v=""/>
    <m/>
    <n v="2"/>
    <s v="Kids' TV"/>
    <s v="Kids' TV"/>
    <s v="Kids' TV"/>
    <n v="1"/>
  </r>
  <r>
    <n v="5909"/>
    <s v="s5909"/>
    <x v="1"/>
    <s v="Danger Mouse: Classic Collection"/>
    <m/>
    <s v="David Jason, Terry Scott, Edward Kelsey, Brian Trueman"/>
    <n v="4"/>
    <s v="United Kingdom"/>
    <s v="United Kingdom"/>
    <n v="1"/>
    <d v="2015-06-15T00:00:00"/>
    <n v="1992"/>
    <x v="0"/>
    <s v="10 Season"/>
    <n v="10"/>
    <s v=""/>
    <m/>
    <n v="10"/>
    <s v="British TV Shows, Kids' TV, TV Comedies"/>
    <s v="British TV Shows"/>
    <s v="British TV Shows, Kids' TV, TV Comedies"/>
    <n v="3"/>
  </r>
  <r>
    <n v="5915"/>
    <s v="s5915"/>
    <x v="1"/>
    <s v="Oscar's Oasis"/>
    <m/>
    <m/>
    <n v="0"/>
    <s v="France"/>
    <s v="France"/>
    <n v="1"/>
    <d v="2015-03-15T00:00:00"/>
    <n v="2011"/>
    <x v="0"/>
    <s v="1 Season"/>
    <n v="1"/>
    <s v=""/>
    <m/>
    <n v="1"/>
    <s v="Kids' TV"/>
    <s v="Kids' TV"/>
    <s v="Kids' TV"/>
    <n v="1"/>
  </r>
  <r>
    <n v="5923"/>
    <s v="s5923"/>
    <x v="1"/>
    <s v="Lilyhammer"/>
    <m/>
    <s v="Steven Van Zandt, Trond Fausa, Steinar Sagen, Robert Skj√¶rstad, Tommy Karlsen, Fridtjov S√•heim, Marian Saastad Ottesen"/>
    <n v="7"/>
    <s v="Norway"/>
    <s v="Norway, United States"/>
    <n v="2"/>
    <d v="2014-11-21T00:00:00"/>
    <n v="2014"/>
    <x v="5"/>
    <s v="3 Season"/>
    <n v="3"/>
    <s v=""/>
    <m/>
    <n v="3"/>
    <s v="Crime TV Shows, TV Comedies, TV Dramas"/>
    <s v="Crime TV Shows"/>
    <s v="Crime TV Shows, TV Comedies, TV Dramas"/>
    <n v="3"/>
  </r>
  <r>
    <n v="5924"/>
    <s v="s5924"/>
    <x v="1"/>
    <s v="Goosebumps"/>
    <m/>
    <s v="R.L. Stine"/>
    <n v="1"/>
    <s v="Canada"/>
    <s v="Canada"/>
    <n v="1"/>
    <d v="2014-11-19T00:00:00"/>
    <n v="1998"/>
    <x v="4"/>
    <s v="5 Season"/>
    <n v="5"/>
    <s v=""/>
    <m/>
    <n v="5"/>
    <s v="Kids' TV, TV Thrillers"/>
    <s v="Kids' TV"/>
    <s v="Kids' TV, TV Thrillers"/>
    <n v="2"/>
  </r>
  <r>
    <n v="5934"/>
    <s v="s5934"/>
    <x v="1"/>
    <s v="The Borgias"/>
    <m/>
    <s v="Jeremy Irons, Fran√ßois Arnaud, Holliday Grainger, Peter Sullivan, Sean Harris, Joanne Whalley, Lotte Verbeek, Colm Feore, Vernon Dobtcheff, David Oakes"/>
    <n v="10"/>
    <s v="United States"/>
    <s v="United States, Hungary, Ireland, Canada"/>
    <n v="4"/>
    <d v="2014-02-01T00:00:00"/>
    <n v="2013"/>
    <x v="5"/>
    <s v="3 Season"/>
    <n v="3"/>
    <s v=""/>
    <m/>
    <n v="3"/>
    <s v="TV Dramas"/>
    <s v="TV Dramas"/>
    <s v="TV Dramas"/>
    <n v="1"/>
  </r>
  <r>
    <n v="5940"/>
    <s v="s5940"/>
    <x v="1"/>
    <s v="The 4400"/>
    <m/>
    <s v="Joel Gretsch, Jacqueline McKenzie, Patrick John Flueger, Conchita Campbell, Chad Faust, Richard Kahan, Mahershala Ali, Billy Campbell"/>
    <n v="8"/>
    <s v="United States"/>
    <s v="United States, United Kingdom"/>
    <n v="2"/>
    <d v="2013-09-01T00:00:00"/>
    <n v="2007"/>
    <x v="1"/>
    <s v="4 Season"/>
    <n v="4"/>
    <s v=""/>
    <m/>
    <n v="4"/>
    <s v="TV Dramas, TV Mysteries, TV Sci-Fi &amp; Fantasy"/>
    <s v="TV Dramas"/>
    <s v="TV Dramas, TV Mysteries, TV Sci-Fi &amp; Fantasy"/>
    <n v="3"/>
  </r>
  <r>
    <n v="5941"/>
    <s v="s5941"/>
    <x v="1"/>
    <s v="Breaking Bad"/>
    <m/>
    <s v="Bryan Cranston, Aaron Paul, Anna Gunn, Dean Norris, Betsy Brandt, R.J. Mitte, Bob Odenkirk, Steven Michael Quezada, Jonathan Banks, Giancarlo Esposito"/>
    <n v="10"/>
    <s v="United States"/>
    <s v="United States"/>
    <n v="1"/>
    <d v="2013-08-02T00:00:00"/>
    <n v="2013"/>
    <x v="5"/>
    <s v="5 Season"/>
    <n v="5"/>
    <s v=""/>
    <m/>
    <n v="5"/>
    <s v="Crime TV Shows, TV Dramas, TV Thrillers"/>
    <s v="Crime TV Shows"/>
    <s v="Crime TV Shows, TV Dramas, TV Thrillers"/>
    <n v="3"/>
  </r>
  <r>
    <n v="5965"/>
    <s v="s5965"/>
    <x v="1"/>
    <d v="2022-02-09T00:00:00"/>
    <m/>
    <s v="Shahd El Yaseen, Shaila Sabt, Hala, Hanadi Al-Kandari, Salma Salem, Ibrahim Al-Harbi, Mahmoud Boushahri, Yousef Al Balushi, Ghorour, Abdullah Al-bloshi"/>
    <n v="10"/>
    <m/>
    <m/>
    <n v="0"/>
    <d v="2019-03-20T00:00:00"/>
    <n v="2018"/>
    <x v="1"/>
    <s v="1 Season"/>
    <n v="1"/>
    <s v=""/>
    <m/>
    <n v="1"/>
    <s v="International TV Shows, TV Dramas"/>
    <s v="International TV Shows"/>
    <s v="International TV Shows, TV Dramas"/>
    <n v="2"/>
  </r>
  <r>
    <n v="5975"/>
    <s v="s5975"/>
    <x v="1"/>
    <s v="‡πÅ‡∏ú‡∏ô‡∏£‡πâ‡∏≤‡∏¢‡∏ô‡∏≤‡∏¢‡πÄ‡∏à‡πâ‡∏≤‡πÄ‡∏•‡πà‡∏´‡πå"/>
    <m/>
    <s v="Chutavuth Pattarakampol, Sheranut Yusananda, Nichaphat Chatchaipholrat, Thassapak Hsu"/>
    <n v="4"/>
    <m/>
    <m/>
    <n v="0"/>
    <d v="2019-03-30T00:00:00"/>
    <n v="2016"/>
    <x v="1"/>
    <s v="1 Season"/>
    <n v="1"/>
    <s v=""/>
    <m/>
    <n v="1"/>
    <s v="International TV Shows, Romantic TV Shows, TV Comedies"/>
    <s v="International TV Shows"/>
    <s v="International TV Shows, Romantic TV Shows, TV Comedies"/>
    <n v="3"/>
  </r>
  <r>
    <n v="5979"/>
    <s v="s5979"/>
    <x v="1"/>
    <s v="≈ûubat"/>
    <m/>
    <s v="Alican Y√ºcesoy, Melisa S√∂zen, Musa Uzunlar, Serkan Ercan, √ñzkan Uƒüur, √úlk√º Duru, Tansu Bi√ßer, Nadir Sarƒ±bacak, Sermet Ye≈üil, Ayhan Kavas"/>
    <n v="10"/>
    <s v="Turkey"/>
    <s v="Turkey"/>
    <n v="1"/>
    <d v="2017-01-17T00:00:00"/>
    <n v="2013"/>
    <x v="5"/>
    <s v="1 Season"/>
    <n v="1"/>
    <s v=""/>
    <m/>
    <n v="1"/>
    <s v="Crime TV Shows, International TV Shows, TV Dramas"/>
    <s v="Crime TV Shows"/>
    <s v="Crime TV Shows, International TV Shows, TV Dramas"/>
    <n v="3"/>
  </r>
  <r>
    <n v="5985"/>
    <s v="s5985"/>
    <x v="1"/>
    <s v="100% Hotter"/>
    <m/>
    <s v="Daniel Palmer, Melissa Sophia, Karen Williams, Grace Woodward"/>
    <n v="4"/>
    <s v="United Kingdom"/>
    <s v="United Kingdom"/>
    <n v="1"/>
    <d v="2019-11-01T00:00:00"/>
    <n v="2017"/>
    <x v="1"/>
    <s v="1 Season"/>
    <n v="1"/>
    <s v=""/>
    <m/>
    <n v="1"/>
    <s v="British TV Shows, International TV Shows, Reality TV"/>
    <s v="British TV Shows"/>
    <s v="British TV Shows, International TV Shows, Reality TV"/>
    <n v="3"/>
  </r>
  <r>
    <n v="5987"/>
    <s v="s5987"/>
    <x v="1"/>
    <s v="12 Years Promise"/>
    <m/>
    <s v="So-yeon Lee, Namkoong Min, Tae-im Lee, So-hui Yoon, Won-keun Lee, Hyo-young Ryu"/>
    <n v="6"/>
    <s v="South Korea"/>
    <s v="South Korea"/>
    <n v="1"/>
    <d v="2017-05-22T00:00:00"/>
    <n v="2014"/>
    <x v="1"/>
    <s v="1 Season"/>
    <n v="1"/>
    <s v=""/>
    <m/>
    <n v="1"/>
    <s v="International TV Shows, Korean TV Shows, Romantic TV Shows"/>
    <s v="International TV Shows"/>
    <s v="International TV Shows, Korean TV Shows, Romantic TV Shows"/>
    <n v="3"/>
  </r>
  <r>
    <n v="6002"/>
    <s v="s6002"/>
    <x v="1"/>
    <s v="21 Sarfarosh: Saragarhi 1897"/>
    <m/>
    <s v="Luke Kenny, Mohit Raina, Mukul Dev"/>
    <n v="3"/>
    <s v="India"/>
    <s v="India"/>
    <n v="1"/>
    <d v="2018-12-01T00:00:00"/>
    <n v="2018"/>
    <x v="1"/>
    <s v="1 Season"/>
    <n v="1"/>
    <s v=""/>
    <m/>
    <n v="1"/>
    <s v="International TV Shows, TV Dramas"/>
    <s v="International TV Shows"/>
    <s v="International TV Shows, TV Dramas"/>
    <n v="2"/>
  </r>
  <r>
    <n v="6025"/>
    <s v="s6025"/>
    <x v="1"/>
    <s v="7 (Seven)"/>
    <s v="Nizar Shafi"/>
    <s v="Rahman, Havish, Regina Cassandra, Nandita Swetha, Anisha Ambrose, Tridha Choudhury, Pujitha Ponnada, Aditi Arya"/>
    <n v="8"/>
    <s v="India"/>
    <s v="India"/>
    <n v="1"/>
    <d v="2019-07-30T00:00:00"/>
    <n v="2019"/>
    <x v="1"/>
    <s v="1 Season"/>
    <n v="1"/>
    <s v=""/>
    <m/>
    <n v="1"/>
    <s v="TV Shows"/>
    <s v="TV Shows"/>
    <s v="TV Shows"/>
    <n v="1"/>
  </r>
  <r>
    <n v="6027"/>
    <s v="s6027"/>
    <x v="1"/>
    <s v="9 Months That Made You"/>
    <m/>
    <s v="Demetri Goritsas"/>
    <n v="1"/>
    <s v="United States"/>
    <s v="United States"/>
    <n v="1"/>
    <d v="2017-03-01T00:00:00"/>
    <n v="2016"/>
    <x v="6"/>
    <s v="1 Season"/>
    <n v="1"/>
    <s v=""/>
    <m/>
    <n v="1"/>
    <s v="British TV Shows, Docuseries, Science &amp; Nature TV"/>
    <s v="British TV Shows"/>
    <s v="British TV Shows, Docuseries, Science &amp; Nature TV"/>
    <n v="3"/>
  </r>
  <r>
    <n v="6038"/>
    <s v="s6038"/>
    <x v="1"/>
    <s v="A Good Wife"/>
    <m/>
    <s v="Tien Hsin, Christopher Lee, Darren Chiu, Shara Lin, Blaire Chang, Xi Man-Ning, Chu De-Kang"/>
    <n v="7"/>
    <s v="Taiwan"/>
    <s v="Taiwan"/>
    <n v="1"/>
    <d v="2017-01-01T00:00:00"/>
    <n v="2013"/>
    <x v="1"/>
    <s v="1 Season"/>
    <n v="1"/>
    <s v=""/>
    <m/>
    <n v="1"/>
    <s v="International TV Shows, Romantic TV Shows, TV Dramas"/>
    <s v="International TV Shows"/>
    <s v="International TV Shows, Romantic TV Shows, TV Dramas"/>
    <n v="3"/>
  </r>
  <r>
    <n v="6045"/>
    <s v="s6045"/>
    <x v="1"/>
    <s v="A Man Called God"/>
    <m/>
    <s v="Song Il-gook, Han Chae-young, Kim Min-jong, Go Eun Han, Jung Hoon Lee, Nam Da-Reum, Yoo In-young"/>
    <n v="7"/>
    <s v="South Korea"/>
    <s v="South Korea"/>
    <n v="1"/>
    <d v="2019-03-12T00:00:00"/>
    <n v="2010"/>
    <x v="1"/>
    <s v="1 Season"/>
    <n v="1"/>
    <s v=""/>
    <m/>
    <n v="1"/>
    <s v="Crime TV Shows, International TV Shows, Korean TV Shows"/>
    <s v="Crime TV Shows"/>
    <s v="Crime TV Shows, International TV Shows, Korean TV Shows"/>
    <n v="3"/>
  </r>
  <r>
    <n v="6067"/>
    <s v="s6067"/>
    <x v="1"/>
    <s v="A Young Doctor's Notebook and Other Stories"/>
    <m/>
    <s v="Daniel Radcliffe, Jon Hamm, Adam Godley, Christopher Godwin, Rosie Cavaliero, Vicki Pepperdine, Margaret Clunie, Tim Steed, Shaun Pye"/>
    <n v="9"/>
    <s v="United Kingdom"/>
    <s v="United Kingdom"/>
    <n v="1"/>
    <m/>
    <n v="2013"/>
    <x v="5"/>
    <s v="2 Season"/>
    <n v="2"/>
    <s v=""/>
    <m/>
    <n v="2"/>
    <s v="British TV Shows, TV Comedies, TV Dramas"/>
    <s v="British TV Shows"/>
    <s v="British TV Shows, TV Comedies, TV Dramas"/>
    <n v="3"/>
  </r>
  <r>
    <n v="6068"/>
    <s v="s6068"/>
    <x v="1"/>
    <s v="A.D. Kingdom and Empire"/>
    <m/>
    <s v="Juan Pablo Di Pace, Adam Levy, Chipo Chung, Babou Ceesay, Emmett Scanlan, Will Thorp, Richard Coyle, Vincent Regan, Greta Scacchi, James Callis, Joanne Whalley, Jodhi May, Chris Brazier, Fraser Ayres, J√≥hannes Haukur J√≥hannesson, Ken Bones, Kenneth Collard"/>
    <n v="17"/>
    <s v="United States"/>
    <s v="United States"/>
    <n v="1"/>
    <d v="2017-12-15T00:00:00"/>
    <n v="2015"/>
    <x v="1"/>
    <s v="1 Season"/>
    <n v="1"/>
    <s v=""/>
    <m/>
    <n v="1"/>
    <s v="TV Dramas"/>
    <s v="TV Dramas"/>
    <s v="TV Dramas"/>
    <n v="1"/>
  </r>
  <r>
    <n v="6080"/>
    <s v="s6080"/>
    <x v="1"/>
    <s v="Abnormal Summit"/>
    <s v="Jung-ah Im, Seung-uk Jo"/>
    <s v="Hyun-moo Jun, Si-kyung Sung, Se-yoon Yoo"/>
    <n v="3"/>
    <s v="South Korea"/>
    <s v="South Korea"/>
    <n v="1"/>
    <d v="2017-08-04T00:00:00"/>
    <n v="2017"/>
    <x v="6"/>
    <s v="2 Season"/>
    <n v="2"/>
    <s v=""/>
    <m/>
    <n v="2"/>
    <s v="International TV Shows, Korean TV Shows, Stand-Up Comedy &amp; Talk Shows"/>
    <s v="International TV Shows"/>
    <s v="International TV Shows, Korean TV Shows, Stand-Up Comedy &amp; Talk Shows"/>
    <n v="3"/>
  </r>
  <r>
    <n v="6090"/>
    <s v="s6090"/>
    <x v="1"/>
    <s v="Adam Ruins Everything"/>
    <m/>
    <s v="Adam Conover, Adam Lustick, Emily Axford"/>
    <n v="3"/>
    <s v="United States"/>
    <s v="United States"/>
    <n v="1"/>
    <d v="2018-09-30T00:00:00"/>
    <n v="2018"/>
    <x v="1"/>
    <s v="1 Season"/>
    <n v="1"/>
    <s v=""/>
    <m/>
    <n v="1"/>
    <s v="TV Comedies"/>
    <s v="TV Comedies"/>
    <s v="TV Comedies"/>
    <n v="1"/>
  </r>
  <r>
    <n v="6095"/>
    <s v="s6095"/>
    <x v="1"/>
    <s v="Africa"/>
    <m/>
    <s v="David Attenborough"/>
    <n v="1"/>
    <s v="United Kingdom"/>
    <s v="United Kingdom"/>
    <n v="1"/>
    <d v="2016-04-28T00:00:00"/>
    <n v="2013"/>
    <x v="6"/>
    <s v="1 Season"/>
    <n v="1"/>
    <s v=""/>
    <m/>
    <n v="1"/>
    <s v="British TV Shows, Docuseries, International TV Shows"/>
    <s v="British TV Shows"/>
    <s v="British TV Shows, Docuseries, International TV Shows"/>
    <n v="3"/>
  </r>
  <r>
    <n v="6101"/>
    <s v="s6101"/>
    <x v="1"/>
    <s v="Age Gap Love"/>
    <m/>
    <s v="Fay Ripley"/>
    <n v="1"/>
    <s v="United Kingdom"/>
    <s v="United Kingdom"/>
    <n v="1"/>
    <d v="2019-07-12T00:00:00"/>
    <n v="2017"/>
    <x v="5"/>
    <s v="1 Season"/>
    <n v="1"/>
    <s v=""/>
    <m/>
    <n v="1"/>
    <s v="British TV Shows, Reality TV, Romantic TV Shows"/>
    <s v="British TV Shows"/>
    <s v="British TV Shows, Reality TV, Romantic TV Shows"/>
    <n v="3"/>
  </r>
  <r>
    <n v="6102"/>
    <s v="s6102"/>
    <x v="1"/>
    <s v="Age of Glory"/>
    <m/>
    <s v="Debbie Goh, Aenie Wong, Frederick Lee, Leslie Chai"/>
    <n v="4"/>
    <m/>
    <m/>
    <n v="0"/>
    <d v="2017-08-14T00:00:00"/>
    <n v="2010"/>
    <x v="5"/>
    <s v="2 Season"/>
    <n v="2"/>
    <s v=""/>
    <m/>
    <n v="2"/>
    <s v="International TV Shows, Romantic TV Shows, TV Dramas"/>
    <s v="International TV Shows"/>
    <s v="International TV Shows, Romantic TV Shows, TV Dramas"/>
    <n v="3"/>
  </r>
  <r>
    <n v="6103"/>
    <s v="s6103"/>
    <x v="1"/>
    <s v="Agent Raghav"/>
    <m/>
    <s v="Sharad Kelkar, Aahana Kumra, Mahesh Manjrekar, Deepali Pansare, Danish Pandor, Jason Tham, Reena Aggarwal, Swati Rajput"/>
    <n v="8"/>
    <s v="India"/>
    <s v="India"/>
    <n v="1"/>
    <d v="2017-04-15T00:00:00"/>
    <n v="2015"/>
    <x v="1"/>
    <s v="1 Season"/>
    <n v="1"/>
    <s v=""/>
    <m/>
    <n v="1"/>
    <s v="Crime TV Shows, International TV Shows, TV Action &amp; Adventure"/>
    <s v="Crime TV Shows"/>
    <s v="Crime TV Shows, International TV Shows, TV Action &amp; Adventure"/>
    <n v="3"/>
  </r>
  <r>
    <n v="6106"/>
    <s v="s6106"/>
    <x v="1"/>
    <s v="Ainsley Eats the Streets"/>
    <m/>
    <s v="Ainsley Harriott"/>
    <n v="1"/>
    <s v="United Kingdom"/>
    <s v="United Kingdom"/>
    <n v="1"/>
    <d v="2019-07-12T00:00:00"/>
    <n v="2014"/>
    <x v="6"/>
    <s v="1 Season"/>
    <n v="1"/>
    <s v=""/>
    <m/>
    <n v="1"/>
    <s v="British TV Shows, Docuseries, International TV Shows"/>
    <s v="British TV Shows"/>
    <s v="British TV Shows, Docuseries, International TV Shows"/>
    <n v="3"/>
  </r>
  <r>
    <n v="6127"/>
    <s v="s6127"/>
    <x v="1"/>
    <s v="Alphablocks"/>
    <m/>
    <s v="Teresa Gallagher, David Holt, Lizzie Waterworth"/>
    <n v="3"/>
    <s v="United Kingdom"/>
    <s v="United Kingdom"/>
    <n v="1"/>
    <d v="2020-05-25T00:00:00"/>
    <n v="2014"/>
    <x v="0"/>
    <s v="5 Season"/>
    <n v="5"/>
    <s v=""/>
    <m/>
    <n v="5"/>
    <s v="Kids' TV"/>
    <s v="Kids' TV"/>
    <s v="Kids' TV"/>
    <n v="1"/>
  </r>
  <r>
    <n v="6133"/>
    <s v="s6133"/>
    <x v="1"/>
    <s v="America's Book of Secrets"/>
    <m/>
    <s v="Jonathan Adams"/>
    <n v="1"/>
    <s v="United States"/>
    <s v="United States"/>
    <n v="1"/>
    <d v="2019-09-15T00:00:00"/>
    <n v="2014"/>
    <x v="1"/>
    <s v="1 Season"/>
    <n v="1"/>
    <s v=""/>
    <m/>
    <n v="1"/>
    <s v="Docuseries"/>
    <s v="Docuseries"/>
    <s v="Docuseries"/>
    <n v="1"/>
  </r>
  <r>
    <n v="6138"/>
    <s v="s6138"/>
    <x v="1"/>
    <s v="American Crime"/>
    <m/>
    <s v="Felicity Huffman, Timothy Hutton, Elvis Nolasco, Regina King, Lili Taylor, Richard Cabral, Brent Anderson, Benito Martinez, Shane Jacobsen, W. Earl Brown, Caitlin Gerard, Penelope Ann Miller, Johnny Ortiz"/>
    <n v="13"/>
    <s v="United States"/>
    <s v="United States"/>
    <n v="1"/>
    <d v="2017-05-30T00:00:00"/>
    <n v="2017"/>
    <x v="5"/>
    <s v="3 Season"/>
    <n v="3"/>
    <s v=""/>
    <m/>
    <n v="3"/>
    <s v="Crime TV Shows, TV Dramas"/>
    <s v="Crime TV Shows"/>
    <s v="Crime TV Shows, TV Dramas"/>
    <n v="2"/>
  </r>
  <r>
    <n v="6140"/>
    <s v="s6140"/>
    <x v="1"/>
    <s v="American Experience: The Circus"/>
    <s v="Sharon Grimberg"/>
    <m/>
    <n v="0"/>
    <s v="United States"/>
    <s v="United States"/>
    <n v="1"/>
    <d v="2019-05-02T00:00:00"/>
    <n v="2018"/>
    <x v="6"/>
    <s v="1 Season"/>
    <n v="1"/>
    <s v=""/>
    <m/>
    <n v="1"/>
    <s v="Docuseries"/>
    <s v="Docuseries"/>
    <s v="Docuseries"/>
    <n v="1"/>
  </r>
  <r>
    <n v="6147"/>
    <s v="s6147"/>
    <x v="1"/>
    <s v="American Odyssey"/>
    <m/>
    <s v="Anna Friel, Peter Facinelli, Jake Robinson, Jim True-Frost, Treat Williams, Sadie Sink, Omar Ghazaoui, Nate Mooney, Elena Kampouris, Daniella Pineda, Adewale Akinnuoye-Agbaje"/>
    <n v="11"/>
    <s v="United States"/>
    <s v="United States"/>
    <n v="1"/>
    <d v="2016-04-05T00:00:00"/>
    <n v="2015"/>
    <x v="1"/>
    <s v="1 Season"/>
    <n v="1"/>
    <s v=""/>
    <m/>
    <n v="1"/>
    <s v="TV Dramas, TV Thrillers"/>
    <s v="TV Dramas"/>
    <s v="TV Dramas, TV Thrillers"/>
    <n v="2"/>
  </r>
  <r>
    <n v="6157"/>
    <s v="s6157"/>
    <x v="1"/>
    <s v="An Innocent Mistake"/>
    <m/>
    <s v="Jason Wang, Mathilde Lin, Mo Tzu Yi, Xi Man-Ning, Lin Mei-hsiu, Kelly Huang, Joy Pan"/>
    <n v="7"/>
    <s v="Taiwan"/>
    <s v="Taiwan"/>
    <n v="1"/>
    <d v="2017-01-01T00:00:00"/>
    <n v="2012"/>
    <x v="1"/>
    <s v="1 Season"/>
    <n v="1"/>
    <s v=""/>
    <m/>
    <n v="1"/>
    <s v="International TV Shows, Romantic TV Shows, TV Dramas"/>
    <s v="International TV Shows"/>
    <s v="International TV Shows, Romantic TV Shows, TV Dramas"/>
    <n v="3"/>
  </r>
  <r>
    <n v="6162"/>
    <s v="s6162"/>
    <x v="1"/>
    <s v="Ancient Aliens"/>
    <m/>
    <s v="Robert Clotworthy"/>
    <n v="1"/>
    <s v="United States"/>
    <s v="United States"/>
    <n v="1"/>
    <d v="2019-09-17T00:00:00"/>
    <n v="2018"/>
    <x v="1"/>
    <s v="1 Season"/>
    <n v="1"/>
    <s v=""/>
    <m/>
    <n v="1"/>
    <s v="Docuseries, Science &amp; Nature TV"/>
    <s v="Docuseries"/>
    <s v="Docuseries, Science &amp; Nature TV"/>
    <n v="2"/>
  </r>
  <r>
    <n v="6167"/>
    <s v="s6167"/>
    <x v="1"/>
    <s v="Anjaan: Rural Myths"/>
    <m/>
    <m/>
    <n v="0"/>
    <s v="India"/>
    <s v="India"/>
    <n v="1"/>
    <d v="2018-12-15T00:00:00"/>
    <n v="2018"/>
    <x v="1"/>
    <s v="1 Season"/>
    <n v="1"/>
    <s v=""/>
    <m/>
    <n v="1"/>
    <s v="International TV Shows, TV Horror, TV Thrillers"/>
    <s v="International TV Shows"/>
    <s v="International TV Shows, TV Horror, TV Thrillers"/>
    <n v="3"/>
  </r>
  <r>
    <n v="6168"/>
    <s v="s6168"/>
    <x v="1"/>
    <s v="Anjaan: Special Crimes Unit"/>
    <m/>
    <s v="Gashmeer Mahajani, Heena Parmar"/>
    <n v="2"/>
    <s v="India"/>
    <s v="India"/>
    <n v="1"/>
    <d v="2018-05-01T00:00:00"/>
    <n v="2018"/>
    <x v="1"/>
    <s v="1 Season"/>
    <n v="1"/>
    <s v=""/>
    <m/>
    <n v="1"/>
    <s v="International TV Shows, TV Horror, TV Mysteries"/>
    <s v="International TV Shows"/>
    <s v="International TV Shows, TV Horror, TV Mysteries"/>
    <n v="3"/>
  </r>
  <r>
    <n v="6175"/>
    <s v="s6175"/>
    <x v="1"/>
    <s v="Anthony Bourdain: Parts Unknown"/>
    <m/>
    <s v="Anthony Bourdain"/>
    <n v="1"/>
    <s v="United States"/>
    <s v="United States"/>
    <n v="1"/>
    <m/>
    <n v="2018"/>
    <x v="6"/>
    <s v="5 Season"/>
    <n v="5"/>
    <s v=""/>
    <m/>
    <n v="5"/>
    <s v="Docuseries"/>
    <s v="Docuseries"/>
    <s v="Docuseries"/>
    <n v="1"/>
  </r>
  <r>
    <n v="6178"/>
    <s v="s6178"/>
    <x v="1"/>
    <s v="ÂøçËÄÖ„Éè„ÉÉ„Éà„É™„Åè„Çì"/>
    <m/>
    <m/>
    <n v="0"/>
    <s v="Japan"/>
    <s v="Japan"/>
    <n v="1"/>
    <d v="2018-12-23T00:00:00"/>
    <n v="2012"/>
    <x v="8"/>
    <s v="2 Season"/>
    <n v="2"/>
    <s v=""/>
    <m/>
    <n v="2"/>
    <s v="Anime Series, Kids' TV"/>
    <s v="Anime Series"/>
    <s v="Anime Series, Kids' TV"/>
    <n v="2"/>
  </r>
  <r>
    <n v="6195"/>
    <s v="s6195"/>
    <x v="1"/>
    <s v="Atomic Puppet"/>
    <m/>
    <s v="Eric Bauza, Lisa Norton, Carlos D√≠az, Peter Oldring, Heather Bambrick, Rick Miller, Rob Tinkler, Kristina Nicoll"/>
    <n v="8"/>
    <s v="Canada"/>
    <s v="Canada, France"/>
    <n v="2"/>
    <d v="2017-12-01T00:00:00"/>
    <n v="2016"/>
    <x v="8"/>
    <s v="1 Season"/>
    <n v="1"/>
    <s v=""/>
    <m/>
    <n v="1"/>
    <s v="Crime TV Shows, Kids' TV, TV Comedies"/>
    <s v="Crime TV Shows"/>
    <s v="Crime TV Shows, Kids' TV, TV Comedies"/>
    <n v="3"/>
  </r>
  <r>
    <n v="6199"/>
    <s v="s6199"/>
    <x v="1"/>
    <s v="Aussie Gold Hunters"/>
    <m/>
    <m/>
    <n v="0"/>
    <s v="Australia"/>
    <s v="Australia"/>
    <n v="1"/>
    <d v="2017-08-01T00:00:00"/>
    <n v="2016"/>
    <x v="5"/>
    <s v="1 Season"/>
    <n v="1"/>
    <s v=""/>
    <m/>
    <n v="1"/>
    <s v="Docuseries, International TV Shows, Reality TV"/>
    <s v="Docuseries"/>
    <s v="Docuseries, International TV Shows, Reality TV"/>
    <n v="3"/>
  </r>
  <r>
    <n v="6214"/>
    <s v="s6214"/>
    <x v="1"/>
    <s v="Bad Education"/>
    <m/>
    <s v="Jack Whitehall, Mathew Horne, Sarah Solemani, Michelle Gomez, Nikki Runeckles, Kae Alexander, Layton Williams, Ethan Lawrence, Charlie Wernham, Jack Binstead, Jack Bence, Harry Enfield"/>
    <n v="12"/>
    <s v="United Kingdom"/>
    <s v="United Kingdom"/>
    <n v="1"/>
    <d v="2018-12-15T00:00:00"/>
    <n v="2014"/>
    <x v="5"/>
    <s v="3 Season"/>
    <n v="3"/>
    <s v=""/>
    <m/>
    <n v="3"/>
    <s v="British TV Shows, TV Comedies"/>
    <s v="British TV Shows"/>
    <s v="British TV Shows, TV Comedies"/>
    <n v="2"/>
  </r>
  <r>
    <n v="6217"/>
    <s v="s6217"/>
    <x v="1"/>
    <s v="Badalte Rishton Ki Dastaan"/>
    <m/>
    <s v="Additi Gupta, Sanjeeda Sheikh, Kiran Karmarkar, Abhinav Shukla, Tanushree Kaushal, Mona Ambegaonkar"/>
    <n v="6"/>
    <s v="India"/>
    <s v="India"/>
    <n v="1"/>
    <d v="2017-04-01T00:00:00"/>
    <n v="2013"/>
    <x v="1"/>
    <s v="1 Season"/>
    <n v="1"/>
    <s v=""/>
    <m/>
    <n v="1"/>
    <s v="International TV Shows, TV Dramas"/>
    <s v="International TV Shows"/>
    <s v="International TV Shows, TV Dramas"/>
    <n v="2"/>
  </r>
  <r>
    <n v="6220"/>
    <s v="s6220"/>
    <x v="1"/>
    <s v="Bala Loca"/>
    <m/>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n v="21"/>
    <s v="Chile"/>
    <s v="Chile"/>
    <n v="1"/>
    <d v="2017-04-01T00:00:00"/>
    <n v="2016"/>
    <x v="5"/>
    <s v="1 Season"/>
    <n v="1"/>
    <s v=""/>
    <m/>
    <n v="1"/>
    <s v="International TV Shows, Spanish-Language TV Shows, TV Dramas"/>
    <s v="International TV Shows"/>
    <s v="International TV Shows, Spanish-Language TV Shows, TV Dramas"/>
    <n v="3"/>
  </r>
  <r>
    <n v="6229"/>
    <s v="s6229"/>
    <x v="1"/>
    <s v="Bangkok Bachelors"/>
    <m/>
    <s v="Sean Jindachot, Nutt Devahastin Na Ayudhya, Patharamanop Isariy, Manatsanun Phanlerdwongsakul, Anchasa Mongkhonsama, Keerati Mahapreukpong"/>
    <n v="6"/>
    <m/>
    <m/>
    <n v="0"/>
    <d v="2018-06-04T00:00:00"/>
    <n v="2016"/>
    <x v="5"/>
    <s v="1 Season"/>
    <n v="1"/>
    <s v=""/>
    <m/>
    <n v="1"/>
    <s v="International TV Shows, Romantic TV Shows, TV Comedies"/>
    <s v="International TV Shows"/>
    <s v="International TV Shows, Romantic TV Shows, TV Comedies"/>
    <n v="3"/>
  </r>
  <r>
    <n v="6250"/>
    <s v="s6250"/>
    <x v="1"/>
    <s v="Bat Pat"/>
    <m/>
    <s v="Rosa Romay, Alberto Escobal, Jaime de Diego, Josu Cubero"/>
    <n v="4"/>
    <s v="Italy"/>
    <s v="Italy"/>
    <n v="1"/>
    <d v="2017-12-31T00:00:00"/>
    <n v="2016"/>
    <x v="0"/>
    <s v="1 Season"/>
    <n v="1"/>
    <s v=""/>
    <m/>
    <n v="1"/>
    <s v="Kids' TV"/>
    <s v="Kids' TV"/>
    <s v="Kids' TV"/>
    <n v="1"/>
  </r>
  <r>
    <n v="6251"/>
    <s v="s6251"/>
    <x v="1"/>
    <s v="Bates Motel"/>
    <m/>
    <s v="Vera Farmiga, Freddie Highmore, Max Thieriot, Olivia Cooke, Nicola Peltz, Nestor Carbonell, Mike Vogel, Keegan Connor Tracy"/>
    <n v="8"/>
    <s v="United States"/>
    <s v="United States"/>
    <n v="1"/>
    <d v="2018-02-20T00:00:00"/>
    <n v="2017"/>
    <x v="5"/>
    <s v="5 Season"/>
    <n v="5"/>
    <s v=""/>
    <m/>
    <n v="5"/>
    <s v="Crime TV Shows, TV Dramas, TV Horror"/>
    <s v="Crime TV Shows"/>
    <s v="Crime TV Shows, TV Dramas, TV Horror"/>
    <n v="3"/>
  </r>
  <r>
    <n v="6253"/>
    <s v="s6253"/>
    <x v="1"/>
    <s v="Battle Creek"/>
    <m/>
    <s v="Josh Duhamel, Dean Winters, Aubrey Dollar, Edward Fordham Jr., Kal Penn, Janet McTeer, Liza Lapira, Damon Herriman, Meredith Eaton"/>
    <n v="9"/>
    <s v="United States"/>
    <s v="United States"/>
    <n v="1"/>
    <d v="2015-12-31T00:00:00"/>
    <n v="2015"/>
    <x v="1"/>
    <s v="1 Season"/>
    <n v="1"/>
    <s v=""/>
    <m/>
    <n v="1"/>
    <s v="Crime TV Shows, TV Comedies, TV Dramas"/>
    <s v="Crime TV Shows"/>
    <s v="Crime TV Shows, TV Comedies, TV Dramas"/>
    <n v="3"/>
  </r>
  <r>
    <n v="6254"/>
    <s v="s6254"/>
    <x v="1"/>
    <s v="Battlefield Recovery"/>
    <m/>
    <m/>
    <n v="0"/>
    <s v="United Kingdom"/>
    <s v="United Kingdom"/>
    <n v="1"/>
    <d v="2016-08-01T00:00:00"/>
    <n v="2016"/>
    <x v="6"/>
    <s v="1 Season"/>
    <n v="1"/>
    <s v=""/>
    <m/>
    <n v="1"/>
    <s v="British TV Shows, Docuseries, Reality TV"/>
    <s v="British TV Shows"/>
    <s v="British TV Shows, Docuseries, Reality TV"/>
    <n v="3"/>
  </r>
  <r>
    <n v="6259"/>
    <s v="s6259"/>
    <x v="1"/>
    <s v="Be-Be-Bears"/>
    <m/>
    <s v="Nataliya Medvedeva, Polina Kutepova"/>
    <n v="2"/>
    <s v="Russia"/>
    <s v="Russia"/>
    <n v="1"/>
    <d v="2018-08-29T00:00:00"/>
    <n v="2018"/>
    <x v="0"/>
    <s v="1 Season"/>
    <n v="1"/>
    <s v=""/>
    <m/>
    <n v="1"/>
    <s v="Kids' TV"/>
    <s v="Kids' TV"/>
    <s v="Kids' TV"/>
    <n v="1"/>
  </r>
  <r>
    <n v="6263"/>
    <s v="s6263"/>
    <x v="1"/>
    <s v="Beast Legends"/>
    <m/>
    <s v="Steve Leonard, Francis Manapul, Kathryn Denning, Scott Edwards, Mike Paixao"/>
    <n v="5"/>
    <s v="Canada"/>
    <s v="Canada"/>
    <n v="1"/>
    <d v="2019-02-01T00:00:00"/>
    <n v="2010"/>
    <x v="6"/>
    <s v="1 Season"/>
    <n v="1"/>
    <s v=""/>
    <m/>
    <n v="1"/>
    <s v="Docuseries"/>
    <s v="Docuseries"/>
    <s v="Docuseries"/>
    <n v="1"/>
  </r>
  <r>
    <n v="6264"/>
    <s v="s6264"/>
    <x v="1"/>
    <s v="Beating Again"/>
    <m/>
    <s v="Kyung-ho Jung, So-yeon Kim, Hyun-min Yoon, Goo Jin, Hyun-joo Gong, Si-eon Lee, Yeong-gyu Park, Seok-Hwan An, Myung-Ryul Nam, Eun-ji Jo"/>
    <n v="10"/>
    <s v="South Korea"/>
    <s v="South Korea"/>
    <n v="1"/>
    <d v="2017-05-22T00:00:00"/>
    <n v="2015"/>
    <x v="1"/>
    <s v="1 Season"/>
    <n v="1"/>
    <s v=""/>
    <m/>
    <n v="1"/>
    <s v="International TV Shows, Korean TV Shows, Romantic TV Shows"/>
    <s v="International TV Shows"/>
    <s v="International TV Shows, Korean TV Shows, Romantic TV Shows"/>
    <n v="3"/>
  </r>
  <r>
    <n v="6265"/>
    <s v="s6265"/>
    <x v="1"/>
    <s v="Beauty &amp; the Beast"/>
    <m/>
    <s v="Kristin Kreuk, Jay Ryan, Max Brown, Austin Basis, Nina Lisandrello, Brian White, Sendhil Ramamurthy"/>
    <n v="7"/>
    <s v="Canada"/>
    <s v="Canada"/>
    <n v="1"/>
    <d v="2016-09-19T00:00:00"/>
    <n v="2016"/>
    <x v="1"/>
    <s v="4 Season"/>
    <n v="4"/>
    <s v=""/>
    <m/>
    <n v="4"/>
    <s v="Crime TV Shows, Romantic TV Shows, TV Dramas"/>
    <s v="Crime TV Shows"/>
    <s v="Crime TV Shows, Romantic TV Shows, TV Dramas"/>
    <n v="3"/>
  </r>
  <r>
    <n v="6266"/>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n v="25"/>
    <m/>
    <m/>
    <n v="0"/>
    <d v="2019-04-23T00:00:00"/>
    <n v="2016"/>
    <x v="5"/>
    <s v="2 Season"/>
    <n v="2"/>
    <s v=""/>
    <m/>
    <n v="2"/>
    <s v="International TV Shows, Romantic TV Shows, TV Comedies"/>
    <s v="International TV Shows"/>
    <s v="International TV Shows, Romantic TV Shows, TV Comedies"/>
    <n v="3"/>
  </r>
  <r>
    <n v="6276"/>
    <s v="s6276"/>
    <x v="1"/>
    <s v="Behind the Newsroom"/>
    <m/>
    <s v="Pok Piyatida Woramusik, Willie Ruengrit McIntosh, Charebelle Lanlalin, Tono Pakin Kumwilaisuk, Point Cholawit Meetongcom, Cee Hathaiphat, Pitta Na Pattalung, Ae Sasikarn Aphichartworasilp, Louis Pongphan Petchbuntoon, Sawitree Samipak"/>
    <n v="10"/>
    <m/>
    <m/>
    <n v="0"/>
    <d v="2018-09-14T00:00:00"/>
    <n v="2015"/>
    <x v="5"/>
    <s v="1 Season"/>
    <n v="1"/>
    <s v=""/>
    <m/>
    <n v="1"/>
    <s v="International TV Shows, Romantic TV Shows, TV Dramas"/>
    <s v="International TV Shows"/>
    <s v="International TV Shows, Romantic TV Shows, TV Dramas"/>
    <n v="3"/>
  </r>
  <r>
    <n v="6277"/>
    <s v="s6277"/>
    <x v="1"/>
    <s v="Behzat √á."/>
    <m/>
    <s v="Erdal Be≈üik√ßioƒülu, Fatih Artman, ƒ∞nan√ß Konuk√ßu, Seda Bakan, Berkan ≈ûal, Ay√ßa Eren, Berke √úzrek, Canan Erg√ºder, Ege Aydan, Eray Eserol, Hakan Hatipoƒülu"/>
    <n v="11"/>
    <s v="Turkey"/>
    <s v="Turkey"/>
    <n v="1"/>
    <d v="2017-05-19T00:00:00"/>
    <n v="2010"/>
    <x v="5"/>
    <s v="1 Season"/>
    <n v="1"/>
    <s v=""/>
    <m/>
    <n v="1"/>
    <s v="Crime TV Shows, International TV Shows, TV Dramas"/>
    <s v="Crime TV Shows"/>
    <s v="Crime TV Shows, International TV Shows, TV Dramas"/>
    <n v="3"/>
  </r>
  <r>
    <n v="6280"/>
    <s v="s6280"/>
    <x v="1"/>
    <s v="Being Mary Jane: The Series"/>
    <m/>
    <s v="Gabrielle Union, Lisa Vidal, Margaret Avery, Omari Hardwick, Latarsha Rose, Aaron D. Spears, B.J. Britt, Raven Goodwin, Richard Roundtree"/>
    <n v="9"/>
    <s v="United States"/>
    <s v="United States"/>
    <n v="1"/>
    <d v="2017-07-01T00:00:00"/>
    <n v="2016"/>
    <x v="1"/>
    <s v="4 Season"/>
    <n v="4"/>
    <s v=""/>
    <m/>
    <n v="4"/>
    <s v="Romantic TV Shows, TV Dramas"/>
    <s v="Romantic TV Shows"/>
    <s v="Romantic TV Shows, TV Dramas"/>
    <n v="2"/>
  </r>
  <r>
    <n v="6282"/>
    <s v="s6282"/>
    <x v="1"/>
    <s v="Ben 10"/>
    <m/>
    <s v="Tara Strong, Montse Hernandez, David Kaye, Roger Craig Smith, Todd Haberkorn, Dwight Schultz, Daryl Sabara"/>
    <n v="7"/>
    <s v="United States"/>
    <s v="United States"/>
    <n v="1"/>
    <d v="2018-09-30T00:00:00"/>
    <n v="2016"/>
    <x v="8"/>
    <s v="1 Season"/>
    <n v="1"/>
    <s v=""/>
    <m/>
    <n v="1"/>
    <s v="Kids' TV"/>
    <s v="Kids' TV"/>
    <s v="Kids' TV"/>
    <n v="1"/>
  </r>
  <r>
    <n v="6292"/>
    <s v="s6292"/>
    <x v="1"/>
    <s v="Beyblade: Metal Fusion"/>
    <m/>
    <s v="Aki Kanada, Satoshi Hino, Emiri Kato, Kei Shindo, Robert Tinkler, Peter Cugno, Lisette St. Louis, Barbara Mamabolo"/>
    <n v="8"/>
    <s v="Japan"/>
    <s v="Japan"/>
    <n v="1"/>
    <d v="2017-12-15T00:00:00"/>
    <n v="2009"/>
    <x v="8"/>
    <s v="1 Season"/>
    <n v="1"/>
    <s v=""/>
    <m/>
    <n v="1"/>
    <s v="Anime Series, Kids' TV"/>
    <s v="Anime Series"/>
    <s v="Anime Series, Kids' TV"/>
    <n v="2"/>
  </r>
  <r>
    <n v="6295"/>
    <s v="s6295"/>
    <x v="1"/>
    <s v="Bh Se Bhade"/>
    <m/>
    <s v="Deven Bhojani, Suchita Trivedi, Sarita Joshi, Varun Khandelwal, Bhavna Khatri, Dushyant Wagh, Gulfam Khan, Atul Parchure"/>
    <n v="8"/>
    <s v="India"/>
    <s v="India"/>
    <n v="1"/>
    <d v="2018-04-01T00:00:00"/>
    <n v="2013"/>
    <x v="6"/>
    <s v="1 Season"/>
    <n v="1"/>
    <s v=""/>
    <m/>
    <n v="1"/>
    <s v="International TV Shows, TV Comedies"/>
    <s v="International TV Shows"/>
    <s v="International TV Shows, TV Comedies"/>
    <n v="2"/>
  </r>
  <r>
    <n v="6296"/>
    <s v="s6296"/>
    <x v="1"/>
    <s v="Bhaage Re Mann"/>
    <m/>
    <s v="Karuna Pandey, Chandan Anand, Kanika Shivpuri, Ved Thappar, Nupur Alankar, Tarun Mehta, Priya Marathe, Vasundhara Kaul, Ankit Narang, Arshima Thapar"/>
    <n v="10"/>
    <s v="India"/>
    <s v="India"/>
    <n v="1"/>
    <d v="2017-04-15T00:00:00"/>
    <n v="2015"/>
    <x v="1"/>
    <s v="1 Season"/>
    <n v="1"/>
    <s v=""/>
    <m/>
    <n v="1"/>
    <s v="International TV Shows, Romantic TV Shows, TV Dramas"/>
    <s v="International TV Shows"/>
    <s v="International TV Shows, Romantic TV Shows, TV Dramas"/>
    <n v="3"/>
  </r>
  <r>
    <n v="6302"/>
    <s v="s6302"/>
    <x v="1"/>
    <s v="Big Bad Beetleborgs"/>
    <m/>
    <s v="Wesley Barker, Herbie Baez, Elisabeth Lund, Shannon Chandler, Billy Forester, Frank Addela, Kyle Jordan, Dave 'Foots' Footman, Derek Stephen Prince, Vivian Smallwood"/>
    <n v="10"/>
    <s v="United States"/>
    <s v="United States, France, Japan"/>
    <n v="3"/>
    <d v="2016-01-01T00:00:00"/>
    <n v="1997"/>
    <x v="4"/>
    <s v="2 Season"/>
    <n v="2"/>
    <s v=""/>
    <m/>
    <n v="2"/>
    <s v="Kids' TV, TV Comedies"/>
    <s v="Kids' TV"/>
    <s v="Kids' TV, TV Comedies"/>
    <n v="2"/>
  </r>
  <r>
    <n v="6305"/>
    <s v="s6305"/>
    <x v="1"/>
    <s v="Big Dreams, Small Spaces"/>
    <m/>
    <s v="Monty Don"/>
    <n v="1"/>
    <s v="United Kingdom"/>
    <s v="United Kingdom"/>
    <n v="1"/>
    <d v="2019-07-26T00:00:00"/>
    <n v="2017"/>
    <x v="4"/>
    <s v="3 Season"/>
    <n v="3"/>
    <s v=""/>
    <m/>
    <n v="3"/>
    <s v="British TV Shows, International TV Shows, Reality TV"/>
    <s v="British TV Shows"/>
    <s v="British TV Shows, International TV Shows, Reality TV"/>
    <n v="3"/>
  </r>
  <r>
    <n v="6319"/>
    <s v="s6319"/>
    <x v="1"/>
    <s v="Bitten"/>
    <m/>
    <s v="Laura Vandervoort, Greyston Holt, Greg Bryk, Steve Lund, Paul Greene, Michael Xavier, Genelle Williams"/>
    <n v="7"/>
    <s v="Canada"/>
    <s v="Canada"/>
    <n v="1"/>
    <d v="2016-05-26T00:00:00"/>
    <n v="2016"/>
    <x v="5"/>
    <s v="3 Season"/>
    <n v="3"/>
    <s v=""/>
    <m/>
    <n v="3"/>
    <s v="International TV Shows, TV Dramas, TV Horror"/>
    <s v="International TV Shows"/>
    <s v="International TV Shows, TV Dramas, TV Horror"/>
    <n v="3"/>
  </r>
  <r>
    <n v="6320"/>
    <s v="s6320"/>
    <x v="1"/>
    <s v="Bitter Daisies"/>
    <s v="Miguel Conde"/>
    <s v="Mar√≠a Mera, Toni Salgado, Miquel Insua, Denis G√≥mez, Luc√≠a √Ålvarez, Sara Sanz, Jimmy N√∫√±ez, Paloma Saavedra, Manuel Cort√©s, Yelena Molina, Ricardo de Barreiro, Nerea Barros, Santiago Cuquejo, Martina Stetson, Carlos Villarino"/>
    <n v="15"/>
    <s v="Spain"/>
    <s v="Spain"/>
    <n v="1"/>
    <d v="2019-03-29T00:00:00"/>
    <n v="2018"/>
    <x v="5"/>
    <s v="1 Season"/>
    <n v="1"/>
    <s v=""/>
    <m/>
    <n v="1"/>
    <s v="Crime TV Shows, International TV Shows, TV Dramas"/>
    <s v="Crime TV Shows"/>
    <s v="Crime TV Shows, International TV Shows, TV Dramas"/>
    <n v="3"/>
  </r>
  <r>
    <n v="6324"/>
    <s v="s6324"/>
    <x v="1"/>
    <s v="Black Heart"/>
    <m/>
    <s v="Barƒ±≈ü Kƒ±lƒ±√ß, Tuvana T√ºrkay, Serhat Tutumluer, G√ºl√ßin Santƒ±rcƒ±oƒülu, Kenan Bal"/>
    <n v="5"/>
    <s v="Turkey"/>
    <s v="Turkey"/>
    <n v="1"/>
    <d v="2018-10-12T00:00:00"/>
    <n v="2014"/>
    <x v="1"/>
    <s v="1 Season"/>
    <n v="1"/>
    <s v=""/>
    <m/>
    <n v="1"/>
    <s v="Crime TV Shows, International TV Shows, TV Dramas"/>
    <s v="Crime TV Shows"/>
    <s v="Crime TV Shows, International TV Shows, TV Dramas"/>
    <n v="3"/>
  </r>
  <r>
    <n v="6336"/>
    <s v="s6336"/>
    <x v="1"/>
    <s v="Blood &amp; Treasures"/>
    <m/>
    <s v="Nawat Kulrattanarak, Woranuch Wongsawan, Jespipat Tilapornputt, Paramej Noiam, Phutharit Prombandal"/>
    <n v="5"/>
    <s v="Thailand"/>
    <s v="Thailand"/>
    <n v="1"/>
    <d v="2018-07-14T00:00:00"/>
    <n v="2016"/>
    <x v="1"/>
    <s v="1 Season"/>
    <n v="1"/>
    <s v=""/>
    <m/>
    <n v="1"/>
    <s v="International TV Shows, TV Dramas, TV Sci-Fi &amp; Fantasy"/>
    <s v="International TV Shows"/>
    <s v="International TV Shows, TV Dramas, TV Sci-Fi &amp; Fantasy"/>
    <n v="3"/>
  </r>
  <r>
    <n v="6342"/>
    <s v="s6342"/>
    <x v="1"/>
    <s v="Blue Planet II"/>
    <m/>
    <s v="David Attenborough"/>
    <n v="1"/>
    <s v="United Kingdom"/>
    <s v="United Kingdom"/>
    <n v="1"/>
    <d v="2018-12-03T00:00:00"/>
    <n v="2017"/>
    <x v="4"/>
    <s v="1 Season"/>
    <n v="1"/>
    <s v=""/>
    <m/>
    <n v="1"/>
    <s v="British TV Shows, Docuseries, Science &amp; Nature TV"/>
    <s v="British TV Shows"/>
    <s v="British TV Shows, Docuseries, Science &amp; Nature TV"/>
    <n v="3"/>
  </r>
  <r>
    <n v="6348"/>
    <s v="s6348"/>
    <x v="1"/>
    <s v="Bob Ross: Beauty Is Everywhere"/>
    <m/>
    <s v="Bob Ross"/>
    <n v="1"/>
    <m/>
    <m/>
    <n v="0"/>
    <d v="2016-06-01T00:00:00"/>
    <n v="1991"/>
    <x v="4"/>
    <s v="1 Season"/>
    <n v="1"/>
    <s v=""/>
    <m/>
    <n v="1"/>
    <s v="TV Shows"/>
    <s v="TV Shows"/>
    <s v="TV Shows"/>
    <n v="1"/>
  </r>
  <r>
    <n v="6358"/>
    <s v="s6358"/>
    <x v="1"/>
    <s v="Bondi Rescue"/>
    <m/>
    <s v="Andrew G√ºnsberg, Dean Gladstone, Bruce Hopkins, Trent 'Maxi' Maxwell, Andrew Reid, Ryan Clark, Chris Chapman, Anthony 'Harries' Caroll"/>
    <n v="8"/>
    <s v="Australia"/>
    <s v="Australia"/>
    <n v="1"/>
    <d v="2019-11-01T00:00:00"/>
    <n v="2016"/>
    <x v="6"/>
    <s v="1 Season"/>
    <n v="1"/>
    <s v=""/>
    <m/>
    <n v="1"/>
    <s v="Reality TV"/>
    <s v="Reality TV"/>
    <s v="Reality TV"/>
    <n v="1"/>
  </r>
  <r>
    <n v="6361"/>
    <s v="s6361"/>
    <x v="1"/>
    <s v="Border Patrol"/>
    <m/>
    <s v="Timothy Balme"/>
    <n v="1"/>
    <m/>
    <m/>
    <n v="0"/>
    <d v="2019-10-02T00:00:00"/>
    <n v="2016"/>
    <x v="6"/>
    <s v="1 Season"/>
    <n v="1"/>
    <s v=""/>
    <m/>
    <n v="1"/>
    <s v="Reality TV"/>
    <s v="Reality TV"/>
    <s v="Reality TV"/>
    <n v="1"/>
  </r>
  <r>
    <n v="6362"/>
    <s v="s6362"/>
    <x v="1"/>
    <s v="Borderline"/>
    <m/>
    <s v="David Avery, Jackie Clune, David Elms, Liz Kingsman, Jamie Michie"/>
    <n v="5"/>
    <s v="United Kingdom"/>
    <s v="United Kingdom"/>
    <n v="1"/>
    <d v="2017-12-02T00:00:00"/>
    <n v="2017"/>
    <x v="1"/>
    <s v="2 Season"/>
    <n v="2"/>
    <s v=""/>
    <m/>
    <n v="2"/>
    <s v="British TV Shows, TV Comedies"/>
    <s v="British TV Shows"/>
    <s v="British TV Shows, TV Comedies"/>
    <n v="2"/>
  </r>
  <r>
    <n v="6365"/>
    <s v="s6365"/>
    <x v="1"/>
    <s v="Botched Up Bodies"/>
    <m/>
    <s v="Charlie Brooks, Sue Johnston"/>
    <n v="2"/>
    <s v="United Kingdom"/>
    <s v="United Kingdom"/>
    <n v="1"/>
    <d v="2019-10-02T00:00:00"/>
    <n v="2013"/>
    <x v="5"/>
    <s v="1 Season"/>
    <n v="1"/>
    <s v=""/>
    <m/>
    <n v="1"/>
    <s v="British TV Shows, Docuseries, International TV Shows"/>
    <s v="British TV Shows"/>
    <s v="British TV Shows, Docuseries, International TV Shows"/>
    <n v="3"/>
  </r>
  <r>
    <n v="6369"/>
    <s v="s6369"/>
    <x v="1"/>
    <s v="Brain Games"/>
    <m/>
    <s v="Jason Silva"/>
    <n v="1"/>
    <s v="United States"/>
    <s v="United States"/>
    <n v="1"/>
    <d v="2019-03-15T00:00:00"/>
    <n v="2016"/>
    <x v="4"/>
    <s v="3 Season"/>
    <n v="3"/>
    <s v=""/>
    <m/>
    <n v="3"/>
    <s v="Docuseries, Science &amp; Nature TV"/>
    <s v="Docuseries"/>
    <s v="Docuseries, Science &amp; Nature TV"/>
    <n v="2"/>
  </r>
  <r>
    <n v="6372"/>
    <s v="s6372"/>
    <x v="1"/>
    <s v="Brave Miss World"/>
    <s v="Cecilia Peck"/>
    <s v="Linor Abargil"/>
    <n v="1"/>
    <s v="United States"/>
    <s v="United States, Israel, Italy, South Africa"/>
    <n v="4"/>
    <d v="2018-02-17T00:00:00"/>
    <n v="2013"/>
    <x v="1"/>
    <s v="1 Season"/>
    <n v="1"/>
    <s v=""/>
    <m/>
    <n v="1"/>
    <s v="Crime TV Shows, Docuseries"/>
    <s v="Crime TV Shows"/>
    <s v="Crime TV Shows, Docuseries"/>
    <n v="2"/>
  </r>
  <r>
    <n v="6374"/>
    <s v="s6374"/>
    <x v="1"/>
    <s v="Braxton Family Values"/>
    <m/>
    <s v="Toni Braxton, Trina Braxton, Traci Braxton, Towanda Braxton, Tamar Braxton"/>
    <n v="5"/>
    <s v="United States"/>
    <s v="United States"/>
    <n v="1"/>
    <d v="2020-02-15T00:00:00"/>
    <n v="2014"/>
    <x v="6"/>
    <s v="2 Season"/>
    <n v="2"/>
    <s v=""/>
    <m/>
    <n v="2"/>
    <s v="Reality TV"/>
    <s v="Reality TV"/>
    <s v="Reality TV"/>
    <n v="1"/>
  </r>
  <r>
    <n v="6379"/>
    <s v="s6379"/>
    <x v="1"/>
    <s v="Bringing Sexy Back"/>
    <m/>
    <s v="Samantha Armstrong"/>
    <n v="1"/>
    <m/>
    <m/>
    <n v="0"/>
    <d v="2019-10-02T00:00:00"/>
    <n v="2015"/>
    <x v="1"/>
    <s v="1 Season"/>
    <n v="1"/>
    <s v=""/>
    <m/>
    <n v="1"/>
    <s v="International TV Shows, Reality TV"/>
    <s v="International TV Shows"/>
    <s v="International TV Shows, Reality TV"/>
    <n v="2"/>
  </r>
  <r>
    <n v="6382"/>
    <s v="s6382"/>
    <x v="1"/>
    <s v="Brown Nation"/>
    <m/>
    <s v="Rajeev Varma, Shenaz Treasury, Kapil Bawa, Remy Munasifi, Omi Vaidya, Melanie Chandra, Sana Serrai, Jonathan Horvath, Akaash Singh"/>
    <n v="9"/>
    <s v="United States"/>
    <s v="United States"/>
    <n v="1"/>
    <d v="2016-11-15T00:00:00"/>
    <n v="2016"/>
    <x v="1"/>
    <s v="1 Season"/>
    <n v="1"/>
    <s v=""/>
    <m/>
    <n v="1"/>
    <s v="TV Comedies"/>
    <s v="TV Comedies"/>
    <s v="TV Comedies"/>
    <n v="1"/>
  </r>
  <r>
    <n v="6386"/>
    <s v="s6386"/>
    <x v="1"/>
    <s v="Buddha"/>
    <m/>
    <s v="Himanshu Soni, Kajal Jain, Sanket Choukse, Kabir Bedi, Sameer Dharmadhikari, Jagat Singh, Reshmi Ghosh, Siddharth Vasudev, Amit Behl, Hemant Choudhary"/>
    <n v="10"/>
    <m/>
    <m/>
    <n v="0"/>
    <d v="2018-04-01T00:00:00"/>
    <n v="2013"/>
    <x v="6"/>
    <s v="1 Season"/>
    <n v="1"/>
    <s v=""/>
    <m/>
    <n v="1"/>
    <s v="International TV Shows, TV Dramas"/>
    <s v="International TV Shows"/>
    <s v="International TV Shows, TV Dramas"/>
    <n v="2"/>
  </r>
  <r>
    <n v="6390"/>
    <s v="s6390"/>
    <x v="1"/>
    <s v="Bure Kaam Bura Natija, Kyun Bhai Chacha Haan Bhatija"/>
    <m/>
    <m/>
    <n v="0"/>
    <m/>
    <m/>
    <n v="0"/>
    <d v="2018-03-31T00:00:00"/>
    <n v="2017"/>
    <x v="6"/>
    <s v="1 Season"/>
    <n v="1"/>
    <s v=""/>
    <m/>
    <n v="1"/>
    <s v="Kids' TV"/>
    <s v="Kids' TV"/>
    <s v="Kids' TV"/>
    <n v="1"/>
  </r>
  <r>
    <n v="6394"/>
    <s v="s6394"/>
    <x v="1"/>
    <s v="Burnistoun"/>
    <m/>
    <s v="Iain Connell, Robert Florence, Kirsty Strain, Richard Rankin, Allan Miller, Louise Stewart"/>
    <n v="6"/>
    <s v="United Kingdom"/>
    <s v="United Kingdom"/>
    <n v="1"/>
    <d v="2019-10-01T00:00:00"/>
    <n v="2012"/>
    <x v="5"/>
    <s v="2 Season"/>
    <n v="2"/>
    <s v=""/>
    <m/>
    <n v="2"/>
    <s v="British TV Shows, TV Comedies"/>
    <s v="British TV Shows"/>
    <s v="British TV Shows, TV Comedies"/>
    <n v="2"/>
  </r>
  <r>
    <n v="6399"/>
    <s v="s6399"/>
    <x v="1"/>
    <s v="Cabins in the Wild with Dick Strawbridge"/>
    <m/>
    <s v="Dick Strawbridge, William Hardie"/>
    <n v="2"/>
    <s v="United Kingdom"/>
    <s v="United Kingdom"/>
    <n v="1"/>
    <d v="2018-09-15T00:00:00"/>
    <n v="2017"/>
    <x v="6"/>
    <s v="1 Season"/>
    <n v="1"/>
    <s v=""/>
    <m/>
    <n v="1"/>
    <s v="British TV Shows, International TV Shows, Reality TV"/>
    <s v="British TV Shows"/>
    <s v="British TV Shows, International TV Shows, Reality TV"/>
    <n v="3"/>
  </r>
  <r>
    <n v="6402"/>
    <s v="s6402"/>
    <x v="1"/>
    <s v="Cain and Abel"/>
    <m/>
    <s v="So Ji-sub, Shin Hyun-joon, Chae Jung-an, Han Ji-min, Kim Hae-suk, You-Mi Ha, Yong Jang, Kwon Hae-hyo"/>
    <n v="8"/>
    <s v="South Korea"/>
    <s v="South Korea"/>
    <n v="1"/>
    <d v="2019-03-12T00:00:00"/>
    <n v="2009"/>
    <x v="5"/>
    <s v="1 Season"/>
    <n v="1"/>
    <s v=""/>
    <m/>
    <n v="1"/>
    <s v="International TV Shows, Korean TV Shows, Romantic TV Shows"/>
    <s v="International TV Shows"/>
    <s v="International TV Shows, Korean TV Shows, Romantic TV Shows"/>
    <n v="3"/>
  </r>
  <r>
    <n v="6405"/>
    <s v="s6405"/>
    <x v="1"/>
    <s v="Calico Critters"/>
    <m/>
    <s v="Georgie Fuller, Jessica Hinds-Mingo, Mayumi Kawai, Sarah Sumeray, Alix Macey, Jenna Sharpe"/>
    <n v="6"/>
    <m/>
    <m/>
    <n v="0"/>
    <d v="2018-11-01T00:00:00"/>
    <n v="2018"/>
    <x v="0"/>
    <s v="1 Season"/>
    <n v="1"/>
    <s v=""/>
    <m/>
    <n v="1"/>
    <s v="Kids' TV"/>
    <s v="Kids' TV"/>
    <s v="Kids' TV"/>
    <n v="1"/>
  </r>
  <r>
    <n v="6408"/>
    <s v="s6408"/>
    <x v="1"/>
    <s v="Call Me Francis"/>
    <m/>
    <s v="Rodrigo de la Serna, Sergio Hern√°ndez, Mercedes Mor√°n, Muriel Santa Ana, Alex Brendem√ºhl, Maximilian Dirr, Andres Gil, Marco Di Tieri"/>
    <n v="8"/>
    <s v="Italy"/>
    <s v="Italy"/>
    <n v="1"/>
    <d v="2016-12-16T00:00:00"/>
    <n v="2016"/>
    <x v="1"/>
    <s v="1 Season"/>
    <n v="1"/>
    <s v=""/>
    <m/>
    <n v="1"/>
    <s v="International TV Shows, Spanish-Language TV Shows, TV Dramas"/>
    <s v="International TV Shows"/>
    <s v="International TV Shows, Spanish-Language TV Shows, TV Dramas"/>
    <n v="3"/>
  </r>
  <r>
    <n v="6409"/>
    <s v="s6409"/>
    <x v="1"/>
    <s v="Camelia la Texana"/>
    <s v="Carlos Bolado"/>
    <s v="Sara Maldonado, Erik Hayser, Andr√©s Palacios, Dagoberto Gama, Luis Ernesto Franco, Arcelia Ram√≠rez, Er√©ndira Ibarra"/>
    <n v="7"/>
    <s v="Mexico"/>
    <s v="Mexico, United States"/>
    <n v="2"/>
    <d v="2017-02-01T00:00:00"/>
    <n v="2014"/>
    <x v="1"/>
    <s v="1 Season"/>
    <n v="1"/>
    <s v=""/>
    <m/>
    <n v="1"/>
    <s v="Crime TV Shows, Romantic TV Shows, Spanish-Language TV Shows"/>
    <s v="Crime TV Shows"/>
    <s v="Crime TV Shows, Romantic TV Shows, Spanish-Language TV Shows"/>
    <n v="3"/>
  </r>
  <r>
    <n v="6412"/>
    <s v="s6412"/>
    <x v="1"/>
    <s v="Camp X"/>
    <m/>
    <m/>
    <n v="0"/>
    <s v="Canada"/>
    <s v="Canada"/>
    <n v="1"/>
    <d v="2019-02-01T00:00:00"/>
    <n v="2014"/>
    <x v="5"/>
    <s v="1 Season"/>
    <n v="1"/>
    <s v=""/>
    <m/>
    <n v="1"/>
    <s v="Docuseries"/>
    <s v="Docuseries"/>
    <s v="Docuseries"/>
    <n v="1"/>
  </r>
  <r>
    <n v="6414"/>
    <s v="s6414"/>
    <x v="1"/>
    <s v="Can We Get Married?"/>
    <m/>
    <s v="Sung Jun, So-min Jung, Sung-min Kim, Ae-yeon Jeong, Mi-sook Lee, Eun-sook Sunwoo, Seok-woo Kang, Young-kwang Kim, Han Groo, Jin-soo Kim"/>
    <n v="10"/>
    <s v="South Korea"/>
    <s v="South Korea"/>
    <n v="1"/>
    <d v="2017-05-22T00:00:00"/>
    <n v="2012"/>
    <x v="1"/>
    <s v="1 Season"/>
    <n v="1"/>
    <s v=""/>
    <m/>
    <n v="1"/>
    <s v="International TV Shows, Korean TV Shows, Romantic TV Shows"/>
    <s v="International TV Shows"/>
    <s v="International TV Shows, Korean TV Shows, Romantic TV Shows"/>
    <n v="3"/>
  </r>
  <r>
    <n v="6417"/>
    <s v="s6417"/>
    <x v="1"/>
    <s v="Cannabis"/>
    <m/>
    <s v="Jean-Michel Correia, Yasin Houicha, Pedro Casablanc, Christophe Paou, Kate Moran, Santi Pons"/>
    <n v="6"/>
    <s v="France"/>
    <s v="France"/>
    <n v="1"/>
    <d v="2016-12-15T00:00:00"/>
    <n v="2016"/>
    <x v="5"/>
    <s v="1 Season"/>
    <n v="1"/>
    <s v=""/>
    <m/>
    <n v="1"/>
    <s v="Crime TV Shows, International TV Shows, TV Dramas"/>
    <s v="Crime TV Shows"/>
    <s v="Crime TV Shows, International TV Shows, TV Dramas"/>
    <n v="3"/>
  </r>
  <r>
    <n v="6421"/>
    <s v="s6421"/>
    <x v="1"/>
    <s v="Care Bears: Welcome to Care-a-Lot"/>
    <m/>
    <s v="David Lodge, Patty Mattson, Doug Erholtz, Stephanie Sheh, Nayo Wallace, Michael Sinterniklaas, Michaela Dean"/>
    <n v="7"/>
    <s v="United States"/>
    <s v="United States"/>
    <n v="1"/>
    <d v="2019-08-02T00:00:00"/>
    <n v="2012"/>
    <x v="0"/>
    <s v="1 Season"/>
    <n v="1"/>
    <s v=""/>
    <m/>
    <n v="1"/>
    <s v="Kids' TV"/>
    <s v="Kids' TV"/>
    <s v="Kids' TV"/>
    <n v="1"/>
  </r>
  <r>
    <n v="6427"/>
    <s v="s6427"/>
    <x v="1"/>
    <s v="Case Closed"/>
    <m/>
    <s v="Minami Takayama, Alison Retzloff, Wakana Yamazaki, Colleen Clinkenbeard, Akira Kamiya, R. Bruce Elliott, Wataru Takagi, Chafurin, Mark Stoddard"/>
    <n v="9"/>
    <s v="Japan"/>
    <s v="Japan"/>
    <n v="1"/>
    <d v="2019-01-04T00:00:00"/>
    <n v="2015"/>
    <x v="1"/>
    <s v="1 Season"/>
    <n v="1"/>
    <s v=""/>
    <m/>
    <n v="1"/>
    <s v="Anime Series, Crime TV Shows, TV Thrillers"/>
    <s v="Anime Series"/>
    <s v="Anime Series, Crime TV Shows, TV Thrillers"/>
    <n v="3"/>
  </r>
  <r>
    <n v="6431"/>
    <s v="s6431"/>
    <x v="1"/>
    <s v="Castle of Stars"/>
    <m/>
    <s v="Chaiyapol Pupart, Jintanutda Lummakanon, Worrawech Danuwong, Ornjira Lamwilai, Yong Armchair, Keerati Mahapreukpong, Akarat Nimitchai, Kornpassorn Duaysianklao, Nattapong Chartpong"/>
    <n v="9"/>
    <m/>
    <m/>
    <n v="0"/>
    <d v="2018-09-07T00:00:00"/>
    <n v="2015"/>
    <x v="5"/>
    <s v="1 Season"/>
    <n v="1"/>
    <s v=""/>
    <m/>
    <n v="1"/>
    <s v="International TV Shows, Romantic TV Shows, TV Comedies"/>
    <s v="International TV Shows"/>
    <s v="International TV Shows, Romantic TV Shows, TV Comedies"/>
    <n v="3"/>
  </r>
  <r>
    <n v="6452"/>
    <s v="s6452"/>
    <x v="1"/>
    <s v="Chasing Monsters"/>
    <m/>
    <s v="Cyril Chauquet"/>
    <n v="1"/>
    <s v="Canada"/>
    <s v="Canada"/>
    <n v="1"/>
    <d v="2017-12-15T00:00:00"/>
    <n v="2016"/>
    <x v="6"/>
    <s v="2 Season"/>
    <n v="2"/>
    <s v=""/>
    <m/>
    <n v="2"/>
    <s v="Docuseries, Reality TV, Science &amp; Nature TV"/>
    <s v="Docuseries"/>
    <s v="Docuseries, Reality TV, Science &amp; Nature TV"/>
    <n v="3"/>
  </r>
  <r>
    <n v="6456"/>
    <s v="s6456"/>
    <x v="1"/>
    <s v="Cheapest Weddings"/>
    <m/>
    <s v="Melanie Vallejo"/>
    <n v="1"/>
    <s v="Australia"/>
    <s v="Australia"/>
    <n v="1"/>
    <d v="2017-12-01T00:00:00"/>
    <n v="2016"/>
    <x v="1"/>
    <s v="1 Season"/>
    <n v="1"/>
    <s v=""/>
    <m/>
    <n v="1"/>
    <s v="International TV Shows, Reality TV"/>
    <s v="International TV Shows"/>
    <s v="International TV Shows, Reality TV"/>
    <n v="2"/>
  </r>
  <r>
    <n v="6457"/>
    <s v="s6457"/>
    <x v="1"/>
    <s v="Cheers"/>
    <m/>
    <s v="Ted Danson, Rhea Perlman, George Wendt, John Ratzenberger, Shelley Long, Kirstie Alley, Woody Harrelson, Kelsey Grammer, Nicholas Colasanto"/>
    <n v="9"/>
    <s v="United States"/>
    <s v="United States"/>
    <n v="1"/>
    <d v="2017-07-01T00:00:00"/>
    <n v="1992"/>
    <x v="6"/>
    <s v="11 Season"/>
    <n v="11"/>
    <s v=""/>
    <m/>
    <n v="11"/>
    <s v="Classic &amp; Cult TV, TV Comedies"/>
    <s v="Classic &amp; Cult TV"/>
    <s v="Classic &amp; Cult TV, TV Comedies"/>
    <n v="2"/>
  </r>
  <r>
    <n v="6458"/>
    <s v="s6458"/>
    <x v="1"/>
    <s v="Chef &amp; My Fridge"/>
    <m/>
    <s v="Seong-joo Kim‚Äã, Jung-hwan Ahn"/>
    <n v="2"/>
    <s v="South Korea"/>
    <s v="South Korea"/>
    <n v="1"/>
    <d v="2017-08-04T00:00:00"/>
    <n v="2017"/>
    <x v="6"/>
    <s v="2 Season"/>
    <n v="2"/>
    <s v=""/>
    <m/>
    <n v="2"/>
    <s v="International TV Shows, Korean TV Shows, Reality TV"/>
    <s v="International TV Shows"/>
    <s v="International TV Shows, Korean TV Shows, Reality TV"/>
    <n v="3"/>
  </r>
  <r>
    <n v="6460"/>
    <s v="s6460"/>
    <x v="1"/>
    <s v="Chewin' the Fat"/>
    <m/>
    <s v="Ford Kiernan, Greg Hemphill, Karen Dunbar, Mark Cox, Paul Riley"/>
    <n v="5"/>
    <s v="United Kingdom"/>
    <s v="United Kingdom"/>
    <n v="1"/>
    <d v="2016-10-01T00:00:00"/>
    <n v="1999"/>
    <x v="1"/>
    <s v="1 Season"/>
    <n v="1"/>
    <s v=""/>
    <m/>
    <n v="1"/>
    <s v="British TV Shows, TV Comedies"/>
    <s v="British TV Shows"/>
    <s v="British TV Shows, TV Comedies"/>
    <n v="2"/>
  </r>
  <r>
    <n v="6461"/>
    <s v="s6461"/>
    <x v="1"/>
    <s v="Chewing Gum"/>
    <m/>
    <s v="Michaela Coel, John Macmillan, Robert Lonsdale, Danielle Walters, Kadiff Kirwan, Susan Wokoma, Shola Adewusi, Sarah Hoare, Abby Rakic-Platt, Maggie Steed, Olisa Odele"/>
    <n v="11"/>
    <s v="United Kingdom"/>
    <s v="United Kingdom"/>
    <n v="1"/>
    <d v="2017-04-04T00:00:00"/>
    <n v="2017"/>
    <x v="5"/>
    <s v="2 Season"/>
    <n v="2"/>
    <s v=""/>
    <m/>
    <n v="2"/>
    <s v="British TV Shows, International TV Shows, Romantic TV Shows"/>
    <s v="British TV Shows"/>
    <s v="British TV Shows, International TV Shows, Romantic TV Shows"/>
    <n v="3"/>
  </r>
  <r>
    <n v="6470"/>
    <s v="s6470"/>
    <x v="1"/>
    <s v="Chill with Bob Ross"/>
    <m/>
    <s v="Bob Ross"/>
    <n v="1"/>
    <m/>
    <m/>
    <n v="0"/>
    <d v="2016-12-01T00:00:00"/>
    <n v="1994"/>
    <x v="4"/>
    <s v="1 Season"/>
    <n v="1"/>
    <s v=""/>
    <m/>
    <n v="1"/>
    <s v="TV Shows"/>
    <s v="TV Shows"/>
    <s v="TV Shows"/>
    <n v="1"/>
  </r>
  <r>
    <n v="6478"/>
    <s v="s6478"/>
    <x v="1"/>
    <s v="Christiane Amanpour: Sex &amp; Love Around the World"/>
    <m/>
    <m/>
    <n v="0"/>
    <s v="United States"/>
    <s v="United States"/>
    <n v="1"/>
    <d v="2018-09-30T00:00:00"/>
    <n v="2018"/>
    <x v="5"/>
    <s v="1 Season"/>
    <n v="1"/>
    <s v=""/>
    <m/>
    <n v="1"/>
    <s v="Docuseries"/>
    <s v="Docuseries"/>
    <s v="Docuseries"/>
    <n v="1"/>
  </r>
  <r>
    <n v="6484"/>
    <s v="s6484"/>
    <x v="1"/>
    <s v="Chuck Chicken"/>
    <m/>
    <m/>
    <n v="0"/>
    <s v="Malaysia"/>
    <s v="Malaysia"/>
    <n v="1"/>
    <d v="2017-11-15T00:00:00"/>
    <n v="2017"/>
    <x v="8"/>
    <s v="1 Season"/>
    <n v="1"/>
    <s v=""/>
    <m/>
    <n v="1"/>
    <s v="Kids' TV"/>
    <s v="Kids' TV"/>
    <s v="Kids' TV"/>
    <n v="1"/>
  </r>
  <r>
    <n v="6488"/>
    <s v="s6488"/>
    <x v="1"/>
    <s v="City in the Sky"/>
    <m/>
    <m/>
    <n v="0"/>
    <s v="United Kingdom"/>
    <s v="United Kingdom"/>
    <n v="1"/>
    <d v="2017-10-01T00:00:00"/>
    <n v="2016"/>
    <x v="6"/>
    <s v="1 Season"/>
    <n v="1"/>
    <s v=""/>
    <m/>
    <n v="1"/>
    <s v="British TV Shows, Docuseries, Science &amp; Nature TV"/>
    <s v="British TV Shows"/>
    <s v="British TV Shows, Docuseries, Science &amp; Nature TV"/>
    <n v="3"/>
  </r>
  <r>
    <n v="6491"/>
    <s v="s6491"/>
    <x v="1"/>
    <s v="Civilizations"/>
    <m/>
    <m/>
    <n v="0"/>
    <s v="United Kingdom"/>
    <s v="United Kingdom"/>
    <n v="1"/>
    <d v="2018-10-01T00:00:00"/>
    <n v="2018"/>
    <x v="1"/>
    <s v="1 Season"/>
    <n v="1"/>
    <s v=""/>
    <m/>
    <n v="1"/>
    <s v="British TV Shows, Docuseries"/>
    <s v="British TV Shows"/>
    <s v="British TV Shows, Docuseries"/>
    <n v="2"/>
  </r>
  <r>
    <n v="6496"/>
    <s v="s6496"/>
    <x v="1"/>
    <s v="Classic Legends"/>
    <m/>
    <s v="Javed Akhtar"/>
    <n v="1"/>
    <s v="India"/>
    <s v="India"/>
    <n v="1"/>
    <d v="2017-05-15T00:00:00"/>
    <n v="2012"/>
    <x v="6"/>
    <s v="1 Season"/>
    <n v="1"/>
    <s v=""/>
    <m/>
    <n v="1"/>
    <s v="Docuseries, International TV Shows"/>
    <s v="Docuseries"/>
    <s v="Docuseries, International TV Shows"/>
    <n v="2"/>
  </r>
  <r>
    <n v="6499"/>
    <s v="s6499"/>
    <x v="1"/>
    <s v="Click for Murder"/>
    <m/>
    <s v="Donal MacIntyre"/>
    <n v="1"/>
    <s v="United Kingdom"/>
    <s v="United Kingdom"/>
    <n v="1"/>
    <d v="2017-09-17T00:00:00"/>
    <n v="2017"/>
    <x v="1"/>
    <s v="1 Season"/>
    <n v="1"/>
    <s v=""/>
    <m/>
    <n v="1"/>
    <s v="British TV Shows, Crime TV Shows, Docuseries"/>
    <s v="British TV Shows"/>
    <s v="British TV Shows, Crime TV Shows, Docuseries"/>
    <n v="3"/>
  </r>
  <r>
    <n v="6505"/>
    <s v="s6505"/>
    <x v="1"/>
    <s v="Club Friday The Series 6"/>
    <m/>
    <s v="Puttichai Kasetsin, Kongtoranin Lalana, Preechaya Pongthananikorn"/>
    <n v="3"/>
    <m/>
    <m/>
    <n v="0"/>
    <d v="2019-03-09T00:00:00"/>
    <n v="2015"/>
    <x v="5"/>
    <s v="9 Season"/>
    <n v="9"/>
    <s v=""/>
    <m/>
    <n v="9"/>
    <s v="International TV Shows, Romantic TV Shows, TV Dramas"/>
    <s v="International TV Shows"/>
    <s v="International TV Shows, Romantic TV Shows, TV Dramas"/>
    <n v="3"/>
  </r>
  <r>
    <n v="6506"/>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n v="11"/>
    <m/>
    <m/>
    <n v="0"/>
    <d v="2018-06-18T00:00:00"/>
    <n v="2016"/>
    <x v="5"/>
    <s v="7 Season"/>
    <n v="7"/>
    <s v=""/>
    <m/>
    <n v="7"/>
    <s v="International TV Shows, Romantic TV Shows, TV Dramas"/>
    <s v="International TV Shows"/>
    <s v="International TV Shows, Romantic TV Shows, TV Dramas"/>
    <n v="3"/>
  </r>
  <r>
    <n v="6507"/>
    <s v="s6507"/>
    <x v="1"/>
    <s v="Club Friday The Series 8"/>
    <m/>
    <s v="Chutavuth Pattarakampol, Focus Jirakul, Sattaphong Phiangphor, Toni Rakkaen, Paula Taylor, Virithipa Phakdeeprasong, Pakkaramai Potranan"/>
    <n v="7"/>
    <m/>
    <m/>
    <n v="0"/>
    <d v="2019-02-02T00:00:00"/>
    <n v="2017"/>
    <x v="5"/>
    <s v="8 Season"/>
    <n v="8"/>
    <s v=""/>
    <m/>
    <n v="8"/>
    <s v="International TV Shows, Romantic TV Shows, TV Comedies"/>
    <s v="International TV Shows"/>
    <s v="International TV Shows, Romantic TV Shows, TV Comedies"/>
    <n v="3"/>
  </r>
  <r>
    <n v="6508"/>
    <s v="s6508"/>
    <x v="1"/>
    <s v="Club Friday To Be Continued - Friend &amp; Enemy"/>
    <m/>
    <s v="Wanida Termthanaporn, Apinya Sakuljaroensuk, Golf Pichaya Nitipaisankul, Thassapak Hsu"/>
    <n v="4"/>
    <m/>
    <m/>
    <n v="0"/>
    <d v="2018-04-20T00:00:00"/>
    <n v="2016"/>
    <x v="5"/>
    <s v="1 Season"/>
    <n v="1"/>
    <s v=""/>
    <m/>
    <n v="1"/>
    <s v="International TV Shows, Romantic TV Shows, TV Dramas"/>
    <s v="International TV Shows"/>
    <s v="International TV Shows, Romantic TV Shows, TV Dramas"/>
    <n v="3"/>
  </r>
  <r>
    <n v="6509"/>
    <s v="s6509"/>
    <x v="1"/>
    <s v="Club Friday To Be Continued - My Beautiful Tomboy"/>
    <m/>
    <s v="Puttichai Kasetsin, Lalana Kongtoranin"/>
    <n v="2"/>
    <m/>
    <m/>
    <n v="0"/>
    <d v="2018-04-13T00:00:00"/>
    <n v="2016"/>
    <x v="5"/>
    <s v="1 Season"/>
    <n v="1"/>
    <s v=""/>
    <m/>
    <n v="1"/>
    <s v="International TV Shows, Romantic TV Shows, TV Comedies"/>
    <s v="International TV Shows"/>
    <s v="International TV Shows, Romantic TV Shows, TV Comedies"/>
    <n v="3"/>
  </r>
  <r>
    <n v="6510"/>
    <s v="s6510"/>
    <x v="1"/>
    <s v="Club Friday To Be Continued - The Promise"/>
    <m/>
    <s v="Jirayu La-ongmanee, Focus Jirakul"/>
    <n v="2"/>
    <m/>
    <m/>
    <n v="0"/>
    <d v="2018-04-20T00:00:00"/>
    <n v="2016"/>
    <x v="5"/>
    <s v="1 Season"/>
    <n v="1"/>
    <s v=""/>
    <m/>
    <n v="1"/>
    <s v="International TV Shows, Romantic TV Shows, TV Dramas"/>
    <s v="International TV Shows"/>
    <s v="International TV Shows, Romantic TV Shows, TV Dramas"/>
    <n v="3"/>
  </r>
  <r>
    <n v="6514"/>
    <s v="s6514"/>
    <x v="1"/>
    <s v="Cold Case Files"/>
    <m/>
    <m/>
    <n v="0"/>
    <s v="United States"/>
    <s v="United States"/>
    <n v="1"/>
    <d v="2019-09-15T00:00:00"/>
    <n v="2017"/>
    <x v="1"/>
    <s v="1 Season"/>
    <n v="1"/>
    <s v=""/>
    <m/>
    <n v="1"/>
    <s v="Crime TV Shows, Docuseries"/>
    <s v="Crime TV Shows"/>
    <s v="Crime TV Shows, Docuseries"/>
    <n v="2"/>
  </r>
  <r>
    <n v="6515"/>
    <s v="s6515"/>
    <x v="1"/>
    <s v="Cold Case Files Classic"/>
    <m/>
    <s v="Bill Kurtis"/>
    <n v="1"/>
    <s v="United States"/>
    <s v="United States"/>
    <n v="1"/>
    <d v="2020-09-15T00:00:00"/>
    <n v="1999"/>
    <x v="5"/>
    <s v="1 Season"/>
    <n v="1"/>
    <s v=""/>
    <m/>
    <n v="1"/>
    <s v="Crime TV Shows, Docuseries"/>
    <s v="Crime TV Shows"/>
    <s v="Crime TV Shows, Docuseries"/>
    <n v="2"/>
  </r>
  <r>
    <n v="6520"/>
    <s v="s6520"/>
    <x v="1"/>
    <s v="Comedy Bang! Bang!"/>
    <m/>
    <s v="Scott Aukerman, Reggie Watts"/>
    <n v="2"/>
    <s v="United States"/>
    <s v="United States"/>
    <n v="1"/>
    <d v="2016-12-28T00:00:00"/>
    <n v="2016"/>
    <x v="1"/>
    <s v="5 Season"/>
    <n v="5"/>
    <s v=""/>
    <m/>
    <n v="5"/>
    <s v="Stand-Up Comedy &amp; Talk Shows, TV Comedies"/>
    <s v="Stand-Up Comedy &amp; Talk Shows"/>
    <s v="Stand-Up Comedy &amp; Talk Shows, TV Comedies"/>
    <n v="2"/>
  </r>
  <r>
    <n v="6521"/>
    <s v="s6521"/>
    <x v="1"/>
    <s v="Comedy High School"/>
    <m/>
    <s v="Ram Kapoor, Gopal Dutt, Paritosh Tripathi, Krishna Bhatt, Jasmeet Bhatia, Deepak Dutta, Parvati Sehgal, Surleen Kaur"/>
    <n v="8"/>
    <m/>
    <m/>
    <n v="0"/>
    <d v="2018-07-01T00:00:00"/>
    <n v="2018"/>
    <x v="1"/>
    <s v="1 Season"/>
    <n v="1"/>
    <s v=""/>
    <m/>
    <n v="1"/>
    <s v="International TV Shows, TV Comedies"/>
    <s v="International TV Shows"/>
    <s v="International TV Shows, TV Comedies"/>
    <n v="2"/>
  </r>
  <r>
    <n v="6525"/>
    <s v="s6525"/>
    <x v="1"/>
    <s v="Conan Without Borders"/>
    <m/>
    <m/>
    <n v="0"/>
    <s v="United States"/>
    <s v="United States"/>
    <n v="1"/>
    <d v="2018-12-31T00:00:00"/>
    <n v="2018"/>
    <x v="1"/>
    <s v="1 Season"/>
    <n v="1"/>
    <s v=""/>
    <m/>
    <n v="1"/>
    <s v="Docuseries, TV Comedies"/>
    <s v="Docuseries"/>
    <s v="Docuseries, TV Comedies"/>
    <n v="2"/>
  </r>
  <r>
    <n v="6533"/>
    <s v="s6533"/>
    <x v="1"/>
    <s v="Cooking on High"/>
    <m/>
    <s v="Josh Leyva, Ngaio Bealum"/>
    <n v="2"/>
    <s v="United States"/>
    <s v="United States"/>
    <n v="1"/>
    <d v="2018-06-22T00:00:00"/>
    <n v="2018"/>
    <x v="5"/>
    <s v="1 Season"/>
    <n v="1"/>
    <s v=""/>
    <m/>
    <n v="1"/>
    <s v="Reality TV"/>
    <s v="Reality TV"/>
    <s v="Reality TV"/>
    <n v="1"/>
  </r>
  <r>
    <n v="6539"/>
    <s v="s6539"/>
    <x v="1"/>
    <s v="Court Justice"/>
    <m/>
    <s v="Chris Bourke"/>
    <n v="1"/>
    <s v="Australia"/>
    <s v="Australia"/>
    <n v="1"/>
    <d v="2019-10-02T00:00:00"/>
    <n v="2017"/>
    <x v="5"/>
    <s v="1 Season"/>
    <n v="1"/>
    <s v=""/>
    <m/>
    <n v="1"/>
    <s v="Crime TV Shows, Docuseries, International TV Shows"/>
    <s v="Crime TV Shows"/>
    <s v="Crime TV Shows, Docuseries, International TV Shows"/>
    <n v="3"/>
  </r>
  <r>
    <n v="6543"/>
    <s v="s6543"/>
    <x v="1"/>
    <s v="Crime Time"/>
    <m/>
    <s v="Augusto Madeira, √ârico Br√°s, Gustavo Machado, Dionisio Neto, Fernanda Vianna, Georgina Castro, Leo Miranda, Marat Descartes, Mauricio Tarcinalli Barros, Sabrina Greve, S√©rgio Malheiros"/>
    <n v="11"/>
    <s v="France"/>
    <s v="France"/>
    <n v="1"/>
    <d v="2019-01-31T00:00:00"/>
    <n v="2017"/>
    <x v="5"/>
    <s v="1 Season"/>
    <n v="1"/>
    <s v=""/>
    <m/>
    <n v="1"/>
    <s v="Crime TV Shows, International TV Shows, TV Action &amp; Adventure"/>
    <s v="Crime TV Shows"/>
    <s v="Crime TV Shows, International TV Shows, TV Action &amp; Adventure"/>
    <n v="3"/>
  </r>
  <r>
    <n v="6550"/>
    <s v="s6550"/>
    <x v="1"/>
    <s v="Dad's Army"/>
    <m/>
    <s v="Arthur Lowe, John Le Mesurier, Clive Dunn, John Laurie, Arnold Ridley, Ian Lavender, James Beck, Bill Pertwee"/>
    <n v="8"/>
    <s v="United Kingdom"/>
    <s v="United Kingdom"/>
    <n v="1"/>
    <d v="2018-03-31T00:00:00"/>
    <n v="1977"/>
    <x v="6"/>
    <s v="10 Season"/>
    <n v="10"/>
    <s v=""/>
    <m/>
    <n v="10"/>
    <s v="British TV Shows, Classic &amp; Cult TV, TV Comedies"/>
    <s v="British TV Shows"/>
    <s v="British TV Shows, Classic &amp; Cult TV, TV Comedies"/>
    <n v="3"/>
  </r>
  <r>
    <n v="6557"/>
    <s v="s6557"/>
    <x v="1"/>
    <s v="Dance Academy"/>
    <m/>
    <s v="Xenia Goodwin, Alicia Banit, Dena Kaplan, Isabel Durant, Thom Green, Jordan Rodrigues, Thomas Lacey, Tim Pocock, Tara Morice"/>
    <n v="9"/>
    <s v="Australia"/>
    <s v="Australia"/>
    <n v="1"/>
    <d v="2017-12-20T00:00:00"/>
    <n v="2013"/>
    <x v="6"/>
    <s v="1 Season"/>
    <n v="1"/>
    <s v=""/>
    <m/>
    <n v="1"/>
    <s v="International TV Shows, Romantic TV Shows, TV Dramas"/>
    <s v="International TV Shows"/>
    <s v="International TV Shows, Romantic TV Shows, TV Dramas"/>
    <n v="3"/>
  </r>
  <r>
    <n v="6560"/>
    <s v="s6560"/>
    <x v="1"/>
    <s v="Dandy"/>
    <m/>
    <s v="Alfonso Herrera, Dami√°n Alc√°zar, Gabriela Roel, Itahisa Machado, Dagoberto Gama, Hern√°n Mendoza, Daniel Mart√≠nez, Christian Vasquez, Aleyda Gallardo, Danny Perea, Pakey V√°zquez, F√°tima Molina, H√©ctor Holten, Carlos Valencia"/>
    <n v="14"/>
    <s v="Mexico"/>
    <s v="Mexico"/>
    <n v="1"/>
    <d v="2018-03-31T00:00:00"/>
    <n v="2016"/>
    <x v="5"/>
    <s v="1 Season"/>
    <n v="1"/>
    <s v=""/>
    <m/>
    <n v="1"/>
    <s v="Crime TV Shows, International TV Shows, Spanish-Language TV Shows"/>
    <s v="Crime TV Shows"/>
    <s v="Crime TV Shows, International TV Shows, Spanish-Language TV Shows"/>
    <n v="3"/>
  </r>
  <r>
    <n v="6561"/>
    <s v="s6561"/>
    <x v="1"/>
    <s v="Dangerous Roads"/>
    <m/>
    <s v="Adrian Dunbar, Sue Perkins, Charley Boorman, Rhod Gilbert, Greg Davies, Ben Fogle, Hugh Dennis, Ed Byrne, Andy Parsons, Liza Tarbuck, David Baddiel"/>
    <n v="11"/>
    <s v="United Kingdom"/>
    <s v="United Kingdom"/>
    <n v="1"/>
    <d v="2019-02-01T00:00:00"/>
    <n v="2012"/>
    <x v="5"/>
    <s v="2 Season"/>
    <n v="2"/>
    <s v=""/>
    <m/>
    <n v="2"/>
    <s v="British TV Shows, Docuseries"/>
    <s v="British TV Shows"/>
    <s v="British TV Shows, Docuseries"/>
    <n v="2"/>
  </r>
  <r>
    <n v="6569"/>
    <s v="s6569"/>
    <x v="1"/>
    <s v="Darr Sabko Lagta Hai"/>
    <m/>
    <s v="Bipasha Basu"/>
    <n v="1"/>
    <s v="India"/>
    <s v="India"/>
    <n v="1"/>
    <d v="2018-03-01T00:00:00"/>
    <n v="2015"/>
    <x v="5"/>
    <s v="1 Season"/>
    <n v="1"/>
    <s v=""/>
    <m/>
    <n v="1"/>
    <s v="International TV Shows, TV Horror, TV Thrillers"/>
    <s v="International TV Shows"/>
    <s v="International TV Shows, TV Horror, TV Thrillers"/>
    <n v="3"/>
  </r>
  <r>
    <n v="6572"/>
    <s v="s6572"/>
    <x v="1"/>
    <s v="Day and Night"/>
    <m/>
    <s v="Pan Yueming, Wang Longzheng, Liang Yuen, L√º Xiaolin, Yin Shuyi, Hou Xuelong, Song Naigang"/>
    <n v="7"/>
    <s v="China"/>
    <s v="China"/>
    <n v="1"/>
    <d v="2018-03-23T00:00:00"/>
    <n v="2017"/>
    <x v="5"/>
    <s v="1 Season"/>
    <n v="1"/>
    <s v=""/>
    <m/>
    <n v="1"/>
    <s v="Crime TV Shows, International TV Shows, TV Dramas"/>
    <s v="Crime TV Shows"/>
    <s v="Crime TV Shows, International TV Shows, TV Dramas"/>
    <n v="3"/>
  </r>
  <r>
    <n v="6573"/>
    <s v="s6573"/>
    <x v="1"/>
    <s v="Days We Stared at the Sun"/>
    <m/>
    <s v="Sean Huang, Chang Chia-yu, Wu Chien-ho, Teresa Daley, Yong Lea, Edison Song, Shan Cheng-ju, Iris Hu, Hsia Teng-hung"/>
    <n v="9"/>
    <s v="Taiwan"/>
    <s v="Taiwan"/>
    <n v="1"/>
    <d v="2018-03-31T00:00:00"/>
    <n v="2017"/>
    <x v="5"/>
    <s v="2 Season"/>
    <n v="2"/>
    <s v=""/>
    <m/>
    <n v="2"/>
    <s v="International TV Shows, TV Dramas"/>
    <s v="International TV Shows"/>
    <s v="International TV Shows, TV Dramas"/>
    <n v="2"/>
  </r>
  <r>
    <n v="6587"/>
    <s v="s6587"/>
    <x v="1"/>
    <s v="Deep Undercover Collection"/>
    <m/>
    <s v="Dave B. Mitchell"/>
    <n v="1"/>
    <s v="United States"/>
    <s v="United States"/>
    <n v="1"/>
    <d v="2018-07-20T00:00:00"/>
    <n v="2017"/>
    <x v="5"/>
    <s v="3 Season"/>
    <n v="3"/>
    <s v=""/>
    <m/>
    <n v="3"/>
    <s v="Crime TV Shows, Docuseries"/>
    <s v="Crime TV Shows"/>
    <s v="Crime TV Shows, Docuseries"/>
    <n v="2"/>
  </r>
  <r>
    <n v="6588"/>
    <s v="s6588"/>
    <x v="1"/>
    <s v="Deep Water"/>
    <m/>
    <s v="Noah Taylor, Yael Stone, Jeremy Lindsay Taylor, Danielle Cormack, Ben Oxenbould, Dan Spielman, Craig McLachlan, William McInnes, Olivia McNamara, John Brumpton, Simon Burke, Simon Elrahi, Victoria Haralabidou, Renee Lim, Julian Maroun, George Harrison Xanthis"/>
    <n v="16"/>
    <s v="Australia"/>
    <s v="Australia"/>
    <n v="1"/>
    <d v="2017-07-01T00:00:00"/>
    <n v="2016"/>
    <x v="5"/>
    <s v="1 Season"/>
    <n v="1"/>
    <s v=""/>
    <m/>
    <n v="1"/>
    <s v="Crime TV Shows, International TV Shows, TV Dramas"/>
    <s v="Crime TV Shows"/>
    <s v="Crime TV Shows, International TV Shows, TV Dramas"/>
    <n v="3"/>
  </r>
  <r>
    <n v="6602"/>
    <s v="s6602"/>
    <x v="1"/>
    <s v="Devlok with Devdutt Pattanaik"/>
    <m/>
    <s v="Rasika Dugal, Devdutt Pattanaik"/>
    <n v="2"/>
    <s v="India"/>
    <s v="India"/>
    <n v="1"/>
    <d v="2018-10-15T00:00:00"/>
    <n v="2017"/>
    <x v="6"/>
    <s v="1 Season"/>
    <n v="1"/>
    <s v=""/>
    <m/>
    <n v="1"/>
    <s v="International TV Shows"/>
    <s v="International TV Shows"/>
    <s v="International TV Shows"/>
    <n v="1"/>
  </r>
  <r>
    <n v="6604"/>
    <s v="s6604"/>
    <x v="1"/>
    <s v="Dexter"/>
    <m/>
    <s v="Michael C. Hall, Jennifer Carpenter, David Zayas, James Remar, C.S. Lee, Lauren V√©lez, Desmond Harrington, Julie Benz, Christina Robinson, Geoff Pierson"/>
    <n v="10"/>
    <s v="United States"/>
    <s v="United States"/>
    <n v="1"/>
    <d v="2018-01-01T00:00:00"/>
    <n v="2013"/>
    <x v="5"/>
    <s v="8 Season"/>
    <n v="8"/>
    <s v=""/>
    <m/>
    <n v="8"/>
    <s v="Crime TV Shows, TV Dramas, TV Mysteries"/>
    <s v="Crime TV Shows"/>
    <s v="Crime TV Shows, TV Dramas, TV Mysteries"/>
    <n v="3"/>
  </r>
  <r>
    <n v="6612"/>
    <s v="s6612"/>
    <x v="1"/>
    <s v="Dinner for Five"/>
    <m/>
    <m/>
    <n v="0"/>
    <s v="United States"/>
    <s v="United States"/>
    <n v="1"/>
    <d v="2008-02-04T00:00:00"/>
    <n v="2007"/>
    <x v="5"/>
    <s v="1 Season"/>
    <n v="1"/>
    <s v=""/>
    <m/>
    <n v="1"/>
    <s v="Stand-Up Comedy &amp; Talk Shows"/>
    <s v="Stand-Up Comedy &amp; Talk Shows"/>
    <s v="Stand-Up Comedy &amp; Talk Shows"/>
    <n v="1"/>
  </r>
  <r>
    <n v="6614"/>
    <s v="s6614"/>
    <x v="1"/>
    <s v="Dino Hunt"/>
    <m/>
    <m/>
    <n v="0"/>
    <s v="Canada"/>
    <s v="Canada"/>
    <n v="1"/>
    <d v="2017-08-04T00:00:00"/>
    <n v="2016"/>
    <x v="4"/>
    <s v="1 Season"/>
    <n v="1"/>
    <s v=""/>
    <m/>
    <n v="1"/>
    <s v="Docuseries, Science &amp; Nature TV"/>
    <s v="Docuseries"/>
    <s v="Docuseries, Science &amp; Nature TV"/>
    <n v="2"/>
  </r>
  <r>
    <n v="6619"/>
    <s v="s6619"/>
    <x v="1"/>
    <s v="Diva Brides"/>
    <m/>
    <m/>
    <n v="0"/>
    <m/>
    <m/>
    <n v="0"/>
    <d v="2019-10-02T00:00:00"/>
    <n v="2017"/>
    <x v="5"/>
    <s v="1 Season"/>
    <n v="1"/>
    <s v=""/>
    <m/>
    <n v="1"/>
    <s v="British TV Shows, Reality TV"/>
    <s v="British TV Shows"/>
    <s v="British TV Shows, Reality TV"/>
    <n v="2"/>
  </r>
  <r>
    <n v="6636"/>
    <s v="s6636"/>
    <x v="1"/>
    <s v="Doomsday Preppers"/>
    <m/>
    <s v="Michael Izquierdo"/>
    <n v="1"/>
    <s v="United States"/>
    <s v="United States"/>
    <n v="1"/>
    <d v="2019-03-01T00:00:00"/>
    <n v="2013"/>
    <x v="1"/>
    <s v="1 Season"/>
    <n v="1"/>
    <s v=""/>
    <m/>
    <n v="1"/>
    <s v="Reality TV, Science &amp; Nature TV"/>
    <s v="Reality TV"/>
    <s v="Reality TV, Science &amp; Nature TV"/>
    <n v="2"/>
  </r>
  <r>
    <n v="6647"/>
    <s v="s6647"/>
    <x v="1"/>
    <s v="Dramaworld"/>
    <m/>
    <s v="Liv Hewson, Sean Dulake, Justin Chon, Noo-Ri Bae, Sa-hee Kim, Jimmy Shubert"/>
    <n v="6"/>
    <s v="United States"/>
    <s v="United States, South Korea, China"/>
    <n v="3"/>
    <d v="2016-05-23T00:00:00"/>
    <n v="2016"/>
    <x v="1"/>
    <s v="1 Season"/>
    <n v="1"/>
    <s v=""/>
    <m/>
    <n v="1"/>
    <s v="Romantic TV Shows, TV Comedies, TV Dramas"/>
    <s v="Romantic TV Shows"/>
    <s v="Romantic TV Shows, TV Comedies, TV Dramas"/>
    <n v="3"/>
  </r>
  <r>
    <n v="6652"/>
    <s v="s6652"/>
    <x v="1"/>
    <s v="Drugs, Inc."/>
    <m/>
    <s v="Mike Secher"/>
    <n v="1"/>
    <s v="United States"/>
    <s v="United States"/>
    <n v="1"/>
    <d v="2019-03-23T00:00:00"/>
    <n v="2015"/>
    <x v="5"/>
    <s v="1 Season"/>
    <n v="1"/>
    <s v=""/>
    <m/>
    <n v="1"/>
    <s v="Crime TV Shows, Docuseries"/>
    <s v="Crime TV Shows"/>
    <s v="Crime TV Shows, Docuseries"/>
    <n v="2"/>
  </r>
  <r>
    <n v="6653"/>
    <s v="s6653"/>
    <x v="1"/>
    <s v="Due√±os del para√≠so"/>
    <m/>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n v="20"/>
    <s v="United States"/>
    <s v="United States, Chile"/>
    <n v="2"/>
    <d v="2017-02-25T00:00:00"/>
    <n v="2015"/>
    <x v="1"/>
    <s v="1 Season"/>
    <n v="1"/>
    <s v=""/>
    <m/>
    <n v="1"/>
    <s v="Crime TV Shows, International TV Shows, Spanish-Language TV Shows"/>
    <s v="Crime TV Shows"/>
    <s v="Crime TV Shows, International TV Shows, Spanish-Language TV Shows"/>
    <n v="3"/>
  </r>
  <r>
    <n v="6659"/>
    <s v="s6659"/>
    <x v="1"/>
    <s v="Earth to Luna!"/>
    <m/>
    <s v="Angelina Carballo, Raul-Gomez Pina, Eric Anderson"/>
    <n v="3"/>
    <s v="Brazil"/>
    <s v="Brazil"/>
    <n v="1"/>
    <d v="2020-04-10T00:00:00"/>
    <n v="2014"/>
    <x v="0"/>
    <s v="1 Season"/>
    <n v="1"/>
    <s v=""/>
    <m/>
    <n v="1"/>
    <s v="Kids' TV"/>
    <s v="Kids' TV"/>
    <s v="Kids' TV"/>
    <n v="1"/>
  </r>
  <r>
    <n v="6660"/>
    <s v="s6660"/>
    <x v="1"/>
    <s v="Earth's Natural Wonders"/>
    <m/>
    <s v="Olivia Colman"/>
    <n v="1"/>
    <s v="United Kingdom"/>
    <s v="United Kingdom"/>
    <n v="1"/>
    <d v="2017-03-01T00:00:00"/>
    <n v="2015"/>
    <x v="6"/>
    <s v="1 Season"/>
    <n v="1"/>
    <s v=""/>
    <m/>
    <n v="1"/>
    <s v="British TV Shows, Docuseries, Science &amp; Nature TV"/>
    <s v="British TV Shows"/>
    <s v="British TV Shows, Docuseries, Science &amp; Nature TV"/>
    <n v="3"/>
  </r>
  <r>
    <n v="6661"/>
    <s v="s6661"/>
    <x v="1"/>
    <s v="Earth's Natural Wonders: Life at the Extremes"/>
    <m/>
    <s v="Corey Johnson"/>
    <n v="1"/>
    <m/>
    <m/>
    <n v="0"/>
    <d v="2018-10-01T00:00:00"/>
    <n v="2018"/>
    <x v="1"/>
    <s v="1 Season"/>
    <n v="1"/>
    <s v=""/>
    <m/>
    <n v="1"/>
    <s v="British TV Shows, Docuseries, Science &amp; Nature TV"/>
    <s v="British TV Shows"/>
    <s v="British TV Shows, Docuseries, Science &amp; Nature TV"/>
    <n v="3"/>
  </r>
  <r>
    <n v="6664"/>
    <s v="s6664"/>
    <x v="1"/>
    <s v="Easy Fortune Happy Life"/>
    <m/>
    <s v="Lan Cheng-lung, Joe Chen, Roy Chiu, Jocelyn Wang, Chieh-kai Shiou, Ting Chiang, Wang Chuan"/>
    <n v="7"/>
    <s v="Taiwan"/>
    <s v="Taiwan"/>
    <n v="1"/>
    <d v="2016-09-01T00:00:00"/>
    <n v="2009"/>
    <x v="5"/>
    <s v="1 Season"/>
    <n v="1"/>
    <s v=""/>
    <m/>
    <n v="1"/>
    <s v="International TV Shows, Romantic TV Shows, TV Comedies"/>
    <s v="International TV Shows"/>
    <s v="International TV Shows, Romantic TV Shows, TV Comedies"/>
    <n v="3"/>
  </r>
  <r>
    <n v="6672"/>
    <s v="s6672"/>
    <x v="1"/>
    <s v="El Barco"/>
    <m/>
    <s v="Juanjo Artero, Mario Casas, Blanca Su√°rez, Irene Montal√†, Luis Callejo, Neus Sanz, Juan Pablo Shuk, Ivan Massagu√©, Marina Salas, Bernab√© Fern√°ndez, Javier Hern√°ndez, Patricia Arb√∫es, David Seijo, Giselle Calder√≥n"/>
    <n v="14"/>
    <s v="Spain"/>
    <s v="Spain"/>
    <n v="1"/>
    <d v="2017-07-01T00:00:00"/>
    <n v="2013"/>
    <x v="11"/>
    <s v="3 Season"/>
    <n v="3"/>
    <s v=""/>
    <m/>
    <n v="3"/>
    <s v="International TV Shows, Romantic TV Shows, Spanish-Language TV Shows"/>
    <s v="International TV Shows"/>
    <s v="International TV Shows, Romantic TV Shows, Spanish-Language TV Shows"/>
    <n v="3"/>
  </r>
  <r>
    <n v="6673"/>
    <s v="s6673"/>
    <x v="1"/>
    <s v="El Cartel"/>
    <m/>
    <s v="Manolo Cardona, Karen Mart√≠nez, Robinson D√≠az, Diego Cadavid, Fernando Sol√≥rzano, Julian Arango, Sandra Reyes, Juan Pablo Raba, Fernando Ar√©valo"/>
    <n v="9"/>
    <s v="Colombia"/>
    <s v="Colombia"/>
    <n v="1"/>
    <d v="2018-08-24T00:00:00"/>
    <n v="2008"/>
    <x v="5"/>
    <s v="1 Season"/>
    <n v="1"/>
    <s v=""/>
    <m/>
    <n v="1"/>
    <s v="Crime TV Shows, International TV Shows, Spanish-Language TV Shows"/>
    <s v="Crime TV Shows"/>
    <s v="Crime TV Shows, International TV Shows, Spanish-Language TV Shows"/>
    <n v="3"/>
  </r>
  <r>
    <n v="6674"/>
    <s v="s6674"/>
    <x v="1"/>
    <s v="El Cartel 2"/>
    <m/>
    <s v="Diego Cadavid, Robinson D√≠az, Patricia Manterola, Carolina Guerra, John √Ålex Toro, Luis Eduardo Arango, Alejandro Mart√≠nez, Juan Sebasti√°n Arag√≥n, V√≠ctor Mallarino, Santiago Moure, Carlos Echavarr√≠a, John Gertz"/>
    <n v="12"/>
    <s v="Colombia"/>
    <s v="Colombia"/>
    <n v="1"/>
    <d v="2018-08-24T00:00:00"/>
    <n v="2010"/>
    <x v="5"/>
    <s v="1 Season"/>
    <n v="1"/>
    <s v=""/>
    <m/>
    <n v="1"/>
    <s v="Crime TV Shows, International TV Shows, Spanish-Language TV Shows"/>
    <s v="Crime TV Shows"/>
    <s v="Crime TV Shows, International TV Shows, Spanish-Language TV Shows"/>
    <n v="3"/>
  </r>
  <r>
    <n v="6675"/>
    <s v="s6675"/>
    <x v="1"/>
    <s v="El Chavo"/>
    <m/>
    <s v="Roberto G√≥mez Bola√±os, Mar√≠a Antonieta de las Nieves, Carlos Villagr√°n, Florinda Meza Garc√≠a, Angelines Fern√°ndez Abad, Rub√©n Aguirre Fuentes, Edgar Vivar, Ram√≥n G√≥mez Valdez de Castillo"/>
    <n v="8"/>
    <s v="Mexico"/>
    <s v="Mexico"/>
    <n v="1"/>
    <d v="2017-12-31T00:00:00"/>
    <n v="1979"/>
    <x v="6"/>
    <s v="1 Season"/>
    <n v="1"/>
    <s v=""/>
    <m/>
    <n v="1"/>
    <s v="Classic &amp; Cult TV, Kids' TV, Spanish-Language TV Shows"/>
    <s v="Classic &amp; Cult TV"/>
    <s v="Classic &amp; Cult TV, Kids' TV, Spanish-Language TV Shows"/>
    <n v="3"/>
  </r>
  <r>
    <n v="6677"/>
    <s v="s6677"/>
    <x v="1"/>
    <s v="El Clon"/>
    <m/>
    <s v="Mauricio Ochmann, Sandra Echeverr√≠a, Sa√∫l Lisazo, Roberto Moll, Geraldine Zivic, Andrea L√≥pez, Juan Pablo Raba, Daniel Lugo"/>
    <n v="8"/>
    <s v="United States"/>
    <s v="United States"/>
    <n v="1"/>
    <d v="2017-05-18T00:00:00"/>
    <n v="2010"/>
    <x v="1"/>
    <s v="1 Season"/>
    <n v="1"/>
    <s v=""/>
    <m/>
    <n v="1"/>
    <s v="Romantic TV Shows, Spanish-Language TV Shows, TV Dramas"/>
    <s v="Romantic TV Shows"/>
    <s v="Romantic TV Shows, Spanish-Language TV Shows, TV Dramas"/>
    <n v="3"/>
  </r>
  <r>
    <n v="6679"/>
    <s v="s6679"/>
    <x v="1"/>
    <s v="El Vato"/>
    <m/>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n v="20"/>
    <s v="United States"/>
    <s v="United States"/>
    <n v="1"/>
    <d v="2018-02-24T00:00:00"/>
    <n v="2017"/>
    <x v="5"/>
    <s v="2 Season"/>
    <n v="2"/>
    <s v=""/>
    <m/>
    <n v="2"/>
    <s v="International TV Shows, Spanish-Language TV Shows, TV Comedies"/>
    <s v="International TV Shows"/>
    <s v="International TV Shows, Spanish-Language TV Shows, TV Comedies"/>
    <n v="3"/>
  </r>
  <r>
    <n v="6691"/>
    <s v="s6691"/>
    <x v="1"/>
    <s v="Emogenius"/>
    <m/>
    <s v="Hunter March"/>
    <n v="1"/>
    <s v="United States"/>
    <s v="United States"/>
    <n v="1"/>
    <d v="2018-12-15T00:00:00"/>
    <n v="2017"/>
    <x v="6"/>
    <s v="1 Season"/>
    <n v="1"/>
    <s v=""/>
    <m/>
    <n v="1"/>
    <s v="Reality TV"/>
    <s v="Reality TV"/>
    <s v="Reality TV"/>
    <n v="1"/>
  </r>
  <r>
    <n v="6694"/>
    <s v="s6694"/>
    <x v="1"/>
    <s v="Encerrados"/>
    <m/>
    <s v="Luis Mach√≠n, Maria Merlino, Fabi√°n Vena, Ana Chalentano, Nelly Prince, Victor Laplace, Silvia P√©rez, Pilar Gamboa, Alberto Ajaka, Fabio Alberti, Martin Slipak, Mart√≠n Piroyansky, Paula Ransenberg"/>
    <n v="13"/>
    <m/>
    <m/>
    <n v="0"/>
    <d v="2018-06-18T00:00:00"/>
    <n v="2018"/>
    <x v="5"/>
    <s v="1 Season"/>
    <n v="1"/>
    <s v=""/>
    <m/>
    <n v="1"/>
    <s v="International TV Shows, Spanish-Language TV Shows, TV Comedies"/>
    <s v="International TV Shows"/>
    <s v="International TV Shows, Spanish-Language TV Shows, TV Comedies"/>
    <n v="3"/>
  </r>
  <r>
    <n v="6696"/>
    <s v="s6696"/>
    <x v="1"/>
    <s v="Encounters with Evil"/>
    <m/>
    <s v="Richard Lintern"/>
    <n v="1"/>
    <s v="United Kingdom"/>
    <s v="United Kingdom"/>
    <n v="1"/>
    <d v="2019-07-12T00:00:00"/>
    <n v="2016"/>
    <x v="1"/>
    <s v="1 Season"/>
    <n v="1"/>
    <s v=""/>
    <m/>
    <n v="1"/>
    <s v="British TV Shows, Crime TV Shows, Docuseries"/>
    <s v="British TV Shows"/>
    <s v="British TV Shows, Crime TV Shows, Docuseries"/>
    <n v="3"/>
  </r>
  <r>
    <n v="6698"/>
    <s v="s6698"/>
    <x v="1"/>
    <s v="Enemigo √≠ntimo"/>
    <m/>
    <s v="Ra√∫l M√©ndez, Fernanda Castillo, Matias Novoa, Guillermo Quintanilla, Leonardo Daniel, Otto Sirgo, Alejandro Speitzer, Armando Hern√°ndez, Valentina Acosta, Elvira Monsell"/>
    <n v="10"/>
    <m/>
    <m/>
    <n v="0"/>
    <d v="2018-08-08T00:00:00"/>
    <n v="2018"/>
    <x v="5"/>
    <s v="1 Season"/>
    <n v="1"/>
    <s v=""/>
    <m/>
    <n v="1"/>
    <s v="Crime TV Shows, Spanish-Language TV Shows, TV Dramas"/>
    <s v="Crime TV Shows"/>
    <s v="Crime TV Shows, Spanish-Language TV Shows, TV Dramas"/>
    <n v="3"/>
  </r>
  <r>
    <n v="6710"/>
    <s v="s6710"/>
    <x v="1"/>
    <s v="Eurovision Song Contest"/>
    <m/>
    <s v="Bar Refaeli, Erez Tal, Assi Azar, Lucy Ayoub"/>
    <n v="4"/>
    <m/>
    <m/>
    <n v="0"/>
    <d v="2019-07-23T00:00:00"/>
    <n v="2019"/>
    <x v="6"/>
    <s v="1 Season"/>
    <n v="1"/>
    <s v=""/>
    <m/>
    <n v="1"/>
    <s v="International TV Shows"/>
    <s v="International TV Shows"/>
    <s v="International TV Shows"/>
    <n v="1"/>
  </r>
  <r>
    <n v="6715"/>
    <s v="s6715"/>
    <x v="1"/>
    <s v="Everyday Miracles"/>
    <m/>
    <s v="Mark Miodownik"/>
    <n v="1"/>
    <s v="United Kingdom"/>
    <s v="United Kingdom"/>
    <n v="1"/>
    <d v="2017-08-01T00:00:00"/>
    <n v="2014"/>
    <x v="6"/>
    <s v="1 Season"/>
    <n v="1"/>
    <s v=""/>
    <m/>
    <n v="1"/>
    <s v="British TV Shows, Docuseries, International TV Shows"/>
    <s v="British TV Shows"/>
    <s v="British TV Shows, Docuseries, International TV Shows"/>
    <n v="3"/>
  </r>
  <r>
    <n v="6718"/>
    <s v="s6718"/>
    <x v="1"/>
    <s v="Ex-Boyfriend"/>
    <m/>
    <s v="Tony Yang, Nana Lee, Jerry Huang, Liao Yi Chiao"/>
    <n v="4"/>
    <s v="China"/>
    <s v="China"/>
    <n v="1"/>
    <d v="2017-01-01T00:00:00"/>
    <n v="2011"/>
    <x v="1"/>
    <s v="1 Season"/>
    <n v="1"/>
    <s v=""/>
    <m/>
    <n v="1"/>
    <s v="International TV Shows, Romantic TV Shows, TV Comedies"/>
    <s v="International TV Shows"/>
    <s v="International TV Shows, Romantic TV Shows, TV Comedies"/>
    <n v="3"/>
  </r>
  <r>
    <n v="6719"/>
    <s v="s6719"/>
    <x v="1"/>
    <s v="Exclusive Edition"/>
    <s v="James Lee"/>
    <s v="Berg Lee, Yise Loo, Alvin Wong, Hady, Monday Kang, Ruobing, Wymen Yang, May June, Aenie Wong, Ernest Chong"/>
    <n v="10"/>
    <m/>
    <m/>
    <n v="0"/>
    <d v="2017-08-14T00:00:00"/>
    <n v="2008"/>
    <x v="1"/>
    <s v="1 Season"/>
    <n v="1"/>
    <s v=""/>
    <m/>
    <n v="1"/>
    <s v="International TV Shows, TV Dramas"/>
    <s v="International TV Shows"/>
    <s v="International TV Shows, TV Dramas"/>
    <n v="2"/>
  </r>
  <r>
    <n v="6725"/>
    <s v="s6725"/>
    <x v="1"/>
    <s v="Extras"/>
    <m/>
    <s v="Ricky Gervais, Stephen Merchant, Ashley Jensen, Shaun Williamson, Shaun Pye"/>
    <n v="5"/>
    <s v="United Kingdom"/>
    <s v="United Kingdom, United States"/>
    <n v="2"/>
    <d v="2017-03-31T00:00:00"/>
    <n v="2006"/>
    <x v="5"/>
    <s v="2 Season"/>
    <n v="2"/>
    <s v=""/>
    <m/>
    <n v="2"/>
    <s v="British TV Shows, TV Comedies"/>
    <s v="British TV Shows"/>
    <s v="British TV Shows, TV Comedies"/>
    <n v="2"/>
  </r>
  <r>
    <n v="6729"/>
    <s v="s6729"/>
    <x v="1"/>
    <s v="Ezel"/>
    <m/>
    <s v="Kenan ƒ∞mirzalƒ±oƒülu, Cansu Dere, Haluk Bilginer, Yiƒüit √ñz≈üener, Barƒ±≈ü Falay, Bur√ßin Terzioƒülu, Bade ƒ∞≈ü√ßil, Sarp Akkaya, ƒ∞pek Bilgin, Salih Kalyon, Tuncel Kurtiz, Sedef Avcƒ±, Berrak T√ºz√ºnata√ß, ƒ∞smail Filiz"/>
    <n v="14"/>
    <s v="Turkey"/>
    <s v="Turkey"/>
    <n v="1"/>
    <d v="2016-12-26T00:00:00"/>
    <n v="2009"/>
    <x v="1"/>
    <s v="1 Season"/>
    <n v="1"/>
    <s v=""/>
    <m/>
    <n v="1"/>
    <s v="Crime TV Shows, International TV Shows, TV Dramas"/>
    <s v="Crime TV Shows"/>
    <s v="Crime TV Shows, International TV Shows, TV Dramas"/>
    <n v="3"/>
  </r>
  <r>
    <n v="6732"/>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n v="30"/>
    <s v="Japan"/>
    <s v="Japan"/>
    <n v="1"/>
    <d v="2017-04-01T00:00:00"/>
    <n v="2009"/>
    <x v="5"/>
    <s v="1 Season"/>
    <n v="1"/>
    <s v=""/>
    <m/>
    <n v="1"/>
    <s v="Anime Series, International TV Shows"/>
    <s v="Anime Series"/>
    <s v="Anime Series, International TV Shows"/>
    <n v="2"/>
  </r>
  <r>
    <n v="6733"/>
    <s v="s6733"/>
    <x v="1"/>
    <s v="Fake or Fortune?"/>
    <m/>
    <s v="Fiona Bruce, Philip Mould, Bendor Grosvenor"/>
    <n v="3"/>
    <s v="United Kingdom"/>
    <s v="United Kingdom"/>
    <n v="1"/>
    <d v="2019-07-26T00:00:00"/>
    <n v="2015"/>
    <x v="4"/>
    <s v="1 Season"/>
    <n v="1"/>
    <s v=""/>
    <m/>
    <n v="1"/>
    <s v="British TV Shows, Crime TV Shows, Docuseries"/>
    <s v="British TV Shows"/>
    <s v="British TV Shows, Crime TV Shows, Docuseries"/>
    <n v="3"/>
  </r>
  <r>
    <n v="6742"/>
    <s v="s6742"/>
    <x v="1"/>
    <s v="Fatal Destiny"/>
    <m/>
    <s v="Arucha Tosawat, Nappon Gomarachun, Phakin Khamwilaisak, Ratchawin Wongviriya, Penpak Sirikul, Saksit Tangtong"/>
    <n v="6"/>
    <m/>
    <m/>
    <n v="0"/>
    <d v="2018-07-13T00:00:00"/>
    <n v="2016"/>
    <x v="5"/>
    <s v="1 Season"/>
    <n v="1"/>
    <s v=""/>
    <m/>
    <n v="1"/>
    <s v="Crime TV Shows, International TV Shows, TV Action &amp; Adventure"/>
    <s v="Crime TV Shows"/>
    <s v="Crime TV Shows, International TV Shows, TV Action &amp; Adventure"/>
    <n v="3"/>
  </r>
  <r>
    <n v="6743"/>
    <s v="s6743"/>
    <x v="1"/>
    <s v="Father Brown"/>
    <s v="Ian Barber"/>
    <s v="Mark Williams, Sorcha Cusack, Nancy Carroll, Alex Price, Hugo Speer, Tom Chambers, Keith Osborn"/>
    <n v="7"/>
    <s v="United Kingdom"/>
    <s v="United Kingdom"/>
    <n v="1"/>
    <d v="2018-03-31T00:00:00"/>
    <n v="2017"/>
    <x v="1"/>
    <s v="6 Season"/>
    <n v="6"/>
    <s v=""/>
    <m/>
    <n v="6"/>
    <s v="British TV Shows, Crime TV Shows, TV Dramas"/>
    <s v="British TV Shows"/>
    <s v="British TV Shows, Crime TV Shows, TV Dramas"/>
    <n v="3"/>
  </r>
  <r>
    <n v="6745"/>
    <s v="s6745"/>
    <x v="1"/>
    <s v="Fear Files... Har Mod Pe Darr"/>
    <m/>
    <m/>
    <n v="0"/>
    <s v="India"/>
    <s v="India"/>
    <n v="1"/>
    <d v="2017-06-01T00:00:00"/>
    <n v="2015"/>
    <x v="5"/>
    <s v="1 Season"/>
    <n v="1"/>
    <s v=""/>
    <m/>
    <n v="1"/>
    <s v="International TV Shows, TV Horror, TV Thrillers"/>
    <s v="International TV Shows"/>
    <s v="International TV Shows, TV Horror, TV Thrillers"/>
    <n v="3"/>
  </r>
  <r>
    <n v="6751"/>
    <s v="s6751"/>
    <x v="1"/>
    <s v="Filinta"/>
    <m/>
    <s v="Onur Tuna, Serhat Tutumluer, Mehmet √ñzg√ºr, Naz Elmas, Kayra ≈ûenocak, Kamil G√ºler, Ceyhun Ergin, Burcu √áoban, Umut Kƒ±rcalƒ±, Sencer Serta"/>
    <n v="10"/>
    <s v="Turkey"/>
    <s v="Turkey"/>
    <n v="1"/>
    <d v="2017-04-15T00:00:00"/>
    <n v="2015"/>
    <x v="1"/>
    <s v="2 Season"/>
    <n v="2"/>
    <s v=""/>
    <m/>
    <n v="2"/>
    <s v="Crime TV Shows, International TV Shows, TV Action &amp; Adventure"/>
    <s v="Crime TV Shows"/>
    <s v="Crime TV Shows, International TV Shows, TV Action &amp; Adventure"/>
    <n v="3"/>
  </r>
  <r>
    <n v="6764"/>
    <s v="s6764"/>
    <x v="1"/>
    <s v="Fit for Fashion"/>
    <m/>
    <s v="Louise Roe"/>
    <n v="1"/>
    <m/>
    <m/>
    <n v="0"/>
    <d v="2018-12-14T00:00:00"/>
    <n v="2015"/>
    <x v="1"/>
    <s v="2 Season"/>
    <n v="2"/>
    <s v=""/>
    <m/>
    <n v="2"/>
    <s v="International TV Shows, Reality TV"/>
    <s v="International TV Shows"/>
    <s v="International TV Shows, Reality TV"/>
    <n v="2"/>
  </r>
  <r>
    <n v="6767"/>
    <s v="s6767"/>
    <x v="1"/>
    <s v="Fix It and Finish It"/>
    <m/>
    <s v="Antonio Sabato Jr."/>
    <n v="1"/>
    <s v="United States"/>
    <s v="United States"/>
    <n v="1"/>
    <d v="2018-07-20T00:00:00"/>
    <n v="2014"/>
    <x v="4"/>
    <s v="3 Season"/>
    <n v="3"/>
    <s v=""/>
    <m/>
    <n v="3"/>
    <s v="Reality TV"/>
    <s v="Reality TV"/>
    <s v="Reality TV"/>
    <n v="1"/>
  </r>
  <r>
    <n v="6771"/>
    <s v="s6771"/>
    <x v="1"/>
    <s v="Flowering Heart"/>
    <m/>
    <s v="Choi Da-in, Yang Se-na, Gim Chae-eun, Esther, Um Sang-hyun, Shin Yong-woo"/>
    <n v="6"/>
    <s v="South Korea"/>
    <s v="South Korea"/>
    <n v="1"/>
    <d v="2019-07-01T00:00:00"/>
    <n v="2016"/>
    <x v="8"/>
    <s v="1 Season"/>
    <n v="1"/>
    <s v=""/>
    <m/>
    <n v="1"/>
    <s v="Kids' TV, Korean TV Shows"/>
    <s v="Kids' TV"/>
    <s v="Kids' TV, Korean TV Shows"/>
    <n v="2"/>
  </r>
  <r>
    <n v="6774"/>
    <s v="s6774"/>
    <x v="1"/>
    <s v="Food: Delicious Science"/>
    <m/>
    <s v="Michael Mosley, James Wong"/>
    <n v="2"/>
    <m/>
    <m/>
    <n v="0"/>
    <d v="2017-10-01T00:00:00"/>
    <n v="2017"/>
    <x v="6"/>
    <s v="1 Season"/>
    <n v="1"/>
    <s v=""/>
    <m/>
    <n v="1"/>
    <s v="Docuseries, Science &amp; Nature TV"/>
    <s v="Docuseries"/>
    <s v="Docuseries, Science &amp; Nature TV"/>
    <n v="2"/>
  </r>
  <r>
    <n v="6775"/>
    <s v="s6775"/>
    <x v="1"/>
    <s v="Footprints in the Sand"/>
    <m/>
    <s v="Yenn Teoh, Leslie Chai, Elvis Chin, Candy Ice, Jacky Kam, Jordan Voon, Alvin Wong"/>
    <n v="7"/>
    <s v="United States"/>
    <s v="United States"/>
    <n v="1"/>
    <d v="2017-10-16T00:00:00"/>
    <n v="2011"/>
    <x v="1"/>
    <s v="1 Season"/>
    <n v="1"/>
    <s v=""/>
    <m/>
    <n v="1"/>
    <s v="International TV Shows, TV Dramas"/>
    <s v="International TV Shows"/>
    <s v="International TV Shows, TV Dramas"/>
    <n v="2"/>
  </r>
  <r>
    <n v="6783"/>
    <s v="s6783"/>
    <x v="1"/>
    <s v="For the Win"/>
    <m/>
    <s v="Brodie Smith"/>
    <n v="1"/>
    <s v="United States"/>
    <s v="United States"/>
    <n v="1"/>
    <d v="2018-12-31T00:00:00"/>
    <n v="2017"/>
    <x v="1"/>
    <s v="1 Season"/>
    <n v="1"/>
    <s v=""/>
    <m/>
    <n v="1"/>
    <s v="Reality TV"/>
    <s v="Reality TV"/>
    <s v="Reality TV"/>
    <n v="1"/>
  </r>
  <r>
    <n v="6786"/>
    <s v="s6786"/>
    <x v="1"/>
    <s v="Forces of Nature"/>
    <m/>
    <m/>
    <n v="0"/>
    <s v="United Kingdom"/>
    <s v="United Kingdom"/>
    <n v="1"/>
    <d v="2017-03-01T00:00:00"/>
    <n v="2016"/>
    <x v="6"/>
    <s v="1 Season"/>
    <n v="1"/>
    <s v=""/>
    <m/>
    <n v="1"/>
    <s v="British TV Shows, Docuseries, Science &amp; Nature TV"/>
    <s v="British TV Shows"/>
    <s v="British TV Shows, Docuseries, Science &amp; Nature TV"/>
    <n v="3"/>
  </r>
  <r>
    <n v="6789"/>
    <s v="s6789"/>
    <x v="1"/>
    <s v="Forget Me Not"/>
    <m/>
    <m/>
    <n v="0"/>
    <s v="United Kingdom"/>
    <s v="United Kingdom"/>
    <n v="1"/>
    <d v="2017-09-18T00:00:00"/>
    <n v="2011"/>
    <x v="5"/>
    <s v="1 Season"/>
    <n v="1"/>
    <s v=""/>
    <m/>
    <n v="1"/>
    <s v="International TV Shows, TV Dramas"/>
    <s v="International TV Shows"/>
    <s v="International TV Shows, TV Dramas"/>
    <n v="2"/>
  </r>
  <r>
    <n v="6792"/>
    <s v="s6792"/>
    <x v="1"/>
    <s v="Four Seasons in Havana"/>
    <m/>
    <s v="Jorge Perugorr√≠a, Carlos Enrique Almirante, Mario Guerra, Luis Alberto Garc√≠a, Juana Acosta, Laura Ramos"/>
    <n v="6"/>
    <s v="Spain"/>
    <s v="Spain, Cuba"/>
    <n v="2"/>
    <d v="2016-12-09T00:00:00"/>
    <n v="2016"/>
    <x v="5"/>
    <s v="1 Season"/>
    <n v="1"/>
    <s v=""/>
    <m/>
    <n v="1"/>
    <s v="Crime TV Shows, International TV Shows, Spanish-Language TV Shows"/>
    <s v="Crime TV Shows"/>
    <s v="Crime TV Shows, International TV Shows, Spanish-Language TV Shows"/>
    <n v="3"/>
  </r>
  <r>
    <n v="6796"/>
    <s v="s6796"/>
    <x v="1"/>
    <s v="Frasier"/>
    <m/>
    <s v="Kelsey Grammer, Jane Leeves, David Hyde Pierce, Peri Gilpin, John Mahoney, Dan Butler"/>
    <n v="6"/>
    <s v="United States"/>
    <s v="United States"/>
    <n v="1"/>
    <m/>
    <n v="2003"/>
    <x v="6"/>
    <s v="11 Season"/>
    <n v="11"/>
    <s v=""/>
    <m/>
    <n v="11"/>
    <s v="Classic &amp; Cult TV, TV Comedies"/>
    <s v="Classic &amp; Cult TV"/>
    <s v="Classic &amp; Cult TV, TV Comedies"/>
    <n v="2"/>
  </r>
  <r>
    <n v="6804"/>
    <s v="s6804"/>
    <x v="1"/>
    <s v="Friday Night Tykes"/>
    <m/>
    <m/>
    <n v="0"/>
    <s v="United States"/>
    <s v="United States"/>
    <n v="1"/>
    <d v="2018-01-17T00:00:00"/>
    <n v="2017"/>
    <x v="6"/>
    <s v="4 Season"/>
    <n v="4"/>
    <s v=""/>
    <m/>
    <n v="4"/>
    <s v="Docuseries, Reality TV"/>
    <s v="Docuseries"/>
    <s v="Docuseries, Reality TV"/>
    <n v="2"/>
  </r>
  <r>
    <n v="6807"/>
    <s v="s6807"/>
    <x v="1"/>
    <s v="Friends"/>
    <m/>
    <s v="Jennifer Aniston, Courteney Cox, Lisa Kudrow, Matt LeBlanc, Matthew Perry, David Schwimmer"/>
    <n v="6"/>
    <s v="United States"/>
    <s v="United States"/>
    <n v="1"/>
    <m/>
    <n v="2003"/>
    <x v="1"/>
    <s v="10 Season"/>
    <n v="10"/>
    <s v=""/>
    <m/>
    <n v="10"/>
    <s v="Classic &amp; Cult TV, TV Comedies"/>
    <s v="Classic &amp; Cult TV"/>
    <s v="Classic &amp; Cult TV, TV Comedies"/>
    <n v="2"/>
  </r>
  <r>
    <n v="6811"/>
    <s v="s6811"/>
    <x v="1"/>
    <s v="Frozen Planet"/>
    <s v="Alastair Fothergill"/>
    <s v="David Attenborough"/>
    <n v="1"/>
    <s v="United Kingdom"/>
    <s v="United Kingdom, United States, Spain, Germany, Greece, Canada"/>
    <n v="6"/>
    <d v="2016-01-28T00:00:00"/>
    <n v="2011"/>
    <x v="6"/>
    <s v="1 Season"/>
    <n v="1"/>
    <s v=""/>
    <m/>
    <n v="1"/>
    <s v="British TV Shows, Docuseries, International TV Shows"/>
    <s v="British TV Shows"/>
    <s v="British TV Shows, Docuseries, International TV Shows"/>
    <n v="3"/>
  </r>
  <r>
    <n v="6821"/>
    <s v="s6821"/>
    <x v="1"/>
    <s v="Gabru: Hip Hop Revolution"/>
    <m/>
    <s v="Amol Parashar, Harleen Sethi, Chaitanya Sharma, Priya Malik, Pratik Dixit"/>
    <n v="5"/>
    <s v="India"/>
    <s v="India"/>
    <n v="1"/>
    <d v="2018-06-01T00:00:00"/>
    <n v="2018"/>
    <x v="1"/>
    <s v="1 Season"/>
    <n v="1"/>
    <s v=""/>
    <m/>
    <n v="1"/>
    <s v="International TV Shows, TV Dramas"/>
    <s v="International TV Shows"/>
    <s v="International TV Shows, TV Dramas"/>
    <n v="2"/>
  </r>
  <r>
    <n v="6823"/>
    <s v="s6823"/>
    <x v="1"/>
    <s v="Galavant"/>
    <m/>
    <s v="Joshua Sasse, Timothy Omundson, Vinnie Jones, Mallory Jansen, Karen David, Luke Youngblood"/>
    <n v="6"/>
    <s v="United States"/>
    <s v="United States"/>
    <n v="1"/>
    <d v="2016-09-07T00:00:00"/>
    <n v="2016"/>
    <x v="6"/>
    <s v="2 Season"/>
    <n v="2"/>
    <s v=""/>
    <m/>
    <n v="2"/>
    <s v="TV Action &amp; Adventure, TV Comedies"/>
    <s v="TV Action &amp; Adventure"/>
    <s v="TV Action &amp; Adventure, TV Comedies"/>
    <n v="2"/>
  </r>
  <r>
    <n v="6825"/>
    <s v="s6825"/>
    <x v="1"/>
    <s v="Game Winning Hit"/>
    <m/>
    <s v="Lego Lee, Alice Ko, Afalean Lu, Tsai Chen-nan, Wang Chuan, Leiya Gao, Charlize Lin"/>
    <n v="7"/>
    <s v="Taiwan"/>
    <s v="Taiwan"/>
    <n v="1"/>
    <d v="2016-09-01T00:00:00"/>
    <n v="2009"/>
    <x v="5"/>
    <s v="1 Season"/>
    <n v="1"/>
    <s v=""/>
    <m/>
    <n v="1"/>
    <s v="International TV Shows, TV Comedies, TV Dramas"/>
    <s v="International TV Shows"/>
    <s v="International TV Shows, TV Comedies, TV Dramas"/>
    <n v="3"/>
  </r>
  <r>
    <n v="6826"/>
    <s v="s6826"/>
    <x v="1"/>
    <s v="Gangs of Hassepur"/>
    <m/>
    <s v="Ragini Khanna, Mandira Bedi, Tanishaa Mukerji"/>
    <n v="3"/>
    <s v="India"/>
    <s v="India"/>
    <n v="1"/>
    <d v="2017-04-15T00:00:00"/>
    <n v="2014"/>
    <x v="6"/>
    <s v="1 Season"/>
    <n v="1"/>
    <s v=""/>
    <m/>
    <n v="1"/>
    <s v="International TV Shows, Stand-Up Comedy &amp; Talk Shows, TV Comedies"/>
    <s v="International TV Shows"/>
    <s v="International TV Shows, Stand-Up Comedy &amp; Talk Shows, TV Comedies"/>
    <n v="3"/>
  </r>
  <r>
    <n v="6828"/>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n v="22"/>
    <s v="Japan"/>
    <s v="Japan"/>
    <n v="1"/>
    <d v="2016-12-01T00:00:00"/>
    <n v="2013"/>
    <x v="9"/>
    <s v="1 Season"/>
    <n v="1"/>
    <s v=""/>
    <m/>
    <n v="1"/>
    <s v="Anime Series, International TV Shows"/>
    <s v="Anime Series"/>
    <s v="Anime Series, International TV Shows"/>
    <n v="2"/>
  </r>
  <r>
    <n v="6835"/>
    <s v="s6835"/>
    <x v="1"/>
    <s v="Genius of the Ancient World"/>
    <m/>
    <s v="Bettany Hughes"/>
    <n v="1"/>
    <s v="United Kingdom"/>
    <s v="United Kingdom"/>
    <n v="1"/>
    <d v="2017-08-01T00:00:00"/>
    <n v="2015"/>
    <x v="6"/>
    <s v="1 Season"/>
    <n v="1"/>
    <s v=""/>
    <m/>
    <n v="1"/>
    <s v="British TV Shows, Docuseries, International TV Shows"/>
    <s v="British TV Shows"/>
    <s v="British TV Shows, Docuseries, International TV Shows"/>
    <n v="3"/>
  </r>
  <r>
    <n v="6836"/>
    <s v="s6836"/>
    <x v="1"/>
    <s v="Genius of the Modern World"/>
    <m/>
    <s v="Bettany Hughes"/>
    <n v="1"/>
    <s v="United Kingdom"/>
    <s v="United Kingdom"/>
    <n v="1"/>
    <d v="2017-08-01T00:00:00"/>
    <n v="2016"/>
    <x v="6"/>
    <s v="1 Season"/>
    <n v="1"/>
    <s v=""/>
    <m/>
    <n v="1"/>
    <s v="British TV Shows, Docuseries, International TV Shows"/>
    <s v="British TV Shows"/>
    <s v="British TV Shows, Docuseries, International TV Shows"/>
    <n v="3"/>
  </r>
  <r>
    <n v="6837"/>
    <s v="s6837"/>
    <x v="1"/>
    <s v="Gentlemen and Gangsters"/>
    <m/>
    <s v="David Dencik, Ruth Vega Fernandez, David Fukamachi Regnfors, Sverrir Gudnason, Andreas Kundler, Sven Nordin, Boman Oscarsson, Lars Green, Sebastian Spors√©n, Amanda Ooms, Magnus Krepper, Peter Carlberg, Peter Bergared, Christopher Wagelin, Lars Helander, Emilie Jonsson"/>
    <n v="16"/>
    <s v="Sweden"/>
    <s v="Sweden"/>
    <n v="1"/>
    <d v="2016-06-01T00:00:00"/>
    <n v="2016"/>
    <x v="5"/>
    <s v="1 Season"/>
    <n v="1"/>
    <s v=""/>
    <m/>
    <n v="1"/>
    <s v="Crime TV Shows, International TV Shows, Romantic TV Shows"/>
    <s v="Crime TV Shows"/>
    <s v="Crime TV Shows, International TV Shows, Romantic TV Shows"/>
    <n v="3"/>
  </r>
  <r>
    <n v="6839"/>
    <s v="s6839"/>
    <x v="1"/>
    <s v="Geronimo Stilton"/>
    <s v="Guy Vasilovich"/>
    <s v="Brian Drummond, Erin Mathews, Richard Ian Cox, Sarah Edmondson, Moneca Stori"/>
    <n v="5"/>
    <s v="Italy"/>
    <s v="Italy, Canada, France"/>
    <n v="3"/>
    <d v="2017-12-31T00:00:00"/>
    <n v="2011"/>
    <x v="0"/>
    <s v="1 Season"/>
    <n v="1"/>
    <s v=""/>
    <m/>
    <n v="1"/>
    <s v="Kids' TV, TV Comedies"/>
    <s v="Kids' TV"/>
    <s v="Kids' TV, TV Comedies"/>
    <n v="2"/>
  </r>
  <r>
    <n v="6842"/>
    <s v="s6842"/>
    <x v="1"/>
    <s v="Get Shorty"/>
    <m/>
    <s v="Ray Romano, Chris O'Dowd"/>
    <n v="2"/>
    <s v="United States"/>
    <s v="United States"/>
    <n v="1"/>
    <d v="2018-11-01T00:00:00"/>
    <n v="2017"/>
    <x v="5"/>
    <s v="1 Season"/>
    <n v="1"/>
    <s v=""/>
    <m/>
    <n v="1"/>
    <s v="Crime TV Shows, TV Comedies, TV Dramas"/>
    <s v="Crime TV Shows"/>
    <s v="Crime TV Shows, TV Comedies, TV Dramas"/>
    <n v="3"/>
  </r>
  <r>
    <n v="6850"/>
    <s v="s6850"/>
    <x v="1"/>
    <s v="Ghost Town Gold"/>
    <m/>
    <s v="Brit Eaton, Scott Glaves"/>
    <n v="2"/>
    <s v="United States"/>
    <s v="United States"/>
    <n v="1"/>
    <d v="2019-10-02T00:00:00"/>
    <n v="2012"/>
    <x v="1"/>
    <s v="1 Season"/>
    <n v="1"/>
    <s v=""/>
    <m/>
    <n v="1"/>
    <s v="Reality TV"/>
    <s v="Reality TV"/>
    <s v="Reality TV"/>
    <n v="1"/>
  </r>
  <r>
    <n v="6858"/>
    <s v="s6858"/>
    <x v="1"/>
    <s v="Glowing Embers"/>
    <m/>
    <s v="Henley Hii, Debbie Goh, Frederick Lee, Wymen Yang, Melvin Sia, Alvin Wong"/>
    <n v="6"/>
    <m/>
    <m/>
    <n v="0"/>
    <d v="2017-08-14T00:00:00"/>
    <n v="2010"/>
    <x v="1"/>
    <s v="1 Season"/>
    <n v="1"/>
    <s v=""/>
    <m/>
    <n v="1"/>
    <s v="International TV Shows, TV Dramas"/>
    <s v="International TV Shows"/>
    <s v="International TV Shows, TV Dramas"/>
    <n v="2"/>
  </r>
  <r>
    <n v="6869"/>
    <s v="s6869"/>
    <x v="1"/>
    <s v="Goldie &amp; Bear"/>
    <m/>
    <s v="Natalie Lander, Georgie Kidder"/>
    <n v="2"/>
    <s v="United States"/>
    <s v="United States"/>
    <n v="1"/>
    <d v="2018-10-31T00:00:00"/>
    <n v="2017"/>
    <x v="0"/>
    <s v="2 Season"/>
    <n v="2"/>
    <s v=""/>
    <m/>
    <n v="2"/>
    <s v="Kids' TV"/>
    <s v="Kids' TV"/>
    <s v="Kids' TV"/>
    <n v="1"/>
  </r>
  <r>
    <n v="6872"/>
    <s v="s6872"/>
    <x v="1"/>
    <s v="Gomorrah"/>
    <m/>
    <s v="Marco D'Amore, Fortunato Cerlino, Salvatore Esposito, Fabio de Caro, Christian Giroso, Giovanni Buselli, Carmine Monaco, Lino Musella, Marco Palvetti, Vincenzo Fabricino, Maria Pia Calzone, Domenico Balsamo, Emanuele Vicorito, Carmine Battaglia, Alessio Gallo"/>
    <n v="15"/>
    <s v="Italy"/>
    <s v="Italy, Germany"/>
    <n v="2"/>
    <d v="2017-08-21T00:00:00"/>
    <n v="2016"/>
    <x v="5"/>
    <s v="2 Season"/>
    <n v="2"/>
    <s v=""/>
    <m/>
    <n v="2"/>
    <s v="Crime TV Shows, International TV Shows, TV Dramas"/>
    <s v="Crime TV Shows"/>
    <s v="Crime TV Shows, International TV Shows, TV Dramas"/>
    <n v="3"/>
  </r>
  <r>
    <n v="6874"/>
    <s v="s6874"/>
    <x v="1"/>
    <s v="Gonul"/>
    <s v="Neslihan Yesilyurt"/>
    <s v="G√∂k√ße Bahadƒ±r, Engin √ñzt√ºrk, Onur Saylak"/>
    <n v="3"/>
    <s v="Turkey"/>
    <s v="Turkey"/>
    <n v="1"/>
    <d v="2017-07-12T00:00:00"/>
    <n v="2015"/>
    <x v="1"/>
    <s v="1 Season"/>
    <n v="1"/>
    <s v=""/>
    <m/>
    <n v="1"/>
    <s v="International TV Shows, TV Dramas, TV Thrillers"/>
    <s v="International TV Shows"/>
    <s v="International TV Shows, TV Dramas, TV Thrillers"/>
    <n v="3"/>
  </r>
  <r>
    <n v="6886"/>
    <s v="s6886"/>
    <x v="1"/>
    <s v="Gossip Girl"/>
    <m/>
    <s v="Blake Lively, Leighton Meester, Penn Badgley, Chace Crawford, Ed Westwick, Kelly Rutherford, Matthew Settle, Taylor Momsen, Jessica Szohr, Zuzanna Szadkowski, Connor Paolo"/>
    <n v="11"/>
    <s v="United States"/>
    <s v="United States"/>
    <n v="1"/>
    <d v="2013-10-08T00:00:00"/>
    <n v="2012"/>
    <x v="1"/>
    <s v="6 Season"/>
    <n v="6"/>
    <s v=""/>
    <m/>
    <n v="6"/>
    <s v="TV Dramas, Teen TV Shows"/>
    <s v="TV Dramas"/>
    <s v="TV Dramas, Teen TV Shows"/>
    <n v="2"/>
  </r>
  <r>
    <n v="6890"/>
    <s v="s6890"/>
    <x v="1"/>
    <s v="Grand Designs"/>
    <m/>
    <s v="Kevin McCloud"/>
    <n v="1"/>
    <s v="United Kingdom"/>
    <s v="United Kingdom"/>
    <n v="1"/>
    <d v="2019-08-01T00:00:00"/>
    <n v="2017"/>
    <x v="1"/>
    <s v="2 Season"/>
    <n v="2"/>
    <s v=""/>
    <m/>
    <n v="2"/>
    <s v="British TV Shows, International TV Shows, Reality TV"/>
    <s v="British TV Shows"/>
    <s v="British TV Shows, International TV Shows, Reality TV"/>
    <n v="3"/>
  </r>
  <r>
    <n v="6891"/>
    <s v="s6891"/>
    <x v="1"/>
    <s v="Grand Hotel"/>
    <m/>
    <s v="Yon Gonz√°lez, Amaia Salamanca, Adriana Ozores, Pedro Alonso, Concha Velasco, Lloren√ß Gonz√°lez, Pep Anton Mu√±oz, Eloy Azor√≠n, Fele Mart√≠nez, Luz Valdenebro, Marta Larralde, Antonio Reyes, Iv√°n Morales, Dion C√≥rdoba, Raquel Sierra"/>
    <n v="15"/>
    <s v="Spain"/>
    <s v="Spain"/>
    <n v="1"/>
    <d v="2017-11-01T00:00:00"/>
    <n v="2013"/>
    <x v="6"/>
    <s v="3 Season"/>
    <n v="3"/>
    <s v=""/>
    <m/>
    <n v="3"/>
    <s v="International TV Shows, Romantic TV Shows, Spanish-Language TV Shows"/>
    <s v="International TV Shows"/>
    <s v="International TV Shows, Romantic TV Shows, Spanish-Language TV Shows"/>
    <n v="3"/>
  </r>
  <r>
    <n v="6895"/>
    <s v="s6895"/>
    <x v="1"/>
    <s v="Great Interior Design Challenge"/>
    <m/>
    <s v="Tom Dyckhoff, Daniel Hopwood, Sophie Robinson"/>
    <n v="3"/>
    <s v="United Kingdom"/>
    <s v="United Kingdom"/>
    <n v="1"/>
    <d v="2018-12-01T00:00:00"/>
    <n v="2016"/>
    <x v="6"/>
    <s v="2 Season"/>
    <n v="2"/>
    <s v=""/>
    <m/>
    <n v="2"/>
    <s v="British TV Shows, International TV Shows, Reality TV"/>
    <s v="British TV Shows"/>
    <s v="British TV Shows, International TV Shows, Reality TV"/>
    <n v="3"/>
  </r>
  <r>
    <n v="6896"/>
    <s v="s6896"/>
    <x v="1"/>
    <s v="Great Yellowstone Thaw"/>
    <m/>
    <m/>
    <n v="0"/>
    <s v="United Kingdom"/>
    <s v="United Kingdom"/>
    <n v="1"/>
    <d v="2017-10-01T00:00:00"/>
    <n v="2017"/>
    <x v="6"/>
    <s v="1 Season"/>
    <n v="1"/>
    <s v=""/>
    <m/>
    <n v="1"/>
    <s v="Docuseries, Science &amp; Nature TV"/>
    <s v="Docuseries"/>
    <s v="Docuseries, Science &amp; Nature TV"/>
    <n v="2"/>
  </r>
  <r>
    <n v="6902"/>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n v="18"/>
    <s v="Japan"/>
    <s v="Japan"/>
    <n v="1"/>
    <m/>
    <n v="2008"/>
    <x v="1"/>
    <s v="2 Season"/>
    <n v="2"/>
    <s v=""/>
    <m/>
    <n v="2"/>
    <s v="Anime Series, Crime TV Shows"/>
    <s v="Anime Series"/>
    <s v="Anime Series, Crime TV Shows"/>
    <n v="2"/>
  </r>
  <r>
    <n v="6907"/>
    <s v="s6907"/>
    <x v="1"/>
    <s v="Ha Unlimited"/>
    <m/>
    <s v="Tuck Boriboon, Ball Chernyim, Na‚ÄôKom Chuanchuen"/>
    <n v="3"/>
    <m/>
    <m/>
    <n v="0"/>
    <d v="2018-05-11T00:00:00"/>
    <n v="2016"/>
    <x v="5"/>
    <s v="2 Season"/>
    <n v="2"/>
    <s v=""/>
    <m/>
    <n v="2"/>
    <s v="International TV Shows, TV Comedies"/>
    <s v="International TV Shows"/>
    <s v="International TV Shows, TV Comedies"/>
    <n v="2"/>
  </r>
  <r>
    <n v="6918"/>
    <s v="s6918"/>
    <x v="1"/>
    <s v="Hannibal"/>
    <m/>
    <s v="Hugh Dancy, Mads Mikkelsen, Caroline Dhavernas, Hettienne Park, Laurence Fishburne, Scott Thompson, Aaron Abrams, Gillian Anderson, Lara Jean Chorostecki"/>
    <n v="9"/>
    <s v="United States"/>
    <s v="United States"/>
    <n v="1"/>
    <d v="2020-06-06T00:00:00"/>
    <n v="2015"/>
    <x v="5"/>
    <s v="3 Season"/>
    <n v="3"/>
    <s v=""/>
    <m/>
    <n v="3"/>
    <s v="TV Horror, TV Mysteries, TV Thrillers"/>
    <s v="TV Horror"/>
    <s v="TV Horror, TV Mysteries, TV Thrillers"/>
    <n v="3"/>
  </r>
  <r>
    <n v="6920"/>
    <s v="s6920"/>
    <x v="1"/>
    <s v="Happy 300 Days"/>
    <m/>
    <s v="Tammy Chen, Kingone Wang, Hsieh Kun Da, Chuang Kai-Hsun, Jenna Wang"/>
    <n v="5"/>
    <s v="Taiwan"/>
    <s v="Taiwan"/>
    <n v="1"/>
    <d v="2017-01-01T00:00:00"/>
    <n v="2013"/>
    <x v="1"/>
    <s v="1 Season"/>
    <n v="1"/>
    <s v=""/>
    <m/>
    <n v="1"/>
    <s v="International TV Shows, Romantic TV Shows, TV Comedies"/>
    <s v="International TV Shows"/>
    <s v="International TV Shows, Romantic TV Shows, TV Comedies"/>
    <n v="3"/>
  </r>
  <r>
    <n v="6923"/>
    <s v="s6923"/>
    <x v="1"/>
    <s v="Happy Valley"/>
    <m/>
    <s v="Sarah Lancashire, Siobhan Finneran, Charlie Murphy, James Norton, George Costigan, Karl Davies, Shane Zaza, Steve Pemberton, Joe Armstrong, Adam Long, Rick Warden, Rhys Connah, Katherine Kelly"/>
    <n v="13"/>
    <s v="United Kingdom"/>
    <s v="United Kingdom"/>
    <n v="1"/>
    <d v="2016-03-16T00:00:00"/>
    <n v="2016"/>
    <x v="5"/>
    <s v="2 Season"/>
    <n v="2"/>
    <s v=""/>
    <m/>
    <n v="2"/>
    <s v="British TV Shows, Crime TV Shows, International TV Shows"/>
    <s v="British TV Shows"/>
    <s v="British TV Shows, Crime TV Shows, International TV Shows"/>
    <n v="3"/>
  </r>
  <r>
    <n v="6924"/>
    <s v="s6924"/>
    <x v="1"/>
    <s v="Happyish"/>
    <m/>
    <s v="Steve Coogan, Kathryn Hahn, Sawyer Shipman, Bradley Whitford"/>
    <n v="4"/>
    <s v="United States"/>
    <s v="United States"/>
    <n v="1"/>
    <d v="2016-07-01T00:00:00"/>
    <n v="2015"/>
    <x v="5"/>
    <s v="1 Season"/>
    <n v="1"/>
    <s v=""/>
    <m/>
    <n v="1"/>
    <s v="TV Comedies, TV Dramas"/>
    <s v="TV Comedies"/>
    <s v="TV Comedies, TV Dramas"/>
    <n v="2"/>
  </r>
  <r>
    <n v="6931"/>
    <s v="s6931"/>
    <x v="1"/>
    <s v="Harold Shipman - Driven to Kill"/>
    <m/>
    <s v="Harold Shipman"/>
    <n v="1"/>
    <s v="United Kingdom"/>
    <s v="United Kingdom"/>
    <n v="1"/>
    <d v="2019-02-01T00:00:00"/>
    <n v="2014"/>
    <x v="1"/>
    <s v="1 Season"/>
    <n v="1"/>
    <s v=""/>
    <m/>
    <n v="1"/>
    <s v="British TV Shows, Crime TV Shows, Docuseries"/>
    <s v="British TV Shows"/>
    <s v="British TV Shows, Crime TV Shows, Docuseries"/>
    <n v="3"/>
  </r>
  <r>
    <n v="6933"/>
    <s v="s6933"/>
    <x v="1"/>
    <s v="Harry &amp; Bunnie"/>
    <s v="Ah Loong"/>
    <m/>
    <n v="0"/>
    <s v="Malaysia"/>
    <s v="Malaysia"/>
    <n v="1"/>
    <d v="2017-10-15T00:00:00"/>
    <n v="2017"/>
    <x v="8"/>
    <s v="1 Season"/>
    <n v="1"/>
    <s v=""/>
    <m/>
    <n v="1"/>
    <s v="Kids' TV, TV Comedies"/>
    <s v="Kids' TV"/>
    <s v="Kids' TV, TV Comedies"/>
    <n v="2"/>
  </r>
  <r>
    <n v="6936"/>
    <s v="s6936"/>
    <x v="1"/>
    <s v="Hart of Dixie"/>
    <m/>
    <s v="Rachel Bilson, Jaime King, Cress Williams, Wilson Bethel, Scott Porter, Tim Matheson, Kaitlyn Black, Ross Philips"/>
    <n v="8"/>
    <s v="United States"/>
    <s v="United States"/>
    <n v="1"/>
    <d v="2015-12-15T00:00:00"/>
    <n v="2014"/>
    <x v="6"/>
    <s v="4 Season"/>
    <n v="4"/>
    <s v=""/>
    <m/>
    <n v="4"/>
    <s v="TV Comedies, TV Dramas"/>
    <s v="TV Comedies"/>
    <s v="TV Comedies, TV Dramas"/>
    <n v="2"/>
  </r>
  <r>
    <n v="6938"/>
    <s v="s6938"/>
    <x v="1"/>
    <s v="Hati Perempuan"/>
    <m/>
    <s v="Saharul Ridzwan, Mia Ahmad, Hafreez Adam, Hafeez Mikhail, Nadzmi Adhwa, Bella Nazari"/>
    <n v="6"/>
    <s v="Indonesia"/>
    <s v="Indonesia"/>
    <n v="1"/>
    <d v="2017-08-21T00:00:00"/>
    <n v="2015"/>
    <x v="1"/>
    <s v="1 Season"/>
    <n v="1"/>
    <s v=""/>
    <m/>
    <n v="1"/>
    <s v="International TV Shows, Romantic TV Shows, TV Dramas"/>
    <s v="International TV Shows"/>
    <s v="International TV Shows, Romantic TV Shows, TV Dramas"/>
    <n v="3"/>
  </r>
  <r>
    <n v="6942"/>
    <s v="s6942"/>
    <x v="1"/>
    <s v="Haven"/>
    <m/>
    <s v="Emily Rose, Lucas Bryant, Nicholas Campbell, Eric Balfour, Richard Donat, John Dunsworth, Maurice Dean Wint, Adam Copeland"/>
    <n v="8"/>
    <s v="Canada"/>
    <s v="Canada, United States"/>
    <n v="2"/>
    <d v="2015-09-08T00:00:00"/>
    <n v="2015"/>
    <x v="1"/>
    <s v="5 Season"/>
    <n v="5"/>
    <s v=""/>
    <m/>
    <n v="5"/>
    <s v="Classic &amp; Cult TV, TV Horror, TV Mysteries"/>
    <s v="Classic &amp; Cult TV"/>
    <s v="Classic &amp; Cult TV, TV Horror, TV Mysteries"/>
    <n v="3"/>
  </r>
  <r>
    <n v="6952"/>
    <s v="s6952"/>
    <x v="1"/>
    <s v="Heavy Rescue: 401"/>
    <m/>
    <s v="Dave Pettitt"/>
    <n v="1"/>
    <s v="Canada"/>
    <s v="Canada"/>
    <n v="1"/>
    <d v="2018-06-22T00:00:00"/>
    <n v="2018"/>
    <x v="5"/>
    <s v="2 Season"/>
    <n v="2"/>
    <s v=""/>
    <m/>
    <n v="2"/>
    <s v="International TV Shows, Reality TV"/>
    <s v="International TV Shows"/>
    <s v="International TV Shows, Reality TV"/>
    <n v="2"/>
  </r>
  <r>
    <n v="6954"/>
    <s v="s6954"/>
    <x v="1"/>
    <s v="Helix"/>
    <m/>
    <s v="Billy Campbell, Hiroyuki Sanada, Kyra Zagorsky, Mark Ghanim√©, Meegwun Fairbrother, Jordan Hayes, Neil Napier, Matt Long, Severn Thompson, Jeri Ryan, Catherine Lemieux"/>
    <n v="11"/>
    <s v="United States"/>
    <s v="United States, Canada"/>
    <n v="2"/>
    <d v="2018-11-10T00:00:00"/>
    <n v="2015"/>
    <x v="5"/>
    <s v="1 Season"/>
    <n v="1"/>
    <s v=""/>
    <m/>
    <n v="1"/>
    <s v="TV Horror, TV Mysteries, TV Sci-Fi &amp; Fantasy"/>
    <s v="TV Horror"/>
    <s v="TV Horror, TV Mysteries, TV Sci-Fi &amp; Fantasy"/>
    <n v="3"/>
  </r>
  <r>
    <n v="6956"/>
    <s v="s6956"/>
    <x v="1"/>
    <s v="Hell on Wheels"/>
    <m/>
    <s v="Anson Mount, Colm Meaney, Common, Dominique McElligott, Eddie Spears, Ben Esler, Phil Burke, Christopher Heyerdahl, Robin McLeavy, Tom Noonan"/>
    <n v="10"/>
    <s v="Canada"/>
    <s v="Canada, United Kingdom"/>
    <n v="2"/>
    <d v="2016-05-28T00:00:00"/>
    <n v="2016"/>
    <x v="1"/>
    <s v="5 Season"/>
    <n v="5"/>
    <s v=""/>
    <m/>
    <n v="5"/>
    <s v="Crime TV Shows, TV Action &amp; Adventure"/>
    <s v="Crime TV Shows"/>
    <s v="Crime TV Shows, TV Action &amp; Adventure"/>
    <n v="2"/>
  </r>
  <r>
    <n v="6964"/>
    <s v="s6964"/>
    <x v="1"/>
    <s v="Herrens veje"/>
    <m/>
    <s v="Lars Mikkelsen, Ann Eleonora Jorgensen, Simon Sears, Morten Hee Andersen, Fanny Bernth, Joen H√∏jerslev, Camilla Lau, Maj-Britt Mathiesen, Solbj√∏rg H√∏jfeldt, Johanne Dal-Lewkovitch"/>
    <n v="10"/>
    <s v="Denmark"/>
    <s v="Denmark"/>
    <n v="1"/>
    <d v="2019-06-01T00:00:00"/>
    <n v="2018"/>
    <x v="5"/>
    <s v="2 Season"/>
    <n v="2"/>
    <s v=""/>
    <m/>
    <n v="2"/>
    <s v="International TV Shows, TV Dramas"/>
    <s v="International TV Shows"/>
    <s v="International TV Shows, TV Dramas"/>
    <n v="2"/>
  </r>
  <r>
    <n v="6966"/>
    <s v="s6966"/>
    <x v="1"/>
    <s v="Hidden Singer"/>
    <m/>
    <s v="Hyun-moo Jun, Solbi, Dong-hyuk Jang, Young-hoon Joo"/>
    <n v="4"/>
    <s v="South Korea"/>
    <s v="South Korea"/>
    <n v="1"/>
    <d v="2017-05-19T00:00:00"/>
    <n v="2015"/>
    <x v="8"/>
    <s v="1 Season"/>
    <n v="1"/>
    <s v=""/>
    <m/>
    <n v="1"/>
    <s v="International TV Shows, Korean TV Shows, Reality TV"/>
    <s v="International TV Shows"/>
    <s v="International TV Shows, Korean TV Shows, Reality TV"/>
    <n v="3"/>
  </r>
  <r>
    <n v="6970"/>
    <s v="s6970"/>
    <x v="1"/>
    <s v="Highway Thru Hell"/>
    <m/>
    <s v="Dave Pettitt, Jamie Davis, Adam Gazzola, Kevin Ritchie"/>
    <n v="4"/>
    <s v="Canada"/>
    <s v="Canada"/>
    <n v="1"/>
    <d v="2019-12-03T00:00:00"/>
    <n v="2016"/>
    <x v="6"/>
    <s v="3 Season"/>
    <n v="3"/>
    <s v=""/>
    <m/>
    <n v="3"/>
    <s v="Reality TV"/>
    <s v="Reality TV"/>
    <s v="Reality TV"/>
    <n v="1"/>
  </r>
  <r>
    <n v="6971"/>
    <s v="s6971"/>
    <x v="1"/>
    <s v="Highway to Heaven"/>
    <m/>
    <s v="Michael Landon, Victor French"/>
    <n v="2"/>
    <s v="United States"/>
    <s v="United States"/>
    <n v="1"/>
    <d v="2016-11-01T00:00:00"/>
    <n v="1988"/>
    <x v="6"/>
    <s v="5 Season"/>
    <n v="5"/>
    <s v=""/>
    <m/>
    <n v="5"/>
    <s v="TV Dramas"/>
    <s v="TV Dramas"/>
    <s v="TV Dramas"/>
    <n v="1"/>
  </r>
  <r>
    <n v="6972"/>
    <s v="s6972"/>
    <x v="1"/>
    <s v="Hinterland"/>
    <m/>
    <s v="Richard Harrington, Mali Harries, Hannah Daniel, Alex Harries, Aneirin Hughes, Daniel Rochford"/>
    <n v="6"/>
    <s v="United Kingdom"/>
    <s v="United Kingdom"/>
    <n v="1"/>
    <d v="2017-08-01T00:00:00"/>
    <n v="2016"/>
    <x v="1"/>
    <s v="3 Season"/>
    <n v="3"/>
    <s v=""/>
    <m/>
    <n v="3"/>
    <s v="British TV Shows, Crime TV Shows, International TV Shows"/>
    <s v="British TV Shows"/>
    <s v="British TV Shows, Crime TV Shows, International TV Shows"/>
    <n v="3"/>
  </r>
  <r>
    <n v="6975"/>
    <s v="s6975"/>
    <x v="1"/>
    <s v="Historia de un clan"/>
    <m/>
    <s v="Alejandro Awada, Cecilia Roth, Chino Dar√≠n, Nazareno Casero, Trist√°n, Gustavo Garz√≥n, Pablo Cedr√≥n, Mar√≠a Soldi, Rita Pauls, Victoria Almeida, Benjam√≠n Alfonso"/>
    <n v="11"/>
    <s v="Argentina"/>
    <s v="Argentina"/>
    <n v="1"/>
    <d v="2017-01-13T00:00:00"/>
    <n v="2015"/>
    <x v="5"/>
    <s v="1 Season"/>
    <n v="1"/>
    <s v=""/>
    <m/>
    <n v="1"/>
    <s v="Crime TV Shows, International TV Shows, Spanish-Language TV Shows"/>
    <s v="Crime TV Shows"/>
    <s v="Crime TV Shows, International TV Shows, Spanish-Language TV Shows"/>
    <n v="3"/>
  </r>
  <r>
    <n v="6977"/>
    <s v="s6977"/>
    <x v="1"/>
    <s v="History's Greatest Hoaxes"/>
    <m/>
    <m/>
    <n v="0"/>
    <s v="Australia"/>
    <s v="Australia"/>
    <n v="1"/>
    <d v="2019-07-12T00:00:00"/>
    <n v="2016"/>
    <x v="6"/>
    <s v="1 Season"/>
    <n v="1"/>
    <s v=""/>
    <m/>
    <n v="1"/>
    <s v="British TV Shows, Docuseries"/>
    <s v="British TV Shows"/>
    <s v="British TV Shows, Docuseries"/>
    <n v="2"/>
  </r>
  <r>
    <n v="6982"/>
    <s v="s6982"/>
    <x v="1"/>
    <s v="Hogie the Globehopper"/>
    <m/>
    <s v="Mae Elliessa"/>
    <n v="1"/>
    <s v="United States"/>
    <s v="United States"/>
    <n v="1"/>
    <d v="2017-08-01T00:00:00"/>
    <n v="2016"/>
    <x v="0"/>
    <s v="1 Season"/>
    <n v="1"/>
    <s v=""/>
    <m/>
    <n v="1"/>
    <s v="Kids' TV"/>
    <s v="Kids' TV"/>
    <s v="Kids' TV"/>
    <n v="1"/>
  </r>
  <r>
    <n v="6997"/>
    <s v="s6997"/>
    <x v="1"/>
    <s v="Hormones"/>
    <m/>
    <s v="Pachara Chirathivat, Ungsumalynn Sirapatsakmetha, Sutatta Udomsilp, Chutavuth Pattarakampol, Sirachuch Chienthaworn, Gunn Junhavat, Sananthachat Thanapatpisal, Thanapob Leeratanakajorn, Supassra Thanachat, Sedthawut Anusit, Kemisara Paladesh"/>
    <n v="11"/>
    <s v="Thailand"/>
    <s v="Thailand"/>
    <n v="1"/>
    <d v="2018-06-30T00:00:00"/>
    <n v="2015"/>
    <x v="5"/>
    <s v="3 Season"/>
    <n v="3"/>
    <s v=""/>
    <m/>
    <n v="3"/>
    <s v="International TV Shows, Romantic TV Shows, TV Dramas"/>
    <s v="International TV Shows"/>
    <s v="International TV Shows, Romantic TV Shows, TV Dramas"/>
    <n v="3"/>
  </r>
  <r>
    <n v="6999"/>
    <s v="s6999"/>
    <x v="1"/>
    <s v="Horror Homes"/>
    <m/>
    <s v="Jill Halfpenny"/>
    <n v="1"/>
    <s v="United Kingdom"/>
    <s v="United Kingdom"/>
    <n v="1"/>
    <d v="2019-10-02T00:00:00"/>
    <n v="2016"/>
    <x v="1"/>
    <s v="1 Season"/>
    <n v="1"/>
    <s v=""/>
    <m/>
    <n v="1"/>
    <s v="British TV Shows, Docuseries, International TV Shows"/>
    <s v="British TV Shows"/>
    <s v="British TV Shows, Docuseries, International TV Shows"/>
    <n v="3"/>
  </r>
  <r>
    <n v="7007"/>
    <s v="s7007"/>
    <x v="1"/>
    <s v="Hotel Beau S√©jour"/>
    <m/>
    <s v="Lynn Van Royen, Inge Paulussen, Jan Hammenecker, Kris Cuppens, Johan van Assche, Katrin Lohmann, Mieke De Groote, Roel Vanderstukken, Joren Seldeslachts, Joke Emmers, Charlotte Timmers, Guus Bullen, Tiny Bertels, Reinhilde Decleir, Barbara Sarafian"/>
    <n v="15"/>
    <s v="Belgium"/>
    <s v="Belgium"/>
    <n v="1"/>
    <d v="2017-03-16T00:00:00"/>
    <n v="2017"/>
    <x v="1"/>
    <s v="1 Season"/>
    <n v="1"/>
    <s v=""/>
    <m/>
    <n v="1"/>
    <s v="Crime TV Shows, International TV Shows, TV Dramas"/>
    <s v="Crime TV Shows"/>
    <s v="Crime TV Shows, International TV Shows, TV Dramas"/>
    <n v="3"/>
  </r>
  <r>
    <n v="7018"/>
    <s v="s7018"/>
    <x v="1"/>
    <s v="How to Live Mortgage Free with Sarah Beeny"/>
    <m/>
    <m/>
    <n v="0"/>
    <m/>
    <m/>
    <n v="0"/>
    <d v="2018-09-15T00:00:00"/>
    <n v="2018"/>
    <x v="5"/>
    <s v="1 Season"/>
    <n v="1"/>
    <s v=""/>
    <m/>
    <n v="1"/>
    <s v="British TV Shows, International TV Shows, Reality TV"/>
    <s v="British TV Shows"/>
    <s v="British TV Shows, International TV Shows, Reality TV"/>
    <n v="3"/>
  </r>
  <r>
    <n v="7025"/>
    <s v="s7025"/>
    <x v="1"/>
    <s v="Humsafar"/>
    <m/>
    <s v="Fawad Khan, Mahira Khan, Atiqa Odho, Naveen Waqar, Sara Kashif"/>
    <n v="5"/>
    <s v="Pakistan"/>
    <s v="Pakistan"/>
    <n v="1"/>
    <d v="2016-12-15T00:00:00"/>
    <n v="2011"/>
    <x v="6"/>
    <s v="1 Season"/>
    <n v="1"/>
    <s v=""/>
    <m/>
    <n v="1"/>
    <s v="International TV Shows, Romantic TV Shows, TV Dramas"/>
    <s v="International TV Shows"/>
    <s v="International TV Shows, Romantic TV Shows, TV Dramas"/>
    <n v="3"/>
  </r>
  <r>
    <n v="7029"/>
    <s v="s7029"/>
    <x v="1"/>
    <s v="Hunters of the South Seas"/>
    <m/>
    <s v="Will Millard"/>
    <n v="1"/>
    <s v="United Kingdom"/>
    <s v="United Kingdom"/>
    <n v="1"/>
    <d v="2019-02-01T00:00:00"/>
    <n v="2015"/>
    <x v="1"/>
    <s v="1 Season"/>
    <n v="1"/>
    <s v=""/>
    <m/>
    <n v="1"/>
    <s v="British TV Shows, Docuseries"/>
    <s v="British TV Shows"/>
    <s v="British TV Shows, Docuseries"/>
    <n v="2"/>
  </r>
  <r>
    <n v="7030"/>
    <s v="s7030"/>
    <x v="1"/>
    <s v="Huntik: Secrets and Seekers"/>
    <m/>
    <s v="Yuri Lowenthal, Drew Aaron, Karen Strassman, Marc Thompson, Rebecca Soler, Mike Pollock"/>
    <n v="6"/>
    <s v="United States"/>
    <s v="United States, Italy"/>
    <n v="2"/>
    <d v="2018-01-01T00:00:00"/>
    <n v="2011"/>
    <x v="8"/>
    <s v="2 Season"/>
    <n v="2"/>
    <s v=""/>
    <m/>
    <n v="2"/>
    <s v="Kids' TV"/>
    <s v="Kids' TV"/>
    <s v="Kids' TV"/>
    <n v="1"/>
  </r>
  <r>
    <n v="7034"/>
    <s v="s7034"/>
    <x v="1"/>
    <s v="Hyori's Bed &amp; Breakfast"/>
    <m/>
    <s v="Hyo-ri Lee, Sang-soon Lee, Ji-eun Lee"/>
    <n v="3"/>
    <m/>
    <m/>
    <n v="0"/>
    <d v="2018-03-29T00:00:00"/>
    <n v="2018"/>
    <x v="1"/>
    <s v="2 Season"/>
    <n v="2"/>
    <s v=""/>
    <m/>
    <n v="2"/>
    <s v="International TV Shows, Korean TV Shows, Reality TV"/>
    <s v="International TV Shows"/>
    <s v="International TV Shows, Korean TV Shows, Reality TV"/>
    <n v="3"/>
  </r>
  <r>
    <n v="7040"/>
    <s v="s7040"/>
    <x v="1"/>
    <s v="I Am Me!"/>
    <m/>
    <s v="Germ√°n Bracco, Daniela Luque, Jos√© Antonio Becerril, Paula Serrano, H√©ctor Holten, H√©ctor Loeza, Edson Loyo, Brandon Rosas, Jos√© Sefami, Tiosha Boj√≥rquez"/>
    <n v="10"/>
    <s v="Mexico"/>
    <s v="Mexico"/>
    <n v="1"/>
    <d v="2017-03-03T00:00:00"/>
    <n v="2016"/>
    <x v="1"/>
    <s v="1 Season"/>
    <n v="1"/>
    <s v=""/>
    <m/>
    <n v="1"/>
    <s v="International TV Shows, Spanish-Language TV Shows, TV Comedies"/>
    <s v="International TV Shows"/>
    <s v="International TV Shows, Spanish-Language TV Shows, TV Comedies"/>
    <n v="3"/>
  </r>
  <r>
    <n v="7051"/>
    <s v="s7051"/>
    <x v="1"/>
    <s v="I'm Sorry"/>
    <m/>
    <s v="Andrea Savage, Tom Everett Scott, Olive Petrucci"/>
    <n v="3"/>
    <s v="United States"/>
    <s v="United States"/>
    <n v="1"/>
    <d v="2019-09-13T00:00:00"/>
    <n v="2019"/>
    <x v="5"/>
    <s v="2 Season"/>
    <n v="2"/>
    <s v=""/>
    <m/>
    <n v="2"/>
    <s v="TV Comedies"/>
    <s v="TV Comedies"/>
    <s v="TV Comedies"/>
    <n v="1"/>
  </r>
  <r>
    <n v="7055"/>
    <s v="s7055"/>
    <x v="1"/>
    <s v="Idiotest"/>
    <m/>
    <s v="Ben Gleib"/>
    <n v="1"/>
    <s v="United States"/>
    <s v="United States"/>
    <n v="1"/>
    <d v="2018-12-15T00:00:00"/>
    <n v="2014"/>
    <x v="6"/>
    <s v="1 Season"/>
    <n v="1"/>
    <s v=""/>
    <m/>
    <n v="1"/>
    <s v="Reality TV, TV Comedies"/>
    <s v="Reality TV"/>
    <s v="Reality TV, TV Comedies"/>
    <n v="2"/>
  </r>
  <r>
    <n v="7060"/>
    <s v="s7060"/>
    <x v="1"/>
    <s v="In Between"/>
    <m/>
    <s v="Janel Tsai, Johnny Lu, Darren Chiu, Vivi Lee, Patrick Lee, Fan Kuang-yao"/>
    <n v="6"/>
    <s v="Taiwan"/>
    <s v="Taiwan"/>
    <n v="1"/>
    <d v="2017-01-01T00:00:00"/>
    <n v="2012"/>
    <x v="1"/>
    <s v="1 Season"/>
    <n v="1"/>
    <s v=""/>
    <m/>
    <n v="1"/>
    <s v="International TV Shows, Romantic TV Shows, TV Comedies"/>
    <s v="International TV Shows"/>
    <s v="International TV Shows, Romantic TV Shows, TV Comedies"/>
    <n v="3"/>
  </r>
  <r>
    <n v="7070"/>
    <s v="s7070"/>
    <x v="1"/>
    <s v="India: Nature's Wonderland"/>
    <m/>
    <s v="Liz Bonnin, Jon Gupta, Freida Pinto"/>
    <n v="3"/>
    <s v="United Kingdom"/>
    <s v="United Kingdom"/>
    <n v="1"/>
    <d v="2017-03-01T00:00:00"/>
    <n v="2015"/>
    <x v="6"/>
    <s v="1 Season"/>
    <n v="1"/>
    <s v=""/>
    <m/>
    <n v="1"/>
    <s v="British TV Shows, Docuseries, Science &amp; Nature TV"/>
    <s v="British TV Shows"/>
    <s v="British TV Shows, Docuseries, Science &amp; Nature TV"/>
    <n v="3"/>
  </r>
  <r>
    <n v="7081"/>
    <s v="s7081"/>
    <x v="1"/>
    <s v="Inside The Freemasons"/>
    <m/>
    <m/>
    <n v="0"/>
    <s v="United Kingdom"/>
    <s v="United Kingdom"/>
    <n v="1"/>
    <d v="2018-09-15T00:00:00"/>
    <n v="2017"/>
    <x v="5"/>
    <s v="1 Season"/>
    <n v="1"/>
    <s v=""/>
    <m/>
    <n v="1"/>
    <s v="British TV Shows, Docuseries, International TV Shows"/>
    <s v="British TV Shows"/>
    <s v="British TV Shows, Docuseries, International TV Shows"/>
    <n v="3"/>
  </r>
  <r>
    <n v="7082"/>
    <s v="s7082"/>
    <x v="1"/>
    <s v="Inside the Mind of a Serial Killer"/>
    <m/>
    <m/>
    <n v="0"/>
    <s v="United States"/>
    <s v="United States"/>
    <n v="1"/>
    <d v="2019-07-01T00:00:00"/>
    <n v="2015"/>
    <x v="1"/>
    <s v="1 Season"/>
    <n v="1"/>
    <s v=""/>
    <m/>
    <n v="1"/>
    <s v="Crime TV Shows, Docuseries"/>
    <s v="Crime TV Shows"/>
    <s v="Crime TV Shows, Docuseries"/>
    <n v="2"/>
  </r>
  <r>
    <n v="7083"/>
    <s v="s7083"/>
    <x v="1"/>
    <s v="Inside the Mossad"/>
    <m/>
    <m/>
    <n v="0"/>
    <s v="Israel"/>
    <s v="Israel"/>
    <n v="1"/>
    <d v="2019-01-29T00:00:00"/>
    <n v="2017"/>
    <x v="1"/>
    <s v="1 Season"/>
    <n v="1"/>
    <s v=""/>
    <m/>
    <n v="1"/>
    <s v="Docuseries, International TV Shows"/>
    <s v="Docuseries"/>
    <s v="Docuseries, International TV Shows"/>
    <n v="2"/>
  </r>
  <r>
    <n v="7084"/>
    <s v="s7084"/>
    <x v="1"/>
    <s v="Inst@famous"/>
    <m/>
    <m/>
    <n v="0"/>
    <s v="United Kingdom"/>
    <s v="United Kingdom"/>
    <n v="1"/>
    <d v="2018-12-31T00:00:00"/>
    <n v="2018"/>
    <x v="5"/>
    <s v="1 Season"/>
    <n v="1"/>
    <s v=""/>
    <m/>
    <n v="1"/>
    <s v="Reality TV"/>
    <s v="Reality TV"/>
    <s v="Reality TV"/>
    <n v="1"/>
  </r>
  <r>
    <n v="7086"/>
    <s v="s7086"/>
    <x v="1"/>
    <s v="Intelligence"/>
    <m/>
    <s v="Ian Tracey, Klea Scott, John Cassini, Matt Frewer, Alana Husband, Kyla Wise, Camille Sullivan, Darcy Laurie, Eugene Lipinski, Michael Eklund"/>
    <n v="10"/>
    <s v="Canada"/>
    <s v="Canada"/>
    <n v="1"/>
    <d v="2017-07-19T00:00:00"/>
    <n v="2007"/>
    <x v="5"/>
    <s v="2 Season"/>
    <n v="2"/>
    <s v=""/>
    <m/>
    <n v="2"/>
    <s v="Crime TV Shows, TV Dramas"/>
    <s v="Crime TV Shows"/>
    <s v="Crime TV Shows, TV Dramas"/>
    <n v="2"/>
  </r>
  <r>
    <n v="7099"/>
    <s v="s7099"/>
    <x v="1"/>
    <s v="Iron Man: Armored Adventures"/>
    <m/>
    <s v="Adrian Petriw, Daniel Bacon, Anna Cummer, Vincent Tong, Kristie Marsden, Mackenzie Gray, Lisa Ann Beley, Alistair Abell, Catherine Lough Haggquist, Fred Henderson"/>
    <n v="10"/>
    <s v="Canada"/>
    <s v="Canada, United States, United Kingdom, France, Luxembourg"/>
    <n v="5"/>
    <d v="2020-08-01T00:00:00"/>
    <n v="2011"/>
    <x v="8"/>
    <s v="2 Season"/>
    <n v="2"/>
    <s v=""/>
    <m/>
    <n v="2"/>
    <s v="Kids' TV"/>
    <s v="Kids' TV"/>
    <s v="Kids' TV"/>
    <n v="1"/>
  </r>
  <r>
    <n v="7101"/>
    <s v="s7101"/>
    <x v="1"/>
    <s v="Islands of the Future"/>
    <m/>
    <m/>
    <n v="0"/>
    <s v="United Kingdom"/>
    <s v="United Kingdom"/>
    <n v="1"/>
    <d v="2017-03-01T00:00:00"/>
    <n v="2014"/>
    <x v="6"/>
    <s v="1 Season"/>
    <n v="1"/>
    <s v=""/>
    <m/>
    <n v="1"/>
    <s v="Docuseries, International TV Shows, Science &amp; Nature TV"/>
    <s v="Docuseries"/>
    <s v="Docuseries, International TV Shows, Science &amp; Nature TV"/>
    <n v="3"/>
  </r>
  <r>
    <n v="7102"/>
    <s v="s7102"/>
    <x v="1"/>
    <s v="ÎßàÎÖÄÏÇ¨ÎÉ•"/>
    <m/>
    <s v="Si-kyung Sung, Se-yoon Yoo, Dong-yup Shin, Ji-woong Heo, Sam Hammington"/>
    <n v="5"/>
    <s v="South Korea"/>
    <s v="South Korea"/>
    <n v="1"/>
    <d v="2018-02-19T00:00:00"/>
    <n v="2015"/>
    <x v="5"/>
    <s v="1 Season"/>
    <n v="1"/>
    <s v=""/>
    <m/>
    <n v="1"/>
    <s v="International TV Shows, Korean TV Shows, Stand-Up Comedy &amp; Talk Shows"/>
    <s v="International TV Shows"/>
    <s v="International TV Shows, Korean TV Shows, Stand-Up Comedy &amp; Talk Shows"/>
    <n v="3"/>
  </r>
  <r>
    <n v="7113"/>
    <s v="s7113"/>
    <x v="1"/>
    <s v="Jack Taylor"/>
    <s v="Stuart Orme"/>
    <s v="Iain Glen, Killian Scott, Nora-Jane Noone, Tara Breathnach, Frank O'Sullivan"/>
    <n v="5"/>
    <s v="United States"/>
    <s v="United States, Ireland"/>
    <n v="2"/>
    <d v="2013-03-31T00:00:00"/>
    <n v="2016"/>
    <x v="5"/>
    <s v="1 Season"/>
    <n v="1"/>
    <s v=""/>
    <m/>
    <n v="1"/>
    <s v="Crime TV Shows, International TV Shows, TV Dramas"/>
    <s v="Crime TV Shows"/>
    <s v="Crime TV Shows, International TV Shows, TV Dramas"/>
    <n v="3"/>
  </r>
  <r>
    <n v="7121"/>
    <s v="s7121"/>
    <x v="1"/>
    <s v="Japanese Style Originator"/>
    <m/>
    <s v="Takeo Chii, Hisako Manda, Takahiro Azuma, Kazuya Masuda"/>
    <n v="4"/>
    <s v="Japan"/>
    <s v="Japan"/>
    <n v="1"/>
    <d v="2017-05-01T00:00:00"/>
    <n v="2008"/>
    <x v="4"/>
    <s v="1 Season"/>
    <n v="1"/>
    <s v=""/>
    <m/>
    <n v="1"/>
    <s v="International TV Shows, Stand-Up Comedy &amp; Talk Shows"/>
    <s v="International TV Shows"/>
    <s v="International TV Shows, Stand-Up Comedy &amp; Talk Shows"/>
    <n v="2"/>
  </r>
  <r>
    <n v="7124"/>
    <s v="s7124"/>
    <x v="1"/>
    <s v="Jeopardy!"/>
    <m/>
    <s v="Alex Trebek"/>
    <n v="1"/>
    <s v="United States"/>
    <s v="United States"/>
    <n v="1"/>
    <d v="2020-12-18T00:00:00"/>
    <n v="2019"/>
    <x v="4"/>
    <s v="2 Season"/>
    <n v="2"/>
    <s v=""/>
    <m/>
    <n v="2"/>
    <s v="Reality TV"/>
    <s v="Reality TV"/>
    <s v="Reality TV"/>
    <n v="1"/>
  </r>
  <r>
    <n v="7126"/>
    <s v="s7126"/>
    <x v="1"/>
    <s v="Jericho"/>
    <m/>
    <s v="Skeet Ulrich, Lennie James, Ashley Scott, Kenneth Mitchell, Brad Beyer, April Parker-Jones, Alicia Coppola, Pamela Reed, Bob Stephenson, Gerald McRaney, Clare Carey, Richard Speight Jr., Michael Gaston, Erik Knudsen, Shoshannah Stern, Sprague Grayden"/>
    <n v="16"/>
    <s v="United States"/>
    <s v="United States"/>
    <n v="1"/>
    <d v="2017-08-16T00:00:00"/>
    <n v="2008"/>
    <x v="1"/>
    <s v="2 Season"/>
    <n v="2"/>
    <s v=""/>
    <m/>
    <n v="2"/>
    <s v="Classic &amp; Cult TV, TV Action &amp; Adventure, TV Dramas"/>
    <s v="Classic &amp; Cult TV"/>
    <s v="Classic &amp; Cult TV, TV Action &amp; Adventure, TV Dramas"/>
    <n v="3"/>
  </r>
  <r>
    <n v="7130"/>
    <s v="s7130"/>
    <x v="1"/>
    <s v="Jhansi Ki Rani"/>
    <m/>
    <s v="Ulka Gupta, Sameer Dharmadhikari, Amit Pachori, Shailesh Dattar, Aruna Irani"/>
    <n v="5"/>
    <s v="India"/>
    <s v="India"/>
    <n v="1"/>
    <d v="2017-06-01T00:00:00"/>
    <n v="2009"/>
    <x v="1"/>
    <s v="1 Season"/>
    <n v="1"/>
    <s v=""/>
    <m/>
    <n v="1"/>
    <s v="International TV Shows, TV Dramas"/>
    <s v="International TV Shows"/>
    <s v="International TV Shows, TV Dramas"/>
    <n v="2"/>
  </r>
  <r>
    <n v="7132"/>
    <s v="s7132"/>
    <x v="1"/>
    <s v="JingleKids"/>
    <m/>
    <m/>
    <n v="0"/>
    <s v="Russia"/>
    <s v="Russia"/>
    <n v="1"/>
    <d v="2019-04-01T00:00:00"/>
    <n v="2017"/>
    <x v="8"/>
    <s v="1 Season"/>
    <n v="1"/>
    <s v=""/>
    <m/>
    <n v="1"/>
    <s v="Kids' TV"/>
    <s v="Kids' TV"/>
    <s v="Kids' TV"/>
    <n v="1"/>
  </r>
  <r>
    <n v="7141"/>
    <s v="s7141"/>
    <x v="1"/>
    <s v="Jonathan Strange &amp; Mr Norrell"/>
    <s v="Toby Haynes"/>
    <s v="Eddie Marsan, Bertie Carvel, Marc Warren, Charlotte Riley, Alice Englert, Samuel West, Enzo Cilenti, Paul Kaye, Edward Hogg, Ariyon Bakare"/>
    <n v="10"/>
    <s v="United Kingdom"/>
    <s v="United Kingdom"/>
    <n v="1"/>
    <d v="2016-08-25T00:00:00"/>
    <n v="2015"/>
    <x v="1"/>
    <s v="1 Season"/>
    <n v="1"/>
    <s v=""/>
    <m/>
    <n v="1"/>
    <s v="British TV Shows, TV Dramas, TV Sci-Fi &amp; Fantasy"/>
    <s v="British TV Shows"/>
    <s v="British TV Shows, TV Dramas, TV Sci-Fi &amp; Fantasy"/>
    <n v="3"/>
  </r>
  <r>
    <n v="7143"/>
    <s v="s7143"/>
    <x v="1"/>
    <s v="Juana Brava"/>
    <m/>
    <s v="Elisa Zulueta, Alejandro Trejo, Lucas Balmaceda, Gast√≥n Salgado, Nelson Brodt, Emilia Noguera, Daniel Guill√≥n, √Ångela Lineros"/>
    <n v="8"/>
    <s v="Chile"/>
    <s v="Chile"/>
    <n v="1"/>
    <d v="2017-03-20T00:00:00"/>
    <n v="2015"/>
    <x v="5"/>
    <s v="1 Season"/>
    <n v="1"/>
    <s v=""/>
    <m/>
    <n v="1"/>
    <s v="International TV Shows, Spanish-Language TV Shows, TV Dramas"/>
    <s v="International TV Shows"/>
    <s v="International TV Shows, Spanish-Language TV Shows, TV Dramas"/>
    <n v="3"/>
  </r>
  <r>
    <n v="7144"/>
    <s v="s7144"/>
    <x v="1"/>
    <s v="Juana In√©s"/>
    <m/>
    <s v="Arcelia Ram√≠rez, Arantza Ruiz, Hern√°n Del Riego, Margarita Sanz, Lisa Owen, Yolanda Corrales, Carlos Valencia, Mauricio Isaac, Pedro de Tavira Egurrola, Emilio Savinni, N√©stor Galv√°n, Paulina Matos, Alberto Collado, Roc√≠o Garc√≠a, Luis Maya, Clementina Guadarrama"/>
    <n v="16"/>
    <s v="Mexico"/>
    <s v="Mexico"/>
    <n v="1"/>
    <d v="2017-01-27T00:00:00"/>
    <n v="2016"/>
    <x v="1"/>
    <s v="1 Season"/>
    <n v="1"/>
    <s v=""/>
    <m/>
    <n v="1"/>
    <s v="International TV Shows, Spanish-Language TV Shows, TV Dramas"/>
    <s v="International TV Shows"/>
    <s v="International TV Shows, Spanish-Language TV Shows, TV Dramas"/>
    <n v="3"/>
  </r>
  <r>
    <n v="7149"/>
    <s v="s7149"/>
    <x v="1"/>
    <s v="Julius Jr."/>
    <m/>
    <s v="Elizabeth Daily, Julie Lemieux, Athena Karkanis, Benjamin Israel, Stephanie Lynn Robinson"/>
    <n v="5"/>
    <s v="United States"/>
    <s v="United States"/>
    <n v="1"/>
    <d v="2015-11-03T00:00:00"/>
    <n v="2014"/>
    <x v="0"/>
    <s v="2 Season"/>
    <n v="2"/>
    <s v=""/>
    <m/>
    <n v="2"/>
    <s v="Kids' TV"/>
    <s v="Kids' TV"/>
    <s v="Kids' TV"/>
    <n v="1"/>
  </r>
  <r>
    <n v="7156"/>
    <s v="s7156"/>
    <x v="1"/>
    <s v="K"/>
    <m/>
    <s v="Daisuke Namikawa, Daisuke Ono, Mikako Komatsu, Kenjiro Tsuda, Tomokazu Sugita, Yui Horie, Takahiro Sakurai, Jun Fukuyama, Yuichi Nakamura, Miyuki Sawashiro, Mamoru Miyano, Satomi Sato, Yuki Kaji, Tetsuya Kakihara, Shozo Iizuka"/>
    <n v="15"/>
    <s v="Japan"/>
    <s v="Japan"/>
    <n v="1"/>
    <d v="2016-12-01T00:00:00"/>
    <n v="2012"/>
    <x v="5"/>
    <s v="1 Season"/>
    <n v="1"/>
    <s v=""/>
    <m/>
    <n v="1"/>
    <s v="Anime Series, Crime TV Shows, International TV Shows"/>
    <s v="Anime Series"/>
    <s v="Anime Series, Crime TV Shows, International TV Shows"/>
    <n v="3"/>
  </r>
  <r>
    <n v="7158"/>
    <s v="s7158"/>
    <x v="1"/>
    <s v="Ka√ßak"/>
    <m/>
    <s v="G√ºrkan Uygun, Mustafa Avkƒ±ran, Berk Hakman, Beg√ºm Birg√∂ren, √ñzlem Yƒ±lmaz, Yaƒümur Tanrƒ±sevsin, ƒ∞nan√ß Konuk√ßu, Hasan K√º√ß√ºk√ßetin, Metin Co≈ükun, Selda √ñzer, Yaƒüƒ±z Atakan Sava≈ü, Burak Deniz, Cengiz Sezici, Haluk Bilginer, Tuƒüba Melis T√ºrk"/>
    <n v="15"/>
    <s v="Turkey"/>
    <s v="Turkey"/>
    <n v="1"/>
    <d v="2016-12-26T00:00:00"/>
    <n v="2013"/>
    <x v="1"/>
    <s v="1 Season"/>
    <n v="1"/>
    <s v=""/>
    <m/>
    <n v="1"/>
    <s v="Crime TV Shows, International TV Shows, TV Action &amp; Adventure"/>
    <s v="Crime TV Shows"/>
    <s v="Crime TV Shows, International TV Shows, TV Action &amp; Adventure"/>
    <n v="3"/>
  </r>
  <r>
    <n v="7176"/>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n v="17"/>
    <s v="United States"/>
    <s v="United States"/>
    <n v="1"/>
    <d v="2017-02-22T00:00:00"/>
    <n v="1990"/>
    <x v="1"/>
    <s v="1 Season"/>
    <n v="1"/>
    <s v=""/>
    <m/>
    <n v="1"/>
    <s v="Docuseries"/>
    <s v="Docuseries"/>
    <s v="Docuseries"/>
    <n v="1"/>
  </r>
  <r>
    <n v="7177"/>
    <s v="s7177"/>
    <x v="1"/>
    <s v="Ken Burns: The Roosevelts: An Intimate History"/>
    <s v="Ken Burns"/>
    <m/>
    <n v="0"/>
    <s v="United States"/>
    <s v="United States"/>
    <n v="1"/>
    <d v="2017-02-22T00:00:00"/>
    <n v="2014"/>
    <x v="6"/>
    <s v="1 Season"/>
    <n v="1"/>
    <s v=""/>
    <m/>
    <n v="1"/>
    <s v="Docuseries"/>
    <s v="Docuseries"/>
    <s v="Docuseries"/>
    <n v="1"/>
  </r>
  <r>
    <n v="7178"/>
    <s v="s7178"/>
    <x v="1"/>
    <s v="Ken Burns: The West"/>
    <m/>
    <s v="Peter Coyote"/>
    <n v="1"/>
    <s v="United States"/>
    <s v="United States"/>
    <n v="1"/>
    <d v="2017-03-14T00:00:00"/>
    <n v="1996"/>
    <x v="6"/>
    <s v="1 Season"/>
    <n v="1"/>
    <s v=""/>
    <m/>
    <n v="1"/>
    <s v="Docuseries"/>
    <s v="Docuseries"/>
    <s v="Docuseries"/>
    <n v="1"/>
  </r>
  <r>
    <n v="7183"/>
    <s v="s7183"/>
    <x v="1"/>
    <s v="Khaani"/>
    <m/>
    <s v="Feroze Khan, Sana Javed, Mehmood Aslam, Saman Ansari, Qavi Khan, Salma Hasan, Rashid Farooqi, Muhammad Mubarik Ali"/>
    <n v="8"/>
    <s v="Pakistan"/>
    <s v="Pakistan"/>
    <n v="1"/>
    <d v="2019-08-01T00:00:00"/>
    <n v="2017"/>
    <x v="1"/>
    <s v="1 Season"/>
    <n v="1"/>
    <s v=""/>
    <m/>
    <n v="1"/>
    <s v="Crime TV Shows, International TV Shows, Romantic TV Shows"/>
    <s v="Crime TV Shows"/>
    <s v="Crime TV Shows, International TV Shows, Romantic TV Shows"/>
    <n v="3"/>
  </r>
  <r>
    <n v="7185"/>
    <s v="s7185"/>
    <x v="1"/>
    <s v="Khan: No. 1 Crime Hunter"/>
    <m/>
    <s v="Rajesh Sharma"/>
    <n v="1"/>
    <s v="India"/>
    <s v="India"/>
    <n v="1"/>
    <d v="2018-05-01T00:00:00"/>
    <n v="2018"/>
    <x v="1"/>
    <s v="1 Season"/>
    <n v="1"/>
    <s v=""/>
    <m/>
    <n v="1"/>
    <s v="Crime TV Shows, International TV Shows, TV Comedies"/>
    <s v="Crime TV Shows"/>
    <s v="Crime TV Shows, International TV Shows, TV Comedies"/>
    <n v="3"/>
  </r>
  <r>
    <n v="7186"/>
    <s v="s7186"/>
    <x v="1"/>
    <s v="Khelti Hai Zindagi Aankh Micholi"/>
    <m/>
    <s v="Ulka Gupta, Gautami Kapoor, Reema Shaikh, Vinay Jain, Manav Gohil, Helly Shah"/>
    <n v="6"/>
    <s v="India"/>
    <s v="India"/>
    <n v="1"/>
    <d v="2017-04-01T00:00:00"/>
    <n v="2013"/>
    <x v="1"/>
    <s v="1 Season"/>
    <n v="1"/>
    <s v=""/>
    <m/>
    <n v="1"/>
    <s v="International TV Shows, TV Dramas"/>
    <s v="International TV Shows"/>
    <s v="International TV Shows, TV Dramas"/>
    <n v="2"/>
  </r>
  <r>
    <n v="7188"/>
    <s v="s7188"/>
    <x v="1"/>
    <s v="Khotey Sikkey"/>
    <m/>
    <s v="Vikas Kumar, Hassan Zaidi, Sukhmani Sadana, Puru Chibber, Dilkhush, Mark Farokh Parakh"/>
    <n v="6"/>
    <s v="India"/>
    <s v="India"/>
    <n v="1"/>
    <d v="2018-03-15T00:00:00"/>
    <n v="2011"/>
    <x v="1"/>
    <s v="1 Season"/>
    <n v="1"/>
    <s v=""/>
    <m/>
    <n v="1"/>
    <s v="Crime TV Shows, International TV Shows, TV Dramas"/>
    <s v="Crime TV Shows"/>
    <s v="Crime TV Shows, International TV Shows, TV Dramas"/>
    <n v="3"/>
  </r>
  <r>
    <n v="7197"/>
    <s v="s7197"/>
    <x v="1"/>
    <s v="Kikoriki"/>
    <m/>
    <s v="Igor Dmitriev"/>
    <n v="1"/>
    <m/>
    <m/>
    <n v="0"/>
    <m/>
    <n v="2010"/>
    <x v="0"/>
    <s v="2 Season"/>
    <n v="2"/>
    <s v=""/>
    <m/>
    <n v="2"/>
    <s v="Kids' TV"/>
    <s v="Kids' TV"/>
    <s v="Kids' TV"/>
    <n v="1"/>
  </r>
  <r>
    <n v="7210"/>
    <s v="s7210"/>
    <x v="1"/>
    <s v="Kingdoms of the Sky"/>
    <s v="Steve Greenwood"/>
    <m/>
    <n v="0"/>
    <m/>
    <m/>
    <n v="0"/>
    <d v="2018-10-01T00:00:00"/>
    <n v="2018"/>
    <x v="6"/>
    <s v="1 Season"/>
    <n v="1"/>
    <s v=""/>
    <m/>
    <n v="1"/>
    <s v="British TV Shows, Docuseries, Science &amp; Nature TV"/>
    <s v="British TV Shows"/>
    <s v="British TV Shows, Docuseries, Science &amp; Nature TV"/>
    <n v="3"/>
  </r>
  <r>
    <n v="7215"/>
    <s v="s7215"/>
    <x v="1"/>
    <s v="Kiss The Series"/>
    <m/>
    <s v="Lapassalal Jiravechsoontornkul, Mook Worranit Thawornwong, Jirakit Thawornwong, Sattaphong Phiangphor"/>
    <n v="4"/>
    <m/>
    <m/>
    <n v="0"/>
    <d v="2019-05-26T00:00:00"/>
    <n v="2016"/>
    <x v="1"/>
    <s v="1 Season"/>
    <n v="1"/>
    <s v=""/>
    <m/>
    <n v="1"/>
    <s v="International TV Shows, Romantic TV Shows, TV Dramas"/>
    <s v="International TV Shows"/>
    <s v="International TV Shows, Romantic TV Shows, TV Dramas"/>
    <n v="3"/>
  </r>
  <r>
    <n v="7216"/>
    <s v="s7216"/>
    <x v="1"/>
    <s v="Kitten Rescuers"/>
    <m/>
    <s v="Jo Brand"/>
    <n v="1"/>
    <s v="United Kingdom"/>
    <s v="United Kingdom"/>
    <n v="1"/>
    <d v="2019-10-02T00:00:00"/>
    <n v="2017"/>
    <x v="1"/>
    <s v="1 Season"/>
    <n v="1"/>
    <s v=""/>
    <m/>
    <n v="1"/>
    <s v="British TV Shows, International TV Shows, Reality TV"/>
    <s v="British TV Shows"/>
    <s v="British TV Shows, International TV Shows, Reality TV"/>
    <n v="3"/>
  </r>
  <r>
    <n v="7218"/>
    <s v="s7218"/>
    <x v="1"/>
    <s v="Knights of Sidonia"/>
    <m/>
    <s v="Ryota Osaka, Aya Suzaki, Aki Toyosaki, Takahiro Sakurai, Hisako Kanemoto, Eri Kitamura, Sayaka Ohara, Tomohiro Tsuboi, Takehito Koyasu, Satomi Arai, Atsuko Tanaka, Nanako Mori, Takako Honda, Kohsuke Toriumi, Ayane Sakura, Osamu Saka"/>
    <n v="16"/>
    <s v="Japan"/>
    <s v="Japan"/>
    <n v="1"/>
    <d v="2019-12-01T00:00:00"/>
    <n v="2015"/>
    <x v="5"/>
    <s v="2 Season"/>
    <n v="2"/>
    <s v=""/>
    <m/>
    <n v="2"/>
    <s v="Anime Series, International TV Shows"/>
    <s v="Anime Series"/>
    <s v="Anime Series, International TV Shows"/>
    <n v="2"/>
  </r>
  <r>
    <n v="7223"/>
    <s v="s7223"/>
    <x v="1"/>
    <s v="Kon Kon Kon"/>
    <m/>
    <m/>
    <n v="0"/>
    <m/>
    <m/>
    <n v="0"/>
    <d v="2018-02-16T00:00:00"/>
    <n v="2014"/>
    <x v="6"/>
    <s v="1 Season"/>
    <n v="1"/>
    <s v=""/>
    <m/>
    <n v="1"/>
    <s v="Docuseries, International TV Shows"/>
    <s v="Docuseries"/>
    <s v="Docuseries, International TV Shows"/>
    <n v="2"/>
  </r>
  <r>
    <n v="7236"/>
    <s v="s7236"/>
    <x v="1"/>
    <s v="Krishna Balram"/>
    <m/>
    <s v="Vatsal Dubey, Julie Tejwani, Rupa Bhimani, Jigna Bhardwaj, Arun Shekher, Sanchit Wartak, Sharda Agnihotri, Ashok Sonawane, Joy Mukherjee"/>
    <n v="9"/>
    <m/>
    <m/>
    <n v="0"/>
    <d v="2019-07-08T00:00:00"/>
    <n v="2019"/>
    <x v="8"/>
    <s v="1 Season"/>
    <n v="1"/>
    <s v=""/>
    <m/>
    <n v="1"/>
    <s v="Kids' TV"/>
    <s v="Kids' TV"/>
    <s v="Kids' TV"/>
    <n v="1"/>
  </r>
  <r>
    <n v="7246"/>
    <s v="s7246"/>
    <x v="1"/>
    <s v="Kurt Seyit &amp; Sura"/>
    <m/>
    <s v="Kƒ±van√ß Tatlƒ±tuƒü, Farah Zeynep Abdullah, Fahriye Evcen, Ushan √áakƒ±r, Birkan Sokullu"/>
    <n v="5"/>
    <s v="Turkey"/>
    <s v="Turkey"/>
    <n v="1"/>
    <d v="2016-12-26T00:00:00"/>
    <n v="2014"/>
    <x v="1"/>
    <s v="1 Season"/>
    <n v="1"/>
    <s v=""/>
    <m/>
    <n v="1"/>
    <s v="International TV Shows, Romantic TV Shows, TV Dramas"/>
    <s v="International TV Shows"/>
    <s v="International TV Shows, Romantic TV Shows, TV Dramas"/>
    <n v="3"/>
  </r>
  <r>
    <n v="7255"/>
    <s v="s7255"/>
    <x v="1"/>
    <s v="La Familia P. Luche"/>
    <m/>
    <s v="Eugenio Derbez, Consuelo Duval, Luis Manuel √Åvila, Regina Bland√≥n, Miguel Perez, Barbara Torres, Dalilah Polanco, Pierre Angelo"/>
    <n v="8"/>
    <s v="United States"/>
    <s v="United States"/>
    <n v="1"/>
    <m/>
    <n v="2012"/>
    <x v="1"/>
    <s v="3 Season"/>
    <n v="3"/>
    <s v=""/>
    <m/>
    <n v="3"/>
    <s v="International TV Shows, Spanish-Language TV Shows, TV Comedies"/>
    <s v="International TV Shows"/>
    <s v="International TV Shows, Spanish-Language TV Shows, TV Comedies"/>
    <n v="3"/>
  </r>
  <r>
    <n v="7256"/>
    <s v="s7256"/>
    <x v="1"/>
    <s v="La Femme"/>
    <m/>
    <s v="Zoe Tay, Ann Kok, Tiffany Leong, Tay Ping Hui, Yao Wenlong, Shaun Chen, Paige Chua, Nat Ho, Desmond Sim"/>
    <n v="9"/>
    <m/>
    <m/>
    <n v="0"/>
    <d v="2017-10-16T00:00:00"/>
    <n v="2016"/>
    <x v="1"/>
    <s v="1 Season"/>
    <n v="1"/>
    <s v=""/>
    <m/>
    <n v="1"/>
    <s v="International TV Shows, TV Dramas"/>
    <s v="International TV Shows"/>
    <s v="International TV Shows, TV Dramas"/>
    <n v="2"/>
  </r>
  <r>
    <n v="7257"/>
    <s v="s7257"/>
    <x v="1"/>
    <s v="La Piloto"/>
    <m/>
    <s v="Livia Brito, Juan Eduardo Colucho, Arap Bethke, Mar√≠a Fernanda Y√©pes, Alejandro Nones, Mar√≠a De La Fuente, Ver√≥nica Montes, Natasha Dom√≠nguez, Mar√≠a Fernanda Garc√≠a, Mauricio Aspe, Stephanie Salas, Tommy Vasquez, Macarena Achaga"/>
    <n v="13"/>
    <s v="Mexico"/>
    <s v="Mexico"/>
    <n v="1"/>
    <d v="2018-04-02T00:00:00"/>
    <n v="2017"/>
    <x v="5"/>
    <s v="1 Season"/>
    <n v="1"/>
    <s v=""/>
    <m/>
    <n v="1"/>
    <s v="Crime TV Shows, International TV Shows, Spanish-Language TV Shows"/>
    <s v="Crime TV Shows"/>
    <s v="Crime TV Shows, International TV Shows, Spanish-Language TV Shows"/>
    <n v="3"/>
  </r>
  <r>
    <n v="7258"/>
    <s v="s7258"/>
    <x v="1"/>
    <s v="La Rosa de Guadalupe"/>
    <m/>
    <s v="Milia Nader, Francisco Avenda√±o, Diego Lara, Sandra Itzel, Marisol del Olmo, Aleyda Gallardo, Gerardo Murgu√≠a, Roxana Saucedo, Emmanuel Orenday, Maru Due√±as"/>
    <n v="10"/>
    <s v="Mexico"/>
    <s v="Mexico"/>
    <n v="1"/>
    <d v="2019-01-15T00:00:00"/>
    <n v="2010"/>
    <x v="6"/>
    <s v="1 Season"/>
    <n v="1"/>
    <s v=""/>
    <m/>
    <n v="1"/>
    <s v="Classic &amp; Cult TV, Crime TV Shows, International TV Shows"/>
    <s v="Classic &amp; Cult TV"/>
    <s v="Classic &amp; Cult TV, Crime TV Shows, International TV Shows"/>
    <n v="3"/>
  </r>
  <r>
    <n v="7259"/>
    <s v="s7259"/>
    <x v="1"/>
    <s v="La Viuda Negra"/>
    <s v="Alejandro Lozano"/>
    <s v="Ana Serradilla, Juli√°n Rom√°n, Ramiro Meneses, Juan Pablo Gamboa, Eileen Moreno, Luis Alfredo Velasco, Margarita Reyes, Alexander Gil, Luis Roberto Guzm√°n, Ra√∫l M√©ndez"/>
    <n v="10"/>
    <s v="Colombia"/>
    <s v="Colombia, Mexico, United States"/>
    <n v="3"/>
    <d v="2019-01-15T00:00:00"/>
    <n v="2016"/>
    <x v="1"/>
    <s v="1 Season"/>
    <n v="1"/>
    <s v=""/>
    <m/>
    <n v="1"/>
    <s v="Crime TV Shows, International TV Shows, Spanish-Language TV Shows"/>
    <s v="Crime TV Shows"/>
    <s v="Crime TV Shows, International TV Shows, Spanish-Language TV Shows"/>
    <n v="3"/>
  </r>
  <r>
    <n v="7265"/>
    <s v="s7265"/>
    <x v="1"/>
    <s v="Lady, la vendedora de rosas"/>
    <m/>
    <s v="Natalia Reyes, Michelle Orozco, Majida Issa, Ernesto Benjumea, Vi√±a Machado, Carlos Mari√±o, Alberto Carde√±o, Fabio Restrepo, Juan Pablo Barrag√°n, Maria Jose Vargas"/>
    <n v="10"/>
    <s v="Colombia"/>
    <s v="Colombia"/>
    <n v="1"/>
    <d v="2018-04-01T00:00:00"/>
    <n v="2015"/>
    <x v="1"/>
    <s v="1 Season"/>
    <n v="1"/>
    <s v=""/>
    <m/>
    <n v="1"/>
    <s v="International TV Shows, Spanish-Language TV Shows, TV Dramas"/>
    <s v="International TV Shows"/>
    <s v="International TV Shows, Spanish-Language TV Shows, TV Dramas"/>
    <n v="3"/>
  </r>
  <r>
    <n v="7267"/>
    <s v="s7267"/>
    <x v="1"/>
    <s v="Land Girls"/>
    <m/>
    <s v="Becci Gemmell, Susan Cookson, Mark Benton, Mykola Allen, Sophie Ward, Jo Woodcock, Seline Hizli, Liam Boyle, Danny Webb, Nicholas Shaw, Carolyn Pickles, David Schofield, Summer Strallen, Christine Bottomley"/>
    <n v="14"/>
    <s v="United Kingdom"/>
    <s v="United Kingdom"/>
    <n v="1"/>
    <d v="2017-08-01T00:00:00"/>
    <n v="2011"/>
    <x v="1"/>
    <s v="3 Season"/>
    <n v="3"/>
    <s v=""/>
    <m/>
    <n v="3"/>
    <s v="British TV Shows, International TV Shows, TV Dramas"/>
    <s v="British TV Shows"/>
    <s v="British TV Shows, International TV Shows, TV Dramas"/>
    <n v="3"/>
  </r>
  <r>
    <n v="7269"/>
    <s v="s7269"/>
    <x v="1"/>
    <s v="Last"/>
    <m/>
    <s v="Kye-sang Yoon, Beom-su Lee, Ye-ji Seo, Won-sang Park, Ye-jin Park, Hyung-jin Gong, Jong-jun Jeong, Se-ha Ahn, Jae-yee Goo, Yong-woo Lee"/>
    <n v="10"/>
    <s v="South Korea"/>
    <s v="South Korea"/>
    <n v="1"/>
    <d v="2017-05-22T00:00:00"/>
    <n v="2015"/>
    <x v="1"/>
    <s v="1 Season"/>
    <n v="1"/>
    <s v=""/>
    <m/>
    <n v="1"/>
    <s v="Crime TV Shows, International TV Shows, Korean TV Shows"/>
    <s v="Crime TV Shows"/>
    <s v="Crime TV Shows, International TV Shows, Korean TV Shows"/>
    <n v="3"/>
  </r>
  <r>
    <n v="7280"/>
    <s v="s7280"/>
    <x v="1"/>
    <s v="Learning Time with Timmy"/>
    <m/>
    <s v="Saskia Portway"/>
    <n v="1"/>
    <s v="United Kingdom"/>
    <s v="United Kingdom"/>
    <n v="1"/>
    <d v="2020-05-15T00:00:00"/>
    <n v="2018"/>
    <x v="0"/>
    <s v="1 Season"/>
    <n v="1"/>
    <s v=""/>
    <m/>
    <n v="1"/>
    <s v="British TV Shows, Kids' TV"/>
    <s v="British TV Shows"/>
    <s v="British TV Shows, Kids' TV"/>
    <n v="2"/>
  </r>
  <r>
    <n v="7286"/>
    <s v="s7286"/>
    <x v="1"/>
    <s v="Legends of Strength"/>
    <m/>
    <s v="Eugen Sandow, Apollon"/>
    <n v="2"/>
    <s v="United States"/>
    <s v="United States"/>
    <n v="1"/>
    <d v="2019-01-18T00:00:00"/>
    <n v="2017"/>
    <x v="6"/>
    <s v="1 Season"/>
    <n v="1"/>
    <s v=""/>
    <m/>
    <n v="1"/>
    <s v="Docuseries"/>
    <s v="Docuseries"/>
    <s v="Docuseries"/>
    <n v="1"/>
  </r>
  <r>
    <n v="7288"/>
    <s v="s7288"/>
    <x v="1"/>
    <s v="Lego Friends"/>
    <m/>
    <s v="Elisa Schnebelie, Raquel Christiana, Lucia Vecchio, Karen Strassman, Michelle Ruff, Sam Riegel"/>
    <n v="6"/>
    <m/>
    <m/>
    <n v="0"/>
    <d v="2019-02-01T00:00:00"/>
    <n v="2017"/>
    <x v="4"/>
    <s v="3 Season"/>
    <n v="3"/>
    <s v=""/>
    <m/>
    <n v="3"/>
    <s v="Kids' TV"/>
    <s v="Kids' TV"/>
    <s v="Kids' TV"/>
    <n v="1"/>
  </r>
  <r>
    <n v="7289"/>
    <s v="s7289"/>
    <x v="1"/>
    <s v="Lego Friends: Girls on a Mission"/>
    <s v="Andrew Tan, Stephen Murray"/>
    <s v="Jasmine St. Clair, Allegra Clark, Rosamund Marks, Faye Mata, Kira Buckland, David Roach, Bradley Venable"/>
    <n v="7"/>
    <s v="Denmark"/>
    <s v="Denmark"/>
    <n v="1"/>
    <d v="2019-02-01T00:00:00"/>
    <n v="2018"/>
    <x v="0"/>
    <s v="1 Season"/>
    <n v="1"/>
    <s v=""/>
    <m/>
    <n v="1"/>
    <s v="Kids' TV"/>
    <s v="Kids' TV"/>
    <s v="Kids' TV"/>
    <n v="1"/>
  </r>
  <r>
    <n v="7292"/>
    <s v="s7292"/>
    <x v="1"/>
    <s v="Leo &amp; Tig"/>
    <m/>
    <s v="Agniya Kuznetsova, Alexandra Ursulyak, Dmitriy Nazarov, Diomid Vinogradov, Elena Shulman, Kseniya Kutepova"/>
    <n v="6"/>
    <m/>
    <m/>
    <n v="0"/>
    <d v="2018-08-20T00:00:00"/>
    <n v="2017"/>
    <x v="0"/>
    <s v="1 Season"/>
    <n v="1"/>
    <s v=""/>
    <m/>
    <n v="1"/>
    <s v="Kids' TV"/>
    <s v="Kids' TV"/>
    <s v="Kids' TV"/>
    <n v="1"/>
  </r>
  <r>
    <n v="7296"/>
    <s v="s7296"/>
    <x v="1"/>
    <s v="Leyla and Mecnun"/>
    <s v="Onur √únl√º"/>
    <s v="Ali Atay, Melis Birkan, Serkan Keskin, Ahmet M√ºmtaz Taylan, Cengiz Bozkurt, Osman Sonant, K√∂ksal Eng√ºr, Ege Tanman, ƒ∞≈ütar G√∂kseven"/>
    <n v="9"/>
    <s v="Turkey"/>
    <s v="Turkey"/>
    <n v="1"/>
    <d v="2017-04-15T00:00:00"/>
    <n v="2014"/>
    <x v="5"/>
    <s v="3 Season"/>
    <n v="3"/>
    <s v=""/>
    <m/>
    <n v="3"/>
    <s v="International TV Shows, Romantic TV Shows, TV Comedies"/>
    <s v="International TV Shows"/>
    <s v="International TV Shows, Romantic TV Shows, TV Comedies"/>
    <n v="3"/>
  </r>
  <r>
    <n v="7298"/>
    <s v="s7298"/>
    <x v="1"/>
    <s v="License to Drill: Louisiana"/>
    <m/>
    <m/>
    <n v="0"/>
    <s v="Canada"/>
    <s v="Canada"/>
    <n v="1"/>
    <d v="2019-10-02T00:00:00"/>
    <n v="2014"/>
    <x v="6"/>
    <s v="1 Season"/>
    <n v="1"/>
    <s v=""/>
    <m/>
    <n v="1"/>
    <s v="Reality TV"/>
    <s v="Reality TV"/>
    <s v="Reality TV"/>
    <n v="1"/>
  </r>
  <r>
    <n v="7301"/>
    <s v="s7301"/>
    <x v="1"/>
    <s v="Life on Location"/>
    <m/>
    <s v="David Attenborough"/>
    <n v="1"/>
    <s v="United States"/>
    <s v="United States"/>
    <n v="1"/>
    <d v="2015-04-22T00:00:00"/>
    <n v="2009"/>
    <x v="4"/>
    <s v="1 Season"/>
    <n v="1"/>
    <s v=""/>
    <m/>
    <n v="1"/>
    <s v="British TV Shows, Docuseries, Science &amp; Nature TV"/>
    <s v="British TV Shows"/>
    <s v="British TV Shows, Docuseries, Science &amp; Nature TV"/>
    <n v="3"/>
  </r>
  <r>
    <n v="7302"/>
    <s v="s7302"/>
    <x v="1"/>
    <s v="Life Story"/>
    <m/>
    <s v="David Attenborough"/>
    <n v="1"/>
    <s v="United Kingdom"/>
    <s v="United Kingdom"/>
    <n v="1"/>
    <d v="2016-06-20T00:00:00"/>
    <n v="2014"/>
    <x v="1"/>
    <s v="1 Season"/>
    <n v="1"/>
    <s v=""/>
    <m/>
    <n v="1"/>
    <s v="British TV Shows, Docuseries, Science &amp; Nature TV"/>
    <s v="British TV Shows"/>
    <s v="British TV Shows, Docuseries, Science &amp; Nature TV"/>
    <n v="3"/>
  </r>
  <r>
    <n v="7308"/>
    <s v="s7308"/>
    <x v="1"/>
    <s v="Limmy's Show!"/>
    <m/>
    <s v="Brian Limond, Debbie Welsh, Tom Brogan, Raymond Mearns, Kirstin McLean"/>
    <n v="5"/>
    <s v="United Kingdom"/>
    <s v="United Kingdom"/>
    <n v="1"/>
    <d v="2019-10-01T00:00:00"/>
    <n v="2012"/>
    <x v="5"/>
    <s v="2 Season"/>
    <n v="2"/>
    <s v=""/>
    <m/>
    <n v="2"/>
    <s v="British TV Shows, TV Comedies"/>
    <s v="British TV Shows"/>
    <s v="British TV Shows, TV Comedies"/>
    <n v="2"/>
  </r>
  <r>
    <n v="7313"/>
    <s v="s7313"/>
    <x v="1"/>
    <s v="Little Lunch"/>
    <m/>
    <s v="Flynn Curry, Olivia Deeble, Madison Lu, Ois√≠n O'Leary, Faith Seci, Joshua Sitch, Heidi Arena"/>
    <n v="7"/>
    <s v="Australia"/>
    <s v="Australia"/>
    <n v="1"/>
    <d v="2018-02-01T00:00:00"/>
    <n v="2015"/>
    <x v="9"/>
    <s v="1 Season"/>
    <n v="1"/>
    <s v=""/>
    <m/>
    <n v="1"/>
    <s v="Kids' TV, TV Comedies"/>
    <s v="Kids' TV"/>
    <s v="Kids' TV, TV Comedies"/>
    <n v="2"/>
  </r>
  <r>
    <n v="7322"/>
    <s v="s7322"/>
    <x v="1"/>
    <s v="Liv and Maddie"/>
    <m/>
    <s v="Dove Cameron, Joey Bragg, Tenzing Norgay Trainor, Kali Rocha, Benjamin King"/>
    <n v="5"/>
    <s v="United States"/>
    <s v="United States"/>
    <n v="1"/>
    <d v="2017-04-23T00:00:00"/>
    <n v="2017"/>
    <x v="4"/>
    <s v="4 Season"/>
    <n v="4"/>
    <s v=""/>
    <m/>
    <n v="4"/>
    <s v="Kids' TV, TV Comedies"/>
    <s v="Kids' TV"/>
    <s v="Kids' TV, TV Comedies"/>
    <n v="2"/>
  </r>
  <r>
    <n v="7325"/>
    <s v="s7325"/>
    <x v="1"/>
    <s v="Lo que la verdad esconde: El caso Asunta (Operacion Nen√∫far)"/>
    <m/>
    <m/>
    <n v="0"/>
    <s v="Spain"/>
    <s v="Spain"/>
    <n v="1"/>
    <d v="2019-02-01T00:00:00"/>
    <n v="2017"/>
    <x v="1"/>
    <s v="1 Season"/>
    <n v="1"/>
    <s v=""/>
    <m/>
    <n v="1"/>
    <s v="Crime TV Shows, Docuseries, International TV Shows"/>
    <s v="Crime TV Shows"/>
    <s v="Crime TV Shows, Docuseries, International TV Shows"/>
    <n v="3"/>
  </r>
  <r>
    <n v="7326"/>
    <s v="s7326"/>
    <x v="1"/>
    <s v="Lo que la vida me rob√≥"/>
    <m/>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n v="18"/>
    <s v="Mexico"/>
    <s v="Mexico"/>
    <n v="1"/>
    <d v="2017-12-31T00:00:00"/>
    <n v="2013"/>
    <x v="1"/>
    <s v="1 Season"/>
    <n v="1"/>
    <s v=""/>
    <m/>
    <n v="1"/>
    <s v="Crime TV Shows, International TV Shows, Romantic TV Shows"/>
    <s v="Crime TV Shows"/>
    <s v="Crime TV Shows, International TV Shows, Romantic TV Shows"/>
    <n v="3"/>
  </r>
  <r>
    <n v="7332"/>
    <s v="s7332"/>
    <x v="1"/>
    <s v="LoliRock"/>
    <m/>
    <s v="Kazumi Evans, Kelly Sheridan, Vincent Tong, Ashleigh Ball, Tabitha St. Germain, Mackenzie Gray, Matt Ellis, James Kirk, Chiara Zanni"/>
    <n v="9"/>
    <s v="South Korea"/>
    <s v="South Korea, France"/>
    <n v="2"/>
    <d v="2018-05-01T00:00:00"/>
    <n v="2016"/>
    <x v="0"/>
    <s v="2 Season"/>
    <n v="2"/>
    <s v=""/>
    <m/>
    <n v="2"/>
    <s v="Kids' TV"/>
    <s v="Kids' TV"/>
    <s v="Kids' TV"/>
    <n v="1"/>
  </r>
  <r>
    <n v="7334"/>
    <s v="s7334"/>
    <x v="1"/>
    <s v="London Spy"/>
    <s v="Jakob Verbruggen"/>
    <s v="Ben Whishaw, Jim Broadbent, Edward Holcroft, Samantha Spiro, Charlotte Rampling, Lorraine Ashbourne, David Hayman, Clarke Peters, Adrian Lester, Harriet Walter"/>
    <n v="10"/>
    <s v="United Kingdom"/>
    <s v="United Kingdom"/>
    <n v="1"/>
    <d v="2017-03-31T00:00:00"/>
    <n v="2015"/>
    <x v="5"/>
    <s v="1 Season"/>
    <n v="1"/>
    <s v=""/>
    <m/>
    <n v="1"/>
    <s v="British TV Shows, Crime TV Shows, International TV Shows"/>
    <s v="British TV Shows"/>
    <s v="British TV Shows, Crime TV Shows, International TV Shows"/>
    <n v="3"/>
  </r>
  <r>
    <n v="7339"/>
    <s v="s7339"/>
    <x v="1"/>
    <s v="Los 10 a√±os de Peter Capusotto"/>
    <m/>
    <s v="Diego Capusotto, Ivana Acosta"/>
    <n v="2"/>
    <m/>
    <m/>
    <n v="0"/>
    <d v="2018-06-29T00:00:00"/>
    <n v="2015"/>
    <x v="5"/>
    <s v="1 Season"/>
    <n v="1"/>
    <s v=""/>
    <m/>
    <n v="1"/>
    <s v="International TV Shows, Spanish-Language TV Shows, TV Comedies"/>
    <s v="International TV Shows"/>
    <s v="International TV Shows, Spanish-Language TV Shows, TV Comedies"/>
    <n v="3"/>
  </r>
  <r>
    <n v="7341"/>
    <s v="s7341"/>
    <x v="1"/>
    <s v="Los tiempos de Pablo Escobar"/>
    <s v="Alessandro Angulo"/>
    <m/>
    <n v="0"/>
    <s v="Colombia"/>
    <s v="Colombia"/>
    <n v="1"/>
    <d v="2018-08-01T00:00:00"/>
    <n v="2012"/>
    <x v="1"/>
    <s v="1 Season"/>
    <n v="1"/>
    <s v=""/>
    <m/>
    <n v="1"/>
    <s v="Crime TV Shows, Docuseries, International TV Shows"/>
    <s v="Crime TV Shows"/>
    <s v="Crime TV Shows, Docuseries, International TV Shows"/>
    <n v="3"/>
  </r>
  <r>
    <n v="7343"/>
    <s v="s7343"/>
    <x v="1"/>
    <s v="Lost Girl"/>
    <m/>
    <s v="Anna Silk, Kris Holden-Ried, Ksenia Solo, Richard Howland, Zoie Palmer, K.C. Collins"/>
    <n v="6"/>
    <s v="Canada"/>
    <s v="Canada"/>
    <n v="1"/>
    <d v="2016-04-17T00:00:00"/>
    <n v="2015"/>
    <x v="1"/>
    <s v="5 Season"/>
    <n v="5"/>
    <s v=""/>
    <m/>
    <n v="5"/>
    <s v="TV Dramas, TV Horror, TV Mysteries"/>
    <s v="TV Dramas"/>
    <s v="TV Dramas, TV Horror, TV Mysteries"/>
    <n v="3"/>
  </r>
  <r>
    <n v="7344"/>
    <s v="s7344"/>
    <x v="1"/>
    <s v="Love Cuisine"/>
    <m/>
    <s v="Lego Lee, Allison Lin, Duncan Chow, Nita Lei, Hank Wu, Calvin Lee, Fu Lei"/>
    <n v="7"/>
    <s v="Taiwan"/>
    <s v="Taiwan"/>
    <n v="1"/>
    <d v="2016-08-01T00:00:00"/>
    <n v="2015"/>
    <x v="5"/>
    <s v="1 Season"/>
    <n v="1"/>
    <s v=""/>
    <m/>
    <n v="1"/>
    <s v="International TV Shows, Romantic TV Shows, TV Comedies"/>
    <s v="International TV Shows"/>
    <s v="International TV Shows, Romantic TV Shows, TV Comedies"/>
    <n v="3"/>
  </r>
  <r>
    <n v="7349"/>
    <s v="s7349"/>
    <x v="1"/>
    <s v="Love Rain"/>
    <m/>
    <s v="Keun-suk Jang, Yoon-ah Im, Shi-hoo Kim, Eun-seo Son, In-guk Seo, Bo-ra Hwang, Jin-young Jung, Mi-sook Lee"/>
    <n v="8"/>
    <s v="South Korea"/>
    <s v="South Korea"/>
    <n v="1"/>
    <d v="2018-05-01T00:00:00"/>
    <n v="2012"/>
    <x v="6"/>
    <s v="1 Season"/>
    <n v="1"/>
    <s v=""/>
    <m/>
    <n v="1"/>
    <s v="International TV Shows, Korean TV Shows, Romantic TV Shows"/>
    <s v="International TV Shows"/>
    <s v="International TV Shows, Korean TV Shows, Romantic TV Shows"/>
    <n v="3"/>
  </r>
  <r>
    <n v="7350"/>
    <s v="s7350"/>
    <x v="1"/>
    <s v="Love Rhythms - Accidental Daddy"/>
    <m/>
    <s v="Udom Taephanit"/>
    <n v="1"/>
    <m/>
    <m/>
    <n v="0"/>
    <d v="2018-06-18T00:00:00"/>
    <n v="2016"/>
    <x v="5"/>
    <s v="1 Season"/>
    <n v="1"/>
    <s v=""/>
    <m/>
    <n v="1"/>
    <s v="International TV Shows, TV Comedies, TV Dramas"/>
    <s v="International TV Shows"/>
    <s v="International TV Shows, TV Comedies, TV Dramas"/>
    <n v="3"/>
  </r>
  <r>
    <n v="7354"/>
    <s v="s7354"/>
    <x v="1"/>
    <s v="Love Your Garden"/>
    <m/>
    <s v="Alan Titchmarsh, David Domoney, Frances Tophill, Katie Rushworth"/>
    <n v="4"/>
    <s v="United Kingdom"/>
    <s v="United Kingdom"/>
    <n v="1"/>
    <d v="2019-07-26T00:00:00"/>
    <n v="2013"/>
    <x v="4"/>
    <s v="1 Season"/>
    <n v="1"/>
    <s v=""/>
    <m/>
    <n v="1"/>
    <s v="British TV Shows, International TV Shows, Reality TV"/>
    <s v="British TV Shows"/>
    <s v="British TV Shows, International TV Shows, Reality TV"/>
    <n v="3"/>
  </r>
  <r>
    <n v="7360"/>
    <s v="s7360"/>
    <x v="1"/>
    <s v="Lucky Days"/>
    <m/>
    <s v="Chris Wang, Tammy Chen, Fan Kuang-yao, Chen Bor Jeng, Lin Mei-hsiu, Ma Nien-hsien"/>
    <n v="6"/>
    <s v="China"/>
    <s v="China"/>
    <n v="1"/>
    <d v="2016-09-01T00:00:00"/>
    <n v="2010"/>
    <x v="6"/>
    <s v="1 Season"/>
    <n v="1"/>
    <s v=""/>
    <m/>
    <n v="1"/>
    <s v="International TV Shows, Romantic TV Shows, TV Comedies"/>
    <s v="International TV Shows"/>
    <s v="International TV Shows, Romantic TV Shows, TV Comedies"/>
    <n v="3"/>
  </r>
  <r>
    <n v="7369"/>
    <s v="s7369"/>
    <x v="1"/>
    <s v="Mad Men"/>
    <m/>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n v="21"/>
    <s v="United States"/>
    <s v="United States"/>
    <n v="1"/>
    <d v="2015-03-22T00:00:00"/>
    <n v="2014"/>
    <x v="1"/>
    <s v="7 Season"/>
    <n v="7"/>
    <s v=""/>
    <m/>
    <n v="7"/>
    <s v="TV Dramas"/>
    <s v="TV Dramas"/>
    <s v="TV Dramas"/>
    <n v="1"/>
  </r>
  <r>
    <n v="7376"/>
    <s v="s7376"/>
    <x v="1"/>
    <s v="Maggie &amp; Bianca: Fashion Friends"/>
    <s v="Iginio Straffi"/>
    <s v="Emanuela Rei, Giorgia Boni, Sergio Ruggeri, Luca Murphy, Federica Corti, Federico Pedroni, Tiffany Zhou, Sergio Melone"/>
    <n v="8"/>
    <s v="Italy"/>
    <s v="Italy"/>
    <n v="1"/>
    <d v="2019-03-31T00:00:00"/>
    <n v="2017"/>
    <x v="8"/>
    <s v="1 Season"/>
    <n v="1"/>
    <s v=""/>
    <m/>
    <n v="1"/>
    <s v="Kids' TV, TV Comedies"/>
    <s v="Kids' TV"/>
    <s v="Kids' TV, TV Comedies"/>
    <n v="2"/>
  </r>
  <r>
    <n v="7377"/>
    <s v="s7377"/>
    <x v="1"/>
    <s v="Magi: Adventure of Sinbad"/>
    <m/>
    <s v="Daisuke Ono, Tomokazu Sugita, Takahiro Sakurai, Keiji Fujiwara, Akira Ishida, Katsuyuki Konishi, Yoko Hikasa, Ai Kayano, Takehito Koyasu, Hiroki Touchi"/>
    <n v="10"/>
    <s v="Japan"/>
    <s v="Japan"/>
    <n v="1"/>
    <d v="2016-07-14T00:00:00"/>
    <n v="2016"/>
    <x v="1"/>
    <s v="1 Season"/>
    <n v="1"/>
    <s v=""/>
    <m/>
    <n v="1"/>
    <s v="Anime Series, International TV Shows"/>
    <s v="Anime Series"/>
    <s v="Anime Series, International TV Shows"/>
    <n v="2"/>
  </r>
  <r>
    <n v="7382"/>
    <s v="s7382"/>
    <x v="1"/>
    <s v="Maharakshak Devi"/>
    <m/>
    <s v="Umang Jain, Indraneil Sengupta, Rohit Bakshi, Karan Suchak, Shresth Kumar, Ankit Gera, Rushiraj Pawar, Nikita Sharma, Varun Kapoor, Kamalika Guha Thakurta, Sahil Uppal, Charu Asopa"/>
    <n v="12"/>
    <s v="India"/>
    <s v="India"/>
    <n v="1"/>
    <d v="2017-04-15T00:00:00"/>
    <n v="2015"/>
    <x v="1"/>
    <s v="1 Season"/>
    <n v="1"/>
    <s v=""/>
    <m/>
    <n v="1"/>
    <s v="International TV Shows, TV Action &amp; Adventure, TV Sci-Fi &amp; Fantasy"/>
    <s v="International TV Shows"/>
    <s v="International TV Shows, TV Action &amp; Adventure, TV Sci-Fi &amp; Fantasy"/>
    <n v="3"/>
  </r>
  <r>
    <n v="7383"/>
    <s v="s7383"/>
    <x v="1"/>
    <s v="Maharakshak: Aryan"/>
    <m/>
    <s v="Aakarshan Singh, Vikramjeet Virk, Reena Aggarwal, Khalid Siddiqui, Abigail Jain, Rishabh Jain"/>
    <n v="6"/>
    <s v="India"/>
    <s v="India"/>
    <n v="1"/>
    <d v="2017-04-01T00:00:00"/>
    <n v="2014"/>
    <x v="1"/>
    <s v="1 Season"/>
    <n v="1"/>
    <s v=""/>
    <m/>
    <n v="1"/>
    <s v="International TV Shows, TV Action &amp; Adventure, TV Sci-Fi &amp; Fantasy"/>
    <s v="International TV Shows"/>
    <s v="International TV Shows, TV Action &amp; Adventure, TV Sci-Fi &amp; Fantasy"/>
    <n v="3"/>
  </r>
  <r>
    <n v="7384"/>
    <s v="s7384"/>
    <x v="1"/>
    <s v="Mahi Way"/>
    <m/>
    <s v="Pushtii Shakti, Viraf Patel, Siddhant Karnick, Monica Khanna, Amrita Raichand, Suparna Marwah, Mark Farokh Parekh"/>
    <n v="7"/>
    <s v="India"/>
    <s v="India"/>
    <n v="1"/>
    <d v="2018-03-01T00:00:00"/>
    <n v="2010"/>
    <x v="1"/>
    <s v="1 Season"/>
    <n v="1"/>
    <s v=""/>
    <m/>
    <n v="1"/>
    <s v="International TV Shows, TV Comedies"/>
    <s v="International TV Shows"/>
    <s v="International TV Shows, TV Comedies"/>
    <n v="2"/>
  </r>
  <r>
    <n v="7386"/>
    <s v="s7386"/>
    <x v="1"/>
    <s v="Mahmut &amp; Meryem"/>
    <m/>
    <s v="Aras Bulut ƒ∞ynemli, Eva Dedova, Fahreddin Manafov, Melahat Abbasova, Polat Bilgin, Mehmet √áevik, Shamil Suleimanov, ≈ûafak Ba≈ükaya, ƒ∞lker Kƒ±zmaz, Kristina Krepela, Ufuk ≈ûen"/>
    <n v="11"/>
    <s v="Turkey"/>
    <s v="Turkey, Azerbaijan"/>
    <n v="2"/>
    <d v="2016-12-26T00:00:00"/>
    <n v="2013"/>
    <x v="1"/>
    <s v="1 Season"/>
    <n v="1"/>
    <s v=""/>
    <m/>
    <n v="1"/>
    <s v="International TV Shows, Romantic TV Shows, TV Dramas"/>
    <s v="International TV Shows"/>
    <s v="International TV Shows, Romantic TV Shows, TV Dramas"/>
    <n v="3"/>
  </r>
  <r>
    <n v="7393"/>
    <s v="s7393"/>
    <x v="1"/>
    <s v="Man vs Wild with Sunny Leone"/>
    <m/>
    <s v="Bear Grylls, Sunny Leone"/>
    <n v="2"/>
    <m/>
    <m/>
    <n v="0"/>
    <d v="2018-12-01T00:00:00"/>
    <n v="2018"/>
    <x v="6"/>
    <s v="1 Season"/>
    <n v="1"/>
    <s v=""/>
    <m/>
    <n v="1"/>
    <s v="International TV Shows, Reality TV, TV Action &amp; Adventure"/>
    <s v="International TV Shows"/>
    <s v="International TV Shows, Reality TV, TV Action &amp; Adventure"/>
    <n v="3"/>
  </r>
  <r>
    <n v="7405"/>
    <s v="s7405"/>
    <x v="1"/>
    <s v="Marching Orders"/>
    <m/>
    <m/>
    <n v="0"/>
    <s v="United States"/>
    <s v="United States"/>
    <n v="1"/>
    <d v="2018-08-03T00:00:00"/>
    <n v="2018"/>
    <x v="1"/>
    <s v="1 Season"/>
    <n v="1"/>
    <s v=""/>
    <m/>
    <n v="1"/>
    <s v="Docuseries"/>
    <s v="Docuseries"/>
    <s v="Docuseries"/>
    <n v="1"/>
  </r>
  <r>
    <n v="7407"/>
    <s v="s7407"/>
    <x v="1"/>
    <s v="Maron"/>
    <m/>
    <s v="Marc Maron, Judd Hirsch, Josh Brener, Nora Zehetner, Andy Kindler"/>
    <n v="5"/>
    <s v="United States"/>
    <s v="United States"/>
    <n v="1"/>
    <m/>
    <n v="2016"/>
    <x v="5"/>
    <s v="4 Season"/>
    <n v="4"/>
    <s v=""/>
    <m/>
    <n v="4"/>
    <s v="TV Comedies"/>
    <s v="TV Comedies"/>
    <s v="TV Comedies"/>
    <n v="1"/>
  </r>
  <r>
    <n v="7409"/>
    <s v="s7409"/>
    <x v="1"/>
    <s v="Married at First Sight"/>
    <m/>
    <s v="Viviana Coles, Calvin Roberson, Pepper Schwartz"/>
    <n v="3"/>
    <s v="United States"/>
    <s v="United States"/>
    <n v="1"/>
    <d v="2020-04-13T00:00:00"/>
    <n v="2019"/>
    <x v="1"/>
    <s v="1 Season"/>
    <n v="1"/>
    <s v=""/>
    <m/>
    <n v="1"/>
    <s v="Reality TV, Romantic TV Shows"/>
    <s v="Reality TV"/>
    <s v="Reality TV, Romantic TV Shows"/>
    <n v="2"/>
  </r>
  <r>
    <n v="7410"/>
    <s v="s7410"/>
    <x v="1"/>
    <s v="Mars"/>
    <s v="Everardo Gout"/>
    <s v="Jihae, Alberto Ammann, Cl√©mentine Poidatz, Anamaria Marinca, Sammi Rotibi, Nicholas Wittman, Cosima Shaw"/>
    <n v="7"/>
    <s v="United States"/>
    <s v="United States"/>
    <n v="1"/>
    <d v="2019-11-01T00:00:00"/>
    <n v="2018"/>
    <x v="6"/>
    <s v="2 Season"/>
    <n v="2"/>
    <s v=""/>
    <m/>
    <n v="2"/>
    <s v="Docuseries, Science &amp; Nature TV, TV Dramas"/>
    <s v="Docuseries"/>
    <s v="Docuseries, Science &amp; Nature TV, TV Dramas"/>
    <n v="3"/>
  </r>
  <r>
    <n v="7419"/>
    <s v="s7419"/>
    <x v="1"/>
    <s v="Mary Portas: Secret Shopper"/>
    <m/>
    <s v="Mary Portas"/>
    <n v="1"/>
    <s v="United Kingdom"/>
    <s v="United Kingdom"/>
    <n v="1"/>
    <d v="2019-07-26T00:00:00"/>
    <n v="2016"/>
    <x v="1"/>
    <s v="1 Season"/>
    <n v="1"/>
    <s v=""/>
    <m/>
    <n v="1"/>
    <s v="British TV Shows, International TV Shows, Reality TV"/>
    <s v="British TV Shows"/>
    <s v="British TV Shows, International TV Shows, Reality TV"/>
    <n v="3"/>
  </r>
  <r>
    <n v="7436"/>
    <s v="s7436"/>
    <x v="1"/>
    <s v="Mega Food"/>
    <m/>
    <m/>
    <n v="0"/>
    <s v="United Kingdom"/>
    <s v="United Kingdom"/>
    <n v="1"/>
    <d v="2019-07-12T00:00:00"/>
    <n v="2013"/>
    <x v="4"/>
    <s v="1 Season"/>
    <n v="1"/>
    <s v=""/>
    <m/>
    <n v="1"/>
    <s v="British TV Shows, Docuseries, International TV Shows"/>
    <s v="British TV Shows"/>
    <s v="British TV Shows, Docuseries, International TV Shows"/>
    <n v="3"/>
  </r>
  <r>
    <n v="7437"/>
    <s v="s7437"/>
    <x v="1"/>
    <s v="MegaTruckers"/>
    <m/>
    <m/>
    <n v="0"/>
    <s v="Australia"/>
    <s v="Australia"/>
    <n v="1"/>
    <d v="2019-07-12T00:00:00"/>
    <n v="2012"/>
    <x v="6"/>
    <s v="1 Season"/>
    <n v="1"/>
    <s v=""/>
    <m/>
    <n v="1"/>
    <s v="Reality TV"/>
    <s v="Reality TV"/>
    <s v="Reality TV"/>
    <n v="1"/>
  </r>
  <r>
    <n v="7439"/>
    <s v="s7439"/>
    <x v="1"/>
    <s v="Melodies of Life - Born This Way"/>
    <m/>
    <m/>
    <n v="0"/>
    <m/>
    <m/>
    <n v="0"/>
    <d v="2019-06-21T00:00:00"/>
    <n v="2016"/>
    <x v="1"/>
    <s v="1 Season"/>
    <n v="1"/>
    <s v=""/>
    <m/>
    <n v="1"/>
    <s v="International TV Shows, Romantic TV Shows, TV Comedies"/>
    <s v="International TV Shows"/>
    <s v="International TV Shows, Romantic TV Shows, TV Comedies"/>
    <n v="3"/>
  </r>
  <r>
    <n v="7447"/>
    <s v="s7447"/>
    <x v="1"/>
    <s v="Mere Papa Hero Hiralal"/>
    <m/>
    <s v="Sarwar Ahuja, Riva Arora"/>
    <n v="2"/>
    <m/>
    <m/>
    <n v="0"/>
    <d v="2018-05-01T00:00:00"/>
    <n v="2018"/>
    <x v="1"/>
    <s v="1 Season"/>
    <n v="1"/>
    <s v=""/>
    <m/>
    <n v="1"/>
    <s v="International TV Shows, TV Dramas"/>
    <s v="International TV Shows"/>
    <s v="International TV Shows, TV Dramas"/>
    <n v="2"/>
  </r>
  <r>
    <n v="7448"/>
    <s v="s7448"/>
    <x v="1"/>
    <s v="Merl√≠"/>
    <m/>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n v="26"/>
    <s v="Spain"/>
    <s v="Spain"/>
    <n v="1"/>
    <d v="2016-12-01T00:00:00"/>
    <n v="2015"/>
    <x v="5"/>
    <s v="1 Season"/>
    <n v="1"/>
    <s v=""/>
    <m/>
    <n v="1"/>
    <s v="International TV Shows, TV Dramas, Teen TV Shows"/>
    <s v="International TV Shows"/>
    <s v="International TV Shows, TV Dramas, Teen TV Shows"/>
    <n v="3"/>
  </r>
  <r>
    <n v="7450"/>
    <s v="s7450"/>
    <x v="1"/>
    <s v="Mexico Dise√±a"/>
    <m/>
    <m/>
    <n v="0"/>
    <s v="United States"/>
    <s v="United States"/>
    <n v="1"/>
    <d v="2017-02-01T00:00:00"/>
    <n v="2016"/>
    <x v="6"/>
    <s v="1 Season"/>
    <n v="1"/>
    <s v=""/>
    <m/>
    <n v="1"/>
    <s v="International TV Shows, Reality TV, Spanish-Language TV Shows"/>
    <s v="International TV Shows"/>
    <s v="International TV Shows, Reality TV, Spanish-Language TV Shows"/>
    <n v="3"/>
  </r>
  <r>
    <n v="7454"/>
    <s v="s7454"/>
    <x v="1"/>
    <s v="Midnight Misadventures With Mallika Dua"/>
    <m/>
    <s v="Mallika Dua"/>
    <n v="1"/>
    <s v="India"/>
    <s v="India"/>
    <n v="1"/>
    <d v="2019-04-01T00:00:00"/>
    <n v="2018"/>
    <x v="1"/>
    <s v="1 Season"/>
    <n v="1"/>
    <s v=""/>
    <m/>
    <n v="1"/>
    <s v="International TV Shows, Stand-Up Comedy &amp; Talk Shows, TV Comedies"/>
    <s v="International TV Shows"/>
    <s v="International TV Shows, Stand-Up Comedy &amp; Talk Shows, TV Comedies"/>
    <n v="3"/>
  </r>
  <r>
    <n v="7456"/>
    <s v="s7456"/>
    <x v="1"/>
    <s v="Mighty Morphin Alien Rangers"/>
    <m/>
    <s v="Julia Jordan, Matthew Sakimoto, Sicily Johnson, Michael O'Laskey II, Michael R. Gotto, Justin Timsit, Rajia Baroudi, David Bacon, Jim Gray, Karim Prince, Alan Palmer, Tom Wyner, Barbara Goodson, Robert Axelrod, Kerrigan Mahan"/>
    <n v="15"/>
    <m/>
    <m/>
    <n v="0"/>
    <d v="2016-01-01T00:00:00"/>
    <n v="1996"/>
    <x v="8"/>
    <s v="1 Season"/>
    <n v="1"/>
    <s v=""/>
    <m/>
    <n v="1"/>
    <s v="Kids' TV"/>
    <s v="Kids' TV"/>
    <s v="Kids' TV"/>
    <n v="1"/>
  </r>
  <r>
    <n v="7458"/>
    <s v="s7458"/>
    <x v="1"/>
    <s v="Mini Wolf"/>
    <m/>
    <m/>
    <n v="0"/>
    <s v="France"/>
    <s v="France"/>
    <n v="1"/>
    <d v="2018-09-16T00:00:00"/>
    <n v="2014"/>
    <x v="4"/>
    <s v="2 Season"/>
    <n v="2"/>
    <s v=""/>
    <m/>
    <n v="2"/>
    <s v="Kids' TV"/>
    <s v="Kids' TV"/>
    <s v="Kids' TV"/>
    <n v="1"/>
  </r>
  <r>
    <n v="7460"/>
    <s v="s7460"/>
    <x v="1"/>
    <s v="Minute to Win It"/>
    <m/>
    <s v="Apolo Anton Ohno"/>
    <n v="1"/>
    <s v="United States"/>
    <s v="United States"/>
    <n v="1"/>
    <d v="2018-12-15T00:00:00"/>
    <n v="2013"/>
    <x v="6"/>
    <s v="1 Season"/>
    <n v="1"/>
    <s v=""/>
    <m/>
    <n v="1"/>
    <s v="Reality TV"/>
    <s v="Reality TV"/>
    <s v="Reality TV"/>
    <n v="1"/>
  </r>
  <r>
    <n v="7464"/>
    <s v="s7464"/>
    <x v="1"/>
    <s v="Miss Dynamite"/>
    <m/>
    <s v="Camila Sodi, Iv√°n S√°nchez, Jos√© Mar√≠a de Tavira, Hugo Stiglitz, Jos√© Sefami, Mauricio Isaac, Paulina Gait√°n, Mara Cuevas, Mario Zaragoza, Alejandro Dur√°n, Emilio Savinni, Pakey V√°zquez, Anil√∫ Pardo, Claudette Maill√©, Rodrigo Murray, Camila Selser, Sa√∫l Lisazo, Er√©ndira Ibarra"/>
    <n v="18"/>
    <s v="Mexico"/>
    <s v="Mexico"/>
    <n v="1"/>
    <d v="2018-05-05T00:00:00"/>
    <n v="2015"/>
    <x v="1"/>
    <s v="1 Season"/>
    <n v="1"/>
    <s v=""/>
    <m/>
    <n v="1"/>
    <s v="Crime TV Shows, International TV Shows, Spanish-Language TV Shows"/>
    <s v="Crime TV Shows"/>
    <s v="Crime TV Shows, International TV Shows, Spanish-Language TV Shows"/>
    <n v="3"/>
  </r>
  <r>
    <n v="7469"/>
    <s v="s7469"/>
    <x v="1"/>
    <s v="Miss Rose"/>
    <m/>
    <s v="Roy Chiu, Megan Lai, Paul Hsu, Tia Lee, Chunya Chao, Puff Kuo, Blaire Chang"/>
    <n v="7"/>
    <s v="Taiwan"/>
    <s v="Taiwan"/>
    <n v="1"/>
    <d v="2016-08-01T00:00:00"/>
    <n v="2015"/>
    <x v="5"/>
    <s v="1 Season"/>
    <n v="1"/>
    <s v=""/>
    <m/>
    <n v="1"/>
    <s v="International TV Shows, Romantic TV Shows, TV Comedies"/>
    <s v="International TV Shows"/>
    <s v="International TV Shows, Romantic TV Shows, TV Comedies"/>
    <n v="3"/>
  </r>
  <r>
    <n v="7481"/>
    <s v="s7481"/>
    <x v="1"/>
    <s v="Momo Salon"/>
    <m/>
    <s v="Lizzy, Jung-min Park, Sang-hee Lee"/>
    <n v="3"/>
    <s v="South Korea"/>
    <s v="South Korea"/>
    <n v="1"/>
    <d v="2017-07-01T00:00:00"/>
    <n v="2014"/>
    <x v="1"/>
    <s v="1 Season"/>
    <n v="1"/>
    <s v=""/>
    <m/>
    <n v="1"/>
    <s v="International TV Shows, Korean TV Shows, Romantic TV Shows"/>
    <s v="International TV Shows"/>
    <s v="International TV Shows, Korean TV Shows, Romantic TV Shows"/>
    <n v="3"/>
  </r>
  <r>
    <n v="7484"/>
    <s v="s7484"/>
    <x v="1"/>
    <s v="Money for Nothing"/>
    <m/>
    <m/>
    <n v="0"/>
    <m/>
    <m/>
    <n v="0"/>
    <d v="2019-07-12T00:00:00"/>
    <n v="2015"/>
    <x v="6"/>
    <s v="1 Season"/>
    <n v="1"/>
    <s v=""/>
    <m/>
    <n v="1"/>
    <s v="British TV Shows, International TV Shows, Reality TV"/>
    <s v="British TV Shows"/>
    <s v="British TV Shows, International TV Shows, Reality TV"/>
    <n v="3"/>
  </r>
  <r>
    <n v="7486"/>
    <s v="s7486"/>
    <x v="1"/>
    <s v="Monkey Planet"/>
    <m/>
    <s v="George McGavin"/>
    <n v="1"/>
    <s v="United Kingdom"/>
    <s v="United Kingdom"/>
    <n v="1"/>
    <d v="2017-03-31T00:00:00"/>
    <n v="2014"/>
    <x v="6"/>
    <s v="1 Season"/>
    <n v="1"/>
    <s v=""/>
    <m/>
    <n v="1"/>
    <s v="British TV Shows, Docuseries, Science &amp; Nature TV"/>
    <s v="British TV Shows"/>
    <s v="British TV Shows, Docuseries, Science &amp; Nature TV"/>
    <n v="3"/>
  </r>
  <r>
    <n v="7503"/>
    <s v="s7503"/>
    <x v="1"/>
    <s v="Monster Math Squad"/>
    <m/>
    <s v="Julie Sype, Cory Doran, Annick Obonsawin, Jenna Warren"/>
    <n v="4"/>
    <s v="Canada"/>
    <s v="Canada"/>
    <n v="1"/>
    <d v="2020-05-15T00:00:00"/>
    <n v="2012"/>
    <x v="0"/>
    <s v="2 Season"/>
    <n v="2"/>
    <s v=""/>
    <m/>
    <n v="2"/>
    <s v="Kids' TV"/>
    <s v="Kids' TV"/>
    <s v="Kids' TV"/>
    <n v="1"/>
  </r>
  <r>
    <n v="7505"/>
    <s v="s7505"/>
    <x v="1"/>
    <s v="Monty Don's French Gardens"/>
    <s v="Rachel Bell"/>
    <m/>
    <n v="0"/>
    <s v="United Kingdom"/>
    <s v="United Kingdom"/>
    <n v="1"/>
    <d v="2019-07-26T00:00:00"/>
    <n v="2013"/>
    <x v="4"/>
    <s v="1 Season"/>
    <n v="1"/>
    <s v=""/>
    <m/>
    <n v="1"/>
    <s v="British TV Shows, Docuseries, International TV Shows"/>
    <s v="British TV Shows"/>
    <s v="British TV Shows, Docuseries, International TV Shows"/>
    <n v="3"/>
  </r>
  <r>
    <n v="7506"/>
    <s v="s7506"/>
    <x v="1"/>
    <s v="Monty Don's Italian Gardens"/>
    <m/>
    <s v="Monty Don"/>
    <n v="1"/>
    <s v="United Kingdom"/>
    <s v="United Kingdom"/>
    <n v="1"/>
    <d v="2019-07-26T00:00:00"/>
    <n v="2011"/>
    <x v="4"/>
    <s v="1 Season"/>
    <n v="1"/>
    <s v=""/>
    <m/>
    <n v="1"/>
    <s v="British TV Shows, Docuseries, International TV Shows"/>
    <s v="British TV Shows"/>
    <s v="British TV Shows, Docuseries, International TV Shows"/>
    <n v="3"/>
  </r>
  <r>
    <n v="7522"/>
    <s v="s7522"/>
    <x v="1"/>
    <s v="Mr. Young"/>
    <m/>
    <s v="Brendan Meyer, Matreya Fedor, Gig Morton, Kurt Ostlund, Emily Tennant, Milo Shandel"/>
    <n v="6"/>
    <s v="Canada"/>
    <s v="Canada"/>
    <n v="1"/>
    <d v="2019-04-16T00:00:00"/>
    <n v="2013"/>
    <x v="4"/>
    <s v="2 Season"/>
    <n v="2"/>
    <s v=""/>
    <m/>
    <n v="2"/>
    <s v="Kids' TV, TV Comedies"/>
    <s v="Kids' TV"/>
    <s v="Kids' TV, TV Comedies"/>
    <n v="2"/>
  </r>
  <r>
    <n v="7529"/>
    <s v="s7529"/>
    <x v="1"/>
    <s v="Murderous Affairs"/>
    <m/>
    <m/>
    <n v="0"/>
    <s v="United States"/>
    <s v="United States"/>
    <n v="1"/>
    <d v="2018-04-17T00:00:00"/>
    <n v="2017"/>
    <x v="5"/>
    <s v="3 Season"/>
    <n v="3"/>
    <s v=""/>
    <m/>
    <n v="3"/>
    <s v="Crime TV Shows, Docuseries"/>
    <s v="Crime TV Shows"/>
    <s v="Crime TV Shows, Docuseries"/>
    <n v="2"/>
  </r>
  <r>
    <n v="7530"/>
    <s v="s7530"/>
    <x v="1"/>
    <s v="Mutant Busters"/>
    <m/>
    <s v="Dermot Arrigan, James Giblin, Noah Levin, Molly Malcolm, Colin Morgan, Benjamin Nathan-Serio, Alex Wagner, Joshua Zamrycki"/>
    <n v="8"/>
    <s v="Spain"/>
    <s v="Spain"/>
    <n v="1"/>
    <d v="2017-06-01T00:00:00"/>
    <n v="2017"/>
    <x v="6"/>
    <s v="2 Season"/>
    <n v="2"/>
    <s v=""/>
    <m/>
    <n v="2"/>
    <s v="Kids' TV, TV Comedies"/>
    <s v="Kids' TV"/>
    <s v="Kids' TV, TV Comedies"/>
    <n v="2"/>
  </r>
  <r>
    <n v="7539"/>
    <s v="s7539"/>
    <x v="1"/>
    <s v="My Hotter Half"/>
    <m/>
    <s v="Melvin Odoom"/>
    <n v="1"/>
    <s v="United Kingdom"/>
    <s v="United Kingdom"/>
    <n v="1"/>
    <d v="2019-07-22T00:00:00"/>
    <n v="2017"/>
    <x v="6"/>
    <s v="1 Season"/>
    <n v="1"/>
    <s v=""/>
    <m/>
    <n v="1"/>
    <s v="British TV Shows, International TV Shows, Reality TV"/>
    <s v="British TV Shows"/>
    <s v="British TV Shows, International TV Shows, Reality TV"/>
    <n v="3"/>
  </r>
  <r>
    <n v="7541"/>
    <s v="s7541"/>
    <x v="1"/>
    <s v="My Life My Story"/>
    <m/>
    <s v="RJ Anmol"/>
    <n v="1"/>
    <m/>
    <m/>
    <n v="0"/>
    <d v="2017-11-01T00:00:00"/>
    <n v="2017"/>
    <x v="1"/>
    <s v="1 Season"/>
    <n v="1"/>
    <s v=""/>
    <m/>
    <n v="1"/>
    <s v="International TV Shows, Stand-Up Comedy &amp; Talk Shows"/>
    <s v="International TV Shows"/>
    <s v="International TV Shows, Stand-Up Comedy &amp; Talk Shows"/>
    <n v="2"/>
  </r>
  <r>
    <n v="7548"/>
    <s v="s7548"/>
    <x v="1"/>
    <s v="My Tattoo Addiction"/>
    <m/>
    <s v="Julian Barratt"/>
    <n v="1"/>
    <s v="United Kingdom"/>
    <s v="United Kingdom"/>
    <n v="1"/>
    <d v="2019-02-01T00:00:00"/>
    <n v="2013"/>
    <x v="5"/>
    <s v="1 Season"/>
    <n v="1"/>
    <s v=""/>
    <m/>
    <n v="1"/>
    <s v="British TV Shows, Docuseries"/>
    <s v="British TV Shows"/>
    <s v="British TV Shows, Docuseries"/>
    <n v="2"/>
  </r>
  <r>
    <n v="7552"/>
    <s v="s7552"/>
    <x v="1"/>
    <s v="Mystery Science Theater 3000"/>
    <m/>
    <s v="Joel Hodgson, Michael J. Nelson, Kevin Murphy, Trace Beaulieu, Jim Mallon, Frank Conniff, Mary Jo Pehl, Bill Corbett, Patrick Brantseg, J. Elvis Weinstein"/>
    <n v="10"/>
    <s v="United States"/>
    <s v="United States"/>
    <n v="1"/>
    <d v="2018-03-15T00:00:00"/>
    <n v="1999"/>
    <x v="1"/>
    <s v="1 Season"/>
    <n v="1"/>
    <s v=""/>
    <m/>
    <n v="1"/>
    <s v="TV Comedies, TV Sci-Fi &amp; Fantasy"/>
    <s v="TV Comedies"/>
    <s v="TV Comedies, TV Sci-Fi &amp; Fantasy"/>
    <n v="2"/>
  </r>
  <r>
    <n v="7569"/>
    <s v="s7569"/>
    <x v="1"/>
    <s v="Nature: Animals With Cameras"/>
    <m/>
    <s v="Gordon Buchanan"/>
    <n v="1"/>
    <s v="United Kingdom"/>
    <s v="United Kingdom, United States"/>
    <n v="2"/>
    <d v="2018-10-01T00:00:00"/>
    <n v="2018"/>
    <x v="6"/>
    <s v="1 Season"/>
    <n v="1"/>
    <s v=""/>
    <m/>
    <n v="1"/>
    <s v="Docuseries, Science &amp; Nature TV"/>
    <s v="Docuseries"/>
    <s v="Docuseries, Science &amp; Nature TV"/>
    <n v="2"/>
  </r>
  <r>
    <n v="7570"/>
    <s v="s7570"/>
    <x v="1"/>
    <s v="NATURE: Natural Born Hustlers"/>
    <m/>
    <s v="Kevin Draine"/>
    <n v="1"/>
    <s v="United States"/>
    <s v="United States"/>
    <n v="1"/>
    <d v="2017-03-01T00:00:00"/>
    <n v="2016"/>
    <x v="4"/>
    <s v="1 Season"/>
    <n v="1"/>
    <s v=""/>
    <m/>
    <n v="1"/>
    <s v="Docuseries, Science &amp; Nature TV"/>
    <s v="Docuseries"/>
    <s v="Docuseries, Science &amp; Nature TV"/>
    <n v="2"/>
  </r>
  <r>
    <n v="7572"/>
    <s v="s7572"/>
    <x v="1"/>
    <s v="Nature's Great Events (2009)"/>
    <m/>
    <s v="David Attenborough"/>
    <n v="1"/>
    <s v="United States"/>
    <s v="United States, United Kingdom"/>
    <n v="2"/>
    <d v="2015-10-10T00:00:00"/>
    <n v="2009"/>
    <x v="6"/>
    <s v="1 Season"/>
    <n v="1"/>
    <s v=""/>
    <m/>
    <n v="1"/>
    <s v="British TV Shows, Docuseries, Science &amp; Nature TV"/>
    <s v="British TV Shows"/>
    <s v="British TV Shows, Docuseries, Science &amp; Nature TV"/>
    <n v="3"/>
  </r>
  <r>
    <n v="7573"/>
    <s v="s7573"/>
    <x v="1"/>
    <s v="Nature's Great Events: Diaries"/>
    <m/>
    <s v="David Attenborough"/>
    <n v="1"/>
    <s v="United States"/>
    <s v="United States, United Kingdom"/>
    <n v="2"/>
    <d v="2015-04-22T00:00:00"/>
    <n v="2009"/>
    <x v="6"/>
    <s v="1 Season"/>
    <n v="1"/>
    <s v=""/>
    <m/>
    <n v="1"/>
    <s v="British TV Shows, Docuseries, Science &amp; Nature TV"/>
    <s v="British TV Shows"/>
    <s v="British TV Shows, Docuseries, Science &amp; Nature TV"/>
    <n v="3"/>
  </r>
  <r>
    <n v="7574"/>
    <s v="s7574"/>
    <x v="1"/>
    <s v="Nature's Great Race"/>
    <m/>
    <s v="Liz Bonnin"/>
    <n v="1"/>
    <s v="United Kingdom"/>
    <s v="United Kingdom"/>
    <n v="1"/>
    <d v="2017-10-01T00:00:00"/>
    <n v="2016"/>
    <x v="6"/>
    <s v="1 Season"/>
    <n v="1"/>
    <s v=""/>
    <m/>
    <n v="1"/>
    <s v="British TV Shows, Docuseries, Science &amp; Nature TV"/>
    <s v="British TV Shows"/>
    <s v="British TV Shows, Docuseries, Science &amp; Nature TV"/>
    <n v="3"/>
  </r>
  <r>
    <n v="7575"/>
    <s v="s7575"/>
    <x v="1"/>
    <s v="Nature's Weirdest Events"/>
    <m/>
    <s v="Chris Packham"/>
    <n v="1"/>
    <s v="United Kingdom"/>
    <s v="United Kingdom"/>
    <n v="1"/>
    <d v="2019-09-01T00:00:00"/>
    <n v="2015"/>
    <x v="6"/>
    <s v="3 Season"/>
    <n v="3"/>
    <s v=""/>
    <m/>
    <n v="3"/>
    <s v="British TV Shows, Docuseries, Science &amp; Nature TV"/>
    <s v="British TV Shows"/>
    <s v="British TV Shows, Docuseries, Science &amp; Nature TV"/>
    <n v="3"/>
  </r>
  <r>
    <n v="7577"/>
    <s v="s7577"/>
    <x v="1"/>
    <s v="Nazi Mega Weapons"/>
    <m/>
    <m/>
    <n v="0"/>
    <s v="United States"/>
    <s v="United States"/>
    <n v="1"/>
    <d v="2017-03-01T00:00:00"/>
    <n v="2016"/>
    <x v="6"/>
    <s v="3 Season"/>
    <n v="3"/>
    <s v=""/>
    <m/>
    <n v="3"/>
    <s v="Docuseries"/>
    <s v="Docuseries"/>
    <s v="Docuseries"/>
    <n v="1"/>
  </r>
  <r>
    <n v="7587"/>
    <s v="s7587"/>
    <x v="1"/>
    <s v="Nightmare Tenants, Slum Landlords"/>
    <m/>
    <s v="Wendi Peters"/>
    <n v="1"/>
    <m/>
    <m/>
    <n v="0"/>
    <d v="2019-07-12T00:00:00"/>
    <n v="2016"/>
    <x v="5"/>
    <s v="2 Season"/>
    <n v="2"/>
    <s v=""/>
    <m/>
    <n v="2"/>
    <s v="British TV Shows, International TV Shows, Reality TV"/>
    <s v="British TV Shows"/>
    <s v="British TV Shows, International TV Shows, Reality TV"/>
    <n v="3"/>
  </r>
  <r>
    <n v="7589"/>
    <s v="s7589"/>
    <x v="1"/>
    <s v="Ninja Hattori"/>
    <m/>
    <s v="Junko Hori, Masako Sugaya, Yuko Mita, Kaneta Kimotsuki, Kenichi Ogata, Eiko Yamada, Yuzuru Fujimoto, Yuri Nashiwa, Runa Akiyama, Issei Futamata"/>
    <n v="10"/>
    <s v="Japan"/>
    <s v="Japan"/>
    <n v="1"/>
    <d v="2018-12-23T00:00:00"/>
    <n v="1981"/>
    <x v="8"/>
    <s v="1 Season"/>
    <n v="1"/>
    <s v=""/>
    <m/>
    <n v="1"/>
    <s v="Anime Series, Kids' TV"/>
    <s v="Anime Series"/>
    <s v="Anime Series, Kids' TV"/>
    <n v="2"/>
  </r>
  <r>
    <n v="7590"/>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n v="16"/>
    <s v="Canada"/>
    <s v="Canada, United States"/>
    <n v="2"/>
    <d v="2016-01-01T00:00:00"/>
    <n v="1997"/>
    <x v="4"/>
    <s v="1 Season"/>
    <n v="1"/>
    <s v=""/>
    <m/>
    <n v="1"/>
    <s v="Kids' TV, TV Comedies"/>
    <s v="Kids' TV"/>
    <s v="Kids' TV, TV Comedies"/>
    <n v="2"/>
  </r>
  <r>
    <n v="7594"/>
    <s v="s7594"/>
    <x v="1"/>
    <s v="Nobel"/>
    <m/>
    <s v="Aksel Hennie, Tuva Novotny, Anders Danielsen Lie, Mads Sj√∏g√•rd Pettersen, Danica Curcic, Christian Rubeck, Odd Magnus Williamson, Mattis Herman Nyquist, Hallvard Holmen, Atheer Adel, Mohammad-Ali Behboudi, Ayesha Wolasmal, Ramin Yazdani, Rolf Kristian Larsen, Dennis Storh√∏i"/>
    <n v="15"/>
    <s v="Norway"/>
    <s v="Norway"/>
    <n v="1"/>
    <d v="2016-12-10T00:00:00"/>
    <n v="2016"/>
    <x v="12"/>
    <s v="1 Season"/>
    <n v="1"/>
    <s v=""/>
    <m/>
    <n v="1"/>
    <s v="International TV Shows, TV Dramas, TV Thrillers"/>
    <s v="International TV Shows"/>
    <s v="International TV Shows, TV Dramas, TV Thrillers"/>
    <n v="3"/>
  </r>
  <r>
    <n v="7598"/>
    <s v="s7598"/>
    <x v="1"/>
    <s v="North &amp; South"/>
    <m/>
    <s v="Daniela Denby-Ashe, Richard Armitage, Tim Pigott-Smith, Sin√©ad Cusack, Lesley Manville, Brendan Coyle, Anna Maxwell Martin, Jo Joyner, Pauline Quirke, Kay Lyon"/>
    <n v="10"/>
    <s v="United Kingdom"/>
    <s v="United Kingdom"/>
    <n v="1"/>
    <d v="2017-03-31T00:00:00"/>
    <n v="2004"/>
    <x v="11"/>
    <s v="1 Season"/>
    <n v="1"/>
    <s v=""/>
    <m/>
    <n v="1"/>
    <s v="British TV Shows, Romantic TV Shows, TV Dramas"/>
    <s v="British TV Shows"/>
    <s v="British TV Shows, Romantic TV Shows, TV Dramas"/>
    <n v="3"/>
  </r>
  <r>
    <n v="7624"/>
    <s v="s7624"/>
    <x v="1"/>
    <s v="NSU German History X"/>
    <m/>
    <s v="Anna Maria M√ºhe, Albrecht Schuch, Sebastian Urzendowsky, Almila Bagriacik, Tom Schilling, Andr√© Hennicke, Florian Lukas, Liv Lisa Fries, Sylvester Groth, Florian Stetter, Nina Gummich, Jonas Leonhardi, Ben M√ºnchow, Maximilian Jaenisch"/>
    <n v="14"/>
    <s v="Germany"/>
    <s v="Germany"/>
    <n v="1"/>
    <d v="2016-07-07T00:00:00"/>
    <n v="2016"/>
    <x v="5"/>
    <s v="1 Season"/>
    <n v="1"/>
    <s v=""/>
    <m/>
    <n v="1"/>
    <s v="Crime TV Shows, International TV Shows, TV Dramas"/>
    <s v="Crime TV Shows"/>
    <s v="Crime TV Shows, International TV Shows, TV Dramas"/>
    <n v="3"/>
  </r>
  <r>
    <n v="7625"/>
    <s v="s7625"/>
    <x v="1"/>
    <s v="Nuestra Lucha Libre"/>
    <m/>
    <m/>
    <n v="0"/>
    <m/>
    <m/>
    <n v="0"/>
    <d v="2018-08-15T00:00:00"/>
    <n v="2018"/>
    <x v="5"/>
    <s v="1 Season"/>
    <n v="1"/>
    <s v=""/>
    <m/>
    <n v="1"/>
    <s v="Docuseries, International TV Shows, Spanish-Language TV Shows"/>
    <s v="Docuseries"/>
    <s v="Docuseries, International TV Shows, Spanish-Language TV Shows"/>
    <n v="3"/>
  </r>
  <r>
    <n v="7628"/>
    <s v="s7628"/>
    <x v="1"/>
    <s v="Nura: Rise of the Yokai Clan: Demon Capital"/>
    <m/>
    <s v="Jun Fukuyama, Darrel Guilbeau, Eri Kitamura, Grant George, Yui Horie, Cassandra Lee, Hiroki Yasumoto, Kyle Hebert"/>
    <n v="8"/>
    <s v="Japan"/>
    <s v="Japan"/>
    <n v="1"/>
    <d v="2016-12-01T00:00:00"/>
    <n v="2011"/>
    <x v="5"/>
    <s v="1 Season"/>
    <n v="1"/>
    <s v=""/>
    <m/>
    <n v="1"/>
    <s v="Anime Series, Crime TV Shows"/>
    <s v="Anime Series"/>
    <s v="Anime Series, Crime TV Shows"/>
    <n v="2"/>
  </r>
  <r>
    <n v="7629"/>
    <s v="s7629"/>
    <x v="1"/>
    <s v="Nurse Jackie"/>
    <m/>
    <s v="Edie Falco, Merritt Wever, Paul Schulze, Peter Facinelli, Stephen Wallem, Eve Best, Dominic Fumusa, Ruby Jerins, Anna Deavere Smith"/>
    <n v="9"/>
    <s v="United States"/>
    <s v="United States"/>
    <n v="1"/>
    <d v="2015-12-31T00:00:00"/>
    <n v="2015"/>
    <x v="5"/>
    <s v="7 Season"/>
    <n v="7"/>
    <s v=""/>
    <m/>
    <n v="7"/>
    <s v="TV Comedies, TV Dramas"/>
    <s v="TV Comedies"/>
    <s v="TV Comedies, TV Dramas"/>
    <n v="2"/>
  </r>
  <r>
    <n v="7630"/>
    <s v="s7630"/>
    <x v="1"/>
    <s v="Nurses Who Kill"/>
    <m/>
    <m/>
    <n v="0"/>
    <s v="United Kingdom"/>
    <s v="United Kingdom"/>
    <n v="1"/>
    <d v="2017-08-01T00:00:00"/>
    <n v="2016"/>
    <x v="1"/>
    <s v="1 Season"/>
    <n v="1"/>
    <s v=""/>
    <m/>
    <n v="1"/>
    <s v="British TV Shows, Crime TV Shows, Docuseries"/>
    <s v="British TV Shows"/>
    <s v="British TV Shows, Crime TV Shows, Docuseries"/>
    <n v="3"/>
  </r>
  <r>
    <n v="7633"/>
    <s v="s7633"/>
    <x v="1"/>
    <s v="O-Negative, Love Can‚Äôt Be Designed"/>
    <m/>
    <s v="Jirayu La-ongmanee, Thanapob Leeratanakajorn, Violette Wautier, Supassra Thanachat, Arachaporn Pokinpakorn"/>
    <n v="5"/>
    <m/>
    <m/>
    <n v="0"/>
    <d v="2018-04-13T00:00:00"/>
    <n v="2016"/>
    <x v="5"/>
    <s v="1 Season"/>
    <n v="1"/>
    <s v=""/>
    <m/>
    <n v="1"/>
    <s v="International TV Shows, Romantic TV Shows, TV Dramas"/>
    <s v="International TV Shows"/>
    <s v="International TV Shows, Romantic TV Shows, TV Dramas"/>
    <n v="3"/>
  </r>
  <r>
    <n v="7641"/>
    <s v="s7641"/>
    <x v="1"/>
    <s v="OCTB"/>
    <m/>
    <s v="Jordan Chan, Justin Cheung, Kwok-Kwan Chan, Sam Lee, Alan Kuo, Ken Wong, Samuel Pang, Rose Chan, Hugo Ng, Ng Man-Tat, Chen Yating, Michael Wai-Man Chan, Philip Chan, Ben Ng"/>
    <n v="14"/>
    <s v="Hong Kong"/>
    <s v="Hong Kong"/>
    <n v="1"/>
    <d v="2018-02-05T00:00:00"/>
    <n v="2017"/>
    <x v="1"/>
    <s v="1 Season"/>
    <n v="1"/>
    <s v=""/>
    <m/>
    <n v="1"/>
    <s v="Crime TV Shows, International TV Shows, TV Dramas"/>
    <s v="Crime TV Shows"/>
    <s v="Crime TV Shows, International TV Shows, TV Dramas"/>
    <n v="3"/>
  </r>
  <r>
    <n v="7647"/>
    <s v="s7647"/>
    <x v="1"/>
    <s v="Oh No! It's an Alien Invasion"/>
    <m/>
    <s v="Al Mukadam, Dan Chameroy, Se√°n Cullen, Stacey DePass, Barbara Mamabolo, Robert Tinkler, Ryan Cooley, Brianna Daguanno"/>
    <n v="8"/>
    <s v="Canada"/>
    <s v="Canada"/>
    <n v="1"/>
    <d v="2015-05-31T00:00:00"/>
    <n v="2014"/>
    <x v="10"/>
    <s v="2 Season"/>
    <n v="2"/>
    <s v=""/>
    <m/>
    <n v="2"/>
    <s v="Kids' TV, TV Action &amp; Adventure, TV Sci-Fi &amp; Fantasy"/>
    <s v="Kids' TV"/>
    <s v="Kids' TV, TV Action &amp; Adventure, TV Sci-Fi &amp; Fantasy"/>
    <n v="3"/>
  </r>
  <r>
    <n v="7649"/>
    <s v="s7649"/>
    <x v="1"/>
    <s v="Oliver Stone's Untold History of the United States"/>
    <s v="Oliver Stone"/>
    <s v="Oliver Stone"/>
    <n v="1"/>
    <s v="United States"/>
    <s v="United States"/>
    <n v="1"/>
    <d v="2016-11-15T00:00:00"/>
    <n v="2013"/>
    <x v="6"/>
    <s v="1 Season"/>
    <n v="1"/>
    <s v=""/>
    <m/>
    <n v="1"/>
    <s v="Docuseries"/>
    <s v="Docuseries"/>
    <s v="Docuseries"/>
    <n v="1"/>
  </r>
  <r>
    <n v="7650"/>
    <s v="s7650"/>
    <x v="1"/>
    <s v="Ollie &amp; Moon"/>
    <m/>
    <s v="Mattea Conforti, Kobi Frumer"/>
    <n v="2"/>
    <s v="France"/>
    <s v="France"/>
    <n v="1"/>
    <d v="2018-03-28T00:00:00"/>
    <n v="2018"/>
    <x v="0"/>
    <s v="1 Season"/>
    <n v="1"/>
    <s v=""/>
    <m/>
    <n v="1"/>
    <s v="Kids' TV"/>
    <s v="Kids' TV"/>
    <s v="Kids' TV"/>
    <n v="1"/>
  </r>
  <r>
    <n v="7667"/>
    <s v="s7667"/>
    <x v="1"/>
    <s v="One Strange Rock"/>
    <m/>
    <s v="Will Smith"/>
    <n v="1"/>
    <s v="United States"/>
    <s v="United States"/>
    <n v="1"/>
    <d v="2019-02-02T00:00:00"/>
    <n v="2018"/>
    <x v="6"/>
    <s v="1 Season"/>
    <n v="1"/>
    <s v=""/>
    <m/>
    <n v="1"/>
    <s v="Docuseries, Science &amp; Nature TV"/>
    <s v="Docuseries"/>
    <s v="Docuseries, Science &amp; Nature TV"/>
    <n v="2"/>
  </r>
  <r>
    <n v="7672"/>
    <s v="s7672"/>
    <x v="1"/>
    <s v="Operation Gold Rush"/>
    <m/>
    <s v="Dan Snow, Felicity Ashton, Kevin Fong, Alisdair Simpson"/>
    <n v="4"/>
    <s v="United Kingdom"/>
    <s v="United Kingdom"/>
    <n v="1"/>
    <d v="2019-02-01T00:00:00"/>
    <n v="2016"/>
    <x v="1"/>
    <s v="1 Season"/>
    <n v="1"/>
    <s v=""/>
    <m/>
    <n v="1"/>
    <s v="British TV Shows, Reality TV"/>
    <s v="British TV Shows"/>
    <s v="British TV Shows, Reality TV"/>
    <n v="2"/>
  </r>
  <r>
    <n v="7675"/>
    <s v="s7675"/>
    <x v="1"/>
    <s v="Operation Ouch!"/>
    <m/>
    <s v="Chris van Tulleken, Xand van Tulleken"/>
    <n v="2"/>
    <s v="United Kingdom"/>
    <s v="United Kingdom"/>
    <n v="1"/>
    <d v="2020-08-01T00:00:00"/>
    <n v="2012"/>
    <x v="6"/>
    <s v="1 Season"/>
    <n v="1"/>
    <s v=""/>
    <m/>
    <n v="1"/>
    <s v="British TV Shows, Kids' TV, TV Comedies"/>
    <s v="British TV Shows"/>
    <s v="British TV Shows, Kids' TV, TV Comedies"/>
    <n v="3"/>
  </r>
  <r>
    <n v="7676"/>
    <s v="s7676"/>
    <x v="1"/>
    <s v="Operation Proposal"/>
    <m/>
    <s v="Seung-ho Yoo, Eun-bin Park, Kyung-pyo Go, Ye-won Kim, Hyun Jin Lee, Jin-joo Park"/>
    <n v="6"/>
    <s v="South Korea"/>
    <s v="South Korea"/>
    <n v="1"/>
    <d v="2016-07-01T00:00:00"/>
    <n v="2012"/>
    <x v="6"/>
    <s v="1 Season"/>
    <n v="1"/>
    <s v=""/>
    <m/>
    <n v="1"/>
    <s v="International TV Shows, Korean TV Shows, Romantic TV Shows"/>
    <s v="International TV Shows"/>
    <s v="International TV Shows, Korean TV Shows, Romantic TV Shows"/>
    <n v="3"/>
  </r>
  <r>
    <n v="7680"/>
    <s v="s7680"/>
    <x v="1"/>
    <s v="Origins Collection"/>
    <s v="Peter McDonnell"/>
    <m/>
    <n v="0"/>
    <s v="United States"/>
    <s v="United States"/>
    <n v="1"/>
    <d v="2018-07-20T00:00:00"/>
    <n v="2018"/>
    <x v="6"/>
    <s v="3 Season"/>
    <n v="3"/>
    <s v=""/>
    <m/>
    <n v="3"/>
    <s v="Docuseries"/>
    <s v="Docuseries"/>
    <s v="Docuseries"/>
    <n v="1"/>
  </r>
  <r>
    <n v="7690"/>
    <s v="s7690"/>
    <x v="1"/>
    <s v="P. King Duckling"/>
    <m/>
    <s v="Marc Thompson, Benjie Randall, Courtney Shaw"/>
    <n v="3"/>
    <s v="United States"/>
    <s v="United States"/>
    <n v="1"/>
    <d v="2017-11-07T00:00:00"/>
    <n v="2016"/>
    <x v="0"/>
    <s v="1 Season"/>
    <n v="1"/>
    <s v=""/>
    <m/>
    <n v="1"/>
    <s v="Kids' TV, TV Comedies"/>
    <s v="Kids' TV"/>
    <s v="Kids' TV, TV Comedies"/>
    <n v="2"/>
  </r>
  <r>
    <n v="7694"/>
    <s v="s7694"/>
    <x v="1"/>
    <s v="Pacific Heat"/>
    <m/>
    <s v="Rob Sitch, Santo Cilauro, Tom Gleisner, Rebecca Massey, Lucia Mastrantone"/>
    <n v="5"/>
    <s v="Australia"/>
    <s v="Australia"/>
    <n v="1"/>
    <d v="2016-12-02T00:00:00"/>
    <n v="2016"/>
    <x v="1"/>
    <s v="1 Season"/>
    <n v="1"/>
    <s v=""/>
    <m/>
    <n v="1"/>
    <s v="Crime TV Shows, TV Comedies"/>
    <s v="Crime TV Shows"/>
    <s v="Crime TV Shows, TV Comedies"/>
    <n v="2"/>
  </r>
  <r>
    <n v="7699"/>
    <s v="s7699"/>
    <x v="1"/>
    <s v="Pajanimals"/>
    <m/>
    <s v="John Kennedy, Victor Yerrid, Donna Kimball, Alice Dinnean, Paul Currie, Michael Winsor, Josh Elwell, Sarah Lyle"/>
    <n v="8"/>
    <s v="United States"/>
    <s v="United States"/>
    <n v="1"/>
    <d v="2020-03-31T00:00:00"/>
    <n v="2011"/>
    <x v="0"/>
    <s v="1 Season"/>
    <n v="1"/>
    <s v=""/>
    <m/>
    <n v="1"/>
    <s v="Kids' TV"/>
    <s v="Kids' TV"/>
    <s v="Kids' TV"/>
    <n v="1"/>
  </r>
  <r>
    <n v="7706"/>
    <s v="s7706"/>
    <x v="1"/>
    <s v="Paranormal Survivor"/>
    <m/>
    <m/>
    <n v="0"/>
    <s v="Canada"/>
    <s v="Canada"/>
    <n v="1"/>
    <d v="2017-08-04T00:00:00"/>
    <n v="2016"/>
    <x v="1"/>
    <s v="2 Season"/>
    <n v="2"/>
    <s v=""/>
    <m/>
    <n v="2"/>
    <s v="Docuseries"/>
    <s v="Docuseries"/>
    <s v="Docuseries"/>
    <n v="1"/>
  </r>
  <r>
    <n v="7710"/>
    <s v="s7710"/>
    <x v="1"/>
    <s v="Parks and Recreation"/>
    <m/>
    <s v="Amy Poehler, Rashida Jones, Aziz Ansari, Nick Offerman, Aubrey Plaza, Chris Pratt, Jim O'Heir, Retta, Adam Scott, Rob Lowe, Paul Schneider"/>
    <n v="11"/>
    <s v="United States"/>
    <s v="United States"/>
    <n v="1"/>
    <d v="2016-01-13T00:00:00"/>
    <n v="2015"/>
    <x v="1"/>
    <s v="7 Season"/>
    <n v="7"/>
    <s v=""/>
    <m/>
    <n v="7"/>
    <s v="TV Comedies"/>
    <s v="TV Comedies"/>
    <s v="TV Comedies"/>
    <n v="1"/>
  </r>
  <r>
    <n v="7711"/>
    <s v="s7711"/>
    <x v="1"/>
    <s v="Pasi√≥n de Gavilanes"/>
    <m/>
    <s v="Danna Garc√≠a, Mario Cimarro, Paola Rey, Jorge Cao, Juan Alfonso Baptista, Michel Brown, Gloria G√≥mez, Kristina Lilley, Natasha Klauss, Ana Luc√≠a Dom√≠nguez, Zharick Le√≥n, Lorena Meritano"/>
    <n v="12"/>
    <s v="Colombia"/>
    <s v="Colombia, United States"/>
    <n v="2"/>
    <d v="2017-05-04T00:00:00"/>
    <n v="2003"/>
    <x v="1"/>
    <s v="1 Season"/>
    <n v="1"/>
    <s v=""/>
    <m/>
    <n v="1"/>
    <s v="International TV Shows, Romantic TV Shows, Spanish-Language TV Shows"/>
    <s v="International TV Shows"/>
    <s v="International TV Shows, Romantic TV Shows, Spanish-Language TV Shows"/>
    <n v="3"/>
  </r>
  <r>
    <n v="7719"/>
    <s v="s7719"/>
    <x v="1"/>
    <s v="Pawn Stars"/>
    <m/>
    <s v="Corey Harrison, Richard Harrison, Rick Harrison, Austin &quot;Chumlee&quot; Russell"/>
    <n v="4"/>
    <s v="United States"/>
    <s v="United States"/>
    <n v="1"/>
    <d v="2019-09-15T00:00:00"/>
    <n v="2010"/>
    <x v="1"/>
    <s v="1 Season"/>
    <n v="1"/>
    <s v=""/>
    <m/>
    <n v="1"/>
    <s v="Reality TV"/>
    <s v="Reality TV"/>
    <s v="Reality TV"/>
    <n v="1"/>
  </r>
  <r>
    <n v="7722"/>
    <s v="s7722"/>
    <x v="1"/>
    <s v="Pee-wee's Playhouse"/>
    <m/>
    <s v="Paul Reubens"/>
    <n v="1"/>
    <s v="United States"/>
    <s v="United States"/>
    <n v="1"/>
    <d v="2014-12-18T00:00:00"/>
    <n v="1990"/>
    <x v="6"/>
    <s v="5 Season"/>
    <n v="5"/>
    <s v=""/>
    <m/>
    <n v="5"/>
    <s v="Classic &amp; Cult TV, Kids' TV, TV Comedies"/>
    <s v="Classic &amp; Cult TV"/>
    <s v="Classic &amp; Cult TV, Kids' TV, TV Comedies"/>
    <n v="3"/>
  </r>
  <r>
    <n v="7726"/>
    <s v="s7726"/>
    <x v="1"/>
    <s v="Penny Dreadful"/>
    <m/>
    <s v="Josh Hartnett, Eva Green, Timothy Dalton, Reeve Carney, Rory Kinnear, Billie Piper, Danny Sapani, Harry Treadaway"/>
    <n v="8"/>
    <s v="Ireland"/>
    <s v="Ireland, United Kingdom, United States"/>
    <n v="3"/>
    <d v="2016-09-17T00:00:00"/>
    <n v="2016"/>
    <x v="5"/>
    <s v="3 Season"/>
    <n v="3"/>
    <s v=""/>
    <m/>
    <n v="3"/>
    <s v="TV Dramas, TV Horror, TV Mysteries"/>
    <s v="TV Dramas"/>
    <s v="TV Dramas, TV Horror, TV Mysteries"/>
    <n v="3"/>
  </r>
  <r>
    <n v="7730"/>
    <s v="s7730"/>
    <x v="1"/>
    <s v="Person of Interest"/>
    <m/>
    <s v="Jim Caviezel, Michael Emerson, Taraji P. Henson, Kevin Chapman, Sarah Shahi, Amy Acker"/>
    <n v="6"/>
    <s v="United States"/>
    <s v="United States"/>
    <n v="1"/>
    <d v="2016-09-22T00:00:00"/>
    <n v="2016"/>
    <x v="1"/>
    <s v="5 Season"/>
    <n v="5"/>
    <s v=""/>
    <m/>
    <n v="5"/>
    <s v="Crime TV Shows, TV Action &amp; Adventure, TV Dramas"/>
    <s v="Crime TV Shows"/>
    <s v="Crime TV Shows, TV Action &amp; Adventure, TV Dramas"/>
    <n v="3"/>
  </r>
  <r>
    <n v="7744"/>
    <s v="s7744"/>
    <x v="1"/>
    <s v="Pioneers of African-American Cinema"/>
    <s v="Oscar Micheaux, Spencer Williams, Richard E. Norman, Richard Maurice"/>
    <m/>
    <n v="0"/>
    <s v="United States"/>
    <s v="United States"/>
    <n v="1"/>
    <d v="2017-02-01T00:00:00"/>
    <n v="1946"/>
    <x v="1"/>
    <s v="1 Season"/>
    <n v="1"/>
    <s v=""/>
    <m/>
    <n v="1"/>
    <s v="TV Shows"/>
    <s v="TV Shows"/>
    <s v="TV Shows"/>
    <n v="1"/>
  </r>
  <r>
    <n v="7748"/>
    <s v="s7748"/>
    <x v="1"/>
    <s v="Planet Earth II"/>
    <m/>
    <s v="David Attenborough"/>
    <n v="1"/>
    <s v="United Kingdom"/>
    <s v="United Kingdom"/>
    <n v="1"/>
    <d v="2017-12-25T00:00:00"/>
    <n v="2016"/>
    <x v="4"/>
    <s v="1 Season"/>
    <n v="1"/>
    <s v=""/>
    <m/>
    <n v="1"/>
    <s v="British TV Shows, Docuseries, Science &amp; Nature TV"/>
    <s v="British TV Shows"/>
    <s v="British TV Shows, Docuseries, Science &amp; Nature TV"/>
    <n v="3"/>
  </r>
  <r>
    <n v="7749"/>
    <s v="s7749"/>
    <x v="1"/>
    <s v="Planet Earth: The Complete Collection"/>
    <s v="Alastair Fothergill"/>
    <s v="David Attenborough"/>
    <n v="1"/>
    <s v="United Kingdom"/>
    <s v="United Kingdom"/>
    <n v="1"/>
    <d v="2015-04-22T00:00:00"/>
    <n v="2006"/>
    <x v="6"/>
    <s v="1 Season"/>
    <n v="1"/>
    <s v=""/>
    <m/>
    <n v="1"/>
    <s v="British TV Shows, Docuseries, International TV Shows"/>
    <s v="British TV Shows"/>
    <s v="British TV Shows, Docuseries, International TV Shows"/>
    <n v="3"/>
  </r>
  <r>
    <n v="7757"/>
    <s v="s7757"/>
    <x v="1"/>
    <s v="Portlandia"/>
    <m/>
    <s v="Fred Armisen, Carrie Brownstein"/>
    <n v="2"/>
    <s v="United States"/>
    <s v="United States"/>
    <n v="1"/>
    <d v="2019-09-25T00:00:00"/>
    <n v="2018"/>
    <x v="1"/>
    <s v="8 Season"/>
    <n v="8"/>
    <s v=""/>
    <m/>
    <n v="8"/>
    <s v="TV Comedies"/>
    <s v="TV Comedies"/>
    <s v="TV Comedies"/>
    <n v="1"/>
  </r>
  <r>
    <n v="7760"/>
    <s v="s7760"/>
    <x v="1"/>
    <s v="Powder"/>
    <m/>
    <s v="Manish Chaudhary, Pankaj Tripathi, Geetika Tyagi, Rahul Bagga"/>
    <n v="4"/>
    <s v="India"/>
    <s v="India"/>
    <n v="1"/>
    <d v="2018-02-15T00:00:00"/>
    <n v="2010"/>
    <x v="1"/>
    <s v="1 Season"/>
    <n v="1"/>
    <s v=""/>
    <m/>
    <n v="1"/>
    <s v="Crime TV Shows, International TV Shows, TV Dramas"/>
    <s v="Crime TV Shows"/>
    <s v="Crime TV Shows, International TV Shows, TV Dramas"/>
    <n v="3"/>
  </r>
  <r>
    <n v="7761"/>
    <s v="s7761"/>
    <x v="1"/>
    <s v="Power Battle Watch Car"/>
    <m/>
    <s v="Sang-hyun Um, Tae-yeol Jeon, Yeong-wung Jeong, Hye-won Jeong, Yong-woo Shin, Jin-hong Bae, Do-hyeong Nam, Min-kyu Lee"/>
    <n v="8"/>
    <m/>
    <m/>
    <n v="0"/>
    <d v="2017-06-01T00:00:00"/>
    <n v="2016"/>
    <x v="8"/>
    <s v="1 Season"/>
    <n v="1"/>
    <s v=""/>
    <m/>
    <n v="1"/>
    <s v="Kids' TV, Korean TV Shows"/>
    <s v="Kids' TV"/>
    <s v="Kids' TV, Korean TV Shows"/>
    <n v="2"/>
  </r>
  <r>
    <n v="7762"/>
    <s v="s7762"/>
    <x v="1"/>
    <s v="Power Rangers Dino Charge"/>
    <m/>
    <s v="Brennan Mejia, Camille Hyde, Yoshi Sudarso, Michael Taber, James Davies, Claire Blackwelder"/>
    <n v="6"/>
    <s v="United States"/>
    <s v="United States"/>
    <n v="1"/>
    <d v="2015-12-02T00:00:00"/>
    <n v="2015"/>
    <x v="8"/>
    <s v="1 Season"/>
    <n v="1"/>
    <s v=""/>
    <m/>
    <n v="1"/>
    <s v="Kids' TV"/>
    <s v="Kids' TV"/>
    <s v="Kids' TV"/>
    <n v="1"/>
  </r>
  <r>
    <n v="7763"/>
    <s v="s7763"/>
    <x v="1"/>
    <s v="Power Rangers Dino Super Charge"/>
    <m/>
    <s v="Brennan Mejia, Camille Hyde, Yoshi Sudarso, Michael Taber, James Davies, Claire Blackwelder"/>
    <n v="6"/>
    <m/>
    <m/>
    <n v="0"/>
    <d v="2016-10-15T00:00:00"/>
    <n v="2016"/>
    <x v="8"/>
    <s v="1 Season"/>
    <n v="1"/>
    <s v=""/>
    <m/>
    <n v="1"/>
    <s v="Kids' TV"/>
    <s v="Kids' TV"/>
    <s v="Kids' TV"/>
    <n v="1"/>
  </r>
  <r>
    <n v="7764"/>
    <s v="s7764"/>
    <x v="1"/>
    <s v="Power Rangers Dino Thunder"/>
    <m/>
    <s v="James Napier, Kevin Duhaney, Emma Lahana, Jason David Frank, Jeffrey Parazzo, Katrina Devine, Tom Hern, Miriama Smith, Latham Gaines, James Gaylyn"/>
    <n v="10"/>
    <s v="United States"/>
    <s v="United States"/>
    <n v="1"/>
    <d v="2016-01-01T00:00:00"/>
    <n v="2004"/>
    <x v="8"/>
    <s v="1 Season"/>
    <n v="1"/>
    <s v=""/>
    <m/>
    <n v="1"/>
    <s v="Kids' TV"/>
    <s v="Kids' TV"/>
    <s v="Kids' TV"/>
    <n v="1"/>
  </r>
  <r>
    <n v="7765"/>
    <s v="s7765"/>
    <x v="1"/>
    <s v="Power Rangers in Space"/>
    <m/>
    <s v="Tracy Lynn Cruz, Patricia Ja Lee, Christopher Khayman Lee, Justin Nimmo, Roger Velasco, Selwyn Ward, Melody Perkins, Paul Schrier, Jason Narvy, Mioko Fujiwara, Soichiro Hoshi, Yuji Kishimoto, Sanae Kobayashi, Tsuyoshi Takishita, Lex Lang"/>
    <n v="15"/>
    <s v="United States"/>
    <s v="United States, France, Japan"/>
    <n v="3"/>
    <d v="2016-01-01T00:00:00"/>
    <n v="1998"/>
    <x v="8"/>
    <s v="1 Season"/>
    <n v="1"/>
    <s v=""/>
    <m/>
    <n v="1"/>
    <s v="Kids' TV"/>
    <s v="Kids' TV"/>
    <s v="Kids' TV"/>
    <n v="1"/>
  </r>
  <r>
    <n v="7766"/>
    <s v="s7766"/>
    <x v="1"/>
    <s v="Power Rangers Jungle Fury"/>
    <m/>
    <s v="Jason Smith, Aljin Abella, Anna Hutchison, David de Lautour, Nikolai Nikolaeff, Sarah Thomson, Bede Skinner, Holly Shanahan, Kelson Henderson, Richard Simpson, Cameron Rhodes, Elisabeth Easther, Mark Wright, Derek Judge"/>
    <n v="14"/>
    <s v="United States"/>
    <s v="United States"/>
    <n v="1"/>
    <d v="2016-01-01T00:00:00"/>
    <n v="2008"/>
    <x v="8"/>
    <s v="1 Season"/>
    <n v="1"/>
    <s v=""/>
    <m/>
    <n v="1"/>
    <s v="Kids' TV"/>
    <s v="Kids' TV"/>
    <s v="Kids' TV"/>
    <n v="1"/>
  </r>
  <r>
    <n v="7767"/>
    <s v="s7767"/>
    <x v="1"/>
    <s v="Power Rangers Lightspeed Rescue"/>
    <m/>
    <s v="Michael Chaturantabut, Sean CW Johnson, Alison MacInnis, Keith Robinson, Sasha Craig, Monica Louwerens, Rhett Fisher, Ron Rogg√©, Jennifer L. Yen, Kim Strauss"/>
    <n v="10"/>
    <s v="France"/>
    <s v="France, Japan, United States"/>
    <n v="3"/>
    <d v="2016-01-01T00:00:00"/>
    <n v="2000"/>
    <x v="8"/>
    <s v="1 Season"/>
    <n v="1"/>
    <s v=""/>
    <m/>
    <n v="1"/>
    <s v="Kids' TV"/>
    <s v="Kids' TV"/>
    <s v="Kids' TV"/>
    <n v="1"/>
  </r>
  <r>
    <n v="7768"/>
    <s v="s7768"/>
    <x v="1"/>
    <s v="Power Rangers Lost Galaxy"/>
    <m/>
    <s v="Archie Kao, Reggie Rolle, Danny Slavin, Valerie Vernon, Cerina Vincent, Russell Lawrence, Amy Miller, Melody Perkins, Kazuki Maehara, Eri Tanaka, Terence J. Rotolo, Hiroshi Tsuchida, Tom Whyte, Bob Papenbrook, Mari Maruta"/>
    <n v="15"/>
    <s v="United States"/>
    <s v="United States, France, Japan"/>
    <n v="3"/>
    <d v="2016-01-01T00:00:00"/>
    <n v="1999"/>
    <x v="8"/>
    <s v="1 Season"/>
    <n v="1"/>
    <s v=""/>
    <m/>
    <n v="1"/>
    <s v="Kids' TV"/>
    <s v="Kids' TV"/>
    <s v="Kids' TV"/>
    <n v="1"/>
  </r>
  <r>
    <n v="7769"/>
    <s v="s7769"/>
    <x v="1"/>
    <s v="Power Rangers Mystic Force"/>
    <m/>
    <s v="Firass Dirani, Angie Diaz, Richard Brancatisano, Melanie Vallejo, Nic Sampson, John Tui, Peta Rutter, Antonia Prebble, Barnie Duncan, Kelson Henderson, Donogh Rees, Geoff Dolan, Holly Shanahan"/>
    <n v="13"/>
    <s v="United States"/>
    <s v="United States"/>
    <n v="1"/>
    <d v="2016-01-01T00:00:00"/>
    <n v="2006"/>
    <x v="8"/>
    <s v="1 Season"/>
    <n v="1"/>
    <s v=""/>
    <m/>
    <n v="1"/>
    <s v="Kids' TV"/>
    <s v="Kids' TV"/>
    <s v="Kids' TV"/>
    <n v="1"/>
  </r>
  <r>
    <n v="7770"/>
    <s v="s7770"/>
    <x v="1"/>
    <s v="Power Rangers Ninja Storm"/>
    <m/>
    <s v="Pua Magasiva, Sally Martin, Glenn McMillan, Adam Tuominen, Jorgito Vargas Jr., Jason Chan, Katrina Browne, Katrina Devine, Grant McFarland, Peter Rowley, Megan Nicol, Bruce Hopkins"/>
    <n v="12"/>
    <s v="United States"/>
    <s v="United States, New Zealand"/>
    <n v="2"/>
    <d v="2016-01-01T00:00:00"/>
    <n v="2003"/>
    <x v="8"/>
    <s v="1 Season"/>
    <n v="1"/>
    <s v=""/>
    <m/>
    <n v="1"/>
    <s v="Kids' TV"/>
    <s v="Kids' TV"/>
    <s v="Kids' TV"/>
    <n v="1"/>
  </r>
  <r>
    <n v="7771"/>
    <s v="s7771"/>
    <x v="1"/>
    <s v="Power Rangers Operation Overdrive"/>
    <m/>
    <s v="James Maclurcan, Caitlin Murphy, Samuell Benta, Rhoda Montemayor, Gareth Yuen, Dwayne Cameron, Rod Lousich, David Weatherley, Kelson Henderson, Gerald Urquhart, Ria Vandervis, Mark Ferguson"/>
    <n v="12"/>
    <s v="United States"/>
    <s v="United States, New Zealand, Japan"/>
    <n v="3"/>
    <d v="2016-01-01T00:00:00"/>
    <n v="2007"/>
    <x v="8"/>
    <s v="1 Season"/>
    <n v="1"/>
    <s v=""/>
    <m/>
    <n v="1"/>
    <s v="Kids' TV"/>
    <s v="Kids' TV"/>
    <s v="Kids' TV"/>
    <n v="1"/>
  </r>
  <r>
    <n v="7772"/>
    <s v="s7772"/>
    <x v="1"/>
    <s v="Power Rangers RPM"/>
    <m/>
    <s v="Eka Darville, Ari Boyland, Rose McIver, Milo Cawthorne, Daniel Ewing, Mike Ginn, Li Ming Hu, Olivia Tennet, James Gaylyn, Adelaide Kane, Andrew Laing, Charlie McDermott, Mark Mitchinson"/>
    <n v="13"/>
    <s v="United States"/>
    <s v="United States"/>
    <n v="1"/>
    <d v="2016-01-01T00:00:00"/>
    <n v="2009"/>
    <x v="8"/>
    <s v="1 Season"/>
    <n v="1"/>
    <s v=""/>
    <m/>
    <n v="1"/>
    <s v="Kids' TV"/>
    <s v="Kids' TV"/>
    <s v="Kids' TV"/>
    <n v="1"/>
  </r>
  <r>
    <n v="7773"/>
    <s v="s7773"/>
    <x v="1"/>
    <s v="Power Rangers S.P.D."/>
    <m/>
    <s v="Brandon Jay McLaren, Chris Violette, Matt Austin, Monica May, Alycia Purrott, John Tui, Rene Naufahu, Michelle Langstone, Barnie Duncan, Kelson Henderson, Jim McLarty, Olivia James-Baird, Josephine Davison, Derek Judge, James Gaylyn"/>
    <n v="15"/>
    <s v="United States"/>
    <s v="United States, New Zealand"/>
    <n v="2"/>
    <d v="2016-01-01T00:00:00"/>
    <n v="2005"/>
    <x v="8"/>
    <s v="1 Season"/>
    <n v="1"/>
    <s v=""/>
    <m/>
    <n v="1"/>
    <s v="Kids' TV"/>
    <s v="Kids' TV"/>
    <s v="Kids' TV"/>
    <n v="1"/>
  </r>
  <r>
    <n v="7774"/>
    <s v="s7774"/>
    <x v="1"/>
    <s v="Power Rangers Samurai"/>
    <m/>
    <s v="Alex Heartman, Erika Fong, Hector David Jr., Najee De-Tiege, Brittany Anne Pirtle, Rene Naufahu, Jeff Szusterman, Felix Ryan, Paul Schrier"/>
    <n v="9"/>
    <s v="United States"/>
    <s v="United States"/>
    <n v="1"/>
    <d v="2016-01-01T00:00:00"/>
    <n v="2011"/>
    <x v="8"/>
    <s v="1 Season"/>
    <n v="1"/>
    <s v=""/>
    <m/>
    <n v="1"/>
    <s v="Kids' TV"/>
    <s v="Kids' TV"/>
    <s v="Kids' TV"/>
    <n v="1"/>
  </r>
  <r>
    <n v="7778"/>
    <s v="s7778"/>
    <x v="1"/>
    <s v="Power Rangers Super Megaforce"/>
    <m/>
    <s v="Andrew M. Gray, Ciara Hanna, John Mark Loudermilk, Christina Masterson, Azim Rizk, Geoff Dolan, Shailesh Prajapati, Ian Harcourt, Estevez Gillespie, Jason Hood"/>
    <n v="10"/>
    <m/>
    <m/>
    <n v="0"/>
    <d v="2016-01-01T00:00:00"/>
    <n v="2014"/>
    <x v="8"/>
    <s v="1 Season"/>
    <n v="1"/>
    <s v=""/>
    <m/>
    <n v="1"/>
    <s v="Kids' TV"/>
    <s v="Kids' TV"/>
    <s v="Kids' TV"/>
    <n v="1"/>
  </r>
  <r>
    <n v="7780"/>
    <s v="s7780"/>
    <x v="1"/>
    <s v="Power Rangers Super Samurai"/>
    <m/>
    <s v="Alex Heartman, Erika Fong, Hector David Jr., Najee De-Tiege, Brittany Anne Pirtle, Steven Skyler, Rene Naufahu, Felix Ryan, Paul Schrier, Jeff Szusterman, Kate Elliott, Ricardo Medina Jr., Derek Judge, Stig Alred"/>
    <n v="14"/>
    <m/>
    <m/>
    <n v="0"/>
    <d v="2016-01-01T00:00:00"/>
    <n v="2012"/>
    <x v="8"/>
    <s v="1 Season"/>
    <n v="1"/>
    <s v=""/>
    <m/>
    <n v="1"/>
    <s v="Kids' TV"/>
    <s v="Kids' TV"/>
    <s v="Kids' TV"/>
    <n v="1"/>
  </r>
  <r>
    <n v="7783"/>
    <s v="s7783"/>
    <x v="1"/>
    <s v="Power Rangers Time Force"/>
    <m/>
    <s v="Jason Faunt, Erin Cahill, Kevin Kleinberg, Deborah Estelle Phillips, Michael Copon, Daniel Southworth, Vernon Wells, Kate Sheldon, Edward Lawrence Albert, Brianne Siddall, Terence J. Rotolo, Eddie Frierson"/>
    <n v="12"/>
    <s v="United States"/>
    <s v="United States"/>
    <n v="1"/>
    <d v="2016-01-01T00:00:00"/>
    <n v="2001"/>
    <x v="8"/>
    <s v="1 Season"/>
    <n v="1"/>
    <s v=""/>
    <m/>
    <n v="1"/>
    <s v="Kids' TV"/>
    <s v="Kids' TV"/>
    <s v="Kids' TV"/>
    <n v="1"/>
  </r>
  <r>
    <n v="7784"/>
    <s v="s7784"/>
    <x v="1"/>
    <s v="Power Rangers Turbo"/>
    <m/>
    <s v="Johnny Yong Bosch, Nakia Burrise, Blake Foster, Jason David Frank, Catherine Sutherland, Carol Hoyt, Jason Narvy, Paul Schrier, Gregg Bullock, Hilary Shepard, Tracy Lynn Cruz, Patricia Ja Lee, Roger Velasco, Selwyn Ward, Donene Kistler"/>
    <n v="15"/>
    <s v="United States"/>
    <s v="United States, France, Japan"/>
    <n v="3"/>
    <d v="2016-01-01T00:00:00"/>
    <n v="1997"/>
    <x v="8"/>
    <s v="1 Season"/>
    <n v="1"/>
    <s v=""/>
    <m/>
    <n v="1"/>
    <s v="Kids' TV"/>
    <s v="Kids' TV"/>
    <s v="Kids' TV"/>
    <n v="1"/>
  </r>
  <r>
    <n v="7785"/>
    <s v="s7785"/>
    <x v="1"/>
    <s v="Power Rangers Wild Force"/>
    <m/>
    <s v="Ricardo Medina Jr., Alyson Kiperman, Phillip Jeanmarie, Jessica Rey, Jack Guzman, Phillip Andrew, Ann Marie Crouch, Ilia Volok, Sin Wong, Danny Wayne, Terence J. Rotolo"/>
    <n v="11"/>
    <s v="United States"/>
    <s v="United States, Netherlands, Japan, France"/>
    <n v="4"/>
    <d v="2016-01-01T00:00:00"/>
    <n v="2002"/>
    <x v="8"/>
    <s v="1 Season"/>
    <n v="1"/>
    <s v=""/>
    <m/>
    <n v="1"/>
    <s v="Kids' TV"/>
    <s v="Kids' TV"/>
    <s v="Kids' TV"/>
    <n v="1"/>
  </r>
  <r>
    <n v="7786"/>
    <s v="s7786"/>
    <x v="1"/>
    <s v="Power Rangers Zeo"/>
    <m/>
    <s v="Catherine Sutherland, Nakia Burrise, Steve Cardenas, Johnny Yong Bosch, Jason David Frank, David Yost, Austin St. John, Paul Schrier, Jason Narvy, Namihei Koshige, Danny Wayne, Akira Madden, David Stenstrom, Tadahiro Nakamura, Kerrigan Mahan"/>
    <n v="15"/>
    <s v="United States"/>
    <s v="United States, France, Japan"/>
    <n v="3"/>
    <d v="2016-01-01T00:00:00"/>
    <n v="1996"/>
    <x v="8"/>
    <s v="1 Season"/>
    <n v="1"/>
    <s v=""/>
    <m/>
    <n v="1"/>
    <s v="Kids' TV"/>
    <s v="Kids' TV"/>
    <s v="Kids' TV"/>
    <n v="1"/>
  </r>
  <r>
    <n v="7787"/>
    <s v="s7787"/>
    <x v="1"/>
    <s v="Power Rangers: Megaforce"/>
    <m/>
    <s v="Andrew M. Gray, Ciara Hanna, John Mark Loudermilk, Christina Masterson, Azim Rizk, Shailesh Prajapati, Ian Harcourt"/>
    <n v="7"/>
    <s v="United States"/>
    <s v="United States"/>
    <n v="1"/>
    <d v="2016-01-01T00:00:00"/>
    <n v="2013"/>
    <x v="8"/>
    <s v="1 Season"/>
    <n v="1"/>
    <s v=""/>
    <m/>
    <n v="1"/>
    <s v="Kids' TV"/>
    <s v="Kids' TV"/>
    <s v="Kids' TV"/>
    <n v="1"/>
  </r>
  <r>
    <n v="7796"/>
    <s v="s7796"/>
    <x v="1"/>
    <s v="Prince Jai Aur Dumdaar Viru"/>
    <s v="Bhavik Thakore"/>
    <m/>
    <n v="0"/>
    <m/>
    <m/>
    <n v="0"/>
    <d v="2020-10-18T00:00:00"/>
    <n v="2017"/>
    <x v="0"/>
    <s v="1 Season"/>
    <n v="1"/>
    <s v=""/>
    <m/>
    <n v="1"/>
    <s v="Kids' TV, TV Comedies"/>
    <s v="Kids' TV"/>
    <s v="Kids' TV, TV Comedies"/>
    <n v="2"/>
  </r>
  <r>
    <n v="7799"/>
    <s v="s7799"/>
    <x v="1"/>
    <s v="Prohibition: A Film by Ken Burns and Lynn Novick"/>
    <m/>
    <s v="Peter Coyote"/>
    <n v="1"/>
    <s v="United States"/>
    <s v="United States"/>
    <n v="1"/>
    <d v="2017-02-22T00:00:00"/>
    <n v="2011"/>
    <x v="6"/>
    <s v="1 Season"/>
    <n v="1"/>
    <s v=""/>
    <m/>
    <n v="1"/>
    <s v="Crime TV Shows, Docuseries"/>
    <s v="Crime TV Shows"/>
    <s v="Crime TV Shows, Docuseries"/>
    <n v="2"/>
  </r>
  <r>
    <n v="7801"/>
    <s v="s7801"/>
    <x v="1"/>
    <s v="Psiconautas"/>
    <m/>
    <s v="Guillermo Toledo, Gabriel Goity, Florencia Pe√±a, Julieta Zylberberg, Mart√≠n Piroyansky, Luis Ziembrowski, Ver√≥nica Llin√°s, Emilio Disi"/>
    <n v="8"/>
    <s v="Argentina"/>
    <s v="Argentina"/>
    <n v="1"/>
    <d v="2018-04-15T00:00:00"/>
    <n v="2016"/>
    <x v="5"/>
    <s v="2 Season"/>
    <n v="2"/>
    <s v=""/>
    <m/>
    <n v="2"/>
    <s v="International TV Shows, Spanish-Language TV Shows, TV Comedies"/>
    <s v="International TV Shows"/>
    <s v="International TV Shows, Spanish-Language TV Shows, TV Comedies"/>
    <n v="3"/>
  </r>
  <r>
    <n v="7807"/>
    <s v="s7807"/>
    <x v="1"/>
    <s v="Pyaar Tune Kya Kiya"/>
    <m/>
    <s v="Meiyang Chang, Surbhi Jyoti"/>
    <n v="2"/>
    <s v="India"/>
    <s v="India"/>
    <n v="1"/>
    <d v="2017-06-01T00:00:00"/>
    <n v="2014"/>
    <x v="1"/>
    <s v="3 Season"/>
    <n v="3"/>
    <s v=""/>
    <m/>
    <n v="3"/>
    <s v="International TV Shows, Romantic TV Shows, TV Dramas"/>
    <s v="International TV Shows"/>
    <s v="International TV Shows, Romantic TV Shows, TV Dramas"/>
    <n v="3"/>
  </r>
  <r>
    <n v="7809"/>
    <s v="s7809"/>
    <x v="1"/>
    <s v="Qu√© pena tu serie"/>
    <m/>
    <s v="Ariel Levy, Andrea Velasco, Lucy Cominetti, Ignacia Allamand, Paz Bascu√±√°n, Claudia Celed√≥n, Nicol√°s Mart√≠nez"/>
    <n v="7"/>
    <s v="United States"/>
    <s v="United States"/>
    <n v="1"/>
    <d v="2016-11-04T00:00:00"/>
    <n v="2015"/>
    <x v="5"/>
    <s v="1 Season"/>
    <n v="1"/>
    <s v=""/>
    <m/>
    <n v="1"/>
    <s v="International TV Shows, Romantic TV Shows, Spanish-Language TV Shows"/>
    <s v="International TV Shows"/>
    <s v="International TV Shows, Romantic TV Shows, Spanish-Language TV Shows"/>
    <n v="3"/>
  </r>
  <r>
    <n v="7811"/>
    <s v="s7811"/>
    <x v="1"/>
    <s v="Queen of No Marriage"/>
    <m/>
    <s v="Ethan Juan, Cheryl Yang, Harry Chang, Sylvia Yang, James Wen, Patrick Lee"/>
    <n v="6"/>
    <s v="Taiwan"/>
    <s v="Taiwan"/>
    <n v="1"/>
    <d v="2016-08-01T00:00:00"/>
    <n v="2009"/>
    <x v="5"/>
    <s v="1 Season"/>
    <n v="1"/>
    <s v=""/>
    <m/>
    <n v="1"/>
    <s v="International TV Shows, Romantic TV Shows, TV Comedies"/>
    <s v="International TV Shows"/>
    <s v="International TV Shows, Romantic TV Shows, TV Comedies"/>
    <n v="3"/>
  </r>
  <r>
    <n v="7813"/>
    <s v="s7813"/>
    <x v="1"/>
    <s v="Queens of Comedy"/>
    <m/>
    <m/>
    <n v="0"/>
    <m/>
    <m/>
    <n v="0"/>
    <d v="2018-05-01T00:00:00"/>
    <n v="2017"/>
    <x v="5"/>
    <s v="1 Season"/>
    <n v="1"/>
    <s v=""/>
    <m/>
    <n v="1"/>
    <s v="International TV Shows, Stand-Up Comedy &amp; Talk Shows, TV Comedies"/>
    <s v="International TV Shows"/>
    <s v="International TV Shows, Stand-Up Comedy &amp; Talk Shows, TV Comedies"/>
    <n v="3"/>
  </r>
  <r>
    <n v="7814"/>
    <s v="s7814"/>
    <x v="1"/>
    <s v="Queens vs. Kings"/>
    <m/>
    <s v="Varun Thakur, Anu Menon, Rahul Subramanian, Siddharth Dudeja, Supriya Joshi, Utsav Chakraborty, Saadiya Ali, Kavya Bector, Kumar Varun"/>
    <n v="9"/>
    <m/>
    <m/>
    <n v="0"/>
    <d v="2018-10-25T00:00:00"/>
    <n v="2018"/>
    <x v="1"/>
    <s v="1 Season"/>
    <n v="1"/>
    <s v=""/>
    <m/>
    <n v="1"/>
    <s v="Stand-Up Comedy &amp; Talk Shows, TV Comedies"/>
    <s v="Stand-Up Comedy &amp; Talk Shows"/>
    <s v="Stand-Up Comedy &amp; Talk Shows, TV Comedies"/>
    <n v="2"/>
  </r>
  <r>
    <n v="7816"/>
    <s v="s7816"/>
    <x v="1"/>
    <s v="Rab Se Sohna Isshq"/>
    <m/>
    <s v="Ekta Kaul, Ashish Sharma, Kanan Malhotra, Sukirti Kandpal"/>
    <n v="4"/>
    <m/>
    <m/>
    <n v="0"/>
    <d v="2017-06-01T00:00:00"/>
    <n v="2012"/>
    <x v="1"/>
    <s v="1 Season"/>
    <n v="1"/>
    <s v=""/>
    <m/>
    <n v="1"/>
    <s v="International TV Shows, Romantic TV Shows, TV Dramas"/>
    <s v="International TV Shows"/>
    <s v="International TV Shows, Romantic TV Shows, TV Dramas"/>
    <n v="3"/>
  </r>
  <r>
    <n v="7829"/>
    <s v="s7829"/>
    <x v="1"/>
    <s v="Ramayan"/>
    <m/>
    <s v="Gagan Malik, Neha Sargam, Neil Bhatt"/>
    <n v="3"/>
    <s v="India"/>
    <s v="India"/>
    <n v="1"/>
    <d v="2018-04-01T00:00:00"/>
    <n v="2012"/>
    <x v="1"/>
    <s v="1 Season"/>
    <n v="1"/>
    <s v=""/>
    <m/>
    <n v="1"/>
    <s v="International TV Shows, TV Dramas"/>
    <s v="International TV Shows"/>
    <s v="International TV Shows, TV Dramas"/>
    <n v="2"/>
  </r>
  <r>
    <n v="7836"/>
    <s v="s7836"/>
    <x v="1"/>
    <s v="Razia Sultan"/>
    <m/>
    <s v="Pankhuri Awasthy, Saurabh Pandey, Rohit Purohit, Sooraj Tapar, Mohit Abrol, Seema Kapoor"/>
    <n v="6"/>
    <s v="India"/>
    <s v="India"/>
    <n v="1"/>
    <d v="2017-04-01T00:00:00"/>
    <n v="2015"/>
    <x v="1"/>
    <s v="1 Season"/>
    <n v="1"/>
    <s v=""/>
    <m/>
    <n v="1"/>
    <s v="International TV Shows, Romantic TV Shows, TV Dramas"/>
    <s v="International TV Shows"/>
    <s v="International TV Shows, Romantic TV Shows, TV Dramas"/>
    <n v="3"/>
  </r>
  <r>
    <n v="7839"/>
    <s v="s7839"/>
    <x v="1"/>
    <s v="Reality of Dream"/>
    <m/>
    <s v="Sean Jindachot, Jintanutda Lummakanon, Charebelle Lanlalin, Aon Korakot Tunkaew, Attaporn Teemakorn, Rath Rattasin Nalintanapat, Ak Akarat, Geng Wayo Assawarungruang, Pemy Peramin Thabkaew"/>
    <n v="9"/>
    <m/>
    <m/>
    <n v="0"/>
    <d v="2018-07-31T00:00:00"/>
    <n v="2015"/>
    <x v="5"/>
    <s v="1 Season"/>
    <n v="1"/>
    <s v=""/>
    <m/>
    <n v="1"/>
    <s v="International TV Shows, Romantic TV Shows, TV Dramas"/>
    <s v="International TV Shows"/>
    <s v="International TV Shows, Romantic TV Shows, TV Dramas"/>
    <n v="3"/>
  </r>
  <r>
    <n v="7841"/>
    <s v="s7841"/>
    <x v="1"/>
    <s v="Rebelde"/>
    <m/>
    <s v="Anah√≠, Dulce Mar√≠a, Alfonso Herrera, Christopher Von Uckermann, Maite Perroni, Christian Ch√°vez, Juan Ferrara, Ninel Conde, Leticia Perdig√≥n, Enrique Rocha"/>
    <n v="10"/>
    <s v="Mexico"/>
    <s v="Mexico"/>
    <n v="1"/>
    <d v="2017-12-31T00:00:00"/>
    <n v="2004"/>
    <x v="1"/>
    <s v="1 Season"/>
    <n v="1"/>
    <s v=""/>
    <m/>
    <n v="1"/>
    <s v="International TV Shows, Romantic TV Shows, Spanish-Language TV Shows"/>
    <s v="International TV Shows"/>
    <s v="International TV Shows, Romantic TV Shows, Spanish-Language TV Shows"/>
    <n v="3"/>
  </r>
  <r>
    <n v="7843"/>
    <s v="s7843"/>
    <x v="1"/>
    <s v="Rectify"/>
    <m/>
    <s v="Aden Young, Abigail Spencer, J. Smith-Cameron, Clayne Crawford, Luke Kirby, Adelaide Clemens, Jake Austin Walker, Jayson Warner Smith, Bruce McKinnon, J.D. Evermore, Michael O'Neill, Sean Bridgers, Johnny Ray Gill, Sharon Conley, Michael Vartan"/>
    <n v="15"/>
    <s v="United States"/>
    <s v="United States"/>
    <n v="1"/>
    <d v="2017-03-04T00:00:00"/>
    <n v="2016"/>
    <x v="5"/>
    <s v="4 Season"/>
    <n v="4"/>
    <s v=""/>
    <m/>
    <n v="4"/>
    <s v="Crime TV Shows, TV Dramas, TV Mysteries"/>
    <s v="Crime TV Shows"/>
    <s v="Crime TV Shows, TV Dramas, TV Mysteries"/>
    <n v="3"/>
  </r>
  <r>
    <n v="7848"/>
    <s v="s7848"/>
    <x v="1"/>
    <s v="Red vs. Blue"/>
    <m/>
    <s v="Burnie Burns, Jason Salda√±a, Gustavo Sorola, Geoff Lazer Ramsey, Joel Heyman, Matt Hullum, Dan Godwin, Kathleen Zuelch, Yomary Cruz, Nathan Zellner"/>
    <n v="10"/>
    <s v="United States"/>
    <s v="United States"/>
    <n v="1"/>
    <m/>
    <n v="2015"/>
    <x v="11"/>
    <s v="13 Season"/>
    <n v="13"/>
    <s v=""/>
    <m/>
    <n v="13"/>
    <s v="TV Action &amp; Adventure, TV Comedies, TV Sci-Fi &amp; Fantasy"/>
    <s v="TV Action &amp; Adventure"/>
    <s v="TV Action &amp; Adventure, TV Comedies, TV Sci-Fi &amp; Fantasy"/>
    <n v="3"/>
  </r>
  <r>
    <n v="7851"/>
    <s v="s7851"/>
    <x v="1"/>
    <s v="Reggie Yates Outside Man"/>
    <m/>
    <s v="Reggie Yates"/>
    <n v="1"/>
    <s v="United Kingdom"/>
    <s v="United Kingdom"/>
    <n v="1"/>
    <d v="2017-12-15T00:00:00"/>
    <n v="2017"/>
    <x v="5"/>
    <s v="2 Season"/>
    <n v="2"/>
    <s v=""/>
    <m/>
    <n v="2"/>
    <s v="British TV Shows, Docuseries, International TV Shows"/>
    <s v="British TV Shows"/>
    <s v="British TV Shows, Docuseries, International TV Shows"/>
    <n v="3"/>
  </r>
  <r>
    <n v="7857"/>
    <s v="s7857"/>
    <x v="1"/>
    <s v="Republic of Doyle"/>
    <m/>
    <s v="Allan Hawco, Krystin Pellerin, Marthe Bernard, Mark O'Brien, Sean McGinley, Lynda Boyd, Bob Cole, Steve O'Connell, Sean Panting, Rachel Wilson"/>
    <n v="10"/>
    <s v="Canada"/>
    <s v="Canada"/>
    <n v="1"/>
    <d v="2020-05-28T00:00:00"/>
    <n v="2014"/>
    <x v="1"/>
    <s v="6 Season"/>
    <n v="6"/>
    <s v=""/>
    <m/>
    <n v="6"/>
    <s v="Crime TV Shows, TV Comedies, TV Dramas"/>
    <s v="Crime TV Shows"/>
    <s v="Crime TV Shows, TV Comedies, TV Dramas"/>
    <n v="3"/>
  </r>
  <r>
    <n v="7863"/>
    <s v="s7863"/>
    <x v="1"/>
    <s v="Revenge"/>
    <m/>
    <s v="Lalita Panyopas, Saksit Tangtong, Tao Somchai Khemklad, Tack Parunyu Rojanawuttitum, Pongsatorn Jongwilas, Chaleumpol Tikumpornteerawong, Akarin Akaranitimaytharatt, Kanthi Pitithan, Plerng Pollapakk Vacharaponghiran, Kritteera Inpornwijit"/>
    <n v="10"/>
    <m/>
    <m/>
    <n v="0"/>
    <d v="2019-05-02T00:00:00"/>
    <n v="2017"/>
    <x v="5"/>
    <s v="1 Season"/>
    <n v="1"/>
    <s v=""/>
    <m/>
    <n v="1"/>
    <s v="Crime TV Shows, International TV Shows, TV Dramas"/>
    <s v="Crime TV Shows"/>
    <s v="Crime TV Shows, International TV Shows, TV Dramas"/>
    <n v="3"/>
  </r>
  <r>
    <n v="7865"/>
    <s v="s7865"/>
    <x v="1"/>
    <s v="Revolting Rhymes"/>
    <s v="Jani Lachauer, Jakob Schuh"/>
    <s v="Rob Brydon, Bertie Carvel, Gemma Chan, Dominic West, Isaac Hempstead Wright, Bel Powley, Tamsin Greig, Rose Leslie, David Walliams"/>
    <n v="9"/>
    <s v="United Kingdom"/>
    <s v="United Kingdom"/>
    <n v="1"/>
    <d v="2018-02-01T00:00:00"/>
    <n v="2017"/>
    <x v="6"/>
    <s v="1 Season"/>
    <n v="1"/>
    <s v=""/>
    <m/>
    <n v="1"/>
    <s v="British TV Shows, Kids' TV"/>
    <s v="British TV Shows"/>
    <s v="British TV Shows, Kids' TV"/>
    <n v="2"/>
  </r>
  <r>
    <n v="7868"/>
    <s v="s7868"/>
    <x v="1"/>
    <s v="Rica, Famosa, Latina"/>
    <m/>
    <m/>
    <n v="0"/>
    <s v="United States"/>
    <s v="United States"/>
    <n v="1"/>
    <d v="2019-04-26T00:00:00"/>
    <n v="2016"/>
    <x v="5"/>
    <s v="4 Season"/>
    <n v="4"/>
    <s v=""/>
    <m/>
    <n v="4"/>
    <s v="International TV Shows, Reality TV, Spanish-Language TV Shows"/>
    <s v="International TV Shows"/>
    <s v="International TV Shows, Reality TV, Spanish-Language TV Shows"/>
    <n v="3"/>
  </r>
  <r>
    <n v="7871"/>
    <s v="s7871"/>
    <x v="1"/>
    <s v="Ripper Street"/>
    <m/>
    <s v="Matthew Macfadyen, Jerome Flynn, Adam Rothenberg, David Wilmot, MyAnna Buring, David Dawson, Amanda Hale, Charlene McKenna, Jonathan Barnwell, Clive Russell"/>
    <n v="10"/>
    <s v="United Kingdom"/>
    <s v="United Kingdom, Ireland"/>
    <n v="2"/>
    <d v="2017-09-08T00:00:00"/>
    <n v="2017"/>
    <x v="5"/>
    <s v="5 Season"/>
    <n v="5"/>
    <s v=""/>
    <m/>
    <n v="5"/>
    <s v="British TV Shows, Crime TV Shows, TV Dramas"/>
    <s v="British TV Shows"/>
    <s v="British TV Shows, Crime TV Shows, TV Dramas"/>
    <n v="3"/>
  </r>
  <r>
    <n v="7873"/>
    <s v="s7873"/>
    <x v="1"/>
    <s v="Rishta.com"/>
    <m/>
    <s v="Shruti Seth, Kavi Shastri, Siddhant Karnick, Kavin Dave"/>
    <n v="4"/>
    <s v="India"/>
    <s v="India"/>
    <n v="1"/>
    <d v="2018-03-15T00:00:00"/>
    <n v="2010"/>
    <x v="1"/>
    <s v="1 Season"/>
    <n v="1"/>
    <s v=""/>
    <m/>
    <n v="1"/>
    <s v="International TV Shows, Romantic TV Shows, TV Comedies"/>
    <s v="International TV Shows"/>
    <s v="International TV Shows, Romantic TV Shows, TV Comedies"/>
    <n v="3"/>
  </r>
  <r>
    <n v="7879"/>
    <s v="s7879"/>
    <x v="1"/>
    <s v="Robotech"/>
    <m/>
    <s v="Jean-Claude Ballard, Gregory Snegoff, Cam Clarke, Melissa Newman, Tony Oliver, Larry Abraham, Robert Axelrod, Robert V. Barron"/>
    <n v="8"/>
    <s v="United States"/>
    <s v="United States, Japan"/>
    <n v="2"/>
    <d v="2016-10-01T00:00:00"/>
    <n v="1985"/>
    <x v="5"/>
    <s v="1 Season"/>
    <n v="1"/>
    <s v=""/>
    <m/>
    <n v="1"/>
    <s v="Anime Series"/>
    <s v="Anime Series"/>
    <s v="Anime Series"/>
    <n v="1"/>
  </r>
  <r>
    <n v="7893"/>
    <s v="s7893"/>
    <x v="1"/>
    <s v="Roonpi Secret Love"/>
    <m/>
    <s v="Kanyawee Songmuang, Korapat Kirdpan"/>
    <n v="2"/>
    <s v="Thailand"/>
    <s v="Thailand"/>
    <n v="1"/>
    <d v="2019-06-21T00:00:00"/>
    <n v="2016"/>
    <x v="1"/>
    <s v="3 Season"/>
    <n v="3"/>
    <s v=""/>
    <m/>
    <n v="3"/>
    <s v="International TV Shows, Romantic TV Shows, Teen TV Shows"/>
    <s v="International TV Shows"/>
    <s v="International TV Shows, Romantic TV Shows, Teen TV Shows"/>
    <n v="3"/>
  </r>
  <r>
    <n v="7897"/>
    <s v="s7897"/>
    <x v="1"/>
    <s v="Royal Pains"/>
    <s v="Jay Chandrasekhar"/>
    <s v="Mark Feuerstein, Paulo Costanzo, Reshma Shetty, Jill Flint, Campbell Scott, Brooke D'Orsay, Dieter Riesle"/>
    <n v="7"/>
    <s v="United States"/>
    <s v="United States"/>
    <n v="1"/>
    <d v="2017-05-18T00:00:00"/>
    <n v="2016"/>
    <x v="6"/>
    <s v="8 Season"/>
    <n v="8"/>
    <s v=""/>
    <m/>
    <n v="8"/>
    <s v="TV Comedies, TV Dramas"/>
    <s v="TV Comedies"/>
    <s v="TV Comedies, TV Dramas"/>
    <n v="2"/>
  </r>
  <r>
    <n v="7898"/>
    <s v="s7898"/>
    <x v="1"/>
    <s v="Rubi"/>
    <m/>
    <s v="B√°rbara Mori, Eduardo Santamarina, Sebasti√°n Rulli, Jacqueline Bracamontes, Ana Mart√≠n, Yadhira Carrillo, Miguel Pizarro, Manuel Landeta, Antonio Medellin, Ana Bertha Esp√≠n, Jos√© El√≠as Moreno, Olivia Bucio"/>
    <n v="12"/>
    <s v="Mexico"/>
    <s v="Mexico"/>
    <n v="1"/>
    <d v="2017-12-31T00:00:00"/>
    <n v="2004"/>
    <x v="6"/>
    <s v="1 Season"/>
    <n v="1"/>
    <s v=""/>
    <m/>
    <n v="1"/>
    <s v="International TV Shows, Romantic TV Shows, Spanish-Language TV Shows"/>
    <s v="International TV Shows"/>
    <s v="International TV Shows, Romantic TV Shows, Spanish-Language TV Shows"/>
    <n v="3"/>
  </r>
  <r>
    <n v="7907"/>
    <s v="s7907"/>
    <x v="1"/>
    <s v="Rurouni Kenshin"/>
    <m/>
    <s v="Mayo Suzukaze, Miki Fujitani, Miina Tominaga, Yuji Ueda, Mika Doi, Yoshito Yasuhara, Hirotaka Suzuoki, Tomo Sakurai, Shuichi Ikeda"/>
    <n v="9"/>
    <s v="Japan"/>
    <s v="Japan"/>
    <n v="1"/>
    <d v="2020-01-01T00:00:00"/>
    <n v="1998"/>
    <x v="1"/>
    <s v="3 Season"/>
    <n v="3"/>
    <s v=""/>
    <m/>
    <n v="3"/>
    <s v="Anime Series, International TV Shows"/>
    <s v="Anime Series"/>
    <s v="Anime Series, International TV Shows"/>
    <n v="2"/>
  </r>
  <r>
    <n v="7909"/>
    <s v="s7909"/>
    <x v="1"/>
    <s v="Russell Peters vs. the World"/>
    <m/>
    <s v="Russell Peters"/>
    <n v="1"/>
    <s v="United States"/>
    <s v="United States"/>
    <n v="1"/>
    <d v="2013-10-14T00:00:00"/>
    <n v="2013"/>
    <x v="11"/>
    <s v="1 Season"/>
    <n v="1"/>
    <s v=""/>
    <m/>
    <n v="1"/>
    <s v="Docuseries, Stand-Up Comedy &amp; Talk Shows"/>
    <s v="Docuseries"/>
    <s v="Docuseries, Stand-Up Comedy &amp; Talk Shows"/>
    <n v="2"/>
  </r>
  <r>
    <n v="7919"/>
    <s v="s7919"/>
    <x v="1"/>
    <s v="Sadqay Tumhare"/>
    <s v="Ehtesham Uddin"/>
    <s v="Mahira Khan, Samiya Mumtaz, Adnan Malik, Rehan Sheikh, Sanya Shamshad, Qavi Khan"/>
    <n v="6"/>
    <s v="Pakistan"/>
    <s v="Pakistan"/>
    <n v="1"/>
    <d v="2016-12-15T00:00:00"/>
    <n v="2014"/>
    <x v="6"/>
    <s v="1 Season"/>
    <n v="1"/>
    <s v=""/>
    <m/>
    <n v="1"/>
    <s v="International TV Shows, Romantic TV Shows, TV Dramas"/>
    <s v="International TV Shows"/>
    <s v="International TV Shows, Romantic TV Shows, TV Dramas"/>
    <n v="3"/>
  </r>
  <r>
    <n v="7943"/>
    <s v="s7943"/>
    <x v="1"/>
    <s v="Satrangi"/>
    <m/>
    <s v="Deepali Sahay"/>
    <n v="1"/>
    <m/>
    <m/>
    <n v="0"/>
    <d v="2017-04-01T00:00:00"/>
    <n v="2014"/>
    <x v="6"/>
    <s v="1 Season"/>
    <n v="1"/>
    <s v=""/>
    <m/>
    <n v="1"/>
    <s v="Docuseries, International TV Shows"/>
    <s v="Docuseries"/>
    <s v="Docuseries, International TV Shows"/>
    <n v="2"/>
  </r>
  <r>
    <n v="7949"/>
    <s v="s7949"/>
    <x v="1"/>
    <s v="Save Our Shelter"/>
    <m/>
    <s v="Rocky Kanaka, Rob North"/>
    <n v="2"/>
    <s v="United States"/>
    <s v="United States"/>
    <n v="1"/>
    <d v="2018-08-18T00:00:00"/>
    <n v="2015"/>
    <x v="4"/>
    <s v="1 Season"/>
    <n v="1"/>
    <s v=""/>
    <m/>
    <n v="1"/>
    <s v="Reality TV"/>
    <s v="Reality TV"/>
    <s v="Reality TV"/>
    <n v="1"/>
  </r>
  <r>
    <n v="7954"/>
    <s v="s7954"/>
    <x v="1"/>
    <s v="Scandal"/>
    <m/>
    <s v="Kerry Washington, Columbus Short, Darby Stanchfield, Katie Lowes, Guillermo D√≠az, Joshua Malina, Jeff Perry, Bellamy Young, Tony Goldwyn, Scott Foley"/>
    <n v="10"/>
    <s v="United States"/>
    <s v="United States"/>
    <n v="1"/>
    <d v="2018-05-19T00:00:00"/>
    <n v="2018"/>
    <x v="1"/>
    <s v="7 Season"/>
    <n v="7"/>
    <s v=""/>
    <m/>
    <n v="7"/>
    <s v="Crime TV Shows, TV Dramas"/>
    <s v="Crime TV Shows"/>
    <s v="Crime TV Shows, TV Dramas"/>
    <n v="2"/>
  </r>
  <r>
    <n v="7969"/>
    <s v="s7969"/>
    <x v="1"/>
    <s v="Secret Affair"/>
    <m/>
    <s v="Hee-ae Kim, Ah-in Yoo, Hye-jin Shim, Hyuk-kwon Park, Hye-eun Kim, Soo-jin Kyung, Yong-gun Kim, Chang-wan Kim, Tae-hwan Choi, Kan-hie Lee"/>
    <n v="10"/>
    <s v="South Korea"/>
    <s v="South Korea"/>
    <n v="1"/>
    <d v="2017-05-22T00:00:00"/>
    <n v="2014"/>
    <x v="1"/>
    <s v="1 Season"/>
    <n v="1"/>
    <s v=""/>
    <m/>
    <n v="1"/>
    <s v="International TV Shows, Korean TV Shows, Romantic TV Shows"/>
    <s v="International TV Shows"/>
    <s v="International TV Shows, Korean TV Shows, Romantic TV Shows"/>
    <n v="3"/>
  </r>
  <r>
    <n v="7983"/>
    <s v="s7983"/>
    <x v="1"/>
    <s v="Sensitive Skin"/>
    <m/>
    <s v="Kim Cattrall, Don McKellar, Nicolas Wright, Joanna Gleason, Colm Feore, Cl√© Bennett, Bob Martin, Elliott Gould"/>
    <n v="8"/>
    <s v="Canada"/>
    <s v="Canada"/>
    <n v="1"/>
    <d v="2019-12-01T00:00:00"/>
    <n v="2016"/>
    <x v="5"/>
    <s v="1 Season"/>
    <n v="1"/>
    <s v=""/>
    <m/>
    <n v="1"/>
    <s v="TV Comedies"/>
    <s v="TV Comedies"/>
    <s v="TV Comedies"/>
    <n v="1"/>
  </r>
  <r>
    <n v="7985"/>
    <s v="s7985"/>
    <x v="1"/>
    <s v="Servant of the People"/>
    <m/>
    <s v="Vladimir Zelenskiy, Natalya Sumskaya, Viktor Saraykin, Stanislav Boklan, Ekaterina Kisten, Anna Koshmal, Yelena Kravets, Aleksandr Pikalov, Evgeniy Koshevoy, Yuri Krapov"/>
    <n v="10"/>
    <s v="Ukraine"/>
    <s v="Ukraine"/>
    <n v="1"/>
    <d v="2017-03-01T00:00:00"/>
    <n v="2015"/>
    <x v="1"/>
    <s v="1 Season"/>
    <n v="1"/>
    <s v=""/>
    <m/>
    <n v="1"/>
    <s v="International TV Shows, TV Comedies"/>
    <s v="International TV Shows"/>
    <s v="International TV Shows, TV Comedies"/>
    <n v="2"/>
  </r>
  <r>
    <n v="7992"/>
    <s v="s7992"/>
    <x v="1"/>
    <s v="Shadow of Truth"/>
    <m/>
    <m/>
    <n v="0"/>
    <s v="Israel"/>
    <s v="Israel"/>
    <n v="1"/>
    <d v="2017-01-27T00:00:00"/>
    <n v="2016"/>
    <x v="5"/>
    <s v="1 Season"/>
    <n v="1"/>
    <s v=""/>
    <m/>
    <n v="1"/>
    <s v="Crime TV Shows, Docuseries, International TV Shows"/>
    <s v="Crime TV Shows"/>
    <s v="Crime TV Shows, Docuseries, International TV Shows"/>
    <n v="3"/>
  </r>
  <r>
    <n v="7994"/>
    <s v="s7994"/>
    <x v="1"/>
    <s v="Shaka Zulu"/>
    <m/>
    <s v="Edward Fox, Robert Powell, Trevor Howard, Fiona Fullerton, Christopher Lee, Henry Cele, Dudu Mkhize, Roy Dotrice, Gordon Jackson, Kenneth Griffith, Conrad Magwaza, Patrick Ndlovu, Roland Mqwebu, Gugu Nxumalo, Tu Nokwe"/>
    <n v="15"/>
    <s v="Italy"/>
    <s v="Italy, South Africa, West Germany, Australia, United States"/>
    <n v="5"/>
    <d v="2019-01-10T00:00:00"/>
    <n v="1986"/>
    <x v="1"/>
    <s v="1 Season"/>
    <n v="1"/>
    <s v=""/>
    <m/>
    <n v="1"/>
    <s v="TV Dramas"/>
    <s v="TV Dramas"/>
    <s v="TV Dramas"/>
    <n v="1"/>
  </r>
  <r>
    <n v="8003"/>
    <s v="s8003"/>
    <x v="1"/>
    <s v="Sherlock"/>
    <m/>
    <s v="Benedict Cumberbatch, Martin Freeman, Una Stubbs, Rupert Graves, Mark Gatiss, Andrew Scott"/>
    <n v="6"/>
    <s v="United Kingdom"/>
    <s v="United Kingdom, United States"/>
    <n v="2"/>
    <d v="2017-05-15T00:00:00"/>
    <n v="2017"/>
    <x v="1"/>
    <s v="4 Season"/>
    <n v="4"/>
    <s v=""/>
    <m/>
    <n v="4"/>
    <s v="British TV Shows, Crime TV Shows, International TV Shows"/>
    <s v="British TV Shows"/>
    <s v="British TV Shows, Crime TV Shows, International TV Shows"/>
    <n v="3"/>
  </r>
  <r>
    <n v="8016"/>
    <s v="s8016"/>
    <x v="1"/>
    <s v="Sid the Science Kid"/>
    <m/>
    <s v="Drew Massey, Julianne Buescher, Victor Yerrid, Alice Dinnean, Donna Kimball, John Munro Cameron, Kristin Charney"/>
    <n v="7"/>
    <s v="United States"/>
    <s v="United States"/>
    <n v="1"/>
    <d v="2020-03-31T00:00:00"/>
    <n v="2008"/>
    <x v="0"/>
    <s v="1 Season"/>
    <n v="1"/>
    <s v=""/>
    <m/>
    <n v="1"/>
    <s v="Kids' TV"/>
    <s v="Kids' TV"/>
    <s v="Kids' TV"/>
    <n v="1"/>
  </r>
  <r>
    <n v="8021"/>
    <s v="s8021"/>
    <x v="1"/>
    <s v="Silver Spoon"/>
    <m/>
    <s v="Pavel Priluchnyy, Karina Razumovskaya, Dmitry Shevchenko, Denis Shvedov, Alexander Oblasov, Igor Zhizhikin, Bogdan Stypka, Alexander Dyachenko"/>
    <n v="8"/>
    <s v="Russia"/>
    <s v="Russia"/>
    <n v="1"/>
    <d v="2017-09-15T00:00:00"/>
    <n v="2015"/>
    <x v="5"/>
    <s v="2 Season"/>
    <n v="2"/>
    <s v=""/>
    <m/>
    <n v="2"/>
    <s v="Crime TV Shows, International TV Shows, TV Action &amp; Adventure"/>
    <s v="Crime TV Shows"/>
    <s v="Crime TV Shows, International TV Shows, TV Action &amp; Adventure"/>
    <n v="3"/>
  </r>
  <r>
    <n v="8022"/>
    <s v="s8022"/>
    <x v="1"/>
    <s v="Sin senos no hay para√≠so"/>
    <m/>
    <s v="Carmen Villalobos, Catherine Siachoque, Mar√≠a Fernanda Y√©pez, Ramiro Meneses, Juan Diego S√°nchez, Ayl√≠n Mujica, Fabi√°n R√≠os, Roberto Mateos"/>
    <n v="8"/>
    <s v="Colombia"/>
    <s v="Colombia, Mexico, United States"/>
    <n v="3"/>
    <d v="2017-05-15T00:00:00"/>
    <n v="2008"/>
    <x v="1"/>
    <s v="1 Season"/>
    <n v="1"/>
    <s v=""/>
    <m/>
    <n v="1"/>
    <s v="International TV Shows, Spanish-Language TV Shows, TV Dramas"/>
    <s v="International TV Shows"/>
    <s v="International TV Shows, Spanish-Language TV Shows, TV Dramas"/>
    <n v="3"/>
  </r>
  <r>
    <n v="8023"/>
    <s v="s8023"/>
    <x v="1"/>
    <s v="Sin Senos s√≠ Hay Para√≠so"/>
    <m/>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n v="19"/>
    <s v="United States"/>
    <s v="United States, Colombia"/>
    <n v="2"/>
    <d v="2019-01-11T00:00:00"/>
    <n v="2018"/>
    <x v="5"/>
    <s v="3 Season"/>
    <n v="3"/>
    <s v=""/>
    <m/>
    <n v="3"/>
    <s v="International TV Shows, Spanish-Language TV Shows, TV Dramas"/>
    <s v="International TV Shows"/>
    <s v="International TV Shows, Spanish-Language TV Shows, TV Dramas"/>
    <n v="3"/>
  </r>
  <r>
    <n v="8031"/>
    <s v="s8031"/>
    <x v="1"/>
    <s v="Skin Wars"/>
    <m/>
    <s v="Rebecca Romijn, RuPaul, Robin Slonina, Craig Tracy"/>
    <n v="4"/>
    <s v="United States"/>
    <s v="United States"/>
    <n v="1"/>
    <d v="2016-10-01T00:00:00"/>
    <n v="2016"/>
    <x v="1"/>
    <s v="3 Season"/>
    <n v="3"/>
    <s v=""/>
    <m/>
    <n v="3"/>
    <s v="Reality TV"/>
    <s v="Reality TV"/>
    <s v="Reality TV"/>
    <n v="1"/>
  </r>
  <r>
    <n v="8032"/>
    <s v="s8032"/>
    <x v="1"/>
    <s v="Skin Wars: Fresh Paint"/>
    <m/>
    <s v="RuPaul"/>
    <n v="1"/>
    <s v="United States"/>
    <s v="United States"/>
    <n v="1"/>
    <d v="2018-12-15T00:00:00"/>
    <n v="2016"/>
    <x v="1"/>
    <s v="1 Season"/>
    <n v="1"/>
    <s v=""/>
    <m/>
    <n v="1"/>
    <s v="Reality TV"/>
    <s v="Reality TV"/>
    <s v="Reality TV"/>
    <n v="1"/>
  </r>
  <r>
    <n v="8041"/>
    <s v="s8041"/>
    <x v="1"/>
    <s v="Slobby's World"/>
    <m/>
    <s v="Robert Hall"/>
    <n v="1"/>
    <s v="United States"/>
    <s v="United States"/>
    <n v="1"/>
    <d v="2018-12-31T00:00:00"/>
    <n v="2018"/>
    <x v="5"/>
    <s v="1 Season"/>
    <n v="1"/>
    <s v=""/>
    <m/>
    <n v="1"/>
    <s v="Reality TV"/>
    <s v="Reality TV"/>
    <s v="Reality TV"/>
    <n v="1"/>
  </r>
  <r>
    <n v="8059"/>
    <s v="s8059"/>
    <x v="1"/>
    <s v="Sotus The Series"/>
    <m/>
    <s v="Sangpotirat Perawat, Ruangroj Prachaya"/>
    <n v="2"/>
    <s v="Thailand"/>
    <s v="Thailand"/>
    <n v="1"/>
    <d v="2019-05-25T00:00:00"/>
    <n v="2016"/>
    <x v="5"/>
    <s v="1 Season"/>
    <n v="1"/>
    <s v=""/>
    <m/>
    <n v="1"/>
    <s v="International TV Shows, Romantic TV Shows, TV Dramas"/>
    <s v="International TV Shows"/>
    <s v="International TV Shows, Romantic TV Shows, TV Dramas"/>
    <n v="3"/>
  </r>
  <r>
    <n v="8063"/>
    <s v="s8063"/>
    <x v="1"/>
    <s v="Space Racers"/>
    <m/>
    <s v="Yuri Lowenthal, Meyer DeLeeuw, Johnny Yong Bosch, Phil Lollar, Alicyn Packard, Melissa Hutchison, Joseph J. Terry, Danny Katiana, Katie Leigh"/>
    <n v="9"/>
    <s v="United States"/>
    <s v="United States"/>
    <n v="1"/>
    <d v="2020-03-31T00:00:00"/>
    <n v="2014"/>
    <x v="0"/>
    <s v="1 Season"/>
    <n v="1"/>
    <s v=""/>
    <m/>
    <n v="1"/>
    <s v="Kids' TV"/>
    <s v="Kids' TV"/>
    <s v="Kids' TV"/>
    <n v="1"/>
  </r>
  <r>
    <n v="8065"/>
    <s v="s8065"/>
    <x v="1"/>
    <s v="Spartacus"/>
    <m/>
    <s v="Andy Whitfield, Liam McIntyre, Dustin Clare, John Hannah, Manu Bennett, Lucy Lawless, Peter Mensah, Nick E. Tarabay, Viva Bianca, Lesley-Ann Brandt, Jai Courtney, Daniel Feuerriegel"/>
    <n v="12"/>
    <s v="United States"/>
    <s v="United States"/>
    <n v="1"/>
    <d v="2015-02-01T00:00:00"/>
    <n v="2013"/>
    <x v="5"/>
    <s v="4 Season"/>
    <n v="4"/>
    <s v=""/>
    <m/>
    <n v="4"/>
    <s v="TV Action &amp; Adventure, TV Dramas"/>
    <s v="TV Action &amp; Adventure"/>
    <s v="TV Action &amp; Adventure, TV Dramas"/>
    <n v="2"/>
  </r>
  <r>
    <n v="8071"/>
    <s v="s8071"/>
    <x v="1"/>
    <s v="Splash and Bubbles"/>
    <m/>
    <s v="John Tartaglia, Leslie Carrara-Rudolph, Raymond Carr, Aymee Garcia"/>
    <n v="4"/>
    <s v="United States"/>
    <s v="United States"/>
    <n v="1"/>
    <d v="2018-08-13T00:00:00"/>
    <n v="2018"/>
    <x v="0"/>
    <s v="2 Season"/>
    <n v="2"/>
    <s v=""/>
    <m/>
    <n v="2"/>
    <s v="Kids' TV"/>
    <s v="Kids' TV"/>
    <s v="Kids' TV"/>
    <n v="1"/>
  </r>
  <r>
    <n v="8084"/>
    <s v="s8084"/>
    <x v="1"/>
    <s v="Star-Crossed"/>
    <m/>
    <s v="Aimee Teegarden, Matt Lanter, Grey Damon, Malese Jow, Greg Finley, Natalie Hall, Titus Makin Jr., Chelsea Gilligan"/>
    <n v="8"/>
    <s v="United States"/>
    <s v="United States"/>
    <n v="1"/>
    <d v="2015-04-16T00:00:00"/>
    <n v="2014"/>
    <x v="1"/>
    <s v="1 Season"/>
    <n v="1"/>
    <s v=""/>
    <m/>
    <n v="1"/>
    <s v="Romantic TV Shows, TV Dramas, TV Sci-Fi &amp; Fantasy"/>
    <s v="Romantic TV Shows"/>
    <s v="Romantic TV Shows, TV Dramas, TV Sci-Fi &amp; Fantasy"/>
    <n v="3"/>
  </r>
  <r>
    <n v="8086"/>
    <s v="s8086"/>
    <x v="1"/>
    <s v="Station Horizon"/>
    <m/>
    <s v="Bernard Yerl√®s, Roland Vouilloz, Gaspard Boesch, Alexandra Vandernoot, Marie Fontannaz, Lavinia Longhi, Baptiste Gilli√©ron"/>
    <n v="7"/>
    <s v="Switzerland"/>
    <s v="Switzerland"/>
    <n v="1"/>
    <d v="2016-09-01T00:00:00"/>
    <n v="2015"/>
    <x v="5"/>
    <s v="1 Season"/>
    <n v="1"/>
    <s v=""/>
    <m/>
    <n v="1"/>
    <s v="International TV Shows, TV Comedies, TV Dramas"/>
    <s v="International TV Shows"/>
    <s v="International TV Shows, TV Comedies, TV Dramas"/>
    <n v="3"/>
  </r>
  <r>
    <n v="8094"/>
    <s v="s8094"/>
    <x v="1"/>
    <s v="Stoked"/>
    <m/>
    <s v="Terry McGurrin, Katie Crown, Kristin Fairlie, Mazin Elsadig, Anastasia Phillips, Arnold Pinnock, Jamie Spilchuk, Lauren Lipson, Fiona Reid, Jeff Geddis"/>
    <n v="10"/>
    <s v="United States"/>
    <s v="United States, Canada"/>
    <n v="2"/>
    <d v="2017-12-16T00:00:00"/>
    <n v="2010"/>
    <x v="6"/>
    <s v="1 Season"/>
    <n v="1"/>
    <s v=""/>
    <m/>
    <n v="1"/>
    <s v="Kids' TV"/>
    <s v="Kids' TV"/>
    <s v="Kids' TV"/>
    <n v="1"/>
  </r>
  <r>
    <n v="8095"/>
    <s v="s8095"/>
    <x v="1"/>
    <s v="Stone Age"/>
    <m/>
    <s v="Samantha Moon, Nancy Kim, Jacqueline Youn, Mike Yantzi, Anna Paik, Matt Anipen, Josh Schwartzentruber"/>
    <n v="7"/>
    <s v="South Korea"/>
    <s v="South Korea"/>
    <n v="1"/>
    <d v="2019-07-01T00:00:00"/>
    <n v="2017"/>
    <x v="8"/>
    <s v="1 Season"/>
    <n v="1"/>
    <s v=""/>
    <m/>
    <n v="1"/>
    <s v="Kids' TV, Korean TV Shows"/>
    <s v="Kids' TV"/>
    <s v="Kids' TV, Korean TV Shows"/>
    <n v="2"/>
  </r>
  <r>
    <n v="8098"/>
    <s v="s8098"/>
    <x v="1"/>
    <s v="Storage Wars: Northern Treasures"/>
    <m/>
    <s v="Ursula Stolf, Paul Kenny, Bogart Kenny, Roy Dirnbeck, Don Reinhart, Rick Coffill, Cindy Hayden"/>
    <n v="7"/>
    <s v="United States"/>
    <s v="United States"/>
    <n v="1"/>
    <d v="2019-07-22T00:00:00"/>
    <n v="2015"/>
    <x v="5"/>
    <s v="1 Season"/>
    <n v="1"/>
    <s v=""/>
    <m/>
    <n v="1"/>
    <s v="International TV Shows, Reality TV"/>
    <s v="International TV Shows"/>
    <s v="International TV Shows, Reality TV"/>
    <n v="2"/>
  </r>
  <r>
    <n v="8103"/>
    <s v="s8103"/>
    <x v="1"/>
    <s v="Strawberry Shortcake: Berry Bitty Adventures"/>
    <m/>
    <s v="Anna Cummer, Janyse Jaud, Andrea Libman, Britt McKillip, Ingrid Nilson, Ashleigh Ball"/>
    <n v="6"/>
    <s v="France"/>
    <s v="France, United States, Canada"/>
    <n v="3"/>
    <d v="2016-01-01T00:00:00"/>
    <n v="2015"/>
    <x v="0"/>
    <s v="1 Season"/>
    <n v="1"/>
    <s v=""/>
    <m/>
    <n v="1"/>
    <s v="Kids' TV"/>
    <s v="Kids' TV"/>
    <s v="Kids' TV"/>
    <n v="1"/>
  </r>
  <r>
    <n v="8108"/>
    <s v="s8108"/>
    <x v="1"/>
    <s v="Strong Girl Bong-soon"/>
    <m/>
    <s v="Park Bo-young, Park Hyung-sik, Ji Soo, Shim Hye-jin, Yu Jae-myeong, Jeon Seok-ho, Im Won-hee, Kim Won-hae"/>
    <n v="8"/>
    <s v="South Korea"/>
    <s v="South Korea"/>
    <n v="1"/>
    <d v="2019-11-24T00:00:00"/>
    <n v="2017"/>
    <x v="1"/>
    <s v="1 Season"/>
    <n v="1"/>
    <s v=""/>
    <m/>
    <n v="1"/>
    <s v="Crime TV Shows, International TV Shows, Korean TV Shows"/>
    <s v="Crime TV Shows"/>
    <s v="Crime TV Shows, International TV Shows, Korean TV Shows"/>
    <n v="3"/>
  </r>
  <r>
    <n v="8110"/>
    <s v="s8110"/>
    <x v="1"/>
    <s v="Strongland"/>
    <m/>
    <m/>
    <n v="0"/>
    <m/>
    <m/>
    <n v="0"/>
    <d v="2019-01-18T00:00:00"/>
    <n v="2018"/>
    <x v="6"/>
    <s v="1 Season"/>
    <n v="1"/>
    <s v=""/>
    <m/>
    <n v="1"/>
    <s v="Docuseries, International TV Shows"/>
    <s v="Docuseries"/>
    <s v="Docuseries, International TV Shows"/>
    <n v="2"/>
  </r>
  <r>
    <n v="8118"/>
    <s v="s8118"/>
    <x v="1"/>
    <s v="Suits"/>
    <m/>
    <s v="Jang Dong-gun, Park Hyung-sik, Jin Hee-kyung, Chae Jung-an, Ko Sung-hee, Choi Guy-hwa, Kim Young-ho, Lee Sang-yi"/>
    <n v="8"/>
    <s v="South Korea"/>
    <s v="South Korea"/>
    <n v="1"/>
    <d v="2019-12-01T00:00:00"/>
    <n v="2018"/>
    <x v="5"/>
    <s v="1 Season"/>
    <n v="1"/>
    <s v=""/>
    <m/>
    <n v="1"/>
    <s v="International TV Shows, Korean TV Shows, TV Comedies"/>
    <s v="International TV Shows"/>
    <s v="International TV Shows, Korean TV Shows, TV Comedies"/>
    <n v="3"/>
  </r>
  <r>
    <n v="8122"/>
    <s v="s8122"/>
    <x v="1"/>
    <s v="Super Bheem"/>
    <m/>
    <s v="Sonal Kaushal, Rupa Bhimani, Julie Tejwani, Sabina Malik, Jigna Bharadhwaj, Rajesh Kawa"/>
    <n v="6"/>
    <s v="India"/>
    <s v="India"/>
    <n v="1"/>
    <d v="2019-06-28T00:00:00"/>
    <n v="2019"/>
    <x v="0"/>
    <s v="1 Season"/>
    <n v="1"/>
    <s v=""/>
    <m/>
    <n v="1"/>
    <s v="Kids' TV"/>
    <s v="Kids' TV"/>
    <s v="Kids' TV"/>
    <n v="1"/>
  </r>
  <r>
    <n v="8126"/>
    <s v="s8126"/>
    <x v="1"/>
    <s v="Super Wings"/>
    <m/>
    <s v="Luca Padovan, Evan Smolin, Junah Jang, Colin Critchley"/>
    <n v="4"/>
    <s v="United States"/>
    <s v="United States, South Korea, China"/>
    <n v="3"/>
    <d v="2020-12-01T00:00:00"/>
    <n v="2020"/>
    <x v="0"/>
    <s v="3 Season"/>
    <n v="3"/>
    <s v=""/>
    <m/>
    <n v="3"/>
    <s v="Kids' TV, Korean TV Shows"/>
    <s v="Kids' TV"/>
    <s v="Kids' TV, Korean TV Shows"/>
    <n v="2"/>
  </r>
  <r>
    <n v="8130"/>
    <s v="s8130"/>
    <x v="1"/>
    <s v="SuperNature: Wild Flyers"/>
    <m/>
    <m/>
    <n v="0"/>
    <s v="United Kingdom"/>
    <s v="United Kingdom"/>
    <n v="1"/>
    <d v="2017-03-01T00:00:00"/>
    <n v="2016"/>
    <x v="6"/>
    <s v="1 Season"/>
    <n v="1"/>
    <s v=""/>
    <m/>
    <n v="1"/>
    <s v="British TV Shows, Docuseries, Science &amp; Nature TV"/>
    <s v="British TV Shows"/>
    <s v="British TV Shows, Docuseries, Science &amp; Nature TV"/>
    <n v="3"/>
  </r>
  <r>
    <n v="8133"/>
    <s v="s8133"/>
    <x v="1"/>
    <s v="Surviving R. Kelly Part II: The Reckoning"/>
    <m/>
    <s v="R. Kelly"/>
    <n v="1"/>
    <s v="United States"/>
    <s v="United States"/>
    <n v="1"/>
    <d v="2020-04-13T00:00:00"/>
    <n v="2020"/>
    <x v="5"/>
    <s v="1 Season"/>
    <n v="1"/>
    <s v=""/>
    <m/>
    <n v="1"/>
    <s v="Crime TV Shows, Docuseries"/>
    <s v="Crime TV Shows"/>
    <s v="Crime TV Shows, Docuseries"/>
    <n v="2"/>
  </r>
  <r>
    <n v="8138"/>
    <s v="s8138"/>
    <x v="1"/>
    <s v="Swami Baba Ramdev: The Untold Story"/>
    <m/>
    <s v="Naman Jain, Kranti Prakash Jha, Tej Sapru, Chetan Pandit, Hitesh Bhardwaj, Sadhil Kapoor"/>
    <n v="6"/>
    <m/>
    <m/>
    <n v="0"/>
    <d v="2018-05-01T00:00:00"/>
    <n v="2018"/>
    <x v="1"/>
    <s v="1 Season"/>
    <n v="1"/>
    <s v=""/>
    <m/>
    <n v="1"/>
    <s v="International TV Shows, TV Dramas"/>
    <s v="International TV Shows"/>
    <s v="International TV Shows, TV Dramas"/>
    <n v="2"/>
  </r>
  <r>
    <n v="8144"/>
    <s v="s8144"/>
    <x v="1"/>
    <s v="Sym-Bionic Titan"/>
    <m/>
    <s v="Tara Strong, Kevin Thoms, Brian Posehn, John DiMaggio, Tim Russ, Don Leslie, Kari Wahlgren"/>
    <n v="7"/>
    <s v="United States"/>
    <s v="United States"/>
    <n v="1"/>
    <d v="2019-12-15T00:00:00"/>
    <n v="2010"/>
    <x v="6"/>
    <s v="1 Season"/>
    <n v="1"/>
    <s v=""/>
    <m/>
    <n v="1"/>
    <s v="Kids' TV"/>
    <s v="Kids' TV"/>
    <s v="Kids' TV"/>
    <n v="1"/>
  </r>
  <r>
    <n v="8148"/>
    <s v="s8148"/>
    <x v="1"/>
    <s v="Taken"/>
    <m/>
    <s v="Clive Standen, Jennifer Beals, Gaius Charles, Brooklyn Sudano, Monique Gabriela Curnen, Michael Irby, James Landry H√©bert, Jose Pablo Cantillo, James Landry Hebert"/>
    <n v="9"/>
    <s v="France"/>
    <s v="France, United States"/>
    <n v="2"/>
    <d v="2019-01-12T00:00:00"/>
    <n v="2018"/>
    <x v="1"/>
    <s v="2 Season"/>
    <n v="2"/>
    <s v=""/>
    <m/>
    <n v="2"/>
    <s v="Crime TV Shows, TV Action &amp; Adventure, TV Thrillers"/>
    <s v="Crime TV Shows"/>
    <s v="Crime TV Shows, TV Action &amp; Adventure, TV Thrillers"/>
    <n v="3"/>
  </r>
  <r>
    <n v="8149"/>
    <s v="s8149"/>
    <x v="1"/>
    <s v="Tales of the City (1993)"/>
    <m/>
    <s v="Olympia Dukakis, Donald Moffat, Laura Linney, Marcus D'Amico, Billy Campbell, Thomas Gibson, Paul Gross, Barbara Garrick, Chloe Webb, Nina Foch, Parker Posey, Stanley DeSantis"/>
    <n v="12"/>
    <s v="United Kingdom"/>
    <s v="United Kingdom, United States"/>
    <n v="2"/>
    <d v="2019-06-28T00:00:00"/>
    <n v="1993"/>
    <x v="5"/>
    <s v="1 Season"/>
    <n v="1"/>
    <s v=""/>
    <m/>
    <n v="1"/>
    <s v="TV Dramas"/>
    <s v="TV Dramas"/>
    <s v="TV Dramas"/>
    <n v="1"/>
  </r>
  <r>
    <n v="8166"/>
    <s v="s8166"/>
    <x v="1"/>
    <s v="Teresa"/>
    <m/>
    <s v="Angelique Boyer, Sebasti√°n Rulli, Aar√≥n D√≠az, Cynthia Klitbo, Ana Brenda Contreras, Daniel Arenas, Margarita Maga√±a, Manuel Landeta, Felicia Mercado, Silvia Mariscal"/>
    <n v="10"/>
    <s v="Mexico"/>
    <s v="Mexico"/>
    <n v="1"/>
    <d v="2017-12-31T00:00:00"/>
    <n v="2010"/>
    <x v="6"/>
    <s v="1 Season"/>
    <n v="1"/>
    <s v=""/>
    <m/>
    <n v="1"/>
    <s v="International TV Shows, Romantic TV Shows, Spanish-Language TV Shows"/>
    <s v="International TV Shows"/>
    <s v="International TV Shows, Romantic TV Shows, Spanish-Language TV Shows"/>
    <n v="3"/>
  </r>
  <r>
    <n v="8173"/>
    <s v="s8173"/>
    <x v="1"/>
    <s v="Th Eena Meena Deeka Chase Comedy Show"/>
    <s v="Dheeraj Berry"/>
    <s v="Sanjay Keni, Priya Raina"/>
    <n v="2"/>
    <s v="India"/>
    <s v="India"/>
    <n v="1"/>
    <d v="2018-03-31T00:00:00"/>
    <n v="2015"/>
    <x v="8"/>
    <s v="1 Season"/>
    <n v="1"/>
    <s v=""/>
    <m/>
    <n v="1"/>
    <s v="Kids' TV, TV Comedies"/>
    <s v="Kids' TV"/>
    <s v="Kids' TV, TV Comedies"/>
    <n v="2"/>
  </r>
  <r>
    <n v="8174"/>
    <s v="s8174"/>
    <x v="1"/>
    <s v="Thackeray"/>
    <m/>
    <m/>
    <n v="0"/>
    <s v="India"/>
    <s v="India"/>
    <n v="1"/>
    <d v="2019-05-25T00:00:00"/>
    <n v="2019"/>
    <x v="5"/>
    <s v="1 Season"/>
    <n v="1"/>
    <s v=""/>
    <m/>
    <n v="1"/>
    <s v="TV Shows"/>
    <s v="TV Shows"/>
    <s v="TV Shows"/>
    <n v="1"/>
  </r>
  <r>
    <n v="8175"/>
    <s v="s8175"/>
    <x v="1"/>
    <s v="That '70s Show"/>
    <m/>
    <s v="Topher Grace, Mila Kunis, Ashton Kutcher, Danny Masterson, Laura Prepon, Wilmer Valderrama, Debra Jo Rupp, Kurtwood Smith, Don Stark, Tanya Roberts, Tommy Chong, Lisa Robin Kelly"/>
    <n v="12"/>
    <s v="United States"/>
    <s v="United States"/>
    <n v="1"/>
    <d v="2017-11-01T00:00:00"/>
    <n v="2005"/>
    <x v="1"/>
    <s v="8 Season"/>
    <n v="8"/>
    <s v=""/>
    <m/>
    <n v="8"/>
    <s v="TV Comedies"/>
    <s v="TV Comedies"/>
    <s v="TV Comedies"/>
    <n v="1"/>
  </r>
  <r>
    <n v="8176"/>
    <s v="s8176"/>
    <x v="1"/>
    <s v="The 2000s"/>
    <m/>
    <m/>
    <n v="0"/>
    <s v="United States"/>
    <s v="United States"/>
    <n v="1"/>
    <d v="2019-02-19T00:00:00"/>
    <n v="2018"/>
    <x v="5"/>
    <s v="1 Season"/>
    <n v="1"/>
    <s v=""/>
    <m/>
    <n v="1"/>
    <s v="Docuseries"/>
    <s v="Docuseries"/>
    <s v="Docuseries"/>
    <n v="1"/>
  </r>
  <r>
    <n v="8181"/>
    <s v="s8181"/>
    <x v="1"/>
    <s v="The Adjusters"/>
    <m/>
    <s v="Rynn Lim, Chris Tong, Aric Ho, Chan Fong"/>
    <n v="4"/>
    <m/>
    <m/>
    <n v="0"/>
    <d v="2017-09-18T00:00:00"/>
    <n v="2010"/>
    <x v="6"/>
    <s v="2 Season"/>
    <n v="2"/>
    <s v=""/>
    <m/>
    <n v="2"/>
    <s v="International TV Shows, TV Dramas"/>
    <s v="International TV Shows"/>
    <s v="International TV Shows, TV Dramas"/>
    <n v="2"/>
  </r>
  <r>
    <n v="8183"/>
    <s v="s8183"/>
    <x v="1"/>
    <s v="The Adventures of Figaro Pho"/>
    <m/>
    <s v="Luke Jurevicius, Craig Behenna, Charlotte Hamlyn, Stavroula Mountzouris, Aletheia Burney"/>
    <n v="5"/>
    <s v="Australia"/>
    <s v="Australia"/>
    <n v="1"/>
    <m/>
    <n v="2015"/>
    <x v="8"/>
    <s v="2 Season"/>
    <n v="2"/>
    <s v=""/>
    <m/>
    <n v="2"/>
    <s v="Kids' TV, TV Comedies"/>
    <s v="Kids' TV"/>
    <s v="Kids' TV, TV Comedies"/>
    <n v="2"/>
  </r>
  <r>
    <n v="8190"/>
    <s v="s8190"/>
    <x v="1"/>
    <s v="The Andy Griffith Show"/>
    <m/>
    <s v="Andy Griffith, Ron Howard, Don Knotts, Frances Bavier, Howard McNear, Hope Summers"/>
    <n v="6"/>
    <s v="United States"/>
    <s v="United States"/>
    <n v="1"/>
    <d v="2017-07-01T00:00:00"/>
    <n v="1967"/>
    <x v="4"/>
    <s v="8 Season"/>
    <n v="8"/>
    <s v=""/>
    <m/>
    <n v="8"/>
    <s v="Classic &amp; Cult TV, TV Comedies"/>
    <s v="Classic &amp; Cult TV"/>
    <s v="Classic &amp; Cult TV, TV Comedies"/>
    <n v="2"/>
  </r>
  <r>
    <n v="8194"/>
    <s v="s8194"/>
    <x v="1"/>
    <s v="The Apartment"/>
    <m/>
    <s v="Jamie Durie, Laurence Llewelyn-Bowen"/>
    <n v="2"/>
    <s v="Singapore"/>
    <s v="Singapore"/>
    <n v="1"/>
    <d v="2018-12-14T00:00:00"/>
    <n v="2014"/>
    <x v="6"/>
    <s v="2 Season"/>
    <n v="2"/>
    <s v=""/>
    <m/>
    <n v="2"/>
    <s v="International TV Shows, Reality TV"/>
    <s v="International TV Shows"/>
    <s v="International TV Shows, Reality TV"/>
    <n v="2"/>
  </r>
  <r>
    <n v="8200"/>
    <s v="s8200"/>
    <x v="1"/>
    <s v="The Bachelor"/>
    <m/>
    <m/>
    <n v="0"/>
    <m/>
    <m/>
    <n v="0"/>
    <d v="2019-12-01T00:00:00"/>
    <n v="2009"/>
    <x v="1"/>
    <s v="1 Season"/>
    <n v="1"/>
    <s v=""/>
    <m/>
    <n v="1"/>
    <s v="Reality TV, Romantic TV Shows"/>
    <s v="Reality TV"/>
    <s v="Reality TV, Romantic TV Shows"/>
    <n v="2"/>
  </r>
  <r>
    <n v="8207"/>
    <s v="s8207"/>
    <x v="1"/>
    <s v="The Beat"/>
    <m/>
    <s v="Henley Hii, Yise Loo, Aric Ho, Tiffany Leong, Issac Dang, Christy Yow"/>
    <n v="6"/>
    <m/>
    <m/>
    <n v="0"/>
    <d v="2017-09-18T00:00:00"/>
    <n v="2012"/>
    <x v="5"/>
    <s v="1 Season"/>
    <n v="1"/>
    <s v=""/>
    <m/>
    <n v="1"/>
    <s v="International TV Shows, TV Dramas"/>
    <s v="International TV Shows"/>
    <s v="International TV Shows, TV Dramas"/>
    <n v="2"/>
  </r>
  <r>
    <n v="8208"/>
    <s v="s8208"/>
    <x v="1"/>
    <s v="The Beginning of Life: The Series"/>
    <s v="Estela Renner"/>
    <m/>
    <n v="0"/>
    <s v="Brazil"/>
    <s v="Brazil"/>
    <n v="1"/>
    <d v="2016-11-11T00:00:00"/>
    <n v="2016"/>
    <x v="6"/>
    <s v="1 Season"/>
    <n v="1"/>
    <s v=""/>
    <m/>
    <n v="1"/>
    <s v="Docuseries, International TV Shows, Science &amp; Nature TV"/>
    <s v="Docuseries"/>
    <s v="Docuseries, International TV Shows, Science &amp; Nature TV"/>
    <n v="3"/>
  </r>
  <r>
    <n v="8209"/>
    <s v="s8209"/>
    <x v="1"/>
    <s v="The Bible's Buried Secrets"/>
    <m/>
    <s v="Francesca Stavrakopoulou"/>
    <n v="1"/>
    <s v="United Kingdom"/>
    <s v="United Kingdom"/>
    <n v="1"/>
    <d v="2019-02-01T00:00:00"/>
    <n v="2011"/>
    <x v="1"/>
    <s v="1 Season"/>
    <n v="1"/>
    <s v=""/>
    <m/>
    <n v="1"/>
    <s v="British TV Shows, Docuseries, Science &amp; Nature TV"/>
    <s v="British TV Shows"/>
    <s v="British TV Shows, Docuseries, Science &amp; Nature TV"/>
    <n v="3"/>
  </r>
  <r>
    <n v="8210"/>
    <s v="s8210"/>
    <x v="1"/>
    <s v="The Big Catch"/>
    <m/>
    <s v="Ben Fogle"/>
    <n v="1"/>
    <s v="United Kingdom"/>
    <s v="United Kingdom"/>
    <n v="1"/>
    <d v="2019-02-01T00:00:00"/>
    <n v="2015"/>
    <x v="6"/>
    <s v="1 Season"/>
    <n v="1"/>
    <s v=""/>
    <m/>
    <n v="1"/>
    <s v="British TV Shows, Reality TV"/>
    <s v="British TV Shows"/>
    <s v="British TV Shows, Reality TV"/>
    <n v="2"/>
  </r>
  <r>
    <n v="8215"/>
    <s v="s8215"/>
    <x v="1"/>
    <s v="The Blue Planet: A Natural History of the Oceans"/>
    <s v="Alastair Fothergill"/>
    <s v="David Attenborough"/>
    <n v="1"/>
    <s v="United Kingdom"/>
    <s v="United Kingdom"/>
    <n v="1"/>
    <d v="2015-10-10T00:00:00"/>
    <n v="2001"/>
    <x v="4"/>
    <s v="1 Season"/>
    <n v="1"/>
    <s v=""/>
    <m/>
    <n v="1"/>
    <s v="British TV Shows, Docuseries, International TV Shows"/>
    <s v="British TV Shows"/>
    <s v="British TV Shows, Docuseries, International TV Shows"/>
    <n v="3"/>
  </r>
  <r>
    <n v="8217"/>
    <s v="s8217"/>
    <x v="1"/>
    <s v="The Bomb Squad"/>
    <m/>
    <s v="Christopher Eccleston"/>
    <n v="1"/>
    <s v="United Kingdom"/>
    <s v="United Kingdom"/>
    <n v="1"/>
    <d v="2019-02-01T00:00:00"/>
    <n v="2011"/>
    <x v="5"/>
    <s v="1 Season"/>
    <n v="1"/>
    <s v=""/>
    <m/>
    <n v="1"/>
    <s v="British TV Shows, Docuseries"/>
    <s v="British TV Shows"/>
    <s v="British TV Shows, Docuseries"/>
    <n v="2"/>
  </r>
  <r>
    <n v="8236"/>
    <s v="s8236"/>
    <x v="1"/>
    <s v="The Calling"/>
    <s v="Bumpy"/>
    <m/>
    <n v="0"/>
    <s v="India"/>
    <s v="India"/>
    <n v="1"/>
    <d v="2019-04-01T00:00:00"/>
    <n v="2018"/>
    <x v="5"/>
    <s v="1 Season"/>
    <n v="1"/>
    <s v=""/>
    <m/>
    <n v="1"/>
    <s v="International TV Shows, Reality TV"/>
    <s v="International TV Shows"/>
    <s v="International TV Shows, Reality TV"/>
    <n v="2"/>
  </r>
  <r>
    <n v="8244"/>
    <s v="s8244"/>
    <x v="1"/>
    <s v="The Chefs' Line"/>
    <m/>
    <s v="Dan Hong, Mark Olive, Melissa Leong, Maeve O'Meara"/>
    <n v="4"/>
    <s v="Australia"/>
    <s v="Australia"/>
    <n v="1"/>
    <d v="2019-08-01T00:00:00"/>
    <n v="2017"/>
    <x v="1"/>
    <s v="1 Season"/>
    <n v="1"/>
    <s v=""/>
    <m/>
    <n v="1"/>
    <s v="International TV Shows, Reality TV"/>
    <s v="International TV Shows"/>
    <s v="International TV Shows, Reality TV"/>
    <n v="2"/>
  </r>
  <r>
    <n v="8251"/>
    <s v="s8251"/>
    <x v="1"/>
    <s v="The Code"/>
    <m/>
    <s v="Marcus du Sautoy"/>
    <n v="1"/>
    <s v="United Kingdom"/>
    <s v="United Kingdom"/>
    <n v="1"/>
    <d v="2018-02-01T00:00:00"/>
    <n v="2011"/>
    <x v="6"/>
    <s v="1 Season"/>
    <n v="1"/>
    <s v=""/>
    <m/>
    <n v="1"/>
    <s v="British TV Shows, Docuseries, International TV Shows"/>
    <s v="British TV Shows"/>
    <s v="British TV Shows, Docuseries, International TV Shows"/>
    <n v="3"/>
  </r>
  <r>
    <n v="8258"/>
    <s v="s8258"/>
    <x v="1"/>
    <s v="The Cravings"/>
    <m/>
    <s v="Park Hee-bon, Phillip Choi, Hong Wan-pyo, Choi Bae-yeong, Hyuk-kwon Park, Yang Hyeon-min"/>
    <n v="6"/>
    <s v="South Korea"/>
    <s v="South Korea"/>
    <n v="1"/>
    <d v="2017-04-20T00:00:00"/>
    <n v="2016"/>
    <x v="1"/>
    <s v="2 Season"/>
    <n v="2"/>
    <s v=""/>
    <m/>
    <n v="2"/>
    <s v="International TV Shows, Korean TV Shows, TV Comedies"/>
    <s v="International TV Shows"/>
    <s v="International TV Shows, Korean TV Shows, TV Comedies"/>
    <n v="3"/>
  </r>
  <r>
    <n v="8263"/>
    <s v="s8263"/>
    <x v="1"/>
    <s v="The Curse of Oak Island"/>
    <m/>
    <s v="Robert Clotworthy"/>
    <n v="1"/>
    <s v="United States"/>
    <s v="United States"/>
    <n v="1"/>
    <d v="2019-09-15T00:00:00"/>
    <n v="2016"/>
    <x v="6"/>
    <s v="1 Season"/>
    <n v="1"/>
    <s v=""/>
    <m/>
    <n v="1"/>
    <s v="Docuseries, Science &amp; Nature TV"/>
    <s v="Docuseries"/>
    <s v="Docuseries, Science &amp; Nature TV"/>
    <n v="2"/>
  </r>
  <r>
    <n v="8272"/>
    <s v="s8272"/>
    <x v="1"/>
    <s v="The Day My Butt Went Psycho!"/>
    <m/>
    <s v="Mac Heywood, Robert Tinkler, Bryn McAuley, Kedar Brown, Julie Lemieux, Ted Dykstra, Mark Edwards, Joe Pingue"/>
    <n v="8"/>
    <s v="Canada"/>
    <s v="Canada, Australia"/>
    <n v="2"/>
    <d v="2015-06-30T00:00:00"/>
    <n v="2015"/>
    <x v="8"/>
    <s v="2 Season"/>
    <n v="2"/>
    <s v=""/>
    <m/>
    <n v="2"/>
    <s v="Kids' TV, TV Comedies"/>
    <s v="Kids' TV"/>
    <s v="Kids' TV, TV Comedies"/>
    <n v="2"/>
  </r>
  <r>
    <n v="8278"/>
    <s v="s8278"/>
    <x v="1"/>
    <s v="The Devil Is a Part-Timer!"/>
    <m/>
    <s v="Ryota Osaka, Yoko Hikasa, Nao Toyama, Yuki Ono, Hiro Shimono, Kanae Ito, Josh Grelle, Felecia Angelle, Anthony Bowling, R. Bruce Elliott, Tia Lynn Ballard, Aaron Dismuke"/>
    <n v="12"/>
    <s v="Japan"/>
    <s v="Japan"/>
    <n v="1"/>
    <d v="2019-04-01T00:00:00"/>
    <n v="2013"/>
    <x v="1"/>
    <s v="1 Season"/>
    <n v="1"/>
    <s v=""/>
    <m/>
    <n v="1"/>
    <s v="Anime Series"/>
    <s v="Anime Series"/>
    <s v="Anime Series"/>
    <n v="1"/>
  </r>
  <r>
    <n v="8283"/>
    <s v="s8283"/>
    <x v="1"/>
    <s v="The Drunk and on Drugs Happy Funtime Hour"/>
    <m/>
    <s v="John Paul Tremblay, Robb Wells, Maury Chaykin, Luke Gordon, Amy Sedaris, Jay Baruchel"/>
    <n v="6"/>
    <s v="Canada"/>
    <s v="Canada"/>
    <n v="1"/>
    <d v="2018-08-24T00:00:00"/>
    <n v="2011"/>
    <x v="5"/>
    <s v="1 Season"/>
    <n v="1"/>
    <s v=""/>
    <m/>
    <n v="1"/>
    <s v="International TV Shows, TV Comedies"/>
    <s v="International TV Shows"/>
    <s v="International TV Shows, TV Comedies"/>
    <n v="2"/>
  </r>
  <r>
    <n v="8288"/>
    <s v="s8288"/>
    <x v="1"/>
    <s v="The Eighties"/>
    <m/>
    <m/>
    <n v="0"/>
    <s v="United States"/>
    <s v="United States"/>
    <n v="1"/>
    <d v="2018-09-30T00:00:00"/>
    <n v="2016"/>
    <x v="6"/>
    <s v="1 Season"/>
    <n v="1"/>
    <s v=""/>
    <m/>
    <n v="1"/>
    <s v="Docuseries"/>
    <s v="Docuseries"/>
    <s v="Docuseries"/>
    <n v="1"/>
  </r>
  <r>
    <n v="8294"/>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n v="16"/>
    <s v="United Kingdom"/>
    <s v="United Kingdom"/>
    <n v="1"/>
    <d v="2017-03-31T00:00:00"/>
    <n v="2012"/>
    <x v="5"/>
    <s v="1 Season"/>
    <n v="1"/>
    <s v=""/>
    <m/>
    <n v="1"/>
    <s v="British TV Shows, Crime TV Shows, TV Dramas"/>
    <s v="British TV Shows"/>
    <s v="British TV Shows, Crime TV Shows, TV Dramas"/>
    <n v="3"/>
  </r>
  <r>
    <n v="8303"/>
    <s v="s8303"/>
    <x v="1"/>
    <s v="The Five"/>
    <s v="Mark Tonderai"/>
    <s v="Tom Cullen, O.T. Fagbenle, Lee Ingleby, Sarah Solemani, Hannah Arterton, Geraldine James, Michael Maloney, Rade Serbedzija, Jonathan Kerrigan, Don Warrington, Sophia La Porta"/>
    <n v="11"/>
    <s v="United Kingdom"/>
    <s v="United Kingdom"/>
    <n v="1"/>
    <d v="2017-09-15T00:00:00"/>
    <n v="2016"/>
    <x v="5"/>
    <s v="1 Season"/>
    <n v="1"/>
    <s v=""/>
    <m/>
    <n v="1"/>
    <s v="British TV Shows, Crime TV Shows, TV Dramas"/>
    <s v="British TV Shows"/>
    <s v="British TV Shows, Crime TV Shows, TV Dramas"/>
    <n v="3"/>
  </r>
  <r>
    <n v="8312"/>
    <s v="s8312"/>
    <x v="1"/>
    <s v="The Fosters"/>
    <m/>
    <s v="Teri Polo, Sherri Saum, Jake T. Austin, Hayden Byerly, David Lambert, Maia Mitchell, Danny Nucci, Cierra Ramirez, Madisen Beaty, Alex Saxon"/>
    <n v="10"/>
    <s v="United States"/>
    <s v="United States"/>
    <n v="1"/>
    <d v="2017-10-05T00:00:00"/>
    <n v="2017"/>
    <x v="1"/>
    <s v="5 Season"/>
    <n v="5"/>
    <s v=""/>
    <m/>
    <n v="5"/>
    <s v="TV Dramas"/>
    <s v="TV Dramas"/>
    <s v="TV Dramas"/>
    <n v="1"/>
  </r>
  <r>
    <n v="8316"/>
    <s v="s8316"/>
    <x v="1"/>
    <s v="The Furchester Hotel"/>
    <m/>
    <s v="Sarah Burgess, Ryan Dillon, Louise Gold, David Rudman, Andrew Spooner, Mak Wilson"/>
    <n v="6"/>
    <s v="United Kingdom"/>
    <s v="United Kingdom, United States"/>
    <n v="2"/>
    <d v="2017-02-01T00:00:00"/>
    <n v="2015"/>
    <x v="0"/>
    <s v="2 Season"/>
    <n v="2"/>
    <s v=""/>
    <m/>
    <n v="2"/>
    <s v="British TV Shows, Kids' TV"/>
    <s v="British TV Shows"/>
    <s v="British TV Shows, Kids' TV"/>
    <n v="2"/>
  </r>
  <r>
    <n v="8317"/>
    <s v="s8317"/>
    <x v="1"/>
    <s v="The Future of Water"/>
    <m/>
    <m/>
    <n v="0"/>
    <s v="Norway"/>
    <s v="Norway"/>
    <n v="1"/>
    <d v="2016-07-01T00:00:00"/>
    <n v="2007"/>
    <x v="6"/>
    <s v="1 Season"/>
    <n v="1"/>
    <s v=""/>
    <m/>
    <n v="1"/>
    <s v="Docuseries, International TV Shows, Science &amp; Nature TV"/>
    <s v="Docuseries"/>
    <s v="Docuseries, International TV Shows, Science &amp; Nature TV"/>
    <n v="3"/>
  </r>
  <r>
    <n v="8322"/>
    <s v="s8322"/>
    <x v="1"/>
    <s v="The Golden Years with Javed Akhtar"/>
    <m/>
    <m/>
    <n v="0"/>
    <s v="India"/>
    <s v="India"/>
    <n v="1"/>
    <d v="2017-06-01T00:00:00"/>
    <n v="2016"/>
    <x v="4"/>
    <s v="1 Season"/>
    <n v="1"/>
    <s v=""/>
    <m/>
    <n v="1"/>
    <s v="Docuseries, International TV Shows"/>
    <s v="Docuseries"/>
    <s v="Docuseries, International TV Shows"/>
    <n v="2"/>
  </r>
  <r>
    <n v="8332"/>
    <s v="s8332"/>
    <x v="1"/>
    <s v="The Great British Baking Show: Masterclass"/>
    <m/>
    <s v="Mary Berry, Paul Hollywood"/>
    <n v="2"/>
    <s v="United Kingdom"/>
    <s v="United Kingdom"/>
    <n v="1"/>
    <d v="2018-12-01T00:00:00"/>
    <n v="2018"/>
    <x v="6"/>
    <s v="4 Season"/>
    <n v="4"/>
    <s v=""/>
    <m/>
    <n v="4"/>
    <s v="British TV Shows, Reality TV"/>
    <s v="British TV Shows"/>
    <s v="British TV Shows, Reality TV"/>
    <n v="2"/>
  </r>
  <r>
    <n v="8335"/>
    <s v="s8335"/>
    <x v="1"/>
    <s v="The Great Train Robbery"/>
    <m/>
    <s v="Luke Evans, Jim Broadbent, Paul Anderson, Martin Compston, Neil Maskell, Jack Roth, George Costigan, Robert Glenister, Nick Moran, Tim Pigott-Smith, James Fox, James Wilby, Jack Gordon, Nicholas Murchie, Del Synnott, Richard Hope, John Salthouse"/>
    <n v="17"/>
    <s v="United Kingdom"/>
    <s v="United Kingdom"/>
    <n v="1"/>
    <d v="2017-03-31T00:00:00"/>
    <n v="2013"/>
    <x v="11"/>
    <s v="1 Season"/>
    <n v="1"/>
    <s v=""/>
    <m/>
    <n v="1"/>
    <s v="British TV Shows, Crime TV Shows, International TV Shows"/>
    <s v="British TV Shows"/>
    <s v="British TV Shows, Crime TV Shows, International TV Shows"/>
    <n v="3"/>
  </r>
  <r>
    <n v="8337"/>
    <s v="s8337"/>
    <x v="1"/>
    <s v="The Guild"/>
    <m/>
    <s v="Felicia Day, Sandeep Parikh, Jeff Lewis, Robin Thorsen, Amy Okuda, Vincent Caso"/>
    <n v="6"/>
    <s v="United States"/>
    <s v="United States"/>
    <n v="1"/>
    <d v="2019-03-02T00:00:00"/>
    <n v="2013"/>
    <x v="5"/>
    <s v="1 Season"/>
    <n v="1"/>
    <s v=""/>
    <m/>
    <n v="1"/>
    <s v="TV Comedies"/>
    <s v="TV Comedies"/>
    <s v="TV Comedies"/>
    <n v="1"/>
  </r>
  <r>
    <n v="8348"/>
    <s v="s8348"/>
    <x v="1"/>
    <s v="The Homecoming"/>
    <m/>
    <s v="Se-yoon Yoo, Tyler Rasch, Guillaume Patry, Nikolai Johnsen"/>
    <n v="4"/>
    <m/>
    <m/>
    <n v="0"/>
    <d v="2017-06-02T00:00:00"/>
    <n v="2015"/>
    <x v="6"/>
    <s v="1 Season"/>
    <n v="1"/>
    <s v=""/>
    <m/>
    <n v="1"/>
    <s v="International TV Shows, Korean TV Shows, Reality TV"/>
    <s v="International TV Shows"/>
    <s v="International TV Shows, Korean TV Shows, Reality TV"/>
    <n v="3"/>
  </r>
  <r>
    <n v="8350"/>
    <s v="s8350"/>
    <x v="1"/>
    <s v="The House That Made Me"/>
    <m/>
    <s v="Vinay Pathak"/>
    <n v="1"/>
    <s v="India"/>
    <s v="India"/>
    <n v="1"/>
    <d v="2017-03-31T00:00:00"/>
    <n v="2015"/>
    <x v="6"/>
    <s v="3 Season"/>
    <n v="3"/>
    <s v=""/>
    <m/>
    <n v="3"/>
    <s v="International TV Shows, Reality TV"/>
    <s v="International TV Shows"/>
    <s v="International TV Shows, Reality TV"/>
    <n v="2"/>
  </r>
  <r>
    <n v="8354"/>
    <s v="s8354"/>
    <x v="1"/>
    <s v="The Hunt"/>
    <m/>
    <s v="David Attenborough"/>
    <n v="1"/>
    <s v="United Kingdom"/>
    <s v="United Kingdom"/>
    <n v="1"/>
    <d v="2017-05-14T00:00:00"/>
    <n v="2015"/>
    <x v="6"/>
    <s v="1 Season"/>
    <n v="1"/>
    <s v=""/>
    <m/>
    <n v="1"/>
    <s v="British TV Shows, Docuseries, Science &amp; Nature TV"/>
    <s v="British TV Shows"/>
    <s v="British TV Shows, Docuseries, Science &amp; Nature TV"/>
    <n v="3"/>
  </r>
  <r>
    <n v="8358"/>
    <s v="s8358"/>
    <x v="1"/>
    <s v="The Inbetweeners"/>
    <m/>
    <s v="Simon Bird, James Buckley, Blake Harrison, Joe Thomas, Greg Davies, Emily Head, Martin Trenaman, Belinda Stewart-Wilson, Robin Weaver, Henry Lloyd-Hughes"/>
    <n v="10"/>
    <s v="United Kingdom"/>
    <s v="United Kingdom"/>
    <n v="1"/>
    <d v="2018-01-01T00:00:00"/>
    <n v="2010"/>
    <x v="5"/>
    <s v="3 Season"/>
    <n v="3"/>
    <s v=""/>
    <m/>
    <n v="3"/>
    <s v="British TV Shows, TV Comedies"/>
    <s v="British TV Shows"/>
    <s v="British TV Shows, TV Comedies"/>
    <n v="2"/>
  </r>
  <r>
    <n v="8367"/>
    <s v="s8367"/>
    <x v="1"/>
    <s v="The Investigator: A British Crime Story"/>
    <m/>
    <s v="Mark Williams-Thomas, Rick Warden, Frances Millar, Tanya Winsor, Alice Harding, David Bannerman, Danielle Bird, Eve Perry, Polly Lewis, Billy James Machin"/>
    <n v="10"/>
    <s v="United Kingdom"/>
    <s v="United Kingdom"/>
    <n v="1"/>
    <d v="2020-03-05T00:00:00"/>
    <n v="2018"/>
    <x v="5"/>
    <s v="2 Season"/>
    <n v="2"/>
    <s v=""/>
    <m/>
    <n v="2"/>
    <s v="British TV Shows, Crime TV Shows, Docuseries"/>
    <s v="British TV Shows"/>
    <s v="British TV Shows, Crime TV Shows, Docuseries"/>
    <n v="3"/>
  </r>
  <r>
    <n v="8369"/>
    <s v="s8369"/>
    <x v="1"/>
    <s v="The Irish Mob"/>
    <m/>
    <s v="Mickey Spillane"/>
    <n v="1"/>
    <m/>
    <m/>
    <n v="0"/>
    <d v="2016-12-01T00:00:00"/>
    <n v="2008"/>
    <x v="5"/>
    <s v="1 Season"/>
    <n v="1"/>
    <s v=""/>
    <m/>
    <n v="1"/>
    <s v="Crime TV Shows, Docuseries"/>
    <s v="Crime TV Shows"/>
    <s v="Crime TV Shows, Docuseries"/>
    <n v="2"/>
  </r>
  <r>
    <n v="8372"/>
    <s v="s8372"/>
    <x v="1"/>
    <s v="The Jaime Maussan Show"/>
    <m/>
    <s v="Jaime Maussan"/>
    <n v="1"/>
    <s v="United States"/>
    <s v="United States"/>
    <n v="1"/>
    <d v="2017-12-01T00:00:00"/>
    <n v="2010"/>
    <x v="6"/>
    <s v="1 Season"/>
    <n v="1"/>
    <s v=""/>
    <m/>
    <n v="1"/>
    <s v="Docuseries, International TV Shows, Spanish-Language TV Shows"/>
    <s v="Docuseries"/>
    <s v="Docuseries, International TV Shows, Spanish-Language TV Shows"/>
    <n v="3"/>
  </r>
  <r>
    <n v="8374"/>
    <s v="s8374"/>
    <x v="1"/>
    <s v="The Jungle Book"/>
    <m/>
    <s v="Emma Tate, Jimmy Hibbert, Sam Gold, David Holt, Joseph J. Terry"/>
    <n v="5"/>
    <s v="India"/>
    <s v="India, Germany, France"/>
    <n v="3"/>
    <d v="2019-05-11T00:00:00"/>
    <n v="2010"/>
    <x v="8"/>
    <s v="1 Season"/>
    <n v="1"/>
    <s v=""/>
    <m/>
    <n v="1"/>
    <s v="Kids' TV"/>
    <s v="Kids' TV"/>
    <s v="Kids' TV"/>
    <n v="1"/>
  </r>
  <r>
    <n v="8377"/>
    <s v="s8377"/>
    <x v="1"/>
    <s v="The Kindness Diaries"/>
    <m/>
    <s v="Leon Logothetis"/>
    <n v="1"/>
    <m/>
    <m/>
    <n v="0"/>
    <d v="2019-05-01T00:00:00"/>
    <n v="2019"/>
    <x v="6"/>
    <s v="1 Season"/>
    <n v="1"/>
    <s v=""/>
    <m/>
    <n v="1"/>
    <s v="Reality TV"/>
    <s v="Reality TV"/>
    <s v="Reality TV"/>
    <n v="1"/>
  </r>
  <r>
    <n v="8379"/>
    <s v="s8379"/>
    <x v="1"/>
    <s v="The L Word"/>
    <m/>
    <s v="Jennifer Beals, Leisha Hailey, Laurel Holloman, Mia Kirshner, Katherine Moennig, Pam Grier, Rachel Shelley, Daniela Sea, Erin Daniels, Marlee Matlin"/>
    <n v="10"/>
    <s v="Canada"/>
    <s v="Canada, United States"/>
    <n v="2"/>
    <d v="2018-03-20T00:00:00"/>
    <n v="2009"/>
    <x v="5"/>
    <s v="6 Season"/>
    <n v="6"/>
    <s v=""/>
    <m/>
    <n v="6"/>
    <s v="Romantic TV Shows, TV Dramas"/>
    <s v="Romantic TV Shows"/>
    <s v="Romantic TV Shows, TV Dramas"/>
    <n v="2"/>
  </r>
  <r>
    <n v="8380"/>
    <s v="s8380"/>
    <x v="1"/>
    <s v="The Lady in Dignity"/>
    <m/>
    <s v="Hee-seon Kim, Seon-a Kim, Sang-hun Jeong, Tae-im Lee, Ki-woo Lee"/>
    <n v="5"/>
    <s v="South Korea"/>
    <s v="South Korea"/>
    <n v="1"/>
    <d v="2018-01-30T00:00:00"/>
    <n v="2017"/>
    <x v="5"/>
    <s v="1 Season"/>
    <n v="1"/>
    <s v=""/>
    <m/>
    <n v="1"/>
    <s v="International TV Shows, Korean TV Shows, TV Dramas"/>
    <s v="International TV Shows"/>
    <s v="International TV Shows, Korean TV Shows, TV Dramas"/>
    <n v="3"/>
  </r>
  <r>
    <n v="8393"/>
    <s v="s8393"/>
    <x v="1"/>
    <s v="The Liar"/>
    <m/>
    <s v="Aenie Wong, Janelle Chin, Karena Teo, Goh Wee Ping, Sam Chong"/>
    <n v="5"/>
    <m/>
    <m/>
    <n v="0"/>
    <d v="2017-10-21T00:00:00"/>
    <n v="2013"/>
    <x v="1"/>
    <s v="1 Season"/>
    <n v="1"/>
    <s v=""/>
    <m/>
    <n v="1"/>
    <s v="Crime TV Shows, International TV Shows, TV Dramas"/>
    <s v="Crime TV Shows"/>
    <s v="Crime TV Shows, International TV Shows, TV Dramas"/>
    <n v="3"/>
  </r>
  <r>
    <n v="8398"/>
    <s v="s8398"/>
    <x v="1"/>
    <s v="The Lizzie Borden Chronicles"/>
    <m/>
    <s v="Christina Ricci, Clea DuVall, Cole Hauser, Dylan Taylor, John Ralston, Bradley Stryker, Olivia Llewellyn, Jeff Wincott, Jessy Schram, Martha Irving, Gabrielle Trudel"/>
    <n v="11"/>
    <s v="United States"/>
    <s v="United States"/>
    <n v="1"/>
    <d v="2016-02-01T00:00:00"/>
    <n v="2015"/>
    <x v="1"/>
    <s v="1 Season"/>
    <n v="1"/>
    <s v=""/>
    <m/>
    <n v="1"/>
    <s v="Crime TV Shows, TV Dramas, TV Thrillers"/>
    <s v="Crime TV Shows"/>
    <s v="Crime TV Shows, TV Dramas, TV Thrillers"/>
    <n v="3"/>
  </r>
  <r>
    <n v="8412"/>
    <s v="s8412"/>
    <x v="1"/>
    <s v="The Making of Frozen Planet"/>
    <m/>
    <s v="David Attenborough"/>
    <n v="1"/>
    <s v="United Kingdom"/>
    <s v="United Kingdom, United States, Spain, Germany, Greece, Canada"/>
    <n v="6"/>
    <d v="2016-01-28T00:00:00"/>
    <n v="2012"/>
    <x v="6"/>
    <s v="1 Season"/>
    <n v="1"/>
    <s v=""/>
    <m/>
    <n v="1"/>
    <s v="British TV Shows, Docuseries, Science &amp; Nature TV"/>
    <s v="British TV Shows"/>
    <s v="British TV Shows, Docuseries, Science &amp; Nature TV"/>
    <n v="3"/>
  </r>
  <r>
    <n v="8422"/>
    <s v="s8422"/>
    <x v="1"/>
    <s v="The Messengers"/>
    <m/>
    <s v="Shantel VanSanten, Diogo Morgado, JD Pardo, Joel Courtney, Jon Fletcher, Sofia Black D'Elia, Anna Diop, Craig Frank"/>
    <n v="8"/>
    <s v="United States"/>
    <s v="United States"/>
    <n v="1"/>
    <d v="2016-04-17T00:00:00"/>
    <n v="2015"/>
    <x v="1"/>
    <s v="1 Season"/>
    <n v="1"/>
    <s v=""/>
    <m/>
    <n v="1"/>
    <s v="TV Dramas, TV Mysteries, TV Sci-Fi &amp; Fantasy"/>
    <s v="TV Dramas"/>
    <s v="TV Dramas, TV Mysteries, TV Sci-Fi &amp; Fantasy"/>
    <n v="3"/>
  </r>
  <r>
    <n v="8423"/>
    <s v="s8423"/>
    <x v="1"/>
    <s v="The Mind of a Chef"/>
    <m/>
    <s v="Anthony Bourdain, David Chang, Sean Brock, April Bloomfield, Edward Lee, Magnus Nilsson, Gabrielle Hamilton, David Kinch, Ludo Lefebvre"/>
    <n v="9"/>
    <s v="United States"/>
    <s v="United States"/>
    <n v="1"/>
    <d v="2017-11-01T00:00:00"/>
    <n v="2016"/>
    <x v="6"/>
    <s v="5 Season"/>
    <n v="5"/>
    <s v=""/>
    <m/>
    <n v="5"/>
    <s v="Docuseries"/>
    <s v="Docuseries"/>
    <s v="Docuseries"/>
    <n v="1"/>
  </r>
  <r>
    <n v="8424"/>
    <s v="s8424"/>
    <x v="1"/>
    <s v="The Minimighty Kids"/>
    <m/>
    <m/>
    <n v="0"/>
    <s v="France"/>
    <s v="France"/>
    <n v="1"/>
    <d v="2018-04-15T00:00:00"/>
    <n v="2012"/>
    <x v="4"/>
    <s v="2 Season"/>
    <n v="2"/>
    <s v=""/>
    <m/>
    <n v="2"/>
    <s v="Kids' TV, TV Comedies"/>
    <s v="Kids' TV"/>
    <s v="Kids' TV, TV Comedies"/>
    <n v="2"/>
  </r>
  <r>
    <n v="8425"/>
    <s v="s8425"/>
    <x v="1"/>
    <s v="The Ministry of Time"/>
    <m/>
    <s v="Rodolfo Sancho, Aura Garrido, Nacho Fresneda, Cayetana Guill√©n Cuervo, Juan Gea, Jaime Blanch, Natalia Millan, Juli√°n Villagr√°n, Hugo Silva, Francesca Pi√±√≥n, Mar Saura, Ram√≥n Langa, Andr√©s Gertr√∫dix, Macarena Garc√≠a"/>
    <n v="14"/>
    <s v="Spain"/>
    <s v="Spain"/>
    <n v="1"/>
    <d v="2018-01-28T00:00:00"/>
    <n v="2017"/>
    <x v="5"/>
    <s v="3 Season"/>
    <n v="3"/>
    <s v=""/>
    <m/>
    <n v="3"/>
    <s v="International TV Shows, Spanish-Language TV Shows, TV Action &amp; Adventure"/>
    <s v="International TV Shows"/>
    <s v="International TV Shows, Spanish-Language TV Shows, TV Action &amp; Adventure"/>
    <n v="3"/>
  </r>
  <r>
    <n v="8429"/>
    <s v="s8429"/>
    <x v="1"/>
    <s v="The Mortified Guide"/>
    <m/>
    <m/>
    <n v="0"/>
    <s v="United States"/>
    <s v="United States"/>
    <n v="1"/>
    <d v="2018-02-14T00:00:00"/>
    <n v="2018"/>
    <x v="5"/>
    <s v="1 Season"/>
    <n v="1"/>
    <s v=""/>
    <m/>
    <n v="1"/>
    <s v="Docuseries"/>
    <s v="Docuseries"/>
    <s v="Docuseries"/>
    <n v="1"/>
  </r>
  <r>
    <n v="8430"/>
    <s v="s8430"/>
    <x v="1"/>
    <s v="The Most Beautiful Hands of Delhi"/>
    <m/>
    <s v="Bj√∂rn Kjellman, Joy Sengupta, Natasha Jayetileke"/>
    <n v="3"/>
    <s v="Sweden"/>
    <s v="Sweden"/>
    <n v="1"/>
    <d v="2017-07-20T00:00:00"/>
    <n v="2017"/>
    <x v="5"/>
    <s v="1 Season"/>
    <n v="1"/>
    <s v=""/>
    <m/>
    <n v="1"/>
    <s v="International TV Shows, TV Comedies, TV Dramas"/>
    <s v="International TV Shows"/>
    <s v="International TV Shows, TV Comedies, TV Dramas"/>
    <n v="3"/>
  </r>
  <r>
    <n v="8432"/>
    <s v="s8432"/>
    <x v="1"/>
    <s v="The Murder Detectives"/>
    <m/>
    <m/>
    <n v="0"/>
    <s v="United Kingdom"/>
    <s v="United Kingdom"/>
    <n v="1"/>
    <d v="2017-03-31T00:00:00"/>
    <n v="2015"/>
    <x v="5"/>
    <s v="1 Season"/>
    <n v="1"/>
    <s v=""/>
    <m/>
    <n v="1"/>
    <s v="British TV Shows, Crime TV Shows, Docuseries"/>
    <s v="British TV Shows"/>
    <s v="British TV Shows, Crime TV Shows, Docuseries"/>
    <n v="3"/>
  </r>
  <r>
    <n v="8438"/>
    <s v="s8438"/>
    <x v="1"/>
    <s v="The Netflix Afterparty"/>
    <m/>
    <s v="David Spade, London Hughes, Fortune Feimster"/>
    <n v="3"/>
    <s v="United States"/>
    <s v="United States"/>
    <n v="1"/>
    <d v="2021-01-02T00:00:00"/>
    <n v="2021"/>
    <x v="5"/>
    <s v="1 Season"/>
    <n v="1"/>
    <s v=""/>
    <m/>
    <n v="1"/>
    <s v="Stand-Up Comedy &amp; Talk Shows, TV Comedies"/>
    <s v="Stand-Up Comedy &amp; Talk Shows"/>
    <s v="Stand-Up Comedy &amp; Talk Shows, TV Comedies"/>
    <n v="2"/>
  </r>
  <r>
    <n v="8440"/>
    <s v="s8440"/>
    <x v="1"/>
    <s v="The Nineties"/>
    <m/>
    <m/>
    <n v="0"/>
    <s v="United States"/>
    <s v="United States"/>
    <n v="1"/>
    <d v="2018-09-30T00:00:00"/>
    <n v="2017"/>
    <x v="1"/>
    <s v="1 Season"/>
    <n v="1"/>
    <s v=""/>
    <m/>
    <n v="1"/>
    <s v="Docuseries"/>
    <s v="Docuseries"/>
    <s v="Docuseries"/>
    <n v="1"/>
  </r>
  <r>
    <n v="8443"/>
    <s v="s8443"/>
    <x v="1"/>
    <s v="The Office (U.S.)"/>
    <m/>
    <s v="Steve Carell, John Krasinski, Jenna Fischer, Rainn Wilson, B.J. Novak, Ed Helms, Brian Baumgartner, David Denman, Creed Bratton, Kate Flannery, Mindy Kaling, Angela Kinsey, Paul Lieberstein, Oscar Nu√±ez, Phyllis Smith"/>
    <n v="15"/>
    <s v="United States"/>
    <s v="United States"/>
    <n v="1"/>
    <d v="2016-01-01T00:00:00"/>
    <n v="2012"/>
    <x v="1"/>
    <s v="9 Season"/>
    <n v="9"/>
    <s v=""/>
    <m/>
    <n v="9"/>
    <s v="TV Comedies"/>
    <s v="TV Comedies"/>
    <s v="TV Comedies"/>
    <n v="1"/>
  </r>
  <r>
    <n v="8472"/>
    <s v="s8472"/>
    <x v="1"/>
    <s v="The Pyramid Code"/>
    <m/>
    <s v="Sally Jennings"/>
    <n v="1"/>
    <s v="Canada"/>
    <s v="Canada"/>
    <n v="1"/>
    <d v="2016-02-08T00:00:00"/>
    <n v="2009"/>
    <x v="6"/>
    <s v="1 Season"/>
    <n v="1"/>
    <s v=""/>
    <m/>
    <n v="1"/>
    <s v="Docuseries, Science &amp; Nature TV"/>
    <s v="Docuseries"/>
    <s v="Docuseries, Science &amp; Nature TV"/>
    <n v="2"/>
  </r>
  <r>
    <n v="8475"/>
    <s v="s8475"/>
    <x v="1"/>
    <s v="The Rap Game"/>
    <m/>
    <s v="Jermaine Dupri"/>
    <n v="1"/>
    <s v="United States"/>
    <s v="United States"/>
    <n v="1"/>
    <d v="2019-09-15T00:00:00"/>
    <n v="2016"/>
    <x v="1"/>
    <s v="1 Season"/>
    <n v="1"/>
    <s v=""/>
    <m/>
    <n v="1"/>
    <s v="Reality TV"/>
    <s v="Reality TV"/>
    <s v="Reality TV"/>
    <n v="1"/>
  </r>
  <r>
    <n v="8477"/>
    <s v="s8477"/>
    <x v="1"/>
    <s v="The Real Football Factories"/>
    <m/>
    <s v="Danny Dyer"/>
    <n v="1"/>
    <s v="United Kingdom"/>
    <s v="United Kingdom"/>
    <n v="1"/>
    <d v="2017-12-29T00:00:00"/>
    <n v="2006"/>
    <x v="5"/>
    <s v="1 Season"/>
    <n v="1"/>
    <s v=""/>
    <m/>
    <n v="1"/>
    <s v="British TV Shows, Docuseries, International TV Shows"/>
    <s v="British TV Shows"/>
    <s v="British TV Shows, Docuseries, International TV Shows"/>
    <n v="3"/>
  </r>
  <r>
    <n v="8483"/>
    <s v="s8483"/>
    <x v="1"/>
    <s v="The Returned"/>
    <m/>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n v="29"/>
    <s v="France"/>
    <s v="France"/>
    <n v="1"/>
    <d v="2019-02-17T00:00:00"/>
    <n v="2015"/>
    <x v="5"/>
    <s v="1 Season"/>
    <n v="1"/>
    <s v=""/>
    <m/>
    <n v="1"/>
    <s v="International TV Shows, TV Dramas, TV Horror"/>
    <s v="International TV Shows"/>
    <s v="International TV Shows, TV Dramas, TV Horror"/>
    <n v="3"/>
  </r>
  <r>
    <n v="8491"/>
    <s v="s8491"/>
    <x v="1"/>
    <s v="The Road to Calvary"/>
    <m/>
    <s v="Anna Chipovskaya, Yulia Snigir, Leonid Bichevin, Pavel Trubiner"/>
    <n v="4"/>
    <s v="Russia"/>
    <s v="Russia"/>
    <n v="1"/>
    <d v="2018-09-01T00:00:00"/>
    <n v="2017"/>
    <x v="1"/>
    <s v="1 Season"/>
    <n v="1"/>
    <s v=""/>
    <m/>
    <n v="1"/>
    <s v="International TV Shows, TV Dramas"/>
    <s v="International TV Shows"/>
    <s v="International TV Shows, TV Dramas"/>
    <n v="2"/>
  </r>
  <r>
    <n v="8504"/>
    <s v="s8504"/>
    <x v="1"/>
    <s v="The Seventies"/>
    <m/>
    <m/>
    <n v="0"/>
    <s v="United States"/>
    <s v="United States"/>
    <n v="1"/>
    <d v="2018-09-30T00:00:00"/>
    <n v="2015"/>
    <x v="6"/>
    <s v="1 Season"/>
    <n v="1"/>
    <s v=""/>
    <m/>
    <n v="1"/>
    <s v="Docuseries"/>
    <s v="Docuseries"/>
    <s v="Docuseries"/>
    <n v="1"/>
  </r>
  <r>
    <n v="8511"/>
    <s v="s8511"/>
    <x v="1"/>
    <s v="The Sniffer"/>
    <m/>
    <s v="Kirill K√§ro, Ivan Oganesyan, Mariya Anikanova, Nina Gogaeva, Nikolay Chindyaykin, Anastasiya Makeeva, Sergey Leskov, Stanislav Moskvin, Aleksey Zorin, Taras Gotovtsev"/>
    <n v="10"/>
    <s v="Ukraine"/>
    <s v="Ukraine"/>
    <n v="1"/>
    <d v="2018-06-01T00:00:00"/>
    <n v="2017"/>
    <x v="5"/>
    <s v="3 Season"/>
    <n v="3"/>
    <s v=""/>
    <m/>
    <n v="3"/>
    <s v="Crime TV Shows, International TV Shows, TV Dramas"/>
    <s v="Crime TV Shows"/>
    <s v="Crime TV Shows, International TV Shows, TV Dramas"/>
    <n v="3"/>
  </r>
  <r>
    <n v="8519"/>
    <s v="s8519"/>
    <x v="1"/>
    <s v="The Story of God with Morgan Freeman"/>
    <m/>
    <s v="Morgan Freeman"/>
    <n v="1"/>
    <s v="United States"/>
    <s v="United States"/>
    <n v="1"/>
    <d v="2019-02-01T00:00:00"/>
    <n v="2017"/>
    <x v="1"/>
    <s v="2 Season"/>
    <n v="2"/>
    <s v=""/>
    <m/>
    <n v="2"/>
    <s v="Docuseries"/>
    <s v="Docuseries"/>
    <s v="Docuseries"/>
    <n v="1"/>
  </r>
  <r>
    <n v="8520"/>
    <s v="s8520"/>
    <x v="1"/>
    <s v="The Story of Us with Morgan Freeman"/>
    <m/>
    <s v="Morgan Freeman"/>
    <n v="1"/>
    <s v="United States"/>
    <s v="United States"/>
    <n v="1"/>
    <d v="2019-02-01T00:00:00"/>
    <n v="2017"/>
    <x v="1"/>
    <s v="1 Season"/>
    <n v="1"/>
    <s v=""/>
    <m/>
    <n v="1"/>
    <s v="Docuseries"/>
    <s v="Docuseries"/>
    <s v="Docuseries"/>
    <n v="1"/>
  </r>
  <r>
    <n v="8524"/>
    <s v="s8524"/>
    <x v="1"/>
    <s v="The Super Mario Bros. Super Show!"/>
    <m/>
    <s v="Captain Lou Albano, Danny Wells, Jeannie Elias, John Stocker, Harvey Atkin, Robert Bockstael, Cynthia Preston, Jonathan Potts, Colin Fox"/>
    <n v="9"/>
    <s v="United States"/>
    <s v="United States, Canada"/>
    <n v="2"/>
    <d v="2016-05-22T00:00:00"/>
    <n v="1989"/>
    <x v="8"/>
    <s v="1 Season"/>
    <n v="1"/>
    <s v=""/>
    <m/>
    <n v="1"/>
    <s v="Kids' TV"/>
    <s v="Kids' TV"/>
    <s v="Kids' TV"/>
    <n v="1"/>
  </r>
  <r>
    <n v="8534"/>
    <s v="s8534"/>
    <x v="1"/>
    <s v="The Traffickers"/>
    <m/>
    <s v="Nelufar Hedayat"/>
    <n v="1"/>
    <s v="United States"/>
    <s v="United States"/>
    <n v="1"/>
    <d v="2018-01-22T00:00:00"/>
    <n v="2016"/>
    <x v="5"/>
    <s v="1 Season"/>
    <n v="1"/>
    <s v=""/>
    <m/>
    <n v="1"/>
    <s v="Crime TV Shows, Docuseries"/>
    <s v="Crime TV Shows"/>
    <s v="Crime TV Shows, Docuseries"/>
    <n v="2"/>
  </r>
  <r>
    <n v="8540"/>
    <s v="s8540"/>
    <x v="1"/>
    <s v="The Tudors"/>
    <m/>
    <s v="Jonathan Rhys Meyers, Henry Cavill, James Frain, Anthony Brophy, Guy Carleton, Sarah Bolger, Natalie Dormer, Max Brown, Nick Dunning, Rod Hallett, Maria Doyle Kennedy, Simon Ward"/>
    <n v="12"/>
    <s v="Ireland"/>
    <s v="Ireland, Canada, United States, United Kingdom"/>
    <n v="4"/>
    <d v="2018-01-08T00:00:00"/>
    <n v="2010"/>
    <x v="5"/>
    <s v="4 Season"/>
    <n v="4"/>
    <s v=""/>
    <m/>
    <n v="4"/>
    <s v="TV Dramas"/>
    <s v="TV Dramas"/>
    <s v="TV Dramas"/>
    <n v="1"/>
  </r>
  <r>
    <n v="8542"/>
    <s v="s8542"/>
    <x v="1"/>
    <s v="The Twilight Zone (Original Series)"/>
    <m/>
    <s v="Rod Serling"/>
    <n v="1"/>
    <s v="United States"/>
    <s v="United States"/>
    <n v="1"/>
    <d v="2017-07-01T00:00:00"/>
    <n v="1963"/>
    <x v="1"/>
    <s v="4 Season"/>
    <n v="4"/>
    <s v=""/>
    <m/>
    <n v="4"/>
    <s v="Classic &amp; Cult TV, TV Sci-Fi &amp; Fantasy"/>
    <s v="Classic &amp; Cult TV"/>
    <s v="Classic &amp; Cult TV, TV Sci-Fi &amp; Fantasy"/>
    <n v="2"/>
  </r>
  <r>
    <n v="8545"/>
    <s v="s8545"/>
    <x v="1"/>
    <s v="The Underwear"/>
    <m/>
    <s v="Thanabordee Jaiyen, Emika Grant Emma, Tantimedh Chisanusha, Siribanchawan Jidapa, Supanut Sudjinda"/>
    <n v="5"/>
    <m/>
    <m/>
    <n v="0"/>
    <d v="2018-06-19T00:00:00"/>
    <n v="2017"/>
    <x v="5"/>
    <s v="1 Season"/>
    <n v="1"/>
    <s v=""/>
    <m/>
    <n v="1"/>
    <s v="International TV Shows, TV Dramas, Teen TV Shows"/>
    <s v="International TV Shows"/>
    <s v="International TV Shows, TV Dramas, Teen TV Shows"/>
    <n v="3"/>
  </r>
  <r>
    <n v="8546"/>
    <s v="s8546"/>
    <x v="1"/>
    <s v="The Universe"/>
    <m/>
    <s v="Erik Thompson"/>
    <n v="1"/>
    <s v="United States"/>
    <s v="United States"/>
    <n v="1"/>
    <d v="2019-09-15T00:00:00"/>
    <n v="2009"/>
    <x v="1"/>
    <s v="1 Season"/>
    <n v="1"/>
    <s v=""/>
    <m/>
    <n v="1"/>
    <s v="Docuseries, Science &amp; Nature TV"/>
    <s v="Docuseries"/>
    <s v="Docuseries, Science &amp; Nature TV"/>
    <n v="2"/>
  </r>
  <r>
    <n v="8550"/>
    <s v="s8550"/>
    <x v="1"/>
    <s v="The Vietnam War: A Film by Ken Burns and Lynn Novick"/>
    <s v="Ken Burns, Lynn Novick"/>
    <m/>
    <n v="0"/>
    <s v="United States"/>
    <s v="United States"/>
    <n v="1"/>
    <d v="2018-06-20T00:00:00"/>
    <n v="2017"/>
    <x v="5"/>
    <s v="1 Season"/>
    <n v="1"/>
    <s v=""/>
    <m/>
    <n v="1"/>
    <s v="Docuseries"/>
    <s v="Docuseries"/>
    <s v="Docuseries"/>
    <n v="1"/>
  </r>
  <r>
    <n v="8552"/>
    <s v="s8552"/>
    <x v="1"/>
    <s v="The War: A Film by Ken Burns and Lynn Novick"/>
    <m/>
    <s v="Keith David"/>
    <n v="1"/>
    <s v="United States"/>
    <s v="United States"/>
    <n v="1"/>
    <d v="2017-02-22T00:00:00"/>
    <n v="2007"/>
    <x v="1"/>
    <s v="1 Season"/>
    <n v="1"/>
    <s v=""/>
    <m/>
    <n v="1"/>
    <s v="Docuseries"/>
    <s v="Docuseries"/>
    <s v="Docuseries"/>
    <n v="1"/>
  </r>
  <r>
    <n v="8558"/>
    <s v="s8558"/>
    <x v="1"/>
    <s v="The West Wing"/>
    <m/>
    <s v="Martin Sheen, Rob Lowe, Allison Janney, John Spencer, Bradley Whitford, Janel Moloney, Richard Schiff, Dul√© Hill, NiCole Robinson, Melissa Fitzgerald, Joshua Malina, Stockard Channing, Kim Webster, Kris Murphy, Timothy Davis-Reed"/>
    <n v="15"/>
    <s v="United States"/>
    <s v="United States"/>
    <n v="1"/>
    <d v="2015-12-25T00:00:00"/>
    <n v="2005"/>
    <x v="1"/>
    <s v="7 Season"/>
    <n v="7"/>
    <s v=""/>
    <m/>
    <n v="7"/>
    <s v="TV Dramas"/>
    <s v="TV Dramas"/>
    <s v="TV Dramas"/>
    <n v="1"/>
  </r>
  <r>
    <n v="8561"/>
    <s v="s8561"/>
    <x v="1"/>
    <s v="The Womanizer"/>
    <m/>
    <s v="Lan Cheng-lung, Sonia Sui, James Wen, Bianca Bai, George Chang, Chung Hsin-ling, Tzu-chiang Chao, Xiao Xiao Bin"/>
    <n v="8"/>
    <s v="China"/>
    <s v="China"/>
    <n v="1"/>
    <d v="2016-09-01T00:00:00"/>
    <n v="2010"/>
    <x v="5"/>
    <s v="1 Season"/>
    <n v="1"/>
    <s v=""/>
    <m/>
    <n v="1"/>
    <s v="International TV Shows, Romantic TV Shows, TV Comedies"/>
    <s v="International TV Shows"/>
    <s v="International TV Shows, Romantic TV Shows, TV Comedies"/>
    <n v="3"/>
  </r>
  <r>
    <n v="8568"/>
    <s v="s8568"/>
    <x v="1"/>
    <s v="The Year of Happiness and Love"/>
    <m/>
    <s v="Amber Kuo, James Wen, Weber Yang, Sonia Sui, Nien-Jen Wu, Kay Huang, Tsai Chen-nan, Lin Mei-hsiu"/>
    <n v="8"/>
    <s v="Taiwan"/>
    <s v="Taiwan"/>
    <n v="1"/>
    <d v="2016-09-01T00:00:00"/>
    <n v="2009"/>
    <x v="6"/>
    <s v="1 Season"/>
    <n v="1"/>
    <s v=""/>
    <m/>
    <n v="1"/>
    <s v="International TV Shows, Romantic TV Shows, TV Comedies"/>
    <s v="International TV Shows"/>
    <s v="International TV Shows, Romantic TV Shows, TV Comedies"/>
    <n v="3"/>
  </r>
  <r>
    <n v="8575"/>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n v="27"/>
    <s v="Thailand"/>
    <s v="Thailand"/>
    <n v="1"/>
    <d v="2019-03-01T00:00:00"/>
    <n v="2014"/>
    <x v="1"/>
    <s v="1 Season"/>
    <n v="1"/>
    <s v=""/>
    <m/>
    <n v="1"/>
    <s v="International TV Shows, TV Horror, TV Mysteries"/>
    <s v="International TV Shows"/>
    <s v="International TV Shows, TV Horror, TV Mysteries"/>
    <n v="3"/>
  </r>
  <r>
    <n v="8576"/>
    <s v="s8576"/>
    <x v="1"/>
    <s v="This Is My Love"/>
    <m/>
    <s v="Jin-mo Joo, Sa-rang Kim, Junior, Ja-in Lee, Sung-hyun Baek, So-hui Yoon"/>
    <n v="6"/>
    <s v="South Korea"/>
    <s v="South Korea"/>
    <n v="1"/>
    <d v="2017-05-22T00:00:00"/>
    <n v="2015"/>
    <x v="1"/>
    <s v="1 Season"/>
    <n v="1"/>
    <s v=""/>
    <m/>
    <n v="1"/>
    <s v="International TV Shows, Korean TV Shows, Romantic TV Shows"/>
    <s v="International TV Shows"/>
    <s v="International TV Shows, Korean TV Shows, Romantic TV Shows"/>
    <n v="3"/>
  </r>
  <r>
    <n v="8589"/>
    <s v="s8589"/>
    <x v="1"/>
    <s v="Tientsin Mystic"/>
    <m/>
    <s v="Li Xian, Zhang Ming En, Wang Zixuan, Chen Yumi, Tang Yinuo, Wei Qing, Yang Shuming, Chen Jian, Kang Enhe, Dong Xiangrong"/>
    <n v="10"/>
    <s v="China"/>
    <s v="China"/>
    <n v="1"/>
    <d v="2018-02-09T00:00:00"/>
    <n v="2017"/>
    <x v="1"/>
    <s v="1 Season"/>
    <n v="1"/>
    <s v=""/>
    <m/>
    <n v="1"/>
    <s v="Crime TV Shows, International TV Shows, TV Dramas"/>
    <s v="Crime TV Shows"/>
    <s v="Crime TV Shows, International TV Shows, TV Dramas"/>
    <n v="3"/>
  </r>
  <r>
    <n v="8593"/>
    <s v="s8593"/>
    <x v="1"/>
    <s v="Timeless Season"/>
    <m/>
    <s v="Loo Aye Keng, Chen Ke Mei, Hady, Hishiko Woo, Jiang Pei Pei, Steve Yap"/>
    <n v="6"/>
    <m/>
    <m/>
    <n v="0"/>
    <d v="2017-09-18T00:00:00"/>
    <n v="2009"/>
    <x v="1"/>
    <s v="1 Season"/>
    <n v="1"/>
    <s v=""/>
    <m/>
    <n v="1"/>
    <s v="International TV Shows, TV Dramas"/>
    <s v="International TV Shows"/>
    <s v="International TV Shows, TV Dramas"/>
    <n v="2"/>
  </r>
  <r>
    <n v="8594"/>
    <s v="s8594"/>
    <x v="1"/>
    <s v="Timeline"/>
    <m/>
    <s v="Santiwithi Phrombut, Jamorn Kijsawapak, Orrawan Phuakthaisong"/>
    <n v="3"/>
    <m/>
    <m/>
    <n v="0"/>
    <d v="2018-02-23T00:00:00"/>
    <n v="2014"/>
    <x v="1"/>
    <s v="1 Season"/>
    <n v="1"/>
    <s v=""/>
    <m/>
    <n v="1"/>
    <s v="Crime TV Shows, Docuseries, International TV Shows"/>
    <s v="Crime TV Shows"/>
    <s v="Crime TV Shows, Docuseries, International TV Shows"/>
    <n v="3"/>
  </r>
  <r>
    <n v="8597"/>
    <s v="s8597"/>
    <x v="1"/>
    <s v="Tip the Mouse"/>
    <m/>
    <s v="Alyson Leigh Rosenfeld, Dave Wills, Serra Hirsch, Erica Schroeder, Jason Griffith"/>
    <n v="5"/>
    <s v="Germany"/>
    <s v="Germany, United States, Italy"/>
    <n v="3"/>
    <d v="2017-09-01T00:00:00"/>
    <n v="2014"/>
    <x v="0"/>
    <s v="1 Season"/>
    <n v="1"/>
    <s v=""/>
    <m/>
    <n v="1"/>
    <s v="Kids' TV"/>
    <s v="Kids' TV"/>
    <s v="Kids' TV"/>
    <n v="1"/>
  </r>
  <r>
    <n v="8600"/>
    <s v="s8600"/>
    <x v="1"/>
    <s v="Toast of London"/>
    <s v="Michael Cumming"/>
    <s v="Matt Berry, Robert Bathurst, Doon Mackichan, Shazad Latif, Tim Downie, Harry Peacock, Tracy Ann Oberman"/>
    <n v="7"/>
    <s v="United Kingdom"/>
    <s v="United Kingdom"/>
    <n v="1"/>
    <d v="2017-09-01T00:00:00"/>
    <n v="2015"/>
    <x v="5"/>
    <s v="3 Season"/>
    <n v="3"/>
    <s v=""/>
    <m/>
    <n v="3"/>
    <s v="British TV Shows, Classic &amp; Cult TV, TV Comedies"/>
    <s v="British TV Shows"/>
    <s v="British TV Shows, Classic &amp; Cult TV, TV Comedies"/>
    <n v="3"/>
  </r>
  <r>
    <n v="8601"/>
    <s v="s8601"/>
    <x v="1"/>
    <s v="Tobot"/>
    <m/>
    <s v="Octavian Kaul, Valin Shinyei, Chelsea Miller, Sunni Westbrook, Sam Vincent, Rebecca Shoichet, Jeff Evans Todd, Paul Dobson, Rhona Rees"/>
    <n v="9"/>
    <s v="Canada"/>
    <s v="Canada"/>
    <n v="1"/>
    <d v="2019-09-11T00:00:00"/>
    <n v="2018"/>
    <x v="8"/>
    <s v="2 Season"/>
    <n v="2"/>
    <s v=""/>
    <m/>
    <n v="2"/>
    <s v="Kids' TV, Korean TV Shows"/>
    <s v="Kids' TV"/>
    <s v="Kids' TV, Korean TV Shows"/>
    <n v="2"/>
  </r>
  <r>
    <n v="8605"/>
    <s v="s8605"/>
    <x v="1"/>
    <s v="Top 10 Secrets and Mysteries"/>
    <m/>
    <m/>
    <n v="0"/>
    <s v="United Kingdom"/>
    <s v="United Kingdom, United States, Czech Republic"/>
    <n v="3"/>
    <d v="2019-03-15T00:00:00"/>
    <n v="2018"/>
    <x v="1"/>
    <s v="1 Season"/>
    <n v="1"/>
    <s v=""/>
    <m/>
    <n v="1"/>
    <s v="British TV Shows, Docuseries, Science &amp; Nature TV"/>
    <s v="British TV Shows"/>
    <s v="British TV Shows, Docuseries, Science &amp; Nature TV"/>
    <n v="3"/>
  </r>
  <r>
    <n v="8606"/>
    <s v="s8606"/>
    <x v="1"/>
    <s v="Top Grier"/>
    <m/>
    <m/>
    <n v="0"/>
    <s v="United States"/>
    <s v="United States"/>
    <n v="1"/>
    <d v="2018-12-31T00:00:00"/>
    <n v="2018"/>
    <x v="5"/>
    <s v="3 Season"/>
    <n v="3"/>
    <s v=""/>
    <m/>
    <n v="3"/>
    <s v="Reality TV"/>
    <s v="Reality TV"/>
    <s v="Reality TV"/>
    <n v="1"/>
  </r>
  <r>
    <n v="8610"/>
    <s v="s8610"/>
    <x v="1"/>
    <s v="Towies"/>
    <m/>
    <m/>
    <n v="0"/>
    <m/>
    <m/>
    <n v="0"/>
    <d v="2017-12-27T00:00:00"/>
    <n v="2016"/>
    <x v="5"/>
    <s v="1 Season"/>
    <n v="1"/>
    <s v=""/>
    <m/>
    <n v="1"/>
    <s v="International TV Shows, Reality TV"/>
    <s v="International TV Shows"/>
    <s v="International TV Shows, Reality TV"/>
    <n v="2"/>
  </r>
  <r>
    <n v="8634"/>
    <s v="s8634"/>
    <x v="1"/>
    <s v="Trotsky"/>
    <m/>
    <s v="Konstantin Khabenskiy, Olga Sutulova, Max Matveev, Evgeniy Stychkin, Orkhan Abulov"/>
    <n v="5"/>
    <s v="Russia"/>
    <s v="Russia"/>
    <n v="1"/>
    <d v="2018-12-10T00:00:00"/>
    <n v="2017"/>
    <x v="5"/>
    <s v="1 Season"/>
    <n v="1"/>
    <s v=""/>
    <m/>
    <n v="1"/>
    <s v="International TV Shows, TV Dramas"/>
    <s v="International TV Shows"/>
    <s v="International TV Shows, TV Dramas"/>
    <n v="2"/>
  </r>
  <r>
    <n v="8645"/>
    <s v="s8645"/>
    <x v="1"/>
    <s v="Twin Peaks"/>
    <m/>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n v="26"/>
    <s v="United States"/>
    <s v="United States"/>
    <n v="1"/>
    <d v="2017-07-01T00:00:00"/>
    <n v="1990"/>
    <x v="1"/>
    <s v="2 Season"/>
    <n v="2"/>
    <s v=""/>
    <m/>
    <n v="2"/>
    <s v="Classic &amp; Cult TV, Crime TV Shows, TV Dramas"/>
    <s v="Classic &amp; Cult TV"/>
    <s v="Classic &amp; Cult TV, Crime TV Shows, TV Dramas"/>
    <n v="3"/>
  </r>
  <r>
    <n v="8647"/>
    <s v="s8647"/>
    <x v="1"/>
    <s v="Twirlywoos"/>
    <m/>
    <s v="Linda Bassett"/>
    <n v="1"/>
    <s v="United Kingdom"/>
    <s v="United Kingdom"/>
    <n v="1"/>
    <d v="2020-05-15T00:00:00"/>
    <n v="2018"/>
    <x v="0"/>
    <s v="2 Season"/>
    <n v="2"/>
    <s v=""/>
    <m/>
    <n v="2"/>
    <s v="British TV Shows, Kids' TV"/>
    <s v="British TV Shows"/>
    <s v="British TV Shows, Kids' TV"/>
    <n v="2"/>
  </r>
  <r>
    <n v="8654"/>
    <s v="s8654"/>
    <x v="1"/>
    <s v="Ugly Duckling"/>
    <m/>
    <s v="Mook Worranit Thawornwong, Puttichai Kasetsin, Natcha Juntapan, Neen Suwanamas, Esther Supreeleela, Shaun Jindachote, Lapassalal Jiravechsoontornkul, Chatchawit Techarukpong"/>
    <n v="8"/>
    <s v="Thailand"/>
    <s v="Thailand"/>
    <n v="1"/>
    <d v="2019-02-15T00:00:00"/>
    <n v="2015"/>
    <x v="1"/>
    <s v="4 Season"/>
    <n v="4"/>
    <s v=""/>
    <m/>
    <n v="4"/>
    <s v="International TV Shows, Romantic TV Shows, TV Dramas"/>
    <s v="International TV Shows"/>
    <s v="International TV Shows, Romantic TV Shows, TV Dramas"/>
    <n v="3"/>
  </r>
  <r>
    <n v="8670"/>
    <s v="s8670"/>
    <x v="1"/>
    <s v="V.R. Troopers"/>
    <m/>
    <s v="Michael Sorich, Gardner Baldwin, Mike Reynolds, Richard Rabago, Brad Hawkins, Michael Bacon, Kerrigan Mahan, Sarah Brown, Julian Combs, David Carr, Farrand Thompson, Zeb, Aaron Pruner"/>
    <n v="13"/>
    <s v="United States"/>
    <s v="United States"/>
    <n v="1"/>
    <d v="2016-01-01T00:00:00"/>
    <n v="1995"/>
    <x v="4"/>
    <s v="2 Season"/>
    <n v="2"/>
    <s v=""/>
    <m/>
    <n v="2"/>
    <s v="Kids' TV"/>
    <s v="Kids' TV"/>
    <s v="Kids' TV"/>
    <n v="1"/>
  </r>
  <r>
    <n v="8680"/>
    <s v="s8680"/>
    <x v="1"/>
    <s v="ViR: The Robot Boy"/>
    <m/>
    <s v="Vidit Kumar, Roopa Bhimani, Anubhav Saha, Brian Dcosta"/>
    <n v="4"/>
    <m/>
    <m/>
    <n v="0"/>
    <d v="2018-03-31T00:00:00"/>
    <n v="2013"/>
    <x v="8"/>
    <s v="2 Season"/>
    <n v="2"/>
    <s v=""/>
    <m/>
    <n v="2"/>
    <s v="Kids' TV"/>
    <s v="Kids' TV"/>
    <s v="Kids' TV"/>
    <n v="1"/>
  </r>
  <r>
    <n v="8685"/>
    <s v="s8685"/>
    <x v="1"/>
    <s v="Vroomiz"/>
    <m/>
    <s v="Joon-seok Song, Jeong-hwa Yang, Sang-hyun Um, So-yeong Lee, Jeong-shin Woo, So-yeong Hong, Tae-yeol Jeon"/>
    <n v="7"/>
    <s v="South Korea"/>
    <s v="South Korea"/>
    <n v="1"/>
    <d v="2017-08-01T00:00:00"/>
    <n v="2016"/>
    <x v="0"/>
    <s v="3 Season"/>
    <n v="3"/>
    <s v=""/>
    <m/>
    <n v="3"/>
    <s v="Kids' TV, Korean TV Shows"/>
    <s v="Kids' TV"/>
    <s v="Kids' TV, Korean TV Shows"/>
    <n v="2"/>
  </r>
  <r>
    <n v="8691"/>
    <s v="s8691"/>
    <x v="1"/>
    <s v="Wake Up"/>
    <m/>
    <s v="Jag Huang, Chris Wu, Tiffany Hsu, Michael Huang, Lego Li, Summer Meng"/>
    <n v="6"/>
    <m/>
    <m/>
    <n v="0"/>
    <d v="2018-03-31T00:00:00"/>
    <n v="2017"/>
    <x v="1"/>
    <s v="2 Season"/>
    <n v="2"/>
    <s v=""/>
    <m/>
    <n v="2"/>
    <s v="International TV Shows, TV Dramas"/>
    <s v="International TV Shows"/>
    <s v="International TV Shows, TV Dramas"/>
    <n v="2"/>
  </r>
  <r>
    <n v="8701"/>
    <s v="s8701"/>
    <x v="1"/>
    <s v="Wartime Portraits"/>
    <m/>
    <m/>
    <n v="0"/>
    <s v="Poland"/>
    <s v="Poland"/>
    <n v="1"/>
    <d v="2016-09-15T00:00:00"/>
    <n v="2014"/>
    <x v="5"/>
    <s v="1 Season"/>
    <n v="1"/>
    <s v=""/>
    <m/>
    <n v="1"/>
    <s v="Docuseries, International TV Shows"/>
    <s v="Docuseries"/>
    <s v="Docuseries, International TV Shows"/>
    <n v="2"/>
  </r>
  <r>
    <n v="8711"/>
    <s v="s8711"/>
    <x v="1"/>
    <s v="Weeds"/>
    <m/>
    <s v="Mary-Louise Parker, Hunter Parrish, Alexander Gould, Kevin Nealon, Justin Kirk, Elizabeth Perkins, Allie Grant, Andy Milder, Tonye Patano, Romany Malco"/>
    <n v="10"/>
    <s v="United States"/>
    <s v="United States"/>
    <n v="1"/>
    <d v="2014-04-01T00:00:00"/>
    <n v="2012"/>
    <x v="5"/>
    <s v="8 Season"/>
    <n v="8"/>
    <s v=""/>
    <m/>
    <n v="8"/>
    <s v="TV Comedies, TV Dramas"/>
    <s v="TV Comedies"/>
    <s v="TV Comedies, TV Dramas"/>
    <n v="2"/>
  </r>
  <r>
    <n v="8713"/>
    <s v="s8713"/>
    <x v="1"/>
    <s v="Weird Wonders of the World"/>
    <m/>
    <s v="Chris Packham"/>
    <n v="1"/>
    <s v="United Kingdom"/>
    <s v="United Kingdom"/>
    <n v="1"/>
    <d v="2017-03-31T00:00:00"/>
    <n v="2016"/>
    <x v="6"/>
    <s v="2 Season"/>
    <n v="2"/>
    <s v=""/>
    <m/>
    <n v="2"/>
    <s v="British TV Shows, Docuseries, Science &amp; Nature TV"/>
    <s v="British TV Shows"/>
    <s v="British TV Shows, Docuseries, Science &amp; Nature TV"/>
    <n v="3"/>
  </r>
  <r>
    <n v="8721"/>
    <s v="s8721"/>
    <x v="1"/>
    <s v="What Happens to My Family"/>
    <m/>
    <s v="Settar Tanrƒ±√∂ƒüen, Uraz Kaygƒ±laroƒülu, Berna Koralt√ºrk, Melis T√ºz√ºng√º√ß, √ñzg√ºn Karaman, T√ºlay Bursa, Tolga Pancaroƒülu, Ertun√ß Tuncer, Cansu G√ºltekin"/>
    <n v="9"/>
    <s v="Turkey"/>
    <s v="Turkey"/>
    <n v="1"/>
    <d v="2017-05-05T00:00:00"/>
    <n v="2016"/>
    <x v="1"/>
    <s v="1 Season"/>
    <n v="1"/>
    <s v=""/>
    <m/>
    <n v="1"/>
    <s v="International TV Shows, TV Comedies, TV Dramas"/>
    <s v="International TV Shows"/>
    <s v="International TV Shows, TV Comedies, TV Dramas"/>
    <n v="3"/>
  </r>
  <r>
    <n v="8722"/>
    <s v="s8722"/>
    <x v="1"/>
    <s v="What Is Love?"/>
    <m/>
    <s v="Chris Wu, Jade Chou, Duncan Lai, King Chin, Kimi Hsia, Gina Lim"/>
    <n v="6"/>
    <s v="Taiwan"/>
    <s v="Taiwan"/>
    <n v="1"/>
    <d v="2017-01-01T00:00:00"/>
    <n v="2012"/>
    <x v="1"/>
    <s v="1 Season"/>
    <n v="1"/>
    <s v=""/>
    <m/>
    <n v="1"/>
    <s v="International TV Shows, Romantic TV Shows, TV Comedies"/>
    <s v="International TV Shows"/>
    <s v="International TV Shows, Romantic TV Shows, TV Comedies"/>
    <n v="3"/>
  </r>
  <r>
    <n v="8727"/>
    <s v="s8727"/>
    <x v="1"/>
    <s v="When Calls the Heart"/>
    <m/>
    <s v="Erin Krakow, Daniel Lissing, Lori Loughlin, Martin Cummins, Chelah Horsdal, Gracyn Shinyei, Jack Wagner, Mitchell Kummen, Loretta Walsh, Erica Carroll, Darius Zaviceanu, Charlotte Hegele, Steve Bacic, Adrian Hough"/>
    <n v="14"/>
    <s v="United States"/>
    <s v="United States"/>
    <n v="1"/>
    <d v="2018-12-29T00:00:00"/>
    <n v="2017"/>
    <x v="6"/>
    <s v="5 Season"/>
    <n v="5"/>
    <s v=""/>
    <m/>
    <n v="5"/>
    <s v="TV Dramas"/>
    <s v="TV Dramas"/>
    <s v="TV Dramas"/>
    <n v="1"/>
  </r>
  <r>
    <n v="8737"/>
    <s v="s8737"/>
    <x v="1"/>
    <s v="Who's the One"/>
    <m/>
    <s v="Tien Hsin, Weber Yang, Pink Yang, Johnny Lu, Amanda Chou, Xiu Qin"/>
    <n v="6"/>
    <s v="Taiwan"/>
    <s v="Taiwan"/>
    <n v="1"/>
    <d v="2017-01-01T00:00:00"/>
    <n v="2011"/>
    <x v="1"/>
    <s v="1 Season"/>
    <n v="1"/>
    <s v=""/>
    <m/>
    <n v="1"/>
    <s v="International TV Shows, Romantic TV Shows, TV Comedies"/>
    <s v="International TV Shows"/>
    <s v="International TV Shows, Romantic TV Shows, TV Comedies"/>
    <n v="3"/>
  </r>
  <r>
    <n v="8741"/>
    <s v="s8741"/>
    <x v="1"/>
    <s v="Wild Alaska"/>
    <m/>
    <s v="Dougray Scott"/>
    <n v="1"/>
    <s v="United Kingdom"/>
    <s v="United Kingdom"/>
    <n v="1"/>
    <d v="2017-03-31T00:00:00"/>
    <n v="2015"/>
    <x v="6"/>
    <s v="1 Season"/>
    <n v="1"/>
    <s v=""/>
    <m/>
    <n v="1"/>
    <s v="British TV Shows, Docuseries, Science &amp; Nature TV"/>
    <s v="British TV Shows"/>
    <s v="British TV Shows, Docuseries, Science &amp; Nature TV"/>
    <n v="3"/>
  </r>
  <r>
    <n v="8742"/>
    <s v="s8742"/>
    <x v="1"/>
    <s v="Wild Arabia"/>
    <m/>
    <s v="Alexander Siddig"/>
    <n v="1"/>
    <s v="United Kingdom"/>
    <s v="United Kingdom"/>
    <n v="1"/>
    <d v="2017-03-31T00:00:00"/>
    <n v="2013"/>
    <x v="6"/>
    <s v="1 Season"/>
    <n v="1"/>
    <s v=""/>
    <m/>
    <n v="1"/>
    <s v="British TV Shows, Docuseries, Science &amp; Nature TV"/>
    <s v="British TV Shows"/>
    <s v="British TV Shows, Docuseries, Science &amp; Nature TV"/>
    <n v="3"/>
  </r>
  <r>
    <n v="8748"/>
    <s v="s8748"/>
    <x v="1"/>
    <s v="Winsanity"/>
    <m/>
    <s v="Donald Faison"/>
    <n v="1"/>
    <s v="United States"/>
    <s v="United States"/>
    <n v="1"/>
    <d v="2018-12-15T00:00:00"/>
    <n v="2016"/>
    <x v="4"/>
    <s v="1 Season"/>
    <n v="1"/>
    <s v=""/>
    <m/>
    <n v="1"/>
    <s v="Reality TV"/>
    <s v="Reality TV"/>
    <s v="Reality TV"/>
    <n v="1"/>
  </r>
  <r>
    <n v="8750"/>
    <s v="s8750"/>
    <x v="1"/>
    <s v="Winter Sun"/>
    <m/>
    <s v="≈û√ºkr√º √ñzyƒ±ldƒ±z, Aslƒ± Enver, ≈ûenay G√ºrler, Ba≈üak Parlak, Mahir G√ºn≈üiray, Hakan Boyav, Hakan Ger√ßek, Berrak Ku≈ü, Gamze S√ºner Atay, Mehmet Esen"/>
    <n v="10"/>
    <s v="Turkey"/>
    <s v="Turkey"/>
    <n v="1"/>
    <d v="2017-08-01T00:00:00"/>
    <n v="2014"/>
    <x v="5"/>
    <s v="1 Season"/>
    <n v="1"/>
    <s v=""/>
    <m/>
    <n v="1"/>
    <s v="International TV Shows, TV Dramas, TV Thrillers"/>
    <s v="International TV Shows"/>
    <s v="International TV Shows, TV Dramas, TV Thrillers"/>
    <n v="3"/>
  </r>
  <r>
    <n v="8756"/>
    <s v="s8756"/>
    <x v="1"/>
    <s v="Women Behind Bars"/>
    <m/>
    <m/>
    <n v="0"/>
    <s v="United States"/>
    <s v="United States"/>
    <n v="1"/>
    <d v="2016-11-01T00:00:00"/>
    <n v="2010"/>
    <x v="1"/>
    <s v="3 Season"/>
    <n v="3"/>
    <s v=""/>
    <m/>
    <n v="3"/>
    <s v="Crime TV Shows, Docuseries"/>
    <s v="Crime TV Shows"/>
    <s v="Crime TV Shows, Docuseries"/>
    <n v="2"/>
  </r>
  <r>
    <n v="8759"/>
    <s v="s8759"/>
    <x v="1"/>
    <s v="World's Busiest Cities"/>
    <m/>
    <s v="Anita Rani, Ade Adepitan, Dan Snow"/>
    <n v="3"/>
    <s v="United Kingdom"/>
    <s v="United Kingdom"/>
    <n v="1"/>
    <d v="2019-02-01T00:00:00"/>
    <n v="2017"/>
    <x v="6"/>
    <s v="1 Season"/>
    <n v="1"/>
    <s v=""/>
    <m/>
    <n v="1"/>
    <s v="British TV Shows, Docuseries"/>
    <s v="British TV Shows"/>
    <s v="British TV Shows, Docuseries"/>
    <n v="2"/>
  </r>
  <r>
    <n v="8776"/>
    <s v="s8776"/>
    <x v="1"/>
    <s v="Yeh Meri Family"/>
    <m/>
    <s v="Vishesh Bansal, Mona Singh, Akarsh Khurana, Ahan Nirban, Ruhi Khan, Prasad Reddy, Revathi Pillai"/>
    <n v="7"/>
    <s v="India"/>
    <s v="India"/>
    <n v="1"/>
    <d v="2018-08-31T00:00:00"/>
    <n v="2018"/>
    <x v="6"/>
    <s v="1 Season"/>
    <n v="1"/>
    <s v=""/>
    <m/>
    <n v="1"/>
    <s v="International TV Shows, TV Comedies"/>
    <s v="International TV Shows"/>
    <s v="International TV Shows, TV Comedies"/>
    <n v="2"/>
  </r>
  <r>
    <n v="8781"/>
    <s v="s8781"/>
    <x v="1"/>
    <s v="Yo-Kai Watch"/>
    <m/>
    <s v="Johnny Yong Bosch, J.W. Terry, Alicyn Packard, Melissa Hutchison, Pierre Holloway, Brent Pendergrass"/>
    <n v="6"/>
    <s v="United States"/>
    <s v="United States"/>
    <n v="1"/>
    <d v="2016-04-01T00:00:00"/>
    <n v="2015"/>
    <x v="8"/>
    <s v="1 Season"/>
    <n v="1"/>
    <s v=""/>
    <m/>
    <n v="1"/>
    <s v="Anime Series, Kids' TV"/>
    <s v="Anime Series"/>
    <s v="Anime Series, Kids' TV"/>
    <n v="2"/>
  </r>
  <r>
    <n v="8784"/>
    <s v="s8784"/>
    <x v="1"/>
    <s v="Yoko"/>
    <m/>
    <s v="Eileen Stevens, Alyson Leigh Rosenfeld, Sarah Natochenny, H.D. Quinn"/>
    <n v="4"/>
    <m/>
    <m/>
    <n v="0"/>
    <d v="2018-06-23T00:00:00"/>
    <n v="2016"/>
    <x v="0"/>
    <s v="1 Season"/>
    <n v="1"/>
    <s v=""/>
    <m/>
    <n v="1"/>
    <s v="Kids' TV"/>
    <s v="Kids' TV"/>
    <s v="Kids' TV"/>
    <n v="1"/>
  </r>
  <r>
    <n v="8786"/>
    <s v="s8786"/>
    <x v="1"/>
    <s v="YOM"/>
    <m/>
    <s v="Sairaj, Devyani Dagaonkar, Ketan Singh, Mayur Vyas, Ketan Kava"/>
    <n v="5"/>
    <m/>
    <m/>
    <n v="0"/>
    <d v="2018-06-07T00:00:00"/>
    <n v="2016"/>
    <x v="8"/>
    <s v="1 Season"/>
    <n v="1"/>
    <s v=""/>
    <m/>
    <n v="1"/>
    <s v="Kids' TV"/>
    <s v="Kids' TV"/>
    <s v="Kids' TV"/>
    <n v="1"/>
  </r>
  <r>
    <n v="8796"/>
    <s v="s8796"/>
    <x v="1"/>
    <s v="Yu-Gi-Oh! Arc-V"/>
    <m/>
    <s v="Mike Liscio, Emily Bauer, Billy Bob Thompson, Alyson Leigh Rosenfeld, Michael Crouch"/>
    <n v="5"/>
    <s v="Japan"/>
    <s v="Japan, Canada"/>
    <n v="2"/>
    <d v="2018-05-01T00:00:00"/>
    <n v="2015"/>
    <x v="8"/>
    <s v="2 Season"/>
    <n v="2"/>
    <s v=""/>
    <m/>
    <n v="2"/>
    <s v="Anime Series, Kids' TV"/>
    <s v="Anime Series"/>
    <s v="Anime Series, Kids' TV"/>
    <n v="2"/>
  </r>
  <r>
    <n v="8797"/>
    <s v="s8797"/>
    <x v="1"/>
    <s v="Yunus Emre"/>
    <m/>
    <s v="G√∂khan Atalay, Payidar T√ºfek√ßioglu, Baran Akbulut, Mehmet √áepi√ß, Seda Tosun, Mehmet Ali Tuncer, Asuman √áakƒ±r, M√ºge Uyar, R√ºzgar Aksoy, Ergun Ta≈ü, Sedat Erdi≈ü, Ahmet Talay, Umut Tanyolu, Murat Ercanlƒ±, Birand Tunca, Atilla Kili√ß, Saygin Asan, Emrah Girgin"/>
    <n v="18"/>
    <s v="Turkey"/>
    <s v="Turkey"/>
    <n v="1"/>
    <d v="2017-01-17T00:00:00"/>
    <n v="2016"/>
    <x v="6"/>
    <s v="2 Season"/>
    <n v="2"/>
    <s v=""/>
    <m/>
    <n v="2"/>
    <s v="International TV Shows, TV Dramas"/>
    <s v="International TV Shows"/>
    <s v="International TV Shows, TV Dramas"/>
    <n v="2"/>
  </r>
  <r>
    <n v="8798"/>
    <s v="s8798"/>
    <x v="1"/>
    <s v="Zak Storm"/>
    <m/>
    <s v="Michael Johnston, Jessica Gee-George, Christine Marie Cabanos, Christopher Smith, Max Mittelman, Reba Buhr, Kyle Hebert"/>
    <n v="7"/>
    <s v="United States"/>
    <s v="United States, France, South Korea, Indonesia"/>
    <n v="4"/>
    <d v="2018-09-13T00:00:00"/>
    <n v="2016"/>
    <x v="8"/>
    <s v="3 Season"/>
    <n v="3"/>
    <s v=""/>
    <m/>
    <n v="3"/>
    <s v="Kids' TV"/>
    <s v="Kids' TV"/>
    <s v="Kids' TV"/>
    <n v="1"/>
  </r>
  <r>
    <n v="8801"/>
    <s v="s8801"/>
    <x v="1"/>
    <s v="Zindagi Gulzar Hai"/>
    <m/>
    <s v="Sanam Saeed, Fawad Khan, Ayesha Omer, Mehreen Raheel, Sheheryar Munawar, Samina Peerzada, Waseem Abbas, Javed Sheikh, Hina Khawaja Bayat"/>
    <n v="9"/>
    <s v="Pakistan"/>
    <s v="Pakistan"/>
    <n v="1"/>
    <d v="2016-12-15T00:00:00"/>
    <n v="2012"/>
    <x v="6"/>
    <s v="1 Season"/>
    <n v="1"/>
    <s v=""/>
    <m/>
    <n v="1"/>
    <s v="International TV Shows, Romantic TV Shows, TV Dramas"/>
    <s v="International TV Shows"/>
    <s v="International TV Shows, Romantic TV Shows, TV Dramas"/>
    <n v="3"/>
  </r>
  <r>
    <n v="8804"/>
    <s v="s8804"/>
    <x v="1"/>
    <s v="Zombie Dumb"/>
    <m/>
    <m/>
    <n v="0"/>
    <m/>
    <m/>
    <n v="0"/>
    <d v="2019-07-01T00:00:00"/>
    <n v="2018"/>
    <x v="8"/>
    <s v="2 Season"/>
    <n v="2"/>
    <s v=""/>
    <m/>
    <n v="2"/>
    <s v="Kids' TV, Korean TV Shows, TV Comedies"/>
    <s v="Kids' TV"/>
    <s v="Kids' TV, Korean TV Shows, TV Comedies"/>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s v="Mass Effect 2"/>
    <x v="0"/>
    <x v="0"/>
    <x v="0"/>
  </r>
  <r>
    <s v="Pac-Man Championship Edition DX"/>
    <x v="0"/>
    <x v="0"/>
    <x v="1"/>
  </r>
  <r>
    <s v="Red Dead Redemption"/>
    <x v="0"/>
    <x v="0"/>
    <x v="2"/>
  </r>
  <r>
    <s v="Rock Band 3"/>
    <x v="0"/>
    <x v="0"/>
    <x v="1"/>
  </r>
  <r>
    <s v="Starcraft II: Wings of Liberty"/>
    <x v="1"/>
    <x v="0"/>
    <x v="1"/>
  </r>
  <r>
    <s v="Super Mario Galaxy 2"/>
    <x v="2"/>
    <x v="0"/>
    <x v="3"/>
  </r>
  <r>
    <s v="Batman: Arkham City"/>
    <x v="0"/>
    <x v="1"/>
    <x v="4"/>
  </r>
  <r>
    <s v="Portal 2"/>
    <x v="0"/>
    <x v="1"/>
    <x v="2"/>
  </r>
  <r>
    <s v="The Elder Scrolls V: Skyrim"/>
    <x v="0"/>
    <x v="1"/>
    <x v="0"/>
  </r>
  <r>
    <s v="The Legend of Zelda: Ocarina of Time 3D"/>
    <x v="3"/>
    <x v="1"/>
    <x v="4"/>
  </r>
  <r>
    <s v="The Legend of Zelda: Skyward Sword"/>
    <x v="2"/>
    <x v="1"/>
    <x v="1"/>
  </r>
  <r>
    <s v="Mass Effect 3"/>
    <x v="0"/>
    <x v="2"/>
    <x v="1"/>
  </r>
  <r>
    <s v="Persona 4 Golden"/>
    <x v="4"/>
    <x v="2"/>
    <x v="1"/>
  </r>
  <r>
    <s v="BioShock Infinite"/>
    <x v="1"/>
    <x v="3"/>
    <x v="4"/>
  </r>
  <r>
    <s v="Super Mario 3D World"/>
    <x v="5"/>
    <x v="3"/>
    <x v="1"/>
  </r>
  <r>
    <s v="The Last of Us"/>
    <x v="6"/>
    <x v="3"/>
    <x v="2"/>
  </r>
  <r>
    <s v="Grand Theft Auto V"/>
    <x v="7"/>
    <x v="4"/>
    <x v="3"/>
  </r>
  <r>
    <s v="The Last of Us Remastered"/>
    <x v="7"/>
    <x v="4"/>
    <x v="2"/>
  </r>
  <r>
    <s v="Metal Gear Solid V: The Phantom Pain"/>
    <x v="7"/>
    <x v="5"/>
    <x v="1"/>
  </r>
  <r>
    <s v="Divinity: Original Sin II"/>
    <x v="1"/>
    <x v="6"/>
    <x v="1"/>
  </r>
  <r>
    <s v="Persona 5"/>
    <x v="7"/>
    <x v="6"/>
    <x v="1"/>
  </r>
  <r>
    <s v="Super Mario Odyssey"/>
    <x v="8"/>
    <x v="6"/>
    <x v="3"/>
  </r>
  <r>
    <s v="The Legend of Zelda: Breath of the Wild"/>
    <x v="8"/>
    <x v="6"/>
    <x v="3"/>
  </r>
  <r>
    <s v="God of War"/>
    <x v="7"/>
    <x v="7"/>
    <x v="4"/>
  </r>
  <r>
    <s v="Red Dead Redemption 2"/>
    <x v="7"/>
    <x v="7"/>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s v="Pac-Man Championship Edition DX"/>
    <s v="Xbox 360"/>
    <n v="2010"/>
    <x v="0"/>
  </r>
  <r>
    <s v="Rock Band 3"/>
    <s v="Xbox 360"/>
    <n v="2010"/>
    <x v="0"/>
  </r>
  <r>
    <s v="Starcraft II: Wings of Liberty"/>
    <s v="PC"/>
    <n v="2010"/>
    <x v="0"/>
  </r>
  <r>
    <s v="The Legend of Zelda: Skyward Sword"/>
    <s v="Wii"/>
    <n v="2011"/>
    <x v="0"/>
  </r>
  <r>
    <s v="Mass Effect 3"/>
    <s v="Xbox 360"/>
    <n v="2012"/>
    <x v="0"/>
  </r>
  <r>
    <s v="Persona 4 Golden"/>
    <s v="PS Vita"/>
    <n v="2012"/>
    <x v="0"/>
  </r>
  <r>
    <s v="Super Mario 3D World"/>
    <s v="Wii U"/>
    <n v="2013"/>
    <x v="0"/>
  </r>
  <r>
    <s v="Metal Gear Solid V: The Phantom Pain"/>
    <s v="PS4"/>
    <n v="2015"/>
    <x v="0"/>
  </r>
  <r>
    <s v="Divinity: Original Sin II"/>
    <s v="PC"/>
    <n v="2017"/>
    <x v="0"/>
  </r>
  <r>
    <s v="Persona 5"/>
    <s v="PS4"/>
    <n v="2017"/>
    <x v="0"/>
  </r>
  <r>
    <s v="Batman: Arkham City"/>
    <s v="Xbox 360"/>
    <n v="2011"/>
    <x v="1"/>
  </r>
  <r>
    <s v="The Legend of Zelda: Ocarina of Time 3D"/>
    <s v="3DS"/>
    <n v="2011"/>
    <x v="1"/>
  </r>
  <r>
    <s v="BioShock Infinite"/>
    <s v="PC"/>
    <n v="2013"/>
    <x v="1"/>
  </r>
  <r>
    <s v="God of War"/>
    <s v="PS4"/>
    <n v="2018"/>
    <x v="1"/>
  </r>
  <r>
    <s v="Red Dead Redemption"/>
    <s v="Xbox 360"/>
    <n v="2010"/>
    <x v="2"/>
  </r>
  <r>
    <s v="Portal 2"/>
    <s v="Xbox 360"/>
    <n v="2011"/>
    <x v="2"/>
  </r>
  <r>
    <s v="The Last of Us"/>
    <s v="PS3"/>
    <n v="2013"/>
    <x v="2"/>
  </r>
  <r>
    <s v="The Last of Us Remastered"/>
    <s v="PS4"/>
    <n v="2014"/>
    <x v="2"/>
  </r>
  <r>
    <s v="Mass Effect 2"/>
    <s v="Xbox 360"/>
    <n v="2010"/>
    <x v="3"/>
  </r>
  <r>
    <s v="The Elder Scrolls V: Skyrim"/>
    <s v="Xbox 360"/>
    <n v="2011"/>
    <x v="3"/>
  </r>
  <r>
    <s v="Super Mario Galaxy 2"/>
    <s v="Wii"/>
    <n v="2010"/>
    <x v="4"/>
  </r>
  <r>
    <s v="Grand Theft Auto V"/>
    <s v="PS4"/>
    <n v="2014"/>
    <x v="4"/>
  </r>
  <r>
    <s v="Super Mario Odyssey"/>
    <s v="Switch"/>
    <n v="2017"/>
    <x v="4"/>
  </r>
  <r>
    <s v="The Legend of Zelda: Breath of the Wild"/>
    <s v="Switch"/>
    <n v="2017"/>
    <x v="4"/>
  </r>
  <r>
    <s v="Red Dead Redemption 2"/>
    <s v="PS4"/>
    <n v="201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6B5712-C1D3-48BB-9CD4-34C9B9F72B5F}"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3:R41" firstHeaderRow="1" firstDataRow="2" firstDataCol="1"/>
  <pivotFields count="25">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1716">
        <item x="665"/>
        <item x="1668"/>
        <item x="1336"/>
        <item x="93"/>
        <item x="751"/>
        <item x="1312"/>
        <item x="547"/>
        <item x="1065"/>
        <item x="570"/>
        <item x="745"/>
        <item x="77"/>
        <item x="1680"/>
        <item x="1660"/>
        <item x="552"/>
        <item x="1675"/>
        <item x="503"/>
        <item x="159"/>
        <item x="1252"/>
        <item x="1498"/>
        <item x="1351"/>
        <item x="1064"/>
        <item x="1659"/>
        <item x="500"/>
        <item x="1714"/>
        <item x="121"/>
        <item x="611"/>
        <item x="642"/>
        <item x="1104"/>
        <item x="1251"/>
        <item x="487"/>
        <item x="488"/>
        <item x="433"/>
        <item x="948"/>
        <item x="1250"/>
        <item x="546"/>
        <item x="1658"/>
        <item x="1657"/>
        <item x="664"/>
        <item x="1314"/>
        <item x="520"/>
        <item x="194"/>
        <item x="76"/>
        <item x="497"/>
        <item x="1701"/>
        <item x="92"/>
        <item x="1257"/>
        <item x="714"/>
        <item x="270"/>
        <item x="588"/>
        <item x="1689"/>
        <item x="1703"/>
        <item x="742"/>
        <item x="1685"/>
        <item x="1080"/>
        <item x="612"/>
        <item x="607"/>
        <item x="713"/>
        <item x="1692"/>
        <item x="1518"/>
        <item x="1656"/>
        <item x="1032"/>
        <item x="1311"/>
        <item x="452"/>
        <item x="1705"/>
        <item x="304"/>
        <item x="1031"/>
        <item x="606"/>
        <item x="1524"/>
        <item x="1030"/>
        <item x="1655"/>
        <item x="973"/>
        <item x="341"/>
        <item x="1499"/>
        <item x="641"/>
        <item x="947"/>
        <item x="690"/>
        <item x="722"/>
        <item x="501"/>
        <item x="1654"/>
        <item x="374"/>
        <item x="1230"/>
        <item x="1690"/>
        <item x="1509"/>
        <item x="290"/>
        <item x="1350"/>
        <item x="1653"/>
        <item x="946"/>
        <item x="771"/>
        <item x="775"/>
        <item x="1682"/>
        <item x="340"/>
        <item x="996"/>
        <item x="502"/>
        <item x="1698"/>
        <item x="259"/>
        <item x="535"/>
        <item x="1459"/>
        <item x="474"/>
        <item x="186"/>
        <item x="303"/>
        <item x="504"/>
        <item x="1652"/>
        <item x="91"/>
        <item x="1278"/>
        <item x="1664"/>
        <item x="47"/>
        <item x="534"/>
        <item x="1694"/>
        <item x="1371"/>
        <item x="1029"/>
        <item x="1651"/>
        <item x="187"/>
        <item x="1650"/>
        <item x="499"/>
        <item x="432"/>
        <item x="1109"/>
        <item x="1710"/>
        <item x="1141"/>
        <item x="149"/>
        <item x="1649"/>
        <item x="533"/>
        <item x="1276"/>
        <item x="956"/>
        <item x="1038"/>
        <item x="387"/>
        <item x="1172"/>
        <item x="1648"/>
        <item x="692"/>
        <item x="339"/>
        <item x="721"/>
        <item x="44"/>
        <item x="551"/>
        <item x="471"/>
        <item x="1663"/>
        <item x="689"/>
        <item x="1438"/>
        <item x="814"/>
        <item x="1688"/>
        <item x="573"/>
        <item x="407"/>
        <item x="1234"/>
        <item x="1662"/>
        <item x="995"/>
        <item x="96"/>
        <item x="804"/>
        <item x="302"/>
        <item x="1373"/>
        <item x="1297"/>
        <item x="1711"/>
        <item x="1669"/>
        <item x="1169"/>
        <item x="1385"/>
        <item x="1676"/>
        <item x="621"/>
        <item x="1647"/>
        <item x="301"/>
        <item x="1163"/>
        <item x="1349"/>
        <item x="1686"/>
        <item x="640"/>
        <item x="743"/>
        <item x="222"/>
        <item x="1646"/>
        <item x="1157"/>
        <item x="1691"/>
        <item x="1261"/>
        <item x="1113"/>
        <item x="1427"/>
        <item x="1254"/>
        <item x="849"/>
        <item x="1645"/>
        <item x="853"/>
        <item x="1414"/>
        <item x="160"/>
        <item x="663"/>
        <item x="517"/>
        <item x="470"/>
        <item x="951"/>
        <item x="179"/>
        <item x="639"/>
        <item x="953"/>
        <item x="545"/>
        <item x="95"/>
        <item x="1644"/>
        <item x="1299"/>
        <item x="1673"/>
        <item x="1103"/>
        <item x="71"/>
        <item x="712"/>
        <item x="143"/>
        <item x="1696"/>
        <item x="361"/>
        <item x="855"/>
        <item x="1697"/>
        <item x="605"/>
        <item x="1028"/>
        <item x="158"/>
        <item x="70"/>
        <item x="516"/>
        <item x="945"/>
        <item x="1134"/>
        <item x="638"/>
        <item x="585"/>
        <item x="1403"/>
        <item x="373"/>
        <item x="584"/>
        <item x="662"/>
        <item x="1027"/>
        <item x="157"/>
        <item x="1479"/>
        <item x="372"/>
        <item x="1643"/>
        <item x="486"/>
        <item x="1211"/>
        <item x="451"/>
        <item x="1642"/>
        <item x="338"/>
        <item x="386"/>
        <item x="425"/>
        <item x="875"/>
        <item x="324"/>
        <item x="1324"/>
        <item x="62"/>
        <item x="890"/>
        <item x="756"/>
        <item x="1229"/>
        <item x="1197"/>
        <item x="337"/>
        <item x="963"/>
        <item x="129"/>
        <item x="522"/>
        <item x="711"/>
        <item x="102"/>
        <item x="1641"/>
        <item x="666"/>
        <item x="94"/>
        <item x="819"/>
        <item x="812"/>
        <item x="37"/>
        <item x="1037"/>
        <item x="336"/>
        <item x="556"/>
        <item x="1672"/>
        <item x="1640"/>
        <item x="970"/>
        <item x="1639"/>
        <item x="1071"/>
        <item x="224"/>
        <item x="450"/>
        <item x="544"/>
        <item x="1135"/>
        <item x="36"/>
        <item x="741"/>
        <item x="532"/>
        <item x="776"/>
        <item x="688"/>
        <item x="857"/>
        <item x="719"/>
        <item x="971"/>
        <item x="406"/>
        <item x="1072"/>
        <item x="960"/>
        <item x="608"/>
        <item x="258"/>
        <item x="424"/>
        <item x="1296"/>
        <item x="125"/>
        <item x="994"/>
        <item x="1228"/>
        <item x="604"/>
        <item x="589"/>
        <item x="1116"/>
        <item x="603"/>
        <item x="1081"/>
        <item x="521"/>
        <item x="239"/>
        <item x="625"/>
        <item x="1156"/>
        <item x="1475"/>
        <item x="1476"/>
        <item x="371"/>
        <item x="619"/>
        <item x="1004"/>
        <item x="850"/>
        <item x="602"/>
        <item x="1496"/>
        <item x="423"/>
        <item x="241"/>
        <item x="1214"/>
        <item x="1190"/>
        <item x="1227"/>
        <item x="1189"/>
        <item x="1473"/>
        <item x="485"/>
        <item x="219"/>
        <item x="1044"/>
        <item x="1678"/>
        <item x="1699"/>
        <item x="257"/>
        <item x="972"/>
        <item x="724"/>
        <item x="63"/>
        <item x="335"/>
        <item x="646"/>
        <item x="1191"/>
        <item x="1026"/>
        <item x="1188"/>
        <item x="1638"/>
        <item x="498"/>
        <item x="1380"/>
        <item x="993"/>
        <item x="360"/>
        <item x="1003"/>
        <item x="21"/>
        <item x="232"/>
        <item x="1282"/>
        <item x="531"/>
        <item x="575"/>
        <item x="753"/>
        <item x="1364"/>
        <item x="770"/>
        <item x="1155"/>
        <item x="489"/>
        <item x="661"/>
        <item x="1034"/>
        <item x="1193"/>
        <item x="206"/>
        <item x="229"/>
        <item x="1704"/>
        <item x="710"/>
        <item x="240"/>
        <item x="1687"/>
        <item x="405"/>
        <item x="1143"/>
        <item x="1637"/>
        <item x="228"/>
        <item x="156"/>
        <item x="370"/>
        <item x="1695"/>
        <item x="496"/>
        <item x="695"/>
        <item x="1042"/>
        <item x="323"/>
        <item x="648"/>
        <item x="803"/>
        <item x="802"/>
        <item x="1707"/>
        <item x="212"/>
        <item x="289"/>
        <item x="1670"/>
        <item x="1275"/>
        <item x="959"/>
        <item x="515"/>
        <item x="1192"/>
        <item x="618"/>
        <item x="848"/>
        <item x="484"/>
        <item x="637"/>
        <item x="23"/>
        <item x="1295"/>
        <item x="889"/>
        <item x="1372"/>
        <item x="748"/>
        <item x="841"/>
        <item x="773"/>
        <item x="1212"/>
        <item x="185"/>
        <item x="674"/>
        <item x="1470"/>
        <item x="1260"/>
        <item x="61"/>
        <item x="1527"/>
        <item x="675"/>
        <item x="505"/>
        <item x="957"/>
        <item x="1512"/>
        <item x="1294"/>
        <item x="404"/>
        <item x="1466"/>
        <item x="629"/>
        <item x="801"/>
        <item x="613"/>
        <item x="1165"/>
        <item x="740"/>
        <item x="1319"/>
        <item x="1674"/>
        <item x="288"/>
        <item x="13"/>
        <item x="1335"/>
        <item x="1436"/>
        <item x="359"/>
        <item x="1679"/>
        <item x="747"/>
        <item x="1395"/>
        <item x="992"/>
        <item x="422"/>
        <item x="739"/>
        <item x="1317"/>
        <item x="166"/>
        <item x="1494"/>
        <item x="238"/>
        <item x="1256"/>
        <item x="35"/>
        <item x="1077"/>
        <item x="343"/>
        <item x="879"/>
        <item x="709"/>
        <item x="1187"/>
        <item x="483"/>
        <item x="694"/>
        <item x="1102"/>
        <item x="250"/>
        <item x="1681"/>
        <item x="1159"/>
        <item x="1421"/>
        <item x="1338"/>
        <item x="1337"/>
        <item x="716"/>
        <item x="211"/>
        <item x="472"/>
        <item x="1139"/>
        <item x="1138"/>
        <item x="669"/>
        <item x="1033"/>
        <item x="256"/>
        <item x="1168"/>
        <item x="87"/>
        <item x="1283"/>
        <item x="1636"/>
        <item x="469"/>
        <item x="626"/>
        <item x="1428"/>
        <item x="271"/>
        <item x="919"/>
        <item x="140"/>
        <item x="601"/>
        <item x="852"/>
        <item x="1667"/>
        <item x="369"/>
        <item x="334"/>
        <item x="1274"/>
        <item x="1293"/>
        <item x="673"/>
        <item x="687"/>
        <item x="1334"/>
        <item x="1363"/>
        <item x="139"/>
        <item x="1500"/>
        <item x="46"/>
        <item x="1280"/>
        <item x="403"/>
        <item x="1706"/>
        <item x="1361"/>
        <item x="644"/>
        <item x="287"/>
        <item x="874"/>
        <item x="218"/>
        <item x="1374"/>
        <item x="752"/>
        <item x="1158"/>
        <item x="402"/>
        <item x="622"/>
        <item x="1101"/>
        <item x="686"/>
        <item x="1708"/>
        <item x="1422"/>
        <item x="1198"/>
        <item x="431"/>
        <item x="193"/>
        <item x="991"/>
        <item x="1210"/>
        <item x="1063"/>
        <item x="543"/>
        <item x="569"/>
        <item x="38"/>
        <item x="1635"/>
        <item x="1354"/>
        <item x="1522"/>
        <item x="1519"/>
        <item x="660"/>
        <item x="237"/>
        <item x="1485"/>
        <item x="1161"/>
        <item x="1233"/>
        <item x="401"/>
        <item x="1504"/>
        <item x="643"/>
        <item x="388"/>
        <item x="1478"/>
        <item x="210"/>
        <item x="1384"/>
        <item x="1634"/>
        <item x="1106"/>
        <item x="1491"/>
        <item x="1633"/>
        <item x="75"/>
        <item x="600"/>
        <item x="421"/>
        <item x="81"/>
        <item x="990"/>
        <item x="907"/>
        <item x="672"/>
        <item x="468"/>
        <item x="1632"/>
        <item x="141"/>
        <item x="1495"/>
        <item x="1195"/>
        <item x="449"/>
        <item x="738"/>
        <item x="1100"/>
        <item x="1445"/>
        <item x="636"/>
        <item x="1068"/>
        <item x="322"/>
        <item x="917"/>
        <item x="1348"/>
        <item x="1292"/>
        <item x="199"/>
        <item x="180"/>
        <item x="223"/>
        <item x="718"/>
        <item x="883"/>
        <item x="1631"/>
        <item x="362"/>
        <item x="300"/>
        <item x="572"/>
        <item x="436"/>
        <item x="840"/>
        <item x="299"/>
        <item x="333"/>
        <item x="1226"/>
        <item x="332"/>
        <item x="1630"/>
        <item x="448"/>
        <item x="358"/>
        <item x="286"/>
        <item x="839"/>
        <item x="197"/>
        <item x="1709"/>
        <item x="435"/>
        <item x="447"/>
        <item x="1154"/>
        <item x="148"/>
        <item x="227"/>
        <item x="1352"/>
        <item x="1083"/>
        <item x="385"/>
        <item x="1105"/>
        <item x="60"/>
        <item x="1399"/>
        <item x="384"/>
        <item x="1339"/>
        <item x="298"/>
        <item x="1666"/>
        <item x="847"/>
        <item x="518"/>
        <item x="1258"/>
        <item x="1629"/>
        <item x="1489"/>
        <item x="1671"/>
        <item x="1347"/>
        <item x="779"/>
        <item x="420"/>
        <item x="846"/>
        <item x="144"/>
        <item x="209"/>
        <item x="599"/>
        <item x="1036"/>
        <item x="269"/>
        <item x="909"/>
        <item x="138"/>
        <item x="1110"/>
        <item x="454"/>
        <item x="715"/>
        <item x="221"/>
        <item x="617"/>
        <item x="1515"/>
        <item x="45"/>
        <item x="357"/>
        <item x="1316"/>
        <item x="548"/>
        <item x="958"/>
        <item x="530"/>
        <item x="574"/>
        <item x="1433"/>
        <item x="1362"/>
        <item x="1693"/>
        <item x="1677"/>
        <item x="331"/>
        <item x="838"/>
        <item x="110"/>
        <item x="1628"/>
        <item x="542"/>
        <item x="1078"/>
        <item x="989"/>
        <item x="108"/>
        <item x="1067"/>
        <item x="1115"/>
        <item x="400"/>
        <item x="1378"/>
        <item x="1225"/>
        <item x="1236"/>
        <item x="453"/>
        <item x="590"/>
        <item x="1627"/>
        <item x="1039"/>
        <item x="944"/>
        <item x="616"/>
        <item x="330"/>
        <item x="598"/>
        <item x="399"/>
        <item x="1062"/>
        <item x="1025"/>
        <item x="22"/>
        <item x="1024"/>
        <item x="906"/>
        <item x="137"/>
        <item x="837"/>
        <item x="988"/>
        <item x="419"/>
        <item x="356"/>
        <item x="1023"/>
        <item x="368"/>
        <item x="966"/>
        <item x="398"/>
        <item x="905"/>
        <item x="1441"/>
        <item x="1108"/>
        <item x="268"/>
        <item x="1320"/>
        <item x="355"/>
        <item x="1440"/>
        <item x="1626"/>
        <item x="1625"/>
        <item x="1624"/>
        <item x="910"/>
        <item x="769"/>
        <item x="1446"/>
        <item x="818"/>
        <item x="1506"/>
        <item x="1231"/>
        <item x="397"/>
        <item x="571"/>
        <item x="693"/>
        <item x="192"/>
        <item x="1623"/>
        <item x="467"/>
        <item x="1712"/>
        <item x="529"/>
        <item x="554"/>
        <item x="1133"/>
        <item x="1310"/>
        <item x="396"/>
        <item x="200"/>
        <item x="878"/>
        <item x="583"/>
        <item x="446"/>
        <item x="130"/>
        <item x="873"/>
        <item x="267"/>
        <item x="582"/>
        <item x="1415"/>
        <item x="395"/>
        <item x="1622"/>
        <item x="1621"/>
        <item x="1620"/>
        <item x="482"/>
        <item x="1396"/>
        <item x="777"/>
        <item x="1318"/>
        <item x="1273"/>
        <item x="754"/>
        <item x="1022"/>
        <item x="914"/>
        <item x="1232"/>
        <item x="455"/>
        <item x="495"/>
        <item x="437"/>
        <item x="696"/>
        <item x="255"/>
        <item x="685"/>
        <item x="1486"/>
        <item x="1040"/>
        <item x="881"/>
        <item x="410"/>
        <item x="536"/>
        <item x="1333"/>
        <item x="528"/>
        <item x="1619"/>
        <item x="1618"/>
        <item x="1332"/>
        <item x="8"/>
        <item x="1702"/>
        <item x="774"/>
        <item x="628"/>
        <item x="115"/>
        <item x="1140"/>
        <item x="876"/>
        <item x="1684"/>
        <item x="1393"/>
        <item x="1082"/>
        <item x="101"/>
        <item x="205"/>
        <item x="1235"/>
        <item x="842"/>
        <item x="1417"/>
        <item x="962"/>
        <item x="1215"/>
        <item x="1079"/>
        <item x="434"/>
        <item x="1255"/>
        <item x="1153"/>
        <item x="884"/>
        <item x="1164"/>
        <item x="808"/>
        <item x="581"/>
        <item x="1617"/>
        <item x="1616"/>
        <item x="1472"/>
        <item x="1249"/>
        <item x="1248"/>
        <item x="1209"/>
        <item x="220"/>
        <item x="1070"/>
        <item x="1045"/>
        <item x="1313"/>
        <item x="1419"/>
        <item x="1301"/>
        <item x="354"/>
        <item x="997"/>
        <item x="1404"/>
        <item x="1394"/>
        <item x="1322"/>
        <item x="1145"/>
        <item x="59"/>
        <item x="1402"/>
        <item x="1370"/>
        <item x="155"/>
        <item x="245"/>
        <item x="72"/>
        <item x="746"/>
        <item x="69"/>
        <item x="1041"/>
        <item x="1450"/>
        <item x="254"/>
        <item x="1392"/>
        <item x="1217"/>
        <item x="253"/>
        <item x="1503"/>
        <item x="1521"/>
        <item x="353"/>
        <item x="645"/>
        <item x="1502"/>
        <item x="43"/>
        <item x="1331"/>
        <item x="1455"/>
        <item x="1315"/>
        <item x="527"/>
        <item x="1511"/>
        <item x="1061"/>
        <item x="836"/>
        <item x="908"/>
        <item x="1300"/>
        <item x="851"/>
        <item x="969"/>
        <item x="1444"/>
        <item x="6"/>
        <item x="285"/>
        <item x="809"/>
        <item x="943"/>
        <item x="668"/>
        <item x="610"/>
        <item x="1224"/>
        <item x="1430"/>
        <item x="1136"/>
        <item x="1021"/>
        <item x="167"/>
        <item x="807"/>
        <item x="1615"/>
        <item x="904"/>
        <item x="367"/>
        <item x="987"/>
        <item x="1330"/>
        <item x="1614"/>
        <item x="154"/>
        <item x="1513"/>
        <item x="1460"/>
        <item x="100"/>
        <item x="42"/>
        <item x="1454"/>
        <item x="886"/>
        <item x="352"/>
        <item x="1437"/>
        <item x="1407"/>
        <item x="86"/>
        <item x="549"/>
        <item x="772"/>
        <item x="816"/>
        <item x="430"/>
        <item x="120"/>
        <item x="1386"/>
        <item x="514"/>
        <item x="80"/>
        <item x="90"/>
        <item x="1114"/>
        <item x="942"/>
        <item x="34"/>
        <item x="161"/>
        <item x="1075"/>
        <item x="920"/>
        <item x="1613"/>
        <item x="954"/>
        <item x="1398"/>
        <item x="999"/>
        <item x="513"/>
        <item x="1612"/>
        <item x="817"/>
        <item x="85"/>
        <item x="191"/>
        <item x="1020"/>
        <item x="1162"/>
        <item x="1132"/>
        <item x="806"/>
        <item x="550"/>
        <item x="1137"/>
        <item x="986"/>
        <item x="1611"/>
        <item x="383"/>
        <item x="912"/>
        <item x="1066"/>
        <item x="1002"/>
        <item x="382"/>
        <item x="1111"/>
        <item x="720"/>
        <item x="198"/>
        <item x="1610"/>
        <item x="1152"/>
        <item x="872"/>
        <item x="1379"/>
        <item x="1609"/>
        <item x="1360"/>
        <item x="526"/>
        <item x="249"/>
        <item x="723"/>
        <item x="33"/>
        <item x="744"/>
        <item x="1608"/>
        <item x="284"/>
        <item x="1281"/>
        <item x="964"/>
        <item x="351"/>
        <item x="1405"/>
        <item x="1084"/>
        <item x="74"/>
        <item x="1418"/>
        <item x="260"/>
        <item x="684"/>
        <item x="921"/>
        <item x="1151"/>
        <item x="967"/>
        <item x="147"/>
        <item x="1323"/>
        <item x="466"/>
        <item x="1391"/>
        <item x="251"/>
        <item x="635"/>
        <item x="321"/>
        <item x="1291"/>
        <item x="408"/>
        <item x="555"/>
        <item x="717"/>
        <item x="623"/>
        <item x="1259"/>
        <item x="1099"/>
        <item x="1607"/>
        <item x="985"/>
        <item x="941"/>
        <item x="843"/>
        <item x="1606"/>
        <item x="1605"/>
        <item x="266"/>
        <item x="1484"/>
        <item x="950"/>
        <item x="381"/>
        <item x="1474"/>
        <item x="1019"/>
        <item x="1277"/>
        <item x="320"/>
        <item x="445"/>
        <item x="297"/>
        <item x="481"/>
        <item x="913"/>
        <item x="1377"/>
        <item x="1483"/>
        <item x="319"/>
        <item x="541"/>
        <item x="1604"/>
        <item x="835"/>
        <item x="1603"/>
        <item x="659"/>
        <item x="231"/>
        <item x="296"/>
        <item x="283"/>
        <item x="1602"/>
        <item x="871"/>
        <item x="1492"/>
        <item x="1530"/>
        <item x="1501"/>
        <item x="918"/>
        <item x="282"/>
        <item x="1601"/>
        <item x="318"/>
        <item x="1098"/>
        <item x="834"/>
        <item x="697"/>
        <item x="281"/>
        <item x="236"/>
        <item x="523"/>
        <item x="580"/>
        <item x="916"/>
        <item x="473"/>
        <item x="409"/>
        <item x="1665"/>
        <item x="882"/>
        <item x="961"/>
        <item x="196"/>
        <item x="1528"/>
        <item x="1600"/>
        <item x="1397"/>
        <item x="366"/>
        <item x="230"/>
        <item x="624"/>
        <item x="136"/>
        <item x="880"/>
        <item x="800"/>
        <item x="490"/>
        <item x="1599"/>
        <item x="845"/>
        <item x="342"/>
        <item x="1247"/>
        <item x="870"/>
        <item x="465"/>
        <item x="317"/>
        <item x="1253"/>
        <item x="940"/>
        <item x="226"/>
        <item x="1142"/>
        <item x="1477"/>
        <item x="1598"/>
        <item x="394"/>
        <item x="99"/>
        <item x="98"/>
        <item x="128"/>
        <item x="1700"/>
        <item x="1469"/>
        <item x="1069"/>
        <item x="750"/>
        <item x="1005"/>
        <item x="1208"/>
        <item x="609"/>
        <item x="1074"/>
        <item x="1597"/>
        <item x="0"/>
        <item x="627"/>
        <item x="749"/>
        <item x="480"/>
        <item x="955"/>
        <item x="1596"/>
        <item x="1424"/>
        <item x="295"/>
        <item x="316"/>
        <item x="1131"/>
        <item x="135"/>
        <item x="869"/>
        <item x="280"/>
        <item x="811"/>
        <item x="725"/>
        <item x="444"/>
        <item x="1150"/>
        <item x="856"/>
        <item x="1595"/>
        <item x="350"/>
        <item x="1144"/>
        <item x="16"/>
        <item x="512"/>
        <item x="671"/>
        <item x="1423"/>
        <item x="78"/>
        <item x="1594"/>
        <item x="1593"/>
        <item x="134"/>
        <item x="1346"/>
        <item x="1452"/>
        <item x="1353"/>
        <item x="1683"/>
        <item x="380"/>
        <item x="426"/>
        <item x="620"/>
        <item x="1507"/>
        <item x="587"/>
        <item x="107"/>
        <item x="1510"/>
        <item x="1194"/>
        <item x="586"/>
        <item x="1076"/>
        <item x="248"/>
        <item x="1117"/>
        <item x="1321"/>
        <item x="1426"/>
        <item x="1592"/>
        <item x="261"/>
        <item x="1237"/>
        <item x="279"/>
        <item x="968"/>
        <item x="844"/>
        <item x="737"/>
        <item x="658"/>
        <item x="278"/>
        <item x="349"/>
        <item x="418"/>
        <item x="647"/>
        <item x="178"/>
        <item x="1591"/>
        <item x="1060"/>
        <item x="1449"/>
        <item x="443"/>
        <item x="58"/>
        <item x="217"/>
        <item x="1207"/>
        <item x="1443"/>
        <item x="1000"/>
        <item x="1043"/>
        <item x="393"/>
        <item x="1590"/>
        <item x="768"/>
        <item x="667"/>
        <item x="736"/>
        <item x="1589"/>
        <item x="184"/>
        <item x="887"/>
        <item x="4"/>
        <item x="1246"/>
        <item x="965"/>
        <item x="417"/>
        <item x="1713"/>
        <item x="1170"/>
        <item x="379"/>
        <item x="708"/>
        <item x="365"/>
        <item x="1001"/>
        <item x="568"/>
        <item x="1416"/>
        <item x="755"/>
        <item x="57"/>
        <item x="1216"/>
        <item x="1465"/>
        <item x="833"/>
        <item x="265"/>
        <item x="127"/>
        <item x="1376"/>
        <item x="146"/>
        <item x="163"/>
        <item x="364"/>
        <item x="164"/>
        <item x="567"/>
        <item x="1160"/>
        <item x="56"/>
        <item x="1383"/>
        <item x="1272"/>
        <item x="1406"/>
        <item x="177"/>
        <item x="832"/>
        <item x="1523"/>
        <item x="1223"/>
        <item x="1149"/>
        <item x="329"/>
        <item x="519"/>
        <item x="32"/>
        <item x="1588"/>
        <item x="117"/>
        <item x="392"/>
        <item x="984"/>
        <item x="416"/>
        <item x="216"/>
        <item x="683"/>
        <item x="315"/>
        <item x="888"/>
        <item x="1587"/>
        <item x="25"/>
        <item x="12"/>
        <item x="1482"/>
        <item x="378"/>
        <item x="55"/>
        <item x="133"/>
        <item x="597"/>
        <item x="314"/>
        <item x="596"/>
        <item x="1464"/>
        <item x="1059"/>
        <item x="1586"/>
        <item x="868"/>
        <item x="277"/>
        <item x="1585"/>
        <item x="235"/>
        <item x="176"/>
        <item x="735"/>
        <item x="1584"/>
        <item x="595"/>
        <item x="84"/>
        <item x="1058"/>
        <item x="247"/>
        <item x="1107"/>
        <item x="1429"/>
        <item x="831"/>
        <item x="54"/>
        <item x="442"/>
        <item x="1097"/>
        <item x="657"/>
        <item x="415"/>
        <item x="691"/>
        <item x="1583"/>
        <item x="181"/>
        <item x="1582"/>
        <item x="53"/>
        <item x="175"/>
        <item x="1186"/>
        <item x="1531"/>
        <item x="89"/>
        <item x="294"/>
        <item x="1517"/>
        <item x="377"/>
        <item x="903"/>
        <item x="305"/>
        <item x="1451"/>
        <item x="348"/>
        <item x="1581"/>
        <item x="68"/>
        <item x="682"/>
        <item x="799"/>
        <item x="939"/>
        <item x="464"/>
        <item x="707"/>
        <item x="615"/>
        <item x="511"/>
        <item x="1458"/>
        <item x="1580"/>
        <item x="767"/>
        <item x="165"/>
        <item x="1493"/>
        <item x="938"/>
        <item x="1579"/>
        <item x="1018"/>
        <item x="1578"/>
        <item x="553"/>
        <item x="778"/>
        <item x="891"/>
        <item x="246"/>
        <item x="1505"/>
        <item x="391"/>
        <item x="877"/>
        <item x="594"/>
        <item x="1463"/>
        <item x="983"/>
        <item x="20"/>
        <item x="313"/>
        <item x="1206"/>
        <item x="208"/>
        <item x="937"/>
        <item x="681"/>
        <item x="566"/>
        <item x="1171"/>
        <item x="1413"/>
        <item x="328"/>
        <item x="766"/>
        <item x="276"/>
        <item x="1468"/>
        <item x="293"/>
        <item x="949"/>
        <item x="463"/>
        <item x="902"/>
        <item x="1309"/>
        <item x="867"/>
        <item x="1148"/>
        <item x="510"/>
        <item x="798"/>
        <item x="1308"/>
        <item x="114"/>
        <item x="494"/>
        <item x="1057"/>
        <item x="1213"/>
        <item x="1056"/>
        <item x="805"/>
        <item x="1017"/>
        <item x="1390"/>
        <item x="204"/>
        <item x="1096"/>
        <item x="1196"/>
        <item x="493"/>
        <item x="5"/>
        <item x="312"/>
        <item x="311"/>
        <item x="1435"/>
        <item x="1375"/>
        <item x="614"/>
        <item x="17"/>
        <item x="479"/>
        <item x="810"/>
        <item x="1130"/>
        <item x="1271"/>
        <item x="41"/>
        <item x="1055"/>
        <item x="327"/>
        <item x="982"/>
        <item x="540"/>
        <item x="1054"/>
        <item x="1577"/>
        <item x="1576"/>
        <item x="1365"/>
        <item x="462"/>
        <item x="1222"/>
        <item x="28"/>
        <item x="52"/>
        <item x="1307"/>
        <item x="1526"/>
        <item x="734"/>
        <item x="579"/>
        <item x="1"/>
        <item x="252"/>
        <item x="1462"/>
        <item x="936"/>
        <item x="706"/>
        <item x="390"/>
        <item x="1147"/>
        <item x="1575"/>
        <item x="981"/>
        <item x="1205"/>
        <item x="765"/>
        <item x="244"/>
        <item x="109"/>
        <item x="347"/>
        <item x="656"/>
        <item x="1453"/>
        <item x="1006"/>
        <item x="1574"/>
        <item x="830"/>
        <item x="1129"/>
        <item x="492"/>
        <item x="1053"/>
        <item x="1573"/>
        <item x="1146"/>
        <item x="1245"/>
        <item x="705"/>
        <item x="1185"/>
        <item x="40"/>
        <item x="565"/>
        <item x="1457"/>
        <item x="655"/>
        <item x="310"/>
        <item x="901"/>
        <item x="797"/>
        <item x="1279"/>
        <item x="1016"/>
        <item x="796"/>
        <item x="1359"/>
        <item x="704"/>
        <item x="414"/>
        <item x="866"/>
        <item x="1572"/>
        <item x="1184"/>
        <item x="1345"/>
        <item x="1052"/>
        <item x="634"/>
        <item x="1204"/>
        <item x="234"/>
        <item x="1051"/>
        <item x="1571"/>
        <item x="915"/>
        <item x="509"/>
        <item x="1412"/>
        <item x="478"/>
        <item x="429"/>
        <item x="1329"/>
        <item x="633"/>
        <item x="51"/>
        <item x="703"/>
        <item x="1290"/>
        <item x="795"/>
        <item x="935"/>
        <item x="1015"/>
        <item x="1203"/>
        <item x="1420"/>
        <item x="1270"/>
        <item x="243"/>
        <item x="1244"/>
        <item x="764"/>
        <item x="564"/>
        <item x="654"/>
        <item x="190"/>
        <item x="934"/>
        <item x="733"/>
        <item x="1269"/>
        <item x="911"/>
        <item x="215"/>
        <item x="1014"/>
        <item x="1481"/>
        <item x="1166"/>
        <item x="1221"/>
        <item x="563"/>
        <item x="1298"/>
        <item x="214"/>
        <item x="1035"/>
        <item x="680"/>
        <item x="813"/>
        <item x="1570"/>
        <item x="794"/>
        <item x="376"/>
        <item x="413"/>
        <item x="900"/>
        <item x="1569"/>
        <item x="19"/>
        <item x="1328"/>
        <item x="326"/>
        <item x="428"/>
        <item x="933"/>
        <item x="1128"/>
        <item x="829"/>
        <item x="1568"/>
        <item x="264"/>
        <item x="412"/>
        <item x="97"/>
        <item x="174"/>
        <item x="1306"/>
        <item x="732"/>
        <item x="1567"/>
        <item x="142"/>
        <item x="1289"/>
        <item x="153"/>
        <item x="67"/>
        <item x="670"/>
        <item x="1566"/>
        <item x="27"/>
        <item x="1127"/>
        <item x="491"/>
        <item x="173"/>
        <item x="932"/>
        <item x="1389"/>
        <item x="152"/>
        <item x="885"/>
        <item x="815"/>
        <item x="275"/>
        <item x="1532"/>
        <item x="1288"/>
        <item x="865"/>
        <item x="539"/>
        <item x="461"/>
        <item x="18"/>
        <item x="653"/>
        <item x="1565"/>
        <item x="952"/>
        <item x="1388"/>
        <item x="1564"/>
        <item x="113"/>
        <item x="854"/>
        <item x="998"/>
        <item x="1095"/>
        <item x="1167"/>
        <item x="1183"/>
        <item x="50"/>
        <item x="1050"/>
        <item x="346"/>
        <item x="1049"/>
        <item x="1182"/>
        <item x="793"/>
        <item x="1073"/>
        <item x="1094"/>
        <item x="1013"/>
        <item x="441"/>
        <item x="1514"/>
        <item x="345"/>
        <item x="440"/>
        <item x="309"/>
        <item x="1202"/>
        <item x="1305"/>
        <item x="1093"/>
        <item x="24"/>
        <item x="763"/>
        <item x="1118"/>
        <item x="1488"/>
        <item x="151"/>
        <item x="1201"/>
        <item x="1563"/>
        <item x="1304"/>
        <item x="274"/>
        <item x="83"/>
        <item x="508"/>
        <item x="31"/>
        <item x="150"/>
        <item x="731"/>
        <item x="1562"/>
        <item x="112"/>
        <item x="1327"/>
        <item x="1243"/>
        <item x="66"/>
        <item x="792"/>
        <item x="1508"/>
        <item x="183"/>
        <item x="632"/>
        <item x="145"/>
        <item x="702"/>
        <item x="679"/>
        <item x="1048"/>
        <item x="439"/>
        <item x="172"/>
        <item x="207"/>
        <item x="593"/>
        <item x="791"/>
        <item x="1242"/>
        <item x="1520"/>
        <item x="1561"/>
        <item x="203"/>
        <item x="202"/>
        <item x="1358"/>
        <item x="828"/>
        <item x="1497"/>
        <item x="79"/>
        <item x="1241"/>
        <item x="15"/>
        <item x="790"/>
        <item x="827"/>
        <item x="678"/>
        <item x="1560"/>
        <item x="525"/>
        <item x="762"/>
        <item x="538"/>
        <item x="826"/>
        <item x="730"/>
        <item x="1287"/>
        <item x="460"/>
        <item x="1559"/>
        <item x="1181"/>
        <item x="10"/>
        <item x="1220"/>
        <item x="701"/>
        <item x="171"/>
        <item x="825"/>
        <item x="427"/>
        <item x="30"/>
        <item x="1558"/>
        <item x="162"/>
        <item x="189"/>
        <item x="233"/>
        <item x="65"/>
        <item x="170"/>
        <item x="73"/>
        <item x="1180"/>
        <item x="49"/>
        <item x="1344"/>
        <item x="1369"/>
        <item x="3"/>
        <item x="1557"/>
        <item x="273"/>
        <item x="1368"/>
        <item x="1357"/>
        <item x="201"/>
        <item x="700"/>
        <item x="106"/>
        <item x="1411"/>
        <item x="389"/>
        <item x="1126"/>
        <item x="82"/>
        <item x="761"/>
        <item x="1092"/>
        <item x="1268"/>
        <item x="169"/>
        <item x="477"/>
        <item x="2"/>
        <item x="1343"/>
        <item x="578"/>
        <item x="225"/>
        <item x="1267"/>
        <item x="1356"/>
        <item x="1480"/>
        <item x="1525"/>
        <item x="562"/>
        <item x="899"/>
        <item x="11"/>
        <item x="1112"/>
        <item x="931"/>
        <item x="652"/>
        <item x="476"/>
        <item x="1266"/>
        <item x="105"/>
        <item x="1091"/>
        <item x="1240"/>
        <item x="1556"/>
        <item x="898"/>
        <item x="1125"/>
        <item x="1124"/>
        <item x="1286"/>
        <item x="213"/>
        <item x="930"/>
        <item x="1367"/>
        <item x="897"/>
        <item x="896"/>
        <item x="1471"/>
        <item x="1179"/>
        <item x="864"/>
        <item x="1555"/>
        <item x="1326"/>
        <item x="1425"/>
        <item x="1554"/>
        <item x="1219"/>
        <item x="789"/>
        <item x="699"/>
        <item x="760"/>
        <item x="1366"/>
        <item x="788"/>
        <item x="1012"/>
        <item x="1011"/>
        <item x="759"/>
        <item x="561"/>
        <item x="123"/>
        <item x="1410"/>
        <item x="1553"/>
        <item x="263"/>
        <item x="729"/>
        <item x="1355"/>
        <item x="119"/>
        <item x="1552"/>
        <item x="29"/>
        <item x="1432"/>
        <item x="1409"/>
        <item x="1434"/>
        <item x="651"/>
        <item x="1551"/>
        <item x="1178"/>
        <item x="1550"/>
        <item x="1549"/>
        <item x="1010"/>
        <item x="929"/>
        <item x="1265"/>
        <item x="824"/>
        <item x="524"/>
        <item x="631"/>
        <item x="48"/>
        <item x="728"/>
        <item x="928"/>
        <item x="1200"/>
        <item x="292"/>
        <item x="927"/>
        <item x="1239"/>
        <item x="823"/>
        <item x="26"/>
        <item x="1516"/>
        <item x="507"/>
        <item x="1199"/>
        <item x="537"/>
        <item x="980"/>
        <item x="895"/>
        <item x="863"/>
        <item x="787"/>
        <item x="1009"/>
        <item x="242"/>
        <item x="592"/>
        <item x="104"/>
        <item x="1285"/>
        <item x="1548"/>
        <item x="1442"/>
        <item x="577"/>
        <item x="727"/>
        <item x="375"/>
        <item x="124"/>
        <item x="1264"/>
        <item x="560"/>
        <item x="559"/>
        <item x="786"/>
        <item x="262"/>
        <item x="14"/>
        <item x="111"/>
        <item x="979"/>
        <item x="1123"/>
        <item x="1461"/>
        <item x="758"/>
        <item x="475"/>
        <item x="1382"/>
        <item x="1381"/>
        <item x="1408"/>
        <item x="118"/>
        <item x="1122"/>
        <item x="1467"/>
        <item x="785"/>
        <item x="1448"/>
        <item x="1218"/>
        <item x="363"/>
        <item x="103"/>
        <item x="650"/>
        <item x="894"/>
        <item x="1263"/>
        <item x="822"/>
        <item x="182"/>
        <item x="88"/>
        <item x="308"/>
        <item x="1547"/>
        <item x="1546"/>
        <item x="1090"/>
        <item x="506"/>
        <item x="459"/>
        <item x="862"/>
        <item x="1303"/>
        <item x="861"/>
        <item x="1545"/>
        <item x="64"/>
        <item x="195"/>
        <item x="291"/>
        <item x="307"/>
        <item x="1544"/>
        <item x="1325"/>
        <item x="1543"/>
        <item x="1177"/>
        <item x="576"/>
        <item x="122"/>
        <item x="116"/>
        <item x="893"/>
        <item x="1542"/>
        <item x="677"/>
        <item x="892"/>
        <item x="7"/>
        <item x="1401"/>
        <item x="1456"/>
        <item x="1541"/>
        <item x="1342"/>
        <item x="458"/>
        <item x="860"/>
        <item x="821"/>
        <item x="1262"/>
        <item x="558"/>
        <item x="676"/>
        <item x="1540"/>
        <item x="926"/>
        <item x="132"/>
        <item x="1089"/>
        <item x="1539"/>
        <item x="1538"/>
        <item x="1121"/>
        <item x="126"/>
        <item x="978"/>
        <item x="168"/>
        <item x="1047"/>
        <item x="1046"/>
        <item x="131"/>
        <item x="1120"/>
        <item x="784"/>
        <item x="1088"/>
        <item x="859"/>
        <item x="977"/>
        <item x="1284"/>
        <item x="1341"/>
        <item x="325"/>
        <item x="976"/>
        <item x="1529"/>
        <item x="1537"/>
        <item x="783"/>
        <item x="649"/>
        <item x="1087"/>
        <item x="1119"/>
        <item x="557"/>
        <item x="757"/>
        <item x="1176"/>
        <item x="1431"/>
        <item x="438"/>
        <item x="1238"/>
        <item x="1400"/>
        <item x="782"/>
        <item x="1536"/>
        <item x="457"/>
        <item x="925"/>
        <item x="272"/>
        <item x="1387"/>
        <item x="1175"/>
        <item x="1086"/>
        <item x="591"/>
        <item x="975"/>
        <item x="858"/>
        <item x="1535"/>
        <item x="726"/>
        <item x="456"/>
        <item x="781"/>
        <item x="1534"/>
        <item x="1008"/>
        <item x="1174"/>
        <item x="1533"/>
        <item x="780"/>
        <item x="344"/>
        <item x="1085"/>
        <item x="1447"/>
        <item x="924"/>
        <item x="1490"/>
        <item x="1439"/>
        <item x="630"/>
        <item x="923"/>
        <item x="1007"/>
        <item x="820"/>
        <item x="188"/>
        <item x="9"/>
        <item x="698"/>
        <item x="39"/>
        <item x="1340"/>
        <item x="1173"/>
        <item x="1302"/>
        <item x="306"/>
        <item x="411"/>
        <item x="1487"/>
        <item x="974"/>
        <item x="922"/>
        <item x="1661"/>
        <item t="default"/>
      </items>
    </pivotField>
    <pivotField dataField="1" showAll="0">
      <items count="13">
        <item x="0"/>
        <item x="1"/>
        <item x="2"/>
        <item x="3"/>
        <item x="4"/>
        <item x="5"/>
        <item x="6"/>
        <item x="7"/>
        <item x="8"/>
        <item x="9"/>
        <item x="10"/>
        <item x="11"/>
        <item t="default"/>
      </items>
    </pivotField>
    <pivotField axis="axisCol" showAll="0">
      <items count="16">
        <item x="3"/>
        <item x="13"/>
        <item x="11"/>
        <item x="7"/>
        <item x="2"/>
        <item x="12"/>
        <item x="1"/>
        <item x="4"/>
        <item x="5"/>
        <item x="6"/>
        <item x="0"/>
        <item x="8"/>
        <item x="10"/>
        <item x="14"/>
        <item x="9"/>
        <item t="default"/>
      </items>
    </pivotField>
    <pivotField showAll="0"/>
    <pivotField showAll="0"/>
    <pivotField showAll="0"/>
    <pivotField showAll="0"/>
    <pivotField showAll="0"/>
    <pivotField showAll="0"/>
    <pivotField axis="axisRow" showAll="0">
      <items count="37">
        <item x="1"/>
        <item x="10"/>
        <item x="27"/>
        <item x="23"/>
        <item x="0"/>
        <item x="31"/>
        <item x="5"/>
        <item x="4"/>
        <item x="20"/>
        <item x="14"/>
        <item x="3"/>
        <item x="21"/>
        <item x="2"/>
        <item x="9"/>
        <item x="15"/>
        <item x="7"/>
        <item x="19"/>
        <item x="25"/>
        <item x="18"/>
        <item x="6"/>
        <item x="11"/>
        <item x="26"/>
        <item x="13"/>
        <item x="32"/>
        <item x="17"/>
        <item x="34"/>
        <item x="16"/>
        <item x="8"/>
        <item x="30"/>
        <item x="12"/>
        <item x="29"/>
        <item x="24"/>
        <item x="22"/>
        <item x="33"/>
        <item x="35"/>
        <item x="28"/>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19"/>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12"/>
  </colFields>
  <colItems count="16">
    <i>
      <x/>
    </i>
    <i>
      <x v="1"/>
    </i>
    <i>
      <x v="2"/>
    </i>
    <i>
      <x v="3"/>
    </i>
    <i>
      <x v="4"/>
    </i>
    <i>
      <x v="5"/>
    </i>
    <i>
      <x v="6"/>
    </i>
    <i>
      <x v="7"/>
    </i>
    <i>
      <x v="8"/>
    </i>
    <i>
      <x v="9"/>
    </i>
    <i>
      <x v="10"/>
    </i>
    <i>
      <x v="11"/>
    </i>
    <i>
      <x v="12"/>
    </i>
    <i>
      <x v="13"/>
    </i>
    <i>
      <x v="14"/>
    </i>
    <i t="grand">
      <x/>
    </i>
  </colItems>
  <dataFields count="1">
    <dataField name="Cuenta de release_year" fld="11" subtotal="count" baseField="0" baseItem="0"/>
  </dataField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111FF0-6428-46E1-BA4D-0055D24FC735}"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T3:U19" firstHeaderRow="1" firstDataRow="1" firstDataCol="1"/>
  <pivotFields count="25">
    <pivotField showAll="0"/>
    <pivotField showAll="0"/>
    <pivotField showAll="0"/>
    <pivotField dataField="1" showAll="0"/>
    <pivotField showAll="0"/>
    <pivotField showAll="0"/>
    <pivotField showAll="0"/>
    <pivotField showAll="0"/>
    <pivotField showAll="0"/>
    <pivotField showAll="0"/>
    <pivotField axis="axisRow" showAll="0">
      <items count="1716">
        <item x="665"/>
        <item x="1668"/>
        <item x="1336"/>
        <item x="93"/>
        <item x="751"/>
        <item x="1312"/>
        <item x="547"/>
        <item x="1065"/>
        <item x="570"/>
        <item x="745"/>
        <item x="77"/>
        <item x="1680"/>
        <item x="1660"/>
        <item x="552"/>
        <item x="1675"/>
        <item x="503"/>
        <item x="159"/>
        <item x="1252"/>
        <item x="1498"/>
        <item x="1351"/>
        <item x="1064"/>
        <item x="1659"/>
        <item x="500"/>
        <item x="1714"/>
        <item x="121"/>
        <item x="611"/>
        <item x="642"/>
        <item x="1104"/>
        <item x="1251"/>
        <item x="487"/>
        <item x="488"/>
        <item x="433"/>
        <item x="948"/>
        <item x="1250"/>
        <item x="546"/>
        <item x="1658"/>
        <item x="1657"/>
        <item x="664"/>
        <item x="1314"/>
        <item x="520"/>
        <item x="194"/>
        <item x="76"/>
        <item x="497"/>
        <item x="1701"/>
        <item x="92"/>
        <item x="1257"/>
        <item x="714"/>
        <item x="270"/>
        <item x="588"/>
        <item x="1689"/>
        <item x="1703"/>
        <item x="742"/>
        <item x="1685"/>
        <item x="1080"/>
        <item x="612"/>
        <item x="607"/>
        <item x="713"/>
        <item x="1692"/>
        <item x="1518"/>
        <item x="1656"/>
        <item x="1032"/>
        <item x="1311"/>
        <item x="452"/>
        <item x="1705"/>
        <item x="304"/>
        <item x="1031"/>
        <item x="606"/>
        <item x="1524"/>
        <item x="1030"/>
        <item x="1655"/>
        <item x="973"/>
        <item x="341"/>
        <item x="1499"/>
        <item x="641"/>
        <item x="947"/>
        <item x="690"/>
        <item x="722"/>
        <item x="501"/>
        <item x="1654"/>
        <item x="374"/>
        <item x="1230"/>
        <item x="1690"/>
        <item x="1509"/>
        <item x="290"/>
        <item x="1350"/>
        <item x="1653"/>
        <item x="946"/>
        <item x="771"/>
        <item x="775"/>
        <item x="1682"/>
        <item x="340"/>
        <item x="996"/>
        <item x="502"/>
        <item x="1698"/>
        <item x="259"/>
        <item x="535"/>
        <item x="1459"/>
        <item x="474"/>
        <item x="186"/>
        <item x="303"/>
        <item x="504"/>
        <item x="1652"/>
        <item x="91"/>
        <item x="1278"/>
        <item x="1664"/>
        <item x="47"/>
        <item x="534"/>
        <item x="1694"/>
        <item x="1371"/>
        <item x="1029"/>
        <item x="1651"/>
        <item x="187"/>
        <item x="1650"/>
        <item x="499"/>
        <item x="432"/>
        <item x="1109"/>
        <item x="1710"/>
        <item x="1141"/>
        <item x="149"/>
        <item x="1649"/>
        <item x="533"/>
        <item x="1276"/>
        <item x="956"/>
        <item x="1038"/>
        <item x="387"/>
        <item x="1172"/>
        <item x="1648"/>
        <item x="692"/>
        <item x="339"/>
        <item x="721"/>
        <item x="44"/>
        <item x="551"/>
        <item x="471"/>
        <item x="1663"/>
        <item x="689"/>
        <item x="1438"/>
        <item x="814"/>
        <item x="1688"/>
        <item x="573"/>
        <item x="407"/>
        <item x="1234"/>
        <item x="1662"/>
        <item x="995"/>
        <item x="96"/>
        <item x="804"/>
        <item x="302"/>
        <item x="1373"/>
        <item x="1297"/>
        <item x="1711"/>
        <item x="1669"/>
        <item x="1169"/>
        <item x="1385"/>
        <item x="1676"/>
        <item x="621"/>
        <item x="1647"/>
        <item x="301"/>
        <item x="1163"/>
        <item x="1349"/>
        <item x="1686"/>
        <item x="640"/>
        <item x="743"/>
        <item x="222"/>
        <item x="1646"/>
        <item x="1157"/>
        <item x="1691"/>
        <item x="1261"/>
        <item x="1113"/>
        <item x="1427"/>
        <item x="1254"/>
        <item x="849"/>
        <item x="1645"/>
        <item x="853"/>
        <item x="1414"/>
        <item x="160"/>
        <item x="663"/>
        <item x="517"/>
        <item x="470"/>
        <item x="951"/>
        <item x="179"/>
        <item x="639"/>
        <item x="953"/>
        <item x="545"/>
        <item x="95"/>
        <item x="1644"/>
        <item x="1299"/>
        <item x="1673"/>
        <item x="1103"/>
        <item x="71"/>
        <item x="712"/>
        <item x="143"/>
        <item x="1696"/>
        <item x="361"/>
        <item x="855"/>
        <item x="1697"/>
        <item x="605"/>
        <item x="1028"/>
        <item x="158"/>
        <item x="70"/>
        <item x="516"/>
        <item x="945"/>
        <item x="1134"/>
        <item x="638"/>
        <item x="585"/>
        <item x="1403"/>
        <item x="373"/>
        <item x="584"/>
        <item x="662"/>
        <item x="1027"/>
        <item x="157"/>
        <item x="1479"/>
        <item x="372"/>
        <item x="1643"/>
        <item x="486"/>
        <item x="1211"/>
        <item x="451"/>
        <item x="1642"/>
        <item x="338"/>
        <item x="386"/>
        <item x="425"/>
        <item x="875"/>
        <item x="324"/>
        <item x="1324"/>
        <item x="62"/>
        <item x="890"/>
        <item x="756"/>
        <item x="1229"/>
        <item x="1197"/>
        <item x="337"/>
        <item x="963"/>
        <item x="129"/>
        <item x="522"/>
        <item x="711"/>
        <item x="102"/>
        <item x="1641"/>
        <item x="666"/>
        <item x="94"/>
        <item x="819"/>
        <item x="812"/>
        <item x="37"/>
        <item x="1037"/>
        <item x="336"/>
        <item x="556"/>
        <item x="1672"/>
        <item x="1640"/>
        <item x="970"/>
        <item x="1639"/>
        <item x="1071"/>
        <item x="224"/>
        <item x="450"/>
        <item x="544"/>
        <item x="1135"/>
        <item x="36"/>
        <item x="741"/>
        <item x="532"/>
        <item x="776"/>
        <item x="688"/>
        <item x="857"/>
        <item x="719"/>
        <item x="971"/>
        <item x="406"/>
        <item x="1072"/>
        <item x="960"/>
        <item x="608"/>
        <item x="258"/>
        <item x="424"/>
        <item x="1296"/>
        <item x="125"/>
        <item x="994"/>
        <item x="1228"/>
        <item x="604"/>
        <item x="589"/>
        <item x="1116"/>
        <item x="603"/>
        <item x="1081"/>
        <item x="521"/>
        <item x="239"/>
        <item x="625"/>
        <item x="1156"/>
        <item x="1475"/>
        <item x="1476"/>
        <item x="371"/>
        <item x="619"/>
        <item x="1004"/>
        <item x="850"/>
        <item x="602"/>
        <item x="1496"/>
        <item x="423"/>
        <item x="241"/>
        <item x="1214"/>
        <item x="1190"/>
        <item x="1227"/>
        <item x="1189"/>
        <item x="1473"/>
        <item x="485"/>
        <item x="219"/>
        <item x="1044"/>
        <item x="1678"/>
        <item x="1699"/>
        <item x="257"/>
        <item x="972"/>
        <item x="724"/>
        <item x="63"/>
        <item x="335"/>
        <item x="646"/>
        <item x="1191"/>
        <item x="1026"/>
        <item x="1188"/>
        <item x="1638"/>
        <item x="498"/>
        <item x="1380"/>
        <item x="993"/>
        <item x="360"/>
        <item x="1003"/>
        <item x="21"/>
        <item x="232"/>
        <item x="1282"/>
        <item x="531"/>
        <item x="575"/>
        <item x="753"/>
        <item x="1364"/>
        <item x="770"/>
        <item x="1155"/>
        <item x="489"/>
        <item x="661"/>
        <item x="1034"/>
        <item x="1193"/>
        <item x="206"/>
        <item x="229"/>
        <item x="1704"/>
        <item x="710"/>
        <item x="240"/>
        <item x="1687"/>
        <item x="405"/>
        <item x="1143"/>
        <item x="1637"/>
        <item x="228"/>
        <item x="156"/>
        <item x="370"/>
        <item x="1695"/>
        <item x="496"/>
        <item x="695"/>
        <item x="1042"/>
        <item x="323"/>
        <item x="648"/>
        <item x="803"/>
        <item x="802"/>
        <item x="1707"/>
        <item x="212"/>
        <item x="289"/>
        <item x="1670"/>
        <item x="1275"/>
        <item x="959"/>
        <item x="515"/>
        <item x="1192"/>
        <item x="618"/>
        <item x="848"/>
        <item x="484"/>
        <item x="637"/>
        <item x="23"/>
        <item x="1295"/>
        <item x="889"/>
        <item x="1372"/>
        <item x="748"/>
        <item x="841"/>
        <item x="773"/>
        <item x="1212"/>
        <item x="185"/>
        <item x="674"/>
        <item x="1470"/>
        <item x="1260"/>
        <item x="61"/>
        <item x="1527"/>
        <item x="675"/>
        <item x="505"/>
        <item x="957"/>
        <item x="1512"/>
        <item x="1294"/>
        <item x="404"/>
        <item x="1466"/>
        <item x="629"/>
        <item x="801"/>
        <item x="613"/>
        <item x="1165"/>
        <item x="740"/>
        <item x="1319"/>
        <item x="1674"/>
        <item x="288"/>
        <item x="13"/>
        <item x="1335"/>
        <item x="1436"/>
        <item x="359"/>
        <item x="1679"/>
        <item x="747"/>
        <item x="1395"/>
        <item x="992"/>
        <item x="422"/>
        <item x="739"/>
        <item x="1317"/>
        <item x="166"/>
        <item x="1494"/>
        <item x="238"/>
        <item x="1256"/>
        <item x="35"/>
        <item x="1077"/>
        <item x="343"/>
        <item x="879"/>
        <item x="709"/>
        <item x="1187"/>
        <item x="483"/>
        <item x="694"/>
        <item x="1102"/>
        <item x="250"/>
        <item x="1681"/>
        <item x="1159"/>
        <item x="1421"/>
        <item x="1338"/>
        <item x="1337"/>
        <item x="716"/>
        <item x="211"/>
        <item x="472"/>
        <item x="1139"/>
        <item x="1138"/>
        <item x="669"/>
        <item x="1033"/>
        <item x="256"/>
        <item x="1168"/>
        <item x="87"/>
        <item x="1283"/>
        <item x="1636"/>
        <item x="469"/>
        <item x="626"/>
        <item x="1428"/>
        <item x="271"/>
        <item x="919"/>
        <item x="140"/>
        <item x="601"/>
        <item x="852"/>
        <item x="1667"/>
        <item x="369"/>
        <item x="334"/>
        <item x="1274"/>
        <item x="1293"/>
        <item x="673"/>
        <item x="687"/>
        <item x="1334"/>
        <item x="1363"/>
        <item x="139"/>
        <item x="1500"/>
        <item x="46"/>
        <item x="1280"/>
        <item x="403"/>
        <item x="1706"/>
        <item x="1361"/>
        <item x="644"/>
        <item x="287"/>
        <item x="874"/>
        <item x="218"/>
        <item x="1374"/>
        <item x="752"/>
        <item x="1158"/>
        <item x="402"/>
        <item x="622"/>
        <item x="1101"/>
        <item x="686"/>
        <item x="1708"/>
        <item x="1422"/>
        <item x="1198"/>
        <item x="431"/>
        <item x="193"/>
        <item x="991"/>
        <item x="1210"/>
        <item x="1063"/>
        <item x="543"/>
        <item x="569"/>
        <item x="38"/>
        <item x="1635"/>
        <item x="1354"/>
        <item x="1522"/>
        <item x="1519"/>
        <item x="660"/>
        <item x="237"/>
        <item x="1485"/>
        <item x="1161"/>
        <item x="1233"/>
        <item x="401"/>
        <item x="1504"/>
        <item x="643"/>
        <item x="388"/>
        <item x="1478"/>
        <item x="210"/>
        <item x="1384"/>
        <item x="1634"/>
        <item x="1106"/>
        <item x="1491"/>
        <item x="1633"/>
        <item x="75"/>
        <item x="600"/>
        <item x="421"/>
        <item x="81"/>
        <item x="990"/>
        <item x="907"/>
        <item x="672"/>
        <item x="468"/>
        <item x="1632"/>
        <item x="141"/>
        <item x="1495"/>
        <item x="1195"/>
        <item x="449"/>
        <item x="738"/>
        <item x="1100"/>
        <item x="1445"/>
        <item x="636"/>
        <item x="1068"/>
        <item x="322"/>
        <item x="917"/>
        <item x="1348"/>
        <item x="1292"/>
        <item x="199"/>
        <item x="180"/>
        <item x="223"/>
        <item x="718"/>
        <item x="883"/>
        <item x="1631"/>
        <item x="362"/>
        <item x="300"/>
        <item x="572"/>
        <item x="436"/>
        <item x="840"/>
        <item x="299"/>
        <item x="333"/>
        <item x="1226"/>
        <item x="332"/>
        <item x="1630"/>
        <item x="448"/>
        <item x="358"/>
        <item x="286"/>
        <item x="839"/>
        <item x="197"/>
        <item x="1709"/>
        <item x="435"/>
        <item x="447"/>
        <item x="1154"/>
        <item x="148"/>
        <item x="227"/>
        <item x="1352"/>
        <item x="1083"/>
        <item x="385"/>
        <item x="1105"/>
        <item x="60"/>
        <item x="1399"/>
        <item x="384"/>
        <item x="1339"/>
        <item x="298"/>
        <item x="1666"/>
        <item x="847"/>
        <item x="518"/>
        <item x="1258"/>
        <item x="1629"/>
        <item x="1489"/>
        <item x="1671"/>
        <item x="1347"/>
        <item x="779"/>
        <item x="420"/>
        <item x="846"/>
        <item x="144"/>
        <item x="209"/>
        <item x="599"/>
        <item x="1036"/>
        <item x="269"/>
        <item x="909"/>
        <item x="138"/>
        <item x="1110"/>
        <item x="454"/>
        <item x="715"/>
        <item x="221"/>
        <item x="617"/>
        <item x="1515"/>
        <item x="45"/>
        <item x="357"/>
        <item x="1316"/>
        <item x="548"/>
        <item x="958"/>
        <item x="530"/>
        <item x="574"/>
        <item x="1433"/>
        <item x="1362"/>
        <item x="1693"/>
        <item x="1677"/>
        <item x="331"/>
        <item x="838"/>
        <item x="110"/>
        <item x="1628"/>
        <item x="542"/>
        <item x="1078"/>
        <item x="989"/>
        <item x="108"/>
        <item x="1067"/>
        <item x="1115"/>
        <item x="400"/>
        <item x="1378"/>
        <item x="1225"/>
        <item x="1236"/>
        <item x="453"/>
        <item x="590"/>
        <item x="1627"/>
        <item x="1039"/>
        <item x="944"/>
        <item x="616"/>
        <item x="330"/>
        <item x="598"/>
        <item x="399"/>
        <item x="1062"/>
        <item x="1025"/>
        <item x="22"/>
        <item x="1024"/>
        <item x="906"/>
        <item x="137"/>
        <item x="837"/>
        <item x="988"/>
        <item x="419"/>
        <item x="356"/>
        <item x="1023"/>
        <item x="368"/>
        <item x="966"/>
        <item x="398"/>
        <item x="905"/>
        <item x="1441"/>
        <item x="1108"/>
        <item x="268"/>
        <item x="1320"/>
        <item x="355"/>
        <item x="1440"/>
        <item x="1626"/>
        <item x="1625"/>
        <item x="1624"/>
        <item x="910"/>
        <item x="769"/>
        <item x="1446"/>
        <item x="818"/>
        <item x="1506"/>
        <item x="1231"/>
        <item x="397"/>
        <item x="571"/>
        <item x="693"/>
        <item x="192"/>
        <item x="1623"/>
        <item x="467"/>
        <item x="1712"/>
        <item x="529"/>
        <item x="554"/>
        <item x="1133"/>
        <item x="1310"/>
        <item x="396"/>
        <item x="200"/>
        <item x="878"/>
        <item x="583"/>
        <item x="446"/>
        <item x="130"/>
        <item x="873"/>
        <item x="267"/>
        <item x="582"/>
        <item x="1415"/>
        <item x="395"/>
        <item x="1622"/>
        <item x="1621"/>
        <item x="1620"/>
        <item x="482"/>
        <item x="1396"/>
        <item x="777"/>
        <item x="1318"/>
        <item x="1273"/>
        <item x="754"/>
        <item x="1022"/>
        <item x="914"/>
        <item x="1232"/>
        <item x="455"/>
        <item x="495"/>
        <item x="437"/>
        <item x="696"/>
        <item x="255"/>
        <item x="685"/>
        <item x="1486"/>
        <item x="1040"/>
        <item x="881"/>
        <item x="410"/>
        <item x="536"/>
        <item x="1333"/>
        <item x="528"/>
        <item x="1619"/>
        <item x="1618"/>
        <item x="1332"/>
        <item x="8"/>
        <item x="1702"/>
        <item x="774"/>
        <item x="628"/>
        <item x="115"/>
        <item x="1140"/>
        <item x="876"/>
        <item x="1684"/>
        <item x="1393"/>
        <item x="1082"/>
        <item x="101"/>
        <item x="205"/>
        <item x="1235"/>
        <item x="842"/>
        <item x="1417"/>
        <item x="962"/>
        <item x="1215"/>
        <item x="1079"/>
        <item x="434"/>
        <item x="1255"/>
        <item x="1153"/>
        <item x="884"/>
        <item x="1164"/>
        <item x="808"/>
        <item x="581"/>
        <item x="1617"/>
        <item x="1616"/>
        <item x="1472"/>
        <item x="1249"/>
        <item x="1248"/>
        <item x="1209"/>
        <item x="220"/>
        <item x="1070"/>
        <item x="1045"/>
        <item x="1313"/>
        <item x="1419"/>
        <item x="1301"/>
        <item x="354"/>
        <item x="997"/>
        <item x="1404"/>
        <item x="1394"/>
        <item x="1322"/>
        <item x="1145"/>
        <item x="59"/>
        <item x="1402"/>
        <item x="1370"/>
        <item x="155"/>
        <item x="245"/>
        <item x="72"/>
        <item x="746"/>
        <item x="69"/>
        <item x="1041"/>
        <item x="1450"/>
        <item x="254"/>
        <item x="1392"/>
        <item x="1217"/>
        <item x="253"/>
        <item x="1503"/>
        <item x="1521"/>
        <item x="353"/>
        <item x="645"/>
        <item x="1502"/>
        <item x="43"/>
        <item x="1331"/>
        <item x="1455"/>
        <item x="1315"/>
        <item x="527"/>
        <item x="1511"/>
        <item x="1061"/>
        <item x="836"/>
        <item x="908"/>
        <item x="1300"/>
        <item x="851"/>
        <item x="969"/>
        <item x="1444"/>
        <item x="6"/>
        <item x="285"/>
        <item x="809"/>
        <item x="943"/>
        <item x="668"/>
        <item x="610"/>
        <item x="1224"/>
        <item x="1430"/>
        <item x="1136"/>
        <item x="1021"/>
        <item x="167"/>
        <item x="807"/>
        <item x="1615"/>
        <item x="904"/>
        <item x="367"/>
        <item x="987"/>
        <item x="1330"/>
        <item x="1614"/>
        <item x="154"/>
        <item x="1513"/>
        <item x="1460"/>
        <item x="100"/>
        <item x="42"/>
        <item x="1454"/>
        <item x="886"/>
        <item x="352"/>
        <item x="1437"/>
        <item x="1407"/>
        <item x="86"/>
        <item x="549"/>
        <item x="772"/>
        <item x="816"/>
        <item x="430"/>
        <item x="120"/>
        <item x="1386"/>
        <item x="514"/>
        <item x="80"/>
        <item x="90"/>
        <item x="1114"/>
        <item x="942"/>
        <item x="34"/>
        <item x="161"/>
        <item x="1075"/>
        <item x="920"/>
        <item x="1613"/>
        <item x="954"/>
        <item x="1398"/>
        <item x="999"/>
        <item x="513"/>
        <item x="1612"/>
        <item x="817"/>
        <item x="85"/>
        <item x="191"/>
        <item x="1020"/>
        <item x="1162"/>
        <item x="1132"/>
        <item x="806"/>
        <item x="550"/>
        <item x="1137"/>
        <item x="986"/>
        <item x="1611"/>
        <item x="383"/>
        <item x="912"/>
        <item x="1066"/>
        <item x="1002"/>
        <item x="382"/>
        <item x="1111"/>
        <item x="720"/>
        <item x="198"/>
        <item x="1610"/>
        <item x="1152"/>
        <item x="872"/>
        <item x="1379"/>
        <item x="1609"/>
        <item x="1360"/>
        <item x="526"/>
        <item x="249"/>
        <item x="723"/>
        <item x="33"/>
        <item x="744"/>
        <item x="1608"/>
        <item x="284"/>
        <item x="1281"/>
        <item x="964"/>
        <item x="351"/>
        <item x="1405"/>
        <item x="1084"/>
        <item x="74"/>
        <item x="1418"/>
        <item x="260"/>
        <item x="684"/>
        <item x="921"/>
        <item x="1151"/>
        <item x="967"/>
        <item x="147"/>
        <item x="1323"/>
        <item x="466"/>
        <item x="1391"/>
        <item x="251"/>
        <item x="635"/>
        <item x="321"/>
        <item x="1291"/>
        <item x="408"/>
        <item x="555"/>
        <item x="717"/>
        <item x="623"/>
        <item x="1259"/>
        <item x="1099"/>
        <item x="1607"/>
        <item x="985"/>
        <item x="941"/>
        <item x="843"/>
        <item x="1606"/>
        <item x="1605"/>
        <item x="266"/>
        <item x="1484"/>
        <item x="950"/>
        <item x="381"/>
        <item x="1474"/>
        <item x="1019"/>
        <item x="1277"/>
        <item x="320"/>
        <item x="445"/>
        <item x="297"/>
        <item x="481"/>
        <item x="913"/>
        <item x="1377"/>
        <item x="1483"/>
        <item x="319"/>
        <item x="541"/>
        <item x="1604"/>
        <item x="835"/>
        <item x="1603"/>
        <item x="659"/>
        <item x="231"/>
        <item x="296"/>
        <item x="283"/>
        <item x="1602"/>
        <item x="871"/>
        <item x="1492"/>
        <item x="1530"/>
        <item x="1501"/>
        <item x="918"/>
        <item x="282"/>
        <item x="1601"/>
        <item x="318"/>
        <item x="1098"/>
        <item x="834"/>
        <item x="697"/>
        <item x="281"/>
        <item x="236"/>
        <item x="523"/>
        <item x="580"/>
        <item x="916"/>
        <item x="473"/>
        <item x="409"/>
        <item x="1665"/>
        <item x="882"/>
        <item x="961"/>
        <item x="196"/>
        <item x="1528"/>
        <item x="1600"/>
        <item x="1397"/>
        <item x="366"/>
        <item x="230"/>
        <item x="624"/>
        <item x="136"/>
        <item x="880"/>
        <item x="800"/>
        <item x="490"/>
        <item x="1599"/>
        <item x="845"/>
        <item x="342"/>
        <item x="1247"/>
        <item x="870"/>
        <item x="465"/>
        <item x="317"/>
        <item x="1253"/>
        <item x="940"/>
        <item x="226"/>
        <item x="1142"/>
        <item x="1477"/>
        <item x="1598"/>
        <item x="394"/>
        <item x="99"/>
        <item x="98"/>
        <item x="128"/>
        <item x="1700"/>
        <item x="1469"/>
        <item x="1069"/>
        <item x="750"/>
        <item x="1005"/>
        <item x="1208"/>
        <item x="609"/>
        <item x="1074"/>
        <item x="1597"/>
        <item x="0"/>
        <item x="627"/>
        <item x="749"/>
        <item x="480"/>
        <item x="955"/>
        <item x="1596"/>
        <item x="1424"/>
        <item x="295"/>
        <item x="316"/>
        <item x="1131"/>
        <item x="135"/>
        <item x="869"/>
        <item x="280"/>
        <item x="811"/>
        <item x="725"/>
        <item x="444"/>
        <item x="1150"/>
        <item x="856"/>
        <item x="1595"/>
        <item x="350"/>
        <item x="1144"/>
        <item x="16"/>
        <item x="512"/>
        <item x="671"/>
        <item x="1423"/>
        <item x="78"/>
        <item x="1594"/>
        <item x="1593"/>
        <item x="134"/>
        <item x="1346"/>
        <item x="1452"/>
        <item x="1353"/>
        <item x="1683"/>
        <item x="380"/>
        <item x="426"/>
        <item x="620"/>
        <item x="1507"/>
        <item x="587"/>
        <item x="107"/>
        <item x="1510"/>
        <item x="1194"/>
        <item x="586"/>
        <item x="1076"/>
        <item x="248"/>
        <item x="1117"/>
        <item x="1321"/>
        <item x="1426"/>
        <item x="1592"/>
        <item x="261"/>
        <item x="1237"/>
        <item x="279"/>
        <item x="968"/>
        <item x="844"/>
        <item x="737"/>
        <item x="658"/>
        <item x="278"/>
        <item x="349"/>
        <item x="418"/>
        <item x="647"/>
        <item x="178"/>
        <item x="1591"/>
        <item x="1060"/>
        <item x="1449"/>
        <item x="443"/>
        <item x="58"/>
        <item x="217"/>
        <item x="1207"/>
        <item x="1443"/>
        <item x="1000"/>
        <item x="1043"/>
        <item x="393"/>
        <item x="1590"/>
        <item x="768"/>
        <item x="667"/>
        <item x="736"/>
        <item x="1589"/>
        <item x="184"/>
        <item x="887"/>
        <item x="4"/>
        <item x="1246"/>
        <item x="965"/>
        <item x="417"/>
        <item x="1713"/>
        <item x="1170"/>
        <item x="379"/>
        <item x="708"/>
        <item x="365"/>
        <item x="1001"/>
        <item x="568"/>
        <item x="1416"/>
        <item x="755"/>
        <item x="57"/>
        <item x="1216"/>
        <item x="1465"/>
        <item x="833"/>
        <item x="265"/>
        <item x="127"/>
        <item x="1376"/>
        <item x="146"/>
        <item x="163"/>
        <item x="364"/>
        <item x="164"/>
        <item x="567"/>
        <item x="1160"/>
        <item x="56"/>
        <item x="1383"/>
        <item x="1272"/>
        <item x="1406"/>
        <item x="177"/>
        <item x="832"/>
        <item x="1523"/>
        <item x="1223"/>
        <item x="1149"/>
        <item x="329"/>
        <item x="519"/>
        <item x="32"/>
        <item x="1588"/>
        <item x="117"/>
        <item x="392"/>
        <item x="984"/>
        <item x="416"/>
        <item x="216"/>
        <item x="683"/>
        <item x="315"/>
        <item x="888"/>
        <item x="1587"/>
        <item x="25"/>
        <item x="12"/>
        <item x="1482"/>
        <item x="378"/>
        <item x="55"/>
        <item x="133"/>
        <item x="597"/>
        <item x="314"/>
        <item x="596"/>
        <item x="1464"/>
        <item x="1059"/>
        <item x="1586"/>
        <item x="868"/>
        <item x="277"/>
        <item x="1585"/>
        <item x="235"/>
        <item x="176"/>
        <item x="735"/>
        <item x="1584"/>
        <item x="595"/>
        <item x="84"/>
        <item x="1058"/>
        <item x="247"/>
        <item x="1107"/>
        <item x="1429"/>
        <item x="831"/>
        <item x="54"/>
        <item x="442"/>
        <item x="1097"/>
        <item x="657"/>
        <item x="415"/>
        <item x="691"/>
        <item x="1583"/>
        <item x="181"/>
        <item x="1582"/>
        <item x="53"/>
        <item x="175"/>
        <item x="1186"/>
        <item x="1531"/>
        <item x="89"/>
        <item x="294"/>
        <item x="1517"/>
        <item x="377"/>
        <item x="903"/>
        <item x="305"/>
        <item x="1451"/>
        <item x="348"/>
        <item x="1581"/>
        <item x="68"/>
        <item x="682"/>
        <item x="799"/>
        <item x="939"/>
        <item x="464"/>
        <item x="707"/>
        <item x="615"/>
        <item x="511"/>
        <item x="1458"/>
        <item x="1580"/>
        <item x="767"/>
        <item x="165"/>
        <item x="1493"/>
        <item x="938"/>
        <item x="1579"/>
        <item x="1018"/>
        <item x="1578"/>
        <item x="553"/>
        <item x="778"/>
        <item x="891"/>
        <item x="246"/>
        <item x="1505"/>
        <item x="391"/>
        <item x="877"/>
        <item x="594"/>
        <item x="1463"/>
        <item x="983"/>
        <item x="20"/>
        <item x="313"/>
        <item x="1206"/>
        <item x="208"/>
        <item x="937"/>
        <item x="681"/>
        <item x="566"/>
        <item x="1171"/>
        <item x="1413"/>
        <item x="328"/>
        <item x="766"/>
        <item x="276"/>
        <item x="1468"/>
        <item x="293"/>
        <item x="949"/>
        <item x="463"/>
        <item x="902"/>
        <item x="1309"/>
        <item x="867"/>
        <item x="1148"/>
        <item x="510"/>
        <item x="798"/>
        <item x="1308"/>
        <item x="114"/>
        <item x="494"/>
        <item x="1057"/>
        <item x="1213"/>
        <item x="1056"/>
        <item x="805"/>
        <item x="1017"/>
        <item x="1390"/>
        <item x="204"/>
        <item x="1096"/>
        <item x="1196"/>
        <item x="493"/>
        <item x="5"/>
        <item x="312"/>
        <item x="311"/>
        <item x="1435"/>
        <item x="1375"/>
        <item x="614"/>
        <item x="17"/>
        <item x="479"/>
        <item x="810"/>
        <item x="1130"/>
        <item x="1271"/>
        <item x="41"/>
        <item x="1055"/>
        <item x="327"/>
        <item x="982"/>
        <item x="540"/>
        <item x="1054"/>
        <item x="1577"/>
        <item x="1576"/>
        <item x="1365"/>
        <item x="462"/>
        <item x="1222"/>
        <item x="28"/>
        <item x="52"/>
        <item x="1307"/>
        <item x="1526"/>
        <item x="734"/>
        <item x="579"/>
        <item x="1"/>
        <item x="252"/>
        <item x="1462"/>
        <item x="936"/>
        <item x="706"/>
        <item x="390"/>
        <item x="1147"/>
        <item x="1575"/>
        <item x="981"/>
        <item x="1205"/>
        <item x="765"/>
        <item x="244"/>
        <item x="109"/>
        <item x="347"/>
        <item x="656"/>
        <item x="1453"/>
        <item x="1006"/>
        <item x="1574"/>
        <item x="830"/>
        <item x="1129"/>
        <item x="492"/>
        <item x="1053"/>
        <item x="1573"/>
        <item x="1146"/>
        <item x="1245"/>
        <item x="705"/>
        <item x="1185"/>
        <item x="40"/>
        <item x="565"/>
        <item x="1457"/>
        <item x="655"/>
        <item x="310"/>
        <item x="901"/>
        <item x="797"/>
        <item x="1279"/>
        <item x="1016"/>
        <item x="796"/>
        <item x="1359"/>
        <item x="704"/>
        <item x="414"/>
        <item x="866"/>
        <item x="1572"/>
        <item x="1184"/>
        <item x="1345"/>
        <item x="1052"/>
        <item x="634"/>
        <item x="1204"/>
        <item x="234"/>
        <item x="1051"/>
        <item x="1571"/>
        <item x="915"/>
        <item x="509"/>
        <item x="1412"/>
        <item x="478"/>
        <item x="429"/>
        <item x="1329"/>
        <item x="633"/>
        <item x="51"/>
        <item x="703"/>
        <item x="1290"/>
        <item x="795"/>
        <item x="935"/>
        <item x="1015"/>
        <item x="1203"/>
        <item x="1420"/>
        <item x="1270"/>
        <item x="243"/>
        <item x="1244"/>
        <item x="764"/>
        <item x="564"/>
        <item x="654"/>
        <item x="190"/>
        <item x="934"/>
        <item x="733"/>
        <item x="1269"/>
        <item x="911"/>
        <item x="215"/>
        <item x="1014"/>
        <item x="1481"/>
        <item x="1166"/>
        <item x="1221"/>
        <item x="563"/>
        <item x="1298"/>
        <item x="214"/>
        <item x="1035"/>
        <item x="680"/>
        <item x="813"/>
        <item x="1570"/>
        <item x="794"/>
        <item x="376"/>
        <item x="413"/>
        <item x="900"/>
        <item x="1569"/>
        <item x="19"/>
        <item x="1328"/>
        <item x="326"/>
        <item x="428"/>
        <item x="933"/>
        <item x="1128"/>
        <item x="829"/>
        <item x="1568"/>
        <item x="264"/>
        <item x="412"/>
        <item x="97"/>
        <item x="174"/>
        <item x="1306"/>
        <item x="732"/>
        <item x="1567"/>
        <item x="142"/>
        <item x="1289"/>
        <item x="153"/>
        <item x="67"/>
        <item x="670"/>
        <item x="1566"/>
        <item x="27"/>
        <item x="1127"/>
        <item x="491"/>
        <item x="173"/>
        <item x="932"/>
        <item x="1389"/>
        <item x="152"/>
        <item x="885"/>
        <item x="815"/>
        <item x="275"/>
        <item x="1532"/>
        <item x="1288"/>
        <item x="865"/>
        <item x="539"/>
        <item x="461"/>
        <item x="18"/>
        <item x="653"/>
        <item x="1565"/>
        <item x="952"/>
        <item x="1388"/>
        <item x="1564"/>
        <item x="113"/>
        <item x="854"/>
        <item x="998"/>
        <item x="1095"/>
        <item x="1167"/>
        <item x="1183"/>
        <item x="50"/>
        <item x="1050"/>
        <item x="346"/>
        <item x="1049"/>
        <item x="1182"/>
        <item x="793"/>
        <item x="1073"/>
        <item x="1094"/>
        <item x="1013"/>
        <item x="441"/>
        <item x="1514"/>
        <item x="345"/>
        <item x="440"/>
        <item x="309"/>
        <item x="1202"/>
        <item x="1305"/>
        <item x="1093"/>
        <item x="24"/>
        <item x="763"/>
        <item x="1118"/>
        <item x="1488"/>
        <item x="151"/>
        <item x="1201"/>
        <item x="1563"/>
        <item x="1304"/>
        <item x="274"/>
        <item x="83"/>
        <item x="508"/>
        <item x="31"/>
        <item x="150"/>
        <item x="731"/>
        <item x="1562"/>
        <item x="112"/>
        <item x="1327"/>
        <item x="1243"/>
        <item x="66"/>
        <item x="792"/>
        <item x="1508"/>
        <item x="183"/>
        <item x="632"/>
        <item x="145"/>
        <item x="702"/>
        <item x="679"/>
        <item x="1048"/>
        <item x="439"/>
        <item x="172"/>
        <item x="207"/>
        <item x="593"/>
        <item x="791"/>
        <item x="1242"/>
        <item x="1520"/>
        <item x="1561"/>
        <item x="203"/>
        <item x="202"/>
        <item x="1358"/>
        <item x="828"/>
        <item x="1497"/>
        <item x="79"/>
        <item x="1241"/>
        <item x="15"/>
        <item x="790"/>
        <item x="827"/>
        <item x="678"/>
        <item x="1560"/>
        <item x="525"/>
        <item x="762"/>
        <item x="538"/>
        <item x="826"/>
        <item x="730"/>
        <item x="1287"/>
        <item x="460"/>
        <item x="1559"/>
        <item x="1181"/>
        <item x="10"/>
        <item x="1220"/>
        <item x="701"/>
        <item x="171"/>
        <item x="825"/>
        <item x="427"/>
        <item x="30"/>
        <item x="1558"/>
        <item x="162"/>
        <item x="189"/>
        <item x="233"/>
        <item x="65"/>
        <item x="170"/>
        <item x="73"/>
        <item x="1180"/>
        <item x="49"/>
        <item x="1344"/>
        <item x="1369"/>
        <item x="3"/>
        <item x="1557"/>
        <item x="273"/>
        <item x="1368"/>
        <item x="1357"/>
        <item x="201"/>
        <item x="700"/>
        <item x="106"/>
        <item x="1411"/>
        <item x="389"/>
        <item x="1126"/>
        <item x="82"/>
        <item x="761"/>
        <item x="1092"/>
        <item x="1268"/>
        <item x="169"/>
        <item x="477"/>
        <item x="2"/>
        <item x="1343"/>
        <item x="578"/>
        <item x="225"/>
        <item x="1267"/>
        <item x="1356"/>
        <item x="1480"/>
        <item x="1525"/>
        <item x="562"/>
        <item x="899"/>
        <item x="11"/>
        <item x="1112"/>
        <item x="931"/>
        <item x="652"/>
        <item x="476"/>
        <item x="1266"/>
        <item x="105"/>
        <item x="1091"/>
        <item x="1240"/>
        <item x="1556"/>
        <item x="898"/>
        <item x="1125"/>
        <item x="1124"/>
        <item x="1286"/>
        <item x="213"/>
        <item x="930"/>
        <item x="1367"/>
        <item x="897"/>
        <item x="896"/>
        <item x="1471"/>
        <item x="1179"/>
        <item x="864"/>
        <item x="1555"/>
        <item x="1326"/>
        <item x="1425"/>
        <item x="1554"/>
        <item x="1219"/>
        <item x="789"/>
        <item x="699"/>
        <item x="760"/>
        <item x="1366"/>
        <item x="788"/>
        <item x="1012"/>
        <item x="1011"/>
        <item x="759"/>
        <item x="561"/>
        <item x="123"/>
        <item x="1410"/>
        <item x="1553"/>
        <item x="263"/>
        <item x="729"/>
        <item x="1355"/>
        <item x="119"/>
        <item x="1552"/>
        <item x="29"/>
        <item x="1432"/>
        <item x="1409"/>
        <item x="1434"/>
        <item x="651"/>
        <item x="1551"/>
        <item x="1178"/>
        <item x="1550"/>
        <item x="1549"/>
        <item x="1010"/>
        <item x="929"/>
        <item x="1265"/>
        <item x="824"/>
        <item x="524"/>
        <item x="631"/>
        <item x="48"/>
        <item x="728"/>
        <item x="928"/>
        <item x="1200"/>
        <item x="292"/>
        <item x="927"/>
        <item x="1239"/>
        <item x="823"/>
        <item x="26"/>
        <item x="1516"/>
        <item x="507"/>
        <item x="1199"/>
        <item x="537"/>
        <item x="980"/>
        <item x="895"/>
        <item x="863"/>
        <item x="787"/>
        <item x="1009"/>
        <item x="242"/>
        <item x="592"/>
        <item x="104"/>
        <item x="1285"/>
        <item x="1548"/>
        <item x="1442"/>
        <item x="577"/>
        <item x="727"/>
        <item x="375"/>
        <item x="124"/>
        <item x="1264"/>
        <item x="560"/>
        <item x="559"/>
        <item x="786"/>
        <item x="262"/>
        <item x="14"/>
        <item x="111"/>
        <item x="979"/>
        <item x="1123"/>
        <item x="1461"/>
        <item x="758"/>
        <item x="475"/>
        <item x="1382"/>
        <item x="1381"/>
        <item x="1408"/>
        <item x="118"/>
        <item x="1122"/>
        <item x="1467"/>
        <item x="785"/>
        <item x="1448"/>
        <item x="1218"/>
        <item x="363"/>
        <item x="103"/>
        <item x="650"/>
        <item x="894"/>
        <item x="1263"/>
        <item x="822"/>
        <item x="182"/>
        <item x="88"/>
        <item x="308"/>
        <item x="1547"/>
        <item x="1546"/>
        <item x="1090"/>
        <item x="506"/>
        <item x="459"/>
        <item x="862"/>
        <item x="1303"/>
        <item x="861"/>
        <item x="1545"/>
        <item x="64"/>
        <item x="195"/>
        <item x="291"/>
        <item x="307"/>
        <item x="1544"/>
        <item x="1325"/>
        <item x="1543"/>
        <item x="1177"/>
        <item x="576"/>
        <item x="122"/>
        <item x="116"/>
        <item x="893"/>
        <item x="1542"/>
        <item x="677"/>
        <item x="892"/>
        <item x="7"/>
        <item x="1401"/>
        <item x="1456"/>
        <item x="1541"/>
        <item x="1342"/>
        <item x="458"/>
        <item x="860"/>
        <item x="821"/>
        <item x="1262"/>
        <item x="558"/>
        <item x="676"/>
        <item x="1540"/>
        <item x="926"/>
        <item x="132"/>
        <item x="1089"/>
        <item x="1539"/>
        <item x="1538"/>
        <item x="1121"/>
        <item x="126"/>
        <item x="978"/>
        <item x="168"/>
        <item x="1047"/>
        <item x="1046"/>
        <item x="131"/>
        <item x="1120"/>
        <item x="784"/>
        <item x="1088"/>
        <item x="859"/>
        <item x="977"/>
        <item x="1284"/>
        <item x="1341"/>
        <item x="325"/>
        <item x="976"/>
        <item x="1529"/>
        <item x="1537"/>
        <item x="783"/>
        <item x="649"/>
        <item x="1087"/>
        <item x="1119"/>
        <item x="557"/>
        <item x="757"/>
        <item x="1176"/>
        <item x="1431"/>
        <item x="438"/>
        <item x="1238"/>
        <item x="1400"/>
        <item x="782"/>
        <item x="1536"/>
        <item x="457"/>
        <item x="925"/>
        <item x="272"/>
        <item x="1387"/>
        <item x="1175"/>
        <item x="1086"/>
        <item x="591"/>
        <item x="975"/>
        <item x="858"/>
        <item x="1535"/>
        <item x="726"/>
        <item x="456"/>
        <item x="781"/>
        <item x="1534"/>
        <item x="1008"/>
        <item x="1174"/>
        <item x="1533"/>
        <item x="780"/>
        <item x="344"/>
        <item x="1085"/>
        <item x="1447"/>
        <item x="924"/>
        <item x="1490"/>
        <item x="1439"/>
        <item x="630"/>
        <item x="923"/>
        <item x="1007"/>
        <item x="820"/>
        <item x="188"/>
        <item x="9"/>
        <item x="698"/>
        <item x="39"/>
        <item x="1340"/>
        <item x="1173"/>
        <item x="1302"/>
        <item x="306"/>
        <item x="411"/>
        <item x="1487"/>
        <item x="974"/>
        <item x="922"/>
        <item x="1661"/>
        <item t="default"/>
      </items>
    </pivotField>
    <pivotField showAll="0">
      <items count="13">
        <item x="0"/>
        <item x="1"/>
        <item x="2"/>
        <item x="3"/>
        <item x="4"/>
        <item x="5"/>
        <item x="6"/>
        <item x="7"/>
        <item x="8"/>
        <item x="9"/>
        <item x="10"/>
        <item x="11"/>
        <item t="default"/>
      </items>
    </pivotField>
    <pivotField showAll="0">
      <items count="16">
        <item x="3"/>
        <item x="13"/>
        <item x="11"/>
        <item x="7"/>
        <item x="2"/>
        <item x="12"/>
        <item x="1"/>
        <item x="4"/>
        <item x="5"/>
        <item x="6"/>
        <item x="0"/>
        <item x="8"/>
        <item x="10"/>
        <item x="14"/>
        <item x="9"/>
        <item t="default"/>
      </items>
    </pivotField>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4">
    <field x="24"/>
    <field x="23"/>
    <field x="22"/>
    <field x="10"/>
  </rowFields>
  <rowItems count="16">
    <i>
      <x/>
    </i>
    <i>
      <x v="1"/>
    </i>
    <i>
      <x v="2"/>
    </i>
    <i>
      <x v="3"/>
    </i>
    <i>
      <x v="4"/>
    </i>
    <i>
      <x v="5"/>
    </i>
    <i>
      <x v="6"/>
    </i>
    <i>
      <x v="7"/>
    </i>
    <i>
      <x v="8"/>
    </i>
    <i>
      <x v="9"/>
    </i>
    <i>
      <x v="10"/>
    </i>
    <i>
      <x v="11"/>
    </i>
    <i>
      <x v="12"/>
    </i>
    <i>
      <x v="13"/>
    </i>
    <i>
      <x v="14"/>
    </i>
    <i t="grand">
      <x/>
    </i>
  </rowItems>
  <colItems count="1">
    <i/>
  </colItems>
  <dataFields count="1">
    <dataField name="Cuenta de title" fld="3" subtotal="count" baseField="0" baseItem="0"/>
  </dataField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DB2883-A338-45DA-9A47-25D3D20DFA83}" name="TablaDinámica1" cacheId="1" applyNumberFormats="0" applyBorderFormats="0" applyFontFormats="0" applyPatternFormats="0" applyAlignmentFormats="0" applyWidthHeightFormats="1" dataCaption="Valores" updatedVersion="8" minRefreshableVersion="3" useAutoFormatting="1" itemPrintTitles="1" createdVersion="8" indent="0" compact="0" outline="1" outlineData="1" compactData="0" multipleFieldFilters="0" chartFormat="4">
  <location ref="J3:K6" firstHeaderRow="1" firstDataRow="1" firstDataCol="1"/>
  <pivotFields count="22">
    <pivotField compact="0" subtotalTop="0" showAll="0"/>
    <pivotField compact="0" subtotalTop="0" showAll="0"/>
    <pivotField axis="axisRow" dataField="1" compact="0" subtotalTop="0" showAll="0" sortType="ascending">
      <items count="3">
        <item x="0"/>
        <item x="1"/>
        <item t="default"/>
      </items>
      <autoSortScope>
        <pivotArea dataOnly="0" outline="0" fieldPosition="0">
          <references count="1">
            <reference field="4294967294" count="1" selected="0">
              <x v="0"/>
            </reference>
          </references>
        </pivotArea>
      </autoSortScope>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s>
  <rowFields count="1">
    <field x="2"/>
  </rowFields>
  <rowItems count="3">
    <i>
      <x v="1"/>
    </i>
    <i>
      <x/>
    </i>
    <i t="grand">
      <x/>
    </i>
  </rowItems>
  <colItems count="1">
    <i/>
  </colItems>
  <dataFields count="1">
    <dataField name="Total" fld="2" subtotal="count" baseField="2" baseItem="1"/>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D7FE45-6F43-4B07-899D-19F82AD5C7C6}"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RATING">
  <location ref="B3:C19"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16">
        <item x="3"/>
        <item x="13"/>
        <item x="11"/>
        <item x="7"/>
        <item x="2"/>
        <item x="12"/>
        <item x="1"/>
        <item x="4"/>
        <item x="5"/>
        <item x="6"/>
        <item x="0"/>
        <item x="8"/>
        <item x="10"/>
        <item x="1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2"/>
  </rowFields>
  <rowItems count="16">
    <i>
      <x v="14"/>
    </i>
    <i>
      <x v="13"/>
    </i>
    <i>
      <x v="1"/>
    </i>
    <i>
      <x v="12"/>
    </i>
    <i>
      <x/>
    </i>
    <i>
      <x v="2"/>
    </i>
    <i>
      <x v="7"/>
    </i>
    <i>
      <x v="3"/>
    </i>
    <i>
      <x v="10"/>
    </i>
    <i>
      <x v="11"/>
    </i>
    <i>
      <x v="4"/>
    </i>
    <i>
      <x v="5"/>
    </i>
    <i>
      <x v="9"/>
    </i>
    <i>
      <x v="6"/>
    </i>
    <i>
      <x v="8"/>
    </i>
    <i t="grand">
      <x/>
    </i>
  </rowItems>
  <colItems count="1">
    <i/>
  </colItems>
  <dataFields count="1">
    <dataField name="#" fld="12" subtotal="count" baseField="12" baseItem="14"/>
  </dataFields>
  <formats count="1">
    <format dxfId="31">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8028B1-7C4C-4404-B877-7C7E5F1D8FEA}"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Año">
  <location ref="M3:N14"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items count="1716">
        <item x="665"/>
        <item x="1668"/>
        <item x="1336"/>
        <item x="93"/>
        <item x="751"/>
        <item x="1312"/>
        <item x="547"/>
        <item x="1065"/>
        <item x="570"/>
        <item x="745"/>
        <item x="77"/>
        <item x="1680"/>
        <item x="1660"/>
        <item x="552"/>
        <item x="1675"/>
        <item x="503"/>
        <item x="159"/>
        <item x="1252"/>
        <item x="1498"/>
        <item x="1351"/>
        <item x="1064"/>
        <item x="1659"/>
        <item x="500"/>
        <item x="1714"/>
        <item x="121"/>
        <item x="611"/>
        <item x="642"/>
        <item x="1104"/>
        <item x="1251"/>
        <item x="487"/>
        <item x="488"/>
        <item x="433"/>
        <item x="948"/>
        <item x="1250"/>
        <item x="546"/>
        <item x="1658"/>
        <item x="1657"/>
        <item x="664"/>
        <item x="1314"/>
        <item x="520"/>
        <item x="194"/>
        <item x="76"/>
        <item x="497"/>
        <item x="1701"/>
        <item x="92"/>
        <item x="1257"/>
        <item x="714"/>
        <item x="270"/>
        <item x="588"/>
        <item x="1689"/>
        <item x="1703"/>
        <item x="742"/>
        <item x="1685"/>
        <item x="1080"/>
        <item x="612"/>
        <item x="607"/>
        <item x="713"/>
        <item x="1692"/>
        <item x="1518"/>
        <item x="1656"/>
        <item x="1032"/>
        <item x="1311"/>
        <item x="452"/>
        <item x="1705"/>
        <item x="304"/>
        <item x="1031"/>
        <item x="606"/>
        <item x="1524"/>
        <item x="1030"/>
        <item x="1655"/>
        <item x="973"/>
        <item x="341"/>
        <item x="1499"/>
        <item x="641"/>
        <item x="947"/>
        <item x="690"/>
        <item x="722"/>
        <item x="501"/>
        <item x="1654"/>
        <item x="374"/>
        <item x="1230"/>
        <item x="1690"/>
        <item x="1509"/>
        <item x="290"/>
        <item x="1350"/>
        <item x="1653"/>
        <item x="946"/>
        <item x="771"/>
        <item x="775"/>
        <item x="1682"/>
        <item x="340"/>
        <item x="996"/>
        <item x="502"/>
        <item x="1698"/>
        <item x="259"/>
        <item x="535"/>
        <item x="1459"/>
        <item x="474"/>
        <item x="186"/>
        <item x="303"/>
        <item x="504"/>
        <item x="1652"/>
        <item x="91"/>
        <item x="1278"/>
        <item x="1664"/>
        <item x="47"/>
        <item x="534"/>
        <item x="1694"/>
        <item x="1371"/>
        <item x="1029"/>
        <item x="1651"/>
        <item x="187"/>
        <item x="1650"/>
        <item x="499"/>
        <item x="432"/>
        <item x="1109"/>
        <item x="1710"/>
        <item x="1141"/>
        <item x="149"/>
        <item x="1649"/>
        <item x="533"/>
        <item x="1276"/>
        <item x="956"/>
        <item x="1038"/>
        <item x="387"/>
        <item x="1172"/>
        <item x="1648"/>
        <item x="692"/>
        <item x="339"/>
        <item x="721"/>
        <item x="44"/>
        <item x="551"/>
        <item x="471"/>
        <item x="1663"/>
        <item x="689"/>
        <item x="1438"/>
        <item x="814"/>
        <item x="1688"/>
        <item x="573"/>
        <item x="407"/>
        <item x="1234"/>
        <item x="1662"/>
        <item x="995"/>
        <item x="96"/>
        <item x="804"/>
        <item x="302"/>
        <item x="1373"/>
        <item x="1297"/>
        <item x="1711"/>
        <item x="1669"/>
        <item x="1169"/>
        <item x="1385"/>
        <item x="1676"/>
        <item x="621"/>
        <item x="1647"/>
        <item x="301"/>
        <item x="1163"/>
        <item x="1349"/>
        <item x="1686"/>
        <item x="640"/>
        <item x="743"/>
        <item x="222"/>
        <item x="1646"/>
        <item x="1157"/>
        <item x="1691"/>
        <item x="1261"/>
        <item x="1113"/>
        <item x="1427"/>
        <item x="1254"/>
        <item x="849"/>
        <item x="1645"/>
        <item x="853"/>
        <item x="1414"/>
        <item x="160"/>
        <item x="663"/>
        <item x="517"/>
        <item x="470"/>
        <item x="951"/>
        <item x="179"/>
        <item x="639"/>
        <item x="953"/>
        <item x="545"/>
        <item x="95"/>
        <item x="1644"/>
        <item x="1299"/>
        <item x="1673"/>
        <item x="1103"/>
        <item x="71"/>
        <item x="712"/>
        <item x="143"/>
        <item x="1696"/>
        <item x="361"/>
        <item x="855"/>
        <item x="1697"/>
        <item x="605"/>
        <item x="1028"/>
        <item x="158"/>
        <item x="70"/>
        <item x="516"/>
        <item x="945"/>
        <item x="1134"/>
        <item x="638"/>
        <item x="585"/>
        <item x="1403"/>
        <item x="373"/>
        <item x="584"/>
        <item x="662"/>
        <item x="1027"/>
        <item x="157"/>
        <item x="1479"/>
        <item x="372"/>
        <item x="1643"/>
        <item x="486"/>
        <item x="1211"/>
        <item x="451"/>
        <item x="1642"/>
        <item x="338"/>
        <item x="386"/>
        <item x="425"/>
        <item x="875"/>
        <item x="324"/>
        <item x="1324"/>
        <item x="62"/>
        <item x="890"/>
        <item x="756"/>
        <item x="1229"/>
        <item x="1197"/>
        <item x="337"/>
        <item x="963"/>
        <item x="129"/>
        <item x="522"/>
        <item x="711"/>
        <item x="102"/>
        <item x="1641"/>
        <item x="666"/>
        <item x="94"/>
        <item x="819"/>
        <item x="812"/>
        <item x="37"/>
        <item x="1037"/>
        <item x="336"/>
        <item x="556"/>
        <item x="1672"/>
        <item x="1640"/>
        <item x="970"/>
        <item x="1639"/>
        <item x="1071"/>
        <item x="224"/>
        <item x="450"/>
        <item x="544"/>
        <item x="1135"/>
        <item x="36"/>
        <item x="741"/>
        <item x="532"/>
        <item x="776"/>
        <item x="688"/>
        <item x="857"/>
        <item x="719"/>
        <item x="971"/>
        <item x="406"/>
        <item x="1072"/>
        <item x="960"/>
        <item x="608"/>
        <item x="258"/>
        <item x="424"/>
        <item x="1296"/>
        <item x="125"/>
        <item x="994"/>
        <item x="1228"/>
        <item x="604"/>
        <item x="589"/>
        <item x="1116"/>
        <item x="603"/>
        <item x="1081"/>
        <item x="521"/>
        <item x="239"/>
        <item x="625"/>
        <item x="1156"/>
        <item x="1475"/>
        <item x="1476"/>
        <item x="371"/>
        <item x="619"/>
        <item x="1004"/>
        <item x="850"/>
        <item x="602"/>
        <item x="1496"/>
        <item x="423"/>
        <item x="241"/>
        <item x="1214"/>
        <item x="1190"/>
        <item x="1227"/>
        <item x="1189"/>
        <item x="1473"/>
        <item x="485"/>
        <item x="219"/>
        <item x="1044"/>
        <item x="1678"/>
        <item x="1699"/>
        <item x="257"/>
        <item x="972"/>
        <item x="724"/>
        <item x="63"/>
        <item x="335"/>
        <item x="646"/>
        <item x="1191"/>
        <item x="1026"/>
        <item x="1188"/>
        <item x="1638"/>
        <item x="498"/>
        <item x="1380"/>
        <item x="993"/>
        <item x="360"/>
        <item x="1003"/>
        <item x="21"/>
        <item x="232"/>
        <item x="1282"/>
        <item x="531"/>
        <item x="575"/>
        <item x="753"/>
        <item x="1364"/>
        <item x="770"/>
        <item x="1155"/>
        <item x="489"/>
        <item x="661"/>
        <item x="1034"/>
        <item x="1193"/>
        <item x="206"/>
        <item x="229"/>
        <item x="1704"/>
        <item x="710"/>
        <item x="240"/>
        <item x="1687"/>
        <item x="405"/>
        <item x="1143"/>
        <item x="1637"/>
        <item x="228"/>
        <item x="156"/>
        <item x="370"/>
        <item x="1695"/>
        <item x="496"/>
        <item x="695"/>
        <item x="1042"/>
        <item x="323"/>
        <item x="648"/>
        <item x="803"/>
        <item x="802"/>
        <item x="1707"/>
        <item x="212"/>
        <item x="289"/>
        <item x="1670"/>
        <item x="1275"/>
        <item x="959"/>
        <item x="515"/>
        <item x="1192"/>
        <item x="618"/>
        <item x="848"/>
        <item x="484"/>
        <item x="637"/>
        <item x="23"/>
        <item x="1295"/>
        <item x="889"/>
        <item x="1372"/>
        <item x="748"/>
        <item x="841"/>
        <item x="773"/>
        <item x="1212"/>
        <item x="185"/>
        <item x="674"/>
        <item x="1470"/>
        <item x="1260"/>
        <item x="61"/>
        <item x="1527"/>
        <item x="675"/>
        <item x="505"/>
        <item x="957"/>
        <item x="1512"/>
        <item x="1294"/>
        <item x="404"/>
        <item x="1466"/>
        <item x="629"/>
        <item x="801"/>
        <item x="613"/>
        <item x="1165"/>
        <item x="740"/>
        <item x="1319"/>
        <item x="1674"/>
        <item x="288"/>
        <item x="13"/>
        <item x="1335"/>
        <item x="1436"/>
        <item x="359"/>
        <item x="1679"/>
        <item x="747"/>
        <item x="1395"/>
        <item x="992"/>
        <item x="422"/>
        <item x="739"/>
        <item x="1317"/>
        <item x="166"/>
        <item x="1494"/>
        <item x="238"/>
        <item x="1256"/>
        <item x="35"/>
        <item x="1077"/>
        <item x="343"/>
        <item x="879"/>
        <item x="709"/>
        <item x="1187"/>
        <item x="483"/>
        <item x="694"/>
        <item x="1102"/>
        <item x="250"/>
        <item x="1681"/>
        <item x="1159"/>
        <item x="1421"/>
        <item x="1338"/>
        <item x="1337"/>
        <item x="716"/>
        <item x="211"/>
        <item x="472"/>
        <item x="1139"/>
        <item x="1138"/>
        <item x="669"/>
        <item x="1033"/>
        <item x="256"/>
        <item x="1168"/>
        <item x="87"/>
        <item x="1283"/>
        <item x="1636"/>
        <item x="469"/>
        <item x="626"/>
        <item x="1428"/>
        <item x="271"/>
        <item x="919"/>
        <item x="140"/>
        <item x="601"/>
        <item x="852"/>
        <item x="1667"/>
        <item x="369"/>
        <item x="334"/>
        <item x="1274"/>
        <item x="1293"/>
        <item x="673"/>
        <item x="687"/>
        <item x="1334"/>
        <item x="1363"/>
        <item x="139"/>
        <item x="1500"/>
        <item x="46"/>
        <item x="1280"/>
        <item x="403"/>
        <item x="1706"/>
        <item x="1361"/>
        <item x="644"/>
        <item x="287"/>
        <item x="874"/>
        <item x="218"/>
        <item x="1374"/>
        <item x="752"/>
        <item x="1158"/>
        <item x="402"/>
        <item x="622"/>
        <item x="1101"/>
        <item x="686"/>
        <item x="1708"/>
        <item x="1422"/>
        <item x="1198"/>
        <item x="431"/>
        <item x="193"/>
        <item x="991"/>
        <item x="1210"/>
        <item x="1063"/>
        <item x="543"/>
        <item x="569"/>
        <item x="38"/>
        <item x="1635"/>
        <item x="1354"/>
        <item x="1522"/>
        <item x="1519"/>
        <item x="660"/>
        <item x="237"/>
        <item x="1485"/>
        <item x="1161"/>
        <item x="1233"/>
        <item x="401"/>
        <item x="1504"/>
        <item x="643"/>
        <item x="388"/>
        <item x="1478"/>
        <item x="210"/>
        <item x="1384"/>
        <item x="1634"/>
        <item x="1106"/>
        <item x="1491"/>
        <item x="1633"/>
        <item x="75"/>
        <item x="600"/>
        <item x="421"/>
        <item x="81"/>
        <item x="990"/>
        <item x="907"/>
        <item x="672"/>
        <item x="468"/>
        <item x="1632"/>
        <item x="141"/>
        <item x="1495"/>
        <item x="1195"/>
        <item x="449"/>
        <item x="738"/>
        <item x="1100"/>
        <item x="1445"/>
        <item x="636"/>
        <item x="1068"/>
        <item x="322"/>
        <item x="917"/>
        <item x="1348"/>
        <item x="1292"/>
        <item x="199"/>
        <item x="180"/>
        <item x="223"/>
        <item x="718"/>
        <item x="883"/>
        <item x="1631"/>
        <item x="362"/>
        <item x="300"/>
        <item x="572"/>
        <item x="436"/>
        <item x="840"/>
        <item x="299"/>
        <item x="333"/>
        <item x="1226"/>
        <item x="332"/>
        <item x="1630"/>
        <item x="448"/>
        <item x="358"/>
        <item x="286"/>
        <item x="839"/>
        <item x="197"/>
        <item x="1709"/>
        <item x="435"/>
        <item x="447"/>
        <item x="1154"/>
        <item x="148"/>
        <item x="227"/>
        <item x="1352"/>
        <item x="1083"/>
        <item x="385"/>
        <item x="1105"/>
        <item x="60"/>
        <item x="1399"/>
        <item x="384"/>
        <item x="1339"/>
        <item x="298"/>
        <item x="1666"/>
        <item x="847"/>
        <item x="518"/>
        <item x="1258"/>
        <item x="1629"/>
        <item x="1489"/>
        <item x="1671"/>
        <item x="1347"/>
        <item x="779"/>
        <item x="420"/>
        <item x="846"/>
        <item x="144"/>
        <item x="209"/>
        <item x="599"/>
        <item x="1036"/>
        <item x="269"/>
        <item x="909"/>
        <item x="138"/>
        <item x="1110"/>
        <item x="454"/>
        <item x="715"/>
        <item x="221"/>
        <item x="617"/>
        <item x="1515"/>
        <item x="45"/>
        <item x="357"/>
        <item x="1316"/>
        <item x="548"/>
        <item x="958"/>
        <item x="530"/>
        <item x="574"/>
        <item x="1433"/>
        <item x="1362"/>
        <item x="1693"/>
        <item x="1677"/>
        <item x="331"/>
        <item x="838"/>
        <item x="110"/>
        <item x="1628"/>
        <item x="542"/>
        <item x="1078"/>
        <item x="989"/>
        <item x="108"/>
        <item x="1067"/>
        <item x="1115"/>
        <item x="400"/>
        <item x="1378"/>
        <item x="1225"/>
        <item x="1236"/>
        <item x="453"/>
        <item x="590"/>
        <item x="1627"/>
        <item x="1039"/>
        <item x="944"/>
        <item x="616"/>
        <item x="330"/>
        <item x="598"/>
        <item x="399"/>
        <item x="1062"/>
        <item x="1025"/>
        <item x="22"/>
        <item x="1024"/>
        <item x="906"/>
        <item x="137"/>
        <item x="837"/>
        <item x="988"/>
        <item x="419"/>
        <item x="356"/>
        <item x="1023"/>
        <item x="368"/>
        <item x="966"/>
        <item x="398"/>
        <item x="905"/>
        <item x="1441"/>
        <item x="1108"/>
        <item x="268"/>
        <item x="1320"/>
        <item x="355"/>
        <item x="1440"/>
        <item x="1626"/>
        <item x="1625"/>
        <item x="1624"/>
        <item x="910"/>
        <item x="769"/>
        <item x="1446"/>
        <item x="818"/>
        <item x="1506"/>
        <item x="1231"/>
        <item x="397"/>
        <item x="571"/>
        <item x="693"/>
        <item x="192"/>
        <item x="1623"/>
        <item x="467"/>
        <item x="1712"/>
        <item x="529"/>
        <item x="554"/>
        <item x="1133"/>
        <item x="1310"/>
        <item x="396"/>
        <item x="200"/>
        <item x="878"/>
        <item x="583"/>
        <item x="446"/>
        <item x="130"/>
        <item x="873"/>
        <item x="267"/>
        <item x="582"/>
        <item x="1415"/>
        <item x="395"/>
        <item x="1622"/>
        <item x="1621"/>
        <item x="1620"/>
        <item x="482"/>
        <item x="1396"/>
        <item x="777"/>
        <item x="1318"/>
        <item x="1273"/>
        <item x="754"/>
        <item x="1022"/>
        <item x="914"/>
        <item x="1232"/>
        <item x="455"/>
        <item x="495"/>
        <item x="437"/>
        <item x="696"/>
        <item x="255"/>
        <item x="685"/>
        <item x="1486"/>
        <item x="1040"/>
        <item x="881"/>
        <item x="410"/>
        <item x="536"/>
        <item x="1333"/>
        <item x="528"/>
        <item x="1619"/>
        <item x="1618"/>
        <item x="1332"/>
        <item x="8"/>
        <item x="1702"/>
        <item x="774"/>
        <item x="628"/>
        <item x="115"/>
        <item x="1140"/>
        <item x="876"/>
        <item x="1684"/>
        <item x="1393"/>
        <item x="1082"/>
        <item x="101"/>
        <item x="205"/>
        <item x="1235"/>
        <item x="842"/>
        <item x="1417"/>
        <item x="962"/>
        <item x="1215"/>
        <item x="1079"/>
        <item x="434"/>
        <item x="1255"/>
        <item x="1153"/>
        <item x="884"/>
        <item x="1164"/>
        <item x="808"/>
        <item x="581"/>
        <item x="1617"/>
        <item x="1616"/>
        <item x="1472"/>
        <item x="1249"/>
        <item x="1248"/>
        <item x="1209"/>
        <item x="220"/>
        <item x="1070"/>
        <item x="1045"/>
        <item x="1313"/>
        <item x="1419"/>
        <item x="1301"/>
        <item x="354"/>
        <item x="997"/>
        <item x="1404"/>
        <item x="1394"/>
        <item x="1322"/>
        <item x="1145"/>
        <item x="59"/>
        <item x="1402"/>
        <item x="1370"/>
        <item x="155"/>
        <item x="245"/>
        <item x="72"/>
        <item x="746"/>
        <item x="69"/>
        <item x="1041"/>
        <item x="1450"/>
        <item x="254"/>
        <item x="1392"/>
        <item x="1217"/>
        <item x="253"/>
        <item x="1503"/>
        <item x="1521"/>
        <item x="353"/>
        <item x="645"/>
        <item x="1502"/>
        <item x="43"/>
        <item x="1331"/>
        <item x="1455"/>
        <item x="1315"/>
        <item x="527"/>
        <item x="1511"/>
        <item x="1061"/>
        <item x="836"/>
        <item x="908"/>
        <item x="1300"/>
        <item x="851"/>
        <item x="969"/>
        <item x="1444"/>
        <item x="6"/>
        <item x="285"/>
        <item x="809"/>
        <item x="943"/>
        <item x="668"/>
        <item x="610"/>
        <item x="1224"/>
        <item x="1430"/>
        <item x="1136"/>
        <item x="1021"/>
        <item x="167"/>
        <item x="807"/>
        <item x="1615"/>
        <item x="904"/>
        <item x="367"/>
        <item x="987"/>
        <item x="1330"/>
        <item x="1614"/>
        <item x="154"/>
        <item x="1513"/>
        <item x="1460"/>
        <item x="100"/>
        <item x="42"/>
        <item x="1454"/>
        <item x="886"/>
        <item x="352"/>
        <item x="1437"/>
        <item x="1407"/>
        <item x="86"/>
        <item x="549"/>
        <item x="772"/>
        <item x="816"/>
        <item x="430"/>
        <item x="120"/>
        <item x="1386"/>
        <item x="514"/>
        <item x="80"/>
        <item x="90"/>
        <item x="1114"/>
        <item x="942"/>
        <item x="34"/>
        <item x="161"/>
        <item x="1075"/>
        <item x="920"/>
        <item x="1613"/>
        <item x="954"/>
        <item x="1398"/>
        <item x="999"/>
        <item x="513"/>
        <item x="1612"/>
        <item x="817"/>
        <item x="85"/>
        <item x="191"/>
        <item x="1020"/>
        <item x="1162"/>
        <item x="1132"/>
        <item x="806"/>
        <item x="550"/>
        <item x="1137"/>
        <item x="986"/>
        <item x="1611"/>
        <item x="383"/>
        <item x="912"/>
        <item x="1066"/>
        <item x="1002"/>
        <item x="382"/>
        <item x="1111"/>
        <item x="720"/>
        <item x="198"/>
        <item x="1610"/>
        <item x="1152"/>
        <item x="872"/>
        <item x="1379"/>
        <item x="1609"/>
        <item x="1360"/>
        <item x="526"/>
        <item x="249"/>
        <item x="723"/>
        <item x="33"/>
        <item x="744"/>
        <item x="1608"/>
        <item x="284"/>
        <item x="1281"/>
        <item x="964"/>
        <item x="351"/>
        <item x="1405"/>
        <item x="1084"/>
        <item x="74"/>
        <item x="1418"/>
        <item x="260"/>
        <item x="684"/>
        <item x="921"/>
        <item x="1151"/>
        <item x="967"/>
        <item x="147"/>
        <item x="1323"/>
        <item x="466"/>
        <item x="1391"/>
        <item x="251"/>
        <item x="635"/>
        <item x="321"/>
        <item x="1291"/>
        <item x="408"/>
        <item x="555"/>
        <item x="717"/>
        <item x="623"/>
        <item x="1259"/>
        <item x="1099"/>
        <item x="1607"/>
        <item x="985"/>
        <item x="941"/>
        <item x="843"/>
        <item x="1606"/>
        <item x="1605"/>
        <item x="266"/>
        <item x="1484"/>
        <item x="950"/>
        <item x="381"/>
        <item x="1474"/>
        <item x="1019"/>
        <item x="1277"/>
        <item x="320"/>
        <item x="445"/>
        <item x="297"/>
        <item x="481"/>
        <item x="913"/>
        <item x="1377"/>
        <item x="1483"/>
        <item x="319"/>
        <item x="541"/>
        <item x="1604"/>
        <item x="835"/>
        <item x="1603"/>
        <item x="659"/>
        <item x="231"/>
        <item x="296"/>
        <item x="283"/>
        <item x="1602"/>
        <item x="871"/>
        <item x="1492"/>
        <item x="1530"/>
        <item x="1501"/>
        <item x="918"/>
        <item x="282"/>
        <item x="1601"/>
        <item x="318"/>
        <item x="1098"/>
        <item x="834"/>
        <item x="697"/>
        <item x="281"/>
        <item x="236"/>
        <item x="523"/>
        <item x="580"/>
        <item x="916"/>
        <item x="473"/>
        <item x="409"/>
        <item x="1665"/>
        <item x="882"/>
        <item x="961"/>
        <item x="196"/>
        <item x="1528"/>
        <item x="1600"/>
        <item x="1397"/>
        <item x="366"/>
        <item x="230"/>
        <item x="624"/>
        <item x="136"/>
        <item x="880"/>
        <item x="800"/>
        <item x="490"/>
        <item x="1599"/>
        <item x="845"/>
        <item x="342"/>
        <item x="1247"/>
        <item x="870"/>
        <item x="465"/>
        <item x="317"/>
        <item x="1253"/>
        <item x="940"/>
        <item x="226"/>
        <item x="1142"/>
        <item x="1477"/>
        <item x="1598"/>
        <item x="394"/>
        <item x="99"/>
        <item x="98"/>
        <item x="128"/>
        <item x="1700"/>
        <item x="1469"/>
        <item x="1069"/>
        <item x="750"/>
        <item x="1005"/>
        <item x="1208"/>
        <item x="609"/>
        <item x="1074"/>
        <item x="1597"/>
        <item x="0"/>
        <item x="627"/>
        <item x="749"/>
        <item x="480"/>
        <item x="955"/>
        <item x="1596"/>
        <item x="1424"/>
        <item x="295"/>
        <item x="316"/>
        <item x="1131"/>
        <item x="135"/>
        <item x="869"/>
        <item x="280"/>
        <item x="811"/>
        <item x="725"/>
        <item x="444"/>
        <item x="1150"/>
        <item x="856"/>
        <item x="1595"/>
        <item x="350"/>
        <item x="1144"/>
        <item x="16"/>
        <item x="512"/>
        <item x="671"/>
        <item x="1423"/>
        <item x="78"/>
        <item x="1594"/>
        <item x="1593"/>
        <item x="134"/>
        <item x="1346"/>
        <item x="1452"/>
        <item x="1353"/>
        <item x="1683"/>
        <item x="380"/>
        <item x="426"/>
        <item x="620"/>
        <item x="1507"/>
        <item x="587"/>
        <item x="107"/>
        <item x="1510"/>
        <item x="1194"/>
        <item x="586"/>
        <item x="1076"/>
        <item x="248"/>
        <item x="1117"/>
        <item x="1321"/>
        <item x="1426"/>
        <item x="1592"/>
        <item x="261"/>
        <item x="1237"/>
        <item x="279"/>
        <item x="968"/>
        <item x="844"/>
        <item x="737"/>
        <item x="658"/>
        <item x="278"/>
        <item x="349"/>
        <item x="418"/>
        <item x="647"/>
        <item x="178"/>
        <item x="1591"/>
        <item x="1060"/>
        <item x="1449"/>
        <item x="443"/>
        <item x="58"/>
        <item x="217"/>
        <item x="1207"/>
        <item x="1443"/>
        <item x="1000"/>
        <item x="1043"/>
        <item x="393"/>
        <item x="1590"/>
        <item x="768"/>
        <item x="667"/>
        <item x="736"/>
        <item x="1589"/>
        <item x="184"/>
        <item x="887"/>
        <item x="4"/>
        <item x="1246"/>
        <item x="965"/>
        <item x="417"/>
        <item x="1713"/>
        <item x="1170"/>
        <item x="379"/>
        <item x="708"/>
        <item x="365"/>
        <item x="1001"/>
        <item x="568"/>
        <item x="1416"/>
        <item x="755"/>
        <item x="57"/>
        <item x="1216"/>
        <item x="1465"/>
        <item x="833"/>
        <item x="265"/>
        <item x="127"/>
        <item x="1376"/>
        <item x="146"/>
        <item x="163"/>
        <item x="364"/>
        <item x="164"/>
        <item x="567"/>
        <item x="1160"/>
        <item x="56"/>
        <item x="1383"/>
        <item x="1272"/>
        <item x="1406"/>
        <item x="177"/>
        <item x="832"/>
        <item x="1523"/>
        <item x="1223"/>
        <item x="1149"/>
        <item x="329"/>
        <item x="519"/>
        <item x="32"/>
        <item x="1588"/>
        <item x="117"/>
        <item x="392"/>
        <item x="984"/>
        <item x="416"/>
        <item x="216"/>
        <item x="683"/>
        <item x="315"/>
        <item x="888"/>
        <item x="1587"/>
        <item x="25"/>
        <item x="12"/>
        <item x="1482"/>
        <item x="378"/>
        <item x="55"/>
        <item x="133"/>
        <item x="597"/>
        <item x="314"/>
        <item x="596"/>
        <item x="1464"/>
        <item x="1059"/>
        <item x="1586"/>
        <item x="868"/>
        <item x="277"/>
        <item x="1585"/>
        <item x="235"/>
        <item x="176"/>
        <item x="735"/>
        <item x="1584"/>
        <item x="595"/>
        <item x="84"/>
        <item x="1058"/>
        <item x="247"/>
        <item x="1107"/>
        <item x="1429"/>
        <item x="831"/>
        <item x="54"/>
        <item x="442"/>
        <item x="1097"/>
        <item x="657"/>
        <item x="415"/>
        <item x="691"/>
        <item x="1583"/>
        <item x="181"/>
        <item x="1582"/>
        <item x="53"/>
        <item x="175"/>
        <item x="1186"/>
        <item x="1531"/>
        <item x="89"/>
        <item x="294"/>
        <item x="1517"/>
        <item x="377"/>
        <item x="903"/>
        <item x="305"/>
        <item x="1451"/>
        <item x="348"/>
        <item x="1581"/>
        <item x="68"/>
        <item x="682"/>
        <item x="799"/>
        <item x="939"/>
        <item x="464"/>
        <item x="707"/>
        <item x="615"/>
        <item x="511"/>
        <item x="1458"/>
        <item x="1580"/>
        <item x="767"/>
        <item x="165"/>
        <item x="1493"/>
        <item x="938"/>
        <item x="1579"/>
        <item x="1018"/>
        <item x="1578"/>
        <item x="553"/>
        <item x="778"/>
        <item x="891"/>
        <item x="246"/>
        <item x="1505"/>
        <item x="391"/>
        <item x="877"/>
        <item x="594"/>
        <item x="1463"/>
        <item x="983"/>
        <item x="20"/>
        <item x="313"/>
        <item x="1206"/>
        <item x="208"/>
        <item x="937"/>
        <item x="681"/>
        <item x="566"/>
        <item x="1171"/>
        <item x="1413"/>
        <item x="328"/>
        <item x="766"/>
        <item x="276"/>
        <item x="1468"/>
        <item x="293"/>
        <item x="949"/>
        <item x="463"/>
        <item x="902"/>
        <item x="1309"/>
        <item x="867"/>
        <item x="1148"/>
        <item x="510"/>
        <item x="798"/>
        <item x="1308"/>
        <item x="114"/>
        <item x="494"/>
        <item x="1057"/>
        <item x="1213"/>
        <item x="1056"/>
        <item x="805"/>
        <item x="1017"/>
        <item x="1390"/>
        <item x="204"/>
        <item x="1096"/>
        <item x="1196"/>
        <item x="493"/>
        <item x="5"/>
        <item x="312"/>
        <item x="311"/>
        <item x="1435"/>
        <item x="1375"/>
        <item x="614"/>
        <item x="17"/>
        <item x="479"/>
        <item x="810"/>
        <item x="1130"/>
        <item x="1271"/>
        <item x="41"/>
        <item x="1055"/>
        <item x="327"/>
        <item x="982"/>
        <item x="540"/>
        <item x="1054"/>
        <item x="1577"/>
        <item x="1576"/>
        <item x="1365"/>
        <item x="462"/>
        <item x="1222"/>
        <item x="28"/>
        <item x="52"/>
        <item x="1307"/>
        <item x="1526"/>
        <item x="734"/>
        <item x="579"/>
        <item x="1"/>
        <item x="252"/>
        <item x="1462"/>
        <item x="936"/>
        <item x="706"/>
        <item x="390"/>
        <item x="1147"/>
        <item x="1575"/>
        <item x="981"/>
        <item x="1205"/>
        <item x="765"/>
        <item x="244"/>
        <item x="109"/>
        <item x="347"/>
        <item x="656"/>
        <item x="1453"/>
        <item x="1006"/>
        <item x="1574"/>
        <item x="830"/>
        <item x="1129"/>
        <item x="492"/>
        <item x="1053"/>
        <item x="1573"/>
        <item x="1146"/>
        <item x="1245"/>
        <item x="705"/>
        <item x="1185"/>
        <item x="40"/>
        <item x="565"/>
        <item x="1457"/>
        <item x="655"/>
        <item x="310"/>
        <item x="901"/>
        <item x="797"/>
        <item x="1279"/>
        <item x="1016"/>
        <item x="796"/>
        <item x="1359"/>
        <item x="704"/>
        <item x="414"/>
        <item x="866"/>
        <item x="1572"/>
        <item x="1184"/>
        <item x="1345"/>
        <item x="1052"/>
        <item x="634"/>
        <item x="1204"/>
        <item x="234"/>
        <item x="1051"/>
        <item x="1571"/>
        <item x="915"/>
        <item x="509"/>
        <item x="1412"/>
        <item x="478"/>
        <item x="429"/>
        <item x="1329"/>
        <item x="633"/>
        <item x="51"/>
        <item x="703"/>
        <item x="1290"/>
        <item x="795"/>
        <item x="935"/>
        <item x="1015"/>
        <item x="1203"/>
        <item x="1420"/>
        <item x="1270"/>
        <item x="243"/>
        <item x="1244"/>
        <item x="764"/>
        <item x="564"/>
        <item x="654"/>
        <item x="190"/>
        <item x="934"/>
        <item x="733"/>
        <item x="1269"/>
        <item x="911"/>
        <item x="215"/>
        <item x="1014"/>
        <item x="1481"/>
        <item x="1166"/>
        <item x="1221"/>
        <item x="563"/>
        <item x="1298"/>
        <item x="214"/>
        <item x="1035"/>
        <item x="680"/>
        <item x="813"/>
        <item x="1570"/>
        <item x="794"/>
        <item x="376"/>
        <item x="413"/>
        <item x="900"/>
        <item x="1569"/>
        <item x="19"/>
        <item x="1328"/>
        <item x="326"/>
        <item x="428"/>
        <item x="933"/>
        <item x="1128"/>
        <item x="829"/>
        <item x="1568"/>
        <item x="264"/>
        <item x="412"/>
        <item x="97"/>
        <item x="174"/>
        <item x="1306"/>
        <item x="732"/>
        <item x="1567"/>
        <item x="142"/>
        <item x="1289"/>
        <item x="153"/>
        <item x="67"/>
        <item x="670"/>
        <item x="1566"/>
        <item x="27"/>
        <item x="1127"/>
        <item x="491"/>
        <item x="173"/>
        <item x="932"/>
        <item x="1389"/>
        <item x="152"/>
        <item x="885"/>
        <item x="815"/>
        <item x="275"/>
        <item x="1532"/>
        <item x="1288"/>
        <item x="865"/>
        <item x="539"/>
        <item x="461"/>
        <item x="18"/>
        <item x="653"/>
        <item x="1565"/>
        <item x="952"/>
        <item x="1388"/>
        <item x="1564"/>
        <item x="113"/>
        <item x="854"/>
        <item x="998"/>
        <item x="1095"/>
        <item x="1167"/>
        <item x="1183"/>
        <item x="50"/>
        <item x="1050"/>
        <item x="346"/>
        <item x="1049"/>
        <item x="1182"/>
        <item x="793"/>
        <item x="1073"/>
        <item x="1094"/>
        <item x="1013"/>
        <item x="441"/>
        <item x="1514"/>
        <item x="345"/>
        <item x="440"/>
        <item x="309"/>
        <item x="1202"/>
        <item x="1305"/>
        <item x="1093"/>
        <item x="24"/>
        <item x="763"/>
        <item x="1118"/>
        <item x="1488"/>
        <item x="151"/>
        <item x="1201"/>
        <item x="1563"/>
        <item x="1304"/>
        <item x="274"/>
        <item x="83"/>
        <item x="508"/>
        <item x="31"/>
        <item x="150"/>
        <item x="731"/>
        <item x="1562"/>
        <item x="112"/>
        <item x="1327"/>
        <item x="1243"/>
        <item x="66"/>
        <item x="792"/>
        <item x="1508"/>
        <item x="183"/>
        <item x="632"/>
        <item x="145"/>
        <item x="702"/>
        <item x="679"/>
        <item x="1048"/>
        <item x="439"/>
        <item x="172"/>
        <item x="207"/>
        <item x="593"/>
        <item x="791"/>
        <item x="1242"/>
        <item x="1520"/>
        <item x="1561"/>
        <item x="203"/>
        <item x="202"/>
        <item x="1358"/>
        <item x="828"/>
        <item x="1497"/>
        <item x="79"/>
        <item x="1241"/>
        <item x="15"/>
        <item x="790"/>
        <item x="827"/>
        <item x="678"/>
        <item x="1560"/>
        <item x="525"/>
        <item x="762"/>
        <item x="538"/>
        <item x="826"/>
        <item x="730"/>
        <item x="1287"/>
        <item x="460"/>
        <item x="1559"/>
        <item x="1181"/>
        <item x="10"/>
        <item x="1220"/>
        <item x="701"/>
        <item x="171"/>
        <item x="825"/>
        <item x="427"/>
        <item x="30"/>
        <item x="1558"/>
        <item x="162"/>
        <item x="189"/>
        <item x="233"/>
        <item x="65"/>
        <item x="170"/>
        <item x="73"/>
        <item x="1180"/>
        <item x="49"/>
        <item x="1344"/>
        <item x="1369"/>
        <item x="3"/>
        <item x="1557"/>
        <item x="273"/>
        <item x="1368"/>
        <item x="1357"/>
        <item x="201"/>
        <item x="700"/>
        <item x="106"/>
        <item x="1411"/>
        <item x="389"/>
        <item x="1126"/>
        <item x="82"/>
        <item x="761"/>
        <item x="1092"/>
        <item x="1268"/>
        <item x="169"/>
        <item x="477"/>
        <item x="2"/>
        <item x="1343"/>
        <item x="578"/>
        <item x="225"/>
        <item x="1267"/>
        <item x="1356"/>
        <item x="1480"/>
        <item x="1525"/>
        <item x="562"/>
        <item x="899"/>
        <item x="11"/>
        <item x="1112"/>
        <item x="931"/>
        <item x="652"/>
        <item x="476"/>
        <item x="1266"/>
        <item x="105"/>
        <item x="1091"/>
        <item x="1240"/>
        <item x="1556"/>
        <item x="898"/>
        <item x="1125"/>
        <item x="1124"/>
        <item x="1286"/>
        <item x="213"/>
        <item x="930"/>
        <item x="1367"/>
        <item x="897"/>
        <item x="896"/>
        <item x="1471"/>
        <item x="1179"/>
        <item x="864"/>
        <item x="1555"/>
        <item x="1326"/>
        <item x="1425"/>
        <item x="1554"/>
        <item x="1219"/>
        <item x="789"/>
        <item x="699"/>
        <item x="760"/>
        <item x="1366"/>
        <item x="788"/>
        <item x="1012"/>
        <item x="1011"/>
        <item x="759"/>
        <item x="561"/>
        <item x="123"/>
        <item x="1410"/>
        <item x="1553"/>
        <item x="263"/>
        <item x="729"/>
        <item x="1355"/>
        <item x="119"/>
        <item x="1552"/>
        <item x="29"/>
        <item x="1432"/>
        <item x="1409"/>
        <item x="1434"/>
        <item x="651"/>
        <item x="1551"/>
        <item x="1178"/>
        <item x="1550"/>
        <item x="1549"/>
        <item x="1010"/>
        <item x="929"/>
        <item x="1265"/>
        <item x="824"/>
        <item x="524"/>
        <item x="631"/>
        <item x="48"/>
        <item x="728"/>
        <item x="928"/>
        <item x="1200"/>
        <item x="292"/>
        <item x="927"/>
        <item x="1239"/>
        <item x="823"/>
        <item x="26"/>
        <item x="1516"/>
        <item x="507"/>
        <item x="1199"/>
        <item x="537"/>
        <item x="980"/>
        <item x="895"/>
        <item x="863"/>
        <item x="787"/>
        <item x="1009"/>
        <item x="242"/>
        <item x="592"/>
        <item x="104"/>
        <item x="1285"/>
        <item x="1548"/>
        <item x="1442"/>
        <item x="577"/>
        <item x="727"/>
        <item x="375"/>
        <item x="124"/>
        <item x="1264"/>
        <item x="560"/>
        <item x="559"/>
        <item x="786"/>
        <item x="262"/>
        <item x="14"/>
        <item x="111"/>
        <item x="979"/>
        <item x="1123"/>
        <item x="1461"/>
        <item x="758"/>
        <item x="475"/>
        <item x="1382"/>
        <item x="1381"/>
        <item x="1408"/>
        <item x="118"/>
        <item x="1122"/>
        <item x="1467"/>
        <item x="785"/>
        <item x="1448"/>
        <item x="1218"/>
        <item x="363"/>
        <item x="103"/>
        <item x="650"/>
        <item x="894"/>
        <item x="1263"/>
        <item x="822"/>
        <item x="182"/>
        <item x="88"/>
        <item x="308"/>
        <item x="1547"/>
        <item x="1546"/>
        <item x="1090"/>
        <item x="506"/>
        <item x="459"/>
        <item x="862"/>
        <item x="1303"/>
        <item x="861"/>
        <item x="1545"/>
        <item x="64"/>
        <item x="195"/>
        <item x="291"/>
        <item x="307"/>
        <item x="1544"/>
        <item x="1325"/>
        <item x="1543"/>
        <item x="1177"/>
        <item x="576"/>
        <item x="122"/>
        <item x="116"/>
        <item x="893"/>
        <item x="1542"/>
        <item x="677"/>
        <item x="892"/>
        <item x="7"/>
        <item x="1401"/>
        <item x="1456"/>
        <item x="1541"/>
        <item x="1342"/>
        <item x="458"/>
        <item x="860"/>
        <item x="821"/>
        <item x="1262"/>
        <item x="558"/>
        <item x="676"/>
        <item x="1540"/>
        <item x="926"/>
        <item x="132"/>
        <item x="1089"/>
        <item x="1539"/>
        <item x="1538"/>
        <item x="1121"/>
        <item x="126"/>
        <item x="978"/>
        <item x="168"/>
        <item x="1047"/>
        <item x="1046"/>
        <item x="131"/>
        <item x="1120"/>
        <item x="784"/>
        <item x="1088"/>
        <item x="859"/>
        <item x="977"/>
        <item x="1284"/>
        <item x="1341"/>
        <item x="325"/>
        <item x="976"/>
        <item x="1529"/>
        <item x="1537"/>
        <item x="783"/>
        <item x="649"/>
        <item x="1087"/>
        <item x="1119"/>
        <item x="557"/>
        <item x="757"/>
        <item x="1176"/>
        <item x="1431"/>
        <item x="438"/>
        <item x="1238"/>
        <item x="1400"/>
        <item x="782"/>
        <item x="1536"/>
        <item x="457"/>
        <item x="925"/>
        <item x="272"/>
        <item x="1387"/>
        <item x="1175"/>
        <item x="1086"/>
        <item x="591"/>
        <item x="975"/>
        <item x="858"/>
        <item x="1535"/>
        <item x="726"/>
        <item x="456"/>
        <item x="781"/>
        <item x="1534"/>
        <item x="1008"/>
        <item x="1174"/>
        <item x="1533"/>
        <item x="780"/>
        <item x="344"/>
        <item x="1085"/>
        <item x="1447"/>
        <item x="924"/>
        <item x="1490"/>
        <item x="1439"/>
        <item x="630"/>
        <item x="923"/>
        <item x="1007"/>
        <item x="820"/>
        <item x="188"/>
        <item x="9"/>
        <item x="698"/>
        <item x="39"/>
        <item x="1340"/>
        <item x="1173"/>
        <item x="1302"/>
        <item x="306"/>
        <item x="411"/>
        <item x="1487"/>
        <item x="974"/>
        <item x="922"/>
        <item x="1661"/>
        <item t="default"/>
      </items>
    </pivotField>
    <pivotField name="Cuenta de titulos" axis="axisRow" dataField="1"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11"/>
  </rowFields>
  <rowItems count="11">
    <i>
      <x v="1"/>
    </i>
    <i>
      <x v="2"/>
    </i>
    <i>
      <x v="3"/>
    </i>
    <i>
      <x v="4"/>
    </i>
    <i>
      <x v="5"/>
    </i>
    <i>
      <x v="6"/>
    </i>
    <i>
      <x v="7"/>
    </i>
    <i>
      <x v="8"/>
    </i>
    <i>
      <x v="9"/>
    </i>
    <i>
      <x v="10"/>
    </i>
    <i t="grand">
      <x/>
    </i>
  </rowItems>
  <colItems count="1">
    <i/>
  </colItems>
  <dataFields count="1">
    <dataField name="Total" fld="11" subtotal="count" baseField="11" baseItem="1"/>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3943CD-8A19-4D9D-98BE-1A0182C8DC6E}"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3:M91" firstHeaderRow="1" firstDataRow="2" firstDataCol="1"/>
  <pivotFields count="25">
    <pivotField showAll="0"/>
    <pivotField showAll="0"/>
    <pivotField showAll="0"/>
    <pivotField dataField="1" showAll="0">
      <items count="8803">
        <item x="6871"/>
        <item x="1767"/>
        <item x="1078"/>
        <item x="5115"/>
        <item x="8056"/>
        <item x="2595"/>
        <item x="4909"/>
        <item x="3101"/>
        <item x="4838"/>
        <item x="5776"/>
        <item x="3609"/>
        <item x="7715"/>
        <item x="7518"/>
        <item x="5954"/>
        <item x="2031"/>
        <item x="3116"/>
        <item x="2593"/>
        <item x="7053"/>
        <item x="1921"/>
        <item x="3482"/>
        <item x="3695"/>
        <item x="3138"/>
        <item x="3844"/>
        <item x="391"/>
        <item x="5186"/>
        <item x="4871"/>
        <item x="1310"/>
        <item x="6876"/>
        <item x="4284"/>
        <item x="5338"/>
        <item x="4779"/>
        <item x="3274"/>
        <item x="7169"/>
        <item x="2854"/>
        <item x="3939"/>
        <item x="3149"/>
        <item x="4007"/>
        <item x="2347"/>
        <item x="8230"/>
        <item x="1117"/>
        <item x="8229"/>
        <item x="1788"/>
        <item x="3845"/>
        <item x="1553"/>
        <item x="2905"/>
        <item x="4213"/>
        <item x="6679"/>
        <item x="2348"/>
        <item x="7101"/>
        <item x="4209"/>
        <item x="200"/>
        <item x="892"/>
        <item x="3345"/>
        <item x="8231"/>
        <item x="1785"/>
        <item x="1922"/>
        <item x="8232"/>
        <item x="1923"/>
        <item x="6969"/>
        <item x="7398"/>
        <item x="2349"/>
        <item x="3393"/>
        <item x="161"/>
        <item x="4518"/>
        <item x="1789"/>
        <item x="1297"/>
        <item x="5149"/>
        <item x="5161"/>
        <item x="3523"/>
        <item x="3524"/>
        <item x="4569"/>
        <item x="5408"/>
        <item x="1924"/>
        <item x="2501"/>
        <item x="2828"/>
        <item x="3330"/>
        <item x="5771"/>
        <item x="3985"/>
        <item x="2075"/>
        <item x="8032"/>
        <item x="4050"/>
        <item x="2642"/>
        <item x="4910"/>
        <item x="2350"/>
        <item x="6935"/>
        <item x="8233"/>
        <item x="7919"/>
        <item x="5784"/>
        <item x="3397"/>
        <item x="2351"/>
        <item x="5713"/>
        <item x="5586"/>
        <item x="1187"/>
        <item x="747"/>
        <item x="3736"/>
        <item x="8078"/>
        <item x="4750"/>
        <item x="5024"/>
        <item x="2212"/>
        <item x="5162"/>
        <item x="6013"/>
        <item x="322"/>
        <item x="2342"/>
        <item x="2076"/>
        <item x="1245"/>
        <item x="6250"/>
        <item x="2352"/>
        <item x="4566"/>
        <item x="4695"/>
        <item x="7448"/>
        <item x="2287"/>
        <item x="1135"/>
        <item x="6251"/>
        <item x="7401"/>
        <item x="1299"/>
        <item x="3811"/>
        <item x="1475"/>
        <item x="4949"/>
        <item x="3940"/>
        <item x="2180"/>
        <item x="2747"/>
        <item x="2919"/>
        <item x="3150"/>
        <item x="3275"/>
        <item x="6599"/>
        <item x="5246"/>
        <item x="2731"/>
        <item x="884"/>
        <item x="4610"/>
        <item x="2502"/>
        <item x="5362"/>
        <item x="1075"/>
        <item x="6738"/>
        <item x="3616"/>
        <item x="2769"/>
        <item x="8234"/>
        <item x="954"/>
        <item x="7688"/>
        <item x="5642"/>
        <item x="5842"/>
        <item x="2282"/>
        <item x="8202"/>
        <item x="7825"/>
        <item x="7951"/>
        <item x="8203"/>
        <item x="4805"/>
        <item x="7082"/>
        <item x="1578"/>
        <item x="8235"/>
        <item x="5103"/>
        <item x="5004"/>
        <item x="5424"/>
        <item x="5425"/>
        <item x="5426"/>
        <item x="1344"/>
        <item x="2636"/>
        <item x="109"/>
        <item x="3115"/>
        <item x="3737"/>
        <item x="5060"/>
        <item x="3738"/>
        <item x="2503"/>
        <item x="8023"/>
        <item x="6069"/>
        <item x="4000"/>
        <item x="1843"/>
        <item x="2443"/>
        <item x="3351"/>
        <item x="1537"/>
        <item x="2191"/>
        <item x="1368"/>
        <item x="2330"/>
        <item x="43"/>
        <item x="2561"/>
        <item x="1448"/>
        <item x="2568"/>
        <item x="5643"/>
        <item x="3398"/>
        <item x="681"/>
        <item x="5006"/>
        <item x="5561"/>
        <item x="4374"/>
        <item x="4295"/>
        <item x="115"/>
        <item x="3434"/>
        <item x="5756"/>
        <item x="6034"/>
        <item x="3513"/>
        <item x="2171"/>
        <item x="1476"/>
        <item x="32"/>
        <item x="33"/>
        <item x="29"/>
        <item x="8236"/>
        <item x="454"/>
        <item x="2353"/>
        <item x="1477"/>
        <item x="1422"/>
        <item x="1079"/>
        <item x="4210"/>
        <item x="2213"/>
        <item x="2177"/>
        <item x="8024"/>
        <item x="1757"/>
        <item x="2770"/>
        <item x="7620"/>
        <item x="2569"/>
        <item x="1579"/>
        <item x="2312"/>
        <item x="6728"/>
        <item x="4505"/>
        <item x="7882"/>
        <item x="7320"/>
        <item x="6640"/>
        <item x="26"/>
        <item x="4764"/>
        <item x="8237"/>
        <item x="2572"/>
        <item x="2915"/>
        <item x="3048"/>
        <item x="4095"/>
        <item x="5202"/>
        <item x="2077"/>
        <item x="931"/>
        <item x="1867"/>
        <item x="1188"/>
        <item x="4375"/>
        <item x="2214"/>
        <item x="6806"/>
        <item x="6553"/>
        <item x="4246"/>
        <item x="4480"/>
        <item x="2504"/>
        <item x="4247"/>
        <item x="3243"/>
        <item x="2078"/>
        <item x="4245"/>
        <item x="6724"/>
        <item x="2465"/>
        <item x="210"/>
        <item x="4132"/>
        <item x="5398"/>
        <item x="2000"/>
        <item x="1224"/>
        <item x="5116"/>
        <item x="7673"/>
        <item x="3941"/>
        <item x="1550"/>
        <item x="5396"/>
        <item x="3240"/>
        <item x="2755"/>
        <item x="1790"/>
        <item x="2640"/>
        <item x="96"/>
        <item x="10"/>
        <item x="5941"/>
        <item x="7651"/>
        <item x="3049"/>
        <item x="126"/>
        <item x="4133"/>
        <item x="7507"/>
        <item x="2215"/>
        <item x="6936"/>
        <item x="104"/>
        <item x="3122"/>
        <item x="1364"/>
        <item x="5059"/>
        <item x="1285"/>
        <item x="405"/>
        <item x="7836"/>
        <item x="4003"/>
        <item x="3525"/>
        <item x="1160"/>
        <item x="3617"/>
        <item x="2986"/>
        <item x="2079"/>
        <item x="3697"/>
        <item x="2057"/>
        <item x="4296"/>
        <item x="7299"/>
        <item x="4373"/>
        <item x="8238"/>
        <item x="8239"/>
        <item x="7914"/>
        <item x="957"/>
        <item x="3151"/>
        <item x="5068"/>
        <item x="5879"/>
        <item x="4769"/>
        <item x="5247"/>
        <item x="5843"/>
        <item x="5061"/>
        <item x="2620"/>
        <item x="5506"/>
        <item x="6016"/>
        <item x="4644"/>
        <item x="5921"/>
        <item x="5520"/>
        <item x="4266"/>
        <item x="6937"/>
        <item x="5296"/>
        <item x="5814"/>
        <item x="5613"/>
        <item x="3276"/>
        <item x="1898"/>
        <item x="1657"/>
        <item x="5446"/>
        <item x="6535"/>
        <item x="8240"/>
        <item x="211"/>
        <item x="3399"/>
        <item x="5105"/>
        <item x="7370"/>
        <item x="7044"/>
        <item x="7540"/>
        <item x="1925"/>
        <item x="1791"/>
        <item x="2281"/>
        <item x="1564"/>
        <item x="7754"/>
        <item x="298"/>
        <item x="76"/>
        <item x="1674"/>
        <item x="5521"/>
        <item x="4297"/>
        <item x="4443"/>
        <item x="5360"/>
        <item x="1572"/>
        <item x="1580"/>
        <item x="7300"/>
        <item x="4948"/>
        <item x="442"/>
        <item x="8241"/>
        <item x="853"/>
        <item x="2767"/>
        <item x="2080"/>
        <item x="449"/>
        <item x="3816"/>
        <item x="563"/>
        <item x="4376"/>
        <item x="2724"/>
        <item x="3152"/>
        <item x="2211"/>
        <item x="1478"/>
        <item x="5884"/>
        <item x="1877"/>
        <item x="7826"/>
        <item x="546"/>
        <item x="8242"/>
        <item x="2835"/>
        <item x="6750"/>
        <item x="3915"/>
        <item x="7039"/>
        <item x="165"/>
        <item x="2354"/>
        <item x="1581"/>
        <item x="87"/>
        <item x="3790"/>
        <item x="4238"/>
        <item x="4606"/>
        <item x="4051"/>
        <item x="1792"/>
        <item x="8057"/>
        <item x="2216"/>
        <item x="4603"/>
        <item x="8243"/>
        <item x="8244"/>
        <item x="7812"/>
        <item x="6558"/>
        <item x="7735"/>
        <item x="7221"/>
        <item x="8245"/>
        <item x="6854"/>
        <item x="38"/>
        <item x="6065"/>
        <item x="474"/>
        <item x="2896"/>
        <item x="1096"/>
        <item x="5069"/>
        <item x="2081"/>
        <item x="7158"/>
        <item x="7592"/>
        <item x="8246"/>
        <item x="1284"/>
        <item x="5185"/>
        <item x="2852"/>
        <item x="2880"/>
        <item x="5297"/>
        <item x="5909"/>
        <item x="5959"/>
        <item x="5886"/>
        <item x="7183"/>
        <item x="5869"/>
        <item x="6490"/>
        <item x="5748"/>
        <item x="8132"/>
        <item x="3825"/>
        <item x="4180"/>
        <item x="7111"/>
        <item x="7074"/>
        <item x="7981"/>
        <item x="1100"/>
        <item x="7794"/>
        <item x="5994"/>
        <item x="3709"/>
        <item x="268"/>
        <item x="351"/>
        <item x="2505"/>
        <item x="1215"/>
        <item x="1367"/>
        <item x="3942"/>
        <item x="476"/>
        <item x="3526"/>
        <item x="1643"/>
        <item x="289"/>
        <item x="3261"/>
        <item x="6955"/>
        <item x="5429"/>
        <item x="4185"/>
        <item x="708"/>
        <item x="3903"/>
        <item x="3327"/>
        <item x="4626"/>
        <item x="480"/>
        <item x="589"/>
        <item x="7982"/>
        <item x="350"/>
        <item x="5827"/>
        <item x="4444"/>
        <item x="6670"/>
        <item x="1540"/>
        <item x="568"/>
        <item x="6529"/>
        <item x="1654"/>
        <item x="6687"/>
        <item x="187"/>
        <item x="1926"/>
        <item x="1630"/>
        <item x="4288"/>
        <item x="1793"/>
        <item x="1019"/>
        <item x="3400"/>
        <item x="7827"/>
        <item x="6265"/>
        <item x="3471"/>
        <item x="5050"/>
        <item x="1379"/>
        <item x="6943"/>
        <item x="1246"/>
        <item x="7958"/>
        <item x="8095"/>
        <item x="2217"/>
        <item x="174"/>
        <item x="1311"/>
        <item x="2859"/>
        <item x="3719"/>
        <item x="2082"/>
        <item x="4192"/>
        <item x="3277"/>
        <item x="1883"/>
        <item x="1911"/>
        <item x="2448"/>
        <item x="1891"/>
        <item x="2600"/>
        <item x="3130"/>
        <item x="6443"/>
        <item x="7016"/>
        <item x="2159"/>
        <item x="6973"/>
        <item x="3618"/>
        <item x="3572"/>
        <item x="3619"/>
        <item x="219"/>
        <item x="220"/>
        <item x="8247"/>
        <item x="1927"/>
        <item x="6231"/>
        <item x="7118"/>
        <item x="881"/>
        <item x="3921"/>
        <item x="3050"/>
        <item x="7114"/>
        <item x="4422"/>
        <item x="2206"/>
        <item x="3576"/>
        <item x="3730"/>
        <item x="2218"/>
        <item x="6057"/>
        <item x="5203"/>
        <item x="2754"/>
        <item x="7842"/>
        <item x="204"/>
        <item x="6569"/>
        <item x="2975"/>
        <item x="1136"/>
        <item x="4445"/>
        <item x="5070"/>
        <item x="3401"/>
        <item x="8249"/>
        <item x="7618"/>
        <item x="323"/>
        <item x="8250"/>
        <item x="324"/>
        <item x="4272"/>
        <item x="4"/>
        <item x="3153"/>
        <item x="2643"/>
        <item x="4911"/>
        <item x="6007"/>
        <item x="6720"/>
        <item x="4607"/>
        <item x="371"/>
        <item x="5222"/>
        <item x="1288"/>
        <item x="8251"/>
        <item x="2427"/>
        <item x="2720"/>
        <item x="3527"/>
        <item x="1886"/>
        <item x="2700"/>
        <item x="7795"/>
        <item x="3943"/>
        <item x="1521"/>
        <item x="8248"/>
        <item x="6715"/>
        <item x="791"/>
        <item x="7896"/>
        <item x="5268"/>
        <item x="4711"/>
        <item x="5339"/>
        <item x="503"/>
        <item x="403"/>
        <item x="3334"/>
        <item x="2432"/>
        <item x="1080"/>
        <item x="1081"/>
        <item x="893"/>
        <item x="894"/>
        <item x="1031"/>
        <item x="2301"/>
        <item x="5359"/>
        <item x="4105"/>
        <item x="1582"/>
        <item x="755"/>
        <item x="8252"/>
        <item x="2920"/>
        <item x="2020"/>
        <item x="4081"/>
        <item x="1216"/>
        <item x="1380"/>
        <item x="4706"/>
        <item x="5390"/>
        <item x="4377"/>
        <item x="4519"/>
        <item x="2872"/>
        <item x="8253"/>
        <item x="3503"/>
        <item x="729"/>
        <item x="4409"/>
        <item x="3901"/>
        <item x="5972"/>
        <item x="5632"/>
        <item x="6048"/>
        <item x="6049"/>
        <item x="3686"/>
        <item x="2590"/>
        <item x="1928"/>
        <item x="5310"/>
        <item x="7444"/>
        <item x="3620"/>
        <item x="5003"/>
        <item x="7550"/>
        <item x="129"/>
        <item x="261"/>
        <item x="6461"/>
        <item x="5684"/>
        <item x="3846"/>
        <item x="6148"/>
        <item x="3739"/>
        <item x="5993"/>
        <item x="5948"/>
        <item x="18"/>
        <item x="3900"/>
        <item x="5403"/>
        <item x="5682"/>
        <item x="1656"/>
        <item x="6654"/>
        <item x="5758"/>
        <item x="5816"/>
        <item x="8254"/>
        <item x="8255"/>
        <item x="596"/>
        <item x="4334"/>
        <item x="3689"/>
        <item x="5298"/>
        <item x="2219"/>
        <item x="7192"/>
        <item x="7445"/>
        <item x="3263"/>
        <item x="800"/>
        <item x="7435"/>
        <item x="7339"/>
        <item x="7474"/>
        <item x="4298"/>
        <item x="615"/>
        <item x="8256"/>
        <item x="586"/>
        <item x="455"/>
        <item x="5066"/>
        <item x="1929"/>
        <item x="4839"/>
        <item x="470"/>
        <item x="5549"/>
        <item x="4091"/>
        <item x="8257"/>
        <item x="1794"/>
        <item x="7402"/>
        <item x="8017"/>
        <item x="5979"/>
        <item x="1479"/>
        <item x="1583"/>
        <item x="5401"/>
        <item x="4052"/>
        <item x="8076"/>
        <item x="1070"/>
        <item x="1032"/>
        <item x="528"/>
        <item x="7207"/>
        <item x="7087"/>
        <item x="2307"/>
        <item x="1128"/>
        <item x="1584"/>
        <item x="6689"/>
        <item x="7174"/>
        <item x="7969"/>
        <item x="344"/>
        <item x="8049"/>
        <item x="2993"/>
        <item x="4520"/>
        <item x="2054"/>
        <item x="2280"/>
        <item x="5834"/>
        <item x="1787"/>
        <item x="7871"/>
        <item x="7146"/>
        <item x="549"/>
        <item x="7506"/>
        <item x="4299"/>
        <item x="3051"/>
        <item x="5191"/>
        <item x="3910"/>
        <item x="2355"/>
        <item x="5695"/>
        <item x="1899"/>
        <item x="5107"/>
        <item x="7557"/>
        <item x="7698"/>
        <item x="7755"/>
        <item x="6301"/>
        <item x="2146"/>
        <item x="6037"/>
        <item x="1241"/>
        <item x="3346"/>
        <item x="2506"/>
        <item x="7234"/>
        <item x="3269"/>
        <item x="4757"/>
        <item x="5522"/>
        <item x="1137"/>
        <item x="4342"/>
        <item x="2083"/>
        <item x="7271"/>
        <item x="8215"/>
        <item x="3696"/>
        <item x="3912"/>
        <item x="4416"/>
        <item x="5071"/>
        <item x="8258"/>
        <item x="6417"/>
        <item x="3528"/>
        <item x="1675"/>
        <item x="6290"/>
        <item x="2849"/>
        <item x="169"/>
        <item x="3341"/>
        <item x="3147"/>
        <item x="4994"/>
        <item x="6725"/>
        <item x="6095"/>
        <item x="272"/>
        <item x="8259"/>
        <item x="2423"/>
        <item x="1851"/>
        <item x="2571"/>
        <item x="2912"/>
        <item x="4300"/>
        <item x="6244"/>
        <item x="2861"/>
        <item x="6998"/>
        <item x="817"/>
        <item x="1649"/>
        <item x="6394"/>
        <item x="5880"/>
        <item x="2921"/>
        <item x="5978"/>
        <item x="2047"/>
        <item x="2841"/>
        <item x="7490"/>
        <item x="5989"/>
        <item x="6837"/>
        <item x="7531"/>
        <item x="4366"/>
        <item x="163"/>
        <item x="3357"/>
        <item x="4436"/>
        <item x="825"/>
        <item x="1760"/>
        <item x="5373"/>
        <item x="424"/>
        <item x="1077"/>
        <item x="605"/>
        <item x="11"/>
        <item x="3154"/>
        <item x="5244"/>
        <item x="6532"/>
        <item x="5585"/>
        <item x="5289"/>
        <item x="6021"/>
        <item x="6029"/>
        <item x="6030"/>
        <item x="5670"/>
        <item x="5970"/>
        <item x="5976"/>
        <item x="5971"/>
        <item x="5611"/>
        <item x="4446"/>
        <item x="3361"/>
        <item x="5777"/>
        <item x="6949"/>
        <item x="6818"/>
        <item x="7851"/>
        <item x="5277"/>
        <item x="3010"/>
        <item x="7112"/>
        <item x="513"/>
        <item x="2644"/>
        <item x="1446"/>
        <item x="7708"/>
        <item x="8153"/>
        <item x="3670"/>
        <item x="1293"/>
        <item x="4367"/>
        <item x="7665"/>
        <item x="2220"/>
        <item x="3496"/>
        <item x="2922"/>
        <item x="1930"/>
        <item x="7509"/>
        <item x="6783"/>
        <item x="4912"/>
        <item x="5828"/>
        <item x="3136"/>
        <item x="8260"/>
        <item x="5406"/>
        <item x="1532"/>
        <item x="7419"/>
        <item x="7916"/>
        <item x="1247"/>
        <item x="1248"/>
        <item x="3817"/>
        <item x="1527"/>
        <item x="8261"/>
        <item x="2084"/>
        <item x="4762"/>
        <item x="4780"/>
        <item x="6859"/>
        <item x="2145"/>
        <item x="6232"/>
        <item x="6972"/>
        <item x="6730"/>
        <item x="6731"/>
        <item x="6478"/>
        <item x="7075"/>
        <item x="8262"/>
        <item x="1001"/>
        <item x="895"/>
        <item x="1002"/>
        <item x="5861"/>
        <item x="3621"/>
        <item x="4111"/>
        <item x="1289"/>
        <item x="2507"/>
        <item x="2645"/>
        <item x="5737"/>
        <item x="5072"/>
        <item x="5541"/>
        <item x="8263"/>
        <item x="6136"/>
        <item x="7266"/>
        <item x="4053"/>
        <item x="7614"/>
        <item x="6360"/>
        <item x="7460"/>
        <item x="7461"/>
        <item x="5248"/>
        <item x="2836"/>
        <item x="6088"/>
        <item x="5073"/>
        <item x="2646"/>
        <item x="1665"/>
        <item x="6759"/>
        <item x="3402"/>
        <item x="460"/>
        <item x="865"/>
        <item x="542"/>
        <item x="590"/>
        <item x="7634"/>
        <item x="7086"/>
        <item x="866"/>
        <item x="867"/>
        <item x="1249"/>
        <item x="8058"/>
        <item x="782"/>
        <item x="1033"/>
        <item x="801"/>
        <item x="1082"/>
        <item x="896"/>
        <item x="897"/>
        <item x="802"/>
        <item x="4207"/>
        <item x="5471"/>
        <item x="7367"/>
        <item x="4286"/>
        <item x="3155"/>
        <item x="5783"/>
        <item x="6462"/>
        <item x="2085"/>
        <item x="3838"/>
        <item x="6031"/>
        <item x="2141"/>
        <item x="3622"/>
        <item x="5340"/>
        <item x="7430"/>
        <item x="8264"/>
        <item x="8265"/>
        <item x="4834"/>
        <item x="1585"/>
        <item x="945"/>
        <item x="3033"/>
        <item x="8266"/>
        <item x="2484"/>
        <item x="4670"/>
        <item x="4810"/>
        <item x="8267"/>
        <item x="7788"/>
        <item x="5204"/>
        <item x="114"/>
        <item x="3499"/>
        <item x="5025"/>
        <item x="4685"/>
        <item x="4301"/>
        <item x="1676"/>
        <item x="8173"/>
        <item x="8174"/>
        <item x="305"/>
        <item x="1795"/>
        <item x="306"/>
        <item x="8269"/>
        <item x="6284"/>
        <item x="5641"/>
        <item x="7436"/>
        <item x="293"/>
        <item x="8270"/>
        <item x="4274"/>
        <item x="2203"/>
        <item x="8271"/>
        <item x="4896"/>
        <item x="8272"/>
        <item x="1138"/>
        <item x="8268"/>
        <item x="833"/>
        <item x="898"/>
        <item x="7195"/>
        <item x="3156"/>
        <item x="4241"/>
        <item x="1759"/>
        <item x="7833"/>
        <item x="5026"/>
        <item x="3278"/>
        <item x="2200"/>
        <item x="3254"/>
        <item x="1519"/>
        <item x="1622"/>
        <item x="6705"/>
        <item x="3004"/>
        <item x="2901"/>
        <item x="2923"/>
        <item x="1439"/>
        <item x="3847"/>
        <item x="8191"/>
        <item x="6570"/>
        <item x="3279"/>
        <item x="2742"/>
        <item x="8273"/>
        <item x="8274"/>
        <item x="4645"/>
        <item x="3157"/>
        <item x="930"/>
        <item x="8275"/>
        <item x="4502"/>
        <item x="1659"/>
        <item x="3897"/>
        <item x="5295"/>
        <item x="1912"/>
        <item x="7297"/>
        <item x="850"/>
        <item x="2086"/>
        <item x="3999"/>
        <item x="6418"/>
        <item x="8276"/>
        <item x="1362"/>
        <item x="1884"/>
        <item x="3469"/>
        <item x="1931"/>
        <item x="1570"/>
        <item x="3280"/>
        <item x="92"/>
        <item x="2457"/>
        <item x="4549"/>
        <item x="3837"/>
        <item x="3158"/>
        <item x="4709"/>
        <item x="1164"/>
        <item x="4967"/>
        <item x="955"/>
        <item x="2192"/>
        <item x="4042"/>
        <item x="520"/>
        <item x="399"/>
        <item x="739"/>
        <item x="7"/>
        <item x="6634"/>
        <item x="7920"/>
        <item x="3052"/>
        <item x="944"/>
        <item x="2850"/>
        <item x="196"/>
        <item x="2907"/>
        <item x="7756"/>
        <item x="6985"/>
        <item x="3236"/>
        <item x="7139"/>
        <item x="7403"/>
        <item x="3740"/>
        <item x="382"/>
        <item x="6302"/>
        <item x="4097"/>
        <item x="1230"/>
        <item x="2008"/>
        <item x="1751"/>
        <item x="5862"/>
        <item x="4447"/>
        <item x="7999"/>
        <item x="7733"/>
        <item x="6716"/>
        <item x="7345"/>
        <item x="8277"/>
        <item x="3483"/>
        <item x="3053"/>
        <item x="6395"/>
        <item x="4040"/>
        <item x="7988"/>
        <item x="436"/>
        <item x="4968"/>
        <item x="8278"/>
        <item x="6683"/>
        <item x="8279"/>
        <item x="5891"/>
        <item x="4684"/>
        <item x="4421"/>
        <item x="4754"/>
        <item x="5394"/>
        <item x="852"/>
        <item x="5876"/>
        <item x="569"/>
        <item x="5666"/>
        <item x="5846"/>
        <item x="4585"/>
        <item x="5117"/>
        <item x="2906"/>
        <item x="3835"/>
        <item x="4043"/>
        <item x="3933"/>
        <item x="7532"/>
        <item x="8280"/>
        <item x="1586"/>
        <item x="2356"/>
        <item x="8281"/>
        <item x="1677"/>
        <item x="5249"/>
        <item x="4038"/>
        <item x="6684"/>
        <item x="3584"/>
        <item x="6334"/>
        <item x="1932"/>
        <item x="682"/>
        <item x="6521"/>
        <item x="3228"/>
        <item x="1635"/>
        <item x="2647"/>
        <item x="4134"/>
        <item x="2989"/>
        <item x="1742"/>
        <item x="1450"/>
        <item x="1133"/>
        <item x="616"/>
        <item x="658"/>
        <item x="997"/>
        <item x="711"/>
        <item x="110"/>
        <item x="149"/>
        <item x="506"/>
        <item x="388"/>
        <item x="1119"/>
        <item x="7879"/>
        <item x="2897"/>
        <item x="5477"/>
        <item x="4302"/>
        <item x="646"/>
        <item x="7301"/>
        <item x="5299"/>
        <item x="6291"/>
        <item x="5447"/>
        <item x="4018"/>
        <item x="5151"/>
        <item x="164"/>
        <item x="4642"/>
        <item x="2694"/>
        <item x="1678"/>
        <item x="2924"/>
        <item x="4713"/>
        <item x="8282"/>
        <item x="8283"/>
        <item x="5465"/>
        <item x="4781"/>
        <item x="5622"/>
        <item x="1034"/>
        <item x="3225"/>
        <item x="4679"/>
        <item x="6800"/>
        <item x="7886"/>
        <item x="7653"/>
        <item x="5990"/>
        <item x="5788"/>
        <item x="8284"/>
        <item x="3098"/>
        <item x="6660"/>
        <item x="1528"/>
        <item x="3774"/>
        <item x="6361"/>
        <item x="1035"/>
        <item x="7503"/>
        <item x="6128"/>
        <item x="7341"/>
        <item x="4996"/>
        <item x="5588"/>
        <item x="4997"/>
        <item x="4576"/>
        <item x="1679"/>
        <item x="4714"/>
        <item x="2087"/>
        <item x="6430"/>
        <item x="7491"/>
        <item x="6385"/>
        <item x="1250"/>
        <item x="1056"/>
        <item x="1933"/>
        <item x="4743"/>
        <item x="3936"/>
        <item x="1636"/>
        <item x="2710"/>
        <item x="5374"/>
        <item x="7976"/>
        <item x="7046"/>
        <item x="2493"/>
        <item x="2494"/>
        <item x="4969"/>
        <item x="1235"/>
        <item x="2072"/>
        <item x="5400"/>
        <item x="2004"/>
        <item x="6609"/>
        <item x="155"/>
        <item x="2088"/>
        <item x="3563"/>
        <item x="3488"/>
        <item x="1381"/>
        <item x="8285"/>
        <item x="6129"/>
        <item x="2696"/>
        <item x="1680"/>
        <item x="4258"/>
        <item x="6756"/>
        <item x="7770"/>
        <item x="5086"/>
        <item x="4503"/>
        <item x="8092"/>
        <item x="7102"/>
        <item x="5118"/>
        <item x="6603"/>
        <item x="6842"/>
        <item x="6081"/>
        <item x="3054"/>
        <item x="1130"/>
        <item x="2847"/>
        <item x="1934"/>
        <item x="8286"/>
        <item x="1935"/>
        <item x="2508"/>
        <item x="4448"/>
        <item x="4878"/>
        <item x="5353"/>
        <item x="1382"/>
        <item x="6940"/>
        <item x="4119"/>
        <item x="1627"/>
        <item x="479"/>
        <item x="472"/>
        <item x="7599"/>
        <item x="2925"/>
        <item x="8287"/>
        <item x="2270"/>
        <item x="3159"/>
        <item x="1217"/>
        <item x="6038"/>
        <item x="4681"/>
        <item x="7887"/>
        <item x="3160"/>
        <item x="3944"/>
        <item x="257"/>
        <item x="7796"/>
        <item x="5386"/>
        <item x="5981"/>
        <item x="4361"/>
        <item x="7321"/>
        <item x="97"/>
        <item x="2221"/>
        <item x="7476"/>
        <item x="3498"/>
        <item x="3161"/>
        <item x="1778"/>
        <item x="4118"/>
        <item x="5559"/>
        <item x="6545"/>
        <item x="2856"/>
        <item x="5100"/>
        <item x="1473"/>
        <item x="1796"/>
        <item x="1681"/>
        <item x="5245"/>
        <item x="4777"/>
        <item x="8288"/>
        <item x="6600"/>
        <item x="4378"/>
        <item x="7449"/>
        <item x="6573"/>
        <item x="6442"/>
        <item x="5928"/>
        <item x="6843"/>
        <item x="1036"/>
        <item x="5042"/>
        <item x="5043"/>
        <item x="5044"/>
        <item x="5045"/>
        <item x="8289"/>
        <item x="7196"/>
        <item x="8290"/>
        <item x="7917"/>
        <item x="7009"/>
        <item x="6844"/>
        <item x="7860"/>
        <item x="2732"/>
        <item x="737"/>
        <item x="1559"/>
        <item x="1756"/>
        <item x="1480"/>
        <item x="868"/>
        <item x="2272"/>
        <item x="5688"/>
        <item x="4419"/>
        <item x="8291"/>
        <item x="8110"/>
        <item x="1312"/>
        <item x="8035"/>
        <item x="3234"/>
        <item x="1083"/>
        <item x="1481"/>
        <item x="3836"/>
        <item x="1846"/>
        <item x="6996"/>
        <item x="562"/>
        <item x="2766"/>
        <item x="8292"/>
        <item x="1773"/>
        <item x="7744"/>
        <item x="1936"/>
        <item x="6225"/>
        <item x="3529"/>
        <item x="6186"/>
        <item x="288"/>
        <item x="8293"/>
        <item x="2222"/>
        <item x="2438"/>
        <item x="8294"/>
        <item x="6197"/>
        <item x="2716"/>
        <item x="6655"/>
        <item x="4100"/>
        <item x="3820"/>
        <item x="7329"/>
        <item x="8227"/>
        <item x="845"/>
        <item x="1139"/>
        <item x="3807"/>
        <item x="8059"/>
        <item x="4715"/>
        <item x="949"/>
        <item x="7059"/>
        <item x="510"/>
        <item x="410"/>
        <item x="4303"/>
        <item x="1850"/>
        <item x="4278"/>
        <item x="2436"/>
        <item x="6643"/>
        <item x="168"/>
        <item x="296"/>
        <item x="4835"/>
        <item x="4869"/>
        <item x="7968"/>
        <item x="3259"/>
        <item x="7315"/>
        <item x="2648"/>
        <item x="8295"/>
        <item x="7965"/>
        <item x="4088"/>
        <item x="8154"/>
        <item x="5523"/>
        <item x="2885"/>
        <item x="4270"/>
        <item x="3318"/>
        <item x="7322"/>
        <item x="4970"/>
        <item x="5930"/>
        <item x="1913"/>
        <item x="8296"/>
        <item x="2089"/>
        <item x="1937"/>
        <item x="1938"/>
        <item x="5364"/>
        <item x="3602"/>
        <item x="8297"/>
        <item x="6825"/>
        <item x="3604"/>
        <item x="8117"/>
        <item x="15"/>
        <item x="2592"/>
        <item x="3623"/>
        <item x="834"/>
        <item x="2452"/>
        <item x="2605"/>
        <item x="2483"/>
        <item x="2881"/>
        <item x="3055"/>
        <item x="2998"/>
        <item x="7719"/>
        <item x="6176"/>
        <item x="8298"/>
        <item x="6336"/>
        <item x="6575"/>
        <item x="4913"/>
        <item x="932"/>
        <item x="3717"/>
        <item x="8107"/>
        <item x="5847"/>
        <item x="982"/>
        <item x="3521"/>
        <item x="8299"/>
        <item x="2509"/>
        <item x="6604"/>
        <item x="3042"/>
        <item x="4135"/>
        <item x="5330"/>
        <item x="4251"/>
        <item x="5051"/>
        <item x="6073"/>
        <item x="3713"/>
        <item x="5572"/>
        <item x="5263"/>
        <item x="5428"/>
        <item x="4586"/>
        <item x="3056"/>
        <item x="8300"/>
        <item x="6929"/>
        <item x="1541"/>
        <item x="7145"/>
        <item x="5892"/>
        <item x="1003"/>
        <item x="8301"/>
        <item x="818"/>
        <item x="5205"/>
        <item x="5250"/>
        <item x="3385"/>
        <item x="8302"/>
        <item x="7113"/>
        <item x="6"/>
        <item x="5"/>
        <item x="44"/>
        <item x="7096"/>
        <item x="8303"/>
        <item x="6362"/>
        <item x="6823"/>
        <item x="2326"/>
        <item x="2618"/>
        <item x="7847"/>
        <item x="3822"/>
        <item x="8304"/>
        <item x="4747"/>
        <item x="3741"/>
        <item x="3742"/>
        <item x="8305"/>
        <item x="4782"/>
        <item x="8306"/>
        <item x="6737"/>
        <item x="4568"/>
        <item x="2334"/>
        <item x="7270"/>
        <item x="3718"/>
        <item x="3162"/>
        <item x="6559"/>
        <item x="8307"/>
        <item x="7409"/>
        <item x="6981"/>
        <item x="3403"/>
        <item x="4960"/>
        <item x="3"/>
        <item x="3624"/>
        <item x="6578"/>
        <item x="5251"/>
        <item x="4877"/>
        <item x="1109"/>
        <item x="227"/>
        <item x="8147"/>
        <item x="6240"/>
        <item x="3723"/>
        <item x="2223"/>
        <item x="6974"/>
        <item x="8210"/>
        <item x="8308"/>
        <item x="5751"/>
        <item x="5448"/>
        <item x="4494"/>
        <item x="1220"/>
        <item x="668"/>
        <item x="559"/>
        <item x="6734"/>
        <item x="6610"/>
        <item x="1167"/>
        <item x="2573"/>
        <item x="4914"/>
        <item x="7218"/>
        <item x="3057"/>
        <item x="3041"/>
        <item x="1383"/>
        <item x="1313"/>
        <item x="1183"/>
        <item x="8160"/>
        <item x="4343"/>
        <item x="8309"/>
        <item x="5802"/>
        <item x="5206"/>
        <item x="4136"/>
        <item x="1127"/>
        <item x="6152"/>
        <item x="8310"/>
        <item x="6449"/>
        <item x="4137"/>
        <item x="6297"/>
        <item x="5747"/>
        <item x="1055"/>
        <item x="4773"/>
        <item x="869"/>
        <item x="2761"/>
        <item x="7814"/>
        <item x="1189"/>
        <item x="899"/>
        <item x="3219"/>
        <item x="8192"/>
        <item x="958"/>
        <item x="478"/>
        <item x="4029"/>
        <item x="7197"/>
        <item x="5945"/>
        <item x="4250"/>
        <item x="6256"/>
        <item x="4716"/>
        <item x="5845"/>
        <item x="5252"/>
        <item x="5587"/>
        <item x="4282"/>
        <item x="5375"/>
        <item x="5480"/>
        <item x="4840"/>
        <item x="6819"/>
        <item x="6027"/>
        <item x="4427"/>
        <item x="6015"/>
        <item x="7559"/>
        <item x="3501"/>
        <item x="6363"/>
        <item x="5014"/>
        <item x="1587"/>
        <item x="2649"/>
        <item x="1482"/>
        <item x="3945"/>
        <item x="6576"/>
        <item x="4987"/>
        <item x="7892"/>
        <item x="6364"/>
        <item x="4646"/>
        <item x="2974"/>
        <item x="3946"/>
        <item x="7594"/>
        <item x="2510"/>
        <item x="6255"/>
        <item x="1354"/>
        <item x="5000"/>
        <item x="5027"/>
        <item x="4521"/>
        <item x="8133"/>
        <item x="1780"/>
        <item x="8311"/>
        <item x="5376"/>
        <item x="3163"/>
        <item x="3839"/>
        <item x="4717"/>
        <item x="8312"/>
        <item x="6688"/>
        <item x="2002"/>
        <item x="7190"/>
        <item x="8116"/>
        <item x="8313"/>
        <item x="7357"/>
        <item x="4618"/>
        <item x="8314"/>
        <item x="7627"/>
        <item x="6840"/>
        <item x="8183"/>
        <item x="6303"/>
        <item x="8213"/>
        <item x="774"/>
        <item x="890"/>
        <item x="5560"/>
        <item x="1682"/>
        <item x="7954"/>
        <item x="8315"/>
        <item x="8316"/>
        <item x="6149"/>
        <item x="597"/>
        <item x="575"/>
        <item x="672"/>
        <item x="652"/>
        <item x="622"/>
        <item x="576"/>
        <item x="577"/>
        <item x="1547"/>
        <item x="598"/>
        <item x="578"/>
        <item x="673"/>
        <item x="570"/>
        <item x="674"/>
        <item x="579"/>
        <item x="518"/>
        <item x="537"/>
        <item x="543"/>
        <item x="538"/>
        <item x="7198"/>
        <item x="4449"/>
        <item x="698"/>
        <item x="727"/>
        <item x="544"/>
        <item x="675"/>
        <item x="844"/>
        <item x="676"/>
        <item x="6276"/>
        <item x="6144"/>
        <item x="7358"/>
        <item x="4522"/>
        <item x="1190"/>
        <item x="7820"/>
        <item x="84"/>
        <item x="6757"/>
        <item x="3058"/>
        <item x="7286"/>
        <item x="6667"/>
        <item x="567"/>
        <item x="4423"/>
        <item x="7913"/>
        <item x="1588"/>
        <item x="8317"/>
        <item x="5290"/>
        <item x="6633"/>
        <item x="4379"/>
        <item x="571"/>
        <item x="7249"/>
        <item x="2163"/>
        <item x="3848"/>
        <item x="5819"/>
        <item x="2771"/>
        <item x="7248"/>
        <item x="1914"/>
        <item x="4567"/>
        <item x="3374"/>
        <item x="7337"/>
        <item x="1084"/>
        <item x="1309"/>
        <item x="640"/>
        <item x="368"/>
        <item x="2991"/>
        <item x="610"/>
        <item x="2210"/>
        <item x="3164"/>
        <item x="8318"/>
        <item x="451"/>
        <item x="4882"/>
        <item x="1538"/>
        <item x="3893"/>
        <item x="1589"/>
        <item x="4434"/>
        <item x="1683"/>
        <item x="3832"/>
        <item x="3370"/>
        <item x="1459"/>
        <item x="1429"/>
        <item x="2055"/>
        <item x="3165"/>
        <item x="3743"/>
        <item x="1443"/>
        <item x="3744"/>
        <item x="7330"/>
        <item x="7051"/>
        <item x="251"/>
        <item x="385"/>
        <item x="497"/>
        <item x="148"/>
        <item x="8319"/>
        <item x="5957"/>
        <item x="4841"/>
        <item x="5300"/>
        <item x="7857"/>
        <item x="5407"/>
        <item x="4628"/>
        <item x="7227"/>
        <item x="3102"/>
        <item x="7533"/>
        <item x="7534"/>
        <item x="7535"/>
        <item x="7536"/>
        <item x="1474"/>
        <item x="1546"/>
        <item x="4214"/>
        <item x="5885"/>
        <item x="3918"/>
        <item x="8320"/>
        <item x="6547"/>
        <item x="5411"/>
        <item x="697"/>
        <item x="950"/>
        <item x="4304"/>
        <item x="8321"/>
        <item x="3515"/>
        <item x="7302"/>
        <item x="1684"/>
        <item x="1522"/>
        <item x="3947"/>
        <item x="2090"/>
        <item x="3002"/>
        <item x="3625"/>
        <item x="8322"/>
        <item x="5091"/>
        <item x="5745"/>
        <item x="6365"/>
        <item x="1797"/>
        <item x="6836"/>
        <item x="4138"/>
        <item x="8323"/>
        <item x="6207"/>
        <item x="4477"/>
        <item x="3734"/>
        <item x="5163"/>
        <item x="2613"/>
        <item x="4433"/>
        <item x="8036"/>
        <item x="2772"/>
        <item x="6058"/>
        <item x="2276"/>
        <item x="5164"/>
        <item x="1847"/>
        <item x="2584"/>
        <item x="1384"/>
        <item x="291"/>
        <item x="7863"/>
        <item x="8324"/>
        <item x="8325"/>
        <item x="8326"/>
        <item x="8327"/>
        <item x="8328"/>
        <item x="8329"/>
        <item x="7654"/>
        <item x="5644"/>
        <item x="7929"/>
        <item x="6625"/>
        <item x="147"/>
        <item x="8193"/>
        <item x="7831"/>
        <item x="6241"/>
        <item x="400"/>
        <item x="6419"/>
        <item x="7228"/>
        <item x="3009"/>
        <item x="7549"/>
        <item x="6304"/>
        <item x="2091"/>
        <item x="1426"/>
        <item x="1644"/>
        <item x="712"/>
        <item x="4971"/>
        <item x="3045"/>
        <item x="8330"/>
        <item x="8331"/>
        <item x="3003"/>
        <item x="816"/>
        <item x="5915"/>
        <item x="628"/>
        <item x="533"/>
        <item x="390"/>
        <item x="4842"/>
        <item x="7915"/>
        <item x="2846"/>
        <item x="7359"/>
        <item x="4305"/>
        <item x="6305"/>
        <item x="8136"/>
        <item x="4587"/>
        <item x="4450"/>
        <item x="3828"/>
        <item x="7438"/>
        <item x="7674"/>
        <item x="8332"/>
        <item x="8333"/>
        <item x="6215"/>
        <item x="2224"/>
        <item x="7065"/>
        <item x="4759"/>
        <item x="5645"/>
        <item x="3331"/>
        <item x="1314"/>
        <item x="8334"/>
        <item x="4410"/>
        <item x="307"/>
        <item x="2773"/>
        <item x="1994"/>
        <item x="3883"/>
        <item x="4086"/>
        <item x="4451"/>
        <item x="186"/>
        <item x="1939"/>
        <item x="3914"/>
        <item x="3948"/>
        <item x="8185"/>
        <item x="8169"/>
        <item x="4718"/>
        <item x="6242"/>
        <item x="7657"/>
        <item x="2926"/>
        <item x="3233"/>
        <item x="8209"/>
        <item x="7049"/>
        <item x="8335"/>
        <item x="6243"/>
        <item x="5301"/>
        <item x="2774"/>
        <item x="1650"/>
        <item x="221"/>
        <item x="3097"/>
        <item x="2"/>
        <item x="3404"/>
        <item x="7035"/>
        <item x="1623"/>
        <item x="8"/>
        <item x="1158"/>
        <item x="716"/>
        <item x="6174"/>
        <item x="1685"/>
        <item x="2067"/>
        <item x="6530"/>
        <item x="6732"/>
        <item x="3590"/>
        <item x="1667"/>
        <item x="8336"/>
        <item x="3095"/>
        <item x="2150"/>
        <item x="900"/>
        <item x="1919"/>
        <item x="1863"/>
        <item x="2874"/>
        <item x="3332"/>
        <item x="663"/>
        <item x="4452"/>
        <item x="7229"/>
        <item x="8085"/>
        <item x="3996"/>
        <item x="3475"/>
        <item x="4571"/>
        <item x="6946"/>
        <item x="7567"/>
        <item x="4030"/>
        <item x="7230"/>
        <item x="8135"/>
        <item x="4306"/>
        <item x="113"/>
        <item x="13"/>
        <item x="7745"/>
        <item x="6414"/>
        <item x="999"/>
        <item x="1067"/>
        <item x="7350"/>
        <item x="7621"/>
        <item x="7545"/>
        <item x="7595"/>
        <item x="6580"/>
        <item x="6137"/>
        <item x="8337"/>
        <item x="8071"/>
        <item x="7373"/>
        <item x="7374"/>
        <item x="7375"/>
        <item x="6820"/>
        <item x="4875"/>
        <item x="4108"/>
        <item x="667"/>
        <item x="172"/>
        <item x="2562"/>
        <item x="3218"/>
        <item x="1120"/>
        <item x="4972"/>
        <item x="3396"/>
        <item x="2578"/>
        <item x="4582"/>
        <item x="6306"/>
        <item x="2603"/>
        <item x="1940"/>
        <item x="216"/>
        <item x="7546"/>
        <item x="6963"/>
        <item x="6912"/>
        <item x="3120"/>
        <item x="2320"/>
        <item x="5096"/>
        <item x="1191"/>
        <item x="2723"/>
        <item x="8204"/>
        <item x="8128"/>
        <item x="2722"/>
        <item x="452"/>
        <item x="416"/>
        <item x="6198"/>
        <item x="7672"/>
        <item x="6868"/>
        <item x="3448"/>
        <item x="3992"/>
        <item x="5940"/>
        <item x="1178"/>
        <item x="4843"/>
        <item x="5514"/>
        <item x="5910"/>
        <item x="5579"/>
        <item x="4783"/>
        <item x="160"/>
        <item x="6491"/>
        <item x="3578"/>
        <item x="2357"/>
        <item x="1192"/>
        <item x="8338"/>
        <item x="4647"/>
        <item x="5893"/>
        <item x="3626"/>
        <item x="4784"/>
        <item x="7742"/>
        <item x="593"/>
        <item x="7876"/>
        <item x="8339"/>
        <item x="3281"/>
        <item x="1101"/>
        <item x="3103"/>
        <item x="6083"/>
        <item x="6480"/>
        <item x="7772"/>
        <item x="4340"/>
        <item x="748"/>
        <item x="301"/>
        <item x="8340"/>
        <item x="5982"/>
        <item x="8161"/>
        <item x="8221"/>
        <item x="2875"/>
        <item x="8341"/>
        <item x="7802"/>
        <item x="369"/>
        <item x="996"/>
        <item x="3627"/>
        <item x="4139"/>
        <item x="882"/>
        <item x="4511"/>
        <item x="3038"/>
        <item x="6635"/>
        <item x="3282"/>
        <item x="6942"/>
        <item x="2092"/>
        <item x="599"/>
        <item x="2358"/>
        <item x="6915"/>
        <item x="1105"/>
        <item x="1880"/>
        <item x="8014"/>
        <item x="4523"/>
        <item x="2824"/>
        <item x="7843"/>
        <item x="3698"/>
        <item x="4719"/>
        <item x="8342"/>
        <item x="5028"/>
        <item x="6252"/>
        <item x="6729"/>
        <item x="6957"/>
        <item x="6919"/>
        <item x="6606"/>
        <item x="8048"/>
        <item x="4453"/>
        <item x="8111"/>
        <item x="7946"/>
        <item x="627"/>
        <item x="1365"/>
        <item x="1287"/>
        <item x="946"/>
        <item x="2910"/>
        <item x="832"/>
        <item x="4013"/>
        <item x="7957"/>
        <item x="8050"/>
        <item x="6739"/>
        <item x="8343"/>
        <item x="4242"/>
        <item x="2060"/>
        <item x="7328"/>
        <item x="8344"/>
        <item x="933"/>
        <item x="7414"/>
        <item x="6964"/>
        <item x="1140"/>
        <item x="4307"/>
        <item x="3105"/>
        <item x="1941"/>
        <item x="2462"/>
        <item x="4813"/>
        <item x="8186"/>
        <item x="7011"/>
        <item x="978"/>
        <item x="2927"/>
        <item x="4613"/>
        <item x="1483"/>
        <item x="6199"/>
        <item x="1423"/>
        <item x="6366"/>
        <item x="6777"/>
        <item x="6541"/>
        <item x="2511"/>
        <item x="5220"/>
        <item x="1251"/>
        <item x="195"/>
        <item x="3251"/>
        <item x="4082"/>
        <item x="6975"/>
        <item x="2225"/>
        <item x="6138"/>
        <item x="5859"/>
        <item x="2359"/>
        <item x="7716"/>
        <item x="2027"/>
        <item x="1686"/>
        <item x="3267"/>
        <item x="2435"/>
        <item x="4370"/>
        <item x="756"/>
        <item x="325"/>
        <item x="3336"/>
        <item x="5808"/>
        <item x="3320"/>
        <item x="3775"/>
        <item x="8345"/>
        <item x="8346"/>
        <item x="4039"/>
        <item x="5946"/>
        <item x="1182"/>
        <item x="5628"/>
        <item x="1037"/>
        <item x="8051"/>
        <item x="2197"/>
        <item x="5332"/>
        <item x="3338"/>
        <item x="7596"/>
        <item x="3447"/>
        <item x="3492"/>
        <item x="2775"/>
        <item x="6864"/>
        <item x="536"/>
        <item x="386"/>
        <item x="3166"/>
        <item x="6605"/>
        <item x="1237"/>
        <item x="7685"/>
        <item x="5717"/>
        <item x="539"/>
        <item x="7521"/>
        <item x="2701"/>
        <item x="736"/>
        <item x="5759"/>
        <item x="2976"/>
        <item x="637"/>
        <item x="7573"/>
        <item x="855"/>
        <item x="282"/>
        <item x="714"/>
        <item x="6307"/>
        <item x="7500"/>
        <item x="7462"/>
        <item x="2487"/>
        <item x="1687"/>
        <item x="934"/>
        <item x="4012"/>
        <item x="1909"/>
        <item x="1023"/>
        <item x="5607"/>
        <item x="6682"/>
        <item x="3167"/>
        <item x="2928"/>
        <item x="1668"/>
        <item x="5634"/>
        <item x="1590"/>
        <item x="7941"/>
        <item x="4140"/>
        <item x="2512"/>
        <item x="8347"/>
        <item x="5119"/>
        <item x="8348"/>
        <item x="5341"/>
        <item x="5951"/>
        <item x="4545"/>
        <item x="5275"/>
        <item x="6153"/>
        <item x="5274"/>
        <item x="7959"/>
        <item x="3450"/>
        <item x="5153"/>
        <item x="5481"/>
        <item x="7155"/>
        <item x="7404"/>
        <item x="6648"/>
        <item x="8052"/>
        <item x="4497"/>
        <item x="2360"/>
        <item x="4524"/>
        <item x="2776"/>
        <item x="1841"/>
        <item x="5524"/>
        <item x="1882"/>
        <item x="719"/>
        <item x="51"/>
        <item x="52"/>
        <item x="6019"/>
        <item x="6091"/>
        <item x="6066"/>
        <item x="6070"/>
        <item x="6028"/>
        <item x="5798"/>
        <item x="4188"/>
        <item x="4821"/>
        <item x="5923"/>
        <item x="8349"/>
        <item x="4648"/>
        <item x="7088"/>
        <item x="8350"/>
        <item x="7868"/>
        <item x="8030"/>
        <item x="7832"/>
        <item x="6426"/>
        <item x="7105"/>
        <item x="7615"/>
        <item x="1942"/>
        <item x="4104"/>
        <item x="5539"/>
        <item x="4006"/>
        <item x="4380"/>
        <item x="6611"/>
        <item x="7938"/>
        <item x="1591"/>
        <item x="4454"/>
        <item x="8351"/>
        <item x="6177"/>
        <item x="4046"/>
        <item x="2611"/>
        <item x="6018"/>
        <item x="2015"/>
        <item x="6779"/>
        <item x="3924"/>
        <item x="5010"/>
        <item x="4931"/>
        <item x="2706"/>
        <item x="7902"/>
        <item x="6109"/>
        <item x="7504"/>
        <item x="2361"/>
        <item x="1628"/>
        <item x="6298"/>
        <item x="7709"/>
        <item x="4092"/>
        <item x="4824"/>
        <item x="7420"/>
        <item x="4945"/>
        <item x="366"/>
        <item x="1869"/>
        <item x="3113"/>
        <item x="7259"/>
        <item x="1943"/>
        <item x="4054"/>
        <item x="1744"/>
        <item x="1798"/>
        <item x="6041"/>
        <item x="5840"/>
        <item x="1252"/>
        <item x="2777"/>
        <item x="2995"/>
        <item x="612"/>
        <item x="5302"/>
        <item x="3168"/>
        <item x="6505"/>
        <item x="2650"/>
        <item x="1688"/>
        <item x="2513"/>
        <item x="7225"/>
        <item x="4637"/>
        <item x="4508"/>
        <item x="2362"/>
        <item x="2363"/>
        <item x="2226"/>
        <item x="3684"/>
        <item x="3849"/>
        <item x="2883"/>
        <item x="8352"/>
        <item x="4562"/>
        <item x="7469"/>
        <item x="5544"/>
        <item x="6982"/>
        <item x="5750"/>
        <item x="6524"/>
        <item x="3788"/>
        <item x="3797"/>
        <item x="4257"/>
        <item x="2514"/>
        <item x="3745"/>
        <item x="5241"/>
        <item x="2515"/>
        <item x="6920"/>
        <item x="6420"/>
        <item x="700"/>
        <item x="1193"/>
        <item x="1484"/>
        <item x="1435"/>
        <item x="7191"/>
        <item x="7789"/>
        <item x="3591"/>
        <item x="2473"/>
        <item x="3628"/>
        <item x="2929"/>
        <item x="1315"/>
        <item x="3059"/>
        <item x="2879"/>
        <item x="690"/>
        <item x="6816"/>
        <item x="101"/>
        <item x="7925"/>
        <item x="7140"/>
        <item x="232"/>
        <item x="228"/>
        <item x="231"/>
        <item x="8353"/>
        <item x="192"/>
        <item x="2227"/>
        <item x="6626"/>
        <item x="4171"/>
        <item x="6786"/>
        <item x="7699"/>
        <item x="240"/>
        <item x="7173"/>
        <item x="7463"/>
        <item x="7130"/>
        <item x="7750"/>
        <item x="7040"/>
        <item x="4746"/>
        <item x="1799"/>
        <item x="7027"/>
        <item x="2176"/>
        <item x="5991"/>
        <item x="4890"/>
        <item x="3169"/>
        <item x="6343"/>
        <item x="7852"/>
        <item x="7323"/>
        <item x="8354"/>
        <item x="2869"/>
        <item x="3248"/>
        <item x="3472"/>
        <item x="2478"/>
        <item x="2184"/>
        <item x="2898"/>
        <item x="2575"/>
        <item x="8355"/>
        <item x="2364"/>
        <item x="6000"/>
        <item x="1385"/>
        <item x="4281"/>
        <item x="6043"/>
        <item x="6020"/>
        <item x="6481"/>
        <item x="5735"/>
        <item x="1651"/>
        <item x="6986"/>
        <item x="4808"/>
        <item x="7891"/>
        <item x="1108"/>
        <item x="2093"/>
        <item x="8356"/>
        <item x="4033"/>
        <item x="8357"/>
        <item x="8358"/>
        <item x="3949"/>
        <item x="7246"/>
        <item x="7526"/>
        <item x="2228"/>
        <item x="8359"/>
        <item x="5718"/>
        <item x="5285"/>
        <item x="1173"/>
        <item x="308"/>
        <item x="3046"/>
        <item x="722"/>
        <item x="1864"/>
        <item x="6431"/>
        <item x="6205"/>
        <item x="7764"/>
        <item x="2183"/>
        <item x="3580"/>
        <item x="8194"/>
        <item x="7909"/>
        <item x="1065"/>
        <item x="606"/>
        <item x="5512"/>
        <item x="2858"/>
        <item x="5911"/>
        <item x="3247"/>
        <item x="4182"/>
        <item x="3464"/>
        <item x="5165"/>
        <item x="8159"/>
        <item x="3799"/>
        <item x="4973"/>
        <item x="5550"/>
        <item x="5889"/>
        <item x="5733"/>
        <item x="4959"/>
        <item x="3927"/>
        <item x="4190"/>
        <item x="3850"/>
        <item x="8360"/>
        <item x="1777"/>
        <item x="5102"/>
        <item x="8361"/>
        <item x="8362"/>
        <item x="7839"/>
        <item x="8363"/>
        <item x="4915"/>
        <item x="6579"/>
        <item x="8364"/>
        <item x="1373"/>
        <item x="1177"/>
        <item x="7492"/>
        <item x="7054"/>
        <item x="303"/>
        <item x="3950"/>
        <item x="6555"/>
        <item x="262"/>
        <item x="7368"/>
        <item x="3209"/>
        <item x="821"/>
        <item x="5058"/>
        <item x="7063"/>
        <item x="7028"/>
        <item x="848"/>
        <item x="2599"/>
        <item x="822"/>
        <item x="8365"/>
        <item x="1038"/>
        <item x="5773"/>
        <item x="1115"/>
        <item x="6108"/>
        <item x="1290"/>
        <item x="105"/>
        <item x="100"/>
        <item x="3018"/>
        <item x="4892"/>
        <item x="6381"/>
        <item x="6386"/>
        <item x="6400"/>
        <item x="6396"/>
        <item x="6390"/>
        <item x="1529"/>
        <item x="1944"/>
        <item x="4215"/>
        <item x="6295"/>
        <item x="2442"/>
        <item x="7697"/>
        <item x="2365"/>
        <item x="2229"/>
        <item x="273"/>
        <item x="1868"/>
        <item x="3530"/>
        <item x="1194"/>
        <item x="5311"/>
        <item x="1866"/>
        <item x="3211"/>
        <item x="6787"/>
        <item x="6857"/>
        <item x="870"/>
        <item x="2516"/>
        <item x="8366"/>
        <item x="7773"/>
        <item x="1592"/>
        <item x="4141"/>
        <item x="8367"/>
        <item x="5894"/>
        <item x="8368"/>
        <item x="175"/>
        <item x="4216"/>
        <item x="8369"/>
        <item x="2094"/>
        <item x="7360"/>
        <item x="6006"/>
        <item x="635"/>
        <item x="2366"/>
        <item x="5142"/>
        <item x="8037"/>
        <item x="1386"/>
        <item x="440"/>
        <item x="3629"/>
        <item x="3833"/>
        <item x="7940"/>
        <item x="3531"/>
        <item x="8000"/>
        <item x="4055"/>
        <item x="6636"/>
        <item x="6845"/>
        <item x="300"/>
        <item x="1121"/>
        <item x="3131"/>
        <item x="704"/>
        <item x="1749"/>
        <item x="1689"/>
        <item x="4950"/>
        <item x="6990"/>
        <item x="2566"/>
        <item x="3283"/>
        <item x="1920"/>
        <item x="7728"/>
        <item x="2095"/>
        <item x="6722"/>
        <item x="7611"/>
        <item x="4308"/>
        <item x="651"/>
        <item x="8370"/>
        <item x="5145"/>
        <item x="2778"/>
        <item x="707"/>
        <item x="2738"/>
        <item x="3615"/>
        <item x="3500"/>
        <item x="2779"/>
        <item x="6886"/>
        <item x="3060"/>
        <item x="5525"/>
        <item x="5150"/>
        <item x="8371"/>
        <item x="5281"/>
        <item x="7926"/>
        <item x="6216"/>
        <item x="2062"/>
        <item x="6789"/>
        <item x="7880"/>
        <item x="3532"/>
        <item x="5543"/>
        <item x="4142"/>
        <item x="7655"/>
        <item x="8372"/>
        <item x="8373"/>
        <item x="5526"/>
        <item x="3574"/>
        <item x="7470"/>
        <item x="425"/>
        <item x="1039"/>
        <item x="3405"/>
        <item x="990"/>
        <item x="2758"/>
        <item x="3606"/>
        <item x="6281"/>
        <item x="1141"/>
        <item x="2625"/>
        <item x="1157"/>
        <item x="7032"/>
        <item x="8374"/>
        <item x="7450"/>
        <item x="4276"/>
        <item x="91"/>
        <item x="4110"/>
        <item x="3558"/>
        <item x="3170"/>
        <item x="3951"/>
        <item x="3630"/>
        <item x="8375"/>
        <item x="6958"/>
        <item x="2230"/>
        <item x="1900"/>
        <item x="4262"/>
        <item x="477"/>
        <item x="6700"/>
        <item x="1800"/>
        <item x="346"/>
        <item x="8376"/>
        <item x="3909"/>
        <item x="8377"/>
        <item x="508"/>
        <item x="5881"/>
        <item x="1085"/>
        <item x="8175"/>
        <item x="5166"/>
        <item x="7900"/>
        <item x="3020"/>
        <item x="6139"/>
        <item x="1172"/>
        <item x="6790"/>
        <item x="3171"/>
        <item x="2187"/>
        <item x="6826"/>
        <item x="6206"/>
        <item x="121"/>
        <item x="3328"/>
        <item x="4189"/>
        <item x="2096"/>
        <item x="144"/>
        <item x="3533"/>
        <item x="8101"/>
        <item x="1095"/>
        <item x="4558"/>
        <item x="5813"/>
        <item x="2517"/>
        <item x="8038"/>
        <item x="7056"/>
        <item x="885"/>
        <item x="5958"/>
        <item x="6226"/>
        <item x="7376"/>
        <item x="493"/>
        <item x="1872"/>
        <item x="8378"/>
        <item x="4488"/>
        <item x="7979"/>
        <item x="7748"/>
        <item x="783"/>
        <item x="7696"/>
        <item x="7484"/>
        <item x="6492"/>
        <item x="158"/>
        <item x="8379"/>
        <item x="2626"/>
        <item x="3230"/>
        <item x="4339"/>
        <item x="4490"/>
        <item x="6470"/>
        <item x="2891"/>
        <item x="7057"/>
        <item x="4844"/>
        <item x="6906"/>
        <item x="8380"/>
        <item x="3986"/>
        <item x="4338"/>
        <item x="4552"/>
        <item x="2158"/>
        <item x="7601"/>
        <item x="6411"/>
        <item x="749"/>
        <item x="4259"/>
        <item x="6271"/>
        <item x="6846"/>
        <item x="421"/>
        <item x="2068"/>
        <item x="464"/>
        <item x="3674"/>
        <item x="1461"/>
        <item x="2037"/>
        <item x="558"/>
        <item x="5500"/>
        <item x="3557"/>
        <item x="3988"/>
        <item x="4753"/>
        <item x="6084"/>
        <item x="4818"/>
        <item x="3406"/>
        <item x="6113"/>
        <item x="7141"/>
        <item x="122"/>
        <item x="7765"/>
        <item x="2231"/>
        <item x="8381"/>
        <item x="2518"/>
        <item x="4845"/>
        <item x="2413"/>
        <item x="3061"/>
        <item x="1945"/>
        <item x="2367"/>
        <item x="8025"/>
        <item x="5195"/>
        <item x="7161"/>
        <item x="5095"/>
        <item x="3895"/>
        <item x="3780"/>
        <item x="4588"/>
        <item x="8018"/>
        <item x="171"/>
        <item x="1223"/>
        <item x="4765"/>
        <item x="2267"/>
        <item x="3172"/>
        <item x="6586"/>
        <item x="6770"/>
        <item x="458"/>
        <item x="459"/>
        <item x="2034"/>
        <item x="7807"/>
        <item x="2780"/>
        <item x="3534"/>
        <item x="1887"/>
        <item x="5097"/>
        <item x="3607"/>
        <item x="7854"/>
        <item x="5639"/>
        <item x="1946"/>
        <item x="4418"/>
        <item x="274"/>
        <item x="514"/>
        <item x="987"/>
        <item x="8382"/>
        <item x="5157"/>
        <item x="482"/>
        <item x="8108"/>
        <item x="6581"/>
        <item x="3746"/>
        <item x="4664"/>
        <item x="1240"/>
        <item x="8383"/>
        <item x="6002"/>
        <item x="8086"/>
        <item x="4916"/>
        <item x="6708"/>
        <item x="854"/>
        <item x="3535"/>
        <item x="7547"/>
        <item x="7918"/>
        <item x="1854"/>
        <item x="1253"/>
        <item x="6950"/>
        <item x="2418"/>
        <item x="8384"/>
        <item x="7700"/>
        <item x="1690"/>
        <item x="1485"/>
        <item x="7746"/>
        <item x="7119"/>
        <item x="634"/>
        <item x="6791"/>
        <item x="8385"/>
        <item x="4172"/>
        <item x="8386"/>
        <item x="1947"/>
        <item x="5551"/>
        <item x="2232"/>
        <item x="5803"/>
        <item x="3821"/>
        <item x="2651"/>
        <item x="2368"/>
        <item x="2310"/>
        <item x="1316"/>
        <item x="4440"/>
        <item x="8387"/>
        <item x="2336"/>
        <item x="1142"/>
        <item x="3062"/>
        <item x="5113"/>
        <item x="8388"/>
        <item x="5463"/>
        <item x="8187"/>
        <item x="7475"/>
        <item x="871"/>
        <item x="1593"/>
        <item x="6740"/>
        <item x="8389"/>
        <item x="3824"/>
        <item x="4205"/>
        <item x="2781"/>
        <item x="6531"/>
        <item x="494"/>
        <item x="1691"/>
        <item x="8390"/>
        <item x="5197"/>
        <item x="4673"/>
        <item x="4846"/>
        <item x="4525"/>
        <item x="3242"/>
        <item x="4175"/>
        <item x="1028"/>
        <item x="1486"/>
        <item x="501"/>
        <item x="347"/>
        <item x="633"/>
        <item x="1548"/>
        <item x="746"/>
        <item x="6959"/>
        <item x="136"/>
        <item x="8391"/>
        <item x="1377"/>
        <item x="2097"/>
        <item x="3806"/>
        <item x="2299"/>
        <item x="611"/>
        <item x="4649"/>
        <item x="2036"/>
        <item x="7454"/>
        <item x="419"/>
        <item x="290"/>
        <item x="5685"/>
        <item x="917"/>
        <item x="4455"/>
        <item x="5582"/>
        <item x="5131"/>
        <item x="4479"/>
        <item x="3119"/>
        <item x="3631"/>
        <item x="4720"/>
        <item x="803"/>
        <item x="1442"/>
        <item x="8021"/>
        <item x="6407"/>
        <item x="3747"/>
        <item x="7084"/>
        <item x="6253"/>
        <item x="8392"/>
        <item x="2930"/>
        <item x="2233"/>
        <item x="8393"/>
        <item x="7666"/>
        <item x="2581"/>
        <item x="5980"/>
        <item x="3699"/>
        <item x="8151"/>
        <item x="2369"/>
        <item x="153"/>
        <item x="2370"/>
        <item x="408"/>
        <item x="3173"/>
        <item x="3907"/>
        <item x="7721"/>
        <item x="8394"/>
        <item x="258"/>
        <item x="309"/>
        <item x="2931"/>
        <item x="1357"/>
        <item x="3672"/>
        <item x="4412"/>
        <item x="7722"/>
        <item x="5573"/>
        <item x="6812"/>
        <item x="878"/>
        <item x="4265"/>
        <item x="1692"/>
        <item x="2014"/>
        <item x="7235"/>
        <item x="5547"/>
        <item x="7942"/>
        <item x="1179"/>
        <item x="2007"/>
        <item x="1544"/>
        <item x="3952"/>
        <item x="4181"/>
        <item x="2932"/>
        <item x="1693"/>
        <item x="6671"/>
        <item x="3031"/>
        <item x="5089"/>
        <item x="3703"/>
        <item x="5318"/>
        <item x="6233"/>
        <item x="2048"/>
        <item x="5482"/>
        <item x="1670"/>
        <item x="8395"/>
        <item x="423"/>
        <item x="404"/>
        <item x="5238"/>
        <item x="3388"/>
        <item x="4143"/>
        <item x="8396"/>
        <item x="4381"/>
        <item x="5574"/>
        <item x="6877"/>
        <item x="2730"/>
        <item x="3021"/>
        <item x="3022"/>
        <item x="3023"/>
        <item x="3510"/>
        <item x="8397"/>
        <item x="6367"/>
        <item x="1444"/>
        <item x="5835"/>
        <item x="6130"/>
        <item x="8398"/>
        <item x="6033"/>
        <item x="2707"/>
        <item x="4202"/>
        <item x="734"/>
        <item x="979"/>
        <item x="1020"/>
        <item x="980"/>
        <item x="531"/>
        <item x="8399"/>
        <item x="6482"/>
        <item x="2782"/>
        <item x="2652"/>
        <item x="4935"/>
        <item x="5233"/>
        <item x="2878"/>
        <item x="3888"/>
        <item x="4056"/>
        <item x="4847"/>
        <item x="5412"/>
        <item x="5918"/>
        <item x="1948"/>
        <item x="2433"/>
        <item x="6337"/>
        <item x="4041"/>
        <item x="2612"/>
        <item x="2741"/>
        <item x="8400"/>
        <item x="8401"/>
        <item x="7125"/>
        <item x="8402"/>
        <item x="299"/>
        <item x="1594"/>
        <item x="3610"/>
        <item x="8403"/>
        <item x="6897"/>
        <item x="4217"/>
        <item x="3008"/>
        <item x="3390"/>
        <item x="5681"/>
        <item x="6832"/>
        <item x="3632"/>
        <item x="8404"/>
        <item x="4309"/>
        <item x="2988"/>
        <item x="2576"/>
        <item x="3728"/>
        <item x="1387"/>
        <item x="1694"/>
        <item x="3350"/>
        <item x="5365"/>
        <item x="6008"/>
        <item x="3284"/>
        <item x="7042"/>
        <item x="4811"/>
        <item x="992"/>
        <item x="426"/>
        <item x="254"/>
        <item x="4310"/>
        <item x="5796"/>
        <item x="427"/>
        <item x="8405"/>
        <item x="392"/>
        <item x="34"/>
        <item x="2583"/>
        <item x="7821"/>
        <item x="5984"/>
        <item x="5738"/>
        <item x="6910"/>
        <item x="4650"/>
        <item x="6483"/>
        <item x="8156"/>
        <item x="3347"/>
        <item x="2721"/>
        <item x="685"/>
        <item x="418"/>
        <item x="1949"/>
        <item x="6560"/>
        <item x="151"/>
        <item x="5224"/>
        <item x="7184"/>
        <item x="3920"/>
        <item x="6308"/>
        <item x="2169"/>
        <item x="3633"/>
        <item x="8102"/>
        <item x="6827"/>
        <item x="771"/>
        <item x="7493"/>
        <item x="7361"/>
        <item x="7477"/>
        <item x="1162"/>
        <item x="7231"/>
        <item x="5008"/>
        <item x="948"/>
        <item x="2016"/>
        <item x="6368"/>
        <item x="6511"/>
        <item x="7371"/>
        <item x="6866"/>
        <item x="8190"/>
        <item x="7977"/>
        <item x="7415"/>
        <item x="6257"/>
        <item x="959"/>
        <item x="8406"/>
        <item x="1460"/>
        <item x="6602"/>
        <item x="3589"/>
        <item x="6219"/>
        <item x="487"/>
        <item x="189"/>
        <item x="7478"/>
        <item x="467"/>
        <item x="4382"/>
        <item x="4937"/>
        <item x="7446"/>
        <item x="3634"/>
        <item x="5377"/>
        <item x="7970"/>
        <item x="4526"/>
        <item x="3953"/>
        <item x="3851"/>
        <item x="7937"/>
        <item x="3384"/>
        <item x="6352"/>
        <item x="2050"/>
        <item x="6863"/>
        <item x="1660"/>
        <item x="5646"/>
        <item x="5794"/>
        <item x="45"/>
        <item x="5413"/>
        <item x="1801"/>
        <item x="8407"/>
        <item x="4311"/>
        <item x="4425"/>
        <item x="5563"/>
        <item x="5848"/>
        <item x="8408"/>
        <item x="3285"/>
        <item x="6227"/>
        <item x="8409"/>
        <item x="3368"/>
        <item x="2712"/>
        <item x="4620"/>
        <item x="6572"/>
        <item x="2713"/>
        <item x="1950"/>
        <item x="3635"/>
        <item x="901"/>
        <item x="3174"/>
        <item x="3093"/>
        <item x="6309"/>
        <item x="6792"/>
        <item x="2371"/>
        <item x="2425"/>
        <item x="1951"/>
        <item x="1893"/>
        <item x="3367"/>
        <item x="7029"/>
        <item x="8137"/>
        <item x="5804"/>
        <item x="7888"/>
        <item x="2653"/>
        <item x="2234"/>
        <item x="3514"/>
        <item x="8224"/>
        <item x="1952"/>
        <item x="5782"/>
        <item x="6690"/>
        <item x="5647"/>
        <item x="8410"/>
        <item x="7366"/>
        <item x="3063"/>
        <item x="4218"/>
        <item x="5872"/>
        <item x="6228"/>
        <item x="6723"/>
        <item x="4785"/>
        <item x="7447"/>
        <item x="6766"/>
        <item x="8411"/>
        <item x="8412"/>
        <item x="2372"/>
        <item x="2735"/>
        <item x="5516"/>
        <item x="758"/>
        <item x="1061"/>
        <item x="406"/>
        <item x="3029"/>
        <item x="4312"/>
        <item x="8413"/>
        <item x="7751"/>
        <item x="6704"/>
        <item x="8414"/>
        <item x="5432"/>
        <item x="7289"/>
        <item x="7603"/>
        <item x="7290"/>
        <item x="7405"/>
        <item x="4546"/>
        <item x="2654"/>
        <item x="3536"/>
        <item x="4612"/>
        <item x="7089"/>
        <item x="6830"/>
        <item x="636"/>
        <item x="603"/>
        <item x="6333"/>
        <item x="4584"/>
        <item x="2763"/>
        <item x="2933"/>
        <item x="3892"/>
        <item x="6668"/>
        <item x="2013"/>
        <item x="1195"/>
        <item x="995"/>
        <item x="3554"/>
        <item x="656"/>
        <item x="1282"/>
        <item x="2587"/>
        <item x="4953"/>
        <item x="5858"/>
        <item x="5240"/>
        <item x="1953"/>
        <item x="5768"/>
        <item x="4496"/>
        <item x="4609"/>
        <item x="2697"/>
        <item x="8415"/>
        <item x="3875"/>
        <item x="8026"/>
        <item x="5934"/>
        <item x="6409"/>
        <item x="407"/>
        <item x="5019"/>
        <item x="8072"/>
        <item x="6847"/>
        <item x="2098"/>
        <item x="3286"/>
        <item x="3407"/>
        <item x="6788"/>
        <item x="8220"/>
        <item x="8416"/>
        <item x="5635"/>
        <item x="5671"/>
        <item x="5198"/>
        <item x="6584"/>
        <item x="2278"/>
        <item x="2655"/>
        <item x="5920"/>
        <item x="7303"/>
        <item x="3905"/>
        <item x="4721"/>
        <item x="4704"/>
        <item x="2902"/>
        <item x="2318"/>
        <item x="6771"/>
        <item x="5361"/>
        <item x="4368"/>
        <item x="4786"/>
        <item x="617"/>
        <item x="6444"/>
        <item x="7956"/>
        <item x="5961"/>
        <item x="4313"/>
        <item x="4115"/>
        <item x="3559"/>
        <item x="1040"/>
        <item x="2635"/>
        <item x="7178"/>
        <item x="1126"/>
        <item x="7017"/>
        <item x="3175"/>
        <item x="1487"/>
        <item x="819"/>
        <item x="740"/>
        <item x="8417"/>
        <item x="688"/>
        <item x="1469"/>
        <item x="5672"/>
        <item x="4280"/>
        <item x="6369"/>
        <item x="8418"/>
        <item x="8138"/>
        <item x="989"/>
        <item x="5287"/>
        <item x="6421"/>
        <item x="5367"/>
        <item x="2099"/>
        <item x="7412"/>
        <item x="6078"/>
        <item x="4499"/>
        <item x="1041"/>
        <item x="8419"/>
        <item x="7078"/>
        <item x="8420"/>
        <item x="3782"/>
        <item x="2340"/>
        <item x="2996"/>
        <item x="2497"/>
        <item x="1042"/>
        <item x="2783"/>
        <item x="7667"/>
        <item x="661"/>
        <item x="3132"/>
        <item x="527"/>
        <item x="372"/>
        <item x="3408"/>
        <item x="1695"/>
        <item x="2656"/>
        <item x="8421"/>
        <item x="1595"/>
        <item x="8422"/>
        <item x="1254"/>
        <item x="1954"/>
        <item x="8423"/>
        <item x="3270"/>
        <item x="7185"/>
        <item x="829"/>
        <item x="5571"/>
        <item x="5599"/>
        <item x="5895"/>
        <item x="7679"/>
        <item x="7055"/>
        <item x="4195"/>
        <item x="7464"/>
        <item x="1214"/>
        <item x="7991"/>
        <item x="8424"/>
        <item x="2006"/>
        <item x="4201"/>
        <item x="6445"/>
        <item x="7714"/>
        <item x="6517"/>
        <item x="1802"/>
        <item x="3176"/>
        <item x="1440"/>
        <item x="8039"/>
        <item x="4812"/>
        <item x="1488"/>
        <item x="8425"/>
        <item x="1388"/>
        <item x="5354"/>
        <item x="2981"/>
        <item x="2373"/>
        <item x="4364"/>
        <item x="412"/>
        <item x="2637"/>
        <item x="1803"/>
        <item x="2918"/>
        <item x="1955"/>
        <item x="3748"/>
        <item x="4907"/>
        <item x="6627"/>
        <item x="6468"/>
        <item x="6127"/>
        <item x="2201"/>
        <item x="4057"/>
        <item x="6709"/>
        <item x="6701"/>
        <item x="5167"/>
        <item x="6590"/>
        <item x="1596"/>
        <item x="6506"/>
        <item x="2025"/>
        <item x="8139"/>
        <item x="3669"/>
        <item x="8426"/>
        <item x="2519"/>
        <item x="6848"/>
        <item x="7522"/>
        <item x="6287"/>
        <item x="4831"/>
        <item x="8427"/>
        <item x="1489"/>
        <item x="1752"/>
        <item x="8428"/>
        <item x="3537"/>
        <item x="5074"/>
        <item x="5223"/>
        <item x="6608"/>
        <item x="4748"/>
        <item x="6566"/>
        <item x="7953"/>
        <item x="604"/>
        <item x="6150"/>
        <item x="8217"/>
        <item x="4833"/>
        <item x="6612"/>
        <item x="5253"/>
        <item x="6855"/>
        <item x="1597"/>
        <item x="6285"/>
        <item x="5947"/>
        <item x="2934"/>
        <item x="3092"/>
        <item x="3326"/>
        <item x="7752"/>
        <item x="2719"/>
        <item x="1805"/>
        <item x="7399"/>
        <item x="6181"/>
        <item x="2911"/>
        <item x="2577"/>
        <item x="179"/>
        <item x="5770"/>
        <item x="8429"/>
        <item x="2138"/>
        <item x="1804"/>
        <item x="1112"/>
        <item x="7123"/>
        <item x="7061"/>
        <item x="8201"/>
        <item x="1696"/>
        <item x="1539"/>
        <item x="8430"/>
        <item x="7640"/>
        <item x="2784"/>
        <item x="3749"/>
        <item x="5357"/>
        <item x="5143"/>
        <item x="4820"/>
        <item x="4348"/>
        <item x="5188"/>
        <item x="4957"/>
        <item x="2046"/>
        <item x="6433"/>
        <item x="8027"/>
        <item x="6865"/>
        <item x="6880"/>
        <item x="5631"/>
        <item x="3701"/>
        <item x="8093"/>
        <item x="1086"/>
        <item x="6484"/>
        <item x="5291"/>
        <item x="8431"/>
        <item x="8432"/>
        <item x="5732"/>
        <item x="6665"/>
        <item x="4751"/>
        <item x="5711"/>
        <item x="8433"/>
        <item x="7175"/>
        <item x="4094"/>
        <item x="2657"/>
        <item x="2289"/>
        <item x="2935"/>
        <item x="8434"/>
        <item x="7512"/>
        <item x="6987"/>
        <item x="4848"/>
        <item x="6621"/>
        <item x="8435"/>
        <item x="6238"/>
        <item x="4849"/>
        <item x="5878"/>
        <item x="7923"/>
        <item x="212"/>
        <item x="353"/>
        <item x="7630"/>
        <item x="6046"/>
        <item x="7018"/>
        <item x="8109"/>
        <item x="8436"/>
        <item x="4850"/>
        <item x="5243"/>
        <item x="5342"/>
        <item x="3694"/>
        <item x="3793"/>
        <item x="6712"/>
        <item x="1452"/>
        <item x="2422"/>
        <item x="2463"/>
        <item x="7267"/>
        <item x="3954"/>
        <item x="2174"/>
        <item x="7021"/>
        <item x="4123"/>
        <item x="1763"/>
        <item x="2628"/>
        <item x="3636"/>
        <item x="2235"/>
        <item x="3538"/>
        <item x="5254"/>
        <item x="2429"/>
        <item x="2837"/>
        <item x="6649"/>
        <item x="6944"/>
        <item x="1554"/>
        <item x="7844"/>
        <item x="5669"/>
        <item x="3222"/>
        <item x="835"/>
        <item x="6941"/>
        <item x="6195"/>
        <item x="1286"/>
        <item x="4671"/>
        <item x="4383"/>
        <item x="3287"/>
        <item x="4888"/>
        <item x="2454"/>
        <item x="7551"/>
        <item x="1490"/>
        <item x="6927"/>
        <item x="6861"/>
        <item x="2604"/>
        <item x="2658"/>
        <item x="1058"/>
        <item x="1043"/>
        <item x="1143"/>
        <item x="8437"/>
        <item x="4974"/>
        <item x="7668"/>
        <item x="490"/>
        <item x="8438"/>
        <item x="1389"/>
        <item x="3710"/>
        <item x="1858"/>
        <item x="6382"/>
        <item x="1420"/>
        <item x="2785"/>
        <item x="2100"/>
        <item x="1625"/>
        <item x="5552"/>
        <item x="2374"/>
        <item x="7782"/>
        <item x="4955"/>
        <item x="1243"/>
        <item x="8103"/>
        <item x="1196"/>
        <item x="1697"/>
        <item x="3481"/>
        <item x="8439"/>
        <item x="6182"/>
        <item x="3353"/>
        <item x="2786"/>
        <item x="7859"/>
        <item x="2936"/>
        <item x="3808"/>
        <item x="3409"/>
        <item x="6493"/>
        <item x="1431"/>
        <item x="1698"/>
        <item x="3668"/>
        <item x="2414"/>
        <item x="2415"/>
        <item x="1317"/>
        <item x="1762"/>
        <item x="3321"/>
        <item x="4509"/>
        <item x="4314"/>
        <item x="3852"/>
        <item x="6187"/>
        <item x="4722"/>
        <item x="2520"/>
        <item x="3221"/>
        <item x="6292"/>
        <item x="4315"/>
        <item x="7066"/>
        <item x="6956"/>
        <item x="3722"/>
        <item x="8440"/>
        <item x="4723"/>
        <item x="6656"/>
        <item x="6266"/>
        <item x="256"/>
        <item x="3473"/>
        <item x="297"/>
        <item x="5774"/>
        <item x="6188"/>
        <item x="3637"/>
        <item x="3688"/>
        <item x="7568"/>
        <item x="5276"/>
        <item x="1255"/>
        <item x="6104"/>
        <item x="6071"/>
        <item x="2588"/>
        <item x="6412"/>
        <item x="5863"/>
        <item x="5431"/>
        <item x="8441"/>
        <item x="1044"/>
        <item x="3352"/>
        <item x="2937"/>
        <item x="1758"/>
        <item x="6254"/>
        <item x="5705"/>
        <item x="8442"/>
        <item x="2101"/>
        <item x="8443"/>
        <item x="1390"/>
        <item x="1391"/>
        <item x="5873"/>
        <item x="1184"/>
        <item x="4787"/>
        <item x="7126"/>
        <item x="7701"/>
        <item x="8444"/>
        <item x="7513"/>
        <item x="7400"/>
        <item x="1318"/>
        <item x="3955"/>
        <item x="6310"/>
        <item x="6852"/>
        <item x="3989"/>
        <item x="4058"/>
        <item x="1879"/>
        <item x="3064"/>
        <item x="1168"/>
        <item x="1567"/>
        <item x="354"/>
        <item x="8445"/>
        <item x="3517"/>
        <item x="4573"/>
        <item x="3134"/>
        <item x="5696"/>
        <item x="7121"/>
        <item x="2451"/>
        <item x="5458"/>
        <item x="1699"/>
        <item x="1786"/>
        <item x="2375"/>
        <item x="1163"/>
        <item x="4752"/>
        <item x="2102"/>
        <item x="2066"/>
        <item x="4816"/>
        <item x="2909"/>
        <item x="1806"/>
        <item x="3956"/>
        <item x="4724"/>
        <item x="2268"/>
        <item x="5334"/>
        <item x="7541"/>
        <item x="7523"/>
        <item x="6200"/>
        <item x="1111"/>
        <item x="1642"/>
        <item x="2698"/>
        <item x="6234"/>
        <item x="6311"/>
        <item x="1062"/>
        <item x="3288"/>
        <item x="691"/>
        <item x="4290"/>
        <item x="2480"/>
        <item x="2069"/>
        <item x="877"/>
        <item x="6582"/>
        <item x="5022"/>
        <item x="8140"/>
        <item x="4144"/>
        <item x="3750"/>
        <item x="7997"/>
        <item x="5168"/>
        <item x="8447"/>
        <item x="12"/>
        <item x="7604"/>
        <item x="2826"/>
        <item x="7803"/>
        <item x="1598"/>
        <item x="5325"/>
        <item x="3878"/>
        <item x="998"/>
        <item x="795"/>
        <item x="799"/>
        <item x="981"/>
        <item x="902"/>
        <item x="2787"/>
        <item x="1073"/>
        <item x="5712"/>
        <item x="4874"/>
        <item x="660"/>
        <item x="4551"/>
        <item x="4917"/>
        <item x="879"/>
        <item x="4428"/>
        <item x="8446"/>
        <item x="5564"/>
        <item x="7272"/>
        <item x="4145"/>
        <item x="2888"/>
        <item x="6890"/>
        <item x="3638"/>
        <item x="8141"/>
        <item x="7616"/>
        <item x="2616"/>
        <item x="1472"/>
        <item x="7574"/>
        <item x="3687"/>
        <item x="8448"/>
        <item x="3380"/>
        <item x="2498"/>
        <item x="3028"/>
        <item x="7678"/>
        <item x="7993"/>
        <item x="4560"/>
        <item x="3123"/>
        <item x="1349"/>
        <item x="2456"/>
        <item x="3639"/>
        <item x="7542"/>
        <item x="4803"/>
        <item x="6913"/>
        <item x="1807"/>
        <item x="5351"/>
        <item x="3139"/>
        <item x="4698"/>
        <item x="3490"/>
        <item x="5371"/>
        <item x="2827"/>
        <item x="8162"/>
        <item x="1533"/>
        <item x="5833"/>
        <item x="3640"/>
        <item x="1808"/>
        <item x="4918"/>
        <item x="3957"/>
        <item x="1956"/>
        <item x="4851"/>
        <item x="2659"/>
        <item x="8449"/>
        <item x="3363"/>
        <item x="6494"/>
        <item x="5120"/>
        <item x="5303"/>
        <item x="4725"/>
        <item x="4919"/>
        <item x="3177"/>
        <item x="4614"/>
        <item x="1957"/>
        <item x="1958"/>
        <item x="5912"/>
        <item x="7797"/>
        <item x="7552"/>
        <item x="7273"/>
        <item x="5054"/>
        <item x="6999"/>
        <item x="4168"/>
        <item x="6691"/>
        <item x="5189"/>
        <item x="3958"/>
        <item x="7362"/>
        <item x="7658"/>
        <item x="5739"/>
        <item x="7343"/>
        <item x="7377"/>
        <item x="3916"/>
        <item x="7815"/>
        <item x="8450"/>
        <item x="8451"/>
        <item x="8452"/>
        <item x="7702"/>
        <item x="6616"/>
        <item x="3567"/>
        <item x="7877"/>
        <item x="8453"/>
        <item x="7471"/>
        <item x="5075"/>
        <item x="8454"/>
        <item x="7331"/>
        <item x="1599"/>
        <item x="4712"/>
        <item x="8060"/>
        <item x="218"/>
        <item x="7613"/>
        <item x="3451"/>
        <item x="3539"/>
        <item x="1856"/>
        <item x="4048"/>
        <item x="6168"/>
        <item x="5836"/>
        <item x="913"/>
        <item x="2412"/>
        <item x="4690"/>
        <item x="8142"/>
        <item x="3178"/>
        <item x="1700"/>
        <item x="3090"/>
        <item x="3091"/>
        <item x="1619"/>
        <item x="3208"/>
        <item x="3179"/>
        <item x="793"/>
        <item x="5553"/>
        <item x="1566"/>
        <item x="6585"/>
        <item x="2103"/>
        <item x="1701"/>
        <item x="2744"/>
        <item x="4049"/>
        <item x="4131"/>
        <item x="3841"/>
        <item x="3796"/>
        <item x="5304"/>
        <item x="5648"/>
        <item x="6997"/>
        <item x="960"/>
        <item x="4112"/>
        <item x="7636"/>
        <item x="775"/>
        <item x="8455"/>
        <item x="2323"/>
        <item x="2756"/>
        <item x="2010"/>
        <item x="7149"/>
        <item x="3110"/>
        <item x="3463"/>
        <item x="5355"/>
        <item x="5414"/>
        <item x="4622"/>
        <item x="4501"/>
        <item x="1640"/>
        <item x="8456"/>
        <item x="3015"/>
        <item x="8457"/>
        <item x="5719"/>
        <item x="2172"/>
        <item x="5278"/>
        <item x="5283"/>
        <item x="3410"/>
        <item x="7150"/>
        <item x="7519"/>
        <item x="3411"/>
        <item x="4424"/>
        <item x="2104"/>
        <item x="6948"/>
        <item x="1319"/>
        <item x="3829"/>
        <item x="1702"/>
        <item x="5729"/>
        <item x="7416"/>
        <item x="6475"/>
        <item x="5998"/>
        <item x="5823"/>
        <item x="6009"/>
        <item x="5754"/>
        <item x="5764"/>
        <item x="2376"/>
        <item x="1491"/>
        <item x="8458"/>
        <item x="687"/>
        <item x="602"/>
        <item x="413"/>
        <item x="6160"/>
        <item x="5924"/>
        <item x="205"/>
        <item x="2236"/>
        <item x="1885"/>
        <item x="5147"/>
        <item x="2061"/>
        <item x="5966"/>
        <item x="928"/>
        <item x="5932"/>
        <item x="6140"/>
        <item x="3364"/>
        <item x="5483"/>
        <item x="7527"/>
        <item x="6131"/>
        <item x="2188"/>
        <item x="46"/>
        <item x="5484"/>
        <item x="2521"/>
        <item x="7906"/>
        <item x="7186"/>
        <item x="5485"/>
        <item x="2495"/>
        <item x="7421"/>
        <item x="952"/>
        <item x="1620"/>
        <item x="4036"/>
        <item x="6923"/>
        <item x="8459"/>
        <item x="3595"/>
        <item x="5753"/>
        <item x="5331"/>
        <item x="5130"/>
        <item x="4662"/>
        <item x="2970"/>
        <item x="1995"/>
        <item x="3853"/>
        <item x="5262"/>
        <item x="2938"/>
        <item x="6025"/>
        <item x="1903"/>
        <item x="1292"/>
        <item x="709"/>
        <item x="415"/>
        <item x="2889"/>
        <item x="1063"/>
        <item x="767"/>
        <item x="761"/>
        <item x="1371"/>
        <item x="889"/>
        <item x="438"/>
        <item x="6495"/>
        <item x="4884"/>
        <item x="1000"/>
        <item x="718"/>
        <item x="6628"/>
        <item x="657"/>
        <item x="8460"/>
        <item x="3608"/>
        <item x="4219"/>
        <item x="8461"/>
        <item x="529"/>
        <item x="491"/>
        <item x="1124"/>
        <item x="715"/>
        <item x="5554"/>
        <item x="1068"/>
        <item x="326"/>
        <item x="1320"/>
        <item x="1445"/>
        <item x="207"/>
        <item x="5434"/>
        <item x="8462"/>
        <item x="2488"/>
        <item x="798"/>
        <item x="861"/>
        <item x="773"/>
        <item x="956"/>
        <item x="745"/>
        <item x="947"/>
        <item x="1577"/>
        <item x="654"/>
        <item x="765"/>
        <item x="530"/>
        <item x="3540"/>
        <item x="534"/>
        <item x="417"/>
        <item x="1228"/>
        <item x="7845"/>
        <item x="5576"/>
        <item x="5140"/>
        <item x="8463"/>
        <item x="7498"/>
        <item x="705"/>
        <item x="1045"/>
        <item x="6085"/>
        <item x="3455"/>
        <item x="6353"/>
        <item x="1996"/>
        <item x="468"/>
        <item x="367"/>
        <item x="564"/>
        <item x="5327"/>
        <item x="3040"/>
        <item x="710"/>
        <item x="993"/>
        <item x="6119"/>
        <item x="1959"/>
        <item x="665"/>
        <item x="588"/>
        <item x="594"/>
        <item x="1046"/>
        <item x="1894"/>
        <item x="5527"/>
        <item x="5207"/>
        <item x="2165"/>
        <item x="1902"/>
        <item x="1087"/>
        <item x="735"/>
        <item x="609"/>
        <item x="473"/>
        <item x="535"/>
        <item x="6208"/>
        <item x="20"/>
        <item x="6282"/>
        <item x="6434"/>
        <item x="7689"/>
        <item x="3036"/>
        <item x="2740"/>
        <item x="2908"/>
        <item x="3412"/>
        <item x="8464"/>
        <item x="5589"/>
        <item x="891"/>
        <item x="1029"/>
        <item x="6793"/>
        <item x="3144"/>
        <item x="3375"/>
        <item x="7085"/>
        <item x="4177"/>
        <item x="8465"/>
        <item x="8466"/>
        <item x="1895"/>
        <item x="1300"/>
        <item x="742"/>
        <item x="5636"/>
        <item x="5528"/>
        <item x="5801"/>
        <item x="2105"/>
        <item x="310"/>
        <item x="5121"/>
        <item x="6831"/>
        <item x="8113"/>
        <item x="8467"/>
        <item x="6677"/>
        <item x="8097"/>
        <item x="4527"/>
        <item x="1862"/>
        <item x="4059"/>
        <item x="1855"/>
        <item x="6930"/>
        <item x="5343"/>
        <item x="6454"/>
        <item x="6437"/>
        <item x="3349"/>
        <item x="3735"/>
        <item x="2522"/>
        <item x="2149"/>
        <item x="2743"/>
        <item x="2982"/>
        <item x="4001"/>
        <item x="8163"/>
        <item x="2170"/>
        <item x="8001"/>
        <item x="2660"/>
        <item x="3959"/>
        <item x="1916"/>
        <item x="8205"/>
        <item x="8200"/>
        <item x="3906"/>
        <item x="8468"/>
        <item x="7553"/>
        <item x="7554"/>
        <item x="3235"/>
        <item x="5673"/>
        <item x="8469"/>
        <item x="5697"/>
        <item x="5391"/>
        <item x="5486"/>
        <item x="5513"/>
        <item x="5229"/>
        <item x="2019"/>
        <item x="6062"/>
        <item x="3854"/>
        <item x="5849"/>
        <item x="7381"/>
        <item x="6102"/>
        <item x="5890"/>
        <item x="6116"/>
        <item x="6051"/>
        <item x="4975"/>
        <item x="5055"/>
        <item x="1392"/>
        <item x="4964"/>
        <item x="4528"/>
        <item x="7456"/>
        <item x="6096"/>
        <item x="5919"/>
        <item x="3180"/>
        <item x="1060"/>
        <item x="3791"/>
        <item x="185"/>
        <item x="4031"/>
        <item x="4872"/>
        <item x="5333"/>
        <item x="3732"/>
        <item x="2298"/>
        <item x="4316"/>
        <item x="5973"/>
        <item x="7960"/>
        <item x="5667"/>
        <item x="4426"/>
        <item x="3337"/>
        <item x="4271"/>
        <item x="4015"/>
        <item x="613"/>
        <item x="5575"/>
        <item x="4819"/>
        <item x="5649"/>
        <item x="4756"/>
        <item x="614"/>
        <item x="3874"/>
        <item x="4852"/>
        <item x="1462"/>
        <item x="7838"/>
        <item x="5720"/>
        <item x="629"/>
        <item x="592"/>
        <item x="772"/>
        <item x="6387"/>
        <item x="1774"/>
        <item x="475"/>
        <item x="507"/>
        <item x="1393"/>
        <item x="217"/>
        <item x="5474"/>
        <item x="320"/>
        <item x="4726"/>
        <item x="5529"/>
        <item x="8096"/>
        <item x="4696"/>
        <item x="2283"/>
        <item x="1185"/>
        <item x="7100"/>
        <item x="8470"/>
        <item x="8471"/>
        <item x="8472"/>
        <item x="524"/>
        <item x="7312"/>
        <item x="680"/>
        <item x="7215"/>
        <item x="521"/>
        <item x="469"/>
        <item x="1809"/>
        <item x="903"/>
        <item x="669"/>
        <item x="2762"/>
        <item x="731"/>
        <item x="554"/>
        <item x="525"/>
        <item x="191"/>
        <item x="1960"/>
        <item x="916"/>
        <item x="8473"/>
        <item x="6047"/>
        <item x="8474"/>
        <item x="6258"/>
        <item x="8475"/>
        <item x="5888"/>
        <item x="5017"/>
        <item x="5478"/>
        <item x="5169"/>
        <item x="8476"/>
        <item x="4976"/>
        <item x="5952"/>
        <item x="5170"/>
        <item x="7998"/>
        <item x="4317"/>
        <item x="1961"/>
        <item x="2939"/>
        <item x="7583"/>
        <item x="6170"/>
        <item x="4146"/>
        <item x="6189"/>
        <item x="2661"/>
        <item x="1889"/>
        <item x="3491"/>
        <item x="8477"/>
        <item x="4384"/>
        <item x="5650"/>
        <item x="3289"/>
        <item x="327"/>
        <item x="7485"/>
        <item x="3244"/>
        <item x="1600"/>
        <item x="3960"/>
        <item x="4437"/>
        <item x="4044"/>
        <item x="1535"/>
        <item x="7180"/>
        <item x="1492"/>
        <item x="7510"/>
        <item x="6909"/>
        <item x="3290"/>
        <item x="1059"/>
        <item x="2838"/>
        <item x="3641"/>
        <item x="4220"/>
        <item x="5270"/>
        <item x="6312"/>
        <item x="1144"/>
        <item x="6086"/>
        <item x="6201"/>
        <item x="1662"/>
        <item x="8053"/>
        <item x="7103"/>
        <item x="4291"/>
        <item x="2419"/>
        <item x="8478"/>
        <item x="4589"/>
        <item x="1601"/>
        <item x="6685"/>
        <item x="3065"/>
        <item x="4674"/>
        <item x="6776"/>
        <item x="5487"/>
        <item x="3379"/>
        <item x="5799"/>
        <item x="2337"/>
        <item x="7858"/>
        <item x="4727"/>
        <item x="1358"/>
        <item x="8479"/>
        <item x="6914"/>
        <item x="1298"/>
        <item x="8480"/>
        <item x="488"/>
        <item x="2237"/>
        <item x="3016"/>
        <item x="7413"/>
        <item x="8481"/>
        <item x="1653"/>
        <item x="3181"/>
        <item x="572"/>
        <item x="5029"/>
        <item x="7562"/>
        <item x="7555"/>
        <item x="3679"/>
        <item x="3680"/>
        <item x="3827"/>
        <item x="5558"/>
        <item x="393"/>
        <item x="4020"/>
        <item x="2614"/>
        <item x="8482"/>
        <item x="7274"/>
        <item x="4269"/>
        <item x="7883"/>
        <item x="6752"/>
        <item x="2788"/>
        <item x="7743"/>
        <item x="6217"/>
        <item x="6623"/>
        <item x="4651"/>
        <item x="6132"/>
        <item x="8143"/>
        <item x="4788"/>
        <item x="428"/>
        <item x="540"/>
        <item x="618"/>
        <item x="515"/>
        <item x="619"/>
        <item x="620"/>
        <item x="429"/>
        <item x="483"/>
        <item x="1145"/>
        <item x="5227"/>
        <item x="8483"/>
        <item x="5132"/>
        <item x="1394"/>
        <item x="4574"/>
        <item x="2377"/>
        <item x="5597"/>
        <item x="6090"/>
        <item x="5255"/>
        <item x="8184"/>
        <item x="7725"/>
        <item x="3182"/>
        <item x="1047"/>
        <item x="2424"/>
        <item x="2275"/>
        <item x="98"/>
        <item x="56"/>
        <item x="4060"/>
        <item x="3926"/>
        <item x="5530"/>
        <item x="5825"/>
        <item x="6190"/>
        <item x="8198"/>
        <item x="2662"/>
        <item x="8484"/>
        <item x="3291"/>
        <item x="5864"/>
        <item x="6017"/>
        <item x="5133"/>
        <item x="5598"/>
        <item x="311"/>
        <item x="5867"/>
        <item x="6022"/>
        <item x="6408"/>
        <item x="1294"/>
        <item x="3751"/>
        <item x="4590"/>
        <item x="4221"/>
        <item x="6178"/>
        <item x="1703"/>
        <item x="5264"/>
        <item x="7729"/>
        <item x="8195"/>
        <item x="8485"/>
        <item x="8486"/>
        <item x="278"/>
        <item x="7664"/>
        <item x="6833"/>
        <item x="5087"/>
        <item x="1557"/>
        <item x="7947"/>
        <item x="8157"/>
        <item x="2168"/>
        <item x="8487"/>
        <item x="6767"/>
        <item x="7250"/>
        <item x="7275"/>
        <item x="8488"/>
        <item x="8489"/>
        <item x="5778"/>
        <item x="4702"/>
        <item x="3316"/>
        <item x="4456"/>
        <item x="177"/>
        <item x="7079"/>
        <item x="2453"/>
        <item x="3413"/>
        <item x="2831"/>
        <item x="3702"/>
        <item x="7978"/>
        <item x="4318"/>
        <item x="4365"/>
        <item x="8490"/>
        <item x="1256"/>
        <item x="3389"/>
        <item x="6120"/>
        <item x="4823"/>
        <item x="4359"/>
        <item x="6092"/>
        <item x="5907"/>
        <item x="5805"/>
        <item x="8491"/>
        <item x="1176"/>
        <item x="5706"/>
        <item x="1602"/>
        <item x="7631"/>
        <item x="678"/>
        <item x="6313"/>
        <item x="7622"/>
        <item x="6235"/>
        <item x="8492"/>
        <item x="1457"/>
        <item x="6902"/>
        <item x="6542"/>
        <item x="1493"/>
        <item x="923"/>
        <item x="7690"/>
        <item x="4652"/>
        <item x="2378"/>
        <item x="3442"/>
        <item x="6615"/>
        <item x="3030"/>
        <item x="1221"/>
        <item x="6456"/>
        <item x="1132"/>
        <item x="7663"/>
        <item x="6496"/>
        <item x="4675"/>
        <item x="7994"/>
        <item x="3785"/>
        <item x="3135"/>
        <item x="4879"/>
        <item x="5030"/>
        <item x="355"/>
        <item x="984"/>
        <item x="6741"/>
        <item x="3292"/>
        <item x="1754"/>
        <item x="162"/>
        <item x="146"/>
        <item x="154"/>
        <item x="138"/>
        <item x="8061"/>
        <item x="8493"/>
        <item x="5829"/>
        <item x="5461"/>
        <item x="225"/>
        <item x="4319"/>
        <item x="7064"/>
        <item x="3565"/>
        <item x="2708"/>
        <item x="5468"/>
        <item x="2940"/>
        <item x="4147"/>
        <item x="8121"/>
        <item x="7348"/>
        <item x="6344"/>
        <item x="3414"/>
        <item x="8494"/>
        <item x="683"/>
        <item x="3293"/>
        <item x="8196"/>
        <item x="35"/>
        <item x="8028"/>
        <item x="8495"/>
        <item x="8496"/>
        <item x="6403"/>
        <item x="264"/>
        <item x="6742"/>
        <item x="6743"/>
        <item x="90"/>
        <item x="31"/>
        <item x="41"/>
        <item x="36"/>
        <item x="37"/>
        <item x="6744"/>
        <item x="6745"/>
        <item x="213"/>
        <item x="6746"/>
        <item x="42"/>
        <item x="7494"/>
        <item x="4356"/>
        <item x="6965"/>
        <item x="4208"/>
        <item x="8497"/>
        <item x="1004"/>
        <item x="3642"/>
        <item x="5955"/>
        <item x="625"/>
        <item x="72"/>
        <item x="5785"/>
        <item x="2324"/>
        <item x="430"/>
        <item x="7423"/>
        <item x="1736"/>
        <item x="4688"/>
        <item x="6391"/>
        <item x="7422"/>
        <item x="6471"/>
        <item x="3772"/>
        <item x="3433"/>
        <item x="7252"/>
        <item x="8498"/>
        <item x="4493"/>
        <item x="1962"/>
        <item x="684"/>
        <item x="3731"/>
        <item x="1463"/>
        <item x="8499"/>
        <item x="4822"/>
        <item x="7801"/>
        <item x="3141"/>
        <item x="1810"/>
        <item x="4611"/>
        <item x="5239"/>
        <item x="6473"/>
        <item x="1257"/>
        <item x="4199"/>
        <item x="1064"/>
        <item x="3329"/>
        <item x="8500"/>
        <item x="173"/>
        <item x="8040"/>
        <item x="7861"/>
        <item x="8501"/>
        <item x="1321"/>
        <item x="3752"/>
        <item x="4186"/>
        <item x="2271"/>
        <item x="3800"/>
        <item x="3183"/>
        <item x="1997"/>
        <item x="3725"/>
        <item x="3855"/>
        <item x="4693"/>
        <item x="2523"/>
        <item x="1372"/>
        <item x="8223"/>
        <item x="439"/>
        <item x="8502"/>
        <item x="5882"/>
        <item x="4200"/>
        <item x="2449"/>
        <item x="7691"/>
        <item x="2615"/>
        <item x="4385"/>
        <item x="444"/>
        <item x="3575"/>
        <item x="4728"/>
        <item x="414"/>
        <item x="7332"/>
        <item x="5093"/>
        <item x="1782"/>
        <item x="2238"/>
        <item x="2634"/>
        <item x="8503"/>
        <item x="57"/>
        <item x="93"/>
        <item x="1395"/>
        <item x="27"/>
        <item x="3468"/>
        <item x="1963"/>
        <item x="6928"/>
        <item x="260"/>
        <item x="692"/>
        <item x="670"/>
        <item x="249"/>
        <item x="647"/>
        <item x="732"/>
        <item x="626"/>
        <item x="679"/>
        <item x="703"/>
        <item x="2106"/>
        <item x="7288"/>
        <item x="8073"/>
        <item x="7646"/>
        <item x="8504"/>
        <item x="7641"/>
        <item x="3486"/>
        <item x="7199"/>
        <item x="5857"/>
        <item x="7356"/>
        <item x="6497"/>
        <item x="1603"/>
        <item x="7276"/>
        <item x="3066"/>
        <item x="2481"/>
        <item x="8505"/>
        <item x="8506"/>
        <item x="7901"/>
        <item x="1904"/>
        <item x="6124"/>
        <item x="4148"/>
        <item x="1396"/>
        <item x="7142"/>
        <item x="3809"/>
        <item x="6370"/>
        <item x="2663"/>
        <item x="3643"/>
        <item x="6406"/>
        <item x="8041"/>
        <item x="1783"/>
        <item x="4853"/>
        <item x="574"/>
        <item x="4565"/>
        <item x="8507"/>
        <item x="5913"/>
        <item x="3923"/>
        <item x="2714"/>
        <item x="677"/>
        <item x="8508"/>
        <item x="178"/>
        <item x="2789"/>
        <item x="7971"/>
        <item x="7388"/>
        <item x="4768"/>
        <item x="1704"/>
        <item x="4729"/>
        <item x="5935"/>
        <item x="108"/>
        <item x="8509"/>
        <item x="768"/>
        <item x="1705"/>
        <item x="8510"/>
        <item x="585"/>
        <item x="7623"/>
        <item x="2239"/>
        <item x="8152"/>
        <item x="2303"/>
        <item x="8511"/>
        <item x="2601"/>
        <item x="1447"/>
        <item x="7219"/>
        <item x="7774"/>
        <item x="2182"/>
        <item x="860"/>
        <item x="1306"/>
        <item x="644"/>
        <item x="2012"/>
        <item x="6736"/>
        <item x="6402"/>
        <item x="7692"/>
        <item x="7041"/>
        <item x="5708"/>
        <item x="6538"/>
        <item x="7717"/>
        <item x="7935"/>
        <item x="4285"/>
        <item x="8164"/>
        <item x="3932"/>
        <item x="8176"/>
        <item x="8512"/>
        <item x="6591"/>
        <item x="3317"/>
        <item x="3067"/>
        <item x="8165"/>
        <item x="3372"/>
        <item x="2734"/>
        <item x="8124"/>
        <item x="3556"/>
        <item x="3784"/>
        <item x="7134"/>
        <item x="8119"/>
        <item x="4355"/>
        <item x="2461"/>
        <item x="4173"/>
        <item x="1542"/>
        <item x="8123"/>
        <item x="8166"/>
        <item x="6479"/>
        <item x="6010"/>
        <item x="8167"/>
        <item x="3600"/>
        <item x="4962"/>
        <item x="2379"/>
        <item x="6143"/>
        <item x="4669"/>
        <item x="5519"/>
        <item x="8513"/>
        <item x="8514"/>
        <item x="961"/>
        <item x="2941"/>
        <item x="8042"/>
        <item x="3362"/>
        <item x="4344"/>
        <item x="4653"/>
        <item x="8515"/>
        <item x="7304"/>
        <item x="6446"/>
        <item x="2022"/>
        <item x="3644"/>
        <item x="2609"/>
        <item x="2195"/>
        <item x="7943"/>
        <item x="1304"/>
        <item x="6644"/>
        <item x="1197"/>
        <item x="5139"/>
        <item x="962"/>
        <item x="2041"/>
        <item x="1048"/>
        <item x="2977"/>
        <item x="461"/>
        <item x="4403"/>
        <item x="4500"/>
        <item x="284"/>
        <item x="1107"/>
        <item x="1110"/>
        <item x="1552"/>
        <item x="760"/>
        <item x="3068"/>
        <item x="631"/>
        <item x="3519"/>
        <item x="6163"/>
        <item x="5942"/>
        <item x="4504"/>
        <item x="5786"/>
        <item x="8516"/>
        <item x="5449"/>
        <item x="5868"/>
        <item x="7253"/>
        <item x="6476"/>
        <item x="5192"/>
        <item x="7156"/>
        <item x="7972"/>
        <item x="7846"/>
        <item x="7563"/>
        <item x="7392"/>
        <item x="6404"/>
        <item x="3262"/>
        <item x="4320"/>
        <item x="3294"/>
        <item x="5020"/>
        <item x="6183"/>
        <item x="5368"/>
        <item x="3216"/>
        <item x="294"/>
        <item x="1281"/>
        <item x="4789"/>
        <item x="2437"/>
        <item x="135"/>
        <item x="4061"/>
        <item x="935"/>
        <item x="4854"/>
        <item x="4099"/>
        <item x="3392"/>
        <item x="6435"/>
        <item x="2380"/>
        <item x="8517"/>
        <item x="3184"/>
        <item x="1322"/>
        <item x="3541"/>
        <item x="5555"/>
        <item x="2705"/>
        <item x="2028"/>
        <item x="4995"/>
        <item x="7000"/>
        <item x="4486"/>
        <item x="1005"/>
        <item x="5323"/>
        <item x="7785"/>
        <item x="1861"/>
        <item x="5727"/>
        <item x="5319"/>
        <item x="2664"/>
        <item x="8518"/>
        <item x="8519"/>
        <item x="7479"/>
        <item x="7001"/>
        <item x="6522"/>
        <item x="8079"/>
        <item x="836"/>
        <item x="6512"/>
        <item x="4321"/>
        <item x="5766"/>
        <item x="6098"/>
        <item x="904"/>
        <item x="4920"/>
        <item x="387"/>
        <item x="8520"/>
        <item x="8521"/>
        <item x="5542"/>
        <item x="8522"/>
        <item x="2240"/>
        <item x="8523"/>
        <item x="7305"/>
        <item x="4203"/>
        <item x="6052"/>
        <item x="5369"/>
        <item x="5651"/>
        <item x="6103"/>
        <item x="6191"/>
        <item x="5659"/>
        <item x="2833"/>
        <item x="8009"/>
        <item x="7757"/>
        <item x="143"/>
        <item x="30"/>
        <item x="6983"/>
        <item x="3930"/>
        <item x="5488"/>
        <item x="5511"/>
        <item x="5430"/>
        <item x="3889"/>
        <item x="292"/>
        <item x="1771"/>
        <item x="738"/>
        <item x="757"/>
        <item x="7505"/>
        <item x="2107"/>
        <item x="5433"/>
        <item x="3781"/>
        <item x="3355"/>
        <item x="7964"/>
        <item x="4604"/>
        <item x="7067"/>
        <item x="3856"/>
        <item x="8080"/>
        <item x="1706"/>
        <item x="8524"/>
        <item x="6801"/>
        <item x="5704"/>
        <item x="5728"/>
        <item x="5936"/>
        <item x="3645"/>
        <item x="2942"/>
        <item x="2241"/>
        <item x="3069"/>
        <item x="4204"/>
        <item x="6680"/>
        <item x="7790"/>
        <item x="6214"/>
        <item x="4254"/>
        <item x="5614"/>
        <item x="5504"/>
        <item x="5900"/>
        <item x="6060"/>
        <item x="1811"/>
        <item x="5356"/>
        <item x="5999"/>
        <item x="4457"/>
        <item x="1378"/>
        <item x="4578"/>
        <item x="905"/>
        <item x="1812"/>
        <item x="6074"/>
        <item x="2329"/>
        <item x="4438"/>
        <item x="8100"/>
        <item x="3185"/>
        <item x="7285"/>
        <item x="4062"/>
        <item x="759"/>
        <item x="2621"/>
        <item x="743"/>
        <item x="6314"/>
        <item x="7508"/>
        <item x="8525"/>
        <item x="828"/>
        <item x="8199"/>
        <item x="118"/>
        <item x="1892"/>
        <item x="591"/>
        <item x="283"/>
        <item x="166"/>
        <item x="7382"/>
        <item x="4676"/>
        <item x="720"/>
        <item x="123"/>
        <item x="28"/>
        <item x="7495"/>
        <item x="662"/>
        <item x="8526"/>
        <item x="2524"/>
        <item x="6543"/>
        <item x="5578"/>
        <item x="5626"/>
        <item x="8527"/>
        <item x="8528"/>
        <item x="3876"/>
        <item x="7921"/>
        <item x="4804"/>
        <item x="1964"/>
        <item x="3753"/>
        <item x="373"/>
        <item x="522"/>
        <item x="1258"/>
        <item x="963"/>
        <item x="6657"/>
        <item x="6658"/>
        <item x="862"/>
        <item x="6753"/>
        <item x="7758"/>
        <item x="888"/>
        <item x="7808"/>
        <item x="804"/>
        <item x="7496"/>
        <item x="7862"/>
        <item x="8031"/>
        <item x="7659"/>
        <item x="3646"/>
        <item x="4947"/>
        <item x="4933"/>
        <item x="5450"/>
        <item x="8529"/>
        <item x="6853"/>
        <item x="3237"/>
        <item x="6672"/>
        <item x="6338"/>
        <item x="2639"/>
        <item x="7022"/>
        <item x="8177"/>
        <item x="8212"/>
        <item x="4431"/>
        <item x="5674"/>
        <item x="5779"/>
        <item x="6436"/>
        <item x="4113"/>
        <item x="6272"/>
        <item x="2026"/>
        <item x="1088"/>
        <item x="2458"/>
        <item x="5489"/>
        <item x="401"/>
        <item x="5609"/>
        <item x="547"/>
        <item x="1323"/>
        <item x="3339"/>
        <item x="4369"/>
        <item x="3186"/>
        <item x="2381"/>
        <item x="4591"/>
        <item x="5067"/>
        <item x="4958"/>
        <item x="3295"/>
        <item x="664"/>
        <item x="5490"/>
        <item x="1259"/>
        <item x="349"/>
        <item x="3857"/>
        <item x="2992"/>
        <item x="4458"/>
        <item x="6571"/>
        <item x="7736"/>
        <item x="7187"/>
        <item x="7023"/>
        <item x="2525"/>
        <item x="1965"/>
        <item x="7295"/>
        <item x="880"/>
        <item x="265"/>
        <item x="8530"/>
        <item x="6976"/>
        <item x="8531"/>
        <item x="5874"/>
        <item x="5232"/>
        <item x="4322"/>
        <item x="8532"/>
        <item x="1324"/>
        <item x="4855"/>
        <item x="5793"/>
        <item x="1418"/>
        <item x="2864"/>
        <item x="7713"/>
        <item x="1494"/>
        <item x="7660"/>
        <item x="3070"/>
        <item x="1707"/>
        <item x="6526"/>
        <item x="3358"/>
        <item x="1171"/>
        <item x="1146"/>
        <item x="4459"/>
        <item x="1652"/>
        <item x="3145"/>
        <item x="1026"/>
        <item x="1673"/>
        <item x="1655"/>
        <item x="8533"/>
        <item x="3599"/>
        <item x="4636"/>
        <item x="8534"/>
        <item x="8144"/>
        <item x="7254"/>
        <item x="4627"/>
        <item x="3961"/>
        <item x="5996"/>
        <item x="3613"/>
        <item x="7200"/>
        <item x="6164"/>
        <item x="2291"/>
        <item x="6401"/>
        <item x="7849"/>
        <item x="4707"/>
        <item x="3252"/>
        <item x="8535"/>
        <item x="2606"/>
        <item x="3493"/>
        <item x="3815"/>
        <item x="5850"/>
        <item x="3858"/>
        <item x="7201"/>
        <item x="1436"/>
        <item x="352"/>
        <item x="512"/>
        <item x="25"/>
        <item x="545"/>
        <item x="435"/>
        <item x="466"/>
        <item x="4498"/>
        <item x="3457"/>
        <item x="2242"/>
        <item x="7047"/>
        <item x="1536"/>
        <item x="6977"/>
        <item x="6315"/>
        <item x="6133"/>
        <item x="8536"/>
        <item x="5219"/>
        <item x="4460"/>
        <item x="2003"/>
        <item x="6267"/>
        <item x="94"/>
        <item x="6807"/>
        <item x="7333"/>
        <item x="7109"/>
        <item x="6617"/>
        <item x="8537"/>
        <item x="6528"/>
        <item x="6167"/>
        <item x="2877"/>
        <item x="924"/>
        <item x="770"/>
        <item x="1449"/>
        <item x="384"/>
        <item x="481"/>
        <item x="553"/>
        <item x="5159"/>
        <item x="2439"/>
        <item x="3231"/>
        <item x="4630"/>
        <item x="2980"/>
        <item x="3479"/>
        <item x="5344"/>
        <item x="3440"/>
        <item x="6392"/>
        <item x="5498"/>
        <item x="6856"/>
        <item x="7397"/>
        <item x="8033"/>
        <item x="5457"/>
        <item x="8087"/>
        <item x="3121"/>
        <item x="1666"/>
        <item x="7406"/>
        <item x="6453"/>
        <item x="1225"/>
        <item x="7720"/>
        <item x="8538"/>
        <item x="8088"/>
        <item x="7363"/>
        <item x="6463"/>
        <item x="983"/>
        <item x="5345"/>
        <item x="5821"/>
        <item x="8539"/>
        <item x="5615"/>
        <item x="5466"/>
        <item x="7151"/>
        <item x="5363"/>
        <item x="3005"/>
        <item x="523"/>
        <item x="3962"/>
        <item x="5378"/>
        <item x="7424"/>
        <item x="4952"/>
        <item x="1116"/>
        <item x="1170"/>
        <item x="1845"/>
        <item x="6710"/>
        <item x="1366"/>
        <item x="7269"/>
        <item x="8540"/>
        <item x="1966"/>
        <item x="8149"/>
        <item x="5604"/>
        <item x="1769"/>
        <item x="5415"/>
        <item x="1397"/>
        <item x="8145"/>
        <item x="1967"/>
        <item x="8541"/>
        <item x="2526"/>
        <item x="5459"/>
        <item x="1495"/>
        <item x="3484"/>
        <item x="2496"/>
        <item x="3296"/>
        <item x="4870"/>
        <item x="4063"/>
        <item x="2382"/>
        <item x="4222"/>
        <item x="2343"/>
        <item x="398"/>
        <item x="584"/>
        <item x="7875"/>
        <item x="2702"/>
        <item x="5680"/>
        <item x="5497"/>
        <item x="5702"/>
        <item x="7792"/>
        <item x="4934"/>
        <item x="7306"/>
        <item x="345"/>
        <item x="6891"/>
        <item x="4223"/>
        <item x="2715"/>
        <item x="2243"/>
        <item x="6035"/>
        <item x="2383"/>
        <item x="3297"/>
        <item x="7465"/>
        <item x="5740"/>
        <item x="5694"/>
        <item x="1852"/>
        <item x="8542"/>
        <item x="2167"/>
        <item x="4921"/>
        <item x="6629"/>
        <item x="1325"/>
        <item x="8543"/>
        <item x="6179"/>
        <item x="395"/>
        <item x="2790"/>
        <item x="5057"/>
        <item x="6452"/>
        <item x="7334"/>
        <item x="8544"/>
        <item x="7810"/>
        <item x="1260"/>
        <item x="4790"/>
        <item x="1353"/>
        <item x="3104"/>
        <item x="2384"/>
        <item x="837"/>
        <item x="805"/>
        <item x="792"/>
        <item x="243"/>
        <item x="872"/>
        <item x="244"/>
        <item x="245"/>
        <item x="873"/>
        <item x="776"/>
        <item x="806"/>
        <item x="936"/>
        <item x="58"/>
        <item x="484"/>
        <item x="246"/>
        <item x="2017"/>
        <item x="433"/>
        <item x="1123"/>
        <item x="8545"/>
        <item x="3683"/>
        <item x="3415"/>
        <item x="6141"/>
        <item x="4886"/>
        <item x="7024"/>
        <item x="8546"/>
        <item x="8547"/>
        <item x="2181"/>
        <item x="7777"/>
        <item x="370"/>
        <item x="5633"/>
        <item x="389"/>
        <item x="420"/>
        <item x="1066"/>
        <item x="2475"/>
        <item x="7778"/>
        <item x="7779"/>
        <item x="7780"/>
        <item x="2476"/>
        <item x="7781"/>
        <item x="7324"/>
        <item x="2943"/>
        <item x="4386"/>
        <item x="2791"/>
        <item x="5590"/>
        <item x="7609"/>
        <item x="6651"/>
        <item x="2108"/>
        <item x="3323"/>
        <item x="6335"/>
        <item x="1326"/>
        <item x="5031"/>
        <item x="505"/>
        <item x="1348"/>
        <item x="7850"/>
        <item x="6951"/>
        <item x="1238"/>
        <item x="3571"/>
        <item x="6209"/>
        <item x="5272"/>
        <item x="6221"/>
        <item x="4809"/>
        <item x="5467"/>
        <item x="4770"/>
        <item x="7472"/>
        <item x="1053"/>
        <item x="974"/>
        <item x="1279"/>
        <item x="1097"/>
        <item x="943"/>
        <item x="1525"/>
        <item x="914"/>
        <item x="1425"/>
        <item x="1017"/>
        <item x="1277"/>
        <item x="915"/>
        <item x="4224"/>
        <item x="753"/>
        <item x="874"/>
        <item x="6760"/>
        <item x="6447"/>
        <item x="2527"/>
        <item x="7389"/>
        <item x="7889"/>
        <item x="3819"/>
        <item x="4411"/>
        <item x="5441"/>
        <item x="3859"/>
        <item x="2944"/>
        <item x="3542"/>
        <item x="6678"/>
        <item x="2302"/>
        <item x="2913"/>
        <item x="2733"/>
        <item x="2871"/>
        <item x="2063"/>
        <item x="7853"/>
        <item x="1496"/>
        <item x="1708"/>
        <item x="8548"/>
        <item x="4017"/>
        <item x="1968"/>
        <item x="5906"/>
        <item x="2764"/>
        <item x="3729"/>
        <item x="2725"/>
        <item x="5603"/>
        <item x="5451"/>
        <item x="5584"/>
        <item x="5875"/>
        <item x="3007"/>
        <item x="5962"/>
        <item x="6004"/>
        <item x="2994"/>
        <item x="953"/>
        <item x="4011"/>
        <item x="4703"/>
        <item x="5581"/>
        <item x="3716"/>
        <item x="5692"/>
        <item x="3682"/>
        <item x="1398"/>
        <item x="4323"/>
        <item x="6055"/>
        <item x="5336"/>
        <item x="5545"/>
        <item x="6551"/>
        <item x="1741"/>
        <item x="6513"/>
        <item x="7680"/>
        <item x="3026"/>
        <item x="1049"/>
        <item x="2876"/>
        <item x="8549"/>
        <item x="8178"/>
        <item x="3497"/>
        <item x="3894"/>
        <item x="1464"/>
        <item x="8550"/>
        <item x="5294"/>
        <item x="2455"/>
        <item x="6094"/>
        <item x="5612"/>
        <item x="1849"/>
        <item x="3792"/>
        <item x="7761"/>
        <item x="1089"/>
        <item x="1307"/>
        <item x="2916"/>
        <item x="2185"/>
        <item x="1415"/>
        <item x="4730"/>
        <item x="7349"/>
        <item x="2665"/>
        <item x="6592"/>
        <item x="7564"/>
        <item x="7284"/>
        <item x="3187"/>
        <item x="964"/>
        <item x="5011"/>
        <item x="2109"/>
        <item x="6059"/>
        <item x="7434"/>
        <item x="3255"/>
        <item x="2059"/>
        <item x="3437"/>
        <item x="3094"/>
        <item x="4905"/>
        <item x="47"/>
        <item x="7143"/>
        <item x="4654"/>
        <item x="3232"/>
        <item x="8551"/>
        <item x="7602"/>
        <item x="693"/>
        <item x="8552"/>
        <item x="8081"/>
        <item x="202"/>
        <item x="807"/>
        <item x="831"/>
        <item x="838"/>
        <item x="203"/>
        <item x="201"/>
        <item x="1993"/>
        <item x="6316"/>
        <item x="6502"/>
        <item x="6966"/>
        <item x="4623"/>
        <item x="7277"/>
        <item x="6763"/>
        <item x="496"/>
        <item x="1433"/>
        <item x="8084"/>
        <item x="3754"/>
        <item x="1186"/>
        <item x="6892"/>
        <item x="2189"/>
        <item x="7605"/>
        <item x="8131"/>
        <item x="7278"/>
        <item x="1969"/>
        <item x="3188"/>
        <item x="7037"/>
        <item x="6978"/>
        <item x="4225"/>
        <item x="2305"/>
        <item x="3227"/>
        <item x="4021"/>
        <item x="2596"/>
        <item x="4371"/>
        <item x="8553"/>
        <item x="1427"/>
        <item x="4341"/>
        <item x="4149"/>
        <item x="6288"/>
        <item x="6546"/>
        <item x="3189"/>
        <item x="3239"/>
        <item x="3190"/>
        <item x="781"/>
        <item x="6889"/>
        <item x="4988"/>
        <item x="8554"/>
        <item x="7724"/>
        <item x="3685"/>
        <item x="6989"/>
        <item x="5661"/>
        <item x="8062"/>
        <item x="6259"/>
        <item x="1709"/>
        <item x="7255"/>
        <item x="7950"/>
        <item x="5064"/>
        <item x="5736"/>
        <item x="5826"/>
        <item x="2244"/>
        <item x="6577"/>
        <item x="7033"/>
        <item x="839"/>
        <item x="6893"/>
        <item x="814"/>
        <item x="6154"/>
        <item x="7325"/>
        <item x="7176"/>
        <item x="7260"/>
        <item x="6622"/>
        <item x="7326"/>
        <item x="1399"/>
        <item x="2903"/>
        <item x="2110"/>
        <item x="6053"/>
        <item x="3997"/>
        <item x="5405"/>
        <item x="1090"/>
        <item x="3377"/>
        <item x="2074"/>
        <item x="6283"/>
        <item x="3127"/>
        <item x="8029"/>
        <item x="7135"/>
        <item x="7261"/>
        <item x="7390"/>
        <item x="2266"/>
        <item x="2695"/>
        <item x="3543"/>
        <item x="3432"/>
        <item x="2558"/>
        <item x="1342"/>
        <item x="2825"/>
        <item x="2559"/>
        <item x="1209"/>
        <item x="4640"/>
        <item x="785"/>
        <item x="713"/>
        <item x="937"/>
        <item x="463"/>
        <item x="295"/>
        <item x="462"/>
        <item x="502"/>
        <item x="4577"/>
        <item x="2245"/>
        <item x="1198"/>
        <item x="193"/>
        <item x="5452"/>
        <item x="6023"/>
        <item x="2111"/>
        <item x="3416"/>
        <item x="8555"/>
        <item x="8556"/>
        <item x="328"/>
        <item x="8557"/>
        <item x="8558"/>
        <item x="8559"/>
        <item x="8560"/>
        <item x="5018"/>
        <item x="6239"/>
        <item x="6527"/>
        <item x="5048"/>
        <item x="456"/>
        <item x="8561"/>
        <item x="7855"/>
        <item x="4260"/>
        <item x="643"/>
        <item x="5623"/>
        <item x="3605"/>
        <item x="5473"/>
        <item x="7710"/>
        <item x="7480"/>
        <item x="4150"/>
        <item x="4107"/>
        <item x="8207"/>
        <item x="6548"/>
        <item x="4483"/>
        <item x="3675"/>
        <item x="6286"/>
        <item x="1813"/>
        <item x="6359"/>
        <item x="7569"/>
        <item x="4814"/>
        <item x="4022"/>
        <item x="2112"/>
        <item x="6410"/>
        <item x="4775"/>
        <item x="1327"/>
        <item x="2792"/>
        <item x="4767"/>
        <item x="3928"/>
        <item x="6485"/>
        <item x="2853"/>
        <item x="5171"/>
        <item x="7048"/>
        <item x="6504"/>
        <item x="3691"/>
        <item x="1604"/>
        <item x="5460"/>
        <item x="4529"/>
        <item x="2297"/>
        <item x="7162"/>
        <item x="437"/>
        <item x="6614"/>
        <item x="3555"/>
        <item x="4856"/>
        <item x="7245"/>
        <item x="8125"/>
        <item x="8562"/>
        <item x="2945"/>
        <item x="583"/>
        <item x="2491"/>
        <item x="4625"/>
        <item x="3099"/>
        <item x="8563"/>
        <item x="8564"/>
        <item x="4026"/>
        <item x="7202"/>
        <item x="3449"/>
        <item x="5194"/>
        <item x="5701"/>
        <item x="6115"/>
        <item x="5985"/>
        <item x="3569"/>
        <item x="1352"/>
        <item x="4731"/>
        <item x="7152"/>
        <item x="3911"/>
        <item x="7429"/>
        <item x="6125"/>
        <item x="5438"/>
        <item x="3494"/>
        <item x="3601"/>
        <item x="3755"/>
        <item x="4169"/>
        <item x="6371"/>
        <item x="8019"/>
        <item x="8565"/>
        <item x="4194"/>
        <item x="2160"/>
        <item x="3573"/>
        <item x="2760"/>
        <item x="7262"/>
        <item x="4749"/>
        <item x="8002"/>
        <item x="7798"/>
        <item x="511"/>
        <item x="1814"/>
        <item x="2246"/>
        <item x="1970"/>
        <item x="2071"/>
        <item x="6907"/>
        <item x="8566"/>
        <item x="7624"/>
        <item x="2985"/>
        <item x="285"/>
        <item x="1737"/>
        <item x="1283"/>
        <item x="1575"/>
        <item x="2472"/>
        <item x="5518"/>
        <item x="2884"/>
        <item x="329"/>
        <item x="4530"/>
        <item x="330"/>
        <item x="356"/>
        <item x="331"/>
        <item x="357"/>
        <item x="4531"/>
        <item x="332"/>
        <item x="333"/>
        <item x="334"/>
        <item x="358"/>
        <item x="359"/>
        <item x="312"/>
        <item x="360"/>
        <item x="361"/>
        <item x="335"/>
        <item x="336"/>
        <item x="337"/>
        <item x="4532"/>
        <item x="338"/>
        <item x="7869"/>
        <item x="1497"/>
        <item x="3544"/>
        <item x="4592"/>
        <item x="3191"/>
        <item x="7313"/>
        <item x="8567"/>
        <item x="8568"/>
        <item x="6155"/>
        <item x="374"/>
        <item x="2113"/>
        <item x="8569"/>
        <item x="8570"/>
        <item x="8571"/>
        <item x="4791"/>
        <item x="5172"/>
        <item x="5495"/>
        <item x="3522"/>
        <item x="2703"/>
        <item x="5076"/>
        <item x="1328"/>
        <item x="1329"/>
        <item x="4977"/>
        <item x="7208"/>
        <item x="5305"/>
        <item x="5077"/>
        <item x="5208"/>
        <item x="8573"/>
        <item x="7168"/>
        <item x="6692"/>
        <item x="784"/>
        <item x="250"/>
        <item x="815"/>
        <item x="6171"/>
        <item x="6693"/>
        <item x="55"/>
        <item x="54"/>
        <item x="5013"/>
        <item x="8089"/>
        <item x="4064"/>
        <item x="5707"/>
        <item x="6245"/>
        <item x="2114"/>
        <item x="1779"/>
        <item x="8016"/>
        <item x="7961"/>
        <item x="6213"/>
        <item x="5922"/>
        <item x="7425"/>
        <item x="3647"/>
        <item x="3648"/>
        <item x="3963"/>
        <item x="5358"/>
        <item x="8574"/>
        <item x="7025"/>
        <item x="5950"/>
        <item x="5809"/>
        <item x="5810"/>
        <item x="3518"/>
        <item x="4197"/>
        <item x="6860"/>
        <item x="4090"/>
        <item x="4267"/>
        <item x="5023"/>
        <item x="2728"/>
        <item x="3545"/>
        <item x="6794"/>
        <item x="6279"/>
        <item x="2745"/>
        <item x="8179"/>
        <item x="6192"/>
        <item x="8575"/>
        <item x="8576"/>
        <item x="1174"/>
        <item x="1424"/>
        <item x="4893"/>
        <item x="6042"/>
        <item x="3359"/>
        <item x="2946"/>
        <item x="7163"/>
        <item x="5822"/>
        <item x="4708"/>
        <item x="7830"/>
        <item x="7106"/>
        <item x="3257"/>
        <item x="7131"/>
        <item x="6172"/>
        <item x="1815"/>
        <item x="2247"/>
        <item x="4065"/>
        <item x="2617"/>
        <item x="3381"/>
        <item x="986"/>
        <item x="1025"/>
        <item x="1498"/>
        <item x="750"/>
        <item x="648"/>
        <item x="824"/>
        <item x="1232"/>
        <item x="808"/>
        <item x="6673"/>
        <item x="6122"/>
        <item x="7258"/>
        <item x="4387"/>
        <item x="5494"/>
        <item x="5746"/>
        <item x="6032"/>
        <item x="5852"/>
        <item x="5977"/>
        <item x="5565"/>
        <item x="5591"/>
        <item x="7638"/>
        <item x="5322"/>
        <item x="4951"/>
        <item x="2248"/>
        <item x="1605"/>
        <item x="744"/>
        <item x="3564"/>
        <item x="130"/>
        <item x="2249"/>
        <item x="16"/>
        <item x="1816"/>
        <item x="8118"/>
        <item x="3467"/>
        <item x="2385"/>
        <item x="2633"/>
        <item x="6772"/>
        <item x="6960"/>
        <item x="7451"/>
        <item x="8577"/>
        <item x="1438"/>
        <item x="8572"/>
        <item x="8112"/>
        <item x="1874"/>
        <item x="2870"/>
        <item x="1971"/>
        <item x="1632"/>
        <item x="938"/>
        <item x="1499"/>
        <item x="911"/>
        <item x="1343"/>
        <item x="6210"/>
        <item x="1301"/>
        <item x="3142"/>
        <item x="2717"/>
        <item x="4388"/>
        <item x="5092"/>
        <item x="8578"/>
        <item x="5173"/>
        <item x="2386"/>
        <item x="8579"/>
        <item x="8580"/>
        <item x="5698"/>
        <item x="3220"/>
        <item x="2115"/>
        <item x="3881"/>
        <item x="1500"/>
        <item x="499"/>
        <item x="6317"/>
        <item x="2629"/>
        <item x="7768"/>
        <item x="4014"/>
        <item x="1549"/>
        <item x="3704"/>
        <item x="8581"/>
        <item x="5078"/>
        <item x="8222"/>
        <item x="7587"/>
        <item x="2563"/>
        <item x="1275"/>
        <item x="728"/>
        <item x="2914"/>
        <item x="3373"/>
        <item x="2793"/>
        <item x="3597"/>
        <item x="1710"/>
        <item x="2387"/>
        <item x="1972"/>
        <item x="1860"/>
        <item x="5094"/>
        <item x="2196"/>
        <item x="7575"/>
        <item x="551"/>
        <item x="3649"/>
        <item x="3611"/>
        <item x="6422"/>
        <item x="2440"/>
        <item x="152"/>
        <item x="2140"/>
        <item x="1376"/>
        <item x="8114"/>
        <item x="6260"/>
        <item x="6601"/>
        <item x="5062"/>
        <item x="3546"/>
        <item x="4289"/>
        <item x="4680"/>
        <item x="6702"/>
        <item x="3226"/>
        <item x="3798"/>
        <item x="3249"/>
        <item x="3445"/>
        <item x="4832"/>
        <item x="7080"/>
        <item x="3860"/>
        <item x="4792"/>
        <item x="8582"/>
        <item x="5256"/>
        <item x="5366"/>
        <item x="7726"/>
        <item x="1817"/>
        <item x="6650"/>
        <item x="7586"/>
        <item x="6587"/>
        <item x="1199"/>
        <item x="762"/>
        <item x="8583"/>
        <item x="6550"/>
        <item x="856"/>
        <item x="8075"/>
        <item x="209"/>
        <item x="5404"/>
        <item x="7962"/>
        <item x="1768"/>
        <item x="4556"/>
        <item x="3896"/>
        <item x="4025"/>
        <item x="5546"/>
        <item x="1159"/>
        <item x="1200"/>
        <item x="3071"/>
        <item x="2794"/>
        <item x="4151"/>
        <item x="8584"/>
        <item x="7136"/>
        <item x="3899"/>
        <item x="2116"/>
        <item x="6011"/>
        <item x="7171"/>
        <item x="5199"/>
        <item x="5640"/>
        <item x="4461"/>
        <item x="6050"/>
        <item x="699"/>
        <item x="4887"/>
        <item x="1563"/>
        <item x="5652"/>
        <item x="2855"/>
        <item x="1818"/>
        <item x="7650"/>
        <item x="7473"/>
        <item x="2464"/>
        <item x="2560"/>
        <item x="4372"/>
        <item x="6539"/>
        <item x="858"/>
        <item x="3872"/>
        <item x="8158"/>
        <item x="6735"/>
        <item x="1501"/>
        <item x="2328"/>
        <item x="8585"/>
        <item x="2293"/>
        <item x="7002"/>
        <item x="3919"/>
        <item x="6097"/>
        <item x="4226"/>
        <item x="4705"/>
        <item x="965"/>
        <item x="1296"/>
        <item x="550"/>
        <item x="4876"/>
        <item x="8586"/>
        <item x="5158"/>
        <item x="794"/>
        <item x="7949"/>
        <item x="145"/>
        <item x="8587"/>
        <item x="4634"/>
        <item x="1330"/>
        <item x="7127"/>
        <item x="6784"/>
        <item x="5721"/>
        <item x="694"/>
        <item x="1897"/>
        <item x="2468"/>
        <item x="6995"/>
        <item x="4793"/>
        <item x="3861"/>
        <item x="638"/>
        <item x="6992"/>
        <item x="645"/>
        <item x="2117"/>
        <item x="8010"/>
        <item x="3756"/>
        <item x="8588"/>
        <item x="4268"/>
        <item x="4593"/>
        <item x="826"/>
        <item x="7351"/>
        <item x="6486"/>
        <item x="1374"/>
        <item x="4462"/>
        <item x="4178"/>
        <item x="1917"/>
        <item x="8589"/>
        <item x="266"/>
        <item x="3027"/>
        <item x="5540"/>
        <item x="2666"/>
        <item x="4179"/>
        <item x="5190"/>
        <item x="1772"/>
        <item x="1819"/>
        <item x="2579"/>
        <item x="6393"/>
        <item x="2153"/>
        <item x="8590"/>
        <item x="7686"/>
        <item x="4152"/>
        <item x="3465"/>
        <item x="918"/>
        <item x="3724"/>
        <item x="809"/>
        <item x="4227"/>
        <item x="7693"/>
        <item x="342"/>
        <item x="95"/>
        <item x="8591"/>
        <item x="7570"/>
        <item x="3862"/>
        <item x="3324"/>
        <item x="6464"/>
        <item x="280"/>
        <item x="2250"/>
        <item x="2667"/>
        <item x="2296"/>
        <item x="6045"/>
        <item x="6044"/>
        <item x="1180"/>
        <item x="4153"/>
        <item x="5370"/>
        <item x="1400"/>
        <item x="5257"/>
        <item x="2987"/>
        <item x="5969"/>
        <item x="5870"/>
        <item x="4857"/>
        <item x="5209"/>
        <item x="4463"/>
        <item x="5663"/>
        <item x="2795"/>
        <item x="1147"/>
        <item x="4122"/>
        <item x="2840"/>
        <item x="5316"/>
        <item x="1102"/>
        <item x="1148"/>
        <item x="1890"/>
        <item x="7452"/>
        <item x="2251"/>
        <item x="7711"/>
        <item x="4404"/>
        <item x="5409"/>
        <item x="600"/>
        <item x="7442"/>
        <item x="5148"/>
        <item x="8592"/>
        <item x="7677"/>
        <item x="5306"/>
        <item x="6564"/>
        <item x="3506"/>
        <item x="1149"/>
        <item x="6477"/>
        <item x="5817"/>
        <item x="5531"/>
        <item x="1998"/>
        <item x="8593"/>
        <item x="8594"/>
        <item x="1150"/>
        <item x="4154"/>
        <item x="6268"/>
        <item x="4978"/>
        <item x="5992"/>
        <item x="3890"/>
        <item x="5865"/>
        <item x="2252"/>
        <item x="7172"/>
        <item x="601"/>
        <item x="106"/>
        <item x="7669"/>
        <item x="24"/>
        <item x="89"/>
        <item x="39"/>
        <item x="176"/>
        <item x="40"/>
        <item x="73"/>
        <item x="1556"/>
        <item x="6549"/>
        <item x="6165"/>
        <item x="2893"/>
        <item x="3014"/>
        <item x="7068"/>
        <item x="7944"/>
        <item x="3012"/>
        <item x="4898"/>
        <item x="1646"/>
        <item x="6717"/>
        <item x="2567"/>
        <item x="1999"/>
        <item x="7731"/>
        <item x="5065"/>
        <item x="7153"/>
        <item x="1645"/>
        <item x="2796"/>
        <item x="4594"/>
        <item x="8197"/>
        <item x="2277"/>
        <item x="6184"/>
        <item x="8595"/>
        <item x="966"/>
        <item x="6372"/>
        <item x="2971"/>
        <item x="3487"/>
        <item x="5664"/>
        <item x="7581"/>
        <item x="6211"/>
        <item x="1973"/>
        <item x="5337"/>
        <item x="3711"/>
        <item x="1465"/>
        <item x="8596"/>
        <item x="8597"/>
        <item x="5152"/>
        <item x="6487"/>
        <item x="6773"/>
        <item x="8598"/>
        <item x="6397"/>
        <item x="8599"/>
        <item x="8600"/>
        <item x="8601"/>
        <item x="8602"/>
        <item x="8603"/>
        <item x="8604"/>
        <item x="8605"/>
        <item x="6588"/>
        <item x="8606"/>
        <item x="8607"/>
        <item x="8608"/>
        <item x="8609"/>
        <item x="8610"/>
        <item x="77"/>
        <item x="247"/>
        <item x="78"/>
        <item x="8611"/>
        <item x="375"/>
        <item x="8612"/>
        <item x="79"/>
        <item x="59"/>
        <item x="8613"/>
        <item x="8614"/>
        <item x="8615"/>
        <item x="8616"/>
        <item x="8617"/>
        <item x="80"/>
        <item x="81"/>
        <item x="3964"/>
        <item x="4760"/>
        <item x="6514"/>
        <item x="3436"/>
        <item x="313"/>
        <item x="6014"/>
        <item x="5307"/>
        <item x="1502"/>
        <item x="8098"/>
        <item x="6618"/>
        <item x="6415"/>
        <item x="1291"/>
        <item x="7829"/>
        <item x="2602"/>
        <item x="1518"/>
        <item x="5453"/>
        <item x="2144"/>
        <item x="5901"/>
        <item x="2388"/>
        <item x="8618"/>
        <item x="7516"/>
        <item x="117"/>
        <item x="2947"/>
        <item x="3272"/>
        <item x="7933"/>
        <item x="5154"/>
        <item x="6780"/>
        <item x="3213"/>
        <item x="7220"/>
        <item x="6005"/>
        <item x="1331"/>
        <item x="8619"/>
        <item x="3582"/>
        <item x="7980"/>
        <item x="2162"/>
        <item x="4495"/>
        <item x="7759"/>
        <item x="1637"/>
        <item x="1261"/>
        <item x="3224"/>
        <item x="8620"/>
        <item x="5765"/>
        <item x="3508"/>
        <item x="7209"/>
        <item x="7486"/>
        <item x="7128"/>
        <item x="1166"/>
        <item x="6318"/>
        <item x="6525"/>
        <item x="6024"/>
        <item x="4901"/>
        <item x="5925"/>
        <item x="5963"/>
        <item x="6661"/>
        <item x="2204"/>
        <item x="2335"/>
        <item x="1568"/>
        <item x="2052"/>
        <item x="4963"/>
        <item x="1820"/>
        <item x="75"/>
        <item x="2157"/>
        <item x="7287"/>
        <item x="5866"/>
        <item x="5606"/>
        <item x="4961"/>
        <item x="8621"/>
        <item x="5905"/>
        <item x="2797"/>
        <item x="4965"/>
        <item x="6624"/>
        <item x="6185"/>
        <item x="5983"/>
        <item x="8054"/>
        <item x="5627"/>
        <item x="394"/>
        <item x="8622"/>
        <item x="4605"/>
        <item x="7811"/>
        <item x="3965"/>
        <item x="6339"/>
        <item x="2972"/>
        <item x="5665"/>
        <item x="8623"/>
        <item x="5346"/>
        <item x="6968"/>
        <item x="7115"/>
        <item x="8624"/>
        <item x="8625"/>
        <item x="6970"/>
        <item x="7307"/>
        <item x="5196"/>
        <item x="7576"/>
        <item x="3568"/>
        <item x="2344"/>
        <item x="4941"/>
        <item x="5155"/>
        <item x="6785"/>
        <item x="5464"/>
        <item x="3072"/>
        <item x="5997"/>
        <item x="5871"/>
        <item x="8626"/>
        <item x="7466"/>
        <item x="1356"/>
        <item x="5933"/>
        <item x="5693"/>
        <item x="3192"/>
        <item x="4533"/>
        <item x="6423"/>
        <item x="777"/>
        <item x="1896"/>
        <item x="1262"/>
        <item x="3570"/>
        <item x="5772"/>
        <item x="595"/>
        <item x="557"/>
        <item x="5379"/>
        <item x="2269"/>
        <item x="4478"/>
        <item x="6432"/>
        <item x="4794"/>
        <item x="2389"/>
        <item x="5174"/>
        <item x="5536"/>
        <item x="6520"/>
        <item x="4895"/>
        <item x="6340"/>
        <item x="7210"/>
        <item x="2202"/>
        <item x="7352"/>
        <item x="2904"/>
        <item x="1638"/>
        <item x="6075"/>
        <item x="5439"/>
        <item x="6156"/>
        <item x="4899"/>
        <item x="3757"/>
        <item x="7762"/>
        <item x="4700"/>
        <item x="4534"/>
        <item x="721"/>
        <item x="1244"/>
        <item x="137"/>
        <item x="5755"/>
        <item x="4485"/>
        <item x="6077"/>
        <item x="5505"/>
        <item x="8627"/>
        <item x="1974"/>
        <item x="5926"/>
        <item x="3268"/>
        <item x="5079"/>
        <item x="4655"/>
        <item x="5968"/>
        <item x="4249"/>
        <item x="5908"/>
        <item x="5258"/>
        <item x="7903"/>
        <item x="6222"/>
        <item x="6813"/>
        <item x="2421"/>
        <item x="919"/>
        <item x="1711"/>
        <item x="1453"/>
        <item x="5600"/>
        <item x="3727"/>
        <item x="6350"/>
        <item x="446"/>
        <item x="6123"/>
        <item x="8628"/>
        <item x="7927"/>
        <item x="6373"/>
        <item x="3193"/>
        <item x="5789"/>
        <item x="3019"/>
        <item x="242"/>
        <item x="241"/>
        <item x="8011"/>
        <item x="5273"/>
        <item x="8629"/>
        <item x="6967"/>
        <item x="2565"/>
        <item x="5098"/>
        <item x="4389"/>
        <item x="8630"/>
        <item x="846"/>
        <item x="6202"/>
        <item x="3394"/>
        <item x="7786"/>
        <item x="840"/>
        <item x="7026"/>
        <item x="7467"/>
        <item x="6388"/>
        <item x="6834"/>
        <item x="1908"/>
        <item x="8631"/>
        <item x="5763"/>
        <item x="1151"/>
        <item x="4595"/>
        <item x="1428"/>
        <item x="3325"/>
        <item x="4464"/>
        <item x="2704"/>
        <item x="1091"/>
        <item x="8632"/>
        <item x="3478"/>
        <item x="1280"/>
        <item x="8155"/>
        <item x="82"/>
        <item x="3298"/>
        <item x="532"/>
        <item x="8633"/>
        <item x="6642"/>
        <item x="4665"/>
        <item x="8020"/>
        <item x="2798"/>
        <item x="269"/>
        <item x="608"/>
        <item x="1295"/>
        <item x="763"/>
        <item x="851"/>
        <item x="448"/>
        <item x="447"/>
        <item x="397"/>
        <item x="1712"/>
        <item x="2668"/>
        <item x="4465"/>
        <item x="4466"/>
        <item x="5899"/>
        <item x="7203"/>
        <item x="7426"/>
        <item x="7427"/>
        <item x="8634"/>
        <item x="7907"/>
        <item x="2948"/>
        <item x="6296"/>
        <item x="2949"/>
        <item x="1870"/>
        <item x="3439"/>
        <item x="7012"/>
        <item x="2528"/>
        <item x="3842"/>
        <item x="112"/>
        <item x="6142"/>
        <item x="3477"/>
        <item x="7931"/>
        <item x="5137"/>
        <item x="2950"/>
        <item x="4858"/>
        <item x="6273"/>
        <item x="8635"/>
        <item x="2669"/>
        <item x="2175"/>
        <item x="3502"/>
        <item x="3256"/>
        <item x="7524"/>
        <item x="1569"/>
        <item x="8636"/>
        <item x="6979"/>
        <item x="4979"/>
        <item x="1332"/>
        <item x="1735"/>
        <item x="6398"/>
        <item x="6645"/>
        <item x="623"/>
        <item x="7347"/>
        <item x="8637"/>
        <item x="2208"/>
        <item x="131"/>
        <item x="450"/>
        <item x="445"/>
        <item x="3803"/>
        <item x="1030"/>
        <item x="6319"/>
        <item x="1027"/>
        <item x="6488"/>
        <item x="3118"/>
        <item x="6203"/>
        <item x="5761"/>
        <item x="1106"/>
        <item x="6289"/>
        <item x="2039"/>
        <item x="3417"/>
        <item x="7565"/>
        <item x="3126"/>
        <item x="7577"/>
        <item x="3650"/>
        <item x="1647"/>
        <item x="1573"/>
        <item x="5479"/>
        <item x="8638"/>
        <item x="7164"/>
        <item x="1263"/>
        <item x="3322"/>
        <item x="8639"/>
        <item x="2597"/>
        <item x="4010"/>
        <item x="6869"/>
        <item x="4066"/>
        <item x="3812"/>
        <item x="6374"/>
        <item x="4829"/>
        <item x="1543"/>
        <item x="2444"/>
        <item x="820"/>
        <item x="5616"/>
        <item x="2799"/>
        <item x="2882"/>
        <item x="198"/>
        <item x="222"/>
        <item x="2253"/>
        <item x="6518"/>
        <item x="7211"/>
        <item x="8640"/>
        <item x="7606"/>
        <item x="3612"/>
        <item x="4275"/>
        <item x="5690"/>
        <item x="3880"/>
        <item x="237"/>
        <item x="2284"/>
        <item x="4980"/>
        <item x="4908"/>
        <item x="4922"/>
        <item x="3299"/>
        <item x="2254"/>
        <item x="3758"/>
        <item x="639"/>
        <item x="321"/>
        <item x="2390"/>
        <item x="4683"/>
        <item x="3588"/>
        <item x="3096"/>
        <item x="3692"/>
        <item x="3073"/>
        <item x="1092"/>
        <item x="1901"/>
        <item x="1050"/>
        <item x="5752"/>
        <item x="5580"/>
        <item x="7578"/>
        <item x="5144"/>
        <item x="7645"/>
        <item x="4248"/>
        <item x="3787"/>
        <item x="5731"/>
        <item x="5080"/>
        <item x="883"/>
        <item x="556"/>
        <item x="2332"/>
        <item x="548"/>
        <item x="5499"/>
        <item x="7441"/>
        <item x="4859"/>
        <item x="6681"/>
        <item x="1821"/>
        <item x="99"/>
        <item x="8641"/>
        <item x="188"/>
        <item x="541"/>
        <item x="1878"/>
        <item x="641"/>
        <item x="7517"/>
        <item x="4881"/>
        <item x="5653"/>
        <item x="6947"/>
        <item x="7353"/>
        <item x="5032"/>
        <item x="5638"/>
        <item x="3264"/>
        <item x="8642"/>
        <item x="8643"/>
        <item x="1526"/>
        <item x="2009"/>
        <item x="5769"/>
        <item x="7077"/>
        <item x="1022"/>
        <item x="3651"/>
        <item x="2255"/>
        <item x="1822"/>
        <item x="2951"/>
        <item x="5556"/>
        <item x="6652"/>
        <item x="4732"/>
        <item x="4324"/>
        <item x="6630"/>
        <item x="1713"/>
        <item x="4641"/>
        <item x="8644"/>
        <item x="5658"/>
        <item x="5620"/>
        <item x="5090"/>
        <item x="4045"/>
        <item x="555"/>
        <item x="717"/>
        <item x="2391"/>
        <item x="8645"/>
        <item x="830"/>
        <item x="810"/>
        <item x="7647"/>
        <item x="4098"/>
        <item x="6862"/>
        <item x="5741"/>
        <item x="402"/>
        <item x="1201"/>
        <item x="2623"/>
        <item x="2430"/>
        <item x="4795"/>
        <item x="1750"/>
        <item x="4016"/>
        <item x="5443"/>
        <item x="6056"/>
        <item x="4860"/>
        <item x="4826"/>
        <item x="5324"/>
        <item x="6455"/>
        <item x="4174"/>
        <item x="4579"/>
        <item x="7410"/>
        <item x="2118"/>
        <item x="1233"/>
        <item x="3863"/>
        <item x="2529"/>
        <item x="5654"/>
        <item x="8646"/>
        <item x="516"/>
        <item x="7642"/>
        <item x="4677"/>
        <item x="4601"/>
        <item x="1503"/>
        <item x="1471"/>
        <item x="4861"/>
        <item x="5686"/>
        <item x="6341"/>
        <item x="7069"/>
        <item x="7878"/>
        <item x="6063"/>
        <item x="1865"/>
        <item x="5902"/>
        <item x="6641"/>
        <item x="5548"/>
        <item x="6105"/>
        <item x="926"/>
        <item x="3194"/>
        <item x="7769"/>
        <item x="7293"/>
        <item x="582"/>
        <item x="281"/>
        <item x="270"/>
        <item x="764"/>
        <item x="116"/>
        <item x="489"/>
        <item x="4325"/>
        <item x="7566"/>
        <item x="4733"/>
        <item x="4932"/>
        <item x="4067"/>
        <item x="8214"/>
        <item x="1242"/>
        <item x="4228"/>
        <item x="621"/>
        <item x="8115"/>
        <item x="139"/>
        <item x="5081"/>
        <item x="4516"/>
        <item x="1672"/>
        <item x="5445"/>
        <item x="6121"/>
        <item x="3778"/>
        <item x="5967"/>
        <item x="5182"/>
        <item x="6637"/>
        <item x="4349"/>
        <item x="7588"/>
        <item x="1504"/>
        <item x="2035"/>
        <item x="208"/>
        <item x="4009"/>
        <item x="811"/>
        <item x="1565"/>
        <item x="279"/>
        <item x="769"/>
        <item x="3547"/>
        <item x="3044"/>
        <item x="4772"/>
        <item x="4482"/>
        <item x="5722"/>
        <item x="5806"/>
        <item x="5703"/>
        <item x="5259"/>
        <item x="5995"/>
        <item x="5436"/>
        <item x="5435"/>
        <item x="5532"/>
        <item x="5134"/>
        <item x="5288"/>
        <item x="5742"/>
        <item x="1006"/>
        <item x="8647"/>
        <item x="5883"/>
        <item x="2156"/>
        <item x="5914"/>
        <item x="8012"/>
        <item x="1264"/>
        <item x="5815"/>
        <item x="304"/>
        <item x="2670"/>
        <item x="2392"/>
        <item x="5427"/>
        <item x="7204"/>
        <item x="8648"/>
        <item x="6157"/>
        <item x="319"/>
        <item x="827"/>
        <item x="5260"/>
        <item x="2671"/>
        <item x="4900"/>
        <item x="6938"/>
        <item x="3195"/>
        <item x="6061"/>
        <item x="2393"/>
        <item x="7292"/>
        <item x="8649"/>
        <item x="2394"/>
        <item x="7468"/>
        <item x="4999"/>
        <item x="1714"/>
        <item x="1715"/>
        <item x="6107"/>
        <item x="6375"/>
        <item x="4981"/>
        <item x="4430"/>
        <item x="4239"/>
        <item x="2485"/>
        <item x="6653"/>
        <item x="4476"/>
        <item x="7015"/>
        <item x="967"/>
        <item x="7232"/>
        <item x="3505"/>
        <item x="4467"/>
        <item x="6320"/>
        <item x="5033"/>
        <item x="4796"/>
        <item x="3810"/>
        <item x="2748"/>
        <item x="7558"/>
        <item x="5726"/>
        <item x="1975"/>
        <item x="2313"/>
        <item x="4326"/>
        <item x="409"/>
        <item x="1505"/>
        <item x="2672"/>
        <item x="1857"/>
        <item x="271"/>
        <item x="607"/>
        <item x="927"/>
        <item x="552"/>
        <item x="7340"/>
        <item x="3418"/>
        <item x="8650"/>
        <item x="7619"/>
        <item x="4390"/>
        <item x="3786"/>
        <item x="3025"/>
        <item x="7537"/>
        <item x="7911"/>
        <item x="5877"/>
        <item x="6795"/>
        <item x="4120"/>
        <item x="362"/>
        <item x="363"/>
        <item x="6515"/>
        <item x="364"/>
        <item x="376"/>
        <item x="365"/>
        <item x="377"/>
        <item x="378"/>
        <item x="4561"/>
        <item x="379"/>
        <item x="380"/>
        <item x="381"/>
        <item x="4873"/>
        <item x="7671"/>
        <item x="1560"/>
        <item x="2757"/>
        <item x="5236"/>
        <item x="7355"/>
        <item x="7681"/>
        <item x="6458"/>
        <item x="7090"/>
        <item x="4761"/>
        <item x="6881"/>
        <item x="1576"/>
        <item x="3548"/>
        <item x="3966"/>
        <item x="8134"/>
        <item x="8651"/>
        <item x="1099"/>
        <item x="4206"/>
        <item x="4255"/>
        <item x="723"/>
        <item x="4883"/>
        <item x="7391"/>
        <item x="4621"/>
        <item x="4103"/>
        <item x="8652"/>
        <item x="3931"/>
        <item x="2749"/>
        <item x="1401"/>
        <item x="495"/>
        <item x="741"/>
        <item x="3587"/>
        <item x="5108"/>
        <item x="4484"/>
        <item x="4353"/>
        <item x="4686"/>
        <item x="4028"/>
        <item x="7995"/>
        <item x="2474"/>
        <item x="5088"/>
        <item x="7922"/>
        <item x="6072"/>
        <item x="6087"/>
        <item x="6082"/>
        <item x="6112"/>
        <item x="6118"/>
        <item x="6089"/>
        <item x="5328"/>
        <item x="3241"/>
        <item x="3476"/>
        <item x="5820"/>
        <item x="5807"/>
        <item x="3652"/>
        <item x="4183"/>
        <item x="6145"/>
        <item x="7193"/>
        <item x="6351"/>
        <item x="6469"/>
        <item x="4391"/>
        <item x="3246"/>
        <item x="6277"/>
        <item x="7437"/>
        <item x="5210"/>
        <item x="4362"/>
        <item x="5811"/>
        <item x="4697"/>
        <item x="6472"/>
        <item x="141"/>
        <item x="8653"/>
        <item x="4742"/>
        <item x="4656"/>
        <item x="5226"/>
        <item x="8654"/>
        <item x="6039"/>
        <item x="6237"/>
        <item x="6903"/>
        <item x="4229"/>
        <item x="4035"/>
        <item x="5851"/>
        <item x="2256"/>
        <item x="2119"/>
        <item x="6180"/>
        <item x="1430"/>
        <item x="6646"/>
        <item x="7098"/>
        <item x="103"/>
        <item x="5592"/>
        <item x="1218"/>
        <item x="1534"/>
        <item x="7091"/>
        <item x="778"/>
        <item x="3459"/>
        <item x="3804"/>
        <item x="4889"/>
        <item x="4468"/>
        <item x="3937"/>
        <item x="7003"/>
        <item x="8655"/>
        <item x="5347"/>
        <item x="4506"/>
        <item x="7514"/>
        <item x="3882"/>
        <item x="4346"/>
        <item x="4602"/>
        <item x="6003"/>
        <item x="5005"/>
        <item x="1574"/>
        <item x="7318"/>
        <item x="3581"/>
        <item x="2832"/>
        <item x="2894"/>
        <item x="6040"/>
        <item x="1054"/>
        <item x="1098"/>
        <item x="975"/>
        <item x="5437"/>
        <item x="7481"/>
        <item x="4663"/>
        <item x="7154"/>
        <item x="223"/>
        <item x="906"/>
        <item x="779"/>
        <item x="3877"/>
        <item x="5082"/>
        <item x="2952"/>
        <item x="3376"/>
        <item x="1823"/>
        <item x="5007"/>
        <item x="7973"/>
        <item x="3074"/>
        <item x="1842"/>
        <item x="7804"/>
        <item x="5410"/>
        <item x="6321"/>
        <item x="5293"/>
        <item x="4657"/>
        <item x="2800"/>
        <item x="5683"/>
        <item x="1441"/>
        <item x="2570"/>
        <item x="2304"/>
        <item x="1775"/>
        <item x="4923"/>
        <item x="7723"/>
        <item x="8656"/>
        <item x="3864"/>
        <item x="3929"/>
        <item x="5734"/>
        <item x="1753"/>
        <item x="6498"/>
        <item x="6821"/>
        <item x="1716"/>
        <item x="0"/>
        <item x="2530"/>
        <item x="968"/>
        <item x="5509"/>
        <item x="7730"/>
        <item x="5047"/>
        <item x="5660"/>
        <item x="8657"/>
        <item x="7884"/>
        <item x="302"/>
        <item x="3795"/>
        <item x="796"/>
        <item x="3354"/>
        <item x="8658"/>
        <item x="6556"/>
        <item x="6905"/>
        <item x="5608"/>
        <item x="6822"/>
        <item x="6882"/>
        <item x="6904"/>
        <item x="5960"/>
        <item x="7263"/>
        <item x="5780"/>
        <item x="5749"/>
        <item x="5308"/>
        <item x="7687"/>
        <item x="6911"/>
        <item x="8082"/>
        <item x="2257"/>
        <item x="2887"/>
        <item x="1606"/>
        <item x="7417"/>
        <item x="1276"/>
        <item x="1265"/>
        <item x="7694"/>
        <item x="1671"/>
        <item x="2673"/>
        <item x="6849"/>
        <item x="3814"/>
        <item x="7813"/>
        <item x="2839"/>
        <item x="6567"/>
        <item x="19"/>
        <item x="1746"/>
        <item x="7120"/>
        <item x="4244"/>
        <item x="921"/>
        <item x="6916"/>
        <item x="2801"/>
        <item x="8659"/>
        <item x="8660"/>
        <item x="994"/>
        <item x="4068"/>
        <item x="1072"/>
        <item x="3300"/>
        <item x="6274"/>
        <item x="2300"/>
        <item x="275"/>
        <item x="7787"/>
        <item x="2531"/>
        <item x="4487"/>
        <item x="3140"/>
        <item x="6499"/>
        <item x="1419"/>
        <item x="3419"/>
        <item x="2574"/>
        <item x="7314"/>
        <item x="7137"/>
        <item x="7431"/>
        <item x="7004"/>
        <item x="1824"/>
        <item x="1745"/>
        <item x="5593"/>
        <item x="4069"/>
        <item x="8661"/>
        <item x="4631"/>
        <item x="1333"/>
        <item x="2978"/>
        <item x="2638"/>
        <item x="4327"/>
        <item x="2147"/>
        <item x="2674"/>
        <item x="649"/>
        <item x="5111"/>
        <item x="7840"/>
        <item x="1266"/>
        <item x="6808"/>
        <item x="1210"/>
        <item x="3107"/>
        <item x="2979"/>
        <item x="1506"/>
        <item x="1738"/>
        <item x="5538"/>
        <item x="5218"/>
        <item x="4102"/>
        <item x="2580"/>
        <item x="6383"/>
        <item x="5655"/>
        <item x="1607"/>
        <item x="6774"/>
        <item x="5757"/>
        <item x="1074"/>
        <item x="526"/>
        <item x="7771"/>
        <item x="5975"/>
        <item x="1"/>
        <item x="5929"/>
        <item x="2049"/>
        <item x="2532"/>
        <item x="5594"/>
        <item x="5595"/>
        <item x="3759"/>
        <item x="6322"/>
        <item x="2953"/>
        <item x="6754"/>
        <item x="2178"/>
        <item x="6768"/>
        <item x="8180"/>
        <item x="1571"/>
        <item x="7873"/>
        <item x="5348"/>
        <item x="3386"/>
        <item x="7856"/>
        <item x="7487"/>
        <item x="951"/>
        <item x="2331"/>
        <item x="6345"/>
        <item x="4230"/>
        <item x="4253"/>
        <item x="6662"/>
        <item x="2892"/>
        <item x="6489"/>
        <item x="841"/>
        <item x="7165"/>
        <item x="5442"/>
        <item x="6346"/>
        <item x="4689"/>
        <item x="8662"/>
        <item x="7179"/>
        <item x="1663"/>
        <item x="3967"/>
        <item x="2533"/>
        <item x="7226"/>
        <item x="1402"/>
        <item x="6931"/>
        <item x="730"/>
        <item x="5383"/>
        <item x="6980"/>
        <item x="7247"/>
        <item x="8663"/>
        <item x="5662"/>
        <item x="4047"/>
        <item x="8126"/>
        <item x="6194"/>
        <item x="3075"/>
        <item x="2477"/>
        <item x="7648"/>
        <item x="8664"/>
        <item x="6439"/>
        <item x="5625"/>
        <item x="3395"/>
        <item x="4129"/>
        <item x="7129"/>
        <item x="2802"/>
        <item x="907"/>
        <item x="1222"/>
        <item x="4358"/>
        <item x="887"/>
        <item x="8063"/>
        <item x="5699"/>
        <item x="4797"/>
        <item x="7205"/>
        <item x="7335"/>
        <item x="1018"/>
        <item x="6838"/>
        <item x="233"/>
        <item x="7579"/>
        <item x="7885"/>
        <item x="2675"/>
        <item x="2186"/>
        <item x="8665"/>
        <item x="120"/>
        <item x="215"/>
        <item x="252"/>
        <item x="8170"/>
        <item x="5380"/>
        <item x="2534"/>
        <item x="5904"/>
        <item x="4469"/>
        <item x="1717"/>
        <item x="3301"/>
        <item x="1267"/>
        <item x="1629"/>
        <item x="7718"/>
        <item x="2395"/>
        <item x="6607"/>
        <item x="5715"/>
        <item x="3458"/>
        <item x="6146"/>
        <item x="3653"/>
        <item x="1718"/>
        <item x="7682"/>
        <item x="1507"/>
        <item x="1719"/>
        <item x="5313"/>
        <item x="8130"/>
        <item x="8003"/>
        <item x="7899"/>
        <item x="8004"/>
        <item x="5903"/>
        <item x="6348"/>
        <item x="142"/>
        <item x="8666"/>
        <item x="5320"/>
        <item x="4992"/>
        <item x="6694"/>
        <item x="3968"/>
        <item x="702"/>
        <item x="1634"/>
        <item x="3333"/>
        <item x="5329"/>
        <item x="6459"/>
        <item x="6765"/>
        <item x="5267"/>
        <item x="6926"/>
        <item x="8667"/>
        <item x="7824"/>
        <item x="7600"/>
        <item x="2467"/>
        <item x="314"/>
        <item x="53"/>
        <item x="5716"/>
        <item x="3076"/>
        <item x="1825"/>
        <item x="4124"/>
        <item x="1508"/>
        <item x="2070"/>
        <item x="5053"/>
        <item x="857"/>
        <item x="3969"/>
        <item x="3302"/>
        <item x="6638"/>
        <item x="500"/>
        <item x="2120"/>
        <item x="8668"/>
        <item x="6761"/>
        <item x="8669"/>
        <item x="4535"/>
        <item x="3303"/>
        <item x="8670"/>
        <item x="6158"/>
        <item x="5491"/>
        <item x="976"/>
        <item x="8172"/>
        <item x="4672"/>
        <item x="2803"/>
        <item x="3987"/>
        <item x="2804"/>
        <item x="2768"/>
        <item x="2065"/>
        <item x="6867"/>
        <item x="4536"/>
        <item x="7457"/>
        <item x="7005"/>
        <item x="8671"/>
        <item x="922"/>
        <item x="5280"/>
        <item x="2737"/>
        <item x="7560"/>
        <item x="6908"/>
        <item x="2428"/>
        <item x="7809"/>
        <item x="3726"/>
        <item x="2676"/>
        <item x="1403"/>
        <item x="4489"/>
        <item x="3970"/>
        <item x="4798"/>
        <item x="7783"/>
        <item x="8672"/>
        <item x="4125"/>
        <item x="5122"/>
        <item x="6707"/>
        <item x="8673"/>
        <item x="3818"/>
        <item x="1346"/>
        <item x="1007"/>
        <item x="2860"/>
        <item x="3128"/>
        <item x="2598"/>
        <item x="7763"/>
        <item x="190"/>
        <item x="7393"/>
        <item x="2677"/>
        <item x="5596"/>
        <item x="6755"/>
        <item x="5416"/>
        <item x="4658"/>
        <item x="8005"/>
        <item x="4032"/>
        <item x="199"/>
        <item x="6898"/>
        <item x="6703"/>
        <item x="4596"/>
        <item x="4070"/>
        <item x="8674"/>
        <item x="2396"/>
        <item x="2535"/>
        <item x="6416"/>
        <item x="2482"/>
        <item x="4510"/>
        <item x="7070"/>
        <item x="849"/>
        <item x="6917"/>
        <item x="1404"/>
        <item x="8675"/>
        <item x="573"/>
        <item x="3760"/>
        <item x="6068"/>
        <item x="7737"/>
        <item x="3678"/>
        <item x="7354"/>
        <item x="111"/>
        <item x="70"/>
        <item x="443"/>
        <item x="7799"/>
        <item x="7501"/>
        <item x="66"/>
        <item x="88"/>
        <item x="85"/>
        <item x="83"/>
        <item x="61"/>
        <item x="86"/>
        <item x="68"/>
        <item x="5309"/>
        <item x="8676"/>
        <item x="4537"/>
        <item x="2121"/>
        <item x="6984"/>
        <item x="4116"/>
        <item x="5927"/>
        <item x="6933"/>
        <item x="6971"/>
        <item x="8677"/>
        <item x="1202"/>
        <item x="5710"/>
        <item x="5630"/>
        <item x="3077"/>
        <item x="1421"/>
        <item x="5012"/>
        <item x="4897"/>
        <item x="6620"/>
        <item x="8043"/>
        <item x="7380"/>
        <item x="8678"/>
        <item x="1363"/>
        <item x="6718"/>
        <item x="3654"/>
        <item x="1509"/>
        <item x="2258"/>
        <item x="5234"/>
        <item x="5104"/>
        <item x="6093"/>
        <item x="5123"/>
        <item x="8679"/>
        <item x="886"/>
        <item x="4439"/>
        <item x="4734"/>
        <item x="3562"/>
        <item x="4240"/>
        <item x="6993"/>
        <item x="6413"/>
        <item x="2397"/>
        <item x="1229"/>
        <item x="2431"/>
        <item x="2954"/>
        <item x="7834"/>
        <item x="6796"/>
        <item x="7649"/>
        <item x="4155"/>
        <item x="3420"/>
        <item x="1739"/>
        <item x="3100"/>
        <item x="7837"/>
        <item x="3693"/>
        <item x="8680"/>
        <item x="3452"/>
        <item x="4954"/>
        <item x="6076"/>
        <item x="5988"/>
        <item x="3677"/>
        <item x="7912"/>
        <item x="6824"/>
        <item x="2678"/>
        <item x="7133"/>
        <item x="1303"/>
        <item x="2955"/>
        <item x="7822"/>
        <item x="1071"/>
        <item x="4184"/>
        <item x="1664"/>
        <item x="8681"/>
        <item x="3994"/>
        <item x="5679"/>
        <item x="6870"/>
        <item x="5709"/>
        <item x="4940"/>
        <item x="6323"/>
        <item x="4283"/>
        <item x="7502"/>
        <item x="8682"/>
        <item x="7132"/>
        <item x="3598"/>
        <item x="4087"/>
        <item x="4442"/>
        <item x="4392"/>
        <item x="5517"/>
        <item x="3461"/>
        <item x="7582"/>
        <item x="5135"/>
        <item x="3671"/>
        <item x="4563"/>
        <item x="5841"/>
        <item x="4261"/>
        <item x="2053"/>
        <item x="1152"/>
        <item x="4682"/>
        <item x="1826"/>
        <item x="812"/>
        <item x="4470"/>
        <item x="6262"/>
        <item x="3371"/>
        <item x="3037"/>
        <item x="1103"/>
        <item x="2460"/>
        <item x="4668"/>
        <item x="7643"/>
        <item x="5200"/>
        <item x="492"/>
        <item x="6147"/>
        <item x="6175"/>
        <item x="267"/>
        <item x="5317"/>
        <item x="1153"/>
        <item x="2973"/>
        <item x="2073"/>
        <item x="7148"/>
        <item x="4989"/>
        <item x="7236"/>
        <item x="3596"/>
        <item x="5931"/>
        <item x="4894"/>
        <item x="6663"/>
        <item x="5656"/>
        <item x="6872"/>
        <item x="1827"/>
        <item x="1608"/>
        <item x="1720"/>
        <item x="2536"/>
        <item x="5211"/>
        <item x="2851"/>
        <item x="1454"/>
        <item x="671"/>
        <item x="991"/>
        <item x="4156"/>
        <item x="3549"/>
        <item x="2434"/>
        <item x="5292"/>
        <item x="8683"/>
        <item x="2316"/>
        <item x="4231"/>
        <item x="4659"/>
        <item x="3078"/>
        <item x="8013"/>
        <item x="8206"/>
        <item x="6324"/>
        <item x="6878"/>
        <item x="1334"/>
        <item x="7749"/>
        <item x="4555"/>
        <item x="5533"/>
        <item x="5034"/>
        <item x="8684"/>
        <item x="5943"/>
        <item x="8685"/>
        <item x="5567"/>
        <item x="5566"/>
        <item x="5839"/>
        <item x="5444"/>
        <item x="8686"/>
        <item x="2045"/>
        <item x="7584"/>
        <item x="7597"/>
        <item x="6781"/>
        <item x="4127"/>
        <item x="5387"/>
        <item x="8687"/>
        <item x="3304"/>
        <item x="2286"/>
        <item x="4121"/>
        <item x="4763"/>
        <item x="7632"/>
        <item x="8226"/>
        <item x="4799"/>
        <item x="4666"/>
        <item x="2607"/>
        <item x="6325"/>
        <item x="3712"/>
        <item x="1008"/>
        <item x="1609"/>
        <item x="8688"/>
        <item x="1721"/>
        <item x="8689"/>
        <item x="7932"/>
        <item x="2398"/>
        <item x="6424"/>
        <item x="4071"/>
        <item x="3196"/>
        <item x="2492"/>
        <item x="1905"/>
        <item x="5723"/>
        <item x="7488"/>
        <item x="3813"/>
        <item x="3783"/>
        <item x="6814"/>
        <item x="6399"/>
        <item x="2021"/>
        <item x="3032"/>
        <item x="4538"/>
        <item x="1828"/>
        <item x="8690"/>
        <item x="4580"/>
        <item x="2956"/>
        <item x="2957"/>
        <item x="4157"/>
        <item x="8691"/>
        <item x="1093"/>
        <item x="1021"/>
        <item x="581"/>
        <item x="3365"/>
        <item x="4643"/>
        <item x="1976"/>
        <item x="4800"/>
        <item x="3360"/>
        <item x="6376"/>
        <item x="2679"/>
        <item x="1510"/>
        <item x="2466"/>
        <item x="1375"/>
        <item x="3474"/>
        <item x="6932"/>
        <item x="8692"/>
        <item x="6695"/>
        <item x="3305"/>
        <item x="4906"/>
        <item x="1610"/>
        <item x="3421"/>
        <item x="6503"/>
        <item x="5515"/>
        <item x="4432"/>
        <item x="4414"/>
        <item x="3516"/>
        <item x="1268"/>
        <item x="6828"/>
        <item x="1829"/>
        <item x="1076"/>
        <item x="23"/>
        <item x="4429"/>
        <item x="3223"/>
        <item x="4273"/>
        <item x="8693"/>
        <item x="2718"/>
        <item x="2154"/>
        <item x="8694"/>
        <item x="2420"/>
        <item x="5496"/>
        <item x="565"/>
        <item x="4815"/>
        <item x="8695"/>
        <item x="8696"/>
        <item x="6508"/>
        <item x="7628"/>
        <item x="6994"/>
        <item x="6674"/>
        <item x="813"/>
        <item x="2294"/>
        <item x="2058"/>
        <item x="823"/>
        <item x="3039"/>
        <item x="4827"/>
        <item x="5016"/>
        <item x="2680"/>
        <item x="2681"/>
        <item x="6815"/>
        <item x="4687"/>
        <item x="3079"/>
        <item x="3383"/>
        <item x="1468"/>
        <item x="3125"/>
        <item x="2033"/>
        <item x="3108"/>
        <item x="5389"/>
        <item x="3773"/>
        <item x="8697"/>
        <item x="1906"/>
        <item x="3366"/>
        <item x="3913"/>
        <item x="457"/>
        <item x="8698"/>
        <item x="7216"/>
        <item x="4862"/>
        <item x="3779"/>
        <item x="4944"/>
        <item x="8225"/>
        <item x="6713"/>
        <item x="4624"/>
        <item x="3080"/>
        <item x="7308"/>
        <item x="4393"/>
        <item x="4735"/>
        <item x="2958"/>
        <item x="2682"/>
        <item x="1451"/>
        <item x="4575"/>
        <item x="5049"/>
        <item x="107"/>
        <item x="3593"/>
        <item x="5083"/>
        <item x="2683"/>
        <item x="2399"/>
        <item x="7637"/>
        <item x="7872"/>
        <item x="1175"/>
        <item x="4072"/>
        <item x="4830"/>
        <item x="7206"/>
        <item x="4924"/>
        <item x="1639"/>
        <item x="3512"/>
        <item x="4925"/>
        <item x="929"/>
        <item x="2959"/>
        <item x="2805"/>
        <item x="3655"/>
        <item x="1118"/>
        <item x="6918"/>
        <item x="4837"/>
        <item x="2806"/>
        <item x="3971"/>
        <item x="2338"/>
        <item x="6775"/>
        <item x="4232"/>
        <item x="4417"/>
        <item x="8699"/>
        <item x="4471"/>
        <item x="2807"/>
        <item x="1761"/>
        <item x="485"/>
        <item x="4539"/>
        <item x="7482"/>
        <item x="6631"/>
        <item x="5261"/>
        <item x="4233"/>
        <item x="6218"/>
        <item x="7893"/>
        <item x="6664"/>
        <item x="7251"/>
        <item x="2400"/>
        <item x="6954"/>
        <item x="6810"/>
        <item x="8700"/>
        <item x="3422"/>
        <item x="4394"/>
        <item x="7237"/>
        <item x="4073"/>
        <item x="3306"/>
        <item x="3720"/>
        <item x="4619"/>
        <item x="2259"/>
        <item x="3656"/>
        <item x="6169"/>
        <item x="150"/>
        <item x="7107"/>
        <item x="7062"/>
        <item x="1910"/>
        <item x="21"/>
        <item x="3831"/>
        <item x="4176"/>
        <item x="3511"/>
        <item x="7279"/>
        <item x="8701"/>
        <item x="3592"/>
        <item x="7816"/>
        <item x="4825"/>
        <item x="3865"/>
        <item x="3657"/>
        <item x="2582"/>
        <item x="7238"/>
        <item x="7483"/>
        <item x="3423"/>
        <item x="7617"/>
        <item x="5124"/>
        <item x="4413"/>
        <item x="5537"/>
        <item x="4597"/>
        <item x="6293"/>
        <item x="7835"/>
        <item x="3424"/>
        <item x="8702"/>
        <item x="318"/>
        <item x="6223"/>
        <item x="6574"/>
        <item x="7256"/>
        <item x="3229"/>
        <item x="3197"/>
        <item x="3550"/>
        <item x="6719"/>
        <item x="6236"/>
        <item x="650"/>
        <item x="4472"/>
        <item x="1231"/>
        <item x="8150"/>
        <item x="7766"/>
        <item x="8703"/>
        <item x="3425"/>
        <item x="5854"/>
        <item x="6347"/>
        <item x="3198"/>
        <item x="3866"/>
        <item x="4956"/>
        <item x="2401"/>
        <item x="7394"/>
        <item x="5035"/>
        <item x="908"/>
        <item x="1747"/>
        <item x="2161"/>
        <item x="2684"/>
        <item x="3307"/>
        <item x="2005"/>
        <item x="7992"/>
        <item x="8704"/>
        <item x="2290"/>
        <item x="8090"/>
        <item x="5146"/>
        <item x="3934"/>
        <item x="5916"/>
        <item x="4023"/>
        <item x="2751"/>
        <item x="2867"/>
        <item x="1227"/>
        <item x="7309"/>
        <item x="6220"/>
        <item x="7525"/>
        <item x="7212"/>
        <item x="655"/>
        <item x="5896"/>
        <item x="1009"/>
        <item x="1405"/>
        <item x="5687"/>
        <item x="724"/>
        <item x="1743"/>
        <item x="1335"/>
        <item x="8705"/>
        <item x="7296"/>
        <item x="6758"/>
        <item x="1722"/>
        <item x="4292"/>
        <item x="1511"/>
        <item x="4491"/>
        <item x="4117"/>
        <item x="5792"/>
        <item x="7607"/>
        <item x="3700"/>
        <item x="7625"/>
        <item x="7214"/>
        <item x="5315"/>
        <item x="3520"/>
        <item x="4513"/>
        <item x="3922"/>
        <item x="4766"/>
        <item x="4212"/>
        <item x="7264"/>
        <item x="8006"/>
        <item x="8091"/>
        <item x="5036"/>
        <item x="3199"/>
        <item x="5691"/>
        <item x="8706"/>
        <item x="6829"/>
        <item x="4328"/>
        <item x="3761"/>
        <item x="2685"/>
        <item x="7593"/>
        <item x="7013"/>
        <item x="5056"/>
        <item x="3776"/>
        <item x="2808"/>
        <item x="8707"/>
        <item x="5392"/>
        <item x="2873"/>
        <item x="1558"/>
        <item x="7294"/>
        <item x="3972"/>
        <item x="4473"/>
        <item x="5837"/>
        <item x="7092"/>
        <item x="7439"/>
        <item x="6921"/>
        <item x="1406"/>
        <item x="4074"/>
        <item x="6675"/>
        <item x="939"/>
        <item x="3583"/>
        <item x="7418"/>
        <item x="7983"/>
        <item x="4237"/>
        <item x="8708"/>
        <item x="2686"/>
        <item x="1723"/>
        <item x="8188"/>
        <item x="4736"/>
        <item x="5037"/>
        <item x="1203"/>
        <item x="7727"/>
        <item x="4027"/>
        <item x="1611"/>
        <item x="248"/>
        <item x="3658"/>
        <item x="5762"/>
        <item x="8709"/>
        <item x="2960"/>
        <item x="7703"/>
        <item x="6263"/>
        <item x="2122"/>
        <item x="2123"/>
        <item x="4357"/>
        <item x="3340"/>
        <item x="3426"/>
        <item x="3762"/>
        <item x="2260"/>
        <item x="4540"/>
        <item x="2317"/>
        <item x="5887"/>
        <item x="7030"/>
        <item x="1830"/>
        <item x="5141"/>
        <item x="8710"/>
        <item x="4660"/>
        <item x="4089"/>
        <item x="7924"/>
        <item x="1336"/>
        <item x="7945"/>
        <item x="3973"/>
        <item x="2917"/>
        <item x="8711"/>
        <item x="2198"/>
        <item x="8712"/>
        <item x="5352"/>
        <item x="1455"/>
        <item x="235"/>
        <item x="6747"/>
        <item x="5175"/>
        <item x="1269"/>
        <item x="8106"/>
        <item x="3238"/>
        <item x="7170"/>
        <item x="4075"/>
        <item x="4638"/>
        <item x="6389"/>
        <item x="3714"/>
        <item x="973"/>
        <item x="3387"/>
        <item x="3884"/>
        <item x="4939"/>
        <item x="5964"/>
        <item x="2416"/>
        <item x="7984"/>
        <item x="8713"/>
        <item x="2687"/>
        <item x="7395"/>
        <item x="2961"/>
        <item x="7791"/>
        <item x="6748"/>
        <item x="2962"/>
        <item x="6805"/>
        <item x="1831"/>
        <item x="7166"/>
        <item x="5986"/>
        <item x="6114"/>
        <item x="5125"/>
        <item x="6100"/>
        <item x="6879"/>
        <item x="4114"/>
        <item x="5617"/>
        <item x="6134"/>
        <item x="6686"/>
        <item x="8714"/>
        <item x="7747"/>
        <item x="5987"/>
        <item x="4572"/>
        <item x="6873"/>
        <item x="5326"/>
        <item x="5534"/>
        <item x="8715"/>
        <item x="4926"/>
        <item x="3369"/>
        <item x="1466"/>
        <item x="5156"/>
        <item x="6696"/>
        <item x="3441"/>
        <item x="8716"/>
        <item x="5938"/>
        <item x="3801"/>
        <item x="2018"/>
        <item x="2471"/>
        <item x="6036"/>
        <item x="7561"/>
        <item x="5605"/>
        <item x="2537"/>
        <item x="6632"/>
        <item x="3319"/>
        <item x="6778"/>
        <item x="7767"/>
        <item x="1407"/>
        <item x="4158"/>
        <item x="7182"/>
        <item x="3344"/>
        <item x="4691"/>
        <item x="780"/>
        <item x="5830"/>
        <item x="1724"/>
        <item x="3200"/>
        <item x="2809"/>
        <item x="5470"/>
        <item x="1355"/>
        <item x="7378"/>
        <item x="2619"/>
        <item x="6697"/>
        <item x="7014"/>
        <item x="2963"/>
        <item x="7753"/>
        <item x="2261"/>
        <item x="8717"/>
        <item x="7894"/>
        <item x="7344"/>
        <item x="6593"/>
        <item x="5583"/>
        <item x="7043"/>
        <item x="159"/>
        <item x="1624"/>
        <item x="1051"/>
        <item x="8718"/>
        <item x="6544"/>
        <item x="4943"/>
        <item x="339"/>
        <item x="2538"/>
        <item x="4347"/>
        <item x="5126"/>
        <item x="8719"/>
        <item x="3659"/>
        <item x="4395"/>
        <item x="4170"/>
        <item x="6619"/>
        <item x="7385"/>
        <item x="7071"/>
        <item x="5127"/>
        <item x="4559"/>
        <item x="7188"/>
        <item x="8720"/>
        <item x="3308"/>
        <item x="1302"/>
        <item x="909"/>
        <item x="4863"/>
        <item x="7952"/>
        <item x="2810"/>
        <item x="3489"/>
        <item x="4159"/>
        <item x="6196"/>
        <item x="8044"/>
        <item x="7369"/>
        <item x="7058"/>
        <item x="6465"/>
        <item x="7704"/>
        <item x="7823"/>
        <item x="3201"/>
        <item x="3660"/>
        <item x="2308"/>
        <item x="5314"/>
        <item x="4402"/>
        <item x="4415"/>
        <item x="3202"/>
        <item x="8721"/>
        <item x="5372"/>
        <item x="3935"/>
        <item x="3309"/>
        <item x="8722"/>
        <item x="6117"/>
        <item x="65"/>
        <item x="3867"/>
        <item x="7974"/>
        <item x="6523"/>
        <item x="2321"/>
        <item x="8045"/>
        <item x="4441"/>
        <item x="315"/>
        <item x="8723"/>
        <item x="3974"/>
        <item x="7848"/>
        <item x="5110"/>
        <item x="6377"/>
        <item x="8724"/>
        <item x="1977"/>
        <item x="7364"/>
        <item x="5265"/>
        <item x="4481"/>
        <item x="4406"/>
        <item x="8094"/>
        <item x="2688"/>
        <item x="3266"/>
        <item x="5002"/>
        <item x="2895"/>
        <item x="8725"/>
        <item x="5730"/>
        <item x="7052"/>
        <item x="6229"/>
        <item x="7407"/>
        <item x="4864"/>
        <item x="7633"/>
        <item x="3823"/>
        <item x="5507"/>
        <item x="4548"/>
        <item x="920"/>
        <item x="2709"/>
        <item x="2322"/>
        <item x="6427"/>
        <item x="8726"/>
        <item x="8727"/>
        <item x="3081"/>
        <item x="1512"/>
        <item x="5393"/>
        <item x="4517"/>
        <item x="7610"/>
        <item x="3035"/>
        <item x="1337"/>
        <item x="2023"/>
        <item x="3705"/>
        <item x="6557"/>
        <item x="1530"/>
        <item x="5508"/>
        <item x="3777"/>
        <item x="7458"/>
        <item x="6378"/>
        <item x="1524"/>
        <item x="5856"/>
        <item x="2402"/>
        <item x="1725"/>
        <item x="5454"/>
        <item x="214"/>
        <item x="4904"/>
        <item x="6769"/>
        <item x="2148"/>
        <item x="7036"/>
        <item x="3129"/>
        <item x="4337"/>
        <item x="2811"/>
        <item x="4405"/>
        <item x="7242"/>
        <item x="7639"/>
        <item x="3998"/>
        <item x="751"/>
        <item x="4037"/>
        <item x="1236"/>
        <item x="4277"/>
        <item x="4694"/>
        <item x="1726"/>
        <item x="6817"/>
        <item x="2586"/>
        <item x="2736"/>
        <item x="3382"/>
        <item x="6428"/>
        <item x="1234"/>
        <item x="5001"/>
        <item x="1612"/>
        <item x="5939"/>
        <item x="8055"/>
        <item x="1562"/>
        <item x="6874"/>
        <item x="4865"/>
        <item x="7455"/>
        <item x="7432"/>
        <item x="7093"/>
        <item x="124"/>
        <item x="8728"/>
        <item x="7365"/>
        <item x="6726"/>
        <item x="7342"/>
        <item x="2585"/>
        <item x="5384"/>
        <item x="4019"/>
        <item x="2729"/>
        <item x="4293"/>
        <item x="4806"/>
        <item x="4836"/>
        <item x="1832"/>
        <item x="1408"/>
        <item x="7985"/>
        <item x="4076"/>
        <item x="1456"/>
        <item x="1226"/>
        <item x="4101"/>
        <item x="5675"/>
        <item x="8729"/>
        <item x="4927"/>
        <item x="2403"/>
        <item x="125"/>
        <item x="2024"/>
        <item x="1613"/>
        <item x="3215"/>
        <item x="5038"/>
        <item x="2689"/>
        <item x="3661"/>
        <item x="6110"/>
        <item x="6079"/>
        <item x="2834"/>
        <item x="4514"/>
        <item x="912"/>
        <item x="4256"/>
        <item x="2447"/>
        <item x="6536"/>
        <item x="1621"/>
        <item x="5282"/>
        <item x="1614"/>
        <item x="1545"/>
        <item x="5602"/>
        <item x="3017"/>
        <item x="3082"/>
        <item x="1204"/>
        <item x="3438"/>
        <item x="1409"/>
        <item x="1978"/>
        <item x="6440"/>
        <item x="7895"/>
        <item x="226"/>
        <item x="230"/>
        <item x="229"/>
        <item x="6613"/>
        <item x="3586"/>
        <item x="8730"/>
        <item x="5629"/>
        <item x="695"/>
        <item x="4034"/>
        <item x="3260"/>
        <item x="7966"/>
        <item x="6106"/>
        <item x="3043"/>
        <item x="5676"/>
        <item x="170"/>
        <item x="5621"/>
        <item x="2866"/>
        <item x="5618"/>
        <item x="5677"/>
        <item x="5381"/>
        <item x="1907"/>
        <item x="4737"/>
        <item x="5417"/>
        <item x="471"/>
        <item x="7528"/>
        <item x="3676"/>
        <item x="1669"/>
        <item x="180"/>
        <item x="2539"/>
        <item x="6669"/>
        <item x="8731"/>
        <item x="7975"/>
        <item x="4512"/>
        <item x="3024"/>
        <item x="7050"/>
        <item x="4880"/>
        <item x="2038"/>
        <item x="2591"/>
        <item x="8732"/>
        <item x="7386"/>
        <item x="343"/>
        <item x="8733"/>
        <item x="6721"/>
        <item x="8734"/>
        <item x="8105"/>
        <item x="6299"/>
        <item x="1437"/>
        <item x="5266"/>
        <item x="3109"/>
        <item x="7538"/>
        <item x="7989"/>
        <item x="5472"/>
        <item x="4554"/>
        <item x="206"/>
        <item x="3763"/>
        <item x="6358"/>
        <item x="2124"/>
        <item x="752"/>
        <item x="8735"/>
        <item x="3507"/>
        <item x="8736"/>
        <item x="2339"/>
        <item x="2151"/>
        <item x="4581"/>
        <item x="6275"/>
        <item x="8104"/>
        <item x="3764"/>
        <item x="8737"/>
        <item x="4661"/>
        <item x="6448"/>
        <item x="6354"/>
        <item x="1410"/>
        <item x="1411"/>
        <item x="5678"/>
        <item x="181"/>
        <item x="6438"/>
        <item x="4550"/>
        <item x="8738"/>
        <item x="434"/>
        <item x="6326"/>
        <item x="1205"/>
        <item x="4004"/>
        <item x="3733"/>
        <item x="6894"/>
        <item x="5502"/>
        <item x="1875"/>
        <item x="5015"/>
        <item x="7867"/>
        <item x="8739"/>
        <item x="4083"/>
        <item x="1979"/>
        <item x="1359"/>
        <item x="3203"/>
        <item x="2564"/>
        <item x="3983"/>
        <item x="7598"/>
        <item x="8064"/>
        <item x="3708"/>
        <item x="8740"/>
        <item x="5225"/>
        <item x="2886"/>
        <item x="1844"/>
        <item x="7181"/>
        <item x="6540"/>
        <item x="2125"/>
        <item x="3975"/>
        <item x="2632"/>
        <item x="4744"/>
        <item x="6953"/>
        <item x="4336"/>
        <item x="7828"/>
        <item x="3902"/>
        <item x="4160"/>
        <item x="1308"/>
        <item x="5063"/>
        <item x="4352"/>
        <item x="2490"/>
        <item x="5601"/>
        <item x="5099"/>
        <item x="5021"/>
        <item x="7556"/>
        <item x="2624"/>
        <item x="4096"/>
        <item x="7675"/>
        <item x="4335"/>
        <item x="2445"/>
        <item x="6355"/>
        <item x="6797"/>
        <item x="2540"/>
        <item x="1615"/>
        <item x="5176"/>
        <item x="5743"/>
        <item x="2042"/>
        <item x="2404"/>
        <item x="5775"/>
        <item x="7656"/>
        <item x="5838"/>
        <item x="2040"/>
        <item x="3662"/>
        <item x="5744"/>
        <item x="7147"/>
        <item x="4279"/>
        <item x="5937"/>
        <item x="5853"/>
        <item x="4990"/>
        <item x="2405"/>
        <item x="1010"/>
        <item x="4866"/>
        <item x="1727"/>
        <item x="1770"/>
        <item x="5724"/>
        <item x="2459"/>
        <item x="5177"/>
        <item x="6425"/>
        <item x="6811"/>
        <item x="4329"/>
        <item x="1755"/>
        <item x="3310"/>
        <item x="6952"/>
        <item x="2486"/>
        <item x="2812"/>
        <item x="60"/>
        <item x="4738"/>
        <item x="2190"/>
        <item x="2126"/>
        <item x="4396"/>
        <item x="7243"/>
        <item x="6246"/>
        <item x="3083"/>
        <item x="3504"/>
        <item x="2863"/>
        <item x="7529"/>
        <item x="5212"/>
        <item x="5187"/>
        <item x="5462"/>
        <item x="4263"/>
        <item x="6850"/>
        <item x="6924"/>
        <item x="940"/>
        <item x="4801"/>
        <item x="1980"/>
        <item x="8741"/>
        <item x="3560"/>
        <item x="6991"/>
        <item x="7738"/>
        <item x="6762"/>
        <item x="3826"/>
        <item x="4084"/>
        <item x="6887"/>
        <item x="4928"/>
        <item x="5619"/>
        <item x="7167"/>
        <item x="8742"/>
        <item x="316"/>
        <item x="6384"/>
        <item x="8743"/>
        <item x="1154"/>
        <item x="1161"/>
        <item x="969"/>
        <item x="4128"/>
        <item x="5395"/>
        <item x="4982"/>
        <item x="3551"/>
        <item x="4692"/>
        <item x="653"/>
        <item x="6698"/>
        <item x="1981"/>
        <item x="3265"/>
        <item x="5109"/>
        <item x="2152"/>
        <item x="8744"/>
        <item x="1982"/>
        <item x="4966"/>
        <item x="2262"/>
        <item x="2406"/>
        <item x="4739"/>
        <item x="4077"/>
        <item x="6659"/>
        <item x="7800"/>
        <item x="2631"/>
        <item x="1417"/>
        <item x="1616"/>
        <item x="4397"/>
        <item x="8745"/>
        <item x="14"/>
        <item x="7244"/>
        <item x="3427"/>
        <item x="2127"/>
        <item x="3789"/>
        <item x="3663"/>
        <item x="3577"/>
        <item x="1873"/>
        <item x="8008"/>
        <item x="1113"/>
        <item x="4983"/>
        <item x="4024"/>
        <item x="1983"/>
        <item x="255"/>
        <item x="4363"/>
        <item x="2499"/>
        <item x="2193"/>
        <item x="2263"/>
        <item x="3204"/>
        <item x="6809"/>
        <item x="6126"/>
        <item x="5178"/>
        <item x="4398"/>
        <item x="6961"/>
        <item x="140"/>
        <item x="2064"/>
        <item x="2829"/>
        <item x="1513"/>
        <item x="3805"/>
        <item x="6349"/>
        <item x="3253"/>
        <item x="3765"/>
        <item x="1523"/>
        <item x="8746"/>
        <item x="3343"/>
        <item x="7934"/>
        <item x="5128"/>
        <item x="3273"/>
        <item x="3868"/>
        <item x="1360"/>
        <item x="4130"/>
        <item x="2964"/>
        <item x="2965"/>
        <item x="2043"/>
        <item x="2727"/>
        <item x="2309"/>
        <item x="5052"/>
        <item x="1984"/>
        <item x="6012"/>
        <item x="6583"/>
        <item x="4287"/>
        <item x="5767"/>
        <item x="3690"/>
        <item x="6151"/>
        <item x="3579"/>
        <item x="3794"/>
        <item x="8747"/>
        <item x="6264"/>
        <item x="2446"/>
        <item x="5039"/>
        <item x="7530"/>
        <item x="2327"/>
        <item x="6457"/>
        <item x="5385"/>
        <item x="8122"/>
        <item x="7712"/>
        <item x="4984"/>
        <item x="2690"/>
        <item x="183"/>
        <item x="2890"/>
        <item x="1338"/>
        <item x="236"/>
        <item x="7387"/>
        <item x="2541"/>
        <item x="2542"/>
        <item x="3843"/>
        <item x="1114"/>
        <item x="7866"/>
        <item x="3585"/>
        <item x="3453"/>
        <item x="2273"/>
        <item x="7908"/>
        <item x="5084"/>
        <item x="3667"/>
        <item x="3454"/>
        <item x="3006"/>
        <item x="8748"/>
        <item x="8749"/>
        <item x="7280"/>
        <item x="3217"/>
        <item x="7159"/>
        <item x="1347"/>
        <item x="1351"/>
        <item x="3771"/>
        <item x="1985"/>
        <item x="4354"/>
        <item x="2862"/>
        <item x="5138"/>
        <item x="2128"/>
        <item x="1833"/>
        <item x="8750"/>
        <item x="4632"/>
        <item x="6676"/>
        <item x="3084"/>
        <item x="3435"/>
        <item x="1748"/>
        <item x="2155"/>
        <item x="3976"/>
        <item x="5700"/>
        <item x="2001"/>
        <item x="1129"/>
        <item x="7589"/>
        <item x="1270"/>
        <item x="5106"/>
        <item x="2813"/>
        <item x="4828"/>
        <item x="4252"/>
        <item x="2543"/>
        <item x="431"/>
        <item x="2814"/>
        <item x="4078"/>
        <item x="2899"/>
        <item x="2274"/>
        <item x="3561"/>
        <item x="7281"/>
        <item x="74"/>
        <item x="8751"/>
        <item x="2044"/>
        <item x="5610"/>
        <item x="7060"/>
        <item x="5388"/>
        <item x="7122"/>
        <item x="2051"/>
        <item x="3766"/>
        <item x="2544"/>
        <item x="4161"/>
        <item x="2129"/>
        <item x="7986"/>
        <item x="432"/>
        <item x="8065"/>
        <item x="8752"/>
        <item x="3205"/>
        <item x="6922"/>
        <item x="4745"/>
        <item x="4608"/>
        <item x="5136"/>
        <item x="5423"/>
        <item x="8753"/>
        <item x="3917"/>
        <item x="5230"/>
        <item x="2815"/>
        <item x="8066"/>
        <item x="6899"/>
        <item x="2407"/>
        <item x="6699"/>
        <item x="6500"/>
        <item x="8754"/>
        <item x="6798"/>
        <item x="8755"/>
        <item x="7019"/>
        <item x="3977"/>
        <item x="3664"/>
        <item x="3212"/>
        <item x="7338"/>
        <item x="5397"/>
        <item x="6466"/>
        <item x="6594"/>
        <item x="7327"/>
        <item x="2056"/>
        <item x="6450"/>
        <item x="132"/>
        <item x="7104"/>
        <item x="8022"/>
        <item x="4615"/>
        <item x="2130"/>
        <item x="4807"/>
        <item x="3594"/>
        <item x="7031"/>
        <item x="8756"/>
        <item x="797"/>
        <item x="5668"/>
        <item x="6269"/>
        <item x="3085"/>
        <item x="5193"/>
        <item x="6300"/>
        <item x="8757"/>
        <item x="2333"/>
        <item x="4399"/>
        <item x="4474"/>
        <item x="2139"/>
        <item x="1986"/>
        <item x="6507"/>
        <item x="6509"/>
        <item x="3428"/>
        <item x="2843"/>
        <item x="3391"/>
        <item x="3086"/>
        <item x="4345"/>
        <item x="4774"/>
        <item x="8758"/>
        <item x="184"/>
        <item x="5271"/>
        <item x="7881"/>
        <item x="3106"/>
        <item x="2279"/>
        <item x="7006"/>
        <item x="2166"/>
        <item x="1626"/>
        <item x="7072"/>
        <item x="4776"/>
        <item x="2264"/>
        <item x="1728"/>
        <item x="5228"/>
        <item x="7222"/>
        <item x="6841"/>
        <item x="1274"/>
        <item x="5949"/>
        <item x="4701"/>
        <item x="3444"/>
        <item x="8759"/>
        <item x="2137"/>
        <item x="259"/>
        <item x="3311"/>
        <item x="6962"/>
        <item x="4598"/>
        <item x="5349"/>
        <item x="3378"/>
        <item x="4093"/>
        <item x="6161"/>
        <item x="7661"/>
        <item x="340"/>
        <item x="6327"/>
        <item x="3137"/>
        <item x="7543"/>
        <item x="1834"/>
        <item x="1876"/>
        <item x="7282"/>
        <item x="8760"/>
        <item x="1350"/>
        <item x="4938"/>
        <item x="5501"/>
        <item x="4351"/>
        <item x="1271"/>
        <item x="1412"/>
        <item x="5269"/>
        <item x="5577"/>
        <item x="2545"/>
        <item x="3767"/>
        <item x="5475"/>
        <item x="1835"/>
        <item x="2844"/>
        <item x="659"/>
        <item x="1514"/>
        <item x="1345"/>
        <item x="5956"/>
        <item x="789"/>
        <item x="4294"/>
        <item x="3034"/>
        <item x="6379"/>
        <item x="3133"/>
        <item x="1165"/>
        <item x="7194"/>
        <item x="5183"/>
        <item x="4993"/>
        <item x="8761"/>
        <item x="2699"/>
        <item x="6080"/>
        <item x="7612"/>
        <item x="6510"/>
        <item x="8762"/>
        <item x="4079"/>
        <item x="6357"/>
        <item x="2990"/>
        <item x="4936"/>
        <item x="2142"/>
        <item x="970"/>
        <item x="5129"/>
        <item x="48"/>
        <item x="49"/>
        <item x="50"/>
        <item x="6851"/>
        <item x="5085"/>
        <item x="5455"/>
        <item x="971"/>
        <item x="5213"/>
        <item x="5214"/>
        <item x="5689"/>
        <item x="1729"/>
        <item x="7239"/>
        <item x="4085"/>
        <item x="7784"/>
        <item x="4002"/>
        <item x="2816"/>
        <item x="1561"/>
        <item x="3706"/>
        <item x="5510"/>
        <item x="2408"/>
        <item x="3993"/>
        <item x="194"/>
        <item x="6568"/>
        <item x="7705"/>
        <item x="7676"/>
        <item x="7936"/>
        <item x="8763"/>
        <item x="6589"/>
        <item x="383"/>
        <item x="624"/>
        <item x="2209"/>
        <item x="422"/>
        <item x="5402"/>
        <item x="6554"/>
        <item x="7094"/>
        <item x="2029"/>
        <item x="7580"/>
        <item x="4162"/>
        <item x="5897"/>
        <item x="7411"/>
        <item x="127"/>
        <item x="128"/>
        <item x="5812"/>
        <item x="5286"/>
        <item x="876"/>
        <item x="2999"/>
        <item x="5215"/>
        <item x="2750"/>
        <item x="3991"/>
        <item x="5570"/>
        <item x="1631"/>
        <item x="7572"/>
        <item x="8764"/>
        <item x="8765"/>
        <item x="6647"/>
        <item x="3143"/>
        <item x="2966"/>
        <item x="1011"/>
        <item x="6883"/>
        <item x="7177"/>
        <item x="6666"/>
        <item x="8766"/>
        <item x="6166"/>
        <item x="6204"/>
        <item x="7034"/>
        <item x="3258"/>
        <item x="4678"/>
        <item x="156"/>
        <item x="3485"/>
        <item x="1134"/>
        <item x="1339"/>
        <item x="1648"/>
        <item x="2627"/>
        <item x="4126"/>
        <item x="6782"/>
        <item x="4163"/>
        <item x="8767"/>
        <item x="8768"/>
        <item x="6173"/>
        <item x="2753"/>
        <item x="509"/>
        <item x="561"/>
        <item x="238"/>
        <item x="988"/>
        <item x="1467"/>
        <item x="7987"/>
        <item x="6067"/>
        <item x="5800"/>
        <item x="1836"/>
        <item x="8146"/>
        <item x="3001"/>
        <item x="486"/>
        <item x="396"/>
        <item x="465"/>
        <item x="733"/>
        <item x="859"/>
        <item x="766"/>
        <item x="863"/>
        <item x="566"/>
        <item x="4929"/>
        <item x="7316"/>
        <item x="8120"/>
        <item x="2857"/>
        <item x="3111"/>
        <item x="4778"/>
        <item x="3891"/>
        <item x="6356"/>
        <item x="6278"/>
        <item x="6159"/>
        <item x="2500"/>
        <item x="7336"/>
        <item x="4109"/>
        <item x="8769"/>
        <item x="7383"/>
        <item x="8770"/>
        <item x="6247"/>
        <item x="1617"/>
        <item x="6895"/>
        <item x="5503"/>
        <item x="3938"/>
        <item x="3768"/>
        <item x="6595"/>
        <item x="2546"/>
        <item x="4564"/>
        <item x="3990"/>
        <item x="6280"/>
        <item x="8771"/>
        <item x="7116"/>
        <item x="2547"/>
        <item x="453"/>
        <item x="5418"/>
        <item x="2842"/>
        <item x="7904"/>
        <item x="1776"/>
        <item x="1122"/>
        <item x="3509"/>
        <item x="864"/>
        <item x="8168"/>
        <item x="7967"/>
        <item x="253"/>
        <item x="6988"/>
        <item x="2630"/>
        <item x="239"/>
        <item x="1730"/>
        <item x="4867"/>
        <item x="5041"/>
        <item x="2548"/>
        <item x="4599"/>
        <item x="7590"/>
        <item x="1239"/>
        <item x="4930"/>
        <item x="7741"/>
        <item x="1024"/>
        <item x="7805"/>
        <item x="6896"/>
        <item x="6835"/>
        <item x="7793"/>
        <item x="7806"/>
        <item x="6900"/>
        <item x="6639"/>
        <item x="6261"/>
        <item x="4600"/>
        <item x="2549"/>
        <item x="6460"/>
        <item x="4360"/>
        <item x="7706"/>
        <item x="1370"/>
        <item x="1641"/>
        <item x="1206"/>
        <item x="7076"/>
        <item x="1207"/>
        <item x="7739"/>
        <item x="2817"/>
        <item x="3312"/>
        <item x="3769"/>
        <item x="3429"/>
        <item x="3206"/>
        <item x="3087"/>
        <item x="3470"/>
        <item x="6405"/>
        <item x="157"/>
        <item x="3313"/>
        <item x="666"/>
        <item x="587"/>
        <item x="7240"/>
        <item x="6727"/>
        <item x="7010"/>
        <item x="6565"/>
        <item x="2711"/>
        <item x="7662"/>
        <item x="5557"/>
        <item x="6064"/>
        <item x="6858"/>
        <item x="7890"/>
        <item x="4541"/>
        <item x="4617"/>
        <item x="5237"/>
        <item x="2739"/>
        <item x="2426"/>
        <item x="2345"/>
        <item x="2131"/>
        <item x="7874"/>
        <item x="3879"/>
        <item x="102"/>
        <item x="7265"/>
        <item x="4330"/>
        <item x="6939"/>
        <item x="8772"/>
        <item x="7897"/>
        <item x="1987"/>
        <item x="5312"/>
        <item x="7396"/>
        <item x="5350"/>
        <item x="3047"/>
        <item x="4164"/>
        <item x="7453"/>
        <item x="62"/>
        <item x="67"/>
        <item x="71"/>
        <item x="7864"/>
        <item x="63"/>
        <item x="7008"/>
        <item x="69"/>
        <item x="234"/>
        <item x="7865"/>
        <item x="64"/>
        <item x="5179"/>
        <item x="7905"/>
        <item x="1658"/>
        <item x="5201"/>
        <item x="7548"/>
        <item x="1837"/>
        <item x="3886"/>
        <item x="5790"/>
        <item x="5791"/>
        <item x="6001"/>
        <item x="5335"/>
        <item x="786"/>
        <item x="1888"/>
        <item x="7939"/>
        <item x="5101"/>
        <item x="941"/>
        <item x="7317"/>
        <item x="2818"/>
        <item x="8211"/>
        <item x="4008"/>
        <item x="7608"/>
        <item x="7963"/>
        <item x="6193"/>
        <item x="3552"/>
        <item x="7433"/>
        <item x="341"/>
        <item x="7223"/>
        <item x="5046"/>
        <item x="4264"/>
        <item x="8773"/>
        <item x="3495"/>
        <item x="1515"/>
        <item x="8774"/>
        <item x="1838"/>
        <item x="4771"/>
        <item x="133"/>
        <item x="6248"/>
        <item x="1094"/>
        <item x="2691"/>
        <item x="6561"/>
        <item x="6945"/>
        <item x="1012"/>
        <item x="7440"/>
        <item x="1988"/>
        <item x="5009"/>
        <item x="5637"/>
        <item x="5818"/>
        <item x="5216"/>
        <item x="4635"/>
        <item x="7108"/>
        <item x="8775"/>
        <item x="5760"/>
        <item x="7817"/>
        <item x="7818"/>
        <item x="7585"/>
        <item x="7346"/>
        <item x="4191"/>
        <item x="7224"/>
        <item x="5624"/>
        <item x="2765"/>
        <item x="4583"/>
        <item x="2550"/>
        <item x="7124"/>
        <item x="1989"/>
        <item x="3770"/>
        <item x="7157"/>
        <item x="7384"/>
        <item x="7870"/>
        <item x="6099"/>
        <item x="3245"/>
        <item x="4196"/>
        <item x="4710"/>
        <item x="7539"/>
        <item x="2205"/>
        <item x="2610"/>
        <item x="3707"/>
        <item x="3011"/>
        <item x="5569"/>
        <item x="4515"/>
        <item x="182"/>
        <item x="7930"/>
        <item x="3446"/>
        <item x="6533"/>
        <item x="8083"/>
        <item x="2441"/>
        <item x="1555"/>
        <item x="3480"/>
        <item x="1305"/>
        <item x="4165"/>
        <item x="6328"/>
        <item x="1369"/>
        <item x="2551"/>
        <item x="7819"/>
        <item x="517"/>
        <item x="1361"/>
        <item x="4991"/>
        <item x="1740"/>
        <item x="2143"/>
        <item x="4998"/>
        <item x="2552"/>
        <item x="1219"/>
        <item x="4570"/>
        <item x="2179"/>
        <item x="3869"/>
        <item x="7489"/>
        <item x="1212"/>
        <item x="4492"/>
        <item x="2868"/>
        <item x="6901"/>
        <item x="6501"/>
        <item x="7083"/>
        <item x="7443"/>
        <item x="2848"/>
        <item x="8067"/>
        <item x="2830"/>
        <item x="1272"/>
        <item x="7626"/>
        <item x="6764"/>
        <item x="2641"/>
        <item x="7117"/>
        <item x="2315"/>
        <item x="7189"/>
        <item x="942"/>
        <item x="1052"/>
        <item x="725"/>
        <item x="1416"/>
        <item x="972"/>
        <item x="726"/>
        <item x="1458"/>
        <item x="4331"/>
        <item x="3124"/>
        <item x="7499"/>
        <item x="5795"/>
        <item x="3908"/>
        <item x="4435"/>
        <item x="4699"/>
        <item x="5040"/>
        <item x="519"/>
        <item x="4903"/>
        <item x="6451"/>
        <item x="2692"/>
        <item x="5419"/>
        <item x="3112"/>
        <item x="4891"/>
        <item x="5492"/>
        <item x="7241"/>
        <item x="8776"/>
        <item x="7372"/>
        <item x="7732"/>
        <item x="5184"/>
        <item x="6706"/>
        <item x="6230"/>
        <item x="7928"/>
        <item x="3673"/>
        <item x="8171"/>
        <item x="7095"/>
        <item x="1432"/>
        <item x="6804"/>
        <item x="5797"/>
        <item x="1990"/>
        <item x="5781"/>
        <item x="3925"/>
        <item x="4802"/>
        <item x="5420"/>
        <item x="1013"/>
        <item x="8015"/>
        <item x="8182"/>
        <item x="7110"/>
        <item x="4507"/>
        <item x="7635"/>
        <item x="1169"/>
        <item x="6135"/>
        <item x="1125"/>
        <item x="3830"/>
        <item x="7591"/>
        <item x="5235"/>
        <item x="5279"/>
        <item x="4211"/>
        <item x="5944"/>
        <item x="8046"/>
        <item x="3978"/>
        <item x="7408"/>
        <item x="2346"/>
        <item x="4332"/>
        <item x="7298"/>
        <item x="7310"/>
        <item x="2132"/>
        <item x="4542"/>
        <item x="2865"/>
        <item x="4633"/>
        <item x="3430"/>
        <item x="6563"/>
        <item x="7644"/>
        <item x="2030"/>
        <item x="7776"/>
        <item x="642"/>
        <item x="925"/>
        <item x="686"/>
        <item x="277"/>
        <item x="8777"/>
        <item x="6294"/>
        <item x="5284"/>
        <item x="3271"/>
        <item x="119"/>
        <item x="5217"/>
        <item x="4740"/>
        <item x="6026"/>
        <item x="3210"/>
        <item x="3885"/>
        <item x="3979"/>
        <item x="4543"/>
        <item x="6749"/>
        <item x="4407"/>
        <item x="6711"/>
        <item x="7707"/>
        <item x="2314"/>
        <item x="2759"/>
        <item x="8778"/>
        <item x="3207"/>
        <item x="632"/>
        <item x="4885"/>
        <item x="8216"/>
        <item x="4639"/>
        <item x="7990"/>
        <item x="5421"/>
        <item x="4985"/>
        <item x="7948"/>
        <item x="2306"/>
        <item x="6534"/>
        <item x="7319"/>
        <item x="2553"/>
        <item x="4350"/>
        <item x="2554"/>
        <item x="8779"/>
        <item x="5476"/>
        <item x="4234"/>
        <item x="7898"/>
        <item x="8218"/>
        <item x="1104"/>
        <item x="2417"/>
        <item x="2555"/>
        <item x="3250"/>
        <item x="2819"/>
        <item x="1918"/>
        <item x="630"/>
        <item x="2608"/>
        <item x="7760"/>
        <item x="1848"/>
        <item x="1853"/>
        <item x="3665"/>
        <item x="498"/>
        <item x="4235"/>
        <item x="4557"/>
        <item x="5831"/>
        <item x="5112"/>
        <item x="3088"/>
        <item x="842"/>
        <item x="2265"/>
        <item x="7734"/>
        <item x="6934"/>
        <item x="8780"/>
        <item x="6925"/>
        <item x="5321"/>
        <item x="7081"/>
        <item x="2325"/>
        <item x="1014"/>
        <item x="696"/>
        <item x="7684"/>
        <item x="287"/>
        <item x="580"/>
        <item x="754"/>
        <item x="411"/>
        <item x="7683"/>
        <item x="2984"/>
        <item x="847"/>
        <item x="4902"/>
        <item x="4198"/>
        <item x="1434"/>
        <item x="6714"/>
        <item x="7311"/>
        <item x="5114"/>
        <item x="2820"/>
        <item x="6598"/>
        <item x="7138"/>
        <item x="1273"/>
        <item x="3348"/>
        <item x="2589"/>
        <item x="2133"/>
        <item x="7099"/>
        <item x="1871"/>
        <item x="2409"/>
        <item x="6332"/>
        <item x="167"/>
        <item x="1766"/>
        <item x="2134"/>
        <item x="2489"/>
        <item x="787"/>
        <item x="2469"/>
        <item x="8781"/>
        <item x="2693"/>
        <item x="8782"/>
        <item x="5855"/>
        <item x="5180"/>
        <item x="2845"/>
        <item x="4547"/>
        <item x="3146"/>
        <item x="843"/>
        <item x="4166"/>
        <item x="5440"/>
        <item x="1057"/>
        <item x="7841"/>
        <item x="1340"/>
        <item x="3904"/>
        <item x="5562"/>
        <item x="7073"/>
        <item x="6802"/>
        <item x="8129"/>
        <item x="2556"/>
        <item x="3898"/>
        <item x="1131"/>
        <item x="7996"/>
        <item x="2410"/>
        <item x="7740"/>
        <item x="7283"/>
        <item x="2821"/>
        <item x="8219"/>
        <item x="8034"/>
        <item x="7515"/>
        <item x="3802"/>
        <item x="3553"/>
        <item x="2164"/>
        <item x="2997"/>
        <item x="22"/>
        <item x="4553"/>
        <item x="5160"/>
        <item x="3462"/>
        <item x="3614"/>
        <item x="8783"/>
        <item x="7544"/>
        <item x="8099"/>
        <item x="8784"/>
        <item x="3117"/>
        <item x="1633"/>
        <item x="5422"/>
        <item x="317"/>
        <item x="8007"/>
        <item x="2135"/>
        <item x="1551"/>
        <item x="2726"/>
        <item x="2194"/>
        <item x="5714"/>
        <item x="7160"/>
        <item x="2752"/>
        <item x="2288"/>
        <item x="134"/>
        <item x="4817"/>
        <item x="7233"/>
        <item x="4333"/>
        <item x="2594"/>
        <item x="6111"/>
        <item x="6212"/>
        <item x="1181"/>
        <item x="4005"/>
        <item x="2746"/>
        <item x="8785"/>
        <item x="910"/>
        <item x="7670"/>
        <item x="8181"/>
        <item x="4193"/>
        <item x="7379"/>
        <item x="7511"/>
        <item x="3666"/>
        <item x="2900"/>
        <item x="1839"/>
        <item x="1516"/>
        <item x="2967"/>
        <item x="706"/>
        <item x="3000"/>
        <item x="3013"/>
        <item x="2292"/>
        <item x="1213"/>
        <item x="1840"/>
        <item x="4942"/>
        <item x="1661"/>
        <item x="1915"/>
        <item x="7520"/>
        <item x="2136"/>
        <item x="7007"/>
        <item x="8127"/>
        <item x="8148"/>
        <item x="441"/>
        <item x="263"/>
        <item x="3456"/>
        <item x="7268"/>
        <item x="7144"/>
        <item x="6441"/>
        <item x="1015"/>
        <item x="2470"/>
        <item x="1991"/>
        <item x="3887"/>
        <item x="8786"/>
        <item x="3466"/>
        <item x="6803"/>
        <item x="286"/>
        <item x="6380"/>
        <item x="1278"/>
        <item x="4667"/>
        <item x="1341"/>
        <item x="5231"/>
        <item x="1208"/>
        <item x="8787"/>
        <item x="8788"/>
        <item x="2983"/>
        <item x="7291"/>
        <item x="5221"/>
        <item x="1470"/>
        <item x="7910"/>
        <item x="3980"/>
        <item x="3870"/>
        <item x="2311"/>
        <item x="3871"/>
        <item x="790"/>
        <item x="3314"/>
        <item x="1784"/>
        <item x="7045"/>
        <item x="3214"/>
        <item x="3984"/>
        <item x="3715"/>
        <item x="1413"/>
        <item x="8789"/>
        <item x="1517"/>
        <item x="3148"/>
        <item x="8790"/>
        <item x="3315"/>
        <item x="6224"/>
        <item x="4106"/>
        <item x="3443"/>
        <item x="3981"/>
        <item x="4167"/>
        <item x="2295"/>
        <item x="3460"/>
        <item x="8189"/>
        <item x="875"/>
        <item x="1069"/>
        <item x="2173"/>
        <item x="2319"/>
        <item x="6884"/>
        <item x="7695"/>
        <item x="4236"/>
        <item x="8791"/>
        <item x="5469"/>
        <item x="7097"/>
        <item x="1211"/>
        <item x="701"/>
        <item x="3356"/>
        <item x="2968"/>
        <item x="2011"/>
        <item x="6429"/>
        <item x="6552"/>
        <item x="6885"/>
        <item x="1520"/>
        <item x="2450"/>
        <item x="6329"/>
        <item x="4243"/>
        <item x="8068"/>
        <item x="5824"/>
        <item x="8077"/>
        <item x="5382"/>
        <item x="8047"/>
        <item x="8792"/>
        <item x="6888"/>
        <item x="276"/>
        <item x="7955"/>
        <item x="6516"/>
        <item x="4868"/>
        <item x="2411"/>
        <item x="6733"/>
        <item x="5535"/>
        <item x="5725"/>
        <item x="7428"/>
        <item x="7020"/>
        <item x="224"/>
        <item x="689"/>
        <item x="6101"/>
        <item x="6270"/>
        <item x="5568"/>
        <item x="3840"/>
        <item x="1531"/>
        <item x="2207"/>
        <item x="4408"/>
        <item x="2032"/>
        <item x="1155"/>
        <item x="5181"/>
        <item x="3431"/>
        <item x="3982"/>
        <item x="5657"/>
        <item x="17"/>
        <item x="6054"/>
        <item x="5844"/>
        <item x="5493"/>
        <item x="5832"/>
        <item x="5898"/>
        <item x="7497"/>
        <item x="7213"/>
        <item x="6467"/>
        <item x="2969"/>
        <item x="4758"/>
        <item x="2622"/>
        <item x="8793"/>
        <item x="1992"/>
        <item x="1859"/>
        <item x="3681"/>
        <item x="4400"/>
        <item x="4475"/>
        <item x="4080"/>
        <item x="8069"/>
        <item x="977"/>
        <item x="7775"/>
        <item x="1731"/>
        <item x="8794"/>
        <item x="2822"/>
        <item x="8795"/>
        <item x="1016"/>
        <item x="8796"/>
        <item x="348"/>
        <item x="560"/>
        <item x="6330"/>
        <item x="7217"/>
        <item x="2285"/>
        <item x="6331"/>
        <item x="1618"/>
        <item x="1414"/>
        <item x="6799"/>
        <item x="5953"/>
        <item x="4741"/>
        <item x="4544"/>
        <item x="1781"/>
        <item x="7571"/>
        <item x="3873"/>
        <item x="8074"/>
        <item x="2557"/>
        <item x="6342"/>
        <item x="1156"/>
        <item x="6839"/>
        <item x="4946"/>
        <item x="8208"/>
        <item x="4616"/>
        <item x="3603"/>
        <item x="3995"/>
        <item x="4755"/>
        <item x="6249"/>
        <item x="8070"/>
        <item x="788"/>
        <item x="1732"/>
        <item x="4420"/>
        <item x="6162"/>
        <item x="7038"/>
        <item x="3089"/>
        <item x="4629"/>
        <item x="5399"/>
        <item x="6519"/>
        <item x="8797"/>
        <item x="7459"/>
        <item x="8798"/>
        <item x="5974"/>
        <item x="7652"/>
        <item x="7629"/>
        <item x="6596"/>
        <item x="504"/>
        <item x="3335"/>
        <item x="8799"/>
        <item x="4187"/>
        <item x="2199"/>
        <item x="3342"/>
        <item x="5456"/>
        <item x="4986"/>
        <item x="6474"/>
        <item x="6537"/>
        <item x="1764"/>
        <item x="6597"/>
        <item x="8800"/>
        <item x="6562"/>
        <item x="5242"/>
        <item x="5917"/>
        <item x="2823"/>
        <item x="9"/>
        <item x="3834"/>
        <item x="1765"/>
        <item x="5965"/>
        <item x="6875"/>
        <item x="3721"/>
        <item x="8801"/>
        <item x="1733"/>
        <item x="7257"/>
        <item x="2479"/>
        <item x="1734"/>
        <item x="3566"/>
        <item x="3114"/>
        <item x="4401"/>
        <item x="197"/>
        <item x="6751"/>
        <item x="1881"/>
        <item x="2341"/>
        <item x="985"/>
        <item x="8228"/>
        <item x="5787"/>
        <item x="5860"/>
        <item t="default"/>
      </items>
    </pivotField>
    <pivotField showAll="0"/>
    <pivotField showAll="0"/>
    <pivotField showAll="0"/>
    <pivotField axis="axisRow" showAll="0">
      <items count="87">
        <item x="25"/>
        <item x="12"/>
        <item x="58"/>
        <item x="67"/>
        <item x="82"/>
        <item x="47"/>
        <item x="23"/>
        <item x="56"/>
        <item x="63"/>
        <item x="75"/>
        <item x="8"/>
        <item x="32"/>
        <item x="42"/>
        <item x="31"/>
        <item x="78"/>
        <item x="84"/>
        <item x="26"/>
        <item x="22"/>
        <item x="5"/>
        <item x="66"/>
        <item x="11"/>
        <item x="13"/>
        <item x="10"/>
        <item x="52"/>
        <item x="70"/>
        <item x="37"/>
        <item x="50"/>
        <item x="41"/>
        <item x="27"/>
        <item x="17"/>
        <item x="43"/>
        <item x="74"/>
        <item x="19"/>
        <item x="29"/>
        <item x="24"/>
        <item x="72"/>
        <item x="1"/>
        <item x="79"/>
        <item x="38"/>
        <item x="40"/>
        <item x="4"/>
        <item x="80"/>
        <item x="45"/>
        <item x="60"/>
        <item x="15"/>
        <item x="69"/>
        <item x="16"/>
        <item x="3"/>
        <item x="39"/>
        <item x="9"/>
        <item x="30"/>
        <item x="7"/>
        <item x="71"/>
        <item x="44"/>
        <item x="48"/>
        <item x="20"/>
        <item x="46"/>
        <item x="83"/>
        <item x="65"/>
        <item x="49"/>
        <item x="57"/>
        <item x="81"/>
        <item x="59"/>
        <item x="34"/>
        <item x="55"/>
        <item x="73"/>
        <item x="18"/>
        <item x="28"/>
        <item x="76"/>
        <item x="14"/>
        <item x="21"/>
        <item x="36"/>
        <item x="62"/>
        <item x="53"/>
        <item x="51"/>
        <item x="61"/>
        <item x="85"/>
        <item x="33"/>
        <item x="6"/>
        <item x="0"/>
        <item x="35"/>
        <item x="54"/>
        <item x="64"/>
        <item x="77"/>
        <item x="68"/>
        <item x="2"/>
        <item t="default"/>
      </items>
    </pivotField>
    <pivotField showAll="0"/>
    <pivotField showAll="0"/>
    <pivotField showAll="0">
      <items count="1716">
        <item x="665"/>
        <item x="1668"/>
        <item x="1336"/>
        <item x="93"/>
        <item x="751"/>
        <item x="1312"/>
        <item x="547"/>
        <item x="1065"/>
        <item x="570"/>
        <item x="745"/>
        <item x="77"/>
        <item x="1680"/>
        <item x="1660"/>
        <item x="552"/>
        <item x="1675"/>
        <item x="503"/>
        <item x="159"/>
        <item x="1252"/>
        <item x="1498"/>
        <item x="1351"/>
        <item x="1064"/>
        <item x="1659"/>
        <item x="500"/>
        <item x="1714"/>
        <item x="121"/>
        <item x="611"/>
        <item x="642"/>
        <item x="1104"/>
        <item x="1251"/>
        <item x="487"/>
        <item x="488"/>
        <item x="433"/>
        <item x="948"/>
        <item x="1250"/>
        <item x="546"/>
        <item x="1658"/>
        <item x="1657"/>
        <item x="664"/>
        <item x="1314"/>
        <item x="520"/>
        <item x="194"/>
        <item x="76"/>
        <item x="497"/>
        <item x="1701"/>
        <item x="92"/>
        <item x="1257"/>
        <item x="714"/>
        <item x="270"/>
        <item x="588"/>
        <item x="1689"/>
        <item x="1703"/>
        <item x="742"/>
        <item x="1685"/>
        <item x="1080"/>
        <item x="612"/>
        <item x="607"/>
        <item x="713"/>
        <item x="1692"/>
        <item x="1518"/>
        <item x="1656"/>
        <item x="1032"/>
        <item x="1311"/>
        <item x="452"/>
        <item x="1705"/>
        <item x="304"/>
        <item x="1031"/>
        <item x="606"/>
        <item x="1524"/>
        <item x="1030"/>
        <item x="1655"/>
        <item x="973"/>
        <item x="341"/>
        <item x="1499"/>
        <item x="641"/>
        <item x="947"/>
        <item x="690"/>
        <item x="722"/>
        <item x="501"/>
        <item x="1654"/>
        <item x="374"/>
        <item x="1230"/>
        <item x="1690"/>
        <item x="1509"/>
        <item x="290"/>
        <item x="1350"/>
        <item x="1653"/>
        <item x="946"/>
        <item x="771"/>
        <item x="775"/>
        <item x="1682"/>
        <item x="340"/>
        <item x="996"/>
        <item x="502"/>
        <item x="1698"/>
        <item x="259"/>
        <item x="535"/>
        <item x="1459"/>
        <item x="474"/>
        <item x="186"/>
        <item x="303"/>
        <item x="504"/>
        <item x="1652"/>
        <item x="91"/>
        <item x="1278"/>
        <item x="1664"/>
        <item x="47"/>
        <item x="534"/>
        <item x="1694"/>
        <item x="1371"/>
        <item x="1029"/>
        <item x="1651"/>
        <item x="187"/>
        <item x="1650"/>
        <item x="499"/>
        <item x="432"/>
        <item x="1109"/>
        <item x="1710"/>
        <item x="1141"/>
        <item x="149"/>
        <item x="1649"/>
        <item x="533"/>
        <item x="1276"/>
        <item x="956"/>
        <item x="1038"/>
        <item x="387"/>
        <item x="1172"/>
        <item x="1648"/>
        <item x="692"/>
        <item x="339"/>
        <item x="721"/>
        <item x="44"/>
        <item x="551"/>
        <item x="471"/>
        <item x="1663"/>
        <item x="689"/>
        <item x="1438"/>
        <item x="814"/>
        <item x="1688"/>
        <item x="573"/>
        <item x="407"/>
        <item x="1234"/>
        <item x="1662"/>
        <item x="995"/>
        <item x="96"/>
        <item x="804"/>
        <item x="302"/>
        <item x="1373"/>
        <item x="1297"/>
        <item x="1711"/>
        <item x="1669"/>
        <item x="1169"/>
        <item x="1385"/>
        <item x="1676"/>
        <item x="621"/>
        <item x="1647"/>
        <item x="301"/>
        <item x="1163"/>
        <item x="1349"/>
        <item x="1686"/>
        <item x="640"/>
        <item x="743"/>
        <item x="222"/>
        <item x="1646"/>
        <item x="1157"/>
        <item x="1691"/>
        <item x="1261"/>
        <item x="1113"/>
        <item x="1427"/>
        <item x="1254"/>
        <item x="849"/>
        <item x="1645"/>
        <item x="853"/>
        <item x="1414"/>
        <item x="160"/>
        <item x="663"/>
        <item x="517"/>
        <item x="470"/>
        <item x="951"/>
        <item x="179"/>
        <item x="639"/>
        <item x="953"/>
        <item x="545"/>
        <item x="95"/>
        <item x="1644"/>
        <item x="1299"/>
        <item x="1673"/>
        <item x="1103"/>
        <item x="71"/>
        <item x="712"/>
        <item x="143"/>
        <item x="1696"/>
        <item x="361"/>
        <item x="855"/>
        <item x="1697"/>
        <item x="605"/>
        <item x="1028"/>
        <item x="158"/>
        <item x="70"/>
        <item x="516"/>
        <item x="945"/>
        <item x="1134"/>
        <item x="638"/>
        <item x="585"/>
        <item x="1403"/>
        <item x="373"/>
        <item x="584"/>
        <item x="662"/>
        <item x="1027"/>
        <item x="157"/>
        <item x="1479"/>
        <item x="372"/>
        <item x="1643"/>
        <item x="486"/>
        <item x="1211"/>
        <item x="451"/>
        <item x="1642"/>
        <item x="338"/>
        <item x="386"/>
        <item x="425"/>
        <item x="875"/>
        <item x="324"/>
        <item x="1324"/>
        <item x="62"/>
        <item x="890"/>
        <item x="756"/>
        <item x="1229"/>
        <item x="1197"/>
        <item x="337"/>
        <item x="963"/>
        <item x="129"/>
        <item x="522"/>
        <item x="711"/>
        <item x="102"/>
        <item x="1641"/>
        <item x="666"/>
        <item x="94"/>
        <item x="819"/>
        <item x="812"/>
        <item x="37"/>
        <item x="1037"/>
        <item x="336"/>
        <item x="556"/>
        <item x="1672"/>
        <item x="1640"/>
        <item x="970"/>
        <item x="1639"/>
        <item x="1071"/>
        <item x="224"/>
        <item x="450"/>
        <item x="544"/>
        <item x="1135"/>
        <item x="36"/>
        <item x="741"/>
        <item x="532"/>
        <item x="776"/>
        <item x="688"/>
        <item x="857"/>
        <item x="719"/>
        <item x="971"/>
        <item x="406"/>
        <item x="1072"/>
        <item x="960"/>
        <item x="608"/>
        <item x="258"/>
        <item x="424"/>
        <item x="1296"/>
        <item x="125"/>
        <item x="994"/>
        <item x="1228"/>
        <item x="604"/>
        <item x="589"/>
        <item x="1116"/>
        <item x="603"/>
        <item x="1081"/>
        <item x="521"/>
        <item x="239"/>
        <item x="625"/>
        <item x="1156"/>
        <item x="1475"/>
        <item x="1476"/>
        <item x="371"/>
        <item x="619"/>
        <item x="1004"/>
        <item x="850"/>
        <item x="602"/>
        <item x="1496"/>
        <item x="423"/>
        <item x="241"/>
        <item x="1214"/>
        <item x="1190"/>
        <item x="1227"/>
        <item x="1189"/>
        <item x="1473"/>
        <item x="485"/>
        <item x="219"/>
        <item x="1044"/>
        <item x="1678"/>
        <item x="1699"/>
        <item x="257"/>
        <item x="972"/>
        <item x="724"/>
        <item x="63"/>
        <item x="335"/>
        <item x="646"/>
        <item x="1191"/>
        <item x="1026"/>
        <item x="1188"/>
        <item x="1638"/>
        <item x="498"/>
        <item x="1380"/>
        <item x="993"/>
        <item x="360"/>
        <item x="1003"/>
        <item x="21"/>
        <item x="232"/>
        <item x="1282"/>
        <item x="531"/>
        <item x="575"/>
        <item x="753"/>
        <item x="1364"/>
        <item x="770"/>
        <item x="1155"/>
        <item x="489"/>
        <item x="661"/>
        <item x="1034"/>
        <item x="1193"/>
        <item x="206"/>
        <item x="229"/>
        <item x="1704"/>
        <item x="710"/>
        <item x="240"/>
        <item x="1687"/>
        <item x="405"/>
        <item x="1143"/>
        <item x="1637"/>
        <item x="228"/>
        <item x="156"/>
        <item x="370"/>
        <item x="1695"/>
        <item x="496"/>
        <item x="695"/>
        <item x="1042"/>
        <item x="323"/>
        <item x="648"/>
        <item x="803"/>
        <item x="802"/>
        <item x="1707"/>
        <item x="212"/>
        <item x="289"/>
        <item x="1670"/>
        <item x="1275"/>
        <item x="959"/>
        <item x="515"/>
        <item x="1192"/>
        <item x="618"/>
        <item x="848"/>
        <item x="484"/>
        <item x="637"/>
        <item x="23"/>
        <item x="1295"/>
        <item x="889"/>
        <item x="1372"/>
        <item x="748"/>
        <item x="841"/>
        <item x="773"/>
        <item x="1212"/>
        <item x="185"/>
        <item x="674"/>
        <item x="1470"/>
        <item x="1260"/>
        <item x="61"/>
        <item x="1527"/>
        <item x="675"/>
        <item x="505"/>
        <item x="957"/>
        <item x="1512"/>
        <item x="1294"/>
        <item x="404"/>
        <item x="1466"/>
        <item x="629"/>
        <item x="801"/>
        <item x="613"/>
        <item x="1165"/>
        <item x="740"/>
        <item x="1319"/>
        <item x="1674"/>
        <item x="288"/>
        <item x="13"/>
        <item x="1335"/>
        <item x="1436"/>
        <item x="359"/>
        <item x="1679"/>
        <item x="747"/>
        <item x="1395"/>
        <item x="992"/>
        <item x="422"/>
        <item x="739"/>
        <item x="1317"/>
        <item x="166"/>
        <item x="1494"/>
        <item x="238"/>
        <item x="1256"/>
        <item x="35"/>
        <item x="1077"/>
        <item x="343"/>
        <item x="879"/>
        <item x="709"/>
        <item x="1187"/>
        <item x="483"/>
        <item x="694"/>
        <item x="1102"/>
        <item x="250"/>
        <item x="1681"/>
        <item x="1159"/>
        <item x="1421"/>
        <item x="1338"/>
        <item x="1337"/>
        <item x="716"/>
        <item x="211"/>
        <item x="472"/>
        <item x="1139"/>
        <item x="1138"/>
        <item x="669"/>
        <item x="1033"/>
        <item x="256"/>
        <item x="1168"/>
        <item x="87"/>
        <item x="1283"/>
        <item x="1636"/>
        <item x="469"/>
        <item x="626"/>
        <item x="1428"/>
        <item x="271"/>
        <item x="919"/>
        <item x="140"/>
        <item x="601"/>
        <item x="852"/>
        <item x="1667"/>
        <item x="369"/>
        <item x="334"/>
        <item x="1274"/>
        <item x="1293"/>
        <item x="673"/>
        <item x="687"/>
        <item x="1334"/>
        <item x="1363"/>
        <item x="139"/>
        <item x="1500"/>
        <item x="46"/>
        <item x="1280"/>
        <item x="403"/>
        <item x="1706"/>
        <item x="1361"/>
        <item x="644"/>
        <item x="287"/>
        <item x="874"/>
        <item x="218"/>
        <item x="1374"/>
        <item x="752"/>
        <item x="1158"/>
        <item x="402"/>
        <item x="622"/>
        <item x="1101"/>
        <item x="686"/>
        <item x="1708"/>
        <item x="1422"/>
        <item x="1198"/>
        <item x="431"/>
        <item x="193"/>
        <item x="991"/>
        <item x="1210"/>
        <item x="1063"/>
        <item x="543"/>
        <item x="569"/>
        <item x="38"/>
        <item x="1635"/>
        <item x="1354"/>
        <item x="1522"/>
        <item x="1519"/>
        <item x="660"/>
        <item x="237"/>
        <item x="1485"/>
        <item x="1161"/>
        <item x="1233"/>
        <item x="401"/>
        <item x="1504"/>
        <item x="643"/>
        <item x="388"/>
        <item x="1478"/>
        <item x="210"/>
        <item x="1384"/>
        <item x="1634"/>
        <item x="1106"/>
        <item x="1491"/>
        <item x="1633"/>
        <item x="75"/>
        <item x="600"/>
        <item x="421"/>
        <item x="81"/>
        <item x="990"/>
        <item x="907"/>
        <item x="672"/>
        <item x="468"/>
        <item x="1632"/>
        <item x="141"/>
        <item x="1495"/>
        <item x="1195"/>
        <item x="449"/>
        <item x="738"/>
        <item x="1100"/>
        <item x="1445"/>
        <item x="636"/>
        <item x="1068"/>
        <item x="322"/>
        <item x="917"/>
        <item x="1348"/>
        <item x="1292"/>
        <item x="199"/>
        <item x="180"/>
        <item x="223"/>
        <item x="718"/>
        <item x="883"/>
        <item x="1631"/>
        <item x="362"/>
        <item x="300"/>
        <item x="572"/>
        <item x="436"/>
        <item x="840"/>
        <item x="299"/>
        <item x="333"/>
        <item x="1226"/>
        <item x="332"/>
        <item x="1630"/>
        <item x="448"/>
        <item x="358"/>
        <item x="286"/>
        <item x="839"/>
        <item x="197"/>
        <item x="1709"/>
        <item x="435"/>
        <item x="447"/>
        <item x="1154"/>
        <item x="148"/>
        <item x="227"/>
        <item x="1352"/>
        <item x="1083"/>
        <item x="385"/>
        <item x="1105"/>
        <item x="60"/>
        <item x="1399"/>
        <item x="384"/>
        <item x="1339"/>
        <item x="298"/>
        <item x="1666"/>
        <item x="847"/>
        <item x="518"/>
        <item x="1258"/>
        <item x="1629"/>
        <item x="1489"/>
        <item x="1671"/>
        <item x="1347"/>
        <item x="779"/>
        <item x="420"/>
        <item x="846"/>
        <item x="144"/>
        <item x="209"/>
        <item x="599"/>
        <item x="1036"/>
        <item x="269"/>
        <item x="909"/>
        <item x="138"/>
        <item x="1110"/>
        <item x="454"/>
        <item x="715"/>
        <item x="221"/>
        <item x="617"/>
        <item x="1515"/>
        <item x="45"/>
        <item x="357"/>
        <item x="1316"/>
        <item x="548"/>
        <item x="958"/>
        <item x="530"/>
        <item x="574"/>
        <item x="1433"/>
        <item x="1362"/>
        <item x="1693"/>
        <item x="1677"/>
        <item x="331"/>
        <item x="838"/>
        <item x="110"/>
        <item x="1628"/>
        <item x="542"/>
        <item x="1078"/>
        <item x="989"/>
        <item x="108"/>
        <item x="1067"/>
        <item x="1115"/>
        <item x="400"/>
        <item x="1378"/>
        <item x="1225"/>
        <item x="1236"/>
        <item x="453"/>
        <item x="590"/>
        <item x="1627"/>
        <item x="1039"/>
        <item x="944"/>
        <item x="616"/>
        <item x="330"/>
        <item x="598"/>
        <item x="399"/>
        <item x="1062"/>
        <item x="1025"/>
        <item x="22"/>
        <item x="1024"/>
        <item x="906"/>
        <item x="137"/>
        <item x="837"/>
        <item x="988"/>
        <item x="419"/>
        <item x="356"/>
        <item x="1023"/>
        <item x="368"/>
        <item x="966"/>
        <item x="398"/>
        <item x="905"/>
        <item x="1441"/>
        <item x="1108"/>
        <item x="268"/>
        <item x="1320"/>
        <item x="355"/>
        <item x="1440"/>
        <item x="1626"/>
        <item x="1625"/>
        <item x="1624"/>
        <item x="910"/>
        <item x="769"/>
        <item x="1446"/>
        <item x="818"/>
        <item x="1506"/>
        <item x="1231"/>
        <item x="397"/>
        <item x="571"/>
        <item x="693"/>
        <item x="192"/>
        <item x="1623"/>
        <item x="467"/>
        <item x="1712"/>
        <item x="529"/>
        <item x="554"/>
        <item x="1133"/>
        <item x="1310"/>
        <item x="396"/>
        <item x="200"/>
        <item x="878"/>
        <item x="583"/>
        <item x="446"/>
        <item x="130"/>
        <item x="873"/>
        <item x="267"/>
        <item x="582"/>
        <item x="1415"/>
        <item x="395"/>
        <item x="1622"/>
        <item x="1621"/>
        <item x="1620"/>
        <item x="482"/>
        <item x="1396"/>
        <item x="777"/>
        <item x="1318"/>
        <item x="1273"/>
        <item x="754"/>
        <item x="1022"/>
        <item x="914"/>
        <item x="1232"/>
        <item x="455"/>
        <item x="495"/>
        <item x="437"/>
        <item x="696"/>
        <item x="255"/>
        <item x="685"/>
        <item x="1486"/>
        <item x="1040"/>
        <item x="881"/>
        <item x="410"/>
        <item x="536"/>
        <item x="1333"/>
        <item x="528"/>
        <item x="1619"/>
        <item x="1618"/>
        <item x="1332"/>
        <item x="8"/>
        <item x="1702"/>
        <item x="774"/>
        <item x="628"/>
        <item x="115"/>
        <item x="1140"/>
        <item x="876"/>
        <item x="1684"/>
        <item x="1393"/>
        <item x="1082"/>
        <item x="101"/>
        <item x="205"/>
        <item x="1235"/>
        <item x="842"/>
        <item x="1417"/>
        <item x="962"/>
        <item x="1215"/>
        <item x="1079"/>
        <item x="434"/>
        <item x="1255"/>
        <item x="1153"/>
        <item x="884"/>
        <item x="1164"/>
        <item x="808"/>
        <item x="581"/>
        <item x="1617"/>
        <item x="1616"/>
        <item x="1472"/>
        <item x="1249"/>
        <item x="1248"/>
        <item x="1209"/>
        <item x="220"/>
        <item x="1070"/>
        <item x="1045"/>
        <item x="1313"/>
        <item x="1419"/>
        <item x="1301"/>
        <item x="354"/>
        <item x="997"/>
        <item x="1404"/>
        <item x="1394"/>
        <item x="1322"/>
        <item x="1145"/>
        <item x="59"/>
        <item x="1402"/>
        <item x="1370"/>
        <item x="155"/>
        <item x="245"/>
        <item x="72"/>
        <item x="746"/>
        <item x="69"/>
        <item x="1041"/>
        <item x="1450"/>
        <item x="254"/>
        <item x="1392"/>
        <item x="1217"/>
        <item x="253"/>
        <item x="1503"/>
        <item x="1521"/>
        <item x="353"/>
        <item x="645"/>
        <item x="1502"/>
        <item x="43"/>
        <item x="1331"/>
        <item x="1455"/>
        <item x="1315"/>
        <item x="527"/>
        <item x="1511"/>
        <item x="1061"/>
        <item x="836"/>
        <item x="908"/>
        <item x="1300"/>
        <item x="851"/>
        <item x="969"/>
        <item x="1444"/>
        <item x="6"/>
        <item x="285"/>
        <item x="809"/>
        <item x="943"/>
        <item x="668"/>
        <item x="610"/>
        <item x="1224"/>
        <item x="1430"/>
        <item x="1136"/>
        <item x="1021"/>
        <item x="167"/>
        <item x="807"/>
        <item x="1615"/>
        <item x="904"/>
        <item x="367"/>
        <item x="987"/>
        <item x="1330"/>
        <item x="1614"/>
        <item x="154"/>
        <item x="1513"/>
        <item x="1460"/>
        <item x="100"/>
        <item x="42"/>
        <item x="1454"/>
        <item x="886"/>
        <item x="352"/>
        <item x="1437"/>
        <item x="1407"/>
        <item x="86"/>
        <item x="549"/>
        <item x="772"/>
        <item x="816"/>
        <item x="430"/>
        <item x="120"/>
        <item x="1386"/>
        <item x="514"/>
        <item x="80"/>
        <item x="90"/>
        <item x="1114"/>
        <item x="942"/>
        <item x="34"/>
        <item x="161"/>
        <item x="1075"/>
        <item x="920"/>
        <item x="1613"/>
        <item x="954"/>
        <item x="1398"/>
        <item x="999"/>
        <item x="513"/>
        <item x="1612"/>
        <item x="817"/>
        <item x="85"/>
        <item x="191"/>
        <item x="1020"/>
        <item x="1162"/>
        <item x="1132"/>
        <item x="806"/>
        <item x="550"/>
        <item x="1137"/>
        <item x="986"/>
        <item x="1611"/>
        <item x="383"/>
        <item x="912"/>
        <item x="1066"/>
        <item x="1002"/>
        <item x="382"/>
        <item x="1111"/>
        <item x="720"/>
        <item x="198"/>
        <item x="1610"/>
        <item x="1152"/>
        <item x="872"/>
        <item x="1379"/>
        <item x="1609"/>
        <item x="1360"/>
        <item x="526"/>
        <item x="249"/>
        <item x="723"/>
        <item x="33"/>
        <item x="744"/>
        <item x="1608"/>
        <item x="284"/>
        <item x="1281"/>
        <item x="964"/>
        <item x="351"/>
        <item x="1405"/>
        <item x="1084"/>
        <item x="74"/>
        <item x="1418"/>
        <item x="260"/>
        <item x="684"/>
        <item x="921"/>
        <item x="1151"/>
        <item x="967"/>
        <item x="147"/>
        <item x="1323"/>
        <item x="466"/>
        <item x="1391"/>
        <item x="251"/>
        <item x="635"/>
        <item x="321"/>
        <item x="1291"/>
        <item x="408"/>
        <item x="555"/>
        <item x="717"/>
        <item x="623"/>
        <item x="1259"/>
        <item x="1099"/>
        <item x="1607"/>
        <item x="985"/>
        <item x="941"/>
        <item x="843"/>
        <item x="1606"/>
        <item x="1605"/>
        <item x="266"/>
        <item x="1484"/>
        <item x="950"/>
        <item x="381"/>
        <item x="1474"/>
        <item x="1019"/>
        <item x="1277"/>
        <item x="320"/>
        <item x="445"/>
        <item x="297"/>
        <item x="481"/>
        <item x="913"/>
        <item x="1377"/>
        <item x="1483"/>
        <item x="319"/>
        <item x="541"/>
        <item x="1604"/>
        <item x="835"/>
        <item x="1603"/>
        <item x="659"/>
        <item x="231"/>
        <item x="296"/>
        <item x="283"/>
        <item x="1602"/>
        <item x="871"/>
        <item x="1492"/>
        <item x="1530"/>
        <item x="1501"/>
        <item x="918"/>
        <item x="282"/>
        <item x="1601"/>
        <item x="318"/>
        <item x="1098"/>
        <item x="834"/>
        <item x="697"/>
        <item x="281"/>
        <item x="236"/>
        <item x="523"/>
        <item x="580"/>
        <item x="916"/>
        <item x="473"/>
        <item x="409"/>
        <item x="1665"/>
        <item x="882"/>
        <item x="961"/>
        <item x="196"/>
        <item x="1528"/>
        <item x="1600"/>
        <item x="1397"/>
        <item x="366"/>
        <item x="230"/>
        <item x="624"/>
        <item x="136"/>
        <item x="880"/>
        <item x="800"/>
        <item x="490"/>
        <item x="1599"/>
        <item x="845"/>
        <item x="342"/>
        <item x="1247"/>
        <item x="870"/>
        <item x="465"/>
        <item x="317"/>
        <item x="1253"/>
        <item x="940"/>
        <item x="226"/>
        <item x="1142"/>
        <item x="1477"/>
        <item x="1598"/>
        <item x="394"/>
        <item x="99"/>
        <item x="98"/>
        <item x="128"/>
        <item x="1700"/>
        <item x="1469"/>
        <item x="1069"/>
        <item x="750"/>
        <item x="1005"/>
        <item x="1208"/>
        <item x="609"/>
        <item x="1074"/>
        <item x="1597"/>
        <item x="0"/>
        <item x="627"/>
        <item x="749"/>
        <item x="480"/>
        <item x="955"/>
        <item x="1596"/>
        <item x="1424"/>
        <item x="295"/>
        <item x="316"/>
        <item x="1131"/>
        <item x="135"/>
        <item x="869"/>
        <item x="280"/>
        <item x="811"/>
        <item x="725"/>
        <item x="444"/>
        <item x="1150"/>
        <item x="856"/>
        <item x="1595"/>
        <item x="350"/>
        <item x="1144"/>
        <item x="16"/>
        <item x="512"/>
        <item x="671"/>
        <item x="1423"/>
        <item x="78"/>
        <item x="1594"/>
        <item x="1593"/>
        <item x="134"/>
        <item x="1346"/>
        <item x="1452"/>
        <item x="1353"/>
        <item x="1683"/>
        <item x="380"/>
        <item x="426"/>
        <item x="620"/>
        <item x="1507"/>
        <item x="587"/>
        <item x="107"/>
        <item x="1510"/>
        <item x="1194"/>
        <item x="586"/>
        <item x="1076"/>
        <item x="248"/>
        <item x="1117"/>
        <item x="1321"/>
        <item x="1426"/>
        <item x="1592"/>
        <item x="261"/>
        <item x="1237"/>
        <item x="279"/>
        <item x="968"/>
        <item x="844"/>
        <item x="737"/>
        <item x="658"/>
        <item x="278"/>
        <item x="349"/>
        <item x="418"/>
        <item x="647"/>
        <item x="178"/>
        <item x="1591"/>
        <item x="1060"/>
        <item x="1449"/>
        <item x="443"/>
        <item x="58"/>
        <item x="217"/>
        <item x="1207"/>
        <item x="1443"/>
        <item x="1000"/>
        <item x="1043"/>
        <item x="393"/>
        <item x="1590"/>
        <item x="768"/>
        <item x="667"/>
        <item x="736"/>
        <item x="1589"/>
        <item x="184"/>
        <item x="887"/>
        <item x="4"/>
        <item x="1246"/>
        <item x="965"/>
        <item x="417"/>
        <item x="1713"/>
        <item x="1170"/>
        <item x="379"/>
        <item x="708"/>
        <item x="365"/>
        <item x="1001"/>
        <item x="568"/>
        <item x="1416"/>
        <item x="755"/>
        <item x="57"/>
        <item x="1216"/>
        <item x="1465"/>
        <item x="833"/>
        <item x="265"/>
        <item x="127"/>
        <item x="1376"/>
        <item x="146"/>
        <item x="163"/>
        <item x="364"/>
        <item x="164"/>
        <item x="567"/>
        <item x="1160"/>
        <item x="56"/>
        <item x="1383"/>
        <item x="1272"/>
        <item x="1406"/>
        <item x="177"/>
        <item x="832"/>
        <item x="1523"/>
        <item x="1223"/>
        <item x="1149"/>
        <item x="329"/>
        <item x="519"/>
        <item x="32"/>
        <item x="1588"/>
        <item x="117"/>
        <item x="392"/>
        <item x="984"/>
        <item x="416"/>
        <item x="216"/>
        <item x="683"/>
        <item x="315"/>
        <item x="888"/>
        <item x="1587"/>
        <item x="25"/>
        <item x="12"/>
        <item x="1482"/>
        <item x="378"/>
        <item x="55"/>
        <item x="133"/>
        <item x="597"/>
        <item x="314"/>
        <item x="596"/>
        <item x="1464"/>
        <item x="1059"/>
        <item x="1586"/>
        <item x="868"/>
        <item x="277"/>
        <item x="1585"/>
        <item x="235"/>
        <item x="176"/>
        <item x="735"/>
        <item x="1584"/>
        <item x="595"/>
        <item x="84"/>
        <item x="1058"/>
        <item x="247"/>
        <item x="1107"/>
        <item x="1429"/>
        <item x="831"/>
        <item x="54"/>
        <item x="442"/>
        <item x="1097"/>
        <item x="657"/>
        <item x="415"/>
        <item x="691"/>
        <item x="1583"/>
        <item x="181"/>
        <item x="1582"/>
        <item x="53"/>
        <item x="175"/>
        <item x="1186"/>
        <item x="1531"/>
        <item x="89"/>
        <item x="294"/>
        <item x="1517"/>
        <item x="377"/>
        <item x="903"/>
        <item x="305"/>
        <item x="1451"/>
        <item x="348"/>
        <item x="1581"/>
        <item x="68"/>
        <item x="682"/>
        <item x="799"/>
        <item x="939"/>
        <item x="464"/>
        <item x="707"/>
        <item x="615"/>
        <item x="511"/>
        <item x="1458"/>
        <item x="1580"/>
        <item x="767"/>
        <item x="165"/>
        <item x="1493"/>
        <item x="938"/>
        <item x="1579"/>
        <item x="1018"/>
        <item x="1578"/>
        <item x="553"/>
        <item x="778"/>
        <item x="891"/>
        <item x="246"/>
        <item x="1505"/>
        <item x="391"/>
        <item x="877"/>
        <item x="594"/>
        <item x="1463"/>
        <item x="983"/>
        <item x="20"/>
        <item x="313"/>
        <item x="1206"/>
        <item x="208"/>
        <item x="937"/>
        <item x="681"/>
        <item x="566"/>
        <item x="1171"/>
        <item x="1413"/>
        <item x="328"/>
        <item x="766"/>
        <item x="276"/>
        <item x="1468"/>
        <item x="293"/>
        <item x="949"/>
        <item x="463"/>
        <item x="902"/>
        <item x="1309"/>
        <item x="867"/>
        <item x="1148"/>
        <item x="510"/>
        <item x="798"/>
        <item x="1308"/>
        <item x="114"/>
        <item x="494"/>
        <item x="1057"/>
        <item x="1213"/>
        <item x="1056"/>
        <item x="805"/>
        <item x="1017"/>
        <item x="1390"/>
        <item x="204"/>
        <item x="1096"/>
        <item x="1196"/>
        <item x="493"/>
        <item x="5"/>
        <item x="312"/>
        <item x="311"/>
        <item x="1435"/>
        <item x="1375"/>
        <item x="614"/>
        <item x="17"/>
        <item x="479"/>
        <item x="810"/>
        <item x="1130"/>
        <item x="1271"/>
        <item x="41"/>
        <item x="1055"/>
        <item x="327"/>
        <item x="982"/>
        <item x="540"/>
        <item x="1054"/>
        <item x="1577"/>
        <item x="1576"/>
        <item x="1365"/>
        <item x="462"/>
        <item x="1222"/>
        <item x="28"/>
        <item x="52"/>
        <item x="1307"/>
        <item x="1526"/>
        <item x="734"/>
        <item x="579"/>
        <item x="1"/>
        <item x="252"/>
        <item x="1462"/>
        <item x="936"/>
        <item x="706"/>
        <item x="390"/>
        <item x="1147"/>
        <item x="1575"/>
        <item x="981"/>
        <item x="1205"/>
        <item x="765"/>
        <item x="244"/>
        <item x="109"/>
        <item x="347"/>
        <item x="656"/>
        <item x="1453"/>
        <item x="1006"/>
        <item x="1574"/>
        <item x="830"/>
        <item x="1129"/>
        <item x="492"/>
        <item x="1053"/>
        <item x="1573"/>
        <item x="1146"/>
        <item x="1245"/>
        <item x="705"/>
        <item x="1185"/>
        <item x="40"/>
        <item x="565"/>
        <item x="1457"/>
        <item x="655"/>
        <item x="310"/>
        <item x="901"/>
        <item x="797"/>
        <item x="1279"/>
        <item x="1016"/>
        <item x="796"/>
        <item x="1359"/>
        <item x="704"/>
        <item x="414"/>
        <item x="866"/>
        <item x="1572"/>
        <item x="1184"/>
        <item x="1345"/>
        <item x="1052"/>
        <item x="634"/>
        <item x="1204"/>
        <item x="234"/>
        <item x="1051"/>
        <item x="1571"/>
        <item x="915"/>
        <item x="509"/>
        <item x="1412"/>
        <item x="478"/>
        <item x="429"/>
        <item x="1329"/>
        <item x="633"/>
        <item x="51"/>
        <item x="703"/>
        <item x="1290"/>
        <item x="795"/>
        <item x="935"/>
        <item x="1015"/>
        <item x="1203"/>
        <item x="1420"/>
        <item x="1270"/>
        <item x="243"/>
        <item x="1244"/>
        <item x="764"/>
        <item x="564"/>
        <item x="654"/>
        <item x="190"/>
        <item x="934"/>
        <item x="733"/>
        <item x="1269"/>
        <item x="911"/>
        <item x="215"/>
        <item x="1014"/>
        <item x="1481"/>
        <item x="1166"/>
        <item x="1221"/>
        <item x="563"/>
        <item x="1298"/>
        <item x="214"/>
        <item x="1035"/>
        <item x="680"/>
        <item x="813"/>
        <item x="1570"/>
        <item x="794"/>
        <item x="376"/>
        <item x="413"/>
        <item x="900"/>
        <item x="1569"/>
        <item x="19"/>
        <item x="1328"/>
        <item x="326"/>
        <item x="428"/>
        <item x="933"/>
        <item x="1128"/>
        <item x="829"/>
        <item x="1568"/>
        <item x="264"/>
        <item x="412"/>
        <item x="97"/>
        <item x="174"/>
        <item x="1306"/>
        <item x="732"/>
        <item x="1567"/>
        <item x="142"/>
        <item x="1289"/>
        <item x="153"/>
        <item x="67"/>
        <item x="670"/>
        <item x="1566"/>
        <item x="27"/>
        <item x="1127"/>
        <item x="491"/>
        <item x="173"/>
        <item x="932"/>
        <item x="1389"/>
        <item x="152"/>
        <item x="885"/>
        <item x="815"/>
        <item x="275"/>
        <item x="1532"/>
        <item x="1288"/>
        <item x="865"/>
        <item x="539"/>
        <item x="461"/>
        <item x="18"/>
        <item x="653"/>
        <item x="1565"/>
        <item x="952"/>
        <item x="1388"/>
        <item x="1564"/>
        <item x="113"/>
        <item x="854"/>
        <item x="998"/>
        <item x="1095"/>
        <item x="1167"/>
        <item x="1183"/>
        <item x="50"/>
        <item x="1050"/>
        <item x="346"/>
        <item x="1049"/>
        <item x="1182"/>
        <item x="793"/>
        <item x="1073"/>
        <item x="1094"/>
        <item x="1013"/>
        <item x="441"/>
        <item x="1514"/>
        <item x="345"/>
        <item x="440"/>
        <item x="309"/>
        <item x="1202"/>
        <item x="1305"/>
        <item x="1093"/>
        <item x="24"/>
        <item x="763"/>
        <item x="1118"/>
        <item x="1488"/>
        <item x="151"/>
        <item x="1201"/>
        <item x="1563"/>
        <item x="1304"/>
        <item x="274"/>
        <item x="83"/>
        <item x="508"/>
        <item x="31"/>
        <item x="150"/>
        <item x="731"/>
        <item x="1562"/>
        <item x="112"/>
        <item x="1327"/>
        <item x="1243"/>
        <item x="66"/>
        <item x="792"/>
        <item x="1508"/>
        <item x="183"/>
        <item x="632"/>
        <item x="145"/>
        <item x="702"/>
        <item x="679"/>
        <item x="1048"/>
        <item x="439"/>
        <item x="172"/>
        <item x="207"/>
        <item x="593"/>
        <item x="791"/>
        <item x="1242"/>
        <item x="1520"/>
        <item x="1561"/>
        <item x="203"/>
        <item x="202"/>
        <item x="1358"/>
        <item x="828"/>
        <item x="1497"/>
        <item x="79"/>
        <item x="1241"/>
        <item x="15"/>
        <item x="790"/>
        <item x="827"/>
        <item x="678"/>
        <item x="1560"/>
        <item x="525"/>
        <item x="762"/>
        <item x="538"/>
        <item x="826"/>
        <item x="730"/>
        <item x="1287"/>
        <item x="460"/>
        <item x="1559"/>
        <item x="1181"/>
        <item x="10"/>
        <item x="1220"/>
        <item x="701"/>
        <item x="171"/>
        <item x="825"/>
        <item x="427"/>
        <item x="30"/>
        <item x="1558"/>
        <item x="162"/>
        <item x="189"/>
        <item x="233"/>
        <item x="65"/>
        <item x="170"/>
        <item x="73"/>
        <item x="1180"/>
        <item x="49"/>
        <item x="1344"/>
        <item x="1369"/>
        <item x="3"/>
        <item x="1557"/>
        <item x="273"/>
        <item x="1368"/>
        <item x="1357"/>
        <item x="201"/>
        <item x="700"/>
        <item x="106"/>
        <item x="1411"/>
        <item x="389"/>
        <item x="1126"/>
        <item x="82"/>
        <item x="761"/>
        <item x="1092"/>
        <item x="1268"/>
        <item x="169"/>
        <item x="477"/>
        <item x="2"/>
        <item x="1343"/>
        <item x="578"/>
        <item x="225"/>
        <item x="1267"/>
        <item x="1356"/>
        <item x="1480"/>
        <item x="1525"/>
        <item x="562"/>
        <item x="899"/>
        <item x="11"/>
        <item x="1112"/>
        <item x="931"/>
        <item x="652"/>
        <item x="476"/>
        <item x="1266"/>
        <item x="105"/>
        <item x="1091"/>
        <item x="1240"/>
        <item x="1556"/>
        <item x="898"/>
        <item x="1125"/>
        <item x="1124"/>
        <item x="1286"/>
        <item x="213"/>
        <item x="930"/>
        <item x="1367"/>
        <item x="897"/>
        <item x="896"/>
        <item x="1471"/>
        <item x="1179"/>
        <item x="864"/>
        <item x="1555"/>
        <item x="1326"/>
        <item x="1425"/>
        <item x="1554"/>
        <item x="1219"/>
        <item x="789"/>
        <item x="699"/>
        <item x="760"/>
        <item x="1366"/>
        <item x="788"/>
        <item x="1012"/>
        <item x="1011"/>
        <item x="759"/>
        <item x="561"/>
        <item x="123"/>
        <item x="1410"/>
        <item x="1553"/>
        <item x="263"/>
        <item x="729"/>
        <item x="1355"/>
        <item x="119"/>
        <item x="1552"/>
        <item x="29"/>
        <item x="1432"/>
        <item x="1409"/>
        <item x="1434"/>
        <item x="651"/>
        <item x="1551"/>
        <item x="1178"/>
        <item x="1550"/>
        <item x="1549"/>
        <item x="1010"/>
        <item x="929"/>
        <item x="1265"/>
        <item x="824"/>
        <item x="524"/>
        <item x="631"/>
        <item x="48"/>
        <item x="728"/>
        <item x="928"/>
        <item x="1200"/>
        <item x="292"/>
        <item x="927"/>
        <item x="1239"/>
        <item x="823"/>
        <item x="26"/>
        <item x="1516"/>
        <item x="507"/>
        <item x="1199"/>
        <item x="537"/>
        <item x="980"/>
        <item x="895"/>
        <item x="863"/>
        <item x="787"/>
        <item x="1009"/>
        <item x="242"/>
        <item x="592"/>
        <item x="104"/>
        <item x="1285"/>
        <item x="1548"/>
        <item x="1442"/>
        <item x="577"/>
        <item x="727"/>
        <item x="375"/>
        <item x="124"/>
        <item x="1264"/>
        <item x="560"/>
        <item x="559"/>
        <item x="786"/>
        <item x="262"/>
        <item x="14"/>
        <item x="111"/>
        <item x="979"/>
        <item x="1123"/>
        <item x="1461"/>
        <item x="758"/>
        <item x="475"/>
        <item x="1382"/>
        <item x="1381"/>
        <item x="1408"/>
        <item x="118"/>
        <item x="1122"/>
        <item x="1467"/>
        <item x="785"/>
        <item x="1448"/>
        <item x="1218"/>
        <item x="363"/>
        <item x="103"/>
        <item x="650"/>
        <item x="894"/>
        <item x="1263"/>
        <item x="822"/>
        <item x="182"/>
        <item x="88"/>
        <item x="308"/>
        <item x="1547"/>
        <item x="1546"/>
        <item x="1090"/>
        <item x="506"/>
        <item x="459"/>
        <item x="862"/>
        <item x="1303"/>
        <item x="861"/>
        <item x="1545"/>
        <item x="64"/>
        <item x="195"/>
        <item x="291"/>
        <item x="307"/>
        <item x="1544"/>
        <item x="1325"/>
        <item x="1543"/>
        <item x="1177"/>
        <item x="576"/>
        <item x="122"/>
        <item x="116"/>
        <item x="893"/>
        <item x="1542"/>
        <item x="677"/>
        <item x="892"/>
        <item x="7"/>
        <item x="1401"/>
        <item x="1456"/>
        <item x="1541"/>
        <item x="1342"/>
        <item x="458"/>
        <item x="860"/>
        <item x="821"/>
        <item x="1262"/>
        <item x="558"/>
        <item x="676"/>
        <item x="1540"/>
        <item x="926"/>
        <item x="132"/>
        <item x="1089"/>
        <item x="1539"/>
        <item x="1538"/>
        <item x="1121"/>
        <item x="126"/>
        <item x="978"/>
        <item x="168"/>
        <item x="1047"/>
        <item x="1046"/>
        <item x="131"/>
        <item x="1120"/>
        <item x="784"/>
        <item x="1088"/>
        <item x="859"/>
        <item x="977"/>
        <item x="1284"/>
        <item x="1341"/>
        <item x="325"/>
        <item x="976"/>
        <item x="1529"/>
        <item x="1537"/>
        <item x="783"/>
        <item x="649"/>
        <item x="1087"/>
        <item x="1119"/>
        <item x="557"/>
        <item x="757"/>
        <item x="1176"/>
        <item x="1431"/>
        <item x="438"/>
        <item x="1238"/>
        <item x="1400"/>
        <item x="782"/>
        <item x="1536"/>
        <item x="457"/>
        <item x="925"/>
        <item x="272"/>
        <item x="1387"/>
        <item x="1175"/>
        <item x="1086"/>
        <item x="591"/>
        <item x="975"/>
        <item x="858"/>
        <item x="1535"/>
        <item x="726"/>
        <item x="456"/>
        <item x="781"/>
        <item x="1534"/>
        <item x="1008"/>
        <item x="1174"/>
        <item x="1533"/>
        <item x="780"/>
        <item x="344"/>
        <item x="1085"/>
        <item x="1447"/>
        <item x="924"/>
        <item x="1490"/>
        <item x="1439"/>
        <item x="630"/>
        <item x="923"/>
        <item x="1007"/>
        <item x="820"/>
        <item x="188"/>
        <item x="9"/>
        <item x="698"/>
        <item x="39"/>
        <item x="1340"/>
        <item x="1173"/>
        <item x="1302"/>
        <item x="306"/>
        <item x="411"/>
        <item x="1487"/>
        <item x="974"/>
        <item x="922"/>
        <item x="166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6">
        <item x="0"/>
        <item x="1"/>
        <item x="2"/>
        <item x="3"/>
        <item x="4"/>
        <item x="5"/>
        <item x="6"/>
        <item x="7"/>
        <item x="8"/>
        <item x="9"/>
        <item x="10"/>
        <item x="11"/>
        <item x="12"/>
        <item x="13"/>
        <item x="14"/>
        <item x="15"/>
      </items>
    </pivotField>
  </pivotFields>
  <rowFields count="1">
    <field x="7"/>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Fields count="1">
    <field x="11"/>
  </colFields>
  <colItems count="11">
    <i>
      <x v="1"/>
    </i>
    <i>
      <x v="2"/>
    </i>
    <i>
      <x v="3"/>
    </i>
    <i>
      <x v="4"/>
    </i>
    <i>
      <x v="5"/>
    </i>
    <i>
      <x v="6"/>
    </i>
    <i>
      <x v="7"/>
    </i>
    <i>
      <x v="8"/>
    </i>
    <i>
      <x v="9"/>
    </i>
    <i>
      <x v="10"/>
    </i>
    <i t="grand">
      <x/>
    </i>
  </colItems>
  <dataFields count="1">
    <dataField name="Cuenta de title" fld="3" subtotal="count" baseField="0" baseItem="0"/>
  </dataFields>
  <pivotTableStyleInfo name="PivotStyleDark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FE2FE-1582-4B34-96FD-E5E53307E8A1}" name="TablaDinámica7" cacheId="2"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Año">
  <location ref="G4:H13" firstHeaderRow="1" firstDataRow="1" firstDataCol="1"/>
  <pivotFields count="4">
    <pivotField dataField="1" showAll="0"/>
    <pivotField axis="axisRow" showAll="0">
      <items count="10">
        <item x="3"/>
        <item x="1"/>
        <item x="4"/>
        <item x="6"/>
        <item x="7"/>
        <item x="8"/>
        <item x="2"/>
        <item x="5"/>
        <item x="0"/>
        <item t="default"/>
      </items>
    </pivotField>
    <pivotField axis="axisRow" showAll="0">
      <items count="9">
        <item sd="0" x="0"/>
        <item sd="0" x="1"/>
        <item sd="0" x="2"/>
        <item sd="0" x="3"/>
        <item sd="0" x="4"/>
        <item sd="0" x="5"/>
        <item sd="0" x="6"/>
        <item sd="0" x="7"/>
        <item t="default"/>
      </items>
    </pivotField>
    <pivotField showAll="0"/>
  </pivotFields>
  <rowFields count="2">
    <field x="2"/>
    <field x="1"/>
  </rowFields>
  <rowItems count="9">
    <i>
      <x/>
    </i>
    <i>
      <x v="1"/>
    </i>
    <i>
      <x v="2"/>
    </i>
    <i>
      <x v="3"/>
    </i>
    <i>
      <x v="4"/>
    </i>
    <i>
      <x v="5"/>
    </i>
    <i>
      <x v="6"/>
    </i>
    <i>
      <x v="7"/>
    </i>
    <i t="grand">
      <x/>
    </i>
  </rowItems>
  <colItems count="1">
    <i/>
  </colItems>
  <dataFields count="1">
    <dataField name="Videojuegos" fld="0" subtotal="count" baseField="2" baseItem="0"/>
  </dataField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0E47EE-DB39-4980-9754-3E8AF41CE84C}" name="TablaDinámica8" cacheId="3"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rowHeaderCaption="Puntuación">
  <location ref="G15:H20" firstHeaderRow="1" firstDataRow="1" firstDataCol="1"/>
  <pivotFields count="4">
    <pivotField dataField="1" showAll="0"/>
    <pivotField showAll="0"/>
    <pivotField showAll="0"/>
    <pivotField axis="axisRow" showAll="0">
      <items count="6">
        <item x="0"/>
        <item x="1"/>
        <item x="2"/>
        <item x="3"/>
        <item x="4"/>
        <item t="default"/>
      </items>
    </pivotField>
  </pivotFields>
  <rowFields count="1">
    <field x="3"/>
  </rowFields>
  <rowItems count="5">
    <i>
      <x/>
    </i>
    <i>
      <x v="1"/>
    </i>
    <i>
      <x v="2"/>
    </i>
    <i>
      <x v="3"/>
    </i>
    <i>
      <x v="4"/>
    </i>
  </rowItems>
  <colItems count="1">
    <i/>
  </colItems>
  <dataFields count="1">
    <dataField name="x Videojuego" fld="0" subtotal="count" baseField="3" baseItem="0"/>
  </dataField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0ED879-2427-4963-98E4-BD0F35F6EB7D}" name="Tabla2" displayName="Tabla2" ref="A3:W8810" totalsRowShown="0" headerRowDxfId="57" dataDxfId="55" headerRowBorderDxfId="56" tableBorderDxfId="54">
  <autoFilter ref="A3:W8810" xr:uid="{EF0ED879-2427-4963-98E4-BD0F35F6EB7D}"/>
  <tableColumns count="23">
    <tableColumn id="1" xr3:uid="{FF33BB8D-2762-4586-B906-54D5819BF17A}" name="id" dataDxfId="53"/>
    <tableColumn id="2" xr3:uid="{08558216-A2BA-4BC2-8F2E-80F6D41B1A16}" name="show_id" dataDxfId="52"/>
    <tableColumn id="3" xr3:uid="{89B1E30F-AE6A-44E1-90C4-F9D037AE99DC}" name="type" dataDxfId="51"/>
    <tableColumn id="4" xr3:uid="{2D29B260-934D-45E8-8C4E-AFFAA47109BE}" name="title" dataDxfId="50"/>
    <tableColumn id="5" xr3:uid="{69DDB625-0090-46B8-B2C5-85211B9A5A94}" name="director" dataDxfId="49"/>
    <tableColumn id="6" xr3:uid="{CB41E1E1-9C2C-43A4-991C-84D7E0F6B9AD}" name="cast" dataDxfId="48"/>
    <tableColumn id="7" xr3:uid="{75547CA8-769D-42B0-B06D-32742FCF6FC0}" name="num_actors" dataDxfId="47"/>
    <tableColumn id="8" xr3:uid="{3C0D0438-4227-4725-8865-CF633D28387E}" name="main_country" dataDxfId="46"/>
    <tableColumn id="9" xr3:uid="{7FD1DC0C-B54D-48BD-A9A5-557C7D8F0BAE}" name="countries_produced" dataDxfId="45"/>
    <tableColumn id="10" xr3:uid="{C4C28B2F-DAE0-41DA-BDB6-EBEE209FD06A}" name="num_countries" dataDxfId="44"/>
    <tableColumn id="11" xr3:uid="{7289C5B3-3D3A-4F36-9EA0-D5DB0C1F5E17}" name="date_added" dataDxfId="43"/>
    <tableColumn id="23" xr3:uid="{B48D189B-D87C-4474-9EC8-638CE97C0C82}" name="año min-media^2" dataDxfId="0">
      <calculatedColumnFormula>(Tabla2[[#This Row],[release_year]]-'VARIANZA Y DES. EST'!$L$11)^2</calculatedColumnFormula>
    </tableColumn>
    <tableColumn id="12" xr3:uid="{786195C8-9C5A-4FB9-98A2-EA1D720500C9}" name="release_year" dataDxfId="42"/>
    <tableColumn id="13" xr3:uid="{47090B8B-27F5-432E-B398-3DDCBC44A1B6}" name="rating" dataDxfId="41"/>
    <tableColumn id="14" xr3:uid="{4D6E1384-F051-4FA5-8CEA-DB3AE727E6D0}" name="duration" dataDxfId="40"/>
    <tableColumn id="15" xr3:uid="{769B9F6B-CB66-42B9-9140-38DCFFC2FAEA}" name="min_or_seasons" dataDxfId="39"/>
    <tableColumn id="16" xr3:uid="{A3EF4066-3777-4F6B-9251-B32B4011E742}" name="movie_duration" dataDxfId="38"/>
    <tableColumn id="17" xr3:uid="{B7E972FE-4380-40FC-B4F2-AA3E14B285BA}" name="(min-media)^2" dataDxfId="37"/>
    <tableColumn id="18" xr3:uid="{29BC6195-D0F9-4DE3-95F8-EAF4808D78B2}" name="serie_seasons" dataDxfId="36"/>
    <tableColumn id="19" xr3:uid="{0CF3B876-91DE-46A0-9FA9-4C667CB10219}" name="listed_in" dataDxfId="35"/>
    <tableColumn id="20" xr3:uid="{E14029AA-C42F-417D-9964-0CBA79DE2208}" name="main_genre" dataDxfId="34"/>
    <tableColumn id="21" xr3:uid="{CD916F30-4286-4C1E-A43C-8E58F11ED0CB}" name="listed_in2" dataDxfId="33"/>
    <tableColumn id="22" xr3:uid="{D5E745DE-8D02-4198-92C5-BD5E2ED0985A}" name="genres_listed" dataDxfId="32"/>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2B030D-209B-4B41-8AB4-BA5350A45063}" name="Tabla3" displayName="Tabla3" ref="B3:E28" totalsRowShown="0" headerRowDxfId="30" dataDxfId="29">
  <autoFilter ref="B3:E28" xr:uid="{632B030D-209B-4B41-8AB4-BA5350A45063}"/>
  <tableColumns count="4">
    <tableColumn id="1" xr3:uid="{75066671-DC60-44E9-A044-1B5B300D54DD}" name="Videojuego" dataDxfId="28"/>
    <tableColumn id="2" xr3:uid="{59302360-B96C-411D-B8EB-9599172C2FB5}" name="Consola" dataDxfId="27"/>
    <tableColumn id="3" xr3:uid="{7CF6019E-3967-4E8B-BD45-6B3EF02768E1}" name="Año" dataDxfId="26"/>
    <tableColumn id="4" xr3:uid="{8B1CC9B3-AE57-4594-BC1F-AA301D563B42}" name="Puntuación" dataDxfId="25"/>
  </tableColumns>
  <tableStyleInfo name="TableStyleDark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E57DB4-55A7-41B1-A3EA-A9793ACB703C}" name="Tabla1" displayName="Tabla1" ref="C5:E10" totalsRowShown="0">
  <autoFilter ref="C5:E10" xr:uid="{65E57DB4-55A7-41B1-A3EA-A9793ACB703C}"/>
  <tableColumns count="3">
    <tableColumn id="1" xr3:uid="{C7D08E0D-8CF0-4AA3-9F44-060F77DCF5FD}" name="Puntos" dataDxfId="24"/>
    <tableColumn id="2" xr3:uid="{64FAE413-AF19-4E63-957A-0E486C7AB8AB}" name="# actores" dataDxfId="23"/>
    <tableColumn id="3" xr3:uid="{FCF76BE2-E0A5-42C1-9D80-AB35614DFF62}" name="Países productor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1473FF-8127-48B1-A729-F03CD9338958}" name="Tabla5" displayName="Tabla5" ref="B9:G631" totalsRowShown="0" headerRowDxfId="22" dataDxfId="21">
  <autoFilter ref="B9:G631" xr:uid="{361473FF-8127-48B1-A729-F03CD9338958}"/>
  <tableColumns count="6">
    <tableColumn id="1" xr3:uid="{AFD86E6F-97A3-4BEA-87B6-41F810798309}" name="show_id" dataDxfId="20"/>
    <tableColumn id="2" xr3:uid="{54873767-571B-496E-87AB-CF7E08649467}" name="título" dataDxfId="19"/>
    <tableColumn id="3" xr3:uid="{3B44F8FD-C10C-4A87-9021-CF5C51448890}" name="# de actrices/actores" dataDxfId="18"/>
    <tableColumn id="4" xr3:uid="{C01ECE6D-2E7D-4FFE-9D7D-3D9992504323}" name="(# actores - media)^2" dataDxfId="17"/>
    <tableColumn id="5" xr3:uid="{48D0C5FA-5E81-48F9-AD49-E7F43820A97F}" name="duración en minutos" dataDxfId="16"/>
    <tableColumn id="6" xr3:uid="{1286001F-828E-4AA3-81B6-B8748D88BAD7}" name="(min - media)^2" dataDxfId="15">
      <calculatedColumnFormula>(F10-$K$13)^2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F2CEB1-7066-406B-A8D5-A341A1A7AD69}" name="Tabla4" displayName="Tabla4" ref="B3:M152" totalsRowShown="0" headerRowDxfId="14" dataDxfId="13">
  <autoFilter ref="B3:M152" xr:uid="{4DF2CEB1-7066-406B-A8D5-A341A1A7AD69}"/>
  <tableColumns count="12">
    <tableColumn id="1" xr3:uid="{BAD37B11-D86D-4DBC-B93C-57E192B574C7}" name="Rango" dataDxfId="12"/>
    <tableColumn id="2" xr3:uid="{49EABA34-5053-4E4D-85AB-A326C5386E41}" name="País" dataDxfId="11"/>
    <tableColumn id="3" xr3:uid="{712D1910-0640-4CDE-AE58-FBADC33BC5AC}" name="Indicador" dataDxfId="10"/>
    <tableColumn id="4" xr3:uid="{B364A146-E929-4352-83AA-DF0FD838285E}" name="Puntaje de felicidad" dataDxfId="9"/>
    <tableColumn id="5" xr3:uid="{1CC44B22-7152-4E68-BBB7-C46164F6C2C0}" name="Desviación Estandar" dataDxfId="8"/>
    <tableColumn id="6" xr3:uid="{D4C04AC7-AC40-4A35-9656-E4DA9C13095F}" name="PIB" dataDxfId="7"/>
    <tableColumn id="7" xr3:uid="{6B2177E2-A816-48E3-A128-22C281F53FDF}" name="Apoyo Social" dataDxfId="6"/>
    <tableColumn id="8" xr3:uid="{A70ABAFB-0271-4DAD-AD6E-5DF360106C68}" name="Esperanza de vida" dataDxfId="5"/>
    <tableColumn id="9" xr3:uid="{573CE6FF-16DC-45E1-9DDB-97541280B7DE}" name="Libertad de elección" dataDxfId="4"/>
    <tableColumn id="10" xr3:uid="{AF14EA28-AC33-4214-83AC-FF1F16464556}" name="Generosidad" dataDxfId="3"/>
    <tableColumn id="11" xr3:uid="{26808BCE-F8DA-4376-98FB-A1E47E3878ED}" name="Percepción de corrupción" dataDxfId="2"/>
    <tableColumn id="12" xr3:uid="{9C50A10F-EDBD-49A7-9C06-4A282296D4E6}" name="Nivel de distopia" dataDxfId="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futmalls.com/" TargetMode="External"/><Relationship Id="rId2" Type="http://schemas.openxmlformats.org/officeDocument/2006/relationships/hyperlink" Target="http://love.com/" TargetMode="External"/><Relationship Id="rId1" Type="http://schemas.openxmlformats.org/officeDocument/2006/relationships/hyperlink" Target="http://catch.er/" TargetMode="External"/><Relationship Id="rId5" Type="http://schemas.openxmlformats.org/officeDocument/2006/relationships/table" Target="../tables/table1.xml"/><Relationship Id="rId4" Type="http://schemas.openxmlformats.org/officeDocument/2006/relationships/hyperlink" Target="http://rishta.com/" TargetMode="Externa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22B76-CD47-4A3D-9966-BA6995140268}">
  <sheetPr codeName="Hoja1"/>
  <dimension ref="A1:W8810"/>
  <sheetViews>
    <sheetView topLeftCell="F1" workbookViewId="0">
      <selection activeCell="M4" sqref="M4:M597"/>
    </sheetView>
  </sheetViews>
  <sheetFormatPr baseColWidth="10" defaultRowHeight="15.75" x14ac:dyDescent="0.25"/>
  <cols>
    <col min="2" max="2" width="10" bestFit="1" customWidth="1"/>
    <col min="4" max="4" width="88.25" bestFit="1" customWidth="1"/>
    <col min="5" max="5" width="30.125" customWidth="1"/>
    <col min="7" max="7" width="12.875" customWidth="1"/>
    <col min="8" max="8" width="14.75" customWidth="1"/>
    <col min="9" max="9" width="20" customWidth="1"/>
    <col min="10" max="10" width="15.625" customWidth="1"/>
    <col min="11" max="11" width="13" customWidth="1"/>
    <col min="12" max="12" width="13" style="84" customWidth="1"/>
    <col min="13" max="13" width="13.5" customWidth="1"/>
    <col min="16" max="16" width="16.375" customWidth="1"/>
    <col min="17" max="17" width="16.5" customWidth="1"/>
    <col min="18" max="18" width="15.125" customWidth="1"/>
    <col min="19" max="19" width="14.25" customWidth="1"/>
    <col min="21" max="21" width="12.875" customWidth="1"/>
    <col min="23" max="23" width="14" customWidth="1"/>
  </cols>
  <sheetData>
    <row r="1" spans="1:23" x14ac:dyDescent="0.25">
      <c r="A1" t="s">
        <v>31298</v>
      </c>
    </row>
    <row r="3" spans="1:23" x14ac:dyDescent="0.25">
      <c r="A3" s="5" t="s">
        <v>0</v>
      </c>
      <c r="B3" s="6" t="s">
        <v>1</v>
      </c>
      <c r="C3" s="6" t="s">
        <v>2</v>
      </c>
      <c r="D3" s="6" t="s">
        <v>3</v>
      </c>
      <c r="E3" s="6" t="s">
        <v>4</v>
      </c>
      <c r="F3" s="6" t="s">
        <v>5</v>
      </c>
      <c r="G3" s="6" t="s">
        <v>6</v>
      </c>
      <c r="H3" s="6" t="s">
        <v>7</v>
      </c>
      <c r="I3" s="6" t="s">
        <v>8</v>
      </c>
      <c r="J3" s="6" t="s">
        <v>9</v>
      </c>
      <c r="K3" s="6" t="s">
        <v>10</v>
      </c>
      <c r="L3" s="85" t="s">
        <v>31500</v>
      </c>
      <c r="M3" s="6" t="s">
        <v>11</v>
      </c>
      <c r="N3" s="6" t="s">
        <v>12</v>
      </c>
      <c r="O3" s="6" t="s">
        <v>13</v>
      </c>
      <c r="P3" s="6" t="s">
        <v>14</v>
      </c>
      <c r="Q3" s="6" t="s">
        <v>15</v>
      </c>
      <c r="R3" s="6" t="s">
        <v>16</v>
      </c>
      <c r="S3" s="6" t="s">
        <v>17</v>
      </c>
      <c r="T3" s="6" t="s">
        <v>18</v>
      </c>
      <c r="U3" s="6" t="s">
        <v>19</v>
      </c>
      <c r="V3" s="6" t="s">
        <v>31307</v>
      </c>
      <c r="W3" s="7" t="s">
        <v>20</v>
      </c>
    </row>
    <row r="4" spans="1:23" x14ac:dyDescent="0.25">
      <c r="A4" s="8">
        <v>3778</v>
      </c>
      <c r="B4" s="9" t="s">
        <v>21</v>
      </c>
      <c r="C4" s="9" t="s">
        <v>22</v>
      </c>
      <c r="D4" s="9" t="s">
        <v>23</v>
      </c>
      <c r="E4" s="10" t="s">
        <v>24</v>
      </c>
      <c r="F4" s="11"/>
      <c r="G4" s="12">
        <v>0</v>
      </c>
      <c r="H4" s="9" t="s">
        <v>25</v>
      </c>
      <c r="I4" s="9" t="s">
        <v>25</v>
      </c>
      <c r="J4" s="12">
        <v>1</v>
      </c>
      <c r="K4" s="13">
        <v>43620</v>
      </c>
      <c r="L4" s="86">
        <f>(Tabla2[[#This Row],[release_year]]-'VARIANZA Y DES. EST'!$L$11)^2</f>
        <v>3.2471164275211517E-2</v>
      </c>
      <c r="M4" s="12">
        <v>2014</v>
      </c>
      <c r="N4" s="9" t="s">
        <v>26</v>
      </c>
      <c r="O4" s="9" t="s">
        <v>27</v>
      </c>
      <c r="P4" s="12">
        <v>3</v>
      </c>
      <c r="Q4" s="12">
        <v>3</v>
      </c>
      <c r="R4" s="12">
        <v>9324.7987524914424</v>
      </c>
      <c r="S4" s="12" t="s">
        <v>28</v>
      </c>
      <c r="T4" s="9" t="s">
        <v>29</v>
      </c>
      <c r="U4" s="9" t="s">
        <v>30</v>
      </c>
      <c r="V4" s="9" t="s">
        <v>29</v>
      </c>
      <c r="W4" s="14">
        <v>2</v>
      </c>
    </row>
    <row r="5" spans="1:23" x14ac:dyDescent="0.25">
      <c r="A5" s="8">
        <v>2714</v>
      </c>
      <c r="B5" s="9" t="s">
        <v>31</v>
      </c>
      <c r="C5" s="9" t="s">
        <v>22</v>
      </c>
      <c r="D5" s="10" t="s">
        <v>32</v>
      </c>
      <c r="E5" s="15" t="s">
        <v>33</v>
      </c>
      <c r="F5" s="9"/>
      <c r="G5" s="12">
        <v>0</v>
      </c>
      <c r="H5" s="9" t="s">
        <v>34</v>
      </c>
      <c r="I5" s="9" t="s">
        <v>34</v>
      </c>
      <c r="J5" s="12">
        <v>1</v>
      </c>
      <c r="K5" s="13">
        <v>43923</v>
      </c>
      <c r="L5" s="86">
        <f>(Tabla2[[#This Row],[release_year]]-'VARIANZA Y DES. EST'!$L$11)^2</f>
        <v>33.870100322899837</v>
      </c>
      <c r="M5" s="12">
        <v>2020</v>
      </c>
      <c r="N5" s="9" t="s">
        <v>35</v>
      </c>
      <c r="O5" s="9" t="s">
        <v>36</v>
      </c>
      <c r="P5" s="12">
        <v>5</v>
      </c>
      <c r="Q5" s="12">
        <v>5</v>
      </c>
      <c r="R5" s="12">
        <v>8942.5387622777744</v>
      </c>
      <c r="S5" s="12" t="s">
        <v>28</v>
      </c>
      <c r="T5" s="9" t="s">
        <v>37</v>
      </c>
      <c r="U5" s="9" t="s">
        <v>38</v>
      </c>
      <c r="V5" s="9" t="s">
        <v>37</v>
      </c>
      <c r="W5" s="14">
        <v>3</v>
      </c>
    </row>
    <row r="6" spans="1:23" x14ac:dyDescent="0.25">
      <c r="A6" s="8">
        <v>1485</v>
      </c>
      <c r="B6" s="9" t="s">
        <v>39</v>
      </c>
      <c r="C6" s="9" t="s">
        <v>22</v>
      </c>
      <c r="D6" s="9" t="s">
        <v>40</v>
      </c>
      <c r="E6" s="9" t="s">
        <v>41</v>
      </c>
      <c r="F6" s="9" t="s">
        <v>42</v>
      </c>
      <c r="G6" s="12">
        <v>1</v>
      </c>
      <c r="H6" s="9" t="s">
        <v>25</v>
      </c>
      <c r="I6" s="9" t="s">
        <v>25</v>
      </c>
      <c r="J6" s="12">
        <v>1</v>
      </c>
      <c r="K6" s="16">
        <v>44193</v>
      </c>
      <c r="L6" s="86">
        <f>(Tabla2[[#This Row],[release_year]]-'VARIANZA Y DES. EST'!$L$11)^2</f>
        <v>33.870100322899837</v>
      </c>
      <c r="M6" s="12">
        <v>2020</v>
      </c>
      <c r="N6" s="9" t="s">
        <v>43</v>
      </c>
      <c r="O6" s="9" t="s">
        <v>44</v>
      </c>
      <c r="P6" s="12">
        <v>8</v>
      </c>
      <c r="Q6" s="12">
        <v>8</v>
      </c>
      <c r="R6" s="12">
        <v>8384.1487769572723</v>
      </c>
      <c r="S6" s="12" t="s">
        <v>28</v>
      </c>
      <c r="T6" s="9" t="s">
        <v>45</v>
      </c>
      <c r="U6" s="9" t="s">
        <v>45</v>
      </c>
      <c r="V6" s="9" t="s">
        <v>45</v>
      </c>
      <c r="W6" s="14">
        <v>1</v>
      </c>
    </row>
    <row r="7" spans="1:23" x14ac:dyDescent="0.25">
      <c r="A7" s="8">
        <v>1558</v>
      </c>
      <c r="B7" s="9" t="s">
        <v>46</v>
      </c>
      <c r="C7" s="9" t="s">
        <v>22</v>
      </c>
      <c r="D7" s="10" t="s">
        <v>47</v>
      </c>
      <c r="E7" s="17" t="s">
        <v>48</v>
      </c>
      <c r="F7" s="11"/>
      <c r="G7" s="12">
        <v>0</v>
      </c>
      <c r="H7" s="9" t="s">
        <v>25</v>
      </c>
      <c r="I7" s="9" t="s">
        <v>25</v>
      </c>
      <c r="J7" s="12">
        <v>1</v>
      </c>
      <c r="K7" s="16">
        <v>44176</v>
      </c>
      <c r="L7" s="86">
        <f>(Tabla2[[#This Row],[release_year]]-'VARIANZA Y DES. EST'!$L$11)^2</f>
        <v>33.870100322899837</v>
      </c>
      <c r="M7" s="12">
        <v>2020</v>
      </c>
      <c r="N7" s="9" t="s">
        <v>49</v>
      </c>
      <c r="O7" s="9" t="s">
        <v>50</v>
      </c>
      <c r="P7" s="12">
        <v>9</v>
      </c>
      <c r="Q7" s="12">
        <v>9</v>
      </c>
      <c r="R7" s="12">
        <v>8202.0187818504382</v>
      </c>
      <c r="S7" s="12" t="s">
        <v>28</v>
      </c>
      <c r="T7" s="9" t="s">
        <v>51</v>
      </c>
      <c r="U7" s="9" t="s">
        <v>30</v>
      </c>
      <c r="V7" s="9" t="s">
        <v>51</v>
      </c>
      <c r="W7" s="14">
        <v>2</v>
      </c>
    </row>
    <row r="8" spans="1:23" x14ac:dyDescent="0.25">
      <c r="A8" s="8">
        <v>3536</v>
      </c>
      <c r="B8" s="9" t="s">
        <v>52</v>
      </c>
      <c r="C8" s="9" t="s">
        <v>22</v>
      </c>
      <c r="D8" s="10" t="s">
        <v>53</v>
      </c>
      <c r="E8" s="11"/>
      <c r="F8" s="9" t="s">
        <v>54</v>
      </c>
      <c r="G8" s="12">
        <v>4</v>
      </c>
      <c r="H8" s="9" t="s">
        <v>25</v>
      </c>
      <c r="I8" s="9" t="s">
        <v>25</v>
      </c>
      <c r="J8" s="12">
        <v>1</v>
      </c>
      <c r="K8" s="13">
        <v>43713</v>
      </c>
      <c r="L8" s="86">
        <f>(Tabla2[[#This Row],[release_year]]-'VARIANZA Y DES. EST'!$L$11)^2</f>
        <v>23.230495463129063</v>
      </c>
      <c r="M8" s="12">
        <v>2019</v>
      </c>
      <c r="N8" s="9" t="s">
        <v>55</v>
      </c>
      <c r="O8" s="9" t="s">
        <v>56</v>
      </c>
      <c r="P8" s="12">
        <v>10</v>
      </c>
      <c r="Q8" s="12">
        <v>10</v>
      </c>
      <c r="R8" s="12">
        <v>8021.8887867436033</v>
      </c>
      <c r="S8" s="12" t="s">
        <v>28</v>
      </c>
      <c r="T8" s="9" t="s">
        <v>57</v>
      </c>
      <c r="U8" s="9" t="s">
        <v>57</v>
      </c>
      <c r="V8" s="9" t="s">
        <v>57</v>
      </c>
      <c r="W8" s="14">
        <v>1</v>
      </c>
    </row>
    <row r="9" spans="1:23" x14ac:dyDescent="0.25">
      <c r="A9" s="8">
        <v>2859</v>
      </c>
      <c r="B9" s="9" t="s">
        <v>58</v>
      </c>
      <c r="C9" s="9" t="s">
        <v>22</v>
      </c>
      <c r="D9" s="9" t="s">
        <v>59</v>
      </c>
      <c r="E9" s="9" t="s">
        <v>60</v>
      </c>
      <c r="F9" s="9" t="s">
        <v>61</v>
      </c>
      <c r="G9" s="12">
        <v>1</v>
      </c>
      <c r="H9" s="12"/>
      <c r="I9" s="9"/>
      <c r="J9" s="12">
        <v>0</v>
      </c>
      <c r="K9" s="13">
        <v>43891</v>
      </c>
      <c r="L9" s="86">
        <f>(Tabla2[[#This Row],[release_year]]-'VARIANZA Y DES. EST'!$L$11)^2</f>
        <v>23.230495463129063</v>
      </c>
      <c r="M9" s="12">
        <v>2019</v>
      </c>
      <c r="N9" s="9" t="s">
        <v>26</v>
      </c>
      <c r="O9" s="9" t="s">
        <v>62</v>
      </c>
      <c r="P9" s="12">
        <v>11</v>
      </c>
      <c r="Q9" s="12">
        <v>11</v>
      </c>
      <c r="R9" s="12">
        <v>7843.7587916367693</v>
      </c>
      <c r="S9" s="12" t="s">
        <v>28</v>
      </c>
      <c r="T9" s="9" t="s">
        <v>30</v>
      </c>
      <c r="U9" s="9" t="s">
        <v>30</v>
      </c>
      <c r="V9" s="9" t="s">
        <v>30</v>
      </c>
      <c r="W9" s="14">
        <v>1</v>
      </c>
    </row>
    <row r="10" spans="1:23" x14ac:dyDescent="0.25">
      <c r="A10" s="8">
        <v>6406</v>
      </c>
      <c r="B10" s="9" t="s">
        <v>63</v>
      </c>
      <c r="C10" s="9" t="s">
        <v>22</v>
      </c>
      <c r="D10" s="9" t="s">
        <v>64</v>
      </c>
      <c r="E10" s="10" t="s">
        <v>60</v>
      </c>
      <c r="F10" s="11"/>
      <c r="G10" s="12">
        <v>0</v>
      </c>
      <c r="H10" s="12"/>
      <c r="I10" s="9"/>
      <c r="J10" s="12">
        <v>0</v>
      </c>
      <c r="K10" s="13">
        <v>43405</v>
      </c>
      <c r="L10" s="86">
        <f>(Tabla2[[#This Row],[release_year]]-'VARIANZA Y DES. EST'!$L$11)^2</f>
        <v>7.9512857435875226</v>
      </c>
      <c r="M10" s="12">
        <v>2017</v>
      </c>
      <c r="N10" s="9" t="s">
        <v>26</v>
      </c>
      <c r="O10" s="9" t="s">
        <v>62</v>
      </c>
      <c r="P10" s="12">
        <v>11</v>
      </c>
      <c r="Q10" s="12">
        <v>11</v>
      </c>
      <c r="R10" s="12">
        <v>7843.7587916367693</v>
      </c>
      <c r="S10" s="12" t="s">
        <v>28</v>
      </c>
      <c r="T10" s="9" t="s">
        <v>30</v>
      </c>
      <c r="U10" s="9" t="s">
        <v>30</v>
      </c>
      <c r="V10" s="9" t="s">
        <v>30</v>
      </c>
      <c r="W10" s="14">
        <v>1</v>
      </c>
    </row>
    <row r="11" spans="1:23" x14ac:dyDescent="0.25">
      <c r="A11" s="8">
        <v>696</v>
      </c>
      <c r="B11" s="9" t="s">
        <v>65</v>
      </c>
      <c r="C11" s="9" t="s">
        <v>22</v>
      </c>
      <c r="D11" s="9" t="s">
        <v>66</v>
      </c>
      <c r="E11" s="9" t="s">
        <v>67</v>
      </c>
      <c r="F11" s="9" t="s">
        <v>68</v>
      </c>
      <c r="G11" s="12">
        <v>3</v>
      </c>
      <c r="H11" s="12"/>
      <c r="I11" s="9"/>
      <c r="J11" s="12">
        <v>0</v>
      </c>
      <c r="K11" s="13">
        <v>44364</v>
      </c>
      <c r="L11" s="86">
        <f>(Tabla2[[#This Row],[release_year]]-'VARIANZA Y DES. EST'!$L$11)^2</f>
        <v>0.67207602404598188</v>
      </c>
      <c r="M11" s="12">
        <v>2015</v>
      </c>
      <c r="N11" s="9" t="s">
        <v>35</v>
      </c>
      <c r="O11" s="9" t="s">
        <v>69</v>
      </c>
      <c r="P11" s="12">
        <v>12</v>
      </c>
      <c r="Q11" s="12">
        <v>12</v>
      </c>
      <c r="R11" s="12">
        <v>7667.6287965299352</v>
      </c>
      <c r="S11" s="12" t="s">
        <v>28</v>
      </c>
      <c r="T11" s="9" t="s">
        <v>70</v>
      </c>
      <c r="U11" s="9" t="s">
        <v>45</v>
      </c>
      <c r="V11" s="9" t="s">
        <v>70</v>
      </c>
      <c r="W11" s="14">
        <v>2</v>
      </c>
    </row>
    <row r="12" spans="1:23" x14ac:dyDescent="0.25">
      <c r="A12" s="8">
        <v>3776</v>
      </c>
      <c r="B12" s="9" t="s">
        <v>71</v>
      </c>
      <c r="C12" s="9" t="s">
        <v>22</v>
      </c>
      <c r="D12" s="9" t="s">
        <v>72</v>
      </c>
      <c r="E12" s="18" t="s">
        <v>73</v>
      </c>
      <c r="F12" s="18" t="s">
        <v>74</v>
      </c>
      <c r="G12" s="12">
        <v>2</v>
      </c>
      <c r="H12" s="9" t="s">
        <v>75</v>
      </c>
      <c r="I12" s="9" t="s">
        <v>75</v>
      </c>
      <c r="J12" s="12">
        <v>1</v>
      </c>
      <c r="K12" s="13">
        <v>43620</v>
      </c>
      <c r="L12" s="86">
        <f>(Tabla2[[#This Row],[release_year]]-'VARIANZA Y DES. EST'!$L$11)^2</f>
        <v>0.67207602404598188</v>
      </c>
      <c r="M12" s="12">
        <v>2015</v>
      </c>
      <c r="N12" s="9" t="s">
        <v>76</v>
      </c>
      <c r="O12" s="9" t="s">
        <v>69</v>
      </c>
      <c r="P12" s="12">
        <v>12</v>
      </c>
      <c r="Q12" s="12">
        <v>12</v>
      </c>
      <c r="R12" s="12">
        <v>7667.6287965299352</v>
      </c>
      <c r="S12" s="12" t="s">
        <v>28</v>
      </c>
      <c r="T12" s="9" t="s">
        <v>77</v>
      </c>
      <c r="U12" s="9" t="s">
        <v>45</v>
      </c>
      <c r="V12" s="9" t="s">
        <v>77</v>
      </c>
      <c r="W12" s="14">
        <v>3</v>
      </c>
    </row>
    <row r="13" spans="1:23" x14ac:dyDescent="0.25">
      <c r="A13" s="8">
        <v>4708</v>
      </c>
      <c r="B13" s="9" t="s">
        <v>78</v>
      </c>
      <c r="C13" s="9" t="s">
        <v>22</v>
      </c>
      <c r="D13" s="9" t="s">
        <v>79</v>
      </c>
      <c r="E13" s="18" t="s">
        <v>80</v>
      </c>
      <c r="F13" s="9" t="s">
        <v>81</v>
      </c>
      <c r="G13" s="12">
        <v>1</v>
      </c>
      <c r="H13" s="9" t="s">
        <v>25</v>
      </c>
      <c r="I13" s="9" t="s">
        <v>25</v>
      </c>
      <c r="J13" s="12">
        <v>1</v>
      </c>
      <c r="K13" s="13">
        <v>43322</v>
      </c>
      <c r="L13" s="86">
        <f>(Tabla2[[#This Row],[release_year]]-'VARIANZA Y DES. EST'!$L$11)^2</f>
        <v>14.590890603358293</v>
      </c>
      <c r="M13" s="12">
        <v>2018</v>
      </c>
      <c r="N13" s="9" t="s">
        <v>82</v>
      </c>
      <c r="O13" s="9" t="s">
        <v>69</v>
      </c>
      <c r="P13" s="12">
        <v>12</v>
      </c>
      <c r="Q13" s="12">
        <v>12</v>
      </c>
      <c r="R13" s="12">
        <v>7667.6287965299352</v>
      </c>
      <c r="S13" s="12" t="s">
        <v>28</v>
      </c>
      <c r="T13" s="9" t="s">
        <v>83</v>
      </c>
      <c r="U13" s="9" t="s">
        <v>57</v>
      </c>
      <c r="V13" s="9" t="s">
        <v>83</v>
      </c>
      <c r="W13" s="14">
        <v>2</v>
      </c>
    </row>
    <row r="14" spans="1:23" x14ac:dyDescent="0.25">
      <c r="A14" s="8">
        <v>72</v>
      </c>
      <c r="B14" s="9" t="s">
        <v>84</v>
      </c>
      <c r="C14" s="9" t="s">
        <v>22</v>
      </c>
      <c r="D14" s="10" t="s">
        <v>85</v>
      </c>
      <c r="E14" s="17" t="s">
        <v>86</v>
      </c>
      <c r="F14" s="15" t="s">
        <v>87</v>
      </c>
      <c r="G14" s="12">
        <v>9</v>
      </c>
      <c r="H14" s="12"/>
      <c r="I14" s="9"/>
      <c r="J14" s="12">
        <v>0</v>
      </c>
      <c r="K14" s="13">
        <v>44453</v>
      </c>
      <c r="L14" s="86">
        <f>(Tabla2[[#This Row],[release_year]]-'VARIANZA Y DES. EST'!$L$11)^2</f>
        <v>46.509705182670608</v>
      </c>
      <c r="M14" s="12">
        <v>2021</v>
      </c>
      <c r="N14" s="9" t="s">
        <v>26</v>
      </c>
      <c r="O14" s="9" t="s">
        <v>88</v>
      </c>
      <c r="P14" s="12">
        <v>13</v>
      </c>
      <c r="Q14" s="12">
        <v>13</v>
      </c>
      <c r="R14" s="12">
        <v>7493.4988014231012</v>
      </c>
      <c r="S14" s="12" t="s">
        <v>28</v>
      </c>
      <c r="T14" s="9" t="s">
        <v>30</v>
      </c>
      <c r="U14" s="9" t="s">
        <v>30</v>
      </c>
      <c r="V14" s="9" t="s">
        <v>30</v>
      </c>
      <c r="W14" s="14">
        <v>1</v>
      </c>
    </row>
    <row r="15" spans="1:23" x14ac:dyDescent="0.25">
      <c r="A15" s="8">
        <v>695</v>
      </c>
      <c r="B15" s="9" t="s">
        <v>89</v>
      </c>
      <c r="C15" s="9" t="s">
        <v>22</v>
      </c>
      <c r="D15" s="9" t="s">
        <v>90</v>
      </c>
      <c r="E15" s="9" t="s">
        <v>67</v>
      </c>
      <c r="F15" s="9" t="s">
        <v>91</v>
      </c>
      <c r="G15" s="12">
        <v>2</v>
      </c>
      <c r="H15" s="9" t="s">
        <v>92</v>
      </c>
      <c r="I15" s="9" t="s">
        <v>93</v>
      </c>
      <c r="J15" s="12">
        <v>2</v>
      </c>
      <c r="K15" s="13">
        <v>44364</v>
      </c>
      <c r="L15" s="86">
        <f>(Tabla2[[#This Row],[release_year]]-'VARIANZA Y DES. EST'!$L$11)^2</f>
        <v>23.230495463129063</v>
      </c>
      <c r="M15" s="12">
        <v>2019</v>
      </c>
      <c r="N15" s="9" t="s">
        <v>82</v>
      </c>
      <c r="O15" s="9" t="s">
        <v>88</v>
      </c>
      <c r="P15" s="12">
        <v>13</v>
      </c>
      <c r="Q15" s="12">
        <v>13</v>
      </c>
      <c r="R15" s="12">
        <v>7493.4988014231012</v>
      </c>
      <c r="S15" s="12" t="s">
        <v>28</v>
      </c>
      <c r="T15" s="9" t="s">
        <v>94</v>
      </c>
      <c r="U15" s="9" t="s">
        <v>95</v>
      </c>
      <c r="V15" s="9" t="s">
        <v>94</v>
      </c>
      <c r="W15" s="14">
        <v>3</v>
      </c>
    </row>
    <row r="16" spans="1:23" x14ac:dyDescent="0.25">
      <c r="A16" s="8">
        <v>1670</v>
      </c>
      <c r="B16" s="9" t="s">
        <v>96</v>
      </c>
      <c r="C16" s="9" t="s">
        <v>22</v>
      </c>
      <c r="D16" s="9" t="s">
        <v>97</v>
      </c>
      <c r="E16" s="10" t="s">
        <v>98</v>
      </c>
      <c r="F16" s="11"/>
      <c r="G16" s="12">
        <v>0</v>
      </c>
      <c r="H16" s="9" t="s">
        <v>25</v>
      </c>
      <c r="I16" s="9" t="s">
        <v>25</v>
      </c>
      <c r="J16" s="12">
        <v>1</v>
      </c>
      <c r="K16" s="16">
        <v>44155</v>
      </c>
      <c r="L16" s="86">
        <f>(Tabla2[[#This Row],[release_year]]-'VARIANZA Y DES. EST'!$L$11)^2</f>
        <v>33.870100322899837</v>
      </c>
      <c r="M16" s="12">
        <v>2020</v>
      </c>
      <c r="N16" s="9" t="s">
        <v>99</v>
      </c>
      <c r="O16" s="9" t="s">
        <v>88</v>
      </c>
      <c r="P16" s="12">
        <v>13</v>
      </c>
      <c r="Q16" s="12">
        <v>13</v>
      </c>
      <c r="R16" s="12">
        <v>7493.4988014231012</v>
      </c>
      <c r="S16" s="12" t="s">
        <v>28</v>
      </c>
      <c r="T16" s="9" t="s">
        <v>45</v>
      </c>
      <c r="U16" s="9" t="s">
        <v>45</v>
      </c>
      <c r="V16" s="9" t="s">
        <v>45</v>
      </c>
      <c r="W16" s="14">
        <v>1</v>
      </c>
    </row>
    <row r="17" spans="1:23" x14ac:dyDescent="0.25">
      <c r="A17" s="8">
        <v>1426</v>
      </c>
      <c r="B17" s="9" t="s">
        <v>100</v>
      </c>
      <c r="C17" s="9" t="s">
        <v>22</v>
      </c>
      <c r="D17" s="10" t="s">
        <v>101</v>
      </c>
      <c r="E17" s="19"/>
      <c r="F17" s="11"/>
      <c r="G17" s="12">
        <v>0</v>
      </c>
      <c r="H17" s="9" t="s">
        <v>25</v>
      </c>
      <c r="I17" s="9" t="s">
        <v>25</v>
      </c>
      <c r="J17" s="12">
        <v>1</v>
      </c>
      <c r="K17" s="13">
        <v>44204</v>
      </c>
      <c r="L17" s="86">
        <f>(Tabla2[[#This Row],[release_year]]-'VARIANZA Y DES. EST'!$L$11)^2</f>
        <v>46.509705182670608</v>
      </c>
      <c r="M17" s="12">
        <v>2021</v>
      </c>
      <c r="N17" s="9" t="s">
        <v>35</v>
      </c>
      <c r="O17" s="9" t="s">
        <v>102</v>
      </c>
      <c r="P17" s="12">
        <v>14</v>
      </c>
      <c r="Q17" s="12">
        <v>14</v>
      </c>
      <c r="R17" s="12">
        <v>7321.3688063162672</v>
      </c>
      <c r="S17" s="12" t="s">
        <v>28</v>
      </c>
      <c r="T17" s="9" t="s">
        <v>57</v>
      </c>
      <c r="U17" s="9" t="s">
        <v>57</v>
      </c>
      <c r="V17" s="9" t="s">
        <v>57</v>
      </c>
      <c r="W17" s="14">
        <v>1</v>
      </c>
    </row>
    <row r="18" spans="1:23" x14ac:dyDescent="0.25">
      <c r="A18" s="8">
        <v>3365</v>
      </c>
      <c r="B18" s="9" t="s">
        <v>103</v>
      </c>
      <c r="C18" s="9" t="s">
        <v>22</v>
      </c>
      <c r="D18" s="10" t="s">
        <v>104</v>
      </c>
      <c r="E18" s="19"/>
      <c r="F18" s="11"/>
      <c r="G18" s="12">
        <v>0</v>
      </c>
      <c r="H18" s="9" t="s">
        <v>25</v>
      </c>
      <c r="I18" s="9" t="s">
        <v>25</v>
      </c>
      <c r="J18" s="12">
        <v>1</v>
      </c>
      <c r="K18" s="16">
        <v>43767</v>
      </c>
      <c r="L18" s="86">
        <f>(Tabla2[[#This Row],[release_year]]-'VARIANZA Y DES. EST'!$L$11)^2</f>
        <v>23.230495463129063</v>
      </c>
      <c r="M18" s="12">
        <v>2019</v>
      </c>
      <c r="N18" s="9" t="s">
        <v>35</v>
      </c>
      <c r="O18" s="9" t="s">
        <v>102</v>
      </c>
      <c r="P18" s="12">
        <v>14</v>
      </c>
      <c r="Q18" s="12">
        <v>14</v>
      </c>
      <c r="R18" s="12">
        <v>7321.3688063162672</v>
      </c>
      <c r="S18" s="12" t="s">
        <v>28</v>
      </c>
      <c r="T18" s="9" t="s">
        <v>105</v>
      </c>
      <c r="U18" s="9" t="s">
        <v>57</v>
      </c>
      <c r="V18" s="9" t="s">
        <v>105</v>
      </c>
      <c r="W18" s="14">
        <v>2</v>
      </c>
    </row>
    <row r="19" spans="1:23" x14ac:dyDescent="0.25">
      <c r="A19" s="8">
        <v>5376</v>
      </c>
      <c r="B19" s="9" t="s">
        <v>106</v>
      </c>
      <c r="C19" s="9" t="s">
        <v>22</v>
      </c>
      <c r="D19" s="9" t="s">
        <v>107</v>
      </c>
      <c r="E19" s="18" t="s">
        <v>108</v>
      </c>
      <c r="F19" s="9" t="s">
        <v>109</v>
      </c>
      <c r="G19" s="12">
        <v>10</v>
      </c>
      <c r="H19" s="9" t="s">
        <v>25</v>
      </c>
      <c r="I19" s="9" t="s">
        <v>25</v>
      </c>
      <c r="J19" s="12">
        <v>1</v>
      </c>
      <c r="K19" s="13">
        <v>42930</v>
      </c>
      <c r="L19" s="86">
        <f>(Tabla2[[#This Row],[release_year]]-'VARIANZA Y DES. EST'!$L$11)^2</f>
        <v>7.9512857435875226</v>
      </c>
      <c r="M19" s="12">
        <v>2017</v>
      </c>
      <c r="N19" s="9" t="s">
        <v>110</v>
      </c>
      <c r="O19" s="9" t="s">
        <v>102</v>
      </c>
      <c r="P19" s="12">
        <v>14</v>
      </c>
      <c r="Q19" s="12">
        <v>14</v>
      </c>
      <c r="R19" s="12">
        <v>7321.3688063162672</v>
      </c>
      <c r="S19" s="12" t="s">
        <v>28</v>
      </c>
      <c r="T19" s="9" t="s">
        <v>111</v>
      </c>
      <c r="U19" s="9" t="s">
        <v>30</v>
      </c>
      <c r="V19" s="9" t="s">
        <v>111</v>
      </c>
      <c r="W19" s="14">
        <v>2</v>
      </c>
    </row>
    <row r="20" spans="1:23" x14ac:dyDescent="0.25">
      <c r="A20" s="8">
        <v>992</v>
      </c>
      <c r="B20" s="9" t="s">
        <v>112</v>
      </c>
      <c r="C20" s="9" t="s">
        <v>22</v>
      </c>
      <c r="D20" s="9" t="s">
        <v>113</v>
      </c>
      <c r="E20" s="18" t="s">
        <v>114</v>
      </c>
      <c r="F20" s="18" t="s">
        <v>115</v>
      </c>
      <c r="G20" s="12">
        <v>5</v>
      </c>
      <c r="H20" s="9" t="s">
        <v>116</v>
      </c>
      <c r="I20" s="9" t="s">
        <v>116</v>
      </c>
      <c r="J20" s="12">
        <v>1</v>
      </c>
      <c r="K20" s="13">
        <v>44309</v>
      </c>
      <c r="L20" s="86">
        <f>(Tabla2[[#This Row],[release_year]]-'VARIANZA Y DES. EST'!$L$11)^2</f>
        <v>33.870100322899837</v>
      </c>
      <c r="M20" s="12">
        <v>2020</v>
      </c>
      <c r="N20" s="9" t="s">
        <v>55</v>
      </c>
      <c r="O20" s="9" t="s">
        <v>117</v>
      </c>
      <c r="P20" s="12">
        <v>15</v>
      </c>
      <c r="Q20" s="12">
        <v>15</v>
      </c>
      <c r="R20" s="12">
        <v>7151.2388112094332</v>
      </c>
      <c r="S20" s="12" t="s">
        <v>28</v>
      </c>
      <c r="T20" s="9" t="s">
        <v>118</v>
      </c>
      <c r="U20" s="9" t="s">
        <v>45</v>
      </c>
      <c r="V20" s="9" t="s">
        <v>118</v>
      </c>
      <c r="W20" s="14">
        <v>3</v>
      </c>
    </row>
    <row r="21" spans="1:23" x14ac:dyDescent="0.25">
      <c r="A21" s="8">
        <v>1746</v>
      </c>
      <c r="B21" s="9" t="s">
        <v>119</v>
      </c>
      <c r="C21" s="9" t="s">
        <v>22</v>
      </c>
      <c r="D21" s="10" t="s">
        <v>120</v>
      </c>
      <c r="E21" s="11"/>
      <c r="F21" s="9" t="s">
        <v>121</v>
      </c>
      <c r="G21" s="12">
        <v>2</v>
      </c>
      <c r="H21" s="12"/>
      <c r="I21" s="9"/>
      <c r="J21" s="12">
        <v>0</v>
      </c>
      <c r="K21" s="13">
        <v>44138</v>
      </c>
      <c r="L21" s="86">
        <f>(Tabla2[[#This Row],[release_year]]-'VARIANZA Y DES. EST'!$L$11)^2</f>
        <v>33.870100322899837</v>
      </c>
      <c r="M21" s="12">
        <v>2020</v>
      </c>
      <c r="N21" s="9" t="s">
        <v>82</v>
      </c>
      <c r="O21" s="9" t="s">
        <v>117</v>
      </c>
      <c r="P21" s="12">
        <v>15</v>
      </c>
      <c r="Q21" s="12">
        <v>15</v>
      </c>
      <c r="R21" s="12">
        <v>7151.2388112094332</v>
      </c>
      <c r="S21" s="12" t="s">
        <v>28</v>
      </c>
      <c r="T21" s="9" t="s">
        <v>57</v>
      </c>
      <c r="U21" s="9" t="s">
        <v>57</v>
      </c>
      <c r="V21" s="9" t="s">
        <v>57</v>
      </c>
      <c r="W21" s="14">
        <v>1</v>
      </c>
    </row>
    <row r="22" spans="1:23" x14ac:dyDescent="0.25">
      <c r="A22" s="8">
        <v>3710</v>
      </c>
      <c r="B22" s="9" t="s">
        <v>122</v>
      </c>
      <c r="C22" s="9" t="s">
        <v>22</v>
      </c>
      <c r="D22" s="9" t="s">
        <v>123</v>
      </c>
      <c r="E22" s="18" t="s">
        <v>124</v>
      </c>
      <c r="F22" s="9" t="s">
        <v>125</v>
      </c>
      <c r="G22" s="12">
        <v>1</v>
      </c>
      <c r="H22" s="9" t="s">
        <v>126</v>
      </c>
      <c r="I22" s="9" t="s">
        <v>126</v>
      </c>
      <c r="J22" s="12">
        <v>1</v>
      </c>
      <c r="K22" s="13">
        <v>43643</v>
      </c>
      <c r="L22" s="86">
        <f>(Tabla2[[#This Row],[release_year]]-'VARIANZA Y DES. EST'!$L$11)^2</f>
        <v>23.230495463129063</v>
      </c>
      <c r="M22" s="12">
        <v>2019</v>
      </c>
      <c r="N22" s="9" t="s">
        <v>82</v>
      </c>
      <c r="O22" s="9" t="s">
        <v>117</v>
      </c>
      <c r="P22" s="12">
        <v>15</v>
      </c>
      <c r="Q22" s="12">
        <v>15</v>
      </c>
      <c r="R22" s="12">
        <v>7151.2388112094332</v>
      </c>
      <c r="S22" s="12" t="s">
        <v>28</v>
      </c>
      <c r="T22" s="9" t="s">
        <v>127</v>
      </c>
      <c r="U22" s="9" t="s">
        <v>45</v>
      </c>
      <c r="V22" s="9" t="s">
        <v>127</v>
      </c>
      <c r="W22" s="14">
        <v>3</v>
      </c>
    </row>
    <row r="23" spans="1:23" x14ac:dyDescent="0.25">
      <c r="A23" s="8">
        <v>2831</v>
      </c>
      <c r="B23" s="9" t="s">
        <v>128</v>
      </c>
      <c r="C23" s="9" t="s">
        <v>22</v>
      </c>
      <c r="D23" s="9" t="s">
        <v>129</v>
      </c>
      <c r="E23" s="10" t="s">
        <v>130</v>
      </c>
      <c r="F23" s="11"/>
      <c r="G23" s="12">
        <v>0</v>
      </c>
      <c r="H23" s="9" t="s">
        <v>131</v>
      </c>
      <c r="I23" s="9" t="s">
        <v>132</v>
      </c>
      <c r="J23" s="12">
        <v>2</v>
      </c>
      <c r="K23" s="13">
        <v>43898</v>
      </c>
      <c r="L23" s="86">
        <f>(Tabla2[[#This Row],[release_year]]-'VARIANZA Y DES. EST'!$L$11)^2</f>
        <v>33.870100322899837</v>
      </c>
      <c r="M23" s="12">
        <v>2020</v>
      </c>
      <c r="N23" s="9" t="s">
        <v>82</v>
      </c>
      <c r="O23" s="9" t="s">
        <v>133</v>
      </c>
      <c r="P23" s="12">
        <v>16</v>
      </c>
      <c r="Q23" s="12">
        <v>16</v>
      </c>
      <c r="R23" s="12">
        <v>6983.1088161025991</v>
      </c>
      <c r="S23" s="12" t="s">
        <v>28</v>
      </c>
      <c r="T23" s="9" t="s">
        <v>51</v>
      </c>
      <c r="U23" s="9" t="s">
        <v>30</v>
      </c>
      <c r="V23" s="9" t="s">
        <v>51</v>
      </c>
      <c r="W23" s="14">
        <v>2</v>
      </c>
    </row>
    <row r="24" spans="1:23" x14ac:dyDescent="0.25">
      <c r="A24" s="8">
        <v>2110</v>
      </c>
      <c r="B24" s="9" t="s">
        <v>134</v>
      </c>
      <c r="C24" s="9" t="s">
        <v>22</v>
      </c>
      <c r="D24" s="10" t="s">
        <v>135</v>
      </c>
      <c r="E24" s="19"/>
      <c r="F24" s="11"/>
      <c r="G24" s="12">
        <v>0</v>
      </c>
      <c r="H24" s="9" t="s">
        <v>25</v>
      </c>
      <c r="I24" s="9" t="s">
        <v>25</v>
      </c>
      <c r="J24" s="12">
        <v>1</v>
      </c>
      <c r="K24" s="13">
        <v>44063</v>
      </c>
      <c r="L24" s="86">
        <f>(Tabla2[[#This Row],[release_year]]-'VARIANZA Y DES. EST'!$L$11)^2</f>
        <v>33.870100322899837</v>
      </c>
      <c r="M24" s="12">
        <v>2020</v>
      </c>
      <c r="N24" s="9" t="s">
        <v>82</v>
      </c>
      <c r="O24" s="9" t="s">
        <v>136</v>
      </c>
      <c r="P24" s="12">
        <v>17</v>
      </c>
      <c r="Q24" s="12">
        <v>17</v>
      </c>
      <c r="R24" s="12">
        <v>6816.9788209957651</v>
      </c>
      <c r="S24" s="12" t="s">
        <v>28</v>
      </c>
      <c r="T24" s="9" t="s">
        <v>137</v>
      </c>
      <c r="U24" s="9" t="s">
        <v>57</v>
      </c>
      <c r="V24" s="9" t="s">
        <v>137</v>
      </c>
      <c r="W24" s="14">
        <v>2</v>
      </c>
    </row>
    <row r="25" spans="1:23" x14ac:dyDescent="0.25">
      <c r="A25" s="8">
        <v>2249</v>
      </c>
      <c r="B25" s="9" t="s">
        <v>138</v>
      </c>
      <c r="C25" s="9" t="s">
        <v>22</v>
      </c>
      <c r="D25" s="9" t="s">
        <v>139</v>
      </c>
      <c r="E25" s="18" t="s">
        <v>140</v>
      </c>
      <c r="F25" s="9"/>
      <c r="G25" s="12">
        <v>0</v>
      </c>
      <c r="H25" s="9" t="s">
        <v>25</v>
      </c>
      <c r="I25" s="9" t="s">
        <v>25</v>
      </c>
      <c r="J25" s="12">
        <v>1</v>
      </c>
      <c r="K25" s="13">
        <v>44022</v>
      </c>
      <c r="L25" s="86">
        <f>(Tabla2[[#This Row],[release_year]]-'VARIANZA Y DES. EST'!$L$11)^2</f>
        <v>33.870100322899837</v>
      </c>
      <c r="M25" s="12">
        <v>2020</v>
      </c>
      <c r="N25" s="9" t="s">
        <v>35</v>
      </c>
      <c r="O25" s="9" t="s">
        <v>136</v>
      </c>
      <c r="P25" s="12">
        <v>17</v>
      </c>
      <c r="Q25" s="12">
        <v>17</v>
      </c>
      <c r="R25" s="12">
        <v>6816.9788209957651</v>
      </c>
      <c r="S25" s="12" t="s">
        <v>28</v>
      </c>
      <c r="T25" s="9" t="s">
        <v>57</v>
      </c>
      <c r="U25" s="9" t="s">
        <v>57</v>
      </c>
      <c r="V25" s="9" t="s">
        <v>57</v>
      </c>
      <c r="W25" s="14">
        <v>1</v>
      </c>
    </row>
    <row r="26" spans="1:23" x14ac:dyDescent="0.25">
      <c r="A26" s="8">
        <v>3008</v>
      </c>
      <c r="B26" s="9" t="s">
        <v>141</v>
      </c>
      <c r="C26" s="9" t="s">
        <v>22</v>
      </c>
      <c r="D26" s="9" t="s">
        <v>142</v>
      </c>
      <c r="E26" s="9" t="s">
        <v>143</v>
      </c>
      <c r="F26" s="9" t="s">
        <v>143</v>
      </c>
      <c r="G26" s="12">
        <v>1</v>
      </c>
      <c r="H26" s="9" t="s">
        <v>25</v>
      </c>
      <c r="I26" s="9" t="s">
        <v>25</v>
      </c>
      <c r="J26" s="12">
        <v>1</v>
      </c>
      <c r="K26" s="13">
        <v>43850</v>
      </c>
      <c r="L26" s="86">
        <f>(Tabla2[[#This Row],[release_year]]-'VARIANZA Y DES. EST'!$L$11)^2</f>
        <v>33.870100322899837</v>
      </c>
      <c r="M26" s="12">
        <v>2020</v>
      </c>
      <c r="N26" s="9" t="s">
        <v>35</v>
      </c>
      <c r="O26" s="9" t="s">
        <v>136</v>
      </c>
      <c r="P26" s="12">
        <v>17</v>
      </c>
      <c r="Q26" s="12">
        <v>17</v>
      </c>
      <c r="R26" s="12">
        <v>6816.9788209957651</v>
      </c>
      <c r="S26" s="12" t="s">
        <v>28</v>
      </c>
      <c r="T26" s="9" t="s">
        <v>144</v>
      </c>
      <c r="U26" s="9" t="s">
        <v>45</v>
      </c>
      <c r="V26" s="9" t="s">
        <v>144</v>
      </c>
      <c r="W26" s="14">
        <v>2</v>
      </c>
    </row>
    <row r="27" spans="1:23" x14ac:dyDescent="0.25">
      <c r="A27" s="8">
        <v>8206</v>
      </c>
      <c r="B27" s="9" t="s">
        <v>145</v>
      </c>
      <c r="C27" s="9" t="s">
        <v>22</v>
      </c>
      <c r="D27" s="9" t="s">
        <v>146</v>
      </c>
      <c r="E27" s="18" t="s">
        <v>147</v>
      </c>
      <c r="F27" s="9" t="s">
        <v>148</v>
      </c>
      <c r="G27" s="12">
        <v>2</v>
      </c>
      <c r="H27" s="9" t="s">
        <v>25</v>
      </c>
      <c r="I27" s="9" t="s">
        <v>25</v>
      </c>
      <c r="J27" s="12">
        <v>1</v>
      </c>
      <c r="K27" s="13">
        <v>42825</v>
      </c>
      <c r="L27" s="86">
        <f>(Tabla2[[#This Row],[release_year]]-'VARIANZA Y DES. EST'!$L$11)^2</f>
        <v>5209.9809212607797</v>
      </c>
      <c r="M27" s="12">
        <v>1942</v>
      </c>
      <c r="N27" s="9" t="s">
        <v>35</v>
      </c>
      <c r="O27" s="9" t="s">
        <v>149</v>
      </c>
      <c r="P27" s="12">
        <v>18</v>
      </c>
      <c r="Q27" s="12">
        <v>18</v>
      </c>
      <c r="R27" s="12">
        <v>6652.8488258889311</v>
      </c>
      <c r="S27" s="12" t="s">
        <v>28</v>
      </c>
      <c r="T27" s="9" t="s">
        <v>150</v>
      </c>
      <c r="U27" s="9" t="s">
        <v>151</v>
      </c>
      <c r="V27" s="9" t="s">
        <v>150</v>
      </c>
      <c r="W27" s="14">
        <v>2</v>
      </c>
    </row>
    <row r="28" spans="1:23" x14ac:dyDescent="0.25">
      <c r="A28" s="8">
        <v>4893</v>
      </c>
      <c r="B28" s="9" t="s">
        <v>152</v>
      </c>
      <c r="C28" s="9" t="s">
        <v>22</v>
      </c>
      <c r="D28" s="10" t="s">
        <v>153</v>
      </c>
      <c r="E28" s="11"/>
      <c r="F28" s="9" t="s">
        <v>154</v>
      </c>
      <c r="G28" s="12">
        <v>2</v>
      </c>
      <c r="H28" s="12"/>
      <c r="I28" s="9"/>
      <c r="J28" s="12">
        <v>0</v>
      </c>
      <c r="K28" s="13">
        <v>43221</v>
      </c>
      <c r="L28" s="86">
        <f>(Tabla2[[#This Row],[release_year]]-'VARIANZA Y DES. EST'!$L$11)^2</f>
        <v>0.67207602404598188</v>
      </c>
      <c r="M28" s="12">
        <v>2015</v>
      </c>
      <c r="N28" s="9" t="s">
        <v>26</v>
      </c>
      <c r="O28" s="9" t="s">
        <v>155</v>
      </c>
      <c r="P28" s="12">
        <v>19</v>
      </c>
      <c r="Q28" s="12">
        <v>19</v>
      </c>
      <c r="R28" s="12">
        <v>6490.7188307820961</v>
      </c>
      <c r="S28" s="12" t="s">
        <v>28</v>
      </c>
      <c r="T28" s="9" t="s">
        <v>156</v>
      </c>
      <c r="U28" s="9" t="s">
        <v>156</v>
      </c>
      <c r="V28" s="9" t="s">
        <v>156</v>
      </c>
      <c r="W28" s="14">
        <v>1</v>
      </c>
    </row>
    <row r="29" spans="1:23" x14ac:dyDescent="0.25">
      <c r="A29" s="8">
        <v>5457</v>
      </c>
      <c r="B29" s="9" t="s">
        <v>157</v>
      </c>
      <c r="C29" s="9" t="s">
        <v>22</v>
      </c>
      <c r="D29" s="9" t="s">
        <v>158</v>
      </c>
      <c r="E29" s="20" t="s">
        <v>159</v>
      </c>
      <c r="F29" s="21"/>
      <c r="G29" s="12">
        <v>0</v>
      </c>
      <c r="H29" s="9" t="s">
        <v>160</v>
      </c>
      <c r="I29" s="9" t="s">
        <v>161</v>
      </c>
      <c r="J29" s="12">
        <v>2</v>
      </c>
      <c r="K29" s="13">
        <v>42887</v>
      </c>
      <c r="L29" s="86">
        <f>(Tabla2[[#This Row],[release_year]]-'VARIANZA Y DES. EST'!$L$11)^2</f>
        <v>7.9512857435875226</v>
      </c>
      <c r="M29" s="12">
        <v>2017</v>
      </c>
      <c r="N29" s="9" t="s">
        <v>82</v>
      </c>
      <c r="O29" s="9" t="s">
        <v>155</v>
      </c>
      <c r="P29" s="12">
        <v>19</v>
      </c>
      <c r="Q29" s="12">
        <v>19</v>
      </c>
      <c r="R29" s="12">
        <v>6490.7188307820961</v>
      </c>
      <c r="S29" s="12" t="s">
        <v>28</v>
      </c>
      <c r="T29" s="9" t="s">
        <v>162</v>
      </c>
      <c r="U29" s="9" t="s">
        <v>57</v>
      </c>
      <c r="V29" s="9" t="s">
        <v>162</v>
      </c>
      <c r="W29" s="14">
        <v>3</v>
      </c>
    </row>
    <row r="30" spans="1:23" x14ac:dyDescent="0.25">
      <c r="A30" s="8">
        <v>1963</v>
      </c>
      <c r="B30" s="9" t="s">
        <v>163</v>
      </c>
      <c r="C30" s="9" t="s">
        <v>22</v>
      </c>
      <c r="D30" s="9" t="s">
        <v>164</v>
      </c>
      <c r="E30" s="22" t="s">
        <v>165</v>
      </c>
      <c r="F30" s="23"/>
      <c r="G30" s="12">
        <v>0</v>
      </c>
      <c r="H30" s="9" t="s">
        <v>25</v>
      </c>
      <c r="I30" s="9" t="s">
        <v>25</v>
      </c>
      <c r="J30" s="12">
        <v>1</v>
      </c>
      <c r="K30" s="13">
        <v>44095</v>
      </c>
      <c r="L30" s="86">
        <f>(Tabla2[[#This Row],[release_year]]-'VARIANZA Y DES. EST'!$L$11)^2</f>
        <v>33.870100322899837</v>
      </c>
      <c r="M30" s="12">
        <v>2020</v>
      </c>
      <c r="N30" s="9" t="s">
        <v>82</v>
      </c>
      <c r="O30" s="9" t="s">
        <v>166</v>
      </c>
      <c r="P30" s="12">
        <v>20</v>
      </c>
      <c r="Q30" s="12">
        <v>20</v>
      </c>
      <c r="R30" s="12">
        <v>6330.5888356752621</v>
      </c>
      <c r="S30" s="12" t="s">
        <v>28</v>
      </c>
      <c r="T30" s="9" t="s">
        <v>57</v>
      </c>
      <c r="U30" s="9" t="s">
        <v>57</v>
      </c>
      <c r="V30" s="9" t="s">
        <v>57</v>
      </c>
      <c r="W30" s="14">
        <v>1</v>
      </c>
    </row>
    <row r="31" spans="1:23" x14ac:dyDescent="0.25">
      <c r="A31" s="8">
        <v>3367</v>
      </c>
      <c r="B31" s="9" t="s">
        <v>167</v>
      </c>
      <c r="C31" s="9" t="s">
        <v>22</v>
      </c>
      <c r="D31" s="9" t="s">
        <v>168</v>
      </c>
      <c r="E31" s="18" t="s">
        <v>169</v>
      </c>
      <c r="F31" s="18" t="s">
        <v>170</v>
      </c>
      <c r="G31" s="12">
        <v>1</v>
      </c>
      <c r="H31" s="9" t="s">
        <v>126</v>
      </c>
      <c r="I31" s="9" t="s">
        <v>126</v>
      </c>
      <c r="J31" s="12">
        <v>1</v>
      </c>
      <c r="K31" s="16">
        <v>43766</v>
      </c>
      <c r="L31" s="86">
        <f>(Tabla2[[#This Row],[release_year]]-'VARIANZA Y DES. EST'!$L$11)^2</f>
        <v>14.590890603358293</v>
      </c>
      <c r="M31" s="12">
        <v>2018</v>
      </c>
      <c r="N31" s="9" t="s">
        <v>55</v>
      </c>
      <c r="O31" s="9" t="s">
        <v>166</v>
      </c>
      <c r="P31" s="12">
        <v>20</v>
      </c>
      <c r="Q31" s="12">
        <v>20</v>
      </c>
      <c r="R31" s="12">
        <v>6330.5888356752621</v>
      </c>
      <c r="S31" s="12" t="s">
        <v>28</v>
      </c>
      <c r="T31" s="9" t="s">
        <v>171</v>
      </c>
      <c r="U31" s="9" t="s">
        <v>57</v>
      </c>
      <c r="V31" s="9" t="s">
        <v>171</v>
      </c>
      <c r="W31" s="14">
        <v>3</v>
      </c>
    </row>
    <row r="32" spans="1:23" x14ac:dyDescent="0.25">
      <c r="A32" s="8">
        <v>1156</v>
      </c>
      <c r="B32" s="9" t="s">
        <v>172</v>
      </c>
      <c r="C32" s="9" t="s">
        <v>22</v>
      </c>
      <c r="D32" s="9" t="s">
        <v>173</v>
      </c>
      <c r="E32" s="22" t="s">
        <v>174</v>
      </c>
      <c r="F32" s="23"/>
      <c r="G32" s="12">
        <v>0</v>
      </c>
      <c r="H32" s="9" t="s">
        <v>175</v>
      </c>
      <c r="I32" s="9" t="s">
        <v>175</v>
      </c>
      <c r="J32" s="12">
        <v>1</v>
      </c>
      <c r="K32" s="13">
        <v>44283</v>
      </c>
      <c r="L32" s="86">
        <f>(Tabla2[[#This Row],[release_year]]-'VARIANZA Y DES. EST'!$L$11)^2</f>
        <v>46.509705182670608</v>
      </c>
      <c r="M32" s="12">
        <v>2021</v>
      </c>
      <c r="N32" s="9" t="s">
        <v>82</v>
      </c>
      <c r="O32" s="9" t="s">
        <v>176</v>
      </c>
      <c r="P32" s="12">
        <v>21</v>
      </c>
      <c r="Q32" s="12">
        <v>21</v>
      </c>
      <c r="R32" s="12">
        <v>6172.4588405684281</v>
      </c>
      <c r="S32" s="12" t="s">
        <v>28</v>
      </c>
      <c r="T32" s="9" t="s">
        <v>105</v>
      </c>
      <c r="U32" s="9" t="s">
        <v>57</v>
      </c>
      <c r="V32" s="9" t="s">
        <v>105</v>
      </c>
      <c r="W32" s="14">
        <v>2</v>
      </c>
    </row>
    <row r="33" spans="1:23" x14ac:dyDescent="0.25">
      <c r="A33" s="8">
        <v>2167</v>
      </c>
      <c r="B33" s="9" t="s">
        <v>177</v>
      </c>
      <c r="C33" s="9" t="s">
        <v>22</v>
      </c>
      <c r="D33" s="9" t="s">
        <v>178</v>
      </c>
      <c r="E33" s="18" t="s">
        <v>179</v>
      </c>
      <c r="F33" s="18" t="s">
        <v>180</v>
      </c>
      <c r="G33" s="12">
        <v>11</v>
      </c>
      <c r="H33" s="12"/>
      <c r="I33" s="9"/>
      <c r="J33" s="12">
        <v>0</v>
      </c>
      <c r="K33" s="13">
        <v>44047</v>
      </c>
      <c r="L33" s="86">
        <f>(Tabla2[[#This Row],[release_year]]-'VARIANZA Y DES. EST'!$L$11)^2</f>
        <v>33.870100322899837</v>
      </c>
      <c r="M33" s="12">
        <v>2020</v>
      </c>
      <c r="N33" s="9" t="s">
        <v>26</v>
      </c>
      <c r="O33" s="9" t="s">
        <v>176</v>
      </c>
      <c r="P33" s="12">
        <v>21</v>
      </c>
      <c r="Q33" s="12">
        <v>21</v>
      </c>
      <c r="R33" s="12">
        <v>6172.4588405684281</v>
      </c>
      <c r="S33" s="12" t="s">
        <v>28</v>
      </c>
      <c r="T33" s="9" t="s">
        <v>30</v>
      </c>
      <c r="U33" s="9" t="s">
        <v>30</v>
      </c>
      <c r="V33" s="9" t="s">
        <v>30</v>
      </c>
      <c r="W33" s="14">
        <v>1</v>
      </c>
    </row>
    <row r="34" spans="1:23" x14ac:dyDescent="0.25">
      <c r="A34" s="8">
        <v>2777</v>
      </c>
      <c r="B34" s="9" t="s">
        <v>181</v>
      </c>
      <c r="C34" s="9" t="s">
        <v>22</v>
      </c>
      <c r="D34" s="9" t="s">
        <v>182</v>
      </c>
      <c r="E34" s="22" t="s">
        <v>183</v>
      </c>
      <c r="F34" s="23"/>
      <c r="G34" s="12">
        <v>0</v>
      </c>
      <c r="H34" s="9" t="s">
        <v>184</v>
      </c>
      <c r="I34" s="9" t="s">
        <v>184</v>
      </c>
      <c r="J34" s="12">
        <v>1</v>
      </c>
      <c r="K34" s="13">
        <v>43916</v>
      </c>
      <c r="L34" s="86">
        <f>(Tabla2[[#This Row],[release_year]]-'VARIANZA Y DES. EST'!$L$11)^2</f>
        <v>33.870100322899837</v>
      </c>
      <c r="M34" s="12">
        <v>2020</v>
      </c>
      <c r="N34" s="9" t="s">
        <v>55</v>
      </c>
      <c r="O34" s="9" t="s">
        <v>176</v>
      </c>
      <c r="P34" s="12">
        <v>21</v>
      </c>
      <c r="Q34" s="12">
        <v>21</v>
      </c>
      <c r="R34" s="12">
        <v>6172.4588405684281</v>
      </c>
      <c r="S34" s="12" t="s">
        <v>28</v>
      </c>
      <c r="T34" s="9" t="s">
        <v>105</v>
      </c>
      <c r="U34" s="9" t="s">
        <v>57</v>
      </c>
      <c r="V34" s="9" t="s">
        <v>105</v>
      </c>
      <c r="W34" s="14">
        <v>2</v>
      </c>
    </row>
    <row r="35" spans="1:23" x14ac:dyDescent="0.25">
      <c r="A35" s="8">
        <v>1254</v>
      </c>
      <c r="B35" s="9" t="s">
        <v>185</v>
      </c>
      <c r="C35" s="9" t="s">
        <v>22</v>
      </c>
      <c r="D35" s="10" t="s">
        <v>186</v>
      </c>
      <c r="E35" s="18" t="s">
        <v>187</v>
      </c>
      <c r="F35" s="9" t="s">
        <v>188</v>
      </c>
      <c r="G35" s="12">
        <v>6</v>
      </c>
      <c r="H35" s="9" t="s">
        <v>25</v>
      </c>
      <c r="I35" s="9" t="s">
        <v>25</v>
      </c>
      <c r="J35" s="12">
        <v>1</v>
      </c>
      <c r="K35" s="13">
        <v>44256</v>
      </c>
      <c r="L35" s="86">
        <f>(Tabla2[[#This Row],[release_year]]-'VARIANZA Y DES. EST'!$L$11)^2</f>
        <v>23.230495463129063</v>
      </c>
      <c r="M35" s="12">
        <v>2019</v>
      </c>
      <c r="N35" s="9" t="s">
        <v>26</v>
      </c>
      <c r="O35" s="9" t="s">
        <v>189</v>
      </c>
      <c r="P35" s="12">
        <v>22</v>
      </c>
      <c r="Q35" s="12">
        <v>22</v>
      </c>
      <c r="R35" s="12">
        <v>6016.328845461594</v>
      </c>
      <c r="S35" s="12" t="s">
        <v>28</v>
      </c>
      <c r="T35" s="9" t="s">
        <v>111</v>
      </c>
      <c r="U35" s="9" t="s">
        <v>30</v>
      </c>
      <c r="V35" s="9" t="s">
        <v>111</v>
      </c>
      <c r="W35" s="14">
        <v>2</v>
      </c>
    </row>
    <row r="36" spans="1:23" x14ac:dyDescent="0.25">
      <c r="A36" s="8">
        <v>1636</v>
      </c>
      <c r="B36" s="9" t="s">
        <v>190</v>
      </c>
      <c r="C36" s="9" t="s">
        <v>22</v>
      </c>
      <c r="D36" s="9" t="s">
        <v>191</v>
      </c>
      <c r="E36" s="18" t="s">
        <v>179</v>
      </c>
      <c r="F36" s="18" t="s">
        <v>192</v>
      </c>
      <c r="G36" s="12">
        <v>10</v>
      </c>
      <c r="H36" s="9" t="s">
        <v>25</v>
      </c>
      <c r="I36" s="9" t="s">
        <v>25</v>
      </c>
      <c r="J36" s="12">
        <v>1</v>
      </c>
      <c r="K36" s="16">
        <v>44162</v>
      </c>
      <c r="L36" s="86">
        <f>(Tabla2[[#This Row],[release_year]]-'VARIANZA Y DES. EST'!$L$11)^2</f>
        <v>33.870100322899837</v>
      </c>
      <c r="M36" s="12">
        <v>2020</v>
      </c>
      <c r="N36" s="9" t="s">
        <v>26</v>
      </c>
      <c r="O36" s="9" t="s">
        <v>189</v>
      </c>
      <c r="P36" s="12">
        <v>22</v>
      </c>
      <c r="Q36" s="12">
        <v>22</v>
      </c>
      <c r="R36" s="12">
        <v>6016.328845461594</v>
      </c>
      <c r="S36" s="12" t="s">
        <v>28</v>
      </c>
      <c r="T36" s="9" t="s">
        <v>30</v>
      </c>
      <c r="U36" s="9" t="s">
        <v>30</v>
      </c>
      <c r="V36" s="9" t="s">
        <v>30</v>
      </c>
      <c r="W36" s="14">
        <v>1</v>
      </c>
    </row>
    <row r="37" spans="1:23" x14ac:dyDescent="0.25">
      <c r="A37" s="8">
        <v>1893</v>
      </c>
      <c r="B37" s="9" t="s">
        <v>193</v>
      </c>
      <c r="C37" s="9" t="s">
        <v>22</v>
      </c>
      <c r="D37" s="9" t="s">
        <v>194</v>
      </c>
      <c r="E37" s="18" t="s">
        <v>195</v>
      </c>
      <c r="F37" s="9" t="s">
        <v>196</v>
      </c>
      <c r="G37" s="12">
        <v>10</v>
      </c>
      <c r="H37" s="12"/>
      <c r="I37" s="9"/>
      <c r="J37" s="12">
        <v>0</v>
      </c>
      <c r="K37" s="13">
        <v>44106</v>
      </c>
      <c r="L37" s="86">
        <f>(Tabla2[[#This Row],[release_year]]-'VARIANZA Y DES. EST'!$L$11)^2</f>
        <v>33.870100322899837</v>
      </c>
      <c r="M37" s="12">
        <v>2020</v>
      </c>
      <c r="N37" s="9" t="s">
        <v>26</v>
      </c>
      <c r="O37" s="9" t="s">
        <v>189</v>
      </c>
      <c r="P37" s="12">
        <v>22</v>
      </c>
      <c r="Q37" s="12">
        <v>22</v>
      </c>
      <c r="R37" s="12">
        <v>6016.328845461594</v>
      </c>
      <c r="S37" s="12" t="s">
        <v>28</v>
      </c>
      <c r="T37" s="9" t="s">
        <v>30</v>
      </c>
      <c r="U37" s="9" t="s">
        <v>30</v>
      </c>
      <c r="V37" s="9" t="s">
        <v>30</v>
      </c>
      <c r="W37" s="14">
        <v>1</v>
      </c>
    </row>
    <row r="38" spans="1:23" x14ac:dyDescent="0.25">
      <c r="A38" s="8">
        <v>3418</v>
      </c>
      <c r="B38" s="9" t="s">
        <v>197</v>
      </c>
      <c r="C38" s="9" t="s">
        <v>22</v>
      </c>
      <c r="D38" s="9" t="s">
        <v>198</v>
      </c>
      <c r="E38" s="22" t="s">
        <v>199</v>
      </c>
      <c r="F38" s="23"/>
      <c r="G38" s="12">
        <v>0</v>
      </c>
      <c r="H38" s="9" t="s">
        <v>25</v>
      </c>
      <c r="I38" s="9" t="s">
        <v>25</v>
      </c>
      <c r="J38" s="12">
        <v>1</v>
      </c>
      <c r="K38" s="16">
        <v>43754</v>
      </c>
      <c r="L38" s="86">
        <f>(Tabla2[[#This Row],[release_year]]-'VARIANZA Y DES. EST'!$L$11)^2</f>
        <v>23.230495463129063</v>
      </c>
      <c r="M38" s="12">
        <v>2019</v>
      </c>
      <c r="N38" s="9" t="s">
        <v>76</v>
      </c>
      <c r="O38" s="9" t="s">
        <v>189</v>
      </c>
      <c r="P38" s="12">
        <v>22</v>
      </c>
      <c r="Q38" s="12">
        <v>22</v>
      </c>
      <c r="R38" s="12">
        <v>6016.328845461594</v>
      </c>
      <c r="S38" s="12" t="s">
        <v>28</v>
      </c>
      <c r="T38" s="9" t="s">
        <v>57</v>
      </c>
      <c r="U38" s="9" t="s">
        <v>57</v>
      </c>
      <c r="V38" s="9" t="s">
        <v>57</v>
      </c>
      <c r="W38" s="14">
        <v>1</v>
      </c>
    </row>
    <row r="39" spans="1:23" x14ac:dyDescent="0.25">
      <c r="A39" s="8">
        <v>4139</v>
      </c>
      <c r="B39" s="9" t="s">
        <v>200</v>
      </c>
      <c r="C39" s="9" t="s">
        <v>22</v>
      </c>
      <c r="D39" s="9" t="s">
        <v>201</v>
      </c>
      <c r="E39" s="18" t="s">
        <v>202</v>
      </c>
      <c r="F39" s="9" t="s">
        <v>203</v>
      </c>
      <c r="G39" s="12">
        <v>8</v>
      </c>
      <c r="H39" s="9" t="s">
        <v>25</v>
      </c>
      <c r="I39" s="9" t="s">
        <v>25</v>
      </c>
      <c r="J39" s="12">
        <v>1</v>
      </c>
      <c r="K39" s="13">
        <v>43497</v>
      </c>
      <c r="L39" s="86">
        <f>(Tabla2[[#This Row],[release_year]]-'VARIANZA Y DES. EST'!$L$11)^2</f>
        <v>3.2471164275211517E-2</v>
      </c>
      <c r="M39" s="12">
        <v>2014</v>
      </c>
      <c r="N39" s="9" t="s">
        <v>110</v>
      </c>
      <c r="O39" s="9" t="s">
        <v>189</v>
      </c>
      <c r="P39" s="12">
        <v>22</v>
      </c>
      <c r="Q39" s="12">
        <v>22</v>
      </c>
      <c r="R39" s="12">
        <v>6016.328845461594</v>
      </c>
      <c r="S39" s="12" t="s">
        <v>28</v>
      </c>
      <c r="T39" s="9" t="s">
        <v>156</v>
      </c>
      <c r="U39" s="9" t="s">
        <v>156</v>
      </c>
      <c r="V39" s="9" t="s">
        <v>156</v>
      </c>
      <c r="W39" s="14">
        <v>1</v>
      </c>
    </row>
    <row r="40" spans="1:23" x14ac:dyDescent="0.25">
      <c r="A40" s="8">
        <v>4140</v>
      </c>
      <c r="B40" s="9" t="s">
        <v>204</v>
      </c>
      <c r="C40" s="9" t="s">
        <v>22</v>
      </c>
      <c r="D40" s="9" t="s">
        <v>205</v>
      </c>
      <c r="E40" s="18" t="s">
        <v>206</v>
      </c>
      <c r="F40" s="9" t="s">
        <v>207</v>
      </c>
      <c r="G40" s="12">
        <v>10</v>
      </c>
      <c r="H40" s="9" t="s">
        <v>25</v>
      </c>
      <c r="I40" s="9" t="s">
        <v>25</v>
      </c>
      <c r="J40" s="12">
        <v>1</v>
      </c>
      <c r="K40" s="13">
        <v>43497</v>
      </c>
      <c r="L40" s="86">
        <f>(Tabla2[[#This Row],[release_year]]-'VARIANZA Y DES. EST'!$L$11)^2</f>
        <v>14.590890603358293</v>
      </c>
      <c r="M40" s="12">
        <v>2018</v>
      </c>
      <c r="N40" s="9" t="s">
        <v>110</v>
      </c>
      <c r="O40" s="9" t="s">
        <v>189</v>
      </c>
      <c r="P40" s="12">
        <v>22</v>
      </c>
      <c r="Q40" s="12">
        <v>22</v>
      </c>
      <c r="R40" s="12">
        <v>6016.328845461594</v>
      </c>
      <c r="S40" s="12" t="s">
        <v>28</v>
      </c>
      <c r="T40" s="9" t="s">
        <v>30</v>
      </c>
      <c r="U40" s="9" t="s">
        <v>30</v>
      </c>
      <c r="V40" s="9" t="s">
        <v>30</v>
      </c>
      <c r="W40" s="14">
        <v>1</v>
      </c>
    </row>
    <row r="41" spans="1:23" x14ac:dyDescent="0.25">
      <c r="A41" s="8">
        <v>4141</v>
      </c>
      <c r="B41" s="9" t="s">
        <v>208</v>
      </c>
      <c r="C41" s="9" t="s">
        <v>22</v>
      </c>
      <c r="D41" s="10" t="s">
        <v>209</v>
      </c>
      <c r="E41" s="19"/>
      <c r="F41" s="11"/>
      <c r="G41" s="12">
        <v>0</v>
      </c>
      <c r="H41" s="9" t="s">
        <v>25</v>
      </c>
      <c r="I41" s="9" t="s">
        <v>25</v>
      </c>
      <c r="J41" s="12">
        <v>1</v>
      </c>
      <c r="K41" s="13">
        <v>43497</v>
      </c>
      <c r="L41" s="86">
        <f>(Tabla2[[#This Row],[release_year]]-'VARIANZA Y DES. EST'!$L$11)^2</f>
        <v>7.9512857435875226</v>
      </c>
      <c r="M41" s="12">
        <v>2017</v>
      </c>
      <c r="N41" s="9" t="s">
        <v>26</v>
      </c>
      <c r="O41" s="9" t="s">
        <v>189</v>
      </c>
      <c r="P41" s="12">
        <v>22</v>
      </c>
      <c r="Q41" s="12">
        <v>22</v>
      </c>
      <c r="R41" s="12">
        <v>6016.328845461594</v>
      </c>
      <c r="S41" s="12" t="s">
        <v>28</v>
      </c>
      <c r="T41" s="9" t="s">
        <v>30</v>
      </c>
      <c r="U41" s="9" t="s">
        <v>30</v>
      </c>
      <c r="V41" s="9" t="s">
        <v>30</v>
      </c>
      <c r="W41" s="14">
        <v>1</v>
      </c>
    </row>
    <row r="42" spans="1:23" x14ac:dyDescent="0.25">
      <c r="A42" s="8">
        <v>4279</v>
      </c>
      <c r="B42" s="9" t="s">
        <v>210</v>
      </c>
      <c r="C42" s="9" t="s">
        <v>22</v>
      </c>
      <c r="D42" s="9" t="s">
        <v>211</v>
      </c>
      <c r="E42" s="9" t="s">
        <v>212</v>
      </c>
      <c r="F42" s="9" t="s">
        <v>213</v>
      </c>
      <c r="G42" s="12">
        <v>8</v>
      </c>
      <c r="H42" s="9" t="s">
        <v>34</v>
      </c>
      <c r="I42" s="9" t="s">
        <v>34</v>
      </c>
      <c r="J42" s="12">
        <v>1</v>
      </c>
      <c r="K42" s="16">
        <v>43454</v>
      </c>
      <c r="L42" s="86">
        <f>(Tabla2[[#This Row],[release_year]]-'VARIANZA Y DES. EST'!$L$11)^2</f>
        <v>14.590890603358293</v>
      </c>
      <c r="M42" s="12">
        <v>2018</v>
      </c>
      <c r="N42" s="9" t="s">
        <v>82</v>
      </c>
      <c r="O42" s="9" t="s">
        <v>189</v>
      </c>
      <c r="P42" s="12">
        <v>22</v>
      </c>
      <c r="Q42" s="12">
        <v>22</v>
      </c>
      <c r="R42" s="12">
        <v>6016.328845461594</v>
      </c>
      <c r="S42" s="12" t="s">
        <v>28</v>
      </c>
      <c r="T42" s="9" t="s">
        <v>156</v>
      </c>
      <c r="U42" s="9" t="s">
        <v>156</v>
      </c>
      <c r="V42" s="9" t="s">
        <v>156</v>
      </c>
      <c r="W42" s="14">
        <v>1</v>
      </c>
    </row>
    <row r="43" spans="1:23" x14ac:dyDescent="0.25">
      <c r="A43" s="8">
        <v>4895</v>
      </c>
      <c r="B43" s="9" t="s">
        <v>214</v>
      </c>
      <c r="C43" s="9" t="s">
        <v>22</v>
      </c>
      <c r="D43" s="10" t="s">
        <v>215</v>
      </c>
      <c r="E43" s="11"/>
      <c r="F43" s="9" t="s">
        <v>154</v>
      </c>
      <c r="G43" s="12">
        <v>2</v>
      </c>
      <c r="H43" s="12"/>
      <c r="I43" s="9"/>
      <c r="J43" s="12">
        <v>0</v>
      </c>
      <c r="K43" s="13">
        <v>43221</v>
      </c>
      <c r="L43" s="86">
        <f>(Tabla2[[#This Row],[release_year]]-'VARIANZA Y DES. EST'!$L$11)^2</f>
        <v>0.67207602404598188</v>
      </c>
      <c r="M43" s="12">
        <v>2015</v>
      </c>
      <c r="N43" s="9" t="s">
        <v>26</v>
      </c>
      <c r="O43" s="9" t="s">
        <v>189</v>
      </c>
      <c r="P43" s="12">
        <v>22</v>
      </c>
      <c r="Q43" s="12">
        <v>22</v>
      </c>
      <c r="R43" s="12">
        <v>6016.328845461594</v>
      </c>
      <c r="S43" s="12" t="s">
        <v>28</v>
      </c>
      <c r="T43" s="9" t="s">
        <v>156</v>
      </c>
      <c r="U43" s="9" t="s">
        <v>156</v>
      </c>
      <c r="V43" s="9" t="s">
        <v>156</v>
      </c>
      <c r="W43" s="14">
        <v>1</v>
      </c>
    </row>
    <row r="44" spans="1:23" x14ac:dyDescent="0.25">
      <c r="A44" s="8">
        <v>4897</v>
      </c>
      <c r="B44" s="9" t="s">
        <v>216</v>
      </c>
      <c r="C44" s="9" t="s">
        <v>22</v>
      </c>
      <c r="D44" s="10" t="s">
        <v>217</v>
      </c>
      <c r="E44" s="11"/>
      <c r="F44" s="9" t="s">
        <v>218</v>
      </c>
      <c r="G44" s="12">
        <v>2</v>
      </c>
      <c r="H44" s="12"/>
      <c r="I44" s="9"/>
      <c r="J44" s="12">
        <v>0</v>
      </c>
      <c r="K44" s="13">
        <v>43221</v>
      </c>
      <c r="L44" s="86">
        <f>(Tabla2[[#This Row],[release_year]]-'VARIANZA Y DES. EST'!$L$11)^2</f>
        <v>3.2471164275211517E-2</v>
      </c>
      <c r="M44" s="12">
        <v>2014</v>
      </c>
      <c r="N44" s="9" t="s">
        <v>26</v>
      </c>
      <c r="O44" s="9" t="s">
        <v>189</v>
      </c>
      <c r="P44" s="12">
        <v>22</v>
      </c>
      <c r="Q44" s="12">
        <v>22</v>
      </c>
      <c r="R44" s="12">
        <v>6016.328845461594</v>
      </c>
      <c r="S44" s="12" t="s">
        <v>28</v>
      </c>
      <c r="T44" s="9" t="s">
        <v>156</v>
      </c>
      <c r="U44" s="9" t="s">
        <v>156</v>
      </c>
      <c r="V44" s="9" t="s">
        <v>156</v>
      </c>
      <c r="W44" s="14">
        <v>1</v>
      </c>
    </row>
    <row r="45" spans="1:23" x14ac:dyDescent="0.25">
      <c r="A45" s="8">
        <v>5341</v>
      </c>
      <c r="B45" s="9" t="s">
        <v>219</v>
      </c>
      <c r="C45" s="9" t="s">
        <v>22</v>
      </c>
      <c r="D45" s="9" t="s">
        <v>220</v>
      </c>
      <c r="E45" s="9" t="s">
        <v>221</v>
      </c>
      <c r="F45" s="9" t="s">
        <v>222</v>
      </c>
      <c r="G45" s="12">
        <v>12</v>
      </c>
      <c r="H45" s="9" t="s">
        <v>25</v>
      </c>
      <c r="I45" s="9" t="s">
        <v>25</v>
      </c>
      <c r="J45" s="12">
        <v>1</v>
      </c>
      <c r="K45" s="13">
        <v>42953</v>
      </c>
      <c r="L45" s="86">
        <f>(Tabla2[[#This Row],[release_year]]-'VARIANZA Y DES. EST'!$L$11)^2</f>
        <v>0.67207602404598188</v>
      </c>
      <c r="M45" s="12">
        <v>2015</v>
      </c>
      <c r="N45" s="9" t="s">
        <v>110</v>
      </c>
      <c r="O45" s="9" t="s">
        <v>189</v>
      </c>
      <c r="P45" s="12">
        <v>22</v>
      </c>
      <c r="Q45" s="12">
        <v>22</v>
      </c>
      <c r="R45" s="12">
        <v>6016.328845461594</v>
      </c>
      <c r="S45" s="12" t="s">
        <v>28</v>
      </c>
      <c r="T45" s="9" t="s">
        <v>30</v>
      </c>
      <c r="U45" s="9" t="s">
        <v>30</v>
      </c>
      <c r="V45" s="9" t="s">
        <v>30</v>
      </c>
      <c r="W45" s="14">
        <v>1</v>
      </c>
    </row>
    <row r="46" spans="1:23" x14ac:dyDescent="0.25">
      <c r="A46" s="8">
        <v>5644</v>
      </c>
      <c r="B46" s="9" t="s">
        <v>223</v>
      </c>
      <c r="C46" s="9" t="s">
        <v>22</v>
      </c>
      <c r="D46" s="9" t="s">
        <v>224</v>
      </c>
      <c r="E46" s="18" t="s">
        <v>225</v>
      </c>
      <c r="F46" s="9" t="s">
        <v>226</v>
      </c>
      <c r="G46" s="12">
        <v>10</v>
      </c>
      <c r="H46" s="9" t="s">
        <v>25</v>
      </c>
      <c r="I46" s="9" t="s">
        <v>25</v>
      </c>
      <c r="J46" s="12">
        <v>1</v>
      </c>
      <c r="K46" s="13">
        <v>42741</v>
      </c>
      <c r="L46" s="86">
        <f>(Tabla2[[#This Row],[release_year]]-'VARIANZA Y DES. EST'!$L$11)^2</f>
        <v>1.3928663045044412</v>
      </c>
      <c r="M46" s="12">
        <v>2013</v>
      </c>
      <c r="N46" s="9" t="s">
        <v>110</v>
      </c>
      <c r="O46" s="9" t="s">
        <v>189</v>
      </c>
      <c r="P46" s="12">
        <v>22</v>
      </c>
      <c r="Q46" s="12">
        <v>22</v>
      </c>
      <c r="R46" s="12">
        <v>6016.328845461594</v>
      </c>
      <c r="S46" s="12" t="s">
        <v>28</v>
      </c>
      <c r="T46" s="9" t="s">
        <v>30</v>
      </c>
      <c r="U46" s="9" t="s">
        <v>30</v>
      </c>
      <c r="V46" s="9" t="s">
        <v>30</v>
      </c>
      <c r="W46" s="14">
        <v>1</v>
      </c>
    </row>
    <row r="47" spans="1:23" x14ac:dyDescent="0.25">
      <c r="A47" s="8">
        <v>5660</v>
      </c>
      <c r="B47" s="9" t="s">
        <v>227</v>
      </c>
      <c r="C47" s="9" t="s">
        <v>22</v>
      </c>
      <c r="D47" s="9" t="s">
        <v>228</v>
      </c>
      <c r="E47" s="18" t="s">
        <v>229</v>
      </c>
      <c r="F47" s="9" t="s">
        <v>230</v>
      </c>
      <c r="G47" s="12">
        <v>11</v>
      </c>
      <c r="H47" s="9" t="s">
        <v>231</v>
      </c>
      <c r="I47" s="9" t="s">
        <v>232</v>
      </c>
      <c r="J47" s="12">
        <v>3</v>
      </c>
      <c r="K47" s="16">
        <v>42724</v>
      </c>
      <c r="L47" s="86">
        <f>(Tabla2[[#This Row],[release_year]]-'VARIANZA Y DES. EST'!$L$11)^2</f>
        <v>3.3116808838167522</v>
      </c>
      <c r="M47" s="12">
        <v>2016</v>
      </c>
      <c r="N47" s="9" t="s">
        <v>110</v>
      </c>
      <c r="O47" s="9" t="s">
        <v>189</v>
      </c>
      <c r="P47" s="12">
        <v>22</v>
      </c>
      <c r="Q47" s="12">
        <v>22</v>
      </c>
      <c r="R47" s="12">
        <v>6016.328845461594</v>
      </c>
      <c r="S47" s="12" t="s">
        <v>28</v>
      </c>
      <c r="T47" s="9" t="s">
        <v>156</v>
      </c>
      <c r="U47" s="9" t="s">
        <v>156</v>
      </c>
      <c r="V47" s="9" t="s">
        <v>156</v>
      </c>
      <c r="W47" s="14">
        <v>1</v>
      </c>
    </row>
    <row r="48" spans="1:23" x14ac:dyDescent="0.25">
      <c r="A48" s="8">
        <v>6407</v>
      </c>
      <c r="B48" s="9" t="s">
        <v>233</v>
      </c>
      <c r="C48" s="9" t="s">
        <v>22</v>
      </c>
      <c r="D48" s="9" t="s">
        <v>234</v>
      </c>
      <c r="E48" s="7" t="s">
        <v>60</v>
      </c>
      <c r="F48" s="24"/>
      <c r="G48" s="12">
        <v>0</v>
      </c>
      <c r="H48" s="12"/>
      <c r="I48" s="9"/>
      <c r="J48" s="12">
        <v>0</v>
      </c>
      <c r="K48" s="13">
        <v>43405</v>
      </c>
      <c r="L48" s="86">
        <f>(Tabla2[[#This Row],[release_year]]-'VARIANZA Y DES. EST'!$L$11)^2</f>
        <v>7.9512857435875226</v>
      </c>
      <c r="M48" s="12">
        <v>2017</v>
      </c>
      <c r="N48" s="9" t="s">
        <v>26</v>
      </c>
      <c r="O48" s="9" t="s">
        <v>189</v>
      </c>
      <c r="P48" s="12">
        <v>22</v>
      </c>
      <c r="Q48" s="12">
        <v>22</v>
      </c>
      <c r="R48" s="12">
        <v>6016.328845461594</v>
      </c>
      <c r="S48" s="12" t="s">
        <v>28</v>
      </c>
      <c r="T48" s="9" t="s">
        <v>30</v>
      </c>
      <c r="U48" s="9" t="s">
        <v>30</v>
      </c>
      <c r="V48" s="9" t="s">
        <v>30</v>
      </c>
      <c r="W48" s="14">
        <v>1</v>
      </c>
    </row>
    <row r="49" spans="1:23" x14ac:dyDescent="0.25">
      <c r="A49" s="8">
        <v>6866</v>
      </c>
      <c r="B49" s="9" t="s">
        <v>235</v>
      </c>
      <c r="C49" s="9" t="s">
        <v>22</v>
      </c>
      <c r="D49" s="9" t="s">
        <v>236</v>
      </c>
      <c r="E49" s="10" t="s">
        <v>237</v>
      </c>
      <c r="F49" s="11"/>
      <c r="G49" s="12">
        <v>0</v>
      </c>
      <c r="H49" s="9" t="s">
        <v>34</v>
      </c>
      <c r="I49" s="9" t="s">
        <v>34</v>
      </c>
      <c r="J49" s="12">
        <v>1</v>
      </c>
      <c r="K49" s="13">
        <v>43040</v>
      </c>
      <c r="L49" s="86">
        <f>(Tabla2[[#This Row],[release_year]]-'VARIANZA Y DES. EST'!$L$11)^2</f>
        <v>1.3928663045044412</v>
      </c>
      <c r="M49" s="12">
        <v>2013</v>
      </c>
      <c r="N49" s="9" t="s">
        <v>26</v>
      </c>
      <c r="O49" s="9" t="s">
        <v>189</v>
      </c>
      <c r="P49" s="12">
        <v>22</v>
      </c>
      <c r="Q49" s="12">
        <v>22</v>
      </c>
      <c r="R49" s="12">
        <v>6016.328845461594</v>
      </c>
      <c r="S49" s="12" t="s">
        <v>28</v>
      </c>
      <c r="T49" s="9" t="s">
        <v>238</v>
      </c>
      <c r="U49" s="9" t="s">
        <v>239</v>
      </c>
      <c r="V49" s="9" t="s">
        <v>238</v>
      </c>
      <c r="W49" s="14">
        <v>2</v>
      </c>
    </row>
    <row r="50" spans="1:23" x14ac:dyDescent="0.25">
      <c r="A50" s="8">
        <v>7117</v>
      </c>
      <c r="B50" s="9" t="s">
        <v>240</v>
      </c>
      <c r="C50" s="9" t="s">
        <v>22</v>
      </c>
      <c r="D50" s="10" t="s">
        <v>241</v>
      </c>
      <c r="E50" s="11"/>
      <c r="F50" s="9" t="s">
        <v>242</v>
      </c>
      <c r="G50" s="12">
        <v>8</v>
      </c>
      <c r="H50" s="12"/>
      <c r="I50" s="9"/>
      <c r="J50" s="12">
        <v>0</v>
      </c>
      <c r="K50" s="13">
        <v>42953</v>
      </c>
      <c r="L50" s="86">
        <f>(Tabla2[[#This Row],[release_year]]-'VARIANZA Y DES. EST'!$L$11)^2</f>
        <v>3.2471164275211517E-2</v>
      </c>
      <c r="M50" s="12">
        <v>2014</v>
      </c>
      <c r="N50" s="9" t="s">
        <v>26</v>
      </c>
      <c r="O50" s="9" t="s">
        <v>189</v>
      </c>
      <c r="P50" s="12">
        <v>22</v>
      </c>
      <c r="Q50" s="12">
        <v>22</v>
      </c>
      <c r="R50" s="12">
        <v>6016.328845461594</v>
      </c>
      <c r="S50" s="12" t="s">
        <v>28</v>
      </c>
      <c r="T50" s="9" t="s">
        <v>156</v>
      </c>
      <c r="U50" s="9" t="s">
        <v>156</v>
      </c>
      <c r="V50" s="9" t="s">
        <v>156</v>
      </c>
      <c r="W50" s="14">
        <v>1</v>
      </c>
    </row>
    <row r="51" spans="1:23" x14ac:dyDescent="0.25">
      <c r="A51" s="8">
        <v>46</v>
      </c>
      <c r="B51" s="9" t="s">
        <v>243</v>
      </c>
      <c r="C51" s="9" t="s">
        <v>22</v>
      </c>
      <c r="D51" s="9" t="s">
        <v>244</v>
      </c>
      <c r="E51" s="9" t="s">
        <v>245</v>
      </c>
      <c r="F51" s="9"/>
      <c r="G51" s="12">
        <v>0</v>
      </c>
      <c r="H51" s="12"/>
      <c r="I51" s="9"/>
      <c r="J51" s="12">
        <v>0</v>
      </c>
      <c r="K51" s="13">
        <v>44455</v>
      </c>
      <c r="L51" s="86">
        <f>(Tabla2[[#This Row],[release_year]]-'VARIANZA Y DES. EST'!$L$11)^2</f>
        <v>46.509705182670608</v>
      </c>
      <c r="M51" s="12">
        <v>2021</v>
      </c>
      <c r="N51" s="9" t="s">
        <v>99</v>
      </c>
      <c r="O51" s="9" t="s">
        <v>246</v>
      </c>
      <c r="P51" s="12">
        <v>23</v>
      </c>
      <c r="Q51" s="12">
        <v>23</v>
      </c>
      <c r="R51" s="12">
        <v>5862.19885035476</v>
      </c>
      <c r="S51" s="12" t="s">
        <v>28</v>
      </c>
      <c r="T51" s="9" t="s">
        <v>57</v>
      </c>
      <c r="U51" s="9" t="s">
        <v>57</v>
      </c>
      <c r="V51" s="9" t="s">
        <v>57</v>
      </c>
      <c r="W51" s="14">
        <v>1</v>
      </c>
    </row>
    <row r="52" spans="1:23" x14ac:dyDescent="0.25">
      <c r="A52" s="8">
        <v>2594</v>
      </c>
      <c r="B52" s="9" t="s">
        <v>247</v>
      </c>
      <c r="C52" s="9" t="s">
        <v>22</v>
      </c>
      <c r="D52" s="9" t="s">
        <v>248</v>
      </c>
      <c r="E52" s="9" t="s">
        <v>249</v>
      </c>
      <c r="F52" s="9" t="s">
        <v>250</v>
      </c>
      <c r="G52" s="12">
        <v>7</v>
      </c>
      <c r="H52" s="12"/>
      <c r="I52" s="9"/>
      <c r="J52" s="12">
        <v>0</v>
      </c>
      <c r="K52" s="13">
        <v>43952</v>
      </c>
      <c r="L52" s="86">
        <f>(Tabla2[[#This Row],[release_year]]-'VARIANZA Y DES. EST'!$L$11)^2</f>
        <v>33.870100322899837</v>
      </c>
      <c r="M52" s="12">
        <v>2020</v>
      </c>
      <c r="N52" s="9" t="s">
        <v>26</v>
      </c>
      <c r="O52" s="9" t="s">
        <v>246</v>
      </c>
      <c r="P52" s="12">
        <v>23</v>
      </c>
      <c r="Q52" s="12">
        <v>23</v>
      </c>
      <c r="R52" s="12">
        <v>5862.19885035476</v>
      </c>
      <c r="S52" s="12" t="s">
        <v>28</v>
      </c>
      <c r="T52" s="9" t="s">
        <v>30</v>
      </c>
      <c r="U52" s="9" t="s">
        <v>30</v>
      </c>
      <c r="V52" s="9" t="s">
        <v>30</v>
      </c>
      <c r="W52" s="14">
        <v>1</v>
      </c>
    </row>
    <row r="53" spans="1:23" x14ac:dyDescent="0.25">
      <c r="A53" s="8">
        <v>2595</v>
      </c>
      <c r="B53" s="9" t="s">
        <v>251</v>
      </c>
      <c r="C53" s="9" t="s">
        <v>22</v>
      </c>
      <c r="D53" s="9" t="s">
        <v>252</v>
      </c>
      <c r="E53" s="18" t="s">
        <v>249</v>
      </c>
      <c r="F53" s="9" t="s">
        <v>253</v>
      </c>
      <c r="G53" s="12">
        <v>10</v>
      </c>
      <c r="H53" s="12"/>
      <c r="I53" s="9"/>
      <c r="J53" s="12">
        <v>0</v>
      </c>
      <c r="K53" s="13">
        <v>43952</v>
      </c>
      <c r="L53" s="86">
        <f>(Tabla2[[#This Row],[release_year]]-'VARIANZA Y DES. EST'!$L$11)^2</f>
        <v>33.870100322899837</v>
      </c>
      <c r="M53" s="12">
        <v>2020</v>
      </c>
      <c r="N53" s="9" t="s">
        <v>26</v>
      </c>
      <c r="O53" s="9" t="s">
        <v>246</v>
      </c>
      <c r="P53" s="12">
        <v>23</v>
      </c>
      <c r="Q53" s="12">
        <v>23</v>
      </c>
      <c r="R53" s="12">
        <v>5862.19885035476</v>
      </c>
      <c r="S53" s="12" t="s">
        <v>28</v>
      </c>
      <c r="T53" s="9" t="s">
        <v>30</v>
      </c>
      <c r="U53" s="9" t="s">
        <v>30</v>
      </c>
      <c r="V53" s="9" t="s">
        <v>30</v>
      </c>
      <c r="W53" s="14">
        <v>1</v>
      </c>
    </row>
    <row r="54" spans="1:23" x14ac:dyDescent="0.25">
      <c r="A54" s="8">
        <v>2596</v>
      </c>
      <c r="B54" s="9" t="s">
        <v>254</v>
      </c>
      <c r="C54" s="9" t="s">
        <v>22</v>
      </c>
      <c r="D54" s="9" t="s">
        <v>255</v>
      </c>
      <c r="E54" s="18" t="s">
        <v>249</v>
      </c>
      <c r="F54" s="18" t="s">
        <v>256</v>
      </c>
      <c r="G54" s="12">
        <v>7</v>
      </c>
      <c r="H54" s="12"/>
      <c r="I54" s="9"/>
      <c r="J54" s="12">
        <v>0</v>
      </c>
      <c r="K54" s="13">
        <v>43952</v>
      </c>
      <c r="L54" s="86">
        <f>(Tabla2[[#This Row],[release_year]]-'VARIANZA Y DES. EST'!$L$11)^2</f>
        <v>33.870100322899837</v>
      </c>
      <c r="M54" s="12">
        <v>2020</v>
      </c>
      <c r="N54" s="9" t="s">
        <v>26</v>
      </c>
      <c r="O54" s="9" t="s">
        <v>246</v>
      </c>
      <c r="P54" s="12">
        <v>23</v>
      </c>
      <c r="Q54" s="12">
        <v>23</v>
      </c>
      <c r="R54" s="12">
        <v>5862.19885035476</v>
      </c>
      <c r="S54" s="12" t="s">
        <v>28</v>
      </c>
      <c r="T54" s="9" t="s">
        <v>30</v>
      </c>
      <c r="U54" s="9" t="s">
        <v>30</v>
      </c>
      <c r="V54" s="9" t="s">
        <v>30</v>
      </c>
      <c r="W54" s="14">
        <v>1</v>
      </c>
    </row>
    <row r="55" spans="1:23" x14ac:dyDescent="0.25">
      <c r="A55" s="8">
        <v>2812</v>
      </c>
      <c r="B55" s="9" t="s">
        <v>257</v>
      </c>
      <c r="C55" s="9" t="s">
        <v>22</v>
      </c>
      <c r="D55" s="9" t="s">
        <v>258</v>
      </c>
      <c r="E55" s="9" t="s">
        <v>249</v>
      </c>
      <c r="F55" s="9" t="s">
        <v>259</v>
      </c>
      <c r="G55" s="12">
        <v>6</v>
      </c>
      <c r="H55" s="12"/>
      <c r="I55" s="9"/>
      <c r="J55" s="12">
        <v>0</v>
      </c>
      <c r="K55" s="13">
        <v>43905</v>
      </c>
      <c r="L55" s="86">
        <f>(Tabla2[[#This Row],[release_year]]-'VARIANZA Y DES. EST'!$L$11)^2</f>
        <v>23.230495463129063</v>
      </c>
      <c r="M55" s="12">
        <v>2019</v>
      </c>
      <c r="N55" s="9" t="s">
        <v>26</v>
      </c>
      <c r="O55" s="9" t="s">
        <v>246</v>
      </c>
      <c r="P55" s="12">
        <v>23</v>
      </c>
      <c r="Q55" s="12">
        <v>23</v>
      </c>
      <c r="R55" s="12">
        <v>5862.19885035476</v>
      </c>
      <c r="S55" s="12" t="s">
        <v>28</v>
      </c>
      <c r="T55" s="9" t="s">
        <v>30</v>
      </c>
      <c r="U55" s="9" t="s">
        <v>30</v>
      </c>
      <c r="V55" s="9" t="s">
        <v>30</v>
      </c>
      <c r="W55" s="14">
        <v>1</v>
      </c>
    </row>
    <row r="56" spans="1:23" x14ac:dyDescent="0.25">
      <c r="A56" s="8">
        <v>2813</v>
      </c>
      <c r="B56" s="9" t="s">
        <v>260</v>
      </c>
      <c r="C56" s="9" t="s">
        <v>22</v>
      </c>
      <c r="D56" s="9" t="s">
        <v>261</v>
      </c>
      <c r="E56" s="18" t="s">
        <v>249</v>
      </c>
      <c r="F56" s="9" t="s">
        <v>262</v>
      </c>
      <c r="G56" s="12">
        <v>7</v>
      </c>
      <c r="H56" s="12"/>
      <c r="I56" s="9"/>
      <c r="J56" s="12">
        <v>0</v>
      </c>
      <c r="K56" s="13">
        <v>43905</v>
      </c>
      <c r="L56" s="86">
        <f>(Tabla2[[#This Row],[release_year]]-'VARIANZA Y DES. EST'!$L$11)^2</f>
        <v>23.230495463129063</v>
      </c>
      <c r="M56" s="12">
        <v>2019</v>
      </c>
      <c r="N56" s="9" t="s">
        <v>26</v>
      </c>
      <c r="O56" s="9" t="s">
        <v>246</v>
      </c>
      <c r="P56" s="12">
        <v>23</v>
      </c>
      <c r="Q56" s="12">
        <v>23</v>
      </c>
      <c r="R56" s="12">
        <v>5862.19885035476</v>
      </c>
      <c r="S56" s="12" t="s">
        <v>28</v>
      </c>
      <c r="T56" s="9" t="s">
        <v>30</v>
      </c>
      <c r="U56" s="9" t="s">
        <v>30</v>
      </c>
      <c r="V56" s="9" t="s">
        <v>30</v>
      </c>
      <c r="W56" s="14">
        <v>1</v>
      </c>
    </row>
    <row r="57" spans="1:23" x14ac:dyDescent="0.25">
      <c r="A57" s="8">
        <v>2815</v>
      </c>
      <c r="B57" s="9" t="s">
        <v>263</v>
      </c>
      <c r="C57" s="9" t="s">
        <v>22</v>
      </c>
      <c r="D57" s="9" t="s">
        <v>264</v>
      </c>
      <c r="E57" s="18" t="s">
        <v>249</v>
      </c>
      <c r="F57" s="9" t="s">
        <v>265</v>
      </c>
      <c r="G57" s="12">
        <v>10</v>
      </c>
      <c r="H57" s="12"/>
      <c r="I57" s="9"/>
      <c r="J57" s="12">
        <v>0</v>
      </c>
      <c r="K57" s="13">
        <v>43905</v>
      </c>
      <c r="L57" s="86">
        <f>(Tabla2[[#This Row],[release_year]]-'VARIANZA Y DES. EST'!$L$11)^2</f>
        <v>23.230495463129063</v>
      </c>
      <c r="M57" s="12">
        <v>2019</v>
      </c>
      <c r="N57" s="9" t="s">
        <v>26</v>
      </c>
      <c r="O57" s="9" t="s">
        <v>246</v>
      </c>
      <c r="P57" s="12">
        <v>23</v>
      </c>
      <c r="Q57" s="12">
        <v>23</v>
      </c>
      <c r="R57" s="12">
        <v>5862.19885035476</v>
      </c>
      <c r="S57" s="12" t="s">
        <v>28</v>
      </c>
      <c r="T57" s="9" t="s">
        <v>30</v>
      </c>
      <c r="U57" s="9" t="s">
        <v>30</v>
      </c>
      <c r="V57" s="9" t="s">
        <v>30</v>
      </c>
      <c r="W57" s="14">
        <v>1</v>
      </c>
    </row>
    <row r="58" spans="1:23" x14ac:dyDescent="0.25">
      <c r="A58" s="8">
        <v>4345</v>
      </c>
      <c r="B58" s="9" t="s">
        <v>266</v>
      </c>
      <c r="C58" s="9" t="s">
        <v>22</v>
      </c>
      <c r="D58" s="10" t="s">
        <v>267</v>
      </c>
      <c r="E58" s="11"/>
      <c r="F58" s="9" t="s">
        <v>268</v>
      </c>
      <c r="G58" s="12">
        <v>4</v>
      </c>
      <c r="H58" s="12"/>
      <c r="I58" s="9"/>
      <c r="J58" s="12">
        <v>0</v>
      </c>
      <c r="K58" s="13">
        <v>43435</v>
      </c>
      <c r="L58" s="86">
        <f>(Tabla2[[#This Row],[release_year]]-'VARIANZA Y DES. EST'!$L$11)^2</f>
        <v>14.590890603358293</v>
      </c>
      <c r="M58" s="12">
        <v>2018</v>
      </c>
      <c r="N58" s="9" t="s">
        <v>26</v>
      </c>
      <c r="O58" s="9" t="s">
        <v>246</v>
      </c>
      <c r="P58" s="12">
        <v>23</v>
      </c>
      <c r="Q58" s="12">
        <v>23</v>
      </c>
      <c r="R58" s="12">
        <v>5862.19885035476</v>
      </c>
      <c r="S58" s="12" t="s">
        <v>28</v>
      </c>
      <c r="T58" s="9" t="s">
        <v>156</v>
      </c>
      <c r="U58" s="9" t="s">
        <v>156</v>
      </c>
      <c r="V58" s="9" t="s">
        <v>156</v>
      </c>
      <c r="W58" s="14">
        <v>1</v>
      </c>
    </row>
    <row r="59" spans="1:23" x14ac:dyDescent="0.25">
      <c r="A59" s="8">
        <v>4498</v>
      </c>
      <c r="B59" s="9" t="s">
        <v>269</v>
      </c>
      <c r="C59" s="9" t="s">
        <v>22</v>
      </c>
      <c r="D59" s="10" t="s">
        <v>270</v>
      </c>
      <c r="E59" s="11"/>
      <c r="F59" s="18" t="s">
        <v>268</v>
      </c>
      <c r="G59" s="12">
        <v>4</v>
      </c>
      <c r="H59" s="12"/>
      <c r="I59" s="9"/>
      <c r="J59" s="12">
        <v>0</v>
      </c>
      <c r="K59" s="16">
        <v>43392</v>
      </c>
      <c r="L59" s="86">
        <f>(Tabla2[[#This Row],[release_year]]-'VARIANZA Y DES. EST'!$L$11)^2</f>
        <v>14.590890603358293</v>
      </c>
      <c r="M59" s="12">
        <v>2018</v>
      </c>
      <c r="N59" s="9" t="s">
        <v>26</v>
      </c>
      <c r="O59" s="9" t="s">
        <v>246</v>
      </c>
      <c r="P59" s="12">
        <v>23</v>
      </c>
      <c r="Q59" s="12">
        <v>23</v>
      </c>
      <c r="R59" s="12">
        <v>5862.19885035476</v>
      </c>
      <c r="S59" s="12" t="s">
        <v>28</v>
      </c>
      <c r="T59" s="9" t="s">
        <v>156</v>
      </c>
      <c r="U59" s="9" t="s">
        <v>156</v>
      </c>
      <c r="V59" s="9" t="s">
        <v>156</v>
      </c>
      <c r="W59" s="14">
        <v>1</v>
      </c>
    </row>
    <row r="60" spans="1:23" x14ac:dyDescent="0.25">
      <c r="A60" s="8">
        <v>5858</v>
      </c>
      <c r="B60" s="9" t="s">
        <v>271</v>
      </c>
      <c r="C60" s="9" t="s">
        <v>22</v>
      </c>
      <c r="D60" s="9" t="s">
        <v>272</v>
      </c>
      <c r="E60" s="9" t="s">
        <v>273</v>
      </c>
      <c r="F60" s="9" t="s">
        <v>274</v>
      </c>
      <c r="G60" s="12">
        <v>8</v>
      </c>
      <c r="H60" s="9" t="s">
        <v>25</v>
      </c>
      <c r="I60" s="9" t="s">
        <v>25</v>
      </c>
      <c r="J60" s="12">
        <v>1</v>
      </c>
      <c r="K60" s="13">
        <v>42454</v>
      </c>
      <c r="L60" s="86">
        <f>(Tabla2[[#This Row],[release_year]]-'VARIANZA Y DES. EST'!$L$11)^2</f>
        <v>3.3116808838167522</v>
      </c>
      <c r="M60" s="12">
        <v>2016</v>
      </c>
      <c r="N60" s="9" t="s">
        <v>82</v>
      </c>
      <c r="O60" s="9" t="s">
        <v>246</v>
      </c>
      <c r="P60" s="12">
        <v>23</v>
      </c>
      <c r="Q60" s="12">
        <v>23</v>
      </c>
      <c r="R60" s="12">
        <v>5862.19885035476</v>
      </c>
      <c r="S60" s="12" t="s">
        <v>28</v>
      </c>
      <c r="T60" s="9" t="s">
        <v>111</v>
      </c>
      <c r="U60" s="9" t="s">
        <v>30</v>
      </c>
      <c r="V60" s="9" t="s">
        <v>111</v>
      </c>
      <c r="W60" s="14">
        <v>2</v>
      </c>
    </row>
    <row r="61" spans="1:23" x14ac:dyDescent="0.25">
      <c r="A61" s="8">
        <v>7314</v>
      </c>
      <c r="B61" s="9" t="s">
        <v>275</v>
      </c>
      <c r="C61" s="9" t="s">
        <v>22</v>
      </c>
      <c r="D61" s="9" t="s">
        <v>276</v>
      </c>
      <c r="E61" s="18" t="s">
        <v>277</v>
      </c>
      <c r="F61" s="9" t="s">
        <v>278</v>
      </c>
      <c r="G61" s="12">
        <v>8</v>
      </c>
      <c r="H61" s="9" t="s">
        <v>279</v>
      </c>
      <c r="I61" s="9" t="s">
        <v>279</v>
      </c>
      <c r="J61" s="12">
        <v>1</v>
      </c>
      <c r="K61" s="13">
        <v>43174</v>
      </c>
      <c r="L61" s="86">
        <f>(Tabla2[[#This Row],[release_year]]-'VARIANZA Y DES. EST'!$L$11)^2</f>
        <v>3.3116808838167522</v>
      </c>
      <c r="M61" s="12">
        <v>2016</v>
      </c>
      <c r="N61" s="9" t="s">
        <v>110</v>
      </c>
      <c r="O61" s="9" t="s">
        <v>246</v>
      </c>
      <c r="P61" s="12">
        <v>23</v>
      </c>
      <c r="Q61" s="12">
        <v>23</v>
      </c>
      <c r="R61" s="12">
        <v>5862.19885035476</v>
      </c>
      <c r="S61" s="12" t="s">
        <v>28</v>
      </c>
      <c r="T61" s="9" t="s">
        <v>111</v>
      </c>
      <c r="U61" s="9" t="s">
        <v>30</v>
      </c>
      <c r="V61" s="9" t="s">
        <v>111</v>
      </c>
      <c r="W61" s="14">
        <v>2</v>
      </c>
    </row>
    <row r="62" spans="1:23" x14ac:dyDescent="0.25">
      <c r="A62" s="8">
        <v>7500</v>
      </c>
      <c r="B62" s="9" t="s">
        <v>280</v>
      </c>
      <c r="C62" s="9" t="s">
        <v>22</v>
      </c>
      <c r="D62" s="9" t="s">
        <v>281</v>
      </c>
      <c r="E62" s="18" t="s">
        <v>282</v>
      </c>
      <c r="F62" s="9" t="s">
        <v>283</v>
      </c>
      <c r="G62" s="12">
        <v>8</v>
      </c>
      <c r="H62" s="9" t="s">
        <v>25</v>
      </c>
      <c r="I62" s="9" t="s">
        <v>25</v>
      </c>
      <c r="J62" s="12">
        <v>1</v>
      </c>
      <c r="K62" s="13">
        <v>43009</v>
      </c>
      <c r="L62" s="86">
        <f>(Tabla2[[#This Row],[release_year]]-'VARIANZA Y DES. EST'!$L$11)^2</f>
        <v>17.47405172519213</v>
      </c>
      <c r="M62" s="12">
        <v>2010</v>
      </c>
      <c r="N62" s="9" t="s">
        <v>110</v>
      </c>
      <c r="O62" s="9" t="s">
        <v>246</v>
      </c>
      <c r="P62" s="12">
        <v>23</v>
      </c>
      <c r="Q62" s="12">
        <v>23</v>
      </c>
      <c r="R62" s="12">
        <v>5862.19885035476</v>
      </c>
      <c r="S62" s="12" t="s">
        <v>28</v>
      </c>
      <c r="T62" s="9" t="s">
        <v>30</v>
      </c>
      <c r="U62" s="9" t="s">
        <v>30</v>
      </c>
      <c r="V62" s="9" t="s">
        <v>30</v>
      </c>
      <c r="W62" s="14">
        <v>1</v>
      </c>
    </row>
    <row r="63" spans="1:23" x14ac:dyDescent="0.25">
      <c r="A63" s="8">
        <v>7782</v>
      </c>
      <c r="B63" s="9" t="s">
        <v>284</v>
      </c>
      <c r="C63" s="9" t="s">
        <v>22</v>
      </c>
      <c r="D63" s="10" t="s">
        <v>285</v>
      </c>
      <c r="E63" s="11"/>
      <c r="F63" s="9" t="s">
        <v>286</v>
      </c>
      <c r="G63" s="12">
        <v>12</v>
      </c>
      <c r="H63" s="9" t="s">
        <v>25</v>
      </c>
      <c r="I63" s="9" t="s">
        <v>25</v>
      </c>
      <c r="J63" s="12">
        <v>1</v>
      </c>
      <c r="K63" s="13">
        <v>42370</v>
      </c>
      <c r="L63" s="86">
        <f>(Tabla2[[#This Row],[release_year]]-'VARIANZA Y DES. EST'!$L$11)^2</f>
        <v>4.7532614447336705</v>
      </c>
      <c r="M63" s="12">
        <v>2012</v>
      </c>
      <c r="N63" s="9" t="s">
        <v>110</v>
      </c>
      <c r="O63" s="9" t="s">
        <v>246</v>
      </c>
      <c r="P63" s="12">
        <v>23</v>
      </c>
      <c r="Q63" s="12">
        <v>23</v>
      </c>
      <c r="R63" s="12">
        <v>5862.19885035476</v>
      </c>
      <c r="S63" s="12" t="s">
        <v>28</v>
      </c>
      <c r="T63" s="9" t="s">
        <v>156</v>
      </c>
      <c r="U63" s="9" t="s">
        <v>156</v>
      </c>
      <c r="V63" s="9" t="s">
        <v>156</v>
      </c>
      <c r="W63" s="14">
        <v>1</v>
      </c>
    </row>
    <row r="64" spans="1:23" x14ac:dyDescent="0.25">
      <c r="A64" s="8">
        <v>1193</v>
      </c>
      <c r="B64" s="9" t="s">
        <v>287</v>
      </c>
      <c r="C64" s="9" t="s">
        <v>22</v>
      </c>
      <c r="D64" s="9" t="s">
        <v>288</v>
      </c>
      <c r="E64" s="9" t="s">
        <v>289</v>
      </c>
      <c r="F64" s="9" t="s">
        <v>290</v>
      </c>
      <c r="G64" s="12">
        <v>9</v>
      </c>
      <c r="H64" s="9" t="s">
        <v>126</v>
      </c>
      <c r="I64" s="9" t="s">
        <v>291</v>
      </c>
      <c r="J64" s="12">
        <v>2</v>
      </c>
      <c r="K64" s="13">
        <v>44273</v>
      </c>
      <c r="L64" s="86">
        <f>(Tabla2[[#This Row],[release_year]]-'VARIANZA Y DES. EST'!$L$11)^2</f>
        <v>33.870100322899837</v>
      </c>
      <c r="M64" s="12">
        <v>2020</v>
      </c>
      <c r="N64" s="9" t="s">
        <v>76</v>
      </c>
      <c r="O64" s="9" t="s">
        <v>292</v>
      </c>
      <c r="P64" s="12">
        <v>24</v>
      </c>
      <c r="Q64" s="12">
        <v>24</v>
      </c>
      <c r="R64" s="12">
        <v>5710.068855247926</v>
      </c>
      <c r="S64" s="12" t="s">
        <v>28</v>
      </c>
      <c r="T64" s="9" t="s">
        <v>70</v>
      </c>
      <c r="U64" s="9" t="s">
        <v>45</v>
      </c>
      <c r="V64" s="9" t="s">
        <v>70</v>
      </c>
      <c r="W64" s="14">
        <v>2</v>
      </c>
    </row>
    <row r="65" spans="1:23" x14ac:dyDescent="0.25">
      <c r="A65" s="8">
        <v>1582</v>
      </c>
      <c r="B65" s="9" t="s">
        <v>293</v>
      </c>
      <c r="C65" s="9" t="s">
        <v>22</v>
      </c>
      <c r="D65" s="9" t="s">
        <v>294</v>
      </c>
      <c r="E65" s="18" t="s">
        <v>295</v>
      </c>
      <c r="F65" s="9" t="s">
        <v>296</v>
      </c>
      <c r="G65" s="12">
        <v>11</v>
      </c>
      <c r="H65" s="12"/>
      <c r="I65" s="9"/>
      <c r="J65" s="12">
        <v>0</v>
      </c>
      <c r="K65" s="13">
        <v>44173</v>
      </c>
      <c r="L65" s="86">
        <f>(Tabla2[[#This Row],[release_year]]-'VARIANZA Y DES. EST'!$L$11)^2</f>
        <v>33.870100322899837</v>
      </c>
      <c r="M65" s="12">
        <v>2020</v>
      </c>
      <c r="N65" s="9" t="s">
        <v>26</v>
      </c>
      <c r="O65" s="9" t="s">
        <v>292</v>
      </c>
      <c r="P65" s="12">
        <v>24</v>
      </c>
      <c r="Q65" s="12">
        <v>24</v>
      </c>
      <c r="R65" s="12">
        <v>5710.068855247926</v>
      </c>
      <c r="S65" s="12" t="s">
        <v>28</v>
      </c>
      <c r="T65" s="9" t="s">
        <v>30</v>
      </c>
      <c r="U65" s="9" t="s">
        <v>30</v>
      </c>
      <c r="V65" s="9" t="s">
        <v>30</v>
      </c>
      <c r="W65" s="14">
        <v>1</v>
      </c>
    </row>
    <row r="66" spans="1:23" x14ac:dyDescent="0.25">
      <c r="A66" s="8">
        <v>2082</v>
      </c>
      <c r="B66" s="9" t="s">
        <v>297</v>
      </c>
      <c r="C66" s="9" t="s">
        <v>22</v>
      </c>
      <c r="D66" s="9" t="s">
        <v>298</v>
      </c>
      <c r="E66" s="9" t="s">
        <v>299</v>
      </c>
      <c r="F66" s="9" t="s">
        <v>300</v>
      </c>
      <c r="G66" s="12">
        <v>8</v>
      </c>
      <c r="H66" s="9" t="s">
        <v>160</v>
      </c>
      <c r="I66" s="9" t="s">
        <v>160</v>
      </c>
      <c r="J66" s="12">
        <v>1</v>
      </c>
      <c r="K66" s="13">
        <v>44075</v>
      </c>
      <c r="L66" s="86">
        <f>(Tabla2[[#This Row],[release_year]]-'VARIANZA Y DES. EST'!$L$11)^2</f>
        <v>33.870100322899837</v>
      </c>
      <c r="M66" s="12">
        <v>2020</v>
      </c>
      <c r="N66" s="9" t="s">
        <v>26</v>
      </c>
      <c r="O66" s="9" t="s">
        <v>292</v>
      </c>
      <c r="P66" s="12">
        <v>24</v>
      </c>
      <c r="Q66" s="12">
        <v>24</v>
      </c>
      <c r="R66" s="12">
        <v>5710.068855247926</v>
      </c>
      <c r="S66" s="12" t="s">
        <v>28</v>
      </c>
      <c r="T66" s="9" t="s">
        <v>30</v>
      </c>
      <c r="U66" s="9" t="s">
        <v>30</v>
      </c>
      <c r="V66" s="9" t="s">
        <v>30</v>
      </c>
      <c r="W66" s="14">
        <v>1</v>
      </c>
    </row>
    <row r="67" spans="1:23" x14ac:dyDescent="0.25">
      <c r="A67" s="8">
        <v>2441</v>
      </c>
      <c r="B67" s="9" t="s">
        <v>301</v>
      </c>
      <c r="C67" s="9" t="s">
        <v>22</v>
      </c>
      <c r="D67" s="10" t="s">
        <v>302</v>
      </c>
      <c r="E67" s="11"/>
      <c r="F67" s="9" t="s">
        <v>300</v>
      </c>
      <c r="G67" s="12">
        <v>8</v>
      </c>
      <c r="H67" s="9" t="s">
        <v>160</v>
      </c>
      <c r="I67" s="9" t="s">
        <v>160</v>
      </c>
      <c r="J67" s="12">
        <v>1</v>
      </c>
      <c r="K67" s="13">
        <v>43984</v>
      </c>
      <c r="L67" s="86">
        <f>(Tabla2[[#This Row],[release_year]]-'VARIANZA Y DES. EST'!$L$11)^2</f>
        <v>33.870100322899837</v>
      </c>
      <c r="M67" s="12">
        <v>2020</v>
      </c>
      <c r="N67" s="9" t="s">
        <v>26</v>
      </c>
      <c r="O67" s="9" t="s">
        <v>292</v>
      </c>
      <c r="P67" s="12">
        <v>24</v>
      </c>
      <c r="Q67" s="12">
        <v>24</v>
      </c>
      <c r="R67" s="12">
        <v>5710.068855247926</v>
      </c>
      <c r="S67" s="12" t="s">
        <v>28</v>
      </c>
      <c r="T67" s="9" t="s">
        <v>30</v>
      </c>
      <c r="U67" s="9" t="s">
        <v>30</v>
      </c>
      <c r="V67" s="9" t="s">
        <v>30</v>
      </c>
      <c r="W67" s="14">
        <v>1</v>
      </c>
    </row>
    <row r="68" spans="1:23" x14ac:dyDescent="0.25">
      <c r="A68" s="8">
        <v>2771</v>
      </c>
      <c r="B68" s="9" t="s">
        <v>303</v>
      </c>
      <c r="C68" s="9" t="s">
        <v>22</v>
      </c>
      <c r="D68" s="9" t="s">
        <v>304</v>
      </c>
      <c r="E68" s="18" t="s">
        <v>305</v>
      </c>
      <c r="F68" s="18" t="s">
        <v>306</v>
      </c>
      <c r="G68" s="12">
        <v>7</v>
      </c>
      <c r="H68" s="9" t="s">
        <v>160</v>
      </c>
      <c r="I68" s="9" t="s">
        <v>160</v>
      </c>
      <c r="J68" s="12">
        <v>1</v>
      </c>
      <c r="K68" s="13">
        <v>43917</v>
      </c>
      <c r="L68" s="86">
        <f>(Tabla2[[#This Row],[release_year]]-'VARIANZA Y DES. EST'!$L$11)^2</f>
        <v>33.870100322899837</v>
      </c>
      <c r="M68" s="12">
        <v>2020</v>
      </c>
      <c r="N68" s="9" t="s">
        <v>26</v>
      </c>
      <c r="O68" s="9" t="s">
        <v>292</v>
      </c>
      <c r="P68" s="12">
        <v>24</v>
      </c>
      <c r="Q68" s="12">
        <v>24</v>
      </c>
      <c r="R68" s="12">
        <v>5710.068855247926</v>
      </c>
      <c r="S68" s="12" t="s">
        <v>28</v>
      </c>
      <c r="T68" s="9" t="s">
        <v>30</v>
      </c>
      <c r="U68" s="9" t="s">
        <v>30</v>
      </c>
      <c r="V68" s="9" t="s">
        <v>30</v>
      </c>
      <c r="W68" s="14">
        <v>1</v>
      </c>
    </row>
    <row r="69" spans="1:23" x14ac:dyDescent="0.25">
      <c r="A69" s="8">
        <v>3182</v>
      </c>
      <c r="B69" s="9" t="s">
        <v>307</v>
      </c>
      <c r="C69" s="9" t="s">
        <v>22</v>
      </c>
      <c r="D69" s="10" t="s">
        <v>308</v>
      </c>
      <c r="E69" s="11"/>
      <c r="F69" s="9" t="s">
        <v>309</v>
      </c>
      <c r="G69" s="12">
        <v>4</v>
      </c>
      <c r="H69" s="9" t="s">
        <v>25</v>
      </c>
      <c r="I69" s="9" t="s">
        <v>25</v>
      </c>
      <c r="J69" s="12">
        <v>1</v>
      </c>
      <c r="K69" s="13">
        <v>43804</v>
      </c>
      <c r="L69" s="86">
        <f>(Tabla2[[#This Row],[release_year]]-'VARIANZA Y DES. EST'!$L$11)^2</f>
        <v>23.230495463129063</v>
      </c>
      <c r="M69" s="12">
        <v>2019</v>
      </c>
      <c r="N69" s="9" t="s">
        <v>76</v>
      </c>
      <c r="O69" s="9" t="s">
        <v>292</v>
      </c>
      <c r="P69" s="12">
        <v>24</v>
      </c>
      <c r="Q69" s="12">
        <v>24</v>
      </c>
      <c r="R69" s="12">
        <v>5710.068855247926</v>
      </c>
      <c r="S69" s="12" t="s">
        <v>28</v>
      </c>
      <c r="T69" s="9" t="s">
        <v>57</v>
      </c>
      <c r="U69" s="9" t="s">
        <v>57</v>
      </c>
      <c r="V69" s="9" t="s">
        <v>57</v>
      </c>
      <c r="W69" s="14">
        <v>1</v>
      </c>
    </row>
    <row r="70" spans="1:23" x14ac:dyDescent="0.25">
      <c r="A70" s="8">
        <v>3230</v>
      </c>
      <c r="B70" s="9" t="s">
        <v>310</v>
      </c>
      <c r="C70" s="9" t="s">
        <v>22</v>
      </c>
      <c r="D70" s="9" t="s">
        <v>311</v>
      </c>
      <c r="E70" s="18" t="s">
        <v>295</v>
      </c>
      <c r="F70" s="18" t="s">
        <v>312</v>
      </c>
      <c r="G70" s="12">
        <v>12</v>
      </c>
      <c r="H70" s="9" t="s">
        <v>25</v>
      </c>
      <c r="I70" s="9" t="s">
        <v>25</v>
      </c>
      <c r="J70" s="12">
        <v>1</v>
      </c>
      <c r="K70" s="16">
        <v>43795</v>
      </c>
      <c r="L70" s="86">
        <f>(Tabla2[[#This Row],[release_year]]-'VARIANZA Y DES. EST'!$L$11)^2</f>
        <v>23.230495463129063</v>
      </c>
      <c r="M70" s="12">
        <v>2019</v>
      </c>
      <c r="N70" s="9" t="s">
        <v>26</v>
      </c>
      <c r="O70" s="9" t="s">
        <v>292</v>
      </c>
      <c r="P70" s="12">
        <v>24</v>
      </c>
      <c r="Q70" s="12">
        <v>24</v>
      </c>
      <c r="R70" s="12">
        <v>5710.068855247926</v>
      </c>
      <c r="S70" s="12" t="s">
        <v>28</v>
      </c>
      <c r="T70" s="9" t="s">
        <v>30</v>
      </c>
      <c r="U70" s="9" t="s">
        <v>30</v>
      </c>
      <c r="V70" s="9" t="s">
        <v>30</v>
      </c>
      <c r="W70" s="14">
        <v>1</v>
      </c>
    </row>
    <row r="71" spans="1:23" x14ac:dyDescent="0.25">
      <c r="A71" s="8">
        <v>3351</v>
      </c>
      <c r="B71" s="9" t="s">
        <v>313</v>
      </c>
      <c r="C71" s="9" t="s">
        <v>22</v>
      </c>
      <c r="D71" s="10" t="s">
        <v>314</v>
      </c>
      <c r="E71" s="11"/>
      <c r="F71" s="9" t="s">
        <v>300</v>
      </c>
      <c r="G71" s="12">
        <v>8</v>
      </c>
      <c r="H71" s="9" t="s">
        <v>160</v>
      </c>
      <c r="I71" s="9" t="s">
        <v>160</v>
      </c>
      <c r="J71" s="12">
        <v>1</v>
      </c>
      <c r="K71" s="13">
        <v>43770</v>
      </c>
      <c r="L71" s="86">
        <f>(Tabla2[[#This Row],[release_year]]-'VARIANZA Y DES. EST'!$L$11)^2</f>
        <v>23.230495463129063</v>
      </c>
      <c r="M71" s="12">
        <v>2019</v>
      </c>
      <c r="N71" s="9" t="s">
        <v>26</v>
      </c>
      <c r="O71" s="9" t="s">
        <v>292</v>
      </c>
      <c r="P71" s="12">
        <v>24</v>
      </c>
      <c r="Q71" s="12">
        <v>24</v>
      </c>
      <c r="R71" s="12">
        <v>5710.068855247926</v>
      </c>
      <c r="S71" s="12" t="s">
        <v>28</v>
      </c>
      <c r="T71" s="9" t="s">
        <v>30</v>
      </c>
      <c r="U71" s="9" t="s">
        <v>30</v>
      </c>
      <c r="V71" s="9" t="s">
        <v>30</v>
      </c>
      <c r="W71" s="14">
        <v>1</v>
      </c>
    </row>
    <row r="72" spans="1:23" x14ac:dyDescent="0.25">
      <c r="A72" s="8">
        <v>3457</v>
      </c>
      <c r="B72" s="9" t="s">
        <v>315</v>
      </c>
      <c r="C72" s="9" t="s">
        <v>22</v>
      </c>
      <c r="D72" s="9" t="s">
        <v>316</v>
      </c>
      <c r="E72" s="18" t="s">
        <v>317</v>
      </c>
      <c r="F72" s="9" t="s">
        <v>318</v>
      </c>
      <c r="G72" s="12">
        <v>11</v>
      </c>
      <c r="H72" s="9" t="s">
        <v>25</v>
      </c>
      <c r="I72" s="9" t="s">
        <v>25</v>
      </c>
      <c r="J72" s="12">
        <v>1</v>
      </c>
      <c r="K72" s="13">
        <v>43742</v>
      </c>
      <c r="L72" s="86">
        <f>(Tabla2[[#This Row],[release_year]]-'VARIANZA Y DES. EST'!$L$11)^2</f>
        <v>23.230495463129063</v>
      </c>
      <c r="M72" s="12">
        <v>2019</v>
      </c>
      <c r="N72" s="9" t="s">
        <v>26</v>
      </c>
      <c r="O72" s="9" t="s">
        <v>292</v>
      </c>
      <c r="P72" s="12">
        <v>24</v>
      </c>
      <c r="Q72" s="12">
        <v>24</v>
      </c>
      <c r="R72" s="12">
        <v>5710.068855247926</v>
      </c>
      <c r="S72" s="12" t="s">
        <v>28</v>
      </c>
      <c r="T72" s="9" t="s">
        <v>30</v>
      </c>
      <c r="U72" s="9" t="s">
        <v>30</v>
      </c>
      <c r="V72" s="9" t="s">
        <v>30</v>
      </c>
      <c r="W72" s="14">
        <v>1</v>
      </c>
    </row>
    <row r="73" spans="1:23" x14ac:dyDescent="0.25">
      <c r="A73" s="8">
        <v>3509</v>
      </c>
      <c r="B73" s="9" t="s">
        <v>319</v>
      </c>
      <c r="C73" s="9" t="s">
        <v>22</v>
      </c>
      <c r="D73" s="10" t="s">
        <v>320</v>
      </c>
      <c r="E73" s="11"/>
      <c r="F73" s="18" t="s">
        <v>300</v>
      </c>
      <c r="G73" s="12">
        <v>8</v>
      </c>
      <c r="H73" s="9" t="s">
        <v>160</v>
      </c>
      <c r="I73" s="9" t="s">
        <v>160</v>
      </c>
      <c r="J73" s="12">
        <v>1</v>
      </c>
      <c r="K73" s="13">
        <v>43728</v>
      </c>
      <c r="L73" s="86">
        <f>(Tabla2[[#This Row],[release_year]]-'VARIANZA Y DES. EST'!$L$11)^2</f>
        <v>23.230495463129063</v>
      </c>
      <c r="M73" s="12">
        <v>2019</v>
      </c>
      <c r="N73" s="9" t="s">
        <v>26</v>
      </c>
      <c r="O73" s="9" t="s">
        <v>292</v>
      </c>
      <c r="P73" s="12">
        <v>24</v>
      </c>
      <c r="Q73" s="12">
        <v>24</v>
      </c>
      <c r="R73" s="12">
        <v>5710.068855247926</v>
      </c>
      <c r="S73" s="12" t="s">
        <v>28</v>
      </c>
      <c r="T73" s="9" t="s">
        <v>30</v>
      </c>
      <c r="U73" s="9" t="s">
        <v>30</v>
      </c>
      <c r="V73" s="9" t="s">
        <v>30</v>
      </c>
      <c r="W73" s="14">
        <v>1</v>
      </c>
    </row>
    <row r="74" spans="1:23" x14ac:dyDescent="0.25">
      <c r="A74" s="8">
        <v>3585</v>
      </c>
      <c r="B74" s="9" t="s">
        <v>321</v>
      </c>
      <c r="C74" s="9" t="s">
        <v>22</v>
      </c>
      <c r="D74" s="10" t="s">
        <v>322</v>
      </c>
      <c r="E74" s="11"/>
      <c r="F74" s="9" t="s">
        <v>323</v>
      </c>
      <c r="G74" s="12">
        <v>11</v>
      </c>
      <c r="H74" s="9" t="s">
        <v>160</v>
      </c>
      <c r="I74" s="9" t="s">
        <v>160</v>
      </c>
      <c r="J74" s="12">
        <v>1</v>
      </c>
      <c r="K74" s="13">
        <v>43693</v>
      </c>
      <c r="L74" s="86">
        <f>(Tabla2[[#This Row],[release_year]]-'VARIANZA Y DES. EST'!$L$11)^2</f>
        <v>23.230495463129063</v>
      </c>
      <c r="M74" s="12">
        <v>2019</v>
      </c>
      <c r="N74" s="9" t="s">
        <v>26</v>
      </c>
      <c r="O74" s="9" t="s">
        <v>292</v>
      </c>
      <c r="P74" s="12">
        <v>24</v>
      </c>
      <c r="Q74" s="12">
        <v>24</v>
      </c>
      <c r="R74" s="12">
        <v>5710.068855247926</v>
      </c>
      <c r="S74" s="12" t="s">
        <v>28</v>
      </c>
      <c r="T74" s="9" t="s">
        <v>30</v>
      </c>
      <c r="U74" s="9" t="s">
        <v>30</v>
      </c>
      <c r="V74" s="9" t="s">
        <v>30</v>
      </c>
      <c r="W74" s="14">
        <v>1</v>
      </c>
    </row>
    <row r="75" spans="1:23" x14ac:dyDescent="0.25">
      <c r="A75" s="8">
        <v>4146</v>
      </c>
      <c r="B75" s="9" t="s">
        <v>324</v>
      </c>
      <c r="C75" s="9" t="s">
        <v>22</v>
      </c>
      <c r="D75" s="10" t="s">
        <v>325</v>
      </c>
      <c r="E75" s="11"/>
      <c r="F75" s="9" t="s">
        <v>326</v>
      </c>
      <c r="G75" s="12">
        <v>5</v>
      </c>
      <c r="H75" s="9" t="s">
        <v>25</v>
      </c>
      <c r="I75" s="9" t="s">
        <v>327</v>
      </c>
      <c r="J75" s="12">
        <v>2</v>
      </c>
      <c r="K75" s="13">
        <v>43497</v>
      </c>
      <c r="L75" s="86">
        <f>(Tabla2[[#This Row],[release_year]]-'VARIANZA Y DES. EST'!$L$11)^2</f>
        <v>23.230495463129063</v>
      </c>
      <c r="M75" s="12">
        <v>2019</v>
      </c>
      <c r="N75" s="9" t="s">
        <v>26</v>
      </c>
      <c r="O75" s="9" t="s">
        <v>292</v>
      </c>
      <c r="P75" s="12">
        <v>24</v>
      </c>
      <c r="Q75" s="12">
        <v>24</v>
      </c>
      <c r="R75" s="12">
        <v>5710.068855247926</v>
      </c>
      <c r="S75" s="12" t="s">
        <v>28</v>
      </c>
      <c r="T75" s="9" t="s">
        <v>30</v>
      </c>
      <c r="U75" s="9" t="s">
        <v>30</v>
      </c>
      <c r="V75" s="9" t="s">
        <v>30</v>
      </c>
      <c r="W75" s="14">
        <v>1</v>
      </c>
    </row>
    <row r="76" spans="1:23" x14ac:dyDescent="0.25">
      <c r="A76" s="8">
        <v>4621</v>
      </c>
      <c r="B76" s="9" t="s">
        <v>328</v>
      </c>
      <c r="C76" s="9" t="s">
        <v>22</v>
      </c>
      <c r="D76" s="9" t="s">
        <v>329</v>
      </c>
      <c r="E76" s="10" t="s">
        <v>330</v>
      </c>
      <c r="F76" s="15"/>
      <c r="G76" s="12">
        <v>0</v>
      </c>
      <c r="H76" s="9" t="s">
        <v>25</v>
      </c>
      <c r="I76" s="9" t="s">
        <v>25</v>
      </c>
      <c r="J76" s="12">
        <v>1</v>
      </c>
      <c r="K76" s="13">
        <v>43371</v>
      </c>
      <c r="L76" s="86">
        <f>(Tabla2[[#This Row],[release_year]]-'VARIANZA Y DES. EST'!$L$11)^2</f>
        <v>14.590890603358293</v>
      </c>
      <c r="M76" s="12">
        <v>2018</v>
      </c>
      <c r="N76" s="9" t="s">
        <v>35</v>
      </c>
      <c r="O76" s="9" t="s">
        <v>292</v>
      </c>
      <c r="P76" s="12">
        <v>24</v>
      </c>
      <c r="Q76" s="12">
        <v>24</v>
      </c>
      <c r="R76" s="12">
        <v>5710.068855247926</v>
      </c>
      <c r="S76" s="12" t="s">
        <v>28</v>
      </c>
      <c r="T76" s="9" t="s">
        <v>57</v>
      </c>
      <c r="U76" s="9" t="s">
        <v>57</v>
      </c>
      <c r="V76" s="9" t="s">
        <v>57</v>
      </c>
      <c r="W76" s="14">
        <v>1</v>
      </c>
    </row>
    <row r="77" spans="1:23" x14ac:dyDescent="0.25">
      <c r="A77" s="8">
        <v>4898</v>
      </c>
      <c r="B77" s="9" t="s">
        <v>331</v>
      </c>
      <c r="C77" s="9" t="s">
        <v>22</v>
      </c>
      <c r="D77" s="9" t="s">
        <v>332</v>
      </c>
      <c r="E77" s="10" t="s">
        <v>333</v>
      </c>
      <c r="F77" s="11"/>
      <c r="G77" s="12">
        <v>0</v>
      </c>
      <c r="H77" s="12"/>
      <c r="I77" s="9"/>
      <c r="J77" s="12">
        <v>0</v>
      </c>
      <c r="K77" s="13">
        <v>43221</v>
      </c>
      <c r="L77" s="86">
        <f>(Tabla2[[#This Row],[release_year]]-'VARIANZA Y DES. EST'!$L$11)^2</f>
        <v>3.3116808838167522</v>
      </c>
      <c r="M77" s="12">
        <v>2016</v>
      </c>
      <c r="N77" s="9" t="s">
        <v>26</v>
      </c>
      <c r="O77" s="9" t="s">
        <v>292</v>
      </c>
      <c r="P77" s="12">
        <v>24</v>
      </c>
      <c r="Q77" s="12">
        <v>24</v>
      </c>
      <c r="R77" s="12">
        <v>5710.068855247926</v>
      </c>
      <c r="S77" s="12" t="s">
        <v>28</v>
      </c>
      <c r="T77" s="9" t="s">
        <v>156</v>
      </c>
      <c r="U77" s="9" t="s">
        <v>156</v>
      </c>
      <c r="V77" s="9" t="s">
        <v>156</v>
      </c>
      <c r="W77" s="14">
        <v>1</v>
      </c>
    </row>
    <row r="78" spans="1:23" x14ac:dyDescent="0.25">
      <c r="A78" s="8">
        <v>5044</v>
      </c>
      <c r="B78" s="9" t="s">
        <v>334</v>
      </c>
      <c r="C78" s="9" t="s">
        <v>22</v>
      </c>
      <c r="D78" s="9" t="s">
        <v>335</v>
      </c>
      <c r="E78" s="20" t="s">
        <v>336</v>
      </c>
      <c r="F78" s="21"/>
      <c r="G78" s="12">
        <v>0</v>
      </c>
      <c r="H78" s="9" t="s">
        <v>337</v>
      </c>
      <c r="I78" s="9" t="s">
        <v>337</v>
      </c>
      <c r="J78" s="12">
        <v>1</v>
      </c>
      <c r="K78" s="13">
        <v>43140</v>
      </c>
      <c r="L78" s="86">
        <f>(Tabla2[[#This Row],[release_year]]-'VARIANZA Y DES. EST'!$L$11)^2</f>
        <v>14.590890603358293</v>
      </c>
      <c r="M78" s="12">
        <v>2018</v>
      </c>
      <c r="N78" s="9" t="s">
        <v>82</v>
      </c>
      <c r="O78" s="9" t="s">
        <v>292</v>
      </c>
      <c r="P78" s="12">
        <v>24</v>
      </c>
      <c r="Q78" s="12">
        <v>24</v>
      </c>
      <c r="R78" s="12">
        <v>5710.068855247926</v>
      </c>
      <c r="S78" s="12" t="s">
        <v>28</v>
      </c>
      <c r="T78" s="9" t="s">
        <v>105</v>
      </c>
      <c r="U78" s="9" t="s">
        <v>57</v>
      </c>
      <c r="V78" s="9" t="s">
        <v>105</v>
      </c>
      <c r="W78" s="14">
        <v>2</v>
      </c>
    </row>
    <row r="79" spans="1:23" x14ac:dyDescent="0.25">
      <c r="A79" s="8">
        <v>5424</v>
      </c>
      <c r="B79" s="9" t="s">
        <v>338</v>
      </c>
      <c r="C79" s="9" t="s">
        <v>22</v>
      </c>
      <c r="D79" s="9" t="s">
        <v>339</v>
      </c>
      <c r="E79" s="18" t="s">
        <v>340</v>
      </c>
      <c r="F79" s="9" t="s">
        <v>341</v>
      </c>
      <c r="G79" s="12">
        <v>8</v>
      </c>
      <c r="H79" s="9" t="s">
        <v>25</v>
      </c>
      <c r="I79" s="9" t="s">
        <v>25</v>
      </c>
      <c r="J79" s="12">
        <v>1</v>
      </c>
      <c r="K79" s="13">
        <v>42906</v>
      </c>
      <c r="L79" s="86">
        <f>(Tabla2[[#This Row],[release_year]]-'VARIANZA Y DES. EST'!$L$11)^2</f>
        <v>7.9512857435875226</v>
      </c>
      <c r="M79" s="12">
        <v>2017</v>
      </c>
      <c r="N79" s="9" t="s">
        <v>110</v>
      </c>
      <c r="O79" s="9" t="s">
        <v>292</v>
      </c>
      <c r="P79" s="12">
        <v>24</v>
      </c>
      <c r="Q79" s="12">
        <v>24</v>
      </c>
      <c r="R79" s="12">
        <v>5710.068855247926</v>
      </c>
      <c r="S79" s="12" t="s">
        <v>28</v>
      </c>
      <c r="T79" s="9" t="s">
        <v>111</v>
      </c>
      <c r="U79" s="9" t="s">
        <v>30</v>
      </c>
      <c r="V79" s="9" t="s">
        <v>111</v>
      </c>
      <c r="W79" s="14">
        <v>2</v>
      </c>
    </row>
    <row r="80" spans="1:23" x14ac:dyDescent="0.25">
      <c r="A80" s="8">
        <v>5698</v>
      </c>
      <c r="B80" s="9" t="s">
        <v>342</v>
      </c>
      <c r="C80" s="9" t="s">
        <v>22</v>
      </c>
      <c r="D80" s="9" t="s">
        <v>343</v>
      </c>
      <c r="E80" s="18" t="s">
        <v>344</v>
      </c>
      <c r="F80" s="9" t="s">
        <v>345</v>
      </c>
      <c r="G80" s="12">
        <v>6</v>
      </c>
      <c r="H80" s="9" t="s">
        <v>25</v>
      </c>
      <c r="I80" s="9" t="s">
        <v>25</v>
      </c>
      <c r="J80" s="12">
        <v>1</v>
      </c>
      <c r="K80" s="13">
        <v>42705</v>
      </c>
      <c r="L80" s="86">
        <f>(Tabla2[[#This Row],[release_year]]-'VARIANZA Y DES. EST'!$L$11)^2</f>
        <v>1.3928663045044412</v>
      </c>
      <c r="M80" s="12">
        <v>2013</v>
      </c>
      <c r="N80" s="9" t="s">
        <v>82</v>
      </c>
      <c r="O80" s="9" t="s">
        <v>292</v>
      </c>
      <c r="P80" s="12">
        <v>24</v>
      </c>
      <c r="Q80" s="12">
        <v>24</v>
      </c>
      <c r="R80" s="12">
        <v>5710.068855247926</v>
      </c>
      <c r="S80" s="12" t="s">
        <v>28</v>
      </c>
      <c r="T80" s="9" t="s">
        <v>45</v>
      </c>
      <c r="U80" s="9" t="s">
        <v>45</v>
      </c>
      <c r="V80" s="9" t="s">
        <v>45</v>
      </c>
      <c r="W80" s="14">
        <v>1</v>
      </c>
    </row>
    <row r="81" spans="1:23" x14ac:dyDescent="0.25">
      <c r="A81" s="8">
        <v>7775</v>
      </c>
      <c r="B81" s="9" t="s">
        <v>346</v>
      </c>
      <c r="C81" s="9" t="s">
        <v>22</v>
      </c>
      <c r="D81" s="10" t="s">
        <v>347</v>
      </c>
      <c r="E81" s="11"/>
      <c r="F81" s="9" t="s">
        <v>348</v>
      </c>
      <c r="G81" s="12">
        <v>9</v>
      </c>
      <c r="H81" s="9" t="s">
        <v>25</v>
      </c>
      <c r="I81" s="9" t="s">
        <v>25</v>
      </c>
      <c r="J81" s="12">
        <v>1</v>
      </c>
      <c r="K81" s="13">
        <v>42370</v>
      </c>
      <c r="L81" s="86">
        <f>(Tabla2[[#This Row],[release_year]]-'VARIANZA Y DES. EST'!$L$11)^2</f>
        <v>10.1136565849629</v>
      </c>
      <c r="M81" s="12">
        <v>2011</v>
      </c>
      <c r="N81" s="9" t="s">
        <v>110</v>
      </c>
      <c r="O81" s="9" t="s">
        <v>292</v>
      </c>
      <c r="P81" s="12">
        <v>24</v>
      </c>
      <c r="Q81" s="12">
        <v>24</v>
      </c>
      <c r="R81" s="12">
        <v>5710.068855247926</v>
      </c>
      <c r="S81" s="12" t="s">
        <v>28</v>
      </c>
      <c r="T81" s="9" t="s">
        <v>156</v>
      </c>
      <c r="U81" s="9" t="s">
        <v>156</v>
      </c>
      <c r="V81" s="9" t="s">
        <v>156</v>
      </c>
      <c r="W81" s="14">
        <v>1</v>
      </c>
    </row>
    <row r="82" spans="1:23" x14ac:dyDescent="0.25">
      <c r="A82" s="8">
        <v>7777</v>
      </c>
      <c r="B82" s="9" t="s">
        <v>349</v>
      </c>
      <c r="C82" s="9" t="s">
        <v>22</v>
      </c>
      <c r="D82" s="10" t="s">
        <v>350</v>
      </c>
      <c r="E82" s="11"/>
      <c r="F82" s="9" t="s">
        <v>351</v>
      </c>
      <c r="G82" s="12">
        <v>10</v>
      </c>
      <c r="H82" s="9" t="s">
        <v>25</v>
      </c>
      <c r="I82" s="9" t="s">
        <v>25</v>
      </c>
      <c r="J82" s="12">
        <v>1</v>
      </c>
      <c r="K82" s="13">
        <v>42370</v>
      </c>
      <c r="L82" s="86">
        <f>(Tabla2[[#This Row],[release_year]]-'VARIANZA Y DES. EST'!$L$11)^2</f>
        <v>10.1136565849629</v>
      </c>
      <c r="M82" s="12">
        <v>2011</v>
      </c>
      <c r="N82" s="9" t="s">
        <v>110</v>
      </c>
      <c r="O82" s="9" t="s">
        <v>292</v>
      </c>
      <c r="P82" s="12">
        <v>24</v>
      </c>
      <c r="Q82" s="12">
        <v>24</v>
      </c>
      <c r="R82" s="12">
        <v>5710.068855247926</v>
      </c>
      <c r="S82" s="12" t="s">
        <v>28</v>
      </c>
      <c r="T82" s="9" t="s">
        <v>156</v>
      </c>
      <c r="U82" s="9" t="s">
        <v>156</v>
      </c>
      <c r="V82" s="9" t="s">
        <v>156</v>
      </c>
      <c r="W82" s="14">
        <v>1</v>
      </c>
    </row>
    <row r="83" spans="1:23" x14ac:dyDescent="0.25">
      <c r="A83" s="8">
        <v>7781</v>
      </c>
      <c r="B83" s="9" t="s">
        <v>352</v>
      </c>
      <c r="C83" s="9" t="s">
        <v>22</v>
      </c>
      <c r="D83" s="10" t="s">
        <v>353</v>
      </c>
      <c r="E83" s="11"/>
      <c r="F83" s="18" t="s">
        <v>354</v>
      </c>
      <c r="G83" s="12">
        <v>11</v>
      </c>
      <c r="H83" s="9" t="s">
        <v>25</v>
      </c>
      <c r="I83" s="9" t="s">
        <v>25</v>
      </c>
      <c r="J83" s="12">
        <v>1</v>
      </c>
      <c r="K83" s="13">
        <v>42370</v>
      </c>
      <c r="L83" s="86">
        <f>(Tabla2[[#This Row],[release_year]]-'VARIANZA Y DES. EST'!$L$11)^2</f>
        <v>4.7532614447336705</v>
      </c>
      <c r="M83" s="12">
        <v>2012</v>
      </c>
      <c r="N83" s="9" t="s">
        <v>110</v>
      </c>
      <c r="O83" s="9" t="s">
        <v>292</v>
      </c>
      <c r="P83" s="12">
        <v>24</v>
      </c>
      <c r="Q83" s="12">
        <v>24</v>
      </c>
      <c r="R83" s="12">
        <v>5710.068855247926</v>
      </c>
      <c r="S83" s="12" t="s">
        <v>28</v>
      </c>
      <c r="T83" s="9" t="s">
        <v>29</v>
      </c>
      <c r="U83" s="9" t="s">
        <v>30</v>
      </c>
      <c r="V83" s="9" t="s">
        <v>29</v>
      </c>
      <c r="W83" s="14">
        <v>2</v>
      </c>
    </row>
    <row r="84" spans="1:23" x14ac:dyDescent="0.25">
      <c r="A84" s="8">
        <v>7788</v>
      </c>
      <c r="B84" s="9" t="s">
        <v>355</v>
      </c>
      <c r="C84" s="9" t="s">
        <v>22</v>
      </c>
      <c r="D84" s="10" t="s">
        <v>356</v>
      </c>
      <c r="E84" s="11"/>
      <c r="F84" s="9" t="s">
        <v>357</v>
      </c>
      <c r="G84" s="12">
        <v>7</v>
      </c>
      <c r="H84" s="9" t="s">
        <v>25</v>
      </c>
      <c r="I84" s="9" t="s">
        <v>25</v>
      </c>
      <c r="J84" s="12">
        <v>1</v>
      </c>
      <c r="K84" s="13">
        <v>42370</v>
      </c>
      <c r="L84" s="86">
        <f>(Tabla2[[#This Row],[release_year]]-'VARIANZA Y DES. EST'!$L$11)^2</f>
        <v>1.3928663045044412</v>
      </c>
      <c r="M84" s="12">
        <v>2013</v>
      </c>
      <c r="N84" s="9" t="s">
        <v>110</v>
      </c>
      <c r="O84" s="9" t="s">
        <v>292</v>
      </c>
      <c r="P84" s="12">
        <v>24</v>
      </c>
      <c r="Q84" s="12">
        <v>24</v>
      </c>
      <c r="R84" s="12">
        <v>5710.068855247926</v>
      </c>
      <c r="S84" s="12" t="s">
        <v>28</v>
      </c>
      <c r="T84" s="9" t="s">
        <v>30</v>
      </c>
      <c r="U84" s="9" t="s">
        <v>30</v>
      </c>
      <c r="V84" s="9" t="s">
        <v>30</v>
      </c>
      <c r="W84" s="14">
        <v>1</v>
      </c>
    </row>
    <row r="85" spans="1:23" x14ac:dyDescent="0.25">
      <c r="A85" s="8">
        <v>7789</v>
      </c>
      <c r="B85" s="9" t="s">
        <v>358</v>
      </c>
      <c r="C85" s="9" t="s">
        <v>22</v>
      </c>
      <c r="D85" s="9" t="s">
        <v>359</v>
      </c>
      <c r="E85" s="18" t="s">
        <v>360</v>
      </c>
      <c r="F85" s="9" t="s">
        <v>361</v>
      </c>
      <c r="G85" s="12">
        <v>7</v>
      </c>
      <c r="H85" s="9" t="s">
        <v>25</v>
      </c>
      <c r="I85" s="9" t="s">
        <v>25</v>
      </c>
      <c r="J85" s="12">
        <v>1</v>
      </c>
      <c r="K85" s="13">
        <v>42370</v>
      </c>
      <c r="L85" s="86">
        <f>(Tabla2[[#This Row],[release_year]]-'VARIANZA Y DES. EST'!$L$11)^2</f>
        <v>1.3928663045044412</v>
      </c>
      <c r="M85" s="12">
        <v>2013</v>
      </c>
      <c r="N85" s="9" t="s">
        <v>110</v>
      </c>
      <c r="O85" s="9" t="s">
        <v>292</v>
      </c>
      <c r="P85" s="12">
        <v>24</v>
      </c>
      <c r="Q85" s="12">
        <v>24</v>
      </c>
      <c r="R85" s="12">
        <v>5710.068855247926</v>
      </c>
      <c r="S85" s="12" t="s">
        <v>28</v>
      </c>
      <c r="T85" s="9" t="s">
        <v>30</v>
      </c>
      <c r="U85" s="9" t="s">
        <v>30</v>
      </c>
      <c r="V85" s="9" t="s">
        <v>30</v>
      </c>
      <c r="W85" s="14">
        <v>1</v>
      </c>
    </row>
    <row r="86" spans="1:23" x14ac:dyDescent="0.25">
      <c r="A86" s="8">
        <v>7849</v>
      </c>
      <c r="B86" s="9" t="s">
        <v>362</v>
      </c>
      <c r="C86" s="9" t="s">
        <v>22</v>
      </c>
      <c r="D86" s="9" t="s">
        <v>363</v>
      </c>
      <c r="E86" s="18" t="s">
        <v>364</v>
      </c>
      <c r="F86" s="9" t="s">
        <v>365</v>
      </c>
      <c r="G86" s="12">
        <v>6</v>
      </c>
      <c r="H86" s="12"/>
      <c r="I86" s="9"/>
      <c r="J86" s="12">
        <v>0</v>
      </c>
      <c r="K86" s="13">
        <v>42804</v>
      </c>
      <c r="L86" s="86">
        <f>(Tabla2[[#This Row],[release_year]]-'VARIANZA Y DES. EST'!$L$11)^2</f>
        <v>3.3116808838167522</v>
      </c>
      <c r="M86" s="12">
        <v>2016</v>
      </c>
      <c r="N86" s="9" t="s">
        <v>82</v>
      </c>
      <c r="O86" s="9" t="s">
        <v>292</v>
      </c>
      <c r="P86" s="12">
        <v>24</v>
      </c>
      <c r="Q86" s="12">
        <v>24</v>
      </c>
      <c r="R86" s="12">
        <v>5710.068855247926</v>
      </c>
      <c r="S86" s="12" t="s">
        <v>28</v>
      </c>
      <c r="T86" s="9" t="s">
        <v>57</v>
      </c>
      <c r="U86" s="9" t="s">
        <v>57</v>
      </c>
      <c r="V86" s="9" t="s">
        <v>57</v>
      </c>
      <c r="W86" s="14">
        <v>1</v>
      </c>
    </row>
    <row r="87" spans="1:23" x14ac:dyDescent="0.25">
      <c r="A87" s="8">
        <v>812</v>
      </c>
      <c r="B87" s="9" t="s">
        <v>366</v>
      </c>
      <c r="C87" s="9" t="s">
        <v>22</v>
      </c>
      <c r="D87" s="9" t="s">
        <v>367</v>
      </c>
      <c r="E87" s="18" t="s">
        <v>295</v>
      </c>
      <c r="F87" s="9" t="s">
        <v>368</v>
      </c>
      <c r="G87" s="12">
        <v>12</v>
      </c>
      <c r="H87" s="12"/>
      <c r="I87" s="9"/>
      <c r="J87" s="12">
        <v>0</v>
      </c>
      <c r="K87" s="13">
        <v>44349</v>
      </c>
      <c r="L87" s="86">
        <f>(Tabla2[[#This Row],[release_year]]-'VARIANZA Y DES. EST'!$L$11)^2</f>
        <v>46.509705182670608</v>
      </c>
      <c r="M87" s="12">
        <v>2021</v>
      </c>
      <c r="N87" s="9" t="s">
        <v>26</v>
      </c>
      <c r="O87" s="9" t="s">
        <v>369</v>
      </c>
      <c r="P87" s="12">
        <v>25</v>
      </c>
      <c r="Q87" s="12">
        <v>25</v>
      </c>
      <c r="R87" s="12">
        <v>5559.9388601410919</v>
      </c>
      <c r="S87" s="12" t="s">
        <v>28</v>
      </c>
      <c r="T87" s="9" t="s">
        <v>30</v>
      </c>
      <c r="U87" s="9" t="s">
        <v>30</v>
      </c>
      <c r="V87" s="9" t="s">
        <v>30</v>
      </c>
      <c r="W87" s="14">
        <v>1</v>
      </c>
    </row>
    <row r="88" spans="1:23" x14ac:dyDescent="0.25">
      <c r="A88" s="8">
        <v>1601</v>
      </c>
      <c r="B88" s="9" t="s">
        <v>370</v>
      </c>
      <c r="C88" s="9" t="s">
        <v>22</v>
      </c>
      <c r="D88" s="9" t="s">
        <v>371</v>
      </c>
      <c r="E88" s="9" t="s">
        <v>372</v>
      </c>
      <c r="F88" s="9" t="s">
        <v>373</v>
      </c>
      <c r="G88" s="12">
        <v>8</v>
      </c>
      <c r="H88" s="12"/>
      <c r="I88" s="9"/>
      <c r="J88" s="12">
        <v>0</v>
      </c>
      <c r="K88" s="13">
        <v>44168</v>
      </c>
      <c r="L88" s="86">
        <f>(Tabla2[[#This Row],[release_year]]-'VARIANZA Y DES. EST'!$L$11)^2</f>
        <v>33.870100322899837</v>
      </c>
      <c r="M88" s="12">
        <v>2020</v>
      </c>
      <c r="N88" s="9" t="s">
        <v>26</v>
      </c>
      <c r="O88" s="9" t="s">
        <v>369</v>
      </c>
      <c r="P88" s="12">
        <v>25</v>
      </c>
      <c r="Q88" s="12">
        <v>25</v>
      </c>
      <c r="R88" s="12">
        <v>5559.9388601410919</v>
      </c>
      <c r="S88" s="12" t="s">
        <v>28</v>
      </c>
      <c r="T88" s="9" t="s">
        <v>30</v>
      </c>
      <c r="U88" s="9" t="s">
        <v>30</v>
      </c>
      <c r="V88" s="9" t="s">
        <v>30</v>
      </c>
      <c r="W88" s="14">
        <v>1</v>
      </c>
    </row>
    <row r="89" spans="1:23" x14ac:dyDescent="0.25">
      <c r="A89" s="8">
        <v>1872</v>
      </c>
      <c r="B89" s="9" t="s">
        <v>374</v>
      </c>
      <c r="C89" s="9" t="s">
        <v>22</v>
      </c>
      <c r="D89" s="10" t="s">
        <v>375</v>
      </c>
      <c r="E89" s="19"/>
      <c r="F89" s="11"/>
      <c r="G89" s="12">
        <v>0</v>
      </c>
      <c r="H89" s="9" t="s">
        <v>160</v>
      </c>
      <c r="I89" s="9" t="s">
        <v>160</v>
      </c>
      <c r="J89" s="12">
        <v>1</v>
      </c>
      <c r="K89" s="13">
        <v>44113</v>
      </c>
      <c r="L89" s="86">
        <f>(Tabla2[[#This Row],[release_year]]-'VARIANZA Y DES. EST'!$L$11)^2</f>
        <v>33.870100322899837</v>
      </c>
      <c r="M89" s="12">
        <v>2020</v>
      </c>
      <c r="N89" s="9" t="s">
        <v>26</v>
      </c>
      <c r="O89" s="9" t="s">
        <v>369</v>
      </c>
      <c r="P89" s="12">
        <v>25</v>
      </c>
      <c r="Q89" s="12">
        <v>25</v>
      </c>
      <c r="R89" s="12">
        <v>5559.9388601410919</v>
      </c>
      <c r="S89" s="12" t="s">
        <v>28</v>
      </c>
      <c r="T89" s="9" t="s">
        <v>30</v>
      </c>
      <c r="U89" s="9" t="s">
        <v>30</v>
      </c>
      <c r="V89" s="9" t="s">
        <v>30</v>
      </c>
      <c r="W89" s="14">
        <v>1</v>
      </c>
    </row>
    <row r="90" spans="1:23" x14ac:dyDescent="0.25">
      <c r="A90" s="8">
        <v>2178</v>
      </c>
      <c r="B90" s="9" t="s">
        <v>376</v>
      </c>
      <c r="C90" s="9" t="s">
        <v>22</v>
      </c>
      <c r="D90" s="9" t="s">
        <v>377</v>
      </c>
      <c r="E90" s="18" t="s">
        <v>295</v>
      </c>
      <c r="F90" s="9" t="s">
        <v>378</v>
      </c>
      <c r="G90" s="12">
        <v>13</v>
      </c>
      <c r="H90" s="9" t="s">
        <v>160</v>
      </c>
      <c r="I90" s="9" t="s">
        <v>160</v>
      </c>
      <c r="J90" s="12">
        <v>1</v>
      </c>
      <c r="K90" s="13">
        <v>44044</v>
      </c>
      <c r="L90" s="86">
        <f>(Tabla2[[#This Row],[release_year]]-'VARIANZA Y DES. EST'!$L$11)^2</f>
        <v>33.870100322899837</v>
      </c>
      <c r="M90" s="12">
        <v>2020</v>
      </c>
      <c r="N90" s="9" t="s">
        <v>26</v>
      </c>
      <c r="O90" s="9" t="s">
        <v>369</v>
      </c>
      <c r="P90" s="12">
        <v>25</v>
      </c>
      <c r="Q90" s="12">
        <v>25</v>
      </c>
      <c r="R90" s="12">
        <v>5559.9388601410919</v>
      </c>
      <c r="S90" s="12" t="s">
        <v>28</v>
      </c>
      <c r="T90" s="9" t="s">
        <v>30</v>
      </c>
      <c r="U90" s="9" t="s">
        <v>30</v>
      </c>
      <c r="V90" s="9" t="s">
        <v>30</v>
      </c>
      <c r="W90" s="14">
        <v>1</v>
      </c>
    </row>
    <row r="91" spans="1:23" x14ac:dyDescent="0.25">
      <c r="A91" s="8">
        <v>3119</v>
      </c>
      <c r="B91" s="9" t="s">
        <v>379</v>
      </c>
      <c r="C91" s="9" t="s">
        <v>22</v>
      </c>
      <c r="D91" s="9" t="s">
        <v>380</v>
      </c>
      <c r="E91" s="7" t="s">
        <v>381</v>
      </c>
      <c r="F91" s="24"/>
      <c r="G91" s="12">
        <v>0</v>
      </c>
      <c r="H91" s="9" t="s">
        <v>25</v>
      </c>
      <c r="I91" s="9" t="s">
        <v>382</v>
      </c>
      <c r="J91" s="12">
        <v>2</v>
      </c>
      <c r="K91" s="16">
        <v>43818</v>
      </c>
      <c r="L91" s="86">
        <f>(Tabla2[[#This Row],[release_year]]-'VARIANZA Y DES. EST'!$L$11)^2</f>
        <v>23.230495463129063</v>
      </c>
      <c r="M91" s="12">
        <v>2019</v>
      </c>
      <c r="N91" s="9" t="s">
        <v>82</v>
      </c>
      <c r="O91" s="9" t="s">
        <v>369</v>
      </c>
      <c r="P91" s="12">
        <v>25</v>
      </c>
      <c r="Q91" s="12">
        <v>25</v>
      </c>
      <c r="R91" s="12">
        <v>5559.9388601410919</v>
      </c>
      <c r="S91" s="12" t="s">
        <v>28</v>
      </c>
      <c r="T91" s="9" t="s">
        <v>105</v>
      </c>
      <c r="U91" s="9" t="s">
        <v>57</v>
      </c>
      <c r="V91" s="9" t="s">
        <v>105</v>
      </c>
      <c r="W91" s="14">
        <v>2</v>
      </c>
    </row>
    <row r="92" spans="1:23" x14ac:dyDescent="0.25">
      <c r="A92" s="8">
        <v>4535</v>
      </c>
      <c r="B92" s="9" t="s">
        <v>383</v>
      </c>
      <c r="C92" s="9" t="s">
        <v>22</v>
      </c>
      <c r="D92" s="10" t="s">
        <v>384</v>
      </c>
      <c r="E92" s="11"/>
      <c r="F92" s="9" t="s">
        <v>385</v>
      </c>
      <c r="G92" s="12">
        <v>10</v>
      </c>
      <c r="H92" s="12"/>
      <c r="I92" s="9"/>
      <c r="J92" s="12">
        <v>0</v>
      </c>
      <c r="K92" s="13">
        <v>43378</v>
      </c>
      <c r="L92" s="86">
        <f>(Tabla2[[#This Row],[release_year]]-'VARIANZA Y DES. EST'!$L$11)^2</f>
        <v>14.590890603358293</v>
      </c>
      <c r="M92" s="12">
        <v>2018</v>
      </c>
      <c r="N92" s="9" t="s">
        <v>26</v>
      </c>
      <c r="O92" s="9" t="s">
        <v>369</v>
      </c>
      <c r="P92" s="12">
        <v>25</v>
      </c>
      <c r="Q92" s="12">
        <v>25</v>
      </c>
      <c r="R92" s="12">
        <v>5559.9388601410919</v>
      </c>
      <c r="S92" s="12" t="s">
        <v>28</v>
      </c>
      <c r="T92" s="9" t="s">
        <v>30</v>
      </c>
      <c r="U92" s="9" t="s">
        <v>30</v>
      </c>
      <c r="V92" s="9" t="s">
        <v>30</v>
      </c>
      <c r="W92" s="14">
        <v>1</v>
      </c>
    </row>
    <row r="93" spans="1:23" x14ac:dyDescent="0.25">
      <c r="A93" s="8">
        <v>4894</v>
      </c>
      <c r="B93" s="9" t="s">
        <v>386</v>
      </c>
      <c r="C93" s="9" t="s">
        <v>22</v>
      </c>
      <c r="D93" s="9" t="s">
        <v>387</v>
      </c>
      <c r="E93" s="9" t="s">
        <v>388</v>
      </c>
      <c r="F93" s="9" t="s">
        <v>389</v>
      </c>
      <c r="G93" s="12">
        <v>2</v>
      </c>
      <c r="H93" s="9" t="s">
        <v>390</v>
      </c>
      <c r="I93" s="9" t="s">
        <v>390</v>
      </c>
      <c r="J93" s="12">
        <v>1</v>
      </c>
      <c r="K93" s="13">
        <v>43221</v>
      </c>
      <c r="L93" s="86">
        <f>(Tabla2[[#This Row],[release_year]]-'VARIANZA Y DES. EST'!$L$11)^2</f>
        <v>38.194842005650592</v>
      </c>
      <c r="M93" s="12">
        <v>2008</v>
      </c>
      <c r="N93" s="9" t="s">
        <v>26</v>
      </c>
      <c r="O93" s="9" t="s">
        <v>369</v>
      </c>
      <c r="P93" s="12">
        <v>25</v>
      </c>
      <c r="Q93" s="12">
        <v>25</v>
      </c>
      <c r="R93" s="12">
        <v>5559.9388601410919</v>
      </c>
      <c r="S93" s="12" t="s">
        <v>28</v>
      </c>
      <c r="T93" s="9" t="s">
        <v>156</v>
      </c>
      <c r="U93" s="9" t="s">
        <v>156</v>
      </c>
      <c r="V93" s="9" t="s">
        <v>156</v>
      </c>
      <c r="W93" s="14">
        <v>1</v>
      </c>
    </row>
    <row r="94" spans="1:23" x14ac:dyDescent="0.25">
      <c r="A94" s="8">
        <v>5762</v>
      </c>
      <c r="B94" s="9" t="s">
        <v>391</v>
      </c>
      <c r="C94" s="9" t="s">
        <v>22</v>
      </c>
      <c r="D94" s="9" t="s">
        <v>392</v>
      </c>
      <c r="E94" s="18" t="s">
        <v>206</v>
      </c>
      <c r="F94" s="9" t="s">
        <v>393</v>
      </c>
      <c r="G94" s="12">
        <v>8</v>
      </c>
      <c r="H94" s="9" t="s">
        <v>25</v>
      </c>
      <c r="I94" s="9" t="s">
        <v>25</v>
      </c>
      <c r="J94" s="12">
        <v>1</v>
      </c>
      <c r="K94" s="13">
        <v>42647</v>
      </c>
      <c r="L94" s="86">
        <f>(Tabla2[[#This Row],[release_year]]-'VARIANZA Y DES. EST'!$L$11)^2</f>
        <v>3.3116808838167522</v>
      </c>
      <c r="M94" s="12">
        <v>2016</v>
      </c>
      <c r="N94" s="9" t="s">
        <v>110</v>
      </c>
      <c r="O94" s="9" t="s">
        <v>369</v>
      </c>
      <c r="P94" s="12">
        <v>25</v>
      </c>
      <c r="Q94" s="12">
        <v>25</v>
      </c>
      <c r="R94" s="12">
        <v>5559.9388601410919</v>
      </c>
      <c r="S94" s="12" t="s">
        <v>28</v>
      </c>
      <c r="T94" s="9" t="s">
        <v>111</v>
      </c>
      <c r="U94" s="9" t="s">
        <v>30</v>
      </c>
      <c r="V94" s="9" t="s">
        <v>111</v>
      </c>
      <c r="W94" s="14">
        <v>2</v>
      </c>
    </row>
    <row r="95" spans="1:23" x14ac:dyDescent="0.25">
      <c r="A95" s="8">
        <v>5798</v>
      </c>
      <c r="B95" s="9" t="s">
        <v>394</v>
      </c>
      <c r="C95" s="9" t="s">
        <v>22</v>
      </c>
      <c r="D95" s="9" t="s">
        <v>395</v>
      </c>
      <c r="E95" s="18" t="s">
        <v>396</v>
      </c>
      <c r="F95" s="18"/>
      <c r="G95" s="12">
        <v>0</v>
      </c>
      <c r="H95" s="9" t="s">
        <v>25</v>
      </c>
      <c r="I95" s="9" t="s">
        <v>25</v>
      </c>
      <c r="J95" s="12">
        <v>1</v>
      </c>
      <c r="K95" s="13">
        <v>42626</v>
      </c>
      <c r="L95" s="86">
        <f>(Tabla2[[#This Row],[release_year]]-'VARIANZA Y DES. EST'!$L$11)^2</f>
        <v>3.3116808838167522</v>
      </c>
      <c r="M95" s="12">
        <v>2016</v>
      </c>
      <c r="N95" s="9" t="s">
        <v>82</v>
      </c>
      <c r="O95" s="9" t="s">
        <v>369</v>
      </c>
      <c r="P95" s="12">
        <v>25</v>
      </c>
      <c r="Q95" s="12">
        <v>25</v>
      </c>
      <c r="R95" s="12">
        <v>5559.9388601410919</v>
      </c>
      <c r="S95" s="12" t="s">
        <v>28</v>
      </c>
      <c r="T95" s="9" t="s">
        <v>57</v>
      </c>
      <c r="U95" s="9" t="s">
        <v>57</v>
      </c>
      <c r="V95" s="9" t="s">
        <v>57</v>
      </c>
      <c r="W95" s="14">
        <v>1</v>
      </c>
    </row>
    <row r="96" spans="1:23" x14ac:dyDescent="0.25">
      <c r="A96" s="8">
        <v>6285</v>
      </c>
      <c r="B96" s="9" t="s">
        <v>397</v>
      </c>
      <c r="C96" s="9" t="s">
        <v>22</v>
      </c>
      <c r="D96" s="9" t="s">
        <v>398</v>
      </c>
      <c r="E96" s="18" t="s">
        <v>399</v>
      </c>
      <c r="F96" s="9" t="s">
        <v>400</v>
      </c>
      <c r="G96" s="12">
        <v>3</v>
      </c>
      <c r="H96" s="9" t="s">
        <v>25</v>
      </c>
      <c r="I96" s="9" t="s">
        <v>25</v>
      </c>
      <c r="J96" s="12">
        <v>1</v>
      </c>
      <c r="K96" s="13">
        <v>43376</v>
      </c>
      <c r="L96" s="86">
        <f>(Tabla2[[#This Row],[release_year]]-'VARIANZA Y DES. EST'!$L$11)^2</f>
        <v>1309.0066962125275</v>
      </c>
      <c r="M96" s="12">
        <v>1978</v>
      </c>
      <c r="N96" s="9" t="s">
        <v>55</v>
      </c>
      <c r="O96" s="9" t="s">
        <v>369</v>
      </c>
      <c r="P96" s="12">
        <v>25</v>
      </c>
      <c r="Q96" s="12">
        <v>25</v>
      </c>
      <c r="R96" s="12">
        <v>5559.9388601410919</v>
      </c>
      <c r="S96" s="12" t="s">
        <v>28</v>
      </c>
      <c r="T96" s="9" t="s">
        <v>30</v>
      </c>
      <c r="U96" s="9" t="s">
        <v>30</v>
      </c>
      <c r="V96" s="9" t="s">
        <v>30</v>
      </c>
      <c r="W96" s="14">
        <v>1</v>
      </c>
    </row>
    <row r="97" spans="1:23" x14ac:dyDescent="0.25">
      <c r="A97" s="8">
        <v>7315</v>
      </c>
      <c r="B97" s="9" t="s">
        <v>401</v>
      </c>
      <c r="C97" s="9" t="s">
        <v>22</v>
      </c>
      <c r="D97" s="9" t="s">
        <v>402</v>
      </c>
      <c r="E97" s="18" t="s">
        <v>403</v>
      </c>
      <c r="F97" s="9" t="s">
        <v>278</v>
      </c>
      <c r="G97" s="12">
        <v>8</v>
      </c>
      <c r="H97" s="9" t="s">
        <v>279</v>
      </c>
      <c r="I97" s="9" t="s">
        <v>279</v>
      </c>
      <c r="J97" s="12">
        <v>1</v>
      </c>
      <c r="K97" s="13">
        <v>43174</v>
      </c>
      <c r="L97" s="86">
        <f>(Tabla2[[#This Row],[release_year]]-'VARIANZA Y DES. EST'!$L$11)^2</f>
        <v>3.3116808838167522</v>
      </c>
      <c r="M97" s="12">
        <v>2016</v>
      </c>
      <c r="N97" s="9" t="s">
        <v>110</v>
      </c>
      <c r="O97" s="9" t="s">
        <v>369</v>
      </c>
      <c r="P97" s="12">
        <v>25</v>
      </c>
      <c r="Q97" s="12">
        <v>25</v>
      </c>
      <c r="R97" s="12">
        <v>5559.9388601410919</v>
      </c>
      <c r="S97" s="12" t="s">
        <v>28</v>
      </c>
      <c r="T97" s="9" t="s">
        <v>111</v>
      </c>
      <c r="U97" s="9" t="s">
        <v>30</v>
      </c>
      <c r="V97" s="9" t="s">
        <v>111</v>
      </c>
      <c r="W97" s="14">
        <v>2</v>
      </c>
    </row>
    <row r="98" spans="1:23" x14ac:dyDescent="0.25">
      <c r="A98" s="8">
        <v>1589</v>
      </c>
      <c r="B98" s="9" t="s">
        <v>404</v>
      </c>
      <c r="C98" s="9" t="s">
        <v>22</v>
      </c>
      <c r="D98" s="9" t="s">
        <v>405</v>
      </c>
      <c r="E98" s="18" t="s">
        <v>406</v>
      </c>
      <c r="F98" s="9" t="s">
        <v>407</v>
      </c>
      <c r="G98" s="12">
        <v>11</v>
      </c>
      <c r="H98" s="9" t="s">
        <v>160</v>
      </c>
      <c r="I98" s="9" t="s">
        <v>160</v>
      </c>
      <c r="J98" s="12">
        <v>1</v>
      </c>
      <c r="K98" s="13">
        <v>44170</v>
      </c>
      <c r="L98" s="86">
        <f>(Tabla2[[#This Row],[release_year]]-'VARIANZA Y DES. EST'!$L$11)^2</f>
        <v>33.870100322899837</v>
      </c>
      <c r="M98" s="12">
        <v>2020</v>
      </c>
      <c r="N98" s="9" t="s">
        <v>26</v>
      </c>
      <c r="O98" s="9" t="s">
        <v>408</v>
      </c>
      <c r="P98" s="12">
        <v>26</v>
      </c>
      <c r="Q98" s="12">
        <v>26</v>
      </c>
      <c r="R98" s="12">
        <v>5411.8088650342579</v>
      </c>
      <c r="S98" s="12" t="s">
        <v>28</v>
      </c>
      <c r="T98" s="9" t="s">
        <v>30</v>
      </c>
      <c r="U98" s="9" t="s">
        <v>30</v>
      </c>
      <c r="V98" s="9" t="s">
        <v>30</v>
      </c>
      <c r="W98" s="14">
        <v>1</v>
      </c>
    </row>
    <row r="99" spans="1:23" x14ac:dyDescent="0.25">
      <c r="A99" s="8">
        <v>4118</v>
      </c>
      <c r="B99" s="9" t="s">
        <v>409</v>
      </c>
      <c r="C99" s="9" t="s">
        <v>22</v>
      </c>
      <c r="D99" s="9" t="s">
        <v>410</v>
      </c>
      <c r="E99" s="10" t="s">
        <v>411</v>
      </c>
      <c r="F99" s="11"/>
      <c r="G99" s="12">
        <v>0</v>
      </c>
      <c r="H99" s="9" t="s">
        <v>25</v>
      </c>
      <c r="I99" s="9" t="s">
        <v>25</v>
      </c>
      <c r="J99" s="12">
        <v>1</v>
      </c>
      <c r="K99" s="13">
        <v>43508</v>
      </c>
      <c r="L99" s="86">
        <f>(Tabla2[[#This Row],[release_year]]-'VARIANZA Y DES. EST'!$L$11)^2</f>
        <v>14.590890603358293</v>
      </c>
      <c r="M99" s="12">
        <v>2018</v>
      </c>
      <c r="N99" s="9" t="s">
        <v>82</v>
      </c>
      <c r="O99" s="9" t="s">
        <v>408</v>
      </c>
      <c r="P99" s="12">
        <v>26</v>
      </c>
      <c r="Q99" s="12">
        <v>26</v>
      </c>
      <c r="R99" s="12">
        <v>5411.8088650342579</v>
      </c>
      <c r="S99" s="12" t="s">
        <v>28</v>
      </c>
      <c r="T99" s="9" t="s">
        <v>57</v>
      </c>
      <c r="U99" s="9" t="s">
        <v>57</v>
      </c>
      <c r="V99" s="9" t="s">
        <v>57</v>
      </c>
      <c r="W99" s="14">
        <v>1</v>
      </c>
    </row>
    <row r="100" spans="1:23" x14ac:dyDescent="0.25">
      <c r="A100" s="8">
        <v>5138</v>
      </c>
      <c r="B100" s="9" t="s">
        <v>412</v>
      </c>
      <c r="C100" s="9" t="s">
        <v>22</v>
      </c>
      <c r="D100" s="9" t="s">
        <v>413</v>
      </c>
      <c r="E100" s="18" t="s">
        <v>414</v>
      </c>
      <c r="F100" s="9" t="s">
        <v>415</v>
      </c>
      <c r="G100" s="12">
        <v>9</v>
      </c>
      <c r="H100" s="9" t="s">
        <v>25</v>
      </c>
      <c r="I100" s="9" t="s">
        <v>25</v>
      </c>
      <c r="J100" s="12">
        <v>1</v>
      </c>
      <c r="K100" s="13">
        <v>43070</v>
      </c>
      <c r="L100" s="86">
        <f>(Tabla2[[#This Row],[release_year]]-'VARIANZA Y DES. EST'!$L$11)^2</f>
        <v>7.9512857435875226</v>
      </c>
      <c r="M100" s="12">
        <v>2017</v>
      </c>
      <c r="N100" s="9" t="s">
        <v>26</v>
      </c>
      <c r="O100" s="9" t="s">
        <v>408</v>
      </c>
      <c r="P100" s="12">
        <v>26</v>
      </c>
      <c r="Q100" s="12">
        <v>26</v>
      </c>
      <c r="R100" s="12">
        <v>5411.8088650342579</v>
      </c>
      <c r="S100" s="12" t="s">
        <v>28</v>
      </c>
      <c r="T100" s="9" t="s">
        <v>111</v>
      </c>
      <c r="U100" s="9" t="s">
        <v>30</v>
      </c>
      <c r="V100" s="9" t="s">
        <v>111</v>
      </c>
      <c r="W100" s="14">
        <v>2</v>
      </c>
    </row>
    <row r="101" spans="1:23" x14ac:dyDescent="0.25">
      <c r="A101" s="8">
        <v>5921</v>
      </c>
      <c r="B101" s="9" t="s">
        <v>416</v>
      </c>
      <c r="C101" s="9" t="s">
        <v>22</v>
      </c>
      <c r="D101" s="10" t="s">
        <v>417</v>
      </c>
      <c r="E101" s="11"/>
      <c r="F101" s="9" t="s">
        <v>418</v>
      </c>
      <c r="G101" s="12">
        <v>6</v>
      </c>
      <c r="H101" s="9" t="s">
        <v>25</v>
      </c>
      <c r="I101" s="9" t="s">
        <v>25</v>
      </c>
      <c r="J101" s="12">
        <v>1</v>
      </c>
      <c r="K101" s="16">
        <v>41992</v>
      </c>
      <c r="L101" s="86">
        <f>(Tabla2[[#This Row],[release_year]]-'VARIANZA Y DES. EST'!$L$11)^2</f>
        <v>3.2471164275211517E-2</v>
      </c>
      <c r="M101" s="12">
        <v>2014</v>
      </c>
      <c r="N101" s="9" t="s">
        <v>76</v>
      </c>
      <c r="O101" s="9" t="s">
        <v>408</v>
      </c>
      <c r="P101" s="12">
        <v>26</v>
      </c>
      <c r="Q101" s="12">
        <v>26</v>
      </c>
      <c r="R101" s="12">
        <v>5411.8088650342579</v>
      </c>
      <c r="S101" s="12" t="s">
        <v>28</v>
      </c>
      <c r="T101" s="9" t="s">
        <v>156</v>
      </c>
      <c r="U101" s="9" t="s">
        <v>156</v>
      </c>
      <c r="V101" s="9" t="s">
        <v>156</v>
      </c>
      <c r="W101" s="14">
        <v>1</v>
      </c>
    </row>
    <row r="102" spans="1:23" x14ac:dyDescent="0.25">
      <c r="A102" s="8">
        <v>7242</v>
      </c>
      <c r="B102" s="9" t="s">
        <v>419</v>
      </c>
      <c r="C102" s="9" t="s">
        <v>22</v>
      </c>
      <c r="D102" s="9" t="s">
        <v>420</v>
      </c>
      <c r="E102" s="18" t="s">
        <v>421</v>
      </c>
      <c r="F102" s="9" t="s">
        <v>422</v>
      </c>
      <c r="G102" s="12">
        <v>9</v>
      </c>
      <c r="H102" s="9" t="s">
        <v>25</v>
      </c>
      <c r="I102" s="9" t="s">
        <v>25</v>
      </c>
      <c r="J102" s="12">
        <v>1</v>
      </c>
      <c r="K102" s="13">
        <v>41244</v>
      </c>
      <c r="L102" s="86">
        <f>(Tabla2[[#This Row],[release_year]]-'VARIANZA Y DES. EST'!$L$11)^2</f>
        <v>17.47405172519213</v>
      </c>
      <c r="M102" s="12">
        <v>2010</v>
      </c>
      <c r="N102" s="9" t="s">
        <v>82</v>
      </c>
      <c r="O102" s="9" t="s">
        <v>408</v>
      </c>
      <c r="P102" s="12">
        <v>26</v>
      </c>
      <c r="Q102" s="12">
        <v>26</v>
      </c>
      <c r="R102" s="12">
        <v>5411.8088650342579</v>
      </c>
      <c r="S102" s="12" t="s">
        <v>28</v>
      </c>
      <c r="T102" s="9" t="s">
        <v>111</v>
      </c>
      <c r="U102" s="9" t="s">
        <v>30</v>
      </c>
      <c r="V102" s="9" t="s">
        <v>111</v>
      </c>
      <c r="W102" s="14">
        <v>2</v>
      </c>
    </row>
    <row r="103" spans="1:23" x14ac:dyDescent="0.25">
      <c r="A103" s="8">
        <v>7892</v>
      </c>
      <c r="B103" s="9" t="s">
        <v>423</v>
      </c>
      <c r="C103" s="9" t="s">
        <v>22</v>
      </c>
      <c r="D103" s="9" t="s">
        <v>424</v>
      </c>
      <c r="E103" s="18" t="s">
        <v>425</v>
      </c>
      <c r="F103" s="9" t="s">
        <v>426</v>
      </c>
      <c r="G103" s="12">
        <v>7</v>
      </c>
      <c r="H103" s="9" t="s">
        <v>126</v>
      </c>
      <c r="I103" s="9" t="s">
        <v>427</v>
      </c>
      <c r="J103" s="12">
        <v>2</v>
      </c>
      <c r="K103" s="13">
        <v>43647</v>
      </c>
      <c r="L103" s="86">
        <f>(Tabla2[[#This Row],[release_year]]-'VARIANZA Y DES. EST'!$L$11)^2</f>
        <v>4.7532614447336705</v>
      </c>
      <c r="M103" s="12">
        <v>2012</v>
      </c>
      <c r="N103" s="9" t="s">
        <v>110</v>
      </c>
      <c r="O103" s="9" t="s">
        <v>408</v>
      </c>
      <c r="P103" s="12">
        <v>26</v>
      </c>
      <c r="Q103" s="12">
        <v>26</v>
      </c>
      <c r="R103" s="12">
        <v>5411.8088650342579</v>
      </c>
      <c r="S103" s="12" t="s">
        <v>28</v>
      </c>
      <c r="T103" s="9" t="s">
        <v>428</v>
      </c>
      <c r="U103" s="9" t="s">
        <v>30</v>
      </c>
      <c r="V103" s="9" t="s">
        <v>428</v>
      </c>
      <c r="W103" s="14">
        <v>2</v>
      </c>
    </row>
    <row r="104" spans="1:23" x14ac:dyDescent="0.25">
      <c r="A104" s="8">
        <v>1753</v>
      </c>
      <c r="B104" s="9" t="s">
        <v>429</v>
      </c>
      <c r="C104" s="9" t="s">
        <v>22</v>
      </c>
      <c r="D104" s="9" t="s">
        <v>430</v>
      </c>
      <c r="E104" s="18" t="s">
        <v>431</v>
      </c>
      <c r="F104" s="9" t="s">
        <v>432</v>
      </c>
      <c r="G104" s="12">
        <v>8</v>
      </c>
      <c r="H104" s="9" t="s">
        <v>25</v>
      </c>
      <c r="I104" s="9" t="s">
        <v>25</v>
      </c>
      <c r="J104" s="12">
        <v>1</v>
      </c>
      <c r="K104" s="13">
        <v>44136</v>
      </c>
      <c r="L104" s="86">
        <f>(Tabla2[[#This Row],[release_year]]-'VARIANZA Y DES. EST'!$L$11)^2</f>
        <v>33.870100322899837</v>
      </c>
      <c r="M104" s="12">
        <v>2020</v>
      </c>
      <c r="N104" s="9" t="s">
        <v>26</v>
      </c>
      <c r="O104" s="9" t="s">
        <v>433</v>
      </c>
      <c r="P104" s="12">
        <v>27</v>
      </c>
      <c r="Q104" s="12">
        <v>27</v>
      </c>
      <c r="R104" s="12">
        <v>5265.6788699274239</v>
      </c>
      <c r="S104" s="12" t="s">
        <v>28</v>
      </c>
      <c r="T104" s="9" t="s">
        <v>30</v>
      </c>
      <c r="U104" s="9" t="s">
        <v>30</v>
      </c>
      <c r="V104" s="9" t="s">
        <v>30</v>
      </c>
      <c r="W104" s="14">
        <v>1</v>
      </c>
    </row>
    <row r="105" spans="1:23" x14ac:dyDescent="0.25">
      <c r="A105" s="8">
        <v>4290</v>
      </c>
      <c r="B105" s="9" t="s">
        <v>434</v>
      </c>
      <c r="C105" s="9" t="s">
        <v>22</v>
      </c>
      <c r="D105" s="9" t="s">
        <v>435</v>
      </c>
      <c r="E105" s="9" t="s">
        <v>436</v>
      </c>
      <c r="F105" s="18" t="s">
        <v>437</v>
      </c>
      <c r="G105" s="12">
        <v>6</v>
      </c>
      <c r="H105" s="9" t="s">
        <v>25</v>
      </c>
      <c r="I105" s="9" t="s">
        <v>25</v>
      </c>
      <c r="J105" s="12">
        <v>1</v>
      </c>
      <c r="K105" s="16">
        <v>43450</v>
      </c>
      <c r="L105" s="86">
        <f>(Tabla2[[#This Row],[release_year]]-'VARIANZA Y DES. EST'!$L$11)^2</f>
        <v>3.2471164275211517E-2</v>
      </c>
      <c r="M105" s="12">
        <v>2014</v>
      </c>
      <c r="N105" s="9" t="s">
        <v>82</v>
      </c>
      <c r="O105" s="9" t="s">
        <v>433</v>
      </c>
      <c r="P105" s="12">
        <v>27</v>
      </c>
      <c r="Q105" s="12">
        <v>27</v>
      </c>
      <c r="R105" s="12">
        <v>5265.6788699274239</v>
      </c>
      <c r="S105" s="12" t="s">
        <v>28</v>
      </c>
      <c r="T105" s="9" t="s">
        <v>111</v>
      </c>
      <c r="U105" s="9" t="s">
        <v>30</v>
      </c>
      <c r="V105" s="9" t="s">
        <v>111</v>
      </c>
      <c r="W105" s="14">
        <v>2</v>
      </c>
    </row>
    <row r="106" spans="1:23" x14ac:dyDescent="0.25">
      <c r="A106" s="8">
        <v>5134</v>
      </c>
      <c r="B106" s="9" t="s">
        <v>438</v>
      </c>
      <c r="C106" s="9" t="s">
        <v>22</v>
      </c>
      <c r="D106" s="9" t="s">
        <v>439</v>
      </c>
      <c r="E106" s="18" t="s">
        <v>440</v>
      </c>
      <c r="F106" s="9" t="s">
        <v>441</v>
      </c>
      <c r="G106" s="12">
        <v>10</v>
      </c>
      <c r="H106" s="9" t="s">
        <v>25</v>
      </c>
      <c r="I106" s="9" t="s">
        <v>25</v>
      </c>
      <c r="J106" s="12">
        <v>1</v>
      </c>
      <c r="K106" s="13">
        <v>43075</v>
      </c>
      <c r="L106" s="86">
        <f>(Tabla2[[#This Row],[release_year]]-'VARIANZA Y DES. EST'!$L$11)^2</f>
        <v>7.9512857435875226</v>
      </c>
      <c r="M106" s="12">
        <v>2017</v>
      </c>
      <c r="N106" s="9" t="s">
        <v>110</v>
      </c>
      <c r="O106" s="9" t="s">
        <v>433</v>
      </c>
      <c r="P106" s="12">
        <v>27</v>
      </c>
      <c r="Q106" s="12">
        <v>27</v>
      </c>
      <c r="R106" s="12">
        <v>5265.6788699274239</v>
      </c>
      <c r="S106" s="12" t="s">
        <v>28</v>
      </c>
      <c r="T106" s="9" t="s">
        <v>442</v>
      </c>
      <c r="U106" s="9" t="s">
        <v>30</v>
      </c>
      <c r="V106" s="9" t="s">
        <v>442</v>
      </c>
      <c r="W106" s="14">
        <v>3</v>
      </c>
    </row>
    <row r="107" spans="1:23" x14ac:dyDescent="0.25">
      <c r="A107" s="8">
        <v>1508</v>
      </c>
      <c r="B107" s="9" t="s">
        <v>443</v>
      </c>
      <c r="C107" s="9" t="s">
        <v>22</v>
      </c>
      <c r="D107" s="9" t="s">
        <v>444</v>
      </c>
      <c r="E107" s="9" t="s">
        <v>445</v>
      </c>
      <c r="F107" s="9" t="s">
        <v>446</v>
      </c>
      <c r="G107" s="12">
        <v>4</v>
      </c>
      <c r="H107" s="9" t="s">
        <v>126</v>
      </c>
      <c r="I107" s="9" t="s">
        <v>126</v>
      </c>
      <c r="J107" s="12">
        <v>1</v>
      </c>
      <c r="K107" s="16">
        <v>44187</v>
      </c>
      <c r="L107" s="86">
        <f>(Tabla2[[#This Row],[release_year]]-'VARIANZA Y DES. EST'!$L$11)^2</f>
        <v>33.870100322899837</v>
      </c>
      <c r="M107" s="12">
        <v>2020</v>
      </c>
      <c r="N107" s="9" t="s">
        <v>26</v>
      </c>
      <c r="O107" s="9" t="s">
        <v>447</v>
      </c>
      <c r="P107" s="12">
        <v>28</v>
      </c>
      <c r="Q107" s="12">
        <v>28</v>
      </c>
      <c r="R107" s="12">
        <v>5121.5488748205898</v>
      </c>
      <c r="S107" s="12" t="s">
        <v>28</v>
      </c>
      <c r="T107" s="9" t="s">
        <v>111</v>
      </c>
      <c r="U107" s="9" t="s">
        <v>30</v>
      </c>
      <c r="V107" s="9" t="s">
        <v>111</v>
      </c>
      <c r="W107" s="14">
        <v>2</v>
      </c>
    </row>
    <row r="108" spans="1:23" x14ac:dyDescent="0.25">
      <c r="A108" s="8">
        <v>1557</v>
      </c>
      <c r="B108" s="9" t="s">
        <v>448</v>
      </c>
      <c r="C108" s="9" t="s">
        <v>22</v>
      </c>
      <c r="D108" s="9" t="s">
        <v>449</v>
      </c>
      <c r="E108" s="18" t="s">
        <v>450</v>
      </c>
      <c r="F108" s="9" t="s">
        <v>451</v>
      </c>
      <c r="G108" s="12">
        <v>6</v>
      </c>
      <c r="H108" s="12"/>
      <c r="I108" s="9"/>
      <c r="J108" s="12">
        <v>0</v>
      </c>
      <c r="K108" s="16">
        <v>44176</v>
      </c>
      <c r="L108" s="86">
        <f>(Tabla2[[#This Row],[release_year]]-'VARIANZA Y DES. EST'!$L$11)^2</f>
        <v>33.870100322899837</v>
      </c>
      <c r="M108" s="12">
        <v>2020</v>
      </c>
      <c r="N108" s="9" t="s">
        <v>26</v>
      </c>
      <c r="O108" s="9" t="s">
        <v>447</v>
      </c>
      <c r="P108" s="12">
        <v>28</v>
      </c>
      <c r="Q108" s="12">
        <v>28</v>
      </c>
      <c r="R108" s="12">
        <v>5121.5488748205898</v>
      </c>
      <c r="S108" s="12" t="s">
        <v>28</v>
      </c>
      <c r="T108" s="9" t="s">
        <v>30</v>
      </c>
      <c r="U108" s="9" t="s">
        <v>30</v>
      </c>
      <c r="V108" s="9" t="s">
        <v>30</v>
      </c>
      <c r="W108" s="14">
        <v>1</v>
      </c>
    </row>
    <row r="109" spans="1:23" x14ac:dyDescent="0.25">
      <c r="A109" s="8">
        <v>1752</v>
      </c>
      <c r="B109" s="9" t="s">
        <v>452</v>
      </c>
      <c r="C109" s="9" t="s">
        <v>22</v>
      </c>
      <c r="D109" s="9" t="s">
        <v>453</v>
      </c>
      <c r="E109" s="9" t="s">
        <v>431</v>
      </c>
      <c r="F109" s="9" t="s">
        <v>454</v>
      </c>
      <c r="G109" s="12">
        <v>4</v>
      </c>
      <c r="H109" s="9" t="s">
        <v>25</v>
      </c>
      <c r="I109" s="9" t="s">
        <v>25</v>
      </c>
      <c r="J109" s="12">
        <v>1</v>
      </c>
      <c r="K109" s="13">
        <v>44136</v>
      </c>
      <c r="L109" s="86">
        <f>(Tabla2[[#This Row],[release_year]]-'VARIANZA Y DES. EST'!$L$11)^2</f>
        <v>33.870100322899837</v>
      </c>
      <c r="M109" s="12">
        <v>2020</v>
      </c>
      <c r="N109" s="9" t="s">
        <v>26</v>
      </c>
      <c r="O109" s="9" t="s">
        <v>447</v>
      </c>
      <c r="P109" s="12">
        <v>28</v>
      </c>
      <c r="Q109" s="12">
        <v>28</v>
      </c>
      <c r="R109" s="12">
        <v>5121.5488748205898</v>
      </c>
      <c r="S109" s="12" t="s">
        <v>28</v>
      </c>
      <c r="T109" s="9" t="s">
        <v>30</v>
      </c>
      <c r="U109" s="9" t="s">
        <v>30</v>
      </c>
      <c r="V109" s="9" t="s">
        <v>30</v>
      </c>
      <c r="W109" s="14">
        <v>1</v>
      </c>
    </row>
    <row r="110" spans="1:23" x14ac:dyDescent="0.25">
      <c r="A110" s="8">
        <v>1931</v>
      </c>
      <c r="B110" s="9" t="s">
        <v>455</v>
      </c>
      <c r="C110" s="9" t="s">
        <v>22</v>
      </c>
      <c r="D110" s="9" t="s">
        <v>456</v>
      </c>
      <c r="E110" s="18" t="s">
        <v>457</v>
      </c>
      <c r="F110" s="9" t="s">
        <v>458</v>
      </c>
      <c r="G110" s="12">
        <v>8</v>
      </c>
      <c r="H110" s="9" t="s">
        <v>126</v>
      </c>
      <c r="I110" s="9" t="s">
        <v>459</v>
      </c>
      <c r="J110" s="12">
        <v>2</v>
      </c>
      <c r="K110" s="13">
        <v>44104</v>
      </c>
      <c r="L110" s="86">
        <f>(Tabla2[[#This Row],[release_year]]-'VARIANZA Y DES. EST'!$L$11)^2</f>
        <v>14.590890603358293</v>
      </c>
      <c r="M110" s="12">
        <v>2018</v>
      </c>
      <c r="N110" s="9" t="s">
        <v>76</v>
      </c>
      <c r="O110" s="9" t="s">
        <v>447</v>
      </c>
      <c r="P110" s="12">
        <v>28</v>
      </c>
      <c r="Q110" s="12">
        <v>28</v>
      </c>
      <c r="R110" s="12">
        <v>5121.5488748205898</v>
      </c>
      <c r="S110" s="12" t="s">
        <v>28</v>
      </c>
      <c r="T110" s="9" t="s">
        <v>460</v>
      </c>
      <c r="U110" s="9" t="s">
        <v>45</v>
      </c>
      <c r="V110" s="9" t="s">
        <v>460</v>
      </c>
      <c r="W110" s="14">
        <v>3</v>
      </c>
    </row>
    <row r="111" spans="1:23" x14ac:dyDescent="0.25">
      <c r="A111" s="8">
        <v>1933</v>
      </c>
      <c r="B111" s="9" t="s">
        <v>461</v>
      </c>
      <c r="C111" s="9" t="s">
        <v>22</v>
      </c>
      <c r="D111" s="10" t="s">
        <v>462</v>
      </c>
      <c r="E111" s="11"/>
      <c r="F111" s="9" t="s">
        <v>463</v>
      </c>
      <c r="G111" s="12">
        <v>12</v>
      </c>
      <c r="H111" s="9" t="s">
        <v>25</v>
      </c>
      <c r="I111" s="9" t="s">
        <v>25</v>
      </c>
      <c r="J111" s="12">
        <v>1</v>
      </c>
      <c r="K111" s="13">
        <v>44104</v>
      </c>
      <c r="L111" s="86">
        <f>(Tabla2[[#This Row],[release_year]]-'VARIANZA Y DES. EST'!$L$11)^2</f>
        <v>33.870100322899837</v>
      </c>
      <c r="M111" s="12">
        <v>2020</v>
      </c>
      <c r="N111" s="9" t="s">
        <v>76</v>
      </c>
      <c r="O111" s="9" t="s">
        <v>447</v>
      </c>
      <c r="P111" s="12">
        <v>28</v>
      </c>
      <c r="Q111" s="12">
        <v>28</v>
      </c>
      <c r="R111" s="12">
        <v>5121.5488748205898</v>
      </c>
      <c r="S111" s="12" t="s">
        <v>28</v>
      </c>
      <c r="T111" s="9" t="s">
        <v>137</v>
      </c>
      <c r="U111" s="9" t="s">
        <v>57</v>
      </c>
      <c r="V111" s="9" t="s">
        <v>137</v>
      </c>
      <c r="W111" s="14">
        <v>2</v>
      </c>
    </row>
    <row r="112" spans="1:23" x14ac:dyDescent="0.25">
      <c r="A112" s="8">
        <v>3254</v>
      </c>
      <c r="B112" s="9" t="s">
        <v>464</v>
      </c>
      <c r="C112" s="9" t="s">
        <v>22</v>
      </c>
      <c r="D112" s="9" t="s">
        <v>465</v>
      </c>
      <c r="E112" s="18" t="s">
        <v>466</v>
      </c>
      <c r="F112" s="9" t="s">
        <v>467</v>
      </c>
      <c r="G112" s="12">
        <v>1</v>
      </c>
      <c r="H112" s="9" t="s">
        <v>468</v>
      </c>
      <c r="I112" s="9" t="s">
        <v>468</v>
      </c>
      <c r="J112" s="12">
        <v>1</v>
      </c>
      <c r="K112" s="16">
        <v>43789</v>
      </c>
      <c r="L112" s="86">
        <f>(Tabla2[[#This Row],[release_year]]-'VARIANZA Y DES. EST'!$L$11)^2</f>
        <v>23.230495463129063</v>
      </c>
      <c r="M112" s="12">
        <v>2019</v>
      </c>
      <c r="N112" s="9" t="s">
        <v>55</v>
      </c>
      <c r="O112" s="9" t="s">
        <v>447</v>
      </c>
      <c r="P112" s="12">
        <v>28</v>
      </c>
      <c r="Q112" s="12">
        <v>28</v>
      </c>
      <c r="R112" s="12">
        <v>5121.5488748205898</v>
      </c>
      <c r="S112" s="12" t="s">
        <v>28</v>
      </c>
      <c r="T112" s="9" t="s">
        <v>171</v>
      </c>
      <c r="U112" s="9" t="s">
        <v>57</v>
      </c>
      <c r="V112" s="9" t="s">
        <v>171</v>
      </c>
      <c r="W112" s="14">
        <v>3</v>
      </c>
    </row>
    <row r="113" spans="1:23" x14ac:dyDescent="0.25">
      <c r="A113" s="8">
        <v>3366</v>
      </c>
      <c r="B113" s="9" t="s">
        <v>469</v>
      </c>
      <c r="C113" s="9" t="s">
        <v>22</v>
      </c>
      <c r="D113" s="9" t="s">
        <v>470</v>
      </c>
      <c r="E113" s="22" t="s">
        <v>471</v>
      </c>
      <c r="F113" s="23"/>
      <c r="G113" s="12">
        <v>0</v>
      </c>
      <c r="H113" s="9" t="s">
        <v>468</v>
      </c>
      <c r="I113" s="9" t="s">
        <v>472</v>
      </c>
      <c r="J113" s="12">
        <v>2</v>
      </c>
      <c r="K113" s="16">
        <v>43766</v>
      </c>
      <c r="L113" s="86">
        <f>(Tabla2[[#This Row],[release_year]]-'VARIANZA Y DES. EST'!$L$11)^2</f>
        <v>23.230495463129063</v>
      </c>
      <c r="M113" s="12">
        <v>2019</v>
      </c>
      <c r="N113" s="9" t="s">
        <v>82</v>
      </c>
      <c r="O113" s="9" t="s">
        <v>447</v>
      </c>
      <c r="P113" s="12">
        <v>28</v>
      </c>
      <c r="Q113" s="12">
        <v>28</v>
      </c>
      <c r="R113" s="12">
        <v>5121.5488748205898</v>
      </c>
      <c r="S113" s="12" t="s">
        <v>28</v>
      </c>
      <c r="T113" s="9" t="s">
        <v>105</v>
      </c>
      <c r="U113" s="9" t="s">
        <v>57</v>
      </c>
      <c r="V113" s="9" t="s">
        <v>105</v>
      </c>
      <c r="W113" s="14">
        <v>2</v>
      </c>
    </row>
    <row r="114" spans="1:23" x14ac:dyDescent="0.25">
      <c r="A114" s="8">
        <v>4230</v>
      </c>
      <c r="B114" s="9" t="s">
        <v>473</v>
      </c>
      <c r="C114" s="9" t="s">
        <v>22</v>
      </c>
      <c r="D114" s="9" t="s">
        <v>474</v>
      </c>
      <c r="E114" s="9" t="s">
        <v>475</v>
      </c>
      <c r="F114" s="18" t="s">
        <v>476</v>
      </c>
      <c r="G114" s="12">
        <v>1</v>
      </c>
      <c r="H114" s="9" t="s">
        <v>126</v>
      </c>
      <c r="I114" s="9" t="s">
        <v>126</v>
      </c>
      <c r="J114" s="12">
        <v>1</v>
      </c>
      <c r="K114" s="16">
        <v>43465</v>
      </c>
      <c r="L114" s="86">
        <f>(Tabla2[[#This Row],[release_year]]-'VARIANZA Y DES. EST'!$L$11)^2</f>
        <v>537.32155938954747</v>
      </c>
      <c r="M114" s="12">
        <v>1991</v>
      </c>
      <c r="N114" s="9" t="s">
        <v>76</v>
      </c>
      <c r="O114" s="9" t="s">
        <v>447</v>
      </c>
      <c r="P114" s="12">
        <v>28</v>
      </c>
      <c r="Q114" s="12">
        <v>28</v>
      </c>
      <c r="R114" s="12">
        <v>5121.5488748205898</v>
      </c>
      <c r="S114" s="12" t="s">
        <v>28</v>
      </c>
      <c r="T114" s="9" t="s">
        <v>477</v>
      </c>
      <c r="U114" s="9" t="s">
        <v>477</v>
      </c>
      <c r="V114" s="9" t="s">
        <v>477</v>
      </c>
      <c r="W114" s="14">
        <v>1</v>
      </c>
    </row>
    <row r="115" spans="1:23" x14ac:dyDescent="0.25">
      <c r="A115" s="8">
        <v>4324</v>
      </c>
      <c r="B115" s="9" t="s">
        <v>478</v>
      </c>
      <c r="C115" s="9" t="s">
        <v>22</v>
      </c>
      <c r="D115" s="9" t="s">
        <v>479</v>
      </c>
      <c r="E115" s="18" t="s">
        <v>480</v>
      </c>
      <c r="F115" s="9" t="s">
        <v>481</v>
      </c>
      <c r="G115" s="12">
        <v>11</v>
      </c>
      <c r="H115" s="12"/>
      <c r="I115" s="9"/>
      <c r="J115" s="12">
        <v>0</v>
      </c>
      <c r="K115" s="13">
        <v>43441</v>
      </c>
      <c r="L115" s="86">
        <f>(Tabla2[[#This Row],[release_year]]-'VARIANZA Y DES. EST'!$L$11)^2</f>
        <v>14.590890603358293</v>
      </c>
      <c r="M115" s="12">
        <v>2018</v>
      </c>
      <c r="N115" s="9" t="s">
        <v>26</v>
      </c>
      <c r="O115" s="9" t="s">
        <v>447</v>
      </c>
      <c r="P115" s="12">
        <v>28</v>
      </c>
      <c r="Q115" s="12">
        <v>28</v>
      </c>
      <c r="R115" s="12">
        <v>5121.5488748205898</v>
      </c>
      <c r="S115" s="12" t="s">
        <v>28</v>
      </c>
      <c r="T115" s="9" t="s">
        <v>30</v>
      </c>
      <c r="U115" s="9" t="s">
        <v>30</v>
      </c>
      <c r="V115" s="9" t="s">
        <v>30</v>
      </c>
      <c r="W115" s="14">
        <v>1</v>
      </c>
    </row>
    <row r="116" spans="1:23" x14ac:dyDescent="0.25">
      <c r="A116" s="8">
        <v>5308</v>
      </c>
      <c r="B116" s="9" t="s">
        <v>482</v>
      </c>
      <c r="C116" s="9" t="s">
        <v>22</v>
      </c>
      <c r="D116" s="9" t="s">
        <v>483</v>
      </c>
      <c r="E116" s="10" t="s">
        <v>484</v>
      </c>
      <c r="F116" s="11"/>
      <c r="G116" s="12">
        <v>0</v>
      </c>
      <c r="H116" s="9" t="s">
        <v>25</v>
      </c>
      <c r="I116" s="9" t="s">
        <v>25</v>
      </c>
      <c r="J116" s="12">
        <v>1</v>
      </c>
      <c r="K116" s="13">
        <v>42979</v>
      </c>
      <c r="L116" s="86">
        <f>(Tabla2[[#This Row],[release_year]]-'VARIANZA Y DES. EST'!$L$11)^2</f>
        <v>7.9512857435875226</v>
      </c>
      <c r="M116" s="12">
        <v>2017</v>
      </c>
      <c r="N116" s="9" t="s">
        <v>76</v>
      </c>
      <c r="O116" s="9" t="s">
        <v>447</v>
      </c>
      <c r="P116" s="12">
        <v>28</v>
      </c>
      <c r="Q116" s="12">
        <v>28</v>
      </c>
      <c r="R116" s="12">
        <v>5121.5488748205898</v>
      </c>
      <c r="S116" s="12" t="s">
        <v>28</v>
      </c>
      <c r="T116" s="9" t="s">
        <v>83</v>
      </c>
      <c r="U116" s="9" t="s">
        <v>57</v>
      </c>
      <c r="V116" s="9" t="s">
        <v>83</v>
      </c>
      <c r="W116" s="14">
        <v>2</v>
      </c>
    </row>
    <row r="117" spans="1:23" x14ac:dyDescent="0.25">
      <c r="A117" s="8">
        <v>855</v>
      </c>
      <c r="B117" s="9" t="s">
        <v>485</v>
      </c>
      <c r="C117" s="9" t="s">
        <v>22</v>
      </c>
      <c r="D117" s="10" t="s">
        <v>486</v>
      </c>
      <c r="E117" s="19"/>
      <c r="F117" s="11"/>
      <c r="G117" s="12">
        <v>0</v>
      </c>
      <c r="H117" s="12"/>
      <c r="I117" s="9"/>
      <c r="J117" s="12">
        <v>0</v>
      </c>
      <c r="K117" s="13">
        <v>44337</v>
      </c>
      <c r="L117" s="86">
        <f>(Tabla2[[#This Row],[release_year]]-'VARIANZA Y DES. EST'!$L$11)^2</f>
        <v>46.509705182670608</v>
      </c>
      <c r="M117" s="12">
        <v>2021</v>
      </c>
      <c r="N117" s="9" t="s">
        <v>76</v>
      </c>
      <c r="O117" s="9" t="s">
        <v>487</v>
      </c>
      <c r="P117" s="12">
        <v>29</v>
      </c>
      <c r="Q117" s="12">
        <v>29</v>
      </c>
      <c r="R117" s="12">
        <v>4979.4188797137558</v>
      </c>
      <c r="S117" s="12" t="s">
        <v>28</v>
      </c>
      <c r="T117" s="9" t="s">
        <v>57</v>
      </c>
      <c r="U117" s="9" t="s">
        <v>57</v>
      </c>
      <c r="V117" s="9" t="s">
        <v>57</v>
      </c>
      <c r="W117" s="14">
        <v>1</v>
      </c>
    </row>
    <row r="118" spans="1:23" x14ac:dyDescent="0.25">
      <c r="A118" s="8">
        <v>1928</v>
      </c>
      <c r="B118" s="9" t="s">
        <v>488</v>
      </c>
      <c r="C118" s="9" t="s">
        <v>22</v>
      </c>
      <c r="D118" s="9" t="s">
        <v>489</v>
      </c>
      <c r="E118" s="18" t="s">
        <v>490</v>
      </c>
      <c r="F118" s="9" t="s">
        <v>491</v>
      </c>
      <c r="G118" s="12">
        <v>6</v>
      </c>
      <c r="H118" s="9" t="s">
        <v>492</v>
      </c>
      <c r="I118" s="9" t="s">
        <v>492</v>
      </c>
      <c r="J118" s="12">
        <v>1</v>
      </c>
      <c r="K118" s="13">
        <v>44104</v>
      </c>
      <c r="L118" s="86">
        <f>(Tabla2[[#This Row],[release_year]]-'VARIANZA Y DES. EST'!$L$11)^2</f>
        <v>23.230495463129063</v>
      </c>
      <c r="M118" s="12">
        <v>2019</v>
      </c>
      <c r="N118" s="9" t="s">
        <v>82</v>
      </c>
      <c r="O118" s="9" t="s">
        <v>487</v>
      </c>
      <c r="P118" s="12">
        <v>29</v>
      </c>
      <c r="Q118" s="12">
        <v>29</v>
      </c>
      <c r="R118" s="12">
        <v>4979.4188797137558</v>
      </c>
      <c r="S118" s="12" t="s">
        <v>28</v>
      </c>
      <c r="T118" s="9" t="s">
        <v>70</v>
      </c>
      <c r="U118" s="9" t="s">
        <v>45</v>
      </c>
      <c r="V118" s="9" t="s">
        <v>70</v>
      </c>
      <c r="W118" s="14">
        <v>2</v>
      </c>
    </row>
    <row r="119" spans="1:23" x14ac:dyDescent="0.25">
      <c r="A119" s="8">
        <v>3162</v>
      </c>
      <c r="B119" s="9" t="s">
        <v>493</v>
      </c>
      <c r="C119" s="9" t="s">
        <v>22</v>
      </c>
      <c r="D119" s="9" t="s">
        <v>494</v>
      </c>
      <c r="E119" s="18" t="s">
        <v>495</v>
      </c>
      <c r="F119" s="9" t="s">
        <v>496</v>
      </c>
      <c r="G119" s="12">
        <v>9</v>
      </c>
      <c r="H119" s="9" t="s">
        <v>25</v>
      </c>
      <c r="I119" s="9" t="s">
        <v>25</v>
      </c>
      <c r="J119" s="12">
        <v>1</v>
      </c>
      <c r="K119" s="13">
        <v>43808</v>
      </c>
      <c r="L119" s="86">
        <f>(Tabla2[[#This Row],[release_year]]-'VARIANZA Y DES. EST'!$L$11)^2</f>
        <v>23.230495463129063</v>
      </c>
      <c r="M119" s="12">
        <v>2019</v>
      </c>
      <c r="N119" s="9" t="s">
        <v>82</v>
      </c>
      <c r="O119" s="9" t="s">
        <v>487</v>
      </c>
      <c r="P119" s="12">
        <v>29</v>
      </c>
      <c r="Q119" s="12">
        <v>29</v>
      </c>
      <c r="R119" s="12">
        <v>4979.4188797137558</v>
      </c>
      <c r="S119" s="12" t="s">
        <v>28</v>
      </c>
      <c r="T119" s="9" t="s">
        <v>111</v>
      </c>
      <c r="U119" s="9" t="s">
        <v>30</v>
      </c>
      <c r="V119" s="9" t="s">
        <v>111</v>
      </c>
      <c r="W119" s="14">
        <v>2</v>
      </c>
    </row>
    <row r="120" spans="1:23" x14ac:dyDescent="0.25">
      <c r="A120" s="8">
        <v>4241</v>
      </c>
      <c r="B120" s="9" t="s">
        <v>497</v>
      </c>
      <c r="C120" s="9" t="s">
        <v>22</v>
      </c>
      <c r="D120" s="10" t="s">
        <v>498</v>
      </c>
      <c r="E120" s="11"/>
      <c r="F120" s="9" t="s">
        <v>499</v>
      </c>
      <c r="G120" s="12">
        <v>1</v>
      </c>
      <c r="H120" s="9" t="s">
        <v>25</v>
      </c>
      <c r="I120" s="9" t="s">
        <v>25</v>
      </c>
      <c r="J120" s="12">
        <v>1</v>
      </c>
      <c r="K120" s="16">
        <v>43465</v>
      </c>
      <c r="L120" s="86">
        <f>(Tabla2[[#This Row],[release_year]]-'VARIANZA Y DES. EST'!$L$11)^2</f>
        <v>3.3116808838167522</v>
      </c>
      <c r="M120" s="12">
        <v>2016</v>
      </c>
      <c r="N120" s="9" t="s">
        <v>76</v>
      </c>
      <c r="O120" s="9" t="s">
        <v>487</v>
      </c>
      <c r="P120" s="12">
        <v>29</v>
      </c>
      <c r="Q120" s="12">
        <v>29</v>
      </c>
      <c r="R120" s="12">
        <v>4979.4188797137558</v>
      </c>
      <c r="S120" s="12" t="s">
        <v>28</v>
      </c>
      <c r="T120" s="9" t="s">
        <v>57</v>
      </c>
      <c r="U120" s="9" t="s">
        <v>57</v>
      </c>
      <c r="V120" s="9" t="s">
        <v>57</v>
      </c>
      <c r="W120" s="14">
        <v>1</v>
      </c>
    </row>
    <row r="121" spans="1:23" x14ac:dyDescent="0.25">
      <c r="A121" s="8">
        <v>4287</v>
      </c>
      <c r="B121" s="9" t="s">
        <v>500</v>
      </c>
      <c r="C121" s="9" t="s">
        <v>22</v>
      </c>
      <c r="D121" s="9" t="s">
        <v>501</v>
      </c>
      <c r="E121" s="18" t="s">
        <v>502</v>
      </c>
      <c r="F121" s="18" t="s">
        <v>503</v>
      </c>
      <c r="G121" s="12">
        <v>4</v>
      </c>
      <c r="H121" s="9" t="s">
        <v>25</v>
      </c>
      <c r="I121" s="9" t="s">
        <v>25</v>
      </c>
      <c r="J121" s="12">
        <v>1</v>
      </c>
      <c r="K121" s="16">
        <v>43451</v>
      </c>
      <c r="L121" s="86">
        <f>(Tabla2[[#This Row],[release_year]]-'VARIANZA Y DES. EST'!$L$11)^2</f>
        <v>14.590890603358293</v>
      </c>
      <c r="M121" s="12">
        <v>2018</v>
      </c>
      <c r="N121" s="9" t="s">
        <v>55</v>
      </c>
      <c r="O121" s="9" t="s">
        <v>487</v>
      </c>
      <c r="P121" s="12">
        <v>29</v>
      </c>
      <c r="Q121" s="12">
        <v>29</v>
      </c>
      <c r="R121" s="12">
        <v>4979.4188797137558</v>
      </c>
      <c r="S121" s="12" t="s">
        <v>28</v>
      </c>
      <c r="T121" s="9" t="s">
        <v>111</v>
      </c>
      <c r="U121" s="9" t="s">
        <v>30</v>
      </c>
      <c r="V121" s="9" t="s">
        <v>111</v>
      </c>
      <c r="W121" s="14">
        <v>2</v>
      </c>
    </row>
    <row r="122" spans="1:23" x14ac:dyDescent="0.25">
      <c r="A122" s="8">
        <v>5877</v>
      </c>
      <c r="B122" s="9" t="s">
        <v>504</v>
      </c>
      <c r="C122" s="9" t="s">
        <v>22</v>
      </c>
      <c r="D122" s="9" t="s">
        <v>505</v>
      </c>
      <c r="E122" s="18" t="s">
        <v>506</v>
      </c>
      <c r="F122" s="18" t="s">
        <v>507</v>
      </c>
      <c r="G122" s="12">
        <v>3</v>
      </c>
      <c r="H122" s="9" t="s">
        <v>25</v>
      </c>
      <c r="I122" s="9" t="s">
        <v>25</v>
      </c>
      <c r="J122" s="12">
        <v>1</v>
      </c>
      <c r="K122" s="16">
        <v>42364</v>
      </c>
      <c r="L122" s="86">
        <f>(Tabla2[[#This Row],[release_year]]-'VARIANZA Y DES. EST'!$L$11)^2</f>
        <v>0.67207602404598188</v>
      </c>
      <c r="M122" s="12">
        <v>2015</v>
      </c>
      <c r="N122" s="9" t="s">
        <v>76</v>
      </c>
      <c r="O122" s="9" t="s">
        <v>487</v>
      </c>
      <c r="P122" s="12">
        <v>29</v>
      </c>
      <c r="Q122" s="12">
        <v>29</v>
      </c>
      <c r="R122" s="12">
        <v>4979.4188797137558</v>
      </c>
      <c r="S122" s="12" t="s">
        <v>28</v>
      </c>
      <c r="T122" s="9" t="s">
        <v>156</v>
      </c>
      <c r="U122" s="9" t="s">
        <v>156</v>
      </c>
      <c r="V122" s="9" t="s">
        <v>156</v>
      </c>
      <c r="W122" s="14">
        <v>1</v>
      </c>
    </row>
    <row r="123" spans="1:23" x14ac:dyDescent="0.25">
      <c r="A123" s="8">
        <v>5919</v>
      </c>
      <c r="B123" s="9" t="s">
        <v>508</v>
      </c>
      <c r="C123" s="9" t="s">
        <v>22</v>
      </c>
      <c r="D123" s="10" t="s">
        <v>509</v>
      </c>
      <c r="E123" s="11"/>
      <c r="F123" s="9"/>
      <c r="G123" s="12">
        <v>0</v>
      </c>
      <c r="H123" s="9" t="s">
        <v>25</v>
      </c>
      <c r="I123" s="9" t="s">
        <v>25</v>
      </c>
      <c r="J123" s="12">
        <v>1</v>
      </c>
      <c r="K123" s="13">
        <v>42048</v>
      </c>
      <c r="L123" s="86">
        <f>(Tabla2[[#This Row],[release_year]]-'VARIANZA Y DES. EST'!$L$11)^2</f>
        <v>0.67207602404598188</v>
      </c>
      <c r="M123" s="12">
        <v>2015</v>
      </c>
      <c r="N123" s="9" t="s">
        <v>35</v>
      </c>
      <c r="O123" s="9" t="s">
        <v>487</v>
      </c>
      <c r="P123" s="12">
        <v>29</v>
      </c>
      <c r="Q123" s="12">
        <v>29</v>
      </c>
      <c r="R123" s="12">
        <v>4979.4188797137558</v>
      </c>
      <c r="S123" s="12" t="s">
        <v>28</v>
      </c>
      <c r="T123" s="9" t="s">
        <v>57</v>
      </c>
      <c r="U123" s="9" t="s">
        <v>57</v>
      </c>
      <c r="V123" s="9" t="s">
        <v>57</v>
      </c>
      <c r="W123" s="14">
        <v>1</v>
      </c>
    </row>
    <row r="124" spans="1:23" x14ac:dyDescent="0.25">
      <c r="A124" s="8">
        <v>5956</v>
      </c>
      <c r="B124" s="9" t="s">
        <v>510</v>
      </c>
      <c r="C124" s="9" t="s">
        <v>22</v>
      </c>
      <c r="D124" s="9" t="s">
        <v>511</v>
      </c>
      <c r="E124" s="18" t="s">
        <v>512</v>
      </c>
      <c r="F124" s="9" t="s">
        <v>513</v>
      </c>
      <c r="G124" s="12">
        <v>6</v>
      </c>
      <c r="H124" s="9" t="s">
        <v>25</v>
      </c>
      <c r="I124" s="9" t="s">
        <v>25</v>
      </c>
      <c r="J124" s="12">
        <v>1</v>
      </c>
      <c r="K124" s="16">
        <v>40135</v>
      </c>
      <c r="L124" s="86">
        <f>(Tabla2[[#This Row],[release_year]]-'VARIANZA Y DES. EST'!$L$11)^2</f>
        <v>26.834446865421359</v>
      </c>
      <c r="M124" s="12">
        <v>2009</v>
      </c>
      <c r="N124" s="9" t="s">
        <v>76</v>
      </c>
      <c r="O124" s="9" t="s">
        <v>487</v>
      </c>
      <c r="P124" s="12">
        <v>29</v>
      </c>
      <c r="Q124" s="12">
        <v>29</v>
      </c>
      <c r="R124" s="12">
        <v>4979.4188797137558</v>
      </c>
      <c r="S124" s="12" t="s">
        <v>28</v>
      </c>
      <c r="T124" s="9" t="s">
        <v>514</v>
      </c>
      <c r="U124" s="9" t="s">
        <v>514</v>
      </c>
      <c r="V124" s="9" t="s">
        <v>514</v>
      </c>
      <c r="W124" s="14">
        <v>1</v>
      </c>
    </row>
    <row r="125" spans="1:23" x14ac:dyDescent="0.25">
      <c r="A125" s="8">
        <v>6738</v>
      </c>
      <c r="B125" s="9" t="s">
        <v>515</v>
      </c>
      <c r="C125" s="9" t="s">
        <v>22</v>
      </c>
      <c r="D125" s="9" t="s">
        <v>516</v>
      </c>
      <c r="E125" s="7" t="s">
        <v>517</v>
      </c>
      <c r="F125" s="24"/>
      <c r="G125" s="12">
        <v>0</v>
      </c>
      <c r="H125" s="9" t="s">
        <v>518</v>
      </c>
      <c r="I125" s="9" t="s">
        <v>518</v>
      </c>
      <c r="J125" s="12">
        <v>1</v>
      </c>
      <c r="K125" s="16">
        <v>42719</v>
      </c>
      <c r="L125" s="86">
        <f>(Tabla2[[#This Row],[release_year]]-'VARIANZA Y DES. EST'!$L$11)^2</f>
        <v>0.67207602404598188</v>
      </c>
      <c r="M125" s="12">
        <v>2015</v>
      </c>
      <c r="N125" s="9" t="s">
        <v>35</v>
      </c>
      <c r="O125" s="9" t="s">
        <v>487</v>
      </c>
      <c r="P125" s="12">
        <v>29</v>
      </c>
      <c r="Q125" s="12">
        <v>29</v>
      </c>
      <c r="R125" s="12">
        <v>4979.4188797137558</v>
      </c>
      <c r="S125" s="12" t="s">
        <v>28</v>
      </c>
      <c r="T125" s="9" t="s">
        <v>105</v>
      </c>
      <c r="U125" s="9" t="s">
        <v>57</v>
      </c>
      <c r="V125" s="9" t="s">
        <v>105</v>
      </c>
      <c r="W125" s="14">
        <v>2</v>
      </c>
    </row>
    <row r="126" spans="1:23" x14ac:dyDescent="0.25">
      <c r="A126" s="8">
        <v>6749</v>
      </c>
      <c r="B126" s="9" t="s">
        <v>519</v>
      </c>
      <c r="C126" s="9" t="s">
        <v>22</v>
      </c>
      <c r="D126" s="9" t="s">
        <v>520</v>
      </c>
      <c r="E126" s="9" t="s">
        <v>521</v>
      </c>
      <c r="F126" s="9" t="s">
        <v>521</v>
      </c>
      <c r="G126" s="12">
        <v>1</v>
      </c>
      <c r="H126" s="9" t="s">
        <v>126</v>
      </c>
      <c r="I126" s="9" t="s">
        <v>126</v>
      </c>
      <c r="J126" s="12">
        <v>1</v>
      </c>
      <c r="K126" s="13">
        <v>42614</v>
      </c>
      <c r="L126" s="86">
        <f>(Tabla2[[#This Row],[release_year]]-'VARIANZA Y DES. EST'!$L$11)^2</f>
        <v>38.194842005650592</v>
      </c>
      <c r="M126" s="12">
        <v>2008</v>
      </c>
      <c r="N126" s="9" t="s">
        <v>110</v>
      </c>
      <c r="O126" s="9" t="s">
        <v>487</v>
      </c>
      <c r="P126" s="12">
        <v>29</v>
      </c>
      <c r="Q126" s="12">
        <v>29</v>
      </c>
      <c r="R126" s="12">
        <v>4979.4188797137558</v>
      </c>
      <c r="S126" s="12" t="s">
        <v>28</v>
      </c>
      <c r="T126" s="9" t="s">
        <v>111</v>
      </c>
      <c r="U126" s="9" t="s">
        <v>30</v>
      </c>
      <c r="V126" s="9" t="s">
        <v>111</v>
      </c>
      <c r="W126" s="14">
        <v>2</v>
      </c>
    </row>
    <row r="127" spans="1:23" x14ac:dyDescent="0.25">
      <c r="A127" s="8">
        <v>7406</v>
      </c>
      <c r="B127" s="9" t="s">
        <v>522</v>
      </c>
      <c r="C127" s="9" t="s">
        <v>22</v>
      </c>
      <c r="D127" s="9" t="s">
        <v>523</v>
      </c>
      <c r="E127" s="18" t="s">
        <v>524</v>
      </c>
      <c r="F127" s="9" t="s">
        <v>525</v>
      </c>
      <c r="G127" s="12">
        <v>6</v>
      </c>
      <c r="H127" s="12"/>
      <c r="I127" s="9"/>
      <c r="J127" s="12">
        <v>0</v>
      </c>
      <c r="K127" s="13">
        <v>42491</v>
      </c>
      <c r="L127" s="86">
        <f>(Tabla2[[#This Row],[release_year]]-'VARIANZA Y DES. EST'!$L$11)^2</f>
        <v>3.3116808838167522</v>
      </c>
      <c r="M127" s="12">
        <v>2016</v>
      </c>
      <c r="N127" s="9" t="s">
        <v>35</v>
      </c>
      <c r="O127" s="9" t="s">
        <v>487</v>
      </c>
      <c r="P127" s="12">
        <v>29</v>
      </c>
      <c r="Q127" s="12">
        <v>29</v>
      </c>
      <c r="R127" s="12">
        <v>4979.4188797137558</v>
      </c>
      <c r="S127" s="12" t="s">
        <v>28</v>
      </c>
      <c r="T127" s="9" t="s">
        <v>156</v>
      </c>
      <c r="U127" s="9" t="s">
        <v>156</v>
      </c>
      <c r="V127" s="9" t="s">
        <v>156</v>
      </c>
      <c r="W127" s="14">
        <v>1</v>
      </c>
    </row>
    <row r="128" spans="1:23" x14ac:dyDescent="0.25">
      <c r="A128" s="8">
        <v>2217</v>
      </c>
      <c r="B128" s="9" t="s">
        <v>526</v>
      </c>
      <c r="C128" s="9" t="s">
        <v>22</v>
      </c>
      <c r="D128" s="9" t="s">
        <v>527</v>
      </c>
      <c r="E128" s="18" t="s">
        <v>528</v>
      </c>
      <c r="F128" s="18" t="s">
        <v>529</v>
      </c>
      <c r="G128" s="12">
        <v>4</v>
      </c>
      <c r="H128" s="9" t="s">
        <v>530</v>
      </c>
      <c r="I128" s="9" t="s">
        <v>530</v>
      </c>
      <c r="J128" s="12">
        <v>1</v>
      </c>
      <c r="K128" s="13">
        <v>44035</v>
      </c>
      <c r="L128" s="86">
        <f>(Tabla2[[#This Row],[release_year]]-'VARIANZA Y DES. EST'!$L$11)^2</f>
        <v>23.230495463129063</v>
      </c>
      <c r="M128" s="12">
        <v>2019</v>
      </c>
      <c r="N128" s="9" t="s">
        <v>82</v>
      </c>
      <c r="O128" s="9" t="s">
        <v>531</v>
      </c>
      <c r="P128" s="12">
        <v>30</v>
      </c>
      <c r="Q128" s="12">
        <v>30</v>
      </c>
      <c r="R128" s="12">
        <v>4839.2888846069209</v>
      </c>
      <c r="S128" s="12" t="s">
        <v>28</v>
      </c>
      <c r="T128" s="9" t="s">
        <v>70</v>
      </c>
      <c r="U128" s="9" t="s">
        <v>45</v>
      </c>
      <c r="V128" s="9" t="s">
        <v>70</v>
      </c>
      <c r="W128" s="14">
        <v>2</v>
      </c>
    </row>
    <row r="129" spans="1:23" x14ac:dyDescent="0.25">
      <c r="A129" s="8">
        <v>3803</v>
      </c>
      <c r="B129" s="9" t="s">
        <v>532</v>
      </c>
      <c r="C129" s="9" t="s">
        <v>22</v>
      </c>
      <c r="D129" s="9" t="s">
        <v>533</v>
      </c>
      <c r="E129" s="18" t="s">
        <v>534</v>
      </c>
      <c r="F129" s="9" t="s">
        <v>535</v>
      </c>
      <c r="G129" s="12">
        <v>12</v>
      </c>
      <c r="H129" s="12"/>
      <c r="I129" s="9"/>
      <c r="J129" s="12">
        <v>0</v>
      </c>
      <c r="K129" s="13">
        <v>43608</v>
      </c>
      <c r="L129" s="86">
        <f>(Tabla2[[#This Row],[release_year]]-'VARIANZA Y DES. EST'!$L$11)^2</f>
        <v>23.230495463129063</v>
      </c>
      <c r="M129" s="12">
        <v>2019</v>
      </c>
      <c r="N129" s="9" t="s">
        <v>76</v>
      </c>
      <c r="O129" s="9" t="s">
        <v>531</v>
      </c>
      <c r="P129" s="12">
        <v>30</v>
      </c>
      <c r="Q129" s="12">
        <v>30</v>
      </c>
      <c r="R129" s="12">
        <v>4839.2888846069209</v>
      </c>
      <c r="S129" s="12" t="s">
        <v>28</v>
      </c>
      <c r="T129" s="9" t="s">
        <v>536</v>
      </c>
      <c r="U129" s="9" t="s">
        <v>95</v>
      </c>
      <c r="V129" s="9" t="s">
        <v>536</v>
      </c>
      <c r="W129" s="14">
        <v>3</v>
      </c>
    </row>
    <row r="130" spans="1:23" x14ac:dyDescent="0.25">
      <c r="A130" s="8">
        <v>3804</v>
      </c>
      <c r="B130" s="9" t="s">
        <v>537</v>
      </c>
      <c r="C130" s="9" t="s">
        <v>22</v>
      </c>
      <c r="D130" s="9" t="s">
        <v>538</v>
      </c>
      <c r="E130" s="9" t="s">
        <v>539</v>
      </c>
      <c r="F130" s="9"/>
      <c r="G130" s="12">
        <v>0</v>
      </c>
      <c r="H130" s="9" t="s">
        <v>25</v>
      </c>
      <c r="I130" s="9" t="s">
        <v>382</v>
      </c>
      <c r="J130" s="12">
        <v>2</v>
      </c>
      <c r="K130" s="13">
        <v>43607</v>
      </c>
      <c r="L130" s="86">
        <f>(Tabla2[[#This Row],[release_year]]-'VARIANZA Y DES. EST'!$L$11)^2</f>
        <v>23.230495463129063</v>
      </c>
      <c r="M130" s="12">
        <v>2019</v>
      </c>
      <c r="N130" s="9" t="s">
        <v>82</v>
      </c>
      <c r="O130" s="9" t="s">
        <v>531</v>
      </c>
      <c r="P130" s="12">
        <v>30</v>
      </c>
      <c r="Q130" s="12">
        <v>30</v>
      </c>
      <c r="R130" s="12">
        <v>4839.2888846069209</v>
      </c>
      <c r="S130" s="12" t="s">
        <v>28</v>
      </c>
      <c r="T130" s="9" t="s">
        <v>105</v>
      </c>
      <c r="U130" s="9" t="s">
        <v>57</v>
      </c>
      <c r="V130" s="9" t="s">
        <v>105</v>
      </c>
      <c r="W130" s="14">
        <v>2</v>
      </c>
    </row>
    <row r="131" spans="1:23" x14ac:dyDescent="0.25">
      <c r="A131" s="8">
        <v>4245</v>
      </c>
      <c r="B131" s="9" t="s">
        <v>540</v>
      </c>
      <c r="C131" s="9" t="s">
        <v>22</v>
      </c>
      <c r="D131" s="9" t="s">
        <v>541</v>
      </c>
      <c r="E131" s="18" t="s">
        <v>542</v>
      </c>
      <c r="F131" s="9" t="s">
        <v>543</v>
      </c>
      <c r="G131" s="12">
        <v>1</v>
      </c>
      <c r="H131" s="9" t="s">
        <v>25</v>
      </c>
      <c r="I131" s="9" t="s">
        <v>25</v>
      </c>
      <c r="J131" s="12">
        <v>1</v>
      </c>
      <c r="K131" s="16">
        <v>43465</v>
      </c>
      <c r="L131" s="86">
        <f>(Tabla2[[#This Row],[release_year]]-'VARIANZA Y DES. EST'!$L$11)^2</f>
        <v>584.6819545297767</v>
      </c>
      <c r="M131" s="12">
        <v>1990</v>
      </c>
      <c r="N131" s="9" t="s">
        <v>76</v>
      </c>
      <c r="O131" s="9" t="s">
        <v>531</v>
      </c>
      <c r="P131" s="12">
        <v>30</v>
      </c>
      <c r="Q131" s="12">
        <v>30</v>
      </c>
      <c r="R131" s="12">
        <v>4839.2888846069209</v>
      </c>
      <c r="S131" s="12" t="s">
        <v>28</v>
      </c>
      <c r="T131" s="9" t="s">
        <v>477</v>
      </c>
      <c r="U131" s="9" t="s">
        <v>477</v>
      </c>
      <c r="V131" s="9" t="s">
        <v>477</v>
      </c>
      <c r="W131" s="14">
        <v>1</v>
      </c>
    </row>
    <row r="132" spans="1:23" x14ac:dyDescent="0.25">
      <c r="A132" s="8">
        <v>4246</v>
      </c>
      <c r="B132" s="9" t="s">
        <v>544</v>
      </c>
      <c r="C132" s="9" t="s">
        <v>22</v>
      </c>
      <c r="D132" s="10" t="s">
        <v>545</v>
      </c>
      <c r="E132" s="11"/>
      <c r="F132" s="9" t="s">
        <v>543</v>
      </c>
      <c r="G132" s="12">
        <v>1</v>
      </c>
      <c r="H132" s="9" t="s">
        <v>25</v>
      </c>
      <c r="I132" s="9" t="s">
        <v>25</v>
      </c>
      <c r="J132" s="12">
        <v>1</v>
      </c>
      <c r="K132" s="16">
        <v>43465</v>
      </c>
      <c r="L132" s="86">
        <f>(Tabla2[[#This Row],[release_year]]-'VARIANZA Y DES. EST'!$L$11)^2</f>
        <v>537.32155938954747</v>
      </c>
      <c r="M132" s="12">
        <v>1991</v>
      </c>
      <c r="N132" s="9" t="s">
        <v>76</v>
      </c>
      <c r="O132" s="9" t="s">
        <v>531</v>
      </c>
      <c r="P132" s="12">
        <v>30</v>
      </c>
      <c r="Q132" s="12">
        <v>30</v>
      </c>
      <c r="R132" s="12">
        <v>4839.2888846069209</v>
      </c>
      <c r="S132" s="12" t="s">
        <v>28</v>
      </c>
      <c r="T132" s="9" t="s">
        <v>477</v>
      </c>
      <c r="U132" s="9" t="s">
        <v>477</v>
      </c>
      <c r="V132" s="9" t="s">
        <v>477</v>
      </c>
      <c r="W132" s="14">
        <v>1</v>
      </c>
    </row>
    <row r="133" spans="1:23" x14ac:dyDescent="0.25">
      <c r="A133" s="8">
        <v>4353</v>
      </c>
      <c r="B133" s="9" t="s">
        <v>546</v>
      </c>
      <c r="C133" s="9" t="s">
        <v>22</v>
      </c>
      <c r="D133" s="9" t="s">
        <v>547</v>
      </c>
      <c r="E133" s="9" t="s">
        <v>548</v>
      </c>
      <c r="F133" s="9" t="s">
        <v>549</v>
      </c>
      <c r="G133" s="12">
        <v>9</v>
      </c>
      <c r="H133" s="9" t="s">
        <v>550</v>
      </c>
      <c r="I133" s="9" t="s">
        <v>551</v>
      </c>
      <c r="J133" s="12">
        <v>2</v>
      </c>
      <c r="K133" s="16">
        <v>43434</v>
      </c>
      <c r="L133" s="86">
        <f>(Tabla2[[#This Row],[release_year]]-'VARIANZA Y DES. EST'!$L$11)^2</f>
        <v>14.590890603358293</v>
      </c>
      <c r="M133" s="12">
        <v>2018</v>
      </c>
      <c r="N133" s="9" t="s">
        <v>26</v>
      </c>
      <c r="O133" s="9" t="s">
        <v>531</v>
      </c>
      <c r="P133" s="12">
        <v>30</v>
      </c>
      <c r="Q133" s="12">
        <v>30</v>
      </c>
      <c r="R133" s="12">
        <v>4839.2888846069209</v>
      </c>
      <c r="S133" s="12" t="s">
        <v>28</v>
      </c>
      <c r="T133" s="9" t="s">
        <v>30</v>
      </c>
      <c r="U133" s="9" t="s">
        <v>30</v>
      </c>
      <c r="V133" s="9" t="s">
        <v>30</v>
      </c>
      <c r="W133" s="14">
        <v>1</v>
      </c>
    </row>
    <row r="134" spans="1:23" x14ac:dyDescent="0.25">
      <c r="A134" s="8">
        <v>4687</v>
      </c>
      <c r="B134" s="9" t="s">
        <v>552</v>
      </c>
      <c r="C134" s="9" t="s">
        <v>22</v>
      </c>
      <c r="D134" s="9" t="s">
        <v>553</v>
      </c>
      <c r="E134" s="18" t="s">
        <v>554</v>
      </c>
      <c r="F134" s="18" t="s">
        <v>555</v>
      </c>
      <c r="G134" s="12">
        <v>3</v>
      </c>
      <c r="H134" s="9" t="s">
        <v>160</v>
      </c>
      <c r="I134" s="9" t="s">
        <v>160</v>
      </c>
      <c r="J134" s="12">
        <v>1</v>
      </c>
      <c r="K134" s="13">
        <v>43336</v>
      </c>
      <c r="L134" s="86">
        <f>(Tabla2[[#This Row],[release_year]]-'VARIANZA Y DES. EST'!$L$11)^2</f>
        <v>261.79879340794287</v>
      </c>
      <c r="M134" s="12">
        <v>1998</v>
      </c>
      <c r="N134" s="9" t="s">
        <v>76</v>
      </c>
      <c r="O134" s="9" t="s">
        <v>556</v>
      </c>
      <c r="P134" s="12">
        <v>31</v>
      </c>
      <c r="Q134" s="12">
        <v>31</v>
      </c>
      <c r="R134" s="12">
        <v>4701.1588895000868</v>
      </c>
      <c r="S134" s="12" t="s">
        <v>28</v>
      </c>
      <c r="T134" s="9" t="s">
        <v>95</v>
      </c>
      <c r="U134" s="9" t="s">
        <v>95</v>
      </c>
      <c r="V134" s="9" t="s">
        <v>95</v>
      </c>
      <c r="W134" s="14">
        <v>1</v>
      </c>
    </row>
    <row r="135" spans="1:23" x14ac:dyDescent="0.25">
      <c r="A135" s="8">
        <v>5679</v>
      </c>
      <c r="B135" s="9" t="s">
        <v>557</v>
      </c>
      <c r="C135" s="9" t="s">
        <v>22</v>
      </c>
      <c r="D135" s="9" t="s">
        <v>558</v>
      </c>
      <c r="E135" s="9" t="s">
        <v>559</v>
      </c>
      <c r="F135" s="9" t="s">
        <v>560</v>
      </c>
      <c r="G135" s="12">
        <v>5</v>
      </c>
      <c r="H135" s="9" t="s">
        <v>468</v>
      </c>
      <c r="I135" s="9" t="s">
        <v>468</v>
      </c>
      <c r="J135" s="12">
        <v>1</v>
      </c>
      <c r="K135" s="16">
        <v>42716</v>
      </c>
      <c r="L135" s="86">
        <f>(Tabla2[[#This Row],[release_year]]-'VARIANZA Y DES. EST'!$L$11)^2</f>
        <v>3.3116808838167522</v>
      </c>
      <c r="M135" s="12">
        <v>2016</v>
      </c>
      <c r="N135" s="9" t="s">
        <v>76</v>
      </c>
      <c r="O135" s="9" t="s">
        <v>556</v>
      </c>
      <c r="P135" s="12">
        <v>31</v>
      </c>
      <c r="Q135" s="12">
        <v>31</v>
      </c>
      <c r="R135" s="12">
        <v>4701.1588895000868</v>
      </c>
      <c r="S135" s="12" t="s">
        <v>28</v>
      </c>
      <c r="T135" s="9" t="s">
        <v>477</v>
      </c>
      <c r="U135" s="9" t="s">
        <v>477</v>
      </c>
      <c r="V135" s="9" t="s">
        <v>477</v>
      </c>
      <c r="W135" s="14">
        <v>1</v>
      </c>
    </row>
    <row r="136" spans="1:23" x14ac:dyDescent="0.25">
      <c r="A136" s="8">
        <v>889</v>
      </c>
      <c r="B136" s="9" t="s">
        <v>561</v>
      </c>
      <c r="C136" s="9" t="s">
        <v>22</v>
      </c>
      <c r="D136" s="10" t="s">
        <v>562</v>
      </c>
      <c r="E136" s="11"/>
      <c r="F136" s="9" t="s">
        <v>563</v>
      </c>
      <c r="G136" s="12">
        <v>6</v>
      </c>
      <c r="H136" s="12"/>
      <c r="I136" s="9"/>
      <c r="J136" s="12">
        <v>0</v>
      </c>
      <c r="K136" s="13">
        <v>44330</v>
      </c>
      <c r="L136" s="86">
        <f>(Tabla2[[#This Row],[release_year]]-'VARIANZA Y DES. EST'!$L$11)^2</f>
        <v>46.509705182670608</v>
      </c>
      <c r="M136" s="12">
        <v>2021</v>
      </c>
      <c r="N136" s="9" t="s">
        <v>35</v>
      </c>
      <c r="O136" s="9" t="s">
        <v>564</v>
      </c>
      <c r="P136" s="12">
        <v>32</v>
      </c>
      <c r="Q136" s="12">
        <v>32</v>
      </c>
      <c r="R136" s="12">
        <v>4565.0288943932528</v>
      </c>
      <c r="S136" s="12" t="s">
        <v>28</v>
      </c>
      <c r="T136" s="9" t="s">
        <v>95</v>
      </c>
      <c r="U136" s="9" t="s">
        <v>95</v>
      </c>
      <c r="V136" s="9" t="s">
        <v>95</v>
      </c>
      <c r="W136" s="14">
        <v>1</v>
      </c>
    </row>
    <row r="137" spans="1:23" x14ac:dyDescent="0.25">
      <c r="A137" s="8">
        <v>1090</v>
      </c>
      <c r="B137" s="9" t="s">
        <v>565</v>
      </c>
      <c r="C137" s="9" t="s">
        <v>22</v>
      </c>
      <c r="D137" s="9" t="s">
        <v>566</v>
      </c>
      <c r="E137" s="9" t="s">
        <v>567</v>
      </c>
      <c r="F137" s="9" t="s">
        <v>568</v>
      </c>
      <c r="G137" s="12">
        <v>3</v>
      </c>
      <c r="H137" s="9" t="s">
        <v>25</v>
      </c>
      <c r="I137" s="9" t="s">
        <v>25</v>
      </c>
      <c r="J137" s="12">
        <v>1</v>
      </c>
      <c r="K137" s="13">
        <v>44295</v>
      </c>
      <c r="L137" s="86">
        <f>(Tabla2[[#This Row],[release_year]]-'VARIANZA Y DES. EST'!$L$11)^2</f>
        <v>46.509705182670608</v>
      </c>
      <c r="M137" s="12">
        <v>2021</v>
      </c>
      <c r="N137" s="9" t="s">
        <v>76</v>
      </c>
      <c r="O137" s="9" t="s">
        <v>564</v>
      </c>
      <c r="P137" s="12">
        <v>32</v>
      </c>
      <c r="Q137" s="12">
        <v>32</v>
      </c>
      <c r="R137" s="12">
        <v>4565.0288943932528</v>
      </c>
      <c r="S137" s="12" t="s">
        <v>28</v>
      </c>
      <c r="T137" s="9" t="s">
        <v>45</v>
      </c>
      <c r="U137" s="9" t="s">
        <v>45</v>
      </c>
      <c r="V137" s="9" t="s">
        <v>45</v>
      </c>
      <c r="W137" s="14">
        <v>1</v>
      </c>
    </row>
    <row r="138" spans="1:23" x14ac:dyDescent="0.25">
      <c r="A138" s="8">
        <v>1412</v>
      </c>
      <c r="B138" s="9" t="s">
        <v>569</v>
      </c>
      <c r="C138" s="9" t="s">
        <v>22</v>
      </c>
      <c r="D138" s="9" t="s">
        <v>570</v>
      </c>
      <c r="E138" s="9" t="s">
        <v>571</v>
      </c>
      <c r="F138" s="9" t="s">
        <v>572</v>
      </c>
      <c r="G138" s="12">
        <v>2</v>
      </c>
      <c r="H138" s="9" t="s">
        <v>25</v>
      </c>
      <c r="I138" s="9" t="s">
        <v>25</v>
      </c>
      <c r="J138" s="12">
        <v>1</v>
      </c>
      <c r="K138" s="13">
        <v>44211</v>
      </c>
      <c r="L138" s="86">
        <f>(Tabla2[[#This Row],[release_year]]-'VARIANZA Y DES. EST'!$L$11)^2</f>
        <v>46.509705182670608</v>
      </c>
      <c r="M138" s="12">
        <v>2021</v>
      </c>
      <c r="N138" s="9" t="s">
        <v>35</v>
      </c>
      <c r="O138" s="9" t="s">
        <v>564</v>
      </c>
      <c r="P138" s="12">
        <v>32</v>
      </c>
      <c r="Q138" s="12">
        <v>32</v>
      </c>
      <c r="R138" s="12">
        <v>4565.0288943932528</v>
      </c>
      <c r="S138" s="12" t="s">
        <v>28</v>
      </c>
      <c r="T138" s="9" t="s">
        <v>57</v>
      </c>
      <c r="U138" s="9" t="s">
        <v>57</v>
      </c>
      <c r="V138" s="9" t="s">
        <v>57</v>
      </c>
      <c r="W138" s="14">
        <v>1</v>
      </c>
    </row>
    <row r="139" spans="1:23" x14ac:dyDescent="0.25">
      <c r="A139" s="8">
        <v>1519</v>
      </c>
      <c r="B139" s="9" t="s">
        <v>573</v>
      </c>
      <c r="C139" s="9" t="s">
        <v>22</v>
      </c>
      <c r="D139" s="10" t="s">
        <v>574</v>
      </c>
      <c r="E139" s="11"/>
      <c r="F139" s="9" t="s">
        <v>575</v>
      </c>
      <c r="G139" s="12">
        <v>15</v>
      </c>
      <c r="H139" s="12"/>
      <c r="I139" s="9"/>
      <c r="J139" s="12">
        <v>0</v>
      </c>
      <c r="K139" s="16">
        <v>44183</v>
      </c>
      <c r="L139" s="86">
        <f>(Tabla2[[#This Row],[release_year]]-'VARIANZA Y DES. EST'!$L$11)^2</f>
        <v>33.870100322899837</v>
      </c>
      <c r="M139" s="12">
        <v>2020</v>
      </c>
      <c r="N139" s="9" t="s">
        <v>82</v>
      </c>
      <c r="O139" s="9" t="s">
        <v>564</v>
      </c>
      <c r="P139" s="12">
        <v>32</v>
      </c>
      <c r="Q139" s="12">
        <v>32</v>
      </c>
      <c r="R139" s="12">
        <v>4565.0288943932528</v>
      </c>
      <c r="S139" s="12" t="s">
        <v>28</v>
      </c>
      <c r="T139" s="9" t="s">
        <v>576</v>
      </c>
      <c r="U139" s="9" t="s">
        <v>57</v>
      </c>
      <c r="V139" s="9" t="s">
        <v>576</v>
      </c>
      <c r="W139" s="14">
        <v>2</v>
      </c>
    </row>
    <row r="140" spans="1:23" x14ac:dyDescent="0.25">
      <c r="A140" s="8">
        <v>3663</v>
      </c>
      <c r="B140" s="9" t="s">
        <v>577</v>
      </c>
      <c r="C140" s="9" t="s">
        <v>22</v>
      </c>
      <c r="D140" s="9" t="s">
        <v>578</v>
      </c>
      <c r="E140" s="18" t="s">
        <v>579</v>
      </c>
      <c r="F140" s="9" t="s">
        <v>580</v>
      </c>
      <c r="G140" s="12">
        <v>13</v>
      </c>
      <c r="H140" s="9" t="s">
        <v>25</v>
      </c>
      <c r="I140" s="9" t="s">
        <v>25</v>
      </c>
      <c r="J140" s="12">
        <v>1</v>
      </c>
      <c r="K140" s="13">
        <v>43662</v>
      </c>
      <c r="L140" s="86">
        <f>(Tabla2[[#This Row],[release_year]]-'VARIANZA Y DES. EST'!$L$11)^2</f>
        <v>23.230495463129063</v>
      </c>
      <c r="M140" s="12">
        <v>2019</v>
      </c>
      <c r="N140" s="9" t="s">
        <v>35</v>
      </c>
      <c r="O140" s="9" t="s">
        <v>564</v>
      </c>
      <c r="P140" s="12">
        <v>32</v>
      </c>
      <c r="Q140" s="12">
        <v>32</v>
      </c>
      <c r="R140" s="12">
        <v>4565.0288943932528</v>
      </c>
      <c r="S140" s="12" t="s">
        <v>28</v>
      </c>
      <c r="T140" s="9" t="s">
        <v>95</v>
      </c>
      <c r="U140" s="9" t="s">
        <v>95</v>
      </c>
      <c r="V140" s="9" t="s">
        <v>95</v>
      </c>
      <c r="W140" s="14">
        <v>1</v>
      </c>
    </row>
    <row r="141" spans="1:23" x14ac:dyDescent="0.25">
      <c r="A141" s="8">
        <v>4938</v>
      </c>
      <c r="B141" s="9" t="s">
        <v>581</v>
      </c>
      <c r="C141" s="9" t="s">
        <v>22</v>
      </c>
      <c r="D141" s="9" t="s">
        <v>582</v>
      </c>
      <c r="E141" s="18" t="s">
        <v>583</v>
      </c>
      <c r="F141" s="9" t="s">
        <v>584</v>
      </c>
      <c r="G141" s="12">
        <v>1</v>
      </c>
      <c r="H141" s="9" t="s">
        <v>25</v>
      </c>
      <c r="I141" s="9" t="s">
        <v>25</v>
      </c>
      <c r="J141" s="12">
        <v>1</v>
      </c>
      <c r="K141" s="13">
        <v>43196</v>
      </c>
      <c r="L141" s="86">
        <f>(Tabla2[[#This Row],[release_year]]-'VARIANZA Y DES. EST'!$L$11)^2</f>
        <v>14.590890603358293</v>
      </c>
      <c r="M141" s="12">
        <v>2018</v>
      </c>
      <c r="N141" s="9" t="s">
        <v>35</v>
      </c>
      <c r="O141" s="9" t="s">
        <v>564</v>
      </c>
      <c r="P141" s="12">
        <v>32</v>
      </c>
      <c r="Q141" s="12">
        <v>32</v>
      </c>
      <c r="R141" s="12">
        <v>4565.0288943932528</v>
      </c>
      <c r="S141" s="12" t="s">
        <v>28</v>
      </c>
      <c r="T141" s="9" t="s">
        <v>585</v>
      </c>
      <c r="U141" s="9" t="s">
        <v>57</v>
      </c>
      <c r="V141" s="9" t="s">
        <v>585</v>
      </c>
      <c r="W141" s="14">
        <v>2</v>
      </c>
    </row>
    <row r="142" spans="1:23" x14ac:dyDescent="0.25">
      <c r="A142" s="8">
        <v>7279</v>
      </c>
      <c r="B142" s="9" t="s">
        <v>586</v>
      </c>
      <c r="C142" s="9" t="s">
        <v>22</v>
      </c>
      <c r="D142" s="9" t="s">
        <v>587</v>
      </c>
      <c r="E142" s="18" t="s">
        <v>588</v>
      </c>
      <c r="F142" s="9" t="s">
        <v>589</v>
      </c>
      <c r="G142" s="12">
        <v>2</v>
      </c>
      <c r="H142" s="12"/>
      <c r="I142" s="9"/>
      <c r="J142" s="12">
        <v>0</v>
      </c>
      <c r="K142" s="13">
        <v>43936</v>
      </c>
      <c r="L142" s="86">
        <f>(Tabla2[[#This Row],[release_year]]-'VARIANZA Y DES. EST'!$L$11)^2</f>
        <v>10.1136565849629</v>
      </c>
      <c r="M142" s="12">
        <v>2011</v>
      </c>
      <c r="N142" s="9" t="s">
        <v>26</v>
      </c>
      <c r="O142" s="9" t="s">
        <v>564</v>
      </c>
      <c r="P142" s="12">
        <v>32</v>
      </c>
      <c r="Q142" s="12">
        <v>32</v>
      </c>
      <c r="R142" s="12">
        <v>4565.0288943932528</v>
      </c>
      <c r="S142" s="12" t="s">
        <v>28</v>
      </c>
      <c r="T142" s="9" t="s">
        <v>30</v>
      </c>
      <c r="U142" s="9" t="s">
        <v>30</v>
      </c>
      <c r="V142" s="9" t="s">
        <v>30</v>
      </c>
      <c r="W142" s="14">
        <v>1</v>
      </c>
    </row>
    <row r="143" spans="1:23" x14ac:dyDescent="0.25">
      <c r="A143" s="8">
        <v>7931</v>
      </c>
      <c r="B143" s="9" t="s">
        <v>590</v>
      </c>
      <c r="C143" s="9" t="s">
        <v>22</v>
      </c>
      <c r="D143" s="9" t="s">
        <v>591</v>
      </c>
      <c r="E143" s="9" t="s">
        <v>592</v>
      </c>
      <c r="F143" s="9"/>
      <c r="G143" s="12">
        <v>0</v>
      </c>
      <c r="H143" s="9" t="s">
        <v>25</v>
      </c>
      <c r="I143" s="9" t="s">
        <v>25</v>
      </c>
      <c r="J143" s="12">
        <v>1</v>
      </c>
      <c r="K143" s="13">
        <v>42825</v>
      </c>
      <c r="L143" s="86">
        <f>(Tabla2[[#This Row],[release_year]]-'VARIANZA Y DES. EST'!$L$11)^2</f>
        <v>4785.899735840092</v>
      </c>
      <c r="M143" s="12">
        <v>1945</v>
      </c>
      <c r="N143" s="9" t="s">
        <v>35</v>
      </c>
      <c r="O143" s="9" t="s">
        <v>564</v>
      </c>
      <c r="P143" s="12">
        <v>32</v>
      </c>
      <c r="Q143" s="12">
        <v>32</v>
      </c>
      <c r="R143" s="12">
        <v>4565.0288943932528</v>
      </c>
      <c r="S143" s="12" t="s">
        <v>28</v>
      </c>
      <c r="T143" s="9" t="s">
        <v>150</v>
      </c>
      <c r="U143" s="9" t="s">
        <v>151</v>
      </c>
      <c r="V143" s="9" t="s">
        <v>150</v>
      </c>
      <c r="W143" s="14">
        <v>2</v>
      </c>
    </row>
    <row r="144" spans="1:23" x14ac:dyDescent="0.25">
      <c r="A144" s="8">
        <v>8501</v>
      </c>
      <c r="B144" s="9" t="s">
        <v>593</v>
      </c>
      <c r="C144" s="9" t="s">
        <v>22</v>
      </c>
      <c r="D144" s="9" t="s">
        <v>594</v>
      </c>
      <c r="E144" s="10" t="s">
        <v>595</v>
      </c>
      <c r="F144" s="15"/>
      <c r="G144" s="12">
        <v>0</v>
      </c>
      <c r="H144" s="9" t="s">
        <v>25</v>
      </c>
      <c r="I144" s="9" t="s">
        <v>25</v>
      </c>
      <c r="J144" s="12">
        <v>1</v>
      </c>
      <c r="K144" s="13">
        <v>43191</v>
      </c>
      <c r="L144" s="86">
        <f>(Tabla2[[#This Row],[release_year]]-'VARIANZA Y DES. EST'!$L$11)^2</f>
        <v>3.3116808838167522</v>
      </c>
      <c r="M144" s="12">
        <v>2016</v>
      </c>
      <c r="N144" s="9" t="s">
        <v>55</v>
      </c>
      <c r="O144" s="9" t="s">
        <v>564</v>
      </c>
      <c r="P144" s="12">
        <v>32</v>
      </c>
      <c r="Q144" s="12">
        <v>32</v>
      </c>
      <c r="R144" s="12">
        <v>4565.0288943932528</v>
      </c>
      <c r="S144" s="12" t="s">
        <v>28</v>
      </c>
      <c r="T144" s="9" t="s">
        <v>57</v>
      </c>
      <c r="U144" s="9" t="s">
        <v>57</v>
      </c>
      <c r="V144" s="9" t="s">
        <v>57</v>
      </c>
      <c r="W144" s="14">
        <v>1</v>
      </c>
    </row>
    <row r="145" spans="1:23" x14ac:dyDescent="0.25">
      <c r="A145" s="8">
        <v>976</v>
      </c>
      <c r="B145" s="9" t="s">
        <v>596</v>
      </c>
      <c r="C145" s="9" t="s">
        <v>22</v>
      </c>
      <c r="D145" s="10" t="s">
        <v>597</v>
      </c>
      <c r="E145" s="11"/>
      <c r="F145" s="9" t="s">
        <v>598</v>
      </c>
      <c r="G145" s="12">
        <v>9</v>
      </c>
      <c r="H145" s="9" t="s">
        <v>25</v>
      </c>
      <c r="I145" s="9" t="s">
        <v>25</v>
      </c>
      <c r="J145" s="12">
        <v>1</v>
      </c>
      <c r="K145" s="13">
        <v>44310</v>
      </c>
      <c r="L145" s="86">
        <f>(Tabla2[[#This Row],[release_year]]-'VARIANZA Y DES. EST'!$L$11)^2</f>
        <v>46.509705182670608</v>
      </c>
      <c r="M145" s="12">
        <v>2021</v>
      </c>
      <c r="N145" s="9" t="s">
        <v>35</v>
      </c>
      <c r="O145" s="9" t="s">
        <v>599</v>
      </c>
      <c r="P145" s="12">
        <v>33</v>
      </c>
      <c r="Q145" s="12">
        <v>33</v>
      </c>
      <c r="R145" s="12">
        <v>4430.8988992864188</v>
      </c>
      <c r="S145" s="12" t="s">
        <v>28</v>
      </c>
      <c r="T145" s="9" t="s">
        <v>600</v>
      </c>
      <c r="U145" s="9" t="s">
        <v>38</v>
      </c>
      <c r="V145" s="9" t="s">
        <v>600</v>
      </c>
      <c r="W145" s="14">
        <v>3</v>
      </c>
    </row>
    <row r="146" spans="1:23" x14ac:dyDescent="0.25">
      <c r="A146" s="8">
        <v>1884</v>
      </c>
      <c r="B146" s="9" t="s">
        <v>601</v>
      </c>
      <c r="C146" s="9" t="s">
        <v>22</v>
      </c>
      <c r="D146" s="9" t="s">
        <v>602</v>
      </c>
      <c r="E146" s="18" t="s">
        <v>603</v>
      </c>
      <c r="F146" s="9" t="s">
        <v>604</v>
      </c>
      <c r="G146" s="12">
        <v>6</v>
      </c>
      <c r="H146" s="9" t="s">
        <v>160</v>
      </c>
      <c r="I146" s="9" t="s">
        <v>160</v>
      </c>
      <c r="J146" s="12">
        <v>1</v>
      </c>
      <c r="K146" s="13">
        <v>44110</v>
      </c>
      <c r="L146" s="86">
        <f>(Tabla2[[#This Row],[release_year]]-'VARIANZA Y DES. EST'!$L$11)^2</f>
        <v>33.870100322899837</v>
      </c>
      <c r="M146" s="12">
        <v>2020</v>
      </c>
      <c r="N146" s="9" t="s">
        <v>26</v>
      </c>
      <c r="O146" s="9" t="s">
        <v>599</v>
      </c>
      <c r="P146" s="12">
        <v>33</v>
      </c>
      <c r="Q146" s="12">
        <v>33</v>
      </c>
      <c r="R146" s="12">
        <v>4430.8988992864188</v>
      </c>
      <c r="S146" s="12" t="s">
        <v>28</v>
      </c>
      <c r="T146" s="9" t="s">
        <v>30</v>
      </c>
      <c r="U146" s="9" t="s">
        <v>30</v>
      </c>
      <c r="V146" s="9" t="s">
        <v>30</v>
      </c>
      <c r="W146" s="14">
        <v>1</v>
      </c>
    </row>
    <row r="147" spans="1:23" x14ac:dyDescent="0.25">
      <c r="A147" s="8">
        <v>2096</v>
      </c>
      <c r="B147" s="9" t="s">
        <v>605</v>
      </c>
      <c r="C147" s="9" t="s">
        <v>22</v>
      </c>
      <c r="D147" s="9" t="s">
        <v>606</v>
      </c>
      <c r="E147" s="18" t="s">
        <v>607</v>
      </c>
      <c r="F147" s="9" t="s">
        <v>608</v>
      </c>
      <c r="G147" s="12">
        <v>18</v>
      </c>
      <c r="H147" s="9" t="s">
        <v>25</v>
      </c>
      <c r="I147" s="9" t="s">
        <v>25</v>
      </c>
      <c r="J147" s="12">
        <v>1</v>
      </c>
      <c r="K147" s="13">
        <v>44069</v>
      </c>
      <c r="L147" s="86">
        <f>(Tabla2[[#This Row],[release_year]]-'VARIANZA Y DES. EST'!$L$11)^2</f>
        <v>33.870100322899837</v>
      </c>
      <c r="M147" s="12">
        <v>2020</v>
      </c>
      <c r="N147" s="9" t="s">
        <v>76</v>
      </c>
      <c r="O147" s="9" t="s">
        <v>599</v>
      </c>
      <c r="P147" s="12">
        <v>33</v>
      </c>
      <c r="Q147" s="12">
        <v>33</v>
      </c>
      <c r="R147" s="12">
        <v>4430.8988992864188</v>
      </c>
      <c r="S147" s="12" t="s">
        <v>28</v>
      </c>
      <c r="T147" s="9" t="s">
        <v>57</v>
      </c>
      <c r="U147" s="9" t="s">
        <v>57</v>
      </c>
      <c r="V147" s="9" t="s">
        <v>57</v>
      </c>
      <c r="W147" s="14">
        <v>1</v>
      </c>
    </row>
    <row r="148" spans="1:23" x14ac:dyDescent="0.25">
      <c r="A148" s="8">
        <v>2914</v>
      </c>
      <c r="B148" s="9" t="s">
        <v>609</v>
      </c>
      <c r="C148" s="9" t="s">
        <v>22</v>
      </c>
      <c r="D148" s="9" t="s">
        <v>610</v>
      </c>
      <c r="E148" s="18" t="s">
        <v>611</v>
      </c>
      <c r="F148" s="9" t="s">
        <v>612</v>
      </c>
      <c r="G148" s="12">
        <v>8</v>
      </c>
      <c r="H148" s="9" t="s">
        <v>613</v>
      </c>
      <c r="I148" s="9" t="s">
        <v>613</v>
      </c>
      <c r="J148" s="12">
        <v>1</v>
      </c>
      <c r="K148" s="13">
        <v>43875</v>
      </c>
      <c r="L148" s="86">
        <f>(Tabla2[[#This Row],[release_year]]-'VARIANZA Y DES. EST'!$L$11)^2</f>
        <v>7.9512857435875226</v>
      </c>
      <c r="M148" s="12">
        <v>2017</v>
      </c>
      <c r="N148" s="9" t="s">
        <v>76</v>
      </c>
      <c r="O148" s="9" t="s">
        <v>599</v>
      </c>
      <c r="P148" s="12">
        <v>33</v>
      </c>
      <c r="Q148" s="12">
        <v>33</v>
      </c>
      <c r="R148" s="12">
        <v>4430.8988992864188</v>
      </c>
      <c r="S148" s="12" t="s">
        <v>28</v>
      </c>
      <c r="T148" s="9" t="s">
        <v>94</v>
      </c>
      <c r="U148" s="9" t="s">
        <v>95</v>
      </c>
      <c r="V148" s="9" t="s">
        <v>94</v>
      </c>
      <c r="W148" s="14">
        <v>3</v>
      </c>
    </row>
    <row r="149" spans="1:23" x14ac:dyDescent="0.25">
      <c r="A149" s="8">
        <v>4696</v>
      </c>
      <c r="B149" s="9" t="s">
        <v>614</v>
      </c>
      <c r="C149" s="9" t="s">
        <v>22</v>
      </c>
      <c r="D149" s="10" t="s">
        <v>615</v>
      </c>
      <c r="E149" s="11"/>
      <c r="F149" s="9" t="s">
        <v>616</v>
      </c>
      <c r="G149" s="12">
        <v>11</v>
      </c>
      <c r="H149" s="9" t="s">
        <v>25</v>
      </c>
      <c r="I149" s="9" t="s">
        <v>25</v>
      </c>
      <c r="J149" s="12">
        <v>1</v>
      </c>
      <c r="K149" s="13">
        <v>43329</v>
      </c>
      <c r="L149" s="86">
        <f>(Tabla2[[#This Row],[release_year]]-'VARIANZA Y DES. EST'!$L$11)^2</f>
        <v>14.590890603358293</v>
      </c>
      <c r="M149" s="12">
        <v>2018</v>
      </c>
      <c r="N149" s="9" t="s">
        <v>35</v>
      </c>
      <c r="O149" s="9" t="s">
        <v>599</v>
      </c>
      <c r="P149" s="12">
        <v>33</v>
      </c>
      <c r="Q149" s="12">
        <v>33</v>
      </c>
      <c r="R149" s="12">
        <v>4430.8988992864188</v>
      </c>
      <c r="S149" s="12" t="s">
        <v>28</v>
      </c>
      <c r="T149" s="9" t="s">
        <v>95</v>
      </c>
      <c r="U149" s="9" t="s">
        <v>95</v>
      </c>
      <c r="V149" s="9" t="s">
        <v>95</v>
      </c>
      <c r="W149" s="14">
        <v>1</v>
      </c>
    </row>
    <row r="150" spans="1:23" x14ac:dyDescent="0.25">
      <c r="A150" s="8">
        <v>7277</v>
      </c>
      <c r="B150" s="9" t="s">
        <v>617</v>
      </c>
      <c r="C150" s="9" t="s">
        <v>22</v>
      </c>
      <c r="D150" s="9" t="s">
        <v>618</v>
      </c>
      <c r="E150" s="18" t="s">
        <v>588</v>
      </c>
      <c r="F150" s="18" t="s">
        <v>619</v>
      </c>
      <c r="G150" s="12">
        <v>5</v>
      </c>
      <c r="H150" s="9" t="s">
        <v>25</v>
      </c>
      <c r="I150" s="9" t="s">
        <v>25</v>
      </c>
      <c r="J150" s="12">
        <v>1</v>
      </c>
      <c r="K150" s="13">
        <v>43936</v>
      </c>
      <c r="L150" s="86">
        <f>(Tabla2[[#This Row],[release_year]]-'VARIANZA Y DES. EST'!$L$11)^2</f>
        <v>10.1136565849629</v>
      </c>
      <c r="M150" s="12">
        <v>2011</v>
      </c>
      <c r="N150" s="9" t="s">
        <v>26</v>
      </c>
      <c r="O150" s="9" t="s">
        <v>599</v>
      </c>
      <c r="P150" s="12">
        <v>33</v>
      </c>
      <c r="Q150" s="12">
        <v>33</v>
      </c>
      <c r="R150" s="12">
        <v>4430.8988992864188</v>
      </c>
      <c r="S150" s="12" t="s">
        <v>28</v>
      </c>
      <c r="T150" s="9" t="s">
        <v>156</v>
      </c>
      <c r="U150" s="9" t="s">
        <v>156</v>
      </c>
      <c r="V150" s="9" t="s">
        <v>156</v>
      </c>
      <c r="W150" s="14">
        <v>1</v>
      </c>
    </row>
    <row r="151" spans="1:23" x14ac:dyDescent="0.25">
      <c r="A151" s="8">
        <v>731</v>
      </c>
      <c r="B151" s="9" t="s">
        <v>620</v>
      </c>
      <c r="C151" s="9" t="s">
        <v>22</v>
      </c>
      <c r="D151" s="10" t="s">
        <v>621</v>
      </c>
      <c r="E151" s="11"/>
      <c r="F151" s="9" t="s">
        <v>622</v>
      </c>
      <c r="G151" s="12">
        <v>3</v>
      </c>
      <c r="H151" s="12"/>
      <c r="I151" s="9"/>
      <c r="J151" s="12">
        <v>0</v>
      </c>
      <c r="K151" s="13">
        <v>44359</v>
      </c>
      <c r="L151" s="86">
        <f>(Tabla2[[#This Row],[release_year]]-'VARIANZA Y DES. EST'!$L$11)^2</f>
        <v>46.509705182670608</v>
      </c>
      <c r="M151" s="12">
        <v>2021</v>
      </c>
      <c r="N151" s="9" t="s">
        <v>76</v>
      </c>
      <c r="O151" s="9" t="s">
        <v>623</v>
      </c>
      <c r="P151" s="12">
        <v>34</v>
      </c>
      <c r="Q151" s="12">
        <v>34</v>
      </c>
      <c r="R151" s="12">
        <v>4298.7689041795848</v>
      </c>
      <c r="S151" s="12" t="s">
        <v>28</v>
      </c>
      <c r="T151" s="9" t="s">
        <v>156</v>
      </c>
      <c r="U151" s="9" t="s">
        <v>156</v>
      </c>
      <c r="V151" s="9" t="s">
        <v>156</v>
      </c>
      <c r="W151" s="14">
        <v>1</v>
      </c>
    </row>
    <row r="152" spans="1:23" x14ac:dyDescent="0.25">
      <c r="A152" s="8">
        <v>3398</v>
      </c>
      <c r="B152" s="9" t="s">
        <v>624</v>
      </c>
      <c r="C152" s="9" t="s">
        <v>22</v>
      </c>
      <c r="D152" s="10" t="s">
        <v>625</v>
      </c>
      <c r="E152" s="19"/>
      <c r="F152" s="11"/>
      <c r="G152" s="12">
        <v>0</v>
      </c>
      <c r="H152" s="12"/>
      <c r="I152" s="9"/>
      <c r="J152" s="12">
        <v>0</v>
      </c>
      <c r="K152" s="16">
        <v>43756</v>
      </c>
      <c r="L152" s="86">
        <f>(Tabla2[[#This Row],[release_year]]-'VARIANZA Y DES. EST'!$L$11)^2</f>
        <v>23.230495463129063</v>
      </c>
      <c r="M152" s="12">
        <v>2019</v>
      </c>
      <c r="N152" s="9" t="s">
        <v>26</v>
      </c>
      <c r="O152" s="9" t="s">
        <v>623</v>
      </c>
      <c r="P152" s="12">
        <v>34</v>
      </c>
      <c r="Q152" s="12">
        <v>34</v>
      </c>
      <c r="R152" s="12">
        <v>4298.7689041795848</v>
      </c>
      <c r="S152" s="12" t="s">
        <v>28</v>
      </c>
      <c r="T152" s="9" t="s">
        <v>30</v>
      </c>
      <c r="U152" s="9" t="s">
        <v>30</v>
      </c>
      <c r="V152" s="9" t="s">
        <v>30</v>
      </c>
      <c r="W152" s="14">
        <v>1</v>
      </c>
    </row>
    <row r="153" spans="1:23" x14ac:dyDescent="0.25">
      <c r="A153" s="8">
        <v>4231</v>
      </c>
      <c r="B153" s="9" t="s">
        <v>626</v>
      </c>
      <c r="C153" s="9" t="s">
        <v>22</v>
      </c>
      <c r="D153" s="10" t="s">
        <v>627</v>
      </c>
      <c r="E153" s="11"/>
      <c r="F153" s="9" t="s">
        <v>628</v>
      </c>
      <c r="G153" s="12">
        <v>2</v>
      </c>
      <c r="H153" s="12"/>
      <c r="I153" s="9"/>
      <c r="J153" s="12">
        <v>0</v>
      </c>
      <c r="K153" s="16">
        <v>43465</v>
      </c>
      <c r="L153" s="86">
        <f>(Tabla2[[#This Row],[release_year]]-'VARIANZA Y DES. EST'!$L$11)^2</f>
        <v>0.67207602404598188</v>
      </c>
      <c r="M153" s="12">
        <v>2015</v>
      </c>
      <c r="N153" s="9" t="s">
        <v>76</v>
      </c>
      <c r="O153" s="9" t="s">
        <v>623</v>
      </c>
      <c r="P153" s="12">
        <v>34</v>
      </c>
      <c r="Q153" s="12">
        <v>34</v>
      </c>
      <c r="R153" s="12">
        <v>4298.7689041795848</v>
      </c>
      <c r="S153" s="12" t="s">
        <v>28</v>
      </c>
      <c r="T153" s="9" t="s">
        <v>57</v>
      </c>
      <c r="U153" s="9" t="s">
        <v>57</v>
      </c>
      <c r="V153" s="9" t="s">
        <v>57</v>
      </c>
      <c r="W153" s="14">
        <v>1</v>
      </c>
    </row>
    <row r="154" spans="1:23" x14ac:dyDescent="0.25">
      <c r="A154" s="8">
        <v>913</v>
      </c>
      <c r="B154" s="9" t="s">
        <v>629</v>
      </c>
      <c r="C154" s="9" t="s">
        <v>22</v>
      </c>
      <c r="D154" s="10" t="s">
        <v>630</v>
      </c>
      <c r="E154" s="11"/>
      <c r="F154" s="9" t="s">
        <v>622</v>
      </c>
      <c r="G154" s="12">
        <v>3</v>
      </c>
      <c r="H154" s="12"/>
      <c r="I154" s="9"/>
      <c r="J154" s="12">
        <v>0</v>
      </c>
      <c r="K154" s="13">
        <v>44323</v>
      </c>
      <c r="L154" s="86">
        <f>(Tabla2[[#This Row],[release_year]]-'VARIANZA Y DES. EST'!$L$11)^2</f>
        <v>46.509705182670608</v>
      </c>
      <c r="M154" s="12">
        <v>2021</v>
      </c>
      <c r="N154" s="9" t="s">
        <v>35</v>
      </c>
      <c r="O154" s="9" t="s">
        <v>631</v>
      </c>
      <c r="P154" s="12">
        <v>35</v>
      </c>
      <c r="Q154" s="12">
        <v>35</v>
      </c>
      <c r="R154" s="12">
        <v>4168.6389090727507</v>
      </c>
      <c r="S154" s="12" t="s">
        <v>28</v>
      </c>
      <c r="T154" s="9" t="s">
        <v>95</v>
      </c>
      <c r="U154" s="9" t="s">
        <v>95</v>
      </c>
      <c r="V154" s="9" t="s">
        <v>95</v>
      </c>
      <c r="W154" s="14">
        <v>1</v>
      </c>
    </row>
    <row r="155" spans="1:23" x14ac:dyDescent="0.25">
      <c r="A155" s="8">
        <v>1263</v>
      </c>
      <c r="B155" s="9" t="s">
        <v>632</v>
      </c>
      <c r="C155" s="9" t="s">
        <v>22</v>
      </c>
      <c r="D155" s="10" t="s">
        <v>633</v>
      </c>
      <c r="E155" s="11"/>
      <c r="F155" s="9" t="s">
        <v>634</v>
      </c>
      <c r="G155" s="12">
        <v>7</v>
      </c>
      <c r="H155" s="12"/>
      <c r="I155" s="9"/>
      <c r="J155" s="12">
        <v>0</v>
      </c>
      <c r="K155" s="13">
        <v>44253</v>
      </c>
      <c r="L155" s="86">
        <f>(Tabla2[[#This Row],[release_year]]-'VARIANZA Y DES. EST'!$L$11)^2</f>
        <v>46.509705182670608</v>
      </c>
      <c r="M155" s="12">
        <v>2021</v>
      </c>
      <c r="N155" s="9" t="s">
        <v>76</v>
      </c>
      <c r="O155" s="9" t="s">
        <v>631</v>
      </c>
      <c r="P155" s="12">
        <v>35</v>
      </c>
      <c r="Q155" s="12">
        <v>35</v>
      </c>
      <c r="R155" s="12">
        <v>4168.6389090727507</v>
      </c>
      <c r="S155" s="12" t="s">
        <v>28</v>
      </c>
      <c r="T155" s="9" t="s">
        <v>635</v>
      </c>
      <c r="U155" s="9" t="s">
        <v>95</v>
      </c>
      <c r="V155" s="9" t="s">
        <v>635</v>
      </c>
      <c r="W155" s="14">
        <v>2</v>
      </c>
    </row>
    <row r="156" spans="1:23" x14ac:dyDescent="0.25">
      <c r="A156" s="8">
        <v>4314</v>
      </c>
      <c r="B156" s="9" t="s">
        <v>636</v>
      </c>
      <c r="C156" s="9" t="s">
        <v>22</v>
      </c>
      <c r="D156" s="9" t="s">
        <v>637</v>
      </c>
      <c r="E156" s="10" t="s">
        <v>638</v>
      </c>
      <c r="F156" s="11"/>
      <c r="G156" s="12">
        <v>0</v>
      </c>
      <c r="H156" s="9" t="s">
        <v>25</v>
      </c>
      <c r="I156" s="9" t="s">
        <v>25</v>
      </c>
      <c r="J156" s="12">
        <v>1</v>
      </c>
      <c r="K156" s="16">
        <v>43446</v>
      </c>
      <c r="L156" s="86">
        <f>(Tabla2[[#This Row],[release_year]]-'VARIANZA Y DES. EST'!$L$11)^2</f>
        <v>14.590890603358293</v>
      </c>
      <c r="M156" s="12">
        <v>2018</v>
      </c>
      <c r="N156" s="9" t="s">
        <v>82</v>
      </c>
      <c r="O156" s="9" t="s">
        <v>631</v>
      </c>
      <c r="P156" s="12">
        <v>35</v>
      </c>
      <c r="Q156" s="12">
        <v>35</v>
      </c>
      <c r="R156" s="12">
        <v>4168.6389090727507</v>
      </c>
      <c r="S156" s="12" t="s">
        <v>28</v>
      </c>
      <c r="T156" s="9" t="s">
        <v>57</v>
      </c>
      <c r="U156" s="9" t="s">
        <v>57</v>
      </c>
      <c r="V156" s="9" t="s">
        <v>57</v>
      </c>
      <c r="W156" s="14">
        <v>1</v>
      </c>
    </row>
    <row r="157" spans="1:23" x14ac:dyDescent="0.25">
      <c r="A157" s="8">
        <v>5933</v>
      </c>
      <c r="B157" s="9" t="s">
        <v>639</v>
      </c>
      <c r="C157" s="9" t="s">
        <v>22</v>
      </c>
      <c r="D157" s="9" t="s">
        <v>640</v>
      </c>
      <c r="E157" s="10" t="s">
        <v>641</v>
      </c>
      <c r="F157" s="11"/>
      <c r="G157" s="12">
        <v>0</v>
      </c>
      <c r="H157" s="9" t="s">
        <v>25</v>
      </c>
      <c r="I157" s="9" t="s">
        <v>25</v>
      </c>
      <c r="J157" s="12">
        <v>1</v>
      </c>
      <c r="K157" s="13">
        <v>41744</v>
      </c>
      <c r="L157" s="86">
        <f>(Tabla2[[#This Row],[release_year]]-'VARIANZA Y DES. EST'!$L$11)^2</f>
        <v>1.3928663045044412</v>
      </c>
      <c r="M157" s="12">
        <v>2013</v>
      </c>
      <c r="N157" s="9" t="s">
        <v>35</v>
      </c>
      <c r="O157" s="9" t="s">
        <v>631</v>
      </c>
      <c r="P157" s="12">
        <v>35</v>
      </c>
      <c r="Q157" s="12">
        <v>35</v>
      </c>
      <c r="R157" s="12">
        <v>4168.6389090727507</v>
      </c>
      <c r="S157" s="12" t="s">
        <v>28</v>
      </c>
      <c r="T157" s="9" t="s">
        <v>57</v>
      </c>
      <c r="U157" s="9" t="s">
        <v>57</v>
      </c>
      <c r="V157" s="9" t="s">
        <v>57</v>
      </c>
      <c r="W157" s="14">
        <v>1</v>
      </c>
    </row>
    <row r="158" spans="1:23" x14ac:dyDescent="0.25">
      <c r="A158" s="8">
        <v>7278</v>
      </c>
      <c r="B158" s="9" t="s">
        <v>642</v>
      </c>
      <c r="C158" s="9" t="s">
        <v>22</v>
      </c>
      <c r="D158" s="9" t="s">
        <v>643</v>
      </c>
      <c r="E158" s="18" t="s">
        <v>588</v>
      </c>
      <c r="F158" s="18" t="s">
        <v>619</v>
      </c>
      <c r="G158" s="12">
        <v>5</v>
      </c>
      <c r="H158" s="9" t="s">
        <v>25</v>
      </c>
      <c r="I158" s="9" t="s">
        <v>25</v>
      </c>
      <c r="J158" s="12">
        <v>1</v>
      </c>
      <c r="K158" s="13">
        <v>43936</v>
      </c>
      <c r="L158" s="86">
        <f>(Tabla2[[#This Row],[release_year]]-'VARIANZA Y DES. EST'!$L$11)^2</f>
        <v>10.1136565849629</v>
      </c>
      <c r="M158" s="12">
        <v>2011</v>
      </c>
      <c r="N158" s="9" t="s">
        <v>26</v>
      </c>
      <c r="O158" s="9" t="s">
        <v>631</v>
      </c>
      <c r="P158" s="12">
        <v>35</v>
      </c>
      <c r="Q158" s="12">
        <v>35</v>
      </c>
      <c r="R158" s="12">
        <v>4168.6389090727507</v>
      </c>
      <c r="S158" s="12" t="s">
        <v>28</v>
      </c>
      <c r="T158" s="9" t="s">
        <v>156</v>
      </c>
      <c r="U158" s="9" t="s">
        <v>156</v>
      </c>
      <c r="V158" s="9" t="s">
        <v>156</v>
      </c>
      <c r="W158" s="14">
        <v>1</v>
      </c>
    </row>
    <row r="159" spans="1:23" x14ac:dyDescent="0.25">
      <c r="A159" s="8">
        <v>730</v>
      </c>
      <c r="B159" s="9" t="s">
        <v>644</v>
      </c>
      <c r="C159" s="9" t="s">
        <v>22</v>
      </c>
      <c r="D159" s="10" t="s">
        <v>645</v>
      </c>
      <c r="E159" s="11"/>
      <c r="F159" s="9" t="s">
        <v>622</v>
      </c>
      <c r="G159" s="12">
        <v>3</v>
      </c>
      <c r="H159" s="12"/>
      <c r="I159" s="9"/>
      <c r="J159" s="12">
        <v>0</v>
      </c>
      <c r="K159" s="13">
        <v>44359</v>
      </c>
      <c r="L159" s="86">
        <f>(Tabla2[[#This Row],[release_year]]-'VARIANZA Y DES. EST'!$L$11)^2</f>
        <v>46.509705182670608</v>
      </c>
      <c r="M159" s="12">
        <v>2021</v>
      </c>
      <c r="N159" s="9" t="s">
        <v>76</v>
      </c>
      <c r="O159" s="9" t="s">
        <v>646</v>
      </c>
      <c r="P159" s="12">
        <v>36</v>
      </c>
      <c r="Q159" s="12">
        <v>36</v>
      </c>
      <c r="R159" s="12">
        <v>4040.5089139659167</v>
      </c>
      <c r="S159" s="12" t="s">
        <v>28</v>
      </c>
      <c r="T159" s="9" t="s">
        <v>156</v>
      </c>
      <c r="U159" s="9" t="s">
        <v>156</v>
      </c>
      <c r="V159" s="9" t="s">
        <v>156</v>
      </c>
      <c r="W159" s="14">
        <v>1</v>
      </c>
    </row>
    <row r="160" spans="1:23" x14ac:dyDescent="0.25">
      <c r="A160" s="8">
        <v>733</v>
      </c>
      <c r="B160" s="9" t="s">
        <v>647</v>
      </c>
      <c r="C160" s="9" t="s">
        <v>22</v>
      </c>
      <c r="D160" s="10" t="s">
        <v>648</v>
      </c>
      <c r="E160" s="11"/>
      <c r="F160" s="9" t="s">
        <v>649</v>
      </c>
      <c r="G160" s="12">
        <v>2</v>
      </c>
      <c r="H160" s="12"/>
      <c r="I160" s="9"/>
      <c r="J160" s="12">
        <v>0</v>
      </c>
      <c r="K160" s="13">
        <v>44359</v>
      </c>
      <c r="L160" s="86">
        <f>(Tabla2[[#This Row],[release_year]]-'VARIANZA Y DES. EST'!$L$11)^2</f>
        <v>46.509705182670608</v>
      </c>
      <c r="M160" s="12">
        <v>2021</v>
      </c>
      <c r="N160" s="9" t="s">
        <v>76</v>
      </c>
      <c r="O160" s="9" t="s">
        <v>646</v>
      </c>
      <c r="P160" s="12">
        <v>36</v>
      </c>
      <c r="Q160" s="12">
        <v>36</v>
      </c>
      <c r="R160" s="12">
        <v>4040.5089139659167</v>
      </c>
      <c r="S160" s="12" t="s">
        <v>28</v>
      </c>
      <c r="T160" s="9" t="s">
        <v>156</v>
      </c>
      <c r="U160" s="9" t="s">
        <v>156</v>
      </c>
      <c r="V160" s="9" t="s">
        <v>156</v>
      </c>
      <c r="W160" s="14">
        <v>1</v>
      </c>
    </row>
    <row r="161" spans="1:23" x14ac:dyDescent="0.25">
      <c r="A161" s="8">
        <v>739</v>
      </c>
      <c r="B161" s="9" t="s">
        <v>650</v>
      </c>
      <c r="C161" s="9" t="s">
        <v>22</v>
      </c>
      <c r="D161" s="10" t="s">
        <v>651</v>
      </c>
      <c r="E161" s="11"/>
      <c r="F161" s="9"/>
      <c r="G161" s="12">
        <v>0</v>
      </c>
      <c r="H161" s="12"/>
      <c r="I161" s="9"/>
      <c r="J161" s="12">
        <v>0</v>
      </c>
      <c r="K161" s="13">
        <v>44358</v>
      </c>
      <c r="L161" s="86">
        <f>(Tabla2[[#This Row],[release_year]]-'VARIANZA Y DES. EST'!$L$11)^2</f>
        <v>46.509705182670608</v>
      </c>
      <c r="M161" s="12">
        <v>2021</v>
      </c>
      <c r="N161" s="9" t="s">
        <v>35</v>
      </c>
      <c r="O161" s="9" t="s">
        <v>646</v>
      </c>
      <c r="P161" s="12">
        <v>36</v>
      </c>
      <c r="Q161" s="12">
        <v>36</v>
      </c>
      <c r="R161" s="12">
        <v>4040.5089139659167</v>
      </c>
      <c r="S161" s="12" t="s">
        <v>28</v>
      </c>
      <c r="T161" s="9" t="s">
        <v>652</v>
      </c>
      <c r="U161" s="9" t="s">
        <v>653</v>
      </c>
      <c r="V161" s="9" t="s">
        <v>652</v>
      </c>
      <c r="W161" s="14">
        <v>2</v>
      </c>
    </row>
    <row r="162" spans="1:23" x14ac:dyDescent="0.25">
      <c r="A162" s="8">
        <v>1288</v>
      </c>
      <c r="B162" s="9" t="s">
        <v>654</v>
      </c>
      <c r="C162" s="9" t="s">
        <v>22</v>
      </c>
      <c r="D162" s="10" t="s">
        <v>655</v>
      </c>
      <c r="E162" s="11"/>
      <c r="F162" s="9" t="s">
        <v>656</v>
      </c>
      <c r="G162" s="12">
        <v>8</v>
      </c>
      <c r="H162" s="9" t="s">
        <v>126</v>
      </c>
      <c r="I162" s="9" t="s">
        <v>126</v>
      </c>
      <c r="J162" s="12">
        <v>1</v>
      </c>
      <c r="K162" s="13">
        <v>44247</v>
      </c>
      <c r="L162" s="86">
        <f>(Tabla2[[#This Row],[release_year]]-'VARIANZA Y DES. EST'!$L$11)^2</f>
        <v>46.509705182670608</v>
      </c>
      <c r="M162" s="12">
        <v>2021</v>
      </c>
      <c r="N162" s="9" t="s">
        <v>35</v>
      </c>
      <c r="O162" s="9" t="s">
        <v>646</v>
      </c>
      <c r="P162" s="12">
        <v>36</v>
      </c>
      <c r="Q162" s="12">
        <v>36</v>
      </c>
      <c r="R162" s="12">
        <v>4040.5089139659167</v>
      </c>
      <c r="S162" s="12" t="s">
        <v>28</v>
      </c>
      <c r="T162" s="9" t="s">
        <v>635</v>
      </c>
      <c r="U162" s="9" t="s">
        <v>95</v>
      </c>
      <c r="V162" s="9" t="s">
        <v>635</v>
      </c>
      <c r="W162" s="14">
        <v>2</v>
      </c>
    </row>
    <row r="163" spans="1:23" x14ac:dyDescent="0.25">
      <c r="A163" s="8">
        <v>3347</v>
      </c>
      <c r="B163" s="9" t="s">
        <v>657</v>
      </c>
      <c r="C163" s="9" t="s">
        <v>22</v>
      </c>
      <c r="D163" s="9" t="s">
        <v>658</v>
      </c>
      <c r="E163" s="18" t="s">
        <v>659</v>
      </c>
      <c r="F163" s="9" t="s">
        <v>660</v>
      </c>
      <c r="G163" s="12">
        <v>10</v>
      </c>
      <c r="H163" s="12"/>
      <c r="I163" s="9"/>
      <c r="J163" s="12">
        <v>0</v>
      </c>
      <c r="K163" s="13">
        <v>43770</v>
      </c>
      <c r="L163" s="86">
        <f>(Tabla2[[#This Row],[release_year]]-'VARIANZA Y DES. EST'!$L$11)^2</f>
        <v>23.230495463129063</v>
      </c>
      <c r="M163" s="12">
        <v>2019</v>
      </c>
      <c r="N163" s="9" t="s">
        <v>76</v>
      </c>
      <c r="O163" s="9" t="s">
        <v>646</v>
      </c>
      <c r="P163" s="12">
        <v>36</v>
      </c>
      <c r="Q163" s="12">
        <v>36</v>
      </c>
      <c r="R163" s="12">
        <v>4040.5089139659167</v>
      </c>
      <c r="S163" s="12" t="s">
        <v>28</v>
      </c>
      <c r="T163" s="9" t="s">
        <v>156</v>
      </c>
      <c r="U163" s="9" t="s">
        <v>156</v>
      </c>
      <c r="V163" s="9" t="s">
        <v>156</v>
      </c>
      <c r="W163" s="14">
        <v>1</v>
      </c>
    </row>
    <row r="164" spans="1:23" x14ac:dyDescent="0.25">
      <c r="A164" s="8">
        <v>1029</v>
      </c>
      <c r="B164" s="9" t="s">
        <v>661</v>
      </c>
      <c r="C164" s="9" t="s">
        <v>22</v>
      </c>
      <c r="D164" s="10" t="s">
        <v>662</v>
      </c>
      <c r="E164" s="11"/>
      <c r="F164" s="9" t="s">
        <v>663</v>
      </c>
      <c r="G164" s="12">
        <v>9</v>
      </c>
      <c r="H164" s="12"/>
      <c r="I164" s="9"/>
      <c r="J164" s="12">
        <v>0</v>
      </c>
      <c r="K164" s="13">
        <v>44302</v>
      </c>
      <c r="L164" s="86">
        <f>(Tabla2[[#This Row],[release_year]]-'VARIANZA Y DES. EST'!$L$11)^2</f>
        <v>46.509705182670608</v>
      </c>
      <c r="M164" s="12">
        <v>2021</v>
      </c>
      <c r="N164" s="9" t="s">
        <v>35</v>
      </c>
      <c r="O164" s="9" t="s">
        <v>664</v>
      </c>
      <c r="P164" s="12">
        <v>37</v>
      </c>
      <c r="Q164" s="12">
        <v>37</v>
      </c>
      <c r="R164" s="12">
        <v>3914.3789188590827</v>
      </c>
      <c r="S164" s="12" t="s">
        <v>28</v>
      </c>
      <c r="T164" s="9" t="s">
        <v>95</v>
      </c>
      <c r="U164" s="9" t="s">
        <v>95</v>
      </c>
      <c r="V164" s="9" t="s">
        <v>95</v>
      </c>
      <c r="W164" s="14">
        <v>1</v>
      </c>
    </row>
    <row r="165" spans="1:23" x14ac:dyDescent="0.25">
      <c r="A165" s="8">
        <v>5990</v>
      </c>
      <c r="B165" s="9" t="s">
        <v>665</v>
      </c>
      <c r="C165" s="9" t="s">
        <v>22</v>
      </c>
      <c r="D165" s="10" t="s">
        <v>666</v>
      </c>
      <c r="E165" s="11"/>
      <c r="F165" s="9" t="s">
        <v>667</v>
      </c>
      <c r="G165" s="12">
        <v>2</v>
      </c>
      <c r="H165" s="12"/>
      <c r="I165" s="9"/>
      <c r="J165" s="12">
        <v>0</v>
      </c>
      <c r="K165" s="13">
        <v>42761</v>
      </c>
      <c r="L165" s="86">
        <f>(Tabla2[[#This Row],[release_year]]-'VARIANZA Y DES. EST'!$L$11)^2</f>
        <v>7.9512857435875226</v>
      </c>
      <c r="M165" s="12">
        <v>2017</v>
      </c>
      <c r="N165" s="9"/>
      <c r="O165" s="9" t="s">
        <v>664</v>
      </c>
      <c r="P165" s="12">
        <v>37</v>
      </c>
      <c r="Q165" s="12">
        <v>37</v>
      </c>
      <c r="R165" s="12">
        <v>3914.3789188590827</v>
      </c>
      <c r="S165" s="12" t="s">
        <v>28</v>
      </c>
      <c r="T165" s="9" t="s">
        <v>156</v>
      </c>
      <c r="U165" s="9" t="s">
        <v>156</v>
      </c>
      <c r="V165" s="9" t="s">
        <v>156</v>
      </c>
      <c r="W165" s="14">
        <v>1</v>
      </c>
    </row>
    <row r="166" spans="1:23" x14ac:dyDescent="0.25">
      <c r="A166" s="8">
        <v>7276</v>
      </c>
      <c r="B166" s="9" t="s">
        <v>668</v>
      </c>
      <c r="C166" s="9" t="s">
        <v>22</v>
      </c>
      <c r="D166" s="9" t="s">
        <v>669</v>
      </c>
      <c r="E166" s="9" t="s">
        <v>670</v>
      </c>
      <c r="F166" s="9" t="s">
        <v>671</v>
      </c>
      <c r="G166" s="12">
        <v>5</v>
      </c>
      <c r="H166" s="9" t="s">
        <v>25</v>
      </c>
      <c r="I166" s="9" t="s">
        <v>25</v>
      </c>
      <c r="J166" s="12">
        <v>1</v>
      </c>
      <c r="K166" s="13">
        <v>43936</v>
      </c>
      <c r="L166" s="86">
        <f>(Tabla2[[#This Row],[release_year]]-'VARIANZA Y DES. EST'!$L$11)^2</f>
        <v>124.99681770679673</v>
      </c>
      <c r="M166" s="12">
        <v>2003</v>
      </c>
      <c r="N166" s="9" t="s">
        <v>26</v>
      </c>
      <c r="O166" s="9" t="s">
        <v>664</v>
      </c>
      <c r="P166" s="12">
        <v>37</v>
      </c>
      <c r="Q166" s="12">
        <v>37</v>
      </c>
      <c r="R166" s="12">
        <v>3914.3789188590827</v>
      </c>
      <c r="S166" s="12" t="s">
        <v>28</v>
      </c>
      <c r="T166" s="9" t="s">
        <v>30</v>
      </c>
      <c r="U166" s="9" t="s">
        <v>30</v>
      </c>
      <c r="V166" s="9" t="s">
        <v>30</v>
      </c>
      <c r="W166" s="14">
        <v>1</v>
      </c>
    </row>
    <row r="167" spans="1:23" x14ac:dyDescent="0.25">
      <c r="A167" s="8">
        <v>496</v>
      </c>
      <c r="B167" s="9" t="s">
        <v>672</v>
      </c>
      <c r="C167" s="9" t="s">
        <v>22</v>
      </c>
      <c r="D167" s="9" t="s">
        <v>673</v>
      </c>
      <c r="E167" s="20" t="s">
        <v>674</v>
      </c>
      <c r="F167" s="21"/>
      <c r="G167" s="12">
        <v>0</v>
      </c>
      <c r="H167" s="12"/>
      <c r="I167" s="9"/>
      <c r="J167" s="12">
        <v>0</v>
      </c>
      <c r="K167" s="13">
        <v>44384</v>
      </c>
      <c r="L167" s="86">
        <f>(Tabla2[[#This Row],[release_year]]-'VARIANZA Y DES. EST'!$L$11)^2</f>
        <v>23.230495463129063</v>
      </c>
      <c r="M167" s="12">
        <v>2019</v>
      </c>
      <c r="N167" s="9" t="s">
        <v>76</v>
      </c>
      <c r="O167" s="9" t="s">
        <v>675</v>
      </c>
      <c r="P167" s="12">
        <v>38</v>
      </c>
      <c r="Q167" s="12">
        <v>38</v>
      </c>
      <c r="R167" s="12">
        <v>3790.2489237522482</v>
      </c>
      <c r="S167" s="12" t="s">
        <v>28</v>
      </c>
      <c r="T167" s="9" t="s">
        <v>105</v>
      </c>
      <c r="U167" s="9" t="s">
        <v>57</v>
      </c>
      <c r="V167" s="9" t="s">
        <v>105</v>
      </c>
      <c r="W167" s="14">
        <v>2</v>
      </c>
    </row>
    <row r="168" spans="1:23" x14ac:dyDescent="0.25">
      <c r="A168" s="8">
        <v>3491</v>
      </c>
      <c r="B168" s="9" t="s">
        <v>676</v>
      </c>
      <c r="C168" s="9" t="s">
        <v>22</v>
      </c>
      <c r="D168" s="9" t="s">
        <v>677</v>
      </c>
      <c r="E168" s="7" t="s">
        <v>678</v>
      </c>
      <c r="F168" s="24"/>
      <c r="G168" s="12">
        <v>0</v>
      </c>
      <c r="H168" s="9" t="s">
        <v>25</v>
      </c>
      <c r="I168" s="9" t="s">
        <v>382</v>
      </c>
      <c r="J168" s="12">
        <v>2</v>
      </c>
      <c r="K168" s="13">
        <v>43733</v>
      </c>
      <c r="L168" s="86">
        <f>(Tabla2[[#This Row],[release_year]]-'VARIANZA Y DES. EST'!$L$11)^2</f>
        <v>23.230495463129063</v>
      </c>
      <c r="M168" s="12">
        <v>2019</v>
      </c>
      <c r="N168" s="9" t="s">
        <v>55</v>
      </c>
      <c r="O168" s="9" t="s">
        <v>675</v>
      </c>
      <c r="P168" s="12">
        <v>38</v>
      </c>
      <c r="Q168" s="12">
        <v>38</v>
      </c>
      <c r="R168" s="12">
        <v>3790.2489237522482</v>
      </c>
      <c r="S168" s="12" t="s">
        <v>28</v>
      </c>
      <c r="T168" s="9" t="s">
        <v>105</v>
      </c>
      <c r="U168" s="9" t="s">
        <v>57</v>
      </c>
      <c r="V168" s="9" t="s">
        <v>105</v>
      </c>
      <c r="W168" s="14">
        <v>2</v>
      </c>
    </row>
    <row r="169" spans="1:23" x14ac:dyDescent="0.25">
      <c r="A169" s="8">
        <v>3796</v>
      </c>
      <c r="B169" s="9" t="s">
        <v>679</v>
      </c>
      <c r="C169" s="9" t="s">
        <v>22</v>
      </c>
      <c r="D169" s="9" t="s">
        <v>680</v>
      </c>
      <c r="E169" s="10" t="s">
        <v>681</v>
      </c>
      <c r="F169" s="11"/>
      <c r="G169" s="12">
        <v>0</v>
      </c>
      <c r="H169" s="9" t="s">
        <v>25</v>
      </c>
      <c r="I169" s="9" t="s">
        <v>25</v>
      </c>
      <c r="J169" s="12">
        <v>1</v>
      </c>
      <c r="K169" s="13">
        <v>43609</v>
      </c>
      <c r="L169" s="86">
        <f>(Tabla2[[#This Row],[release_year]]-'VARIANZA Y DES. EST'!$L$11)^2</f>
        <v>23.230495463129063</v>
      </c>
      <c r="M169" s="12">
        <v>2019</v>
      </c>
      <c r="N169" s="9" t="s">
        <v>82</v>
      </c>
      <c r="O169" s="9" t="s">
        <v>675</v>
      </c>
      <c r="P169" s="12">
        <v>38</v>
      </c>
      <c r="Q169" s="12">
        <v>38</v>
      </c>
      <c r="R169" s="12">
        <v>3790.2489237522482</v>
      </c>
      <c r="S169" s="12" t="s">
        <v>28</v>
      </c>
      <c r="T169" s="9" t="s">
        <v>57</v>
      </c>
      <c r="U169" s="9" t="s">
        <v>57</v>
      </c>
      <c r="V169" s="9" t="s">
        <v>57</v>
      </c>
      <c r="W169" s="14">
        <v>1</v>
      </c>
    </row>
    <row r="170" spans="1:23" x14ac:dyDescent="0.25">
      <c r="A170" s="8">
        <v>5682</v>
      </c>
      <c r="B170" s="9" t="s">
        <v>682</v>
      </c>
      <c r="C170" s="9" t="s">
        <v>22</v>
      </c>
      <c r="D170" s="9" t="s">
        <v>683</v>
      </c>
      <c r="E170" s="18" t="s">
        <v>684</v>
      </c>
      <c r="F170" s="18" t="s">
        <v>685</v>
      </c>
      <c r="G170" s="12">
        <v>8</v>
      </c>
      <c r="H170" s="9" t="s">
        <v>25</v>
      </c>
      <c r="I170" s="9" t="s">
        <v>25</v>
      </c>
      <c r="J170" s="12">
        <v>1</v>
      </c>
      <c r="K170" s="13">
        <v>42713</v>
      </c>
      <c r="L170" s="86">
        <f>(Tabla2[[#This Row],[release_year]]-'VARIANZA Y DES. EST'!$L$11)^2</f>
        <v>0.67207602404598188</v>
      </c>
      <c r="M170" s="12">
        <v>2015</v>
      </c>
      <c r="N170" s="9" t="s">
        <v>55</v>
      </c>
      <c r="O170" s="9" t="s">
        <v>675</v>
      </c>
      <c r="P170" s="12">
        <v>38</v>
      </c>
      <c r="Q170" s="12">
        <v>38</v>
      </c>
      <c r="R170" s="12">
        <v>3790.2489237522482</v>
      </c>
      <c r="S170" s="12" t="s">
        <v>28</v>
      </c>
      <c r="T170" s="9" t="s">
        <v>686</v>
      </c>
      <c r="U170" s="9" t="s">
        <v>30</v>
      </c>
      <c r="V170" s="9" t="s">
        <v>686</v>
      </c>
      <c r="W170" s="14">
        <v>2</v>
      </c>
    </row>
    <row r="171" spans="1:23" x14ac:dyDescent="0.25">
      <c r="A171" s="8">
        <v>8708</v>
      </c>
      <c r="B171" s="9" t="s">
        <v>687</v>
      </c>
      <c r="C171" s="9" t="s">
        <v>22</v>
      </c>
      <c r="D171" s="9" t="s">
        <v>688</v>
      </c>
      <c r="E171" s="7" t="s">
        <v>689</v>
      </c>
      <c r="F171" s="24"/>
      <c r="G171" s="12">
        <v>0</v>
      </c>
      <c r="H171" s="9" t="s">
        <v>25</v>
      </c>
      <c r="I171" s="9" t="s">
        <v>25</v>
      </c>
      <c r="J171" s="12">
        <v>1</v>
      </c>
      <c r="K171" s="13">
        <v>43282</v>
      </c>
      <c r="L171" s="86">
        <f>(Tabla2[[#This Row],[release_year]]-'VARIANZA Y DES. EST'!$L$11)^2</f>
        <v>7.9512857435875226</v>
      </c>
      <c r="M171" s="12">
        <v>2017</v>
      </c>
      <c r="N171" s="9" t="s">
        <v>82</v>
      </c>
      <c r="O171" s="9" t="s">
        <v>675</v>
      </c>
      <c r="P171" s="12">
        <v>38</v>
      </c>
      <c r="Q171" s="12">
        <v>38</v>
      </c>
      <c r="R171" s="12">
        <v>3790.2489237522482</v>
      </c>
      <c r="S171" s="12" t="s">
        <v>28</v>
      </c>
      <c r="T171" s="9" t="s">
        <v>105</v>
      </c>
      <c r="U171" s="9" t="s">
        <v>57</v>
      </c>
      <c r="V171" s="9" t="s">
        <v>105</v>
      </c>
      <c r="W171" s="14">
        <v>2</v>
      </c>
    </row>
    <row r="172" spans="1:23" x14ac:dyDescent="0.25">
      <c r="A172" s="8">
        <v>471</v>
      </c>
      <c r="B172" s="9" t="s">
        <v>690</v>
      </c>
      <c r="C172" s="9" t="s">
        <v>22</v>
      </c>
      <c r="D172" s="10" t="s">
        <v>691</v>
      </c>
      <c r="E172" s="11"/>
      <c r="F172" s="9" t="s">
        <v>622</v>
      </c>
      <c r="G172" s="12">
        <v>3</v>
      </c>
      <c r="H172" s="12"/>
      <c r="I172" s="9"/>
      <c r="J172" s="12">
        <v>0</v>
      </c>
      <c r="K172" s="13">
        <v>44390</v>
      </c>
      <c r="L172" s="86">
        <f>(Tabla2[[#This Row],[release_year]]-'VARIANZA Y DES. EST'!$L$11)^2</f>
        <v>46.509705182670608</v>
      </c>
      <c r="M172" s="12">
        <v>2021</v>
      </c>
      <c r="N172" s="9" t="s">
        <v>35</v>
      </c>
      <c r="O172" s="9" t="s">
        <v>692</v>
      </c>
      <c r="P172" s="12">
        <v>39</v>
      </c>
      <c r="Q172" s="12">
        <v>39</v>
      </c>
      <c r="R172" s="12">
        <v>3668.1189286454141</v>
      </c>
      <c r="S172" s="12" t="s">
        <v>28</v>
      </c>
      <c r="T172" s="9" t="s">
        <v>156</v>
      </c>
      <c r="U172" s="9" t="s">
        <v>156</v>
      </c>
      <c r="V172" s="9" t="s">
        <v>156</v>
      </c>
      <c r="W172" s="14">
        <v>1</v>
      </c>
    </row>
    <row r="173" spans="1:23" x14ac:dyDescent="0.25">
      <c r="A173" s="8">
        <v>561</v>
      </c>
      <c r="B173" s="9" t="s">
        <v>693</v>
      </c>
      <c r="C173" s="9" t="s">
        <v>22</v>
      </c>
      <c r="D173" s="9" t="s">
        <v>694</v>
      </c>
      <c r="E173" s="9" t="s">
        <v>695</v>
      </c>
      <c r="F173" s="9"/>
      <c r="G173" s="12">
        <v>0</v>
      </c>
      <c r="H173" s="12"/>
      <c r="I173" s="9"/>
      <c r="J173" s="12">
        <v>0</v>
      </c>
      <c r="K173" s="13">
        <v>44378</v>
      </c>
      <c r="L173" s="86">
        <f>(Tabla2[[#This Row],[release_year]]-'VARIANZA Y DES. EST'!$L$11)^2</f>
        <v>46.509705182670608</v>
      </c>
      <c r="M173" s="12">
        <v>2021</v>
      </c>
      <c r="N173" s="9" t="s">
        <v>43</v>
      </c>
      <c r="O173" s="9" t="s">
        <v>692</v>
      </c>
      <c r="P173" s="12">
        <v>39</v>
      </c>
      <c r="Q173" s="12">
        <v>39</v>
      </c>
      <c r="R173" s="12">
        <v>3668.1189286454141</v>
      </c>
      <c r="S173" s="12" t="s">
        <v>28</v>
      </c>
      <c r="T173" s="9" t="s">
        <v>83</v>
      </c>
      <c r="U173" s="9" t="s">
        <v>57</v>
      </c>
      <c r="V173" s="9" t="s">
        <v>83</v>
      </c>
      <c r="W173" s="14">
        <v>2</v>
      </c>
    </row>
    <row r="174" spans="1:23" x14ac:dyDescent="0.25">
      <c r="A174" s="8">
        <v>3325</v>
      </c>
      <c r="B174" s="9" t="s">
        <v>696</v>
      </c>
      <c r="C174" s="9" t="s">
        <v>22</v>
      </c>
      <c r="D174" s="9" t="s">
        <v>697</v>
      </c>
      <c r="E174" s="9" t="s">
        <v>698</v>
      </c>
      <c r="F174" s="9" t="s">
        <v>699</v>
      </c>
      <c r="G174" s="12">
        <v>8</v>
      </c>
      <c r="H174" s="9" t="s">
        <v>25</v>
      </c>
      <c r="I174" s="9" t="s">
        <v>25</v>
      </c>
      <c r="J174" s="12">
        <v>1</v>
      </c>
      <c r="K174" s="13">
        <v>43771</v>
      </c>
      <c r="L174" s="86">
        <f>(Tabla2[[#This Row],[release_year]]-'VARIANZA Y DES. EST'!$L$11)^2</f>
        <v>0.67207602404598188</v>
      </c>
      <c r="M174" s="12">
        <v>2015</v>
      </c>
      <c r="N174" s="9" t="s">
        <v>26</v>
      </c>
      <c r="O174" s="9" t="s">
        <v>700</v>
      </c>
      <c r="P174" s="12">
        <v>40</v>
      </c>
      <c r="Q174" s="12">
        <v>40</v>
      </c>
      <c r="R174" s="12">
        <v>3547.9889335385801</v>
      </c>
      <c r="S174" s="12" t="s">
        <v>28</v>
      </c>
      <c r="T174" s="9" t="s">
        <v>111</v>
      </c>
      <c r="U174" s="9" t="s">
        <v>30</v>
      </c>
      <c r="V174" s="9" t="s">
        <v>111</v>
      </c>
      <c r="W174" s="14">
        <v>2</v>
      </c>
    </row>
    <row r="175" spans="1:23" x14ac:dyDescent="0.25">
      <c r="A175" s="8">
        <v>3336</v>
      </c>
      <c r="B175" s="9" t="s">
        <v>701</v>
      </c>
      <c r="C175" s="9" t="s">
        <v>22</v>
      </c>
      <c r="D175" s="9" t="s">
        <v>702</v>
      </c>
      <c r="E175" s="20" t="s">
        <v>703</v>
      </c>
      <c r="F175" s="21"/>
      <c r="G175" s="12">
        <v>0</v>
      </c>
      <c r="H175" s="9" t="s">
        <v>25</v>
      </c>
      <c r="I175" s="9" t="s">
        <v>25</v>
      </c>
      <c r="J175" s="12">
        <v>1</v>
      </c>
      <c r="K175" s="13">
        <v>43770</v>
      </c>
      <c r="L175" s="86">
        <f>(Tabla2[[#This Row],[release_year]]-'VARIANZA Y DES. EST'!$L$11)^2</f>
        <v>23.230495463129063</v>
      </c>
      <c r="M175" s="12">
        <v>2019</v>
      </c>
      <c r="N175" s="9" t="s">
        <v>76</v>
      </c>
      <c r="O175" s="9" t="s">
        <v>700</v>
      </c>
      <c r="P175" s="12">
        <v>40</v>
      </c>
      <c r="Q175" s="12">
        <v>40</v>
      </c>
      <c r="R175" s="12">
        <v>3547.9889335385801</v>
      </c>
      <c r="S175" s="12" t="s">
        <v>28</v>
      </c>
      <c r="T175" s="9" t="s">
        <v>57</v>
      </c>
      <c r="U175" s="9" t="s">
        <v>57</v>
      </c>
      <c r="V175" s="9" t="s">
        <v>57</v>
      </c>
      <c r="W175" s="14">
        <v>1</v>
      </c>
    </row>
    <row r="176" spans="1:23" x14ac:dyDescent="0.25">
      <c r="A176" s="8">
        <v>3684</v>
      </c>
      <c r="B176" s="9" t="s">
        <v>704</v>
      </c>
      <c r="C176" s="9" t="s">
        <v>22</v>
      </c>
      <c r="D176" s="9" t="s">
        <v>705</v>
      </c>
      <c r="E176" s="7" t="s">
        <v>706</v>
      </c>
      <c r="F176" s="24"/>
      <c r="G176" s="12">
        <v>0</v>
      </c>
      <c r="H176" s="9" t="s">
        <v>25</v>
      </c>
      <c r="I176" s="9" t="s">
        <v>25</v>
      </c>
      <c r="J176" s="12">
        <v>1</v>
      </c>
      <c r="K176" s="13">
        <v>43650</v>
      </c>
      <c r="L176" s="86">
        <f>(Tabla2[[#This Row],[release_year]]-'VARIANZA Y DES. EST'!$L$11)^2</f>
        <v>3.3116808838167522</v>
      </c>
      <c r="M176" s="12">
        <v>2016</v>
      </c>
      <c r="N176" s="9" t="s">
        <v>35</v>
      </c>
      <c r="O176" s="9" t="s">
        <v>700</v>
      </c>
      <c r="P176" s="12">
        <v>40</v>
      </c>
      <c r="Q176" s="12">
        <v>40</v>
      </c>
      <c r="R176" s="12">
        <v>3547.9889335385801</v>
      </c>
      <c r="S176" s="12" t="s">
        <v>28</v>
      </c>
      <c r="T176" s="9" t="s">
        <v>57</v>
      </c>
      <c r="U176" s="9" t="s">
        <v>57</v>
      </c>
      <c r="V176" s="9" t="s">
        <v>57</v>
      </c>
      <c r="W176" s="14">
        <v>1</v>
      </c>
    </row>
    <row r="177" spans="1:23" x14ac:dyDescent="0.25">
      <c r="A177" s="8">
        <v>3739</v>
      </c>
      <c r="B177" s="9" t="s">
        <v>707</v>
      </c>
      <c r="C177" s="9" t="s">
        <v>22</v>
      </c>
      <c r="D177" s="9" t="s">
        <v>708</v>
      </c>
      <c r="E177" s="10" t="s">
        <v>709</v>
      </c>
      <c r="F177" s="11"/>
      <c r="G177" s="12">
        <v>0</v>
      </c>
      <c r="H177" s="9" t="s">
        <v>710</v>
      </c>
      <c r="I177" s="9" t="s">
        <v>711</v>
      </c>
      <c r="J177" s="12">
        <v>2</v>
      </c>
      <c r="K177" s="13">
        <v>43631</v>
      </c>
      <c r="L177" s="86">
        <f>(Tabla2[[#This Row],[release_year]]-'VARIANZA Y DES. EST'!$L$11)^2</f>
        <v>23.230495463129063</v>
      </c>
      <c r="M177" s="12">
        <v>2019</v>
      </c>
      <c r="N177" s="9" t="s">
        <v>82</v>
      </c>
      <c r="O177" s="9" t="s">
        <v>700</v>
      </c>
      <c r="P177" s="12">
        <v>40</v>
      </c>
      <c r="Q177" s="12">
        <v>40</v>
      </c>
      <c r="R177" s="12">
        <v>3547.9889335385801</v>
      </c>
      <c r="S177" s="12" t="s">
        <v>28</v>
      </c>
      <c r="T177" s="9" t="s">
        <v>57</v>
      </c>
      <c r="U177" s="9" t="s">
        <v>57</v>
      </c>
      <c r="V177" s="9" t="s">
        <v>57</v>
      </c>
      <c r="W177" s="14">
        <v>1</v>
      </c>
    </row>
    <row r="178" spans="1:23" x14ac:dyDescent="0.25">
      <c r="A178" s="8">
        <v>3860</v>
      </c>
      <c r="B178" s="9" t="s">
        <v>712</v>
      </c>
      <c r="C178" s="9" t="s">
        <v>22</v>
      </c>
      <c r="D178" s="9" t="s">
        <v>713</v>
      </c>
      <c r="E178" s="9" t="s">
        <v>714</v>
      </c>
      <c r="F178" s="9"/>
      <c r="G178" s="12">
        <v>0</v>
      </c>
      <c r="H178" s="9" t="s">
        <v>25</v>
      </c>
      <c r="I178" s="9" t="s">
        <v>25</v>
      </c>
      <c r="J178" s="12">
        <v>1</v>
      </c>
      <c r="K178" s="13">
        <v>43588</v>
      </c>
      <c r="L178" s="86">
        <f>(Tabla2[[#This Row],[release_year]]-'VARIANZA Y DES. EST'!$L$11)^2</f>
        <v>23.230495463129063</v>
      </c>
      <c r="M178" s="12">
        <v>2019</v>
      </c>
      <c r="N178" s="9" t="s">
        <v>35</v>
      </c>
      <c r="O178" s="9" t="s">
        <v>700</v>
      </c>
      <c r="P178" s="12">
        <v>40</v>
      </c>
      <c r="Q178" s="12">
        <v>40</v>
      </c>
      <c r="R178" s="12">
        <v>3547.9889335385801</v>
      </c>
      <c r="S178" s="12" t="s">
        <v>28</v>
      </c>
      <c r="T178" s="9" t="s">
        <v>137</v>
      </c>
      <c r="U178" s="9" t="s">
        <v>57</v>
      </c>
      <c r="V178" s="9" t="s">
        <v>137</v>
      </c>
      <c r="W178" s="14">
        <v>2</v>
      </c>
    </row>
    <row r="179" spans="1:23" x14ac:dyDescent="0.25">
      <c r="A179" s="8">
        <v>4878</v>
      </c>
      <c r="B179" s="9" t="s">
        <v>715</v>
      </c>
      <c r="C179" s="9" t="s">
        <v>22</v>
      </c>
      <c r="D179" s="9" t="s">
        <v>716</v>
      </c>
      <c r="E179" s="10" t="s">
        <v>717</v>
      </c>
      <c r="F179" s="11"/>
      <c r="G179" s="12">
        <v>0</v>
      </c>
      <c r="H179" s="9" t="s">
        <v>25</v>
      </c>
      <c r="I179" s="9" t="s">
        <v>25</v>
      </c>
      <c r="J179" s="12">
        <v>1</v>
      </c>
      <c r="K179" s="13">
        <v>43224</v>
      </c>
      <c r="L179" s="86">
        <f>(Tabla2[[#This Row],[release_year]]-'VARIANZA Y DES. EST'!$L$11)^2</f>
        <v>14.590890603358293</v>
      </c>
      <c r="M179" s="12">
        <v>2018</v>
      </c>
      <c r="N179" s="9" t="s">
        <v>82</v>
      </c>
      <c r="O179" s="9" t="s">
        <v>700</v>
      </c>
      <c r="P179" s="12">
        <v>40</v>
      </c>
      <c r="Q179" s="12">
        <v>40</v>
      </c>
      <c r="R179" s="12">
        <v>3547.9889335385801</v>
      </c>
      <c r="S179" s="12" t="s">
        <v>28</v>
      </c>
      <c r="T179" s="9" t="s">
        <v>57</v>
      </c>
      <c r="U179" s="9" t="s">
        <v>57</v>
      </c>
      <c r="V179" s="9" t="s">
        <v>57</v>
      </c>
      <c r="W179" s="14">
        <v>1</v>
      </c>
    </row>
    <row r="180" spans="1:23" x14ac:dyDescent="0.25">
      <c r="A180" s="8">
        <v>4896</v>
      </c>
      <c r="B180" s="9" t="s">
        <v>718</v>
      </c>
      <c r="C180" s="9" t="s">
        <v>22</v>
      </c>
      <c r="D180" s="10" t="s">
        <v>719</v>
      </c>
      <c r="E180" s="11"/>
      <c r="F180" s="9" t="s">
        <v>218</v>
      </c>
      <c r="G180" s="12">
        <v>2</v>
      </c>
      <c r="H180" s="9" t="s">
        <v>25</v>
      </c>
      <c r="I180" s="9" t="s">
        <v>25</v>
      </c>
      <c r="J180" s="12">
        <v>1</v>
      </c>
      <c r="K180" s="13">
        <v>43221</v>
      </c>
      <c r="L180" s="86">
        <f>(Tabla2[[#This Row],[release_year]]-'VARIANZA Y DES. EST'!$L$11)^2</f>
        <v>0.67207602404598188</v>
      </c>
      <c r="M180" s="12">
        <v>2015</v>
      </c>
      <c r="N180" s="9" t="s">
        <v>26</v>
      </c>
      <c r="O180" s="9" t="s">
        <v>700</v>
      </c>
      <c r="P180" s="12">
        <v>40</v>
      </c>
      <c r="Q180" s="12">
        <v>40</v>
      </c>
      <c r="R180" s="12">
        <v>3547.9889335385801</v>
      </c>
      <c r="S180" s="12" t="s">
        <v>28</v>
      </c>
      <c r="T180" s="9" t="s">
        <v>156</v>
      </c>
      <c r="U180" s="9" t="s">
        <v>156</v>
      </c>
      <c r="V180" s="9" t="s">
        <v>156</v>
      </c>
      <c r="W180" s="14">
        <v>1</v>
      </c>
    </row>
    <row r="181" spans="1:23" x14ac:dyDescent="0.25">
      <c r="A181" s="8">
        <v>4996</v>
      </c>
      <c r="B181" s="9" t="s">
        <v>720</v>
      </c>
      <c r="C181" s="9" t="s">
        <v>22</v>
      </c>
      <c r="D181" s="9" t="s">
        <v>721</v>
      </c>
      <c r="E181" s="9" t="s">
        <v>722</v>
      </c>
      <c r="F181" s="9"/>
      <c r="G181" s="12">
        <v>0</v>
      </c>
      <c r="H181" s="9" t="s">
        <v>518</v>
      </c>
      <c r="I181" s="9" t="s">
        <v>518</v>
      </c>
      <c r="J181" s="12">
        <v>1</v>
      </c>
      <c r="K181" s="13">
        <v>43167</v>
      </c>
      <c r="L181" s="86">
        <f>(Tabla2[[#This Row],[release_year]]-'VARIANZA Y DES. EST'!$L$11)^2</f>
        <v>14.590890603358293</v>
      </c>
      <c r="M181" s="12">
        <v>2018</v>
      </c>
      <c r="N181" s="9" t="s">
        <v>55</v>
      </c>
      <c r="O181" s="9" t="s">
        <v>700</v>
      </c>
      <c r="P181" s="12">
        <v>40</v>
      </c>
      <c r="Q181" s="12">
        <v>40</v>
      </c>
      <c r="R181" s="12">
        <v>3547.9889335385801</v>
      </c>
      <c r="S181" s="12" t="s">
        <v>28</v>
      </c>
      <c r="T181" s="9" t="s">
        <v>171</v>
      </c>
      <c r="U181" s="9" t="s">
        <v>57</v>
      </c>
      <c r="V181" s="9" t="s">
        <v>171</v>
      </c>
      <c r="W181" s="14">
        <v>3</v>
      </c>
    </row>
    <row r="182" spans="1:23" x14ac:dyDescent="0.25">
      <c r="A182" s="8">
        <v>5254</v>
      </c>
      <c r="B182" s="9" t="s">
        <v>723</v>
      </c>
      <c r="C182" s="9" t="s">
        <v>22</v>
      </c>
      <c r="D182" s="9" t="s">
        <v>724</v>
      </c>
      <c r="E182" s="10" t="s">
        <v>725</v>
      </c>
      <c r="F182" s="11"/>
      <c r="G182" s="12">
        <v>0</v>
      </c>
      <c r="H182" s="9" t="s">
        <v>25</v>
      </c>
      <c r="I182" s="9" t="s">
        <v>25</v>
      </c>
      <c r="J182" s="12">
        <v>1</v>
      </c>
      <c r="K182" s="13">
        <v>43007</v>
      </c>
      <c r="L182" s="86">
        <f>(Tabla2[[#This Row],[release_year]]-'VARIANZA Y DES. EST'!$L$11)^2</f>
        <v>7.9512857435875226</v>
      </c>
      <c r="M182" s="12">
        <v>2017</v>
      </c>
      <c r="N182" s="9" t="s">
        <v>35</v>
      </c>
      <c r="O182" s="9" t="s">
        <v>700</v>
      </c>
      <c r="P182" s="12">
        <v>40</v>
      </c>
      <c r="Q182" s="12">
        <v>40</v>
      </c>
      <c r="R182" s="12">
        <v>3547.9889335385801</v>
      </c>
      <c r="S182" s="12" t="s">
        <v>28</v>
      </c>
      <c r="T182" s="9" t="s">
        <v>57</v>
      </c>
      <c r="U182" s="9" t="s">
        <v>57</v>
      </c>
      <c r="V182" s="9" t="s">
        <v>57</v>
      </c>
      <c r="W182" s="14">
        <v>1</v>
      </c>
    </row>
    <row r="183" spans="1:23" x14ac:dyDescent="0.25">
      <c r="A183" s="8">
        <v>5276</v>
      </c>
      <c r="B183" s="9" t="s">
        <v>726</v>
      </c>
      <c r="C183" s="9" t="s">
        <v>22</v>
      </c>
      <c r="D183" s="9" t="s">
        <v>727</v>
      </c>
      <c r="E183" s="20" t="s">
        <v>728</v>
      </c>
      <c r="F183" s="21"/>
      <c r="G183" s="12">
        <v>0</v>
      </c>
      <c r="H183" s="9" t="s">
        <v>25</v>
      </c>
      <c r="I183" s="9" t="s">
        <v>25</v>
      </c>
      <c r="J183" s="12">
        <v>1</v>
      </c>
      <c r="K183" s="13">
        <v>42990</v>
      </c>
      <c r="L183" s="86">
        <f>(Tabla2[[#This Row],[release_year]]-'VARIANZA Y DES. EST'!$L$11)^2</f>
        <v>7.9512857435875226</v>
      </c>
      <c r="M183" s="12">
        <v>2017</v>
      </c>
      <c r="N183" s="9" t="s">
        <v>35</v>
      </c>
      <c r="O183" s="9" t="s">
        <v>700</v>
      </c>
      <c r="P183" s="12">
        <v>40</v>
      </c>
      <c r="Q183" s="12">
        <v>40</v>
      </c>
      <c r="R183" s="12">
        <v>3547.9889335385801</v>
      </c>
      <c r="S183" s="12" t="s">
        <v>28</v>
      </c>
      <c r="T183" s="9" t="s">
        <v>57</v>
      </c>
      <c r="U183" s="9" t="s">
        <v>57</v>
      </c>
      <c r="V183" s="9" t="s">
        <v>57</v>
      </c>
      <c r="W183" s="14">
        <v>1</v>
      </c>
    </row>
    <row r="184" spans="1:23" x14ac:dyDescent="0.25">
      <c r="A184" s="8">
        <v>8420</v>
      </c>
      <c r="B184" s="9" t="s">
        <v>729</v>
      </c>
      <c r="C184" s="9" t="s">
        <v>22</v>
      </c>
      <c r="D184" s="9" t="s">
        <v>730</v>
      </c>
      <c r="E184" s="22" t="s">
        <v>731</v>
      </c>
      <c r="F184" s="23"/>
      <c r="G184" s="12">
        <v>0</v>
      </c>
      <c r="H184" s="9" t="s">
        <v>25</v>
      </c>
      <c r="I184" s="9" t="s">
        <v>25</v>
      </c>
      <c r="J184" s="12">
        <v>1</v>
      </c>
      <c r="K184" s="13">
        <v>42825</v>
      </c>
      <c r="L184" s="86">
        <f>(Tabla2[[#This Row],[release_year]]-'VARIANZA Y DES. EST'!$L$11)^2</f>
        <v>4925.2601309803213</v>
      </c>
      <c r="M184" s="12">
        <v>1944</v>
      </c>
      <c r="N184" s="9" t="s">
        <v>82</v>
      </c>
      <c r="O184" s="9" t="s">
        <v>700</v>
      </c>
      <c r="P184" s="12">
        <v>40</v>
      </c>
      <c r="Q184" s="12">
        <v>40</v>
      </c>
      <c r="R184" s="12">
        <v>3547.9889335385801</v>
      </c>
      <c r="S184" s="12" t="s">
        <v>28</v>
      </c>
      <c r="T184" s="9" t="s">
        <v>150</v>
      </c>
      <c r="U184" s="9" t="s">
        <v>151</v>
      </c>
      <c r="V184" s="9" t="s">
        <v>150</v>
      </c>
      <c r="W184" s="14">
        <v>2</v>
      </c>
    </row>
    <row r="185" spans="1:23" x14ac:dyDescent="0.25">
      <c r="A185" s="8">
        <v>8437</v>
      </c>
      <c r="B185" s="9" t="s">
        <v>732</v>
      </c>
      <c r="C185" s="9" t="s">
        <v>22</v>
      </c>
      <c r="D185" s="9" t="s">
        <v>733</v>
      </c>
      <c r="E185" s="22" t="s">
        <v>734</v>
      </c>
      <c r="F185" s="23"/>
      <c r="G185" s="12">
        <v>0</v>
      </c>
      <c r="H185" s="9" t="s">
        <v>25</v>
      </c>
      <c r="I185" s="9" t="s">
        <v>25</v>
      </c>
      <c r="J185" s="12">
        <v>1</v>
      </c>
      <c r="K185" s="13">
        <v>42825</v>
      </c>
      <c r="L185" s="86">
        <f>(Tabla2[[#This Row],[release_year]]-'VARIANZA Y DES. EST'!$L$11)^2</f>
        <v>4925.2601309803213</v>
      </c>
      <c r="M185" s="12">
        <v>1944</v>
      </c>
      <c r="N185" s="9" t="s">
        <v>35</v>
      </c>
      <c r="O185" s="9" t="s">
        <v>700</v>
      </c>
      <c r="P185" s="12">
        <v>40</v>
      </c>
      <c r="Q185" s="12">
        <v>40</v>
      </c>
      <c r="R185" s="12">
        <v>3547.9889335385801</v>
      </c>
      <c r="S185" s="12" t="s">
        <v>28</v>
      </c>
      <c r="T185" s="9" t="s">
        <v>150</v>
      </c>
      <c r="U185" s="9" t="s">
        <v>151</v>
      </c>
      <c r="V185" s="9" t="s">
        <v>150</v>
      </c>
      <c r="W185" s="14">
        <v>2</v>
      </c>
    </row>
    <row r="186" spans="1:23" x14ac:dyDescent="0.25">
      <c r="A186" s="8">
        <v>8658</v>
      </c>
      <c r="B186" s="9" t="s">
        <v>735</v>
      </c>
      <c r="C186" s="9" t="s">
        <v>22</v>
      </c>
      <c r="D186" s="9" t="s">
        <v>736</v>
      </c>
      <c r="E186" s="18" t="s">
        <v>737</v>
      </c>
      <c r="F186" s="9" t="s">
        <v>738</v>
      </c>
      <c r="G186" s="12">
        <v>10</v>
      </c>
      <c r="H186" s="9" t="s">
        <v>25</v>
      </c>
      <c r="I186" s="9" t="s">
        <v>25</v>
      </c>
      <c r="J186" s="12">
        <v>1</v>
      </c>
      <c r="K186" s="16">
        <v>43084</v>
      </c>
      <c r="L186" s="86">
        <f>(Tabla2[[#This Row],[release_year]]-'VARIANZA Y DES. EST'!$L$11)^2</f>
        <v>7.9512857435875226</v>
      </c>
      <c r="M186" s="12">
        <v>2017</v>
      </c>
      <c r="N186" s="9" t="s">
        <v>35</v>
      </c>
      <c r="O186" s="9" t="s">
        <v>700</v>
      </c>
      <c r="P186" s="12">
        <v>40</v>
      </c>
      <c r="Q186" s="12">
        <v>40</v>
      </c>
      <c r="R186" s="12">
        <v>3547.9889335385801</v>
      </c>
      <c r="S186" s="12" t="s">
        <v>28</v>
      </c>
      <c r="T186" s="9" t="s">
        <v>739</v>
      </c>
      <c r="U186" s="9" t="s">
        <v>38</v>
      </c>
      <c r="V186" s="9" t="s">
        <v>739</v>
      </c>
      <c r="W186" s="14">
        <v>3</v>
      </c>
    </row>
    <row r="187" spans="1:23" x14ac:dyDescent="0.25">
      <c r="A187" s="8">
        <v>2200</v>
      </c>
      <c r="B187" s="9" t="s">
        <v>740</v>
      </c>
      <c r="C187" s="9" t="s">
        <v>22</v>
      </c>
      <c r="D187" s="9" t="s">
        <v>741</v>
      </c>
      <c r="E187" s="18" t="s">
        <v>742</v>
      </c>
      <c r="F187" s="9"/>
      <c r="G187" s="12">
        <v>0</v>
      </c>
      <c r="H187" s="9" t="s">
        <v>25</v>
      </c>
      <c r="I187" s="9" t="s">
        <v>25</v>
      </c>
      <c r="J187" s="12">
        <v>1</v>
      </c>
      <c r="K187" s="13">
        <v>44041</v>
      </c>
      <c r="L187" s="86">
        <f>(Tabla2[[#This Row],[release_year]]-'VARIANZA Y DES. EST'!$L$11)^2</f>
        <v>33.870100322899837</v>
      </c>
      <c r="M187" s="12">
        <v>2020</v>
      </c>
      <c r="N187" s="9" t="s">
        <v>82</v>
      </c>
      <c r="O187" s="9" t="s">
        <v>743</v>
      </c>
      <c r="P187" s="12">
        <v>41</v>
      </c>
      <c r="Q187" s="12">
        <v>41</v>
      </c>
      <c r="R187" s="12">
        <v>3429.8589384317461</v>
      </c>
      <c r="S187" s="12" t="s">
        <v>28</v>
      </c>
      <c r="T187" s="9" t="s">
        <v>57</v>
      </c>
      <c r="U187" s="9" t="s">
        <v>57</v>
      </c>
      <c r="V187" s="9" t="s">
        <v>57</v>
      </c>
      <c r="W187" s="14">
        <v>1</v>
      </c>
    </row>
    <row r="188" spans="1:23" x14ac:dyDescent="0.25">
      <c r="A188" s="8">
        <v>5796</v>
      </c>
      <c r="B188" s="9" t="s">
        <v>744</v>
      </c>
      <c r="C188" s="9" t="s">
        <v>22</v>
      </c>
      <c r="D188" s="9" t="s">
        <v>745</v>
      </c>
      <c r="E188" s="10" t="s">
        <v>746</v>
      </c>
      <c r="F188" s="11"/>
      <c r="G188" s="12">
        <v>0</v>
      </c>
      <c r="H188" s="9" t="s">
        <v>126</v>
      </c>
      <c r="I188" s="9" t="s">
        <v>126</v>
      </c>
      <c r="J188" s="12">
        <v>1</v>
      </c>
      <c r="K188" s="13">
        <v>42629</v>
      </c>
      <c r="L188" s="86">
        <f>(Tabla2[[#This Row],[release_year]]-'VARIANZA Y DES. EST'!$L$11)^2</f>
        <v>3.3116808838167522</v>
      </c>
      <c r="M188" s="12">
        <v>2016</v>
      </c>
      <c r="N188" s="9" t="s">
        <v>82</v>
      </c>
      <c r="O188" s="9" t="s">
        <v>743</v>
      </c>
      <c r="P188" s="12">
        <v>41</v>
      </c>
      <c r="Q188" s="12">
        <v>41</v>
      </c>
      <c r="R188" s="12">
        <v>3429.8589384317461</v>
      </c>
      <c r="S188" s="12" t="s">
        <v>28</v>
      </c>
      <c r="T188" s="9" t="s">
        <v>57</v>
      </c>
      <c r="U188" s="9" t="s">
        <v>57</v>
      </c>
      <c r="V188" s="9" t="s">
        <v>57</v>
      </c>
      <c r="W188" s="14">
        <v>1</v>
      </c>
    </row>
    <row r="189" spans="1:23" x14ac:dyDescent="0.25">
      <c r="A189" s="8">
        <v>7168</v>
      </c>
      <c r="B189" s="9" t="s">
        <v>747</v>
      </c>
      <c r="C189" s="9" t="s">
        <v>22</v>
      </c>
      <c r="D189" s="9" t="s">
        <v>748</v>
      </c>
      <c r="E189" s="9" t="s">
        <v>749</v>
      </c>
      <c r="F189" s="18" t="s">
        <v>750</v>
      </c>
      <c r="G189" s="12">
        <v>3</v>
      </c>
      <c r="H189" s="9" t="s">
        <v>518</v>
      </c>
      <c r="I189" s="9" t="s">
        <v>518</v>
      </c>
      <c r="J189" s="12">
        <v>1</v>
      </c>
      <c r="K189" s="13">
        <v>43160</v>
      </c>
      <c r="L189" s="86">
        <f>(Tabla2[[#This Row],[release_year]]-'VARIANZA Y DES. EST'!$L$11)^2</f>
        <v>7.9512857435875226</v>
      </c>
      <c r="M189" s="12">
        <v>2017</v>
      </c>
      <c r="N189" s="9" t="s">
        <v>35</v>
      </c>
      <c r="O189" s="9" t="s">
        <v>743</v>
      </c>
      <c r="P189" s="12">
        <v>41</v>
      </c>
      <c r="Q189" s="12">
        <v>41</v>
      </c>
      <c r="R189" s="12">
        <v>3429.8589384317461</v>
      </c>
      <c r="S189" s="12" t="s">
        <v>28</v>
      </c>
      <c r="T189" s="9" t="s">
        <v>118</v>
      </c>
      <c r="U189" s="9" t="s">
        <v>45</v>
      </c>
      <c r="V189" s="9" t="s">
        <v>118</v>
      </c>
      <c r="W189" s="14">
        <v>3</v>
      </c>
    </row>
    <row r="190" spans="1:23" x14ac:dyDescent="0.25">
      <c r="A190" s="8">
        <v>1251</v>
      </c>
      <c r="B190" s="9" t="s">
        <v>751</v>
      </c>
      <c r="C190" s="9" t="s">
        <v>22</v>
      </c>
      <c r="D190" s="9" t="s">
        <v>752</v>
      </c>
      <c r="E190" s="18" t="s">
        <v>753</v>
      </c>
      <c r="F190" s="9" t="s">
        <v>754</v>
      </c>
      <c r="G190" s="12">
        <v>2</v>
      </c>
      <c r="H190" s="12"/>
      <c r="I190" s="9"/>
      <c r="J190" s="12">
        <v>0</v>
      </c>
      <c r="K190" s="13">
        <v>44256</v>
      </c>
      <c r="L190" s="86">
        <f>(Tabla2[[#This Row],[release_year]]-'VARIANZA Y DES. EST'!$L$11)^2</f>
        <v>46.509705182670608</v>
      </c>
      <c r="M190" s="12">
        <v>2021</v>
      </c>
      <c r="N190" s="9" t="s">
        <v>55</v>
      </c>
      <c r="O190" s="9" t="s">
        <v>755</v>
      </c>
      <c r="P190" s="12">
        <v>42</v>
      </c>
      <c r="Q190" s="12">
        <v>42</v>
      </c>
      <c r="R190" s="12">
        <v>3313.7289433249121</v>
      </c>
      <c r="S190" s="12" t="s">
        <v>28</v>
      </c>
      <c r="T190" s="9" t="s">
        <v>756</v>
      </c>
      <c r="U190" s="9" t="s">
        <v>57</v>
      </c>
      <c r="V190" s="9" t="s">
        <v>756</v>
      </c>
      <c r="W190" s="14">
        <v>3</v>
      </c>
    </row>
    <row r="191" spans="1:23" x14ac:dyDescent="0.25">
      <c r="A191" s="8">
        <v>1667</v>
      </c>
      <c r="B191" s="9" t="s">
        <v>757</v>
      </c>
      <c r="C191" s="9" t="s">
        <v>22</v>
      </c>
      <c r="D191" s="9" t="s">
        <v>758</v>
      </c>
      <c r="E191" s="18" t="s">
        <v>759</v>
      </c>
      <c r="F191" s="9" t="s">
        <v>760</v>
      </c>
      <c r="G191" s="12">
        <v>5</v>
      </c>
      <c r="H191" s="9" t="s">
        <v>25</v>
      </c>
      <c r="I191" s="9" t="s">
        <v>25</v>
      </c>
      <c r="J191" s="12">
        <v>1</v>
      </c>
      <c r="K191" s="16">
        <v>44155</v>
      </c>
      <c r="L191" s="86">
        <f>(Tabla2[[#This Row],[release_year]]-'VARIANZA Y DES. EST'!$L$11)^2</f>
        <v>33.870100322899837</v>
      </c>
      <c r="M191" s="12">
        <v>2020</v>
      </c>
      <c r="N191" s="9" t="s">
        <v>26</v>
      </c>
      <c r="O191" s="9" t="s">
        <v>755</v>
      </c>
      <c r="P191" s="12">
        <v>42</v>
      </c>
      <c r="Q191" s="12">
        <v>42</v>
      </c>
      <c r="R191" s="12">
        <v>3313.7289433249121</v>
      </c>
      <c r="S191" s="12" t="s">
        <v>28</v>
      </c>
      <c r="T191" s="9" t="s">
        <v>30</v>
      </c>
      <c r="U191" s="9" t="s">
        <v>30</v>
      </c>
      <c r="V191" s="9" t="s">
        <v>30</v>
      </c>
      <c r="W191" s="14">
        <v>1</v>
      </c>
    </row>
    <row r="192" spans="1:23" x14ac:dyDescent="0.25">
      <c r="A192" s="8">
        <v>1854</v>
      </c>
      <c r="B192" s="9" t="s">
        <v>761</v>
      </c>
      <c r="C192" s="9" t="s">
        <v>22</v>
      </c>
      <c r="D192" s="9" t="s">
        <v>762</v>
      </c>
      <c r="E192" s="22" t="s">
        <v>763</v>
      </c>
      <c r="F192" s="23"/>
      <c r="G192" s="12">
        <v>0</v>
      </c>
      <c r="H192" s="9" t="s">
        <v>518</v>
      </c>
      <c r="I192" s="9" t="s">
        <v>518</v>
      </c>
      <c r="J192" s="12">
        <v>1</v>
      </c>
      <c r="K192" s="16">
        <v>44119</v>
      </c>
      <c r="L192" s="86">
        <f>(Tabla2[[#This Row],[release_year]]-'VARIANZA Y DES. EST'!$L$11)^2</f>
        <v>33.870100322899837</v>
      </c>
      <c r="M192" s="12">
        <v>2020</v>
      </c>
      <c r="N192" s="9" t="s">
        <v>82</v>
      </c>
      <c r="O192" s="9" t="s">
        <v>755</v>
      </c>
      <c r="P192" s="12">
        <v>42</v>
      </c>
      <c r="Q192" s="12">
        <v>42</v>
      </c>
      <c r="R192" s="12">
        <v>3313.7289433249121</v>
      </c>
      <c r="S192" s="12" t="s">
        <v>28</v>
      </c>
      <c r="T192" s="9" t="s">
        <v>105</v>
      </c>
      <c r="U192" s="9" t="s">
        <v>57</v>
      </c>
      <c r="V192" s="9" t="s">
        <v>105</v>
      </c>
      <c r="W192" s="14">
        <v>2</v>
      </c>
    </row>
    <row r="193" spans="1:23" x14ac:dyDescent="0.25">
      <c r="A193" s="8">
        <v>2580</v>
      </c>
      <c r="B193" s="9" t="s">
        <v>764</v>
      </c>
      <c r="C193" s="9" t="s">
        <v>22</v>
      </c>
      <c r="D193" s="9" t="s">
        <v>765</v>
      </c>
      <c r="E193" s="18" t="s">
        <v>195</v>
      </c>
      <c r="F193" s="9" t="s">
        <v>766</v>
      </c>
      <c r="G193" s="12">
        <v>9</v>
      </c>
      <c r="H193" s="9" t="s">
        <v>25</v>
      </c>
      <c r="I193" s="9" t="s">
        <v>25</v>
      </c>
      <c r="J193" s="12">
        <v>1</v>
      </c>
      <c r="K193" s="13">
        <v>43952</v>
      </c>
      <c r="L193" s="86">
        <f>(Tabla2[[#This Row],[release_year]]-'VARIANZA Y DES. EST'!$L$11)^2</f>
        <v>33.870100322899837</v>
      </c>
      <c r="M193" s="12">
        <v>2020</v>
      </c>
      <c r="N193" s="9" t="s">
        <v>26</v>
      </c>
      <c r="O193" s="9" t="s">
        <v>755</v>
      </c>
      <c r="P193" s="12">
        <v>42</v>
      </c>
      <c r="Q193" s="12">
        <v>42</v>
      </c>
      <c r="R193" s="12">
        <v>3313.7289433249121</v>
      </c>
      <c r="S193" s="12" t="s">
        <v>28</v>
      </c>
      <c r="T193" s="9" t="s">
        <v>30</v>
      </c>
      <c r="U193" s="9" t="s">
        <v>30</v>
      </c>
      <c r="V193" s="9" t="s">
        <v>30</v>
      </c>
      <c r="W193" s="14">
        <v>1</v>
      </c>
    </row>
    <row r="194" spans="1:23" x14ac:dyDescent="0.25">
      <c r="A194" s="8">
        <v>3486</v>
      </c>
      <c r="B194" s="9" t="s">
        <v>767</v>
      </c>
      <c r="C194" s="9" t="s">
        <v>22</v>
      </c>
      <c r="D194" s="9" t="s">
        <v>768</v>
      </c>
      <c r="E194" s="10" t="s">
        <v>769</v>
      </c>
      <c r="F194" s="11"/>
      <c r="G194" s="12">
        <v>0</v>
      </c>
      <c r="H194" s="9" t="s">
        <v>25</v>
      </c>
      <c r="I194" s="9" t="s">
        <v>25</v>
      </c>
      <c r="J194" s="12">
        <v>1</v>
      </c>
      <c r="K194" s="13">
        <v>43735</v>
      </c>
      <c r="L194" s="86">
        <f>(Tabla2[[#This Row],[release_year]]-'VARIANZA Y DES. EST'!$L$11)^2</f>
        <v>23.230495463129063</v>
      </c>
      <c r="M194" s="12">
        <v>2019</v>
      </c>
      <c r="N194" s="9" t="s">
        <v>76</v>
      </c>
      <c r="O194" s="9" t="s">
        <v>755</v>
      </c>
      <c r="P194" s="12">
        <v>42</v>
      </c>
      <c r="Q194" s="12">
        <v>42</v>
      </c>
      <c r="R194" s="12">
        <v>3313.7289433249121</v>
      </c>
      <c r="S194" s="12" t="s">
        <v>28</v>
      </c>
      <c r="T194" s="9" t="s">
        <v>770</v>
      </c>
      <c r="U194" s="9" t="s">
        <v>653</v>
      </c>
      <c r="V194" s="9" t="s">
        <v>770</v>
      </c>
      <c r="W194" s="14">
        <v>3</v>
      </c>
    </row>
    <row r="195" spans="1:23" x14ac:dyDescent="0.25">
      <c r="A195" s="8">
        <v>4093</v>
      </c>
      <c r="B195" s="9" t="s">
        <v>771</v>
      </c>
      <c r="C195" s="9" t="s">
        <v>22</v>
      </c>
      <c r="D195" s="9" t="s">
        <v>772</v>
      </c>
      <c r="E195" s="9" t="s">
        <v>773</v>
      </c>
      <c r="F195" s="9" t="s">
        <v>774</v>
      </c>
      <c r="G195" s="12">
        <v>1</v>
      </c>
      <c r="H195" s="9" t="s">
        <v>25</v>
      </c>
      <c r="I195" s="9" t="s">
        <v>25</v>
      </c>
      <c r="J195" s="12">
        <v>1</v>
      </c>
      <c r="K195" s="13">
        <v>43516</v>
      </c>
      <c r="L195" s="86">
        <f>(Tabla2[[#This Row],[release_year]]-'VARIANZA Y DES. EST'!$L$11)^2</f>
        <v>173.71760798725521</v>
      </c>
      <c r="M195" s="12">
        <v>2001</v>
      </c>
      <c r="N195" s="9" t="s">
        <v>82</v>
      </c>
      <c r="O195" s="9" t="s">
        <v>755</v>
      </c>
      <c r="P195" s="12">
        <v>42</v>
      </c>
      <c r="Q195" s="12">
        <v>42</v>
      </c>
      <c r="R195" s="12">
        <v>3313.7289433249121</v>
      </c>
      <c r="S195" s="12" t="s">
        <v>28</v>
      </c>
      <c r="T195" s="9" t="s">
        <v>477</v>
      </c>
      <c r="U195" s="9" t="s">
        <v>477</v>
      </c>
      <c r="V195" s="9" t="s">
        <v>477</v>
      </c>
      <c r="W195" s="14">
        <v>1</v>
      </c>
    </row>
    <row r="196" spans="1:23" x14ac:dyDescent="0.25">
      <c r="A196" s="8">
        <v>6648</v>
      </c>
      <c r="B196" s="9" t="s">
        <v>775</v>
      </c>
      <c r="C196" s="9" t="s">
        <v>22</v>
      </c>
      <c r="D196" s="9" t="s">
        <v>776</v>
      </c>
      <c r="E196" s="9" t="s">
        <v>689</v>
      </c>
      <c r="F196" s="9" t="s">
        <v>777</v>
      </c>
      <c r="G196" s="12">
        <v>1</v>
      </c>
      <c r="H196" s="9" t="s">
        <v>25</v>
      </c>
      <c r="I196" s="9" t="s">
        <v>25</v>
      </c>
      <c r="J196" s="12">
        <v>1</v>
      </c>
      <c r="K196" s="13">
        <v>43282</v>
      </c>
      <c r="L196" s="86">
        <f>(Tabla2[[#This Row],[release_year]]-'VARIANZA Y DES. EST'!$L$11)^2</f>
        <v>7.9512857435875226</v>
      </c>
      <c r="M196" s="12">
        <v>2017</v>
      </c>
      <c r="N196" s="9" t="s">
        <v>55</v>
      </c>
      <c r="O196" s="9" t="s">
        <v>755</v>
      </c>
      <c r="P196" s="12">
        <v>42</v>
      </c>
      <c r="Q196" s="12">
        <v>42</v>
      </c>
      <c r="R196" s="12">
        <v>3313.7289433249121</v>
      </c>
      <c r="S196" s="12" t="s">
        <v>28</v>
      </c>
      <c r="T196" s="9" t="s">
        <v>57</v>
      </c>
      <c r="U196" s="9" t="s">
        <v>57</v>
      </c>
      <c r="V196" s="9" t="s">
        <v>57</v>
      </c>
      <c r="W196" s="14">
        <v>1</v>
      </c>
    </row>
    <row r="197" spans="1:23" x14ac:dyDescent="0.25">
      <c r="A197" s="8">
        <v>7564</v>
      </c>
      <c r="B197" s="9" t="s">
        <v>778</v>
      </c>
      <c r="C197" s="9" t="s">
        <v>22</v>
      </c>
      <c r="D197" s="9" t="s">
        <v>779</v>
      </c>
      <c r="E197" s="18" t="s">
        <v>689</v>
      </c>
      <c r="F197" s="9" t="s">
        <v>780</v>
      </c>
      <c r="G197" s="12">
        <v>1</v>
      </c>
      <c r="H197" s="9" t="s">
        <v>25</v>
      </c>
      <c r="I197" s="9" t="s">
        <v>25</v>
      </c>
      <c r="J197" s="12">
        <v>1</v>
      </c>
      <c r="K197" s="13">
        <v>43132</v>
      </c>
      <c r="L197" s="86">
        <f>(Tabla2[[#This Row],[release_year]]-'VARIANZA Y DES. EST'!$L$11)^2</f>
        <v>3.3116808838167522</v>
      </c>
      <c r="M197" s="12">
        <v>2016</v>
      </c>
      <c r="N197" s="9" t="s">
        <v>55</v>
      </c>
      <c r="O197" s="9" t="s">
        <v>755</v>
      </c>
      <c r="P197" s="12">
        <v>42</v>
      </c>
      <c r="Q197" s="12">
        <v>42</v>
      </c>
      <c r="R197" s="12">
        <v>3313.7289433249121</v>
      </c>
      <c r="S197" s="12" t="s">
        <v>28</v>
      </c>
      <c r="T197" s="9" t="s">
        <v>57</v>
      </c>
      <c r="U197" s="9" t="s">
        <v>57</v>
      </c>
      <c r="V197" s="9" t="s">
        <v>57</v>
      </c>
      <c r="W197" s="14">
        <v>1</v>
      </c>
    </row>
    <row r="198" spans="1:23" x14ac:dyDescent="0.25">
      <c r="A198" s="8">
        <v>8588</v>
      </c>
      <c r="B198" s="9" t="s">
        <v>781</v>
      </c>
      <c r="C198" s="9" t="s">
        <v>22</v>
      </c>
      <c r="D198" s="9" t="s">
        <v>782</v>
      </c>
      <c r="E198" s="18" t="s">
        <v>783</v>
      </c>
      <c r="F198" s="9" t="s">
        <v>784</v>
      </c>
      <c r="G198" s="12">
        <v>2</v>
      </c>
      <c r="H198" s="9" t="s">
        <v>25</v>
      </c>
      <c r="I198" s="9" t="s">
        <v>25</v>
      </c>
      <c r="J198" s="12">
        <v>1</v>
      </c>
      <c r="K198" s="13">
        <v>42825</v>
      </c>
      <c r="L198" s="86">
        <f>(Tabla2[[#This Row],[release_year]]-'VARIANZA Y DES. EST'!$L$11)^2</f>
        <v>4513.1789455596336</v>
      </c>
      <c r="M198" s="12">
        <v>1947</v>
      </c>
      <c r="N198" s="9" t="s">
        <v>82</v>
      </c>
      <c r="O198" s="9" t="s">
        <v>755</v>
      </c>
      <c r="P198" s="12">
        <v>42</v>
      </c>
      <c r="Q198" s="12">
        <v>42</v>
      </c>
      <c r="R198" s="12">
        <v>3313.7289433249121</v>
      </c>
      <c r="S198" s="12" t="s">
        <v>28</v>
      </c>
      <c r="T198" s="9" t="s">
        <v>150</v>
      </c>
      <c r="U198" s="9" t="s">
        <v>151</v>
      </c>
      <c r="V198" s="9" t="s">
        <v>150</v>
      </c>
      <c r="W198" s="14">
        <v>2</v>
      </c>
    </row>
    <row r="199" spans="1:23" x14ac:dyDescent="0.25">
      <c r="A199" s="8">
        <v>6582</v>
      </c>
      <c r="B199" s="9" t="s">
        <v>785</v>
      </c>
      <c r="C199" s="9" t="s">
        <v>22</v>
      </c>
      <c r="D199" s="9" t="s">
        <v>786</v>
      </c>
      <c r="E199" s="18" t="s">
        <v>787</v>
      </c>
      <c r="F199" s="9" t="s">
        <v>788</v>
      </c>
      <c r="G199" s="12">
        <v>8</v>
      </c>
      <c r="H199" s="9" t="s">
        <v>25</v>
      </c>
      <c r="I199" s="9" t="s">
        <v>25</v>
      </c>
      <c r="J199" s="12">
        <v>1</v>
      </c>
      <c r="K199" s="13">
        <v>42418</v>
      </c>
      <c r="L199" s="86">
        <f>(Tabla2[[#This Row],[release_year]]-'VARIANZA Y DES. EST'!$L$11)^2</f>
        <v>4.7532614447336705</v>
      </c>
      <c r="M199" s="12">
        <v>2012</v>
      </c>
      <c r="N199" s="9" t="s">
        <v>789</v>
      </c>
      <c r="O199" s="9" t="s">
        <v>790</v>
      </c>
      <c r="P199" s="12">
        <v>43</v>
      </c>
      <c r="Q199" s="12">
        <v>43</v>
      </c>
      <c r="R199" s="12">
        <v>3199.5989482180776</v>
      </c>
      <c r="S199" s="12" t="s">
        <v>28</v>
      </c>
      <c r="T199" s="9" t="s">
        <v>111</v>
      </c>
      <c r="U199" s="9" t="s">
        <v>30</v>
      </c>
      <c r="V199" s="9" t="s">
        <v>111</v>
      </c>
      <c r="W199" s="14">
        <v>2</v>
      </c>
    </row>
    <row r="200" spans="1:23" x14ac:dyDescent="0.25">
      <c r="A200" s="8">
        <v>1888</v>
      </c>
      <c r="B200" s="9" t="s">
        <v>791</v>
      </c>
      <c r="C200" s="9" t="s">
        <v>22</v>
      </c>
      <c r="D200" s="9" t="s">
        <v>792</v>
      </c>
      <c r="E200" s="9" t="s">
        <v>793</v>
      </c>
      <c r="F200" s="9" t="s">
        <v>794</v>
      </c>
      <c r="G200" s="12">
        <v>12</v>
      </c>
      <c r="H200" s="9" t="s">
        <v>160</v>
      </c>
      <c r="I200" s="9" t="s">
        <v>160</v>
      </c>
      <c r="J200" s="12">
        <v>1</v>
      </c>
      <c r="K200" s="13">
        <v>44107</v>
      </c>
      <c r="L200" s="86">
        <f>(Tabla2[[#This Row],[release_year]]-'VARIANZA Y DES. EST'!$L$11)^2</f>
        <v>33.870100322899837</v>
      </c>
      <c r="M200" s="12">
        <v>2020</v>
      </c>
      <c r="N200" s="9" t="s">
        <v>76</v>
      </c>
      <c r="O200" s="9" t="s">
        <v>795</v>
      </c>
      <c r="P200" s="12">
        <v>44</v>
      </c>
      <c r="Q200" s="12">
        <v>44</v>
      </c>
      <c r="R200" s="12">
        <v>3087.4689531112435</v>
      </c>
      <c r="S200" s="12" t="s">
        <v>28</v>
      </c>
      <c r="T200" s="9" t="s">
        <v>137</v>
      </c>
      <c r="U200" s="9" t="s">
        <v>57</v>
      </c>
      <c r="V200" s="9" t="s">
        <v>137</v>
      </c>
      <c r="W200" s="14">
        <v>2</v>
      </c>
    </row>
    <row r="201" spans="1:23" x14ac:dyDescent="0.25">
      <c r="A201" s="8">
        <v>1957</v>
      </c>
      <c r="B201" s="9" t="s">
        <v>796</v>
      </c>
      <c r="C201" s="9" t="s">
        <v>22</v>
      </c>
      <c r="D201" s="10" t="s">
        <v>797</v>
      </c>
      <c r="E201" s="11"/>
      <c r="F201" s="9" t="s">
        <v>798</v>
      </c>
      <c r="G201" s="12">
        <v>1</v>
      </c>
      <c r="H201" s="12"/>
      <c r="I201" s="9"/>
      <c r="J201" s="12">
        <v>0</v>
      </c>
      <c r="K201" s="13">
        <v>44099</v>
      </c>
      <c r="L201" s="86">
        <f>(Tabla2[[#This Row],[release_year]]-'VARIANZA Y DES. EST'!$L$11)^2</f>
        <v>23.230495463129063</v>
      </c>
      <c r="M201" s="12">
        <v>2019</v>
      </c>
      <c r="N201" s="9" t="s">
        <v>76</v>
      </c>
      <c r="O201" s="9" t="s">
        <v>795</v>
      </c>
      <c r="P201" s="12">
        <v>44</v>
      </c>
      <c r="Q201" s="12">
        <v>44</v>
      </c>
      <c r="R201" s="12">
        <v>3087.4689531112435</v>
      </c>
      <c r="S201" s="12" t="s">
        <v>28</v>
      </c>
      <c r="T201" s="9" t="s">
        <v>756</v>
      </c>
      <c r="U201" s="9" t="s">
        <v>57</v>
      </c>
      <c r="V201" s="9" t="s">
        <v>756</v>
      </c>
      <c r="W201" s="14">
        <v>3</v>
      </c>
    </row>
    <row r="202" spans="1:23" x14ac:dyDescent="0.25">
      <c r="A202" s="8">
        <v>2144</v>
      </c>
      <c r="B202" s="9" t="s">
        <v>799</v>
      </c>
      <c r="C202" s="9" t="s">
        <v>22</v>
      </c>
      <c r="D202" s="9" t="s">
        <v>800</v>
      </c>
      <c r="E202" s="18" t="s">
        <v>801</v>
      </c>
      <c r="F202" s="9" t="s">
        <v>802</v>
      </c>
      <c r="G202" s="12">
        <v>1</v>
      </c>
      <c r="H202" s="9" t="s">
        <v>25</v>
      </c>
      <c r="I202" s="9" t="s">
        <v>25</v>
      </c>
      <c r="J202" s="12">
        <v>1</v>
      </c>
      <c r="K202" s="13">
        <v>44054</v>
      </c>
      <c r="L202" s="86">
        <f>(Tabla2[[#This Row],[release_year]]-'VARIANZA Y DES. EST'!$L$11)^2</f>
        <v>33.870100322899837</v>
      </c>
      <c r="M202" s="12">
        <v>2020</v>
      </c>
      <c r="N202" s="9" t="s">
        <v>76</v>
      </c>
      <c r="O202" s="9" t="s">
        <v>795</v>
      </c>
      <c r="P202" s="12">
        <v>44</v>
      </c>
      <c r="Q202" s="12">
        <v>44</v>
      </c>
      <c r="R202" s="12">
        <v>3087.4689531112435</v>
      </c>
      <c r="S202" s="12" t="s">
        <v>28</v>
      </c>
      <c r="T202" s="9" t="s">
        <v>477</v>
      </c>
      <c r="U202" s="9" t="s">
        <v>477</v>
      </c>
      <c r="V202" s="9" t="s">
        <v>477</v>
      </c>
      <c r="W202" s="14">
        <v>1</v>
      </c>
    </row>
    <row r="203" spans="1:23" x14ac:dyDescent="0.25">
      <c r="A203" s="8">
        <v>2189</v>
      </c>
      <c r="B203" s="9" t="s">
        <v>803</v>
      </c>
      <c r="C203" s="9" t="s">
        <v>22</v>
      </c>
      <c r="D203" s="9" t="s">
        <v>804</v>
      </c>
      <c r="E203" s="9" t="s">
        <v>805</v>
      </c>
      <c r="F203" s="9" t="s">
        <v>806</v>
      </c>
      <c r="G203" s="12">
        <v>1</v>
      </c>
      <c r="H203" s="9" t="s">
        <v>25</v>
      </c>
      <c r="I203" s="9" t="s">
        <v>25</v>
      </c>
      <c r="J203" s="12">
        <v>1</v>
      </c>
      <c r="K203" s="13">
        <v>44043</v>
      </c>
      <c r="L203" s="86">
        <f>(Tabla2[[#This Row],[release_year]]-'VARIANZA Y DES. EST'!$L$11)^2</f>
        <v>33.870100322899837</v>
      </c>
      <c r="M203" s="12">
        <v>2020</v>
      </c>
      <c r="N203" s="9" t="s">
        <v>55</v>
      </c>
      <c r="O203" s="9" t="s">
        <v>795</v>
      </c>
      <c r="P203" s="12">
        <v>44</v>
      </c>
      <c r="Q203" s="12">
        <v>44</v>
      </c>
      <c r="R203" s="12">
        <v>3087.4689531112435</v>
      </c>
      <c r="S203" s="12" t="s">
        <v>28</v>
      </c>
      <c r="T203" s="9" t="s">
        <v>30</v>
      </c>
      <c r="U203" s="9" t="s">
        <v>30</v>
      </c>
      <c r="V203" s="9" t="s">
        <v>30</v>
      </c>
      <c r="W203" s="14">
        <v>1</v>
      </c>
    </row>
    <row r="204" spans="1:23" x14ac:dyDescent="0.25">
      <c r="A204" s="8">
        <v>3315</v>
      </c>
      <c r="B204" s="9" t="s">
        <v>807</v>
      </c>
      <c r="C204" s="9" t="s">
        <v>22</v>
      </c>
      <c r="D204" s="10" t="s">
        <v>808</v>
      </c>
      <c r="E204" s="11"/>
      <c r="F204" s="9" t="s">
        <v>809</v>
      </c>
      <c r="G204" s="12">
        <v>7</v>
      </c>
      <c r="H204" s="9" t="s">
        <v>25</v>
      </c>
      <c r="I204" s="9" t="s">
        <v>25</v>
      </c>
      <c r="J204" s="12">
        <v>1</v>
      </c>
      <c r="K204" s="13">
        <v>43771</v>
      </c>
      <c r="L204" s="86">
        <f>(Tabla2[[#This Row],[release_year]]-'VARIANZA Y DES. EST'!$L$11)^2</f>
        <v>3.2471164275211517E-2</v>
      </c>
      <c r="M204" s="12">
        <v>2014</v>
      </c>
      <c r="N204" s="9" t="s">
        <v>26</v>
      </c>
      <c r="O204" s="9" t="s">
        <v>795</v>
      </c>
      <c r="P204" s="12">
        <v>44</v>
      </c>
      <c r="Q204" s="12">
        <v>44</v>
      </c>
      <c r="R204" s="12">
        <v>3087.4689531112435</v>
      </c>
      <c r="S204" s="12" t="s">
        <v>28</v>
      </c>
      <c r="T204" s="9" t="s">
        <v>156</v>
      </c>
      <c r="U204" s="9" t="s">
        <v>156</v>
      </c>
      <c r="V204" s="9" t="s">
        <v>156</v>
      </c>
      <c r="W204" s="14">
        <v>1</v>
      </c>
    </row>
    <row r="205" spans="1:23" x14ac:dyDescent="0.25">
      <c r="A205" s="8">
        <v>4365</v>
      </c>
      <c r="B205" s="9" t="s">
        <v>810</v>
      </c>
      <c r="C205" s="9" t="s">
        <v>22</v>
      </c>
      <c r="D205" s="9" t="s">
        <v>811</v>
      </c>
      <c r="E205" s="18" t="s">
        <v>812</v>
      </c>
      <c r="F205" s="9" t="s">
        <v>813</v>
      </c>
      <c r="G205" s="12">
        <v>8</v>
      </c>
      <c r="H205" s="9" t="s">
        <v>25</v>
      </c>
      <c r="I205" s="9" t="s">
        <v>25</v>
      </c>
      <c r="J205" s="12">
        <v>1</v>
      </c>
      <c r="K205" s="16">
        <v>43429</v>
      </c>
      <c r="L205" s="86">
        <f>(Tabla2[[#This Row],[release_year]]-'VARIANZA Y DES. EST'!$L$11)^2</f>
        <v>14.590890603358293</v>
      </c>
      <c r="M205" s="12">
        <v>2018</v>
      </c>
      <c r="N205" s="9" t="s">
        <v>26</v>
      </c>
      <c r="O205" s="9" t="s">
        <v>795</v>
      </c>
      <c r="P205" s="12">
        <v>44</v>
      </c>
      <c r="Q205" s="12">
        <v>44</v>
      </c>
      <c r="R205" s="12">
        <v>3087.4689531112435</v>
      </c>
      <c r="S205" s="12" t="s">
        <v>28</v>
      </c>
      <c r="T205" s="9" t="s">
        <v>30</v>
      </c>
      <c r="U205" s="9" t="s">
        <v>30</v>
      </c>
      <c r="V205" s="9" t="s">
        <v>30</v>
      </c>
      <c r="W205" s="14">
        <v>1</v>
      </c>
    </row>
    <row r="206" spans="1:23" x14ac:dyDescent="0.25">
      <c r="A206" s="8">
        <v>4590</v>
      </c>
      <c r="B206" s="9" t="s">
        <v>814</v>
      </c>
      <c r="C206" s="9" t="s">
        <v>22</v>
      </c>
      <c r="D206" s="9" t="s">
        <v>815</v>
      </c>
      <c r="E206" s="18" t="s">
        <v>816</v>
      </c>
      <c r="F206" s="9" t="s">
        <v>817</v>
      </c>
      <c r="G206" s="12">
        <v>6</v>
      </c>
      <c r="H206" s="9" t="s">
        <v>25</v>
      </c>
      <c r="I206" s="9" t="s">
        <v>25</v>
      </c>
      <c r="J206" s="12">
        <v>1</v>
      </c>
      <c r="K206" s="13">
        <v>43374</v>
      </c>
      <c r="L206" s="86">
        <f>(Tabla2[[#This Row],[release_year]]-'VARIANZA Y DES. EST'!$L$11)^2</f>
        <v>14.590890603358293</v>
      </c>
      <c r="M206" s="12">
        <v>2018</v>
      </c>
      <c r="N206" s="9" t="s">
        <v>26</v>
      </c>
      <c r="O206" s="9" t="s">
        <v>795</v>
      </c>
      <c r="P206" s="12">
        <v>44</v>
      </c>
      <c r="Q206" s="12">
        <v>44</v>
      </c>
      <c r="R206" s="12">
        <v>3087.4689531112435</v>
      </c>
      <c r="S206" s="12" t="s">
        <v>28</v>
      </c>
      <c r="T206" s="9" t="s">
        <v>30</v>
      </c>
      <c r="U206" s="9" t="s">
        <v>30</v>
      </c>
      <c r="V206" s="9" t="s">
        <v>30</v>
      </c>
      <c r="W206" s="14">
        <v>1</v>
      </c>
    </row>
    <row r="207" spans="1:23" x14ac:dyDescent="0.25">
      <c r="A207" s="8">
        <v>4591</v>
      </c>
      <c r="B207" s="9" t="s">
        <v>818</v>
      </c>
      <c r="C207" s="9" t="s">
        <v>22</v>
      </c>
      <c r="D207" s="9" t="s">
        <v>819</v>
      </c>
      <c r="E207" s="18" t="s">
        <v>816</v>
      </c>
      <c r="F207" s="9" t="s">
        <v>820</v>
      </c>
      <c r="G207" s="12">
        <v>6</v>
      </c>
      <c r="H207" s="9" t="s">
        <v>25</v>
      </c>
      <c r="I207" s="9" t="s">
        <v>327</v>
      </c>
      <c r="J207" s="12">
        <v>2</v>
      </c>
      <c r="K207" s="13">
        <v>43374</v>
      </c>
      <c r="L207" s="86">
        <f>(Tabla2[[#This Row],[release_year]]-'VARIANZA Y DES. EST'!$L$11)^2</f>
        <v>14.590890603358293</v>
      </c>
      <c r="M207" s="12">
        <v>2018</v>
      </c>
      <c r="N207" s="9" t="s">
        <v>26</v>
      </c>
      <c r="O207" s="9" t="s">
        <v>795</v>
      </c>
      <c r="P207" s="12">
        <v>44</v>
      </c>
      <c r="Q207" s="12">
        <v>44</v>
      </c>
      <c r="R207" s="12">
        <v>3087.4689531112435</v>
      </c>
      <c r="S207" s="12" t="s">
        <v>28</v>
      </c>
      <c r="T207" s="9" t="s">
        <v>30</v>
      </c>
      <c r="U207" s="9" t="s">
        <v>30</v>
      </c>
      <c r="V207" s="9" t="s">
        <v>30</v>
      </c>
      <c r="W207" s="14">
        <v>1</v>
      </c>
    </row>
    <row r="208" spans="1:23" x14ac:dyDescent="0.25">
      <c r="A208" s="8">
        <v>5449</v>
      </c>
      <c r="B208" s="9" t="s">
        <v>821</v>
      </c>
      <c r="C208" s="9" t="s">
        <v>22</v>
      </c>
      <c r="D208" s="9" t="s">
        <v>822</v>
      </c>
      <c r="E208" s="18" t="s">
        <v>823</v>
      </c>
      <c r="F208" s="9" t="s">
        <v>824</v>
      </c>
      <c r="G208" s="12">
        <v>1</v>
      </c>
      <c r="H208" s="9" t="s">
        <v>126</v>
      </c>
      <c r="I208" s="9" t="s">
        <v>126</v>
      </c>
      <c r="J208" s="12">
        <v>1</v>
      </c>
      <c r="K208" s="13">
        <v>42887</v>
      </c>
      <c r="L208" s="86">
        <f>(Tabla2[[#This Row],[release_year]]-'VARIANZA Y DES. EST'!$L$11)^2</f>
        <v>7.9512857435875226</v>
      </c>
      <c r="M208" s="12">
        <v>2017</v>
      </c>
      <c r="N208" s="9" t="s">
        <v>82</v>
      </c>
      <c r="O208" s="9" t="s">
        <v>795</v>
      </c>
      <c r="P208" s="12">
        <v>44</v>
      </c>
      <c r="Q208" s="12">
        <v>44</v>
      </c>
      <c r="R208" s="12">
        <v>3087.4689531112435</v>
      </c>
      <c r="S208" s="12" t="s">
        <v>28</v>
      </c>
      <c r="T208" s="9" t="s">
        <v>57</v>
      </c>
      <c r="U208" s="9" t="s">
        <v>57</v>
      </c>
      <c r="V208" s="9" t="s">
        <v>57</v>
      </c>
      <c r="W208" s="14">
        <v>1</v>
      </c>
    </row>
    <row r="209" spans="1:23" x14ac:dyDescent="0.25">
      <c r="A209" s="8">
        <v>5452</v>
      </c>
      <c r="B209" s="9" t="s">
        <v>825</v>
      </c>
      <c r="C209" s="9" t="s">
        <v>22</v>
      </c>
      <c r="D209" s="9" t="s">
        <v>826</v>
      </c>
      <c r="E209" s="9" t="s">
        <v>823</v>
      </c>
      <c r="F209" s="9" t="s">
        <v>824</v>
      </c>
      <c r="G209" s="12">
        <v>1</v>
      </c>
      <c r="H209" s="9" t="s">
        <v>126</v>
      </c>
      <c r="I209" s="9" t="s">
        <v>126</v>
      </c>
      <c r="J209" s="12">
        <v>1</v>
      </c>
      <c r="K209" s="13">
        <v>42887</v>
      </c>
      <c r="L209" s="86">
        <f>(Tabla2[[#This Row],[release_year]]-'VARIANZA Y DES. EST'!$L$11)^2</f>
        <v>7.9512857435875226</v>
      </c>
      <c r="M209" s="12">
        <v>2017</v>
      </c>
      <c r="N209" s="9" t="s">
        <v>82</v>
      </c>
      <c r="O209" s="9" t="s">
        <v>795</v>
      </c>
      <c r="P209" s="12">
        <v>44</v>
      </c>
      <c r="Q209" s="12">
        <v>44</v>
      </c>
      <c r="R209" s="12">
        <v>3087.4689531112435</v>
      </c>
      <c r="S209" s="12" t="s">
        <v>28</v>
      </c>
      <c r="T209" s="9" t="s">
        <v>57</v>
      </c>
      <c r="U209" s="9" t="s">
        <v>57</v>
      </c>
      <c r="V209" s="9" t="s">
        <v>57</v>
      </c>
      <c r="W209" s="14">
        <v>1</v>
      </c>
    </row>
    <row r="210" spans="1:23" x14ac:dyDescent="0.25">
      <c r="A210" s="8">
        <v>5467</v>
      </c>
      <c r="B210" s="9" t="s">
        <v>827</v>
      </c>
      <c r="C210" s="9" t="s">
        <v>22</v>
      </c>
      <c r="D210" s="9" t="s">
        <v>828</v>
      </c>
      <c r="E210" s="9" t="s">
        <v>823</v>
      </c>
      <c r="F210" s="9" t="s">
        <v>824</v>
      </c>
      <c r="G210" s="12">
        <v>1</v>
      </c>
      <c r="H210" s="9" t="s">
        <v>126</v>
      </c>
      <c r="I210" s="9" t="s">
        <v>126</v>
      </c>
      <c r="J210" s="12">
        <v>1</v>
      </c>
      <c r="K210" s="13">
        <v>42887</v>
      </c>
      <c r="L210" s="86">
        <f>(Tabla2[[#This Row],[release_year]]-'VARIANZA Y DES. EST'!$L$11)^2</f>
        <v>7.9512857435875226</v>
      </c>
      <c r="M210" s="12">
        <v>2017</v>
      </c>
      <c r="N210" s="9" t="s">
        <v>82</v>
      </c>
      <c r="O210" s="9" t="s">
        <v>795</v>
      </c>
      <c r="P210" s="12">
        <v>44</v>
      </c>
      <c r="Q210" s="12">
        <v>44</v>
      </c>
      <c r="R210" s="12">
        <v>3087.4689531112435</v>
      </c>
      <c r="S210" s="12" t="s">
        <v>28</v>
      </c>
      <c r="T210" s="9" t="s">
        <v>57</v>
      </c>
      <c r="U210" s="9" t="s">
        <v>57</v>
      </c>
      <c r="V210" s="9" t="s">
        <v>57</v>
      </c>
      <c r="W210" s="14">
        <v>1</v>
      </c>
    </row>
    <row r="211" spans="1:23" x14ac:dyDescent="0.25">
      <c r="A211" s="8">
        <v>5504</v>
      </c>
      <c r="B211" s="9" t="s">
        <v>829</v>
      </c>
      <c r="C211" s="9" t="s">
        <v>22</v>
      </c>
      <c r="D211" s="9" t="s">
        <v>830</v>
      </c>
      <c r="E211" s="20" t="s">
        <v>823</v>
      </c>
      <c r="F211" s="21"/>
      <c r="G211" s="12">
        <v>0</v>
      </c>
      <c r="H211" s="9" t="s">
        <v>126</v>
      </c>
      <c r="I211" s="9" t="s">
        <v>126</v>
      </c>
      <c r="J211" s="12">
        <v>1</v>
      </c>
      <c r="K211" s="13">
        <v>42856</v>
      </c>
      <c r="L211" s="86">
        <f>(Tabla2[[#This Row],[release_year]]-'VARIANZA Y DES. EST'!$L$11)^2</f>
        <v>7.9512857435875226</v>
      </c>
      <c r="M211" s="12">
        <v>2017</v>
      </c>
      <c r="N211" s="9" t="s">
        <v>82</v>
      </c>
      <c r="O211" s="9" t="s">
        <v>795</v>
      </c>
      <c r="P211" s="12">
        <v>44</v>
      </c>
      <c r="Q211" s="12">
        <v>44</v>
      </c>
      <c r="R211" s="12">
        <v>3087.4689531112435</v>
      </c>
      <c r="S211" s="12" t="s">
        <v>28</v>
      </c>
      <c r="T211" s="9" t="s">
        <v>57</v>
      </c>
      <c r="U211" s="9" t="s">
        <v>57</v>
      </c>
      <c r="V211" s="9" t="s">
        <v>57</v>
      </c>
      <c r="W211" s="14">
        <v>1</v>
      </c>
    </row>
    <row r="212" spans="1:23" x14ac:dyDescent="0.25">
      <c r="A212" s="8">
        <v>5735</v>
      </c>
      <c r="B212" s="9" t="s">
        <v>831</v>
      </c>
      <c r="C212" s="9" t="s">
        <v>22</v>
      </c>
      <c r="D212" s="9" t="s">
        <v>832</v>
      </c>
      <c r="E212" s="18" t="s">
        <v>833</v>
      </c>
      <c r="F212" s="9" t="s">
        <v>834</v>
      </c>
      <c r="G212" s="12">
        <v>9</v>
      </c>
      <c r="H212" s="12"/>
      <c r="I212" s="9"/>
      <c r="J212" s="12">
        <v>0</v>
      </c>
      <c r="K212" s="13">
        <v>42675</v>
      </c>
      <c r="L212" s="86">
        <f>(Tabla2[[#This Row],[release_year]]-'VARIANZA Y DES. EST'!$L$11)^2</f>
        <v>3.3116808838167522</v>
      </c>
      <c r="M212" s="12">
        <v>2016</v>
      </c>
      <c r="N212" s="9" t="s">
        <v>26</v>
      </c>
      <c r="O212" s="9" t="s">
        <v>795</v>
      </c>
      <c r="P212" s="12">
        <v>44</v>
      </c>
      <c r="Q212" s="12">
        <v>44</v>
      </c>
      <c r="R212" s="12">
        <v>3087.4689531112435</v>
      </c>
      <c r="S212" s="12" t="s">
        <v>28</v>
      </c>
      <c r="T212" s="9" t="s">
        <v>156</v>
      </c>
      <c r="U212" s="9" t="s">
        <v>156</v>
      </c>
      <c r="V212" s="9" t="s">
        <v>156</v>
      </c>
      <c r="W212" s="14">
        <v>1</v>
      </c>
    </row>
    <row r="213" spans="1:23" x14ac:dyDescent="0.25">
      <c r="A213" s="8">
        <v>5776</v>
      </c>
      <c r="B213" s="9" t="s">
        <v>835</v>
      </c>
      <c r="C213" s="9" t="s">
        <v>22</v>
      </c>
      <c r="D213" s="10" t="s">
        <v>836</v>
      </c>
      <c r="E213" s="11"/>
      <c r="F213" s="9" t="s">
        <v>837</v>
      </c>
      <c r="G213" s="12">
        <v>8</v>
      </c>
      <c r="H213" s="12"/>
      <c r="I213" s="9"/>
      <c r="J213" s="12">
        <v>0</v>
      </c>
      <c r="K213" s="13">
        <v>42644</v>
      </c>
      <c r="L213" s="86">
        <f>(Tabla2[[#This Row],[release_year]]-'VARIANZA Y DES. EST'!$L$11)^2</f>
        <v>3.3116808838167522</v>
      </c>
      <c r="M213" s="12">
        <v>2016</v>
      </c>
      <c r="N213" s="9" t="s">
        <v>110</v>
      </c>
      <c r="O213" s="9" t="s">
        <v>795</v>
      </c>
      <c r="P213" s="12">
        <v>44</v>
      </c>
      <c r="Q213" s="12">
        <v>44</v>
      </c>
      <c r="R213" s="12">
        <v>3087.4689531112435</v>
      </c>
      <c r="S213" s="12" t="s">
        <v>28</v>
      </c>
      <c r="T213" s="9" t="s">
        <v>156</v>
      </c>
      <c r="U213" s="9" t="s">
        <v>156</v>
      </c>
      <c r="V213" s="9" t="s">
        <v>156</v>
      </c>
      <c r="W213" s="14">
        <v>1</v>
      </c>
    </row>
    <row r="214" spans="1:23" x14ac:dyDescent="0.25">
      <c r="A214" s="8">
        <v>6055</v>
      </c>
      <c r="B214" s="9" t="s">
        <v>838</v>
      </c>
      <c r="C214" s="9" t="s">
        <v>22</v>
      </c>
      <c r="D214" s="9" t="s">
        <v>839</v>
      </c>
      <c r="E214" s="9" t="s">
        <v>840</v>
      </c>
      <c r="F214" s="9" t="s">
        <v>841</v>
      </c>
      <c r="G214" s="12">
        <v>8</v>
      </c>
      <c r="H214" s="9" t="s">
        <v>160</v>
      </c>
      <c r="I214" s="9" t="s">
        <v>160</v>
      </c>
      <c r="J214" s="12">
        <v>1</v>
      </c>
      <c r="K214" s="13">
        <v>41579</v>
      </c>
      <c r="L214" s="86">
        <f>(Tabla2[[#This Row],[release_year]]-'VARIANZA Y DES. EST'!$L$11)^2</f>
        <v>10.1136565849629</v>
      </c>
      <c r="M214" s="12">
        <v>2011</v>
      </c>
      <c r="N214" s="9" t="s">
        <v>842</v>
      </c>
      <c r="O214" s="9" t="s">
        <v>795</v>
      </c>
      <c r="P214" s="12">
        <v>44</v>
      </c>
      <c r="Q214" s="12">
        <v>44</v>
      </c>
      <c r="R214" s="12">
        <v>3087.4689531112435</v>
      </c>
      <c r="S214" s="12" t="s">
        <v>28</v>
      </c>
      <c r="T214" s="9" t="s">
        <v>477</v>
      </c>
      <c r="U214" s="9" t="s">
        <v>477</v>
      </c>
      <c r="V214" s="9" t="s">
        <v>477</v>
      </c>
      <c r="W214" s="14">
        <v>1</v>
      </c>
    </row>
    <row r="215" spans="1:23" x14ac:dyDescent="0.25">
      <c r="A215" s="8">
        <v>6081</v>
      </c>
      <c r="B215" s="9" t="s">
        <v>843</v>
      </c>
      <c r="C215" s="9" t="s">
        <v>22</v>
      </c>
      <c r="D215" s="9" t="s">
        <v>844</v>
      </c>
      <c r="E215" s="18" t="s">
        <v>787</v>
      </c>
      <c r="F215" s="9" t="s">
        <v>845</v>
      </c>
      <c r="G215" s="12">
        <v>8</v>
      </c>
      <c r="H215" s="9" t="s">
        <v>25</v>
      </c>
      <c r="I215" s="9" t="s">
        <v>25</v>
      </c>
      <c r="J215" s="12">
        <v>1</v>
      </c>
      <c r="K215" s="13">
        <v>42418</v>
      </c>
      <c r="L215" s="86">
        <f>(Tabla2[[#This Row],[release_year]]-'VARIANZA Y DES. EST'!$L$11)^2</f>
        <v>4.7532614447336705</v>
      </c>
      <c r="M215" s="12">
        <v>2012</v>
      </c>
      <c r="N215" s="9" t="s">
        <v>110</v>
      </c>
      <c r="O215" s="9" t="s">
        <v>795</v>
      </c>
      <c r="P215" s="12">
        <v>44</v>
      </c>
      <c r="Q215" s="12">
        <v>44</v>
      </c>
      <c r="R215" s="12">
        <v>3087.4689531112435</v>
      </c>
      <c r="S215" s="12" t="s">
        <v>28</v>
      </c>
      <c r="T215" s="9" t="s">
        <v>111</v>
      </c>
      <c r="U215" s="9" t="s">
        <v>30</v>
      </c>
      <c r="V215" s="9" t="s">
        <v>111</v>
      </c>
      <c r="W215" s="14">
        <v>2</v>
      </c>
    </row>
    <row r="216" spans="1:23" x14ac:dyDescent="0.25">
      <c r="A216" s="8">
        <v>6979</v>
      </c>
      <c r="B216" s="9" t="s">
        <v>846</v>
      </c>
      <c r="C216" s="9" t="s">
        <v>22</v>
      </c>
      <c r="D216" s="9" t="s">
        <v>847</v>
      </c>
      <c r="E216" s="7" t="s">
        <v>848</v>
      </c>
      <c r="F216" s="24"/>
      <c r="G216" s="12">
        <v>0</v>
      </c>
      <c r="H216" s="9" t="s">
        <v>126</v>
      </c>
      <c r="I216" s="9" t="s">
        <v>126</v>
      </c>
      <c r="J216" s="12">
        <v>1</v>
      </c>
      <c r="K216" s="13">
        <v>42583</v>
      </c>
      <c r="L216" s="86">
        <f>(Tabla2[[#This Row],[release_year]]-'VARIANZA Y DES. EST'!$L$11)^2</f>
        <v>3.3116808838167522</v>
      </c>
      <c r="M216" s="12">
        <v>2016</v>
      </c>
      <c r="N216" s="9" t="s">
        <v>82</v>
      </c>
      <c r="O216" s="9" t="s">
        <v>795</v>
      </c>
      <c r="P216" s="12">
        <v>44</v>
      </c>
      <c r="Q216" s="12">
        <v>44</v>
      </c>
      <c r="R216" s="12">
        <v>3087.4689531112435</v>
      </c>
      <c r="S216" s="12" t="s">
        <v>28</v>
      </c>
      <c r="T216" s="9" t="s">
        <v>83</v>
      </c>
      <c r="U216" s="9" t="s">
        <v>57</v>
      </c>
      <c r="V216" s="9" t="s">
        <v>83</v>
      </c>
      <c r="W216" s="14">
        <v>2</v>
      </c>
    </row>
    <row r="217" spans="1:23" x14ac:dyDescent="0.25">
      <c r="A217" s="8">
        <v>7291</v>
      </c>
      <c r="B217" s="9" t="s">
        <v>849</v>
      </c>
      <c r="C217" s="9" t="s">
        <v>22</v>
      </c>
      <c r="D217" s="10" t="s">
        <v>850</v>
      </c>
      <c r="E217" s="19"/>
      <c r="F217" s="11"/>
      <c r="G217" s="12">
        <v>0</v>
      </c>
      <c r="H217" s="9" t="s">
        <v>851</v>
      </c>
      <c r="I217" s="9" t="s">
        <v>852</v>
      </c>
      <c r="J217" s="12">
        <v>2</v>
      </c>
      <c r="K217" s="13">
        <v>43497</v>
      </c>
      <c r="L217" s="86">
        <f>(Tabla2[[#This Row],[release_year]]-'VARIANZA Y DES. EST'!$L$11)^2</f>
        <v>3.3116808838167522</v>
      </c>
      <c r="M217" s="12">
        <v>2016</v>
      </c>
      <c r="N217" s="9" t="s">
        <v>789</v>
      </c>
      <c r="O217" s="9" t="s">
        <v>795</v>
      </c>
      <c r="P217" s="12">
        <v>44</v>
      </c>
      <c r="Q217" s="12">
        <v>44</v>
      </c>
      <c r="R217" s="12">
        <v>3087.4689531112435</v>
      </c>
      <c r="S217" s="12" t="s">
        <v>28</v>
      </c>
      <c r="T217" s="9" t="s">
        <v>853</v>
      </c>
      <c r="U217" s="9" t="s">
        <v>38</v>
      </c>
      <c r="V217" s="9" t="s">
        <v>853</v>
      </c>
      <c r="W217" s="14">
        <v>2</v>
      </c>
    </row>
    <row r="218" spans="1:23" x14ac:dyDescent="0.25">
      <c r="A218" s="8">
        <v>8387</v>
      </c>
      <c r="B218" s="9" t="s">
        <v>854</v>
      </c>
      <c r="C218" s="9" t="s">
        <v>22</v>
      </c>
      <c r="D218" s="9" t="s">
        <v>855</v>
      </c>
      <c r="E218" s="18" t="s">
        <v>856</v>
      </c>
      <c r="F218" s="18" t="s">
        <v>857</v>
      </c>
      <c r="G218" s="12">
        <v>14</v>
      </c>
      <c r="H218" s="9" t="s">
        <v>858</v>
      </c>
      <c r="I218" s="9" t="s">
        <v>858</v>
      </c>
      <c r="J218" s="12">
        <v>1</v>
      </c>
      <c r="K218" s="16">
        <v>43455</v>
      </c>
      <c r="L218" s="86">
        <f>(Tabla2[[#This Row],[release_year]]-'VARIANZA Y DES. EST'!$L$11)^2</f>
        <v>14.590890603358293</v>
      </c>
      <c r="M218" s="12">
        <v>2018</v>
      </c>
      <c r="N218" s="9" t="s">
        <v>76</v>
      </c>
      <c r="O218" s="9" t="s">
        <v>795</v>
      </c>
      <c r="P218" s="12">
        <v>44</v>
      </c>
      <c r="Q218" s="12">
        <v>44</v>
      </c>
      <c r="R218" s="12">
        <v>3087.4689531112435</v>
      </c>
      <c r="S218" s="12" t="s">
        <v>28</v>
      </c>
      <c r="T218" s="9" t="s">
        <v>859</v>
      </c>
      <c r="U218" s="9" t="s">
        <v>95</v>
      </c>
      <c r="V218" s="9" t="s">
        <v>859</v>
      </c>
      <c r="W218" s="14">
        <v>2</v>
      </c>
    </row>
    <row r="219" spans="1:23" x14ac:dyDescent="0.25">
      <c r="A219" s="8">
        <v>1633</v>
      </c>
      <c r="B219" s="9" t="s">
        <v>860</v>
      </c>
      <c r="C219" s="9" t="s">
        <v>22</v>
      </c>
      <c r="D219" s="9" t="s">
        <v>861</v>
      </c>
      <c r="E219" s="9" t="s">
        <v>862</v>
      </c>
      <c r="F219" s="9" t="s">
        <v>863</v>
      </c>
      <c r="G219" s="12">
        <v>9</v>
      </c>
      <c r="H219" s="9" t="s">
        <v>25</v>
      </c>
      <c r="I219" s="9" t="s">
        <v>25</v>
      </c>
      <c r="J219" s="12">
        <v>1</v>
      </c>
      <c r="K219" s="16">
        <v>44165</v>
      </c>
      <c r="L219" s="86">
        <f>(Tabla2[[#This Row],[release_year]]-'VARIANZA Y DES. EST'!$L$11)^2</f>
        <v>23.230495463129063</v>
      </c>
      <c r="M219" s="12">
        <v>2019</v>
      </c>
      <c r="N219" s="9" t="s">
        <v>26</v>
      </c>
      <c r="O219" s="9" t="s">
        <v>864</v>
      </c>
      <c r="P219" s="12">
        <v>45</v>
      </c>
      <c r="Q219" s="12">
        <v>45</v>
      </c>
      <c r="R219" s="12">
        <v>2977.3389580044095</v>
      </c>
      <c r="S219" s="12" t="s">
        <v>28</v>
      </c>
      <c r="T219" s="9" t="s">
        <v>30</v>
      </c>
      <c r="U219" s="9" t="s">
        <v>30</v>
      </c>
      <c r="V219" s="9" t="s">
        <v>30</v>
      </c>
      <c r="W219" s="14">
        <v>1</v>
      </c>
    </row>
    <row r="220" spans="1:23" x14ac:dyDescent="0.25">
      <c r="A220" s="8">
        <v>3480</v>
      </c>
      <c r="B220" s="9" t="s">
        <v>865</v>
      </c>
      <c r="C220" s="9" t="s">
        <v>22</v>
      </c>
      <c r="D220" s="9" t="s">
        <v>866</v>
      </c>
      <c r="E220" s="10" t="s">
        <v>867</v>
      </c>
      <c r="F220" s="11"/>
      <c r="G220" s="12">
        <v>0</v>
      </c>
      <c r="H220" s="12"/>
      <c r="I220" s="9"/>
      <c r="J220" s="12">
        <v>0</v>
      </c>
      <c r="K220" s="13">
        <v>43736</v>
      </c>
      <c r="L220" s="86">
        <f>(Tabla2[[#This Row],[release_year]]-'VARIANZA Y DES. EST'!$L$11)^2</f>
        <v>23.230495463129063</v>
      </c>
      <c r="M220" s="12">
        <v>2019</v>
      </c>
      <c r="N220" s="9" t="s">
        <v>82</v>
      </c>
      <c r="O220" s="9" t="s">
        <v>864</v>
      </c>
      <c r="P220" s="12">
        <v>45</v>
      </c>
      <c r="Q220" s="12">
        <v>45</v>
      </c>
      <c r="R220" s="12">
        <v>2977.3389580044095</v>
      </c>
      <c r="S220" s="12" t="s">
        <v>28</v>
      </c>
      <c r="T220" s="9" t="s">
        <v>105</v>
      </c>
      <c r="U220" s="9" t="s">
        <v>57</v>
      </c>
      <c r="V220" s="9" t="s">
        <v>105</v>
      </c>
      <c r="W220" s="14">
        <v>2</v>
      </c>
    </row>
    <row r="221" spans="1:23" x14ac:dyDescent="0.25">
      <c r="A221" s="8">
        <v>4448</v>
      </c>
      <c r="B221" s="9" t="s">
        <v>868</v>
      </c>
      <c r="C221" s="9" t="s">
        <v>22</v>
      </c>
      <c r="D221" s="9" t="s">
        <v>869</v>
      </c>
      <c r="E221" s="9" t="s">
        <v>870</v>
      </c>
      <c r="F221" s="9" t="s">
        <v>871</v>
      </c>
      <c r="G221" s="12">
        <v>2</v>
      </c>
      <c r="H221" s="9" t="s">
        <v>25</v>
      </c>
      <c r="I221" s="9" t="s">
        <v>25</v>
      </c>
      <c r="J221" s="12">
        <v>1</v>
      </c>
      <c r="K221" s="13">
        <v>43405</v>
      </c>
      <c r="L221" s="86">
        <f>(Tabla2[[#This Row],[release_year]]-'VARIANZA Y DES. EST'!$L$11)^2</f>
        <v>66.915632286109044</v>
      </c>
      <c r="M221" s="12">
        <v>2006</v>
      </c>
      <c r="N221" s="9" t="s">
        <v>76</v>
      </c>
      <c r="O221" s="9" t="s">
        <v>864</v>
      </c>
      <c r="P221" s="12">
        <v>45</v>
      </c>
      <c r="Q221" s="12">
        <v>45</v>
      </c>
      <c r="R221" s="12">
        <v>2977.3389580044095</v>
      </c>
      <c r="S221" s="12" t="s">
        <v>28</v>
      </c>
      <c r="T221" s="9" t="s">
        <v>477</v>
      </c>
      <c r="U221" s="9" t="s">
        <v>477</v>
      </c>
      <c r="V221" s="9" t="s">
        <v>477</v>
      </c>
      <c r="W221" s="14">
        <v>1</v>
      </c>
    </row>
    <row r="222" spans="1:23" x14ac:dyDescent="0.25">
      <c r="A222" s="8">
        <v>5825</v>
      </c>
      <c r="B222" s="9" t="s">
        <v>872</v>
      </c>
      <c r="C222" s="9" t="s">
        <v>22</v>
      </c>
      <c r="D222" s="9" t="s">
        <v>873</v>
      </c>
      <c r="E222" s="18" t="s">
        <v>874</v>
      </c>
      <c r="F222" s="9" t="s">
        <v>875</v>
      </c>
      <c r="G222" s="12">
        <v>1</v>
      </c>
      <c r="H222" s="9" t="s">
        <v>25</v>
      </c>
      <c r="I222" s="9" t="s">
        <v>25</v>
      </c>
      <c r="J222" s="12">
        <v>1</v>
      </c>
      <c r="K222" s="13">
        <v>42583</v>
      </c>
      <c r="L222" s="86">
        <f>(Tabla2[[#This Row],[release_year]]-'VARIANZA Y DES. EST'!$L$11)^2</f>
        <v>38.194842005650592</v>
      </c>
      <c r="M222" s="12">
        <v>2008</v>
      </c>
      <c r="N222" s="9" t="s">
        <v>76</v>
      </c>
      <c r="O222" s="9" t="s">
        <v>864</v>
      </c>
      <c r="P222" s="12">
        <v>45</v>
      </c>
      <c r="Q222" s="12">
        <v>45</v>
      </c>
      <c r="R222" s="12">
        <v>2977.3389580044095</v>
      </c>
      <c r="S222" s="12" t="s">
        <v>28</v>
      </c>
      <c r="T222" s="9" t="s">
        <v>57</v>
      </c>
      <c r="U222" s="9" t="s">
        <v>57</v>
      </c>
      <c r="V222" s="9" t="s">
        <v>57</v>
      </c>
      <c r="W222" s="14">
        <v>1</v>
      </c>
    </row>
    <row r="223" spans="1:23" x14ac:dyDescent="0.25">
      <c r="A223" s="8">
        <v>6125</v>
      </c>
      <c r="B223" s="9" t="s">
        <v>876</v>
      </c>
      <c r="C223" s="9" t="s">
        <v>22</v>
      </c>
      <c r="D223" s="9" t="s">
        <v>877</v>
      </c>
      <c r="E223" s="18" t="s">
        <v>878</v>
      </c>
      <c r="F223" s="9" t="s">
        <v>879</v>
      </c>
      <c r="G223" s="12">
        <v>9</v>
      </c>
      <c r="H223" s="9" t="s">
        <v>25</v>
      </c>
      <c r="I223" s="9" t="s">
        <v>25</v>
      </c>
      <c r="J223" s="12">
        <v>1</v>
      </c>
      <c r="K223" s="13">
        <v>43739</v>
      </c>
      <c r="L223" s="86">
        <f>(Tabla2[[#This Row],[release_year]]-'VARIANZA Y DES. EST'!$L$11)^2</f>
        <v>1.3928663045044412</v>
      </c>
      <c r="M223" s="12">
        <v>2013</v>
      </c>
      <c r="N223" s="9" t="s">
        <v>55</v>
      </c>
      <c r="O223" s="9" t="s">
        <v>864</v>
      </c>
      <c r="P223" s="12">
        <v>45</v>
      </c>
      <c r="Q223" s="12">
        <v>45</v>
      </c>
      <c r="R223" s="12">
        <v>2977.3389580044095</v>
      </c>
      <c r="S223" s="12" t="s">
        <v>28</v>
      </c>
      <c r="T223" s="9" t="s">
        <v>30</v>
      </c>
      <c r="U223" s="9" t="s">
        <v>30</v>
      </c>
      <c r="V223" s="9" t="s">
        <v>30</v>
      </c>
      <c r="W223" s="14">
        <v>1</v>
      </c>
    </row>
    <row r="224" spans="1:23" x14ac:dyDescent="0.25">
      <c r="A224" s="8">
        <v>6126</v>
      </c>
      <c r="B224" s="9" t="s">
        <v>880</v>
      </c>
      <c r="C224" s="9" t="s">
        <v>22</v>
      </c>
      <c r="D224" s="9" t="s">
        <v>881</v>
      </c>
      <c r="E224" s="18" t="s">
        <v>878</v>
      </c>
      <c r="F224" s="9" t="s">
        <v>882</v>
      </c>
      <c r="G224" s="12">
        <v>7</v>
      </c>
      <c r="H224" s="9" t="s">
        <v>25</v>
      </c>
      <c r="I224" s="9" t="s">
        <v>883</v>
      </c>
      <c r="J224" s="12">
        <v>2</v>
      </c>
      <c r="K224" s="13">
        <v>43831</v>
      </c>
      <c r="L224" s="86">
        <f>(Tabla2[[#This Row],[release_year]]-'VARIANZA Y DES. EST'!$L$11)^2</f>
        <v>3.2471164275211517E-2</v>
      </c>
      <c r="M224" s="12">
        <v>2014</v>
      </c>
      <c r="N224" s="9" t="s">
        <v>110</v>
      </c>
      <c r="O224" s="9" t="s">
        <v>864</v>
      </c>
      <c r="P224" s="12">
        <v>45</v>
      </c>
      <c r="Q224" s="12">
        <v>45</v>
      </c>
      <c r="R224" s="12">
        <v>2977.3389580044095</v>
      </c>
      <c r="S224" s="12" t="s">
        <v>28</v>
      </c>
      <c r="T224" s="9" t="s">
        <v>30</v>
      </c>
      <c r="U224" s="9" t="s">
        <v>30</v>
      </c>
      <c r="V224" s="9" t="s">
        <v>30</v>
      </c>
      <c r="W224" s="14">
        <v>1</v>
      </c>
    </row>
    <row r="225" spans="1:23" x14ac:dyDescent="0.25">
      <c r="A225" s="8">
        <v>6536</v>
      </c>
      <c r="B225" s="9" t="s">
        <v>884</v>
      </c>
      <c r="C225" s="9" t="s">
        <v>22</v>
      </c>
      <c r="D225" s="9" t="s">
        <v>885</v>
      </c>
      <c r="E225" s="9" t="s">
        <v>886</v>
      </c>
      <c r="F225" s="9"/>
      <c r="G225" s="12">
        <v>0</v>
      </c>
      <c r="H225" s="12"/>
      <c r="I225" s="9"/>
      <c r="J225" s="12">
        <v>0</v>
      </c>
      <c r="K225" s="13">
        <v>42948</v>
      </c>
      <c r="L225" s="86">
        <f>(Tabla2[[#This Row],[release_year]]-'VARIANZA Y DES. EST'!$L$11)^2</f>
        <v>3.3116808838167522</v>
      </c>
      <c r="M225" s="12">
        <v>2016</v>
      </c>
      <c r="N225" s="9" t="s">
        <v>76</v>
      </c>
      <c r="O225" s="9" t="s">
        <v>864</v>
      </c>
      <c r="P225" s="12">
        <v>45</v>
      </c>
      <c r="Q225" s="12">
        <v>45</v>
      </c>
      <c r="R225" s="12">
        <v>2977.3389580044095</v>
      </c>
      <c r="S225" s="12" t="s">
        <v>28</v>
      </c>
      <c r="T225" s="9" t="s">
        <v>105</v>
      </c>
      <c r="U225" s="9" t="s">
        <v>57</v>
      </c>
      <c r="V225" s="9" t="s">
        <v>105</v>
      </c>
      <c r="W225" s="14">
        <v>2</v>
      </c>
    </row>
    <row r="226" spans="1:23" x14ac:dyDescent="0.25">
      <c r="A226" s="8">
        <v>7877</v>
      </c>
      <c r="B226" s="9" t="s">
        <v>887</v>
      </c>
      <c r="C226" s="9" t="s">
        <v>22</v>
      </c>
      <c r="D226" s="9" t="s">
        <v>888</v>
      </c>
      <c r="E226" s="9" t="s">
        <v>889</v>
      </c>
      <c r="F226" s="9" t="s">
        <v>889</v>
      </c>
      <c r="G226" s="12">
        <v>1</v>
      </c>
      <c r="H226" s="9" t="s">
        <v>890</v>
      </c>
      <c r="I226" s="9" t="s">
        <v>890</v>
      </c>
      <c r="J226" s="12">
        <v>1</v>
      </c>
      <c r="K226" s="13">
        <v>43221</v>
      </c>
      <c r="L226" s="86">
        <f>(Tabla2[[#This Row],[release_year]]-'VARIANZA Y DES. EST'!$L$11)^2</f>
        <v>3.3116808838167522</v>
      </c>
      <c r="M226" s="12">
        <v>2016</v>
      </c>
      <c r="N226" s="9" t="s">
        <v>35</v>
      </c>
      <c r="O226" s="9" t="s">
        <v>864</v>
      </c>
      <c r="P226" s="12">
        <v>45</v>
      </c>
      <c r="Q226" s="12">
        <v>45</v>
      </c>
      <c r="R226" s="12">
        <v>2977.3389580044095</v>
      </c>
      <c r="S226" s="12" t="s">
        <v>28</v>
      </c>
      <c r="T226" s="9" t="s">
        <v>105</v>
      </c>
      <c r="U226" s="9" t="s">
        <v>57</v>
      </c>
      <c r="V226" s="9" t="s">
        <v>105</v>
      </c>
      <c r="W226" s="14">
        <v>2</v>
      </c>
    </row>
    <row r="227" spans="1:23" x14ac:dyDescent="0.25">
      <c r="A227" s="8">
        <v>8006</v>
      </c>
      <c r="B227" s="9" t="s">
        <v>891</v>
      </c>
      <c r="C227" s="9" t="s">
        <v>22</v>
      </c>
      <c r="D227" s="9" t="s">
        <v>892</v>
      </c>
      <c r="E227" s="18" t="s">
        <v>893</v>
      </c>
      <c r="F227" s="18" t="s">
        <v>894</v>
      </c>
      <c r="G227" s="12">
        <v>6</v>
      </c>
      <c r="H227" s="9" t="s">
        <v>25</v>
      </c>
      <c r="I227" s="9" t="s">
        <v>25</v>
      </c>
      <c r="J227" s="12">
        <v>1</v>
      </c>
      <c r="K227" s="16">
        <v>43419</v>
      </c>
      <c r="L227" s="86">
        <f>(Tabla2[[#This Row],[release_year]]-'VARIANZA Y DES. EST'!$L$11)^2</f>
        <v>3.3116808838167522</v>
      </c>
      <c r="M227" s="12">
        <v>2016</v>
      </c>
      <c r="N227" s="9" t="s">
        <v>26</v>
      </c>
      <c r="O227" s="9" t="s">
        <v>864</v>
      </c>
      <c r="P227" s="12">
        <v>45</v>
      </c>
      <c r="Q227" s="12">
        <v>45</v>
      </c>
      <c r="R227" s="12">
        <v>2977.3389580044095</v>
      </c>
      <c r="S227" s="12" t="s">
        <v>28</v>
      </c>
      <c r="T227" s="9" t="s">
        <v>156</v>
      </c>
      <c r="U227" s="9" t="s">
        <v>156</v>
      </c>
      <c r="V227" s="9" t="s">
        <v>156</v>
      </c>
      <c r="W227" s="14">
        <v>1</v>
      </c>
    </row>
    <row r="228" spans="1:23" x14ac:dyDescent="0.25">
      <c r="A228" s="8">
        <v>8764</v>
      </c>
      <c r="B228" s="9" t="s">
        <v>895</v>
      </c>
      <c r="C228" s="9" t="s">
        <v>22</v>
      </c>
      <c r="D228" s="9" t="s">
        <v>896</v>
      </c>
      <c r="E228" s="18" t="s">
        <v>592</v>
      </c>
      <c r="F228" s="9"/>
      <c r="G228" s="12">
        <v>0</v>
      </c>
      <c r="H228" s="9" t="s">
        <v>25</v>
      </c>
      <c r="I228" s="9" t="s">
        <v>25</v>
      </c>
      <c r="J228" s="12">
        <v>1</v>
      </c>
      <c r="K228" s="13">
        <v>42825</v>
      </c>
      <c r="L228" s="86">
        <f>(Tabla2[[#This Row],[release_year]]-'VARIANZA Y DES. EST'!$L$11)^2</f>
        <v>5066.6205261205505</v>
      </c>
      <c r="M228" s="12">
        <v>1943</v>
      </c>
      <c r="N228" s="9" t="s">
        <v>82</v>
      </c>
      <c r="O228" s="9" t="s">
        <v>864</v>
      </c>
      <c r="P228" s="12">
        <v>45</v>
      </c>
      <c r="Q228" s="12">
        <v>45</v>
      </c>
      <c r="R228" s="12">
        <v>2977.3389580044095</v>
      </c>
      <c r="S228" s="12" t="s">
        <v>28</v>
      </c>
      <c r="T228" s="9" t="s">
        <v>57</v>
      </c>
      <c r="U228" s="9" t="s">
        <v>57</v>
      </c>
      <c r="V228" s="9" t="s">
        <v>57</v>
      </c>
      <c r="W228" s="14">
        <v>1</v>
      </c>
    </row>
    <row r="229" spans="1:23" x14ac:dyDescent="0.25">
      <c r="A229" s="8">
        <v>485</v>
      </c>
      <c r="B229" s="9" t="s">
        <v>897</v>
      </c>
      <c r="C229" s="9" t="s">
        <v>22</v>
      </c>
      <c r="D229" s="9" t="s">
        <v>898</v>
      </c>
      <c r="E229" s="18" t="s">
        <v>899</v>
      </c>
      <c r="F229" s="9" t="s">
        <v>900</v>
      </c>
      <c r="G229" s="12">
        <v>1</v>
      </c>
      <c r="H229" s="12"/>
      <c r="I229" s="9"/>
      <c r="J229" s="12">
        <v>0</v>
      </c>
      <c r="K229" s="13">
        <v>44386</v>
      </c>
      <c r="L229" s="86">
        <f>(Tabla2[[#This Row],[release_year]]-'VARIANZA Y DES. EST'!$L$11)^2</f>
        <v>46.509705182670608</v>
      </c>
      <c r="M229" s="12">
        <v>2021</v>
      </c>
      <c r="N229" s="9" t="s">
        <v>55</v>
      </c>
      <c r="O229" s="9" t="s">
        <v>901</v>
      </c>
      <c r="P229" s="12">
        <v>46</v>
      </c>
      <c r="Q229" s="12">
        <v>46</v>
      </c>
      <c r="R229" s="12">
        <v>2869.2089628975755</v>
      </c>
      <c r="S229" s="12" t="s">
        <v>28</v>
      </c>
      <c r="T229" s="9" t="s">
        <v>477</v>
      </c>
      <c r="U229" s="9" t="s">
        <v>477</v>
      </c>
      <c r="V229" s="9" t="s">
        <v>477</v>
      </c>
      <c r="W229" s="14">
        <v>1</v>
      </c>
    </row>
    <row r="230" spans="1:23" x14ac:dyDescent="0.25">
      <c r="A230" s="8">
        <v>1491</v>
      </c>
      <c r="B230" s="9" t="s">
        <v>902</v>
      </c>
      <c r="C230" s="9" t="s">
        <v>22</v>
      </c>
      <c r="D230" s="9" t="s">
        <v>903</v>
      </c>
      <c r="E230" s="18" t="s">
        <v>904</v>
      </c>
      <c r="F230" s="9" t="s">
        <v>905</v>
      </c>
      <c r="G230" s="12">
        <v>8</v>
      </c>
      <c r="H230" s="9" t="s">
        <v>160</v>
      </c>
      <c r="I230" s="9" t="s">
        <v>160</v>
      </c>
      <c r="J230" s="12">
        <v>1</v>
      </c>
      <c r="K230" s="16">
        <v>44191</v>
      </c>
      <c r="L230" s="86">
        <f>(Tabla2[[#This Row],[release_year]]-'VARIANZA Y DES. EST'!$L$11)^2</f>
        <v>33.870100322899837</v>
      </c>
      <c r="M230" s="12">
        <v>2020</v>
      </c>
      <c r="N230" s="9" t="s">
        <v>26</v>
      </c>
      <c r="O230" s="9" t="s">
        <v>901</v>
      </c>
      <c r="P230" s="12">
        <v>46</v>
      </c>
      <c r="Q230" s="12">
        <v>46</v>
      </c>
      <c r="R230" s="12">
        <v>2869.2089628975755</v>
      </c>
      <c r="S230" s="12" t="s">
        <v>28</v>
      </c>
      <c r="T230" s="9" t="s">
        <v>30</v>
      </c>
      <c r="U230" s="9" t="s">
        <v>30</v>
      </c>
      <c r="V230" s="9" t="s">
        <v>30</v>
      </c>
      <c r="W230" s="14">
        <v>1</v>
      </c>
    </row>
    <row r="231" spans="1:23" x14ac:dyDescent="0.25">
      <c r="A231" s="8">
        <v>1592</v>
      </c>
      <c r="B231" s="9" t="s">
        <v>906</v>
      </c>
      <c r="C231" s="9" t="s">
        <v>22</v>
      </c>
      <c r="D231" s="9" t="s">
        <v>907</v>
      </c>
      <c r="E231" s="18" t="s">
        <v>908</v>
      </c>
      <c r="F231" s="9" t="s">
        <v>909</v>
      </c>
      <c r="G231" s="12">
        <v>7</v>
      </c>
      <c r="H231" s="9" t="s">
        <v>25</v>
      </c>
      <c r="I231" s="9" t="s">
        <v>25</v>
      </c>
      <c r="J231" s="12">
        <v>1</v>
      </c>
      <c r="K231" s="13">
        <v>44169</v>
      </c>
      <c r="L231" s="86">
        <f>(Tabla2[[#This Row],[release_year]]-'VARIANZA Y DES. EST'!$L$11)^2</f>
        <v>33.870100322899837</v>
      </c>
      <c r="M231" s="12">
        <v>2020</v>
      </c>
      <c r="N231" s="9" t="s">
        <v>110</v>
      </c>
      <c r="O231" s="9" t="s">
        <v>901</v>
      </c>
      <c r="P231" s="12">
        <v>46</v>
      </c>
      <c r="Q231" s="12">
        <v>46</v>
      </c>
      <c r="R231" s="12">
        <v>2869.2089628975755</v>
      </c>
      <c r="S231" s="12" t="s">
        <v>28</v>
      </c>
      <c r="T231" s="9" t="s">
        <v>111</v>
      </c>
      <c r="U231" s="9" t="s">
        <v>30</v>
      </c>
      <c r="V231" s="9" t="s">
        <v>111</v>
      </c>
      <c r="W231" s="14">
        <v>2</v>
      </c>
    </row>
    <row r="232" spans="1:23" x14ac:dyDescent="0.25">
      <c r="A232" s="8">
        <v>1656</v>
      </c>
      <c r="B232" s="9" t="s">
        <v>910</v>
      </c>
      <c r="C232" s="9" t="s">
        <v>22</v>
      </c>
      <c r="D232" s="9" t="s">
        <v>911</v>
      </c>
      <c r="E232" s="9" t="s">
        <v>912</v>
      </c>
      <c r="F232" s="9" t="s">
        <v>913</v>
      </c>
      <c r="G232" s="12">
        <v>14</v>
      </c>
      <c r="H232" s="9" t="s">
        <v>25</v>
      </c>
      <c r="I232" s="9" t="s">
        <v>25</v>
      </c>
      <c r="J232" s="12">
        <v>1</v>
      </c>
      <c r="K232" s="16">
        <v>44159</v>
      </c>
      <c r="L232" s="86">
        <f>(Tabla2[[#This Row],[release_year]]-'VARIANZA Y DES. EST'!$L$11)^2</f>
        <v>33.870100322899837</v>
      </c>
      <c r="M232" s="12">
        <v>2020</v>
      </c>
      <c r="N232" s="9" t="s">
        <v>26</v>
      </c>
      <c r="O232" s="9" t="s">
        <v>901</v>
      </c>
      <c r="P232" s="12">
        <v>46</v>
      </c>
      <c r="Q232" s="12">
        <v>46</v>
      </c>
      <c r="R232" s="12">
        <v>2869.2089628975755</v>
      </c>
      <c r="S232" s="12" t="s">
        <v>28</v>
      </c>
      <c r="T232" s="9" t="s">
        <v>111</v>
      </c>
      <c r="U232" s="9" t="s">
        <v>30</v>
      </c>
      <c r="V232" s="9" t="s">
        <v>111</v>
      </c>
      <c r="W232" s="14">
        <v>2</v>
      </c>
    </row>
    <row r="233" spans="1:23" x14ac:dyDescent="0.25">
      <c r="A233" s="8">
        <v>1816</v>
      </c>
      <c r="B233" s="9" t="s">
        <v>914</v>
      </c>
      <c r="C233" s="9" t="s">
        <v>22</v>
      </c>
      <c r="D233" s="9" t="s">
        <v>915</v>
      </c>
      <c r="E233" s="9" t="s">
        <v>904</v>
      </c>
      <c r="F233" s="9" t="s">
        <v>916</v>
      </c>
      <c r="G233" s="12">
        <v>9</v>
      </c>
      <c r="H233" s="9" t="s">
        <v>160</v>
      </c>
      <c r="I233" s="9" t="s">
        <v>160</v>
      </c>
      <c r="J233" s="12">
        <v>1</v>
      </c>
      <c r="K233" s="16">
        <v>44124</v>
      </c>
      <c r="L233" s="86">
        <f>(Tabla2[[#This Row],[release_year]]-'VARIANZA Y DES. EST'!$L$11)^2</f>
        <v>33.870100322899837</v>
      </c>
      <c r="M233" s="12">
        <v>2020</v>
      </c>
      <c r="N233" s="9" t="s">
        <v>26</v>
      </c>
      <c r="O233" s="9" t="s">
        <v>901</v>
      </c>
      <c r="P233" s="12">
        <v>46</v>
      </c>
      <c r="Q233" s="12">
        <v>46</v>
      </c>
      <c r="R233" s="12">
        <v>2869.2089628975755</v>
      </c>
      <c r="S233" s="12" t="s">
        <v>28</v>
      </c>
      <c r="T233" s="9" t="s">
        <v>30</v>
      </c>
      <c r="U233" s="9" t="s">
        <v>30</v>
      </c>
      <c r="V233" s="9" t="s">
        <v>30</v>
      </c>
      <c r="W233" s="14">
        <v>1</v>
      </c>
    </row>
    <row r="234" spans="1:23" x14ac:dyDescent="0.25">
      <c r="A234" s="8">
        <v>2156</v>
      </c>
      <c r="B234" s="9" t="s">
        <v>917</v>
      </c>
      <c r="C234" s="9" t="s">
        <v>22</v>
      </c>
      <c r="D234" s="9" t="s">
        <v>918</v>
      </c>
      <c r="E234" s="18" t="s">
        <v>904</v>
      </c>
      <c r="F234" s="18" t="s">
        <v>919</v>
      </c>
      <c r="G234" s="12">
        <v>9</v>
      </c>
      <c r="H234" s="9" t="s">
        <v>25</v>
      </c>
      <c r="I234" s="9" t="s">
        <v>25</v>
      </c>
      <c r="J234" s="12">
        <v>1</v>
      </c>
      <c r="K234" s="13">
        <v>44050</v>
      </c>
      <c r="L234" s="86">
        <f>(Tabla2[[#This Row],[release_year]]-'VARIANZA Y DES. EST'!$L$11)^2</f>
        <v>33.870100322899837</v>
      </c>
      <c r="M234" s="12">
        <v>2020</v>
      </c>
      <c r="N234" s="9" t="s">
        <v>26</v>
      </c>
      <c r="O234" s="9" t="s">
        <v>901</v>
      </c>
      <c r="P234" s="12">
        <v>46</v>
      </c>
      <c r="Q234" s="12">
        <v>46</v>
      </c>
      <c r="R234" s="12">
        <v>2869.2089628975755</v>
      </c>
      <c r="S234" s="12" t="s">
        <v>28</v>
      </c>
      <c r="T234" s="9" t="s">
        <v>30</v>
      </c>
      <c r="U234" s="9" t="s">
        <v>30</v>
      </c>
      <c r="V234" s="9" t="s">
        <v>30</v>
      </c>
      <c r="W234" s="14">
        <v>1</v>
      </c>
    </row>
    <row r="235" spans="1:23" x14ac:dyDescent="0.25">
      <c r="A235" s="8">
        <v>2209</v>
      </c>
      <c r="B235" s="9" t="s">
        <v>920</v>
      </c>
      <c r="C235" s="9" t="s">
        <v>22</v>
      </c>
      <c r="D235" s="9" t="s">
        <v>921</v>
      </c>
      <c r="E235" s="18" t="s">
        <v>912</v>
      </c>
      <c r="F235" s="9" t="s">
        <v>922</v>
      </c>
      <c r="G235" s="12">
        <v>9</v>
      </c>
      <c r="H235" s="9" t="s">
        <v>25</v>
      </c>
      <c r="I235" s="9" t="s">
        <v>25</v>
      </c>
      <c r="J235" s="12">
        <v>1</v>
      </c>
      <c r="K235" s="13">
        <v>44036</v>
      </c>
      <c r="L235" s="86">
        <f>(Tabla2[[#This Row],[release_year]]-'VARIANZA Y DES. EST'!$L$11)^2</f>
        <v>33.870100322899837</v>
      </c>
      <c r="M235" s="12">
        <v>2020</v>
      </c>
      <c r="N235" s="9" t="s">
        <v>26</v>
      </c>
      <c r="O235" s="9" t="s">
        <v>901</v>
      </c>
      <c r="P235" s="12">
        <v>46</v>
      </c>
      <c r="Q235" s="12">
        <v>46</v>
      </c>
      <c r="R235" s="12">
        <v>2869.2089628975755</v>
      </c>
      <c r="S235" s="12" t="s">
        <v>28</v>
      </c>
      <c r="T235" s="9" t="s">
        <v>111</v>
      </c>
      <c r="U235" s="9" t="s">
        <v>30</v>
      </c>
      <c r="V235" s="9" t="s">
        <v>111</v>
      </c>
      <c r="W235" s="14">
        <v>2</v>
      </c>
    </row>
    <row r="236" spans="1:23" x14ac:dyDescent="0.25">
      <c r="A236" s="8">
        <v>2764</v>
      </c>
      <c r="B236" s="9" t="s">
        <v>923</v>
      </c>
      <c r="C236" s="9" t="s">
        <v>22</v>
      </c>
      <c r="D236" s="9" t="s">
        <v>924</v>
      </c>
      <c r="E236" s="18" t="s">
        <v>925</v>
      </c>
      <c r="F236" s="9" t="s">
        <v>926</v>
      </c>
      <c r="G236" s="12">
        <v>11</v>
      </c>
      <c r="H236" s="9" t="s">
        <v>25</v>
      </c>
      <c r="I236" s="9" t="s">
        <v>25</v>
      </c>
      <c r="J236" s="12">
        <v>1</v>
      </c>
      <c r="K236" s="13">
        <v>43917</v>
      </c>
      <c r="L236" s="86">
        <f>(Tabla2[[#This Row],[release_year]]-'VARIANZA Y DES. EST'!$L$11)^2</f>
        <v>33.870100322899837</v>
      </c>
      <c r="M236" s="12">
        <v>2020</v>
      </c>
      <c r="N236" s="9" t="s">
        <v>26</v>
      </c>
      <c r="O236" s="9" t="s">
        <v>901</v>
      </c>
      <c r="P236" s="12">
        <v>46</v>
      </c>
      <c r="Q236" s="12">
        <v>46</v>
      </c>
      <c r="R236" s="12">
        <v>2869.2089628975755</v>
      </c>
      <c r="S236" s="12" t="s">
        <v>28</v>
      </c>
      <c r="T236" s="9" t="s">
        <v>111</v>
      </c>
      <c r="U236" s="9" t="s">
        <v>30</v>
      </c>
      <c r="V236" s="9" t="s">
        <v>111</v>
      </c>
      <c r="W236" s="14">
        <v>2</v>
      </c>
    </row>
    <row r="237" spans="1:23" x14ac:dyDescent="0.25">
      <c r="A237" s="8">
        <v>3173</v>
      </c>
      <c r="B237" s="9" t="s">
        <v>927</v>
      </c>
      <c r="C237" s="9" t="s">
        <v>22</v>
      </c>
      <c r="D237" s="10" t="s">
        <v>928</v>
      </c>
      <c r="E237" s="11"/>
      <c r="F237" s="9" t="s">
        <v>929</v>
      </c>
      <c r="G237" s="12">
        <v>12</v>
      </c>
      <c r="H237" s="9" t="s">
        <v>25</v>
      </c>
      <c r="I237" s="9" t="s">
        <v>25</v>
      </c>
      <c r="J237" s="12">
        <v>1</v>
      </c>
      <c r="K237" s="13">
        <v>43805</v>
      </c>
      <c r="L237" s="86">
        <f>(Tabla2[[#This Row],[release_year]]-'VARIANZA Y DES. EST'!$L$11)^2</f>
        <v>23.230495463129063</v>
      </c>
      <c r="M237" s="12">
        <v>2019</v>
      </c>
      <c r="N237" s="9" t="s">
        <v>110</v>
      </c>
      <c r="O237" s="9" t="s">
        <v>901</v>
      </c>
      <c r="P237" s="12">
        <v>46</v>
      </c>
      <c r="Q237" s="12">
        <v>46</v>
      </c>
      <c r="R237" s="12">
        <v>2869.2089628975755</v>
      </c>
      <c r="S237" s="12" t="s">
        <v>28</v>
      </c>
      <c r="T237" s="9" t="s">
        <v>30</v>
      </c>
      <c r="U237" s="9" t="s">
        <v>30</v>
      </c>
      <c r="V237" s="9" t="s">
        <v>30</v>
      </c>
      <c r="W237" s="14">
        <v>1</v>
      </c>
    </row>
    <row r="238" spans="1:23" x14ac:dyDescent="0.25">
      <c r="A238" s="8">
        <v>3232</v>
      </c>
      <c r="B238" s="9" t="s">
        <v>930</v>
      </c>
      <c r="C238" s="9" t="s">
        <v>22</v>
      </c>
      <c r="D238" s="10" t="s">
        <v>931</v>
      </c>
      <c r="E238" s="11"/>
      <c r="F238" s="9" t="s">
        <v>300</v>
      </c>
      <c r="G238" s="12">
        <v>8</v>
      </c>
      <c r="H238" s="12"/>
      <c r="I238" s="9"/>
      <c r="J238" s="12">
        <v>0</v>
      </c>
      <c r="K238" s="16">
        <v>43795</v>
      </c>
      <c r="L238" s="86">
        <f>(Tabla2[[#This Row],[release_year]]-'VARIANZA Y DES. EST'!$L$11)^2</f>
        <v>23.230495463129063</v>
      </c>
      <c r="M238" s="12">
        <v>2019</v>
      </c>
      <c r="N238" s="9" t="s">
        <v>26</v>
      </c>
      <c r="O238" s="9" t="s">
        <v>901</v>
      </c>
      <c r="P238" s="12">
        <v>46</v>
      </c>
      <c r="Q238" s="12">
        <v>46</v>
      </c>
      <c r="R238" s="12">
        <v>2869.2089628975755</v>
      </c>
      <c r="S238" s="12" t="s">
        <v>28</v>
      </c>
      <c r="T238" s="9" t="s">
        <v>30</v>
      </c>
      <c r="U238" s="9" t="s">
        <v>30</v>
      </c>
      <c r="V238" s="9" t="s">
        <v>30</v>
      </c>
      <c r="W238" s="14">
        <v>1</v>
      </c>
    </row>
    <row r="239" spans="1:23" x14ac:dyDescent="0.25">
      <c r="A239" s="8">
        <v>3281</v>
      </c>
      <c r="B239" s="9" t="s">
        <v>932</v>
      </c>
      <c r="C239" s="9" t="s">
        <v>22</v>
      </c>
      <c r="D239" s="9" t="s">
        <v>933</v>
      </c>
      <c r="E239" s="18" t="s">
        <v>934</v>
      </c>
      <c r="F239" s="18" t="s">
        <v>935</v>
      </c>
      <c r="G239" s="12">
        <v>10</v>
      </c>
      <c r="H239" s="9" t="s">
        <v>34</v>
      </c>
      <c r="I239" s="9" t="s">
        <v>34</v>
      </c>
      <c r="J239" s="12">
        <v>1</v>
      </c>
      <c r="K239" s="16">
        <v>43784</v>
      </c>
      <c r="L239" s="86">
        <f>(Tabla2[[#This Row],[release_year]]-'VARIANZA Y DES. EST'!$L$11)^2</f>
        <v>1.3928663045044412</v>
      </c>
      <c r="M239" s="12">
        <v>2013</v>
      </c>
      <c r="N239" s="9" t="s">
        <v>35</v>
      </c>
      <c r="O239" s="9" t="s">
        <v>901</v>
      </c>
      <c r="P239" s="12">
        <v>46</v>
      </c>
      <c r="Q239" s="12">
        <v>46</v>
      </c>
      <c r="R239" s="12">
        <v>2869.2089628975755</v>
      </c>
      <c r="S239" s="12" t="s">
        <v>28</v>
      </c>
      <c r="T239" s="9" t="s">
        <v>936</v>
      </c>
      <c r="U239" s="9" t="s">
        <v>653</v>
      </c>
      <c r="V239" s="9" t="s">
        <v>936</v>
      </c>
      <c r="W239" s="14">
        <v>3</v>
      </c>
    </row>
    <row r="240" spans="1:23" x14ac:dyDescent="0.25">
      <c r="A240" s="8">
        <v>3443</v>
      </c>
      <c r="B240" s="9" t="s">
        <v>937</v>
      </c>
      <c r="C240" s="9" t="s">
        <v>22</v>
      </c>
      <c r="D240" s="10" t="s">
        <v>938</v>
      </c>
      <c r="E240" s="11"/>
      <c r="F240" s="18" t="s">
        <v>939</v>
      </c>
      <c r="G240" s="12">
        <v>17</v>
      </c>
      <c r="H240" s="9" t="s">
        <v>25</v>
      </c>
      <c r="I240" s="9" t="s">
        <v>25</v>
      </c>
      <c r="J240" s="12">
        <v>1</v>
      </c>
      <c r="K240" s="13">
        <v>43746</v>
      </c>
      <c r="L240" s="86">
        <f>(Tabla2[[#This Row],[release_year]]-'VARIANZA Y DES. EST'!$L$11)^2</f>
        <v>23.230495463129063</v>
      </c>
      <c r="M240" s="12">
        <v>2019</v>
      </c>
      <c r="N240" s="9" t="s">
        <v>110</v>
      </c>
      <c r="O240" s="9" t="s">
        <v>901</v>
      </c>
      <c r="P240" s="12">
        <v>46</v>
      </c>
      <c r="Q240" s="12">
        <v>46</v>
      </c>
      <c r="R240" s="12">
        <v>2869.2089628975755</v>
      </c>
      <c r="S240" s="12" t="s">
        <v>28</v>
      </c>
      <c r="T240" s="9" t="s">
        <v>111</v>
      </c>
      <c r="U240" s="9" t="s">
        <v>30</v>
      </c>
      <c r="V240" s="9" t="s">
        <v>111</v>
      </c>
      <c r="W240" s="14">
        <v>2</v>
      </c>
    </row>
    <row r="241" spans="1:23" x14ac:dyDescent="0.25">
      <c r="A241" s="8">
        <v>3604</v>
      </c>
      <c r="B241" s="9" t="s">
        <v>940</v>
      </c>
      <c r="C241" s="9" t="s">
        <v>22</v>
      </c>
      <c r="D241" s="9" t="s">
        <v>941</v>
      </c>
      <c r="E241" s="9" t="s">
        <v>942</v>
      </c>
      <c r="F241" s="9" t="s">
        <v>943</v>
      </c>
      <c r="G241" s="12">
        <v>6</v>
      </c>
      <c r="H241" s="9" t="s">
        <v>25</v>
      </c>
      <c r="I241" s="9" t="s">
        <v>25</v>
      </c>
      <c r="J241" s="12">
        <v>1</v>
      </c>
      <c r="K241" s="13">
        <v>43686</v>
      </c>
      <c r="L241" s="86">
        <f>(Tabla2[[#This Row],[release_year]]-'VARIANZA Y DES. EST'!$L$11)^2</f>
        <v>23.230495463129063</v>
      </c>
      <c r="M241" s="12">
        <v>2019</v>
      </c>
      <c r="N241" s="9" t="s">
        <v>110</v>
      </c>
      <c r="O241" s="9" t="s">
        <v>901</v>
      </c>
      <c r="P241" s="12">
        <v>46</v>
      </c>
      <c r="Q241" s="12">
        <v>46</v>
      </c>
      <c r="R241" s="12">
        <v>2869.2089628975755</v>
      </c>
      <c r="S241" s="12" t="s">
        <v>28</v>
      </c>
      <c r="T241" s="9" t="s">
        <v>944</v>
      </c>
      <c r="U241" s="9" t="s">
        <v>30</v>
      </c>
      <c r="V241" s="9" t="s">
        <v>944</v>
      </c>
      <c r="W241" s="14">
        <v>3</v>
      </c>
    </row>
    <row r="242" spans="1:23" x14ac:dyDescent="0.25">
      <c r="A242" s="8">
        <v>4249</v>
      </c>
      <c r="B242" s="9" t="s">
        <v>945</v>
      </c>
      <c r="C242" s="9" t="s">
        <v>22</v>
      </c>
      <c r="D242" s="9" t="s">
        <v>946</v>
      </c>
      <c r="E242" s="9" t="s">
        <v>947</v>
      </c>
      <c r="F242" s="9" t="s">
        <v>948</v>
      </c>
      <c r="G242" s="12">
        <v>1</v>
      </c>
      <c r="H242" s="9" t="s">
        <v>25</v>
      </c>
      <c r="I242" s="9" t="s">
        <v>25</v>
      </c>
      <c r="J242" s="12">
        <v>1</v>
      </c>
      <c r="K242" s="16">
        <v>43465</v>
      </c>
      <c r="L242" s="86">
        <f>(Tabla2[[#This Row],[release_year]]-'VARIANZA Y DES. EST'!$L$11)^2</f>
        <v>4.7532614447336705</v>
      </c>
      <c r="M242" s="12">
        <v>2012</v>
      </c>
      <c r="N242" s="9" t="s">
        <v>76</v>
      </c>
      <c r="O242" s="9" t="s">
        <v>901</v>
      </c>
      <c r="P242" s="12">
        <v>46</v>
      </c>
      <c r="Q242" s="12">
        <v>46</v>
      </c>
      <c r="R242" s="12">
        <v>2869.2089628975755</v>
      </c>
      <c r="S242" s="12" t="s">
        <v>28</v>
      </c>
      <c r="T242" s="9" t="s">
        <v>477</v>
      </c>
      <c r="U242" s="9" t="s">
        <v>477</v>
      </c>
      <c r="V242" s="9" t="s">
        <v>477</v>
      </c>
      <c r="W242" s="14">
        <v>1</v>
      </c>
    </row>
    <row r="243" spans="1:23" x14ac:dyDescent="0.25">
      <c r="A243" s="8">
        <v>5020</v>
      </c>
      <c r="B243" s="9" t="s">
        <v>949</v>
      </c>
      <c r="C243" s="9" t="s">
        <v>22</v>
      </c>
      <c r="D243" s="9" t="s">
        <v>950</v>
      </c>
      <c r="E243" s="9" t="s">
        <v>554</v>
      </c>
      <c r="F243" s="9" t="s">
        <v>951</v>
      </c>
      <c r="G243" s="12">
        <v>10</v>
      </c>
      <c r="H243" s="9" t="s">
        <v>160</v>
      </c>
      <c r="I243" s="9" t="s">
        <v>160</v>
      </c>
      <c r="J243" s="12">
        <v>1</v>
      </c>
      <c r="K243" s="13">
        <v>43160</v>
      </c>
      <c r="L243" s="86">
        <f>(Tabla2[[#This Row],[release_year]]-'VARIANZA Y DES. EST'!$L$11)^2</f>
        <v>103.6364225665675</v>
      </c>
      <c r="M243" s="12">
        <v>2004</v>
      </c>
      <c r="N243" s="9" t="s">
        <v>76</v>
      </c>
      <c r="O243" s="9" t="s">
        <v>901</v>
      </c>
      <c r="P243" s="12">
        <v>46</v>
      </c>
      <c r="Q243" s="12">
        <v>46</v>
      </c>
      <c r="R243" s="12">
        <v>2869.2089628975755</v>
      </c>
      <c r="S243" s="12" t="s">
        <v>28</v>
      </c>
      <c r="T243" s="9" t="s">
        <v>156</v>
      </c>
      <c r="U243" s="9" t="s">
        <v>156</v>
      </c>
      <c r="V243" s="9" t="s">
        <v>156</v>
      </c>
      <c r="W243" s="14">
        <v>1</v>
      </c>
    </row>
    <row r="244" spans="1:23" x14ac:dyDescent="0.25">
      <c r="A244" s="8">
        <v>5141</v>
      </c>
      <c r="B244" s="9" t="s">
        <v>952</v>
      </c>
      <c r="C244" s="9" t="s">
        <v>22</v>
      </c>
      <c r="D244" s="10" t="s">
        <v>953</v>
      </c>
      <c r="E244" s="11"/>
      <c r="F244" s="9" t="s">
        <v>954</v>
      </c>
      <c r="G244" s="12">
        <v>7</v>
      </c>
      <c r="H244" s="9" t="s">
        <v>25</v>
      </c>
      <c r="I244" s="9" t="s">
        <v>25</v>
      </c>
      <c r="J244" s="12">
        <v>1</v>
      </c>
      <c r="K244" s="13">
        <v>43070</v>
      </c>
      <c r="L244" s="86">
        <f>(Tabla2[[#This Row],[release_year]]-'VARIANZA Y DES. EST'!$L$11)^2</f>
        <v>7.9512857435875226</v>
      </c>
      <c r="M244" s="12">
        <v>2017</v>
      </c>
      <c r="N244" s="9" t="s">
        <v>26</v>
      </c>
      <c r="O244" s="9" t="s">
        <v>901</v>
      </c>
      <c r="P244" s="12">
        <v>46</v>
      </c>
      <c r="Q244" s="12">
        <v>46</v>
      </c>
      <c r="R244" s="12">
        <v>2869.2089628975755</v>
      </c>
      <c r="S244" s="12" t="s">
        <v>28</v>
      </c>
      <c r="T244" s="9" t="s">
        <v>442</v>
      </c>
      <c r="U244" s="9" t="s">
        <v>30</v>
      </c>
      <c r="V244" s="9" t="s">
        <v>442</v>
      </c>
      <c r="W244" s="14">
        <v>3</v>
      </c>
    </row>
    <row r="245" spans="1:23" x14ac:dyDescent="0.25">
      <c r="A245" s="8">
        <v>5815</v>
      </c>
      <c r="B245" s="9" t="s">
        <v>955</v>
      </c>
      <c r="C245" s="9" t="s">
        <v>22</v>
      </c>
      <c r="D245" s="10" t="s">
        <v>956</v>
      </c>
      <c r="E245" s="19"/>
      <c r="F245" s="11"/>
      <c r="G245" s="12">
        <v>0</v>
      </c>
      <c r="H245" s="9" t="s">
        <v>126</v>
      </c>
      <c r="I245" s="9" t="s">
        <v>126</v>
      </c>
      <c r="J245" s="12">
        <v>1</v>
      </c>
      <c r="K245" s="13">
        <v>42597</v>
      </c>
      <c r="L245" s="86">
        <f>(Tabla2[[#This Row],[release_year]]-'VARIANZA Y DES. EST'!$L$11)^2</f>
        <v>17.47405172519213</v>
      </c>
      <c r="M245" s="12">
        <v>2010</v>
      </c>
      <c r="N245" s="9" t="s">
        <v>35</v>
      </c>
      <c r="O245" s="9" t="s">
        <v>901</v>
      </c>
      <c r="P245" s="12">
        <v>46</v>
      </c>
      <c r="Q245" s="12">
        <v>46</v>
      </c>
      <c r="R245" s="12">
        <v>2869.2089628975755</v>
      </c>
      <c r="S245" s="12" t="s">
        <v>28</v>
      </c>
      <c r="T245" s="9" t="s">
        <v>57</v>
      </c>
      <c r="U245" s="9" t="s">
        <v>57</v>
      </c>
      <c r="V245" s="9" t="s">
        <v>57</v>
      </c>
      <c r="W245" s="14">
        <v>1</v>
      </c>
    </row>
    <row r="246" spans="1:23" x14ac:dyDescent="0.25">
      <c r="A246" s="8">
        <v>5827</v>
      </c>
      <c r="B246" s="9" t="s">
        <v>957</v>
      </c>
      <c r="C246" s="9" t="s">
        <v>22</v>
      </c>
      <c r="D246" s="9" t="s">
        <v>958</v>
      </c>
      <c r="E246" s="18" t="s">
        <v>959</v>
      </c>
      <c r="F246" s="9" t="s">
        <v>960</v>
      </c>
      <c r="G246" s="12">
        <v>1</v>
      </c>
      <c r="H246" s="9" t="s">
        <v>126</v>
      </c>
      <c r="I246" s="9" t="s">
        <v>126</v>
      </c>
      <c r="J246" s="12">
        <v>1</v>
      </c>
      <c r="K246" s="13">
        <v>42583</v>
      </c>
      <c r="L246" s="86">
        <f>(Tabla2[[#This Row],[release_year]]-'VARIANZA Y DES. EST'!$L$11)^2</f>
        <v>38.194842005650592</v>
      </c>
      <c r="M246" s="12">
        <v>2008</v>
      </c>
      <c r="N246" s="9" t="s">
        <v>35</v>
      </c>
      <c r="O246" s="9" t="s">
        <v>901</v>
      </c>
      <c r="P246" s="12">
        <v>46</v>
      </c>
      <c r="Q246" s="12">
        <v>46</v>
      </c>
      <c r="R246" s="12">
        <v>2869.2089628975755</v>
      </c>
      <c r="S246" s="12" t="s">
        <v>28</v>
      </c>
      <c r="T246" s="9" t="s">
        <v>57</v>
      </c>
      <c r="U246" s="9" t="s">
        <v>57</v>
      </c>
      <c r="V246" s="9" t="s">
        <v>57</v>
      </c>
      <c r="W246" s="14">
        <v>1</v>
      </c>
    </row>
    <row r="247" spans="1:23" x14ac:dyDescent="0.25">
      <c r="A247" s="8">
        <v>7492</v>
      </c>
      <c r="B247" s="9" t="s">
        <v>961</v>
      </c>
      <c r="C247" s="9" t="s">
        <v>22</v>
      </c>
      <c r="D247" s="9" t="s">
        <v>962</v>
      </c>
      <c r="E247" s="18" t="s">
        <v>963</v>
      </c>
      <c r="F247" s="9" t="s">
        <v>964</v>
      </c>
      <c r="G247" s="12">
        <v>10</v>
      </c>
      <c r="H247" s="9" t="s">
        <v>25</v>
      </c>
      <c r="I247" s="9" t="s">
        <v>25</v>
      </c>
      <c r="J247" s="12">
        <v>1</v>
      </c>
      <c r="K247" s="13">
        <v>43101</v>
      </c>
      <c r="L247" s="86">
        <f>(Tabla2[[#This Row],[release_year]]-'VARIANZA Y DES. EST'!$L$11)^2</f>
        <v>4.7532614447336705</v>
      </c>
      <c r="M247" s="12">
        <v>2012</v>
      </c>
      <c r="N247" s="9" t="s">
        <v>110</v>
      </c>
      <c r="O247" s="9" t="s">
        <v>901</v>
      </c>
      <c r="P247" s="12">
        <v>46</v>
      </c>
      <c r="Q247" s="12">
        <v>46</v>
      </c>
      <c r="R247" s="12">
        <v>2869.2089628975755</v>
      </c>
      <c r="S247" s="12" t="s">
        <v>28</v>
      </c>
      <c r="T247" s="9" t="s">
        <v>30</v>
      </c>
      <c r="U247" s="9" t="s">
        <v>30</v>
      </c>
      <c r="V247" s="9" t="s">
        <v>30</v>
      </c>
      <c r="W247" s="14">
        <v>1</v>
      </c>
    </row>
    <row r="248" spans="1:23" x14ac:dyDescent="0.25">
      <c r="A248" s="8">
        <v>7494</v>
      </c>
      <c r="B248" s="9" t="s">
        <v>965</v>
      </c>
      <c r="C248" s="9" t="s">
        <v>22</v>
      </c>
      <c r="D248" s="9" t="s">
        <v>966</v>
      </c>
      <c r="E248" s="9" t="s">
        <v>967</v>
      </c>
      <c r="F248" s="9" t="s">
        <v>968</v>
      </c>
      <c r="G248" s="12">
        <v>12</v>
      </c>
      <c r="H248" s="9" t="s">
        <v>25</v>
      </c>
      <c r="I248" s="9" t="s">
        <v>25</v>
      </c>
      <c r="J248" s="12">
        <v>1</v>
      </c>
      <c r="K248" s="13">
        <v>43101</v>
      </c>
      <c r="L248" s="86">
        <f>(Tabla2[[#This Row],[release_year]]-'VARIANZA Y DES. EST'!$L$11)^2</f>
        <v>1.3928663045044412</v>
      </c>
      <c r="M248" s="12">
        <v>2013</v>
      </c>
      <c r="N248" s="9" t="s">
        <v>110</v>
      </c>
      <c r="O248" s="9" t="s">
        <v>901</v>
      </c>
      <c r="P248" s="12">
        <v>46</v>
      </c>
      <c r="Q248" s="12">
        <v>46</v>
      </c>
      <c r="R248" s="12">
        <v>2869.2089628975755</v>
      </c>
      <c r="S248" s="12" t="s">
        <v>28</v>
      </c>
      <c r="T248" s="9" t="s">
        <v>30</v>
      </c>
      <c r="U248" s="9" t="s">
        <v>30</v>
      </c>
      <c r="V248" s="9" t="s">
        <v>30</v>
      </c>
      <c r="W248" s="14">
        <v>1</v>
      </c>
    </row>
    <row r="249" spans="1:23" x14ac:dyDescent="0.25">
      <c r="A249" s="8">
        <v>7495</v>
      </c>
      <c r="B249" s="9" t="s">
        <v>969</v>
      </c>
      <c r="C249" s="9" t="s">
        <v>22</v>
      </c>
      <c r="D249" s="9" t="s">
        <v>970</v>
      </c>
      <c r="E249" s="18" t="s">
        <v>971</v>
      </c>
      <c r="F249" s="9" t="s">
        <v>972</v>
      </c>
      <c r="G249" s="12">
        <v>10</v>
      </c>
      <c r="H249" s="9" t="s">
        <v>25</v>
      </c>
      <c r="I249" s="9" t="s">
        <v>25</v>
      </c>
      <c r="J249" s="12">
        <v>1</v>
      </c>
      <c r="K249" s="13">
        <v>43101</v>
      </c>
      <c r="L249" s="86">
        <f>(Tabla2[[#This Row],[release_year]]-'VARIANZA Y DES. EST'!$L$11)^2</f>
        <v>10.1136565849629</v>
      </c>
      <c r="M249" s="12">
        <v>2011</v>
      </c>
      <c r="N249" s="9" t="s">
        <v>110</v>
      </c>
      <c r="O249" s="9" t="s">
        <v>901</v>
      </c>
      <c r="P249" s="12">
        <v>46</v>
      </c>
      <c r="Q249" s="12">
        <v>46</v>
      </c>
      <c r="R249" s="12">
        <v>2869.2089628975755</v>
      </c>
      <c r="S249" s="12" t="s">
        <v>28</v>
      </c>
      <c r="T249" s="9" t="s">
        <v>30</v>
      </c>
      <c r="U249" s="9" t="s">
        <v>30</v>
      </c>
      <c r="V249" s="9" t="s">
        <v>30</v>
      </c>
      <c r="W249" s="14">
        <v>1</v>
      </c>
    </row>
    <row r="250" spans="1:23" x14ac:dyDescent="0.25">
      <c r="A250" s="8">
        <v>7502</v>
      </c>
      <c r="B250" s="9" t="s">
        <v>973</v>
      </c>
      <c r="C250" s="9" t="s">
        <v>22</v>
      </c>
      <c r="D250" s="9" t="s">
        <v>974</v>
      </c>
      <c r="E250" s="18" t="s">
        <v>975</v>
      </c>
      <c r="F250" s="9" t="s">
        <v>976</v>
      </c>
      <c r="G250" s="12">
        <v>12</v>
      </c>
      <c r="H250" s="9" t="s">
        <v>25</v>
      </c>
      <c r="I250" s="9" t="s">
        <v>25</v>
      </c>
      <c r="J250" s="12">
        <v>1</v>
      </c>
      <c r="K250" s="13">
        <v>43101</v>
      </c>
      <c r="L250" s="86">
        <f>(Tabla2[[#This Row],[release_year]]-'VARIANZA Y DES. EST'!$L$11)^2</f>
        <v>1.3928663045044412</v>
      </c>
      <c r="M250" s="12">
        <v>2013</v>
      </c>
      <c r="N250" s="9" t="s">
        <v>110</v>
      </c>
      <c r="O250" s="9" t="s">
        <v>901</v>
      </c>
      <c r="P250" s="12">
        <v>46</v>
      </c>
      <c r="Q250" s="12">
        <v>46</v>
      </c>
      <c r="R250" s="12">
        <v>2869.2089628975755</v>
      </c>
      <c r="S250" s="12" t="s">
        <v>28</v>
      </c>
      <c r="T250" s="9" t="s">
        <v>30</v>
      </c>
      <c r="U250" s="9" t="s">
        <v>30</v>
      </c>
      <c r="V250" s="9" t="s">
        <v>30</v>
      </c>
      <c r="W250" s="14">
        <v>1</v>
      </c>
    </row>
    <row r="251" spans="1:23" x14ac:dyDescent="0.25">
      <c r="A251" s="8">
        <v>7776</v>
      </c>
      <c r="B251" s="9" t="s">
        <v>977</v>
      </c>
      <c r="C251" s="9" t="s">
        <v>22</v>
      </c>
      <c r="D251" s="10" t="s">
        <v>978</v>
      </c>
      <c r="E251" s="11"/>
      <c r="F251" s="9" t="s">
        <v>979</v>
      </c>
      <c r="G251" s="12">
        <v>6</v>
      </c>
      <c r="H251" s="9" t="s">
        <v>25</v>
      </c>
      <c r="I251" s="9" t="s">
        <v>25</v>
      </c>
      <c r="J251" s="12">
        <v>1</v>
      </c>
      <c r="K251" s="13">
        <v>42370</v>
      </c>
      <c r="L251" s="86">
        <f>(Tabla2[[#This Row],[release_year]]-'VARIANZA Y DES. EST'!$L$11)^2</f>
        <v>10.1136565849629</v>
      </c>
      <c r="M251" s="12">
        <v>2011</v>
      </c>
      <c r="N251" s="9" t="s">
        <v>110</v>
      </c>
      <c r="O251" s="9" t="s">
        <v>901</v>
      </c>
      <c r="P251" s="12">
        <v>46</v>
      </c>
      <c r="Q251" s="12">
        <v>46</v>
      </c>
      <c r="R251" s="12">
        <v>2869.2089628975755</v>
      </c>
      <c r="S251" s="12" t="s">
        <v>28</v>
      </c>
      <c r="T251" s="9" t="s">
        <v>30</v>
      </c>
      <c r="U251" s="9" t="s">
        <v>30</v>
      </c>
      <c r="V251" s="9" t="s">
        <v>30</v>
      </c>
      <c r="W251" s="14">
        <v>1</v>
      </c>
    </row>
    <row r="252" spans="1:23" x14ac:dyDescent="0.25">
      <c r="A252" s="8">
        <v>8301</v>
      </c>
      <c r="B252" s="9" t="s">
        <v>980</v>
      </c>
      <c r="C252" s="9" t="s">
        <v>22</v>
      </c>
      <c r="D252" s="9" t="s">
        <v>981</v>
      </c>
      <c r="E252" s="18" t="s">
        <v>856</v>
      </c>
      <c r="F252" s="9" t="s">
        <v>982</v>
      </c>
      <c r="G252" s="12">
        <v>12</v>
      </c>
      <c r="H252" s="9" t="s">
        <v>858</v>
      </c>
      <c r="I252" s="9" t="s">
        <v>858</v>
      </c>
      <c r="J252" s="12">
        <v>1</v>
      </c>
      <c r="K252" s="13">
        <v>43802</v>
      </c>
      <c r="L252" s="86">
        <f>(Tabla2[[#This Row],[release_year]]-'VARIANZA Y DES. EST'!$L$11)^2</f>
        <v>23.230495463129063</v>
      </c>
      <c r="M252" s="12">
        <v>2019</v>
      </c>
      <c r="N252" s="9" t="s">
        <v>76</v>
      </c>
      <c r="O252" s="9" t="s">
        <v>901</v>
      </c>
      <c r="P252" s="12">
        <v>46</v>
      </c>
      <c r="Q252" s="12">
        <v>46</v>
      </c>
      <c r="R252" s="12">
        <v>2869.2089628975755</v>
      </c>
      <c r="S252" s="12" t="s">
        <v>28</v>
      </c>
      <c r="T252" s="9" t="s">
        <v>859</v>
      </c>
      <c r="U252" s="9" t="s">
        <v>95</v>
      </c>
      <c r="V252" s="9" t="s">
        <v>859</v>
      </c>
      <c r="W252" s="14">
        <v>2</v>
      </c>
    </row>
    <row r="253" spans="1:23" x14ac:dyDescent="0.25">
      <c r="A253" s="8">
        <v>862</v>
      </c>
      <c r="B253" s="9" t="s">
        <v>983</v>
      </c>
      <c r="C253" s="9" t="s">
        <v>22</v>
      </c>
      <c r="D253" s="9" t="s">
        <v>984</v>
      </c>
      <c r="E253" s="18" t="s">
        <v>985</v>
      </c>
      <c r="F253" s="9" t="s">
        <v>986</v>
      </c>
      <c r="G253" s="12">
        <v>6</v>
      </c>
      <c r="H253" s="12"/>
      <c r="I253" s="9"/>
      <c r="J253" s="12">
        <v>0</v>
      </c>
      <c r="K253" s="13">
        <v>44336</v>
      </c>
      <c r="L253" s="86">
        <f>(Tabla2[[#This Row],[release_year]]-'VARIANZA Y DES. EST'!$L$11)^2</f>
        <v>46.509705182670608</v>
      </c>
      <c r="M253" s="12">
        <v>2021</v>
      </c>
      <c r="N253" s="9" t="s">
        <v>110</v>
      </c>
      <c r="O253" s="9" t="s">
        <v>987</v>
      </c>
      <c r="P253" s="12">
        <v>47</v>
      </c>
      <c r="Q253" s="12">
        <v>47</v>
      </c>
      <c r="R253" s="12">
        <v>2763.0789677907414</v>
      </c>
      <c r="S253" s="12" t="s">
        <v>28</v>
      </c>
      <c r="T253" s="9" t="s">
        <v>111</v>
      </c>
      <c r="U253" s="9" t="s">
        <v>30</v>
      </c>
      <c r="V253" s="9" t="s">
        <v>111</v>
      </c>
      <c r="W253" s="14">
        <v>2</v>
      </c>
    </row>
    <row r="254" spans="1:23" x14ac:dyDescent="0.25">
      <c r="A254" s="8">
        <v>1860</v>
      </c>
      <c r="B254" s="9" t="s">
        <v>988</v>
      </c>
      <c r="C254" s="9" t="s">
        <v>22</v>
      </c>
      <c r="D254" s="9" t="s">
        <v>989</v>
      </c>
      <c r="E254" s="9" t="s">
        <v>990</v>
      </c>
      <c r="F254" s="9" t="s">
        <v>991</v>
      </c>
      <c r="G254" s="12">
        <v>10</v>
      </c>
      <c r="H254" s="9" t="s">
        <v>126</v>
      </c>
      <c r="I254" s="9" t="s">
        <v>126</v>
      </c>
      <c r="J254" s="12">
        <v>1</v>
      </c>
      <c r="K254" s="16">
        <v>44117</v>
      </c>
      <c r="L254" s="86">
        <f>(Tabla2[[#This Row],[release_year]]-'VARIANZA Y DES. EST'!$L$11)^2</f>
        <v>33.870100322899837</v>
      </c>
      <c r="M254" s="12">
        <v>2020</v>
      </c>
      <c r="N254" s="9" t="s">
        <v>26</v>
      </c>
      <c r="O254" s="9" t="s">
        <v>987</v>
      </c>
      <c r="P254" s="12">
        <v>47</v>
      </c>
      <c r="Q254" s="12">
        <v>47</v>
      </c>
      <c r="R254" s="12">
        <v>2763.0789677907414</v>
      </c>
      <c r="S254" s="12" t="s">
        <v>28</v>
      </c>
      <c r="T254" s="9" t="s">
        <v>30</v>
      </c>
      <c r="U254" s="9" t="s">
        <v>30</v>
      </c>
      <c r="V254" s="9" t="s">
        <v>30</v>
      </c>
      <c r="W254" s="14">
        <v>1</v>
      </c>
    </row>
    <row r="255" spans="1:23" x14ac:dyDescent="0.25">
      <c r="A255" s="8">
        <v>3395</v>
      </c>
      <c r="B255" s="9" t="s">
        <v>992</v>
      </c>
      <c r="C255" s="9" t="s">
        <v>22</v>
      </c>
      <c r="D255" s="10" t="s">
        <v>993</v>
      </c>
      <c r="E255" s="19"/>
      <c r="F255" s="11"/>
      <c r="G255" s="12">
        <v>0</v>
      </c>
      <c r="H255" s="12"/>
      <c r="I255" s="9"/>
      <c r="J255" s="12">
        <v>0</v>
      </c>
      <c r="K255" s="16">
        <v>43756</v>
      </c>
      <c r="L255" s="86">
        <f>(Tabla2[[#This Row],[release_year]]-'VARIANZA Y DES. EST'!$L$11)^2</f>
        <v>23.230495463129063</v>
      </c>
      <c r="M255" s="12">
        <v>2019</v>
      </c>
      <c r="N255" s="9" t="s">
        <v>26</v>
      </c>
      <c r="O255" s="9" t="s">
        <v>987</v>
      </c>
      <c r="P255" s="12">
        <v>47</v>
      </c>
      <c r="Q255" s="12">
        <v>47</v>
      </c>
      <c r="R255" s="12">
        <v>2763.0789677907414</v>
      </c>
      <c r="S255" s="12" t="s">
        <v>28</v>
      </c>
      <c r="T255" s="9" t="s">
        <v>30</v>
      </c>
      <c r="U255" s="9" t="s">
        <v>30</v>
      </c>
      <c r="V255" s="9" t="s">
        <v>30</v>
      </c>
      <c r="W255" s="14">
        <v>1</v>
      </c>
    </row>
    <row r="256" spans="1:23" x14ac:dyDescent="0.25">
      <c r="A256" s="8">
        <v>3545</v>
      </c>
      <c r="B256" s="9" t="s">
        <v>994</v>
      </c>
      <c r="C256" s="9" t="s">
        <v>22</v>
      </c>
      <c r="D256" s="9" t="s">
        <v>995</v>
      </c>
      <c r="E256" s="9" t="s">
        <v>862</v>
      </c>
      <c r="F256" s="9" t="s">
        <v>996</v>
      </c>
      <c r="G256" s="12">
        <v>9</v>
      </c>
      <c r="H256" s="9" t="s">
        <v>25</v>
      </c>
      <c r="I256" s="9" t="s">
        <v>25</v>
      </c>
      <c r="J256" s="12">
        <v>1</v>
      </c>
      <c r="K256" s="13">
        <v>43709</v>
      </c>
      <c r="L256" s="86">
        <f>(Tabla2[[#This Row],[release_year]]-'VARIANZA Y DES. EST'!$L$11)^2</f>
        <v>103.6364225665675</v>
      </c>
      <c r="M256" s="12">
        <v>2004</v>
      </c>
      <c r="N256" s="9" t="s">
        <v>49</v>
      </c>
      <c r="O256" s="9" t="s">
        <v>987</v>
      </c>
      <c r="P256" s="12">
        <v>47</v>
      </c>
      <c r="Q256" s="12">
        <v>47</v>
      </c>
      <c r="R256" s="12">
        <v>2763.0789677907414</v>
      </c>
      <c r="S256" s="12" t="s">
        <v>28</v>
      </c>
      <c r="T256" s="9" t="s">
        <v>30</v>
      </c>
      <c r="U256" s="9" t="s">
        <v>30</v>
      </c>
      <c r="V256" s="9" t="s">
        <v>30</v>
      </c>
      <c r="W256" s="14">
        <v>1</v>
      </c>
    </row>
    <row r="257" spans="1:23" x14ac:dyDescent="0.25">
      <c r="A257" s="8">
        <v>5019</v>
      </c>
      <c r="B257" s="9" t="s">
        <v>997</v>
      </c>
      <c r="C257" s="9" t="s">
        <v>22</v>
      </c>
      <c r="D257" s="9" t="s">
        <v>998</v>
      </c>
      <c r="E257" s="18" t="s">
        <v>554</v>
      </c>
      <c r="F257" s="9" t="s">
        <v>999</v>
      </c>
      <c r="G257" s="12">
        <v>10</v>
      </c>
      <c r="H257" s="9" t="s">
        <v>160</v>
      </c>
      <c r="I257" s="9" t="s">
        <v>160</v>
      </c>
      <c r="J257" s="12">
        <v>1</v>
      </c>
      <c r="K257" s="13">
        <v>43160</v>
      </c>
      <c r="L257" s="86">
        <f>(Tabla2[[#This Row],[release_year]]-'VARIANZA Y DES. EST'!$L$11)^2</f>
        <v>38.194842005650592</v>
      </c>
      <c r="M257" s="12">
        <v>2008</v>
      </c>
      <c r="N257" s="9" t="s">
        <v>76</v>
      </c>
      <c r="O257" s="9" t="s">
        <v>987</v>
      </c>
      <c r="P257" s="12">
        <v>47</v>
      </c>
      <c r="Q257" s="12">
        <v>47</v>
      </c>
      <c r="R257" s="12">
        <v>2763.0789677907414</v>
      </c>
      <c r="S257" s="12" t="s">
        <v>28</v>
      </c>
      <c r="T257" s="9" t="s">
        <v>1000</v>
      </c>
      <c r="U257" s="9" t="s">
        <v>95</v>
      </c>
      <c r="V257" s="9" t="s">
        <v>1000</v>
      </c>
      <c r="W257" s="14">
        <v>2</v>
      </c>
    </row>
    <row r="258" spans="1:23" x14ac:dyDescent="0.25">
      <c r="A258" s="8">
        <v>5242</v>
      </c>
      <c r="B258" s="9" t="s">
        <v>1001</v>
      </c>
      <c r="C258" s="9" t="s">
        <v>22</v>
      </c>
      <c r="D258" s="9" t="s">
        <v>1002</v>
      </c>
      <c r="E258" s="18" t="s">
        <v>1003</v>
      </c>
      <c r="F258" s="9" t="s">
        <v>1004</v>
      </c>
      <c r="G258" s="12">
        <v>5</v>
      </c>
      <c r="H258" s="9" t="s">
        <v>160</v>
      </c>
      <c r="I258" s="9" t="s">
        <v>160</v>
      </c>
      <c r="J258" s="12">
        <v>1</v>
      </c>
      <c r="K258" s="13">
        <v>43009</v>
      </c>
      <c r="L258" s="86">
        <f>(Tabla2[[#This Row],[release_year]]-'VARIANZA Y DES. EST'!$L$11)^2</f>
        <v>3.3116808838167522</v>
      </c>
      <c r="M258" s="12">
        <v>2016</v>
      </c>
      <c r="N258" s="9" t="s">
        <v>110</v>
      </c>
      <c r="O258" s="9" t="s">
        <v>987</v>
      </c>
      <c r="P258" s="12">
        <v>47</v>
      </c>
      <c r="Q258" s="12">
        <v>47</v>
      </c>
      <c r="R258" s="12">
        <v>2763.0789677907414</v>
      </c>
      <c r="S258" s="12" t="s">
        <v>28</v>
      </c>
      <c r="T258" s="9" t="s">
        <v>111</v>
      </c>
      <c r="U258" s="9" t="s">
        <v>30</v>
      </c>
      <c r="V258" s="9" t="s">
        <v>111</v>
      </c>
      <c r="W258" s="14">
        <v>2</v>
      </c>
    </row>
    <row r="259" spans="1:23" x14ac:dyDescent="0.25">
      <c r="A259" s="8">
        <v>5432</v>
      </c>
      <c r="B259" s="9" t="s">
        <v>1005</v>
      </c>
      <c r="C259" s="9" t="s">
        <v>22</v>
      </c>
      <c r="D259" s="9" t="s">
        <v>1006</v>
      </c>
      <c r="E259" s="9" t="s">
        <v>1007</v>
      </c>
      <c r="F259" s="18" t="s">
        <v>1008</v>
      </c>
      <c r="G259" s="12">
        <v>1</v>
      </c>
      <c r="H259" s="9" t="s">
        <v>126</v>
      </c>
      <c r="I259" s="9" t="s">
        <v>126</v>
      </c>
      <c r="J259" s="12">
        <v>1</v>
      </c>
      <c r="K259" s="13">
        <v>42901</v>
      </c>
      <c r="L259" s="86">
        <f>(Tabla2[[#This Row],[release_year]]-'VARIANZA Y DES. EST'!$L$11)^2</f>
        <v>7.9512857435875226</v>
      </c>
      <c r="M259" s="12">
        <v>2017</v>
      </c>
      <c r="N259" s="9" t="s">
        <v>82</v>
      </c>
      <c r="O259" s="9" t="s">
        <v>987</v>
      </c>
      <c r="P259" s="12">
        <v>47</v>
      </c>
      <c r="Q259" s="12">
        <v>47</v>
      </c>
      <c r="R259" s="12">
        <v>2763.0789677907414</v>
      </c>
      <c r="S259" s="12" t="s">
        <v>28</v>
      </c>
      <c r="T259" s="9" t="s">
        <v>57</v>
      </c>
      <c r="U259" s="9" t="s">
        <v>57</v>
      </c>
      <c r="V259" s="9" t="s">
        <v>57</v>
      </c>
      <c r="W259" s="14">
        <v>1</v>
      </c>
    </row>
    <row r="260" spans="1:23" x14ac:dyDescent="0.25">
      <c r="A260" s="8">
        <v>5451</v>
      </c>
      <c r="B260" s="9" t="s">
        <v>1009</v>
      </c>
      <c r="C260" s="9" t="s">
        <v>22</v>
      </c>
      <c r="D260" s="9" t="s">
        <v>1010</v>
      </c>
      <c r="E260" s="18" t="s">
        <v>1007</v>
      </c>
      <c r="F260" s="9" t="s">
        <v>1007</v>
      </c>
      <c r="G260" s="12">
        <v>1</v>
      </c>
      <c r="H260" s="9" t="s">
        <v>126</v>
      </c>
      <c r="I260" s="9" t="s">
        <v>126</v>
      </c>
      <c r="J260" s="12">
        <v>1</v>
      </c>
      <c r="K260" s="13">
        <v>42887</v>
      </c>
      <c r="L260" s="86">
        <f>(Tabla2[[#This Row],[release_year]]-'VARIANZA Y DES. EST'!$L$11)^2</f>
        <v>7.9512857435875226</v>
      </c>
      <c r="M260" s="12">
        <v>2017</v>
      </c>
      <c r="N260" s="9" t="s">
        <v>35</v>
      </c>
      <c r="O260" s="9" t="s">
        <v>987</v>
      </c>
      <c r="P260" s="12">
        <v>47</v>
      </c>
      <c r="Q260" s="12">
        <v>47</v>
      </c>
      <c r="R260" s="12">
        <v>2763.0789677907414</v>
      </c>
      <c r="S260" s="12" t="s">
        <v>28</v>
      </c>
      <c r="T260" s="9" t="s">
        <v>57</v>
      </c>
      <c r="U260" s="9" t="s">
        <v>57</v>
      </c>
      <c r="V260" s="9" t="s">
        <v>57</v>
      </c>
      <c r="W260" s="14">
        <v>1</v>
      </c>
    </row>
    <row r="261" spans="1:23" x14ac:dyDescent="0.25">
      <c r="A261" s="8">
        <v>6349</v>
      </c>
      <c r="B261" s="9" t="s">
        <v>1011</v>
      </c>
      <c r="C261" s="9" t="s">
        <v>22</v>
      </c>
      <c r="D261" s="9" t="s">
        <v>1012</v>
      </c>
      <c r="E261" s="18" t="s">
        <v>1013</v>
      </c>
      <c r="F261" s="9" t="s">
        <v>1014</v>
      </c>
      <c r="G261" s="12">
        <v>9</v>
      </c>
      <c r="H261" s="9" t="s">
        <v>160</v>
      </c>
      <c r="I261" s="9" t="s">
        <v>160</v>
      </c>
      <c r="J261" s="12">
        <v>1</v>
      </c>
      <c r="K261" s="16">
        <v>42355</v>
      </c>
      <c r="L261" s="86">
        <f>(Tabla2[[#This Row],[release_year]]-'VARIANZA Y DES. EST'!$L$11)^2</f>
        <v>0.67207602404598188</v>
      </c>
      <c r="M261" s="12">
        <v>2015</v>
      </c>
      <c r="N261" s="9" t="s">
        <v>55</v>
      </c>
      <c r="O261" s="9" t="s">
        <v>987</v>
      </c>
      <c r="P261" s="12">
        <v>47</v>
      </c>
      <c r="Q261" s="12">
        <v>47</v>
      </c>
      <c r="R261" s="12">
        <v>2763.0789677907414</v>
      </c>
      <c r="S261" s="12" t="s">
        <v>28</v>
      </c>
      <c r="T261" s="9" t="s">
        <v>30</v>
      </c>
      <c r="U261" s="9" t="s">
        <v>30</v>
      </c>
      <c r="V261" s="9" t="s">
        <v>30</v>
      </c>
      <c r="W261" s="14">
        <v>1</v>
      </c>
    </row>
    <row r="262" spans="1:23" x14ac:dyDescent="0.25">
      <c r="A262" s="8">
        <v>6812</v>
      </c>
      <c r="B262" s="9" t="s">
        <v>1015</v>
      </c>
      <c r="C262" s="9" t="s">
        <v>22</v>
      </c>
      <c r="D262" s="10" t="s">
        <v>1016</v>
      </c>
      <c r="E262" s="11"/>
      <c r="F262" s="9" t="s">
        <v>1017</v>
      </c>
      <c r="G262" s="12">
        <v>1</v>
      </c>
      <c r="H262" s="9" t="s">
        <v>126</v>
      </c>
      <c r="I262" s="9" t="s">
        <v>1018</v>
      </c>
      <c r="J262" s="12">
        <v>6</v>
      </c>
      <c r="K262" s="13">
        <v>42397</v>
      </c>
      <c r="L262" s="86">
        <f>(Tabla2[[#This Row],[release_year]]-'VARIANZA Y DES. EST'!$L$11)^2</f>
        <v>10.1136565849629</v>
      </c>
      <c r="M262" s="12">
        <v>2011</v>
      </c>
      <c r="N262" s="9" t="s">
        <v>82</v>
      </c>
      <c r="O262" s="9" t="s">
        <v>987</v>
      </c>
      <c r="P262" s="12">
        <v>47</v>
      </c>
      <c r="Q262" s="12">
        <v>47</v>
      </c>
      <c r="R262" s="12">
        <v>2763.0789677907414</v>
      </c>
      <c r="S262" s="12" t="s">
        <v>28</v>
      </c>
      <c r="T262" s="9" t="s">
        <v>156</v>
      </c>
      <c r="U262" s="9" t="s">
        <v>156</v>
      </c>
      <c r="V262" s="9" t="s">
        <v>156</v>
      </c>
      <c r="W262" s="14">
        <v>1</v>
      </c>
    </row>
    <row r="263" spans="1:23" x14ac:dyDescent="0.25">
      <c r="A263" s="8">
        <v>8562</v>
      </c>
      <c r="B263" s="9" t="s">
        <v>1019</v>
      </c>
      <c r="C263" s="9" t="s">
        <v>22</v>
      </c>
      <c r="D263" s="9" t="s">
        <v>1020</v>
      </c>
      <c r="E263" s="18" t="s">
        <v>1021</v>
      </c>
      <c r="F263" s="9"/>
      <c r="G263" s="12">
        <v>0</v>
      </c>
      <c r="H263" s="9" t="s">
        <v>126</v>
      </c>
      <c r="I263" s="9" t="s">
        <v>126</v>
      </c>
      <c r="J263" s="12">
        <v>1</v>
      </c>
      <c r="K263" s="13">
        <v>42948</v>
      </c>
      <c r="L263" s="86">
        <f>(Tabla2[[#This Row],[release_year]]-'VARIANZA Y DES. EST'!$L$11)^2</f>
        <v>3.3116808838167522</v>
      </c>
      <c r="M263" s="12">
        <v>2016</v>
      </c>
      <c r="N263" s="9" t="s">
        <v>76</v>
      </c>
      <c r="O263" s="9" t="s">
        <v>987</v>
      </c>
      <c r="P263" s="12">
        <v>47</v>
      </c>
      <c r="Q263" s="12">
        <v>47</v>
      </c>
      <c r="R263" s="12">
        <v>2763.0789677907414</v>
      </c>
      <c r="S263" s="12" t="s">
        <v>28</v>
      </c>
      <c r="T263" s="9" t="s">
        <v>105</v>
      </c>
      <c r="U263" s="9" t="s">
        <v>57</v>
      </c>
      <c r="V263" s="9" t="s">
        <v>105</v>
      </c>
      <c r="W263" s="14">
        <v>2</v>
      </c>
    </row>
    <row r="264" spans="1:23" x14ac:dyDescent="0.25">
      <c r="A264" s="8">
        <v>78</v>
      </c>
      <c r="B264" s="9" t="s">
        <v>1022</v>
      </c>
      <c r="C264" s="9" t="s">
        <v>22</v>
      </c>
      <c r="D264" s="9" t="s">
        <v>1023</v>
      </c>
      <c r="E264" s="18" t="s">
        <v>985</v>
      </c>
      <c r="F264" s="9" t="s">
        <v>1024</v>
      </c>
      <c r="G264" s="12">
        <v>8</v>
      </c>
      <c r="H264" s="12"/>
      <c r="I264" s="9"/>
      <c r="J264" s="12">
        <v>0</v>
      </c>
      <c r="K264" s="13">
        <v>44450</v>
      </c>
      <c r="L264" s="86">
        <f>(Tabla2[[#This Row],[release_year]]-'VARIANZA Y DES. EST'!$L$11)^2</f>
        <v>46.509705182670608</v>
      </c>
      <c r="M264" s="12">
        <v>2021</v>
      </c>
      <c r="N264" s="9" t="s">
        <v>110</v>
      </c>
      <c r="O264" s="9" t="s">
        <v>1025</v>
      </c>
      <c r="P264" s="12">
        <v>48</v>
      </c>
      <c r="Q264" s="12">
        <v>48</v>
      </c>
      <c r="R264" s="12">
        <v>2658.948972683907</v>
      </c>
      <c r="S264" s="12" t="s">
        <v>28</v>
      </c>
      <c r="T264" s="9" t="s">
        <v>111</v>
      </c>
      <c r="U264" s="9" t="s">
        <v>30</v>
      </c>
      <c r="V264" s="9" t="s">
        <v>111</v>
      </c>
      <c r="W264" s="14">
        <v>2</v>
      </c>
    </row>
    <row r="265" spans="1:23" x14ac:dyDescent="0.25">
      <c r="A265" s="8">
        <v>1610</v>
      </c>
      <c r="B265" s="9" t="s">
        <v>1026</v>
      </c>
      <c r="C265" s="9" t="s">
        <v>22</v>
      </c>
      <c r="D265" s="9" t="s">
        <v>1027</v>
      </c>
      <c r="E265" s="18" t="s">
        <v>548</v>
      </c>
      <c r="F265" s="9" t="s">
        <v>1028</v>
      </c>
      <c r="G265" s="12">
        <v>11</v>
      </c>
      <c r="H265" s="9" t="s">
        <v>25</v>
      </c>
      <c r="I265" s="9" t="s">
        <v>25</v>
      </c>
      <c r="J265" s="12">
        <v>1</v>
      </c>
      <c r="K265" s="13">
        <v>44166</v>
      </c>
      <c r="L265" s="86">
        <f>(Tabla2[[#This Row],[release_year]]-'VARIANZA Y DES. EST'!$L$11)^2</f>
        <v>33.870100322899837</v>
      </c>
      <c r="M265" s="12">
        <v>2020</v>
      </c>
      <c r="N265" s="9" t="s">
        <v>26</v>
      </c>
      <c r="O265" s="9" t="s">
        <v>1025</v>
      </c>
      <c r="P265" s="12">
        <v>48</v>
      </c>
      <c r="Q265" s="12">
        <v>48</v>
      </c>
      <c r="R265" s="12">
        <v>2658.948972683907</v>
      </c>
      <c r="S265" s="12" t="s">
        <v>28</v>
      </c>
      <c r="T265" s="9" t="s">
        <v>30</v>
      </c>
      <c r="U265" s="9" t="s">
        <v>30</v>
      </c>
      <c r="V265" s="9" t="s">
        <v>30</v>
      </c>
      <c r="W265" s="14">
        <v>1</v>
      </c>
    </row>
    <row r="266" spans="1:23" x14ac:dyDescent="0.25">
      <c r="A266" s="8">
        <v>2371</v>
      </c>
      <c r="B266" s="9" t="s">
        <v>1029</v>
      </c>
      <c r="C266" s="9" t="s">
        <v>22</v>
      </c>
      <c r="D266" s="9" t="s">
        <v>1030</v>
      </c>
      <c r="E266" s="9" t="s">
        <v>1031</v>
      </c>
      <c r="F266" s="18" t="s">
        <v>1032</v>
      </c>
      <c r="G266" s="12">
        <v>1</v>
      </c>
      <c r="H266" s="12"/>
      <c r="I266" s="9"/>
      <c r="J266" s="12">
        <v>0</v>
      </c>
      <c r="K266" s="13">
        <v>44000</v>
      </c>
      <c r="L266" s="86">
        <f>(Tabla2[[#This Row],[release_year]]-'VARIANZA Y DES. EST'!$L$11)^2</f>
        <v>33.870100322899837</v>
      </c>
      <c r="M266" s="12">
        <v>2020</v>
      </c>
      <c r="N266" s="9" t="s">
        <v>82</v>
      </c>
      <c r="O266" s="9" t="s">
        <v>1025</v>
      </c>
      <c r="P266" s="12">
        <v>48</v>
      </c>
      <c r="Q266" s="12">
        <v>48</v>
      </c>
      <c r="R266" s="12">
        <v>2658.948972683907</v>
      </c>
      <c r="S266" s="12" t="s">
        <v>28</v>
      </c>
      <c r="T266" s="9" t="s">
        <v>171</v>
      </c>
      <c r="U266" s="9" t="s">
        <v>57</v>
      </c>
      <c r="V266" s="9" t="s">
        <v>171</v>
      </c>
      <c r="W266" s="14">
        <v>3</v>
      </c>
    </row>
    <row r="267" spans="1:23" x14ac:dyDescent="0.25">
      <c r="A267" s="8">
        <v>4229</v>
      </c>
      <c r="B267" s="9" t="s">
        <v>1033</v>
      </c>
      <c r="C267" s="9" t="s">
        <v>22</v>
      </c>
      <c r="D267" s="9" t="s">
        <v>1034</v>
      </c>
      <c r="E267" s="18" t="s">
        <v>475</v>
      </c>
      <c r="F267" s="9" t="s">
        <v>1035</v>
      </c>
      <c r="G267" s="12">
        <v>1</v>
      </c>
      <c r="H267" s="9" t="s">
        <v>25</v>
      </c>
      <c r="I267" s="9" t="s">
        <v>25</v>
      </c>
      <c r="J267" s="12">
        <v>1</v>
      </c>
      <c r="K267" s="13">
        <v>43466</v>
      </c>
      <c r="L267" s="86">
        <f>(Tabla2[[#This Row],[release_year]]-'VARIANZA Y DES. EST'!$L$11)^2</f>
        <v>17.47405172519213</v>
      </c>
      <c r="M267" s="12">
        <v>2010</v>
      </c>
      <c r="N267" s="9" t="s">
        <v>76</v>
      </c>
      <c r="O267" s="9" t="s">
        <v>1025</v>
      </c>
      <c r="P267" s="12">
        <v>48</v>
      </c>
      <c r="Q267" s="12">
        <v>48</v>
      </c>
      <c r="R267" s="12">
        <v>2658.948972683907</v>
      </c>
      <c r="S267" s="12" t="s">
        <v>28</v>
      </c>
      <c r="T267" s="9" t="s">
        <v>477</v>
      </c>
      <c r="U267" s="9" t="s">
        <v>477</v>
      </c>
      <c r="V267" s="9" t="s">
        <v>477</v>
      </c>
      <c r="W267" s="14">
        <v>1</v>
      </c>
    </row>
    <row r="268" spans="1:23" x14ac:dyDescent="0.25">
      <c r="A268" s="8">
        <v>7290</v>
      </c>
      <c r="B268" s="9" t="s">
        <v>1036</v>
      </c>
      <c r="C268" s="9" t="s">
        <v>22</v>
      </c>
      <c r="D268" s="9" t="s">
        <v>1037</v>
      </c>
      <c r="E268" s="18" t="s">
        <v>1038</v>
      </c>
      <c r="F268" s="9" t="s">
        <v>1039</v>
      </c>
      <c r="G268" s="12">
        <v>1</v>
      </c>
      <c r="H268" s="12"/>
      <c r="I268" s="9"/>
      <c r="J268" s="12">
        <v>0</v>
      </c>
      <c r="K268" s="13">
        <v>43266</v>
      </c>
      <c r="L268" s="86">
        <f>(Tabla2[[#This Row],[release_year]]-'VARIANZA Y DES. EST'!$L$11)^2</f>
        <v>14.590890603358293</v>
      </c>
      <c r="M268" s="12">
        <v>2018</v>
      </c>
      <c r="N268" s="9" t="s">
        <v>55</v>
      </c>
      <c r="O268" s="9" t="s">
        <v>1025</v>
      </c>
      <c r="P268" s="12">
        <v>48</v>
      </c>
      <c r="Q268" s="12">
        <v>48</v>
      </c>
      <c r="R268" s="12">
        <v>2658.948972683907</v>
      </c>
      <c r="S268" s="12" t="s">
        <v>28</v>
      </c>
      <c r="T268" s="9" t="s">
        <v>105</v>
      </c>
      <c r="U268" s="9" t="s">
        <v>57</v>
      </c>
      <c r="V268" s="9" t="s">
        <v>105</v>
      </c>
      <c r="W268" s="14">
        <v>2</v>
      </c>
    </row>
    <row r="269" spans="1:23" x14ac:dyDescent="0.25">
      <c r="A269" s="8">
        <v>7435</v>
      </c>
      <c r="B269" s="9" t="s">
        <v>1040</v>
      </c>
      <c r="C269" s="9" t="s">
        <v>22</v>
      </c>
      <c r="D269" s="9" t="s">
        <v>1041</v>
      </c>
      <c r="E269" s="22" t="s">
        <v>1042</v>
      </c>
      <c r="F269" s="23"/>
      <c r="G269" s="12">
        <v>0</v>
      </c>
      <c r="H269" s="9" t="s">
        <v>126</v>
      </c>
      <c r="I269" s="9" t="s">
        <v>126</v>
      </c>
      <c r="J269" s="12">
        <v>1</v>
      </c>
      <c r="K269" s="16">
        <v>43033</v>
      </c>
      <c r="L269" s="86">
        <f>(Tabla2[[#This Row],[release_year]]-'VARIANZA Y DES. EST'!$L$11)^2</f>
        <v>7.9512857435875226</v>
      </c>
      <c r="M269" s="12">
        <v>2017</v>
      </c>
      <c r="N269" s="9" t="s">
        <v>35</v>
      </c>
      <c r="O269" s="9" t="s">
        <v>1025</v>
      </c>
      <c r="P269" s="12">
        <v>48</v>
      </c>
      <c r="Q269" s="12">
        <v>48</v>
      </c>
      <c r="R269" s="12">
        <v>2658.948972683907</v>
      </c>
      <c r="S269" s="12" t="s">
        <v>28</v>
      </c>
      <c r="T269" s="9" t="s">
        <v>57</v>
      </c>
      <c r="U269" s="9" t="s">
        <v>57</v>
      </c>
      <c r="V269" s="9" t="s">
        <v>57</v>
      </c>
      <c r="W269" s="14">
        <v>1</v>
      </c>
    </row>
    <row r="270" spans="1:23" x14ac:dyDescent="0.25">
      <c r="A270" s="8">
        <v>7723</v>
      </c>
      <c r="B270" s="9" t="s">
        <v>1043</v>
      </c>
      <c r="C270" s="9" t="s">
        <v>22</v>
      </c>
      <c r="D270" s="9" t="s">
        <v>1044</v>
      </c>
      <c r="E270" s="18" t="s">
        <v>1045</v>
      </c>
      <c r="F270" s="9" t="s">
        <v>1046</v>
      </c>
      <c r="G270" s="12">
        <v>16</v>
      </c>
      <c r="H270" s="9" t="s">
        <v>25</v>
      </c>
      <c r="I270" s="9" t="s">
        <v>25</v>
      </c>
      <c r="J270" s="12">
        <v>1</v>
      </c>
      <c r="K270" s="16">
        <v>41991</v>
      </c>
      <c r="L270" s="86">
        <f>(Tabla2[[#This Row],[release_year]]-'VARIANZA Y DES. EST'!$L$11)^2</f>
        <v>685.40274481023516</v>
      </c>
      <c r="M270" s="12">
        <v>1988</v>
      </c>
      <c r="N270" s="9" t="s">
        <v>82</v>
      </c>
      <c r="O270" s="9" t="s">
        <v>1025</v>
      </c>
      <c r="P270" s="12">
        <v>48</v>
      </c>
      <c r="Q270" s="12">
        <v>48</v>
      </c>
      <c r="R270" s="12">
        <v>2658.948972683907</v>
      </c>
      <c r="S270" s="12" t="s">
        <v>28</v>
      </c>
      <c r="T270" s="9" t="s">
        <v>156</v>
      </c>
      <c r="U270" s="9" t="s">
        <v>156</v>
      </c>
      <c r="V270" s="9" t="s">
        <v>156</v>
      </c>
      <c r="W270" s="14">
        <v>1</v>
      </c>
    </row>
    <row r="271" spans="1:23" x14ac:dyDescent="0.25">
      <c r="A271" s="8">
        <v>8155</v>
      </c>
      <c r="B271" s="9" t="s">
        <v>1047</v>
      </c>
      <c r="C271" s="9" t="s">
        <v>22</v>
      </c>
      <c r="D271" s="9" t="s">
        <v>1048</v>
      </c>
      <c r="E271" s="18" t="s">
        <v>1049</v>
      </c>
      <c r="F271" s="9" t="s">
        <v>1050</v>
      </c>
      <c r="G271" s="12">
        <v>4</v>
      </c>
      <c r="H271" s="9" t="s">
        <v>25</v>
      </c>
      <c r="I271" s="9" t="s">
        <v>25</v>
      </c>
      <c r="J271" s="12">
        <v>1</v>
      </c>
      <c r="K271" s="13">
        <v>43647</v>
      </c>
      <c r="L271" s="86">
        <f>(Tabla2[[#This Row],[release_year]]-'VARIANZA Y DES. EST'!$L$11)^2</f>
        <v>3.3116808838167522</v>
      </c>
      <c r="M271" s="12">
        <v>2016</v>
      </c>
      <c r="N271" s="9" t="s">
        <v>110</v>
      </c>
      <c r="O271" s="9" t="s">
        <v>1025</v>
      </c>
      <c r="P271" s="12">
        <v>48</v>
      </c>
      <c r="Q271" s="12">
        <v>48</v>
      </c>
      <c r="R271" s="12">
        <v>2658.948972683907</v>
      </c>
      <c r="S271" s="12" t="s">
        <v>28</v>
      </c>
      <c r="T271" s="9" t="s">
        <v>30</v>
      </c>
      <c r="U271" s="9" t="s">
        <v>30</v>
      </c>
      <c r="V271" s="9" t="s">
        <v>30</v>
      </c>
      <c r="W271" s="14">
        <v>1</v>
      </c>
    </row>
    <row r="272" spans="1:23" x14ac:dyDescent="0.25">
      <c r="A272" s="8">
        <v>767</v>
      </c>
      <c r="B272" s="9" t="s">
        <v>1051</v>
      </c>
      <c r="C272" s="9" t="s">
        <v>22</v>
      </c>
      <c r="D272" s="9" t="s">
        <v>1052</v>
      </c>
      <c r="E272" s="18" t="s">
        <v>1053</v>
      </c>
      <c r="F272" s="9" t="s">
        <v>1054</v>
      </c>
      <c r="G272" s="12">
        <v>1</v>
      </c>
      <c r="H272" s="9" t="s">
        <v>468</v>
      </c>
      <c r="I272" s="9" t="s">
        <v>468</v>
      </c>
      <c r="J272" s="12">
        <v>1</v>
      </c>
      <c r="K272" s="13">
        <v>44350</v>
      </c>
      <c r="L272" s="86">
        <f>(Tabla2[[#This Row],[release_year]]-'VARIANZA Y DES. EST'!$L$11)^2</f>
        <v>46.509705182670608</v>
      </c>
      <c r="M272" s="12">
        <v>2021</v>
      </c>
      <c r="N272" s="9" t="s">
        <v>76</v>
      </c>
      <c r="O272" s="9" t="s">
        <v>1055</v>
      </c>
      <c r="P272" s="12">
        <v>49</v>
      </c>
      <c r="Q272" s="12">
        <v>49</v>
      </c>
      <c r="R272" s="12">
        <v>2556.8189775770729</v>
      </c>
      <c r="S272" s="12" t="s">
        <v>28</v>
      </c>
      <c r="T272" s="9" t="s">
        <v>477</v>
      </c>
      <c r="U272" s="9" t="s">
        <v>477</v>
      </c>
      <c r="V272" s="9" t="s">
        <v>477</v>
      </c>
      <c r="W272" s="14">
        <v>1</v>
      </c>
    </row>
    <row r="273" spans="1:23" x14ac:dyDescent="0.25">
      <c r="A273" s="8">
        <v>3892</v>
      </c>
      <c r="B273" s="9" t="s">
        <v>1056</v>
      </c>
      <c r="C273" s="9" t="s">
        <v>22</v>
      </c>
      <c r="D273" s="9" t="s">
        <v>1057</v>
      </c>
      <c r="E273" s="18" t="s">
        <v>1058</v>
      </c>
      <c r="F273" s="9"/>
      <c r="G273" s="12">
        <v>0</v>
      </c>
      <c r="H273" s="9" t="s">
        <v>25</v>
      </c>
      <c r="I273" s="9" t="s">
        <v>25</v>
      </c>
      <c r="J273" s="12">
        <v>1</v>
      </c>
      <c r="K273" s="13">
        <v>43581</v>
      </c>
      <c r="L273" s="86">
        <f>(Tabla2[[#This Row],[release_year]]-'VARIANZA Y DES. EST'!$L$11)^2</f>
        <v>23.230495463129063</v>
      </c>
      <c r="M273" s="12">
        <v>2019</v>
      </c>
      <c r="N273" s="9" t="s">
        <v>35</v>
      </c>
      <c r="O273" s="9" t="s">
        <v>1055</v>
      </c>
      <c r="P273" s="12">
        <v>49</v>
      </c>
      <c r="Q273" s="12">
        <v>49</v>
      </c>
      <c r="R273" s="12">
        <v>2556.8189775770729</v>
      </c>
      <c r="S273" s="12" t="s">
        <v>28</v>
      </c>
      <c r="T273" s="9" t="s">
        <v>576</v>
      </c>
      <c r="U273" s="9" t="s">
        <v>57</v>
      </c>
      <c r="V273" s="9" t="s">
        <v>576</v>
      </c>
      <c r="W273" s="14">
        <v>2</v>
      </c>
    </row>
    <row r="274" spans="1:23" x14ac:dyDescent="0.25">
      <c r="A274" s="8">
        <v>4239</v>
      </c>
      <c r="B274" s="9" t="s">
        <v>1059</v>
      </c>
      <c r="C274" s="9" t="s">
        <v>22</v>
      </c>
      <c r="D274" s="9" t="s">
        <v>1060</v>
      </c>
      <c r="E274" s="9" t="s">
        <v>1061</v>
      </c>
      <c r="F274" s="9" t="s">
        <v>499</v>
      </c>
      <c r="G274" s="12">
        <v>1</v>
      </c>
      <c r="H274" s="9" t="s">
        <v>25</v>
      </c>
      <c r="I274" s="9" t="s">
        <v>25</v>
      </c>
      <c r="J274" s="12">
        <v>1</v>
      </c>
      <c r="K274" s="16">
        <v>43465</v>
      </c>
      <c r="L274" s="86">
        <f>(Tabla2[[#This Row],[release_year]]-'VARIANZA Y DES. EST'!$L$11)^2</f>
        <v>537.32155938954747</v>
      </c>
      <c r="M274" s="12">
        <v>1991</v>
      </c>
      <c r="N274" s="9" t="s">
        <v>76</v>
      </c>
      <c r="O274" s="9" t="s">
        <v>1055</v>
      </c>
      <c r="P274" s="12">
        <v>49</v>
      </c>
      <c r="Q274" s="12">
        <v>49</v>
      </c>
      <c r="R274" s="12">
        <v>2556.8189775770729</v>
      </c>
      <c r="S274" s="12" t="s">
        <v>28</v>
      </c>
      <c r="T274" s="9" t="s">
        <v>477</v>
      </c>
      <c r="U274" s="9" t="s">
        <v>477</v>
      </c>
      <c r="V274" s="9" t="s">
        <v>477</v>
      </c>
      <c r="W274" s="14">
        <v>1</v>
      </c>
    </row>
    <row r="275" spans="1:23" x14ac:dyDescent="0.25">
      <c r="A275" s="8">
        <v>5063</v>
      </c>
      <c r="B275" s="9" t="s">
        <v>1062</v>
      </c>
      <c r="C275" s="9" t="s">
        <v>22</v>
      </c>
      <c r="D275" s="9" t="s">
        <v>1063</v>
      </c>
      <c r="E275" s="18" t="s">
        <v>559</v>
      </c>
      <c r="F275" s="9" t="s">
        <v>1063</v>
      </c>
      <c r="G275" s="12">
        <v>1</v>
      </c>
      <c r="H275" s="9" t="s">
        <v>1064</v>
      </c>
      <c r="I275" s="9" t="s">
        <v>1064</v>
      </c>
      <c r="J275" s="12">
        <v>1</v>
      </c>
      <c r="K275" s="13">
        <v>43126</v>
      </c>
      <c r="L275" s="86">
        <f>(Tabla2[[#This Row],[release_year]]-'VARIANZA Y DES. EST'!$L$11)^2</f>
        <v>14.590890603358293</v>
      </c>
      <c r="M275" s="12">
        <v>2018</v>
      </c>
      <c r="N275" s="9" t="s">
        <v>76</v>
      </c>
      <c r="O275" s="9" t="s">
        <v>1055</v>
      </c>
      <c r="P275" s="12">
        <v>49</v>
      </c>
      <c r="Q275" s="12">
        <v>49</v>
      </c>
      <c r="R275" s="12">
        <v>2556.8189775770729</v>
      </c>
      <c r="S275" s="12" t="s">
        <v>28</v>
      </c>
      <c r="T275" s="9" t="s">
        <v>477</v>
      </c>
      <c r="U275" s="9" t="s">
        <v>477</v>
      </c>
      <c r="V275" s="9" t="s">
        <v>477</v>
      </c>
      <c r="W275" s="14">
        <v>1</v>
      </c>
    </row>
    <row r="276" spans="1:23" x14ac:dyDescent="0.25">
      <c r="A276" s="8">
        <v>6198</v>
      </c>
      <c r="B276" s="9" t="s">
        <v>1065</v>
      </c>
      <c r="C276" s="9" t="s">
        <v>22</v>
      </c>
      <c r="D276" s="9" t="s">
        <v>1066</v>
      </c>
      <c r="E276" s="18" t="s">
        <v>1067</v>
      </c>
      <c r="F276" s="9" t="s">
        <v>1068</v>
      </c>
      <c r="G276" s="12">
        <v>1</v>
      </c>
      <c r="H276" s="9" t="s">
        <v>126</v>
      </c>
      <c r="I276" s="9" t="s">
        <v>126</v>
      </c>
      <c r="J276" s="12">
        <v>1</v>
      </c>
      <c r="K276" s="13">
        <v>43484</v>
      </c>
      <c r="L276" s="86">
        <f>(Tabla2[[#This Row],[release_year]]-'VARIANZA Y DES. EST'!$L$11)^2</f>
        <v>407.24037396885979</v>
      </c>
      <c r="M276" s="12">
        <v>1994</v>
      </c>
      <c r="N276" s="9" t="s">
        <v>82</v>
      </c>
      <c r="O276" s="9" t="s">
        <v>1055</v>
      </c>
      <c r="P276" s="12">
        <v>49</v>
      </c>
      <c r="Q276" s="12">
        <v>49</v>
      </c>
      <c r="R276" s="12">
        <v>2556.8189775770729</v>
      </c>
      <c r="S276" s="12" t="s">
        <v>28</v>
      </c>
      <c r="T276" s="9" t="s">
        <v>57</v>
      </c>
      <c r="U276" s="9" t="s">
        <v>57</v>
      </c>
      <c r="V276" s="9" t="s">
        <v>57</v>
      </c>
      <c r="W276" s="14">
        <v>1</v>
      </c>
    </row>
    <row r="277" spans="1:23" x14ac:dyDescent="0.25">
      <c r="A277" s="8">
        <v>6686</v>
      </c>
      <c r="B277" s="9" t="s">
        <v>1069</v>
      </c>
      <c r="C277" s="9" t="s">
        <v>22</v>
      </c>
      <c r="D277" s="9" t="s">
        <v>1070</v>
      </c>
      <c r="E277" s="22" t="s">
        <v>1071</v>
      </c>
      <c r="F277" s="23"/>
      <c r="G277" s="12">
        <v>0</v>
      </c>
      <c r="H277" s="12"/>
      <c r="I277" s="9"/>
      <c r="J277" s="12">
        <v>0</v>
      </c>
      <c r="K277" s="16">
        <v>43100</v>
      </c>
      <c r="L277" s="86">
        <f>(Tabla2[[#This Row],[release_year]]-'VARIANZA Y DES. EST'!$L$11)^2</f>
        <v>3.3116808838167522</v>
      </c>
      <c r="M277" s="12">
        <v>2016</v>
      </c>
      <c r="N277" s="9" t="s">
        <v>82</v>
      </c>
      <c r="O277" s="9" t="s">
        <v>1055</v>
      </c>
      <c r="P277" s="12">
        <v>49</v>
      </c>
      <c r="Q277" s="12">
        <v>49</v>
      </c>
      <c r="R277" s="12">
        <v>2556.8189775770729</v>
      </c>
      <c r="S277" s="12" t="s">
        <v>28</v>
      </c>
      <c r="T277" s="9" t="s">
        <v>105</v>
      </c>
      <c r="U277" s="9" t="s">
        <v>57</v>
      </c>
      <c r="V277" s="9" t="s">
        <v>105</v>
      </c>
      <c r="W277" s="14">
        <v>2</v>
      </c>
    </row>
    <row r="278" spans="1:23" x14ac:dyDescent="0.25">
      <c r="A278" s="8">
        <v>6762</v>
      </c>
      <c r="B278" s="9" t="s">
        <v>1072</v>
      </c>
      <c r="C278" s="9" t="s">
        <v>22</v>
      </c>
      <c r="D278" s="9" t="s">
        <v>1073</v>
      </c>
      <c r="E278" s="22" t="s">
        <v>1074</v>
      </c>
      <c r="F278" s="23"/>
      <c r="G278" s="12">
        <v>0</v>
      </c>
      <c r="H278" s="12"/>
      <c r="I278" s="9"/>
      <c r="J278" s="12">
        <v>0</v>
      </c>
      <c r="K278" s="13">
        <v>43191</v>
      </c>
      <c r="L278" s="86">
        <f>(Tabla2[[#This Row],[release_year]]-'VARIANZA Y DES. EST'!$L$11)^2</f>
        <v>7.9512857435875226</v>
      </c>
      <c r="M278" s="12">
        <v>2017</v>
      </c>
      <c r="N278" s="9" t="s">
        <v>35</v>
      </c>
      <c r="O278" s="9" t="s">
        <v>1055</v>
      </c>
      <c r="P278" s="12">
        <v>49</v>
      </c>
      <c r="Q278" s="12">
        <v>49</v>
      </c>
      <c r="R278" s="12">
        <v>2556.8189775770729</v>
      </c>
      <c r="S278" s="12" t="s">
        <v>28</v>
      </c>
      <c r="T278" s="9" t="s">
        <v>83</v>
      </c>
      <c r="U278" s="9" t="s">
        <v>57</v>
      </c>
      <c r="V278" s="9" t="s">
        <v>83</v>
      </c>
      <c r="W278" s="14">
        <v>2</v>
      </c>
    </row>
    <row r="279" spans="1:23" x14ac:dyDescent="0.25">
      <c r="A279" s="8">
        <v>8035</v>
      </c>
      <c r="B279" s="9" t="s">
        <v>1075</v>
      </c>
      <c r="C279" s="9" t="s">
        <v>22</v>
      </c>
      <c r="D279" s="9" t="s">
        <v>1076</v>
      </c>
      <c r="E279" s="18" t="s">
        <v>1077</v>
      </c>
      <c r="F279" s="9"/>
      <c r="G279" s="12">
        <v>0</v>
      </c>
      <c r="H279" s="9" t="s">
        <v>25</v>
      </c>
      <c r="I279" s="9" t="s">
        <v>1078</v>
      </c>
      <c r="J279" s="12">
        <v>2</v>
      </c>
      <c r="K279" s="13">
        <v>43278</v>
      </c>
      <c r="L279" s="86">
        <f>(Tabla2[[#This Row],[release_year]]-'VARIANZA Y DES. EST'!$L$11)^2</f>
        <v>3.2471164275211517E-2</v>
      </c>
      <c r="M279" s="12">
        <v>2014</v>
      </c>
      <c r="N279" s="9" t="s">
        <v>55</v>
      </c>
      <c r="O279" s="9" t="s">
        <v>1055</v>
      </c>
      <c r="P279" s="12">
        <v>49</v>
      </c>
      <c r="Q279" s="12">
        <v>49</v>
      </c>
      <c r="R279" s="12">
        <v>2556.8189775770729</v>
      </c>
      <c r="S279" s="12" t="s">
        <v>28</v>
      </c>
      <c r="T279" s="9" t="s">
        <v>83</v>
      </c>
      <c r="U279" s="9" t="s">
        <v>57</v>
      </c>
      <c r="V279" s="9" t="s">
        <v>83</v>
      </c>
      <c r="W279" s="14">
        <v>2</v>
      </c>
    </row>
    <row r="280" spans="1:23" x14ac:dyDescent="0.25">
      <c r="A280" s="8">
        <v>8760</v>
      </c>
      <c r="B280" s="9" t="s">
        <v>1079</v>
      </c>
      <c r="C280" s="9" t="s">
        <v>22</v>
      </c>
      <c r="D280" s="9" t="s">
        <v>1080</v>
      </c>
      <c r="E280" s="9" t="s">
        <v>1081</v>
      </c>
      <c r="F280" s="9" t="s">
        <v>1082</v>
      </c>
      <c r="G280" s="12">
        <v>1</v>
      </c>
      <c r="H280" s="12"/>
      <c r="I280" s="9"/>
      <c r="J280" s="12">
        <v>0</v>
      </c>
      <c r="K280" s="13">
        <v>43497</v>
      </c>
      <c r="L280" s="86">
        <f>(Tabla2[[#This Row],[release_year]]-'VARIANZA Y DES. EST'!$L$11)^2</f>
        <v>0.67207602404598188</v>
      </c>
      <c r="M280" s="12">
        <v>2015</v>
      </c>
      <c r="N280" s="9" t="s">
        <v>82</v>
      </c>
      <c r="O280" s="9" t="s">
        <v>1055</v>
      </c>
      <c r="P280" s="12">
        <v>49</v>
      </c>
      <c r="Q280" s="12">
        <v>49</v>
      </c>
      <c r="R280" s="12">
        <v>2556.8189775770729</v>
      </c>
      <c r="S280" s="12" t="s">
        <v>28</v>
      </c>
      <c r="T280" s="9" t="s">
        <v>156</v>
      </c>
      <c r="U280" s="9" t="s">
        <v>156</v>
      </c>
      <c r="V280" s="9" t="s">
        <v>156</v>
      </c>
      <c r="W280" s="14">
        <v>1</v>
      </c>
    </row>
    <row r="281" spans="1:23" x14ac:dyDescent="0.25">
      <c r="A281" s="8">
        <v>1543</v>
      </c>
      <c r="B281" s="9" t="s">
        <v>1083</v>
      </c>
      <c r="C281" s="9" t="s">
        <v>22</v>
      </c>
      <c r="D281" s="9" t="s">
        <v>1084</v>
      </c>
      <c r="E281" s="18" t="s">
        <v>1085</v>
      </c>
      <c r="F281" s="9" t="s">
        <v>1085</v>
      </c>
      <c r="G281" s="12">
        <v>1</v>
      </c>
      <c r="H281" s="9" t="s">
        <v>518</v>
      </c>
      <c r="I281" s="9" t="s">
        <v>518</v>
      </c>
      <c r="J281" s="12">
        <v>1</v>
      </c>
      <c r="K281" s="16">
        <v>44181</v>
      </c>
      <c r="L281" s="86">
        <f>(Tabla2[[#This Row],[release_year]]-'VARIANZA Y DES. EST'!$L$11)^2</f>
        <v>33.870100322899837</v>
      </c>
      <c r="M281" s="12">
        <v>2020</v>
      </c>
      <c r="N281" s="9" t="s">
        <v>76</v>
      </c>
      <c r="O281" s="9" t="s">
        <v>1086</v>
      </c>
      <c r="P281" s="12">
        <v>50</v>
      </c>
      <c r="Q281" s="12">
        <v>50</v>
      </c>
      <c r="R281" s="12">
        <v>2456.6889824702389</v>
      </c>
      <c r="S281" s="12" t="s">
        <v>28</v>
      </c>
      <c r="T281" s="9" t="s">
        <v>477</v>
      </c>
      <c r="U281" s="9" t="s">
        <v>477</v>
      </c>
      <c r="V281" s="9" t="s">
        <v>477</v>
      </c>
      <c r="W281" s="14">
        <v>1</v>
      </c>
    </row>
    <row r="282" spans="1:23" x14ac:dyDescent="0.25">
      <c r="A282" s="8">
        <v>1787</v>
      </c>
      <c r="B282" s="9" t="s">
        <v>1087</v>
      </c>
      <c r="C282" s="9" t="s">
        <v>22</v>
      </c>
      <c r="D282" s="9" t="s">
        <v>1088</v>
      </c>
      <c r="E282" s="18" t="s">
        <v>1089</v>
      </c>
      <c r="F282" s="9" t="s">
        <v>1089</v>
      </c>
      <c r="G282" s="12">
        <v>1</v>
      </c>
      <c r="H282" s="12"/>
      <c r="I282" s="9"/>
      <c r="J282" s="12">
        <v>0</v>
      </c>
      <c r="K282" s="16">
        <v>44132</v>
      </c>
      <c r="L282" s="86">
        <f>(Tabla2[[#This Row],[release_year]]-'VARIANZA Y DES. EST'!$L$11)^2</f>
        <v>3.3116808838167522</v>
      </c>
      <c r="M282" s="12">
        <v>2016</v>
      </c>
      <c r="N282" s="9" t="s">
        <v>35</v>
      </c>
      <c r="O282" s="9" t="s">
        <v>1086</v>
      </c>
      <c r="P282" s="12">
        <v>50</v>
      </c>
      <c r="Q282" s="12">
        <v>50</v>
      </c>
      <c r="R282" s="12">
        <v>2456.6889824702389</v>
      </c>
      <c r="S282" s="12" t="s">
        <v>28</v>
      </c>
      <c r="T282" s="9" t="s">
        <v>239</v>
      </c>
      <c r="U282" s="9" t="s">
        <v>239</v>
      </c>
      <c r="V282" s="9" t="s">
        <v>239</v>
      </c>
      <c r="W282" s="14">
        <v>1</v>
      </c>
    </row>
    <row r="283" spans="1:23" x14ac:dyDescent="0.25">
      <c r="A283" s="8">
        <v>1794</v>
      </c>
      <c r="B283" s="9" t="s">
        <v>1090</v>
      </c>
      <c r="C283" s="9" t="s">
        <v>22</v>
      </c>
      <c r="D283" s="9" t="s">
        <v>1091</v>
      </c>
      <c r="E283" s="18" t="s">
        <v>1092</v>
      </c>
      <c r="F283" s="9" t="s">
        <v>1093</v>
      </c>
      <c r="G283" s="12">
        <v>20</v>
      </c>
      <c r="H283" s="9" t="s">
        <v>25</v>
      </c>
      <c r="I283" s="9" t="s">
        <v>25</v>
      </c>
      <c r="J283" s="12">
        <v>1</v>
      </c>
      <c r="K283" s="16">
        <v>44131</v>
      </c>
      <c r="L283" s="86">
        <f>(Tabla2[[#This Row],[release_year]]-'VARIANZA Y DES. EST'!$L$11)^2</f>
        <v>33.870100322899837</v>
      </c>
      <c r="M283" s="12">
        <v>2020</v>
      </c>
      <c r="N283" s="9" t="s">
        <v>76</v>
      </c>
      <c r="O283" s="9" t="s">
        <v>1086</v>
      </c>
      <c r="P283" s="12">
        <v>50</v>
      </c>
      <c r="Q283" s="12">
        <v>50</v>
      </c>
      <c r="R283" s="12">
        <v>2456.6889824702389</v>
      </c>
      <c r="S283" s="12" t="s">
        <v>28</v>
      </c>
      <c r="T283" s="9" t="s">
        <v>95</v>
      </c>
      <c r="U283" s="9" t="s">
        <v>95</v>
      </c>
      <c r="V283" s="9" t="s">
        <v>95</v>
      </c>
      <c r="W283" s="14">
        <v>1</v>
      </c>
    </row>
    <row r="284" spans="1:23" x14ac:dyDescent="0.25">
      <c r="A284" s="8">
        <v>2887</v>
      </c>
      <c r="B284" s="9" t="s">
        <v>1094</v>
      </c>
      <c r="C284" s="9" t="s">
        <v>22</v>
      </c>
      <c r="D284" s="9" t="s">
        <v>1095</v>
      </c>
      <c r="E284" s="18" t="s">
        <v>1096</v>
      </c>
      <c r="F284" s="9" t="s">
        <v>1097</v>
      </c>
      <c r="G284" s="12">
        <v>1</v>
      </c>
      <c r="H284" s="9" t="s">
        <v>25</v>
      </c>
      <c r="I284" s="9" t="s">
        <v>25</v>
      </c>
      <c r="J284" s="12">
        <v>1</v>
      </c>
      <c r="K284" s="13">
        <v>43886</v>
      </c>
      <c r="L284" s="86">
        <f>(Tabla2[[#This Row],[release_year]]-'VARIANZA Y DES. EST'!$L$11)^2</f>
        <v>33.870100322899837</v>
      </c>
      <c r="M284" s="12">
        <v>2020</v>
      </c>
      <c r="N284" s="9" t="s">
        <v>76</v>
      </c>
      <c r="O284" s="9" t="s">
        <v>1086</v>
      </c>
      <c r="P284" s="12">
        <v>50</v>
      </c>
      <c r="Q284" s="12">
        <v>50</v>
      </c>
      <c r="R284" s="12">
        <v>2456.6889824702389</v>
      </c>
      <c r="S284" s="12" t="s">
        <v>28</v>
      </c>
      <c r="T284" s="9" t="s">
        <v>477</v>
      </c>
      <c r="U284" s="9" t="s">
        <v>477</v>
      </c>
      <c r="V284" s="9" t="s">
        <v>477</v>
      </c>
      <c r="W284" s="14">
        <v>1</v>
      </c>
    </row>
    <row r="285" spans="1:23" x14ac:dyDescent="0.25">
      <c r="A285" s="8">
        <v>4238</v>
      </c>
      <c r="B285" s="9" t="s">
        <v>1098</v>
      </c>
      <c r="C285" s="9" t="s">
        <v>22</v>
      </c>
      <c r="D285" s="9" t="s">
        <v>1099</v>
      </c>
      <c r="E285" s="18" t="s">
        <v>1061</v>
      </c>
      <c r="F285" s="9" t="s">
        <v>499</v>
      </c>
      <c r="G285" s="12">
        <v>1</v>
      </c>
      <c r="H285" s="9" t="s">
        <v>25</v>
      </c>
      <c r="I285" s="9" t="s">
        <v>25</v>
      </c>
      <c r="J285" s="12">
        <v>1</v>
      </c>
      <c r="K285" s="16">
        <v>43465</v>
      </c>
      <c r="L285" s="86">
        <f>(Tabla2[[#This Row],[release_year]]-'VARIANZA Y DES. EST'!$L$11)^2</f>
        <v>738.76313995046439</v>
      </c>
      <c r="M285" s="12">
        <v>1987</v>
      </c>
      <c r="N285" s="9" t="s">
        <v>76</v>
      </c>
      <c r="O285" s="9" t="s">
        <v>1086</v>
      </c>
      <c r="P285" s="12">
        <v>50</v>
      </c>
      <c r="Q285" s="12">
        <v>50</v>
      </c>
      <c r="R285" s="12">
        <v>2456.6889824702389</v>
      </c>
      <c r="S285" s="12" t="s">
        <v>28</v>
      </c>
      <c r="T285" s="9" t="s">
        <v>477</v>
      </c>
      <c r="U285" s="9" t="s">
        <v>477</v>
      </c>
      <c r="V285" s="9" t="s">
        <v>477</v>
      </c>
      <c r="W285" s="14">
        <v>1</v>
      </c>
    </row>
    <row r="286" spans="1:23" x14ac:dyDescent="0.25">
      <c r="A286" s="8">
        <v>4492</v>
      </c>
      <c r="B286" s="9" t="s">
        <v>1100</v>
      </c>
      <c r="C286" s="9" t="s">
        <v>22</v>
      </c>
      <c r="D286" s="10" t="s">
        <v>1101</v>
      </c>
      <c r="E286" s="11"/>
      <c r="F286" s="9" t="s">
        <v>1102</v>
      </c>
      <c r="G286" s="12">
        <v>1</v>
      </c>
      <c r="H286" s="12"/>
      <c r="I286" s="9"/>
      <c r="J286" s="12">
        <v>0</v>
      </c>
      <c r="K286" s="16">
        <v>43392</v>
      </c>
      <c r="L286" s="86">
        <f>(Tabla2[[#This Row],[release_year]]-'VARIANZA Y DES. EST'!$L$11)^2</f>
        <v>14.590890603358293</v>
      </c>
      <c r="M286" s="12">
        <v>2018</v>
      </c>
      <c r="N286" s="9" t="s">
        <v>76</v>
      </c>
      <c r="O286" s="9" t="s">
        <v>1086</v>
      </c>
      <c r="P286" s="12">
        <v>50</v>
      </c>
      <c r="Q286" s="12">
        <v>50</v>
      </c>
      <c r="R286" s="12">
        <v>2456.6889824702389</v>
      </c>
      <c r="S286" s="12" t="s">
        <v>28</v>
      </c>
      <c r="T286" s="9" t="s">
        <v>156</v>
      </c>
      <c r="U286" s="9" t="s">
        <v>156</v>
      </c>
      <c r="V286" s="9" t="s">
        <v>156</v>
      </c>
      <c r="W286" s="14">
        <v>1</v>
      </c>
    </row>
    <row r="287" spans="1:23" x14ac:dyDescent="0.25">
      <c r="A287" s="8">
        <v>4684</v>
      </c>
      <c r="B287" s="9" t="s">
        <v>1103</v>
      </c>
      <c r="C287" s="9" t="s">
        <v>22</v>
      </c>
      <c r="D287" s="9" t="s">
        <v>1104</v>
      </c>
      <c r="E287" s="18" t="s">
        <v>1105</v>
      </c>
      <c r="F287" s="18" t="s">
        <v>1106</v>
      </c>
      <c r="G287" s="12">
        <v>3</v>
      </c>
      <c r="H287" s="9" t="s">
        <v>25</v>
      </c>
      <c r="I287" s="9" t="s">
        <v>25</v>
      </c>
      <c r="J287" s="12">
        <v>1</v>
      </c>
      <c r="K287" s="13">
        <v>43337</v>
      </c>
      <c r="L287" s="86">
        <f>(Tabla2[[#This Row],[release_year]]-'VARIANZA Y DES. EST'!$L$11)^2</f>
        <v>4.7532614447336705</v>
      </c>
      <c r="M287" s="12">
        <v>2012</v>
      </c>
      <c r="N287" s="9" t="s">
        <v>76</v>
      </c>
      <c r="O287" s="9" t="s">
        <v>1086</v>
      </c>
      <c r="P287" s="12">
        <v>50</v>
      </c>
      <c r="Q287" s="12">
        <v>50</v>
      </c>
      <c r="R287" s="12">
        <v>2456.6889824702389</v>
      </c>
      <c r="S287" s="12" t="s">
        <v>28</v>
      </c>
      <c r="T287" s="9" t="s">
        <v>477</v>
      </c>
      <c r="U287" s="9" t="s">
        <v>477</v>
      </c>
      <c r="V287" s="9" t="s">
        <v>477</v>
      </c>
      <c r="W287" s="14">
        <v>1</v>
      </c>
    </row>
    <row r="288" spans="1:23" x14ac:dyDescent="0.25">
      <c r="A288" s="8">
        <v>5526</v>
      </c>
      <c r="B288" s="9" t="s">
        <v>1107</v>
      </c>
      <c r="C288" s="9" t="s">
        <v>22</v>
      </c>
      <c r="D288" s="9" t="s">
        <v>1108</v>
      </c>
      <c r="E288" s="18" t="s">
        <v>947</v>
      </c>
      <c r="F288" s="9" t="s">
        <v>1109</v>
      </c>
      <c r="G288" s="12">
        <v>2</v>
      </c>
      <c r="H288" s="9" t="s">
        <v>25</v>
      </c>
      <c r="I288" s="9" t="s">
        <v>25</v>
      </c>
      <c r="J288" s="12">
        <v>1</v>
      </c>
      <c r="K288" s="13">
        <v>42843</v>
      </c>
      <c r="L288" s="86">
        <f>(Tabla2[[#This Row],[release_year]]-'VARIANZA Y DES. EST'!$L$11)^2</f>
        <v>7.9512857435875226</v>
      </c>
      <c r="M288" s="12">
        <v>2017</v>
      </c>
      <c r="N288" s="9" t="s">
        <v>76</v>
      </c>
      <c r="O288" s="9" t="s">
        <v>1086</v>
      </c>
      <c r="P288" s="12">
        <v>50</v>
      </c>
      <c r="Q288" s="12">
        <v>50</v>
      </c>
      <c r="R288" s="12">
        <v>2456.6889824702389</v>
      </c>
      <c r="S288" s="12" t="s">
        <v>28</v>
      </c>
      <c r="T288" s="9" t="s">
        <v>477</v>
      </c>
      <c r="U288" s="9" t="s">
        <v>477</v>
      </c>
      <c r="V288" s="9" t="s">
        <v>477</v>
      </c>
      <c r="W288" s="14">
        <v>1</v>
      </c>
    </row>
    <row r="289" spans="1:23" x14ac:dyDescent="0.25">
      <c r="A289" s="8">
        <v>7599</v>
      </c>
      <c r="B289" s="9" t="s">
        <v>1110</v>
      </c>
      <c r="C289" s="9" t="s">
        <v>22</v>
      </c>
      <c r="D289" s="9" t="s">
        <v>1111</v>
      </c>
      <c r="E289" s="22" t="s">
        <v>1112</v>
      </c>
      <c r="F289" s="23"/>
      <c r="G289" s="12">
        <v>0</v>
      </c>
      <c r="H289" s="9" t="s">
        <v>25</v>
      </c>
      <c r="I289" s="9" t="s">
        <v>25</v>
      </c>
      <c r="J289" s="12">
        <v>1</v>
      </c>
      <c r="K289" s="13">
        <v>43101</v>
      </c>
      <c r="L289" s="86">
        <f>(Tabla2[[#This Row],[release_year]]-'VARIANZA Y DES. EST'!$L$11)^2</f>
        <v>7.9512857435875226</v>
      </c>
      <c r="M289" s="12">
        <v>2017</v>
      </c>
      <c r="N289" s="9" t="s">
        <v>35</v>
      </c>
      <c r="O289" s="9" t="s">
        <v>1086</v>
      </c>
      <c r="P289" s="12">
        <v>50</v>
      </c>
      <c r="Q289" s="12">
        <v>50</v>
      </c>
      <c r="R289" s="12">
        <v>2456.6889824702389</v>
      </c>
      <c r="S289" s="12" t="s">
        <v>28</v>
      </c>
      <c r="T289" s="9" t="s">
        <v>57</v>
      </c>
      <c r="U289" s="9" t="s">
        <v>57</v>
      </c>
      <c r="V289" s="9" t="s">
        <v>57</v>
      </c>
      <c r="W289" s="14">
        <v>1</v>
      </c>
    </row>
    <row r="290" spans="1:23" x14ac:dyDescent="0.25">
      <c r="A290" s="8">
        <v>8738</v>
      </c>
      <c r="B290" s="9" t="s">
        <v>1113</v>
      </c>
      <c r="C290" s="9" t="s">
        <v>22</v>
      </c>
      <c r="D290" s="9" t="s">
        <v>1114</v>
      </c>
      <c r="E290" s="18" t="s">
        <v>1115</v>
      </c>
      <c r="F290" s="9" t="s">
        <v>1116</v>
      </c>
      <c r="G290" s="12">
        <v>1</v>
      </c>
      <c r="H290" s="9" t="s">
        <v>126</v>
      </c>
      <c r="I290" s="9" t="s">
        <v>126</v>
      </c>
      <c r="J290" s="12">
        <v>1</v>
      </c>
      <c r="K290" s="13">
        <v>43497</v>
      </c>
      <c r="L290" s="86">
        <f>(Tabla2[[#This Row],[release_year]]-'VARIANZA Y DES. EST'!$L$11)^2</f>
        <v>3.3116808838167522</v>
      </c>
      <c r="M290" s="12">
        <v>2016</v>
      </c>
      <c r="N290" s="9" t="s">
        <v>35</v>
      </c>
      <c r="O290" s="9" t="s">
        <v>1086</v>
      </c>
      <c r="P290" s="12">
        <v>50</v>
      </c>
      <c r="Q290" s="12">
        <v>50</v>
      </c>
      <c r="R290" s="12">
        <v>2456.6889824702389</v>
      </c>
      <c r="S290" s="12" t="s">
        <v>28</v>
      </c>
      <c r="T290" s="9" t="s">
        <v>57</v>
      </c>
      <c r="U290" s="9" t="s">
        <v>57</v>
      </c>
      <c r="V290" s="9" t="s">
        <v>57</v>
      </c>
      <c r="W290" s="14">
        <v>1</v>
      </c>
    </row>
    <row r="291" spans="1:23" x14ac:dyDescent="0.25">
      <c r="A291" s="8">
        <v>1194</v>
      </c>
      <c r="B291" s="9" t="s">
        <v>1117</v>
      </c>
      <c r="C291" s="9" t="s">
        <v>22</v>
      </c>
      <c r="D291" s="9" t="s">
        <v>1118</v>
      </c>
      <c r="E291" s="18" t="s">
        <v>1119</v>
      </c>
      <c r="F291" s="9" t="s">
        <v>1120</v>
      </c>
      <c r="G291" s="12">
        <v>8</v>
      </c>
      <c r="H291" s="12"/>
      <c r="I291" s="9"/>
      <c r="J291" s="12">
        <v>0</v>
      </c>
      <c r="K291" s="13">
        <v>44273</v>
      </c>
      <c r="L291" s="86">
        <f>(Tabla2[[#This Row],[release_year]]-'VARIANZA Y DES. EST'!$L$11)^2</f>
        <v>33.870100322899837</v>
      </c>
      <c r="M291" s="12">
        <v>2020</v>
      </c>
      <c r="N291" s="9" t="s">
        <v>82</v>
      </c>
      <c r="O291" s="9" t="s">
        <v>1121</v>
      </c>
      <c r="P291" s="12">
        <v>51</v>
      </c>
      <c r="Q291" s="12">
        <v>51</v>
      </c>
      <c r="R291" s="12">
        <v>2358.5589873634049</v>
      </c>
      <c r="S291" s="12" t="s">
        <v>28</v>
      </c>
      <c r="T291" s="9" t="s">
        <v>756</v>
      </c>
      <c r="U291" s="9" t="s">
        <v>57</v>
      </c>
      <c r="V291" s="9" t="s">
        <v>756</v>
      </c>
      <c r="W291" s="14">
        <v>3</v>
      </c>
    </row>
    <row r="292" spans="1:23" x14ac:dyDescent="0.25">
      <c r="A292" s="8">
        <v>1813</v>
      </c>
      <c r="B292" s="9" t="s">
        <v>1122</v>
      </c>
      <c r="C292" s="9" t="s">
        <v>22</v>
      </c>
      <c r="D292" s="9" t="s">
        <v>1123</v>
      </c>
      <c r="E292" s="18" t="s">
        <v>1124</v>
      </c>
      <c r="F292" s="9" t="s">
        <v>1125</v>
      </c>
      <c r="G292" s="12">
        <v>3</v>
      </c>
      <c r="H292" s="9" t="s">
        <v>160</v>
      </c>
      <c r="I292" s="9" t="s">
        <v>1126</v>
      </c>
      <c r="J292" s="12">
        <v>2</v>
      </c>
      <c r="K292" s="16">
        <v>44125</v>
      </c>
      <c r="L292" s="86">
        <f>(Tabla2[[#This Row],[release_year]]-'VARIANZA Y DES. EST'!$L$11)^2</f>
        <v>33.870100322899837</v>
      </c>
      <c r="M292" s="12">
        <v>2020</v>
      </c>
      <c r="N292" s="9" t="s">
        <v>82</v>
      </c>
      <c r="O292" s="9" t="s">
        <v>1121</v>
      </c>
      <c r="P292" s="12">
        <v>51</v>
      </c>
      <c r="Q292" s="12">
        <v>51</v>
      </c>
      <c r="R292" s="12">
        <v>2358.5589873634049</v>
      </c>
      <c r="S292" s="12" t="s">
        <v>28</v>
      </c>
      <c r="T292" s="9" t="s">
        <v>105</v>
      </c>
      <c r="U292" s="9" t="s">
        <v>57</v>
      </c>
      <c r="V292" s="9" t="s">
        <v>105</v>
      </c>
      <c r="W292" s="14">
        <v>2</v>
      </c>
    </row>
    <row r="293" spans="1:23" x14ac:dyDescent="0.25">
      <c r="A293" s="8">
        <v>2997</v>
      </c>
      <c r="B293" s="9" t="s">
        <v>1127</v>
      </c>
      <c r="C293" s="9" t="s">
        <v>22</v>
      </c>
      <c r="D293" s="9" t="s">
        <v>1128</v>
      </c>
      <c r="E293" s="18" t="s">
        <v>1053</v>
      </c>
      <c r="F293" s="9" t="s">
        <v>1129</v>
      </c>
      <c r="G293" s="12">
        <v>1</v>
      </c>
      <c r="H293" s="9" t="s">
        <v>468</v>
      </c>
      <c r="I293" s="9" t="s">
        <v>468</v>
      </c>
      <c r="J293" s="12">
        <v>1</v>
      </c>
      <c r="K293" s="13">
        <v>43853</v>
      </c>
      <c r="L293" s="86">
        <f>(Tabla2[[#This Row],[release_year]]-'VARIANZA Y DES. EST'!$L$11)^2</f>
        <v>33.870100322899837</v>
      </c>
      <c r="M293" s="12">
        <v>2020</v>
      </c>
      <c r="N293" s="9" t="s">
        <v>76</v>
      </c>
      <c r="O293" s="9" t="s">
        <v>1121</v>
      </c>
      <c r="P293" s="12">
        <v>51</v>
      </c>
      <c r="Q293" s="12">
        <v>51</v>
      </c>
      <c r="R293" s="12">
        <v>2358.5589873634049</v>
      </c>
      <c r="S293" s="12" t="s">
        <v>28</v>
      </c>
      <c r="T293" s="9" t="s">
        <v>477</v>
      </c>
      <c r="U293" s="9" t="s">
        <v>477</v>
      </c>
      <c r="V293" s="9" t="s">
        <v>477</v>
      </c>
      <c r="W293" s="14">
        <v>1</v>
      </c>
    </row>
    <row r="294" spans="1:23" x14ac:dyDescent="0.25">
      <c r="A294" s="8">
        <v>4138</v>
      </c>
      <c r="B294" s="9" t="s">
        <v>1130</v>
      </c>
      <c r="C294" s="9" t="s">
        <v>22</v>
      </c>
      <c r="D294" s="10" t="s">
        <v>1131</v>
      </c>
      <c r="E294" s="11"/>
      <c r="F294" s="9" t="s">
        <v>1132</v>
      </c>
      <c r="G294" s="12">
        <v>12</v>
      </c>
      <c r="H294" s="9" t="s">
        <v>25</v>
      </c>
      <c r="I294" s="9" t="s">
        <v>25</v>
      </c>
      <c r="J294" s="12">
        <v>1</v>
      </c>
      <c r="K294" s="13">
        <v>43497</v>
      </c>
      <c r="L294" s="86">
        <f>(Tabla2[[#This Row],[release_year]]-'VARIANZA Y DES. EST'!$L$11)^2</f>
        <v>23.230495463129063</v>
      </c>
      <c r="M294" s="12">
        <v>2019</v>
      </c>
      <c r="N294" s="9" t="s">
        <v>55</v>
      </c>
      <c r="O294" s="9" t="s">
        <v>1121</v>
      </c>
      <c r="P294" s="12">
        <v>51</v>
      </c>
      <c r="Q294" s="12">
        <v>51</v>
      </c>
      <c r="R294" s="12">
        <v>2358.5589873634049</v>
      </c>
      <c r="S294" s="12" t="s">
        <v>28</v>
      </c>
      <c r="T294" s="9" t="s">
        <v>51</v>
      </c>
      <c r="U294" s="9" t="s">
        <v>30</v>
      </c>
      <c r="V294" s="9" t="s">
        <v>51</v>
      </c>
      <c r="W294" s="14">
        <v>2</v>
      </c>
    </row>
    <row r="295" spans="1:23" x14ac:dyDescent="0.25">
      <c r="A295" s="8">
        <v>4491</v>
      </c>
      <c r="B295" s="9" t="s">
        <v>1133</v>
      </c>
      <c r="C295" s="9" t="s">
        <v>22</v>
      </c>
      <c r="D295" s="9" t="s">
        <v>1134</v>
      </c>
      <c r="E295" s="18" t="s">
        <v>1135</v>
      </c>
      <c r="F295" s="9" t="s">
        <v>1136</v>
      </c>
      <c r="G295" s="12">
        <v>9</v>
      </c>
      <c r="H295" s="9" t="s">
        <v>468</v>
      </c>
      <c r="I295" s="9" t="s">
        <v>1137</v>
      </c>
      <c r="J295" s="12">
        <v>2</v>
      </c>
      <c r="K295" s="16">
        <v>43392</v>
      </c>
      <c r="L295" s="86">
        <f>(Tabla2[[#This Row],[release_year]]-'VARIANZA Y DES. EST'!$L$11)^2</f>
        <v>14.590890603358293</v>
      </c>
      <c r="M295" s="12">
        <v>2018</v>
      </c>
      <c r="N295" s="9" t="s">
        <v>76</v>
      </c>
      <c r="O295" s="9" t="s">
        <v>1121</v>
      </c>
      <c r="P295" s="12">
        <v>51</v>
      </c>
      <c r="Q295" s="12">
        <v>51</v>
      </c>
      <c r="R295" s="12">
        <v>2358.5589873634049</v>
      </c>
      <c r="S295" s="12" t="s">
        <v>28</v>
      </c>
      <c r="T295" s="9" t="s">
        <v>156</v>
      </c>
      <c r="U295" s="9" t="s">
        <v>156</v>
      </c>
      <c r="V295" s="9" t="s">
        <v>156</v>
      </c>
      <c r="W295" s="14">
        <v>1</v>
      </c>
    </row>
    <row r="296" spans="1:23" x14ac:dyDescent="0.25">
      <c r="A296" s="8">
        <v>5002</v>
      </c>
      <c r="B296" s="9" t="s">
        <v>1138</v>
      </c>
      <c r="C296" s="9" t="s">
        <v>22</v>
      </c>
      <c r="D296" s="9" t="s">
        <v>1139</v>
      </c>
      <c r="E296" s="18" t="s">
        <v>559</v>
      </c>
      <c r="F296" s="9" t="s">
        <v>1140</v>
      </c>
      <c r="G296" s="12">
        <v>1</v>
      </c>
      <c r="H296" s="9" t="s">
        <v>1064</v>
      </c>
      <c r="I296" s="9" t="s">
        <v>1064</v>
      </c>
      <c r="J296" s="12">
        <v>1</v>
      </c>
      <c r="K296" s="13">
        <v>43161</v>
      </c>
      <c r="L296" s="86">
        <f>(Tabla2[[#This Row],[release_year]]-'VARIANZA Y DES. EST'!$L$11)^2</f>
        <v>14.590890603358293</v>
      </c>
      <c r="M296" s="12">
        <v>2018</v>
      </c>
      <c r="N296" s="9" t="s">
        <v>76</v>
      </c>
      <c r="O296" s="9" t="s">
        <v>1121</v>
      </c>
      <c r="P296" s="12">
        <v>51</v>
      </c>
      <c r="Q296" s="12">
        <v>51</v>
      </c>
      <c r="R296" s="12">
        <v>2358.5589873634049</v>
      </c>
      <c r="S296" s="12" t="s">
        <v>28</v>
      </c>
      <c r="T296" s="9" t="s">
        <v>477</v>
      </c>
      <c r="U296" s="9" t="s">
        <v>477</v>
      </c>
      <c r="V296" s="9" t="s">
        <v>477</v>
      </c>
      <c r="W296" s="14">
        <v>1</v>
      </c>
    </row>
    <row r="297" spans="1:23" x14ac:dyDescent="0.25">
      <c r="A297" s="8">
        <v>5161</v>
      </c>
      <c r="B297" s="9" t="s">
        <v>1141</v>
      </c>
      <c r="C297" s="9" t="s">
        <v>22</v>
      </c>
      <c r="D297" s="9" t="s">
        <v>1142</v>
      </c>
      <c r="E297" s="9" t="s">
        <v>1143</v>
      </c>
      <c r="F297" s="9" t="s">
        <v>1144</v>
      </c>
      <c r="G297" s="12">
        <v>5</v>
      </c>
      <c r="H297" s="9" t="s">
        <v>279</v>
      </c>
      <c r="I297" s="9" t="s">
        <v>1145</v>
      </c>
      <c r="J297" s="12">
        <v>2</v>
      </c>
      <c r="K297" s="16">
        <v>43060</v>
      </c>
      <c r="L297" s="86">
        <f>(Tabla2[[#This Row],[release_year]]-'VARIANZA Y DES. EST'!$L$11)^2</f>
        <v>7.9512857435875226</v>
      </c>
      <c r="M297" s="12">
        <v>2017</v>
      </c>
      <c r="N297" s="9" t="s">
        <v>26</v>
      </c>
      <c r="O297" s="9" t="s">
        <v>1121</v>
      </c>
      <c r="P297" s="12">
        <v>51</v>
      </c>
      <c r="Q297" s="12">
        <v>51</v>
      </c>
      <c r="R297" s="12">
        <v>2358.5589873634049</v>
      </c>
      <c r="S297" s="12" t="s">
        <v>28</v>
      </c>
      <c r="T297" s="9" t="s">
        <v>686</v>
      </c>
      <c r="U297" s="9" t="s">
        <v>30</v>
      </c>
      <c r="V297" s="9" t="s">
        <v>686</v>
      </c>
      <c r="W297" s="14">
        <v>2</v>
      </c>
    </row>
    <row r="298" spans="1:23" x14ac:dyDescent="0.25">
      <c r="A298" s="8">
        <v>5320</v>
      </c>
      <c r="B298" s="9" t="s">
        <v>1146</v>
      </c>
      <c r="C298" s="9" t="s">
        <v>22</v>
      </c>
      <c r="D298" s="9" t="s">
        <v>1147</v>
      </c>
      <c r="E298" s="9" t="s">
        <v>1148</v>
      </c>
      <c r="F298" s="9" t="s">
        <v>1149</v>
      </c>
      <c r="G298" s="12">
        <v>1</v>
      </c>
      <c r="H298" s="9" t="s">
        <v>25</v>
      </c>
      <c r="I298" s="9" t="s">
        <v>25</v>
      </c>
      <c r="J298" s="12">
        <v>1</v>
      </c>
      <c r="K298" s="13">
        <v>42969</v>
      </c>
      <c r="L298" s="86">
        <f>(Tabla2[[#This Row],[release_year]]-'VARIANZA Y DES. EST'!$L$11)^2</f>
        <v>7.9512857435875226</v>
      </c>
      <c r="M298" s="12">
        <v>2017</v>
      </c>
      <c r="N298" s="9" t="s">
        <v>76</v>
      </c>
      <c r="O298" s="9" t="s">
        <v>1121</v>
      </c>
      <c r="P298" s="12">
        <v>51</v>
      </c>
      <c r="Q298" s="12">
        <v>51</v>
      </c>
      <c r="R298" s="12">
        <v>2358.5589873634049</v>
      </c>
      <c r="S298" s="12" t="s">
        <v>28</v>
      </c>
      <c r="T298" s="9" t="s">
        <v>477</v>
      </c>
      <c r="U298" s="9" t="s">
        <v>477</v>
      </c>
      <c r="V298" s="9" t="s">
        <v>477</v>
      </c>
      <c r="W298" s="14">
        <v>1</v>
      </c>
    </row>
    <row r="299" spans="1:23" x14ac:dyDescent="0.25">
      <c r="A299" s="8">
        <v>5485</v>
      </c>
      <c r="B299" s="9" t="s">
        <v>1150</v>
      </c>
      <c r="C299" s="9" t="s">
        <v>22</v>
      </c>
      <c r="D299" s="9" t="s">
        <v>1151</v>
      </c>
      <c r="E299" s="10" t="s">
        <v>1152</v>
      </c>
      <c r="F299" s="15"/>
      <c r="G299" s="12">
        <v>0</v>
      </c>
      <c r="H299" s="9" t="s">
        <v>25</v>
      </c>
      <c r="I299" s="9" t="s">
        <v>25</v>
      </c>
      <c r="J299" s="12">
        <v>1</v>
      </c>
      <c r="K299" s="13">
        <v>42870</v>
      </c>
      <c r="L299" s="86">
        <f>(Tabla2[[#This Row],[release_year]]-'VARIANZA Y DES. EST'!$L$11)^2</f>
        <v>17.47405172519213</v>
      </c>
      <c r="M299" s="12">
        <v>2010</v>
      </c>
      <c r="N299" s="9" t="s">
        <v>35</v>
      </c>
      <c r="O299" s="9" t="s">
        <v>1121</v>
      </c>
      <c r="P299" s="12">
        <v>51</v>
      </c>
      <c r="Q299" s="12">
        <v>51</v>
      </c>
      <c r="R299" s="12">
        <v>2358.5589873634049</v>
      </c>
      <c r="S299" s="12" t="s">
        <v>28</v>
      </c>
      <c r="T299" s="9" t="s">
        <v>156</v>
      </c>
      <c r="U299" s="9" t="s">
        <v>156</v>
      </c>
      <c r="V299" s="9" t="s">
        <v>156</v>
      </c>
      <c r="W299" s="14">
        <v>1</v>
      </c>
    </row>
    <row r="300" spans="1:23" x14ac:dyDescent="0.25">
      <c r="A300" s="8">
        <v>5554</v>
      </c>
      <c r="B300" s="9" t="s">
        <v>1153</v>
      </c>
      <c r="C300" s="9" t="s">
        <v>22</v>
      </c>
      <c r="D300" s="10" t="s">
        <v>1154</v>
      </c>
      <c r="E300" s="11"/>
      <c r="F300" s="9" t="s">
        <v>1155</v>
      </c>
      <c r="G300" s="12">
        <v>1</v>
      </c>
      <c r="H300" s="9" t="s">
        <v>126</v>
      </c>
      <c r="I300" s="9" t="s">
        <v>126</v>
      </c>
      <c r="J300" s="12">
        <v>1</v>
      </c>
      <c r="K300" s="13">
        <v>42825</v>
      </c>
      <c r="L300" s="86">
        <f>(Tabla2[[#This Row],[release_year]]-'VARIANZA Y DES. EST'!$L$11)^2</f>
        <v>3.3116808838167522</v>
      </c>
      <c r="M300" s="12">
        <v>2016</v>
      </c>
      <c r="N300" s="9" t="s">
        <v>76</v>
      </c>
      <c r="O300" s="9" t="s">
        <v>1121</v>
      </c>
      <c r="P300" s="12">
        <v>51</v>
      </c>
      <c r="Q300" s="12">
        <v>51</v>
      </c>
      <c r="R300" s="12">
        <v>2358.5589873634049</v>
      </c>
      <c r="S300" s="12" t="s">
        <v>28</v>
      </c>
      <c r="T300" s="9" t="s">
        <v>477</v>
      </c>
      <c r="U300" s="9" t="s">
        <v>477</v>
      </c>
      <c r="V300" s="9" t="s">
        <v>477</v>
      </c>
      <c r="W300" s="14">
        <v>1</v>
      </c>
    </row>
    <row r="301" spans="1:23" x14ac:dyDescent="0.25">
      <c r="A301" s="8">
        <v>7020</v>
      </c>
      <c r="B301" s="9" t="s">
        <v>1156</v>
      </c>
      <c r="C301" s="9" t="s">
        <v>22</v>
      </c>
      <c r="D301" s="9" t="s">
        <v>1157</v>
      </c>
      <c r="E301" s="9" t="s">
        <v>1158</v>
      </c>
      <c r="F301" s="9"/>
      <c r="G301" s="12">
        <v>0</v>
      </c>
      <c r="H301" s="9" t="s">
        <v>25</v>
      </c>
      <c r="I301" s="9" t="s">
        <v>25</v>
      </c>
      <c r="J301" s="12">
        <v>1</v>
      </c>
      <c r="K301" s="13">
        <v>42583</v>
      </c>
      <c r="L301" s="86">
        <f>(Tabla2[[#This Row],[release_year]]-'VARIANZA Y DES. EST'!$L$11)^2</f>
        <v>3.3116808838167522</v>
      </c>
      <c r="M301" s="12">
        <v>2016</v>
      </c>
      <c r="N301" s="9" t="s">
        <v>82</v>
      </c>
      <c r="O301" s="9" t="s">
        <v>1121</v>
      </c>
      <c r="P301" s="12">
        <v>51</v>
      </c>
      <c r="Q301" s="12">
        <v>51</v>
      </c>
      <c r="R301" s="12">
        <v>2358.5589873634049</v>
      </c>
      <c r="S301" s="12" t="s">
        <v>28</v>
      </c>
      <c r="T301" s="9" t="s">
        <v>57</v>
      </c>
      <c r="U301" s="9" t="s">
        <v>57</v>
      </c>
      <c r="V301" s="9" t="s">
        <v>57</v>
      </c>
      <c r="W301" s="14">
        <v>1</v>
      </c>
    </row>
    <row r="302" spans="1:23" x14ac:dyDescent="0.25">
      <c r="A302" s="8">
        <v>1375</v>
      </c>
      <c r="B302" s="9" t="s">
        <v>1159</v>
      </c>
      <c r="C302" s="9" t="s">
        <v>22</v>
      </c>
      <c r="D302" s="9" t="s">
        <v>1160</v>
      </c>
      <c r="E302" s="18" t="s">
        <v>1161</v>
      </c>
      <c r="F302" s="9" t="s">
        <v>1162</v>
      </c>
      <c r="G302" s="12">
        <v>17</v>
      </c>
      <c r="H302" s="9" t="s">
        <v>25</v>
      </c>
      <c r="I302" s="9" t="s">
        <v>25</v>
      </c>
      <c r="J302" s="12">
        <v>1</v>
      </c>
      <c r="K302" s="13">
        <v>44223</v>
      </c>
      <c r="L302" s="86">
        <f>(Tabla2[[#This Row],[release_year]]-'VARIANZA Y DES. EST'!$L$11)^2</f>
        <v>46.509705182670608</v>
      </c>
      <c r="M302" s="12">
        <v>2021</v>
      </c>
      <c r="N302" s="9" t="s">
        <v>35</v>
      </c>
      <c r="O302" s="9" t="s">
        <v>1163</v>
      </c>
      <c r="P302" s="12">
        <v>52</v>
      </c>
      <c r="Q302" s="12">
        <v>52</v>
      </c>
      <c r="R302" s="12">
        <v>2262.4289922565708</v>
      </c>
      <c r="S302" s="12" t="s">
        <v>28</v>
      </c>
      <c r="T302" s="9" t="s">
        <v>171</v>
      </c>
      <c r="U302" s="9" t="s">
        <v>57</v>
      </c>
      <c r="V302" s="9" t="s">
        <v>171</v>
      </c>
      <c r="W302" s="14">
        <v>3</v>
      </c>
    </row>
    <row r="303" spans="1:23" x14ac:dyDescent="0.25">
      <c r="A303" s="8">
        <v>2322</v>
      </c>
      <c r="B303" s="9" t="s">
        <v>1164</v>
      </c>
      <c r="C303" s="9" t="s">
        <v>22</v>
      </c>
      <c r="D303" s="9" t="s">
        <v>1165</v>
      </c>
      <c r="E303" s="9" t="s">
        <v>1166</v>
      </c>
      <c r="F303" s="18" t="s">
        <v>1167</v>
      </c>
      <c r="G303" s="12">
        <v>1</v>
      </c>
      <c r="H303" s="9" t="s">
        <v>25</v>
      </c>
      <c r="I303" s="9" t="s">
        <v>25</v>
      </c>
      <c r="J303" s="12">
        <v>1</v>
      </c>
      <c r="K303" s="13">
        <v>44012</v>
      </c>
      <c r="L303" s="86">
        <f>(Tabla2[[#This Row],[release_year]]-'VARIANZA Y DES. EST'!$L$11)^2</f>
        <v>33.870100322899837</v>
      </c>
      <c r="M303" s="12">
        <v>2020</v>
      </c>
      <c r="N303" s="9" t="s">
        <v>76</v>
      </c>
      <c r="O303" s="9" t="s">
        <v>1163</v>
      </c>
      <c r="P303" s="12">
        <v>52</v>
      </c>
      <c r="Q303" s="12">
        <v>52</v>
      </c>
      <c r="R303" s="12">
        <v>2262.4289922565708</v>
      </c>
      <c r="S303" s="12" t="s">
        <v>28</v>
      </c>
      <c r="T303" s="9" t="s">
        <v>477</v>
      </c>
      <c r="U303" s="9" t="s">
        <v>477</v>
      </c>
      <c r="V303" s="9" t="s">
        <v>477</v>
      </c>
      <c r="W303" s="14">
        <v>1</v>
      </c>
    </row>
    <row r="304" spans="1:23" x14ac:dyDescent="0.25">
      <c r="A304" s="8">
        <v>2346</v>
      </c>
      <c r="B304" s="9" t="s">
        <v>1168</v>
      </c>
      <c r="C304" s="9" t="s">
        <v>22</v>
      </c>
      <c r="D304" s="9" t="s">
        <v>1169</v>
      </c>
      <c r="E304" s="9" t="s">
        <v>1170</v>
      </c>
      <c r="F304" s="9" t="s">
        <v>1171</v>
      </c>
      <c r="G304" s="12">
        <v>1</v>
      </c>
      <c r="H304" s="9" t="s">
        <v>25</v>
      </c>
      <c r="I304" s="9" t="s">
        <v>25</v>
      </c>
      <c r="J304" s="12">
        <v>1</v>
      </c>
      <c r="K304" s="13">
        <v>44005</v>
      </c>
      <c r="L304" s="86">
        <f>(Tabla2[[#This Row],[release_year]]-'VARIANZA Y DES. EST'!$L$11)^2</f>
        <v>33.870100322899837</v>
      </c>
      <c r="M304" s="12">
        <v>2020</v>
      </c>
      <c r="N304" s="9" t="s">
        <v>76</v>
      </c>
      <c r="O304" s="9" t="s">
        <v>1163</v>
      </c>
      <c r="P304" s="12">
        <v>52</v>
      </c>
      <c r="Q304" s="12">
        <v>52</v>
      </c>
      <c r="R304" s="12">
        <v>2262.4289922565708</v>
      </c>
      <c r="S304" s="12" t="s">
        <v>28</v>
      </c>
      <c r="T304" s="9" t="s">
        <v>477</v>
      </c>
      <c r="U304" s="9" t="s">
        <v>477</v>
      </c>
      <c r="V304" s="9" t="s">
        <v>477</v>
      </c>
      <c r="W304" s="14">
        <v>1</v>
      </c>
    </row>
    <row r="305" spans="1:23" x14ac:dyDescent="0.25">
      <c r="A305" s="8">
        <v>3387</v>
      </c>
      <c r="B305" s="9" t="s">
        <v>1172</v>
      </c>
      <c r="C305" s="9" t="s">
        <v>22</v>
      </c>
      <c r="D305" s="9" t="s">
        <v>1173</v>
      </c>
      <c r="E305" s="9" t="s">
        <v>1174</v>
      </c>
      <c r="F305" s="9" t="s">
        <v>1175</v>
      </c>
      <c r="G305" s="12">
        <v>1</v>
      </c>
      <c r="H305" s="9" t="s">
        <v>25</v>
      </c>
      <c r="I305" s="9" t="s">
        <v>25</v>
      </c>
      <c r="J305" s="12">
        <v>1</v>
      </c>
      <c r="K305" s="16">
        <v>43761</v>
      </c>
      <c r="L305" s="86">
        <f>(Tabla2[[#This Row],[release_year]]-'VARIANZA Y DES. EST'!$L$11)^2</f>
        <v>23.230495463129063</v>
      </c>
      <c r="M305" s="12">
        <v>2019</v>
      </c>
      <c r="N305" s="9" t="s">
        <v>82</v>
      </c>
      <c r="O305" s="9" t="s">
        <v>1163</v>
      </c>
      <c r="P305" s="12">
        <v>52</v>
      </c>
      <c r="Q305" s="12">
        <v>52</v>
      </c>
      <c r="R305" s="12">
        <v>2262.4289922565708</v>
      </c>
      <c r="S305" s="12" t="s">
        <v>28</v>
      </c>
      <c r="T305" s="9" t="s">
        <v>57</v>
      </c>
      <c r="U305" s="9" t="s">
        <v>57</v>
      </c>
      <c r="V305" s="9" t="s">
        <v>57</v>
      </c>
      <c r="W305" s="14">
        <v>1</v>
      </c>
    </row>
    <row r="306" spans="1:23" x14ac:dyDescent="0.25">
      <c r="A306" s="8">
        <v>3575</v>
      </c>
      <c r="B306" s="9" t="s">
        <v>1176</v>
      </c>
      <c r="C306" s="9" t="s">
        <v>22</v>
      </c>
      <c r="D306" s="9" t="s">
        <v>1177</v>
      </c>
      <c r="E306" s="9" t="s">
        <v>1178</v>
      </c>
      <c r="F306" s="18" t="s">
        <v>1179</v>
      </c>
      <c r="G306" s="12">
        <v>1</v>
      </c>
      <c r="H306" s="9" t="s">
        <v>126</v>
      </c>
      <c r="I306" s="9" t="s">
        <v>126</v>
      </c>
      <c r="J306" s="12">
        <v>1</v>
      </c>
      <c r="K306" s="13">
        <v>43697</v>
      </c>
      <c r="L306" s="86">
        <f>(Tabla2[[#This Row],[release_year]]-'VARIANZA Y DES. EST'!$L$11)^2</f>
        <v>23.230495463129063</v>
      </c>
      <c r="M306" s="12">
        <v>2019</v>
      </c>
      <c r="N306" s="9" t="s">
        <v>76</v>
      </c>
      <c r="O306" s="9" t="s">
        <v>1163</v>
      </c>
      <c r="P306" s="12">
        <v>52</v>
      </c>
      <c r="Q306" s="12">
        <v>52</v>
      </c>
      <c r="R306" s="12">
        <v>2262.4289922565708</v>
      </c>
      <c r="S306" s="12" t="s">
        <v>28</v>
      </c>
      <c r="T306" s="9" t="s">
        <v>477</v>
      </c>
      <c r="U306" s="9" t="s">
        <v>477</v>
      </c>
      <c r="V306" s="9" t="s">
        <v>477</v>
      </c>
      <c r="W306" s="14">
        <v>1</v>
      </c>
    </row>
    <row r="307" spans="1:23" x14ac:dyDescent="0.25">
      <c r="A307" s="8">
        <v>5225</v>
      </c>
      <c r="B307" s="9" t="s">
        <v>1180</v>
      </c>
      <c r="C307" s="9" t="s">
        <v>22</v>
      </c>
      <c r="D307" s="9" t="s">
        <v>1181</v>
      </c>
      <c r="E307" s="9" t="s">
        <v>1182</v>
      </c>
      <c r="F307" s="9" t="s">
        <v>1129</v>
      </c>
      <c r="G307" s="12">
        <v>1</v>
      </c>
      <c r="H307" s="9" t="s">
        <v>468</v>
      </c>
      <c r="I307" s="9" t="s">
        <v>468</v>
      </c>
      <c r="J307" s="12">
        <v>1</v>
      </c>
      <c r="K307" s="16">
        <v>43021</v>
      </c>
      <c r="L307" s="86">
        <f>(Tabla2[[#This Row],[release_year]]-'VARIANZA Y DES. EST'!$L$11)^2</f>
        <v>7.9512857435875226</v>
      </c>
      <c r="M307" s="12">
        <v>2017</v>
      </c>
      <c r="N307" s="9" t="s">
        <v>76</v>
      </c>
      <c r="O307" s="9" t="s">
        <v>1163</v>
      </c>
      <c r="P307" s="12">
        <v>52</v>
      </c>
      <c r="Q307" s="12">
        <v>52</v>
      </c>
      <c r="R307" s="12">
        <v>2262.4289922565708</v>
      </c>
      <c r="S307" s="12" t="s">
        <v>28</v>
      </c>
      <c r="T307" s="9" t="s">
        <v>477</v>
      </c>
      <c r="U307" s="9" t="s">
        <v>477</v>
      </c>
      <c r="V307" s="9" t="s">
        <v>477</v>
      </c>
      <c r="W307" s="14">
        <v>1</v>
      </c>
    </row>
    <row r="308" spans="1:23" x14ac:dyDescent="0.25">
      <c r="A308" s="8">
        <v>5805</v>
      </c>
      <c r="B308" s="9" t="s">
        <v>1183</v>
      </c>
      <c r="C308" s="9" t="s">
        <v>22</v>
      </c>
      <c r="D308" s="10" t="s">
        <v>1184</v>
      </c>
      <c r="E308" s="11"/>
      <c r="F308" s="18"/>
      <c r="G308" s="12">
        <v>0</v>
      </c>
      <c r="H308" s="9" t="s">
        <v>126</v>
      </c>
      <c r="I308" s="9" t="s">
        <v>126</v>
      </c>
      <c r="J308" s="12">
        <v>1</v>
      </c>
      <c r="K308" s="13">
        <v>42614</v>
      </c>
      <c r="L308" s="86">
        <f>(Tabla2[[#This Row],[release_year]]-'VARIANZA Y DES. EST'!$L$11)^2</f>
        <v>3.3116808838167522</v>
      </c>
      <c r="M308" s="12">
        <v>2016</v>
      </c>
      <c r="N308" s="9" t="s">
        <v>35</v>
      </c>
      <c r="O308" s="9" t="s">
        <v>1163</v>
      </c>
      <c r="P308" s="12">
        <v>52</v>
      </c>
      <c r="Q308" s="12">
        <v>52</v>
      </c>
      <c r="R308" s="12">
        <v>2262.4289922565708</v>
      </c>
      <c r="S308" s="12" t="s">
        <v>28</v>
      </c>
      <c r="T308" s="9" t="s">
        <v>57</v>
      </c>
      <c r="U308" s="9" t="s">
        <v>57</v>
      </c>
      <c r="V308" s="9" t="s">
        <v>57</v>
      </c>
      <c r="W308" s="14">
        <v>1</v>
      </c>
    </row>
    <row r="309" spans="1:23" x14ac:dyDescent="0.25">
      <c r="A309" s="8">
        <v>6260</v>
      </c>
      <c r="B309" s="9" t="s">
        <v>1185</v>
      </c>
      <c r="C309" s="9" t="s">
        <v>22</v>
      </c>
      <c r="D309" s="9" t="s">
        <v>1186</v>
      </c>
      <c r="E309" s="22" t="s">
        <v>1187</v>
      </c>
      <c r="F309" s="23"/>
      <c r="G309" s="12">
        <v>0</v>
      </c>
      <c r="H309" s="9" t="s">
        <v>184</v>
      </c>
      <c r="I309" s="9" t="s">
        <v>184</v>
      </c>
      <c r="J309" s="12">
        <v>1</v>
      </c>
      <c r="K309" s="13">
        <v>42795</v>
      </c>
      <c r="L309" s="86">
        <f>(Tabla2[[#This Row],[release_year]]-'VARIANZA Y DES. EST'!$L$11)^2</f>
        <v>1.3928663045044412</v>
      </c>
      <c r="M309" s="12">
        <v>2013</v>
      </c>
      <c r="N309" s="9" t="s">
        <v>55</v>
      </c>
      <c r="O309" s="9" t="s">
        <v>1163</v>
      </c>
      <c r="P309" s="12">
        <v>52</v>
      </c>
      <c r="Q309" s="12">
        <v>52</v>
      </c>
      <c r="R309" s="12">
        <v>2262.4289922565708</v>
      </c>
      <c r="S309" s="12" t="s">
        <v>28</v>
      </c>
      <c r="T309" s="9" t="s">
        <v>105</v>
      </c>
      <c r="U309" s="9" t="s">
        <v>57</v>
      </c>
      <c r="V309" s="9" t="s">
        <v>105</v>
      </c>
      <c r="W309" s="14">
        <v>2</v>
      </c>
    </row>
    <row r="310" spans="1:23" x14ac:dyDescent="0.25">
      <c r="A310" s="8">
        <v>6262</v>
      </c>
      <c r="B310" s="9" t="s">
        <v>1188</v>
      </c>
      <c r="C310" s="9" t="s">
        <v>22</v>
      </c>
      <c r="D310" s="9" t="s">
        <v>1189</v>
      </c>
      <c r="E310" s="18"/>
      <c r="F310" s="9"/>
      <c r="G310" s="12">
        <v>0</v>
      </c>
      <c r="H310" s="9" t="s">
        <v>25</v>
      </c>
      <c r="I310" s="9" t="s">
        <v>25</v>
      </c>
      <c r="J310" s="12">
        <v>1</v>
      </c>
      <c r="K310" s="13">
        <v>42795</v>
      </c>
      <c r="L310" s="86">
        <f>(Tabla2[[#This Row],[release_year]]-'VARIANZA Y DES. EST'!$L$11)^2</f>
        <v>1.3928663045044412</v>
      </c>
      <c r="M310" s="12">
        <v>2013</v>
      </c>
      <c r="N310" s="9" t="s">
        <v>55</v>
      </c>
      <c r="O310" s="9" t="s">
        <v>1163</v>
      </c>
      <c r="P310" s="12">
        <v>52</v>
      </c>
      <c r="Q310" s="12">
        <v>52</v>
      </c>
      <c r="R310" s="12">
        <v>2262.4289922565708</v>
      </c>
      <c r="S310" s="12" t="s">
        <v>28</v>
      </c>
      <c r="T310" s="9" t="s">
        <v>1190</v>
      </c>
      <c r="U310" s="9" t="s">
        <v>30</v>
      </c>
      <c r="V310" s="9" t="s">
        <v>1190</v>
      </c>
      <c r="W310" s="14">
        <v>3</v>
      </c>
    </row>
    <row r="311" spans="1:23" x14ac:dyDescent="0.25">
      <c r="A311" s="8">
        <v>6526</v>
      </c>
      <c r="B311" s="9" t="s">
        <v>1191</v>
      </c>
      <c r="C311" s="9" t="s">
        <v>22</v>
      </c>
      <c r="D311" s="9" t="s">
        <v>1192</v>
      </c>
      <c r="E311" s="22" t="s">
        <v>1193</v>
      </c>
      <c r="F311" s="23"/>
      <c r="G311" s="12">
        <v>0</v>
      </c>
      <c r="H311" s="9" t="s">
        <v>1194</v>
      </c>
      <c r="I311" s="9" t="s">
        <v>1195</v>
      </c>
      <c r="J311" s="12">
        <v>2</v>
      </c>
      <c r="K311" s="13">
        <v>42979</v>
      </c>
      <c r="L311" s="86">
        <f>(Tabla2[[#This Row],[release_year]]-'VARIANZA Y DES. EST'!$L$11)^2</f>
        <v>3.3116808838167522</v>
      </c>
      <c r="M311" s="12">
        <v>2016</v>
      </c>
      <c r="N311" s="9" t="s">
        <v>76</v>
      </c>
      <c r="O311" s="9" t="s">
        <v>1163</v>
      </c>
      <c r="P311" s="12">
        <v>52</v>
      </c>
      <c r="Q311" s="12">
        <v>52</v>
      </c>
      <c r="R311" s="12">
        <v>2262.4289922565708</v>
      </c>
      <c r="S311" s="12" t="s">
        <v>28</v>
      </c>
      <c r="T311" s="9" t="s">
        <v>171</v>
      </c>
      <c r="U311" s="9" t="s">
        <v>57</v>
      </c>
      <c r="V311" s="9" t="s">
        <v>171</v>
      </c>
      <c r="W311" s="14">
        <v>3</v>
      </c>
    </row>
    <row r="312" spans="1:23" x14ac:dyDescent="0.25">
      <c r="A312" s="8">
        <v>6657</v>
      </c>
      <c r="B312" s="9" t="s">
        <v>1196</v>
      </c>
      <c r="C312" s="9" t="s">
        <v>22</v>
      </c>
      <c r="D312" s="9" t="s">
        <v>1197</v>
      </c>
      <c r="E312" s="18" t="s">
        <v>1198</v>
      </c>
      <c r="F312" s="9" t="s">
        <v>1199</v>
      </c>
      <c r="G312" s="12">
        <v>1</v>
      </c>
      <c r="H312" s="9" t="s">
        <v>126</v>
      </c>
      <c r="I312" s="9" t="s">
        <v>126</v>
      </c>
      <c r="J312" s="12">
        <v>1</v>
      </c>
      <c r="K312" s="13">
        <v>43497</v>
      </c>
      <c r="L312" s="86">
        <f>(Tabla2[[#This Row],[release_year]]-'VARIANZA Y DES. EST'!$L$11)^2</f>
        <v>3.3116808838167522</v>
      </c>
      <c r="M312" s="12">
        <v>2016</v>
      </c>
      <c r="N312" s="9" t="s">
        <v>35</v>
      </c>
      <c r="O312" s="9" t="s">
        <v>1163</v>
      </c>
      <c r="P312" s="12">
        <v>52</v>
      </c>
      <c r="Q312" s="12">
        <v>52</v>
      </c>
      <c r="R312" s="12">
        <v>2262.4289922565708</v>
      </c>
      <c r="S312" s="12" t="s">
        <v>28</v>
      </c>
      <c r="T312" s="9" t="s">
        <v>57</v>
      </c>
      <c r="U312" s="9" t="s">
        <v>57</v>
      </c>
      <c r="V312" s="9" t="s">
        <v>57</v>
      </c>
      <c r="W312" s="14">
        <v>1</v>
      </c>
    </row>
    <row r="313" spans="1:23" x14ac:dyDescent="0.25">
      <c r="A313" s="8">
        <v>6813</v>
      </c>
      <c r="B313" s="9" t="s">
        <v>1200</v>
      </c>
      <c r="C313" s="9" t="s">
        <v>22</v>
      </c>
      <c r="D313" s="10" t="s">
        <v>1201</v>
      </c>
      <c r="E313" s="11"/>
      <c r="F313" s="9" t="s">
        <v>1017</v>
      </c>
      <c r="G313" s="12">
        <v>1</v>
      </c>
      <c r="H313" s="9" t="s">
        <v>126</v>
      </c>
      <c r="I313" s="9" t="s">
        <v>1018</v>
      </c>
      <c r="J313" s="12">
        <v>6</v>
      </c>
      <c r="K313" s="13">
        <v>42397</v>
      </c>
      <c r="L313" s="86">
        <f>(Tabla2[[#This Row],[release_year]]-'VARIANZA Y DES. EST'!$L$11)^2</f>
        <v>10.1136565849629</v>
      </c>
      <c r="M313" s="12">
        <v>2011</v>
      </c>
      <c r="N313" s="9" t="s">
        <v>82</v>
      </c>
      <c r="O313" s="9" t="s">
        <v>1163</v>
      </c>
      <c r="P313" s="12">
        <v>52</v>
      </c>
      <c r="Q313" s="12">
        <v>52</v>
      </c>
      <c r="R313" s="12">
        <v>2262.4289922565708</v>
      </c>
      <c r="S313" s="12" t="s">
        <v>28</v>
      </c>
      <c r="T313" s="9" t="s">
        <v>156</v>
      </c>
      <c r="U313" s="9" t="s">
        <v>156</v>
      </c>
      <c r="V313" s="9" t="s">
        <v>156</v>
      </c>
      <c r="W313" s="14">
        <v>1</v>
      </c>
    </row>
    <row r="314" spans="1:23" x14ac:dyDescent="0.25">
      <c r="A314" s="8">
        <v>7147</v>
      </c>
      <c r="B314" s="9" t="s">
        <v>1202</v>
      </c>
      <c r="C314" s="9" t="s">
        <v>22</v>
      </c>
      <c r="D314" s="9" t="s">
        <v>1203</v>
      </c>
      <c r="E314" s="10" t="s">
        <v>1204</v>
      </c>
      <c r="F314" s="11"/>
      <c r="G314" s="12">
        <v>0</v>
      </c>
      <c r="H314" s="12"/>
      <c r="I314" s="9"/>
      <c r="J314" s="12">
        <v>0</v>
      </c>
      <c r="K314" s="13">
        <v>43358</v>
      </c>
      <c r="L314" s="86">
        <f>(Tabla2[[#This Row],[release_year]]-'VARIANZA Y DES. EST'!$L$11)^2</f>
        <v>7.9512857435875226</v>
      </c>
      <c r="M314" s="12">
        <v>2017</v>
      </c>
      <c r="N314" s="9" t="s">
        <v>35</v>
      </c>
      <c r="O314" s="9" t="s">
        <v>1163</v>
      </c>
      <c r="P314" s="12">
        <v>52</v>
      </c>
      <c r="Q314" s="12">
        <v>52</v>
      </c>
      <c r="R314" s="12">
        <v>2262.4289922565708</v>
      </c>
      <c r="S314" s="12" t="s">
        <v>28</v>
      </c>
      <c r="T314" s="9" t="s">
        <v>57</v>
      </c>
      <c r="U314" s="9" t="s">
        <v>57</v>
      </c>
      <c r="V314" s="9" t="s">
        <v>57</v>
      </c>
      <c r="W314" s="14">
        <v>1</v>
      </c>
    </row>
    <row r="315" spans="1:23" x14ac:dyDescent="0.25">
      <c r="A315" s="8">
        <v>7249</v>
      </c>
      <c r="B315" s="9" t="s">
        <v>1205</v>
      </c>
      <c r="C315" s="9" t="s">
        <v>22</v>
      </c>
      <c r="D315" s="9" t="s">
        <v>1206</v>
      </c>
      <c r="E315" s="18" t="s">
        <v>1207</v>
      </c>
      <c r="F315" s="9" t="s">
        <v>1208</v>
      </c>
      <c r="G315" s="12">
        <v>1</v>
      </c>
      <c r="H315" s="9" t="s">
        <v>25</v>
      </c>
      <c r="I315" s="9" t="s">
        <v>25</v>
      </c>
      <c r="J315" s="12">
        <v>1</v>
      </c>
      <c r="K315" s="13">
        <v>43171</v>
      </c>
      <c r="L315" s="86">
        <f>(Tabla2[[#This Row],[release_year]]-'VARIANZA Y DES. EST'!$L$11)^2</f>
        <v>7.9512857435875226</v>
      </c>
      <c r="M315" s="12">
        <v>2017</v>
      </c>
      <c r="N315" s="9" t="s">
        <v>76</v>
      </c>
      <c r="O315" s="9" t="s">
        <v>1163</v>
      </c>
      <c r="P315" s="12">
        <v>52</v>
      </c>
      <c r="Q315" s="12">
        <v>52</v>
      </c>
      <c r="R315" s="12">
        <v>2262.4289922565708</v>
      </c>
      <c r="S315" s="12" t="s">
        <v>28</v>
      </c>
      <c r="T315" s="9" t="s">
        <v>1209</v>
      </c>
      <c r="U315" s="9" t="s">
        <v>1209</v>
      </c>
      <c r="V315" s="9" t="s">
        <v>1209</v>
      </c>
      <c r="W315" s="14">
        <v>1</v>
      </c>
    </row>
    <row r="316" spans="1:23" x14ac:dyDescent="0.25">
      <c r="A316" s="8">
        <v>7612</v>
      </c>
      <c r="B316" s="9" t="s">
        <v>1210</v>
      </c>
      <c r="C316" s="9" t="s">
        <v>22</v>
      </c>
      <c r="D316" s="9" t="s">
        <v>1211</v>
      </c>
      <c r="E316" s="18" t="s">
        <v>1212</v>
      </c>
      <c r="F316" s="9" t="s">
        <v>1213</v>
      </c>
      <c r="G316" s="12">
        <v>1</v>
      </c>
      <c r="H316" s="9" t="s">
        <v>25</v>
      </c>
      <c r="I316" s="9" t="s">
        <v>25</v>
      </c>
      <c r="J316" s="12">
        <v>1</v>
      </c>
      <c r="K316" s="13">
        <v>43647</v>
      </c>
      <c r="L316" s="86">
        <f>(Tabla2[[#This Row],[release_year]]-'VARIANZA Y DES. EST'!$L$11)^2</f>
        <v>7.9512857435875226</v>
      </c>
      <c r="M316" s="12">
        <v>2017</v>
      </c>
      <c r="N316" s="9" t="s">
        <v>82</v>
      </c>
      <c r="O316" s="9" t="s">
        <v>1163</v>
      </c>
      <c r="P316" s="12">
        <v>52</v>
      </c>
      <c r="Q316" s="12">
        <v>52</v>
      </c>
      <c r="R316" s="12">
        <v>2262.4289922565708</v>
      </c>
      <c r="S316" s="12" t="s">
        <v>28</v>
      </c>
      <c r="T316" s="9" t="s">
        <v>57</v>
      </c>
      <c r="U316" s="9" t="s">
        <v>57</v>
      </c>
      <c r="V316" s="9" t="s">
        <v>57</v>
      </c>
      <c r="W316" s="14">
        <v>1</v>
      </c>
    </row>
    <row r="317" spans="1:23" x14ac:dyDescent="0.25">
      <c r="A317" s="8">
        <v>7791</v>
      </c>
      <c r="B317" s="9" t="s">
        <v>1214</v>
      </c>
      <c r="C317" s="9" t="s">
        <v>22</v>
      </c>
      <c r="D317" s="9" t="s">
        <v>1215</v>
      </c>
      <c r="E317" s="18" t="s">
        <v>1216</v>
      </c>
      <c r="F317" s="9"/>
      <c r="G317" s="12">
        <v>0</v>
      </c>
      <c r="H317" s="9" t="s">
        <v>25</v>
      </c>
      <c r="I317" s="9" t="s">
        <v>25</v>
      </c>
      <c r="J317" s="12">
        <v>1</v>
      </c>
      <c r="K317" s="13">
        <v>42825</v>
      </c>
      <c r="L317" s="86">
        <f>(Tabla2[[#This Row],[release_year]]-'VARIANZA Y DES. EST'!$L$11)^2</f>
        <v>5209.9809212607797</v>
      </c>
      <c r="M317" s="12">
        <v>1942</v>
      </c>
      <c r="N317" s="9" t="s">
        <v>35</v>
      </c>
      <c r="O317" s="9" t="s">
        <v>1163</v>
      </c>
      <c r="P317" s="12">
        <v>52</v>
      </c>
      <c r="Q317" s="12">
        <v>52</v>
      </c>
      <c r="R317" s="12">
        <v>2262.4289922565708</v>
      </c>
      <c r="S317" s="12" t="s">
        <v>28</v>
      </c>
      <c r="T317" s="9" t="s">
        <v>150</v>
      </c>
      <c r="U317" s="9" t="s">
        <v>151</v>
      </c>
      <c r="V317" s="9" t="s">
        <v>150</v>
      </c>
      <c r="W317" s="14">
        <v>2</v>
      </c>
    </row>
    <row r="318" spans="1:23" x14ac:dyDescent="0.25">
      <c r="A318" s="8">
        <v>8087</v>
      </c>
      <c r="B318" s="9" t="s">
        <v>1217</v>
      </c>
      <c r="C318" s="9" t="s">
        <v>22</v>
      </c>
      <c r="D318" s="9" t="s">
        <v>1218</v>
      </c>
      <c r="E318" s="18" t="s">
        <v>1219</v>
      </c>
      <c r="F318" s="9" t="s">
        <v>1220</v>
      </c>
      <c r="G318" s="12">
        <v>1</v>
      </c>
      <c r="H318" s="9" t="s">
        <v>25</v>
      </c>
      <c r="I318" s="9" t="s">
        <v>25</v>
      </c>
      <c r="J318" s="12">
        <v>1</v>
      </c>
      <c r="K318" s="13">
        <v>42552</v>
      </c>
      <c r="L318" s="86">
        <f>(Tabla2[[#This Row],[release_year]]-'VARIANZA Y DES. EST'!$L$11)^2</f>
        <v>66.915632286109044</v>
      </c>
      <c r="M318" s="12">
        <v>2006</v>
      </c>
      <c r="N318" s="9" t="s">
        <v>82</v>
      </c>
      <c r="O318" s="9" t="s">
        <v>1163</v>
      </c>
      <c r="P318" s="12">
        <v>52</v>
      </c>
      <c r="Q318" s="12">
        <v>52</v>
      </c>
      <c r="R318" s="12">
        <v>2262.4289922565708</v>
      </c>
      <c r="S318" s="12" t="s">
        <v>28</v>
      </c>
      <c r="T318" s="9" t="s">
        <v>105</v>
      </c>
      <c r="U318" s="9" t="s">
        <v>57</v>
      </c>
      <c r="V318" s="9" t="s">
        <v>105</v>
      </c>
      <c r="W318" s="14">
        <v>2</v>
      </c>
    </row>
    <row r="319" spans="1:23" x14ac:dyDescent="0.25">
      <c r="A319" s="8">
        <v>8371</v>
      </c>
      <c r="B319" s="9" t="s">
        <v>1221</v>
      </c>
      <c r="C319" s="9" t="s">
        <v>22</v>
      </c>
      <c r="D319" s="9" t="s">
        <v>1222</v>
      </c>
      <c r="E319" s="10" t="s">
        <v>1223</v>
      </c>
      <c r="F319" s="11"/>
      <c r="G319" s="12">
        <v>0</v>
      </c>
      <c r="H319" s="9" t="s">
        <v>231</v>
      </c>
      <c r="I319" s="9" t="s">
        <v>231</v>
      </c>
      <c r="J319" s="12">
        <v>1</v>
      </c>
      <c r="K319" s="13">
        <v>43102</v>
      </c>
      <c r="L319" s="86">
        <f>(Tabla2[[#This Row],[release_year]]-'VARIANZA Y DES. EST'!$L$11)^2</f>
        <v>0.67207602404598188</v>
      </c>
      <c r="M319" s="12">
        <v>2015</v>
      </c>
      <c r="N319" s="9" t="s">
        <v>35</v>
      </c>
      <c r="O319" s="9" t="s">
        <v>1163</v>
      </c>
      <c r="P319" s="12">
        <v>52</v>
      </c>
      <c r="Q319" s="12">
        <v>52</v>
      </c>
      <c r="R319" s="12">
        <v>2262.4289922565708</v>
      </c>
      <c r="S319" s="12" t="s">
        <v>28</v>
      </c>
      <c r="T319" s="9" t="s">
        <v>105</v>
      </c>
      <c r="U319" s="9" t="s">
        <v>57</v>
      </c>
      <c r="V319" s="9" t="s">
        <v>105</v>
      </c>
      <c r="W319" s="14">
        <v>2</v>
      </c>
    </row>
    <row r="320" spans="1:23" x14ac:dyDescent="0.25">
      <c r="A320" s="8">
        <v>8476</v>
      </c>
      <c r="B320" s="9" t="s">
        <v>1224</v>
      </c>
      <c r="C320" s="9" t="s">
        <v>22</v>
      </c>
      <c r="D320" s="9" t="s">
        <v>1225</v>
      </c>
      <c r="E320" s="10" t="s">
        <v>1226</v>
      </c>
      <c r="F320" s="11"/>
      <c r="G320" s="12">
        <v>0</v>
      </c>
      <c r="H320" s="9" t="s">
        <v>518</v>
      </c>
      <c r="I320" s="9" t="s">
        <v>518</v>
      </c>
      <c r="J320" s="12">
        <v>1</v>
      </c>
      <c r="K320" s="13">
        <v>42736</v>
      </c>
      <c r="L320" s="86">
        <f>(Tabla2[[#This Row],[release_year]]-'VARIANZA Y DES. EST'!$L$11)^2</f>
        <v>17.47405172519213</v>
      </c>
      <c r="M320" s="12">
        <v>2010</v>
      </c>
      <c r="N320" s="9" t="s">
        <v>82</v>
      </c>
      <c r="O320" s="9" t="s">
        <v>1163</v>
      </c>
      <c r="P320" s="12">
        <v>52</v>
      </c>
      <c r="Q320" s="12">
        <v>52</v>
      </c>
      <c r="R320" s="12">
        <v>2262.4289922565708</v>
      </c>
      <c r="S320" s="12" t="s">
        <v>28</v>
      </c>
      <c r="T320" s="9" t="s">
        <v>105</v>
      </c>
      <c r="U320" s="9" t="s">
        <v>57</v>
      </c>
      <c r="V320" s="9" t="s">
        <v>105</v>
      </c>
      <c r="W320" s="14">
        <v>2</v>
      </c>
    </row>
    <row r="321" spans="1:23" x14ac:dyDescent="0.25">
      <c r="A321" s="8">
        <v>8724</v>
      </c>
      <c r="B321" s="9" t="s">
        <v>1227</v>
      </c>
      <c r="C321" s="9" t="s">
        <v>22</v>
      </c>
      <c r="D321" s="9" t="s">
        <v>1228</v>
      </c>
      <c r="E321" s="20" t="s">
        <v>1229</v>
      </c>
      <c r="F321" s="21"/>
      <c r="G321" s="12">
        <v>0</v>
      </c>
      <c r="H321" s="9" t="s">
        <v>126</v>
      </c>
      <c r="I321" s="9" t="s">
        <v>126</v>
      </c>
      <c r="J321" s="12">
        <v>1</v>
      </c>
      <c r="K321" s="13">
        <v>43497</v>
      </c>
      <c r="L321" s="86">
        <f>(Tabla2[[#This Row],[release_year]]-'VARIANZA Y DES. EST'!$L$11)^2</f>
        <v>7.9512857435875226</v>
      </c>
      <c r="M321" s="12">
        <v>2017</v>
      </c>
      <c r="N321" s="9" t="s">
        <v>35</v>
      </c>
      <c r="O321" s="9" t="s">
        <v>1163</v>
      </c>
      <c r="P321" s="12">
        <v>52</v>
      </c>
      <c r="Q321" s="12">
        <v>52</v>
      </c>
      <c r="R321" s="12">
        <v>2262.4289922565708</v>
      </c>
      <c r="S321" s="12" t="s">
        <v>28</v>
      </c>
      <c r="T321" s="9" t="s">
        <v>57</v>
      </c>
      <c r="U321" s="9" t="s">
        <v>57</v>
      </c>
      <c r="V321" s="9" t="s">
        <v>57</v>
      </c>
      <c r="W321" s="14">
        <v>1</v>
      </c>
    </row>
    <row r="322" spans="1:23" x14ac:dyDescent="0.25">
      <c r="A322" s="8">
        <v>1465</v>
      </c>
      <c r="B322" s="9" t="s">
        <v>1230</v>
      </c>
      <c r="C322" s="9" t="s">
        <v>22</v>
      </c>
      <c r="D322" s="9" t="s">
        <v>1231</v>
      </c>
      <c r="E322" s="18" t="s">
        <v>1232</v>
      </c>
      <c r="F322" s="9" t="s">
        <v>1233</v>
      </c>
      <c r="G322" s="12">
        <v>1</v>
      </c>
      <c r="H322" s="9" t="s">
        <v>25</v>
      </c>
      <c r="I322" s="9" t="s">
        <v>25</v>
      </c>
      <c r="J322" s="12">
        <v>1</v>
      </c>
      <c r="K322" s="13">
        <v>44197</v>
      </c>
      <c r="L322" s="86">
        <f>(Tabla2[[#This Row],[release_year]]-'VARIANZA Y DES. EST'!$L$11)^2</f>
        <v>23.230495463129063</v>
      </c>
      <c r="M322" s="12">
        <v>2019</v>
      </c>
      <c r="N322" s="9" t="s">
        <v>35</v>
      </c>
      <c r="O322" s="9" t="s">
        <v>1234</v>
      </c>
      <c r="P322" s="12">
        <v>53</v>
      </c>
      <c r="Q322" s="12">
        <v>53</v>
      </c>
      <c r="R322" s="12">
        <v>2168.2989971497368</v>
      </c>
      <c r="S322" s="12" t="s">
        <v>28</v>
      </c>
      <c r="T322" s="9" t="s">
        <v>57</v>
      </c>
      <c r="U322" s="9" t="s">
        <v>57</v>
      </c>
      <c r="V322" s="9" t="s">
        <v>57</v>
      </c>
      <c r="W322" s="14">
        <v>1</v>
      </c>
    </row>
    <row r="323" spans="1:23" x14ac:dyDescent="0.25">
      <c r="A323" s="8">
        <v>3816</v>
      </c>
      <c r="B323" s="9" t="s">
        <v>1235</v>
      </c>
      <c r="C323" s="9" t="s">
        <v>22</v>
      </c>
      <c r="D323" s="9" t="s">
        <v>1236</v>
      </c>
      <c r="E323" s="18" t="s">
        <v>1237</v>
      </c>
      <c r="F323" s="9" t="s">
        <v>1238</v>
      </c>
      <c r="G323" s="12">
        <v>1</v>
      </c>
      <c r="H323" s="9" t="s">
        <v>890</v>
      </c>
      <c r="I323" s="9" t="s">
        <v>890</v>
      </c>
      <c r="J323" s="12">
        <v>1</v>
      </c>
      <c r="K323" s="13">
        <v>43602</v>
      </c>
      <c r="L323" s="86">
        <f>(Tabla2[[#This Row],[release_year]]-'VARIANZA Y DES. EST'!$L$11)^2</f>
        <v>23.230495463129063</v>
      </c>
      <c r="M323" s="12">
        <v>2019</v>
      </c>
      <c r="N323" s="9" t="s">
        <v>76</v>
      </c>
      <c r="O323" s="9" t="s">
        <v>1234</v>
      </c>
      <c r="P323" s="12">
        <v>53</v>
      </c>
      <c r="Q323" s="12">
        <v>53</v>
      </c>
      <c r="R323" s="12">
        <v>2168.2989971497368</v>
      </c>
      <c r="S323" s="12" t="s">
        <v>28</v>
      </c>
      <c r="T323" s="9" t="s">
        <v>477</v>
      </c>
      <c r="U323" s="9" t="s">
        <v>477</v>
      </c>
      <c r="V323" s="9" t="s">
        <v>477</v>
      </c>
      <c r="W323" s="14">
        <v>1</v>
      </c>
    </row>
    <row r="324" spans="1:23" x14ac:dyDescent="0.25">
      <c r="A324" s="8">
        <v>5050</v>
      </c>
      <c r="B324" s="9" t="s">
        <v>1239</v>
      </c>
      <c r="C324" s="9" t="s">
        <v>22</v>
      </c>
      <c r="D324" s="9" t="s">
        <v>1240</v>
      </c>
      <c r="E324" s="18" t="s">
        <v>1241</v>
      </c>
      <c r="F324" s="18" t="s">
        <v>1242</v>
      </c>
      <c r="G324" s="12">
        <v>1</v>
      </c>
      <c r="H324" s="12"/>
      <c r="I324" s="9"/>
      <c r="J324" s="12">
        <v>0</v>
      </c>
      <c r="K324" s="13">
        <v>43133</v>
      </c>
      <c r="L324" s="86">
        <f>(Tabla2[[#This Row],[release_year]]-'VARIANZA Y DES. EST'!$L$11)^2</f>
        <v>14.590890603358293</v>
      </c>
      <c r="M324" s="12">
        <v>2018</v>
      </c>
      <c r="N324" s="9" t="s">
        <v>76</v>
      </c>
      <c r="O324" s="9" t="s">
        <v>1234</v>
      </c>
      <c r="P324" s="12">
        <v>53</v>
      </c>
      <c r="Q324" s="12">
        <v>53</v>
      </c>
      <c r="R324" s="12">
        <v>2168.2989971497368</v>
      </c>
      <c r="S324" s="12" t="s">
        <v>28</v>
      </c>
      <c r="T324" s="9" t="s">
        <v>477</v>
      </c>
      <c r="U324" s="9" t="s">
        <v>477</v>
      </c>
      <c r="V324" s="9" t="s">
        <v>477</v>
      </c>
      <c r="W324" s="14">
        <v>1</v>
      </c>
    </row>
    <row r="325" spans="1:23" x14ac:dyDescent="0.25">
      <c r="A325" s="8">
        <v>5512</v>
      </c>
      <c r="B325" s="9" t="s">
        <v>1243</v>
      </c>
      <c r="C325" s="9" t="s">
        <v>22</v>
      </c>
      <c r="D325" s="9" t="s">
        <v>1244</v>
      </c>
      <c r="E325" s="18" t="s">
        <v>1245</v>
      </c>
      <c r="F325" s="9" t="s">
        <v>1246</v>
      </c>
      <c r="G325" s="12">
        <v>1</v>
      </c>
      <c r="H325" s="9" t="s">
        <v>25</v>
      </c>
      <c r="I325" s="9" t="s">
        <v>25</v>
      </c>
      <c r="J325" s="12">
        <v>1</v>
      </c>
      <c r="K325" s="13">
        <v>42853</v>
      </c>
      <c r="L325" s="86">
        <f>(Tabla2[[#This Row],[release_year]]-'VARIANZA Y DES. EST'!$L$11)^2</f>
        <v>7.9512857435875226</v>
      </c>
      <c r="M325" s="12">
        <v>2017</v>
      </c>
      <c r="N325" s="9" t="s">
        <v>76</v>
      </c>
      <c r="O325" s="9" t="s">
        <v>1234</v>
      </c>
      <c r="P325" s="12">
        <v>53</v>
      </c>
      <c r="Q325" s="12">
        <v>53</v>
      </c>
      <c r="R325" s="12">
        <v>2168.2989971497368</v>
      </c>
      <c r="S325" s="12" t="s">
        <v>28</v>
      </c>
      <c r="T325" s="9" t="s">
        <v>45</v>
      </c>
      <c r="U325" s="9" t="s">
        <v>45</v>
      </c>
      <c r="V325" s="9" t="s">
        <v>45</v>
      </c>
      <c r="W325" s="14">
        <v>1</v>
      </c>
    </row>
    <row r="326" spans="1:23" x14ac:dyDescent="0.25">
      <c r="A326" s="8">
        <v>6011</v>
      </c>
      <c r="B326" s="9" t="s">
        <v>1247</v>
      </c>
      <c r="C326" s="9" t="s">
        <v>22</v>
      </c>
      <c r="D326" s="9" t="s">
        <v>1248</v>
      </c>
      <c r="E326" s="22" t="s">
        <v>1249</v>
      </c>
      <c r="F326" s="23"/>
      <c r="G326" s="12">
        <v>0</v>
      </c>
      <c r="H326" s="9" t="s">
        <v>160</v>
      </c>
      <c r="I326" s="9" t="s">
        <v>160</v>
      </c>
      <c r="J326" s="12">
        <v>1</v>
      </c>
      <c r="K326" s="13">
        <v>43631</v>
      </c>
      <c r="L326" s="86">
        <f>(Tabla2[[#This Row],[release_year]]-'VARIANZA Y DES. EST'!$L$11)^2</f>
        <v>14.590890603358293</v>
      </c>
      <c r="M326" s="12">
        <v>2018</v>
      </c>
      <c r="N326" s="9" t="s">
        <v>82</v>
      </c>
      <c r="O326" s="9" t="s">
        <v>1234</v>
      </c>
      <c r="P326" s="12">
        <v>53</v>
      </c>
      <c r="Q326" s="12">
        <v>53</v>
      </c>
      <c r="R326" s="12">
        <v>2168.2989971497368</v>
      </c>
      <c r="S326" s="12" t="s">
        <v>28</v>
      </c>
      <c r="T326" s="9" t="s">
        <v>585</v>
      </c>
      <c r="U326" s="9" t="s">
        <v>57</v>
      </c>
      <c r="V326" s="9" t="s">
        <v>585</v>
      </c>
      <c r="W326" s="14">
        <v>2</v>
      </c>
    </row>
    <row r="327" spans="1:23" x14ac:dyDescent="0.25">
      <c r="A327" s="8">
        <v>6139</v>
      </c>
      <c r="B327" s="9" t="s">
        <v>1250</v>
      </c>
      <c r="C327" s="9" t="s">
        <v>22</v>
      </c>
      <c r="D327" s="9" t="s">
        <v>1251</v>
      </c>
      <c r="E327" s="18" t="s">
        <v>1252</v>
      </c>
      <c r="F327" s="9" t="s">
        <v>1253</v>
      </c>
      <c r="G327" s="12">
        <v>3</v>
      </c>
      <c r="H327" s="9" t="s">
        <v>25</v>
      </c>
      <c r="I327" s="9" t="s">
        <v>25</v>
      </c>
      <c r="J327" s="12">
        <v>1</v>
      </c>
      <c r="K327" s="13">
        <v>42844</v>
      </c>
      <c r="L327" s="86">
        <f>(Tabla2[[#This Row],[release_year]]-'VARIANZA Y DES. EST'!$L$11)^2</f>
        <v>7.9512857435875226</v>
      </c>
      <c r="M327" s="12">
        <v>2017</v>
      </c>
      <c r="N327" s="9" t="s">
        <v>76</v>
      </c>
      <c r="O327" s="9" t="s">
        <v>1234</v>
      </c>
      <c r="P327" s="12">
        <v>53</v>
      </c>
      <c r="Q327" s="12">
        <v>53</v>
      </c>
      <c r="R327" s="12">
        <v>2168.2989971497368</v>
      </c>
      <c r="S327" s="12" t="s">
        <v>28</v>
      </c>
      <c r="T327" s="9" t="s">
        <v>57</v>
      </c>
      <c r="U327" s="9" t="s">
        <v>57</v>
      </c>
      <c r="V327" s="9" t="s">
        <v>57</v>
      </c>
      <c r="W327" s="14">
        <v>1</v>
      </c>
    </row>
    <row r="328" spans="1:23" x14ac:dyDescent="0.25">
      <c r="A328" s="8">
        <v>6141</v>
      </c>
      <c r="B328" s="9" t="s">
        <v>1254</v>
      </c>
      <c r="C328" s="9" t="s">
        <v>22</v>
      </c>
      <c r="D328" s="9" t="s">
        <v>1255</v>
      </c>
      <c r="E328" s="9" t="s">
        <v>1256</v>
      </c>
      <c r="F328" s="9" t="s">
        <v>1257</v>
      </c>
      <c r="G328" s="12">
        <v>1</v>
      </c>
      <c r="H328" s="9" t="s">
        <v>25</v>
      </c>
      <c r="I328" s="9" t="s">
        <v>25</v>
      </c>
      <c r="J328" s="12">
        <v>1</v>
      </c>
      <c r="K328" s="13">
        <v>43586</v>
      </c>
      <c r="L328" s="86">
        <f>(Tabla2[[#This Row],[release_year]]-'VARIANZA Y DES. EST'!$L$11)^2</f>
        <v>14.590890603358293</v>
      </c>
      <c r="M328" s="12">
        <v>2018</v>
      </c>
      <c r="N328" s="9" t="s">
        <v>35</v>
      </c>
      <c r="O328" s="9" t="s">
        <v>1234</v>
      </c>
      <c r="P328" s="12">
        <v>53</v>
      </c>
      <c r="Q328" s="12">
        <v>53</v>
      </c>
      <c r="R328" s="12">
        <v>2168.2989971497368</v>
      </c>
      <c r="S328" s="12" t="s">
        <v>28</v>
      </c>
      <c r="T328" s="9" t="s">
        <v>57</v>
      </c>
      <c r="U328" s="9" t="s">
        <v>57</v>
      </c>
      <c r="V328" s="9" t="s">
        <v>57</v>
      </c>
      <c r="W328" s="14">
        <v>1</v>
      </c>
    </row>
    <row r="329" spans="1:23" x14ac:dyDescent="0.25">
      <c r="A329" s="8">
        <v>6586</v>
      </c>
      <c r="B329" s="9" t="s">
        <v>1258</v>
      </c>
      <c r="C329" s="9" t="s">
        <v>22</v>
      </c>
      <c r="D329" s="9" t="s">
        <v>1259</v>
      </c>
      <c r="E329" s="18" t="s">
        <v>1260</v>
      </c>
      <c r="F329" s="9" t="s">
        <v>1261</v>
      </c>
      <c r="G329" s="12">
        <v>9</v>
      </c>
      <c r="H329" s="9" t="s">
        <v>126</v>
      </c>
      <c r="I329" s="9" t="s">
        <v>126</v>
      </c>
      <c r="J329" s="12">
        <v>1</v>
      </c>
      <c r="K329" s="13">
        <v>43160</v>
      </c>
      <c r="L329" s="86">
        <f>(Tabla2[[#This Row],[release_year]]-'VARIANZA Y DES. EST'!$L$11)^2</f>
        <v>7.9512857435875226</v>
      </c>
      <c r="M329" s="12">
        <v>2017</v>
      </c>
      <c r="N329" s="9" t="s">
        <v>76</v>
      </c>
      <c r="O329" s="9" t="s">
        <v>1234</v>
      </c>
      <c r="P329" s="12">
        <v>53</v>
      </c>
      <c r="Q329" s="12">
        <v>53</v>
      </c>
      <c r="R329" s="12">
        <v>2168.2989971497368</v>
      </c>
      <c r="S329" s="12" t="s">
        <v>28</v>
      </c>
      <c r="T329" s="9" t="s">
        <v>1262</v>
      </c>
      <c r="U329" s="9" t="s">
        <v>239</v>
      </c>
      <c r="V329" s="9" t="s">
        <v>1262</v>
      </c>
      <c r="W329" s="14">
        <v>2</v>
      </c>
    </row>
    <row r="330" spans="1:23" x14ac:dyDescent="0.25">
      <c r="A330" s="8">
        <v>7128</v>
      </c>
      <c r="B330" s="9" t="s">
        <v>1263</v>
      </c>
      <c r="C330" s="9" t="s">
        <v>22</v>
      </c>
      <c r="D330" s="9" t="s">
        <v>1264</v>
      </c>
      <c r="E330" s="9" t="s">
        <v>1265</v>
      </c>
      <c r="F330" s="9" t="s">
        <v>1266</v>
      </c>
      <c r="G330" s="12">
        <v>1</v>
      </c>
      <c r="H330" s="9" t="s">
        <v>550</v>
      </c>
      <c r="I330" s="9" t="s">
        <v>1267</v>
      </c>
      <c r="J330" s="12">
        <v>3</v>
      </c>
      <c r="K330" s="13">
        <v>43556</v>
      </c>
      <c r="L330" s="86">
        <f>(Tabla2[[#This Row],[release_year]]-'VARIANZA Y DES. EST'!$L$11)^2</f>
        <v>14.590890603358293</v>
      </c>
      <c r="M330" s="12">
        <v>2018</v>
      </c>
      <c r="N330" s="9" t="s">
        <v>35</v>
      </c>
      <c r="O330" s="9" t="s">
        <v>1234</v>
      </c>
      <c r="P330" s="12">
        <v>53</v>
      </c>
      <c r="Q330" s="12">
        <v>53</v>
      </c>
      <c r="R330" s="12">
        <v>2168.2989971497368</v>
      </c>
      <c r="S330" s="12" t="s">
        <v>28</v>
      </c>
      <c r="T330" s="9" t="s">
        <v>585</v>
      </c>
      <c r="U330" s="9" t="s">
        <v>57</v>
      </c>
      <c r="V330" s="9" t="s">
        <v>585</v>
      </c>
      <c r="W330" s="14">
        <v>2</v>
      </c>
    </row>
    <row r="331" spans="1:23" x14ac:dyDescent="0.25">
      <c r="A331" s="8">
        <v>7201</v>
      </c>
      <c r="B331" s="9" t="s">
        <v>1268</v>
      </c>
      <c r="C331" s="9" t="s">
        <v>22</v>
      </c>
      <c r="D331" s="9" t="s">
        <v>1269</v>
      </c>
      <c r="E331" s="18" t="s">
        <v>1270</v>
      </c>
      <c r="F331" s="9" t="s">
        <v>1271</v>
      </c>
      <c r="G331" s="12">
        <v>1</v>
      </c>
      <c r="H331" s="9" t="s">
        <v>231</v>
      </c>
      <c r="I331" s="9" t="s">
        <v>231</v>
      </c>
      <c r="J331" s="12">
        <v>1</v>
      </c>
      <c r="K331" s="13">
        <v>43586</v>
      </c>
      <c r="L331" s="86">
        <f>(Tabla2[[#This Row],[release_year]]-'VARIANZA Y DES. EST'!$L$11)^2</f>
        <v>0.67207602404598188</v>
      </c>
      <c r="M331" s="12">
        <v>2015</v>
      </c>
      <c r="N331" s="9" t="s">
        <v>35</v>
      </c>
      <c r="O331" s="9" t="s">
        <v>1234</v>
      </c>
      <c r="P331" s="12">
        <v>53</v>
      </c>
      <c r="Q331" s="12">
        <v>53</v>
      </c>
      <c r="R331" s="12">
        <v>2168.2989971497368</v>
      </c>
      <c r="S331" s="12" t="s">
        <v>28</v>
      </c>
      <c r="T331" s="9" t="s">
        <v>105</v>
      </c>
      <c r="U331" s="9" t="s">
        <v>57</v>
      </c>
      <c r="V331" s="9" t="s">
        <v>105</v>
      </c>
      <c r="W331" s="14">
        <v>2</v>
      </c>
    </row>
    <row r="332" spans="1:23" x14ac:dyDescent="0.25">
      <c r="A332" s="8">
        <v>7571</v>
      </c>
      <c r="B332" s="9" t="s">
        <v>1272</v>
      </c>
      <c r="C332" s="9" t="s">
        <v>22</v>
      </c>
      <c r="D332" s="10" t="s">
        <v>1273</v>
      </c>
      <c r="E332" s="11"/>
      <c r="F332" s="18" t="s">
        <v>1017</v>
      </c>
      <c r="G332" s="12">
        <v>1</v>
      </c>
      <c r="H332" s="9" t="s">
        <v>25</v>
      </c>
      <c r="I332" s="9" t="s">
        <v>25</v>
      </c>
      <c r="J332" s="12">
        <v>1</v>
      </c>
      <c r="K332" s="13">
        <v>42795</v>
      </c>
      <c r="L332" s="86">
        <f>(Tabla2[[#This Row],[release_year]]-'VARIANZA Y DES. EST'!$L$11)^2</f>
        <v>3.3116808838167522</v>
      </c>
      <c r="M332" s="12">
        <v>2016</v>
      </c>
      <c r="N332" s="9" t="s">
        <v>55</v>
      </c>
      <c r="O332" s="9" t="s">
        <v>1234</v>
      </c>
      <c r="P332" s="12">
        <v>53</v>
      </c>
      <c r="Q332" s="12">
        <v>53</v>
      </c>
      <c r="R332" s="12">
        <v>2168.2989971497368</v>
      </c>
      <c r="S332" s="12" t="s">
        <v>28</v>
      </c>
      <c r="T332" s="9" t="s">
        <v>57</v>
      </c>
      <c r="U332" s="9" t="s">
        <v>57</v>
      </c>
      <c r="V332" s="9" t="s">
        <v>57</v>
      </c>
      <c r="W332" s="14">
        <v>1</v>
      </c>
    </row>
    <row r="333" spans="1:23" x14ac:dyDescent="0.25">
      <c r="A333" s="8">
        <v>7600</v>
      </c>
      <c r="B333" s="9" t="s">
        <v>1274</v>
      </c>
      <c r="C333" s="9" t="s">
        <v>22</v>
      </c>
      <c r="D333" s="10" t="s">
        <v>1275</v>
      </c>
      <c r="E333" s="11"/>
      <c r="F333" s="9" t="s">
        <v>1213</v>
      </c>
      <c r="G333" s="12">
        <v>1</v>
      </c>
      <c r="H333" s="9" t="s">
        <v>25</v>
      </c>
      <c r="I333" s="9" t="s">
        <v>25</v>
      </c>
      <c r="J333" s="12">
        <v>1</v>
      </c>
      <c r="K333" s="13">
        <v>43647</v>
      </c>
      <c r="L333" s="86">
        <f>(Tabla2[[#This Row],[release_year]]-'VARIANZA Y DES. EST'!$L$11)^2</f>
        <v>7.9512857435875226</v>
      </c>
      <c r="M333" s="12">
        <v>2017</v>
      </c>
      <c r="N333" s="9" t="s">
        <v>55</v>
      </c>
      <c r="O333" s="9" t="s">
        <v>1234</v>
      </c>
      <c r="P333" s="12">
        <v>53</v>
      </c>
      <c r="Q333" s="12">
        <v>53</v>
      </c>
      <c r="R333" s="12">
        <v>2168.2989971497368</v>
      </c>
      <c r="S333" s="12" t="s">
        <v>28</v>
      </c>
      <c r="T333" s="9" t="s">
        <v>1276</v>
      </c>
      <c r="U333" s="9" t="s">
        <v>30</v>
      </c>
      <c r="V333" s="9" t="s">
        <v>1276</v>
      </c>
      <c r="W333" s="14">
        <v>2</v>
      </c>
    </row>
    <row r="334" spans="1:23" x14ac:dyDescent="0.25">
      <c r="A334" s="8">
        <v>7602</v>
      </c>
      <c r="B334" s="9" t="s">
        <v>1277</v>
      </c>
      <c r="C334" s="9" t="s">
        <v>22</v>
      </c>
      <c r="D334" s="9" t="s">
        <v>1278</v>
      </c>
      <c r="E334" s="9" t="s">
        <v>1279</v>
      </c>
      <c r="F334" s="9" t="s">
        <v>1280</v>
      </c>
      <c r="G334" s="12">
        <v>1</v>
      </c>
      <c r="H334" s="9" t="s">
        <v>25</v>
      </c>
      <c r="I334" s="9" t="s">
        <v>25</v>
      </c>
      <c r="J334" s="12">
        <v>1</v>
      </c>
      <c r="K334" s="13">
        <v>43647</v>
      </c>
      <c r="L334" s="86">
        <f>(Tabla2[[#This Row],[release_year]]-'VARIANZA Y DES. EST'!$L$11)^2</f>
        <v>7.9512857435875226</v>
      </c>
      <c r="M334" s="12">
        <v>2017</v>
      </c>
      <c r="N334" s="9" t="s">
        <v>82</v>
      </c>
      <c r="O334" s="9" t="s">
        <v>1234</v>
      </c>
      <c r="P334" s="12">
        <v>53</v>
      </c>
      <c r="Q334" s="12">
        <v>53</v>
      </c>
      <c r="R334" s="12">
        <v>2168.2989971497368</v>
      </c>
      <c r="S334" s="12" t="s">
        <v>28</v>
      </c>
      <c r="T334" s="9" t="s">
        <v>57</v>
      </c>
      <c r="U334" s="9" t="s">
        <v>57</v>
      </c>
      <c r="V334" s="9" t="s">
        <v>57</v>
      </c>
      <c r="W334" s="14">
        <v>1</v>
      </c>
    </row>
    <row r="335" spans="1:23" x14ac:dyDescent="0.25">
      <c r="A335" s="8">
        <v>7604</v>
      </c>
      <c r="B335" s="9" t="s">
        <v>1281</v>
      </c>
      <c r="C335" s="9" t="s">
        <v>22</v>
      </c>
      <c r="D335" s="9" t="s">
        <v>1282</v>
      </c>
      <c r="E335" s="18" t="s">
        <v>1283</v>
      </c>
      <c r="F335" s="9" t="s">
        <v>1213</v>
      </c>
      <c r="G335" s="12">
        <v>1</v>
      </c>
      <c r="H335" s="9" t="s">
        <v>25</v>
      </c>
      <c r="I335" s="9" t="s">
        <v>25</v>
      </c>
      <c r="J335" s="12">
        <v>1</v>
      </c>
      <c r="K335" s="13">
        <v>43647</v>
      </c>
      <c r="L335" s="86">
        <f>(Tabla2[[#This Row],[release_year]]-'VARIANZA Y DES. EST'!$L$11)^2</f>
        <v>7.9512857435875226</v>
      </c>
      <c r="M335" s="12">
        <v>2017</v>
      </c>
      <c r="N335" s="9" t="s">
        <v>82</v>
      </c>
      <c r="O335" s="9" t="s">
        <v>1234</v>
      </c>
      <c r="P335" s="12">
        <v>53</v>
      </c>
      <c r="Q335" s="12">
        <v>53</v>
      </c>
      <c r="R335" s="12">
        <v>2168.2989971497368</v>
      </c>
      <c r="S335" s="12" t="s">
        <v>28</v>
      </c>
      <c r="T335" s="9" t="s">
        <v>57</v>
      </c>
      <c r="U335" s="9" t="s">
        <v>57</v>
      </c>
      <c r="V335" s="9" t="s">
        <v>57</v>
      </c>
      <c r="W335" s="14">
        <v>1</v>
      </c>
    </row>
    <row r="336" spans="1:23" x14ac:dyDescent="0.25">
      <c r="A336" s="8">
        <v>7607</v>
      </c>
      <c r="B336" s="9" t="s">
        <v>1284</v>
      </c>
      <c r="C336" s="9" t="s">
        <v>22</v>
      </c>
      <c r="D336" s="9" t="s">
        <v>1285</v>
      </c>
      <c r="E336" s="22" t="s">
        <v>1279</v>
      </c>
      <c r="F336" s="23"/>
      <c r="G336" s="12">
        <v>0</v>
      </c>
      <c r="H336" s="9" t="s">
        <v>25</v>
      </c>
      <c r="I336" s="9" t="s">
        <v>25</v>
      </c>
      <c r="J336" s="12">
        <v>1</v>
      </c>
      <c r="K336" s="13">
        <v>43647</v>
      </c>
      <c r="L336" s="86">
        <f>(Tabla2[[#This Row],[release_year]]-'VARIANZA Y DES. EST'!$L$11)^2</f>
        <v>7.9512857435875226</v>
      </c>
      <c r="M336" s="12">
        <v>2017</v>
      </c>
      <c r="N336" s="9" t="s">
        <v>55</v>
      </c>
      <c r="O336" s="9" t="s">
        <v>1234</v>
      </c>
      <c r="P336" s="12">
        <v>53</v>
      </c>
      <c r="Q336" s="12">
        <v>53</v>
      </c>
      <c r="R336" s="12">
        <v>2168.2989971497368</v>
      </c>
      <c r="S336" s="12" t="s">
        <v>28</v>
      </c>
      <c r="T336" s="9" t="s">
        <v>57</v>
      </c>
      <c r="U336" s="9" t="s">
        <v>57</v>
      </c>
      <c r="V336" s="9" t="s">
        <v>57</v>
      </c>
      <c r="W336" s="14">
        <v>1</v>
      </c>
    </row>
    <row r="337" spans="1:23" x14ac:dyDescent="0.25">
      <c r="A337" s="8">
        <v>7608</v>
      </c>
      <c r="B337" s="9" t="s">
        <v>1286</v>
      </c>
      <c r="C337" s="9" t="s">
        <v>22</v>
      </c>
      <c r="D337" s="9" t="s">
        <v>1287</v>
      </c>
      <c r="E337" s="18" t="s">
        <v>1288</v>
      </c>
      <c r="F337" s="9" t="s">
        <v>1289</v>
      </c>
      <c r="G337" s="12">
        <v>1</v>
      </c>
      <c r="H337" s="9" t="s">
        <v>25</v>
      </c>
      <c r="I337" s="9" t="s">
        <v>25</v>
      </c>
      <c r="J337" s="12">
        <v>1</v>
      </c>
      <c r="K337" s="13">
        <v>43647</v>
      </c>
      <c r="L337" s="86">
        <f>(Tabla2[[#This Row],[release_year]]-'VARIANZA Y DES. EST'!$L$11)^2</f>
        <v>7.9512857435875226</v>
      </c>
      <c r="M337" s="12">
        <v>2017</v>
      </c>
      <c r="N337" s="9" t="s">
        <v>82</v>
      </c>
      <c r="O337" s="9" t="s">
        <v>1234</v>
      </c>
      <c r="P337" s="12">
        <v>53</v>
      </c>
      <c r="Q337" s="12">
        <v>53</v>
      </c>
      <c r="R337" s="12">
        <v>2168.2989971497368</v>
      </c>
      <c r="S337" s="12" t="s">
        <v>28</v>
      </c>
      <c r="T337" s="9" t="s">
        <v>57</v>
      </c>
      <c r="U337" s="9" t="s">
        <v>57</v>
      </c>
      <c r="V337" s="9" t="s">
        <v>57</v>
      </c>
      <c r="W337" s="14">
        <v>1</v>
      </c>
    </row>
    <row r="338" spans="1:23" x14ac:dyDescent="0.25">
      <c r="A338" s="8">
        <v>7609</v>
      </c>
      <c r="B338" s="9" t="s">
        <v>1290</v>
      </c>
      <c r="C338" s="9" t="s">
        <v>22</v>
      </c>
      <c r="D338" s="9" t="s">
        <v>1291</v>
      </c>
      <c r="E338" s="18" t="s">
        <v>1292</v>
      </c>
      <c r="F338" s="18" t="s">
        <v>1293</v>
      </c>
      <c r="G338" s="12">
        <v>1</v>
      </c>
      <c r="H338" s="9" t="s">
        <v>25</v>
      </c>
      <c r="I338" s="9" t="s">
        <v>25</v>
      </c>
      <c r="J338" s="12">
        <v>1</v>
      </c>
      <c r="K338" s="13">
        <v>43647</v>
      </c>
      <c r="L338" s="86">
        <f>(Tabla2[[#This Row],[release_year]]-'VARIANZA Y DES. EST'!$L$11)^2</f>
        <v>14.590890603358293</v>
      </c>
      <c r="M338" s="12">
        <v>2018</v>
      </c>
      <c r="N338" s="9" t="s">
        <v>82</v>
      </c>
      <c r="O338" s="9" t="s">
        <v>1234</v>
      </c>
      <c r="P338" s="12">
        <v>53</v>
      </c>
      <c r="Q338" s="12">
        <v>53</v>
      </c>
      <c r="R338" s="12">
        <v>2168.2989971497368</v>
      </c>
      <c r="S338" s="12" t="s">
        <v>28</v>
      </c>
      <c r="T338" s="9" t="s">
        <v>57</v>
      </c>
      <c r="U338" s="9" t="s">
        <v>57</v>
      </c>
      <c r="V338" s="9" t="s">
        <v>57</v>
      </c>
      <c r="W338" s="14">
        <v>1</v>
      </c>
    </row>
    <row r="339" spans="1:23" x14ac:dyDescent="0.25">
      <c r="A339" s="8">
        <v>7615</v>
      </c>
      <c r="B339" s="9" t="s">
        <v>1294</v>
      </c>
      <c r="C339" s="9" t="s">
        <v>22</v>
      </c>
      <c r="D339" s="9" t="s">
        <v>1295</v>
      </c>
      <c r="E339" s="9" t="s">
        <v>1296</v>
      </c>
      <c r="F339" s="9" t="s">
        <v>1293</v>
      </c>
      <c r="G339" s="12">
        <v>1</v>
      </c>
      <c r="H339" s="9" t="s">
        <v>25</v>
      </c>
      <c r="I339" s="9" t="s">
        <v>25</v>
      </c>
      <c r="J339" s="12">
        <v>1</v>
      </c>
      <c r="K339" s="13">
        <v>43647</v>
      </c>
      <c r="L339" s="86">
        <f>(Tabla2[[#This Row],[release_year]]-'VARIANZA Y DES. EST'!$L$11)^2</f>
        <v>14.590890603358293</v>
      </c>
      <c r="M339" s="12">
        <v>2018</v>
      </c>
      <c r="N339" s="9" t="s">
        <v>55</v>
      </c>
      <c r="O339" s="9" t="s">
        <v>1234</v>
      </c>
      <c r="P339" s="12">
        <v>53</v>
      </c>
      <c r="Q339" s="12">
        <v>53</v>
      </c>
      <c r="R339" s="12">
        <v>2168.2989971497368</v>
      </c>
      <c r="S339" s="12" t="s">
        <v>28</v>
      </c>
      <c r="T339" s="9" t="s">
        <v>57</v>
      </c>
      <c r="U339" s="9" t="s">
        <v>57</v>
      </c>
      <c r="V339" s="9" t="s">
        <v>57</v>
      </c>
      <c r="W339" s="14">
        <v>1</v>
      </c>
    </row>
    <row r="340" spans="1:23" x14ac:dyDescent="0.25">
      <c r="A340" s="8">
        <v>7616</v>
      </c>
      <c r="B340" s="9" t="s">
        <v>1297</v>
      </c>
      <c r="C340" s="9" t="s">
        <v>22</v>
      </c>
      <c r="D340" s="9" t="s">
        <v>1298</v>
      </c>
      <c r="E340" s="18" t="s">
        <v>1299</v>
      </c>
      <c r="F340" s="9" t="s">
        <v>1293</v>
      </c>
      <c r="G340" s="12">
        <v>1</v>
      </c>
      <c r="H340" s="9" t="s">
        <v>25</v>
      </c>
      <c r="I340" s="9" t="s">
        <v>25</v>
      </c>
      <c r="J340" s="12">
        <v>1</v>
      </c>
      <c r="K340" s="13">
        <v>43647</v>
      </c>
      <c r="L340" s="86">
        <f>(Tabla2[[#This Row],[release_year]]-'VARIANZA Y DES. EST'!$L$11)^2</f>
        <v>7.9512857435875226</v>
      </c>
      <c r="M340" s="12">
        <v>2017</v>
      </c>
      <c r="N340" s="9" t="s">
        <v>82</v>
      </c>
      <c r="O340" s="9" t="s">
        <v>1234</v>
      </c>
      <c r="P340" s="12">
        <v>53</v>
      </c>
      <c r="Q340" s="12">
        <v>53</v>
      </c>
      <c r="R340" s="12">
        <v>2168.2989971497368</v>
      </c>
      <c r="S340" s="12" t="s">
        <v>28</v>
      </c>
      <c r="T340" s="9" t="s">
        <v>57</v>
      </c>
      <c r="U340" s="9" t="s">
        <v>57</v>
      </c>
      <c r="V340" s="9" t="s">
        <v>57</v>
      </c>
      <c r="W340" s="14">
        <v>1</v>
      </c>
    </row>
    <row r="341" spans="1:23" x14ac:dyDescent="0.25">
      <c r="A341" s="8">
        <v>7617</v>
      </c>
      <c r="B341" s="9" t="s">
        <v>1300</v>
      </c>
      <c r="C341" s="9" t="s">
        <v>22</v>
      </c>
      <c r="D341" s="9" t="s">
        <v>1301</v>
      </c>
      <c r="E341" s="22" t="s">
        <v>1302</v>
      </c>
      <c r="F341" s="23"/>
      <c r="G341" s="12">
        <v>0</v>
      </c>
      <c r="H341" s="9" t="s">
        <v>25</v>
      </c>
      <c r="I341" s="9" t="s">
        <v>25</v>
      </c>
      <c r="J341" s="12">
        <v>1</v>
      </c>
      <c r="K341" s="13">
        <v>43647</v>
      </c>
      <c r="L341" s="86">
        <f>(Tabla2[[#This Row],[release_year]]-'VARIANZA Y DES. EST'!$L$11)^2</f>
        <v>14.590890603358293</v>
      </c>
      <c r="M341" s="12">
        <v>2018</v>
      </c>
      <c r="N341" s="9" t="s">
        <v>82</v>
      </c>
      <c r="O341" s="9" t="s">
        <v>1234</v>
      </c>
      <c r="P341" s="12">
        <v>53</v>
      </c>
      <c r="Q341" s="12">
        <v>53</v>
      </c>
      <c r="R341" s="12">
        <v>2168.2989971497368</v>
      </c>
      <c r="S341" s="12" t="s">
        <v>28</v>
      </c>
      <c r="T341" s="9" t="s">
        <v>57</v>
      </c>
      <c r="U341" s="9" t="s">
        <v>57</v>
      </c>
      <c r="V341" s="9" t="s">
        <v>57</v>
      </c>
      <c r="W341" s="14">
        <v>1</v>
      </c>
    </row>
    <row r="342" spans="1:23" x14ac:dyDescent="0.25">
      <c r="A342" s="8">
        <v>7619</v>
      </c>
      <c r="B342" s="9" t="s">
        <v>1303</v>
      </c>
      <c r="C342" s="9" t="s">
        <v>22</v>
      </c>
      <c r="D342" s="9" t="s">
        <v>1304</v>
      </c>
      <c r="E342" s="18" t="s">
        <v>1305</v>
      </c>
      <c r="F342" s="9" t="s">
        <v>1306</v>
      </c>
      <c r="G342" s="12">
        <v>1</v>
      </c>
      <c r="H342" s="9" t="s">
        <v>25</v>
      </c>
      <c r="I342" s="9" t="s">
        <v>25</v>
      </c>
      <c r="J342" s="12">
        <v>1</v>
      </c>
      <c r="K342" s="13">
        <v>43647</v>
      </c>
      <c r="L342" s="86">
        <f>(Tabla2[[#This Row],[release_year]]-'VARIANZA Y DES. EST'!$L$11)^2</f>
        <v>4.7532614447336705</v>
      </c>
      <c r="M342" s="12">
        <v>2012</v>
      </c>
      <c r="N342" s="9" t="s">
        <v>55</v>
      </c>
      <c r="O342" s="9" t="s">
        <v>1234</v>
      </c>
      <c r="P342" s="12">
        <v>53</v>
      </c>
      <c r="Q342" s="12">
        <v>53</v>
      </c>
      <c r="R342" s="12">
        <v>2168.2989971497368</v>
      </c>
      <c r="S342" s="12" t="s">
        <v>28</v>
      </c>
      <c r="T342" s="9" t="s">
        <v>156</v>
      </c>
      <c r="U342" s="9" t="s">
        <v>156</v>
      </c>
      <c r="V342" s="9" t="s">
        <v>156</v>
      </c>
      <c r="W342" s="14">
        <v>1</v>
      </c>
    </row>
    <row r="343" spans="1:23" x14ac:dyDescent="0.25">
      <c r="A343" s="8">
        <v>8351</v>
      </c>
      <c r="B343" s="9" t="s">
        <v>1307</v>
      </c>
      <c r="C343" s="9" t="s">
        <v>22</v>
      </c>
      <c r="D343" s="9" t="s">
        <v>1308</v>
      </c>
      <c r="E343" s="7" t="s">
        <v>1309</v>
      </c>
      <c r="F343" s="24"/>
      <c r="G343" s="12">
        <v>0</v>
      </c>
      <c r="H343" s="9" t="s">
        <v>518</v>
      </c>
      <c r="I343" s="9" t="s">
        <v>518</v>
      </c>
      <c r="J343" s="12">
        <v>1</v>
      </c>
      <c r="K343" s="13">
        <v>42826</v>
      </c>
      <c r="L343" s="86">
        <f>(Tabla2[[#This Row],[release_year]]-'VARIANZA Y DES. EST'!$L$11)^2</f>
        <v>1.3928663045044412</v>
      </c>
      <c r="M343" s="12">
        <v>2013</v>
      </c>
      <c r="N343" s="9" t="s">
        <v>82</v>
      </c>
      <c r="O343" s="9" t="s">
        <v>1234</v>
      </c>
      <c r="P343" s="12">
        <v>53</v>
      </c>
      <c r="Q343" s="12">
        <v>53</v>
      </c>
      <c r="R343" s="12">
        <v>2168.2989971497368</v>
      </c>
      <c r="S343" s="12" t="s">
        <v>28</v>
      </c>
      <c r="T343" s="9" t="s">
        <v>756</v>
      </c>
      <c r="U343" s="9" t="s">
        <v>57</v>
      </c>
      <c r="V343" s="9" t="s">
        <v>756</v>
      </c>
      <c r="W343" s="14">
        <v>3</v>
      </c>
    </row>
    <row r="344" spans="1:23" x14ac:dyDescent="0.25">
      <c r="A344" s="8">
        <v>8566</v>
      </c>
      <c r="B344" s="9" t="s">
        <v>1310</v>
      </c>
      <c r="C344" s="9" t="s">
        <v>22</v>
      </c>
      <c r="D344" s="9" t="s">
        <v>1311</v>
      </c>
      <c r="E344" s="9" t="s">
        <v>1312</v>
      </c>
      <c r="F344" s="9" t="s">
        <v>1313</v>
      </c>
      <c r="G344" s="12">
        <v>1</v>
      </c>
      <c r="H344" s="9" t="s">
        <v>126</v>
      </c>
      <c r="I344" s="9" t="s">
        <v>126</v>
      </c>
      <c r="J344" s="12">
        <v>1</v>
      </c>
      <c r="K344" s="13">
        <v>43556</v>
      </c>
      <c r="L344" s="86">
        <f>(Tabla2[[#This Row],[release_year]]-'VARIANZA Y DES. EST'!$L$11)^2</f>
        <v>14.590890603358293</v>
      </c>
      <c r="M344" s="12">
        <v>2018</v>
      </c>
      <c r="N344" s="9" t="s">
        <v>82</v>
      </c>
      <c r="O344" s="9" t="s">
        <v>1234</v>
      </c>
      <c r="P344" s="12">
        <v>53</v>
      </c>
      <c r="Q344" s="12">
        <v>53</v>
      </c>
      <c r="R344" s="12">
        <v>2168.2989971497368</v>
      </c>
      <c r="S344" s="12" t="s">
        <v>28</v>
      </c>
      <c r="T344" s="9" t="s">
        <v>57</v>
      </c>
      <c r="U344" s="9" t="s">
        <v>57</v>
      </c>
      <c r="V344" s="9" t="s">
        <v>57</v>
      </c>
      <c r="W344" s="14">
        <v>1</v>
      </c>
    </row>
    <row r="345" spans="1:23" x14ac:dyDescent="0.25">
      <c r="A345" s="8">
        <v>8644</v>
      </c>
      <c r="B345" s="9" t="s">
        <v>1314</v>
      </c>
      <c r="C345" s="9" t="s">
        <v>22</v>
      </c>
      <c r="D345" s="9" t="s">
        <v>1315</v>
      </c>
      <c r="E345" s="9" t="s">
        <v>1316</v>
      </c>
      <c r="F345" s="9" t="s">
        <v>1317</v>
      </c>
      <c r="G345" s="12">
        <v>1</v>
      </c>
      <c r="H345" s="9" t="s">
        <v>34</v>
      </c>
      <c r="I345" s="9" t="s">
        <v>1318</v>
      </c>
      <c r="J345" s="12">
        <v>2</v>
      </c>
      <c r="K345" s="16">
        <v>43100</v>
      </c>
      <c r="L345" s="86">
        <f>(Tabla2[[#This Row],[release_year]]-'VARIANZA Y DES. EST'!$L$11)^2</f>
        <v>17.47405172519213</v>
      </c>
      <c r="M345" s="12">
        <v>2010</v>
      </c>
      <c r="N345" s="9" t="s">
        <v>35</v>
      </c>
      <c r="O345" s="9" t="s">
        <v>1234</v>
      </c>
      <c r="P345" s="12">
        <v>53</v>
      </c>
      <c r="Q345" s="12">
        <v>53</v>
      </c>
      <c r="R345" s="12">
        <v>2168.2989971497368</v>
      </c>
      <c r="S345" s="12" t="s">
        <v>28</v>
      </c>
      <c r="T345" s="9" t="s">
        <v>105</v>
      </c>
      <c r="U345" s="9" t="s">
        <v>57</v>
      </c>
      <c r="V345" s="9" t="s">
        <v>105</v>
      </c>
      <c r="W345" s="14">
        <v>2</v>
      </c>
    </row>
    <row r="346" spans="1:23" x14ac:dyDescent="0.25">
      <c r="A346" s="8">
        <v>993</v>
      </c>
      <c r="B346" s="9" t="s">
        <v>1319</v>
      </c>
      <c r="C346" s="9" t="s">
        <v>22</v>
      </c>
      <c r="D346" s="9" t="s">
        <v>1320</v>
      </c>
      <c r="E346" s="9" t="s">
        <v>1321</v>
      </c>
      <c r="F346" s="9" t="s">
        <v>1322</v>
      </c>
      <c r="G346" s="12">
        <v>1</v>
      </c>
      <c r="H346" s="12"/>
      <c r="I346" s="9"/>
      <c r="J346" s="12">
        <v>0</v>
      </c>
      <c r="K346" s="13">
        <v>44309</v>
      </c>
      <c r="L346" s="86">
        <f>(Tabla2[[#This Row],[release_year]]-'VARIANZA Y DES. EST'!$L$11)^2</f>
        <v>33.870100322899837</v>
      </c>
      <c r="M346" s="12">
        <v>2020</v>
      </c>
      <c r="N346" s="9" t="s">
        <v>55</v>
      </c>
      <c r="O346" s="9" t="s">
        <v>1323</v>
      </c>
      <c r="P346" s="12">
        <v>54</v>
      </c>
      <c r="Q346" s="12">
        <v>54</v>
      </c>
      <c r="R346" s="12">
        <v>2076.1690020429023</v>
      </c>
      <c r="S346" s="12" t="s">
        <v>28</v>
      </c>
      <c r="T346" s="9" t="s">
        <v>1324</v>
      </c>
      <c r="U346" s="9" t="s">
        <v>239</v>
      </c>
      <c r="V346" s="9" t="s">
        <v>1324</v>
      </c>
      <c r="W346" s="14">
        <v>2</v>
      </c>
    </row>
    <row r="347" spans="1:23" x14ac:dyDescent="0.25">
      <c r="A347" s="8">
        <v>1467</v>
      </c>
      <c r="B347" s="9" t="s">
        <v>1325</v>
      </c>
      <c r="C347" s="9" t="s">
        <v>22</v>
      </c>
      <c r="D347" s="10" t="s">
        <v>1326</v>
      </c>
      <c r="E347" s="19"/>
      <c r="F347" s="11"/>
      <c r="G347" s="12">
        <v>0</v>
      </c>
      <c r="H347" s="9" t="s">
        <v>25</v>
      </c>
      <c r="I347" s="9" t="s">
        <v>25</v>
      </c>
      <c r="J347" s="12">
        <v>1</v>
      </c>
      <c r="K347" s="13">
        <v>44197</v>
      </c>
      <c r="L347" s="86">
        <f>(Tabla2[[#This Row],[release_year]]-'VARIANZA Y DES. EST'!$L$11)^2</f>
        <v>46.509705182670608</v>
      </c>
      <c r="M347" s="12">
        <v>2021</v>
      </c>
      <c r="N347" s="9" t="s">
        <v>35</v>
      </c>
      <c r="O347" s="9" t="s">
        <v>1323</v>
      </c>
      <c r="P347" s="12">
        <v>54</v>
      </c>
      <c r="Q347" s="12">
        <v>54</v>
      </c>
      <c r="R347" s="12">
        <v>2076.1690020429023</v>
      </c>
      <c r="S347" s="12" t="s">
        <v>28</v>
      </c>
      <c r="T347" s="9" t="s">
        <v>57</v>
      </c>
      <c r="U347" s="9" t="s">
        <v>57</v>
      </c>
      <c r="V347" s="9" t="s">
        <v>57</v>
      </c>
      <c r="W347" s="14">
        <v>1</v>
      </c>
    </row>
    <row r="348" spans="1:23" x14ac:dyDescent="0.25">
      <c r="A348" s="8">
        <v>1605</v>
      </c>
      <c r="B348" s="9" t="s">
        <v>1327</v>
      </c>
      <c r="C348" s="9" t="s">
        <v>22</v>
      </c>
      <c r="D348" s="9" t="s">
        <v>1328</v>
      </c>
      <c r="E348" s="18" t="s">
        <v>1329</v>
      </c>
      <c r="F348" s="9" t="s">
        <v>1330</v>
      </c>
      <c r="G348" s="12">
        <v>1</v>
      </c>
      <c r="H348" s="9" t="s">
        <v>1331</v>
      </c>
      <c r="I348" s="9" t="s">
        <v>1331</v>
      </c>
      <c r="J348" s="12">
        <v>1</v>
      </c>
      <c r="K348" s="13">
        <v>44167</v>
      </c>
      <c r="L348" s="86">
        <f>(Tabla2[[#This Row],[release_year]]-'VARIANZA Y DES. EST'!$L$11)^2</f>
        <v>33.870100322899837</v>
      </c>
      <c r="M348" s="12">
        <v>2020</v>
      </c>
      <c r="N348" s="9" t="s">
        <v>76</v>
      </c>
      <c r="O348" s="9" t="s">
        <v>1323</v>
      </c>
      <c r="P348" s="12">
        <v>54</v>
      </c>
      <c r="Q348" s="12">
        <v>54</v>
      </c>
      <c r="R348" s="12">
        <v>2076.1690020429023</v>
      </c>
      <c r="S348" s="12" t="s">
        <v>28</v>
      </c>
      <c r="T348" s="9" t="s">
        <v>477</v>
      </c>
      <c r="U348" s="9" t="s">
        <v>477</v>
      </c>
      <c r="V348" s="9" t="s">
        <v>477</v>
      </c>
      <c r="W348" s="14">
        <v>1</v>
      </c>
    </row>
    <row r="349" spans="1:23" x14ac:dyDescent="0.25">
      <c r="A349" s="8">
        <v>2479</v>
      </c>
      <c r="B349" s="9" t="s">
        <v>1332</v>
      </c>
      <c r="C349" s="9" t="s">
        <v>22</v>
      </c>
      <c r="D349" s="9" t="s">
        <v>1333</v>
      </c>
      <c r="E349" s="9" t="s">
        <v>1334</v>
      </c>
      <c r="F349" s="9" t="s">
        <v>1335</v>
      </c>
      <c r="G349" s="12">
        <v>7</v>
      </c>
      <c r="H349" s="9" t="s">
        <v>34</v>
      </c>
      <c r="I349" s="9" t="s">
        <v>34</v>
      </c>
      <c r="J349" s="12">
        <v>1</v>
      </c>
      <c r="K349" s="13">
        <v>43973</v>
      </c>
      <c r="L349" s="86">
        <f>(Tabla2[[#This Row],[release_year]]-'VARIANZA Y DES. EST'!$L$11)^2</f>
        <v>14.590890603358293</v>
      </c>
      <c r="M349" s="12">
        <v>2018</v>
      </c>
      <c r="N349" s="9" t="s">
        <v>99</v>
      </c>
      <c r="O349" s="9" t="s">
        <v>1323</v>
      </c>
      <c r="P349" s="12">
        <v>54</v>
      </c>
      <c r="Q349" s="12">
        <v>54</v>
      </c>
      <c r="R349" s="12">
        <v>2076.1690020429023</v>
      </c>
      <c r="S349" s="12" t="s">
        <v>28</v>
      </c>
      <c r="T349" s="9" t="s">
        <v>1336</v>
      </c>
      <c r="U349" s="9" t="s">
        <v>653</v>
      </c>
      <c r="V349" s="9" t="s">
        <v>1336</v>
      </c>
      <c r="W349" s="14">
        <v>2</v>
      </c>
    </row>
    <row r="350" spans="1:23" x14ac:dyDescent="0.25">
      <c r="A350" s="8">
        <v>3286</v>
      </c>
      <c r="B350" s="9" t="s">
        <v>1337</v>
      </c>
      <c r="C350" s="9" t="s">
        <v>22</v>
      </c>
      <c r="D350" s="9" t="s">
        <v>1338</v>
      </c>
      <c r="E350" s="18" t="s">
        <v>1339</v>
      </c>
      <c r="F350" s="9" t="s">
        <v>1340</v>
      </c>
      <c r="G350" s="12">
        <v>1</v>
      </c>
      <c r="H350" s="9" t="s">
        <v>231</v>
      </c>
      <c r="I350" s="9" t="s">
        <v>231</v>
      </c>
      <c r="J350" s="12">
        <v>1</v>
      </c>
      <c r="K350" s="16">
        <v>43783</v>
      </c>
      <c r="L350" s="86">
        <f>(Tabla2[[#This Row],[release_year]]-'VARIANZA Y DES. EST'!$L$11)^2</f>
        <v>23.230495463129063</v>
      </c>
      <c r="M350" s="12">
        <v>2019</v>
      </c>
      <c r="N350" s="9" t="s">
        <v>76</v>
      </c>
      <c r="O350" s="9" t="s">
        <v>1323</v>
      </c>
      <c r="P350" s="12">
        <v>54</v>
      </c>
      <c r="Q350" s="12">
        <v>54</v>
      </c>
      <c r="R350" s="12">
        <v>2076.1690020429023</v>
      </c>
      <c r="S350" s="12" t="s">
        <v>28</v>
      </c>
      <c r="T350" s="9" t="s">
        <v>477</v>
      </c>
      <c r="U350" s="9" t="s">
        <v>477</v>
      </c>
      <c r="V350" s="9" t="s">
        <v>477</v>
      </c>
      <c r="W350" s="14">
        <v>1</v>
      </c>
    </row>
    <row r="351" spans="1:23" x14ac:dyDescent="0.25">
      <c r="A351" s="8">
        <v>3907</v>
      </c>
      <c r="B351" s="9" t="s">
        <v>1341</v>
      </c>
      <c r="C351" s="9" t="s">
        <v>22</v>
      </c>
      <c r="D351" s="9" t="s">
        <v>1342</v>
      </c>
      <c r="E351" s="18" t="s">
        <v>1343</v>
      </c>
      <c r="F351" s="9" t="s">
        <v>1344</v>
      </c>
      <c r="G351" s="12">
        <v>1</v>
      </c>
      <c r="H351" s="9" t="s">
        <v>468</v>
      </c>
      <c r="I351" s="9" t="s">
        <v>468</v>
      </c>
      <c r="J351" s="12">
        <v>1</v>
      </c>
      <c r="K351" s="13">
        <v>43572</v>
      </c>
      <c r="L351" s="86">
        <f>(Tabla2[[#This Row],[release_year]]-'VARIANZA Y DES. EST'!$L$11)^2</f>
        <v>23.230495463129063</v>
      </c>
      <c r="M351" s="12">
        <v>2019</v>
      </c>
      <c r="N351" s="9" t="s">
        <v>76</v>
      </c>
      <c r="O351" s="9" t="s">
        <v>1323</v>
      </c>
      <c r="P351" s="12">
        <v>54</v>
      </c>
      <c r="Q351" s="12">
        <v>54</v>
      </c>
      <c r="R351" s="12">
        <v>2076.1690020429023</v>
      </c>
      <c r="S351" s="12" t="s">
        <v>28</v>
      </c>
      <c r="T351" s="9" t="s">
        <v>477</v>
      </c>
      <c r="U351" s="9" t="s">
        <v>477</v>
      </c>
      <c r="V351" s="9" t="s">
        <v>477</v>
      </c>
      <c r="W351" s="14">
        <v>1</v>
      </c>
    </row>
    <row r="352" spans="1:23" x14ac:dyDescent="0.25">
      <c r="A352" s="8">
        <v>4700</v>
      </c>
      <c r="B352" s="9" t="s">
        <v>1345</v>
      </c>
      <c r="C352" s="9" t="s">
        <v>22</v>
      </c>
      <c r="D352" s="9" t="s">
        <v>1346</v>
      </c>
      <c r="E352" s="9" t="s">
        <v>1347</v>
      </c>
      <c r="F352" s="9" t="s">
        <v>1348</v>
      </c>
      <c r="G352" s="12">
        <v>1</v>
      </c>
      <c r="H352" s="9" t="s">
        <v>1349</v>
      </c>
      <c r="I352" s="9" t="s">
        <v>1349</v>
      </c>
      <c r="J352" s="12">
        <v>1</v>
      </c>
      <c r="K352" s="13">
        <v>43329</v>
      </c>
      <c r="L352" s="86">
        <f>(Tabla2[[#This Row],[release_year]]-'VARIANZA Y DES. EST'!$L$11)^2</f>
        <v>14.590890603358293</v>
      </c>
      <c r="M352" s="12">
        <v>2018</v>
      </c>
      <c r="N352" s="9" t="s">
        <v>76</v>
      </c>
      <c r="O352" s="9" t="s">
        <v>1323</v>
      </c>
      <c r="P352" s="12">
        <v>54</v>
      </c>
      <c r="Q352" s="12">
        <v>54</v>
      </c>
      <c r="R352" s="12">
        <v>2076.1690020429023</v>
      </c>
      <c r="S352" s="12" t="s">
        <v>28</v>
      </c>
      <c r="T352" s="9" t="s">
        <v>477</v>
      </c>
      <c r="U352" s="9" t="s">
        <v>477</v>
      </c>
      <c r="V352" s="9" t="s">
        <v>477</v>
      </c>
      <c r="W352" s="14">
        <v>1</v>
      </c>
    </row>
    <row r="353" spans="1:23" x14ac:dyDescent="0.25">
      <c r="A353" s="8">
        <v>5177</v>
      </c>
      <c r="B353" s="9" t="s">
        <v>1350</v>
      </c>
      <c r="C353" s="9" t="s">
        <v>22</v>
      </c>
      <c r="D353" s="9" t="s">
        <v>1351</v>
      </c>
      <c r="E353" s="18" t="s">
        <v>559</v>
      </c>
      <c r="F353" s="9" t="s">
        <v>1352</v>
      </c>
      <c r="G353" s="12">
        <v>1</v>
      </c>
      <c r="H353" s="9" t="s">
        <v>468</v>
      </c>
      <c r="I353" s="9" t="s">
        <v>468</v>
      </c>
      <c r="J353" s="12">
        <v>1</v>
      </c>
      <c r="K353" s="16">
        <v>43049</v>
      </c>
      <c r="L353" s="86">
        <f>(Tabla2[[#This Row],[release_year]]-'VARIANZA Y DES. EST'!$L$11)^2</f>
        <v>7.9512857435875226</v>
      </c>
      <c r="M353" s="12">
        <v>2017</v>
      </c>
      <c r="N353" s="9" t="s">
        <v>76</v>
      </c>
      <c r="O353" s="9" t="s">
        <v>1323</v>
      </c>
      <c r="P353" s="12">
        <v>54</v>
      </c>
      <c r="Q353" s="12">
        <v>54</v>
      </c>
      <c r="R353" s="12">
        <v>2076.1690020429023</v>
      </c>
      <c r="S353" s="12" t="s">
        <v>28</v>
      </c>
      <c r="T353" s="9" t="s">
        <v>477</v>
      </c>
      <c r="U353" s="9" t="s">
        <v>477</v>
      </c>
      <c r="V353" s="9" t="s">
        <v>477</v>
      </c>
      <c r="W353" s="14">
        <v>1</v>
      </c>
    </row>
    <row r="354" spans="1:23" x14ac:dyDescent="0.25">
      <c r="A354" s="8">
        <v>5292</v>
      </c>
      <c r="B354" s="9" t="s">
        <v>1353</v>
      </c>
      <c r="C354" s="9" t="s">
        <v>22</v>
      </c>
      <c r="D354" s="10" t="s">
        <v>1354</v>
      </c>
      <c r="E354" s="19"/>
      <c r="F354" s="11"/>
      <c r="G354" s="12">
        <v>0</v>
      </c>
      <c r="H354" s="12"/>
      <c r="I354" s="9"/>
      <c r="J354" s="12">
        <v>0</v>
      </c>
      <c r="K354" s="13">
        <v>42979</v>
      </c>
      <c r="L354" s="86">
        <f>(Tabla2[[#This Row],[release_year]]-'VARIANZA Y DES. EST'!$L$11)^2</f>
        <v>7.9512857435875226</v>
      </c>
      <c r="M354" s="12">
        <v>2017</v>
      </c>
      <c r="N354" s="9" t="s">
        <v>76</v>
      </c>
      <c r="O354" s="9" t="s">
        <v>1323</v>
      </c>
      <c r="P354" s="12">
        <v>54</v>
      </c>
      <c r="Q354" s="12">
        <v>54</v>
      </c>
      <c r="R354" s="12">
        <v>2076.1690020429023</v>
      </c>
      <c r="S354" s="12" t="s">
        <v>28</v>
      </c>
      <c r="T354" s="9" t="s">
        <v>105</v>
      </c>
      <c r="U354" s="9" t="s">
        <v>57</v>
      </c>
      <c r="V354" s="9" t="s">
        <v>105</v>
      </c>
      <c r="W354" s="14">
        <v>2</v>
      </c>
    </row>
    <row r="355" spans="1:23" x14ac:dyDescent="0.25">
      <c r="A355" s="8">
        <v>5343</v>
      </c>
      <c r="B355" s="9" t="s">
        <v>1355</v>
      </c>
      <c r="C355" s="9" t="s">
        <v>22</v>
      </c>
      <c r="D355" s="9" t="s">
        <v>1356</v>
      </c>
      <c r="E355" s="18" t="s">
        <v>559</v>
      </c>
      <c r="F355" s="9" t="s">
        <v>1054</v>
      </c>
      <c r="G355" s="12">
        <v>1</v>
      </c>
      <c r="H355" s="9" t="s">
        <v>468</v>
      </c>
      <c r="I355" s="9" t="s">
        <v>468</v>
      </c>
      <c r="J355" s="12">
        <v>1</v>
      </c>
      <c r="K355" s="13">
        <v>42951</v>
      </c>
      <c r="L355" s="86">
        <f>(Tabla2[[#This Row],[release_year]]-'VARIANZA Y DES. EST'!$L$11)^2</f>
        <v>7.9512857435875226</v>
      </c>
      <c r="M355" s="12">
        <v>2017</v>
      </c>
      <c r="N355" s="9" t="s">
        <v>76</v>
      </c>
      <c r="O355" s="9" t="s">
        <v>1323</v>
      </c>
      <c r="P355" s="12">
        <v>54</v>
      </c>
      <c r="Q355" s="12">
        <v>54</v>
      </c>
      <c r="R355" s="12">
        <v>2076.1690020429023</v>
      </c>
      <c r="S355" s="12" t="s">
        <v>28</v>
      </c>
      <c r="T355" s="9" t="s">
        <v>477</v>
      </c>
      <c r="U355" s="9" t="s">
        <v>477</v>
      </c>
      <c r="V355" s="9" t="s">
        <v>477</v>
      </c>
      <c r="W355" s="14">
        <v>1</v>
      </c>
    </row>
    <row r="356" spans="1:23" x14ac:dyDescent="0.25">
      <c r="A356" s="8">
        <v>5614</v>
      </c>
      <c r="B356" s="9" t="s">
        <v>1357</v>
      </c>
      <c r="C356" s="9" t="s">
        <v>22</v>
      </c>
      <c r="D356" s="9" t="s">
        <v>1358</v>
      </c>
      <c r="E356" s="9" t="s">
        <v>1359</v>
      </c>
      <c r="F356" s="9" t="s">
        <v>1360</v>
      </c>
      <c r="G356" s="12">
        <v>41</v>
      </c>
      <c r="H356" s="9" t="s">
        <v>25</v>
      </c>
      <c r="I356" s="9" t="s">
        <v>25</v>
      </c>
      <c r="J356" s="12">
        <v>1</v>
      </c>
      <c r="K356" s="13">
        <v>42773</v>
      </c>
      <c r="L356" s="86">
        <f>(Tabla2[[#This Row],[release_year]]-'VARIANZA Y DES. EST'!$L$11)^2</f>
        <v>7.9512857435875226</v>
      </c>
      <c r="M356" s="12">
        <v>2017</v>
      </c>
      <c r="N356" s="9" t="s">
        <v>76</v>
      </c>
      <c r="O356" s="9" t="s">
        <v>1323</v>
      </c>
      <c r="P356" s="12">
        <v>54</v>
      </c>
      <c r="Q356" s="12">
        <v>54</v>
      </c>
      <c r="R356" s="12">
        <v>2076.1690020429023</v>
      </c>
      <c r="S356" s="12" t="s">
        <v>28</v>
      </c>
      <c r="T356" s="9" t="s">
        <v>1361</v>
      </c>
      <c r="U356" s="9" t="s">
        <v>95</v>
      </c>
      <c r="V356" s="9" t="s">
        <v>1361</v>
      </c>
      <c r="W356" s="14">
        <v>3</v>
      </c>
    </row>
    <row r="357" spans="1:23" x14ac:dyDescent="0.25">
      <c r="A357" s="8">
        <v>6980</v>
      </c>
      <c r="B357" s="9" t="s">
        <v>1362</v>
      </c>
      <c r="C357" s="9" t="s">
        <v>22</v>
      </c>
      <c r="D357" s="9" t="s">
        <v>1363</v>
      </c>
      <c r="E357" s="9" t="s">
        <v>1364</v>
      </c>
      <c r="F357" s="9"/>
      <c r="G357" s="12">
        <v>0</v>
      </c>
      <c r="H357" s="9" t="s">
        <v>231</v>
      </c>
      <c r="I357" s="9" t="s">
        <v>231</v>
      </c>
      <c r="J357" s="12">
        <v>1</v>
      </c>
      <c r="K357" s="13">
        <v>43040</v>
      </c>
      <c r="L357" s="86">
        <f>(Tabla2[[#This Row],[release_year]]-'VARIANZA Y DES. EST'!$L$11)^2</f>
        <v>7.9512857435875226</v>
      </c>
      <c r="M357" s="12">
        <v>2017</v>
      </c>
      <c r="N357" s="9" t="s">
        <v>35</v>
      </c>
      <c r="O357" s="9" t="s">
        <v>1323</v>
      </c>
      <c r="P357" s="12">
        <v>54</v>
      </c>
      <c r="Q357" s="12">
        <v>54</v>
      </c>
      <c r="R357" s="12">
        <v>2076.1690020429023</v>
      </c>
      <c r="S357" s="12" t="s">
        <v>28</v>
      </c>
      <c r="T357" s="9" t="s">
        <v>105</v>
      </c>
      <c r="U357" s="9" t="s">
        <v>57</v>
      </c>
      <c r="V357" s="9" t="s">
        <v>105</v>
      </c>
      <c r="W357" s="14">
        <v>2</v>
      </c>
    </row>
    <row r="358" spans="1:23" x14ac:dyDescent="0.25">
      <c r="A358" s="8">
        <v>7039</v>
      </c>
      <c r="B358" s="9" t="s">
        <v>1365</v>
      </c>
      <c r="C358" s="9" t="s">
        <v>22</v>
      </c>
      <c r="D358" s="9" t="s">
        <v>1366</v>
      </c>
      <c r="E358" s="18" t="s">
        <v>1367</v>
      </c>
      <c r="F358" s="9" t="s">
        <v>1368</v>
      </c>
      <c r="G358" s="12">
        <v>1</v>
      </c>
      <c r="H358" s="9" t="s">
        <v>25</v>
      </c>
      <c r="I358" s="9" t="s">
        <v>25</v>
      </c>
      <c r="J358" s="12">
        <v>1</v>
      </c>
      <c r="K358" s="13">
        <v>43556</v>
      </c>
      <c r="L358" s="86">
        <f>(Tabla2[[#This Row],[release_year]]-'VARIANZA Y DES. EST'!$L$11)^2</f>
        <v>14.590890603358293</v>
      </c>
      <c r="M358" s="12">
        <v>2018</v>
      </c>
      <c r="N358" s="9" t="s">
        <v>35</v>
      </c>
      <c r="O358" s="9" t="s">
        <v>1323</v>
      </c>
      <c r="P358" s="12">
        <v>54</v>
      </c>
      <c r="Q358" s="12">
        <v>54</v>
      </c>
      <c r="R358" s="12">
        <v>2076.1690020429023</v>
      </c>
      <c r="S358" s="12" t="s">
        <v>28</v>
      </c>
      <c r="T358" s="9" t="s">
        <v>57</v>
      </c>
      <c r="U358" s="9" t="s">
        <v>57</v>
      </c>
      <c r="V358" s="9" t="s">
        <v>57</v>
      </c>
      <c r="W358" s="14">
        <v>1</v>
      </c>
    </row>
    <row r="359" spans="1:23" x14ac:dyDescent="0.25">
      <c r="A359" s="8">
        <v>7274</v>
      </c>
      <c r="B359" s="9" t="s">
        <v>1369</v>
      </c>
      <c r="C359" s="9" t="s">
        <v>22</v>
      </c>
      <c r="D359" s="9" t="s">
        <v>1370</v>
      </c>
      <c r="E359" s="22" t="s">
        <v>1371</v>
      </c>
      <c r="F359" s="23"/>
      <c r="G359" s="12">
        <v>0</v>
      </c>
      <c r="H359" s="9" t="s">
        <v>231</v>
      </c>
      <c r="I359" s="9" t="s">
        <v>231</v>
      </c>
      <c r="J359" s="12">
        <v>1</v>
      </c>
      <c r="K359" s="13">
        <v>43586</v>
      </c>
      <c r="L359" s="86">
        <f>(Tabla2[[#This Row],[release_year]]-'VARIANZA Y DES. EST'!$L$11)^2</f>
        <v>3.2471164275211517E-2</v>
      </c>
      <c r="M359" s="12">
        <v>2014</v>
      </c>
      <c r="N359" s="9" t="s">
        <v>82</v>
      </c>
      <c r="O359" s="9" t="s">
        <v>1323</v>
      </c>
      <c r="P359" s="12">
        <v>54</v>
      </c>
      <c r="Q359" s="12">
        <v>54</v>
      </c>
      <c r="R359" s="12">
        <v>2076.1690020429023</v>
      </c>
      <c r="S359" s="12" t="s">
        <v>28</v>
      </c>
      <c r="T359" s="9" t="s">
        <v>105</v>
      </c>
      <c r="U359" s="9" t="s">
        <v>57</v>
      </c>
      <c r="V359" s="9" t="s">
        <v>105</v>
      </c>
      <c r="W359" s="14">
        <v>2</v>
      </c>
    </row>
    <row r="360" spans="1:23" x14ac:dyDescent="0.25">
      <c r="A360" s="8">
        <v>7603</v>
      </c>
      <c r="B360" s="9" t="s">
        <v>1372</v>
      </c>
      <c r="C360" s="9" t="s">
        <v>22</v>
      </c>
      <c r="D360" s="9" t="s">
        <v>1373</v>
      </c>
      <c r="E360" s="18" t="s">
        <v>1374</v>
      </c>
      <c r="F360" s="9" t="s">
        <v>1280</v>
      </c>
      <c r="G360" s="12">
        <v>1</v>
      </c>
      <c r="H360" s="9" t="s">
        <v>25</v>
      </c>
      <c r="I360" s="9" t="s">
        <v>25</v>
      </c>
      <c r="J360" s="12">
        <v>1</v>
      </c>
      <c r="K360" s="13">
        <v>43647</v>
      </c>
      <c r="L360" s="86">
        <f>(Tabla2[[#This Row],[release_year]]-'VARIANZA Y DES. EST'!$L$11)^2</f>
        <v>7.9512857435875226</v>
      </c>
      <c r="M360" s="12">
        <v>2017</v>
      </c>
      <c r="N360" s="9" t="s">
        <v>82</v>
      </c>
      <c r="O360" s="9" t="s">
        <v>1323</v>
      </c>
      <c r="P360" s="12">
        <v>54</v>
      </c>
      <c r="Q360" s="12">
        <v>54</v>
      </c>
      <c r="R360" s="12">
        <v>2076.1690020429023</v>
      </c>
      <c r="S360" s="12" t="s">
        <v>28</v>
      </c>
      <c r="T360" s="9" t="s">
        <v>57</v>
      </c>
      <c r="U360" s="9" t="s">
        <v>57</v>
      </c>
      <c r="V360" s="9" t="s">
        <v>57</v>
      </c>
      <c r="W360" s="14">
        <v>1</v>
      </c>
    </row>
    <row r="361" spans="1:23" x14ac:dyDescent="0.25">
      <c r="A361" s="8">
        <v>7605</v>
      </c>
      <c r="B361" s="9" t="s">
        <v>1375</v>
      </c>
      <c r="C361" s="9" t="s">
        <v>22</v>
      </c>
      <c r="D361" s="9" t="s">
        <v>1376</v>
      </c>
      <c r="E361" s="18" t="s">
        <v>1377</v>
      </c>
      <c r="F361" s="9" t="s">
        <v>1213</v>
      </c>
      <c r="G361" s="12">
        <v>1</v>
      </c>
      <c r="H361" s="9" t="s">
        <v>25</v>
      </c>
      <c r="I361" s="9" t="s">
        <v>25</v>
      </c>
      <c r="J361" s="12">
        <v>1</v>
      </c>
      <c r="K361" s="13">
        <v>43647</v>
      </c>
      <c r="L361" s="86">
        <f>(Tabla2[[#This Row],[release_year]]-'VARIANZA Y DES. EST'!$L$11)^2</f>
        <v>7.9512857435875226</v>
      </c>
      <c r="M361" s="12">
        <v>2017</v>
      </c>
      <c r="N361" s="9" t="s">
        <v>55</v>
      </c>
      <c r="O361" s="9" t="s">
        <v>1323</v>
      </c>
      <c r="P361" s="12">
        <v>54</v>
      </c>
      <c r="Q361" s="12">
        <v>54</v>
      </c>
      <c r="R361" s="12">
        <v>2076.1690020429023</v>
      </c>
      <c r="S361" s="12" t="s">
        <v>28</v>
      </c>
      <c r="T361" s="9" t="s">
        <v>57</v>
      </c>
      <c r="U361" s="9" t="s">
        <v>57</v>
      </c>
      <c r="V361" s="9" t="s">
        <v>57</v>
      </c>
      <c r="W361" s="14">
        <v>1</v>
      </c>
    </row>
    <row r="362" spans="1:23" x14ac:dyDescent="0.25">
      <c r="A362" s="8">
        <v>7610</v>
      </c>
      <c r="B362" s="9" t="s">
        <v>1378</v>
      </c>
      <c r="C362" s="9" t="s">
        <v>22</v>
      </c>
      <c r="D362" s="9" t="s">
        <v>1379</v>
      </c>
      <c r="E362" s="7" t="s">
        <v>1380</v>
      </c>
      <c r="F362" s="24"/>
      <c r="G362" s="12">
        <v>0</v>
      </c>
      <c r="H362" s="9" t="s">
        <v>25</v>
      </c>
      <c r="I362" s="9" t="s">
        <v>25</v>
      </c>
      <c r="J362" s="12">
        <v>1</v>
      </c>
      <c r="K362" s="13">
        <v>43647</v>
      </c>
      <c r="L362" s="86">
        <f>(Tabla2[[#This Row],[release_year]]-'VARIANZA Y DES. EST'!$L$11)^2</f>
        <v>7.9512857435875226</v>
      </c>
      <c r="M362" s="12">
        <v>2017</v>
      </c>
      <c r="N362" s="9" t="s">
        <v>35</v>
      </c>
      <c r="O362" s="9" t="s">
        <v>1323</v>
      </c>
      <c r="P362" s="12">
        <v>54</v>
      </c>
      <c r="Q362" s="12">
        <v>54</v>
      </c>
      <c r="R362" s="12">
        <v>2076.1690020429023</v>
      </c>
      <c r="S362" s="12" t="s">
        <v>28</v>
      </c>
      <c r="T362" s="9" t="s">
        <v>57</v>
      </c>
      <c r="U362" s="9" t="s">
        <v>57</v>
      </c>
      <c r="V362" s="9" t="s">
        <v>57</v>
      </c>
      <c r="W362" s="14">
        <v>1</v>
      </c>
    </row>
    <row r="363" spans="1:23" x14ac:dyDescent="0.25">
      <c r="A363" s="8">
        <v>7611</v>
      </c>
      <c r="B363" s="9" t="s">
        <v>1381</v>
      </c>
      <c r="C363" s="9" t="s">
        <v>22</v>
      </c>
      <c r="D363" s="10" t="s">
        <v>1382</v>
      </c>
      <c r="E363" s="11"/>
      <c r="F363" s="9" t="s">
        <v>1213</v>
      </c>
      <c r="G363" s="12">
        <v>1</v>
      </c>
      <c r="H363" s="9" t="s">
        <v>25</v>
      </c>
      <c r="I363" s="9" t="s">
        <v>25</v>
      </c>
      <c r="J363" s="12">
        <v>1</v>
      </c>
      <c r="K363" s="13">
        <v>43647</v>
      </c>
      <c r="L363" s="86">
        <f>(Tabla2[[#This Row],[release_year]]-'VARIANZA Y DES. EST'!$L$11)^2</f>
        <v>7.9512857435875226</v>
      </c>
      <c r="M363" s="12">
        <v>2017</v>
      </c>
      <c r="N363" s="9" t="s">
        <v>82</v>
      </c>
      <c r="O363" s="9" t="s">
        <v>1323</v>
      </c>
      <c r="P363" s="12">
        <v>54</v>
      </c>
      <c r="Q363" s="12">
        <v>54</v>
      </c>
      <c r="R363" s="12">
        <v>2076.1690020429023</v>
      </c>
      <c r="S363" s="12" t="s">
        <v>28</v>
      </c>
      <c r="T363" s="9" t="s">
        <v>57</v>
      </c>
      <c r="U363" s="9" t="s">
        <v>57</v>
      </c>
      <c r="V363" s="9" t="s">
        <v>57</v>
      </c>
      <c r="W363" s="14">
        <v>1</v>
      </c>
    </row>
    <row r="364" spans="1:23" x14ac:dyDescent="0.25">
      <c r="A364" s="8">
        <v>7613</v>
      </c>
      <c r="B364" s="9" t="s">
        <v>1383</v>
      </c>
      <c r="C364" s="9" t="s">
        <v>22</v>
      </c>
      <c r="D364" s="9" t="s">
        <v>1384</v>
      </c>
      <c r="E364" s="9" t="s">
        <v>1212</v>
      </c>
      <c r="F364" s="9" t="s">
        <v>1213</v>
      </c>
      <c r="G364" s="12">
        <v>1</v>
      </c>
      <c r="H364" s="9" t="s">
        <v>25</v>
      </c>
      <c r="I364" s="9" t="s">
        <v>25</v>
      </c>
      <c r="J364" s="12">
        <v>1</v>
      </c>
      <c r="K364" s="13">
        <v>43647</v>
      </c>
      <c r="L364" s="86">
        <f>(Tabla2[[#This Row],[release_year]]-'VARIANZA Y DES. EST'!$L$11)^2</f>
        <v>7.9512857435875226</v>
      </c>
      <c r="M364" s="12">
        <v>2017</v>
      </c>
      <c r="N364" s="9" t="s">
        <v>82</v>
      </c>
      <c r="O364" s="9" t="s">
        <v>1323</v>
      </c>
      <c r="P364" s="12">
        <v>54</v>
      </c>
      <c r="Q364" s="12">
        <v>54</v>
      </c>
      <c r="R364" s="12">
        <v>2076.1690020429023</v>
      </c>
      <c r="S364" s="12" t="s">
        <v>28</v>
      </c>
      <c r="T364" s="9" t="s">
        <v>57</v>
      </c>
      <c r="U364" s="9" t="s">
        <v>57</v>
      </c>
      <c r="V364" s="9" t="s">
        <v>57</v>
      </c>
      <c r="W364" s="14">
        <v>1</v>
      </c>
    </row>
    <row r="365" spans="1:23" x14ac:dyDescent="0.25">
      <c r="A365" s="8">
        <v>7614</v>
      </c>
      <c r="B365" s="9" t="s">
        <v>1385</v>
      </c>
      <c r="C365" s="9" t="s">
        <v>22</v>
      </c>
      <c r="D365" s="9" t="s">
        <v>1386</v>
      </c>
      <c r="E365" s="18" t="s">
        <v>1387</v>
      </c>
      <c r="F365" s="9" t="s">
        <v>1388</v>
      </c>
      <c r="G365" s="12">
        <v>1</v>
      </c>
      <c r="H365" s="9" t="s">
        <v>25</v>
      </c>
      <c r="I365" s="9" t="s">
        <v>25</v>
      </c>
      <c r="J365" s="12">
        <v>1</v>
      </c>
      <c r="K365" s="13">
        <v>43647</v>
      </c>
      <c r="L365" s="86">
        <f>(Tabla2[[#This Row],[release_year]]-'VARIANZA Y DES. EST'!$L$11)^2</f>
        <v>7.9512857435875226</v>
      </c>
      <c r="M365" s="12">
        <v>2017</v>
      </c>
      <c r="N365" s="9" t="s">
        <v>82</v>
      </c>
      <c r="O365" s="9" t="s">
        <v>1323</v>
      </c>
      <c r="P365" s="12">
        <v>54</v>
      </c>
      <c r="Q365" s="12">
        <v>54</v>
      </c>
      <c r="R365" s="12">
        <v>2076.1690020429023</v>
      </c>
      <c r="S365" s="12" t="s">
        <v>28</v>
      </c>
      <c r="T365" s="9" t="s">
        <v>57</v>
      </c>
      <c r="U365" s="9" t="s">
        <v>57</v>
      </c>
      <c r="V365" s="9" t="s">
        <v>57</v>
      </c>
      <c r="W365" s="14">
        <v>1</v>
      </c>
    </row>
    <row r="366" spans="1:23" x14ac:dyDescent="0.25">
      <c r="A366" s="8">
        <v>7971</v>
      </c>
      <c r="B366" s="9" t="s">
        <v>1389</v>
      </c>
      <c r="C366" s="9" t="s">
        <v>22</v>
      </c>
      <c r="D366" s="9" t="s">
        <v>1390</v>
      </c>
      <c r="E366" s="18" t="s">
        <v>1391</v>
      </c>
      <c r="F366" s="9" t="s">
        <v>1392</v>
      </c>
      <c r="G366" s="12">
        <v>1</v>
      </c>
      <c r="H366" s="9" t="s">
        <v>25</v>
      </c>
      <c r="I366" s="9" t="s">
        <v>25</v>
      </c>
      <c r="J366" s="12">
        <v>1</v>
      </c>
      <c r="K366" s="13">
        <v>42847</v>
      </c>
      <c r="L366" s="86">
        <f>(Tabla2[[#This Row],[release_year]]-'VARIANZA Y DES. EST'!$L$11)^2</f>
        <v>1.3928663045044412</v>
      </c>
      <c r="M366" s="12">
        <v>2013</v>
      </c>
      <c r="N366" s="9" t="s">
        <v>82</v>
      </c>
      <c r="O366" s="9" t="s">
        <v>1323</v>
      </c>
      <c r="P366" s="12">
        <v>54</v>
      </c>
      <c r="Q366" s="12">
        <v>54</v>
      </c>
      <c r="R366" s="12">
        <v>2076.1690020429023</v>
      </c>
      <c r="S366" s="12" t="s">
        <v>28</v>
      </c>
      <c r="T366" s="9" t="s">
        <v>105</v>
      </c>
      <c r="U366" s="9" t="s">
        <v>57</v>
      </c>
      <c r="V366" s="9" t="s">
        <v>105</v>
      </c>
      <c r="W366" s="14">
        <v>2</v>
      </c>
    </row>
    <row r="367" spans="1:23" x14ac:dyDescent="0.25">
      <c r="A367" s="8">
        <v>7972</v>
      </c>
      <c r="B367" s="9" t="s">
        <v>1393</v>
      </c>
      <c r="C367" s="9" t="s">
        <v>22</v>
      </c>
      <c r="D367" s="9" t="s">
        <v>1394</v>
      </c>
      <c r="E367" s="18" t="s">
        <v>1395</v>
      </c>
      <c r="F367" s="9" t="s">
        <v>1392</v>
      </c>
      <c r="G367" s="12">
        <v>1</v>
      </c>
      <c r="H367" s="9" t="s">
        <v>25</v>
      </c>
      <c r="I367" s="9" t="s">
        <v>25</v>
      </c>
      <c r="J367" s="12">
        <v>1</v>
      </c>
      <c r="K367" s="13">
        <v>42788</v>
      </c>
      <c r="L367" s="86">
        <f>(Tabla2[[#This Row],[release_year]]-'VARIANZA Y DES. EST'!$L$11)^2</f>
        <v>1.3928663045044412</v>
      </c>
      <c r="M367" s="12">
        <v>2013</v>
      </c>
      <c r="N367" s="9" t="s">
        <v>82</v>
      </c>
      <c r="O367" s="9" t="s">
        <v>1323</v>
      </c>
      <c r="P367" s="12">
        <v>54</v>
      </c>
      <c r="Q367" s="12">
        <v>54</v>
      </c>
      <c r="R367" s="12">
        <v>2076.1690020429023</v>
      </c>
      <c r="S367" s="12" t="s">
        <v>28</v>
      </c>
      <c r="T367" s="9" t="s">
        <v>105</v>
      </c>
      <c r="U367" s="9" t="s">
        <v>57</v>
      </c>
      <c r="V367" s="9" t="s">
        <v>105</v>
      </c>
      <c r="W367" s="14">
        <v>2</v>
      </c>
    </row>
    <row r="368" spans="1:23" x14ac:dyDescent="0.25">
      <c r="A368" s="8">
        <v>7973</v>
      </c>
      <c r="B368" s="9" t="s">
        <v>1396</v>
      </c>
      <c r="C368" s="9" t="s">
        <v>22</v>
      </c>
      <c r="D368" s="9" t="s">
        <v>1397</v>
      </c>
      <c r="E368" s="18" t="s">
        <v>1398</v>
      </c>
      <c r="F368" s="9" t="s">
        <v>1392</v>
      </c>
      <c r="G368" s="12">
        <v>1</v>
      </c>
      <c r="H368" s="9" t="s">
        <v>25</v>
      </c>
      <c r="I368" s="9" t="s">
        <v>25</v>
      </c>
      <c r="J368" s="12">
        <v>1</v>
      </c>
      <c r="K368" s="13">
        <v>42788</v>
      </c>
      <c r="L368" s="86">
        <f>(Tabla2[[#This Row],[release_year]]-'VARIANZA Y DES. EST'!$L$11)^2</f>
        <v>1.3928663045044412</v>
      </c>
      <c r="M368" s="12">
        <v>2013</v>
      </c>
      <c r="N368" s="9" t="s">
        <v>82</v>
      </c>
      <c r="O368" s="9" t="s">
        <v>1323</v>
      </c>
      <c r="P368" s="12">
        <v>54</v>
      </c>
      <c r="Q368" s="12">
        <v>54</v>
      </c>
      <c r="R368" s="12">
        <v>2076.1690020429023</v>
      </c>
      <c r="S368" s="12" t="s">
        <v>28</v>
      </c>
      <c r="T368" s="9" t="s">
        <v>105</v>
      </c>
      <c r="U368" s="9" t="s">
        <v>57</v>
      </c>
      <c r="V368" s="9" t="s">
        <v>105</v>
      </c>
      <c r="W368" s="14">
        <v>2</v>
      </c>
    </row>
    <row r="369" spans="1:23" x14ac:dyDescent="0.25">
      <c r="A369" s="8">
        <v>7975</v>
      </c>
      <c r="B369" s="9" t="s">
        <v>1399</v>
      </c>
      <c r="C369" s="9" t="s">
        <v>22</v>
      </c>
      <c r="D369" s="9" t="s">
        <v>1400</v>
      </c>
      <c r="E369" s="18" t="s">
        <v>1401</v>
      </c>
      <c r="F369" s="9" t="s">
        <v>1392</v>
      </c>
      <c r="G369" s="12">
        <v>1</v>
      </c>
      <c r="H369" s="9" t="s">
        <v>25</v>
      </c>
      <c r="I369" s="9" t="s">
        <v>25</v>
      </c>
      <c r="J369" s="12">
        <v>1</v>
      </c>
      <c r="K369" s="13">
        <v>42788</v>
      </c>
      <c r="L369" s="86">
        <f>(Tabla2[[#This Row],[release_year]]-'VARIANZA Y DES. EST'!$L$11)^2</f>
        <v>1.3928663045044412</v>
      </c>
      <c r="M369" s="12">
        <v>2013</v>
      </c>
      <c r="N369" s="9" t="s">
        <v>82</v>
      </c>
      <c r="O369" s="9" t="s">
        <v>1323</v>
      </c>
      <c r="P369" s="12">
        <v>54</v>
      </c>
      <c r="Q369" s="12">
        <v>54</v>
      </c>
      <c r="R369" s="12">
        <v>2076.1690020429023</v>
      </c>
      <c r="S369" s="12" t="s">
        <v>28</v>
      </c>
      <c r="T369" s="9" t="s">
        <v>105</v>
      </c>
      <c r="U369" s="9" t="s">
        <v>57</v>
      </c>
      <c r="V369" s="9" t="s">
        <v>105</v>
      </c>
      <c r="W369" s="14">
        <v>2</v>
      </c>
    </row>
    <row r="370" spans="1:23" x14ac:dyDescent="0.25">
      <c r="A370" s="8">
        <v>1093</v>
      </c>
      <c r="B370" s="9" t="s">
        <v>1402</v>
      </c>
      <c r="C370" s="9" t="s">
        <v>22</v>
      </c>
      <c r="D370" s="10" t="s">
        <v>1403</v>
      </c>
      <c r="E370" s="11"/>
      <c r="F370" s="18" t="s">
        <v>1404</v>
      </c>
      <c r="G370" s="12">
        <v>1</v>
      </c>
      <c r="H370" s="12"/>
      <c r="I370" s="9"/>
      <c r="J370" s="12">
        <v>0</v>
      </c>
      <c r="K370" s="13">
        <v>44293</v>
      </c>
      <c r="L370" s="86">
        <f>(Tabla2[[#This Row],[release_year]]-'VARIANZA Y DES. EST'!$L$11)^2</f>
        <v>46.509705182670608</v>
      </c>
      <c r="M370" s="12">
        <v>2021</v>
      </c>
      <c r="N370" s="9" t="s">
        <v>82</v>
      </c>
      <c r="O370" s="9" t="s">
        <v>1405</v>
      </c>
      <c r="P370" s="12">
        <v>55</v>
      </c>
      <c r="Q370" s="12">
        <v>55</v>
      </c>
      <c r="R370" s="12">
        <v>1986.0390069360683</v>
      </c>
      <c r="S370" s="12" t="s">
        <v>28</v>
      </c>
      <c r="T370" s="9" t="s">
        <v>576</v>
      </c>
      <c r="U370" s="9" t="s">
        <v>57</v>
      </c>
      <c r="V370" s="9" t="s">
        <v>576</v>
      </c>
      <c r="W370" s="14">
        <v>2</v>
      </c>
    </row>
    <row r="371" spans="1:23" x14ac:dyDescent="0.25">
      <c r="A371" s="8">
        <v>2398</v>
      </c>
      <c r="B371" s="9" t="s">
        <v>1406</v>
      </c>
      <c r="C371" s="9" t="s">
        <v>22</v>
      </c>
      <c r="D371" s="9" t="s">
        <v>1407</v>
      </c>
      <c r="E371" s="9" t="s">
        <v>1241</v>
      </c>
      <c r="F371" s="9" t="s">
        <v>1408</v>
      </c>
      <c r="G371" s="12">
        <v>4</v>
      </c>
      <c r="H371" s="9" t="s">
        <v>25</v>
      </c>
      <c r="I371" s="9" t="s">
        <v>25</v>
      </c>
      <c r="J371" s="12">
        <v>1</v>
      </c>
      <c r="K371" s="13">
        <v>43994</v>
      </c>
      <c r="L371" s="86">
        <f>(Tabla2[[#This Row],[release_year]]-'VARIANZA Y DES. EST'!$L$11)^2</f>
        <v>33.870100322899837</v>
      </c>
      <c r="M371" s="12">
        <v>2020</v>
      </c>
      <c r="N371" s="9" t="s">
        <v>76</v>
      </c>
      <c r="O371" s="9" t="s">
        <v>1405</v>
      </c>
      <c r="P371" s="12">
        <v>55</v>
      </c>
      <c r="Q371" s="12">
        <v>55</v>
      </c>
      <c r="R371" s="12">
        <v>1986.0390069360683</v>
      </c>
      <c r="S371" s="12" t="s">
        <v>28</v>
      </c>
      <c r="T371" s="9" t="s">
        <v>477</v>
      </c>
      <c r="U371" s="9" t="s">
        <v>477</v>
      </c>
      <c r="V371" s="9" t="s">
        <v>477</v>
      </c>
      <c r="W371" s="14">
        <v>1</v>
      </c>
    </row>
    <row r="372" spans="1:23" x14ac:dyDescent="0.25">
      <c r="A372" s="8">
        <v>2687</v>
      </c>
      <c r="B372" s="9" t="s">
        <v>1409</v>
      </c>
      <c r="C372" s="9" t="s">
        <v>22</v>
      </c>
      <c r="D372" s="9" t="s">
        <v>1410</v>
      </c>
      <c r="E372" s="18" t="s">
        <v>1411</v>
      </c>
      <c r="F372" s="9" t="s">
        <v>1412</v>
      </c>
      <c r="G372" s="12">
        <v>1</v>
      </c>
      <c r="H372" s="9" t="s">
        <v>25</v>
      </c>
      <c r="I372" s="9" t="s">
        <v>25</v>
      </c>
      <c r="J372" s="12">
        <v>1</v>
      </c>
      <c r="K372" s="13">
        <v>43935</v>
      </c>
      <c r="L372" s="86">
        <f>(Tabla2[[#This Row],[release_year]]-'VARIANZA Y DES. EST'!$L$11)^2</f>
        <v>33.870100322899837</v>
      </c>
      <c r="M372" s="12">
        <v>2020</v>
      </c>
      <c r="N372" s="9" t="s">
        <v>76</v>
      </c>
      <c r="O372" s="9" t="s">
        <v>1405</v>
      </c>
      <c r="P372" s="12">
        <v>55</v>
      </c>
      <c r="Q372" s="12">
        <v>55</v>
      </c>
      <c r="R372" s="12">
        <v>1986.0390069360683</v>
      </c>
      <c r="S372" s="12" t="s">
        <v>28</v>
      </c>
      <c r="T372" s="9" t="s">
        <v>477</v>
      </c>
      <c r="U372" s="9" t="s">
        <v>477</v>
      </c>
      <c r="V372" s="9" t="s">
        <v>477</v>
      </c>
      <c r="W372" s="14">
        <v>1</v>
      </c>
    </row>
    <row r="373" spans="1:23" x14ac:dyDescent="0.25">
      <c r="A373" s="8">
        <v>3712</v>
      </c>
      <c r="B373" s="9" t="s">
        <v>1413</v>
      </c>
      <c r="C373" s="9" t="s">
        <v>22</v>
      </c>
      <c r="D373" s="9" t="s">
        <v>1414</v>
      </c>
      <c r="E373" s="18" t="s">
        <v>1415</v>
      </c>
      <c r="F373" s="18" t="s">
        <v>1416</v>
      </c>
      <c r="G373" s="12">
        <v>1</v>
      </c>
      <c r="H373" s="9" t="s">
        <v>468</v>
      </c>
      <c r="I373" s="9" t="s">
        <v>468</v>
      </c>
      <c r="J373" s="12">
        <v>1</v>
      </c>
      <c r="K373" s="13">
        <v>43643</v>
      </c>
      <c r="L373" s="86">
        <f>(Tabla2[[#This Row],[release_year]]-'VARIANZA Y DES. EST'!$L$11)^2</f>
        <v>23.230495463129063</v>
      </c>
      <c r="M373" s="12">
        <v>2019</v>
      </c>
      <c r="N373" s="9" t="s">
        <v>76</v>
      </c>
      <c r="O373" s="9" t="s">
        <v>1405</v>
      </c>
      <c r="P373" s="12">
        <v>55</v>
      </c>
      <c r="Q373" s="12">
        <v>55</v>
      </c>
      <c r="R373" s="12">
        <v>1986.0390069360683</v>
      </c>
      <c r="S373" s="12" t="s">
        <v>28</v>
      </c>
      <c r="T373" s="9" t="s">
        <v>477</v>
      </c>
      <c r="U373" s="9" t="s">
        <v>477</v>
      </c>
      <c r="V373" s="9" t="s">
        <v>477</v>
      </c>
      <c r="W373" s="14">
        <v>1</v>
      </c>
    </row>
    <row r="374" spans="1:23" x14ac:dyDescent="0.25">
      <c r="A374" s="8">
        <v>4544</v>
      </c>
      <c r="B374" s="9" t="s">
        <v>1417</v>
      </c>
      <c r="C374" s="9" t="s">
        <v>22</v>
      </c>
      <c r="D374" s="9" t="s">
        <v>1418</v>
      </c>
      <c r="E374" s="9" t="s">
        <v>1419</v>
      </c>
      <c r="F374" s="9" t="s">
        <v>1420</v>
      </c>
      <c r="G374" s="12">
        <v>6</v>
      </c>
      <c r="H374" s="12"/>
      <c r="I374" s="9"/>
      <c r="J374" s="12">
        <v>0</v>
      </c>
      <c r="K374" s="13">
        <v>43375</v>
      </c>
      <c r="L374" s="86">
        <f>(Tabla2[[#This Row],[release_year]]-'VARIANZA Y DES. EST'!$L$11)^2</f>
        <v>38.194842005650592</v>
      </c>
      <c r="M374" s="12">
        <v>2008</v>
      </c>
      <c r="N374" s="9" t="s">
        <v>76</v>
      </c>
      <c r="O374" s="9" t="s">
        <v>1405</v>
      </c>
      <c r="P374" s="12">
        <v>55</v>
      </c>
      <c r="Q374" s="12">
        <v>55</v>
      </c>
      <c r="R374" s="12">
        <v>1986.0390069360683</v>
      </c>
      <c r="S374" s="12" t="s">
        <v>28</v>
      </c>
      <c r="T374" s="9" t="s">
        <v>57</v>
      </c>
      <c r="U374" s="9" t="s">
        <v>57</v>
      </c>
      <c r="V374" s="9" t="s">
        <v>57</v>
      </c>
      <c r="W374" s="14">
        <v>1</v>
      </c>
    </row>
    <row r="375" spans="1:23" x14ac:dyDescent="0.25">
      <c r="A375" s="8">
        <v>6146</v>
      </c>
      <c r="B375" s="9" t="s">
        <v>1421</v>
      </c>
      <c r="C375" s="9" t="s">
        <v>22</v>
      </c>
      <c r="D375" s="9" t="s">
        <v>1422</v>
      </c>
      <c r="E375" s="9" t="s">
        <v>1423</v>
      </c>
      <c r="F375" s="9" t="s">
        <v>1424</v>
      </c>
      <c r="G375" s="12">
        <v>1</v>
      </c>
      <c r="H375" s="9" t="s">
        <v>25</v>
      </c>
      <c r="I375" s="9" t="s">
        <v>25</v>
      </c>
      <c r="J375" s="12">
        <v>1</v>
      </c>
      <c r="K375" s="13">
        <v>43556</v>
      </c>
      <c r="L375" s="86">
        <f>(Tabla2[[#This Row],[release_year]]-'VARIANZA Y DES. EST'!$L$11)^2</f>
        <v>14.590890603358293</v>
      </c>
      <c r="M375" s="12">
        <v>2018</v>
      </c>
      <c r="N375" s="9" t="s">
        <v>76</v>
      </c>
      <c r="O375" s="9" t="s">
        <v>1405</v>
      </c>
      <c r="P375" s="12">
        <v>55</v>
      </c>
      <c r="Q375" s="12">
        <v>55</v>
      </c>
      <c r="R375" s="12">
        <v>1986.0390069360683</v>
      </c>
      <c r="S375" s="12" t="s">
        <v>28</v>
      </c>
      <c r="T375" s="9" t="s">
        <v>83</v>
      </c>
      <c r="U375" s="9" t="s">
        <v>57</v>
      </c>
      <c r="V375" s="9" t="s">
        <v>83</v>
      </c>
      <c r="W375" s="14">
        <v>2</v>
      </c>
    </row>
    <row r="376" spans="1:23" x14ac:dyDescent="0.25">
      <c r="A376" s="8">
        <v>6927</v>
      </c>
      <c r="B376" s="9" t="s">
        <v>1425</v>
      </c>
      <c r="C376" s="9" t="s">
        <v>22</v>
      </c>
      <c r="D376" s="10" t="s">
        <v>1426</v>
      </c>
      <c r="E376" s="11"/>
      <c r="F376" s="9" t="s">
        <v>1427</v>
      </c>
      <c r="G376" s="12">
        <v>2</v>
      </c>
      <c r="H376" s="12"/>
      <c r="I376" s="9"/>
      <c r="J376" s="12">
        <v>0</v>
      </c>
      <c r="K376" s="13">
        <v>43770</v>
      </c>
      <c r="L376" s="86">
        <f>(Tabla2[[#This Row],[release_year]]-'VARIANZA Y DES. EST'!$L$11)^2</f>
        <v>84.276027426338274</v>
      </c>
      <c r="M376" s="12">
        <v>2005</v>
      </c>
      <c r="N376" s="9" t="s">
        <v>35</v>
      </c>
      <c r="O376" s="9" t="s">
        <v>1405</v>
      </c>
      <c r="P376" s="12">
        <v>55</v>
      </c>
      <c r="Q376" s="12">
        <v>55</v>
      </c>
      <c r="R376" s="12">
        <v>1986.0390069360683</v>
      </c>
      <c r="S376" s="12" t="s">
        <v>28</v>
      </c>
      <c r="T376" s="9" t="s">
        <v>83</v>
      </c>
      <c r="U376" s="9" t="s">
        <v>57</v>
      </c>
      <c r="V376" s="9" t="s">
        <v>83</v>
      </c>
      <c r="W376" s="14">
        <v>2</v>
      </c>
    </row>
    <row r="377" spans="1:23" x14ac:dyDescent="0.25">
      <c r="A377" s="8">
        <v>7413</v>
      </c>
      <c r="B377" s="9" t="s">
        <v>1428</v>
      </c>
      <c r="C377" s="9" t="s">
        <v>22</v>
      </c>
      <c r="D377" s="9" t="s">
        <v>1429</v>
      </c>
      <c r="E377" s="9" t="s">
        <v>1430</v>
      </c>
      <c r="F377" s="18" t="s">
        <v>1266</v>
      </c>
      <c r="G377" s="12">
        <v>1</v>
      </c>
      <c r="H377" s="9" t="s">
        <v>25</v>
      </c>
      <c r="I377" s="9" t="s">
        <v>25</v>
      </c>
      <c r="J377" s="12">
        <v>1</v>
      </c>
      <c r="K377" s="13">
        <v>43101</v>
      </c>
      <c r="L377" s="86">
        <f>(Tabla2[[#This Row],[release_year]]-'VARIANZA Y DES. EST'!$L$11)^2</f>
        <v>7.9512857435875226</v>
      </c>
      <c r="M377" s="12">
        <v>2017</v>
      </c>
      <c r="N377" s="9" t="s">
        <v>82</v>
      </c>
      <c r="O377" s="9" t="s">
        <v>1405</v>
      </c>
      <c r="P377" s="12">
        <v>55</v>
      </c>
      <c r="Q377" s="12">
        <v>55</v>
      </c>
      <c r="R377" s="12">
        <v>1986.0390069360683</v>
      </c>
      <c r="S377" s="12" t="s">
        <v>28</v>
      </c>
      <c r="T377" s="9" t="s">
        <v>585</v>
      </c>
      <c r="U377" s="9" t="s">
        <v>57</v>
      </c>
      <c r="V377" s="9" t="s">
        <v>585</v>
      </c>
      <c r="W377" s="14">
        <v>2</v>
      </c>
    </row>
    <row r="378" spans="1:23" x14ac:dyDescent="0.25">
      <c r="A378" s="8">
        <v>7626</v>
      </c>
      <c r="B378" s="9" t="s">
        <v>1431</v>
      </c>
      <c r="C378" s="9" t="s">
        <v>22</v>
      </c>
      <c r="D378" s="9" t="s">
        <v>1432</v>
      </c>
      <c r="E378" s="22" t="s">
        <v>1433</v>
      </c>
      <c r="F378" s="23"/>
      <c r="G378" s="12">
        <v>0</v>
      </c>
      <c r="H378" s="9" t="s">
        <v>1434</v>
      </c>
      <c r="I378" s="9" t="s">
        <v>1434</v>
      </c>
      <c r="J378" s="12">
        <v>1</v>
      </c>
      <c r="K378" s="16">
        <v>43100</v>
      </c>
      <c r="L378" s="86">
        <f>(Tabla2[[#This Row],[release_year]]-'VARIANZA Y DES. EST'!$L$11)^2</f>
        <v>4.7532614447336705</v>
      </c>
      <c r="M378" s="12">
        <v>2012</v>
      </c>
      <c r="N378" s="9" t="s">
        <v>82</v>
      </c>
      <c r="O378" s="9" t="s">
        <v>1405</v>
      </c>
      <c r="P378" s="12">
        <v>55</v>
      </c>
      <c r="Q378" s="12">
        <v>55</v>
      </c>
      <c r="R378" s="12">
        <v>1986.0390069360683</v>
      </c>
      <c r="S378" s="12" t="s">
        <v>28</v>
      </c>
      <c r="T378" s="9" t="s">
        <v>105</v>
      </c>
      <c r="U378" s="9" t="s">
        <v>57</v>
      </c>
      <c r="V378" s="9" t="s">
        <v>105</v>
      </c>
      <c r="W378" s="14">
        <v>2</v>
      </c>
    </row>
    <row r="379" spans="1:23" x14ac:dyDescent="0.25">
      <c r="A379" s="8">
        <v>7779</v>
      </c>
      <c r="B379" s="9" t="s">
        <v>1435</v>
      </c>
      <c r="C379" s="9" t="s">
        <v>22</v>
      </c>
      <c r="D379" s="9" t="s">
        <v>1436</v>
      </c>
      <c r="E379" s="18" t="s">
        <v>1437</v>
      </c>
      <c r="F379" s="9" t="s">
        <v>1438</v>
      </c>
      <c r="G379" s="12">
        <v>8</v>
      </c>
      <c r="H379" s="9" t="s">
        <v>25</v>
      </c>
      <c r="I379" s="9" t="s">
        <v>25</v>
      </c>
      <c r="J379" s="12">
        <v>1</v>
      </c>
      <c r="K379" s="13">
        <v>42370</v>
      </c>
      <c r="L379" s="86">
        <f>(Tabla2[[#This Row],[release_year]]-'VARIANZA Y DES. EST'!$L$11)^2</f>
        <v>3.2471164275211517E-2</v>
      </c>
      <c r="M379" s="12">
        <v>2014</v>
      </c>
      <c r="N379" s="9" t="s">
        <v>110</v>
      </c>
      <c r="O379" s="9" t="s">
        <v>1405</v>
      </c>
      <c r="P379" s="12">
        <v>55</v>
      </c>
      <c r="Q379" s="12">
        <v>55</v>
      </c>
      <c r="R379" s="12">
        <v>1986.0390069360683</v>
      </c>
      <c r="S379" s="12" t="s">
        <v>28</v>
      </c>
      <c r="T379" s="9" t="s">
        <v>156</v>
      </c>
      <c r="U379" s="9" t="s">
        <v>156</v>
      </c>
      <c r="V379" s="9" t="s">
        <v>156</v>
      </c>
      <c r="W379" s="14">
        <v>1</v>
      </c>
    </row>
    <row r="380" spans="1:23" x14ac:dyDescent="0.25">
      <c r="A380" s="8">
        <v>7974</v>
      </c>
      <c r="B380" s="9" t="s">
        <v>1439</v>
      </c>
      <c r="C380" s="9" t="s">
        <v>22</v>
      </c>
      <c r="D380" s="9" t="s">
        <v>1440</v>
      </c>
      <c r="E380" s="18" t="s">
        <v>1391</v>
      </c>
      <c r="F380" s="9" t="s">
        <v>1392</v>
      </c>
      <c r="G380" s="12">
        <v>1</v>
      </c>
      <c r="H380" s="9" t="s">
        <v>126</v>
      </c>
      <c r="I380" s="9" t="s">
        <v>126</v>
      </c>
      <c r="J380" s="12">
        <v>1</v>
      </c>
      <c r="K380" s="13">
        <v>42788</v>
      </c>
      <c r="L380" s="86">
        <f>(Tabla2[[#This Row],[release_year]]-'VARIANZA Y DES. EST'!$L$11)^2</f>
        <v>3.2471164275211517E-2</v>
      </c>
      <c r="M380" s="12">
        <v>2014</v>
      </c>
      <c r="N380" s="9" t="s">
        <v>82</v>
      </c>
      <c r="O380" s="9" t="s">
        <v>1405</v>
      </c>
      <c r="P380" s="12">
        <v>55</v>
      </c>
      <c r="Q380" s="12">
        <v>55</v>
      </c>
      <c r="R380" s="12">
        <v>1986.0390069360683</v>
      </c>
      <c r="S380" s="12" t="s">
        <v>28</v>
      </c>
      <c r="T380" s="9" t="s">
        <v>105</v>
      </c>
      <c r="U380" s="9" t="s">
        <v>57</v>
      </c>
      <c r="V380" s="9" t="s">
        <v>105</v>
      </c>
      <c r="W380" s="14">
        <v>2</v>
      </c>
    </row>
    <row r="381" spans="1:23" x14ac:dyDescent="0.25">
      <c r="A381" s="8">
        <v>7976</v>
      </c>
      <c r="B381" s="9" t="s">
        <v>1441</v>
      </c>
      <c r="C381" s="9" t="s">
        <v>22</v>
      </c>
      <c r="D381" s="9" t="s">
        <v>1442</v>
      </c>
      <c r="E381" s="18" t="s">
        <v>1395</v>
      </c>
      <c r="F381" s="9" t="s">
        <v>1392</v>
      </c>
      <c r="G381" s="12">
        <v>1</v>
      </c>
      <c r="H381" s="9" t="s">
        <v>126</v>
      </c>
      <c r="I381" s="9" t="s">
        <v>126</v>
      </c>
      <c r="J381" s="12">
        <v>1</v>
      </c>
      <c r="K381" s="13">
        <v>42847</v>
      </c>
      <c r="L381" s="86">
        <f>(Tabla2[[#This Row],[release_year]]-'VARIANZA Y DES. EST'!$L$11)^2</f>
        <v>1.3928663045044412</v>
      </c>
      <c r="M381" s="12">
        <v>2013</v>
      </c>
      <c r="N381" s="9" t="s">
        <v>35</v>
      </c>
      <c r="O381" s="9" t="s">
        <v>1405</v>
      </c>
      <c r="P381" s="12">
        <v>55</v>
      </c>
      <c r="Q381" s="12">
        <v>55</v>
      </c>
      <c r="R381" s="12">
        <v>1986.0390069360683</v>
      </c>
      <c r="S381" s="12" t="s">
        <v>28</v>
      </c>
      <c r="T381" s="9" t="s">
        <v>57</v>
      </c>
      <c r="U381" s="9" t="s">
        <v>57</v>
      </c>
      <c r="V381" s="9" t="s">
        <v>57</v>
      </c>
      <c r="W381" s="14">
        <v>1</v>
      </c>
    </row>
    <row r="382" spans="1:23" x14ac:dyDescent="0.25">
      <c r="A382" s="8">
        <v>7977</v>
      </c>
      <c r="B382" s="9" t="s">
        <v>1443</v>
      </c>
      <c r="C382" s="9" t="s">
        <v>22</v>
      </c>
      <c r="D382" s="9" t="s">
        <v>1444</v>
      </c>
      <c r="E382" s="18" t="s">
        <v>1398</v>
      </c>
      <c r="F382" s="18" t="s">
        <v>1392</v>
      </c>
      <c r="G382" s="12">
        <v>1</v>
      </c>
      <c r="H382" s="9" t="s">
        <v>25</v>
      </c>
      <c r="I382" s="9" t="s">
        <v>25</v>
      </c>
      <c r="J382" s="12">
        <v>1</v>
      </c>
      <c r="K382" s="13">
        <v>42847</v>
      </c>
      <c r="L382" s="86">
        <f>(Tabla2[[#This Row],[release_year]]-'VARIANZA Y DES. EST'!$L$11)^2</f>
        <v>3.2471164275211517E-2</v>
      </c>
      <c r="M382" s="12">
        <v>2014</v>
      </c>
      <c r="N382" s="9" t="s">
        <v>82</v>
      </c>
      <c r="O382" s="9" t="s">
        <v>1405</v>
      </c>
      <c r="P382" s="12">
        <v>55</v>
      </c>
      <c r="Q382" s="12">
        <v>55</v>
      </c>
      <c r="R382" s="12">
        <v>1986.0390069360683</v>
      </c>
      <c r="S382" s="12" t="s">
        <v>28</v>
      </c>
      <c r="T382" s="9" t="s">
        <v>57</v>
      </c>
      <c r="U382" s="9" t="s">
        <v>57</v>
      </c>
      <c r="V382" s="9" t="s">
        <v>57</v>
      </c>
      <c r="W382" s="14">
        <v>1</v>
      </c>
    </row>
    <row r="383" spans="1:23" x14ac:dyDescent="0.25">
      <c r="A383" s="8">
        <v>7978</v>
      </c>
      <c r="B383" s="9" t="s">
        <v>1445</v>
      </c>
      <c r="C383" s="9" t="s">
        <v>22</v>
      </c>
      <c r="D383" s="9" t="s">
        <v>1446</v>
      </c>
      <c r="E383" s="9" t="s">
        <v>1401</v>
      </c>
      <c r="F383" s="9" t="s">
        <v>1392</v>
      </c>
      <c r="G383" s="12">
        <v>1</v>
      </c>
      <c r="H383" s="9" t="s">
        <v>126</v>
      </c>
      <c r="I383" s="9" t="s">
        <v>126</v>
      </c>
      <c r="J383" s="12">
        <v>1</v>
      </c>
      <c r="K383" s="13">
        <v>42788</v>
      </c>
      <c r="L383" s="86">
        <f>(Tabla2[[#This Row],[release_year]]-'VARIANZA Y DES. EST'!$L$11)^2</f>
        <v>1.3928663045044412</v>
      </c>
      <c r="M383" s="12">
        <v>2013</v>
      </c>
      <c r="N383" s="9" t="s">
        <v>82</v>
      </c>
      <c r="O383" s="9" t="s">
        <v>1405</v>
      </c>
      <c r="P383" s="12">
        <v>55</v>
      </c>
      <c r="Q383" s="12">
        <v>55</v>
      </c>
      <c r="R383" s="12">
        <v>1986.0390069360683</v>
      </c>
      <c r="S383" s="12" t="s">
        <v>28</v>
      </c>
      <c r="T383" s="9" t="s">
        <v>57</v>
      </c>
      <c r="U383" s="9" t="s">
        <v>57</v>
      </c>
      <c r="V383" s="9" t="s">
        <v>57</v>
      </c>
      <c r="W383" s="14">
        <v>1</v>
      </c>
    </row>
    <row r="384" spans="1:23" x14ac:dyDescent="0.25">
      <c r="A384" s="8">
        <v>7979</v>
      </c>
      <c r="B384" s="9" t="s">
        <v>1447</v>
      </c>
      <c r="C384" s="9" t="s">
        <v>22</v>
      </c>
      <c r="D384" s="9" t="s">
        <v>1448</v>
      </c>
      <c r="E384" s="18" t="s">
        <v>1449</v>
      </c>
      <c r="F384" s="9" t="s">
        <v>1392</v>
      </c>
      <c r="G384" s="12">
        <v>1</v>
      </c>
      <c r="H384" s="9" t="s">
        <v>126</v>
      </c>
      <c r="I384" s="9" t="s">
        <v>126</v>
      </c>
      <c r="J384" s="12">
        <v>1</v>
      </c>
      <c r="K384" s="13">
        <v>42847</v>
      </c>
      <c r="L384" s="86">
        <f>(Tabla2[[#This Row],[release_year]]-'VARIANZA Y DES. EST'!$L$11)^2</f>
        <v>3.2471164275211517E-2</v>
      </c>
      <c r="M384" s="12">
        <v>2014</v>
      </c>
      <c r="N384" s="9" t="s">
        <v>82</v>
      </c>
      <c r="O384" s="9" t="s">
        <v>1405</v>
      </c>
      <c r="P384" s="12">
        <v>55</v>
      </c>
      <c r="Q384" s="12">
        <v>55</v>
      </c>
      <c r="R384" s="12">
        <v>1986.0390069360683</v>
      </c>
      <c r="S384" s="12" t="s">
        <v>28</v>
      </c>
      <c r="T384" s="9" t="s">
        <v>105</v>
      </c>
      <c r="U384" s="9" t="s">
        <v>57</v>
      </c>
      <c r="V384" s="9" t="s">
        <v>105</v>
      </c>
      <c r="W384" s="14">
        <v>2</v>
      </c>
    </row>
    <row r="385" spans="1:23" x14ac:dyDescent="0.25">
      <c r="A385" s="8">
        <v>7980</v>
      </c>
      <c r="B385" s="9" t="s">
        <v>1450</v>
      </c>
      <c r="C385" s="9" t="s">
        <v>22</v>
      </c>
      <c r="D385" s="9" t="s">
        <v>1451</v>
      </c>
      <c r="E385" s="18" t="s">
        <v>1452</v>
      </c>
      <c r="F385" s="18" t="s">
        <v>1392</v>
      </c>
      <c r="G385" s="12">
        <v>1</v>
      </c>
      <c r="H385" s="9" t="s">
        <v>25</v>
      </c>
      <c r="I385" s="9" t="s">
        <v>1453</v>
      </c>
      <c r="J385" s="12">
        <v>2</v>
      </c>
      <c r="K385" s="13">
        <v>42847</v>
      </c>
      <c r="L385" s="86">
        <f>(Tabla2[[#This Row],[release_year]]-'VARIANZA Y DES. EST'!$L$11)^2</f>
        <v>3.2471164275211517E-2</v>
      </c>
      <c r="M385" s="12">
        <v>2014</v>
      </c>
      <c r="N385" s="9" t="s">
        <v>82</v>
      </c>
      <c r="O385" s="9" t="s">
        <v>1405</v>
      </c>
      <c r="P385" s="12">
        <v>55</v>
      </c>
      <c r="Q385" s="12">
        <v>55</v>
      </c>
      <c r="R385" s="12">
        <v>1986.0390069360683</v>
      </c>
      <c r="S385" s="12" t="s">
        <v>28</v>
      </c>
      <c r="T385" s="9" t="s">
        <v>105</v>
      </c>
      <c r="U385" s="9" t="s">
        <v>57</v>
      </c>
      <c r="V385" s="9" t="s">
        <v>105</v>
      </c>
      <c r="W385" s="14">
        <v>2</v>
      </c>
    </row>
    <row r="386" spans="1:23" x14ac:dyDescent="0.25">
      <c r="A386" s="8">
        <v>3032</v>
      </c>
      <c r="B386" s="9" t="s">
        <v>1454</v>
      </c>
      <c r="C386" s="9" t="s">
        <v>22</v>
      </c>
      <c r="D386" s="9" t="s">
        <v>1455</v>
      </c>
      <c r="E386" s="18" t="s">
        <v>1456</v>
      </c>
      <c r="F386" s="9" t="s">
        <v>1457</v>
      </c>
      <c r="G386" s="12">
        <v>9</v>
      </c>
      <c r="H386" s="9" t="s">
        <v>25</v>
      </c>
      <c r="I386" s="9" t="s">
        <v>25</v>
      </c>
      <c r="J386" s="12">
        <v>1</v>
      </c>
      <c r="K386" s="13">
        <v>43842</v>
      </c>
      <c r="L386" s="86">
        <f>(Tabla2[[#This Row],[release_year]]-'VARIANZA Y DES. EST'!$L$11)^2</f>
        <v>14.590890603358293</v>
      </c>
      <c r="M386" s="12">
        <v>2018</v>
      </c>
      <c r="N386" s="9" t="s">
        <v>35</v>
      </c>
      <c r="O386" s="9" t="s">
        <v>1458</v>
      </c>
      <c r="P386" s="12">
        <v>56</v>
      </c>
      <c r="Q386" s="12">
        <v>56</v>
      </c>
      <c r="R386" s="12">
        <v>1897.9090118292343</v>
      </c>
      <c r="S386" s="12" t="s">
        <v>28</v>
      </c>
      <c r="T386" s="9" t="s">
        <v>57</v>
      </c>
      <c r="U386" s="9" t="s">
        <v>57</v>
      </c>
      <c r="V386" s="9" t="s">
        <v>57</v>
      </c>
      <c r="W386" s="14">
        <v>1</v>
      </c>
    </row>
    <row r="387" spans="1:23" x14ac:dyDescent="0.25">
      <c r="A387" s="8">
        <v>3187</v>
      </c>
      <c r="B387" s="9" t="s">
        <v>1459</v>
      </c>
      <c r="C387" s="9" t="s">
        <v>22</v>
      </c>
      <c r="D387" s="9" t="s">
        <v>1460</v>
      </c>
      <c r="E387" s="18" t="s">
        <v>1461</v>
      </c>
      <c r="F387" s="9" t="s">
        <v>1462</v>
      </c>
      <c r="G387" s="12">
        <v>1</v>
      </c>
      <c r="H387" s="9" t="s">
        <v>25</v>
      </c>
      <c r="I387" s="9" t="s">
        <v>25</v>
      </c>
      <c r="J387" s="12">
        <v>1</v>
      </c>
      <c r="K387" s="13">
        <v>43802</v>
      </c>
      <c r="L387" s="86">
        <f>(Tabla2[[#This Row],[release_year]]-'VARIANZA Y DES. EST'!$L$11)^2</f>
        <v>23.230495463129063</v>
      </c>
      <c r="M387" s="12">
        <v>2019</v>
      </c>
      <c r="N387" s="9" t="s">
        <v>76</v>
      </c>
      <c r="O387" s="9" t="s">
        <v>1458</v>
      </c>
      <c r="P387" s="12">
        <v>56</v>
      </c>
      <c r="Q387" s="12">
        <v>56</v>
      </c>
      <c r="R387" s="12">
        <v>1897.9090118292343</v>
      </c>
      <c r="S387" s="12" t="s">
        <v>28</v>
      </c>
      <c r="T387" s="9" t="s">
        <v>477</v>
      </c>
      <c r="U387" s="9" t="s">
        <v>477</v>
      </c>
      <c r="V387" s="9" t="s">
        <v>477</v>
      </c>
      <c r="W387" s="14">
        <v>1</v>
      </c>
    </row>
    <row r="388" spans="1:23" x14ac:dyDescent="0.25">
      <c r="A388" s="8">
        <v>3241</v>
      </c>
      <c r="B388" s="9" t="s">
        <v>1463</v>
      </c>
      <c r="C388" s="9" t="s">
        <v>22</v>
      </c>
      <c r="D388" s="10" t="s">
        <v>1464</v>
      </c>
      <c r="E388" s="11"/>
      <c r="F388" s="9" t="s">
        <v>1465</v>
      </c>
      <c r="G388" s="12">
        <v>1</v>
      </c>
      <c r="H388" s="9" t="s">
        <v>25</v>
      </c>
      <c r="I388" s="9" t="s">
        <v>25</v>
      </c>
      <c r="J388" s="12">
        <v>1</v>
      </c>
      <c r="K388" s="16">
        <v>43791</v>
      </c>
      <c r="L388" s="86">
        <f>(Tabla2[[#This Row],[release_year]]-'VARIANZA Y DES. EST'!$L$11)^2</f>
        <v>38.194842005650592</v>
      </c>
      <c r="M388" s="12">
        <v>2008</v>
      </c>
      <c r="N388" s="9" t="s">
        <v>76</v>
      </c>
      <c r="O388" s="9" t="s">
        <v>1458</v>
      </c>
      <c r="P388" s="12">
        <v>56</v>
      </c>
      <c r="Q388" s="12">
        <v>56</v>
      </c>
      <c r="R388" s="12">
        <v>1897.9090118292343</v>
      </c>
      <c r="S388" s="12" t="s">
        <v>28</v>
      </c>
      <c r="T388" s="9" t="s">
        <v>477</v>
      </c>
      <c r="U388" s="9" t="s">
        <v>477</v>
      </c>
      <c r="V388" s="9" t="s">
        <v>477</v>
      </c>
      <c r="W388" s="14">
        <v>1</v>
      </c>
    </row>
    <row r="389" spans="1:23" x14ac:dyDescent="0.25">
      <c r="A389" s="8">
        <v>3396</v>
      </c>
      <c r="B389" s="9" t="s">
        <v>1466</v>
      </c>
      <c r="C389" s="9" t="s">
        <v>22</v>
      </c>
      <c r="D389" s="10" t="s">
        <v>1467</v>
      </c>
      <c r="E389" s="19"/>
      <c r="F389" s="11"/>
      <c r="G389" s="12">
        <v>0</v>
      </c>
      <c r="H389" s="12"/>
      <c r="I389" s="9"/>
      <c r="J389" s="12">
        <v>0</v>
      </c>
      <c r="K389" s="16">
        <v>43756</v>
      </c>
      <c r="L389" s="86">
        <f>(Tabla2[[#This Row],[release_year]]-'VARIANZA Y DES. EST'!$L$11)^2</f>
        <v>23.230495463129063</v>
      </c>
      <c r="M389" s="12">
        <v>2019</v>
      </c>
      <c r="N389" s="9" t="s">
        <v>26</v>
      </c>
      <c r="O389" s="9" t="s">
        <v>1458</v>
      </c>
      <c r="P389" s="12">
        <v>56</v>
      </c>
      <c r="Q389" s="12">
        <v>56</v>
      </c>
      <c r="R389" s="12">
        <v>1897.9090118292343</v>
      </c>
      <c r="S389" s="12" t="s">
        <v>28</v>
      </c>
      <c r="T389" s="9" t="s">
        <v>30</v>
      </c>
      <c r="U389" s="9" t="s">
        <v>30</v>
      </c>
      <c r="V389" s="9" t="s">
        <v>30</v>
      </c>
      <c r="W389" s="14">
        <v>1</v>
      </c>
    </row>
    <row r="390" spans="1:23" x14ac:dyDescent="0.25">
      <c r="A390" s="8">
        <v>3647</v>
      </c>
      <c r="B390" s="9" t="s">
        <v>1468</v>
      </c>
      <c r="C390" s="9" t="s">
        <v>22</v>
      </c>
      <c r="D390" s="9" t="s">
        <v>1469</v>
      </c>
      <c r="E390" s="18" t="s">
        <v>1470</v>
      </c>
      <c r="F390" s="9" t="s">
        <v>1471</v>
      </c>
      <c r="G390" s="12">
        <v>1</v>
      </c>
      <c r="H390" s="9" t="s">
        <v>25</v>
      </c>
      <c r="I390" s="9" t="s">
        <v>25</v>
      </c>
      <c r="J390" s="12">
        <v>1</v>
      </c>
      <c r="K390" s="13">
        <v>43667</v>
      </c>
      <c r="L390" s="86">
        <f>(Tabla2[[#This Row],[release_year]]-'VARIANZA Y DES. EST'!$L$11)^2</f>
        <v>14.590890603358293</v>
      </c>
      <c r="M390" s="12">
        <v>2018</v>
      </c>
      <c r="N390" s="9" t="s">
        <v>76</v>
      </c>
      <c r="O390" s="9" t="s">
        <v>1458</v>
      </c>
      <c r="P390" s="12">
        <v>56</v>
      </c>
      <c r="Q390" s="12">
        <v>56</v>
      </c>
      <c r="R390" s="12">
        <v>1897.9090118292343</v>
      </c>
      <c r="S390" s="12" t="s">
        <v>28</v>
      </c>
      <c r="T390" s="9" t="s">
        <v>477</v>
      </c>
      <c r="U390" s="9" t="s">
        <v>477</v>
      </c>
      <c r="V390" s="9" t="s">
        <v>477</v>
      </c>
      <c r="W390" s="14">
        <v>1</v>
      </c>
    </row>
    <row r="391" spans="1:23" x14ac:dyDescent="0.25">
      <c r="A391" s="8">
        <v>4151</v>
      </c>
      <c r="B391" s="9" t="s">
        <v>1472</v>
      </c>
      <c r="C391" s="9" t="s">
        <v>22</v>
      </c>
      <c r="D391" s="9" t="s">
        <v>1473</v>
      </c>
      <c r="E391" s="18" t="s">
        <v>1474</v>
      </c>
      <c r="F391" s="9" t="s">
        <v>1475</v>
      </c>
      <c r="G391" s="12">
        <v>6</v>
      </c>
      <c r="H391" s="12"/>
      <c r="I391" s="9"/>
      <c r="J391" s="12">
        <v>0</v>
      </c>
      <c r="K391" s="13">
        <v>43495</v>
      </c>
      <c r="L391" s="86">
        <f>(Tabla2[[#This Row],[release_year]]-'VARIANZA Y DES. EST'!$L$11)^2</f>
        <v>17.47405172519213</v>
      </c>
      <c r="M391" s="12">
        <v>2010</v>
      </c>
      <c r="N391" s="9" t="s">
        <v>35</v>
      </c>
      <c r="O391" s="9" t="s">
        <v>1458</v>
      </c>
      <c r="P391" s="12">
        <v>56</v>
      </c>
      <c r="Q391" s="12">
        <v>56</v>
      </c>
      <c r="R391" s="12">
        <v>1897.9090118292343</v>
      </c>
      <c r="S391" s="12" t="s">
        <v>28</v>
      </c>
      <c r="T391" s="9" t="s">
        <v>70</v>
      </c>
      <c r="U391" s="9" t="s">
        <v>45</v>
      </c>
      <c r="V391" s="9" t="s">
        <v>70</v>
      </c>
      <c r="W391" s="14">
        <v>2</v>
      </c>
    </row>
    <row r="392" spans="1:23" x14ac:dyDescent="0.25">
      <c r="A392" s="8">
        <v>4233</v>
      </c>
      <c r="B392" s="9" t="s">
        <v>1476</v>
      </c>
      <c r="C392" s="9" t="s">
        <v>22</v>
      </c>
      <c r="D392" s="9" t="s">
        <v>1477</v>
      </c>
      <c r="E392" s="9" t="s">
        <v>1478</v>
      </c>
      <c r="F392" s="18" t="s">
        <v>476</v>
      </c>
      <c r="G392" s="12">
        <v>1</v>
      </c>
      <c r="H392" s="9" t="s">
        <v>126</v>
      </c>
      <c r="I392" s="9" t="s">
        <v>126</v>
      </c>
      <c r="J392" s="12">
        <v>1</v>
      </c>
      <c r="K392" s="16">
        <v>43465</v>
      </c>
      <c r="L392" s="86">
        <f>(Tabla2[[#This Row],[release_year]]-'VARIANZA Y DES. EST'!$L$11)^2</f>
        <v>448.60076910908901</v>
      </c>
      <c r="M392" s="12">
        <v>1993</v>
      </c>
      <c r="N392" s="9" t="s">
        <v>76</v>
      </c>
      <c r="O392" s="9" t="s">
        <v>1458</v>
      </c>
      <c r="P392" s="12">
        <v>56</v>
      </c>
      <c r="Q392" s="12">
        <v>56</v>
      </c>
      <c r="R392" s="12">
        <v>1897.9090118292343</v>
      </c>
      <c r="S392" s="12" t="s">
        <v>28</v>
      </c>
      <c r="T392" s="9" t="s">
        <v>477</v>
      </c>
      <c r="U392" s="9" t="s">
        <v>477</v>
      </c>
      <c r="V392" s="9" t="s">
        <v>477</v>
      </c>
      <c r="W392" s="14">
        <v>1</v>
      </c>
    </row>
    <row r="393" spans="1:23" x14ac:dyDescent="0.25">
      <c r="A393" s="8">
        <v>4546</v>
      </c>
      <c r="B393" s="9" t="s">
        <v>1479</v>
      </c>
      <c r="C393" s="9" t="s">
        <v>22</v>
      </c>
      <c r="D393" s="9" t="s">
        <v>1480</v>
      </c>
      <c r="E393" s="18" t="s">
        <v>1419</v>
      </c>
      <c r="F393" s="9" t="s">
        <v>1420</v>
      </c>
      <c r="G393" s="12">
        <v>6</v>
      </c>
      <c r="H393" s="9" t="s">
        <v>126</v>
      </c>
      <c r="I393" s="9" t="s">
        <v>126</v>
      </c>
      <c r="J393" s="12">
        <v>1</v>
      </c>
      <c r="K393" s="13">
        <v>43375</v>
      </c>
      <c r="L393" s="86">
        <f>(Tabla2[[#This Row],[release_year]]-'VARIANZA Y DES. EST'!$L$11)^2</f>
        <v>201.07800312748444</v>
      </c>
      <c r="M393" s="12">
        <v>2000</v>
      </c>
      <c r="N393" s="9" t="s">
        <v>76</v>
      </c>
      <c r="O393" s="9" t="s">
        <v>1458</v>
      </c>
      <c r="P393" s="12">
        <v>56</v>
      </c>
      <c r="Q393" s="12">
        <v>56</v>
      </c>
      <c r="R393" s="12">
        <v>1897.9090118292343</v>
      </c>
      <c r="S393" s="12" t="s">
        <v>28</v>
      </c>
      <c r="T393" s="9" t="s">
        <v>1481</v>
      </c>
      <c r="U393" s="9" t="s">
        <v>95</v>
      </c>
      <c r="V393" s="9" t="s">
        <v>1481</v>
      </c>
      <c r="W393" s="14">
        <v>2</v>
      </c>
    </row>
    <row r="394" spans="1:23" x14ac:dyDescent="0.25">
      <c r="A394" s="8">
        <v>5327</v>
      </c>
      <c r="B394" s="9" t="s">
        <v>1482</v>
      </c>
      <c r="C394" s="9" t="s">
        <v>22</v>
      </c>
      <c r="D394" s="9" t="s">
        <v>1483</v>
      </c>
      <c r="E394" s="18" t="s">
        <v>947</v>
      </c>
      <c r="F394" s="9" t="s">
        <v>1484</v>
      </c>
      <c r="G394" s="12">
        <v>1</v>
      </c>
      <c r="H394" s="9" t="s">
        <v>25</v>
      </c>
      <c r="I394" s="9" t="s">
        <v>25</v>
      </c>
      <c r="J394" s="12">
        <v>1</v>
      </c>
      <c r="K394" s="13">
        <v>42962</v>
      </c>
      <c r="L394" s="86">
        <f>(Tabla2[[#This Row],[release_year]]-'VARIANZA Y DES. EST'!$L$11)^2</f>
        <v>0.67207602404598188</v>
      </c>
      <c r="M394" s="12">
        <v>2015</v>
      </c>
      <c r="N394" s="9" t="s">
        <v>76</v>
      </c>
      <c r="O394" s="9" t="s">
        <v>1458</v>
      </c>
      <c r="P394" s="12">
        <v>56</v>
      </c>
      <c r="Q394" s="12">
        <v>56</v>
      </c>
      <c r="R394" s="12">
        <v>1897.9090118292343</v>
      </c>
      <c r="S394" s="12" t="s">
        <v>28</v>
      </c>
      <c r="T394" s="9" t="s">
        <v>477</v>
      </c>
      <c r="U394" s="9" t="s">
        <v>477</v>
      </c>
      <c r="V394" s="9" t="s">
        <v>477</v>
      </c>
      <c r="W394" s="14">
        <v>1</v>
      </c>
    </row>
    <row r="395" spans="1:23" x14ac:dyDescent="0.25">
      <c r="A395" s="8">
        <v>5696</v>
      </c>
      <c r="B395" s="9" t="s">
        <v>1485</v>
      </c>
      <c r="C395" s="9" t="s">
        <v>22</v>
      </c>
      <c r="D395" s="9" t="s">
        <v>1486</v>
      </c>
      <c r="E395" s="22" t="s">
        <v>1487</v>
      </c>
      <c r="F395" s="23"/>
      <c r="G395" s="12">
        <v>0</v>
      </c>
      <c r="H395" s="9" t="s">
        <v>25</v>
      </c>
      <c r="I395" s="9" t="s">
        <v>25</v>
      </c>
      <c r="J395" s="12">
        <v>1</v>
      </c>
      <c r="K395" s="13">
        <v>42705</v>
      </c>
      <c r="L395" s="86">
        <f>(Tabla2[[#This Row],[release_year]]-'VARIANZA Y DES. EST'!$L$11)^2</f>
        <v>3.3116808838167522</v>
      </c>
      <c r="M395" s="12">
        <v>2016</v>
      </c>
      <c r="N395" s="9" t="s">
        <v>82</v>
      </c>
      <c r="O395" s="9" t="s">
        <v>1458</v>
      </c>
      <c r="P395" s="12">
        <v>56</v>
      </c>
      <c r="Q395" s="12">
        <v>56</v>
      </c>
      <c r="R395" s="12">
        <v>1897.9090118292343</v>
      </c>
      <c r="S395" s="12" t="s">
        <v>28</v>
      </c>
      <c r="T395" s="9" t="s">
        <v>83</v>
      </c>
      <c r="U395" s="9" t="s">
        <v>57</v>
      </c>
      <c r="V395" s="9" t="s">
        <v>83</v>
      </c>
      <c r="W395" s="14">
        <v>2</v>
      </c>
    </row>
    <row r="396" spans="1:23" x14ac:dyDescent="0.25">
      <c r="A396" s="8">
        <v>6851</v>
      </c>
      <c r="B396" s="9" t="s">
        <v>1488</v>
      </c>
      <c r="C396" s="9" t="s">
        <v>22</v>
      </c>
      <c r="D396" s="9" t="s">
        <v>1489</v>
      </c>
      <c r="E396" s="18" t="s">
        <v>1490</v>
      </c>
      <c r="F396" s="9" t="s">
        <v>1491</v>
      </c>
      <c r="G396" s="12">
        <v>10</v>
      </c>
      <c r="H396" s="9" t="s">
        <v>34</v>
      </c>
      <c r="I396" s="9" t="s">
        <v>34</v>
      </c>
      <c r="J396" s="12">
        <v>1</v>
      </c>
      <c r="K396" s="13">
        <v>43520</v>
      </c>
      <c r="L396" s="86">
        <f>(Tabla2[[#This Row],[release_year]]-'VARIANZA Y DES. EST'!$L$11)^2</f>
        <v>1.3928663045044412</v>
      </c>
      <c r="M396" s="12">
        <v>2013</v>
      </c>
      <c r="N396" s="9" t="s">
        <v>35</v>
      </c>
      <c r="O396" s="9" t="s">
        <v>1458</v>
      </c>
      <c r="P396" s="12">
        <v>56</v>
      </c>
      <c r="Q396" s="12">
        <v>56</v>
      </c>
      <c r="R396" s="12">
        <v>1897.9090118292343</v>
      </c>
      <c r="S396" s="12" t="s">
        <v>28</v>
      </c>
      <c r="T396" s="9" t="s">
        <v>37</v>
      </c>
      <c r="U396" s="9" t="s">
        <v>38</v>
      </c>
      <c r="V396" s="9" t="s">
        <v>37</v>
      </c>
      <c r="W396" s="14">
        <v>3</v>
      </c>
    </row>
    <row r="397" spans="1:23" x14ac:dyDescent="0.25">
      <c r="A397" s="8">
        <v>7222</v>
      </c>
      <c r="B397" s="9" t="s">
        <v>1492</v>
      </c>
      <c r="C397" s="9" t="s">
        <v>22</v>
      </c>
      <c r="D397" s="9" t="s">
        <v>1493</v>
      </c>
      <c r="E397" s="18" t="s">
        <v>1494</v>
      </c>
      <c r="F397" s="9" t="s">
        <v>1495</v>
      </c>
      <c r="G397" s="12">
        <v>1</v>
      </c>
      <c r="H397" s="9" t="s">
        <v>126</v>
      </c>
      <c r="I397" s="9" t="s">
        <v>126</v>
      </c>
      <c r="J397" s="12">
        <v>1</v>
      </c>
      <c r="K397" s="13">
        <v>42795</v>
      </c>
      <c r="L397" s="86">
        <f>(Tabla2[[#This Row],[release_year]]-'VARIANZA Y DES. EST'!$L$11)^2</f>
        <v>3.3116808838167522</v>
      </c>
      <c r="M397" s="12">
        <v>2016</v>
      </c>
      <c r="N397" s="9" t="s">
        <v>55</v>
      </c>
      <c r="O397" s="9" t="s">
        <v>1458</v>
      </c>
      <c r="P397" s="12">
        <v>56</v>
      </c>
      <c r="Q397" s="12">
        <v>56</v>
      </c>
      <c r="R397" s="12">
        <v>1897.9090118292343</v>
      </c>
      <c r="S397" s="12" t="s">
        <v>28</v>
      </c>
      <c r="T397" s="9" t="s">
        <v>57</v>
      </c>
      <c r="U397" s="9" t="s">
        <v>57</v>
      </c>
      <c r="V397" s="9" t="s">
        <v>57</v>
      </c>
      <c r="W397" s="14">
        <v>1</v>
      </c>
    </row>
    <row r="398" spans="1:23" x14ac:dyDescent="0.25">
      <c r="A398" s="8">
        <v>1505</v>
      </c>
      <c r="B398" s="9" t="s">
        <v>1496</v>
      </c>
      <c r="C398" s="9" t="s">
        <v>22</v>
      </c>
      <c r="D398" s="9" t="s">
        <v>1497</v>
      </c>
      <c r="E398" s="18" t="s">
        <v>1498</v>
      </c>
      <c r="F398" s="9" t="s">
        <v>1499</v>
      </c>
      <c r="G398" s="12">
        <v>9</v>
      </c>
      <c r="H398" s="9" t="s">
        <v>75</v>
      </c>
      <c r="I398" s="9" t="s">
        <v>75</v>
      </c>
      <c r="J398" s="12">
        <v>1</v>
      </c>
      <c r="K398" s="16">
        <v>44187</v>
      </c>
      <c r="L398" s="86">
        <f>(Tabla2[[#This Row],[release_year]]-'VARIANZA Y DES. EST'!$L$11)^2</f>
        <v>33.870100322899837</v>
      </c>
      <c r="M398" s="12">
        <v>2020</v>
      </c>
      <c r="N398" s="9" t="s">
        <v>35</v>
      </c>
      <c r="O398" s="9" t="s">
        <v>1500</v>
      </c>
      <c r="P398" s="12">
        <v>57</v>
      </c>
      <c r="Q398" s="12">
        <v>57</v>
      </c>
      <c r="R398" s="12">
        <v>1811.7790167224002</v>
      </c>
      <c r="S398" s="12" t="s">
        <v>28</v>
      </c>
      <c r="T398" s="9" t="s">
        <v>1209</v>
      </c>
      <c r="U398" s="9" t="s">
        <v>1209</v>
      </c>
      <c r="V398" s="9" t="s">
        <v>1209</v>
      </c>
      <c r="W398" s="14">
        <v>1</v>
      </c>
    </row>
    <row r="399" spans="1:23" x14ac:dyDescent="0.25">
      <c r="A399" s="8">
        <v>2712</v>
      </c>
      <c r="B399" s="9" t="s">
        <v>1501</v>
      </c>
      <c r="C399" s="9" t="s">
        <v>22</v>
      </c>
      <c r="D399" s="9" t="s">
        <v>1502</v>
      </c>
      <c r="E399" s="22" t="s">
        <v>1503</v>
      </c>
      <c r="F399" s="23"/>
      <c r="G399" s="12">
        <v>0</v>
      </c>
      <c r="H399" s="9" t="s">
        <v>390</v>
      </c>
      <c r="I399" s="9" t="s">
        <v>390</v>
      </c>
      <c r="J399" s="12">
        <v>1</v>
      </c>
      <c r="K399" s="13">
        <v>43924</v>
      </c>
      <c r="L399" s="86">
        <f>(Tabla2[[#This Row],[release_year]]-'VARIANZA Y DES. EST'!$L$11)^2</f>
        <v>33.870100322899837</v>
      </c>
      <c r="M399" s="12">
        <v>2020</v>
      </c>
      <c r="N399" s="9" t="s">
        <v>76</v>
      </c>
      <c r="O399" s="9" t="s">
        <v>1500</v>
      </c>
      <c r="P399" s="12">
        <v>57</v>
      </c>
      <c r="Q399" s="12">
        <v>57</v>
      </c>
      <c r="R399" s="12">
        <v>1811.7790167224002</v>
      </c>
      <c r="S399" s="12" t="s">
        <v>28</v>
      </c>
      <c r="T399" s="9" t="s">
        <v>105</v>
      </c>
      <c r="U399" s="9" t="s">
        <v>57</v>
      </c>
      <c r="V399" s="9" t="s">
        <v>105</v>
      </c>
      <c r="W399" s="14">
        <v>2</v>
      </c>
    </row>
    <row r="400" spans="1:23" x14ac:dyDescent="0.25">
      <c r="A400" s="8">
        <v>4250</v>
      </c>
      <c r="B400" s="9" t="s">
        <v>1504</v>
      </c>
      <c r="C400" s="9" t="s">
        <v>22</v>
      </c>
      <c r="D400" s="9" t="s">
        <v>1505</v>
      </c>
      <c r="E400" s="18" t="s">
        <v>1506</v>
      </c>
      <c r="F400" s="9" t="s">
        <v>1507</v>
      </c>
      <c r="G400" s="12">
        <v>1</v>
      </c>
      <c r="H400" s="9" t="s">
        <v>25</v>
      </c>
      <c r="I400" s="9" t="s">
        <v>25</v>
      </c>
      <c r="J400" s="12">
        <v>1</v>
      </c>
      <c r="K400" s="16">
        <v>43465</v>
      </c>
      <c r="L400" s="86">
        <f>(Tabla2[[#This Row],[release_year]]-'VARIANZA Y DES. EST'!$L$11)^2</f>
        <v>10.1136565849629</v>
      </c>
      <c r="M400" s="12">
        <v>2011</v>
      </c>
      <c r="N400" s="9" t="s">
        <v>35</v>
      </c>
      <c r="O400" s="9" t="s">
        <v>1500</v>
      </c>
      <c r="P400" s="12">
        <v>57</v>
      </c>
      <c r="Q400" s="12">
        <v>57</v>
      </c>
      <c r="R400" s="12">
        <v>1811.7790167224002</v>
      </c>
      <c r="S400" s="12" t="s">
        <v>28</v>
      </c>
      <c r="T400" s="9" t="s">
        <v>477</v>
      </c>
      <c r="U400" s="9" t="s">
        <v>477</v>
      </c>
      <c r="V400" s="9" t="s">
        <v>477</v>
      </c>
      <c r="W400" s="14">
        <v>1</v>
      </c>
    </row>
    <row r="401" spans="1:23" x14ac:dyDescent="0.25">
      <c r="A401" s="8">
        <v>4517</v>
      </c>
      <c r="B401" s="9" t="s">
        <v>1508</v>
      </c>
      <c r="C401" s="9" t="s">
        <v>22</v>
      </c>
      <c r="D401" s="9" t="s">
        <v>1509</v>
      </c>
      <c r="E401" s="7" t="s">
        <v>1510</v>
      </c>
      <c r="F401" s="24"/>
      <c r="G401" s="12">
        <v>0</v>
      </c>
      <c r="H401" s="9" t="s">
        <v>25</v>
      </c>
      <c r="I401" s="9" t="s">
        <v>25</v>
      </c>
      <c r="J401" s="12">
        <v>1</v>
      </c>
      <c r="K401" s="16">
        <v>43385</v>
      </c>
      <c r="L401" s="86">
        <f>(Tabla2[[#This Row],[release_year]]-'VARIANZA Y DES. EST'!$L$11)^2</f>
        <v>14.590890603358293</v>
      </c>
      <c r="M401" s="12">
        <v>2018</v>
      </c>
      <c r="N401" s="9" t="s">
        <v>35</v>
      </c>
      <c r="O401" s="9" t="s">
        <v>1500</v>
      </c>
      <c r="P401" s="12">
        <v>57</v>
      </c>
      <c r="Q401" s="12">
        <v>57</v>
      </c>
      <c r="R401" s="12">
        <v>1811.7790167224002</v>
      </c>
      <c r="S401" s="12" t="s">
        <v>28</v>
      </c>
      <c r="T401" s="9" t="s">
        <v>576</v>
      </c>
      <c r="U401" s="9" t="s">
        <v>57</v>
      </c>
      <c r="V401" s="9" t="s">
        <v>576</v>
      </c>
      <c r="W401" s="14">
        <v>2</v>
      </c>
    </row>
    <row r="402" spans="1:23" x14ac:dyDescent="0.25">
      <c r="A402" s="8">
        <v>4526</v>
      </c>
      <c r="B402" s="9" t="s">
        <v>1511</v>
      </c>
      <c r="C402" s="9" t="s">
        <v>22</v>
      </c>
      <c r="D402" s="9" t="s">
        <v>1512</v>
      </c>
      <c r="E402" s="9" t="s">
        <v>1513</v>
      </c>
      <c r="F402" s="9" t="s">
        <v>1514</v>
      </c>
      <c r="G402" s="12">
        <v>1</v>
      </c>
      <c r="H402" s="9" t="s">
        <v>25</v>
      </c>
      <c r="I402" s="9" t="s">
        <v>25</v>
      </c>
      <c r="J402" s="12">
        <v>1</v>
      </c>
      <c r="K402" s="13">
        <v>43382</v>
      </c>
      <c r="L402" s="86">
        <f>(Tabla2[[#This Row],[release_year]]-'VARIANZA Y DES. EST'!$L$11)^2</f>
        <v>14.590890603358293</v>
      </c>
      <c r="M402" s="12">
        <v>2018</v>
      </c>
      <c r="N402" s="9" t="s">
        <v>76</v>
      </c>
      <c r="O402" s="9" t="s">
        <v>1500</v>
      </c>
      <c r="P402" s="12">
        <v>57</v>
      </c>
      <c r="Q402" s="12">
        <v>57</v>
      </c>
      <c r="R402" s="12">
        <v>1811.7790167224002</v>
      </c>
      <c r="S402" s="12" t="s">
        <v>28</v>
      </c>
      <c r="T402" s="9" t="s">
        <v>477</v>
      </c>
      <c r="U402" s="9" t="s">
        <v>477</v>
      </c>
      <c r="V402" s="9" t="s">
        <v>477</v>
      </c>
      <c r="W402" s="14">
        <v>1</v>
      </c>
    </row>
    <row r="403" spans="1:23" x14ac:dyDescent="0.25">
      <c r="A403" s="8">
        <v>4685</v>
      </c>
      <c r="B403" s="9" t="s">
        <v>1515</v>
      </c>
      <c r="C403" s="9" t="s">
        <v>22</v>
      </c>
      <c r="D403" s="9" t="s">
        <v>1516</v>
      </c>
      <c r="E403" s="18" t="s">
        <v>1517</v>
      </c>
      <c r="F403" s="9" t="s">
        <v>1518</v>
      </c>
      <c r="G403" s="12">
        <v>1</v>
      </c>
      <c r="H403" s="12"/>
      <c r="I403" s="9"/>
      <c r="J403" s="12">
        <v>0</v>
      </c>
      <c r="K403" s="13">
        <v>43336</v>
      </c>
      <c r="L403" s="86">
        <f>(Tabla2[[#This Row],[release_year]]-'VARIANZA Y DES. EST'!$L$11)^2</f>
        <v>14.590890603358293</v>
      </c>
      <c r="M403" s="12">
        <v>2018</v>
      </c>
      <c r="N403" s="9" t="s">
        <v>76</v>
      </c>
      <c r="O403" s="9" t="s">
        <v>1500</v>
      </c>
      <c r="P403" s="12">
        <v>57</v>
      </c>
      <c r="Q403" s="12">
        <v>57</v>
      </c>
      <c r="R403" s="12">
        <v>1811.7790167224002</v>
      </c>
      <c r="S403" s="12" t="s">
        <v>28</v>
      </c>
      <c r="T403" s="9" t="s">
        <v>477</v>
      </c>
      <c r="U403" s="9" t="s">
        <v>477</v>
      </c>
      <c r="V403" s="9" t="s">
        <v>477</v>
      </c>
      <c r="W403" s="14">
        <v>1</v>
      </c>
    </row>
    <row r="404" spans="1:23" x14ac:dyDescent="0.25">
      <c r="A404" s="8">
        <v>4750</v>
      </c>
      <c r="B404" s="9" t="s">
        <v>1519</v>
      </c>
      <c r="C404" s="9" t="s">
        <v>22</v>
      </c>
      <c r="D404" s="9" t="s">
        <v>1520</v>
      </c>
      <c r="E404" s="18" t="s">
        <v>559</v>
      </c>
      <c r="F404" s="9" t="s">
        <v>1521</v>
      </c>
      <c r="G404" s="12">
        <v>2</v>
      </c>
      <c r="H404" s="9" t="s">
        <v>468</v>
      </c>
      <c r="I404" s="9" t="s">
        <v>468</v>
      </c>
      <c r="J404" s="12">
        <v>1</v>
      </c>
      <c r="K404" s="13">
        <v>43308</v>
      </c>
      <c r="L404" s="86">
        <f>(Tabla2[[#This Row],[release_year]]-'VARIANZA Y DES. EST'!$L$11)^2</f>
        <v>14.590890603358293</v>
      </c>
      <c r="M404" s="12">
        <v>2018</v>
      </c>
      <c r="N404" s="9" t="s">
        <v>76</v>
      </c>
      <c r="O404" s="9" t="s">
        <v>1500</v>
      </c>
      <c r="P404" s="12">
        <v>57</v>
      </c>
      <c r="Q404" s="12">
        <v>57</v>
      </c>
      <c r="R404" s="12">
        <v>1811.7790167224002</v>
      </c>
      <c r="S404" s="12" t="s">
        <v>28</v>
      </c>
      <c r="T404" s="9" t="s">
        <v>477</v>
      </c>
      <c r="U404" s="9" t="s">
        <v>477</v>
      </c>
      <c r="V404" s="9" t="s">
        <v>477</v>
      </c>
      <c r="W404" s="14">
        <v>1</v>
      </c>
    </row>
    <row r="405" spans="1:23" x14ac:dyDescent="0.25">
      <c r="A405" s="8">
        <v>5062</v>
      </c>
      <c r="B405" s="9" t="s">
        <v>1522</v>
      </c>
      <c r="C405" s="9" t="s">
        <v>22</v>
      </c>
      <c r="D405" s="10" t="s">
        <v>1523</v>
      </c>
      <c r="E405" s="11"/>
      <c r="F405" s="9" t="s">
        <v>1524</v>
      </c>
      <c r="G405" s="12">
        <v>1</v>
      </c>
      <c r="H405" s="9" t="s">
        <v>468</v>
      </c>
      <c r="I405" s="9" t="s">
        <v>468</v>
      </c>
      <c r="J405" s="12">
        <v>1</v>
      </c>
      <c r="K405" s="13">
        <v>43126</v>
      </c>
      <c r="L405" s="86">
        <f>(Tabla2[[#This Row],[release_year]]-'VARIANZA Y DES. EST'!$L$11)^2</f>
        <v>14.590890603358293</v>
      </c>
      <c r="M405" s="12">
        <v>2018</v>
      </c>
      <c r="N405" s="9" t="s">
        <v>76</v>
      </c>
      <c r="O405" s="9" t="s">
        <v>1500</v>
      </c>
      <c r="P405" s="12">
        <v>57</v>
      </c>
      <c r="Q405" s="12">
        <v>57</v>
      </c>
      <c r="R405" s="12">
        <v>1811.7790167224002</v>
      </c>
      <c r="S405" s="12" t="s">
        <v>28</v>
      </c>
      <c r="T405" s="9" t="s">
        <v>477</v>
      </c>
      <c r="U405" s="9" t="s">
        <v>477</v>
      </c>
      <c r="V405" s="9" t="s">
        <v>477</v>
      </c>
      <c r="W405" s="14">
        <v>1</v>
      </c>
    </row>
    <row r="406" spans="1:23" x14ac:dyDescent="0.25">
      <c r="A406" s="8">
        <v>5316</v>
      </c>
      <c r="B406" s="9" t="s">
        <v>1525</v>
      </c>
      <c r="C406" s="9" t="s">
        <v>22</v>
      </c>
      <c r="D406" s="9" t="s">
        <v>1526</v>
      </c>
      <c r="E406" s="18" t="s">
        <v>1148</v>
      </c>
      <c r="F406" s="18" t="s">
        <v>1527</v>
      </c>
      <c r="G406" s="12">
        <v>1</v>
      </c>
      <c r="H406" s="9" t="s">
        <v>25</v>
      </c>
      <c r="I406" s="9" t="s">
        <v>25</v>
      </c>
      <c r="J406" s="12">
        <v>1</v>
      </c>
      <c r="K406" s="13">
        <v>42976</v>
      </c>
      <c r="L406" s="86">
        <f>(Tabla2[[#This Row],[release_year]]-'VARIANZA Y DES. EST'!$L$11)^2</f>
        <v>7.9512857435875226</v>
      </c>
      <c r="M406" s="12">
        <v>2017</v>
      </c>
      <c r="N406" s="9" t="s">
        <v>35</v>
      </c>
      <c r="O406" s="9" t="s">
        <v>1500</v>
      </c>
      <c r="P406" s="12">
        <v>57</v>
      </c>
      <c r="Q406" s="12">
        <v>57</v>
      </c>
      <c r="R406" s="12">
        <v>1811.7790167224002</v>
      </c>
      <c r="S406" s="12" t="s">
        <v>28</v>
      </c>
      <c r="T406" s="9" t="s">
        <v>477</v>
      </c>
      <c r="U406" s="9" t="s">
        <v>477</v>
      </c>
      <c r="V406" s="9" t="s">
        <v>477</v>
      </c>
      <c r="W406" s="14">
        <v>1</v>
      </c>
    </row>
    <row r="407" spans="1:23" x14ac:dyDescent="0.25">
      <c r="A407" s="8">
        <v>5583</v>
      </c>
      <c r="B407" s="9" t="s">
        <v>1528</v>
      </c>
      <c r="C407" s="9" t="s">
        <v>22</v>
      </c>
      <c r="D407" s="9" t="s">
        <v>1529</v>
      </c>
      <c r="E407" s="18" t="s">
        <v>1530</v>
      </c>
      <c r="F407" s="18" t="s">
        <v>1530</v>
      </c>
      <c r="G407" s="12">
        <v>1</v>
      </c>
      <c r="H407" s="9" t="s">
        <v>25</v>
      </c>
      <c r="I407" s="9" t="s">
        <v>25</v>
      </c>
      <c r="J407" s="12">
        <v>1</v>
      </c>
      <c r="K407" s="13">
        <v>42801</v>
      </c>
      <c r="L407" s="86">
        <f>(Tabla2[[#This Row],[release_year]]-'VARIANZA Y DES. EST'!$L$11)^2</f>
        <v>7.9512857435875226</v>
      </c>
      <c r="M407" s="12">
        <v>2017</v>
      </c>
      <c r="N407" s="9" t="s">
        <v>76</v>
      </c>
      <c r="O407" s="9" t="s">
        <v>1500</v>
      </c>
      <c r="P407" s="12">
        <v>57</v>
      </c>
      <c r="Q407" s="12">
        <v>57</v>
      </c>
      <c r="R407" s="12">
        <v>1811.7790167224002</v>
      </c>
      <c r="S407" s="12" t="s">
        <v>28</v>
      </c>
      <c r="T407" s="9" t="s">
        <v>477</v>
      </c>
      <c r="U407" s="9" t="s">
        <v>477</v>
      </c>
      <c r="V407" s="9" t="s">
        <v>477</v>
      </c>
      <c r="W407" s="14">
        <v>1</v>
      </c>
    </row>
    <row r="408" spans="1:23" x14ac:dyDescent="0.25">
      <c r="A408" s="8">
        <v>5629</v>
      </c>
      <c r="B408" s="9" t="s">
        <v>1531</v>
      </c>
      <c r="C408" s="9" t="s">
        <v>22</v>
      </c>
      <c r="D408" s="9" t="s">
        <v>1532</v>
      </c>
      <c r="E408" s="18" t="s">
        <v>1533</v>
      </c>
      <c r="F408" s="18" t="s">
        <v>1534</v>
      </c>
      <c r="G408" s="12">
        <v>1</v>
      </c>
      <c r="H408" s="9" t="s">
        <v>231</v>
      </c>
      <c r="I408" s="9" t="s">
        <v>231</v>
      </c>
      <c r="J408" s="12">
        <v>1</v>
      </c>
      <c r="K408" s="13">
        <v>42758</v>
      </c>
      <c r="L408" s="86">
        <f>(Tabla2[[#This Row],[release_year]]-'VARIANZA Y DES. EST'!$L$11)^2</f>
        <v>7.9512857435875226</v>
      </c>
      <c r="M408" s="12">
        <v>2017</v>
      </c>
      <c r="N408" s="9" t="s">
        <v>76</v>
      </c>
      <c r="O408" s="9" t="s">
        <v>1500</v>
      </c>
      <c r="P408" s="12">
        <v>57</v>
      </c>
      <c r="Q408" s="12">
        <v>57</v>
      </c>
      <c r="R408" s="12">
        <v>1811.7790167224002</v>
      </c>
      <c r="S408" s="12" t="s">
        <v>28</v>
      </c>
      <c r="T408" s="9" t="s">
        <v>477</v>
      </c>
      <c r="U408" s="9" t="s">
        <v>477</v>
      </c>
      <c r="V408" s="9" t="s">
        <v>477</v>
      </c>
      <c r="W408" s="14">
        <v>1</v>
      </c>
    </row>
    <row r="409" spans="1:23" x14ac:dyDescent="0.25">
      <c r="A409" s="8">
        <v>5882</v>
      </c>
      <c r="B409" s="9" t="s">
        <v>1535</v>
      </c>
      <c r="C409" s="9" t="s">
        <v>22</v>
      </c>
      <c r="D409" s="9" t="s">
        <v>1536</v>
      </c>
      <c r="E409" s="18" t="s">
        <v>1537</v>
      </c>
      <c r="F409" s="9" t="s">
        <v>1538</v>
      </c>
      <c r="G409" s="12">
        <v>12</v>
      </c>
      <c r="H409" s="9" t="s">
        <v>25</v>
      </c>
      <c r="I409" s="9" t="s">
        <v>25</v>
      </c>
      <c r="J409" s="12">
        <v>1</v>
      </c>
      <c r="K409" s="13">
        <v>42342</v>
      </c>
      <c r="L409" s="86">
        <f>(Tabla2[[#This Row],[release_year]]-'VARIANZA Y DES. EST'!$L$11)^2</f>
        <v>0.67207602404598188</v>
      </c>
      <c r="M409" s="12">
        <v>2015</v>
      </c>
      <c r="N409" s="9" t="s">
        <v>35</v>
      </c>
      <c r="O409" s="9" t="s">
        <v>1500</v>
      </c>
      <c r="P409" s="12">
        <v>57</v>
      </c>
      <c r="Q409" s="12">
        <v>57</v>
      </c>
      <c r="R409" s="12">
        <v>1811.7790167224002</v>
      </c>
      <c r="S409" s="12" t="s">
        <v>28</v>
      </c>
      <c r="T409" s="9" t="s">
        <v>1539</v>
      </c>
      <c r="U409" s="9" t="s">
        <v>95</v>
      </c>
      <c r="V409" s="9" t="s">
        <v>1539</v>
      </c>
      <c r="W409" s="14">
        <v>2</v>
      </c>
    </row>
    <row r="410" spans="1:23" x14ac:dyDescent="0.25">
      <c r="A410" s="8">
        <v>6893</v>
      </c>
      <c r="B410" s="9" t="s">
        <v>1540</v>
      </c>
      <c r="C410" s="9" t="s">
        <v>22</v>
      </c>
      <c r="D410" s="9" t="s">
        <v>1541</v>
      </c>
      <c r="E410" s="18" t="s">
        <v>1542</v>
      </c>
      <c r="F410" s="9" t="s">
        <v>1543</v>
      </c>
      <c r="G410" s="12">
        <v>3</v>
      </c>
      <c r="H410" s="9" t="s">
        <v>25</v>
      </c>
      <c r="I410" s="9" t="s">
        <v>25</v>
      </c>
      <c r="J410" s="12">
        <v>1</v>
      </c>
      <c r="K410" s="13">
        <v>43510</v>
      </c>
      <c r="L410" s="86">
        <f>(Tabla2[[#This Row],[release_year]]-'VARIANZA Y DES. EST'!$L$11)^2</f>
        <v>7.9512857435875226</v>
      </c>
      <c r="M410" s="12">
        <v>2017</v>
      </c>
      <c r="N410" s="9" t="s">
        <v>76</v>
      </c>
      <c r="O410" s="9" t="s">
        <v>1500</v>
      </c>
      <c r="P410" s="12">
        <v>57</v>
      </c>
      <c r="Q410" s="12">
        <v>57</v>
      </c>
      <c r="R410" s="12">
        <v>1811.7790167224002</v>
      </c>
      <c r="S410" s="12" t="s">
        <v>28</v>
      </c>
      <c r="T410" s="9" t="s">
        <v>1544</v>
      </c>
      <c r="U410" s="9" t="s">
        <v>95</v>
      </c>
      <c r="V410" s="9" t="s">
        <v>1544</v>
      </c>
      <c r="W410" s="14">
        <v>2</v>
      </c>
    </row>
    <row r="411" spans="1:23" x14ac:dyDescent="0.25">
      <c r="A411" s="8">
        <v>6903</v>
      </c>
      <c r="B411" s="9" t="s">
        <v>1545</v>
      </c>
      <c r="C411" s="9" t="s">
        <v>22</v>
      </c>
      <c r="D411" s="9" t="s">
        <v>1546</v>
      </c>
      <c r="E411" s="18" t="s">
        <v>1547</v>
      </c>
      <c r="F411" s="9" t="s">
        <v>1548</v>
      </c>
      <c r="G411" s="12">
        <v>3</v>
      </c>
      <c r="H411" s="9" t="s">
        <v>126</v>
      </c>
      <c r="I411" s="9" t="s">
        <v>126</v>
      </c>
      <c r="J411" s="12">
        <v>1</v>
      </c>
      <c r="K411" s="13">
        <v>43672</v>
      </c>
      <c r="L411" s="86">
        <f>(Tabla2[[#This Row],[release_year]]-'VARIANZA Y DES. EST'!$L$11)^2</f>
        <v>0.67207602404598188</v>
      </c>
      <c r="M411" s="12">
        <v>2015</v>
      </c>
      <c r="N411" s="9" t="s">
        <v>55</v>
      </c>
      <c r="O411" s="9" t="s">
        <v>1500</v>
      </c>
      <c r="P411" s="12">
        <v>57</v>
      </c>
      <c r="Q411" s="12">
        <v>57</v>
      </c>
      <c r="R411" s="12">
        <v>1811.7790167224002</v>
      </c>
      <c r="S411" s="12" t="s">
        <v>28</v>
      </c>
      <c r="T411" s="9" t="s">
        <v>105</v>
      </c>
      <c r="U411" s="9" t="s">
        <v>57</v>
      </c>
      <c r="V411" s="9" t="s">
        <v>105</v>
      </c>
      <c r="W411" s="14">
        <v>2</v>
      </c>
    </row>
    <row r="412" spans="1:23" x14ac:dyDescent="0.25">
      <c r="A412" s="8">
        <v>770</v>
      </c>
      <c r="B412" s="9" t="s">
        <v>1549</v>
      </c>
      <c r="C412" s="9" t="s">
        <v>22</v>
      </c>
      <c r="D412" s="9" t="s">
        <v>1550</v>
      </c>
      <c r="E412" s="10" t="s">
        <v>1551</v>
      </c>
      <c r="F412" s="11"/>
      <c r="G412" s="12">
        <v>0</v>
      </c>
      <c r="H412" s="9" t="s">
        <v>1064</v>
      </c>
      <c r="I412" s="9" t="s">
        <v>1064</v>
      </c>
      <c r="J412" s="12">
        <v>1</v>
      </c>
      <c r="K412" s="13">
        <v>44350</v>
      </c>
      <c r="L412" s="86">
        <f>(Tabla2[[#This Row],[release_year]]-'VARIANZA Y DES. EST'!$L$11)^2</f>
        <v>33.870100322899837</v>
      </c>
      <c r="M412" s="12">
        <v>2020</v>
      </c>
      <c r="N412" s="9" t="s">
        <v>55</v>
      </c>
      <c r="O412" s="9" t="s">
        <v>1552</v>
      </c>
      <c r="P412" s="12">
        <v>58</v>
      </c>
      <c r="Q412" s="12">
        <v>58</v>
      </c>
      <c r="R412" s="12">
        <v>1727.649021615566</v>
      </c>
      <c r="S412" s="12" t="s">
        <v>28</v>
      </c>
      <c r="T412" s="9" t="s">
        <v>105</v>
      </c>
      <c r="U412" s="9" t="s">
        <v>57</v>
      </c>
      <c r="V412" s="9" t="s">
        <v>105</v>
      </c>
      <c r="W412" s="14">
        <v>2</v>
      </c>
    </row>
    <row r="413" spans="1:23" x14ac:dyDescent="0.25">
      <c r="A413" s="8">
        <v>999</v>
      </c>
      <c r="B413" s="9" t="s">
        <v>1553</v>
      </c>
      <c r="C413" s="9" t="s">
        <v>22</v>
      </c>
      <c r="D413" s="10" t="s">
        <v>1554</v>
      </c>
      <c r="E413" s="11"/>
      <c r="F413" s="9" t="s">
        <v>1555</v>
      </c>
      <c r="G413" s="12">
        <v>1</v>
      </c>
      <c r="H413" s="9" t="s">
        <v>518</v>
      </c>
      <c r="I413" s="9" t="s">
        <v>518</v>
      </c>
      <c r="J413" s="12">
        <v>1</v>
      </c>
      <c r="K413" s="13">
        <v>44308</v>
      </c>
      <c r="L413" s="86">
        <f>(Tabla2[[#This Row],[release_year]]-'VARIANZA Y DES. EST'!$L$11)^2</f>
        <v>46.509705182670608</v>
      </c>
      <c r="M413" s="12">
        <v>2021</v>
      </c>
      <c r="N413" s="9" t="s">
        <v>35</v>
      </c>
      <c r="O413" s="9" t="s">
        <v>1552</v>
      </c>
      <c r="P413" s="12">
        <v>58</v>
      </c>
      <c r="Q413" s="12">
        <v>58</v>
      </c>
      <c r="R413" s="12">
        <v>1727.649021615566</v>
      </c>
      <c r="S413" s="12" t="s">
        <v>28</v>
      </c>
      <c r="T413" s="9" t="s">
        <v>105</v>
      </c>
      <c r="U413" s="9" t="s">
        <v>57</v>
      </c>
      <c r="V413" s="9" t="s">
        <v>105</v>
      </c>
      <c r="W413" s="14">
        <v>2</v>
      </c>
    </row>
    <row r="414" spans="1:23" x14ac:dyDescent="0.25">
      <c r="A414" s="8">
        <v>1279</v>
      </c>
      <c r="B414" s="9" t="s">
        <v>1556</v>
      </c>
      <c r="C414" s="9" t="s">
        <v>22</v>
      </c>
      <c r="D414" s="9" t="s">
        <v>1557</v>
      </c>
      <c r="E414" s="9" t="s">
        <v>1166</v>
      </c>
      <c r="F414" s="9" t="s">
        <v>1558</v>
      </c>
      <c r="G414" s="12">
        <v>1</v>
      </c>
      <c r="H414" s="9" t="s">
        <v>25</v>
      </c>
      <c r="I414" s="9" t="s">
        <v>25</v>
      </c>
      <c r="J414" s="12">
        <v>1</v>
      </c>
      <c r="K414" s="13">
        <v>44250</v>
      </c>
      <c r="L414" s="86">
        <f>(Tabla2[[#This Row],[release_year]]-'VARIANZA Y DES. EST'!$L$11)^2</f>
        <v>46.509705182670608</v>
      </c>
      <c r="M414" s="12">
        <v>2021</v>
      </c>
      <c r="N414" s="9" t="s">
        <v>55</v>
      </c>
      <c r="O414" s="9" t="s">
        <v>1552</v>
      </c>
      <c r="P414" s="12">
        <v>58</v>
      </c>
      <c r="Q414" s="12">
        <v>58</v>
      </c>
      <c r="R414" s="12">
        <v>1727.649021615566</v>
      </c>
      <c r="S414" s="12" t="s">
        <v>28</v>
      </c>
      <c r="T414" s="9" t="s">
        <v>477</v>
      </c>
      <c r="U414" s="9" t="s">
        <v>477</v>
      </c>
      <c r="V414" s="9" t="s">
        <v>477</v>
      </c>
      <c r="W414" s="14">
        <v>1</v>
      </c>
    </row>
    <row r="415" spans="1:23" x14ac:dyDescent="0.25">
      <c r="A415" s="8">
        <v>1290</v>
      </c>
      <c r="B415" s="9" t="s">
        <v>1559</v>
      </c>
      <c r="C415" s="9" t="s">
        <v>22</v>
      </c>
      <c r="D415" s="9" t="s">
        <v>1560</v>
      </c>
      <c r="E415" s="9" t="s">
        <v>1561</v>
      </c>
      <c r="F415" s="9" t="s">
        <v>1562</v>
      </c>
      <c r="G415" s="12">
        <v>11</v>
      </c>
      <c r="H415" s="12"/>
      <c r="I415" s="9"/>
      <c r="J415" s="12">
        <v>0</v>
      </c>
      <c r="K415" s="13">
        <v>44247</v>
      </c>
      <c r="L415" s="86">
        <f>(Tabla2[[#This Row],[release_year]]-'VARIANZA Y DES. EST'!$L$11)^2</f>
        <v>33.870100322899837</v>
      </c>
      <c r="M415" s="12">
        <v>2020</v>
      </c>
      <c r="N415" s="9" t="s">
        <v>55</v>
      </c>
      <c r="O415" s="9" t="s">
        <v>1552</v>
      </c>
      <c r="P415" s="12">
        <v>58</v>
      </c>
      <c r="Q415" s="12">
        <v>58</v>
      </c>
      <c r="R415" s="12">
        <v>1727.649021615566</v>
      </c>
      <c r="S415" s="12" t="s">
        <v>28</v>
      </c>
      <c r="T415" s="9" t="s">
        <v>756</v>
      </c>
      <c r="U415" s="9" t="s">
        <v>57</v>
      </c>
      <c r="V415" s="9" t="s">
        <v>756</v>
      </c>
      <c r="W415" s="14">
        <v>3</v>
      </c>
    </row>
    <row r="416" spans="1:23" x14ac:dyDescent="0.25">
      <c r="A416" s="8">
        <v>1608</v>
      </c>
      <c r="B416" s="9" t="s">
        <v>1563</v>
      </c>
      <c r="C416" s="9" t="s">
        <v>22</v>
      </c>
      <c r="D416" s="10" t="s">
        <v>1564</v>
      </c>
      <c r="E416" s="11"/>
      <c r="F416" s="9" t="s">
        <v>1565</v>
      </c>
      <c r="G416" s="12">
        <v>1</v>
      </c>
      <c r="H416" s="9" t="s">
        <v>184</v>
      </c>
      <c r="I416" s="9" t="s">
        <v>184</v>
      </c>
      <c r="J416" s="12">
        <v>1</v>
      </c>
      <c r="K416" s="13">
        <v>44167</v>
      </c>
      <c r="L416" s="86">
        <f>(Tabla2[[#This Row],[release_year]]-'VARIANZA Y DES. EST'!$L$11)^2</f>
        <v>33.870100322899837</v>
      </c>
      <c r="M416" s="12">
        <v>2020</v>
      </c>
      <c r="N416" s="9" t="s">
        <v>76</v>
      </c>
      <c r="O416" s="9" t="s">
        <v>1552</v>
      </c>
      <c r="P416" s="12">
        <v>58</v>
      </c>
      <c r="Q416" s="12">
        <v>58</v>
      </c>
      <c r="R416" s="12">
        <v>1727.649021615566</v>
      </c>
      <c r="S416" s="12" t="s">
        <v>28</v>
      </c>
      <c r="T416" s="9" t="s">
        <v>477</v>
      </c>
      <c r="U416" s="9" t="s">
        <v>477</v>
      </c>
      <c r="V416" s="9" t="s">
        <v>477</v>
      </c>
      <c r="W416" s="14">
        <v>1</v>
      </c>
    </row>
    <row r="417" spans="1:23" x14ac:dyDescent="0.25">
      <c r="A417" s="8">
        <v>2222</v>
      </c>
      <c r="B417" s="9" t="s">
        <v>1566</v>
      </c>
      <c r="C417" s="9" t="s">
        <v>22</v>
      </c>
      <c r="D417" s="9" t="s">
        <v>1567</v>
      </c>
      <c r="E417" s="18" t="s">
        <v>1568</v>
      </c>
      <c r="F417" s="18" t="s">
        <v>1569</v>
      </c>
      <c r="G417" s="12">
        <v>1</v>
      </c>
      <c r="H417" s="9" t="s">
        <v>126</v>
      </c>
      <c r="I417" s="9" t="s">
        <v>126</v>
      </c>
      <c r="J417" s="12">
        <v>1</v>
      </c>
      <c r="K417" s="13">
        <v>44033</v>
      </c>
      <c r="L417" s="86">
        <f>(Tabla2[[#This Row],[release_year]]-'VARIANZA Y DES. EST'!$L$11)^2</f>
        <v>33.870100322899837</v>
      </c>
      <c r="M417" s="12">
        <v>2020</v>
      </c>
      <c r="N417" s="9" t="s">
        <v>76</v>
      </c>
      <c r="O417" s="9" t="s">
        <v>1552</v>
      </c>
      <c r="P417" s="12">
        <v>58</v>
      </c>
      <c r="Q417" s="12">
        <v>58</v>
      </c>
      <c r="R417" s="12">
        <v>1727.649021615566</v>
      </c>
      <c r="S417" s="12" t="s">
        <v>28</v>
      </c>
      <c r="T417" s="9" t="s">
        <v>477</v>
      </c>
      <c r="U417" s="9" t="s">
        <v>477</v>
      </c>
      <c r="V417" s="9" t="s">
        <v>477</v>
      </c>
      <c r="W417" s="14">
        <v>1</v>
      </c>
    </row>
    <row r="418" spans="1:23" x14ac:dyDescent="0.25">
      <c r="A418" s="8">
        <v>3470</v>
      </c>
      <c r="B418" s="9" t="s">
        <v>1570</v>
      </c>
      <c r="C418" s="9" t="s">
        <v>22</v>
      </c>
      <c r="D418" s="10" t="s">
        <v>1571</v>
      </c>
      <c r="E418" s="19"/>
      <c r="F418" s="11"/>
      <c r="G418" s="12">
        <v>0</v>
      </c>
      <c r="H418" s="12"/>
      <c r="I418" s="9"/>
      <c r="J418" s="12">
        <v>0</v>
      </c>
      <c r="K418" s="13">
        <v>43739</v>
      </c>
      <c r="L418" s="86">
        <f>(Tabla2[[#This Row],[release_year]]-'VARIANZA Y DES. EST'!$L$11)^2</f>
        <v>23.230495463129063</v>
      </c>
      <c r="M418" s="12">
        <v>2019</v>
      </c>
      <c r="N418" s="9" t="s">
        <v>26</v>
      </c>
      <c r="O418" s="9" t="s">
        <v>1552</v>
      </c>
      <c r="P418" s="12">
        <v>58</v>
      </c>
      <c r="Q418" s="12">
        <v>58</v>
      </c>
      <c r="R418" s="12">
        <v>1727.649021615566</v>
      </c>
      <c r="S418" s="12" t="s">
        <v>28</v>
      </c>
      <c r="T418" s="9" t="s">
        <v>30</v>
      </c>
      <c r="U418" s="9" t="s">
        <v>30</v>
      </c>
      <c r="V418" s="9" t="s">
        <v>30</v>
      </c>
      <c r="W418" s="14">
        <v>1</v>
      </c>
    </row>
    <row r="419" spans="1:23" x14ac:dyDescent="0.25">
      <c r="A419" s="8">
        <v>3496</v>
      </c>
      <c r="B419" s="9" t="s">
        <v>1572</v>
      </c>
      <c r="C419" s="9" t="s">
        <v>22</v>
      </c>
      <c r="D419" s="9" t="s">
        <v>1573</v>
      </c>
      <c r="E419" s="18" t="s">
        <v>1166</v>
      </c>
      <c r="F419" s="9" t="s">
        <v>1574</v>
      </c>
      <c r="G419" s="12">
        <v>1</v>
      </c>
      <c r="H419" s="9" t="s">
        <v>25</v>
      </c>
      <c r="I419" s="9" t="s">
        <v>25</v>
      </c>
      <c r="J419" s="12">
        <v>1</v>
      </c>
      <c r="K419" s="13">
        <v>43732</v>
      </c>
      <c r="L419" s="86">
        <f>(Tabla2[[#This Row],[release_year]]-'VARIANZA Y DES. EST'!$L$11)^2</f>
        <v>23.230495463129063</v>
      </c>
      <c r="M419" s="12">
        <v>2019</v>
      </c>
      <c r="N419" s="9" t="s">
        <v>76</v>
      </c>
      <c r="O419" s="9" t="s">
        <v>1552</v>
      </c>
      <c r="P419" s="12">
        <v>58</v>
      </c>
      <c r="Q419" s="12">
        <v>58</v>
      </c>
      <c r="R419" s="12">
        <v>1727.649021615566</v>
      </c>
      <c r="S419" s="12" t="s">
        <v>28</v>
      </c>
      <c r="T419" s="9" t="s">
        <v>477</v>
      </c>
      <c r="U419" s="9" t="s">
        <v>477</v>
      </c>
      <c r="V419" s="9" t="s">
        <v>477</v>
      </c>
      <c r="W419" s="14">
        <v>1</v>
      </c>
    </row>
    <row r="420" spans="1:23" x14ac:dyDescent="0.25">
      <c r="A420" s="8">
        <v>3646</v>
      </c>
      <c r="B420" s="9" t="s">
        <v>1575</v>
      </c>
      <c r="C420" s="9" t="s">
        <v>22</v>
      </c>
      <c r="D420" s="9" t="s">
        <v>1576</v>
      </c>
      <c r="E420" s="18" t="s">
        <v>947</v>
      </c>
      <c r="F420" s="9" t="s">
        <v>1577</v>
      </c>
      <c r="G420" s="12">
        <v>1</v>
      </c>
      <c r="H420" s="9" t="s">
        <v>25</v>
      </c>
      <c r="I420" s="9" t="s">
        <v>25</v>
      </c>
      <c r="J420" s="12">
        <v>1</v>
      </c>
      <c r="K420" s="13">
        <v>43667</v>
      </c>
      <c r="L420" s="86">
        <f>(Tabla2[[#This Row],[release_year]]-'VARIANZA Y DES. EST'!$L$11)^2</f>
        <v>14.590890603358293</v>
      </c>
      <c r="M420" s="12">
        <v>2018</v>
      </c>
      <c r="N420" s="9" t="s">
        <v>76</v>
      </c>
      <c r="O420" s="9" t="s">
        <v>1552</v>
      </c>
      <c r="P420" s="12">
        <v>58</v>
      </c>
      <c r="Q420" s="12">
        <v>58</v>
      </c>
      <c r="R420" s="12">
        <v>1727.649021615566</v>
      </c>
      <c r="S420" s="12" t="s">
        <v>28</v>
      </c>
      <c r="T420" s="9" t="s">
        <v>477</v>
      </c>
      <c r="U420" s="9" t="s">
        <v>477</v>
      </c>
      <c r="V420" s="9" t="s">
        <v>477</v>
      </c>
      <c r="W420" s="14">
        <v>1</v>
      </c>
    </row>
    <row r="421" spans="1:23" x14ac:dyDescent="0.25">
      <c r="A421" s="8">
        <v>4026</v>
      </c>
      <c r="B421" s="9" t="s">
        <v>1578</v>
      </c>
      <c r="C421" s="9" t="s">
        <v>22</v>
      </c>
      <c r="D421" s="9" t="s">
        <v>1579</v>
      </c>
      <c r="E421" s="9" t="s">
        <v>1580</v>
      </c>
      <c r="F421" s="9" t="s">
        <v>1581</v>
      </c>
      <c r="G421" s="12">
        <v>1</v>
      </c>
      <c r="H421" s="12"/>
      <c r="I421" s="9"/>
      <c r="J421" s="12">
        <v>0</v>
      </c>
      <c r="K421" s="13">
        <v>43536</v>
      </c>
      <c r="L421" s="86">
        <f>(Tabla2[[#This Row],[release_year]]-'VARIANZA Y DES. EST'!$L$11)^2</f>
        <v>23.230495463129063</v>
      </c>
      <c r="M421" s="12">
        <v>2019</v>
      </c>
      <c r="N421" s="9" t="s">
        <v>76</v>
      </c>
      <c r="O421" s="9" t="s">
        <v>1552</v>
      </c>
      <c r="P421" s="12">
        <v>58</v>
      </c>
      <c r="Q421" s="12">
        <v>58</v>
      </c>
      <c r="R421" s="12">
        <v>1727.649021615566</v>
      </c>
      <c r="S421" s="12" t="s">
        <v>28</v>
      </c>
      <c r="T421" s="9" t="s">
        <v>477</v>
      </c>
      <c r="U421" s="9" t="s">
        <v>477</v>
      </c>
      <c r="V421" s="9" t="s">
        <v>477</v>
      </c>
      <c r="W421" s="14">
        <v>1</v>
      </c>
    </row>
    <row r="422" spans="1:23" x14ac:dyDescent="0.25">
      <c r="A422" s="8">
        <v>4236</v>
      </c>
      <c r="B422" s="9" t="s">
        <v>1582</v>
      </c>
      <c r="C422" s="9" t="s">
        <v>22</v>
      </c>
      <c r="D422" s="10" t="s">
        <v>1583</v>
      </c>
      <c r="E422" s="11"/>
      <c r="F422" s="9" t="s">
        <v>1584</v>
      </c>
      <c r="G422" s="12">
        <v>1</v>
      </c>
      <c r="H422" s="9" t="s">
        <v>126</v>
      </c>
      <c r="I422" s="9" t="s">
        <v>126</v>
      </c>
      <c r="J422" s="12">
        <v>1</v>
      </c>
      <c r="K422" s="16">
        <v>43465</v>
      </c>
      <c r="L422" s="86">
        <f>(Tabla2[[#This Row],[release_year]]-'VARIANZA Y DES. EST'!$L$11)^2</f>
        <v>38.194842005650592</v>
      </c>
      <c r="M422" s="12">
        <v>2008</v>
      </c>
      <c r="N422" s="9" t="s">
        <v>76</v>
      </c>
      <c r="O422" s="9" t="s">
        <v>1552</v>
      </c>
      <c r="P422" s="12">
        <v>58</v>
      </c>
      <c r="Q422" s="12">
        <v>58</v>
      </c>
      <c r="R422" s="12">
        <v>1727.649021615566</v>
      </c>
      <c r="S422" s="12" t="s">
        <v>28</v>
      </c>
      <c r="T422" s="9" t="s">
        <v>477</v>
      </c>
      <c r="U422" s="9" t="s">
        <v>477</v>
      </c>
      <c r="V422" s="9" t="s">
        <v>477</v>
      </c>
      <c r="W422" s="14">
        <v>1</v>
      </c>
    </row>
    <row r="423" spans="1:23" x14ac:dyDescent="0.25">
      <c r="A423" s="8">
        <v>4319</v>
      </c>
      <c r="B423" s="9" t="s">
        <v>1585</v>
      </c>
      <c r="C423" s="9" t="s">
        <v>22</v>
      </c>
      <c r="D423" s="9" t="s">
        <v>1586</v>
      </c>
      <c r="E423" s="9" t="s">
        <v>1587</v>
      </c>
      <c r="F423" s="18" t="s">
        <v>1588</v>
      </c>
      <c r="G423" s="12">
        <v>10</v>
      </c>
      <c r="H423" s="12"/>
      <c r="I423" s="9"/>
      <c r="J423" s="12">
        <v>0</v>
      </c>
      <c r="K423" s="13">
        <v>43441</v>
      </c>
      <c r="L423" s="86">
        <f>(Tabla2[[#This Row],[release_year]]-'VARIANZA Y DES. EST'!$L$11)^2</f>
        <v>14.590890603358293</v>
      </c>
      <c r="M423" s="12">
        <v>2018</v>
      </c>
      <c r="N423" s="9" t="s">
        <v>55</v>
      </c>
      <c r="O423" s="9" t="s">
        <v>1552</v>
      </c>
      <c r="P423" s="12">
        <v>58</v>
      </c>
      <c r="Q423" s="12">
        <v>58</v>
      </c>
      <c r="R423" s="12">
        <v>1727.649021615566</v>
      </c>
      <c r="S423" s="12" t="s">
        <v>28</v>
      </c>
      <c r="T423" s="9" t="s">
        <v>51</v>
      </c>
      <c r="U423" s="9" t="s">
        <v>30</v>
      </c>
      <c r="V423" s="9" t="s">
        <v>51</v>
      </c>
      <c r="W423" s="14">
        <v>2</v>
      </c>
    </row>
    <row r="424" spans="1:23" x14ac:dyDescent="0.25">
      <c r="A424" s="8">
        <v>4547</v>
      </c>
      <c r="B424" s="9" t="s">
        <v>1589</v>
      </c>
      <c r="C424" s="9" t="s">
        <v>22</v>
      </c>
      <c r="D424" s="10" t="s">
        <v>1590</v>
      </c>
      <c r="E424" s="11"/>
      <c r="F424" s="9" t="s">
        <v>1591</v>
      </c>
      <c r="G424" s="12">
        <v>8</v>
      </c>
      <c r="H424" s="9" t="s">
        <v>25</v>
      </c>
      <c r="I424" s="9" t="s">
        <v>25</v>
      </c>
      <c r="J424" s="12">
        <v>1</v>
      </c>
      <c r="K424" s="13">
        <v>43375</v>
      </c>
      <c r="L424" s="86">
        <f>(Tabla2[[#This Row],[release_year]]-'VARIANZA Y DES. EST'!$L$11)^2</f>
        <v>261.79879340794287</v>
      </c>
      <c r="M424" s="12">
        <v>1998</v>
      </c>
      <c r="N424" s="9" t="s">
        <v>76</v>
      </c>
      <c r="O424" s="9" t="s">
        <v>1552</v>
      </c>
      <c r="P424" s="12">
        <v>58</v>
      </c>
      <c r="Q424" s="12">
        <v>58</v>
      </c>
      <c r="R424" s="12">
        <v>1727.649021615566</v>
      </c>
      <c r="S424" s="12" t="s">
        <v>28</v>
      </c>
      <c r="T424" s="9" t="s">
        <v>1481</v>
      </c>
      <c r="U424" s="9" t="s">
        <v>95</v>
      </c>
      <c r="V424" s="9" t="s">
        <v>1481</v>
      </c>
      <c r="W424" s="14">
        <v>2</v>
      </c>
    </row>
    <row r="425" spans="1:23" x14ac:dyDescent="0.25">
      <c r="A425" s="8">
        <v>4787</v>
      </c>
      <c r="B425" s="9" t="s">
        <v>1592</v>
      </c>
      <c r="C425" s="9" t="s">
        <v>22</v>
      </c>
      <c r="D425" s="9" t="s">
        <v>1593</v>
      </c>
      <c r="E425" s="18" t="s">
        <v>1594</v>
      </c>
      <c r="F425" s="9" t="s">
        <v>1595</v>
      </c>
      <c r="G425" s="12">
        <v>1</v>
      </c>
      <c r="H425" s="9" t="s">
        <v>25</v>
      </c>
      <c r="I425" s="9" t="s">
        <v>25</v>
      </c>
      <c r="J425" s="12">
        <v>1</v>
      </c>
      <c r="K425" s="13">
        <v>43284</v>
      </c>
      <c r="L425" s="86">
        <f>(Tabla2[[#This Row],[release_year]]-'VARIANZA Y DES. EST'!$L$11)^2</f>
        <v>4.7532614447336705</v>
      </c>
      <c r="M425" s="12">
        <v>2012</v>
      </c>
      <c r="N425" s="9" t="s">
        <v>76</v>
      </c>
      <c r="O425" s="9" t="s">
        <v>1552</v>
      </c>
      <c r="P425" s="12">
        <v>58</v>
      </c>
      <c r="Q425" s="12">
        <v>58</v>
      </c>
      <c r="R425" s="12">
        <v>1727.649021615566</v>
      </c>
      <c r="S425" s="12" t="s">
        <v>28</v>
      </c>
      <c r="T425" s="9" t="s">
        <v>477</v>
      </c>
      <c r="U425" s="9" t="s">
        <v>477</v>
      </c>
      <c r="V425" s="9" t="s">
        <v>477</v>
      </c>
      <c r="W425" s="14">
        <v>1</v>
      </c>
    </row>
    <row r="426" spans="1:23" x14ac:dyDescent="0.25">
      <c r="A426" s="8">
        <v>4855</v>
      </c>
      <c r="B426" s="9" t="s">
        <v>1596</v>
      </c>
      <c r="C426" s="9" t="s">
        <v>22</v>
      </c>
      <c r="D426" s="9" t="s">
        <v>1597</v>
      </c>
      <c r="E426" s="9" t="s">
        <v>1598</v>
      </c>
      <c r="F426" s="18" t="s">
        <v>1598</v>
      </c>
      <c r="G426" s="12">
        <v>1</v>
      </c>
      <c r="H426" s="9" t="s">
        <v>25</v>
      </c>
      <c r="I426" s="9" t="s">
        <v>25</v>
      </c>
      <c r="J426" s="12">
        <v>1</v>
      </c>
      <c r="K426" s="13">
        <v>43242</v>
      </c>
      <c r="L426" s="86">
        <f>(Tabla2[[#This Row],[release_year]]-'VARIANZA Y DES. EST'!$L$11)^2</f>
        <v>14.590890603358293</v>
      </c>
      <c r="M426" s="12">
        <v>2018</v>
      </c>
      <c r="N426" s="9" t="s">
        <v>35</v>
      </c>
      <c r="O426" s="9" t="s">
        <v>1552</v>
      </c>
      <c r="P426" s="12">
        <v>58</v>
      </c>
      <c r="Q426" s="12">
        <v>58</v>
      </c>
      <c r="R426" s="12">
        <v>1727.649021615566</v>
      </c>
      <c r="S426" s="12" t="s">
        <v>28</v>
      </c>
      <c r="T426" s="9" t="s">
        <v>477</v>
      </c>
      <c r="U426" s="9" t="s">
        <v>477</v>
      </c>
      <c r="V426" s="9" t="s">
        <v>477</v>
      </c>
      <c r="W426" s="14">
        <v>1</v>
      </c>
    </row>
    <row r="427" spans="1:23" x14ac:dyDescent="0.25">
      <c r="A427" s="8">
        <v>4999</v>
      </c>
      <c r="B427" s="9" t="s">
        <v>1599</v>
      </c>
      <c r="C427" s="9" t="s">
        <v>22</v>
      </c>
      <c r="D427" s="9" t="s">
        <v>1600</v>
      </c>
      <c r="E427" s="9" t="s">
        <v>1601</v>
      </c>
      <c r="F427" s="9" t="s">
        <v>1534</v>
      </c>
      <c r="G427" s="12">
        <v>1</v>
      </c>
      <c r="H427" s="9" t="s">
        <v>25</v>
      </c>
      <c r="I427" s="9" t="s">
        <v>25</v>
      </c>
      <c r="J427" s="12">
        <v>1</v>
      </c>
      <c r="K427" s="13">
        <v>43165</v>
      </c>
      <c r="L427" s="86">
        <f>(Tabla2[[#This Row],[release_year]]-'VARIANZA Y DES. EST'!$L$11)^2</f>
        <v>14.590890603358293</v>
      </c>
      <c r="M427" s="12">
        <v>2018</v>
      </c>
      <c r="N427" s="9" t="s">
        <v>35</v>
      </c>
      <c r="O427" s="9" t="s">
        <v>1552</v>
      </c>
      <c r="P427" s="12">
        <v>58</v>
      </c>
      <c r="Q427" s="12">
        <v>58</v>
      </c>
      <c r="R427" s="12">
        <v>1727.649021615566</v>
      </c>
      <c r="S427" s="12" t="s">
        <v>28</v>
      </c>
      <c r="T427" s="9" t="s">
        <v>477</v>
      </c>
      <c r="U427" s="9" t="s">
        <v>477</v>
      </c>
      <c r="V427" s="9" t="s">
        <v>477</v>
      </c>
      <c r="W427" s="14">
        <v>1</v>
      </c>
    </row>
    <row r="428" spans="1:23" x14ac:dyDescent="0.25">
      <c r="A428" s="8">
        <v>5916</v>
      </c>
      <c r="B428" s="9" t="s">
        <v>1602</v>
      </c>
      <c r="C428" s="9" t="s">
        <v>22</v>
      </c>
      <c r="D428" s="9" t="s">
        <v>1603</v>
      </c>
      <c r="E428" s="9" t="s">
        <v>1604</v>
      </c>
      <c r="F428" s="9" t="s">
        <v>1604</v>
      </c>
      <c r="G428" s="12">
        <v>1</v>
      </c>
      <c r="H428" s="9" t="s">
        <v>25</v>
      </c>
      <c r="I428" s="9" t="s">
        <v>25</v>
      </c>
      <c r="J428" s="12">
        <v>1</v>
      </c>
      <c r="K428" s="13">
        <v>42069</v>
      </c>
      <c r="L428" s="86">
        <f>(Tabla2[[#This Row],[release_year]]-'VARIANZA Y DES. EST'!$L$11)^2</f>
        <v>0.67207602404598188</v>
      </c>
      <c r="M428" s="12">
        <v>2015</v>
      </c>
      <c r="N428" s="9" t="s">
        <v>76</v>
      </c>
      <c r="O428" s="9" t="s">
        <v>1552</v>
      </c>
      <c r="P428" s="12">
        <v>58</v>
      </c>
      <c r="Q428" s="12">
        <v>58</v>
      </c>
      <c r="R428" s="12">
        <v>1727.649021615566</v>
      </c>
      <c r="S428" s="12" t="s">
        <v>28</v>
      </c>
      <c r="T428" s="9" t="s">
        <v>477</v>
      </c>
      <c r="U428" s="9" t="s">
        <v>477</v>
      </c>
      <c r="V428" s="9" t="s">
        <v>477</v>
      </c>
      <c r="W428" s="14">
        <v>1</v>
      </c>
    </row>
    <row r="429" spans="1:23" x14ac:dyDescent="0.25">
      <c r="A429" s="8">
        <v>6721</v>
      </c>
      <c r="B429" s="9" t="s">
        <v>1605</v>
      </c>
      <c r="C429" s="9" t="s">
        <v>22</v>
      </c>
      <c r="D429" s="9" t="s">
        <v>1606</v>
      </c>
      <c r="E429" s="20" t="s">
        <v>1607</v>
      </c>
      <c r="F429" s="21"/>
      <c r="G429" s="12">
        <v>0</v>
      </c>
      <c r="H429" s="9" t="s">
        <v>1608</v>
      </c>
      <c r="I429" s="9" t="s">
        <v>1608</v>
      </c>
      <c r="J429" s="12">
        <v>1</v>
      </c>
      <c r="K429" s="13">
        <v>42552</v>
      </c>
      <c r="L429" s="86">
        <f>(Tabla2[[#This Row],[release_year]]-'VARIANZA Y DES. EST'!$L$11)^2</f>
        <v>1.3928663045044412</v>
      </c>
      <c r="M429" s="12">
        <v>2013</v>
      </c>
      <c r="N429" s="9" t="s">
        <v>76</v>
      </c>
      <c r="O429" s="9" t="s">
        <v>1552</v>
      </c>
      <c r="P429" s="12">
        <v>58</v>
      </c>
      <c r="Q429" s="12">
        <v>58</v>
      </c>
      <c r="R429" s="12">
        <v>1727.649021615566</v>
      </c>
      <c r="S429" s="12" t="s">
        <v>28</v>
      </c>
      <c r="T429" s="9" t="s">
        <v>105</v>
      </c>
      <c r="U429" s="9" t="s">
        <v>57</v>
      </c>
      <c r="V429" s="9" t="s">
        <v>105</v>
      </c>
      <c r="W429" s="14">
        <v>2</v>
      </c>
    </row>
    <row r="430" spans="1:23" x14ac:dyDescent="0.25">
      <c r="A430" s="8">
        <v>6847</v>
      </c>
      <c r="B430" s="9" t="s">
        <v>1609</v>
      </c>
      <c r="C430" s="9" t="s">
        <v>22</v>
      </c>
      <c r="D430" s="9" t="s">
        <v>1610</v>
      </c>
      <c r="E430" s="18" t="s">
        <v>1611</v>
      </c>
      <c r="F430" s="9" t="s">
        <v>1612</v>
      </c>
      <c r="G430" s="12">
        <v>10</v>
      </c>
      <c r="H430" s="9" t="s">
        <v>34</v>
      </c>
      <c r="I430" s="9" t="s">
        <v>34</v>
      </c>
      <c r="J430" s="12">
        <v>1</v>
      </c>
      <c r="K430" s="13">
        <v>43520</v>
      </c>
      <c r="L430" s="86">
        <f>(Tabla2[[#This Row],[release_year]]-'VARIANZA Y DES. EST'!$L$11)^2</f>
        <v>1.3928663045044412</v>
      </c>
      <c r="M430" s="12">
        <v>2013</v>
      </c>
      <c r="N430" s="9" t="s">
        <v>76</v>
      </c>
      <c r="O430" s="9" t="s">
        <v>1552</v>
      </c>
      <c r="P430" s="12">
        <v>58</v>
      </c>
      <c r="Q430" s="12">
        <v>58</v>
      </c>
      <c r="R430" s="12">
        <v>1727.649021615566</v>
      </c>
      <c r="S430" s="12" t="s">
        <v>28</v>
      </c>
      <c r="T430" s="9" t="s">
        <v>37</v>
      </c>
      <c r="U430" s="9" t="s">
        <v>38</v>
      </c>
      <c r="V430" s="9" t="s">
        <v>37</v>
      </c>
      <c r="W430" s="14">
        <v>3</v>
      </c>
    </row>
    <row r="431" spans="1:23" x14ac:dyDescent="0.25">
      <c r="A431" s="8">
        <v>6849</v>
      </c>
      <c r="B431" s="9" t="s">
        <v>1613</v>
      </c>
      <c r="C431" s="9" t="s">
        <v>22</v>
      </c>
      <c r="D431" s="9" t="s">
        <v>1614</v>
      </c>
      <c r="E431" s="18" t="s">
        <v>1490</v>
      </c>
      <c r="F431" s="9" t="s">
        <v>1615</v>
      </c>
      <c r="G431" s="12">
        <v>10</v>
      </c>
      <c r="H431" s="9" t="s">
        <v>34</v>
      </c>
      <c r="I431" s="9" t="s">
        <v>34</v>
      </c>
      <c r="J431" s="12">
        <v>1</v>
      </c>
      <c r="K431" s="13">
        <v>43520</v>
      </c>
      <c r="L431" s="86">
        <f>(Tabla2[[#This Row],[release_year]]-'VARIANZA Y DES. EST'!$L$11)^2</f>
        <v>3.2471164275211517E-2</v>
      </c>
      <c r="M431" s="12">
        <v>2014</v>
      </c>
      <c r="N431" s="9" t="s">
        <v>76</v>
      </c>
      <c r="O431" s="9" t="s">
        <v>1552</v>
      </c>
      <c r="P431" s="12">
        <v>58</v>
      </c>
      <c r="Q431" s="12">
        <v>58</v>
      </c>
      <c r="R431" s="12">
        <v>1727.649021615566</v>
      </c>
      <c r="S431" s="12" t="s">
        <v>28</v>
      </c>
      <c r="T431" s="9" t="s">
        <v>37</v>
      </c>
      <c r="U431" s="9" t="s">
        <v>38</v>
      </c>
      <c r="V431" s="9" t="s">
        <v>37</v>
      </c>
      <c r="W431" s="14">
        <v>3</v>
      </c>
    </row>
    <row r="432" spans="1:23" x14ac:dyDescent="0.25">
      <c r="A432" s="8">
        <v>7227</v>
      </c>
      <c r="B432" s="9" t="s">
        <v>1616</v>
      </c>
      <c r="C432" s="9" t="s">
        <v>22</v>
      </c>
      <c r="D432" s="10" t="s">
        <v>1617</v>
      </c>
      <c r="E432" s="11"/>
      <c r="F432" s="9" t="s">
        <v>1618</v>
      </c>
      <c r="G432" s="12">
        <v>3</v>
      </c>
      <c r="H432" s="12"/>
      <c r="I432" s="9"/>
      <c r="J432" s="12">
        <v>0</v>
      </c>
      <c r="K432" s="13">
        <v>42986</v>
      </c>
      <c r="L432" s="86">
        <f>(Tabla2[[#This Row],[release_year]]-'VARIANZA Y DES. EST'!$L$11)^2</f>
        <v>26.834446865421359</v>
      </c>
      <c r="M432" s="12">
        <v>2009</v>
      </c>
      <c r="N432" s="9" t="s">
        <v>110</v>
      </c>
      <c r="O432" s="9" t="s">
        <v>1552</v>
      </c>
      <c r="P432" s="12">
        <v>58</v>
      </c>
      <c r="Q432" s="12">
        <v>58</v>
      </c>
      <c r="R432" s="12">
        <v>1727.649021615566</v>
      </c>
      <c r="S432" s="12" t="s">
        <v>28</v>
      </c>
      <c r="T432" s="9" t="s">
        <v>30</v>
      </c>
      <c r="U432" s="9" t="s">
        <v>30</v>
      </c>
      <c r="V432" s="9" t="s">
        <v>30</v>
      </c>
      <c r="W432" s="14">
        <v>1</v>
      </c>
    </row>
    <row r="433" spans="1:23" x14ac:dyDescent="0.25">
      <c r="A433" s="8">
        <v>7233</v>
      </c>
      <c r="B433" s="9" t="s">
        <v>1619</v>
      </c>
      <c r="C433" s="9" t="s">
        <v>22</v>
      </c>
      <c r="D433" s="10" t="s">
        <v>1620</v>
      </c>
      <c r="E433" s="11"/>
      <c r="F433" s="9" t="s">
        <v>1618</v>
      </c>
      <c r="G433" s="12">
        <v>3</v>
      </c>
      <c r="H433" s="12"/>
      <c r="I433" s="9"/>
      <c r="J433" s="12">
        <v>0</v>
      </c>
      <c r="K433" s="13">
        <v>42986</v>
      </c>
      <c r="L433" s="86">
        <f>(Tabla2[[#This Row],[release_year]]-'VARIANZA Y DES. EST'!$L$11)^2</f>
        <v>17.47405172519213</v>
      </c>
      <c r="M433" s="12">
        <v>2010</v>
      </c>
      <c r="N433" s="9" t="s">
        <v>110</v>
      </c>
      <c r="O433" s="9" t="s">
        <v>1552</v>
      </c>
      <c r="P433" s="12">
        <v>58</v>
      </c>
      <c r="Q433" s="12">
        <v>58</v>
      </c>
      <c r="R433" s="12">
        <v>1727.649021615566</v>
      </c>
      <c r="S433" s="12" t="s">
        <v>28</v>
      </c>
      <c r="T433" s="9" t="s">
        <v>30</v>
      </c>
      <c r="U433" s="9" t="s">
        <v>30</v>
      </c>
      <c r="V433" s="9" t="s">
        <v>30</v>
      </c>
      <c r="W433" s="14">
        <v>1</v>
      </c>
    </row>
    <row r="434" spans="1:23" x14ac:dyDescent="0.25">
      <c r="A434" s="8">
        <v>7295</v>
      </c>
      <c r="B434" s="9" t="s">
        <v>1621</v>
      </c>
      <c r="C434" s="9" t="s">
        <v>22</v>
      </c>
      <c r="D434" s="9" t="s">
        <v>1622</v>
      </c>
      <c r="E434" s="18" t="s">
        <v>592</v>
      </c>
      <c r="F434" s="9" t="s">
        <v>1623</v>
      </c>
      <c r="G434" s="12">
        <v>1</v>
      </c>
      <c r="H434" s="9" t="s">
        <v>25</v>
      </c>
      <c r="I434" s="9" t="s">
        <v>25</v>
      </c>
      <c r="J434" s="12">
        <v>1</v>
      </c>
      <c r="K434" s="13">
        <v>42825</v>
      </c>
      <c r="L434" s="86">
        <f>(Tabla2[[#This Row],[release_year]]-'VARIANZA Y DES. EST'!$L$11)^2</f>
        <v>4648.5393406998628</v>
      </c>
      <c r="M434" s="12">
        <v>1946</v>
      </c>
      <c r="N434" s="9" t="s">
        <v>82</v>
      </c>
      <c r="O434" s="9" t="s">
        <v>1552</v>
      </c>
      <c r="P434" s="12">
        <v>58</v>
      </c>
      <c r="Q434" s="12">
        <v>58</v>
      </c>
      <c r="R434" s="12">
        <v>1727.649021615566</v>
      </c>
      <c r="S434" s="12" t="s">
        <v>28</v>
      </c>
      <c r="T434" s="9" t="s">
        <v>150</v>
      </c>
      <c r="U434" s="9" t="s">
        <v>151</v>
      </c>
      <c r="V434" s="9" t="s">
        <v>150</v>
      </c>
      <c r="W434" s="14">
        <v>2</v>
      </c>
    </row>
    <row r="435" spans="1:23" x14ac:dyDescent="0.25">
      <c r="A435" s="8">
        <v>8531</v>
      </c>
      <c r="B435" s="9" t="s">
        <v>1624</v>
      </c>
      <c r="C435" s="9" t="s">
        <v>22</v>
      </c>
      <c r="D435" s="9" t="s">
        <v>1625</v>
      </c>
      <c r="E435" s="18" t="s">
        <v>1626</v>
      </c>
      <c r="F435" s="9" t="s">
        <v>1627</v>
      </c>
      <c r="G435" s="12">
        <v>1</v>
      </c>
      <c r="H435" s="9" t="s">
        <v>126</v>
      </c>
      <c r="I435" s="9" t="s">
        <v>126</v>
      </c>
      <c r="J435" s="12">
        <v>1</v>
      </c>
      <c r="K435" s="13">
        <v>43405</v>
      </c>
      <c r="L435" s="86">
        <f>(Tabla2[[#This Row],[release_year]]-'VARIANZA Y DES. EST'!$L$11)^2</f>
        <v>7.9512857435875226</v>
      </c>
      <c r="M435" s="12">
        <v>2017</v>
      </c>
      <c r="N435" s="9" t="s">
        <v>55</v>
      </c>
      <c r="O435" s="9" t="s">
        <v>1552</v>
      </c>
      <c r="P435" s="12">
        <v>58</v>
      </c>
      <c r="Q435" s="12">
        <v>58</v>
      </c>
      <c r="R435" s="12">
        <v>1727.649021615566</v>
      </c>
      <c r="S435" s="12" t="s">
        <v>28</v>
      </c>
      <c r="T435" s="9" t="s">
        <v>57</v>
      </c>
      <c r="U435" s="9" t="s">
        <v>57</v>
      </c>
      <c r="V435" s="9" t="s">
        <v>57</v>
      </c>
      <c r="W435" s="14">
        <v>1</v>
      </c>
    </row>
    <row r="436" spans="1:23" x14ac:dyDescent="0.25">
      <c r="A436" s="8">
        <v>8539</v>
      </c>
      <c r="B436" s="9" t="s">
        <v>1628</v>
      </c>
      <c r="C436" s="9" t="s">
        <v>22</v>
      </c>
      <c r="D436" s="9" t="s">
        <v>1629</v>
      </c>
      <c r="E436" s="18" t="s">
        <v>1630</v>
      </c>
      <c r="F436" s="9" t="s">
        <v>1631</v>
      </c>
      <c r="G436" s="12">
        <v>1</v>
      </c>
      <c r="H436" s="9" t="s">
        <v>126</v>
      </c>
      <c r="I436" s="9" t="s">
        <v>126</v>
      </c>
      <c r="J436" s="12">
        <v>1</v>
      </c>
      <c r="K436" s="13">
        <v>42948</v>
      </c>
      <c r="L436" s="86">
        <f>(Tabla2[[#This Row],[release_year]]-'VARIANZA Y DES. EST'!$L$11)^2</f>
        <v>3.3116808838167522</v>
      </c>
      <c r="M436" s="12">
        <v>2016</v>
      </c>
      <c r="N436" s="9" t="s">
        <v>35</v>
      </c>
      <c r="O436" s="9" t="s">
        <v>1552</v>
      </c>
      <c r="P436" s="12">
        <v>58</v>
      </c>
      <c r="Q436" s="12">
        <v>58</v>
      </c>
      <c r="R436" s="12">
        <v>1727.649021615566</v>
      </c>
      <c r="S436" s="12" t="s">
        <v>28</v>
      </c>
      <c r="T436" s="9" t="s">
        <v>105</v>
      </c>
      <c r="U436" s="9" t="s">
        <v>57</v>
      </c>
      <c r="V436" s="9" t="s">
        <v>105</v>
      </c>
      <c r="W436" s="14">
        <v>2</v>
      </c>
    </row>
    <row r="437" spans="1:23" x14ac:dyDescent="0.25">
      <c r="A437" s="8">
        <v>280</v>
      </c>
      <c r="B437" s="9" t="s">
        <v>1632</v>
      </c>
      <c r="C437" s="9" t="s">
        <v>22</v>
      </c>
      <c r="D437" s="9" t="s">
        <v>1633</v>
      </c>
      <c r="E437" s="18" t="s">
        <v>1634</v>
      </c>
      <c r="F437" s="9" t="s">
        <v>1635</v>
      </c>
      <c r="G437" s="12">
        <v>8</v>
      </c>
      <c r="H437" s="9" t="s">
        <v>25</v>
      </c>
      <c r="I437" s="9" t="s">
        <v>1636</v>
      </c>
      <c r="J437" s="12">
        <v>2</v>
      </c>
      <c r="K437" s="13">
        <v>44420</v>
      </c>
      <c r="L437" s="86">
        <f>(Tabla2[[#This Row],[release_year]]-'VARIANZA Y DES. EST'!$L$11)^2</f>
        <v>46.509705182670608</v>
      </c>
      <c r="M437" s="12">
        <v>2021</v>
      </c>
      <c r="N437" s="9" t="s">
        <v>82</v>
      </c>
      <c r="O437" s="9" t="s">
        <v>1637</v>
      </c>
      <c r="P437" s="12">
        <v>59</v>
      </c>
      <c r="Q437" s="12">
        <v>59</v>
      </c>
      <c r="R437" s="12">
        <v>1645.5190265087319</v>
      </c>
      <c r="S437" s="12" t="s">
        <v>28</v>
      </c>
      <c r="T437" s="9" t="s">
        <v>1638</v>
      </c>
      <c r="U437" s="9" t="s">
        <v>38</v>
      </c>
      <c r="V437" s="9" t="s">
        <v>1638</v>
      </c>
      <c r="W437" s="14">
        <v>3</v>
      </c>
    </row>
    <row r="438" spans="1:23" x14ac:dyDescent="0.25">
      <c r="A438" s="8">
        <v>1554</v>
      </c>
      <c r="B438" s="9" t="s">
        <v>1639</v>
      </c>
      <c r="C438" s="9" t="s">
        <v>22</v>
      </c>
      <c r="D438" s="10" t="s">
        <v>1640</v>
      </c>
      <c r="E438" s="11"/>
      <c r="F438" s="9" t="s">
        <v>622</v>
      </c>
      <c r="G438" s="12">
        <v>3</v>
      </c>
      <c r="H438" s="9" t="s">
        <v>25</v>
      </c>
      <c r="I438" s="9" t="s">
        <v>25</v>
      </c>
      <c r="J438" s="12">
        <v>1</v>
      </c>
      <c r="K438" s="16">
        <v>44178</v>
      </c>
      <c r="L438" s="86">
        <f>(Tabla2[[#This Row],[release_year]]-'VARIANZA Y DES. EST'!$L$11)^2</f>
        <v>33.870100322899837</v>
      </c>
      <c r="M438" s="12">
        <v>2020</v>
      </c>
      <c r="N438" s="9" t="s">
        <v>76</v>
      </c>
      <c r="O438" s="9" t="s">
        <v>1637</v>
      </c>
      <c r="P438" s="12">
        <v>59</v>
      </c>
      <c r="Q438" s="12">
        <v>59</v>
      </c>
      <c r="R438" s="12">
        <v>1645.5190265087319</v>
      </c>
      <c r="S438" s="12" t="s">
        <v>28</v>
      </c>
      <c r="T438" s="9" t="s">
        <v>95</v>
      </c>
      <c r="U438" s="9" t="s">
        <v>95</v>
      </c>
      <c r="V438" s="9" t="s">
        <v>95</v>
      </c>
      <c r="W438" s="14">
        <v>1</v>
      </c>
    </row>
    <row r="439" spans="1:23" x14ac:dyDescent="0.25">
      <c r="A439" s="8">
        <v>1936</v>
      </c>
      <c r="B439" s="9" t="s">
        <v>1641</v>
      </c>
      <c r="C439" s="9" t="s">
        <v>22</v>
      </c>
      <c r="D439" s="9" t="s">
        <v>1642</v>
      </c>
      <c r="E439" s="18" t="s">
        <v>1643</v>
      </c>
      <c r="F439" s="9" t="s">
        <v>1644</v>
      </c>
      <c r="G439" s="12">
        <v>1</v>
      </c>
      <c r="H439" s="9" t="s">
        <v>25</v>
      </c>
      <c r="I439" s="9" t="s">
        <v>25</v>
      </c>
      <c r="J439" s="12">
        <v>1</v>
      </c>
      <c r="K439" s="13">
        <v>44103</v>
      </c>
      <c r="L439" s="86">
        <f>(Tabla2[[#This Row],[release_year]]-'VARIANZA Y DES. EST'!$L$11)^2</f>
        <v>33.870100322899837</v>
      </c>
      <c r="M439" s="12">
        <v>2020</v>
      </c>
      <c r="N439" s="9" t="s">
        <v>76</v>
      </c>
      <c r="O439" s="9" t="s">
        <v>1637</v>
      </c>
      <c r="P439" s="12">
        <v>59</v>
      </c>
      <c r="Q439" s="12">
        <v>59</v>
      </c>
      <c r="R439" s="12">
        <v>1645.5190265087319</v>
      </c>
      <c r="S439" s="12" t="s">
        <v>28</v>
      </c>
      <c r="T439" s="9" t="s">
        <v>477</v>
      </c>
      <c r="U439" s="9" t="s">
        <v>477</v>
      </c>
      <c r="V439" s="9" t="s">
        <v>477</v>
      </c>
      <c r="W439" s="14">
        <v>1</v>
      </c>
    </row>
    <row r="440" spans="1:23" x14ac:dyDescent="0.25">
      <c r="A440" s="8">
        <v>2129</v>
      </c>
      <c r="B440" s="9" t="s">
        <v>1645</v>
      </c>
      <c r="C440" s="9" t="s">
        <v>22</v>
      </c>
      <c r="D440" s="9" t="s">
        <v>1646</v>
      </c>
      <c r="E440" s="18" t="s">
        <v>1647</v>
      </c>
      <c r="F440" s="9"/>
      <c r="G440" s="12">
        <v>0</v>
      </c>
      <c r="H440" s="12"/>
      <c r="I440" s="9"/>
      <c r="J440" s="12">
        <v>0</v>
      </c>
      <c r="K440" s="13">
        <v>44057</v>
      </c>
      <c r="L440" s="86">
        <f>(Tabla2[[#This Row],[release_year]]-'VARIANZA Y DES. EST'!$L$11)^2</f>
        <v>33.870100322899837</v>
      </c>
      <c r="M440" s="12">
        <v>2020</v>
      </c>
      <c r="N440" s="9" t="s">
        <v>55</v>
      </c>
      <c r="O440" s="9" t="s">
        <v>1637</v>
      </c>
      <c r="P440" s="12">
        <v>59</v>
      </c>
      <c r="Q440" s="12">
        <v>59</v>
      </c>
      <c r="R440" s="12">
        <v>1645.5190265087319</v>
      </c>
      <c r="S440" s="12" t="s">
        <v>28</v>
      </c>
      <c r="T440" s="9" t="s">
        <v>171</v>
      </c>
      <c r="U440" s="9" t="s">
        <v>57</v>
      </c>
      <c r="V440" s="9" t="s">
        <v>171</v>
      </c>
      <c r="W440" s="14">
        <v>3</v>
      </c>
    </row>
    <row r="441" spans="1:23" x14ac:dyDescent="0.25">
      <c r="A441" s="8">
        <v>2965</v>
      </c>
      <c r="B441" s="9" t="s">
        <v>1648</v>
      </c>
      <c r="C441" s="9" t="s">
        <v>22</v>
      </c>
      <c r="D441" s="10" t="s">
        <v>1649</v>
      </c>
      <c r="E441" s="11"/>
      <c r="F441" s="9" t="s">
        <v>1650</v>
      </c>
      <c r="G441" s="12">
        <v>1</v>
      </c>
      <c r="H441" s="9" t="s">
        <v>126</v>
      </c>
      <c r="I441" s="9" t="s">
        <v>126</v>
      </c>
      <c r="J441" s="12">
        <v>1</v>
      </c>
      <c r="K441" s="13">
        <v>43862</v>
      </c>
      <c r="L441" s="86">
        <f>(Tabla2[[#This Row],[release_year]]-'VARIANZA Y DES. EST'!$L$11)^2</f>
        <v>33.870100322899837</v>
      </c>
      <c r="M441" s="12">
        <v>2020</v>
      </c>
      <c r="N441" s="9" t="s">
        <v>82</v>
      </c>
      <c r="O441" s="9" t="s">
        <v>1637</v>
      </c>
      <c r="P441" s="12">
        <v>59</v>
      </c>
      <c r="Q441" s="12">
        <v>59</v>
      </c>
      <c r="R441" s="12">
        <v>1645.5190265087319</v>
      </c>
      <c r="S441" s="12" t="s">
        <v>28</v>
      </c>
      <c r="T441" s="9" t="s">
        <v>156</v>
      </c>
      <c r="U441" s="9" t="s">
        <v>156</v>
      </c>
      <c r="V441" s="9" t="s">
        <v>156</v>
      </c>
      <c r="W441" s="14">
        <v>1</v>
      </c>
    </row>
    <row r="442" spans="1:23" x14ac:dyDescent="0.25">
      <c r="A442" s="8">
        <v>3290</v>
      </c>
      <c r="B442" s="9" t="s">
        <v>1651</v>
      </c>
      <c r="C442" s="9" t="s">
        <v>22</v>
      </c>
      <c r="D442" s="9" t="s">
        <v>1652</v>
      </c>
      <c r="E442" s="9" t="s">
        <v>1653</v>
      </c>
      <c r="F442" s="9" t="s">
        <v>1654</v>
      </c>
      <c r="G442" s="12">
        <v>1</v>
      </c>
      <c r="H442" s="9" t="s">
        <v>25</v>
      </c>
      <c r="I442" s="9" t="s">
        <v>25</v>
      </c>
      <c r="J442" s="12">
        <v>1</v>
      </c>
      <c r="K442" s="16">
        <v>43781</v>
      </c>
      <c r="L442" s="86">
        <f>(Tabla2[[#This Row],[release_year]]-'VARIANZA Y DES. EST'!$L$11)^2</f>
        <v>23.230495463129063</v>
      </c>
      <c r="M442" s="12">
        <v>2019</v>
      </c>
      <c r="N442" s="9" t="s">
        <v>76</v>
      </c>
      <c r="O442" s="9" t="s">
        <v>1637</v>
      </c>
      <c r="P442" s="12">
        <v>59</v>
      </c>
      <c r="Q442" s="12">
        <v>59</v>
      </c>
      <c r="R442" s="12">
        <v>1645.5190265087319</v>
      </c>
      <c r="S442" s="12" t="s">
        <v>28</v>
      </c>
      <c r="T442" s="9" t="s">
        <v>477</v>
      </c>
      <c r="U442" s="9" t="s">
        <v>477</v>
      </c>
      <c r="V442" s="9" t="s">
        <v>477</v>
      </c>
      <c r="W442" s="14">
        <v>1</v>
      </c>
    </row>
    <row r="443" spans="1:23" x14ac:dyDescent="0.25">
      <c r="A443" s="8">
        <v>3469</v>
      </c>
      <c r="B443" s="9" t="s">
        <v>1655</v>
      </c>
      <c r="C443" s="9" t="s">
        <v>22</v>
      </c>
      <c r="D443" s="9" t="s">
        <v>1656</v>
      </c>
      <c r="E443" s="20" t="s">
        <v>1657</v>
      </c>
      <c r="F443" s="21"/>
      <c r="G443" s="12">
        <v>0</v>
      </c>
      <c r="H443" s="9" t="s">
        <v>518</v>
      </c>
      <c r="I443" s="9" t="s">
        <v>518</v>
      </c>
      <c r="J443" s="12">
        <v>1</v>
      </c>
      <c r="K443" s="13">
        <v>43739</v>
      </c>
      <c r="L443" s="86">
        <f>(Tabla2[[#This Row],[release_year]]-'VARIANZA Y DES. EST'!$L$11)^2</f>
        <v>7.9512857435875226</v>
      </c>
      <c r="M443" s="12">
        <v>2017</v>
      </c>
      <c r="N443" s="9" t="s">
        <v>82</v>
      </c>
      <c r="O443" s="9" t="s">
        <v>1637</v>
      </c>
      <c r="P443" s="12">
        <v>59</v>
      </c>
      <c r="Q443" s="12">
        <v>59</v>
      </c>
      <c r="R443" s="12">
        <v>1645.5190265087319</v>
      </c>
      <c r="S443" s="12" t="s">
        <v>28</v>
      </c>
      <c r="T443" s="9" t="s">
        <v>171</v>
      </c>
      <c r="U443" s="9" t="s">
        <v>57</v>
      </c>
      <c r="V443" s="9" t="s">
        <v>171</v>
      </c>
      <c r="W443" s="14">
        <v>3</v>
      </c>
    </row>
    <row r="444" spans="1:23" x14ac:dyDescent="0.25">
      <c r="A444" s="8">
        <v>3624</v>
      </c>
      <c r="B444" s="9" t="s">
        <v>1658</v>
      </c>
      <c r="C444" s="9" t="s">
        <v>22</v>
      </c>
      <c r="D444" s="9" t="s">
        <v>1659</v>
      </c>
      <c r="E444" s="18" t="s">
        <v>1660</v>
      </c>
      <c r="F444" s="9" t="s">
        <v>1661</v>
      </c>
      <c r="G444" s="12">
        <v>4</v>
      </c>
      <c r="H444" s="9" t="s">
        <v>25</v>
      </c>
      <c r="I444" s="9" t="s">
        <v>1636</v>
      </c>
      <c r="J444" s="12">
        <v>2</v>
      </c>
      <c r="K444" s="13">
        <v>43682</v>
      </c>
      <c r="L444" s="86">
        <f>(Tabla2[[#This Row],[release_year]]-'VARIANZA Y DES. EST'!$L$11)^2</f>
        <v>23.230495463129063</v>
      </c>
      <c r="M444" s="12">
        <v>2019</v>
      </c>
      <c r="N444" s="9" t="s">
        <v>76</v>
      </c>
      <c r="O444" s="9" t="s">
        <v>1637</v>
      </c>
      <c r="P444" s="12">
        <v>59</v>
      </c>
      <c r="Q444" s="12">
        <v>59</v>
      </c>
      <c r="R444" s="12">
        <v>1645.5190265087319</v>
      </c>
      <c r="S444" s="12" t="s">
        <v>28</v>
      </c>
      <c r="T444" s="9" t="s">
        <v>105</v>
      </c>
      <c r="U444" s="9" t="s">
        <v>57</v>
      </c>
      <c r="V444" s="9" t="s">
        <v>105</v>
      </c>
      <c r="W444" s="14">
        <v>2</v>
      </c>
    </row>
    <row r="445" spans="1:23" x14ac:dyDescent="0.25">
      <c r="A445" s="8">
        <v>3636</v>
      </c>
      <c r="B445" s="9" t="s">
        <v>1662</v>
      </c>
      <c r="C445" s="9" t="s">
        <v>22</v>
      </c>
      <c r="D445" s="9" t="s">
        <v>1663</v>
      </c>
      <c r="E445" s="18" t="s">
        <v>1148</v>
      </c>
      <c r="F445" s="9" t="s">
        <v>1035</v>
      </c>
      <c r="G445" s="12">
        <v>1</v>
      </c>
      <c r="H445" s="12"/>
      <c r="I445" s="9"/>
      <c r="J445" s="12">
        <v>0</v>
      </c>
      <c r="K445" s="13">
        <v>43676</v>
      </c>
      <c r="L445" s="86">
        <f>(Tabla2[[#This Row],[release_year]]-'VARIANZA Y DES. EST'!$L$11)^2</f>
        <v>23.230495463129063</v>
      </c>
      <c r="M445" s="12">
        <v>2019</v>
      </c>
      <c r="N445" s="9" t="s">
        <v>76</v>
      </c>
      <c r="O445" s="9" t="s">
        <v>1637</v>
      </c>
      <c r="P445" s="12">
        <v>59</v>
      </c>
      <c r="Q445" s="12">
        <v>59</v>
      </c>
      <c r="R445" s="12">
        <v>1645.5190265087319</v>
      </c>
      <c r="S445" s="12" t="s">
        <v>28</v>
      </c>
      <c r="T445" s="9" t="s">
        <v>477</v>
      </c>
      <c r="U445" s="9" t="s">
        <v>477</v>
      </c>
      <c r="V445" s="9" t="s">
        <v>477</v>
      </c>
      <c r="W445" s="14">
        <v>1</v>
      </c>
    </row>
    <row r="446" spans="1:23" x14ac:dyDescent="0.25">
      <c r="A446" s="8">
        <v>3734</v>
      </c>
      <c r="B446" s="9" t="s">
        <v>1664</v>
      </c>
      <c r="C446" s="9" t="s">
        <v>22</v>
      </c>
      <c r="D446" s="9" t="s">
        <v>1665</v>
      </c>
      <c r="E446" s="9" t="s">
        <v>1666</v>
      </c>
      <c r="F446" s="9" t="s">
        <v>1667</v>
      </c>
      <c r="G446" s="12">
        <v>1</v>
      </c>
      <c r="H446" s="9" t="s">
        <v>25</v>
      </c>
      <c r="I446" s="9" t="s">
        <v>25</v>
      </c>
      <c r="J446" s="12">
        <v>1</v>
      </c>
      <c r="K446" s="13">
        <v>43634</v>
      </c>
      <c r="L446" s="86">
        <f>(Tabla2[[#This Row],[release_year]]-'VARIANZA Y DES. EST'!$L$11)^2</f>
        <v>23.230495463129063</v>
      </c>
      <c r="M446" s="12">
        <v>2019</v>
      </c>
      <c r="N446" s="9" t="s">
        <v>76</v>
      </c>
      <c r="O446" s="9" t="s">
        <v>1637</v>
      </c>
      <c r="P446" s="12">
        <v>59</v>
      </c>
      <c r="Q446" s="12">
        <v>59</v>
      </c>
      <c r="R446" s="12">
        <v>1645.5190265087319</v>
      </c>
      <c r="S446" s="12" t="s">
        <v>28</v>
      </c>
      <c r="T446" s="9" t="s">
        <v>477</v>
      </c>
      <c r="U446" s="9" t="s">
        <v>477</v>
      </c>
      <c r="V446" s="9" t="s">
        <v>477</v>
      </c>
      <c r="W446" s="14">
        <v>1</v>
      </c>
    </row>
    <row r="447" spans="1:23" x14ac:dyDescent="0.25">
      <c r="A447" s="8">
        <v>3910</v>
      </c>
      <c r="B447" s="9" t="s">
        <v>1668</v>
      </c>
      <c r="C447" s="9" t="s">
        <v>22</v>
      </c>
      <c r="D447" s="10" t="s">
        <v>1669</v>
      </c>
      <c r="E447" s="11"/>
      <c r="F447" s="9" t="s">
        <v>1670</v>
      </c>
      <c r="G447" s="12">
        <v>9</v>
      </c>
      <c r="H447" s="12"/>
      <c r="I447" s="9"/>
      <c r="J447" s="12">
        <v>0</v>
      </c>
      <c r="K447" s="13">
        <v>43571</v>
      </c>
      <c r="L447" s="86">
        <f>(Tabla2[[#This Row],[release_year]]-'VARIANZA Y DES. EST'!$L$11)^2</f>
        <v>23.230495463129063</v>
      </c>
      <c r="M447" s="12">
        <v>2019</v>
      </c>
      <c r="N447" s="9" t="s">
        <v>26</v>
      </c>
      <c r="O447" s="9" t="s">
        <v>1637</v>
      </c>
      <c r="P447" s="12">
        <v>59</v>
      </c>
      <c r="Q447" s="12">
        <v>59</v>
      </c>
      <c r="R447" s="12">
        <v>1645.5190265087319</v>
      </c>
      <c r="S447" s="12" t="s">
        <v>28</v>
      </c>
      <c r="T447" s="9" t="s">
        <v>30</v>
      </c>
      <c r="U447" s="9" t="s">
        <v>30</v>
      </c>
      <c r="V447" s="9" t="s">
        <v>30</v>
      </c>
      <c r="W447" s="14">
        <v>1</v>
      </c>
    </row>
    <row r="448" spans="1:23" x14ac:dyDescent="0.25">
      <c r="A448" s="8">
        <v>3930</v>
      </c>
      <c r="B448" s="9" t="s">
        <v>1671</v>
      </c>
      <c r="C448" s="9" t="s">
        <v>22</v>
      </c>
      <c r="D448" s="9" t="s">
        <v>1672</v>
      </c>
      <c r="E448" s="9" t="s">
        <v>1673</v>
      </c>
      <c r="F448" s="18" t="s">
        <v>1674</v>
      </c>
      <c r="G448" s="12">
        <v>1</v>
      </c>
      <c r="H448" s="9" t="s">
        <v>858</v>
      </c>
      <c r="I448" s="9" t="s">
        <v>858</v>
      </c>
      <c r="J448" s="12">
        <v>1</v>
      </c>
      <c r="K448" s="13">
        <v>43565</v>
      </c>
      <c r="L448" s="86">
        <f>(Tabla2[[#This Row],[release_year]]-'VARIANZA Y DES. EST'!$L$11)^2</f>
        <v>23.230495463129063</v>
      </c>
      <c r="M448" s="12">
        <v>2019</v>
      </c>
      <c r="N448" s="9" t="s">
        <v>35</v>
      </c>
      <c r="O448" s="9" t="s">
        <v>1637</v>
      </c>
      <c r="P448" s="12">
        <v>59</v>
      </c>
      <c r="Q448" s="12">
        <v>59</v>
      </c>
      <c r="R448" s="12">
        <v>1645.5190265087319</v>
      </c>
      <c r="S448" s="12" t="s">
        <v>28</v>
      </c>
      <c r="T448" s="9" t="s">
        <v>477</v>
      </c>
      <c r="U448" s="9" t="s">
        <v>477</v>
      </c>
      <c r="V448" s="9" t="s">
        <v>477</v>
      </c>
      <c r="W448" s="14">
        <v>1</v>
      </c>
    </row>
    <row r="449" spans="1:23" x14ac:dyDescent="0.25">
      <c r="A449" s="8">
        <v>3948</v>
      </c>
      <c r="B449" s="9" t="s">
        <v>1675</v>
      </c>
      <c r="C449" s="9" t="s">
        <v>22</v>
      </c>
      <c r="D449" s="9" t="s">
        <v>1676</v>
      </c>
      <c r="E449" s="9" t="s">
        <v>1673</v>
      </c>
      <c r="F449" s="9" t="s">
        <v>1677</v>
      </c>
      <c r="G449" s="12">
        <v>1</v>
      </c>
      <c r="H449" s="12"/>
      <c r="I449" s="9"/>
      <c r="J449" s="12">
        <v>0</v>
      </c>
      <c r="K449" s="13">
        <v>43558</v>
      </c>
      <c r="L449" s="86">
        <f>(Tabla2[[#This Row],[release_year]]-'VARIANZA Y DES. EST'!$L$11)^2</f>
        <v>23.230495463129063</v>
      </c>
      <c r="M449" s="12">
        <v>2019</v>
      </c>
      <c r="N449" s="9" t="s">
        <v>76</v>
      </c>
      <c r="O449" s="9" t="s">
        <v>1637</v>
      </c>
      <c r="P449" s="12">
        <v>59</v>
      </c>
      <c r="Q449" s="12">
        <v>59</v>
      </c>
      <c r="R449" s="12">
        <v>1645.5190265087319</v>
      </c>
      <c r="S449" s="12" t="s">
        <v>28</v>
      </c>
      <c r="T449" s="9" t="s">
        <v>477</v>
      </c>
      <c r="U449" s="9" t="s">
        <v>477</v>
      </c>
      <c r="V449" s="9" t="s">
        <v>477</v>
      </c>
      <c r="W449" s="14">
        <v>1</v>
      </c>
    </row>
    <row r="450" spans="1:23" x14ac:dyDescent="0.25">
      <c r="A450" s="8">
        <v>4129</v>
      </c>
      <c r="B450" s="9" t="s">
        <v>1678</v>
      </c>
      <c r="C450" s="9" t="s">
        <v>22</v>
      </c>
      <c r="D450" s="9" t="s">
        <v>1679</v>
      </c>
      <c r="E450" s="18" t="s">
        <v>1680</v>
      </c>
      <c r="F450" s="9" t="s">
        <v>1681</v>
      </c>
      <c r="G450" s="12">
        <v>1</v>
      </c>
      <c r="H450" s="9" t="s">
        <v>25</v>
      </c>
      <c r="I450" s="9" t="s">
        <v>25</v>
      </c>
      <c r="J450" s="12">
        <v>1</v>
      </c>
      <c r="K450" s="13">
        <v>43501</v>
      </c>
      <c r="L450" s="86">
        <f>(Tabla2[[#This Row],[release_year]]-'VARIANZA Y DES. EST'!$L$11)^2</f>
        <v>23.230495463129063</v>
      </c>
      <c r="M450" s="12">
        <v>2019</v>
      </c>
      <c r="N450" s="9" t="s">
        <v>76</v>
      </c>
      <c r="O450" s="9" t="s">
        <v>1637</v>
      </c>
      <c r="P450" s="12">
        <v>59</v>
      </c>
      <c r="Q450" s="12">
        <v>59</v>
      </c>
      <c r="R450" s="12">
        <v>1645.5190265087319</v>
      </c>
      <c r="S450" s="12" t="s">
        <v>28</v>
      </c>
      <c r="T450" s="9" t="s">
        <v>477</v>
      </c>
      <c r="U450" s="9" t="s">
        <v>477</v>
      </c>
      <c r="V450" s="9" t="s">
        <v>477</v>
      </c>
      <c r="W450" s="14">
        <v>1</v>
      </c>
    </row>
    <row r="451" spans="1:23" x14ac:dyDescent="0.25">
      <c r="A451" s="8">
        <v>4323</v>
      </c>
      <c r="B451" s="9" t="s">
        <v>1682</v>
      </c>
      <c r="C451" s="9" t="s">
        <v>22</v>
      </c>
      <c r="D451" s="9" t="s">
        <v>1683</v>
      </c>
      <c r="E451" s="18" t="s">
        <v>1058</v>
      </c>
      <c r="F451" s="9"/>
      <c r="G451" s="12">
        <v>0</v>
      </c>
      <c r="H451" s="12"/>
      <c r="I451" s="9"/>
      <c r="J451" s="12">
        <v>0</v>
      </c>
      <c r="K451" s="13">
        <v>43441</v>
      </c>
      <c r="L451" s="86">
        <f>(Tabla2[[#This Row],[release_year]]-'VARIANZA Y DES. EST'!$L$11)^2</f>
        <v>14.590890603358293</v>
      </c>
      <c r="M451" s="12">
        <v>2018</v>
      </c>
      <c r="N451" s="9" t="s">
        <v>76</v>
      </c>
      <c r="O451" s="9" t="s">
        <v>1637</v>
      </c>
      <c r="P451" s="12">
        <v>59</v>
      </c>
      <c r="Q451" s="12">
        <v>59</v>
      </c>
      <c r="R451" s="12">
        <v>1645.5190265087319</v>
      </c>
      <c r="S451" s="12" t="s">
        <v>28</v>
      </c>
      <c r="T451" s="9" t="s">
        <v>576</v>
      </c>
      <c r="U451" s="9" t="s">
        <v>57</v>
      </c>
      <c r="V451" s="9" t="s">
        <v>576</v>
      </c>
      <c r="W451" s="14">
        <v>2</v>
      </c>
    </row>
    <row r="452" spans="1:23" x14ac:dyDescent="0.25">
      <c r="A452" s="8">
        <v>4417</v>
      </c>
      <c r="B452" s="9" t="s">
        <v>1684</v>
      </c>
      <c r="C452" s="9" t="s">
        <v>22</v>
      </c>
      <c r="D452" s="9" t="s">
        <v>1685</v>
      </c>
      <c r="E452" s="18" t="s">
        <v>1686</v>
      </c>
      <c r="F452" s="9"/>
      <c r="G452" s="12">
        <v>0</v>
      </c>
      <c r="H452" s="9" t="s">
        <v>25</v>
      </c>
      <c r="I452" s="9" t="s">
        <v>25</v>
      </c>
      <c r="J452" s="12">
        <v>1</v>
      </c>
      <c r="K452" s="13">
        <v>43406</v>
      </c>
      <c r="L452" s="86">
        <f>(Tabla2[[#This Row],[release_year]]-'VARIANZA Y DES. EST'!$L$11)^2</f>
        <v>14.590890603358293</v>
      </c>
      <c r="M452" s="12">
        <v>2018</v>
      </c>
      <c r="N452" s="9" t="s">
        <v>35</v>
      </c>
      <c r="O452" s="9" t="s">
        <v>1637</v>
      </c>
      <c r="P452" s="12">
        <v>59</v>
      </c>
      <c r="Q452" s="12">
        <v>59</v>
      </c>
      <c r="R452" s="12">
        <v>1645.5190265087319</v>
      </c>
      <c r="S452" s="12" t="s">
        <v>28</v>
      </c>
      <c r="T452" s="9" t="s">
        <v>576</v>
      </c>
      <c r="U452" s="9" t="s">
        <v>57</v>
      </c>
      <c r="V452" s="9" t="s">
        <v>576</v>
      </c>
      <c r="W452" s="14">
        <v>2</v>
      </c>
    </row>
    <row r="453" spans="1:23" x14ac:dyDescent="0.25">
      <c r="A453" s="8">
        <v>5006</v>
      </c>
      <c r="B453" s="9" t="s">
        <v>1687</v>
      </c>
      <c r="C453" s="9" t="s">
        <v>22</v>
      </c>
      <c r="D453" s="10" t="s">
        <v>1688</v>
      </c>
      <c r="E453" s="11"/>
      <c r="F453" s="9" t="s">
        <v>1689</v>
      </c>
      <c r="G453" s="12">
        <v>1</v>
      </c>
      <c r="H453" s="9" t="s">
        <v>25</v>
      </c>
      <c r="I453" s="9" t="s">
        <v>25</v>
      </c>
      <c r="J453" s="12">
        <v>1</v>
      </c>
      <c r="K453" s="13">
        <v>43160</v>
      </c>
      <c r="L453" s="86">
        <f>(Tabla2[[#This Row],[release_year]]-'VARIANZA Y DES. EST'!$L$11)^2</f>
        <v>14.590890603358293</v>
      </c>
      <c r="M453" s="12">
        <v>2018</v>
      </c>
      <c r="N453" s="9" t="s">
        <v>76</v>
      </c>
      <c r="O453" s="9" t="s">
        <v>1637</v>
      </c>
      <c r="P453" s="12">
        <v>59</v>
      </c>
      <c r="Q453" s="12">
        <v>59</v>
      </c>
      <c r="R453" s="12">
        <v>1645.5190265087319</v>
      </c>
      <c r="S453" s="12" t="s">
        <v>28</v>
      </c>
      <c r="T453" s="9" t="s">
        <v>477</v>
      </c>
      <c r="U453" s="9" t="s">
        <v>477</v>
      </c>
      <c r="V453" s="9" t="s">
        <v>477</v>
      </c>
      <c r="W453" s="14">
        <v>1</v>
      </c>
    </row>
    <row r="454" spans="1:23" x14ac:dyDescent="0.25">
      <c r="A454" s="8">
        <v>5067</v>
      </c>
      <c r="B454" s="9" t="s">
        <v>1690</v>
      </c>
      <c r="C454" s="9" t="s">
        <v>22</v>
      </c>
      <c r="D454" s="9" t="s">
        <v>1691</v>
      </c>
      <c r="E454" s="9" t="s">
        <v>559</v>
      </c>
      <c r="F454" s="9" t="s">
        <v>1677</v>
      </c>
      <c r="G454" s="12">
        <v>1</v>
      </c>
      <c r="H454" s="9" t="s">
        <v>1692</v>
      </c>
      <c r="I454" s="9" t="s">
        <v>1692</v>
      </c>
      <c r="J454" s="12">
        <v>1</v>
      </c>
      <c r="K454" s="13">
        <v>43124</v>
      </c>
      <c r="L454" s="86">
        <f>(Tabla2[[#This Row],[release_year]]-'VARIANZA Y DES. EST'!$L$11)^2</f>
        <v>14.590890603358293</v>
      </c>
      <c r="M454" s="12">
        <v>2018</v>
      </c>
      <c r="N454" s="9" t="s">
        <v>76</v>
      </c>
      <c r="O454" s="9" t="s">
        <v>1637</v>
      </c>
      <c r="P454" s="12">
        <v>59</v>
      </c>
      <c r="Q454" s="12">
        <v>59</v>
      </c>
      <c r="R454" s="12">
        <v>1645.5190265087319</v>
      </c>
      <c r="S454" s="12" t="s">
        <v>28</v>
      </c>
      <c r="T454" s="9" t="s">
        <v>477</v>
      </c>
      <c r="U454" s="9" t="s">
        <v>477</v>
      </c>
      <c r="V454" s="9" t="s">
        <v>477</v>
      </c>
      <c r="W454" s="14">
        <v>1</v>
      </c>
    </row>
    <row r="455" spans="1:23" x14ac:dyDescent="0.25">
      <c r="A455" s="8">
        <v>5231</v>
      </c>
      <c r="B455" s="9" t="s">
        <v>1693</v>
      </c>
      <c r="C455" s="9" t="s">
        <v>22</v>
      </c>
      <c r="D455" s="9" t="s">
        <v>1694</v>
      </c>
      <c r="E455" s="9" t="s">
        <v>1666</v>
      </c>
      <c r="F455" s="18" t="s">
        <v>1695</v>
      </c>
      <c r="G455" s="12">
        <v>1</v>
      </c>
      <c r="H455" s="9" t="s">
        <v>25</v>
      </c>
      <c r="I455" s="9" t="s">
        <v>25</v>
      </c>
      <c r="J455" s="12">
        <v>1</v>
      </c>
      <c r="K455" s="16">
        <v>43018</v>
      </c>
      <c r="L455" s="86">
        <f>(Tabla2[[#This Row],[release_year]]-'VARIANZA Y DES. EST'!$L$11)^2</f>
        <v>7.9512857435875226</v>
      </c>
      <c r="M455" s="12">
        <v>2017</v>
      </c>
      <c r="N455" s="9" t="s">
        <v>76</v>
      </c>
      <c r="O455" s="9" t="s">
        <v>1637</v>
      </c>
      <c r="P455" s="12">
        <v>59</v>
      </c>
      <c r="Q455" s="12">
        <v>59</v>
      </c>
      <c r="R455" s="12">
        <v>1645.5190265087319</v>
      </c>
      <c r="S455" s="12" t="s">
        <v>28</v>
      </c>
      <c r="T455" s="9" t="s">
        <v>477</v>
      </c>
      <c r="U455" s="9" t="s">
        <v>477</v>
      </c>
      <c r="V455" s="9" t="s">
        <v>477</v>
      </c>
      <c r="W455" s="14">
        <v>1</v>
      </c>
    </row>
    <row r="456" spans="1:23" x14ac:dyDescent="0.25">
      <c r="A456" s="8">
        <v>5379</v>
      </c>
      <c r="B456" s="9" t="s">
        <v>1696</v>
      </c>
      <c r="C456" s="9" t="s">
        <v>22</v>
      </c>
      <c r="D456" s="9" t="s">
        <v>1697</v>
      </c>
      <c r="E456" s="18" t="s">
        <v>947</v>
      </c>
      <c r="F456" s="18" t="s">
        <v>1577</v>
      </c>
      <c r="G456" s="12">
        <v>1</v>
      </c>
      <c r="H456" s="9" t="s">
        <v>25</v>
      </c>
      <c r="I456" s="9" t="s">
        <v>25</v>
      </c>
      <c r="J456" s="12">
        <v>1</v>
      </c>
      <c r="K456" s="13">
        <v>42929</v>
      </c>
      <c r="L456" s="86">
        <f>(Tabla2[[#This Row],[release_year]]-'VARIANZA Y DES. EST'!$L$11)^2</f>
        <v>3.2471164275211517E-2</v>
      </c>
      <c r="M456" s="12">
        <v>2014</v>
      </c>
      <c r="N456" s="9" t="s">
        <v>76</v>
      </c>
      <c r="O456" s="9" t="s">
        <v>1637</v>
      </c>
      <c r="P456" s="12">
        <v>59</v>
      </c>
      <c r="Q456" s="12">
        <v>59</v>
      </c>
      <c r="R456" s="12">
        <v>1645.5190265087319</v>
      </c>
      <c r="S456" s="12" t="s">
        <v>28</v>
      </c>
      <c r="T456" s="9" t="s">
        <v>477</v>
      </c>
      <c r="U456" s="9" t="s">
        <v>477</v>
      </c>
      <c r="V456" s="9" t="s">
        <v>477</v>
      </c>
      <c r="W456" s="14">
        <v>1</v>
      </c>
    </row>
    <row r="457" spans="1:23" x14ac:dyDescent="0.25">
      <c r="A457" s="8">
        <v>5481</v>
      </c>
      <c r="B457" s="9" t="s">
        <v>1698</v>
      </c>
      <c r="C457" s="9" t="s">
        <v>22</v>
      </c>
      <c r="D457" s="9" t="s">
        <v>1699</v>
      </c>
      <c r="E457" s="9" t="s">
        <v>1700</v>
      </c>
      <c r="F457" s="9" t="s">
        <v>1701</v>
      </c>
      <c r="G457" s="12">
        <v>1</v>
      </c>
      <c r="H457" s="9" t="s">
        <v>25</v>
      </c>
      <c r="I457" s="9" t="s">
        <v>25</v>
      </c>
      <c r="J457" s="12">
        <v>1</v>
      </c>
      <c r="K457" s="13">
        <v>42871</v>
      </c>
      <c r="L457" s="86">
        <f>(Tabla2[[#This Row],[release_year]]-'VARIANZA Y DES. EST'!$L$11)^2</f>
        <v>7.9512857435875226</v>
      </c>
      <c r="M457" s="12">
        <v>2017</v>
      </c>
      <c r="N457" s="9" t="s">
        <v>76</v>
      </c>
      <c r="O457" s="9" t="s">
        <v>1637</v>
      </c>
      <c r="P457" s="12">
        <v>59</v>
      </c>
      <c r="Q457" s="12">
        <v>59</v>
      </c>
      <c r="R457" s="12">
        <v>1645.5190265087319</v>
      </c>
      <c r="S457" s="12" t="s">
        <v>28</v>
      </c>
      <c r="T457" s="9" t="s">
        <v>477</v>
      </c>
      <c r="U457" s="9" t="s">
        <v>477</v>
      </c>
      <c r="V457" s="9" t="s">
        <v>477</v>
      </c>
      <c r="W457" s="14">
        <v>1</v>
      </c>
    </row>
    <row r="458" spans="1:23" x14ac:dyDescent="0.25">
      <c r="A458" s="8">
        <v>5727</v>
      </c>
      <c r="B458" s="9" t="s">
        <v>1702</v>
      </c>
      <c r="C458" s="9" t="s">
        <v>22</v>
      </c>
      <c r="D458" s="9" t="s">
        <v>1703</v>
      </c>
      <c r="E458" s="9" t="s">
        <v>1704</v>
      </c>
      <c r="F458" s="9" t="s">
        <v>1705</v>
      </c>
      <c r="G458" s="12">
        <v>1</v>
      </c>
      <c r="H458" s="9" t="s">
        <v>126</v>
      </c>
      <c r="I458" s="9" t="s">
        <v>126</v>
      </c>
      <c r="J458" s="12">
        <v>1</v>
      </c>
      <c r="K458" s="13">
        <v>42675</v>
      </c>
      <c r="L458" s="86">
        <f>(Tabla2[[#This Row],[release_year]]-'VARIANZA Y DES. EST'!$L$11)^2</f>
        <v>0.67207602404598188</v>
      </c>
      <c r="M458" s="12">
        <v>2015</v>
      </c>
      <c r="N458" s="9" t="s">
        <v>82</v>
      </c>
      <c r="O458" s="9" t="s">
        <v>1637</v>
      </c>
      <c r="P458" s="12">
        <v>59</v>
      </c>
      <c r="Q458" s="12">
        <v>59</v>
      </c>
      <c r="R458" s="12">
        <v>1645.5190265087319</v>
      </c>
      <c r="S458" s="12" t="s">
        <v>28</v>
      </c>
      <c r="T458" s="9" t="s">
        <v>57</v>
      </c>
      <c r="U458" s="9" t="s">
        <v>57</v>
      </c>
      <c r="V458" s="9" t="s">
        <v>57</v>
      </c>
      <c r="W458" s="14">
        <v>1</v>
      </c>
    </row>
    <row r="459" spans="1:23" x14ac:dyDescent="0.25">
      <c r="A459" s="8">
        <v>5891</v>
      </c>
      <c r="B459" s="9" t="s">
        <v>1706</v>
      </c>
      <c r="C459" s="9" t="s">
        <v>22</v>
      </c>
      <c r="D459" s="9" t="s">
        <v>1707</v>
      </c>
      <c r="E459" s="9" t="s">
        <v>1708</v>
      </c>
      <c r="F459" s="9" t="s">
        <v>1709</v>
      </c>
      <c r="G459" s="12">
        <v>1</v>
      </c>
      <c r="H459" s="9" t="s">
        <v>25</v>
      </c>
      <c r="I459" s="9" t="s">
        <v>25</v>
      </c>
      <c r="J459" s="12">
        <v>1</v>
      </c>
      <c r="K459" s="16">
        <v>42293</v>
      </c>
      <c r="L459" s="86">
        <f>(Tabla2[[#This Row],[release_year]]-'VARIANZA Y DES. EST'!$L$11)^2</f>
        <v>0.67207602404598188</v>
      </c>
      <c r="M459" s="12">
        <v>2015</v>
      </c>
      <c r="N459" s="9" t="s">
        <v>76</v>
      </c>
      <c r="O459" s="9" t="s">
        <v>1637</v>
      </c>
      <c r="P459" s="12">
        <v>59</v>
      </c>
      <c r="Q459" s="12">
        <v>59</v>
      </c>
      <c r="R459" s="12">
        <v>1645.5190265087319</v>
      </c>
      <c r="S459" s="12" t="s">
        <v>28</v>
      </c>
      <c r="T459" s="9" t="s">
        <v>477</v>
      </c>
      <c r="U459" s="9" t="s">
        <v>477</v>
      </c>
      <c r="V459" s="9" t="s">
        <v>477</v>
      </c>
      <c r="W459" s="14">
        <v>1</v>
      </c>
    </row>
    <row r="460" spans="1:23" x14ac:dyDescent="0.25">
      <c r="A460" s="8">
        <v>7576</v>
      </c>
      <c r="B460" s="9" t="s">
        <v>1710</v>
      </c>
      <c r="C460" s="9" t="s">
        <v>22</v>
      </c>
      <c r="D460" s="9" t="s">
        <v>1711</v>
      </c>
      <c r="E460" s="10" t="s">
        <v>1712</v>
      </c>
      <c r="F460" s="15"/>
      <c r="G460" s="12">
        <v>0</v>
      </c>
      <c r="H460" s="9" t="s">
        <v>25</v>
      </c>
      <c r="I460" s="9" t="s">
        <v>25</v>
      </c>
      <c r="J460" s="12">
        <v>1</v>
      </c>
      <c r="K460" s="13">
        <v>42825</v>
      </c>
      <c r="L460" s="86">
        <f>(Tabla2[[#This Row],[release_year]]-'VARIANZA Y DES. EST'!$L$11)^2</f>
        <v>4785.899735840092</v>
      </c>
      <c r="M460" s="12">
        <v>1945</v>
      </c>
      <c r="N460" s="9" t="s">
        <v>76</v>
      </c>
      <c r="O460" s="9" t="s">
        <v>1637</v>
      </c>
      <c r="P460" s="12">
        <v>59</v>
      </c>
      <c r="Q460" s="12">
        <v>59</v>
      </c>
      <c r="R460" s="12">
        <v>1645.5190265087319</v>
      </c>
      <c r="S460" s="12" t="s">
        <v>28</v>
      </c>
      <c r="T460" s="9" t="s">
        <v>150</v>
      </c>
      <c r="U460" s="9" t="s">
        <v>151</v>
      </c>
      <c r="V460" s="9" t="s">
        <v>150</v>
      </c>
      <c r="W460" s="14">
        <v>2</v>
      </c>
    </row>
    <row r="461" spans="1:23" x14ac:dyDescent="0.25">
      <c r="A461" s="8">
        <v>8216</v>
      </c>
      <c r="B461" s="9" t="s">
        <v>1713</v>
      </c>
      <c r="C461" s="9" t="s">
        <v>22</v>
      </c>
      <c r="D461" s="9" t="s">
        <v>1714</v>
      </c>
      <c r="E461" s="10" t="s">
        <v>1715</v>
      </c>
      <c r="F461" s="11"/>
      <c r="G461" s="12">
        <v>0</v>
      </c>
      <c r="H461" s="9" t="s">
        <v>25</v>
      </c>
      <c r="I461" s="9" t="s">
        <v>25</v>
      </c>
      <c r="J461" s="12">
        <v>1</v>
      </c>
      <c r="K461" s="13">
        <v>42948</v>
      </c>
      <c r="L461" s="86">
        <f>(Tabla2[[#This Row],[release_year]]-'VARIANZA Y DES. EST'!$L$11)^2</f>
        <v>3.3116808838167522</v>
      </c>
      <c r="M461" s="12">
        <v>2016</v>
      </c>
      <c r="N461" s="9" t="s">
        <v>35</v>
      </c>
      <c r="O461" s="9" t="s">
        <v>1637</v>
      </c>
      <c r="P461" s="12">
        <v>59</v>
      </c>
      <c r="Q461" s="12">
        <v>59</v>
      </c>
      <c r="R461" s="12">
        <v>1645.5190265087319</v>
      </c>
      <c r="S461" s="12" t="s">
        <v>28</v>
      </c>
      <c r="T461" s="9" t="s">
        <v>57</v>
      </c>
      <c r="U461" s="9" t="s">
        <v>57</v>
      </c>
      <c r="V461" s="9" t="s">
        <v>57</v>
      </c>
      <c r="W461" s="14">
        <v>1</v>
      </c>
    </row>
    <row r="462" spans="1:23" x14ac:dyDescent="0.25">
      <c r="A462" s="8">
        <v>760</v>
      </c>
      <c r="B462" s="9" t="s">
        <v>1716</v>
      </c>
      <c r="C462" s="9" t="s">
        <v>22</v>
      </c>
      <c r="D462" s="9" t="s">
        <v>1717</v>
      </c>
      <c r="E462" s="20" t="s">
        <v>1718</v>
      </c>
      <c r="F462" s="21"/>
      <c r="G462" s="12">
        <v>0</v>
      </c>
      <c r="H462" s="12"/>
      <c r="I462" s="9"/>
      <c r="J462" s="12">
        <v>0</v>
      </c>
      <c r="K462" s="13">
        <v>44351</v>
      </c>
      <c r="L462" s="86">
        <f>(Tabla2[[#This Row],[release_year]]-'VARIANZA Y DES. EST'!$L$11)^2</f>
        <v>0.67207602404598188</v>
      </c>
      <c r="M462" s="12">
        <v>2015</v>
      </c>
      <c r="N462" s="9" t="s">
        <v>55</v>
      </c>
      <c r="O462" s="9" t="s">
        <v>1719</v>
      </c>
      <c r="P462" s="12">
        <v>60</v>
      </c>
      <c r="Q462" s="12">
        <v>60</v>
      </c>
      <c r="R462" s="12">
        <v>1565.3890314018977</v>
      </c>
      <c r="S462" s="12" t="s">
        <v>28</v>
      </c>
      <c r="T462" s="9" t="s">
        <v>156</v>
      </c>
      <c r="U462" s="9" t="s">
        <v>156</v>
      </c>
      <c r="V462" s="9" t="s">
        <v>156</v>
      </c>
      <c r="W462" s="14">
        <v>1</v>
      </c>
    </row>
    <row r="463" spans="1:23" x14ac:dyDescent="0.25">
      <c r="A463" s="8">
        <v>761</v>
      </c>
      <c r="B463" s="9" t="s">
        <v>1720</v>
      </c>
      <c r="C463" s="9" t="s">
        <v>22</v>
      </c>
      <c r="D463" s="9" t="s">
        <v>1721</v>
      </c>
      <c r="E463" s="22" t="s">
        <v>1718</v>
      </c>
      <c r="F463" s="23"/>
      <c r="G463" s="12">
        <v>0</v>
      </c>
      <c r="H463" s="12"/>
      <c r="I463" s="9"/>
      <c r="J463" s="12">
        <v>0</v>
      </c>
      <c r="K463" s="13">
        <v>44351</v>
      </c>
      <c r="L463" s="86">
        <f>(Tabla2[[#This Row],[release_year]]-'VARIANZA Y DES. EST'!$L$11)^2</f>
        <v>0.67207602404598188</v>
      </c>
      <c r="M463" s="12">
        <v>2015</v>
      </c>
      <c r="N463" s="9" t="s">
        <v>55</v>
      </c>
      <c r="O463" s="9" t="s">
        <v>1719</v>
      </c>
      <c r="P463" s="12">
        <v>60</v>
      </c>
      <c r="Q463" s="12">
        <v>60</v>
      </c>
      <c r="R463" s="12">
        <v>1565.3890314018977</v>
      </c>
      <c r="S463" s="12" t="s">
        <v>28</v>
      </c>
      <c r="T463" s="9" t="s">
        <v>156</v>
      </c>
      <c r="U463" s="9" t="s">
        <v>156</v>
      </c>
      <c r="V463" s="9" t="s">
        <v>156</v>
      </c>
      <c r="W463" s="14">
        <v>1</v>
      </c>
    </row>
    <row r="464" spans="1:23" x14ac:dyDescent="0.25">
      <c r="A464" s="8">
        <v>1027</v>
      </c>
      <c r="B464" s="9" t="s">
        <v>1722</v>
      </c>
      <c r="C464" s="9" t="s">
        <v>22</v>
      </c>
      <c r="D464" s="9" t="s">
        <v>1723</v>
      </c>
      <c r="E464" s="18" t="s">
        <v>1724</v>
      </c>
      <c r="F464" s="9" t="s">
        <v>1725</v>
      </c>
      <c r="G464" s="12">
        <v>10</v>
      </c>
      <c r="H464" s="9" t="s">
        <v>25</v>
      </c>
      <c r="I464" s="9" t="s">
        <v>25</v>
      </c>
      <c r="J464" s="12">
        <v>1</v>
      </c>
      <c r="K464" s="13">
        <v>44302</v>
      </c>
      <c r="L464" s="86">
        <f>(Tabla2[[#This Row],[release_year]]-'VARIANZA Y DES. EST'!$L$11)^2</f>
        <v>46.509705182670608</v>
      </c>
      <c r="M464" s="12">
        <v>2021</v>
      </c>
      <c r="N464" s="9" t="s">
        <v>26</v>
      </c>
      <c r="O464" s="9" t="s">
        <v>1719</v>
      </c>
      <c r="P464" s="12">
        <v>60</v>
      </c>
      <c r="Q464" s="12">
        <v>60</v>
      </c>
      <c r="R464" s="12">
        <v>1565.3890314018977</v>
      </c>
      <c r="S464" s="12" t="s">
        <v>28</v>
      </c>
      <c r="T464" s="9" t="s">
        <v>30</v>
      </c>
      <c r="U464" s="9" t="s">
        <v>30</v>
      </c>
      <c r="V464" s="9" t="s">
        <v>30</v>
      </c>
      <c r="W464" s="14">
        <v>1</v>
      </c>
    </row>
    <row r="465" spans="1:23" x14ac:dyDescent="0.25">
      <c r="A465" s="8">
        <v>1173</v>
      </c>
      <c r="B465" s="9" t="s">
        <v>1726</v>
      </c>
      <c r="C465" s="9" t="s">
        <v>22</v>
      </c>
      <c r="D465" s="9" t="s">
        <v>1727</v>
      </c>
      <c r="E465" s="9" t="s">
        <v>1728</v>
      </c>
      <c r="F465" s="9" t="s">
        <v>1729</v>
      </c>
      <c r="G465" s="12">
        <v>1</v>
      </c>
      <c r="H465" s="9" t="s">
        <v>530</v>
      </c>
      <c r="I465" s="9" t="s">
        <v>530</v>
      </c>
      <c r="J465" s="12">
        <v>1</v>
      </c>
      <c r="K465" s="13">
        <v>44278</v>
      </c>
      <c r="L465" s="86">
        <f>(Tabla2[[#This Row],[release_year]]-'VARIANZA Y DES. EST'!$L$11)^2</f>
        <v>46.509705182670608</v>
      </c>
      <c r="M465" s="12">
        <v>2021</v>
      </c>
      <c r="N465" s="9" t="s">
        <v>76</v>
      </c>
      <c r="O465" s="9" t="s">
        <v>1719</v>
      </c>
      <c r="P465" s="12">
        <v>60</v>
      </c>
      <c r="Q465" s="12">
        <v>60</v>
      </c>
      <c r="R465" s="12">
        <v>1565.3890314018977</v>
      </c>
      <c r="S465" s="12" t="s">
        <v>28</v>
      </c>
      <c r="T465" s="9" t="s">
        <v>477</v>
      </c>
      <c r="U465" s="9" t="s">
        <v>477</v>
      </c>
      <c r="V465" s="9" t="s">
        <v>477</v>
      </c>
      <c r="W465" s="14">
        <v>1</v>
      </c>
    </row>
    <row r="466" spans="1:23" x14ac:dyDescent="0.25">
      <c r="A466" s="8">
        <v>1190</v>
      </c>
      <c r="B466" s="9" t="s">
        <v>1730</v>
      </c>
      <c r="C466" s="9" t="s">
        <v>22</v>
      </c>
      <c r="D466" s="9" t="s">
        <v>1731</v>
      </c>
      <c r="E466" s="9" t="s">
        <v>1166</v>
      </c>
      <c r="F466" s="18" t="s">
        <v>1732</v>
      </c>
      <c r="G466" s="12">
        <v>1</v>
      </c>
      <c r="H466" s="9" t="s">
        <v>25</v>
      </c>
      <c r="I466" s="9" t="s">
        <v>25</v>
      </c>
      <c r="J466" s="12">
        <v>1</v>
      </c>
      <c r="K466" s="13">
        <v>44273</v>
      </c>
      <c r="L466" s="86">
        <f>(Tabla2[[#This Row],[release_year]]-'VARIANZA Y DES. EST'!$L$11)^2</f>
        <v>46.509705182670608</v>
      </c>
      <c r="M466" s="12">
        <v>2021</v>
      </c>
      <c r="N466" s="9" t="s">
        <v>55</v>
      </c>
      <c r="O466" s="9" t="s">
        <v>1719</v>
      </c>
      <c r="P466" s="12">
        <v>60</v>
      </c>
      <c r="Q466" s="12">
        <v>60</v>
      </c>
      <c r="R466" s="12">
        <v>1565.3890314018977</v>
      </c>
      <c r="S466" s="12" t="s">
        <v>28</v>
      </c>
      <c r="T466" s="9" t="s">
        <v>477</v>
      </c>
      <c r="U466" s="9" t="s">
        <v>477</v>
      </c>
      <c r="V466" s="9" t="s">
        <v>477</v>
      </c>
      <c r="W466" s="14">
        <v>1</v>
      </c>
    </row>
    <row r="467" spans="1:23" x14ac:dyDescent="0.25">
      <c r="A467" s="8">
        <v>1618</v>
      </c>
      <c r="B467" s="9" t="s">
        <v>1733</v>
      </c>
      <c r="C467" s="9" t="s">
        <v>22</v>
      </c>
      <c r="D467" s="9" t="s">
        <v>1734</v>
      </c>
      <c r="E467" s="9" t="s">
        <v>1735</v>
      </c>
      <c r="F467" s="9" t="s">
        <v>1736</v>
      </c>
      <c r="G467" s="12">
        <v>1</v>
      </c>
      <c r="H467" s="9" t="s">
        <v>25</v>
      </c>
      <c r="I467" s="9" t="s">
        <v>25</v>
      </c>
      <c r="J467" s="12">
        <v>1</v>
      </c>
      <c r="K467" s="13">
        <v>44166</v>
      </c>
      <c r="L467" s="86">
        <f>(Tabla2[[#This Row],[release_year]]-'VARIANZA Y DES. EST'!$L$11)^2</f>
        <v>33.870100322899837</v>
      </c>
      <c r="M467" s="12">
        <v>2020</v>
      </c>
      <c r="N467" s="9" t="s">
        <v>76</v>
      </c>
      <c r="O467" s="9" t="s">
        <v>1719</v>
      </c>
      <c r="P467" s="12">
        <v>60</v>
      </c>
      <c r="Q467" s="12">
        <v>60</v>
      </c>
      <c r="R467" s="12">
        <v>1565.3890314018977</v>
      </c>
      <c r="S467" s="12" t="s">
        <v>28</v>
      </c>
      <c r="T467" s="9" t="s">
        <v>95</v>
      </c>
      <c r="U467" s="9" t="s">
        <v>95</v>
      </c>
      <c r="V467" s="9" t="s">
        <v>95</v>
      </c>
      <c r="W467" s="14">
        <v>1</v>
      </c>
    </row>
    <row r="468" spans="1:23" x14ac:dyDescent="0.25">
      <c r="A468" s="8">
        <v>1743</v>
      </c>
      <c r="B468" s="9" t="s">
        <v>1737</v>
      </c>
      <c r="C468" s="9" t="s">
        <v>22</v>
      </c>
      <c r="D468" s="9" t="s">
        <v>1738</v>
      </c>
      <c r="E468" s="9" t="s">
        <v>1739</v>
      </c>
      <c r="F468" s="9" t="s">
        <v>1740</v>
      </c>
      <c r="G468" s="12">
        <v>1</v>
      </c>
      <c r="H468" s="9" t="s">
        <v>184</v>
      </c>
      <c r="I468" s="9" t="s">
        <v>184</v>
      </c>
      <c r="J468" s="12">
        <v>1</v>
      </c>
      <c r="K468" s="13">
        <v>44138</v>
      </c>
      <c r="L468" s="86">
        <f>(Tabla2[[#This Row],[release_year]]-'VARIANZA Y DES. EST'!$L$11)^2</f>
        <v>33.870100322899837</v>
      </c>
      <c r="M468" s="12">
        <v>2020</v>
      </c>
      <c r="N468" s="9" t="s">
        <v>76</v>
      </c>
      <c r="O468" s="9" t="s">
        <v>1719</v>
      </c>
      <c r="P468" s="12">
        <v>60</v>
      </c>
      <c r="Q468" s="12">
        <v>60</v>
      </c>
      <c r="R468" s="12">
        <v>1565.3890314018977</v>
      </c>
      <c r="S468" s="12" t="s">
        <v>28</v>
      </c>
      <c r="T468" s="9" t="s">
        <v>477</v>
      </c>
      <c r="U468" s="9" t="s">
        <v>477</v>
      </c>
      <c r="V468" s="9" t="s">
        <v>477</v>
      </c>
      <c r="W468" s="14">
        <v>1</v>
      </c>
    </row>
    <row r="469" spans="1:23" x14ac:dyDescent="0.25">
      <c r="A469" s="8">
        <v>2953</v>
      </c>
      <c r="B469" s="9" t="s">
        <v>1741</v>
      </c>
      <c r="C469" s="9" t="s">
        <v>22</v>
      </c>
      <c r="D469" s="9" t="s">
        <v>1742</v>
      </c>
      <c r="E469" s="18" t="s">
        <v>1743</v>
      </c>
      <c r="F469" s="9" t="s">
        <v>1507</v>
      </c>
      <c r="G469" s="12">
        <v>1</v>
      </c>
      <c r="H469" s="9" t="s">
        <v>25</v>
      </c>
      <c r="I469" s="9" t="s">
        <v>25</v>
      </c>
      <c r="J469" s="12">
        <v>1</v>
      </c>
      <c r="K469" s="13">
        <v>43865</v>
      </c>
      <c r="L469" s="86">
        <f>(Tabla2[[#This Row],[release_year]]-'VARIANZA Y DES. EST'!$L$11)^2</f>
        <v>33.870100322899837</v>
      </c>
      <c r="M469" s="12">
        <v>2020</v>
      </c>
      <c r="N469" s="9" t="s">
        <v>35</v>
      </c>
      <c r="O469" s="9" t="s">
        <v>1719</v>
      </c>
      <c r="P469" s="12">
        <v>60</v>
      </c>
      <c r="Q469" s="12">
        <v>60</v>
      </c>
      <c r="R469" s="12">
        <v>1565.3890314018977</v>
      </c>
      <c r="S469" s="12" t="s">
        <v>28</v>
      </c>
      <c r="T469" s="9" t="s">
        <v>477</v>
      </c>
      <c r="U469" s="9" t="s">
        <v>477</v>
      </c>
      <c r="V469" s="9" t="s">
        <v>477</v>
      </c>
      <c r="W469" s="14">
        <v>1</v>
      </c>
    </row>
    <row r="470" spans="1:23" x14ac:dyDescent="0.25">
      <c r="A470" s="8">
        <v>3161</v>
      </c>
      <c r="B470" s="9" t="s">
        <v>1744</v>
      </c>
      <c r="C470" s="9" t="s">
        <v>22</v>
      </c>
      <c r="D470" s="9" t="s">
        <v>1745</v>
      </c>
      <c r="E470" s="18" t="s">
        <v>1746</v>
      </c>
      <c r="F470" s="9" t="s">
        <v>1747</v>
      </c>
      <c r="G470" s="12">
        <v>1</v>
      </c>
      <c r="H470" s="9" t="s">
        <v>25</v>
      </c>
      <c r="I470" s="9" t="s">
        <v>25</v>
      </c>
      <c r="J470" s="12">
        <v>1</v>
      </c>
      <c r="K470" s="16">
        <v>43809</v>
      </c>
      <c r="L470" s="86">
        <f>(Tabla2[[#This Row],[release_year]]-'VARIANZA Y DES. EST'!$L$11)^2</f>
        <v>23.230495463129063</v>
      </c>
      <c r="M470" s="12">
        <v>2019</v>
      </c>
      <c r="N470" s="9" t="s">
        <v>76</v>
      </c>
      <c r="O470" s="9" t="s">
        <v>1719</v>
      </c>
      <c r="P470" s="12">
        <v>60</v>
      </c>
      <c r="Q470" s="12">
        <v>60</v>
      </c>
      <c r="R470" s="12">
        <v>1565.3890314018977</v>
      </c>
      <c r="S470" s="12" t="s">
        <v>28</v>
      </c>
      <c r="T470" s="9" t="s">
        <v>477</v>
      </c>
      <c r="U470" s="9" t="s">
        <v>477</v>
      </c>
      <c r="V470" s="9" t="s">
        <v>477</v>
      </c>
      <c r="W470" s="14">
        <v>1</v>
      </c>
    </row>
    <row r="471" spans="1:23" x14ac:dyDescent="0.25">
      <c r="A471" s="8">
        <v>3267</v>
      </c>
      <c r="B471" s="9" t="s">
        <v>1748</v>
      </c>
      <c r="C471" s="9" t="s">
        <v>22</v>
      </c>
      <c r="D471" s="9" t="s">
        <v>1749</v>
      </c>
      <c r="E471" s="9" t="s">
        <v>1750</v>
      </c>
      <c r="F471" s="9" t="s">
        <v>1751</v>
      </c>
      <c r="G471" s="12">
        <v>11</v>
      </c>
      <c r="H471" s="9" t="s">
        <v>1064</v>
      </c>
      <c r="I471" s="9" t="s">
        <v>1064</v>
      </c>
      <c r="J471" s="12">
        <v>1</v>
      </c>
      <c r="K471" s="16">
        <v>43784</v>
      </c>
      <c r="L471" s="86">
        <f>(Tabla2[[#This Row],[release_year]]-'VARIANZA Y DES. EST'!$L$11)^2</f>
        <v>23.230495463129063</v>
      </c>
      <c r="M471" s="12">
        <v>2019</v>
      </c>
      <c r="N471" s="9" t="s">
        <v>82</v>
      </c>
      <c r="O471" s="9" t="s">
        <v>1719</v>
      </c>
      <c r="P471" s="12">
        <v>60</v>
      </c>
      <c r="Q471" s="12">
        <v>60</v>
      </c>
      <c r="R471" s="12">
        <v>1565.3890314018977</v>
      </c>
      <c r="S471" s="12" t="s">
        <v>28</v>
      </c>
      <c r="T471" s="9" t="s">
        <v>686</v>
      </c>
      <c r="U471" s="9" t="s">
        <v>30</v>
      </c>
      <c r="V471" s="9" t="s">
        <v>686</v>
      </c>
      <c r="W471" s="14">
        <v>2</v>
      </c>
    </row>
    <row r="472" spans="1:23" x14ac:dyDescent="0.25">
      <c r="A472" s="8">
        <v>3759</v>
      </c>
      <c r="B472" s="9" t="s">
        <v>1752</v>
      </c>
      <c r="C472" s="9" t="s">
        <v>22</v>
      </c>
      <c r="D472" s="9" t="s">
        <v>1753</v>
      </c>
      <c r="E472" s="18" t="s">
        <v>1754</v>
      </c>
      <c r="F472" s="9" t="s">
        <v>1755</v>
      </c>
      <c r="G472" s="12">
        <v>1</v>
      </c>
      <c r="H472" s="9" t="s">
        <v>25</v>
      </c>
      <c r="I472" s="9" t="s">
        <v>25</v>
      </c>
      <c r="J472" s="12">
        <v>1</v>
      </c>
      <c r="K472" s="13">
        <v>43628</v>
      </c>
      <c r="L472" s="86">
        <f>(Tabla2[[#This Row],[release_year]]-'VARIANZA Y DES. EST'!$L$11)^2</f>
        <v>23.230495463129063</v>
      </c>
      <c r="M472" s="12">
        <v>2019</v>
      </c>
      <c r="N472" s="9" t="s">
        <v>76</v>
      </c>
      <c r="O472" s="9" t="s">
        <v>1719</v>
      </c>
      <c r="P472" s="12">
        <v>60</v>
      </c>
      <c r="Q472" s="12">
        <v>60</v>
      </c>
      <c r="R472" s="12">
        <v>1565.3890314018977</v>
      </c>
      <c r="S472" s="12" t="s">
        <v>28</v>
      </c>
      <c r="T472" s="9" t="s">
        <v>477</v>
      </c>
      <c r="U472" s="9" t="s">
        <v>477</v>
      </c>
      <c r="V472" s="9" t="s">
        <v>477</v>
      </c>
      <c r="W472" s="14">
        <v>1</v>
      </c>
    </row>
    <row r="473" spans="1:23" x14ac:dyDescent="0.25">
      <c r="A473" s="8">
        <v>3953</v>
      </c>
      <c r="B473" s="9" t="s">
        <v>1756</v>
      </c>
      <c r="C473" s="9" t="s">
        <v>22</v>
      </c>
      <c r="D473" s="9" t="s">
        <v>1757</v>
      </c>
      <c r="E473" s="18" t="s">
        <v>1758</v>
      </c>
      <c r="F473" s="18" t="s">
        <v>1759</v>
      </c>
      <c r="G473" s="12">
        <v>1</v>
      </c>
      <c r="H473" s="9" t="s">
        <v>25</v>
      </c>
      <c r="I473" s="9" t="s">
        <v>25</v>
      </c>
      <c r="J473" s="12">
        <v>1</v>
      </c>
      <c r="K473" s="13">
        <v>43557</v>
      </c>
      <c r="L473" s="86">
        <f>(Tabla2[[#This Row],[release_year]]-'VARIANZA Y DES. EST'!$L$11)^2</f>
        <v>23.230495463129063</v>
      </c>
      <c r="M473" s="12">
        <v>2019</v>
      </c>
      <c r="N473" s="9" t="s">
        <v>76</v>
      </c>
      <c r="O473" s="9" t="s">
        <v>1719</v>
      </c>
      <c r="P473" s="12">
        <v>60</v>
      </c>
      <c r="Q473" s="12">
        <v>60</v>
      </c>
      <c r="R473" s="12">
        <v>1565.3890314018977</v>
      </c>
      <c r="S473" s="12" t="s">
        <v>28</v>
      </c>
      <c r="T473" s="9" t="s">
        <v>477</v>
      </c>
      <c r="U473" s="9" t="s">
        <v>477</v>
      </c>
      <c r="V473" s="9" t="s">
        <v>477</v>
      </c>
      <c r="W473" s="14">
        <v>1</v>
      </c>
    </row>
    <row r="474" spans="1:23" x14ac:dyDescent="0.25">
      <c r="A474" s="8">
        <v>3988</v>
      </c>
      <c r="B474" s="9" t="s">
        <v>1760</v>
      </c>
      <c r="C474" s="9" t="s">
        <v>22</v>
      </c>
      <c r="D474" s="10" t="s">
        <v>1761</v>
      </c>
      <c r="E474" s="19"/>
      <c r="F474" s="11"/>
      <c r="G474" s="12">
        <v>0</v>
      </c>
      <c r="H474" s="12"/>
      <c r="I474" s="9"/>
      <c r="J474" s="12">
        <v>0</v>
      </c>
      <c r="K474" s="13">
        <v>43545</v>
      </c>
      <c r="L474" s="86">
        <f>(Tabla2[[#This Row],[release_year]]-'VARIANZA Y DES. EST'!$L$11)^2</f>
        <v>23.230495463129063</v>
      </c>
      <c r="M474" s="12">
        <v>2019</v>
      </c>
      <c r="N474" s="9" t="s">
        <v>82</v>
      </c>
      <c r="O474" s="9" t="s">
        <v>1719</v>
      </c>
      <c r="P474" s="12">
        <v>60</v>
      </c>
      <c r="Q474" s="12">
        <v>60</v>
      </c>
      <c r="R474" s="12">
        <v>1565.3890314018977</v>
      </c>
      <c r="S474" s="12" t="s">
        <v>28</v>
      </c>
      <c r="T474" s="9" t="s">
        <v>171</v>
      </c>
      <c r="U474" s="9" t="s">
        <v>57</v>
      </c>
      <c r="V474" s="9" t="s">
        <v>171</v>
      </c>
      <c r="W474" s="14">
        <v>3</v>
      </c>
    </row>
    <row r="475" spans="1:23" x14ac:dyDescent="0.25">
      <c r="A475" s="8">
        <v>4556</v>
      </c>
      <c r="B475" s="9" t="s">
        <v>1762</v>
      </c>
      <c r="C475" s="9" t="s">
        <v>22</v>
      </c>
      <c r="D475" s="9" t="s">
        <v>1763</v>
      </c>
      <c r="E475" s="10" t="s">
        <v>1764</v>
      </c>
      <c r="F475" s="11"/>
      <c r="G475" s="12">
        <v>0</v>
      </c>
      <c r="H475" s="9" t="s">
        <v>126</v>
      </c>
      <c r="I475" s="9" t="s">
        <v>126</v>
      </c>
      <c r="J475" s="12">
        <v>1</v>
      </c>
      <c r="K475" s="13">
        <v>43375</v>
      </c>
      <c r="L475" s="86">
        <f>(Tabla2[[#This Row],[release_year]]-'VARIANZA Y DES. EST'!$L$11)^2</f>
        <v>1.3928663045044412</v>
      </c>
      <c r="M475" s="12">
        <v>2013</v>
      </c>
      <c r="N475" s="9" t="s">
        <v>76</v>
      </c>
      <c r="O475" s="9" t="s">
        <v>1719</v>
      </c>
      <c r="P475" s="12">
        <v>60</v>
      </c>
      <c r="Q475" s="12">
        <v>60</v>
      </c>
      <c r="R475" s="12">
        <v>1565.3890314018977</v>
      </c>
      <c r="S475" s="12" t="s">
        <v>28</v>
      </c>
      <c r="T475" s="9" t="s">
        <v>57</v>
      </c>
      <c r="U475" s="9" t="s">
        <v>57</v>
      </c>
      <c r="V475" s="9" t="s">
        <v>57</v>
      </c>
      <c r="W475" s="14">
        <v>1</v>
      </c>
    </row>
    <row r="476" spans="1:23" x14ac:dyDescent="0.25">
      <c r="A476" s="8">
        <v>4792</v>
      </c>
      <c r="B476" s="9" t="s">
        <v>1765</v>
      </c>
      <c r="C476" s="9" t="s">
        <v>22</v>
      </c>
      <c r="D476" s="9" t="s">
        <v>1766</v>
      </c>
      <c r="E476" s="9" t="s">
        <v>1767</v>
      </c>
      <c r="F476" s="9" t="s">
        <v>1768</v>
      </c>
      <c r="G476" s="12">
        <v>1</v>
      </c>
      <c r="H476" s="9" t="s">
        <v>25</v>
      </c>
      <c r="I476" s="9" t="s">
        <v>25</v>
      </c>
      <c r="J476" s="12">
        <v>1</v>
      </c>
      <c r="K476" s="13">
        <v>43282</v>
      </c>
      <c r="L476" s="86">
        <f>(Tabla2[[#This Row],[release_year]]-'VARIANZA Y DES. EST'!$L$11)^2</f>
        <v>1.3928663045044412</v>
      </c>
      <c r="M476" s="12">
        <v>2013</v>
      </c>
      <c r="N476" s="9" t="s">
        <v>76</v>
      </c>
      <c r="O476" s="9" t="s">
        <v>1719</v>
      </c>
      <c r="P476" s="12">
        <v>60</v>
      </c>
      <c r="Q476" s="12">
        <v>60</v>
      </c>
      <c r="R476" s="12">
        <v>1565.3890314018977</v>
      </c>
      <c r="S476" s="12" t="s">
        <v>28</v>
      </c>
      <c r="T476" s="9" t="s">
        <v>477</v>
      </c>
      <c r="U476" s="9" t="s">
        <v>477</v>
      </c>
      <c r="V476" s="9" t="s">
        <v>477</v>
      </c>
      <c r="W476" s="14">
        <v>1</v>
      </c>
    </row>
    <row r="477" spans="1:23" x14ac:dyDescent="0.25">
      <c r="A477" s="8">
        <v>4951</v>
      </c>
      <c r="B477" s="9" t="s">
        <v>1769</v>
      </c>
      <c r="C477" s="9" t="s">
        <v>22</v>
      </c>
      <c r="D477" s="9" t="s">
        <v>1770</v>
      </c>
      <c r="E477" s="9" t="s">
        <v>1700</v>
      </c>
      <c r="F477" s="18" t="s">
        <v>1771</v>
      </c>
      <c r="G477" s="12">
        <v>1</v>
      </c>
      <c r="H477" s="9" t="s">
        <v>25</v>
      </c>
      <c r="I477" s="9" t="s">
        <v>25</v>
      </c>
      <c r="J477" s="12">
        <v>1</v>
      </c>
      <c r="K477" s="13">
        <v>43191</v>
      </c>
      <c r="L477" s="86">
        <f>(Tabla2[[#This Row],[release_year]]-'VARIANZA Y DES. EST'!$L$11)^2</f>
        <v>4.7532614447336705</v>
      </c>
      <c r="M477" s="12">
        <v>2012</v>
      </c>
      <c r="N477" s="9" t="s">
        <v>76</v>
      </c>
      <c r="O477" s="9" t="s">
        <v>1719</v>
      </c>
      <c r="P477" s="12">
        <v>60</v>
      </c>
      <c r="Q477" s="12">
        <v>60</v>
      </c>
      <c r="R477" s="12">
        <v>1565.3890314018977</v>
      </c>
      <c r="S477" s="12" t="s">
        <v>28</v>
      </c>
      <c r="T477" s="9" t="s">
        <v>477</v>
      </c>
      <c r="U477" s="9" t="s">
        <v>477</v>
      </c>
      <c r="V477" s="9" t="s">
        <v>477</v>
      </c>
      <c r="W477" s="14">
        <v>1</v>
      </c>
    </row>
    <row r="478" spans="1:23" x14ac:dyDescent="0.25">
      <c r="A478" s="8">
        <v>5035</v>
      </c>
      <c r="B478" s="9" t="s">
        <v>1772</v>
      </c>
      <c r="C478" s="9" t="s">
        <v>22</v>
      </c>
      <c r="D478" s="9" t="s">
        <v>1773</v>
      </c>
      <c r="E478" s="18" t="s">
        <v>1774</v>
      </c>
      <c r="F478" s="9" t="s">
        <v>1775</v>
      </c>
      <c r="G478" s="12">
        <v>1</v>
      </c>
      <c r="H478" s="9" t="s">
        <v>1064</v>
      </c>
      <c r="I478" s="9" t="s">
        <v>1064</v>
      </c>
      <c r="J478" s="12">
        <v>1</v>
      </c>
      <c r="K478" s="13">
        <v>43147</v>
      </c>
      <c r="L478" s="86">
        <f>(Tabla2[[#This Row],[release_year]]-'VARIANZA Y DES. EST'!$L$11)^2</f>
        <v>14.590890603358293</v>
      </c>
      <c r="M478" s="12">
        <v>2018</v>
      </c>
      <c r="N478" s="9" t="s">
        <v>76</v>
      </c>
      <c r="O478" s="9" t="s">
        <v>1719</v>
      </c>
      <c r="P478" s="12">
        <v>60</v>
      </c>
      <c r="Q478" s="12">
        <v>60</v>
      </c>
      <c r="R478" s="12">
        <v>1565.3890314018977</v>
      </c>
      <c r="S478" s="12" t="s">
        <v>28</v>
      </c>
      <c r="T478" s="9" t="s">
        <v>477</v>
      </c>
      <c r="U478" s="9" t="s">
        <v>477</v>
      </c>
      <c r="V478" s="9" t="s">
        <v>477</v>
      </c>
      <c r="W478" s="14">
        <v>1</v>
      </c>
    </row>
    <row r="479" spans="1:23" x14ac:dyDescent="0.25">
      <c r="A479" s="8">
        <v>5079</v>
      </c>
      <c r="B479" s="9" t="s">
        <v>1776</v>
      </c>
      <c r="C479" s="9" t="s">
        <v>22</v>
      </c>
      <c r="D479" s="10" t="s">
        <v>1777</v>
      </c>
      <c r="E479" s="11"/>
      <c r="F479" s="9" t="s">
        <v>1778</v>
      </c>
      <c r="G479" s="12">
        <v>1</v>
      </c>
      <c r="H479" s="9" t="s">
        <v>25</v>
      </c>
      <c r="I479" s="9" t="s">
        <v>25</v>
      </c>
      <c r="J479" s="12">
        <v>1</v>
      </c>
      <c r="K479" s="13">
        <v>43116</v>
      </c>
      <c r="L479" s="86">
        <f>(Tabla2[[#This Row],[release_year]]-'VARIANZA Y DES. EST'!$L$11)^2</f>
        <v>14.590890603358293</v>
      </c>
      <c r="M479" s="12">
        <v>2018</v>
      </c>
      <c r="N479" s="9" t="s">
        <v>76</v>
      </c>
      <c r="O479" s="9" t="s">
        <v>1719</v>
      </c>
      <c r="P479" s="12">
        <v>60</v>
      </c>
      <c r="Q479" s="12">
        <v>60</v>
      </c>
      <c r="R479" s="12">
        <v>1565.3890314018977</v>
      </c>
      <c r="S479" s="12" t="s">
        <v>28</v>
      </c>
      <c r="T479" s="9" t="s">
        <v>477</v>
      </c>
      <c r="U479" s="9" t="s">
        <v>477</v>
      </c>
      <c r="V479" s="9" t="s">
        <v>477</v>
      </c>
      <c r="W479" s="14">
        <v>1</v>
      </c>
    </row>
    <row r="480" spans="1:23" x14ac:dyDescent="0.25">
      <c r="A480" s="8">
        <v>5088</v>
      </c>
      <c r="B480" s="9" t="s">
        <v>1779</v>
      </c>
      <c r="C480" s="9" t="s">
        <v>22</v>
      </c>
      <c r="D480" s="10" t="s">
        <v>1780</v>
      </c>
      <c r="E480" s="11"/>
      <c r="F480" s="9" t="s">
        <v>1781</v>
      </c>
      <c r="G480" s="12">
        <v>1</v>
      </c>
      <c r="H480" s="9" t="s">
        <v>1692</v>
      </c>
      <c r="I480" s="9" t="s">
        <v>1692</v>
      </c>
      <c r="J480" s="12">
        <v>1</v>
      </c>
      <c r="K480" s="13">
        <v>43110</v>
      </c>
      <c r="L480" s="86">
        <f>(Tabla2[[#This Row],[release_year]]-'VARIANZA Y DES. EST'!$L$11)^2</f>
        <v>14.590890603358293</v>
      </c>
      <c r="M480" s="12">
        <v>2018</v>
      </c>
      <c r="N480" s="9" t="s">
        <v>76</v>
      </c>
      <c r="O480" s="9" t="s">
        <v>1719</v>
      </c>
      <c r="P480" s="12">
        <v>60</v>
      </c>
      <c r="Q480" s="12">
        <v>60</v>
      </c>
      <c r="R480" s="12">
        <v>1565.3890314018977</v>
      </c>
      <c r="S480" s="12" t="s">
        <v>28</v>
      </c>
      <c r="T480" s="9" t="s">
        <v>477</v>
      </c>
      <c r="U480" s="9" t="s">
        <v>477</v>
      </c>
      <c r="V480" s="9" t="s">
        <v>477</v>
      </c>
      <c r="W480" s="14">
        <v>1</v>
      </c>
    </row>
    <row r="481" spans="1:23" x14ac:dyDescent="0.25">
      <c r="A481" s="8">
        <v>5280</v>
      </c>
      <c r="B481" s="9" t="s">
        <v>1782</v>
      </c>
      <c r="C481" s="9" t="s">
        <v>22</v>
      </c>
      <c r="D481" s="9" t="s">
        <v>1783</v>
      </c>
      <c r="E481" s="18" t="s">
        <v>1784</v>
      </c>
      <c r="F481" s="9" t="s">
        <v>1785</v>
      </c>
      <c r="G481" s="12">
        <v>1</v>
      </c>
      <c r="H481" s="9" t="s">
        <v>1786</v>
      </c>
      <c r="I481" s="9" t="s">
        <v>1786</v>
      </c>
      <c r="J481" s="12">
        <v>1</v>
      </c>
      <c r="K481" s="13">
        <v>42986</v>
      </c>
      <c r="L481" s="86">
        <f>(Tabla2[[#This Row],[release_year]]-'VARIANZA Y DES. EST'!$L$11)^2</f>
        <v>7.9512857435875226</v>
      </c>
      <c r="M481" s="12">
        <v>2017</v>
      </c>
      <c r="N481" s="9" t="s">
        <v>76</v>
      </c>
      <c r="O481" s="9" t="s">
        <v>1719</v>
      </c>
      <c r="P481" s="12">
        <v>60</v>
      </c>
      <c r="Q481" s="12">
        <v>60</v>
      </c>
      <c r="R481" s="12">
        <v>1565.3890314018977</v>
      </c>
      <c r="S481" s="12" t="s">
        <v>28</v>
      </c>
      <c r="T481" s="9" t="s">
        <v>477</v>
      </c>
      <c r="U481" s="9" t="s">
        <v>477</v>
      </c>
      <c r="V481" s="9" t="s">
        <v>477</v>
      </c>
      <c r="W481" s="14">
        <v>1</v>
      </c>
    </row>
    <row r="482" spans="1:23" x14ac:dyDescent="0.25">
      <c r="A482" s="8">
        <v>5794</v>
      </c>
      <c r="B482" s="9" t="s">
        <v>1787</v>
      </c>
      <c r="C482" s="9" t="s">
        <v>22</v>
      </c>
      <c r="D482" s="9" t="s">
        <v>1788</v>
      </c>
      <c r="E482" s="9" t="s">
        <v>1166</v>
      </c>
      <c r="F482" s="9" t="s">
        <v>1789</v>
      </c>
      <c r="G482" s="12">
        <v>1</v>
      </c>
      <c r="H482" s="9" t="s">
        <v>25</v>
      </c>
      <c r="I482" s="9" t="s">
        <v>25</v>
      </c>
      <c r="J482" s="12">
        <v>1</v>
      </c>
      <c r="K482" s="13">
        <v>42629</v>
      </c>
      <c r="L482" s="86">
        <f>(Tabla2[[#This Row],[release_year]]-'VARIANZA Y DES. EST'!$L$11)^2</f>
        <v>3.3116808838167522</v>
      </c>
      <c r="M482" s="12">
        <v>2016</v>
      </c>
      <c r="N482" s="9" t="s">
        <v>76</v>
      </c>
      <c r="O482" s="9" t="s">
        <v>1719</v>
      </c>
      <c r="P482" s="12">
        <v>60</v>
      </c>
      <c r="Q482" s="12">
        <v>60</v>
      </c>
      <c r="R482" s="12">
        <v>1565.3890314018977</v>
      </c>
      <c r="S482" s="12" t="s">
        <v>28</v>
      </c>
      <c r="T482" s="9" t="s">
        <v>477</v>
      </c>
      <c r="U482" s="9" t="s">
        <v>477</v>
      </c>
      <c r="V482" s="9" t="s">
        <v>477</v>
      </c>
      <c r="W482" s="14">
        <v>1</v>
      </c>
    </row>
    <row r="483" spans="1:23" x14ac:dyDescent="0.25">
      <c r="A483" s="8">
        <v>5843</v>
      </c>
      <c r="B483" s="9" t="s">
        <v>1790</v>
      </c>
      <c r="C483" s="9" t="s">
        <v>22</v>
      </c>
      <c r="D483" s="9" t="s">
        <v>1791</v>
      </c>
      <c r="E483" s="9" t="s">
        <v>1767</v>
      </c>
      <c r="F483" s="9" t="s">
        <v>1768</v>
      </c>
      <c r="G483" s="12">
        <v>1</v>
      </c>
      <c r="H483" s="9" t="s">
        <v>25</v>
      </c>
      <c r="I483" s="9" t="s">
        <v>25</v>
      </c>
      <c r="J483" s="12">
        <v>1</v>
      </c>
      <c r="K483" s="13">
        <v>42524</v>
      </c>
      <c r="L483" s="86">
        <f>(Tabla2[[#This Row],[release_year]]-'VARIANZA Y DES. EST'!$L$11)^2</f>
        <v>3.3116808838167522</v>
      </c>
      <c r="M483" s="12">
        <v>2016</v>
      </c>
      <c r="N483" s="9" t="s">
        <v>76</v>
      </c>
      <c r="O483" s="9" t="s">
        <v>1719</v>
      </c>
      <c r="P483" s="12">
        <v>60</v>
      </c>
      <c r="Q483" s="12">
        <v>60</v>
      </c>
      <c r="R483" s="12">
        <v>1565.3890314018977</v>
      </c>
      <c r="S483" s="12" t="s">
        <v>28</v>
      </c>
      <c r="T483" s="9" t="s">
        <v>1792</v>
      </c>
      <c r="U483" s="9" t="s">
        <v>1209</v>
      </c>
      <c r="V483" s="9" t="s">
        <v>1792</v>
      </c>
      <c r="W483" s="14">
        <v>2</v>
      </c>
    </row>
    <row r="484" spans="1:23" x14ac:dyDescent="0.25">
      <c r="A484" s="8">
        <v>5848</v>
      </c>
      <c r="B484" s="9" t="s">
        <v>1793</v>
      </c>
      <c r="C484" s="9" t="s">
        <v>22</v>
      </c>
      <c r="D484" s="9" t="s">
        <v>1794</v>
      </c>
      <c r="E484" s="18" t="s">
        <v>1666</v>
      </c>
      <c r="F484" s="9" t="s">
        <v>1795</v>
      </c>
      <c r="G484" s="12">
        <v>1</v>
      </c>
      <c r="H484" s="9" t="s">
        <v>25</v>
      </c>
      <c r="I484" s="9" t="s">
        <v>25</v>
      </c>
      <c r="J484" s="12">
        <v>1</v>
      </c>
      <c r="K484" s="13">
        <v>42496</v>
      </c>
      <c r="L484" s="86">
        <f>(Tabla2[[#This Row],[release_year]]-'VARIANZA Y DES. EST'!$L$11)^2</f>
        <v>3.3116808838167522</v>
      </c>
      <c r="M484" s="12">
        <v>2016</v>
      </c>
      <c r="N484" s="9" t="s">
        <v>76</v>
      </c>
      <c r="O484" s="9" t="s">
        <v>1719</v>
      </c>
      <c r="P484" s="12">
        <v>60</v>
      </c>
      <c r="Q484" s="12">
        <v>60</v>
      </c>
      <c r="R484" s="12">
        <v>1565.3890314018977</v>
      </c>
      <c r="S484" s="12" t="s">
        <v>28</v>
      </c>
      <c r="T484" s="9" t="s">
        <v>477</v>
      </c>
      <c r="U484" s="9" t="s">
        <v>477</v>
      </c>
      <c r="V484" s="9" t="s">
        <v>477</v>
      </c>
      <c r="W484" s="14">
        <v>1</v>
      </c>
    </row>
    <row r="485" spans="1:23" x14ac:dyDescent="0.25">
      <c r="A485" s="8">
        <v>5879</v>
      </c>
      <c r="B485" s="9" t="s">
        <v>1796</v>
      </c>
      <c r="C485" s="9" t="s">
        <v>22</v>
      </c>
      <c r="D485" s="9" t="s">
        <v>1797</v>
      </c>
      <c r="E485" s="18" t="s">
        <v>1798</v>
      </c>
      <c r="F485" s="9" t="s">
        <v>1799</v>
      </c>
      <c r="G485" s="12">
        <v>1</v>
      </c>
      <c r="H485" s="9" t="s">
        <v>25</v>
      </c>
      <c r="I485" s="9" t="s">
        <v>25</v>
      </c>
      <c r="J485" s="12">
        <v>1</v>
      </c>
      <c r="K485" s="16">
        <v>42356</v>
      </c>
      <c r="L485" s="86">
        <f>(Tabla2[[#This Row],[release_year]]-'VARIANZA Y DES. EST'!$L$11)^2</f>
        <v>0.67207602404598188</v>
      </c>
      <c r="M485" s="12">
        <v>2015</v>
      </c>
      <c r="N485" s="9" t="s">
        <v>76</v>
      </c>
      <c r="O485" s="9" t="s">
        <v>1719</v>
      </c>
      <c r="P485" s="12">
        <v>60</v>
      </c>
      <c r="Q485" s="12">
        <v>60</v>
      </c>
      <c r="R485" s="12">
        <v>1565.3890314018977</v>
      </c>
      <c r="S485" s="12" t="s">
        <v>28</v>
      </c>
      <c r="T485" s="9" t="s">
        <v>477</v>
      </c>
      <c r="U485" s="9" t="s">
        <v>477</v>
      </c>
      <c r="V485" s="9" t="s">
        <v>477</v>
      </c>
      <c r="W485" s="14">
        <v>1</v>
      </c>
    </row>
    <row r="486" spans="1:23" x14ac:dyDescent="0.25">
      <c r="A486" s="8">
        <v>6765</v>
      </c>
      <c r="B486" s="9" t="s">
        <v>1800</v>
      </c>
      <c r="C486" s="9" t="s">
        <v>22</v>
      </c>
      <c r="D486" s="9" t="s">
        <v>1801</v>
      </c>
      <c r="E486" s="22" t="s">
        <v>1802</v>
      </c>
      <c r="F486" s="23"/>
      <c r="G486" s="12">
        <v>0</v>
      </c>
      <c r="H486" s="9" t="s">
        <v>1803</v>
      </c>
      <c r="I486" s="9" t="s">
        <v>1803</v>
      </c>
      <c r="J486" s="12">
        <v>1</v>
      </c>
      <c r="K486" s="13">
        <v>43936</v>
      </c>
      <c r="L486" s="86">
        <f>(Tabla2[[#This Row],[release_year]]-'VARIANZA Y DES. EST'!$L$11)^2</f>
        <v>23.230495463129063</v>
      </c>
      <c r="M486" s="12">
        <v>2019</v>
      </c>
      <c r="N486" s="9" t="s">
        <v>35</v>
      </c>
      <c r="O486" s="9" t="s">
        <v>1719</v>
      </c>
      <c r="P486" s="12">
        <v>60</v>
      </c>
      <c r="Q486" s="12">
        <v>60</v>
      </c>
      <c r="R486" s="12">
        <v>1565.3890314018977</v>
      </c>
      <c r="S486" s="12" t="s">
        <v>28</v>
      </c>
      <c r="T486" s="9" t="s">
        <v>171</v>
      </c>
      <c r="U486" s="9" t="s">
        <v>57</v>
      </c>
      <c r="V486" s="9" t="s">
        <v>171</v>
      </c>
      <c r="W486" s="14">
        <v>3</v>
      </c>
    </row>
    <row r="487" spans="1:23" x14ac:dyDescent="0.25">
      <c r="A487" s="8">
        <v>7234</v>
      </c>
      <c r="B487" s="9" t="s">
        <v>1804</v>
      </c>
      <c r="C487" s="9" t="s">
        <v>22</v>
      </c>
      <c r="D487" s="9" t="s">
        <v>1805</v>
      </c>
      <c r="E487" s="18" t="s">
        <v>1806</v>
      </c>
      <c r="F487" s="9" t="s">
        <v>1618</v>
      </c>
      <c r="G487" s="12">
        <v>3</v>
      </c>
      <c r="H487" s="12"/>
      <c r="I487" s="9"/>
      <c r="J487" s="12">
        <v>0</v>
      </c>
      <c r="K487" s="13">
        <v>42986</v>
      </c>
      <c r="L487" s="86">
        <f>(Tabla2[[#This Row],[release_year]]-'VARIANZA Y DES. EST'!$L$11)^2</f>
        <v>1.3928663045044412</v>
      </c>
      <c r="M487" s="12">
        <v>2013</v>
      </c>
      <c r="N487" s="9" t="s">
        <v>110</v>
      </c>
      <c r="O487" s="9" t="s">
        <v>1719</v>
      </c>
      <c r="P487" s="12">
        <v>60</v>
      </c>
      <c r="Q487" s="12">
        <v>60</v>
      </c>
      <c r="R487" s="12">
        <v>1565.3890314018977</v>
      </c>
      <c r="S487" s="12" t="s">
        <v>28</v>
      </c>
      <c r="T487" s="9" t="s">
        <v>30</v>
      </c>
      <c r="U487" s="9" t="s">
        <v>30</v>
      </c>
      <c r="V487" s="9" t="s">
        <v>30</v>
      </c>
      <c r="W487" s="14">
        <v>1</v>
      </c>
    </row>
    <row r="488" spans="1:23" x14ac:dyDescent="0.25">
      <c r="A488" s="8">
        <v>7501</v>
      </c>
      <c r="B488" s="9" t="s">
        <v>1807</v>
      </c>
      <c r="C488" s="9" t="s">
        <v>22</v>
      </c>
      <c r="D488" s="9" t="s">
        <v>1808</v>
      </c>
      <c r="E488" s="18" t="s">
        <v>1809</v>
      </c>
      <c r="F488" s="9" t="s">
        <v>1810</v>
      </c>
      <c r="G488" s="12">
        <v>10</v>
      </c>
      <c r="H488" s="9" t="s">
        <v>25</v>
      </c>
      <c r="I488" s="9" t="s">
        <v>25</v>
      </c>
      <c r="J488" s="12">
        <v>1</v>
      </c>
      <c r="K488" s="13">
        <v>42192</v>
      </c>
      <c r="L488" s="86">
        <f>(Tabla2[[#This Row],[release_year]]-'VARIANZA Y DES. EST'!$L$11)^2</f>
        <v>1.3928663045044412</v>
      </c>
      <c r="M488" s="12">
        <v>2013</v>
      </c>
      <c r="N488" s="9" t="s">
        <v>55</v>
      </c>
      <c r="O488" s="9" t="s">
        <v>1719</v>
      </c>
      <c r="P488" s="12">
        <v>60</v>
      </c>
      <c r="Q488" s="12">
        <v>60</v>
      </c>
      <c r="R488" s="12">
        <v>1565.3890314018977</v>
      </c>
      <c r="S488" s="12" t="s">
        <v>28</v>
      </c>
      <c r="T488" s="9" t="s">
        <v>30</v>
      </c>
      <c r="U488" s="9" t="s">
        <v>30</v>
      </c>
      <c r="V488" s="9" t="s">
        <v>30</v>
      </c>
      <c r="W488" s="14">
        <v>1</v>
      </c>
    </row>
    <row r="489" spans="1:23" x14ac:dyDescent="0.25">
      <c r="A489" s="8">
        <v>8239</v>
      </c>
      <c r="B489" s="9" t="s">
        <v>1811</v>
      </c>
      <c r="C489" s="9" t="s">
        <v>22</v>
      </c>
      <c r="D489" s="9" t="s">
        <v>1812</v>
      </c>
      <c r="E489" s="9" t="s">
        <v>1813</v>
      </c>
      <c r="F489" s="18" t="s">
        <v>1814</v>
      </c>
      <c r="G489" s="12">
        <v>1</v>
      </c>
      <c r="H489" s="9" t="s">
        <v>25</v>
      </c>
      <c r="I489" s="9" t="s">
        <v>25</v>
      </c>
      <c r="J489" s="12">
        <v>1</v>
      </c>
      <c r="K489" s="13">
        <v>43221</v>
      </c>
      <c r="L489" s="86">
        <f>(Tabla2[[#This Row],[release_year]]-'VARIANZA Y DES. EST'!$L$11)^2</f>
        <v>7.9512857435875226</v>
      </c>
      <c r="M489" s="12">
        <v>2017</v>
      </c>
      <c r="N489" s="9" t="s">
        <v>76</v>
      </c>
      <c r="O489" s="9" t="s">
        <v>1719</v>
      </c>
      <c r="P489" s="12">
        <v>60</v>
      </c>
      <c r="Q489" s="12">
        <v>60</v>
      </c>
      <c r="R489" s="12">
        <v>1565.3890314018977</v>
      </c>
      <c r="S489" s="12" t="s">
        <v>28</v>
      </c>
      <c r="T489" s="9" t="s">
        <v>83</v>
      </c>
      <c r="U489" s="9" t="s">
        <v>57</v>
      </c>
      <c r="V489" s="9" t="s">
        <v>83</v>
      </c>
      <c r="W489" s="14">
        <v>2</v>
      </c>
    </row>
    <row r="490" spans="1:23" x14ac:dyDescent="0.25">
      <c r="A490" s="8">
        <v>8603</v>
      </c>
      <c r="B490" s="9" t="s">
        <v>1815</v>
      </c>
      <c r="C490" s="9" t="s">
        <v>22</v>
      </c>
      <c r="D490" s="9" t="s">
        <v>1816</v>
      </c>
      <c r="E490" s="9" t="s">
        <v>1817</v>
      </c>
      <c r="F490" s="9" t="s">
        <v>1818</v>
      </c>
      <c r="G490" s="12">
        <v>6</v>
      </c>
      <c r="H490" s="12"/>
      <c r="I490" s="9"/>
      <c r="J490" s="12">
        <v>0</v>
      </c>
      <c r="K490" s="16">
        <v>43814</v>
      </c>
      <c r="L490" s="86">
        <f>(Tabla2[[#This Row],[release_year]]-'VARIANZA Y DES. EST'!$L$11)^2</f>
        <v>173.71760798725521</v>
      </c>
      <c r="M490" s="12">
        <v>2001</v>
      </c>
      <c r="N490" s="9" t="s">
        <v>110</v>
      </c>
      <c r="O490" s="9" t="s">
        <v>1719</v>
      </c>
      <c r="P490" s="12">
        <v>60</v>
      </c>
      <c r="Q490" s="12">
        <v>60</v>
      </c>
      <c r="R490" s="12">
        <v>1565.3890314018977</v>
      </c>
      <c r="S490" s="12" t="s">
        <v>28</v>
      </c>
      <c r="T490" s="9" t="s">
        <v>111</v>
      </c>
      <c r="U490" s="9" t="s">
        <v>30</v>
      </c>
      <c r="V490" s="9" t="s">
        <v>111</v>
      </c>
      <c r="W490" s="14">
        <v>2</v>
      </c>
    </row>
    <row r="491" spans="1:23" x14ac:dyDescent="0.25">
      <c r="A491" s="8">
        <v>24</v>
      </c>
      <c r="B491" s="9" t="s">
        <v>1819</v>
      </c>
      <c r="C491" s="9" t="s">
        <v>22</v>
      </c>
      <c r="D491" s="9" t="s">
        <v>1820</v>
      </c>
      <c r="E491" s="18" t="s">
        <v>195</v>
      </c>
      <c r="F491" s="9" t="s">
        <v>1821</v>
      </c>
      <c r="G491" s="12">
        <v>4</v>
      </c>
      <c r="H491" s="12"/>
      <c r="I491" s="9"/>
      <c r="J491" s="12">
        <v>0</v>
      </c>
      <c r="K491" s="13">
        <v>44460</v>
      </c>
      <c r="L491" s="86">
        <f>(Tabla2[[#This Row],[release_year]]-'VARIANZA Y DES. EST'!$L$11)^2</f>
        <v>46.509705182670608</v>
      </c>
      <c r="M491" s="12">
        <v>2021</v>
      </c>
      <c r="N491" s="9" t="s">
        <v>26</v>
      </c>
      <c r="O491" s="9" t="s">
        <v>1822</v>
      </c>
      <c r="P491" s="12">
        <v>61</v>
      </c>
      <c r="Q491" s="12">
        <v>61</v>
      </c>
      <c r="R491" s="12">
        <v>1487.2590362950637</v>
      </c>
      <c r="S491" s="12" t="s">
        <v>28</v>
      </c>
      <c r="T491" s="9" t="s">
        <v>30</v>
      </c>
      <c r="U491" s="9" t="s">
        <v>30</v>
      </c>
      <c r="V491" s="9" t="s">
        <v>30</v>
      </c>
      <c r="W491" s="14">
        <v>1</v>
      </c>
    </row>
    <row r="492" spans="1:23" x14ac:dyDescent="0.25">
      <c r="A492" s="8">
        <v>756</v>
      </c>
      <c r="B492" s="9" t="s">
        <v>1823</v>
      </c>
      <c r="C492" s="9" t="s">
        <v>22</v>
      </c>
      <c r="D492" s="10" t="s">
        <v>1824</v>
      </c>
      <c r="E492" s="11"/>
      <c r="F492" s="9" t="s">
        <v>1825</v>
      </c>
      <c r="G492" s="12">
        <v>1</v>
      </c>
      <c r="H492" s="9" t="s">
        <v>75</v>
      </c>
      <c r="I492" s="9" t="s">
        <v>75</v>
      </c>
      <c r="J492" s="12">
        <v>1</v>
      </c>
      <c r="K492" s="13">
        <v>44352</v>
      </c>
      <c r="L492" s="86">
        <f>(Tabla2[[#This Row],[release_year]]-'VARIANZA Y DES. EST'!$L$11)^2</f>
        <v>46.509705182670608</v>
      </c>
      <c r="M492" s="12">
        <v>2021</v>
      </c>
      <c r="N492" s="9" t="s">
        <v>55</v>
      </c>
      <c r="O492" s="9" t="s">
        <v>1822</v>
      </c>
      <c r="P492" s="12">
        <v>61</v>
      </c>
      <c r="Q492" s="12">
        <v>61</v>
      </c>
      <c r="R492" s="12">
        <v>1487.2590362950637</v>
      </c>
      <c r="S492" s="12" t="s">
        <v>28</v>
      </c>
      <c r="T492" s="9" t="s">
        <v>1190</v>
      </c>
      <c r="U492" s="9" t="s">
        <v>30</v>
      </c>
      <c r="V492" s="9" t="s">
        <v>1190</v>
      </c>
      <c r="W492" s="14">
        <v>3</v>
      </c>
    </row>
    <row r="493" spans="1:23" x14ac:dyDescent="0.25">
      <c r="A493" s="8">
        <v>850</v>
      </c>
      <c r="B493" s="9" t="s">
        <v>1826</v>
      </c>
      <c r="C493" s="9" t="s">
        <v>22</v>
      </c>
      <c r="D493" s="10" t="s">
        <v>1827</v>
      </c>
      <c r="E493" s="11"/>
      <c r="F493" s="9" t="s">
        <v>1828</v>
      </c>
      <c r="G493" s="12">
        <v>1</v>
      </c>
      <c r="H493" s="12"/>
      <c r="I493" s="9"/>
      <c r="J493" s="12">
        <v>0</v>
      </c>
      <c r="K493" s="13">
        <v>44338</v>
      </c>
      <c r="L493" s="86">
        <f>(Tabla2[[#This Row],[release_year]]-'VARIANZA Y DES. EST'!$L$11)^2</f>
        <v>33.870100322899837</v>
      </c>
      <c r="M493" s="12">
        <v>2020</v>
      </c>
      <c r="N493" s="9" t="s">
        <v>55</v>
      </c>
      <c r="O493" s="9" t="s">
        <v>1822</v>
      </c>
      <c r="P493" s="12">
        <v>61</v>
      </c>
      <c r="Q493" s="12">
        <v>61</v>
      </c>
      <c r="R493" s="12">
        <v>1487.2590362950637</v>
      </c>
      <c r="S493" s="12" t="s">
        <v>28</v>
      </c>
      <c r="T493" s="9" t="s">
        <v>1324</v>
      </c>
      <c r="U493" s="9" t="s">
        <v>239</v>
      </c>
      <c r="V493" s="9" t="s">
        <v>1324</v>
      </c>
      <c r="W493" s="14">
        <v>2</v>
      </c>
    </row>
    <row r="494" spans="1:23" x14ac:dyDescent="0.25">
      <c r="A494" s="8">
        <v>1986</v>
      </c>
      <c r="B494" s="9" t="s">
        <v>1829</v>
      </c>
      <c r="C494" s="9" t="s">
        <v>22</v>
      </c>
      <c r="D494" s="9" t="s">
        <v>1830</v>
      </c>
      <c r="E494" s="18" t="s">
        <v>1831</v>
      </c>
      <c r="F494" s="18" t="s">
        <v>1832</v>
      </c>
      <c r="G494" s="12">
        <v>7</v>
      </c>
      <c r="H494" s="9" t="s">
        <v>126</v>
      </c>
      <c r="I494" s="9" t="s">
        <v>126</v>
      </c>
      <c r="J494" s="12">
        <v>1</v>
      </c>
      <c r="K494" s="13">
        <v>44091</v>
      </c>
      <c r="L494" s="86">
        <f>(Tabla2[[#This Row],[release_year]]-'VARIANZA Y DES. EST'!$L$11)^2</f>
        <v>33.870100322899837</v>
      </c>
      <c r="M494" s="12">
        <v>2020</v>
      </c>
      <c r="N494" s="9" t="s">
        <v>26</v>
      </c>
      <c r="O494" s="9" t="s">
        <v>1822</v>
      </c>
      <c r="P494" s="12">
        <v>61</v>
      </c>
      <c r="Q494" s="12">
        <v>61</v>
      </c>
      <c r="R494" s="12">
        <v>1487.2590362950637</v>
      </c>
      <c r="S494" s="12" t="s">
        <v>28</v>
      </c>
      <c r="T494" s="9" t="s">
        <v>111</v>
      </c>
      <c r="U494" s="9" t="s">
        <v>30</v>
      </c>
      <c r="V494" s="9" t="s">
        <v>111</v>
      </c>
      <c r="W494" s="14">
        <v>2</v>
      </c>
    </row>
    <row r="495" spans="1:23" x14ac:dyDescent="0.25">
      <c r="A495" s="8">
        <v>2562</v>
      </c>
      <c r="B495" s="9" t="s">
        <v>1833</v>
      </c>
      <c r="C495" s="9" t="s">
        <v>22</v>
      </c>
      <c r="D495" s="9" t="s">
        <v>1834</v>
      </c>
      <c r="E495" s="18" t="s">
        <v>1835</v>
      </c>
      <c r="F495" s="9" t="s">
        <v>1836</v>
      </c>
      <c r="G495" s="12">
        <v>1</v>
      </c>
      <c r="H495" s="9" t="s">
        <v>25</v>
      </c>
      <c r="I495" s="9" t="s">
        <v>25</v>
      </c>
      <c r="J495" s="12">
        <v>1</v>
      </c>
      <c r="K495" s="13">
        <v>43956</v>
      </c>
      <c r="L495" s="86">
        <f>(Tabla2[[#This Row],[release_year]]-'VARIANZA Y DES. EST'!$L$11)^2</f>
        <v>33.870100322899837</v>
      </c>
      <c r="M495" s="12">
        <v>2020</v>
      </c>
      <c r="N495" s="9" t="s">
        <v>82</v>
      </c>
      <c r="O495" s="9" t="s">
        <v>1822</v>
      </c>
      <c r="P495" s="12">
        <v>61</v>
      </c>
      <c r="Q495" s="12">
        <v>61</v>
      </c>
      <c r="R495" s="12">
        <v>1487.2590362950637</v>
      </c>
      <c r="S495" s="12" t="s">
        <v>28</v>
      </c>
      <c r="T495" s="9" t="s">
        <v>477</v>
      </c>
      <c r="U495" s="9" t="s">
        <v>477</v>
      </c>
      <c r="V495" s="9" t="s">
        <v>477</v>
      </c>
      <c r="W495" s="14">
        <v>1</v>
      </c>
    </row>
    <row r="496" spans="1:23" x14ac:dyDescent="0.25">
      <c r="A496" s="8">
        <v>2850</v>
      </c>
      <c r="B496" s="9" t="s">
        <v>1837</v>
      </c>
      <c r="C496" s="9" t="s">
        <v>22</v>
      </c>
      <c r="D496" s="9" t="s">
        <v>1838</v>
      </c>
      <c r="E496" s="18" t="s">
        <v>1148</v>
      </c>
      <c r="F496" s="9" t="s">
        <v>1839</v>
      </c>
      <c r="G496" s="12">
        <v>1</v>
      </c>
      <c r="H496" s="9" t="s">
        <v>25</v>
      </c>
      <c r="I496" s="9" t="s">
        <v>25</v>
      </c>
      <c r="J496" s="12">
        <v>1</v>
      </c>
      <c r="K496" s="13">
        <v>43893</v>
      </c>
      <c r="L496" s="86">
        <f>(Tabla2[[#This Row],[release_year]]-'VARIANZA Y DES. EST'!$L$11)^2</f>
        <v>33.870100322899837</v>
      </c>
      <c r="M496" s="12">
        <v>2020</v>
      </c>
      <c r="N496" s="9" t="s">
        <v>76</v>
      </c>
      <c r="O496" s="9" t="s">
        <v>1822</v>
      </c>
      <c r="P496" s="12">
        <v>61</v>
      </c>
      <c r="Q496" s="12">
        <v>61</v>
      </c>
      <c r="R496" s="12">
        <v>1487.2590362950637</v>
      </c>
      <c r="S496" s="12" t="s">
        <v>28</v>
      </c>
      <c r="T496" s="9" t="s">
        <v>477</v>
      </c>
      <c r="U496" s="9" t="s">
        <v>477</v>
      </c>
      <c r="V496" s="9" t="s">
        <v>477</v>
      </c>
      <c r="W496" s="14">
        <v>1</v>
      </c>
    </row>
    <row r="497" spans="1:23" x14ac:dyDescent="0.25">
      <c r="A497" s="8">
        <v>2854</v>
      </c>
      <c r="B497" s="9" t="s">
        <v>1840</v>
      </c>
      <c r="C497" s="9" t="s">
        <v>22</v>
      </c>
      <c r="D497" s="9" t="s">
        <v>1841</v>
      </c>
      <c r="E497" s="18" t="s">
        <v>1842</v>
      </c>
      <c r="F497" s="9" t="s">
        <v>1843</v>
      </c>
      <c r="G497" s="12">
        <v>1</v>
      </c>
      <c r="H497" s="9" t="s">
        <v>25</v>
      </c>
      <c r="I497" s="9" t="s">
        <v>25</v>
      </c>
      <c r="J497" s="12">
        <v>1</v>
      </c>
      <c r="K497" s="13">
        <v>43892</v>
      </c>
      <c r="L497" s="86">
        <f>(Tabla2[[#This Row],[release_year]]-'VARIANZA Y DES. EST'!$L$11)^2</f>
        <v>33.870100322899837</v>
      </c>
      <c r="M497" s="12">
        <v>2020</v>
      </c>
      <c r="N497" s="9" t="s">
        <v>76</v>
      </c>
      <c r="O497" s="9" t="s">
        <v>1822</v>
      </c>
      <c r="P497" s="12">
        <v>61</v>
      </c>
      <c r="Q497" s="12">
        <v>61</v>
      </c>
      <c r="R497" s="12">
        <v>1487.2590362950637</v>
      </c>
      <c r="S497" s="12" t="s">
        <v>28</v>
      </c>
      <c r="T497" s="9" t="s">
        <v>477</v>
      </c>
      <c r="U497" s="9" t="s">
        <v>477</v>
      </c>
      <c r="V497" s="9" t="s">
        <v>477</v>
      </c>
      <c r="W497" s="14">
        <v>1</v>
      </c>
    </row>
    <row r="498" spans="1:23" x14ac:dyDescent="0.25">
      <c r="A498" s="8">
        <v>3004</v>
      </c>
      <c r="B498" s="9" t="s">
        <v>1844</v>
      </c>
      <c r="C498" s="9" t="s">
        <v>22</v>
      </c>
      <c r="D498" s="9" t="s">
        <v>1845</v>
      </c>
      <c r="E498" s="18" t="s">
        <v>1846</v>
      </c>
      <c r="F498" s="9" t="s">
        <v>1847</v>
      </c>
      <c r="G498" s="12">
        <v>1</v>
      </c>
      <c r="H498" s="9" t="s">
        <v>25</v>
      </c>
      <c r="I498" s="9" t="s">
        <v>25</v>
      </c>
      <c r="J498" s="12">
        <v>1</v>
      </c>
      <c r="K498" s="13">
        <v>43851</v>
      </c>
      <c r="L498" s="86">
        <f>(Tabla2[[#This Row],[release_year]]-'VARIANZA Y DES. EST'!$L$11)^2</f>
        <v>33.870100322899837</v>
      </c>
      <c r="M498" s="12">
        <v>2020</v>
      </c>
      <c r="N498" s="9" t="s">
        <v>76</v>
      </c>
      <c r="O498" s="9" t="s">
        <v>1822</v>
      </c>
      <c r="P498" s="12">
        <v>61</v>
      </c>
      <c r="Q498" s="12">
        <v>61</v>
      </c>
      <c r="R498" s="12">
        <v>1487.2590362950637</v>
      </c>
      <c r="S498" s="12" t="s">
        <v>28</v>
      </c>
      <c r="T498" s="9" t="s">
        <v>477</v>
      </c>
      <c r="U498" s="9" t="s">
        <v>477</v>
      </c>
      <c r="V498" s="9" t="s">
        <v>477</v>
      </c>
      <c r="W498" s="14">
        <v>1</v>
      </c>
    </row>
    <row r="499" spans="1:23" x14ac:dyDescent="0.25">
      <c r="A499" s="8">
        <v>3306</v>
      </c>
      <c r="B499" s="9" t="s">
        <v>1848</v>
      </c>
      <c r="C499" s="9" t="s">
        <v>22</v>
      </c>
      <c r="D499" s="9" t="s">
        <v>1849</v>
      </c>
      <c r="E499" s="18" t="s">
        <v>1850</v>
      </c>
      <c r="F499" s="18" t="s">
        <v>1851</v>
      </c>
      <c r="G499" s="12">
        <v>1</v>
      </c>
      <c r="H499" s="9" t="s">
        <v>25</v>
      </c>
      <c r="I499" s="9" t="s">
        <v>25</v>
      </c>
      <c r="J499" s="12">
        <v>1</v>
      </c>
      <c r="K499" s="13">
        <v>43774</v>
      </c>
      <c r="L499" s="86">
        <f>(Tabla2[[#This Row],[release_year]]-'VARIANZA Y DES. EST'!$L$11)^2</f>
        <v>23.230495463129063</v>
      </c>
      <c r="M499" s="12">
        <v>2019</v>
      </c>
      <c r="N499" s="9" t="s">
        <v>76</v>
      </c>
      <c r="O499" s="9" t="s">
        <v>1822</v>
      </c>
      <c r="P499" s="12">
        <v>61</v>
      </c>
      <c r="Q499" s="12">
        <v>61</v>
      </c>
      <c r="R499" s="12">
        <v>1487.2590362950637</v>
      </c>
      <c r="S499" s="12" t="s">
        <v>28</v>
      </c>
      <c r="T499" s="9" t="s">
        <v>477</v>
      </c>
      <c r="U499" s="9" t="s">
        <v>477</v>
      </c>
      <c r="V499" s="9" t="s">
        <v>477</v>
      </c>
      <c r="W499" s="14">
        <v>1</v>
      </c>
    </row>
    <row r="500" spans="1:23" x14ac:dyDescent="0.25">
      <c r="A500" s="8">
        <v>3377</v>
      </c>
      <c r="B500" s="9" t="s">
        <v>1852</v>
      </c>
      <c r="C500" s="9" t="s">
        <v>22</v>
      </c>
      <c r="D500" s="9" t="s">
        <v>1853</v>
      </c>
      <c r="E500" s="9" t="s">
        <v>1854</v>
      </c>
      <c r="F500" s="9" t="s">
        <v>1855</v>
      </c>
      <c r="G500" s="12">
        <v>2</v>
      </c>
      <c r="H500" s="12"/>
      <c r="I500" s="9"/>
      <c r="J500" s="12">
        <v>0</v>
      </c>
      <c r="K500" s="16">
        <v>43763</v>
      </c>
      <c r="L500" s="86">
        <f>(Tabla2[[#This Row],[release_year]]-'VARIANZA Y DES. EST'!$L$11)^2</f>
        <v>23.230495463129063</v>
      </c>
      <c r="M500" s="12">
        <v>2019</v>
      </c>
      <c r="N500" s="9" t="s">
        <v>82</v>
      </c>
      <c r="O500" s="9" t="s">
        <v>1822</v>
      </c>
      <c r="P500" s="12">
        <v>61</v>
      </c>
      <c r="Q500" s="12">
        <v>61</v>
      </c>
      <c r="R500" s="12">
        <v>1487.2590362950637</v>
      </c>
      <c r="S500" s="12" t="s">
        <v>28</v>
      </c>
      <c r="T500" s="9" t="s">
        <v>239</v>
      </c>
      <c r="U500" s="9" t="s">
        <v>239</v>
      </c>
      <c r="V500" s="9" t="s">
        <v>239</v>
      </c>
      <c r="W500" s="14">
        <v>1</v>
      </c>
    </row>
    <row r="501" spans="1:23" x14ac:dyDescent="0.25">
      <c r="A501" s="8">
        <v>3397</v>
      </c>
      <c r="B501" s="9" t="s">
        <v>1856</v>
      </c>
      <c r="C501" s="9" t="s">
        <v>22</v>
      </c>
      <c r="D501" s="10" t="s">
        <v>1857</v>
      </c>
      <c r="E501" s="19"/>
      <c r="F501" s="11"/>
      <c r="G501" s="12">
        <v>0</v>
      </c>
      <c r="H501" s="12"/>
      <c r="I501" s="9"/>
      <c r="J501" s="12">
        <v>0</v>
      </c>
      <c r="K501" s="16">
        <v>43756</v>
      </c>
      <c r="L501" s="86">
        <f>(Tabla2[[#This Row],[release_year]]-'VARIANZA Y DES. EST'!$L$11)^2</f>
        <v>23.230495463129063</v>
      </c>
      <c r="M501" s="12">
        <v>2019</v>
      </c>
      <c r="N501" s="9" t="s">
        <v>26</v>
      </c>
      <c r="O501" s="9" t="s">
        <v>1822</v>
      </c>
      <c r="P501" s="12">
        <v>61</v>
      </c>
      <c r="Q501" s="12">
        <v>61</v>
      </c>
      <c r="R501" s="12">
        <v>1487.2590362950637</v>
      </c>
      <c r="S501" s="12" t="s">
        <v>28</v>
      </c>
      <c r="T501" s="9" t="s">
        <v>30</v>
      </c>
      <c r="U501" s="9" t="s">
        <v>30</v>
      </c>
      <c r="V501" s="9" t="s">
        <v>30</v>
      </c>
      <c r="W501" s="14">
        <v>1</v>
      </c>
    </row>
    <row r="502" spans="1:23" x14ac:dyDescent="0.25">
      <c r="A502" s="8">
        <v>3698</v>
      </c>
      <c r="B502" s="9" t="s">
        <v>1858</v>
      </c>
      <c r="C502" s="9" t="s">
        <v>22</v>
      </c>
      <c r="D502" s="9" t="s">
        <v>1859</v>
      </c>
      <c r="E502" s="18" t="s">
        <v>1860</v>
      </c>
      <c r="F502" s="9"/>
      <c r="G502" s="12">
        <v>0</v>
      </c>
      <c r="H502" s="9" t="s">
        <v>25</v>
      </c>
      <c r="I502" s="9" t="s">
        <v>1861</v>
      </c>
      <c r="J502" s="12">
        <v>2</v>
      </c>
      <c r="K502" s="13">
        <v>43647</v>
      </c>
      <c r="L502" s="86">
        <f>(Tabla2[[#This Row],[release_year]]-'VARIANZA Y DES. EST'!$L$11)^2</f>
        <v>1.3928663045044412</v>
      </c>
      <c r="M502" s="12">
        <v>2013</v>
      </c>
      <c r="N502" s="9" t="s">
        <v>76</v>
      </c>
      <c r="O502" s="9" t="s">
        <v>1822</v>
      </c>
      <c r="P502" s="12">
        <v>61</v>
      </c>
      <c r="Q502" s="12">
        <v>61</v>
      </c>
      <c r="R502" s="12">
        <v>1487.2590362950637</v>
      </c>
      <c r="S502" s="12" t="s">
        <v>28</v>
      </c>
      <c r="T502" s="9" t="s">
        <v>105</v>
      </c>
      <c r="U502" s="9" t="s">
        <v>57</v>
      </c>
      <c r="V502" s="9" t="s">
        <v>105</v>
      </c>
      <c r="W502" s="14">
        <v>2</v>
      </c>
    </row>
    <row r="503" spans="1:23" x14ac:dyDescent="0.25">
      <c r="A503" s="8">
        <v>3757</v>
      </c>
      <c r="B503" s="9" t="s">
        <v>1862</v>
      </c>
      <c r="C503" s="9" t="s">
        <v>22</v>
      </c>
      <c r="D503" s="9" t="s">
        <v>1863</v>
      </c>
      <c r="E503" s="18" t="s">
        <v>1864</v>
      </c>
      <c r="F503" s="9" t="s">
        <v>667</v>
      </c>
      <c r="G503" s="12">
        <v>2</v>
      </c>
      <c r="H503" s="9" t="s">
        <v>25</v>
      </c>
      <c r="I503" s="9" t="s">
        <v>25</v>
      </c>
      <c r="J503" s="12">
        <v>1</v>
      </c>
      <c r="K503" s="13">
        <v>43629</v>
      </c>
      <c r="L503" s="86">
        <f>(Tabla2[[#This Row],[release_year]]-'VARIANZA Y DES. EST'!$L$11)^2</f>
        <v>23.230495463129063</v>
      </c>
      <c r="M503" s="12">
        <v>2019</v>
      </c>
      <c r="N503" s="9" t="s">
        <v>82</v>
      </c>
      <c r="O503" s="9" t="s">
        <v>1822</v>
      </c>
      <c r="P503" s="12">
        <v>61</v>
      </c>
      <c r="Q503" s="12">
        <v>61</v>
      </c>
      <c r="R503" s="12">
        <v>1487.2590362950637</v>
      </c>
      <c r="S503" s="12" t="s">
        <v>28</v>
      </c>
      <c r="T503" s="9" t="s">
        <v>57</v>
      </c>
      <c r="U503" s="9" t="s">
        <v>57</v>
      </c>
      <c r="V503" s="9" t="s">
        <v>57</v>
      </c>
      <c r="W503" s="14">
        <v>1</v>
      </c>
    </row>
    <row r="504" spans="1:23" x14ac:dyDescent="0.25">
      <c r="A504" s="8">
        <v>3828</v>
      </c>
      <c r="B504" s="9" t="s">
        <v>1865</v>
      </c>
      <c r="C504" s="9" t="s">
        <v>22</v>
      </c>
      <c r="D504" s="10" t="s">
        <v>1866</v>
      </c>
      <c r="E504" s="11"/>
      <c r="F504" s="9" t="s">
        <v>1867</v>
      </c>
      <c r="G504" s="12">
        <v>34</v>
      </c>
      <c r="H504" s="9" t="s">
        <v>25</v>
      </c>
      <c r="I504" s="9" t="s">
        <v>25</v>
      </c>
      <c r="J504" s="12">
        <v>1</v>
      </c>
      <c r="K504" s="13">
        <v>43599</v>
      </c>
      <c r="L504" s="86">
        <f>(Tabla2[[#This Row],[release_year]]-'VARIANZA Y DES. EST'!$L$11)^2</f>
        <v>23.230495463129063</v>
      </c>
      <c r="M504" s="12">
        <v>2019</v>
      </c>
      <c r="N504" s="9" t="s">
        <v>76</v>
      </c>
      <c r="O504" s="9" t="s">
        <v>1822</v>
      </c>
      <c r="P504" s="12">
        <v>61</v>
      </c>
      <c r="Q504" s="12">
        <v>61</v>
      </c>
      <c r="R504" s="12">
        <v>1487.2590362950637</v>
      </c>
      <c r="S504" s="12" t="s">
        <v>28</v>
      </c>
      <c r="T504" s="9" t="s">
        <v>95</v>
      </c>
      <c r="U504" s="9" t="s">
        <v>95</v>
      </c>
      <c r="V504" s="9" t="s">
        <v>95</v>
      </c>
      <c r="W504" s="14">
        <v>1</v>
      </c>
    </row>
    <row r="505" spans="1:23" x14ac:dyDescent="0.25">
      <c r="A505" s="8">
        <v>3925</v>
      </c>
      <c r="B505" s="9" t="s">
        <v>1868</v>
      </c>
      <c r="C505" s="9" t="s">
        <v>22</v>
      </c>
      <c r="D505" s="10" t="s">
        <v>1869</v>
      </c>
      <c r="E505" s="11"/>
      <c r="F505" s="9" t="s">
        <v>1870</v>
      </c>
      <c r="G505" s="12">
        <v>1</v>
      </c>
      <c r="H505" s="9" t="s">
        <v>890</v>
      </c>
      <c r="I505" s="9" t="s">
        <v>890</v>
      </c>
      <c r="J505" s="12">
        <v>1</v>
      </c>
      <c r="K505" s="13">
        <v>43567</v>
      </c>
      <c r="L505" s="86">
        <f>(Tabla2[[#This Row],[release_year]]-'VARIANZA Y DES. EST'!$L$11)^2</f>
        <v>23.230495463129063</v>
      </c>
      <c r="M505" s="12">
        <v>2019</v>
      </c>
      <c r="N505" s="9" t="s">
        <v>76</v>
      </c>
      <c r="O505" s="9" t="s">
        <v>1822</v>
      </c>
      <c r="P505" s="12">
        <v>61</v>
      </c>
      <c r="Q505" s="12">
        <v>61</v>
      </c>
      <c r="R505" s="12">
        <v>1487.2590362950637</v>
      </c>
      <c r="S505" s="12" t="s">
        <v>28</v>
      </c>
      <c r="T505" s="9" t="s">
        <v>477</v>
      </c>
      <c r="U505" s="9" t="s">
        <v>477</v>
      </c>
      <c r="V505" s="9" t="s">
        <v>477</v>
      </c>
      <c r="W505" s="14">
        <v>1</v>
      </c>
    </row>
    <row r="506" spans="1:23" x14ac:dyDescent="0.25">
      <c r="A506" s="8">
        <v>3975</v>
      </c>
      <c r="B506" s="9" t="s">
        <v>1871</v>
      </c>
      <c r="C506" s="9" t="s">
        <v>22</v>
      </c>
      <c r="D506" s="9" t="s">
        <v>1872</v>
      </c>
      <c r="E506" s="9" t="s">
        <v>1700</v>
      </c>
      <c r="F506" s="9" t="s">
        <v>1732</v>
      </c>
      <c r="G506" s="12">
        <v>1</v>
      </c>
      <c r="H506" s="9" t="s">
        <v>25</v>
      </c>
      <c r="I506" s="9" t="s">
        <v>25</v>
      </c>
      <c r="J506" s="12">
        <v>1</v>
      </c>
      <c r="K506" s="13">
        <v>43550</v>
      </c>
      <c r="L506" s="86">
        <f>(Tabla2[[#This Row],[release_year]]-'VARIANZA Y DES. EST'!$L$11)^2</f>
        <v>23.230495463129063</v>
      </c>
      <c r="M506" s="12">
        <v>2019</v>
      </c>
      <c r="N506" s="9" t="s">
        <v>82</v>
      </c>
      <c r="O506" s="9" t="s">
        <v>1822</v>
      </c>
      <c r="P506" s="12">
        <v>61</v>
      </c>
      <c r="Q506" s="12">
        <v>61</v>
      </c>
      <c r="R506" s="12">
        <v>1487.2590362950637</v>
      </c>
      <c r="S506" s="12" t="s">
        <v>28</v>
      </c>
      <c r="T506" s="9" t="s">
        <v>477</v>
      </c>
      <c r="U506" s="9" t="s">
        <v>477</v>
      </c>
      <c r="V506" s="9" t="s">
        <v>477</v>
      </c>
      <c r="W506" s="14">
        <v>1</v>
      </c>
    </row>
    <row r="507" spans="1:23" x14ac:dyDescent="0.25">
      <c r="A507" s="8">
        <v>4000</v>
      </c>
      <c r="B507" s="9" t="s">
        <v>1873</v>
      </c>
      <c r="C507" s="9" t="s">
        <v>22</v>
      </c>
      <c r="D507" s="9" t="s">
        <v>1874</v>
      </c>
      <c r="E507" s="18" t="s">
        <v>1530</v>
      </c>
      <c r="F507" s="9" t="s">
        <v>1530</v>
      </c>
      <c r="G507" s="12">
        <v>1</v>
      </c>
      <c r="H507" s="9" t="s">
        <v>25</v>
      </c>
      <c r="I507" s="9" t="s">
        <v>25</v>
      </c>
      <c r="J507" s="12">
        <v>1</v>
      </c>
      <c r="K507" s="13">
        <v>43543</v>
      </c>
      <c r="L507" s="86">
        <f>(Tabla2[[#This Row],[release_year]]-'VARIANZA Y DES. EST'!$L$11)^2</f>
        <v>23.230495463129063</v>
      </c>
      <c r="M507" s="12">
        <v>2019</v>
      </c>
      <c r="N507" s="9" t="s">
        <v>76</v>
      </c>
      <c r="O507" s="9" t="s">
        <v>1822</v>
      </c>
      <c r="P507" s="12">
        <v>61</v>
      </c>
      <c r="Q507" s="12">
        <v>61</v>
      </c>
      <c r="R507" s="12">
        <v>1487.2590362950637</v>
      </c>
      <c r="S507" s="12" t="s">
        <v>28</v>
      </c>
      <c r="T507" s="9" t="s">
        <v>477</v>
      </c>
      <c r="U507" s="9" t="s">
        <v>477</v>
      </c>
      <c r="V507" s="9" t="s">
        <v>477</v>
      </c>
      <c r="W507" s="14">
        <v>1</v>
      </c>
    </row>
    <row r="508" spans="1:23" x14ac:dyDescent="0.25">
      <c r="A508" s="8">
        <v>4081</v>
      </c>
      <c r="B508" s="9" t="s">
        <v>1875</v>
      </c>
      <c r="C508" s="9" t="s">
        <v>22</v>
      </c>
      <c r="D508" s="9" t="s">
        <v>1876</v>
      </c>
      <c r="E508" s="18" t="s">
        <v>1877</v>
      </c>
      <c r="F508" s="9" t="s">
        <v>1878</v>
      </c>
      <c r="G508" s="12">
        <v>2</v>
      </c>
      <c r="H508" s="9" t="s">
        <v>25</v>
      </c>
      <c r="I508" s="9" t="s">
        <v>25</v>
      </c>
      <c r="J508" s="12">
        <v>1</v>
      </c>
      <c r="K508" s="13">
        <v>43522</v>
      </c>
      <c r="L508" s="86">
        <f>(Tabla2[[#This Row],[release_year]]-'VARIANZA Y DES. EST'!$L$11)^2</f>
        <v>66.915632286109044</v>
      </c>
      <c r="M508" s="12">
        <v>2006</v>
      </c>
      <c r="N508" s="9" t="s">
        <v>76</v>
      </c>
      <c r="O508" s="9" t="s">
        <v>1822</v>
      </c>
      <c r="P508" s="12">
        <v>61</v>
      </c>
      <c r="Q508" s="12">
        <v>61</v>
      </c>
      <c r="R508" s="12">
        <v>1487.2590362950637</v>
      </c>
      <c r="S508" s="12" t="s">
        <v>28</v>
      </c>
      <c r="T508" s="9" t="s">
        <v>477</v>
      </c>
      <c r="U508" s="9" t="s">
        <v>477</v>
      </c>
      <c r="V508" s="9" t="s">
        <v>477</v>
      </c>
      <c r="W508" s="14">
        <v>1</v>
      </c>
    </row>
    <row r="509" spans="1:23" x14ac:dyDescent="0.25">
      <c r="A509" s="8">
        <v>4223</v>
      </c>
      <c r="B509" s="9" t="s">
        <v>1879</v>
      </c>
      <c r="C509" s="9" t="s">
        <v>22</v>
      </c>
      <c r="D509" s="9" t="s">
        <v>1880</v>
      </c>
      <c r="E509" s="18" t="s">
        <v>947</v>
      </c>
      <c r="F509" s="9" t="s">
        <v>1881</v>
      </c>
      <c r="G509" s="12">
        <v>1</v>
      </c>
      <c r="H509" s="9" t="s">
        <v>25</v>
      </c>
      <c r="I509" s="9" t="s">
        <v>25</v>
      </c>
      <c r="J509" s="12">
        <v>1</v>
      </c>
      <c r="K509" s="13">
        <v>43466</v>
      </c>
      <c r="L509" s="86">
        <f>(Tabla2[[#This Row],[release_year]]-'VARIANZA Y DES. EST'!$L$11)^2</f>
        <v>4.7532614447336705</v>
      </c>
      <c r="M509" s="12">
        <v>2012</v>
      </c>
      <c r="N509" s="9" t="s">
        <v>76</v>
      </c>
      <c r="O509" s="9" t="s">
        <v>1822</v>
      </c>
      <c r="P509" s="12">
        <v>61</v>
      </c>
      <c r="Q509" s="12">
        <v>61</v>
      </c>
      <c r="R509" s="12">
        <v>1487.2590362950637</v>
      </c>
      <c r="S509" s="12" t="s">
        <v>28</v>
      </c>
      <c r="T509" s="9" t="s">
        <v>477</v>
      </c>
      <c r="U509" s="9" t="s">
        <v>477</v>
      </c>
      <c r="V509" s="9" t="s">
        <v>477</v>
      </c>
      <c r="W509" s="14">
        <v>1</v>
      </c>
    </row>
    <row r="510" spans="1:23" x14ac:dyDescent="0.25">
      <c r="A510" s="8">
        <v>4232</v>
      </c>
      <c r="B510" s="9" t="s">
        <v>1882</v>
      </c>
      <c r="C510" s="9" t="s">
        <v>22</v>
      </c>
      <c r="D510" s="9" t="s">
        <v>1883</v>
      </c>
      <c r="E510" s="9" t="s">
        <v>1478</v>
      </c>
      <c r="F510" s="9" t="s">
        <v>476</v>
      </c>
      <c r="G510" s="12">
        <v>1</v>
      </c>
      <c r="H510" s="9" t="s">
        <v>126</v>
      </c>
      <c r="I510" s="9" t="s">
        <v>126</v>
      </c>
      <c r="J510" s="12">
        <v>1</v>
      </c>
      <c r="K510" s="16">
        <v>43465</v>
      </c>
      <c r="L510" s="86">
        <f>(Tabla2[[#This Row],[release_year]]-'VARIANZA Y DES. EST'!$L$11)^2</f>
        <v>491.96116424931824</v>
      </c>
      <c r="M510" s="12">
        <v>1992</v>
      </c>
      <c r="N510" s="9" t="s">
        <v>76</v>
      </c>
      <c r="O510" s="9" t="s">
        <v>1822</v>
      </c>
      <c r="P510" s="12">
        <v>61</v>
      </c>
      <c r="Q510" s="12">
        <v>61</v>
      </c>
      <c r="R510" s="12">
        <v>1487.2590362950637</v>
      </c>
      <c r="S510" s="12" t="s">
        <v>28</v>
      </c>
      <c r="T510" s="9" t="s">
        <v>477</v>
      </c>
      <c r="U510" s="9" t="s">
        <v>477</v>
      </c>
      <c r="V510" s="9" t="s">
        <v>477</v>
      </c>
      <c r="W510" s="14">
        <v>1</v>
      </c>
    </row>
    <row r="511" spans="1:23" x14ac:dyDescent="0.25">
      <c r="A511" s="8">
        <v>4789</v>
      </c>
      <c r="B511" s="9" t="s">
        <v>1884</v>
      </c>
      <c r="C511" s="9" t="s">
        <v>22</v>
      </c>
      <c r="D511" s="9" t="s">
        <v>1885</v>
      </c>
      <c r="E511" s="9" t="s">
        <v>1148</v>
      </c>
      <c r="F511" s="9" t="s">
        <v>1778</v>
      </c>
      <c r="G511" s="12">
        <v>1</v>
      </c>
      <c r="H511" s="9" t="s">
        <v>25</v>
      </c>
      <c r="I511" s="9" t="s">
        <v>25</v>
      </c>
      <c r="J511" s="12">
        <v>1</v>
      </c>
      <c r="K511" s="13">
        <v>43284</v>
      </c>
      <c r="L511" s="86">
        <f>(Tabla2[[#This Row],[release_year]]-'VARIANZA Y DES. EST'!$L$11)^2</f>
        <v>4.7532614447336705</v>
      </c>
      <c r="M511" s="12">
        <v>2012</v>
      </c>
      <c r="N511" s="9" t="s">
        <v>76</v>
      </c>
      <c r="O511" s="9" t="s">
        <v>1822</v>
      </c>
      <c r="P511" s="12">
        <v>61</v>
      </c>
      <c r="Q511" s="12">
        <v>61</v>
      </c>
      <c r="R511" s="12">
        <v>1487.2590362950637</v>
      </c>
      <c r="S511" s="12" t="s">
        <v>28</v>
      </c>
      <c r="T511" s="9" t="s">
        <v>477</v>
      </c>
      <c r="U511" s="9" t="s">
        <v>477</v>
      </c>
      <c r="V511" s="9" t="s">
        <v>477</v>
      </c>
      <c r="W511" s="14">
        <v>1</v>
      </c>
    </row>
    <row r="512" spans="1:23" x14ac:dyDescent="0.25">
      <c r="A512" s="8">
        <v>5061</v>
      </c>
      <c r="B512" s="9" t="s">
        <v>1886</v>
      </c>
      <c r="C512" s="9" t="s">
        <v>22</v>
      </c>
      <c r="D512" s="9" t="s">
        <v>1887</v>
      </c>
      <c r="E512" s="9" t="s">
        <v>1241</v>
      </c>
      <c r="F512" s="18" t="s">
        <v>1888</v>
      </c>
      <c r="G512" s="12">
        <v>1</v>
      </c>
      <c r="H512" s="9" t="s">
        <v>1889</v>
      </c>
      <c r="I512" s="9" t="s">
        <v>1889</v>
      </c>
      <c r="J512" s="12">
        <v>1</v>
      </c>
      <c r="K512" s="13">
        <v>43126</v>
      </c>
      <c r="L512" s="86">
        <f>(Tabla2[[#This Row],[release_year]]-'VARIANZA Y DES. EST'!$L$11)^2</f>
        <v>14.590890603358293</v>
      </c>
      <c r="M512" s="12">
        <v>2018</v>
      </c>
      <c r="N512" s="9" t="s">
        <v>76</v>
      </c>
      <c r="O512" s="9" t="s">
        <v>1822</v>
      </c>
      <c r="P512" s="12">
        <v>61</v>
      </c>
      <c r="Q512" s="12">
        <v>61</v>
      </c>
      <c r="R512" s="12">
        <v>1487.2590362950637</v>
      </c>
      <c r="S512" s="12" t="s">
        <v>28</v>
      </c>
      <c r="T512" s="9" t="s">
        <v>477</v>
      </c>
      <c r="U512" s="9" t="s">
        <v>477</v>
      </c>
      <c r="V512" s="9" t="s">
        <v>477</v>
      </c>
      <c r="W512" s="14">
        <v>1</v>
      </c>
    </row>
    <row r="513" spans="1:23" x14ac:dyDescent="0.25">
      <c r="A513" s="8">
        <v>5109</v>
      </c>
      <c r="B513" s="9" t="s">
        <v>1890</v>
      </c>
      <c r="C513" s="9" t="s">
        <v>22</v>
      </c>
      <c r="D513" s="9" t="s">
        <v>1891</v>
      </c>
      <c r="E513" s="18" t="s">
        <v>947</v>
      </c>
      <c r="F513" s="9" t="s">
        <v>1892</v>
      </c>
      <c r="G513" s="12">
        <v>1</v>
      </c>
      <c r="H513" s="9" t="s">
        <v>25</v>
      </c>
      <c r="I513" s="9" t="s">
        <v>25</v>
      </c>
      <c r="J513" s="12">
        <v>1</v>
      </c>
      <c r="K513" s="16">
        <v>43095</v>
      </c>
      <c r="L513" s="86">
        <f>(Tabla2[[#This Row],[release_year]]-'VARIANZA Y DES. EST'!$L$11)^2</f>
        <v>7.9512857435875226</v>
      </c>
      <c r="M513" s="12">
        <v>2017</v>
      </c>
      <c r="N513" s="9" t="s">
        <v>76</v>
      </c>
      <c r="O513" s="9" t="s">
        <v>1822</v>
      </c>
      <c r="P513" s="12">
        <v>61</v>
      </c>
      <c r="Q513" s="12">
        <v>61</v>
      </c>
      <c r="R513" s="12">
        <v>1487.2590362950637</v>
      </c>
      <c r="S513" s="12" t="s">
        <v>28</v>
      </c>
      <c r="T513" s="9" t="s">
        <v>477</v>
      </c>
      <c r="U513" s="9" t="s">
        <v>477</v>
      </c>
      <c r="V513" s="9" t="s">
        <v>477</v>
      </c>
      <c r="W513" s="14">
        <v>1</v>
      </c>
    </row>
    <row r="514" spans="1:23" x14ac:dyDescent="0.25">
      <c r="A514" s="8">
        <v>5162</v>
      </c>
      <c r="B514" s="9" t="s">
        <v>1893</v>
      </c>
      <c r="C514" s="9" t="s">
        <v>22</v>
      </c>
      <c r="D514" s="9" t="s">
        <v>1894</v>
      </c>
      <c r="E514" s="18" t="s">
        <v>1166</v>
      </c>
      <c r="F514" s="9" t="s">
        <v>1558</v>
      </c>
      <c r="G514" s="12">
        <v>1</v>
      </c>
      <c r="H514" s="9" t="s">
        <v>25</v>
      </c>
      <c r="I514" s="9" t="s">
        <v>25</v>
      </c>
      <c r="J514" s="12">
        <v>1</v>
      </c>
      <c r="K514" s="16">
        <v>43060</v>
      </c>
      <c r="L514" s="86">
        <f>(Tabla2[[#This Row],[release_year]]-'VARIANZA Y DES. EST'!$L$11)^2</f>
        <v>7.9512857435875226</v>
      </c>
      <c r="M514" s="12">
        <v>2017</v>
      </c>
      <c r="N514" s="9" t="s">
        <v>82</v>
      </c>
      <c r="O514" s="9" t="s">
        <v>1822</v>
      </c>
      <c r="P514" s="12">
        <v>61</v>
      </c>
      <c r="Q514" s="12">
        <v>61</v>
      </c>
      <c r="R514" s="12">
        <v>1487.2590362950637</v>
      </c>
      <c r="S514" s="12" t="s">
        <v>28</v>
      </c>
      <c r="T514" s="9" t="s">
        <v>477</v>
      </c>
      <c r="U514" s="9" t="s">
        <v>477</v>
      </c>
      <c r="V514" s="9" t="s">
        <v>477</v>
      </c>
      <c r="W514" s="14">
        <v>1</v>
      </c>
    </row>
    <row r="515" spans="1:23" x14ac:dyDescent="0.25">
      <c r="A515" s="8">
        <v>5493</v>
      </c>
      <c r="B515" s="9" t="s">
        <v>1895</v>
      </c>
      <c r="C515" s="9" t="s">
        <v>22</v>
      </c>
      <c r="D515" s="9" t="s">
        <v>1896</v>
      </c>
      <c r="E515" s="18" t="s">
        <v>1897</v>
      </c>
      <c r="F515" s="9" t="s">
        <v>1898</v>
      </c>
      <c r="G515" s="12">
        <v>1</v>
      </c>
      <c r="H515" s="9" t="s">
        <v>25</v>
      </c>
      <c r="I515" s="9" t="s">
        <v>25</v>
      </c>
      <c r="J515" s="12">
        <v>1</v>
      </c>
      <c r="K515" s="13">
        <v>42864</v>
      </c>
      <c r="L515" s="86">
        <f>(Tabla2[[#This Row],[release_year]]-'VARIANZA Y DES. EST'!$L$11)^2</f>
        <v>7.9512857435875226</v>
      </c>
      <c r="M515" s="12">
        <v>2017</v>
      </c>
      <c r="N515" s="9" t="s">
        <v>76</v>
      </c>
      <c r="O515" s="9" t="s">
        <v>1822</v>
      </c>
      <c r="P515" s="12">
        <v>61</v>
      </c>
      <c r="Q515" s="12">
        <v>61</v>
      </c>
      <c r="R515" s="12">
        <v>1487.2590362950637</v>
      </c>
      <c r="S515" s="12" t="s">
        <v>28</v>
      </c>
      <c r="T515" s="9" t="s">
        <v>477</v>
      </c>
      <c r="U515" s="9" t="s">
        <v>477</v>
      </c>
      <c r="V515" s="9" t="s">
        <v>477</v>
      </c>
      <c r="W515" s="14">
        <v>1</v>
      </c>
    </row>
    <row r="516" spans="1:23" x14ac:dyDescent="0.25">
      <c r="A516" s="8">
        <v>5709</v>
      </c>
      <c r="B516" s="9" t="s">
        <v>1899</v>
      </c>
      <c r="C516" s="9" t="s">
        <v>22</v>
      </c>
      <c r="D516" s="9" t="s">
        <v>1900</v>
      </c>
      <c r="E516" s="18" t="s">
        <v>1901</v>
      </c>
      <c r="F516" s="9" t="s">
        <v>1902</v>
      </c>
      <c r="G516" s="12">
        <v>1</v>
      </c>
      <c r="H516" s="9" t="s">
        <v>25</v>
      </c>
      <c r="I516" s="9" t="s">
        <v>25</v>
      </c>
      <c r="J516" s="12">
        <v>1</v>
      </c>
      <c r="K516" s="16">
        <v>42699</v>
      </c>
      <c r="L516" s="86">
        <f>(Tabla2[[#This Row],[release_year]]-'VARIANZA Y DES. EST'!$L$11)^2</f>
        <v>3.3116808838167522</v>
      </c>
      <c r="M516" s="12">
        <v>2016</v>
      </c>
      <c r="N516" s="9" t="s">
        <v>76</v>
      </c>
      <c r="O516" s="9" t="s">
        <v>1822</v>
      </c>
      <c r="P516" s="12">
        <v>61</v>
      </c>
      <c r="Q516" s="12">
        <v>61</v>
      </c>
      <c r="R516" s="12">
        <v>1487.2590362950637</v>
      </c>
      <c r="S516" s="12" t="s">
        <v>28</v>
      </c>
      <c r="T516" s="9" t="s">
        <v>477</v>
      </c>
      <c r="U516" s="9" t="s">
        <v>477</v>
      </c>
      <c r="V516" s="9" t="s">
        <v>477</v>
      </c>
      <c r="W516" s="14">
        <v>1</v>
      </c>
    </row>
    <row r="517" spans="1:23" x14ac:dyDescent="0.25">
      <c r="A517" s="8">
        <v>6207</v>
      </c>
      <c r="B517" s="9" t="s">
        <v>1903</v>
      </c>
      <c r="C517" s="9" t="s">
        <v>22</v>
      </c>
      <c r="D517" s="9" t="s">
        <v>1904</v>
      </c>
      <c r="E517" s="7" t="s">
        <v>1905</v>
      </c>
      <c r="F517" s="24"/>
      <c r="G517" s="12">
        <v>0</v>
      </c>
      <c r="H517" s="9" t="s">
        <v>518</v>
      </c>
      <c r="I517" s="9" t="s">
        <v>518</v>
      </c>
      <c r="J517" s="12">
        <v>1</v>
      </c>
      <c r="K517" s="13">
        <v>43160</v>
      </c>
      <c r="L517" s="86">
        <f>(Tabla2[[#This Row],[release_year]]-'VARIANZA Y DES. EST'!$L$11)^2</f>
        <v>3.3116808838167522</v>
      </c>
      <c r="M517" s="12">
        <v>2016</v>
      </c>
      <c r="N517" s="9" t="s">
        <v>76</v>
      </c>
      <c r="O517" s="9" t="s">
        <v>1822</v>
      </c>
      <c r="P517" s="12">
        <v>61</v>
      </c>
      <c r="Q517" s="12">
        <v>61</v>
      </c>
      <c r="R517" s="12">
        <v>1487.2590362950637</v>
      </c>
      <c r="S517" s="12" t="s">
        <v>28</v>
      </c>
      <c r="T517" s="9" t="s">
        <v>105</v>
      </c>
      <c r="U517" s="9" t="s">
        <v>57</v>
      </c>
      <c r="V517" s="9" t="s">
        <v>105</v>
      </c>
      <c r="W517" s="14">
        <v>2</v>
      </c>
    </row>
    <row r="518" spans="1:23" x14ac:dyDescent="0.25">
      <c r="A518" s="8">
        <v>6763</v>
      </c>
      <c r="B518" s="9" t="s">
        <v>1906</v>
      </c>
      <c r="C518" s="9" t="s">
        <v>22</v>
      </c>
      <c r="D518" s="9" t="s">
        <v>1907</v>
      </c>
      <c r="E518" s="9" t="s">
        <v>1908</v>
      </c>
      <c r="F518" s="9" t="s">
        <v>1909</v>
      </c>
      <c r="G518" s="12">
        <v>1</v>
      </c>
      <c r="H518" s="9" t="s">
        <v>25</v>
      </c>
      <c r="I518" s="9" t="s">
        <v>25</v>
      </c>
      <c r="J518" s="12">
        <v>1</v>
      </c>
      <c r="K518" s="13">
        <v>43374</v>
      </c>
      <c r="L518" s="86">
        <f>(Tabla2[[#This Row],[release_year]]-'VARIANZA Y DES. EST'!$L$11)^2</f>
        <v>0.67207602404598188</v>
      </c>
      <c r="M518" s="12">
        <v>2015</v>
      </c>
      <c r="N518" s="9" t="s">
        <v>842</v>
      </c>
      <c r="O518" s="9" t="s">
        <v>1822</v>
      </c>
      <c r="P518" s="12">
        <v>61</v>
      </c>
      <c r="Q518" s="12">
        <v>61</v>
      </c>
      <c r="R518" s="12">
        <v>1487.2590362950637</v>
      </c>
      <c r="S518" s="12" t="s">
        <v>28</v>
      </c>
      <c r="T518" s="9" t="s">
        <v>57</v>
      </c>
      <c r="U518" s="9" t="s">
        <v>57</v>
      </c>
      <c r="V518" s="9" t="s">
        <v>57</v>
      </c>
      <c r="W518" s="14">
        <v>1</v>
      </c>
    </row>
    <row r="519" spans="1:23" x14ac:dyDescent="0.25">
      <c r="A519" s="8">
        <v>7230</v>
      </c>
      <c r="B519" s="9" t="s">
        <v>1910</v>
      </c>
      <c r="C519" s="9" t="s">
        <v>22</v>
      </c>
      <c r="D519" s="9" t="s">
        <v>1911</v>
      </c>
      <c r="E519" s="18" t="s">
        <v>1912</v>
      </c>
      <c r="F519" s="9" t="s">
        <v>1618</v>
      </c>
      <c r="G519" s="12">
        <v>3</v>
      </c>
      <c r="H519" s="12"/>
      <c r="I519" s="9"/>
      <c r="J519" s="12">
        <v>0</v>
      </c>
      <c r="K519" s="13">
        <v>42986</v>
      </c>
      <c r="L519" s="86">
        <f>(Tabla2[[#This Row],[release_year]]-'VARIANZA Y DES. EST'!$L$11)^2</f>
        <v>4.7532614447336705</v>
      </c>
      <c r="M519" s="12">
        <v>2012</v>
      </c>
      <c r="N519" s="9" t="s">
        <v>110</v>
      </c>
      <c r="O519" s="9" t="s">
        <v>1822</v>
      </c>
      <c r="P519" s="12">
        <v>61</v>
      </c>
      <c r="Q519" s="12">
        <v>61</v>
      </c>
      <c r="R519" s="12">
        <v>1487.2590362950637</v>
      </c>
      <c r="S519" s="12" t="s">
        <v>28</v>
      </c>
      <c r="T519" s="9" t="s">
        <v>30</v>
      </c>
      <c r="U519" s="9" t="s">
        <v>30</v>
      </c>
      <c r="V519" s="9" t="s">
        <v>30</v>
      </c>
      <c r="W519" s="14">
        <v>1</v>
      </c>
    </row>
    <row r="520" spans="1:23" x14ac:dyDescent="0.25">
      <c r="A520" s="8">
        <v>7920</v>
      </c>
      <c r="B520" s="9" t="s">
        <v>1913</v>
      </c>
      <c r="C520" s="9" t="s">
        <v>22</v>
      </c>
      <c r="D520" s="9" t="s">
        <v>1914</v>
      </c>
      <c r="E520" s="18" t="s">
        <v>1915</v>
      </c>
      <c r="F520" s="9" t="s">
        <v>1916</v>
      </c>
      <c r="G520" s="12">
        <v>1</v>
      </c>
      <c r="H520" s="9" t="s">
        <v>518</v>
      </c>
      <c r="I520" s="9" t="s">
        <v>518</v>
      </c>
      <c r="J520" s="12">
        <v>1</v>
      </c>
      <c r="K520" s="13">
        <v>42856</v>
      </c>
      <c r="L520" s="86">
        <f>(Tabla2[[#This Row],[release_year]]-'VARIANZA Y DES. EST'!$L$11)^2</f>
        <v>3.3116808838167522</v>
      </c>
      <c r="M520" s="12">
        <v>2016</v>
      </c>
      <c r="N520" s="9" t="s">
        <v>76</v>
      </c>
      <c r="O520" s="9" t="s">
        <v>1822</v>
      </c>
      <c r="P520" s="12">
        <v>61</v>
      </c>
      <c r="Q520" s="12">
        <v>61</v>
      </c>
      <c r="R520" s="12">
        <v>1487.2590362950637</v>
      </c>
      <c r="S520" s="12" t="s">
        <v>28</v>
      </c>
      <c r="T520" s="9" t="s">
        <v>105</v>
      </c>
      <c r="U520" s="9" t="s">
        <v>57</v>
      </c>
      <c r="V520" s="9" t="s">
        <v>105</v>
      </c>
      <c r="W520" s="14">
        <v>2</v>
      </c>
    </row>
    <row r="521" spans="1:23" x14ac:dyDescent="0.25">
      <c r="A521" s="8">
        <v>8661</v>
      </c>
      <c r="B521" s="9" t="s">
        <v>1917</v>
      </c>
      <c r="C521" s="9" t="s">
        <v>22</v>
      </c>
      <c r="D521" s="9" t="s">
        <v>1918</v>
      </c>
      <c r="E521" s="18" t="s">
        <v>147</v>
      </c>
      <c r="F521" s="9"/>
      <c r="G521" s="12">
        <v>0</v>
      </c>
      <c r="H521" s="9" t="s">
        <v>25</v>
      </c>
      <c r="I521" s="9" t="s">
        <v>25</v>
      </c>
      <c r="J521" s="12">
        <v>1</v>
      </c>
      <c r="K521" s="13">
        <v>42825</v>
      </c>
      <c r="L521" s="86">
        <f>(Tabla2[[#This Row],[release_year]]-'VARIANZA Y DES. EST'!$L$11)^2</f>
        <v>5066.6205261205505</v>
      </c>
      <c r="M521" s="12">
        <v>1943</v>
      </c>
      <c r="N521" s="9" t="s">
        <v>82</v>
      </c>
      <c r="O521" s="9" t="s">
        <v>1822</v>
      </c>
      <c r="P521" s="12">
        <v>61</v>
      </c>
      <c r="Q521" s="12">
        <v>61</v>
      </c>
      <c r="R521" s="12">
        <v>1487.2590362950637</v>
      </c>
      <c r="S521" s="12" t="s">
        <v>28</v>
      </c>
      <c r="T521" s="9" t="s">
        <v>150</v>
      </c>
      <c r="U521" s="9" t="s">
        <v>151</v>
      </c>
      <c r="V521" s="9" t="s">
        <v>150</v>
      </c>
      <c r="W521" s="14">
        <v>2</v>
      </c>
    </row>
    <row r="522" spans="1:23" x14ac:dyDescent="0.25">
      <c r="A522" s="8">
        <v>418</v>
      </c>
      <c r="B522" s="9" t="s">
        <v>1919</v>
      </c>
      <c r="C522" s="9" t="s">
        <v>22</v>
      </c>
      <c r="D522" s="9" t="s">
        <v>1920</v>
      </c>
      <c r="E522" s="18" t="s">
        <v>1921</v>
      </c>
      <c r="F522" s="9" t="s">
        <v>1922</v>
      </c>
      <c r="G522" s="12">
        <v>6</v>
      </c>
      <c r="H522" s="12"/>
      <c r="I522" s="9"/>
      <c r="J522" s="12">
        <v>0</v>
      </c>
      <c r="K522" s="13">
        <v>44399</v>
      </c>
      <c r="L522" s="86">
        <f>(Tabla2[[#This Row],[release_year]]-'VARIANZA Y DES. EST'!$L$11)^2</f>
        <v>0.67207602404598188</v>
      </c>
      <c r="M522" s="12">
        <v>2015</v>
      </c>
      <c r="N522" s="9" t="s">
        <v>110</v>
      </c>
      <c r="O522" s="9" t="s">
        <v>1923</v>
      </c>
      <c r="P522" s="12">
        <v>62</v>
      </c>
      <c r="Q522" s="12">
        <v>62</v>
      </c>
      <c r="R522" s="12">
        <v>1411.1290411882296</v>
      </c>
      <c r="S522" s="12" t="s">
        <v>28</v>
      </c>
      <c r="T522" s="9" t="s">
        <v>30</v>
      </c>
      <c r="U522" s="9" t="s">
        <v>30</v>
      </c>
      <c r="V522" s="9" t="s">
        <v>30</v>
      </c>
      <c r="W522" s="14">
        <v>1</v>
      </c>
    </row>
    <row r="523" spans="1:23" x14ac:dyDescent="0.25">
      <c r="A523" s="8">
        <v>2243</v>
      </c>
      <c r="B523" s="9" t="s">
        <v>1924</v>
      </c>
      <c r="C523" s="9" t="s">
        <v>22</v>
      </c>
      <c r="D523" s="9" t="s">
        <v>1925</v>
      </c>
      <c r="E523" s="18" t="s">
        <v>1926</v>
      </c>
      <c r="F523" s="9" t="s">
        <v>1927</v>
      </c>
      <c r="G523" s="12">
        <v>1</v>
      </c>
      <c r="H523" s="9" t="s">
        <v>279</v>
      </c>
      <c r="I523" s="9" t="s">
        <v>279</v>
      </c>
      <c r="J523" s="12">
        <v>1</v>
      </c>
      <c r="K523" s="13">
        <v>44026</v>
      </c>
      <c r="L523" s="86">
        <f>(Tabla2[[#This Row],[release_year]]-'VARIANZA Y DES. EST'!$L$11)^2</f>
        <v>33.870100322899837</v>
      </c>
      <c r="M523" s="12">
        <v>2020</v>
      </c>
      <c r="N523" s="9" t="s">
        <v>76</v>
      </c>
      <c r="O523" s="9" t="s">
        <v>1923</v>
      </c>
      <c r="P523" s="12">
        <v>62</v>
      </c>
      <c r="Q523" s="12">
        <v>62</v>
      </c>
      <c r="R523" s="12">
        <v>1411.1290411882296</v>
      </c>
      <c r="S523" s="12" t="s">
        <v>28</v>
      </c>
      <c r="T523" s="9" t="s">
        <v>477</v>
      </c>
      <c r="U523" s="9" t="s">
        <v>477</v>
      </c>
      <c r="V523" s="9" t="s">
        <v>477</v>
      </c>
      <c r="W523" s="14">
        <v>1</v>
      </c>
    </row>
    <row r="524" spans="1:23" x14ac:dyDescent="0.25">
      <c r="A524" s="8">
        <v>2807</v>
      </c>
      <c r="B524" s="9" t="s">
        <v>1928</v>
      </c>
      <c r="C524" s="9" t="s">
        <v>22</v>
      </c>
      <c r="D524" s="9" t="s">
        <v>1929</v>
      </c>
      <c r="E524" s="18" t="s">
        <v>1930</v>
      </c>
      <c r="F524" s="9" t="s">
        <v>1518</v>
      </c>
      <c r="G524" s="12">
        <v>1</v>
      </c>
      <c r="H524" s="9" t="s">
        <v>25</v>
      </c>
      <c r="I524" s="9" t="s">
        <v>25</v>
      </c>
      <c r="J524" s="12">
        <v>1</v>
      </c>
      <c r="K524" s="13">
        <v>43907</v>
      </c>
      <c r="L524" s="86">
        <f>(Tabla2[[#This Row],[release_year]]-'VARIANZA Y DES. EST'!$L$11)^2</f>
        <v>33.870100322899837</v>
      </c>
      <c r="M524" s="12">
        <v>2020</v>
      </c>
      <c r="N524" s="9" t="s">
        <v>76</v>
      </c>
      <c r="O524" s="9" t="s">
        <v>1923</v>
      </c>
      <c r="P524" s="12">
        <v>62</v>
      </c>
      <c r="Q524" s="12">
        <v>62</v>
      </c>
      <c r="R524" s="12">
        <v>1411.1290411882296</v>
      </c>
      <c r="S524" s="12" t="s">
        <v>28</v>
      </c>
      <c r="T524" s="9" t="s">
        <v>477</v>
      </c>
      <c r="U524" s="9" t="s">
        <v>477</v>
      </c>
      <c r="V524" s="9" t="s">
        <v>477</v>
      </c>
      <c r="W524" s="14">
        <v>1</v>
      </c>
    </row>
    <row r="525" spans="1:23" x14ac:dyDescent="0.25">
      <c r="A525" s="8">
        <v>2979</v>
      </c>
      <c r="B525" s="9" t="s">
        <v>1931</v>
      </c>
      <c r="C525" s="9" t="s">
        <v>22</v>
      </c>
      <c r="D525" s="9" t="s">
        <v>1932</v>
      </c>
      <c r="E525" s="18" t="s">
        <v>1754</v>
      </c>
      <c r="F525" s="9" t="s">
        <v>1759</v>
      </c>
      <c r="G525" s="12">
        <v>1</v>
      </c>
      <c r="H525" s="9" t="s">
        <v>25</v>
      </c>
      <c r="I525" s="9" t="s">
        <v>25</v>
      </c>
      <c r="J525" s="12">
        <v>1</v>
      </c>
      <c r="K525" s="13">
        <v>43860</v>
      </c>
      <c r="L525" s="86">
        <f>(Tabla2[[#This Row],[release_year]]-'VARIANZA Y DES. EST'!$L$11)^2</f>
        <v>26.834446865421359</v>
      </c>
      <c r="M525" s="12">
        <v>2009</v>
      </c>
      <c r="N525" s="9" t="s">
        <v>76</v>
      </c>
      <c r="O525" s="9" t="s">
        <v>1923</v>
      </c>
      <c r="P525" s="12">
        <v>62</v>
      </c>
      <c r="Q525" s="12">
        <v>62</v>
      </c>
      <c r="R525" s="12">
        <v>1411.1290411882296</v>
      </c>
      <c r="S525" s="12" t="s">
        <v>28</v>
      </c>
      <c r="T525" s="9" t="s">
        <v>477</v>
      </c>
      <c r="U525" s="9" t="s">
        <v>477</v>
      </c>
      <c r="V525" s="9" t="s">
        <v>477</v>
      </c>
      <c r="W525" s="14">
        <v>1</v>
      </c>
    </row>
    <row r="526" spans="1:23" x14ac:dyDescent="0.25">
      <c r="A526" s="8">
        <v>3425</v>
      </c>
      <c r="B526" s="9" t="s">
        <v>1933</v>
      </c>
      <c r="C526" s="9" t="s">
        <v>22</v>
      </c>
      <c r="D526" s="9" t="s">
        <v>1934</v>
      </c>
      <c r="E526" s="9" t="s">
        <v>1935</v>
      </c>
      <c r="F526" s="9" t="s">
        <v>1936</v>
      </c>
      <c r="G526" s="12">
        <v>1</v>
      </c>
      <c r="H526" s="9" t="s">
        <v>160</v>
      </c>
      <c r="I526" s="9" t="s">
        <v>160</v>
      </c>
      <c r="J526" s="12">
        <v>1</v>
      </c>
      <c r="K526" s="16">
        <v>43752</v>
      </c>
      <c r="L526" s="86">
        <f>(Tabla2[[#This Row],[release_year]]-'VARIANZA Y DES. EST'!$L$11)^2</f>
        <v>23.230495463129063</v>
      </c>
      <c r="M526" s="12">
        <v>2019</v>
      </c>
      <c r="N526" s="9" t="s">
        <v>35</v>
      </c>
      <c r="O526" s="9" t="s">
        <v>1923</v>
      </c>
      <c r="P526" s="12">
        <v>62</v>
      </c>
      <c r="Q526" s="12">
        <v>62</v>
      </c>
      <c r="R526" s="12">
        <v>1411.1290411882296</v>
      </c>
      <c r="S526" s="12" t="s">
        <v>28</v>
      </c>
      <c r="T526" s="9" t="s">
        <v>477</v>
      </c>
      <c r="U526" s="9" t="s">
        <v>477</v>
      </c>
      <c r="V526" s="9" t="s">
        <v>477</v>
      </c>
      <c r="W526" s="14">
        <v>1</v>
      </c>
    </row>
    <row r="527" spans="1:23" x14ac:dyDescent="0.25">
      <c r="A527" s="8">
        <v>3777</v>
      </c>
      <c r="B527" s="9" t="s">
        <v>1937</v>
      </c>
      <c r="C527" s="9" t="s">
        <v>22</v>
      </c>
      <c r="D527" s="9" t="s">
        <v>1938</v>
      </c>
      <c r="E527" s="9" t="s">
        <v>1148</v>
      </c>
      <c r="F527" s="9" t="s">
        <v>1939</v>
      </c>
      <c r="G527" s="12">
        <v>1</v>
      </c>
      <c r="H527" s="9" t="s">
        <v>25</v>
      </c>
      <c r="I527" s="9" t="s">
        <v>25</v>
      </c>
      <c r="J527" s="12">
        <v>1</v>
      </c>
      <c r="K527" s="13">
        <v>43620</v>
      </c>
      <c r="L527" s="86">
        <f>(Tabla2[[#This Row],[release_year]]-'VARIANZA Y DES. EST'!$L$11)^2</f>
        <v>23.230495463129063</v>
      </c>
      <c r="M527" s="12">
        <v>2019</v>
      </c>
      <c r="N527" s="9" t="s">
        <v>35</v>
      </c>
      <c r="O527" s="9" t="s">
        <v>1923</v>
      </c>
      <c r="P527" s="12">
        <v>62</v>
      </c>
      <c r="Q527" s="12">
        <v>62</v>
      </c>
      <c r="R527" s="12">
        <v>1411.1290411882296</v>
      </c>
      <c r="S527" s="12" t="s">
        <v>28</v>
      </c>
      <c r="T527" s="9" t="s">
        <v>477</v>
      </c>
      <c r="U527" s="9" t="s">
        <v>477</v>
      </c>
      <c r="V527" s="9" t="s">
        <v>477</v>
      </c>
      <c r="W527" s="14">
        <v>1</v>
      </c>
    </row>
    <row r="528" spans="1:23" x14ac:dyDescent="0.25">
      <c r="A528" s="8">
        <v>4116</v>
      </c>
      <c r="B528" s="9" t="s">
        <v>1940</v>
      </c>
      <c r="C528" s="9" t="s">
        <v>22</v>
      </c>
      <c r="D528" s="9" t="s">
        <v>1941</v>
      </c>
      <c r="E528" s="18" t="s">
        <v>1942</v>
      </c>
      <c r="F528" s="9" t="s">
        <v>1943</v>
      </c>
      <c r="G528" s="12">
        <v>1</v>
      </c>
      <c r="H528" s="9" t="s">
        <v>25</v>
      </c>
      <c r="I528" s="9" t="s">
        <v>25</v>
      </c>
      <c r="J528" s="12">
        <v>1</v>
      </c>
      <c r="K528" s="13">
        <v>43510</v>
      </c>
      <c r="L528" s="86">
        <f>(Tabla2[[#This Row],[release_year]]-'VARIANZA Y DES. EST'!$L$11)^2</f>
        <v>23.230495463129063</v>
      </c>
      <c r="M528" s="12">
        <v>2019</v>
      </c>
      <c r="N528" s="9" t="s">
        <v>76</v>
      </c>
      <c r="O528" s="9" t="s">
        <v>1923</v>
      </c>
      <c r="P528" s="12">
        <v>62</v>
      </c>
      <c r="Q528" s="12">
        <v>62</v>
      </c>
      <c r="R528" s="12">
        <v>1411.1290411882296</v>
      </c>
      <c r="S528" s="12" t="s">
        <v>28</v>
      </c>
      <c r="T528" s="9" t="s">
        <v>477</v>
      </c>
      <c r="U528" s="9" t="s">
        <v>477</v>
      </c>
      <c r="V528" s="9" t="s">
        <v>477</v>
      </c>
      <c r="W528" s="14">
        <v>1</v>
      </c>
    </row>
    <row r="529" spans="1:23" x14ac:dyDescent="0.25">
      <c r="A529" s="8">
        <v>4920</v>
      </c>
      <c r="B529" s="9" t="s">
        <v>1944</v>
      </c>
      <c r="C529" s="9" t="s">
        <v>22</v>
      </c>
      <c r="D529" s="9" t="s">
        <v>1945</v>
      </c>
      <c r="E529" s="18" t="s">
        <v>1946</v>
      </c>
      <c r="F529" s="9" t="s">
        <v>774</v>
      </c>
      <c r="G529" s="12">
        <v>1</v>
      </c>
      <c r="H529" s="9" t="s">
        <v>25</v>
      </c>
      <c r="I529" s="9" t="s">
        <v>25</v>
      </c>
      <c r="J529" s="12">
        <v>1</v>
      </c>
      <c r="K529" s="13">
        <v>43214</v>
      </c>
      <c r="L529" s="86">
        <f>(Tabla2[[#This Row],[release_year]]-'VARIANZA Y DES. EST'!$L$11)^2</f>
        <v>14.590890603358293</v>
      </c>
      <c r="M529" s="12">
        <v>2018</v>
      </c>
      <c r="N529" s="9" t="s">
        <v>82</v>
      </c>
      <c r="O529" s="9" t="s">
        <v>1923</v>
      </c>
      <c r="P529" s="12">
        <v>62</v>
      </c>
      <c r="Q529" s="12">
        <v>62</v>
      </c>
      <c r="R529" s="12">
        <v>1411.1290411882296</v>
      </c>
      <c r="S529" s="12" t="s">
        <v>28</v>
      </c>
      <c r="T529" s="9" t="s">
        <v>477</v>
      </c>
      <c r="U529" s="9" t="s">
        <v>477</v>
      </c>
      <c r="V529" s="9" t="s">
        <v>477</v>
      </c>
      <c r="W529" s="14">
        <v>1</v>
      </c>
    </row>
    <row r="530" spans="1:23" x14ac:dyDescent="0.25">
      <c r="A530" s="8">
        <v>4963</v>
      </c>
      <c r="B530" s="9" t="s">
        <v>1947</v>
      </c>
      <c r="C530" s="9" t="s">
        <v>22</v>
      </c>
      <c r="D530" s="9" t="s">
        <v>1948</v>
      </c>
      <c r="E530" s="18" t="s">
        <v>559</v>
      </c>
      <c r="F530" s="18" t="s">
        <v>1949</v>
      </c>
      <c r="G530" s="12">
        <v>1</v>
      </c>
      <c r="H530" s="9" t="s">
        <v>468</v>
      </c>
      <c r="I530" s="9" t="s">
        <v>468</v>
      </c>
      <c r="J530" s="12">
        <v>1</v>
      </c>
      <c r="K530" s="13">
        <v>43189</v>
      </c>
      <c r="L530" s="86">
        <f>(Tabla2[[#This Row],[release_year]]-'VARIANZA Y DES. EST'!$L$11)^2</f>
        <v>14.590890603358293</v>
      </c>
      <c r="M530" s="12">
        <v>2018</v>
      </c>
      <c r="N530" s="9" t="s">
        <v>76</v>
      </c>
      <c r="O530" s="9" t="s">
        <v>1923</v>
      </c>
      <c r="P530" s="12">
        <v>62</v>
      </c>
      <c r="Q530" s="12">
        <v>62</v>
      </c>
      <c r="R530" s="12">
        <v>1411.1290411882296</v>
      </c>
      <c r="S530" s="12" t="s">
        <v>28</v>
      </c>
      <c r="T530" s="9" t="s">
        <v>477</v>
      </c>
      <c r="U530" s="9" t="s">
        <v>477</v>
      </c>
      <c r="V530" s="9" t="s">
        <v>477</v>
      </c>
      <c r="W530" s="14">
        <v>1</v>
      </c>
    </row>
    <row r="531" spans="1:23" x14ac:dyDescent="0.25">
      <c r="A531" s="8">
        <v>5072</v>
      </c>
      <c r="B531" s="9" t="s">
        <v>1950</v>
      </c>
      <c r="C531" s="9" t="s">
        <v>22</v>
      </c>
      <c r="D531" s="9" t="s">
        <v>1951</v>
      </c>
      <c r="E531" s="18" t="s">
        <v>1241</v>
      </c>
      <c r="F531" s="9" t="s">
        <v>1952</v>
      </c>
      <c r="G531" s="12">
        <v>1</v>
      </c>
      <c r="H531" s="9" t="s">
        <v>25</v>
      </c>
      <c r="I531" s="9" t="s">
        <v>25</v>
      </c>
      <c r="J531" s="12">
        <v>1</v>
      </c>
      <c r="K531" s="13">
        <v>43119</v>
      </c>
      <c r="L531" s="86">
        <f>(Tabla2[[#This Row],[release_year]]-'VARIANZA Y DES. EST'!$L$11)^2</f>
        <v>14.590890603358293</v>
      </c>
      <c r="M531" s="12">
        <v>2018</v>
      </c>
      <c r="N531" s="9" t="s">
        <v>35</v>
      </c>
      <c r="O531" s="9" t="s">
        <v>1923</v>
      </c>
      <c r="P531" s="12">
        <v>62</v>
      </c>
      <c r="Q531" s="12">
        <v>62</v>
      </c>
      <c r="R531" s="12">
        <v>1411.1290411882296</v>
      </c>
      <c r="S531" s="12" t="s">
        <v>28</v>
      </c>
      <c r="T531" s="9" t="s">
        <v>477</v>
      </c>
      <c r="U531" s="9" t="s">
        <v>477</v>
      </c>
      <c r="V531" s="9" t="s">
        <v>477</v>
      </c>
      <c r="W531" s="14">
        <v>1</v>
      </c>
    </row>
    <row r="532" spans="1:23" x14ac:dyDescent="0.25">
      <c r="A532" s="8">
        <v>5077</v>
      </c>
      <c r="B532" s="9" t="s">
        <v>1953</v>
      </c>
      <c r="C532" s="9" t="s">
        <v>22</v>
      </c>
      <c r="D532" s="9" t="s">
        <v>1954</v>
      </c>
      <c r="E532" s="18" t="s">
        <v>559</v>
      </c>
      <c r="F532" s="9" t="s">
        <v>1955</v>
      </c>
      <c r="G532" s="12">
        <v>2</v>
      </c>
      <c r="H532" s="9" t="s">
        <v>1692</v>
      </c>
      <c r="I532" s="9" t="s">
        <v>1692</v>
      </c>
      <c r="J532" s="12">
        <v>1</v>
      </c>
      <c r="K532" s="13">
        <v>43117</v>
      </c>
      <c r="L532" s="86">
        <f>(Tabla2[[#This Row],[release_year]]-'VARIANZA Y DES. EST'!$L$11)^2</f>
        <v>14.590890603358293</v>
      </c>
      <c r="M532" s="12">
        <v>2018</v>
      </c>
      <c r="N532" s="9" t="s">
        <v>76</v>
      </c>
      <c r="O532" s="9" t="s">
        <v>1923</v>
      </c>
      <c r="P532" s="12">
        <v>62</v>
      </c>
      <c r="Q532" s="12">
        <v>62</v>
      </c>
      <c r="R532" s="12">
        <v>1411.1290411882296</v>
      </c>
      <c r="S532" s="12" t="s">
        <v>28</v>
      </c>
      <c r="T532" s="9" t="s">
        <v>477</v>
      </c>
      <c r="U532" s="9" t="s">
        <v>477</v>
      </c>
      <c r="V532" s="9" t="s">
        <v>477</v>
      </c>
      <c r="W532" s="14">
        <v>1</v>
      </c>
    </row>
    <row r="533" spans="1:23" x14ac:dyDescent="0.25">
      <c r="A533" s="8">
        <v>5269</v>
      </c>
      <c r="B533" s="9" t="s">
        <v>1956</v>
      </c>
      <c r="C533" s="9" t="s">
        <v>22</v>
      </c>
      <c r="D533" s="9" t="s">
        <v>1957</v>
      </c>
      <c r="E533" s="18" t="s">
        <v>1958</v>
      </c>
      <c r="F533" s="9" t="s">
        <v>1836</v>
      </c>
      <c r="G533" s="12">
        <v>1</v>
      </c>
      <c r="H533" s="9" t="s">
        <v>25</v>
      </c>
      <c r="I533" s="9" t="s">
        <v>25</v>
      </c>
      <c r="J533" s="12">
        <v>1</v>
      </c>
      <c r="K533" s="13">
        <v>42997</v>
      </c>
      <c r="L533" s="86">
        <f>(Tabla2[[#This Row],[release_year]]-'VARIANZA Y DES. EST'!$L$11)^2</f>
        <v>7.9512857435875226</v>
      </c>
      <c r="M533" s="12">
        <v>2017</v>
      </c>
      <c r="N533" s="9" t="s">
        <v>35</v>
      </c>
      <c r="O533" s="9" t="s">
        <v>1923</v>
      </c>
      <c r="P533" s="12">
        <v>62</v>
      </c>
      <c r="Q533" s="12">
        <v>62</v>
      </c>
      <c r="R533" s="12">
        <v>1411.1290411882296</v>
      </c>
      <c r="S533" s="12" t="s">
        <v>28</v>
      </c>
      <c r="T533" s="9" t="s">
        <v>477</v>
      </c>
      <c r="U533" s="9" t="s">
        <v>477</v>
      </c>
      <c r="V533" s="9" t="s">
        <v>477</v>
      </c>
      <c r="W533" s="14">
        <v>1</v>
      </c>
    </row>
    <row r="534" spans="1:23" x14ac:dyDescent="0.25">
      <c r="A534" s="8">
        <v>5577</v>
      </c>
      <c r="B534" s="9" t="s">
        <v>1959</v>
      </c>
      <c r="C534" s="9" t="s">
        <v>22</v>
      </c>
      <c r="D534" s="9" t="s">
        <v>1960</v>
      </c>
      <c r="E534" s="9" t="s">
        <v>1754</v>
      </c>
      <c r="F534" s="18" t="s">
        <v>1961</v>
      </c>
      <c r="G534" s="12">
        <v>1</v>
      </c>
      <c r="H534" s="9" t="s">
        <v>25</v>
      </c>
      <c r="I534" s="9" t="s">
        <v>25</v>
      </c>
      <c r="J534" s="12">
        <v>1</v>
      </c>
      <c r="K534" s="13">
        <v>42808</v>
      </c>
      <c r="L534" s="86">
        <f>(Tabla2[[#This Row],[release_year]]-'VARIANZA Y DES. EST'!$L$11)^2</f>
        <v>7.9512857435875226</v>
      </c>
      <c r="M534" s="12">
        <v>2017</v>
      </c>
      <c r="N534" s="9" t="s">
        <v>76</v>
      </c>
      <c r="O534" s="9" t="s">
        <v>1923</v>
      </c>
      <c r="P534" s="12">
        <v>62</v>
      </c>
      <c r="Q534" s="12">
        <v>62</v>
      </c>
      <c r="R534" s="12">
        <v>1411.1290411882296</v>
      </c>
      <c r="S534" s="12" t="s">
        <v>28</v>
      </c>
      <c r="T534" s="9" t="s">
        <v>477</v>
      </c>
      <c r="U534" s="9" t="s">
        <v>477</v>
      </c>
      <c r="V534" s="9" t="s">
        <v>477</v>
      </c>
      <c r="W534" s="14">
        <v>1</v>
      </c>
    </row>
    <row r="535" spans="1:23" x14ac:dyDescent="0.25">
      <c r="A535" s="8">
        <v>5658</v>
      </c>
      <c r="B535" s="9" t="s">
        <v>1962</v>
      </c>
      <c r="C535" s="9" t="s">
        <v>22</v>
      </c>
      <c r="D535" s="9" t="s">
        <v>1963</v>
      </c>
      <c r="E535" s="18" t="s">
        <v>1964</v>
      </c>
      <c r="F535" s="9" t="s">
        <v>1965</v>
      </c>
      <c r="G535" s="12">
        <v>4</v>
      </c>
      <c r="H535" s="9" t="s">
        <v>25</v>
      </c>
      <c r="I535" s="9" t="s">
        <v>25</v>
      </c>
      <c r="J535" s="12">
        <v>1</v>
      </c>
      <c r="K535" s="16">
        <v>42727</v>
      </c>
      <c r="L535" s="86">
        <f>(Tabla2[[#This Row],[release_year]]-'VARIANZA Y DES. EST'!$L$11)^2</f>
        <v>3.3116808838167522</v>
      </c>
      <c r="M535" s="12">
        <v>2016</v>
      </c>
      <c r="N535" s="9" t="s">
        <v>76</v>
      </c>
      <c r="O535" s="9" t="s">
        <v>1923</v>
      </c>
      <c r="P535" s="12">
        <v>62</v>
      </c>
      <c r="Q535" s="12">
        <v>62</v>
      </c>
      <c r="R535" s="12">
        <v>1411.1290411882296</v>
      </c>
      <c r="S535" s="12" t="s">
        <v>28</v>
      </c>
      <c r="T535" s="9" t="s">
        <v>1792</v>
      </c>
      <c r="U535" s="9" t="s">
        <v>1209</v>
      </c>
      <c r="V535" s="9" t="s">
        <v>1792</v>
      </c>
      <c r="W535" s="14">
        <v>2</v>
      </c>
    </row>
    <row r="536" spans="1:23" x14ac:dyDescent="0.25">
      <c r="A536" s="8">
        <v>5690</v>
      </c>
      <c r="B536" s="9" t="s">
        <v>1966</v>
      </c>
      <c r="C536" s="9" t="s">
        <v>22</v>
      </c>
      <c r="D536" s="9" t="s">
        <v>1967</v>
      </c>
      <c r="E536" s="18" t="s">
        <v>1968</v>
      </c>
      <c r="F536" s="9" t="s">
        <v>1969</v>
      </c>
      <c r="G536" s="12">
        <v>1</v>
      </c>
      <c r="H536" s="9" t="s">
        <v>25</v>
      </c>
      <c r="I536" s="9" t="s">
        <v>25</v>
      </c>
      <c r="J536" s="12">
        <v>1</v>
      </c>
      <c r="K536" s="13">
        <v>42710</v>
      </c>
      <c r="L536" s="86">
        <f>(Tabla2[[#This Row],[release_year]]-'VARIANZA Y DES. EST'!$L$11)^2</f>
        <v>3.3116808838167522</v>
      </c>
      <c r="M536" s="12">
        <v>2016</v>
      </c>
      <c r="N536" s="9" t="s">
        <v>76</v>
      </c>
      <c r="O536" s="9" t="s">
        <v>1923</v>
      </c>
      <c r="P536" s="12">
        <v>62</v>
      </c>
      <c r="Q536" s="12">
        <v>62</v>
      </c>
      <c r="R536" s="12">
        <v>1411.1290411882296</v>
      </c>
      <c r="S536" s="12" t="s">
        <v>28</v>
      </c>
      <c r="T536" s="9" t="s">
        <v>1792</v>
      </c>
      <c r="U536" s="9" t="s">
        <v>1209</v>
      </c>
      <c r="V536" s="9" t="s">
        <v>1792</v>
      </c>
      <c r="W536" s="14">
        <v>2</v>
      </c>
    </row>
    <row r="537" spans="1:23" x14ac:dyDescent="0.25">
      <c r="A537" s="8">
        <v>5714</v>
      </c>
      <c r="B537" s="9" t="s">
        <v>1970</v>
      </c>
      <c r="C537" s="9" t="s">
        <v>22</v>
      </c>
      <c r="D537" s="9" t="s">
        <v>1971</v>
      </c>
      <c r="E537" s="18" t="s">
        <v>1836</v>
      </c>
      <c r="F537" s="9" t="s">
        <v>1484</v>
      </c>
      <c r="G537" s="12">
        <v>1</v>
      </c>
      <c r="H537" s="9" t="s">
        <v>25</v>
      </c>
      <c r="I537" s="9" t="s">
        <v>25</v>
      </c>
      <c r="J537" s="12">
        <v>1</v>
      </c>
      <c r="K537" s="16">
        <v>42692</v>
      </c>
      <c r="L537" s="86">
        <f>(Tabla2[[#This Row],[release_year]]-'VARIANZA Y DES. EST'!$L$11)^2</f>
        <v>3.3116808838167522</v>
      </c>
      <c r="M537" s="12">
        <v>2016</v>
      </c>
      <c r="N537" s="9" t="s">
        <v>76</v>
      </c>
      <c r="O537" s="9" t="s">
        <v>1923</v>
      </c>
      <c r="P537" s="12">
        <v>62</v>
      </c>
      <c r="Q537" s="12">
        <v>62</v>
      </c>
      <c r="R537" s="12">
        <v>1411.1290411882296</v>
      </c>
      <c r="S537" s="12" t="s">
        <v>28</v>
      </c>
      <c r="T537" s="9" t="s">
        <v>477</v>
      </c>
      <c r="U537" s="9" t="s">
        <v>477</v>
      </c>
      <c r="V537" s="9" t="s">
        <v>477</v>
      </c>
      <c r="W537" s="14">
        <v>1</v>
      </c>
    </row>
    <row r="538" spans="1:23" x14ac:dyDescent="0.25">
      <c r="A538" s="8">
        <v>5860</v>
      </c>
      <c r="B538" s="9" t="s">
        <v>1972</v>
      </c>
      <c r="C538" s="9" t="s">
        <v>22</v>
      </c>
      <c r="D538" s="9" t="s">
        <v>1973</v>
      </c>
      <c r="E538" s="18" t="s">
        <v>1974</v>
      </c>
      <c r="F538" s="9" t="s">
        <v>1581</v>
      </c>
      <c r="G538" s="12">
        <v>1</v>
      </c>
      <c r="H538" s="9" t="s">
        <v>126</v>
      </c>
      <c r="I538" s="9" t="s">
        <v>126</v>
      </c>
      <c r="J538" s="12">
        <v>1</v>
      </c>
      <c r="K538" s="13">
        <v>42447</v>
      </c>
      <c r="L538" s="86">
        <f>(Tabla2[[#This Row],[release_year]]-'VARIANZA Y DES. EST'!$L$11)^2</f>
        <v>3.3116808838167522</v>
      </c>
      <c r="M538" s="12">
        <v>2016</v>
      </c>
      <c r="N538" s="9" t="s">
        <v>76</v>
      </c>
      <c r="O538" s="9" t="s">
        <v>1923</v>
      </c>
      <c r="P538" s="12">
        <v>62</v>
      </c>
      <c r="Q538" s="12">
        <v>62</v>
      </c>
      <c r="R538" s="12">
        <v>1411.1290411882296</v>
      </c>
      <c r="S538" s="12" t="s">
        <v>28</v>
      </c>
      <c r="T538" s="9" t="s">
        <v>477</v>
      </c>
      <c r="U538" s="9" t="s">
        <v>477</v>
      </c>
      <c r="V538" s="9" t="s">
        <v>477</v>
      </c>
      <c r="W538" s="14">
        <v>1</v>
      </c>
    </row>
    <row r="539" spans="1:23" x14ac:dyDescent="0.25">
      <c r="A539" s="8">
        <v>5885</v>
      </c>
      <c r="B539" s="9" t="s">
        <v>1975</v>
      </c>
      <c r="C539" s="9" t="s">
        <v>22</v>
      </c>
      <c r="D539" s="9" t="s">
        <v>1976</v>
      </c>
      <c r="E539" s="18" t="s">
        <v>1977</v>
      </c>
      <c r="F539" s="9" t="s">
        <v>1771</v>
      </c>
      <c r="G539" s="12">
        <v>1</v>
      </c>
      <c r="H539" s="9" t="s">
        <v>25</v>
      </c>
      <c r="I539" s="9" t="s">
        <v>25</v>
      </c>
      <c r="J539" s="12">
        <v>1</v>
      </c>
      <c r="K539" s="16">
        <v>42321</v>
      </c>
      <c r="L539" s="86">
        <f>(Tabla2[[#This Row],[release_year]]-'VARIANZA Y DES. EST'!$L$11)^2</f>
        <v>0.67207602404598188</v>
      </c>
      <c r="M539" s="12">
        <v>2015</v>
      </c>
      <c r="N539" s="9" t="s">
        <v>76</v>
      </c>
      <c r="O539" s="9" t="s">
        <v>1923</v>
      </c>
      <c r="P539" s="12">
        <v>62</v>
      </c>
      <c r="Q539" s="12">
        <v>62</v>
      </c>
      <c r="R539" s="12">
        <v>1411.1290411882296</v>
      </c>
      <c r="S539" s="12" t="s">
        <v>28</v>
      </c>
      <c r="T539" s="9" t="s">
        <v>477</v>
      </c>
      <c r="U539" s="9" t="s">
        <v>477</v>
      </c>
      <c r="V539" s="9" t="s">
        <v>477</v>
      </c>
      <c r="W539" s="14">
        <v>1</v>
      </c>
    </row>
    <row r="540" spans="1:23" x14ac:dyDescent="0.25">
      <c r="A540" s="8">
        <v>5900</v>
      </c>
      <c r="B540" s="9" t="s">
        <v>1978</v>
      </c>
      <c r="C540" s="9" t="s">
        <v>22</v>
      </c>
      <c r="D540" s="9" t="s">
        <v>1979</v>
      </c>
      <c r="E540" s="18" t="s">
        <v>1666</v>
      </c>
      <c r="F540" s="9" t="s">
        <v>1471</v>
      </c>
      <c r="G540" s="12">
        <v>1</v>
      </c>
      <c r="H540" s="9" t="s">
        <v>25</v>
      </c>
      <c r="I540" s="9" t="s">
        <v>25</v>
      </c>
      <c r="J540" s="12">
        <v>1</v>
      </c>
      <c r="K540" s="13">
        <v>42230</v>
      </c>
      <c r="L540" s="86">
        <f>(Tabla2[[#This Row],[release_year]]-'VARIANZA Y DES. EST'!$L$11)^2</f>
        <v>0.67207602404598188</v>
      </c>
      <c r="M540" s="12">
        <v>2015</v>
      </c>
      <c r="N540" s="9" t="s">
        <v>76</v>
      </c>
      <c r="O540" s="9" t="s">
        <v>1923</v>
      </c>
      <c r="P540" s="12">
        <v>62</v>
      </c>
      <c r="Q540" s="12">
        <v>62</v>
      </c>
      <c r="R540" s="12">
        <v>1411.1290411882296</v>
      </c>
      <c r="S540" s="12" t="s">
        <v>28</v>
      </c>
      <c r="T540" s="9" t="s">
        <v>477</v>
      </c>
      <c r="U540" s="9" t="s">
        <v>477</v>
      </c>
      <c r="V540" s="9" t="s">
        <v>477</v>
      </c>
      <c r="W540" s="14">
        <v>1</v>
      </c>
    </row>
    <row r="541" spans="1:23" x14ac:dyDescent="0.25">
      <c r="A541" s="8">
        <v>6463</v>
      </c>
      <c r="B541" s="9" t="s">
        <v>1980</v>
      </c>
      <c r="C541" s="9" t="s">
        <v>22</v>
      </c>
      <c r="D541" s="9" t="s">
        <v>1981</v>
      </c>
      <c r="E541" s="18" t="s">
        <v>1982</v>
      </c>
      <c r="F541" s="9" t="s">
        <v>1983</v>
      </c>
      <c r="G541" s="12">
        <v>9</v>
      </c>
      <c r="H541" s="12"/>
      <c r="I541" s="9"/>
      <c r="J541" s="12">
        <v>0</v>
      </c>
      <c r="K541" s="13">
        <v>43595</v>
      </c>
      <c r="L541" s="86">
        <f>(Tabla2[[#This Row],[release_year]]-'VARIANZA Y DES. EST'!$L$11)^2</f>
        <v>14.590890603358293</v>
      </c>
      <c r="M541" s="12">
        <v>2018</v>
      </c>
      <c r="N541" s="9" t="s">
        <v>110</v>
      </c>
      <c r="O541" s="9" t="s">
        <v>1923</v>
      </c>
      <c r="P541" s="12">
        <v>62</v>
      </c>
      <c r="Q541" s="12">
        <v>62</v>
      </c>
      <c r="R541" s="12">
        <v>1411.1290411882296</v>
      </c>
      <c r="S541" s="12" t="s">
        <v>28</v>
      </c>
      <c r="T541" s="9" t="s">
        <v>30</v>
      </c>
      <c r="U541" s="9" t="s">
        <v>30</v>
      </c>
      <c r="V541" s="9" t="s">
        <v>30</v>
      </c>
      <c r="W541" s="14">
        <v>1</v>
      </c>
    </row>
    <row r="542" spans="1:23" x14ac:dyDescent="0.25">
      <c r="A542" s="8">
        <v>6464</v>
      </c>
      <c r="B542" s="9" t="s">
        <v>1984</v>
      </c>
      <c r="C542" s="9" t="s">
        <v>22</v>
      </c>
      <c r="D542" s="9" t="s">
        <v>1985</v>
      </c>
      <c r="E542" s="18" t="s">
        <v>1986</v>
      </c>
      <c r="F542" s="9" t="s">
        <v>1983</v>
      </c>
      <c r="G542" s="12">
        <v>9</v>
      </c>
      <c r="H542" s="12"/>
      <c r="I542" s="9"/>
      <c r="J542" s="12">
        <v>0</v>
      </c>
      <c r="K542" s="13">
        <v>43595</v>
      </c>
      <c r="L542" s="86">
        <f>(Tabla2[[#This Row],[release_year]]-'VARIANZA Y DES. EST'!$L$11)^2</f>
        <v>14.590890603358293</v>
      </c>
      <c r="M542" s="12">
        <v>2018</v>
      </c>
      <c r="N542" s="9" t="s">
        <v>110</v>
      </c>
      <c r="O542" s="9" t="s">
        <v>1923</v>
      </c>
      <c r="P542" s="12">
        <v>62</v>
      </c>
      <c r="Q542" s="12">
        <v>62</v>
      </c>
      <c r="R542" s="12">
        <v>1411.1290411882296</v>
      </c>
      <c r="S542" s="12" t="s">
        <v>28</v>
      </c>
      <c r="T542" s="9" t="s">
        <v>156</v>
      </c>
      <c r="U542" s="9" t="s">
        <v>156</v>
      </c>
      <c r="V542" s="9" t="s">
        <v>156</v>
      </c>
      <c r="W542" s="14">
        <v>1</v>
      </c>
    </row>
    <row r="543" spans="1:23" x14ac:dyDescent="0.25">
      <c r="A543" s="8">
        <v>6594</v>
      </c>
      <c r="B543" s="9" t="s">
        <v>1987</v>
      </c>
      <c r="C543" s="9" t="s">
        <v>22</v>
      </c>
      <c r="D543" s="9" t="s">
        <v>1988</v>
      </c>
      <c r="E543" s="18" t="s">
        <v>1989</v>
      </c>
      <c r="F543" s="9" t="s">
        <v>1990</v>
      </c>
      <c r="G543" s="12">
        <v>1</v>
      </c>
      <c r="H543" s="9" t="s">
        <v>25</v>
      </c>
      <c r="I543" s="9" t="s">
        <v>25</v>
      </c>
      <c r="J543" s="12">
        <v>1</v>
      </c>
      <c r="K543" s="13">
        <v>42955</v>
      </c>
      <c r="L543" s="86">
        <f>(Tabla2[[#This Row],[release_year]]-'VARIANZA Y DES. EST'!$L$11)^2</f>
        <v>491.96116424931824</v>
      </c>
      <c r="M543" s="12">
        <v>1992</v>
      </c>
      <c r="N543" s="9" t="s">
        <v>1991</v>
      </c>
      <c r="O543" s="9" t="s">
        <v>1923</v>
      </c>
      <c r="P543" s="12">
        <v>62</v>
      </c>
      <c r="Q543" s="12">
        <v>62</v>
      </c>
      <c r="R543" s="12">
        <v>1411.1290411882296</v>
      </c>
      <c r="S543" s="12" t="s">
        <v>28</v>
      </c>
      <c r="T543" s="9" t="s">
        <v>477</v>
      </c>
      <c r="U543" s="9" t="s">
        <v>477</v>
      </c>
      <c r="V543" s="9" t="s">
        <v>477</v>
      </c>
      <c r="W543" s="14">
        <v>1</v>
      </c>
    </row>
    <row r="544" spans="1:23" x14ac:dyDescent="0.25">
      <c r="A544" s="8">
        <v>7228</v>
      </c>
      <c r="B544" s="9" t="s">
        <v>1992</v>
      </c>
      <c r="C544" s="9" t="s">
        <v>22</v>
      </c>
      <c r="D544" s="9" t="s">
        <v>1993</v>
      </c>
      <c r="E544" s="18" t="s">
        <v>1806</v>
      </c>
      <c r="F544" s="9" t="s">
        <v>1994</v>
      </c>
      <c r="G544" s="12">
        <v>4</v>
      </c>
      <c r="H544" s="12"/>
      <c r="I544" s="9"/>
      <c r="J544" s="12">
        <v>0</v>
      </c>
      <c r="K544" s="13">
        <v>42986</v>
      </c>
      <c r="L544" s="86">
        <f>(Tabla2[[#This Row],[release_year]]-'VARIANZA Y DES. EST'!$L$11)^2</f>
        <v>1.3928663045044412</v>
      </c>
      <c r="M544" s="12">
        <v>2013</v>
      </c>
      <c r="N544" s="9" t="s">
        <v>110</v>
      </c>
      <c r="O544" s="9" t="s">
        <v>1923</v>
      </c>
      <c r="P544" s="12">
        <v>62</v>
      </c>
      <c r="Q544" s="12">
        <v>62</v>
      </c>
      <c r="R544" s="12">
        <v>1411.1290411882296</v>
      </c>
      <c r="S544" s="12" t="s">
        <v>28</v>
      </c>
      <c r="T544" s="9" t="s">
        <v>30</v>
      </c>
      <c r="U544" s="9" t="s">
        <v>30</v>
      </c>
      <c r="V544" s="9" t="s">
        <v>30</v>
      </c>
      <c r="W544" s="14">
        <v>1</v>
      </c>
    </row>
    <row r="545" spans="1:23" x14ac:dyDescent="0.25">
      <c r="A545" s="8">
        <v>7894</v>
      </c>
      <c r="B545" s="9" t="s">
        <v>1995</v>
      </c>
      <c r="C545" s="9" t="s">
        <v>22</v>
      </c>
      <c r="D545" s="9" t="s">
        <v>1996</v>
      </c>
      <c r="E545" s="7" t="s">
        <v>1997</v>
      </c>
      <c r="F545" s="24"/>
      <c r="G545" s="12">
        <v>0</v>
      </c>
      <c r="H545" s="12"/>
      <c r="I545" s="9"/>
      <c r="J545" s="12">
        <v>0</v>
      </c>
      <c r="K545" s="13">
        <v>43040</v>
      </c>
      <c r="L545" s="86">
        <f>(Tabla2[[#This Row],[release_year]]-'VARIANZA Y DES. EST'!$L$11)^2</f>
        <v>3.3116808838167522</v>
      </c>
      <c r="M545" s="12">
        <v>2016</v>
      </c>
      <c r="N545" s="9" t="s">
        <v>82</v>
      </c>
      <c r="O545" s="9" t="s">
        <v>1923</v>
      </c>
      <c r="P545" s="12">
        <v>62</v>
      </c>
      <c r="Q545" s="12">
        <v>62</v>
      </c>
      <c r="R545" s="12">
        <v>1411.1290411882296</v>
      </c>
      <c r="S545" s="12" t="s">
        <v>28</v>
      </c>
      <c r="T545" s="9" t="s">
        <v>756</v>
      </c>
      <c r="U545" s="9" t="s">
        <v>57</v>
      </c>
      <c r="V545" s="9" t="s">
        <v>756</v>
      </c>
      <c r="W545" s="14">
        <v>3</v>
      </c>
    </row>
    <row r="546" spans="1:23" x14ac:dyDescent="0.25">
      <c r="A546" s="8">
        <v>131</v>
      </c>
      <c r="B546" s="9" t="s">
        <v>1998</v>
      </c>
      <c r="C546" s="9" t="s">
        <v>22</v>
      </c>
      <c r="D546" s="9" t="s">
        <v>1999</v>
      </c>
      <c r="E546" s="9" t="s">
        <v>2000</v>
      </c>
      <c r="F546" s="9" t="s">
        <v>2001</v>
      </c>
      <c r="G546" s="12">
        <v>5</v>
      </c>
      <c r="H546" s="12"/>
      <c r="I546" s="9"/>
      <c r="J546" s="12">
        <v>0</v>
      </c>
      <c r="K546" s="13">
        <v>44440</v>
      </c>
      <c r="L546" s="86">
        <f>(Tabla2[[#This Row],[release_year]]-'VARIANZA Y DES. EST'!$L$11)^2</f>
        <v>46.509705182670608</v>
      </c>
      <c r="M546" s="12">
        <v>2021</v>
      </c>
      <c r="N546" s="9" t="s">
        <v>26</v>
      </c>
      <c r="O546" s="9" t="s">
        <v>2002</v>
      </c>
      <c r="P546" s="12">
        <v>63</v>
      </c>
      <c r="Q546" s="12">
        <v>63</v>
      </c>
      <c r="R546" s="12">
        <v>1336.9990460813954</v>
      </c>
      <c r="S546" s="12" t="s">
        <v>28</v>
      </c>
      <c r="T546" s="9" t="s">
        <v>686</v>
      </c>
      <c r="U546" s="9" t="s">
        <v>30</v>
      </c>
      <c r="V546" s="9" t="s">
        <v>686</v>
      </c>
      <c r="W546" s="14">
        <v>2</v>
      </c>
    </row>
    <row r="547" spans="1:23" x14ac:dyDescent="0.25">
      <c r="A547" s="8">
        <v>419</v>
      </c>
      <c r="B547" s="9" t="s">
        <v>2003</v>
      </c>
      <c r="C547" s="9" t="s">
        <v>22</v>
      </c>
      <c r="D547" s="9" t="s">
        <v>2004</v>
      </c>
      <c r="E547" s="18" t="s">
        <v>2005</v>
      </c>
      <c r="F547" s="9" t="s">
        <v>2006</v>
      </c>
      <c r="G547" s="12">
        <v>9</v>
      </c>
      <c r="H547" s="12"/>
      <c r="I547" s="9"/>
      <c r="J547" s="12">
        <v>0</v>
      </c>
      <c r="K547" s="13">
        <v>44399</v>
      </c>
      <c r="L547" s="86">
        <f>(Tabla2[[#This Row],[release_year]]-'VARIANZA Y DES. EST'!$L$11)^2</f>
        <v>23.230495463129063</v>
      </c>
      <c r="M547" s="12">
        <v>2019</v>
      </c>
      <c r="N547" s="9" t="s">
        <v>26</v>
      </c>
      <c r="O547" s="9" t="s">
        <v>2002</v>
      </c>
      <c r="P547" s="12">
        <v>63</v>
      </c>
      <c r="Q547" s="12">
        <v>63</v>
      </c>
      <c r="R547" s="12">
        <v>1336.9990460813954</v>
      </c>
      <c r="S547" s="12" t="s">
        <v>28</v>
      </c>
      <c r="T547" s="9" t="s">
        <v>30</v>
      </c>
      <c r="U547" s="9" t="s">
        <v>30</v>
      </c>
      <c r="V547" s="9" t="s">
        <v>30</v>
      </c>
      <c r="W547" s="14">
        <v>1</v>
      </c>
    </row>
    <row r="548" spans="1:23" x14ac:dyDescent="0.25">
      <c r="A548" s="8">
        <v>422</v>
      </c>
      <c r="B548" s="9" t="s">
        <v>2007</v>
      </c>
      <c r="C548" s="9" t="s">
        <v>22</v>
      </c>
      <c r="D548" s="9" t="s">
        <v>2008</v>
      </c>
      <c r="E548" s="18" t="s">
        <v>2009</v>
      </c>
      <c r="F548" s="9" t="s">
        <v>2010</v>
      </c>
      <c r="G548" s="12">
        <v>7</v>
      </c>
      <c r="H548" s="12"/>
      <c r="I548" s="9"/>
      <c r="J548" s="12">
        <v>0</v>
      </c>
      <c r="K548" s="13">
        <v>44399</v>
      </c>
      <c r="L548" s="86">
        <f>(Tabla2[[#This Row],[release_year]]-'VARIANZA Y DES. EST'!$L$11)^2</f>
        <v>3.2471164275211517E-2</v>
      </c>
      <c r="M548" s="12">
        <v>2014</v>
      </c>
      <c r="N548" s="9" t="s">
        <v>110</v>
      </c>
      <c r="O548" s="9" t="s">
        <v>2002</v>
      </c>
      <c r="P548" s="12">
        <v>63</v>
      </c>
      <c r="Q548" s="12">
        <v>63</v>
      </c>
      <c r="R548" s="12">
        <v>1336.9990460813954</v>
      </c>
      <c r="S548" s="12" t="s">
        <v>28</v>
      </c>
      <c r="T548" s="9" t="s">
        <v>30</v>
      </c>
      <c r="U548" s="9" t="s">
        <v>30</v>
      </c>
      <c r="V548" s="9" t="s">
        <v>30</v>
      </c>
      <c r="W548" s="14">
        <v>1</v>
      </c>
    </row>
    <row r="549" spans="1:23" x14ac:dyDescent="0.25">
      <c r="A549" s="8">
        <v>2001</v>
      </c>
      <c r="B549" s="9" t="s">
        <v>2011</v>
      </c>
      <c r="C549" s="9" t="s">
        <v>22</v>
      </c>
      <c r="D549" s="9" t="s">
        <v>2012</v>
      </c>
      <c r="E549" s="18" t="s">
        <v>2013</v>
      </c>
      <c r="F549" s="9" t="s">
        <v>2014</v>
      </c>
      <c r="G549" s="12">
        <v>1</v>
      </c>
      <c r="H549" s="9" t="s">
        <v>126</v>
      </c>
      <c r="I549" s="9" t="s">
        <v>126</v>
      </c>
      <c r="J549" s="12">
        <v>1</v>
      </c>
      <c r="K549" s="13">
        <v>44089</v>
      </c>
      <c r="L549" s="86">
        <f>(Tabla2[[#This Row],[release_year]]-'VARIANZA Y DES. EST'!$L$11)^2</f>
        <v>33.870100322899837</v>
      </c>
      <c r="M549" s="12">
        <v>2020</v>
      </c>
      <c r="N549" s="9" t="s">
        <v>76</v>
      </c>
      <c r="O549" s="9" t="s">
        <v>2002</v>
      </c>
      <c r="P549" s="12">
        <v>63</v>
      </c>
      <c r="Q549" s="12">
        <v>63</v>
      </c>
      <c r="R549" s="12">
        <v>1336.9990460813954</v>
      </c>
      <c r="S549" s="12" t="s">
        <v>28</v>
      </c>
      <c r="T549" s="9" t="s">
        <v>477</v>
      </c>
      <c r="U549" s="9" t="s">
        <v>477</v>
      </c>
      <c r="V549" s="9" t="s">
        <v>477</v>
      </c>
      <c r="W549" s="14">
        <v>1</v>
      </c>
    </row>
    <row r="550" spans="1:23" x14ac:dyDescent="0.25">
      <c r="A550" s="8">
        <v>2051</v>
      </c>
      <c r="B550" s="9" t="s">
        <v>2015</v>
      </c>
      <c r="C550" s="9" t="s">
        <v>22</v>
      </c>
      <c r="D550" s="9" t="s">
        <v>2016</v>
      </c>
      <c r="E550" s="18" t="s">
        <v>2017</v>
      </c>
      <c r="F550" s="9" t="s">
        <v>2018</v>
      </c>
      <c r="G550" s="12">
        <v>1</v>
      </c>
      <c r="H550" s="9" t="s">
        <v>858</v>
      </c>
      <c r="I550" s="9" t="s">
        <v>858</v>
      </c>
      <c r="J550" s="12">
        <v>1</v>
      </c>
      <c r="K550" s="13">
        <v>44077</v>
      </c>
      <c r="L550" s="86">
        <f>(Tabla2[[#This Row],[release_year]]-'VARIANZA Y DES. EST'!$L$11)^2</f>
        <v>33.870100322899837</v>
      </c>
      <c r="M550" s="12">
        <v>2020</v>
      </c>
      <c r="N550" s="9" t="s">
        <v>76</v>
      </c>
      <c r="O550" s="9" t="s">
        <v>2002</v>
      </c>
      <c r="P550" s="12">
        <v>63</v>
      </c>
      <c r="Q550" s="12">
        <v>63</v>
      </c>
      <c r="R550" s="12">
        <v>1336.9990460813954</v>
      </c>
      <c r="S550" s="12" t="s">
        <v>28</v>
      </c>
      <c r="T550" s="9" t="s">
        <v>477</v>
      </c>
      <c r="U550" s="9" t="s">
        <v>477</v>
      </c>
      <c r="V550" s="9" t="s">
        <v>477</v>
      </c>
      <c r="W550" s="14">
        <v>1</v>
      </c>
    </row>
    <row r="551" spans="1:23" x14ac:dyDescent="0.25">
      <c r="A551" s="8">
        <v>2680</v>
      </c>
      <c r="B551" s="9" t="s">
        <v>2019</v>
      </c>
      <c r="C551" s="9" t="s">
        <v>22</v>
      </c>
      <c r="D551" s="9" t="s">
        <v>2020</v>
      </c>
      <c r="E551" s="18" t="s">
        <v>2021</v>
      </c>
      <c r="F551" s="9" t="s">
        <v>2022</v>
      </c>
      <c r="G551" s="12">
        <v>1</v>
      </c>
      <c r="H551" s="9" t="s">
        <v>858</v>
      </c>
      <c r="I551" s="9" t="s">
        <v>858</v>
      </c>
      <c r="J551" s="12">
        <v>1</v>
      </c>
      <c r="K551" s="13">
        <v>43937</v>
      </c>
      <c r="L551" s="86">
        <f>(Tabla2[[#This Row],[release_year]]-'VARIANZA Y DES. EST'!$L$11)^2</f>
        <v>33.870100322899837</v>
      </c>
      <c r="M551" s="12">
        <v>2020</v>
      </c>
      <c r="N551" s="9" t="s">
        <v>76</v>
      </c>
      <c r="O551" s="9" t="s">
        <v>2002</v>
      </c>
      <c r="P551" s="12">
        <v>63</v>
      </c>
      <c r="Q551" s="12">
        <v>63</v>
      </c>
      <c r="R551" s="12">
        <v>1336.9990460813954</v>
      </c>
      <c r="S551" s="12" t="s">
        <v>28</v>
      </c>
      <c r="T551" s="9" t="s">
        <v>477</v>
      </c>
      <c r="U551" s="9" t="s">
        <v>477</v>
      </c>
      <c r="V551" s="9" t="s">
        <v>477</v>
      </c>
      <c r="W551" s="14">
        <v>1</v>
      </c>
    </row>
    <row r="552" spans="1:23" x14ac:dyDescent="0.25">
      <c r="A552" s="8">
        <v>3124</v>
      </c>
      <c r="B552" s="9" t="s">
        <v>2023</v>
      </c>
      <c r="C552" s="9" t="s">
        <v>22</v>
      </c>
      <c r="D552" s="9" t="s">
        <v>2024</v>
      </c>
      <c r="E552" s="18" t="s">
        <v>2025</v>
      </c>
      <c r="F552" s="9" t="s">
        <v>2026</v>
      </c>
      <c r="G552" s="12">
        <v>1</v>
      </c>
      <c r="H552" s="9" t="s">
        <v>25</v>
      </c>
      <c r="I552" s="9" t="s">
        <v>25</v>
      </c>
      <c r="J552" s="12">
        <v>1</v>
      </c>
      <c r="K552" s="16">
        <v>43816</v>
      </c>
      <c r="L552" s="86">
        <f>(Tabla2[[#This Row],[release_year]]-'VARIANZA Y DES. EST'!$L$11)^2</f>
        <v>23.230495463129063</v>
      </c>
      <c r="M552" s="12">
        <v>2019</v>
      </c>
      <c r="N552" s="9" t="s">
        <v>76</v>
      </c>
      <c r="O552" s="9" t="s">
        <v>2002</v>
      </c>
      <c r="P552" s="12">
        <v>63</v>
      </c>
      <c r="Q552" s="12">
        <v>63</v>
      </c>
      <c r="R552" s="12">
        <v>1336.9990460813954</v>
      </c>
      <c r="S552" s="12" t="s">
        <v>28</v>
      </c>
      <c r="T552" s="9" t="s">
        <v>477</v>
      </c>
      <c r="U552" s="9" t="s">
        <v>477</v>
      </c>
      <c r="V552" s="9" t="s">
        <v>477</v>
      </c>
      <c r="W552" s="14">
        <v>1</v>
      </c>
    </row>
    <row r="553" spans="1:23" x14ac:dyDescent="0.25">
      <c r="A553" s="8">
        <v>3363</v>
      </c>
      <c r="B553" s="9" t="s">
        <v>2027</v>
      </c>
      <c r="C553" s="9" t="s">
        <v>22</v>
      </c>
      <c r="D553" s="9" t="s">
        <v>2028</v>
      </c>
      <c r="E553" s="9" t="s">
        <v>2029</v>
      </c>
      <c r="F553" s="9" t="s">
        <v>2030</v>
      </c>
      <c r="G553" s="12">
        <v>1</v>
      </c>
      <c r="H553" s="9" t="s">
        <v>25</v>
      </c>
      <c r="I553" s="9" t="s">
        <v>25</v>
      </c>
      <c r="J553" s="12">
        <v>1</v>
      </c>
      <c r="K553" s="16">
        <v>43767</v>
      </c>
      <c r="L553" s="86">
        <f>(Tabla2[[#This Row],[release_year]]-'VARIANZA Y DES. EST'!$L$11)^2</f>
        <v>23.230495463129063</v>
      </c>
      <c r="M553" s="12">
        <v>2019</v>
      </c>
      <c r="N553" s="9" t="s">
        <v>76</v>
      </c>
      <c r="O553" s="9" t="s">
        <v>2002</v>
      </c>
      <c r="P553" s="12">
        <v>63</v>
      </c>
      <c r="Q553" s="12">
        <v>63</v>
      </c>
      <c r="R553" s="12">
        <v>1336.9990460813954</v>
      </c>
      <c r="S553" s="12" t="s">
        <v>28</v>
      </c>
      <c r="T553" s="9" t="s">
        <v>477</v>
      </c>
      <c r="U553" s="9" t="s">
        <v>477</v>
      </c>
      <c r="V553" s="9" t="s">
        <v>477</v>
      </c>
      <c r="W553" s="14">
        <v>1</v>
      </c>
    </row>
    <row r="554" spans="1:23" x14ac:dyDescent="0.25">
      <c r="A554" s="8">
        <v>3420</v>
      </c>
      <c r="B554" s="9" t="s">
        <v>2031</v>
      </c>
      <c r="C554" s="9" t="s">
        <v>22</v>
      </c>
      <c r="D554" s="9" t="s">
        <v>2032</v>
      </c>
      <c r="E554" s="18" t="s">
        <v>899</v>
      </c>
      <c r="F554" s="9" t="s">
        <v>2033</v>
      </c>
      <c r="G554" s="12">
        <v>1</v>
      </c>
      <c r="H554" s="9" t="s">
        <v>1349</v>
      </c>
      <c r="I554" s="9" t="s">
        <v>1349</v>
      </c>
      <c r="J554" s="12">
        <v>1</v>
      </c>
      <c r="K554" s="16">
        <v>43754</v>
      </c>
      <c r="L554" s="86">
        <f>(Tabla2[[#This Row],[release_year]]-'VARIANZA Y DES. EST'!$L$11)^2</f>
        <v>23.230495463129063</v>
      </c>
      <c r="M554" s="12">
        <v>2019</v>
      </c>
      <c r="N554" s="9" t="s">
        <v>76</v>
      </c>
      <c r="O554" s="9" t="s">
        <v>2002</v>
      </c>
      <c r="P554" s="12">
        <v>63</v>
      </c>
      <c r="Q554" s="12">
        <v>63</v>
      </c>
      <c r="R554" s="12">
        <v>1336.9990460813954</v>
      </c>
      <c r="S554" s="12" t="s">
        <v>28</v>
      </c>
      <c r="T554" s="9" t="s">
        <v>477</v>
      </c>
      <c r="U554" s="9" t="s">
        <v>477</v>
      </c>
      <c r="V554" s="9" t="s">
        <v>477</v>
      </c>
      <c r="W554" s="14">
        <v>1</v>
      </c>
    </row>
    <row r="555" spans="1:23" x14ac:dyDescent="0.25">
      <c r="A555" s="8">
        <v>3574</v>
      </c>
      <c r="B555" s="9" t="s">
        <v>2034</v>
      </c>
      <c r="C555" s="9" t="s">
        <v>22</v>
      </c>
      <c r="D555" s="10" t="s">
        <v>2035</v>
      </c>
      <c r="E555" s="11"/>
      <c r="F555" s="9" t="s">
        <v>1017</v>
      </c>
      <c r="G555" s="12">
        <v>1</v>
      </c>
      <c r="H555" s="9" t="s">
        <v>126</v>
      </c>
      <c r="I555" s="9" t="s">
        <v>126</v>
      </c>
      <c r="J555" s="12">
        <v>1</v>
      </c>
      <c r="K555" s="13">
        <v>43697</v>
      </c>
      <c r="L555" s="86">
        <f>(Tabla2[[#This Row],[release_year]]-'VARIANZA Y DES. EST'!$L$11)^2</f>
        <v>23.230495463129063</v>
      </c>
      <c r="M555" s="12">
        <v>2019</v>
      </c>
      <c r="N555" s="9" t="s">
        <v>55</v>
      </c>
      <c r="O555" s="9" t="s">
        <v>2002</v>
      </c>
      <c r="P555" s="12">
        <v>63</v>
      </c>
      <c r="Q555" s="12">
        <v>63</v>
      </c>
      <c r="R555" s="12">
        <v>1336.9990460813954</v>
      </c>
      <c r="S555" s="12" t="s">
        <v>28</v>
      </c>
      <c r="T555" s="9" t="s">
        <v>57</v>
      </c>
      <c r="U555" s="9" t="s">
        <v>57</v>
      </c>
      <c r="V555" s="9" t="s">
        <v>57</v>
      </c>
      <c r="W555" s="14">
        <v>1</v>
      </c>
    </row>
    <row r="556" spans="1:23" x14ac:dyDescent="0.25">
      <c r="A556" s="8">
        <v>3623</v>
      </c>
      <c r="B556" s="9" t="s">
        <v>2036</v>
      </c>
      <c r="C556" s="9" t="s">
        <v>22</v>
      </c>
      <c r="D556" s="9" t="s">
        <v>2037</v>
      </c>
      <c r="E556" s="9" t="s">
        <v>1835</v>
      </c>
      <c r="F556" s="9" t="s">
        <v>2038</v>
      </c>
      <c r="G556" s="12">
        <v>1</v>
      </c>
      <c r="H556" s="9" t="s">
        <v>25</v>
      </c>
      <c r="I556" s="9" t="s">
        <v>25</v>
      </c>
      <c r="J556" s="12">
        <v>1</v>
      </c>
      <c r="K556" s="13">
        <v>43683</v>
      </c>
      <c r="L556" s="86">
        <f>(Tabla2[[#This Row],[release_year]]-'VARIANZA Y DES. EST'!$L$11)^2</f>
        <v>3.3116808838167522</v>
      </c>
      <c r="M556" s="12">
        <v>2016</v>
      </c>
      <c r="N556" s="9" t="s">
        <v>76</v>
      </c>
      <c r="O556" s="9" t="s">
        <v>2002</v>
      </c>
      <c r="P556" s="12">
        <v>63</v>
      </c>
      <c r="Q556" s="12">
        <v>63</v>
      </c>
      <c r="R556" s="12">
        <v>1336.9990460813954</v>
      </c>
      <c r="S556" s="12" t="s">
        <v>28</v>
      </c>
      <c r="T556" s="9" t="s">
        <v>477</v>
      </c>
      <c r="U556" s="9" t="s">
        <v>477</v>
      </c>
      <c r="V556" s="9" t="s">
        <v>477</v>
      </c>
      <c r="W556" s="14">
        <v>1</v>
      </c>
    </row>
    <row r="557" spans="1:23" x14ac:dyDescent="0.25">
      <c r="A557" s="8">
        <v>3716</v>
      </c>
      <c r="B557" s="9" t="s">
        <v>2039</v>
      </c>
      <c r="C557" s="9" t="s">
        <v>22</v>
      </c>
      <c r="D557" s="9" t="s">
        <v>2040</v>
      </c>
      <c r="E557" s="9" t="s">
        <v>2041</v>
      </c>
      <c r="F557" s="9" t="s">
        <v>1799</v>
      </c>
      <c r="G557" s="12">
        <v>1</v>
      </c>
      <c r="H557" s="9" t="s">
        <v>25</v>
      </c>
      <c r="I557" s="9" t="s">
        <v>25</v>
      </c>
      <c r="J557" s="12">
        <v>1</v>
      </c>
      <c r="K557" s="13">
        <v>43641</v>
      </c>
      <c r="L557" s="86">
        <f>(Tabla2[[#This Row],[release_year]]-'VARIANZA Y DES. EST'!$L$11)^2</f>
        <v>23.230495463129063</v>
      </c>
      <c r="M557" s="12">
        <v>2019</v>
      </c>
      <c r="N557" s="9" t="s">
        <v>76</v>
      </c>
      <c r="O557" s="9" t="s">
        <v>2002</v>
      </c>
      <c r="P557" s="12">
        <v>63</v>
      </c>
      <c r="Q557" s="12">
        <v>63</v>
      </c>
      <c r="R557" s="12">
        <v>1336.9990460813954</v>
      </c>
      <c r="S557" s="12" t="s">
        <v>28</v>
      </c>
      <c r="T557" s="9" t="s">
        <v>477</v>
      </c>
      <c r="U557" s="9" t="s">
        <v>477</v>
      </c>
      <c r="V557" s="9" t="s">
        <v>477</v>
      </c>
      <c r="W557" s="14">
        <v>1</v>
      </c>
    </row>
    <row r="558" spans="1:23" x14ac:dyDescent="0.25">
      <c r="A558" s="8">
        <v>4122</v>
      </c>
      <c r="B558" s="9" t="s">
        <v>2042</v>
      </c>
      <c r="C558" s="9" t="s">
        <v>22</v>
      </c>
      <c r="D558" s="9" t="s">
        <v>2043</v>
      </c>
      <c r="E558" s="18" t="s">
        <v>2044</v>
      </c>
      <c r="F558" s="9" t="s">
        <v>2045</v>
      </c>
      <c r="G558" s="12">
        <v>13</v>
      </c>
      <c r="H558" s="9" t="s">
        <v>25</v>
      </c>
      <c r="I558" s="9" t="s">
        <v>25</v>
      </c>
      <c r="J558" s="12">
        <v>1</v>
      </c>
      <c r="K558" s="13">
        <v>43504</v>
      </c>
      <c r="L558" s="86">
        <f>(Tabla2[[#This Row],[release_year]]-'VARIANZA Y DES. EST'!$L$11)^2</f>
        <v>23.230495463129063</v>
      </c>
      <c r="M558" s="12">
        <v>2019</v>
      </c>
      <c r="N558" s="9" t="s">
        <v>82</v>
      </c>
      <c r="O558" s="9" t="s">
        <v>2002</v>
      </c>
      <c r="P558" s="12">
        <v>63</v>
      </c>
      <c r="Q558" s="12">
        <v>63</v>
      </c>
      <c r="R558" s="12">
        <v>1336.9990460813954</v>
      </c>
      <c r="S558" s="12" t="s">
        <v>28</v>
      </c>
      <c r="T558" s="9" t="s">
        <v>111</v>
      </c>
      <c r="U558" s="9" t="s">
        <v>30</v>
      </c>
      <c r="V558" s="9" t="s">
        <v>111</v>
      </c>
      <c r="W558" s="14">
        <v>2</v>
      </c>
    </row>
    <row r="559" spans="1:23" x14ac:dyDescent="0.25">
      <c r="A559" s="8">
        <v>4326</v>
      </c>
      <c r="B559" s="9" t="s">
        <v>2046</v>
      </c>
      <c r="C559" s="9" t="s">
        <v>22</v>
      </c>
      <c r="D559" s="9" t="s">
        <v>2047</v>
      </c>
      <c r="E559" s="9" t="s">
        <v>2013</v>
      </c>
      <c r="F559" s="9" t="s">
        <v>2048</v>
      </c>
      <c r="G559" s="12">
        <v>1</v>
      </c>
      <c r="H559" s="12"/>
      <c r="I559" s="9"/>
      <c r="J559" s="12">
        <v>0</v>
      </c>
      <c r="K559" s="13">
        <v>43438</v>
      </c>
      <c r="L559" s="86">
        <f>(Tabla2[[#This Row],[release_year]]-'VARIANZA Y DES. EST'!$L$11)^2</f>
        <v>14.590890603358293</v>
      </c>
      <c r="M559" s="12">
        <v>2018</v>
      </c>
      <c r="N559" s="9" t="s">
        <v>76</v>
      </c>
      <c r="O559" s="9" t="s">
        <v>2002</v>
      </c>
      <c r="P559" s="12">
        <v>63</v>
      </c>
      <c r="Q559" s="12">
        <v>63</v>
      </c>
      <c r="R559" s="12">
        <v>1336.9990460813954</v>
      </c>
      <c r="S559" s="12" t="s">
        <v>28</v>
      </c>
      <c r="T559" s="9" t="s">
        <v>477</v>
      </c>
      <c r="U559" s="9" t="s">
        <v>477</v>
      </c>
      <c r="V559" s="9" t="s">
        <v>477</v>
      </c>
      <c r="W559" s="14">
        <v>1</v>
      </c>
    </row>
    <row r="560" spans="1:23" x14ac:dyDescent="0.25">
      <c r="A560" s="8">
        <v>4506</v>
      </c>
      <c r="B560" s="9" t="s">
        <v>2049</v>
      </c>
      <c r="C560" s="9" t="s">
        <v>22</v>
      </c>
      <c r="D560" s="9" t="s">
        <v>2050</v>
      </c>
      <c r="E560" s="18" t="s">
        <v>2051</v>
      </c>
      <c r="F560" s="9" t="s">
        <v>2052</v>
      </c>
      <c r="G560" s="12">
        <v>1</v>
      </c>
      <c r="H560" s="9" t="s">
        <v>25</v>
      </c>
      <c r="I560" s="9" t="s">
        <v>25</v>
      </c>
      <c r="J560" s="12">
        <v>1</v>
      </c>
      <c r="K560" s="16">
        <v>43389</v>
      </c>
      <c r="L560" s="86">
        <f>(Tabla2[[#This Row],[release_year]]-'VARIANZA Y DES. EST'!$L$11)^2</f>
        <v>14.590890603358293</v>
      </c>
      <c r="M560" s="12">
        <v>2018</v>
      </c>
      <c r="N560" s="9" t="s">
        <v>76</v>
      </c>
      <c r="O560" s="9" t="s">
        <v>2002</v>
      </c>
      <c r="P560" s="12">
        <v>63</v>
      </c>
      <c r="Q560" s="12">
        <v>63</v>
      </c>
      <c r="R560" s="12">
        <v>1336.9990460813954</v>
      </c>
      <c r="S560" s="12" t="s">
        <v>28</v>
      </c>
      <c r="T560" s="9" t="s">
        <v>477</v>
      </c>
      <c r="U560" s="9" t="s">
        <v>477</v>
      </c>
      <c r="V560" s="9" t="s">
        <v>477</v>
      </c>
      <c r="W560" s="14">
        <v>1</v>
      </c>
    </row>
    <row r="561" spans="1:23" x14ac:dyDescent="0.25">
      <c r="A561" s="8">
        <v>4632</v>
      </c>
      <c r="B561" s="9" t="s">
        <v>2053</v>
      </c>
      <c r="C561" s="9" t="s">
        <v>22</v>
      </c>
      <c r="D561" s="10" t="s">
        <v>2054</v>
      </c>
      <c r="E561" s="11"/>
      <c r="F561" s="9" t="s">
        <v>2055</v>
      </c>
      <c r="G561" s="12">
        <v>1</v>
      </c>
      <c r="H561" s="9" t="s">
        <v>858</v>
      </c>
      <c r="I561" s="9" t="s">
        <v>858</v>
      </c>
      <c r="J561" s="12">
        <v>1</v>
      </c>
      <c r="K561" s="13">
        <v>43364</v>
      </c>
      <c r="L561" s="86">
        <f>(Tabla2[[#This Row],[release_year]]-'VARIANZA Y DES. EST'!$L$11)^2</f>
        <v>14.590890603358293</v>
      </c>
      <c r="M561" s="12">
        <v>2018</v>
      </c>
      <c r="N561" s="9" t="s">
        <v>76</v>
      </c>
      <c r="O561" s="9" t="s">
        <v>2002</v>
      </c>
      <c r="P561" s="12">
        <v>63</v>
      </c>
      <c r="Q561" s="12">
        <v>63</v>
      </c>
      <c r="R561" s="12">
        <v>1336.9990460813954</v>
      </c>
      <c r="S561" s="12" t="s">
        <v>28</v>
      </c>
      <c r="T561" s="9" t="s">
        <v>477</v>
      </c>
      <c r="U561" s="9" t="s">
        <v>477</v>
      </c>
      <c r="V561" s="9" t="s">
        <v>477</v>
      </c>
      <c r="W561" s="14">
        <v>1</v>
      </c>
    </row>
    <row r="562" spans="1:23" x14ac:dyDescent="0.25">
      <c r="A562" s="8">
        <v>4850</v>
      </c>
      <c r="B562" s="9" t="s">
        <v>2056</v>
      </c>
      <c r="C562" s="9" t="s">
        <v>22</v>
      </c>
      <c r="D562" s="9" t="s">
        <v>2057</v>
      </c>
      <c r="E562" s="18" t="s">
        <v>559</v>
      </c>
      <c r="F562" s="9" t="s">
        <v>2058</v>
      </c>
      <c r="G562" s="12">
        <v>1</v>
      </c>
      <c r="H562" s="9" t="s">
        <v>1064</v>
      </c>
      <c r="I562" s="9" t="s">
        <v>1064</v>
      </c>
      <c r="J562" s="12">
        <v>1</v>
      </c>
      <c r="K562" s="13">
        <v>43245</v>
      </c>
      <c r="L562" s="86">
        <f>(Tabla2[[#This Row],[release_year]]-'VARIANZA Y DES. EST'!$L$11)^2</f>
        <v>14.590890603358293</v>
      </c>
      <c r="M562" s="12">
        <v>2018</v>
      </c>
      <c r="N562" s="9" t="s">
        <v>76</v>
      </c>
      <c r="O562" s="9" t="s">
        <v>2002</v>
      </c>
      <c r="P562" s="12">
        <v>63</v>
      </c>
      <c r="Q562" s="12">
        <v>63</v>
      </c>
      <c r="R562" s="12">
        <v>1336.9990460813954</v>
      </c>
      <c r="S562" s="12" t="s">
        <v>28</v>
      </c>
      <c r="T562" s="9" t="s">
        <v>477</v>
      </c>
      <c r="U562" s="9" t="s">
        <v>477</v>
      </c>
      <c r="V562" s="9" t="s">
        <v>477</v>
      </c>
      <c r="W562" s="14">
        <v>1</v>
      </c>
    </row>
    <row r="563" spans="1:23" x14ac:dyDescent="0.25">
      <c r="A563" s="8">
        <v>4867</v>
      </c>
      <c r="B563" s="9" t="s">
        <v>2059</v>
      </c>
      <c r="C563" s="9" t="s">
        <v>22</v>
      </c>
      <c r="D563" s="9" t="s">
        <v>2060</v>
      </c>
      <c r="E563" s="18" t="s">
        <v>559</v>
      </c>
      <c r="F563" s="9" t="s">
        <v>2061</v>
      </c>
      <c r="G563" s="12">
        <v>1</v>
      </c>
      <c r="H563" s="9" t="s">
        <v>468</v>
      </c>
      <c r="I563" s="9" t="s">
        <v>468</v>
      </c>
      <c r="J563" s="12">
        <v>1</v>
      </c>
      <c r="K563" s="13">
        <v>43231</v>
      </c>
      <c r="L563" s="86">
        <f>(Tabla2[[#This Row],[release_year]]-'VARIANZA Y DES. EST'!$L$11)^2</f>
        <v>14.590890603358293</v>
      </c>
      <c r="M563" s="12">
        <v>2018</v>
      </c>
      <c r="N563" s="9" t="s">
        <v>76</v>
      </c>
      <c r="O563" s="9" t="s">
        <v>2002</v>
      </c>
      <c r="P563" s="12">
        <v>63</v>
      </c>
      <c r="Q563" s="12">
        <v>63</v>
      </c>
      <c r="R563" s="12">
        <v>1336.9990460813954</v>
      </c>
      <c r="S563" s="12" t="s">
        <v>28</v>
      </c>
      <c r="T563" s="9" t="s">
        <v>477</v>
      </c>
      <c r="U563" s="9" t="s">
        <v>477</v>
      </c>
      <c r="V563" s="9" t="s">
        <v>477</v>
      </c>
      <c r="W563" s="14">
        <v>1</v>
      </c>
    </row>
    <row r="564" spans="1:23" x14ac:dyDescent="0.25">
      <c r="A564" s="8">
        <v>4982</v>
      </c>
      <c r="B564" s="9" t="s">
        <v>2062</v>
      </c>
      <c r="C564" s="9" t="s">
        <v>22</v>
      </c>
      <c r="D564" s="9" t="s">
        <v>2063</v>
      </c>
      <c r="E564" s="18" t="s">
        <v>2064</v>
      </c>
      <c r="F564" s="9" t="s">
        <v>2064</v>
      </c>
      <c r="G564" s="12">
        <v>1</v>
      </c>
      <c r="H564" s="12"/>
      <c r="I564" s="9"/>
      <c r="J564" s="12">
        <v>0</v>
      </c>
      <c r="K564" s="13">
        <v>43175</v>
      </c>
      <c r="L564" s="86">
        <f>(Tabla2[[#This Row],[release_year]]-'VARIANZA Y DES. EST'!$L$11)^2</f>
        <v>14.590890603358293</v>
      </c>
      <c r="M564" s="12">
        <v>2018</v>
      </c>
      <c r="N564" s="9" t="s">
        <v>76</v>
      </c>
      <c r="O564" s="9" t="s">
        <v>2002</v>
      </c>
      <c r="P564" s="12">
        <v>63</v>
      </c>
      <c r="Q564" s="12">
        <v>63</v>
      </c>
      <c r="R564" s="12">
        <v>1336.9990460813954</v>
      </c>
      <c r="S564" s="12" t="s">
        <v>28</v>
      </c>
      <c r="T564" s="9" t="s">
        <v>477</v>
      </c>
      <c r="U564" s="9" t="s">
        <v>477</v>
      </c>
      <c r="V564" s="9" t="s">
        <v>477</v>
      </c>
      <c r="W564" s="14">
        <v>1</v>
      </c>
    </row>
    <row r="565" spans="1:23" x14ac:dyDescent="0.25">
      <c r="A565" s="8">
        <v>5068</v>
      </c>
      <c r="B565" s="9" t="s">
        <v>2065</v>
      </c>
      <c r="C565" s="9" t="s">
        <v>22</v>
      </c>
      <c r="D565" s="9" t="s">
        <v>2066</v>
      </c>
      <c r="E565" s="9" t="s">
        <v>2067</v>
      </c>
      <c r="F565" s="9" t="s">
        <v>948</v>
      </c>
      <c r="G565" s="12">
        <v>1</v>
      </c>
      <c r="H565" s="9" t="s">
        <v>25</v>
      </c>
      <c r="I565" s="9" t="s">
        <v>25</v>
      </c>
      <c r="J565" s="12">
        <v>1</v>
      </c>
      <c r="K565" s="13">
        <v>43123</v>
      </c>
      <c r="L565" s="86">
        <f>(Tabla2[[#This Row],[release_year]]-'VARIANZA Y DES. EST'!$L$11)^2</f>
        <v>14.590890603358293</v>
      </c>
      <c r="M565" s="12">
        <v>2018</v>
      </c>
      <c r="N565" s="9" t="s">
        <v>76</v>
      </c>
      <c r="O565" s="9" t="s">
        <v>2002</v>
      </c>
      <c r="P565" s="12">
        <v>63</v>
      </c>
      <c r="Q565" s="12">
        <v>63</v>
      </c>
      <c r="R565" s="12">
        <v>1336.9990460813954</v>
      </c>
      <c r="S565" s="12" t="s">
        <v>28</v>
      </c>
      <c r="T565" s="9" t="s">
        <v>477</v>
      </c>
      <c r="U565" s="9" t="s">
        <v>477</v>
      </c>
      <c r="V565" s="9" t="s">
        <v>477</v>
      </c>
      <c r="W565" s="14">
        <v>1</v>
      </c>
    </row>
    <row r="566" spans="1:23" x14ac:dyDescent="0.25">
      <c r="A566" s="8">
        <v>5326</v>
      </c>
      <c r="B566" s="9" t="s">
        <v>2068</v>
      </c>
      <c r="C566" s="9" t="s">
        <v>22</v>
      </c>
      <c r="D566" s="9" t="s">
        <v>2069</v>
      </c>
      <c r="E566" s="9" t="s">
        <v>947</v>
      </c>
      <c r="F566" s="9" t="s">
        <v>2070</v>
      </c>
      <c r="G566" s="12">
        <v>6</v>
      </c>
      <c r="H566" s="9" t="s">
        <v>25</v>
      </c>
      <c r="I566" s="9" t="s">
        <v>25</v>
      </c>
      <c r="J566" s="12">
        <v>1</v>
      </c>
      <c r="K566" s="13">
        <v>42962</v>
      </c>
      <c r="L566" s="86">
        <f>(Tabla2[[#This Row],[release_year]]-'VARIANZA Y DES. EST'!$L$11)^2</f>
        <v>7.9512857435875226</v>
      </c>
      <c r="M566" s="12">
        <v>2017</v>
      </c>
      <c r="N566" s="9" t="s">
        <v>76</v>
      </c>
      <c r="O566" s="9" t="s">
        <v>2002</v>
      </c>
      <c r="P566" s="12">
        <v>63</v>
      </c>
      <c r="Q566" s="12">
        <v>63</v>
      </c>
      <c r="R566" s="12">
        <v>1336.9990460813954</v>
      </c>
      <c r="S566" s="12" t="s">
        <v>28</v>
      </c>
      <c r="T566" s="9" t="s">
        <v>1792</v>
      </c>
      <c r="U566" s="9" t="s">
        <v>1209</v>
      </c>
      <c r="V566" s="9" t="s">
        <v>1792</v>
      </c>
      <c r="W566" s="14">
        <v>2</v>
      </c>
    </row>
    <row r="567" spans="1:23" x14ac:dyDescent="0.25">
      <c r="A567" s="8">
        <v>5372</v>
      </c>
      <c r="B567" s="9" t="s">
        <v>2071</v>
      </c>
      <c r="C567" s="9" t="s">
        <v>22</v>
      </c>
      <c r="D567" s="9" t="s">
        <v>2072</v>
      </c>
      <c r="E567" s="9" t="s">
        <v>2073</v>
      </c>
      <c r="F567" s="9" t="s">
        <v>2074</v>
      </c>
      <c r="G567" s="12">
        <v>1</v>
      </c>
      <c r="H567" s="9" t="s">
        <v>518</v>
      </c>
      <c r="I567" s="9" t="s">
        <v>518</v>
      </c>
      <c r="J567" s="12">
        <v>1</v>
      </c>
      <c r="K567" s="13">
        <v>42934</v>
      </c>
      <c r="L567" s="86">
        <f>(Tabla2[[#This Row],[release_year]]-'VARIANZA Y DES. EST'!$L$11)^2</f>
        <v>7.9512857435875226</v>
      </c>
      <c r="M567" s="12">
        <v>2017</v>
      </c>
      <c r="N567" s="9" t="s">
        <v>76</v>
      </c>
      <c r="O567" s="9" t="s">
        <v>2002</v>
      </c>
      <c r="P567" s="12">
        <v>63</v>
      </c>
      <c r="Q567" s="12">
        <v>63</v>
      </c>
      <c r="R567" s="12">
        <v>1336.9990460813954</v>
      </c>
      <c r="S567" s="12" t="s">
        <v>28</v>
      </c>
      <c r="T567" s="9" t="s">
        <v>477</v>
      </c>
      <c r="U567" s="9" t="s">
        <v>477</v>
      </c>
      <c r="V567" s="9" t="s">
        <v>477</v>
      </c>
      <c r="W567" s="14">
        <v>1</v>
      </c>
    </row>
    <row r="568" spans="1:23" x14ac:dyDescent="0.25">
      <c r="A568" s="8">
        <v>5558</v>
      </c>
      <c r="B568" s="9" t="s">
        <v>2075</v>
      </c>
      <c r="C568" s="9" t="s">
        <v>22</v>
      </c>
      <c r="D568" s="9" t="s">
        <v>2076</v>
      </c>
      <c r="E568" s="9" t="s">
        <v>1754</v>
      </c>
      <c r="F568" s="9" t="s">
        <v>1755</v>
      </c>
      <c r="G568" s="12">
        <v>1</v>
      </c>
      <c r="H568" s="9" t="s">
        <v>25</v>
      </c>
      <c r="I568" s="9" t="s">
        <v>25</v>
      </c>
      <c r="J568" s="12">
        <v>1</v>
      </c>
      <c r="K568" s="13">
        <v>42822</v>
      </c>
      <c r="L568" s="86">
        <f>(Tabla2[[#This Row],[release_year]]-'VARIANZA Y DES. EST'!$L$11)^2</f>
        <v>7.9512857435875226</v>
      </c>
      <c r="M568" s="12">
        <v>2017</v>
      </c>
      <c r="N568" s="9" t="s">
        <v>76</v>
      </c>
      <c r="O568" s="9" t="s">
        <v>2002</v>
      </c>
      <c r="P568" s="12">
        <v>63</v>
      </c>
      <c r="Q568" s="12">
        <v>63</v>
      </c>
      <c r="R568" s="12">
        <v>1336.9990460813954</v>
      </c>
      <c r="S568" s="12" t="s">
        <v>28</v>
      </c>
      <c r="T568" s="9" t="s">
        <v>477</v>
      </c>
      <c r="U568" s="9" t="s">
        <v>477</v>
      </c>
      <c r="V568" s="9" t="s">
        <v>477</v>
      </c>
      <c r="W568" s="14">
        <v>1</v>
      </c>
    </row>
    <row r="569" spans="1:23" x14ac:dyDescent="0.25">
      <c r="A569" s="8">
        <v>5791</v>
      </c>
      <c r="B569" s="9" t="s">
        <v>2077</v>
      </c>
      <c r="C569" s="9" t="s">
        <v>22</v>
      </c>
      <c r="D569" s="10" t="s">
        <v>2078</v>
      </c>
      <c r="E569" s="11"/>
      <c r="F569" s="9" t="s">
        <v>2079</v>
      </c>
      <c r="G569" s="12">
        <v>2</v>
      </c>
      <c r="H569" s="12"/>
      <c r="I569" s="9"/>
      <c r="J569" s="12">
        <v>0</v>
      </c>
      <c r="K569" s="13">
        <v>42632</v>
      </c>
      <c r="L569" s="86">
        <f>(Tabla2[[#This Row],[release_year]]-'VARIANZA Y DES. EST'!$L$11)^2</f>
        <v>3.3116808838167522</v>
      </c>
      <c r="M569" s="12">
        <v>2016</v>
      </c>
      <c r="N569" s="9" t="s">
        <v>76</v>
      </c>
      <c r="O569" s="9" t="s">
        <v>2002</v>
      </c>
      <c r="P569" s="12">
        <v>63</v>
      </c>
      <c r="Q569" s="12">
        <v>63</v>
      </c>
      <c r="R569" s="12">
        <v>1336.9990460813954</v>
      </c>
      <c r="S569" s="12" t="s">
        <v>28</v>
      </c>
      <c r="T569" s="9" t="s">
        <v>477</v>
      </c>
      <c r="U569" s="9" t="s">
        <v>477</v>
      </c>
      <c r="V569" s="9" t="s">
        <v>477</v>
      </c>
      <c r="W569" s="14">
        <v>1</v>
      </c>
    </row>
    <row r="570" spans="1:23" x14ac:dyDescent="0.25">
      <c r="A570" s="8">
        <v>5792</v>
      </c>
      <c r="B570" s="9" t="s">
        <v>2080</v>
      </c>
      <c r="C570" s="9" t="s">
        <v>22</v>
      </c>
      <c r="D570" s="10" t="s">
        <v>2081</v>
      </c>
      <c r="E570" s="11"/>
      <c r="F570" s="9" t="s">
        <v>2082</v>
      </c>
      <c r="G570" s="12">
        <v>2</v>
      </c>
      <c r="H570" s="12"/>
      <c r="I570" s="9"/>
      <c r="J570" s="12">
        <v>0</v>
      </c>
      <c r="K570" s="13">
        <v>42632</v>
      </c>
      <c r="L570" s="86">
        <f>(Tabla2[[#This Row],[release_year]]-'VARIANZA Y DES. EST'!$L$11)^2</f>
        <v>3.3116808838167522</v>
      </c>
      <c r="M570" s="12">
        <v>2016</v>
      </c>
      <c r="N570" s="9" t="s">
        <v>76</v>
      </c>
      <c r="O570" s="9" t="s">
        <v>2002</v>
      </c>
      <c r="P570" s="12">
        <v>63</v>
      </c>
      <c r="Q570" s="12">
        <v>63</v>
      </c>
      <c r="R570" s="12">
        <v>1336.9990460813954</v>
      </c>
      <c r="S570" s="12" t="s">
        <v>28</v>
      </c>
      <c r="T570" s="9" t="s">
        <v>477</v>
      </c>
      <c r="U570" s="9" t="s">
        <v>477</v>
      </c>
      <c r="V570" s="9" t="s">
        <v>477</v>
      </c>
      <c r="W570" s="14">
        <v>1</v>
      </c>
    </row>
    <row r="571" spans="1:23" x14ac:dyDescent="0.25">
      <c r="A571" s="8">
        <v>5822</v>
      </c>
      <c r="B571" s="9" t="s">
        <v>2083</v>
      </c>
      <c r="C571" s="9" t="s">
        <v>22</v>
      </c>
      <c r="D571" s="9" t="s">
        <v>2084</v>
      </c>
      <c r="E571" s="10" t="s">
        <v>2085</v>
      </c>
      <c r="F571" s="11"/>
      <c r="G571" s="12">
        <v>0</v>
      </c>
      <c r="H571" s="9" t="s">
        <v>126</v>
      </c>
      <c r="I571" s="9" t="s">
        <v>126</v>
      </c>
      <c r="J571" s="12">
        <v>1</v>
      </c>
      <c r="K571" s="13">
        <v>42583</v>
      </c>
      <c r="L571" s="86">
        <f>(Tabla2[[#This Row],[release_year]]-'VARIANZA Y DES. EST'!$L$11)^2</f>
        <v>407.24037396885979</v>
      </c>
      <c r="M571" s="12">
        <v>1994</v>
      </c>
      <c r="N571" s="9" t="s">
        <v>76</v>
      </c>
      <c r="O571" s="9" t="s">
        <v>2002</v>
      </c>
      <c r="P571" s="12">
        <v>63</v>
      </c>
      <c r="Q571" s="12">
        <v>63</v>
      </c>
      <c r="R571" s="12">
        <v>1336.9990460813954</v>
      </c>
      <c r="S571" s="12" t="s">
        <v>28</v>
      </c>
      <c r="T571" s="9" t="s">
        <v>57</v>
      </c>
      <c r="U571" s="9" t="s">
        <v>57</v>
      </c>
      <c r="V571" s="9" t="s">
        <v>57</v>
      </c>
      <c r="W571" s="14">
        <v>1</v>
      </c>
    </row>
    <row r="572" spans="1:23" x14ac:dyDescent="0.25">
      <c r="A572" s="8">
        <v>6113</v>
      </c>
      <c r="B572" s="9" t="s">
        <v>2086</v>
      </c>
      <c r="C572" s="9" t="s">
        <v>22</v>
      </c>
      <c r="D572" s="9" t="s">
        <v>2087</v>
      </c>
      <c r="E572" s="18" t="s">
        <v>2088</v>
      </c>
      <c r="F572" s="18" t="s">
        <v>2088</v>
      </c>
      <c r="G572" s="12">
        <v>1</v>
      </c>
      <c r="H572" s="9" t="s">
        <v>25</v>
      </c>
      <c r="I572" s="9" t="s">
        <v>25</v>
      </c>
      <c r="J572" s="12">
        <v>1</v>
      </c>
      <c r="K572" s="13">
        <v>43109</v>
      </c>
      <c r="L572" s="86">
        <f>(Tabla2[[#This Row],[release_year]]-'VARIANZA Y DES. EST'!$L$11)^2</f>
        <v>7.9512857435875226</v>
      </c>
      <c r="M572" s="12">
        <v>2017</v>
      </c>
      <c r="N572" s="9" t="s">
        <v>82</v>
      </c>
      <c r="O572" s="9" t="s">
        <v>2002</v>
      </c>
      <c r="P572" s="12">
        <v>63</v>
      </c>
      <c r="Q572" s="12">
        <v>63</v>
      </c>
      <c r="R572" s="12">
        <v>1336.9990460813954</v>
      </c>
      <c r="S572" s="12" t="s">
        <v>28</v>
      </c>
      <c r="T572" s="9" t="s">
        <v>57</v>
      </c>
      <c r="U572" s="9" t="s">
        <v>57</v>
      </c>
      <c r="V572" s="9" t="s">
        <v>57</v>
      </c>
      <c r="W572" s="14">
        <v>1</v>
      </c>
    </row>
    <row r="573" spans="1:23" x14ac:dyDescent="0.25">
      <c r="A573" s="8">
        <v>6298</v>
      </c>
      <c r="B573" s="9" t="s">
        <v>2089</v>
      </c>
      <c r="C573" s="9" t="s">
        <v>22</v>
      </c>
      <c r="D573" s="9" t="s">
        <v>2090</v>
      </c>
      <c r="E573" s="22" t="s">
        <v>2091</v>
      </c>
      <c r="F573" s="23"/>
      <c r="G573" s="12">
        <v>0</v>
      </c>
      <c r="H573" s="12"/>
      <c r="I573" s="9"/>
      <c r="J573" s="12">
        <v>0</v>
      </c>
      <c r="K573" s="13">
        <v>43595</v>
      </c>
      <c r="L573" s="86">
        <f>(Tabla2[[#This Row],[release_year]]-'VARIANZA Y DES. EST'!$L$11)^2</f>
        <v>14.590890603358293</v>
      </c>
      <c r="M573" s="12">
        <v>2018</v>
      </c>
      <c r="N573" s="9" t="s">
        <v>26</v>
      </c>
      <c r="O573" s="9" t="s">
        <v>2002</v>
      </c>
      <c r="P573" s="12">
        <v>63</v>
      </c>
      <c r="Q573" s="12">
        <v>63</v>
      </c>
      <c r="R573" s="12">
        <v>1336.9990460813954</v>
      </c>
      <c r="S573" s="12" t="s">
        <v>28</v>
      </c>
      <c r="T573" s="9" t="s">
        <v>30</v>
      </c>
      <c r="U573" s="9" t="s">
        <v>30</v>
      </c>
      <c r="V573" s="9" t="s">
        <v>30</v>
      </c>
      <c r="W573" s="14">
        <v>1</v>
      </c>
    </row>
    <row r="574" spans="1:23" x14ac:dyDescent="0.25">
      <c r="A574" s="8">
        <v>6462</v>
      </c>
      <c r="B574" s="9" t="s">
        <v>2092</v>
      </c>
      <c r="C574" s="9" t="s">
        <v>22</v>
      </c>
      <c r="D574" s="9" t="s">
        <v>2093</v>
      </c>
      <c r="E574" s="18" t="s">
        <v>2094</v>
      </c>
      <c r="F574" s="9" t="s">
        <v>1983</v>
      </c>
      <c r="G574" s="12">
        <v>9</v>
      </c>
      <c r="H574" s="12"/>
      <c r="I574" s="9"/>
      <c r="J574" s="12">
        <v>0</v>
      </c>
      <c r="K574" s="13">
        <v>43595</v>
      </c>
      <c r="L574" s="86">
        <f>(Tabla2[[#This Row],[release_year]]-'VARIANZA Y DES. EST'!$L$11)^2</f>
        <v>14.590890603358293</v>
      </c>
      <c r="M574" s="12">
        <v>2018</v>
      </c>
      <c r="N574" s="9" t="s">
        <v>110</v>
      </c>
      <c r="O574" s="9" t="s">
        <v>2002</v>
      </c>
      <c r="P574" s="12">
        <v>63</v>
      </c>
      <c r="Q574" s="12">
        <v>63</v>
      </c>
      <c r="R574" s="12">
        <v>1336.9990460813954</v>
      </c>
      <c r="S574" s="12" t="s">
        <v>28</v>
      </c>
      <c r="T574" s="9" t="s">
        <v>156</v>
      </c>
      <c r="U574" s="9" t="s">
        <v>156</v>
      </c>
      <c r="V574" s="9" t="s">
        <v>156</v>
      </c>
      <c r="W574" s="14">
        <v>1</v>
      </c>
    </row>
    <row r="575" spans="1:23" x14ac:dyDescent="0.25">
      <c r="A575" s="8">
        <v>6472</v>
      </c>
      <c r="B575" s="9" t="s">
        <v>2095</v>
      </c>
      <c r="C575" s="9" t="s">
        <v>22</v>
      </c>
      <c r="D575" s="9" t="s">
        <v>2096</v>
      </c>
      <c r="E575" s="18" t="s">
        <v>2097</v>
      </c>
      <c r="F575" s="18" t="s">
        <v>2098</v>
      </c>
      <c r="G575" s="12">
        <v>1</v>
      </c>
      <c r="H575" s="12"/>
      <c r="I575" s="9"/>
      <c r="J575" s="12">
        <v>0</v>
      </c>
      <c r="K575" s="13">
        <v>42887</v>
      </c>
      <c r="L575" s="86">
        <f>(Tabla2[[#This Row],[release_year]]-'VARIANZA Y DES. EST'!$L$11)^2</f>
        <v>7.9512857435875226</v>
      </c>
      <c r="M575" s="12">
        <v>2017</v>
      </c>
      <c r="N575" s="9" t="s">
        <v>76</v>
      </c>
      <c r="O575" s="9" t="s">
        <v>2002</v>
      </c>
      <c r="P575" s="12">
        <v>63</v>
      </c>
      <c r="Q575" s="12">
        <v>63</v>
      </c>
      <c r="R575" s="12">
        <v>1336.9990460813954</v>
      </c>
      <c r="S575" s="12" t="s">
        <v>28</v>
      </c>
      <c r="T575" s="9" t="s">
        <v>477</v>
      </c>
      <c r="U575" s="9" t="s">
        <v>477</v>
      </c>
      <c r="V575" s="9" t="s">
        <v>477</v>
      </c>
      <c r="W575" s="14">
        <v>1</v>
      </c>
    </row>
    <row r="576" spans="1:23" x14ac:dyDescent="0.25">
      <c r="A576" s="8">
        <v>7220</v>
      </c>
      <c r="B576" s="9" t="s">
        <v>2099</v>
      </c>
      <c r="C576" s="9" t="s">
        <v>22</v>
      </c>
      <c r="D576" s="9" t="s">
        <v>2100</v>
      </c>
      <c r="E576" s="18" t="s">
        <v>2101</v>
      </c>
      <c r="F576" s="9" t="s">
        <v>2102</v>
      </c>
      <c r="G576" s="12">
        <v>2</v>
      </c>
      <c r="H576" s="9" t="s">
        <v>25</v>
      </c>
      <c r="I576" s="9" t="s">
        <v>25</v>
      </c>
      <c r="J576" s="12">
        <v>1</v>
      </c>
      <c r="K576" s="13">
        <v>42825</v>
      </c>
      <c r="L576" s="86">
        <f>(Tabla2[[#This Row],[release_year]]-'VARIANZA Y DES. EST'!$L$11)^2</f>
        <v>4785.899735840092</v>
      </c>
      <c r="M576" s="12">
        <v>1945</v>
      </c>
      <c r="N576" s="9" t="s">
        <v>35</v>
      </c>
      <c r="O576" s="9" t="s">
        <v>2002</v>
      </c>
      <c r="P576" s="12">
        <v>63</v>
      </c>
      <c r="Q576" s="12">
        <v>63</v>
      </c>
      <c r="R576" s="12">
        <v>1336.9990460813954</v>
      </c>
      <c r="S576" s="12" t="s">
        <v>28</v>
      </c>
      <c r="T576" s="9" t="s">
        <v>150</v>
      </c>
      <c r="U576" s="9" t="s">
        <v>151</v>
      </c>
      <c r="V576" s="9" t="s">
        <v>150</v>
      </c>
      <c r="W576" s="14">
        <v>2</v>
      </c>
    </row>
    <row r="577" spans="1:23" x14ac:dyDescent="0.25">
      <c r="A577" s="8">
        <v>8123</v>
      </c>
      <c r="B577" s="9" t="s">
        <v>2103</v>
      </c>
      <c r="C577" s="9" t="s">
        <v>22</v>
      </c>
      <c r="D577" s="9" t="s">
        <v>2104</v>
      </c>
      <c r="E577" s="18" t="s">
        <v>2105</v>
      </c>
      <c r="F577" s="9" t="s">
        <v>2106</v>
      </c>
      <c r="G577" s="12">
        <v>6</v>
      </c>
      <c r="H577" s="9" t="s">
        <v>518</v>
      </c>
      <c r="I577" s="9" t="s">
        <v>518</v>
      </c>
      <c r="J577" s="12">
        <v>1</v>
      </c>
      <c r="K577" s="13">
        <v>43634</v>
      </c>
      <c r="L577" s="86">
        <f>(Tabla2[[#This Row],[release_year]]-'VARIANZA Y DES. EST'!$L$11)^2</f>
        <v>14.590890603358293</v>
      </c>
      <c r="M577" s="12">
        <v>2018</v>
      </c>
      <c r="N577" s="9" t="s">
        <v>110</v>
      </c>
      <c r="O577" s="9" t="s">
        <v>2002</v>
      </c>
      <c r="P577" s="12">
        <v>63</v>
      </c>
      <c r="Q577" s="12">
        <v>63</v>
      </c>
      <c r="R577" s="12">
        <v>1336.9990460813954</v>
      </c>
      <c r="S577" s="12" t="s">
        <v>28</v>
      </c>
      <c r="T577" s="9" t="s">
        <v>30</v>
      </c>
      <c r="U577" s="9" t="s">
        <v>30</v>
      </c>
      <c r="V577" s="9" t="s">
        <v>30</v>
      </c>
      <c r="W577" s="14">
        <v>1</v>
      </c>
    </row>
    <row r="578" spans="1:23" x14ac:dyDescent="0.25">
      <c r="A578" s="8">
        <v>279</v>
      </c>
      <c r="B578" s="9" t="s">
        <v>2107</v>
      </c>
      <c r="C578" s="9" t="s">
        <v>22</v>
      </c>
      <c r="D578" s="9" t="s">
        <v>2108</v>
      </c>
      <c r="E578" s="18" t="s">
        <v>2109</v>
      </c>
      <c r="F578" s="9" t="s">
        <v>2110</v>
      </c>
      <c r="G578" s="12">
        <v>1</v>
      </c>
      <c r="H578" s="9" t="s">
        <v>1692</v>
      </c>
      <c r="I578" s="9" t="s">
        <v>1692</v>
      </c>
      <c r="J578" s="12">
        <v>1</v>
      </c>
      <c r="K578" s="13">
        <v>44420</v>
      </c>
      <c r="L578" s="86">
        <f>(Tabla2[[#This Row],[release_year]]-'VARIANZA Y DES. EST'!$L$11)^2</f>
        <v>46.509705182670608</v>
      </c>
      <c r="M578" s="12">
        <v>2021</v>
      </c>
      <c r="N578" s="9" t="s">
        <v>76</v>
      </c>
      <c r="O578" s="9" t="s">
        <v>2111</v>
      </c>
      <c r="P578" s="12">
        <v>64</v>
      </c>
      <c r="Q578" s="12">
        <v>64</v>
      </c>
      <c r="R578" s="12">
        <v>1264.8690509745613</v>
      </c>
      <c r="S578" s="12" t="s">
        <v>28</v>
      </c>
      <c r="T578" s="9" t="s">
        <v>477</v>
      </c>
      <c r="U578" s="9" t="s">
        <v>477</v>
      </c>
      <c r="V578" s="9" t="s">
        <v>477</v>
      </c>
      <c r="W578" s="14">
        <v>1</v>
      </c>
    </row>
    <row r="579" spans="1:23" x14ac:dyDescent="0.25">
      <c r="A579" s="8">
        <v>407</v>
      </c>
      <c r="B579" s="9" t="s">
        <v>2112</v>
      </c>
      <c r="C579" s="9" t="s">
        <v>22</v>
      </c>
      <c r="D579" s="9" t="s">
        <v>2113</v>
      </c>
      <c r="E579" s="18" t="s">
        <v>2091</v>
      </c>
      <c r="F579" s="9" t="s">
        <v>2010</v>
      </c>
      <c r="G579" s="12">
        <v>7</v>
      </c>
      <c r="H579" s="12"/>
      <c r="I579" s="9"/>
      <c r="J579" s="12">
        <v>0</v>
      </c>
      <c r="K579" s="13">
        <v>44399</v>
      </c>
      <c r="L579" s="86">
        <f>(Tabla2[[#This Row],[release_year]]-'VARIANZA Y DES. EST'!$L$11)^2</f>
        <v>1.3928663045044412</v>
      </c>
      <c r="M579" s="12">
        <v>2013</v>
      </c>
      <c r="N579" s="9" t="s">
        <v>110</v>
      </c>
      <c r="O579" s="9" t="s">
        <v>2111</v>
      </c>
      <c r="P579" s="12">
        <v>64</v>
      </c>
      <c r="Q579" s="12">
        <v>64</v>
      </c>
      <c r="R579" s="12">
        <v>1264.8690509745613</v>
      </c>
      <c r="S579" s="12" t="s">
        <v>28</v>
      </c>
      <c r="T579" s="9" t="s">
        <v>30</v>
      </c>
      <c r="U579" s="9" t="s">
        <v>30</v>
      </c>
      <c r="V579" s="9" t="s">
        <v>30</v>
      </c>
      <c r="W579" s="14">
        <v>1</v>
      </c>
    </row>
    <row r="580" spans="1:23" x14ac:dyDescent="0.25">
      <c r="A580" s="8">
        <v>411</v>
      </c>
      <c r="B580" s="9" t="s">
        <v>2114</v>
      </c>
      <c r="C580" s="9" t="s">
        <v>22</v>
      </c>
      <c r="D580" s="9" t="s">
        <v>2115</v>
      </c>
      <c r="E580" s="9" t="s">
        <v>2091</v>
      </c>
      <c r="F580" s="9" t="s">
        <v>2010</v>
      </c>
      <c r="G580" s="12">
        <v>7</v>
      </c>
      <c r="H580" s="9" t="s">
        <v>518</v>
      </c>
      <c r="I580" s="9" t="s">
        <v>518</v>
      </c>
      <c r="J580" s="12">
        <v>1</v>
      </c>
      <c r="K580" s="13">
        <v>44399</v>
      </c>
      <c r="L580" s="86">
        <f>(Tabla2[[#This Row],[release_year]]-'VARIANZA Y DES. EST'!$L$11)^2</f>
        <v>1.3928663045044412</v>
      </c>
      <c r="M580" s="12">
        <v>2013</v>
      </c>
      <c r="N580" s="9" t="s">
        <v>110</v>
      </c>
      <c r="O580" s="9" t="s">
        <v>2111</v>
      </c>
      <c r="P580" s="12">
        <v>64</v>
      </c>
      <c r="Q580" s="12">
        <v>64</v>
      </c>
      <c r="R580" s="12">
        <v>1264.8690509745613</v>
      </c>
      <c r="S580" s="12" t="s">
        <v>28</v>
      </c>
      <c r="T580" s="9" t="s">
        <v>30</v>
      </c>
      <c r="U580" s="9" t="s">
        <v>30</v>
      </c>
      <c r="V580" s="9" t="s">
        <v>30</v>
      </c>
      <c r="W580" s="14">
        <v>1</v>
      </c>
    </row>
    <row r="581" spans="1:23" x14ac:dyDescent="0.25">
      <c r="A581" s="8">
        <v>412</v>
      </c>
      <c r="B581" s="9" t="s">
        <v>2116</v>
      </c>
      <c r="C581" s="9" t="s">
        <v>22</v>
      </c>
      <c r="D581" s="9" t="s">
        <v>2117</v>
      </c>
      <c r="E581" s="9" t="s">
        <v>2091</v>
      </c>
      <c r="F581" s="9" t="s">
        <v>2010</v>
      </c>
      <c r="G581" s="12">
        <v>7</v>
      </c>
      <c r="H581" s="12"/>
      <c r="I581" s="9"/>
      <c r="J581" s="12">
        <v>0</v>
      </c>
      <c r="K581" s="13">
        <v>44399</v>
      </c>
      <c r="L581" s="86">
        <f>(Tabla2[[#This Row],[release_year]]-'VARIANZA Y DES. EST'!$L$11)^2</f>
        <v>1.3928663045044412</v>
      </c>
      <c r="M581" s="12">
        <v>2013</v>
      </c>
      <c r="N581" s="9" t="s">
        <v>110</v>
      </c>
      <c r="O581" s="9" t="s">
        <v>2111</v>
      </c>
      <c r="P581" s="12">
        <v>64</v>
      </c>
      <c r="Q581" s="12">
        <v>64</v>
      </c>
      <c r="R581" s="12">
        <v>1264.8690509745613</v>
      </c>
      <c r="S581" s="12" t="s">
        <v>28</v>
      </c>
      <c r="T581" s="9" t="s">
        <v>30</v>
      </c>
      <c r="U581" s="9" t="s">
        <v>30</v>
      </c>
      <c r="V581" s="9" t="s">
        <v>30</v>
      </c>
      <c r="W581" s="14">
        <v>1</v>
      </c>
    </row>
    <row r="582" spans="1:23" x14ac:dyDescent="0.25">
      <c r="A582" s="8">
        <v>414</v>
      </c>
      <c r="B582" s="9" t="s">
        <v>2118</v>
      </c>
      <c r="C582" s="9" t="s">
        <v>22</v>
      </c>
      <c r="D582" s="9" t="s">
        <v>2119</v>
      </c>
      <c r="E582" s="18" t="s">
        <v>2091</v>
      </c>
      <c r="F582" s="9" t="s">
        <v>2010</v>
      </c>
      <c r="G582" s="12">
        <v>7</v>
      </c>
      <c r="H582" s="12"/>
      <c r="I582" s="9"/>
      <c r="J582" s="12">
        <v>0</v>
      </c>
      <c r="K582" s="13">
        <v>44399</v>
      </c>
      <c r="L582" s="86">
        <f>(Tabla2[[#This Row],[release_year]]-'VARIANZA Y DES. EST'!$L$11)^2</f>
        <v>1.3928663045044412</v>
      </c>
      <c r="M582" s="12">
        <v>2013</v>
      </c>
      <c r="N582" s="9" t="s">
        <v>110</v>
      </c>
      <c r="O582" s="9" t="s">
        <v>2111</v>
      </c>
      <c r="P582" s="12">
        <v>64</v>
      </c>
      <c r="Q582" s="12">
        <v>64</v>
      </c>
      <c r="R582" s="12">
        <v>1264.8690509745613</v>
      </c>
      <c r="S582" s="12" t="s">
        <v>28</v>
      </c>
      <c r="T582" s="9" t="s">
        <v>30</v>
      </c>
      <c r="U582" s="9" t="s">
        <v>30</v>
      </c>
      <c r="V582" s="9" t="s">
        <v>30</v>
      </c>
      <c r="W582" s="14">
        <v>1</v>
      </c>
    </row>
    <row r="583" spans="1:23" x14ac:dyDescent="0.25">
      <c r="A583" s="8">
        <v>417</v>
      </c>
      <c r="B583" s="9" t="s">
        <v>2120</v>
      </c>
      <c r="C583" s="9" t="s">
        <v>22</v>
      </c>
      <c r="D583" s="9" t="s">
        <v>2121</v>
      </c>
      <c r="E583" s="18" t="s">
        <v>2091</v>
      </c>
      <c r="F583" s="9" t="s">
        <v>2010</v>
      </c>
      <c r="G583" s="12">
        <v>7</v>
      </c>
      <c r="H583" s="12"/>
      <c r="I583" s="9"/>
      <c r="J583" s="12">
        <v>0</v>
      </c>
      <c r="K583" s="13">
        <v>44399</v>
      </c>
      <c r="L583" s="86">
        <f>(Tabla2[[#This Row],[release_year]]-'VARIANZA Y DES. EST'!$L$11)^2</f>
        <v>1.3928663045044412</v>
      </c>
      <c r="M583" s="12">
        <v>2013</v>
      </c>
      <c r="N583" s="9" t="s">
        <v>110</v>
      </c>
      <c r="O583" s="9" t="s">
        <v>2111</v>
      </c>
      <c r="P583" s="12">
        <v>64</v>
      </c>
      <c r="Q583" s="12">
        <v>64</v>
      </c>
      <c r="R583" s="12">
        <v>1264.8690509745613</v>
      </c>
      <c r="S583" s="12" t="s">
        <v>28</v>
      </c>
      <c r="T583" s="9" t="s">
        <v>30</v>
      </c>
      <c r="U583" s="9" t="s">
        <v>30</v>
      </c>
      <c r="V583" s="9" t="s">
        <v>30</v>
      </c>
      <c r="W583" s="14">
        <v>1</v>
      </c>
    </row>
    <row r="584" spans="1:23" x14ac:dyDescent="0.25">
      <c r="A584" s="8">
        <v>894</v>
      </c>
      <c r="B584" s="9" t="s">
        <v>2122</v>
      </c>
      <c r="C584" s="9" t="s">
        <v>22</v>
      </c>
      <c r="D584" s="9" t="s">
        <v>2123</v>
      </c>
      <c r="E584" s="18" t="s">
        <v>1119</v>
      </c>
      <c r="F584" s="9" t="s">
        <v>2124</v>
      </c>
      <c r="G584" s="12">
        <v>8</v>
      </c>
      <c r="H584" s="12"/>
      <c r="I584" s="9"/>
      <c r="J584" s="12">
        <v>0</v>
      </c>
      <c r="K584" s="13">
        <v>44329</v>
      </c>
      <c r="L584" s="86">
        <f>(Tabla2[[#This Row],[release_year]]-'VARIANZA Y DES. EST'!$L$11)^2</f>
        <v>33.870100322899837</v>
      </c>
      <c r="M584" s="12">
        <v>2020</v>
      </c>
      <c r="N584" s="9" t="s">
        <v>35</v>
      </c>
      <c r="O584" s="9" t="s">
        <v>2111</v>
      </c>
      <c r="P584" s="12">
        <v>64</v>
      </c>
      <c r="Q584" s="12">
        <v>64</v>
      </c>
      <c r="R584" s="12">
        <v>1264.8690509745613</v>
      </c>
      <c r="S584" s="12" t="s">
        <v>28</v>
      </c>
      <c r="T584" s="9" t="s">
        <v>756</v>
      </c>
      <c r="U584" s="9" t="s">
        <v>57</v>
      </c>
      <c r="V584" s="9" t="s">
        <v>756</v>
      </c>
      <c r="W584" s="14">
        <v>3</v>
      </c>
    </row>
    <row r="585" spans="1:23" x14ac:dyDescent="0.25">
      <c r="A585" s="8">
        <v>1672</v>
      </c>
      <c r="B585" s="9" t="s">
        <v>2125</v>
      </c>
      <c r="C585" s="9" t="s">
        <v>22</v>
      </c>
      <c r="D585" s="9" t="s">
        <v>2126</v>
      </c>
      <c r="E585" s="18" t="s">
        <v>2127</v>
      </c>
      <c r="F585" s="9" t="s">
        <v>2128</v>
      </c>
      <c r="G585" s="12">
        <v>9</v>
      </c>
      <c r="H585" s="9" t="s">
        <v>25</v>
      </c>
      <c r="I585" s="9" t="s">
        <v>25</v>
      </c>
      <c r="J585" s="12">
        <v>1</v>
      </c>
      <c r="K585" s="16">
        <v>44155</v>
      </c>
      <c r="L585" s="86">
        <f>(Tabla2[[#This Row],[release_year]]-'VARIANZA Y DES. EST'!$L$11)^2</f>
        <v>33.870100322899837</v>
      </c>
      <c r="M585" s="12">
        <v>2020</v>
      </c>
      <c r="N585" s="9" t="s">
        <v>82</v>
      </c>
      <c r="O585" s="9" t="s">
        <v>2111</v>
      </c>
      <c r="P585" s="12">
        <v>64</v>
      </c>
      <c r="Q585" s="12">
        <v>64</v>
      </c>
      <c r="R585" s="12">
        <v>1264.8690509745613</v>
      </c>
      <c r="S585" s="12" t="s">
        <v>28</v>
      </c>
      <c r="T585" s="9" t="s">
        <v>111</v>
      </c>
      <c r="U585" s="9" t="s">
        <v>30</v>
      </c>
      <c r="V585" s="9" t="s">
        <v>111</v>
      </c>
      <c r="W585" s="14">
        <v>2</v>
      </c>
    </row>
    <row r="586" spans="1:23" x14ac:dyDescent="0.25">
      <c r="A586" s="8">
        <v>2170</v>
      </c>
      <c r="B586" s="9" t="s">
        <v>2129</v>
      </c>
      <c r="C586" s="9" t="s">
        <v>22</v>
      </c>
      <c r="D586" s="9" t="s">
        <v>2130</v>
      </c>
      <c r="E586" s="18" t="s">
        <v>2131</v>
      </c>
      <c r="F586" s="9" t="s">
        <v>2132</v>
      </c>
      <c r="G586" s="12">
        <v>1</v>
      </c>
      <c r="H586" s="9" t="s">
        <v>25</v>
      </c>
      <c r="I586" s="9" t="s">
        <v>25</v>
      </c>
      <c r="J586" s="12">
        <v>1</v>
      </c>
      <c r="K586" s="13">
        <v>44047</v>
      </c>
      <c r="L586" s="86">
        <f>(Tabla2[[#This Row],[release_year]]-'VARIANZA Y DES. EST'!$L$11)^2</f>
        <v>33.870100322899837</v>
      </c>
      <c r="M586" s="12">
        <v>2020</v>
      </c>
      <c r="N586" s="9" t="s">
        <v>76</v>
      </c>
      <c r="O586" s="9" t="s">
        <v>2111</v>
      </c>
      <c r="P586" s="12">
        <v>64</v>
      </c>
      <c r="Q586" s="12">
        <v>64</v>
      </c>
      <c r="R586" s="12">
        <v>1264.8690509745613</v>
      </c>
      <c r="S586" s="12" t="s">
        <v>28</v>
      </c>
      <c r="T586" s="9" t="s">
        <v>477</v>
      </c>
      <c r="U586" s="9" t="s">
        <v>477</v>
      </c>
      <c r="V586" s="9" t="s">
        <v>477</v>
      </c>
      <c r="W586" s="14">
        <v>1</v>
      </c>
    </row>
    <row r="587" spans="1:23" x14ac:dyDescent="0.25">
      <c r="A587" s="8">
        <v>3472</v>
      </c>
      <c r="B587" s="9" t="s">
        <v>2133</v>
      </c>
      <c r="C587" s="9" t="s">
        <v>22</v>
      </c>
      <c r="D587" s="9" t="s">
        <v>2134</v>
      </c>
      <c r="E587" s="18" t="s">
        <v>2135</v>
      </c>
      <c r="F587" s="9" t="s">
        <v>2136</v>
      </c>
      <c r="G587" s="12">
        <v>1</v>
      </c>
      <c r="H587" s="9" t="s">
        <v>25</v>
      </c>
      <c r="I587" s="9" t="s">
        <v>25</v>
      </c>
      <c r="J587" s="12">
        <v>1</v>
      </c>
      <c r="K587" s="13">
        <v>43739</v>
      </c>
      <c r="L587" s="86">
        <f>(Tabla2[[#This Row],[release_year]]-'VARIANZA Y DES. EST'!$L$11)^2</f>
        <v>23.230495463129063</v>
      </c>
      <c r="M587" s="12">
        <v>2019</v>
      </c>
      <c r="N587" s="9" t="s">
        <v>76</v>
      </c>
      <c r="O587" s="9" t="s">
        <v>2111</v>
      </c>
      <c r="P587" s="12">
        <v>64</v>
      </c>
      <c r="Q587" s="12">
        <v>64</v>
      </c>
      <c r="R587" s="12">
        <v>1264.8690509745613</v>
      </c>
      <c r="S587" s="12" t="s">
        <v>28</v>
      </c>
      <c r="T587" s="9" t="s">
        <v>477</v>
      </c>
      <c r="U587" s="9" t="s">
        <v>477</v>
      </c>
      <c r="V587" s="9" t="s">
        <v>477</v>
      </c>
      <c r="W587" s="14">
        <v>1</v>
      </c>
    </row>
    <row r="588" spans="1:23" x14ac:dyDescent="0.25">
      <c r="A588" s="8">
        <v>3479</v>
      </c>
      <c r="B588" s="9" t="s">
        <v>2137</v>
      </c>
      <c r="C588" s="9" t="s">
        <v>22</v>
      </c>
      <c r="D588" s="9" t="s">
        <v>2138</v>
      </c>
      <c r="E588" s="18" t="s">
        <v>2013</v>
      </c>
      <c r="F588" s="9" t="s">
        <v>2139</v>
      </c>
      <c r="G588" s="12">
        <v>1</v>
      </c>
      <c r="H588" s="9" t="s">
        <v>126</v>
      </c>
      <c r="I588" s="9" t="s">
        <v>126</v>
      </c>
      <c r="J588" s="12">
        <v>1</v>
      </c>
      <c r="K588" s="13">
        <v>43738</v>
      </c>
      <c r="L588" s="86">
        <f>(Tabla2[[#This Row],[release_year]]-'VARIANZA Y DES. EST'!$L$11)^2</f>
        <v>23.230495463129063</v>
      </c>
      <c r="M588" s="12">
        <v>2019</v>
      </c>
      <c r="N588" s="9" t="s">
        <v>76</v>
      </c>
      <c r="O588" s="9" t="s">
        <v>2111</v>
      </c>
      <c r="P588" s="12">
        <v>64</v>
      </c>
      <c r="Q588" s="12">
        <v>64</v>
      </c>
      <c r="R588" s="12">
        <v>1264.8690509745613</v>
      </c>
      <c r="S588" s="12" t="s">
        <v>28</v>
      </c>
      <c r="T588" s="9" t="s">
        <v>477</v>
      </c>
      <c r="U588" s="9" t="s">
        <v>477</v>
      </c>
      <c r="V588" s="9" t="s">
        <v>477</v>
      </c>
      <c r="W588" s="14">
        <v>1</v>
      </c>
    </row>
    <row r="589" spans="1:23" x14ac:dyDescent="0.25">
      <c r="A589" s="8">
        <v>3514</v>
      </c>
      <c r="B589" s="9" t="s">
        <v>2140</v>
      </c>
      <c r="C589" s="9" t="s">
        <v>22</v>
      </c>
      <c r="D589" s="9" t="s">
        <v>2141</v>
      </c>
      <c r="E589" s="18" t="s">
        <v>2142</v>
      </c>
      <c r="F589" s="9" t="s">
        <v>2143</v>
      </c>
      <c r="G589" s="12">
        <v>1</v>
      </c>
      <c r="H589" s="9" t="s">
        <v>25</v>
      </c>
      <c r="I589" s="9" t="s">
        <v>25</v>
      </c>
      <c r="J589" s="12">
        <v>1</v>
      </c>
      <c r="K589" s="13">
        <v>43723</v>
      </c>
      <c r="L589" s="86">
        <f>(Tabla2[[#This Row],[release_year]]-'VARIANZA Y DES. EST'!$L$11)^2</f>
        <v>23.230495463129063</v>
      </c>
      <c r="M589" s="12">
        <v>2019</v>
      </c>
      <c r="N589" s="9" t="s">
        <v>82</v>
      </c>
      <c r="O589" s="9" t="s">
        <v>2111</v>
      </c>
      <c r="P589" s="12">
        <v>64</v>
      </c>
      <c r="Q589" s="12">
        <v>64</v>
      </c>
      <c r="R589" s="12">
        <v>1264.8690509745613</v>
      </c>
      <c r="S589" s="12" t="s">
        <v>28</v>
      </c>
      <c r="T589" s="9" t="s">
        <v>756</v>
      </c>
      <c r="U589" s="9" t="s">
        <v>57</v>
      </c>
      <c r="V589" s="9" t="s">
        <v>756</v>
      </c>
      <c r="W589" s="14">
        <v>3</v>
      </c>
    </row>
    <row r="590" spans="1:23" x14ac:dyDescent="0.25">
      <c r="A590" s="8">
        <v>3878</v>
      </c>
      <c r="B590" s="9" t="s">
        <v>2144</v>
      </c>
      <c r="C590" s="9" t="s">
        <v>22</v>
      </c>
      <c r="D590" s="9" t="s">
        <v>2145</v>
      </c>
      <c r="E590" s="18" t="s">
        <v>1148</v>
      </c>
      <c r="F590" s="9" t="s">
        <v>1709</v>
      </c>
      <c r="G590" s="12">
        <v>1</v>
      </c>
      <c r="H590" s="9" t="s">
        <v>25</v>
      </c>
      <c r="I590" s="9" t="s">
        <v>25</v>
      </c>
      <c r="J590" s="12">
        <v>1</v>
      </c>
      <c r="K590" s="13">
        <v>43585</v>
      </c>
      <c r="L590" s="86">
        <f>(Tabla2[[#This Row],[release_year]]-'VARIANZA Y DES. EST'!$L$11)^2</f>
        <v>23.230495463129063</v>
      </c>
      <c r="M590" s="12">
        <v>2019</v>
      </c>
      <c r="N590" s="9" t="s">
        <v>76</v>
      </c>
      <c r="O590" s="9" t="s">
        <v>2111</v>
      </c>
      <c r="P590" s="12">
        <v>64</v>
      </c>
      <c r="Q590" s="12">
        <v>64</v>
      </c>
      <c r="R590" s="12">
        <v>1264.8690509745613</v>
      </c>
      <c r="S590" s="12" t="s">
        <v>28</v>
      </c>
      <c r="T590" s="9" t="s">
        <v>477</v>
      </c>
      <c r="U590" s="9" t="s">
        <v>477</v>
      </c>
      <c r="V590" s="9" t="s">
        <v>477</v>
      </c>
      <c r="W590" s="14">
        <v>1</v>
      </c>
    </row>
    <row r="591" spans="1:23" x14ac:dyDescent="0.25">
      <c r="A591" s="8">
        <v>4378</v>
      </c>
      <c r="B591" s="9" t="s">
        <v>2146</v>
      </c>
      <c r="C591" s="9" t="s">
        <v>22</v>
      </c>
      <c r="D591" s="9" t="s">
        <v>2147</v>
      </c>
      <c r="E591" s="18" t="s">
        <v>2148</v>
      </c>
      <c r="F591" s="9" t="s">
        <v>2149</v>
      </c>
      <c r="G591" s="12">
        <v>1</v>
      </c>
      <c r="H591" s="9" t="s">
        <v>25</v>
      </c>
      <c r="I591" s="9" t="s">
        <v>25</v>
      </c>
      <c r="J591" s="12">
        <v>1</v>
      </c>
      <c r="K591" s="16">
        <v>43424</v>
      </c>
      <c r="L591" s="86">
        <f>(Tabla2[[#This Row],[release_year]]-'VARIANZA Y DES. EST'!$L$11)^2</f>
        <v>14.590890603358293</v>
      </c>
      <c r="M591" s="12">
        <v>2018</v>
      </c>
      <c r="N591" s="9" t="s">
        <v>76</v>
      </c>
      <c r="O591" s="9" t="s">
        <v>2111</v>
      </c>
      <c r="P591" s="12">
        <v>64</v>
      </c>
      <c r="Q591" s="12">
        <v>64</v>
      </c>
      <c r="R591" s="12">
        <v>1264.8690509745613</v>
      </c>
      <c r="S591" s="12" t="s">
        <v>28</v>
      </c>
      <c r="T591" s="9" t="s">
        <v>477</v>
      </c>
      <c r="U591" s="9" t="s">
        <v>477</v>
      </c>
      <c r="V591" s="9" t="s">
        <v>477</v>
      </c>
      <c r="W591" s="14">
        <v>1</v>
      </c>
    </row>
    <row r="592" spans="1:23" x14ac:dyDescent="0.25">
      <c r="A592" s="8">
        <v>4542</v>
      </c>
      <c r="B592" s="9" t="s">
        <v>2150</v>
      </c>
      <c r="C592" s="9" t="s">
        <v>22</v>
      </c>
      <c r="D592" s="9" t="s">
        <v>2151</v>
      </c>
      <c r="E592" s="18" t="s">
        <v>2152</v>
      </c>
      <c r="F592" s="9" t="s">
        <v>2153</v>
      </c>
      <c r="G592" s="12">
        <v>1</v>
      </c>
      <c r="H592" s="12"/>
      <c r="I592" s="9"/>
      <c r="J592" s="12">
        <v>0</v>
      </c>
      <c r="K592" s="13">
        <v>43375</v>
      </c>
      <c r="L592" s="86">
        <f>(Tabla2[[#This Row],[release_year]]-'VARIANZA Y DES. EST'!$L$11)^2</f>
        <v>14.590890603358293</v>
      </c>
      <c r="M592" s="12">
        <v>2018</v>
      </c>
      <c r="N592" s="9" t="s">
        <v>76</v>
      </c>
      <c r="O592" s="9" t="s">
        <v>2111</v>
      </c>
      <c r="P592" s="12">
        <v>64</v>
      </c>
      <c r="Q592" s="12">
        <v>64</v>
      </c>
      <c r="R592" s="12">
        <v>1264.8690509745613</v>
      </c>
      <c r="S592" s="12" t="s">
        <v>28</v>
      </c>
      <c r="T592" s="9" t="s">
        <v>477</v>
      </c>
      <c r="U592" s="9" t="s">
        <v>477</v>
      </c>
      <c r="V592" s="9" t="s">
        <v>477</v>
      </c>
      <c r="W592" s="14">
        <v>1</v>
      </c>
    </row>
    <row r="593" spans="1:23" x14ac:dyDescent="0.25">
      <c r="A593" s="8">
        <v>4864</v>
      </c>
      <c r="B593" s="9" t="s">
        <v>2154</v>
      </c>
      <c r="C593" s="9" t="s">
        <v>22</v>
      </c>
      <c r="D593" s="9" t="s">
        <v>2155</v>
      </c>
      <c r="E593" s="9" t="s">
        <v>1666</v>
      </c>
      <c r="F593" s="9" t="s">
        <v>1795</v>
      </c>
      <c r="G593" s="12">
        <v>1</v>
      </c>
      <c r="H593" s="9" t="s">
        <v>25</v>
      </c>
      <c r="I593" s="9" t="s">
        <v>25</v>
      </c>
      <c r="J593" s="12">
        <v>1</v>
      </c>
      <c r="K593" s="13">
        <v>43233</v>
      </c>
      <c r="L593" s="86">
        <f>(Tabla2[[#This Row],[release_year]]-'VARIANZA Y DES. EST'!$L$11)^2</f>
        <v>14.590890603358293</v>
      </c>
      <c r="M593" s="12">
        <v>2018</v>
      </c>
      <c r="N593" s="9" t="s">
        <v>76</v>
      </c>
      <c r="O593" s="9" t="s">
        <v>2111</v>
      </c>
      <c r="P593" s="12">
        <v>64</v>
      </c>
      <c r="Q593" s="12">
        <v>64</v>
      </c>
      <c r="R593" s="12">
        <v>1264.8690509745613</v>
      </c>
      <c r="S593" s="12" t="s">
        <v>28</v>
      </c>
      <c r="T593" s="9" t="s">
        <v>477</v>
      </c>
      <c r="U593" s="9" t="s">
        <v>477</v>
      </c>
      <c r="V593" s="9" t="s">
        <v>477</v>
      </c>
      <c r="W593" s="14">
        <v>1</v>
      </c>
    </row>
    <row r="594" spans="1:23" x14ac:dyDescent="0.25">
      <c r="A594" s="8">
        <v>5270</v>
      </c>
      <c r="B594" s="9" t="s">
        <v>2156</v>
      </c>
      <c r="C594" s="9" t="s">
        <v>22</v>
      </c>
      <c r="D594" s="9" t="s">
        <v>2157</v>
      </c>
      <c r="E594" s="18" t="s">
        <v>2158</v>
      </c>
      <c r="F594" s="9" t="s">
        <v>2159</v>
      </c>
      <c r="G594" s="12">
        <v>9</v>
      </c>
      <c r="H594" s="9" t="s">
        <v>25</v>
      </c>
      <c r="I594" s="9" t="s">
        <v>327</v>
      </c>
      <c r="J594" s="12">
        <v>2</v>
      </c>
      <c r="K594" s="13">
        <v>42996</v>
      </c>
      <c r="L594" s="86">
        <f>(Tabla2[[#This Row],[release_year]]-'VARIANZA Y DES. EST'!$L$11)^2</f>
        <v>7.9512857435875226</v>
      </c>
      <c r="M594" s="12">
        <v>2017</v>
      </c>
      <c r="N594" s="9" t="s">
        <v>26</v>
      </c>
      <c r="O594" s="9" t="s">
        <v>2111</v>
      </c>
      <c r="P594" s="12">
        <v>64</v>
      </c>
      <c r="Q594" s="12">
        <v>64</v>
      </c>
      <c r="R594" s="12">
        <v>1264.8690509745613</v>
      </c>
      <c r="S594" s="12" t="s">
        <v>28</v>
      </c>
      <c r="T594" s="9" t="s">
        <v>30</v>
      </c>
      <c r="U594" s="9" t="s">
        <v>30</v>
      </c>
      <c r="V594" s="9" t="s">
        <v>30</v>
      </c>
      <c r="W594" s="14">
        <v>1</v>
      </c>
    </row>
    <row r="595" spans="1:23" x14ac:dyDescent="0.25">
      <c r="A595" s="8">
        <v>5498</v>
      </c>
      <c r="B595" s="9" t="s">
        <v>2160</v>
      </c>
      <c r="C595" s="9" t="s">
        <v>22</v>
      </c>
      <c r="D595" s="9" t="s">
        <v>2161</v>
      </c>
      <c r="E595" s="18" t="s">
        <v>2162</v>
      </c>
      <c r="F595" s="9" t="s">
        <v>2163</v>
      </c>
      <c r="G595" s="12">
        <v>1</v>
      </c>
      <c r="H595" s="9" t="s">
        <v>25</v>
      </c>
      <c r="I595" s="9" t="s">
        <v>25</v>
      </c>
      <c r="J595" s="12">
        <v>1</v>
      </c>
      <c r="K595" s="13">
        <v>42857</v>
      </c>
      <c r="L595" s="86">
        <f>(Tabla2[[#This Row],[release_year]]-'VARIANZA Y DES. EST'!$L$11)^2</f>
        <v>7.9512857435875226</v>
      </c>
      <c r="M595" s="12">
        <v>2017</v>
      </c>
      <c r="N595" s="9" t="s">
        <v>76</v>
      </c>
      <c r="O595" s="9" t="s">
        <v>2111</v>
      </c>
      <c r="P595" s="12">
        <v>64</v>
      </c>
      <c r="Q595" s="12">
        <v>64</v>
      </c>
      <c r="R595" s="12">
        <v>1264.8690509745613</v>
      </c>
      <c r="S595" s="12" t="s">
        <v>28</v>
      </c>
      <c r="T595" s="9" t="s">
        <v>477</v>
      </c>
      <c r="U595" s="9" t="s">
        <v>477</v>
      </c>
      <c r="V595" s="9" t="s">
        <v>477</v>
      </c>
      <c r="W595" s="14">
        <v>1</v>
      </c>
    </row>
    <row r="596" spans="1:23" x14ac:dyDescent="0.25">
      <c r="A596" s="8">
        <v>5608</v>
      </c>
      <c r="B596" s="9" t="s">
        <v>2164</v>
      </c>
      <c r="C596" s="9" t="s">
        <v>22</v>
      </c>
      <c r="D596" s="9" t="s">
        <v>2165</v>
      </c>
      <c r="E596" s="9" t="s">
        <v>2166</v>
      </c>
      <c r="F596" s="9" t="s">
        <v>2167</v>
      </c>
      <c r="G596" s="12">
        <v>1</v>
      </c>
      <c r="H596" s="9" t="s">
        <v>126</v>
      </c>
      <c r="I596" s="9" t="s">
        <v>126</v>
      </c>
      <c r="J596" s="12">
        <v>1</v>
      </c>
      <c r="K596" s="13">
        <v>42780</v>
      </c>
      <c r="L596" s="86">
        <f>(Tabla2[[#This Row],[release_year]]-'VARIANZA Y DES. EST'!$L$11)^2</f>
        <v>7.9512857435875226</v>
      </c>
      <c r="M596" s="12">
        <v>2017</v>
      </c>
      <c r="N596" s="9" t="s">
        <v>76</v>
      </c>
      <c r="O596" s="9" t="s">
        <v>2111</v>
      </c>
      <c r="P596" s="12">
        <v>64</v>
      </c>
      <c r="Q596" s="12">
        <v>64</v>
      </c>
      <c r="R596" s="12">
        <v>1264.8690509745613</v>
      </c>
      <c r="S596" s="12" t="s">
        <v>28</v>
      </c>
      <c r="T596" s="9" t="s">
        <v>477</v>
      </c>
      <c r="U596" s="9" t="s">
        <v>477</v>
      </c>
      <c r="V596" s="9" t="s">
        <v>477</v>
      </c>
      <c r="W596" s="14">
        <v>1</v>
      </c>
    </row>
    <row r="597" spans="1:23" x14ac:dyDescent="0.25">
      <c r="A597" s="8">
        <v>5725</v>
      </c>
      <c r="B597" s="9" t="s">
        <v>2168</v>
      </c>
      <c r="C597" s="9" t="s">
        <v>22</v>
      </c>
      <c r="D597" s="9" t="s">
        <v>2169</v>
      </c>
      <c r="E597" s="9" t="s">
        <v>1148</v>
      </c>
      <c r="F597" s="9" t="s">
        <v>2170</v>
      </c>
      <c r="G597" s="12">
        <v>1</v>
      </c>
      <c r="H597" s="9" t="s">
        <v>25</v>
      </c>
      <c r="I597" s="9" t="s">
        <v>25</v>
      </c>
      <c r="J597" s="12">
        <v>1</v>
      </c>
      <c r="K597" s="13">
        <v>42678</v>
      </c>
      <c r="L597" s="86">
        <f>(Tabla2[[#This Row],[release_year]]-'VARIANZA Y DES. EST'!$L$11)^2</f>
        <v>3.3116808838167522</v>
      </c>
      <c r="M597" s="12">
        <v>2016</v>
      </c>
      <c r="N597" s="9" t="s">
        <v>76</v>
      </c>
      <c r="O597" s="9" t="s">
        <v>2111</v>
      </c>
      <c r="P597" s="12">
        <v>64</v>
      </c>
      <c r="Q597" s="12">
        <v>64</v>
      </c>
      <c r="R597" s="12">
        <v>1264.8690509745613</v>
      </c>
      <c r="S597" s="12" t="s">
        <v>28</v>
      </c>
      <c r="T597" s="9" t="s">
        <v>477</v>
      </c>
      <c r="U597" s="9" t="s">
        <v>477</v>
      </c>
      <c r="V597" s="9" t="s">
        <v>477</v>
      </c>
      <c r="W597" s="14">
        <v>1</v>
      </c>
    </row>
    <row r="598" spans="1:23" x14ac:dyDescent="0.25">
      <c r="A598" s="8">
        <v>5746</v>
      </c>
      <c r="B598" s="9" t="s">
        <v>2171</v>
      </c>
      <c r="C598" s="9" t="s">
        <v>22</v>
      </c>
      <c r="D598" s="9" t="s">
        <v>2172</v>
      </c>
      <c r="E598" s="18" t="s">
        <v>2152</v>
      </c>
      <c r="F598" s="9" t="s">
        <v>2153</v>
      </c>
      <c r="G598" s="12">
        <v>1</v>
      </c>
      <c r="H598" s="9" t="s">
        <v>25</v>
      </c>
      <c r="I598" s="9" t="s">
        <v>25</v>
      </c>
      <c r="J598" s="12">
        <v>1</v>
      </c>
      <c r="K598" s="16">
        <v>42664</v>
      </c>
      <c r="L598" s="86">
        <f>(Tabla2[[#This Row],[release_year]]-'VARIANZA Y DES. EST'!$L$11)^2</f>
        <v>3.3116808838167522</v>
      </c>
      <c r="M598" s="12">
        <v>2016</v>
      </c>
      <c r="N598" s="9" t="s">
        <v>76</v>
      </c>
      <c r="O598" s="9" t="s">
        <v>2111</v>
      </c>
      <c r="P598" s="12">
        <v>64</v>
      </c>
      <c r="Q598" s="12">
        <v>64</v>
      </c>
      <c r="R598" s="12">
        <v>1264.8690509745613</v>
      </c>
      <c r="S598" s="12" t="s">
        <v>28</v>
      </c>
      <c r="T598" s="9" t="s">
        <v>477</v>
      </c>
      <c r="U598" s="9" t="s">
        <v>477</v>
      </c>
      <c r="V598" s="9" t="s">
        <v>477</v>
      </c>
      <c r="W598" s="14">
        <v>1</v>
      </c>
    </row>
    <row r="599" spans="1:23" x14ac:dyDescent="0.25">
      <c r="A599" s="8">
        <v>5790</v>
      </c>
      <c r="B599" s="9" t="s">
        <v>2173</v>
      </c>
      <c r="C599" s="9" t="s">
        <v>22</v>
      </c>
      <c r="D599" s="10" t="s">
        <v>2174</v>
      </c>
      <c r="E599" s="11"/>
      <c r="F599" s="9" t="s">
        <v>2175</v>
      </c>
      <c r="G599" s="12">
        <v>2</v>
      </c>
      <c r="H599" s="12"/>
      <c r="I599" s="9"/>
      <c r="J599" s="12">
        <v>0</v>
      </c>
      <c r="K599" s="13">
        <v>42632</v>
      </c>
      <c r="L599" s="86">
        <f>(Tabla2[[#This Row],[release_year]]-'VARIANZA Y DES. EST'!$L$11)^2</f>
        <v>3.3116808838167522</v>
      </c>
      <c r="M599" s="12">
        <v>2016</v>
      </c>
      <c r="N599" s="9" t="s">
        <v>76</v>
      </c>
      <c r="O599" s="9" t="s">
        <v>2111</v>
      </c>
      <c r="P599" s="12">
        <v>64</v>
      </c>
      <c r="Q599" s="12">
        <v>64</v>
      </c>
      <c r="R599" s="12">
        <v>1264.8690509745613</v>
      </c>
      <c r="S599" s="12" t="s">
        <v>28</v>
      </c>
      <c r="T599" s="9" t="s">
        <v>477</v>
      </c>
      <c r="U599" s="9" t="s">
        <v>477</v>
      </c>
      <c r="V599" s="9" t="s">
        <v>477</v>
      </c>
      <c r="W599" s="14">
        <v>1</v>
      </c>
    </row>
    <row r="600" spans="1:23" x14ac:dyDescent="0.25">
      <c r="A600" s="8">
        <v>5895</v>
      </c>
      <c r="B600" s="9" t="s">
        <v>2176</v>
      </c>
      <c r="C600" s="9" t="s">
        <v>22</v>
      </c>
      <c r="D600" s="9" t="s">
        <v>2177</v>
      </c>
      <c r="E600" s="18" t="s">
        <v>1666</v>
      </c>
      <c r="F600" s="9" t="s">
        <v>2178</v>
      </c>
      <c r="G600" s="12">
        <v>1</v>
      </c>
      <c r="H600" s="9" t="s">
        <v>25</v>
      </c>
      <c r="I600" s="9" t="s">
        <v>25</v>
      </c>
      <c r="J600" s="12">
        <v>1</v>
      </c>
      <c r="K600" s="13">
        <v>42279</v>
      </c>
      <c r="L600" s="86">
        <f>(Tabla2[[#This Row],[release_year]]-'VARIANZA Y DES. EST'!$L$11)^2</f>
        <v>0.67207602404598188</v>
      </c>
      <c r="M600" s="12">
        <v>2015</v>
      </c>
      <c r="N600" s="9" t="s">
        <v>35</v>
      </c>
      <c r="O600" s="9" t="s">
        <v>2111</v>
      </c>
      <c r="P600" s="12">
        <v>64</v>
      </c>
      <c r="Q600" s="12">
        <v>64</v>
      </c>
      <c r="R600" s="12">
        <v>1264.8690509745613</v>
      </c>
      <c r="S600" s="12" t="s">
        <v>28</v>
      </c>
      <c r="T600" s="9" t="s">
        <v>477</v>
      </c>
      <c r="U600" s="9" t="s">
        <v>477</v>
      </c>
      <c r="V600" s="9" t="s">
        <v>477</v>
      </c>
      <c r="W600" s="14">
        <v>1</v>
      </c>
    </row>
    <row r="601" spans="1:23" x14ac:dyDescent="0.25">
      <c r="A601" s="8">
        <v>406</v>
      </c>
      <c r="B601" s="9" t="s">
        <v>2179</v>
      </c>
      <c r="C601" s="9" t="s">
        <v>22</v>
      </c>
      <c r="D601" s="9" t="s">
        <v>2180</v>
      </c>
      <c r="E601" s="18" t="s">
        <v>2181</v>
      </c>
      <c r="F601" s="9" t="s">
        <v>2182</v>
      </c>
      <c r="G601" s="12">
        <v>5</v>
      </c>
      <c r="H601" s="12"/>
      <c r="I601" s="9"/>
      <c r="J601" s="12">
        <v>0</v>
      </c>
      <c r="K601" s="13">
        <v>44399</v>
      </c>
      <c r="L601" s="86">
        <f>(Tabla2[[#This Row],[release_year]]-'VARIANZA Y DES. EST'!$L$11)^2</f>
        <v>0.67207602404598188</v>
      </c>
      <c r="M601" s="12">
        <v>2015</v>
      </c>
      <c r="N601" s="9" t="s">
        <v>26</v>
      </c>
      <c r="O601" s="9" t="s">
        <v>2183</v>
      </c>
      <c r="P601" s="12">
        <v>65</v>
      </c>
      <c r="Q601" s="12">
        <v>65</v>
      </c>
      <c r="R601" s="12">
        <v>1194.7390558677273</v>
      </c>
      <c r="S601" s="12" t="s">
        <v>28</v>
      </c>
      <c r="T601" s="9" t="s">
        <v>30</v>
      </c>
      <c r="U601" s="9" t="s">
        <v>30</v>
      </c>
      <c r="V601" s="9" t="s">
        <v>30</v>
      </c>
      <c r="W601" s="14">
        <v>1</v>
      </c>
    </row>
    <row r="602" spans="1:23" x14ac:dyDescent="0.25">
      <c r="A602" s="8">
        <v>413</v>
      </c>
      <c r="B602" s="9" t="s">
        <v>2184</v>
      </c>
      <c r="C602" s="9" t="s">
        <v>22</v>
      </c>
      <c r="D602" s="9" t="s">
        <v>2185</v>
      </c>
      <c r="E602" s="9" t="s">
        <v>2091</v>
      </c>
      <c r="F602" s="9" t="s">
        <v>2010</v>
      </c>
      <c r="G602" s="12">
        <v>7</v>
      </c>
      <c r="H602" s="12"/>
      <c r="I602" s="9"/>
      <c r="J602" s="12">
        <v>0</v>
      </c>
      <c r="K602" s="13">
        <v>44399</v>
      </c>
      <c r="L602" s="86">
        <f>(Tabla2[[#This Row],[release_year]]-'VARIANZA Y DES. EST'!$L$11)^2</f>
        <v>1.3928663045044412</v>
      </c>
      <c r="M602" s="12">
        <v>2013</v>
      </c>
      <c r="N602" s="9" t="s">
        <v>110</v>
      </c>
      <c r="O602" s="9" t="s">
        <v>2183</v>
      </c>
      <c r="P602" s="12">
        <v>65</v>
      </c>
      <c r="Q602" s="12">
        <v>65</v>
      </c>
      <c r="R602" s="12">
        <v>1194.7390558677273</v>
      </c>
      <c r="S602" s="12" t="s">
        <v>28</v>
      </c>
      <c r="T602" s="9" t="s">
        <v>30</v>
      </c>
      <c r="U602" s="9" t="s">
        <v>30</v>
      </c>
      <c r="V602" s="9" t="s">
        <v>30</v>
      </c>
      <c r="W602" s="14">
        <v>1</v>
      </c>
    </row>
    <row r="603" spans="1:23" x14ac:dyDescent="0.25">
      <c r="A603" s="8">
        <v>1040</v>
      </c>
      <c r="B603" s="9" t="s">
        <v>2186</v>
      </c>
      <c r="C603" s="9" t="s">
        <v>22</v>
      </c>
      <c r="D603" s="9" t="s">
        <v>2187</v>
      </c>
      <c r="E603" s="9" t="s">
        <v>2188</v>
      </c>
      <c r="F603" s="18" t="s">
        <v>2189</v>
      </c>
      <c r="G603" s="12">
        <v>4</v>
      </c>
      <c r="H603" s="9" t="s">
        <v>25</v>
      </c>
      <c r="I603" s="9" t="s">
        <v>25</v>
      </c>
      <c r="J603" s="12">
        <v>1</v>
      </c>
      <c r="K603" s="13">
        <v>44301</v>
      </c>
      <c r="L603" s="86">
        <f>(Tabla2[[#This Row],[release_year]]-'VARIANZA Y DES. EST'!$L$11)^2</f>
        <v>33.870100322899837</v>
      </c>
      <c r="M603" s="12">
        <v>2020</v>
      </c>
      <c r="N603" s="9" t="s">
        <v>76</v>
      </c>
      <c r="O603" s="9" t="s">
        <v>2183</v>
      </c>
      <c r="P603" s="12">
        <v>65</v>
      </c>
      <c r="Q603" s="12">
        <v>65</v>
      </c>
      <c r="R603" s="12">
        <v>1194.7390558677273</v>
      </c>
      <c r="S603" s="12" t="s">
        <v>28</v>
      </c>
      <c r="T603" s="9" t="s">
        <v>576</v>
      </c>
      <c r="U603" s="9" t="s">
        <v>57</v>
      </c>
      <c r="V603" s="9" t="s">
        <v>576</v>
      </c>
      <c r="W603" s="14">
        <v>2</v>
      </c>
    </row>
    <row r="604" spans="1:23" x14ac:dyDescent="0.25">
      <c r="A604" s="8">
        <v>1408</v>
      </c>
      <c r="B604" s="9" t="s">
        <v>2190</v>
      </c>
      <c r="C604" s="9" t="s">
        <v>22</v>
      </c>
      <c r="D604" s="9" t="s">
        <v>2191</v>
      </c>
      <c r="E604" s="9" t="s">
        <v>2192</v>
      </c>
      <c r="F604" s="9" t="s">
        <v>2193</v>
      </c>
      <c r="G604" s="12">
        <v>4</v>
      </c>
      <c r="H604" s="9" t="s">
        <v>25</v>
      </c>
      <c r="I604" s="9" t="s">
        <v>2194</v>
      </c>
      <c r="J604" s="12">
        <v>2</v>
      </c>
      <c r="K604" s="13">
        <v>44211</v>
      </c>
      <c r="L604" s="86">
        <f>(Tabla2[[#This Row],[release_year]]-'VARIANZA Y DES. EST'!$L$11)^2</f>
        <v>23.230495463129063</v>
      </c>
      <c r="M604" s="12">
        <v>2019</v>
      </c>
      <c r="N604" s="9" t="s">
        <v>26</v>
      </c>
      <c r="O604" s="9" t="s">
        <v>2183</v>
      </c>
      <c r="P604" s="12">
        <v>65</v>
      </c>
      <c r="Q604" s="12">
        <v>65</v>
      </c>
      <c r="R604" s="12">
        <v>1194.7390558677273</v>
      </c>
      <c r="S604" s="12" t="s">
        <v>28</v>
      </c>
      <c r="T604" s="9" t="s">
        <v>30</v>
      </c>
      <c r="U604" s="9" t="s">
        <v>30</v>
      </c>
      <c r="V604" s="9" t="s">
        <v>30</v>
      </c>
      <c r="W604" s="14">
        <v>1</v>
      </c>
    </row>
    <row r="605" spans="1:23" x14ac:dyDescent="0.25">
      <c r="A605" s="8">
        <v>2264</v>
      </c>
      <c r="B605" s="9" t="s">
        <v>2195</v>
      </c>
      <c r="C605" s="9" t="s">
        <v>22</v>
      </c>
      <c r="D605" s="9" t="s">
        <v>2196</v>
      </c>
      <c r="E605" s="18" t="s">
        <v>2197</v>
      </c>
      <c r="F605" s="18" t="s">
        <v>2198</v>
      </c>
      <c r="G605" s="12">
        <v>1</v>
      </c>
      <c r="H605" s="12"/>
      <c r="I605" s="9"/>
      <c r="J605" s="12">
        <v>0</v>
      </c>
      <c r="K605" s="13">
        <v>44018</v>
      </c>
      <c r="L605" s="86">
        <f>(Tabla2[[#This Row],[release_year]]-'VARIANZA Y DES. EST'!$L$11)^2</f>
        <v>33.870100322899837</v>
      </c>
      <c r="M605" s="12">
        <v>2020</v>
      </c>
      <c r="N605" s="9" t="s">
        <v>76</v>
      </c>
      <c r="O605" s="9" t="s">
        <v>2183</v>
      </c>
      <c r="P605" s="12">
        <v>65</v>
      </c>
      <c r="Q605" s="12">
        <v>65</v>
      </c>
      <c r="R605" s="12">
        <v>1194.7390558677273</v>
      </c>
      <c r="S605" s="12" t="s">
        <v>28</v>
      </c>
      <c r="T605" s="9" t="s">
        <v>1324</v>
      </c>
      <c r="U605" s="9" t="s">
        <v>239</v>
      </c>
      <c r="V605" s="9" t="s">
        <v>1324</v>
      </c>
      <c r="W605" s="14">
        <v>2</v>
      </c>
    </row>
    <row r="606" spans="1:23" x14ac:dyDescent="0.25">
      <c r="A606" s="8">
        <v>3158</v>
      </c>
      <c r="B606" s="9" t="s">
        <v>2199</v>
      </c>
      <c r="C606" s="9" t="s">
        <v>22</v>
      </c>
      <c r="D606" s="9" t="s">
        <v>2200</v>
      </c>
      <c r="E606" s="18" t="s">
        <v>2201</v>
      </c>
      <c r="F606" s="9" t="s">
        <v>2202</v>
      </c>
      <c r="G606" s="12">
        <v>10</v>
      </c>
      <c r="H606" s="9" t="s">
        <v>126</v>
      </c>
      <c r="I606" s="9" t="s">
        <v>126</v>
      </c>
      <c r="J606" s="12">
        <v>1</v>
      </c>
      <c r="K606" s="16">
        <v>43811</v>
      </c>
      <c r="L606" s="86">
        <f>(Tabla2[[#This Row],[release_year]]-'VARIANZA Y DES. EST'!$L$11)^2</f>
        <v>23.230495463129063</v>
      </c>
      <c r="M606" s="12">
        <v>2019</v>
      </c>
      <c r="N606" s="9" t="s">
        <v>76</v>
      </c>
      <c r="O606" s="9" t="s">
        <v>2183</v>
      </c>
      <c r="P606" s="12">
        <v>65</v>
      </c>
      <c r="Q606" s="12">
        <v>65</v>
      </c>
      <c r="R606" s="12">
        <v>1194.7390558677273</v>
      </c>
      <c r="S606" s="12" t="s">
        <v>28</v>
      </c>
      <c r="T606" s="9" t="s">
        <v>477</v>
      </c>
      <c r="U606" s="9" t="s">
        <v>477</v>
      </c>
      <c r="V606" s="9" t="s">
        <v>477</v>
      </c>
      <c r="W606" s="14">
        <v>1</v>
      </c>
    </row>
    <row r="607" spans="1:23" x14ac:dyDescent="0.25">
      <c r="A607" s="8">
        <v>3355</v>
      </c>
      <c r="B607" s="9" t="s">
        <v>2203</v>
      </c>
      <c r="C607" s="9" t="s">
        <v>22</v>
      </c>
      <c r="D607" s="9" t="s">
        <v>2204</v>
      </c>
      <c r="E607" s="18" t="s">
        <v>2205</v>
      </c>
      <c r="F607" s="9" t="s">
        <v>2206</v>
      </c>
      <c r="G607" s="12">
        <v>1</v>
      </c>
      <c r="H607" s="9" t="s">
        <v>1064</v>
      </c>
      <c r="I607" s="9" t="s">
        <v>1064</v>
      </c>
      <c r="J607" s="12">
        <v>1</v>
      </c>
      <c r="K607" s="16">
        <v>43769</v>
      </c>
      <c r="L607" s="86">
        <f>(Tabla2[[#This Row],[release_year]]-'VARIANZA Y DES. EST'!$L$11)^2</f>
        <v>23.230495463129063</v>
      </c>
      <c r="M607" s="12">
        <v>2019</v>
      </c>
      <c r="N607" s="9" t="s">
        <v>76</v>
      </c>
      <c r="O607" s="9" t="s">
        <v>2183</v>
      </c>
      <c r="P607" s="12">
        <v>65</v>
      </c>
      <c r="Q607" s="12">
        <v>65</v>
      </c>
      <c r="R607" s="12">
        <v>1194.7390558677273</v>
      </c>
      <c r="S607" s="12" t="s">
        <v>28</v>
      </c>
      <c r="T607" s="9" t="s">
        <v>477</v>
      </c>
      <c r="U607" s="9" t="s">
        <v>477</v>
      </c>
      <c r="V607" s="9" t="s">
        <v>477</v>
      </c>
      <c r="W607" s="14">
        <v>1</v>
      </c>
    </row>
    <row r="608" spans="1:23" x14ac:dyDescent="0.25">
      <c r="A608" s="8">
        <v>3519</v>
      </c>
      <c r="B608" s="9" t="s">
        <v>2207</v>
      </c>
      <c r="C608" s="9" t="s">
        <v>22</v>
      </c>
      <c r="D608" s="9" t="s">
        <v>2208</v>
      </c>
      <c r="E608" s="18" t="s">
        <v>2209</v>
      </c>
      <c r="F608" s="9" t="s">
        <v>2210</v>
      </c>
      <c r="G608" s="12">
        <v>1</v>
      </c>
      <c r="H608" s="9" t="s">
        <v>25</v>
      </c>
      <c r="I608" s="9" t="s">
        <v>25</v>
      </c>
      <c r="J608" s="12">
        <v>1</v>
      </c>
      <c r="K608" s="13">
        <v>43721</v>
      </c>
      <c r="L608" s="86">
        <f>(Tabla2[[#This Row],[release_year]]-'VARIANZA Y DES. EST'!$L$11)^2</f>
        <v>23.230495463129063</v>
      </c>
      <c r="M608" s="12">
        <v>2019</v>
      </c>
      <c r="N608" s="9" t="s">
        <v>76</v>
      </c>
      <c r="O608" s="9" t="s">
        <v>2183</v>
      </c>
      <c r="P608" s="12">
        <v>65</v>
      </c>
      <c r="Q608" s="12">
        <v>65</v>
      </c>
      <c r="R608" s="12">
        <v>1194.7390558677273</v>
      </c>
      <c r="S608" s="12" t="s">
        <v>28</v>
      </c>
      <c r="T608" s="9" t="s">
        <v>57</v>
      </c>
      <c r="U608" s="9" t="s">
        <v>57</v>
      </c>
      <c r="V608" s="9" t="s">
        <v>57</v>
      </c>
      <c r="W608" s="14">
        <v>1</v>
      </c>
    </row>
    <row r="609" spans="1:23" x14ac:dyDescent="0.25">
      <c r="A609" s="8">
        <v>3680</v>
      </c>
      <c r="B609" s="9" t="s">
        <v>2211</v>
      </c>
      <c r="C609" s="9" t="s">
        <v>22</v>
      </c>
      <c r="D609" s="9" t="s">
        <v>2212</v>
      </c>
      <c r="E609" s="9" t="s">
        <v>2213</v>
      </c>
      <c r="F609" s="18" t="s">
        <v>1604</v>
      </c>
      <c r="G609" s="12">
        <v>1</v>
      </c>
      <c r="H609" s="9" t="s">
        <v>25</v>
      </c>
      <c r="I609" s="9" t="s">
        <v>25</v>
      </c>
      <c r="J609" s="12">
        <v>1</v>
      </c>
      <c r="K609" s="13">
        <v>43655</v>
      </c>
      <c r="L609" s="86">
        <f>(Tabla2[[#This Row],[release_year]]-'VARIANZA Y DES. EST'!$L$11)^2</f>
        <v>23.230495463129063</v>
      </c>
      <c r="M609" s="12">
        <v>2019</v>
      </c>
      <c r="N609" s="9" t="s">
        <v>76</v>
      </c>
      <c r="O609" s="9" t="s">
        <v>2183</v>
      </c>
      <c r="P609" s="12">
        <v>65</v>
      </c>
      <c r="Q609" s="12">
        <v>65</v>
      </c>
      <c r="R609" s="12">
        <v>1194.7390558677273</v>
      </c>
      <c r="S609" s="12" t="s">
        <v>28</v>
      </c>
      <c r="T609" s="9" t="s">
        <v>477</v>
      </c>
      <c r="U609" s="9" t="s">
        <v>477</v>
      </c>
      <c r="V609" s="9" t="s">
        <v>477</v>
      </c>
      <c r="W609" s="14">
        <v>1</v>
      </c>
    </row>
    <row r="610" spans="1:23" x14ac:dyDescent="0.25">
      <c r="A610" s="8">
        <v>4005</v>
      </c>
      <c r="B610" s="9" t="s">
        <v>2214</v>
      </c>
      <c r="C610" s="9" t="s">
        <v>22</v>
      </c>
      <c r="D610" s="9" t="s">
        <v>2215</v>
      </c>
      <c r="E610" s="9" t="s">
        <v>1237</v>
      </c>
      <c r="F610" s="9" t="s">
        <v>2216</v>
      </c>
      <c r="G610" s="12">
        <v>1</v>
      </c>
      <c r="H610" s="9" t="s">
        <v>890</v>
      </c>
      <c r="I610" s="9" t="s">
        <v>890</v>
      </c>
      <c r="J610" s="12">
        <v>1</v>
      </c>
      <c r="K610" s="13">
        <v>43539</v>
      </c>
      <c r="L610" s="86">
        <f>(Tabla2[[#This Row],[release_year]]-'VARIANZA Y DES. EST'!$L$11)^2</f>
        <v>23.230495463129063</v>
      </c>
      <c r="M610" s="12">
        <v>2019</v>
      </c>
      <c r="N610" s="9" t="s">
        <v>76</v>
      </c>
      <c r="O610" s="9" t="s">
        <v>2183</v>
      </c>
      <c r="P610" s="12">
        <v>65</v>
      </c>
      <c r="Q610" s="12">
        <v>65</v>
      </c>
      <c r="R610" s="12">
        <v>1194.7390558677273</v>
      </c>
      <c r="S610" s="12" t="s">
        <v>28</v>
      </c>
      <c r="T610" s="9" t="s">
        <v>477</v>
      </c>
      <c r="U610" s="9" t="s">
        <v>477</v>
      </c>
      <c r="V610" s="9" t="s">
        <v>477</v>
      </c>
      <c r="W610" s="14">
        <v>1</v>
      </c>
    </row>
    <row r="611" spans="1:23" x14ac:dyDescent="0.25">
      <c r="A611" s="8">
        <v>4194</v>
      </c>
      <c r="B611" s="9" t="s">
        <v>2217</v>
      </c>
      <c r="C611" s="9" t="s">
        <v>22</v>
      </c>
      <c r="D611" s="9" t="s">
        <v>2218</v>
      </c>
      <c r="E611" s="18" t="s">
        <v>2219</v>
      </c>
      <c r="F611" s="9" t="s">
        <v>2038</v>
      </c>
      <c r="G611" s="12">
        <v>1</v>
      </c>
      <c r="H611" s="9" t="s">
        <v>25</v>
      </c>
      <c r="I611" s="9" t="s">
        <v>25</v>
      </c>
      <c r="J611" s="12">
        <v>1</v>
      </c>
      <c r="K611" s="13">
        <v>43480</v>
      </c>
      <c r="L611" s="86">
        <f>(Tabla2[[#This Row],[release_year]]-'VARIANZA Y DES. EST'!$L$11)^2</f>
        <v>23.230495463129063</v>
      </c>
      <c r="M611" s="12">
        <v>2019</v>
      </c>
      <c r="N611" s="9" t="s">
        <v>76</v>
      </c>
      <c r="O611" s="9" t="s">
        <v>2183</v>
      </c>
      <c r="P611" s="12">
        <v>65</v>
      </c>
      <c r="Q611" s="12">
        <v>65</v>
      </c>
      <c r="R611" s="12">
        <v>1194.7390558677273</v>
      </c>
      <c r="S611" s="12" t="s">
        <v>28</v>
      </c>
      <c r="T611" s="9" t="s">
        <v>477</v>
      </c>
      <c r="U611" s="9" t="s">
        <v>477</v>
      </c>
      <c r="V611" s="9" t="s">
        <v>477</v>
      </c>
      <c r="W611" s="14">
        <v>1</v>
      </c>
    </row>
    <row r="612" spans="1:23" x14ac:dyDescent="0.25">
      <c r="A612" s="8">
        <v>4204</v>
      </c>
      <c r="B612" s="9" t="s">
        <v>2220</v>
      </c>
      <c r="C612" s="9" t="s">
        <v>22</v>
      </c>
      <c r="D612" s="9" t="s">
        <v>2221</v>
      </c>
      <c r="E612" s="7" t="s">
        <v>2222</v>
      </c>
      <c r="F612" s="24"/>
      <c r="G612" s="12">
        <v>0</v>
      </c>
      <c r="H612" s="9" t="s">
        <v>25</v>
      </c>
      <c r="I612" s="9" t="s">
        <v>25</v>
      </c>
      <c r="J612" s="12">
        <v>1</v>
      </c>
      <c r="K612" s="13">
        <v>43476</v>
      </c>
      <c r="L612" s="86">
        <f>(Tabla2[[#This Row],[release_year]]-'VARIANZA Y DES. EST'!$L$11)^2</f>
        <v>23.230495463129063</v>
      </c>
      <c r="M612" s="12">
        <v>2019</v>
      </c>
      <c r="N612" s="9" t="s">
        <v>76</v>
      </c>
      <c r="O612" s="9" t="s">
        <v>2183</v>
      </c>
      <c r="P612" s="12">
        <v>65</v>
      </c>
      <c r="Q612" s="12">
        <v>65</v>
      </c>
      <c r="R612" s="12">
        <v>1194.7390558677273</v>
      </c>
      <c r="S612" s="12" t="s">
        <v>28</v>
      </c>
      <c r="T612" s="9" t="s">
        <v>576</v>
      </c>
      <c r="U612" s="9" t="s">
        <v>57</v>
      </c>
      <c r="V612" s="9" t="s">
        <v>576</v>
      </c>
      <c r="W612" s="14">
        <v>2</v>
      </c>
    </row>
    <row r="613" spans="1:23" x14ac:dyDescent="0.25">
      <c r="A613" s="8">
        <v>4891</v>
      </c>
      <c r="B613" s="9" t="s">
        <v>2223</v>
      </c>
      <c r="C613" s="9" t="s">
        <v>22</v>
      </c>
      <c r="D613" s="9" t="s">
        <v>2224</v>
      </c>
      <c r="E613" s="9" t="s">
        <v>2225</v>
      </c>
      <c r="F613" s="9" t="s">
        <v>1771</v>
      </c>
      <c r="G613" s="12">
        <v>1</v>
      </c>
      <c r="H613" s="9" t="s">
        <v>25</v>
      </c>
      <c r="I613" s="9" t="s">
        <v>25</v>
      </c>
      <c r="J613" s="12">
        <v>1</v>
      </c>
      <c r="K613" s="13">
        <v>43221</v>
      </c>
      <c r="L613" s="86">
        <f>(Tabla2[[#This Row],[release_year]]-'VARIANZA Y DES. EST'!$L$11)^2</f>
        <v>14.590890603358293</v>
      </c>
      <c r="M613" s="12">
        <v>2018</v>
      </c>
      <c r="N613" s="9" t="s">
        <v>76</v>
      </c>
      <c r="O613" s="9" t="s">
        <v>2183</v>
      </c>
      <c r="P613" s="12">
        <v>65</v>
      </c>
      <c r="Q613" s="12">
        <v>65</v>
      </c>
      <c r="R613" s="12">
        <v>1194.7390558677273</v>
      </c>
      <c r="S613" s="12" t="s">
        <v>28</v>
      </c>
      <c r="T613" s="9" t="s">
        <v>477</v>
      </c>
      <c r="U613" s="9" t="s">
        <v>477</v>
      </c>
      <c r="V613" s="9" t="s">
        <v>477</v>
      </c>
      <c r="W613" s="14">
        <v>1</v>
      </c>
    </row>
    <row r="614" spans="1:23" x14ac:dyDescent="0.25">
      <c r="A614" s="8">
        <v>5040</v>
      </c>
      <c r="B614" s="9" t="s">
        <v>2226</v>
      </c>
      <c r="C614" s="9" t="s">
        <v>22</v>
      </c>
      <c r="D614" s="9" t="s">
        <v>2227</v>
      </c>
      <c r="E614" s="18" t="s">
        <v>1768</v>
      </c>
      <c r="F614" s="9" t="s">
        <v>2228</v>
      </c>
      <c r="G614" s="12">
        <v>1</v>
      </c>
      <c r="H614" s="9" t="s">
        <v>25</v>
      </c>
      <c r="I614" s="9" t="s">
        <v>25</v>
      </c>
      <c r="J614" s="12">
        <v>1</v>
      </c>
      <c r="K614" s="13">
        <v>43145</v>
      </c>
      <c r="L614" s="86">
        <f>(Tabla2[[#This Row],[release_year]]-'VARIANZA Y DES. EST'!$L$11)^2</f>
        <v>14.590890603358293</v>
      </c>
      <c r="M614" s="12">
        <v>2018</v>
      </c>
      <c r="N614" s="9" t="s">
        <v>76</v>
      </c>
      <c r="O614" s="9" t="s">
        <v>2183</v>
      </c>
      <c r="P614" s="12">
        <v>65</v>
      </c>
      <c r="Q614" s="12">
        <v>65</v>
      </c>
      <c r="R614" s="12">
        <v>1194.7390558677273</v>
      </c>
      <c r="S614" s="12" t="s">
        <v>28</v>
      </c>
      <c r="T614" s="9" t="s">
        <v>477</v>
      </c>
      <c r="U614" s="9" t="s">
        <v>477</v>
      </c>
      <c r="V614" s="9" t="s">
        <v>477</v>
      </c>
      <c r="W614" s="14">
        <v>1</v>
      </c>
    </row>
    <row r="615" spans="1:23" x14ac:dyDescent="0.25">
      <c r="A615" s="8">
        <v>5046</v>
      </c>
      <c r="B615" s="9" t="s">
        <v>2229</v>
      </c>
      <c r="C615" s="9" t="s">
        <v>22</v>
      </c>
      <c r="D615" s="9" t="s">
        <v>2230</v>
      </c>
      <c r="E615" s="18" t="s">
        <v>1746</v>
      </c>
      <c r="F615" s="9" t="s">
        <v>2231</v>
      </c>
      <c r="G615" s="12">
        <v>1</v>
      </c>
      <c r="H615" s="12"/>
      <c r="I615" s="9"/>
      <c r="J615" s="12">
        <v>0</v>
      </c>
      <c r="K615" s="13">
        <v>43137</v>
      </c>
      <c r="L615" s="86">
        <f>(Tabla2[[#This Row],[release_year]]-'VARIANZA Y DES. EST'!$L$11)^2</f>
        <v>14.590890603358293</v>
      </c>
      <c r="M615" s="12">
        <v>2018</v>
      </c>
      <c r="N615" s="9" t="s">
        <v>82</v>
      </c>
      <c r="O615" s="9" t="s">
        <v>2183</v>
      </c>
      <c r="P615" s="12">
        <v>65</v>
      </c>
      <c r="Q615" s="12">
        <v>65</v>
      </c>
      <c r="R615" s="12">
        <v>1194.7390558677273</v>
      </c>
      <c r="S615" s="12" t="s">
        <v>28</v>
      </c>
      <c r="T615" s="9" t="s">
        <v>1792</v>
      </c>
      <c r="U615" s="9" t="s">
        <v>1209</v>
      </c>
      <c r="V615" s="9" t="s">
        <v>1792</v>
      </c>
      <c r="W615" s="14">
        <v>2</v>
      </c>
    </row>
    <row r="616" spans="1:23" x14ac:dyDescent="0.25">
      <c r="A616" s="8">
        <v>5713</v>
      </c>
      <c r="B616" s="9" t="s">
        <v>2232</v>
      </c>
      <c r="C616" s="9" t="s">
        <v>22</v>
      </c>
      <c r="D616" s="9" t="s">
        <v>2233</v>
      </c>
      <c r="E616" s="18" t="s">
        <v>2234</v>
      </c>
      <c r="F616" s="9" t="s">
        <v>2235</v>
      </c>
      <c r="G616" s="12">
        <v>1</v>
      </c>
      <c r="H616" s="9" t="s">
        <v>25</v>
      </c>
      <c r="I616" s="9" t="s">
        <v>25</v>
      </c>
      <c r="J616" s="12">
        <v>1</v>
      </c>
      <c r="K616" s="16">
        <v>42693</v>
      </c>
      <c r="L616" s="86">
        <f>(Tabla2[[#This Row],[release_year]]-'VARIANZA Y DES. EST'!$L$11)^2</f>
        <v>4.7532614447336705</v>
      </c>
      <c r="M616" s="12">
        <v>2012</v>
      </c>
      <c r="N616" s="9" t="s">
        <v>76</v>
      </c>
      <c r="O616" s="9" t="s">
        <v>2183</v>
      </c>
      <c r="P616" s="12">
        <v>65</v>
      </c>
      <c r="Q616" s="12">
        <v>65</v>
      </c>
      <c r="R616" s="12">
        <v>1194.7390558677273</v>
      </c>
      <c r="S616" s="12" t="s">
        <v>28</v>
      </c>
      <c r="T616" s="9" t="s">
        <v>477</v>
      </c>
      <c r="U616" s="9" t="s">
        <v>477</v>
      </c>
      <c r="V616" s="9" t="s">
        <v>477</v>
      </c>
      <c r="W616" s="14">
        <v>1</v>
      </c>
    </row>
    <row r="617" spans="1:23" x14ac:dyDescent="0.25">
      <c r="A617" s="8">
        <v>5787</v>
      </c>
      <c r="B617" s="9" t="s">
        <v>2236</v>
      </c>
      <c r="C617" s="9" t="s">
        <v>22</v>
      </c>
      <c r="D617" s="10" t="s">
        <v>2237</v>
      </c>
      <c r="E617" s="11"/>
      <c r="F617" s="18" t="s">
        <v>2238</v>
      </c>
      <c r="G617" s="12">
        <v>2</v>
      </c>
      <c r="H617" s="12"/>
      <c r="I617" s="9"/>
      <c r="J617" s="12">
        <v>0</v>
      </c>
      <c r="K617" s="13">
        <v>42632</v>
      </c>
      <c r="L617" s="86">
        <f>(Tabla2[[#This Row],[release_year]]-'VARIANZA Y DES. EST'!$L$11)^2</f>
        <v>3.3116808838167522</v>
      </c>
      <c r="M617" s="12">
        <v>2016</v>
      </c>
      <c r="N617" s="9" t="s">
        <v>76</v>
      </c>
      <c r="O617" s="9" t="s">
        <v>2183</v>
      </c>
      <c r="P617" s="12">
        <v>65</v>
      </c>
      <c r="Q617" s="12">
        <v>65</v>
      </c>
      <c r="R617" s="12">
        <v>1194.7390558677273</v>
      </c>
      <c r="S617" s="12" t="s">
        <v>28</v>
      </c>
      <c r="T617" s="9" t="s">
        <v>477</v>
      </c>
      <c r="U617" s="9" t="s">
        <v>477</v>
      </c>
      <c r="V617" s="9" t="s">
        <v>477</v>
      </c>
      <c r="W617" s="14">
        <v>1</v>
      </c>
    </row>
    <row r="618" spans="1:23" x14ac:dyDescent="0.25">
      <c r="A618" s="8">
        <v>5788</v>
      </c>
      <c r="B618" s="9" t="s">
        <v>2239</v>
      </c>
      <c r="C618" s="9" t="s">
        <v>22</v>
      </c>
      <c r="D618" s="10" t="s">
        <v>2240</v>
      </c>
      <c r="E618" s="11"/>
      <c r="F618" s="9" t="s">
        <v>2241</v>
      </c>
      <c r="G618" s="12">
        <v>2</v>
      </c>
      <c r="H618" s="12"/>
      <c r="I618" s="9"/>
      <c r="J618" s="12">
        <v>0</v>
      </c>
      <c r="K618" s="13">
        <v>42632</v>
      </c>
      <c r="L618" s="86">
        <f>(Tabla2[[#This Row],[release_year]]-'VARIANZA Y DES. EST'!$L$11)^2</f>
        <v>3.3116808838167522</v>
      </c>
      <c r="M618" s="12">
        <v>2016</v>
      </c>
      <c r="N618" s="9" t="s">
        <v>76</v>
      </c>
      <c r="O618" s="9" t="s">
        <v>2183</v>
      </c>
      <c r="P618" s="12">
        <v>65</v>
      </c>
      <c r="Q618" s="12">
        <v>65</v>
      </c>
      <c r="R618" s="12">
        <v>1194.7390558677273</v>
      </c>
      <c r="S618" s="12" t="s">
        <v>28</v>
      </c>
      <c r="T618" s="9" t="s">
        <v>477</v>
      </c>
      <c r="U618" s="9" t="s">
        <v>477</v>
      </c>
      <c r="V618" s="9" t="s">
        <v>477</v>
      </c>
      <c r="W618" s="14">
        <v>1</v>
      </c>
    </row>
    <row r="619" spans="1:23" x14ac:dyDescent="0.25">
      <c r="A619" s="8">
        <v>6174</v>
      </c>
      <c r="B619" s="9" t="s">
        <v>2242</v>
      </c>
      <c r="C619" s="9" t="s">
        <v>22</v>
      </c>
      <c r="D619" s="9" t="s">
        <v>2243</v>
      </c>
      <c r="E619" s="18" t="s">
        <v>2244</v>
      </c>
      <c r="F619" s="9" t="s">
        <v>2106</v>
      </c>
      <c r="G619" s="12">
        <v>6</v>
      </c>
      <c r="H619" s="12"/>
      <c r="I619" s="9"/>
      <c r="J619" s="12">
        <v>0</v>
      </c>
      <c r="K619" s="13">
        <v>43634</v>
      </c>
      <c r="L619" s="86">
        <f>(Tabla2[[#This Row],[release_year]]-'VARIANZA Y DES. EST'!$L$11)^2</f>
        <v>14.590890603358293</v>
      </c>
      <c r="M619" s="12">
        <v>2018</v>
      </c>
      <c r="N619" s="9" t="s">
        <v>110</v>
      </c>
      <c r="O619" s="9" t="s">
        <v>2183</v>
      </c>
      <c r="P619" s="12">
        <v>65</v>
      </c>
      <c r="Q619" s="12">
        <v>65</v>
      </c>
      <c r="R619" s="12">
        <v>1194.7390558677273</v>
      </c>
      <c r="S619" s="12" t="s">
        <v>28</v>
      </c>
      <c r="T619" s="9" t="s">
        <v>30</v>
      </c>
      <c r="U619" s="9" t="s">
        <v>30</v>
      </c>
      <c r="V619" s="9" t="s">
        <v>30</v>
      </c>
      <c r="W619" s="14">
        <v>1</v>
      </c>
    </row>
    <row r="620" spans="1:23" x14ac:dyDescent="0.25">
      <c r="A620" s="8">
        <v>6311</v>
      </c>
      <c r="B620" s="9" t="s">
        <v>2245</v>
      </c>
      <c r="C620" s="9" t="s">
        <v>22</v>
      </c>
      <c r="D620" s="9" t="s">
        <v>2246</v>
      </c>
      <c r="E620" s="18" t="s">
        <v>1754</v>
      </c>
      <c r="F620" s="9" t="s">
        <v>2247</v>
      </c>
      <c r="G620" s="12">
        <v>1</v>
      </c>
      <c r="H620" s="9" t="s">
        <v>25</v>
      </c>
      <c r="I620" s="9" t="s">
        <v>25</v>
      </c>
      <c r="J620" s="12">
        <v>1</v>
      </c>
      <c r="K620" s="16">
        <v>43049</v>
      </c>
      <c r="L620" s="86">
        <f>(Tabla2[[#This Row],[release_year]]-'VARIANZA Y DES. EST'!$L$11)^2</f>
        <v>17.47405172519213</v>
      </c>
      <c r="M620" s="12">
        <v>2010</v>
      </c>
      <c r="N620" s="9" t="s">
        <v>842</v>
      </c>
      <c r="O620" s="9" t="s">
        <v>2183</v>
      </c>
      <c r="P620" s="12">
        <v>65</v>
      </c>
      <c r="Q620" s="12">
        <v>65</v>
      </c>
      <c r="R620" s="12">
        <v>1194.7390558677273</v>
      </c>
      <c r="S620" s="12" t="s">
        <v>28</v>
      </c>
      <c r="T620" s="9" t="s">
        <v>477</v>
      </c>
      <c r="U620" s="9" t="s">
        <v>477</v>
      </c>
      <c r="V620" s="9" t="s">
        <v>477</v>
      </c>
      <c r="W620" s="14">
        <v>1</v>
      </c>
    </row>
    <row r="621" spans="1:23" x14ac:dyDescent="0.25">
      <c r="A621" s="8">
        <v>6912</v>
      </c>
      <c r="B621" s="9" t="s">
        <v>2248</v>
      </c>
      <c r="C621" s="9" t="s">
        <v>22</v>
      </c>
      <c r="D621" s="9" t="s">
        <v>2249</v>
      </c>
      <c r="E621" s="18" t="s">
        <v>2250</v>
      </c>
      <c r="F621" s="9" t="s">
        <v>2251</v>
      </c>
      <c r="G621" s="12">
        <v>8</v>
      </c>
      <c r="H621" s="9" t="s">
        <v>25</v>
      </c>
      <c r="I621" s="9" t="s">
        <v>25</v>
      </c>
      <c r="J621" s="12">
        <v>1</v>
      </c>
      <c r="K621" s="13">
        <v>42436</v>
      </c>
      <c r="L621" s="86">
        <f>(Tabla2[[#This Row],[release_year]]-'VARIANZA Y DES. EST'!$L$11)^2</f>
        <v>0.67207602404598188</v>
      </c>
      <c r="M621" s="12">
        <v>2015</v>
      </c>
      <c r="N621" s="9" t="s">
        <v>35</v>
      </c>
      <c r="O621" s="9" t="s">
        <v>2183</v>
      </c>
      <c r="P621" s="12">
        <v>65</v>
      </c>
      <c r="Q621" s="12">
        <v>65</v>
      </c>
      <c r="R621" s="12">
        <v>1194.7390558677273</v>
      </c>
      <c r="S621" s="12" t="s">
        <v>28</v>
      </c>
      <c r="T621" s="9" t="s">
        <v>2252</v>
      </c>
      <c r="U621" s="9" t="s">
        <v>38</v>
      </c>
      <c r="V621" s="9" t="s">
        <v>2252</v>
      </c>
      <c r="W621" s="14">
        <v>2</v>
      </c>
    </row>
    <row r="622" spans="1:23" x14ac:dyDescent="0.25">
      <c r="A622" s="8">
        <v>7229</v>
      </c>
      <c r="B622" s="9" t="s">
        <v>2253</v>
      </c>
      <c r="C622" s="9" t="s">
        <v>22</v>
      </c>
      <c r="D622" s="9" t="s">
        <v>2254</v>
      </c>
      <c r="E622" s="18" t="s">
        <v>1806</v>
      </c>
      <c r="F622" s="9" t="s">
        <v>2255</v>
      </c>
      <c r="G622" s="12">
        <v>3</v>
      </c>
      <c r="H622" s="12"/>
      <c r="I622" s="9"/>
      <c r="J622" s="12">
        <v>0</v>
      </c>
      <c r="K622" s="13">
        <v>42986</v>
      </c>
      <c r="L622" s="86">
        <f>(Tabla2[[#This Row],[release_year]]-'VARIANZA Y DES. EST'!$L$11)^2</f>
        <v>3.3116808838167522</v>
      </c>
      <c r="M622" s="12">
        <v>2016</v>
      </c>
      <c r="N622" s="9" t="s">
        <v>26</v>
      </c>
      <c r="O622" s="9" t="s">
        <v>2183</v>
      </c>
      <c r="P622" s="12">
        <v>65</v>
      </c>
      <c r="Q622" s="12">
        <v>65</v>
      </c>
      <c r="R622" s="12">
        <v>1194.7390558677273</v>
      </c>
      <c r="S622" s="12" t="s">
        <v>28</v>
      </c>
      <c r="T622" s="9" t="s">
        <v>30</v>
      </c>
      <c r="U622" s="9" t="s">
        <v>30</v>
      </c>
      <c r="V622" s="9" t="s">
        <v>30</v>
      </c>
      <c r="W622" s="14">
        <v>1</v>
      </c>
    </row>
    <row r="623" spans="1:23" x14ac:dyDescent="0.25">
      <c r="A623" s="8">
        <v>7231</v>
      </c>
      <c r="B623" s="9" t="s">
        <v>2256</v>
      </c>
      <c r="C623" s="9" t="s">
        <v>22</v>
      </c>
      <c r="D623" s="9" t="s">
        <v>2257</v>
      </c>
      <c r="E623" s="18" t="s">
        <v>1912</v>
      </c>
      <c r="F623" s="9" t="s">
        <v>2258</v>
      </c>
      <c r="G623" s="12">
        <v>3</v>
      </c>
      <c r="H623" s="9" t="s">
        <v>518</v>
      </c>
      <c r="I623" s="9" t="s">
        <v>518</v>
      </c>
      <c r="J623" s="12">
        <v>1</v>
      </c>
      <c r="K623" s="16">
        <v>43056</v>
      </c>
      <c r="L623" s="86">
        <f>(Tabla2[[#This Row],[release_year]]-'VARIANZA Y DES. EST'!$L$11)^2</f>
        <v>7.9512857435875226</v>
      </c>
      <c r="M623" s="12">
        <v>2017</v>
      </c>
      <c r="N623" s="9" t="s">
        <v>110</v>
      </c>
      <c r="O623" s="9" t="s">
        <v>2183</v>
      </c>
      <c r="P623" s="12">
        <v>65</v>
      </c>
      <c r="Q623" s="12">
        <v>65</v>
      </c>
      <c r="R623" s="12">
        <v>1194.7390558677273</v>
      </c>
      <c r="S623" s="12" t="s">
        <v>28</v>
      </c>
      <c r="T623" s="9" t="s">
        <v>30</v>
      </c>
      <c r="U623" s="9" t="s">
        <v>30</v>
      </c>
      <c r="V623" s="9" t="s">
        <v>30</v>
      </c>
      <c r="W623" s="14">
        <v>1</v>
      </c>
    </row>
    <row r="624" spans="1:23" x14ac:dyDescent="0.25">
      <c r="A624" s="8">
        <v>7232</v>
      </c>
      <c r="B624" s="9" t="s">
        <v>2259</v>
      </c>
      <c r="C624" s="9" t="s">
        <v>22</v>
      </c>
      <c r="D624" s="9" t="s">
        <v>2260</v>
      </c>
      <c r="E624" s="18" t="s">
        <v>1912</v>
      </c>
      <c r="F624" s="18" t="s">
        <v>2261</v>
      </c>
      <c r="G624" s="12">
        <v>3</v>
      </c>
      <c r="H624" s="12"/>
      <c r="I624" s="9"/>
      <c r="J624" s="12">
        <v>0</v>
      </c>
      <c r="K624" s="13">
        <v>42986</v>
      </c>
      <c r="L624" s="86">
        <f>(Tabla2[[#This Row],[release_year]]-'VARIANZA Y DES. EST'!$L$11)^2</f>
        <v>7.9512857435875226</v>
      </c>
      <c r="M624" s="12">
        <v>2017</v>
      </c>
      <c r="N624" s="9" t="s">
        <v>110</v>
      </c>
      <c r="O624" s="9" t="s">
        <v>2183</v>
      </c>
      <c r="P624" s="12">
        <v>65</v>
      </c>
      <c r="Q624" s="12">
        <v>65</v>
      </c>
      <c r="R624" s="12">
        <v>1194.7390558677273</v>
      </c>
      <c r="S624" s="12" t="s">
        <v>28</v>
      </c>
      <c r="T624" s="9" t="s">
        <v>30</v>
      </c>
      <c r="U624" s="9" t="s">
        <v>30</v>
      </c>
      <c r="V624" s="9" t="s">
        <v>30</v>
      </c>
      <c r="W624" s="14">
        <v>1</v>
      </c>
    </row>
    <row r="625" spans="1:23" x14ac:dyDescent="0.25">
      <c r="A625" s="8">
        <v>7930</v>
      </c>
      <c r="B625" s="9" t="s">
        <v>2262</v>
      </c>
      <c r="C625" s="9" t="s">
        <v>22</v>
      </c>
      <c r="D625" s="9" t="s">
        <v>2263</v>
      </c>
      <c r="E625" s="9" t="s">
        <v>2244</v>
      </c>
      <c r="F625" s="9" t="s">
        <v>2106</v>
      </c>
      <c r="G625" s="12">
        <v>6</v>
      </c>
      <c r="H625" s="12"/>
      <c r="I625" s="9"/>
      <c r="J625" s="12">
        <v>0</v>
      </c>
      <c r="K625" s="13">
        <v>43634</v>
      </c>
      <c r="L625" s="86">
        <f>(Tabla2[[#This Row],[release_year]]-'VARIANZA Y DES. EST'!$L$11)^2</f>
        <v>14.590890603358293</v>
      </c>
      <c r="M625" s="12">
        <v>2018</v>
      </c>
      <c r="N625" s="9" t="s">
        <v>26</v>
      </c>
      <c r="O625" s="9" t="s">
        <v>2183</v>
      </c>
      <c r="P625" s="12">
        <v>65</v>
      </c>
      <c r="Q625" s="12">
        <v>65</v>
      </c>
      <c r="R625" s="12">
        <v>1194.7390558677273</v>
      </c>
      <c r="S625" s="12" t="s">
        <v>28</v>
      </c>
      <c r="T625" s="9" t="s">
        <v>30</v>
      </c>
      <c r="U625" s="9" t="s">
        <v>30</v>
      </c>
      <c r="V625" s="9" t="s">
        <v>30</v>
      </c>
      <c r="W625" s="14">
        <v>1</v>
      </c>
    </row>
    <row r="626" spans="1:23" x14ac:dyDescent="0.25">
      <c r="A626" s="8">
        <v>410</v>
      </c>
      <c r="B626" s="9" t="s">
        <v>2264</v>
      </c>
      <c r="C626" s="9" t="s">
        <v>22</v>
      </c>
      <c r="D626" s="9" t="s">
        <v>2265</v>
      </c>
      <c r="E626" s="18" t="s">
        <v>2091</v>
      </c>
      <c r="F626" s="9" t="s">
        <v>2266</v>
      </c>
      <c r="G626" s="12">
        <v>7</v>
      </c>
      <c r="H626" s="12"/>
      <c r="I626" s="9"/>
      <c r="J626" s="12">
        <v>0</v>
      </c>
      <c r="K626" s="13">
        <v>44399</v>
      </c>
      <c r="L626" s="86">
        <f>(Tabla2[[#This Row],[release_year]]-'VARIANZA Y DES. EST'!$L$11)^2</f>
        <v>17.47405172519213</v>
      </c>
      <c r="M626" s="12">
        <v>2010</v>
      </c>
      <c r="N626" s="9" t="s">
        <v>110</v>
      </c>
      <c r="O626" s="9" t="s">
        <v>2267</v>
      </c>
      <c r="P626" s="12">
        <v>66</v>
      </c>
      <c r="Q626" s="12">
        <v>66</v>
      </c>
      <c r="R626" s="12">
        <v>1126.609060760893</v>
      </c>
      <c r="S626" s="12" t="s">
        <v>28</v>
      </c>
      <c r="T626" s="9" t="s">
        <v>30</v>
      </c>
      <c r="U626" s="9" t="s">
        <v>30</v>
      </c>
      <c r="V626" s="9" t="s">
        <v>30</v>
      </c>
      <c r="W626" s="14">
        <v>1</v>
      </c>
    </row>
    <row r="627" spans="1:23" x14ac:dyDescent="0.25">
      <c r="A627" s="8">
        <v>1513</v>
      </c>
      <c r="B627" s="9" t="s">
        <v>2268</v>
      </c>
      <c r="C627" s="9" t="s">
        <v>22</v>
      </c>
      <c r="D627" s="9" t="s">
        <v>2269</v>
      </c>
      <c r="E627" s="18" t="s">
        <v>2270</v>
      </c>
      <c r="F627" s="9" t="s">
        <v>2271</v>
      </c>
      <c r="G627" s="12">
        <v>1</v>
      </c>
      <c r="H627" s="9" t="s">
        <v>126</v>
      </c>
      <c r="I627" s="9" t="s">
        <v>126</v>
      </c>
      <c r="J627" s="12">
        <v>1</v>
      </c>
      <c r="K627" s="16">
        <v>44185</v>
      </c>
      <c r="L627" s="86">
        <f>(Tabla2[[#This Row],[release_year]]-'VARIANZA Y DES. EST'!$L$11)^2</f>
        <v>33.870100322899837</v>
      </c>
      <c r="M627" s="12">
        <v>2020</v>
      </c>
      <c r="N627" s="9" t="s">
        <v>76</v>
      </c>
      <c r="O627" s="9" t="s">
        <v>2267</v>
      </c>
      <c r="P627" s="12">
        <v>66</v>
      </c>
      <c r="Q627" s="12">
        <v>66</v>
      </c>
      <c r="R627" s="12">
        <v>1126.609060760893</v>
      </c>
      <c r="S627" s="12" t="s">
        <v>28</v>
      </c>
      <c r="T627" s="9" t="s">
        <v>477</v>
      </c>
      <c r="U627" s="9" t="s">
        <v>477</v>
      </c>
      <c r="V627" s="9" t="s">
        <v>477</v>
      </c>
      <c r="W627" s="14">
        <v>1</v>
      </c>
    </row>
    <row r="628" spans="1:23" x14ac:dyDescent="0.25">
      <c r="A628" s="8">
        <v>2703</v>
      </c>
      <c r="B628" s="9" t="s">
        <v>2272</v>
      </c>
      <c r="C628" s="9" t="s">
        <v>22</v>
      </c>
      <c r="D628" s="9" t="s">
        <v>2273</v>
      </c>
      <c r="E628" s="18" t="s">
        <v>2274</v>
      </c>
      <c r="F628" s="9" t="s">
        <v>1462</v>
      </c>
      <c r="G628" s="12">
        <v>1</v>
      </c>
      <c r="H628" s="9" t="s">
        <v>25</v>
      </c>
      <c r="I628" s="9" t="s">
        <v>25</v>
      </c>
      <c r="J628" s="12">
        <v>1</v>
      </c>
      <c r="K628" s="13">
        <v>43928</v>
      </c>
      <c r="L628" s="86">
        <f>(Tabla2[[#This Row],[release_year]]-'VARIANZA Y DES. EST'!$L$11)^2</f>
        <v>7.9512857435875226</v>
      </c>
      <c r="M628" s="12">
        <v>2017</v>
      </c>
      <c r="N628" s="9" t="s">
        <v>76</v>
      </c>
      <c r="O628" s="9" t="s">
        <v>2267</v>
      </c>
      <c r="P628" s="12">
        <v>66</v>
      </c>
      <c r="Q628" s="12">
        <v>66</v>
      </c>
      <c r="R628" s="12">
        <v>1126.609060760893</v>
      </c>
      <c r="S628" s="12" t="s">
        <v>28</v>
      </c>
      <c r="T628" s="9" t="s">
        <v>477</v>
      </c>
      <c r="U628" s="9" t="s">
        <v>477</v>
      </c>
      <c r="V628" s="9" t="s">
        <v>477</v>
      </c>
      <c r="W628" s="14">
        <v>1</v>
      </c>
    </row>
    <row r="629" spans="1:23" x14ac:dyDescent="0.25">
      <c r="A629" s="8">
        <v>3028</v>
      </c>
      <c r="B629" s="9" t="s">
        <v>2275</v>
      </c>
      <c r="C629" s="9" t="s">
        <v>22</v>
      </c>
      <c r="D629" s="9" t="s">
        <v>2276</v>
      </c>
      <c r="E629" s="18" t="s">
        <v>2277</v>
      </c>
      <c r="F629" s="9" t="s">
        <v>2278</v>
      </c>
      <c r="G629" s="12">
        <v>1</v>
      </c>
      <c r="H629" s="9" t="s">
        <v>25</v>
      </c>
      <c r="I629" s="9" t="s">
        <v>25</v>
      </c>
      <c r="J629" s="12">
        <v>1</v>
      </c>
      <c r="K629" s="13">
        <v>43844</v>
      </c>
      <c r="L629" s="86">
        <f>(Tabla2[[#This Row],[release_year]]-'VARIANZA Y DES. EST'!$L$11)^2</f>
        <v>33.870100322899837</v>
      </c>
      <c r="M629" s="12">
        <v>2020</v>
      </c>
      <c r="N629" s="9" t="s">
        <v>76</v>
      </c>
      <c r="O629" s="9" t="s">
        <v>2267</v>
      </c>
      <c r="P629" s="12">
        <v>66</v>
      </c>
      <c r="Q629" s="12">
        <v>66</v>
      </c>
      <c r="R629" s="12">
        <v>1126.609060760893</v>
      </c>
      <c r="S629" s="12" t="s">
        <v>28</v>
      </c>
      <c r="T629" s="9" t="s">
        <v>477</v>
      </c>
      <c r="U629" s="9" t="s">
        <v>477</v>
      </c>
      <c r="V629" s="9" t="s">
        <v>477</v>
      </c>
      <c r="W629" s="14">
        <v>1</v>
      </c>
    </row>
    <row r="630" spans="1:23" x14ac:dyDescent="0.25">
      <c r="A630" s="8">
        <v>3391</v>
      </c>
      <c r="B630" s="9" t="s">
        <v>2279</v>
      </c>
      <c r="C630" s="9" t="s">
        <v>22</v>
      </c>
      <c r="D630" s="9" t="s">
        <v>2280</v>
      </c>
      <c r="E630" s="22" t="s">
        <v>985</v>
      </c>
      <c r="F630" s="23"/>
      <c r="G630" s="12">
        <v>0</v>
      </c>
      <c r="H630" s="12"/>
      <c r="I630" s="9"/>
      <c r="J630" s="12">
        <v>0</v>
      </c>
      <c r="K630" s="16">
        <v>43757</v>
      </c>
      <c r="L630" s="86">
        <f>(Tabla2[[#This Row],[release_year]]-'VARIANZA Y DES. EST'!$L$11)^2</f>
        <v>23.230495463129063</v>
      </c>
      <c r="M630" s="12">
        <v>2019</v>
      </c>
      <c r="N630" s="9" t="s">
        <v>110</v>
      </c>
      <c r="O630" s="9" t="s">
        <v>2267</v>
      </c>
      <c r="P630" s="12">
        <v>66</v>
      </c>
      <c r="Q630" s="12">
        <v>66</v>
      </c>
      <c r="R630" s="12">
        <v>1126.609060760893</v>
      </c>
      <c r="S630" s="12" t="s">
        <v>28</v>
      </c>
      <c r="T630" s="9" t="s">
        <v>111</v>
      </c>
      <c r="U630" s="9" t="s">
        <v>30</v>
      </c>
      <c r="V630" s="9" t="s">
        <v>111</v>
      </c>
      <c r="W630" s="14">
        <v>2</v>
      </c>
    </row>
    <row r="631" spans="1:23" x14ac:dyDescent="0.25">
      <c r="A631" s="8">
        <v>3560</v>
      </c>
      <c r="B631" s="9" t="s">
        <v>2281</v>
      </c>
      <c r="C631" s="9" t="s">
        <v>22</v>
      </c>
      <c r="D631" s="9" t="s">
        <v>2282</v>
      </c>
      <c r="E631" s="18" t="s">
        <v>1513</v>
      </c>
      <c r="F631" s="9" t="s">
        <v>2283</v>
      </c>
      <c r="G631" s="12">
        <v>1</v>
      </c>
      <c r="H631" s="9" t="s">
        <v>25</v>
      </c>
      <c r="I631" s="9" t="s">
        <v>25</v>
      </c>
      <c r="J631" s="12">
        <v>1</v>
      </c>
      <c r="K631" s="13">
        <v>43703</v>
      </c>
      <c r="L631" s="86">
        <f>(Tabla2[[#This Row],[release_year]]-'VARIANZA Y DES. EST'!$L$11)^2</f>
        <v>23.230495463129063</v>
      </c>
      <c r="M631" s="12">
        <v>2019</v>
      </c>
      <c r="N631" s="9" t="s">
        <v>76</v>
      </c>
      <c r="O631" s="9" t="s">
        <v>2267</v>
      </c>
      <c r="P631" s="12">
        <v>66</v>
      </c>
      <c r="Q631" s="12">
        <v>66</v>
      </c>
      <c r="R631" s="12">
        <v>1126.609060760893</v>
      </c>
      <c r="S631" s="12" t="s">
        <v>28</v>
      </c>
      <c r="T631" s="9" t="s">
        <v>477</v>
      </c>
      <c r="U631" s="9" t="s">
        <v>477</v>
      </c>
      <c r="V631" s="9" t="s">
        <v>477</v>
      </c>
      <c r="W631" s="14">
        <v>1</v>
      </c>
    </row>
    <row r="632" spans="1:23" x14ac:dyDescent="0.25">
      <c r="A632" s="8">
        <v>3600</v>
      </c>
      <c r="B632" s="9" t="s">
        <v>2284</v>
      </c>
      <c r="C632" s="9" t="s">
        <v>22</v>
      </c>
      <c r="D632" s="9" t="s">
        <v>2285</v>
      </c>
      <c r="E632" s="18" t="s">
        <v>2286</v>
      </c>
      <c r="F632" s="9" t="s">
        <v>1484</v>
      </c>
      <c r="G632" s="12">
        <v>1</v>
      </c>
      <c r="H632" s="12"/>
      <c r="I632" s="9"/>
      <c r="J632" s="12">
        <v>0</v>
      </c>
      <c r="K632" s="13">
        <v>43686</v>
      </c>
      <c r="L632" s="86">
        <f>(Tabla2[[#This Row],[release_year]]-'VARIANZA Y DES. EST'!$L$11)^2</f>
        <v>23.230495463129063</v>
      </c>
      <c r="M632" s="12">
        <v>2019</v>
      </c>
      <c r="N632" s="9" t="s">
        <v>35</v>
      </c>
      <c r="O632" s="9" t="s">
        <v>2267</v>
      </c>
      <c r="P632" s="12">
        <v>66</v>
      </c>
      <c r="Q632" s="12">
        <v>66</v>
      </c>
      <c r="R632" s="12">
        <v>1126.609060760893</v>
      </c>
      <c r="S632" s="12" t="s">
        <v>28</v>
      </c>
      <c r="T632" s="9" t="s">
        <v>477</v>
      </c>
      <c r="U632" s="9" t="s">
        <v>477</v>
      </c>
      <c r="V632" s="9" t="s">
        <v>477</v>
      </c>
      <c r="W632" s="14">
        <v>1</v>
      </c>
    </row>
    <row r="633" spans="1:23" x14ac:dyDescent="0.25">
      <c r="A633" s="8">
        <v>3694</v>
      </c>
      <c r="B633" s="9" t="s">
        <v>2287</v>
      </c>
      <c r="C633" s="9" t="s">
        <v>22</v>
      </c>
      <c r="D633" s="9" t="s">
        <v>2288</v>
      </c>
      <c r="E633" s="9" t="s">
        <v>1461</v>
      </c>
      <c r="F633" s="9" t="s">
        <v>2167</v>
      </c>
      <c r="G633" s="12">
        <v>1</v>
      </c>
      <c r="H633" s="9" t="s">
        <v>25</v>
      </c>
      <c r="I633" s="9" t="s">
        <v>25</v>
      </c>
      <c r="J633" s="12">
        <v>1</v>
      </c>
      <c r="K633" s="13">
        <v>43647</v>
      </c>
      <c r="L633" s="86">
        <f>(Tabla2[[#This Row],[release_year]]-'VARIANZA Y DES. EST'!$L$11)^2</f>
        <v>23.230495463129063</v>
      </c>
      <c r="M633" s="12">
        <v>2019</v>
      </c>
      <c r="N633" s="9" t="s">
        <v>76</v>
      </c>
      <c r="O633" s="9" t="s">
        <v>2267</v>
      </c>
      <c r="P633" s="12">
        <v>66</v>
      </c>
      <c r="Q633" s="12">
        <v>66</v>
      </c>
      <c r="R633" s="12">
        <v>1126.609060760893</v>
      </c>
      <c r="S633" s="12" t="s">
        <v>28</v>
      </c>
      <c r="T633" s="9" t="s">
        <v>477</v>
      </c>
      <c r="U633" s="9" t="s">
        <v>477</v>
      </c>
      <c r="V633" s="9" t="s">
        <v>477</v>
      </c>
      <c r="W633" s="14">
        <v>1</v>
      </c>
    </row>
    <row r="634" spans="1:23" x14ac:dyDescent="0.25">
      <c r="A634" s="8">
        <v>3806</v>
      </c>
      <c r="B634" s="9" t="s">
        <v>2289</v>
      </c>
      <c r="C634" s="9" t="s">
        <v>22</v>
      </c>
      <c r="D634" s="9" t="s">
        <v>2290</v>
      </c>
      <c r="E634" s="9" t="s">
        <v>1461</v>
      </c>
      <c r="F634" s="9" t="s">
        <v>2291</v>
      </c>
      <c r="G634" s="12">
        <v>1</v>
      </c>
      <c r="H634" s="9" t="s">
        <v>25</v>
      </c>
      <c r="I634" s="9" t="s">
        <v>25</v>
      </c>
      <c r="J634" s="12">
        <v>1</v>
      </c>
      <c r="K634" s="13">
        <v>43606</v>
      </c>
      <c r="L634" s="86">
        <f>(Tabla2[[#This Row],[release_year]]-'VARIANZA Y DES. EST'!$L$11)^2</f>
        <v>23.230495463129063</v>
      </c>
      <c r="M634" s="12">
        <v>2019</v>
      </c>
      <c r="N634" s="9" t="s">
        <v>76</v>
      </c>
      <c r="O634" s="9" t="s">
        <v>2267</v>
      </c>
      <c r="P634" s="12">
        <v>66</v>
      </c>
      <c r="Q634" s="12">
        <v>66</v>
      </c>
      <c r="R634" s="12">
        <v>1126.609060760893</v>
      </c>
      <c r="S634" s="12" t="s">
        <v>28</v>
      </c>
      <c r="T634" s="9" t="s">
        <v>477</v>
      </c>
      <c r="U634" s="9" t="s">
        <v>477</v>
      </c>
      <c r="V634" s="9" t="s">
        <v>477</v>
      </c>
      <c r="W634" s="14">
        <v>1</v>
      </c>
    </row>
    <row r="635" spans="1:23" x14ac:dyDescent="0.25">
      <c r="A635" s="8">
        <v>4782</v>
      </c>
      <c r="B635" s="9" t="s">
        <v>2292</v>
      </c>
      <c r="C635" s="9" t="s">
        <v>22</v>
      </c>
      <c r="D635" s="9" t="s">
        <v>2293</v>
      </c>
      <c r="E635" s="18" t="s">
        <v>559</v>
      </c>
      <c r="F635" s="18" t="s">
        <v>2294</v>
      </c>
      <c r="G635" s="12">
        <v>1</v>
      </c>
      <c r="H635" s="9" t="s">
        <v>1064</v>
      </c>
      <c r="I635" s="9" t="s">
        <v>1064</v>
      </c>
      <c r="J635" s="12">
        <v>1</v>
      </c>
      <c r="K635" s="13">
        <v>43287</v>
      </c>
      <c r="L635" s="86">
        <f>(Tabla2[[#This Row],[release_year]]-'VARIANZA Y DES. EST'!$L$11)^2</f>
        <v>14.590890603358293</v>
      </c>
      <c r="M635" s="12">
        <v>2018</v>
      </c>
      <c r="N635" s="9" t="s">
        <v>35</v>
      </c>
      <c r="O635" s="9" t="s">
        <v>2267</v>
      </c>
      <c r="P635" s="12">
        <v>66</v>
      </c>
      <c r="Q635" s="12">
        <v>66</v>
      </c>
      <c r="R635" s="12">
        <v>1126.609060760893</v>
      </c>
      <c r="S635" s="12" t="s">
        <v>28</v>
      </c>
      <c r="T635" s="9" t="s">
        <v>477</v>
      </c>
      <c r="U635" s="9" t="s">
        <v>477</v>
      </c>
      <c r="V635" s="9" t="s">
        <v>477</v>
      </c>
      <c r="W635" s="14">
        <v>1</v>
      </c>
    </row>
    <row r="636" spans="1:23" x14ac:dyDescent="0.25">
      <c r="A636" s="8">
        <v>4815</v>
      </c>
      <c r="B636" s="9" t="s">
        <v>2295</v>
      </c>
      <c r="C636" s="9" t="s">
        <v>22</v>
      </c>
      <c r="D636" s="9" t="s">
        <v>2296</v>
      </c>
      <c r="E636" s="18" t="s">
        <v>1754</v>
      </c>
      <c r="F636" s="9" t="s">
        <v>2297</v>
      </c>
      <c r="G636" s="12">
        <v>1</v>
      </c>
      <c r="H636" s="9" t="s">
        <v>25</v>
      </c>
      <c r="I636" s="9" t="s">
        <v>25</v>
      </c>
      <c r="J636" s="12">
        <v>1</v>
      </c>
      <c r="K636" s="13">
        <v>43277</v>
      </c>
      <c r="L636" s="86">
        <f>(Tabla2[[#This Row],[release_year]]-'VARIANZA Y DES. EST'!$L$11)^2</f>
        <v>14.590890603358293</v>
      </c>
      <c r="M636" s="12">
        <v>2018</v>
      </c>
      <c r="N636" s="9" t="s">
        <v>76</v>
      </c>
      <c r="O636" s="9" t="s">
        <v>2267</v>
      </c>
      <c r="P636" s="12">
        <v>66</v>
      </c>
      <c r="Q636" s="12">
        <v>66</v>
      </c>
      <c r="R636" s="12">
        <v>1126.609060760893</v>
      </c>
      <c r="S636" s="12" t="s">
        <v>28</v>
      </c>
      <c r="T636" s="9" t="s">
        <v>477</v>
      </c>
      <c r="U636" s="9" t="s">
        <v>477</v>
      </c>
      <c r="V636" s="9" t="s">
        <v>477</v>
      </c>
      <c r="W636" s="14">
        <v>1</v>
      </c>
    </row>
    <row r="637" spans="1:23" x14ac:dyDescent="0.25">
      <c r="A637" s="8">
        <v>4836</v>
      </c>
      <c r="B637" s="9" t="s">
        <v>2298</v>
      </c>
      <c r="C637" s="9" t="s">
        <v>22</v>
      </c>
      <c r="D637" s="9" t="s">
        <v>2299</v>
      </c>
      <c r="E637" s="18" t="s">
        <v>1343</v>
      </c>
      <c r="F637" s="9" t="s">
        <v>1344</v>
      </c>
      <c r="G637" s="12">
        <v>1</v>
      </c>
      <c r="H637" s="9" t="s">
        <v>468</v>
      </c>
      <c r="I637" s="9" t="s">
        <v>468</v>
      </c>
      <c r="J637" s="12">
        <v>1</v>
      </c>
      <c r="K637" s="13">
        <v>43259</v>
      </c>
      <c r="L637" s="86">
        <f>(Tabla2[[#This Row],[release_year]]-'VARIANZA Y DES. EST'!$L$11)^2</f>
        <v>14.590890603358293</v>
      </c>
      <c r="M637" s="12">
        <v>2018</v>
      </c>
      <c r="N637" s="9" t="s">
        <v>76</v>
      </c>
      <c r="O637" s="9" t="s">
        <v>2267</v>
      </c>
      <c r="P637" s="12">
        <v>66</v>
      </c>
      <c r="Q637" s="12">
        <v>66</v>
      </c>
      <c r="R637" s="12">
        <v>1126.609060760893</v>
      </c>
      <c r="S637" s="12" t="s">
        <v>28</v>
      </c>
      <c r="T637" s="9" t="s">
        <v>477</v>
      </c>
      <c r="U637" s="9" t="s">
        <v>477</v>
      </c>
      <c r="V637" s="9" t="s">
        <v>477</v>
      </c>
      <c r="W637" s="14">
        <v>1</v>
      </c>
    </row>
    <row r="638" spans="1:23" x14ac:dyDescent="0.25">
      <c r="A638" s="8">
        <v>4860</v>
      </c>
      <c r="B638" s="9" t="s">
        <v>2300</v>
      </c>
      <c r="C638" s="9" t="s">
        <v>22</v>
      </c>
      <c r="D638" s="9" t="s">
        <v>2301</v>
      </c>
      <c r="E638" s="22" t="s">
        <v>2302</v>
      </c>
      <c r="F638" s="23"/>
      <c r="G638" s="12">
        <v>0</v>
      </c>
      <c r="H638" s="9" t="s">
        <v>1064</v>
      </c>
      <c r="I638" s="9" t="s">
        <v>2303</v>
      </c>
      <c r="J638" s="12">
        <v>2</v>
      </c>
      <c r="K638" s="13">
        <v>43236</v>
      </c>
      <c r="L638" s="86">
        <f>(Tabla2[[#This Row],[release_year]]-'VARIANZA Y DES. EST'!$L$11)^2</f>
        <v>7.9512857435875226</v>
      </c>
      <c r="M638" s="12">
        <v>2017</v>
      </c>
      <c r="N638" s="9" t="s">
        <v>76</v>
      </c>
      <c r="O638" s="9" t="s">
        <v>2267</v>
      </c>
      <c r="P638" s="12">
        <v>66</v>
      </c>
      <c r="Q638" s="12">
        <v>66</v>
      </c>
      <c r="R638" s="12">
        <v>1126.609060760893</v>
      </c>
      <c r="S638" s="12" t="s">
        <v>28</v>
      </c>
      <c r="T638" s="9" t="s">
        <v>105</v>
      </c>
      <c r="U638" s="9" t="s">
        <v>57</v>
      </c>
      <c r="V638" s="9" t="s">
        <v>105</v>
      </c>
      <c r="W638" s="14">
        <v>2</v>
      </c>
    </row>
    <row r="639" spans="1:23" x14ac:dyDescent="0.25">
      <c r="A639" s="8">
        <v>4916</v>
      </c>
      <c r="B639" s="9" t="s">
        <v>2304</v>
      </c>
      <c r="C639" s="9" t="s">
        <v>22</v>
      </c>
      <c r="D639" s="9" t="s">
        <v>2305</v>
      </c>
      <c r="E639" s="18" t="s">
        <v>2306</v>
      </c>
      <c r="F639" s="9" t="s">
        <v>2307</v>
      </c>
      <c r="G639" s="12">
        <v>1</v>
      </c>
      <c r="H639" s="9" t="s">
        <v>184</v>
      </c>
      <c r="I639" s="9" t="s">
        <v>184</v>
      </c>
      <c r="J639" s="12">
        <v>1</v>
      </c>
      <c r="K639" s="13">
        <v>43216</v>
      </c>
      <c r="L639" s="86">
        <f>(Tabla2[[#This Row],[release_year]]-'VARIANZA Y DES. EST'!$L$11)^2</f>
        <v>14.590890603358293</v>
      </c>
      <c r="M639" s="12">
        <v>2018</v>
      </c>
      <c r="N639" s="9" t="s">
        <v>76</v>
      </c>
      <c r="O639" s="9" t="s">
        <v>2267</v>
      </c>
      <c r="P639" s="12">
        <v>66</v>
      </c>
      <c r="Q639" s="12">
        <v>66</v>
      </c>
      <c r="R639" s="12">
        <v>1126.609060760893</v>
      </c>
      <c r="S639" s="12" t="s">
        <v>28</v>
      </c>
      <c r="T639" s="9" t="s">
        <v>477</v>
      </c>
      <c r="U639" s="9" t="s">
        <v>477</v>
      </c>
      <c r="V639" s="9" t="s">
        <v>477</v>
      </c>
      <c r="W639" s="14">
        <v>1</v>
      </c>
    </row>
    <row r="640" spans="1:23" x14ac:dyDescent="0.25">
      <c r="A640" s="8">
        <v>4933</v>
      </c>
      <c r="B640" s="9" t="s">
        <v>2308</v>
      </c>
      <c r="C640" s="9" t="s">
        <v>22</v>
      </c>
      <c r="D640" s="9" t="s">
        <v>2309</v>
      </c>
      <c r="E640" s="9" t="s">
        <v>2310</v>
      </c>
      <c r="F640" s="9" t="s">
        <v>2311</v>
      </c>
      <c r="G640" s="12">
        <v>1</v>
      </c>
      <c r="H640" s="9" t="s">
        <v>126</v>
      </c>
      <c r="I640" s="9" t="s">
        <v>126</v>
      </c>
      <c r="J640" s="12">
        <v>1</v>
      </c>
      <c r="K640" s="13">
        <v>43200</v>
      </c>
      <c r="L640" s="86">
        <f>(Tabla2[[#This Row],[release_year]]-'VARIANZA Y DES. EST'!$L$11)^2</f>
        <v>14.590890603358293</v>
      </c>
      <c r="M640" s="12">
        <v>2018</v>
      </c>
      <c r="N640" s="9" t="s">
        <v>76</v>
      </c>
      <c r="O640" s="9" t="s">
        <v>2267</v>
      </c>
      <c r="P640" s="12">
        <v>66</v>
      </c>
      <c r="Q640" s="12">
        <v>66</v>
      </c>
      <c r="R640" s="12">
        <v>1126.609060760893</v>
      </c>
      <c r="S640" s="12" t="s">
        <v>28</v>
      </c>
      <c r="T640" s="9" t="s">
        <v>477</v>
      </c>
      <c r="U640" s="9" t="s">
        <v>477</v>
      </c>
      <c r="V640" s="9" t="s">
        <v>477</v>
      </c>
      <c r="W640" s="14">
        <v>1</v>
      </c>
    </row>
    <row r="641" spans="1:23" x14ac:dyDescent="0.25">
      <c r="A641" s="8">
        <v>5172</v>
      </c>
      <c r="B641" s="9" t="s">
        <v>2312</v>
      </c>
      <c r="C641" s="9" t="s">
        <v>22</v>
      </c>
      <c r="D641" s="9" t="s">
        <v>2313</v>
      </c>
      <c r="E641" s="9" t="s">
        <v>1148</v>
      </c>
      <c r="F641" s="9" t="s">
        <v>2314</v>
      </c>
      <c r="G641" s="12">
        <v>1</v>
      </c>
      <c r="H641" s="9" t="s">
        <v>25</v>
      </c>
      <c r="I641" s="9" t="s">
        <v>25</v>
      </c>
      <c r="J641" s="12">
        <v>1</v>
      </c>
      <c r="K641" s="16">
        <v>43053</v>
      </c>
      <c r="L641" s="86">
        <f>(Tabla2[[#This Row],[release_year]]-'VARIANZA Y DES. EST'!$L$11)^2</f>
        <v>7.9512857435875226</v>
      </c>
      <c r="M641" s="12">
        <v>2017</v>
      </c>
      <c r="N641" s="9" t="s">
        <v>76</v>
      </c>
      <c r="O641" s="9" t="s">
        <v>2267</v>
      </c>
      <c r="P641" s="12">
        <v>66</v>
      </c>
      <c r="Q641" s="12">
        <v>66</v>
      </c>
      <c r="R641" s="12">
        <v>1126.609060760893</v>
      </c>
      <c r="S641" s="12" t="s">
        <v>28</v>
      </c>
      <c r="T641" s="9" t="s">
        <v>477</v>
      </c>
      <c r="U641" s="9" t="s">
        <v>477</v>
      </c>
      <c r="V641" s="9" t="s">
        <v>477</v>
      </c>
      <c r="W641" s="14">
        <v>1</v>
      </c>
    </row>
    <row r="642" spans="1:23" x14ac:dyDescent="0.25">
      <c r="A642" s="8">
        <v>5214</v>
      </c>
      <c r="B642" s="9" t="s">
        <v>2315</v>
      </c>
      <c r="C642" s="9" t="s">
        <v>22</v>
      </c>
      <c r="D642" s="9" t="s">
        <v>2316</v>
      </c>
      <c r="E642" s="18" t="s">
        <v>2317</v>
      </c>
      <c r="F642" s="9" t="s">
        <v>2318</v>
      </c>
      <c r="G642" s="12">
        <v>1</v>
      </c>
      <c r="H642" s="9" t="s">
        <v>25</v>
      </c>
      <c r="I642" s="9" t="s">
        <v>25</v>
      </c>
      <c r="J642" s="12">
        <v>1</v>
      </c>
      <c r="K642" s="16">
        <v>43025</v>
      </c>
      <c r="L642" s="86">
        <f>(Tabla2[[#This Row],[release_year]]-'VARIANZA Y DES. EST'!$L$11)^2</f>
        <v>7.9512857435875226</v>
      </c>
      <c r="M642" s="12">
        <v>2017</v>
      </c>
      <c r="N642" s="9" t="s">
        <v>76</v>
      </c>
      <c r="O642" s="9" t="s">
        <v>2267</v>
      </c>
      <c r="P642" s="12">
        <v>66</v>
      </c>
      <c r="Q642" s="12">
        <v>66</v>
      </c>
      <c r="R642" s="12">
        <v>1126.609060760893</v>
      </c>
      <c r="S642" s="12" t="s">
        <v>28</v>
      </c>
      <c r="T642" s="9" t="s">
        <v>477</v>
      </c>
      <c r="U642" s="9" t="s">
        <v>477</v>
      </c>
      <c r="V642" s="9" t="s">
        <v>477</v>
      </c>
      <c r="W642" s="14">
        <v>1</v>
      </c>
    </row>
    <row r="643" spans="1:23" x14ac:dyDescent="0.25">
      <c r="A643" s="8">
        <v>5235</v>
      </c>
      <c r="B643" s="9" t="s">
        <v>2319</v>
      </c>
      <c r="C643" s="9" t="s">
        <v>22</v>
      </c>
      <c r="D643" s="9" t="s">
        <v>2320</v>
      </c>
      <c r="E643" s="18" t="s">
        <v>2321</v>
      </c>
      <c r="F643" s="9" t="s">
        <v>2322</v>
      </c>
      <c r="G643" s="12">
        <v>1</v>
      </c>
      <c r="H643" s="9" t="s">
        <v>25</v>
      </c>
      <c r="I643" s="9" t="s">
        <v>25</v>
      </c>
      <c r="J643" s="12">
        <v>1</v>
      </c>
      <c r="K643" s="13">
        <v>43011</v>
      </c>
      <c r="L643" s="86">
        <f>(Tabla2[[#This Row],[release_year]]-'VARIANZA Y DES. EST'!$L$11)^2</f>
        <v>7.9512857435875226</v>
      </c>
      <c r="M643" s="12">
        <v>2017</v>
      </c>
      <c r="N643" s="9" t="s">
        <v>76</v>
      </c>
      <c r="O643" s="9" t="s">
        <v>2267</v>
      </c>
      <c r="P643" s="12">
        <v>66</v>
      </c>
      <c r="Q643" s="12">
        <v>66</v>
      </c>
      <c r="R643" s="12">
        <v>1126.609060760893</v>
      </c>
      <c r="S643" s="12" t="s">
        <v>28</v>
      </c>
      <c r="T643" s="9" t="s">
        <v>477</v>
      </c>
      <c r="U643" s="9" t="s">
        <v>477</v>
      </c>
      <c r="V643" s="9" t="s">
        <v>477</v>
      </c>
      <c r="W643" s="14">
        <v>1</v>
      </c>
    </row>
    <row r="644" spans="1:23" x14ac:dyDescent="0.25">
      <c r="A644" s="8">
        <v>5417</v>
      </c>
      <c r="B644" s="9" t="s">
        <v>2323</v>
      </c>
      <c r="C644" s="9" t="s">
        <v>22</v>
      </c>
      <c r="D644" s="9" t="s">
        <v>2324</v>
      </c>
      <c r="E644" s="18" t="s">
        <v>2325</v>
      </c>
      <c r="F644" s="9" t="s">
        <v>1412</v>
      </c>
      <c r="G644" s="12">
        <v>1</v>
      </c>
      <c r="H644" s="9" t="s">
        <v>25</v>
      </c>
      <c r="I644" s="9" t="s">
        <v>25</v>
      </c>
      <c r="J644" s="12">
        <v>1</v>
      </c>
      <c r="K644" s="13">
        <v>42913</v>
      </c>
      <c r="L644" s="86">
        <f>(Tabla2[[#This Row],[release_year]]-'VARIANZA Y DES. EST'!$L$11)^2</f>
        <v>7.9512857435875226</v>
      </c>
      <c r="M644" s="12">
        <v>2017</v>
      </c>
      <c r="N644" s="9" t="s">
        <v>76</v>
      </c>
      <c r="O644" s="9" t="s">
        <v>2267</v>
      </c>
      <c r="P644" s="12">
        <v>66</v>
      </c>
      <c r="Q644" s="12">
        <v>66</v>
      </c>
      <c r="R644" s="12">
        <v>1126.609060760893</v>
      </c>
      <c r="S644" s="12" t="s">
        <v>28</v>
      </c>
      <c r="T644" s="9" t="s">
        <v>477</v>
      </c>
      <c r="U644" s="9" t="s">
        <v>477</v>
      </c>
      <c r="V644" s="9" t="s">
        <v>477</v>
      </c>
      <c r="W644" s="14">
        <v>1</v>
      </c>
    </row>
    <row r="645" spans="1:23" x14ac:dyDescent="0.25">
      <c r="A645" s="8">
        <v>5425</v>
      </c>
      <c r="B645" s="9" t="s">
        <v>2326</v>
      </c>
      <c r="C645" s="9" t="s">
        <v>22</v>
      </c>
      <c r="D645" s="9" t="s">
        <v>2327</v>
      </c>
      <c r="E645" s="18" t="s">
        <v>2067</v>
      </c>
      <c r="F645" s="9" t="s">
        <v>2328</v>
      </c>
      <c r="G645" s="12">
        <v>1</v>
      </c>
      <c r="H645" s="9" t="s">
        <v>25</v>
      </c>
      <c r="I645" s="9" t="s">
        <v>25</v>
      </c>
      <c r="J645" s="12">
        <v>1</v>
      </c>
      <c r="K645" s="13">
        <v>42906</v>
      </c>
      <c r="L645" s="86">
        <f>(Tabla2[[#This Row],[release_year]]-'VARIANZA Y DES. EST'!$L$11)^2</f>
        <v>7.9512857435875226</v>
      </c>
      <c r="M645" s="12">
        <v>2017</v>
      </c>
      <c r="N645" s="9" t="s">
        <v>76</v>
      </c>
      <c r="O645" s="9" t="s">
        <v>2267</v>
      </c>
      <c r="P645" s="12">
        <v>66</v>
      </c>
      <c r="Q645" s="12">
        <v>66</v>
      </c>
      <c r="R645" s="12">
        <v>1126.609060760893</v>
      </c>
      <c r="S645" s="12" t="s">
        <v>28</v>
      </c>
      <c r="T645" s="9" t="s">
        <v>477</v>
      </c>
      <c r="U645" s="9" t="s">
        <v>477</v>
      </c>
      <c r="V645" s="9" t="s">
        <v>477</v>
      </c>
      <c r="W645" s="14">
        <v>1</v>
      </c>
    </row>
    <row r="646" spans="1:23" x14ac:dyDescent="0.25">
      <c r="A646" s="8">
        <v>5519</v>
      </c>
      <c r="B646" s="9" t="s">
        <v>2329</v>
      </c>
      <c r="C646" s="9" t="s">
        <v>22</v>
      </c>
      <c r="D646" s="9" t="s">
        <v>2330</v>
      </c>
      <c r="E646" s="18" t="s">
        <v>1148</v>
      </c>
      <c r="F646" s="9" t="s">
        <v>1085</v>
      </c>
      <c r="G646" s="12">
        <v>1</v>
      </c>
      <c r="H646" s="9" t="s">
        <v>25</v>
      </c>
      <c r="I646" s="9" t="s">
        <v>25</v>
      </c>
      <c r="J646" s="12">
        <v>1</v>
      </c>
      <c r="K646" s="13">
        <v>42850</v>
      </c>
      <c r="L646" s="86">
        <f>(Tabla2[[#This Row],[release_year]]-'VARIANZA Y DES. EST'!$L$11)^2</f>
        <v>7.9512857435875226</v>
      </c>
      <c r="M646" s="12">
        <v>2017</v>
      </c>
      <c r="N646" s="9" t="s">
        <v>76</v>
      </c>
      <c r="O646" s="9" t="s">
        <v>2267</v>
      </c>
      <c r="P646" s="12">
        <v>66</v>
      </c>
      <c r="Q646" s="12">
        <v>66</v>
      </c>
      <c r="R646" s="12">
        <v>1126.609060760893</v>
      </c>
      <c r="S646" s="12" t="s">
        <v>28</v>
      </c>
      <c r="T646" s="9" t="s">
        <v>477</v>
      </c>
      <c r="U646" s="9" t="s">
        <v>477</v>
      </c>
      <c r="V646" s="9" t="s">
        <v>477</v>
      </c>
      <c r="W646" s="14">
        <v>1</v>
      </c>
    </row>
    <row r="647" spans="1:23" x14ac:dyDescent="0.25">
      <c r="A647" s="8">
        <v>5632</v>
      </c>
      <c r="B647" s="9" t="s">
        <v>2331</v>
      </c>
      <c r="C647" s="9" t="s">
        <v>22</v>
      </c>
      <c r="D647" s="9" t="s">
        <v>2332</v>
      </c>
      <c r="E647" s="9" t="s">
        <v>1850</v>
      </c>
      <c r="F647" s="9" t="s">
        <v>1850</v>
      </c>
      <c r="G647" s="12">
        <v>1</v>
      </c>
      <c r="H647" s="9" t="s">
        <v>25</v>
      </c>
      <c r="I647" s="9" t="s">
        <v>25</v>
      </c>
      <c r="J647" s="12">
        <v>1</v>
      </c>
      <c r="K647" s="13">
        <v>42752</v>
      </c>
      <c r="L647" s="86">
        <f>(Tabla2[[#This Row],[release_year]]-'VARIANZA Y DES. EST'!$L$11)^2</f>
        <v>7.9512857435875226</v>
      </c>
      <c r="M647" s="12">
        <v>2017</v>
      </c>
      <c r="N647" s="9" t="s">
        <v>76</v>
      </c>
      <c r="O647" s="9" t="s">
        <v>2267</v>
      </c>
      <c r="P647" s="12">
        <v>66</v>
      </c>
      <c r="Q647" s="12">
        <v>66</v>
      </c>
      <c r="R647" s="12">
        <v>1126.609060760893</v>
      </c>
      <c r="S647" s="12" t="s">
        <v>28</v>
      </c>
      <c r="T647" s="9" t="s">
        <v>477</v>
      </c>
      <c r="U647" s="9" t="s">
        <v>477</v>
      </c>
      <c r="V647" s="9" t="s">
        <v>477</v>
      </c>
      <c r="W647" s="14">
        <v>1</v>
      </c>
    </row>
    <row r="648" spans="1:23" x14ac:dyDescent="0.25">
      <c r="A648" s="8">
        <v>5814</v>
      </c>
      <c r="B648" s="9" t="s">
        <v>2333</v>
      </c>
      <c r="C648" s="9" t="s">
        <v>22</v>
      </c>
      <c r="D648" s="9" t="s">
        <v>2334</v>
      </c>
      <c r="E648" s="18" t="s">
        <v>2335</v>
      </c>
      <c r="F648" s="9" t="s">
        <v>2335</v>
      </c>
      <c r="G648" s="12">
        <v>1</v>
      </c>
      <c r="H648" s="9" t="s">
        <v>25</v>
      </c>
      <c r="I648" s="9" t="s">
        <v>25</v>
      </c>
      <c r="J648" s="12">
        <v>1</v>
      </c>
      <c r="K648" s="13">
        <v>42597</v>
      </c>
      <c r="L648" s="86">
        <f>(Tabla2[[#This Row],[release_year]]-'VARIANZA Y DES. EST'!$L$11)^2</f>
        <v>0.67207602404598188</v>
      </c>
      <c r="M648" s="12">
        <v>2015</v>
      </c>
      <c r="N648" s="25"/>
      <c r="O648" s="9" t="s">
        <v>2267</v>
      </c>
      <c r="P648" s="12">
        <v>66</v>
      </c>
      <c r="Q648" s="12">
        <v>66</v>
      </c>
      <c r="R648" s="12">
        <v>1126.609060760893</v>
      </c>
      <c r="S648" s="12" t="s">
        <v>28</v>
      </c>
      <c r="T648" s="9" t="s">
        <v>156</v>
      </c>
      <c r="U648" s="9" t="s">
        <v>156</v>
      </c>
      <c r="V648" s="9" t="s">
        <v>156</v>
      </c>
      <c r="W648" s="14">
        <v>1</v>
      </c>
    </row>
    <row r="649" spans="1:23" x14ac:dyDescent="0.25">
      <c r="A649" s="8">
        <v>5851</v>
      </c>
      <c r="B649" s="9" t="s">
        <v>2336</v>
      </c>
      <c r="C649" s="9" t="s">
        <v>22</v>
      </c>
      <c r="D649" s="10" t="s">
        <v>2337</v>
      </c>
      <c r="E649" s="11"/>
      <c r="F649" s="18" t="s">
        <v>2318</v>
      </c>
      <c r="G649" s="12">
        <v>1</v>
      </c>
      <c r="H649" s="9" t="s">
        <v>25</v>
      </c>
      <c r="I649" s="9" t="s">
        <v>25</v>
      </c>
      <c r="J649" s="12">
        <v>1</v>
      </c>
      <c r="K649" s="13">
        <v>42482</v>
      </c>
      <c r="L649" s="86">
        <f>(Tabla2[[#This Row],[release_year]]-'VARIANZA Y DES. EST'!$L$11)^2</f>
        <v>3.3116808838167522</v>
      </c>
      <c r="M649" s="12">
        <v>2016</v>
      </c>
      <c r="N649" s="9" t="s">
        <v>76</v>
      </c>
      <c r="O649" s="9" t="s">
        <v>2267</v>
      </c>
      <c r="P649" s="12">
        <v>66</v>
      </c>
      <c r="Q649" s="12">
        <v>66</v>
      </c>
      <c r="R649" s="12">
        <v>1126.609060760893</v>
      </c>
      <c r="S649" s="12" t="s">
        <v>28</v>
      </c>
      <c r="T649" s="9" t="s">
        <v>477</v>
      </c>
      <c r="U649" s="9" t="s">
        <v>477</v>
      </c>
      <c r="V649" s="9" t="s">
        <v>477</v>
      </c>
      <c r="W649" s="14">
        <v>1</v>
      </c>
    </row>
    <row r="650" spans="1:23" x14ac:dyDescent="0.25">
      <c r="A650" s="8">
        <v>6313</v>
      </c>
      <c r="B650" s="9" t="s">
        <v>2338</v>
      </c>
      <c r="C650" s="9" t="s">
        <v>22</v>
      </c>
      <c r="D650" s="9" t="s">
        <v>2339</v>
      </c>
      <c r="E650" s="18" t="s">
        <v>2340</v>
      </c>
      <c r="F650" s="9" t="s">
        <v>2341</v>
      </c>
      <c r="G650" s="12">
        <v>10</v>
      </c>
      <c r="H650" s="9" t="s">
        <v>25</v>
      </c>
      <c r="I650" s="9" t="s">
        <v>25</v>
      </c>
      <c r="J650" s="12">
        <v>1</v>
      </c>
      <c r="K650" s="13">
        <v>43524</v>
      </c>
      <c r="L650" s="86">
        <f>(Tabla2[[#This Row],[release_year]]-'VARIANZA Y DES. EST'!$L$11)^2</f>
        <v>14.590890603358293</v>
      </c>
      <c r="M650" s="12">
        <v>2018</v>
      </c>
      <c r="N650" s="9" t="s">
        <v>82</v>
      </c>
      <c r="O650" s="9" t="s">
        <v>2267</v>
      </c>
      <c r="P650" s="12">
        <v>66</v>
      </c>
      <c r="Q650" s="12">
        <v>66</v>
      </c>
      <c r="R650" s="12">
        <v>1126.609060760893</v>
      </c>
      <c r="S650" s="12" t="s">
        <v>28</v>
      </c>
      <c r="T650" s="9" t="s">
        <v>585</v>
      </c>
      <c r="U650" s="9" t="s">
        <v>57</v>
      </c>
      <c r="V650" s="9" t="s">
        <v>585</v>
      </c>
      <c r="W650" s="14">
        <v>2</v>
      </c>
    </row>
    <row r="651" spans="1:23" x14ac:dyDescent="0.25">
      <c r="A651" s="8">
        <v>7320</v>
      </c>
      <c r="B651" s="9" t="s">
        <v>2342</v>
      </c>
      <c r="C651" s="9" t="s">
        <v>22</v>
      </c>
      <c r="D651" s="9" t="s">
        <v>2343</v>
      </c>
      <c r="E651" s="22" t="s">
        <v>985</v>
      </c>
      <c r="F651" s="23"/>
      <c r="G651" s="12">
        <v>0</v>
      </c>
      <c r="H651" s="12"/>
      <c r="I651" s="9"/>
      <c r="J651" s="12">
        <v>0</v>
      </c>
      <c r="K651" s="13">
        <v>43577</v>
      </c>
      <c r="L651" s="86">
        <f>(Tabla2[[#This Row],[release_year]]-'VARIANZA Y DES. EST'!$L$11)^2</f>
        <v>23.230495463129063</v>
      </c>
      <c r="M651" s="12">
        <v>2019</v>
      </c>
      <c r="N651" s="9" t="s">
        <v>110</v>
      </c>
      <c r="O651" s="9" t="s">
        <v>2267</v>
      </c>
      <c r="P651" s="12">
        <v>66</v>
      </c>
      <c r="Q651" s="12">
        <v>66</v>
      </c>
      <c r="R651" s="12">
        <v>1126.609060760893</v>
      </c>
      <c r="S651" s="12" t="s">
        <v>28</v>
      </c>
      <c r="T651" s="9" t="s">
        <v>111</v>
      </c>
      <c r="U651" s="9" t="s">
        <v>30</v>
      </c>
      <c r="V651" s="9" t="s">
        <v>111</v>
      </c>
      <c r="W651" s="14">
        <v>2</v>
      </c>
    </row>
    <row r="652" spans="1:23" x14ac:dyDescent="0.25">
      <c r="A652" s="8">
        <v>7657</v>
      </c>
      <c r="B652" s="9" t="s">
        <v>2344</v>
      </c>
      <c r="C652" s="9" t="s">
        <v>22</v>
      </c>
      <c r="D652" s="9" t="s">
        <v>2345</v>
      </c>
      <c r="E652" s="18" t="s">
        <v>2346</v>
      </c>
      <c r="F652" s="9" t="s">
        <v>2347</v>
      </c>
      <c r="G652" s="12">
        <v>1</v>
      </c>
      <c r="H652" s="9" t="s">
        <v>25</v>
      </c>
      <c r="I652" s="9" t="s">
        <v>25</v>
      </c>
      <c r="J652" s="12">
        <v>1</v>
      </c>
      <c r="K652" s="13">
        <v>43313</v>
      </c>
      <c r="L652" s="86">
        <f>(Tabla2[[#This Row],[release_year]]-'VARIANZA Y DES. EST'!$L$11)^2</f>
        <v>14.590890603358293</v>
      </c>
      <c r="M652" s="12">
        <v>2018</v>
      </c>
      <c r="N652" s="9" t="s">
        <v>76</v>
      </c>
      <c r="O652" s="9" t="s">
        <v>2267</v>
      </c>
      <c r="P652" s="12">
        <v>66</v>
      </c>
      <c r="Q652" s="12">
        <v>66</v>
      </c>
      <c r="R652" s="12">
        <v>1126.609060760893</v>
      </c>
      <c r="S652" s="12" t="s">
        <v>28</v>
      </c>
      <c r="T652" s="9" t="s">
        <v>576</v>
      </c>
      <c r="U652" s="9" t="s">
        <v>57</v>
      </c>
      <c r="V652" s="9" t="s">
        <v>576</v>
      </c>
      <c r="W652" s="14">
        <v>2</v>
      </c>
    </row>
    <row r="653" spans="1:23" x14ac:dyDescent="0.25">
      <c r="A653" s="8">
        <v>8045</v>
      </c>
      <c r="B653" s="9" t="s">
        <v>2348</v>
      </c>
      <c r="C653" s="9" t="s">
        <v>22</v>
      </c>
      <c r="D653" s="10" t="s">
        <v>2349</v>
      </c>
      <c r="E653" s="19"/>
      <c r="F653" s="11"/>
      <c r="G653" s="12">
        <v>0</v>
      </c>
      <c r="H653" s="9" t="s">
        <v>25</v>
      </c>
      <c r="I653" s="9" t="s">
        <v>25</v>
      </c>
      <c r="J653" s="12">
        <v>1</v>
      </c>
      <c r="K653" s="13">
        <v>42870</v>
      </c>
      <c r="L653" s="86">
        <f>(Tabla2[[#This Row],[release_year]]-'VARIANZA Y DES. EST'!$L$11)^2</f>
        <v>7.9512857435875226</v>
      </c>
      <c r="M653" s="12">
        <v>2017</v>
      </c>
      <c r="N653" s="9" t="s">
        <v>76</v>
      </c>
      <c r="O653" s="9" t="s">
        <v>2267</v>
      </c>
      <c r="P653" s="12">
        <v>66</v>
      </c>
      <c r="Q653" s="12">
        <v>66</v>
      </c>
      <c r="R653" s="12">
        <v>1126.609060760893</v>
      </c>
      <c r="S653" s="12" t="s">
        <v>28</v>
      </c>
      <c r="T653" s="9" t="s">
        <v>83</v>
      </c>
      <c r="U653" s="9" t="s">
        <v>57</v>
      </c>
      <c r="V653" s="9" t="s">
        <v>83</v>
      </c>
      <c r="W653" s="14">
        <v>2</v>
      </c>
    </row>
    <row r="654" spans="1:23" x14ac:dyDescent="0.25">
      <c r="A654" s="8">
        <v>8261</v>
      </c>
      <c r="B654" s="9" t="s">
        <v>2350</v>
      </c>
      <c r="C654" s="9" t="s">
        <v>22</v>
      </c>
      <c r="D654" s="9" t="s">
        <v>2351</v>
      </c>
      <c r="E654" s="18" t="s">
        <v>2352</v>
      </c>
      <c r="F654" s="9" t="s">
        <v>2353</v>
      </c>
      <c r="G654" s="12">
        <v>8</v>
      </c>
      <c r="H654" s="9" t="s">
        <v>613</v>
      </c>
      <c r="I654" s="9" t="s">
        <v>613</v>
      </c>
      <c r="J654" s="12">
        <v>1</v>
      </c>
      <c r="K654" s="13">
        <v>43739</v>
      </c>
      <c r="L654" s="86">
        <f>(Tabla2[[#This Row],[release_year]]-'VARIANZA Y DES. EST'!$L$11)^2</f>
        <v>1951.8898573343613</v>
      </c>
      <c r="M654" s="12">
        <v>1970</v>
      </c>
      <c r="N654" s="9" t="s">
        <v>82</v>
      </c>
      <c r="O654" s="9" t="s">
        <v>2267</v>
      </c>
      <c r="P654" s="12">
        <v>66</v>
      </c>
      <c r="Q654" s="12">
        <v>66</v>
      </c>
      <c r="R654" s="12">
        <v>1126.609060760893</v>
      </c>
      <c r="S654" s="12" t="s">
        <v>28</v>
      </c>
      <c r="T654" s="9" t="s">
        <v>2354</v>
      </c>
      <c r="U654" s="9" t="s">
        <v>95</v>
      </c>
      <c r="V654" s="9" t="s">
        <v>2354</v>
      </c>
      <c r="W654" s="14">
        <v>3</v>
      </c>
    </row>
    <row r="655" spans="1:23" x14ac:dyDescent="0.25">
      <c r="A655" s="8">
        <v>17</v>
      </c>
      <c r="B655" s="9" t="s">
        <v>2355</v>
      </c>
      <c r="C655" s="9" t="s">
        <v>22</v>
      </c>
      <c r="D655" s="9" t="s">
        <v>2356</v>
      </c>
      <c r="E655" s="7" t="s">
        <v>2357</v>
      </c>
      <c r="F655" s="24"/>
      <c r="G655" s="12">
        <v>0</v>
      </c>
      <c r="H655" s="12"/>
      <c r="I655" s="9"/>
      <c r="J655" s="12">
        <v>0</v>
      </c>
      <c r="K655" s="13">
        <v>44461</v>
      </c>
      <c r="L655" s="86">
        <f>(Tabla2[[#This Row],[release_year]]-'VARIANZA Y DES. EST'!$L$11)^2</f>
        <v>33.870100322899837</v>
      </c>
      <c r="M655" s="12">
        <v>2020</v>
      </c>
      <c r="N655" s="9" t="s">
        <v>76</v>
      </c>
      <c r="O655" s="9" t="s">
        <v>2358</v>
      </c>
      <c r="P655" s="12">
        <v>67</v>
      </c>
      <c r="Q655" s="12">
        <v>67</v>
      </c>
      <c r="R655" s="12">
        <v>1060.479065654059</v>
      </c>
      <c r="S655" s="12" t="s">
        <v>28</v>
      </c>
      <c r="T655" s="9" t="s">
        <v>105</v>
      </c>
      <c r="U655" s="9" t="s">
        <v>57</v>
      </c>
      <c r="V655" s="9" t="s">
        <v>105</v>
      </c>
      <c r="W655" s="14">
        <v>2</v>
      </c>
    </row>
    <row r="656" spans="1:23" x14ac:dyDescent="0.25">
      <c r="A656" s="8">
        <v>409</v>
      </c>
      <c r="B656" s="9" t="s">
        <v>2359</v>
      </c>
      <c r="C656" s="9" t="s">
        <v>22</v>
      </c>
      <c r="D656" s="9" t="s">
        <v>2360</v>
      </c>
      <c r="E656" s="9" t="s">
        <v>2091</v>
      </c>
      <c r="F656" s="9" t="s">
        <v>2010</v>
      </c>
      <c r="G656" s="12">
        <v>7</v>
      </c>
      <c r="H656" s="12"/>
      <c r="I656" s="9"/>
      <c r="J656" s="12">
        <v>0</v>
      </c>
      <c r="K656" s="13">
        <v>44399</v>
      </c>
      <c r="L656" s="86">
        <f>(Tabla2[[#This Row],[release_year]]-'VARIANZA Y DES. EST'!$L$11)^2</f>
        <v>10.1136565849629</v>
      </c>
      <c r="M656" s="12">
        <v>2011</v>
      </c>
      <c r="N656" s="9" t="s">
        <v>110</v>
      </c>
      <c r="O656" s="9" t="s">
        <v>2358</v>
      </c>
      <c r="P656" s="12">
        <v>67</v>
      </c>
      <c r="Q656" s="12">
        <v>67</v>
      </c>
      <c r="R656" s="12">
        <v>1060.479065654059</v>
      </c>
      <c r="S656" s="12" t="s">
        <v>28</v>
      </c>
      <c r="T656" s="9" t="s">
        <v>30</v>
      </c>
      <c r="U656" s="9" t="s">
        <v>30</v>
      </c>
      <c r="V656" s="9" t="s">
        <v>30</v>
      </c>
      <c r="W656" s="14">
        <v>1</v>
      </c>
    </row>
    <row r="657" spans="1:23" x14ac:dyDescent="0.25">
      <c r="A657" s="8">
        <v>2220</v>
      </c>
      <c r="B657" s="9" t="s">
        <v>2361</v>
      </c>
      <c r="C657" s="9" t="s">
        <v>22</v>
      </c>
      <c r="D657" s="9" t="s">
        <v>2362</v>
      </c>
      <c r="E657" s="10" t="s">
        <v>2363</v>
      </c>
      <c r="F657" s="11"/>
      <c r="G657" s="12">
        <v>0</v>
      </c>
      <c r="H657" s="9" t="s">
        <v>25</v>
      </c>
      <c r="I657" s="9" t="s">
        <v>25</v>
      </c>
      <c r="J657" s="12">
        <v>1</v>
      </c>
      <c r="K657" s="13">
        <v>44034</v>
      </c>
      <c r="L657" s="86">
        <f>(Tabla2[[#This Row],[release_year]]-'VARIANZA Y DES. EST'!$L$11)^2</f>
        <v>23.230495463129063</v>
      </c>
      <c r="M657" s="12">
        <v>2019</v>
      </c>
      <c r="N657" s="9" t="s">
        <v>76</v>
      </c>
      <c r="O657" s="9" t="s">
        <v>2358</v>
      </c>
      <c r="P657" s="12">
        <v>67</v>
      </c>
      <c r="Q657" s="12">
        <v>67</v>
      </c>
      <c r="R657" s="12">
        <v>1060.479065654059</v>
      </c>
      <c r="S657" s="12" t="s">
        <v>28</v>
      </c>
      <c r="T657" s="9" t="s">
        <v>576</v>
      </c>
      <c r="U657" s="9" t="s">
        <v>57</v>
      </c>
      <c r="V657" s="9" t="s">
        <v>576</v>
      </c>
      <c r="W657" s="14">
        <v>2</v>
      </c>
    </row>
    <row r="658" spans="1:23" x14ac:dyDescent="0.25">
      <c r="A658" s="8">
        <v>2262</v>
      </c>
      <c r="B658" s="9" t="s">
        <v>2364</v>
      </c>
      <c r="C658" s="9" t="s">
        <v>22</v>
      </c>
      <c r="D658" s="9" t="s">
        <v>2365</v>
      </c>
      <c r="E658" s="18" t="s">
        <v>2366</v>
      </c>
      <c r="F658" s="18" t="s">
        <v>2367</v>
      </c>
      <c r="G658" s="12">
        <v>1</v>
      </c>
      <c r="H658" s="12"/>
      <c r="I658" s="9"/>
      <c r="J658" s="12">
        <v>0</v>
      </c>
      <c r="K658" s="13">
        <v>44019</v>
      </c>
      <c r="L658" s="86">
        <f>(Tabla2[[#This Row],[release_year]]-'VARIANZA Y DES. EST'!$L$11)^2</f>
        <v>33.870100322899837</v>
      </c>
      <c r="M658" s="12">
        <v>2020</v>
      </c>
      <c r="N658" s="9" t="s">
        <v>76</v>
      </c>
      <c r="O658" s="9" t="s">
        <v>2358</v>
      </c>
      <c r="P658" s="12">
        <v>67</v>
      </c>
      <c r="Q658" s="12">
        <v>67</v>
      </c>
      <c r="R658" s="12">
        <v>1060.479065654059</v>
      </c>
      <c r="S658" s="12" t="s">
        <v>28</v>
      </c>
      <c r="T658" s="9" t="s">
        <v>477</v>
      </c>
      <c r="U658" s="9" t="s">
        <v>477</v>
      </c>
      <c r="V658" s="9" t="s">
        <v>477</v>
      </c>
      <c r="W658" s="14">
        <v>1</v>
      </c>
    </row>
    <row r="659" spans="1:23" x14ac:dyDescent="0.25">
      <c r="A659" s="8">
        <v>2538</v>
      </c>
      <c r="B659" s="9" t="s">
        <v>2368</v>
      </c>
      <c r="C659" s="9" t="s">
        <v>22</v>
      </c>
      <c r="D659" s="9" t="s">
        <v>2369</v>
      </c>
      <c r="E659" s="18" t="s">
        <v>2370</v>
      </c>
      <c r="F659" s="9" t="s">
        <v>2371</v>
      </c>
      <c r="G659" s="12">
        <v>6</v>
      </c>
      <c r="H659" s="9" t="s">
        <v>175</v>
      </c>
      <c r="I659" s="9" t="s">
        <v>175</v>
      </c>
      <c r="J659" s="12">
        <v>1</v>
      </c>
      <c r="K659" s="13">
        <v>43965</v>
      </c>
      <c r="L659" s="86">
        <f>(Tabla2[[#This Row],[release_year]]-'VARIANZA Y DES. EST'!$L$11)^2</f>
        <v>14.590890603358293</v>
      </c>
      <c r="M659" s="12">
        <v>2018</v>
      </c>
      <c r="N659" s="9" t="s">
        <v>35</v>
      </c>
      <c r="O659" s="9" t="s">
        <v>2358</v>
      </c>
      <c r="P659" s="12">
        <v>67</v>
      </c>
      <c r="Q659" s="12">
        <v>67</v>
      </c>
      <c r="R659" s="12">
        <v>1060.479065654059</v>
      </c>
      <c r="S659" s="12" t="s">
        <v>28</v>
      </c>
      <c r="T659" s="9" t="s">
        <v>2372</v>
      </c>
      <c r="U659" s="9" t="s">
        <v>239</v>
      </c>
      <c r="V659" s="9" t="s">
        <v>2372</v>
      </c>
      <c r="W659" s="14">
        <v>2</v>
      </c>
    </row>
    <row r="660" spans="1:23" x14ac:dyDescent="0.25">
      <c r="A660" s="8">
        <v>3206</v>
      </c>
      <c r="B660" s="9" t="s">
        <v>2373</v>
      </c>
      <c r="C660" s="9" t="s">
        <v>22</v>
      </c>
      <c r="D660" s="9" t="s">
        <v>2374</v>
      </c>
      <c r="E660" s="18" t="s">
        <v>2375</v>
      </c>
      <c r="F660" s="9" t="s">
        <v>2376</v>
      </c>
      <c r="G660" s="12">
        <v>1</v>
      </c>
      <c r="H660" s="9" t="s">
        <v>2377</v>
      </c>
      <c r="I660" s="9" t="s">
        <v>2378</v>
      </c>
      <c r="J660" s="12">
        <v>2</v>
      </c>
      <c r="K660" s="16">
        <v>43799</v>
      </c>
      <c r="L660" s="86">
        <f>(Tabla2[[#This Row],[release_year]]-'VARIANZA Y DES. EST'!$L$11)^2</f>
        <v>23.230495463129063</v>
      </c>
      <c r="M660" s="12">
        <v>2019</v>
      </c>
      <c r="N660" s="9" t="s">
        <v>55</v>
      </c>
      <c r="O660" s="9" t="s">
        <v>2358</v>
      </c>
      <c r="P660" s="12">
        <v>67</v>
      </c>
      <c r="Q660" s="12">
        <v>67</v>
      </c>
      <c r="R660" s="12">
        <v>1060.479065654059</v>
      </c>
      <c r="S660" s="12" t="s">
        <v>28</v>
      </c>
      <c r="T660" s="9" t="s">
        <v>105</v>
      </c>
      <c r="U660" s="9" t="s">
        <v>57</v>
      </c>
      <c r="V660" s="9" t="s">
        <v>105</v>
      </c>
      <c r="W660" s="14">
        <v>2</v>
      </c>
    </row>
    <row r="661" spans="1:23" x14ac:dyDescent="0.25">
      <c r="A661" s="8">
        <v>3389</v>
      </c>
      <c r="B661" s="9" t="s">
        <v>2379</v>
      </c>
      <c r="C661" s="9" t="s">
        <v>22</v>
      </c>
      <c r="D661" s="9" t="s">
        <v>2380</v>
      </c>
      <c r="E661" s="18" t="s">
        <v>2381</v>
      </c>
      <c r="F661" s="9" t="s">
        <v>2382</v>
      </c>
      <c r="G661" s="12">
        <v>1</v>
      </c>
      <c r="H661" s="9" t="s">
        <v>25</v>
      </c>
      <c r="I661" s="9" t="s">
        <v>25</v>
      </c>
      <c r="J661" s="12">
        <v>1</v>
      </c>
      <c r="K661" s="16">
        <v>43760</v>
      </c>
      <c r="L661" s="86">
        <f>(Tabla2[[#This Row],[release_year]]-'VARIANZA Y DES. EST'!$L$11)^2</f>
        <v>23.230495463129063</v>
      </c>
      <c r="M661" s="12">
        <v>2019</v>
      </c>
      <c r="N661" s="9" t="s">
        <v>76</v>
      </c>
      <c r="O661" s="9" t="s">
        <v>2358</v>
      </c>
      <c r="P661" s="12">
        <v>67</v>
      </c>
      <c r="Q661" s="12">
        <v>67</v>
      </c>
      <c r="R661" s="12">
        <v>1060.479065654059</v>
      </c>
      <c r="S661" s="12" t="s">
        <v>28</v>
      </c>
      <c r="T661" s="9" t="s">
        <v>2383</v>
      </c>
      <c r="U661" s="9" t="s">
        <v>57</v>
      </c>
      <c r="V661" s="9" t="s">
        <v>2383</v>
      </c>
      <c r="W661" s="14">
        <v>2</v>
      </c>
    </row>
    <row r="662" spans="1:23" x14ac:dyDescent="0.25">
      <c r="A662" s="8">
        <v>3529</v>
      </c>
      <c r="B662" s="9" t="s">
        <v>2384</v>
      </c>
      <c r="C662" s="9" t="s">
        <v>22</v>
      </c>
      <c r="D662" s="9" t="s">
        <v>2385</v>
      </c>
      <c r="E662" s="18" t="s">
        <v>2386</v>
      </c>
      <c r="F662" s="9" t="s">
        <v>2247</v>
      </c>
      <c r="G662" s="12">
        <v>1</v>
      </c>
      <c r="H662" s="9" t="s">
        <v>25</v>
      </c>
      <c r="I662" s="9" t="s">
        <v>1453</v>
      </c>
      <c r="J662" s="12">
        <v>2</v>
      </c>
      <c r="K662" s="13">
        <v>43718</v>
      </c>
      <c r="L662" s="86">
        <f>(Tabla2[[#This Row],[release_year]]-'VARIANZA Y DES. EST'!$L$11)^2</f>
        <v>23.230495463129063</v>
      </c>
      <c r="M662" s="12">
        <v>2019</v>
      </c>
      <c r="N662" s="9" t="s">
        <v>76</v>
      </c>
      <c r="O662" s="9" t="s">
        <v>2358</v>
      </c>
      <c r="P662" s="12">
        <v>67</v>
      </c>
      <c r="Q662" s="12">
        <v>67</v>
      </c>
      <c r="R662" s="12">
        <v>1060.479065654059</v>
      </c>
      <c r="S662" s="12" t="s">
        <v>28</v>
      </c>
      <c r="T662" s="9" t="s">
        <v>477</v>
      </c>
      <c r="U662" s="9" t="s">
        <v>477</v>
      </c>
      <c r="V662" s="9" t="s">
        <v>477</v>
      </c>
      <c r="W662" s="14">
        <v>1</v>
      </c>
    </row>
    <row r="663" spans="1:23" x14ac:dyDescent="0.25">
      <c r="A663" s="8">
        <v>3618</v>
      </c>
      <c r="B663" s="9" t="s">
        <v>2387</v>
      </c>
      <c r="C663" s="9" t="s">
        <v>22</v>
      </c>
      <c r="D663" s="9" t="s">
        <v>2388</v>
      </c>
      <c r="E663" s="18" t="s">
        <v>2389</v>
      </c>
      <c r="F663" s="9" t="s">
        <v>2390</v>
      </c>
      <c r="G663" s="12">
        <v>1</v>
      </c>
      <c r="H663" s="9" t="s">
        <v>25</v>
      </c>
      <c r="I663" s="9" t="s">
        <v>25</v>
      </c>
      <c r="J663" s="12">
        <v>1</v>
      </c>
      <c r="K663" s="13">
        <v>43684</v>
      </c>
      <c r="L663" s="86">
        <f>(Tabla2[[#This Row],[release_year]]-'VARIANZA Y DES. EST'!$L$11)^2</f>
        <v>3.3116808838167522</v>
      </c>
      <c r="M663" s="12">
        <v>2016</v>
      </c>
      <c r="N663" s="9" t="s">
        <v>76</v>
      </c>
      <c r="O663" s="9" t="s">
        <v>2358</v>
      </c>
      <c r="P663" s="12">
        <v>67</v>
      </c>
      <c r="Q663" s="12">
        <v>67</v>
      </c>
      <c r="R663" s="12">
        <v>1060.479065654059</v>
      </c>
      <c r="S663" s="12" t="s">
        <v>28</v>
      </c>
      <c r="T663" s="9" t="s">
        <v>477</v>
      </c>
      <c r="U663" s="9" t="s">
        <v>477</v>
      </c>
      <c r="V663" s="9" t="s">
        <v>477</v>
      </c>
      <c r="W663" s="14">
        <v>1</v>
      </c>
    </row>
    <row r="664" spans="1:23" x14ac:dyDescent="0.25">
      <c r="A664" s="8">
        <v>3620</v>
      </c>
      <c r="B664" s="9" t="s">
        <v>2391</v>
      </c>
      <c r="C664" s="9" t="s">
        <v>22</v>
      </c>
      <c r="D664" s="9" t="s">
        <v>2392</v>
      </c>
      <c r="E664" s="18" t="s">
        <v>1746</v>
      </c>
      <c r="F664" s="9" t="s">
        <v>2393</v>
      </c>
      <c r="G664" s="12">
        <v>1</v>
      </c>
      <c r="H664" s="9" t="s">
        <v>25</v>
      </c>
      <c r="I664" s="9" t="s">
        <v>25</v>
      </c>
      <c r="J664" s="12">
        <v>1</v>
      </c>
      <c r="K664" s="13">
        <v>43683</v>
      </c>
      <c r="L664" s="86">
        <f>(Tabla2[[#This Row],[release_year]]-'VARIANZA Y DES. EST'!$L$11)^2</f>
        <v>0.67207602404598188</v>
      </c>
      <c r="M664" s="12">
        <v>2015</v>
      </c>
      <c r="N664" s="9" t="s">
        <v>76</v>
      </c>
      <c r="O664" s="9" t="s">
        <v>2358</v>
      </c>
      <c r="P664" s="12">
        <v>67</v>
      </c>
      <c r="Q664" s="12">
        <v>67</v>
      </c>
      <c r="R664" s="12">
        <v>1060.479065654059</v>
      </c>
      <c r="S664" s="12" t="s">
        <v>28</v>
      </c>
      <c r="T664" s="9" t="s">
        <v>477</v>
      </c>
      <c r="U664" s="9" t="s">
        <v>477</v>
      </c>
      <c r="V664" s="9" t="s">
        <v>477</v>
      </c>
      <c r="W664" s="14">
        <v>1</v>
      </c>
    </row>
    <row r="665" spans="1:23" x14ac:dyDescent="0.25">
      <c r="A665" s="8">
        <v>4871</v>
      </c>
      <c r="B665" s="9" t="s">
        <v>2394</v>
      </c>
      <c r="C665" s="9" t="s">
        <v>22</v>
      </c>
      <c r="D665" s="9" t="s">
        <v>2395</v>
      </c>
      <c r="E665" s="18" t="s">
        <v>2317</v>
      </c>
      <c r="F665" s="9" t="s">
        <v>2396</v>
      </c>
      <c r="G665" s="12">
        <v>1</v>
      </c>
      <c r="H665" s="9" t="s">
        <v>25</v>
      </c>
      <c r="I665" s="9" t="s">
        <v>25</v>
      </c>
      <c r="J665" s="12">
        <v>1</v>
      </c>
      <c r="K665" s="13">
        <v>43228</v>
      </c>
      <c r="L665" s="86">
        <f>(Tabla2[[#This Row],[release_year]]-'VARIANZA Y DES. EST'!$L$11)^2</f>
        <v>14.590890603358293</v>
      </c>
      <c r="M665" s="12">
        <v>2018</v>
      </c>
      <c r="N665" s="9" t="s">
        <v>76</v>
      </c>
      <c r="O665" s="9" t="s">
        <v>2358</v>
      </c>
      <c r="P665" s="12">
        <v>67</v>
      </c>
      <c r="Q665" s="12">
        <v>67</v>
      </c>
      <c r="R665" s="12">
        <v>1060.479065654059</v>
      </c>
      <c r="S665" s="12" t="s">
        <v>28</v>
      </c>
      <c r="T665" s="9" t="s">
        <v>477</v>
      </c>
      <c r="U665" s="9" t="s">
        <v>477</v>
      </c>
      <c r="V665" s="9" t="s">
        <v>477</v>
      </c>
      <c r="W665" s="14">
        <v>1</v>
      </c>
    </row>
    <row r="666" spans="1:23" x14ac:dyDescent="0.25">
      <c r="A666" s="8">
        <v>5025</v>
      </c>
      <c r="B666" s="9" t="s">
        <v>2397</v>
      </c>
      <c r="C666" s="9" t="s">
        <v>22</v>
      </c>
      <c r="D666" s="9" t="s">
        <v>2398</v>
      </c>
      <c r="E666" s="18" t="s">
        <v>1148</v>
      </c>
      <c r="F666" s="9" t="s">
        <v>2399</v>
      </c>
      <c r="G666" s="12">
        <v>1</v>
      </c>
      <c r="H666" s="9" t="s">
        <v>25</v>
      </c>
      <c r="I666" s="9" t="s">
        <v>25</v>
      </c>
      <c r="J666" s="12">
        <v>1</v>
      </c>
      <c r="K666" s="13">
        <v>43158</v>
      </c>
      <c r="L666" s="86">
        <f>(Tabla2[[#This Row],[release_year]]-'VARIANZA Y DES. EST'!$L$11)^2</f>
        <v>14.590890603358293</v>
      </c>
      <c r="M666" s="12">
        <v>2018</v>
      </c>
      <c r="N666" s="9" t="s">
        <v>76</v>
      </c>
      <c r="O666" s="9" t="s">
        <v>2358</v>
      </c>
      <c r="P666" s="12">
        <v>67</v>
      </c>
      <c r="Q666" s="12">
        <v>67</v>
      </c>
      <c r="R666" s="12">
        <v>1060.479065654059</v>
      </c>
      <c r="S666" s="12" t="s">
        <v>28</v>
      </c>
      <c r="T666" s="9" t="s">
        <v>477</v>
      </c>
      <c r="U666" s="9" t="s">
        <v>477</v>
      </c>
      <c r="V666" s="9" t="s">
        <v>477</v>
      </c>
      <c r="W666" s="14">
        <v>1</v>
      </c>
    </row>
    <row r="667" spans="1:23" x14ac:dyDescent="0.25">
      <c r="A667" s="8">
        <v>5135</v>
      </c>
      <c r="B667" s="9" t="s">
        <v>2400</v>
      </c>
      <c r="C667" s="9" t="s">
        <v>22</v>
      </c>
      <c r="D667" s="9" t="s">
        <v>2401</v>
      </c>
      <c r="E667" s="18" t="s">
        <v>947</v>
      </c>
      <c r="F667" s="9" t="s">
        <v>2402</v>
      </c>
      <c r="G667" s="12">
        <v>1</v>
      </c>
      <c r="H667" s="9" t="s">
        <v>25</v>
      </c>
      <c r="I667" s="9" t="s">
        <v>25</v>
      </c>
      <c r="J667" s="12">
        <v>1</v>
      </c>
      <c r="K667" s="13">
        <v>43074</v>
      </c>
      <c r="L667" s="86">
        <f>(Tabla2[[#This Row],[release_year]]-'VARIANZA Y DES. EST'!$L$11)^2</f>
        <v>7.9512857435875226</v>
      </c>
      <c r="M667" s="12">
        <v>2017</v>
      </c>
      <c r="N667" s="9" t="s">
        <v>76</v>
      </c>
      <c r="O667" s="9" t="s">
        <v>2358</v>
      </c>
      <c r="P667" s="12">
        <v>67</v>
      </c>
      <c r="Q667" s="12">
        <v>67</v>
      </c>
      <c r="R667" s="12">
        <v>1060.479065654059</v>
      </c>
      <c r="S667" s="12" t="s">
        <v>28</v>
      </c>
      <c r="T667" s="9" t="s">
        <v>477</v>
      </c>
      <c r="U667" s="9" t="s">
        <v>477</v>
      </c>
      <c r="V667" s="9" t="s">
        <v>477</v>
      </c>
      <c r="W667" s="14">
        <v>1</v>
      </c>
    </row>
    <row r="668" spans="1:23" x14ac:dyDescent="0.25">
      <c r="A668" s="8">
        <v>5358</v>
      </c>
      <c r="B668" s="9" t="s">
        <v>2403</v>
      </c>
      <c r="C668" s="9" t="s">
        <v>22</v>
      </c>
      <c r="D668" s="9" t="s">
        <v>2404</v>
      </c>
      <c r="E668" s="18" t="s">
        <v>2405</v>
      </c>
      <c r="F668" s="18" t="s">
        <v>2405</v>
      </c>
      <c r="G668" s="12">
        <v>1</v>
      </c>
      <c r="H668" s="12"/>
      <c r="I668" s="9"/>
      <c r="J668" s="12">
        <v>0</v>
      </c>
      <c r="K668" s="13">
        <v>42948</v>
      </c>
      <c r="L668" s="86">
        <f>(Tabla2[[#This Row],[release_year]]-'VARIANZA Y DES. EST'!$L$11)^2</f>
        <v>7.9512857435875226</v>
      </c>
      <c r="M668" s="12">
        <v>2017</v>
      </c>
      <c r="N668" s="9" t="s">
        <v>35</v>
      </c>
      <c r="O668" s="9" t="s">
        <v>2358</v>
      </c>
      <c r="P668" s="12">
        <v>67</v>
      </c>
      <c r="Q668" s="12">
        <v>67</v>
      </c>
      <c r="R668" s="12">
        <v>1060.479065654059</v>
      </c>
      <c r="S668" s="12" t="s">
        <v>28</v>
      </c>
      <c r="T668" s="9" t="s">
        <v>477</v>
      </c>
      <c r="U668" s="9" t="s">
        <v>477</v>
      </c>
      <c r="V668" s="9" t="s">
        <v>477</v>
      </c>
      <c r="W668" s="14">
        <v>1</v>
      </c>
    </row>
    <row r="669" spans="1:23" x14ac:dyDescent="0.25">
      <c r="A669" s="8">
        <v>5370</v>
      </c>
      <c r="B669" s="9" t="s">
        <v>2406</v>
      </c>
      <c r="C669" s="9" t="s">
        <v>22</v>
      </c>
      <c r="D669" s="9" t="s">
        <v>2407</v>
      </c>
      <c r="E669" s="18" t="s">
        <v>579</v>
      </c>
      <c r="F669" s="9" t="s">
        <v>2408</v>
      </c>
      <c r="G669" s="12">
        <v>1</v>
      </c>
      <c r="H669" s="9" t="s">
        <v>25</v>
      </c>
      <c r="I669" s="9" t="s">
        <v>25</v>
      </c>
      <c r="J669" s="12">
        <v>1</v>
      </c>
      <c r="K669" s="13">
        <v>42941</v>
      </c>
      <c r="L669" s="86">
        <f>(Tabla2[[#This Row],[release_year]]-'VARIANZA Y DES. EST'!$L$11)^2</f>
        <v>7.9512857435875226</v>
      </c>
      <c r="M669" s="12">
        <v>2017</v>
      </c>
      <c r="N669" s="9" t="s">
        <v>76</v>
      </c>
      <c r="O669" s="9" t="s">
        <v>2358</v>
      </c>
      <c r="P669" s="12">
        <v>67</v>
      </c>
      <c r="Q669" s="12">
        <v>67</v>
      </c>
      <c r="R669" s="12">
        <v>1060.479065654059</v>
      </c>
      <c r="S669" s="12" t="s">
        <v>28</v>
      </c>
      <c r="T669" s="9" t="s">
        <v>477</v>
      </c>
      <c r="U669" s="9" t="s">
        <v>477</v>
      </c>
      <c r="V669" s="9" t="s">
        <v>477</v>
      </c>
      <c r="W669" s="14">
        <v>1</v>
      </c>
    </row>
    <row r="670" spans="1:23" x14ac:dyDescent="0.25">
      <c r="A670" s="8">
        <v>5595</v>
      </c>
      <c r="B670" s="9" t="s">
        <v>2409</v>
      </c>
      <c r="C670" s="9" t="s">
        <v>22</v>
      </c>
      <c r="D670" s="9" t="s">
        <v>2410</v>
      </c>
      <c r="E670" s="18" t="s">
        <v>2148</v>
      </c>
      <c r="F670" s="9" t="s">
        <v>2149</v>
      </c>
      <c r="G670" s="12">
        <v>1</v>
      </c>
      <c r="H670" s="9" t="s">
        <v>25</v>
      </c>
      <c r="I670" s="9" t="s">
        <v>25</v>
      </c>
      <c r="J670" s="12">
        <v>1</v>
      </c>
      <c r="K670" s="13">
        <v>42787</v>
      </c>
      <c r="L670" s="86">
        <f>(Tabla2[[#This Row],[release_year]]-'VARIANZA Y DES. EST'!$L$11)^2</f>
        <v>7.9512857435875226</v>
      </c>
      <c r="M670" s="12">
        <v>2017</v>
      </c>
      <c r="N670" s="9" t="s">
        <v>35</v>
      </c>
      <c r="O670" s="9" t="s">
        <v>2358</v>
      </c>
      <c r="P670" s="12">
        <v>67</v>
      </c>
      <c r="Q670" s="12">
        <v>67</v>
      </c>
      <c r="R670" s="12">
        <v>1060.479065654059</v>
      </c>
      <c r="S670" s="12" t="s">
        <v>28</v>
      </c>
      <c r="T670" s="9" t="s">
        <v>477</v>
      </c>
      <c r="U670" s="9" t="s">
        <v>477</v>
      </c>
      <c r="V670" s="9" t="s">
        <v>477</v>
      </c>
      <c r="W670" s="14">
        <v>1</v>
      </c>
    </row>
    <row r="671" spans="1:23" x14ac:dyDescent="0.25">
      <c r="A671" s="8">
        <v>5628</v>
      </c>
      <c r="B671" s="9" t="s">
        <v>2411</v>
      </c>
      <c r="C671" s="9" t="s">
        <v>22</v>
      </c>
      <c r="D671" s="9" t="s">
        <v>2412</v>
      </c>
      <c r="E671" s="18" t="s">
        <v>1148</v>
      </c>
      <c r="F671" s="9" t="s">
        <v>2413</v>
      </c>
      <c r="G671" s="12">
        <v>1</v>
      </c>
      <c r="H671" s="9" t="s">
        <v>25</v>
      </c>
      <c r="I671" s="9" t="s">
        <v>25</v>
      </c>
      <c r="J671" s="12">
        <v>1</v>
      </c>
      <c r="K671" s="13">
        <v>42759</v>
      </c>
      <c r="L671" s="86">
        <f>(Tabla2[[#This Row],[release_year]]-'VARIANZA Y DES. EST'!$L$11)^2</f>
        <v>7.9512857435875226</v>
      </c>
      <c r="M671" s="12">
        <v>2017</v>
      </c>
      <c r="N671" s="9" t="s">
        <v>76</v>
      </c>
      <c r="O671" s="9" t="s">
        <v>2358</v>
      </c>
      <c r="P671" s="12">
        <v>67</v>
      </c>
      <c r="Q671" s="12">
        <v>67</v>
      </c>
      <c r="R671" s="12">
        <v>1060.479065654059</v>
      </c>
      <c r="S671" s="12" t="s">
        <v>28</v>
      </c>
      <c r="T671" s="9" t="s">
        <v>477</v>
      </c>
      <c r="U671" s="9" t="s">
        <v>477</v>
      </c>
      <c r="V671" s="9" t="s">
        <v>477</v>
      </c>
      <c r="W671" s="14">
        <v>1</v>
      </c>
    </row>
    <row r="672" spans="1:23" x14ac:dyDescent="0.25">
      <c r="A672" s="8">
        <v>5712</v>
      </c>
      <c r="B672" s="9" t="s">
        <v>2414</v>
      </c>
      <c r="C672" s="9" t="s">
        <v>22</v>
      </c>
      <c r="D672" s="9" t="s">
        <v>2415</v>
      </c>
      <c r="E672" s="18" t="s">
        <v>2416</v>
      </c>
      <c r="F672" s="9" t="s">
        <v>2061</v>
      </c>
      <c r="G672" s="12">
        <v>1</v>
      </c>
      <c r="H672" s="9" t="s">
        <v>468</v>
      </c>
      <c r="I672" s="9" t="s">
        <v>468</v>
      </c>
      <c r="J672" s="12">
        <v>1</v>
      </c>
      <c r="K672" s="16">
        <v>42695</v>
      </c>
      <c r="L672" s="86">
        <f>(Tabla2[[#This Row],[release_year]]-'VARIANZA Y DES. EST'!$L$11)^2</f>
        <v>3.3116808838167522</v>
      </c>
      <c r="M672" s="12">
        <v>2016</v>
      </c>
      <c r="N672" s="9" t="s">
        <v>76</v>
      </c>
      <c r="O672" s="9" t="s">
        <v>2358</v>
      </c>
      <c r="P672" s="12">
        <v>67</v>
      </c>
      <c r="Q672" s="12">
        <v>67</v>
      </c>
      <c r="R672" s="12">
        <v>1060.479065654059</v>
      </c>
      <c r="S672" s="12" t="s">
        <v>28</v>
      </c>
      <c r="T672" s="9" t="s">
        <v>477</v>
      </c>
      <c r="U672" s="9" t="s">
        <v>477</v>
      </c>
      <c r="V672" s="9" t="s">
        <v>477</v>
      </c>
      <c r="W672" s="14">
        <v>1</v>
      </c>
    </row>
    <row r="673" spans="1:23" x14ac:dyDescent="0.25">
      <c r="A673" s="8">
        <v>7181</v>
      </c>
      <c r="B673" s="9" t="s">
        <v>2417</v>
      </c>
      <c r="C673" s="9" t="s">
        <v>22</v>
      </c>
      <c r="D673" s="9" t="s">
        <v>2418</v>
      </c>
      <c r="E673" s="9" t="s">
        <v>1754</v>
      </c>
      <c r="F673" s="9" t="s">
        <v>1759</v>
      </c>
      <c r="G673" s="12">
        <v>1</v>
      </c>
      <c r="H673" s="9" t="s">
        <v>25</v>
      </c>
      <c r="I673" s="9" t="s">
        <v>25</v>
      </c>
      <c r="J673" s="12">
        <v>1</v>
      </c>
      <c r="K673" s="13">
        <v>43374</v>
      </c>
      <c r="L673" s="86">
        <f>(Tabla2[[#This Row],[release_year]]-'VARIANZA Y DES. EST'!$L$11)^2</f>
        <v>17.47405172519213</v>
      </c>
      <c r="M673" s="12">
        <v>2010</v>
      </c>
      <c r="N673" s="9" t="s">
        <v>76</v>
      </c>
      <c r="O673" s="9" t="s">
        <v>2358</v>
      </c>
      <c r="P673" s="12">
        <v>67</v>
      </c>
      <c r="Q673" s="12">
        <v>67</v>
      </c>
      <c r="R673" s="12">
        <v>1060.479065654059</v>
      </c>
      <c r="S673" s="12" t="s">
        <v>28</v>
      </c>
      <c r="T673" s="9" t="s">
        <v>477</v>
      </c>
      <c r="U673" s="9" t="s">
        <v>477</v>
      </c>
      <c r="V673" s="9" t="s">
        <v>477</v>
      </c>
      <c r="W673" s="14">
        <v>1</v>
      </c>
    </row>
    <row r="674" spans="1:23" x14ac:dyDescent="0.25">
      <c r="A674" s="8">
        <v>7319</v>
      </c>
      <c r="B674" s="9" t="s">
        <v>2419</v>
      </c>
      <c r="C674" s="9" t="s">
        <v>22</v>
      </c>
      <c r="D674" s="10" t="s">
        <v>2420</v>
      </c>
      <c r="E674" s="11"/>
      <c r="F674" s="9" t="s">
        <v>2421</v>
      </c>
      <c r="G674" s="12">
        <v>10</v>
      </c>
      <c r="H674" s="12"/>
      <c r="I674" s="9"/>
      <c r="J674" s="12">
        <v>0</v>
      </c>
      <c r="K674" s="13">
        <v>43657</v>
      </c>
      <c r="L674" s="86">
        <f>(Tabla2[[#This Row],[release_year]]-'VARIANZA Y DES. EST'!$L$11)^2</f>
        <v>23.230495463129063</v>
      </c>
      <c r="M674" s="12">
        <v>2019</v>
      </c>
      <c r="N674" s="9" t="s">
        <v>110</v>
      </c>
      <c r="O674" s="9" t="s">
        <v>2358</v>
      </c>
      <c r="P674" s="12">
        <v>67</v>
      </c>
      <c r="Q674" s="12">
        <v>67</v>
      </c>
      <c r="R674" s="12">
        <v>1060.479065654059</v>
      </c>
      <c r="S674" s="12" t="s">
        <v>28</v>
      </c>
      <c r="T674" s="9" t="s">
        <v>111</v>
      </c>
      <c r="U674" s="9" t="s">
        <v>30</v>
      </c>
      <c r="V674" s="9" t="s">
        <v>111</v>
      </c>
      <c r="W674" s="14">
        <v>2</v>
      </c>
    </row>
    <row r="675" spans="1:23" x14ac:dyDescent="0.25">
      <c r="A675" s="8">
        <v>8163</v>
      </c>
      <c r="B675" s="9" t="s">
        <v>2422</v>
      </c>
      <c r="C675" s="9" t="s">
        <v>22</v>
      </c>
      <c r="D675" s="9" t="s">
        <v>2423</v>
      </c>
      <c r="E675" s="10" t="s">
        <v>2424</v>
      </c>
      <c r="F675" s="11"/>
      <c r="G675" s="12">
        <v>0</v>
      </c>
      <c r="H675" s="9" t="s">
        <v>25</v>
      </c>
      <c r="I675" s="9" t="s">
        <v>2425</v>
      </c>
      <c r="J675" s="12">
        <v>2</v>
      </c>
      <c r="K675" s="13">
        <v>42705</v>
      </c>
      <c r="L675" s="86">
        <f>(Tabla2[[#This Row],[release_year]]-'VARIANZA Y DES. EST'!$L$11)^2</f>
        <v>3.3116808838167522</v>
      </c>
      <c r="M675" s="12">
        <v>2016</v>
      </c>
      <c r="N675" s="9" t="s">
        <v>110</v>
      </c>
      <c r="O675" s="9" t="s">
        <v>2358</v>
      </c>
      <c r="P675" s="12">
        <v>67</v>
      </c>
      <c r="Q675" s="12">
        <v>67</v>
      </c>
      <c r="R675" s="12">
        <v>1060.479065654059</v>
      </c>
      <c r="S675" s="12" t="s">
        <v>28</v>
      </c>
      <c r="T675" s="9" t="s">
        <v>30</v>
      </c>
      <c r="U675" s="9" t="s">
        <v>30</v>
      </c>
      <c r="V675" s="9" t="s">
        <v>30</v>
      </c>
      <c r="W675" s="14">
        <v>1</v>
      </c>
    </row>
    <row r="676" spans="1:23" x14ac:dyDescent="0.25">
      <c r="A676" s="8">
        <v>408</v>
      </c>
      <c r="B676" s="9" t="s">
        <v>2426</v>
      </c>
      <c r="C676" s="9" t="s">
        <v>22</v>
      </c>
      <c r="D676" s="9" t="s">
        <v>2427</v>
      </c>
      <c r="E676" s="18" t="s">
        <v>2091</v>
      </c>
      <c r="F676" s="9" t="s">
        <v>2010</v>
      </c>
      <c r="G676" s="12">
        <v>7</v>
      </c>
      <c r="H676" s="12"/>
      <c r="I676" s="9"/>
      <c r="J676" s="12">
        <v>0</v>
      </c>
      <c r="K676" s="13">
        <v>44399</v>
      </c>
      <c r="L676" s="86">
        <f>(Tabla2[[#This Row],[release_year]]-'VARIANZA Y DES. EST'!$L$11)^2</f>
        <v>26.834446865421359</v>
      </c>
      <c r="M676" s="12">
        <v>2009</v>
      </c>
      <c r="N676" s="9" t="s">
        <v>110</v>
      </c>
      <c r="O676" s="9" t="s">
        <v>2428</v>
      </c>
      <c r="P676" s="12">
        <v>68</v>
      </c>
      <c r="Q676" s="12">
        <v>68</v>
      </c>
      <c r="R676" s="12">
        <v>996.34907054722487</v>
      </c>
      <c r="S676" s="12" t="s">
        <v>28</v>
      </c>
      <c r="T676" s="9" t="s">
        <v>30</v>
      </c>
      <c r="U676" s="9" t="s">
        <v>30</v>
      </c>
      <c r="V676" s="9" t="s">
        <v>30</v>
      </c>
      <c r="W676" s="14">
        <v>1</v>
      </c>
    </row>
    <row r="677" spans="1:23" x14ac:dyDescent="0.25">
      <c r="A677" s="8">
        <v>415</v>
      </c>
      <c r="B677" s="9" t="s">
        <v>2429</v>
      </c>
      <c r="C677" s="9" t="s">
        <v>22</v>
      </c>
      <c r="D677" s="9" t="s">
        <v>2430</v>
      </c>
      <c r="E677" s="18" t="s">
        <v>2091</v>
      </c>
      <c r="F677" s="9" t="s">
        <v>2010</v>
      </c>
      <c r="G677" s="12">
        <v>7</v>
      </c>
      <c r="H677" s="12"/>
      <c r="I677" s="9"/>
      <c r="J677" s="12">
        <v>0</v>
      </c>
      <c r="K677" s="13">
        <v>44399</v>
      </c>
      <c r="L677" s="86">
        <f>(Tabla2[[#This Row],[release_year]]-'VARIANZA Y DES. EST'!$L$11)^2</f>
        <v>4.7532614447336705</v>
      </c>
      <c r="M677" s="12">
        <v>2012</v>
      </c>
      <c r="N677" s="9" t="s">
        <v>110</v>
      </c>
      <c r="O677" s="9" t="s">
        <v>2428</v>
      </c>
      <c r="P677" s="12">
        <v>68</v>
      </c>
      <c r="Q677" s="12">
        <v>68</v>
      </c>
      <c r="R677" s="12">
        <v>996.34907054722487</v>
      </c>
      <c r="S677" s="12" t="s">
        <v>28</v>
      </c>
      <c r="T677" s="9" t="s">
        <v>30</v>
      </c>
      <c r="U677" s="9" t="s">
        <v>30</v>
      </c>
      <c r="V677" s="9" t="s">
        <v>30</v>
      </c>
      <c r="W677" s="14">
        <v>1</v>
      </c>
    </row>
    <row r="678" spans="1:23" x14ac:dyDescent="0.25">
      <c r="A678" s="8">
        <v>416</v>
      </c>
      <c r="B678" s="9" t="s">
        <v>2431</v>
      </c>
      <c r="C678" s="9" t="s">
        <v>22</v>
      </c>
      <c r="D678" s="9" t="s">
        <v>2432</v>
      </c>
      <c r="E678" s="18" t="s">
        <v>2091</v>
      </c>
      <c r="F678" s="18" t="s">
        <v>2266</v>
      </c>
      <c r="G678" s="12">
        <v>7</v>
      </c>
      <c r="H678" s="9" t="s">
        <v>518</v>
      </c>
      <c r="I678" s="9" t="s">
        <v>518</v>
      </c>
      <c r="J678" s="12">
        <v>1</v>
      </c>
      <c r="K678" s="13">
        <v>44399</v>
      </c>
      <c r="L678" s="86">
        <f>(Tabla2[[#This Row],[release_year]]-'VARIANZA Y DES. EST'!$L$11)^2</f>
        <v>26.834446865421359</v>
      </c>
      <c r="M678" s="12">
        <v>2009</v>
      </c>
      <c r="N678" s="9" t="s">
        <v>110</v>
      </c>
      <c r="O678" s="9" t="s">
        <v>2428</v>
      </c>
      <c r="P678" s="12">
        <v>68</v>
      </c>
      <c r="Q678" s="12">
        <v>68</v>
      </c>
      <c r="R678" s="12">
        <v>996.34907054722487</v>
      </c>
      <c r="S678" s="12" t="s">
        <v>28</v>
      </c>
      <c r="T678" s="9" t="s">
        <v>30</v>
      </c>
      <c r="U678" s="9" t="s">
        <v>30</v>
      </c>
      <c r="V678" s="9" t="s">
        <v>30</v>
      </c>
      <c r="W678" s="14">
        <v>1</v>
      </c>
    </row>
    <row r="679" spans="1:23" x14ac:dyDescent="0.25">
      <c r="A679" s="8">
        <v>423</v>
      </c>
      <c r="B679" s="9" t="s">
        <v>2433</v>
      </c>
      <c r="C679" s="9" t="s">
        <v>22</v>
      </c>
      <c r="D679" s="9" t="s">
        <v>2434</v>
      </c>
      <c r="E679" s="9" t="s">
        <v>2091</v>
      </c>
      <c r="F679" s="9" t="s">
        <v>2435</v>
      </c>
      <c r="G679" s="12">
        <v>5</v>
      </c>
      <c r="H679" s="12"/>
      <c r="I679" s="9"/>
      <c r="J679" s="12">
        <v>0</v>
      </c>
      <c r="K679" s="13">
        <v>44399</v>
      </c>
      <c r="L679" s="86">
        <f>(Tabla2[[#This Row],[release_year]]-'VARIANZA Y DES. EST'!$L$11)^2</f>
        <v>10.1136565849629</v>
      </c>
      <c r="M679" s="12">
        <v>2011</v>
      </c>
      <c r="N679" s="9" t="s">
        <v>110</v>
      </c>
      <c r="O679" s="9" t="s">
        <v>2428</v>
      </c>
      <c r="P679" s="12">
        <v>68</v>
      </c>
      <c r="Q679" s="12">
        <v>68</v>
      </c>
      <c r="R679" s="12">
        <v>996.34907054722487</v>
      </c>
      <c r="S679" s="12" t="s">
        <v>28</v>
      </c>
      <c r="T679" s="9" t="s">
        <v>30</v>
      </c>
      <c r="U679" s="9" t="s">
        <v>30</v>
      </c>
      <c r="V679" s="9" t="s">
        <v>30</v>
      </c>
      <c r="W679" s="14">
        <v>1</v>
      </c>
    </row>
    <row r="680" spans="1:23" x14ac:dyDescent="0.25">
      <c r="A680" s="8">
        <v>425</v>
      </c>
      <c r="B680" s="9" t="s">
        <v>2436</v>
      </c>
      <c r="C680" s="9" t="s">
        <v>22</v>
      </c>
      <c r="D680" s="9" t="s">
        <v>2437</v>
      </c>
      <c r="E680" s="18" t="s">
        <v>2091</v>
      </c>
      <c r="F680" s="9" t="s">
        <v>2010</v>
      </c>
      <c r="G680" s="12">
        <v>7</v>
      </c>
      <c r="H680" s="12"/>
      <c r="I680" s="9"/>
      <c r="J680" s="12">
        <v>0</v>
      </c>
      <c r="K680" s="13">
        <v>44399</v>
      </c>
      <c r="L680" s="86">
        <f>(Tabla2[[#This Row],[release_year]]-'VARIANZA Y DES. EST'!$L$11)^2</f>
        <v>4.7532614447336705</v>
      </c>
      <c r="M680" s="12">
        <v>2012</v>
      </c>
      <c r="N680" s="9" t="s">
        <v>110</v>
      </c>
      <c r="O680" s="9" t="s">
        <v>2428</v>
      </c>
      <c r="P680" s="12">
        <v>68</v>
      </c>
      <c r="Q680" s="12">
        <v>68</v>
      </c>
      <c r="R680" s="12">
        <v>996.34907054722487</v>
      </c>
      <c r="S680" s="12" t="s">
        <v>28</v>
      </c>
      <c r="T680" s="9" t="s">
        <v>30</v>
      </c>
      <c r="U680" s="9" t="s">
        <v>30</v>
      </c>
      <c r="V680" s="9" t="s">
        <v>30</v>
      </c>
      <c r="W680" s="14">
        <v>1</v>
      </c>
    </row>
    <row r="681" spans="1:23" x14ac:dyDescent="0.25">
      <c r="A681" s="8">
        <v>1503</v>
      </c>
      <c r="B681" s="9" t="s">
        <v>2438</v>
      </c>
      <c r="C681" s="9" t="s">
        <v>22</v>
      </c>
      <c r="D681" s="9" t="s">
        <v>2439</v>
      </c>
      <c r="E681" s="18" t="s">
        <v>2131</v>
      </c>
      <c r="F681" s="9" t="s">
        <v>2440</v>
      </c>
      <c r="G681" s="12">
        <v>1</v>
      </c>
      <c r="H681" s="9" t="s">
        <v>25</v>
      </c>
      <c r="I681" s="9" t="s">
        <v>25</v>
      </c>
      <c r="J681" s="12">
        <v>1</v>
      </c>
      <c r="K681" s="16">
        <v>44187</v>
      </c>
      <c r="L681" s="86">
        <f>(Tabla2[[#This Row],[release_year]]-'VARIANZA Y DES. EST'!$L$11)^2</f>
        <v>33.870100322899837</v>
      </c>
      <c r="M681" s="12">
        <v>2020</v>
      </c>
      <c r="N681" s="9" t="s">
        <v>76</v>
      </c>
      <c r="O681" s="9" t="s">
        <v>2428</v>
      </c>
      <c r="P681" s="12">
        <v>68</v>
      </c>
      <c r="Q681" s="12">
        <v>68</v>
      </c>
      <c r="R681" s="12">
        <v>996.34907054722487</v>
      </c>
      <c r="S681" s="12" t="s">
        <v>28</v>
      </c>
      <c r="T681" s="9" t="s">
        <v>477</v>
      </c>
      <c r="U681" s="9" t="s">
        <v>477</v>
      </c>
      <c r="V681" s="9" t="s">
        <v>477</v>
      </c>
      <c r="W681" s="14">
        <v>1</v>
      </c>
    </row>
    <row r="682" spans="1:23" x14ac:dyDescent="0.25">
      <c r="A682" s="8">
        <v>1646</v>
      </c>
      <c r="B682" s="9" t="s">
        <v>2441</v>
      </c>
      <c r="C682" s="9" t="s">
        <v>22</v>
      </c>
      <c r="D682" s="9" t="s">
        <v>2442</v>
      </c>
      <c r="E682" s="18" t="s">
        <v>2029</v>
      </c>
      <c r="F682" s="9" t="s">
        <v>2443</v>
      </c>
      <c r="G682" s="12">
        <v>1</v>
      </c>
      <c r="H682" s="9" t="s">
        <v>25</v>
      </c>
      <c r="I682" s="9" t="s">
        <v>25</v>
      </c>
      <c r="J682" s="12">
        <v>1</v>
      </c>
      <c r="K682" s="16">
        <v>44161</v>
      </c>
      <c r="L682" s="86">
        <f>(Tabla2[[#This Row],[release_year]]-'VARIANZA Y DES. EST'!$L$11)^2</f>
        <v>33.870100322899837</v>
      </c>
      <c r="M682" s="12">
        <v>2020</v>
      </c>
      <c r="N682" s="9" t="s">
        <v>35</v>
      </c>
      <c r="O682" s="9" t="s">
        <v>2428</v>
      </c>
      <c r="P682" s="12">
        <v>68</v>
      </c>
      <c r="Q682" s="12">
        <v>68</v>
      </c>
      <c r="R682" s="12">
        <v>996.34907054722487</v>
      </c>
      <c r="S682" s="12" t="s">
        <v>28</v>
      </c>
      <c r="T682" s="9" t="s">
        <v>477</v>
      </c>
      <c r="U682" s="9" t="s">
        <v>477</v>
      </c>
      <c r="V682" s="9" t="s">
        <v>477</v>
      </c>
      <c r="W682" s="14">
        <v>1</v>
      </c>
    </row>
    <row r="683" spans="1:23" x14ac:dyDescent="0.25">
      <c r="A683" s="8">
        <v>2237</v>
      </c>
      <c r="B683" s="9" t="s">
        <v>2444</v>
      </c>
      <c r="C683" s="9" t="s">
        <v>22</v>
      </c>
      <c r="D683" s="10" t="s">
        <v>2445</v>
      </c>
      <c r="E683" s="19"/>
      <c r="F683" s="11"/>
      <c r="G683" s="12">
        <v>0</v>
      </c>
      <c r="H683" s="12"/>
      <c r="I683" s="9"/>
      <c r="J683" s="12">
        <v>0</v>
      </c>
      <c r="K683" s="13">
        <v>44027</v>
      </c>
      <c r="L683" s="86">
        <f>(Tabla2[[#This Row],[release_year]]-'VARIANZA Y DES. EST'!$L$11)^2</f>
        <v>33.870100322899837</v>
      </c>
      <c r="M683" s="12">
        <v>2020</v>
      </c>
      <c r="N683" s="9" t="s">
        <v>110</v>
      </c>
      <c r="O683" s="9" t="s">
        <v>2428</v>
      </c>
      <c r="P683" s="12">
        <v>68</v>
      </c>
      <c r="Q683" s="12">
        <v>68</v>
      </c>
      <c r="R683" s="12">
        <v>996.34907054722487</v>
      </c>
      <c r="S683" s="12" t="s">
        <v>28</v>
      </c>
      <c r="T683" s="9" t="s">
        <v>111</v>
      </c>
      <c r="U683" s="9" t="s">
        <v>30</v>
      </c>
      <c r="V683" s="9" t="s">
        <v>111</v>
      </c>
      <c r="W683" s="14">
        <v>2</v>
      </c>
    </row>
    <row r="684" spans="1:23" x14ac:dyDescent="0.25">
      <c r="A684" s="8">
        <v>2459</v>
      </c>
      <c r="B684" s="9" t="s">
        <v>2446</v>
      </c>
      <c r="C684" s="9" t="s">
        <v>22</v>
      </c>
      <c r="D684" s="9" t="s">
        <v>2447</v>
      </c>
      <c r="E684" s="18" t="s">
        <v>2448</v>
      </c>
      <c r="F684" s="9" t="s">
        <v>2449</v>
      </c>
      <c r="G684" s="12">
        <v>1</v>
      </c>
      <c r="H684" s="9" t="s">
        <v>518</v>
      </c>
      <c r="I684" s="9" t="s">
        <v>518</v>
      </c>
      <c r="J684" s="12">
        <v>1</v>
      </c>
      <c r="K684" s="13">
        <v>43980</v>
      </c>
      <c r="L684" s="86">
        <f>(Tabla2[[#This Row],[release_year]]-'VARIANZA Y DES. EST'!$L$11)^2</f>
        <v>33.870100322899837</v>
      </c>
      <c r="M684" s="12">
        <v>2020</v>
      </c>
      <c r="N684" s="9" t="s">
        <v>76</v>
      </c>
      <c r="O684" s="9" t="s">
        <v>2428</v>
      </c>
      <c r="P684" s="12">
        <v>68</v>
      </c>
      <c r="Q684" s="12">
        <v>68</v>
      </c>
      <c r="R684" s="12">
        <v>996.34907054722487</v>
      </c>
      <c r="S684" s="12" t="s">
        <v>28</v>
      </c>
      <c r="T684" s="9" t="s">
        <v>477</v>
      </c>
      <c r="U684" s="9" t="s">
        <v>477</v>
      </c>
      <c r="V684" s="9" t="s">
        <v>477</v>
      </c>
      <c r="W684" s="14">
        <v>1</v>
      </c>
    </row>
    <row r="685" spans="1:23" x14ac:dyDescent="0.25">
      <c r="A685" s="8">
        <v>3316</v>
      </c>
      <c r="B685" s="9" t="s">
        <v>2450</v>
      </c>
      <c r="C685" s="9" t="s">
        <v>22</v>
      </c>
      <c r="D685" s="9" t="s">
        <v>2451</v>
      </c>
      <c r="E685" s="18" t="s">
        <v>2452</v>
      </c>
      <c r="F685" s="9" t="s">
        <v>2453</v>
      </c>
      <c r="G685" s="12">
        <v>9</v>
      </c>
      <c r="H685" s="9" t="s">
        <v>25</v>
      </c>
      <c r="I685" s="9" t="s">
        <v>25</v>
      </c>
      <c r="J685" s="12">
        <v>1</v>
      </c>
      <c r="K685" s="13">
        <v>43771</v>
      </c>
      <c r="L685" s="86">
        <f>(Tabla2[[#This Row],[release_year]]-'VARIANZA Y DES. EST'!$L$11)^2</f>
        <v>3.2471164275211517E-2</v>
      </c>
      <c r="M685" s="12">
        <v>2014</v>
      </c>
      <c r="N685" s="9" t="s">
        <v>110</v>
      </c>
      <c r="O685" s="9" t="s">
        <v>2428</v>
      </c>
      <c r="P685" s="12">
        <v>68</v>
      </c>
      <c r="Q685" s="12">
        <v>68</v>
      </c>
      <c r="R685" s="12">
        <v>996.34907054722487</v>
      </c>
      <c r="S685" s="12" t="s">
        <v>28</v>
      </c>
      <c r="T685" s="9" t="s">
        <v>111</v>
      </c>
      <c r="U685" s="9" t="s">
        <v>30</v>
      </c>
      <c r="V685" s="9" t="s">
        <v>111</v>
      </c>
      <c r="W685" s="14">
        <v>2</v>
      </c>
    </row>
    <row r="686" spans="1:23" x14ac:dyDescent="0.25">
      <c r="A686" s="8">
        <v>3318</v>
      </c>
      <c r="B686" s="9" t="s">
        <v>2454</v>
      </c>
      <c r="C686" s="9" t="s">
        <v>22</v>
      </c>
      <c r="D686" s="9" t="s">
        <v>2455</v>
      </c>
      <c r="E686" s="18" t="s">
        <v>2452</v>
      </c>
      <c r="F686" s="9" t="s">
        <v>2456</v>
      </c>
      <c r="G686" s="12">
        <v>10</v>
      </c>
      <c r="H686" s="9" t="s">
        <v>25</v>
      </c>
      <c r="I686" s="9" t="s">
        <v>327</v>
      </c>
      <c r="J686" s="12">
        <v>2</v>
      </c>
      <c r="K686" s="13">
        <v>43771</v>
      </c>
      <c r="L686" s="86">
        <f>(Tabla2[[#This Row],[release_year]]-'VARIANZA Y DES. EST'!$L$11)^2</f>
        <v>4.7532614447336705</v>
      </c>
      <c r="M686" s="12">
        <v>2012</v>
      </c>
      <c r="N686" s="9" t="s">
        <v>82</v>
      </c>
      <c r="O686" s="9" t="s">
        <v>2428</v>
      </c>
      <c r="P686" s="12">
        <v>68</v>
      </c>
      <c r="Q686" s="12">
        <v>68</v>
      </c>
      <c r="R686" s="12">
        <v>996.34907054722487</v>
      </c>
      <c r="S686" s="12" t="s">
        <v>28</v>
      </c>
      <c r="T686" s="9" t="s">
        <v>442</v>
      </c>
      <c r="U686" s="9" t="s">
        <v>30</v>
      </c>
      <c r="V686" s="9" t="s">
        <v>442</v>
      </c>
      <c r="W686" s="14">
        <v>3</v>
      </c>
    </row>
    <row r="687" spans="1:23" x14ac:dyDescent="0.25">
      <c r="A687" s="8">
        <v>3322</v>
      </c>
      <c r="B687" s="9" t="s">
        <v>2457</v>
      </c>
      <c r="C687" s="9" t="s">
        <v>22</v>
      </c>
      <c r="D687" s="9" t="s">
        <v>2458</v>
      </c>
      <c r="E687" s="18" t="s">
        <v>2459</v>
      </c>
      <c r="F687" s="9" t="s">
        <v>2460</v>
      </c>
      <c r="G687" s="12">
        <v>5</v>
      </c>
      <c r="H687" s="9" t="s">
        <v>25</v>
      </c>
      <c r="I687" s="9" t="s">
        <v>25</v>
      </c>
      <c r="J687" s="12">
        <v>1</v>
      </c>
      <c r="K687" s="13">
        <v>43771</v>
      </c>
      <c r="L687" s="86">
        <f>(Tabla2[[#This Row],[release_year]]-'VARIANZA Y DES. EST'!$L$11)^2</f>
        <v>3.3116808838167522</v>
      </c>
      <c r="M687" s="12">
        <v>2016</v>
      </c>
      <c r="N687" s="9" t="s">
        <v>82</v>
      </c>
      <c r="O687" s="9" t="s">
        <v>2428</v>
      </c>
      <c r="P687" s="12">
        <v>68</v>
      </c>
      <c r="Q687" s="12">
        <v>68</v>
      </c>
      <c r="R687" s="12">
        <v>996.34907054722487</v>
      </c>
      <c r="S687" s="12" t="s">
        <v>28</v>
      </c>
      <c r="T687" s="9" t="s">
        <v>30</v>
      </c>
      <c r="U687" s="9" t="s">
        <v>30</v>
      </c>
      <c r="V687" s="9" t="s">
        <v>30</v>
      </c>
      <c r="W687" s="14">
        <v>1</v>
      </c>
    </row>
    <row r="688" spans="1:23" x14ac:dyDescent="0.25">
      <c r="A688" s="8">
        <v>3323</v>
      </c>
      <c r="B688" s="9" t="s">
        <v>2461</v>
      </c>
      <c r="C688" s="9" t="s">
        <v>22</v>
      </c>
      <c r="D688" s="9" t="s">
        <v>2462</v>
      </c>
      <c r="E688" s="9" t="s">
        <v>2463</v>
      </c>
      <c r="F688" s="9" t="s">
        <v>2464</v>
      </c>
      <c r="G688" s="12">
        <v>9</v>
      </c>
      <c r="H688" s="9" t="s">
        <v>25</v>
      </c>
      <c r="I688" s="9" t="s">
        <v>25</v>
      </c>
      <c r="J688" s="12">
        <v>1</v>
      </c>
      <c r="K688" s="13">
        <v>43771</v>
      </c>
      <c r="L688" s="86">
        <f>(Tabla2[[#This Row],[release_year]]-'VARIANZA Y DES. EST'!$L$11)^2</f>
        <v>0.67207602404598188</v>
      </c>
      <c r="M688" s="12">
        <v>2015</v>
      </c>
      <c r="N688" s="9" t="s">
        <v>82</v>
      </c>
      <c r="O688" s="9" t="s">
        <v>2428</v>
      </c>
      <c r="P688" s="12">
        <v>68</v>
      </c>
      <c r="Q688" s="12">
        <v>68</v>
      </c>
      <c r="R688" s="12">
        <v>996.34907054722487</v>
      </c>
      <c r="S688" s="12" t="s">
        <v>28</v>
      </c>
      <c r="T688" s="9" t="s">
        <v>111</v>
      </c>
      <c r="U688" s="9" t="s">
        <v>30</v>
      </c>
      <c r="V688" s="9" t="s">
        <v>111</v>
      </c>
      <c r="W688" s="14">
        <v>2</v>
      </c>
    </row>
    <row r="689" spans="1:23" x14ac:dyDescent="0.25">
      <c r="A689" s="8">
        <v>4235</v>
      </c>
      <c r="B689" s="9" t="s">
        <v>2465</v>
      </c>
      <c r="C689" s="9" t="s">
        <v>22</v>
      </c>
      <c r="D689" s="9" t="s">
        <v>2466</v>
      </c>
      <c r="E689" s="18" t="s">
        <v>2467</v>
      </c>
      <c r="F689" s="9" t="s">
        <v>1584</v>
      </c>
      <c r="G689" s="12">
        <v>1</v>
      </c>
      <c r="H689" s="12"/>
      <c r="I689" s="9"/>
      <c r="J689" s="12">
        <v>0</v>
      </c>
      <c r="K689" s="16">
        <v>43465</v>
      </c>
      <c r="L689" s="86">
        <f>(Tabla2[[#This Row],[release_year]]-'VARIANZA Y DES. EST'!$L$11)^2</f>
        <v>1.3928663045044412</v>
      </c>
      <c r="M689" s="12">
        <v>2013</v>
      </c>
      <c r="N689" s="9" t="s">
        <v>76</v>
      </c>
      <c r="O689" s="9" t="s">
        <v>2428</v>
      </c>
      <c r="P689" s="12">
        <v>68</v>
      </c>
      <c r="Q689" s="12">
        <v>68</v>
      </c>
      <c r="R689" s="12">
        <v>996.34907054722487</v>
      </c>
      <c r="S689" s="12" t="s">
        <v>28</v>
      </c>
      <c r="T689" s="9" t="s">
        <v>477</v>
      </c>
      <c r="U689" s="9" t="s">
        <v>477</v>
      </c>
      <c r="V689" s="9" t="s">
        <v>477</v>
      </c>
      <c r="W689" s="14">
        <v>1</v>
      </c>
    </row>
    <row r="690" spans="1:23" x14ac:dyDescent="0.25">
      <c r="A690" s="8">
        <v>4315</v>
      </c>
      <c r="B690" s="9" t="s">
        <v>2468</v>
      </c>
      <c r="C690" s="9" t="s">
        <v>22</v>
      </c>
      <c r="D690" s="9" t="s">
        <v>2469</v>
      </c>
      <c r="E690" s="18" t="s">
        <v>1148</v>
      </c>
      <c r="F690" s="9" t="s">
        <v>1085</v>
      </c>
      <c r="G690" s="12">
        <v>1</v>
      </c>
      <c r="H690" s="9" t="s">
        <v>25</v>
      </c>
      <c r="I690" s="9" t="s">
        <v>25</v>
      </c>
      <c r="J690" s="12">
        <v>1</v>
      </c>
      <c r="K690" s="16">
        <v>43445</v>
      </c>
      <c r="L690" s="86">
        <f>(Tabla2[[#This Row],[release_year]]-'VARIANZA Y DES. EST'!$L$11)^2</f>
        <v>14.590890603358293</v>
      </c>
      <c r="M690" s="12">
        <v>2018</v>
      </c>
      <c r="N690" s="9" t="s">
        <v>76</v>
      </c>
      <c r="O690" s="9" t="s">
        <v>2428</v>
      </c>
      <c r="P690" s="12">
        <v>68</v>
      </c>
      <c r="Q690" s="12">
        <v>68</v>
      </c>
      <c r="R690" s="12">
        <v>996.34907054722487</v>
      </c>
      <c r="S690" s="12" t="s">
        <v>28</v>
      </c>
      <c r="T690" s="9" t="s">
        <v>477</v>
      </c>
      <c r="U690" s="9" t="s">
        <v>477</v>
      </c>
      <c r="V690" s="9" t="s">
        <v>477</v>
      </c>
      <c r="W690" s="14">
        <v>1</v>
      </c>
    </row>
    <row r="691" spans="1:23" x14ac:dyDescent="0.25">
      <c r="A691" s="8">
        <v>5205</v>
      </c>
      <c r="B691" s="9" t="s">
        <v>2470</v>
      </c>
      <c r="C691" s="9" t="s">
        <v>22</v>
      </c>
      <c r="D691" s="9" t="s">
        <v>2471</v>
      </c>
      <c r="E691" s="18" t="s">
        <v>1580</v>
      </c>
      <c r="F691" s="9" t="s">
        <v>1569</v>
      </c>
      <c r="G691" s="12">
        <v>1</v>
      </c>
      <c r="H691" s="9" t="s">
        <v>126</v>
      </c>
      <c r="I691" s="9" t="s">
        <v>126</v>
      </c>
      <c r="J691" s="12">
        <v>1</v>
      </c>
      <c r="K691" s="16">
        <v>43032</v>
      </c>
      <c r="L691" s="86">
        <f>(Tabla2[[#This Row],[release_year]]-'VARIANZA Y DES. EST'!$L$11)^2</f>
        <v>7.9512857435875226</v>
      </c>
      <c r="M691" s="12">
        <v>2017</v>
      </c>
      <c r="N691" s="9" t="s">
        <v>76</v>
      </c>
      <c r="O691" s="9" t="s">
        <v>2428</v>
      </c>
      <c r="P691" s="12">
        <v>68</v>
      </c>
      <c r="Q691" s="12">
        <v>68</v>
      </c>
      <c r="R691" s="12">
        <v>996.34907054722487</v>
      </c>
      <c r="S691" s="12" t="s">
        <v>28</v>
      </c>
      <c r="T691" s="9" t="s">
        <v>477</v>
      </c>
      <c r="U691" s="9" t="s">
        <v>477</v>
      </c>
      <c r="V691" s="9" t="s">
        <v>477</v>
      </c>
      <c r="W691" s="14">
        <v>1</v>
      </c>
    </row>
    <row r="692" spans="1:23" x14ac:dyDescent="0.25">
      <c r="A692" s="8">
        <v>5869</v>
      </c>
      <c r="B692" s="9" t="s">
        <v>2472</v>
      </c>
      <c r="C692" s="9" t="s">
        <v>22</v>
      </c>
      <c r="D692" s="9" t="s">
        <v>2473</v>
      </c>
      <c r="E692" s="18" t="s">
        <v>1746</v>
      </c>
      <c r="F692" s="9" t="s">
        <v>2474</v>
      </c>
      <c r="G692" s="12">
        <v>1</v>
      </c>
      <c r="H692" s="9" t="s">
        <v>25</v>
      </c>
      <c r="I692" s="9" t="s">
        <v>25</v>
      </c>
      <c r="J692" s="12">
        <v>1</v>
      </c>
      <c r="K692" s="13">
        <v>42405</v>
      </c>
      <c r="L692" s="86">
        <f>(Tabla2[[#This Row],[release_year]]-'VARIANZA Y DES. EST'!$L$11)^2</f>
        <v>3.3116808838167522</v>
      </c>
      <c r="M692" s="12">
        <v>2016</v>
      </c>
      <c r="N692" s="9" t="s">
        <v>76</v>
      </c>
      <c r="O692" s="9" t="s">
        <v>2428</v>
      </c>
      <c r="P692" s="12">
        <v>68</v>
      </c>
      <c r="Q692" s="12">
        <v>68</v>
      </c>
      <c r="R692" s="12">
        <v>996.34907054722487</v>
      </c>
      <c r="S692" s="12" t="s">
        <v>28</v>
      </c>
      <c r="T692" s="9" t="s">
        <v>477</v>
      </c>
      <c r="U692" s="9" t="s">
        <v>477</v>
      </c>
      <c r="V692" s="9" t="s">
        <v>477</v>
      </c>
      <c r="W692" s="14">
        <v>1</v>
      </c>
    </row>
    <row r="693" spans="1:23" x14ac:dyDescent="0.25">
      <c r="A693" s="8">
        <v>5928</v>
      </c>
      <c r="B693" s="9" t="s">
        <v>2475</v>
      </c>
      <c r="C693" s="9" t="s">
        <v>22</v>
      </c>
      <c r="D693" s="9" t="s">
        <v>2476</v>
      </c>
      <c r="E693" s="9" t="s">
        <v>2477</v>
      </c>
      <c r="F693" s="9" t="s">
        <v>2477</v>
      </c>
      <c r="G693" s="12">
        <v>1</v>
      </c>
      <c r="H693" s="9" t="s">
        <v>25</v>
      </c>
      <c r="I693" s="9" t="s">
        <v>25</v>
      </c>
      <c r="J693" s="12">
        <v>1</v>
      </c>
      <c r="K693" s="16">
        <v>41933</v>
      </c>
      <c r="L693" s="86">
        <f>(Tabla2[[#This Row],[release_year]]-'VARIANZA Y DES. EST'!$L$11)^2</f>
        <v>3.2471164275211517E-2</v>
      </c>
      <c r="M693" s="12">
        <v>2014</v>
      </c>
      <c r="N693" s="9" t="s">
        <v>76</v>
      </c>
      <c r="O693" s="9" t="s">
        <v>2428</v>
      </c>
      <c r="P693" s="12">
        <v>68</v>
      </c>
      <c r="Q693" s="12">
        <v>68</v>
      </c>
      <c r="R693" s="12">
        <v>996.34907054722487</v>
      </c>
      <c r="S693" s="12" t="s">
        <v>28</v>
      </c>
      <c r="T693" s="9" t="s">
        <v>477</v>
      </c>
      <c r="U693" s="9" t="s">
        <v>477</v>
      </c>
      <c r="V693" s="9" t="s">
        <v>477</v>
      </c>
      <c r="W693" s="14">
        <v>1</v>
      </c>
    </row>
    <row r="694" spans="1:23" x14ac:dyDescent="0.25">
      <c r="A694" s="8">
        <v>6646</v>
      </c>
      <c r="B694" s="9" t="s">
        <v>2478</v>
      </c>
      <c r="C694" s="9" t="s">
        <v>22</v>
      </c>
      <c r="D694" s="9" t="s">
        <v>2479</v>
      </c>
      <c r="E694" s="10" t="s">
        <v>2091</v>
      </c>
      <c r="F694" s="11"/>
      <c r="G694" s="12">
        <v>0</v>
      </c>
      <c r="H694" s="12"/>
      <c r="I694" s="9"/>
      <c r="J694" s="12">
        <v>0</v>
      </c>
      <c r="K694" s="13">
        <v>43634</v>
      </c>
      <c r="L694" s="86">
        <f>(Tabla2[[#This Row],[release_year]]-'VARIANZA Y DES. EST'!$L$11)^2</f>
        <v>14.590890603358293</v>
      </c>
      <c r="M694" s="12">
        <v>2018</v>
      </c>
      <c r="N694" s="9" t="s">
        <v>26</v>
      </c>
      <c r="O694" s="9" t="s">
        <v>2428</v>
      </c>
      <c r="P694" s="12">
        <v>68</v>
      </c>
      <c r="Q694" s="12">
        <v>68</v>
      </c>
      <c r="R694" s="12">
        <v>996.34907054722487</v>
      </c>
      <c r="S694" s="12" t="s">
        <v>28</v>
      </c>
      <c r="T694" s="9" t="s">
        <v>30</v>
      </c>
      <c r="U694" s="9" t="s">
        <v>30</v>
      </c>
      <c r="V694" s="9" t="s">
        <v>30</v>
      </c>
      <c r="W694" s="14">
        <v>1</v>
      </c>
    </row>
    <row r="695" spans="1:23" x14ac:dyDescent="0.25">
      <c r="A695" s="8">
        <v>7109</v>
      </c>
      <c r="B695" s="9" t="s">
        <v>2480</v>
      </c>
      <c r="C695" s="9" t="s">
        <v>22</v>
      </c>
      <c r="D695" s="9" t="s">
        <v>2481</v>
      </c>
      <c r="E695" s="18" t="s">
        <v>2482</v>
      </c>
      <c r="F695" s="9" t="s">
        <v>2483</v>
      </c>
      <c r="G695" s="12">
        <v>6</v>
      </c>
      <c r="H695" s="12"/>
      <c r="I695" s="9"/>
      <c r="J695" s="12">
        <v>0</v>
      </c>
      <c r="K695" s="13">
        <v>43344</v>
      </c>
      <c r="L695" s="86">
        <f>(Tabla2[[#This Row],[release_year]]-'VARIANZA Y DES. EST'!$L$11)^2</f>
        <v>14.590890603358293</v>
      </c>
      <c r="M695" s="12">
        <v>2018</v>
      </c>
      <c r="N695" s="9" t="s">
        <v>110</v>
      </c>
      <c r="O695" s="9" t="s">
        <v>2428</v>
      </c>
      <c r="P695" s="12">
        <v>68</v>
      </c>
      <c r="Q695" s="12">
        <v>68</v>
      </c>
      <c r="R695" s="12">
        <v>996.34907054722487</v>
      </c>
      <c r="S695" s="12" t="s">
        <v>28</v>
      </c>
      <c r="T695" s="9" t="s">
        <v>30</v>
      </c>
      <c r="U695" s="9" t="s">
        <v>30</v>
      </c>
      <c r="V695" s="9" t="s">
        <v>30</v>
      </c>
      <c r="W695" s="14">
        <v>1</v>
      </c>
    </row>
    <row r="696" spans="1:23" x14ac:dyDescent="0.25">
      <c r="A696" s="8">
        <v>7318</v>
      </c>
      <c r="B696" s="9" t="s">
        <v>2484</v>
      </c>
      <c r="C696" s="9" t="s">
        <v>22</v>
      </c>
      <c r="D696" s="9" t="s">
        <v>2485</v>
      </c>
      <c r="E696" s="10" t="s">
        <v>985</v>
      </c>
      <c r="F696" s="11"/>
      <c r="G696" s="12">
        <v>0</v>
      </c>
      <c r="H696" s="12"/>
      <c r="I696" s="9"/>
      <c r="J696" s="12">
        <v>0</v>
      </c>
      <c r="K696" s="13">
        <v>43435</v>
      </c>
      <c r="L696" s="86">
        <f>(Tabla2[[#This Row],[release_year]]-'VARIANZA Y DES. EST'!$L$11)^2</f>
        <v>14.590890603358293</v>
      </c>
      <c r="M696" s="12">
        <v>2018</v>
      </c>
      <c r="N696" s="9" t="s">
        <v>789</v>
      </c>
      <c r="O696" s="9" t="s">
        <v>2428</v>
      </c>
      <c r="P696" s="12">
        <v>68</v>
      </c>
      <c r="Q696" s="12">
        <v>68</v>
      </c>
      <c r="R696" s="12">
        <v>996.34907054722487</v>
      </c>
      <c r="S696" s="12" t="s">
        <v>28</v>
      </c>
      <c r="T696" s="9" t="s">
        <v>111</v>
      </c>
      <c r="U696" s="9" t="s">
        <v>30</v>
      </c>
      <c r="V696" s="9" t="s">
        <v>111</v>
      </c>
      <c r="W696" s="14">
        <v>2</v>
      </c>
    </row>
    <row r="697" spans="1:23" x14ac:dyDescent="0.25">
      <c r="A697" s="8">
        <v>7540</v>
      </c>
      <c r="B697" s="9" t="s">
        <v>2486</v>
      </c>
      <c r="C697" s="9" t="s">
        <v>22</v>
      </c>
      <c r="D697" s="9" t="s">
        <v>2487</v>
      </c>
      <c r="E697" s="9" t="s">
        <v>2488</v>
      </c>
      <c r="F697" s="9" t="s">
        <v>2489</v>
      </c>
      <c r="G697" s="12">
        <v>16</v>
      </c>
      <c r="H697" s="9" t="s">
        <v>2490</v>
      </c>
      <c r="I697" s="9" t="s">
        <v>2491</v>
      </c>
      <c r="J697" s="12">
        <v>2</v>
      </c>
      <c r="K697" s="13">
        <v>43009</v>
      </c>
      <c r="L697" s="86">
        <f>(Tabla2[[#This Row],[release_year]]-'VARIANZA Y DES. EST'!$L$11)^2</f>
        <v>3.3116808838167522</v>
      </c>
      <c r="M697" s="12">
        <v>2016</v>
      </c>
      <c r="N697" s="9" t="s">
        <v>43</v>
      </c>
      <c r="O697" s="9" t="s">
        <v>2428</v>
      </c>
      <c r="P697" s="12">
        <v>68</v>
      </c>
      <c r="Q697" s="12">
        <v>68</v>
      </c>
      <c r="R697" s="12">
        <v>996.34907054722487</v>
      </c>
      <c r="S697" s="12" t="s">
        <v>28</v>
      </c>
      <c r="T697" s="9" t="s">
        <v>2492</v>
      </c>
      <c r="U697" s="9" t="s">
        <v>95</v>
      </c>
      <c r="V697" s="9" t="s">
        <v>2492</v>
      </c>
      <c r="W697" s="14">
        <v>3</v>
      </c>
    </row>
    <row r="698" spans="1:23" x14ac:dyDescent="0.25">
      <c r="A698" s="8">
        <v>7714</v>
      </c>
      <c r="B698" s="9" t="s">
        <v>2493</v>
      </c>
      <c r="C698" s="9" t="s">
        <v>22</v>
      </c>
      <c r="D698" s="9" t="s">
        <v>2494</v>
      </c>
      <c r="E698" s="10" t="s">
        <v>2495</v>
      </c>
      <c r="F698" s="11"/>
      <c r="G698" s="12">
        <v>0</v>
      </c>
      <c r="H698" s="9" t="s">
        <v>25</v>
      </c>
      <c r="I698" s="9" t="s">
        <v>25</v>
      </c>
      <c r="J698" s="12">
        <v>1</v>
      </c>
      <c r="K698" s="13">
        <v>43129</v>
      </c>
      <c r="L698" s="86">
        <f>(Tabla2[[#This Row],[release_year]]-'VARIANZA Y DES. EST'!$L$11)^2</f>
        <v>7.9512857435875226</v>
      </c>
      <c r="M698" s="12">
        <v>2017</v>
      </c>
      <c r="N698" s="9" t="s">
        <v>35</v>
      </c>
      <c r="O698" s="9" t="s">
        <v>2428</v>
      </c>
      <c r="P698" s="12">
        <v>68</v>
      </c>
      <c r="Q698" s="12">
        <v>68</v>
      </c>
      <c r="R698" s="12">
        <v>996.34907054722487</v>
      </c>
      <c r="S698" s="12" t="s">
        <v>28</v>
      </c>
      <c r="T698" s="9" t="s">
        <v>57</v>
      </c>
      <c r="U698" s="9" t="s">
        <v>57</v>
      </c>
      <c r="V698" s="9" t="s">
        <v>57</v>
      </c>
      <c r="W698" s="14">
        <v>1</v>
      </c>
    </row>
    <row r="699" spans="1:23" x14ac:dyDescent="0.25">
      <c r="A699" s="8">
        <v>8413</v>
      </c>
      <c r="B699" s="9" t="s">
        <v>2496</v>
      </c>
      <c r="C699" s="9" t="s">
        <v>22</v>
      </c>
      <c r="D699" s="9" t="s">
        <v>2497</v>
      </c>
      <c r="E699" s="18" t="s">
        <v>2498</v>
      </c>
      <c r="F699" s="9" t="s">
        <v>2499</v>
      </c>
      <c r="G699" s="12">
        <v>2</v>
      </c>
      <c r="H699" s="9" t="s">
        <v>25</v>
      </c>
      <c r="I699" s="9" t="s">
        <v>25</v>
      </c>
      <c r="J699" s="12">
        <v>1</v>
      </c>
      <c r="K699" s="13">
        <v>43112</v>
      </c>
      <c r="L699" s="86">
        <f>(Tabla2[[#This Row],[release_year]]-'VARIANZA Y DES. EST'!$L$11)^2</f>
        <v>26.834446865421359</v>
      </c>
      <c r="M699" s="12">
        <v>2009</v>
      </c>
      <c r="N699" s="9" t="s">
        <v>35</v>
      </c>
      <c r="O699" s="9" t="s">
        <v>2428</v>
      </c>
      <c r="P699" s="12">
        <v>68</v>
      </c>
      <c r="Q699" s="12">
        <v>68</v>
      </c>
      <c r="R699" s="12">
        <v>996.34907054722487</v>
      </c>
      <c r="S699" s="12" t="s">
        <v>28</v>
      </c>
      <c r="T699" s="9" t="s">
        <v>576</v>
      </c>
      <c r="U699" s="9" t="s">
        <v>57</v>
      </c>
      <c r="V699" s="9" t="s">
        <v>576</v>
      </c>
      <c r="W699" s="14">
        <v>2</v>
      </c>
    </row>
    <row r="700" spans="1:23" x14ac:dyDescent="0.25">
      <c r="A700" s="8">
        <v>8703</v>
      </c>
      <c r="B700" s="9" t="s">
        <v>2500</v>
      </c>
      <c r="C700" s="9" t="s">
        <v>22</v>
      </c>
      <c r="D700" s="9" t="s">
        <v>2501</v>
      </c>
      <c r="E700" s="18" t="s">
        <v>2502</v>
      </c>
      <c r="F700" s="9"/>
      <c r="G700" s="12">
        <v>0</v>
      </c>
      <c r="H700" s="9" t="s">
        <v>25</v>
      </c>
      <c r="I700" s="9" t="s">
        <v>2503</v>
      </c>
      <c r="J700" s="12">
        <v>5</v>
      </c>
      <c r="K700" s="13">
        <v>43306</v>
      </c>
      <c r="L700" s="86">
        <f>(Tabla2[[#This Row],[release_year]]-'VARIANZA Y DES. EST'!$L$11)^2</f>
        <v>14.590890603358293</v>
      </c>
      <c r="M700" s="12">
        <v>2018</v>
      </c>
      <c r="N700" s="9" t="s">
        <v>55</v>
      </c>
      <c r="O700" s="9" t="s">
        <v>2428</v>
      </c>
      <c r="P700" s="12">
        <v>68</v>
      </c>
      <c r="Q700" s="12">
        <v>68</v>
      </c>
      <c r="R700" s="12">
        <v>996.34907054722487</v>
      </c>
      <c r="S700" s="12" t="s">
        <v>28</v>
      </c>
      <c r="T700" s="9" t="s">
        <v>57</v>
      </c>
      <c r="U700" s="9" t="s">
        <v>57</v>
      </c>
      <c r="V700" s="9" t="s">
        <v>57</v>
      </c>
      <c r="W700" s="14">
        <v>1</v>
      </c>
    </row>
    <row r="701" spans="1:23" x14ac:dyDescent="0.25">
      <c r="A701" s="8">
        <v>303</v>
      </c>
      <c r="B701" s="9" t="s">
        <v>2504</v>
      </c>
      <c r="C701" s="9" t="s">
        <v>22</v>
      </c>
      <c r="D701" s="9" t="s">
        <v>2505</v>
      </c>
      <c r="E701" s="7" t="s">
        <v>2506</v>
      </c>
      <c r="F701" s="24"/>
      <c r="G701" s="12">
        <v>0</v>
      </c>
      <c r="H701" s="9" t="s">
        <v>858</v>
      </c>
      <c r="I701" s="9" t="s">
        <v>858</v>
      </c>
      <c r="J701" s="12">
        <v>1</v>
      </c>
      <c r="K701" s="13">
        <v>44413</v>
      </c>
      <c r="L701" s="86">
        <f>(Tabla2[[#This Row],[release_year]]-'VARIANZA Y DES. EST'!$L$11)^2</f>
        <v>1.3928663045044412</v>
      </c>
      <c r="M701" s="12">
        <v>2013</v>
      </c>
      <c r="N701" s="9" t="s">
        <v>76</v>
      </c>
      <c r="O701" s="9" t="s">
        <v>2507</v>
      </c>
      <c r="P701" s="12">
        <v>69</v>
      </c>
      <c r="Q701" s="12">
        <v>69</v>
      </c>
      <c r="R701" s="12">
        <v>934.21907544039072</v>
      </c>
      <c r="S701" s="12" t="s">
        <v>28</v>
      </c>
      <c r="T701" s="9" t="s">
        <v>105</v>
      </c>
      <c r="U701" s="9" t="s">
        <v>57</v>
      </c>
      <c r="V701" s="9" t="s">
        <v>105</v>
      </c>
      <c r="W701" s="14">
        <v>2</v>
      </c>
    </row>
    <row r="702" spans="1:23" x14ac:dyDescent="0.25">
      <c r="A702" s="8">
        <v>420</v>
      </c>
      <c r="B702" s="9" t="s">
        <v>2508</v>
      </c>
      <c r="C702" s="9" t="s">
        <v>22</v>
      </c>
      <c r="D702" s="9" t="s">
        <v>2509</v>
      </c>
      <c r="E702" s="9" t="s">
        <v>2091</v>
      </c>
      <c r="F702" s="9" t="s">
        <v>2010</v>
      </c>
      <c r="G702" s="12">
        <v>7</v>
      </c>
      <c r="H702" s="12"/>
      <c r="I702" s="9"/>
      <c r="J702" s="12">
        <v>0</v>
      </c>
      <c r="K702" s="13">
        <v>44399</v>
      </c>
      <c r="L702" s="86">
        <f>(Tabla2[[#This Row],[release_year]]-'VARIANZA Y DES. EST'!$L$11)^2</f>
        <v>17.47405172519213</v>
      </c>
      <c r="M702" s="12">
        <v>2010</v>
      </c>
      <c r="N702" s="9" t="s">
        <v>110</v>
      </c>
      <c r="O702" s="9" t="s">
        <v>2507</v>
      </c>
      <c r="P702" s="12">
        <v>69</v>
      </c>
      <c r="Q702" s="12">
        <v>69</v>
      </c>
      <c r="R702" s="12">
        <v>934.21907544039072</v>
      </c>
      <c r="S702" s="12" t="s">
        <v>28</v>
      </c>
      <c r="T702" s="9" t="s">
        <v>2510</v>
      </c>
      <c r="U702" s="9" t="s">
        <v>30</v>
      </c>
      <c r="V702" s="9" t="s">
        <v>2510</v>
      </c>
      <c r="W702" s="14">
        <v>2</v>
      </c>
    </row>
    <row r="703" spans="1:23" x14ac:dyDescent="0.25">
      <c r="A703" s="8">
        <v>1824</v>
      </c>
      <c r="B703" s="9" t="s">
        <v>2511</v>
      </c>
      <c r="C703" s="9" t="s">
        <v>22</v>
      </c>
      <c r="D703" s="9" t="s">
        <v>2512</v>
      </c>
      <c r="E703" s="9" t="s">
        <v>2513</v>
      </c>
      <c r="F703" s="9" t="s">
        <v>2513</v>
      </c>
      <c r="G703" s="12">
        <v>1</v>
      </c>
      <c r="H703" s="9" t="s">
        <v>92</v>
      </c>
      <c r="I703" s="9" t="s">
        <v>92</v>
      </c>
      <c r="J703" s="12">
        <v>1</v>
      </c>
      <c r="K703" s="16">
        <v>44123</v>
      </c>
      <c r="L703" s="86">
        <f>(Tabla2[[#This Row],[release_year]]-'VARIANZA Y DES. EST'!$L$11)^2</f>
        <v>7.9512857435875226</v>
      </c>
      <c r="M703" s="12">
        <v>2017</v>
      </c>
      <c r="N703" s="9" t="s">
        <v>76</v>
      </c>
      <c r="O703" s="9" t="s">
        <v>2507</v>
      </c>
      <c r="P703" s="12">
        <v>69</v>
      </c>
      <c r="Q703" s="12">
        <v>69</v>
      </c>
      <c r="R703" s="12">
        <v>934.21907544039072</v>
      </c>
      <c r="S703" s="12" t="s">
        <v>28</v>
      </c>
      <c r="T703" s="9" t="s">
        <v>105</v>
      </c>
      <c r="U703" s="9" t="s">
        <v>57</v>
      </c>
      <c r="V703" s="9" t="s">
        <v>105</v>
      </c>
      <c r="W703" s="14">
        <v>2</v>
      </c>
    </row>
    <row r="704" spans="1:23" x14ac:dyDescent="0.25">
      <c r="A704" s="8">
        <v>1993</v>
      </c>
      <c r="B704" s="9" t="s">
        <v>2514</v>
      </c>
      <c r="C704" s="9" t="s">
        <v>22</v>
      </c>
      <c r="D704" s="9" t="s">
        <v>2515</v>
      </c>
      <c r="E704" s="18" t="s">
        <v>2516</v>
      </c>
      <c r="F704" s="9" t="s">
        <v>2517</v>
      </c>
      <c r="G704" s="12">
        <v>1</v>
      </c>
      <c r="H704" s="12"/>
      <c r="I704" s="9"/>
      <c r="J704" s="12">
        <v>0</v>
      </c>
      <c r="K704" s="13">
        <v>44090</v>
      </c>
      <c r="L704" s="86">
        <f>(Tabla2[[#This Row],[release_year]]-'VARIANZA Y DES. EST'!$L$11)^2</f>
        <v>14.590890603358293</v>
      </c>
      <c r="M704" s="12">
        <v>2018</v>
      </c>
      <c r="N704" s="9" t="s">
        <v>76</v>
      </c>
      <c r="O704" s="9" t="s">
        <v>2507</v>
      </c>
      <c r="P704" s="12">
        <v>69</v>
      </c>
      <c r="Q704" s="12">
        <v>69</v>
      </c>
      <c r="R704" s="12">
        <v>934.21907544039072</v>
      </c>
      <c r="S704" s="12" t="s">
        <v>28</v>
      </c>
      <c r="T704" s="9" t="s">
        <v>477</v>
      </c>
      <c r="U704" s="9" t="s">
        <v>477</v>
      </c>
      <c r="V704" s="9" t="s">
        <v>477</v>
      </c>
      <c r="W704" s="14">
        <v>1</v>
      </c>
    </row>
    <row r="705" spans="1:23" x14ac:dyDescent="0.25">
      <c r="A705" s="8">
        <v>2015</v>
      </c>
      <c r="B705" s="9" t="s">
        <v>2518</v>
      </c>
      <c r="C705" s="9" t="s">
        <v>22</v>
      </c>
      <c r="D705" s="9" t="s">
        <v>2519</v>
      </c>
      <c r="E705" s="9" t="s">
        <v>2520</v>
      </c>
      <c r="F705" s="9" t="s">
        <v>2521</v>
      </c>
      <c r="G705" s="12">
        <v>1</v>
      </c>
      <c r="H705" s="12"/>
      <c r="I705" s="9"/>
      <c r="J705" s="12">
        <v>0</v>
      </c>
      <c r="K705" s="13">
        <v>44085</v>
      </c>
      <c r="L705" s="86">
        <f>(Tabla2[[#This Row],[release_year]]-'VARIANZA Y DES. EST'!$L$11)^2</f>
        <v>3.2471164275211517E-2</v>
      </c>
      <c r="M705" s="12">
        <v>2014</v>
      </c>
      <c r="N705" s="9" t="s">
        <v>35</v>
      </c>
      <c r="O705" s="9" t="s">
        <v>2507</v>
      </c>
      <c r="P705" s="12">
        <v>69</v>
      </c>
      <c r="Q705" s="12">
        <v>69</v>
      </c>
      <c r="R705" s="12">
        <v>934.21907544039072</v>
      </c>
      <c r="S705" s="12" t="s">
        <v>28</v>
      </c>
      <c r="T705" s="9" t="s">
        <v>477</v>
      </c>
      <c r="U705" s="9" t="s">
        <v>477</v>
      </c>
      <c r="V705" s="9" t="s">
        <v>477</v>
      </c>
      <c r="W705" s="14">
        <v>1</v>
      </c>
    </row>
    <row r="706" spans="1:23" x14ac:dyDescent="0.25">
      <c r="A706" s="8">
        <v>2155</v>
      </c>
      <c r="B706" s="9" t="s">
        <v>2522</v>
      </c>
      <c r="C706" s="9" t="s">
        <v>22</v>
      </c>
      <c r="D706" s="9" t="s">
        <v>2523</v>
      </c>
      <c r="E706" s="9" t="s">
        <v>2524</v>
      </c>
      <c r="F706" s="9" t="s">
        <v>2524</v>
      </c>
      <c r="G706" s="12">
        <v>1</v>
      </c>
      <c r="H706" s="9" t="s">
        <v>25</v>
      </c>
      <c r="I706" s="9" t="s">
        <v>25</v>
      </c>
      <c r="J706" s="12">
        <v>1</v>
      </c>
      <c r="K706" s="13">
        <v>44050</v>
      </c>
      <c r="L706" s="86">
        <f>(Tabla2[[#This Row],[release_year]]-'VARIANZA Y DES. EST'!$L$11)^2</f>
        <v>14.590890603358293</v>
      </c>
      <c r="M706" s="12">
        <v>2018</v>
      </c>
      <c r="N706" s="9" t="s">
        <v>35</v>
      </c>
      <c r="O706" s="9" t="s">
        <v>2507</v>
      </c>
      <c r="P706" s="12">
        <v>69</v>
      </c>
      <c r="Q706" s="12">
        <v>69</v>
      </c>
      <c r="R706" s="12">
        <v>934.21907544039072</v>
      </c>
      <c r="S706" s="12" t="s">
        <v>28</v>
      </c>
      <c r="T706" s="9" t="s">
        <v>57</v>
      </c>
      <c r="U706" s="9" t="s">
        <v>57</v>
      </c>
      <c r="V706" s="9" t="s">
        <v>57</v>
      </c>
      <c r="W706" s="14">
        <v>1</v>
      </c>
    </row>
    <row r="707" spans="1:23" x14ac:dyDescent="0.25">
      <c r="A707" s="8">
        <v>3226</v>
      </c>
      <c r="B707" s="9" t="s">
        <v>2525</v>
      </c>
      <c r="C707" s="9" t="s">
        <v>22</v>
      </c>
      <c r="D707" s="9" t="s">
        <v>2526</v>
      </c>
      <c r="E707" s="18" t="s">
        <v>985</v>
      </c>
      <c r="F707" s="18" t="s">
        <v>2527</v>
      </c>
      <c r="G707" s="12">
        <v>5</v>
      </c>
      <c r="H707" s="12"/>
      <c r="I707" s="9"/>
      <c r="J707" s="12">
        <v>0</v>
      </c>
      <c r="K707" s="16">
        <v>43796</v>
      </c>
      <c r="L707" s="86">
        <f>(Tabla2[[#This Row],[release_year]]-'VARIANZA Y DES. EST'!$L$11)^2</f>
        <v>23.230495463129063</v>
      </c>
      <c r="M707" s="12">
        <v>2019</v>
      </c>
      <c r="N707" s="9" t="s">
        <v>110</v>
      </c>
      <c r="O707" s="9" t="s">
        <v>2507</v>
      </c>
      <c r="P707" s="12">
        <v>69</v>
      </c>
      <c r="Q707" s="12">
        <v>69</v>
      </c>
      <c r="R707" s="12">
        <v>934.21907544039072</v>
      </c>
      <c r="S707" s="12" t="s">
        <v>28</v>
      </c>
      <c r="T707" s="9" t="s">
        <v>111</v>
      </c>
      <c r="U707" s="9" t="s">
        <v>30</v>
      </c>
      <c r="V707" s="9" t="s">
        <v>111</v>
      </c>
      <c r="W707" s="14">
        <v>2</v>
      </c>
    </row>
    <row r="708" spans="1:23" x14ac:dyDescent="0.25">
      <c r="A708" s="8">
        <v>3319</v>
      </c>
      <c r="B708" s="9" t="s">
        <v>2528</v>
      </c>
      <c r="C708" s="9" t="s">
        <v>22</v>
      </c>
      <c r="D708" s="9" t="s">
        <v>2529</v>
      </c>
      <c r="E708" s="9" t="s">
        <v>2530</v>
      </c>
      <c r="F708" s="9" t="s">
        <v>2531</v>
      </c>
      <c r="G708" s="12">
        <v>9</v>
      </c>
      <c r="H708" s="9" t="s">
        <v>25</v>
      </c>
      <c r="I708" s="9" t="s">
        <v>25</v>
      </c>
      <c r="J708" s="12">
        <v>1</v>
      </c>
      <c r="K708" s="13">
        <v>43771</v>
      </c>
      <c r="L708" s="86">
        <f>(Tabla2[[#This Row],[release_year]]-'VARIANZA Y DES. EST'!$L$11)^2</f>
        <v>7.9512857435875226</v>
      </c>
      <c r="M708" s="12">
        <v>2017</v>
      </c>
      <c r="N708" s="9" t="s">
        <v>26</v>
      </c>
      <c r="O708" s="9" t="s">
        <v>2507</v>
      </c>
      <c r="P708" s="12">
        <v>69</v>
      </c>
      <c r="Q708" s="12">
        <v>69</v>
      </c>
      <c r="R708" s="12">
        <v>934.21907544039072</v>
      </c>
      <c r="S708" s="12" t="s">
        <v>28</v>
      </c>
      <c r="T708" s="9" t="s">
        <v>30</v>
      </c>
      <c r="U708" s="9" t="s">
        <v>30</v>
      </c>
      <c r="V708" s="9" t="s">
        <v>30</v>
      </c>
      <c r="W708" s="14">
        <v>1</v>
      </c>
    </row>
    <row r="709" spans="1:23" x14ac:dyDescent="0.25">
      <c r="A709" s="8">
        <v>3321</v>
      </c>
      <c r="B709" s="9" t="s">
        <v>2532</v>
      </c>
      <c r="C709" s="9" t="s">
        <v>22</v>
      </c>
      <c r="D709" s="9" t="s">
        <v>2533</v>
      </c>
      <c r="E709" s="18" t="s">
        <v>2534</v>
      </c>
      <c r="F709" s="9" t="s">
        <v>2535</v>
      </c>
      <c r="G709" s="12">
        <v>7</v>
      </c>
      <c r="H709" s="9" t="s">
        <v>25</v>
      </c>
      <c r="I709" s="9" t="s">
        <v>327</v>
      </c>
      <c r="J709" s="12">
        <v>2</v>
      </c>
      <c r="K709" s="13">
        <v>43771</v>
      </c>
      <c r="L709" s="86">
        <f>(Tabla2[[#This Row],[release_year]]-'VARIANZA Y DES. EST'!$L$11)^2</f>
        <v>1.3928663045044412</v>
      </c>
      <c r="M709" s="12">
        <v>2013</v>
      </c>
      <c r="N709" s="9" t="s">
        <v>26</v>
      </c>
      <c r="O709" s="9" t="s">
        <v>2507</v>
      </c>
      <c r="P709" s="12">
        <v>69</v>
      </c>
      <c r="Q709" s="12">
        <v>69</v>
      </c>
      <c r="R709" s="12">
        <v>934.21907544039072</v>
      </c>
      <c r="S709" s="12" t="s">
        <v>28</v>
      </c>
      <c r="T709" s="9" t="s">
        <v>111</v>
      </c>
      <c r="U709" s="9" t="s">
        <v>30</v>
      </c>
      <c r="V709" s="9" t="s">
        <v>111</v>
      </c>
      <c r="W709" s="14">
        <v>2</v>
      </c>
    </row>
    <row r="710" spans="1:23" x14ac:dyDescent="0.25">
      <c r="A710" s="8">
        <v>3592</v>
      </c>
      <c r="B710" s="9" t="s">
        <v>2536</v>
      </c>
      <c r="C710" s="9" t="s">
        <v>22</v>
      </c>
      <c r="D710" s="9" t="s">
        <v>2537</v>
      </c>
      <c r="E710" s="18" t="s">
        <v>2021</v>
      </c>
      <c r="F710" s="9" t="s">
        <v>2538</v>
      </c>
      <c r="G710" s="12">
        <v>1</v>
      </c>
      <c r="H710" s="9" t="s">
        <v>858</v>
      </c>
      <c r="I710" s="9" t="s">
        <v>858</v>
      </c>
      <c r="J710" s="12">
        <v>1</v>
      </c>
      <c r="K710" s="13">
        <v>43692</v>
      </c>
      <c r="L710" s="86">
        <f>(Tabla2[[#This Row],[release_year]]-'VARIANZA Y DES. EST'!$L$11)^2</f>
        <v>23.230495463129063</v>
      </c>
      <c r="M710" s="12">
        <v>2019</v>
      </c>
      <c r="N710" s="9" t="s">
        <v>76</v>
      </c>
      <c r="O710" s="9" t="s">
        <v>2507</v>
      </c>
      <c r="P710" s="12">
        <v>69</v>
      </c>
      <c r="Q710" s="12">
        <v>69</v>
      </c>
      <c r="R710" s="12">
        <v>934.21907544039072</v>
      </c>
      <c r="S710" s="12" t="s">
        <v>28</v>
      </c>
      <c r="T710" s="9" t="s">
        <v>477</v>
      </c>
      <c r="U710" s="9" t="s">
        <v>477</v>
      </c>
      <c r="V710" s="9" t="s">
        <v>477</v>
      </c>
      <c r="W710" s="14">
        <v>1</v>
      </c>
    </row>
    <row r="711" spans="1:23" x14ac:dyDescent="0.25">
      <c r="A711" s="8">
        <v>3721</v>
      </c>
      <c r="B711" s="9" t="s">
        <v>2539</v>
      </c>
      <c r="C711" s="9" t="s">
        <v>22</v>
      </c>
      <c r="D711" s="9" t="s">
        <v>2540</v>
      </c>
      <c r="E711" s="9" t="s">
        <v>2541</v>
      </c>
      <c r="F711" s="9" t="s">
        <v>2542</v>
      </c>
      <c r="G711" s="12">
        <v>13</v>
      </c>
      <c r="H711" s="9" t="s">
        <v>34</v>
      </c>
      <c r="I711" s="9" t="s">
        <v>34</v>
      </c>
      <c r="J711" s="12">
        <v>1</v>
      </c>
      <c r="K711" s="13">
        <v>43637</v>
      </c>
      <c r="L711" s="86">
        <f>(Tabla2[[#This Row],[release_year]]-'VARIANZA Y DES. EST'!$L$11)^2</f>
        <v>261.79879340794287</v>
      </c>
      <c r="M711" s="12">
        <v>1998</v>
      </c>
      <c r="N711" s="9" t="s">
        <v>76</v>
      </c>
      <c r="O711" s="9" t="s">
        <v>2507</v>
      </c>
      <c r="P711" s="12">
        <v>69</v>
      </c>
      <c r="Q711" s="12">
        <v>69</v>
      </c>
      <c r="R711" s="12">
        <v>934.21907544039072</v>
      </c>
      <c r="S711" s="12" t="s">
        <v>28</v>
      </c>
      <c r="T711" s="9" t="s">
        <v>37</v>
      </c>
      <c r="U711" s="9" t="s">
        <v>38</v>
      </c>
      <c r="V711" s="9" t="s">
        <v>37</v>
      </c>
      <c r="W711" s="14">
        <v>3</v>
      </c>
    </row>
    <row r="712" spans="1:23" x14ac:dyDescent="0.25">
      <c r="A712" s="8">
        <v>3996</v>
      </c>
      <c r="B712" s="9" t="s">
        <v>2543</v>
      </c>
      <c r="C712" s="9" t="s">
        <v>22</v>
      </c>
      <c r="D712" s="9" t="s">
        <v>2544</v>
      </c>
      <c r="E712" s="9" t="s">
        <v>2545</v>
      </c>
      <c r="F712" s="9" t="s">
        <v>2546</v>
      </c>
      <c r="G712" s="12">
        <v>1</v>
      </c>
      <c r="H712" s="9" t="s">
        <v>2377</v>
      </c>
      <c r="I712" s="9" t="s">
        <v>2377</v>
      </c>
      <c r="J712" s="12">
        <v>1</v>
      </c>
      <c r="K712" s="13">
        <v>43544</v>
      </c>
      <c r="L712" s="86">
        <f>(Tabla2[[#This Row],[release_year]]-'VARIANZA Y DES. EST'!$L$11)^2</f>
        <v>23.230495463129063</v>
      </c>
      <c r="M712" s="12">
        <v>2019</v>
      </c>
      <c r="N712" s="9" t="s">
        <v>76</v>
      </c>
      <c r="O712" s="9" t="s">
        <v>2507</v>
      </c>
      <c r="P712" s="12">
        <v>69</v>
      </c>
      <c r="Q712" s="12">
        <v>69</v>
      </c>
      <c r="R712" s="12">
        <v>934.21907544039072</v>
      </c>
      <c r="S712" s="12" t="s">
        <v>28</v>
      </c>
      <c r="T712" s="9" t="s">
        <v>171</v>
      </c>
      <c r="U712" s="9" t="s">
        <v>57</v>
      </c>
      <c r="V712" s="9" t="s">
        <v>171</v>
      </c>
      <c r="W712" s="14">
        <v>3</v>
      </c>
    </row>
    <row r="713" spans="1:23" x14ac:dyDescent="0.25">
      <c r="A713" s="8">
        <v>4008</v>
      </c>
      <c r="B713" s="9" t="s">
        <v>2547</v>
      </c>
      <c r="C713" s="9" t="s">
        <v>22</v>
      </c>
      <c r="D713" s="9" t="s">
        <v>2548</v>
      </c>
      <c r="E713" s="18" t="s">
        <v>2549</v>
      </c>
      <c r="F713" s="9" t="s">
        <v>1574</v>
      </c>
      <c r="G713" s="12">
        <v>1</v>
      </c>
      <c r="H713" s="9" t="s">
        <v>25</v>
      </c>
      <c r="I713" s="9" t="s">
        <v>25</v>
      </c>
      <c r="J713" s="12">
        <v>1</v>
      </c>
      <c r="K713" s="13">
        <v>43539</v>
      </c>
      <c r="L713" s="86">
        <f>(Tabla2[[#This Row],[release_year]]-'VARIANZA Y DES. EST'!$L$11)^2</f>
        <v>66.915632286109044</v>
      </c>
      <c r="M713" s="12">
        <v>2006</v>
      </c>
      <c r="N713" s="9" t="s">
        <v>76</v>
      </c>
      <c r="O713" s="9" t="s">
        <v>2507</v>
      </c>
      <c r="P713" s="12">
        <v>69</v>
      </c>
      <c r="Q713" s="12">
        <v>69</v>
      </c>
      <c r="R713" s="12">
        <v>934.21907544039072</v>
      </c>
      <c r="S713" s="12" t="s">
        <v>28</v>
      </c>
      <c r="T713" s="9" t="s">
        <v>477</v>
      </c>
      <c r="U713" s="9" t="s">
        <v>477</v>
      </c>
      <c r="V713" s="9" t="s">
        <v>477</v>
      </c>
      <c r="W713" s="14">
        <v>1</v>
      </c>
    </row>
    <row r="714" spans="1:23" x14ac:dyDescent="0.25">
      <c r="A714" s="8">
        <v>4788</v>
      </c>
      <c r="B714" s="9" t="s">
        <v>2550</v>
      </c>
      <c r="C714" s="9" t="s">
        <v>22</v>
      </c>
      <c r="D714" s="9" t="s">
        <v>2551</v>
      </c>
      <c r="E714" s="18" t="s">
        <v>1594</v>
      </c>
      <c r="F714" s="9" t="s">
        <v>2552</v>
      </c>
      <c r="G714" s="12">
        <v>1</v>
      </c>
      <c r="H714" s="9" t="s">
        <v>25</v>
      </c>
      <c r="I714" s="9" t="s">
        <v>25</v>
      </c>
      <c r="J714" s="12">
        <v>1</v>
      </c>
      <c r="K714" s="13">
        <v>43284</v>
      </c>
      <c r="L714" s="86">
        <f>(Tabla2[[#This Row],[release_year]]-'VARIANZA Y DES. EST'!$L$11)^2</f>
        <v>4.7532614447336705</v>
      </c>
      <c r="M714" s="12">
        <v>2012</v>
      </c>
      <c r="N714" s="9" t="s">
        <v>76</v>
      </c>
      <c r="O714" s="9" t="s">
        <v>2507</v>
      </c>
      <c r="P714" s="12">
        <v>69</v>
      </c>
      <c r="Q714" s="12">
        <v>69</v>
      </c>
      <c r="R714" s="12">
        <v>934.21907544039072</v>
      </c>
      <c r="S714" s="12" t="s">
        <v>28</v>
      </c>
      <c r="T714" s="9" t="s">
        <v>477</v>
      </c>
      <c r="U714" s="9" t="s">
        <v>477</v>
      </c>
      <c r="V714" s="9" t="s">
        <v>477</v>
      </c>
      <c r="W714" s="14">
        <v>1</v>
      </c>
    </row>
    <row r="715" spans="1:23" x14ac:dyDescent="0.25">
      <c r="A715" s="8">
        <v>4804</v>
      </c>
      <c r="B715" s="9" t="s">
        <v>2553</v>
      </c>
      <c r="C715" s="9" t="s">
        <v>22</v>
      </c>
      <c r="D715" s="9" t="s">
        <v>2554</v>
      </c>
      <c r="E715" s="18" t="s">
        <v>1666</v>
      </c>
      <c r="F715" s="9" t="s">
        <v>2247</v>
      </c>
      <c r="G715" s="12">
        <v>1</v>
      </c>
      <c r="H715" s="9" t="s">
        <v>25</v>
      </c>
      <c r="I715" s="9" t="s">
        <v>25</v>
      </c>
      <c r="J715" s="12">
        <v>1</v>
      </c>
      <c r="K715" s="13">
        <v>43281</v>
      </c>
      <c r="L715" s="86">
        <f>(Tabla2[[#This Row],[release_year]]-'VARIANZA Y DES. EST'!$L$11)^2</f>
        <v>4.7532614447336705</v>
      </c>
      <c r="M715" s="12">
        <v>2012</v>
      </c>
      <c r="N715" s="9" t="s">
        <v>76</v>
      </c>
      <c r="O715" s="9" t="s">
        <v>2507</v>
      </c>
      <c r="P715" s="12">
        <v>69</v>
      </c>
      <c r="Q715" s="12">
        <v>69</v>
      </c>
      <c r="R715" s="12">
        <v>934.21907544039072</v>
      </c>
      <c r="S715" s="12" t="s">
        <v>28</v>
      </c>
      <c r="T715" s="9" t="s">
        <v>477</v>
      </c>
      <c r="U715" s="9" t="s">
        <v>477</v>
      </c>
      <c r="V715" s="9" t="s">
        <v>477</v>
      </c>
      <c r="W715" s="14">
        <v>1</v>
      </c>
    </row>
    <row r="716" spans="1:23" x14ac:dyDescent="0.25">
      <c r="A716" s="8">
        <v>4888</v>
      </c>
      <c r="B716" s="9" t="s">
        <v>2555</v>
      </c>
      <c r="C716" s="9" t="s">
        <v>22</v>
      </c>
      <c r="D716" s="9" t="s">
        <v>2556</v>
      </c>
      <c r="E716" s="22" t="s">
        <v>2557</v>
      </c>
      <c r="F716" s="23"/>
      <c r="G716" s="12">
        <v>0</v>
      </c>
      <c r="H716" s="9" t="s">
        <v>890</v>
      </c>
      <c r="I716" s="9" t="s">
        <v>2558</v>
      </c>
      <c r="J716" s="12">
        <v>3</v>
      </c>
      <c r="K716" s="13">
        <v>43221</v>
      </c>
      <c r="L716" s="86">
        <f>(Tabla2[[#This Row],[release_year]]-'VARIANZA Y DES. EST'!$L$11)^2</f>
        <v>7.9512857435875226</v>
      </c>
      <c r="M716" s="12">
        <v>2017</v>
      </c>
      <c r="N716" s="9" t="s">
        <v>82</v>
      </c>
      <c r="O716" s="9" t="s">
        <v>2507</v>
      </c>
      <c r="P716" s="12">
        <v>69</v>
      </c>
      <c r="Q716" s="12">
        <v>69</v>
      </c>
      <c r="R716" s="12">
        <v>934.21907544039072</v>
      </c>
      <c r="S716" s="12" t="s">
        <v>28</v>
      </c>
      <c r="T716" s="9" t="s">
        <v>105</v>
      </c>
      <c r="U716" s="9" t="s">
        <v>57</v>
      </c>
      <c r="V716" s="9" t="s">
        <v>105</v>
      </c>
      <c r="W716" s="14">
        <v>2</v>
      </c>
    </row>
    <row r="717" spans="1:23" x14ac:dyDescent="0.25">
      <c r="A717" s="8">
        <v>5003</v>
      </c>
      <c r="B717" s="9" t="s">
        <v>2559</v>
      </c>
      <c r="C717" s="9" t="s">
        <v>22</v>
      </c>
      <c r="D717" s="9" t="s">
        <v>2560</v>
      </c>
      <c r="E717" s="18" t="s">
        <v>559</v>
      </c>
      <c r="F717" s="9" t="s">
        <v>2561</v>
      </c>
      <c r="G717" s="12">
        <v>1</v>
      </c>
      <c r="H717" s="9" t="s">
        <v>1786</v>
      </c>
      <c r="I717" s="9" t="s">
        <v>1786</v>
      </c>
      <c r="J717" s="12">
        <v>1</v>
      </c>
      <c r="K717" s="13">
        <v>43161</v>
      </c>
      <c r="L717" s="86">
        <f>(Tabla2[[#This Row],[release_year]]-'VARIANZA Y DES. EST'!$L$11)^2</f>
        <v>14.590890603358293</v>
      </c>
      <c r="M717" s="12">
        <v>2018</v>
      </c>
      <c r="N717" s="9" t="s">
        <v>76</v>
      </c>
      <c r="O717" s="9" t="s">
        <v>2507</v>
      </c>
      <c r="P717" s="12">
        <v>69</v>
      </c>
      <c r="Q717" s="12">
        <v>69</v>
      </c>
      <c r="R717" s="12">
        <v>934.21907544039072</v>
      </c>
      <c r="S717" s="12" t="s">
        <v>28</v>
      </c>
      <c r="T717" s="9" t="s">
        <v>477</v>
      </c>
      <c r="U717" s="9" t="s">
        <v>477</v>
      </c>
      <c r="V717" s="9" t="s">
        <v>477</v>
      </c>
      <c r="W717" s="14">
        <v>1</v>
      </c>
    </row>
    <row r="718" spans="1:23" x14ac:dyDescent="0.25">
      <c r="A718" s="8">
        <v>5024</v>
      </c>
      <c r="B718" s="9" t="s">
        <v>2562</v>
      </c>
      <c r="C718" s="9" t="s">
        <v>22</v>
      </c>
      <c r="D718" s="10" t="s">
        <v>2563</v>
      </c>
      <c r="E718" s="11"/>
      <c r="F718" s="9" t="s">
        <v>1102</v>
      </c>
      <c r="G718" s="12">
        <v>1</v>
      </c>
      <c r="H718" s="9" t="s">
        <v>126</v>
      </c>
      <c r="I718" s="9" t="s">
        <v>126</v>
      </c>
      <c r="J718" s="12">
        <v>1</v>
      </c>
      <c r="K718" s="13">
        <v>43158</v>
      </c>
      <c r="L718" s="86">
        <f>(Tabla2[[#This Row],[release_year]]-'VARIANZA Y DES. EST'!$L$11)^2</f>
        <v>14.590890603358293</v>
      </c>
      <c r="M718" s="12">
        <v>2018</v>
      </c>
      <c r="N718" s="9" t="s">
        <v>76</v>
      </c>
      <c r="O718" s="9" t="s">
        <v>2507</v>
      </c>
      <c r="P718" s="12">
        <v>69</v>
      </c>
      <c r="Q718" s="12">
        <v>69</v>
      </c>
      <c r="R718" s="12">
        <v>934.21907544039072</v>
      </c>
      <c r="S718" s="12" t="s">
        <v>28</v>
      </c>
      <c r="T718" s="9" t="s">
        <v>156</v>
      </c>
      <c r="U718" s="9" t="s">
        <v>156</v>
      </c>
      <c r="V718" s="9" t="s">
        <v>156</v>
      </c>
      <c r="W718" s="14">
        <v>1</v>
      </c>
    </row>
    <row r="719" spans="1:23" x14ac:dyDescent="0.25">
      <c r="A719" s="8">
        <v>5057</v>
      </c>
      <c r="B719" s="9" t="s">
        <v>2564</v>
      </c>
      <c r="C719" s="9" t="s">
        <v>22</v>
      </c>
      <c r="D719" s="9" t="s">
        <v>2565</v>
      </c>
      <c r="E719" s="18" t="s">
        <v>2566</v>
      </c>
      <c r="F719" s="9" t="s">
        <v>1836</v>
      </c>
      <c r="G719" s="12">
        <v>1</v>
      </c>
      <c r="H719" s="9" t="s">
        <v>25</v>
      </c>
      <c r="I719" s="9" t="s">
        <v>25</v>
      </c>
      <c r="J719" s="12">
        <v>1</v>
      </c>
      <c r="K719" s="13">
        <v>43130</v>
      </c>
      <c r="L719" s="86">
        <f>(Tabla2[[#This Row],[release_year]]-'VARIANZA Y DES. EST'!$L$11)^2</f>
        <v>261.79879340794287</v>
      </c>
      <c r="M719" s="12">
        <v>1998</v>
      </c>
      <c r="N719" s="9" t="s">
        <v>35</v>
      </c>
      <c r="O719" s="9" t="s">
        <v>2507</v>
      </c>
      <c r="P719" s="12">
        <v>69</v>
      </c>
      <c r="Q719" s="12">
        <v>69</v>
      </c>
      <c r="R719" s="12">
        <v>934.21907544039072</v>
      </c>
      <c r="S719" s="12" t="s">
        <v>28</v>
      </c>
      <c r="T719" s="9" t="s">
        <v>477</v>
      </c>
      <c r="U719" s="9" t="s">
        <v>477</v>
      </c>
      <c r="V719" s="9" t="s">
        <v>477</v>
      </c>
      <c r="W719" s="14">
        <v>1</v>
      </c>
    </row>
    <row r="720" spans="1:23" x14ac:dyDescent="0.25">
      <c r="A720" s="8">
        <v>5069</v>
      </c>
      <c r="B720" s="9" t="s">
        <v>2567</v>
      </c>
      <c r="C720" s="9" t="s">
        <v>22</v>
      </c>
      <c r="D720" s="9" t="s">
        <v>2568</v>
      </c>
      <c r="E720" s="10" t="s">
        <v>2569</v>
      </c>
      <c r="F720" s="11"/>
      <c r="G720" s="12">
        <v>0</v>
      </c>
      <c r="H720" s="12"/>
      <c r="I720" s="9"/>
      <c r="J720" s="12">
        <v>0</v>
      </c>
      <c r="K720" s="13">
        <v>43122</v>
      </c>
      <c r="L720" s="86">
        <f>(Tabla2[[#This Row],[release_year]]-'VARIANZA Y DES. EST'!$L$11)^2</f>
        <v>7.9512857435875226</v>
      </c>
      <c r="M720" s="12">
        <v>2017</v>
      </c>
      <c r="N720" s="9" t="s">
        <v>76</v>
      </c>
      <c r="O720" s="9" t="s">
        <v>2507</v>
      </c>
      <c r="P720" s="12">
        <v>69</v>
      </c>
      <c r="Q720" s="12">
        <v>69</v>
      </c>
      <c r="R720" s="12">
        <v>934.21907544039072</v>
      </c>
      <c r="S720" s="12" t="s">
        <v>28</v>
      </c>
      <c r="T720" s="9" t="s">
        <v>105</v>
      </c>
      <c r="U720" s="9" t="s">
        <v>57</v>
      </c>
      <c r="V720" s="9" t="s">
        <v>105</v>
      </c>
      <c r="W720" s="14">
        <v>2</v>
      </c>
    </row>
    <row r="721" spans="1:23" x14ac:dyDescent="0.25">
      <c r="A721" s="8">
        <v>5118</v>
      </c>
      <c r="B721" s="9" t="s">
        <v>2570</v>
      </c>
      <c r="C721" s="9" t="s">
        <v>22</v>
      </c>
      <c r="D721" s="9" t="s">
        <v>2571</v>
      </c>
      <c r="E721" s="18" t="s">
        <v>2310</v>
      </c>
      <c r="F721" s="9" t="s">
        <v>2572</v>
      </c>
      <c r="G721" s="12">
        <v>1</v>
      </c>
      <c r="H721" s="9" t="s">
        <v>126</v>
      </c>
      <c r="I721" s="9" t="s">
        <v>126</v>
      </c>
      <c r="J721" s="12">
        <v>1</v>
      </c>
      <c r="K721" s="16">
        <v>43088</v>
      </c>
      <c r="L721" s="86">
        <f>(Tabla2[[#This Row],[release_year]]-'VARIANZA Y DES. EST'!$L$11)^2</f>
        <v>7.9512857435875226</v>
      </c>
      <c r="M721" s="12">
        <v>2017</v>
      </c>
      <c r="N721" s="9" t="s">
        <v>76</v>
      </c>
      <c r="O721" s="9" t="s">
        <v>2507</v>
      </c>
      <c r="P721" s="12">
        <v>69</v>
      </c>
      <c r="Q721" s="12">
        <v>69</v>
      </c>
      <c r="R721" s="12">
        <v>934.21907544039072</v>
      </c>
      <c r="S721" s="12" t="s">
        <v>28</v>
      </c>
      <c r="T721" s="9" t="s">
        <v>477</v>
      </c>
      <c r="U721" s="9" t="s">
        <v>477</v>
      </c>
      <c r="V721" s="9" t="s">
        <v>477</v>
      </c>
      <c r="W721" s="14">
        <v>1</v>
      </c>
    </row>
    <row r="722" spans="1:23" x14ac:dyDescent="0.25">
      <c r="A722" s="8">
        <v>5647</v>
      </c>
      <c r="B722" s="9" t="s">
        <v>2573</v>
      </c>
      <c r="C722" s="9" t="s">
        <v>22</v>
      </c>
      <c r="D722" s="9" t="s">
        <v>2574</v>
      </c>
      <c r="E722" s="9" t="s">
        <v>1746</v>
      </c>
      <c r="F722" s="9" t="s">
        <v>2575</v>
      </c>
      <c r="G722" s="12">
        <v>1</v>
      </c>
      <c r="H722" s="9" t="s">
        <v>25</v>
      </c>
      <c r="I722" s="9" t="s">
        <v>25</v>
      </c>
      <c r="J722" s="12">
        <v>1</v>
      </c>
      <c r="K722" s="13">
        <v>42738</v>
      </c>
      <c r="L722" s="86">
        <f>(Tabla2[[#This Row],[release_year]]-'VARIANZA Y DES. EST'!$L$11)^2</f>
        <v>7.9512857435875226</v>
      </c>
      <c r="M722" s="12">
        <v>2017</v>
      </c>
      <c r="N722" s="9" t="s">
        <v>76</v>
      </c>
      <c r="O722" s="9" t="s">
        <v>2507</v>
      </c>
      <c r="P722" s="12">
        <v>69</v>
      </c>
      <c r="Q722" s="12">
        <v>69</v>
      </c>
      <c r="R722" s="12">
        <v>934.21907544039072</v>
      </c>
      <c r="S722" s="12" t="s">
        <v>28</v>
      </c>
      <c r="T722" s="9" t="s">
        <v>477</v>
      </c>
      <c r="U722" s="9" t="s">
        <v>477</v>
      </c>
      <c r="V722" s="9" t="s">
        <v>477</v>
      </c>
      <c r="W722" s="14">
        <v>1</v>
      </c>
    </row>
    <row r="723" spans="1:23" x14ac:dyDescent="0.25">
      <c r="A723" s="8">
        <v>5718</v>
      </c>
      <c r="B723" s="9" t="s">
        <v>2576</v>
      </c>
      <c r="C723" s="9" t="s">
        <v>22</v>
      </c>
      <c r="D723" s="9" t="s">
        <v>2577</v>
      </c>
      <c r="E723" s="18" t="s">
        <v>2578</v>
      </c>
      <c r="F723" s="9" t="s">
        <v>2579</v>
      </c>
      <c r="G723" s="12">
        <v>1</v>
      </c>
      <c r="H723" s="9" t="s">
        <v>184</v>
      </c>
      <c r="I723" s="9" t="s">
        <v>184</v>
      </c>
      <c r="J723" s="12">
        <v>1</v>
      </c>
      <c r="K723" s="16">
        <v>42689</v>
      </c>
      <c r="L723" s="86">
        <f>(Tabla2[[#This Row],[release_year]]-'VARIANZA Y DES. EST'!$L$11)^2</f>
        <v>3.3116808838167522</v>
      </c>
      <c r="M723" s="12">
        <v>2016</v>
      </c>
      <c r="N723" s="9" t="s">
        <v>76</v>
      </c>
      <c r="O723" s="9" t="s">
        <v>2507</v>
      </c>
      <c r="P723" s="12">
        <v>69</v>
      </c>
      <c r="Q723" s="12">
        <v>69</v>
      </c>
      <c r="R723" s="12">
        <v>934.21907544039072</v>
      </c>
      <c r="S723" s="12" t="s">
        <v>28</v>
      </c>
      <c r="T723" s="9" t="s">
        <v>477</v>
      </c>
      <c r="U723" s="9" t="s">
        <v>477</v>
      </c>
      <c r="V723" s="9" t="s">
        <v>477</v>
      </c>
      <c r="W723" s="14">
        <v>1</v>
      </c>
    </row>
    <row r="724" spans="1:23" x14ac:dyDescent="0.25">
      <c r="A724" s="8">
        <v>5789</v>
      </c>
      <c r="B724" s="9" t="s">
        <v>2580</v>
      </c>
      <c r="C724" s="9" t="s">
        <v>22</v>
      </c>
      <c r="D724" s="10" t="s">
        <v>2581</v>
      </c>
      <c r="E724" s="11"/>
      <c r="F724" s="9" t="s">
        <v>2582</v>
      </c>
      <c r="G724" s="12">
        <v>3</v>
      </c>
      <c r="H724" s="12"/>
      <c r="I724" s="9"/>
      <c r="J724" s="12">
        <v>0</v>
      </c>
      <c r="K724" s="13">
        <v>42632</v>
      </c>
      <c r="L724" s="86">
        <f>(Tabla2[[#This Row],[release_year]]-'VARIANZA Y DES. EST'!$L$11)^2</f>
        <v>3.3116808838167522</v>
      </c>
      <c r="M724" s="12">
        <v>2016</v>
      </c>
      <c r="N724" s="9" t="s">
        <v>76</v>
      </c>
      <c r="O724" s="9" t="s">
        <v>2507</v>
      </c>
      <c r="P724" s="12">
        <v>69</v>
      </c>
      <c r="Q724" s="12">
        <v>69</v>
      </c>
      <c r="R724" s="12">
        <v>934.21907544039072</v>
      </c>
      <c r="S724" s="12" t="s">
        <v>28</v>
      </c>
      <c r="T724" s="9" t="s">
        <v>477</v>
      </c>
      <c r="U724" s="9" t="s">
        <v>477</v>
      </c>
      <c r="V724" s="9" t="s">
        <v>477</v>
      </c>
      <c r="W724" s="14">
        <v>1</v>
      </c>
    </row>
    <row r="725" spans="1:23" x14ac:dyDescent="0.25">
      <c r="A725" s="8">
        <v>5906</v>
      </c>
      <c r="B725" s="9" t="s">
        <v>2583</v>
      </c>
      <c r="C725" s="9" t="s">
        <v>22</v>
      </c>
      <c r="D725" s="9" t="s">
        <v>2584</v>
      </c>
      <c r="E725" s="18" t="s">
        <v>2585</v>
      </c>
      <c r="F725" s="9" t="s">
        <v>2586</v>
      </c>
      <c r="G725" s="12">
        <v>1</v>
      </c>
      <c r="H725" s="9" t="s">
        <v>25</v>
      </c>
      <c r="I725" s="9" t="s">
        <v>25</v>
      </c>
      <c r="J725" s="12">
        <v>1</v>
      </c>
      <c r="K725" s="13">
        <v>42184</v>
      </c>
      <c r="L725" s="86">
        <f>(Tabla2[[#This Row],[release_year]]-'VARIANZA Y DES. EST'!$L$11)^2</f>
        <v>0.67207602404598188</v>
      </c>
      <c r="M725" s="12">
        <v>2015</v>
      </c>
      <c r="N725" s="9" t="s">
        <v>76</v>
      </c>
      <c r="O725" s="9" t="s">
        <v>2507</v>
      </c>
      <c r="P725" s="12">
        <v>69</v>
      </c>
      <c r="Q725" s="12">
        <v>69</v>
      </c>
      <c r="R725" s="12">
        <v>934.21907544039072</v>
      </c>
      <c r="S725" s="12" t="s">
        <v>28</v>
      </c>
      <c r="T725" s="9" t="s">
        <v>477</v>
      </c>
      <c r="U725" s="9" t="s">
        <v>477</v>
      </c>
      <c r="V725" s="9" t="s">
        <v>477</v>
      </c>
      <c r="W725" s="14">
        <v>1</v>
      </c>
    </row>
    <row r="726" spans="1:23" x14ac:dyDescent="0.25">
      <c r="A726" s="8">
        <v>6666</v>
      </c>
      <c r="B726" s="9" t="s">
        <v>2587</v>
      </c>
      <c r="C726" s="9" t="s">
        <v>22</v>
      </c>
      <c r="D726" s="9" t="s">
        <v>2588</v>
      </c>
      <c r="E726" s="9" t="s">
        <v>2589</v>
      </c>
      <c r="F726" s="9" t="s">
        <v>2590</v>
      </c>
      <c r="G726" s="12">
        <v>1</v>
      </c>
      <c r="H726" s="9" t="s">
        <v>25</v>
      </c>
      <c r="I726" s="9" t="s">
        <v>25</v>
      </c>
      <c r="J726" s="12">
        <v>1</v>
      </c>
      <c r="K726" s="13">
        <v>43205</v>
      </c>
      <c r="L726" s="86">
        <f>(Tabla2[[#This Row],[release_year]]-'VARIANZA Y DES. EST'!$L$11)^2</f>
        <v>972.20472051138131</v>
      </c>
      <c r="M726" s="12">
        <v>1983</v>
      </c>
      <c r="N726" s="9" t="s">
        <v>76</v>
      </c>
      <c r="O726" s="9" t="s">
        <v>2507</v>
      </c>
      <c r="P726" s="12">
        <v>69</v>
      </c>
      <c r="Q726" s="12">
        <v>69</v>
      </c>
      <c r="R726" s="12">
        <v>934.21907544039072</v>
      </c>
      <c r="S726" s="12" t="s">
        <v>28</v>
      </c>
      <c r="T726" s="9" t="s">
        <v>477</v>
      </c>
      <c r="U726" s="9" t="s">
        <v>477</v>
      </c>
      <c r="V726" s="9" t="s">
        <v>477</v>
      </c>
      <c r="W726" s="14">
        <v>1</v>
      </c>
    </row>
    <row r="727" spans="1:23" x14ac:dyDescent="0.25">
      <c r="A727" s="8">
        <v>7984</v>
      </c>
      <c r="B727" s="9" t="s">
        <v>2591</v>
      </c>
      <c r="C727" s="9" t="s">
        <v>22</v>
      </c>
      <c r="D727" s="9" t="s">
        <v>2592</v>
      </c>
      <c r="E727" s="18" t="s">
        <v>2593</v>
      </c>
      <c r="F727" s="9" t="s">
        <v>2594</v>
      </c>
      <c r="G727" s="12">
        <v>4</v>
      </c>
      <c r="H727" s="9" t="s">
        <v>2595</v>
      </c>
      <c r="I727" s="9" t="s">
        <v>2595</v>
      </c>
      <c r="J727" s="12">
        <v>1</v>
      </c>
      <c r="K727" s="13">
        <v>43169</v>
      </c>
      <c r="L727" s="86">
        <f>(Tabla2[[#This Row],[release_year]]-'VARIANZA Y DES. EST'!$L$11)^2</f>
        <v>7.9512857435875226</v>
      </c>
      <c r="M727" s="12">
        <v>2017</v>
      </c>
      <c r="N727" s="9" t="s">
        <v>76</v>
      </c>
      <c r="O727" s="9" t="s">
        <v>2507</v>
      </c>
      <c r="P727" s="12">
        <v>69</v>
      </c>
      <c r="Q727" s="12">
        <v>69</v>
      </c>
      <c r="R727" s="12">
        <v>934.21907544039072</v>
      </c>
      <c r="S727" s="12" t="s">
        <v>28</v>
      </c>
      <c r="T727" s="9" t="s">
        <v>118</v>
      </c>
      <c r="U727" s="9" t="s">
        <v>45</v>
      </c>
      <c r="V727" s="9" t="s">
        <v>118</v>
      </c>
      <c r="W727" s="14">
        <v>3</v>
      </c>
    </row>
    <row r="728" spans="1:23" x14ac:dyDescent="0.25">
      <c r="A728" s="8">
        <v>8276</v>
      </c>
      <c r="B728" s="9" t="s">
        <v>2596</v>
      </c>
      <c r="C728" s="9" t="s">
        <v>22</v>
      </c>
      <c r="D728" s="9" t="s">
        <v>2597</v>
      </c>
      <c r="E728" s="22" t="s">
        <v>2598</v>
      </c>
      <c r="F728" s="23"/>
      <c r="G728" s="12">
        <v>0</v>
      </c>
      <c r="H728" s="9" t="s">
        <v>890</v>
      </c>
      <c r="I728" s="9" t="s">
        <v>2599</v>
      </c>
      <c r="J728" s="12">
        <v>2</v>
      </c>
      <c r="K728" s="13">
        <v>43304</v>
      </c>
      <c r="L728" s="86">
        <f>(Tabla2[[#This Row],[release_year]]-'VARIANZA Y DES. EST'!$L$11)^2</f>
        <v>7.9512857435875226</v>
      </c>
      <c r="M728" s="12">
        <v>2017</v>
      </c>
      <c r="N728" s="9" t="s">
        <v>82</v>
      </c>
      <c r="O728" s="9" t="s">
        <v>2507</v>
      </c>
      <c r="P728" s="12">
        <v>69</v>
      </c>
      <c r="Q728" s="12">
        <v>69</v>
      </c>
      <c r="R728" s="12">
        <v>934.21907544039072</v>
      </c>
      <c r="S728" s="12" t="s">
        <v>28</v>
      </c>
      <c r="T728" s="9" t="s">
        <v>2600</v>
      </c>
      <c r="U728" s="9" t="s">
        <v>57</v>
      </c>
      <c r="V728" s="9" t="s">
        <v>2600</v>
      </c>
      <c r="W728" s="14">
        <v>2</v>
      </c>
    </row>
    <row r="729" spans="1:23" x14ac:dyDescent="0.25">
      <c r="A729" s="8">
        <v>236</v>
      </c>
      <c r="B729" s="9" t="s">
        <v>2601</v>
      </c>
      <c r="C729" s="9" t="s">
        <v>22</v>
      </c>
      <c r="D729" s="9" t="s">
        <v>2602</v>
      </c>
      <c r="E729" s="22" t="s">
        <v>2603</v>
      </c>
      <c r="F729" s="23"/>
      <c r="G729" s="12">
        <v>0</v>
      </c>
      <c r="H729" s="12"/>
      <c r="I729" s="9"/>
      <c r="J729" s="12">
        <v>0</v>
      </c>
      <c r="K729" s="13">
        <v>44432</v>
      </c>
      <c r="L729" s="86">
        <f>(Tabla2[[#This Row],[release_year]]-'VARIANZA Y DES. EST'!$L$11)^2</f>
        <v>46.509705182670608</v>
      </c>
      <c r="M729" s="12">
        <v>2021</v>
      </c>
      <c r="N729" s="9" t="s">
        <v>82</v>
      </c>
      <c r="O729" s="9" t="s">
        <v>2604</v>
      </c>
      <c r="P729" s="12">
        <v>70</v>
      </c>
      <c r="Q729" s="12">
        <v>70</v>
      </c>
      <c r="R729" s="12">
        <v>874.08908033355658</v>
      </c>
      <c r="S729" s="12" t="s">
        <v>28</v>
      </c>
      <c r="T729" s="9" t="s">
        <v>2605</v>
      </c>
      <c r="U729" s="9" t="s">
        <v>57</v>
      </c>
      <c r="V729" s="9" t="s">
        <v>2605</v>
      </c>
      <c r="W729" s="14">
        <v>3</v>
      </c>
    </row>
    <row r="730" spans="1:23" x14ac:dyDescent="0.25">
      <c r="A730" s="8">
        <v>291</v>
      </c>
      <c r="B730" s="9" t="s">
        <v>2606</v>
      </c>
      <c r="C730" s="9" t="s">
        <v>22</v>
      </c>
      <c r="D730" s="9" t="s">
        <v>2607</v>
      </c>
      <c r="E730" s="18" t="s">
        <v>80</v>
      </c>
      <c r="F730" s="9"/>
      <c r="G730" s="12">
        <v>0</v>
      </c>
      <c r="H730" s="9" t="s">
        <v>25</v>
      </c>
      <c r="I730" s="9" t="s">
        <v>25</v>
      </c>
      <c r="J730" s="12">
        <v>1</v>
      </c>
      <c r="K730" s="13">
        <v>44418</v>
      </c>
      <c r="L730" s="86">
        <f>(Tabla2[[#This Row],[release_year]]-'VARIANZA Y DES. EST'!$L$11)^2</f>
        <v>46.509705182670608</v>
      </c>
      <c r="M730" s="12">
        <v>2021</v>
      </c>
      <c r="N730" s="9" t="s">
        <v>76</v>
      </c>
      <c r="O730" s="9" t="s">
        <v>2604</v>
      </c>
      <c r="P730" s="12">
        <v>70</v>
      </c>
      <c r="Q730" s="12">
        <v>70</v>
      </c>
      <c r="R730" s="12">
        <v>874.08908033355658</v>
      </c>
      <c r="S730" s="12" t="s">
        <v>28</v>
      </c>
      <c r="T730" s="9" t="s">
        <v>83</v>
      </c>
      <c r="U730" s="9" t="s">
        <v>57</v>
      </c>
      <c r="V730" s="9" t="s">
        <v>83</v>
      </c>
      <c r="W730" s="14">
        <v>2</v>
      </c>
    </row>
    <row r="731" spans="1:23" x14ac:dyDescent="0.25">
      <c r="A731" s="8">
        <v>421</v>
      </c>
      <c r="B731" s="9" t="s">
        <v>2608</v>
      </c>
      <c r="C731" s="9" t="s">
        <v>22</v>
      </c>
      <c r="D731" s="9" t="s">
        <v>2609</v>
      </c>
      <c r="E731" s="18" t="s">
        <v>2091</v>
      </c>
      <c r="F731" s="18" t="s">
        <v>2010</v>
      </c>
      <c r="G731" s="12">
        <v>7</v>
      </c>
      <c r="H731" s="12"/>
      <c r="I731" s="9"/>
      <c r="J731" s="12">
        <v>0</v>
      </c>
      <c r="K731" s="13">
        <v>44399</v>
      </c>
      <c r="L731" s="86">
        <f>(Tabla2[[#This Row],[release_year]]-'VARIANZA Y DES. EST'!$L$11)^2</f>
        <v>4.7532614447336705</v>
      </c>
      <c r="M731" s="12">
        <v>2012</v>
      </c>
      <c r="N731" s="9" t="s">
        <v>110</v>
      </c>
      <c r="O731" s="9" t="s">
        <v>2604</v>
      </c>
      <c r="P731" s="12">
        <v>70</v>
      </c>
      <c r="Q731" s="12">
        <v>70</v>
      </c>
      <c r="R731" s="12">
        <v>874.08908033355658</v>
      </c>
      <c r="S731" s="12" t="s">
        <v>28</v>
      </c>
      <c r="T731" s="9" t="s">
        <v>30</v>
      </c>
      <c r="U731" s="9" t="s">
        <v>30</v>
      </c>
      <c r="V731" s="9" t="s">
        <v>30</v>
      </c>
      <c r="W731" s="14">
        <v>1</v>
      </c>
    </row>
    <row r="732" spans="1:23" x14ac:dyDescent="0.25">
      <c r="A732" s="8">
        <v>653</v>
      </c>
      <c r="B732" s="9" t="s">
        <v>2610</v>
      </c>
      <c r="C732" s="9" t="s">
        <v>22</v>
      </c>
      <c r="D732" s="9" t="s">
        <v>2611</v>
      </c>
      <c r="E732" s="18" t="s">
        <v>2612</v>
      </c>
      <c r="F732" s="9" t="s">
        <v>2613</v>
      </c>
      <c r="G732" s="12">
        <v>12</v>
      </c>
      <c r="H732" s="12"/>
      <c r="I732" s="9"/>
      <c r="J732" s="12">
        <v>0</v>
      </c>
      <c r="K732" s="13">
        <v>44369</v>
      </c>
      <c r="L732" s="86">
        <f>(Tabla2[[#This Row],[release_year]]-'VARIANZA Y DES. EST'!$L$11)^2</f>
        <v>103.6364225665675</v>
      </c>
      <c r="M732" s="12">
        <v>2004</v>
      </c>
      <c r="N732" s="9" t="s">
        <v>35</v>
      </c>
      <c r="O732" s="9" t="s">
        <v>2604</v>
      </c>
      <c r="P732" s="12">
        <v>70</v>
      </c>
      <c r="Q732" s="12">
        <v>70</v>
      </c>
      <c r="R732" s="12">
        <v>874.08908033355658</v>
      </c>
      <c r="S732" s="12" t="s">
        <v>28</v>
      </c>
      <c r="T732" s="9" t="s">
        <v>2492</v>
      </c>
      <c r="U732" s="9" t="s">
        <v>95</v>
      </c>
      <c r="V732" s="9" t="s">
        <v>2492</v>
      </c>
      <c r="W732" s="14">
        <v>3</v>
      </c>
    </row>
    <row r="733" spans="1:23" x14ac:dyDescent="0.25">
      <c r="A733" s="8">
        <v>778</v>
      </c>
      <c r="B733" s="9" t="s">
        <v>2614</v>
      </c>
      <c r="C733" s="9" t="s">
        <v>22</v>
      </c>
      <c r="D733" s="9" t="s">
        <v>2615</v>
      </c>
      <c r="E733" s="18" t="s">
        <v>2616</v>
      </c>
      <c r="F733" s="9" t="s">
        <v>2617</v>
      </c>
      <c r="G733" s="12">
        <v>10</v>
      </c>
      <c r="H733" s="9" t="s">
        <v>25</v>
      </c>
      <c r="I733" s="9" t="s">
        <v>25</v>
      </c>
      <c r="J733" s="12">
        <v>1</v>
      </c>
      <c r="K733" s="13">
        <v>44349</v>
      </c>
      <c r="L733" s="86">
        <f>(Tabla2[[#This Row],[release_year]]-'VARIANZA Y DES. EST'!$L$11)^2</f>
        <v>26.834446865421359</v>
      </c>
      <c r="M733" s="12">
        <v>2009</v>
      </c>
      <c r="N733" s="9" t="s">
        <v>76</v>
      </c>
      <c r="O733" s="9" t="s">
        <v>2604</v>
      </c>
      <c r="P733" s="12">
        <v>70</v>
      </c>
      <c r="Q733" s="12">
        <v>70</v>
      </c>
      <c r="R733" s="12">
        <v>874.08908033355658</v>
      </c>
      <c r="S733" s="12" t="s">
        <v>28</v>
      </c>
      <c r="T733" s="9" t="s">
        <v>2618</v>
      </c>
      <c r="U733" s="9" t="s">
        <v>95</v>
      </c>
      <c r="V733" s="9" t="s">
        <v>2618</v>
      </c>
      <c r="W733" s="14">
        <v>3</v>
      </c>
    </row>
    <row r="734" spans="1:23" x14ac:dyDescent="0.25">
      <c r="A734" s="8">
        <v>839</v>
      </c>
      <c r="B734" s="9" t="s">
        <v>2619</v>
      </c>
      <c r="C734" s="9" t="s">
        <v>22</v>
      </c>
      <c r="D734" s="9" t="s">
        <v>2620</v>
      </c>
      <c r="E734" s="18" t="s">
        <v>2621</v>
      </c>
      <c r="F734" s="18" t="s">
        <v>1775</v>
      </c>
      <c r="G734" s="12">
        <v>1</v>
      </c>
      <c r="H734" s="9" t="s">
        <v>1064</v>
      </c>
      <c r="I734" s="9" t="s">
        <v>1064</v>
      </c>
      <c r="J734" s="12">
        <v>1</v>
      </c>
      <c r="K734" s="13">
        <v>44343</v>
      </c>
      <c r="L734" s="86">
        <f>(Tabla2[[#This Row],[release_year]]-'VARIANZA Y DES. EST'!$L$11)^2</f>
        <v>46.509705182670608</v>
      </c>
      <c r="M734" s="12">
        <v>2021</v>
      </c>
      <c r="N734" s="9" t="s">
        <v>76</v>
      </c>
      <c r="O734" s="9" t="s">
        <v>2604</v>
      </c>
      <c r="P734" s="12">
        <v>70</v>
      </c>
      <c r="Q734" s="12">
        <v>70</v>
      </c>
      <c r="R734" s="12">
        <v>874.08908033355658</v>
      </c>
      <c r="S734" s="12" t="s">
        <v>28</v>
      </c>
      <c r="T734" s="9" t="s">
        <v>477</v>
      </c>
      <c r="U734" s="9" t="s">
        <v>477</v>
      </c>
      <c r="V734" s="9" t="s">
        <v>477</v>
      </c>
      <c r="W734" s="14">
        <v>1</v>
      </c>
    </row>
    <row r="735" spans="1:23" x14ac:dyDescent="0.25">
      <c r="A735" s="8">
        <v>1687</v>
      </c>
      <c r="B735" s="9" t="s">
        <v>2622</v>
      </c>
      <c r="C735" s="9" t="s">
        <v>22</v>
      </c>
      <c r="D735" s="9" t="s">
        <v>2623</v>
      </c>
      <c r="E735" s="18" t="s">
        <v>1758</v>
      </c>
      <c r="F735" s="9" t="s">
        <v>1759</v>
      </c>
      <c r="G735" s="12">
        <v>1</v>
      </c>
      <c r="H735" s="9" t="s">
        <v>25</v>
      </c>
      <c r="I735" s="9" t="s">
        <v>25</v>
      </c>
      <c r="J735" s="12">
        <v>1</v>
      </c>
      <c r="K735" s="16">
        <v>44152</v>
      </c>
      <c r="L735" s="86">
        <f>(Tabla2[[#This Row],[release_year]]-'VARIANZA Y DES. EST'!$L$11)^2</f>
        <v>33.870100322899837</v>
      </c>
      <c r="M735" s="12">
        <v>2020</v>
      </c>
      <c r="N735" s="9" t="s">
        <v>76</v>
      </c>
      <c r="O735" s="9" t="s">
        <v>2604</v>
      </c>
      <c r="P735" s="12">
        <v>70</v>
      </c>
      <c r="Q735" s="12">
        <v>70</v>
      </c>
      <c r="R735" s="12">
        <v>874.08908033355658</v>
      </c>
      <c r="S735" s="12" t="s">
        <v>28</v>
      </c>
      <c r="T735" s="9" t="s">
        <v>477</v>
      </c>
      <c r="U735" s="9" t="s">
        <v>477</v>
      </c>
      <c r="V735" s="9" t="s">
        <v>477</v>
      </c>
      <c r="W735" s="14">
        <v>1</v>
      </c>
    </row>
    <row r="736" spans="1:23" x14ac:dyDescent="0.25">
      <c r="A736" s="8">
        <v>2115</v>
      </c>
      <c r="B736" s="9" t="s">
        <v>2624</v>
      </c>
      <c r="C736" s="9" t="s">
        <v>22</v>
      </c>
      <c r="D736" s="9" t="s">
        <v>2625</v>
      </c>
      <c r="E736" s="18" t="s">
        <v>985</v>
      </c>
      <c r="F736" s="9" t="s">
        <v>2626</v>
      </c>
      <c r="G736" s="12">
        <v>12</v>
      </c>
      <c r="H736" s="12"/>
      <c r="I736" s="9"/>
      <c r="J736" s="12">
        <v>0</v>
      </c>
      <c r="K736" s="13">
        <v>44062</v>
      </c>
      <c r="L736" s="86">
        <f>(Tabla2[[#This Row],[release_year]]-'VARIANZA Y DES. EST'!$L$11)^2</f>
        <v>33.870100322899837</v>
      </c>
      <c r="M736" s="12">
        <v>2020</v>
      </c>
      <c r="N736" s="9" t="s">
        <v>110</v>
      </c>
      <c r="O736" s="9" t="s">
        <v>2604</v>
      </c>
      <c r="P736" s="12">
        <v>70</v>
      </c>
      <c r="Q736" s="12">
        <v>70</v>
      </c>
      <c r="R736" s="12">
        <v>874.08908033355658</v>
      </c>
      <c r="S736" s="12" t="s">
        <v>28</v>
      </c>
      <c r="T736" s="9" t="s">
        <v>111</v>
      </c>
      <c r="U736" s="9" t="s">
        <v>30</v>
      </c>
      <c r="V736" s="9" t="s">
        <v>111</v>
      </c>
      <c r="W736" s="14">
        <v>2</v>
      </c>
    </row>
    <row r="737" spans="1:23" x14ac:dyDescent="0.25">
      <c r="A737" s="8">
        <v>2783</v>
      </c>
      <c r="B737" s="9" t="s">
        <v>2627</v>
      </c>
      <c r="C737" s="9" t="s">
        <v>22</v>
      </c>
      <c r="D737" s="9" t="s">
        <v>2628</v>
      </c>
      <c r="E737" s="18" t="s">
        <v>2629</v>
      </c>
      <c r="F737" s="9" t="s">
        <v>2630</v>
      </c>
      <c r="G737" s="12">
        <v>1</v>
      </c>
      <c r="H737" s="9" t="s">
        <v>25</v>
      </c>
      <c r="I737" s="9" t="s">
        <v>25</v>
      </c>
      <c r="J737" s="12">
        <v>1</v>
      </c>
      <c r="K737" s="13">
        <v>43914</v>
      </c>
      <c r="L737" s="86">
        <f>(Tabla2[[#This Row],[release_year]]-'VARIANZA Y DES. EST'!$L$11)^2</f>
        <v>33.870100322899837</v>
      </c>
      <c r="M737" s="12">
        <v>2020</v>
      </c>
      <c r="N737" s="9" t="s">
        <v>76</v>
      </c>
      <c r="O737" s="9" t="s">
        <v>2604</v>
      </c>
      <c r="P737" s="12">
        <v>70</v>
      </c>
      <c r="Q737" s="12">
        <v>70</v>
      </c>
      <c r="R737" s="12">
        <v>874.08908033355658</v>
      </c>
      <c r="S737" s="12" t="s">
        <v>28</v>
      </c>
      <c r="T737" s="9" t="s">
        <v>477</v>
      </c>
      <c r="U737" s="9" t="s">
        <v>477</v>
      </c>
      <c r="V737" s="9" t="s">
        <v>477</v>
      </c>
      <c r="W737" s="14">
        <v>1</v>
      </c>
    </row>
    <row r="738" spans="1:23" x14ac:dyDescent="0.25">
      <c r="A738" s="8">
        <v>2947</v>
      </c>
      <c r="B738" s="9" t="s">
        <v>2631</v>
      </c>
      <c r="C738" s="9" t="s">
        <v>22</v>
      </c>
      <c r="D738" s="9" t="s">
        <v>2632</v>
      </c>
      <c r="E738" s="9" t="s">
        <v>2633</v>
      </c>
      <c r="F738" s="9" t="s">
        <v>2634</v>
      </c>
      <c r="G738" s="12">
        <v>5</v>
      </c>
      <c r="H738" s="9" t="s">
        <v>2635</v>
      </c>
      <c r="I738" s="9" t="s">
        <v>2636</v>
      </c>
      <c r="J738" s="12">
        <v>2</v>
      </c>
      <c r="K738" s="13">
        <v>43867</v>
      </c>
      <c r="L738" s="86">
        <f>(Tabla2[[#This Row],[release_year]]-'VARIANZA Y DES. EST'!$L$11)^2</f>
        <v>3.2471164275211517E-2</v>
      </c>
      <c r="M738" s="12">
        <v>2014</v>
      </c>
      <c r="N738" s="9" t="s">
        <v>35</v>
      </c>
      <c r="O738" s="9" t="s">
        <v>2604</v>
      </c>
      <c r="P738" s="12">
        <v>70</v>
      </c>
      <c r="Q738" s="12">
        <v>70</v>
      </c>
      <c r="R738" s="12">
        <v>874.08908033355658</v>
      </c>
      <c r="S738" s="12" t="s">
        <v>28</v>
      </c>
      <c r="T738" s="9" t="s">
        <v>57</v>
      </c>
      <c r="U738" s="9" t="s">
        <v>57</v>
      </c>
      <c r="V738" s="9" t="s">
        <v>57</v>
      </c>
      <c r="W738" s="14">
        <v>1</v>
      </c>
    </row>
    <row r="739" spans="1:23" x14ac:dyDescent="0.25">
      <c r="A739" s="8">
        <v>3106</v>
      </c>
      <c r="B739" s="9" t="s">
        <v>2637</v>
      </c>
      <c r="C739" s="9" t="s">
        <v>22</v>
      </c>
      <c r="D739" s="9" t="s">
        <v>2638</v>
      </c>
      <c r="E739" s="18" t="s">
        <v>1977</v>
      </c>
      <c r="F739" s="9" t="s">
        <v>2639</v>
      </c>
      <c r="G739" s="12">
        <v>16</v>
      </c>
      <c r="H739" s="9" t="s">
        <v>25</v>
      </c>
      <c r="I739" s="9" t="s">
        <v>25</v>
      </c>
      <c r="J739" s="12">
        <v>1</v>
      </c>
      <c r="K739" s="16">
        <v>43823</v>
      </c>
      <c r="L739" s="86">
        <f>(Tabla2[[#This Row],[release_year]]-'VARIANZA Y DES. EST'!$L$11)^2</f>
        <v>23.230495463129063</v>
      </c>
      <c r="M739" s="12">
        <v>2019</v>
      </c>
      <c r="N739" s="9" t="s">
        <v>82</v>
      </c>
      <c r="O739" s="9" t="s">
        <v>2604</v>
      </c>
      <c r="P739" s="12">
        <v>70</v>
      </c>
      <c r="Q739" s="12">
        <v>70</v>
      </c>
      <c r="R739" s="12">
        <v>874.08908033355658</v>
      </c>
      <c r="S739" s="12" t="s">
        <v>28</v>
      </c>
      <c r="T739" s="9" t="s">
        <v>111</v>
      </c>
      <c r="U739" s="9" t="s">
        <v>30</v>
      </c>
      <c r="V739" s="9" t="s">
        <v>111</v>
      </c>
      <c r="W739" s="14">
        <v>2</v>
      </c>
    </row>
    <row r="740" spans="1:23" x14ac:dyDescent="0.25">
      <c r="A740" s="8">
        <v>3442</v>
      </c>
      <c r="B740" s="9" t="s">
        <v>2640</v>
      </c>
      <c r="C740" s="9" t="s">
        <v>22</v>
      </c>
      <c r="D740" s="9" t="s">
        <v>2641</v>
      </c>
      <c r="E740" s="9" t="s">
        <v>1700</v>
      </c>
      <c r="F740" s="9" t="s">
        <v>2642</v>
      </c>
      <c r="G740" s="12">
        <v>1</v>
      </c>
      <c r="H740" s="9" t="s">
        <v>25</v>
      </c>
      <c r="I740" s="9" t="s">
        <v>25</v>
      </c>
      <c r="J740" s="12">
        <v>1</v>
      </c>
      <c r="K740" s="13">
        <v>43746</v>
      </c>
      <c r="L740" s="86">
        <f>(Tabla2[[#This Row],[release_year]]-'VARIANZA Y DES. EST'!$L$11)^2</f>
        <v>23.230495463129063</v>
      </c>
      <c r="M740" s="12">
        <v>2019</v>
      </c>
      <c r="N740" s="9" t="s">
        <v>76</v>
      </c>
      <c r="O740" s="9" t="s">
        <v>2604</v>
      </c>
      <c r="P740" s="12">
        <v>70</v>
      </c>
      <c r="Q740" s="12">
        <v>70</v>
      </c>
      <c r="R740" s="12">
        <v>874.08908033355658</v>
      </c>
      <c r="S740" s="12" t="s">
        <v>28</v>
      </c>
      <c r="T740" s="9" t="s">
        <v>477</v>
      </c>
      <c r="U740" s="9" t="s">
        <v>477</v>
      </c>
      <c r="V740" s="9" t="s">
        <v>477</v>
      </c>
      <c r="W740" s="14">
        <v>1</v>
      </c>
    </row>
    <row r="741" spans="1:23" x14ac:dyDescent="0.25">
      <c r="A741" s="8">
        <v>3810</v>
      </c>
      <c r="B741" s="9" t="s">
        <v>2643</v>
      </c>
      <c r="C741" s="9" t="s">
        <v>22</v>
      </c>
      <c r="D741" s="9" t="s">
        <v>2644</v>
      </c>
      <c r="E741" s="9" t="s">
        <v>1860</v>
      </c>
      <c r="F741" s="9"/>
      <c r="G741" s="12">
        <v>0</v>
      </c>
      <c r="H741" s="9" t="s">
        <v>390</v>
      </c>
      <c r="I741" s="9" t="s">
        <v>390</v>
      </c>
      <c r="J741" s="12">
        <v>1</v>
      </c>
      <c r="K741" s="13">
        <v>43602</v>
      </c>
      <c r="L741" s="86">
        <f>(Tabla2[[#This Row],[release_year]]-'VARIANZA Y DES. EST'!$L$11)^2</f>
        <v>3.2471164275211517E-2</v>
      </c>
      <c r="M741" s="12">
        <v>2014</v>
      </c>
      <c r="N741" s="9" t="s">
        <v>35</v>
      </c>
      <c r="O741" s="9" t="s">
        <v>2604</v>
      </c>
      <c r="P741" s="12">
        <v>70</v>
      </c>
      <c r="Q741" s="12">
        <v>70</v>
      </c>
      <c r="R741" s="12">
        <v>874.08908033355658</v>
      </c>
      <c r="S741" s="12" t="s">
        <v>28</v>
      </c>
      <c r="T741" s="9" t="s">
        <v>105</v>
      </c>
      <c r="U741" s="9" t="s">
        <v>57</v>
      </c>
      <c r="V741" s="9" t="s">
        <v>105</v>
      </c>
      <c r="W741" s="14">
        <v>2</v>
      </c>
    </row>
    <row r="742" spans="1:23" x14ac:dyDescent="0.25">
      <c r="A742" s="8">
        <v>3830</v>
      </c>
      <c r="B742" s="9" t="s">
        <v>2645</v>
      </c>
      <c r="C742" s="9" t="s">
        <v>22</v>
      </c>
      <c r="D742" s="9" t="s">
        <v>2646</v>
      </c>
      <c r="E742" s="18" t="s">
        <v>2452</v>
      </c>
      <c r="F742" s="9" t="s">
        <v>2647</v>
      </c>
      <c r="G742" s="12">
        <v>11</v>
      </c>
      <c r="H742" s="9" t="s">
        <v>25</v>
      </c>
      <c r="I742" s="9" t="s">
        <v>25</v>
      </c>
      <c r="J742" s="12">
        <v>1</v>
      </c>
      <c r="K742" s="13">
        <v>43598</v>
      </c>
      <c r="L742" s="86">
        <f>(Tabla2[[#This Row],[release_year]]-'VARIANZA Y DES. EST'!$L$11)^2</f>
        <v>23.230495463129063</v>
      </c>
      <c r="M742" s="12">
        <v>2019</v>
      </c>
      <c r="N742" s="9" t="s">
        <v>55</v>
      </c>
      <c r="O742" s="9" t="s">
        <v>2604</v>
      </c>
      <c r="P742" s="12">
        <v>70</v>
      </c>
      <c r="Q742" s="12">
        <v>70</v>
      </c>
      <c r="R742" s="12">
        <v>874.08908033355658</v>
      </c>
      <c r="S742" s="12" t="s">
        <v>28</v>
      </c>
      <c r="T742" s="9" t="s">
        <v>111</v>
      </c>
      <c r="U742" s="9" t="s">
        <v>30</v>
      </c>
      <c r="V742" s="9" t="s">
        <v>111</v>
      </c>
      <c r="W742" s="14">
        <v>2</v>
      </c>
    </row>
    <row r="743" spans="1:23" x14ac:dyDescent="0.25">
      <c r="A743" s="8">
        <v>4084</v>
      </c>
      <c r="B743" s="9" t="s">
        <v>2648</v>
      </c>
      <c r="C743" s="9" t="s">
        <v>22</v>
      </c>
      <c r="D743" s="9" t="s">
        <v>2649</v>
      </c>
      <c r="E743" s="18" t="s">
        <v>1700</v>
      </c>
      <c r="F743" s="9" t="s">
        <v>1518</v>
      </c>
      <c r="G743" s="12">
        <v>1</v>
      </c>
      <c r="H743" s="9" t="s">
        <v>25</v>
      </c>
      <c r="I743" s="9" t="s">
        <v>25</v>
      </c>
      <c r="J743" s="12">
        <v>1</v>
      </c>
      <c r="K743" s="13">
        <v>43518</v>
      </c>
      <c r="L743" s="86">
        <f>(Tabla2[[#This Row],[release_year]]-'VARIANZA Y DES. EST'!$L$11)^2</f>
        <v>3.3116808838167522</v>
      </c>
      <c r="M743" s="12">
        <v>2016</v>
      </c>
      <c r="N743" s="9" t="s">
        <v>76</v>
      </c>
      <c r="O743" s="9" t="s">
        <v>2604</v>
      </c>
      <c r="P743" s="12">
        <v>70</v>
      </c>
      <c r="Q743" s="12">
        <v>70</v>
      </c>
      <c r="R743" s="12">
        <v>874.08908033355658</v>
      </c>
      <c r="S743" s="12" t="s">
        <v>28</v>
      </c>
      <c r="T743" s="9" t="s">
        <v>477</v>
      </c>
      <c r="U743" s="9" t="s">
        <v>477</v>
      </c>
      <c r="V743" s="9" t="s">
        <v>477</v>
      </c>
      <c r="W743" s="14">
        <v>1</v>
      </c>
    </row>
    <row r="744" spans="1:23" x14ac:dyDescent="0.25">
      <c r="A744" s="8">
        <v>4824</v>
      </c>
      <c r="B744" s="9" t="s">
        <v>2650</v>
      </c>
      <c r="C744" s="9" t="s">
        <v>22</v>
      </c>
      <c r="D744" s="9" t="s">
        <v>2651</v>
      </c>
      <c r="E744" s="9" t="s">
        <v>2652</v>
      </c>
      <c r="F744" s="9" t="s">
        <v>2653</v>
      </c>
      <c r="G744" s="12">
        <v>1</v>
      </c>
      <c r="H744" s="9" t="s">
        <v>279</v>
      </c>
      <c r="I744" s="9" t="s">
        <v>279</v>
      </c>
      <c r="J744" s="12">
        <v>1</v>
      </c>
      <c r="K744" s="13">
        <v>43270</v>
      </c>
      <c r="L744" s="86">
        <f>(Tabla2[[#This Row],[release_year]]-'VARIANZA Y DES. EST'!$L$11)^2</f>
        <v>14.590890603358293</v>
      </c>
      <c r="M744" s="12">
        <v>2018</v>
      </c>
      <c r="N744" s="9" t="s">
        <v>76</v>
      </c>
      <c r="O744" s="9" t="s">
        <v>2604</v>
      </c>
      <c r="P744" s="12">
        <v>70</v>
      </c>
      <c r="Q744" s="12">
        <v>70</v>
      </c>
      <c r="R744" s="12">
        <v>874.08908033355658</v>
      </c>
      <c r="S744" s="12" t="s">
        <v>28</v>
      </c>
      <c r="T744" s="9" t="s">
        <v>477</v>
      </c>
      <c r="U744" s="9" t="s">
        <v>477</v>
      </c>
      <c r="V744" s="9" t="s">
        <v>477</v>
      </c>
      <c r="W744" s="14">
        <v>1</v>
      </c>
    </row>
    <row r="745" spans="1:23" x14ac:dyDescent="0.25">
      <c r="A745" s="8">
        <v>4939</v>
      </c>
      <c r="B745" s="9" t="s">
        <v>2654</v>
      </c>
      <c r="C745" s="9" t="s">
        <v>22</v>
      </c>
      <c r="D745" s="9" t="s">
        <v>2655</v>
      </c>
      <c r="E745" s="9" t="s">
        <v>1700</v>
      </c>
      <c r="F745" s="9" t="s">
        <v>2656</v>
      </c>
      <c r="G745" s="12">
        <v>16</v>
      </c>
      <c r="H745" s="9" t="s">
        <v>25</v>
      </c>
      <c r="I745" s="9" t="s">
        <v>25</v>
      </c>
      <c r="J745" s="12">
        <v>1</v>
      </c>
      <c r="K745" s="13">
        <v>43196</v>
      </c>
      <c r="L745" s="86">
        <f>(Tabla2[[#This Row],[release_year]]-'VARIANZA Y DES. EST'!$L$11)^2</f>
        <v>14.590890603358293</v>
      </c>
      <c r="M745" s="12">
        <v>2018</v>
      </c>
      <c r="N745" s="9" t="s">
        <v>76</v>
      </c>
      <c r="O745" s="9" t="s">
        <v>2604</v>
      </c>
      <c r="P745" s="12">
        <v>70</v>
      </c>
      <c r="Q745" s="12">
        <v>70</v>
      </c>
      <c r="R745" s="12">
        <v>874.08908033355658</v>
      </c>
      <c r="S745" s="12" t="s">
        <v>28</v>
      </c>
      <c r="T745" s="9" t="s">
        <v>477</v>
      </c>
      <c r="U745" s="9" t="s">
        <v>477</v>
      </c>
      <c r="V745" s="9" t="s">
        <v>477</v>
      </c>
      <c r="W745" s="14">
        <v>1</v>
      </c>
    </row>
    <row r="746" spans="1:23" x14ac:dyDescent="0.25">
      <c r="A746" s="8">
        <v>5128</v>
      </c>
      <c r="B746" s="9" t="s">
        <v>2657</v>
      </c>
      <c r="C746" s="9" t="s">
        <v>22</v>
      </c>
      <c r="D746" s="9" t="s">
        <v>2658</v>
      </c>
      <c r="E746" s="9" t="s">
        <v>1148</v>
      </c>
      <c r="F746" s="9" t="s">
        <v>2659</v>
      </c>
      <c r="G746" s="12">
        <v>1</v>
      </c>
      <c r="H746" s="9" t="s">
        <v>25</v>
      </c>
      <c r="I746" s="9" t="s">
        <v>25</v>
      </c>
      <c r="J746" s="12">
        <v>1</v>
      </c>
      <c r="K746" s="16">
        <v>43081</v>
      </c>
      <c r="L746" s="86">
        <f>(Tabla2[[#This Row],[release_year]]-'VARIANZA Y DES. EST'!$L$11)^2</f>
        <v>7.9512857435875226</v>
      </c>
      <c r="M746" s="12">
        <v>2017</v>
      </c>
      <c r="N746" s="9" t="s">
        <v>76</v>
      </c>
      <c r="O746" s="9" t="s">
        <v>2604</v>
      </c>
      <c r="P746" s="12">
        <v>70</v>
      </c>
      <c r="Q746" s="12">
        <v>70</v>
      </c>
      <c r="R746" s="12">
        <v>874.08908033355658</v>
      </c>
      <c r="S746" s="12" t="s">
        <v>28</v>
      </c>
      <c r="T746" s="9" t="s">
        <v>477</v>
      </c>
      <c r="U746" s="9" t="s">
        <v>477</v>
      </c>
      <c r="V746" s="9" t="s">
        <v>477</v>
      </c>
      <c r="W746" s="14">
        <v>1</v>
      </c>
    </row>
    <row r="747" spans="1:23" x14ac:dyDescent="0.25">
      <c r="A747" s="8">
        <v>5284</v>
      </c>
      <c r="B747" s="9" t="s">
        <v>2660</v>
      </c>
      <c r="C747" s="9" t="s">
        <v>22</v>
      </c>
      <c r="D747" s="9" t="s">
        <v>2661</v>
      </c>
      <c r="E747" s="18" t="s">
        <v>2662</v>
      </c>
      <c r="F747" s="9" t="s">
        <v>2663</v>
      </c>
      <c r="G747" s="12">
        <v>1</v>
      </c>
      <c r="H747" s="9" t="s">
        <v>25</v>
      </c>
      <c r="I747" s="9" t="s">
        <v>25</v>
      </c>
      <c r="J747" s="12">
        <v>1</v>
      </c>
      <c r="K747" s="13">
        <v>42983</v>
      </c>
      <c r="L747" s="86">
        <f>(Tabla2[[#This Row],[release_year]]-'VARIANZA Y DES. EST'!$L$11)^2</f>
        <v>7.9512857435875226</v>
      </c>
      <c r="M747" s="12">
        <v>2017</v>
      </c>
      <c r="N747" s="9" t="s">
        <v>76</v>
      </c>
      <c r="O747" s="9" t="s">
        <v>2604</v>
      </c>
      <c r="P747" s="12">
        <v>70</v>
      </c>
      <c r="Q747" s="12">
        <v>70</v>
      </c>
      <c r="R747" s="12">
        <v>874.08908033355658</v>
      </c>
      <c r="S747" s="12" t="s">
        <v>28</v>
      </c>
      <c r="T747" s="9" t="s">
        <v>477</v>
      </c>
      <c r="U747" s="9" t="s">
        <v>477</v>
      </c>
      <c r="V747" s="9" t="s">
        <v>477</v>
      </c>
      <c r="W747" s="14">
        <v>1</v>
      </c>
    </row>
    <row r="748" spans="1:23" x14ac:dyDescent="0.25">
      <c r="A748" s="8">
        <v>5689</v>
      </c>
      <c r="B748" s="9" t="s">
        <v>2664</v>
      </c>
      <c r="C748" s="9" t="s">
        <v>22</v>
      </c>
      <c r="D748" s="9" t="s">
        <v>2665</v>
      </c>
      <c r="E748" s="18" t="s">
        <v>2666</v>
      </c>
      <c r="F748" s="9" t="s">
        <v>2667</v>
      </c>
      <c r="G748" s="12">
        <v>4</v>
      </c>
      <c r="H748" s="9" t="s">
        <v>25</v>
      </c>
      <c r="I748" s="9" t="s">
        <v>25</v>
      </c>
      <c r="J748" s="12">
        <v>1</v>
      </c>
      <c r="K748" s="13">
        <v>42710</v>
      </c>
      <c r="L748" s="86">
        <f>(Tabla2[[#This Row],[release_year]]-'VARIANZA Y DES. EST'!$L$11)^2</f>
        <v>3.3116808838167522</v>
      </c>
      <c r="M748" s="12">
        <v>2016</v>
      </c>
      <c r="N748" s="9" t="s">
        <v>35</v>
      </c>
      <c r="O748" s="9" t="s">
        <v>2604</v>
      </c>
      <c r="P748" s="12">
        <v>70</v>
      </c>
      <c r="Q748" s="12">
        <v>70</v>
      </c>
      <c r="R748" s="12">
        <v>874.08908033355658</v>
      </c>
      <c r="S748" s="12" t="s">
        <v>28</v>
      </c>
      <c r="T748" s="9" t="s">
        <v>83</v>
      </c>
      <c r="U748" s="9" t="s">
        <v>57</v>
      </c>
      <c r="V748" s="9" t="s">
        <v>83</v>
      </c>
      <c r="W748" s="14">
        <v>2</v>
      </c>
    </row>
    <row r="749" spans="1:23" x14ac:dyDescent="0.25">
      <c r="A749" s="8">
        <v>5819</v>
      </c>
      <c r="B749" s="9" t="s">
        <v>2668</v>
      </c>
      <c r="C749" s="9" t="s">
        <v>22</v>
      </c>
      <c r="D749" s="9" t="s">
        <v>2669</v>
      </c>
      <c r="E749" s="18" t="s">
        <v>947</v>
      </c>
      <c r="F749" s="9" t="s">
        <v>2670</v>
      </c>
      <c r="G749" s="12">
        <v>1</v>
      </c>
      <c r="H749" s="9" t="s">
        <v>25</v>
      </c>
      <c r="I749" s="9" t="s">
        <v>25</v>
      </c>
      <c r="J749" s="12">
        <v>1</v>
      </c>
      <c r="K749" s="13">
        <v>42593</v>
      </c>
      <c r="L749" s="86">
        <f>(Tabla2[[#This Row],[release_year]]-'VARIANZA Y DES. EST'!$L$11)^2</f>
        <v>3.2471164275211517E-2</v>
      </c>
      <c r="M749" s="12">
        <v>2014</v>
      </c>
      <c r="N749" s="9" t="s">
        <v>35</v>
      </c>
      <c r="O749" s="9" t="s">
        <v>2604</v>
      </c>
      <c r="P749" s="12">
        <v>70</v>
      </c>
      <c r="Q749" s="12">
        <v>70</v>
      </c>
      <c r="R749" s="12">
        <v>874.08908033355658</v>
      </c>
      <c r="S749" s="12" t="s">
        <v>28</v>
      </c>
      <c r="T749" s="9" t="s">
        <v>477</v>
      </c>
      <c r="U749" s="9" t="s">
        <v>477</v>
      </c>
      <c r="V749" s="9" t="s">
        <v>477</v>
      </c>
      <c r="W749" s="14">
        <v>1</v>
      </c>
    </row>
    <row r="750" spans="1:23" x14ac:dyDescent="0.25">
      <c r="A750" s="8">
        <v>5855</v>
      </c>
      <c r="B750" s="9" t="s">
        <v>2671</v>
      </c>
      <c r="C750" s="9" t="s">
        <v>22</v>
      </c>
      <c r="D750" s="9" t="s">
        <v>2672</v>
      </c>
      <c r="E750" s="10" t="s">
        <v>2673</v>
      </c>
      <c r="F750" s="11"/>
      <c r="G750" s="12">
        <v>0</v>
      </c>
      <c r="H750" s="9" t="s">
        <v>25</v>
      </c>
      <c r="I750" s="9" t="s">
        <v>25</v>
      </c>
      <c r="J750" s="12">
        <v>1</v>
      </c>
      <c r="K750" s="13">
        <v>42461</v>
      </c>
      <c r="L750" s="86">
        <f>(Tabla2[[#This Row],[release_year]]-'VARIANZA Y DES. EST'!$L$11)^2</f>
        <v>51.555237145879822</v>
      </c>
      <c r="M750" s="12">
        <v>2007</v>
      </c>
      <c r="N750" s="9" t="s">
        <v>76</v>
      </c>
      <c r="O750" s="9" t="s">
        <v>2604</v>
      </c>
      <c r="P750" s="12">
        <v>70</v>
      </c>
      <c r="Q750" s="12">
        <v>70</v>
      </c>
      <c r="R750" s="12">
        <v>874.08908033355658</v>
      </c>
      <c r="S750" s="12" t="s">
        <v>28</v>
      </c>
      <c r="T750" s="9" t="s">
        <v>576</v>
      </c>
      <c r="U750" s="9" t="s">
        <v>57</v>
      </c>
      <c r="V750" s="9" t="s">
        <v>576</v>
      </c>
      <c r="W750" s="14">
        <v>2</v>
      </c>
    </row>
    <row r="751" spans="1:23" x14ac:dyDescent="0.25">
      <c r="A751" s="8">
        <v>6006</v>
      </c>
      <c r="B751" s="9" t="s">
        <v>2674</v>
      </c>
      <c r="C751" s="9" t="s">
        <v>22</v>
      </c>
      <c r="D751" s="9" t="s">
        <v>2675</v>
      </c>
      <c r="E751" s="9" t="s">
        <v>2676</v>
      </c>
      <c r="F751" s="9" t="s">
        <v>2677</v>
      </c>
      <c r="G751" s="12">
        <v>5</v>
      </c>
      <c r="H751" s="9" t="s">
        <v>126</v>
      </c>
      <c r="I751" s="9" t="s">
        <v>126</v>
      </c>
      <c r="J751" s="12">
        <v>1</v>
      </c>
      <c r="K751" s="13">
        <v>43221</v>
      </c>
      <c r="L751" s="86">
        <f>(Tabla2[[#This Row],[release_year]]-'VARIANZA Y DES. EST'!$L$11)^2</f>
        <v>7.9512857435875226</v>
      </c>
      <c r="M751" s="12">
        <v>2017</v>
      </c>
      <c r="N751" s="9" t="s">
        <v>76</v>
      </c>
      <c r="O751" s="9" t="s">
        <v>2604</v>
      </c>
      <c r="P751" s="12">
        <v>70</v>
      </c>
      <c r="Q751" s="12">
        <v>70</v>
      </c>
      <c r="R751" s="12">
        <v>874.08908033355658</v>
      </c>
      <c r="S751" s="12" t="s">
        <v>28</v>
      </c>
      <c r="T751" s="9" t="s">
        <v>57</v>
      </c>
      <c r="U751" s="9" t="s">
        <v>57</v>
      </c>
      <c r="V751" s="9" t="s">
        <v>57</v>
      </c>
      <c r="W751" s="14">
        <v>1</v>
      </c>
    </row>
    <row r="752" spans="1:23" x14ac:dyDescent="0.25">
      <c r="A752" s="8">
        <v>6559</v>
      </c>
      <c r="B752" s="9" t="s">
        <v>2678</v>
      </c>
      <c r="C752" s="9" t="s">
        <v>22</v>
      </c>
      <c r="D752" s="9" t="s">
        <v>2679</v>
      </c>
      <c r="E752" s="18" t="s">
        <v>2680</v>
      </c>
      <c r="F752" s="9" t="s">
        <v>2681</v>
      </c>
      <c r="G752" s="12">
        <v>7</v>
      </c>
      <c r="H752" s="9" t="s">
        <v>184</v>
      </c>
      <c r="I752" s="9" t="s">
        <v>184</v>
      </c>
      <c r="J752" s="12">
        <v>1</v>
      </c>
      <c r="K752" s="13">
        <v>42826</v>
      </c>
      <c r="L752" s="86">
        <f>(Tabla2[[#This Row],[release_year]]-'VARIANZA Y DES. EST'!$L$11)^2</f>
        <v>3.3116808838167522</v>
      </c>
      <c r="M752" s="12">
        <v>2016</v>
      </c>
      <c r="N752" s="9" t="s">
        <v>76</v>
      </c>
      <c r="O752" s="9" t="s">
        <v>2604</v>
      </c>
      <c r="P752" s="12">
        <v>70</v>
      </c>
      <c r="Q752" s="12">
        <v>70</v>
      </c>
      <c r="R752" s="12">
        <v>874.08908033355658</v>
      </c>
      <c r="S752" s="12" t="s">
        <v>28</v>
      </c>
      <c r="T752" s="9" t="s">
        <v>118</v>
      </c>
      <c r="U752" s="9" t="s">
        <v>45</v>
      </c>
      <c r="V752" s="9" t="s">
        <v>118</v>
      </c>
      <c r="W752" s="14">
        <v>3</v>
      </c>
    </row>
    <row r="753" spans="1:23" x14ac:dyDescent="0.25">
      <c r="A753" s="8">
        <v>6746</v>
      </c>
      <c r="B753" s="9" t="s">
        <v>2682</v>
      </c>
      <c r="C753" s="9" t="s">
        <v>22</v>
      </c>
      <c r="D753" s="9" t="s">
        <v>2683</v>
      </c>
      <c r="E753" s="18" t="s">
        <v>2684</v>
      </c>
      <c r="F753" s="9" t="s">
        <v>2685</v>
      </c>
      <c r="G753" s="12">
        <v>6</v>
      </c>
      <c r="H753" s="9" t="s">
        <v>25</v>
      </c>
      <c r="I753" s="9" t="s">
        <v>25</v>
      </c>
      <c r="J753" s="12">
        <v>1</v>
      </c>
      <c r="K753" s="13">
        <v>42970</v>
      </c>
      <c r="L753" s="86">
        <f>(Tabla2[[#This Row],[release_year]]-'VARIANZA Y DES. EST'!$L$11)^2</f>
        <v>7.9512857435875226</v>
      </c>
      <c r="M753" s="12">
        <v>2017</v>
      </c>
      <c r="N753" s="9" t="s">
        <v>76</v>
      </c>
      <c r="O753" s="9" t="s">
        <v>2604</v>
      </c>
      <c r="P753" s="12">
        <v>70</v>
      </c>
      <c r="Q753" s="12">
        <v>70</v>
      </c>
      <c r="R753" s="12">
        <v>874.08908033355658</v>
      </c>
      <c r="S753" s="12" t="s">
        <v>28</v>
      </c>
      <c r="T753" s="9" t="s">
        <v>57</v>
      </c>
      <c r="U753" s="9" t="s">
        <v>57</v>
      </c>
      <c r="V753" s="9" t="s">
        <v>57</v>
      </c>
      <c r="W753" s="14">
        <v>1</v>
      </c>
    </row>
    <row r="754" spans="1:23" x14ac:dyDescent="0.25">
      <c r="A754" s="8">
        <v>7656</v>
      </c>
      <c r="B754" s="9" t="s">
        <v>2686</v>
      </c>
      <c r="C754" s="9" t="s">
        <v>22</v>
      </c>
      <c r="D754" s="9" t="s">
        <v>2687</v>
      </c>
      <c r="E754" s="18" t="s">
        <v>2346</v>
      </c>
      <c r="F754" s="9" t="s">
        <v>2688</v>
      </c>
      <c r="G754" s="12">
        <v>1</v>
      </c>
      <c r="H754" s="9" t="s">
        <v>25</v>
      </c>
      <c r="I754" s="9" t="s">
        <v>25</v>
      </c>
      <c r="J754" s="12">
        <v>1</v>
      </c>
      <c r="K754" s="13">
        <v>43313</v>
      </c>
      <c r="L754" s="86">
        <f>(Tabla2[[#This Row],[release_year]]-'VARIANZA Y DES. EST'!$L$11)^2</f>
        <v>14.590890603358293</v>
      </c>
      <c r="M754" s="12">
        <v>2018</v>
      </c>
      <c r="N754" s="9" t="s">
        <v>82</v>
      </c>
      <c r="O754" s="9" t="s">
        <v>2604</v>
      </c>
      <c r="P754" s="12">
        <v>70</v>
      </c>
      <c r="Q754" s="12">
        <v>70</v>
      </c>
      <c r="R754" s="12">
        <v>874.08908033355658</v>
      </c>
      <c r="S754" s="12" t="s">
        <v>28</v>
      </c>
      <c r="T754" s="9" t="s">
        <v>576</v>
      </c>
      <c r="U754" s="9" t="s">
        <v>57</v>
      </c>
      <c r="V754" s="9" t="s">
        <v>576</v>
      </c>
      <c r="W754" s="14">
        <v>2</v>
      </c>
    </row>
    <row r="755" spans="1:23" x14ac:dyDescent="0.25">
      <c r="A755" s="8">
        <v>8389</v>
      </c>
      <c r="B755" s="9" t="s">
        <v>2689</v>
      </c>
      <c r="C755" s="9" t="s">
        <v>22</v>
      </c>
      <c r="D755" s="9" t="s">
        <v>2690</v>
      </c>
      <c r="E755" s="22" t="s">
        <v>2691</v>
      </c>
      <c r="F755" s="23"/>
      <c r="G755" s="12">
        <v>0</v>
      </c>
      <c r="H755" s="9" t="s">
        <v>25</v>
      </c>
      <c r="I755" s="9" t="s">
        <v>25</v>
      </c>
      <c r="J755" s="12">
        <v>1</v>
      </c>
      <c r="K755" s="13">
        <v>43576</v>
      </c>
      <c r="L755" s="86">
        <f>(Tabla2[[#This Row],[release_year]]-'VARIANZA Y DES. EST'!$L$11)^2</f>
        <v>14.590890603358293</v>
      </c>
      <c r="M755" s="12">
        <v>2018</v>
      </c>
      <c r="N755" s="9" t="s">
        <v>35</v>
      </c>
      <c r="O755" s="9" t="s">
        <v>2604</v>
      </c>
      <c r="P755" s="12">
        <v>70</v>
      </c>
      <c r="Q755" s="12">
        <v>70</v>
      </c>
      <c r="R755" s="12">
        <v>874.08908033355658</v>
      </c>
      <c r="S755" s="12" t="s">
        <v>28</v>
      </c>
      <c r="T755" s="9" t="s">
        <v>57</v>
      </c>
      <c r="U755" s="9" t="s">
        <v>57</v>
      </c>
      <c r="V755" s="9" t="s">
        <v>57</v>
      </c>
      <c r="W755" s="14">
        <v>1</v>
      </c>
    </row>
    <row r="756" spans="1:23" x14ac:dyDescent="0.25">
      <c r="A756" s="8">
        <v>8428</v>
      </c>
      <c r="B756" s="9" t="s">
        <v>2692</v>
      </c>
      <c r="C756" s="9" t="s">
        <v>22</v>
      </c>
      <c r="D756" s="9" t="s">
        <v>2693</v>
      </c>
      <c r="E756" s="18" t="s">
        <v>2694</v>
      </c>
      <c r="F756" s="9" t="s">
        <v>2695</v>
      </c>
      <c r="G756" s="12">
        <v>9</v>
      </c>
      <c r="H756" s="9" t="s">
        <v>2696</v>
      </c>
      <c r="I756" s="9" t="s">
        <v>2696</v>
      </c>
      <c r="J756" s="12">
        <v>1</v>
      </c>
      <c r="K756" s="16">
        <v>42353</v>
      </c>
      <c r="L756" s="86">
        <f>(Tabla2[[#This Row],[release_year]]-'VARIANZA Y DES. EST'!$L$11)^2</f>
        <v>0.67207602404598188</v>
      </c>
      <c r="M756" s="12">
        <v>2015</v>
      </c>
      <c r="N756" s="9" t="s">
        <v>76</v>
      </c>
      <c r="O756" s="9" t="s">
        <v>2604</v>
      </c>
      <c r="P756" s="12">
        <v>70</v>
      </c>
      <c r="Q756" s="12">
        <v>70</v>
      </c>
      <c r="R756" s="12">
        <v>874.08908033355658</v>
      </c>
      <c r="S756" s="12" t="s">
        <v>28</v>
      </c>
      <c r="T756" s="9" t="s">
        <v>45</v>
      </c>
      <c r="U756" s="9" t="s">
        <v>45</v>
      </c>
      <c r="V756" s="9" t="s">
        <v>45</v>
      </c>
      <c r="W756" s="14">
        <v>1</v>
      </c>
    </row>
    <row r="757" spans="1:23" x14ac:dyDescent="0.25">
      <c r="A757" s="8">
        <v>942</v>
      </c>
      <c r="B757" s="9" t="s">
        <v>2697</v>
      </c>
      <c r="C757" s="9" t="s">
        <v>22</v>
      </c>
      <c r="D757" s="9" t="s">
        <v>2698</v>
      </c>
      <c r="E757" s="18" t="s">
        <v>2699</v>
      </c>
      <c r="F757" s="9" t="s">
        <v>2700</v>
      </c>
      <c r="G757" s="12">
        <v>12</v>
      </c>
      <c r="H757" s="12"/>
      <c r="I757" s="9"/>
      <c r="J757" s="12">
        <v>0</v>
      </c>
      <c r="K757" s="13">
        <v>44317</v>
      </c>
      <c r="L757" s="86">
        <f>(Tabla2[[#This Row],[release_year]]-'VARIANZA Y DES. EST'!$L$11)^2</f>
        <v>1.3928663045044412</v>
      </c>
      <c r="M757" s="12">
        <v>2013</v>
      </c>
      <c r="N757" s="9" t="s">
        <v>110</v>
      </c>
      <c r="O757" s="9" t="s">
        <v>2701</v>
      </c>
      <c r="P757" s="12">
        <v>71</v>
      </c>
      <c r="Q757" s="12">
        <v>71</v>
      </c>
      <c r="R757" s="12">
        <v>815.95908522672255</v>
      </c>
      <c r="S757" s="12" t="s">
        <v>28</v>
      </c>
      <c r="T757" s="9" t="s">
        <v>111</v>
      </c>
      <c r="U757" s="9" t="s">
        <v>30</v>
      </c>
      <c r="V757" s="9" t="s">
        <v>111</v>
      </c>
      <c r="W757" s="14">
        <v>2</v>
      </c>
    </row>
    <row r="758" spans="1:23" x14ac:dyDescent="0.25">
      <c r="A758" s="8">
        <v>1055</v>
      </c>
      <c r="B758" s="9" t="s">
        <v>2702</v>
      </c>
      <c r="C758" s="9" t="s">
        <v>22</v>
      </c>
      <c r="D758" s="9" t="s">
        <v>2703</v>
      </c>
      <c r="E758" s="18" t="s">
        <v>1119</v>
      </c>
      <c r="F758" s="9" t="s">
        <v>2704</v>
      </c>
      <c r="G758" s="12">
        <v>10</v>
      </c>
      <c r="H758" s="12"/>
      <c r="I758" s="9"/>
      <c r="J758" s="12">
        <v>0</v>
      </c>
      <c r="K758" s="13">
        <v>44301</v>
      </c>
      <c r="L758" s="86">
        <f>(Tabla2[[#This Row],[release_year]]-'VARIANZA Y DES. EST'!$L$11)^2</f>
        <v>33.870100322899837</v>
      </c>
      <c r="M758" s="12">
        <v>2020</v>
      </c>
      <c r="N758" s="9" t="s">
        <v>35</v>
      </c>
      <c r="O758" s="9" t="s">
        <v>2701</v>
      </c>
      <c r="P758" s="12">
        <v>71</v>
      </c>
      <c r="Q758" s="12">
        <v>71</v>
      </c>
      <c r="R758" s="12">
        <v>815.95908522672255</v>
      </c>
      <c r="S758" s="12" t="s">
        <v>28</v>
      </c>
      <c r="T758" s="9" t="s">
        <v>756</v>
      </c>
      <c r="U758" s="9" t="s">
        <v>57</v>
      </c>
      <c r="V758" s="9" t="s">
        <v>756</v>
      </c>
      <c r="W758" s="14">
        <v>3</v>
      </c>
    </row>
    <row r="759" spans="1:23" x14ac:dyDescent="0.25">
      <c r="A759" s="8">
        <v>1416</v>
      </c>
      <c r="B759" s="9" t="s">
        <v>2705</v>
      </c>
      <c r="C759" s="9" t="s">
        <v>22</v>
      </c>
      <c r="D759" s="9" t="s">
        <v>2706</v>
      </c>
      <c r="E759" s="18" t="s">
        <v>2707</v>
      </c>
      <c r="F759" s="9" t="s">
        <v>2708</v>
      </c>
      <c r="G759" s="12">
        <v>9</v>
      </c>
      <c r="H759" s="9" t="s">
        <v>25</v>
      </c>
      <c r="I759" s="9" t="s">
        <v>25</v>
      </c>
      <c r="J759" s="12">
        <v>1</v>
      </c>
      <c r="K759" s="13">
        <v>44209</v>
      </c>
      <c r="L759" s="86">
        <f>(Tabla2[[#This Row],[release_year]]-'VARIANZA Y DES. EST'!$L$11)^2</f>
        <v>7.9512857435875226</v>
      </c>
      <c r="M759" s="12">
        <v>2017</v>
      </c>
      <c r="N759" s="9" t="s">
        <v>1991</v>
      </c>
      <c r="O759" s="9" t="s">
        <v>2701</v>
      </c>
      <c r="P759" s="12">
        <v>71</v>
      </c>
      <c r="Q759" s="12">
        <v>71</v>
      </c>
      <c r="R759" s="12">
        <v>815.95908522672255</v>
      </c>
      <c r="S759" s="12" t="s">
        <v>28</v>
      </c>
      <c r="T759" s="9" t="s">
        <v>2709</v>
      </c>
      <c r="U759" s="9" t="s">
        <v>45</v>
      </c>
      <c r="V759" s="9" t="s">
        <v>2709</v>
      </c>
      <c r="W759" s="14">
        <v>2</v>
      </c>
    </row>
    <row r="760" spans="1:23" x14ac:dyDescent="0.25">
      <c r="A760" s="8">
        <v>1487</v>
      </c>
      <c r="B760" s="9" t="s">
        <v>2710</v>
      </c>
      <c r="C760" s="9" t="s">
        <v>22</v>
      </c>
      <c r="D760" s="9" t="s">
        <v>2711</v>
      </c>
      <c r="E760" s="18" t="s">
        <v>2712</v>
      </c>
      <c r="F760" s="9" t="s">
        <v>2713</v>
      </c>
      <c r="G760" s="12">
        <v>10</v>
      </c>
      <c r="H760" s="9" t="s">
        <v>25</v>
      </c>
      <c r="I760" s="9" t="s">
        <v>25</v>
      </c>
      <c r="J760" s="12">
        <v>1</v>
      </c>
      <c r="K760" s="16">
        <v>44192</v>
      </c>
      <c r="L760" s="86">
        <f>(Tabla2[[#This Row],[release_year]]-'VARIANZA Y DES. EST'!$L$11)^2</f>
        <v>33.870100322899837</v>
      </c>
      <c r="M760" s="12">
        <v>2020</v>
      </c>
      <c r="N760" s="9" t="s">
        <v>76</v>
      </c>
      <c r="O760" s="9" t="s">
        <v>2701</v>
      </c>
      <c r="P760" s="12">
        <v>71</v>
      </c>
      <c r="Q760" s="12">
        <v>71</v>
      </c>
      <c r="R760" s="12">
        <v>815.95908522672255</v>
      </c>
      <c r="S760" s="12" t="s">
        <v>28</v>
      </c>
      <c r="T760" s="9" t="s">
        <v>95</v>
      </c>
      <c r="U760" s="9" t="s">
        <v>95</v>
      </c>
      <c r="V760" s="9" t="s">
        <v>95</v>
      </c>
      <c r="W760" s="14">
        <v>1</v>
      </c>
    </row>
    <row r="761" spans="1:23" x14ac:dyDescent="0.25">
      <c r="A761" s="8">
        <v>2168</v>
      </c>
      <c r="B761" s="9" t="s">
        <v>2714</v>
      </c>
      <c r="C761" s="9" t="s">
        <v>22</v>
      </c>
      <c r="D761" s="9" t="s">
        <v>2715</v>
      </c>
      <c r="E761" s="18" t="s">
        <v>2452</v>
      </c>
      <c r="F761" s="9" t="s">
        <v>2716</v>
      </c>
      <c r="G761" s="12">
        <v>11</v>
      </c>
      <c r="H761" s="9" t="s">
        <v>25</v>
      </c>
      <c r="I761" s="9" t="s">
        <v>25</v>
      </c>
      <c r="J761" s="12">
        <v>1</v>
      </c>
      <c r="K761" s="13">
        <v>44047</v>
      </c>
      <c r="L761" s="86">
        <f>(Tabla2[[#This Row],[release_year]]-'VARIANZA Y DES. EST'!$L$11)^2</f>
        <v>33.870100322899837</v>
      </c>
      <c r="M761" s="12">
        <v>2020</v>
      </c>
      <c r="N761" s="9" t="s">
        <v>55</v>
      </c>
      <c r="O761" s="9" t="s">
        <v>2701</v>
      </c>
      <c r="P761" s="12">
        <v>71</v>
      </c>
      <c r="Q761" s="12">
        <v>71</v>
      </c>
      <c r="R761" s="12">
        <v>815.95908522672255</v>
      </c>
      <c r="S761" s="12" t="s">
        <v>28</v>
      </c>
      <c r="T761" s="9" t="s">
        <v>111</v>
      </c>
      <c r="U761" s="9" t="s">
        <v>30</v>
      </c>
      <c r="V761" s="9" t="s">
        <v>111</v>
      </c>
      <c r="W761" s="14">
        <v>2</v>
      </c>
    </row>
    <row r="762" spans="1:23" x14ac:dyDescent="0.25">
      <c r="A762" s="8">
        <v>2464</v>
      </c>
      <c r="B762" s="9" t="s">
        <v>2717</v>
      </c>
      <c r="C762" s="9" t="s">
        <v>22</v>
      </c>
      <c r="D762" s="9" t="s">
        <v>2718</v>
      </c>
      <c r="E762" s="9" t="s">
        <v>2719</v>
      </c>
      <c r="F762" s="9" t="s">
        <v>2720</v>
      </c>
      <c r="G762" s="12">
        <v>10</v>
      </c>
      <c r="H762" s="9" t="s">
        <v>1803</v>
      </c>
      <c r="I762" s="9" t="s">
        <v>1803</v>
      </c>
      <c r="J762" s="12">
        <v>1</v>
      </c>
      <c r="K762" s="13">
        <v>43979</v>
      </c>
      <c r="L762" s="86">
        <f>(Tabla2[[#This Row],[release_year]]-'VARIANZA Y DES. EST'!$L$11)^2</f>
        <v>3.2471164275211517E-2</v>
      </c>
      <c r="M762" s="12">
        <v>2014</v>
      </c>
      <c r="N762" s="9" t="s">
        <v>35</v>
      </c>
      <c r="O762" s="9" t="s">
        <v>2701</v>
      </c>
      <c r="P762" s="12">
        <v>71</v>
      </c>
      <c r="Q762" s="12">
        <v>71</v>
      </c>
      <c r="R762" s="12">
        <v>815.95908522672255</v>
      </c>
      <c r="S762" s="12" t="s">
        <v>28</v>
      </c>
      <c r="T762" s="9" t="s">
        <v>2721</v>
      </c>
      <c r="U762" s="9" t="s">
        <v>95</v>
      </c>
      <c r="V762" s="9" t="s">
        <v>2721</v>
      </c>
      <c r="W762" s="14">
        <v>3</v>
      </c>
    </row>
    <row r="763" spans="1:23" x14ac:dyDescent="0.25">
      <c r="A763" s="8">
        <v>2830</v>
      </c>
      <c r="B763" s="9" t="s">
        <v>2722</v>
      </c>
      <c r="C763" s="9" t="s">
        <v>22</v>
      </c>
      <c r="D763" s="9" t="s">
        <v>2723</v>
      </c>
      <c r="E763" s="18" t="s">
        <v>2662</v>
      </c>
      <c r="F763" s="18" t="s">
        <v>2663</v>
      </c>
      <c r="G763" s="12">
        <v>1</v>
      </c>
      <c r="H763" s="9" t="s">
        <v>25</v>
      </c>
      <c r="I763" s="9" t="s">
        <v>25</v>
      </c>
      <c r="J763" s="12">
        <v>1</v>
      </c>
      <c r="K763" s="13">
        <v>43900</v>
      </c>
      <c r="L763" s="86">
        <f>(Tabla2[[#This Row],[release_year]]-'VARIANZA Y DES. EST'!$L$11)^2</f>
        <v>33.870100322899837</v>
      </c>
      <c r="M763" s="12">
        <v>2020</v>
      </c>
      <c r="N763" s="9" t="s">
        <v>76</v>
      </c>
      <c r="O763" s="9" t="s">
        <v>2701</v>
      </c>
      <c r="P763" s="12">
        <v>71</v>
      </c>
      <c r="Q763" s="12">
        <v>71</v>
      </c>
      <c r="R763" s="12">
        <v>815.95908522672255</v>
      </c>
      <c r="S763" s="12" t="s">
        <v>28</v>
      </c>
      <c r="T763" s="9" t="s">
        <v>477</v>
      </c>
      <c r="U763" s="9" t="s">
        <v>477</v>
      </c>
      <c r="V763" s="9" t="s">
        <v>477</v>
      </c>
      <c r="W763" s="14">
        <v>1</v>
      </c>
    </row>
    <row r="764" spans="1:23" x14ac:dyDescent="0.25">
      <c r="A764" s="8">
        <v>2849</v>
      </c>
      <c r="B764" s="9" t="s">
        <v>2724</v>
      </c>
      <c r="C764" s="9" t="s">
        <v>22</v>
      </c>
      <c r="D764" s="9" t="s">
        <v>2725</v>
      </c>
      <c r="E764" s="9" t="s">
        <v>2726</v>
      </c>
      <c r="F764" s="18" t="s">
        <v>2727</v>
      </c>
      <c r="G764" s="12">
        <v>6</v>
      </c>
      <c r="H764" s="9" t="s">
        <v>858</v>
      </c>
      <c r="I764" s="9" t="s">
        <v>858</v>
      </c>
      <c r="J764" s="12">
        <v>1</v>
      </c>
      <c r="K764" s="13">
        <v>43893</v>
      </c>
      <c r="L764" s="86">
        <f>(Tabla2[[#This Row],[release_year]]-'VARIANZA Y DES. EST'!$L$11)^2</f>
        <v>23.230495463129063</v>
      </c>
      <c r="M764" s="12">
        <v>2019</v>
      </c>
      <c r="N764" s="9" t="s">
        <v>26</v>
      </c>
      <c r="O764" s="9" t="s">
        <v>2701</v>
      </c>
      <c r="P764" s="12">
        <v>71</v>
      </c>
      <c r="Q764" s="12">
        <v>71</v>
      </c>
      <c r="R764" s="12">
        <v>815.95908522672255</v>
      </c>
      <c r="S764" s="12" t="s">
        <v>28</v>
      </c>
      <c r="T764" s="9" t="s">
        <v>442</v>
      </c>
      <c r="U764" s="9" t="s">
        <v>30</v>
      </c>
      <c r="V764" s="9" t="s">
        <v>442</v>
      </c>
      <c r="W764" s="14">
        <v>3</v>
      </c>
    </row>
    <row r="765" spans="1:23" x14ac:dyDescent="0.25">
      <c r="A765" s="8">
        <v>3062</v>
      </c>
      <c r="B765" s="9" t="s">
        <v>2728</v>
      </c>
      <c r="C765" s="9" t="s">
        <v>22</v>
      </c>
      <c r="D765" s="9" t="s">
        <v>2729</v>
      </c>
      <c r="E765" s="18" t="s">
        <v>1601</v>
      </c>
      <c r="F765" s="18" t="s">
        <v>1574</v>
      </c>
      <c r="G765" s="12">
        <v>1</v>
      </c>
      <c r="H765" s="9" t="s">
        <v>25</v>
      </c>
      <c r="I765" s="9" t="s">
        <v>25</v>
      </c>
      <c r="J765" s="12">
        <v>1</v>
      </c>
      <c r="K765" s="13">
        <v>43831</v>
      </c>
      <c r="L765" s="86">
        <f>(Tabla2[[#This Row],[release_year]]-'VARIANZA Y DES. EST'!$L$11)^2</f>
        <v>0.67207602404598188</v>
      </c>
      <c r="M765" s="12">
        <v>2015</v>
      </c>
      <c r="N765" s="9" t="s">
        <v>76</v>
      </c>
      <c r="O765" s="9" t="s">
        <v>2701</v>
      </c>
      <c r="P765" s="12">
        <v>71</v>
      </c>
      <c r="Q765" s="12">
        <v>71</v>
      </c>
      <c r="R765" s="12">
        <v>815.95908522672255</v>
      </c>
      <c r="S765" s="12" t="s">
        <v>28</v>
      </c>
      <c r="T765" s="9" t="s">
        <v>477</v>
      </c>
      <c r="U765" s="9" t="s">
        <v>477</v>
      </c>
      <c r="V765" s="9" t="s">
        <v>477</v>
      </c>
      <c r="W765" s="14">
        <v>1</v>
      </c>
    </row>
    <row r="766" spans="1:23" x14ac:dyDescent="0.25">
      <c r="A766" s="8">
        <v>3767</v>
      </c>
      <c r="B766" s="9" t="s">
        <v>2730</v>
      </c>
      <c r="C766" s="9" t="s">
        <v>22</v>
      </c>
      <c r="D766" s="9" t="s">
        <v>2731</v>
      </c>
      <c r="E766" s="9" t="s">
        <v>2732</v>
      </c>
      <c r="F766" s="9" t="s">
        <v>2733</v>
      </c>
      <c r="G766" s="12">
        <v>5</v>
      </c>
      <c r="H766" s="9" t="s">
        <v>231</v>
      </c>
      <c r="I766" s="9" t="s">
        <v>2734</v>
      </c>
      <c r="J766" s="12">
        <v>3</v>
      </c>
      <c r="K766" s="13">
        <v>43623</v>
      </c>
      <c r="L766" s="86">
        <f>(Tabla2[[#This Row],[release_year]]-'VARIANZA Y DES. EST'!$L$11)^2</f>
        <v>23.230495463129063</v>
      </c>
      <c r="M766" s="12">
        <v>2019</v>
      </c>
      <c r="N766" s="9" t="s">
        <v>99</v>
      </c>
      <c r="O766" s="9" t="s">
        <v>2701</v>
      </c>
      <c r="P766" s="12">
        <v>71</v>
      </c>
      <c r="Q766" s="12">
        <v>71</v>
      </c>
      <c r="R766" s="12">
        <v>815.95908522672255</v>
      </c>
      <c r="S766" s="12" t="s">
        <v>28</v>
      </c>
      <c r="T766" s="9" t="s">
        <v>30</v>
      </c>
      <c r="U766" s="9" t="s">
        <v>30</v>
      </c>
      <c r="V766" s="9" t="s">
        <v>30</v>
      </c>
      <c r="W766" s="14">
        <v>1</v>
      </c>
    </row>
    <row r="767" spans="1:23" x14ac:dyDescent="0.25">
      <c r="A767" s="8">
        <v>3984</v>
      </c>
      <c r="B767" s="9" t="s">
        <v>2735</v>
      </c>
      <c r="C767" s="9" t="s">
        <v>22</v>
      </c>
      <c r="D767" s="9" t="s">
        <v>2736</v>
      </c>
      <c r="E767" s="20" t="s">
        <v>2737</v>
      </c>
      <c r="F767" s="21"/>
      <c r="G767" s="12">
        <v>0</v>
      </c>
      <c r="H767" s="9" t="s">
        <v>25</v>
      </c>
      <c r="I767" s="9" t="s">
        <v>25</v>
      </c>
      <c r="J767" s="12">
        <v>1</v>
      </c>
      <c r="K767" s="13">
        <v>43546</v>
      </c>
      <c r="L767" s="86">
        <f>(Tabla2[[#This Row],[release_year]]-'VARIANZA Y DES. EST'!$L$11)^2</f>
        <v>23.230495463129063</v>
      </c>
      <c r="M767" s="12">
        <v>2019</v>
      </c>
      <c r="N767" s="9" t="s">
        <v>76</v>
      </c>
      <c r="O767" s="9" t="s">
        <v>2701</v>
      </c>
      <c r="P767" s="12">
        <v>71</v>
      </c>
      <c r="Q767" s="12">
        <v>71</v>
      </c>
      <c r="R767" s="12">
        <v>815.95908522672255</v>
      </c>
      <c r="S767" s="12" t="s">
        <v>28</v>
      </c>
      <c r="T767" s="9" t="s">
        <v>576</v>
      </c>
      <c r="U767" s="9" t="s">
        <v>57</v>
      </c>
      <c r="V767" s="9" t="s">
        <v>576</v>
      </c>
      <c r="W767" s="14">
        <v>2</v>
      </c>
    </row>
    <row r="768" spans="1:23" x14ac:dyDescent="0.25">
      <c r="A768" s="8">
        <v>4240</v>
      </c>
      <c r="B768" s="9" t="s">
        <v>2738</v>
      </c>
      <c r="C768" s="9" t="s">
        <v>22</v>
      </c>
      <c r="D768" s="9" t="s">
        <v>2739</v>
      </c>
      <c r="E768" s="18" t="s">
        <v>1061</v>
      </c>
      <c r="F768" s="9" t="s">
        <v>499</v>
      </c>
      <c r="G768" s="12">
        <v>1</v>
      </c>
      <c r="H768" s="9" t="s">
        <v>25</v>
      </c>
      <c r="I768" s="9" t="s">
        <v>25</v>
      </c>
      <c r="J768" s="12">
        <v>1</v>
      </c>
      <c r="K768" s="16">
        <v>43465</v>
      </c>
      <c r="L768" s="86">
        <f>(Tabla2[[#This Row],[release_year]]-'VARIANZA Y DES. EST'!$L$11)^2</f>
        <v>537.32155938954747</v>
      </c>
      <c r="M768" s="12">
        <v>1991</v>
      </c>
      <c r="N768" s="9" t="s">
        <v>76</v>
      </c>
      <c r="O768" s="9" t="s">
        <v>2701</v>
      </c>
      <c r="P768" s="12">
        <v>71</v>
      </c>
      <c r="Q768" s="12">
        <v>71</v>
      </c>
      <c r="R768" s="12">
        <v>815.95908522672255</v>
      </c>
      <c r="S768" s="12" t="s">
        <v>28</v>
      </c>
      <c r="T768" s="9" t="s">
        <v>477</v>
      </c>
      <c r="U768" s="9" t="s">
        <v>477</v>
      </c>
      <c r="V768" s="9" t="s">
        <v>477</v>
      </c>
      <c r="W768" s="14">
        <v>1</v>
      </c>
    </row>
    <row r="769" spans="1:23" x14ac:dyDescent="0.25">
      <c r="A769" s="8">
        <v>4775</v>
      </c>
      <c r="B769" s="9" t="s">
        <v>2740</v>
      </c>
      <c r="C769" s="9" t="s">
        <v>22</v>
      </c>
      <c r="D769" s="9" t="s">
        <v>2741</v>
      </c>
      <c r="E769" s="18" t="s">
        <v>2366</v>
      </c>
      <c r="F769" s="9" t="s">
        <v>2367</v>
      </c>
      <c r="G769" s="12">
        <v>1</v>
      </c>
      <c r="H769" s="9" t="s">
        <v>25</v>
      </c>
      <c r="I769" s="9" t="s">
        <v>25</v>
      </c>
      <c r="J769" s="12">
        <v>1</v>
      </c>
      <c r="K769" s="13">
        <v>43294</v>
      </c>
      <c r="L769" s="86">
        <f>(Tabla2[[#This Row],[release_year]]-'VARIANZA Y DES. EST'!$L$11)^2</f>
        <v>14.590890603358293</v>
      </c>
      <c r="M769" s="12">
        <v>2018</v>
      </c>
      <c r="N769" s="9" t="s">
        <v>76</v>
      </c>
      <c r="O769" s="9" t="s">
        <v>2701</v>
      </c>
      <c r="P769" s="12">
        <v>71</v>
      </c>
      <c r="Q769" s="12">
        <v>71</v>
      </c>
      <c r="R769" s="12">
        <v>815.95908522672255</v>
      </c>
      <c r="S769" s="12" t="s">
        <v>28</v>
      </c>
      <c r="T769" s="9" t="s">
        <v>477</v>
      </c>
      <c r="U769" s="9" t="s">
        <v>477</v>
      </c>
      <c r="V769" s="9" t="s">
        <v>477</v>
      </c>
      <c r="W769" s="14">
        <v>1</v>
      </c>
    </row>
    <row r="770" spans="1:23" x14ac:dyDescent="0.25">
      <c r="A770" s="8">
        <v>5087</v>
      </c>
      <c r="B770" s="9" t="s">
        <v>2742</v>
      </c>
      <c r="C770" s="9" t="s">
        <v>22</v>
      </c>
      <c r="D770" s="9" t="s">
        <v>2743</v>
      </c>
      <c r="E770" s="9" t="s">
        <v>1666</v>
      </c>
      <c r="F770" s="9" t="s">
        <v>2630</v>
      </c>
      <c r="G770" s="12">
        <v>1</v>
      </c>
      <c r="H770" s="9" t="s">
        <v>25</v>
      </c>
      <c r="I770" s="9" t="s">
        <v>25</v>
      </c>
      <c r="J770" s="12">
        <v>1</v>
      </c>
      <c r="K770" s="13">
        <v>43112</v>
      </c>
      <c r="L770" s="86">
        <f>(Tabla2[[#This Row],[release_year]]-'VARIANZA Y DES. EST'!$L$11)^2</f>
        <v>14.590890603358293</v>
      </c>
      <c r="M770" s="12">
        <v>2018</v>
      </c>
      <c r="N770" s="9" t="s">
        <v>76</v>
      </c>
      <c r="O770" s="9" t="s">
        <v>2701</v>
      </c>
      <c r="P770" s="12">
        <v>71</v>
      </c>
      <c r="Q770" s="12">
        <v>71</v>
      </c>
      <c r="R770" s="12">
        <v>815.95908522672255</v>
      </c>
      <c r="S770" s="12" t="s">
        <v>28</v>
      </c>
      <c r="T770" s="9" t="s">
        <v>477</v>
      </c>
      <c r="U770" s="9" t="s">
        <v>477</v>
      </c>
      <c r="V770" s="9" t="s">
        <v>477</v>
      </c>
      <c r="W770" s="14">
        <v>1</v>
      </c>
    </row>
    <row r="771" spans="1:23" x14ac:dyDescent="0.25">
      <c r="A771" s="8">
        <v>5277</v>
      </c>
      <c r="B771" s="9" t="s">
        <v>2744</v>
      </c>
      <c r="C771" s="9" t="s">
        <v>22</v>
      </c>
      <c r="D771" s="9" t="s">
        <v>2745</v>
      </c>
      <c r="E771" s="18" t="s">
        <v>1601</v>
      </c>
      <c r="F771" s="9" t="s">
        <v>1574</v>
      </c>
      <c r="G771" s="12">
        <v>1</v>
      </c>
      <c r="H771" s="9" t="s">
        <v>25</v>
      </c>
      <c r="I771" s="9" t="s">
        <v>25</v>
      </c>
      <c r="J771" s="12">
        <v>1</v>
      </c>
      <c r="K771" s="13">
        <v>42990</v>
      </c>
      <c r="L771" s="86">
        <f>(Tabla2[[#This Row],[release_year]]-'VARIANZA Y DES. EST'!$L$11)^2</f>
        <v>7.9512857435875226</v>
      </c>
      <c r="M771" s="12">
        <v>2017</v>
      </c>
      <c r="N771" s="9" t="s">
        <v>76</v>
      </c>
      <c r="O771" s="9" t="s">
        <v>2701</v>
      </c>
      <c r="P771" s="12">
        <v>71</v>
      </c>
      <c r="Q771" s="12">
        <v>71</v>
      </c>
      <c r="R771" s="12">
        <v>815.95908522672255</v>
      </c>
      <c r="S771" s="12" t="s">
        <v>28</v>
      </c>
      <c r="T771" s="9" t="s">
        <v>477</v>
      </c>
      <c r="U771" s="9" t="s">
        <v>477</v>
      </c>
      <c r="V771" s="9" t="s">
        <v>477</v>
      </c>
      <c r="W771" s="14">
        <v>1</v>
      </c>
    </row>
    <row r="772" spans="1:23" x14ac:dyDescent="0.25">
      <c r="A772" s="8">
        <v>5331</v>
      </c>
      <c r="B772" s="9" t="s">
        <v>2746</v>
      </c>
      <c r="C772" s="9" t="s">
        <v>22</v>
      </c>
      <c r="D772" s="9" t="s">
        <v>2747</v>
      </c>
      <c r="E772" s="9" t="s">
        <v>2748</v>
      </c>
      <c r="F772" s="9" t="s">
        <v>2749</v>
      </c>
      <c r="G772" s="12">
        <v>11</v>
      </c>
      <c r="H772" s="9" t="s">
        <v>468</v>
      </c>
      <c r="I772" s="9" t="s">
        <v>468</v>
      </c>
      <c r="J772" s="12">
        <v>1</v>
      </c>
      <c r="K772" s="13">
        <v>42959</v>
      </c>
      <c r="L772" s="86">
        <f>(Tabla2[[#This Row],[release_year]]-'VARIANZA Y DES. EST'!$L$11)^2</f>
        <v>0.67207602404598188</v>
      </c>
      <c r="M772" s="12">
        <v>2015</v>
      </c>
      <c r="N772" s="9" t="s">
        <v>76</v>
      </c>
      <c r="O772" s="9" t="s">
        <v>2701</v>
      </c>
      <c r="P772" s="12">
        <v>71</v>
      </c>
      <c r="Q772" s="12">
        <v>71</v>
      </c>
      <c r="R772" s="12">
        <v>815.95908522672255</v>
      </c>
      <c r="S772" s="12" t="s">
        <v>28</v>
      </c>
      <c r="T772" s="9" t="s">
        <v>70</v>
      </c>
      <c r="U772" s="9" t="s">
        <v>45</v>
      </c>
      <c r="V772" s="9" t="s">
        <v>70</v>
      </c>
      <c r="W772" s="14">
        <v>2</v>
      </c>
    </row>
    <row r="773" spans="1:23" x14ac:dyDescent="0.25">
      <c r="A773" s="8">
        <v>5469</v>
      </c>
      <c r="B773" s="9" t="s">
        <v>2750</v>
      </c>
      <c r="C773" s="9" t="s">
        <v>22</v>
      </c>
      <c r="D773" s="9" t="s">
        <v>2751</v>
      </c>
      <c r="E773" s="9" t="s">
        <v>2752</v>
      </c>
      <c r="F773" s="18" t="s">
        <v>2753</v>
      </c>
      <c r="G773" s="12">
        <v>1</v>
      </c>
      <c r="H773" s="9" t="s">
        <v>25</v>
      </c>
      <c r="I773" s="9" t="s">
        <v>25</v>
      </c>
      <c r="J773" s="12">
        <v>1</v>
      </c>
      <c r="K773" s="13">
        <v>42885</v>
      </c>
      <c r="L773" s="86">
        <f>(Tabla2[[#This Row],[release_year]]-'VARIANZA Y DES. EST'!$L$11)^2</f>
        <v>7.9512857435875226</v>
      </c>
      <c r="M773" s="12">
        <v>2017</v>
      </c>
      <c r="N773" s="9" t="s">
        <v>76</v>
      </c>
      <c r="O773" s="9" t="s">
        <v>2701</v>
      </c>
      <c r="P773" s="12">
        <v>71</v>
      </c>
      <c r="Q773" s="12">
        <v>71</v>
      </c>
      <c r="R773" s="12">
        <v>815.95908522672255</v>
      </c>
      <c r="S773" s="12" t="s">
        <v>28</v>
      </c>
      <c r="T773" s="9" t="s">
        <v>477</v>
      </c>
      <c r="U773" s="9" t="s">
        <v>477</v>
      </c>
      <c r="V773" s="9" t="s">
        <v>477</v>
      </c>
      <c r="W773" s="14">
        <v>1</v>
      </c>
    </row>
    <row r="774" spans="1:23" x14ac:dyDescent="0.25">
      <c r="A774" s="8">
        <v>5587</v>
      </c>
      <c r="B774" s="9" t="s">
        <v>2754</v>
      </c>
      <c r="C774" s="9" t="s">
        <v>22</v>
      </c>
      <c r="D774" s="9" t="s">
        <v>2755</v>
      </c>
      <c r="E774" s="18" t="s">
        <v>2756</v>
      </c>
      <c r="F774" s="9" t="s">
        <v>1465</v>
      </c>
      <c r="G774" s="12">
        <v>1</v>
      </c>
      <c r="H774" s="9" t="s">
        <v>25</v>
      </c>
      <c r="I774" s="9" t="s">
        <v>25</v>
      </c>
      <c r="J774" s="12">
        <v>1</v>
      </c>
      <c r="K774" s="13">
        <v>42794</v>
      </c>
      <c r="L774" s="86">
        <f>(Tabla2[[#This Row],[release_year]]-'VARIANZA Y DES. EST'!$L$11)^2</f>
        <v>7.9512857435875226</v>
      </c>
      <c r="M774" s="12">
        <v>2017</v>
      </c>
      <c r="N774" s="9" t="s">
        <v>76</v>
      </c>
      <c r="O774" s="9" t="s">
        <v>2701</v>
      </c>
      <c r="P774" s="12">
        <v>71</v>
      </c>
      <c r="Q774" s="12">
        <v>71</v>
      </c>
      <c r="R774" s="12">
        <v>815.95908522672255</v>
      </c>
      <c r="S774" s="12" t="s">
        <v>28</v>
      </c>
      <c r="T774" s="9" t="s">
        <v>477</v>
      </c>
      <c r="U774" s="9" t="s">
        <v>477</v>
      </c>
      <c r="V774" s="9" t="s">
        <v>477</v>
      </c>
      <c r="W774" s="14">
        <v>1</v>
      </c>
    </row>
    <row r="775" spans="1:23" x14ac:dyDescent="0.25">
      <c r="A775" s="8">
        <v>5607</v>
      </c>
      <c r="B775" s="9" t="s">
        <v>2757</v>
      </c>
      <c r="C775" s="9" t="s">
        <v>22</v>
      </c>
      <c r="D775" s="9" t="s">
        <v>2758</v>
      </c>
      <c r="E775" s="18" t="s">
        <v>2759</v>
      </c>
      <c r="F775" s="9" t="s">
        <v>2760</v>
      </c>
      <c r="G775" s="12">
        <v>18</v>
      </c>
      <c r="H775" s="9" t="s">
        <v>25</v>
      </c>
      <c r="I775" s="9" t="s">
        <v>25</v>
      </c>
      <c r="J775" s="12">
        <v>1</v>
      </c>
      <c r="K775" s="13">
        <v>42780</v>
      </c>
      <c r="L775" s="86">
        <f>(Tabla2[[#This Row],[release_year]]-'VARIANZA Y DES. EST'!$L$11)^2</f>
        <v>7.9512857435875226</v>
      </c>
      <c r="M775" s="12">
        <v>2017</v>
      </c>
      <c r="N775" s="9" t="s">
        <v>76</v>
      </c>
      <c r="O775" s="9" t="s">
        <v>2701</v>
      </c>
      <c r="P775" s="12">
        <v>71</v>
      </c>
      <c r="Q775" s="12">
        <v>71</v>
      </c>
      <c r="R775" s="12">
        <v>815.95908522672255</v>
      </c>
      <c r="S775" s="12" t="s">
        <v>28</v>
      </c>
      <c r="T775" s="9" t="s">
        <v>1544</v>
      </c>
      <c r="U775" s="9" t="s">
        <v>95</v>
      </c>
      <c r="V775" s="9" t="s">
        <v>1544</v>
      </c>
      <c r="W775" s="14">
        <v>2</v>
      </c>
    </row>
    <row r="776" spans="1:23" x14ac:dyDescent="0.25">
      <c r="A776" s="8">
        <v>5722</v>
      </c>
      <c r="B776" s="9" t="s">
        <v>2761</v>
      </c>
      <c r="C776" s="9" t="s">
        <v>22</v>
      </c>
      <c r="D776" s="9" t="s">
        <v>2762</v>
      </c>
      <c r="E776" s="18" t="s">
        <v>2763</v>
      </c>
      <c r="F776" s="9" t="s">
        <v>2764</v>
      </c>
      <c r="G776" s="12">
        <v>1</v>
      </c>
      <c r="H776" s="9" t="s">
        <v>25</v>
      </c>
      <c r="I776" s="9" t="s">
        <v>25</v>
      </c>
      <c r="J776" s="12">
        <v>1</v>
      </c>
      <c r="K776" s="16">
        <v>42684</v>
      </c>
      <c r="L776" s="86">
        <f>(Tabla2[[#This Row],[release_year]]-'VARIANZA Y DES. EST'!$L$11)^2</f>
        <v>3.3116808838167522</v>
      </c>
      <c r="M776" s="12">
        <v>2016</v>
      </c>
      <c r="N776" s="9" t="s">
        <v>76</v>
      </c>
      <c r="O776" s="9" t="s">
        <v>2701</v>
      </c>
      <c r="P776" s="12">
        <v>71</v>
      </c>
      <c r="Q776" s="12">
        <v>71</v>
      </c>
      <c r="R776" s="12">
        <v>815.95908522672255</v>
      </c>
      <c r="S776" s="12" t="s">
        <v>28</v>
      </c>
      <c r="T776" s="9" t="s">
        <v>477</v>
      </c>
      <c r="U776" s="9" t="s">
        <v>477</v>
      </c>
      <c r="V776" s="9" t="s">
        <v>477</v>
      </c>
      <c r="W776" s="14">
        <v>1</v>
      </c>
    </row>
    <row r="777" spans="1:23" x14ac:dyDescent="0.25">
      <c r="A777" s="8">
        <v>5817</v>
      </c>
      <c r="B777" s="9" t="s">
        <v>2765</v>
      </c>
      <c r="C777" s="9" t="s">
        <v>22</v>
      </c>
      <c r="D777" s="9" t="s">
        <v>2766</v>
      </c>
      <c r="E777" s="18" t="s">
        <v>1166</v>
      </c>
      <c r="F777" s="9" t="s">
        <v>2670</v>
      </c>
      <c r="G777" s="12">
        <v>1</v>
      </c>
      <c r="H777" s="9" t="s">
        <v>25</v>
      </c>
      <c r="I777" s="9" t="s">
        <v>25</v>
      </c>
      <c r="J777" s="12">
        <v>1</v>
      </c>
      <c r="K777" s="13">
        <v>42593</v>
      </c>
      <c r="L777" s="86">
        <f>(Tabla2[[#This Row],[release_year]]-'VARIANZA Y DES. EST'!$L$11)^2</f>
        <v>26.834446865421359</v>
      </c>
      <c r="M777" s="12">
        <v>2009</v>
      </c>
      <c r="N777" s="9" t="s">
        <v>82</v>
      </c>
      <c r="O777" s="9" t="s">
        <v>2701</v>
      </c>
      <c r="P777" s="12">
        <v>71</v>
      </c>
      <c r="Q777" s="12">
        <v>71</v>
      </c>
      <c r="R777" s="12">
        <v>815.95908522672255</v>
      </c>
      <c r="S777" s="12" t="s">
        <v>28</v>
      </c>
      <c r="T777" s="9" t="s">
        <v>477</v>
      </c>
      <c r="U777" s="9" t="s">
        <v>477</v>
      </c>
      <c r="V777" s="9" t="s">
        <v>477</v>
      </c>
      <c r="W777" s="14">
        <v>1</v>
      </c>
    </row>
    <row r="778" spans="1:23" x14ac:dyDescent="0.25">
      <c r="A778" s="8">
        <v>5929</v>
      </c>
      <c r="B778" s="9" t="s">
        <v>2767</v>
      </c>
      <c r="C778" s="9" t="s">
        <v>22</v>
      </c>
      <c r="D778" s="9" t="s">
        <v>2768</v>
      </c>
      <c r="E778" s="18" t="s">
        <v>684</v>
      </c>
      <c r="F778" s="9" t="s">
        <v>2210</v>
      </c>
      <c r="G778" s="12">
        <v>1</v>
      </c>
      <c r="H778" s="9" t="s">
        <v>25</v>
      </c>
      <c r="I778" s="9" t="s">
        <v>25</v>
      </c>
      <c r="J778" s="12">
        <v>1</v>
      </c>
      <c r="K778" s="16">
        <v>41922</v>
      </c>
      <c r="L778" s="86">
        <f>(Tabla2[[#This Row],[release_year]]-'VARIANZA Y DES. EST'!$L$11)^2</f>
        <v>3.2471164275211517E-2</v>
      </c>
      <c r="M778" s="12">
        <v>2014</v>
      </c>
      <c r="N778" s="9" t="s">
        <v>76</v>
      </c>
      <c r="O778" s="9" t="s">
        <v>2701</v>
      </c>
      <c r="P778" s="12">
        <v>71</v>
      </c>
      <c r="Q778" s="12">
        <v>71</v>
      </c>
      <c r="R778" s="12">
        <v>815.95908522672255</v>
      </c>
      <c r="S778" s="12" t="s">
        <v>28</v>
      </c>
      <c r="T778" s="9" t="s">
        <v>477</v>
      </c>
      <c r="U778" s="9" t="s">
        <v>477</v>
      </c>
      <c r="V778" s="9" t="s">
        <v>477</v>
      </c>
      <c r="W778" s="14">
        <v>1</v>
      </c>
    </row>
    <row r="779" spans="1:23" x14ac:dyDescent="0.25">
      <c r="A779" s="8">
        <v>7098</v>
      </c>
      <c r="B779" s="9" t="s">
        <v>2769</v>
      </c>
      <c r="C779" s="9" t="s">
        <v>22</v>
      </c>
      <c r="D779" s="9" t="s">
        <v>2770</v>
      </c>
      <c r="E779" s="18" t="s">
        <v>2771</v>
      </c>
      <c r="F779" s="9" t="s">
        <v>2772</v>
      </c>
      <c r="G779" s="12">
        <v>8</v>
      </c>
      <c r="H779" s="9" t="s">
        <v>25</v>
      </c>
      <c r="I779" s="9" t="s">
        <v>25</v>
      </c>
      <c r="J779" s="12">
        <v>1</v>
      </c>
      <c r="K779" s="16">
        <v>41924</v>
      </c>
      <c r="L779" s="86">
        <f>(Tabla2[[#This Row],[release_year]]-'VARIANZA Y DES. EST'!$L$11)^2</f>
        <v>3.2471164275211517E-2</v>
      </c>
      <c r="M779" s="12">
        <v>2014</v>
      </c>
      <c r="N779" s="9" t="s">
        <v>99</v>
      </c>
      <c r="O779" s="9" t="s">
        <v>2701</v>
      </c>
      <c r="P779" s="12">
        <v>71</v>
      </c>
      <c r="Q779" s="12">
        <v>71</v>
      </c>
      <c r="R779" s="12">
        <v>815.95908522672255</v>
      </c>
      <c r="S779" s="12" t="s">
        <v>28</v>
      </c>
      <c r="T779" s="9" t="s">
        <v>29</v>
      </c>
      <c r="U779" s="9" t="s">
        <v>30</v>
      </c>
      <c r="V779" s="9" t="s">
        <v>29</v>
      </c>
      <c r="W779" s="14">
        <v>2</v>
      </c>
    </row>
    <row r="780" spans="1:23" x14ac:dyDescent="0.25">
      <c r="A780" s="8">
        <v>7497</v>
      </c>
      <c r="B780" s="9" t="s">
        <v>2773</v>
      </c>
      <c r="C780" s="9" t="s">
        <v>22</v>
      </c>
      <c r="D780" s="9" t="s">
        <v>2774</v>
      </c>
      <c r="E780" s="9" t="s">
        <v>2775</v>
      </c>
      <c r="F780" s="9" t="s">
        <v>2776</v>
      </c>
      <c r="G780" s="12">
        <v>7</v>
      </c>
      <c r="H780" s="9" t="s">
        <v>25</v>
      </c>
      <c r="I780" s="9" t="s">
        <v>25</v>
      </c>
      <c r="J780" s="12">
        <v>1</v>
      </c>
      <c r="K780" s="13">
        <v>43160</v>
      </c>
      <c r="L780" s="86">
        <f>(Tabla2[[#This Row],[release_year]]-'VARIANZA Y DES. EST'!$L$11)^2</f>
        <v>4.7532614447336705</v>
      </c>
      <c r="M780" s="12">
        <v>2012</v>
      </c>
      <c r="N780" s="9" t="s">
        <v>110</v>
      </c>
      <c r="O780" s="9" t="s">
        <v>2701</v>
      </c>
      <c r="P780" s="12">
        <v>71</v>
      </c>
      <c r="Q780" s="12">
        <v>71</v>
      </c>
      <c r="R780" s="12">
        <v>815.95908522672255</v>
      </c>
      <c r="S780" s="12" t="s">
        <v>28</v>
      </c>
      <c r="T780" s="9" t="s">
        <v>30</v>
      </c>
      <c r="U780" s="9" t="s">
        <v>30</v>
      </c>
      <c r="V780" s="9" t="s">
        <v>30</v>
      </c>
      <c r="W780" s="14">
        <v>1</v>
      </c>
    </row>
    <row r="781" spans="1:23" x14ac:dyDescent="0.25">
      <c r="A781" s="8">
        <v>7819</v>
      </c>
      <c r="B781" s="9" t="s">
        <v>2777</v>
      </c>
      <c r="C781" s="9" t="s">
        <v>22</v>
      </c>
      <c r="D781" s="9" t="s">
        <v>2778</v>
      </c>
      <c r="E781" s="10" t="s">
        <v>2779</v>
      </c>
      <c r="F781" s="15"/>
      <c r="G781" s="12">
        <v>0</v>
      </c>
      <c r="H781" s="9" t="s">
        <v>858</v>
      </c>
      <c r="I781" s="9" t="s">
        <v>858</v>
      </c>
      <c r="J781" s="12">
        <v>1</v>
      </c>
      <c r="K781" s="13">
        <v>42837</v>
      </c>
      <c r="L781" s="86">
        <f>(Tabla2[[#This Row],[release_year]]-'VARIANZA Y DES. EST'!$L$11)^2</f>
        <v>1.3928663045044412</v>
      </c>
      <c r="M781" s="12">
        <v>2013</v>
      </c>
      <c r="N781" s="9" t="s">
        <v>76</v>
      </c>
      <c r="O781" s="9" t="s">
        <v>2701</v>
      </c>
      <c r="P781" s="12">
        <v>71</v>
      </c>
      <c r="Q781" s="12">
        <v>71</v>
      </c>
      <c r="R781" s="12">
        <v>815.95908522672255</v>
      </c>
      <c r="S781" s="12" t="s">
        <v>28</v>
      </c>
      <c r="T781" s="9" t="s">
        <v>171</v>
      </c>
      <c r="U781" s="9" t="s">
        <v>57</v>
      </c>
      <c r="V781" s="9" t="s">
        <v>171</v>
      </c>
      <c r="W781" s="14">
        <v>3</v>
      </c>
    </row>
    <row r="782" spans="1:23" x14ac:dyDescent="0.25">
      <c r="A782" s="8">
        <v>8001</v>
      </c>
      <c r="B782" s="9" t="s">
        <v>2780</v>
      </c>
      <c r="C782" s="9" t="s">
        <v>22</v>
      </c>
      <c r="D782" s="10" t="s">
        <v>2781</v>
      </c>
      <c r="E782" s="11"/>
      <c r="F782" s="9" t="s">
        <v>2782</v>
      </c>
      <c r="G782" s="12">
        <v>5</v>
      </c>
      <c r="H782" s="9" t="s">
        <v>25</v>
      </c>
      <c r="I782" s="9" t="s">
        <v>25</v>
      </c>
      <c r="J782" s="12">
        <v>1</v>
      </c>
      <c r="K782" s="13">
        <v>43865</v>
      </c>
      <c r="L782" s="86">
        <f>(Tabla2[[#This Row],[release_year]]-'VARIANZA Y DES. EST'!$L$11)^2</f>
        <v>23.230495463129063</v>
      </c>
      <c r="M782" s="12">
        <v>2019</v>
      </c>
      <c r="N782" s="9" t="s">
        <v>82</v>
      </c>
      <c r="O782" s="9" t="s">
        <v>2701</v>
      </c>
      <c r="P782" s="12">
        <v>71</v>
      </c>
      <c r="Q782" s="12">
        <v>71</v>
      </c>
      <c r="R782" s="12">
        <v>815.95908522672255</v>
      </c>
      <c r="S782" s="12" t="s">
        <v>28</v>
      </c>
      <c r="T782" s="9" t="s">
        <v>57</v>
      </c>
      <c r="U782" s="9" t="s">
        <v>57</v>
      </c>
      <c r="V782" s="9" t="s">
        <v>57</v>
      </c>
      <c r="W782" s="14">
        <v>1</v>
      </c>
    </row>
    <row r="783" spans="1:23" x14ac:dyDescent="0.25">
      <c r="A783" s="8">
        <v>8008</v>
      </c>
      <c r="B783" s="9" t="s">
        <v>2783</v>
      </c>
      <c r="C783" s="9" t="s">
        <v>22</v>
      </c>
      <c r="D783" s="9" t="s">
        <v>2784</v>
      </c>
      <c r="E783" s="18" t="s">
        <v>2785</v>
      </c>
      <c r="F783" s="18" t="s">
        <v>2786</v>
      </c>
      <c r="G783" s="12">
        <v>9</v>
      </c>
      <c r="H783" s="9" t="s">
        <v>279</v>
      </c>
      <c r="I783" s="9" t="s">
        <v>279</v>
      </c>
      <c r="J783" s="12">
        <v>1</v>
      </c>
      <c r="K783" s="16">
        <v>43419</v>
      </c>
      <c r="L783" s="86">
        <f>(Tabla2[[#This Row],[release_year]]-'VARIANZA Y DES. EST'!$L$11)^2</f>
        <v>7.9512857435875226</v>
      </c>
      <c r="M783" s="12">
        <v>2017</v>
      </c>
      <c r="N783" s="9" t="s">
        <v>26</v>
      </c>
      <c r="O783" s="9" t="s">
        <v>2701</v>
      </c>
      <c r="P783" s="12">
        <v>71</v>
      </c>
      <c r="Q783" s="12">
        <v>71</v>
      </c>
      <c r="R783" s="12">
        <v>815.95908522672255</v>
      </c>
      <c r="S783" s="12" t="s">
        <v>28</v>
      </c>
      <c r="T783" s="9" t="s">
        <v>156</v>
      </c>
      <c r="U783" s="9" t="s">
        <v>156</v>
      </c>
      <c r="V783" s="9" t="s">
        <v>156</v>
      </c>
      <c r="W783" s="14">
        <v>1</v>
      </c>
    </row>
    <row r="784" spans="1:23" x14ac:dyDescent="0.25">
      <c r="A784" s="8">
        <v>8341</v>
      </c>
      <c r="B784" s="9" t="s">
        <v>2787</v>
      </c>
      <c r="C784" s="9" t="s">
        <v>22</v>
      </c>
      <c r="D784" s="9" t="s">
        <v>2788</v>
      </c>
      <c r="E784" s="22" t="s">
        <v>2789</v>
      </c>
      <c r="F784" s="23"/>
      <c r="G784" s="12">
        <v>0</v>
      </c>
      <c r="H784" s="9" t="s">
        <v>160</v>
      </c>
      <c r="I784" s="9" t="s">
        <v>160</v>
      </c>
      <c r="J784" s="12">
        <v>1</v>
      </c>
      <c r="K784" s="13">
        <v>43592</v>
      </c>
      <c r="L784" s="86">
        <f>(Tabla2[[#This Row],[release_year]]-'VARIANZA Y DES. EST'!$L$11)^2</f>
        <v>14.590890603358293</v>
      </c>
      <c r="M784" s="12">
        <v>2018</v>
      </c>
      <c r="N784" s="9" t="s">
        <v>76</v>
      </c>
      <c r="O784" s="9" t="s">
        <v>2701</v>
      </c>
      <c r="P784" s="12">
        <v>71</v>
      </c>
      <c r="Q784" s="12">
        <v>71</v>
      </c>
      <c r="R784" s="12">
        <v>815.95908522672255</v>
      </c>
      <c r="S784" s="12" t="s">
        <v>28</v>
      </c>
      <c r="T784" s="9" t="s">
        <v>57</v>
      </c>
      <c r="U784" s="9" t="s">
        <v>57</v>
      </c>
      <c r="V784" s="9" t="s">
        <v>57</v>
      </c>
      <c r="W784" s="14">
        <v>1</v>
      </c>
    </row>
    <row r="785" spans="1:23" x14ac:dyDescent="0.25">
      <c r="A785" s="8">
        <v>771</v>
      </c>
      <c r="B785" s="9" t="s">
        <v>2790</v>
      </c>
      <c r="C785" s="9" t="s">
        <v>22</v>
      </c>
      <c r="D785" s="9" t="s">
        <v>2791</v>
      </c>
      <c r="E785" s="18" t="s">
        <v>2792</v>
      </c>
      <c r="F785" s="18" t="s">
        <v>2792</v>
      </c>
      <c r="G785" s="12">
        <v>1</v>
      </c>
      <c r="H785" s="9" t="s">
        <v>1803</v>
      </c>
      <c r="I785" s="9" t="s">
        <v>1803</v>
      </c>
      <c r="J785" s="12">
        <v>1</v>
      </c>
      <c r="K785" s="13">
        <v>44350</v>
      </c>
      <c r="L785" s="86">
        <f>(Tabla2[[#This Row],[release_year]]-'VARIANZA Y DES. EST'!$L$11)^2</f>
        <v>46.509705182670608</v>
      </c>
      <c r="M785" s="12">
        <v>2021</v>
      </c>
      <c r="N785" s="9" t="s">
        <v>35</v>
      </c>
      <c r="O785" s="9" t="s">
        <v>2793</v>
      </c>
      <c r="P785" s="12">
        <v>72</v>
      </c>
      <c r="Q785" s="12">
        <v>72</v>
      </c>
      <c r="R785" s="12">
        <v>759.82909011988841</v>
      </c>
      <c r="S785" s="12" t="s">
        <v>28</v>
      </c>
      <c r="T785" s="9" t="s">
        <v>756</v>
      </c>
      <c r="U785" s="9" t="s">
        <v>57</v>
      </c>
      <c r="V785" s="9" t="s">
        <v>756</v>
      </c>
      <c r="W785" s="14">
        <v>3</v>
      </c>
    </row>
    <row r="786" spans="1:23" x14ac:dyDescent="0.25">
      <c r="A786" s="8">
        <v>2062</v>
      </c>
      <c r="B786" s="9" t="s">
        <v>2794</v>
      </c>
      <c r="C786" s="9" t="s">
        <v>22</v>
      </c>
      <c r="D786" s="9" t="s">
        <v>2795</v>
      </c>
      <c r="E786" s="18" t="s">
        <v>2158</v>
      </c>
      <c r="F786" s="9" t="s">
        <v>2796</v>
      </c>
      <c r="G786" s="12">
        <v>11</v>
      </c>
      <c r="H786" s="9" t="s">
        <v>75</v>
      </c>
      <c r="I786" s="9" t="s">
        <v>75</v>
      </c>
      <c r="J786" s="12">
        <v>1</v>
      </c>
      <c r="K786" s="13">
        <v>44075</v>
      </c>
      <c r="L786" s="86">
        <f>(Tabla2[[#This Row],[release_year]]-'VARIANZA Y DES. EST'!$L$11)^2</f>
        <v>33.870100322899837</v>
      </c>
      <c r="M786" s="12">
        <v>2020</v>
      </c>
      <c r="N786" s="9" t="s">
        <v>26</v>
      </c>
      <c r="O786" s="9" t="s">
        <v>2793</v>
      </c>
      <c r="P786" s="12">
        <v>72</v>
      </c>
      <c r="Q786" s="12">
        <v>72</v>
      </c>
      <c r="R786" s="12">
        <v>759.82909011988841</v>
      </c>
      <c r="S786" s="12" t="s">
        <v>28</v>
      </c>
      <c r="T786" s="9" t="s">
        <v>686</v>
      </c>
      <c r="U786" s="9" t="s">
        <v>30</v>
      </c>
      <c r="V786" s="9" t="s">
        <v>686</v>
      </c>
      <c r="W786" s="14">
        <v>2</v>
      </c>
    </row>
    <row r="787" spans="1:23" x14ac:dyDescent="0.25">
      <c r="A787" s="8">
        <v>2068</v>
      </c>
      <c r="B787" s="9" t="s">
        <v>2797</v>
      </c>
      <c r="C787" s="9" t="s">
        <v>22</v>
      </c>
      <c r="D787" s="9" t="s">
        <v>2798</v>
      </c>
      <c r="E787" s="9" t="s">
        <v>2799</v>
      </c>
      <c r="F787" s="9" t="s">
        <v>2800</v>
      </c>
      <c r="G787" s="12">
        <v>6</v>
      </c>
      <c r="H787" s="9" t="s">
        <v>34</v>
      </c>
      <c r="I787" s="9" t="s">
        <v>34</v>
      </c>
      <c r="J787" s="12">
        <v>1</v>
      </c>
      <c r="K787" s="13">
        <v>44075</v>
      </c>
      <c r="L787" s="86">
        <f>(Tabla2[[#This Row],[release_year]]-'VARIANZA Y DES. EST'!$L$11)^2</f>
        <v>3.3116808838167522</v>
      </c>
      <c r="M787" s="12">
        <v>2016</v>
      </c>
      <c r="N787" s="9" t="s">
        <v>35</v>
      </c>
      <c r="O787" s="9" t="s">
        <v>2793</v>
      </c>
      <c r="P787" s="12">
        <v>72</v>
      </c>
      <c r="Q787" s="12">
        <v>72</v>
      </c>
      <c r="R787" s="12">
        <v>759.82909011988841</v>
      </c>
      <c r="S787" s="12" t="s">
        <v>28</v>
      </c>
      <c r="T787" s="9" t="s">
        <v>37</v>
      </c>
      <c r="U787" s="9" t="s">
        <v>38</v>
      </c>
      <c r="V787" s="9" t="s">
        <v>37</v>
      </c>
      <c r="W787" s="14">
        <v>3</v>
      </c>
    </row>
    <row r="788" spans="1:23" x14ac:dyDescent="0.25">
      <c r="A788" s="8">
        <v>2132</v>
      </c>
      <c r="B788" s="9" t="s">
        <v>2801</v>
      </c>
      <c r="C788" s="9" t="s">
        <v>22</v>
      </c>
      <c r="D788" s="9" t="s">
        <v>2802</v>
      </c>
      <c r="E788" s="9" t="s">
        <v>990</v>
      </c>
      <c r="F788" s="9" t="s">
        <v>2803</v>
      </c>
      <c r="G788" s="12">
        <v>9</v>
      </c>
      <c r="H788" s="9" t="s">
        <v>126</v>
      </c>
      <c r="I788" s="9" t="s">
        <v>126</v>
      </c>
      <c r="J788" s="12">
        <v>1</v>
      </c>
      <c r="K788" s="13">
        <v>44057</v>
      </c>
      <c r="L788" s="86">
        <f>(Tabla2[[#This Row],[release_year]]-'VARIANZA Y DES. EST'!$L$11)^2</f>
        <v>33.870100322899837</v>
      </c>
      <c r="M788" s="12">
        <v>2020</v>
      </c>
      <c r="N788" s="9" t="s">
        <v>26</v>
      </c>
      <c r="O788" s="9" t="s">
        <v>2793</v>
      </c>
      <c r="P788" s="12">
        <v>72</v>
      </c>
      <c r="Q788" s="12">
        <v>72</v>
      </c>
      <c r="R788" s="12">
        <v>759.82909011988841</v>
      </c>
      <c r="S788" s="12" t="s">
        <v>28</v>
      </c>
      <c r="T788" s="9" t="s">
        <v>30</v>
      </c>
      <c r="U788" s="9" t="s">
        <v>30</v>
      </c>
      <c r="V788" s="9" t="s">
        <v>30</v>
      </c>
      <c r="W788" s="14">
        <v>1</v>
      </c>
    </row>
    <row r="789" spans="1:23" x14ac:dyDescent="0.25">
      <c r="A789" s="8">
        <v>2162</v>
      </c>
      <c r="B789" s="9" t="s">
        <v>2804</v>
      </c>
      <c r="C789" s="9" t="s">
        <v>22</v>
      </c>
      <c r="D789" s="9" t="s">
        <v>2805</v>
      </c>
      <c r="E789" s="18" t="s">
        <v>2806</v>
      </c>
      <c r="F789" s="9" t="s">
        <v>2807</v>
      </c>
      <c r="G789" s="12">
        <v>1</v>
      </c>
      <c r="H789" s="9" t="s">
        <v>2377</v>
      </c>
      <c r="I789" s="9" t="s">
        <v>2377</v>
      </c>
      <c r="J789" s="12">
        <v>1</v>
      </c>
      <c r="K789" s="13">
        <v>44049</v>
      </c>
      <c r="L789" s="86">
        <f>(Tabla2[[#This Row],[release_year]]-'VARIANZA Y DES. EST'!$L$11)^2</f>
        <v>33.870100322899837</v>
      </c>
      <c r="M789" s="12">
        <v>2020</v>
      </c>
      <c r="N789" s="9" t="s">
        <v>82</v>
      </c>
      <c r="O789" s="9" t="s">
        <v>2793</v>
      </c>
      <c r="P789" s="12">
        <v>72</v>
      </c>
      <c r="Q789" s="12">
        <v>72</v>
      </c>
      <c r="R789" s="12">
        <v>759.82909011988841</v>
      </c>
      <c r="S789" s="12" t="s">
        <v>28</v>
      </c>
      <c r="T789" s="9" t="s">
        <v>756</v>
      </c>
      <c r="U789" s="9" t="s">
        <v>57</v>
      </c>
      <c r="V789" s="9" t="s">
        <v>756</v>
      </c>
      <c r="W789" s="14">
        <v>3</v>
      </c>
    </row>
    <row r="790" spans="1:23" x14ac:dyDescent="0.25">
      <c r="A790" s="8">
        <v>2183</v>
      </c>
      <c r="B790" s="9" t="s">
        <v>2808</v>
      </c>
      <c r="C790" s="9" t="s">
        <v>22</v>
      </c>
      <c r="D790" s="9" t="s">
        <v>2809</v>
      </c>
      <c r="E790" s="9" t="s">
        <v>2810</v>
      </c>
      <c r="F790" s="9" t="s">
        <v>2811</v>
      </c>
      <c r="G790" s="12">
        <v>1</v>
      </c>
      <c r="H790" s="12"/>
      <c r="I790" s="9"/>
      <c r="J790" s="12">
        <v>0</v>
      </c>
      <c r="K790" s="13">
        <v>44044</v>
      </c>
      <c r="L790" s="86">
        <f>(Tabla2[[#This Row],[release_year]]-'VARIANZA Y DES. EST'!$L$11)^2</f>
        <v>33.870100322899837</v>
      </c>
      <c r="M790" s="12">
        <v>2020</v>
      </c>
      <c r="N790" s="9" t="s">
        <v>76</v>
      </c>
      <c r="O790" s="9" t="s">
        <v>2793</v>
      </c>
      <c r="P790" s="12">
        <v>72</v>
      </c>
      <c r="Q790" s="12">
        <v>72</v>
      </c>
      <c r="R790" s="12">
        <v>759.82909011988841</v>
      </c>
      <c r="S790" s="12" t="s">
        <v>28</v>
      </c>
      <c r="T790" s="9" t="s">
        <v>477</v>
      </c>
      <c r="U790" s="9" t="s">
        <v>477</v>
      </c>
      <c r="V790" s="9" t="s">
        <v>477</v>
      </c>
      <c r="W790" s="14">
        <v>1</v>
      </c>
    </row>
    <row r="791" spans="1:23" x14ac:dyDescent="0.25">
      <c r="A791" s="8">
        <v>2539</v>
      </c>
      <c r="B791" s="9" t="s">
        <v>2812</v>
      </c>
      <c r="C791" s="9" t="s">
        <v>22</v>
      </c>
      <c r="D791" s="9" t="s">
        <v>2813</v>
      </c>
      <c r="E791" s="18" t="s">
        <v>2814</v>
      </c>
      <c r="F791" s="18" t="s">
        <v>2815</v>
      </c>
      <c r="G791" s="12">
        <v>5</v>
      </c>
      <c r="H791" s="9" t="s">
        <v>2816</v>
      </c>
      <c r="I791" s="9" t="s">
        <v>2816</v>
      </c>
      <c r="J791" s="12">
        <v>1</v>
      </c>
      <c r="K791" s="13">
        <v>43965</v>
      </c>
      <c r="L791" s="86">
        <f>(Tabla2[[#This Row],[release_year]]-'VARIANZA Y DES. EST'!$L$11)^2</f>
        <v>14.590890603358293</v>
      </c>
      <c r="M791" s="12">
        <v>2018</v>
      </c>
      <c r="N791" s="9" t="s">
        <v>82</v>
      </c>
      <c r="O791" s="9" t="s">
        <v>2793</v>
      </c>
      <c r="P791" s="12">
        <v>72</v>
      </c>
      <c r="Q791" s="12">
        <v>72</v>
      </c>
      <c r="R791" s="12">
        <v>759.82909011988841</v>
      </c>
      <c r="S791" s="12" t="s">
        <v>28</v>
      </c>
      <c r="T791" s="9" t="s">
        <v>2492</v>
      </c>
      <c r="U791" s="9" t="s">
        <v>95</v>
      </c>
      <c r="V791" s="9" t="s">
        <v>2492</v>
      </c>
      <c r="W791" s="14">
        <v>3</v>
      </c>
    </row>
    <row r="792" spans="1:23" x14ac:dyDescent="0.25">
      <c r="A792" s="8">
        <v>2645</v>
      </c>
      <c r="B792" s="9" t="s">
        <v>2817</v>
      </c>
      <c r="C792" s="9" t="s">
        <v>22</v>
      </c>
      <c r="D792" s="9" t="s">
        <v>2818</v>
      </c>
      <c r="E792" s="18" t="s">
        <v>2819</v>
      </c>
      <c r="F792" s="9" t="s">
        <v>2820</v>
      </c>
      <c r="G792" s="12">
        <v>1</v>
      </c>
      <c r="H792" s="9" t="s">
        <v>518</v>
      </c>
      <c r="I792" s="9" t="s">
        <v>518</v>
      </c>
      <c r="J792" s="12">
        <v>1</v>
      </c>
      <c r="K792" s="13">
        <v>43945</v>
      </c>
      <c r="L792" s="86">
        <f>(Tabla2[[#This Row],[release_year]]-'VARIANZA Y DES. EST'!$L$11)^2</f>
        <v>33.870100322899837</v>
      </c>
      <c r="M792" s="12">
        <v>2020</v>
      </c>
      <c r="N792" s="9" t="s">
        <v>76</v>
      </c>
      <c r="O792" s="9" t="s">
        <v>2793</v>
      </c>
      <c r="P792" s="12">
        <v>72</v>
      </c>
      <c r="Q792" s="12">
        <v>72</v>
      </c>
      <c r="R792" s="12">
        <v>759.82909011988841</v>
      </c>
      <c r="S792" s="12" t="s">
        <v>28</v>
      </c>
      <c r="T792" s="9" t="s">
        <v>477</v>
      </c>
      <c r="U792" s="9" t="s">
        <v>477</v>
      </c>
      <c r="V792" s="9" t="s">
        <v>477</v>
      </c>
      <c r="W792" s="14">
        <v>1</v>
      </c>
    </row>
    <row r="793" spans="1:23" x14ac:dyDescent="0.25">
      <c r="A793" s="8">
        <v>2770</v>
      </c>
      <c r="B793" s="9" t="s">
        <v>2821</v>
      </c>
      <c r="C793" s="9" t="s">
        <v>22</v>
      </c>
      <c r="D793" s="9" t="s">
        <v>2822</v>
      </c>
      <c r="E793" s="18" t="s">
        <v>2823</v>
      </c>
      <c r="F793" s="9" t="s">
        <v>2824</v>
      </c>
      <c r="G793" s="12">
        <v>1</v>
      </c>
      <c r="H793" s="9" t="s">
        <v>160</v>
      </c>
      <c r="I793" s="9" t="s">
        <v>160</v>
      </c>
      <c r="J793" s="12">
        <v>1</v>
      </c>
      <c r="K793" s="13">
        <v>43917</v>
      </c>
      <c r="L793" s="86">
        <f>(Tabla2[[#This Row],[release_year]]-'VARIANZA Y DES. EST'!$L$11)^2</f>
        <v>23.230495463129063</v>
      </c>
      <c r="M793" s="12">
        <v>2019</v>
      </c>
      <c r="N793" s="9" t="s">
        <v>35</v>
      </c>
      <c r="O793" s="9" t="s">
        <v>2793</v>
      </c>
      <c r="P793" s="12">
        <v>72</v>
      </c>
      <c r="Q793" s="12">
        <v>72</v>
      </c>
      <c r="R793" s="12">
        <v>759.82909011988841</v>
      </c>
      <c r="S793" s="12" t="s">
        <v>28</v>
      </c>
      <c r="T793" s="9" t="s">
        <v>105</v>
      </c>
      <c r="U793" s="9" t="s">
        <v>57</v>
      </c>
      <c r="V793" s="9" t="s">
        <v>105</v>
      </c>
      <c r="W793" s="14">
        <v>2</v>
      </c>
    </row>
    <row r="794" spans="1:23" x14ac:dyDescent="0.25">
      <c r="A794" s="8">
        <v>2774</v>
      </c>
      <c r="B794" s="9" t="s">
        <v>2825</v>
      </c>
      <c r="C794" s="9" t="s">
        <v>22</v>
      </c>
      <c r="D794" s="9" t="s">
        <v>2826</v>
      </c>
      <c r="E794" s="9" t="s">
        <v>2827</v>
      </c>
      <c r="F794" s="9" t="s">
        <v>2828</v>
      </c>
      <c r="G794" s="12">
        <v>5</v>
      </c>
      <c r="H794" s="9" t="s">
        <v>2829</v>
      </c>
      <c r="I794" s="9" t="s">
        <v>2829</v>
      </c>
      <c r="J794" s="12">
        <v>1</v>
      </c>
      <c r="K794" s="13">
        <v>43917</v>
      </c>
      <c r="L794" s="86">
        <f>(Tabla2[[#This Row],[release_year]]-'VARIANZA Y DES. EST'!$L$11)^2</f>
        <v>23.230495463129063</v>
      </c>
      <c r="M794" s="12">
        <v>2019</v>
      </c>
      <c r="N794" s="9" t="s">
        <v>26</v>
      </c>
      <c r="O794" s="9" t="s">
        <v>2793</v>
      </c>
      <c r="P794" s="12">
        <v>72</v>
      </c>
      <c r="Q794" s="12">
        <v>72</v>
      </c>
      <c r="R794" s="12">
        <v>759.82909011988841</v>
      </c>
      <c r="S794" s="12" t="s">
        <v>28</v>
      </c>
      <c r="T794" s="9" t="s">
        <v>30</v>
      </c>
      <c r="U794" s="9" t="s">
        <v>30</v>
      </c>
      <c r="V794" s="9" t="s">
        <v>30</v>
      </c>
      <c r="W794" s="14">
        <v>1</v>
      </c>
    </row>
    <row r="795" spans="1:23" x14ac:dyDescent="0.25">
      <c r="A795" s="8">
        <v>2870</v>
      </c>
      <c r="B795" s="9" t="s">
        <v>2830</v>
      </c>
      <c r="C795" s="9" t="s">
        <v>22</v>
      </c>
      <c r="D795" s="10" t="s">
        <v>2831</v>
      </c>
      <c r="E795" s="11"/>
      <c r="F795" s="9" t="s">
        <v>2832</v>
      </c>
      <c r="G795" s="12">
        <v>1</v>
      </c>
      <c r="H795" s="9" t="s">
        <v>518</v>
      </c>
      <c r="I795" s="9" t="s">
        <v>518</v>
      </c>
      <c r="J795" s="12">
        <v>1</v>
      </c>
      <c r="K795" s="13">
        <v>43889</v>
      </c>
      <c r="L795" s="86">
        <f>(Tabla2[[#This Row],[release_year]]-'VARIANZA Y DES. EST'!$L$11)^2</f>
        <v>23.230495463129063</v>
      </c>
      <c r="M795" s="12">
        <v>2019</v>
      </c>
      <c r="N795" s="9" t="s">
        <v>35</v>
      </c>
      <c r="O795" s="9" t="s">
        <v>2793</v>
      </c>
      <c r="P795" s="12">
        <v>72</v>
      </c>
      <c r="Q795" s="12">
        <v>72</v>
      </c>
      <c r="R795" s="12">
        <v>759.82909011988841</v>
      </c>
      <c r="S795" s="12" t="s">
        <v>28</v>
      </c>
      <c r="T795" s="9" t="s">
        <v>477</v>
      </c>
      <c r="U795" s="9" t="s">
        <v>477</v>
      </c>
      <c r="V795" s="9" t="s">
        <v>477</v>
      </c>
      <c r="W795" s="14">
        <v>1</v>
      </c>
    </row>
    <row r="796" spans="1:23" x14ac:dyDescent="0.25">
      <c r="A796" s="8">
        <v>2910</v>
      </c>
      <c r="B796" s="9" t="s">
        <v>2833</v>
      </c>
      <c r="C796" s="9" t="s">
        <v>22</v>
      </c>
      <c r="D796" s="9" t="s">
        <v>2834</v>
      </c>
      <c r="E796" s="18" t="s">
        <v>2835</v>
      </c>
      <c r="F796" s="9" t="s">
        <v>2836</v>
      </c>
      <c r="G796" s="12">
        <v>10</v>
      </c>
      <c r="H796" s="12"/>
      <c r="I796" s="9"/>
      <c r="J796" s="12">
        <v>0</v>
      </c>
      <c r="K796" s="13">
        <v>43876</v>
      </c>
      <c r="L796" s="86">
        <f>(Tabla2[[#This Row],[release_year]]-'VARIANZA Y DES. EST'!$L$11)^2</f>
        <v>7.9512857435875226</v>
      </c>
      <c r="M796" s="12">
        <v>2017</v>
      </c>
      <c r="N796" s="9" t="s">
        <v>26</v>
      </c>
      <c r="O796" s="9" t="s">
        <v>2793</v>
      </c>
      <c r="P796" s="12">
        <v>72</v>
      </c>
      <c r="Q796" s="12">
        <v>72</v>
      </c>
      <c r="R796" s="12">
        <v>759.82909011988841</v>
      </c>
      <c r="S796" s="12" t="s">
        <v>28</v>
      </c>
      <c r="T796" s="9" t="s">
        <v>156</v>
      </c>
      <c r="U796" s="9" t="s">
        <v>156</v>
      </c>
      <c r="V796" s="9" t="s">
        <v>156</v>
      </c>
      <c r="W796" s="14">
        <v>1</v>
      </c>
    </row>
    <row r="797" spans="1:23" x14ac:dyDescent="0.25">
      <c r="A797" s="8">
        <v>3581</v>
      </c>
      <c r="B797" s="9" t="s">
        <v>2837</v>
      </c>
      <c r="C797" s="9" t="s">
        <v>22</v>
      </c>
      <c r="D797" s="10" t="s">
        <v>2838</v>
      </c>
      <c r="E797" s="11"/>
      <c r="F797" s="9" t="s">
        <v>2839</v>
      </c>
      <c r="G797" s="12">
        <v>10</v>
      </c>
      <c r="H797" s="9" t="s">
        <v>1349</v>
      </c>
      <c r="I797" s="9" t="s">
        <v>2840</v>
      </c>
      <c r="J797" s="12">
        <v>2</v>
      </c>
      <c r="K797" s="13">
        <v>43693</v>
      </c>
      <c r="L797" s="86">
        <f>(Tabla2[[#This Row],[release_year]]-'VARIANZA Y DES. EST'!$L$11)^2</f>
        <v>23.230495463129063</v>
      </c>
      <c r="M797" s="12">
        <v>2019</v>
      </c>
      <c r="N797" s="9" t="s">
        <v>110</v>
      </c>
      <c r="O797" s="9" t="s">
        <v>2793</v>
      </c>
      <c r="P797" s="12">
        <v>72</v>
      </c>
      <c r="Q797" s="12">
        <v>72</v>
      </c>
      <c r="R797" s="12">
        <v>759.82909011988841</v>
      </c>
      <c r="S797" s="12" t="s">
        <v>28</v>
      </c>
      <c r="T797" s="9" t="s">
        <v>2841</v>
      </c>
      <c r="U797" s="9" t="s">
        <v>30</v>
      </c>
      <c r="V797" s="9" t="s">
        <v>2841</v>
      </c>
      <c r="W797" s="14">
        <v>3</v>
      </c>
    </row>
    <row r="798" spans="1:23" x14ac:dyDescent="0.25">
      <c r="A798" s="8">
        <v>4555</v>
      </c>
      <c r="B798" s="9" t="s">
        <v>2842</v>
      </c>
      <c r="C798" s="9" t="s">
        <v>22</v>
      </c>
      <c r="D798" s="9" t="s">
        <v>2843</v>
      </c>
      <c r="E798" s="18" t="s">
        <v>2844</v>
      </c>
      <c r="F798" s="9" t="s">
        <v>2845</v>
      </c>
      <c r="G798" s="12">
        <v>9</v>
      </c>
      <c r="H798" s="9" t="s">
        <v>126</v>
      </c>
      <c r="I798" s="9" t="s">
        <v>126</v>
      </c>
      <c r="J798" s="12">
        <v>1</v>
      </c>
      <c r="K798" s="13">
        <v>43375</v>
      </c>
      <c r="L798" s="86">
        <f>(Tabla2[[#This Row],[release_year]]-'VARIANZA Y DES. EST'!$L$11)^2</f>
        <v>634.04234967000593</v>
      </c>
      <c r="M798" s="12">
        <v>1989</v>
      </c>
      <c r="N798" s="9" t="s">
        <v>35</v>
      </c>
      <c r="O798" s="9" t="s">
        <v>2793</v>
      </c>
      <c r="P798" s="12">
        <v>72</v>
      </c>
      <c r="Q798" s="12">
        <v>72</v>
      </c>
      <c r="R798" s="12">
        <v>759.82909011988841</v>
      </c>
      <c r="S798" s="12" t="s">
        <v>28</v>
      </c>
      <c r="T798" s="9" t="s">
        <v>95</v>
      </c>
      <c r="U798" s="9" t="s">
        <v>95</v>
      </c>
      <c r="V798" s="9" t="s">
        <v>95</v>
      </c>
      <c r="W798" s="14">
        <v>1</v>
      </c>
    </row>
    <row r="799" spans="1:23" x14ac:dyDescent="0.25">
      <c r="A799" s="8">
        <v>4757</v>
      </c>
      <c r="B799" s="9" t="s">
        <v>2846</v>
      </c>
      <c r="C799" s="9" t="s">
        <v>22</v>
      </c>
      <c r="D799" s="9" t="s">
        <v>2847</v>
      </c>
      <c r="E799" s="18" t="s">
        <v>2848</v>
      </c>
      <c r="F799" s="9" t="s">
        <v>2849</v>
      </c>
      <c r="G799" s="12">
        <v>1</v>
      </c>
      <c r="H799" s="9" t="s">
        <v>25</v>
      </c>
      <c r="I799" s="9" t="s">
        <v>25</v>
      </c>
      <c r="J799" s="12">
        <v>1</v>
      </c>
      <c r="K799" s="13">
        <v>43305</v>
      </c>
      <c r="L799" s="86">
        <f>(Tabla2[[#This Row],[release_year]]-'VARIANZA Y DES. EST'!$L$11)^2</f>
        <v>14.590890603358293</v>
      </c>
      <c r="M799" s="12">
        <v>2018</v>
      </c>
      <c r="N799" s="9" t="s">
        <v>76</v>
      </c>
      <c r="O799" s="9" t="s">
        <v>2793</v>
      </c>
      <c r="P799" s="12">
        <v>72</v>
      </c>
      <c r="Q799" s="12">
        <v>72</v>
      </c>
      <c r="R799" s="12">
        <v>759.82909011988841</v>
      </c>
      <c r="S799" s="12" t="s">
        <v>28</v>
      </c>
      <c r="T799" s="9" t="s">
        <v>477</v>
      </c>
      <c r="U799" s="9" t="s">
        <v>477</v>
      </c>
      <c r="V799" s="9" t="s">
        <v>477</v>
      </c>
      <c r="W799" s="14">
        <v>1</v>
      </c>
    </row>
    <row r="800" spans="1:23" x14ac:dyDescent="0.25">
      <c r="A800" s="8">
        <v>5496</v>
      </c>
      <c r="B800" s="9" t="s">
        <v>2850</v>
      </c>
      <c r="C800" s="9" t="s">
        <v>22</v>
      </c>
      <c r="D800" s="9" t="s">
        <v>2851</v>
      </c>
      <c r="E800" s="18" t="s">
        <v>2852</v>
      </c>
      <c r="F800" s="9" t="s">
        <v>2853</v>
      </c>
      <c r="G800" s="12">
        <v>1</v>
      </c>
      <c r="H800" s="9" t="s">
        <v>468</v>
      </c>
      <c r="I800" s="9" t="s">
        <v>468</v>
      </c>
      <c r="J800" s="12">
        <v>1</v>
      </c>
      <c r="K800" s="13">
        <v>42860</v>
      </c>
      <c r="L800" s="86">
        <f>(Tabla2[[#This Row],[release_year]]-'VARIANZA Y DES. EST'!$L$11)^2</f>
        <v>7.9512857435875226</v>
      </c>
      <c r="M800" s="12">
        <v>2017</v>
      </c>
      <c r="N800" s="9" t="s">
        <v>76</v>
      </c>
      <c r="O800" s="9" t="s">
        <v>2793</v>
      </c>
      <c r="P800" s="12">
        <v>72</v>
      </c>
      <c r="Q800" s="12">
        <v>72</v>
      </c>
      <c r="R800" s="12">
        <v>759.82909011988841</v>
      </c>
      <c r="S800" s="12" t="s">
        <v>28</v>
      </c>
      <c r="T800" s="9" t="s">
        <v>477</v>
      </c>
      <c r="U800" s="9" t="s">
        <v>477</v>
      </c>
      <c r="V800" s="9" t="s">
        <v>477</v>
      </c>
      <c r="W800" s="14">
        <v>1</v>
      </c>
    </row>
    <row r="801" spans="1:23" x14ac:dyDescent="0.25">
      <c r="A801" s="8">
        <v>5706</v>
      </c>
      <c r="B801" s="9" t="s">
        <v>2854</v>
      </c>
      <c r="C801" s="9" t="s">
        <v>22</v>
      </c>
      <c r="D801" s="9" t="s">
        <v>2855</v>
      </c>
      <c r="E801" s="9" t="s">
        <v>2856</v>
      </c>
      <c r="F801" s="9" t="s">
        <v>2857</v>
      </c>
      <c r="G801" s="12">
        <v>4</v>
      </c>
      <c r="H801" s="9" t="s">
        <v>518</v>
      </c>
      <c r="I801" s="9" t="s">
        <v>518</v>
      </c>
      <c r="J801" s="12">
        <v>1</v>
      </c>
      <c r="K801" s="13">
        <v>42705</v>
      </c>
      <c r="L801" s="86">
        <f>(Tabla2[[#This Row],[release_year]]-'VARIANZA Y DES. EST'!$L$11)^2</f>
        <v>3.3116808838167522</v>
      </c>
      <c r="M801" s="12">
        <v>2016</v>
      </c>
      <c r="N801" s="9" t="s">
        <v>35</v>
      </c>
      <c r="O801" s="9" t="s">
        <v>2793</v>
      </c>
      <c r="P801" s="12">
        <v>72</v>
      </c>
      <c r="Q801" s="12">
        <v>72</v>
      </c>
      <c r="R801" s="12">
        <v>759.82909011988841</v>
      </c>
      <c r="S801" s="12" t="s">
        <v>28</v>
      </c>
      <c r="T801" s="9" t="s">
        <v>118</v>
      </c>
      <c r="U801" s="9" t="s">
        <v>45</v>
      </c>
      <c r="V801" s="9" t="s">
        <v>118</v>
      </c>
      <c r="W801" s="14">
        <v>3</v>
      </c>
    </row>
    <row r="802" spans="1:23" x14ac:dyDescent="0.25">
      <c r="A802" s="8">
        <v>5816</v>
      </c>
      <c r="B802" s="9" t="s">
        <v>2858</v>
      </c>
      <c r="C802" s="9" t="s">
        <v>22</v>
      </c>
      <c r="D802" s="9" t="s">
        <v>2859</v>
      </c>
      <c r="E802" s="9" t="s">
        <v>2860</v>
      </c>
      <c r="F802" s="9" t="s">
        <v>2670</v>
      </c>
      <c r="G802" s="12">
        <v>1</v>
      </c>
      <c r="H802" s="9" t="s">
        <v>25</v>
      </c>
      <c r="I802" s="9" t="s">
        <v>25</v>
      </c>
      <c r="J802" s="12">
        <v>1</v>
      </c>
      <c r="K802" s="13">
        <v>42593</v>
      </c>
      <c r="L802" s="86">
        <f>(Tabla2[[#This Row],[release_year]]-'VARIANZA Y DES. EST'!$L$11)^2</f>
        <v>84.276027426338274</v>
      </c>
      <c r="M802" s="12">
        <v>2005</v>
      </c>
      <c r="N802" s="9" t="s">
        <v>35</v>
      </c>
      <c r="O802" s="9" t="s">
        <v>2793</v>
      </c>
      <c r="P802" s="12">
        <v>72</v>
      </c>
      <c r="Q802" s="12">
        <v>72</v>
      </c>
      <c r="R802" s="12">
        <v>759.82909011988841</v>
      </c>
      <c r="S802" s="12" t="s">
        <v>28</v>
      </c>
      <c r="T802" s="9" t="s">
        <v>477</v>
      </c>
      <c r="U802" s="9" t="s">
        <v>477</v>
      </c>
      <c r="V802" s="9" t="s">
        <v>477</v>
      </c>
      <c r="W802" s="14">
        <v>1</v>
      </c>
    </row>
    <row r="803" spans="1:23" x14ac:dyDescent="0.25">
      <c r="A803" s="8">
        <v>5920</v>
      </c>
      <c r="B803" s="9" t="s">
        <v>2861</v>
      </c>
      <c r="C803" s="9" t="s">
        <v>22</v>
      </c>
      <c r="D803" s="10" t="s">
        <v>2862</v>
      </c>
      <c r="E803" s="11"/>
      <c r="F803" s="9" t="s">
        <v>2849</v>
      </c>
      <c r="G803" s="12">
        <v>1</v>
      </c>
      <c r="H803" s="12"/>
      <c r="I803" s="9"/>
      <c r="J803" s="12">
        <v>0</v>
      </c>
      <c r="K803" s="13">
        <v>42027</v>
      </c>
      <c r="L803" s="86">
        <f>(Tabla2[[#This Row],[release_year]]-'VARIANZA Y DES. EST'!$L$11)^2</f>
        <v>0.67207602404598188</v>
      </c>
      <c r="M803" s="12">
        <v>2015</v>
      </c>
      <c r="N803" s="9" t="s">
        <v>76</v>
      </c>
      <c r="O803" s="9" t="s">
        <v>2793</v>
      </c>
      <c r="P803" s="12">
        <v>72</v>
      </c>
      <c r="Q803" s="12">
        <v>72</v>
      </c>
      <c r="R803" s="12">
        <v>759.82909011988841</v>
      </c>
      <c r="S803" s="12" t="s">
        <v>28</v>
      </c>
      <c r="T803" s="9" t="s">
        <v>477</v>
      </c>
      <c r="U803" s="9" t="s">
        <v>477</v>
      </c>
      <c r="V803" s="9" t="s">
        <v>477</v>
      </c>
      <c r="W803" s="14">
        <v>1</v>
      </c>
    </row>
    <row r="804" spans="1:23" x14ac:dyDescent="0.25">
      <c r="A804" s="8">
        <v>6171</v>
      </c>
      <c r="B804" s="9" t="s">
        <v>2863</v>
      </c>
      <c r="C804" s="9" t="s">
        <v>22</v>
      </c>
      <c r="D804" s="9" t="s">
        <v>2864</v>
      </c>
      <c r="E804" s="9" t="s">
        <v>2865</v>
      </c>
      <c r="F804" s="9" t="s">
        <v>2866</v>
      </c>
      <c r="G804" s="12">
        <v>4</v>
      </c>
      <c r="H804" s="9" t="s">
        <v>858</v>
      </c>
      <c r="I804" s="9" t="s">
        <v>2867</v>
      </c>
      <c r="J804" s="12">
        <v>6</v>
      </c>
      <c r="K804" s="13">
        <v>42815</v>
      </c>
      <c r="L804" s="86">
        <f>(Tabla2[[#This Row],[release_year]]-'VARIANZA Y DES. EST'!$L$11)^2</f>
        <v>3.3116808838167522</v>
      </c>
      <c r="M804" s="12">
        <v>2016</v>
      </c>
      <c r="N804" s="9" t="s">
        <v>82</v>
      </c>
      <c r="O804" s="9" t="s">
        <v>2793</v>
      </c>
      <c r="P804" s="12">
        <v>72</v>
      </c>
      <c r="Q804" s="12">
        <v>72</v>
      </c>
      <c r="R804" s="12">
        <v>759.82909011988841</v>
      </c>
      <c r="S804" s="12" t="s">
        <v>28</v>
      </c>
      <c r="T804" s="9" t="s">
        <v>118</v>
      </c>
      <c r="U804" s="9" t="s">
        <v>45</v>
      </c>
      <c r="V804" s="9" t="s">
        <v>118</v>
      </c>
      <c r="W804" s="14">
        <v>3</v>
      </c>
    </row>
    <row r="805" spans="1:23" x14ac:dyDescent="0.25">
      <c r="A805" s="8">
        <v>6240</v>
      </c>
      <c r="B805" s="9" t="s">
        <v>2868</v>
      </c>
      <c r="C805" s="9" t="s">
        <v>22</v>
      </c>
      <c r="D805" s="9" t="s">
        <v>2869</v>
      </c>
      <c r="E805" s="18" t="s">
        <v>2870</v>
      </c>
      <c r="F805" s="9" t="s">
        <v>2871</v>
      </c>
      <c r="G805" s="12">
        <v>10</v>
      </c>
      <c r="H805" s="9" t="s">
        <v>25</v>
      </c>
      <c r="I805" s="9" t="s">
        <v>25</v>
      </c>
      <c r="J805" s="12">
        <v>1</v>
      </c>
      <c r="K805" s="13">
        <v>43009</v>
      </c>
      <c r="L805" s="86">
        <f>(Tabla2[[#This Row],[release_year]]-'VARIANZA Y DES. EST'!$L$11)^2</f>
        <v>17.47405172519213</v>
      </c>
      <c r="M805" s="12">
        <v>2010</v>
      </c>
      <c r="N805" s="9" t="s">
        <v>110</v>
      </c>
      <c r="O805" s="9" t="s">
        <v>2793</v>
      </c>
      <c r="P805" s="12">
        <v>72</v>
      </c>
      <c r="Q805" s="12">
        <v>72</v>
      </c>
      <c r="R805" s="12">
        <v>759.82909011988841</v>
      </c>
      <c r="S805" s="12" t="s">
        <v>28</v>
      </c>
      <c r="T805" s="9" t="s">
        <v>30</v>
      </c>
      <c r="U805" s="9" t="s">
        <v>30</v>
      </c>
      <c r="V805" s="9" t="s">
        <v>30</v>
      </c>
      <c r="W805" s="14">
        <v>1</v>
      </c>
    </row>
    <row r="806" spans="1:23" x14ac:dyDescent="0.25">
      <c r="A806" s="8">
        <v>6244</v>
      </c>
      <c r="B806" s="9" t="s">
        <v>2872</v>
      </c>
      <c r="C806" s="9" t="s">
        <v>22</v>
      </c>
      <c r="D806" s="9" t="s">
        <v>2873</v>
      </c>
      <c r="E806" s="18" t="s">
        <v>2874</v>
      </c>
      <c r="F806" s="9" t="s">
        <v>2875</v>
      </c>
      <c r="G806" s="12">
        <v>10</v>
      </c>
      <c r="H806" s="9" t="s">
        <v>25</v>
      </c>
      <c r="I806" s="9" t="s">
        <v>25</v>
      </c>
      <c r="J806" s="12">
        <v>1</v>
      </c>
      <c r="K806" s="13">
        <v>43009</v>
      </c>
      <c r="L806" s="86">
        <f>(Tabla2[[#This Row],[release_year]]-'VARIANZA Y DES. EST'!$L$11)^2</f>
        <v>7.9512857435875226</v>
      </c>
      <c r="M806" s="12">
        <v>2017</v>
      </c>
      <c r="N806" s="9" t="s">
        <v>26</v>
      </c>
      <c r="O806" s="9" t="s">
        <v>2793</v>
      </c>
      <c r="P806" s="12">
        <v>72</v>
      </c>
      <c r="Q806" s="12">
        <v>72</v>
      </c>
      <c r="R806" s="12">
        <v>759.82909011988841</v>
      </c>
      <c r="S806" s="12" t="s">
        <v>28</v>
      </c>
      <c r="T806" s="9" t="s">
        <v>30</v>
      </c>
      <c r="U806" s="9" t="s">
        <v>30</v>
      </c>
      <c r="V806" s="9" t="s">
        <v>30</v>
      </c>
      <c r="W806" s="14">
        <v>1</v>
      </c>
    </row>
    <row r="807" spans="1:23" x14ac:dyDescent="0.25">
      <c r="A807" s="8">
        <v>6802</v>
      </c>
      <c r="B807" s="9" t="s">
        <v>2876</v>
      </c>
      <c r="C807" s="9" t="s">
        <v>22</v>
      </c>
      <c r="D807" s="9" t="s">
        <v>2877</v>
      </c>
      <c r="E807" s="18" t="s">
        <v>2878</v>
      </c>
      <c r="F807" s="9" t="s">
        <v>2879</v>
      </c>
      <c r="G807" s="12">
        <v>6</v>
      </c>
      <c r="H807" s="9" t="s">
        <v>25</v>
      </c>
      <c r="I807" s="9" t="s">
        <v>25</v>
      </c>
      <c r="J807" s="12">
        <v>1</v>
      </c>
      <c r="K807" s="13">
        <v>42404</v>
      </c>
      <c r="L807" s="86">
        <f>(Tabla2[[#This Row],[release_year]]-'VARIANZA Y DES. EST'!$L$11)^2</f>
        <v>0.67207602404598188</v>
      </c>
      <c r="M807" s="12">
        <v>2015</v>
      </c>
      <c r="N807" s="9" t="s">
        <v>76</v>
      </c>
      <c r="O807" s="9" t="s">
        <v>2793</v>
      </c>
      <c r="P807" s="12">
        <v>72</v>
      </c>
      <c r="Q807" s="12">
        <v>72</v>
      </c>
      <c r="R807" s="12">
        <v>759.82909011988841</v>
      </c>
      <c r="S807" s="12" t="s">
        <v>28</v>
      </c>
      <c r="T807" s="9" t="s">
        <v>144</v>
      </c>
      <c r="U807" s="9" t="s">
        <v>45</v>
      </c>
      <c r="V807" s="9" t="s">
        <v>144</v>
      </c>
      <c r="W807" s="14">
        <v>2</v>
      </c>
    </row>
    <row r="808" spans="1:23" x14ac:dyDescent="0.25">
      <c r="A808" s="8">
        <v>7416</v>
      </c>
      <c r="B808" s="9" t="s">
        <v>2880</v>
      </c>
      <c r="C808" s="9" t="s">
        <v>22</v>
      </c>
      <c r="D808" s="9" t="s">
        <v>2881</v>
      </c>
      <c r="E808" s="18" t="s">
        <v>2882</v>
      </c>
      <c r="F808" s="9" t="s">
        <v>2883</v>
      </c>
      <c r="G808" s="12">
        <v>5</v>
      </c>
      <c r="H808" s="9" t="s">
        <v>25</v>
      </c>
      <c r="I808" s="9" t="s">
        <v>25</v>
      </c>
      <c r="J808" s="12">
        <v>1</v>
      </c>
      <c r="K808" s="13">
        <v>41686</v>
      </c>
      <c r="L808" s="86">
        <f>(Tabla2[[#This Row],[release_year]]-'VARIANZA Y DES. EST'!$L$11)^2</f>
        <v>1.3928663045044412</v>
      </c>
      <c r="M808" s="12">
        <v>2013</v>
      </c>
      <c r="N808" s="9" t="s">
        <v>99</v>
      </c>
      <c r="O808" s="9" t="s">
        <v>2793</v>
      </c>
      <c r="P808" s="12">
        <v>72</v>
      </c>
      <c r="Q808" s="12">
        <v>72</v>
      </c>
      <c r="R808" s="12">
        <v>759.82909011988841</v>
      </c>
      <c r="S808" s="12" t="s">
        <v>28</v>
      </c>
      <c r="T808" s="9" t="s">
        <v>2252</v>
      </c>
      <c r="U808" s="9" t="s">
        <v>38</v>
      </c>
      <c r="V808" s="9" t="s">
        <v>2252</v>
      </c>
      <c r="W808" s="14">
        <v>2</v>
      </c>
    </row>
    <row r="809" spans="1:23" x14ac:dyDescent="0.25">
      <c r="A809" s="8">
        <v>7491</v>
      </c>
      <c r="B809" s="9" t="s">
        <v>2884</v>
      </c>
      <c r="C809" s="9" t="s">
        <v>22</v>
      </c>
      <c r="D809" s="9" t="s">
        <v>2885</v>
      </c>
      <c r="E809" s="18" t="s">
        <v>2870</v>
      </c>
      <c r="F809" s="9" t="s">
        <v>2886</v>
      </c>
      <c r="G809" s="12">
        <v>7</v>
      </c>
      <c r="H809" s="9" t="s">
        <v>25</v>
      </c>
      <c r="I809" s="9" t="s">
        <v>25</v>
      </c>
      <c r="J809" s="12">
        <v>1</v>
      </c>
      <c r="K809" s="13">
        <v>42276</v>
      </c>
      <c r="L809" s="86">
        <f>(Tabla2[[#This Row],[release_year]]-'VARIANZA Y DES. EST'!$L$11)^2</f>
        <v>0.67207602404598188</v>
      </c>
      <c r="M809" s="12">
        <v>2015</v>
      </c>
      <c r="N809" s="9" t="s">
        <v>110</v>
      </c>
      <c r="O809" s="9" t="s">
        <v>2793</v>
      </c>
      <c r="P809" s="12">
        <v>72</v>
      </c>
      <c r="Q809" s="12">
        <v>72</v>
      </c>
      <c r="R809" s="12">
        <v>759.82909011988841</v>
      </c>
      <c r="S809" s="12" t="s">
        <v>28</v>
      </c>
      <c r="T809" s="9" t="s">
        <v>686</v>
      </c>
      <c r="U809" s="9" t="s">
        <v>30</v>
      </c>
      <c r="V809" s="9" t="s">
        <v>686</v>
      </c>
      <c r="W809" s="14">
        <v>2</v>
      </c>
    </row>
    <row r="810" spans="1:23" x14ac:dyDescent="0.25">
      <c r="A810" s="8">
        <v>7498</v>
      </c>
      <c r="B810" s="9" t="s">
        <v>2887</v>
      </c>
      <c r="C810" s="9" t="s">
        <v>22</v>
      </c>
      <c r="D810" s="9" t="s">
        <v>2888</v>
      </c>
      <c r="E810" s="9" t="s">
        <v>2870</v>
      </c>
      <c r="F810" s="9" t="s">
        <v>2889</v>
      </c>
      <c r="G810" s="12">
        <v>11</v>
      </c>
      <c r="H810" s="9" t="s">
        <v>25</v>
      </c>
      <c r="I810" s="9" t="s">
        <v>25</v>
      </c>
      <c r="J810" s="12">
        <v>1</v>
      </c>
      <c r="K810" s="13">
        <v>43009</v>
      </c>
      <c r="L810" s="86">
        <f>(Tabla2[[#This Row],[release_year]]-'VARIANZA Y DES. EST'!$L$11)^2</f>
        <v>3.3116808838167522</v>
      </c>
      <c r="M810" s="12">
        <v>2016</v>
      </c>
      <c r="N810" s="9" t="s">
        <v>110</v>
      </c>
      <c r="O810" s="9" t="s">
        <v>2793</v>
      </c>
      <c r="P810" s="12">
        <v>72</v>
      </c>
      <c r="Q810" s="12">
        <v>72</v>
      </c>
      <c r="R810" s="12">
        <v>759.82909011988841</v>
      </c>
      <c r="S810" s="12" t="s">
        <v>28</v>
      </c>
      <c r="T810" s="9" t="s">
        <v>30</v>
      </c>
      <c r="U810" s="9" t="s">
        <v>30</v>
      </c>
      <c r="V810" s="9" t="s">
        <v>30</v>
      </c>
      <c r="W810" s="14">
        <v>1</v>
      </c>
    </row>
    <row r="811" spans="1:23" x14ac:dyDescent="0.25">
      <c r="A811" s="8">
        <v>7542</v>
      </c>
      <c r="B811" s="9" t="s">
        <v>2890</v>
      </c>
      <c r="C811" s="9" t="s">
        <v>22</v>
      </c>
      <c r="D811" s="9" t="s">
        <v>2891</v>
      </c>
      <c r="E811" s="18" t="s">
        <v>2892</v>
      </c>
      <c r="F811" s="9" t="s">
        <v>2893</v>
      </c>
      <c r="G811" s="12">
        <v>8</v>
      </c>
      <c r="H811" s="9" t="s">
        <v>25</v>
      </c>
      <c r="I811" s="9" t="s">
        <v>327</v>
      </c>
      <c r="J811" s="12">
        <v>2</v>
      </c>
      <c r="K811" s="13">
        <v>42339</v>
      </c>
      <c r="L811" s="86">
        <f>(Tabla2[[#This Row],[release_year]]-'VARIANZA Y DES. EST'!$L$11)^2</f>
        <v>0.67207602404598188</v>
      </c>
      <c r="M811" s="12">
        <v>2015</v>
      </c>
      <c r="N811" s="9" t="s">
        <v>26</v>
      </c>
      <c r="O811" s="9" t="s">
        <v>2793</v>
      </c>
      <c r="P811" s="12">
        <v>72</v>
      </c>
      <c r="Q811" s="12">
        <v>72</v>
      </c>
      <c r="R811" s="12">
        <v>759.82909011988841</v>
      </c>
      <c r="S811" s="12" t="s">
        <v>28</v>
      </c>
      <c r="T811" s="9" t="s">
        <v>111</v>
      </c>
      <c r="U811" s="9" t="s">
        <v>30</v>
      </c>
      <c r="V811" s="9" t="s">
        <v>111</v>
      </c>
      <c r="W811" s="14">
        <v>2</v>
      </c>
    </row>
    <row r="812" spans="1:23" x14ac:dyDescent="0.25">
      <c r="A812" s="8">
        <v>7658</v>
      </c>
      <c r="B812" s="9" t="s">
        <v>2894</v>
      </c>
      <c r="C812" s="9" t="s">
        <v>22</v>
      </c>
      <c r="D812" s="9" t="s">
        <v>2895</v>
      </c>
      <c r="E812" s="9" t="s">
        <v>2896</v>
      </c>
      <c r="F812" s="9"/>
      <c r="G812" s="12">
        <v>0</v>
      </c>
      <c r="H812" s="9" t="s">
        <v>25</v>
      </c>
      <c r="I812" s="9" t="s">
        <v>25</v>
      </c>
      <c r="J812" s="12">
        <v>1</v>
      </c>
      <c r="K812" s="13">
        <v>43313</v>
      </c>
      <c r="L812" s="86">
        <f>(Tabla2[[#This Row],[release_year]]-'VARIANZA Y DES. EST'!$L$11)^2</f>
        <v>14.590890603358293</v>
      </c>
      <c r="M812" s="12">
        <v>2018</v>
      </c>
      <c r="N812" s="9" t="s">
        <v>82</v>
      </c>
      <c r="O812" s="9" t="s">
        <v>2793</v>
      </c>
      <c r="P812" s="12">
        <v>72</v>
      </c>
      <c r="Q812" s="12">
        <v>72</v>
      </c>
      <c r="R812" s="12">
        <v>759.82909011988841</v>
      </c>
      <c r="S812" s="12" t="s">
        <v>28</v>
      </c>
      <c r="T812" s="9" t="s">
        <v>576</v>
      </c>
      <c r="U812" s="9" t="s">
        <v>57</v>
      </c>
      <c r="V812" s="9" t="s">
        <v>576</v>
      </c>
      <c r="W812" s="14">
        <v>2</v>
      </c>
    </row>
    <row r="813" spans="1:23" x14ac:dyDescent="0.25">
      <c r="A813" s="8">
        <v>7728</v>
      </c>
      <c r="B813" s="9" t="s">
        <v>2897</v>
      </c>
      <c r="C813" s="9" t="s">
        <v>22</v>
      </c>
      <c r="D813" s="9" t="s">
        <v>2898</v>
      </c>
      <c r="E813" s="9" t="s">
        <v>2899</v>
      </c>
      <c r="F813" s="9" t="s">
        <v>2900</v>
      </c>
      <c r="G813" s="12">
        <v>1</v>
      </c>
      <c r="H813" s="9" t="s">
        <v>160</v>
      </c>
      <c r="I813" s="9" t="s">
        <v>160</v>
      </c>
      <c r="J813" s="12">
        <v>1</v>
      </c>
      <c r="K813" s="13">
        <v>43585</v>
      </c>
      <c r="L813" s="86">
        <f>(Tabla2[[#This Row],[release_year]]-'VARIANZA Y DES. EST'!$L$11)^2</f>
        <v>7.9512857435875226</v>
      </c>
      <c r="M813" s="12">
        <v>2017</v>
      </c>
      <c r="N813" s="9" t="s">
        <v>76</v>
      </c>
      <c r="O813" s="9" t="s">
        <v>2793</v>
      </c>
      <c r="P813" s="12">
        <v>72</v>
      </c>
      <c r="Q813" s="12">
        <v>72</v>
      </c>
      <c r="R813" s="12">
        <v>759.82909011988841</v>
      </c>
      <c r="S813" s="12" t="s">
        <v>28</v>
      </c>
      <c r="T813" s="9" t="s">
        <v>57</v>
      </c>
      <c r="U813" s="9" t="s">
        <v>57</v>
      </c>
      <c r="V813" s="9" t="s">
        <v>57</v>
      </c>
      <c r="W813" s="14">
        <v>1</v>
      </c>
    </row>
    <row r="814" spans="1:23" x14ac:dyDescent="0.25">
      <c r="A814" s="8">
        <v>7910</v>
      </c>
      <c r="B814" s="9" t="s">
        <v>2901</v>
      </c>
      <c r="C814" s="9" t="s">
        <v>22</v>
      </c>
      <c r="D814" s="9" t="s">
        <v>2902</v>
      </c>
      <c r="E814" s="9" t="s">
        <v>2903</v>
      </c>
      <c r="F814" s="9" t="s">
        <v>2904</v>
      </c>
      <c r="G814" s="12">
        <v>1</v>
      </c>
      <c r="H814" s="9" t="s">
        <v>25</v>
      </c>
      <c r="I814" s="9" t="s">
        <v>25</v>
      </c>
      <c r="J814" s="12">
        <v>1</v>
      </c>
      <c r="K814" s="16">
        <v>41561</v>
      </c>
      <c r="L814" s="86">
        <f>(Tabla2[[#This Row],[release_year]]-'VARIANZA Y DES. EST'!$L$11)^2</f>
        <v>1.3928663045044412</v>
      </c>
      <c r="M814" s="12">
        <v>2013</v>
      </c>
      <c r="N814" s="9" t="s">
        <v>842</v>
      </c>
      <c r="O814" s="9" t="s">
        <v>2793</v>
      </c>
      <c r="P814" s="12">
        <v>72</v>
      </c>
      <c r="Q814" s="12">
        <v>72</v>
      </c>
      <c r="R814" s="12">
        <v>759.82909011988841</v>
      </c>
      <c r="S814" s="12" t="s">
        <v>28</v>
      </c>
      <c r="T814" s="9" t="s">
        <v>477</v>
      </c>
      <c r="U814" s="9" t="s">
        <v>477</v>
      </c>
      <c r="V814" s="9" t="s">
        <v>477</v>
      </c>
      <c r="W814" s="14">
        <v>1</v>
      </c>
    </row>
    <row r="815" spans="1:23" x14ac:dyDescent="0.25">
      <c r="A815" s="8">
        <v>7935</v>
      </c>
      <c r="B815" s="9" t="s">
        <v>2905</v>
      </c>
      <c r="C815" s="9" t="s">
        <v>22</v>
      </c>
      <c r="D815" s="9" t="s">
        <v>2906</v>
      </c>
      <c r="E815" s="9" t="s">
        <v>2907</v>
      </c>
      <c r="F815" s="9" t="s">
        <v>2908</v>
      </c>
      <c r="G815" s="12">
        <v>10</v>
      </c>
      <c r="H815" s="9" t="s">
        <v>279</v>
      </c>
      <c r="I815" s="9" t="s">
        <v>2909</v>
      </c>
      <c r="J815" s="12">
        <v>3</v>
      </c>
      <c r="K815" s="16">
        <v>42358</v>
      </c>
      <c r="L815" s="86">
        <f>(Tabla2[[#This Row],[release_year]]-'VARIANZA Y DES. EST'!$L$11)^2</f>
        <v>17.47405172519213</v>
      </c>
      <c r="M815" s="12">
        <v>2010</v>
      </c>
      <c r="N815" s="9" t="s">
        <v>55</v>
      </c>
      <c r="O815" s="9" t="s">
        <v>2793</v>
      </c>
      <c r="P815" s="12">
        <v>72</v>
      </c>
      <c r="Q815" s="12">
        <v>72</v>
      </c>
      <c r="R815" s="12">
        <v>759.82909011988841</v>
      </c>
      <c r="S815" s="12" t="s">
        <v>28</v>
      </c>
      <c r="T815" s="9" t="s">
        <v>30</v>
      </c>
      <c r="U815" s="9" t="s">
        <v>30</v>
      </c>
      <c r="V815" s="9" t="s">
        <v>30</v>
      </c>
      <c r="W815" s="14">
        <v>1</v>
      </c>
    </row>
    <row r="816" spans="1:23" x14ac:dyDescent="0.25">
      <c r="A816" s="8">
        <v>8153</v>
      </c>
      <c r="B816" s="9" t="s">
        <v>2910</v>
      </c>
      <c r="C816" s="9" t="s">
        <v>22</v>
      </c>
      <c r="D816" s="9" t="s">
        <v>2911</v>
      </c>
      <c r="E816" s="9" t="s">
        <v>2912</v>
      </c>
      <c r="F816" s="9" t="s">
        <v>2913</v>
      </c>
      <c r="G816" s="12">
        <v>9</v>
      </c>
      <c r="H816" s="9" t="s">
        <v>25</v>
      </c>
      <c r="I816" s="9" t="s">
        <v>25</v>
      </c>
      <c r="J816" s="12">
        <v>1</v>
      </c>
      <c r="K816" s="13">
        <v>42909</v>
      </c>
      <c r="L816" s="86">
        <f>(Tabla2[[#This Row],[release_year]]-'VARIANZA Y DES. EST'!$L$11)^2</f>
        <v>84.276027426338274</v>
      </c>
      <c r="M816" s="12">
        <v>2005</v>
      </c>
      <c r="N816" s="9" t="s">
        <v>49</v>
      </c>
      <c r="O816" s="9" t="s">
        <v>2793</v>
      </c>
      <c r="P816" s="12">
        <v>72</v>
      </c>
      <c r="Q816" s="12">
        <v>72</v>
      </c>
      <c r="R816" s="12">
        <v>759.82909011988841</v>
      </c>
      <c r="S816" s="12" t="s">
        <v>28</v>
      </c>
      <c r="T816" s="9" t="s">
        <v>30</v>
      </c>
      <c r="U816" s="9" t="s">
        <v>30</v>
      </c>
      <c r="V816" s="9" t="s">
        <v>30</v>
      </c>
      <c r="W816" s="14">
        <v>1</v>
      </c>
    </row>
    <row r="817" spans="1:23" x14ac:dyDescent="0.25">
      <c r="A817" s="8">
        <v>8211</v>
      </c>
      <c r="B817" s="9" t="s">
        <v>2914</v>
      </c>
      <c r="C817" s="9" t="s">
        <v>22</v>
      </c>
      <c r="D817" s="9" t="s">
        <v>2915</v>
      </c>
      <c r="E817" s="18" t="s">
        <v>2916</v>
      </c>
      <c r="F817" s="9" t="s">
        <v>2917</v>
      </c>
      <c r="G817" s="12">
        <v>4</v>
      </c>
      <c r="H817" s="9" t="s">
        <v>25</v>
      </c>
      <c r="I817" s="9" t="s">
        <v>25</v>
      </c>
      <c r="J817" s="12">
        <v>1</v>
      </c>
      <c r="K817" s="16">
        <v>43465</v>
      </c>
      <c r="L817" s="86">
        <f>(Tabla2[[#This Row],[release_year]]-'VARIANZA Y DES. EST'!$L$11)^2</f>
        <v>14.590890603358293</v>
      </c>
      <c r="M817" s="12">
        <v>2018</v>
      </c>
      <c r="N817" s="9" t="s">
        <v>76</v>
      </c>
      <c r="O817" s="9" t="s">
        <v>2793</v>
      </c>
      <c r="P817" s="12">
        <v>72</v>
      </c>
      <c r="Q817" s="12">
        <v>72</v>
      </c>
      <c r="R817" s="12">
        <v>759.82909011988841</v>
      </c>
      <c r="S817" s="12" t="s">
        <v>28</v>
      </c>
      <c r="T817" s="9" t="s">
        <v>57</v>
      </c>
      <c r="U817" s="9" t="s">
        <v>57</v>
      </c>
      <c r="V817" s="9" t="s">
        <v>57</v>
      </c>
      <c r="W817" s="14">
        <v>1</v>
      </c>
    </row>
    <row r="818" spans="1:23" x14ac:dyDescent="0.25">
      <c r="A818" s="8">
        <v>845</v>
      </c>
      <c r="B818" s="9" t="s">
        <v>2918</v>
      </c>
      <c r="C818" s="9" t="s">
        <v>22</v>
      </c>
      <c r="D818" s="9" t="s">
        <v>2919</v>
      </c>
      <c r="E818" s="10" t="s">
        <v>2920</v>
      </c>
      <c r="F818" s="11"/>
      <c r="G818" s="12">
        <v>0</v>
      </c>
      <c r="H818" s="12"/>
      <c r="I818" s="9"/>
      <c r="J818" s="12">
        <v>0</v>
      </c>
      <c r="K818" s="13">
        <v>44342</v>
      </c>
      <c r="L818" s="86">
        <f>(Tabla2[[#This Row],[release_year]]-'VARIANZA Y DES. EST'!$L$11)^2</f>
        <v>46.509705182670608</v>
      </c>
      <c r="M818" s="12">
        <v>2021</v>
      </c>
      <c r="N818" s="9" t="s">
        <v>76</v>
      </c>
      <c r="O818" s="9" t="s">
        <v>2921</v>
      </c>
      <c r="P818" s="12">
        <v>73</v>
      </c>
      <c r="Q818" s="12">
        <v>73</v>
      </c>
      <c r="R818" s="12">
        <v>705.69909501305426</v>
      </c>
      <c r="S818" s="12" t="s">
        <v>28</v>
      </c>
      <c r="T818" s="9" t="s">
        <v>105</v>
      </c>
      <c r="U818" s="9" t="s">
        <v>57</v>
      </c>
      <c r="V818" s="9" t="s">
        <v>105</v>
      </c>
      <c r="W818" s="14">
        <v>2</v>
      </c>
    </row>
    <row r="819" spans="1:23" x14ac:dyDescent="0.25">
      <c r="A819" s="8">
        <v>1152</v>
      </c>
      <c r="B819" s="9" t="s">
        <v>2922</v>
      </c>
      <c r="C819" s="9" t="s">
        <v>22</v>
      </c>
      <c r="D819" s="9" t="s">
        <v>2923</v>
      </c>
      <c r="E819" s="18" t="s">
        <v>990</v>
      </c>
      <c r="F819" s="9" t="s">
        <v>991</v>
      </c>
      <c r="G819" s="12">
        <v>10</v>
      </c>
      <c r="H819" s="9" t="s">
        <v>2924</v>
      </c>
      <c r="I819" s="9" t="s">
        <v>2925</v>
      </c>
      <c r="J819" s="12">
        <v>2</v>
      </c>
      <c r="K819" s="13">
        <v>44285</v>
      </c>
      <c r="L819" s="86">
        <f>(Tabla2[[#This Row],[release_year]]-'VARIANZA Y DES. EST'!$L$11)^2</f>
        <v>46.509705182670608</v>
      </c>
      <c r="M819" s="12">
        <v>2021</v>
      </c>
      <c r="N819" s="9" t="s">
        <v>26</v>
      </c>
      <c r="O819" s="9" t="s">
        <v>2921</v>
      </c>
      <c r="P819" s="12">
        <v>73</v>
      </c>
      <c r="Q819" s="12">
        <v>73</v>
      </c>
      <c r="R819" s="12">
        <v>705.69909501305426</v>
      </c>
      <c r="S819" s="12" t="s">
        <v>28</v>
      </c>
      <c r="T819" s="9" t="s">
        <v>30</v>
      </c>
      <c r="U819" s="9" t="s">
        <v>30</v>
      </c>
      <c r="V819" s="9" t="s">
        <v>30</v>
      </c>
      <c r="W819" s="14">
        <v>1</v>
      </c>
    </row>
    <row r="820" spans="1:23" x14ac:dyDescent="0.25">
      <c r="A820" s="8">
        <v>1906</v>
      </c>
      <c r="B820" s="9" t="s">
        <v>2926</v>
      </c>
      <c r="C820" s="9" t="s">
        <v>22</v>
      </c>
      <c r="D820" s="9" t="s">
        <v>2927</v>
      </c>
      <c r="E820" s="9" t="s">
        <v>2928</v>
      </c>
      <c r="F820" s="9" t="s">
        <v>2929</v>
      </c>
      <c r="G820" s="12">
        <v>8</v>
      </c>
      <c r="H820" s="9" t="s">
        <v>530</v>
      </c>
      <c r="I820" s="9" t="s">
        <v>530</v>
      </c>
      <c r="J820" s="12">
        <v>1</v>
      </c>
      <c r="K820" s="13">
        <v>44105</v>
      </c>
      <c r="L820" s="86">
        <f>(Tabla2[[#This Row],[release_year]]-'VARIANZA Y DES. EST'!$L$11)^2</f>
        <v>1.3928663045044412</v>
      </c>
      <c r="M820" s="12">
        <v>2013</v>
      </c>
      <c r="N820" s="9" t="s">
        <v>76</v>
      </c>
      <c r="O820" s="9" t="s">
        <v>2921</v>
      </c>
      <c r="P820" s="12">
        <v>73</v>
      </c>
      <c r="Q820" s="12">
        <v>73</v>
      </c>
      <c r="R820" s="12">
        <v>705.69909501305426</v>
      </c>
      <c r="S820" s="12" t="s">
        <v>28</v>
      </c>
      <c r="T820" s="9" t="s">
        <v>2930</v>
      </c>
      <c r="U820" s="9" t="s">
        <v>38</v>
      </c>
      <c r="V820" s="9" t="s">
        <v>2930</v>
      </c>
      <c r="W820" s="14">
        <v>3</v>
      </c>
    </row>
    <row r="821" spans="1:23" x14ac:dyDescent="0.25">
      <c r="A821" s="8">
        <v>2052</v>
      </c>
      <c r="B821" s="9" t="s">
        <v>2931</v>
      </c>
      <c r="C821" s="9" t="s">
        <v>22</v>
      </c>
      <c r="D821" s="9" t="s">
        <v>2932</v>
      </c>
      <c r="E821" s="18" t="s">
        <v>2933</v>
      </c>
      <c r="F821" s="9" t="s">
        <v>2934</v>
      </c>
      <c r="G821" s="12">
        <v>11</v>
      </c>
      <c r="H821" s="9" t="s">
        <v>2935</v>
      </c>
      <c r="I821" s="9" t="s">
        <v>2935</v>
      </c>
      <c r="J821" s="12">
        <v>1</v>
      </c>
      <c r="K821" s="13">
        <v>44077</v>
      </c>
      <c r="L821" s="86">
        <f>(Tabla2[[#This Row],[release_year]]-'VARIANZA Y DES. EST'!$L$11)^2</f>
        <v>14.590890603358293</v>
      </c>
      <c r="M821" s="12">
        <v>2018</v>
      </c>
      <c r="N821" s="9" t="s">
        <v>82</v>
      </c>
      <c r="O821" s="9" t="s">
        <v>2921</v>
      </c>
      <c r="P821" s="12">
        <v>73</v>
      </c>
      <c r="Q821" s="12">
        <v>73</v>
      </c>
      <c r="R821" s="12">
        <v>705.69909501305426</v>
      </c>
      <c r="S821" s="12" t="s">
        <v>28</v>
      </c>
      <c r="T821" s="9" t="s">
        <v>118</v>
      </c>
      <c r="U821" s="9" t="s">
        <v>45</v>
      </c>
      <c r="V821" s="9" t="s">
        <v>118</v>
      </c>
      <c r="W821" s="14">
        <v>3</v>
      </c>
    </row>
    <row r="822" spans="1:23" x14ac:dyDescent="0.25">
      <c r="A822" s="8">
        <v>2369</v>
      </c>
      <c r="B822" s="9" t="s">
        <v>2936</v>
      </c>
      <c r="C822" s="9" t="s">
        <v>22</v>
      </c>
      <c r="D822" s="9" t="s">
        <v>2937</v>
      </c>
      <c r="E822" s="18" t="s">
        <v>2938</v>
      </c>
      <c r="F822" s="9" t="s">
        <v>2939</v>
      </c>
      <c r="G822" s="12">
        <v>8</v>
      </c>
      <c r="H822" s="9" t="s">
        <v>116</v>
      </c>
      <c r="I822" s="9" t="s">
        <v>116</v>
      </c>
      <c r="J822" s="12">
        <v>1</v>
      </c>
      <c r="K822" s="13">
        <v>44000</v>
      </c>
      <c r="L822" s="86">
        <f>(Tabla2[[#This Row],[release_year]]-'VARIANZA Y DES. EST'!$L$11)^2</f>
        <v>3156.2145990171121</v>
      </c>
      <c r="M822" s="12">
        <v>1958</v>
      </c>
      <c r="N822" s="9" t="s">
        <v>35</v>
      </c>
      <c r="O822" s="9" t="s">
        <v>2921</v>
      </c>
      <c r="P822" s="12">
        <v>73</v>
      </c>
      <c r="Q822" s="12">
        <v>73</v>
      </c>
      <c r="R822" s="12">
        <v>705.69909501305426</v>
      </c>
      <c r="S822" s="12" t="s">
        <v>28</v>
      </c>
      <c r="T822" s="9" t="s">
        <v>2940</v>
      </c>
      <c r="U822" s="9" t="s">
        <v>151</v>
      </c>
      <c r="V822" s="9" t="s">
        <v>2940</v>
      </c>
      <c r="W822" s="14">
        <v>3</v>
      </c>
    </row>
    <row r="823" spans="1:23" x14ac:dyDescent="0.25">
      <c r="A823" s="8">
        <v>2469</v>
      </c>
      <c r="B823" s="9" t="s">
        <v>2941</v>
      </c>
      <c r="C823" s="9" t="s">
        <v>22</v>
      </c>
      <c r="D823" s="9" t="s">
        <v>2942</v>
      </c>
      <c r="E823" s="18" t="s">
        <v>2943</v>
      </c>
      <c r="F823" s="9" t="s">
        <v>2653</v>
      </c>
      <c r="G823" s="12">
        <v>1</v>
      </c>
      <c r="H823" s="9" t="s">
        <v>279</v>
      </c>
      <c r="I823" s="9" t="s">
        <v>279</v>
      </c>
      <c r="J823" s="12">
        <v>1</v>
      </c>
      <c r="K823" s="13">
        <v>43977</v>
      </c>
      <c r="L823" s="86">
        <f>(Tabla2[[#This Row],[release_year]]-'VARIANZA Y DES. EST'!$L$11)^2</f>
        <v>33.870100322899837</v>
      </c>
      <c r="M823" s="12">
        <v>2020</v>
      </c>
      <c r="N823" s="9" t="s">
        <v>76</v>
      </c>
      <c r="O823" s="9" t="s">
        <v>2921</v>
      </c>
      <c r="P823" s="12">
        <v>73</v>
      </c>
      <c r="Q823" s="12">
        <v>73</v>
      </c>
      <c r="R823" s="12">
        <v>705.69909501305426</v>
      </c>
      <c r="S823" s="12" t="s">
        <v>28</v>
      </c>
      <c r="T823" s="9" t="s">
        <v>477</v>
      </c>
      <c r="U823" s="9" t="s">
        <v>477</v>
      </c>
      <c r="V823" s="9" t="s">
        <v>477</v>
      </c>
      <c r="W823" s="14">
        <v>1</v>
      </c>
    </row>
    <row r="824" spans="1:23" x14ac:dyDescent="0.25">
      <c r="A824" s="8">
        <v>2930</v>
      </c>
      <c r="B824" s="9" t="s">
        <v>2944</v>
      </c>
      <c r="C824" s="9" t="s">
        <v>22</v>
      </c>
      <c r="D824" s="9" t="s">
        <v>2945</v>
      </c>
      <c r="E824" s="22" t="s">
        <v>2946</v>
      </c>
      <c r="F824" s="23"/>
      <c r="G824" s="12">
        <v>0</v>
      </c>
      <c r="H824" s="9" t="s">
        <v>468</v>
      </c>
      <c r="I824" s="9" t="s">
        <v>468</v>
      </c>
      <c r="J824" s="12">
        <v>1</v>
      </c>
      <c r="K824" s="13">
        <v>43872</v>
      </c>
      <c r="L824" s="86">
        <f>(Tabla2[[#This Row],[release_year]]-'VARIANZA Y DES. EST'!$L$11)^2</f>
        <v>33.870100322899837</v>
      </c>
      <c r="M824" s="12">
        <v>2020</v>
      </c>
      <c r="N824" s="9" t="s">
        <v>82</v>
      </c>
      <c r="O824" s="9" t="s">
        <v>2921</v>
      </c>
      <c r="P824" s="12">
        <v>73</v>
      </c>
      <c r="Q824" s="12">
        <v>73</v>
      </c>
      <c r="R824" s="12">
        <v>705.69909501305426</v>
      </c>
      <c r="S824" s="12" t="s">
        <v>28</v>
      </c>
      <c r="T824" s="9" t="s">
        <v>105</v>
      </c>
      <c r="U824" s="9" t="s">
        <v>57</v>
      </c>
      <c r="V824" s="9" t="s">
        <v>105</v>
      </c>
      <c r="W824" s="14">
        <v>2</v>
      </c>
    </row>
    <row r="825" spans="1:23" x14ac:dyDescent="0.25">
      <c r="A825" s="8">
        <v>3092</v>
      </c>
      <c r="B825" s="9" t="s">
        <v>2947</v>
      </c>
      <c r="C825" s="9" t="s">
        <v>22</v>
      </c>
      <c r="D825" s="9" t="s">
        <v>2948</v>
      </c>
      <c r="E825" s="18" t="s">
        <v>2949</v>
      </c>
      <c r="F825" s="9" t="s">
        <v>2950</v>
      </c>
      <c r="G825" s="12">
        <v>2</v>
      </c>
      <c r="H825" s="9" t="s">
        <v>1064</v>
      </c>
      <c r="I825" s="9" t="s">
        <v>2951</v>
      </c>
      <c r="J825" s="12">
        <v>3</v>
      </c>
      <c r="K825" s="16">
        <v>43826</v>
      </c>
      <c r="L825" s="86">
        <f>(Tabla2[[#This Row],[release_year]]-'VARIANZA Y DES. EST'!$L$11)^2</f>
        <v>14.590890603358293</v>
      </c>
      <c r="M825" s="12">
        <v>2018</v>
      </c>
      <c r="N825" s="9" t="s">
        <v>35</v>
      </c>
      <c r="O825" s="9" t="s">
        <v>2921</v>
      </c>
      <c r="P825" s="12">
        <v>73</v>
      </c>
      <c r="Q825" s="12">
        <v>73</v>
      </c>
      <c r="R825" s="12">
        <v>705.69909501305426</v>
      </c>
      <c r="S825" s="12" t="s">
        <v>28</v>
      </c>
      <c r="T825" s="9" t="s">
        <v>105</v>
      </c>
      <c r="U825" s="9" t="s">
        <v>57</v>
      </c>
      <c r="V825" s="9" t="s">
        <v>105</v>
      </c>
      <c r="W825" s="14">
        <v>2</v>
      </c>
    </row>
    <row r="826" spans="1:23" x14ac:dyDescent="0.25">
      <c r="A826" s="8">
        <v>3704</v>
      </c>
      <c r="B826" s="9" t="s">
        <v>2952</v>
      </c>
      <c r="C826" s="9" t="s">
        <v>22</v>
      </c>
      <c r="D826" s="9" t="s">
        <v>2953</v>
      </c>
      <c r="E826" s="18" t="s">
        <v>2954</v>
      </c>
      <c r="F826" s="9" t="s">
        <v>2955</v>
      </c>
      <c r="G826" s="12">
        <v>1</v>
      </c>
      <c r="H826" s="9" t="s">
        <v>1692</v>
      </c>
      <c r="I826" s="9" t="s">
        <v>2956</v>
      </c>
      <c r="J826" s="12">
        <v>3</v>
      </c>
      <c r="K826" s="13">
        <v>43644</v>
      </c>
      <c r="L826" s="86">
        <f>(Tabla2[[#This Row],[release_year]]-'VARIANZA Y DES. EST'!$L$11)^2</f>
        <v>14.590890603358293</v>
      </c>
      <c r="M826" s="12">
        <v>2018</v>
      </c>
      <c r="N826" s="9" t="s">
        <v>35</v>
      </c>
      <c r="O826" s="9" t="s">
        <v>2921</v>
      </c>
      <c r="P826" s="12">
        <v>73</v>
      </c>
      <c r="Q826" s="12">
        <v>73</v>
      </c>
      <c r="R826" s="12">
        <v>705.69909501305426</v>
      </c>
      <c r="S826" s="12" t="s">
        <v>28</v>
      </c>
      <c r="T826" s="9" t="s">
        <v>105</v>
      </c>
      <c r="U826" s="9" t="s">
        <v>57</v>
      </c>
      <c r="V826" s="9" t="s">
        <v>105</v>
      </c>
      <c r="W826" s="14">
        <v>2</v>
      </c>
    </row>
    <row r="827" spans="1:23" x14ac:dyDescent="0.25">
      <c r="A827" s="8">
        <v>4259</v>
      </c>
      <c r="B827" s="9" t="s">
        <v>2957</v>
      </c>
      <c r="C827" s="9" t="s">
        <v>22</v>
      </c>
      <c r="D827" s="9" t="s">
        <v>2958</v>
      </c>
      <c r="E827" s="7" t="s">
        <v>2959</v>
      </c>
      <c r="F827" s="24"/>
      <c r="G827" s="12">
        <v>0</v>
      </c>
      <c r="H827" s="12"/>
      <c r="I827" s="9"/>
      <c r="J827" s="12">
        <v>0</v>
      </c>
      <c r="K827" s="16">
        <v>43462</v>
      </c>
      <c r="L827" s="86">
        <f>(Tabla2[[#This Row],[release_year]]-'VARIANZA Y DES. EST'!$L$11)^2</f>
        <v>14.590890603358293</v>
      </c>
      <c r="M827" s="12">
        <v>2018</v>
      </c>
      <c r="N827" s="9" t="s">
        <v>35</v>
      </c>
      <c r="O827" s="9" t="s">
        <v>2921</v>
      </c>
      <c r="P827" s="12">
        <v>73</v>
      </c>
      <c r="Q827" s="12">
        <v>73</v>
      </c>
      <c r="R827" s="12">
        <v>705.69909501305426</v>
      </c>
      <c r="S827" s="12" t="s">
        <v>28</v>
      </c>
      <c r="T827" s="9" t="s">
        <v>105</v>
      </c>
      <c r="U827" s="9" t="s">
        <v>57</v>
      </c>
      <c r="V827" s="9" t="s">
        <v>105</v>
      </c>
      <c r="W827" s="14">
        <v>2</v>
      </c>
    </row>
    <row r="828" spans="1:23" x14ac:dyDescent="0.25">
      <c r="A828" s="8">
        <v>4301</v>
      </c>
      <c r="B828" s="9" t="s">
        <v>2960</v>
      </c>
      <c r="C828" s="9" t="s">
        <v>22</v>
      </c>
      <c r="D828" s="10" t="s">
        <v>2961</v>
      </c>
      <c r="E828" s="19"/>
      <c r="F828" s="11"/>
      <c r="G828" s="12">
        <v>0</v>
      </c>
      <c r="H828" s="9" t="s">
        <v>25</v>
      </c>
      <c r="I828" s="9" t="s">
        <v>25</v>
      </c>
      <c r="J828" s="12">
        <v>1</v>
      </c>
      <c r="K828" s="16">
        <v>43449</v>
      </c>
      <c r="L828" s="86">
        <f>(Tabla2[[#This Row],[release_year]]-'VARIANZA Y DES. EST'!$L$11)^2</f>
        <v>14.590890603358293</v>
      </c>
      <c r="M828" s="12">
        <v>2018</v>
      </c>
      <c r="N828" s="9" t="s">
        <v>82</v>
      </c>
      <c r="O828" s="9" t="s">
        <v>2921</v>
      </c>
      <c r="P828" s="12">
        <v>73</v>
      </c>
      <c r="Q828" s="12">
        <v>73</v>
      </c>
      <c r="R828" s="12">
        <v>705.69909501305426</v>
      </c>
      <c r="S828" s="12" t="s">
        <v>28</v>
      </c>
      <c r="T828" s="9" t="s">
        <v>576</v>
      </c>
      <c r="U828" s="9" t="s">
        <v>57</v>
      </c>
      <c r="V828" s="9" t="s">
        <v>576</v>
      </c>
      <c r="W828" s="14">
        <v>2</v>
      </c>
    </row>
    <row r="829" spans="1:23" x14ac:dyDescent="0.25">
      <c r="A829" s="8">
        <v>4332</v>
      </c>
      <c r="B829" s="9" t="s">
        <v>2962</v>
      </c>
      <c r="C829" s="9" t="s">
        <v>22</v>
      </c>
      <c r="D829" s="9" t="s">
        <v>2963</v>
      </c>
      <c r="E829" s="10" t="s">
        <v>2964</v>
      </c>
      <c r="F829" s="11"/>
      <c r="G829" s="12">
        <v>0</v>
      </c>
      <c r="H829" s="9" t="s">
        <v>468</v>
      </c>
      <c r="I829" s="9" t="s">
        <v>468</v>
      </c>
      <c r="J829" s="12">
        <v>1</v>
      </c>
      <c r="K829" s="13">
        <v>43435</v>
      </c>
      <c r="L829" s="86">
        <f>(Tabla2[[#This Row],[release_year]]-'VARIANZA Y DES. EST'!$L$11)^2</f>
        <v>14.590890603358293</v>
      </c>
      <c r="M829" s="12">
        <v>2018</v>
      </c>
      <c r="N829" s="9" t="s">
        <v>76</v>
      </c>
      <c r="O829" s="9" t="s">
        <v>2921</v>
      </c>
      <c r="P829" s="12">
        <v>73</v>
      </c>
      <c r="Q829" s="12">
        <v>73</v>
      </c>
      <c r="R829" s="12">
        <v>705.69909501305426</v>
      </c>
      <c r="S829" s="12" t="s">
        <v>28</v>
      </c>
      <c r="T829" s="9" t="s">
        <v>105</v>
      </c>
      <c r="U829" s="9" t="s">
        <v>57</v>
      </c>
      <c r="V829" s="9" t="s">
        <v>105</v>
      </c>
      <c r="W829" s="14">
        <v>2</v>
      </c>
    </row>
    <row r="830" spans="1:23" x14ac:dyDescent="0.25">
      <c r="A830" s="8">
        <v>4597</v>
      </c>
      <c r="B830" s="9" t="s">
        <v>2965</v>
      </c>
      <c r="C830" s="9" t="s">
        <v>22</v>
      </c>
      <c r="D830" s="9" t="s">
        <v>2966</v>
      </c>
      <c r="E830" s="18" t="s">
        <v>2967</v>
      </c>
      <c r="F830" s="9" t="s">
        <v>2968</v>
      </c>
      <c r="G830" s="12">
        <v>4</v>
      </c>
      <c r="H830" s="9" t="s">
        <v>518</v>
      </c>
      <c r="I830" s="9" t="s">
        <v>2969</v>
      </c>
      <c r="J830" s="12">
        <v>2</v>
      </c>
      <c r="K830" s="13">
        <v>43374</v>
      </c>
      <c r="L830" s="86">
        <f>(Tabla2[[#This Row],[release_year]]-'VARIANZA Y DES. EST'!$L$11)^2</f>
        <v>3.3116808838167522</v>
      </c>
      <c r="M830" s="12">
        <v>2016</v>
      </c>
      <c r="N830" s="9" t="s">
        <v>35</v>
      </c>
      <c r="O830" s="9" t="s">
        <v>2921</v>
      </c>
      <c r="P830" s="12">
        <v>73</v>
      </c>
      <c r="Q830" s="12">
        <v>73</v>
      </c>
      <c r="R830" s="12">
        <v>705.69909501305426</v>
      </c>
      <c r="S830" s="12" t="s">
        <v>28</v>
      </c>
      <c r="T830" s="9" t="s">
        <v>94</v>
      </c>
      <c r="U830" s="9" t="s">
        <v>95</v>
      </c>
      <c r="V830" s="9" t="s">
        <v>94</v>
      </c>
      <c r="W830" s="14">
        <v>3</v>
      </c>
    </row>
    <row r="831" spans="1:23" x14ac:dyDescent="0.25">
      <c r="A831" s="8">
        <v>5163</v>
      </c>
      <c r="B831" s="9" t="s">
        <v>2970</v>
      </c>
      <c r="C831" s="9" t="s">
        <v>22</v>
      </c>
      <c r="D831" s="9" t="s">
        <v>2971</v>
      </c>
      <c r="E831" s="18" t="s">
        <v>2972</v>
      </c>
      <c r="F831" s="9" t="s">
        <v>2973</v>
      </c>
      <c r="G831" s="12">
        <v>1</v>
      </c>
      <c r="H831" s="9" t="s">
        <v>25</v>
      </c>
      <c r="I831" s="9" t="s">
        <v>25</v>
      </c>
      <c r="J831" s="12">
        <v>1</v>
      </c>
      <c r="K831" s="16">
        <v>43060</v>
      </c>
      <c r="L831" s="86">
        <f>(Tabla2[[#This Row],[release_year]]-'VARIANZA Y DES. EST'!$L$11)^2</f>
        <v>7.9512857435875226</v>
      </c>
      <c r="M831" s="12">
        <v>2017</v>
      </c>
      <c r="N831" s="9" t="s">
        <v>82</v>
      </c>
      <c r="O831" s="9" t="s">
        <v>2921</v>
      </c>
      <c r="P831" s="12">
        <v>73</v>
      </c>
      <c r="Q831" s="12">
        <v>73</v>
      </c>
      <c r="R831" s="12">
        <v>705.69909501305426</v>
      </c>
      <c r="S831" s="12" t="s">
        <v>28</v>
      </c>
      <c r="T831" s="9" t="s">
        <v>57</v>
      </c>
      <c r="U831" s="9" t="s">
        <v>57</v>
      </c>
      <c r="V831" s="9" t="s">
        <v>57</v>
      </c>
      <c r="W831" s="14">
        <v>1</v>
      </c>
    </row>
    <row r="832" spans="1:23" x14ac:dyDescent="0.25">
      <c r="A832" s="8">
        <v>5431</v>
      </c>
      <c r="B832" s="9" t="s">
        <v>2974</v>
      </c>
      <c r="C832" s="9" t="s">
        <v>22</v>
      </c>
      <c r="D832" s="9" t="s">
        <v>2975</v>
      </c>
      <c r="E832" s="18" t="s">
        <v>2976</v>
      </c>
      <c r="F832" s="9" t="s">
        <v>2977</v>
      </c>
      <c r="G832" s="12">
        <v>1</v>
      </c>
      <c r="H832" s="9" t="s">
        <v>858</v>
      </c>
      <c r="I832" s="9" t="s">
        <v>858</v>
      </c>
      <c r="J832" s="12">
        <v>1</v>
      </c>
      <c r="K832" s="13">
        <v>42901</v>
      </c>
      <c r="L832" s="86">
        <f>(Tabla2[[#This Row],[release_year]]-'VARIANZA Y DES. EST'!$L$11)^2</f>
        <v>7.9512857435875226</v>
      </c>
      <c r="M832" s="12">
        <v>2017</v>
      </c>
      <c r="N832" s="9" t="s">
        <v>76</v>
      </c>
      <c r="O832" s="9" t="s">
        <v>2921</v>
      </c>
      <c r="P832" s="12">
        <v>73</v>
      </c>
      <c r="Q832" s="12">
        <v>73</v>
      </c>
      <c r="R832" s="12">
        <v>705.69909501305426</v>
      </c>
      <c r="S832" s="12" t="s">
        <v>28</v>
      </c>
      <c r="T832" s="9" t="s">
        <v>477</v>
      </c>
      <c r="U832" s="9" t="s">
        <v>477</v>
      </c>
      <c r="V832" s="9" t="s">
        <v>477</v>
      </c>
      <c r="W832" s="14">
        <v>1</v>
      </c>
    </row>
    <row r="833" spans="1:23" x14ac:dyDescent="0.25">
      <c r="A833" s="8">
        <v>5476</v>
      </c>
      <c r="B833" s="9" t="s">
        <v>2978</v>
      </c>
      <c r="C833" s="9" t="s">
        <v>22</v>
      </c>
      <c r="D833" s="9" t="s">
        <v>2979</v>
      </c>
      <c r="E833" s="18" t="s">
        <v>1653</v>
      </c>
      <c r="F833" s="9" t="s">
        <v>2980</v>
      </c>
      <c r="G833" s="12">
        <v>1</v>
      </c>
      <c r="H833" s="12"/>
      <c r="I833" s="9"/>
      <c r="J833" s="12">
        <v>0</v>
      </c>
      <c r="K833" s="13">
        <v>42878</v>
      </c>
      <c r="L833" s="86">
        <f>(Tabla2[[#This Row],[release_year]]-'VARIANZA Y DES. EST'!$L$11)^2</f>
        <v>7.9512857435875226</v>
      </c>
      <c r="M833" s="12">
        <v>2017</v>
      </c>
      <c r="N833" s="9" t="s">
        <v>76</v>
      </c>
      <c r="O833" s="9" t="s">
        <v>2921</v>
      </c>
      <c r="P833" s="12">
        <v>73</v>
      </c>
      <c r="Q833" s="12">
        <v>73</v>
      </c>
      <c r="R833" s="12">
        <v>705.69909501305426</v>
      </c>
      <c r="S833" s="12" t="s">
        <v>28</v>
      </c>
      <c r="T833" s="9" t="s">
        <v>477</v>
      </c>
      <c r="U833" s="9" t="s">
        <v>477</v>
      </c>
      <c r="V833" s="9" t="s">
        <v>477</v>
      </c>
      <c r="W833" s="14">
        <v>1</v>
      </c>
    </row>
    <row r="834" spans="1:23" x14ac:dyDescent="0.25">
      <c r="A834" s="8">
        <v>5759</v>
      </c>
      <c r="B834" s="9" t="s">
        <v>2981</v>
      </c>
      <c r="C834" s="9" t="s">
        <v>22</v>
      </c>
      <c r="D834" s="9" t="s">
        <v>2982</v>
      </c>
      <c r="E834" s="18" t="s">
        <v>2903</v>
      </c>
      <c r="F834" s="9" t="s">
        <v>2904</v>
      </c>
      <c r="G834" s="12">
        <v>1</v>
      </c>
      <c r="H834" s="9" t="s">
        <v>25</v>
      </c>
      <c r="I834" s="9" t="s">
        <v>25</v>
      </c>
      <c r="J834" s="12">
        <v>1</v>
      </c>
      <c r="K834" s="13">
        <v>42650</v>
      </c>
      <c r="L834" s="86">
        <f>(Tabla2[[#This Row],[release_year]]-'VARIANZA Y DES. EST'!$L$11)^2</f>
        <v>3.3116808838167522</v>
      </c>
      <c r="M834" s="12">
        <v>2016</v>
      </c>
      <c r="N834" s="9" t="s">
        <v>76</v>
      </c>
      <c r="O834" s="9" t="s">
        <v>2921</v>
      </c>
      <c r="P834" s="12">
        <v>73</v>
      </c>
      <c r="Q834" s="12">
        <v>73</v>
      </c>
      <c r="R834" s="12">
        <v>705.69909501305426</v>
      </c>
      <c r="S834" s="12" t="s">
        <v>28</v>
      </c>
      <c r="T834" s="9" t="s">
        <v>477</v>
      </c>
      <c r="U834" s="9" t="s">
        <v>477</v>
      </c>
      <c r="V834" s="9" t="s">
        <v>477</v>
      </c>
      <c r="W834" s="14">
        <v>1</v>
      </c>
    </row>
    <row r="835" spans="1:23" x14ac:dyDescent="0.25">
      <c r="A835" s="8">
        <v>5774</v>
      </c>
      <c r="B835" s="9" t="s">
        <v>2983</v>
      </c>
      <c r="C835" s="9" t="s">
        <v>22</v>
      </c>
      <c r="D835" s="9" t="s">
        <v>2984</v>
      </c>
      <c r="E835" s="9" t="s">
        <v>816</v>
      </c>
      <c r="F835" s="18" t="s">
        <v>2985</v>
      </c>
      <c r="G835" s="12">
        <v>9</v>
      </c>
      <c r="H835" s="9" t="s">
        <v>25</v>
      </c>
      <c r="I835" s="9" t="s">
        <v>327</v>
      </c>
      <c r="J835" s="12">
        <v>2</v>
      </c>
      <c r="K835" s="13">
        <v>42644</v>
      </c>
      <c r="L835" s="86">
        <f>(Tabla2[[#This Row],[release_year]]-'VARIANZA Y DES. EST'!$L$11)^2</f>
        <v>3.3116808838167522</v>
      </c>
      <c r="M835" s="12">
        <v>2016</v>
      </c>
      <c r="N835" s="9" t="s">
        <v>110</v>
      </c>
      <c r="O835" s="9" t="s">
        <v>2921</v>
      </c>
      <c r="P835" s="12">
        <v>73</v>
      </c>
      <c r="Q835" s="12">
        <v>73</v>
      </c>
      <c r="R835" s="12">
        <v>705.69909501305426</v>
      </c>
      <c r="S835" s="12" t="s">
        <v>28</v>
      </c>
      <c r="T835" s="9" t="s">
        <v>111</v>
      </c>
      <c r="U835" s="9" t="s">
        <v>30</v>
      </c>
      <c r="V835" s="9" t="s">
        <v>111</v>
      </c>
      <c r="W835" s="14">
        <v>2</v>
      </c>
    </row>
    <row r="836" spans="1:23" x14ac:dyDescent="0.25">
      <c r="A836" s="8">
        <v>5820</v>
      </c>
      <c r="B836" s="9" t="s">
        <v>2986</v>
      </c>
      <c r="C836" s="9" t="s">
        <v>22</v>
      </c>
      <c r="D836" s="9" t="s">
        <v>2987</v>
      </c>
      <c r="E836" s="9" t="s">
        <v>2988</v>
      </c>
      <c r="F836" s="9" t="s">
        <v>2989</v>
      </c>
      <c r="G836" s="12">
        <v>1</v>
      </c>
      <c r="H836" s="9" t="s">
        <v>25</v>
      </c>
      <c r="I836" s="9" t="s">
        <v>25</v>
      </c>
      <c r="J836" s="12">
        <v>1</v>
      </c>
      <c r="K836" s="13">
        <v>42587</v>
      </c>
      <c r="L836" s="86">
        <f>(Tabla2[[#This Row],[release_year]]-'VARIANZA Y DES. EST'!$L$11)^2</f>
        <v>3.3116808838167522</v>
      </c>
      <c r="M836" s="12">
        <v>2016</v>
      </c>
      <c r="N836" s="9" t="s">
        <v>76</v>
      </c>
      <c r="O836" s="9" t="s">
        <v>2921</v>
      </c>
      <c r="P836" s="12">
        <v>73</v>
      </c>
      <c r="Q836" s="12">
        <v>73</v>
      </c>
      <c r="R836" s="12">
        <v>705.69909501305426</v>
      </c>
      <c r="S836" s="12" t="s">
        <v>28</v>
      </c>
      <c r="T836" s="9" t="s">
        <v>477</v>
      </c>
      <c r="U836" s="9" t="s">
        <v>477</v>
      </c>
      <c r="V836" s="9" t="s">
        <v>477</v>
      </c>
      <c r="W836" s="14">
        <v>1</v>
      </c>
    </row>
    <row r="837" spans="1:23" x14ac:dyDescent="0.25">
      <c r="A837" s="8">
        <v>6268</v>
      </c>
      <c r="B837" s="9" t="s">
        <v>2990</v>
      </c>
      <c r="C837" s="9" t="s">
        <v>22</v>
      </c>
      <c r="D837" s="9" t="s">
        <v>2991</v>
      </c>
      <c r="E837" s="9" t="s">
        <v>2992</v>
      </c>
      <c r="F837" s="9" t="s">
        <v>2993</v>
      </c>
      <c r="G837" s="12">
        <v>8</v>
      </c>
      <c r="H837" s="9" t="s">
        <v>25</v>
      </c>
      <c r="I837" s="9" t="s">
        <v>25</v>
      </c>
      <c r="J837" s="12">
        <v>1</v>
      </c>
      <c r="K837" s="16">
        <v>43789</v>
      </c>
      <c r="L837" s="86">
        <f>(Tabla2[[#This Row],[release_year]]-'VARIANZA Y DES. EST'!$L$11)^2</f>
        <v>491.96116424931824</v>
      </c>
      <c r="M837" s="12">
        <v>1992</v>
      </c>
      <c r="N837" s="9" t="s">
        <v>43</v>
      </c>
      <c r="O837" s="9" t="s">
        <v>2921</v>
      </c>
      <c r="P837" s="12">
        <v>73</v>
      </c>
      <c r="Q837" s="12">
        <v>73</v>
      </c>
      <c r="R837" s="12">
        <v>705.69909501305426</v>
      </c>
      <c r="S837" s="12" t="s">
        <v>28</v>
      </c>
      <c r="T837" s="9" t="s">
        <v>95</v>
      </c>
      <c r="U837" s="9" t="s">
        <v>95</v>
      </c>
      <c r="V837" s="9" t="s">
        <v>95</v>
      </c>
      <c r="W837" s="14">
        <v>1</v>
      </c>
    </row>
    <row r="838" spans="1:23" x14ac:dyDescent="0.25">
      <c r="A838" s="8">
        <v>6388</v>
      </c>
      <c r="B838" s="9" t="s">
        <v>2994</v>
      </c>
      <c r="C838" s="9" t="s">
        <v>22</v>
      </c>
      <c r="D838" s="9" t="s">
        <v>2995</v>
      </c>
      <c r="E838" s="10" t="s">
        <v>2996</v>
      </c>
      <c r="F838" s="11"/>
      <c r="G838" s="12">
        <v>0</v>
      </c>
      <c r="H838" s="9" t="s">
        <v>75</v>
      </c>
      <c r="I838" s="9" t="s">
        <v>2997</v>
      </c>
      <c r="J838" s="12">
        <v>4</v>
      </c>
      <c r="K838" s="13">
        <v>43151</v>
      </c>
      <c r="L838" s="86">
        <f>(Tabla2[[#This Row],[release_year]]-'VARIANZA Y DES. EST'!$L$11)^2</f>
        <v>3.3116808838167522</v>
      </c>
      <c r="M838" s="12">
        <v>2016</v>
      </c>
      <c r="N838" s="9" t="s">
        <v>55</v>
      </c>
      <c r="O838" s="9" t="s">
        <v>2921</v>
      </c>
      <c r="P838" s="12">
        <v>73</v>
      </c>
      <c r="Q838" s="12">
        <v>73</v>
      </c>
      <c r="R838" s="12">
        <v>705.69909501305426</v>
      </c>
      <c r="S838" s="12" t="s">
        <v>28</v>
      </c>
      <c r="T838" s="9" t="s">
        <v>105</v>
      </c>
      <c r="U838" s="9" t="s">
        <v>57</v>
      </c>
      <c r="V838" s="9" t="s">
        <v>105</v>
      </c>
      <c r="W838" s="14">
        <v>2</v>
      </c>
    </row>
    <row r="839" spans="1:23" x14ac:dyDescent="0.25">
      <c r="A839" s="8">
        <v>6990</v>
      </c>
      <c r="B839" s="9" t="s">
        <v>2998</v>
      </c>
      <c r="C839" s="9" t="s">
        <v>22</v>
      </c>
      <c r="D839" s="9" t="s">
        <v>2999</v>
      </c>
      <c r="E839" s="9" t="s">
        <v>3000</v>
      </c>
      <c r="F839" s="9" t="s">
        <v>3001</v>
      </c>
      <c r="G839" s="12">
        <v>8</v>
      </c>
      <c r="H839" s="12"/>
      <c r="I839" s="9"/>
      <c r="J839" s="12">
        <v>0</v>
      </c>
      <c r="K839" s="16">
        <v>43753</v>
      </c>
      <c r="L839" s="86">
        <f>(Tabla2[[#This Row],[release_year]]-'VARIANZA Y DES. EST'!$L$11)^2</f>
        <v>23.230495463129063</v>
      </c>
      <c r="M839" s="12">
        <v>2019</v>
      </c>
      <c r="N839" s="9" t="s">
        <v>82</v>
      </c>
      <c r="O839" s="9" t="s">
        <v>2921</v>
      </c>
      <c r="P839" s="12">
        <v>73</v>
      </c>
      <c r="Q839" s="12">
        <v>73</v>
      </c>
      <c r="R839" s="12">
        <v>705.69909501305426</v>
      </c>
      <c r="S839" s="12" t="s">
        <v>28</v>
      </c>
      <c r="T839" s="9" t="s">
        <v>118</v>
      </c>
      <c r="U839" s="9" t="s">
        <v>45</v>
      </c>
      <c r="V839" s="9" t="s">
        <v>118</v>
      </c>
      <c r="W839" s="14">
        <v>3</v>
      </c>
    </row>
    <row r="840" spans="1:23" x14ac:dyDescent="0.25">
      <c r="A840" s="8">
        <v>7378</v>
      </c>
      <c r="B840" s="9" t="s">
        <v>3002</v>
      </c>
      <c r="C840" s="9" t="s">
        <v>22</v>
      </c>
      <c r="D840" s="9" t="s">
        <v>3003</v>
      </c>
      <c r="E840" s="9" t="s">
        <v>2907</v>
      </c>
      <c r="F840" s="9" t="s">
        <v>3004</v>
      </c>
      <c r="G840" s="12">
        <v>10</v>
      </c>
      <c r="H840" s="9" t="s">
        <v>231</v>
      </c>
      <c r="I840" s="9" t="s">
        <v>3005</v>
      </c>
      <c r="J840" s="12">
        <v>2</v>
      </c>
      <c r="K840" s="16">
        <v>42358</v>
      </c>
      <c r="L840" s="86">
        <f>(Tabla2[[#This Row],[release_year]]-'VARIANZA Y DES. EST'!$L$11)^2</f>
        <v>1.3928663045044412</v>
      </c>
      <c r="M840" s="12">
        <v>2013</v>
      </c>
      <c r="N840" s="9" t="s">
        <v>26</v>
      </c>
      <c r="O840" s="9" t="s">
        <v>2921</v>
      </c>
      <c r="P840" s="12">
        <v>73</v>
      </c>
      <c r="Q840" s="12">
        <v>73</v>
      </c>
      <c r="R840" s="12">
        <v>705.69909501305426</v>
      </c>
      <c r="S840" s="12" t="s">
        <v>28</v>
      </c>
      <c r="T840" s="9" t="s">
        <v>30</v>
      </c>
      <c r="U840" s="9" t="s">
        <v>30</v>
      </c>
      <c r="V840" s="9" t="s">
        <v>30</v>
      </c>
      <c r="W840" s="14">
        <v>1</v>
      </c>
    </row>
    <row r="841" spans="1:23" x14ac:dyDescent="0.25">
      <c r="A841" s="8">
        <v>7490</v>
      </c>
      <c r="B841" s="9" t="s">
        <v>3006</v>
      </c>
      <c r="C841" s="9" t="s">
        <v>22</v>
      </c>
      <c r="D841" s="9" t="s">
        <v>3007</v>
      </c>
      <c r="E841" s="9" t="s">
        <v>3008</v>
      </c>
      <c r="F841" s="9" t="s">
        <v>3009</v>
      </c>
      <c r="G841" s="12">
        <v>9</v>
      </c>
      <c r="H841" s="9" t="s">
        <v>25</v>
      </c>
      <c r="I841" s="9" t="s">
        <v>25</v>
      </c>
      <c r="J841" s="12">
        <v>1</v>
      </c>
      <c r="K841" s="13">
        <v>43160</v>
      </c>
      <c r="L841" s="86">
        <f>(Tabla2[[#This Row],[release_year]]-'VARIANZA Y DES. EST'!$L$11)^2</f>
        <v>1.3928663045044412</v>
      </c>
      <c r="M841" s="12">
        <v>2013</v>
      </c>
      <c r="N841" s="9" t="s">
        <v>110</v>
      </c>
      <c r="O841" s="9" t="s">
        <v>2921</v>
      </c>
      <c r="P841" s="12">
        <v>73</v>
      </c>
      <c r="Q841" s="12">
        <v>73</v>
      </c>
      <c r="R841" s="12">
        <v>705.69909501305426</v>
      </c>
      <c r="S841" s="12" t="s">
        <v>28</v>
      </c>
      <c r="T841" s="9" t="s">
        <v>30</v>
      </c>
      <c r="U841" s="9" t="s">
        <v>30</v>
      </c>
      <c r="V841" s="9" t="s">
        <v>30</v>
      </c>
      <c r="W841" s="14">
        <v>1</v>
      </c>
    </row>
    <row r="842" spans="1:23" x14ac:dyDescent="0.25">
      <c r="A842" s="8">
        <v>7543</v>
      </c>
      <c r="B842" s="9" t="s">
        <v>3010</v>
      </c>
      <c r="C842" s="9" t="s">
        <v>22</v>
      </c>
      <c r="D842" s="9" t="s">
        <v>3011</v>
      </c>
      <c r="E842" s="9" t="s">
        <v>3012</v>
      </c>
      <c r="F842" s="9" t="s">
        <v>3013</v>
      </c>
      <c r="G842" s="12">
        <v>9</v>
      </c>
      <c r="H842" s="9" t="s">
        <v>25</v>
      </c>
      <c r="I842" s="9" t="s">
        <v>327</v>
      </c>
      <c r="J842" s="12">
        <v>2</v>
      </c>
      <c r="K842" s="16">
        <v>41990</v>
      </c>
      <c r="L842" s="86">
        <f>(Tabla2[[#This Row],[release_year]]-'VARIANZA Y DES. EST'!$L$11)^2</f>
        <v>3.2471164275211517E-2</v>
      </c>
      <c r="M842" s="12">
        <v>2014</v>
      </c>
      <c r="N842" s="9" t="s">
        <v>26</v>
      </c>
      <c r="O842" s="9" t="s">
        <v>2921</v>
      </c>
      <c r="P842" s="12">
        <v>73</v>
      </c>
      <c r="Q842" s="12">
        <v>73</v>
      </c>
      <c r="R842" s="12">
        <v>705.69909501305426</v>
      </c>
      <c r="S842" s="12" t="s">
        <v>28</v>
      </c>
      <c r="T842" s="9" t="s">
        <v>111</v>
      </c>
      <c r="U842" s="9" t="s">
        <v>30</v>
      </c>
      <c r="V842" s="9" t="s">
        <v>111</v>
      </c>
      <c r="W842" s="14">
        <v>2</v>
      </c>
    </row>
    <row r="843" spans="1:23" x14ac:dyDescent="0.25">
      <c r="A843" s="8">
        <v>7555</v>
      </c>
      <c r="B843" s="9" t="s">
        <v>3014</v>
      </c>
      <c r="C843" s="9" t="s">
        <v>22</v>
      </c>
      <c r="D843" s="9" t="s">
        <v>3015</v>
      </c>
      <c r="E843" s="20" t="s">
        <v>3016</v>
      </c>
      <c r="F843" s="21"/>
      <c r="G843" s="12">
        <v>0</v>
      </c>
      <c r="H843" s="9" t="s">
        <v>890</v>
      </c>
      <c r="I843" s="9" t="s">
        <v>3017</v>
      </c>
      <c r="J843" s="12">
        <v>2</v>
      </c>
      <c r="K843" s="13">
        <v>42771</v>
      </c>
      <c r="L843" s="86">
        <f>(Tabla2[[#This Row],[release_year]]-'VARIANZA Y DES. EST'!$L$11)^2</f>
        <v>3.3116808838167522</v>
      </c>
      <c r="M843" s="12">
        <v>2016</v>
      </c>
      <c r="N843" s="9" t="s">
        <v>82</v>
      </c>
      <c r="O843" s="9" t="s">
        <v>2921</v>
      </c>
      <c r="P843" s="12">
        <v>73</v>
      </c>
      <c r="Q843" s="12">
        <v>73</v>
      </c>
      <c r="R843" s="12">
        <v>705.69909501305426</v>
      </c>
      <c r="S843" s="12" t="s">
        <v>28</v>
      </c>
      <c r="T843" s="9" t="s">
        <v>105</v>
      </c>
      <c r="U843" s="9" t="s">
        <v>57</v>
      </c>
      <c r="V843" s="9" t="s">
        <v>105</v>
      </c>
      <c r="W843" s="14">
        <v>2</v>
      </c>
    </row>
    <row r="844" spans="1:23" x14ac:dyDescent="0.25">
      <c r="A844" s="8">
        <v>7842</v>
      </c>
      <c r="B844" s="9" t="s">
        <v>3018</v>
      </c>
      <c r="C844" s="9" t="s">
        <v>22</v>
      </c>
      <c r="D844" s="9" t="s">
        <v>3019</v>
      </c>
      <c r="E844" s="18" t="s">
        <v>3020</v>
      </c>
      <c r="F844" s="9" t="s">
        <v>3021</v>
      </c>
      <c r="G844" s="12">
        <v>11</v>
      </c>
      <c r="H844" s="9" t="s">
        <v>160</v>
      </c>
      <c r="I844" s="9" t="s">
        <v>160</v>
      </c>
      <c r="J844" s="12">
        <v>1</v>
      </c>
      <c r="K844" s="13">
        <v>43641</v>
      </c>
      <c r="L844" s="86">
        <f>(Tabla2[[#This Row],[release_year]]-'VARIANZA Y DES. EST'!$L$11)^2</f>
        <v>14.590890603358293</v>
      </c>
      <c r="M844" s="12">
        <v>2018</v>
      </c>
      <c r="N844" s="9" t="s">
        <v>76</v>
      </c>
      <c r="O844" s="9" t="s">
        <v>2921</v>
      </c>
      <c r="P844" s="12">
        <v>73</v>
      </c>
      <c r="Q844" s="12">
        <v>73</v>
      </c>
      <c r="R844" s="12">
        <v>705.69909501305426</v>
      </c>
      <c r="S844" s="12" t="s">
        <v>28</v>
      </c>
      <c r="T844" s="9" t="s">
        <v>45</v>
      </c>
      <c r="U844" s="9" t="s">
        <v>45</v>
      </c>
      <c r="V844" s="9" t="s">
        <v>45</v>
      </c>
      <c r="W844" s="14">
        <v>1</v>
      </c>
    </row>
    <row r="845" spans="1:23" x14ac:dyDescent="0.25">
      <c r="A845" s="8">
        <v>8058</v>
      </c>
      <c r="B845" s="9" t="s">
        <v>3022</v>
      </c>
      <c r="C845" s="9" t="s">
        <v>22</v>
      </c>
      <c r="D845" s="9" t="s">
        <v>3023</v>
      </c>
      <c r="E845" s="10" t="s">
        <v>3024</v>
      </c>
      <c r="F845" s="11"/>
      <c r="G845" s="12">
        <v>0</v>
      </c>
      <c r="H845" s="9" t="s">
        <v>25</v>
      </c>
      <c r="I845" s="9" t="s">
        <v>25</v>
      </c>
      <c r="J845" s="12">
        <v>1</v>
      </c>
      <c r="K845" s="16">
        <v>42714</v>
      </c>
      <c r="L845" s="86">
        <f>(Tabla2[[#This Row],[release_year]]-'VARIANZA Y DES. EST'!$L$11)^2</f>
        <v>3.3116808838167522</v>
      </c>
      <c r="M845" s="12">
        <v>2016</v>
      </c>
      <c r="N845" s="9" t="s">
        <v>842</v>
      </c>
      <c r="O845" s="9" t="s">
        <v>2921</v>
      </c>
      <c r="P845" s="12">
        <v>73</v>
      </c>
      <c r="Q845" s="12">
        <v>73</v>
      </c>
      <c r="R845" s="12">
        <v>705.69909501305426</v>
      </c>
      <c r="S845" s="12" t="s">
        <v>28</v>
      </c>
      <c r="T845" s="9" t="s">
        <v>83</v>
      </c>
      <c r="U845" s="9" t="s">
        <v>57</v>
      </c>
      <c r="V845" s="9" t="s">
        <v>83</v>
      </c>
      <c r="W845" s="14">
        <v>2</v>
      </c>
    </row>
    <row r="846" spans="1:23" x14ac:dyDescent="0.25">
      <c r="A846" s="8">
        <v>8699</v>
      </c>
      <c r="B846" s="9" t="s">
        <v>3025</v>
      </c>
      <c r="C846" s="9" t="s">
        <v>22</v>
      </c>
      <c r="D846" s="9" t="s">
        <v>3026</v>
      </c>
      <c r="E846" s="18" t="s">
        <v>3027</v>
      </c>
      <c r="F846" s="18" t="s">
        <v>3028</v>
      </c>
      <c r="G846" s="12">
        <v>8</v>
      </c>
      <c r="H846" s="9" t="s">
        <v>116</v>
      </c>
      <c r="I846" s="9" t="s">
        <v>116</v>
      </c>
      <c r="J846" s="12">
        <v>1</v>
      </c>
      <c r="K846" s="13">
        <v>43573</v>
      </c>
      <c r="L846" s="86">
        <f>(Tabla2[[#This Row],[release_year]]-'VARIANZA Y DES. EST'!$L$11)^2</f>
        <v>3.2471164275211517E-2</v>
      </c>
      <c r="M846" s="12">
        <v>2014</v>
      </c>
      <c r="N846" s="9" t="s">
        <v>35</v>
      </c>
      <c r="O846" s="9" t="s">
        <v>2921</v>
      </c>
      <c r="P846" s="12">
        <v>73</v>
      </c>
      <c r="Q846" s="12">
        <v>73</v>
      </c>
      <c r="R846" s="12">
        <v>705.69909501305426</v>
      </c>
      <c r="S846" s="12" t="s">
        <v>28</v>
      </c>
      <c r="T846" s="9" t="s">
        <v>3029</v>
      </c>
      <c r="U846" s="9" t="s">
        <v>514</v>
      </c>
      <c r="V846" s="9" t="s">
        <v>3029</v>
      </c>
      <c r="W846" s="14">
        <v>3</v>
      </c>
    </row>
    <row r="847" spans="1:23" x14ac:dyDescent="0.25">
      <c r="A847" s="8">
        <v>8715</v>
      </c>
      <c r="B847" s="9" t="s">
        <v>3030</v>
      </c>
      <c r="C847" s="9" t="s">
        <v>22</v>
      </c>
      <c r="D847" s="9" t="s">
        <v>3031</v>
      </c>
      <c r="E847" s="18" t="s">
        <v>3032</v>
      </c>
      <c r="F847" s="9" t="s">
        <v>3033</v>
      </c>
      <c r="G847" s="12">
        <v>9</v>
      </c>
      <c r="H847" s="9" t="s">
        <v>25</v>
      </c>
      <c r="I847" s="9" t="s">
        <v>25</v>
      </c>
      <c r="J847" s="12">
        <v>1</v>
      </c>
      <c r="K847" s="13">
        <v>43009</v>
      </c>
      <c r="L847" s="86">
        <f>(Tabla2[[#This Row],[release_year]]-'VARIANZA Y DES. EST'!$L$11)^2</f>
        <v>3.3116808838167522</v>
      </c>
      <c r="M847" s="12">
        <v>2016</v>
      </c>
      <c r="N847" s="9" t="s">
        <v>110</v>
      </c>
      <c r="O847" s="9" t="s">
        <v>2921</v>
      </c>
      <c r="P847" s="12">
        <v>73</v>
      </c>
      <c r="Q847" s="12">
        <v>73</v>
      </c>
      <c r="R847" s="12">
        <v>705.69909501305426</v>
      </c>
      <c r="S847" s="12" t="s">
        <v>28</v>
      </c>
      <c r="T847" s="9" t="s">
        <v>30</v>
      </c>
      <c r="U847" s="9" t="s">
        <v>30</v>
      </c>
      <c r="V847" s="9" t="s">
        <v>30</v>
      </c>
      <c r="W847" s="14">
        <v>1</v>
      </c>
    </row>
    <row r="848" spans="1:23" x14ac:dyDescent="0.25">
      <c r="A848" s="8">
        <v>424</v>
      </c>
      <c r="B848" s="9" t="s">
        <v>3034</v>
      </c>
      <c r="C848" s="9" t="s">
        <v>22</v>
      </c>
      <c r="D848" s="9" t="s">
        <v>3035</v>
      </c>
      <c r="E848" s="9" t="s">
        <v>2091</v>
      </c>
      <c r="F848" s="18" t="s">
        <v>3036</v>
      </c>
      <c r="G848" s="12">
        <v>7</v>
      </c>
      <c r="H848" s="12"/>
      <c r="I848" s="9"/>
      <c r="J848" s="12">
        <v>0</v>
      </c>
      <c r="K848" s="13">
        <v>44399</v>
      </c>
      <c r="L848" s="86">
        <f>(Tabla2[[#This Row],[release_year]]-'VARIANZA Y DES. EST'!$L$11)^2</f>
        <v>10.1136565849629</v>
      </c>
      <c r="M848" s="12">
        <v>2011</v>
      </c>
      <c r="N848" s="9" t="s">
        <v>110</v>
      </c>
      <c r="O848" s="9" t="s">
        <v>3037</v>
      </c>
      <c r="P848" s="12">
        <v>74</v>
      </c>
      <c r="Q848" s="12">
        <v>74</v>
      </c>
      <c r="R848" s="12">
        <v>653.56909990622012</v>
      </c>
      <c r="S848" s="12" t="s">
        <v>28</v>
      </c>
      <c r="T848" s="9" t="s">
        <v>30</v>
      </c>
      <c r="U848" s="9" t="s">
        <v>30</v>
      </c>
      <c r="V848" s="9" t="s">
        <v>30</v>
      </c>
      <c r="W848" s="14">
        <v>1</v>
      </c>
    </row>
    <row r="849" spans="1:23" x14ac:dyDescent="0.25">
      <c r="A849" s="8">
        <v>758</v>
      </c>
      <c r="B849" s="9" t="s">
        <v>3038</v>
      </c>
      <c r="C849" s="9" t="s">
        <v>22</v>
      </c>
      <c r="D849" s="9" t="s">
        <v>3039</v>
      </c>
      <c r="E849" s="18" t="s">
        <v>3040</v>
      </c>
      <c r="F849" s="9" t="s">
        <v>3041</v>
      </c>
      <c r="G849" s="12">
        <v>2</v>
      </c>
      <c r="H849" s="9" t="s">
        <v>25</v>
      </c>
      <c r="I849" s="9" t="s">
        <v>25</v>
      </c>
      <c r="J849" s="12">
        <v>1</v>
      </c>
      <c r="K849" s="13">
        <v>44351</v>
      </c>
      <c r="L849" s="86">
        <f>(Tabla2[[#This Row],[release_year]]-'VARIANZA Y DES. EST'!$L$11)^2</f>
        <v>46.509705182670608</v>
      </c>
      <c r="M849" s="12">
        <v>2021</v>
      </c>
      <c r="N849" s="9" t="s">
        <v>82</v>
      </c>
      <c r="O849" s="9" t="s">
        <v>3037</v>
      </c>
      <c r="P849" s="12">
        <v>74</v>
      </c>
      <c r="Q849" s="12">
        <v>74</v>
      </c>
      <c r="R849" s="12">
        <v>653.56909990622012</v>
      </c>
      <c r="S849" s="12" t="s">
        <v>28</v>
      </c>
      <c r="T849" s="9" t="s">
        <v>57</v>
      </c>
      <c r="U849" s="9" t="s">
        <v>57</v>
      </c>
      <c r="V849" s="9" t="s">
        <v>57</v>
      </c>
      <c r="W849" s="14">
        <v>1</v>
      </c>
    </row>
    <row r="850" spans="1:23" x14ac:dyDescent="0.25">
      <c r="A850" s="8">
        <v>1199</v>
      </c>
      <c r="B850" s="9" t="s">
        <v>3042</v>
      </c>
      <c r="C850" s="9" t="s">
        <v>22</v>
      </c>
      <c r="D850" s="9" t="s">
        <v>3043</v>
      </c>
      <c r="E850" s="18" t="s">
        <v>3044</v>
      </c>
      <c r="F850" s="9" t="s">
        <v>3045</v>
      </c>
      <c r="G850" s="12">
        <v>8</v>
      </c>
      <c r="H850" s="9" t="s">
        <v>184</v>
      </c>
      <c r="I850" s="9" t="s">
        <v>184</v>
      </c>
      <c r="J850" s="12">
        <v>1</v>
      </c>
      <c r="K850" s="13">
        <v>44271</v>
      </c>
      <c r="L850" s="86">
        <f>(Tabla2[[#This Row],[release_year]]-'VARIANZA Y DES. EST'!$L$11)^2</f>
        <v>46.509705182670608</v>
      </c>
      <c r="M850" s="12">
        <v>2021</v>
      </c>
      <c r="N850" s="9" t="s">
        <v>76</v>
      </c>
      <c r="O850" s="9" t="s">
        <v>3037</v>
      </c>
      <c r="P850" s="12">
        <v>74</v>
      </c>
      <c r="Q850" s="12">
        <v>74</v>
      </c>
      <c r="R850" s="12">
        <v>653.56909990622012</v>
      </c>
      <c r="S850" s="12" t="s">
        <v>28</v>
      </c>
      <c r="T850" s="9" t="s">
        <v>477</v>
      </c>
      <c r="U850" s="9" t="s">
        <v>477</v>
      </c>
      <c r="V850" s="9" t="s">
        <v>477</v>
      </c>
      <c r="W850" s="14">
        <v>1</v>
      </c>
    </row>
    <row r="851" spans="1:23" x14ac:dyDescent="0.25">
      <c r="A851" s="8">
        <v>1720</v>
      </c>
      <c r="B851" s="9" t="s">
        <v>3046</v>
      </c>
      <c r="C851" s="9" t="s">
        <v>22</v>
      </c>
      <c r="D851" s="10" t="s">
        <v>3047</v>
      </c>
      <c r="E851" s="19"/>
      <c r="F851" s="11"/>
      <c r="G851" s="12">
        <v>0</v>
      </c>
      <c r="H851" s="9" t="s">
        <v>92</v>
      </c>
      <c r="I851" s="9" t="s">
        <v>3048</v>
      </c>
      <c r="J851" s="12">
        <v>3</v>
      </c>
      <c r="K851" s="16">
        <v>44146</v>
      </c>
      <c r="L851" s="86">
        <f>(Tabla2[[#This Row],[release_year]]-'VARIANZA Y DES. EST'!$L$11)^2</f>
        <v>1237.6463010722982</v>
      </c>
      <c r="M851" s="12">
        <v>1979</v>
      </c>
      <c r="N851" s="9" t="s">
        <v>35</v>
      </c>
      <c r="O851" s="9" t="s">
        <v>3037</v>
      </c>
      <c r="P851" s="12">
        <v>74</v>
      </c>
      <c r="Q851" s="12">
        <v>74</v>
      </c>
      <c r="R851" s="12">
        <v>653.56909990622012</v>
      </c>
      <c r="S851" s="12" t="s">
        <v>28</v>
      </c>
      <c r="T851" s="9" t="s">
        <v>105</v>
      </c>
      <c r="U851" s="9" t="s">
        <v>57</v>
      </c>
      <c r="V851" s="9" t="s">
        <v>105</v>
      </c>
      <c r="W851" s="14">
        <v>2</v>
      </c>
    </row>
    <row r="852" spans="1:23" x14ac:dyDescent="0.25">
      <c r="A852" s="8">
        <v>3266</v>
      </c>
      <c r="B852" s="9" t="s">
        <v>3049</v>
      </c>
      <c r="C852" s="9" t="s">
        <v>22</v>
      </c>
      <c r="D852" s="9" t="s">
        <v>3050</v>
      </c>
      <c r="E852" s="18" t="s">
        <v>3051</v>
      </c>
      <c r="F852" s="9" t="s">
        <v>3052</v>
      </c>
      <c r="G852" s="12">
        <v>2</v>
      </c>
      <c r="H852" s="9" t="s">
        <v>1692</v>
      </c>
      <c r="I852" s="9" t="s">
        <v>1692</v>
      </c>
      <c r="J852" s="12">
        <v>1</v>
      </c>
      <c r="K852" s="16">
        <v>43784</v>
      </c>
      <c r="L852" s="86">
        <f>(Tabla2[[#This Row],[release_year]]-'VARIANZA Y DES. EST'!$L$11)^2</f>
        <v>23.230495463129063</v>
      </c>
      <c r="M852" s="12">
        <v>2019</v>
      </c>
      <c r="N852" s="9" t="s">
        <v>35</v>
      </c>
      <c r="O852" s="9" t="s">
        <v>3037</v>
      </c>
      <c r="P852" s="12">
        <v>74</v>
      </c>
      <c r="Q852" s="12">
        <v>74</v>
      </c>
      <c r="R852" s="12">
        <v>653.56909990622012</v>
      </c>
      <c r="S852" s="12" t="s">
        <v>28</v>
      </c>
      <c r="T852" s="9" t="s">
        <v>105</v>
      </c>
      <c r="U852" s="9" t="s">
        <v>57</v>
      </c>
      <c r="V852" s="9" t="s">
        <v>105</v>
      </c>
      <c r="W852" s="14">
        <v>2</v>
      </c>
    </row>
    <row r="853" spans="1:23" x14ac:dyDescent="0.25">
      <c r="A853" s="8">
        <v>3279</v>
      </c>
      <c r="B853" s="9" t="s">
        <v>3053</v>
      </c>
      <c r="C853" s="9" t="s">
        <v>22</v>
      </c>
      <c r="D853" s="9" t="s">
        <v>3054</v>
      </c>
      <c r="E853" s="18" t="s">
        <v>3055</v>
      </c>
      <c r="F853" s="9" t="s">
        <v>3056</v>
      </c>
      <c r="G853" s="12">
        <v>1</v>
      </c>
      <c r="H853" s="9" t="s">
        <v>518</v>
      </c>
      <c r="I853" s="9" t="s">
        <v>2969</v>
      </c>
      <c r="J853" s="12">
        <v>2</v>
      </c>
      <c r="K853" s="16">
        <v>43784</v>
      </c>
      <c r="L853" s="86">
        <f>(Tabla2[[#This Row],[release_year]]-'VARIANZA Y DES. EST'!$L$11)^2</f>
        <v>14.590890603358293</v>
      </c>
      <c r="M853" s="12">
        <v>2018</v>
      </c>
      <c r="N853" s="9" t="s">
        <v>35</v>
      </c>
      <c r="O853" s="9" t="s">
        <v>3037</v>
      </c>
      <c r="P853" s="12">
        <v>74</v>
      </c>
      <c r="Q853" s="12">
        <v>74</v>
      </c>
      <c r="R853" s="12">
        <v>653.56909990622012</v>
      </c>
      <c r="S853" s="12" t="s">
        <v>28</v>
      </c>
      <c r="T853" s="9" t="s">
        <v>105</v>
      </c>
      <c r="U853" s="9" t="s">
        <v>57</v>
      </c>
      <c r="V853" s="9" t="s">
        <v>105</v>
      </c>
      <c r="W853" s="14">
        <v>2</v>
      </c>
    </row>
    <row r="854" spans="1:23" x14ac:dyDescent="0.25">
      <c r="A854" s="8">
        <v>3762</v>
      </c>
      <c r="B854" s="9" t="s">
        <v>3057</v>
      </c>
      <c r="C854" s="9" t="s">
        <v>22</v>
      </c>
      <c r="D854" s="9" t="s">
        <v>3058</v>
      </c>
      <c r="E854" s="18" t="s">
        <v>3059</v>
      </c>
      <c r="F854" s="9" t="s">
        <v>3060</v>
      </c>
      <c r="G854" s="12">
        <v>10</v>
      </c>
      <c r="H854" s="9" t="s">
        <v>2377</v>
      </c>
      <c r="I854" s="9" t="s">
        <v>3061</v>
      </c>
      <c r="J854" s="12">
        <v>3</v>
      </c>
      <c r="K854" s="13">
        <v>43623</v>
      </c>
      <c r="L854" s="86">
        <f>(Tabla2[[#This Row],[release_year]]-'VARIANZA Y DES. EST'!$L$11)^2</f>
        <v>14.590890603358293</v>
      </c>
      <c r="M854" s="12">
        <v>2018</v>
      </c>
      <c r="N854" s="9" t="s">
        <v>76</v>
      </c>
      <c r="O854" s="9" t="s">
        <v>3037</v>
      </c>
      <c r="P854" s="12">
        <v>74</v>
      </c>
      <c r="Q854" s="12">
        <v>74</v>
      </c>
      <c r="R854" s="12">
        <v>653.56909990622012</v>
      </c>
      <c r="S854" s="12" t="s">
        <v>28</v>
      </c>
      <c r="T854" s="9" t="s">
        <v>118</v>
      </c>
      <c r="U854" s="9" t="s">
        <v>45</v>
      </c>
      <c r="V854" s="9" t="s">
        <v>118</v>
      </c>
      <c r="W854" s="14">
        <v>3</v>
      </c>
    </row>
    <row r="855" spans="1:23" x14ac:dyDescent="0.25">
      <c r="A855" s="8">
        <v>4124</v>
      </c>
      <c r="B855" s="9" t="s">
        <v>3062</v>
      </c>
      <c r="C855" s="9" t="s">
        <v>22</v>
      </c>
      <c r="D855" s="9" t="s">
        <v>3063</v>
      </c>
      <c r="E855" s="18" t="s">
        <v>3064</v>
      </c>
      <c r="F855" s="9" t="s">
        <v>3065</v>
      </c>
      <c r="G855" s="12">
        <v>1</v>
      </c>
      <c r="H855" s="9" t="s">
        <v>25</v>
      </c>
      <c r="I855" s="9" t="s">
        <v>25</v>
      </c>
      <c r="J855" s="12">
        <v>1</v>
      </c>
      <c r="K855" s="13">
        <v>43504</v>
      </c>
      <c r="L855" s="86">
        <f>(Tabla2[[#This Row],[release_year]]-'VARIANZA Y DES. EST'!$L$11)^2</f>
        <v>23.230495463129063</v>
      </c>
      <c r="M855" s="12">
        <v>2019</v>
      </c>
      <c r="N855" s="9" t="s">
        <v>76</v>
      </c>
      <c r="O855" s="9" t="s">
        <v>3037</v>
      </c>
      <c r="P855" s="12">
        <v>74</v>
      </c>
      <c r="Q855" s="12">
        <v>74</v>
      </c>
      <c r="R855" s="12">
        <v>653.56909990622012</v>
      </c>
      <c r="S855" s="12" t="s">
        <v>28</v>
      </c>
      <c r="T855" s="9" t="s">
        <v>576</v>
      </c>
      <c r="U855" s="9" t="s">
        <v>57</v>
      </c>
      <c r="V855" s="9" t="s">
        <v>576</v>
      </c>
      <c r="W855" s="14">
        <v>2</v>
      </c>
    </row>
    <row r="856" spans="1:23" x14ac:dyDescent="0.25">
      <c r="A856" s="8">
        <v>4153</v>
      </c>
      <c r="B856" s="9" t="s">
        <v>3066</v>
      </c>
      <c r="C856" s="9" t="s">
        <v>22</v>
      </c>
      <c r="D856" s="9" t="s">
        <v>3067</v>
      </c>
      <c r="E856" s="18" t="s">
        <v>3068</v>
      </c>
      <c r="F856" s="9" t="s">
        <v>3069</v>
      </c>
      <c r="G856" s="12">
        <v>8</v>
      </c>
      <c r="H856" s="9" t="s">
        <v>518</v>
      </c>
      <c r="I856" s="9" t="s">
        <v>518</v>
      </c>
      <c r="J856" s="12">
        <v>1</v>
      </c>
      <c r="K856" s="13">
        <v>43494</v>
      </c>
      <c r="L856" s="86">
        <f>(Tabla2[[#This Row],[release_year]]-'VARIANZA Y DES. EST'!$L$11)^2</f>
        <v>7.9512857435875226</v>
      </c>
      <c r="M856" s="12">
        <v>2017</v>
      </c>
      <c r="N856" s="9" t="s">
        <v>35</v>
      </c>
      <c r="O856" s="9" t="s">
        <v>3037</v>
      </c>
      <c r="P856" s="12">
        <v>74</v>
      </c>
      <c r="Q856" s="12">
        <v>74</v>
      </c>
      <c r="R856" s="12">
        <v>653.56909990622012</v>
      </c>
      <c r="S856" s="12" t="s">
        <v>28</v>
      </c>
      <c r="T856" s="9" t="s">
        <v>118</v>
      </c>
      <c r="U856" s="9" t="s">
        <v>45</v>
      </c>
      <c r="V856" s="9" t="s">
        <v>118</v>
      </c>
      <c r="W856" s="14">
        <v>3</v>
      </c>
    </row>
    <row r="857" spans="1:23" x14ac:dyDescent="0.25">
      <c r="A857" s="8">
        <v>4483</v>
      </c>
      <c r="B857" s="9" t="s">
        <v>3070</v>
      </c>
      <c r="C857" s="9" t="s">
        <v>22</v>
      </c>
      <c r="D857" s="9" t="s">
        <v>3071</v>
      </c>
      <c r="E857" s="9" t="s">
        <v>3072</v>
      </c>
      <c r="F857" s="9" t="s">
        <v>3073</v>
      </c>
      <c r="G857" s="12">
        <v>1</v>
      </c>
      <c r="H857" s="9" t="s">
        <v>25</v>
      </c>
      <c r="I857" s="9" t="s">
        <v>25</v>
      </c>
      <c r="J857" s="12">
        <v>1</v>
      </c>
      <c r="K857" s="16">
        <v>43396</v>
      </c>
      <c r="L857" s="86">
        <f>(Tabla2[[#This Row],[release_year]]-'VARIANZA Y DES. EST'!$L$11)^2</f>
        <v>14.590890603358293</v>
      </c>
      <c r="M857" s="12">
        <v>2018</v>
      </c>
      <c r="N857" s="9" t="s">
        <v>76</v>
      </c>
      <c r="O857" s="9" t="s">
        <v>3037</v>
      </c>
      <c r="P857" s="12">
        <v>74</v>
      </c>
      <c r="Q857" s="12">
        <v>74</v>
      </c>
      <c r="R857" s="12">
        <v>653.56909990622012</v>
      </c>
      <c r="S857" s="12" t="s">
        <v>28</v>
      </c>
      <c r="T857" s="9" t="s">
        <v>477</v>
      </c>
      <c r="U857" s="9" t="s">
        <v>477</v>
      </c>
      <c r="V857" s="9" t="s">
        <v>477</v>
      </c>
      <c r="W857" s="14">
        <v>1</v>
      </c>
    </row>
    <row r="858" spans="1:23" x14ac:dyDescent="0.25">
      <c r="A858" s="8">
        <v>4716</v>
      </c>
      <c r="B858" s="9" t="s">
        <v>3074</v>
      </c>
      <c r="C858" s="9" t="s">
        <v>22</v>
      </c>
      <c r="D858" s="9" t="s">
        <v>3075</v>
      </c>
      <c r="E858" s="18" t="s">
        <v>3076</v>
      </c>
      <c r="F858" s="18" t="s">
        <v>3077</v>
      </c>
      <c r="G858" s="12">
        <v>8</v>
      </c>
      <c r="H858" s="9" t="s">
        <v>2924</v>
      </c>
      <c r="I858" s="9" t="s">
        <v>3078</v>
      </c>
      <c r="J858" s="12">
        <v>2</v>
      </c>
      <c r="K858" s="13">
        <v>43316</v>
      </c>
      <c r="L858" s="86">
        <f>(Tabla2[[#This Row],[release_year]]-'VARIANZA Y DES. EST'!$L$11)^2</f>
        <v>14.590890603358293</v>
      </c>
      <c r="M858" s="12">
        <v>2018</v>
      </c>
      <c r="N858" s="9" t="s">
        <v>82</v>
      </c>
      <c r="O858" s="9" t="s">
        <v>3037</v>
      </c>
      <c r="P858" s="12">
        <v>74</v>
      </c>
      <c r="Q858" s="12">
        <v>74</v>
      </c>
      <c r="R858" s="12">
        <v>653.56909990622012</v>
      </c>
      <c r="S858" s="12" t="s">
        <v>28</v>
      </c>
      <c r="T858" s="9" t="s">
        <v>936</v>
      </c>
      <c r="U858" s="9" t="s">
        <v>653</v>
      </c>
      <c r="V858" s="9" t="s">
        <v>936</v>
      </c>
      <c r="W858" s="14">
        <v>3</v>
      </c>
    </row>
    <row r="859" spans="1:23" x14ac:dyDescent="0.25">
      <c r="A859" s="8">
        <v>4821</v>
      </c>
      <c r="B859" s="9" t="s">
        <v>3079</v>
      </c>
      <c r="C859" s="9" t="s">
        <v>22</v>
      </c>
      <c r="D859" s="10" t="s">
        <v>3080</v>
      </c>
      <c r="E859" s="11"/>
      <c r="F859" s="9" t="s">
        <v>1102</v>
      </c>
      <c r="G859" s="12">
        <v>1</v>
      </c>
      <c r="H859" s="9" t="s">
        <v>126</v>
      </c>
      <c r="I859" s="9" t="s">
        <v>126</v>
      </c>
      <c r="J859" s="12">
        <v>1</v>
      </c>
      <c r="K859" s="13">
        <v>43273</v>
      </c>
      <c r="L859" s="86">
        <f>(Tabla2[[#This Row],[release_year]]-'VARIANZA Y DES. EST'!$L$11)^2</f>
        <v>14.590890603358293</v>
      </c>
      <c r="M859" s="12">
        <v>2018</v>
      </c>
      <c r="N859" s="9" t="s">
        <v>76</v>
      </c>
      <c r="O859" s="9" t="s">
        <v>3037</v>
      </c>
      <c r="P859" s="12">
        <v>74</v>
      </c>
      <c r="Q859" s="12">
        <v>74</v>
      </c>
      <c r="R859" s="12">
        <v>653.56909990622012</v>
      </c>
      <c r="S859" s="12" t="s">
        <v>28</v>
      </c>
      <c r="T859" s="9" t="s">
        <v>239</v>
      </c>
      <c r="U859" s="9" t="s">
        <v>239</v>
      </c>
      <c r="V859" s="9" t="s">
        <v>239</v>
      </c>
      <c r="W859" s="14">
        <v>1</v>
      </c>
    </row>
    <row r="860" spans="1:23" x14ac:dyDescent="0.25">
      <c r="A860" s="8">
        <v>4828</v>
      </c>
      <c r="B860" s="9" t="s">
        <v>3081</v>
      </c>
      <c r="C860" s="9" t="s">
        <v>22</v>
      </c>
      <c r="D860" s="9" t="s">
        <v>3082</v>
      </c>
      <c r="E860" s="10" t="s">
        <v>3083</v>
      </c>
      <c r="F860" s="11"/>
      <c r="G860" s="12">
        <v>0</v>
      </c>
      <c r="H860" s="9" t="s">
        <v>3084</v>
      </c>
      <c r="I860" s="9" t="s">
        <v>3084</v>
      </c>
      <c r="J860" s="12">
        <v>1</v>
      </c>
      <c r="K860" s="13">
        <v>43266</v>
      </c>
      <c r="L860" s="86">
        <f>(Tabla2[[#This Row],[release_year]]-'VARIANZA Y DES. EST'!$L$11)^2</f>
        <v>7.9512857435875226</v>
      </c>
      <c r="M860" s="12">
        <v>2017</v>
      </c>
      <c r="N860" s="9" t="s">
        <v>55</v>
      </c>
      <c r="O860" s="9" t="s">
        <v>3037</v>
      </c>
      <c r="P860" s="12">
        <v>74</v>
      </c>
      <c r="Q860" s="12">
        <v>74</v>
      </c>
      <c r="R860" s="12">
        <v>653.56909990622012</v>
      </c>
      <c r="S860" s="12" t="s">
        <v>28</v>
      </c>
      <c r="T860" s="9" t="s">
        <v>105</v>
      </c>
      <c r="U860" s="9" t="s">
        <v>57</v>
      </c>
      <c r="V860" s="9" t="s">
        <v>105</v>
      </c>
      <c r="W860" s="14">
        <v>2</v>
      </c>
    </row>
    <row r="861" spans="1:23" x14ac:dyDescent="0.25">
      <c r="A861" s="8">
        <v>4852</v>
      </c>
      <c r="B861" s="9" t="s">
        <v>3085</v>
      </c>
      <c r="C861" s="9" t="s">
        <v>22</v>
      </c>
      <c r="D861" s="9" t="s">
        <v>3086</v>
      </c>
      <c r="E861" s="18" t="s">
        <v>1148</v>
      </c>
      <c r="F861" s="9" t="s">
        <v>3087</v>
      </c>
      <c r="G861" s="12">
        <v>2</v>
      </c>
      <c r="H861" s="9" t="s">
        <v>25</v>
      </c>
      <c r="I861" s="9" t="s">
        <v>25</v>
      </c>
      <c r="J861" s="12">
        <v>1</v>
      </c>
      <c r="K861" s="13">
        <v>43245</v>
      </c>
      <c r="L861" s="86">
        <f>(Tabla2[[#This Row],[release_year]]-'VARIANZA Y DES. EST'!$L$11)^2</f>
        <v>14.590890603358293</v>
      </c>
      <c r="M861" s="12">
        <v>2018</v>
      </c>
      <c r="N861" s="9" t="s">
        <v>35</v>
      </c>
      <c r="O861" s="9" t="s">
        <v>3037</v>
      </c>
      <c r="P861" s="12">
        <v>74</v>
      </c>
      <c r="Q861" s="12">
        <v>74</v>
      </c>
      <c r="R861" s="12">
        <v>653.56909990622012</v>
      </c>
      <c r="S861" s="12" t="s">
        <v>28</v>
      </c>
      <c r="T861" s="9" t="s">
        <v>477</v>
      </c>
      <c r="U861" s="9" t="s">
        <v>477</v>
      </c>
      <c r="V861" s="9" t="s">
        <v>477</v>
      </c>
      <c r="W861" s="14">
        <v>1</v>
      </c>
    </row>
    <row r="862" spans="1:23" x14ac:dyDescent="0.25">
      <c r="A862" s="8">
        <v>4973</v>
      </c>
      <c r="B862" s="9" t="s">
        <v>3088</v>
      </c>
      <c r="C862" s="9" t="s">
        <v>22</v>
      </c>
      <c r="D862" s="9" t="s">
        <v>3089</v>
      </c>
      <c r="E862" s="9" t="s">
        <v>3090</v>
      </c>
      <c r="F862" s="9" t="s">
        <v>3091</v>
      </c>
      <c r="G862" s="12">
        <v>6</v>
      </c>
      <c r="H862" s="9" t="s">
        <v>25</v>
      </c>
      <c r="I862" s="9" t="s">
        <v>25</v>
      </c>
      <c r="J862" s="12">
        <v>1</v>
      </c>
      <c r="K862" s="13">
        <v>43182</v>
      </c>
      <c r="L862" s="86">
        <f>(Tabla2[[#This Row],[release_year]]-'VARIANZA Y DES. EST'!$L$11)^2</f>
        <v>14.590890603358293</v>
      </c>
      <c r="M862" s="12">
        <v>2018</v>
      </c>
      <c r="N862" s="9" t="s">
        <v>76</v>
      </c>
      <c r="O862" s="9" t="s">
        <v>3037</v>
      </c>
      <c r="P862" s="12">
        <v>74</v>
      </c>
      <c r="Q862" s="12">
        <v>74</v>
      </c>
      <c r="R862" s="12">
        <v>653.56909990622012</v>
      </c>
      <c r="S862" s="12" t="s">
        <v>28</v>
      </c>
      <c r="T862" s="9" t="s">
        <v>127</v>
      </c>
      <c r="U862" s="9" t="s">
        <v>45</v>
      </c>
      <c r="V862" s="9" t="s">
        <v>127</v>
      </c>
      <c r="W862" s="14">
        <v>3</v>
      </c>
    </row>
    <row r="863" spans="1:23" x14ac:dyDescent="0.25">
      <c r="A863" s="8">
        <v>5380</v>
      </c>
      <c r="B863" s="9" t="s">
        <v>3092</v>
      </c>
      <c r="C863" s="9" t="s">
        <v>22</v>
      </c>
      <c r="D863" s="9" t="s">
        <v>3093</v>
      </c>
      <c r="E863" s="9" t="s">
        <v>947</v>
      </c>
      <c r="F863" s="9" t="s">
        <v>2630</v>
      </c>
      <c r="G863" s="12">
        <v>1</v>
      </c>
      <c r="H863" s="9" t="s">
        <v>25</v>
      </c>
      <c r="I863" s="9" t="s">
        <v>25</v>
      </c>
      <c r="J863" s="12">
        <v>1</v>
      </c>
      <c r="K863" s="13">
        <v>42929</v>
      </c>
      <c r="L863" s="86">
        <f>(Tabla2[[#This Row],[release_year]]-'VARIANZA Y DES. EST'!$L$11)^2</f>
        <v>3.2471164275211517E-2</v>
      </c>
      <c r="M863" s="12">
        <v>2014</v>
      </c>
      <c r="N863" s="9" t="s">
        <v>76</v>
      </c>
      <c r="O863" s="9" t="s">
        <v>3037</v>
      </c>
      <c r="P863" s="12">
        <v>74</v>
      </c>
      <c r="Q863" s="12">
        <v>74</v>
      </c>
      <c r="R863" s="12">
        <v>653.56909990622012</v>
      </c>
      <c r="S863" s="12" t="s">
        <v>28</v>
      </c>
      <c r="T863" s="9" t="s">
        <v>477</v>
      </c>
      <c r="U863" s="9" t="s">
        <v>477</v>
      </c>
      <c r="V863" s="9" t="s">
        <v>477</v>
      </c>
      <c r="W863" s="14">
        <v>1</v>
      </c>
    </row>
    <row r="864" spans="1:23" x14ac:dyDescent="0.25">
      <c r="A864" s="8">
        <v>5542</v>
      </c>
      <c r="B864" s="9" t="s">
        <v>3094</v>
      </c>
      <c r="C864" s="9" t="s">
        <v>22</v>
      </c>
      <c r="D864" s="9" t="s">
        <v>3095</v>
      </c>
      <c r="E864" s="18" t="s">
        <v>2335</v>
      </c>
      <c r="F864" s="18" t="s">
        <v>2335</v>
      </c>
      <c r="G864" s="12">
        <v>1</v>
      </c>
      <c r="H864" s="9" t="s">
        <v>25</v>
      </c>
      <c r="I864" s="9" t="s">
        <v>25</v>
      </c>
      <c r="J864" s="12">
        <v>1</v>
      </c>
      <c r="K864" s="13">
        <v>42829</v>
      </c>
      <c r="L864" s="86">
        <f>(Tabla2[[#This Row],[release_year]]-'VARIANZA Y DES. EST'!$L$11)^2</f>
        <v>7.9512857435875226</v>
      </c>
      <c r="M864" s="12">
        <v>2017</v>
      </c>
      <c r="N864" s="25"/>
      <c r="O864" s="9" t="s">
        <v>3037</v>
      </c>
      <c r="P864" s="12">
        <v>74</v>
      </c>
      <c r="Q864" s="12">
        <v>74</v>
      </c>
      <c r="R864" s="12">
        <v>653.56909990622012</v>
      </c>
      <c r="S864" s="12" t="s">
        <v>28</v>
      </c>
      <c r="T864" s="9" t="s">
        <v>156</v>
      </c>
      <c r="U864" s="9" t="s">
        <v>156</v>
      </c>
      <c r="V864" s="9" t="s">
        <v>156</v>
      </c>
      <c r="W864" s="14">
        <v>1</v>
      </c>
    </row>
    <row r="865" spans="1:23" x14ac:dyDescent="0.25">
      <c r="A865" s="8">
        <v>5640</v>
      </c>
      <c r="B865" s="9" t="s">
        <v>3096</v>
      </c>
      <c r="C865" s="9" t="s">
        <v>22</v>
      </c>
      <c r="D865" s="9" t="s">
        <v>3097</v>
      </c>
      <c r="E865" s="18" t="s">
        <v>3098</v>
      </c>
      <c r="F865" s="18" t="s">
        <v>2670</v>
      </c>
      <c r="G865" s="12">
        <v>1</v>
      </c>
      <c r="H865" s="9" t="s">
        <v>25</v>
      </c>
      <c r="I865" s="9" t="s">
        <v>25</v>
      </c>
      <c r="J865" s="12">
        <v>1</v>
      </c>
      <c r="K865" s="13">
        <v>42745</v>
      </c>
      <c r="L865" s="86">
        <f>(Tabla2[[#This Row],[release_year]]-'VARIANZA Y DES. EST'!$L$11)^2</f>
        <v>7.9512857435875226</v>
      </c>
      <c r="M865" s="12">
        <v>2017</v>
      </c>
      <c r="N865" s="9" t="s">
        <v>35</v>
      </c>
      <c r="O865" s="9" t="s">
        <v>3037</v>
      </c>
      <c r="P865" s="12">
        <v>74</v>
      </c>
      <c r="Q865" s="12">
        <v>74</v>
      </c>
      <c r="R865" s="12">
        <v>653.56909990622012</v>
      </c>
      <c r="S865" s="12" t="s">
        <v>28</v>
      </c>
      <c r="T865" s="9" t="s">
        <v>477</v>
      </c>
      <c r="U865" s="9" t="s">
        <v>477</v>
      </c>
      <c r="V865" s="9" t="s">
        <v>477</v>
      </c>
      <c r="W865" s="14">
        <v>1</v>
      </c>
    </row>
    <row r="866" spans="1:23" x14ac:dyDescent="0.25">
      <c r="A866" s="8">
        <v>5866</v>
      </c>
      <c r="B866" s="9" t="s">
        <v>3099</v>
      </c>
      <c r="C866" s="9" t="s">
        <v>22</v>
      </c>
      <c r="D866" s="9" t="s">
        <v>3100</v>
      </c>
      <c r="E866" s="18" t="s">
        <v>3101</v>
      </c>
      <c r="F866" s="9" t="s">
        <v>3102</v>
      </c>
      <c r="G866" s="12">
        <v>11</v>
      </c>
      <c r="H866" s="9" t="s">
        <v>25</v>
      </c>
      <c r="I866" s="9" t="s">
        <v>25</v>
      </c>
      <c r="J866" s="12">
        <v>1</v>
      </c>
      <c r="K866" s="13">
        <v>42424</v>
      </c>
      <c r="L866" s="86">
        <f>(Tabla2[[#This Row],[release_year]]-'VARIANZA Y DES. EST'!$L$11)^2</f>
        <v>0.67207602404598188</v>
      </c>
      <c r="M866" s="12">
        <v>2015</v>
      </c>
      <c r="N866" s="9" t="s">
        <v>99</v>
      </c>
      <c r="O866" s="9" t="s">
        <v>3037</v>
      </c>
      <c r="P866" s="12">
        <v>74</v>
      </c>
      <c r="Q866" s="12">
        <v>74</v>
      </c>
      <c r="R866" s="12">
        <v>653.56909990622012</v>
      </c>
      <c r="S866" s="12" t="s">
        <v>28</v>
      </c>
      <c r="T866" s="9" t="s">
        <v>29</v>
      </c>
      <c r="U866" s="9" t="s">
        <v>30</v>
      </c>
      <c r="V866" s="9" t="s">
        <v>29</v>
      </c>
      <c r="W866" s="14">
        <v>2</v>
      </c>
    </row>
    <row r="867" spans="1:23" x14ac:dyDescent="0.25">
      <c r="A867" s="8">
        <v>5876</v>
      </c>
      <c r="B867" s="9" t="s">
        <v>3103</v>
      </c>
      <c r="C867" s="9" t="s">
        <v>22</v>
      </c>
      <c r="D867" s="9" t="s">
        <v>3104</v>
      </c>
      <c r="E867" s="9" t="s">
        <v>1666</v>
      </c>
      <c r="F867" s="9" t="s">
        <v>2630</v>
      </c>
      <c r="G867" s="12">
        <v>1</v>
      </c>
      <c r="H867" s="9" t="s">
        <v>25</v>
      </c>
      <c r="I867" s="9" t="s">
        <v>25</v>
      </c>
      <c r="J867" s="12">
        <v>1</v>
      </c>
      <c r="K867" s="13">
        <v>42377</v>
      </c>
      <c r="L867" s="86">
        <f>(Tabla2[[#This Row],[release_year]]-'VARIANZA Y DES. EST'!$L$11)^2</f>
        <v>3.3116808838167522</v>
      </c>
      <c r="M867" s="12">
        <v>2016</v>
      </c>
      <c r="N867" s="9" t="s">
        <v>76</v>
      </c>
      <c r="O867" s="9" t="s">
        <v>3037</v>
      </c>
      <c r="P867" s="12">
        <v>74</v>
      </c>
      <c r="Q867" s="12">
        <v>74</v>
      </c>
      <c r="R867" s="12">
        <v>653.56909990622012</v>
      </c>
      <c r="S867" s="12" t="s">
        <v>28</v>
      </c>
      <c r="T867" s="9" t="s">
        <v>477</v>
      </c>
      <c r="U867" s="9" t="s">
        <v>477</v>
      </c>
      <c r="V867" s="9" t="s">
        <v>477</v>
      </c>
      <c r="W867" s="14">
        <v>1</v>
      </c>
    </row>
    <row r="868" spans="1:23" x14ac:dyDescent="0.25">
      <c r="A868" s="8">
        <v>5881</v>
      </c>
      <c r="B868" s="9" t="s">
        <v>3105</v>
      </c>
      <c r="C868" s="9" t="s">
        <v>22</v>
      </c>
      <c r="D868" s="9" t="s">
        <v>3106</v>
      </c>
      <c r="E868" s="18" t="s">
        <v>3107</v>
      </c>
      <c r="F868" s="9" t="s">
        <v>3108</v>
      </c>
      <c r="G868" s="12">
        <v>8</v>
      </c>
      <c r="H868" s="9" t="s">
        <v>160</v>
      </c>
      <c r="I868" s="9" t="s">
        <v>160</v>
      </c>
      <c r="J868" s="12">
        <v>1</v>
      </c>
      <c r="K868" s="13">
        <v>42347</v>
      </c>
      <c r="L868" s="86">
        <f>(Tabla2[[#This Row],[release_year]]-'VARIANZA Y DES. EST'!$L$11)^2</f>
        <v>0.67207602404598188</v>
      </c>
      <c r="M868" s="12">
        <v>2015</v>
      </c>
      <c r="N868" s="9" t="s">
        <v>76</v>
      </c>
      <c r="O868" s="9" t="s">
        <v>3037</v>
      </c>
      <c r="P868" s="12">
        <v>74</v>
      </c>
      <c r="Q868" s="12">
        <v>74</v>
      </c>
      <c r="R868" s="12">
        <v>653.56909990622012</v>
      </c>
      <c r="S868" s="12" t="s">
        <v>28</v>
      </c>
      <c r="T868" s="9" t="s">
        <v>859</v>
      </c>
      <c r="U868" s="9" t="s">
        <v>95</v>
      </c>
      <c r="V868" s="9" t="s">
        <v>859</v>
      </c>
      <c r="W868" s="14">
        <v>2</v>
      </c>
    </row>
    <row r="869" spans="1:23" x14ac:dyDescent="0.25">
      <c r="A869" s="8">
        <v>6235</v>
      </c>
      <c r="B869" s="9" t="s">
        <v>3109</v>
      </c>
      <c r="C869" s="9" t="s">
        <v>22</v>
      </c>
      <c r="D869" s="9" t="s">
        <v>3110</v>
      </c>
      <c r="E869" s="18" t="s">
        <v>3111</v>
      </c>
      <c r="F869" s="9" t="s">
        <v>3112</v>
      </c>
      <c r="G869" s="12">
        <v>7</v>
      </c>
      <c r="H869" s="9" t="s">
        <v>25</v>
      </c>
      <c r="I869" s="9" t="s">
        <v>25</v>
      </c>
      <c r="J869" s="12">
        <v>1</v>
      </c>
      <c r="K869" s="13">
        <v>43009</v>
      </c>
      <c r="L869" s="86">
        <f>(Tabla2[[#This Row],[release_year]]-'VARIANZA Y DES. EST'!$L$11)^2</f>
        <v>1.3928663045044412</v>
      </c>
      <c r="M869" s="12">
        <v>2013</v>
      </c>
      <c r="N869" s="9" t="s">
        <v>26</v>
      </c>
      <c r="O869" s="9" t="s">
        <v>3037</v>
      </c>
      <c r="P869" s="12">
        <v>74</v>
      </c>
      <c r="Q869" s="12">
        <v>74</v>
      </c>
      <c r="R869" s="12">
        <v>653.56909990622012</v>
      </c>
      <c r="S869" s="12" t="s">
        <v>28</v>
      </c>
      <c r="T869" s="9" t="s">
        <v>30</v>
      </c>
      <c r="U869" s="9" t="s">
        <v>30</v>
      </c>
      <c r="V869" s="9" t="s">
        <v>30</v>
      </c>
      <c r="W869" s="14">
        <v>1</v>
      </c>
    </row>
    <row r="870" spans="1:23" x14ac:dyDescent="0.25">
      <c r="A870" s="8">
        <v>6236</v>
      </c>
      <c r="B870" s="9" t="s">
        <v>3113</v>
      </c>
      <c r="C870" s="9" t="s">
        <v>22</v>
      </c>
      <c r="D870" s="9" t="s">
        <v>3114</v>
      </c>
      <c r="E870" s="18" t="s">
        <v>3115</v>
      </c>
      <c r="F870" s="9" t="s">
        <v>3116</v>
      </c>
      <c r="G870" s="12">
        <v>10</v>
      </c>
      <c r="H870" s="9" t="s">
        <v>25</v>
      </c>
      <c r="I870" s="9" t="s">
        <v>25</v>
      </c>
      <c r="J870" s="12">
        <v>1</v>
      </c>
      <c r="K870" s="13">
        <v>43009</v>
      </c>
      <c r="L870" s="86">
        <f>(Tabla2[[#This Row],[release_year]]-'VARIANZA Y DES. EST'!$L$11)^2</f>
        <v>17.47405172519213</v>
      </c>
      <c r="M870" s="12">
        <v>2010</v>
      </c>
      <c r="N870" s="9" t="s">
        <v>26</v>
      </c>
      <c r="O870" s="9" t="s">
        <v>3037</v>
      </c>
      <c r="P870" s="12">
        <v>74</v>
      </c>
      <c r="Q870" s="12">
        <v>74</v>
      </c>
      <c r="R870" s="12">
        <v>653.56909990622012</v>
      </c>
      <c r="S870" s="12" t="s">
        <v>28</v>
      </c>
      <c r="T870" s="9" t="s">
        <v>30</v>
      </c>
      <c r="U870" s="9" t="s">
        <v>30</v>
      </c>
      <c r="V870" s="9" t="s">
        <v>30</v>
      </c>
      <c r="W870" s="14">
        <v>1</v>
      </c>
    </row>
    <row r="871" spans="1:23" x14ac:dyDescent="0.25">
      <c r="A871" s="8">
        <v>6237</v>
      </c>
      <c r="B871" s="9" t="s">
        <v>3117</v>
      </c>
      <c r="C871" s="9" t="s">
        <v>22</v>
      </c>
      <c r="D871" s="9" t="s">
        <v>3118</v>
      </c>
      <c r="E871" s="18" t="s">
        <v>3119</v>
      </c>
      <c r="F871" s="9" t="s">
        <v>3120</v>
      </c>
      <c r="G871" s="12">
        <v>5</v>
      </c>
      <c r="H871" s="9" t="s">
        <v>25</v>
      </c>
      <c r="I871" s="9" t="s">
        <v>25</v>
      </c>
      <c r="J871" s="12">
        <v>1</v>
      </c>
      <c r="K871" s="13">
        <v>43009</v>
      </c>
      <c r="L871" s="86">
        <f>(Tabla2[[#This Row],[release_year]]-'VARIANZA Y DES. EST'!$L$11)^2</f>
        <v>0.67207602404598188</v>
      </c>
      <c r="M871" s="12">
        <v>2015</v>
      </c>
      <c r="N871" s="9" t="s">
        <v>26</v>
      </c>
      <c r="O871" s="9" t="s">
        <v>3037</v>
      </c>
      <c r="P871" s="12">
        <v>74</v>
      </c>
      <c r="Q871" s="12">
        <v>74</v>
      </c>
      <c r="R871" s="12">
        <v>653.56909990622012</v>
      </c>
      <c r="S871" s="12" t="s">
        <v>28</v>
      </c>
      <c r="T871" s="9" t="s">
        <v>30</v>
      </c>
      <c r="U871" s="9" t="s">
        <v>30</v>
      </c>
      <c r="V871" s="9" t="s">
        <v>30</v>
      </c>
      <c r="W871" s="14">
        <v>1</v>
      </c>
    </row>
    <row r="872" spans="1:23" x14ac:dyDescent="0.25">
      <c r="A872" s="8">
        <v>6364</v>
      </c>
      <c r="B872" s="9" t="s">
        <v>3121</v>
      </c>
      <c r="C872" s="9" t="s">
        <v>22</v>
      </c>
      <c r="D872" s="9" t="s">
        <v>3122</v>
      </c>
      <c r="E872" s="18" t="s">
        <v>3123</v>
      </c>
      <c r="F872" s="9" t="s">
        <v>3124</v>
      </c>
      <c r="G872" s="12">
        <v>2</v>
      </c>
      <c r="H872" s="9" t="s">
        <v>126</v>
      </c>
      <c r="I872" s="9" t="s">
        <v>3125</v>
      </c>
      <c r="J872" s="12">
        <v>2</v>
      </c>
      <c r="K872" s="13">
        <v>42826</v>
      </c>
      <c r="L872" s="86">
        <f>(Tabla2[[#This Row],[release_year]]-'VARIANZA Y DES. EST'!$L$11)^2</f>
        <v>3.3116808838167522</v>
      </c>
      <c r="M872" s="12">
        <v>2016</v>
      </c>
      <c r="N872" s="9" t="s">
        <v>35</v>
      </c>
      <c r="O872" s="9" t="s">
        <v>3037</v>
      </c>
      <c r="P872" s="12">
        <v>74</v>
      </c>
      <c r="Q872" s="12">
        <v>74</v>
      </c>
      <c r="R872" s="12">
        <v>653.56909990622012</v>
      </c>
      <c r="S872" s="12" t="s">
        <v>28</v>
      </c>
      <c r="T872" s="9" t="s">
        <v>105</v>
      </c>
      <c r="U872" s="9" t="s">
        <v>57</v>
      </c>
      <c r="V872" s="9" t="s">
        <v>105</v>
      </c>
      <c r="W872" s="14">
        <v>2</v>
      </c>
    </row>
    <row r="873" spans="1:23" x14ac:dyDescent="0.25">
      <c r="A873" s="8">
        <v>6433</v>
      </c>
      <c r="B873" s="9" t="s">
        <v>3126</v>
      </c>
      <c r="C873" s="9" t="s">
        <v>22</v>
      </c>
      <c r="D873" s="9" t="s">
        <v>3127</v>
      </c>
      <c r="E873" s="7" t="s">
        <v>3128</v>
      </c>
      <c r="F873" s="24"/>
      <c r="G873" s="12">
        <v>0</v>
      </c>
      <c r="H873" s="9" t="s">
        <v>2924</v>
      </c>
      <c r="I873" s="9" t="s">
        <v>3129</v>
      </c>
      <c r="J873" s="12">
        <v>4</v>
      </c>
      <c r="K873" s="13">
        <v>42482</v>
      </c>
      <c r="L873" s="86">
        <f>(Tabla2[[#This Row],[release_year]]-'VARIANZA Y DES. EST'!$L$11)^2</f>
        <v>0.67207602404598188</v>
      </c>
      <c r="M873" s="12">
        <v>2015</v>
      </c>
      <c r="N873" s="9" t="s">
        <v>35</v>
      </c>
      <c r="O873" s="9" t="s">
        <v>3037</v>
      </c>
      <c r="P873" s="12">
        <v>74</v>
      </c>
      <c r="Q873" s="12">
        <v>74</v>
      </c>
      <c r="R873" s="12">
        <v>653.56909990622012</v>
      </c>
      <c r="S873" s="12" t="s">
        <v>28</v>
      </c>
      <c r="T873" s="9" t="s">
        <v>57</v>
      </c>
      <c r="U873" s="9" t="s">
        <v>57</v>
      </c>
      <c r="V873" s="9" t="s">
        <v>57</v>
      </c>
      <c r="W873" s="14">
        <v>1</v>
      </c>
    </row>
    <row r="874" spans="1:23" x14ac:dyDescent="0.25">
      <c r="A874" s="8">
        <v>6689</v>
      </c>
      <c r="B874" s="9" t="s">
        <v>3130</v>
      </c>
      <c r="C874" s="9" t="s">
        <v>22</v>
      </c>
      <c r="D874" s="9" t="s">
        <v>3131</v>
      </c>
      <c r="E874" s="9" t="s">
        <v>3132</v>
      </c>
      <c r="F874" s="9" t="s">
        <v>3133</v>
      </c>
      <c r="G874" s="12">
        <v>9</v>
      </c>
      <c r="H874" s="9" t="s">
        <v>2935</v>
      </c>
      <c r="I874" s="9" t="s">
        <v>2935</v>
      </c>
      <c r="J874" s="12">
        <v>1</v>
      </c>
      <c r="K874" s="13">
        <v>43378</v>
      </c>
      <c r="L874" s="86">
        <f>(Tabla2[[#This Row],[release_year]]-'VARIANZA Y DES. EST'!$L$11)^2</f>
        <v>3.3116808838167522</v>
      </c>
      <c r="M874" s="12">
        <v>2016</v>
      </c>
      <c r="N874" s="9" t="s">
        <v>82</v>
      </c>
      <c r="O874" s="9" t="s">
        <v>3037</v>
      </c>
      <c r="P874" s="12">
        <v>74</v>
      </c>
      <c r="Q874" s="12">
        <v>74</v>
      </c>
      <c r="R874" s="12">
        <v>653.56909990622012</v>
      </c>
      <c r="S874" s="12" t="s">
        <v>28</v>
      </c>
      <c r="T874" s="9" t="s">
        <v>70</v>
      </c>
      <c r="U874" s="9" t="s">
        <v>45</v>
      </c>
      <c r="V874" s="9" t="s">
        <v>70</v>
      </c>
      <c r="W874" s="14">
        <v>2</v>
      </c>
    </row>
    <row r="875" spans="1:23" x14ac:dyDescent="0.25">
      <c r="A875" s="8">
        <v>6787</v>
      </c>
      <c r="B875" s="9" t="s">
        <v>3134</v>
      </c>
      <c r="C875" s="9" t="s">
        <v>22</v>
      </c>
      <c r="D875" s="9" t="s">
        <v>3135</v>
      </c>
      <c r="E875" s="18" t="s">
        <v>2545</v>
      </c>
      <c r="F875" s="9"/>
      <c r="G875" s="12">
        <v>0</v>
      </c>
      <c r="H875" s="9" t="s">
        <v>858</v>
      </c>
      <c r="I875" s="9" t="s">
        <v>858</v>
      </c>
      <c r="J875" s="12">
        <v>1</v>
      </c>
      <c r="K875" s="13">
        <v>43314</v>
      </c>
      <c r="L875" s="86">
        <f>(Tabla2[[#This Row],[release_year]]-'VARIANZA Y DES. EST'!$L$11)^2</f>
        <v>14.590890603358293</v>
      </c>
      <c r="M875" s="12">
        <v>2018</v>
      </c>
      <c r="N875" s="9" t="s">
        <v>76</v>
      </c>
      <c r="O875" s="9" t="s">
        <v>3037</v>
      </c>
      <c r="P875" s="12">
        <v>74</v>
      </c>
      <c r="Q875" s="12">
        <v>74</v>
      </c>
      <c r="R875" s="12">
        <v>653.56909990622012</v>
      </c>
      <c r="S875" s="12" t="s">
        <v>28</v>
      </c>
      <c r="T875" s="9" t="s">
        <v>171</v>
      </c>
      <c r="U875" s="9" t="s">
        <v>57</v>
      </c>
      <c r="V875" s="9" t="s">
        <v>171</v>
      </c>
      <c r="W875" s="14">
        <v>3</v>
      </c>
    </row>
    <row r="876" spans="1:23" x14ac:dyDescent="0.25">
      <c r="A876" s="8">
        <v>7493</v>
      </c>
      <c r="B876" s="9" t="s">
        <v>3136</v>
      </c>
      <c r="C876" s="9" t="s">
        <v>22</v>
      </c>
      <c r="D876" s="9" t="s">
        <v>3137</v>
      </c>
      <c r="E876" s="18" t="s">
        <v>3138</v>
      </c>
      <c r="F876" s="9" t="s">
        <v>3139</v>
      </c>
      <c r="G876" s="12">
        <v>13</v>
      </c>
      <c r="H876" s="9" t="s">
        <v>25</v>
      </c>
      <c r="I876" s="9" t="s">
        <v>25</v>
      </c>
      <c r="J876" s="12">
        <v>1</v>
      </c>
      <c r="K876" s="13">
        <v>43130</v>
      </c>
      <c r="L876" s="86">
        <f>(Tabla2[[#This Row],[release_year]]-'VARIANZA Y DES. EST'!$L$11)^2</f>
        <v>3.2471164275211517E-2</v>
      </c>
      <c r="M876" s="12">
        <v>2014</v>
      </c>
      <c r="N876" s="9" t="s">
        <v>110</v>
      </c>
      <c r="O876" s="9" t="s">
        <v>3037</v>
      </c>
      <c r="P876" s="12">
        <v>74</v>
      </c>
      <c r="Q876" s="12">
        <v>74</v>
      </c>
      <c r="R876" s="12">
        <v>653.56909990622012</v>
      </c>
      <c r="S876" s="12" t="s">
        <v>28</v>
      </c>
      <c r="T876" s="9" t="s">
        <v>30</v>
      </c>
      <c r="U876" s="9" t="s">
        <v>30</v>
      </c>
      <c r="V876" s="9" t="s">
        <v>30</v>
      </c>
      <c r="W876" s="14">
        <v>1</v>
      </c>
    </row>
    <row r="877" spans="1:23" x14ac:dyDescent="0.25">
      <c r="A877" s="8">
        <v>7496</v>
      </c>
      <c r="B877" s="9" t="s">
        <v>3140</v>
      </c>
      <c r="C877" s="9" t="s">
        <v>22</v>
      </c>
      <c r="D877" s="9" t="s">
        <v>3141</v>
      </c>
      <c r="E877" s="18" t="s">
        <v>2870</v>
      </c>
      <c r="F877" s="9" t="s">
        <v>3142</v>
      </c>
      <c r="G877" s="12">
        <v>10</v>
      </c>
      <c r="H877" s="9" t="s">
        <v>25</v>
      </c>
      <c r="I877" s="9" t="s">
        <v>25</v>
      </c>
      <c r="J877" s="12">
        <v>1</v>
      </c>
      <c r="K877" s="13">
        <v>43101</v>
      </c>
      <c r="L877" s="86">
        <f>(Tabla2[[#This Row],[release_year]]-'VARIANZA Y DES. EST'!$L$11)^2</f>
        <v>3.2471164275211517E-2</v>
      </c>
      <c r="M877" s="12">
        <v>2014</v>
      </c>
      <c r="N877" s="9" t="s">
        <v>110</v>
      </c>
      <c r="O877" s="9" t="s">
        <v>3037</v>
      </c>
      <c r="P877" s="12">
        <v>74</v>
      </c>
      <c r="Q877" s="12">
        <v>74</v>
      </c>
      <c r="R877" s="12">
        <v>653.56909990622012</v>
      </c>
      <c r="S877" s="12" t="s">
        <v>28</v>
      </c>
      <c r="T877" s="9" t="s">
        <v>30</v>
      </c>
      <c r="U877" s="9" t="s">
        <v>30</v>
      </c>
      <c r="V877" s="9" t="s">
        <v>30</v>
      </c>
      <c r="W877" s="14">
        <v>1</v>
      </c>
    </row>
    <row r="878" spans="1:23" x14ac:dyDescent="0.25">
      <c r="A878" s="8">
        <v>7515</v>
      </c>
      <c r="B878" s="9" t="s">
        <v>3143</v>
      </c>
      <c r="C878" s="9" t="s">
        <v>22</v>
      </c>
      <c r="D878" s="9" t="s">
        <v>3144</v>
      </c>
      <c r="E878" s="7" t="s">
        <v>3145</v>
      </c>
      <c r="F878" s="24"/>
      <c r="G878" s="12">
        <v>0</v>
      </c>
      <c r="H878" s="9" t="s">
        <v>279</v>
      </c>
      <c r="I878" s="9" t="s">
        <v>279</v>
      </c>
      <c r="J878" s="12">
        <v>1</v>
      </c>
      <c r="K878" s="13">
        <v>43374</v>
      </c>
      <c r="L878" s="86">
        <f>(Tabla2[[#This Row],[release_year]]-'VARIANZA Y DES. EST'!$L$11)^2</f>
        <v>7.9512857435875226</v>
      </c>
      <c r="M878" s="12">
        <v>2017</v>
      </c>
      <c r="N878" s="9" t="s">
        <v>99</v>
      </c>
      <c r="O878" s="9" t="s">
        <v>3037</v>
      </c>
      <c r="P878" s="12">
        <v>74</v>
      </c>
      <c r="Q878" s="12">
        <v>74</v>
      </c>
      <c r="R878" s="12">
        <v>653.56909990622012</v>
      </c>
      <c r="S878" s="12" t="s">
        <v>28</v>
      </c>
      <c r="T878" s="9" t="s">
        <v>3146</v>
      </c>
      <c r="U878" s="9" t="s">
        <v>38</v>
      </c>
      <c r="V878" s="9" t="s">
        <v>3146</v>
      </c>
      <c r="W878" s="14">
        <v>3</v>
      </c>
    </row>
    <row r="879" spans="1:23" x14ac:dyDescent="0.25">
      <c r="A879" s="8">
        <v>8754</v>
      </c>
      <c r="B879" s="9" t="s">
        <v>3147</v>
      </c>
      <c r="C879" s="9" t="s">
        <v>22</v>
      </c>
      <c r="D879" s="9" t="s">
        <v>3148</v>
      </c>
      <c r="E879" s="9" t="s">
        <v>3149</v>
      </c>
      <c r="F879" s="9" t="s">
        <v>3150</v>
      </c>
      <c r="G879" s="12">
        <v>8</v>
      </c>
      <c r="H879" s="9" t="s">
        <v>160</v>
      </c>
      <c r="I879" s="9" t="s">
        <v>160</v>
      </c>
      <c r="J879" s="12">
        <v>1</v>
      </c>
      <c r="K879" s="13">
        <v>43221</v>
      </c>
      <c r="L879" s="86">
        <f>(Tabla2[[#This Row],[release_year]]-'VARIANZA Y DES. EST'!$L$11)^2</f>
        <v>7.9512857435875226</v>
      </c>
      <c r="M879" s="12">
        <v>2017</v>
      </c>
      <c r="N879" s="9" t="s">
        <v>76</v>
      </c>
      <c r="O879" s="9" t="s">
        <v>3037</v>
      </c>
      <c r="P879" s="12">
        <v>74</v>
      </c>
      <c r="Q879" s="12">
        <v>74</v>
      </c>
      <c r="R879" s="12">
        <v>653.56909990622012</v>
      </c>
      <c r="S879" s="12" t="s">
        <v>28</v>
      </c>
      <c r="T879" s="9" t="s">
        <v>144</v>
      </c>
      <c r="U879" s="9" t="s">
        <v>45</v>
      </c>
      <c r="V879" s="9" t="s">
        <v>144</v>
      </c>
      <c r="W879" s="14">
        <v>2</v>
      </c>
    </row>
    <row r="880" spans="1:23" x14ac:dyDescent="0.25">
      <c r="A880" s="8">
        <v>1054</v>
      </c>
      <c r="B880" s="9" t="s">
        <v>3151</v>
      </c>
      <c r="C880" s="9" t="s">
        <v>22</v>
      </c>
      <c r="D880" s="9" t="s">
        <v>3152</v>
      </c>
      <c r="E880" s="18" t="s">
        <v>3153</v>
      </c>
      <c r="F880" s="9" t="s">
        <v>3154</v>
      </c>
      <c r="G880" s="12">
        <v>8</v>
      </c>
      <c r="H880" s="9" t="s">
        <v>25</v>
      </c>
      <c r="I880" s="9" t="s">
        <v>25</v>
      </c>
      <c r="J880" s="12">
        <v>1</v>
      </c>
      <c r="K880" s="13">
        <v>44301</v>
      </c>
      <c r="L880" s="86">
        <f>(Tabla2[[#This Row],[release_year]]-'VARIANZA Y DES. EST'!$L$11)^2</f>
        <v>3.2471164275211517E-2</v>
      </c>
      <c r="M880" s="12">
        <v>2014</v>
      </c>
      <c r="N880" s="9" t="s">
        <v>76</v>
      </c>
      <c r="O880" s="9" t="s">
        <v>3155</v>
      </c>
      <c r="P880" s="12">
        <v>75</v>
      </c>
      <c r="Q880" s="12">
        <v>75</v>
      </c>
      <c r="R880" s="12">
        <v>603.43910479938609</v>
      </c>
      <c r="S880" s="12" t="s">
        <v>28</v>
      </c>
      <c r="T880" s="9" t="s">
        <v>576</v>
      </c>
      <c r="U880" s="9" t="s">
        <v>57</v>
      </c>
      <c r="V880" s="9" t="s">
        <v>576</v>
      </c>
      <c r="W880" s="14">
        <v>2</v>
      </c>
    </row>
    <row r="881" spans="1:23" x14ac:dyDescent="0.25">
      <c r="A881" s="8">
        <v>1118</v>
      </c>
      <c r="B881" s="9" t="s">
        <v>3156</v>
      </c>
      <c r="C881" s="9" t="s">
        <v>22</v>
      </c>
      <c r="D881" s="9" t="s">
        <v>3157</v>
      </c>
      <c r="E881" s="7" t="s">
        <v>3158</v>
      </c>
      <c r="F881" s="24"/>
      <c r="G881" s="12">
        <v>0</v>
      </c>
      <c r="H881" s="9" t="s">
        <v>92</v>
      </c>
      <c r="I881" s="9" t="s">
        <v>3159</v>
      </c>
      <c r="J881" s="12">
        <v>4</v>
      </c>
      <c r="K881" s="13">
        <v>44287</v>
      </c>
      <c r="L881" s="86">
        <f>(Tabla2[[#This Row],[release_year]]-'VARIANZA Y DES. EST'!$L$11)^2</f>
        <v>23.230495463129063</v>
      </c>
      <c r="M881" s="12">
        <v>2019</v>
      </c>
      <c r="N881" s="9" t="s">
        <v>82</v>
      </c>
      <c r="O881" s="9" t="s">
        <v>3155</v>
      </c>
      <c r="P881" s="12">
        <v>75</v>
      </c>
      <c r="Q881" s="12">
        <v>75</v>
      </c>
      <c r="R881" s="12">
        <v>603.43910479938609</v>
      </c>
      <c r="S881" s="12" t="s">
        <v>28</v>
      </c>
      <c r="T881" s="9" t="s">
        <v>105</v>
      </c>
      <c r="U881" s="9" t="s">
        <v>57</v>
      </c>
      <c r="V881" s="9" t="s">
        <v>105</v>
      </c>
      <c r="W881" s="14">
        <v>2</v>
      </c>
    </row>
    <row r="882" spans="1:23" x14ac:dyDescent="0.25">
      <c r="A882" s="8">
        <v>1703</v>
      </c>
      <c r="B882" s="9" t="s">
        <v>3160</v>
      </c>
      <c r="C882" s="9" t="s">
        <v>22</v>
      </c>
      <c r="D882" s="9" t="s">
        <v>3161</v>
      </c>
      <c r="E882" s="9" t="s">
        <v>3162</v>
      </c>
      <c r="F882" s="9" t="s">
        <v>3163</v>
      </c>
      <c r="G882" s="12">
        <v>8</v>
      </c>
      <c r="H882" s="9" t="s">
        <v>518</v>
      </c>
      <c r="I882" s="9" t="s">
        <v>518</v>
      </c>
      <c r="J882" s="12">
        <v>1</v>
      </c>
      <c r="K882" s="16">
        <v>44148</v>
      </c>
      <c r="L882" s="86">
        <f>(Tabla2[[#This Row],[release_year]]-'VARIANZA Y DES. EST'!$L$11)^2</f>
        <v>33.870100322899837</v>
      </c>
      <c r="M882" s="12">
        <v>2020</v>
      </c>
      <c r="N882" s="9" t="s">
        <v>110</v>
      </c>
      <c r="O882" s="9" t="s">
        <v>3155</v>
      </c>
      <c r="P882" s="12">
        <v>75</v>
      </c>
      <c r="Q882" s="12">
        <v>75</v>
      </c>
      <c r="R882" s="12">
        <v>603.43910479938609</v>
      </c>
      <c r="S882" s="12" t="s">
        <v>28</v>
      </c>
      <c r="T882" s="9" t="s">
        <v>111</v>
      </c>
      <c r="U882" s="9" t="s">
        <v>30</v>
      </c>
      <c r="V882" s="9" t="s">
        <v>111</v>
      </c>
      <c r="W882" s="14">
        <v>2</v>
      </c>
    </row>
    <row r="883" spans="1:23" x14ac:dyDescent="0.25">
      <c r="A883" s="8">
        <v>1914</v>
      </c>
      <c r="B883" s="9" t="s">
        <v>3164</v>
      </c>
      <c r="C883" s="9" t="s">
        <v>22</v>
      </c>
      <c r="D883" s="9" t="s">
        <v>3165</v>
      </c>
      <c r="E883" s="10" t="s">
        <v>3166</v>
      </c>
      <c r="F883" s="15"/>
      <c r="G883" s="12">
        <v>0</v>
      </c>
      <c r="H883" s="9" t="s">
        <v>25</v>
      </c>
      <c r="I883" s="9" t="s">
        <v>382</v>
      </c>
      <c r="J883" s="12">
        <v>2</v>
      </c>
      <c r="K883" s="13">
        <v>44105</v>
      </c>
      <c r="L883" s="86">
        <f>(Tabla2[[#This Row],[release_year]]-'VARIANZA Y DES. EST'!$L$11)^2</f>
        <v>23.230495463129063</v>
      </c>
      <c r="M883" s="12">
        <v>2019</v>
      </c>
      <c r="N883" s="9" t="s">
        <v>76</v>
      </c>
      <c r="O883" s="9" t="s">
        <v>3155</v>
      </c>
      <c r="P883" s="12">
        <v>75</v>
      </c>
      <c r="Q883" s="12">
        <v>75</v>
      </c>
      <c r="R883" s="12">
        <v>603.43910479938609</v>
      </c>
      <c r="S883" s="12" t="s">
        <v>28</v>
      </c>
      <c r="T883" s="9" t="s">
        <v>105</v>
      </c>
      <c r="U883" s="9" t="s">
        <v>57</v>
      </c>
      <c r="V883" s="9" t="s">
        <v>105</v>
      </c>
      <c r="W883" s="14">
        <v>2</v>
      </c>
    </row>
    <row r="884" spans="1:23" x14ac:dyDescent="0.25">
      <c r="A884" s="8">
        <v>2117</v>
      </c>
      <c r="B884" s="9" t="s">
        <v>3167</v>
      </c>
      <c r="C884" s="9" t="s">
        <v>22</v>
      </c>
      <c r="D884" s="9" t="s">
        <v>3168</v>
      </c>
      <c r="E884" s="9" t="s">
        <v>3169</v>
      </c>
      <c r="F884" s="9" t="s">
        <v>3170</v>
      </c>
      <c r="G884" s="12">
        <v>8</v>
      </c>
      <c r="H884" s="9" t="s">
        <v>175</v>
      </c>
      <c r="I884" s="9" t="s">
        <v>175</v>
      </c>
      <c r="J884" s="12">
        <v>1</v>
      </c>
      <c r="K884" s="13">
        <v>44061</v>
      </c>
      <c r="L884" s="86">
        <f>(Tabla2[[#This Row],[release_year]]-'VARIANZA Y DES. EST'!$L$11)^2</f>
        <v>7.9512857435875226</v>
      </c>
      <c r="M884" s="12">
        <v>2017</v>
      </c>
      <c r="N884" s="9" t="s">
        <v>82</v>
      </c>
      <c r="O884" s="9" t="s">
        <v>3155</v>
      </c>
      <c r="P884" s="12">
        <v>75</v>
      </c>
      <c r="Q884" s="12">
        <v>75</v>
      </c>
      <c r="R884" s="12">
        <v>603.43910479938609</v>
      </c>
      <c r="S884" s="12" t="s">
        <v>28</v>
      </c>
      <c r="T884" s="9" t="s">
        <v>2492</v>
      </c>
      <c r="U884" s="9" t="s">
        <v>95</v>
      </c>
      <c r="V884" s="9" t="s">
        <v>2492</v>
      </c>
      <c r="W884" s="14">
        <v>3</v>
      </c>
    </row>
    <row r="885" spans="1:23" x14ac:dyDescent="0.25">
      <c r="A885" s="8">
        <v>2800</v>
      </c>
      <c r="B885" s="9" t="s">
        <v>3171</v>
      </c>
      <c r="C885" s="9" t="s">
        <v>22</v>
      </c>
      <c r="D885" s="9" t="s">
        <v>3172</v>
      </c>
      <c r="E885" s="18" t="s">
        <v>3173</v>
      </c>
      <c r="F885" s="9" t="s">
        <v>3174</v>
      </c>
      <c r="G885" s="12">
        <v>7</v>
      </c>
      <c r="H885" s="9" t="s">
        <v>34</v>
      </c>
      <c r="I885" s="9" t="s">
        <v>1318</v>
      </c>
      <c r="J885" s="12">
        <v>2</v>
      </c>
      <c r="K885" s="13">
        <v>43909</v>
      </c>
      <c r="L885" s="86">
        <f>(Tabla2[[#This Row],[release_year]]-'VARIANZA Y DES. EST'!$L$11)^2</f>
        <v>33.870100322899837</v>
      </c>
      <c r="M885" s="12">
        <v>2020</v>
      </c>
      <c r="N885" s="9" t="s">
        <v>76</v>
      </c>
      <c r="O885" s="9" t="s">
        <v>3155</v>
      </c>
      <c r="P885" s="12">
        <v>75</v>
      </c>
      <c r="Q885" s="12">
        <v>75</v>
      </c>
      <c r="R885" s="12">
        <v>603.43910479938609</v>
      </c>
      <c r="S885" s="12" t="s">
        <v>28</v>
      </c>
      <c r="T885" s="9" t="s">
        <v>37</v>
      </c>
      <c r="U885" s="9" t="s">
        <v>38</v>
      </c>
      <c r="V885" s="9" t="s">
        <v>37</v>
      </c>
      <c r="W885" s="14">
        <v>3</v>
      </c>
    </row>
    <row r="886" spans="1:23" x14ac:dyDescent="0.25">
      <c r="A886" s="8">
        <v>3973</v>
      </c>
      <c r="B886" s="9" t="s">
        <v>3175</v>
      </c>
      <c r="C886" s="9" t="s">
        <v>22</v>
      </c>
      <c r="D886" s="9" t="s">
        <v>3176</v>
      </c>
      <c r="E886" s="9" t="s">
        <v>3177</v>
      </c>
      <c r="F886" s="9" t="s">
        <v>3178</v>
      </c>
      <c r="G886" s="12">
        <v>10</v>
      </c>
      <c r="H886" s="9" t="s">
        <v>2935</v>
      </c>
      <c r="I886" s="9" t="s">
        <v>2935</v>
      </c>
      <c r="J886" s="12">
        <v>1</v>
      </c>
      <c r="K886" s="13">
        <v>43551</v>
      </c>
      <c r="L886" s="86">
        <f>(Tabla2[[#This Row],[release_year]]-'VARIANZA Y DES. EST'!$L$11)^2</f>
        <v>7.9512857435875226</v>
      </c>
      <c r="M886" s="12">
        <v>2017</v>
      </c>
      <c r="N886" s="9" t="s">
        <v>76</v>
      </c>
      <c r="O886" s="9" t="s">
        <v>3155</v>
      </c>
      <c r="P886" s="12">
        <v>75</v>
      </c>
      <c r="Q886" s="12">
        <v>75</v>
      </c>
      <c r="R886" s="12">
        <v>603.43910479938609</v>
      </c>
      <c r="S886" s="12" t="s">
        <v>28</v>
      </c>
      <c r="T886" s="9" t="s">
        <v>3179</v>
      </c>
      <c r="U886" s="9" t="s">
        <v>514</v>
      </c>
      <c r="V886" s="9" t="s">
        <v>3179</v>
      </c>
      <c r="W886" s="14">
        <v>2</v>
      </c>
    </row>
    <row r="887" spans="1:23" x14ac:dyDescent="0.25">
      <c r="A887" s="8">
        <v>4776</v>
      </c>
      <c r="B887" s="9" t="s">
        <v>3180</v>
      </c>
      <c r="C887" s="9" t="s">
        <v>22</v>
      </c>
      <c r="D887" s="9" t="s">
        <v>3181</v>
      </c>
      <c r="E887" s="18" t="s">
        <v>3182</v>
      </c>
      <c r="F887" s="9" t="s">
        <v>3183</v>
      </c>
      <c r="G887" s="12">
        <v>8</v>
      </c>
      <c r="H887" s="9" t="s">
        <v>468</v>
      </c>
      <c r="I887" s="9" t="s">
        <v>468</v>
      </c>
      <c r="J887" s="12">
        <v>1</v>
      </c>
      <c r="K887" s="13">
        <v>43294</v>
      </c>
      <c r="L887" s="86">
        <f>(Tabla2[[#This Row],[release_year]]-'VARIANZA Y DES. EST'!$L$11)^2</f>
        <v>14.590890603358293</v>
      </c>
      <c r="M887" s="12">
        <v>2018</v>
      </c>
      <c r="N887" s="9" t="s">
        <v>76</v>
      </c>
      <c r="O887" s="9" t="s">
        <v>3155</v>
      </c>
      <c r="P887" s="12">
        <v>75</v>
      </c>
      <c r="Q887" s="12">
        <v>75</v>
      </c>
      <c r="R887" s="12">
        <v>603.43910479938609</v>
      </c>
      <c r="S887" s="12" t="s">
        <v>28</v>
      </c>
      <c r="T887" s="9" t="s">
        <v>3029</v>
      </c>
      <c r="U887" s="9" t="s">
        <v>514</v>
      </c>
      <c r="V887" s="9" t="s">
        <v>3029</v>
      </c>
      <c r="W887" s="14">
        <v>3</v>
      </c>
    </row>
    <row r="888" spans="1:23" x14ac:dyDescent="0.25">
      <c r="A888" s="8">
        <v>4935</v>
      </c>
      <c r="B888" s="9" t="s">
        <v>3184</v>
      </c>
      <c r="C888" s="9" t="s">
        <v>22</v>
      </c>
      <c r="D888" s="9" t="s">
        <v>3185</v>
      </c>
      <c r="E888" s="18" t="s">
        <v>3186</v>
      </c>
      <c r="F888" s="9" t="s">
        <v>3187</v>
      </c>
      <c r="G888" s="12">
        <v>9</v>
      </c>
      <c r="H888" s="9" t="s">
        <v>25</v>
      </c>
      <c r="I888" s="9" t="s">
        <v>25</v>
      </c>
      <c r="J888" s="12">
        <v>1</v>
      </c>
      <c r="K888" s="13">
        <v>43196</v>
      </c>
      <c r="L888" s="86">
        <f>(Tabla2[[#This Row],[release_year]]-'VARIANZA Y DES. EST'!$L$11)^2</f>
        <v>14.590890603358293</v>
      </c>
      <c r="M888" s="12">
        <v>2018</v>
      </c>
      <c r="N888" s="9" t="s">
        <v>76</v>
      </c>
      <c r="O888" s="9" t="s">
        <v>3155</v>
      </c>
      <c r="P888" s="12">
        <v>75</v>
      </c>
      <c r="Q888" s="12">
        <v>75</v>
      </c>
      <c r="R888" s="12">
        <v>603.43910479938609</v>
      </c>
      <c r="S888" s="12" t="s">
        <v>28</v>
      </c>
      <c r="T888" s="9" t="s">
        <v>144</v>
      </c>
      <c r="U888" s="9" t="s">
        <v>45</v>
      </c>
      <c r="V888" s="9" t="s">
        <v>144</v>
      </c>
      <c r="W888" s="14">
        <v>2</v>
      </c>
    </row>
    <row r="889" spans="1:23" x14ac:dyDescent="0.25">
      <c r="A889" s="8">
        <v>4945</v>
      </c>
      <c r="B889" s="9" t="s">
        <v>3188</v>
      </c>
      <c r="C889" s="9" t="s">
        <v>22</v>
      </c>
      <c r="D889" s="9" t="s">
        <v>3189</v>
      </c>
      <c r="E889" s="9" t="s">
        <v>3190</v>
      </c>
      <c r="F889" s="9" t="s">
        <v>3191</v>
      </c>
      <c r="G889" s="12">
        <v>1</v>
      </c>
      <c r="H889" s="9" t="s">
        <v>231</v>
      </c>
      <c r="I889" s="9" t="s">
        <v>231</v>
      </c>
      <c r="J889" s="12">
        <v>1</v>
      </c>
      <c r="K889" s="13">
        <v>43193</v>
      </c>
      <c r="L889" s="86">
        <f>(Tabla2[[#This Row],[release_year]]-'VARIANZA Y DES. EST'!$L$11)^2</f>
        <v>14.590890603358293</v>
      </c>
      <c r="M889" s="12">
        <v>2018</v>
      </c>
      <c r="N889" s="9" t="s">
        <v>76</v>
      </c>
      <c r="O889" s="9" t="s">
        <v>3155</v>
      </c>
      <c r="P889" s="12">
        <v>75</v>
      </c>
      <c r="Q889" s="12">
        <v>75</v>
      </c>
      <c r="R889" s="12">
        <v>603.43910479938609</v>
      </c>
      <c r="S889" s="12" t="s">
        <v>28</v>
      </c>
      <c r="T889" s="9" t="s">
        <v>477</v>
      </c>
      <c r="U889" s="9" t="s">
        <v>477</v>
      </c>
      <c r="V889" s="9" t="s">
        <v>477</v>
      </c>
      <c r="W889" s="14">
        <v>1</v>
      </c>
    </row>
    <row r="890" spans="1:23" x14ac:dyDescent="0.25">
      <c r="A890" s="8">
        <v>5016</v>
      </c>
      <c r="B890" s="9" t="s">
        <v>3192</v>
      </c>
      <c r="C890" s="9" t="s">
        <v>22</v>
      </c>
      <c r="D890" s="9" t="s">
        <v>3193</v>
      </c>
      <c r="E890" s="9" t="s">
        <v>3194</v>
      </c>
      <c r="F890" s="9" t="s">
        <v>3195</v>
      </c>
      <c r="G890" s="12">
        <v>7</v>
      </c>
      <c r="H890" s="9" t="s">
        <v>160</v>
      </c>
      <c r="I890" s="9" t="s">
        <v>160</v>
      </c>
      <c r="J890" s="12">
        <v>1</v>
      </c>
      <c r="K890" s="13">
        <v>43160</v>
      </c>
      <c r="L890" s="86">
        <f>(Tabla2[[#This Row],[release_year]]-'VARIANZA Y DES. EST'!$L$11)^2</f>
        <v>3.2471164275211517E-2</v>
      </c>
      <c r="M890" s="12">
        <v>2014</v>
      </c>
      <c r="N890" s="9" t="s">
        <v>76</v>
      </c>
      <c r="O890" s="9" t="s">
        <v>3155</v>
      </c>
      <c r="P890" s="12">
        <v>75</v>
      </c>
      <c r="Q890" s="12">
        <v>75</v>
      </c>
      <c r="R890" s="12">
        <v>603.43910479938609</v>
      </c>
      <c r="S890" s="12" t="s">
        <v>28</v>
      </c>
      <c r="T890" s="9" t="s">
        <v>859</v>
      </c>
      <c r="U890" s="9" t="s">
        <v>95</v>
      </c>
      <c r="V890" s="9" t="s">
        <v>859</v>
      </c>
      <c r="W890" s="14">
        <v>2</v>
      </c>
    </row>
    <row r="891" spans="1:23" x14ac:dyDescent="0.25">
      <c r="A891" s="8">
        <v>5199</v>
      </c>
      <c r="B891" s="9" t="s">
        <v>3196</v>
      </c>
      <c r="C891" s="9" t="s">
        <v>22</v>
      </c>
      <c r="D891" s="9" t="s">
        <v>3197</v>
      </c>
      <c r="E891" s="9" t="s">
        <v>3198</v>
      </c>
      <c r="F891" s="9" t="s">
        <v>3199</v>
      </c>
      <c r="G891" s="12">
        <v>10</v>
      </c>
      <c r="H891" s="9" t="s">
        <v>25</v>
      </c>
      <c r="I891" s="9" t="s">
        <v>25</v>
      </c>
      <c r="J891" s="12">
        <v>1</v>
      </c>
      <c r="K891" s="16">
        <v>43038</v>
      </c>
      <c r="L891" s="86">
        <f>(Tabla2[[#This Row],[release_year]]-'VARIANZA Y DES. EST'!$L$11)^2</f>
        <v>7.9512857435875226</v>
      </c>
      <c r="M891" s="12">
        <v>2017</v>
      </c>
      <c r="N891" s="9" t="s">
        <v>43</v>
      </c>
      <c r="O891" s="9" t="s">
        <v>3155</v>
      </c>
      <c r="P891" s="12">
        <v>75</v>
      </c>
      <c r="Q891" s="12">
        <v>75</v>
      </c>
      <c r="R891" s="12">
        <v>603.43910479938609</v>
      </c>
      <c r="S891" s="12" t="s">
        <v>28</v>
      </c>
      <c r="T891" s="9" t="s">
        <v>3200</v>
      </c>
      <c r="U891" s="9" t="s">
        <v>45</v>
      </c>
      <c r="V891" s="9" t="s">
        <v>3200</v>
      </c>
      <c r="W891" s="14">
        <v>3</v>
      </c>
    </row>
    <row r="892" spans="1:23" x14ac:dyDescent="0.25">
      <c r="A892" s="8">
        <v>5646</v>
      </c>
      <c r="B892" s="9" t="s">
        <v>3201</v>
      </c>
      <c r="C892" s="9" t="s">
        <v>22</v>
      </c>
      <c r="D892" s="9" t="s">
        <v>3202</v>
      </c>
      <c r="E892" s="18" t="s">
        <v>3101</v>
      </c>
      <c r="F892" s="9" t="s">
        <v>3203</v>
      </c>
      <c r="G892" s="12">
        <v>11</v>
      </c>
      <c r="H892" s="9" t="s">
        <v>25</v>
      </c>
      <c r="I892" s="9" t="s">
        <v>25</v>
      </c>
      <c r="J892" s="12">
        <v>1</v>
      </c>
      <c r="K892" s="13">
        <v>42739</v>
      </c>
      <c r="L892" s="86">
        <f>(Tabla2[[#This Row],[release_year]]-'VARIANZA Y DES. EST'!$L$11)^2</f>
        <v>3.3116808838167522</v>
      </c>
      <c r="M892" s="12">
        <v>2016</v>
      </c>
      <c r="N892" s="9" t="s">
        <v>99</v>
      </c>
      <c r="O892" s="9" t="s">
        <v>3155</v>
      </c>
      <c r="P892" s="12">
        <v>75</v>
      </c>
      <c r="Q892" s="12">
        <v>75</v>
      </c>
      <c r="R892" s="12">
        <v>603.43910479938609</v>
      </c>
      <c r="S892" s="12" t="s">
        <v>28</v>
      </c>
      <c r="T892" s="9" t="s">
        <v>29</v>
      </c>
      <c r="U892" s="9" t="s">
        <v>30</v>
      </c>
      <c r="V892" s="9" t="s">
        <v>29</v>
      </c>
      <c r="W892" s="14">
        <v>2</v>
      </c>
    </row>
    <row r="893" spans="1:23" x14ac:dyDescent="0.25">
      <c r="A893" s="8">
        <v>5809</v>
      </c>
      <c r="B893" s="9" t="s">
        <v>3204</v>
      </c>
      <c r="C893" s="9" t="s">
        <v>22</v>
      </c>
      <c r="D893" s="9" t="s">
        <v>3205</v>
      </c>
      <c r="E893" s="9" t="s">
        <v>1666</v>
      </c>
      <c r="F893" s="9" t="s">
        <v>3206</v>
      </c>
      <c r="G893" s="12">
        <v>2</v>
      </c>
      <c r="H893" s="9" t="s">
        <v>25</v>
      </c>
      <c r="I893" s="9" t="s">
        <v>25</v>
      </c>
      <c r="J893" s="12">
        <v>1</v>
      </c>
      <c r="K893" s="13">
        <v>42608</v>
      </c>
      <c r="L893" s="86">
        <f>(Tabla2[[#This Row],[release_year]]-'VARIANZA Y DES. EST'!$L$11)^2</f>
        <v>3.3116808838167522</v>
      </c>
      <c r="M893" s="12">
        <v>2016</v>
      </c>
      <c r="N893" s="9" t="s">
        <v>35</v>
      </c>
      <c r="O893" s="9" t="s">
        <v>3155</v>
      </c>
      <c r="P893" s="12">
        <v>75</v>
      </c>
      <c r="Q893" s="12">
        <v>75</v>
      </c>
      <c r="R893" s="12">
        <v>603.43910479938609</v>
      </c>
      <c r="S893" s="12" t="s">
        <v>28</v>
      </c>
      <c r="T893" s="9" t="s">
        <v>477</v>
      </c>
      <c r="U893" s="9" t="s">
        <v>477</v>
      </c>
      <c r="V893" s="9" t="s">
        <v>477</v>
      </c>
      <c r="W893" s="14">
        <v>1</v>
      </c>
    </row>
    <row r="894" spans="1:23" x14ac:dyDescent="0.25">
      <c r="A894" s="8">
        <v>5925</v>
      </c>
      <c r="B894" s="9" t="s">
        <v>3207</v>
      </c>
      <c r="C894" s="9" t="s">
        <v>22</v>
      </c>
      <c r="D894" s="9" t="s">
        <v>3208</v>
      </c>
      <c r="E894" s="18" t="s">
        <v>1746</v>
      </c>
      <c r="F894" s="9" t="s">
        <v>3209</v>
      </c>
      <c r="G894" s="12">
        <v>1</v>
      </c>
      <c r="H894" s="9" t="s">
        <v>25</v>
      </c>
      <c r="I894" s="9" t="s">
        <v>25</v>
      </c>
      <c r="J894" s="12">
        <v>1</v>
      </c>
      <c r="K894" s="16">
        <v>41957</v>
      </c>
      <c r="L894" s="86">
        <f>(Tabla2[[#This Row],[release_year]]-'VARIANZA Y DES. EST'!$L$11)^2</f>
        <v>3.2471164275211517E-2</v>
      </c>
      <c r="M894" s="12">
        <v>2014</v>
      </c>
      <c r="N894" s="9" t="s">
        <v>76</v>
      </c>
      <c r="O894" s="9" t="s">
        <v>3155</v>
      </c>
      <c r="P894" s="12">
        <v>75</v>
      </c>
      <c r="Q894" s="12">
        <v>75</v>
      </c>
      <c r="R894" s="12">
        <v>603.43910479938609</v>
      </c>
      <c r="S894" s="12" t="s">
        <v>28</v>
      </c>
      <c r="T894" s="9" t="s">
        <v>477</v>
      </c>
      <c r="U894" s="9" t="s">
        <v>477</v>
      </c>
      <c r="V894" s="9" t="s">
        <v>477</v>
      </c>
      <c r="W894" s="14">
        <v>1</v>
      </c>
    </row>
    <row r="895" spans="1:23" x14ac:dyDescent="0.25">
      <c r="A895" s="8">
        <v>5954</v>
      </c>
      <c r="B895" s="9" t="s">
        <v>3210</v>
      </c>
      <c r="C895" s="9" t="s">
        <v>22</v>
      </c>
      <c r="D895" s="9" t="s">
        <v>3211</v>
      </c>
      <c r="E895" s="9" t="s">
        <v>3212</v>
      </c>
      <c r="F895" s="9" t="s">
        <v>3213</v>
      </c>
      <c r="G895" s="12">
        <v>15</v>
      </c>
      <c r="H895" s="9" t="s">
        <v>25</v>
      </c>
      <c r="I895" s="9" t="s">
        <v>3214</v>
      </c>
      <c r="J895" s="12">
        <v>3</v>
      </c>
      <c r="K895" s="13">
        <v>40813</v>
      </c>
      <c r="L895" s="86">
        <f>(Tabla2[[#This Row],[release_year]]-'VARIANZA Y DES. EST'!$L$11)^2</f>
        <v>201.07800312748444</v>
      </c>
      <c r="M895" s="12">
        <v>2000</v>
      </c>
      <c r="N895" s="9" t="s">
        <v>82</v>
      </c>
      <c r="O895" s="9" t="s">
        <v>3155</v>
      </c>
      <c r="P895" s="12">
        <v>75</v>
      </c>
      <c r="Q895" s="12">
        <v>75</v>
      </c>
      <c r="R895" s="12">
        <v>603.43910479938609</v>
      </c>
      <c r="S895" s="12" t="s">
        <v>28</v>
      </c>
      <c r="T895" s="9" t="s">
        <v>3215</v>
      </c>
      <c r="U895" s="9" t="s">
        <v>30</v>
      </c>
      <c r="V895" s="9" t="s">
        <v>3215</v>
      </c>
      <c r="W895" s="14">
        <v>3</v>
      </c>
    </row>
    <row r="896" spans="1:23" x14ac:dyDescent="0.25">
      <c r="A896" s="8">
        <v>5984</v>
      </c>
      <c r="B896" s="9" t="s">
        <v>3216</v>
      </c>
      <c r="C896" s="9" t="s">
        <v>22</v>
      </c>
      <c r="D896" s="9" t="s">
        <v>3217</v>
      </c>
      <c r="E896" s="10" t="s">
        <v>3218</v>
      </c>
      <c r="F896" s="11"/>
      <c r="G896" s="12">
        <v>0</v>
      </c>
      <c r="H896" s="9" t="s">
        <v>25</v>
      </c>
      <c r="I896" s="9" t="s">
        <v>25</v>
      </c>
      <c r="J896" s="12">
        <v>1</v>
      </c>
      <c r="K896" s="13">
        <v>43179</v>
      </c>
      <c r="L896" s="86">
        <f>(Tabla2[[#This Row],[release_year]]-'VARIANZA Y DES. EST'!$L$11)^2</f>
        <v>3.3116808838167522</v>
      </c>
      <c r="M896" s="12">
        <v>2016</v>
      </c>
      <c r="N896" s="9" t="s">
        <v>35</v>
      </c>
      <c r="O896" s="9" t="s">
        <v>3155</v>
      </c>
      <c r="P896" s="12">
        <v>75</v>
      </c>
      <c r="Q896" s="12">
        <v>75</v>
      </c>
      <c r="R896" s="12">
        <v>603.43910479938609</v>
      </c>
      <c r="S896" s="12" t="s">
        <v>28</v>
      </c>
      <c r="T896" s="9" t="s">
        <v>57</v>
      </c>
      <c r="U896" s="9" t="s">
        <v>57</v>
      </c>
      <c r="V896" s="9" t="s">
        <v>57</v>
      </c>
      <c r="W896" s="14">
        <v>1</v>
      </c>
    </row>
    <row r="897" spans="1:23" x14ac:dyDescent="0.25">
      <c r="A897" s="8">
        <v>6153</v>
      </c>
      <c r="B897" s="9" t="s">
        <v>3219</v>
      </c>
      <c r="C897" s="9" t="s">
        <v>22</v>
      </c>
      <c r="D897" s="9" t="s">
        <v>3220</v>
      </c>
      <c r="E897" s="18" t="s">
        <v>3221</v>
      </c>
      <c r="F897" s="9" t="s">
        <v>3222</v>
      </c>
      <c r="G897" s="12">
        <v>9</v>
      </c>
      <c r="H897" s="9" t="s">
        <v>25</v>
      </c>
      <c r="I897" s="9" t="s">
        <v>25</v>
      </c>
      <c r="J897" s="12">
        <v>1</v>
      </c>
      <c r="K897" s="13">
        <v>43191</v>
      </c>
      <c r="L897" s="86">
        <f>(Tabla2[[#This Row],[release_year]]-'VARIANZA Y DES. EST'!$L$11)^2</f>
        <v>537.32155938954747</v>
      </c>
      <c r="M897" s="12">
        <v>1991</v>
      </c>
      <c r="N897" s="9" t="s">
        <v>49</v>
      </c>
      <c r="O897" s="9" t="s">
        <v>3155</v>
      </c>
      <c r="P897" s="12">
        <v>75</v>
      </c>
      <c r="Q897" s="12">
        <v>75</v>
      </c>
      <c r="R897" s="12">
        <v>603.43910479938609</v>
      </c>
      <c r="S897" s="12" t="s">
        <v>28</v>
      </c>
      <c r="T897" s="9" t="s">
        <v>30</v>
      </c>
      <c r="U897" s="9" t="s">
        <v>30</v>
      </c>
      <c r="V897" s="9" t="s">
        <v>30</v>
      </c>
      <c r="W897" s="14">
        <v>1</v>
      </c>
    </row>
    <row r="898" spans="1:23" x14ac:dyDescent="0.25">
      <c r="A898" s="8">
        <v>6154</v>
      </c>
      <c r="B898" s="9" t="s">
        <v>3223</v>
      </c>
      <c r="C898" s="9" t="s">
        <v>22</v>
      </c>
      <c r="D898" s="9" t="s">
        <v>3224</v>
      </c>
      <c r="E898" s="18" t="s">
        <v>3225</v>
      </c>
      <c r="F898" s="9" t="s">
        <v>3226</v>
      </c>
      <c r="G898" s="12">
        <v>10</v>
      </c>
      <c r="H898" s="9" t="s">
        <v>25</v>
      </c>
      <c r="I898" s="9" t="s">
        <v>25</v>
      </c>
      <c r="J898" s="12">
        <v>1</v>
      </c>
      <c r="K898" s="13">
        <v>43191</v>
      </c>
      <c r="L898" s="86">
        <f>(Tabla2[[#This Row],[release_year]]-'VARIANZA Y DES. EST'!$L$11)^2</f>
        <v>230.43839826771367</v>
      </c>
      <c r="M898" s="12">
        <v>1999</v>
      </c>
      <c r="N898" s="9" t="s">
        <v>49</v>
      </c>
      <c r="O898" s="9" t="s">
        <v>3155</v>
      </c>
      <c r="P898" s="12">
        <v>75</v>
      </c>
      <c r="Q898" s="12">
        <v>75</v>
      </c>
      <c r="R898" s="12">
        <v>603.43910479938609</v>
      </c>
      <c r="S898" s="12" t="s">
        <v>28</v>
      </c>
      <c r="T898" s="9" t="s">
        <v>30</v>
      </c>
      <c r="U898" s="9" t="s">
        <v>30</v>
      </c>
      <c r="V898" s="9" t="s">
        <v>30</v>
      </c>
      <c r="W898" s="14">
        <v>1</v>
      </c>
    </row>
    <row r="899" spans="1:23" x14ac:dyDescent="0.25">
      <c r="A899" s="8">
        <v>6222</v>
      </c>
      <c r="B899" s="9" t="s">
        <v>3227</v>
      </c>
      <c r="C899" s="9" t="s">
        <v>22</v>
      </c>
      <c r="D899" s="9" t="s">
        <v>3228</v>
      </c>
      <c r="E899" s="18" t="s">
        <v>3229</v>
      </c>
      <c r="F899" s="9" t="s">
        <v>3230</v>
      </c>
      <c r="G899" s="12">
        <v>10</v>
      </c>
      <c r="H899" s="9" t="s">
        <v>25</v>
      </c>
      <c r="I899" s="9" t="s">
        <v>25</v>
      </c>
      <c r="J899" s="12">
        <v>1</v>
      </c>
      <c r="K899" s="13">
        <v>43191</v>
      </c>
      <c r="L899" s="86">
        <f>(Tabla2[[#This Row],[release_year]]-'VARIANZA Y DES. EST'!$L$11)^2</f>
        <v>173.71760798725521</v>
      </c>
      <c r="M899" s="12">
        <v>2001</v>
      </c>
      <c r="N899" s="9" t="s">
        <v>49</v>
      </c>
      <c r="O899" s="9" t="s">
        <v>3155</v>
      </c>
      <c r="P899" s="12">
        <v>75</v>
      </c>
      <c r="Q899" s="12">
        <v>75</v>
      </c>
      <c r="R899" s="12">
        <v>603.43910479938609</v>
      </c>
      <c r="S899" s="12" t="s">
        <v>28</v>
      </c>
      <c r="T899" s="9" t="s">
        <v>30</v>
      </c>
      <c r="U899" s="9" t="s">
        <v>30</v>
      </c>
      <c r="V899" s="9" t="s">
        <v>30</v>
      </c>
      <c r="W899" s="14">
        <v>1</v>
      </c>
    </row>
    <row r="900" spans="1:23" x14ac:dyDescent="0.25">
      <c r="A900" s="8">
        <v>6242</v>
      </c>
      <c r="B900" s="9" t="s">
        <v>3231</v>
      </c>
      <c r="C900" s="9" t="s">
        <v>22</v>
      </c>
      <c r="D900" s="9" t="s">
        <v>3232</v>
      </c>
      <c r="E900" s="18" t="s">
        <v>2158</v>
      </c>
      <c r="F900" s="9" t="s">
        <v>3233</v>
      </c>
      <c r="G900" s="12">
        <v>8</v>
      </c>
      <c r="H900" s="9" t="s">
        <v>25</v>
      </c>
      <c r="I900" s="9" t="s">
        <v>327</v>
      </c>
      <c r="J900" s="12">
        <v>2</v>
      </c>
      <c r="K900" s="13">
        <v>43009</v>
      </c>
      <c r="L900" s="86">
        <f>(Tabla2[[#This Row],[release_year]]-'VARIANZA Y DES. EST'!$L$11)^2</f>
        <v>3.3116808838167522</v>
      </c>
      <c r="M900" s="12">
        <v>2016</v>
      </c>
      <c r="N900" s="9" t="s">
        <v>26</v>
      </c>
      <c r="O900" s="9" t="s">
        <v>3155</v>
      </c>
      <c r="P900" s="12">
        <v>75</v>
      </c>
      <c r="Q900" s="12">
        <v>75</v>
      </c>
      <c r="R900" s="12">
        <v>603.43910479938609</v>
      </c>
      <c r="S900" s="12" t="s">
        <v>28</v>
      </c>
      <c r="T900" s="9" t="s">
        <v>30</v>
      </c>
      <c r="U900" s="9" t="s">
        <v>30</v>
      </c>
      <c r="V900" s="9" t="s">
        <v>30</v>
      </c>
      <c r="W900" s="14">
        <v>1</v>
      </c>
    </row>
    <row r="901" spans="1:23" x14ac:dyDescent="0.25">
      <c r="A901" s="8">
        <v>6243</v>
      </c>
      <c r="B901" s="9" t="s">
        <v>3234</v>
      </c>
      <c r="C901" s="9" t="s">
        <v>22</v>
      </c>
      <c r="D901" s="9" t="s">
        <v>3235</v>
      </c>
      <c r="E901" s="9" t="s">
        <v>3236</v>
      </c>
      <c r="F901" s="9" t="s">
        <v>3237</v>
      </c>
      <c r="G901" s="12">
        <v>10</v>
      </c>
      <c r="H901" s="9" t="s">
        <v>25</v>
      </c>
      <c r="I901" s="9" t="s">
        <v>25</v>
      </c>
      <c r="J901" s="12">
        <v>1</v>
      </c>
      <c r="K901" s="13">
        <v>43009</v>
      </c>
      <c r="L901" s="86">
        <f>(Tabla2[[#This Row],[release_year]]-'VARIANZA Y DES. EST'!$L$11)^2</f>
        <v>4.7532614447336705</v>
      </c>
      <c r="M901" s="12">
        <v>2012</v>
      </c>
      <c r="N901" s="9" t="s">
        <v>26</v>
      </c>
      <c r="O901" s="9" t="s">
        <v>3155</v>
      </c>
      <c r="P901" s="12">
        <v>75</v>
      </c>
      <c r="Q901" s="12">
        <v>75</v>
      </c>
      <c r="R901" s="12">
        <v>603.43910479938609</v>
      </c>
      <c r="S901" s="12" t="s">
        <v>28</v>
      </c>
      <c r="T901" s="9" t="s">
        <v>30</v>
      </c>
      <c r="U901" s="9" t="s">
        <v>30</v>
      </c>
      <c r="V901" s="9" t="s">
        <v>30</v>
      </c>
      <c r="W901" s="14">
        <v>1</v>
      </c>
    </row>
    <row r="902" spans="1:23" x14ac:dyDescent="0.25">
      <c r="A902" s="8">
        <v>6269</v>
      </c>
      <c r="B902" s="9" t="s">
        <v>3238</v>
      </c>
      <c r="C902" s="9" t="s">
        <v>22</v>
      </c>
      <c r="D902" s="9" t="s">
        <v>3239</v>
      </c>
      <c r="E902" s="18" t="s">
        <v>3240</v>
      </c>
      <c r="F902" s="9" t="s">
        <v>3241</v>
      </c>
      <c r="G902" s="12">
        <v>8</v>
      </c>
      <c r="H902" s="9" t="s">
        <v>2935</v>
      </c>
      <c r="I902" s="9" t="s">
        <v>2935</v>
      </c>
      <c r="J902" s="12">
        <v>1</v>
      </c>
      <c r="K902" s="13">
        <v>43442</v>
      </c>
      <c r="L902" s="86">
        <f>(Tabla2[[#This Row],[release_year]]-'VARIANZA Y DES. EST'!$L$11)^2</f>
        <v>38.194842005650592</v>
      </c>
      <c r="M902" s="12">
        <v>2008</v>
      </c>
      <c r="N902" s="9" t="s">
        <v>35</v>
      </c>
      <c r="O902" s="9" t="s">
        <v>3155</v>
      </c>
      <c r="P902" s="12">
        <v>75</v>
      </c>
      <c r="Q902" s="12">
        <v>75</v>
      </c>
      <c r="R902" s="12">
        <v>603.43910479938609</v>
      </c>
      <c r="S902" s="12" t="s">
        <v>28</v>
      </c>
      <c r="T902" s="9" t="s">
        <v>2492</v>
      </c>
      <c r="U902" s="9" t="s">
        <v>95</v>
      </c>
      <c r="V902" s="9" t="s">
        <v>2492</v>
      </c>
      <c r="W902" s="14">
        <v>3</v>
      </c>
    </row>
    <row r="903" spans="1:23" x14ac:dyDescent="0.25">
      <c r="A903" s="8">
        <v>6435</v>
      </c>
      <c r="B903" s="9" t="s">
        <v>3242</v>
      </c>
      <c r="C903" s="9" t="s">
        <v>22</v>
      </c>
      <c r="D903" s="9" t="s">
        <v>3243</v>
      </c>
      <c r="E903" s="22" t="s">
        <v>3244</v>
      </c>
      <c r="F903" s="23"/>
      <c r="G903" s="12">
        <v>0</v>
      </c>
      <c r="H903" s="9" t="s">
        <v>160</v>
      </c>
      <c r="I903" s="9" t="s">
        <v>160</v>
      </c>
      <c r="J903" s="12">
        <v>1</v>
      </c>
      <c r="K903" s="13">
        <v>43472</v>
      </c>
      <c r="L903" s="86">
        <f>(Tabla2[[#This Row],[release_year]]-'VARIANZA Y DES. EST'!$L$11)^2</f>
        <v>14.590890603358293</v>
      </c>
      <c r="M903" s="12">
        <v>2018</v>
      </c>
      <c r="N903" s="9" t="s">
        <v>82</v>
      </c>
      <c r="O903" s="9" t="s">
        <v>3155</v>
      </c>
      <c r="P903" s="12">
        <v>75</v>
      </c>
      <c r="Q903" s="12">
        <v>75</v>
      </c>
      <c r="R903" s="12">
        <v>603.43910479938609</v>
      </c>
      <c r="S903" s="12" t="s">
        <v>28</v>
      </c>
      <c r="T903" s="9" t="s">
        <v>105</v>
      </c>
      <c r="U903" s="9" t="s">
        <v>57</v>
      </c>
      <c r="V903" s="9" t="s">
        <v>105</v>
      </c>
      <c r="W903" s="14">
        <v>2</v>
      </c>
    </row>
    <row r="904" spans="1:23" x14ac:dyDescent="0.25">
      <c r="A904" s="8">
        <v>6540</v>
      </c>
      <c r="B904" s="9" t="s">
        <v>3245</v>
      </c>
      <c r="C904" s="9" t="s">
        <v>22</v>
      </c>
      <c r="D904" s="9" t="s">
        <v>3246</v>
      </c>
      <c r="E904" s="18" t="s">
        <v>3247</v>
      </c>
      <c r="F904" s="9" t="s">
        <v>3248</v>
      </c>
      <c r="G904" s="12">
        <v>1</v>
      </c>
      <c r="H904" s="9" t="s">
        <v>25</v>
      </c>
      <c r="I904" s="9" t="s">
        <v>25</v>
      </c>
      <c r="J904" s="12">
        <v>1</v>
      </c>
      <c r="K904" s="13">
        <v>42460</v>
      </c>
      <c r="L904" s="86">
        <f>(Tabla2[[#This Row],[release_year]]-'VARIANZA Y DES. EST'!$L$11)^2</f>
        <v>3.3116808838167522</v>
      </c>
      <c r="M904" s="12">
        <v>2016</v>
      </c>
      <c r="N904" s="9" t="s">
        <v>55</v>
      </c>
      <c r="O904" s="9" t="s">
        <v>3155</v>
      </c>
      <c r="P904" s="12">
        <v>75</v>
      </c>
      <c r="Q904" s="12">
        <v>75</v>
      </c>
      <c r="R904" s="12">
        <v>603.43910479938609</v>
      </c>
      <c r="S904" s="12" t="s">
        <v>28</v>
      </c>
      <c r="T904" s="9" t="s">
        <v>3249</v>
      </c>
      <c r="U904" s="9" t="s">
        <v>57</v>
      </c>
      <c r="V904" s="9" t="s">
        <v>3249</v>
      </c>
      <c r="W904" s="14">
        <v>3</v>
      </c>
    </row>
    <row r="905" spans="1:23" x14ac:dyDescent="0.25">
      <c r="A905" s="8">
        <v>6877</v>
      </c>
      <c r="B905" s="9" t="s">
        <v>3250</v>
      </c>
      <c r="C905" s="9" t="s">
        <v>22</v>
      </c>
      <c r="D905" s="9" t="s">
        <v>3251</v>
      </c>
      <c r="E905" s="9" t="s">
        <v>3252</v>
      </c>
      <c r="F905" s="9" t="s">
        <v>3253</v>
      </c>
      <c r="G905" s="12">
        <v>3</v>
      </c>
      <c r="H905" s="9" t="s">
        <v>25</v>
      </c>
      <c r="I905" s="9" t="s">
        <v>25</v>
      </c>
      <c r="J905" s="12">
        <v>1</v>
      </c>
      <c r="K905" s="13">
        <v>44063</v>
      </c>
      <c r="L905" s="86">
        <f>(Tabla2[[#This Row],[release_year]]-'VARIANZA Y DES. EST'!$L$11)^2</f>
        <v>23.230495463129063</v>
      </c>
      <c r="M905" s="12">
        <v>2019</v>
      </c>
      <c r="N905" s="9" t="s">
        <v>76</v>
      </c>
      <c r="O905" s="9" t="s">
        <v>3155</v>
      </c>
      <c r="P905" s="12">
        <v>75</v>
      </c>
      <c r="Q905" s="12">
        <v>75</v>
      </c>
      <c r="R905" s="12">
        <v>603.43910479938609</v>
      </c>
      <c r="S905" s="12" t="s">
        <v>28</v>
      </c>
      <c r="T905" s="9" t="s">
        <v>94</v>
      </c>
      <c r="U905" s="9" t="s">
        <v>95</v>
      </c>
      <c r="V905" s="9" t="s">
        <v>94</v>
      </c>
      <c r="W905" s="14">
        <v>3</v>
      </c>
    </row>
    <row r="906" spans="1:23" x14ac:dyDescent="0.25">
      <c r="A906" s="8">
        <v>7057</v>
      </c>
      <c r="B906" s="9" t="s">
        <v>3254</v>
      </c>
      <c r="C906" s="9" t="s">
        <v>22</v>
      </c>
      <c r="D906" s="9" t="s">
        <v>3255</v>
      </c>
      <c r="E906" s="9" t="s">
        <v>947</v>
      </c>
      <c r="F906" s="9" t="s">
        <v>2849</v>
      </c>
      <c r="G906" s="12">
        <v>1</v>
      </c>
      <c r="H906" s="9" t="s">
        <v>25</v>
      </c>
      <c r="I906" s="9" t="s">
        <v>25</v>
      </c>
      <c r="J906" s="12">
        <v>1</v>
      </c>
      <c r="K906" s="13">
        <v>41518</v>
      </c>
      <c r="L906" s="86">
        <f>(Tabla2[[#This Row],[release_year]]-'VARIANZA Y DES. EST'!$L$11)^2</f>
        <v>1.3928663045044412</v>
      </c>
      <c r="M906" s="12">
        <v>2013</v>
      </c>
      <c r="N906" s="9" t="s">
        <v>842</v>
      </c>
      <c r="O906" s="9" t="s">
        <v>3155</v>
      </c>
      <c r="P906" s="12">
        <v>75</v>
      </c>
      <c r="Q906" s="12">
        <v>75</v>
      </c>
      <c r="R906" s="12">
        <v>603.43910479938609</v>
      </c>
      <c r="S906" s="12" t="s">
        <v>28</v>
      </c>
      <c r="T906" s="9" t="s">
        <v>477</v>
      </c>
      <c r="U906" s="9" t="s">
        <v>477</v>
      </c>
      <c r="V906" s="9" t="s">
        <v>477</v>
      </c>
      <c r="W906" s="14">
        <v>1</v>
      </c>
    </row>
    <row r="907" spans="1:23" x14ac:dyDescent="0.25">
      <c r="A907" s="8">
        <v>7180</v>
      </c>
      <c r="B907" s="9" t="s">
        <v>3256</v>
      </c>
      <c r="C907" s="9" t="s">
        <v>22</v>
      </c>
      <c r="D907" s="9" t="s">
        <v>3257</v>
      </c>
      <c r="E907" s="18" t="s">
        <v>3258</v>
      </c>
      <c r="F907" s="9" t="s">
        <v>1759</v>
      </c>
      <c r="G907" s="12">
        <v>1</v>
      </c>
      <c r="H907" s="9" t="s">
        <v>25</v>
      </c>
      <c r="I907" s="9" t="s">
        <v>25</v>
      </c>
      <c r="J907" s="12">
        <v>1</v>
      </c>
      <c r="K907" s="13">
        <v>43294</v>
      </c>
      <c r="L907" s="86">
        <f>(Tabla2[[#This Row],[release_year]]-'VARIANZA Y DES. EST'!$L$11)^2</f>
        <v>1.3928663045044412</v>
      </c>
      <c r="M907" s="12">
        <v>2013</v>
      </c>
      <c r="N907" s="9" t="s">
        <v>1991</v>
      </c>
      <c r="O907" s="9" t="s">
        <v>3155</v>
      </c>
      <c r="P907" s="12">
        <v>75</v>
      </c>
      <c r="Q907" s="12">
        <v>75</v>
      </c>
      <c r="R907" s="12">
        <v>603.43910479938609</v>
      </c>
      <c r="S907" s="12" t="s">
        <v>28</v>
      </c>
      <c r="T907" s="9" t="s">
        <v>477</v>
      </c>
      <c r="U907" s="9" t="s">
        <v>477</v>
      </c>
      <c r="V907" s="9" t="s">
        <v>477</v>
      </c>
      <c r="W907" s="14">
        <v>1</v>
      </c>
    </row>
    <row r="908" spans="1:23" x14ac:dyDescent="0.25">
      <c r="A908" s="8">
        <v>7380</v>
      </c>
      <c r="B908" s="9" t="s">
        <v>3259</v>
      </c>
      <c r="C908" s="9" t="s">
        <v>22</v>
      </c>
      <c r="D908" s="9" t="s">
        <v>3260</v>
      </c>
      <c r="E908" s="18" t="s">
        <v>3261</v>
      </c>
      <c r="F908" s="9" t="s">
        <v>3262</v>
      </c>
      <c r="G908" s="12">
        <v>1</v>
      </c>
      <c r="H908" s="9" t="s">
        <v>1608</v>
      </c>
      <c r="I908" s="9" t="s">
        <v>1608</v>
      </c>
      <c r="J908" s="12">
        <v>1</v>
      </c>
      <c r="K908" s="13">
        <v>42788</v>
      </c>
      <c r="L908" s="86">
        <f>(Tabla2[[#This Row],[release_year]]-'VARIANZA Y DES. EST'!$L$11)^2</f>
        <v>3.3116808838167522</v>
      </c>
      <c r="M908" s="12">
        <v>2016</v>
      </c>
      <c r="N908" s="9" t="s">
        <v>82</v>
      </c>
      <c r="O908" s="9" t="s">
        <v>3155</v>
      </c>
      <c r="P908" s="12">
        <v>75</v>
      </c>
      <c r="Q908" s="12">
        <v>75</v>
      </c>
      <c r="R908" s="12">
        <v>603.43910479938609</v>
      </c>
      <c r="S908" s="12" t="s">
        <v>28</v>
      </c>
      <c r="T908" s="9" t="s">
        <v>1190</v>
      </c>
      <c r="U908" s="9" t="s">
        <v>30</v>
      </c>
      <c r="V908" s="9" t="s">
        <v>1190</v>
      </c>
      <c r="W908" s="14">
        <v>3</v>
      </c>
    </row>
    <row r="909" spans="1:23" x14ac:dyDescent="0.25">
      <c r="A909" s="8">
        <v>7401</v>
      </c>
      <c r="B909" s="9" t="s">
        <v>3263</v>
      </c>
      <c r="C909" s="9" t="s">
        <v>22</v>
      </c>
      <c r="D909" s="9" t="s">
        <v>3264</v>
      </c>
      <c r="E909" s="9" t="s">
        <v>3265</v>
      </c>
      <c r="F909" s="9" t="s">
        <v>3266</v>
      </c>
      <c r="G909" s="12">
        <v>7</v>
      </c>
      <c r="H909" s="9" t="s">
        <v>518</v>
      </c>
      <c r="I909" s="9" t="s">
        <v>518</v>
      </c>
      <c r="J909" s="12">
        <v>1</v>
      </c>
      <c r="K909" s="16">
        <v>43084</v>
      </c>
      <c r="L909" s="86">
        <f>(Tabla2[[#This Row],[release_year]]-'VARIANZA Y DES. EST'!$L$11)^2</f>
        <v>7.9512857435875226</v>
      </c>
      <c r="M909" s="12">
        <v>2017</v>
      </c>
      <c r="N909" s="9" t="s">
        <v>76</v>
      </c>
      <c r="O909" s="9" t="s">
        <v>3155</v>
      </c>
      <c r="P909" s="12">
        <v>75</v>
      </c>
      <c r="Q909" s="12">
        <v>75</v>
      </c>
      <c r="R909" s="12">
        <v>603.43910479938609</v>
      </c>
      <c r="S909" s="12" t="s">
        <v>28</v>
      </c>
      <c r="T909" s="9" t="s">
        <v>118</v>
      </c>
      <c r="U909" s="9" t="s">
        <v>45</v>
      </c>
      <c r="V909" s="9" t="s">
        <v>118</v>
      </c>
      <c r="W909" s="14">
        <v>3</v>
      </c>
    </row>
    <row r="910" spans="1:23" x14ac:dyDescent="0.25">
      <c r="A910" s="8">
        <v>8007</v>
      </c>
      <c r="B910" s="9" t="s">
        <v>3267</v>
      </c>
      <c r="C910" s="9" t="s">
        <v>22</v>
      </c>
      <c r="D910" s="9" t="s">
        <v>3268</v>
      </c>
      <c r="E910" s="18" t="s">
        <v>3269</v>
      </c>
      <c r="F910" s="9" t="s">
        <v>3270</v>
      </c>
      <c r="G910" s="12">
        <v>7</v>
      </c>
      <c r="H910" s="9" t="s">
        <v>279</v>
      </c>
      <c r="I910" s="9" t="s">
        <v>279</v>
      </c>
      <c r="J910" s="12">
        <v>1</v>
      </c>
      <c r="K910" s="16">
        <v>43419</v>
      </c>
      <c r="L910" s="86">
        <f>(Tabla2[[#This Row],[release_year]]-'VARIANZA Y DES. EST'!$L$11)^2</f>
        <v>14.590890603358293</v>
      </c>
      <c r="M910" s="12">
        <v>2018</v>
      </c>
      <c r="N910" s="9" t="s">
        <v>26</v>
      </c>
      <c r="O910" s="9" t="s">
        <v>3155</v>
      </c>
      <c r="P910" s="12">
        <v>75</v>
      </c>
      <c r="Q910" s="12">
        <v>75</v>
      </c>
      <c r="R910" s="12">
        <v>603.43910479938609</v>
      </c>
      <c r="S910" s="12" t="s">
        <v>28</v>
      </c>
      <c r="T910" s="9" t="s">
        <v>156</v>
      </c>
      <c r="U910" s="9" t="s">
        <v>156</v>
      </c>
      <c r="V910" s="9" t="s">
        <v>156</v>
      </c>
      <c r="W910" s="14">
        <v>1</v>
      </c>
    </row>
    <row r="911" spans="1:23" x14ac:dyDescent="0.25">
      <c r="A911" s="8">
        <v>8067</v>
      </c>
      <c r="B911" s="9" t="s">
        <v>3271</v>
      </c>
      <c r="C911" s="9" t="s">
        <v>22</v>
      </c>
      <c r="D911" s="9" t="s">
        <v>3272</v>
      </c>
      <c r="E911" s="18" t="s">
        <v>3273</v>
      </c>
      <c r="F911" s="18"/>
      <c r="G911" s="12">
        <v>0</v>
      </c>
      <c r="H911" s="9" t="s">
        <v>126</v>
      </c>
      <c r="I911" s="9" t="s">
        <v>126</v>
      </c>
      <c r="J911" s="12">
        <v>1</v>
      </c>
      <c r="K911" s="13">
        <v>43839</v>
      </c>
      <c r="L911" s="86">
        <f>(Tabla2[[#This Row],[release_year]]-'VARIANZA Y DES. EST'!$L$11)^2</f>
        <v>23.230495463129063</v>
      </c>
      <c r="M911" s="12">
        <v>2019</v>
      </c>
      <c r="N911" s="9" t="s">
        <v>35</v>
      </c>
      <c r="O911" s="9" t="s">
        <v>3155</v>
      </c>
      <c r="P911" s="12">
        <v>75</v>
      </c>
      <c r="Q911" s="12">
        <v>75</v>
      </c>
      <c r="R911" s="12">
        <v>603.43910479938609</v>
      </c>
      <c r="S911" s="12" t="s">
        <v>28</v>
      </c>
      <c r="T911" s="9" t="s">
        <v>83</v>
      </c>
      <c r="U911" s="9" t="s">
        <v>57</v>
      </c>
      <c r="V911" s="9" t="s">
        <v>83</v>
      </c>
      <c r="W911" s="14">
        <v>2</v>
      </c>
    </row>
    <row r="912" spans="1:23" x14ac:dyDescent="0.25">
      <c r="A912" s="8">
        <v>8269</v>
      </c>
      <c r="B912" s="9" t="s">
        <v>3274</v>
      </c>
      <c r="C912" s="9" t="s">
        <v>22</v>
      </c>
      <c r="D912" s="10" t="s">
        <v>3275</v>
      </c>
      <c r="E912" s="11"/>
      <c r="F912" s="9"/>
      <c r="G912" s="12">
        <v>0</v>
      </c>
      <c r="H912" s="9" t="s">
        <v>126</v>
      </c>
      <c r="I912" s="9" t="s">
        <v>126</v>
      </c>
      <c r="J912" s="12">
        <v>1</v>
      </c>
      <c r="K912" s="13">
        <v>43274</v>
      </c>
      <c r="L912" s="86">
        <f>(Tabla2[[#This Row],[release_year]]-'VARIANZA Y DES. EST'!$L$11)^2</f>
        <v>3.3116808838167522</v>
      </c>
      <c r="M912" s="12">
        <v>2016</v>
      </c>
      <c r="N912" s="9" t="s">
        <v>76</v>
      </c>
      <c r="O912" s="9" t="s">
        <v>3155</v>
      </c>
      <c r="P912" s="12">
        <v>75</v>
      </c>
      <c r="Q912" s="12">
        <v>75</v>
      </c>
      <c r="R912" s="12">
        <v>603.43910479938609</v>
      </c>
      <c r="S912" s="12" t="s">
        <v>28</v>
      </c>
      <c r="T912" s="9" t="s">
        <v>3276</v>
      </c>
      <c r="U912" s="9" t="s">
        <v>38</v>
      </c>
      <c r="V912" s="9" t="s">
        <v>3276</v>
      </c>
      <c r="W912" s="14">
        <v>3</v>
      </c>
    </row>
    <row r="913" spans="1:23" x14ac:dyDescent="0.25">
      <c r="A913" s="8">
        <v>8360</v>
      </c>
      <c r="B913" s="9" t="s">
        <v>3277</v>
      </c>
      <c r="C913" s="9" t="s">
        <v>22</v>
      </c>
      <c r="D913" s="9" t="s">
        <v>3278</v>
      </c>
      <c r="E913" s="18" t="s">
        <v>3279</v>
      </c>
      <c r="F913" s="9" t="s">
        <v>3280</v>
      </c>
      <c r="G913" s="12">
        <v>6</v>
      </c>
      <c r="H913" s="9" t="s">
        <v>851</v>
      </c>
      <c r="I913" s="9" t="s">
        <v>851</v>
      </c>
      <c r="J913" s="12">
        <v>1</v>
      </c>
      <c r="K913" s="13">
        <v>43525</v>
      </c>
      <c r="L913" s="86">
        <f>(Tabla2[[#This Row],[release_year]]-'VARIANZA Y DES. EST'!$L$11)^2</f>
        <v>14.590890603358293</v>
      </c>
      <c r="M913" s="12">
        <v>2018</v>
      </c>
      <c r="N913" s="9" t="s">
        <v>55</v>
      </c>
      <c r="O913" s="9" t="s">
        <v>3155</v>
      </c>
      <c r="P913" s="12">
        <v>75</v>
      </c>
      <c r="Q913" s="12">
        <v>75</v>
      </c>
      <c r="R913" s="12">
        <v>603.43910479938609</v>
      </c>
      <c r="S913" s="12" t="s">
        <v>28</v>
      </c>
      <c r="T913" s="9" t="s">
        <v>30</v>
      </c>
      <c r="U913" s="9" t="s">
        <v>30</v>
      </c>
      <c r="V913" s="9" t="s">
        <v>30</v>
      </c>
      <c r="W913" s="14">
        <v>1</v>
      </c>
    </row>
    <row r="914" spans="1:23" x14ac:dyDescent="0.25">
      <c r="A914" s="8">
        <v>8728</v>
      </c>
      <c r="B914" s="9" t="s">
        <v>3281</v>
      </c>
      <c r="C914" s="9" t="s">
        <v>22</v>
      </c>
      <c r="D914" s="9" t="s">
        <v>3282</v>
      </c>
      <c r="E914" s="10" t="s">
        <v>3283</v>
      </c>
      <c r="F914" s="11"/>
      <c r="G914" s="12">
        <v>0</v>
      </c>
      <c r="H914" s="9" t="s">
        <v>126</v>
      </c>
      <c r="I914" s="9" t="s">
        <v>3284</v>
      </c>
      <c r="J914" s="12">
        <v>3</v>
      </c>
      <c r="K914" s="16">
        <v>42729</v>
      </c>
      <c r="L914" s="86">
        <f>(Tabla2[[#This Row],[release_year]]-'VARIANZA Y DES. EST'!$L$11)^2</f>
        <v>1.3928663045044412</v>
      </c>
      <c r="M914" s="12">
        <v>2013</v>
      </c>
      <c r="N914" s="9" t="s">
        <v>842</v>
      </c>
      <c r="O914" s="9" t="s">
        <v>3155</v>
      </c>
      <c r="P914" s="12">
        <v>75</v>
      </c>
      <c r="Q914" s="12">
        <v>75</v>
      </c>
      <c r="R914" s="12">
        <v>603.43910479938609</v>
      </c>
      <c r="S914" s="12" t="s">
        <v>28</v>
      </c>
      <c r="T914" s="9" t="s">
        <v>105</v>
      </c>
      <c r="U914" s="9" t="s">
        <v>57</v>
      </c>
      <c r="V914" s="9" t="s">
        <v>105</v>
      </c>
      <c r="W914" s="14">
        <v>2</v>
      </c>
    </row>
    <row r="915" spans="1:23" x14ac:dyDescent="0.25">
      <c r="A915" s="8">
        <v>168</v>
      </c>
      <c r="B915" s="9" t="s">
        <v>3285</v>
      </c>
      <c r="C915" s="9" t="s">
        <v>22</v>
      </c>
      <c r="D915" s="9" t="s">
        <v>3286</v>
      </c>
      <c r="E915" s="18" t="s">
        <v>3287</v>
      </c>
      <c r="F915" s="9" t="s">
        <v>3288</v>
      </c>
      <c r="G915" s="12">
        <v>11</v>
      </c>
      <c r="H915" s="9" t="s">
        <v>25</v>
      </c>
      <c r="I915" s="9" t="s">
        <v>327</v>
      </c>
      <c r="J915" s="12">
        <v>2</v>
      </c>
      <c r="K915" s="13">
        <v>44440</v>
      </c>
      <c r="L915" s="86">
        <f>(Tabla2[[#This Row],[release_year]]-'VARIANZA Y DES. EST'!$L$11)^2</f>
        <v>38.194842005650592</v>
      </c>
      <c r="M915" s="12">
        <v>2008</v>
      </c>
      <c r="N915" s="9" t="s">
        <v>99</v>
      </c>
      <c r="O915" s="9" t="s">
        <v>3289</v>
      </c>
      <c r="P915" s="12">
        <v>76</v>
      </c>
      <c r="Q915" s="12">
        <v>76</v>
      </c>
      <c r="R915" s="12">
        <v>555.30910969255194</v>
      </c>
      <c r="S915" s="12" t="s">
        <v>28</v>
      </c>
      <c r="T915" s="9" t="s">
        <v>111</v>
      </c>
      <c r="U915" s="9" t="s">
        <v>30</v>
      </c>
      <c r="V915" s="9" t="s">
        <v>111</v>
      </c>
      <c r="W915" s="14">
        <v>2</v>
      </c>
    </row>
    <row r="916" spans="1:23" x14ac:dyDescent="0.25">
      <c r="A916" s="8">
        <v>363</v>
      </c>
      <c r="B916" s="9" t="s">
        <v>3290</v>
      </c>
      <c r="C916" s="9" t="s">
        <v>22</v>
      </c>
      <c r="D916" s="9" t="s">
        <v>3291</v>
      </c>
      <c r="E916" s="18" t="s">
        <v>3292</v>
      </c>
      <c r="F916" s="9" t="s">
        <v>3293</v>
      </c>
      <c r="G916" s="12">
        <v>10</v>
      </c>
      <c r="H916" s="12"/>
      <c r="I916" s="9"/>
      <c r="J916" s="12">
        <v>0</v>
      </c>
      <c r="K916" s="13">
        <v>44408</v>
      </c>
      <c r="L916" s="86">
        <f>(Tabla2[[#This Row],[release_year]]-'VARIANZA Y DES. EST'!$L$11)^2</f>
        <v>14.590890603358293</v>
      </c>
      <c r="M916" s="12">
        <v>2018</v>
      </c>
      <c r="N916" s="9" t="s">
        <v>35</v>
      </c>
      <c r="O916" s="9" t="s">
        <v>3289</v>
      </c>
      <c r="P916" s="12">
        <v>76</v>
      </c>
      <c r="Q916" s="12">
        <v>76</v>
      </c>
      <c r="R916" s="12">
        <v>555.30910969255194</v>
      </c>
      <c r="S916" s="12" t="s">
        <v>28</v>
      </c>
      <c r="T916" s="9" t="s">
        <v>70</v>
      </c>
      <c r="U916" s="9" t="s">
        <v>45</v>
      </c>
      <c r="V916" s="9" t="s">
        <v>70</v>
      </c>
      <c r="W916" s="14">
        <v>2</v>
      </c>
    </row>
    <row r="917" spans="1:23" x14ac:dyDescent="0.25">
      <c r="A917" s="8">
        <v>634</v>
      </c>
      <c r="B917" s="9" t="s">
        <v>3294</v>
      </c>
      <c r="C917" s="9" t="s">
        <v>22</v>
      </c>
      <c r="D917" s="9" t="s">
        <v>3295</v>
      </c>
      <c r="E917" s="18" t="s">
        <v>3296</v>
      </c>
      <c r="F917" s="9" t="s">
        <v>3297</v>
      </c>
      <c r="G917" s="12">
        <v>3</v>
      </c>
      <c r="H917" s="12"/>
      <c r="I917" s="9"/>
      <c r="J917" s="12">
        <v>0</v>
      </c>
      <c r="K917" s="13">
        <v>44373</v>
      </c>
      <c r="L917" s="86">
        <f>(Tabla2[[#This Row],[release_year]]-'VARIANZA Y DES. EST'!$L$11)^2</f>
        <v>14.590890603358293</v>
      </c>
      <c r="M917" s="12">
        <v>2018</v>
      </c>
      <c r="N917" s="9" t="s">
        <v>76</v>
      </c>
      <c r="O917" s="9" t="s">
        <v>3289</v>
      </c>
      <c r="P917" s="12">
        <v>76</v>
      </c>
      <c r="Q917" s="12">
        <v>76</v>
      </c>
      <c r="R917" s="12">
        <v>555.30910969255194</v>
      </c>
      <c r="S917" s="12" t="s">
        <v>28</v>
      </c>
      <c r="T917" s="9" t="s">
        <v>118</v>
      </c>
      <c r="U917" s="9" t="s">
        <v>45</v>
      </c>
      <c r="V917" s="9" t="s">
        <v>118</v>
      </c>
      <c r="W917" s="14">
        <v>3</v>
      </c>
    </row>
    <row r="918" spans="1:23" x14ac:dyDescent="0.25">
      <c r="A918" s="8">
        <v>940</v>
      </c>
      <c r="B918" s="9" t="s">
        <v>3298</v>
      </c>
      <c r="C918" s="9" t="s">
        <v>22</v>
      </c>
      <c r="D918" s="9" t="s">
        <v>3299</v>
      </c>
      <c r="E918" s="18" t="s">
        <v>2699</v>
      </c>
      <c r="F918" s="9" t="s">
        <v>3300</v>
      </c>
      <c r="G918" s="12">
        <v>10</v>
      </c>
      <c r="H918" s="12"/>
      <c r="I918" s="9"/>
      <c r="J918" s="12">
        <v>0</v>
      </c>
      <c r="K918" s="13">
        <v>44317</v>
      </c>
      <c r="L918" s="86">
        <f>(Tabla2[[#This Row],[release_year]]-'VARIANZA Y DES. EST'!$L$11)^2</f>
        <v>1.3928663045044412</v>
      </c>
      <c r="M918" s="12">
        <v>2013</v>
      </c>
      <c r="N918" s="9" t="s">
        <v>110</v>
      </c>
      <c r="O918" s="9" t="s">
        <v>3289</v>
      </c>
      <c r="P918" s="12">
        <v>76</v>
      </c>
      <c r="Q918" s="12">
        <v>76</v>
      </c>
      <c r="R918" s="12">
        <v>555.30910969255194</v>
      </c>
      <c r="S918" s="12" t="s">
        <v>28</v>
      </c>
      <c r="T918" s="9" t="s">
        <v>686</v>
      </c>
      <c r="U918" s="9" t="s">
        <v>30</v>
      </c>
      <c r="V918" s="9" t="s">
        <v>686</v>
      </c>
      <c r="W918" s="14">
        <v>2</v>
      </c>
    </row>
    <row r="919" spans="1:23" x14ac:dyDescent="0.25">
      <c r="A919" s="8">
        <v>941</v>
      </c>
      <c r="B919" s="9" t="s">
        <v>3301</v>
      </c>
      <c r="C919" s="9" t="s">
        <v>22</v>
      </c>
      <c r="D919" s="9" t="s">
        <v>3302</v>
      </c>
      <c r="E919" s="18" t="s">
        <v>2699</v>
      </c>
      <c r="F919" s="9" t="s">
        <v>3303</v>
      </c>
      <c r="G919" s="12">
        <v>5</v>
      </c>
      <c r="H919" s="12"/>
      <c r="I919" s="9"/>
      <c r="J919" s="12">
        <v>0</v>
      </c>
      <c r="K919" s="13">
        <v>44317</v>
      </c>
      <c r="L919" s="86">
        <f>(Tabla2[[#This Row],[release_year]]-'VARIANZA Y DES. EST'!$L$11)^2</f>
        <v>3.2471164275211517E-2</v>
      </c>
      <c r="M919" s="12">
        <v>2014</v>
      </c>
      <c r="N919" s="9" t="s">
        <v>110</v>
      </c>
      <c r="O919" s="9" t="s">
        <v>3289</v>
      </c>
      <c r="P919" s="12">
        <v>76</v>
      </c>
      <c r="Q919" s="12">
        <v>76</v>
      </c>
      <c r="R919" s="12">
        <v>555.30910969255194</v>
      </c>
      <c r="S919" s="12" t="s">
        <v>28</v>
      </c>
      <c r="T919" s="9" t="s">
        <v>111</v>
      </c>
      <c r="U919" s="9" t="s">
        <v>30</v>
      </c>
      <c r="V919" s="9" t="s">
        <v>111</v>
      </c>
      <c r="W919" s="14">
        <v>2</v>
      </c>
    </row>
    <row r="920" spans="1:23" x14ac:dyDescent="0.25">
      <c r="A920" s="8">
        <v>1006</v>
      </c>
      <c r="B920" s="9" t="s">
        <v>3304</v>
      </c>
      <c r="C920" s="9" t="s">
        <v>22</v>
      </c>
      <c r="D920" s="10" t="s">
        <v>3305</v>
      </c>
      <c r="E920" s="19"/>
      <c r="F920" s="11"/>
      <c r="G920" s="12">
        <v>0</v>
      </c>
      <c r="H920" s="12"/>
      <c r="I920" s="9"/>
      <c r="J920" s="12">
        <v>0</v>
      </c>
      <c r="K920" s="13">
        <v>44306</v>
      </c>
      <c r="L920" s="86">
        <f>(Tabla2[[#This Row],[release_year]]-'VARIANZA Y DES. EST'!$L$11)^2</f>
        <v>1.3928663045044412</v>
      </c>
      <c r="M920" s="12">
        <v>2013</v>
      </c>
      <c r="N920" s="9" t="s">
        <v>26</v>
      </c>
      <c r="O920" s="9" t="s">
        <v>3289</v>
      </c>
      <c r="P920" s="12">
        <v>76</v>
      </c>
      <c r="Q920" s="12">
        <v>76</v>
      </c>
      <c r="R920" s="12">
        <v>555.30910969255194</v>
      </c>
      <c r="S920" s="12" t="s">
        <v>28</v>
      </c>
      <c r="T920" s="9" t="s">
        <v>111</v>
      </c>
      <c r="U920" s="9" t="s">
        <v>30</v>
      </c>
      <c r="V920" s="9" t="s">
        <v>111</v>
      </c>
      <c r="W920" s="14">
        <v>2</v>
      </c>
    </row>
    <row r="921" spans="1:23" x14ac:dyDescent="0.25">
      <c r="A921" s="8">
        <v>1012</v>
      </c>
      <c r="B921" s="9" t="s">
        <v>3306</v>
      </c>
      <c r="C921" s="9" t="s">
        <v>22</v>
      </c>
      <c r="D921" s="9" t="s">
        <v>3307</v>
      </c>
      <c r="E921" s="9"/>
      <c r="F921" s="9"/>
      <c r="G921" s="12">
        <v>0</v>
      </c>
      <c r="H921" s="9" t="s">
        <v>25</v>
      </c>
      <c r="I921" s="9" t="s">
        <v>25</v>
      </c>
      <c r="J921" s="12">
        <v>1</v>
      </c>
      <c r="K921" s="13">
        <v>44305</v>
      </c>
      <c r="L921" s="86">
        <f>(Tabla2[[#This Row],[release_year]]-'VARIANZA Y DES. EST'!$L$11)^2</f>
        <v>3.2471164275211517E-2</v>
      </c>
      <c r="M921" s="12">
        <v>2014</v>
      </c>
      <c r="N921" s="9" t="s">
        <v>35</v>
      </c>
      <c r="O921" s="9" t="s">
        <v>3289</v>
      </c>
      <c r="P921" s="12">
        <v>76</v>
      </c>
      <c r="Q921" s="12">
        <v>76</v>
      </c>
      <c r="R921" s="12">
        <v>555.30910969255194</v>
      </c>
      <c r="S921" s="12" t="s">
        <v>28</v>
      </c>
      <c r="T921" s="9" t="s">
        <v>57</v>
      </c>
      <c r="U921" s="9" t="s">
        <v>57</v>
      </c>
      <c r="V921" s="9" t="s">
        <v>57</v>
      </c>
      <c r="W921" s="14">
        <v>1</v>
      </c>
    </row>
    <row r="922" spans="1:23" x14ac:dyDescent="0.25">
      <c r="A922" s="8">
        <v>1293</v>
      </c>
      <c r="B922" s="9" t="s">
        <v>3308</v>
      </c>
      <c r="C922" s="9" t="s">
        <v>22</v>
      </c>
      <c r="D922" s="9" t="s">
        <v>3309</v>
      </c>
      <c r="E922" s="18" t="s">
        <v>2545</v>
      </c>
      <c r="F922" s="9"/>
      <c r="G922" s="12">
        <v>0</v>
      </c>
      <c r="H922" s="9" t="s">
        <v>2377</v>
      </c>
      <c r="I922" s="9" t="s">
        <v>2377</v>
      </c>
      <c r="J922" s="12">
        <v>1</v>
      </c>
      <c r="K922" s="13">
        <v>44246</v>
      </c>
      <c r="L922" s="86">
        <f>(Tabla2[[#This Row],[release_year]]-'VARIANZA Y DES. EST'!$L$11)^2</f>
        <v>7.9512857435875226</v>
      </c>
      <c r="M922" s="12">
        <v>2017</v>
      </c>
      <c r="N922" s="9" t="s">
        <v>82</v>
      </c>
      <c r="O922" s="9" t="s">
        <v>3289</v>
      </c>
      <c r="P922" s="12">
        <v>76</v>
      </c>
      <c r="Q922" s="12">
        <v>76</v>
      </c>
      <c r="R922" s="12">
        <v>555.30910969255194</v>
      </c>
      <c r="S922" s="12" t="s">
        <v>28</v>
      </c>
      <c r="T922" s="9" t="s">
        <v>105</v>
      </c>
      <c r="U922" s="9" t="s">
        <v>57</v>
      </c>
      <c r="V922" s="9" t="s">
        <v>105</v>
      </c>
      <c r="W922" s="14">
        <v>2</v>
      </c>
    </row>
    <row r="923" spans="1:23" x14ac:dyDescent="0.25">
      <c r="A923" s="8">
        <v>1437</v>
      </c>
      <c r="B923" s="9" t="s">
        <v>3310</v>
      </c>
      <c r="C923" s="9" t="s">
        <v>22</v>
      </c>
      <c r="D923" s="9" t="s">
        <v>3311</v>
      </c>
      <c r="E923" s="18" t="s">
        <v>3312</v>
      </c>
      <c r="F923" s="18" t="s">
        <v>3313</v>
      </c>
      <c r="G923" s="12">
        <v>4</v>
      </c>
      <c r="H923" s="12"/>
      <c r="I923" s="9"/>
      <c r="J923" s="12">
        <v>0</v>
      </c>
      <c r="K923" s="13">
        <v>44202</v>
      </c>
      <c r="L923" s="86">
        <f>(Tabla2[[#This Row],[release_year]]-'VARIANZA Y DES. EST'!$L$11)^2</f>
        <v>46.509705182670608</v>
      </c>
      <c r="M923" s="12">
        <v>2021</v>
      </c>
      <c r="N923" s="9" t="s">
        <v>76</v>
      </c>
      <c r="O923" s="9" t="s">
        <v>3289</v>
      </c>
      <c r="P923" s="12">
        <v>76</v>
      </c>
      <c r="Q923" s="12">
        <v>76</v>
      </c>
      <c r="R923" s="12">
        <v>555.30910969255194</v>
      </c>
      <c r="S923" s="12" t="s">
        <v>28</v>
      </c>
      <c r="T923" s="9" t="s">
        <v>756</v>
      </c>
      <c r="U923" s="9" t="s">
        <v>57</v>
      </c>
      <c r="V923" s="9" t="s">
        <v>756</v>
      </c>
      <c r="W923" s="14">
        <v>3</v>
      </c>
    </row>
    <row r="924" spans="1:23" x14ac:dyDescent="0.25">
      <c r="A924" s="8">
        <v>1826</v>
      </c>
      <c r="B924" s="9" t="s">
        <v>3314</v>
      </c>
      <c r="C924" s="9" t="s">
        <v>22</v>
      </c>
      <c r="D924" s="9" t="s">
        <v>3315</v>
      </c>
      <c r="E924" s="18" t="s">
        <v>3316</v>
      </c>
      <c r="F924" s="9" t="s">
        <v>3317</v>
      </c>
      <c r="G924" s="12">
        <v>10</v>
      </c>
      <c r="H924" s="9" t="s">
        <v>92</v>
      </c>
      <c r="I924" s="9" t="s">
        <v>3318</v>
      </c>
      <c r="J924" s="12">
        <v>2</v>
      </c>
      <c r="K924" s="16">
        <v>44123</v>
      </c>
      <c r="L924" s="86">
        <f>(Tabla2[[#This Row],[release_year]]-'VARIANZA Y DES. EST'!$L$11)^2</f>
        <v>124.99681770679673</v>
      </c>
      <c r="M924" s="12">
        <v>2003</v>
      </c>
      <c r="N924" s="9" t="s">
        <v>76</v>
      </c>
      <c r="O924" s="9" t="s">
        <v>3289</v>
      </c>
      <c r="P924" s="12">
        <v>76</v>
      </c>
      <c r="Q924" s="12">
        <v>76</v>
      </c>
      <c r="R924" s="12">
        <v>555.30910969255194</v>
      </c>
      <c r="S924" s="12" t="s">
        <v>28</v>
      </c>
      <c r="T924" s="9" t="s">
        <v>3319</v>
      </c>
      <c r="U924" s="9" t="s">
        <v>45</v>
      </c>
      <c r="V924" s="9" t="s">
        <v>3319</v>
      </c>
      <c r="W924" s="14">
        <v>3</v>
      </c>
    </row>
    <row r="925" spans="1:23" x14ac:dyDescent="0.25">
      <c r="A925" s="8">
        <v>2326</v>
      </c>
      <c r="B925" s="9" t="s">
        <v>3320</v>
      </c>
      <c r="C925" s="9" t="s">
        <v>22</v>
      </c>
      <c r="D925" s="9" t="s">
        <v>3321</v>
      </c>
      <c r="E925" s="18" t="s">
        <v>3322</v>
      </c>
      <c r="F925" s="9" t="s">
        <v>3323</v>
      </c>
      <c r="G925" s="12">
        <v>1</v>
      </c>
      <c r="H925" s="9" t="s">
        <v>175</v>
      </c>
      <c r="I925" s="9" t="s">
        <v>175</v>
      </c>
      <c r="J925" s="12">
        <v>1</v>
      </c>
      <c r="K925" s="13">
        <v>44010</v>
      </c>
      <c r="L925" s="86">
        <f>(Tabla2[[#This Row],[release_year]]-'VARIANZA Y DES. EST'!$L$11)^2</f>
        <v>23.230495463129063</v>
      </c>
      <c r="M925" s="12">
        <v>2019</v>
      </c>
      <c r="N925" s="9" t="s">
        <v>76</v>
      </c>
      <c r="O925" s="9" t="s">
        <v>3289</v>
      </c>
      <c r="P925" s="12">
        <v>76</v>
      </c>
      <c r="Q925" s="12">
        <v>76</v>
      </c>
      <c r="R925" s="12">
        <v>555.30910969255194</v>
      </c>
      <c r="S925" s="12" t="s">
        <v>28</v>
      </c>
      <c r="T925" s="9" t="s">
        <v>105</v>
      </c>
      <c r="U925" s="9" t="s">
        <v>57</v>
      </c>
      <c r="V925" s="9" t="s">
        <v>105</v>
      </c>
      <c r="W925" s="14">
        <v>2</v>
      </c>
    </row>
    <row r="926" spans="1:23" x14ac:dyDescent="0.25">
      <c r="A926" s="8">
        <v>2375</v>
      </c>
      <c r="B926" s="9" t="s">
        <v>3324</v>
      </c>
      <c r="C926" s="9" t="s">
        <v>22</v>
      </c>
      <c r="D926" s="9" t="s">
        <v>3325</v>
      </c>
      <c r="E926" s="18" t="s">
        <v>3326</v>
      </c>
      <c r="F926" s="18" t="s">
        <v>3327</v>
      </c>
      <c r="G926" s="12">
        <v>11</v>
      </c>
      <c r="H926" s="9" t="s">
        <v>92</v>
      </c>
      <c r="I926" s="9" t="s">
        <v>92</v>
      </c>
      <c r="J926" s="12">
        <v>1</v>
      </c>
      <c r="K926" s="13">
        <v>44000</v>
      </c>
      <c r="L926" s="86">
        <f>(Tabla2[[#This Row],[release_year]]-'VARIANZA Y DES. EST'!$L$11)^2</f>
        <v>17.47405172519213</v>
      </c>
      <c r="M926" s="12">
        <v>2010</v>
      </c>
      <c r="N926" s="9" t="s">
        <v>76</v>
      </c>
      <c r="O926" s="9" t="s">
        <v>3289</v>
      </c>
      <c r="P926" s="12">
        <v>76</v>
      </c>
      <c r="Q926" s="12">
        <v>76</v>
      </c>
      <c r="R926" s="12">
        <v>555.30910969255194</v>
      </c>
      <c r="S926" s="12" t="s">
        <v>28</v>
      </c>
      <c r="T926" s="9" t="s">
        <v>3319</v>
      </c>
      <c r="U926" s="9" t="s">
        <v>45</v>
      </c>
      <c r="V926" s="9" t="s">
        <v>3319</v>
      </c>
      <c r="W926" s="14">
        <v>3</v>
      </c>
    </row>
    <row r="927" spans="1:23" x14ac:dyDescent="0.25">
      <c r="A927" s="8">
        <v>2382</v>
      </c>
      <c r="B927" s="9" t="s">
        <v>3328</v>
      </c>
      <c r="C927" s="9" t="s">
        <v>22</v>
      </c>
      <c r="D927" s="9" t="s">
        <v>3329</v>
      </c>
      <c r="E927" s="18" t="s">
        <v>3330</v>
      </c>
      <c r="F927" s="9" t="s">
        <v>3331</v>
      </c>
      <c r="G927" s="12">
        <v>9</v>
      </c>
      <c r="H927" s="9" t="s">
        <v>175</v>
      </c>
      <c r="I927" s="9" t="s">
        <v>3332</v>
      </c>
      <c r="J927" s="12">
        <v>2</v>
      </c>
      <c r="K927" s="13">
        <v>43998</v>
      </c>
      <c r="L927" s="86">
        <f>(Tabla2[[#This Row],[release_year]]-'VARIANZA Y DES. EST'!$L$11)^2</f>
        <v>4.7532614447336705</v>
      </c>
      <c r="M927" s="12">
        <v>2012</v>
      </c>
      <c r="N927" s="9" t="s">
        <v>35</v>
      </c>
      <c r="O927" s="9" t="s">
        <v>3289</v>
      </c>
      <c r="P927" s="12">
        <v>76</v>
      </c>
      <c r="Q927" s="12">
        <v>76</v>
      </c>
      <c r="R927" s="12">
        <v>555.30910969255194</v>
      </c>
      <c r="S927" s="12" t="s">
        <v>28</v>
      </c>
      <c r="T927" s="9" t="s">
        <v>70</v>
      </c>
      <c r="U927" s="9" t="s">
        <v>45</v>
      </c>
      <c r="V927" s="9" t="s">
        <v>70</v>
      </c>
      <c r="W927" s="14">
        <v>2</v>
      </c>
    </row>
    <row r="928" spans="1:23" x14ac:dyDescent="0.25">
      <c r="A928" s="8">
        <v>2572</v>
      </c>
      <c r="B928" s="9" t="s">
        <v>3333</v>
      </c>
      <c r="C928" s="9" t="s">
        <v>22</v>
      </c>
      <c r="D928" s="9" t="s">
        <v>3334</v>
      </c>
      <c r="E928" s="9" t="s">
        <v>3335</v>
      </c>
      <c r="F928" s="9" t="s">
        <v>1465</v>
      </c>
      <c r="G928" s="12">
        <v>1</v>
      </c>
      <c r="H928" s="9" t="s">
        <v>25</v>
      </c>
      <c r="I928" s="9" t="s">
        <v>25</v>
      </c>
      <c r="J928" s="12">
        <v>1</v>
      </c>
      <c r="K928" s="13">
        <v>43953</v>
      </c>
      <c r="L928" s="86">
        <f>(Tabla2[[#This Row],[release_year]]-'VARIANZA Y DES. EST'!$L$11)^2</f>
        <v>1.3928663045044412</v>
      </c>
      <c r="M928" s="12">
        <v>2013</v>
      </c>
      <c r="N928" s="9" t="s">
        <v>35</v>
      </c>
      <c r="O928" s="9" t="s">
        <v>3289</v>
      </c>
      <c r="P928" s="12">
        <v>76</v>
      </c>
      <c r="Q928" s="12">
        <v>76</v>
      </c>
      <c r="R928" s="12">
        <v>555.30910969255194</v>
      </c>
      <c r="S928" s="12" t="s">
        <v>28</v>
      </c>
      <c r="T928" s="9" t="s">
        <v>477</v>
      </c>
      <c r="U928" s="9" t="s">
        <v>477</v>
      </c>
      <c r="V928" s="9" t="s">
        <v>477</v>
      </c>
      <c r="W928" s="14">
        <v>1</v>
      </c>
    </row>
    <row r="929" spans="1:23" x14ac:dyDescent="0.25">
      <c r="A929" s="8">
        <v>2988</v>
      </c>
      <c r="B929" s="9" t="s">
        <v>3336</v>
      </c>
      <c r="C929" s="9" t="s">
        <v>22</v>
      </c>
      <c r="D929" s="9" t="s">
        <v>3337</v>
      </c>
      <c r="E929" s="18" t="s">
        <v>3338</v>
      </c>
      <c r="F929" s="9" t="s">
        <v>1085</v>
      </c>
      <c r="G929" s="12">
        <v>1</v>
      </c>
      <c r="H929" s="9" t="s">
        <v>518</v>
      </c>
      <c r="I929" s="9" t="s">
        <v>518</v>
      </c>
      <c r="J929" s="12">
        <v>1</v>
      </c>
      <c r="K929" s="13">
        <v>43856</v>
      </c>
      <c r="L929" s="86">
        <f>(Tabla2[[#This Row],[release_year]]-'VARIANZA Y DES. EST'!$L$11)^2</f>
        <v>33.870100322899837</v>
      </c>
      <c r="M929" s="12">
        <v>2020</v>
      </c>
      <c r="N929" s="9" t="s">
        <v>76</v>
      </c>
      <c r="O929" s="9" t="s">
        <v>3289</v>
      </c>
      <c r="P929" s="12">
        <v>76</v>
      </c>
      <c r="Q929" s="12">
        <v>76</v>
      </c>
      <c r="R929" s="12">
        <v>555.30910969255194</v>
      </c>
      <c r="S929" s="12" t="s">
        <v>28</v>
      </c>
      <c r="T929" s="9" t="s">
        <v>477</v>
      </c>
      <c r="U929" s="9" t="s">
        <v>477</v>
      </c>
      <c r="V929" s="9" t="s">
        <v>477</v>
      </c>
      <c r="W929" s="14">
        <v>1</v>
      </c>
    </row>
    <row r="930" spans="1:23" x14ac:dyDescent="0.25">
      <c r="A930" s="8">
        <v>3461</v>
      </c>
      <c r="B930" s="9" t="s">
        <v>3339</v>
      </c>
      <c r="C930" s="9" t="s">
        <v>22</v>
      </c>
      <c r="D930" s="9" t="s">
        <v>3340</v>
      </c>
      <c r="E930" s="10" t="s">
        <v>3341</v>
      </c>
      <c r="F930" s="11"/>
      <c r="G930" s="12">
        <v>0</v>
      </c>
      <c r="H930" s="9" t="s">
        <v>25</v>
      </c>
      <c r="I930" s="9" t="s">
        <v>25</v>
      </c>
      <c r="J930" s="12">
        <v>1</v>
      </c>
      <c r="K930" s="13">
        <v>43740</v>
      </c>
      <c r="L930" s="86">
        <f>(Tabla2[[#This Row],[release_year]]-'VARIANZA Y DES. EST'!$L$11)^2</f>
        <v>14.590890603358293</v>
      </c>
      <c r="M930" s="12">
        <v>2018</v>
      </c>
      <c r="N930" s="9" t="s">
        <v>82</v>
      </c>
      <c r="O930" s="9" t="s">
        <v>3289</v>
      </c>
      <c r="P930" s="12">
        <v>76</v>
      </c>
      <c r="Q930" s="12">
        <v>76</v>
      </c>
      <c r="R930" s="12">
        <v>555.30910969255194</v>
      </c>
      <c r="S930" s="12" t="s">
        <v>28</v>
      </c>
      <c r="T930" s="9" t="s">
        <v>57</v>
      </c>
      <c r="U930" s="9" t="s">
        <v>57</v>
      </c>
      <c r="V930" s="9" t="s">
        <v>57</v>
      </c>
      <c r="W930" s="14">
        <v>1</v>
      </c>
    </row>
    <row r="931" spans="1:23" x14ac:dyDescent="0.25">
      <c r="A931" s="8">
        <v>3513</v>
      </c>
      <c r="B931" s="9" t="s">
        <v>3342</v>
      </c>
      <c r="C931" s="9" t="s">
        <v>22</v>
      </c>
      <c r="D931" s="9" t="s">
        <v>3343</v>
      </c>
      <c r="E931" s="18" t="s">
        <v>2549</v>
      </c>
      <c r="F931" s="9" t="s">
        <v>2038</v>
      </c>
      <c r="G931" s="12">
        <v>1</v>
      </c>
      <c r="H931" s="9" t="s">
        <v>25</v>
      </c>
      <c r="I931" s="9" t="s">
        <v>25</v>
      </c>
      <c r="J931" s="12">
        <v>1</v>
      </c>
      <c r="K931" s="13">
        <v>43725</v>
      </c>
      <c r="L931" s="86">
        <f>(Tabla2[[#This Row],[release_year]]-'VARIANZA Y DES. EST'!$L$11)^2</f>
        <v>4.7532614447336705</v>
      </c>
      <c r="M931" s="12">
        <v>2012</v>
      </c>
      <c r="N931" s="9" t="s">
        <v>76</v>
      </c>
      <c r="O931" s="9" t="s">
        <v>3289</v>
      </c>
      <c r="P931" s="12">
        <v>76</v>
      </c>
      <c r="Q931" s="12">
        <v>76</v>
      </c>
      <c r="R931" s="12">
        <v>555.30910969255194</v>
      </c>
      <c r="S931" s="12" t="s">
        <v>28</v>
      </c>
      <c r="T931" s="9" t="s">
        <v>477</v>
      </c>
      <c r="U931" s="9" t="s">
        <v>477</v>
      </c>
      <c r="V931" s="9" t="s">
        <v>477</v>
      </c>
      <c r="W931" s="14">
        <v>1</v>
      </c>
    </row>
    <row r="932" spans="1:23" x14ac:dyDescent="0.25">
      <c r="A932" s="8">
        <v>3952</v>
      </c>
      <c r="B932" s="9" t="s">
        <v>3344</v>
      </c>
      <c r="C932" s="9" t="s">
        <v>22</v>
      </c>
      <c r="D932" s="9" t="s">
        <v>3345</v>
      </c>
      <c r="E932" s="9" t="s">
        <v>3346</v>
      </c>
      <c r="F932" s="9" t="s">
        <v>3347</v>
      </c>
      <c r="G932" s="12">
        <v>5</v>
      </c>
      <c r="H932" s="9" t="s">
        <v>3348</v>
      </c>
      <c r="I932" s="9" t="s">
        <v>3348</v>
      </c>
      <c r="J932" s="12">
        <v>1</v>
      </c>
      <c r="K932" s="13">
        <v>43557</v>
      </c>
      <c r="L932" s="86">
        <f>(Tabla2[[#This Row],[release_year]]-'VARIANZA Y DES. EST'!$L$11)^2</f>
        <v>0.67207602404598188</v>
      </c>
      <c r="M932" s="12">
        <v>2015</v>
      </c>
      <c r="N932" s="9" t="s">
        <v>76</v>
      </c>
      <c r="O932" s="9" t="s">
        <v>3289</v>
      </c>
      <c r="P932" s="12">
        <v>76</v>
      </c>
      <c r="Q932" s="12">
        <v>76</v>
      </c>
      <c r="R932" s="12">
        <v>555.30910969255194</v>
      </c>
      <c r="S932" s="12" t="s">
        <v>28</v>
      </c>
      <c r="T932" s="9" t="s">
        <v>70</v>
      </c>
      <c r="U932" s="9" t="s">
        <v>45</v>
      </c>
      <c r="V932" s="9" t="s">
        <v>70</v>
      </c>
      <c r="W932" s="14">
        <v>2</v>
      </c>
    </row>
    <row r="933" spans="1:23" x14ac:dyDescent="0.25">
      <c r="A933" s="8">
        <v>5198</v>
      </c>
      <c r="B933" s="9" t="s">
        <v>3349</v>
      </c>
      <c r="C933" s="9" t="s">
        <v>22</v>
      </c>
      <c r="D933" s="9" t="s">
        <v>3350</v>
      </c>
      <c r="E933" s="18" t="s">
        <v>3351</v>
      </c>
      <c r="F933" s="9" t="s">
        <v>3352</v>
      </c>
      <c r="G933" s="12">
        <v>1</v>
      </c>
      <c r="H933" s="9" t="s">
        <v>25</v>
      </c>
      <c r="I933" s="9" t="s">
        <v>25</v>
      </c>
      <c r="J933" s="12">
        <v>1</v>
      </c>
      <c r="K933" s="16">
        <v>43039</v>
      </c>
      <c r="L933" s="86">
        <f>(Tabla2[[#This Row],[release_year]]-'VARIANZA Y DES. EST'!$L$11)^2</f>
        <v>3.3116808838167522</v>
      </c>
      <c r="M933" s="12">
        <v>2016</v>
      </c>
      <c r="N933" s="9" t="s">
        <v>1991</v>
      </c>
      <c r="O933" s="9" t="s">
        <v>3289</v>
      </c>
      <c r="P933" s="12">
        <v>76</v>
      </c>
      <c r="Q933" s="12">
        <v>76</v>
      </c>
      <c r="R933" s="12">
        <v>555.30910969255194</v>
      </c>
      <c r="S933" s="12" t="s">
        <v>28</v>
      </c>
      <c r="T933" s="9" t="s">
        <v>57</v>
      </c>
      <c r="U933" s="9" t="s">
        <v>57</v>
      </c>
      <c r="V933" s="9" t="s">
        <v>57</v>
      </c>
      <c r="W933" s="14">
        <v>1</v>
      </c>
    </row>
    <row r="934" spans="1:23" x14ac:dyDescent="0.25">
      <c r="A934" s="8">
        <v>5942</v>
      </c>
      <c r="B934" s="9" t="s">
        <v>3353</v>
      </c>
      <c r="C934" s="9" t="s">
        <v>22</v>
      </c>
      <c r="D934" s="9" t="s">
        <v>3354</v>
      </c>
      <c r="E934" s="18" t="s">
        <v>3355</v>
      </c>
      <c r="F934" s="9" t="s">
        <v>3356</v>
      </c>
      <c r="G934" s="12">
        <v>2</v>
      </c>
      <c r="H934" s="9" t="s">
        <v>25</v>
      </c>
      <c r="I934" s="9" t="s">
        <v>25</v>
      </c>
      <c r="J934" s="12">
        <v>1</v>
      </c>
      <c r="K934" s="13">
        <v>40960</v>
      </c>
      <c r="L934" s="86">
        <f>(Tabla2[[#This Row],[release_year]]-'VARIANZA Y DES. EST'!$L$11)^2</f>
        <v>10.1136565849629</v>
      </c>
      <c r="M934" s="12">
        <v>2011</v>
      </c>
      <c r="N934" s="9" t="s">
        <v>99</v>
      </c>
      <c r="O934" s="9" t="s">
        <v>3289</v>
      </c>
      <c r="P934" s="12">
        <v>76</v>
      </c>
      <c r="Q934" s="12">
        <v>76</v>
      </c>
      <c r="R934" s="12">
        <v>555.30910969255194</v>
      </c>
      <c r="S934" s="12" t="s">
        <v>28</v>
      </c>
      <c r="T934" s="9" t="s">
        <v>57</v>
      </c>
      <c r="U934" s="9" t="s">
        <v>57</v>
      </c>
      <c r="V934" s="9" t="s">
        <v>57</v>
      </c>
      <c r="W934" s="14">
        <v>1</v>
      </c>
    </row>
    <row r="935" spans="1:23" x14ac:dyDescent="0.25">
      <c r="A935" s="8">
        <v>6049</v>
      </c>
      <c r="B935" s="9" t="s">
        <v>3357</v>
      </c>
      <c r="C935" s="9" t="s">
        <v>22</v>
      </c>
      <c r="D935" s="10" t="s">
        <v>3358</v>
      </c>
      <c r="E935" s="11"/>
      <c r="F935" s="9"/>
      <c r="G935" s="12">
        <v>0</v>
      </c>
      <c r="H935" s="9" t="s">
        <v>858</v>
      </c>
      <c r="I935" s="9" t="s">
        <v>858</v>
      </c>
      <c r="J935" s="12">
        <v>1</v>
      </c>
      <c r="K935" s="13">
        <v>43263</v>
      </c>
      <c r="L935" s="86">
        <f>(Tabla2[[#This Row],[release_year]]-'VARIANZA Y DES. EST'!$L$11)^2</f>
        <v>7.9512857435875226</v>
      </c>
      <c r="M935" s="12">
        <v>2017</v>
      </c>
      <c r="N935" s="9" t="s">
        <v>35</v>
      </c>
      <c r="O935" s="9" t="s">
        <v>3289</v>
      </c>
      <c r="P935" s="12">
        <v>76</v>
      </c>
      <c r="Q935" s="12">
        <v>76</v>
      </c>
      <c r="R935" s="12">
        <v>555.30910969255194</v>
      </c>
      <c r="S935" s="12" t="s">
        <v>28</v>
      </c>
      <c r="T935" s="9" t="s">
        <v>105</v>
      </c>
      <c r="U935" s="9" t="s">
        <v>57</v>
      </c>
      <c r="V935" s="9" t="s">
        <v>105</v>
      </c>
      <c r="W935" s="14">
        <v>2</v>
      </c>
    </row>
    <row r="936" spans="1:23" x14ac:dyDescent="0.25">
      <c r="A936" s="8">
        <v>6392</v>
      </c>
      <c r="B936" s="9" t="s">
        <v>3359</v>
      </c>
      <c r="C936" s="9" t="s">
        <v>22</v>
      </c>
      <c r="D936" s="9" t="s">
        <v>3360</v>
      </c>
      <c r="E936" s="20" t="s">
        <v>3361</v>
      </c>
      <c r="F936" s="21"/>
      <c r="G936" s="12">
        <v>0</v>
      </c>
      <c r="H936" s="9" t="s">
        <v>25</v>
      </c>
      <c r="I936" s="9" t="s">
        <v>25</v>
      </c>
      <c r="J936" s="12">
        <v>1</v>
      </c>
      <c r="K936" s="13">
        <v>42887</v>
      </c>
      <c r="L936" s="86">
        <f>(Tabla2[[#This Row],[release_year]]-'VARIANZA Y DES. EST'!$L$11)^2</f>
        <v>7.9512857435875226</v>
      </c>
      <c r="M936" s="12">
        <v>2017</v>
      </c>
      <c r="N936" s="9" t="s">
        <v>76</v>
      </c>
      <c r="O936" s="9" t="s">
        <v>3289</v>
      </c>
      <c r="P936" s="12">
        <v>76</v>
      </c>
      <c r="Q936" s="12">
        <v>76</v>
      </c>
      <c r="R936" s="12">
        <v>555.30910969255194</v>
      </c>
      <c r="S936" s="12" t="s">
        <v>28</v>
      </c>
      <c r="T936" s="9" t="s">
        <v>57</v>
      </c>
      <c r="U936" s="9" t="s">
        <v>57</v>
      </c>
      <c r="V936" s="9" t="s">
        <v>57</v>
      </c>
      <c r="W936" s="14">
        <v>1</v>
      </c>
    </row>
    <row r="937" spans="1:23" x14ac:dyDescent="0.25">
      <c r="A937" s="8">
        <v>6574</v>
      </c>
      <c r="B937" s="9" t="s">
        <v>3362</v>
      </c>
      <c r="C937" s="9" t="s">
        <v>22</v>
      </c>
      <c r="D937" s="9" t="s">
        <v>3363</v>
      </c>
      <c r="E937" s="18" t="s">
        <v>3364</v>
      </c>
      <c r="F937" s="9" t="s">
        <v>3365</v>
      </c>
      <c r="G937" s="12">
        <v>8</v>
      </c>
      <c r="H937" s="9" t="s">
        <v>25</v>
      </c>
      <c r="I937" s="9" t="s">
        <v>25</v>
      </c>
      <c r="J937" s="12">
        <v>1</v>
      </c>
      <c r="K937" s="13">
        <v>43111</v>
      </c>
      <c r="L937" s="86">
        <f>(Tabla2[[#This Row],[release_year]]-'VARIANZA Y DES. EST'!$L$11)^2</f>
        <v>7.9512857435875226</v>
      </c>
      <c r="M937" s="12">
        <v>2017</v>
      </c>
      <c r="N937" s="9" t="s">
        <v>76</v>
      </c>
      <c r="O937" s="9" t="s">
        <v>3289</v>
      </c>
      <c r="P937" s="12">
        <v>76</v>
      </c>
      <c r="Q937" s="12">
        <v>76</v>
      </c>
      <c r="R937" s="12">
        <v>555.30910969255194</v>
      </c>
      <c r="S937" s="12" t="s">
        <v>28</v>
      </c>
      <c r="T937" s="9" t="s">
        <v>144</v>
      </c>
      <c r="U937" s="9" t="s">
        <v>45</v>
      </c>
      <c r="V937" s="9" t="s">
        <v>144</v>
      </c>
      <c r="W937" s="14">
        <v>2</v>
      </c>
    </row>
    <row r="938" spans="1:23" x14ac:dyDescent="0.25">
      <c r="A938" s="8">
        <v>6596</v>
      </c>
      <c r="B938" s="9" t="s">
        <v>3366</v>
      </c>
      <c r="C938" s="9" t="s">
        <v>22</v>
      </c>
      <c r="D938" s="9" t="s">
        <v>3367</v>
      </c>
      <c r="E938" s="18" t="s">
        <v>3368</v>
      </c>
      <c r="F938" s="9" t="s">
        <v>3369</v>
      </c>
      <c r="G938" s="12">
        <v>4</v>
      </c>
      <c r="H938" s="9" t="s">
        <v>25</v>
      </c>
      <c r="I938" s="9" t="s">
        <v>25</v>
      </c>
      <c r="J938" s="12">
        <v>1</v>
      </c>
      <c r="K938" s="13">
        <v>43228</v>
      </c>
      <c r="L938" s="86">
        <f>(Tabla2[[#This Row],[release_year]]-'VARIANZA Y DES. EST'!$L$11)^2</f>
        <v>7.9512857435875226</v>
      </c>
      <c r="M938" s="12">
        <v>2017</v>
      </c>
      <c r="N938" s="9" t="s">
        <v>76</v>
      </c>
      <c r="O938" s="9" t="s">
        <v>3289</v>
      </c>
      <c r="P938" s="12">
        <v>76</v>
      </c>
      <c r="Q938" s="12">
        <v>76</v>
      </c>
      <c r="R938" s="12">
        <v>555.30910969255194</v>
      </c>
      <c r="S938" s="12" t="s">
        <v>28</v>
      </c>
      <c r="T938" s="9" t="s">
        <v>3370</v>
      </c>
      <c r="U938" s="9" t="s">
        <v>514</v>
      </c>
      <c r="V938" s="9" t="s">
        <v>3370</v>
      </c>
      <c r="W938" s="14">
        <v>2</v>
      </c>
    </row>
    <row r="939" spans="1:23" x14ac:dyDescent="0.25">
      <c r="A939" s="8">
        <v>7366</v>
      </c>
      <c r="B939" s="9" t="s">
        <v>3371</v>
      </c>
      <c r="C939" s="9" t="s">
        <v>22</v>
      </c>
      <c r="D939" s="9" t="s">
        <v>3372</v>
      </c>
      <c r="E939" s="9" t="s">
        <v>3373</v>
      </c>
      <c r="F939" s="9" t="s">
        <v>3374</v>
      </c>
      <c r="G939" s="12">
        <v>10</v>
      </c>
      <c r="H939" s="9" t="s">
        <v>25</v>
      </c>
      <c r="I939" s="9" t="s">
        <v>25</v>
      </c>
      <c r="J939" s="12">
        <v>1</v>
      </c>
      <c r="K939" s="13">
        <v>42480</v>
      </c>
      <c r="L939" s="86">
        <f>(Tabla2[[#This Row],[release_year]]-'VARIANZA Y DES. EST'!$L$11)^2</f>
        <v>4.7532614447336705</v>
      </c>
      <c r="M939" s="12">
        <v>2012</v>
      </c>
      <c r="N939" s="9" t="s">
        <v>1991</v>
      </c>
      <c r="O939" s="9" t="s">
        <v>3289</v>
      </c>
      <c r="P939" s="12">
        <v>76</v>
      </c>
      <c r="Q939" s="12">
        <v>76</v>
      </c>
      <c r="R939" s="12">
        <v>555.30910969255194</v>
      </c>
      <c r="S939" s="12" t="s">
        <v>28</v>
      </c>
      <c r="T939" s="9" t="s">
        <v>95</v>
      </c>
      <c r="U939" s="9" t="s">
        <v>95</v>
      </c>
      <c r="V939" s="9" t="s">
        <v>95</v>
      </c>
      <c r="W939" s="14">
        <v>1</v>
      </c>
    </row>
    <row r="940" spans="1:23" x14ac:dyDescent="0.25">
      <c r="A940" s="8">
        <v>7499</v>
      </c>
      <c r="B940" s="9" t="s">
        <v>3375</v>
      </c>
      <c r="C940" s="9" t="s">
        <v>22</v>
      </c>
      <c r="D940" s="9" t="s">
        <v>3376</v>
      </c>
      <c r="E940" s="20" t="s">
        <v>3377</v>
      </c>
      <c r="F940" s="21"/>
      <c r="G940" s="12">
        <v>0</v>
      </c>
      <c r="H940" s="9" t="s">
        <v>25</v>
      </c>
      <c r="I940" s="9" t="s">
        <v>25</v>
      </c>
      <c r="J940" s="12">
        <v>1</v>
      </c>
      <c r="K940" s="13">
        <v>43183</v>
      </c>
      <c r="L940" s="86">
        <f>(Tabla2[[#This Row],[release_year]]-'VARIANZA Y DES. EST'!$L$11)^2</f>
        <v>0.67207602404598188</v>
      </c>
      <c r="M940" s="12">
        <v>2015</v>
      </c>
      <c r="N940" s="9" t="s">
        <v>110</v>
      </c>
      <c r="O940" s="9" t="s">
        <v>3289</v>
      </c>
      <c r="P940" s="12">
        <v>76</v>
      </c>
      <c r="Q940" s="12">
        <v>76</v>
      </c>
      <c r="R940" s="12">
        <v>555.30910969255194</v>
      </c>
      <c r="S940" s="12" t="s">
        <v>28</v>
      </c>
      <c r="T940" s="9" t="s">
        <v>30</v>
      </c>
      <c r="U940" s="9" t="s">
        <v>30</v>
      </c>
      <c r="V940" s="9" t="s">
        <v>30</v>
      </c>
      <c r="W940" s="14">
        <v>1</v>
      </c>
    </row>
    <row r="941" spans="1:23" x14ac:dyDescent="0.25">
      <c r="A941" s="8">
        <v>7561</v>
      </c>
      <c r="B941" s="9" t="s">
        <v>3378</v>
      </c>
      <c r="C941" s="9" t="s">
        <v>22</v>
      </c>
      <c r="D941" s="9" t="s">
        <v>3379</v>
      </c>
      <c r="E941" s="18" t="s">
        <v>2561</v>
      </c>
      <c r="F941" s="18" t="s">
        <v>2561</v>
      </c>
      <c r="G941" s="12">
        <v>1</v>
      </c>
      <c r="H941" s="9" t="s">
        <v>25</v>
      </c>
      <c r="I941" s="9" t="s">
        <v>25</v>
      </c>
      <c r="J941" s="12">
        <v>1</v>
      </c>
      <c r="K941" s="16">
        <v>43049</v>
      </c>
      <c r="L941" s="86">
        <f>(Tabla2[[#This Row],[release_year]]-'VARIANZA Y DES. EST'!$L$11)^2</f>
        <v>7.9512857435875226</v>
      </c>
      <c r="M941" s="12">
        <v>2017</v>
      </c>
      <c r="N941" s="9" t="s">
        <v>76</v>
      </c>
      <c r="O941" s="9" t="s">
        <v>3289</v>
      </c>
      <c r="P941" s="12">
        <v>76</v>
      </c>
      <c r="Q941" s="12">
        <v>76</v>
      </c>
      <c r="R941" s="12">
        <v>555.30910969255194</v>
      </c>
      <c r="S941" s="12" t="s">
        <v>28</v>
      </c>
      <c r="T941" s="9" t="s">
        <v>477</v>
      </c>
      <c r="U941" s="9" t="s">
        <v>477</v>
      </c>
      <c r="V941" s="9" t="s">
        <v>477</v>
      </c>
      <c r="W941" s="14">
        <v>1</v>
      </c>
    </row>
    <row r="942" spans="1:23" x14ac:dyDescent="0.25">
      <c r="A942" s="8">
        <v>7669</v>
      </c>
      <c r="B942" s="9" t="s">
        <v>3380</v>
      </c>
      <c r="C942" s="9" t="s">
        <v>22</v>
      </c>
      <c r="D942" s="9" t="s">
        <v>3381</v>
      </c>
      <c r="E942" s="18" t="s">
        <v>3382</v>
      </c>
      <c r="F942" s="9" t="s">
        <v>3383</v>
      </c>
      <c r="G942" s="12">
        <v>1</v>
      </c>
      <c r="H942" s="9" t="s">
        <v>279</v>
      </c>
      <c r="I942" s="9" t="s">
        <v>3384</v>
      </c>
      <c r="J942" s="12">
        <v>2</v>
      </c>
      <c r="K942" s="16">
        <v>43419</v>
      </c>
      <c r="L942" s="86">
        <f>(Tabla2[[#This Row],[release_year]]-'VARIANZA Y DES. EST'!$L$11)^2</f>
        <v>0.67207602404598188</v>
      </c>
      <c r="M942" s="12">
        <v>2015</v>
      </c>
      <c r="N942" s="9" t="s">
        <v>76</v>
      </c>
      <c r="O942" s="9" t="s">
        <v>3289</v>
      </c>
      <c r="P942" s="12">
        <v>76</v>
      </c>
      <c r="Q942" s="12">
        <v>76</v>
      </c>
      <c r="R942" s="12">
        <v>555.30910969255194</v>
      </c>
      <c r="S942" s="12" t="s">
        <v>28</v>
      </c>
      <c r="T942" s="9" t="s">
        <v>105</v>
      </c>
      <c r="U942" s="9" t="s">
        <v>57</v>
      </c>
      <c r="V942" s="9" t="s">
        <v>105</v>
      </c>
      <c r="W942" s="14">
        <v>2</v>
      </c>
    </row>
    <row r="943" spans="1:23" x14ac:dyDescent="0.25">
      <c r="A943" s="8">
        <v>8293</v>
      </c>
      <c r="B943" s="9" t="s">
        <v>3385</v>
      </c>
      <c r="C943" s="9" t="s">
        <v>22</v>
      </c>
      <c r="D943" s="9" t="s">
        <v>3386</v>
      </c>
      <c r="E943" s="18" t="s">
        <v>3387</v>
      </c>
      <c r="F943" s="9" t="s">
        <v>3388</v>
      </c>
      <c r="G943" s="12">
        <v>7</v>
      </c>
      <c r="H943" s="9" t="s">
        <v>25</v>
      </c>
      <c r="I943" s="9" t="s">
        <v>25</v>
      </c>
      <c r="J943" s="12">
        <v>1</v>
      </c>
      <c r="K943" s="13">
        <v>42831</v>
      </c>
      <c r="L943" s="86">
        <f>(Tabla2[[#This Row],[release_year]]-'VARIANZA Y DES. EST'!$L$11)^2</f>
        <v>3.3116808838167522</v>
      </c>
      <c r="M943" s="12">
        <v>2016</v>
      </c>
      <c r="N943" s="9" t="s">
        <v>1991</v>
      </c>
      <c r="O943" s="9" t="s">
        <v>3289</v>
      </c>
      <c r="P943" s="12">
        <v>76</v>
      </c>
      <c r="Q943" s="12">
        <v>76</v>
      </c>
      <c r="R943" s="12">
        <v>555.30910969255194</v>
      </c>
      <c r="S943" s="12" t="s">
        <v>28</v>
      </c>
      <c r="T943" s="9" t="s">
        <v>3389</v>
      </c>
      <c r="U943" s="9" t="s">
        <v>514</v>
      </c>
      <c r="V943" s="9" t="s">
        <v>3389</v>
      </c>
      <c r="W943" s="14">
        <v>2</v>
      </c>
    </row>
    <row r="944" spans="1:23" x14ac:dyDescent="0.25">
      <c r="A944" s="8">
        <v>8469</v>
      </c>
      <c r="B944" s="9" t="s">
        <v>3390</v>
      </c>
      <c r="C944" s="9" t="s">
        <v>22</v>
      </c>
      <c r="D944" s="9" t="s">
        <v>3391</v>
      </c>
      <c r="E944" s="9" t="s">
        <v>3392</v>
      </c>
      <c r="F944" s="9" t="s">
        <v>3393</v>
      </c>
      <c r="G944" s="12">
        <v>1</v>
      </c>
      <c r="H944" s="9" t="s">
        <v>25</v>
      </c>
      <c r="I944" s="9" t="s">
        <v>25</v>
      </c>
      <c r="J944" s="12">
        <v>1</v>
      </c>
      <c r="K944" s="13">
        <v>43684</v>
      </c>
      <c r="L944" s="86">
        <f>(Tabla2[[#This Row],[release_year]]-'VARIANZA Y DES. EST'!$L$11)^2</f>
        <v>23.230495463129063</v>
      </c>
      <c r="M944" s="12">
        <v>2019</v>
      </c>
      <c r="N944" s="9" t="s">
        <v>35</v>
      </c>
      <c r="O944" s="9" t="s">
        <v>3289</v>
      </c>
      <c r="P944" s="12">
        <v>76</v>
      </c>
      <c r="Q944" s="12">
        <v>76</v>
      </c>
      <c r="R944" s="12">
        <v>555.30910969255194</v>
      </c>
      <c r="S944" s="12" t="s">
        <v>28</v>
      </c>
      <c r="T944" s="9" t="s">
        <v>57</v>
      </c>
      <c r="U944" s="9" t="s">
        <v>57</v>
      </c>
      <c r="V944" s="9" t="s">
        <v>57</v>
      </c>
      <c r="W944" s="14">
        <v>1</v>
      </c>
    </row>
    <row r="945" spans="1:23" x14ac:dyDescent="0.25">
      <c r="A945" s="8">
        <v>8641</v>
      </c>
      <c r="B945" s="9" t="s">
        <v>3394</v>
      </c>
      <c r="C945" s="9" t="s">
        <v>22</v>
      </c>
      <c r="D945" s="9" t="s">
        <v>3395</v>
      </c>
      <c r="E945" s="18" t="s">
        <v>3396</v>
      </c>
      <c r="F945" s="9" t="s">
        <v>3397</v>
      </c>
      <c r="G945" s="12">
        <v>1</v>
      </c>
      <c r="H945" s="9" t="s">
        <v>25</v>
      </c>
      <c r="I945" s="9" t="s">
        <v>1453</v>
      </c>
      <c r="J945" s="12">
        <v>2</v>
      </c>
      <c r="K945" s="13">
        <v>42825</v>
      </c>
      <c r="L945" s="86">
        <f>(Tabla2[[#This Row],[release_year]]-'VARIANZA Y DES. EST'!$L$11)^2</f>
        <v>4925.2601309803213</v>
      </c>
      <c r="M945" s="12">
        <v>1944</v>
      </c>
      <c r="N945" s="9" t="s">
        <v>35</v>
      </c>
      <c r="O945" s="9" t="s">
        <v>3289</v>
      </c>
      <c r="P945" s="12">
        <v>76</v>
      </c>
      <c r="Q945" s="12">
        <v>76</v>
      </c>
      <c r="R945" s="12">
        <v>555.30910969255194</v>
      </c>
      <c r="S945" s="12" t="s">
        <v>28</v>
      </c>
      <c r="T945" s="9" t="s">
        <v>150</v>
      </c>
      <c r="U945" s="9" t="s">
        <v>151</v>
      </c>
      <c r="V945" s="9" t="s">
        <v>150</v>
      </c>
      <c r="W945" s="14">
        <v>2</v>
      </c>
    </row>
    <row r="946" spans="1:23" x14ac:dyDescent="0.25">
      <c r="A946" s="8">
        <v>746</v>
      </c>
      <c r="B946" s="9" t="s">
        <v>3398</v>
      </c>
      <c r="C946" s="9" t="s">
        <v>22</v>
      </c>
      <c r="D946" s="9" t="s">
        <v>3399</v>
      </c>
      <c r="E946" s="18" t="s">
        <v>3400</v>
      </c>
      <c r="F946" s="9" t="s">
        <v>3401</v>
      </c>
      <c r="G946" s="12">
        <v>7</v>
      </c>
      <c r="H946" s="9" t="s">
        <v>1803</v>
      </c>
      <c r="I946" s="9" t="s">
        <v>1803</v>
      </c>
      <c r="J946" s="12">
        <v>1</v>
      </c>
      <c r="K946" s="13">
        <v>44357</v>
      </c>
      <c r="L946" s="86">
        <f>(Tabla2[[#This Row],[release_year]]-'VARIANZA Y DES. EST'!$L$11)^2</f>
        <v>23.230495463129063</v>
      </c>
      <c r="M946" s="12">
        <v>2019</v>
      </c>
      <c r="N946" s="9" t="s">
        <v>35</v>
      </c>
      <c r="O946" s="9" t="s">
        <v>3402</v>
      </c>
      <c r="P946" s="12">
        <v>77</v>
      </c>
      <c r="Q946" s="12">
        <v>77</v>
      </c>
      <c r="R946" s="12">
        <v>509.1791145857178</v>
      </c>
      <c r="S946" s="12" t="s">
        <v>28</v>
      </c>
      <c r="T946" s="9" t="s">
        <v>2372</v>
      </c>
      <c r="U946" s="9" t="s">
        <v>239</v>
      </c>
      <c r="V946" s="9" t="s">
        <v>2372</v>
      </c>
      <c r="W946" s="14">
        <v>2</v>
      </c>
    </row>
    <row r="947" spans="1:23" x14ac:dyDescent="0.25">
      <c r="A947" s="8">
        <v>1073</v>
      </c>
      <c r="B947" s="9" t="s">
        <v>3403</v>
      </c>
      <c r="C947" s="9" t="s">
        <v>22</v>
      </c>
      <c r="D947" s="9" t="s">
        <v>3404</v>
      </c>
      <c r="E947" s="18" t="s">
        <v>2699</v>
      </c>
      <c r="F947" s="9" t="s">
        <v>3405</v>
      </c>
      <c r="G947" s="12">
        <v>8</v>
      </c>
      <c r="H947" s="12"/>
      <c r="I947" s="9"/>
      <c r="J947" s="12">
        <v>0</v>
      </c>
      <c r="K947" s="13">
        <v>44299</v>
      </c>
      <c r="L947" s="86">
        <f>(Tabla2[[#This Row],[release_year]]-'VARIANZA Y DES. EST'!$L$11)^2</f>
        <v>14.590890603358293</v>
      </c>
      <c r="M947" s="12">
        <v>2018</v>
      </c>
      <c r="N947" s="9" t="s">
        <v>110</v>
      </c>
      <c r="O947" s="9" t="s">
        <v>3402</v>
      </c>
      <c r="P947" s="12">
        <v>77</v>
      </c>
      <c r="Q947" s="12">
        <v>77</v>
      </c>
      <c r="R947" s="12">
        <v>509.1791145857178</v>
      </c>
      <c r="S947" s="12" t="s">
        <v>28</v>
      </c>
      <c r="T947" s="9" t="s">
        <v>442</v>
      </c>
      <c r="U947" s="9" t="s">
        <v>30</v>
      </c>
      <c r="V947" s="9" t="s">
        <v>442</v>
      </c>
      <c r="W947" s="14">
        <v>3</v>
      </c>
    </row>
    <row r="948" spans="1:23" x14ac:dyDescent="0.25">
      <c r="A948" s="8">
        <v>1472</v>
      </c>
      <c r="B948" s="9" t="s">
        <v>3406</v>
      </c>
      <c r="C948" s="9" t="s">
        <v>22</v>
      </c>
      <c r="D948" s="10" t="s">
        <v>3407</v>
      </c>
      <c r="E948" s="11"/>
      <c r="F948" s="9" t="s">
        <v>3408</v>
      </c>
      <c r="G948" s="12">
        <v>33</v>
      </c>
      <c r="H948" s="12"/>
      <c r="I948" s="9"/>
      <c r="J948" s="12">
        <v>0</v>
      </c>
      <c r="K948" s="16">
        <v>44196</v>
      </c>
      <c r="L948" s="86">
        <f>(Tabla2[[#This Row],[release_year]]-'VARIANZA Y DES. EST'!$L$11)^2</f>
        <v>33.870100322899837</v>
      </c>
      <c r="M948" s="12">
        <v>2020</v>
      </c>
      <c r="N948" s="9" t="s">
        <v>76</v>
      </c>
      <c r="O948" s="9" t="s">
        <v>3402</v>
      </c>
      <c r="P948" s="12">
        <v>77</v>
      </c>
      <c r="Q948" s="12">
        <v>77</v>
      </c>
      <c r="R948" s="12">
        <v>509.1791145857178</v>
      </c>
      <c r="S948" s="12" t="s">
        <v>28</v>
      </c>
      <c r="T948" s="9" t="s">
        <v>477</v>
      </c>
      <c r="U948" s="9" t="s">
        <v>477</v>
      </c>
      <c r="V948" s="9" t="s">
        <v>477</v>
      </c>
      <c r="W948" s="14">
        <v>1</v>
      </c>
    </row>
    <row r="949" spans="1:23" x14ac:dyDescent="0.25">
      <c r="A949" s="8">
        <v>1846</v>
      </c>
      <c r="B949" s="9" t="s">
        <v>3409</v>
      </c>
      <c r="C949" s="9" t="s">
        <v>22</v>
      </c>
      <c r="D949" s="9" t="s">
        <v>3410</v>
      </c>
      <c r="E949" s="18" t="s">
        <v>3411</v>
      </c>
      <c r="F949" s="9" t="s">
        <v>3412</v>
      </c>
      <c r="G949" s="12">
        <v>10</v>
      </c>
      <c r="H949" s="9" t="s">
        <v>25</v>
      </c>
      <c r="I949" s="9" t="s">
        <v>25</v>
      </c>
      <c r="J949" s="12">
        <v>1</v>
      </c>
      <c r="K949" s="16">
        <v>44119</v>
      </c>
      <c r="L949" s="86">
        <f>(Tabla2[[#This Row],[release_year]]-'VARIANZA Y DES. EST'!$L$11)^2</f>
        <v>3.3116808838167522</v>
      </c>
      <c r="M949" s="12">
        <v>2016</v>
      </c>
      <c r="N949" s="9" t="s">
        <v>1991</v>
      </c>
      <c r="O949" s="9" t="s">
        <v>3402</v>
      </c>
      <c r="P949" s="12">
        <v>77</v>
      </c>
      <c r="Q949" s="12">
        <v>77</v>
      </c>
      <c r="R949" s="12">
        <v>509.1791145857178</v>
      </c>
      <c r="S949" s="12" t="s">
        <v>28</v>
      </c>
      <c r="T949" s="9" t="s">
        <v>38</v>
      </c>
      <c r="U949" s="9" t="s">
        <v>38</v>
      </c>
      <c r="V949" s="9" t="s">
        <v>38</v>
      </c>
      <c r="W949" s="14">
        <v>1</v>
      </c>
    </row>
    <row r="950" spans="1:23" x14ac:dyDescent="0.25">
      <c r="A950" s="8">
        <v>2720</v>
      </c>
      <c r="B950" s="9" t="s">
        <v>3413</v>
      </c>
      <c r="C950" s="9" t="s">
        <v>22</v>
      </c>
      <c r="D950" s="9" t="s">
        <v>3414</v>
      </c>
      <c r="E950" s="9" t="s">
        <v>3415</v>
      </c>
      <c r="F950" s="9" t="s">
        <v>3416</v>
      </c>
      <c r="G950" s="12">
        <v>1</v>
      </c>
      <c r="H950" s="9" t="s">
        <v>710</v>
      </c>
      <c r="I950" s="9" t="s">
        <v>710</v>
      </c>
      <c r="J950" s="12">
        <v>1</v>
      </c>
      <c r="K950" s="13">
        <v>43922</v>
      </c>
      <c r="L950" s="86">
        <f>(Tabla2[[#This Row],[release_year]]-'VARIANZA Y DES. EST'!$L$11)^2</f>
        <v>33.870100322899837</v>
      </c>
      <c r="M950" s="12">
        <v>2020</v>
      </c>
      <c r="N950" s="9" t="s">
        <v>76</v>
      </c>
      <c r="O950" s="9" t="s">
        <v>3402</v>
      </c>
      <c r="P950" s="12">
        <v>77</v>
      </c>
      <c r="Q950" s="12">
        <v>77</v>
      </c>
      <c r="R950" s="12">
        <v>509.1791145857178</v>
      </c>
      <c r="S950" s="12" t="s">
        <v>28</v>
      </c>
      <c r="T950" s="9" t="s">
        <v>477</v>
      </c>
      <c r="U950" s="9" t="s">
        <v>477</v>
      </c>
      <c r="V950" s="9" t="s">
        <v>477</v>
      </c>
      <c r="W950" s="14">
        <v>1</v>
      </c>
    </row>
    <row r="951" spans="1:23" x14ac:dyDescent="0.25">
      <c r="A951" s="8">
        <v>3621</v>
      </c>
      <c r="B951" s="9" t="s">
        <v>3417</v>
      </c>
      <c r="C951" s="9" t="s">
        <v>22</v>
      </c>
      <c r="D951" s="9" t="s">
        <v>3418</v>
      </c>
      <c r="E951" s="18" t="s">
        <v>1754</v>
      </c>
      <c r="F951" s="9" t="s">
        <v>2367</v>
      </c>
      <c r="G951" s="12">
        <v>1</v>
      </c>
      <c r="H951" s="9" t="s">
        <v>25</v>
      </c>
      <c r="I951" s="9" t="s">
        <v>25</v>
      </c>
      <c r="J951" s="12">
        <v>1</v>
      </c>
      <c r="K951" s="13">
        <v>43683</v>
      </c>
      <c r="L951" s="86">
        <f>(Tabla2[[#This Row],[release_year]]-'VARIANZA Y DES. EST'!$L$11)^2</f>
        <v>3.2471164275211517E-2</v>
      </c>
      <c r="M951" s="12">
        <v>2014</v>
      </c>
      <c r="N951" s="9" t="s">
        <v>76</v>
      </c>
      <c r="O951" s="9" t="s">
        <v>3402</v>
      </c>
      <c r="P951" s="12">
        <v>77</v>
      </c>
      <c r="Q951" s="12">
        <v>77</v>
      </c>
      <c r="R951" s="12">
        <v>509.1791145857178</v>
      </c>
      <c r="S951" s="12" t="s">
        <v>28</v>
      </c>
      <c r="T951" s="9" t="s">
        <v>477</v>
      </c>
      <c r="U951" s="9" t="s">
        <v>477</v>
      </c>
      <c r="V951" s="9" t="s">
        <v>477</v>
      </c>
      <c r="W951" s="14">
        <v>1</v>
      </c>
    </row>
    <row r="952" spans="1:23" x14ac:dyDescent="0.25">
      <c r="A952" s="8">
        <v>3640</v>
      </c>
      <c r="B952" s="9" t="s">
        <v>3419</v>
      </c>
      <c r="C952" s="9" t="s">
        <v>22</v>
      </c>
      <c r="D952" s="9" t="s">
        <v>3420</v>
      </c>
      <c r="E952" s="9" t="s">
        <v>3421</v>
      </c>
      <c r="F952" s="9" t="s">
        <v>3422</v>
      </c>
      <c r="G952" s="12">
        <v>12</v>
      </c>
      <c r="H952" s="9" t="s">
        <v>231</v>
      </c>
      <c r="I952" s="9" t="s">
        <v>3005</v>
      </c>
      <c r="J952" s="12">
        <v>2</v>
      </c>
      <c r="K952" s="13">
        <v>43672</v>
      </c>
      <c r="L952" s="86">
        <f>(Tabla2[[#This Row],[release_year]]-'VARIANZA Y DES. EST'!$L$11)^2</f>
        <v>23.230495463129063</v>
      </c>
      <c r="M952" s="12">
        <v>2019</v>
      </c>
      <c r="N952" s="9" t="s">
        <v>76</v>
      </c>
      <c r="O952" s="9" t="s">
        <v>3402</v>
      </c>
      <c r="P952" s="12">
        <v>77</v>
      </c>
      <c r="Q952" s="12">
        <v>77</v>
      </c>
      <c r="R952" s="12">
        <v>509.1791145857178</v>
      </c>
      <c r="S952" s="12" t="s">
        <v>28</v>
      </c>
      <c r="T952" s="9" t="s">
        <v>2721</v>
      </c>
      <c r="U952" s="9" t="s">
        <v>95</v>
      </c>
      <c r="V952" s="9" t="s">
        <v>2721</v>
      </c>
      <c r="W952" s="14">
        <v>3</v>
      </c>
    </row>
    <row r="953" spans="1:23" x14ac:dyDescent="0.25">
      <c r="A953" s="8">
        <v>3897</v>
      </c>
      <c r="B953" s="9" t="s">
        <v>3423</v>
      </c>
      <c r="C953" s="9" t="s">
        <v>22</v>
      </c>
      <c r="D953" s="9" t="s">
        <v>3424</v>
      </c>
      <c r="E953" s="9" t="s">
        <v>3425</v>
      </c>
      <c r="F953" s="9" t="s">
        <v>3426</v>
      </c>
      <c r="G953" s="12">
        <v>1</v>
      </c>
      <c r="H953" s="12"/>
      <c r="I953" s="9"/>
      <c r="J953" s="12">
        <v>0</v>
      </c>
      <c r="K953" s="13">
        <v>43574</v>
      </c>
      <c r="L953" s="86">
        <f>(Tabla2[[#This Row],[release_year]]-'VARIANZA Y DES. EST'!$L$11)^2</f>
        <v>23.230495463129063</v>
      </c>
      <c r="M953" s="12">
        <v>2019</v>
      </c>
      <c r="N953" s="9" t="s">
        <v>35</v>
      </c>
      <c r="O953" s="9" t="s">
        <v>3402</v>
      </c>
      <c r="P953" s="12">
        <v>77</v>
      </c>
      <c r="Q953" s="12">
        <v>77</v>
      </c>
      <c r="R953" s="12">
        <v>509.1791145857178</v>
      </c>
      <c r="S953" s="12" t="s">
        <v>28</v>
      </c>
      <c r="T953" s="9" t="s">
        <v>57</v>
      </c>
      <c r="U953" s="9" t="s">
        <v>57</v>
      </c>
      <c r="V953" s="9" t="s">
        <v>57</v>
      </c>
      <c r="W953" s="14">
        <v>1</v>
      </c>
    </row>
    <row r="954" spans="1:23" x14ac:dyDescent="0.25">
      <c r="A954" s="8">
        <v>4654</v>
      </c>
      <c r="B954" s="9" t="s">
        <v>3427</v>
      </c>
      <c r="C954" s="9" t="s">
        <v>22</v>
      </c>
      <c r="D954" s="9" t="s">
        <v>3428</v>
      </c>
      <c r="E954" s="10" t="s">
        <v>3429</v>
      </c>
      <c r="F954" s="11"/>
      <c r="G954" s="12">
        <v>0</v>
      </c>
      <c r="H954" s="9" t="s">
        <v>25</v>
      </c>
      <c r="I954" s="9" t="s">
        <v>3430</v>
      </c>
      <c r="J954" s="12">
        <v>2</v>
      </c>
      <c r="K954" s="13">
        <v>43350</v>
      </c>
      <c r="L954" s="86">
        <f>(Tabla2[[#This Row],[release_year]]-'VARIANZA Y DES. EST'!$L$11)^2</f>
        <v>14.590890603358293</v>
      </c>
      <c r="M954" s="12">
        <v>2018</v>
      </c>
      <c r="N954" s="9" t="s">
        <v>76</v>
      </c>
      <c r="O954" s="9" t="s">
        <v>3402</v>
      </c>
      <c r="P954" s="12">
        <v>77</v>
      </c>
      <c r="Q954" s="12">
        <v>77</v>
      </c>
      <c r="R954" s="12">
        <v>509.1791145857178</v>
      </c>
      <c r="S954" s="12" t="s">
        <v>28</v>
      </c>
      <c r="T954" s="9" t="s">
        <v>57</v>
      </c>
      <c r="U954" s="9" t="s">
        <v>57</v>
      </c>
      <c r="V954" s="9" t="s">
        <v>57</v>
      </c>
      <c r="W954" s="14">
        <v>1</v>
      </c>
    </row>
    <row r="955" spans="1:23" x14ac:dyDescent="0.25">
      <c r="A955" s="8">
        <v>4786</v>
      </c>
      <c r="B955" s="9" t="s">
        <v>3431</v>
      </c>
      <c r="C955" s="9" t="s">
        <v>22</v>
      </c>
      <c r="D955" s="9" t="s">
        <v>3432</v>
      </c>
      <c r="E955" s="9" t="s">
        <v>3433</v>
      </c>
      <c r="F955" s="9" t="s">
        <v>3434</v>
      </c>
      <c r="G955" s="12">
        <v>1</v>
      </c>
      <c r="H955" s="9" t="s">
        <v>25</v>
      </c>
      <c r="I955" s="9" t="s">
        <v>25</v>
      </c>
      <c r="J955" s="12">
        <v>1</v>
      </c>
      <c r="K955" s="13">
        <v>43285</v>
      </c>
      <c r="L955" s="86">
        <f>(Tabla2[[#This Row],[release_year]]-'VARIANZA Y DES. EST'!$L$11)^2</f>
        <v>1.3928663045044412</v>
      </c>
      <c r="M955" s="12">
        <v>2013</v>
      </c>
      <c r="N955" s="9" t="s">
        <v>76</v>
      </c>
      <c r="O955" s="9" t="s">
        <v>3402</v>
      </c>
      <c r="P955" s="12">
        <v>77</v>
      </c>
      <c r="Q955" s="12">
        <v>77</v>
      </c>
      <c r="R955" s="12">
        <v>509.1791145857178</v>
      </c>
      <c r="S955" s="12" t="s">
        <v>28</v>
      </c>
      <c r="T955" s="9" t="s">
        <v>477</v>
      </c>
      <c r="U955" s="9" t="s">
        <v>477</v>
      </c>
      <c r="V955" s="9" t="s">
        <v>477</v>
      </c>
      <c r="W955" s="14">
        <v>1</v>
      </c>
    </row>
    <row r="956" spans="1:23" x14ac:dyDescent="0.25">
      <c r="A956" s="8">
        <v>4809</v>
      </c>
      <c r="B956" s="9" t="s">
        <v>3435</v>
      </c>
      <c r="C956" s="9" t="s">
        <v>22</v>
      </c>
      <c r="D956" s="9" t="s">
        <v>3436</v>
      </c>
      <c r="E956" s="18" t="s">
        <v>559</v>
      </c>
      <c r="F956" s="9" t="s">
        <v>3437</v>
      </c>
      <c r="G956" s="12">
        <v>1</v>
      </c>
      <c r="H956" s="9" t="s">
        <v>1786</v>
      </c>
      <c r="I956" s="9" t="s">
        <v>1786</v>
      </c>
      <c r="J956" s="12">
        <v>1</v>
      </c>
      <c r="K956" s="13">
        <v>43280</v>
      </c>
      <c r="L956" s="86">
        <f>(Tabla2[[#This Row],[release_year]]-'VARIANZA Y DES. EST'!$L$11)^2</f>
        <v>14.590890603358293</v>
      </c>
      <c r="M956" s="12">
        <v>2018</v>
      </c>
      <c r="N956" s="9" t="s">
        <v>76</v>
      </c>
      <c r="O956" s="9" t="s">
        <v>3402</v>
      </c>
      <c r="P956" s="12">
        <v>77</v>
      </c>
      <c r="Q956" s="12">
        <v>77</v>
      </c>
      <c r="R956" s="12">
        <v>509.1791145857178</v>
      </c>
      <c r="S956" s="12" t="s">
        <v>28</v>
      </c>
      <c r="T956" s="9" t="s">
        <v>477</v>
      </c>
      <c r="U956" s="9" t="s">
        <v>477</v>
      </c>
      <c r="V956" s="9" t="s">
        <v>477</v>
      </c>
      <c r="W956" s="14">
        <v>1</v>
      </c>
    </row>
    <row r="957" spans="1:23" x14ac:dyDescent="0.25">
      <c r="A957" s="8">
        <v>5719</v>
      </c>
      <c r="B957" s="9" t="s">
        <v>3438</v>
      </c>
      <c r="C957" s="9" t="s">
        <v>22</v>
      </c>
      <c r="D957" s="9" t="s">
        <v>3439</v>
      </c>
      <c r="E957" s="9" t="s">
        <v>3440</v>
      </c>
      <c r="F957" s="9" t="s">
        <v>3441</v>
      </c>
      <c r="G957" s="12">
        <v>6</v>
      </c>
      <c r="H957" s="9" t="s">
        <v>518</v>
      </c>
      <c r="I957" s="9" t="s">
        <v>518</v>
      </c>
      <c r="J957" s="12">
        <v>1</v>
      </c>
      <c r="K957" s="16">
        <v>42689</v>
      </c>
      <c r="L957" s="86">
        <f>(Tabla2[[#This Row],[release_year]]-'VARIANZA Y DES. EST'!$L$11)^2</f>
        <v>4.7532614447336705</v>
      </c>
      <c r="M957" s="12">
        <v>2012</v>
      </c>
      <c r="N957" s="9" t="s">
        <v>76</v>
      </c>
      <c r="O957" s="9" t="s">
        <v>3402</v>
      </c>
      <c r="P957" s="12">
        <v>77</v>
      </c>
      <c r="Q957" s="12">
        <v>77</v>
      </c>
      <c r="R957" s="12">
        <v>509.1791145857178</v>
      </c>
      <c r="S957" s="12" t="s">
        <v>28</v>
      </c>
      <c r="T957" s="9" t="s">
        <v>118</v>
      </c>
      <c r="U957" s="9" t="s">
        <v>45</v>
      </c>
      <c r="V957" s="9" t="s">
        <v>118</v>
      </c>
      <c r="W957" s="14">
        <v>3</v>
      </c>
    </row>
    <row r="958" spans="1:23" x14ac:dyDescent="0.25">
      <c r="A958" s="8">
        <v>5744</v>
      </c>
      <c r="B958" s="9" t="s">
        <v>3442</v>
      </c>
      <c r="C958" s="9" t="s">
        <v>22</v>
      </c>
      <c r="D958" s="9" t="s">
        <v>3443</v>
      </c>
      <c r="E958" s="9" t="s">
        <v>3444</v>
      </c>
      <c r="F958" s="9" t="s">
        <v>3445</v>
      </c>
      <c r="G958" s="12">
        <v>5</v>
      </c>
      <c r="H958" s="9" t="s">
        <v>390</v>
      </c>
      <c r="I958" s="9" t="s">
        <v>390</v>
      </c>
      <c r="J958" s="12">
        <v>1</v>
      </c>
      <c r="K958" s="16">
        <v>42670</v>
      </c>
      <c r="L958" s="86">
        <f>(Tabla2[[#This Row],[release_year]]-'VARIANZA Y DES. EST'!$L$11)^2</f>
        <v>3.3116808838167522</v>
      </c>
      <c r="M958" s="12">
        <v>2016</v>
      </c>
      <c r="N958" s="9" t="s">
        <v>76</v>
      </c>
      <c r="O958" s="9" t="s">
        <v>3402</v>
      </c>
      <c r="P958" s="12">
        <v>77</v>
      </c>
      <c r="Q958" s="12">
        <v>77</v>
      </c>
      <c r="R958" s="12">
        <v>509.1791145857178</v>
      </c>
      <c r="S958" s="12" t="s">
        <v>28</v>
      </c>
      <c r="T958" s="9" t="s">
        <v>70</v>
      </c>
      <c r="U958" s="9" t="s">
        <v>45</v>
      </c>
      <c r="V958" s="9" t="s">
        <v>70</v>
      </c>
      <c r="W958" s="14">
        <v>2</v>
      </c>
    </row>
    <row r="959" spans="1:23" x14ac:dyDescent="0.25">
      <c r="A959" s="8">
        <v>5748</v>
      </c>
      <c r="B959" s="9" t="s">
        <v>3446</v>
      </c>
      <c r="C959" s="9" t="s">
        <v>22</v>
      </c>
      <c r="D959" s="9" t="s">
        <v>3447</v>
      </c>
      <c r="E959" s="9" t="s">
        <v>3448</v>
      </c>
      <c r="F959" s="9" t="s">
        <v>3449</v>
      </c>
      <c r="G959" s="12">
        <v>11</v>
      </c>
      <c r="H959" s="9" t="s">
        <v>34</v>
      </c>
      <c r="I959" s="9" t="s">
        <v>34</v>
      </c>
      <c r="J959" s="12">
        <v>1</v>
      </c>
      <c r="K959" s="16">
        <v>42658</v>
      </c>
      <c r="L959" s="86">
        <f>(Tabla2[[#This Row],[release_year]]-'VARIANZA Y DES. EST'!$L$11)^2</f>
        <v>4.7532614447336705</v>
      </c>
      <c r="M959" s="12">
        <v>2012</v>
      </c>
      <c r="N959" s="9" t="s">
        <v>76</v>
      </c>
      <c r="O959" s="9" t="s">
        <v>3402</v>
      </c>
      <c r="P959" s="12">
        <v>77</v>
      </c>
      <c r="Q959" s="12">
        <v>77</v>
      </c>
      <c r="R959" s="12">
        <v>509.1791145857178</v>
      </c>
      <c r="S959" s="12" t="s">
        <v>28</v>
      </c>
      <c r="T959" s="9" t="s">
        <v>37</v>
      </c>
      <c r="U959" s="9" t="s">
        <v>38</v>
      </c>
      <c r="V959" s="9" t="s">
        <v>37</v>
      </c>
      <c r="W959" s="14">
        <v>3</v>
      </c>
    </row>
    <row r="960" spans="1:23" x14ac:dyDescent="0.25">
      <c r="A960" s="8">
        <v>5818</v>
      </c>
      <c r="B960" s="9" t="s">
        <v>3450</v>
      </c>
      <c r="C960" s="9" t="s">
        <v>22</v>
      </c>
      <c r="D960" s="9" t="s">
        <v>3451</v>
      </c>
      <c r="E960" s="9" t="s">
        <v>1666</v>
      </c>
      <c r="F960" s="9" t="s">
        <v>2670</v>
      </c>
      <c r="G960" s="12">
        <v>1</v>
      </c>
      <c r="H960" s="9" t="s">
        <v>25</v>
      </c>
      <c r="I960" s="9" t="s">
        <v>25</v>
      </c>
      <c r="J960" s="12">
        <v>1</v>
      </c>
      <c r="K960" s="13">
        <v>42593</v>
      </c>
      <c r="L960" s="86">
        <f>(Tabla2[[#This Row],[release_year]]-'VARIANZA Y DES. EST'!$L$11)^2</f>
        <v>4.7532614447336705</v>
      </c>
      <c r="M960" s="12">
        <v>2012</v>
      </c>
      <c r="N960" s="9" t="s">
        <v>35</v>
      </c>
      <c r="O960" s="9" t="s">
        <v>3402</v>
      </c>
      <c r="P960" s="12">
        <v>77</v>
      </c>
      <c r="Q960" s="12">
        <v>77</v>
      </c>
      <c r="R960" s="12">
        <v>509.1791145857178</v>
      </c>
      <c r="S960" s="12" t="s">
        <v>28</v>
      </c>
      <c r="T960" s="9" t="s">
        <v>477</v>
      </c>
      <c r="U960" s="9" t="s">
        <v>477</v>
      </c>
      <c r="V960" s="9" t="s">
        <v>477</v>
      </c>
      <c r="W960" s="14">
        <v>1</v>
      </c>
    </row>
    <row r="961" spans="1:23" x14ac:dyDescent="0.25">
      <c r="A961" s="8">
        <v>6069</v>
      </c>
      <c r="B961" s="9" t="s">
        <v>3452</v>
      </c>
      <c r="C961" s="9" t="s">
        <v>22</v>
      </c>
      <c r="D961" s="9" t="s">
        <v>3453</v>
      </c>
      <c r="E961" s="18" t="s">
        <v>3454</v>
      </c>
      <c r="F961" s="9" t="s">
        <v>3455</v>
      </c>
      <c r="G961" s="12">
        <v>10</v>
      </c>
      <c r="H961" s="9" t="s">
        <v>160</v>
      </c>
      <c r="I961" s="9" t="s">
        <v>160</v>
      </c>
      <c r="J961" s="12">
        <v>1</v>
      </c>
      <c r="K961" s="13">
        <v>44105</v>
      </c>
      <c r="L961" s="86">
        <f>(Tabla2[[#This Row],[release_year]]-'VARIANZA Y DES. EST'!$L$11)^2</f>
        <v>23.230495463129063</v>
      </c>
      <c r="M961" s="12">
        <v>2019</v>
      </c>
      <c r="N961" s="9" t="s">
        <v>76</v>
      </c>
      <c r="O961" s="9" t="s">
        <v>3402</v>
      </c>
      <c r="P961" s="12">
        <v>77</v>
      </c>
      <c r="Q961" s="12">
        <v>77</v>
      </c>
      <c r="R961" s="12">
        <v>509.1791145857178</v>
      </c>
      <c r="S961" s="12" t="s">
        <v>28</v>
      </c>
      <c r="T961" s="9" t="s">
        <v>514</v>
      </c>
      <c r="U961" s="9" t="s">
        <v>514</v>
      </c>
      <c r="V961" s="9" t="s">
        <v>514</v>
      </c>
      <c r="W961" s="14">
        <v>1</v>
      </c>
    </row>
    <row r="962" spans="1:23" x14ac:dyDescent="0.25">
      <c r="A962" s="8">
        <v>6436</v>
      </c>
      <c r="B962" s="9" t="s">
        <v>3456</v>
      </c>
      <c r="C962" s="9" t="s">
        <v>22</v>
      </c>
      <c r="D962" s="9" t="s">
        <v>3457</v>
      </c>
      <c r="E962" s="18" t="s">
        <v>3458</v>
      </c>
      <c r="F962" s="9" t="s">
        <v>3459</v>
      </c>
      <c r="G962" s="12">
        <v>4</v>
      </c>
      <c r="H962" s="9" t="s">
        <v>1608</v>
      </c>
      <c r="I962" s="9" t="s">
        <v>1608</v>
      </c>
      <c r="J962" s="12">
        <v>1</v>
      </c>
      <c r="K962" s="13">
        <v>42901</v>
      </c>
      <c r="L962" s="86">
        <f>(Tabla2[[#This Row],[release_year]]-'VARIANZA Y DES. EST'!$L$11)^2</f>
        <v>3.3116808838167522</v>
      </c>
      <c r="M962" s="12">
        <v>2016</v>
      </c>
      <c r="N962" s="9" t="s">
        <v>76</v>
      </c>
      <c r="O962" s="9" t="s">
        <v>3402</v>
      </c>
      <c r="P962" s="12">
        <v>77</v>
      </c>
      <c r="Q962" s="12">
        <v>77</v>
      </c>
      <c r="R962" s="12">
        <v>509.1791145857178</v>
      </c>
      <c r="S962" s="12" t="s">
        <v>28</v>
      </c>
      <c r="T962" s="9" t="s">
        <v>3460</v>
      </c>
      <c r="U962" s="9" t="s">
        <v>38</v>
      </c>
      <c r="V962" s="9" t="s">
        <v>3460</v>
      </c>
      <c r="W962" s="14">
        <v>3</v>
      </c>
    </row>
    <row r="963" spans="1:23" x14ac:dyDescent="0.25">
      <c r="A963" s="8">
        <v>6857</v>
      </c>
      <c r="B963" s="9" t="s">
        <v>3461</v>
      </c>
      <c r="C963" s="9" t="s">
        <v>22</v>
      </c>
      <c r="D963" s="9" t="s">
        <v>3462</v>
      </c>
      <c r="E963" s="22" t="s">
        <v>3463</v>
      </c>
      <c r="F963" s="23"/>
      <c r="G963" s="12">
        <v>0</v>
      </c>
      <c r="H963" s="9" t="s">
        <v>25</v>
      </c>
      <c r="I963" s="9" t="s">
        <v>25</v>
      </c>
      <c r="J963" s="12">
        <v>1</v>
      </c>
      <c r="K963" s="13">
        <v>42825</v>
      </c>
      <c r="L963" s="86">
        <f>(Tabla2[[#This Row],[release_year]]-'VARIANZA Y DES. EST'!$L$11)^2</f>
        <v>4.7532614447336705</v>
      </c>
      <c r="M963" s="12">
        <v>2012</v>
      </c>
      <c r="N963" s="9" t="s">
        <v>842</v>
      </c>
      <c r="O963" s="9" t="s">
        <v>3402</v>
      </c>
      <c r="P963" s="12">
        <v>77</v>
      </c>
      <c r="Q963" s="12">
        <v>77</v>
      </c>
      <c r="R963" s="12">
        <v>509.1791145857178</v>
      </c>
      <c r="S963" s="12" t="s">
        <v>28</v>
      </c>
      <c r="T963" s="9" t="s">
        <v>83</v>
      </c>
      <c r="U963" s="9" t="s">
        <v>57</v>
      </c>
      <c r="V963" s="9" t="s">
        <v>83</v>
      </c>
      <c r="W963" s="14">
        <v>2</v>
      </c>
    </row>
    <row r="964" spans="1:23" x14ac:dyDescent="0.25">
      <c r="A964" s="8">
        <v>7097</v>
      </c>
      <c r="B964" s="9" t="s">
        <v>3464</v>
      </c>
      <c r="C964" s="9" t="s">
        <v>22</v>
      </c>
      <c r="D964" s="9" t="s">
        <v>3465</v>
      </c>
      <c r="E964" s="18" t="s">
        <v>3466</v>
      </c>
      <c r="F964" s="9" t="s">
        <v>3467</v>
      </c>
      <c r="G964" s="12">
        <v>1</v>
      </c>
      <c r="H964" s="9" t="s">
        <v>25</v>
      </c>
      <c r="I964" s="9" t="s">
        <v>25</v>
      </c>
      <c r="J964" s="12">
        <v>1</v>
      </c>
      <c r="K964" s="13">
        <v>43665</v>
      </c>
      <c r="L964" s="86">
        <f>(Tabla2[[#This Row],[release_year]]-'VARIANZA Y DES. EST'!$L$11)^2</f>
        <v>14.590890603358293</v>
      </c>
      <c r="M964" s="12">
        <v>2018</v>
      </c>
      <c r="N964" s="9" t="s">
        <v>35</v>
      </c>
      <c r="O964" s="9" t="s">
        <v>3402</v>
      </c>
      <c r="P964" s="12">
        <v>77</v>
      </c>
      <c r="Q964" s="12">
        <v>77</v>
      </c>
      <c r="R964" s="12">
        <v>509.1791145857178</v>
      </c>
      <c r="S964" s="12" t="s">
        <v>28</v>
      </c>
      <c r="T964" s="9" t="s">
        <v>83</v>
      </c>
      <c r="U964" s="9" t="s">
        <v>57</v>
      </c>
      <c r="V964" s="9" t="s">
        <v>83</v>
      </c>
      <c r="W964" s="14">
        <v>2</v>
      </c>
    </row>
    <row r="965" spans="1:23" x14ac:dyDescent="0.25">
      <c r="A965" s="8">
        <v>7351</v>
      </c>
      <c r="B965" s="9" t="s">
        <v>3468</v>
      </c>
      <c r="C965" s="9" t="s">
        <v>22</v>
      </c>
      <c r="D965" s="9" t="s">
        <v>3469</v>
      </c>
      <c r="E965" s="18" t="s">
        <v>3470</v>
      </c>
      <c r="F965" s="9" t="s">
        <v>3471</v>
      </c>
      <c r="G965" s="12">
        <v>10</v>
      </c>
      <c r="H965" s="9" t="s">
        <v>25</v>
      </c>
      <c r="I965" s="9" t="s">
        <v>25</v>
      </c>
      <c r="J965" s="12">
        <v>1</v>
      </c>
      <c r="K965" s="13">
        <v>43661</v>
      </c>
      <c r="L965" s="86">
        <f>(Tabla2[[#This Row],[release_year]]-'VARIANZA Y DES. EST'!$L$11)^2</f>
        <v>14.590890603358293</v>
      </c>
      <c r="M965" s="12">
        <v>2018</v>
      </c>
      <c r="N965" s="9" t="s">
        <v>76</v>
      </c>
      <c r="O965" s="9" t="s">
        <v>3402</v>
      </c>
      <c r="P965" s="12">
        <v>77</v>
      </c>
      <c r="Q965" s="12">
        <v>77</v>
      </c>
      <c r="R965" s="12">
        <v>509.1791145857178</v>
      </c>
      <c r="S965" s="12" t="s">
        <v>28</v>
      </c>
      <c r="T965" s="9" t="s">
        <v>2709</v>
      </c>
      <c r="U965" s="9" t="s">
        <v>45</v>
      </c>
      <c r="V965" s="9" t="s">
        <v>2709</v>
      </c>
      <c r="W965" s="14">
        <v>2</v>
      </c>
    </row>
    <row r="966" spans="1:23" x14ac:dyDescent="0.25">
      <c r="A966" s="8">
        <v>7357</v>
      </c>
      <c r="B966" s="9" t="s">
        <v>3472</v>
      </c>
      <c r="C966" s="9" t="s">
        <v>22</v>
      </c>
      <c r="D966" s="9" t="s">
        <v>3473</v>
      </c>
      <c r="E966" s="9" t="s">
        <v>3474</v>
      </c>
      <c r="F966" s="9" t="s">
        <v>3475</v>
      </c>
      <c r="G966" s="12">
        <v>8</v>
      </c>
      <c r="H966" s="9" t="s">
        <v>25</v>
      </c>
      <c r="I966" s="9" t="s">
        <v>25</v>
      </c>
      <c r="J966" s="12">
        <v>1</v>
      </c>
      <c r="K966" s="13">
        <v>43282</v>
      </c>
      <c r="L966" s="86">
        <f>(Tabla2[[#This Row],[release_year]]-'VARIANZA Y DES. EST'!$L$11)^2</f>
        <v>66.915632286109044</v>
      </c>
      <c r="M966" s="12">
        <v>2006</v>
      </c>
      <c r="N966" s="9" t="s">
        <v>76</v>
      </c>
      <c r="O966" s="9" t="s">
        <v>3402</v>
      </c>
      <c r="P966" s="12">
        <v>77</v>
      </c>
      <c r="Q966" s="12">
        <v>77</v>
      </c>
      <c r="R966" s="12">
        <v>509.1791145857178</v>
      </c>
      <c r="S966" s="12" t="s">
        <v>28</v>
      </c>
      <c r="T966" s="9" t="s">
        <v>3476</v>
      </c>
      <c r="U966" s="9" t="s">
        <v>45</v>
      </c>
      <c r="V966" s="9" t="s">
        <v>3476</v>
      </c>
      <c r="W966" s="14">
        <v>3</v>
      </c>
    </row>
    <row r="967" spans="1:23" x14ac:dyDescent="0.25">
      <c r="A967" s="8">
        <v>7415</v>
      </c>
      <c r="B967" s="9" t="s">
        <v>3477</v>
      </c>
      <c r="C967" s="9" t="s">
        <v>22</v>
      </c>
      <c r="D967" s="9" t="s">
        <v>3478</v>
      </c>
      <c r="E967" s="18" t="s">
        <v>3479</v>
      </c>
      <c r="F967" s="9" t="s">
        <v>3480</v>
      </c>
      <c r="G967" s="12">
        <v>13</v>
      </c>
      <c r="H967" s="12"/>
      <c r="I967" s="9"/>
      <c r="J967" s="12">
        <v>0</v>
      </c>
      <c r="K967" s="13">
        <v>42078</v>
      </c>
      <c r="L967" s="86">
        <f>(Tabla2[[#This Row],[release_year]]-'VARIANZA Y DES. EST'!$L$11)^2</f>
        <v>3.2471164275211517E-2</v>
      </c>
      <c r="M967" s="12">
        <v>2014</v>
      </c>
      <c r="N967" s="9" t="s">
        <v>82</v>
      </c>
      <c r="O967" s="9" t="s">
        <v>3402</v>
      </c>
      <c r="P967" s="12">
        <v>77</v>
      </c>
      <c r="Q967" s="12">
        <v>77</v>
      </c>
      <c r="R967" s="12">
        <v>509.1791145857178</v>
      </c>
      <c r="S967" s="12" t="s">
        <v>28</v>
      </c>
      <c r="T967" s="9" t="s">
        <v>83</v>
      </c>
      <c r="U967" s="9" t="s">
        <v>57</v>
      </c>
      <c r="V967" s="9" t="s">
        <v>83</v>
      </c>
      <c r="W967" s="14">
        <v>2</v>
      </c>
    </row>
    <row r="968" spans="1:23" x14ac:dyDescent="0.25">
      <c r="A968" s="8">
        <v>7536</v>
      </c>
      <c r="B968" s="9" t="s">
        <v>3481</v>
      </c>
      <c r="C968" s="9" t="s">
        <v>22</v>
      </c>
      <c r="D968" s="9" t="s">
        <v>3482</v>
      </c>
      <c r="E968" s="18" t="s">
        <v>3483</v>
      </c>
      <c r="F968" s="9" t="s">
        <v>3484</v>
      </c>
      <c r="G968" s="12">
        <v>10</v>
      </c>
      <c r="H968" s="9" t="s">
        <v>25</v>
      </c>
      <c r="I968" s="9" t="s">
        <v>25</v>
      </c>
      <c r="J968" s="12">
        <v>1</v>
      </c>
      <c r="K968" s="13">
        <v>43123</v>
      </c>
      <c r="L968" s="86">
        <f>(Tabla2[[#This Row],[release_year]]-'VARIANZA Y DES. EST'!$L$11)^2</f>
        <v>3.3116808838167522</v>
      </c>
      <c r="M968" s="12">
        <v>2016</v>
      </c>
      <c r="N968" s="9" t="s">
        <v>43</v>
      </c>
      <c r="O968" s="9" t="s">
        <v>3402</v>
      </c>
      <c r="P968" s="12">
        <v>77</v>
      </c>
      <c r="Q968" s="12">
        <v>77</v>
      </c>
      <c r="R968" s="12">
        <v>509.1791145857178</v>
      </c>
      <c r="S968" s="12" t="s">
        <v>28</v>
      </c>
      <c r="T968" s="9" t="s">
        <v>1544</v>
      </c>
      <c r="U968" s="9" t="s">
        <v>95</v>
      </c>
      <c r="V968" s="9" t="s">
        <v>1544</v>
      </c>
      <c r="W968" s="14">
        <v>2</v>
      </c>
    </row>
    <row r="969" spans="1:23" x14ac:dyDescent="0.25">
      <c r="A969" s="8">
        <v>7709</v>
      </c>
      <c r="B969" s="9" t="s">
        <v>3485</v>
      </c>
      <c r="C969" s="9" t="s">
        <v>22</v>
      </c>
      <c r="D969" s="9" t="s">
        <v>3486</v>
      </c>
      <c r="E969" s="10" t="s">
        <v>3487</v>
      </c>
      <c r="F969" s="11"/>
      <c r="G969" s="12">
        <v>0</v>
      </c>
      <c r="H969" s="9" t="s">
        <v>25</v>
      </c>
      <c r="I969" s="9" t="s">
        <v>25</v>
      </c>
      <c r="J969" s="12">
        <v>1</v>
      </c>
      <c r="K969" s="13">
        <v>42767</v>
      </c>
      <c r="L969" s="86">
        <f>(Tabla2[[#This Row],[release_year]]-'VARIANZA Y DES. EST'!$L$11)^2</f>
        <v>584.6819545297767</v>
      </c>
      <c r="M969" s="12">
        <v>1990</v>
      </c>
      <c r="N969" s="9" t="s">
        <v>1991</v>
      </c>
      <c r="O969" s="9" t="s">
        <v>3402</v>
      </c>
      <c r="P969" s="12">
        <v>77</v>
      </c>
      <c r="Q969" s="12">
        <v>77</v>
      </c>
      <c r="R969" s="12">
        <v>509.1791145857178</v>
      </c>
      <c r="S969" s="12" t="s">
        <v>28</v>
      </c>
      <c r="T969" s="9" t="s">
        <v>3488</v>
      </c>
      <c r="U969" s="9" t="s">
        <v>151</v>
      </c>
      <c r="V969" s="9" t="s">
        <v>3488</v>
      </c>
      <c r="W969" s="14">
        <v>3</v>
      </c>
    </row>
    <row r="970" spans="1:23" x14ac:dyDescent="0.25">
      <c r="A970" s="8">
        <v>7758</v>
      </c>
      <c r="B970" s="9" t="s">
        <v>3489</v>
      </c>
      <c r="C970" s="9" t="s">
        <v>22</v>
      </c>
      <c r="D970" s="9" t="s">
        <v>3490</v>
      </c>
      <c r="E970" s="9" t="s">
        <v>3491</v>
      </c>
      <c r="F970" s="9" t="s">
        <v>3492</v>
      </c>
      <c r="G970" s="12">
        <v>4</v>
      </c>
      <c r="H970" s="9" t="s">
        <v>3493</v>
      </c>
      <c r="I970" s="9" t="s">
        <v>3494</v>
      </c>
      <c r="J970" s="12">
        <v>4</v>
      </c>
      <c r="K970" s="13">
        <v>43206</v>
      </c>
      <c r="L970" s="86">
        <f>(Tabla2[[#This Row],[release_year]]-'VARIANZA Y DES. EST'!$L$11)^2</f>
        <v>3.3116808838167522</v>
      </c>
      <c r="M970" s="12">
        <v>2016</v>
      </c>
      <c r="N970" s="9" t="s">
        <v>76</v>
      </c>
      <c r="O970" s="9" t="s">
        <v>3402</v>
      </c>
      <c r="P970" s="12">
        <v>77</v>
      </c>
      <c r="Q970" s="12">
        <v>77</v>
      </c>
      <c r="R970" s="12">
        <v>509.1791145857178</v>
      </c>
      <c r="S970" s="12" t="s">
        <v>28</v>
      </c>
      <c r="T970" s="9" t="s">
        <v>3495</v>
      </c>
      <c r="U970" s="9" t="s">
        <v>45</v>
      </c>
      <c r="V970" s="9" t="s">
        <v>3495</v>
      </c>
      <c r="W970" s="14">
        <v>3</v>
      </c>
    </row>
    <row r="971" spans="1:23" x14ac:dyDescent="0.25">
      <c r="A971" s="8">
        <v>7960</v>
      </c>
      <c r="B971" s="9" t="s">
        <v>3496</v>
      </c>
      <c r="C971" s="9" t="s">
        <v>22</v>
      </c>
      <c r="D971" s="9" t="s">
        <v>3497</v>
      </c>
      <c r="E971" s="18" t="s">
        <v>3498</v>
      </c>
      <c r="F971" s="9" t="s">
        <v>3499</v>
      </c>
      <c r="G971" s="12">
        <v>9</v>
      </c>
      <c r="H971" s="9" t="s">
        <v>25</v>
      </c>
      <c r="I971" s="9" t="s">
        <v>25</v>
      </c>
      <c r="J971" s="12">
        <v>1</v>
      </c>
      <c r="K971" s="16">
        <v>43814</v>
      </c>
      <c r="L971" s="86">
        <f>(Tabla2[[#This Row],[release_year]]-'VARIANZA Y DES. EST'!$L$11)^2</f>
        <v>261.79879340794287</v>
      </c>
      <c r="M971" s="12">
        <v>1998</v>
      </c>
      <c r="N971" s="9" t="s">
        <v>82</v>
      </c>
      <c r="O971" s="9" t="s">
        <v>3402</v>
      </c>
      <c r="P971" s="12">
        <v>77</v>
      </c>
      <c r="Q971" s="12">
        <v>77</v>
      </c>
      <c r="R971" s="12">
        <v>509.1791145857178</v>
      </c>
      <c r="S971" s="12" t="s">
        <v>28</v>
      </c>
      <c r="T971" s="9" t="s">
        <v>30</v>
      </c>
      <c r="U971" s="9" t="s">
        <v>30</v>
      </c>
      <c r="V971" s="9" t="s">
        <v>30</v>
      </c>
      <c r="W971" s="14">
        <v>1</v>
      </c>
    </row>
    <row r="972" spans="1:23" x14ac:dyDescent="0.25">
      <c r="A972" s="8">
        <v>8020</v>
      </c>
      <c r="B972" s="9" t="s">
        <v>3500</v>
      </c>
      <c r="C972" s="9" t="s">
        <v>22</v>
      </c>
      <c r="D972" s="9" t="s">
        <v>3501</v>
      </c>
      <c r="E972" s="18" t="s">
        <v>3502</v>
      </c>
      <c r="F972" s="9"/>
      <c r="G972" s="12">
        <v>0</v>
      </c>
      <c r="H972" s="9" t="s">
        <v>25</v>
      </c>
      <c r="I972" s="9" t="s">
        <v>25</v>
      </c>
      <c r="J972" s="12">
        <v>1</v>
      </c>
      <c r="K972" s="13">
        <v>42826</v>
      </c>
      <c r="L972" s="86">
        <f>(Tabla2[[#This Row],[release_year]]-'VARIANZA Y DES. EST'!$L$11)^2</f>
        <v>3.3116808838167522</v>
      </c>
      <c r="M972" s="12">
        <v>2016</v>
      </c>
      <c r="N972" s="9" t="s">
        <v>82</v>
      </c>
      <c r="O972" s="9" t="s">
        <v>3402</v>
      </c>
      <c r="P972" s="12">
        <v>77</v>
      </c>
      <c r="Q972" s="12">
        <v>77</v>
      </c>
      <c r="R972" s="12">
        <v>509.1791145857178</v>
      </c>
      <c r="S972" s="12" t="s">
        <v>28</v>
      </c>
      <c r="T972" s="9" t="s">
        <v>57</v>
      </c>
      <c r="U972" s="9" t="s">
        <v>57</v>
      </c>
      <c r="V972" s="9" t="s">
        <v>57</v>
      </c>
      <c r="W972" s="14">
        <v>1</v>
      </c>
    </row>
    <row r="973" spans="1:23" x14ac:dyDescent="0.25">
      <c r="A973" s="8">
        <v>8479</v>
      </c>
      <c r="B973" s="9" t="s">
        <v>3503</v>
      </c>
      <c r="C973" s="9" t="s">
        <v>22</v>
      </c>
      <c r="D973" s="9" t="s">
        <v>3504</v>
      </c>
      <c r="E973" s="18" t="s">
        <v>3505</v>
      </c>
      <c r="F973" s="9" t="s">
        <v>3506</v>
      </c>
      <c r="G973" s="12">
        <v>3</v>
      </c>
      <c r="H973" s="9" t="s">
        <v>25</v>
      </c>
      <c r="I973" s="9" t="s">
        <v>25</v>
      </c>
      <c r="J973" s="12">
        <v>1</v>
      </c>
      <c r="K973" s="13">
        <v>43524</v>
      </c>
      <c r="L973" s="86">
        <f>(Tabla2[[#This Row],[release_year]]-'VARIANZA Y DES. EST'!$L$11)^2</f>
        <v>3.3116808838167522</v>
      </c>
      <c r="M973" s="12">
        <v>2016</v>
      </c>
      <c r="N973" s="9" t="s">
        <v>76</v>
      </c>
      <c r="O973" s="9" t="s">
        <v>3402</v>
      </c>
      <c r="P973" s="12">
        <v>77</v>
      </c>
      <c r="Q973" s="12">
        <v>77</v>
      </c>
      <c r="R973" s="12">
        <v>509.1791145857178</v>
      </c>
      <c r="S973" s="12" t="s">
        <v>28</v>
      </c>
      <c r="T973" s="9" t="s">
        <v>83</v>
      </c>
      <c r="U973" s="9" t="s">
        <v>57</v>
      </c>
      <c r="V973" s="9" t="s">
        <v>83</v>
      </c>
      <c r="W973" s="14">
        <v>2</v>
      </c>
    </row>
    <row r="974" spans="1:23" x14ac:dyDescent="0.25">
      <c r="A974" s="8">
        <v>8578</v>
      </c>
      <c r="B974" s="9" t="s">
        <v>3507</v>
      </c>
      <c r="C974" s="9" t="s">
        <v>22</v>
      </c>
      <c r="D974" s="9" t="s">
        <v>3508</v>
      </c>
      <c r="E974" s="18" t="s">
        <v>3509</v>
      </c>
      <c r="F974" s="9"/>
      <c r="G974" s="12">
        <v>0</v>
      </c>
      <c r="H974" s="9" t="s">
        <v>3510</v>
      </c>
      <c r="I974" s="9" t="s">
        <v>3510</v>
      </c>
      <c r="J974" s="12">
        <v>1</v>
      </c>
      <c r="K974" s="16">
        <v>42353</v>
      </c>
      <c r="L974" s="86">
        <f>(Tabla2[[#This Row],[release_year]]-'VARIANZA Y DES. EST'!$L$11)^2</f>
        <v>0.67207602404598188</v>
      </c>
      <c r="M974" s="12">
        <v>2015</v>
      </c>
      <c r="N974" s="9" t="s">
        <v>842</v>
      </c>
      <c r="O974" s="9" t="s">
        <v>3402</v>
      </c>
      <c r="P974" s="12">
        <v>77</v>
      </c>
      <c r="Q974" s="12">
        <v>77</v>
      </c>
      <c r="R974" s="12">
        <v>509.1791145857178</v>
      </c>
      <c r="S974" s="12" t="s">
        <v>28</v>
      </c>
      <c r="T974" s="9" t="s">
        <v>756</v>
      </c>
      <c r="U974" s="9" t="s">
        <v>57</v>
      </c>
      <c r="V974" s="9" t="s">
        <v>756</v>
      </c>
      <c r="W974" s="14">
        <v>3</v>
      </c>
    </row>
    <row r="975" spans="1:23" x14ac:dyDescent="0.25">
      <c r="A975" s="8">
        <v>8582</v>
      </c>
      <c r="B975" s="9" t="s">
        <v>3511</v>
      </c>
      <c r="C975" s="9" t="s">
        <v>22</v>
      </c>
      <c r="D975" s="9" t="s">
        <v>3512</v>
      </c>
      <c r="E975" s="9" t="s">
        <v>3411</v>
      </c>
      <c r="F975" s="9" t="s">
        <v>3513</v>
      </c>
      <c r="G975" s="12">
        <v>10</v>
      </c>
      <c r="H975" s="9" t="s">
        <v>25</v>
      </c>
      <c r="I975" s="9" t="s">
        <v>327</v>
      </c>
      <c r="J975" s="12">
        <v>2</v>
      </c>
      <c r="K975" s="13">
        <v>43936</v>
      </c>
      <c r="L975" s="86">
        <f>(Tabla2[[#This Row],[release_year]]-'VARIANZA Y DES. EST'!$L$11)^2</f>
        <v>10.1136565849629</v>
      </c>
      <c r="M975" s="12">
        <v>2011</v>
      </c>
      <c r="N975" s="9" t="s">
        <v>110</v>
      </c>
      <c r="O975" s="9" t="s">
        <v>3402</v>
      </c>
      <c r="P975" s="12">
        <v>77</v>
      </c>
      <c r="Q975" s="12">
        <v>77</v>
      </c>
      <c r="R975" s="12">
        <v>509.1791145857178</v>
      </c>
      <c r="S975" s="12" t="s">
        <v>28</v>
      </c>
      <c r="T975" s="9" t="s">
        <v>30</v>
      </c>
      <c r="U975" s="9" t="s">
        <v>30</v>
      </c>
      <c r="V975" s="9" t="s">
        <v>30</v>
      </c>
      <c r="W975" s="14">
        <v>1</v>
      </c>
    </row>
    <row r="976" spans="1:23" x14ac:dyDescent="0.25">
      <c r="A976" s="8">
        <v>263</v>
      </c>
      <c r="B976" s="9" t="s">
        <v>3514</v>
      </c>
      <c r="C976" s="9" t="s">
        <v>22</v>
      </c>
      <c r="D976" s="9" t="s">
        <v>3515</v>
      </c>
      <c r="E976" s="10" t="s">
        <v>3516</v>
      </c>
      <c r="F976" s="15"/>
      <c r="G976" s="12">
        <v>0</v>
      </c>
      <c r="H976" s="12"/>
      <c r="I976" s="9"/>
      <c r="J976" s="12">
        <v>0</v>
      </c>
      <c r="K976" s="13">
        <v>44426</v>
      </c>
      <c r="L976" s="86">
        <f>(Tabla2[[#This Row],[release_year]]-'VARIANZA Y DES. EST'!$L$11)^2</f>
        <v>46.509705182670608</v>
      </c>
      <c r="M976" s="12">
        <v>2021</v>
      </c>
      <c r="N976" s="9" t="s">
        <v>76</v>
      </c>
      <c r="O976" s="9" t="s">
        <v>3517</v>
      </c>
      <c r="P976" s="12">
        <v>78</v>
      </c>
      <c r="Q976" s="12">
        <v>78</v>
      </c>
      <c r="R976" s="12">
        <v>465.04911947888371</v>
      </c>
      <c r="S976" s="12" t="s">
        <v>28</v>
      </c>
      <c r="T976" s="9" t="s">
        <v>2605</v>
      </c>
      <c r="U976" s="9" t="s">
        <v>57</v>
      </c>
      <c r="V976" s="9" t="s">
        <v>2605</v>
      </c>
      <c r="W976" s="14">
        <v>3</v>
      </c>
    </row>
    <row r="977" spans="1:23" x14ac:dyDescent="0.25">
      <c r="A977" s="8">
        <v>774</v>
      </c>
      <c r="B977" s="9" t="s">
        <v>3518</v>
      </c>
      <c r="C977" s="9" t="s">
        <v>22</v>
      </c>
      <c r="D977" s="9" t="s">
        <v>3519</v>
      </c>
      <c r="E977" s="9" t="s">
        <v>3520</v>
      </c>
      <c r="F977" s="9" t="s">
        <v>3521</v>
      </c>
      <c r="G977" s="12">
        <v>10</v>
      </c>
      <c r="H977" s="9" t="s">
        <v>3522</v>
      </c>
      <c r="I977" s="9" t="s">
        <v>3522</v>
      </c>
      <c r="J977" s="12">
        <v>1</v>
      </c>
      <c r="K977" s="13">
        <v>44350</v>
      </c>
      <c r="L977" s="86">
        <f>(Tabla2[[#This Row],[release_year]]-'VARIANZA Y DES. EST'!$L$11)^2</f>
        <v>23.230495463129063</v>
      </c>
      <c r="M977" s="12">
        <v>2019</v>
      </c>
      <c r="N977" s="9" t="s">
        <v>76</v>
      </c>
      <c r="O977" s="9" t="s">
        <v>3517</v>
      </c>
      <c r="P977" s="12">
        <v>78</v>
      </c>
      <c r="Q977" s="12">
        <v>78</v>
      </c>
      <c r="R977" s="12">
        <v>465.04911947888371</v>
      </c>
      <c r="S977" s="12" t="s">
        <v>28</v>
      </c>
      <c r="T977" s="9" t="s">
        <v>460</v>
      </c>
      <c r="U977" s="9" t="s">
        <v>45</v>
      </c>
      <c r="V977" s="9" t="s">
        <v>460</v>
      </c>
      <c r="W977" s="14">
        <v>3</v>
      </c>
    </row>
    <row r="978" spans="1:23" x14ac:dyDescent="0.25">
      <c r="A978" s="8">
        <v>938</v>
      </c>
      <c r="B978" s="9" t="s">
        <v>3523</v>
      </c>
      <c r="C978" s="9" t="s">
        <v>22</v>
      </c>
      <c r="D978" s="9" t="s">
        <v>3524</v>
      </c>
      <c r="E978" s="9" t="s">
        <v>2699</v>
      </c>
      <c r="F978" s="9" t="s">
        <v>3525</v>
      </c>
      <c r="G978" s="12">
        <v>1</v>
      </c>
      <c r="H978" s="12"/>
      <c r="I978" s="9"/>
      <c r="J978" s="12">
        <v>0</v>
      </c>
      <c r="K978" s="13">
        <v>44317</v>
      </c>
      <c r="L978" s="86">
        <f>(Tabla2[[#This Row],[release_year]]-'VARIANZA Y DES. EST'!$L$11)^2</f>
        <v>7.9512857435875226</v>
      </c>
      <c r="M978" s="12">
        <v>2017</v>
      </c>
      <c r="N978" s="9" t="s">
        <v>110</v>
      </c>
      <c r="O978" s="9" t="s">
        <v>3517</v>
      </c>
      <c r="P978" s="12">
        <v>78</v>
      </c>
      <c r="Q978" s="12">
        <v>78</v>
      </c>
      <c r="R978" s="12">
        <v>465.04911947888371</v>
      </c>
      <c r="S978" s="12" t="s">
        <v>28</v>
      </c>
      <c r="T978" s="9" t="s">
        <v>111</v>
      </c>
      <c r="U978" s="9" t="s">
        <v>30</v>
      </c>
      <c r="V978" s="9" t="s">
        <v>111</v>
      </c>
      <c r="W978" s="14">
        <v>2</v>
      </c>
    </row>
    <row r="979" spans="1:23" x14ac:dyDescent="0.25">
      <c r="A979" s="8">
        <v>1079</v>
      </c>
      <c r="B979" s="9" t="s">
        <v>3526</v>
      </c>
      <c r="C979" s="9" t="s">
        <v>22</v>
      </c>
      <c r="D979" s="9" t="s">
        <v>3527</v>
      </c>
      <c r="E979" s="10" t="s">
        <v>2699</v>
      </c>
      <c r="F979" s="15"/>
      <c r="G979" s="12">
        <v>0</v>
      </c>
      <c r="H979" s="12"/>
      <c r="I979" s="9"/>
      <c r="J979" s="12">
        <v>0</v>
      </c>
      <c r="K979" s="13">
        <v>44299</v>
      </c>
      <c r="L979" s="86">
        <f>(Tabla2[[#This Row],[release_year]]-'VARIANZA Y DES. EST'!$L$11)^2</f>
        <v>7.9512857435875226</v>
      </c>
      <c r="M979" s="12">
        <v>2017</v>
      </c>
      <c r="N979" s="9" t="s">
        <v>26</v>
      </c>
      <c r="O979" s="9" t="s">
        <v>3517</v>
      </c>
      <c r="P979" s="12">
        <v>78</v>
      </c>
      <c r="Q979" s="12">
        <v>78</v>
      </c>
      <c r="R979" s="12">
        <v>465.04911947888371</v>
      </c>
      <c r="S979" s="12" t="s">
        <v>28</v>
      </c>
      <c r="T979" s="9" t="s">
        <v>30</v>
      </c>
      <c r="U979" s="9" t="s">
        <v>30</v>
      </c>
      <c r="V979" s="9" t="s">
        <v>30</v>
      </c>
      <c r="W979" s="14">
        <v>1</v>
      </c>
    </row>
    <row r="980" spans="1:23" x14ac:dyDescent="0.25">
      <c r="A980" s="8">
        <v>1091</v>
      </c>
      <c r="B980" s="9" t="s">
        <v>3528</v>
      </c>
      <c r="C980" s="9" t="s">
        <v>22</v>
      </c>
      <c r="D980" s="9" t="s">
        <v>3529</v>
      </c>
      <c r="E980" s="9" t="s">
        <v>3530</v>
      </c>
      <c r="F980" s="9" t="s">
        <v>3531</v>
      </c>
      <c r="G980" s="12">
        <v>7</v>
      </c>
      <c r="H980" s="9" t="s">
        <v>2935</v>
      </c>
      <c r="I980" s="9" t="s">
        <v>2935</v>
      </c>
      <c r="J980" s="12">
        <v>1</v>
      </c>
      <c r="K980" s="13">
        <v>44294</v>
      </c>
      <c r="L980" s="86">
        <f>(Tabla2[[#This Row],[release_year]]-'VARIANZA Y DES. EST'!$L$11)^2</f>
        <v>33.870100322899837</v>
      </c>
      <c r="M980" s="12">
        <v>2020</v>
      </c>
      <c r="N980" s="9" t="s">
        <v>82</v>
      </c>
      <c r="O980" s="9" t="s">
        <v>3517</v>
      </c>
      <c r="P980" s="12">
        <v>78</v>
      </c>
      <c r="Q980" s="12">
        <v>78</v>
      </c>
      <c r="R980" s="12">
        <v>465.04911947888371</v>
      </c>
      <c r="S980" s="12" t="s">
        <v>28</v>
      </c>
      <c r="T980" s="9" t="s">
        <v>3319</v>
      </c>
      <c r="U980" s="9" t="s">
        <v>45</v>
      </c>
      <c r="V980" s="9" t="s">
        <v>3319</v>
      </c>
      <c r="W980" s="14">
        <v>3</v>
      </c>
    </row>
    <row r="981" spans="1:23" x14ac:dyDescent="0.25">
      <c r="A981" s="8">
        <v>1812</v>
      </c>
      <c r="B981" s="9" t="s">
        <v>3532</v>
      </c>
      <c r="C981" s="9" t="s">
        <v>22</v>
      </c>
      <c r="D981" s="9" t="s">
        <v>3533</v>
      </c>
      <c r="E981" s="18" t="s">
        <v>3534</v>
      </c>
      <c r="F981" s="9" t="s">
        <v>3535</v>
      </c>
      <c r="G981" s="12">
        <v>8</v>
      </c>
      <c r="H981" s="9" t="s">
        <v>25</v>
      </c>
      <c r="I981" s="9" t="s">
        <v>25</v>
      </c>
      <c r="J981" s="12">
        <v>1</v>
      </c>
      <c r="K981" s="16">
        <v>44126</v>
      </c>
      <c r="L981" s="86">
        <f>(Tabla2[[#This Row],[release_year]]-'VARIANZA Y DES. EST'!$L$11)^2</f>
        <v>33.870100322899837</v>
      </c>
      <c r="M981" s="12">
        <v>2020</v>
      </c>
      <c r="N981" s="9" t="s">
        <v>1991</v>
      </c>
      <c r="O981" s="9" t="s">
        <v>3517</v>
      </c>
      <c r="P981" s="12">
        <v>78</v>
      </c>
      <c r="Q981" s="12">
        <v>78</v>
      </c>
      <c r="R981" s="12">
        <v>465.04911947888371</v>
      </c>
      <c r="S981" s="12" t="s">
        <v>28</v>
      </c>
      <c r="T981" s="9" t="s">
        <v>94</v>
      </c>
      <c r="U981" s="9" t="s">
        <v>95</v>
      </c>
      <c r="V981" s="9" t="s">
        <v>94</v>
      </c>
      <c r="W981" s="14">
        <v>3</v>
      </c>
    </row>
    <row r="982" spans="1:23" x14ac:dyDescent="0.25">
      <c r="A982" s="8">
        <v>3015</v>
      </c>
      <c r="B982" s="9" t="s">
        <v>3536</v>
      </c>
      <c r="C982" s="9" t="s">
        <v>22</v>
      </c>
      <c r="D982" s="9" t="s">
        <v>3537</v>
      </c>
      <c r="E982" s="18" t="s">
        <v>3538</v>
      </c>
      <c r="F982" s="9" t="s">
        <v>3539</v>
      </c>
      <c r="G982" s="12">
        <v>12</v>
      </c>
      <c r="H982" s="9" t="s">
        <v>25</v>
      </c>
      <c r="I982" s="9" t="s">
        <v>25</v>
      </c>
      <c r="J982" s="12">
        <v>1</v>
      </c>
      <c r="K982" s="13">
        <v>43846</v>
      </c>
      <c r="L982" s="86">
        <f>(Tabla2[[#This Row],[release_year]]-'VARIANZA Y DES. EST'!$L$11)^2</f>
        <v>23.230495463129063</v>
      </c>
      <c r="M982" s="12">
        <v>2019</v>
      </c>
      <c r="N982" s="9" t="s">
        <v>35</v>
      </c>
      <c r="O982" s="9" t="s">
        <v>3517</v>
      </c>
      <c r="P982" s="12">
        <v>78</v>
      </c>
      <c r="Q982" s="12">
        <v>78</v>
      </c>
      <c r="R982" s="12">
        <v>465.04911947888371</v>
      </c>
      <c r="S982" s="12" t="s">
        <v>28</v>
      </c>
      <c r="T982" s="9" t="s">
        <v>514</v>
      </c>
      <c r="U982" s="9" t="s">
        <v>514</v>
      </c>
      <c r="V982" s="9" t="s">
        <v>514</v>
      </c>
      <c r="W982" s="14">
        <v>1</v>
      </c>
    </row>
    <row r="983" spans="1:23" x14ac:dyDescent="0.25">
      <c r="A983" s="8">
        <v>3058</v>
      </c>
      <c r="B983" s="9" t="s">
        <v>3540</v>
      </c>
      <c r="C983" s="9" t="s">
        <v>22</v>
      </c>
      <c r="D983" s="9" t="s">
        <v>3541</v>
      </c>
      <c r="E983" s="18" t="s">
        <v>3542</v>
      </c>
      <c r="F983" s="9" t="s">
        <v>3543</v>
      </c>
      <c r="G983" s="12">
        <v>10</v>
      </c>
      <c r="H983" s="9" t="s">
        <v>25</v>
      </c>
      <c r="I983" s="9" t="s">
        <v>25</v>
      </c>
      <c r="J983" s="12">
        <v>1</v>
      </c>
      <c r="K983" s="13">
        <v>43831</v>
      </c>
      <c r="L983" s="86">
        <f>(Tabla2[[#This Row],[release_year]]-'VARIANZA Y DES. EST'!$L$11)^2</f>
        <v>51.555237145879822</v>
      </c>
      <c r="M983" s="12">
        <v>2007</v>
      </c>
      <c r="N983" s="9" t="s">
        <v>26</v>
      </c>
      <c r="O983" s="9" t="s">
        <v>3517</v>
      </c>
      <c r="P983" s="12">
        <v>78</v>
      </c>
      <c r="Q983" s="12">
        <v>78</v>
      </c>
      <c r="R983" s="12">
        <v>465.04911947888371</v>
      </c>
      <c r="S983" s="12" t="s">
        <v>28</v>
      </c>
      <c r="T983" s="9" t="s">
        <v>111</v>
      </c>
      <c r="U983" s="9" t="s">
        <v>30</v>
      </c>
      <c r="V983" s="9" t="s">
        <v>111</v>
      </c>
      <c r="W983" s="14">
        <v>2</v>
      </c>
    </row>
    <row r="984" spans="1:23" x14ac:dyDescent="0.25">
      <c r="A984" s="8">
        <v>3060</v>
      </c>
      <c r="B984" s="9" t="s">
        <v>3544</v>
      </c>
      <c r="C984" s="9" t="s">
        <v>22</v>
      </c>
      <c r="D984" s="9" t="s">
        <v>3545</v>
      </c>
      <c r="E984" s="18" t="s">
        <v>3546</v>
      </c>
      <c r="F984" s="9" t="s">
        <v>3547</v>
      </c>
      <c r="G984" s="12">
        <v>14</v>
      </c>
      <c r="H984" s="9" t="s">
        <v>1349</v>
      </c>
      <c r="I984" s="9" t="s">
        <v>2840</v>
      </c>
      <c r="J984" s="12">
        <v>2</v>
      </c>
      <c r="K984" s="13">
        <v>43831</v>
      </c>
      <c r="L984" s="86">
        <f>(Tabla2[[#This Row],[release_year]]-'VARIANZA Y DES. EST'!$L$11)^2</f>
        <v>26.834446865421359</v>
      </c>
      <c r="M984" s="12">
        <v>2009</v>
      </c>
      <c r="N984" s="9" t="s">
        <v>49</v>
      </c>
      <c r="O984" s="9" t="s">
        <v>3517</v>
      </c>
      <c r="P984" s="12">
        <v>78</v>
      </c>
      <c r="Q984" s="12">
        <v>78</v>
      </c>
      <c r="R984" s="12">
        <v>465.04911947888371</v>
      </c>
      <c r="S984" s="12" t="s">
        <v>28</v>
      </c>
      <c r="T984" s="9" t="s">
        <v>111</v>
      </c>
      <c r="U984" s="9" t="s">
        <v>30</v>
      </c>
      <c r="V984" s="9" t="s">
        <v>111</v>
      </c>
      <c r="W984" s="14">
        <v>2</v>
      </c>
    </row>
    <row r="985" spans="1:23" x14ac:dyDescent="0.25">
      <c r="A985" s="8">
        <v>3257</v>
      </c>
      <c r="B985" s="9" t="s">
        <v>3548</v>
      </c>
      <c r="C985" s="9" t="s">
        <v>22</v>
      </c>
      <c r="D985" s="9" t="s">
        <v>3549</v>
      </c>
      <c r="E985" s="9" t="s">
        <v>2848</v>
      </c>
      <c r="F985" s="9" t="s">
        <v>2849</v>
      </c>
      <c r="G985" s="12">
        <v>1</v>
      </c>
      <c r="H985" s="9" t="s">
        <v>25</v>
      </c>
      <c r="I985" s="9" t="s">
        <v>25</v>
      </c>
      <c r="J985" s="12">
        <v>1</v>
      </c>
      <c r="K985" s="16">
        <v>43788</v>
      </c>
      <c r="L985" s="86">
        <f>(Tabla2[[#This Row],[release_year]]-'VARIANZA Y DES. EST'!$L$11)^2</f>
        <v>23.230495463129063</v>
      </c>
      <c r="M985" s="12">
        <v>2019</v>
      </c>
      <c r="N985" s="9" t="s">
        <v>76</v>
      </c>
      <c r="O985" s="9" t="s">
        <v>3517</v>
      </c>
      <c r="P985" s="12">
        <v>78</v>
      </c>
      <c r="Q985" s="12">
        <v>78</v>
      </c>
      <c r="R985" s="12">
        <v>465.04911947888371</v>
      </c>
      <c r="S985" s="12" t="s">
        <v>28</v>
      </c>
      <c r="T985" s="9" t="s">
        <v>477</v>
      </c>
      <c r="U985" s="9" t="s">
        <v>477</v>
      </c>
      <c r="V985" s="9" t="s">
        <v>477</v>
      </c>
      <c r="W985" s="14">
        <v>1</v>
      </c>
    </row>
    <row r="986" spans="1:23" x14ac:dyDescent="0.25">
      <c r="A986" s="8">
        <v>3301</v>
      </c>
      <c r="B986" s="9" t="s">
        <v>3550</v>
      </c>
      <c r="C986" s="9" t="s">
        <v>22</v>
      </c>
      <c r="D986" s="9" t="s">
        <v>3551</v>
      </c>
      <c r="E986" s="18" t="s">
        <v>3552</v>
      </c>
      <c r="F986" s="9" t="s">
        <v>3553</v>
      </c>
      <c r="G986" s="12">
        <v>7</v>
      </c>
      <c r="H986" s="9" t="s">
        <v>25</v>
      </c>
      <c r="I986" s="9" t="s">
        <v>25</v>
      </c>
      <c r="J986" s="12">
        <v>1</v>
      </c>
      <c r="K986" s="13">
        <v>43775</v>
      </c>
      <c r="L986" s="86">
        <f>(Tabla2[[#This Row],[release_year]]-'VARIANZA Y DES. EST'!$L$11)^2</f>
        <v>23.230495463129063</v>
      </c>
      <c r="M986" s="12">
        <v>2019</v>
      </c>
      <c r="N986" s="9" t="s">
        <v>76</v>
      </c>
      <c r="O986" s="9" t="s">
        <v>3517</v>
      </c>
      <c r="P986" s="12">
        <v>78</v>
      </c>
      <c r="Q986" s="12">
        <v>78</v>
      </c>
      <c r="R986" s="12">
        <v>465.04911947888371</v>
      </c>
      <c r="S986" s="12" t="s">
        <v>28</v>
      </c>
      <c r="T986" s="9" t="s">
        <v>45</v>
      </c>
      <c r="U986" s="9" t="s">
        <v>45</v>
      </c>
      <c r="V986" s="9" t="s">
        <v>45</v>
      </c>
      <c r="W986" s="14">
        <v>1</v>
      </c>
    </row>
    <row r="987" spans="1:23" x14ac:dyDescent="0.25">
      <c r="A987" s="8">
        <v>3312</v>
      </c>
      <c r="B987" s="9" t="s">
        <v>3554</v>
      </c>
      <c r="C987" s="9" t="s">
        <v>22</v>
      </c>
      <c r="D987" s="9" t="s">
        <v>3555</v>
      </c>
      <c r="E987" s="18" t="s">
        <v>3556</v>
      </c>
      <c r="F987" s="9" t="s">
        <v>3557</v>
      </c>
      <c r="G987" s="12">
        <v>2</v>
      </c>
      <c r="H987" s="9" t="s">
        <v>25</v>
      </c>
      <c r="I987" s="9" t="s">
        <v>25</v>
      </c>
      <c r="J987" s="12">
        <v>1</v>
      </c>
      <c r="K987" s="13">
        <v>43773</v>
      </c>
      <c r="L987" s="86">
        <f>(Tabla2[[#This Row],[release_year]]-'VARIANZA Y DES. EST'!$L$11)^2</f>
        <v>3.3116808838167522</v>
      </c>
      <c r="M987" s="12">
        <v>2016</v>
      </c>
      <c r="N987" s="9" t="s">
        <v>35</v>
      </c>
      <c r="O987" s="9" t="s">
        <v>3517</v>
      </c>
      <c r="P987" s="12">
        <v>78</v>
      </c>
      <c r="Q987" s="12">
        <v>78</v>
      </c>
      <c r="R987" s="12">
        <v>465.04911947888371</v>
      </c>
      <c r="S987" s="12" t="s">
        <v>28</v>
      </c>
      <c r="T987" s="9" t="s">
        <v>57</v>
      </c>
      <c r="U987" s="9" t="s">
        <v>57</v>
      </c>
      <c r="V987" s="9" t="s">
        <v>57</v>
      </c>
      <c r="W987" s="14">
        <v>1</v>
      </c>
    </row>
    <row r="988" spans="1:23" x14ac:dyDescent="0.25">
      <c r="A988" s="8">
        <v>3419</v>
      </c>
      <c r="B988" s="9" t="s">
        <v>3558</v>
      </c>
      <c r="C988" s="9" t="s">
        <v>22</v>
      </c>
      <c r="D988" s="9" t="s">
        <v>3559</v>
      </c>
      <c r="E988" s="22" t="s">
        <v>3560</v>
      </c>
      <c r="F988" s="23"/>
      <c r="G988" s="12">
        <v>0</v>
      </c>
      <c r="H988" s="9" t="s">
        <v>25</v>
      </c>
      <c r="I988" s="9" t="s">
        <v>25</v>
      </c>
      <c r="J988" s="12">
        <v>1</v>
      </c>
      <c r="K988" s="16">
        <v>43754</v>
      </c>
      <c r="L988" s="86">
        <f>(Tabla2[[#This Row],[release_year]]-'VARIANZA Y DES. EST'!$L$11)^2</f>
        <v>23.230495463129063</v>
      </c>
      <c r="M988" s="12">
        <v>2019</v>
      </c>
      <c r="N988" s="9" t="s">
        <v>76</v>
      </c>
      <c r="O988" s="9" t="s">
        <v>3517</v>
      </c>
      <c r="P988" s="12">
        <v>78</v>
      </c>
      <c r="Q988" s="12">
        <v>78</v>
      </c>
      <c r="R988" s="12">
        <v>465.04911947888371</v>
      </c>
      <c r="S988" s="12" t="s">
        <v>28</v>
      </c>
      <c r="T988" s="9" t="s">
        <v>57</v>
      </c>
      <c r="U988" s="9" t="s">
        <v>57</v>
      </c>
      <c r="V988" s="9" t="s">
        <v>57</v>
      </c>
      <c r="W988" s="14">
        <v>1</v>
      </c>
    </row>
    <row r="989" spans="1:23" x14ac:dyDescent="0.25">
      <c r="A989" s="8">
        <v>4278</v>
      </c>
      <c r="B989" s="9" t="s">
        <v>3561</v>
      </c>
      <c r="C989" s="9" t="s">
        <v>22</v>
      </c>
      <c r="D989" s="26">
        <v>0.99930555555555556</v>
      </c>
      <c r="E989" s="18" t="s">
        <v>3562</v>
      </c>
      <c r="F989" s="9" t="s">
        <v>3563</v>
      </c>
      <c r="G989" s="12">
        <v>9</v>
      </c>
      <c r="H989" s="9" t="s">
        <v>1889</v>
      </c>
      <c r="I989" s="9" t="s">
        <v>1889</v>
      </c>
      <c r="J989" s="12">
        <v>1</v>
      </c>
      <c r="K989" s="16">
        <v>43454</v>
      </c>
      <c r="L989" s="86">
        <f>(Tabla2[[#This Row],[release_year]]-'VARIANZA Y DES. EST'!$L$11)^2</f>
        <v>10.1136565849629</v>
      </c>
      <c r="M989" s="12">
        <v>2011</v>
      </c>
      <c r="N989" s="9" t="s">
        <v>1991</v>
      </c>
      <c r="O989" s="9" t="s">
        <v>3517</v>
      </c>
      <c r="P989" s="12">
        <v>78</v>
      </c>
      <c r="Q989" s="12">
        <v>78</v>
      </c>
      <c r="R989" s="12">
        <v>465.04911947888371</v>
      </c>
      <c r="S989" s="12" t="s">
        <v>28</v>
      </c>
      <c r="T989" s="9" t="s">
        <v>3179</v>
      </c>
      <c r="U989" s="9" t="s">
        <v>514</v>
      </c>
      <c r="V989" s="9" t="s">
        <v>3179</v>
      </c>
      <c r="W989" s="14">
        <v>2</v>
      </c>
    </row>
    <row r="990" spans="1:23" x14ac:dyDescent="0.25">
      <c r="A990" s="8">
        <v>4299</v>
      </c>
      <c r="B990" s="9" t="s">
        <v>3564</v>
      </c>
      <c r="C990" s="9" t="s">
        <v>22</v>
      </c>
      <c r="D990" s="10" t="s">
        <v>3565</v>
      </c>
      <c r="E990" s="19"/>
      <c r="F990" s="11"/>
      <c r="G990" s="12">
        <v>0</v>
      </c>
      <c r="H990" s="9" t="s">
        <v>25</v>
      </c>
      <c r="I990" s="9" t="s">
        <v>25</v>
      </c>
      <c r="J990" s="12">
        <v>1</v>
      </c>
      <c r="K990" s="16">
        <v>43449</v>
      </c>
      <c r="L990" s="86">
        <f>(Tabla2[[#This Row],[release_year]]-'VARIANZA Y DES. EST'!$L$11)^2</f>
        <v>14.590890603358293</v>
      </c>
      <c r="M990" s="12">
        <v>2018</v>
      </c>
      <c r="N990" s="9" t="s">
        <v>76</v>
      </c>
      <c r="O990" s="9" t="s">
        <v>3517</v>
      </c>
      <c r="P990" s="12">
        <v>78</v>
      </c>
      <c r="Q990" s="12">
        <v>78</v>
      </c>
      <c r="R990" s="12">
        <v>465.04911947888371</v>
      </c>
      <c r="S990" s="12" t="s">
        <v>28</v>
      </c>
      <c r="T990" s="9" t="s">
        <v>576</v>
      </c>
      <c r="U990" s="9" t="s">
        <v>57</v>
      </c>
      <c r="V990" s="9" t="s">
        <v>576</v>
      </c>
      <c r="W990" s="14">
        <v>2</v>
      </c>
    </row>
    <row r="991" spans="1:23" x14ac:dyDescent="0.25">
      <c r="A991" s="8">
        <v>4918</v>
      </c>
      <c r="B991" s="9" t="s">
        <v>3566</v>
      </c>
      <c r="C991" s="9" t="s">
        <v>22</v>
      </c>
      <c r="D991" s="9" t="s">
        <v>3567</v>
      </c>
      <c r="E991" s="9" t="s">
        <v>3568</v>
      </c>
      <c r="F991" s="9" t="s">
        <v>3569</v>
      </c>
      <c r="G991" s="12">
        <v>3</v>
      </c>
      <c r="H991" s="9" t="s">
        <v>858</v>
      </c>
      <c r="I991" s="9" t="s">
        <v>858</v>
      </c>
      <c r="J991" s="12">
        <v>1</v>
      </c>
      <c r="K991" s="13">
        <v>43215</v>
      </c>
      <c r="L991" s="86">
        <f>(Tabla2[[#This Row],[release_year]]-'VARIANZA Y DES. EST'!$L$11)^2</f>
        <v>14.590890603358293</v>
      </c>
      <c r="M991" s="12">
        <v>2018</v>
      </c>
      <c r="N991" s="9" t="s">
        <v>26</v>
      </c>
      <c r="O991" s="9" t="s">
        <v>3517</v>
      </c>
      <c r="P991" s="12">
        <v>78</v>
      </c>
      <c r="Q991" s="12">
        <v>78</v>
      </c>
      <c r="R991" s="12">
        <v>465.04911947888371</v>
      </c>
      <c r="S991" s="12" t="s">
        <v>28</v>
      </c>
      <c r="T991" s="9" t="s">
        <v>30</v>
      </c>
      <c r="U991" s="9" t="s">
        <v>30</v>
      </c>
      <c r="V991" s="9" t="s">
        <v>30</v>
      </c>
      <c r="W991" s="14">
        <v>1</v>
      </c>
    </row>
    <row r="992" spans="1:23" x14ac:dyDescent="0.25">
      <c r="A992" s="8">
        <v>4941</v>
      </c>
      <c r="B992" s="9" t="s">
        <v>3570</v>
      </c>
      <c r="C992" s="9" t="s">
        <v>22</v>
      </c>
      <c r="D992" s="9" t="s">
        <v>3571</v>
      </c>
      <c r="E992" s="18" t="s">
        <v>559</v>
      </c>
      <c r="F992" s="9" t="s">
        <v>3572</v>
      </c>
      <c r="G992" s="12">
        <v>1</v>
      </c>
      <c r="H992" s="9" t="s">
        <v>1064</v>
      </c>
      <c r="I992" s="9" t="s">
        <v>1064</v>
      </c>
      <c r="J992" s="12">
        <v>1</v>
      </c>
      <c r="K992" s="13">
        <v>43196</v>
      </c>
      <c r="L992" s="86">
        <f>(Tabla2[[#This Row],[release_year]]-'VARIANZA Y DES. EST'!$L$11)^2</f>
        <v>14.590890603358293</v>
      </c>
      <c r="M992" s="12">
        <v>2018</v>
      </c>
      <c r="N992" s="9" t="s">
        <v>76</v>
      </c>
      <c r="O992" s="9" t="s">
        <v>3517</v>
      </c>
      <c r="P992" s="12">
        <v>78</v>
      </c>
      <c r="Q992" s="12">
        <v>78</v>
      </c>
      <c r="R992" s="12">
        <v>465.04911947888371</v>
      </c>
      <c r="S992" s="12" t="s">
        <v>28</v>
      </c>
      <c r="T992" s="9" t="s">
        <v>477</v>
      </c>
      <c r="U992" s="9" t="s">
        <v>477</v>
      </c>
      <c r="V992" s="9" t="s">
        <v>477</v>
      </c>
      <c r="W992" s="14">
        <v>1</v>
      </c>
    </row>
    <row r="993" spans="1:23" x14ac:dyDescent="0.25">
      <c r="A993" s="8">
        <v>4961</v>
      </c>
      <c r="B993" s="9" t="s">
        <v>3573</v>
      </c>
      <c r="C993" s="9" t="s">
        <v>22</v>
      </c>
      <c r="D993" s="9" t="s">
        <v>3574</v>
      </c>
      <c r="E993" s="18" t="s">
        <v>3575</v>
      </c>
      <c r="F993" s="9" t="s">
        <v>3576</v>
      </c>
      <c r="G993" s="12">
        <v>9</v>
      </c>
      <c r="H993" s="9" t="s">
        <v>25</v>
      </c>
      <c r="I993" s="9" t="s">
        <v>25</v>
      </c>
      <c r="J993" s="12">
        <v>1</v>
      </c>
      <c r="K993" s="13">
        <v>43189</v>
      </c>
      <c r="L993" s="86">
        <f>(Tabla2[[#This Row],[release_year]]-'VARIANZA Y DES. EST'!$L$11)^2</f>
        <v>14.590890603358293</v>
      </c>
      <c r="M993" s="12">
        <v>2018</v>
      </c>
      <c r="N993" s="9" t="s">
        <v>76</v>
      </c>
      <c r="O993" s="9" t="s">
        <v>3517</v>
      </c>
      <c r="P993" s="12">
        <v>78</v>
      </c>
      <c r="Q993" s="12">
        <v>78</v>
      </c>
      <c r="R993" s="12">
        <v>465.04911947888371</v>
      </c>
      <c r="S993" s="12" t="s">
        <v>28</v>
      </c>
      <c r="T993" s="9" t="s">
        <v>3577</v>
      </c>
      <c r="U993" s="9" t="s">
        <v>95</v>
      </c>
      <c r="V993" s="9" t="s">
        <v>3577</v>
      </c>
      <c r="W993" s="14">
        <v>2</v>
      </c>
    </row>
    <row r="994" spans="1:23" x14ac:dyDescent="0.25">
      <c r="A994" s="8">
        <v>5000</v>
      </c>
      <c r="B994" s="9" t="s">
        <v>3578</v>
      </c>
      <c r="C994" s="9" t="s">
        <v>22</v>
      </c>
      <c r="D994" s="9" t="s">
        <v>3579</v>
      </c>
      <c r="E994" s="9" t="s">
        <v>3580</v>
      </c>
      <c r="F994" s="9" t="s">
        <v>3581</v>
      </c>
      <c r="G994" s="12">
        <v>1</v>
      </c>
      <c r="H994" s="12"/>
      <c r="I994" s="9"/>
      <c r="J994" s="12">
        <v>0</v>
      </c>
      <c r="K994" s="13">
        <v>43163</v>
      </c>
      <c r="L994" s="86">
        <f>(Tabla2[[#This Row],[release_year]]-'VARIANZA Y DES. EST'!$L$11)^2</f>
        <v>7.9512857435875226</v>
      </c>
      <c r="M994" s="12">
        <v>2017</v>
      </c>
      <c r="N994" s="9" t="s">
        <v>55</v>
      </c>
      <c r="O994" s="9" t="s">
        <v>3517</v>
      </c>
      <c r="P994" s="12">
        <v>78</v>
      </c>
      <c r="Q994" s="12">
        <v>78</v>
      </c>
      <c r="R994" s="12">
        <v>465.04911947888371</v>
      </c>
      <c r="S994" s="12" t="s">
        <v>28</v>
      </c>
      <c r="T994" s="9" t="s">
        <v>1276</v>
      </c>
      <c r="U994" s="9" t="s">
        <v>30</v>
      </c>
      <c r="V994" s="9" t="s">
        <v>1276</v>
      </c>
      <c r="W994" s="14">
        <v>2</v>
      </c>
    </row>
    <row r="995" spans="1:23" x14ac:dyDescent="0.25">
      <c r="A995" s="8">
        <v>5137</v>
      </c>
      <c r="B995" s="9" t="s">
        <v>3582</v>
      </c>
      <c r="C995" s="9" t="s">
        <v>22</v>
      </c>
      <c r="D995" s="9" t="s">
        <v>3583</v>
      </c>
      <c r="E995" s="9" t="s">
        <v>3584</v>
      </c>
      <c r="F995" s="9" t="s">
        <v>3585</v>
      </c>
      <c r="G995" s="12">
        <v>10</v>
      </c>
      <c r="H995" s="9" t="s">
        <v>34</v>
      </c>
      <c r="I995" s="9" t="s">
        <v>1318</v>
      </c>
      <c r="J995" s="12">
        <v>2</v>
      </c>
      <c r="K995" s="13">
        <v>43071</v>
      </c>
      <c r="L995" s="86">
        <f>(Tabla2[[#This Row],[release_year]]-'VARIANZA Y DES. EST'!$L$11)^2</f>
        <v>7.9512857435875226</v>
      </c>
      <c r="M995" s="12">
        <v>2017</v>
      </c>
      <c r="N995" s="9" t="s">
        <v>76</v>
      </c>
      <c r="O995" s="9" t="s">
        <v>3517</v>
      </c>
      <c r="P995" s="12">
        <v>78</v>
      </c>
      <c r="Q995" s="12">
        <v>78</v>
      </c>
      <c r="R995" s="12">
        <v>465.04911947888371</v>
      </c>
      <c r="S995" s="12" t="s">
        <v>28</v>
      </c>
      <c r="T995" s="9" t="s">
        <v>3389</v>
      </c>
      <c r="U995" s="9" t="s">
        <v>514</v>
      </c>
      <c r="V995" s="9" t="s">
        <v>3389</v>
      </c>
      <c r="W995" s="14">
        <v>2</v>
      </c>
    </row>
    <row r="996" spans="1:23" x14ac:dyDescent="0.25">
      <c r="A996" s="8">
        <v>5274</v>
      </c>
      <c r="B996" s="9" t="s">
        <v>3586</v>
      </c>
      <c r="C996" s="9" t="s">
        <v>22</v>
      </c>
      <c r="D996" s="9" t="s">
        <v>3587</v>
      </c>
      <c r="E996" s="18" t="s">
        <v>3580</v>
      </c>
      <c r="F996" s="9" t="s">
        <v>3588</v>
      </c>
      <c r="G996" s="12">
        <v>1</v>
      </c>
      <c r="H996" s="9" t="s">
        <v>25</v>
      </c>
      <c r="I996" s="9" t="s">
        <v>25</v>
      </c>
      <c r="J996" s="12">
        <v>1</v>
      </c>
      <c r="K996" s="13">
        <v>42991</v>
      </c>
      <c r="L996" s="86">
        <f>(Tabla2[[#This Row],[release_year]]-'VARIANZA Y DES. EST'!$L$11)^2</f>
        <v>7.9512857435875226</v>
      </c>
      <c r="M996" s="12">
        <v>2017</v>
      </c>
      <c r="N996" s="9" t="s">
        <v>49</v>
      </c>
      <c r="O996" s="9" t="s">
        <v>3517</v>
      </c>
      <c r="P996" s="12">
        <v>78</v>
      </c>
      <c r="Q996" s="12">
        <v>78</v>
      </c>
      <c r="R996" s="12">
        <v>465.04911947888371</v>
      </c>
      <c r="S996" s="12" t="s">
        <v>28</v>
      </c>
      <c r="T996" s="9" t="s">
        <v>1276</v>
      </c>
      <c r="U996" s="9" t="s">
        <v>30</v>
      </c>
      <c r="V996" s="9" t="s">
        <v>1276</v>
      </c>
      <c r="W996" s="14">
        <v>2</v>
      </c>
    </row>
    <row r="997" spans="1:23" x14ac:dyDescent="0.25">
      <c r="A997" s="8">
        <v>5282</v>
      </c>
      <c r="B997" s="9" t="s">
        <v>3589</v>
      </c>
      <c r="C997" s="9" t="s">
        <v>22</v>
      </c>
      <c r="D997" s="9" t="s">
        <v>3590</v>
      </c>
      <c r="E997" s="18" t="s">
        <v>3591</v>
      </c>
      <c r="F997" s="18" t="s">
        <v>3592</v>
      </c>
      <c r="G997" s="12">
        <v>1</v>
      </c>
      <c r="H997" s="12"/>
      <c r="I997" s="9"/>
      <c r="J997" s="12">
        <v>0</v>
      </c>
      <c r="K997" s="13">
        <v>42986</v>
      </c>
      <c r="L997" s="86">
        <f>(Tabla2[[#This Row],[release_year]]-'VARIANZA Y DES. EST'!$L$11)^2</f>
        <v>7.9512857435875226</v>
      </c>
      <c r="M997" s="12">
        <v>2017</v>
      </c>
      <c r="N997" s="9" t="s">
        <v>76</v>
      </c>
      <c r="O997" s="9" t="s">
        <v>3517</v>
      </c>
      <c r="P997" s="12">
        <v>78</v>
      </c>
      <c r="Q997" s="12">
        <v>78</v>
      </c>
      <c r="R997" s="12">
        <v>465.04911947888371</v>
      </c>
      <c r="S997" s="12" t="s">
        <v>28</v>
      </c>
      <c r="T997" s="9" t="s">
        <v>477</v>
      </c>
      <c r="U997" s="9" t="s">
        <v>477</v>
      </c>
      <c r="V997" s="9" t="s">
        <v>477</v>
      </c>
      <c r="W997" s="14">
        <v>1</v>
      </c>
    </row>
    <row r="998" spans="1:23" x14ac:dyDescent="0.25">
      <c r="A998" s="8">
        <v>5551</v>
      </c>
      <c r="B998" s="9" t="s">
        <v>3593</v>
      </c>
      <c r="C998" s="9" t="s">
        <v>22</v>
      </c>
      <c r="D998" s="9" t="s">
        <v>3594</v>
      </c>
      <c r="E998" s="18" t="s">
        <v>3595</v>
      </c>
      <c r="F998" s="9" t="s">
        <v>3596</v>
      </c>
      <c r="G998" s="12">
        <v>11</v>
      </c>
      <c r="H998" s="9" t="s">
        <v>390</v>
      </c>
      <c r="I998" s="9" t="s">
        <v>390</v>
      </c>
      <c r="J998" s="12">
        <v>1</v>
      </c>
      <c r="K998" s="13">
        <v>42826</v>
      </c>
      <c r="L998" s="86">
        <f>(Tabla2[[#This Row],[release_year]]-'VARIANZA Y DES. EST'!$L$11)^2</f>
        <v>7.9512857435875226</v>
      </c>
      <c r="M998" s="12">
        <v>2017</v>
      </c>
      <c r="N998" s="9" t="s">
        <v>76</v>
      </c>
      <c r="O998" s="9" t="s">
        <v>3517</v>
      </c>
      <c r="P998" s="12">
        <v>78</v>
      </c>
      <c r="Q998" s="12">
        <v>78</v>
      </c>
      <c r="R998" s="12">
        <v>465.04911947888371</v>
      </c>
      <c r="S998" s="12" t="s">
        <v>28</v>
      </c>
      <c r="T998" s="9" t="s">
        <v>70</v>
      </c>
      <c r="U998" s="9" t="s">
        <v>45</v>
      </c>
      <c r="V998" s="9" t="s">
        <v>70</v>
      </c>
      <c r="W998" s="14">
        <v>2</v>
      </c>
    </row>
    <row r="999" spans="1:23" x14ac:dyDescent="0.25">
      <c r="A999" s="8">
        <v>5597</v>
      </c>
      <c r="B999" s="9" t="s">
        <v>3597</v>
      </c>
      <c r="C999" s="9" t="s">
        <v>22</v>
      </c>
      <c r="D999" s="9" t="s">
        <v>3598</v>
      </c>
      <c r="E999" s="9" t="s">
        <v>3599</v>
      </c>
      <c r="F999" s="9" t="s">
        <v>3600</v>
      </c>
      <c r="G999" s="12">
        <v>1</v>
      </c>
      <c r="H999" s="9" t="s">
        <v>25</v>
      </c>
      <c r="I999" s="9" t="s">
        <v>25</v>
      </c>
      <c r="J999" s="12">
        <v>1</v>
      </c>
      <c r="K999" s="13">
        <v>42785</v>
      </c>
      <c r="L999" s="86">
        <f>(Tabla2[[#This Row],[release_year]]-'VARIANZA Y DES. EST'!$L$11)^2</f>
        <v>3.3116808838167522</v>
      </c>
      <c r="M999" s="12">
        <v>2016</v>
      </c>
      <c r="N999" s="9" t="s">
        <v>49</v>
      </c>
      <c r="O999" s="9" t="s">
        <v>3517</v>
      </c>
      <c r="P999" s="12">
        <v>78</v>
      </c>
      <c r="Q999" s="12">
        <v>78</v>
      </c>
      <c r="R999" s="12">
        <v>465.04911947888371</v>
      </c>
      <c r="S999" s="12" t="s">
        <v>28</v>
      </c>
      <c r="T999" s="9" t="s">
        <v>1276</v>
      </c>
      <c r="U999" s="9" t="s">
        <v>30</v>
      </c>
      <c r="V999" s="9" t="s">
        <v>1276</v>
      </c>
      <c r="W999" s="14">
        <v>2</v>
      </c>
    </row>
    <row r="1000" spans="1:23" x14ac:dyDescent="0.25">
      <c r="A1000" s="8">
        <v>5615</v>
      </c>
      <c r="B1000" s="9" t="s">
        <v>3601</v>
      </c>
      <c r="C1000" s="9" t="s">
        <v>22</v>
      </c>
      <c r="D1000" s="9" t="s">
        <v>3602</v>
      </c>
      <c r="E1000" s="9" t="s">
        <v>559</v>
      </c>
      <c r="F1000" s="9" t="s">
        <v>1416</v>
      </c>
      <c r="G1000" s="12">
        <v>1</v>
      </c>
      <c r="H1000" s="9" t="s">
        <v>468</v>
      </c>
      <c r="I1000" s="9" t="s">
        <v>468</v>
      </c>
      <c r="J1000" s="12">
        <v>1</v>
      </c>
      <c r="K1000" s="13">
        <v>42769</v>
      </c>
      <c r="L1000" s="86">
        <f>(Tabla2[[#This Row],[release_year]]-'VARIANZA Y DES. EST'!$L$11)^2</f>
        <v>7.9512857435875226</v>
      </c>
      <c r="M1000" s="12">
        <v>2017</v>
      </c>
      <c r="N1000" s="9" t="s">
        <v>76</v>
      </c>
      <c r="O1000" s="9" t="s">
        <v>3517</v>
      </c>
      <c r="P1000" s="12">
        <v>78</v>
      </c>
      <c r="Q1000" s="12">
        <v>78</v>
      </c>
      <c r="R1000" s="12">
        <v>465.04911947888371</v>
      </c>
      <c r="S1000" s="12" t="s">
        <v>28</v>
      </c>
      <c r="T1000" s="9" t="s">
        <v>477</v>
      </c>
      <c r="U1000" s="9" t="s">
        <v>477</v>
      </c>
      <c r="V1000" s="9" t="s">
        <v>477</v>
      </c>
      <c r="W1000" s="14">
        <v>1</v>
      </c>
    </row>
    <row r="1001" spans="1:23" x14ac:dyDescent="0.25">
      <c r="A1001" s="8">
        <v>5623</v>
      </c>
      <c r="B1001" s="9" t="s">
        <v>3603</v>
      </c>
      <c r="C1001" s="9" t="s">
        <v>22</v>
      </c>
      <c r="D1001" s="9" t="s">
        <v>3604</v>
      </c>
      <c r="E1001" s="18" t="s">
        <v>1666</v>
      </c>
      <c r="F1001" s="9" t="s">
        <v>2247</v>
      </c>
      <c r="G1001" s="12">
        <v>1</v>
      </c>
      <c r="H1001" s="9" t="s">
        <v>25</v>
      </c>
      <c r="I1001" s="9" t="s">
        <v>25</v>
      </c>
      <c r="J1001" s="12">
        <v>1</v>
      </c>
      <c r="K1001" s="13">
        <v>42766</v>
      </c>
      <c r="L1001" s="86">
        <f>(Tabla2[[#This Row],[release_year]]-'VARIANZA Y DES. EST'!$L$11)^2</f>
        <v>7.9512857435875226</v>
      </c>
      <c r="M1001" s="12">
        <v>2017</v>
      </c>
      <c r="N1001" s="9" t="s">
        <v>76</v>
      </c>
      <c r="O1001" s="9" t="s">
        <v>3517</v>
      </c>
      <c r="P1001" s="12">
        <v>78</v>
      </c>
      <c r="Q1001" s="12">
        <v>78</v>
      </c>
      <c r="R1001" s="12">
        <v>465.04911947888371</v>
      </c>
      <c r="S1001" s="12" t="s">
        <v>28</v>
      </c>
      <c r="T1001" s="9" t="s">
        <v>477</v>
      </c>
      <c r="U1001" s="9" t="s">
        <v>477</v>
      </c>
      <c r="V1001" s="9" t="s">
        <v>477</v>
      </c>
      <c r="W1001" s="14">
        <v>1</v>
      </c>
    </row>
    <row r="1002" spans="1:23" x14ac:dyDescent="0.25">
      <c r="A1002" s="8">
        <v>5785</v>
      </c>
      <c r="B1002" s="9" t="s">
        <v>3605</v>
      </c>
      <c r="C1002" s="9" t="s">
        <v>22</v>
      </c>
      <c r="D1002" s="9" t="s">
        <v>3606</v>
      </c>
      <c r="E1002" s="18" t="s">
        <v>2317</v>
      </c>
      <c r="F1002" s="9" t="s">
        <v>2849</v>
      </c>
      <c r="G1002" s="12">
        <v>1</v>
      </c>
      <c r="H1002" s="9" t="s">
        <v>25</v>
      </c>
      <c r="I1002" s="9" t="s">
        <v>25</v>
      </c>
      <c r="J1002" s="12">
        <v>1</v>
      </c>
      <c r="K1002" s="13">
        <v>42636</v>
      </c>
      <c r="L1002" s="86">
        <f>(Tabla2[[#This Row],[release_year]]-'VARIANZA Y DES. EST'!$L$11)^2</f>
        <v>3.3116808838167522</v>
      </c>
      <c r="M1002" s="12">
        <v>2016</v>
      </c>
      <c r="N1002" s="9" t="s">
        <v>76</v>
      </c>
      <c r="O1002" s="9" t="s">
        <v>3517</v>
      </c>
      <c r="P1002" s="12">
        <v>78</v>
      </c>
      <c r="Q1002" s="12">
        <v>78</v>
      </c>
      <c r="R1002" s="12">
        <v>465.04911947888371</v>
      </c>
      <c r="S1002" s="12" t="s">
        <v>28</v>
      </c>
      <c r="T1002" s="9" t="s">
        <v>477</v>
      </c>
      <c r="U1002" s="9" t="s">
        <v>477</v>
      </c>
      <c r="V1002" s="9" t="s">
        <v>477</v>
      </c>
      <c r="W1002" s="14">
        <v>1</v>
      </c>
    </row>
    <row r="1003" spans="1:23" x14ac:dyDescent="0.25">
      <c r="A1003" s="8">
        <v>5904</v>
      </c>
      <c r="B1003" s="9" t="s">
        <v>3607</v>
      </c>
      <c r="C1003" s="9" t="s">
        <v>22</v>
      </c>
      <c r="D1003" s="9" t="s">
        <v>3608</v>
      </c>
      <c r="E1003" s="9" t="s">
        <v>3609</v>
      </c>
      <c r="F1003" s="9" t="s">
        <v>3610</v>
      </c>
      <c r="G1003" s="12">
        <v>2</v>
      </c>
      <c r="H1003" s="9" t="s">
        <v>25</v>
      </c>
      <c r="I1003" s="9" t="s">
        <v>25</v>
      </c>
      <c r="J1003" s="12">
        <v>1</v>
      </c>
      <c r="K1003" s="13">
        <v>42199</v>
      </c>
      <c r="L1003" s="86">
        <f>(Tabla2[[#This Row],[release_year]]-'VARIANZA Y DES. EST'!$L$11)^2</f>
        <v>3.2471164275211517E-2</v>
      </c>
      <c r="M1003" s="12">
        <v>2014</v>
      </c>
      <c r="N1003" s="9" t="s">
        <v>1991</v>
      </c>
      <c r="O1003" s="9" t="s">
        <v>3517</v>
      </c>
      <c r="P1003" s="12">
        <v>78</v>
      </c>
      <c r="Q1003" s="12">
        <v>78</v>
      </c>
      <c r="R1003" s="12">
        <v>465.04911947888371</v>
      </c>
      <c r="S1003" s="12" t="s">
        <v>28</v>
      </c>
      <c r="T1003" s="9" t="s">
        <v>3611</v>
      </c>
      <c r="U1003" s="9" t="s">
        <v>514</v>
      </c>
      <c r="V1003" s="9" t="s">
        <v>3611</v>
      </c>
      <c r="W1003" s="14">
        <v>3</v>
      </c>
    </row>
    <row r="1004" spans="1:23" x14ac:dyDescent="0.25">
      <c r="A1004" s="8">
        <v>5912</v>
      </c>
      <c r="B1004" s="9" t="s">
        <v>3612</v>
      </c>
      <c r="C1004" s="9" t="s">
        <v>22</v>
      </c>
      <c r="D1004" s="9" t="s">
        <v>3613</v>
      </c>
      <c r="E1004" s="9" t="s">
        <v>1746</v>
      </c>
      <c r="F1004" s="9" t="s">
        <v>2575</v>
      </c>
      <c r="G1004" s="12">
        <v>1</v>
      </c>
      <c r="H1004" s="9" t="s">
        <v>25</v>
      </c>
      <c r="I1004" s="9" t="s">
        <v>25</v>
      </c>
      <c r="J1004" s="12">
        <v>1</v>
      </c>
      <c r="K1004" s="13">
        <v>42146</v>
      </c>
      <c r="L1004" s="86">
        <f>(Tabla2[[#This Row],[release_year]]-'VARIANZA Y DES. EST'!$L$11)^2</f>
        <v>0.67207602404598188</v>
      </c>
      <c r="M1004" s="12">
        <v>2015</v>
      </c>
      <c r="N1004" s="9" t="s">
        <v>76</v>
      </c>
      <c r="O1004" s="9" t="s">
        <v>3517</v>
      </c>
      <c r="P1004" s="12">
        <v>78</v>
      </c>
      <c r="Q1004" s="12">
        <v>78</v>
      </c>
      <c r="R1004" s="12">
        <v>465.04911947888371</v>
      </c>
      <c r="S1004" s="12" t="s">
        <v>28</v>
      </c>
      <c r="T1004" s="9" t="s">
        <v>477</v>
      </c>
      <c r="U1004" s="9" t="s">
        <v>477</v>
      </c>
      <c r="V1004" s="9" t="s">
        <v>477</v>
      </c>
      <c r="W1004" s="14">
        <v>1</v>
      </c>
    </row>
    <row r="1005" spans="1:23" x14ac:dyDescent="0.25">
      <c r="A1005" s="8">
        <v>6221</v>
      </c>
      <c r="B1005" s="9" t="s">
        <v>3614</v>
      </c>
      <c r="C1005" s="9" t="s">
        <v>22</v>
      </c>
      <c r="D1005" s="9" t="s">
        <v>3615</v>
      </c>
      <c r="E1005" s="18" t="s">
        <v>3616</v>
      </c>
      <c r="F1005" s="9" t="s">
        <v>3617</v>
      </c>
      <c r="G1005" s="12">
        <v>8</v>
      </c>
      <c r="H1005" s="9" t="s">
        <v>25</v>
      </c>
      <c r="I1005" s="9" t="s">
        <v>25</v>
      </c>
      <c r="J1005" s="12">
        <v>1</v>
      </c>
      <c r="K1005" s="13">
        <v>43191</v>
      </c>
      <c r="L1005" s="86">
        <f>(Tabla2[[#This Row],[release_year]]-'VARIANZA Y DES. EST'!$L$11)^2</f>
        <v>367.87997882863056</v>
      </c>
      <c r="M1005" s="12">
        <v>1995</v>
      </c>
      <c r="N1005" s="9" t="s">
        <v>49</v>
      </c>
      <c r="O1005" s="9" t="s">
        <v>3517</v>
      </c>
      <c r="P1005" s="12">
        <v>78</v>
      </c>
      <c r="Q1005" s="12">
        <v>78</v>
      </c>
      <c r="R1005" s="12">
        <v>465.04911947888371</v>
      </c>
      <c r="S1005" s="12" t="s">
        <v>28</v>
      </c>
      <c r="T1005" s="9" t="s">
        <v>51</v>
      </c>
      <c r="U1005" s="9" t="s">
        <v>30</v>
      </c>
      <c r="V1005" s="9" t="s">
        <v>51</v>
      </c>
      <c r="W1005" s="14">
        <v>2</v>
      </c>
    </row>
    <row r="1006" spans="1:23" x14ac:dyDescent="0.25">
      <c r="A1006" s="8">
        <v>6223</v>
      </c>
      <c r="B1006" s="9" t="s">
        <v>3618</v>
      </c>
      <c r="C1006" s="9" t="s">
        <v>22</v>
      </c>
      <c r="D1006" s="9" t="s">
        <v>3619</v>
      </c>
      <c r="E1006" s="9" t="s">
        <v>3229</v>
      </c>
      <c r="F1006" s="9" t="s">
        <v>3620</v>
      </c>
      <c r="G1006" s="12">
        <v>10</v>
      </c>
      <c r="H1006" s="9" t="s">
        <v>25</v>
      </c>
      <c r="I1006" s="9" t="s">
        <v>25</v>
      </c>
      <c r="J1006" s="12">
        <v>1</v>
      </c>
      <c r="K1006" s="13">
        <v>43191</v>
      </c>
      <c r="L1006" s="86">
        <f>(Tabla2[[#This Row],[release_year]]-'VARIANZA Y DES. EST'!$L$11)^2</f>
        <v>103.6364225665675</v>
      </c>
      <c r="M1006" s="12">
        <v>2004</v>
      </c>
      <c r="N1006" s="9" t="s">
        <v>49</v>
      </c>
      <c r="O1006" s="9" t="s">
        <v>3517</v>
      </c>
      <c r="P1006" s="12">
        <v>78</v>
      </c>
      <c r="Q1006" s="12">
        <v>78</v>
      </c>
      <c r="R1006" s="12">
        <v>465.04911947888371</v>
      </c>
      <c r="S1006" s="12" t="s">
        <v>28</v>
      </c>
      <c r="T1006" s="9" t="s">
        <v>30</v>
      </c>
      <c r="U1006" s="9" t="s">
        <v>30</v>
      </c>
      <c r="V1006" s="9" t="s">
        <v>30</v>
      </c>
      <c r="W1006" s="14">
        <v>1</v>
      </c>
    </row>
    <row r="1007" spans="1:23" x14ac:dyDescent="0.25">
      <c r="A1007" s="8">
        <v>6401</v>
      </c>
      <c r="B1007" s="9" t="s">
        <v>3621</v>
      </c>
      <c r="C1007" s="9" t="s">
        <v>22</v>
      </c>
      <c r="D1007" s="9" t="s">
        <v>3622</v>
      </c>
      <c r="E1007" s="18" t="s">
        <v>3623</v>
      </c>
      <c r="F1007" s="9" t="s">
        <v>3624</v>
      </c>
      <c r="G1007" s="12">
        <v>8</v>
      </c>
      <c r="H1007" s="9" t="s">
        <v>1064</v>
      </c>
      <c r="I1007" s="9" t="s">
        <v>1064</v>
      </c>
      <c r="J1007" s="12">
        <v>1</v>
      </c>
      <c r="K1007" s="13">
        <v>42755</v>
      </c>
      <c r="L1007" s="86">
        <f>(Tabla2[[#This Row],[release_year]]-'VARIANZA Y DES. EST'!$L$11)^2</f>
        <v>3.3116808838167522</v>
      </c>
      <c r="M1007" s="12">
        <v>2016</v>
      </c>
      <c r="N1007" s="9" t="s">
        <v>76</v>
      </c>
      <c r="O1007" s="9" t="s">
        <v>3517</v>
      </c>
      <c r="P1007" s="12">
        <v>78</v>
      </c>
      <c r="Q1007" s="12">
        <v>78</v>
      </c>
      <c r="R1007" s="12">
        <v>465.04911947888371</v>
      </c>
      <c r="S1007" s="12" t="s">
        <v>28</v>
      </c>
      <c r="T1007" s="9" t="s">
        <v>3625</v>
      </c>
      <c r="U1007" s="9" t="s">
        <v>95</v>
      </c>
      <c r="V1007" s="9" t="s">
        <v>3625</v>
      </c>
      <c r="W1007" s="14">
        <v>3</v>
      </c>
    </row>
    <row r="1008" spans="1:23" x14ac:dyDescent="0.25">
      <c r="A1008" s="8">
        <v>7293</v>
      </c>
      <c r="B1008" s="9" t="s">
        <v>3626</v>
      </c>
      <c r="C1008" s="9" t="s">
        <v>22</v>
      </c>
      <c r="D1008" s="9" t="s">
        <v>3627</v>
      </c>
      <c r="E1008" s="18" t="s">
        <v>3628</v>
      </c>
      <c r="F1008" s="9" t="s">
        <v>3629</v>
      </c>
      <c r="G1008" s="12">
        <v>9</v>
      </c>
      <c r="H1008" s="9" t="s">
        <v>25</v>
      </c>
      <c r="I1008" s="9" t="s">
        <v>3630</v>
      </c>
      <c r="J1008" s="12">
        <v>2</v>
      </c>
      <c r="K1008" s="16">
        <v>42358</v>
      </c>
      <c r="L1008" s="86">
        <f>(Tabla2[[#This Row],[release_year]]-'VARIANZA Y DES. EST'!$L$11)^2</f>
        <v>1.3928663045044412</v>
      </c>
      <c r="M1008" s="12">
        <v>2013</v>
      </c>
      <c r="N1008" s="9" t="s">
        <v>789</v>
      </c>
      <c r="O1008" s="9" t="s">
        <v>3517</v>
      </c>
      <c r="P1008" s="12">
        <v>78</v>
      </c>
      <c r="Q1008" s="12">
        <v>78</v>
      </c>
      <c r="R1008" s="12">
        <v>465.04911947888371</v>
      </c>
      <c r="S1008" s="12" t="s">
        <v>28</v>
      </c>
      <c r="T1008" s="9" t="s">
        <v>111</v>
      </c>
      <c r="U1008" s="9" t="s">
        <v>30</v>
      </c>
      <c r="V1008" s="9" t="s">
        <v>111</v>
      </c>
      <c r="W1008" s="14">
        <v>2</v>
      </c>
    </row>
    <row r="1009" spans="1:23" x14ac:dyDescent="0.25">
      <c r="A1009" s="8">
        <v>7374</v>
      </c>
      <c r="B1009" s="9" t="s">
        <v>3631</v>
      </c>
      <c r="C1009" s="9" t="s">
        <v>22</v>
      </c>
      <c r="D1009" s="9" t="s">
        <v>3632</v>
      </c>
      <c r="E1009" s="18" t="s">
        <v>3633</v>
      </c>
      <c r="F1009" s="18" t="s">
        <v>3634</v>
      </c>
      <c r="G1009" s="12">
        <v>1</v>
      </c>
      <c r="H1009" s="9" t="s">
        <v>25</v>
      </c>
      <c r="I1009" s="9" t="s">
        <v>25</v>
      </c>
      <c r="J1009" s="12">
        <v>1</v>
      </c>
      <c r="K1009" s="13">
        <v>43101</v>
      </c>
      <c r="L1009" s="86">
        <f>(Tabla2[[#This Row],[release_year]]-'VARIANZA Y DES. EST'!$L$11)^2</f>
        <v>7.9512857435875226</v>
      </c>
      <c r="M1009" s="12">
        <v>2017</v>
      </c>
      <c r="N1009" s="9" t="s">
        <v>76</v>
      </c>
      <c r="O1009" s="9" t="s">
        <v>3517</v>
      </c>
      <c r="P1009" s="12">
        <v>78</v>
      </c>
      <c r="Q1009" s="12">
        <v>78</v>
      </c>
      <c r="R1009" s="12">
        <v>465.04911947888371</v>
      </c>
      <c r="S1009" s="12" t="s">
        <v>28</v>
      </c>
      <c r="T1009" s="9" t="s">
        <v>57</v>
      </c>
      <c r="U1009" s="9" t="s">
        <v>57</v>
      </c>
      <c r="V1009" s="9" t="s">
        <v>57</v>
      </c>
      <c r="W1009" s="14">
        <v>1</v>
      </c>
    </row>
    <row r="1010" spans="1:23" x14ac:dyDescent="0.25">
      <c r="A1010" s="8">
        <v>7942</v>
      </c>
      <c r="B1010" s="9" t="s">
        <v>3635</v>
      </c>
      <c r="C1010" s="9" t="s">
        <v>22</v>
      </c>
      <c r="D1010" s="9" t="s">
        <v>3636</v>
      </c>
      <c r="E1010" s="18" t="s">
        <v>3637</v>
      </c>
      <c r="F1010" s="9" t="s">
        <v>3638</v>
      </c>
      <c r="G1010" s="12">
        <v>2</v>
      </c>
      <c r="H1010" s="9" t="s">
        <v>25</v>
      </c>
      <c r="I1010" s="9" t="s">
        <v>25</v>
      </c>
      <c r="J1010" s="12">
        <v>1</v>
      </c>
      <c r="K1010" s="13">
        <v>43617</v>
      </c>
      <c r="L1010" s="86">
        <f>(Tabla2[[#This Row],[release_year]]-'VARIANZA Y DES. EST'!$L$11)^2</f>
        <v>14.590890603358293</v>
      </c>
      <c r="M1010" s="12">
        <v>2018</v>
      </c>
      <c r="N1010" s="9" t="s">
        <v>76</v>
      </c>
      <c r="O1010" s="9" t="s">
        <v>3517</v>
      </c>
      <c r="P1010" s="12">
        <v>78</v>
      </c>
      <c r="Q1010" s="12">
        <v>78</v>
      </c>
      <c r="R1010" s="12">
        <v>465.04911947888371</v>
      </c>
      <c r="S1010" s="12" t="s">
        <v>28</v>
      </c>
      <c r="T1010" s="9" t="s">
        <v>576</v>
      </c>
      <c r="U1010" s="9" t="s">
        <v>57</v>
      </c>
      <c r="V1010" s="9" t="s">
        <v>576</v>
      </c>
      <c r="W1010" s="14">
        <v>2</v>
      </c>
    </row>
    <row r="1011" spans="1:23" x14ac:dyDescent="0.25">
      <c r="A1011" s="8">
        <v>8111</v>
      </c>
      <c r="B1011" s="9" t="s">
        <v>3639</v>
      </c>
      <c r="C1011" s="9" t="s">
        <v>22</v>
      </c>
      <c r="D1011" s="9" t="s">
        <v>3640</v>
      </c>
      <c r="E1011" s="18" t="s">
        <v>3641</v>
      </c>
      <c r="F1011" s="9" t="s">
        <v>3642</v>
      </c>
      <c r="G1011" s="12">
        <v>8</v>
      </c>
      <c r="H1011" s="9" t="s">
        <v>25</v>
      </c>
      <c r="I1011" s="9" t="s">
        <v>25</v>
      </c>
      <c r="J1011" s="12">
        <v>1</v>
      </c>
      <c r="K1011" s="13">
        <v>43831</v>
      </c>
      <c r="L1011" s="86">
        <f>(Tabla2[[#This Row],[release_year]]-'VARIANZA Y DES. EST'!$L$11)^2</f>
        <v>148.35721284702598</v>
      </c>
      <c r="M1011" s="12">
        <v>2002</v>
      </c>
      <c r="N1011" s="9" t="s">
        <v>99</v>
      </c>
      <c r="O1011" s="9" t="s">
        <v>3517</v>
      </c>
      <c r="P1011" s="12">
        <v>78</v>
      </c>
      <c r="Q1011" s="12">
        <v>78</v>
      </c>
      <c r="R1011" s="12">
        <v>465.04911947888371</v>
      </c>
      <c r="S1011" s="12" t="s">
        <v>28</v>
      </c>
      <c r="T1011" s="9" t="s">
        <v>111</v>
      </c>
      <c r="U1011" s="9" t="s">
        <v>30</v>
      </c>
      <c r="V1011" s="9" t="s">
        <v>111</v>
      </c>
      <c r="W1011" s="14">
        <v>2</v>
      </c>
    </row>
    <row r="1012" spans="1:23" x14ac:dyDescent="0.25">
      <c r="A1012" s="8">
        <v>8179</v>
      </c>
      <c r="B1012" s="9" t="s">
        <v>3643</v>
      </c>
      <c r="C1012" s="9" t="s">
        <v>22</v>
      </c>
      <c r="D1012" s="9" t="s">
        <v>3644</v>
      </c>
      <c r="E1012" s="10" t="s">
        <v>3645</v>
      </c>
      <c r="F1012" s="11"/>
      <c r="G1012" s="12">
        <v>0</v>
      </c>
      <c r="H1012" s="9" t="s">
        <v>160</v>
      </c>
      <c r="I1012" s="9" t="s">
        <v>160</v>
      </c>
      <c r="J1012" s="12">
        <v>1</v>
      </c>
      <c r="K1012" s="13">
        <v>43647</v>
      </c>
      <c r="L1012" s="86">
        <f>(Tabla2[[#This Row],[release_year]]-'VARIANZA Y DES. EST'!$L$11)^2</f>
        <v>14.590890603358293</v>
      </c>
      <c r="M1012" s="12">
        <v>2018</v>
      </c>
      <c r="N1012" s="9" t="s">
        <v>35</v>
      </c>
      <c r="O1012" s="9" t="s">
        <v>3517</v>
      </c>
      <c r="P1012" s="12">
        <v>78</v>
      </c>
      <c r="Q1012" s="12">
        <v>78</v>
      </c>
      <c r="R1012" s="12">
        <v>465.04911947888371</v>
      </c>
      <c r="S1012" s="12" t="s">
        <v>28</v>
      </c>
      <c r="T1012" s="9" t="s">
        <v>105</v>
      </c>
      <c r="U1012" s="9" t="s">
        <v>57</v>
      </c>
      <c r="V1012" s="9" t="s">
        <v>105</v>
      </c>
      <c r="W1012" s="14">
        <v>2</v>
      </c>
    </row>
    <row r="1013" spans="1:23" x14ac:dyDescent="0.25">
      <c r="A1013" s="8">
        <v>8274</v>
      </c>
      <c r="B1013" s="9" t="s">
        <v>3646</v>
      </c>
      <c r="C1013" s="9" t="s">
        <v>22</v>
      </c>
      <c r="D1013" s="9" t="s">
        <v>3647</v>
      </c>
      <c r="E1013" s="18" t="s">
        <v>3648</v>
      </c>
      <c r="F1013" s="9" t="s">
        <v>3649</v>
      </c>
      <c r="G1013" s="12">
        <v>2</v>
      </c>
      <c r="H1013" s="9" t="s">
        <v>1064</v>
      </c>
      <c r="I1013" s="9" t="s">
        <v>3650</v>
      </c>
      <c r="J1013" s="12">
        <v>2</v>
      </c>
      <c r="K1013" s="13">
        <v>43412</v>
      </c>
      <c r="L1013" s="86">
        <f>(Tabla2[[#This Row],[release_year]]-'VARIANZA Y DES. EST'!$L$11)^2</f>
        <v>7.9512857435875226</v>
      </c>
      <c r="M1013" s="12">
        <v>2017</v>
      </c>
      <c r="N1013" s="9" t="s">
        <v>35</v>
      </c>
      <c r="O1013" s="9" t="s">
        <v>3517</v>
      </c>
      <c r="P1013" s="12">
        <v>78</v>
      </c>
      <c r="Q1013" s="12">
        <v>78</v>
      </c>
      <c r="R1013" s="12">
        <v>465.04911947888371</v>
      </c>
      <c r="S1013" s="12" t="s">
        <v>28</v>
      </c>
      <c r="T1013" s="9" t="s">
        <v>70</v>
      </c>
      <c r="U1013" s="9" t="s">
        <v>45</v>
      </c>
      <c r="V1013" s="9" t="s">
        <v>70</v>
      </c>
      <c r="W1013" s="14">
        <v>2</v>
      </c>
    </row>
    <row r="1014" spans="1:23" x14ac:dyDescent="0.25">
      <c r="A1014" s="8">
        <v>8456</v>
      </c>
      <c r="B1014" s="9" t="s">
        <v>3651</v>
      </c>
      <c r="C1014" s="9" t="s">
        <v>22</v>
      </c>
      <c r="D1014" s="9" t="s">
        <v>3652</v>
      </c>
      <c r="E1014" s="18" t="s">
        <v>3653</v>
      </c>
      <c r="F1014" s="9" t="s">
        <v>3654</v>
      </c>
      <c r="G1014" s="12">
        <v>19</v>
      </c>
      <c r="H1014" s="9" t="s">
        <v>25</v>
      </c>
      <c r="I1014" s="9" t="s">
        <v>25</v>
      </c>
      <c r="J1014" s="12">
        <v>1</v>
      </c>
      <c r="K1014" s="13">
        <v>41805</v>
      </c>
      <c r="L1014" s="86">
        <f>(Tabla2[[#This Row],[release_year]]-'VARIANZA Y DES. EST'!$L$11)^2</f>
        <v>3.2471164275211517E-2</v>
      </c>
      <c r="M1014" s="12">
        <v>2014</v>
      </c>
      <c r="N1014" s="9" t="s">
        <v>49</v>
      </c>
      <c r="O1014" s="9" t="s">
        <v>3517</v>
      </c>
      <c r="P1014" s="12">
        <v>78</v>
      </c>
      <c r="Q1014" s="12">
        <v>78</v>
      </c>
      <c r="R1014" s="12">
        <v>465.04911947888371</v>
      </c>
      <c r="S1014" s="12" t="s">
        <v>28</v>
      </c>
      <c r="T1014" s="9" t="s">
        <v>30</v>
      </c>
      <c r="U1014" s="9" t="s">
        <v>30</v>
      </c>
      <c r="V1014" s="9" t="s">
        <v>30</v>
      </c>
      <c r="W1014" s="14">
        <v>1</v>
      </c>
    </row>
    <row r="1015" spans="1:23" x14ac:dyDescent="0.25">
      <c r="A1015" s="8">
        <v>8595</v>
      </c>
      <c r="B1015" s="9" t="s">
        <v>3655</v>
      </c>
      <c r="C1015" s="9" t="s">
        <v>22</v>
      </c>
      <c r="D1015" s="9" t="s">
        <v>3656</v>
      </c>
      <c r="E1015" s="18" t="s">
        <v>3657</v>
      </c>
      <c r="F1015" s="9" t="s">
        <v>3658</v>
      </c>
      <c r="G1015" s="12">
        <v>16</v>
      </c>
      <c r="H1015" s="9" t="s">
        <v>25</v>
      </c>
      <c r="I1015" s="9" t="s">
        <v>25</v>
      </c>
      <c r="J1015" s="12">
        <v>1</v>
      </c>
      <c r="K1015" s="13">
        <v>42141</v>
      </c>
      <c r="L1015" s="86">
        <f>(Tabla2[[#This Row],[release_year]]-'VARIANZA Y DES. EST'!$L$11)^2</f>
        <v>3.2471164275211517E-2</v>
      </c>
      <c r="M1015" s="12">
        <v>2014</v>
      </c>
      <c r="N1015" s="9" t="s">
        <v>49</v>
      </c>
      <c r="O1015" s="9" t="s">
        <v>3517</v>
      </c>
      <c r="P1015" s="12">
        <v>78</v>
      </c>
      <c r="Q1015" s="12">
        <v>78</v>
      </c>
      <c r="R1015" s="12">
        <v>465.04911947888371</v>
      </c>
      <c r="S1015" s="12" t="s">
        <v>28</v>
      </c>
      <c r="T1015" s="9" t="s">
        <v>30</v>
      </c>
      <c r="U1015" s="9" t="s">
        <v>30</v>
      </c>
      <c r="V1015" s="9" t="s">
        <v>30</v>
      </c>
      <c r="W1015" s="14">
        <v>1</v>
      </c>
    </row>
    <row r="1016" spans="1:23" x14ac:dyDescent="0.25">
      <c r="A1016" s="8">
        <v>8651</v>
      </c>
      <c r="B1016" s="9" t="s">
        <v>3659</v>
      </c>
      <c r="C1016" s="9" t="s">
        <v>22</v>
      </c>
      <c r="D1016" s="9" t="s">
        <v>3660</v>
      </c>
      <c r="E1016" s="7" t="s">
        <v>3661</v>
      </c>
      <c r="F1016" s="24"/>
      <c r="G1016" s="12">
        <v>0</v>
      </c>
      <c r="H1016" s="9" t="s">
        <v>279</v>
      </c>
      <c r="I1016" s="9" t="s">
        <v>279</v>
      </c>
      <c r="J1016" s="12">
        <v>1</v>
      </c>
      <c r="K1016" s="13">
        <v>42339</v>
      </c>
      <c r="L1016" s="86">
        <f>(Tabla2[[#This Row],[release_year]]-'VARIANZA Y DES. EST'!$L$11)^2</f>
        <v>0.67207602404598188</v>
      </c>
      <c r="M1016" s="12">
        <v>2015</v>
      </c>
      <c r="N1016" s="9" t="s">
        <v>35</v>
      </c>
      <c r="O1016" s="9" t="s">
        <v>3517</v>
      </c>
      <c r="P1016" s="12">
        <v>78</v>
      </c>
      <c r="Q1016" s="12">
        <v>78</v>
      </c>
      <c r="R1016" s="12">
        <v>465.04911947888371</v>
      </c>
      <c r="S1016" s="12" t="s">
        <v>28</v>
      </c>
      <c r="T1016" s="9" t="s">
        <v>105</v>
      </c>
      <c r="U1016" s="9" t="s">
        <v>57</v>
      </c>
      <c r="V1016" s="9" t="s">
        <v>105</v>
      </c>
      <c r="W1016" s="14">
        <v>2</v>
      </c>
    </row>
    <row r="1017" spans="1:23" x14ac:dyDescent="0.25">
      <c r="A1017" s="8">
        <v>8674</v>
      </c>
      <c r="B1017" s="9" t="s">
        <v>3662</v>
      </c>
      <c r="C1017" s="9" t="s">
        <v>22</v>
      </c>
      <c r="D1017" s="9" t="s">
        <v>3663</v>
      </c>
      <c r="E1017" s="10" t="s">
        <v>3664</v>
      </c>
      <c r="F1017" s="11"/>
      <c r="G1017" s="12">
        <v>0</v>
      </c>
      <c r="H1017" s="9" t="s">
        <v>25</v>
      </c>
      <c r="I1017" s="9" t="s">
        <v>25</v>
      </c>
      <c r="J1017" s="12">
        <v>1</v>
      </c>
      <c r="K1017" s="13">
        <v>42920</v>
      </c>
      <c r="L1017" s="86">
        <f>(Tabla2[[#This Row],[release_year]]-'VARIANZA Y DES. EST'!$L$11)^2</f>
        <v>3.3116808838167522</v>
      </c>
      <c r="M1017" s="12">
        <v>2016</v>
      </c>
      <c r="N1017" s="9" t="s">
        <v>35</v>
      </c>
      <c r="O1017" s="9" t="s">
        <v>3517</v>
      </c>
      <c r="P1017" s="12">
        <v>78</v>
      </c>
      <c r="Q1017" s="12">
        <v>78</v>
      </c>
      <c r="R1017" s="12">
        <v>465.04911947888371</v>
      </c>
      <c r="S1017" s="12" t="s">
        <v>28</v>
      </c>
      <c r="T1017" s="9" t="s">
        <v>57</v>
      </c>
      <c r="U1017" s="9" t="s">
        <v>57</v>
      </c>
      <c r="V1017" s="9" t="s">
        <v>57</v>
      </c>
      <c r="W1017" s="14">
        <v>1</v>
      </c>
    </row>
    <row r="1018" spans="1:23" x14ac:dyDescent="0.25">
      <c r="A1018" s="8">
        <v>8702</v>
      </c>
      <c r="B1018" s="9" t="s">
        <v>3665</v>
      </c>
      <c r="C1018" s="9" t="s">
        <v>22</v>
      </c>
      <c r="D1018" s="9" t="s">
        <v>3666</v>
      </c>
      <c r="E1018" s="20" t="s">
        <v>3667</v>
      </c>
      <c r="F1018" s="21"/>
      <c r="G1018" s="12">
        <v>0</v>
      </c>
      <c r="H1018" s="9" t="s">
        <v>25</v>
      </c>
      <c r="I1018" s="9" t="s">
        <v>25</v>
      </c>
      <c r="J1018" s="12">
        <v>1</v>
      </c>
      <c r="K1018" s="13">
        <v>43132</v>
      </c>
      <c r="L1018" s="86">
        <f>(Tabla2[[#This Row],[release_year]]-'VARIANZA Y DES. EST'!$L$11)^2</f>
        <v>7.9512857435875226</v>
      </c>
      <c r="M1018" s="12">
        <v>2017</v>
      </c>
      <c r="N1018" s="9" t="s">
        <v>99</v>
      </c>
      <c r="O1018" s="9" t="s">
        <v>3517</v>
      </c>
      <c r="P1018" s="12">
        <v>78</v>
      </c>
      <c r="Q1018" s="12">
        <v>78</v>
      </c>
      <c r="R1018" s="12">
        <v>465.04911947888371</v>
      </c>
      <c r="S1018" s="12" t="s">
        <v>28</v>
      </c>
      <c r="T1018" s="9" t="s">
        <v>57</v>
      </c>
      <c r="U1018" s="9" t="s">
        <v>57</v>
      </c>
      <c r="V1018" s="9" t="s">
        <v>57</v>
      </c>
      <c r="W1018" s="14">
        <v>1</v>
      </c>
    </row>
    <row r="1019" spans="1:23" x14ac:dyDescent="0.25">
      <c r="A1019" s="8">
        <v>8735</v>
      </c>
      <c r="B1019" s="9" t="s">
        <v>3668</v>
      </c>
      <c r="C1019" s="9" t="s">
        <v>22</v>
      </c>
      <c r="D1019" s="9" t="s">
        <v>3669</v>
      </c>
      <c r="E1019" s="18" t="s">
        <v>3670</v>
      </c>
      <c r="F1019" s="9" t="s">
        <v>3671</v>
      </c>
      <c r="G1019" s="12">
        <v>1</v>
      </c>
      <c r="H1019" s="9" t="s">
        <v>25</v>
      </c>
      <c r="I1019" s="9" t="s">
        <v>25</v>
      </c>
      <c r="J1019" s="12">
        <v>1</v>
      </c>
      <c r="K1019" s="13">
        <v>42979</v>
      </c>
      <c r="L1019" s="86">
        <f>(Tabla2[[#This Row],[release_year]]-'VARIANZA Y DES. EST'!$L$11)^2</f>
        <v>7.9512857435875226</v>
      </c>
      <c r="M1019" s="12">
        <v>2017</v>
      </c>
      <c r="N1019" s="9" t="s">
        <v>76</v>
      </c>
      <c r="O1019" s="9" t="s">
        <v>3517</v>
      </c>
      <c r="P1019" s="12">
        <v>78</v>
      </c>
      <c r="Q1019" s="12">
        <v>78</v>
      </c>
      <c r="R1019" s="12">
        <v>465.04911947888371</v>
      </c>
      <c r="S1019" s="12" t="s">
        <v>28</v>
      </c>
      <c r="T1019" s="9" t="s">
        <v>3672</v>
      </c>
      <c r="U1019" s="9" t="s">
        <v>57</v>
      </c>
      <c r="V1019" s="9" t="s">
        <v>3672</v>
      </c>
      <c r="W1019" s="14">
        <v>3</v>
      </c>
    </row>
    <row r="1020" spans="1:23" x14ac:dyDescent="0.25">
      <c r="A1020" s="8">
        <v>8785</v>
      </c>
      <c r="B1020" s="9" t="s">
        <v>3673</v>
      </c>
      <c r="C1020" s="9" t="s">
        <v>22</v>
      </c>
      <c r="D1020" s="10" t="s">
        <v>3674</v>
      </c>
      <c r="E1020" s="11"/>
      <c r="F1020" s="9" t="s">
        <v>3675</v>
      </c>
      <c r="G1020" s="12">
        <v>4</v>
      </c>
      <c r="H1020" s="9" t="s">
        <v>3676</v>
      </c>
      <c r="I1020" s="9" t="s">
        <v>3677</v>
      </c>
      <c r="J1020" s="12">
        <v>2</v>
      </c>
      <c r="K1020" s="13">
        <v>43274</v>
      </c>
      <c r="L1020" s="86">
        <f>(Tabla2[[#This Row],[release_year]]-'VARIANZA Y DES. EST'!$L$11)^2</f>
        <v>0.67207602404598188</v>
      </c>
      <c r="M1020" s="12">
        <v>2015</v>
      </c>
      <c r="N1020" s="9" t="s">
        <v>26</v>
      </c>
      <c r="O1020" s="9" t="s">
        <v>3517</v>
      </c>
      <c r="P1020" s="12">
        <v>78</v>
      </c>
      <c r="Q1020" s="12">
        <v>78</v>
      </c>
      <c r="R1020" s="12">
        <v>465.04911947888371</v>
      </c>
      <c r="S1020" s="12" t="s">
        <v>28</v>
      </c>
      <c r="T1020" s="9" t="s">
        <v>30</v>
      </c>
      <c r="U1020" s="9" t="s">
        <v>30</v>
      </c>
      <c r="V1020" s="9" t="s">
        <v>30</v>
      </c>
      <c r="W1020" s="14">
        <v>1</v>
      </c>
    </row>
    <row r="1021" spans="1:23" x14ac:dyDescent="0.25">
      <c r="A1021" s="8">
        <v>1075</v>
      </c>
      <c r="B1021" s="9" t="s">
        <v>3678</v>
      </c>
      <c r="C1021" s="9" t="s">
        <v>22</v>
      </c>
      <c r="D1021" s="9" t="s">
        <v>3679</v>
      </c>
      <c r="E1021" s="9" t="s">
        <v>2699</v>
      </c>
      <c r="F1021" s="9" t="s">
        <v>3680</v>
      </c>
      <c r="G1021" s="12">
        <v>1</v>
      </c>
      <c r="H1021" s="12"/>
      <c r="I1021" s="9"/>
      <c r="J1021" s="12">
        <v>0</v>
      </c>
      <c r="K1021" s="13">
        <v>44299</v>
      </c>
      <c r="L1021" s="86">
        <f>(Tabla2[[#This Row],[release_year]]-'VARIANZA Y DES. EST'!$L$11)^2</f>
        <v>23.230495463129063</v>
      </c>
      <c r="M1021" s="12">
        <v>2019</v>
      </c>
      <c r="N1021" s="9" t="s">
        <v>110</v>
      </c>
      <c r="O1021" s="9" t="s">
        <v>3681</v>
      </c>
      <c r="P1021" s="12">
        <v>79</v>
      </c>
      <c r="Q1021" s="12">
        <v>79</v>
      </c>
      <c r="R1021" s="12">
        <v>422.91912437204957</v>
      </c>
      <c r="S1021" s="12" t="s">
        <v>28</v>
      </c>
      <c r="T1021" s="9" t="s">
        <v>30</v>
      </c>
      <c r="U1021" s="9" t="s">
        <v>30</v>
      </c>
      <c r="V1021" s="9" t="s">
        <v>30</v>
      </c>
      <c r="W1021" s="14">
        <v>1</v>
      </c>
    </row>
    <row r="1022" spans="1:23" x14ac:dyDescent="0.25">
      <c r="A1022" s="8">
        <v>1581</v>
      </c>
      <c r="B1022" s="9" t="s">
        <v>3682</v>
      </c>
      <c r="C1022" s="9" t="s">
        <v>22</v>
      </c>
      <c r="D1022" s="9" t="s">
        <v>3683</v>
      </c>
      <c r="E1022" s="9" t="s">
        <v>3684</v>
      </c>
      <c r="F1022" s="18" t="s">
        <v>3685</v>
      </c>
      <c r="G1022" s="12">
        <v>9</v>
      </c>
      <c r="H1022" s="9" t="s">
        <v>25</v>
      </c>
      <c r="I1022" s="9" t="s">
        <v>25</v>
      </c>
      <c r="J1022" s="12">
        <v>1</v>
      </c>
      <c r="K1022" s="13">
        <v>44173</v>
      </c>
      <c r="L1022" s="86">
        <f>(Tabla2[[#This Row],[release_year]]-'VARIANZA Y DES. EST'!$L$11)^2</f>
        <v>33.870100322899837</v>
      </c>
      <c r="M1022" s="12">
        <v>2020</v>
      </c>
      <c r="N1022" s="9" t="s">
        <v>110</v>
      </c>
      <c r="O1022" s="9" t="s">
        <v>3681</v>
      </c>
      <c r="P1022" s="12">
        <v>79</v>
      </c>
      <c r="Q1022" s="12">
        <v>79</v>
      </c>
      <c r="R1022" s="12">
        <v>422.91912437204957</v>
      </c>
      <c r="S1022" s="12" t="s">
        <v>28</v>
      </c>
      <c r="T1022" s="9" t="s">
        <v>30</v>
      </c>
      <c r="U1022" s="9" t="s">
        <v>30</v>
      </c>
      <c r="V1022" s="9" t="s">
        <v>30</v>
      </c>
      <c r="W1022" s="14">
        <v>1</v>
      </c>
    </row>
    <row r="1023" spans="1:23" x14ac:dyDescent="0.25">
      <c r="A1023" s="8">
        <v>2833</v>
      </c>
      <c r="B1023" s="9" t="s">
        <v>3686</v>
      </c>
      <c r="C1023" s="9" t="s">
        <v>22</v>
      </c>
      <c r="D1023" s="9" t="s">
        <v>3687</v>
      </c>
      <c r="E1023" s="9" t="s">
        <v>3688</v>
      </c>
      <c r="F1023" s="9" t="s">
        <v>3689</v>
      </c>
      <c r="G1023" s="12">
        <v>8</v>
      </c>
      <c r="H1023" s="9" t="s">
        <v>530</v>
      </c>
      <c r="I1023" s="9" t="s">
        <v>530</v>
      </c>
      <c r="J1023" s="12">
        <v>1</v>
      </c>
      <c r="K1023" s="13">
        <v>43896</v>
      </c>
      <c r="L1023" s="86">
        <f>(Tabla2[[#This Row],[release_year]]-'VARIANZA Y DES. EST'!$L$11)^2</f>
        <v>7.9512857435875226</v>
      </c>
      <c r="M1023" s="12">
        <v>2017</v>
      </c>
      <c r="N1023" s="9" t="s">
        <v>76</v>
      </c>
      <c r="O1023" s="9" t="s">
        <v>3681</v>
      </c>
      <c r="P1023" s="12">
        <v>79</v>
      </c>
      <c r="Q1023" s="12">
        <v>79</v>
      </c>
      <c r="R1023" s="12">
        <v>422.91912437204957</v>
      </c>
      <c r="S1023" s="12" t="s">
        <v>28</v>
      </c>
      <c r="T1023" s="9" t="s">
        <v>3319</v>
      </c>
      <c r="U1023" s="9" t="s">
        <v>45</v>
      </c>
      <c r="V1023" s="9" t="s">
        <v>3319</v>
      </c>
      <c r="W1023" s="14">
        <v>3</v>
      </c>
    </row>
    <row r="1024" spans="1:23" x14ac:dyDescent="0.25">
      <c r="A1024" s="8">
        <v>3059</v>
      </c>
      <c r="B1024" s="9" t="s">
        <v>3690</v>
      </c>
      <c r="C1024" s="9" t="s">
        <v>22</v>
      </c>
      <c r="D1024" s="9" t="s">
        <v>3691</v>
      </c>
      <c r="E1024" s="18" t="s">
        <v>3692</v>
      </c>
      <c r="F1024" s="9" t="s">
        <v>3693</v>
      </c>
      <c r="G1024" s="12">
        <v>10</v>
      </c>
      <c r="H1024" s="9" t="s">
        <v>25</v>
      </c>
      <c r="I1024" s="9" t="s">
        <v>2194</v>
      </c>
      <c r="J1024" s="12">
        <v>2</v>
      </c>
      <c r="K1024" s="13">
        <v>43831</v>
      </c>
      <c r="L1024" s="86">
        <f>(Tabla2[[#This Row],[release_year]]-'VARIANZA Y DES. EST'!$L$11)^2</f>
        <v>38.194842005650592</v>
      </c>
      <c r="M1024" s="12">
        <v>2008</v>
      </c>
      <c r="N1024" s="9" t="s">
        <v>110</v>
      </c>
      <c r="O1024" s="9" t="s">
        <v>3681</v>
      </c>
      <c r="P1024" s="12">
        <v>79</v>
      </c>
      <c r="Q1024" s="12">
        <v>79</v>
      </c>
      <c r="R1024" s="12">
        <v>422.91912437204957</v>
      </c>
      <c r="S1024" s="12" t="s">
        <v>28</v>
      </c>
      <c r="T1024" s="9" t="s">
        <v>111</v>
      </c>
      <c r="U1024" s="9" t="s">
        <v>30</v>
      </c>
      <c r="V1024" s="9" t="s">
        <v>111</v>
      </c>
      <c r="W1024" s="14">
        <v>2</v>
      </c>
    </row>
    <row r="1025" spans="1:23" x14ac:dyDescent="0.25">
      <c r="A1025" s="8">
        <v>3095</v>
      </c>
      <c r="B1025" s="9" t="s">
        <v>3694</v>
      </c>
      <c r="C1025" s="9" t="s">
        <v>22</v>
      </c>
      <c r="D1025" s="9" t="s">
        <v>3695</v>
      </c>
      <c r="E1025" s="18" t="s">
        <v>3696</v>
      </c>
      <c r="F1025" s="9" t="s">
        <v>3697</v>
      </c>
      <c r="G1025" s="12">
        <v>6</v>
      </c>
      <c r="H1025" s="9" t="s">
        <v>890</v>
      </c>
      <c r="I1025" s="9" t="s">
        <v>890</v>
      </c>
      <c r="J1025" s="12">
        <v>1</v>
      </c>
      <c r="K1025" s="16">
        <v>43825</v>
      </c>
      <c r="L1025" s="86">
        <f>(Tabla2[[#This Row],[release_year]]-'VARIANZA Y DES. EST'!$L$11)^2</f>
        <v>23.230495463129063</v>
      </c>
      <c r="M1025" s="12">
        <v>2019</v>
      </c>
      <c r="N1025" s="9" t="s">
        <v>76</v>
      </c>
      <c r="O1025" s="9" t="s">
        <v>3681</v>
      </c>
      <c r="P1025" s="12">
        <v>79</v>
      </c>
      <c r="Q1025" s="12">
        <v>79</v>
      </c>
      <c r="R1025" s="12">
        <v>422.91912437204957</v>
      </c>
      <c r="S1025" s="12" t="s">
        <v>28</v>
      </c>
      <c r="T1025" s="9" t="s">
        <v>118</v>
      </c>
      <c r="U1025" s="9" t="s">
        <v>45</v>
      </c>
      <c r="V1025" s="9" t="s">
        <v>118</v>
      </c>
      <c r="W1025" s="14">
        <v>3</v>
      </c>
    </row>
    <row r="1026" spans="1:23" x14ac:dyDescent="0.25">
      <c r="A1026" s="8">
        <v>3473</v>
      </c>
      <c r="B1026" s="9" t="s">
        <v>3698</v>
      </c>
      <c r="C1026" s="9" t="s">
        <v>22</v>
      </c>
      <c r="D1026" s="9" t="s">
        <v>3699</v>
      </c>
      <c r="E1026" s="9" t="s">
        <v>3700</v>
      </c>
      <c r="F1026" s="9" t="s">
        <v>3701</v>
      </c>
      <c r="G1026" s="12">
        <v>14</v>
      </c>
      <c r="H1026" s="9" t="s">
        <v>184</v>
      </c>
      <c r="I1026" s="9" t="s">
        <v>3702</v>
      </c>
      <c r="J1026" s="12">
        <v>2</v>
      </c>
      <c r="K1026" s="13">
        <v>43739</v>
      </c>
      <c r="L1026" s="86">
        <f>(Tabla2[[#This Row],[release_year]]-'VARIANZA Y DES. EST'!$L$11)^2</f>
        <v>201.07800312748444</v>
      </c>
      <c r="M1026" s="12">
        <v>2000</v>
      </c>
      <c r="N1026" s="9" t="s">
        <v>49</v>
      </c>
      <c r="O1026" s="9" t="s">
        <v>3681</v>
      </c>
      <c r="P1026" s="12">
        <v>79</v>
      </c>
      <c r="Q1026" s="12">
        <v>79</v>
      </c>
      <c r="R1026" s="12">
        <v>422.91912437204957</v>
      </c>
      <c r="S1026" s="12" t="s">
        <v>28</v>
      </c>
      <c r="T1026" s="9" t="s">
        <v>111</v>
      </c>
      <c r="U1026" s="9" t="s">
        <v>30</v>
      </c>
      <c r="V1026" s="9" t="s">
        <v>111</v>
      </c>
      <c r="W1026" s="14">
        <v>2</v>
      </c>
    </row>
    <row r="1027" spans="1:23" x14ac:dyDescent="0.25">
      <c r="A1027" s="8">
        <v>3863</v>
      </c>
      <c r="B1027" s="9" t="s">
        <v>3703</v>
      </c>
      <c r="C1027" s="9" t="s">
        <v>22</v>
      </c>
      <c r="D1027" s="9" t="s">
        <v>3704</v>
      </c>
      <c r="E1027" s="18" t="s">
        <v>3705</v>
      </c>
      <c r="F1027" s="9" t="s">
        <v>3706</v>
      </c>
      <c r="G1027" s="12">
        <v>13</v>
      </c>
      <c r="H1027" s="9" t="s">
        <v>390</v>
      </c>
      <c r="I1027" s="9" t="s">
        <v>390</v>
      </c>
      <c r="J1027" s="12">
        <v>1</v>
      </c>
      <c r="K1027" s="13">
        <v>43588</v>
      </c>
      <c r="L1027" s="86">
        <f>(Tabla2[[#This Row],[release_year]]-'VARIANZA Y DES. EST'!$L$11)^2</f>
        <v>23.230495463129063</v>
      </c>
      <c r="M1027" s="12">
        <v>2019</v>
      </c>
      <c r="N1027" s="9" t="s">
        <v>76</v>
      </c>
      <c r="O1027" s="9" t="s">
        <v>3681</v>
      </c>
      <c r="P1027" s="12">
        <v>79</v>
      </c>
      <c r="Q1027" s="12">
        <v>79</v>
      </c>
      <c r="R1027" s="12">
        <v>422.91912437204957</v>
      </c>
      <c r="S1027" s="12" t="s">
        <v>28</v>
      </c>
      <c r="T1027" s="9" t="s">
        <v>3625</v>
      </c>
      <c r="U1027" s="9" t="s">
        <v>95</v>
      </c>
      <c r="V1027" s="9" t="s">
        <v>3625</v>
      </c>
      <c r="W1027" s="14">
        <v>3</v>
      </c>
    </row>
    <row r="1028" spans="1:23" x14ac:dyDescent="0.25">
      <c r="A1028" s="8">
        <v>4094</v>
      </c>
      <c r="B1028" s="9" t="s">
        <v>3707</v>
      </c>
      <c r="C1028" s="9" t="s">
        <v>22</v>
      </c>
      <c r="D1028" s="9" t="s">
        <v>3708</v>
      </c>
      <c r="E1028" s="18" t="s">
        <v>3709</v>
      </c>
      <c r="F1028" s="9" t="s">
        <v>3710</v>
      </c>
      <c r="G1028" s="12">
        <v>1</v>
      </c>
      <c r="H1028" s="9" t="s">
        <v>160</v>
      </c>
      <c r="I1028" s="9" t="s">
        <v>160</v>
      </c>
      <c r="J1028" s="12">
        <v>1</v>
      </c>
      <c r="K1028" s="13">
        <v>43516</v>
      </c>
      <c r="L1028" s="86">
        <f>(Tabla2[[#This Row],[release_year]]-'VARIANZA Y DES. EST'!$L$11)^2</f>
        <v>7.9512857435875226</v>
      </c>
      <c r="M1028" s="12">
        <v>2017</v>
      </c>
      <c r="N1028" s="9" t="s">
        <v>76</v>
      </c>
      <c r="O1028" s="9" t="s">
        <v>3681</v>
      </c>
      <c r="P1028" s="12">
        <v>79</v>
      </c>
      <c r="Q1028" s="12">
        <v>79</v>
      </c>
      <c r="R1028" s="12">
        <v>422.91912437204957</v>
      </c>
      <c r="S1028" s="12" t="s">
        <v>28</v>
      </c>
      <c r="T1028" s="9" t="s">
        <v>137</v>
      </c>
      <c r="U1028" s="9" t="s">
        <v>57</v>
      </c>
      <c r="V1028" s="9" t="s">
        <v>137</v>
      </c>
      <c r="W1028" s="14">
        <v>2</v>
      </c>
    </row>
    <row r="1029" spans="1:23" x14ac:dyDescent="0.25">
      <c r="A1029" s="8">
        <v>4300</v>
      </c>
      <c r="B1029" s="9" t="s">
        <v>3711</v>
      </c>
      <c r="C1029" s="9" t="s">
        <v>22</v>
      </c>
      <c r="D1029" s="9" t="s">
        <v>3712</v>
      </c>
      <c r="E1029" s="18" t="s">
        <v>2896</v>
      </c>
      <c r="F1029" s="9" t="s">
        <v>3713</v>
      </c>
      <c r="G1029" s="12">
        <v>5</v>
      </c>
      <c r="H1029" s="9" t="s">
        <v>25</v>
      </c>
      <c r="I1029" s="9" t="s">
        <v>25</v>
      </c>
      <c r="J1029" s="12">
        <v>1</v>
      </c>
      <c r="K1029" s="16">
        <v>43449</v>
      </c>
      <c r="L1029" s="86">
        <f>(Tabla2[[#This Row],[release_year]]-'VARIANZA Y DES. EST'!$L$11)^2</f>
        <v>14.590890603358293</v>
      </c>
      <c r="M1029" s="12">
        <v>2018</v>
      </c>
      <c r="N1029" s="9" t="s">
        <v>76</v>
      </c>
      <c r="O1029" s="9" t="s">
        <v>3681</v>
      </c>
      <c r="P1029" s="12">
        <v>79</v>
      </c>
      <c r="Q1029" s="12">
        <v>79</v>
      </c>
      <c r="R1029" s="12">
        <v>422.91912437204957</v>
      </c>
      <c r="S1029" s="12" t="s">
        <v>28</v>
      </c>
      <c r="T1029" s="9" t="s">
        <v>576</v>
      </c>
      <c r="U1029" s="9" t="s">
        <v>57</v>
      </c>
      <c r="V1029" s="9" t="s">
        <v>576</v>
      </c>
      <c r="W1029" s="14">
        <v>2</v>
      </c>
    </row>
    <row r="1030" spans="1:23" x14ac:dyDescent="0.25">
      <c r="A1030" s="8">
        <v>4923</v>
      </c>
      <c r="B1030" s="9" t="s">
        <v>3714</v>
      </c>
      <c r="C1030" s="9" t="s">
        <v>22</v>
      </c>
      <c r="D1030" s="9" t="s">
        <v>3715</v>
      </c>
      <c r="E1030" s="10" t="s">
        <v>3716</v>
      </c>
      <c r="F1030" s="11"/>
      <c r="G1030" s="12">
        <v>0</v>
      </c>
      <c r="H1030" s="9" t="s">
        <v>25</v>
      </c>
      <c r="I1030" s="9" t="s">
        <v>25</v>
      </c>
      <c r="J1030" s="12">
        <v>1</v>
      </c>
      <c r="K1030" s="13">
        <v>43210</v>
      </c>
      <c r="L1030" s="86">
        <f>(Tabla2[[#This Row],[release_year]]-'VARIANZA Y DES. EST'!$L$11)^2</f>
        <v>14.590890603358293</v>
      </c>
      <c r="M1030" s="12">
        <v>2018</v>
      </c>
      <c r="N1030" s="9" t="s">
        <v>82</v>
      </c>
      <c r="O1030" s="9" t="s">
        <v>3681</v>
      </c>
      <c r="P1030" s="12">
        <v>79</v>
      </c>
      <c r="Q1030" s="12">
        <v>79</v>
      </c>
      <c r="R1030" s="12">
        <v>422.91912437204957</v>
      </c>
      <c r="S1030" s="12" t="s">
        <v>28</v>
      </c>
      <c r="T1030" s="9" t="s">
        <v>57</v>
      </c>
      <c r="U1030" s="9" t="s">
        <v>57</v>
      </c>
      <c r="V1030" s="9" t="s">
        <v>57</v>
      </c>
      <c r="W1030" s="14">
        <v>1</v>
      </c>
    </row>
    <row r="1031" spans="1:23" x14ac:dyDescent="0.25">
      <c r="A1031" s="8">
        <v>4990</v>
      </c>
      <c r="B1031" s="9" t="s">
        <v>3717</v>
      </c>
      <c r="C1031" s="9" t="s">
        <v>22</v>
      </c>
      <c r="D1031" s="9" t="s">
        <v>3718</v>
      </c>
      <c r="E1031" s="9" t="s">
        <v>3719</v>
      </c>
      <c r="F1031" s="9" t="s">
        <v>3720</v>
      </c>
      <c r="G1031" s="12">
        <v>1</v>
      </c>
      <c r="H1031" s="9" t="s">
        <v>126</v>
      </c>
      <c r="I1031" s="9" t="s">
        <v>126</v>
      </c>
      <c r="J1031" s="12">
        <v>1</v>
      </c>
      <c r="K1031" s="13">
        <v>43172</v>
      </c>
      <c r="L1031" s="86">
        <f>(Tabla2[[#This Row],[release_year]]-'VARIANZA Y DES. EST'!$L$11)^2</f>
        <v>14.590890603358293</v>
      </c>
      <c r="M1031" s="12">
        <v>2018</v>
      </c>
      <c r="N1031" s="9" t="s">
        <v>76</v>
      </c>
      <c r="O1031" s="9" t="s">
        <v>3681</v>
      </c>
      <c r="P1031" s="12">
        <v>79</v>
      </c>
      <c r="Q1031" s="12">
        <v>79</v>
      </c>
      <c r="R1031" s="12">
        <v>422.91912437204957</v>
      </c>
      <c r="S1031" s="12" t="s">
        <v>28</v>
      </c>
      <c r="T1031" s="9" t="s">
        <v>477</v>
      </c>
      <c r="U1031" s="9" t="s">
        <v>477</v>
      </c>
      <c r="V1031" s="9" t="s">
        <v>477</v>
      </c>
      <c r="W1031" s="14">
        <v>1</v>
      </c>
    </row>
    <row r="1032" spans="1:23" x14ac:dyDescent="0.25">
      <c r="A1032" s="8">
        <v>5240</v>
      </c>
      <c r="B1032" s="9" t="s">
        <v>3721</v>
      </c>
      <c r="C1032" s="9" t="s">
        <v>22</v>
      </c>
      <c r="D1032" s="9" t="s">
        <v>3722</v>
      </c>
      <c r="E1032" s="20" t="s">
        <v>3723</v>
      </c>
      <c r="F1032" s="21"/>
      <c r="G1032" s="12">
        <v>0</v>
      </c>
      <c r="H1032" s="9" t="s">
        <v>25</v>
      </c>
      <c r="I1032" s="9" t="s">
        <v>3630</v>
      </c>
      <c r="J1032" s="12">
        <v>2</v>
      </c>
      <c r="K1032" s="13">
        <v>43009</v>
      </c>
      <c r="L1032" s="86">
        <f>(Tabla2[[#This Row],[release_year]]-'VARIANZA Y DES. EST'!$L$11)^2</f>
        <v>3.3116808838167522</v>
      </c>
      <c r="M1032" s="12">
        <v>2016</v>
      </c>
      <c r="N1032" s="9" t="s">
        <v>76</v>
      </c>
      <c r="O1032" s="9" t="s">
        <v>3681</v>
      </c>
      <c r="P1032" s="12">
        <v>79</v>
      </c>
      <c r="Q1032" s="12">
        <v>79</v>
      </c>
      <c r="R1032" s="12">
        <v>422.91912437204957</v>
      </c>
      <c r="S1032" s="12" t="s">
        <v>28</v>
      </c>
      <c r="T1032" s="9" t="s">
        <v>105</v>
      </c>
      <c r="U1032" s="9" t="s">
        <v>57</v>
      </c>
      <c r="V1032" s="9" t="s">
        <v>105</v>
      </c>
      <c r="W1032" s="14">
        <v>2</v>
      </c>
    </row>
    <row r="1033" spans="1:23" x14ac:dyDescent="0.25">
      <c r="A1033" s="8">
        <v>5472</v>
      </c>
      <c r="B1033" s="9" t="s">
        <v>3724</v>
      </c>
      <c r="C1033" s="9" t="s">
        <v>22</v>
      </c>
      <c r="D1033" s="9" t="s">
        <v>3725</v>
      </c>
      <c r="E1033" s="22" t="s">
        <v>3726</v>
      </c>
      <c r="F1033" s="23"/>
      <c r="G1033" s="12">
        <v>0</v>
      </c>
      <c r="H1033" s="9" t="s">
        <v>25</v>
      </c>
      <c r="I1033" s="9" t="s">
        <v>25</v>
      </c>
      <c r="J1033" s="12">
        <v>1</v>
      </c>
      <c r="K1033" s="13">
        <v>42881</v>
      </c>
      <c r="L1033" s="86">
        <f>(Tabla2[[#This Row],[release_year]]-'VARIANZA Y DES. EST'!$L$11)^2</f>
        <v>7.9512857435875226</v>
      </c>
      <c r="M1033" s="12">
        <v>2017</v>
      </c>
      <c r="N1033" s="9" t="s">
        <v>35</v>
      </c>
      <c r="O1033" s="9" t="s">
        <v>3681</v>
      </c>
      <c r="P1033" s="12">
        <v>79</v>
      </c>
      <c r="Q1033" s="12">
        <v>79</v>
      </c>
      <c r="R1033" s="12">
        <v>422.91912437204957</v>
      </c>
      <c r="S1033" s="12" t="s">
        <v>28</v>
      </c>
      <c r="T1033" s="9" t="s">
        <v>57</v>
      </c>
      <c r="U1033" s="9" t="s">
        <v>57</v>
      </c>
      <c r="V1033" s="9" t="s">
        <v>57</v>
      </c>
      <c r="W1033" s="14">
        <v>1</v>
      </c>
    </row>
    <row r="1034" spans="1:23" x14ac:dyDescent="0.25">
      <c r="A1034" s="8">
        <v>5705</v>
      </c>
      <c r="B1034" s="9" t="s">
        <v>3727</v>
      </c>
      <c r="C1034" s="9" t="s">
        <v>22</v>
      </c>
      <c r="D1034" s="9" t="s">
        <v>3728</v>
      </c>
      <c r="E1034" s="18" t="s">
        <v>3729</v>
      </c>
      <c r="F1034" s="9" t="s">
        <v>3730</v>
      </c>
      <c r="G1034" s="12">
        <v>1</v>
      </c>
      <c r="H1034" s="9" t="s">
        <v>25</v>
      </c>
      <c r="I1034" s="9" t="s">
        <v>25</v>
      </c>
      <c r="J1034" s="12">
        <v>1</v>
      </c>
      <c r="K1034" s="13">
        <v>42705</v>
      </c>
      <c r="L1034" s="86">
        <f>(Tabla2[[#This Row],[release_year]]-'VARIANZA Y DES. EST'!$L$11)^2</f>
        <v>1237.6463010722982</v>
      </c>
      <c r="M1034" s="12">
        <v>1979</v>
      </c>
      <c r="N1034" s="9" t="s">
        <v>76</v>
      </c>
      <c r="O1034" s="9" t="s">
        <v>3681</v>
      </c>
      <c r="P1034" s="12">
        <v>79</v>
      </c>
      <c r="Q1034" s="12">
        <v>79</v>
      </c>
      <c r="R1034" s="12">
        <v>422.91912437204957</v>
      </c>
      <c r="S1034" s="12" t="s">
        <v>28</v>
      </c>
      <c r="T1034" s="9" t="s">
        <v>477</v>
      </c>
      <c r="U1034" s="9" t="s">
        <v>477</v>
      </c>
      <c r="V1034" s="9" t="s">
        <v>477</v>
      </c>
      <c r="W1034" s="14">
        <v>1</v>
      </c>
    </row>
    <row r="1035" spans="1:23" x14ac:dyDescent="0.25">
      <c r="A1035" s="8">
        <v>6155</v>
      </c>
      <c r="B1035" s="9" t="s">
        <v>3731</v>
      </c>
      <c r="C1035" s="9" t="s">
        <v>22</v>
      </c>
      <c r="D1035" s="9" t="s">
        <v>3732</v>
      </c>
      <c r="E1035" s="18" t="s">
        <v>3225</v>
      </c>
      <c r="F1035" s="9" t="s">
        <v>3733</v>
      </c>
      <c r="G1035" s="12">
        <v>14</v>
      </c>
      <c r="H1035" s="9" t="s">
        <v>25</v>
      </c>
      <c r="I1035" s="9" t="s">
        <v>25</v>
      </c>
      <c r="J1035" s="12">
        <v>1</v>
      </c>
      <c r="K1035" s="13">
        <v>43191</v>
      </c>
      <c r="L1035" s="86">
        <f>(Tabla2[[#This Row],[release_year]]-'VARIANZA Y DES. EST'!$L$11)^2</f>
        <v>201.07800312748444</v>
      </c>
      <c r="M1035" s="12">
        <v>2000</v>
      </c>
      <c r="N1035" s="9" t="s">
        <v>49</v>
      </c>
      <c r="O1035" s="9" t="s">
        <v>3681</v>
      </c>
      <c r="P1035" s="12">
        <v>79</v>
      </c>
      <c r="Q1035" s="12">
        <v>79</v>
      </c>
      <c r="R1035" s="12">
        <v>422.91912437204957</v>
      </c>
      <c r="S1035" s="12" t="s">
        <v>28</v>
      </c>
      <c r="T1035" s="9" t="s">
        <v>30</v>
      </c>
      <c r="U1035" s="9" t="s">
        <v>30</v>
      </c>
      <c r="V1035" s="9" t="s">
        <v>30</v>
      </c>
      <c r="W1035" s="14">
        <v>1</v>
      </c>
    </row>
    <row r="1036" spans="1:23" x14ac:dyDescent="0.25">
      <c r="A1036" s="8">
        <v>6183</v>
      </c>
      <c r="B1036" s="9" t="s">
        <v>3734</v>
      </c>
      <c r="C1036" s="9" t="s">
        <v>22</v>
      </c>
      <c r="D1036" s="9" t="s">
        <v>3735</v>
      </c>
      <c r="E1036" s="18" t="s">
        <v>3736</v>
      </c>
      <c r="F1036" s="9" t="s">
        <v>3737</v>
      </c>
      <c r="G1036" s="12">
        <v>9</v>
      </c>
      <c r="H1036" s="9" t="s">
        <v>25</v>
      </c>
      <c r="I1036" s="9" t="s">
        <v>25</v>
      </c>
      <c r="J1036" s="12">
        <v>1</v>
      </c>
      <c r="K1036" s="13">
        <v>42781</v>
      </c>
      <c r="L1036" s="86">
        <f>(Tabla2[[#This Row],[release_year]]-'VARIANZA Y DES. EST'!$L$11)^2</f>
        <v>0.67207602404598188</v>
      </c>
      <c r="M1036" s="12">
        <v>2015</v>
      </c>
      <c r="N1036" s="9" t="s">
        <v>35</v>
      </c>
      <c r="O1036" s="9" t="s">
        <v>3681</v>
      </c>
      <c r="P1036" s="12">
        <v>79</v>
      </c>
      <c r="Q1036" s="12">
        <v>79</v>
      </c>
      <c r="R1036" s="12">
        <v>422.91912437204957</v>
      </c>
      <c r="S1036" s="12" t="s">
        <v>28</v>
      </c>
      <c r="T1036" s="9" t="s">
        <v>144</v>
      </c>
      <c r="U1036" s="9" t="s">
        <v>45</v>
      </c>
      <c r="V1036" s="9" t="s">
        <v>144</v>
      </c>
      <c r="W1036" s="14">
        <v>2</v>
      </c>
    </row>
    <row r="1037" spans="1:23" x14ac:dyDescent="0.25">
      <c r="A1037" s="8">
        <v>6239</v>
      </c>
      <c r="B1037" s="9" t="s">
        <v>3738</v>
      </c>
      <c r="C1037" s="9" t="s">
        <v>22</v>
      </c>
      <c r="D1037" s="9" t="s">
        <v>3739</v>
      </c>
      <c r="E1037" s="18" t="s">
        <v>3740</v>
      </c>
      <c r="F1037" s="9" t="s">
        <v>3741</v>
      </c>
      <c r="G1037" s="12">
        <v>10</v>
      </c>
      <c r="H1037" s="9" t="s">
        <v>25</v>
      </c>
      <c r="I1037" s="9" t="s">
        <v>25</v>
      </c>
      <c r="J1037" s="12">
        <v>1</v>
      </c>
      <c r="K1037" s="13">
        <v>43009</v>
      </c>
      <c r="L1037" s="86">
        <f>(Tabla2[[#This Row],[release_year]]-'VARIANZA Y DES. EST'!$L$11)^2</f>
        <v>3.3116808838167522</v>
      </c>
      <c r="M1037" s="12">
        <v>2016</v>
      </c>
      <c r="N1037" s="9" t="s">
        <v>26</v>
      </c>
      <c r="O1037" s="9" t="s">
        <v>3681</v>
      </c>
      <c r="P1037" s="12">
        <v>79</v>
      </c>
      <c r="Q1037" s="12">
        <v>79</v>
      </c>
      <c r="R1037" s="12">
        <v>422.91912437204957</v>
      </c>
      <c r="S1037" s="12" t="s">
        <v>28</v>
      </c>
      <c r="T1037" s="9" t="s">
        <v>30</v>
      </c>
      <c r="U1037" s="9" t="s">
        <v>30</v>
      </c>
      <c r="V1037" s="9" t="s">
        <v>30</v>
      </c>
      <c r="W1037" s="14">
        <v>1</v>
      </c>
    </row>
    <row r="1038" spans="1:23" x14ac:dyDescent="0.25">
      <c r="A1038" s="8">
        <v>6322</v>
      </c>
      <c r="B1038" s="9" t="s">
        <v>3742</v>
      </c>
      <c r="C1038" s="9" t="s">
        <v>22</v>
      </c>
      <c r="D1038" s="9" t="s">
        <v>3743</v>
      </c>
      <c r="E1038" s="9" t="s">
        <v>3744</v>
      </c>
      <c r="F1038" s="9" t="s">
        <v>3745</v>
      </c>
      <c r="G1038" s="12">
        <v>9</v>
      </c>
      <c r="H1038" s="9" t="s">
        <v>25</v>
      </c>
      <c r="I1038" s="9" t="s">
        <v>25</v>
      </c>
      <c r="J1038" s="12">
        <v>1</v>
      </c>
      <c r="K1038" s="13">
        <v>43658</v>
      </c>
      <c r="L1038" s="86">
        <f>(Tabla2[[#This Row],[release_year]]-'VARIANZA Y DES. EST'!$L$11)^2</f>
        <v>23.230495463129063</v>
      </c>
      <c r="M1038" s="12">
        <v>2019</v>
      </c>
      <c r="N1038" s="9" t="s">
        <v>76</v>
      </c>
      <c r="O1038" s="9" t="s">
        <v>3681</v>
      </c>
      <c r="P1038" s="12">
        <v>79</v>
      </c>
      <c r="Q1038" s="12">
        <v>79</v>
      </c>
      <c r="R1038" s="12">
        <v>422.91912437204957</v>
      </c>
      <c r="S1038" s="12" t="s">
        <v>28</v>
      </c>
      <c r="T1038" s="9" t="s">
        <v>45</v>
      </c>
      <c r="U1038" s="9" t="s">
        <v>45</v>
      </c>
      <c r="V1038" s="9" t="s">
        <v>45</v>
      </c>
      <c r="W1038" s="14">
        <v>1</v>
      </c>
    </row>
    <row r="1039" spans="1:23" x14ac:dyDescent="0.25">
      <c r="A1039" s="8">
        <v>6325</v>
      </c>
      <c r="B1039" s="9" t="s">
        <v>3746</v>
      </c>
      <c r="C1039" s="9" t="s">
        <v>22</v>
      </c>
      <c r="D1039" s="9" t="s">
        <v>3747</v>
      </c>
      <c r="E1039" s="20" t="s">
        <v>3748</v>
      </c>
      <c r="F1039" s="21"/>
      <c r="G1039" s="12">
        <v>0</v>
      </c>
      <c r="H1039" s="9" t="s">
        <v>390</v>
      </c>
      <c r="I1039" s="9" t="s">
        <v>390</v>
      </c>
      <c r="J1039" s="12">
        <v>1</v>
      </c>
      <c r="K1039" s="13">
        <v>42522</v>
      </c>
      <c r="L1039" s="86">
        <f>(Tabla2[[#This Row],[release_year]]-'VARIANZA Y DES. EST'!$L$11)^2</f>
        <v>0.67207602404598188</v>
      </c>
      <c r="M1039" s="12">
        <v>2015</v>
      </c>
      <c r="N1039" s="9" t="s">
        <v>82</v>
      </c>
      <c r="O1039" s="9" t="s">
        <v>3681</v>
      </c>
      <c r="P1039" s="12">
        <v>79</v>
      </c>
      <c r="Q1039" s="12">
        <v>79</v>
      </c>
      <c r="R1039" s="12">
        <v>422.91912437204957</v>
      </c>
      <c r="S1039" s="12" t="s">
        <v>28</v>
      </c>
      <c r="T1039" s="9" t="s">
        <v>105</v>
      </c>
      <c r="U1039" s="9" t="s">
        <v>57</v>
      </c>
      <c r="V1039" s="9" t="s">
        <v>105</v>
      </c>
      <c r="W1039" s="14">
        <v>2</v>
      </c>
    </row>
    <row r="1040" spans="1:23" x14ac:dyDescent="0.25">
      <c r="A1040" s="8">
        <v>6360</v>
      </c>
      <c r="B1040" s="9" t="s">
        <v>3749</v>
      </c>
      <c r="C1040" s="9" t="s">
        <v>22</v>
      </c>
      <c r="D1040" s="9" t="s">
        <v>3750</v>
      </c>
      <c r="E1040" s="18" t="s">
        <v>3751</v>
      </c>
      <c r="F1040" s="9" t="s">
        <v>3752</v>
      </c>
      <c r="G1040" s="12">
        <v>10</v>
      </c>
      <c r="H1040" s="9" t="s">
        <v>518</v>
      </c>
      <c r="I1040" s="9" t="s">
        <v>518</v>
      </c>
      <c r="J1040" s="12">
        <v>1</v>
      </c>
      <c r="K1040" s="13">
        <v>43160</v>
      </c>
      <c r="L1040" s="86">
        <f>(Tabla2[[#This Row],[release_year]]-'VARIANZA Y DES. EST'!$L$11)^2</f>
        <v>124.99681770679673</v>
      </c>
      <c r="M1040" s="12">
        <v>2003</v>
      </c>
      <c r="N1040" s="9" t="s">
        <v>76</v>
      </c>
      <c r="O1040" s="9" t="s">
        <v>3681</v>
      </c>
      <c r="P1040" s="12">
        <v>79</v>
      </c>
      <c r="Q1040" s="12">
        <v>79</v>
      </c>
      <c r="R1040" s="12">
        <v>422.91912437204957</v>
      </c>
      <c r="S1040" s="12" t="s">
        <v>28</v>
      </c>
      <c r="T1040" s="9" t="s">
        <v>2930</v>
      </c>
      <c r="U1040" s="9" t="s">
        <v>38</v>
      </c>
      <c r="V1040" s="9" t="s">
        <v>2930</v>
      </c>
      <c r="W1040" s="14">
        <v>3</v>
      </c>
    </row>
    <row r="1041" spans="1:23" x14ac:dyDescent="0.25">
      <c r="A1041" s="8">
        <v>6590</v>
      </c>
      <c r="B1041" s="9" t="s">
        <v>3753</v>
      </c>
      <c r="C1041" s="9" t="s">
        <v>22</v>
      </c>
      <c r="D1041" s="9" t="s">
        <v>3754</v>
      </c>
      <c r="E1041" s="18" t="s">
        <v>3755</v>
      </c>
      <c r="F1041" s="9" t="s">
        <v>3756</v>
      </c>
      <c r="G1041" s="12">
        <v>2</v>
      </c>
      <c r="H1041" s="9" t="s">
        <v>25</v>
      </c>
      <c r="I1041" s="9" t="s">
        <v>25</v>
      </c>
      <c r="J1041" s="12">
        <v>1</v>
      </c>
      <c r="K1041" s="13">
        <v>42856</v>
      </c>
      <c r="L1041" s="86">
        <f>(Tabla2[[#This Row],[release_year]]-'VARIANZA Y DES. EST'!$L$11)^2</f>
        <v>3.3116808838167522</v>
      </c>
      <c r="M1041" s="12">
        <v>2016</v>
      </c>
      <c r="N1041" s="9" t="s">
        <v>35</v>
      </c>
      <c r="O1041" s="9" t="s">
        <v>3681</v>
      </c>
      <c r="P1041" s="12">
        <v>79</v>
      </c>
      <c r="Q1041" s="12">
        <v>79</v>
      </c>
      <c r="R1041" s="12">
        <v>422.91912437204957</v>
      </c>
      <c r="S1041" s="12" t="s">
        <v>28</v>
      </c>
      <c r="T1041" s="9" t="s">
        <v>57</v>
      </c>
      <c r="U1041" s="9" t="s">
        <v>57</v>
      </c>
      <c r="V1041" s="9" t="s">
        <v>57</v>
      </c>
      <c r="W1041" s="14">
        <v>1</v>
      </c>
    </row>
    <row r="1042" spans="1:23" x14ac:dyDescent="0.25">
      <c r="A1042" s="8">
        <v>6680</v>
      </c>
      <c r="B1042" s="9" t="s">
        <v>3757</v>
      </c>
      <c r="C1042" s="9" t="s">
        <v>22</v>
      </c>
      <c r="D1042" s="9" t="s">
        <v>3758</v>
      </c>
      <c r="E1042" s="22" t="s">
        <v>3759</v>
      </c>
      <c r="F1042" s="23"/>
      <c r="G1042" s="12">
        <v>0</v>
      </c>
      <c r="H1042" s="12"/>
      <c r="I1042" s="9"/>
      <c r="J1042" s="12">
        <v>0</v>
      </c>
      <c r="K1042" s="16">
        <v>43026</v>
      </c>
      <c r="L1042" s="86">
        <f>(Tabla2[[#This Row],[release_year]]-'VARIANZA Y DES. EST'!$L$11)^2</f>
        <v>3.3116808838167522</v>
      </c>
      <c r="M1042" s="12">
        <v>2016</v>
      </c>
      <c r="N1042" s="9" t="s">
        <v>82</v>
      </c>
      <c r="O1042" s="9" t="s">
        <v>3681</v>
      </c>
      <c r="P1042" s="12">
        <v>79</v>
      </c>
      <c r="Q1042" s="12">
        <v>79</v>
      </c>
      <c r="R1042" s="12">
        <v>422.91912437204957</v>
      </c>
      <c r="S1042" s="12" t="s">
        <v>28</v>
      </c>
      <c r="T1042" s="9" t="s">
        <v>1190</v>
      </c>
      <c r="U1042" s="9" t="s">
        <v>30</v>
      </c>
      <c r="V1042" s="9" t="s">
        <v>1190</v>
      </c>
      <c r="W1042" s="14">
        <v>3</v>
      </c>
    </row>
    <row r="1043" spans="1:23" x14ac:dyDescent="0.25">
      <c r="A1043" s="8">
        <v>6722</v>
      </c>
      <c r="B1043" s="9" t="s">
        <v>3760</v>
      </c>
      <c r="C1043" s="9" t="s">
        <v>22</v>
      </c>
      <c r="D1043" s="9" t="s">
        <v>3761</v>
      </c>
      <c r="E1043" s="18" t="s">
        <v>3762</v>
      </c>
      <c r="F1043" s="9" t="s">
        <v>3763</v>
      </c>
      <c r="G1043" s="12">
        <v>11</v>
      </c>
      <c r="H1043" s="9" t="s">
        <v>25</v>
      </c>
      <c r="I1043" s="9" t="s">
        <v>25</v>
      </c>
      <c r="J1043" s="12">
        <v>1</v>
      </c>
      <c r="K1043" s="13">
        <v>43527</v>
      </c>
      <c r="L1043" s="86">
        <f>(Tabla2[[#This Row],[release_year]]-'VARIANZA Y DES. EST'!$L$11)^2</f>
        <v>4.7532614447336705</v>
      </c>
      <c r="M1043" s="12">
        <v>2012</v>
      </c>
      <c r="N1043" s="9" t="s">
        <v>842</v>
      </c>
      <c r="O1043" s="9" t="s">
        <v>3681</v>
      </c>
      <c r="P1043" s="12">
        <v>79</v>
      </c>
      <c r="Q1043" s="12">
        <v>79</v>
      </c>
      <c r="R1043" s="12">
        <v>422.91912437204957</v>
      </c>
      <c r="S1043" s="12" t="s">
        <v>28</v>
      </c>
      <c r="T1043" s="9" t="s">
        <v>3577</v>
      </c>
      <c r="U1043" s="9" t="s">
        <v>95</v>
      </c>
      <c r="V1043" s="9" t="s">
        <v>3577</v>
      </c>
      <c r="W1043" s="14">
        <v>2</v>
      </c>
    </row>
    <row r="1044" spans="1:23" x14ac:dyDescent="0.25">
      <c r="A1044" s="8">
        <v>6915</v>
      </c>
      <c r="B1044" s="9" t="s">
        <v>3764</v>
      </c>
      <c r="C1044" s="9" t="s">
        <v>22</v>
      </c>
      <c r="D1044" s="9" t="s">
        <v>3765</v>
      </c>
      <c r="E1044" s="18" t="s">
        <v>3766</v>
      </c>
      <c r="F1044" s="9" t="s">
        <v>3767</v>
      </c>
      <c r="G1044" s="12">
        <v>12</v>
      </c>
      <c r="H1044" s="9" t="s">
        <v>116</v>
      </c>
      <c r="I1044" s="9" t="s">
        <v>116</v>
      </c>
      <c r="J1044" s="12">
        <v>1</v>
      </c>
      <c r="K1044" s="13">
        <v>43587</v>
      </c>
      <c r="L1044" s="86">
        <f>(Tabla2[[#This Row],[release_year]]-'VARIANZA Y DES. EST'!$L$11)^2</f>
        <v>7.9512857435875226</v>
      </c>
      <c r="M1044" s="12">
        <v>2017</v>
      </c>
      <c r="N1044" s="9" t="s">
        <v>35</v>
      </c>
      <c r="O1044" s="9" t="s">
        <v>3681</v>
      </c>
      <c r="P1044" s="12">
        <v>79</v>
      </c>
      <c r="Q1044" s="12">
        <v>79</v>
      </c>
      <c r="R1044" s="12">
        <v>422.91912437204957</v>
      </c>
      <c r="S1044" s="12" t="s">
        <v>28</v>
      </c>
      <c r="T1044" s="9" t="s">
        <v>859</v>
      </c>
      <c r="U1044" s="9" t="s">
        <v>95</v>
      </c>
      <c r="V1044" s="9" t="s">
        <v>859</v>
      </c>
      <c r="W1044" s="14">
        <v>2</v>
      </c>
    </row>
    <row r="1045" spans="1:23" x14ac:dyDescent="0.25">
      <c r="A1045" s="8">
        <v>6922</v>
      </c>
      <c r="B1045" s="9" t="s">
        <v>3768</v>
      </c>
      <c r="C1045" s="9" t="s">
        <v>22</v>
      </c>
      <c r="D1045" s="9" t="s">
        <v>3769</v>
      </c>
      <c r="E1045" s="9" t="s">
        <v>3770</v>
      </c>
      <c r="F1045" s="9" t="s">
        <v>3771</v>
      </c>
      <c r="G1045" s="12">
        <v>6</v>
      </c>
      <c r="H1045" s="9" t="s">
        <v>468</v>
      </c>
      <c r="I1045" s="9" t="s">
        <v>468</v>
      </c>
      <c r="J1045" s="12">
        <v>1</v>
      </c>
      <c r="K1045" s="13">
        <v>42774</v>
      </c>
      <c r="L1045" s="86">
        <f>(Tabla2[[#This Row],[release_year]]-'VARIANZA Y DES. EST'!$L$11)^2</f>
        <v>3.2471164275211517E-2</v>
      </c>
      <c r="M1045" s="12">
        <v>2014</v>
      </c>
      <c r="N1045" s="9" t="s">
        <v>842</v>
      </c>
      <c r="O1045" s="9" t="s">
        <v>3681</v>
      </c>
      <c r="P1045" s="12">
        <v>79</v>
      </c>
      <c r="Q1045" s="12">
        <v>79</v>
      </c>
      <c r="R1045" s="12">
        <v>422.91912437204957</v>
      </c>
      <c r="S1045" s="12" t="s">
        <v>28</v>
      </c>
      <c r="T1045" s="9" t="s">
        <v>3625</v>
      </c>
      <c r="U1045" s="9" t="s">
        <v>95</v>
      </c>
      <c r="V1045" s="9" t="s">
        <v>3625</v>
      </c>
      <c r="W1045" s="14">
        <v>3</v>
      </c>
    </row>
    <row r="1046" spans="1:23" x14ac:dyDescent="0.25">
      <c r="A1046" s="8">
        <v>6925</v>
      </c>
      <c r="B1046" s="9" t="s">
        <v>3772</v>
      </c>
      <c r="C1046" s="9" t="s">
        <v>22</v>
      </c>
      <c r="D1046" s="9" t="s">
        <v>3773</v>
      </c>
      <c r="E1046" s="18" t="s">
        <v>3774</v>
      </c>
      <c r="F1046" s="18" t="s">
        <v>3775</v>
      </c>
      <c r="G1046" s="12">
        <v>8</v>
      </c>
      <c r="H1046" s="9" t="s">
        <v>126</v>
      </c>
      <c r="I1046" s="9" t="s">
        <v>126</v>
      </c>
      <c r="J1046" s="12">
        <v>1</v>
      </c>
      <c r="K1046" s="13">
        <v>42984</v>
      </c>
      <c r="L1046" s="86">
        <f>(Tabla2[[#This Row],[release_year]]-'VARIANZA Y DES. EST'!$L$11)^2</f>
        <v>0.67207602404598188</v>
      </c>
      <c r="M1046" s="12">
        <v>2015</v>
      </c>
      <c r="N1046" s="9" t="s">
        <v>76</v>
      </c>
      <c r="O1046" s="9" t="s">
        <v>3681</v>
      </c>
      <c r="P1046" s="12">
        <v>79</v>
      </c>
      <c r="Q1046" s="12">
        <v>79</v>
      </c>
      <c r="R1046" s="12">
        <v>422.91912437204957</v>
      </c>
      <c r="S1046" s="12" t="s">
        <v>28</v>
      </c>
      <c r="T1046" s="9" t="s">
        <v>144</v>
      </c>
      <c r="U1046" s="9" t="s">
        <v>45</v>
      </c>
      <c r="V1046" s="9" t="s">
        <v>144</v>
      </c>
      <c r="W1046" s="14">
        <v>2</v>
      </c>
    </row>
    <row r="1047" spans="1:23" x14ac:dyDescent="0.25">
      <c r="A1047" s="8">
        <v>6995</v>
      </c>
      <c r="B1047" s="9" t="s">
        <v>3776</v>
      </c>
      <c r="C1047" s="9" t="s">
        <v>22</v>
      </c>
      <c r="D1047" s="9" t="s">
        <v>3777</v>
      </c>
      <c r="E1047" s="18" t="s">
        <v>3778</v>
      </c>
      <c r="F1047" s="9" t="s">
        <v>3779</v>
      </c>
      <c r="G1047" s="12">
        <v>7</v>
      </c>
      <c r="H1047" s="9" t="s">
        <v>25</v>
      </c>
      <c r="I1047" s="9" t="s">
        <v>25</v>
      </c>
      <c r="J1047" s="12">
        <v>1</v>
      </c>
      <c r="K1047" s="13">
        <v>43412</v>
      </c>
      <c r="L1047" s="86">
        <f>(Tabla2[[#This Row],[release_year]]-'VARIANZA Y DES. EST'!$L$11)^2</f>
        <v>14.590890603358293</v>
      </c>
      <c r="M1047" s="12">
        <v>2018</v>
      </c>
      <c r="N1047" s="9" t="s">
        <v>99</v>
      </c>
      <c r="O1047" s="9" t="s">
        <v>3681</v>
      </c>
      <c r="P1047" s="12">
        <v>79</v>
      </c>
      <c r="Q1047" s="12">
        <v>79</v>
      </c>
      <c r="R1047" s="12">
        <v>422.91912437204957</v>
      </c>
      <c r="S1047" s="12" t="s">
        <v>28</v>
      </c>
      <c r="T1047" s="9" t="s">
        <v>45</v>
      </c>
      <c r="U1047" s="9" t="s">
        <v>45</v>
      </c>
      <c r="V1047" s="9" t="s">
        <v>45</v>
      </c>
      <c r="W1047" s="14">
        <v>1</v>
      </c>
    </row>
    <row r="1048" spans="1:23" x14ac:dyDescent="0.25">
      <c r="A1048" s="8">
        <v>7026</v>
      </c>
      <c r="B1048" s="9" t="s">
        <v>3780</v>
      </c>
      <c r="C1048" s="9" t="s">
        <v>22</v>
      </c>
      <c r="D1048" s="9" t="s">
        <v>3781</v>
      </c>
      <c r="E1048" s="18" t="s">
        <v>3782</v>
      </c>
      <c r="F1048" s="9" t="s">
        <v>3783</v>
      </c>
      <c r="G1048" s="12">
        <v>7</v>
      </c>
      <c r="H1048" s="9" t="s">
        <v>126</v>
      </c>
      <c r="I1048" s="9" t="s">
        <v>126</v>
      </c>
      <c r="J1048" s="12">
        <v>1</v>
      </c>
      <c r="K1048" s="13">
        <v>43274</v>
      </c>
      <c r="L1048" s="86">
        <f>(Tabla2[[#This Row],[release_year]]-'VARIANZA Y DES. EST'!$L$11)^2</f>
        <v>3.2471164275211517E-2</v>
      </c>
      <c r="M1048" s="12">
        <v>2014</v>
      </c>
      <c r="N1048" s="9" t="s">
        <v>76</v>
      </c>
      <c r="O1048" s="9" t="s">
        <v>3681</v>
      </c>
      <c r="P1048" s="12">
        <v>79</v>
      </c>
      <c r="Q1048" s="12">
        <v>79</v>
      </c>
      <c r="R1048" s="12">
        <v>422.91912437204957</v>
      </c>
      <c r="S1048" s="12" t="s">
        <v>28</v>
      </c>
      <c r="T1048" s="9" t="s">
        <v>3029</v>
      </c>
      <c r="U1048" s="9" t="s">
        <v>514</v>
      </c>
      <c r="V1048" s="9" t="s">
        <v>3029</v>
      </c>
      <c r="W1048" s="14">
        <v>3</v>
      </c>
    </row>
    <row r="1049" spans="1:23" x14ac:dyDescent="0.25">
      <c r="A1049" s="8">
        <v>7133</v>
      </c>
      <c r="B1049" s="9" t="s">
        <v>3784</v>
      </c>
      <c r="C1049" s="9" t="s">
        <v>22</v>
      </c>
      <c r="D1049" s="9" t="s">
        <v>3785</v>
      </c>
      <c r="E1049" s="18" t="s">
        <v>3786</v>
      </c>
      <c r="F1049" s="9" t="s">
        <v>3787</v>
      </c>
      <c r="G1049" s="12">
        <v>1</v>
      </c>
      <c r="H1049" s="9" t="s">
        <v>25</v>
      </c>
      <c r="I1049" s="9" t="s">
        <v>25</v>
      </c>
      <c r="J1049" s="12">
        <v>1</v>
      </c>
      <c r="K1049" s="13">
        <v>43621</v>
      </c>
      <c r="L1049" s="86">
        <f>(Tabla2[[#This Row],[release_year]]-'VARIANZA Y DES. EST'!$L$11)^2</f>
        <v>10.1136565849629</v>
      </c>
      <c r="M1049" s="12">
        <v>2011</v>
      </c>
      <c r="N1049" s="9" t="s">
        <v>99</v>
      </c>
      <c r="O1049" s="9" t="s">
        <v>3681</v>
      </c>
      <c r="P1049" s="12">
        <v>79</v>
      </c>
      <c r="Q1049" s="12">
        <v>79</v>
      </c>
      <c r="R1049" s="12">
        <v>422.91912437204957</v>
      </c>
      <c r="S1049" s="12" t="s">
        <v>28</v>
      </c>
      <c r="T1049" s="9" t="s">
        <v>57</v>
      </c>
      <c r="U1049" s="9" t="s">
        <v>57</v>
      </c>
      <c r="V1049" s="9" t="s">
        <v>57</v>
      </c>
      <c r="W1049" s="14">
        <v>1</v>
      </c>
    </row>
    <row r="1050" spans="1:23" x14ac:dyDescent="0.25">
      <c r="A1050" s="8">
        <v>7136</v>
      </c>
      <c r="B1050" s="9" t="s">
        <v>3788</v>
      </c>
      <c r="C1050" s="9" t="s">
        <v>22</v>
      </c>
      <c r="D1050" s="9" t="s">
        <v>3789</v>
      </c>
      <c r="E1050" s="22" t="s">
        <v>3790</v>
      </c>
      <c r="F1050" s="23"/>
      <c r="G1050" s="12">
        <v>0</v>
      </c>
      <c r="H1050" s="9" t="s">
        <v>518</v>
      </c>
      <c r="I1050" s="9" t="s">
        <v>518</v>
      </c>
      <c r="J1050" s="12">
        <v>1</v>
      </c>
      <c r="K1050" s="13">
        <v>42597</v>
      </c>
      <c r="L1050" s="86">
        <f>(Tabla2[[#This Row],[release_year]]-'VARIANZA Y DES. EST'!$L$11)^2</f>
        <v>84.276027426338274</v>
      </c>
      <c r="M1050" s="12">
        <v>2005</v>
      </c>
      <c r="N1050" s="9" t="s">
        <v>35</v>
      </c>
      <c r="O1050" s="9" t="s">
        <v>3681</v>
      </c>
      <c r="P1050" s="12">
        <v>79</v>
      </c>
      <c r="Q1050" s="12">
        <v>79</v>
      </c>
      <c r="R1050" s="12">
        <v>422.91912437204957</v>
      </c>
      <c r="S1050" s="12" t="s">
        <v>28</v>
      </c>
      <c r="T1050" s="9" t="s">
        <v>105</v>
      </c>
      <c r="U1050" s="9" t="s">
        <v>57</v>
      </c>
      <c r="V1050" s="9" t="s">
        <v>105</v>
      </c>
      <c r="W1050" s="14">
        <v>2</v>
      </c>
    </row>
    <row r="1051" spans="1:23" x14ac:dyDescent="0.25">
      <c r="A1051" s="8">
        <v>7241</v>
      </c>
      <c r="B1051" s="9" t="s">
        <v>3791</v>
      </c>
      <c r="C1051" s="9" t="s">
        <v>22</v>
      </c>
      <c r="D1051" s="9" t="s">
        <v>3792</v>
      </c>
      <c r="E1051" s="18" t="s">
        <v>3793</v>
      </c>
      <c r="F1051" s="9" t="s">
        <v>3794</v>
      </c>
      <c r="G1051" s="12">
        <v>10</v>
      </c>
      <c r="H1051" s="9" t="s">
        <v>468</v>
      </c>
      <c r="I1051" s="9" t="s">
        <v>472</v>
      </c>
      <c r="J1051" s="12">
        <v>2</v>
      </c>
      <c r="K1051" s="13">
        <v>43313</v>
      </c>
      <c r="L1051" s="86">
        <f>(Tabla2[[#This Row],[release_year]]-'VARIANZA Y DES. EST'!$L$11)^2</f>
        <v>17.47405172519213</v>
      </c>
      <c r="M1051" s="12">
        <v>2010</v>
      </c>
      <c r="N1051" s="9" t="s">
        <v>110</v>
      </c>
      <c r="O1051" s="9" t="s">
        <v>3681</v>
      </c>
      <c r="P1051" s="12">
        <v>79</v>
      </c>
      <c r="Q1051" s="12">
        <v>79</v>
      </c>
      <c r="R1051" s="12">
        <v>422.91912437204957</v>
      </c>
      <c r="S1051" s="12" t="s">
        <v>28</v>
      </c>
      <c r="T1051" s="9" t="s">
        <v>111</v>
      </c>
      <c r="U1051" s="9" t="s">
        <v>30</v>
      </c>
      <c r="V1051" s="9" t="s">
        <v>111</v>
      </c>
      <c r="W1051" s="14">
        <v>2</v>
      </c>
    </row>
    <row r="1052" spans="1:23" x14ac:dyDescent="0.25">
      <c r="A1052" s="8">
        <v>7358</v>
      </c>
      <c r="B1052" s="9" t="s">
        <v>3795</v>
      </c>
      <c r="C1052" s="9" t="s">
        <v>22</v>
      </c>
      <c r="D1052" s="9" t="s">
        <v>3796</v>
      </c>
      <c r="E1052" s="18" t="s">
        <v>3797</v>
      </c>
      <c r="F1052" s="9" t="s">
        <v>3798</v>
      </c>
      <c r="G1052" s="12">
        <v>5</v>
      </c>
      <c r="H1052" s="9" t="s">
        <v>3799</v>
      </c>
      <c r="I1052" s="9" t="s">
        <v>3799</v>
      </c>
      <c r="J1052" s="12">
        <v>1</v>
      </c>
      <c r="K1052" s="13">
        <v>43328</v>
      </c>
      <c r="L1052" s="86">
        <f>(Tabla2[[#This Row],[release_year]]-'VARIANZA Y DES. EST'!$L$11)^2</f>
        <v>367.87997882863056</v>
      </c>
      <c r="M1052" s="12">
        <v>1995</v>
      </c>
      <c r="N1052" s="9" t="s">
        <v>35</v>
      </c>
      <c r="O1052" s="9" t="s">
        <v>3681</v>
      </c>
      <c r="P1052" s="12">
        <v>79</v>
      </c>
      <c r="Q1052" s="12">
        <v>79</v>
      </c>
      <c r="R1052" s="12">
        <v>422.91912437204957</v>
      </c>
      <c r="S1052" s="12" t="s">
        <v>28</v>
      </c>
      <c r="T1052" s="9" t="s">
        <v>70</v>
      </c>
      <c r="U1052" s="9" t="s">
        <v>45</v>
      </c>
      <c r="V1052" s="9" t="s">
        <v>70</v>
      </c>
      <c r="W1052" s="14">
        <v>2</v>
      </c>
    </row>
    <row r="1053" spans="1:23" x14ac:dyDescent="0.25">
      <c r="A1053" s="8">
        <v>7528</v>
      </c>
      <c r="B1053" s="9" t="s">
        <v>3800</v>
      </c>
      <c r="C1053" s="9" t="s">
        <v>22</v>
      </c>
      <c r="D1053" s="9" t="s">
        <v>3801</v>
      </c>
      <c r="E1053" s="18" t="s">
        <v>3802</v>
      </c>
      <c r="F1053" s="9" t="s">
        <v>3803</v>
      </c>
      <c r="G1053" s="12">
        <v>9</v>
      </c>
      <c r="H1053" s="9" t="s">
        <v>25</v>
      </c>
      <c r="I1053" s="9" t="s">
        <v>25</v>
      </c>
      <c r="J1053" s="12">
        <v>1</v>
      </c>
      <c r="K1053" s="13">
        <v>43344</v>
      </c>
      <c r="L1053" s="86">
        <f>(Tabla2[[#This Row],[release_year]]-'VARIANZA Y DES. EST'!$L$11)^2</f>
        <v>51.555237145879822</v>
      </c>
      <c r="M1053" s="12">
        <v>2007</v>
      </c>
      <c r="N1053" s="9" t="s">
        <v>842</v>
      </c>
      <c r="O1053" s="9" t="s">
        <v>3681</v>
      </c>
      <c r="P1053" s="12">
        <v>79</v>
      </c>
      <c r="Q1053" s="12">
        <v>79</v>
      </c>
      <c r="R1053" s="12">
        <v>422.91912437204957</v>
      </c>
      <c r="S1053" s="12" t="s">
        <v>28</v>
      </c>
      <c r="T1053" s="9" t="s">
        <v>3804</v>
      </c>
      <c r="U1053" s="9" t="s">
        <v>95</v>
      </c>
      <c r="V1053" s="9" t="s">
        <v>3804</v>
      </c>
      <c r="W1053" s="14">
        <v>3</v>
      </c>
    </row>
    <row r="1054" spans="1:23" x14ac:dyDescent="0.25">
      <c r="A1054" s="8">
        <v>7888</v>
      </c>
      <c r="B1054" s="9" t="s">
        <v>3805</v>
      </c>
      <c r="C1054" s="9" t="s">
        <v>22</v>
      </c>
      <c r="D1054" s="9" t="s">
        <v>3806</v>
      </c>
      <c r="E1054" s="10" t="s">
        <v>3807</v>
      </c>
      <c r="F1054" s="11"/>
      <c r="G1054" s="12">
        <v>0</v>
      </c>
      <c r="H1054" s="9" t="s">
        <v>25</v>
      </c>
      <c r="I1054" s="9" t="s">
        <v>3808</v>
      </c>
      <c r="J1054" s="12">
        <v>2</v>
      </c>
      <c r="K1054" s="13">
        <v>42986</v>
      </c>
      <c r="L1054" s="86">
        <f>(Tabla2[[#This Row],[release_year]]-'VARIANZA Y DES. EST'!$L$11)^2</f>
        <v>0.67207602404598188</v>
      </c>
      <c r="M1054" s="12">
        <v>2015</v>
      </c>
      <c r="N1054" s="9" t="s">
        <v>76</v>
      </c>
      <c r="O1054" s="9" t="s">
        <v>3681</v>
      </c>
      <c r="P1054" s="12">
        <v>79</v>
      </c>
      <c r="Q1054" s="12">
        <v>79</v>
      </c>
      <c r="R1054" s="12">
        <v>422.91912437204957</v>
      </c>
      <c r="S1054" s="12" t="s">
        <v>28</v>
      </c>
      <c r="T1054" s="9" t="s">
        <v>57</v>
      </c>
      <c r="U1054" s="9" t="s">
        <v>57</v>
      </c>
      <c r="V1054" s="9" t="s">
        <v>57</v>
      </c>
      <c r="W1054" s="14">
        <v>1</v>
      </c>
    </row>
    <row r="1055" spans="1:23" x14ac:dyDescent="0.25">
      <c r="A1055" s="8">
        <v>8349</v>
      </c>
      <c r="B1055" s="9" t="s">
        <v>3809</v>
      </c>
      <c r="C1055" s="9" t="s">
        <v>22</v>
      </c>
      <c r="D1055" s="9" t="s">
        <v>3810</v>
      </c>
      <c r="E1055" s="20" t="s">
        <v>3811</v>
      </c>
      <c r="F1055" s="21"/>
      <c r="G1055" s="12">
        <v>0</v>
      </c>
      <c r="H1055" s="9" t="s">
        <v>25</v>
      </c>
      <c r="I1055" s="9" t="s">
        <v>25</v>
      </c>
      <c r="J1055" s="12">
        <v>1</v>
      </c>
      <c r="K1055" s="13">
        <v>42916</v>
      </c>
      <c r="L1055" s="86">
        <f>(Tabla2[[#This Row],[release_year]]-'VARIANZA Y DES. EST'!$L$11)^2</f>
        <v>3.3116808838167522</v>
      </c>
      <c r="M1055" s="12">
        <v>2016</v>
      </c>
      <c r="N1055" s="9" t="s">
        <v>35</v>
      </c>
      <c r="O1055" s="9" t="s">
        <v>3681</v>
      </c>
      <c r="P1055" s="12">
        <v>79</v>
      </c>
      <c r="Q1055" s="12">
        <v>79</v>
      </c>
      <c r="R1055" s="12">
        <v>422.91912437204957</v>
      </c>
      <c r="S1055" s="12" t="s">
        <v>28</v>
      </c>
      <c r="T1055" s="9" t="s">
        <v>57</v>
      </c>
      <c r="U1055" s="9" t="s">
        <v>57</v>
      </c>
      <c r="V1055" s="9" t="s">
        <v>57</v>
      </c>
      <c r="W1055" s="14">
        <v>1</v>
      </c>
    </row>
    <row r="1056" spans="1:23" x14ac:dyDescent="0.25">
      <c r="A1056" s="8">
        <v>102</v>
      </c>
      <c r="B1056" s="9" t="s">
        <v>3812</v>
      </c>
      <c r="C1056" s="9" t="s">
        <v>22</v>
      </c>
      <c r="D1056" s="9" t="s">
        <v>3813</v>
      </c>
      <c r="E1056" s="22" t="s">
        <v>3814</v>
      </c>
      <c r="F1056" s="23"/>
      <c r="G1056" s="12">
        <v>0</v>
      </c>
      <c r="H1056" s="9" t="s">
        <v>25</v>
      </c>
      <c r="I1056" s="9" t="s">
        <v>25</v>
      </c>
      <c r="J1056" s="12">
        <v>1</v>
      </c>
      <c r="K1056" s="13">
        <v>44446</v>
      </c>
      <c r="L1056" s="86">
        <f>(Tabla2[[#This Row],[release_year]]-'VARIANZA Y DES. EST'!$L$11)^2</f>
        <v>46.509705182670608</v>
      </c>
      <c r="M1056" s="12">
        <v>2021</v>
      </c>
      <c r="N1056" s="9" t="s">
        <v>76</v>
      </c>
      <c r="O1056" s="9" t="s">
        <v>3815</v>
      </c>
      <c r="P1056" s="12">
        <v>80</v>
      </c>
      <c r="Q1056" s="12">
        <v>80</v>
      </c>
      <c r="R1056" s="12">
        <v>382.78912926521548</v>
      </c>
      <c r="S1056" s="12" t="s">
        <v>28</v>
      </c>
      <c r="T1056" s="9" t="s">
        <v>83</v>
      </c>
      <c r="U1056" s="9" t="s">
        <v>57</v>
      </c>
      <c r="V1056" s="9" t="s">
        <v>83</v>
      </c>
      <c r="W1056" s="14">
        <v>2</v>
      </c>
    </row>
    <row r="1057" spans="1:23" x14ac:dyDescent="0.25">
      <c r="A1057" s="8">
        <v>1007</v>
      </c>
      <c r="B1057" s="9" t="s">
        <v>3816</v>
      </c>
      <c r="C1057" s="9" t="s">
        <v>22</v>
      </c>
      <c r="D1057" s="9" t="s">
        <v>3817</v>
      </c>
      <c r="E1057" s="18" t="s">
        <v>2699</v>
      </c>
      <c r="F1057" s="9" t="s">
        <v>3818</v>
      </c>
      <c r="G1057" s="12">
        <v>3</v>
      </c>
      <c r="H1057" s="12"/>
      <c r="I1057" s="9"/>
      <c r="J1057" s="12">
        <v>0</v>
      </c>
      <c r="K1057" s="13">
        <v>44306</v>
      </c>
      <c r="L1057" s="86">
        <f>(Tabla2[[#This Row],[release_year]]-'VARIANZA Y DES. EST'!$L$11)^2</f>
        <v>14.590890603358293</v>
      </c>
      <c r="M1057" s="12">
        <v>2018</v>
      </c>
      <c r="N1057" s="9" t="s">
        <v>110</v>
      </c>
      <c r="O1057" s="9" t="s">
        <v>3815</v>
      </c>
      <c r="P1057" s="12">
        <v>80</v>
      </c>
      <c r="Q1057" s="12">
        <v>80</v>
      </c>
      <c r="R1057" s="12">
        <v>382.78912926521548</v>
      </c>
      <c r="S1057" s="12" t="s">
        <v>28</v>
      </c>
      <c r="T1057" s="9" t="s">
        <v>111</v>
      </c>
      <c r="U1057" s="9" t="s">
        <v>30</v>
      </c>
      <c r="V1057" s="9" t="s">
        <v>111</v>
      </c>
      <c r="W1057" s="14">
        <v>2</v>
      </c>
    </row>
    <row r="1058" spans="1:23" x14ac:dyDescent="0.25">
      <c r="A1058" s="8">
        <v>1077</v>
      </c>
      <c r="B1058" s="9" t="s">
        <v>3819</v>
      </c>
      <c r="C1058" s="9" t="s">
        <v>22</v>
      </c>
      <c r="D1058" s="9" t="s">
        <v>3820</v>
      </c>
      <c r="E1058" s="7" t="s">
        <v>2699</v>
      </c>
      <c r="F1058" s="24"/>
      <c r="G1058" s="12">
        <v>0</v>
      </c>
      <c r="H1058" s="12"/>
      <c r="I1058" s="9"/>
      <c r="J1058" s="12">
        <v>0</v>
      </c>
      <c r="K1058" s="13">
        <v>44299</v>
      </c>
      <c r="L1058" s="86">
        <f>(Tabla2[[#This Row],[release_year]]-'VARIANZA Y DES. EST'!$L$11)^2</f>
        <v>14.590890603358293</v>
      </c>
      <c r="M1058" s="12">
        <v>2018</v>
      </c>
      <c r="N1058" s="9" t="s">
        <v>110</v>
      </c>
      <c r="O1058" s="9" t="s">
        <v>3815</v>
      </c>
      <c r="P1058" s="12">
        <v>80</v>
      </c>
      <c r="Q1058" s="12">
        <v>80</v>
      </c>
      <c r="R1058" s="12">
        <v>382.78912926521548</v>
      </c>
      <c r="S1058" s="12" t="s">
        <v>28</v>
      </c>
      <c r="T1058" s="9" t="s">
        <v>30</v>
      </c>
      <c r="U1058" s="9" t="s">
        <v>30</v>
      </c>
      <c r="V1058" s="9" t="s">
        <v>30</v>
      </c>
      <c r="W1058" s="14">
        <v>1</v>
      </c>
    </row>
    <row r="1059" spans="1:23" x14ac:dyDescent="0.25">
      <c r="A1059" s="8">
        <v>1195</v>
      </c>
      <c r="B1059" s="9" t="s">
        <v>3821</v>
      </c>
      <c r="C1059" s="9" t="s">
        <v>22</v>
      </c>
      <c r="D1059" s="27" t="s">
        <v>3822</v>
      </c>
      <c r="E1059" s="9" t="s">
        <v>3823</v>
      </c>
      <c r="F1059" s="9" t="s">
        <v>3824</v>
      </c>
      <c r="G1059" s="12">
        <v>9</v>
      </c>
      <c r="H1059" s="9" t="s">
        <v>175</v>
      </c>
      <c r="I1059" s="9" t="s">
        <v>175</v>
      </c>
      <c r="J1059" s="12">
        <v>1</v>
      </c>
      <c r="K1059" s="13">
        <v>44272</v>
      </c>
      <c r="L1059" s="86">
        <f>(Tabla2[[#This Row],[release_year]]-'VARIANZA Y DES. EST'!$L$11)^2</f>
        <v>7.9512857435875226</v>
      </c>
      <c r="M1059" s="12">
        <v>2017</v>
      </c>
      <c r="N1059" s="9" t="s">
        <v>35</v>
      </c>
      <c r="O1059" s="9" t="s">
        <v>3815</v>
      </c>
      <c r="P1059" s="12">
        <v>80</v>
      </c>
      <c r="Q1059" s="12">
        <v>80</v>
      </c>
      <c r="R1059" s="12">
        <v>382.78912926521548</v>
      </c>
      <c r="S1059" s="12" t="s">
        <v>28</v>
      </c>
      <c r="T1059" s="9" t="s">
        <v>460</v>
      </c>
      <c r="U1059" s="9" t="s">
        <v>45</v>
      </c>
      <c r="V1059" s="9" t="s">
        <v>460</v>
      </c>
      <c r="W1059" s="14">
        <v>3</v>
      </c>
    </row>
    <row r="1060" spans="1:23" x14ac:dyDescent="0.25">
      <c r="A1060" s="8">
        <v>1857</v>
      </c>
      <c r="B1060" s="9" t="s">
        <v>3825</v>
      </c>
      <c r="C1060" s="9" t="s">
        <v>22</v>
      </c>
      <c r="D1060" s="9" t="s">
        <v>3826</v>
      </c>
      <c r="E1060" s="18" t="s">
        <v>3827</v>
      </c>
      <c r="F1060" s="9" t="s">
        <v>3828</v>
      </c>
      <c r="G1060" s="12">
        <v>1</v>
      </c>
      <c r="H1060" s="9" t="s">
        <v>25</v>
      </c>
      <c r="I1060" s="9" t="s">
        <v>25</v>
      </c>
      <c r="J1060" s="12">
        <v>1</v>
      </c>
      <c r="K1060" s="16">
        <v>44118</v>
      </c>
      <c r="L1060" s="86">
        <f>(Tabla2[[#This Row],[release_year]]-'VARIANZA Y DES. EST'!$L$11)^2</f>
        <v>33.870100322899837</v>
      </c>
      <c r="M1060" s="12">
        <v>2020</v>
      </c>
      <c r="N1060" s="9" t="s">
        <v>35</v>
      </c>
      <c r="O1060" s="9" t="s">
        <v>3815</v>
      </c>
      <c r="P1060" s="12">
        <v>80</v>
      </c>
      <c r="Q1060" s="12">
        <v>80</v>
      </c>
      <c r="R1060" s="12">
        <v>382.78912926521548</v>
      </c>
      <c r="S1060" s="12" t="s">
        <v>28</v>
      </c>
      <c r="T1060" s="9" t="s">
        <v>576</v>
      </c>
      <c r="U1060" s="9" t="s">
        <v>57</v>
      </c>
      <c r="V1060" s="9" t="s">
        <v>576</v>
      </c>
      <c r="W1060" s="14">
        <v>2</v>
      </c>
    </row>
    <row r="1061" spans="1:23" x14ac:dyDescent="0.25">
      <c r="A1061" s="8">
        <v>1937</v>
      </c>
      <c r="B1061" s="9" t="s">
        <v>3829</v>
      </c>
      <c r="C1061" s="9" t="s">
        <v>22</v>
      </c>
      <c r="D1061" s="9" t="s">
        <v>3830</v>
      </c>
      <c r="E1061" s="18" t="s">
        <v>3831</v>
      </c>
      <c r="F1061" s="9" t="s">
        <v>3832</v>
      </c>
      <c r="G1061" s="12">
        <v>17</v>
      </c>
      <c r="H1061" s="9" t="s">
        <v>25</v>
      </c>
      <c r="I1061" s="9" t="s">
        <v>25</v>
      </c>
      <c r="J1061" s="12">
        <v>1</v>
      </c>
      <c r="K1061" s="13">
        <v>44103</v>
      </c>
      <c r="L1061" s="86">
        <f>(Tabla2[[#This Row],[release_year]]-'VARIANZA Y DES. EST'!$L$11)^2</f>
        <v>33.870100322899837</v>
      </c>
      <c r="M1061" s="12">
        <v>2020</v>
      </c>
      <c r="N1061" s="9" t="s">
        <v>1991</v>
      </c>
      <c r="O1061" s="9" t="s">
        <v>3815</v>
      </c>
      <c r="P1061" s="12">
        <v>80</v>
      </c>
      <c r="Q1061" s="12">
        <v>80</v>
      </c>
      <c r="R1061" s="12">
        <v>382.78912926521548</v>
      </c>
      <c r="S1061" s="12" t="s">
        <v>28</v>
      </c>
      <c r="T1061" s="9" t="s">
        <v>38</v>
      </c>
      <c r="U1061" s="9" t="s">
        <v>38</v>
      </c>
      <c r="V1061" s="9" t="s">
        <v>38</v>
      </c>
      <c r="W1061" s="14">
        <v>1</v>
      </c>
    </row>
    <row r="1062" spans="1:23" x14ac:dyDescent="0.25">
      <c r="A1062" s="8">
        <v>2000</v>
      </c>
      <c r="B1062" s="9" t="s">
        <v>3833</v>
      </c>
      <c r="C1062" s="9" t="s">
        <v>22</v>
      </c>
      <c r="D1062" s="9" t="s">
        <v>3834</v>
      </c>
      <c r="E1062" s="22" t="s">
        <v>3835</v>
      </c>
      <c r="F1062" s="23"/>
      <c r="G1062" s="12">
        <v>0</v>
      </c>
      <c r="H1062" s="9" t="s">
        <v>3836</v>
      </c>
      <c r="I1062" s="9" t="s">
        <v>3837</v>
      </c>
      <c r="J1062" s="12">
        <v>2</v>
      </c>
      <c r="K1062" s="13">
        <v>44089</v>
      </c>
      <c r="L1062" s="86">
        <f>(Tabla2[[#This Row],[release_year]]-'VARIANZA Y DES. EST'!$L$11)^2</f>
        <v>33.870100322899837</v>
      </c>
      <c r="M1062" s="12">
        <v>2020</v>
      </c>
      <c r="N1062" s="9" t="s">
        <v>82</v>
      </c>
      <c r="O1062" s="9" t="s">
        <v>3815</v>
      </c>
      <c r="P1062" s="12">
        <v>80</v>
      </c>
      <c r="Q1062" s="12">
        <v>80</v>
      </c>
      <c r="R1062" s="12">
        <v>382.78912926521548</v>
      </c>
      <c r="S1062" s="12" t="s">
        <v>28</v>
      </c>
      <c r="T1062" s="9" t="s">
        <v>105</v>
      </c>
      <c r="U1062" s="9" t="s">
        <v>57</v>
      </c>
      <c r="V1062" s="9" t="s">
        <v>105</v>
      </c>
      <c r="W1062" s="14">
        <v>2</v>
      </c>
    </row>
    <row r="1063" spans="1:23" x14ac:dyDescent="0.25">
      <c r="A1063" s="8">
        <v>2173</v>
      </c>
      <c r="B1063" s="9" t="s">
        <v>3838</v>
      </c>
      <c r="C1063" s="9" t="s">
        <v>22</v>
      </c>
      <c r="D1063" s="9" t="s">
        <v>3839</v>
      </c>
      <c r="E1063" s="18" t="s">
        <v>3840</v>
      </c>
      <c r="F1063" s="9" t="s">
        <v>3841</v>
      </c>
      <c r="G1063" s="12">
        <v>9</v>
      </c>
      <c r="H1063" s="9" t="s">
        <v>25</v>
      </c>
      <c r="I1063" s="9" t="s">
        <v>25</v>
      </c>
      <c r="J1063" s="12">
        <v>1</v>
      </c>
      <c r="K1063" s="13">
        <v>44044</v>
      </c>
      <c r="L1063" s="86">
        <f>(Tabla2[[#This Row],[release_year]]-'VARIANZA Y DES. EST'!$L$11)^2</f>
        <v>7.9512857435875226</v>
      </c>
      <c r="M1063" s="12">
        <v>2017</v>
      </c>
      <c r="N1063" s="9" t="s">
        <v>1991</v>
      </c>
      <c r="O1063" s="9" t="s">
        <v>3815</v>
      </c>
      <c r="P1063" s="12">
        <v>80</v>
      </c>
      <c r="Q1063" s="12">
        <v>80</v>
      </c>
      <c r="R1063" s="12">
        <v>382.78912926521548</v>
      </c>
      <c r="S1063" s="12" t="s">
        <v>28</v>
      </c>
      <c r="T1063" s="9" t="s">
        <v>95</v>
      </c>
      <c r="U1063" s="9" t="s">
        <v>95</v>
      </c>
      <c r="V1063" s="9" t="s">
        <v>95</v>
      </c>
      <c r="W1063" s="14">
        <v>1</v>
      </c>
    </row>
    <row r="1064" spans="1:23" x14ac:dyDescent="0.25">
      <c r="A1064" s="8">
        <v>2449</v>
      </c>
      <c r="B1064" s="9" t="s">
        <v>3842</v>
      </c>
      <c r="C1064" s="9" t="s">
        <v>22</v>
      </c>
      <c r="D1064" s="9" t="s">
        <v>3843</v>
      </c>
      <c r="E1064" s="18" t="s">
        <v>3844</v>
      </c>
      <c r="F1064" s="9" t="s">
        <v>3845</v>
      </c>
      <c r="G1064" s="12">
        <v>8</v>
      </c>
      <c r="H1064" s="9" t="s">
        <v>1803</v>
      </c>
      <c r="I1064" s="9" t="s">
        <v>1803</v>
      </c>
      <c r="J1064" s="12">
        <v>1</v>
      </c>
      <c r="K1064" s="13">
        <v>43983</v>
      </c>
      <c r="L1064" s="86">
        <f>(Tabla2[[#This Row],[release_year]]-'VARIANZA Y DES. EST'!$L$11)^2</f>
        <v>23.230495463129063</v>
      </c>
      <c r="M1064" s="12">
        <v>2019</v>
      </c>
      <c r="N1064" s="9" t="s">
        <v>82</v>
      </c>
      <c r="O1064" s="9" t="s">
        <v>3815</v>
      </c>
      <c r="P1064" s="12">
        <v>80</v>
      </c>
      <c r="Q1064" s="12">
        <v>80</v>
      </c>
      <c r="R1064" s="12">
        <v>382.78912926521548</v>
      </c>
      <c r="S1064" s="12" t="s">
        <v>28</v>
      </c>
      <c r="T1064" s="9" t="s">
        <v>859</v>
      </c>
      <c r="U1064" s="9" t="s">
        <v>95</v>
      </c>
      <c r="V1064" s="9" t="s">
        <v>859</v>
      </c>
      <c r="W1064" s="14">
        <v>2</v>
      </c>
    </row>
    <row r="1065" spans="1:23" x14ac:dyDescent="0.25">
      <c r="A1065" s="8">
        <v>2465</v>
      </c>
      <c r="B1065" s="9" t="s">
        <v>3846</v>
      </c>
      <c r="C1065" s="9" t="s">
        <v>22</v>
      </c>
      <c r="D1065" s="9" t="s">
        <v>3847</v>
      </c>
      <c r="E1065" s="18" t="s">
        <v>2719</v>
      </c>
      <c r="F1065" s="18" t="s">
        <v>3848</v>
      </c>
      <c r="G1065" s="12">
        <v>10</v>
      </c>
      <c r="H1065" s="9" t="s">
        <v>1803</v>
      </c>
      <c r="I1065" s="9" t="s">
        <v>1803</v>
      </c>
      <c r="J1065" s="12">
        <v>1</v>
      </c>
      <c r="K1065" s="13">
        <v>43979</v>
      </c>
      <c r="L1065" s="86">
        <f>(Tabla2[[#This Row],[release_year]]-'VARIANZA Y DES. EST'!$L$11)^2</f>
        <v>0.67207602404598188</v>
      </c>
      <c r="M1065" s="12">
        <v>2015</v>
      </c>
      <c r="N1065" s="9" t="s">
        <v>35</v>
      </c>
      <c r="O1065" s="9" t="s">
        <v>3815</v>
      </c>
      <c r="P1065" s="12">
        <v>80</v>
      </c>
      <c r="Q1065" s="12">
        <v>80</v>
      </c>
      <c r="R1065" s="12">
        <v>382.78912926521548</v>
      </c>
      <c r="S1065" s="12" t="s">
        <v>28</v>
      </c>
      <c r="T1065" s="9" t="s">
        <v>2721</v>
      </c>
      <c r="U1065" s="9" t="s">
        <v>95</v>
      </c>
      <c r="V1065" s="9" t="s">
        <v>2721</v>
      </c>
      <c r="W1065" s="14">
        <v>3</v>
      </c>
    </row>
    <row r="1066" spans="1:23" x14ac:dyDescent="0.25">
      <c r="A1066" s="8">
        <v>2498</v>
      </c>
      <c r="B1066" s="9" t="s">
        <v>3849</v>
      </c>
      <c r="C1066" s="9" t="s">
        <v>22</v>
      </c>
      <c r="D1066" s="9" t="s">
        <v>3850</v>
      </c>
      <c r="E1066" s="9" t="s">
        <v>3851</v>
      </c>
      <c r="F1066" s="9" t="s">
        <v>3852</v>
      </c>
      <c r="G1066" s="12">
        <v>8</v>
      </c>
      <c r="H1066" s="9" t="s">
        <v>25</v>
      </c>
      <c r="I1066" s="9" t="s">
        <v>25</v>
      </c>
      <c r="J1066" s="12">
        <v>1</v>
      </c>
      <c r="K1066" s="13">
        <v>43971</v>
      </c>
      <c r="L1066" s="86">
        <f>(Tabla2[[#This Row],[release_year]]-'VARIANZA Y DES. EST'!$L$11)^2</f>
        <v>17.47405172519213</v>
      </c>
      <c r="M1066" s="12">
        <v>2010</v>
      </c>
      <c r="N1066" s="9" t="s">
        <v>35</v>
      </c>
      <c r="O1066" s="9" t="s">
        <v>3815</v>
      </c>
      <c r="P1066" s="12">
        <v>80</v>
      </c>
      <c r="Q1066" s="12">
        <v>80</v>
      </c>
      <c r="R1066" s="12">
        <v>382.78912926521548</v>
      </c>
      <c r="S1066" s="12" t="s">
        <v>28</v>
      </c>
      <c r="T1066" s="9" t="s">
        <v>3495</v>
      </c>
      <c r="U1066" s="9" t="s">
        <v>45</v>
      </c>
      <c r="V1066" s="9" t="s">
        <v>3495</v>
      </c>
      <c r="W1066" s="14">
        <v>3</v>
      </c>
    </row>
    <row r="1067" spans="1:23" x14ac:dyDescent="0.25">
      <c r="A1067" s="8">
        <v>4010</v>
      </c>
      <c r="B1067" s="9" t="s">
        <v>3853</v>
      </c>
      <c r="C1067" s="9" t="s">
        <v>22</v>
      </c>
      <c r="D1067" s="9" t="s">
        <v>3854</v>
      </c>
      <c r="E1067" s="18" t="s">
        <v>2549</v>
      </c>
      <c r="F1067" s="9" t="s">
        <v>1574</v>
      </c>
      <c r="G1067" s="12">
        <v>1</v>
      </c>
      <c r="H1067" s="9" t="s">
        <v>25</v>
      </c>
      <c r="I1067" s="9" t="s">
        <v>25</v>
      </c>
      <c r="J1067" s="12">
        <v>1</v>
      </c>
      <c r="K1067" s="13">
        <v>43539</v>
      </c>
      <c r="L1067" s="86">
        <f>(Tabla2[[#This Row],[release_year]]-'VARIANZA Y DES. EST'!$L$11)^2</f>
        <v>4.7532614447336705</v>
      </c>
      <c r="M1067" s="12">
        <v>2012</v>
      </c>
      <c r="N1067" s="9" t="s">
        <v>76</v>
      </c>
      <c r="O1067" s="9" t="s">
        <v>3815</v>
      </c>
      <c r="P1067" s="12">
        <v>80</v>
      </c>
      <c r="Q1067" s="12">
        <v>80</v>
      </c>
      <c r="R1067" s="12">
        <v>382.78912926521548</v>
      </c>
      <c r="S1067" s="12" t="s">
        <v>28</v>
      </c>
      <c r="T1067" s="9" t="s">
        <v>477</v>
      </c>
      <c r="U1067" s="9" t="s">
        <v>477</v>
      </c>
      <c r="V1067" s="9" t="s">
        <v>477</v>
      </c>
      <c r="W1067" s="14">
        <v>1</v>
      </c>
    </row>
    <row r="1068" spans="1:23" x14ac:dyDescent="0.25">
      <c r="A1068" s="8">
        <v>4082</v>
      </c>
      <c r="B1068" s="9" t="s">
        <v>3855</v>
      </c>
      <c r="C1068" s="9" t="s">
        <v>22</v>
      </c>
      <c r="D1068" s="9" t="s">
        <v>3856</v>
      </c>
      <c r="E1068" s="18" t="s">
        <v>3857</v>
      </c>
      <c r="F1068" s="9" t="s">
        <v>3858</v>
      </c>
      <c r="G1068" s="12">
        <v>8</v>
      </c>
      <c r="H1068" s="9" t="s">
        <v>518</v>
      </c>
      <c r="I1068" s="9" t="s">
        <v>518</v>
      </c>
      <c r="J1068" s="12">
        <v>1</v>
      </c>
      <c r="K1068" s="13">
        <v>43521</v>
      </c>
      <c r="L1068" s="86">
        <f>(Tabla2[[#This Row],[release_year]]-'VARIANZA Y DES. EST'!$L$11)^2</f>
        <v>14.590890603358293</v>
      </c>
      <c r="M1068" s="12">
        <v>2018</v>
      </c>
      <c r="N1068" s="9" t="s">
        <v>82</v>
      </c>
      <c r="O1068" s="9" t="s">
        <v>3815</v>
      </c>
      <c r="P1068" s="12">
        <v>80</v>
      </c>
      <c r="Q1068" s="12">
        <v>80</v>
      </c>
      <c r="R1068" s="12">
        <v>382.78912926521548</v>
      </c>
      <c r="S1068" s="12" t="s">
        <v>28</v>
      </c>
      <c r="T1068" s="9" t="s">
        <v>118</v>
      </c>
      <c r="U1068" s="9" t="s">
        <v>45</v>
      </c>
      <c r="V1068" s="9" t="s">
        <v>118</v>
      </c>
      <c r="W1068" s="14">
        <v>3</v>
      </c>
    </row>
    <row r="1069" spans="1:23" x14ac:dyDescent="0.25">
      <c r="A1069" s="8">
        <v>4436</v>
      </c>
      <c r="B1069" s="9" t="s">
        <v>3859</v>
      </c>
      <c r="C1069" s="9" t="s">
        <v>22</v>
      </c>
      <c r="D1069" s="9" t="s">
        <v>3860</v>
      </c>
      <c r="E1069" s="18" t="s">
        <v>3861</v>
      </c>
      <c r="F1069" s="9" t="s">
        <v>3862</v>
      </c>
      <c r="G1069" s="12">
        <v>1</v>
      </c>
      <c r="H1069" s="9" t="s">
        <v>858</v>
      </c>
      <c r="I1069" s="9" t="s">
        <v>858</v>
      </c>
      <c r="J1069" s="12">
        <v>1</v>
      </c>
      <c r="K1069" s="13">
        <v>43405</v>
      </c>
      <c r="L1069" s="86">
        <f>(Tabla2[[#This Row],[release_year]]-'VARIANZA Y DES. EST'!$L$11)^2</f>
        <v>7.9512857435875226</v>
      </c>
      <c r="M1069" s="12">
        <v>2017</v>
      </c>
      <c r="N1069" s="9" t="s">
        <v>76</v>
      </c>
      <c r="O1069" s="9" t="s">
        <v>3815</v>
      </c>
      <c r="P1069" s="12">
        <v>80</v>
      </c>
      <c r="Q1069" s="12">
        <v>80</v>
      </c>
      <c r="R1069" s="12">
        <v>382.78912926521548</v>
      </c>
      <c r="S1069" s="12" t="s">
        <v>28</v>
      </c>
      <c r="T1069" s="9" t="s">
        <v>477</v>
      </c>
      <c r="U1069" s="9" t="s">
        <v>477</v>
      </c>
      <c r="V1069" s="9" t="s">
        <v>477</v>
      </c>
      <c r="W1069" s="14">
        <v>1</v>
      </c>
    </row>
    <row r="1070" spans="1:23" x14ac:dyDescent="0.25">
      <c r="A1070" s="8">
        <v>4548</v>
      </c>
      <c r="B1070" s="9" t="s">
        <v>3863</v>
      </c>
      <c r="C1070" s="9" t="s">
        <v>22</v>
      </c>
      <c r="D1070" s="9" t="s">
        <v>3864</v>
      </c>
      <c r="E1070" s="18" t="s">
        <v>3865</v>
      </c>
      <c r="F1070" s="9" t="s">
        <v>3866</v>
      </c>
      <c r="G1070" s="12">
        <v>8</v>
      </c>
      <c r="H1070" s="9" t="s">
        <v>126</v>
      </c>
      <c r="I1070" s="9" t="s">
        <v>126</v>
      </c>
      <c r="J1070" s="12">
        <v>1</v>
      </c>
      <c r="K1070" s="13">
        <v>43375</v>
      </c>
      <c r="L1070" s="86">
        <f>(Tabla2[[#This Row],[release_year]]-'VARIANZA Y DES. EST'!$L$11)^2</f>
        <v>1035.5651156516105</v>
      </c>
      <c r="M1070" s="12">
        <v>1982</v>
      </c>
      <c r="N1070" s="9" t="s">
        <v>1991</v>
      </c>
      <c r="O1070" s="9" t="s">
        <v>3815</v>
      </c>
      <c r="P1070" s="12">
        <v>80</v>
      </c>
      <c r="Q1070" s="12">
        <v>80</v>
      </c>
      <c r="R1070" s="12">
        <v>382.78912926521548</v>
      </c>
      <c r="S1070" s="12" t="s">
        <v>28</v>
      </c>
      <c r="T1070" s="9" t="s">
        <v>95</v>
      </c>
      <c r="U1070" s="9" t="s">
        <v>95</v>
      </c>
      <c r="V1070" s="9" t="s">
        <v>95</v>
      </c>
      <c r="W1070" s="14">
        <v>1</v>
      </c>
    </row>
    <row r="1071" spans="1:23" x14ac:dyDescent="0.25">
      <c r="A1071" s="8">
        <v>5111</v>
      </c>
      <c r="B1071" s="9" t="s">
        <v>3867</v>
      </c>
      <c r="C1071" s="9" t="s">
        <v>22</v>
      </c>
      <c r="D1071" s="9" t="s">
        <v>3868</v>
      </c>
      <c r="E1071" s="18" t="s">
        <v>3609</v>
      </c>
      <c r="F1071" s="18" t="s">
        <v>3869</v>
      </c>
      <c r="G1071" s="12">
        <v>3</v>
      </c>
      <c r="H1071" s="9" t="s">
        <v>25</v>
      </c>
      <c r="I1071" s="9" t="s">
        <v>25</v>
      </c>
      <c r="J1071" s="12">
        <v>1</v>
      </c>
      <c r="K1071" s="16">
        <v>43092</v>
      </c>
      <c r="L1071" s="86">
        <f>(Tabla2[[#This Row],[release_year]]-'VARIANZA Y DES. EST'!$L$11)^2</f>
        <v>7.9512857435875226</v>
      </c>
      <c r="M1071" s="12">
        <v>2017</v>
      </c>
      <c r="N1071" s="9" t="s">
        <v>76</v>
      </c>
      <c r="O1071" s="9" t="s">
        <v>3815</v>
      </c>
      <c r="P1071" s="12">
        <v>80</v>
      </c>
      <c r="Q1071" s="12">
        <v>80</v>
      </c>
      <c r="R1071" s="12">
        <v>382.78912926521548</v>
      </c>
      <c r="S1071" s="12" t="s">
        <v>28</v>
      </c>
      <c r="T1071" s="9" t="s">
        <v>3611</v>
      </c>
      <c r="U1071" s="9" t="s">
        <v>514</v>
      </c>
      <c r="V1071" s="9" t="s">
        <v>3611</v>
      </c>
      <c r="W1071" s="14">
        <v>3</v>
      </c>
    </row>
    <row r="1072" spans="1:23" x14ac:dyDescent="0.25">
      <c r="A1072" s="8">
        <v>5354</v>
      </c>
      <c r="B1072" s="9" t="s">
        <v>3870</v>
      </c>
      <c r="C1072" s="9" t="s">
        <v>22</v>
      </c>
      <c r="D1072" s="9" t="s">
        <v>3871</v>
      </c>
      <c r="E1072" s="18" t="s">
        <v>3872</v>
      </c>
      <c r="F1072" s="9" t="s">
        <v>3873</v>
      </c>
      <c r="G1072" s="12">
        <v>10</v>
      </c>
      <c r="H1072" s="9" t="s">
        <v>25</v>
      </c>
      <c r="I1072" s="9" t="s">
        <v>25</v>
      </c>
      <c r="J1072" s="12">
        <v>1</v>
      </c>
      <c r="K1072" s="13">
        <v>42948</v>
      </c>
      <c r="L1072" s="86">
        <f>(Tabla2[[#This Row],[release_year]]-'VARIANZA Y DES. EST'!$L$11)^2</f>
        <v>3.3116808838167522</v>
      </c>
      <c r="M1072" s="12">
        <v>2016</v>
      </c>
      <c r="N1072" s="9" t="s">
        <v>26</v>
      </c>
      <c r="O1072" s="9" t="s">
        <v>3815</v>
      </c>
      <c r="P1072" s="12">
        <v>80</v>
      </c>
      <c r="Q1072" s="12">
        <v>80</v>
      </c>
      <c r="R1072" s="12">
        <v>382.78912926521548</v>
      </c>
      <c r="S1072" s="12" t="s">
        <v>28</v>
      </c>
      <c r="T1072" s="9" t="s">
        <v>111</v>
      </c>
      <c r="U1072" s="9" t="s">
        <v>30</v>
      </c>
      <c r="V1072" s="9" t="s">
        <v>111</v>
      </c>
      <c r="W1072" s="14">
        <v>2</v>
      </c>
    </row>
    <row r="1073" spans="1:23" x14ac:dyDescent="0.25">
      <c r="A1073" s="8">
        <v>5468</v>
      </c>
      <c r="B1073" s="9" t="s">
        <v>3874</v>
      </c>
      <c r="C1073" s="9" t="s">
        <v>22</v>
      </c>
      <c r="D1073" s="9" t="s">
        <v>3875</v>
      </c>
      <c r="E1073" s="22" t="s">
        <v>3876</v>
      </c>
      <c r="F1073" s="23"/>
      <c r="G1073" s="12">
        <v>0</v>
      </c>
      <c r="H1073" s="9" t="s">
        <v>126</v>
      </c>
      <c r="I1073" s="9" t="s">
        <v>126</v>
      </c>
      <c r="J1073" s="12">
        <v>1</v>
      </c>
      <c r="K1073" s="13">
        <v>42886</v>
      </c>
      <c r="L1073" s="86">
        <f>(Tabla2[[#This Row],[release_year]]-'VARIANZA Y DES. EST'!$L$11)^2</f>
        <v>10.1136565849629</v>
      </c>
      <c r="M1073" s="12">
        <v>2011</v>
      </c>
      <c r="N1073" s="9" t="s">
        <v>35</v>
      </c>
      <c r="O1073" s="9" t="s">
        <v>3815</v>
      </c>
      <c r="P1073" s="12">
        <v>80</v>
      </c>
      <c r="Q1073" s="12">
        <v>80</v>
      </c>
      <c r="R1073" s="12">
        <v>382.78912926521548</v>
      </c>
      <c r="S1073" s="12" t="s">
        <v>28</v>
      </c>
      <c r="T1073" s="9" t="s">
        <v>57</v>
      </c>
      <c r="U1073" s="9" t="s">
        <v>57</v>
      </c>
      <c r="V1073" s="9" t="s">
        <v>57</v>
      </c>
      <c r="W1073" s="14">
        <v>1</v>
      </c>
    </row>
    <row r="1074" spans="1:23" x14ac:dyDescent="0.25">
      <c r="A1074" s="8">
        <v>5475</v>
      </c>
      <c r="B1074" s="9" t="s">
        <v>3877</v>
      </c>
      <c r="C1074" s="9" t="s">
        <v>22</v>
      </c>
      <c r="D1074" s="9" t="s">
        <v>3878</v>
      </c>
      <c r="E1074" s="18" t="s">
        <v>3879</v>
      </c>
      <c r="F1074" s="18" t="s">
        <v>3880</v>
      </c>
      <c r="G1074" s="12">
        <v>8</v>
      </c>
      <c r="H1074" s="9" t="s">
        <v>231</v>
      </c>
      <c r="I1074" s="9" t="s">
        <v>231</v>
      </c>
      <c r="J1074" s="12">
        <v>1</v>
      </c>
      <c r="K1074" s="13">
        <v>42878</v>
      </c>
      <c r="L1074" s="86">
        <f>(Tabla2[[#This Row],[release_year]]-'VARIANZA Y DES. EST'!$L$11)^2</f>
        <v>3.3116808838167522</v>
      </c>
      <c r="M1074" s="12">
        <v>2016</v>
      </c>
      <c r="N1074" s="9" t="s">
        <v>76</v>
      </c>
      <c r="O1074" s="9" t="s">
        <v>3815</v>
      </c>
      <c r="P1074" s="12">
        <v>80</v>
      </c>
      <c r="Q1074" s="12">
        <v>80</v>
      </c>
      <c r="R1074" s="12">
        <v>382.78912926521548</v>
      </c>
      <c r="S1074" s="12" t="s">
        <v>28</v>
      </c>
      <c r="T1074" s="9" t="s">
        <v>3881</v>
      </c>
      <c r="U1074" s="9" t="s">
        <v>38</v>
      </c>
      <c r="V1074" s="9" t="s">
        <v>3881</v>
      </c>
      <c r="W1074" s="14">
        <v>3</v>
      </c>
    </row>
    <row r="1075" spans="1:23" x14ac:dyDescent="0.25">
      <c r="A1075" s="8">
        <v>5631</v>
      </c>
      <c r="B1075" s="9" t="s">
        <v>3882</v>
      </c>
      <c r="C1075" s="9" t="s">
        <v>22</v>
      </c>
      <c r="D1075" s="9" t="s">
        <v>3883</v>
      </c>
      <c r="E1075" s="9" t="s">
        <v>3884</v>
      </c>
      <c r="F1075" s="9" t="s">
        <v>3885</v>
      </c>
      <c r="G1075" s="12">
        <v>9</v>
      </c>
      <c r="H1075" s="9" t="s">
        <v>25</v>
      </c>
      <c r="I1075" s="9" t="s">
        <v>25</v>
      </c>
      <c r="J1075" s="12">
        <v>1</v>
      </c>
      <c r="K1075" s="13">
        <v>42755</v>
      </c>
      <c r="L1075" s="86">
        <f>(Tabla2[[#This Row],[release_year]]-'VARIANZA Y DES. EST'!$L$11)^2</f>
        <v>7.9512857435875226</v>
      </c>
      <c r="M1075" s="12">
        <v>2017</v>
      </c>
      <c r="N1075" s="9" t="s">
        <v>76</v>
      </c>
      <c r="O1075" s="9" t="s">
        <v>3815</v>
      </c>
      <c r="P1075" s="12">
        <v>80</v>
      </c>
      <c r="Q1075" s="12">
        <v>80</v>
      </c>
      <c r="R1075" s="12">
        <v>382.78912926521548</v>
      </c>
      <c r="S1075" s="12" t="s">
        <v>28</v>
      </c>
      <c r="T1075" s="9" t="s">
        <v>95</v>
      </c>
      <c r="U1075" s="9" t="s">
        <v>95</v>
      </c>
      <c r="V1075" s="9" t="s">
        <v>95</v>
      </c>
      <c r="W1075" s="14">
        <v>1</v>
      </c>
    </row>
    <row r="1076" spans="1:23" x14ac:dyDescent="0.25">
      <c r="A1076" s="8">
        <v>5755</v>
      </c>
      <c r="B1076" s="9" t="s">
        <v>3886</v>
      </c>
      <c r="C1076" s="9" t="s">
        <v>22</v>
      </c>
      <c r="D1076" s="9" t="s">
        <v>3887</v>
      </c>
      <c r="E1076" s="9" t="s">
        <v>3888</v>
      </c>
      <c r="F1076" s="9" t="s">
        <v>3889</v>
      </c>
      <c r="G1076" s="12">
        <v>1</v>
      </c>
      <c r="H1076" s="9" t="s">
        <v>25</v>
      </c>
      <c r="I1076" s="9" t="s">
        <v>25</v>
      </c>
      <c r="J1076" s="12">
        <v>1</v>
      </c>
      <c r="K1076" s="16">
        <v>42657</v>
      </c>
      <c r="L1076" s="86">
        <f>(Tabla2[[#This Row],[release_year]]-'VARIANZA Y DES. EST'!$L$11)^2</f>
        <v>3.3116808838167522</v>
      </c>
      <c r="M1076" s="12">
        <v>2016</v>
      </c>
      <c r="N1076" s="9" t="s">
        <v>76</v>
      </c>
      <c r="O1076" s="9" t="s">
        <v>3815</v>
      </c>
      <c r="P1076" s="12">
        <v>80</v>
      </c>
      <c r="Q1076" s="12">
        <v>80</v>
      </c>
      <c r="R1076" s="12">
        <v>382.78912926521548</v>
      </c>
      <c r="S1076" s="12" t="s">
        <v>28</v>
      </c>
      <c r="T1076" s="9" t="s">
        <v>57</v>
      </c>
      <c r="U1076" s="9" t="s">
        <v>57</v>
      </c>
      <c r="V1076" s="9" t="s">
        <v>57</v>
      </c>
      <c r="W1076" s="14">
        <v>1</v>
      </c>
    </row>
    <row r="1077" spans="1:23" x14ac:dyDescent="0.25">
      <c r="A1077" s="8">
        <v>5811</v>
      </c>
      <c r="B1077" s="9" t="s">
        <v>3890</v>
      </c>
      <c r="C1077" s="9" t="s">
        <v>22</v>
      </c>
      <c r="D1077" s="9" t="s">
        <v>3891</v>
      </c>
      <c r="E1077" s="9" t="s">
        <v>3892</v>
      </c>
      <c r="F1077" s="18" t="s">
        <v>3893</v>
      </c>
      <c r="G1077" s="12">
        <v>1</v>
      </c>
      <c r="H1077" s="9" t="s">
        <v>25</v>
      </c>
      <c r="I1077" s="9" t="s">
        <v>25</v>
      </c>
      <c r="J1077" s="12">
        <v>1</v>
      </c>
      <c r="K1077" s="13">
        <v>42601</v>
      </c>
      <c r="L1077" s="86">
        <f>(Tabla2[[#This Row],[release_year]]-'VARIANZA Y DES. EST'!$L$11)^2</f>
        <v>3.3116808838167522</v>
      </c>
      <c r="M1077" s="12">
        <v>2016</v>
      </c>
      <c r="N1077" s="9" t="s">
        <v>76</v>
      </c>
      <c r="O1077" s="9" t="s">
        <v>3815</v>
      </c>
      <c r="P1077" s="12">
        <v>80</v>
      </c>
      <c r="Q1077" s="12">
        <v>80</v>
      </c>
      <c r="R1077" s="12">
        <v>382.78912926521548</v>
      </c>
      <c r="S1077" s="12" t="s">
        <v>28</v>
      </c>
      <c r="T1077" s="9" t="s">
        <v>576</v>
      </c>
      <c r="U1077" s="9" t="s">
        <v>57</v>
      </c>
      <c r="V1077" s="9" t="s">
        <v>576</v>
      </c>
      <c r="W1077" s="14">
        <v>2</v>
      </c>
    </row>
    <row r="1078" spans="1:23" x14ac:dyDescent="0.25">
      <c r="A1078" s="8">
        <v>5840</v>
      </c>
      <c r="B1078" s="9" t="s">
        <v>3894</v>
      </c>
      <c r="C1078" s="9" t="s">
        <v>22</v>
      </c>
      <c r="D1078" s="9" t="s">
        <v>3895</v>
      </c>
      <c r="E1078" s="9" t="s">
        <v>559</v>
      </c>
      <c r="F1078" s="9" t="s">
        <v>1949</v>
      </c>
      <c r="G1078" s="12">
        <v>1</v>
      </c>
      <c r="H1078" s="9" t="s">
        <v>468</v>
      </c>
      <c r="I1078" s="9" t="s">
        <v>468</v>
      </c>
      <c r="J1078" s="12">
        <v>1</v>
      </c>
      <c r="K1078" s="13">
        <v>42545</v>
      </c>
      <c r="L1078" s="86">
        <f>(Tabla2[[#This Row],[release_year]]-'VARIANZA Y DES. EST'!$L$11)^2</f>
        <v>3.3116808838167522</v>
      </c>
      <c r="M1078" s="12">
        <v>2016</v>
      </c>
      <c r="N1078" s="9" t="s">
        <v>76</v>
      </c>
      <c r="O1078" s="9" t="s">
        <v>3815</v>
      </c>
      <c r="P1078" s="12">
        <v>80</v>
      </c>
      <c r="Q1078" s="12">
        <v>80</v>
      </c>
      <c r="R1078" s="12">
        <v>382.78912926521548</v>
      </c>
      <c r="S1078" s="12" t="s">
        <v>28</v>
      </c>
      <c r="T1078" s="9" t="s">
        <v>477</v>
      </c>
      <c r="U1078" s="9" t="s">
        <v>477</v>
      </c>
      <c r="V1078" s="9" t="s">
        <v>477</v>
      </c>
      <c r="W1078" s="14">
        <v>1</v>
      </c>
    </row>
    <row r="1079" spans="1:23" x14ac:dyDescent="0.25">
      <c r="A1079" s="8">
        <v>5899</v>
      </c>
      <c r="B1079" s="9" t="s">
        <v>3896</v>
      </c>
      <c r="C1079" s="9" t="s">
        <v>22</v>
      </c>
      <c r="D1079" s="9" t="s">
        <v>3897</v>
      </c>
      <c r="E1079" s="9" t="s">
        <v>3898</v>
      </c>
      <c r="F1079" s="18" t="s">
        <v>3899</v>
      </c>
      <c r="G1079" s="12">
        <v>9</v>
      </c>
      <c r="H1079" s="9" t="s">
        <v>25</v>
      </c>
      <c r="I1079" s="9" t="s">
        <v>25</v>
      </c>
      <c r="J1079" s="12">
        <v>1</v>
      </c>
      <c r="K1079" s="13">
        <v>42255</v>
      </c>
      <c r="L1079" s="86">
        <f>(Tabla2[[#This Row],[release_year]]-'VARIANZA Y DES. EST'!$L$11)^2</f>
        <v>0.67207602404598188</v>
      </c>
      <c r="M1079" s="12">
        <v>2015</v>
      </c>
      <c r="N1079" s="9" t="s">
        <v>76</v>
      </c>
      <c r="O1079" s="9" t="s">
        <v>3815</v>
      </c>
      <c r="P1079" s="12">
        <v>80</v>
      </c>
      <c r="Q1079" s="12">
        <v>80</v>
      </c>
      <c r="R1079" s="12">
        <v>382.78912926521548</v>
      </c>
      <c r="S1079" s="12" t="s">
        <v>28</v>
      </c>
      <c r="T1079" s="9" t="s">
        <v>3495</v>
      </c>
      <c r="U1079" s="9" t="s">
        <v>45</v>
      </c>
      <c r="V1079" s="9" t="s">
        <v>3495</v>
      </c>
      <c r="W1079" s="14">
        <v>3</v>
      </c>
    </row>
    <row r="1080" spans="1:23" x14ac:dyDescent="0.25">
      <c r="A1080" s="8">
        <v>5932</v>
      </c>
      <c r="B1080" s="9" t="s">
        <v>3900</v>
      </c>
      <c r="C1080" s="9" t="s">
        <v>22</v>
      </c>
      <c r="D1080" s="9" t="s">
        <v>3901</v>
      </c>
      <c r="E1080" s="18" t="s">
        <v>3814</v>
      </c>
      <c r="F1080" s="18" t="s">
        <v>3902</v>
      </c>
      <c r="G1080" s="12">
        <v>2</v>
      </c>
      <c r="H1080" s="9" t="s">
        <v>25</v>
      </c>
      <c r="I1080" s="9" t="s">
        <v>25</v>
      </c>
      <c r="J1080" s="12">
        <v>1</v>
      </c>
      <c r="K1080" s="13">
        <v>41831</v>
      </c>
      <c r="L1080" s="86">
        <f>(Tabla2[[#This Row],[release_year]]-'VARIANZA Y DES. EST'!$L$11)^2</f>
        <v>3.2471164275211517E-2</v>
      </c>
      <c r="M1080" s="12">
        <v>2014</v>
      </c>
      <c r="N1080" s="9" t="s">
        <v>76</v>
      </c>
      <c r="O1080" s="9" t="s">
        <v>3815</v>
      </c>
      <c r="P1080" s="12">
        <v>80</v>
      </c>
      <c r="Q1080" s="12">
        <v>80</v>
      </c>
      <c r="R1080" s="12">
        <v>382.78912926521548</v>
      </c>
      <c r="S1080" s="12" t="s">
        <v>28</v>
      </c>
      <c r="T1080" s="9" t="s">
        <v>83</v>
      </c>
      <c r="U1080" s="9" t="s">
        <v>57</v>
      </c>
      <c r="V1080" s="9" t="s">
        <v>83</v>
      </c>
      <c r="W1080" s="14">
        <v>2</v>
      </c>
    </row>
    <row r="1081" spans="1:23" x14ac:dyDescent="0.25">
      <c r="A1081" s="8">
        <v>5939</v>
      </c>
      <c r="B1081" s="9" t="s">
        <v>3903</v>
      </c>
      <c r="C1081" s="9" t="s">
        <v>22</v>
      </c>
      <c r="D1081" s="9" t="s">
        <v>3904</v>
      </c>
      <c r="E1081" s="18" t="s">
        <v>3905</v>
      </c>
      <c r="F1081" s="18" t="s">
        <v>1604</v>
      </c>
      <c r="G1081" s="12">
        <v>1</v>
      </c>
      <c r="H1081" s="9" t="s">
        <v>25</v>
      </c>
      <c r="I1081" s="9" t="s">
        <v>25</v>
      </c>
      <c r="J1081" s="12">
        <v>1</v>
      </c>
      <c r="K1081" s="13">
        <v>41579</v>
      </c>
      <c r="L1081" s="86">
        <f>(Tabla2[[#This Row],[release_year]]-'VARIANZA Y DES. EST'!$L$11)^2</f>
        <v>1.3928663045044412</v>
      </c>
      <c r="M1081" s="12">
        <v>2013</v>
      </c>
      <c r="N1081" s="9" t="s">
        <v>76</v>
      </c>
      <c r="O1081" s="9" t="s">
        <v>3815</v>
      </c>
      <c r="P1081" s="12">
        <v>80</v>
      </c>
      <c r="Q1081" s="12">
        <v>80</v>
      </c>
      <c r="R1081" s="12">
        <v>382.78912926521548</v>
      </c>
      <c r="S1081" s="12" t="s">
        <v>28</v>
      </c>
      <c r="T1081" s="9" t="s">
        <v>477</v>
      </c>
      <c r="U1081" s="9" t="s">
        <v>477</v>
      </c>
      <c r="V1081" s="9" t="s">
        <v>477</v>
      </c>
      <c r="W1081" s="14">
        <v>1</v>
      </c>
    </row>
    <row r="1082" spans="1:23" x14ac:dyDescent="0.25">
      <c r="A1082" s="8">
        <v>5959</v>
      </c>
      <c r="B1082" s="9" t="s">
        <v>3906</v>
      </c>
      <c r="C1082" s="9" t="s">
        <v>22</v>
      </c>
      <c r="D1082" s="12">
        <v>9</v>
      </c>
      <c r="E1082" s="18" t="s">
        <v>3907</v>
      </c>
      <c r="F1082" s="18" t="s">
        <v>3908</v>
      </c>
      <c r="G1082" s="12">
        <v>9</v>
      </c>
      <c r="H1082" s="9" t="s">
        <v>25</v>
      </c>
      <c r="I1082" s="9" t="s">
        <v>25</v>
      </c>
      <c r="J1082" s="12">
        <v>1</v>
      </c>
      <c r="K1082" s="16">
        <v>43055</v>
      </c>
      <c r="L1082" s="86">
        <f>(Tabla2[[#This Row],[release_year]]-'VARIANZA Y DES. EST'!$L$11)^2</f>
        <v>26.834446865421359</v>
      </c>
      <c r="M1082" s="12">
        <v>2009</v>
      </c>
      <c r="N1082" s="9" t="s">
        <v>43</v>
      </c>
      <c r="O1082" s="9" t="s">
        <v>3815</v>
      </c>
      <c r="P1082" s="12">
        <v>80</v>
      </c>
      <c r="Q1082" s="12">
        <v>80</v>
      </c>
      <c r="R1082" s="12">
        <v>382.78912926521548</v>
      </c>
      <c r="S1082" s="12" t="s">
        <v>28</v>
      </c>
      <c r="T1082" s="9" t="s">
        <v>3909</v>
      </c>
      <c r="U1082" s="9" t="s">
        <v>38</v>
      </c>
      <c r="V1082" s="9" t="s">
        <v>3909</v>
      </c>
      <c r="W1082" s="14">
        <v>3</v>
      </c>
    </row>
    <row r="1083" spans="1:23" x14ac:dyDescent="0.25">
      <c r="A1083" s="8">
        <v>6041</v>
      </c>
      <c r="B1083" s="9" t="s">
        <v>3910</v>
      </c>
      <c r="C1083" s="9" t="s">
        <v>22</v>
      </c>
      <c r="D1083" s="9" t="s">
        <v>3911</v>
      </c>
      <c r="E1083" s="18" t="s">
        <v>3912</v>
      </c>
      <c r="F1083" s="9" t="s">
        <v>3913</v>
      </c>
      <c r="G1083" s="12">
        <v>9</v>
      </c>
      <c r="H1083" s="9" t="s">
        <v>25</v>
      </c>
      <c r="I1083" s="9" t="s">
        <v>25</v>
      </c>
      <c r="J1083" s="12">
        <v>1</v>
      </c>
      <c r="K1083" s="13">
        <v>43725</v>
      </c>
      <c r="L1083" s="86">
        <f>(Tabla2[[#This Row],[release_year]]-'VARIANZA Y DES. EST'!$L$11)^2</f>
        <v>23.230495463129063</v>
      </c>
      <c r="M1083" s="12">
        <v>2019</v>
      </c>
      <c r="N1083" s="9" t="s">
        <v>35</v>
      </c>
      <c r="O1083" s="9" t="s">
        <v>3815</v>
      </c>
      <c r="P1083" s="12">
        <v>80</v>
      </c>
      <c r="Q1083" s="12">
        <v>80</v>
      </c>
      <c r="R1083" s="12">
        <v>382.78912926521548</v>
      </c>
      <c r="S1083" s="12" t="s">
        <v>28</v>
      </c>
      <c r="T1083" s="9" t="s">
        <v>3389</v>
      </c>
      <c r="U1083" s="9" t="s">
        <v>514</v>
      </c>
      <c r="V1083" s="9" t="s">
        <v>3389</v>
      </c>
      <c r="W1083" s="14">
        <v>2</v>
      </c>
    </row>
    <row r="1084" spans="1:23" x14ac:dyDescent="0.25">
      <c r="A1084" s="8">
        <v>6151</v>
      </c>
      <c r="B1084" s="9" t="s">
        <v>3914</v>
      </c>
      <c r="C1084" s="9" t="s">
        <v>22</v>
      </c>
      <c r="D1084" s="9" t="s">
        <v>3915</v>
      </c>
      <c r="E1084" s="18" t="s">
        <v>3916</v>
      </c>
      <c r="F1084" s="9"/>
      <c r="G1084" s="12">
        <v>0</v>
      </c>
      <c r="H1084" s="9" t="s">
        <v>518</v>
      </c>
      <c r="I1084" s="9" t="s">
        <v>518</v>
      </c>
      <c r="J1084" s="12">
        <v>1</v>
      </c>
      <c r="K1084" s="13">
        <v>42736</v>
      </c>
      <c r="L1084" s="86">
        <f>(Tabla2[[#This Row],[release_year]]-'VARIANZA Y DES. EST'!$L$11)^2</f>
        <v>1.3928663045044412</v>
      </c>
      <c r="M1084" s="12">
        <v>2013</v>
      </c>
      <c r="N1084" s="9" t="s">
        <v>82</v>
      </c>
      <c r="O1084" s="9" t="s">
        <v>3815</v>
      </c>
      <c r="P1084" s="12">
        <v>80</v>
      </c>
      <c r="Q1084" s="12">
        <v>80</v>
      </c>
      <c r="R1084" s="12">
        <v>382.78912926521548</v>
      </c>
      <c r="S1084" s="12" t="s">
        <v>28</v>
      </c>
      <c r="T1084" s="9" t="s">
        <v>105</v>
      </c>
      <c r="U1084" s="9" t="s">
        <v>57</v>
      </c>
      <c r="V1084" s="9" t="s">
        <v>105</v>
      </c>
      <c r="W1084" s="14">
        <v>2</v>
      </c>
    </row>
    <row r="1085" spans="1:23" x14ac:dyDescent="0.25">
      <c r="A1085" s="8">
        <v>6152</v>
      </c>
      <c r="B1085" s="9" t="s">
        <v>3917</v>
      </c>
      <c r="C1085" s="9" t="s">
        <v>22</v>
      </c>
      <c r="D1085" s="9" t="s">
        <v>3918</v>
      </c>
      <c r="E1085" s="18" t="s">
        <v>3919</v>
      </c>
      <c r="F1085" s="9" t="s">
        <v>3920</v>
      </c>
      <c r="G1085" s="12">
        <v>10</v>
      </c>
      <c r="H1085" s="9" t="s">
        <v>25</v>
      </c>
      <c r="I1085" s="9" t="s">
        <v>25</v>
      </c>
      <c r="J1085" s="12">
        <v>1</v>
      </c>
      <c r="K1085" s="13">
        <v>43191</v>
      </c>
      <c r="L1085" s="86">
        <f>(Tabla2[[#This Row],[release_year]]-'VARIANZA Y DES. EST'!$L$11)^2</f>
        <v>794.12353509069362</v>
      </c>
      <c r="M1085" s="12">
        <v>1986</v>
      </c>
      <c r="N1085" s="9" t="s">
        <v>49</v>
      </c>
      <c r="O1085" s="9" t="s">
        <v>3815</v>
      </c>
      <c r="P1085" s="12">
        <v>80</v>
      </c>
      <c r="Q1085" s="12">
        <v>80</v>
      </c>
      <c r="R1085" s="12">
        <v>382.78912926521548</v>
      </c>
      <c r="S1085" s="12" t="s">
        <v>28</v>
      </c>
      <c r="T1085" s="9" t="s">
        <v>30</v>
      </c>
      <c r="U1085" s="9" t="s">
        <v>30</v>
      </c>
      <c r="V1085" s="9" t="s">
        <v>30</v>
      </c>
      <c r="W1085" s="14">
        <v>1</v>
      </c>
    </row>
    <row r="1086" spans="1:23" x14ac:dyDescent="0.25">
      <c r="A1086" s="8">
        <v>6241</v>
      </c>
      <c r="B1086" s="9" t="s">
        <v>3921</v>
      </c>
      <c r="C1086" s="9" t="s">
        <v>22</v>
      </c>
      <c r="D1086" s="9" t="s">
        <v>3922</v>
      </c>
      <c r="E1086" s="18" t="s">
        <v>3236</v>
      </c>
      <c r="F1086" s="9" t="s">
        <v>3923</v>
      </c>
      <c r="G1086" s="12">
        <v>18</v>
      </c>
      <c r="H1086" s="9" t="s">
        <v>25</v>
      </c>
      <c r="I1086" s="9" t="s">
        <v>327</v>
      </c>
      <c r="J1086" s="12">
        <v>2</v>
      </c>
      <c r="K1086" s="13">
        <v>43009</v>
      </c>
      <c r="L1086" s="86">
        <f>(Tabla2[[#This Row],[release_year]]-'VARIANZA Y DES. EST'!$L$11)^2</f>
        <v>10.1136565849629</v>
      </c>
      <c r="M1086" s="12">
        <v>2011</v>
      </c>
      <c r="N1086" s="9" t="s">
        <v>26</v>
      </c>
      <c r="O1086" s="9" t="s">
        <v>3815</v>
      </c>
      <c r="P1086" s="12">
        <v>80</v>
      </c>
      <c r="Q1086" s="12">
        <v>80</v>
      </c>
      <c r="R1086" s="12">
        <v>382.78912926521548</v>
      </c>
      <c r="S1086" s="12" t="s">
        <v>28</v>
      </c>
      <c r="T1086" s="9" t="s">
        <v>30</v>
      </c>
      <c r="U1086" s="9" t="s">
        <v>30</v>
      </c>
      <c r="V1086" s="9" t="s">
        <v>30</v>
      </c>
      <c r="W1086" s="14">
        <v>1</v>
      </c>
    </row>
    <row r="1087" spans="1:23" x14ac:dyDescent="0.25">
      <c r="A1087" s="8">
        <v>6367</v>
      </c>
      <c r="B1087" s="9" t="s">
        <v>3924</v>
      </c>
      <c r="C1087" s="9" t="s">
        <v>22</v>
      </c>
      <c r="D1087" s="9" t="s">
        <v>3925</v>
      </c>
      <c r="E1087" s="18" t="s">
        <v>3926</v>
      </c>
      <c r="F1087" s="9" t="s">
        <v>3927</v>
      </c>
      <c r="G1087" s="12">
        <v>7</v>
      </c>
      <c r="H1087" s="9" t="s">
        <v>858</v>
      </c>
      <c r="I1087" s="9" t="s">
        <v>858</v>
      </c>
      <c r="J1087" s="12">
        <v>1</v>
      </c>
      <c r="K1087" s="13">
        <v>43009</v>
      </c>
      <c r="L1087" s="86">
        <f>(Tabla2[[#This Row],[release_year]]-'VARIANZA Y DES. EST'!$L$11)^2</f>
        <v>1.3928663045044412</v>
      </c>
      <c r="M1087" s="12">
        <v>2013</v>
      </c>
      <c r="N1087" s="9" t="s">
        <v>99</v>
      </c>
      <c r="O1087" s="9" t="s">
        <v>3815</v>
      </c>
      <c r="P1087" s="12">
        <v>80</v>
      </c>
      <c r="Q1087" s="12">
        <v>80</v>
      </c>
      <c r="R1087" s="12">
        <v>382.78912926521548</v>
      </c>
      <c r="S1087" s="12" t="s">
        <v>28</v>
      </c>
      <c r="T1087" s="9" t="s">
        <v>30</v>
      </c>
      <c r="U1087" s="9" t="s">
        <v>30</v>
      </c>
      <c r="V1087" s="9" t="s">
        <v>30</v>
      </c>
      <c r="W1087" s="14">
        <v>1</v>
      </c>
    </row>
    <row r="1088" spans="1:23" x14ac:dyDescent="0.25">
      <c r="A1088" s="8">
        <v>6476</v>
      </c>
      <c r="B1088" s="9" t="s">
        <v>3928</v>
      </c>
      <c r="C1088" s="9" t="s">
        <v>22</v>
      </c>
      <c r="D1088" s="9" t="s">
        <v>3929</v>
      </c>
      <c r="E1088" s="18" t="s">
        <v>3930</v>
      </c>
      <c r="F1088" s="9" t="s">
        <v>3931</v>
      </c>
      <c r="G1088" s="12">
        <v>1</v>
      </c>
      <c r="H1088" s="9" t="s">
        <v>25</v>
      </c>
      <c r="I1088" s="9" t="s">
        <v>25</v>
      </c>
      <c r="J1088" s="12">
        <v>1</v>
      </c>
      <c r="K1088" s="13">
        <v>43015</v>
      </c>
      <c r="L1088" s="86">
        <f>(Tabla2[[#This Row],[release_year]]-'VARIANZA Y DES. EST'!$L$11)^2</f>
        <v>7.9512857435875226</v>
      </c>
      <c r="M1088" s="12">
        <v>2017</v>
      </c>
      <c r="N1088" s="9" t="s">
        <v>76</v>
      </c>
      <c r="O1088" s="9" t="s">
        <v>3815</v>
      </c>
      <c r="P1088" s="12">
        <v>80</v>
      </c>
      <c r="Q1088" s="12">
        <v>80</v>
      </c>
      <c r="R1088" s="12">
        <v>382.78912926521548</v>
      </c>
      <c r="S1088" s="12" t="s">
        <v>28</v>
      </c>
      <c r="T1088" s="9" t="s">
        <v>576</v>
      </c>
      <c r="U1088" s="9" t="s">
        <v>57</v>
      </c>
      <c r="V1088" s="9" t="s">
        <v>576</v>
      </c>
      <c r="W1088" s="14">
        <v>2</v>
      </c>
    </row>
    <row r="1089" spans="1:23" x14ac:dyDescent="0.25">
      <c r="A1089" s="8">
        <v>6735</v>
      </c>
      <c r="B1089" s="9" t="s">
        <v>3932</v>
      </c>
      <c r="C1089" s="9" t="s">
        <v>22</v>
      </c>
      <c r="D1089" s="9" t="s">
        <v>3933</v>
      </c>
      <c r="E1089" s="18" t="s">
        <v>3934</v>
      </c>
      <c r="F1089" s="9" t="s">
        <v>3935</v>
      </c>
      <c r="G1089" s="12">
        <v>10</v>
      </c>
      <c r="H1089" s="9" t="s">
        <v>25</v>
      </c>
      <c r="I1089" s="9" t="s">
        <v>25</v>
      </c>
      <c r="J1089" s="12">
        <v>1</v>
      </c>
      <c r="K1089" s="13">
        <v>43831</v>
      </c>
      <c r="L1089" s="86">
        <f>(Tabla2[[#This Row],[release_year]]-'VARIANZA Y DES. EST'!$L$11)^2</f>
        <v>23.230495463129063</v>
      </c>
      <c r="M1089" s="12">
        <v>2019</v>
      </c>
      <c r="N1089" s="9" t="s">
        <v>35</v>
      </c>
      <c r="O1089" s="9" t="s">
        <v>3815</v>
      </c>
      <c r="P1089" s="12">
        <v>80</v>
      </c>
      <c r="Q1089" s="12">
        <v>80</v>
      </c>
      <c r="R1089" s="12">
        <v>382.78912926521548</v>
      </c>
      <c r="S1089" s="12" t="s">
        <v>28</v>
      </c>
      <c r="T1089" s="9" t="s">
        <v>95</v>
      </c>
      <c r="U1089" s="9" t="s">
        <v>95</v>
      </c>
      <c r="V1089" s="9" t="s">
        <v>95</v>
      </c>
      <c r="W1089" s="14">
        <v>1</v>
      </c>
    </row>
    <row r="1090" spans="1:23" x14ac:dyDescent="0.25">
      <c r="A1090" s="8">
        <v>6969</v>
      </c>
      <c r="B1090" s="9" t="s">
        <v>3936</v>
      </c>
      <c r="C1090" s="9" t="s">
        <v>22</v>
      </c>
      <c r="D1090" s="9" t="s">
        <v>3937</v>
      </c>
      <c r="E1090" s="18" t="s">
        <v>3938</v>
      </c>
      <c r="F1090" s="18"/>
      <c r="G1090" s="12">
        <v>0</v>
      </c>
      <c r="H1090" s="9" t="s">
        <v>279</v>
      </c>
      <c r="I1090" s="9" t="s">
        <v>279</v>
      </c>
      <c r="J1090" s="12">
        <v>1</v>
      </c>
      <c r="K1090" s="13">
        <v>42767</v>
      </c>
      <c r="L1090" s="86">
        <f>(Tabla2[[#This Row],[release_year]]-'VARIANZA Y DES. EST'!$L$11)^2</f>
        <v>0.67207602404598188</v>
      </c>
      <c r="M1090" s="12">
        <v>2015</v>
      </c>
      <c r="N1090" s="9" t="s">
        <v>35</v>
      </c>
      <c r="O1090" s="9" t="s">
        <v>3815</v>
      </c>
      <c r="P1090" s="12">
        <v>80</v>
      </c>
      <c r="Q1090" s="12">
        <v>80</v>
      </c>
      <c r="R1090" s="12">
        <v>382.78912926521548</v>
      </c>
      <c r="S1090" s="12" t="s">
        <v>28</v>
      </c>
      <c r="T1090" s="9" t="s">
        <v>756</v>
      </c>
      <c r="U1090" s="9" t="s">
        <v>57</v>
      </c>
      <c r="V1090" s="9" t="s">
        <v>756</v>
      </c>
      <c r="W1090" s="14">
        <v>3</v>
      </c>
    </row>
    <row r="1091" spans="1:23" x14ac:dyDescent="0.25">
      <c r="A1091" s="8">
        <v>7139</v>
      </c>
      <c r="B1091" s="9" t="s">
        <v>3939</v>
      </c>
      <c r="C1091" s="9" t="s">
        <v>22</v>
      </c>
      <c r="D1091" s="10" t="s">
        <v>3940</v>
      </c>
      <c r="E1091" s="11"/>
      <c r="F1091" s="9" t="s">
        <v>3941</v>
      </c>
      <c r="G1091" s="12">
        <v>1</v>
      </c>
      <c r="H1091" s="12"/>
      <c r="I1091" s="9"/>
      <c r="J1091" s="12">
        <v>0</v>
      </c>
      <c r="K1091" s="13">
        <v>43132</v>
      </c>
      <c r="L1091" s="86">
        <f>(Tabla2[[#This Row],[release_year]]-'VARIANZA Y DES. EST'!$L$11)^2</f>
        <v>7.9512857435875226</v>
      </c>
      <c r="M1091" s="12">
        <v>2017</v>
      </c>
      <c r="N1091" s="9" t="s">
        <v>76</v>
      </c>
      <c r="O1091" s="9" t="s">
        <v>3815</v>
      </c>
      <c r="P1091" s="12">
        <v>80</v>
      </c>
      <c r="Q1091" s="12">
        <v>80</v>
      </c>
      <c r="R1091" s="12">
        <v>382.78912926521548</v>
      </c>
      <c r="S1091" s="12" t="s">
        <v>28</v>
      </c>
      <c r="T1091" s="9" t="s">
        <v>576</v>
      </c>
      <c r="U1091" s="9" t="s">
        <v>57</v>
      </c>
      <c r="V1091" s="9" t="s">
        <v>576</v>
      </c>
      <c r="W1091" s="14">
        <v>2</v>
      </c>
    </row>
    <row r="1092" spans="1:23" x14ac:dyDescent="0.25">
      <c r="A1092" s="8">
        <v>7422</v>
      </c>
      <c r="B1092" s="9" t="s">
        <v>3942</v>
      </c>
      <c r="C1092" s="9" t="s">
        <v>22</v>
      </c>
      <c r="D1092" s="9" t="s">
        <v>3943</v>
      </c>
      <c r="E1092" s="9" t="s">
        <v>3944</v>
      </c>
      <c r="F1092" s="9" t="s">
        <v>3945</v>
      </c>
      <c r="G1092" s="12">
        <v>10</v>
      </c>
      <c r="H1092" s="9" t="s">
        <v>1064</v>
      </c>
      <c r="I1092" s="9" t="s">
        <v>1064</v>
      </c>
      <c r="J1092" s="12">
        <v>1</v>
      </c>
      <c r="K1092" s="13">
        <v>43313</v>
      </c>
      <c r="L1092" s="86">
        <f>(Tabla2[[#This Row],[release_year]]-'VARIANZA Y DES. EST'!$L$11)^2</f>
        <v>7.9512857435875226</v>
      </c>
      <c r="M1092" s="12">
        <v>2017</v>
      </c>
      <c r="N1092" s="9" t="s">
        <v>76</v>
      </c>
      <c r="O1092" s="9" t="s">
        <v>3815</v>
      </c>
      <c r="P1092" s="12">
        <v>80</v>
      </c>
      <c r="Q1092" s="12">
        <v>80</v>
      </c>
      <c r="R1092" s="12">
        <v>382.78912926521548</v>
      </c>
      <c r="S1092" s="12" t="s">
        <v>28</v>
      </c>
      <c r="T1092" s="9" t="s">
        <v>118</v>
      </c>
      <c r="U1092" s="9" t="s">
        <v>45</v>
      </c>
      <c r="V1092" s="9" t="s">
        <v>118</v>
      </c>
      <c r="W1092" s="14">
        <v>3</v>
      </c>
    </row>
    <row r="1093" spans="1:23" x14ac:dyDescent="0.25">
      <c r="A1093" s="8">
        <v>7532</v>
      </c>
      <c r="B1093" s="9" t="s">
        <v>3946</v>
      </c>
      <c r="C1093" s="9" t="s">
        <v>22</v>
      </c>
      <c r="D1093" s="9" t="s">
        <v>3947</v>
      </c>
      <c r="E1093" s="18" t="s">
        <v>3948</v>
      </c>
      <c r="F1093" s="9" t="s">
        <v>3949</v>
      </c>
      <c r="G1093" s="12">
        <v>10</v>
      </c>
      <c r="H1093" s="9" t="s">
        <v>160</v>
      </c>
      <c r="I1093" s="9" t="s">
        <v>160</v>
      </c>
      <c r="J1093" s="12">
        <v>1</v>
      </c>
      <c r="K1093" s="16">
        <v>43390</v>
      </c>
      <c r="L1093" s="86">
        <f>(Tabla2[[#This Row],[release_year]]-'VARIANZA Y DES. EST'!$L$11)^2</f>
        <v>17.47405172519213</v>
      </c>
      <c r="M1093" s="12">
        <v>2010</v>
      </c>
      <c r="N1093" s="9" t="s">
        <v>82</v>
      </c>
      <c r="O1093" s="9" t="s">
        <v>3815</v>
      </c>
      <c r="P1093" s="12">
        <v>80</v>
      </c>
      <c r="Q1093" s="12">
        <v>80</v>
      </c>
      <c r="R1093" s="12">
        <v>382.78912926521548</v>
      </c>
      <c r="S1093" s="12" t="s">
        <v>28</v>
      </c>
      <c r="T1093" s="9" t="s">
        <v>111</v>
      </c>
      <c r="U1093" s="9" t="s">
        <v>30</v>
      </c>
      <c r="V1093" s="9" t="s">
        <v>111</v>
      </c>
      <c r="W1093" s="14">
        <v>2</v>
      </c>
    </row>
    <row r="1094" spans="1:23" x14ac:dyDescent="0.25">
      <c r="A1094" s="8">
        <v>7559</v>
      </c>
      <c r="B1094" s="9" t="s">
        <v>3950</v>
      </c>
      <c r="C1094" s="9" t="s">
        <v>22</v>
      </c>
      <c r="D1094" s="9" t="s">
        <v>3951</v>
      </c>
      <c r="E1094" s="18" t="s">
        <v>3952</v>
      </c>
      <c r="F1094" s="9" t="s">
        <v>3953</v>
      </c>
      <c r="G1094" s="12">
        <v>11</v>
      </c>
      <c r="H1094" s="9" t="s">
        <v>25</v>
      </c>
      <c r="I1094" s="9" t="s">
        <v>25</v>
      </c>
      <c r="J1094" s="12">
        <v>1</v>
      </c>
      <c r="K1094" s="13">
        <v>42809</v>
      </c>
      <c r="L1094" s="86">
        <f>(Tabla2[[#This Row],[release_year]]-'VARIANZA Y DES. EST'!$L$11)^2</f>
        <v>3.3116808838167522</v>
      </c>
      <c r="M1094" s="12">
        <v>2016</v>
      </c>
      <c r="N1094" s="9" t="s">
        <v>842</v>
      </c>
      <c r="O1094" s="9" t="s">
        <v>3815</v>
      </c>
      <c r="P1094" s="12">
        <v>80</v>
      </c>
      <c r="Q1094" s="12">
        <v>80</v>
      </c>
      <c r="R1094" s="12">
        <v>382.78912926521548</v>
      </c>
      <c r="S1094" s="12" t="s">
        <v>28</v>
      </c>
      <c r="T1094" s="9" t="s">
        <v>144</v>
      </c>
      <c r="U1094" s="9" t="s">
        <v>45</v>
      </c>
      <c r="V1094" s="9" t="s">
        <v>144</v>
      </c>
      <c r="W1094" s="14">
        <v>2</v>
      </c>
    </row>
    <row r="1095" spans="1:23" x14ac:dyDescent="0.25">
      <c r="A1095" s="8">
        <v>7847</v>
      </c>
      <c r="B1095" s="9" t="s">
        <v>3954</v>
      </c>
      <c r="C1095" s="9" t="s">
        <v>22</v>
      </c>
      <c r="D1095" s="9" t="s">
        <v>3955</v>
      </c>
      <c r="E1095" s="18" t="s">
        <v>3956</v>
      </c>
      <c r="F1095" s="9" t="s">
        <v>3957</v>
      </c>
      <c r="G1095" s="12">
        <v>1</v>
      </c>
      <c r="H1095" s="9" t="s">
        <v>126</v>
      </c>
      <c r="I1095" s="9" t="s">
        <v>126</v>
      </c>
      <c r="J1095" s="12">
        <v>1</v>
      </c>
      <c r="K1095" s="13">
        <v>43183</v>
      </c>
      <c r="L1095" s="86">
        <f>(Tabla2[[#This Row],[release_year]]-'VARIANZA Y DES. EST'!$L$11)^2</f>
        <v>7.9512857435875226</v>
      </c>
      <c r="M1095" s="12">
        <v>2017</v>
      </c>
      <c r="N1095" s="9" t="s">
        <v>82</v>
      </c>
      <c r="O1095" s="9" t="s">
        <v>3815</v>
      </c>
      <c r="P1095" s="12">
        <v>80</v>
      </c>
      <c r="Q1095" s="12">
        <v>80</v>
      </c>
      <c r="R1095" s="12">
        <v>382.78912926521548</v>
      </c>
      <c r="S1095" s="12" t="s">
        <v>28</v>
      </c>
      <c r="T1095" s="9" t="s">
        <v>105</v>
      </c>
      <c r="U1095" s="9" t="s">
        <v>57</v>
      </c>
      <c r="V1095" s="9" t="s">
        <v>105</v>
      </c>
      <c r="W1095" s="14">
        <v>2</v>
      </c>
    </row>
    <row r="1096" spans="1:23" x14ac:dyDescent="0.25">
      <c r="A1096" s="8">
        <v>7887</v>
      </c>
      <c r="B1096" s="9" t="s">
        <v>3958</v>
      </c>
      <c r="C1096" s="9" t="s">
        <v>22</v>
      </c>
      <c r="D1096" s="9" t="s">
        <v>3959</v>
      </c>
      <c r="E1096" s="7" t="s">
        <v>3960</v>
      </c>
      <c r="F1096" s="24"/>
      <c r="G1096" s="12">
        <v>0</v>
      </c>
      <c r="H1096" s="9" t="s">
        <v>25</v>
      </c>
      <c r="I1096" s="9" t="s">
        <v>25</v>
      </c>
      <c r="J1096" s="12">
        <v>1</v>
      </c>
      <c r="K1096" s="13">
        <v>43685</v>
      </c>
      <c r="L1096" s="86">
        <f>(Tabla2[[#This Row],[release_year]]-'VARIANZA Y DES. EST'!$L$11)^2</f>
        <v>14.590890603358293</v>
      </c>
      <c r="M1096" s="12">
        <v>2018</v>
      </c>
      <c r="N1096" s="9" t="s">
        <v>76</v>
      </c>
      <c r="O1096" s="9" t="s">
        <v>3815</v>
      </c>
      <c r="P1096" s="12">
        <v>80</v>
      </c>
      <c r="Q1096" s="12">
        <v>80</v>
      </c>
      <c r="R1096" s="12">
        <v>382.78912926521548</v>
      </c>
      <c r="S1096" s="12" t="s">
        <v>28</v>
      </c>
      <c r="T1096" s="9" t="s">
        <v>57</v>
      </c>
      <c r="U1096" s="9" t="s">
        <v>57</v>
      </c>
      <c r="V1096" s="9" t="s">
        <v>57</v>
      </c>
      <c r="W1096" s="14">
        <v>1</v>
      </c>
    </row>
    <row r="1097" spans="1:23" x14ac:dyDescent="0.25">
      <c r="A1097" s="8">
        <v>8195</v>
      </c>
      <c r="B1097" s="9" t="s">
        <v>3961</v>
      </c>
      <c r="C1097" s="9" t="s">
        <v>22</v>
      </c>
      <c r="D1097" s="9" t="s">
        <v>3962</v>
      </c>
      <c r="E1097" s="9" t="s">
        <v>3059</v>
      </c>
      <c r="F1097" s="9" t="s">
        <v>3963</v>
      </c>
      <c r="G1097" s="12">
        <v>11</v>
      </c>
      <c r="H1097" s="9" t="s">
        <v>390</v>
      </c>
      <c r="I1097" s="9" t="s">
        <v>3964</v>
      </c>
      <c r="J1097" s="12">
        <v>3</v>
      </c>
      <c r="K1097" s="13">
        <v>42865</v>
      </c>
      <c r="L1097" s="86">
        <f>(Tabla2[[#This Row],[release_year]]-'VARIANZA Y DES. EST'!$L$11)^2</f>
        <v>0.67207602404598188</v>
      </c>
      <c r="M1097" s="12">
        <v>2015</v>
      </c>
      <c r="N1097" s="9" t="s">
        <v>76</v>
      </c>
      <c r="O1097" s="9" t="s">
        <v>3815</v>
      </c>
      <c r="P1097" s="12">
        <v>80</v>
      </c>
      <c r="Q1097" s="12">
        <v>80</v>
      </c>
      <c r="R1097" s="12">
        <v>382.78912926521548</v>
      </c>
      <c r="S1097" s="12" t="s">
        <v>28</v>
      </c>
      <c r="T1097" s="9" t="s">
        <v>2492</v>
      </c>
      <c r="U1097" s="9" t="s">
        <v>95</v>
      </c>
      <c r="V1097" s="9" t="s">
        <v>2492</v>
      </c>
      <c r="W1097" s="14">
        <v>3</v>
      </c>
    </row>
    <row r="1098" spans="1:23" x14ac:dyDescent="0.25">
      <c r="A1098" s="8">
        <v>8649</v>
      </c>
      <c r="B1098" s="9" t="s">
        <v>3965</v>
      </c>
      <c r="C1098" s="9" t="s">
        <v>22</v>
      </c>
      <c r="D1098" s="9" t="s">
        <v>3966</v>
      </c>
      <c r="E1098" s="18" t="s">
        <v>3967</v>
      </c>
      <c r="F1098" s="9" t="s">
        <v>3968</v>
      </c>
      <c r="G1098" s="12">
        <v>8</v>
      </c>
      <c r="H1098" s="9" t="s">
        <v>126</v>
      </c>
      <c r="I1098" s="9" t="s">
        <v>126</v>
      </c>
      <c r="J1098" s="12">
        <v>1</v>
      </c>
      <c r="K1098" s="13">
        <v>43586</v>
      </c>
      <c r="L1098" s="86">
        <f>(Tabla2[[#This Row],[release_year]]-'VARIANZA Y DES. EST'!$L$11)^2</f>
        <v>14.590890603358293</v>
      </c>
      <c r="M1098" s="12">
        <v>2018</v>
      </c>
      <c r="N1098" s="9" t="s">
        <v>76</v>
      </c>
      <c r="O1098" s="9" t="s">
        <v>3815</v>
      </c>
      <c r="P1098" s="12">
        <v>80</v>
      </c>
      <c r="Q1098" s="12">
        <v>80</v>
      </c>
      <c r="R1098" s="12">
        <v>382.78912926521548</v>
      </c>
      <c r="S1098" s="12" t="s">
        <v>28</v>
      </c>
      <c r="T1098" s="9" t="s">
        <v>3969</v>
      </c>
      <c r="U1098" s="9" t="s">
        <v>3969</v>
      </c>
      <c r="V1098" s="9" t="s">
        <v>3969</v>
      </c>
      <c r="W1098" s="14">
        <v>1</v>
      </c>
    </row>
    <row r="1099" spans="1:23" x14ac:dyDescent="0.25">
      <c r="A1099" s="8">
        <v>379</v>
      </c>
      <c r="B1099" s="9" t="s">
        <v>3970</v>
      </c>
      <c r="C1099" s="9" t="s">
        <v>22</v>
      </c>
      <c r="D1099" s="9" t="s">
        <v>3971</v>
      </c>
      <c r="E1099" s="7" t="s">
        <v>3972</v>
      </c>
      <c r="F1099" s="24"/>
      <c r="G1099" s="12">
        <v>0</v>
      </c>
      <c r="H1099" s="9" t="s">
        <v>25</v>
      </c>
      <c r="I1099" s="9" t="s">
        <v>25</v>
      </c>
      <c r="J1099" s="12">
        <v>1</v>
      </c>
      <c r="K1099" s="13">
        <v>44405</v>
      </c>
      <c r="L1099" s="86">
        <f>(Tabla2[[#This Row],[release_year]]-'VARIANZA Y DES. EST'!$L$11)^2</f>
        <v>23.230495463129063</v>
      </c>
      <c r="M1099" s="12">
        <v>2019</v>
      </c>
      <c r="N1099" s="9" t="s">
        <v>35</v>
      </c>
      <c r="O1099" s="9" t="s">
        <v>3973</v>
      </c>
      <c r="P1099" s="12">
        <v>81</v>
      </c>
      <c r="Q1099" s="12">
        <v>81</v>
      </c>
      <c r="R1099" s="12">
        <v>344.65913415838133</v>
      </c>
      <c r="S1099" s="12" t="s">
        <v>28</v>
      </c>
      <c r="T1099" s="9" t="s">
        <v>57</v>
      </c>
      <c r="U1099" s="9" t="s">
        <v>57</v>
      </c>
      <c r="V1099" s="9" t="s">
        <v>57</v>
      </c>
      <c r="W1099" s="14">
        <v>1</v>
      </c>
    </row>
    <row r="1100" spans="1:23" x14ac:dyDescent="0.25">
      <c r="A1100" s="8">
        <v>874</v>
      </c>
      <c r="B1100" s="9" t="s">
        <v>3974</v>
      </c>
      <c r="C1100" s="9" t="s">
        <v>22</v>
      </c>
      <c r="D1100" s="9" t="s">
        <v>3975</v>
      </c>
      <c r="E1100" s="9" t="s">
        <v>3976</v>
      </c>
      <c r="F1100" s="9" t="s">
        <v>3977</v>
      </c>
      <c r="G1100" s="12">
        <v>9</v>
      </c>
      <c r="H1100" s="9" t="s">
        <v>518</v>
      </c>
      <c r="I1100" s="9" t="s">
        <v>518</v>
      </c>
      <c r="J1100" s="12">
        <v>1</v>
      </c>
      <c r="K1100" s="13">
        <v>44331</v>
      </c>
      <c r="L1100" s="86">
        <f>(Tabla2[[#This Row],[release_year]]-'VARIANZA Y DES. EST'!$L$11)^2</f>
        <v>46.509705182670608</v>
      </c>
      <c r="M1100" s="12">
        <v>2021</v>
      </c>
      <c r="N1100" s="9" t="s">
        <v>76</v>
      </c>
      <c r="O1100" s="9" t="s">
        <v>3973</v>
      </c>
      <c r="P1100" s="12">
        <v>81</v>
      </c>
      <c r="Q1100" s="12">
        <v>81</v>
      </c>
      <c r="R1100" s="12">
        <v>344.65913415838133</v>
      </c>
      <c r="S1100" s="12" t="s">
        <v>28</v>
      </c>
      <c r="T1100" s="9" t="s">
        <v>118</v>
      </c>
      <c r="U1100" s="9" t="s">
        <v>45</v>
      </c>
      <c r="V1100" s="9" t="s">
        <v>118</v>
      </c>
      <c r="W1100" s="14">
        <v>3</v>
      </c>
    </row>
    <row r="1101" spans="1:23" x14ac:dyDescent="0.25">
      <c r="A1101" s="8">
        <v>1008</v>
      </c>
      <c r="B1101" s="9" t="s">
        <v>3978</v>
      </c>
      <c r="C1101" s="9" t="s">
        <v>22</v>
      </c>
      <c r="D1101" s="9" t="s">
        <v>3979</v>
      </c>
      <c r="E1101" s="9" t="s">
        <v>2699</v>
      </c>
      <c r="F1101" s="18" t="s">
        <v>3980</v>
      </c>
      <c r="G1101" s="12">
        <v>6</v>
      </c>
      <c r="H1101" s="12"/>
      <c r="I1101" s="9"/>
      <c r="J1101" s="12">
        <v>0</v>
      </c>
      <c r="K1101" s="13">
        <v>44306</v>
      </c>
      <c r="L1101" s="86">
        <f>(Tabla2[[#This Row],[release_year]]-'VARIANZA Y DES. EST'!$L$11)^2</f>
        <v>7.9512857435875226</v>
      </c>
      <c r="M1101" s="12">
        <v>2017</v>
      </c>
      <c r="N1101" s="9" t="s">
        <v>26</v>
      </c>
      <c r="O1101" s="9" t="s">
        <v>3973</v>
      </c>
      <c r="P1101" s="12">
        <v>81</v>
      </c>
      <c r="Q1101" s="12">
        <v>81</v>
      </c>
      <c r="R1101" s="12">
        <v>344.65913415838133</v>
      </c>
      <c r="S1101" s="12" t="s">
        <v>28</v>
      </c>
      <c r="T1101" s="9" t="s">
        <v>111</v>
      </c>
      <c r="U1101" s="9" t="s">
        <v>30</v>
      </c>
      <c r="V1101" s="9" t="s">
        <v>111</v>
      </c>
      <c r="W1101" s="14">
        <v>2</v>
      </c>
    </row>
    <row r="1102" spans="1:23" x14ac:dyDescent="0.25">
      <c r="A1102" s="8">
        <v>1078</v>
      </c>
      <c r="B1102" s="9" t="s">
        <v>3981</v>
      </c>
      <c r="C1102" s="9" t="s">
        <v>22</v>
      </c>
      <c r="D1102" s="9" t="s">
        <v>3982</v>
      </c>
      <c r="E1102" s="7" t="s">
        <v>2699</v>
      </c>
      <c r="F1102" s="24"/>
      <c r="G1102" s="12">
        <v>0</v>
      </c>
      <c r="H1102" s="12"/>
      <c r="I1102" s="9"/>
      <c r="J1102" s="12">
        <v>0</v>
      </c>
      <c r="K1102" s="13">
        <v>44299</v>
      </c>
      <c r="L1102" s="86">
        <f>(Tabla2[[#This Row],[release_year]]-'VARIANZA Y DES. EST'!$L$11)^2</f>
        <v>23.230495463129063</v>
      </c>
      <c r="M1102" s="12">
        <v>2019</v>
      </c>
      <c r="N1102" s="9" t="s">
        <v>110</v>
      </c>
      <c r="O1102" s="9" t="s">
        <v>3973</v>
      </c>
      <c r="P1102" s="12">
        <v>81</v>
      </c>
      <c r="Q1102" s="12">
        <v>81</v>
      </c>
      <c r="R1102" s="12">
        <v>344.65913415838133</v>
      </c>
      <c r="S1102" s="12" t="s">
        <v>28</v>
      </c>
      <c r="T1102" s="9" t="s">
        <v>30</v>
      </c>
      <c r="U1102" s="9" t="s">
        <v>30</v>
      </c>
      <c r="V1102" s="9" t="s">
        <v>30</v>
      </c>
      <c r="W1102" s="14">
        <v>1</v>
      </c>
    </row>
    <row r="1103" spans="1:23" x14ac:dyDescent="0.25">
      <c r="A1103" s="8">
        <v>1237</v>
      </c>
      <c r="B1103" s="9" t="s">
        <v>3983</v>
      </c>
      <c r="C1103" s="9" t="s">
        <v>22</v>
      </c>
      <c r="D1103" s="9" t="s">
        <v>3984</v>
      </c>
      <c r="E1103" s="9" t="s">
        <v>3985</v>
      </c>
      <c r="F1103" s="9" t="s">
        <v>3986</v>
      </c>
      <c r="G1103" s="12">
        <v>11</v>
      </c>
      <c r="H1103" s="9" t="s">
        <v>231</v>
      </c>
      <c r="I1103" s="9" t="s">
        <v>231</v>
      </c>
      <c r="J1103" s="12">
        <v>1</v>
      </c>
      <c r="K1103" s="13">
        <v>44260</v>
      </c>
      <c r="L1103" s="86">
        <f>(Tabla2[[#This Row],[release_year]]-'VARIANZA Y DES. EST'!$L$11)^2</f>
        <v>46.509705182670608</v>
      </c>
      <c r="M1103" s="12">
        <v>2021</v>
      </c>
      <c r="N1103" s="9" t="s">
        <v>76</v>
      </c>
      <c r="O1103" s="9" t="s">
        <v>3973</v>
      </c>
      <c r="P1103" s="12">
        <v>81</v>
      </c>
      <c r="Q1103" s="12">
        <v>81</v>
      </c>
      <c r="R1103" s="12">
        <v>344.65913415838133</v>
      </c>
      <c r="S1103" s="12" t="s">
        <v>28</v>
      </c>
      <c r="T1103" s="9" t="s">
        <v>2930</v>
      </c>
      <c r="U1103" s="9" t="s">
        <v>38</v>
      </c>
      <c r="V1103" s="9" t="s">
        <v>2930</v>
      </c>
      <c r="W1103" s="14">
        <v>3</v>
      </c>
    </row>
    <row r="1104" spans="1:23" x14ac:dyDescent="0.25">
      <c r="A1104" s="8">
        <v>1418</v>
      </c>
      <c r="B1104" s="9" t="s">
        <v>3987</v>
      </c>
      <c r="C1104" s="9" t="s">
        <v>22</v>
      </c>
      <c r="D1104" s="9" t="s">
        <v>3988</v>
      </c>
      <c r="E1104" s="18" t="s">
        <v>3989</v>
      </c>
      <c r="F1104" s="9" t="s">
        <v>3990</v>
      </c>
      <c r="G1104" s="12">
        <v>5</v>
      </c>
      <c r="H1104" s="9" t="s">
        <v>1064</v>
      </c>
      <c r="I1104" s="9" t="s">
        <v>1064</v>
      </c>
      <c r="J1104" s="12">
        <v>1</v>
      </c>
      <c r="K1104" s="13">
        <v>44208</v>
      </c>
      <c r="L1104" s="86">
        <f>(Tabla2[[#This Row],[release_year]]-'VARIANZA Y DES. EST'!$L$11)^2</f>
        <v>23.230495463129063</v>
      </c>
      <c r="M1104" s="12">
        <v>2019</v>
      </c>
      <c r="N1104" s="9" t="s">
        <v>76</v>
      </c>
      <c r="O1104" s="9" t="s">
        <v>3973</v>
      </c>
      <c r="P1104" s="12">
        <v>81</v>
      </c>
      <c r="Q1104" s="12">
        <v>81</v>
      </c>
      <c r="R1104" s="12">
        <v>344.65913415838133</v>
      </c>
      <c r="S1104" s="12" t="s">
        <v>28</v>
      </c>
      <c r="T1104" s="9" t="s">
        <v>2372</v>
      </c>
      <c r="U1104" s="9" t="s">
        <v>239</v>
      </c>
      <c r="V1104" s="9" t="s">
        <v>2372</v>
      </c>
      <c r="W1104" s="14">
        <v>2</v>
      </c>
    </row>
    <row r="1105" spans="1:23" x14ac:dyDescent="0.25">
      <c r="A1105" s="8">
        <v>1637</v>
      </c>
      <c r="B1105" s="9" t="s">
        <v>3991</v>
      </c>
      <c r="C1105" s="9" t="s">
        <v>22</v>
      </c>
      <c r="D1105" s="9" t="s">
        <v>3992</v>
      </c>
      <c r="E1105" s="9" t="s">
        <v>3993</v>
      </c>
      <c r="F1105" s="9" t="s">
        <v>3994</v>
      </c>
      <c r="G1105" s="12">
        <v>1</v>
      </c>
      <c r="H1105" s="9" t="s">
        <v>25</v>
      </c>
      <c r="I1105" s="9" t="s">
        <v>25</v>
      </c>
      <c r="J1105" s="12">
        <v>1</v>
      </c>
      <c r="K1105" s="16">
        <v>44162</v>
      </c>
      <c r="L1105" s="86">
        <f>(Tabla2[[#This Row],[release_year]]-'VARIANZA Y DES. EST'!$L$11)^2</f>
        <v>33.870100322899837</v>
      </c>
      <c r="M1105" s="12">
        <v>2020</v>
      </c>
      <c r="N1105" s="9" t="s">
        <v>82</v>
      </c>
      <c r="O1105" s="9" t="s">
        <v>3973</v>
      </c>
      <c r="P1105" s="12">
        <v>81</v>
      </c>
      <c r="Q1105" s="12">
        <v>81</v>
      </c>
      <c r="R1105" s="12">
        <v>344.65913415838133</v>
      </c>
      <c r="S1105" s="12" t="s">
        <v>28</v>
      </c>
      <c r="T1105" s="9" t="s">
        <v>1276</v>
      </c>
      <c r="U1105" s="9" t="s">
        <v>30</v>
      </c>
      <c r="V1105" s="9" t="s">
        <v>1276</v>
      </c>
      <c r="W1105" s="14">
        <v>2</v>
      </c>
    </row>
    <row r="1106" spans="1:23" x14ac:dyDescent="0.25">
      <c r="A1106" s="8">
        <v>1764</v>
      </c>
      <c r="B1106" s="9" t="s">
        <v>3995</v>
      </c>
      <c r="C1106" s="9" t="s">
        <v>22</v>
      </c>
      <c r="D1106" s="9" t="s">
        <v>3996</v>
      </c>
      <c r="E1106" s="9" t="s">
        <v>3387</v>
      </c>
      <c r="F1106" s="9" t="s">
        <v>3997</v>
      </c>
      <c r="G1106" s="12">
        <v>8</v>
      </c>
      <c r="H1106" s="9" t="s">
        <v>25</v>
      </c>
      <c r="I1106" s="9" t="s">
        <v>25</v>
      </c>
      <c r="J1106" s="12">
        <v>1</v>
      </c>
      <c r="K1106" s="13">
        <v>44136</v>
      </c>
      <c r="L1106" s="86">
        <f>(Tabla2[[#This Row],[release_year]]-'VARIANZA Y DES. EST'!$L$11)^2</f>
        <v>14.590890603358293</v>
      </c>
      <c r="M1106" s="12">
        <v>2018</v>
      </c>
      <c r="N1106" s="9" t="s">
        <v>1991</v>
      </c>
      <c r="O1106" s="9" t="s">
        <v>3973</v>
      </c>
      <c r="P1106" s="12">
        <v>81</v>
      </c>
      <c r="Q1106" s="12">
        <v>81</v>
      </c>
      <c r="R1106" s="12">
        <v>344.65913415838133</v>
      </c>
      <c r="S1106" s="12" t="s">
        <v>28</v>
      </c>
      <c r="T1106" s="9" t="s">
        <v>3998</v>
      </c>
      <c r="U1106" s="9" t="s">
        <v>45</v>
      </c>
      <c r="V1106" s="9" t="s">
        <v>3998</v>
      </c>
      <c r="W1106" s="14">
        <v>3</v>
      </c>
    </row>
    <row r="1107" spans="1:23" x14ac:dyDescent="0.25">
      <c r="A1107" s="8">
        <v>1825</v>
      </c>
      <c r="B1107" s="9" t="s">
        <v>3999</v>
      </c>
      <c r="C1107" s="9" t="s">
        <v>22</v>
      </c>
      <c r="D1107" s="9" t="s">
        <v>4000</v>
      </c>
      <c r="E1107" s="18" t="s">
        <v>4001</v>
      </c>
      <c r="F1107" s="9" t="s">
        <v>4002</v>
      </c>
      <c r="G1107" s="12">
        <v>8</v>
      </c>
      <c r="H1107" s="9" t="s">
        <v>92</v>
      </c>
      <c r="I1107" s="9" t="s">
        <v>4003</v>
      </c>
      <c r="J1107" s="12">
        <v>3</v>
      </c>
      <c r="K1107" s="16">
        <v>44123</v>
      </c>
      <c r="L1107" s="86">
        <f>(Tabla2[[#This Row],[release_year]]-'VARIANZA Y DES. EST'!$L$11)^2</f>
        <v>4.7532614447336705</v>
      </c>
      <c r="M1107" s="12">
        <v>2012</v>
      </c>
      <c r="N1107" s="9" t="s">
        <v>76</v>
      </c>
      <c r="O1107" s="9" t="s">
        <v>3973</v>
      </c>
      <c r="P1107" s="12">
        <v>81</v>
      </c>
      <c r="Q1107" s="12">
        <v>81</v>
      </c>
      <c r="R1107" s="12">
        <v>344.65913415838133</v>
      </c>
      <c r="S1107" s="12" t="s">
        <v>28</v>
      </c>
      <c r="T1107" s="9" t="s">
        <v>70</v>
      </c>
      <c r="U1107" s="9" t="s">
        <v>45</v>
      </c>
      <c r="V1107" s="9" t="s">
        <v>70</v>
      </c>
      <c r="W1107" s="14">
        <v>2</v>
      </c>
    </row>
    <row r="1108" spans="1:23" x14ac:dyDescent="0.25">
      <c r="A1108" s="8">
        <v>1885</v>
      </c>
      <c r="B1108" s="9" t="s">
        <v>4004</v>
      </c>
      <c r="C1108" s="9" t="s">
        <v>22</v>
      </c>
      <c r="D1108" s="9" t="s">
        <v>4005</v>
      </c>
      <c r="E1108" s="18" t="s">
        <v>4006</v>
      </c>
      <c r="F1108" s="9" t="s">
        <v>4007</v>
      </c>
      <c r="G1108" s="12">
        <v>5</v>
      </c>
      <c r="H1108" s="9" t="s">
        <v>25</v>
      </c>
      <c r="I1108" s="9" t="s">
        <v>25</v>
      </c>
      <c r="J1108" s="12">
        <v>1</v>
      </c>
      <c r="K1108" s="13">
        <v>44110</v>
      </c>
      <c r="L1108" s="86">
        <f>(Tabla2[[#This Row],[release_year]]-'VARIANZA Y DES. EST'!$L$11)^2</f>
        <v>7.9512857435875226</v>
      </c>
      <c r="M1108" s="12">
        <v>2017</v>
      </c>
      <c r="N1108" s="9" t="s">
        <v>35</v>
      </c>
      <c r="O1108" s="9" t="s">
        <v>3973</v>
      </c>
      <c r="P1108" s="12">
        <v>81</v>
      </c>
      <c r="Q1108" s="12">
        <v>81</v>
      </c>
      <c r="R1108" s="12">
        <v>344.65913415838133</v>
      </c>
      <c r="S1108" s="12" t="s">
        <v>28</v>
      </c>
      <c r="T1108" s="9" t="s">
        <v>4008</v>
      </c>
      <c r="U1108" s="9" t="s">
        <v>45</v>
      </c>
      <c r="V1108" s="9" t="s">
        <v>4008</v>
      </c>
      <c r="W1108" s="14">
        <v>2</v>
      </c>
    </row>
    <row r="1109" spans="1:23" x14ac:dyDescent="0.25">
      <c r="A1109" s="8">
        <v>2105</v>
      </c>
      <c r="B1109" s="9" t="s">
        <v>4009</v>
      </c>
      <c r="C1109" s="9" t="s">
        <v>22</v>
      </c>
      <c r="D1109" s="9" t="s">
        <v>4010</v>
      </c>
      <c r="E1109" s="18" t="s">
        <v>4011</v>
      </c>
      <c r="F1109" s="9" t="s">
        <v>4012</v>
      </c>
      <c r="G1109" s="12">
        <v>8</v>
      </c>
      <c r="H1109" s="9" t="s">
        <v>468</v>
      </c>
      <c r="I1109" s="9" t="s">
        <v>468</v>
      </c>
      <c r="J1109" s="12">
        <v>1</v>
      </c>
      <c r="K1109" s="13">
        <v>44064</v>
      </c>
      <c r="L1109" s="86">
        <f>(Tabla2[[#This Row],[release_year]]-'VARIANZA Y DES. EST'!$L$11)^2</f>
        <v>33.870100322899837</v>
      </c>
      <c r="M1109" s="12">
        <v>2020</v>
      </c>
      <c r="N1109" s="9" t="s">
        <v>76</v>
      </c>
      <c r="O1109" s="9" t="s">
        <v>3973</v>
      </c>
      <c r="P1109" s="12">
        <v>81</v>
      </c>
      <c r="Q1109" s="12">
        <v>81</v>
      </c>
      <c r="R1109" s="12">
        <v>344.65913415838133</v>
      </c>
      <c r="S1109" s="12" t="s">
        <v>28</v>
      </c>
      <c r="T1109" s="9" t="s">
        <v>3029</v>
      </c>
      <c r="U1109" s="9" t="s">
        <v>514</v>
      </c>
      <c r="V1109" s="9" t="s">
        <v>3029</v>
      </c>
      <c r="W1109" s="14">
        <v>3</v>
      </c>
    </row>
    <row r="1110" spans="1:23" x14ac:dyDescent="0.25">
      <c r="A1110" s="8">
        <v>2381</v>
      </c>
      <c r="B1110" s="9" t="s">
        <v>4013</v>
      </c>
      <c r="C1110" s="9" t="s">
        <v>22</v>
      </c>
      <c r="D1110" s="9" t="s">
        <v>4014</v>
      </c>
      <c r="E1110" s="18" t="s">
        <v>4015</v>
      </c>
      <c r="F1110" s="9" t="s">
        <v>4016</v>
      </c>
      <c r="G1110" s="12">
        <v>5</v>
      </c>
      <c r="H1110" s="9" t="s">
        <v>25</v>
      </c>
      <c r="I1110" s="9" t="s">
        <v>25</v>
      </c>
      <c r="J1110" s="12">
        <v>1</v>
      </c>
      <c r="K1110" s="13">
        <v>43999</v>
      </c>
      <c r="L1110" s="86">
        <f>(Tabla2[[#This Row],[release_year]]-'VARIANZA Y DES. EST'!$L$11)^2</f>
        <v>33.870100322899837</v>
      </c>
      <c r="M1110" s="12">
        <v>2020</v>
      </c>
      <c r="N1110" s="9" t="s">
        <v>82</v>
      </c>
      <c r="O1110" s="9" t="s">
        <v>3973</v>
      </c>
      <c r="P1110" s="12">
        <v>81</v>
      </c>
      <c r="Q1110" s="12">
        <v>81</v>
      </c>
      <c r="R1110" s="12">
        <v>344.65913415838133</v>
      </c>
      <c r="S1110" s="12" t="s">
        <v>28</v>
      </c>
      <c r="T1110" s="9" t="s">
        <v>3215</v>
      </c>
      <c r="U1110" s="9" t="s">
        <v>30</v>
      </c>
      <c r="V1110" s="9" t="s">
        <v>3215</v>
      </c>
      <c r="W1110" s="14">
        <v>3</v>
      </c>
    </row>
    <row r="1111" spans="1:23" x14ac:dyDescent="0.25">
      <c r="A1111" s="8">
        <v>2564</v>
      </c>
      <c r="B1111" s="9" t="s">
        <v>4017</v>
      </c>
      <c r="C1111" s="9" t="s">
        <v>22</v>
      </c>
      <c r="D1111" s="9" t="s">
        <v>4018</v>
      </c>
      <c r="E1111" s="18" t="s">
        <v>2726</v>
      </c>
      <c r="F1111" s="9" t="s">
        <v>4019</v>
      </c>
      <c r="G1111" s="12">
        <v>4</v>
      </c>
      <c r="H1111" s="9" t="s">
        <v>858</v>
      </c>
      <c r="I1111" s="9" t="s">
        <v>858</v>
      </c>
      <c r="J1111" s="12">
        <v>1</v>
      </c>
      <c r="K1111" s="13">
        <v>43955</v>
      </c>
      <c r="L1111" s="86">
        <f>(Tabla2[[#This Row],[release_year]]-'VARIANZA Y DES. EST'!$L$11)^2</f>
        <v>33.870100322899837</v>
      </c>
      <c r="M1111" s="12">
        <v>2020</v>
      </c>
      <c r="N1111" s="9" t="s">
        <v>55</v>
      </c>
      <c r="O1111" s="9" t="s">
        <v>3973</v>
      </c>
      <c r="P1111" s="12">
        <v>81</v>
      </c>
      <c r="Q1111" s="12">
        <v>81</v>
      </c>
      <c r="R1111" s="12">
        <v>344.65913415838133</v>
      </c>
      <c r="S1111" s="12" t="s">
        <v>28</v>
      </c>
      <c r="T1111" s="9" t="s">
        <v>442</v>
      </c>
      <c r="U1111" s="9" t="s">
        <v>30</v>
      </c>
      <c r="V1111" s="9" t="s">
        <v>442</v>
      </c>
      <c r="W1111" s="14">
        <v>3</v>
      </c>
    </row>
    <row r="1112" spans="1:23" x14ac:dyDescent="0.25">
      <c r="A1112" s="8">
        <v>2669</v>
      </c>
      <c r="B1112" s="9" t="s">
        <v>4020</v>
      </c>
      <c r="C1112" s="9" t="s">
        <v>22</v>
      </c>
      <c r="D1112" s="9" t="s">
        <v>4021</v>
      </c>
      <c r="E1112" s="9" t="s">
        <v>3985</v>
      </c>
      <c r="F1112" s="9" t="s">
        <v>4022</v>
      </c>
      <c r="G1112" s="12">
        <v>4</v>
      </c>
      <c r="H1112" s="9" t="s">
        <v>231</v>
      </c>
      <c r="I1112" s="9" t="s">
        <v>3005</v>
      </c>
      <c r="J1112" s="12">
        <v>2</v>
      </c>
      <c r="K1112" s="13">
        <v>43938</v>
      </c>
      <c r="L1112" s="86">
        <f>(Tabla2[[#This Row],[release_year]]-'VARIANZA Y DES. EST'!$L$11)^2</f>
        <v>33.870100322899837</v>
      </c>
      <c r="M1112" s="12">
        <v>2020</v>
      </c>
      <c r="N1112" s="9" t="s">
        <v>76</v>
      </c>
      <c r="O1112" s="9" t="s">
        <v>3973</v>
      </c>
      <c r="P1112" s="12">
        <v>81</v>
      </c>
      <c r="Q1112" s="12">
        <v>81</v>
      </c>
      <c r="R1112" s="12">
        <v>344.65913415838133</v>
      </c>
      <c r="S1112" s="12" t="s">
        <v>28</v>
      </c>
      <c r="T1112" s="9" t="s">
        <v>460</v>
      </c>
      <c r="U1112" s="9" t="s">
        <v>45</v>
      </c>
      <c r="V1112" s="9" t="s">
        <v>460</v>
      </c>
      <c r="W1112" s="14">
        <v>3</v>
      </c>
    </row>
    <row r="1113" spans="1:23" x14ac:dyDescent="0.25">
      <c r="A1113" s="8">
        <v>2928</v>
      </c>
      <c r="B1113" s="9" t="s">
        <v>4023</v>
      </c>
      <c r="C1113" s="9" t="s">
        <v>22</v>
      </c>
      <c r="D1113" s="10" t="s">
        <v>4024</v>
      </c>
      <c r="E1113" s="11"/>
      <c r="F1113" s="18" t="s">
        <v>4025</v>
      </c>
      <c r="G1113" s="12">
        <v>15</v>
      </c>
      <c r="H1113" s="9" t="s">
        <v>25</v>
      </c>
      <c r="I1113" s="9" t="s">
        <v>25</v>
      </c>
      <c r="J1113" s="12">
        <v>1</v>
      </c>
      <c r="K1113" s="13">
        <v>43872</v>
      </c>
      <c r="L1113" s="86">
        <f>(Tabla2[[#This Row],[release_year]]-'VARIANZA Y DES. EST'!$L$11)^2</f>
        <v>33.870100322899837</v>
      </c>
      <c r="M1113" s="12">
        <v>2020</v>
      </c>
      <c r="N1113" s="9" t="s">
        <v>110</v>
      </c>
      <c r="O1113" s="9" t="s">
        <v>3973</v>
      </c>
      <c r="P1113" s="12">
        <v>81</v>
      </c>
      <c r="Q1113" s="12">
        <v>81</v>
      </c>
      <c r="R1113" s="12">
        <v>344.65913415838133</v>
      </c>
      <c r="S1113" s="12" t="s">
        <v>28</v>
      </c>
      <c r="T1113" s="9" t="s">
        <v>111</v>
      </c>
      <c r="U1113" s="9" t="s">
        <v>30</v>
      </c>
      <c r="V1113" s="9" t="s">
        <v>111</v>
      </c>
      <c r="W1113" s="14">
        <v>2</v>
      </c>
    </row>
    <row r="1114" spans="1:23" x14ac:dyDescent="0.25">
      <c r="A1114" s="8">
        <v>3065</v>
      </c>
      <c r="B1114" s="9" t="s">
        <v>4026</v>
      </c>
      <c r="C1114" s="9" t="s">
        <v>22</v>
      </c>
      <c r="D1114" s="9" t="s">
        <v>4027</v>
      </c>
      <c r="E1114" s="18" t="s">
        <v>2726</v>
      </c>
      <c r="F1114" s="9" t="s">
        <v>4028</v>
      </c>
      <c r="G1114" s="12">
        <v>4</v>
      </c>
      <c r="H1114" s="12"/>
      <c r="I1114" s="9"/>
      <c r="J1114" s="12">
        <v>0</v>
      </c>
      <c r="K1114" s="13">
        <v>43831</v>
      </c>
      <c r="L1114" s="86">
        <f>(Tabla2[[#This Row],[release_year]]-'VARIANZA Y DES. EST'!$L$11)^2</f>
        <v>23.230495463129063</v>
      </c>
      <c r="M1114" s="12">
        <v>2019</v>
      </c>
      <c r="N1114" s="9" t="s">
        <v>55</v>
      </c>
      <c r="O1114" s="9" t="s">
        <v>3973</v>
      </c>
      <c r="P1114" s="12">
        <v>81</v>
      </c>
      <c r="Q1114" s="12">
        <v>81</v>
      </c>
      <c r="R1114" s="12">
        <v>344.65913415838133</v>
      </c>
      <c r="S1114" s="12" t="s">
        <v>28</v>
      </c>
      <c r="T1114" s="9" t="s">
        <v>442</v>
      </c>
      <c r="U1114" s="9" t="s">
        <v>30</v>
      </c>
      <c r="V1114" s="9" t="s">
        <v>442</v>
      </c>
      <c r="W1114" s="14">
        <v>3</v>
      </c>
    </row>
    <row r="1115" spans="1:23" x14ac:dyDescent="0.25">
      <c r="A1115" s="8">
        <v>3211</v>
      </c>
      <c r="B1115" s="9" t="s">
        <v>4029</v>
      </c>
      <c r="C1115" s="9" t="s">
        <v>22</v>
      </c>
      <c r="D1115" s="9" t="s">
        <v>4030</v>
      </c>
      <c r="E1115" s="18" t="s">
        <v>4031</v>
      </c>
      <c r="F1115" s="9" t="s">
        <v>4032</v>
      </c>
      <c r="G1115" s="12">
        <v>6</v>
      </c>
      <c r="H1115" s="9" t="s">
        <v>231</v>
      </c>
      <c r="I1115" s="9" t="s">
        <v>231</v>
      </c>
      <c r="J1115" s="12">
        <v>1</v>
      </c>
      <c r="K1115" s="16">
        <v>43798</v>
      </c>
      <c r="L1115" s="86">
        <f>(Tabla2[[#This Row],[release_year]]-'VARIANZA Y DES. EST'!$L$11)^2</f>
        <v>23.230495463129063</v>
      </c>
      <c r="M1115" s="12">
        <v>2019</v>
      </c>
      <c r="N1115" s="9" t="s">
        <v>76</v>
      </c>
      <c r="O1115" s="9" t="s">
        <v>3973</v>
      </c>
      <c r="P1115" s="12">
        <v>81</v>
      </c>
      <c r="Q1115" s="12">
        <v>81</v>
      </c>
      <c r="R1115" s="12">
        <v>344.65913415838133</v>
      </c>
      <c r="S1115" s="12" t="s">
        <v>28</v>
      </c>
      <c r="T1115" s="9" t="s">
        <v>118</v>
      </c>
      <c r="U1115" s="9" t="s">
        <v>45</v>
      </c>
      <c r="V1115" s="9" t="s">
        <v>118</v>
      </c>
      <c r="W1115" s="14">
        <v>3</v>
      </c>
    </row>
    <row r="1116" spans="1:23" x14ac:dyDescent="0.25">
      <c r="A1116" s="8">
        <v>3320</v>
      </c>
      <c r="B1116" s="9" t="s">
        <v>4033</v>
      </c>
      <c r="C1116" s="9" t="s">
        <v>22</v>
      </c>
      <c r="D1116" s="9" t="s">
        <v>4034</v>
      </c>
      <c r="E1116" s="9" t="s">
        <v>4035</v>
      </c>
      <c r="F1116" s="9" t="s">
        <v>4036</v>
      </c>
      <c r="G1116" s="12">
        <v>8</v>
      </c>
      <c r="H1116" s="9" t="s">
        <v>25</v>
      </c>
      <c r="I1116" s="9" t="s">
        <v>4037</v>
      </c>
      <c r="J1116" s="12">
        <v>3</v>
      </c>
      <c r="K1116" s="13">
        <v>43771</v>
      </c>
      <c r="L1116" s="86">
        <f>(Tabla2[[#This Row],[release_year]]-'VARIANZA Y DES. EST'!$L$11)^2</f>
        <v>7.9512857435875226</v>
      </c>
      <c r="M1116" s="12">
        <v>2017</v>
      </c>
      <c r="N1116" s="9" t="s">
        <v>82</v>
      </c>
      <c r="O1116" s="9" t="s">
        <v>3973</v>
      </c>
      <c r="P1116" s="12">
        <v>81</v>
      </c>
      <c r="Q1116" s="12">
        <v>81</v>
      </c>
      <c r="R1116" s="12">
        <v>344.65913415838133</v>
      </c>
      <c r="S1116" s="12" t="s">
        <v>28</v>
      </c>
      <c r="T1116" s="9" t="s">
        <v>111</v>
      </c>
      <c r="U1116" s="9" t="s">
        <v>30</v>
      </c>
      <c r="V1116" s="9" t="s">
        <v>111</v>
      </c>
      <c r="W1116" s="14">
        <v>2</v>
      </c>
    </row>
    <row r="1117" spans="1:23" x14ac:dyDescent="0.25">
      <c r="A1117" s="8">
        <v>3476</v>
      </c>
      <c r="B1117" s="9" t="s">
        <v>4038</v>
      </c>
      <c r="C1117" s="9" t="s">
        <v>22</v>
      </c>
      <c r="D1117" s="9" t="s">
        <v>4039</v>
      </c>
      <c r="E1117" s="18" t="s">
        <v>4040</v>
      </c>
      <c r="F1117" s="9" t="s">
        <v>4041</v>
      </c>
      <c r="G1117" s="12">
        <v>15</v>
      </c>
      <c r="H1117" s="9" t="s">
        <v>25</v>
      </c>
      <c r="I1117" s="9" t="s">
        <v>25</v>
      </c>
      <c r="J1117" s="12">
        <v>1</v>
      </c>
      <c r="K1117" s="13">
        <v>43739</v>
      </c>
      <c r="L1117" s="86">
        <f>(Tabla2[[#This Row],[release_year]]-'VARIANZA Y DES. EST'!$L$11)^2</f>
        <v>261.79879340794287</v>
      </c>
      <c r="M1117" s="12">
        <v>1998</v>
      </c>
      <c r="N1117" s="9" t="s">
        <v>49</v>
      </c>
      <c r="O1117" s="9" t="s">
        <v>3973</v>
      </c>
      <c r="P1117" s="12">
        <v>81</v>
      </c>
      <c r="Q1117" s="12">
        <v>81</v>
      </c>
      <c r="R1117" s="12">
        <v>344.65913415838133</v>
      </c>
      <c r="S1117" s="12" t="s">
        <v>28</v>
      </c>
      <c r="T1117" s="9" t="s">
        <v>111</v>
      </c>
      <c r="U1117" s="9" t="s">
        <v>30</v>
      </c>
      <c r="V1117" s="9" t="s">
        <v>111</v>
      </c>
      <c r="W1117" s="14">
        <v>2</v>
      </c>
    </row>
    <row r="1118" spans="1:23" x14ac:dyDescent="0.25">
      <c r="A1118" s="8">
        <v>3477</v>
      </c>
      <c r="B1118" s="9" t="s">
        <v>4042</v>
      </c>
      <c r="C1118" s="9" t="s">
        <v>22</v>
      </c>
      <c r="D1118" s="9" t="s">
        <v>4043</v>
      </c>
      <c r="E1118" s="18" t="s">
        <v>4044</v>
      </c>
      <c r="F1118" s="9" t="s">
        <v>4045</v>
      </c>
      <c r="G1118" s="12">
        <v>10</v>
      </c>
      <c r="H1118" s="9" t="s">
        <v>25</v>
      </c>
      <c r="I1118" s="9" t="s">
        <v>25</v>
      </c>
      <c r="J1118" s="12">
        <v>1</v>
      </c>
      <c r="K1118" s="13">
        <v>43739</v>
      </c>
      <c r="L1118" s="86">
        <f>(Tabla2[[#This Row],[release_year]]-'VARIANZA Y DES. EST'!$L$11)^2</f>
        <v>84.276027426338274</v>
      </c>
      <c r="M1118" s="12">
        <v>2005</v>
      </c>
      <c r="N1118" s="9" t="s">
        <v>1991</v>
      </c>
      <c r="O1118" s="9" t="s">
        <v>3973</v>
      </c>
      <c r="P1118" s="12">
        <v>81</v>
      </c>
      <c r="Q1118" s="12">
        <v>81</v>
      </c>
      <c r="R1118" s="12">
        <v>344.65913415838133</v>
      </c>
      <c r="S1118" s="12" t="s">
        <v>28</v>
      </c>
      <c r="T1118" s="9" t="s">
        <v>94</v>
      </c>
      <c r="U1118" s="9" t="s">
        <v>95</v>
      </c>
      <c r="V1118" s="9" t="s">
        <v>94</v>
      </c>
      <c r="W1118" s="14">
        <v>3</v>
      </c>
    </row>
    <row r="1119" spans="1:23" x14ac:dyDescent="0.25">
      <c r="A1119" s="8">
        <v>3539</v>
      </c>
      <c r="B1119" s="9" t="s">
        <v>4046</v>
      </c>
      <c r="C1119" s="9" t="s">
        <v>22</v>
      </c>
      <c r="D1119" s="9" t="s">
        <v>4047</v>
      </c>
      <c r="E1119" s="18" t="s">
        <v>4048</v>
      </c>
      <c r="F1119" s="9"/>
      <c r="G1119" s="12">
        <v>0</v>
      </c>
      <c r="H1119" s="9" t="s">
        <v>858</v>
      </c>
      <c r="I1119" s="9" t="s">
        <v>4049</v>
      </c>
      <c r="J1119" s="12">
        <v>2</v>
      </c>
      <c r="K1119" s="13">
        <v>43709</v>
      </c>
      <c r="L1119" s="86">
        <f>(Tabla2[[#This Row],[release_year]]-'VARIANZA Y DES. EST'!$L$11)^2</f>
        <v>4.7532614447336705</v>
      </c>
      <c r="M1119" s="12">
        <v>2012</v>
      </c>
      <c r="N1119" s="9" t="s">
        <v>76</v>
      </c>
      <c r="O1119" s="9" t="s">
        <v>3973</v>
      </c>
      <c r="P1119" s="12">
        <v>81</v>
      </c>
      <c r="Q1119" s="12">
        <v>81</v>
      </c>
      <c r="R1119" s="12">
        <v>344.65913415838133</v>
      </c>
      <c r="S1119" s="12" t="s">
        <v>28</v>
      </c>
      <c r="T1119" s="9" t="s">
        <v>105</v>
      </c>
      <c r="U1119" s="9" t="s">
        <v>57</v>
      </c>
      <c r="V1119" s="9" t="s">
        <v>105</v>
      </c>
      <c r="W1119" s="14">
        <v>2</v>
      </c>
    </row>
    <row r="1120" spans="1:23" x14ac:dyDescent="0.25">
      <c r="A1120" s="8">
        <v>3627</v>
      </c>
      <c r="B1120" s="9" t="s">
        <v>4050</v>
      </c>
      <c r="C1120" s="9" t="s">
        <v>22</v>
      </c>
      <c r="D1120" s="9" t="s">
        <v>4051</v>
      </c>
      <c r="E1120" s="18" t="s">
        <v>4052</v>
      </c>
      <c r="F1120" s="9" t="s">
        <v>4053</v>
      </c>
      <c r="G1120" s="12">
        <v>9</v>
      </c>
      <c r="H1120" s="9" t="s">
        <v>75</v>
      </c>
      <c r="I1120" s="9" t="s">
        <v>75</v>
      </c>
      <c r="J1120" s="12">
        <v>1</v>
      </c>
      <c r="K1120" s="13">
        <v>43680</v>
      </c>
      <c r="L1120" s="86">
        <f>(Tabla2[[#This Row],[release_year]]-'VARIANZA Y DES. EST'!$L$11)^2</f>
        <v>7.9512857435875226</v>
      </c>
      <c r="M1120" s="12">
        <v>2017</v>
      </c>
      <c r="N1120" s="9" t="s">
        <v>35</v>
      </c>
      <c r="O1120" s="9" t="s">
        <v>3973</v>
      </c>
      <c r="P1120" s="12">
        <v>81</v>
      </c>
      <c r="Q1120" s="12">
        <v>81</v>
      </c>
      <c r="R1120" s="12">
        <v>344.65913415838133</v>
      </c>
      <c r="S1120" s="12" t="s">
        <v>28</v>
      </c>
      <c r="T1120" s="9" t="s">
        <v>4054</v>
      </c>
      <c r="U1120" s="9" t="s">
        <v>30</v>
      </c>
      <c r="V1120" s="9" t="s">
        <v>4054</v>
      </c>
      <c r="W1120" s="14">
        <v>3</v>
      </c>
    </row>
    <row r="1121" spans="1:23" x14ac:dyDescent="0.25">
      <c r="A1121" s="8">
        <v>3653</v>
      </c>
      <c r="B1121" s="9" t="s">
        <v>4055</v>
      </c>
      <c r="C1121" s="9" t="s">
        <v>22</v>
      </c>
      <c r="D1121" s="9" t="s">
        <v>4056</v>
      </c>
      <c r="E1121" s="9" t="s">
        <v>4057</v>
      </c>
      <c r="F1121" s="18" t="s">
        <v>4058</v>
      </c>
      <c r="G1121" s="12">
        <v>9</v>
      </c>
      <c r="H1121" s="9" t="s">
        <v>390</v>
      </c>
      <c r="I1121" s="9" t="s">
        <v>390</v>
      </c>
      <c r="J1121" s="12">
        <v>1</v>
      </c>
      <c r="K1121" s="13">
        <v>43665</v>
      </c>
      <c r="L1121" s="86">
        <f>(Tabla2[[#This Row],[release_year]]-'VARIANZA Y DES. EST'!$L$11)^2</f>
        <v>23.230495463129063</v>
      </c>
      <c r="M1121" s="12">
        <v>2019</v>
      </c>
      <c r="N1121" s="9" t="s">
        <v>76</v>
      </c>
      <c r="O1121" s="9" t="s">
        <v>3973</v>
      </c>
      <c r="P1121" s="12">
        <v>81</v>
      </c>
      <c r="Q1121" s="12">
        <v>81</v>
      </c>
      <c r="R1121" s="12">
        <v>344.65913415838133</v>
      </c>
      <c r="S1121" s="12" t="s">
        <v>28</v>
      </c>
      <c r="T1121" s="9" t="s">
        <v>859</v>
      </c>
      <c r="U1121" s="9" t="s">
        <v>95</v>
      </c>
      <c r="V1121" s="9" t="s">
        <v>859</v>
      </c>
      <c r="W1121" s="14">
        <v>2</v>
      </c>
    </row>
    <row r="1122" spans="1:23" x14ac:dyDescent="0.25">
      <c r="A1122" s="8">
        <v>3961</v>
      </c>
      <c r="B1122" s="9" t="s">
        <v>4059</v>
      </c>
      <c r="C1122" s="9" t="s">
        <v>22</v>
      </c>
      <c r="D1122" s="9" t="s">
        <v>4060</v>
      </c>
      <c r="E1122" s="18" t="s">
        <v>4061</v>
      </c>
      <c r="F1122" s="9" t="s">
        <v>4062</v>
      </c>
      <c r="G1122" s="12">
        <v>8</v>
      </c>
      <c r="H1122" s="9" t="s">
        <v>4063</v>
      </c>
      <c r="I1122" s="9" t="s">
        <v>4064</v>
      </c>
      <c r="J1122" s="12">
        <v>2</v>
      </c>
      <c r="K1122" s="13">
        <v>43555</v>
      </c>
      <c r="L1122" s="86">
        <f>(Tabla2[[#This Row],[release_year]]-'VARIANZA Y DES. EST'!$L$11)^2</f>
        <v>14.590890603358293</v>
      </c>
      <c r="M1122" s="12">
        <v>2018</v>
      </c>
      <c r="N1122" s="9" t="s">
        <v>35</v>
      </c>
      <c r="O1122" s="9" t="s">
        <v>3973</v>
      </c>
      <c r="P1122" s="12">
        <v>81</v>
      </c>
      <c r="Q1122" s="12">
        <v>81</v>
      </c>
      <c r="R1122" s="12">
        <v>344.65913415838133</v>
      </c>
      <c r="S1122" s="12" t="s">
        <v>28</v>
      </c>
      <c r="T1122" s="9" t="s">
        <v>118</v>
      </c>
      <c r="U1122" s="9" t="s">
        <v>45</v>
      </c>
      <c r="V1122" s="9" t="s">
        <v>118</v>
      </c>
      <c r="W1122" s="14">
        <v>3</v>
      </c>
    </row>
    <row r="1123" spans="1:23" x14ac:dyDescent="0.25">
      <c r="A1123" s="8">
        <v>4234</v>
      </c>
      <c r="B1123" s="9" t="s">
        <v>4065</v>
      </c>
      <c r="C1123" s="9" t="s">
        <v>22</v>
      </c>
      <c r="D1123" s="9" t="s">
        <v>4066</v>
      </c>
      <c r="E1123" s="9" t="s">
        <v>4067</v>
      </c>
      <c r="F1123" s="9" t="s">
        <v>476</v>
      </c>
      <c r="G1123" s="12">
        <v>1</v>
      </c>
      <c r="H1123" s="9" t="s">
        <v>25</v>
      </c>
      <c r="I1123" s="9" t="s">
        <v>25</v>
      </c>
      <c r="J1123" s="12">
        <v>1</v>
      </c>
      <c r="K1123" s="16">
        <v>43465</v>
      </c>
      <c r="L1123" s="86">
        <f>(Tabla2[[#This Row],[release_year]]-'VARIANZA Y DES. EST'!$L$11)^2</f>
        <v>634.04234967000593</v>
      </c>
      <c r="M1123" s="12">
        <v>1989</v>
      </c>
      <c r="N1123" s="9" t="s">
        <v>76</v>
      </c>
      <c r="O1123" s="9" t="s">
        <v>3973</v>
      </c>
      <c r="P1123" s="12">
        <v>81</v>
      </c>
      <c r="Q1123" s="12">
        <v>81</v>
      </c>
      <c r="R1123" s="12">
        <v>344.65913415838133</v>
      </c>
      <c r="S1123" s="12" t="s">
        <v>28</v>
      </c>
      <c r="T1123" s="9" t="s">
        <v>477</v>
      </c>
      <c r="U1123" s="9" t="s">
        <v>477</v>
      </c>
      <c r="V1123" s="9" t="s">
        <v>477</v>
      </c>
      <c r="W1123" s="14">
        <v>1</v>
      </c>
    </row>
    <row r="1124" spans="1:23" x14ac:dyDescent="0.25">
      <c r="A1124" s="8">
        <v>4337</v>
      </c>
      <c r="B1124" s="9" t="s">
        <v>4068</v>
      </c>
      <c r="C1124" s="9" t="s">
        <v>22</v>
      </c>
      <c r="D1124" s="9" t="s">
        <v>4069</v>
      </c>
      <c r="E1124" s="18" t="s">
        <v>4070</v>
      </c>
      <c r="F1124" s="9" t="s">
        <v>4071</v>
      </c>
      <c r="G1124" s="12">
        <v>10</v>
      </c>
      <c r="H1124" s="9" t="s">
        <v>3348</v>
      </c>
      <c r="I1124" s="9" t="s">
        <v>3348</v>
      </c>
      <c r="J1124" s="12">
        <v>1</v>
      </c>
      <c r="K1124" s="13">
        <v>43435</v>
      </c>
      <c r="L1124" s="86">
        <f>(Tabla2[[#This Row],[release_year]]-'VARIANZA Y DES. EST'!$L$11)^2</f>
        <v>14.590890603358293</v>
      </c>
      <c r="M1124" s="12">
        <v>2018</v>
      </c>
      <c r="N1124" s="9" t="s">
        <v>35</v>
      </c>
      <c r="O1124" s="9" t="s">
        <v>3973</v>
      </c>
      <c r="P1124" s="12">
        <v>81</v>
      </c>
      <c r="Q1124" s="12">
        <v>81</v>
      </c>
      <c r="R1124" s="12">
        <v>344.65913415838133</v>
      </c>
      <c r="S1124" s="12" t="s">
        <v>28</v>
      </c>
      <c r="T1124" s="9" t="s">
        <v>70</v>
      </c>
      <c r="U1124" s="9" t="s">
        <v>45</v>
      </c>
      <c r="V1124" s="9" t="s">
        <v>70</v>
      </c>
      <c r="W1124" s="14">
        <v>2</v>
      </c>
    </row>
    <row r="1125" spans="1:23" x14ac:dyDescent="0.25">
      <c r="A1125" s="8">
        <v>4541</v>
      </c>
      <c r="B1125" s="9" t="s">
        <v>4072</v>
      </c>
      <c r="C1125" s="9" t="s">
        <v>22</v>
      </c>
      <c r="D1125" s="9" t="s">
        <v>4073</v>
      </c>
      <c r="E1125" s="18" t="s">
        <v>4074</v>
      </c>
      <c r="F1125" s="9" t="s">
        <v>4075</v>
      </c>
      <c r="G1125" s="12">
        <v>9</v>
      </c>
      <c r="H1125" s="9" t="s">
        <v>25</v>
      </c>
      <c r="I1125" s="9" t="s">
        <v>25</v>
      </c>
      <c r="J1125" s="12">
        <v>1</v>
      </c>
      <c r="K1125" s="13">
        <v>43375</v>
      </c>
      <c r="L1125" s="86">
        <f>(Tabla2[[#This Row],[release_year]]-'VARIANZA Y DES. EST'!$L$11)^2</f>
        <v>4.7532614447336705</v>
      </c>
      <c r="M1125" s="12">
        <v>2012</v>
      </c>
      <c r="N1125" s="9" t="s">
        <v>76</v>
      </c>
      <c r="O1125" s="9" t="s">
        <v>3973</v>
      </c>
      <c r="P1125" s="12">
        <v>81</v>
      </c>
      <c r="Q1125" s="12">
        <v>81</v>
      </c>
      <c r="R1125" s="12">
        <v>344.65913415838133</v>
      </c>
      <c r="S1125" s="12" t="s">
        <v>28</v>
      </c>
      <c r="T1125" s="9" t="s">
        <v>1539</v>
      </c>
      <c r="U1125" s="9" t="s">
        <v>95</v>
      </c>
      <c r="V1125" s="9" t="s">
        <v>1539</v>
      </c>
      <c r="W1125" s="14">
        <v>2</v>
      </c>
    </row>
    <row r="1126" spans="1:23" x14ac:dyDescent="0.25">
      <c r="A1126" s="8">
        <v>5018</v>
      </c>
      <c r="B1126" s="9" t="s">
        <v>4076</v>
      </c>
      <c r="C1126" s="9" t="s">
        <v>22</v>
      </c>
      <c r="D1126" s="9" t="s">
        <v>4077</v>
      </c>
      <c r="E1126" s="18" t="s">
        <v>3194</v>
      </c>
      <c r="F1126" s="9" t="s">
        <v>4078</v>
      </c>
      <c r="G1126" s="12">
        <v>4</v>
      </c>
      <c r="H1126" s="9" t="s">
        <v>160</v>
      </c>
      <c r="I1126" s="9" t="s">
        <v>160</v>
      </c>
      <c r="J1126" s="12">
        <v>1</v>
      </c>
      <c r="K1126" s="13">
        <v>43160</v>
      </c>
      <c r="L1126" s="86">
        <f>(Tabla2[[#This Row],[release_year]]-'VARIANZA Y DES. EST'!$L$11)^2</f>
        <v>3.2471164275211517E-2</v>
      </c>
      <c r="M1126" s="12">
        <v>2014</v>
      </c>
      <c r="N1126" s="9" t="s">
        <v>76</v>
      </c>
      <c r="O1126" s="9" t="s">
        <v>3973</v>
      </c>
      <c r="P1126" s="12">
        <v>81</v>
      </c>
      <c r="Q1126" s="12">
        <v>81</v>
      </c>
      <c r="R1126" s="12">
        <v>344.65913415838133</v>
      </c>
      <c r="S1126" s="12" t="s">
        <v>28</v>
      </c>
      <c r="T1126" s="9" t="s">
        <v>156</v>
      </c>
      <c r="U1126" s="9" t="s">
        <v>156</v>
      </c>
      <c r="V1126" s="9" t="s">
        <v>156</v>
      </c>
      <c r="W1126" s="14">
        <v>1</v>
      </c>
    </row>
    <row r="1127" spans="1:23" x14ac:dyDescent="0.25">
      <c r="A1127" s="8">
        <v>5143</v>
      </c>
      <c r="B1127" s="9" t="s">
        <v>4079</v>
      </c>
      <c r="C1127" s="9" t="s">
        <v>22</v>
      </c>
      <c r="D1127" s="9" t="s">
        <v>4080</v>
      </c>
      <c r="E1127" s="18" t="s">
        <v>4081</v>
      </c>
      <c r="F1127" s="9" t="s">
        <v>4082</v>
      </c>
      <c r="G1127" s="12">
        <v>7</v>
      </c>
      <c r="H1127" s="9" t="s">
        <v>518</v>
      </c>
      <c r="I1127" s="9" t="s">
        <v>4083</v>
      </c>
      <c r="J1127" s="12">
        <v>2</v>
      </c>
      <c r="K1127" s="13">
        <v>43070</v>
      </c>
      <c r="L1127" s="86">
        <f>(Tabla2[[#This Row],[release_year]]-'VARIANZA Y DES. EST'!$L$11)^2</f>
        <v>7.9512857435875226</v>
      </c>
      <c r="M1127" s="12">
        <v>2017</v>
      </c>
      <c r="N1127" s="9" t="s">
        <v>110</v>
      </c>
      <c r="O1127" s="9" t="s">
        <v>3973</v>
      </c>
      <c r="P1127" s="12">
        <v>81</v>
      </c>
      <c r="Q1127" s="12">
        <v>81</v>
      </c>
      <c r="R1127" s="12">
        <v>344.65913415838133</v>
      </c>
      <c r="S1127" s="12" t="s">
        <v>28</v>
      </c>
      <c r="T1127" s="9" t="s">
        <v>30</v>
      </c>
      <c r="U1127" s="9" t="s">
        <v>30</v>
      </c>
      <c r="V1127" s="9" t="s">
        <v>30</v>
      </c>
      <c r="W1127" s="14">
        <v>1</v>
      </c>
    </row>
    <row r="1128" spans="1:23" x14ac:dyDescent="0.25">
      <c r="A1128" s="8">
        <v>5180</v>
      </c>
      <c r="B1128" s="9" t="s">
        <v>4084</v>
      </c>
      <c r="C1128" s="9" t="s">
        <v>22</v>
      </c>
      <c r="D1128" s="9" t="s">
        <v>4085</v>
      </c>
      <c r="E1128" s="18" t="s">
        <v>4086</v>
      </c>
      <c r="F1128" s="9" t="s">
        <v>4087</v>
      </c>
      <c r="G1128" s="12">
        <v>10</v>
      </c>
      <c r="H1128" s="9" t="s">
        <v>25</v>
      </c>
      <c r="I1128" s="9" t="s">
        <v>25</v>
      </c>
      <c r="J1128" s="12">
        <v>1</v>
      </c>
      <c r="K1128" s="13">
        <v>43046</v>
      </c>
      <c r="L1128" s="86">
        <f>(Tabla2[[#This Row],[release_year]]-'VARIANZA Y DES. EST'!$L$11)^2</f>
        <v>148.35721284702598</v>
      </c>
      <c r="M1128" s="12">
        <v>2002</v>
      </c>
      <c r="N1128" s="9" t="s">
        <v>1991</v>
      </c>
      <c r="O1128" s="9" t="s">
        <v>3973</v>
      </c>
      <c r="P1128" s="12">
        <v>81</v>
      </c>
      <c r="Q1128" s="12">
        <v>81</v>
      </c>
      <c r="R1128" s="12">
        <v>344.65913415838133</v>
      </c>
      <c r="S1128" s="12" t="s">
        <v>28</v>
      </c>
      <c r="T1128" s="9" t="s">
        <v>57</v>
      </c>
      <c r="U1128" s="9" t="s">
        <v>57</v>
      </c>
      <c r="V1128" s="9" t="s">
        <v>57</v>
      </c>
      <c r="W1128" s="14">
        <v>1</v>
      </c>
    </row>
    <row r="1129" spans="1:23" x14ac:dyDescent="0.25">
      <c r="A1129" s="8">
        <v>5250</v>
      </c>
      <c r="B1129" s="9" t="s">
        <v>4088</v>
      </c>
      <c r="C1129" s="9" t="s">
        <v>22</v>
      </c>
      <c r="D1129" s="9" t="s">
        <v>4089</v>
      </c>
      <c r="E1129" s="18" t="s">
        <v>4090</v>
      </c>
      <c r="F1129" s="9" t="s">
        <v>4091</v>
      </c>
      <c r="G1129" s="12">
        <v>3</v>
      </c>
      <c r="H1129" s="9" t="s">
        <v>468</v>
      </c>
      <c r="I1129" s="9" t="s">
        <v>468</v>
      </c>
      <c r="J1129" s="12">
        <v>1</v>
      </c>
      <c r="K1129" s="13">
        <v>43009</v>
      </c>
      <c r="L1129" s="86">
        <f>(Tabla2[[#This Row],[release_year]]-'VARIANZA Y DES. EST'!$L$11)^2</f>
        <v>7.9512857435875226</v>
      </c>
      <c r="M1129" s="12">
        <v>2017</v>
      </c>
      <c r="N1129" s="9" t="s">
        <v>76</v>
      </c>
      <c r="O1129" s="9" t="s">
        <v>3973</v>
      </c>
      <c r="P1129" s="12">
        <v>81</v>
      </c>
      <c r="Q1129" s="12">
        <v>81</v>
      </c>
      <c r="R1129" s="12">
        <v>344.65913415838133</v>
      </c>
      <c r="S1129" s="12" t="s">
        <v>28</v>
      </c>
      <c r="T1129" s="9" t="s">
        <v>118</v>
      </c>
      <c r="U1129" s="9" t="s">
        <v>45</v>
      </c>
      <c r="V1129" s="9" t="s">
        <v>118</v>
      </c>
      <c r="W1129" s="14">
        <v>3</v>
      </c>
    </row>
    <row r="1130" spans="1:23" x14ac:dyDescent="0.25">
      <c r="A1130" s="8">
        <v>5494</v>
      </c>
      <c r="B1130" s="9" t="s">
        <v>4092</v>
      </c>
      <c r="C1130" s="9" t="s">
        <v>22</v>
      </c>
      <c r="D1130" s="9" t="s">
        <v>4093</v>
      </c>
      <c r="E1130" s="18" t="s">
        <v>1654</v>
      </c>
      <c r="F1130" s="9" t="s">
        <v>4094</v>
      </c>
      <c r="G1130" s="12">
        <v>10</v>
      </c>
      <c r="H1130" s="9" t="s">
        <v>25</v>
      </c>
      <c r="I1130" s="9" t="s">
        <v>25</v>
      </c>
      <c r="J1130" s="12">
        <v>1</v>
      </c>
      <c r="K1130" s="13">
        <v>42860</v>
      </c>
      <c r="L1130" s="86">
        <f>(Tabla2[[#This Row],[release_year]]-'VARIANZA Y DES. EST'!$L$11)^2</f>
        <v>7.9512857435875226</v>
      </c>
      <c r="M1130" s="12">
        <v>2017</v>
      </c>
      <c r="N1130" s="9" t="s">
        <v>76</v>
      </c>
      <c r="O1130" s="9" t="s">
        <v>3973</v>
      </c>
      <c r="P1130" s="12">
        <v>81</v>
      </c>
      <c r="Q1130" s="12">
        <v>81</v>
      </c>
      <c r="R1130" s="12">
        <v>344.65913415838133</v>
      </c>
      <c r="S1130" s="12" t="s">
        <v>28</v>
      </c>
      <c r="T1130" s="9" t="s">
        <v>95</v>
      </c>
      <c r="U1130" s="9" t="s">
        <v>95</v>
      </c>
      <c r="V1130" s="9" t="s">
        <v>95</v>
      </c>
      <c r="W1130" s="14">
        <v>1</v>
      </c>
    </row>
    <row r="1131" spans="1:23" x14ac:dyDescent="0.25">
      <c r="A1131" s="8">
        <v>5509</v>
      </c>
      <c r="B1131" s="9" t="s">
        <v>4095</v>
      </c>
      <c r="C1131" s="9" t="s">
        <v>22</v>
      </c>
      <c r="D1131" s="9" t="s">
        <v>4096</v>
      </c>
      <c r="E1131" s="18" t="s">
        <v>4097</v>
      </c>
      <c r="F1131" s="9"/>
      <c r="G1131" s="12">
        <v>0</v>
      </c>
      <c r="H1131" s="9" t="s">
        <v>25</v>
      </c>
      <c r="I1131" s="9" t="s">
        <v>4098</v>
      </c>
      <c r="J1131" s="12">
        <v>3</v>
      </c>
      <c r="K1131" s="13">
        <v>42853</v>
      </c>
      <c r="L1131" s="86">
        <f>(Tabla2[[#This Row],[release_year]]-'VARIANZA Y DES. EST'!$L$11)^2</f>
        <v>7.9512857435875226</v>
      </c>
      <c r="M1131" s="12">
        <v>2017</v>
      </c>
      <c r="N1131" s="9" t="s">
        <v>35</v>
      </c>
      <c r="O1131" s="9" t="s">
        <v>3973</v>
      </c>
      <c r="P1131" s="12">
        <v>81</v>
      </c>
      <c r="Q1131" s="12">
        <v>81</v>
      </c>
      <c r="R1131" s="12">
        <v>344.65913415838133</v>
      </c>
      <c r="S1131" s="12" t="s">
        <v>28</v>
      </c>
      <c r="T1131" s="9" t="s">
        <v>57</v>
      </c>
      <c r="U1131" s="9" t="s">
        <v>57</v>
      </c>
      <c r="V1131" s="9" t="s">
        <v>57</v>
      </c>
      <c r="W1131" s="14">
        <v>1</v>
      </c>
    </row>
    <row r="1132" spans="1:23" x14ac:dyDescent="0.25">
      <c r="A1132" s="8">
        <v>5532</v>
      </c>
      <c r="B1132" s="9" t="s">
        <v>4099</v>
      </c>
      <c r="C1132" s="9" t="s">
        <v>22</v>
      </c>
      <c r="D1132" s="9" t="s">
        <v>4100</v>
      </c>
      <c r="E1132" s="9" t="s">
        <v>4101</v>
      </c>
      <c r="F1132" s="9" t="s">
        <v>4102</v>
      </c>
      <c r="G1132" s="12">
        <v>7</v>
      </c>
      <c r="H1132" s="9" t="s">
        <v>231</v>
      </c>
      <c r="I1132" s="9" t="s">
        <v>3005</v>
      </c>
      <c r="J1132" s="12">
        <v>2</v>
      </c>
      <c r="K1132" s="13">
        <v>42839</v>
      </c>
      <c r="L1132" s="86">
        <f>(Tabla2[[#This Row],[release_year]]-'VARIANZA Y DES. EST'!$L$11)^2</f>
        <v>3.3116808838167522</v>
      </c>
      <c r="M1132" s="12">
        <v>2016</v>
      </c>
      <c r="N1132" s="9" t="s">
        <v>35</v>
      </c>
      <c r="O1132" s="9" t="s">
        <v>3973</v>
      </c>
      <c r="P1132" s="12">
        <v>81</v>
      </c>
      <c r="Q1132" s="12">
        <v>81</v>
      </c>
      <c r="R1132" s="12">
        <v>344.65913415838133</v>
      </c>
      <c r="S1132" s="12" t="s">
        <v>28</v>
      </c>
      <c r="T1132" s="9" t="s">
        <v>3319</v>
      </c>
      <c r="U1132" s="9" t="s">
        <v>45</v>
      </c>
      <c r="V1132" s="9" t="s">
        <v>3319</v>
      </c>
      <c r="W1132" s="14">
        <v>3</v>
      </c>
    </row>
    <row r="1133" spans="1:23" x14ac:dyDescent="0.25">
      <c r="A1133" s="8">
        <v>5552</v>
      </c>
      <c r="B1133" s="9" t="s">
        <v>4103</v>
      </c>
      <c r="C1133" s="9" t="s">
        <v>22</v>
      </c>
      <c r="D1133" s="9" t="s">
        <v>4104</v>
      </c>
      <c r="E1133" s="18" t="s">
        <v>4105</v>
      </c>
      <c r="F1133" s="9" t="s">
        <v>4106</v>
      </c>
      <c r="G1133" s="12">
        <v>7</v>
      </c>
      <c r="H1133" s="9" t="s">
        <v>1064</v>
      </c>
      <c r="I1133" s="9" t="s">
        <v>1064</v>
      </c>
      <c r="J1133" s="12">
        <v>1</v>
      </c>
      <c r="K1133" s="13">
        <v>42826</v>
      </c>
      <c r="L1133" s="86">
        <f>(Tabla2[[#This Row],[release_year]]-'VARIANZA Y DES. EST'!$L$11)^2</f>
        <v>3.3116808838167522</v>
      </c>
      <c r="M1133" s="12">
        <v>2016</v>
      </c>
      <c r="N1133" s="9" t="s">
        <v>76</v>
      </c>
      <c r="O1133" s="9" t="s">
        <v>3973</v>
      </c>
      <c r="P1133" s="12">
        <v>81</v>
      </c>
      <c r="Q1133" s="12">
        <v>81</v>
      </c>
      <c r="R1133" s="12">
        <v>344.65913415838133</v>
      </c>
      <c r="S1133" s="12" t="s">
        <v>28</v>
      </c>
      <c r="T1133" s="9" t="s">
        <v>70</v>
      </c>
      <c r="U1133" s="9" t="s">
        <v>45</v>
      </c>
      <c r="V1133" s="9" t="s">
        <v>70</v>
      </c>
      <c r="W1133" s="14">
        <v>2</v>
      </c>
    </row>
    <row r="1134" spans="1:23" x14ac:dyDescent="0.25">
      <c r="A1134" s="8">
        <v>5688</v>
      </c>
      <c r="B1134" s="9" t="s">
        <v>4107</v>
      </c>
      <c r="C1134" s="9" t="s">
        <v>22</v>
      </c>
      <c r="D1134" s="9" t="s">
        <v>4108</v>
      </c>
      <c r="E1134" s="18" t="s">
        <v>4109</v>
      </c>
      <c r="F1134" s="9" t="s">
        <v>4110</v>
      </c>
      <c r="G1134" s="12">
        <v>3</v>
      </c>
      <c r="H1134" s="9" t="s">
        <v>25</v>
      </c>
      <c r="I1134" s="9" t="s">
        <v>25</v>
      </c>
      <c r="J1134" s="12">
        <v>1</v>
      </c>
      <c r="K1134" s="13">
        <v>42710</v>
      </c>
      <c r="L1134" s="86">
        <f>(Tabla2[[#This Row],[release_year]]-'VARIANZA Y DES. EST'!$L$11)^2</f>
        <v>3.3116808838167522</v>
      </c>
      <c r="M1134" s="12">
        <v>2016</v>
      </c>
      <c r="N1134" s="9" t="s">
        <v>76</v>
      </c>
      <c r="O1134" s="9" t="s">
        <v>3973</v>
      </c>
      <c r="P1134" s="12">
        <v>81</v>
      </c>
      <c r="Q1134" s="12">
        <v>81</v>
      </c>
      <c r="R1134" s="12">
        <v>344.65913415838133</v>
      </c>
      <c r="S1134" s="12" t="s">
        <v>28</v>
      </c>
      <c r="T1134" s="9" t="s">
        <v>3495</v>
      </c>
      <c r="U1134" s="9" t="s">
        <v>45</v>
      </c>
      <c r="V1134" s="9" t="s">
        <v>3495</v>
      </c>
      <c r="W1134" s="14">
        <v>3</v>
      </c>
    </row>
    <row r="1135" spans="1:23" x14ac:dyDescent="0.25">
      <c r="A1135" s="8">
        <v>5743</v>
      </c>
      <c r="B1135" s="9" t="s">
        <v>4111</v>
      </c>
      <c r="C1135" s="9" t="s">
        <v>22</v>
      </c>
      <c r="D1135" s="9" t="s">
        <v>4112</v>
      </c>
      <c r="E1135" s="18" t="s">
        <v>4113</v>
      </c>
      <c r="F1135" s="9" t="s">
        <v>4114</v>
      </c>
      <c r="G1135" s="12">
        <v>6</v>
      </c>
      <c r="H1135" s="9" t="s">
        <v>231</v>
      </c>
      <c r="I1135" s="9" t="s">
        <v>231</v>
      </c>
      <c r="J1135" s="12">
        <v>1</v>
      </c>
      <c r="K1135" s="16">
        <v>42671</v>
      </c>
      <c r="L1135" s="86">
        <f>(Tabla2[[#This Row],[release_year]]-'VARIANZA Y DES. EST'!$L$11)^2</f>
        <v>3.3116808838167522</v>
      </c>
      <c r="M1135" s="12">
        <v>2016</v>
      </c>
      <c r="N1135" s="9" t="s">
        <v>76</v>
      </c>
      <c r="O1135" s="9" t="s">
        <v>3973</v>
      </c>
      <c r="P1135" s="12">
        <v>81</v>
      </c>
      <c r="Q1135" s="12">
        <v>81</v>
      </c>
      <c r="R1135" s="12">
        <v>344.65913415838133</v>
      </c>
      <c r="S1135" s="12" t="s">
        <v>28</v>
      </c>
      <c r="T1135" s="9" t="s">
        <v>2492</v>
      </c>
      <c r="U1135" s="9" t="s">
        <v>95</v>
      </c>
      <c r="V1135" s="9" t="s">
        <v>2492</v>
      </c>
      <c r="W1135" s="14">
        <v>3</v>
      </c>
    </row>
    <row r="1136" spans="1:23" x14ac:dyDescent="0.25">
      <c r="A1136" s="8">
        <v>5821</v>
      </c>
      <c r="B1136" s="9" t="s">
        <v>4115</v>
      </c>
      <c r="C1136" s="9" t="s">
        <v>22</v>
      </c>
      <c r="D1136" s="9" t="s">
        <v>4116</v>
      </c>
      <c r="E1136" s="18" t="s">
        <v>2860</v>
      </c>
      <c r="F1136" s="9" t="s">
        <v>4117</v>
      </c>
      <c r="G1136" s="12">
        <v>1</v>
      </c>
      <c r="H1136" s="9" t="s">
        <v>25</v>
      </c>
      <c r="I1136" s="9" t="s">
        <v>25</v>
      </c>
      <c r="J1136" s="12">
        <v>1</v>
      </c>
      <c r="K1136" s="13">
        <v>42584</v>
      </c>
      <c r="L1136" s="86">
        <f>(Tabla2[[#This Row],[release_year]]-'VARIANZA Y DES. EST'!$L$11)^2</f>
        <v>10.1136565849629</v>
      </c>
      <c r="M1136" s="12">
        <v>2011</v>
      </c>
      <c r="N1136" s="9" t="s">
        <v>76</v>
      </c>
      <c r="O1136" s="9" t="s">
        <v>3973</v>
      </c>
      <c r="P1136" s="12">
        <v>81</v>
      </c>
      <c r="Q1136" s="12">
        <v>81</v>
      </c>
      <c r="R1136" s="12">
        <v>344.65913415838133</v>
      </c>
      <c r="S1136" s="12" t="s">
        <v>28</v>
      </c>
      <c r="T1136" s="9" t="s">
        <v>477</v>
      </c>
      <c r="U1136" s="9" t="s">
        <v>477</v>
      </c>
      <c r="V1136" s="9" t="s">
        <v>477</v>
      </c>
      <c r="W1136" s="14">
        <v>1</v>
      </c>
    </row>
    <row r="1137" spans="1:23" x14ac:dyDescent="0.25">
      <c r="A1137" s="8">
        <v>5922</v>
      </c>
      <c r="B1137" s="9" t="s">
        <v>4118</v>
      </c>
      <c r="C1137" s="9" t="s">
        <v>22</v>
      </c>
      <c r="D1137" s="9" t="s">
        <v>4119</v>
      </c>
      <c r="E1137" s="18" t="s">
        <v>1666</v>
      </c>
      <c r="F1137" s="9" t="s">
        <v>2247</v>
      </c>
      <c r="G1137" s="12">
        <v>1</v>
      </c>
      <c r="H1137" s="9" t="s">
        <v>25</v>
      </c>
      <c r="I1137" s="9" t="s">
        <v>25</v>
      </c>
      <c r="J1137" s="12">
        <v>1</v>
      </c>
      <c r="K1137" s="13">
        <v>41978</v>
      </c>
      <c r="L1137" s="86">
        <f>(Tabla2[[#This Row],[release_year]]-'VARIANZA Y DES. EST'!$L$11)^2</f>
        <v>3.2471164275211517E-2</v>
      </c>
      <c r="M1137" s="12">
        <v>2014</v>
      </c>
      <c r="N1137" s="9" t="s">
        <v>76</v>
      </c>
      <c r="O1137" s="9" t="s">
        <v>3973</v>
      </c>
      <c r="P1137" s="12">
        <v>81</v>
      </c>
      <c r="Q1137" s="12">
        <v>81</v>
      </c>
      <c r="R1137" s="12">
        <v>344.65913415838133</v>
      </c>
      <c r="S1137" s="12" t="s">
        <v>28</v>
      </c>
      <c r="T1137" s="9" t="s">
        <v>477</v>
      </c>
      <c r="U1137" s="9" t="s">
        <v>477</v>
      </c>
      <c r="V1137" s="9" t="s">
        <v>477</v>
      </c>
      <c r="W1137" s="14">
        <v>1</v>
      </c>
    </row>
    <row r="1138" spans="1:23" x14ac:dyDescent="0.25">
      <c r="A1138" s="8">
        <v>5958</v>
      </c>
      <c r="B1138" s="9" t="s">
        <v>4120</v>
      </c>
      <c r="C1138" s="9" t="s">
        <v>22</v>
      </c>
      <c r="D1138" s="9" t="s">
        <v>4121</v>
      </c>
      <c r="E1138" s="18" t="s">
        <v>4122</v>
      </c>
      <c r="F1138" s="9" t="s">
        <v>4123</v>
      </c>
      <c r="G1138" s="12">
        <v>6</v>
      </c>
      <c r="H1138" s="9" t="s">
        <v>25</v>
      </c>
      <c r="I1138" s="9" t="s">
        <v>25</v>
      </c>
      <c r="J1138" s="12">
        <v>1</v>
      </c>
      <c r="K1138" s="13">
        <v>39448</v>
      </c>
      <c r="L1138" s="86">
        <f>(Tabla2[[#This Row],[release_year]]-'VARIANZA Y DES. EST'!$L$11)^2</f>
        <v>66.915632286109044</v>
      </c>
      <c r="M1138" s="12">
        <v>2006</v>
      </c>
      <c r="N1138" s="9" t="s">
        <v>76</v>
      </c>
      <c r="O1138" s="9" t="s">
        <v>3973</v>
      </c>
      <c r="P1138" s="12">
        <v>81</v>
      </c>
      <c r="Q1138" s="12">
        <v>81</v>
      </c>
      <c r="R1138" s="12">
        <v>344.65913415838133</v>
      </c>
      <c r="S1138" s="12" t="s">
        <v>28</v>
      </c>
      <c r="T1138" s="9" t="s">
        <v>3998</v>
      </c>
      <c r="U1138" s="9" t="s">
        <v>45</v>
      </c>
      <c r="V1138" s="9" t="s">
        <v>3998</v>
      </c>
      <c r="W1138" s="14">
        <v>3</v>
      </c>
    </row>
    <row r="1139" spans="1:23" x14ac:dyDescent="0.25">
      <c r="A1139" s="8">
        <v>6015</v>
      </c>
      <c r="B1139" s="9" t="s">
        <v>4124</v>
      </c>
      <c r="C1139" s="9" t="s">
        <v>22</v>
      </c>
      <c r="D1139" s="9" t="s">
        <v>4125</v>
      </c>
      <c r="E1139" s="18" t="s">
        <v>3778</v>
      </c>
      <c r="F1139" s="9" t="s">
        <v>4126</v>
      </c>
      <c r="G1139" s="12">
        <v>1</v>
      </c>
      <c r="H1139" s="9" t="s">
        <v>25</v>
      </c>
      <c r="I1139" s="9" t="s">
        <v>25</v>
      </c>
      <c r="J1139" s="12">
        <v>1</v>
      </c>
      <c r="K1139" s="13">
        <v>43132</v>
      </c>
      <c r="L1139" s="86">
        <f>(Tabla2[[#This Row],[release_year]]-'VARIANZA Y DES. EST'!$L$11)^2</f>
        <v>7.9512857435875226</v>
      </c>
      <c r="M1139" s="12">
        <v>2017</v>
      </c>
      <c r="N1139" s="9" t="s">
        <v>76</v>
      </c>
      <c r="O1139" s="9" t="s">
        <v>3973</v>
      </c>
      <c r="P1139" s="12">
        <v>81</v>
      </c>
      <c r="Q1139" s="12">
        <v>81</v>
      </c>
      <c r="R1139" s="12">
        <v>344.65913415838133</v>
      </c>
      <c r="S1139" s="12" t="s">
        <v>28</v>
      </c>
      <c r="T1139" s="9" t="s">
        <v>57</v>
      </c>
      <c r="U1139" s="9" t="s">
        <v>57</v>
      </c>
      <c r="V1139" s="9" t="s">
        <v>57</v>
      </c>
      <c r="W1139" s="14">
        <v>1</v>
      </c>
    </row>
    <row r="1140" spans="1:23" x14ac:dyDescent="0.25">
      <c r="A1140" s="8">
        <v>6134</v>
      </c>
      <c r="B1140" s="9" t="s">
        <v>4127</v>
      </c>
      <c r="C1140" s="9" t="s">
        <v>22</v>
      </c>
      <c r="D1140" s="9" t="s">
        <v>4128</v>
      </c>
      <c r="E1140" s="18" t="s">
        <v>4129</v>
      </c>
      <c r="F1140" s="9" t="s">
        <v>4130</v>
      </c>
      <c r="G1140" s="12">
        <v>1</v>
      </c>
      <c r="H1140" s="9" t="s">
        <v>25</v>
      </c>
      <c r="I1140" s="9" t="s">
        <v>25</v>
      </c>
      <c r="J1140" s="12">
        <v>1</v>
      </c>
      <c r="K1140" s="13">
        <v>42909</v>
      </c>
      <c r="L1140" s="86">
        <f>(Tabla2[[#This Row],[release_year]]-'VARIANZA Y DES. EST'!$L$11)^2</f>
        <v>3.3116808838167522</v>
      </c>
      <c r="M1140" s="12">
        <v>2016</v>
      </c>
      <c r="N1140" s="9" t="s">
        <v>76</v>
      </c>
      <c r="O1140" s="9" t="s">
        <v>3973</v>
      </c>
      <c r="P1140" s="12">
        <v>81</v>
      </c>
      <c r="Q1140" s="12">
        <v>81</v>
      </c>
      <c r="R1140" s="12">
        <v>344.65913415838133</v>
      </c>
      <c r="S1140" s="12" t="s">
        <v>28</v>
      </c>
      <c r="T1140" s="9" t="s">
        <v>57</v>
      </c>
      <c r="U1140" s="9" t="s">
        <v>57</v>
      </c>
      <c r="V1140" s="9" t="s">
        <v>57</v>
      </c>
      <c r="W1140" s="14">
        <v>1</v>
      </c>
    </row>
    <row r="1141" spans="1:23" x14ac:dyDescent="0.25">
      <c r="A1141" s="8">
        <v>6192</v>
      </c>
      <c r="B1141" s="9" t="s">
        <v>4131</v>
      </c>
      <c r="C1141" s="9" t="s">
        <v>22</v>
      </c>
      <c r="D1141" s="9" t="s">
        <v>4132</v>
      </c>
      <c r="E1141" s="18" t="s">
        <v>4133</v>
      </c>
      <c r="F1141" s="9" t="s">
        <v>4134</v>
      </c>
      <c r="G1141" s="12">
        <v>2</v>
      </c>
      <c r="H1141" s="9" t="s">
        <v>25</v>
      </c>
      <c r="I1141" s="9" t="s">
        <v>25</v>
      </c>
      <c r="J1141" s="12">
        <v>1</v>
      </c>
      <c r="K1141" s="16">
        <v>42718</v>
      </c>
      <c r="L1141" s="86">
        <f>(Tabla2[[#This Row],[release_year]]-'VARIANZA Y DES. EST'!$L$11)^2</f>
        <v>3.3116808838167522</v>
      </c>
      <c r="M1141" s="12">
        <v>2016</v>
      </c>
      <c r="N1141" s="9" t="s">
        <v>76</v>
      </c>
      <c r="O1141" s="9" t="s">
        <v>3973</v>
      </c>
      <c r="P1141" s="12">
        <v>81</v>
      </c>
      <c r="Q1141" s="12">
        <v>81</v>
      </c>
      <c r="R1141" s="12">
        <v>344.65913415838133</v>
      </c>
      <c r="S1141" s="12" t="s">
        <v>28</v>
      </c>
      <c r="T1141" s="9" t="s">
        <v>83</v>
      </c>
      <c r="U1141" s="9" t="s">
        <v>57</v>
      </c>
      <c r="V1141" s="9" t="s">
        <v>83</v>
      </c>
      <c r="W1141" s="14">
        <v>2</v>
      </c>
    </row>
    <row r="1142" spans="1:23" x14ac:dyDescent="0.25">
      <c r="A1142" s="8">
        <v>6267</v>
      </c>
      <c r="B1142" s="9" t="s">
        <v>4135</v>
      </c>
      <c r="C1142" s="9" t="s">
        <v>22</v>
      </c>
      <c r="D1142" s="9" t="s">
        <v>4136</v>
      </c>
      <c r="E1142" s="18" t="s">
        <v>4137</v>
      </c>
      <c r="F1142" s="9" t="s">
        <v>4138</v>
      </c>
      <c r="G1142" s="12">
        <v>11</v>
      </c>
      <c r="H1142" s="9" t="s">
        <v>25</v>
      </c>
      <c r="I1142" s="9" t="s">
        <v>25</v>
      </c>
      <c r="J1142" s="12">
        <v>1</v>
      </c>
      <c r="K1142" s="16">
        <v>43789</v>
      </c>
      <c r="L1142" s="86">
        <f>(Tabla2[[#This Row],[release_year]]-'VARIANZA Y DES. EST'!$L$11)^2</f>
        <v>330.51958368840133</v>
      </c>
      <c r="M1142" s="12">
        <v>1996</v>
      </c>
      <c r="N1142" s="9" t="s">
        <v>43</v>
      </c>
      <c r="O1142" s="9" t="s">
        <v>3973</v>
      </c>
      <c r="P1142" s="12">
        <v>81</v>
      </c>
      <c r="Q1142" s="12">
        <v>81</v>
      </c>
      <c r="R1142" s="12">
        <v>344.65913415838133</v>
      </c>
      <c r="S1142" s="12" t="s">
        <v>28</v>
      </c>
      <c r="T1142" s="9" t="s">
        <v>1000</v>
      </c>
      <c r="U1142" s="9" t="s">
        <v>95</v>
      </c>
      <c r="V1142" s="9" t="s">
        <v>1000</v>
      </c>
      <c r="W1142" s="14">
        <v>2</v>
      </c>
    </row>
    <row r="1143" spans="1:23" x14ac:dyDescent="0.25">
      <c r="A1143" s="8">
        <v>6375</v>
      </c>
      <c r="B1143" s="9" t="s">
        <v>4139</v>
      </c>
      <c r="C1143" s="9" t="s">
        <v>22</v>
      </c>
      <c r="D1143" s="9" t="s">
        <v>4140</v>
      </c>
      <c r="E1143" s="18" t="s">
        <v>4141</v>
      </c>
      <c r="F1143" s="18" t="s">
        <v>4141</v>
      </c>
      <c r="G1143" s="12">
        <v>1</v>
      </c>
      <c r="H1143" s="9" t="s">
        <v>518</v>
      </c>
      <c r="I1143" s="9" t="s">
        <v>518</v>
      </c>
      <c r="J1143" s="12">
        <v>1</v>
      </c>
      <c r="K1143" s="16">
        <v>43084</v>
      </c>
      <c r="L1143" s="86">
        <f>(Tabla2[[#This Row],[release_year]]-'VARIANZA Y DES. EST'!$L$11)^2</f>
        <v>0.67207602404598188</v>
      </c>
      <c r="M1143" s="12">
        <v>2015</v>
      </c>
      <c r="N1143" s="9" t="s">
        <v>76</v>
      </c>
      <c r="O1143" s="9" t="s">
        <v>3973</v>
      </c>
      <c r="P1143" s="12">
        <v>81</v>
      </c>
      <c r="Q1143" s="12">
        <v>81</v>
      </c>
      <c r="R1143" s="12">
        <v>344.65913415838133</v>
      </c>
      <c r="S1143" s="12" t="s">
        <v>28</v>
      </c>
      <c r="T1143" s="9" t="s">
        <v>162</v>
      </c>
      <c r="U1143" s="9" t="s">
        <v>57</v>
      </c>
      <c r="V1143" s="9" t="s">
        <v>162</v>
      </c>
      <c r="W1143" s="14">
        <v>3</v>
      </c>
    </row>
    <row r="1144" spans="1:23" x14ac:dyDescent="0.25">
      <c r="A1144" s="8">
        <v>6575</v>
      </c>
      <c r="B1144" s="9" t="s">
        <v>4142</v>
      </c>
      <c r="C1144" s="9" t="s">
        <v>22</v>
      </c>
      <c r="D1144" s="9" t="s">
        <v>4143</v>
      </c>
      <c r="E1144" s="18" t="s">
        <v>4144</v>
      </c>
      <c r="F1144" s="9" t="s">
        <v>4145</v>
      </c>
      <c r="G1144" s="12">
        <v>8</v>
      </c>
      <c r="H1144" s="9" t="s">
        <v>75</v>
      </c>
      <c r="I1144" s="9" t="s">
        <v>75</v>
      </c>
      <c r="J1144" s="12">
        <v>1</v>
      </c>
      <c r="K1144" s="13">
        <v>43572</v>
      </c>
      <c r="L1144" s="86">
        <f>(Tabla2[[#This Row],[release_year]]-'VARIANZA Y DES. EST'!$L$11)^2</f>
        <v>14.590890603358293</v>
      </c>
      <c r="M1144" s="12">
        <v>2018</v>
      </c>
      <c r="N1144" s="9" t="s">
        <v>82</v>
      </c>
      <c r="O1144" s="9" t="s">
        <v>3973</v>
      </c>
      <c r="P1144" s="12">
        <v>81</v>
      </c>
      <c r="Q1144" s="12">
        <v>81</v>
      </c>
      <c r="R1144" s="12">
        <v>344.65913415838133</v>
      </c>
      <c r="S1144" s="12" t="s">
        <v>28</v>
      </c>
      <c r="T1144" s="9" t="s">
        <v>859</v>
      </c>
      <c r="U1144" s="9" t="s">
        <v>95</v>
      </c>
      <c r="V1144" s="9" t="s">
        <v>859</v>
      </c>
      <c r="W1144" s="14">
        <v>2</v>
      </c>
    </row>
    <row r="1145" spans="1:23" x14ac:dyDescent="0.25">
      <c r="A1145" s="8">
        <v>6724</v>
      </c>
      <c r="B1145" s="9" t="s">
        <v>4146</v>
      </c>
      <c r="C1145" s="9" t="s">
        <v>22</v>
      </c>
      <c r="D1145" s="9" t="s">
        <v>4147</v>
      </c>
      <c r="E1145" s="18" t="s">
        <v>4148</v>
      </c>
      <c r="F1145" s="9" t="s">
        <v>4149</v>
      </c>
      <c r="G1145" s="12">
        <v>8</v>
      </c>
      <c r="H1145" s="9" t="s">
        <v>25</v>
      </c>
      <c r="I1145" s="9" t="s">
        <v>25</v>
      </c>
      <c r="J1145" s="12">
        <v>1</v>
      </c>
      <c r="K1145" s="13">
        <v>43706</v>
      </c>
      <c r="L1145" s="86">
        <f>(Tabla2[[#This Row],[release_year]]-'VARIANZA Y DES. EST'!$L$11)^2</f>
        <v>23.230495463129063</v>
      </c>
      <c r="M1145" s="12">
        <v>2019</v>
      </c>
      <c r="N1145" s="9" t="s">
        <v>35</v>
      </c>
      <c r="O1145" s="9" t="s">
        <v>3973</v>
      </c>
      <c r="P1145" s="12">
        <v>81</v>
      </c>
      <c r="Q1145" s="12">
        <v>81</v>
      </c>
      <c r="R1145" s="12">
        <v>344.65913415838133</v>
      </c>
      <c r="S1145" s="12" t="s">
        <v>28</v>
      </c>
      <c r="T1145" s="9" t="s">
        <v>4150</v>
      </c>
      <c r="U1145" s="9" t="s">
        <v>38</v>
      </c>
      <c r="V1145" s="9" t="s">
        <v>4150</v>
      </c>
      <c r="W1145" s="14">
        <v>3</v>
      </c>
    </row>
    <row r="1146" spans="1:23" x14ac:dyDescent="0.25">
      <c r="A1146" s="8">
        <v>6784</v>
      </c>
      <c r="B1146" s="9" t="s">
        <v>4151</v>
      </c>
      <c r="C1146" s="9" t="s">
        <v>22</v>
      </c>
      <c r="D1146" s="9" t="s">
        <v>4152</v>
      </c>
      <c r="E1146" s="18" t="s">
        <v>4153</v>
      </c>
      <c r="F1146" s="9" t="s">
        <v>4154</v>
      </c>
      <c r="G1146" s="12">
        <v>2</v>
      </c>
      <c r="H1146" s="9" t="s">
        <v>126</v>
      </c>
      <c r="I1146" s="9" t="s">
        <v>126</v>
      </c>
      <c r="J1146" s="12">
        <v>1</v>
      </c>
      <c r="K1146" s="13">
        <v>43070</v>
      </c>
      <c r="L1146" s="86">
        <f>(Tabla2[[#This Row],[release_year]]-'VARIANZA Y DES. EST'!$L$11)^2</f>
        <v>7.9512857435875226</v>
      </c>
      <c r="M1146" s="12">
        <v>2017</v>
      </c>
      <c r="N1146" s="9" t="s">
        <v>35</v>
      </c>
      <c r="O1146" s="9" t="s">
        <v>3973</v>
      </c>
      <c r="P1146" s="12">
        <v>81</v>
      </c>
      <c r="Q1146" s="12">
        <v>81</v>
      </c>
      <c r="R1146" s="12">
        <v>344.65913415838133</v>
      </c>
      <c r="S1146" s="12" t="s">
        <v>28</v>
      </c>
      <c r="T1146" s="9" t="s">
        <v>162</v>
      </c>
      <c r="U1146" s="9" t="s">
        <v>57</v>
      </c>
      <c r="V1146" s="9" t="s">
        <v>162</v>
      </c>
      <c r="W1146" s="14">
        <v>3</v>
      </c>
    </row>
    <row r="1147" spans="1:23" x14ac:dyDescent="0.25">
      <c r="A1147" s="8">
        <v>6996</v>
      </c>
      <c r="B1147" s="9" t="s">
        <v>4155</v>
      </c>
      <c r="C1147" s="9" t="s">
        <v>22</v>
      </c>
      <c r="D1147" s="9" t="s">
        <v>4156</v>
      </c>
      <c r="E1147" s="18" t="s">
        <v>4157</v>
      </c>
      <c r="F1147" s="9" t="s">
        <v>4158</v>
      </c>
      <c r="G1147" s="12">
        <v>1</v>
      </c>
      <c r="H1147" s="9" t="s">
        <v>25</v>
      </c>
      <c r="I1147" s="9" t="s">
        <v>4159</v>
      </c>
      <c r="J1147" s="12">
        <v>2</v>
      </c>
      <c r="K1147" s="16">
        <v>43814</v>
      </c>
      <c r="L1147" s="86">
        <f>(Tabla2[[#This Row],[release_year]]-'VARIANZA Y DES. EST'!$L$11)^2</f>
        <v>7.9512857435875226</v>
      </c>
      <c r="M1147" s="12">
        <v>2017</v>
      </c>
      <c r="N1147" s="9" t="s">
        <v>35</v>
      </c>
      <c r="O1147" s="9" t="s">
        <v>3973</v>
      </c>
      <c r="P1147" s="12">
        <v>81</v>
      </c>
      <c r="Q1147" s="12">
        <v>81</v>
      </c>
      <c r="R1147" s="12">
        <v>344.65913415838133</v>
      </c>
      <c r="S1147" s="12" t="s">
        <v>28</v>
      </c>
      <c r="T1147" s="9" t="s">
        <v>171</v>
      </c>
      <c r="U1147" s="9" t="s">
        <v>57</v>
      </c>
      <c r="V1147" s="9" t="s">
        <v>171</v>
      </c>
      <c r="W1147" s="14">
        <v>3</v>
      </c>
    </row>
    <row r="1148" spans="1:23" x14ac:dyDescent="0.25">
      <c r="A1148" s="8">
        <v>7208</v>
      </c>
      <c r="B1148" s="9" t="s">
        <v>4160</v>
      </c>
      <c r="C1148" s="9" t="s">
        <v>22</v>
      </c>
      <c r="D1148" s="9" t="s">
        <v>4161</v>
      </c>
      <c r="E1148" s="9" t="s">
        <v>4162</v>
      </c>
      <c r="F1148" s="9" t="s">
        <v>4163</v>
      </c>
      <c r="G1148" s="12">
        <v>6</v>
      </c>
      <c r="H1148" s="9" t="s">
        <v>25</v>
      </c>
      <c r="I1148" s="9" t="s">
        <v>25</v>
      </c>
      <c r="J1148" s="12">
        <v>1</v>
      </c>
      <c r="K1148" s="13">
        <v>42552</v>
      </c>
      <c r="L1148" s="86">
        <f>(Tabla2[[#This Row],[release_year]]-'VARIANZA Y DES. EST'!$L$11)^2</f>
        <v>0.67207602404598188</v>
      </c>
      <c r="M1148" s="12">
        <v>2015</v>
      </c>
      <c r="N1148" s="9" t="s">
        <v>842</v>
      </c>
      <c r="O1148" s="9" t="s">
        <v>3973</v>
      </c>
      <c r="P1148" s="12">
        <v>81</v>
      </c>
      <c r="Q1148" s="12">
        <v>81</v>
      </c>
      <c r="R1148" s="12">
        <v>344.65913415838133</v>
      </c>
      <c r="S1148" s="12" t="s">
        <v>28</v>
      </c>
      <c r="T1148" s="9" t="s">
        <v>144</v>
      </c>
      <c r="U1148" s="9" t="s">
        <v>45</v>
      </c>
      <c r="V1148" s="9" t="s">
        <v>144</v>
      </c>
      <c r="W1148" s="14">
        <v>2</v>
      </c>
    </row>
    <row r="1149" spans="1:23" x14ac:dyDescent="0.25">
      <c r="A1149" s="8">
        <v>7235</v>
      </c>
      <c r="B1149" s="9" t="s">
        <v>4164</v>
      </c>
      <c r="C1149" s="9" t="s">
        <v>22</v>
      </c>
      <c r="D1149" s="9" t="s">
        <v>4165</v>
      </c>
      <c r="E1149" s="9" t="s">
        <v>4166</v>
      </c>
      <c r="F1149" s="9" t="s">
        <v>4167</v>
      </c>
      <c r="G1149" s="12">
        <v>12</v>
      </c>
      <c r="H1149" s="9" t="s">
        <v>25</v>
      </c>
      <c r="I1149" s="9" t="s">
        <v>25</v>
      </c>
      <c r="J1149" s="12">
        <v>1</v>
      </c>
      <c r="K1149" s="13">
        <v>43411</v>
      </c>
      <c r="L1149" s="86">
        <f>(Tabla2[[#This Row],[release_year]]-'VARIANZA Y DES. EST'!$L$11)^2</f>
        <v>0.67207602404598188</v>
      </c>
      <c r="M1149" s="12">
        <v>2015</v>
      </c>
      <c r="N1149" s="9" t="s">
        <v>1991</v>
      </c>
      <c r="O1149" s="9" t="s">
        <v>3973</v>
      </c>
      <c r="P1149" s="12">
        <v>81</v>
      </c>
      <c r="Q1149" s="12">
        <v>81</v>
      </c>
      <c r="R1149" s="12">
        <v>344.65913415838133</v>
      </c>
      <c r="S1149" s="12" t="s">
        <v>28</v>
      </c>
      <c r="T1149" s="9" t="s">
        <v>144</v>
      </c>
      <c r="U1149" s="9" t="s">
        <v>45</v>
      </c>
      <c r="V1149" s="9" t="s">
        <v>144</v>
      </c>
      <c r="W1149" s="14">
        <v>2</v>
      </c>
    </row>
    <row r="1150" spans="1:23" x14ac:dyDescent="0.25">
      <c r="A1150" s="8">
        <v>7445</v>
      </c>
      <c r="B1150" s="9" t="s">
        <v>4168</v>
      </c>
      <c r="C1150" s="9" t="s">
        <v>22</v>
      </c>
      <c r="D1150" s="9" t="s">
        <v>4169</v>
      </c>
      <c r="E1150" s="18" t="s">
        <v>4170</v>
      </c>
      <c r="F1150" s="18" t="s">
        <v>4171</v>
      </c>
      <c r="G1150" s="12">
        <v>9</v>
      </c>
      <c r="H1150" s="9" t="s">
        <v>160</v>
      </c>
      <c r="I1150" s="9" t="s">
        <v>4172</v>
      </c>
      <c r="J1150" s="12">
        <v>2</v>
      </c>
      <c r="K1150" s="13">
        <v>42974</v>
      </c>
      <c r="L1150" s="86">
        <f>(Tabla2[[#This Row],[release_year]]-'VARIANZA Y DES. EST'!$L$11)^2</f>
        <v>3.3116808838167522</v>
      </c>
      <c r="M1150" s="12">
        <v>2016</v>
      </c>
      <c r="N1150" s="9" t="s">
        <v>76</v>
      </c>
      <c r="O1150" s="9" t="s">
        <v>3973</v>
      </c>
      <c r="P1150" s="12">
        <v>81</v>
      </c>
      <c r="Q1150" s="12">
        <v>81</v>
      </c>
      <c r="R1150" s="12">
        <v>344.65913415838133</v>
      </c>
      <c r="S1150" s="12" t="s">
        <v>28</v>
      </c>
      <c r="T1150" s="9" t="s">
        <v>144</v>
      </c>
      <c r="U1150" s="9" t="s">
        <v>45</v>
      </c>
      <c r="V1150" s="9" t="s">
        <v>144</v>
      </c>
      <c r="W1150" s="14">
        <v>2</v>
      </c>
    </row>
    <row r="1151" spans="1:23" x14ac:dyDescent="0.25">
      <c r="A1151" s="8">
        <v>7741</v>
      </c>
      <c r="B1151" s="9" t="s">
        <v>4173</v>
      </c>
      <c r="C1151" s="9" t="s">
        <v>22</v>
      </c>
      <c r="D1151" s="9" t="s">
        <v>4174</v>
      </c>
      <c r="E1151" s="22" t="s">
        <v>4175</v>
      </c>
      <c r="F1151" s="23"/>
      <c r="G1151" s="12">
        <v>0</v>
      </c>
      <c r="H1151" s="9" t="s">
        <v>25</v>
      </c>
      <c r="I1151" s="9" t="s">
        <v>25</v>
      </c>
      <c r="J1151" s="12">
        <v>1</v>
      </c>
      <c r="K1151" s="13">
        <v>44045</v>
      </c>
      <c r="L1151" s="86">
        <f>(Tabla2[[#This Row],[release_year]]-'VARIANZA Y DES. EST'!$L$11)^2</f>
        <v>14.590890603358293</v>
      </c>
      <c r="M1151" s="12">
        <v>2018</v>
      </c>
      <c r="N1151" s="9" t="s">
        <v>82</v>
      </c>
      <c r="O1151" s="9" t="s">
        <v>3973</v>
      </c>
      <c r="P1151" s="12">
        <v>81</v>
      </c>
      <c r="Q1151" s="12">
        <v>81</v>
      </c>
      <c r="R1151" s="12">
        <v>344.65913415838133</v>
      </c>
      <c r="S1151" s="12" t="s">
        <v>28</v>
      </c>
      <c r="T1151" s="9" t="s">
        <v>1276</v>
      </c>
      <c r="U1151" s="9" t="s">
        <v>30</v>
      </c>
      <c r="V1151" s="9" t="s">
        <v>1276</v>
      </c>
      <c r="W1151" s="14">
        <v>2</v>
      </c>
    </row>
    <row r="1152" spans="1:23" x14ac:dyDescent="0.25">
      <c r="A1152" s="8">
        <v>7742</v>
      </c>
      <c r="B1152" s="9" t="s">
        <v>4176</v>
      </c>
      <c r="C1152" s="9" t="s">
        <v>22</v>
      </c>
      <c r="D1152" s="9" t="s">
        <v>4177</v>
      </c>
      <c r="E1152" s="18" t="s">
        <v>4006</v>
      </c>
      <c r="F1152" s="9" t="s">
        <v>4178</v>
      </c>
      <c r="G1152" s="12">
        <v>10</v>
      </c>
      <c r="H1152" s="9" t="s">
        <v>25</v>
      </c>
      <c r="I1152" s="9" t="s">
        <v>25</v>
      </c>
      <c r="J1152" s="12">
        <v>1</v>
      </c>
      <c r="K1152" s="13">
        <v>43645</v>
      </c>
      <c r="L1152" s="86">
        <f>(Tabla2[[#This Row],[release_year]]-'VARIANZA Y DES. EST'!$L$11)^2</f>
        <v>14.590890603358293</v>
      </c>
      <c r="M1152" s="12">
        <v>2018</v>
      </c>
      <c r="N1152" s="9" t="s">
        <v>76</v>
      </c>
      <c r="O1152" s="9" t="s">
        <v>3973</v>
      </c>
      <c r="P1152" s="12">
        <v>81</v>
      </c>
      <c r="Q1152" s="12">
        <v>81</v>
      </c>
      <c r="R1152" s="12">
        <v>344.65913415838133</v>
      </c>
      <c r="S1152" s="12" t="s">
        <v>28</v>
      </c>
      <c r="T1152" s="9" t="s">
        <v>4179</v>
      </c>
      <c r="U1152" s="9" t="s">
        <v>4179</v>
      </c>
      <c r="V1152" s="9" t="s">
        <v>4179</v>
      </c>
      <c r="W1152" s="14">
        <v>1</v>
      </c>
    </row>
    <row r="1153" spans="1:23" x14ac:dyDescent="0.25">
      <c r="A1153" s="8">
        <v>7746</v>
      </c>
      <c r="B1153" s="9" t="s">
        <v>4180</v>
      </c>
      <c r="C1153" s="9" t="s">
        <v>22</v>
      </c>
      <c r="D1153" s="9" t="s">
        <v>4181</v>
      </c>
      <c r="E1153" s="18" t="s">
        <v>4182</v>
      </c>
      <c r="F1153" s="9" t="s">
        <v>4183</v>
      </c>
      <c r="G1153" s="12">
        <v>11</v>
      </c>
      <c r="H1153" s="9" t="s">
        <v>1064</v>
      </c>
      <c r="I1153" s="9" t="s">
        <v>1064</v>
      </c>
      <c r="J1153" s="12">
        <v>1</v>
      </c>
      <c r="K1153" s="13">
        <v>43174</v>
      </c>
      <c r="L1153" s="86">
        <f>(Tabla2[[#This Row],[release_year]]-'VARIANZA Y DES. EST'!$L$11)^2</f>
        <v>261.79879340794287</v>
      </c>
      <c r="M1153" s="12">
        <v>1998</v>
      </c>
      <c r="N1153" s="9" t="s">
        <v>76</v>
      </c>
      <c r="O1153" s="9" t="s">
        <v>3973</v>
      </c>
      <c r="P1153" s="12">
        <v>81</v>
      </c>
      <c r="Q1153" s="12">
        <v>81</v>
      </c>
      <c r="R1153" s="12">
        <v>344.65913415838133</v>
      </c>
      <c r="S1153" s="12" t="s">
        <v>28</v>
      </c>
      <c r="T1153" s="9" t="s">
        <v>70</v>
      </c>
      <c r="U1153" s="9" t="s">
        <v>45</v>
      </c>
      <c r="V1153" s="9" t="s">
        <v>70</v>
      </c>
      <c r="W1153" s="14">
        <v>2</v>
      </c>
    </row>
    <row r="1154" spans="1:23" x14ac:dyDescent="0.25">
      <c r="A1154" s="8">
        <v>7750</v>
      </c>
      <c r="B1154" s="9" t="s">
        <v>4184</v>
      </c>
      <c r="C1154" s="9" t="s">
        <v>22</v>
      </c>
      <c r="D1154" s="9" t="s">
        <v>4185</v>
      </c>
      <c r="E1154" s="9" t="s">
        <v>3411</v>
      </c>
      <c r="F1154" s="9" t="s">
        <v>4186</v>
      </c>
      <c r="G1154" s="12">
        <v>10</v>
      </c>
      <c r="H1154" s="9" t="s">
        <v>25</v>
      </c>
      <c r="I1154" s="9" t="s">
        <v>25</v>
      </c>
      <c r="J1154" s="12">
        <v>1</v>
      </c>
      <c r="K1154" s="13">
        <v>43983</v>
      </c>
      <c r="L1154" s="86">
        <f>(Tabla2[[#This Row],[release_year]]-'VARIANZA Y DES. EST'!$L$11)^2</f>
        <v>17.47405172519213</v>
      </c>
      <c r="M1154" s="12">
        <v>2010</v>
      </c>
      <c r="N1154" s="9" t="s">
        <v>35</v>
      </c>
      <c r="O1154" s="9" t="s">
        <v>3973</v>
      </c>
      <c r="P1154" s="12">
        <v>81</v>
      </c>
      <c r="Q1154" s="12">
        <v>81</v>
      </c>
      <c r="R1154" s="12">
        <v>344.65913415838133</v>
      </c>
      <c r="S1154" s="12" t="s">
        <v>28</v>
      </c>
      <c r="T1154" s="9" t="s">
        <v>2252</v>
      </c>
      <c r="U1154" s="9" t="s">
        <v>38</v>
      </c>
      <c r="V1154" s="9" t="s">
        <v>2252</v>
      </c>
      <c r="W1154" s="14">
        <v>2</v>
      </c>
    </row>
    <row r="1155" spans="1:23" x14ac:dyDescent="0.25">
      <c r="A1155" s="8">
        <v>7844</v>
      </c>
      <c r="B1155" s="9" t="s">
        <v>4187</v>
      </c>
      <c r="C1155" s="9" t="s">
        <v>22</v>
      </c>
      <c r="D1155" s="9" t="s">
        <v>4188</v>
      </c>
      <c r="E1155" s="18" t="s">
        <v>4189</v>
      </c>
      <c r="F1155" s="9" t="s">
        <v>4190</v>
      </c>
      <c r="G1155" s="12">
        <v>11</v>
      </c>
      <c r="H1155" s="9" t="s">
        <v>279</v>
      </c>
      <c r="I1155" s="9" t="s">
        <v>279</v>
      </c>
      <c r="J1155" s="12">
        <v>1</v>
      </c>
      <c r="K1155" s="16">
        <v>43080</v>
      </c>
      <c r="L1155" s="86">
        <f>(Tabla2[[#This Row],[release_year]]-'VARIANZA Y DES. EST'!$L$11)^2</f>
        <v>3.3116808838167522</v>
      </c>
      <c r="M1155" s="12">
        <v>2016</v>
      </c>
      <c r="N1155" s="9" t="s">
        <v>76</v>
      </c>
      <c r="O1155" s="9" t="s">
        <v>3973</v>
      </c>
      <c r="P1155" s="12">
        <v>81</v>
      </c>
      <c r="Q1155" s="12">
        <v>81</v>
      </c>
      <c r="R1155" s="12">
        <v>344.65913415838133</v>
      </c>
      <c r="S1155" s="12" t="s">
        <v>28</v>
      </c>
      <c r="T1155" s="9" t="s">
        <v>514</v>
      </c>
      <c r="U1155" s="9" t="s">
        <v>514</v>
      </c>
      <c r="V1155" s="9" t="s">
        <v>514</v>
      </c>
      <c r="W1155" s="14">
        <v>1</v>
      </c>
    </row>
    <row r="1156" spans="1:23" x14ac:dyDescent="0.25">
      <c r="A1156" s="8">
        <v>8151</v>
      </c>
      <c r="B1156" s="9" t="s">
        <v>4191</v>
      </c>
      <c r="C1156" s="9" t="s">
        <v>22</v>
      </c>
      <c r="D1156" s="9" t="s">
        <v>4192</v>
      </c>
      <c r="E1156" s="18" t="s">
        <v>4193</v>
      </c>
      <c r="F1156" s="9" t="s">
        <v>4194</v>
      </c>
      <c r="G1156" s="12">
        <v>4</v>
      </c>
      <c r="H1156" s="9" t="s">
        <v>231</v>
      </c>
      <c r="I1156" s="9" t="s">
        <v>231</v>
      </c>
      <c r="J1156" s="12">
        <v>1</v>
      </c>
      <c r="K1156" s="13">
        <v>43160</v>
      </c>
      <c r="L1156" s="86">
        <f>(Tabla2[[#This Row],[release_year]]-'VARIANZA Y DES. EST'!$L$11)^2</f>
        <v>0.67207602404598188</v>
      </c>
      <c r="M1156" s="12">
        <v>2015</v>
      </c>
      <c r="N1156" s="9" t="s">
        <v>76</v>
      </c>
      <c r="O1156" s="9" t="s">
        <v>3973</v>
      </c>
      <c r="P1156" s="12">
        <v>81</v>
      </c>
      <c r="Q1156" s="12">
        <v>81</v>
      </c>
      <c r="R1156" s="12">
        <v>344.65913415838133</v>
      </c>
      <c r="S1156" s="12" t="s">
        <v>28</v>
      </c>
      <c r="T1156" s="9" t="s">
        <v>2372</v>
      </c>
      <c r="U1156" s="9" t="s">
        <v>239</v>
      </c>
      <c r="V1156" s="9" t="s">
        <v>2372</v>
      </c>
      <c r="W1156" s="14">
        <v>2</v>
      </c>
    </row>
    <row r="1157" spans="1:23" x14ac:dyDescent="0.25">
      <c r="A1157" s="8">
        <v>8156</v>
      </c>
      <c r="B1157" s="9" t="s">
        <v>4195</v>
      </c>
      <c r="C1157" s="9" t="s">
        <v>22</v>
      </c>
      <c r="D1157" s="9" t="s">
        <v>4196</v>
      </c>
      <c r="E1157" s="10" t="s">
        <v>4197</v>
      </c>
      <c r="F1157" s="11"/>
      <c r="G1157" s="12">
        <v>0</v>
      </c>
      <c r="H1157" s="9" t="s">
        <v>25</v>
      </c>
      <c r="I1157" s="9" t="s">
        <v>25</v>
      </c>
      <c r="J1157" s="12">
        <v>1</v>
      </c>
      <c r="K1157" s="13">
        <v>43003</v>
      </c>
      <c r="L1157" s="86">
        <f>(Tabla2[[#This Row],[release_year]]-'VARIANZA Y DES. EST'!$L$11)^2</f>
        <v>7.9512857435875226</v>
      </c>
      <c r="M1157" s="12">
        <v>2017</v>
      </c>
      <c r="N1157" s="9" t="s">
        <v>35</v>
      </c>
      <c r="O1157" s="9" t="s">
        <v>3973</v>
      </c>
      <c r="P1157" s="12">
        <v>81</v>
      </c>
      <c r="Q1157" s="12">
        <v>81</v>
      </c>
      <c r="R1157" s="12">
        <v>344.65913415838133</v>
      </c>
      <c r="S1157" s="12" t="s">
        <v>28</v>
      </c>
      <c r="T1157" s="9" t="s">
        <v>57</v>
      </c>
      <c r="U1157" s="9" t="s">
        <v>57</v>
      </c>
      <c r="V1157" s="9" t="s">
        <v>57</v>
      </c>
      <c r="W1157" s="14">
        <v>1</v>
      </c>
    </row>
    <row r="1158" spans="1:23" x14ac:dyDescent="0.25">
      <c r="A1158" s="8">
        <v>8478</v>
      </c>
      <c r="B1158" s="9" t="s">
        <v>4198</v>
      </c>
      <c r="C1158" s="9" t="s">
        <v>22</v>
      </c>
      <c r="D1158" s="9" t="s">
        <v>4199</v>
      </c>
      <c r="E1158" s="18" t="s">
        <v>4200</v>
      </c>
      <c r="F1158" s="9" t="s">
        <v>4201</v>
      </c>
      <c r="G1158" s="12">
        <v>1</v>
      </c>
      <c r="H1158" s="9" t="s">
        <v>25</v>
      </c>
      <c r="I1158" s="9" t="s">
        <v>4202</v>
      </c>
      <c r="J1158" s="12">
        <v>4</v>
      </c>
      <c r="K1158" s="13">
        <v>42902</v>
      </c>
      <c r="L1158" s="86">
        <f>(Tabla2[[#This Row],[release_year]]-'VARIANZA Y DES. EST'!$L$11)^2</f>
        <v>0.67207602404598188</v>
      </c>
      <c r="M1158" s="12">
        <v>2015</v>
      </c>
      <c r="N1158" s="9" t="s">
        <v>82</v>
      </c>
      <c r="O1158" s="9" t="s">
        <v>3973</v>
      </c>
      <c r="P1158" s="12">
        <v>81</v>
      </c>
      <c r="Q1158" s="12">
        <v>81</v>
      </c>
      <c r="R1158" s="12">
        <v>344.65913415838133</v>
      </c>
      <c r="S1158" s="12" t="s">
        <v>28</v>
      </c>
      <c r="T1158" s="9" t="s">
        <v>83</v>
      </c>
      <c r="U1158" s="9" t="s">
        <v>57</v>
      </c>
      <c r="V1158" s="9" t="s">
        <v>83</v>
      </c>
      <c r="W1158" s="14">
        <v>2</v>
      </c>
    </row>
    <row r="1159" spans="1:23" x14ac:dyDescent="0.25">
      <c r="A1159" s="8">
        <v>8766</v>
      </c>
      <c r="B1159" s="9" t="s">
        <v>4203</v>
      </c>
      <c r="C1159" s="9" t="s">
        <v>22</v>
      </c>
      <c r="D1159" s="9" t="s">
        <v>4204</v>
      </c>
      <c r="E1159" s="18" t="s">
        <v>4205</v>
      </c>
      <c r="F1159" s="18" t="s">
        <v>4206</v>
      </c>
      <c r="G1159" s="12">
        <v>12</v>
      </c>
      <c r="H1159" s="9" t="s">
        <v>160</v>
      </c>
      <c r="I1159" s="9" t="s">
        <v>161</v>
      </c>
      <c r="J1159" s="12">
        <v>2</v>
      </c>
      <c r="K1159" s="13">
        <v>42908</v>
      </c>
      <c r="L1159" s="86">
        <f>(Tabla2[[#This Row],[release_year]]-'VARIANZA Y DES. EST'!$L$11)^2</f>
        <v>7.9512857435875226</v>
      </c>
      <c r="M1159" s="12">
        <v>2017</v>
      </c>
      <c r="N1159" s="9" t="s">
        <v>1991</v>
      </c>
      <c r="O1159" s="9" t="s">
        <v>3973</v>
      </c>
      <c r="P1159" s="12">
        <v>81</v>
      </c>
      <c r="Q1159" s="12">
        <v>81</v>
      </c>
      <c r="R1159" s="12">
        <v>344.65913415838133</v>
      </c>
      <c r="S1159" s="12" t="s">
        <v>28</v>
      </c>
      <c r="T1159" s="9" t="s">
        <v>514</v>
      </c>
      <c r="U1159" s="9" t="s">
        <v>514</v>
      </c>
      <c r="V1159" s="9" t="s">
        <v>514</v>
      </c>
      <c r="W1159" s="14">
        <v>1</v>
      </c>
    </row>
    <row r="1160" spans="1:23" x14ac:dyDescent="0.25">
      <c r="A1160" s="8">
        <v>8793</v>
      </c>
      <c r="B1160" s="9" t="s">
        <v>4207</v>
      </c>
      <c r="C1160" s="9" t="s">
        <v>22</v>
      </c>
      <c r="D1160" s="9" t="s">
        <v>4208</v>
      </c>
      <c r="E1160" s="18" t="s">
        <v>4209</v>
      </c>
      <c r="F1160" s="9" t="s">
        <v>4210</v>
      </c>
      <c r="G1160" s="12">
        <v>5</v>
      </c>
      <c r="H1160" s="9" t="s">
        <v>3799</v>
      </c>
      <c r="I1160" s="9" t="s">
        <v>3799</v>
      </c>
      <c r="J1160" s="12">
        <v>1</v>
      </c>
      <c r="K1160" s="13">
        <v>42675</v>
      </c>
      <c r="L1160" s="86">
        <f>(Tabla2[[#This Row],[release_year]]-'VARIANZA Y DES. EST'!$L$11)^2</f>
        <v>1695.8086719136736</v>
      </c>
      <c r="M1160" s="12">
        <v>1973</v>
      </c>
      <c r="N1160" s="9" t="s">
        <v>842</v>
      </c>
      <c r="O1160" s="9" t="s">
        <v>3973</v>
      </c>
      <c r="P1160" s="12">
        <v>81</v>
      </c>
      <c r="Q1160" s="12">
        <v>81</v>
      </c>
      <c r="R1160" s="12">
        <v>344.65913415838133</v>
      </c>
      <c r="S1160" s="12" t="s">
        <v>28</v>
      </c>
      <c r="T1160" s="9" t="s">
        <v>4211</v>
      </c>
      <c r="U1160" s="9" t="s">
        <v>38</v>
      </c>
      <c r="V1160" s="9" t="s">
        <v>4211</v>
      </c>
      <c r="W1160" s="14">
        <v>2</v>
      </c>
    </row>
    <row r="1161" spans="1:23" x14ac:dyDescent="0.25">
      <c r="A1161" s="8">
        <v>142</v>
      </c>
      <c r="B1161" s="9" t="s">
        <v>4212</v>
      </c>
      <c r="C1161" s="9" t="s">
        <v>22</v>
      </c>
      <c r="D1161" s="9" t="s">
        <v>4213</v>
      </c>
      <c r="E1161" s="18" t="s">
        <v>4214</v>
      </c>
      <c r="F1161" s="9" t="s">
        <v>4215</v>
      </c>
      <c r="G1161" s="12">
        <v>8</v>
      </c>
      <c r="H1161" s="9" t="s">
        <v>25</v>
      </c>
      <c r="I1161" s="9" t="s">
        <v>4216</v>
      </c>
      <c r="J1161" s="12">
        <v>3</v>
      </c>
      <c r="K1161" s="13">
        <v>44440</v>
      </c>
      <c r="L1161" s="86">
        <f>(Tabla2[[#This Row],[release_year]]-'VARIANZA Y DES. EST'!$L$11)^2</f>
        <v>0.67207602404598188</v>
      </c>
      <c r="M1161" s="12">
        <v>2015</v>
      </c>
      <c r="N1161" s="9" t="s">
        <v>1991</v>
      </c>
      <c r="O1161" s="9" t="s">
        <v>4217</v>
      </c>
      <c r="P1161" s="12">
        <v>82</v>
      </c>
      <c r="Q1161" s="12">
        <v>82</v>
      </c>
      <c r="R1161" s="12">
        <v>308.52913905154725</v>
      </c>
      <c r="S1161" s="12" t="s">
        <v>28</v>
      </c>
      <c r="T1161" s="9" t="s">
        <v>38</v>
      </c>
      <c r="U1161" s="9" t="s">
        <v>38</v>
      </c>
      <c r="V1161" s="9" t="s">
        <v>38</v>
      </c>
      <c r="W1161" s="14">
        <v>1</v>
      </c>
    </row>
    <row r="1162" spans="1:23" x14ac:dyDescent="0.25">
      <c r="A1162" s="8">
        <v>234</v>
      </c>
      <c r="B1162" s="9" t="s">
        <v>4218</v>
      </c>
      <c r="C1162" s="9" t="s">
        <v>22</v>
      </c>
      <c r="D1162" s="9" t="s">
        <v>4219</v>
      </c>
      <c r="E1162" s="18" t="s">
        <v>4220</v>
      </c>
      <c r="F1162" s="9"/>
      <c r="G1162" s="12">
        <v>0</v>
      </c>
      <c r="H1162" s="9" t="s">
        <v>126</v>
      </c>
      <c r="I1162" s="9" t="s">
        <v>126</v>
      </c>
      <c r="J1162" s="12">
        <v>1</v>
      </c>
      <c r="K1162" s="13">
        <v>44432</v>
      </c>
      <c r="L1162" s="86">
        <f>(Tabla2[[#This Row],[release_year]]-'VARIANZA Y DES. EST'!$L$11)^2</f>
        <v>46.509705182670608</v>
      </c>
      <c r="M1162" s="12">
        <v>2021</v>
      </c>
      <c r="N1162" s="9" t="s">
        <v>76</v>
      </c>
      <c r="O1162" s="9" t="s">
        <v>4217</v>
      </c>
      <c r="P1162" s="12">
        <v>82</v>
      </c>
      <c r="Q1162" s="12">
        <v>82</v>
      </c>
      <c r="R1162" s="12">
        <v>308.52913905154725</v>
      </c>
      <c r="S1162" s="12" t="s">
        <v>28</v>
      </c>
      <c r="T1162" s="9" t="s">
        <v>576</v>
      </c>
      <c r="U1162" s="9" t="s">
        <v>57</v>
      </c>
      <c r="V1162" s="9" t="s">
        <v>576</v>
      </c>
      <c r="W1162" s="14">
        <v>2</v>
      </c>
    </row>
    <row r="1163" spans="1:23" x14ac:dyDescent="0.25">
      <c r="A1163" s="8">
        <v>260</v>
      </c>
      <c r="B1163" s="9" t="s">
        <v>4221</v>
      </c>
      <c r="C1163" s="9" t="s">
        <v>22</v>
      </c>
      <c r="D1163" s="9" t="s">
        <v>4222</v>
      </c>
      <c r="E1163" s="9" t="s">
        <v>4223</v>
      </c>
      <c r="F1163" s="9" t="s">
        <v>4224</v>
      </c>
      <c r="G1163" s="12">
        <v>8</v>
      </c>
      <c r="H1163" s="9" t="s">
        <v>518</v>
      </c>
      <c r="I1163" s="9" t="s">
        <v>4225</v>
      </c>
      <c r="J1163" s="12">
        <v>2</v>
      </c>
      <c r="K1163" s="13">
        <v>44426</v>
      </c>
      <c r="L1163" s="86">
        <f>(Tabla2[[#This Row],[release_year]]-'VARIANZA Y DES. EST'!$L$11)^2</f>
        <v>14.590890603358293</v>
      </c>
      <c r="M1163" s="12">
        <v>2018</v>
      </c>
      <c r="N1163" s="9" t="s">
        <v>82</v>
      </c>
      <c r="O1163" s="9" t="s">
        <v>4217</v>
      </c>
      <c r="P1163" s="12">
        <v>82</v>
      </c>
      <c r="Q1163" s="12">
        <v>82</v>
      </c>
      <c r="R1163" s="12">
        <v>308.52913905154725</v>
      </c>
      <c r="S1163" s="12" t="s">
        <v>28</v>
      </c>
      <c r="T1163" s="9" t="s">
        <v>2492</v>
      </c>
      <c r="U1163" s="9" t="s">
        <v>95</v>
      </c>
      <c r="V1163" s="9" t="s">
        <v>2492</v>
      </c>
      <c r="W1163" s="14">
        <v>3</v>
      </c>
    </row>
    <row r="1164" spans="1:23" x14ac:dyDescent="0.25">
      <c r="A1164" s="8">
        <v>630</v>
      </c>
      <c r="B1164" s="9" t="s">
        <v>4226</v>
      </c>
      <c r="C1164" s="9" t="s">
        <v>22</v>
      </c>
      <c r="D1164" s="9" t="s">
        <v>4227</v>
      </c>
      <c r="E1164" s="18" t="s">
        <v>4228</v>
      </c>
      <c r="F1164" s="18" t="s">
        <v>4229</v>
      </c>
      <c r="G1164" s="12">
        <v>10</v>
      </c>
      <c r="H1164" s="12"/>
      <c r="I1164" s="9"/>
      <c r="J1164" s="12">
        <v>0</v>
      </c>
      <c r="K1164" s="13">
        <v>44375</v>
      </c>
      <c r="L1164" s="86">
        <f>(Tabla2[[#This Row],[release_year]]-'VARIANZA Y DES. EST'!$L$11)^2</f>
        <v>33.870100322899837</v>
      </c>
      <c r="M1164" s="12">
        <v>2020</v>
      </c>
      <c r="N1164" s="9" t="s">
        <v>35</v>
      </c>
      <c r="O1164" s="9" t="s">
        <v>4217</v>
      </c>
      <c r="P1164" s="12">
        <v>82</v>
      </c>
      <c r="Q1164" s="12">
        <v>82</v>
      </c>
      <c r="R1164" s="12">
        <v>308.52913905154725</v>
      </c>
      <c r="S1164" s="12" t="s">
        <v>28</v>
      </c>
      <c r="T1164" s="9" t="s">
        <v>70</v>
      </c>
      <c r="U1164" s="9" t="s">
        <v>45</v>
      </c>
      <c r="V1164" s="9" t="s">
        <v>70</v>
      </c>
      <c r="W1164" s="14">
        <v>2</v>
      </c>
    </row>
    <row r="1165" spans="1:23" x14ac:dyDescent="0.25">
      <c r="A1165" s="8">
        <v>725</v>
      </c>
      <c r="B1165" s="9" t="s">
        <v>4230</v>
      </c>
      <c r="C1165" s="9" t="s">
        <v>22</v>
      </c>
      <c r="D1165" s="9" t="s">
        <v>4231</v>
      </c>
      <c r="E1165" s="22" t="s">
        <v>4232</v>
      </c>
      <c r="F1165" s="23"/>
      <c r="G1165" s="12">
        <v>0</v>
      </c>
      <c r="H1165" s="9" t="s">
        <v>25</v>
      </c>
      <c r="I1165" s="9" t="s">
        <v>1453</v>
      </c>
      <c r="J1165" s="12">
        <v>2</v>
      </c>
      <c r="K1165" s="13">
        <v>44362</v>
      </c>
      <c r="L1165" s="86">
        <f>(Tabla2[[#This Row],[release_year]]-'VARIANZA Y DES. EST'!$L$11)^2</f>
        <v>46.509705182670608</v>
      </c>
      <c r="M1165" s="12">
        <v>2021</v>
      </c>
      <c r="N1165" s="9" t="s">
        <v>35</v>
      </c>
      <c r="O1165" s="9" t="s">
        <v>4217</v>
      </c>
      <c r="P1165" s="12">
        <v>82</v>
      </c>
      <c r="Q1165" s="12">
        <v>82</v>
      </c>
      <c r="R1165" s="12">
        <v>308.52913905154725</v>
      </c>
      <c r="S1165" s="12" t="s">
        <v>28</v>
      </c>
      <c r="T1165" s="9" t="s">
        <v>57</v>
      </c>
      <c r="U1165" s="9" t="s">
        <v>57</v>
      </c>
      <c r="V1165" s="9" t="s">
        <v>57</v>
      </c>
      <c r="W1165" s="14">
        <v>1</v>
      </c>
    </row>
    <row r="1166" spans="1:23" x14ac:dyDescent="0.25">
      <c r="A1166" s="8">
        <v>1728</v>
      </c>
      <c r="B1166" s="9" t="s">
        <v>4233</v>
      </c>
      <c r="C1166" s="9" t="s">
        <v>22</v>
      </c>
      <c r="D1166" s="9" t="s">
        <v>4234</v>
      </c>
      <c r="E1166" s="18" t="s">
        <v>4235</v>
      </c>
      <c r="F1166" s="9" t="s">
        <v>4236</v>
      </c>
      <c r="G1166" s="12">
        <v>8</v>
      </c>
      <c r="H1166" s="9" t="s">
        <v>4237</v>
      </c>
      <c r="I1166" s="9" t="s">
        <v>4237</v>
      </c>
      <c r="J1166" s="12">
        <v>1</v>
      </c>
      <c r="K1166" s="13">
        <v>44141</v>
      </c>
      <c r="L1166" s="86">
        <f>(Tabla2[[#This Row],[release_year]]-'VARIANZA Y DES. EST'!$L$11)^2</f>
        <v>33.870100322899837</v>
      </c>
      <c r="M1166" s="12">
        <v>2020</v>
      </c>
      <c r="N1166" s="9" t="s">
        <v>76</v>
      </c>
      <c r="O1166" s="9" t="s">
        <v>4217</v>
      </c>
      <c r="P1166" s="12">
        <v>82</v>
      </c>
      <c r="Q1166" s="12">
        <v>82</v>
      </c>
      <c r="R1166" s="12">
        <v>308.52913905154725</v>
      </c>
      <c r="S1166" s="12" t="s">
        <v>28</v>
      </c>
      <c r="T1166" s="9" t="s">
        <v>70</v>
      </c>
      <c r="U1166" s="9" t="s">
        <v>45</v>
      </c>
      <c r="V1166" s="9" t="s">
        <v>70</v>
      </c>
      <c r="W1166" s="14">
        <v>2</v>
      </c>
    </row>
    <row r="1167" spans="1:23" x14ac:dyDescent="0.25">
      <c r="A1167" s="8">
        <v>1836</v>
      </c>
      <c r="B1167" s="9" t="s">
        <v>4238</v>
      </c>
      <c r="C1167" s="9" t="s">
        <v>22</v>
      </c>
      <c r="D1167" s="9" t="s">
        <v>4239</v>
      </c>
      <c r="E1167" s="18" t="s">
        <v>4240</v>
      </c>
      <c r="F1167" s="9" t="s">
        <v>4241</v>
      </c>
      <c r="G1167" s="12">
        <v>10</v>
      </c>
      <c r="H1167" s="9" t="s">
        <v>126</v>
      </c>
      <c r="I1167" s="9" t="s">
        <v>126</v>
      </c>
      <c r="J1167" s="12">
        <v>1</v>
      </c>
      <c r="K1167" s="16">
        <v>44121</v>
      </c>
      <c r="L1167" s="86">
        <f>(Tabla2[[#This Row],[release_year]]-'VARIANZA Y DES. EST'!$L$11)^2</f>
        <v>33.870100322899837</v>
      </c>
      <c r="M1167" s="12">
        <v>2020</v>
      </c>
      <c r="N1167" s="9" t="s">
        <v>1991</v>
      </c>
      <c r="O1167" s="9" t="s">
        <v>4217</v>
      </c>
      <c r="P1167" s="12">
        <v>82</v>
      </c>
      <c r="Q1167" s="12">
        <v>82</v>
      </c>
      <c r="R1167" s="12">
        <v>308.52913905154725</v>
      </c>
      <c r="S1167" s="12" t="s">
        <v>28</v>
      </c>
      <c r="T1167" s="9" t="s">
        <v>38</v>
      </c>
      <c r="U1167" s="9" t="s">
        <v>38</v>
      </c>
      <c r="V1167" s="9" t="s">
        <v>38</v>
      </c>
      <c r="W1167" s="14">
        <v>1</v>
      </c>
    </row>
    <row r="1168" spans="1:23" x14ac:dyDescent="0.25">
      <c r="A1168" s="8">
        <v>2151</v>
      </c>
      <c r="B1168" s="9" t="s">
        <v>4242</v>
      </c>
      <c r="C1168" s="9" t="s">
        <v>22</v>
      </c>
      <c r="D1168" s="9" t="s">
        <v>4243</v>
      </c>
      <c r="E1168" s="9" t="s">
        <v>4244</v>
      </c>
      <c r="F1168" s="9" t="s">
        <v>4245</v>
      </c>
      <c r="G1168" s="12">
        <v>9</v>
      </c>
      <c r="H1168" s="9" t="s">
        <v>184</v>
      </c>
      <c r="I1168" s="9" t="s">
        <v>184</v>
      </c>
      <c r="J1168" s="12">
        <v>1</v>
      </c>
      <c r="K1168" s="13">
        <v>44050</v>
      </c>
      <c r="L1168" s="86">
        <f>(Tabla2[[#This Row],[release_year]]-'VARIANZA Y DES. EST'!$L$11)^2</f>
        <v>33.870100322899837</v>
      </c>
      <c r="M1168" s="12">
        <v>2020</v>
      </c>
      <c r="N1168" s="9" t="s">
        <v>76</v>
      </c>
      <c r="O1168" s="9" t="s">
        <v>4217</v>
      </c>
      <c r="P1168" s="12">
        <v>82</v>
      </c>
      <c r="Q1168" s="12">
        <v>82</v>
      </c>
      <c r="R1168" s="12">
        <v>308.52913905154725</v>
      </c>
      <c r="S1168" s="12" t="s">
        <v>28</v>
      </c>
      <c r="T1168" s="9" t="s">
        <v>859</v>
      </c>
      <c r="U1168" s="9" t="s">
        <v>95</v>
      </c>
      <c r="V1168" s="9" t="s">
        <v>859</v>
      </c>
      <c r="W1168" s="14">
        <v>2</v>
      </c>
    </row>
    <row r="1169" spans="1:23" x14ac:dyDescent="0.25">
      <c r="A1169" s="8">
        <v>2303</v>
      </c>
      <c r="B1169" s="9" t="s">
        <v>4246</v>
      </c>
      <c r="C1169" s="9" t="s">
        <v>22</v>
      </c>
      <c r="D1169" s="9" t="s">
        <v>4247</v>
      </c>
      <c r="E1169" s="18" t="s">
        <v>4248</v>
      </c>
      <c r="F1169" s="9" t="s">
        <v>4249</v>
      </c>
      <c r="G1169" s="12">
        <v>1</v>
      </c>
      <c r="H1169" s="9" t="s">
        <v>858</v>
      </c>
      <c r="I1169" s="9" t="s">
        <v>858</v>
      </c>
      <c r="J1169" s="12">
        <v>1</v>
      </c>
      <c r="K1169" s="13">
        <v>44014</v>
      </c>
      <c r="L1169" s="86">
        <f>(Tabla2[[#This Row],[release_year]]-'VARIANZA Y DES. EST'!$L$11)^2</f>
        <v>33.870100322899837</v>
      </c>
      <c r="M1169" s="12">
        <v>2020</v>
      </c>
      <c r="N1169" s="9" t="s">
        <v>76</v>
      </c>
      <c r="O1169" s="9" t="s">
        <v>4217</v>
      </c>
      <c r="P1169" s="12">
        <v>82</v>
      </c>
      <c r="Q1169" s="12">
        <v>82</v>
      </c>
      <c r="R1169" s="12">
        <v>308.52913905154725</v>
      </c>
      <c r="S1169" s="12" t="s">
        <v>28</v>
      </c>
      <c r="T1169" s="9" t="s">
        <v>477</v>
      </c>
      <c r="U1169" s="9" t="s">
        <v>477</v>
      </c>
      <c r="V1169" s="9" t="s">
        <v>477</v>
      </c>
      <c r="W1169" s="14">
        <v>1</v>
      </c>
    </row>
    <row r="1170" spans="1:23" x14ac:dyDescent="0.25">
      <c r="A1170" s="8">
        <v>2681</v>
      </c>
      <c r="B1170" s="9" t="s">
        <v>4250</v>
      </c>
      <c r="C1170" s="9" t="s">
        <v>22</v>
      </c>
      <c r="D1170" s="9" t="s">
        <v>4251</v>
      </c>
      <c r="E1170" s="18" t="s">
        <v>4252</v>
      </c>
      <c r="F1170" s="9" t="s">
        <v>4253</v>
      </c>
      <c r="G1170" s="12">
        <v>10</v>
      </c>
      <c r="H1170" s="9" t="s">
        <v>25</v>
      </c>
      <c r="I1170" s="9" t="s">
        <v>25</v>
      </c>
      <c r="J1170" s="12">
        <v>1</v>
      </c>
      <c r="K1170" s="13">
        <v>43937</v>
      </c>
      <c r="L1170" s="86">
        <f>(Tabla2[[#This Row],[release_year]]-'VARIANZA Y DES. EST'!$L$11)^2</f>
        <v>0.67207602404598188</v>
      </c>
      <c r="M1170" s="12">
        <v>2015</v>
      </c>
      <c r="N1170" s="9" t="s">
        <v>1991</v>
      </c>
      <c r="O1170" s="9" t="s">
        <v>4217</v>
      </c>
      <c r="P1170" s="12">
        <v>82</v>
      </c>
      <c r="Q1170" s="12">
        <v>82</v>
      </c>
      <c r="R1170" s="12">
        <v>308.52913905154725</v>
      </c>
      <c r="S1170" s="12" t="s">
        <v>28</v>
      </c>
      <c r="T1170" s="9" t="s">
        <v>95</v>
      </c>
      <c r="U1170" s="9" t="s">
        <v>95</v>
      </c>
      <c r="V1170" s="9" t="s">
        <v>95</v>
      </c>
      <c r="W1170" s="14">
        <v>1</v>
      </c>
    </row>
    <row r="1171" spans="1:23" x14ac:dyDescent="0.25">
      <c r="A1171" s="8">
        <v>2829</v>
      </c>
      <c r="B1171" s="9" t="s">
        <v>4254</v>
      </c>
      <c r="C1171" s="9" t="s">
        <v>22</v>
      </c>
      <c r="D1171" s="9" t="s">
        <v>4255</v>
      </c>
      <c r="E1171" s="18" t="s">
        <v>4256</v>
      </c>
      <c r="F1171" s="9" t="s">
        <v>4257</v>
      </c>
      <c r="G1171" s="12">
        <v>8</v>
      </c>
      <c r="H1171" s="9" t="s">
        <v>160</v>
      </c>
      <c r="I1171" s="9" t="s">
        <v>161</v>
      </c>
      <c r="J1171" s="12">
        <v>2</v>
      </c>
      <c r="K1171" s="13">
        <v>43900</v>
      </c>
      <c r="L1171" s="86">
        <f>(Tabla2[[#This Row],[release_year]]-'VARIANZA Y DES. EST'!$L$11)^2</f>
        <v>33.870100322899837</v>
      </c>
      <c r="M1171" s="12">
        <v>2020</v>
      </c>
      <c r="N1171" s="9" t="s">
        <v>110</v>
      </c>
      <c r="O1171" s="9" t="s">
        <v>4217</v>
      </c>
      <c r="P1171" s="12">
        <v>82</v>
      </c>
      <c r="Q1171" s="12">
        <v>82</v>
      </c>
      <c r="R1171" s="12">
        <v>308.52913905154725</v>
      </c>
      <c r="S1171" s="12" t="s">
        <v>28</v>
      </c>
      <c r="T1171" s="9" t="s">
        <v>30</v>
      </c>
      <c r="U1171" s="9" t="s">
        <v>30</v>
      </c>
      <c r="V1171" s="9" t="s">
        <v>30</v>
      </c>
      <c r="W1171" s="14">
        <v>1</v>
      </c>
    </row>
    <row r="1172" spans="1:23" x14ac:dyDescent="0.25">
      <c r="A1172" s="8">
        <v>2835</v>
      </c>
      <c r="B1172" s="9" t="s">
        <v>4258</v>
      </c>
      <c r="C1172" s="9" t="s">
        <v>22</v>
      </c>
      <c r="D1172" s="9" t="s">
        <v>4259</v>
      </c>
      <c r="E1172" s="18" t="s">
        <v>4260</v>
      </c>
      <c r="F1172" s="9" t="s">
        <v>4261</v>
      </c>
      <c r="G1172" s="12">
        <v>9</v>
      </c>
      <c r="H1172" s="9" t="s">
        <v>231</v>
      </c>
      <c r="I1172" s="9" t="s">
        <v>231</v>
      </c>
      <c r="J1172" s="12">
        <v>1</v>
      </c>
      <c r="K1172" s="13">
        <v>43896</v>
      </c>
      <c r="L1172" s="86">
        <f>(Tabla2[[#This Row],[release_year]]-'VARIANZA Y DES. EST'!$L$11)^2</f>
        <v>23.230495463129063</v>
      </c>
      <c r="M1172" s="12">
        <v>2019</v>
      </c>
      <c r="N1172" s="9" t="s">
        <v>76</v>
      </c>
      <c r="O1172" s="9" t="s">
        <v>4217</v>
      </c>
      <c r="P1172" s="12">
        <v>82</v>
      </c>
      <c r="Q1172" s="12">
        <v>82</v>
      </c>
      <c r="R1172" s="12">
        <v>308.52913905154725</v>
      </c>
      <c r="S1172" s="12" t="s">
        <v>28</v>
      </c>
      <c r="T1172" s="9" t="s">
        <v>118</v>
      </c>
      <c r="U1172" s="9" t="s">
        <v>45</v>
      </c>
      <c r="V1172" s="9" t="s">
        <v>118</v>
      </c>
      <c r="W1172" s="14">
        <v>3</v>
      </c>
    </row>
    <row r="1173" spans="1:23" x14ac:dyDescent="0.25">
      <c r="A1173" s="8">
        <v>2865</v>
      </c>
      <c r="B1173" s="9" t="s">
        <v>4262</v>
      </c>
      <c r="C1173" s="9" t="s">
        <v>22</v>
      </c>
      <c r="D1173" s="9" t="s">
        <v>4263</v>
      </c>
      <c r="E1173" s="18" t="s">
        <v>4264</v>
      </c>
      <c r="F1173" s="9" t="s">
        <v>4265</v>
      </c>
      <c r="G1173" s="12">
        <v>10</v>
      </c>
      <c r="H1173" s="12"/>
      <c r="I1173" s="9"/>
      <c r="J1173" s="12">
        <v>0</v>
      </c>
      <c r="K1173" s="13">
        <v>43891</v>
      </c>
      <c r="L1173" s="86">
        <f>(Tabla2[[#This Row],[release_year]]-'VARIANZA Y DES. EST'!$L$11)^2</f>
        <v>33.870100322899837</v>
      </c>
      <c r="M1173" s="12">
        <v>2020</v>
      </c>
      <c r="N1173" s="9" t="s">
        <v>35</v>
      </c>
      <c r="O1173" s="9" t="s">
        <v>4217</v>
      </c>
      <c r="P1173" s="12">
        <v>82</v>
      </c>
      <c r="Q1173" s="12">
        <v>82</v>
      </c>
      <c r="R1173" s="12">
        <v>308.52913905154725</v>
      </c>
      <c r="S1173" s="12" t="s">
        <v>28</v>
      </c>
      <c r="T1173" s="9" t="s">
        <v>3319</v>
      </c>
      <c r="U1173" s="9" t="s">
        <v>45</v>
      </c>
      <c r="V1173" s="9" t="s">
        <v>3319</v>
      </c>
      <c r="W1173" s="14">
        <v>3</v>
      </c>
    </row>
    <row r="1174" spans="1:23" x14ac:dyDescent="0.25">
      <c r="A1174" s="8">
        <v>2964</v>
      </c>
      <c r="B1174" s="9" t="s">
        <v>4266</v>
      </c>
      <c r="C1174" s="9" t="s">
        <v>22</v>
      </c>
      <c r="D1174" s="9" t="s">
        <v>4267</v>
      </c>
      <c r="E1174" s="18" t="s">
        <v>4052</v>
      </c>
      <c r="F1174" s="9" t="s">
        <v>4268</v>
      </c>
      <c r="G1174" s="12">
        <v>8</v>
      </c>
      <c r="H1174" s="9" t="s">
        <v>75</v>
      </c>
      <c r="I1174" s="9" t="s">
        <v>75</v>
      </c>
      <c r="J1174" s="12">
        <v>1</v>
      </c>
      <c r="K1174" s="13">
        <v>43862</v>
      </c>
      <c r="L1174" s="86">
        <f>(Tabla2[[#This Row],[release_year]]-'VARIANZA Y DES. EST'!$L$11)^2</f>
        <v>23.230495463129063</v>
      </c>
      <c r="M1174" s="12">
        <v>2019</v>
      </c>
      <c r="N1174" s="9" t="s">
        <v>55</v>
      </c>
      <c r="O1174" s="9" t="s">
        <v>4217</v>
      </c>
      <c r="P1174" s="12">
        <v>82</v>
      </c>
      <c r="Q1174" s="12">
        <v>82</v>
      </c>
      <c r="R1174" s="12">
        <v>308.52913905154725</v>
      </c>
      <c r="S1174" s="12" t="s">
        <v>28</v>
      </c>
      <c r="T1174" s="9" t="s">
        <v>4054</v>
      </c>
      <c r="U1174" s="9" t="s">
        <v>30</v>
      </c>
      <c r="V1174" s="9" t="s">
        <v>4054</v>
      </c>
      <c r="W1174" s="14">
        <v>3</v>
      </c>
    </row>
    <row r="1175" spans="1:23" x14ac:dyDescent="0.25">
      <c r="A1175" s="8">
        <v>2989</v>
      </c>
      <c r="B1175" s="9" t="s">
        <v>4269</v>
      </c>
      <c r="C1175" s="9" t="s">
        <v>22</v>
      </c>
      <c r="D1175" s="9" t="s">
        <v>4270</v>
      </c>
      <c r="E1175" s="9" t="s">
        <v>4271</v>
      </c>
      <c r="F1175" s="9" t="s">
        <v>4272</v>
      </c>
      <c r="G1175" s="12">
        <v>6</v>
      </c>
      <c r="H1175" s="9" t="s">
        <v>25</v>
      </c>
      <c r="I1175" s="9" t="s">
        <v>25</v>
      </c>
      <c r="J1175" s="12">
        <v>1</v>
      </c>
      <c r="K1175" s="13">
        <v>43855</v>
      </c>
      <c r="L1175" s="86">
        <f>(Tabla2[[#This Row],[release_year]]-'VARIANZA Y DES. EST'!$L$11)^2</f>
        <v>7.9512857435875226</v>
      </c>
      <c r="M1175" s="12">
        <v>2017</v>
      </c>
      <c r="N1175" s="9" t="s">
        <v>99</v>
      </c>
      <c r="O1175" s="9" t="s">
        <v>4217</v>
      </c>
      <c r="P1175" s="12">
        <v>82</v>
      </c>
      <c r="Q1175" s="12">
        <v>82</v>
      </c>
      <c r="R1175" s="12">
        <v>308.52913905154725</v>
      </c>
      <c r="S1175" s="12" t="s">
        <v>28</v>
      </c>
      <c r="T1175" s="9" t="s">
        <v>144</v>
      </c>
      <c r="U1175" s="9" t="s">
        <v>45</v>
      </c>
      <c r="V1175" s="9" t="s">
        <v>144</v>
      </c>
      <c r="W1175" s="14">
        <v>2</v>
      </c>
    </row>
    <row r="1176" spans="1:23" x14ac:dyDescent="0.25">
      <c r="A1176" s="8">
        <v>3114</v>
      </c>
      <c r="B1176" s="9" t="s">
        <v>4273</v>
      </c>
      <c r="C1176" s="9" t="s">
        <v>22</v>
      </c>
      <c r="D1176" s="9" t="s">
        <v>4274</v>
      </c>
      <c r="E1176" s="18" t="s">
        <v>4275</v>
      </c>
      <c r="F1176" s="9" t="s">
        <v>4276</v>
      </c>
      <c r="G1176" s="12">
        <v>4</v>
      </c>
      <c r="H1176" s="12"/>
      <c r="I1176" s="9"/>
      <c r="J1176" s="12">
        <v>0</v>
      </c>
      <c r="K1176" s="16">
        <v>43819</v>
      </c>
      <c r="L1176" s="86">
        <f>(Tabla2[[#This Row],[release_year]]-'VARIANZA Y DES. EST'!$L$11)^2</f>
        <v>14.590890603358293</v>
      </c>
      <c r="M1176" s="12">
        <v>2018</v>
      </c>
      <c r="N1176" s="9" t="s">
        <v>76</v>
      </c>
      <c r="O1176" s="9" t="s">
        <v>4217</v>
      </c>
      <c r="P1176" s="12">
        <v>82</v>
      </c>
      <c r="Q1176" s="12">
        <v>82</v>
      </c>
      <c r="R1176" s="12">
        <v>308.52913905154725</v>
      </c>
      <c r="S1176" s="12" t="s">
        <v>28</v>
      </c>
      <c r="T1176" s="9" t="s">
        <v>1324</v>
      </c>
      <c r="U1176" s="9" t="s">
        <v>239</v>
      </c>
      <c r="V1176" s="9" t="s">
        <v>1324</v>
      </c>
      <c r="W1176" s="14">
        <v>2</v>
      </c>
    </row>
    <row r="1177" spans="1:23" x14ac:dyDescent="0.25">
      <c r="A1177" s="8">
        <v>3384</v>
      </c>
      <c r="B1177" s="9" t="s">
        <v>4277</v>
      </c>
      <c r="C1177" s="9" t="s">
        <v>22</v>
      </c>
      <c r="D1177" s="9" t="s">
        <v>4278</v>
      </c>
      <c r="E1177" s="9" t="s">
        <v>4279</v>
      </c>
      <c r="F1177" s="9" t="s">
        <v>4280</v>
      </c>
      <c r="G1177" s="12">
        <v>10</v>
      </c>
      <c r="H1177" s="9" t="s">
        <v>25</v>
      </c>
      <c r="I1177" s="9" t="s">
        <v>25</v>
      </c>
      <c r="J1177" s="12">
        <v>1</v>
      </c>
      <c r="K1177" s="16">
        <v>43762</v>
      </c>
      <c r="L1177" s="86">
        <f>(Tabla2[[#This Row],[release_year]]-'VARIANZA Y DES. EST'!$L$11)^2</f>
        <v>23.230495463129063</v>
      </c>
      <c r="M1177" s="12">
        <v>2019</v>
      </c>
      <c r="N1177" s="9" t="s">
        <v>43</v>
      </c>
      <c r="O1177" s="9" t="s">
        <v>4217</v>
      </c>
      <c r="P1177" s="12">
        <v>82</v>
      </c>
      <c r="Q1177" s="12">
        <v>82</v>
      </c>
      <c r="R1177" s="12">
        <v>308.52913905154725</v>
      </c>
      <c r="S1177" s="12" t="s">
        <v>28</v>
      </c>
      <c r="T1177" s="9" t="s">
        <v>576</v>
      </c>
      <c r="U1177" s="9" t="s">
        <v>57</v>
      </c>
      <c r="V1177" s="9" t="s">
        <v>576</v>
      </c>
      <c r="W1177" s="14">
        <v>2</v>
      </c>
    </row>
    <row r="1178" spans="1:23" x14ac:dyDescent="0.25">
      <c r="A1178" s="8">
        <v>3543</v>
      </c>
      <c r="B1178" s="9" t="s">
        <v>4281</v>
      </c>
      <c r="C1178" s="9" t="s">
        <v>22</v>
      </c>
      <c r="D1178" s="9" t="s">
        <v>4282</v>
      </c>
      <c r="E1178" s="9" t="s">
        <v>4283</v>
      </c>
      <c r="F1178" s="9" t="s">
        <v>4284</v>
      </c>
      <c r="G1178" s="12">
        <v>10</v>
      </c>
      <c r="H1178" s="9" t="s">
        <v>851</v>
      </c>
      <c r="I1178" s="9" t="s">
        <v>4285</v>
      </c>
      <c r="J1178" s="12">
        <v>5</v>
      </c>
      <c r="K1178" s="13">
        <v>43709</v>
      </c>
      <c r="L1178" s="86">
        <f>(Tabla2[[#This Row],[release_year]]-'VARIANZA Y DES. EST'!$L$11)^2</f>
        <v>3.2471164275211517E-2</v>
      </c>
      <c r="M1178" s="12">
        <v>2014</v>
      </c>
      <c r="N1178" s="9" t="s">
        <v>76</v>
      </c>
      <c r="O1178" s="9" t="s">
        <v>4217</v>
      </c>
      <c r="P1178" s="12">
        <v>82</v>
      </c>
      <c r="Q1178" s="12">
        <v>82</v>
      </c>
      <c r="R1178" s="12">
        <v>308.52913905154725</v>
      </c>
      <c r="S1178" s="12" t="s">
        <v>28</v>
      </c>
      <c r="T1178" s="9" t="s">
        <v>118</v>
      </c>
      <c r="U1178" s="9" t="s">
        <v>45</v>
      </c>
      <c r="V1178" s="9" t="s">
        <v>118</v>
      </c>
      <c r="W1178" s="14">
        <v>3</v>
      </c>
    </row>
    <row r="1179" spans="1:23" x14ac:dyDescent="0.25">
      <c r="A1179" s="8">
        <v>4111</v>
      </c>
      <c r="B1179" s="9" t="s">
        <v>4286</v>
      </c>
      <c r="C1179" s="9" t="s">
        <v>22</v>
      </c>
      <c r="D1179" s="9" t="s">
        <v>4287</v>
      </c>
      <c r="E1179" s="18" t="s">
        <v>4288</v>
      </c>
      <c r="F1179" s="9" t="s">
        <v>4289</v>
      </c>
      <c r="G1179" s="12">
        <v>10</v>
      </c>
      <c r="H1179" s="9" t="s">
        <v>2696</v>
      </c>
      <c r="I1179" s="9" t="s">
        <v>2696</v>
      </c>
      <c r="J1179" s="12">
        <v>1</v>
      </c>
      <c r="K1179" s="13">
        <v>43511</v>
      </c>
      <c r="L1179" s="86">
        <f>(Tabla2[[#This Row],[release_year]]-'VARIANZA Y DES. EST'!$L$11)^2</f>
        <v>14.590890603358293</v>
      </c>
      <c r="M1179" s="12">
        <v>2018</v>
      </c>
      <c r="N1179" s="9" t="s">
        <v>76</v>
      </c>
      <c r="O1179" s="9" t="s">
        <v>4217</v>
      </c>
      <c r="P1179" s="12">
        <v>82</v>
      </c>
      <c r="Q1179" s="12">
        <v>82</v>
      </c>
      <c r="R1179" s="12">
        <v>308.52913905154725</v>
      </c>
      <c r="S1179" s="12" t="s">
        <v>28</v>
      </c>
      <c r="T1179" s="9" t="s">
        <v>4290</v>
      </c>
      <c r="U1179" s="9" t="s">
        <v>95</v>
      </c>
      <c r="V1179" s="9" t="s">
        <v>4290</v>
      </c>
      <c r="W1179" s="14">
        <v>3</v>
      </c>
    </row>
    <row r="1180" spans="1:23" x14ac:dyDescent="0.25">
      <c r="A1180" s="8">
        <v>4282</v>
      </c>
      <c r="B1180" s="9" t="s">
        <v>4291</v>
      </c>
      <c r="C1180" s="9" t="s">
        <v>22</v>
      </c>
      <c r="D1180" s="9" t="s">
        <v>4292</v>
      </c>
      <c r="E1180" s="18" t="s">
        <v>4293</v>
      </c>
      <c r="F1180" s="9" t="s">
        <v>4294</v>
      </c>
      <c r="G1180" s="12">
        <v>5</v>
      </c>
      <c r="H1180" s="9" t="s">
        <v>1889</v>
      </c>
      <c r="I1180" s="9" t="s">
        <v>1889</v>
      </c>
      <c r="J1180" s="12">
        <v>1</v>
      </c>
      <c r="K1180" s="16">
        <v>43454</v>
      </c>
      <c r="L1180" s="86">
        <f>(Tabla2[[#This Row],[release_year]]-'VARIANZA Y DES. EST'!$L$11)^2</f>
        <v>0.67207602404598188</v>
      </c>
      <c r="M1180" s="12">
        <v>2015</v>
      </c>
      <c r="N1180" s="9" t="s">
        <v>76</v>
      </c>
      <c r="O1180" s="9" t="s">
        <v>4217</v>
      </c>
      <c r="P1180" s="12">
        <v>82</v>
      </c>
      <c r="Q1180" s="12">
        <v>82</v>
      </c>
      <c r="R1180" s="12">
        <v>308.52913905154725</v>
      </c>
      <c r="S1180" s="12" t="s">
        <v>28</v>
      </c>
      <c r="T1180" s="9" t="s">
        <v>2372</v>
      </c>
      <c r="U1180" s="9" t="s">
        <v>239</v>
      </c>
      <c r="V1180" s="9" t="s">
        <v>2372</v>
      </c>
      <c r="W1180" s="14">
        <v>2</v>
      </c>
    </row>
    <row r="1181" spans="1:23" x14ac:dyDescent="0.25">
      <c r="A1181" s="8">
        <v>4355</v>
      </c>
      <c r="B1181" s="9" t="s">
        <v>4295</v>
      </c>
      <c r="C1181" s="9" t="s">
        <v>22</v>
      </c>
      <c r="D1181" s="9" t="s">
        <v>4296</v>
      </c>
      <c r="E1181" s="18" t="s">
        <v>4297</v>
      </c>
      <c r="F1181" s="9" t="s">
        <v>4298</v>
      </c>
      <c r="G1181" s="12">
        <v>12</v>
      </c>
      <c r="H1181" s="9" t="s">
        <v>468</v>
      </c>
      <c r="I1181" s="9" t="s">
        <v>468</v>
      </c>
      <c r="J1181" s="12">
        <v>1</v>
      </c>
      <c r="K1181" s="16">
        <v>43434</v>
      </c>
      <c r="L1181" s="86">
        <f>(Tabla2[[#This Row],[release_year]]-'VARIANZA Y DES. EST'!$L$11)^2</f>
        <v>14.590890603358293</v>
      </c>
      <c r="M1181" s="12">
        <v>2018</v>
      </c>
      <c r="N1181" s="9" t="s">
        <v>76</v>
      </c>
      <c r="O1181" s="9" t="s">
        <v>4217</v>
      </c>
      <c r="P1181" s="12">
        <v>82</v>
      </c>
      <c r="Q1181" s="12">
        <v>82</v>
      </c>
      <c r="R1181" s="12">
        <v>308.52913905154725</v>
      </c>
      <c r="S1181" s="12" t="s">
        <v>28</v>
      </c>
      <c r="T1181" s="9" t="s">
        <v>70</v>
      </c>
      <c r="U1181" s="9" t="s">
        <v>45</v>
      </c>
      <c r="V1181" s="9" t="s">
        <v>70</v>
      </c>
      <c r="W1181" s="14">
        <v>2</v>
      </c>
    </row>
    <row r="1182" spans="1:23" x14ac:dyDescent="0.25">
      <c r="A1182" s="8">
        <v>4746</v>
      </c>
      <c r="B1182" s="9" t="s">
        <v>4299</v>
      </c>
      <c r="C1182" s="9" t="s">
        <v>22</v>
      </c>
      <c r="D1182" s="9" t="s">
        <v>4300</v>
      </c>
      <c r="E1182" s="18" t="s">
        <v>4301</v>
      </c>
      <c r="F1182" s="9" t="s">
        <v>4302</v>
      </c>
      <c r="G1182" s="12">
        <v>5</v>
      </c>
      <c r="H1182" s="9" t="s">
        <v>279</v>
      </c>
      <c r="I1182" s="9" t="s">
        <v>279</v>
      </c>
      <c r="J1182" s="12">
        <v>1</v>
      </c>
      <c r="K1182" s="13">
        <v>43309</v>
      </c>
      <c r="L1182" s="86">
        <f>(Tabla2[[#This Row],[release_year]]-'VARIANZA Y DES. EST'!$L$11)^2</f>
        <v>84.276027426338274</v>
      </c>
      <c r="M1182" s="12">
        <v>2005</v>
      </c>
      <c r="N1182" s="9" t="s">
        <v>82</v>
      </c>
      <c r="O1182" s="9" t="s">
        <v>4217</v>
      </c>
      <c r="P1182" s="12">
        <v>82</v>
      </c>
      <c r="Q1182" s="12">
        <v>82</v>
      </c>
      <c r="R1182" s="12">
        <v>308.52913905154725</v>
      </c>
      <c r="S1182" s="12" t="s">
        <v>28</v>
      </c>
      <c r="T1182" s="9" t="s">
        <v>156</v>
      </c>
      <c r="U1182" s="9" t="s">
        <v>156</v>
      </c>
      <c r="V1182" s="9" t="s">
        <v>156</v>
      </c>
      <c r="W1182" s="14">
        <v>1</v>
      </c>
    </row>
    <row r="1183" spans="1:23" x14ac:dyDescent="0.25">
      <c r="A1183" s="8">
        <v>5102</v>
      </c>
      <c r="B1183" s="9" t="s">
        <v>4303</v>
      </c>
      <c r="C1183" s="9" t="s">
        <v>22</v>
      </c>
      <c r="D1183" s="9" t="s">
        <v>4304</v>
      </c>
      <c r="E1183" s="18" t="s">
        <v>4305</v>
      </c>
      <c r="F1183" s="9" t="s">
        <v>4306</v>
      </c>
      <c r="G1183" s="12">
        <v>8</v>
      </c>
      <c r="H1183" s="9" t="s">
        <v>25</v>
      </c>
      <c r="I1183" s="9" t="s">
        <v>25</v>
      </c>
      <c r="J1183" s="12">
        <v>1</v>
      </c>
      <c r="K1183" s="16">
        <v>43100</v>
      </c>
      <c r="L1183" s="86">
        <f>(Tabla2[[#This Row],[release_year]]-'VARIANZA Y DES. EST'!$L$11)^2</f>
        <v>7.9512857435875226</v>
      </c>
      <c r="M1183" s="12">
        <v>2017</v>
      </c>
      <c r="N1183" s="9" t="s">
        <v>1991</v>
      </c>
      <c r="O1183" s="9" t="s">
        <v>4217</v>
      </c>
      <c r="P1183" s="12">
        <v>82</v>
      </c>
      <c r="Q1183" s="12">
        <v>82</v>
      </c>
      <c r="R1183" s="12">
        <v>308.52913905154725</v>
      </c>
      <c r="S1183" s="12" t="s">
        <v>28</v>
      </c>
      <c r="T1183" s="9" t="s">
        <v>859</v>
      </c>
      <c r="U1183" s="9" t="s">
        <v>95</v>
      </c>
      <c r="V1183" s="9" t="s">
        <v>859</v>
      </c>
      <c r="W1183" s="14">
        <v>2</v>
      </c>
    </row>
    <row r="1184" spans="1:23" x14ac:dyDescent="0.25">
      <c r="A1184" s="8">
        <v>5190</v>
      </c>
      <c r="B1184" s="9" t="s">
        <v>4307</v>
      </c>
      <c r="C1184" s="9" t="s">
        <v>22</v>
      </c>
      <c r="D1184" s="9" t="s">
        <v>4308</v>
      </c>
      <c r="E1184" s="9" t="s">
        <v>4309</v>
      </c>
      <c r="F1184" s="9" t="s">
        <v>4310</v>
      </c>
      <c r="G1184" s="12">
        <v>3</v>
      </c>
      <c r="H1184" s="9" t="s">
        <v>184</v>
      </c>
      <c r="I1184" s="9" t="s">
        <v>184</v>
      </c>
      <c r="J1184" s="12">
        <v>1</v>
      </c>
      <c r="K1184" s="13">
        <v>43040</v>
      </c>
      <c r="L1184" s="86">
        <f>(Tabla2[[#This Row],[release_year]]-'VARIANZA Y DES. EST'!$L$11)^2</f>
        <v>3.3116808838167522</v>
      </c>
      <c r="M1184" s="12">
        <v>2016</v>
      </c>
      <c r="N1184" s="9" t="s">
        <v>55</v>
      </c>
      <c r="O1184" s="9" t="s">
        <v>4217</v>
      </c>
      <c r="P1184" s="12">
        <v>82</v>
      </c>
      <c r="Q1184" s="12">
        <v>82</v>
      </c>
      <c r="R1184" s="12">
        <v>308.52913905154725</v>
      </c>
      <c r="S1184" s="12" t="s">
        <v>28</v>
      </c>
      <c r="T1184" s="9" t="s">
        <v>111</v>
      </c>
      <c r="U1184" s="9" t="s">
        <v>30</v>
      </c>
      <c r="V1184" s="9" t="s">
        <v>111</v>
      </c>
      <c r="W1184" s="14">
        <v>2</v>
      </c>
    </row>
    <row r="1185" spans="1:23" x14ac:dyDescent="0.25">
      <c r="A1185" s="8">
        <v>5212</v>
      </c>
      <c r="B1185" s="9" t="s">
        <v>4311</v>
      </c>
      <c r="C1185" s="9" t="s">
        <v>22</v>
      </c>
      <c r="D1185" s="9" t="s">
        <v>4312</v>
      </c>
      <c r="E1185" s="18" t="s">
        <v>4313</v>
      </c>
      <c r="F1185" s="9" t="s">
        <v>4314</v>
      </c>
      <c r="G1185" s="12">
        <v>7</v>
      </c>
      <c r="H1185" s="9" t="s">
        <v>25</v>
      </c>
      <c r="I1185" s="9" t="s">
        <v>25</v>
      </c>
      <c r="J1185" s="12">
        <v>1</v>
      </c>
      <c r="K1185" s="16">
        <v>43028</v>
      </c>
      <c r="L1185" s="86">
        <f>(Tabla2[[#This Row],[release_year]]-'VARIANZA Y DES. EST'!$L$11)^2</f>
        <v>7.9512857435875226</v>
      </c>
      <c r="M1185" s="12">
        <v>2017</v>
      </c>
      <c r="N1185" s="9" t="s">
        <v>76</v>
      </c>
      <c r="O1185" s="9" t="s">
        <v>4217</v>
      </c>
      <c r="P1185" s="12">
        <v>82</v>
      </c>
      <c r="Q1185" s="12">
        <v>82</v>
      </c>
      <c r="R1185" s="12">
        <v>308.52913905154725</v>
      </c>
      <c r="S1185" s="12" t="s">
        <v>28</v>
      </c>
      <c r="T1185" s="9" t="s">
        <v>38</v>
      </c>
      <c r="U1185" s="9" t="s">
        <v>38</v>
      </c>
      <c r="V1185" s="9" t="s">
        <v>38</v>
      </c>
      <c r="W1185" s="14">
        <v>1</v>
      </c>
    </row>
    <row r="1186" spans="1:23" x14ac:dyDescent="0.25">
      <c r="A1186" s="8">
        <v>5262</v>
      </c>
      <c r="B1186" s="9" t="s">
        <v>4315</v>
      </c>
      <c r="C1186" s="9" t="s">
        <v>22</v>
      </c>
      <c r="D1186" s="9" t="s">
        <v>4316</v>
      </c>
      <c r="E1186" s="18" t="s">
        <v>4317</v>
      </c>
      <c r="F1186" s="18" t="s">
        <v>4318</v>
      </c>
      <c r="G1186" s="12">
        <v>16</v>
      </c>
      <c r="H1186" s="9" t="s">
        <v>25</v>
      </c>
      <c r="I1186" s="9" t="s">
        <v>25</v>
      </c>
      <c r="J1186" s="12">
        <v>1</v>
      </c>
      <c r="K1186" s="13">
        <v>43004</v>
      </c>
      <c r="L1186" s="86">
        <f>(Tabla2[[#This Row],[release_year]]-'VARIANZA Y DES. EST'!$L$11)^2</f>
        <v>7.9512857435875226</v>
      </c>
      <c r="M1186" s="12">
        <v>2017</v>
      </c>
      <c r="N1186" s="9" t="s">
        <v>76</v>
      </c>
      <c r="O1186" s="9" t="s">
        <v>4217</v>
      </c>
      <c r="P1186" s="12">
        <v>82</v>
      </c>
      <c r="Q1186" s="12">
        <v>82</v>
      </c>
      <c r="R1186" s="12">
        <v>308.52913905154725</v>
      </c>
      <c r="S1186" s="12" t="s">
        <v>28</v>
      </c>
      <c r="T1186" s="9" t="s">
        <v>477</v>
      </c>
      <c r="U1186" s="9" t="s">
        <v>477</v>
      </c>
      <c r="V1186" s="9" t="s">
        <v>477</v>
      </c>
      <c r="W1186" s="14">
        <v>1</v>
      </c>
    </row>
    <row r="1187" spans="1:23" x14ac:dyDescent="0.25">
      <c r="A1187" s="8">
        <v>5637</v>
      </c>
      <c r="B1187" s="9" t="s">
        <v>4319</v>
      </c>
      <c r="C1187" s="9" t="s">
        <v>22</v>
      </c>
      <c r="D1187" s="9" t="s">
        <v>4320</v>
      </c>
      <c r="E1187" s="7" t="s">
        <v>4321</v>
      </c>
      <c r="F1187" s="24"/>
      <c r="G1187" s="12">
        <v>0</v>
      </c>
      <c r="H1187" s="9" t="s">
        <v>231</v>
      </c>
      <c r="I1187" s="9" t="s">
        <v>231</v>
      </c>
      <c r="J1187" s="12">
        <v>1</v>
      </c>
      <c r="K1187" s="13">
        <v>42748</v>
      </c>
      <c r="L1187" s="86">
        <f>(Tabla2[[#This Row],[release_year]]-'VARIANZA Y DES. EST'!$L$11)^2</f>
        <v>3.3116808838167522</v>
      </c>
      <c r="M1187" s="12">
        <v>2016</v>
      </c>
      <c r="N1187" s="9" t="s">
        <v>35</v>
      </c>
      <c r="O1187" s="9" t="s">
        <v>4217</v>
      </c>
      <c r="P1187" s="12">
        <v>82</v>
      </c>
      <c r="Q1187" s="12">
        <v>82</v>
      </c>
      <c r="R1187" s="12">
        <v>308.52913905154725</v>
      </c>
      <c r="S1187" s="12" t="s">
        <v>28</v>
      </c>
      <c r="T1187" s="9" t="s">
        <v>105</v>
      </c>
      <c r="U1187" s="9" t="s">
        <v>57</v>
      </c>
      <c r="V1187" s="9" t="s">
        <v>105</v>
      </c>
      <c r="W1187" s="14">
        <v>2</v>
      </c>
    </row>
    <row r="1188" spans="1:23" x14ac:dyDescent="0.25">
      <c r="A1188" s="8">
        <v>5853</v>
      </c>
      <c r="B1188" s="9" t="s">
        <v>4322</v>
      </c>
      <c r="C1188" s="9" t="s">
        <v>22</v>
      </c>
      <c r="D1188" s="9" t="s">
        <v>4323</v>
      </c>
      <c r="E1188" s="9" t="s">
        <v>4324</v>
      </c>
      <c r="F1188" s="9" t="s">
        <v>4325</v>
      </c>
      <c r="G1188" s="12">
        <v>5</v>
      </c>
      <c r="H1188" s="9" t="s">
        <v>25</v>
      </c>
      <c r="I1188" s="9" t="s">
        <v>25</v>
      </c>
      <c r="J1188" s="12">
        <v>1</v>
      </c>
      <c r="K1188" s="13">
        <v>42468</v>
      </c>
      <c r="L1188" s="86">
        <f>(Tabla2[[#This Row],[release_year]]-'VARIANZA Y DES. EST'!$L$11)^2</f>
        <v>3.3116808838167522</v>
      </c>
      <c r="M1188" s="12">
        <v>2016</v>
      </c>
      <c r="N1188" s="9" t="s">
        <v>1991</v>
      </c>
      <c r="O1188" s="9" t="s">
        <v>4217</v>
      </c>
      <c r="P1188" s="12">
        <v>82</v>
      </c>
      <c r="Q1188" s="12">
        <v>82</v>
      </c>
      <c r="R1188" s="12">
        <v>308.52913905154725</v>
      </c>
      <c r="S1188" s="12" t="s">
        <v>28</v>
      </c>
      <c r="T1188" s="9" t="s">
        <v>3370</v>
      </c>
      <c r="U1188" s="9" t="s">
        <v>514</v>
      </c>
      <c r="V1188" s="9" t="s">
        <v>3370</v>
      </c>
      <c r="W1188" s="14">
        <v>2</v>
      </c>
    </row>
    <row r="1189" spans="1:23" x14ac:dyDescent="0.25">
      <c r="A1189" s="8">
        <v>5897</v>
      </c>
      <c r="B1189" s="9" t="s">
        <v>4326</v>
      </c>
      <c r="C1189" s="9" t="s">
        <v>22</v>
      </c>
      <c r="D1189" s="9" t="s">
        <v>4327</v>
      </c>
      <c r="E1189" s="18" t="s">
        <v>4328</v>
      </c>
      <c r="F1189" s="9" t="s">
        <v>4329</v>
      </c>
      <c r="G1189" s="12">
        <v>1</v>
      </c>
      <c r="H1189" s="9" t="s">
        <v>25</v>
      </c>
      <c r="I1189" s="9" t="s">
        <v>25</v>
      </c>
      <c r="J1189" s="12">
        <v>1</v>
      </c>
      <c r="K1189" s="13">
        <v>42265</v>
      </c>
      <c r="L1189" s="86">
        <f>(Tabla2[[#This Row],[release_year]]-'VARIANZA Y DES. EST'!$L$11)^2</f>
        <v>0.67207602404598188</v>
      </c>
      <c r="M1189" s="12">
        <v>2015</v>
      </c>
      <c r="N1189" s="9" t="s">
        <v>35</v>
      </c>
      <c r="O1189" s="9" t="s">
        <v>4217</v>
      </c>
      <c r="P1189" s="12">
        <v>82</v>
      </c>
      <c r="Q1189" s="12">
        <v>82</v>
      </c>
      <c r="R1189" s="12">
        <v>308.52913905154725</v>
      </c>
      <c r="S1189" s="12" t="s">
        <v>28</v>
      </c>
      <c r="T1189" s="9" t="s">
        <v>576</v>
      </c>
      <c r="U1189" s="9" t="s">
        <v>57</v>
      </c>
      <c r="V1189" s="9" t="s">
        <v>576</v>
      </c>
      <c r="W1189" s="14">
        <v>2</v>
      </c>
    </row>
    <row r="1190" spans="1:23" x14ac:dyDescent="0.25">
      <c r="A1190" s="8">
        <v>5917</v>
      </c>
      <c r="B1190" s="9" t="s">
        <v>4330</v>
      </c>
      <c r="C1190" s="9" t="s">
        <v>22</v>
      </c>
      <c r="D1190" s="9" t="s">
        <v>4331</v>
      </c>
      <c r="E1190" s="18" t="s">
        <v>4332</v>
      </c>
      <c r="F1190" s="9" t="s">
        <v>4332</v>
      </c>
      <c r="G1190" s="12">
        <v>1</v>
      </c>
      <c r="H1190" s="9" t="s">
        <v>25</v>
      </c>
      <c r="I1190" s="9" t="s">
        <v>25</v>
      </c>
      <c r="J1190" s="12">
        <v>1</v>
      </c>
      <c r="K1190" s="13">
        <v>42069</v>
      </c>
      <c r="L1190" s="86">
        <f>(Tabla2[[#This Row],[release_year]]-'VARIANZA Y DES. EST'!$L$11)^2</f>
        <v>0.67207602404598188</v>
      </c>
      <c r="M1190" s="12">
        <v>2015</v>
      </c>
      <c r="N1190" s="9" t="s">
        <v>76</v>
      </c>
      <c r="O1190" s="9" t="s">
        <v>4217</v>
      </c>
      <c r="P1190" s="12">
        <v>82</v>
      </c>
      <c r="Q1190" s="12">
        <v>82</v>
      </c>
      <c r="R1190" s="12">
        <v>308.52913905154725</v>
      </c>
      <c r="S1190" s="12" t="s">
        <v>28</v>
      </c>
      <c r="T1190" s="9" t="s">
        <v>57</v>
      </c>
      <c r="U1190" s="9" t="s">
        <v>57</v>
      </c>
      <c r="V1190" s="9" t="s">
        <v>57</v>
      </c>
      <c r="W1190" s="14">
        <v>1</v>
      </c>
    </row>
    <row r="1191" spans="1:23" x14ac:dyDescent="0.25">
      <c r="A1191" s="8">
        <v>6005</v>
      </c>
      <c r="B1191" s="9" t="s">
        <v>4333</v>
      </c>
      <c r="C1191" s="9" t="s">
        <v>22</v>
      </c>
      <c r="D1191" s="9" t="s">
        <v>4334</v>
      </c>
      <c r="E1191" s="18" t="s">
        <v>4335</v>
      </c>
      <c r="F1191" s="9" t="s">
        <v>4336</v>
      </c>
      <c r="G1191" s="12">
        <v>8</v>
      </c>
      <c r="H1191" s="9" t="s">
        <v>1064</v>
      </c>
      <c r="I1191" s="9" t="s">
        <v>1064</v>
      </c>
      <c r="J1191" s="12">
        <v>1</v>
      </c>
      <c r="K1191" s="13">
        <v>43221</v>
      </c>
      <c r="L1191" s="86">
        <f>(Tabla2[[#This Row],[release_year]]-'VARIANZA Y DES. EST'!$L$11)^2</f>
        <v>14.590890603358293</v>
      </c>
      <c r="M1191" s="12">
        <v>2018</v>
      </c>
      <c r="N1191" s="9" t="s">
        <v>76</v>
      </c>
      <c r="O1191" s="9" t="s">
        <v>4217</v>
      </c>
      <c r="P1191" s="12">
        <v>82</v>
      </c>
      <c r="Q1191" s="12">
        <v>82</v>
      </c>
      <c r="R1191" s="12">
        <v>308.52913905154725</v>
      </c>
      <c r="S1191" s="12" t="s">
        <v>28</v>
      </c>
      <c r="T1191" s="9" t="s">
        <v>4337</v>
      </c>
      <c r="U1191" s="9" t="s">
        <v>38</v>
      </c>
      <c r="V1191" s="9" t="s">
        <v>4337</v>
      </c>
      <c r="W1191" s="14">
        <v>3</v>
      </c>
    </row>
    <row r="1192" spans="1:23" x14ac:dyDescent="0.25">
      <c r="A1192" s="8">
        <v>6050</v>
      </c>
      <c r="B1192" s="9" t="s">
        <v>4338</v>
      </c>
      <c r="C1192" s="9" t="s">
        <v>22</v>
      </c>
      <c r="D1192" s="9" t="s">
        <v>4339</v>
      </c>
      <c r="E1192" s="9" t="s">
        <v>475</v>
      </c>
      <c r="F1192" s="9" t="s">
        <v>4340</v>
      </c>
      <c r="G1192" s="12">
        <v>10</v>
      </c>
      <c r="H1192" s="9" t="s">
        <v>25</v>
      </c>
      <c r="I1192" s="9" t="s">
        <v>25</v>
      </c>
      <c r="J1192" s="12">
        <v>1</v>
      </c>
      <c r="K1192" s="13">
        <v>43800</v>
      </c>
      <c r="L1192" s="86">
        <f>(Tabla2[[#This Row],[release_year]]-'VARIANZA Y DES. EST'!$L$11)^2</f>
        <v>261.79879340794287</v>
      </c>
      <c r="M1192" s="12">
        <v>1998</v>
      </c>
      <c r="N1192" s="9" t="s">
        <v>43</v>
      </c>
      <c r="O1192" s="9" t="s">
        <v>4217</v>
      </c>
      <c r="P1192" s="12">
        <v>82</v>
      </c>
      <c r="Q1192" s="12">
        <v>82</v>
      </c>
      <c r="R1192" s="12">
        <v>308.52913905154725</v>
      </c>
      <c r="S1192" s="12" t="s">
        <v>28</v>
      </c>
      <c r="T1192" s="9" t="s">
        <v>1000</v>
      </c>
      <c r="U1192" s="9" t="s">
        <v>95</v>
      </c>
      <c r="V1192" s="9" t="s">
        <v>1000</v>
      </c>
      <c r="W1192" s="14">
        <v>2</v>
      </c>
    </row>
    <row r="1193" spans="1:23" x14ac:dyDescent="0.25">
      <c r="A1193" s="8">
        <v>6434</v>
      </c>
      <c r="B1193" s="9" t="s">
        <v>4341</v>
      </c>
      <c r="C1193" s="9" t="s">
        <v>22</v>
      </c>
      <c r="D1193" s="9" t="s">
        <v>4342</v>
      </c>
      <c r="E1193" s="18" t="s">
        <v>4343</v>
      </c>
      <c r="F1193" s="9" t="s">
        <v>4344</v>
      </c>
      <c r="G1193" s="12">
        <v>14</v>
      </c>
      <c r="H1193" s="9" t="s">
        <v>25</v>
      </c>
      <c r="I1193" s="9" t="s">
        <v>4345</v>
      </c>
      <c r="J1193" s="12">
        <v>2</v>
      </c>
      <c r="K1193" s="13">
        <v>43497</v>
      </c>
      <c r="L1193" s="86">
        <f>(Tabla2[[#This Row],[release_year]]-'VARIANZA Y DES. EST'!$L$11)^2</f>
        <v>17.47405172519213</v>
      </c>
      <c r="M1193" s="12">
        <v>2010</v>
      </c>
      <c r="N1193" s="9" t="s">
        <v>99</v>
      </c>
      <c r="O1193" s="9" t="s">
        <v>4217</v>
      </c>
      <c r="P1193" s="12">
        <v>82</v>
      </c>
      <c r="Q1193" s="12">
        <v>82</v>
      </c>
      <c r="R1193" s="12">
        <v>308.52913905154725</v>
      </c>
      <c r="S1193" s="12" t="s">
        <v>28</v>
      </c>
      <c r="T1193" s="9" t="s">
        <v>111</v>
      </c>
      <c r="U1193" s="9" t="s">
        <v>30</v>
      </c>
      <c r="V1193" s="9" t="s">
        <v>111</v>
      </c>
      <c r="W1193" s="14">
        <v>2</v>
      </c>
    </row>
    <row r="1194" spans="1:23" x14ac:dyDescent="0.25">
      <c r="A1194" s="8">
        <v>6467</v>
      </c>
      <c r="B1194" s="9" t="s">
        <v>4346</v>
      </c>
      <c r="C1194" s="9" t="s">
        <v>22</v>
      </c>
      <c r="D1194" s="9" t="s">
        <v>4347</v>
      </c>
      <c r="E1194" s="18" t="s">
        <v>4348</v>
      </c>
      <c r="F1194" s="9" t="s">
        <v>4349</v>
      </c>
      <c r="G1194" s="12">
        <v>13</v>
      </c>
      <c r="H1194" s="9" t="s">
        <v>25</v>
      </c>
      <c r="I1194" s="9" t="s">
        <v>25</v>
      </c>
      <c r="J1194" s="12">
        <v>1</v>
      </c>
      <c r="K1194" s="13">
        <v>42445</v>
      </c>
      <c r="L1194" s="86">
        <f>(Tabla2[[#This Row],[release_year]]-'VARIANZA Y DES. EST'!$L$11)^2</f>
        <v>84.276027426338274</v>
      </c>
      <c r="M1194" s="12">
        <v>2005</v>
      </c>
      <c r="N1194" s="9" t="s">
        <v>49</v>
      </c>
      <c r="O1194" s="9" t="s">
        <v>4217</v>
      </c>
      <c r="P1194" s="12">
        <v>82</v>
      </c>
      <c r="Q1194" s="12">
        <v>82</v>
      </c>
      <c r="R1194" s="12">
        <v>308.52913905154725</v>
      </c>
      <c r="S1194" s="12" t="s">
        <v>28</v>
      </c>
      <c r="T1194" s="9" t="s">
        <v>111</v>
      </c>
      <c r="U1194" s="9" t="s">
        <v>30</v>
      </c>
      <c r="V1194" s="9" t="s">
        <v>111</v>
      </c>
      <c r="W1194" s="14">
        <v>2</v>
      </c>
    </row>
    <row r="1195" spans="1:23" x14ac:dyDescent="0.25">
      <c r="A1195" s="8">
        <v>6546</v>
      </c>
      <c r="B1195" s="9" t="s">
        <v>4350</v>
      </c>
      <c r="C1195" s="9" t="s">
        <v>22</v>
      </c>
      <c r="D1195" s="9" t="s">
        <v>4351</v>
      </c>
      <c r="E1195" s="18" t="s">
        <v>4352</v>
      </c>
      <c r="F1195" s="9" t="s">
        <v>4353</v>
      </c>
      <c r="G1195" s="12">
        <v>2</v>
      </c>
      <c r="H1195" s="9" t="s">
        <v>25</v>
      </c>
      <c r="I1195" s="9" t="s">
        <v>25</v>
      </c>
      <c r="J1195" s="12">
        <v>1</v>
      </c>
      <c r="K1195" s="13">
        <v>43265</v>
      </c>
      <c r="L1195" s="86">
        <f>(Tabla2[[#This Row],[release_year]]-'VARIANZA Y DES. EST'!$L$11)^2</f>
        <v>1.3928663045044412</v>
      </c>
      <c r="M1195" s="12">
        <v>2013</v>
      </c>
      <c r="N1195" s="9" t="s">
        <v>1991</v>
      </c>
      <c r="O1195" s="9" t="s">
        <v>4217</v>
      </c>
      <c r="P1195" s="12">
        <v>82</v>
      </c>
      <c r="Q1195" s="12">
        <v>82</v>
      </c>
      <c r="R1195" s="12">
        <v>308.52913905154725</v>
      </c>
      <c r="S1195" s="12" t="s">
        <v>28</v>
      </c>
      <c r="T1195" s="9" t="s">
        <v>57</v>
      </c>
      <c r="U1195" s="9" t="s">
        <v>57</v>
      </c>
      <c r="V1195" s="9" t="s">
        <v>57</v>
      </c>
      <c r="W1195" s="14">
        <v>1</v>
      </c>
    </row>
    <row r="1196" spans="1:23" x14ac:dyDescent="0.25">
      <c r="A1196" s="8">
        <v>6552</v>
      </c>
      <c r="B1196" s="9" t="s">
        <v>4354</v>
      </c>
      <c r="C1196" s="9" t="s">
        <v>22</v>
      </c>
      <c r="D1196" s="9" t="s">
        <v>4355</v>
      </c>
      <c r="E1196" s="18" t="s">
        <v>4356</v>
      </c>
      <c r="F1196" s="9" t="s">
        <v>4357</v>
      </c>
      <c r="G1196" s="12">
        <v>10</v>
      </c>
      <c r="H1196" s="9" t="s">
        <v>25</v>
      </c>
      <c r="I1196" s="9" t="s">
        <v>25</v>
      </c>
      <c r="J1196" s="12">
        <v>1</v>
      </c>
      <c r="K1196" s="13">
        <v>43728</v>
      </c>
      <c r="L1196" s="86">
        <f>(Tabla2[[#This Row],[release_year]]-'VARIANZA Y DES. EST'!$L$11)^2</f>
        <v>23.230495463129063</v>
      </c>
      <c r="M1196" s="12">
        <v>2019</v>
      </c>
      <c r="N1196" s="9" t="s">
        <v>76</v>
      </c>
      <c r="O1196" s="9" t="s">
        <v>4217</v>
      </c>
      <c r="P1196" s="12">
        <v>82</v>
      </c>
      <c r="Q1196" s="12">
        <v>82</v>
      </c>
      <c r="R1196" s="12">
        <v>308.52913905154725</v>
      </c>
      <c r="S1196" s="12" t="s">
        <v>28</v>
      </c>
      <c r="T1196" s="9" t="s">
        <v>3476</v>
      </c>
      <c r="U1196" s="9" t="s">
        <v>45</v>
      </c>
      <c r="V1196" s="9" t="s">
        <v>3476</v>
      </c>
      <c r="W1196" s="14">
        <v>3</v>
      </c>
    </row>
    <row r="1197" spans="1:23" x14ac:dyDescent="0.25">
      <c r="A1197" s="8">
        <v>6640</v>
      </c>
      <c r="B1197" s="9" t="s">
        <v>4358</v>
      </c>
      <c r="C1197" s="9" t="s">
        <v>22</v>
      </c>
      <c r="D1197" s="9" t="s">
        <v>4359</v>
      </c>
      <c r="E1197" s="18" t="s">
        <v>4360</v>
      </c>
      <c r="F1197" s="9" t="s">
        <v>4361</v>
      </c>
      <c r="G1197" s="12">
        <v>8</v>
      </c>
      <c r="H1197" s="9" t="s">
        <v>25</v>
      </c>
      <c r="I1197" s="9" t="s">
        <v>25</v>
      </c>
      <c r="J1197" s="12">
        <v>1</v>
      </c>
      <c r="K1197" s="13">
        <v>43586</v>
      </c>
      <c r="L1197" s="86">
        <f>(Tabla2[[#This Row],[release_year]]-'VARIANZA Y DES. EST'!$L$11)^2</f>
        <v>124.99681770679673</v>
      </c>
      <c r="M1197" s="12">
        <v>2003</v>
      </c>
      <c r="N1197" s="9" t="s">
        <v>99</v>
      </c>
      <c r="O1197" s="9" t="s">
        <v>4217</v>
      </c>
      <c r="P1197" s="12">
        <v>82</v>
      </c>
      <c r="Q1197" s="12">
        <v>82</v>
      </c>
      <c r="R1197" s="12">
        <v>308.52913905154725</v>
      </c>
      <c r="S1197" s="12" t="s">
        <v>28</v>
      </c>
      <c r="T1197" s="9" t="s">
        <v>111</v>
      </c>
      <c r="U1197" s="9" t="s">
        <v>30</v>
      </c>
      <c r="V1197" s="9" t="s">
        <v>111</v>
      </c>
      <c r="W1197" s="14">
        <v>2</v>
      </c>
    </row>
    <row r="1198" spans="1:23" x14ac:dyDescent="0.25">
      <c r="A1198" s="8">
        <v>6688</v>
      </c>
      <c r="B1198" s="9" t="s">
        <v>4362</v>
      </c>
      <c r="C1198" s="9" t="s">
        <v>22</v>
      </c>
      <c r="D1198" s="9" t="s">
        <v>4363</v>
      </c>
      <c r="E1198" s="18" t="s">
        <v>4364</v>
      </c>
      <c r="F1198" s="9" t="s">
        <v>4365</v>
      </c>
      <c r="G1198" s="12">
        <v>6</v>
      </c>
      <c r="H1198" s="9" t="s">
        <v>25</v>
      </c>
      <c r="I1198" s="9" t="s">
        <v>25</v>
      </c>
      <c r="J1198" s="12">
        <v>1</v>
      </c>
      <c r="K1198" s="13">
        <v>43314</v>
      </c>
      <c r="L1198" s="86">
        <f>(Tabla2[[#This Row],[release_year]]-'VARIANZA Y DES. EST'!$L$11)^2</f>
        <v>3.3116808838167522</v>
      </c>
      <c r="M1198" s="12">
        <v>2016</v>
      </c>
      <c r="N1198" s="9" t="s">
        <v>76</v>
      </c>
      <c r="O1198" s="9" t="s">
        <v>4217</v>
      </c>
      <c r="P1198" s="12">
        <v>82</v>
      </c>
      <c r="Q1198" s="12">
        <v>82</v>
      </c>
      <c r="R1198" s="12">
        <v>308.52913905154725</v>
      </c>
      <c r="S1198" s="12" t="s">
        <v>28</v>
      </c>
      <c r="T1198" s="9" t="s">
        <v>3370</v>
      </c>
      <c r="U1198" s="9" t="s">
        <v>514</v>
      </c>
      <c r="V1198" s="9" t="s">
        <v>3370</v>
      </c>
      <c r="W1198" s="14">
        <v>2</v>
      </c>
    </row>
    <row r="1199" spans="1:23" x14ac:dyDescent="0.25">
      <c r="A1199" s="8">
        <v>6900</v>
      </c>
      <c r="B1199" s="9" t="s">
        <v>4366</v>
      </c>
      <c r="C1199" s="9" t="s">
        <v>22</v>
      </c>
      <c r="D1199" s="9" t="s">
        <v>4367</v>
      </c>
      <c r="E1199" s="18" t="s">
        <v>4368</v>
      </c>
      <c r="F1199" s="9"/>
      <c r="G1199" s="12">
        <v>0</v>
      </c>
      <c r="H1199" s="9" t="s">
        <v>25</v>
      </c>
      <c r="I1199" s="9" t="s">
        <v>25</v>
      </c>
      <c r="J1199" s="12">
        <v>1</v>
      </c>
      <c r="K1199" s="13">
        <v>42741</v>
      </c>
      <c r="L1199" s="86">
        <f>(Tabla2[[#This Row],[release_year]]-'VARIANZA Y DES. EST'!$L$11)^2</f>
        <v>3.3116808838167522</v>
      </c>
      <c r="M1199" s="12">
        <v>2016</v>
      </c>
      <c r="N1199" s="9" t="s">
        <v>82</v>
      </c>
      <c r="O1199" s="9" t="s">
        <v>4217</v>
      </c>
      <c r="P1199" s="12">
        <v>82</v>
      </c>
      <c r="Q1199" s="12">
        <v>82</v>
      </c>
      <c r="R1199" s="12">
        <v>308.52913905154725</v>
      </c>
      <c r="S1199" s="12" t="s">
        <v>28</v>
      </c>
      <c r="T1199" s="9" t="s">
        <v>137</v>
      </c>
      <c r="U1199" s="9" t="s">
        <v>57</v>
      </c>
      <c r="V1199" s="9" t="s">
        <v>137</v>
      </c>
      <c r="W1199" s="14">
        <v>2</v>
      </c>
    </row>
    <row r="1200" spans="1:23" x14ac:dyDescent="0.25">
      <c r="A1200" s="8">
        <v>7005</v>
      </c>
      <c r="B1200" s="9" t="s">
        <v>4369</v>
      </c>
      <c r="C1200" s="9" t="s">
        <v>22</v>
      </c>
      <c r="D1200" s="9" t="s">
        <v>4370</v>
      </c>
      <c r="E1200" s="18" t="s">
        <v>4371</v>
      </c>
      <c r="F1200" s="18" t="s">
        <v>4372</v>
      </c>
      <c r="G1200" s="12">
        <v>5</v>
      </c>
      <c r="H1200" s="9" t="s">
        <v>126</v>
      </c>
      <c r="I1200" s="9" t="s">
        <v>126</v>
      </c>
      <c r="J1200" s="12">
        <v>1</v>
      </c>
      <c r="K1200" s="13">
        <v>42960</v>
      </c>
      <c r="L1200" s="86">
        <f>(Tabla2[[#This Row],[release_year]]-'VARIANZA Y DES. EST'!$L$11)^2</f>
        <v>3.3116808838167522</v>
      </c>
      <c r="M1200" s="12">
        <v>2016</v>
      </c>
      <c r="N1200" s="9" t="s">
        <v>76</v>
      </c>
      <c r="O1200" s="9" t="s">
        <v>4217</v>
      </c>
      <c r="P1200" s="12">
        <v>82</v>
      </c>
      <c r="Q1200" s="12">
        <v>82</v>
      </c>
      <c r="R1200" s="12">
        <v>308.52913905154725</v>
      </c>
      <c r="S1200" s="12" t="s">
        <v>28</v>
      </c>
      <c r="T1200" s="9" t="s">
        <v>1544</v>
      </c>
      <c r="U1200" s="9" t="s">
        <v>95</v>
      </c>
      <c r="V1200" s="9" t="s">
        <v>1544</v>
      </c>
      <c r="W1200" s="14">
        <v>2</v>
      </c>
    </row>
    <row r="1201" spans="1:23" x14ac:dyDescent="0.25">
      <c r="A1201" s="8">
        <v>7356</v>
      </c>
      <c r="B1201" s="9" t="s">
        <v>4373</v>
      </c>
      <c r="C1201" s="9" t="s">
        <v>22</v>
      </c>
      <c r="D1201" s="9" t="s">
        <v>4374</v>
      </c>
      <c r="E1201" s="18" t="s">
        <v>4375</v>
      </c>
      <c r="F1201" s="9"/>
      <c r="G1201" s="12">
        <v>0</v>
      </c>
      <c r="H1201" s="9" t="s">
        <v>25</v>
      </c>
      <c r="I1201" s="9" t="s">
        <v>25</v>
      </c>
      <c r="J1201" s="12">
        <v>1</v>
      </c>
      <c r="K1201" s="13">
        <v>42862</v>
      </c>
      <c r="L1201" s="86">
        <f>(Tabla2[[#This Row],[release_year]]-'VARIANZA Y DES. EST'!$L$11)^2</f>
        <v>3.3116808838167522</v>
      </c>
      <c r="M1201" s="12">
        <v>2016</v>
      </c>
      <c r="N1201" s="9" t="s">
        <v>76</v>
      </c>
      <c r="O1201" s="9" t="s">
        <v>4217</v>
      </c>
      <c r="P1201" s="12">
        <v>82</v>
      </c>
      <c r="Q1201" s="12">
        <v>82</v>
      </c>
      <c r="R1201" s="12">
        <v>308.52913905154725</v>
      </c>
      <c r="S1201" s="12" t="s">
        <v>28</v>
      </c>
      <c r="T1201" s="9" t="s">
        <v>57</v>
      </c>
      <c r="U1201" s="9" t="s">
        <v>57</v>
      </c>
      <c r="V1201" s="9" t="s">
        <v>57</v>
      </c>
      <c r="W1201" s="14">
        <v>1</v>
      </c>
    </row>
    <row r="1202" spans="1:23" x14ac:dyDescent="0.25">
      <c r="A1202" s="8">
        <v>7563</v>
      </c>
      <c r="B1202" s="9" t="s">
        <v>4376</v>
      </c>
      <c r="C1202" s="9" t="s">
        <v>22</v>
      </c>
      <c r="D1202" s="9" t="s">
        <v>4377</v>
      </c>
      <c r="E1202" s="18" t="s">
        <v>4378</v>
      </c>
      <c r="F1202" s="9" t="s">
        <v>4379</v>
      </c>
      <c r="G1202" s="12">
        <v>10</v>
      </c>
      <c r="H1202" s="12"/>
      <c r="I1202" s="9"/>
      <c r="J1202" s="12">
        <v>0</v>
      </c>
      <c r="K1202" s="13">
        <v>43770</v>
      </c>
      <c r="L1202" s="86">
        <f>(Tabla2[[#This Row],[release_year]]-'VARIANZA Y DES. EST'!$L$11)^2</f>
        <v>448.60076910908901</v>
      </c>
      <c r="M1202" s="12">
        <v>1993</v>
      </c>
      <c r="N1202" s="9" t="s">
        <v>43</v>
      </c>
      <c r="O1202" s="9" t="s">
        <v>4217</v>
      </c>
      <c r="P1202" s="12">
        <v>82</v>
      </c>
      <c r="Q1202" s="12">
        <v>82</v>
      </c>
      <c r="R1202" s="12">
        <v>308.52913905154725</v>
      </c>
      <c r="S1202" s="12" t="s">
        <v>28</v>
      </c>
      <c r="T1202" s="9" t="s">
        <v>4380</v>
      </c>
      <c r="U1202" s="9" t="s">
        <v>38</v>
      </c>
      <c r="V1202" s="9" t="s">
        <v>4380</v>
      </c>
      <c r="W1202" s="14">
        <v>3</v>
      </c>
    </row>
    <row r="1203" spans="1:23" x14ac:dyDescent="0.25">
      <c r="A1203" s="8">
        <v>7693</v>
      </c>
      <c r="B1203" s="9" t="s">
        <v>4381</v>
      </c>
      <c r="C1203" s="9" t="s">
        <v>22</v>
      </c>
      <c r="D1203" s="9" t="s">
        <v>4382</v>
      </c>
      <c r="E1203" s="10" t="s">
        <v>4383</v>
      </c>
      <c r="F1203" s="11"/>
      <c r="G1203" s="12">
        <v>0</v>
      </c>
      <c r="H1203" s="9" t="s">
        <v>4384</v>
      </c>
      <c r="I1203" s="9" t="s">
        <v>4385</v>
      </c>
      <c r="J1203" s="12">
        <v>2</v>
      </c>
      <c r="K1203" s="13">
        <v>43182</v>
      </c>
      <c r="L1203" s="86">
        <f>(Tabla2[[#This Row],[release_year]]-'VARIANZA Y DES. EST'!$L$11)^2</f>
        <v>51.555237145879822</v>
      </c>
      <c r="M1203" s="12">
        <v>2007</v>
      </c>
      <c r="N1203" s="9" t="s">
        <v>842</v>
      </c>
      <c r="O1203" s="9" t="s">
        <v>4217</v>
      </c>
      <c r="P1203" s="12">
        <v>82</v>
      </c>
      <c r="Q1203" s="12">
        <v>82</v>
      </c>
      <c r="R1203" s="12">
        <v>308.52913905154725</v>
      </c>
      <c r="S1203" s="12" t="s">
        <v>28</v>
      </c>
      <c r="T1203" s="9" t="s">
        <v>105</v>
      </c>
      <c r="U1203" s="9" t="s">
        <v>57</v>
      </c>
      <c r="V1203" s="9" t="s">
        <v>105</v>
      </c>
      <c r="W1203" s="14">
        <v>2</v>
      </c>
    </row>
    <row r="1204" spans="1:23" x14ac:dyDescent="0.25">
      <c r="A1204" s="8">
        <v>7695</v>
      </c>
      <c r="B1204" s="9" t="s">
        <v>4386</v>
      </c>
      <c r="C1204" s="9" t="s">
        <v>22</v>
      </c>
      <c r="D1204" s="9" t="s">
        <v>4387</v>
      </c>
      <c r="E1204" s="18" t="s">
        <v>4388</v>
      </c>
      <c r="F1204" s="9" t="s">
        <v>4389</v>
      </c>
      <c r="G1204" s="12">
        <v>10</v>
      </c>
      <c r="H1204" s="9" t="s">
        <v>3836</v>
      </c>
      <c r="I1204" s="9" t="s">
        <v>3836</v>
      </c>
      <c r="J1204" s="12">
        <v>1</v>
      </c>
      <c r="K1204" s="13">
        <v>43307</v>
      </c>
      <c r="L1204" s="86">
        <f>(Tabla2[[#This Row],[release_year]]-'VARIANZA Y DES. EST'!$L$11)^2</f>
        <v>51.555237145879822</v>
      </c>
      <c r="M1204" s="12">
        <v>2007</v>
      </c>
      <c r="N1204" s="9" t="s">
        <v>76</v>
      </c>
      <c r="O1204" s="9" t="s">
        <v>4217</v>
      </c>
      <c r="P1204" s="12">
        <v>82</v>
      </c>
      <c r="Q1204" s="12">
        <v>82</v>
      </c>
      <c r="R1204" s="12">
        <v>308.52913905154725</v>
      </c>
      <c r="S1204" s="12" t="s">
        <v>28</v>
      </c>
      <c r="T1204" s="9" t="s">
        <v>4211</v>
      </c>
      <c r="U1204" s="9" t="s">
        <v>38</v>
      </c>
      <c r="V1204" s="9" t="s">
        <v>4211</v>
      </c>
      <c r="W1204" s="14">
        <v>2</v>
      </c>
    </row>
    <row r="1205" spans="1:23" x14ac:dyDescent="0.25">
      <c r="A1205" s="8">
        <v>7912</v>
      </c>
      <c r="B1205" s="9" t="s">
        <v>4390</v>
      </c>
      <c r="C1205" s="9" t="s">
        <v>22</v>
      </c>
      <c r="D1205" s="9" t="s">
        <v>4391</v>
      </c>
      <c r="E1205" s="22" t="s">
        <v>4392</v>
      </c>
      <c r="F1205" s="23"/>
      <c r="G1205" s="12">
        <v>0</v>
      </c>
      <c r="H1205" s="9" t="s">
        <v>890</v>
      </c>
      <c r="I1205" s="9" t="s">
        <v>890</v>
      </c>
      <c r="J1205" s="12">
        <v>1</v>
      </c>
      <c r="K1205" s="13">
        <v>42901</v>
      </c>
      <c r="L1205" s="86">
        <f>(Tabla2[[#This Row],[release_year]]-'VARIANZA Y DES. EST'!$L$11)^2</f>
        <v>3.3116808838167522</v>
      </c>
      <c r="M1205" s="12">
        <v>2016</v>
      </c>
      <c r="N1205" s="9" t="s">
        <v>76</v>
      </c>
      <c r="O1205" s="9" t="s">
        <v>4217</v>
      </c>
      <c r="P1205" s="12">
        <v>82</v>
      </c>
      <c r="Q1205" s="12">
        <v>82</v>
      </c>
      <c r="R1205" s="12">
        <v>308.52913905154725</v>
      </c>
      <c r="S1205" s="12" t="s">
        <v>28</v>
      </c>
      <c r="T1205" s="9" t="s">
        <v>105</v>
      </c>
      <c r="U1205" s="9" t="s">
        <v>57</v>
      </c>
      <c r="V1205" s="9" t="s">
        <v>105</v>
      </c>
      <c r="W1205" s="14">
        <v>2</v>
      </c>
    </row>
    <row r="1206" spans="1:23" x14ac:dyDescent="0.25">
      <c r="A1206" s="8">
        <v>8131</v>
      </c>
      <c r="B1206" s="9" t="s">
        <v>4393</v>
      </c>
      <c r="C1206" s="9" t="s">
        <v>22</v>
      </c>
      <c r="D1206" s="9" t="s">
        <v>4394</v>
      </c>
      <c r="E1206" s="18" t="s">
        <v>4395</v>
      </c>
      <c r="F1206" s="9" t="s">
        <v>4396</v>
      </c>
      <c r="G1206" s="12">
        <v>11</v>
      </c>
      <c r="H1206" s="9" t="s">
        <v>25</v>
      </c>
      <c r="I1206" s="9" t="s">
        <v>25</v>
      </c>
      <c r="J1206" s="12">
        <v>1</v>
      </c>
      <c r="K1206" s="16">
        <v>43789</v>
      </c>
      <c r="L1206" s="86">
        <f>(Tabla2[[#This Row],[release_year]]-'VARIANZA Y DES. EST'!$L$11)^2</f>
        <v>230.43839826771367</v>
      </c>
      <c r="M1206" s="12">
        <v>1999</v>
      </c>
      <c r="N1206" s="9" t="s">
        <v>43</v>
      </c>
      <c r="O1206" s="9" t="s">
        <v>4217</v>
      </c>
      <c r="P1206" s="12">
        <v>82</v>
      </c>
      <c r="Q1206" s="12">
        <v>82</v>
      </c>
      <c r="R1206" s="12">
        <v>308.52913905154725</v>
      </c>
      <c r="S1206" s="12" t="s">
        <v>28</v>
      </c>
      <c r="T1206" s="9" t="s">
        <v>95</v>
      </c>
      <c r="U1206" s="9" t="s">
        <v>95</v>
      </c>
      <c r="V1206" s="9" t="s">
        <v>95</v>
      </c>
      <c r="W1206" s="14">
        <v>1</v>
      </c>
    </row>
    <row r="1207" spans="1:23" x14ac:dyDescent="0.25">
      <c r="A1207" s="8">
        <v>8299</v>
      </c>
      <c r="B1207" s="9" t="s">
        <v>4397</v>
      </c>
      <c r="C1207" s="9" t="s">
        <v>22</v>
      </c>
      <c r="D1207" s="9" t="s">
        <v>4398</v>
      </c>
      <c r="E1207" s="18" t="s">
        <v>4399</v>
      </c>
      <c r="F1207" s="9" t="s">
        <v>4400</v>
      </c>
      <c r="G1207" s="12">
        <v>9</v>
      </c>
      <c r="H1207" s="9" t="s">
        <v>25</v>
      </c>
      <c r="I1207" s="9" t="s">
        <v>25</v>
      </c>
      <c r="J1207" s="12">
        <v>1</v>
      </c>
      <c r="K1207" s="13">
        <v>43831</v>
      </c>
      <c r="L1207" s="86">
        <f>(Tabla2[[#This Row],[release_year]]-'VARIANZA Y DES. EST'!$L$11)^2</f>
        <v>26.834446865421359</v>
      </c>
      <c r="M1207" s="12">
        <v>2009</v>
      </c>
      <c r="N1207" s="9" t="s">
        <v>1991</v>
      </c>
      <c r="O1207" s="9" t="s">
        <v>4217</v>
      </c>
      <c r="P1207" s="12">
        <v>82</v>
      </c>
      <c r="Q1207" s="12">
        <v>82</v>
      </c>
      <c r="R1207" s="12">
        <v>308.52913905154725</v>
      </c>
      <c r="S1207" s="12" t="s">
        <v>28</v>
      </c>
      <c r="T1207" s="9" t="s">
        <v>514</v>
      </c>
      <c r="U1207" s="9" t="s">
        <v>514</v>
      </c>
      <c r="V1207" s="9" t="s">
        <v>514</v>
      </c>
      <c r="W1207" s="14">
        <v>1</v>
      </c>
    </row>
    <row r="1208" spans="1:23" x14ac:dyDescent="0.25">
      <c r="A1208" s="8">
        <v>8409</v>
      </c>
      <c r="B1208" s="9" t="s">
        <v>4401</v>
      </c>
      <c r="C1208" s="9" t="s">
        <v>22</v>
      </c>
      <c r="D1208" s="9" t="s">
        <v>4402</v>
      </c>
      <c r="E1208" s="18" t="s">
        <v>4403</v>
      </c>
      <c r="F1208" s="18" t="s">
        <v>4404</v>
      </c>
      <c r="G1208" s="12">
        <v>8</v>
      </c>
      <c r="H1208" s="9" t="s">
        <v>613</v>
      </c>
      <c r="I1208" s="9" t="s">
        <v>613</v>
      </c>
      <c r="J1208" s="12">
        <v>1</v>
      </c>
      <c r="K1208" s="13">
        <v>43739</v>
      </c>
      <c r="L1208" s="86">
        <f>(Tabla2[[#This Row],[release_year]]-'VARIANZA Y DES. EST'!$L$11)^2</f>
        <v>1035.5651156516105</v>
      </c>
      <c r="M1208" s="12">
        <v>1982</v>
      </c>
      <c r="N1208" s="9" t="s">
        <v>35</v>
      </c>
      <c r="O1208" s="9" t="s">
        <v>4217</v>
      </c>
      <c r="P1208" s="12">
        <v>82</v>
      </c>
      <c r="Q1208" s="12">
        <v>82</v>
      </c>
      <c r="R1208" s="12">
        <v>308.52913905154725</v>
      </c>
      <c r="S1208" s="12" t="s">
        <v>28</v>
      </c>
      <c r="T1208" s="9" t="s">
        <v>70</v>
      </c>
      <c r="U1208" s="9" t="s">
        <v>45</v>
      </c>
      <c r="V1208" s="9" t="s">
        <v>70</v>
      </c>
      <c r="W1208" s="14">
        <v>2</v>
      </c>
    </row>
    <row r="1209" spans="1:23" x14ac:dyDescent="0.25">
      <c r="A1209" s="8">
        <v>8439</v>
      </c>
      <c r="B1209" s="9" t="s">
        <v>4405</v>
      </c>
      <c r="C1209" s="9" t="s">
        <v>22</v>
      </c>
      <c r="D1209" s="9" t="s">
        <v>4406</v>
      </c>
      <c r="E1209" s="18" t="s">
        <v>4407</v>
      </c>
      <c r="F1209" s="9" t="s">
        <v>4408</v>
      </c>
      <c r="G1209" s="12">
        <v>6</v>
      </c>
      <c r="H1209" s="9" t="s">
        <v>160</v>
      </c>
      <c r="I1209" s="9" t="s">
        <v>160</v>
      </c>
      <c r="J1209" s="12">
        <v>1</v>
      </c>
      <c r="K1209" s="13">
        <v>43570</v>
      </c>
      <c r="L1209" s="86">
        <f>(Tabla2[[#This Row],[release_year]]-'VARIANZA Y DES. EST'!$L$11)^2</f>
        <v>14.590890603358293</v>
      </c>
      <c r="M1209" s="12">
        <v>2018</v>
      </c>
      <c r="N1209" s="9" t="s">
        <v>76</v>
      </c>
      <c r="O1209" s="9" t="s">
        <v>4217</v>
      </c>
      <c r="P1209" s="12">
        <v>82</v>
      </c>
      <c r="Q1209" s="12">
        <v>82</v>
      </c>
      <c r="R1209" s="12">
        <v>308.52913905154725</v>
      </c>
      <c r="S1209" s="12" t="s">
        <v>28</v>
      </c>
      <c r="T1209" s="9" t="s">
        <v>4409</v>
      </c>
      <c r="U1209" s="9" t="s">
        <v>95</v>
      </c>
      <c r="V1209" s="9" t="s">
        <v>4409</v>
      </c>
      <c r="W1209" s="14">
        <v>3</v>
      </c>
    </row>
    <row r="1210" spans="1:23" x14ac:dyDescent="0.25">
      <c r="A1210" s="8">
        <v>8620</v>
      </c>
      <c r="B1210" s="9" t="s">
        <v>4410</v>
      </c>
      <c r="C1210" s="9" t="s">
        <v>22</v>
      </c>
      <c r="D1210" s="9" t="s">
        <v>4411</v>
      </c>
      <c r="E1210" s="7" t="s">
        <v>4412</v>
      </c>
      <c r="F1210" s="24"/>
      <c r="G1210" s="12">
        <v>0</v>
      </c>
      <c r="H1210" s="9" t="s">
        <v>126</v>
      </c>
      <c r="I1210" s="9" t="s">
        <v>126</v>
      </c>
      <c r="J1210" s="12">
        <v>1</v>
      </c>
      <c r="K1210" s="13">
        <v>43101</v>
      </c>
      <c r="L1210" s="86">
        <f>(Tabla2[[#This Row],[release_year]]-'VARIANZA Y DES. EST'!$L$11)^2</f>
        <v>7.9512857435875226</v>
      </c>
      <c r="M1210" s="12">
        <v>2017</v>
      </c>
      <c r="N1210" s="9" t="s">
        <v>55</v>
      </c>
      <c r="O1210" s="9" t="s">
        <v>4217</v>
      </c>
      <c r="P1210" s="12">
        <v>82</v>
      </c>
      <c r="Q1210" s="12">
        <v>82</v>
      </c>
      <c r="R1210" s="12">
        <v>308.52913905154725</v>
      </c>
      <c r="S1210" s="12" t="s">
        <v>28</v>
      </c>
      <c r="T1210" s="9" t="s">
        <v>4413</v>
      </c>
      <c r="U1210" s="9" t="s">
        <v>57</v>
      </c>
      <c r="V1210" s="9" t="s">
        <v>4413</v>
      </c>
      <c r="W1210" s="14">
        <v>3</v>
      </c>
    </row>
    <row r="1211" spans="1:23" x14ac:dyDescent="0.25">
      <c r="A1211" s="8">
        <v>8621</v>
      </c>
      <c r="B1211" s="9" t="s">
        <v>4414</v>
      </c>
      <c r="C1211" s="9" t="s">
        <v>22</v>
      </c>
      <c r="D1211" s="9" t="s">
        <v>4415</v>
      </c>
      <c r="E1211" s="10" t="s">
        <v>4416</v>
      </c>
      <c r="F1211" s="11"/>
      <c r="G1211" s="12">
        <v>0</v>
      </c>
      <c r="H1211" s="9" t="s">
        <v>160</v>
      </c>
      <c r="I1211" s="9" t="s">
        <v>160</v>
      </c>
      <c r="J1211" s="12">
        <v>1</v>
      </c>
      <c r="K1211" s="13">
        <v>42675</v>
      </c>
      <c r="L1211" s="86">
        <f>(Tabla2[[#This Row],[release_year]]-'VARIANZA Y DES. EST'!$L$11)^2</f>
        <v>0.67207602404598188</v>
      </c>
      <c r="M1211" s="12">
        <v>2015</v>
      </c>
      <c r="N1211" s="9" t="s">
        <v>82</v>
      </c>
      <c r="O1211" s="9" t="s">
        <v>4217</v>
      </c>
      <c r="P1211" s="12">
        <v>82</v>
      </c>
      <c r="Q1211" s="12">
        <v>82</v>
      </c>
      <c r="R1211" s="12">
        <v>308.52913905154725</v>
      </c>
      <c r="S1211" s="12" t="s">
        <v>28</v>
      </c>
      <c r="T1211" s="9" t="s">
        <v>57</v>
      </c>
      <c r="U1211" s="9" t="s">
        <v>57</v>
      </c>
      <c r="V1211" s="9" t="s">
        <v>57</v>
      </c>
      <c r="W1211" s="14">
        <v>1</v>
      </c>
    </row>
    <row r="1212" spans="1:23" x14ac:dyDescent="0.25">
      <c r="A1212" s="8">
        <v>8740</v>
      </c>
      <c r="B1212" s="9" t="s">
        <v>4417</v>
      </c>
      <c r="C1212" s="9" t="s">
        <v>22</v>
      </c>
      <c r="D1212" s="9" t="s">
        <v>4418</v>
      </c>
      <c r="E1212" s="10" t="s">
        <v>4419</v>
      </c>
      <c r="F1212" s="11"/>
      <c r="G1212" s="12">
        <v>0</v>
      </c>
      <c r="H1212" s="9" t="s">
        <v>25</v>
      </c>
      <c r="I1212" s="9" t="s">
        <v>25</v>
      </c>
      <c r="J1212" s="12">
        <v>1</v>
      </c>
      <c r="K1212" s="13">
        <v>42825</v>
      </c>
      <c r="L1212" s="86">
        <f>(Tabla2[[#This Row],[release_year]]-'VARIANZA Y DES. EST'!$L$11)^2</f>
        <v>5066.6205261205505</v>
      </c>
      <c r="M1212" s="12">
        <v>1943</v>
      </c>
      <c r="N1212" s="9" t="s">
        <v>82</v>
      </c>
      <c r="O1212" s="9" t="s">
        <v>4217</v>
      </c>
      <c r="P1212" s="12">
        <v>82</v>
      </c>
      <c r="Q1212" s="12">
        <v>82</v>
      </c>
      <c r="R1212" s="12">
        <v>308.52913905154725</v>
      </c>
      <c r="S1212" s="12" t="s">
        <v>28</v>
      </c>
      <c r="T1212" s="9" t="s">
        <v>57</v>
      </c>
      <c r="U1212" s="9" t="s">
        <v>57</v>
      </c>
      <c r="V1212" s="9" t="s">
        <v>57</v>
      </c>
      <c r="W1212" s="14">
        <v>1</v>
      </c>
    </row>
    <row r="1213" spans="1:23" x14ac:dyDescent="0.25">
      <c r="A1213" s="8">
        <v>64</v>
      </c>
      <c r="B1213" s="9" t="s">
        <v>4420</v>
      </c>
      <c r="C1213" s="9" t="s">
        <v>22</v>
      </c>
      <c r="D1213" s="9" t="s">
        <v>4421</v>
      </c>
      <c r="E1213" s="18" t="s">
        <v>4422</v>
      </c>
      <c r="F1213" s="9" t="s">
        <v>4423</v>
      </c>
      <c r="G1213" s="12">
        <v>10</v>
      </c>
      <c r="H1213" s="9" t="s">
        <v>34</v>
      </c>
      <c r="I1213" s="9" t="s">
        <v>34</v>
      </c>
      <c r="J1213" s="12">
        <v>1</v>
      </c>
      <c r="K1213" s="13">
        <v>44454</v>
      </c>
      <c r="L1213" s="86">
        <f>(Tabla2[[#This Row],[release_year]]-'VARIANZA Y DES. EST'!$L$11)^2</f>
        <v>103.6364225665675</v>
      </c>
      <c r="M1213" s="12">
        <v>2004</v>
      </c>
      <c r="N1213" s="9" t="s">
        <v>82</v>
      </c>
      <c r="O1213" s="9" t="s">
        <v>4424</v>
      </c>
      <c r="P1213" s="12">
        <v>83</v>
      </c>
      <c r="Q1213" s="12">
        <v>83</v>
      </c>
      <c r="R1213" s="12">
        <v>274.3991439447131</v>
      </c>
      <c r="S1213" s="12" t="s">
        <v>28</v>
      </c>
      <c r="T1213" s="9" t="s">
        <v>37</v>
      </c>
      <c r="U1213" s="9" t="s">
        <v>38</v>
      </c>
      <c r="V1213" s="9" t="s">
        <v>37</v>
      </c>
      <c r="W1213" s="14">
        <v>3</v>
      </c>
    </row>
    <row r="1214" spans="1:23" x14ac:dyDescent="0.25">
      <c r="A1214" s="8">
        <v>174</v>
      </c>
      <c r="B1214" s="9" t="s">
        <v>4425</v>
      </c>
      <c r="C1214" s="9" t="s">
        <v>22</v>
      </c>
      <c r="D1214" s="9" t="s">
        <v>4426</v>
      </c>
      <c r="E1214" s="18" t="s">
        <v>4427</v>
      </c>
      <c r="F1214" s="9" t="s">
        <v>4428</v>
      </c>
      <c r="G1214" s="12">
        <v>1</v>
      </c>
      <c r="H1214" s="9" t="s">
        <v>25</v>
      </c>
      <c r="I1214" s="9" t="s">
        <v>25</v>
      </c>
      <c r="J1214" s="12">
        <v>1</v>
      </c>
      <c r="K1214" s="13">
        <v>44440</v>
      </c>
      <c r="L1214" s="86">
        <f>(Tabla2[[#This Row],[release_year]]-'VARIANZA Y DES. EST'!$L$11)^2</f>
        <v>0.67207602404598188</v>
      </c>
      <c r="M1214" s="12">
        <v>2015</v>
      </c>
      <c r="N1214" s="9" t="s">
        <v>43</v>
      </c>
      <c r="O1214" s="9" t="s">
        <v>4424</v>
      </c>
      <c r="P1214" s="12">
        <v>83</v>
      </c>
      <c r="Q1214" s="12">
        <v>83</v>
      </c>
      <c r="R1214" s="12">
        <v>274.3991439447131</v>
      </c>
      <c r="S1214" s="12" t="s">
        <v>28</v>
      </c>
      <c r="T1214" s="9" t="s">
        <v>137</v>
      </c>
      <c r="U1214" s="9" t="s">
        <v>57</v>
      </c>
      <c r="V1214" s="9" t="s">
        <v>137</v>
      </c>
      <c r="W1214" s="14">
        <v>2</v>
      </c>
    </row>
    <row r="1215" spans="1:23" x14ac:dyDescent="0.25">
      <c r="A1215" s="8">
        <v>635</v>
      </c>
      <c r="B1215" s="9" t="s">
        <v>4429</v>
      </c>
      <c r="C1215" s="9" t="s">
        <v>22</v>
      </c>
      <c r="D1215" s="9" t="s">
        <v>4430</v>
      </c>
      <c r="E1215" s="9" t="s">
        <v>4431</v>
      </c>
      <c r="F1215" s="9" t="s">
        <v>4432</v>
      </c>
      <c r="G1215" s="12">
        <v>1</v>
      </c>
      <c r="H1215" s="9" t="s">
        <v>231</v>
      </c>
      <c r="I1215" s="9" t="s">
        <v>231</v>
      </c>
      <c r="J1215" s="12">
        <v>1</v>
      </c>
      <c r="K1215" s="13">
        <v>44373</v>
      </c>
      <c r="L1215" s="86">
        <f>(Tabla2[[#This Row],[release_year]]-'VARIANZA Y DES. EST'!$L$11)^2</f>
        <v>23.230495463129063</v>
      </c>
      <c r="M1215" s="12">
        <v>2019</v>
      </c>
      <c r="N1215" s="9" t="s">
        <v>35</v>
      </c>
      <c r="O1215" s="9" t="s">
        <v>4424</v>
      </c>
      <c r="P1215" s="12">
        <v>83</v>
      </c>
      <c r="Q1215" s="12">
        <v>83</v>
      </c>
      <c r="R1215" s="12">
        <v>274.3991439447131</v>
      </c>
      <c r="S1215" s="12" t="s">
        <v>28</v>
      </c>
      <c r="T1215" s="9" t="s">
        <v>105</v>
      </c>
      <c r="U1215" s="9" t="s">
        <v>57</v>
      </c>
      <c r="V1215" s="9" t="s">
        <v>105</v>
      </c>
      <c r="W1215" s="14">
        <v>2</v>
      </c>
    </row>
    <row r="1216" spans="1:23" x14ac:dyDescent="0.25">
      <c r="A1216" s="8">
        <v>1141</v>
      </c>
      <c r="B1216" s="9" t="s">
        <v>4433</v>
      </c>
      <c r="C1216" s="9" t="s">
        <v>22</v>
      </c>
      <c r="D1216" s="9" t="s">
        <v>4434</v>
      </c>
      <c r="E1216" s="9" t="s">
        <v>4435</v>
      </c>
      <c r="F1216" s="9" t="s">
        <v>4436</v>
      </c>
      <c r="G1216" s="12">
        <v>10</v>
      </c>
      <c r="H1216" s="9" t="s">
        <v>25</v>
      </c>
      <c r="I1216" s="9" t="s">
        <v>25</v>
      </c>
      <c r="J1216" s="12">
        <v>1</v>
      </c>
      <c r="K1216" s="13">
        <v>44287</v>
      </c>
      <c r="L1216" s="86">
        <f>(Tabla2[[#This Row],[release_year]]-'VARIANZA Y DES. EST'!$L$11)^2</f>
        <v>230.43839826771367</v>
      </c>
      <c r="M1216" s="12">
        <v>1999</v>
      </c>
      <c r="N1216" s="9" t="s">
        <v>1991</v>
      </c>
      <c r="O1216" s="9" t="s">
        <v>4424</v>
      </c>
      <c r="P1216" s="12">
        <v>83</v>
      </c>
      <c r="Q1216" s="12">
        <v>83</v>
      </c>
      <c r="R1216" s="12">
        <v>274.3991439447131</v>
      </c>
      <c r="S1216" s="12" t="s">
        <v>28</v>
      </c>
      <c r="T1216" s="9" t="s">
        <v>38</v>
      </c>
      <c r="U1216" s="9" t="s">
        <v>38</v>
      </c>
      <c r="V1216" s="9" t="s">
        <v>38</v>
      </c>
      <c r="W1216" s="14">
        <v>1</v>
      </c>
    </row>
    <row r="1217" spans="1:23" x14ac:dyDescent="0.25">
      <c r="A1217" s="8">
        <v>1143</v>
      </c>
      <c r="B1217" s="9" t="s">
        <v>4437</v>
      </c>
      <c r="C1217" s="9" t="s">
        <v>22</v>
      </c>
      <c r="D1217" s="9" t="s">
        <v>4438</v>
      </c>
      <c r="E1217" s="18" t="s">
        <v>4439</v>
      </c>
      <c r="F1217" s="9" t="s">
        <v>4440</v>
      </c>
      <c r="G1217" s="12">
        <v>1</v>
      </c>
      <c r="H1217" s="9" t="s">
        <v>25</v>
      </c>
      <c r="I1217" s="9" t="s">
        <v>25</v>
      </c>
      <c r="J1217" s="12">
        <v>1</v>
      </c>
      <c r="K1217" s="13">
        <v>44287</v>
      </c>
      <c r="L1217" s="86">
        <f>(Tabla2[[#This Row],[release_year]]-'VARIANZA Y DES. EST'!$L$11)^2</f>
        <v>7.9512857435875226</v>
      </c>
      <c r="M1217" s="12">
        <v>2017</v>
      </c>
      <c r="N1217" s="9" t="s">
        <v>76</v>
      </c>
      <c r="O1217" s="9" t="s">
        <v>4424</v>
      </c>
      <c r="P1217" s="12">
        <v>83</v>
      </c>
      <c r="Q1217" s="12">
        <v>83</v>
      </c>
      <c r="R1217" s="12">
        <v>274.3991439447131</v>
      </c>
      <c r="S1217" s="12" t="s">
        <v>28</v>
      </c>
      <c r="T1217" s="9" t="s">
        <v>57</v>
      </c>
      <c r="U1217" s="9" t="s">
        <v>57</v>
      </c>
      <c r="V1217" s="9" t="s">
        <v>57</v>
      </c>
      <c r="W1217" s="14">
        <v>1</v>
      </c>
    </row>
    <row r="1218" spans="1:23" x14ac:dyDescent="0.25">
      <c r="A1218" s="8">
        <v>1316</v>
      </c>
      <c r="B1218" s="9" t="s">
        <v>4441</v>
      </c>
      <c r="C1218" s="9" t="s">
        <v>22</v>
      </c>
      <c r="D1218" s="9" t="s">
        <v>4442</v>
      </c>
      <c r="E1218" s="9" t="s">
        <v>4443</v>
      </c>
      <c r="F1218" s="9" t="s">
        <v>4444</v>
      </c>
      <c r="G1218" s="12">
        <v>1</v>
      </c>
      <c r="H1218" s="9" t="s">
        <v>390</v>
      </c>
      <c r="I1218" s="9" t="s">
        <v>390</v>
      </c>
      <c r="J1218" s="12">
        <v>1</v>
      </c>
      <c r="K1218" s="13">
        <v>44239</v>
      </c>
      <c r="L1218" s="86">
        <f>(Tabla2[[#This Row],[release_year]]-'VARIANZA Y DES. EST'!$L$11)^2</f>
        <v>46.509705182670608</v>
      </c>
      <c r="M1218" s="12">
        <v>2021</v>
      </c>
      <c r="N1218" s="9" t="s">
        <v>76</v>
      </c>
      <c r="O1218" s="9" t="s">
        <v>4424</v>
      </c>
      <c r="P1218" s="12">
        <v>83</v>
      </c>
      <c r="Q1218" s="12">
        <v>83</v>
      </c>
      <c r="R1218" s="12">
        <v>274.3991439447131</v>
      </c>
      <c r="S1218" s="12" t="s">
        <v>28</v>
      </c>
      <c r="T1218" s="9" t="s">
        <v>477</v>
      </c>
      <c r="U1218" s="9" t="s">
        <v>477</v>
      </c>
      <c r="V1218" s="9" t="s">
        <v>477</v>
      </c>
      <c r="W1218" s="14">
        <v>1</v>
      </c>
    </row>
    <row r="1219" spans="1:23" x14ac:dyDescent="0.25">
      <c r="A1219" s="8">
        <v>1471</v>
      </c>
      <c r="B1219" s="9" t="s">
        <v>4445</v>
      </c>
      <c r="C1219" s="9" t="s">
        <v>22</v>
      </c>
      <c r="D1219" s="9" t="s">
        <v>4446</v>
      </c>
      <c r="E1219" s="18" t="s">
        <v>4447</v>
      </c>
      <c r="F1219" s="9" t="s">
        <v>4448</v>
      </c>
      <c r="G1219" s="12">
        <v>10</v>
      </c>
      <c r="H1219" s="9" t="s">
        <v>25</v>
      </c>
      <c r="I1219" s="9" t="s">
        <v>25</v>
      </c>
      <c r="J1219" s="12">
        <v>1</v>
      </c>
      <c r="K1219" s="16">
        <v>44196</v>
      </c>
      <c r="L1219" s="86">
        <f>(Tabla2[[#This Row],[release_year]]-'VARIANZA Y DES. EST'!$L$11)^2</f>
        <v>7.9512857435875226</v>
      </c>
      <c r="M1219" s="12">
        <v>2017</v>
      </c>
      <c r="N1219" s="9" t="s">
        <v>76</v>
      </c>
      <c r="O1219" s="9" t="s">
        <v>4424</v>
      </c>
      <c r="P1219" s="12">
        <v>83</v>
      </c>
      <c r="Q1219" s="12">
        <v>83</v>
      </c>
      <c r="R1219" s="12">
        <v>274.3991439447131</v>
      </c>
      <c r="S1219" s="12" t="s">
        <v>28</v>
      </c>
      <c r="T1219" s="9" t="s">
        <v>4449</v>
      </c>
      <c r="U1219" s="9" t="s">
        <v>45</v>
      </c>
      <c r="V1219" s="9" t="s">
        <v>4449</v>
      </c>
      <c r="W1219" s="14">
        <v>2</v>
      </c>
    </row>
    <row r="1220" spans="1:23" x14ac:dyDescent="0.25">
      <c r="A1220" s="8">
        <v>1524</v>
      </c>
      <c r="B1220" s="9" t="s">
        <v>4450</v>
      </c>
      <c r="C1220" s="9" t="s">
        <v>22</v>
      </c>
      <c r="D1220" s="9" t="s">
        <v>4451</v>
      </c>
      <c r="E1220" s="18" t="s">
        <v>4452</v>
      </c>
      <c r="F1220" s="9" t="s">
        <v>4453</v>
      </c>
      <c r="G1220" s="12">
        <v>10</v>
      </c>
      <c r="H1220" s="9" t="s">
        <v>1692</v>
      </c>
      <c r="I1220" s="9" t="s">
        <v>1692</v>
      </c>
      <c r="J1220" s="12">
        <v>1</v>
      </c>
      <c r="K1220" s="16">
        <v>44182</v>
      </c>
      <c r="L1220" s="86">
        <f>(Tabla2[[#This Row],[release_year]]-'VARIANZA Y DES. EST'!$L$11)^2</f>
        <v>33.870100322899837</v>
      </c>
      <c r="M1220" s="12">
        <v>2020</v>
      </c>
      <c r="N1220" s="9" t="s">
        <v>35</v>
      </c>
      <c r="O1220" s="9" t="s">
        <v>4424</v>
      </c>
      <c r="P1220" s="12">
        <v>83</v>
      </c>
      <c r="Q1220" s="12">
        <v>83</v>
      </c>
      <c r="R1220" s="12">
        <v>274.3991439447131</v>
      </c>
      <c r="S1220" s="12" t="s">
        <v>28</v>
      </c>
      <c r="T1220" s="9" t="s">
        <v>2492</v>
      </c>
      <c r="U1220" s="9" t="s">
        <v>95</v>
      </c>
      <c r="V1220" s="9" t="s">
        <v>2492</v>
      </c>
      <c r="W1220" s="14">
        <v>3</v>
      </c>
    </row>
    <row r="1221" spans="1:23" x14ac:dyDescent="0.25">
      <c r="A1221" s="8">
        <v>1577</v>
      </c>
      <c r="B1221" s="9" t="s">
        <v>4454</v>
      </c>
      <c r="C1221" s="9" t="s">
        <v>22</v>
      </c>
      <c r="D1221" s="9" t="s">
        <v>4455</v>
      </c>
      <c r="E1221" s="18" t="s">
        <v>4456</v>
      </c>
      <c r="F1221" s="9" t="s">
        <v>4457</v>
      </c>
      <c r="G1221" s="12">
        <v>7</v>
      </c>
      <c r="H1221" s="9" t="s">
        <v>25</v>
      </c>
      <c r="I1221" s="9" t="s">
        <v>25</v>
      </c>
      <c r="J1221" s="12">
        <v>1</v>
      </c>
      <c r="K1221" s="13">
        <v>44173</v>
      </c>
      <c r="L1221" s="86">
        <f>(Tabla2[[#This Row],[release_year]]-'VARIANZA Y DES. EST'!$L$11)^2</f>
        <v>33.870100322899837</v>
      </c>
      <c r="M1221" s="12">
        <v>2020</v>
      </c>
      <c r="N1221" s="9" t="s">
        <v>99</v>
      </c>
      <c r="O1221" s="9" t="s">
        <v>4424</v>
      </c>
      <c r="P1221" s="12">
        <v>83</v>
      </c>
      <c r="Q1221" s="12">
        <v>83</v>
      </c>
      <c r="R1221" s="12">
        <v>274.3991439447131</v>
      </c>
      <c r="S1221" s="12" t="s">
        <v>28</v>
      </c>
      <c r="T1221" s="9" t="s">
        <v>111</v>
      </c>
      <c r="U1221" s="9" t="s">
        <v>30</v>
      </c>
      <c r="V1221" s="9" t="s">
        <v>111</v>
      </c>
      <c r="W1221" s="14">
        <v>2</v>
      </c>
    </row>
    <row r="1222" spans="1:23" x14ac:dyDescent="0.25">
      <c r="A1222" s="8">
        <v>1661</v>
      </c>
      <c r="B1222" s="9" t="s">
        <v>4458</v>
      </c>
      <c r="C1222" s="9" t="s">
        <v>22</v>
      </c>
      <c r="D1222" s="9" t="s">
        <v>4459</v>
      </c>
      <c r="E1222" s="18" t="s">
        <v>4460</v>
      </c>
      <c r="F1222" s="9" t="s">
        <v>4461</v>
      </c>
      <c r="G1222" s="12">
        <v>1</v>
      </c>
      <c r="H1222" s="9" t="s">
        <v>25</v>
      </c>
      <c r="I1222" s="9" t="s">
        <v>25</v>
      </c>
      <c r="J1222" s="12">
        <v>1</v>
      </c>
      <c r="K1222" s="16">
        <v>44158</v>
      </c>
      <c r="L1222" s="86">
        <f>(Tabla2[[#This Row],[release_year]]-'VARIANZA Y DES. EST'!$L$11)^2</f>
        <v>33.870100322899837</v>
      </c>
      <c r="M1222" s="12">
        <v>2020</v>
      </c>
      <c r="N1222" s="9" t="s">
        <v>76</v>
      </c>
      <c r="O1222" s="9" t="s">
        <v>4424</v>
      </c>
      <c r="P1222" s="12">
        <v>83</v>
      </c>
      <c r="Q1222" s="12">
        <v>83</v>
      </c>
      <c r="R1222" s="12">
        <v>274.3991439447131</v>
      </c>
      <c r="S1222" s="12" t="s">
        <v>28</v>
      </c>
      <c r="T1222" s="9" t="s">
        <v>576</v>
      </c>
      <c r="U1222" s="9" t="s">
        <v>57</v>
      </c>
      <c r="V1222" s="9" t="s">
        <v>576</v>
      </c>
      <c r="W1222" s="14">
        <v>2</v>
      </c>
    </row>
    <row r="1223" spans="1:23" x14ac:dyDescent="0.25">
      <c r="A1223" s="8">
        <v>1844</v>
      </c>
      <c r="B1223" s="9" t="s">
        <v>4462</v>
      </c>
      <c r="C1223" s="9" t="s">
        <v>22</v>
      </c>
      <c r="D1223" s="9" t="s">
        <v>4463</v>
      </c>
      <c r="E1223" s="18" t="s">
        <v>4464</v>
      </c>
      <c r="F1223" s="9" t="s">
        <v>4465</v>
      </c>
      <c r="G1223" s="12">
        <v>10</v>
      </c>
      <c r="H1223" s="9" t="s">
        <v>25</v>
      </c>
      <c r="I1223" s="9" t="s">
        <v>4466</v>
      </c>
      <c r="J1223" s="12">
        <v>2</v>
      </c>
      <c r="K1223" s="16">
        <v>44120</v>
      </c>
      <c r="L1223" s="86">
        <f>(Tabla2[[#This Row],[release_year]]-'VARIANZA Y DES. EST'!$L$11)^2</f>
        <v>3.2471164275211517E-2</v>
      </c>
      <c r="M1223" s="12">
        <v>2014</v>
      </c>
      <c r="N1223" s="9" t="s">
        <v>1991</v>
      </c>
      <c r="O1223" s="9" t="s">
        <v>4424</v>
      </c>
      <c r="P1223" s="12">
        <v>83</v>
      </c>
      <c r="Q1223" s="12">
        <v>83</v>
      </c>
      <c r="R1223" s="12">
        <v>274.3991439447131</v>
      </c>
      <c r="S1223" s="12" t="s">
        <v>28</v>
      </c>
      <c r="T1223" s="9" t="s">
        <v>3370</v>
      </c>
      <c r="U1223" s="9" t="s">
        <v>514</v>
      </c>
      <c r="V1223" s="9" t="s">
        <v>3370</v>
      </c>
      <c r="W1223" s="14">
        <v>2</v>
      </c>
    </row>
    <row r="1224" spans="1:23" x14ac:dyDescent="0.25">
      <c r="A1224" s="8">
        <v>1905</v>
      </c>
      <c r="B1224" s="9" t="s">
        <v>4467</v>
      </c>
      <c r="C1224" s="9" t="s">
        <v>22</v>
      </c>
      <c r="D1224" s="9" t="s">
        <v>4468</v>
      </c>
      <c r="E1224" s="18" t="s">
        <v>4469</v>
      </c>
      <c r="F1224" s="9" t="s">
        <v>4470</v>
      </c>
      <c r="G1224" s="12">
        <v>2</v>
      </c>
      <c r="H1224" s="9" t="s">
        <v>25</v>
      </c>
      <c r="I1224" s="9" t="s">
        <v>25</v>
      </c>
      <c r="J1224" s="12">
        <v>1</v>
      </c>
      <c r="K1224" s="13">
        <v>44105</v>
      </c>
      <c r="L1224" s="86">
        <f>(Tabla2[[#This Row],[release_year]]-'VARIANZA Y DES. EST'!$L$11)^2</f>
        <v>23.230495463129063</v>
      </c>
      <c r="M1224" s="12">
        <v>2019</v>
      </c>
      <c r="N1224" s="9" t="s">
        <v>35</v>
      </c>
      <c r="O1224" s="9" t="s">
        <v>4424</v>
      </c>
      <c r="P1224" s="12">
        <v>83</v>
      </c>
      <c r="Q1224" s="12">
        <v>83</v>
      </c>
      <c r="R1224" s="12">
        <v>274.3991439447131</v>
      </c>
      <c r="S1224" s="12" t="s">
        <v>28</v>
      </c>
      <c r="T1224" s="9" t="s">
        <v>137</v>
      </c>
      <c r="U1224" s="9" t="s">
        <v>57</v>
      </c>
      <c r="V1224" s="9" t="s">
        <v>137</v>
      </c>
      <c r="W1224" s="14">
        <v>2</v>
      </c>
    </row>
    <row r="1225" spans="1:23" x14ac:dyDescent="0.25">
      <c r="A1225" s="8">
        <v>2186</v>
      </c>
      <c r="B1225" s="9" t="s">
        <v>4471</v>
      </c>
      <c r="C1225" s="9" t="s">
        <v>22</v>
      </c>
      <c r="D1225" s="9" t="s">
        <v>4472</v>
      </c>
      <c r="E1225" s="18" t="s">
        <v>4473</v>
      </c>
      <c r="F1225" s="9" t="s">
        <v>4474</v>
      </c>
      <c r="G1225" s="12">
        <v>2</v>
      </c>
      <c r="H1225" s="9" t="s">
        <v>184</v>
      </c>
      <c r="I1225" s="9" t="s">
        <v>184</v>
      </c>
      <c r="J1225" s="12">
        <v>1</v>
      </c>
      <c r="K1225" s="13">
        <v>44043</v>
      </c>
      <c r="L1225" s="86">
        <f>(Tabla2[[#This Row],[release_year]]-'VARIANZA Y DES. EST'!$L$11)^2</f>
        <v>33.870100322899837</v>
      </c>
      <c r="M1225" s="12">
        <v>2020</v>
      </c>
      <c r="N1225" s="9" t="s">
        <v>26</v>
      </c>
      <c r="O1225" s="9" t="s">
        <v>4424</v>
      </c>
      <c r="P1225" s="12">
        <v>83</v>
      </c>
      <c r="Q1225" s="12">
        <v>83</v>
      </c>
      <c r="R1225" s="12">
        <v>274.3991439447131</v>
      </c>
      <c r="S1225" s="12" t="s">
        <v>28</v>
      </c>
      <c r="T1225" s="9" t="s">
        <v>111</v>
      </c>
      <c r="U1225" s="9" t="s">
        <v>30</v>
      </c>
      <c r="V1225" s="9" t="s">
        <v>111</v>
      </c>
      <c r="W1225" s="14">
        <v>2</v>
      </c>
    </row>
    <row r="1226" spans="1:23" x14ac:dyDescent="0.25">
      <c r="A1226" s="8">
        <v>2432</v>
      </c>
      <c r="B1226" s="9" t="s">
        <v>4475</v>
      </c>
      <c r="C1226" s="9" t="s">
        <v>22</v>
      </c>
      <c r="D1226" s="9" t="s">
        <v>4476</v>
      </c>
      <c r="E1226" s="18" t="s">
        <v>4477</v>
      </c>
      <c r="F1226" s="9"/>
      <c r="G1226" s="12">
        <v>0</v>
      </c>
      <c r="H1226" s="9" t="s">
        <v>25</v>
      </c>
      <c r="I1226" s="9" t="s">
        <v>25</v>
      </c>
      <c r="J1226" s="12">
        <v>1</v>
      </c>
      <c r="K1226" s="13">
        <v>43985</v>
      </c>
      <c r="L1226" s="86">
        <f>(Tabla2[[#This Row],[release_year]]-'VARIANZA Y DES. EST'!$L$11)^2</f>
        <v>33.870100322899837</v>
      </c>
      <c r="M1226" s="12">
        <v>2020</v>
      </c>
      <c r="N1226" s="9" t="s">
        <v>55</v>
      </c>
      <c r="O1226" s="9" t="s">
        <v>4424</v>
      </c>
      <c r="P1226" s="12">
        <v>83</v>
      </c>
      <c r="Q1226" s="12">
        <v>83</v>
      </c>
      <c r="R1226" s="12">
        <v>274.3991439447131</v>
      </c>
      <c r="S1226" s="12" t="s">
        <v>28</v>
      </c>
      <c r="T1226" s="9" t="s">
        <v>1276</v>
      </c>
      <c r="U1226" s="9" t="s">
        <v>30</v>
      </c>
      <c r="V1226" s="9" t="s">
        <v>1276</v>
      </c>
      <c r="W1226" s="14">
        <v>2</v>
      </c>
    </row>
    <row r="1227" spans="1:23" x14ac:dyDescent="0.25">
      <c r="A1227" s="8">
        <v>2540</v>
      </c>
      <c r="B1227" s="9" t="s">
        <v>4478</v>
      </c>
      <c r="C1227" s="9" t="s">
        <v>22</v>
      </c>
      <c r="D1227" s="9" t="s">
        <v>4479</v>
      </c>
      <c r="E1227" s="18" t="s">
        <v>4480</v>
      </c>
      <c r="F1227" s="9" t="s">
        <v>4481</v>
      </c>
      <c r="G1227" s="12">
        <v>1</v>
      </c>
      <c r="H1227" s="9" t="s">
        <v>518</v>
      </c>
      <c r="I1227" s="9" t="s">
        <v>518</v>
      </c>
      <c r="J1227" s="12">
        <v>1</v>
      </c>
      <c r="K1227" s="13">
        <v>43964</v>
      </c>
      <c r="L1227" s="86">
        <f>(Tabla2[[#This Row],[release_year]]-'VARIANZA Y DES. EST'!$L$11)^2</f>
        <v>4.7532614447336705</v>
      </c>
      <c r="M1227" s="12">
        <v>2012</v>
      </c>
      <c r="N1227" s="9" t="s">
        <v>35</v>
      </c>
      <c r="O1227" s="9" t="s">
        <v>4424</v>
      </c>
      <c r="P1227" s="12">
        <v>83</v>
      </c>
      <c r="Q1227" s="12">
        <v>83</v>
      </c>
      <c r="R1227" s="12">
        <v>274.3991439447131</v>
      </c>
      <c r="S1227" s="12" t="s">
        <v>28</v>
      </c>
      <c r="T1227" s="9" t="s">
        <v>105</v>
      </c>
      <c r="U1227" s="9" t="s">
        <v>57</v>
      </c>
      <c r="V1227" s="9" t="s">
        <v>105</v>
      </c>
      <c r="W1227" s="14">
        <v>2</v>
      </c>
    </row>
    <row r="1228" spans="1:23" x14ac:dyDescent="0.25">
      <c r="A1228" s="8">
        <v>2605</v>
      </c>
      <c r="B1228" s="9" t="s">
        <v>4482</v>
      </c>
      <c r="C1228" s="9" t="s">
        <v>22</v>
      </c>
      <c r="D1228" s="9" t="s">
        <v>4483</v>
      </c>
      <c r="E1228" s="18" t="s">
        <v>4484</v>
      </c>
      <c r="F1228" s="18"/>
      <c r="G1228" s="12">
        <v>0</v>
      </c>
      <c r="H1228" s="9" t="s">
        <v>25</v>
      </c>
      <c r="I1228" s="9" t="s">
        <v>25</v>
      </c>
      <c r="J1228" s="12">
        <v>1</v>
      </c>
      <c r="K1228" s="13">
        <v>43950</v>
      </c>
      <c r="L1228" s="86">
        <f>(Tabla2[[#This Row],[release_year]]-'VARIANZA Y DES. EST'!$L$11)^2</f>
        <v>33.870100322899837</v>
      </c>
      <c r="M1228" s="12">
        <v>2020</v>
      </c>
      <c r="N1228" s="9" t="s">
        <v>35</v>
      </c>
      <c r="O1228" s="9" t="s">
        <v>4424</v>
      </c>
      <c r="P1228" s="12">
        <v>83</v>
      </c>
      <c r="Q1228" s="12">
        <v>83</v>
      </c>
      <c r="R1228" s="12">
        <v>274.3991439447131</v>
      </c>
      <c r="S1228" s="12" t="s">
        <v>28</v>
      </c>
      <c r="T1228" s="9" t="s">
        <v>137</v>
      </c>
      <c r="U1228" s="9" t="s">
        <v>57</v>
      </c>
      <c r="V1228" s="9" t="s">
        <v>137</v>
      </c>
      <c r="W1228" s="14">
        <v>2</v>
      </c>
    </row>
    <row r="1229" spans="1:23" x14ac:dyDescent="0.25">
      <c r="A1229" s="8">
        <v>2704</v>
      </c>
      <c r="B1229" s="9" t="s">
        <v>4485</v>
      </c>
      <c r="C1229" s="9" t="s">
        <v>22</v>
      </c>
      <c r="D1229" s="9" t="s">
        <v>4486</v>
      </c>
      <c r="E1229" s="18" t="s">
        <v>4487</v>
      </c>
      <c r="F1229" s="9" t="s">
        <v>4488</v>
      </c>
      <c r="G1229" s="12">
        <v>6</v>
      </c>
      <c r="H1229" s="9" t="s">
        <v>25</v>
      </c>
      <c r="I1229" s="9" t="s">
        <v>25</v>
      </c>
      <c r="J1229" s="12">
        <v>1</v>
      </c>
      <c r="K1229" s="13">
        <v>43927</v>
      </c>
      <c r="L1229" s="86">
        <f>(Tabla2[[#This Row],[release_year]]-'VARIANZA Y DES. EST'!$L$11)^2</f>
        <v>23.230495463129063</v>
      </c>
      <c r="M1229" s="12">
        <v>2019</v>
      </c>
      <c r="N1229" s="9" t="s">
        <v>76</v>
      </c>
      <c r="O1229" s="9" t="s">
        <v>4424</v>
      </c>
      <c r="P1229" s="12">
        <v>83</v>
      </c>
      <c r="Q1229" s="12">
        <v>83</v>
      </c>
      <c r="R1229" s="12">
        <v>274.3991439447131</v>
      </c>
      <c r="S1229" s="12" t="s">
        <v>28</v>
      </c>
      <c r="T1229" s="9" t="s">
        <v>144</v>
      </c>
      <c r="U1229" s="9" t="s">
        <v>45</v>
      </c>
      <c r="V1229" s="9" t="s">
        <v>144</v>
      </c>
      <c r="W1229" s="14">
        <v>2</v>
      </c>
    </row>
    <row r="1230" spans="1:23" x14ac:dyDescent="0.25">
      <c r="A1230" s="8">
        <v>2745</v>
      </c>
      <c r="B1230" s="9" t="s">
        <v>4489</v>
      </c>
      <c r="C1230" s="9" t="s">
        <v>22</v>
      </c>
      <c r="D1230" s="9" t="s">
        <v>4490</v>
      </c>
      <c r="E1230" s="18" t="s">
        <v>4491</v>
      </c>
      <c r="F1230" s="9" t="s">
        <v>4492</v>
      </c>
      <c r="G1230" s="12">
        <v>11</v>
      </c>
      <c r="H1230" s="9" t="s">
        <v>75</v>
      </c>
      <c r="I1230" s="9" t="s">
        <v>4493</v>
      </c>
      <c r="J1230" s="12">
        <v>4</v>
      </c>
      <c r="K1230" s="13">
        <v>43922</v>
      </c>
      <c r="L1230" s="86">
        <f>(Tabla2[[#This Row],[release_year]]-'VARIANZA Y DES. EST'!$L$11)^2</f>
        <v>7.9512857435875226</v>
      </c>
      <c r="M1230" s="12">
        <v>2017</v>
      </c>
      <c r="N1230" s="9" t="s">
        <v>55</v>
      </c>
      <c r="O1230" s="9" t="s">
        <v>4424</v>
      </c>
      <c r="P1230" s="12">
        <v>83</v>
      </c>
      <c r="Q1230" s="12">
        <v>83</v>
      </c>
      <c r="R1230" s="12">
        <v>274.3991439447131</v>
      </c>
      <c r="S1230" s="12" t="s">
        <v>28</v>
      </c>
      <c r="T1230" s="9" t="s">
        <v>30</v>
      </c>
      <c r="U1230" s="9" t="s">
        <v>30</v>
      </c>
      <c r="V1230" s="9" t="s">
        <v>30</v>
      </c>
      <c r="W1230" s="14">
        <v>1</v>
      </c>
    </row>
    <row r="1231" spans="1:23" x14ac:dyDescent="0.25">
      <c r="A1231" s="8">
        <v>2769</v>
      </c>
      <c r="B1231" s="9" t="s">
        <v>4494</v>
      </c>
      <c r="C1231" s="9" t="s">
        <v>22</v>
      </c>
      <c r="D1231" s="9" t="s">
        <v>4495</v>
      </c>
      <c r="E1231" s="18" t="s">
        <v>4496</v>
      </c>
      <c r="F1231" s="9" t="s">
        <v>4497</v>
      </c>
      <c r="G1231" s="12">
        <v>9</v>
      </c>
      <c r="H1231" s="9" t="s">
        <v>160</v>
      </c>
      <c r="I1231" s="9" t="s">
        <v>160</v>
      </c>
      <c r="J1231" s="12">
        <v>1</v>
      </c>
      <c r="K1231" s="13">
        <v>43917</v>
      </c>
      <c r="L1231" s="86">
        <f>(Tabla2[[#This Row],[release_year]]-'VARIANZA Y DES. EST'!$L$11)^2</f>
        <v>33.870100322899837</v>
      </c>
      <c r="M1231" s="12">
        <v>2020</v>
      </c>
      <c r="N1231" s="9" t="s">
        <v>76</v>
      </c>
      <c r="O1231" s="9" t="s">
        <v>4424</v>
      </c>
      <c r="P1231" s="12">
        <v>83</v>
      </c>
      <c r="Q1231" s="12">
        <v>83</v>
      </c>
      <c r="R1231" s="12">
        <v>274.3991439447131</v>
      </c>
      <c r="S1231" s="12" t="s">
        <v>28</v>
      </c>
      <c r="T1231" s="9" t="s">
        <v>4211</v>
      </c>
      <c r="U1231" s="9" t="s">
        <v>38</v>
      </c>
      <c r="V1231" s="9" t="s">
        <v>4211</v>
      </c>
      <c r="W1231" s="14">
        <v>2</v>
      </c>
    </row>
    <row r="1232" spans="1:23" x14ac:dyDescent="0.25">
      <c r="A1232" s="8">
        <v>3063</v>
      </c>
      <c r="B1232" s="9" t="s">
        <v>4498</v>
      </c>
      <c r="C1232" s="9" t="s">
        <v>22</v>
      </c>
      <c r="D1232" s="9" t="s">
        <v>4499</v>
      </c>
      <c r="E1232" s="9" t="s">
        <v>4500</v>
      </c>
      <c r="F1232" s="9" t="s">
        <v>4501</v>
      </c>
      <c r="G1232" s="12">
        <v>12</v>
      </c>
      <c r="H1232" s="9" t="s">
        <v>25</v>
      </c>
      <c r="I1232" s="9" t="s">
        <v>1861</v>
      </c>
      <c r="J1232" s="12">
        <v>2</v>
      </c>
      <c r="K1232" s="13">
        <v>43831</v>
      </c>
      <c r="L1232" s="86">
        <f>(Tabla2[[#This Row],[release_year]]-'VARIANZA Y DES. EST'!$L$11)^2</f>
        <v>173.71760798725521</v>
      </c>
      <c r="M1232" s="12">
        <v>2001</v>
      </c>
      <c r="N1232" s="9" t="s">
        <v>49</v>
      </c>
      <c r="O1232" s="9" t="s">
        <v>4424</v>
      </c>
      <c r="P1232" s="12">
        <v>83</v>
      </c>
      <c r="Q1232" s="12">
        <v>83</v>
      </c>
      <c r="R1232" s="12">
        <v>274.3991439447131</v>
      </c>
      <c r="S1232" s="12" t="s">
        <v>28</v>
      </c>
      <c r="T1232" s="9" t="s">
        <v>2841</v>
      </c>
      <c r="U1232" s="9" t="s">
        <v>30</v>
      </c>
      <c r="V1232" s="9" t="s">
        <v>2841</v>
      </c>
      <c r="W1232" s="14">
        <v>3</v>
      </c>
    </row>
    <row r="1233" spans="1:23" x14ac:dyDescent="0.25">
      <c r="A1233" s="8">
        <v>3103</v>
      </c>
      <c r="B1233" s="9" t="s">
        <v>4502</v>
      </c>
      <c r="C1233" s="9" t="s">
        <v>22</v>
      </c>
      <c r="D1233" s="9" t="s">
        <v>4503</v>
      </c>
      <c r="E1233" s="18" t="s">
        <v>4504</v>
      </c>
      <c r="F1233" s="9" t="s">
        <v>4505</v>
      </c>
      <c r="G1233" s="12">
        <v>5</v>
      </c>
      <c r="H1233" s="9" t="s">
        <v>25</v>
      </c>
      <c r="I1233" s="9" t="s">
        <v>25</v>
      </c>
      <c r="J1233" s="12">
        <v>1</v>
      </c>
      <c r="K1233" s="16">
        <v>43824</v>
      </c>
      <c r="L1233" s="86">
        <f>(Tabla2[[#This Row],[release_year]]-'VARIANZA Y DES. EST'!$L$11)^2</f>
        <v>23.230495463129063</v>
      </c>
      <c r="M1233" s="12">
        <v>2019</v>
      </c>
      <c r="N1233" s="9" t="s">
        <v>43</v>
      </c>
      <c r="O1233" s="9" t="s">
        <v>4424</v>
      </c>
      <c r="P1233" s="12">
        <v>83</v>
      </c>
      <c r="Q1233" s="12">
        <v>83</v>
      </c>
      <c r="R1233" s="12">
        <v>274.3991439447131</v>
      </c>
      <c r="S1233" s="12" t="s">
        <v>28</v>
      </c>
      <c r="T1233" s="9" t="s">
        <v>4506</v>
      </c>
      <c r="U1233" s="9" t="s">
        <v>514</v>
      </c>
      <c r="V1233" s="9" t="s">
        <v>4506</v>
      </c>
      <c r="W1233" s="14">
        <v>3</v>
      </c>
    </row>
    <row r="1234" spans="1:23" x14ac:dyDescent="0.25">
      <c r="A1234" s="8">
        <v>3501</v>
      </c>
      <c r="B1234" s="9" t="s">
        <v>4507</v>
      </c>
      <c r="C1234" s="9" t="s">
        <v>22</v>
      </c>
      <c r="D1234" s="9" t="s">
        <v>4508</v>
      </c>
      <c r="E1234" s="18" t="s">
        <v>4509</v>
      </c>
      <c r="F1234" s="9" t="s">
        <v>4510</v>
      </c>
      <c r="G1234" s="12">
        <v>5</v>
      </c>
      <c r="H1234" s="9" t="s">
        <v>25</v>
      </c>
      <c r="I1234" s="9" t="s">
        <v>25</v>
      </c>
      <c r="J1234" s="12">
        <v>1</v>
      </c>
      <c r="K1234" s="13">
        <v>43728</v>
      </c>
      <c r="L1234" s="86">
        <f>(Tabla2[[#This Row],[release_year]]-'VARIANZA Y DES. EST'!$L$11)^2</f>
        <v>23.230495463129063</v>
      </c>
      <c r="M1234" s="12">
        <v>2019</v>
      </c>
      <c r="N1234" s="9" t="s">
        <v>76</v>
      </c>
      <c r="O1234" s="9" t="s">
        <v>4424</v>
      </c>
      <c r="P1234" s="12">
        <v>83</v>
      </c>
      <c r="Q1234" s="12">
        <v>83</v>
      </c>
      <c r="R1234" s="12">
        <v>274.3991439447131</v>
      </c>
      <c r="S1234" s="12" t="s">
        <v>28</v>
      </c>
      <c r="T1234" s="9" t="s">
        <v>95</v>
      </c>
      <c r="U1234" s="9" t="s">
        <v>95</v>
      </c>
      <c r="V1234" s="9" t="s">
        <v>95</v>
      </c>
      <c r="W1234" s="14">
        <v>1</v>
      </c>
    </row>
    <row r="1235" spans="1:23" x14ac:dyDescent="0.25">
      <c r="A1235" s="8">
        <v>3518</v>
      </c>
      <c r="B1235" s="9" t="s">
        <v>4511</v>
      </c>
      <c r="C1235" s="9" t="s">
        <v>22</v>
      </c>
      <c r="D1235" s="9" t="s">
        <v>4512</v>
      </c>
      <c r="E1235" s="18" t="s">
        <v>4513</v>
      </c>
      <c r="F1235" s="9" t="s">
        <v>4514</v>
      </c>
      <c r="G1235" s="12">
        <v>4</v>
      </c>
      <c r="H1235" s="9" t="s">
        <v>25</v>
      </c>
      <c r="I1235" s="9" t="s">
        <v>25</v>
      </c>
      <c r="J1235" s="12">
        <v>1</v>
      </c>
      <c r="K1235" s="13">
        <v>43722</v>
      </c>
      <c r="L1235" s="86">
        <f>(Tabla2[[#This Row],[release_year]]-'VARIANZA Y DES. EST'!$L$11)^2</f>
        <v>23.230495463129063</v>
      </c>
      <c r="M1235" s="12">
        <v>2019</v>
      </c>
      <c r="N1235" s="9" t="s">
        <v>82</v>
      </c>
      <c r="O1235" s="9" t="s">
        <v>4424</v>
      </c>
      <c r="P1235" s="12">
        <v>83</v>
      </c>
      <c r="Q1235" s="12">
        <v>83</v>
      </c>
      <c r="R1235" s="12">
        <v>274.3991439447131</v>
      </c>
      <c r="S1235" s="12" t="s">
        <v>28</v>
      </c>
      <c r="T1235" s="9" t="s">
        <v>105</v>
      </c>
      <c r="U1235" s="9" t="s">
        <v>57</v>
      </c>
      <c r="V1235" s="9" t="s">
        <v>105</v>
      </c>
      <c r="W1235" s="14">
        <v>2</v>
      </c>
    </row>
    <row r="1236" spans="1:23" x14ac:dyDescent="0.25">
      <c r="A1236" s="8">
        <v>4302</v>
      </c>
      <c r="B1236" s="9" t="s">
        <v>4515</v>
      </c>
      <c r="C1236" s="9" t="s">
        <v>22</v>
      </c>
      <c r="D1236" s="9" t="s">
        <v>4516</v>
      </c>
      <c r="E1236" s="9" t="s">
        <v>2896</v>
      </c>
      <c r="F1236" s="9" t="s">
        <v>4517</v>
      </c>
      <c r="G1236" s="12">
        <v>6</v>
      </c>
      <c r="H1236" s="9" t="s">
        <v>25</v>
      </c>
      <c r="I1236" s="9" t="s">
        <v>25</v>
      </c>
      <c r="J1236" s="12">
        <v>1</v>
      </c>
      <c r="K1236" s="16">
        <v>43449</v>
      </c>
      <c r="L1236" s="86">
        <f>(Tabla2[[#This Row],[release_year]]-'VARIANZA Y DES. EST'!$L$11)^2</f>
        <v>14.590890603358293</v>
      </c>
      <c r="M1236" s="12">
        <v>2018</v>
      </c>
      <c r="N1236" s="9" t="s">
        <v>76</v>
      </c>
      <c r="O1236" s="9" t="s">
        <v>4424</v>
      </c>
      <c r="P1236" s="12">
        <v>83</v>
      </c>
      <c r="Q1236" s="12">
        <v>83</v>
      </c>
      <c r="R1236" s="12">
        <v>274.3991439447131</v>
      </c>
      <c r="S1236" s="12" t="s">
        <v>28</v>
      </c>
      <c r="T1236" s="9" t="s">
        <v>576</v>
      </c>
      <c r="U1236" s="9" t="s">
        <v>57</v>
      </c>
      <c r="V1236" s="9" t="s">
        <v>576</v>
      </c>
      <c r="W1236" s="14">
        <v>2</v>
      </c>
    </row>
    <row r="1237" spans="1:23" x14ac:dyDescent="0.25">
      <c r="A1237" s="8">
        <v>4303</v>
      </c>
      <c r="B1237" s="9" t="s">
        <v>4518</v>
      </c>
      <c r="C1237" s="9" t="s">
        <v>22</v>
      </c>
      <c r="D1237" s="9" t="s">
        <v>4519</v>
      </c>
      <c r="E1237" s="10" t="s">
        <v>4520</v>
      </c>
      <c r="F1237" s="11"/>
      <c r="G1237" s="12">
        <v>0</v>
      </c>
      <c r="H1237" s="9" t="s">
        <v>390</v>
      </c>
      <c r="I1237" s="9" t="s">
        <v>390</v>
      </c>
      <c r="J1237" s="12">
        <v>1</v>
      </c>
      <c r="K1237" s="16">
        <v>43449</v>
      </c>
      <c r="L1237" s="86">
        <f>(Tabla2[[#This Row],[release_year]]-'VARIANZA Y DES. EST'!$L$11)^2</f>
        <v>7.9512857435875226</v>
      </c>
      <c r="M1237" s="12">
        <v>2017</v>
      </c>
      <c r="N1237" s="9" t="s">
        <v>35</v>
      </c>
      <c r="O1237" s="9" t="s">
        <v>4424</v>
      </c>
      <c r="P1237" s="12">
        <v>83</v>
      </c>
      <c r="Q1237" s="12">
        <v>83</v>
      </c>
      <c r="R1237" s="12">
        <v>274.3991439447131</v>
      </c>
      <c r="S1237" s="12" t="s">
        <v>28</v>
      </c>
      <c r="T1237" s="9" t="s">
        <v>105</v>
      </c>
      <c r="U1237" s="9" t="s">
        <v>57</v>
      </c>
      <c r="V1237" s="9" t="s">
        <v>105</v>
      </c>
      <c r="W1237" s="14">
        <v>2</v>
      </c>
    </row>
    <row r="1238" spans="1:23" x14ac:dyDescent="0.25">
      <c r="A1238" s="8">
        <v>4783</v>
      </c>
      <c r="B1238" s="9" t="s">
        <v>4521</v>
      </c>
      <c r="C1238" s="9" t="s">
        <v>22</v>
      </c>
      <c r="D1238" s="9" t="s">
        <v>4522</v>
      </c>
      <c r="E1238" s="9" t="s">
        <v>4523</v>
      </c>
      <c r="F1238" s="18" t="s">
        <v>4524</v>
      </c>
      <c r="G1238" s="12">
        <v>5</v>
      </c>
      <c r="H1238" s="9" t="s">
        <v>25</v>
      </c>
      <c r="I1238" s="9" t="s">
        <v>25</v>
      </c>
      <c r="J1238" s="12">
        <v>1</v>
      </c>
      <c r="K1238" s="13">
        <v>43287</v>
      </c>
      <c r="L1238" s="86">
        <f>(Tabla2[[#This Row],[release_year]]-'VARIANZA Y DES. EST'!$L$11)^2</f>
        <v>14.590890603358293</v>
      </c>
      <c r="M1238" s="12">
        <v>2018</v>
      </c>
      <c r="N1238" s="9" t="s">
        <v>35</v>
      </c>
      <c r="O1238" s="9" t="s">
        <v>4424</v>
      </c>
      <c r="P1238" s="12">
        <v>83</v>
      </c>
      <c r="Q1238" s="12">
        <v>83</v>
      </c>
      <c r="R1238" s="12">
        <v>274.3991439447131</v>
      </c>
      <c r="S1238" s="12" t="s">
        <v>28</v>
      </c>
      <c r="T1238" s="9" t="s">
        <v>600</v>
      </c>
      <c r="U1238" s="9" t="s">
        <v>38</v>
      </c>
      <c r="V1238" s="9" t="s">
        <v>600</v>
      </c>
      <c r="W1238" s="14">
        <v>3</v>
      </c>
    </row>
    <row r="1239" spans="1:23" x14ac:dyDescent="0.25">
      <c r="A1239" s="8">
        <v>5223</v>
      </c>
      <c r="B1239" s="9" t="s">
        <v>4525</v>
      </c>
      <c r="C1239" s="9" t="s">
        <v>22</v>
      </c>
      <c r="D1239" s="9" t="s">
        <v>4526</v>
      </c>
      <c r="E1239" s="18" t="s">
        <v>4527</v>
      </c>
      <c r="F1239" s="9" t="s">
        <v>4528</v>
      </c>
      <c r="G1239" s="12">
        <v>6</v>
      </c>
      <c r="H1239" s="9" t="s">
        <v>184</v>
      </c>
      <c r="I1239" s="9" t="s">
        <v>4529</v>
      </c>
      <c r="J1239" s="12">
        <v>3</v>
      </c>
      <c r="K1239" s="16">
        <v>43021</v>
      </c>
      <c r="L1239" s="86">
        <f>(Tabla2[[#This Row],[release_year]]-'VARIANZA Y DES. EST'!$L$11)^2</f>
        <v>3.3116808838167522</v>
      </c>
      <c r="M1239" s="12">
        <v>2016</v>
      </c>
      <c r="N1239" s="9" t="s">
        <v>35</v>
      </c>
      <c r="O1239" s="9" t="s">
        <v>4424</v>
      </c>
      <c r="P1239" s="12">
        <v>83</v>
      </c>
      <c r="Q1239" s="12">
        <v>83</v>
      </c>
      <c r="R1239" s="12">
        <v>274.3991439447131</v>
      </c>
      <c r="S1239" s="12" t="s">
        <v>28</v>
      </c>
      <c r="T1239" s="9" t="s">
        <v>2492</v>
      </c>
      <c r="U1239" s="9" t="s">
        <v>95</v>
      </c>
      <c r="V1239" s="9" t="s">
        <v>2492</v>
      </c>
      <c r="W1239" s="14">
        <v>3</v>
      </c>
    </row>
    <row r="1240" spans="1:23" x14ac:dyDescent="0.25">
      <c r="A1240" s="8">
        <v>5313</v>
      </c>
      <c r="B1240" s="9" t="s">
        <v>4530</v>
      </c>
      <c r="C1240" s="9" t="s">
        <v>22</v>
      </c>
      <c r="D1240" s="9" t="s">
        <v>4531</v>
      </c>
      <c r="E1240" s="18" t="s">
        <v>4532</v>
      </c>
      <c r="F1240" s="9" t="s">
        <v>4533</v>
      </c>
      <c r="G1240" s="12">
        <v>1</v>
      </c>
      <c r="H1240" s="9" t="s">
        <v>126</v>
      </c>
      <c r="I1240" s="9" t="s">
        <v>4534</v>
      </c>
      <c r="J1240" s="12">
        <v>5</v>
      </c>
      <c r="K1240" s="13">
        <v>42979</v>
      </c>
      <c r="L1240" s="86">
        <f>(Tabla2[[#This Row],[release_year]]-'VARIANZA Y DES. EST'!$L$11)^2</f>
        <v>3.3116808838167522</v>
      </c>
      <c r="M1240" s="12">
        <v>2016</v>
      </c>
      <c r="N1240" s="9" t="s">
        <v>35</v>
      </c>
      <c r="O1240" s="9" t="s">
        <v>4424</v>
      </c>
      <c r="P1240" s="12">
        <v>83</v>
      </c>
      <c r="Q1240" s="12">
        <v>83</v>
      </c>
      <c r="R1240" s="12">
        <v>274.3991439447131</v>
      </c>
      <c r="S1240" s="12" t="s">
        <v>28</v>
      </c>
      <c r="T1240" s="9" t="s">
        <v>105</v>
      </c>
      <c r="U1240" s="9" t="s">
        <v>57</v>
      </c>
      <c r="V1240" s="9" t="s">
        <v>105</v>
      </c>
      <c r="W1240" s="14">
        <v>2</v>
      </c>
    </row>
    <row r="1241" spans="1:23" x14ac:dyDescent="0.25">
      <c r="A1241" s="8">
        <v>5333</v>
      </c>
      <c r="B1241" s="9" t="s">
        <v>4535</v>
      </c>
      <c r="C1241" s="9" t="s">
        <v>22</v>
      </c>
      <c r="D1241" s="9" t="s">
        <v>4536</v>
      </c>
      <c r="E1241" s="9" t="s">
        <v>4537</v>
      </c>
      <c r="F1241" s="9" t="s">
        <v>4538</v>
      </c>
      <c r="G1241" s="12">
        <v>10</v>
      </c>
      <c r="H1241" s="9" t="s">
        <v>25</v>
      </c>
      <c r="I1241" s="9" t="s">
        <v>25</v>
      </c>
      <c r="J1241" s="12">
        <v>1</v>
      </c>
      <c r="K1241" s="13">
        <v>42957</v>
      </c>
      <c r="L1241" s="86">
        <f>(Tabla2[[#This Row],[release_year]]-'VARIANZA Y DES. EST'!$L$11)^2</f>
        <v>0.67207602404598188</v>
      </c>
      <c r="M1241" s="12">
        <v>2015</v>
      </c>
      <c r="N1241" s="9" t="s">
        <v>1991</v>
      </c>
      <c r="O1241" s="9" t="s">
        <v>4424</v>
      </c>
      <c r="P1241" s="12">
        <v>83</v>
      </c>
      <c r="Q1241" s="12">
        <v>83</v>
      </c>
      <c r="R1241" s="12">
        <v>274.3991439447131</v>
      </c>
      <c r="S1241" s="12" t="s">
        <v>28</v>
      </c>
      <c r="T1241" s="9" t="s">
        <v>3389</v>
      </c>
      <c r="U1241" s="9" t="s">
        <v>514</v>
      </c>
      <c r="V1241" s="9" t="s">
        <v>3389</v>
      </c>
      <c r="W1241" s="14">
        <v>2</v>
      </c>
    </row>
    <row r="1242" spans="1:23" x14ac:dyDescent="0.25">
      <c r="A1242" s="8">
        <v>5507</v>
      </c>
      <c r="B1242" s="9" t="s">
        <v>4539</v>
      </c>
      <c r="C1242" s="9" t="s">
        <v>22</v>
      </c>
      <c r="D1242" s="9" t="s">
        <v>4540</v>
      </c>
      <c r="E1242" s="18" t="s">
        <v>4541</v>
      </c>
      <c r="F1242" s="9" t="s">
        <v>4542</v>
      </c>
      <c r="G1242" s="12">
        <v>1</v>
      </c>
      <c r="H1242" s="9" t="s">
        <v>160</v>
      </c>
      <c r="I1242" s="9" t="s">
        <v>160</v>
      </c>
      <c r="J1242" s="12">
        <v>1</v>
      </c>
      <c r="K1242" s="13">
        <v>42856</v>
      </c>
      <c r="L1242" s="86">
        <f>(Tabla2[[#This Row],[release_year]]-'VARIANZA Y DES. EST'!$L$11)^2</f>
        <v>3.3116808838167522</v>
      </c>
      <c r="M1242" s="12">
        <v>2016</v>
      </c>
      <c r="N1242" s="9" t="s">
        <v>76</v>
      </c>
      <c r="O1242" s="9" t="s">
        <v>4424</v>
      </c>
      <c r="P1242" s="12">
        <v>83</v>
      </c>
      <c r="Q1242" s="12">
        <v>83</v>
      </c>
      <c r="R1242" s="12">
        <v>274.3991439447131</v>
      </c>
      <c r="S1242" s="12" t="s">
        <v>28</v>
      </c>
      <c r="T1242" s="9" t="s">
        <v>105</v>
      </c>
      <c r="U1242" s="9" t="s">
        <v>57</v>
      </c>
      <c r="V1242" s="9" t="s">
        <v>105</v>
      </c>
      <c r="W1242" s="14">
        <v>2</v>
      </c>
    </row>
    <row r="1243" spans="1:23" x14ac:dyDescent="0.25">
      <c r="A1243" s="8">
        <v>5525</v>
      </c>
      <c r="B1243" s="9" t="s">
        <v>4543</v>
      </c>
      <c r="C1243" s="9" t="s">
        <v>22</v>
      </c>
      <c r="D1243" s="9" t="s">
        <v>4544</v>
      </c>
      <c r="E1243" s="9" t="s">
        <v>4545</v>
      </c>
      <c r="F1243" s="9" t="s">
        <v>4546</v>
      </c>
      <c r="G1243" s="12">
        <v>8</v>
      </c>
      <c r="H1243" s="9" t="s">
        <v>25</v>
      </c>
      <c r="I1243" s="9" t="s">
        <v>25</v>
      </c>
      <c r="J1243" s="12">
        <v>1</v>
      </c>
      <c r="K1243" s="13">
        <v>42846</v>
      </c>
      <c r="L1243" s="86">
        <f>(Tabla2[[#This Row],[release_year]]-'VARIANZA Y DES. EST'!$L$11)^2</f>
        <v>7.9512857435875226</v>
      </c>
      <c r="M1243" s="12">
        <v>2017</v>
      </c>
      <c r="N1243" s="9" t="s">
        <v>76</v>
      </c>
      <c r="O1243" s="9" t="s">
        <v>4424</v>
      </c>
      <c r="P1243" s="12">
        <v>83</v>
      </c>
      <c r="Q1243" s="12">
        <v>83</v>
      </c>
      <c r="R1243" s="12">
        <v>274.3991439447131</v>
      </c>
      <c r="S1243" s="12" t="s">
        <v>28</v>
      </c>
      <c r="T1243" s="9" t="s">
        <v>3495</v>
      </c>
      <c r="U1243" s="9" t="s">
        <v>45</v>
      </c>
      <c r="V1243" s="9" t="s">
        <v>3495</v>
      </c>
      <c r="W1243" s="14">
        <v>3</v>
      </c>
    </row>
    <row r="1244" spans="1:23" x14ac:dyDescent="0.25">
      <c r="A1244" s="8">
        <v>5547</v>
      </c>
      <c r="B1244" s="9" t="s">
        <v>4547</v>
      </c>
      <c r="C1244" s="9" t="s">
        <v>22</v>
      </c>
      <c r="D1244" s="9" t="s">
        <v>4548</v>
      </c>
      <c r="E1244" s="9" t="s">
        <v>4549</v>
      </c>
      <c r="F1244" s="9" t="s">
        <v>4550</v>
      </c>
      <c r="G1244" s="12">
        <v>6</v>
      </c>
      <c r="H1244" s="9" t="s">
        <v>25</v>
      </c>
      <c r="I1244" s="9" t="s">
        <v>25</v>
      </c>
      <c r="J1244" s="12">
        <v>1</v>
      </c>
      <c r="K1244" s="13">
        <v>42826</v>
      </c>
      <c r="L1244" s="86">
        <f>(Tabla2[[#This Row],[release_year]]-'VARIANZA Y DES. EST'!$L$11)^2</f>
        <v>0.67207602404598188</v>
      </c>
      <c r="M1244" s="12">
        <v>2015</v>
      </c>
      <c r="N1244" s="9" t="s">
        <v>76</v>
      </c>
      <c r="O1244" s="9" t="s">
        <v>4424</v>
      </c>
      <c r="P1244" s="12">
        <v>83</v>
      </c>
      <c r="Q1244" s="12">
        <v>83</v>
      </c>
      <c r="R1244" s="12">
        <v>274.3991439447131</v>
      </c>
      <c r="S1244" s="12" t="s">
        <v>28</v>
      </c>
      <c r="T1244" s="9" t="s">
        <v>144</v>
      </c>
      <c r="U1244" s="9" t="s">
        <v>45</v>
      </c>
      <c r="V1244" s="9" t="s">
        <v>144</v>
      </c>
      <c r="W1244" s="14">
        <v>2</v>
      </c>
    </row>
    <row r="1245" spans="1:23" x14ac:dyDescent="0.25">
      <c r="A1245" s="8">
        <v>5680</v>
      </c>
      <c r="B1245" s="9" t="s">
        <v>4551</v>
      </c>
      <c r="C1245" s="9" t="s">
        <v>22</v>
      </c>
      <c r="D1245" s="9" t="s">
        <v>4552</v>
      </c>
      <c r="E1245" s="18" t="s">
        <v>4109</v>
      </c>
      <c r="F1245" s="9" t="s">
        <v>4553</v>
      </c>
      <c r="G1245" s="12">
        <v>4</v>
      </c>
      <c r="H1245" s="9" t="s">
        <v>25</v>
      </c>
      <c r="I1245" s="9" t="s">
        <v>25</v>
      </c>
      <c r="J1245" s="12">
        <v>1</v>
      </c>
      <c r="K1245" s="16">
        <v>42715</v>
      </c>
      <c r="L1245" s="86">
        <f>(Tabla2[[#This Row],[release_year]]-'VARIANZA Y DES. EST'!$L$11)^2</f>
        <v>3.3116808838167522</v>
      </c>
      <c r="M1245" s="12">
        <v>2016</v>
      </c>
      <c r="N1245" s="9" t="s">
        <v>76</v>
      </c>
      <c r="O1245" s="9" t="s">
        <v>4424</v>
      </c>
      <c r="P1245" s="12">
        <v>83</v>
      </c>
      <c r="Q1245" s="12">
        <v>83</v>
      </c>
      <c r="R1245" s="12">
        <v>274.3991439447131</v>
      </c>
      <c r="S1245" s="12" t="s">
        <v>28</v>
      </c>
      <c r="T1245" s="9" t="s">
        <v>57</v>
      </c>
      <c r="U1245" s="9" t="s">
        <v>57</v>
      </c>
      <c r="V1245" s="9" t="s">
        <v>57</v>
      </c>
      <c r="W1245" s="14">
        <v>1</v>
      </c>
    </row>
    <row r="1246" spans="1:23" x14ac:dyDescent="0.25">
      <c r="A1246" s="8">
        <v>5797</v>
      </c>
      <c r="B1246" s="9" t="s">
        <v>4554</v>
      </c>
      <c r="C1246" s="9" t="s">
        <v>22</v>
      </c>
      <c r="D1246" s="9" t="s">
        <v>4555</v>
      </c>
      <c r="E1246" s="9" t="s">
        <v>4556</v>
      </c>
      <c r="F1246" s="18" t="s">
        <v>4557</v>
      </c>
      <c r="G1246" s="12">
        <v>1</v>
      </c>
      <c r="H1246" s="9" t="s">
        <v>25</v>
      </c>
      <c r="I1246" s="9" t="s">
        <v>25</v>
      </c>
      <c r="J1246" s="12">
        <v>1</v>
      </c>
      <c r="K1246" s="13">
        <v>42628</v>
      </c>
      <c r="L1246" s="86">
        <f>(Tabla2[[#This Row],[release_year]]-'VARIANZA Y DES. EST'!$L$11)^2</f>
        <v>4.7532614447336705</v>
      </c>
      <c r="M1246" s="12">
        <v>2012</v>
      </c>
      <c r="N1246" s="9" t="s">
        <v>35</v>
      </c>
      <c r="O1246" s="9" t="s">
        <v>4424</v>
      </c>
      <c r="P1246" s="12">
        <v>83</v>
      </c>
      <c r="Q1246" s="12">
        <v>83</v>
      </c>
      <c r="R1246" s="12">
        <v>274.3991439447131</v>
      </c>
      <c r="S1246" s="12" t="s">
        <v>28</v>
      </c>
      <c r="T1246" s="9" t="s">
        <v>576</v>
      </c>
      <c r="U1246" s="9" t="s">
        <v>57</v>
      </c>
      <c r="V1246" s="9" t="s">
        <v>576</v>
      </c>
      <c r="W1246" s="14">
        <v>2</v>
      </c>
    </row>
    <row r="1247" spans="1:23" x14ac:dyDescent="0.25">
      <c r="A1247" s="8">
        <v>5911</v>
      </c>
      <c r="B1247" s="9" t="s">
        <v>4558</v>
      </c>
      <c r="C1247" s="9" t="s">
        <v>22</v>
      </c>
      <c r="D1247" s="9" t="s">
        <v>4559</v>
      </c>
      <c r="E1247" s="10" t="s">
        <v>4560</v>
      </c>
      <c r="F1247" s="11"/>
      <c r="G1247" s="12">
        <v>0</v>
      </c>
      <c r="H1247" s="9" t="s">
        <v>25</v>
      </c>
      <c r="I1247" s="9" t="s">
        <v>25</v>
      </c>
      <c r="J1247" s="12">
        <v>1</v>
      </c>
      <c r="K1247" s="13">
        <v>42153</v>
      </c>
      <c r="L1247" s="86">
        <f>(Tabla2[[#This Row],[release_year]]-'VARIANZA Y DES. EST'!$L$11)^2</f>
        <v>0.67207602404598188</v>
      </c>
      <c r="M1247" s="12">
        <v>2015</v>
      </c>
      <c r="N1247" s="9" t="s">
        <v>76</v>
      </c>
      <c r="O1247" s="9" t="s">
        <v>4424</v>
      </c>
      <c r="P1247" s="12">
        <v>83</v>
      </c>
      <c r="Q1247" s="12">
        <v>83</v>
      </c>
      <c r="R1247" s="12">
        <v>274.3991439447131</v>
      </c>
      <c r="S1247" s="12" t="s">
        <v>28</v>
      </c>
      <c r="T1247" s="9" t="s">
        <v>57</v>
      </c>
      <c r="U1247" s="9" t="s">
        <v>57</v>
      </c>
      <c r="V1247" s="9" t="s">
        <v>57</v>
      </c>
      <c r="W1247" s="14">
        <v>1</v>
      </c>
    </row>
    <row r="1248" spans="1:23" x14ac:dyDescent="0.25">
      <c r="A1248" s="8">
        <v>5918</v>
      </c>
      <c r="B1248" s="9" t="s">
        <v>4561</v>
      </c>
      <c r="C1248" s="9" t="s">
        <v>22</v>
      </c>
      <c r="D1248" s="9" t="s">
        <v>4562</v>
      </c>
      <c r="E1248" s="18" t="s">
        <v>2389</v>
      </c>
      <c r="F1248" s="9" t="s">
        <v>2586</v>
      </c>
      <c r="G1248" s="12">
        <v>1</v>
      </c>
      <c r="H1248" s="9" t="s">
        <v>25</v>
      </c>
      <c r="I1248" s="9" t="s">
        <v>25</v>
      </c>
      <c r="J1248" s="12">
        <v>1</v>
      </c>
      <c r="K1248" s="13">
        <v>42062</v>
      </c>
      <c r="L1248" s="86">
        <f>(Tabla2[[#This Row],[release_year]]-'VARIANZA Y DES. EST'!$L$11)^2</f>
        <v>0.67207602404598188</v>
      </c>
      <c r="M1248" s="12">
        <v>2015</v>
      </c>
      <c r="N1248" s="9" t="s">
        <v>76</v>
      </c>
      <c r="O1248" s="9" t="s">
        <v>4424</v>
      </c>
      <c r="P1248" s="12">
        <v>83</v>
      </c>
      <c r="Q1248" s="12">
        <v>83</v>
      </c>
      <c r="R1248" s="12">
        <v>274.3991439447131</v>
      </c>
      <c r="S1248" s="12" t="s">
        <v>28</v>
      </c>
      <c r="T1248" s="9" t="s">
        <v>477</v>
      </c>
      <c r="U1248" s="9" t="s">
        <v>477</v>
      </c>
      <c r="V1248" s="9" t="s">
        <v>477</v>
      </c>
      <c r="W1248" s="14">
        <v>1</v>
      </c>
    </row>
    <row r="1249" spans="1:23" x14ac:dyDescent="0.25">
      <c r="A1249" s="8">
        <v>6013</v>
      </c>
      <c r="B1249" s="9" t="s">
        <v>4563</v>
      </c>
      <c r="C1249" s="9" t="s">
        <v>22</v>
      </c>
      <c r="D1249" s="9" t="s">
        <v>4564</v>
      </c>
      <c r="E1249" s="18" t="s">
        <v>4565</v>
      </c>
      <c r="F1249" s="9" t="s">
        <v>4566</v>
      </c>
      <c r="G1249" s="12">
        <v>8</v>
      </c>
      <c r="H1249" s="9" t="s">
        <v>25</v>
      </c>
      <c r="I1249" s="9" t="s">
        <v>25</v>
      </c>
      <c r="J1249" s="12">
        <v>1</v>
      </c>
      <c r="K1249" s="13">
        <v>44197</v>
      </c>
      <c r="L1249" s="86">
        <f>(Tabla2[[#This Row],[release_year]]-'VARIANZA Y DES. EST'!$L$11)^2</f>
        <v>10.1136565849629</v>
      </c>
      <c r="M1249" s="12">
        <v>2011</v>
      </c>
      <c r="N1249" s="9" t="s">
        <v>1991</v>
      </c>
      <c r="O1249" s="9" t="s">
        <v>4424</v>
      </c>
      <c r="P1249" s="12">
        <v>83</v>
      </c>
      <c r="Q1249" s="12">
        <v>83</v>
      </c>
      <c r="R1249" s="12">
        <v>274.3991439447131</v>
      </c>
      <c r="S1249" s="12" t="s">
        <v>28</v>
      </c>
      <c r="T1249" s="9" t="s">
        <v>4567</v>
      </c>
      <c r="U1249" s="9" t="s">
        <v>38</v>
      </c>
      <c r="V1249" s="9" t="s">
        <v>4567</v>
      </c>
      <c r="W1249" s="14">
        <v>2</v>
      </c>
    </row>
    <row r="1250" spans="1:23" x14ac:dyDescent="0.25">
      <c r="A1250" s="8">
        <v>6118</v>
      </c>
      <c r="B1250" s="9" t="s">
        <v>4568</v>
      </c>
      <c r="C1250" s="9" t="s">
        <v>22</v>
      </c>
      <c r="D1250" s="9" t="s">
        <v>4569</v>
      </c>
      <c r="E1250" s="9" t="s">
        <v>4570</v>
      </c>
      <c r="F1250" s="9" t="s">
        <v>4571</v>
      </c>
      <c r="G1250" s="12">
        <v>4</v>
      </c>
      <c r="H1250" s="9" t="s">
        <v>390</v>
      </c>
      <c r="I1250" s="9" t="s">
        <v>4572</v>
      </c>
      <c r="J1250" s="12">
        <v>2</v>
      </c>
      <c r="K1250" s="13">
        <v>43676</v>
      </c>
      <c r="L1250" s="86">
        <f>(Tabla2[[#This Row],[release_year]]-'VARIANZA Y DES. EST'!$L$11)^2</f>
        <v>23.230495463129063</v>
      </c>
      <c r="M1250" s="12">
        <v>2019</v>
      </c>
      <c r="N1250" s="9" t="s">
        <v>76</v>
      </c>
      <c r="O1250" s="9" t="s">
        <v>4424</v>
      </c>
      <c r="P1250" s="12">
        <v>83</v>
      </c>
      <c r="Q1250" s="12">
        <v>83</v>
      </c>
      <c r="R1250" s="12">
        <v>274.3991439447131</v>
      </c>
      <c r="S1250" s="12" t="s">
        <v>28</v>
      </c>
      <c r="T1250" s="9" t="s">
        <v>2372</v>
      </c>
      <c r="U1250" s="9" t="s">
        <v>239</v>
      </c>
      <c r="V1250" s="9" t="s">
        <v>2372</v>
      </c>
      <c r="W1250" s="14">
        <v>2</v>
      </c>
    </row>
    <row r="1251" spans="1:23" x14ac:dyDescent="0.25">
      <c r="A1251" s="8">
        <v>6215</v>
      </c>
      <c r="B1251" s="9" t="s">
        <v>4573</v>
      </c>
      <c r="C1251" s="9" t="s">
        <v>22</v>
      </c>
      <c r="D1251" s="9" t="s">
        <v>4574</v>
      </c>
      <c r="E1251" s="9" t="s">
        <v>4575</v>
      </c>
      <c r="F1251" s="9" t="s">
        <v>4576</v>
      </c>
      <c r="G1251" s="12">
        <v>12</v>
      </c>
      <c r="H1251" s="9" t="s">
        <v>1889</v>
      </c>
      <c r="I1251" s="9" t="s">
        <v>4577</v>
      </c>
      <c r="J1251" s="12">
        <v>2</v>
      </c>
      <c r="K1251" s="13">
        <v>43170</v>
      </c>
      <c r="L1251" s="86">
        <f>(Tabla2[[#This Row],[release_year]]-'VARIANZA Y DES. EST'!$L$11)^2</f>
        <v>7.9512857435875226</v>
      </c>
      <c r="M1251" s="12">
        <v>2017</v>
      </c>
      <c r="N1251" s="9" t="s">
        <v>76</v>
      </c>
      <c r="O1251" s="9" t="s">
        <v>4424</v>
      </c>
      <c r="P1251" s="12">
        <v>83</v>
      </c>
      <c r="Q1251" s="12">
        <v>83</v>
      </c>
      <c r="R1251" s="12">
        <v>274.3991439447131</v>
      </c>
      <c r="S1251" s="12" t="s">
        <v>28</v>
      </c>
      <c r="T1251" s="9" t="s">
        <v>3969</v>
      </c>
      <c r="U1251" s="9" t="s">
        <v>3969</v>
      </c>
      <c r="V1251" s="9" t="s">
        <v>3969</v>
      </c>
      <c r="W1251" s="14">
        <v>1</v>
      </c>
    </row>
    <row r="1252" spans="1:23" x14ac:dyDescent="0.25">
      <c r="A1252" s="8">
        <v>6216</v>
      </c>
      <c r="B1252" s="9" t="s">
        <v>4578</v>
      </c>
      <c r="C1252" s="9" t="s">
        <v>22</v>
      </c>
      <c r="D1252" s="9" t="s">
        <v>4579</v>
      </c>
      <c r="E1252" s="18" t="s">
        <v>4580</v>
      </c>
      <c r="F1252" s="9" t="s">
        <v>4581</v>
      </c>
      <c r="G1252" s="12">
        <v>4</v>
      </c>
      <c r="H1252" s="9" t="s">
        <v>25</v>
      </c>
      <c r="I1252" s="9" t="s">
        <v>327</v>
      </c>
      <c r="J1252" s="12">
        <v>2</v>
      </c>
      <c r="K1252" s="13">
        <v>42968</v>
      </c>
      <c r="L1252" s="86">
        <f>(Tabla2[[#This Row],[release_year]]-'VARIANZA Y DES. EST'!$L$11)^2</f>
        <v>3.3116808838167522</v>
      </c>
      <c r="M1252" s="12">
        <v>2016</v>
      </c>
      <c r="N1252" s="9" t="s">
        <v>76</v>
      </c>
      <c r="O1252" s="9" t="s">
        <v>4424</v>
      </c>
      <c r="P1252" s="12">
        <v>83</v>
      </c>
      <c r="Q1252" s="12">
        <v>83</v>
      </c>
      <c r="R1252" s="12">
        <v>274.3991439447131</v>
      </c>
      <c r="S1252" s="12" t="s">
        <v>28</v>
      </c>
      <c r="T1252" s="9" t="s">
        <v>576</v>
      </c>
      <c r="U1252" s="9" t="s">
        <v>57</v>
      </c>
      <c r="V1252" s="9" t="s">
        <v>576</v>
      </c>
      <c r="W1252" s="14">
        <v>2</v>
      </c>
    </row>
    <row r="1253" spans="1:23" x14ac:dyDescent="0.25">
      <c r="A1253" s="8">
        <v>6238</v>
      </c>
      <c r="B1253" s="9" t="s">
        <v>4582</v>
      </c>
      <c r="C1253" s="9" t="s">
        <v>22</v>
      </c>
      <c r="D1253" s="9" t="s">
        <v>4583</v>
      </c>
      <c r="E1253" s="9" t="s">
        <v>1003</v>
      </c>
      <c r="F1253" s="9" t="s">
        <v>4584</v>
      </c>
      <c r="G1253" s="12">
        <v>14</v>
      </c>
      <c r="H1253" s="9" t="s">
        <v>25</v>
      </c>
      <c r="I1253" s="9" t="s">
        <v>25</v>
      </c>
      <c r="J1253" s="12">
        <v>1</v>
      </c>
      <c r="K1253" s="13">
        <v>43009</v>
      </c>
      <c r="L1253" s="86">
        <f>(Tabla2[[#This Row],[release_year]]-'VARIANZA Y DES. EST'!$L$11)^2</f>
        <v>0.67207602404598188</v>
      </c>
      <c r="M1253" s="12">
        <v>2015</v>
      </c>
      <c r="N1253" s="9" t="s">
        <v>26</v>
      </c>
      <c r="O1253" s="9" t="s">
        <v>4424</v>
      </c>
      <c r="P1253" s="12">
        <v>83</v>
      </c>
      <c r="Q1253" s="12">
        <v>83</v>
      </c>
      <c r="R1253" s="12">
        <v>274.3991439447131</v>
      </c>
      <c r="S1253" s="12" t="s">
        <v>28</v>
      </c>
      <c r="T1253" s="9" t="s">
        <v>30</v>
      </c>
      <c r="U1253" s="9" t="s">
        <v>30</v>
      </c>
      <c r="V1253" s="9" t="s">
        <v>30</v>
      </c>
      <c r="W1253" s="14">
        <v>1</v>
      </c>
    </row>
    <row r="1254" spans="1:23" x14ac:dyDescent="0.25">
      <c r="A1254" s="8">
        <v>6330</v>
      </c>
      <c r="B1254" s="9" t="s">
        <v>4585</v>
      </c>
      <c r="C1254" s="9" t="s">
        <v>22</v>
      </c>
      <c r="D1254" s="9" t="s">
        <v>4586</v>
      </c>
      <c r="E1254" s="20" t="s">
        <v>4587</v>
      </c>
      <c r="F1254" s="21"/>
      <c r="G1254" s="12">
        <v>0</v>
      </c>
      <c r="H1254" s="9" t="s">
        <v>25</v>
      </c>
      <c r="I1254" s="9" t="s">
        <v>25</v>
      </c>
      <c r="J1254" s="12">
        <v>1</v>
      </c>
      <c r="K1254" s="13">
        <v>43952</v>
      </c>
      <c r="L1254" s="86">
        <f>(Tabla2[[#This Row],[release_year]]-'VARIANZA Y DES. EST'!$L$11)^2</f>
        <v>1.3928663045044412</v>
      </c>
      <c r="M1254" s="12">
        <v>2013</v>
      </c>
      <c r="N1254" s="9" t="s">
        <v>43</v>
      </c>
      <c r="O1254" s="9" t="s">
        <v>4424</v>
      </c>
      <c r="P1254" s="12">
        <v>83</v>
      </c>
      <c r="Q1254" s="12">
        <v>83</v>
      </c>
      <c r="R1254" s="12">
        <v>274.3991439447131</v>
      </c>
      <c r="S1254" s="12" t="s">
        <v>28</v>
      </c>
      <c r="T1254" s="9" t="s">
        <v>57</v>
      </c>
      <c r="U1254" s="9" t="s">
        <v>57</v>
      </c>
      <c r="V1254" s="9" t="s">
        <v>57</v>
      </c>
      <c r="W1254" s="14">
        <v>1</v>
      </c>
    </row>
    <row r="1255" spans="1:23" x14ac:dyDescent="0.25">
      <c r="A1255" s="8">
        <v>6581</v>
      </c>
      <c r="B1255" s="9" t="s">
        <v>4588</v>
      </c>
      <c r="C1255" s="9" t="s">
        <v>22</v>
      </c>
      <c r="D1255" s="9" t="s">
        <v>4589</v>
      </c>
      <c r="E1255" s="18" t="s">
        <v>4590</v>
      </c>
      <c r="F1255" s="9" t="s">
        <v>4591</v>
      </c>
      <c r="G1255" s="12">
        <v>5</v>
      </c>
      <c r="H1255" s="9" t="s">
        <v>518</v>
      </c>
      <c r="I1255" s="9" t="s">
        <v>518</v>
      </c>
      <c r="J1255" s="12">
        <v>1</v>
      </c>
      <c r="K1255" s="13">
        <v>43526</v>
      </c>
      <c r="L1255" s="86">
        <f>(Tabla2[[#This Row],[release_year]]-'VARIANZA Y DES. EST'!$L$11)^2</f>
        <v>3.3116808838167522</v>
      </c>
      <c r="M1255" s="12">
        <v>2016</v>
      </c>
      <c r="N1255" s="9" t="s">
        <v>35</v>
      </c>
      <c r="O1255" s="9" t="s">
        <v>4424</v>
      </c>
      <c r="P1255" s="12">
        <v>83</v>
      </c>
      <c r="Q1255" s="12">
        <v>83</v>
      </c>
      <c r="R1255" s="12">
        <v>274.3991439447131</v>
      </c>
      <c r="S1255" s="12" t="s">
        <v>28</v>
      </c>
      <c r="T1255" s="9" t="s">
        <v>94</v>
      </c>
      <c r="U1255" s="9" t="s">
        <v>95</v>
      </c>
      <c r="V1255" s="9" t="s">
        <v>94</v>
      </c>
      <c r="W1255" s="14">
        <v>3</v>
      </c>
    </row>
    <row r="1256" spans="1:23" x14ac:dyDescent="0.25">
      <c r="A1256" s="8">
        <v>6625</v>
      </c>
      <c r="B1256" s="9" t="s">
        <v>4592</v>
      </c>
      <c r="C1256" s="9" t="s">
        <v>22</v>
      </c>
      <c r="D1256" s="9" t="s">
        <v>4593</v>
      </c>
      <c r="E1256" s="18" t="s">
        <v>4594</v>
      </c>
      <c r="F1256" s="9" t="s">
        <v>4595</v>
      </c>
      <c r="G1256" s="12">
        <v>10</v>
      </c>
      <c r="H1256" s="9" t="s">
        <v>25</v>
      </c>
      <c r="I1256" s="9" t="s">
        <v>25</v>
      </c>
      <c r="J1256" s="12">
        <v>1</v>
      </c>
      <c r="K1256" s="13">
        <v>43105</v>
      </c>
      <c r="L1256" s="86">
        <f>(Tabla2[[#This Row],[release_year]]-'VARIANZA Y DES. EST'!$L$11)^2</f>
        <v>0.67207602404598188</v>
      </c>
      <c r="M1256" s="12">
        <v>2015</v>
      </c>
      <c r="N1256" s="9" t="s">
        <v>35</v>
      </c>
      <c r="O1256" s="9" t="s">
        <v>4424</v>
      </c>
      <c r="P1256" s="12">
        <v>83</v>
      </c>
      <c r="Q1256" s="12">
        <v>83</v>
      </c>
      <c r="R1256" s="12">
        <v>274.3991439447131</v>
      </c>
      <c r="S1256" s="12" t="s">
        <v>28</v>
      </c>
      <c r="T1256" s="9" t="s">
        <v>1544</v>
      </c>
      <c r="U1256" s="9" t="s">
        <v>95</v>
      </c>
      <c r="V1256" s="9" t="s">
        <v>1544</v>
      </c>
      <c r="W1256" s="14">
        <v>2</v>
      </c>
    </row>
    <row r="1257" spans="1:23" x14ac:dyDescent="0.25">
      <c r="A1257" s="8">
        <v>6770</v>
      </c>
      <c r="B1257" s="9" t="s">
        <v>4596</v>
      </c>
      <c r="C1257" s="9" t="s">
        <v>22</v>
      </c>
      <c r="D1257" s="9" t="s">
        <v>4597</v>
      </c>
      <c r="E1257" s="9" t="s">
        <v>4598</v>
      </c>
      <c r="F1257" s="9" t="s">
        <v>4599</v>
      </c>
      <c r="G1257" s="12">
        <v>10</v>
      </c>
      <c r="H1257" s="9" t="s">
        <v>25</v>
      </c>
      <c r="I1257" s="9" t="s">
        <v>25</v>
      </c>
      <c r="J1257" s="12">
        <v>1</v>
      </c>
      <c r="K1257" s="13">
        <v>43313</v>
      </c>
      <c r="L1257" s="86">
        <f>(Tabla2[[#This Row],[release_year]]-'VARIANZA Y DES. EST'!$L$11)^2</f>
        <v>14.590890603358293</v>
      </c>
      <c r="M1257" s="12">
        <v>2018</v>
      </c>
      <c r="N1257" s="9" t="s">
        <v>76</v>
      </c>
      <c r="O1257" s="9" t="s">
        <v>4424</v>
      </c>
      <c r="P1257" s="12">
        <v>83</v>
      </c>
      <c r="Q1257" s="12">
        <v>83</v>
      </c>
      <c r="R1257" s="12">
        <v>274.3991439447131</v>
      </c>
      <c r="S1257" s="12" t="s">
        <v>28</v>
      </c>
      <c r="T1257" s="9" t="s">
        <v>127</v>
      </c>
      <c r="U1257" s="9" t="s">
        <v>45</v>
      </c>
      <c r="V1257" s="9" t="s">
        <v>127</v>
      </c>
      <c r="W1257" s="14">
        <v>3</v>
      </c>
    </row>
    <row r="1258" spans="1:23" x14ac:dyDescent="0.25">
      <c r="A1258" s="8">
        <v>6934</v>
      </c>
      <c r="B1258" s="9" t="s">
        <v>4600</v>
      </c>
      <c r="C1258" s="9" t="s">
        <v>22</v>
      </c>
      <c r="D1258" s="9" t="s">
        <v>4601</v>
      </c>
      <c r="E1258" s="9" t="s">
        <v>4602</v>
      </c>
      <c r="F1258" s="9" t="s">
        <v>4603</v>
      </c>
      <c r="G1258" s="12">
        <v>1</v>
      </c>
      <c r="H1258" s="9" t="s">
        <v>25</v>
      </c>
      <c r="I1258" s="9" t="s">
        <v>25</v>
      </c>
      <c r="J1258" s="12">
        <v>1</v>
      </c>
      <c r="K1258" s="13">
        <v>42750</v>
      </c>
      <c r="L1258" s="86">
        <f>(Tabla2[[#This Row],[release_year]]-'VARIANZA Y DES. EST'!$L$11)^2</f>
        <v>0.67207602404598188</v>
      </c>
      <c r="M1258" s="12">
        <v>2015</v>
      </c>
      <c r="N1258" s="9" t="s">
        <v>82</v>
      </c>
      <c r="O1258" s="9" t="s">
        <v>4424</v>
      </c>
      <c r="P1258" s="12">
        <v>83</v>
      </c>
      <c r="Q1258" s="12">
        <v>83</v>
      </c>
      <c r="R1258" s="12">
        <v>274.3991439447131</v>
      </c>
      <c r="S1258" s="12" t="s">
        <v>28</v>
      </c>
      <c r="T1258" s="9" t="s">
        <v>83</v>
      </c>
      <c r="U1258" s="9" t="s">
        <v>57</v>
      </c>
      <c r="V1258" s="9" t="s">
        <v>83</v>
      </c>
      <c r="W1258" s="14">
        <v>2</v>
      </c>
    </row>
    <row r="1259" spans="1:23" x14ac:dyDescent="0.25">
      <c r="A1259" s="8">
        <v>7022</v>
      </c>
      <c r="B1259" s="9" t="s">
        <v>4604</v>
      </c>
      <c r="C1259" s="9" t="s">
        <v>22</v>
      </c>
      <c r="D1259" s="9" t="s">
        <v>4605</v>
      </c>
      <c r="E1259" s="18" t="s">
        <v>4606</v>
      </c>
      <c r="F1259" s="9" t="s">
        <v>4607</v>
      </c>
      <c r="G1259" s="12">
        <v>19</v>
      </c>
      <c r="H1259" s="9" t="s">
        <v>25</v>
      </c>
      <c r="I1259" s="9" t="s">
        <v>25</v>
      </c>
      <c r="J1259" s="12">
        <v>1</v>
      </c>
      <c r="K1259" s="13">
        <v>43983</v>
      </c>
      <c r="L1259" s="86">
        <f>(Tabla2[[#This Row],[release_year]]-'VARIANZA Y DES. EST'!$L$11)^2</f>
        <v>26.834446865421359</v>
      </c>
      <c r="M1259" s="12">
        <v>2009</v>
      </c>
      <c r="N1259" s="9" t="s">
        <v>43</v>
      </c>
      <c r="O1259" s="9" t="s">
        <v>4424</v>
      </c>
      <c r="P1259" s="12">
        <v>83</v>
      </c>
      <c r="Q1259" s="12">
        <v>83</v>
      </c>
      <c r="R1259" s="12">
        <v>274.3991439447131</v>
      </c>
      <c r="S1259" s="12" t="s">
        <v>28</v>
      </c>
      <c r="T1259" s="9" t="s">
        <v>2252</v>
      </c>
      <c r="U1259" s="9" t="s">
        <v>38</v>
      </c>
      <c r="V1259" s="9" t="s">
        <v>2252</v>
      </c>
      <c r="W1259" s="14">
        <v>2</v>
      </c>
    </row>
    <row r="1260" spans="1:23" x14ac:dyDescent="0.25">
      <c r="A1260" s="8">
        <v>7264</v>
      </c>
      <c r="B1260" s="9" t="s">
        <v>4608</v>
      </c>
      <c r="C1260" s="9" t="s">
        <v>22</v>
      </c>
      <c r="D1260" s="9" t="s">
        <v>4609</v>
      </c>
      <c r="E1260" s="9"/>
      <c r="F1260" s="9" t="s">
        <v>4610</v>
      </c>
      <c r="G1260" s="12">
        <v>6</v>
      </c>
      <c r="H1260" s="9" t="s">
        <v>25</v>
      </c>
      <c r="I1260" s="9" t="s">
        <v>25</v>
      </c>
      <c r="J1260" s="12">
        <v>1</v>
      </c>
      <c r="K1260" s="13">
        <v>43483</v>
      </c>
      <c r="L1260" s="86">
        <f>(Tabla2[[#This Row],[release_year]]-'VARIANZA Y DES. EST'!$L$11)^2</f>
        <v>14.590890603358293</v>
      </c>
      <c r="M1260" s="12">
        <v>2018</v>
      </c>
      <c r="N1260" s="9" t="s">
        <v>4611</v>
      </c>
      <c r="O1260" s="9" t="s">
        <v>4424</v>
      </c>
      <c r="P1260" s="12">
        <v>83</v>
      </c>
      <c r="Q1260" s="12">
        <v>83</v>
      </c>
      <c r="R1260" s="12">
        <v>274.3991439447131</v>
      </c>
      <c r="S1260" s="12" t="s">
        <v>28</v>
      </c>
      <c r="T1260" s="9" t="s">
        <v>1544</v>
      </c>
      <c r="U1260" s="9" t="s">
        <v>95</v>
      </c>
      <c r="V1260" s="9" t="s">
        <v>1544</v>
      </c>
      <c r="W1260" s="14">
        <v>2</v>
      </c>
    </row>
    <row r="1261" spans="1:23" x14ac:dyDescent="0.25">
      <c r="A1261" s="8">
        <v>7300</v>
      </c>
      <c r="B1261" s="9" t="s">
        <v>4612</v>
      </c>
      <c r="C1261" s="9" t="s">
        <v>22</v>
      </c>
      <c r="D1261" s="9" t="s">
        <v>4613</v>
      </c>
      <c r="E1261" s="18" t="s">
        <v>4602</v>
      </c>
      <c r="F1261" s="9"/>
      <c r="G1261" s="12">
        <v>0</v>
      </c>
      <c r="H1261" s="9" t="s">
        <v>25</v>
      </c>
      <c r="I1261" s="9" t="s">
        <v>25</v>
      </c>
      <c r="J1261" s="12">
        <v>1</v>
      </c>
      <c r="K1261" s="13">
        <v>43617</v>
      </c>
      <c r="L1261" s="86">
        <f>(Tabla2[[#This Row],[release_year]]-'VARIANZA Y DES. EST'!$L$11)^2</f>
        <v>14.590890603358293</v>
      </c>
      <c r="M1261" s="12">
        <v>2018</v>
      </c>
      <c r="N1261" s="9" t="s">
        <v>82</v>
      </c>
      <c r="O1261" s="9" t="s">
        <v>4424</v>
      </c>
      <c r="P1261" s="12">
        <v>83</v>
      </c>
      <c r="Q1261" s="12">
        <v>83</v>
      </c>
      <c r="R1261" s="12">
        <v>274.3991439447131</v>
      </c>
      <c r="S1261" s="12" t="s">
        <v>28</v>
      </c>
      <c r="T1261" s="9" t="s">
        <v>137</v>
      </c>
      <c r="U1261" s="9" t="s">
        <v>57</v>
      </c>
      <c r="V1261" s="9" t="s">
        <v>137</v>
      </c>
      <c r="W1261" s="14">
        <v>2</v>
      </c>
    </row>
    <row r="1262" spans="1:23" x14ac:dyDescent="0.25">
      <c r="A1262" s="8">
        <v>7414</v>
      </c>
      <c r="B1262" s="9" t="s">
        <v>4614</v>
      </c>
      <c r="C1262" s="9" t="s">
        <v>22</v>
      </c>
      <c r="D1262" s="9" t="s">
        <v>4615</v>
      </c>
      <c r="E1262" s="10" t="s">
        <v>4616</v>
      </c>
      <c r="F1262" s="11"/>
      <c r="G1262" s="12">
        <v>0</v>
      </c>
      <c r="H1262" s="9" t="s">
        <v>518</v>
      </c>
      <c r="I1262" s="9" t="s">
        <v>518</v>
      </c>
      <c r="J1262" s="12">
        <v>1</v>
      </c>
      <c r="K1262" s="13">
        <v>43174</v>
      </c>
      <c r="L1262" s="86">
        <f>(Tabla2[[#This Row],[release_year]]-'VARIANZA Y DES. EST'!$L$11)^2</f>
        <v>3.3116808838167522</v>
      </c>
      <c r="M1262" s="12">
        <v>2016</v>
      </c>
      <c r="N1262" s="9" t="s">
        <v>35</v>
      </c>
      <c r="O1262" s="9" t="s">
        <v>4424</v>
      </c>
      <c r="P1262" s="12">
        <v>83</v>
      </c>
      <c r="Q1262" s="12">
        <v>83</v>
      </c>
      <c r="R1262" s="12">
        <v>274.3991439447131</v>
      </c>
      <c r="S1262" s="12" t="s">
        <v>28</v>
      </c>
      <c r="T1262" s="9" t="s">
        <v>105</v>
      </c>
      <c r="U1262" s="9" t="s">
        <v>57</v>
      </c>
      <c r="V1262" s="9" t="s">
        <v>105</v>
      </c>
      <c r="W1262" s="14">
        <v>2</v>
      </c>
    </row>
    <row r="1263" spans="1:23" x14ac:dyDescent="0.25">
      <c r="A1263" s="8">
        <v>7430</v>
      </c>
      <c r="B1263" s="9" t="s">
        <v>4617</v>
      </c>
      <c r="C1263" s="9" t="s">
        <v>22</v>
      </c>
      <c r="D1263" s="9" t="s">
        <v>4618</v>
      </c>
      <c r="E1263" s="18" t="s">
        <v>4619</v>
      </c>
      <c r="F1263" s="18" t="s">
        <v>4620</v>
      </c>
      <c r="G1263" s="12">
        <v>10</v>
      </c>
      <c r="H1263" s="9" t="s">
        <v>468</v>
      </c>
      <c r="I1263" s="9" t="s">
        <v>468</v>
      </c>
      <c r="J1263" s="12">
        <v>1</v>
      </c>
      <c r="K1263" s="13">
        <v>42780</v>
      </c>
      <c r="L1263" s="86">
        <f>(Tabla2[[#This Row],[release_year]]-'VARIANZA Y DES. EST'!$L$11)^2</f>
        <v>3.3116808838167522</v>
      </c>
      <c r="M1263" s="12">
        <v>2016</v>
      </c>
      <c r="N1263" s="9" t="s">
        <v>76</v>
      </c>
      <c r="O1263" s="9" t="s">
        <v>4424</v>
      </c>
      <c r="P1263" s="12">
        <v>83</v>
      </c>
      <c r="Q1263" s="12">
        <v>83</v>
      </c>
      <c r="R1263" s="12">
        <v>274.3991439447131</v>
      </c>
      <c r="S1263" s="12" t="s">
        <v>28</v>
      </c>
      <c r="T1263" s="9" t="s">
        <v>2492</v>
      </c>
      <c r="U1263" s="9" t="s">
        <v>95</v>
      </c>
      <c r="V1263" s="9" t="s">
        <v>2492</v>
      </c>
      <c r="W1263" s="14">
        <v>3</v>
      </c>
    </row>
    <row r="1264" spans="1:23" x14ac:dyDescent="0.25">
      <c r="A1264" s="8">
        <v>7487</v>
      </c>
      <c r="B1264" s="9" t="s">
        <v>4621</v>
      </c>
      <c r="C1264" s="9" t="s">
        <v>22</v>
      </c>
      <c r="D1264" s="9" t="s">
        <v>4622</v>
      </c>
      <c r="E1264" s="9" t="s">
        <v>4623</v>
      </c>
      <c r="F1264" s="9" t="s">
        <v>4624</v>
      </c>
      <c r="G1264" s="12">
        <v>7</v>
      </c>
      <c r="H1264" s="9" t="s">
        <v>160</v>
      </c>
      <c r="I1264" s="9" t="s">
        <v>160</v>
      </c>
      <c r="J1264" s="12">
        <v>1</v>
      </c>
      <c r="K1264" s="13">
        <v>42448</v>
      </c>
      <c r="L1264" s="86">
        <f>(Tabla2[[#This Row],[release_year]]-'VARIANZA Y DES. EST'!$L$11)^2</f>
        <v>3.3116808838167522</v>
      </c>
      <c r="M1264" s="12">
        <v>2016</v>
      </c>
      <c r="N1264" s="9" t="s">
        <v>99</v>
      </c>
      <c r="O1264" s="9" t="s">
        <v>4424</v>
      </c>
      <c r="P1264" s="12">
        <v>83</v>
      </c>
      <c r="Q1264" s="12">
        <v>83</v>
      </c>
      <c r="R1264" s="12">
        <v>274.3991439447131</v>
      </c>
      <c r="S1264" s="12" t="s">
        <v>28</v>
      </c>
      <c r="T1264" s="9" t="s">
        <v>111</v>
      </c>
      <c r="U1264" s="9" t="s">
        <v>30</v>
      </c>
      <c r="V1264" s="9" t="s">
        <v>111</v>
      </c>
      <c r="W1264" s="14">
        <v>2</v>
      </c>
    </row>
    <row r="1265" spans="1:23" x14ac:dyDescent="0.25">
      <c r="A1265" s="8">
        <v>7800</v>
      </c>
      <c r="B1265" s="9" t="s">
        <v>4625</v>
      </c>
      <c r="C1265" s="9" t="s">
        <v>22</v>
      </c>
      <c r="D1265" s="9" t="s">
        <v>4626</v>
      </c>
      <c r="E1265" s="9" t="s">
        <v>4627</v>
      </c>
      <c r="F1265" s="9" t="s">
        <v>4628</v>
      </c>
      <c r="G1265" s="12">
        <v>1</v>
      </c>
      <c r="H1265" s="9" t="s">
        <v>160</v>
      </c>
      <c r="I1265" s="9" t="s">
        <v>160</v>
      </c>
      <c r="J1265" s="12">
        <v>1</v>
      </c>
      <c r="K1265" s="13">
        <v>43617</v>
      </c>
      <c r="L1265" s="86">
        <f>(Tabla2[[#This Row],[release_year]]-'VARIANZA Y DES. EST'!$L$11)^2</f>
        <v>23.230495463129063</v>
      </c>
      <c r="M1265" s="12">
        <v>2019</v>
      </c>
      <c r="N1265" s="9" t="s">
        <v>76</v>
      </c>
      <c r="O1265" s="9" t="s">
        <v>4424</v>
      </c>
      <c r="P1265" s="12">
        <v>83</v>
      </c>
      <c r="Q1265" s="12">
        <v>83</v>
      </c>
      <c r="R1265" s="12">
        <v>274.3991439447131</v>
      </c>
      <c r="S1265" s="12" t="s">
        <v>28</v>
      </c>
      <c r="T1265" s="9" t="s">
        <v>57</v>
      </c>
      <c r="U1265" s="9" t="s">
        <v>57</v>
      </c>
      <c r="V1265" s="9" t="s">
        <v>57</v>
      </c>
      <c r="W1265" s="14">
        <v>1</v>
      </c>
    </row>
    <row r="1266" spans="1:23" x14ac:dyDescent="0.25">
      <c r="A1266" s="8">
        <v>7820</v>
      </c>
      <c r="B1266" s="9" t="s">
        <v>4629</v>
      </c>
      <c r="C1266" s="9" t="s">
        <v>22</v>
      </c>
      <c r="D1266" s="9" t="s">
        <v>4630</v>
      </c>
      <c r="E1266" s="18" t="s">
        <v>4631</v>
      </c>
      <c r="F1266" s="9" t="s">
        <v>4632</v>
      </c>
      <c r="G1266" s="12">
        <v>7</v>
      </c>
      <c r="H1266" s="9" t="s">
        <v>518</v>
      </c>
      <c r="I1266" s="9" t="s">
        <v>518</v>
      </c>
      <c r="J1266" s="12">
        <v>1</v>
      </c>
      <c r="K1266" s="13">
        <v>42736</v>
      </c>
      <c r="L1266" s="86">
        <f>(Tabla2[[#This Row],[release_year]]-'VARIANZA Y DES. EST'!$L$11)^2</f>
        <v>0.67207602404598188</v>
      </c>
      <c r="M1266" s="12">
        <v>2015</v>
      </c>
      <c r="N1266" s="9" t="s">
        <v>82</v>
      </c>
      <c r="O1266" s="9" t="s">
        <v>4424</v>
      </c>
      <c r="P1266" s="12">
        <v>83</v>
      </c>
      <c r="Q1266" s="12">
        <v>83</v>
      </c>
      <c r="R1266" s="12">
        <v>274.3991439447131</v>
      </c>
      <c r="S1266" s="12" t="s">
        <v>28</v>
      </c>
      <c r="T1266" s="9" t="s">
        <v>70</v>
      </c>
      <c r="U1266" s="9" t="s">
        <v>45</v>
      </c>
      <c r="V1266" s="9" t="s">
        <v>70</v>
      </c>
      <c r="W1266" s="14">
        <v>2</v>
      </c>
    </row>
    <row r="1267" spans="1:23" x14ac:dyDescent="0.25">
      <c r="A1267" s="8">
        <v>7872</v>
      </c>
      <c r="B1267" s="9" t="s">
        <v>4633</v>
      </c>
      <c r="C1267" s="9" t="s">
        <v>22</v>
      </c>
      <c r="D1267" s="9" t="s">
        <v>4634</v>
      </c>
      <c r="E1267" s="9" t="s">
        <v>4635</v>
      </c>
      <c r="F1267" s="9" t="s">
        <v>4636</v>
      </c>
      <c r="G1267" s="12">
        <v>4</v>
      </c>
      <c r="H1267" s="9" t="s">
        <v>518</v>
      </c>
      <c r="I1267" s="9" t="s">
        <v>518</v>
      </c>
      <c r="J1267" s="12">
        <v>1</v>
      </c>
      <c r="K1267" s="16">
        <v>43084</v>
      </c>
      <c r="L1267" s="86">
        <f>(Tabla2[[#This Row],[release_year]]-'VARIANZA Y DES. EST'!$L$11)^2</f>
        <v>1.3928663045044412</v>
      </c>
      <c r="M1267" s="12">
        <v>2013</v>
      </c>
      <c r="N1267" s="9" t="s">
        <v>76</v>
      </c>
      <c r="O1267" s="9" t="s">
        <v>4424</v>
      </c>
      <c r="P1267" s="12">
        <v>83</v>
      </c>
      <c r="Q1267" s="12">
        <v>83</v>
      </c>
      <c r="R1267" s="12">
        <v>274.3991439447131</v>
      </c>
      <c r="S1267" s="12" t="s">
        <v>28</v>
      </c>
      <c r="T1267" s="9" t="s">
        <v>3179</v>
      </c>
      <c r="U1267" s="9" t="s">
        <v>514</v>
      </c>
      <c r="V1267" s="9" t="s">
        <v>3179</v>
      </c>
      <c r="W1267" s="14">
        <v>2</v>
      </c>
    </row>
    <row r="1268" spans="1:23" x14ac:dyDescent="0.25">
      <c r="A1268" s="8">
        <v>7946</v>
      </c>
      <c r="B1268" s="9" t="s">
        <v>4637</v>
      </c>
      <c r="C1268" s="9" t="s">
        <v>22</v>
      </c>
      <c r="D1268" s="9" t="s">
        <v>4638</v>
      </c>
      <c r="E1268" s="18" t="s">
        <v>4639</v>
      </c>
      <c r="F1268" s="9" t="s">
        <v>4640</v>
      </c>
      <c r="G1268" s="12">
        <v>10</v>
      </c>
      <c r="H1268" s="9" t="s">
        <v>25</v>
      </c>
      <c r="I1268" s="9" t="s">
        <v>25</v>
      </c>
      <c r="J1268" s="12">
        <v>1</v>
      </c>
      <c r="K1268" s="13">
        <v>44110</v>
      </c>
      <c r="L1268" s="86">
        <f>(Tabla2[[#This Row],[release_year]]-'VARIANZA Y DES. EST'!$L$11)^2</f>
        <v>7.9512857435875226</v>
      </c>
      <c r="M1268" s="12">
        <v>2017</v>
      </c>
      <c r="N1268" s="9" t="s">
        <v>76</v>
      </c>
      <c r="O1268" s="9" t="s">
        <v>4424</v>
      </c>
      <c r="P1268" s="12">
        <v>83</v>
      </c>
      <c r="Q1268" s="12">
        <v>83</v>
      </c>
      <c r="R1268" s="12">
        <v>274.3991439447131</v>
      </c>
      <c r="S1268" s="12" t="s">
        <v>28</v>
      </c>
      <c r="T1268" s="9" t="s">
        <v>4449</v>
      </c>
      <c r="U1268" s="9" t="s">
        <v>45</v>
      </c>
      <c r="V1268" s="9" t="s">
        <v>4449</v>
      </c>
      <c r="W1268" s="14">
        <v>2</v>
      </c>
    </row>
    <row r="1269" spans="1:23" x14ac:dyDescent="0.25">
      <c r="A1269" s="8">
        <v>8028</v>
      </c>
      <c r="B1269" s="9" t="s">
        <v>4641</v>
      </c>
      <c r="C1269" s="9" t="s">
        <v>22</v>
      </c>
      <c r="D1269" s="9" t="s">
        <v>4642</v>
      </c>
      <c r="E1269" s="18" t="s">
        <v>4643</v>
      </c>
      <c r="F1269" s="9" t="s">
        <v>4644</v>
      </c>
      <c r="G1269" s="12">
        <v>10</v>
      </c>
      <c r="H1269" s="9" t="s">
        <v>25</v>
      </c>
      <c r="I1269" s="9" t="s">
        <v>25</v>
      </c>
      <c r="J1269" s="12">
        <v>1</v>
      </c>
      <c r="K1269" s="13">
        <v>43831</v>
      </c>
      <c r="L1269" s="86">
        <f>(Tabla2[[#This Row],[release_year]]-'VARIANZA Y DES. EST'!$L$11)^2</f>
        <v>3.3116808838167522</v>
      </c>
      <c r="M1269" s="12">
        <v>2016</v>
      </c>
      <c r="N1269" s="9" t="s">
        <v>76</v>
      </c>
      <c r="O1269" s="9" t="s">
        <v>4424</v>
      </c>
      <c r="P1269" s="12">
        <v>83</v>
      </c>
      <c r="Q1269" s="12">
        <v>83</v>
      </c>
      <c r="R1269" s="12">
        <v>274.3991439447131</v>
      </c>
      <c r="S1269" s="12" t="s">
        <v>28</v>
      </c>
      <c r="T1269" s="9" t="s">
        <v>514</v>
      </c>
      <c r="U1269" s="9" t="s">
        <v>514</v>
      </c>
      <c r="V1269" s="9" t="s">
        <v>514</v>
      </c>
      <c r="W1269" s="14">
        <v>1</v>
      </c>
    </row>
    <row r="1270" spans="1:23" x14ac:dyDescent="0.25">
      <c r="A1270" s="8">
        <v>8046</v>
      </c>
      <c r="B1270" s="9" t="s">
        <v>4645</v>
      </c>
      <c r="C1270" s="9" t="s">
        <v>22</v>
      </c>
      <c r="D1270" s="9" t="s">
        <v>4646</v>
      </c>
      <c r="E1270" s="18" t="s">
        <v>4647</v>
      </c>
      <c r="F1270" s="9" t="s">
        <v>4648</v>
      </c>
      <c r="G1270" s="12">
        <v>9</v>
      </c>
      <c r="H1270" s="9" t="s">
        <v>25</v>
      </c>
      <c r="I1270" s="9" t="s">
        <v>25</v>
      </c>
      <c r="J1270" s="12">
        <v>1</v>
      </c>
      <c r="K1270" s="13">
        <v>42269</v>
      </c>
      <c r="L1270" s="86">
        <f>(Tabla2[[#This Row],[release_year]]-'VARIANZA Y DES. EST'!$L$11)^2</f>
        <v>0.67207602404598188</v>
      </c>
      <c r="M1270" s="12">
        <v>2015</v>
      </c>
      <c r="N1270" s="9" t="s">
        <v>43</v>
      </c>
      <c r="O1270" s="9" t="s">
        <v>4424</v>
      </c>
      <c r="P1270" s="12">
        <v>83</v>
      </c>
      <c r="Q1270" s="12">
        <v>83</v>
      </c>
      <c r="R1270" s="12">
        <v>274.3991439447131</v>
      </c>
      <c r="S1270" s="12" t="s">
        <v>28</v>
      </c>
      <c r="T1270" s="9" t="s">
        <v>95</v>
      </c>
      <c r="U1270" s="9" t="s">
        <v>95</v>
      </c>
      <c r="V1270" s="9" t="s">
        <v>95</v>
      </c>
      <c r="W1270" s="14">
        <v>1</v>
      </c>
    </row>
    <row r="1271" spans="1:23" x14ac:dyDescent="0.25">
      <c r="A1271" s="8">
        <v>8077</v>
      </c>
      <c r="B1271" s="9" t="s">
        <v>4649</v>
      </c>
      <c r="C1271" s="9" t="s">
        <v>22</v>
      </c>
      <c r="D1271" s="9" t="s">
        <v>4650</v>
      </c>
      <c r="E1271" s="18" t="s">
        <v>4651</v>
      </c>
      <c r="F1271" s="9" t="s">
        <v>4652</v>
      </c>
      <c r="G1271" s="12">
        <v>4</v>
      </c>
      <c r="H1271" s="9" t="s">
        <v>25</v>
      </c>
      <c r="I1271" s="9" t="s">
        <v>25</v>
      </c>
      <c r="J1271" s="12">
        <v>1</v>
      </c>
      <c r="K1271" s="13">
        <v>43556</v>
      </c>
      <c r="L1271" s="86">
        <f>(Tabla2[[#This Row],[release_year]]-'VARIANZA Y DES. EST'!$L$11)^2</f>
        <v>124.99681770679673</v>
      </c>
      <c r="M1271" s="12">
        <v>2003</v>
      </c>
      <c r="N1271" s="9" t="s">
        <v>99</v>
      </c>
      <c r="O1271" s="9" t="s">
        <v>4424</v>
      </c>
      <c r="P1271" s="12">
        <v>83</v>
      </c>
      <c r="Q1271" s="12">
        <v>83</v>
      </c>
      <c r="R1271" s="12">
        <v>274.3991439447131</v>
      </c>
      <c r="S1271" s="12" t="s">
        <v>28</v>
      </c>
      <c r="T1271" s="9" t="s">
        <v>111</v>
      </c>
      <c r="U1271" s="9" t="s">
        <v>30</v>
      </c>
      <c r="V1271" s="9" t="s">
        <v>111</v>
      </c>
      <c r="W1271" s="14">
        <v>2</v>
      </c>
    </row>
    <row r="1272" spans="1:23" x14ac:dyDescent="0.25">
      <c r="A1272" s="8">
        <v>8204</v>
      </c>
      <c r="B1272" s="9" t="s">
        <v>4653</v>
      </c>
      <c r="C1272" s="9" t="s">
        <v>22</v>
      </c>
      <c r="D1272" s="9" t="s">
        <v>4654</v>
      </c>
      <c r="E1272" s="18" t="s">
        <v>3797</v>
      </c>
      <c r="F1272" s="9" t="s">
        <v>4655</v>
      </c>
      <c r="G1272" s="12">
        <v>6</v>
      </c>
      <c r="H1272" s="9" t="s">
        <v>3799</v>
      </c>
      <c r="I1272" s="9" t="s">
        <v>3799</v>
      </c>
      <c r="J1272" s="12">
        <v>1</v>
      </c>
      <c r="K1272" s="13">
        <v>43328</v>
      </c>
      <c r="L1272" s="86">
        <f>(Tabla2[[#This Row],[release_year]]-'VARIANZA Y DES. EST'!$L$11)^2</f>
        <v>448.60076910908901</v>
      </c>
      <c r="M1272" s="12">
        <v>1993</v>
      </c>
      <c r="N1272" s="9" t="s">
        <v>35</v>
      </c>
      <c r="O1272" s="9" t="s">
        <v>4424</v>
      </c>
      <c r="P1272" s="12">
        <v>83</v>
      </c>
      <c r="Q1272" s="12">
        <v>83</v>
      </c>
      <c r="R1272" s="12">
        <v>274.3991439447131</v>
      </c>
      <c r="S1272" s="12" t="s">
        <v>28</v>
      </c>
      <c r="T1272" s="9" t="s">
        <v>4211</v>
      </c>
      <c r="U1272" s="9" t="s">
        <v>38</v>
      </c>
      <c r="V1272" s="9" t="s">
        <v>4211</v>
      </c>
      <c r="W1272" s="14">
        <v>2</v>
      </c>
    </row>
    <row r="1273" spans="1:23" x14ac:dyDescent="0.25">
      <c r="A1273" s="8">
        <v>8319</v>
      </c>
      <c r="B1273" s="9" t="s">
        <v>4656</v>
      </c>
      <c r="C1273" s="9" t="s">
        <v>22</v>
      </c>
      <c r="D1273" s="9" t="s">
        <v>4657</v>
      </c>
      <c r="E1273" s="22" t="s">
        <v>4658</v>
      </c>
      <c r="F1273" s="23"/>
      <c r="G1273" s="12">
        <v>0</v>
      </c>
      <c r="H1273" s="9" t="s">
        <v>25</v>
      </c>
      <c r="I1273" s="9" t="s">
        <v>25</v>
      </c>
      <c r="J1273" s="12">
        <v>1</v>
      </c>
      <c r="K1273" s="13">
        <v>43496</v>
      </c>
      <c r="L1273" s="86">
        <f>(Tabla2[[#This Row],[release_year]]-'VARIANZA Y DES. EST'!$L$11)^2</f>
        <v>14.590890603358293</v>
      </c>
      <c r="M1273" s="12">
        <v>2018</v>
      </c>
      <c r="N1273" s="9" t="s">
        <v>76</v>
      </c>
      <c r="O1273" s="9" t="s">
        <v>4424</v>
      </c>
      <c r="P1273" s="12">
        <v>83</v>
      </c>
      <c r="Q1273" s="12">
        <v>83</v>
      </c>
      <c r="R1273" s="12">
        <v>274.3991439447131</v>
      </c>
      <c r="S1273" s="12" t="s">
        <v>28</v>
      </c>
      <c r="T1273" s="9" t="s">
        <v>83</v>
      </c>
      <c r="U1273" s="9" t="s">
        <v>57</v>
      </c>
      <c r="V1273" s="9" t="s">
        <v>83</v>
      </c>
      <c r="W1273" s="14">
        <v>2</v>
      </c>
    </row>
    <row r="1274" spans="1:23" x14ac:dyDescent="0.25">
      <c r="A1274" s="8">
        <v>8528</v>
      </c>
      <c r="B1274" s="9" t="s">
        <v>4659</v>
      </c>
      <c r="C1274" s="9" t="s">
        <v>22</v>
      </c>
      <c r="D1274" s="9" t="s">
        <v>4660</v>
      </c>
      <c r="E1274" s="18" t="s">
        <v>4661</v>
      </c>
      <c r="F1274" s="9" t="s">
        <v>4662</v>
      </c>
      <c r="G1274" s="12">
        <v>10</v>
      </c>
      <c r="H1274" s="9" t="s">
        <v>25</v>
      </c>
      <c r="I1274" s="9" t="s">
        <v>25</v>
      </c>
      <c r="J1274" s="12">
        <v>1</v>
      </c>
      <c r="K1274" s="16">
        <v>43760</v>
      </c>
      <c r="L1274" s="86">
        <f>(Tabla2[[#This Row],[release_year]]-'VARIANZA Y DES. EST'!$L$11)^2</f>
        <v>1614.4482767734444</v>
      </c>
      <c r="M1274" s="12">
        <v>1974</v>
      </c>
      <c r="N1274" s="9" t="s">
        <v>1991</v>
      </c>
      <c r="O1274" s="9" t="s">
        <v>4424</v>
      </c>
      <c r="P1274" s="12">
        <v>83</v>
      </c>
      <c r="Q1274" s="12">
        <v>83</v>
      </c>
      <c r="R1274" s="12">
        <v>274.3991439447131</v>
      </c>
      <c r="S1274" s="12" t="s">
        <v>28</v>
      </c>
      <c r="T1274" s="9" t="s">
        <v>4663</v>
      </c>
      <c r="U1274" s="9" t="s">
        <v>4664</v>
      </c>
      <c r="V1274" s="9" t="s">
        <v>4663</v>
      </c>
      <c r="W1274" s="14">
        <v>3</v>
      </c>
    </row>
    <row r="1275" spans="1:23" x14ac:dyDescent="0.25">
      <c r="A1275" s="8">
        <v>8569</v>
      </c>
      <c r="B1275" s="9" t="s">
        <v>4665</v>
      </c>
      <c r="C1275" s="9" t="s">
        <v>22</v>
      </c>
      <c r="D1275" s="9" t="s">
        <v>4666</v>
      </c>
      <c r="E1275" s="18" t="s">
        <v>4667</v>
      </c>
      <c r="F1275" s="9" t="s">
        <v>4668</v>
      </c>
      <c r="G1275" s="12">
        <v>9</v>
      </c>
      <c r="H1275" s="9" t="s">
        <v>550</v>
      </c>
      <c r="I1275" s="9" t="s">
        <v>550</v>
      </c>
      <c r="J1275" s="12">
        <v>1</v>
      </c>
      <c r="K1275" s="13">
        <v>42803</v>
      </c>
      <c r="L1275" s="86">
        <f>(Tabla2[[#This Row],[release_year]]-'VARIANZA Y DES. EST'!$L$11)^2</f>
        <v>3.3116808838167522</v>
      </c>
      <c r="M1275" s="12">
        <v>2016</v>
      </c>
      <c r="N1275" s="9" t="s">
        <v>76</v>
      </c>
      <c r="O1275" s="9" t="s">
        <v>4424</v>
      </c>
      <c r="P1275" s="12">
        <v>83</v>
      </c>
      <c r="Q1275" s="12">
        <v>83</v>
      </c>
      <c r="R1275" s="12">
        <v>274.3991439447131</v>
      </c>
      <c r="S1275" s="12" t="s">
        <v>28</v>
      </c>
      <c r="T1275" s="9" t="s">
        <v>859</v>
      </c>
      <c r="U1275" s="9" t="s">
        <v>95</v>
      </c>
      <c r="V1275" s="9" t="s">
        <v>859</v>
      </c>
      <c r="W1275" s="14">
        <v>2</v>
      </c>
    </row>
    <row r="1276" spans="1:23" x14ac:dyDescent="0.25">
      <c r="A1276" s="8">
        <v>8664</v>
      </c>
      <c r="B1276" s="9" t="s">
        <v>4669</v>
      </c>
      <c r="C1276" s="9" t="s">
        <v>22</v>
      </c>
      <c r="D1276" s="9" t="s">
        <v>4670</v>
      </c>
      <c r="E1276" s="18" t="s">
        <v>4671</v>
      </c>
      <c r="F1276" s="9" t="s">
        <v>4672</v>
      </c>
      <c r="G1276" s="12">
        <v>11</v>
      </c>
      <c r="H1276" s="9" t="s">
        <v>116</v>
      </c>
      <c r="I1276" s="9" t="s">
        <v>116</v>
      </c>
      <c r="J1276" s="12">
        <v>1</v>
      </c>
      <c r="K1276" s="13">
        <v>43636</v>
      </c>
      <c r="L1276" s="86">
        <f>(Tabla2[[#This Row],[release_year]]-'VARIANZA Y DES. EST'!$L$11)^2</f>
        <v>10.1136565849629</v>
      </c>
      <c r="M1276" s="12">
        <v>2011</v>
      </c>
      <c r="N1276" s="9" t="s">
        <v>35</v>
      </c>
      <c r="O1276" s="9" t="s">
        <v>4424</v>
      </c>
      <c r="P1276" s="12">
        <v>83</v>
      </c>
      <c r="Q1276" s="12">
        <v>83</v>
      </c>
      <c r="R1276" s="12">
        <v>274.3991439447131</v>
      </c>
      <c r="S1276" s="12" t="s">
        <v>28</v>
      </c>
      <c r="T1276" s="9" t="s">
        <v>2372</v>
      </c>
      <c r="U1276" s="9" t="s">
        <v>239</v>
      </c>
      <c r="V1276" s="9" t="s">
        <v>2372</v>
      </c>
      <c r="W1276" s="14">
        <v>2</v>
      </c>
    </row>
    <row r="1277" spans="1:23" x14ac:dyDescent="0.25">
      <c r="A1277" s="8">
        <v>8705</v>
      </c>
      <c r="B1277" s="9" t="s">
        <v>4673</v>
      </c>
      <c r="C1277" s="9" t="s">
        <v>22</v>
      </c>
      <c r="D1277" s="9" t="s">
        <v>4674</v>
      </c>
      <c r="E1277" s="18" t="s">
        <v>3934</v>
      </c>
      <c r="F1277" s="9" t="s">
        <v>4675</v>
      </c>
      <c r="G1277" s="12">
        <v>8</v>
      </c>
      <c r="H1277" s="9" t="s">
        <v>25</v>
      </c>
      <c r="I1277" s="9" t="s">
        <v>25</v>
      </c>
      <c r="J1277" s="12">
        <v>1</v>
      </c>
      <c r="K1277" s="13">
        <v>43662</v>
      </c>
      <c r="L1277" s="86">
        <f>(Tabla2[[#This Row],[release_year]]-'VARIANZA Y DES. EST'!$L$11)^2</f>
        <v>14.590890603358293</v>
      </c>
      <c r="M1277" s="12">
        <v>2018</v>
      </c>
      <c r="N1277" s="9" t="s">
        <v>35</v>
      </c>
      <c r="O1277" s="9" t="s">
        <v>4424</v>
      </c>
      <c r="P1277" s="12">
        <v>83</v>
      </c>
      <c r="Q1277" s="12">
        <v>83</v>
      </c>
      <c r="R1277" s="12">
        <v>274.3991439447131</v>
      </c>
      <c r="S1277" s="12" t="s">
        <v>28</v>
      </c>
      <c r="T1277" s="9" t="s">
        <v>3969</v>
      </c>
      <c r="U1277" s="9" t="s">
        <v>3969</v>
      </c>
      <c r="V1277" s="9" t="s">
        <v>3969</v>
      </c>
      <c r="W1277" s="14">
        <v>1</v>
      </c>
    </row>
    <row r="1278" spans="1:23" x14ac:dyDescent="0.25">
      <c r="A1278" s="8">
        <v>241</v>
      </c>
      <c r="B1278" s="9" t="s">
        <v>4676</v>
      </c>
      <c r="C1278" s="9" t="s">
        <v>22</v>
      </c>
      <c r="D1278" s="9" t="s">
        <v>4677</v>
      </c>
      <c r="E1278" s="18" t="s">
        <v>4678</v>
      </c>
      <c r="F1278" s="9" t="s">
        <v>4679</v>
      </c>
      <c r="G1278" s="12">
        <v>11</v>
      </c>
      <c r="H1278" s="12"/>
      <c r="I1278" s="9"/>
      <c r="J1278" s="12">
        <v>0</v>
      </c>
      <c r="K1278" s="13">
        <v>44431</v>
      </c>
      <c r="L1278" s="86">
        <f>(Tabla2[[#This Row],[release_year]]-'VARIANZA Y DES. EST'!$L$11)^2</f>
        <v>46.509705182670608</v>
      </c>
      <c r="M1278" s="12">
        <v>2021</v>
      </c>
      <c r="N1278" s="9" t="s">
        <v>76</v>
      </c>
      <c r="O1278" s="9" t="s">
        <v>4680</v>
      </c>
      <c r="P1278" s="12">
        <v>84</v>
      </c>
      <c r="Q1278" s="12">
        <v>84</v>
      </c>
      <c r="R1278" s="12">
        <v>242.26914883787899</v>
      </c>
      <c r="S1278" s="12" t="s">
        <v>28</v>
      </c>
      <c r="T1278" s="9" t="s">
        <v>4681</v>
      </c>
      <c r="U1278" s="9" t="s">
        <v>38</v>
      </c>
      <c r="V1278" s="9" t="s">
        <v>4681</v>
      </c>
      <c r="W1278" s="14">
        <v>2</v>
      </c>
    </row>
    <row r="1279" spans="1:23" x14ac:dyDescent="0.25">
      <c r="A1279" s="8">
        <v>652</v>
      </c>
      <c r="B1279" s="9" t="s">
        <v>4682</v>
      </c>
      <c r="C1279" s="9" t="s">
        <v>22</v>
      </c>
      <c r="D1279" s="9" t="s">
        <v>4683</v>
      </c>
      <c r="E1279" s="18" t="s">
        <v>2612</v>
      </c>
      <c r="F1279" s="9" t="s">
        <v>2613</v>
      </c>
      <c r="G1279" s="12">
        <v>12</v>
      </c>
      <c r="H1279" s="9" t="s">
        <v>175</v>
      </c>
      <c r="I1279" s="9" t="s">
        <v>175</v>
      </c>
      <c r="J1279" s="12">
        <v>1</v>
      </c>
      <c r="K1279" s="13">
        <v>44369</v>
      </c>
      <c r="L1279" s="86">
        <f>(Tabla2[[#This Row],[release_year]]-'VARIANZA Y DES. EST'!$L$11)^2</f>
        <v>124.99681770679673</v>
      </c>
      <c r="M1279" s="12">
        <v>2003</v>
      </c>
      <c r="N1279" s="9" t="s">
        <v>76</v>
      </c>
      <c r="O1279" s="9" t="s">
        <v>4680</v>
      </c>
      <c r="P1279" s="12">
        <v>84</v>
      </c>
      <c r="Q1279" s="12">
        <v>84</v>
      </c>
      <c r="R1279" s="12">
        <v>242.26914883787899</v>
      </c>
      <c r="S1279" s="12" t="s">
        <v>28</v>
      </c>
      <c r="T1279" s="9" t="s">
        <v>2492</v>
      </c>
      <c r="U1279" s="9" t="s">
        <v>95</v>
      </c>
      <c r="V1279" s="9" t="s">
        <v>2492</v>
      </c>
      <c r="W1279" s="14">
        <v>3</v>
      </c>
    </row>
    <row r="1280" spans="1:23" x14ac:dyDescent="0.25">
      <c r="A1280" s="8">
        <v>723</v>
      </c>
      <c r="B1280" s="9" t="s">
        <v>4684</v>
      </c>
      <c r="C1280" s="9" t="s">
        <v>22</v>
      </c>
      <c r="D1280" s="9" t="s">
        <v>4685</v>
      </c>
      <c r="E1280" s="18" t="s">
        <v>4686</v>
      </c>
      <c r="F1280" s="9" t="s">
        <v>4687</v>
      </c>
      <c r="G1280" s="12">
        <v>1</v>
      </c>
      <c r="H1280" s="9" t="s">
        <v>25</v>
      </c>
      <c r="I1280" s="9" t="s">
        <v>25</v>
      </c>
      <c r="J1280" s="12">
        <v>1</v>
      </c>
      <c r="K1280" s="13">
        <v>44362</v>
      </c>
      <c r="L1280" s="86">
        <f>(Tabla2[[#This Row],[release_year]]-'VARIANZA Y DES. EST'!$L$11)^2</f>
        <v>84.276027426338274</v>
      </c>
      <c r="M1280" s="12">
        <v>2005</v>
      </c>
      <c r="N1280" s="9" t="s">
        <v>76</v>
      </c>
      <c r="O1280" s="9" t="s">
        <v>4680</v>
      </c>
      <c r="P1280" s="12">
        <v>84</v>
      </c>
      <c r="Q1280" s="12">
        <v>84</v>
      </c>
      <c r="R1280" s="12">
        <v>242.26914883787899</v>
      </c>
      <c r="S1280" s="12" t="s">
        <v>28</v>
      </c>
      <c r="T1280" s="9" t="s">
        <v>57</v>
      </c>
      <c r="U1280" s="9" t="s">
        <v>57</v>
      </c>
      <c r="V1280" s="9" t="s">
        <v>57</v>
      </c>
      <c r="W1280" s="14">
        <v>1</v>
      </c>
    </row>
    <row r="1281" spans="1:23" x14ac:dyDescent="0.25">
      <c r="A1281" s="8">
        <v>1009</v>
      </c>
      <c r="B1281" s="9" t="s">
        <v>4688</v>
      </c>
      <c r="C1281" s="9" t="s">
        <v>22</v>
      </c>
      <c r="D1281" s="9" t="s">
        <v>4689</v>
      </c>
      <c r="E1281" s="18" t="s">
        <v>2699</v>
      </c>
      <c r="F1281" s="9" t="s">
        <v>4690</v>
      </c>
      <c r="G1281" s="12">
        <v>2</v>
      </c>
      <c r="H1281" s="12"/>
      <c r="I1281" s="9"/>
      <c r="J1281" s="12">
        <v>0</v>
      </c>
      <c r="K1281" s="13">
        <v>44306</v>
      </c>
      <c r="L1281" s="86">
        <f>(Tabla2[[#This Row],[release_year]]-'VARIANZA Y DES. EST'!$L$11)^2</f>
        <v>23.230495463129063</v>
      </c>
      <c r="M1281" s="12">
        <v>2019</v>
      </c>
      <c r="N1281" s="9" t="s">
        <v>26</v>
      </c>
      <c r="O1281" s="9" t="s">
        <v>4680</v>
      </c>
      <c r="P1281" s="12">
        <v>84</v>
      </c>
      <c r="Q1281" s="12">
        <v>84</v>
      </c>
      <c r="R1281" s="12">
        <v>242.26914883787899</v>
      </c>
      <c r="S1281" s="12" t="s">
        <v>28</v>
      </c>
      <c r="T1281" s="9" t="s">
        <v>30</v>
      </c>
      <c r="U1281" s="9" t="s">
        <v>30</v>
      </c>
      <c r="V1281" s="9" t="s">
        <v>30</v>
      </c>
      <c r="W1281" s="14">
        <v>1</v>
      </c>
    </row>
    <row r="1282" spans="1:23" x14ac:dyDescent="0.25">
      <c r="A1282" s="8">
        <v>1071</v>
      </c>
      <c r="B1282" s="9" t="s">
        <v>4691</v>
      </c>
      <c r="C1282" s="9" t="s">
        <v>22</v>
      </c>
      <c r="D1282" s="9" t="s">
        <v>4692</v>
      </c>
      <c r="E1282" s="22" t="s">
        <v>4693</v>
      </c>
      <c r="F1282" s="23"/>
      <c r="G1282" s="12">
        <v>0</v>
      </c>
      <c r="H1282" s="9" t="s">
        <v>25</v>
      </c>
      <c r="I1282" s="9" t="s">
        <v>25</v>
      </c>
      <c r="J1282" s="12">
        <v>1</v>
      </c>
      <c r="K1282" s="13">
        <v>44300</v>
      </c>
      <c r="L1282" s="86">
        <f>(Tabla2[[#This Row],[release_year]]-'VARIANZA Y DES. EST'!$L$11)^2</f>
        <v>46.509705182670608</v>
      </c>
      <c r="M1282" s="12">
        <v>2021</v>
      </c>
      <c r="N1282" s="9" t="s">
        <v>76</v>
      </c>
      <c r="O1282" s="9" t="s">
        <v>4680</v>
      </c>
      <c r="P1282" s="12">
        <v>84</v>
      </c>
      <c r="Q1282" s="12">
        <v>84</v>
      </c>
      <c r="R1282" s="12">
        <v>242.26914883787899</v>
      </c>
      <c r="S1282" s="12" t="s">
        <v>28</v>
      </c>
      <c r="T1282" s="9" t="s">
        <v>57</v>
      </c>
      <c r="U1282" s="9" t="s">
        <v>57</v>
      </c>
      <c r="V1282" s="9" t="s">
        <v>57</v>
      </c>
      <c r="W1282" s="14">
        <v>1</v>
      </c>
    </row>
    <row r="1283" spans="1:23" x14ac:dyDescent="0.25">
      <c r="A1283" s="8">
        <v>1072</v>
      </c>
      <c r="B1283" s="9" t="s">
        <v>4694</v>
      </c>
      <c r="C1283" s="9" t="s">
        <v>22</v>
      </c>
      <c r="D1283" s="9" t="s">
        <v>4695</v>
      </c>
      <c r="E1283" s="18" t="s">
        <v>2699</v>
      </c>
      <c r="F1283" s="9" t="s">
        <v>4696</v>
      </c>
      <c r="G1283" s="12">
        <v>5</v>
      </c>
      <c r="H1283" s="12"/>
      <c r="I1283" s="9"/>
      <c r="J1283" s="12">
        <v>0</v>
      </c>
      <c r="K1283" s="13">
        <v>44299</v>
      </c>
      <c r="L1283" s="86">
        <f>(Tabla2[[#This Row],[release_year]]-'VARIANZA Y DES. EST'!$L$11)^2</f>
        <v>7.9512857435875226</v>
      </c>
      <c r="M1283" s="12">
        <v>2017</v>
      </c>
      <c r="N1283" s="9" t="s">
        <v>110</v>
      </c>
      <c r="O1283" s="9" t="s">
        <v>4680</v>
      </c>
      <c r="P1283" s="12">
        <v>84</v>
      </c>
      <c r="Q1283" s="12">
        <v>84</v>
      </c>
      <c r="R1283" s="12">
        <v>242.26914883787899</v>
      </c>
      <c r="S1283" s="12" t="s">
        <v>28</v>
      </c>
      <c r="T1283" s="9" t="s">
        <v>686</v>
      </c>
      <c r="U1283" s="9" t="s">
        <v>30</v>
      </c>
      <c r="V1283" s="9" t="s">
        <v>686</v>
      </c>
      <c r="W1283" s="14">
        <v>2</v>
      </c>
    </row>
    <row r="1284" spans="1:23" x14ac:dyDescent="0.25">
      <c r="A1284" s="8">
        <v>1184</v>
      </c>
      <c r="B1284" s="9" t="s">
        <v>4697</v>
      </c>
      <c r="C1284" s="9" t="s">
        <v>22</v>
      </c>
      <c r="D1284" s="9" t="s">
        <v>4698</v>
      </c>
      <c r="E1284" s="18" t="s">
        <v>4699</v>
      </c>
      <c r="F1284" s="18" t="s">
        <v>1322</v>
      </c>
      <c r="G1284" s="12">
        <v>1</v>
      </c>
      <c r="H1284" s="12"/>
      <c r="I1284" s="9"/>
      <c r="J1284" s="12">
        <v>0</v>
      </c>
      <c r="K1284" s="13">
        <v>44274</v>
      </c>
      <c r="L1284" s="86">
        <f>(Tabla2[[#This Row],[release_year]]-'VARIANZA Y DES. EST'!$L$11)^2</f>
        <v>33.870100322899837</v>
      </c>
      <c r="M1284" s="12">
        <v>2020</v>
      </c>
      <c r="N1284" s="9" t="s">
        <v>55</v>
      </c>
      <c r="O1284" s="9" t="s">
        <v>4680</v>
      </c>
      <c r="P1284" s="12">
        <v>84</v>
      </c>
      <c r="Q1284" s="12">
        <v>84</v>
      </c>
      <c r="R1284" s="12">
        <v>242.26914883787899</v>
      </c>
      <c r="S1284" s="12" t="s">
        <v>28</v>
      </c>
      <c r="T1284" s="9" t="s">
        <v>1324</v>
      </c>
      <c r="U1284" s="9" t="s">
        <v>239</v>
      </c>
      <c r="V1284" s="9" t="s">
        <v>1324</v>
      </c>
      <c r="W1284" s="14">
        <v>2</v>
      </c>
    </row>
    <row r="1285" spans="1:23" x14ac:dyDescent="0.25">
      <c r="A1285" s="8">
        <v>1277</v>
      </c>
      <c r="B1285" s="9" t="s">
        <v>4700</v>
      </c>
      <c r="C1285" s="9" t="s">
        <v>22</v>
      </c>
      <c r="D1285" s="9" t="s">
        <v>4701</v>
      </c>
      <c r="E1285" s="9" t="s">
        <v>4702</v>
      </c>
      <c r="F1285" s="9" t="s">
        <v>4703</v>
      </c>
      <c r="G1285" s="12">
        <v>13</v>
      </c>
      <c r="H1285" s="12"/>
      <c r="I1285" s="9"/>
      <c r="J1285" s="12">
        <v>0</v>
      </c>
      <c r="K1285" s="13">
        <v>44251</v>
      </c>
      <c r="L1285" s="86">
        <f>(Tabla2[[#This Row],[release_year]]-'VARIANZA Y DES. EST'!$L$11)^2</f>
        <v>23.230495463129063</v>
      </c>
      <c r="M1285" s="12">
        <v>2019</v>
      </c>
      <c r="N1285" s="9" t="s">
        <v>76</v>
      </c>
      <c r="O1285" s="9" t="s">
        <v>4680</v>
      </c>
      <c r="P1285" s="12">
        <v>84</v>
      </c>
      <c r="Q1285" s="12">
        <v>84</v>
      </c>
      <c r="R1285" s="12">
        <v>242.26914883787899</v>
      </c>
      <c r="S1285" s="12" t="s">
        <v>28</v>
      </c>
      <c r="T1285" s="9" t="s">
        <v>70</v>
      </c>
      <c r="U1285" s="9" t="s">
        <v>45</v>
      </c>
      <c r="V1285" s="9" t="s">
        <v>70</v>
      </c>
      <c r="W1285" s="14">
        <v>2</v>
      </c>
    </row>
    <row r="1286" spans="1:23" x14ac:dyDescent="0.25">
      <c r="A1286" s="8">
        <v>1516</v>
      </c>
      <c r="B1286" s="9" t="s">
        <v>4704</v>
      </c>
      <c r="C1286" s="9" t="s">
        <v>22</v>
      </c>
      <c r="D1286" s="9" t="s">
        <v>4705</v>
      </c>
      <c r="E1286" s="18" t="s">
        <v>4706</v>
      </c>
      <c r="F1286" s="9" t="s">
        <v>4707</v>
      </c>
      <c r="G1286" s="12">
        <v>13</v>
      </c>
      <c r="H1286" s="9" t="s">
        <v>25</v>
      </c>
      <c r="I1286" s="9" t="s">
        <v>25</v>
      </c>
      <c r="J1286" s="12">
        <v>1</v>
      </c>
      <c r="K1286" s="16">
        <v>44183</v>
      </c>
      <c r="L1286" s="86">
        <f>(Tabla2[[#This Row],[release_year]]-'VARIANZA Y DES. EST'!$L$11)^2</f>
        <v>33.870100322899837</v>
      </c>
      <c r="M1286" s="12">
        <v>2020</v>
      </c>
      <c r="N1286" s="9" t="s">
        <v>1991</v>
      </c>
      <c r="O1286" s="9" t="s">
        <v>4680</v>
      </c>
      <c r="P1286" s="12">
        <v>84</v>
      </c>
      <c r="Q1286" s="12">
        <v>84</v>
      </c>
      <c r="R1286" s="12">
        <v>242.26914883787899</v>
      </c>
      <c r="S1286" s="12" t="s">
        <v>28</v>
      </c>
      <c r="T1286" s="9" t="s">
        <v>95</v>
      </c>
      <c r="U1286" s="9" t="s">
        <v>95</v>
      </c>
      <c r="V1286" s="9" t="s">
        <v>95</v>
      </c>
      <c r="W1286" s="14">
        <v>1</v>
      </c>
    </row>
    <row r="1287" spans="1:23" x14ac:dyDescent="0.25">
      <c r="A1287" s="8">
        <v>1658</v>
      </c>
      <c r="B1287" s="9" t="s">
        <v>4708</v>
      </c>
      <c r="C1287" s="9" t="s">
        <v>22</v>
      </c>
      <c r="D1287" s="9" t="s">
        <v>4709</v>
      </c>
      <c r="E1287" s="9" t="s">
        <v>4710</v>
      </c>
      <c r="F1287" s="9" t="s">
        <v>4711</v>
      </c>
      <c r="G1287" s="12">
        <v>15</v>
      </c>
      <c r="H1287" s="9" t="s">
        <v>1064</v>
      </c>
      <c r="I1287" s="9" t="s">
        <v>1064</v>
      </c>
      <c r="J1287" s="12">
        <v>1</v>
      </c>
      <c r="K1287" s="16">
        <v>44159</v>
      </c>
      <c r="L1287" s="86">
        <f>(Tabla2[[#This Row],[release_year]]-'VARIANZA Y DES. EST'!$L$11)^2</f>
        <v>33.870100322899837</v>
      </c>
      <c r="M1287" s="12">
        <v>2020</v>
      </c>
      <c r="N1287" s="9" t="s">
        <v>76</v>
      </c>
      <c r="O1287" s="9" t="s">
        <v>4680</v>
      </c>
      <c r="P1287" s="12">
        <v>84</v>
      </c>
      <c r="Q1287" s="12">
        <v>84</v>
      </c>
      <c r="R1287" s="12">
        <v>242.26914883787899</v>
      </c>
      <c r="S1287" s="12" t="s">
        <v>28</v>
      </c>
      <c r="T1287" s="9" t="s">
        <v>70</v>
      </c>
      <c r="U1287" s="9" t="s">
        <v>45</v>
      </c>
      <c r="V1287" s="9" t="s">
        <v>70</v>
      </c>
      <c r="W1287" s="14">
        <v>2</v>
      </c>
    </row>
    <row r="1288" spans="1:23" x14ac:dyDescent="0.25">
      <c r="A1288" s="8">
        <v>1686</v>
      </c>
      <c r="B1288" s="9" t="s">
        <v>4712</v>
      </c>
      <c r="C1288" s="9" t="s">
        <v>22</v>
      </c>
      <c r="D1288" s="9" t="s">
        <v>4713</v>
      </c>
      <c r="E1288" s="9" t="s">
        <v>4714</v>
      </c>
      <c r="F1288" s="9" t="s">
        <v>4715</v>
      </c>
      <c r="G1288" s="12">
        <v>5</v>
      </c>
      <c r="H1288" s="9" t="s">
        <v>25</v>
      </c>
      <c r="I1288" s="9" t="s">
        <v>1636</v>
      </c>
      <c r="J1288" s="12">
        <v>2</v>
      </c>
      <c r="K1288" s="16">
        <v>44152</v>
      </c>
      <c r="L1288" s="86">
        <f>(Tabla2[[#This Row],[release_year]]-'VARIANZA Y DES. EST'!$L$11)^2</f>
        <v>33.870100322899837</v>
      </c>
      <c r="M1288" s="12">
        <v>2020</v>
      </c>
      <c r="N1288" s="9" t="s">
        <v>82</v>
      </c>
      <c r="O1288" s="9" t="s">
        <v>4680</v>
      </c>
      <c r="P1288" s="12">
        <v>84</v>
      </c>
      <c r="Q1288" s="12">
        <v>84</v>
      </c>
      <c r="R1288" s="12">
        <v>242.26914883787899</v>
      </c>
      <c r="S1288" s="12" t="s">
        <v>28</v>
      </c>
      <c r="T1288" s="9" t="s">
        <v>70</v>
      </c>
      <c r="U1288" s="9" t="s">
        <v>45</v>
      </c>
      <c r="V1288" s="9" t="s">
        <v>70</v>
      </c>
      <c r="W1288" s="14">
        <v>2</v>
      </c>
    </row>
    <row r="1289" spans="1:23" x14ac:dyDescent="0.25">
      <c r="A1289" s="8">
        <v>1692</v>
      </c>
      <c r="B1289" s="9" t="s">
        <v>4716</v>
      </c>
      <c r="C1289" s="9" t="s">
        <v>22</v>
      </c>
      <c r="D1289" s="9" t="s">
        <v>4717</v>
      </c>
      <c r="E1289" s="18" t="s">
        <v>4718</v>
      </c>
      <c r="F1289" s="9" t="s">
        <v>4719</v>
      </c>
      <c r="G1289" s="12">
        <v>5</v>
      </c>
      <c r="H1289" s="9" t="s">
        <v>25</v>
      </c>
      <c r="I1289" s="9" t="s">
        <v>327</v>
      </c>
      <c r="J1289" s="12">
        <v>2</v>
      </c>
      <c r="K1289" s="16">
        <v>44150</v>
      </c>
      <c r="L1289" s="86">
        <f>(Tabla2[[#This Row],[release_year]]-'VARIANZA Y DES. EST'!$L$11)^2</f>
        <v>7.9512857435875226</v>
      </c>
      <c r="M1289" s="12">
        <v>2017</v>
      </c>
      <c r="N1289" s="9" t="s">
        <v>55</v>
      </c>
      <c r="O1289" s="9" t="s">
        <v>4680</v>
      </c>
      <c r="P1289" s="12">
        <v>84</v>
      </c>
      <c r="Q1289" s="12">
        <v>84</v>
      </c>
      <c r="R1289" s="12">
        <v>242.26914883787899</v>
      </c>
      <c r="S1289" s="12" t="s">
        <v>28</v>
      </c>
      <c r="T1289" s="9" t="s">
        <v>4720</v>
      </c>
      <c r="U1289" s="9" t="s">
        <v>1209</v>
      </c>
      <c r="V1289" s="9" t="s">
        <v>4720</v>
      </c>
      <c r="W1289" s="14">
        <v>2</v>
      </c>
    </row>
    <row r="1290" spans="1:23" x14ac:dyDescent="0.25">
      <c r="A1290" s="8">
        <v>1696</v>
      </c>
      <c r="B1290" s="9" t="s">
        <v>4721</v>
      </c>
      <c r="C1290" s="9" t="s">
        <v>22</v>
      </c>
      <c r="D1290" s="9" t="s">
        <v>4722</v>
      </c>
      <c r="E1290" s="9" t="s">
        <v>4718</v>
      </c>
      <c r="F1290" s="9" t="s">
        <v>4723</v>
      </c>
      <c r="G1290" s="12">
        <v>4</v>
      </c>
      <c r="H1290" s="9" t="s">
        <v>160</v>
      </c>
      <c r="I1290" s="9" t="s">
        <v>160</v>
      </c>
      <c r="J1290" s="12">
        <v>1</v>
      </c>
      <c r="K1290" s="16">
        <v>44150</v>
      </c>
      <c r="L1290" s="86">
        <f>(Tabla2[[#This Row],[release_year]]-'VARIANZA Y DES. EST'!$L$11)^2</f>
        <v>14.590890603358293</v>
      </c>
      <c r="M1290" s="12">
        <v>2018</v>
      </c>
      <c r="N1290" s="9" t="s">
        <v>55</v>
      </c>
      <c r="O1290" s="9" t="s">
        <v>4680</v>
      </c>
      <c r="P1290" s="12">
        <v>84</v>
      </c>
      <c r="Q1290" s="12">
        <v>84</v>
      </c>
      <c r="R1290" s="12">
        <v>242.26914883787899</v>
      </c>
      <c r="S1290" s="12" t="s">
        <v>28</v>
      </c>
      <c r="T1290" s="9" t="s">
        <v>4179</v>
      </c>
      <c r="U1290" s="9" t="s">
        <v>4179</v>
      </c>
      <c r="V1290" s="9" t="s">
        <v>4179</v>
      </c>
      <c r="W1290" s="14">
        <v>1</v>
      </c>
    </row>
    <row r="1291" spans="1:23" x14ac:dyDescent="0.25">
      <c r="A1291" s="8">
        <v>1887</v>
      </c>
      <c r="B1291" s="9" t="s">
        <v>4724</v>
      </c>
      <c r="C1291" s="9" t="s">
        <v>22</v>
      </c>
      <c r="D1291" s="9" t="s">
        <v>4725</v>
      </c>
      <c r="E1291" s="18" t="s">
        <v>4726</v>
      </c>
      <c r="F1291" s="9" t="s">
        <v>1017</v>
      </c>
      <c r="G1291" s="12">
        <v>1</v>
      </c>
      <c r="H1291" s="9" t="s">
        <v>25</v>
      </c>
      <c r="I1291" s="9" t="s">
        <v>1453</v>
      </c>
      <c r="J1291" s="12">
        <v>2</v>
      </c>
      <c r="K1291" s="13">
        <v>44108</v>
      </c>
      <c r="L1291" s="86">
        <f>(Tabla2[[#This Row],[release_year]]-'VARIANZA Y DES. EST'!$L$11)^2</f>
        <v>33.870100322899837</v>
      </c>
      <c r="M1291" s="12">
        <v>2020</v>
      </c>
      <c r="N1291" s="9" t="s">
        <v>99</v>
      </c>
      <c r="O1291" s="9" t="s">
        <v>4680</v>
      </c>
      <c r="P1291" s="12">
        <v>84</v>
      </c>
      <c r="Q1291" s="12">
        <v>84</v>
      </c>
      <c r="R1291" s="12">
        <v>242.26914883787899</v>
      </c>
      <c r="S1291" s="12" t="s">
        <v>28</v>
      </c>
      <c r="T1291" s="9" t="s">
        <v>57</v>
      </c>
      <c r="U1291" s="9" t="s">
        <v>57</v>
      </c>
      <c r="V1291" s="9" t="s">
        <v>57</v>
      </c>
      <c r="W1291" s="14">
        <v>1</v>
      </c>
    </row>
    <row r="1292" spans="1:23" x14ac:dyDescent="0.25">
      <c r="A1292" s="8">
        <v>1927</v>
      </c>
      <c r="B1292" s="9" t="s">
        <v>4727</v>
      </c>
      <c r="C1292" s="9" t="s">
        <v>22</v>
      </c>
      <c r="D1292" s="9" t="s">
        <v>4728</v>
      </c>
      <c r="E1292" s="10" t="s">
        <v>4729</v>
      </c>
      <c r="F1292" s="11"/>
      <c r="G1292" s="12">
        <v>0</v>
      </c>
      <c r="H1292" s="9" t="s">
        <v>25</v>
      </c>
      <c r="I1292" s="9" t="s">
        <v>25</v>
      </c>
      <c r="J1292" s="12">
        <v>1</v>
      </c>
      <c r="K1292" s="13">
        <v>44104</v>
      </c>
      <c r="L1292" s="86">
        <f>(Tabla2[[#This Row],[release_year]]-'VARIANZA Y DES. EST'!$L$11)^2</f>
        <v>33.870100322899837</v>
      </c>
      <c r="M1292" s="12">
        <v>2020</v>
      </c>
      <c r="N1292" s="9" t="s">
        <v>76</v>
      </c>
      <c r="O1292" s="9" t="s">
        <v>4680</v>
      </c>
      <c r="P1292" s="12">
        <v>84</v>
      </c>
      <c r="Q1292" s="12">
        <v>84</v>
      </c>
      <c r="R1292" s="12">
        <v>242.26914883787899</v>
      </c>
      <c r="S1292" s="12" t="s">
        <v>28</v>
      </c>
      <c r="T1292" s="9" t="s">
        <v>57</v>
      </c>
      <c r="U1292" s="9" t="s">
        <v>57</v>
      </c>
      <c r="V1292" s="9" t="s">
        <v>57</v>
      </c>
      <c r="W1292" s="14">
        <v>1</v>
      </c>
    </row>
    <row r="1293" spans="1:23" x14ac:dyDescent="0.25">
      <c r="A1293" s="8">
        <v>2203</v>
      </c>
      <c r="B1293" s="9" t="s">
        <v>4730</v>
      </c>
      <c r="C1293" s="9" t="s">
        <v>22</v>
      </c>
      <c r="D1293" s="9" t="s">
        <v>4731</v>
      </c>
      <c r="E1293" s="9" t="s">
        <v>4732</v>
      </c>
      <c r="F1293" s="9" t="s">
        <v>4733</v>
      </c>
      <c r="G1293" s="12">
        <v>8</v>
      </c>
      <c r="H1293" s="9" t="s">
        <v>25</v>
      </c>
      <c r="I1293" s="9" t="s">
        <v>25</v>
      </c>
      <c r="J1293" s="12">
        <v>1</v>
      </c>
      <c r="K1293" s="13">
        <v>44038</v>
      </c>
      <c r="L1293" s="86">
        <f>(Tabla2[[#This Row],[release_year]]-'VARIANZA Y DES. EST'!$L$11)^2</f>
        <v>33.870100322899837</v>
      </c>
      <c r="M1293" s="12">
        <v>2020</v>
      </c>
      <c r="N1293" s="9" t="s">
        <v>76</v>
      </c>
      <c r="O1293" s="9" t="s">
        <v>4680</v>
      </c>
      <c r="P1293" s="12">
        <v>84</v>
      </c>
      <c r="Q1293" s="12">
        <v>84</v>
      </c>
      <c r="R1293" s="12">
        <v>242.26914883787899</v>
      </c>
      <c r="S1293" s="12" t="s">
        <v>28</v>
      </c>
      <c r="T1293" s="9" t="s">
        <v>94</v>
      </c>
      <c r="U1293" s="9" t="s">
        <v>95</v>
      </c>
      <c r="V1293" s="9" t="s">
        <v>94</v>
      </c>
      <c r="W1293" s="14">
        <v>3</v>
      </c>
    </row>
    <row r="1294" spans="1:23" x14ac:dyDescent="0.25">
      <c r="A1294" s="8">
        <v>2352</v>
      </c>
      <c r="B1294" s="9" t="s">
        <v>4734</v>
      </c>
      <c r="C1294" s="9" t="s">
        <v>22</v>
      </c>
      <c r="D1294" s="9" t="s">
        <v>4735</v>
      </c>
      <c r="E1294" s="9" t="s">
        <v>4736</v>
      </c>
      <c r="F1294" s="9" t="s">
        <v>4737</v>
      </c>
      <c r="G1294" s="12">
        <v>8</v>
      </c>
      <c r="H1294" s="9" t="s">
        <v>175</v>
      </c>
      <c r="I1294" s="9" t="s">
        <v>175</v>
      </c>
      <c r="J1294" s="12">
        <v>1</v>
      </c>
      <c r="K1294" s="13">
        <v>44002</v>
      </c>
      <c r="L1294" s="86">
        <f>(Tabla2[[#This Row],[release_year]]-'VARIANZA Y DES. EST'!$L$11)^2</f>
        <v>23.230495463129063</v>
      </c>
      <c r="M1294" s="12">
        <v>2019</v>
      </c>
      <c r="N1294" s="9" t="s">
        <v>76</v>
      </c>
      <c r="O1294" s="9" t="s">
        <v>4680</v>
      </c>
      <c r="P1294" s="12">
        <v>84</v>
      </c>
      <c r="Q1294" s="12">
        <v>84</v>
      </c>
      <c r="R1294" s="12">
        <v>242.26914883787899</v>
      </c>
      <c r="S1294" s="12" t="s">
        <v>28</v>
      </c>
      <c r="T1294" s="9" t="s">
        <v>70</v>
      </c>
      <c r="U1294" s="9" t="s">
        <v>45</v>
      </c>
      <c r="V1294" s="9" t="s">
        <v>70</v>
      </c>
      <c r="W1294" s="14">
        <v>2</v>
      </c>
    </row>
    <row r="1295" spans="1:23" x14ac:dyDescent="0.25">
      <c r="A1295" s="8">
        <v>2758</v>
      </c>
      <c r="B1295" s="9" t="s">
        <v>4738</v>
      </c>
      <c r="C1295" s="9" t="s">
        <v>22</v>
      </c>
      <c r="D1295" s="9" t="s">
        <v>4739</v>
      </c>
      <c r="E1295" s="9" t="s">
        <v>4740</v>
      </c>
      <c r="F1295" s="9" t="s">
        <v>4741</v>
      </c>
      <c r="G1295" s="12">
        <v>11</v>
      </c>
      <c r="H1295" s="9" t="s">
        <v>25</v>
      </c>
      <c r="I1295" s="9" t="s">
        <v>25</v>
      </c>
      <c r="J1295" s="12">
        <v>1</v>
      </c>
      <c r="K1295" s="13">
        <v>43921</v>
      </c>
      <c r="L1295" s="86">
        <f>(Tabla2[[#This Row],[release_year]]-'VARIANZA Y DES. EST'!$L$11)^2</f>
        <v>14.590890603358293</v>
      </c>
      <c r="M1295" s="12">
        <v>2018</v>
      </c>
      <c r="N1295" s="9" t="s">
        <v>35</v>
      </c>
      <c r="O1295" s="9" t="s">
        <v>4680</v>
      </c>
      <c r="P1295" s="12">
        <v>84</v>
      </c>
      <c r="Q1295" s="12">
        <v>84</v>
      </c>
      <c r="R1295" s="12">
        <v>242.26914883787899</v>
      </c>
      <c r="S1295" s="12" t="s">
        <v>28</v>
      </c>
      <c r="T1295" s="9" t="s">
        <v>3969</v>
      </c>
      <c r="U1295" s="9" t="s">
        <v>3969</v>
      </c>
      <c r="V1295" s="9" t="s">
        <v>3969</v>
      </c>
      <c r="W1295" s="14">
        <v>1</v>
      </c>
    </row>
    <row r="1296" spans="1:23" x14ac:dyDescent="0.25">
      <c r="A1296" s="8">
        <v>3261</v>
      </c>
      <c r="B1296" s="9" t="s">
        <v>4742</v>
      </c>
      <c r="C1296" s="9" t="s">
        <v>22</v>
      </c>
      <c r="D1296" s="9" t="s">
        <v>4743</v>
      </c>
      <c r="E1296" s="18" t="s">
        <v>4744</v>
      </c>
      <c r="F1296" s="9" t="s">
        <v>1574</v>
      </c>
      <c r="G1296" s="12">
        <v>1</v>
      </c>
      <c r="H1296" s="9" t="s">
        <v>25</v>
      </c>
      <c r="I1296" s="9" t="s">
        <v>25</v>
      </c>
      <c r="J1296" s="12">
        <v>1</v>
      </c>
      <c r="K1296" s="16">
        <v>43785</v>
      </c>
      <c r="L1296" s="86">
        <f>(Tabla2[[#This Row],[release_year]]-'VARIANZA Y DES. EST'!$L$11)^2</f>
        <v>3.2471164275211517E-2</v>
      </c>
      <c r="M1296" s="12">
        <v>2014</v>
      </c>
      <c r="N1296" s="9" t="s">
        <v>76</v>
      </c>
      <c r="O1296" s="9" t="s">
        <v>4680</v>
      </c>
      <c r="P1296" s="12">
        <v>84</v>
      </c>
      <c r="Q1296" s="12">
        <v>84</v>
      </c>
      <c r="R1296" s="12">
        <v>242.26914883787899</v>
      </c>
      <c r="S1296" s="12" t="s">
        <v>28</v>
      </c>
      <c r="T1296" s="9" t="s">
        <v>477</v>
      </c>
      <c r="U1296" s="9" t="s">
        <v>477</v>
      </c>
      <c r="V1296" s="9" t="s">
        <v>477</v>
      </c>
      <c r="W1296" s="14">
        <v>1</v>
      </c>
    </row>
    <row r="1297" spans="1:23" x14ac:dyDescent="0.25">
      <c r="A1297" s="8">
        <v>3548</v>
      </c>
      <c r="B1297" s="9" t="s">
        <v>4745</v>
      </c>
      <c r="C1297" s="9" t="s">
        <v>22</v>
      </c>
      <c r="D1297" s="9" t="s">
        <v>4746</v>
      </c>
      <c r="E1297" s="9" t="s">
        <v>4747</v>
      </c>
      <c r="F1297" s="9" t="s">
        <v>4748</v>
      </c>
      <c r="G1297" s="12">
        <v>12</v>
      </c>
      <c r="H1297" s="12"/>
      <c r="I1297" s="9"/>
      <c r="J1297" s="12">
        <v>0</v>
      </c>
      <c r="K1297" s="13">
        <v>43707</v>
      </c>
      <c r="L1297" s="86">
        <f>(Tabla2[[#This Row],[release_year]]-'VARIANZA Y DES. EST'!$L$11)^2</f>
        <v>23.230495463129063</v>
      </c>
      <c r="M1297" s="12">
        <v>2019</v>
      </c>
      <c r="N1297" s="9" t="s">
        <v>76</v>
      </c>
      <c r="O1297" s="9" t="s">
        <v>4680</v>
      </c>
      <c r="P1297" s="12">
        <v>84</v>
      </c>
      <c r="Q1297" s="12">
        <v>84</v>
      </c>
      <c r="R1297" s="12">
        <v>242.26914883787899</v>
      </c>
      <c r="S1297" s="12" t="s">
        <v>28</v>
      </c>
      <c r="T1297" s="9" t="s">
        <v>859</v>
      </c>
      <c r="U1297" s="9" t="s">
        <v>95</v>
      </c>
      <c r="V1297" s="9" t="s">
        <v>859</v>
      </c>
      <c r="W1297" s="14">
        <v>2</v>
      </c>
    </row>
    <row r="1298" spans="1:23" x14ac:dyDescent="0.25">
      <c r="A1298" s="8">
        <v>3629</v>
      </c>
      <c r="B1298" s="9" t="s">
        <v>4749</v>
      </c>
      <c r="C1298" s="9" t="s">
        <v>22</v>
      </c>
      <c r="D1298" s="9" t="s">
        <v>4750</v>
      </c>
      <c r="E1298" s="18" t="s">
        <v>4751</v>
      </c>
      <c r="F1298" s="9" t="s">
        <v>4752</v>
      </c>
      <c r="G1298" s="12">
        <v>2</v>
      </c>
      <c r="H1298" s="12"/>
      <c r="I1298" s="9"/>
      <c r="J1298" s="12">
        <v>0</v>
      </c>
      <c r="K1298" s="13">
        <v>43679</v>
      </c>
      <c r="L1298" s="86">
        <f>(Tabla2[[#This Row],[release_year]]-'VARIANZA Y DES. EST'!$L$11)^2</f>
        <v>23.230495463129063</v>
      </c>
      <c r="M1298" s="12">
        <v>2019</v>
      </c>
      <c r="N1298" s="9" t="s">
        <v>76</v>
      </c>
      <c r="O1298" s="9" t="s">
        <v>4680</v>
      </c>
      <c r="P1298" s="12">
        <v>84</v>
      </c>
      <c r="Q1298" s="12">
        <v>84</v>
      </c>
      <c r="R1298" s="12">
        <v>242.26914883787899</v>
      </c>
      <c r="S1298" s="12" t="s">
        <v>28</v>
      </c>
      <c r="T1298" s="9" t="s">
        <v>57</v>
      </c>
      <c r="U1298" s="9" t="s">
        <v>57</v>
      </c>
      <c r="V1298" s="9" t="s">
        <v>57</v>
      </c>
      <c r="W1298" s="14">
        <v>1</v>
      </c>
    </row>
    <row r="1299" spans="1:23" x14ac:dyDescent="0.25">
      <c r="A1299" s="8">
        <v>3815</v>
      </c>
      <c r="B1299" s="9" t="s">
        <v>4753</v>
      </c>
      <c r="C1299" s="9" t="s">
        <v>22</v>
      </c>
      <c r="D1299" s="9" t="s">
        <v>4754</v>
      </c>
      <c r="E1299" s="10" t="s">
        <v>4755</v>
      </c>
      <c r="F1299" s="11"/>
      <c r="G1299" s="12">
        <v>0</v>
      </c>
      <c r="H1299" s="12"/>
      <c r="I1299" s="9"/>
      <c r="J1299" s="12">
        <v>0</v>
      </c>
      <c r="K1299" s="13">
        <v>43602</v>
      </c>
      <c r="L1299" s="86">
        <f>(Tabla2[[#This Row],[release_year]]-'VARIANZA Y DES. EST'!$L$11)^2</f>
        <v>23.230495463129063</v>
      </c>
      <c r="M1299" s="12">
        <v>2019</v>
      </c>
      <c r="N1299" s="9" t="s">
        <v>35</v>
      </c>
      <c r="O1299" s="9" t="s">
        <v>4680</v>
      </c>
      <c r="P1299" s="12">
        <v>84</v>
      </c>
      <c r="Q1299" s="12">
        <v>84</v>
      </c>
      <c r="R1299" s="12">
        <v>242.26914883787899</v>
      </c>
      <c r="S1299" s="12" t="s">
        <v>28</v>
      </c>
      <c r="T1299" s="9" t="s">
        <v>576</v>
      </c>
      <c r="U1299" s="9" t="s">
        <v>57</v>
      </c>
      <c r="V1299" s="9" t="s">
        <v>576</v>
      </c>
      <c r="W1299" s="14">
        <v>2</v>
      </c>
    </row>
    <row r="1300" spans="1:23" x14ac:dyDescent="0.25">
      <c r="A1300" s="8">
        <v>4088</v>
      </c>
      <c r="B1300" s="9" t="s">
        <v>4756</v>
      </c>
      <c r="C1300" s="9" t="s">
        <v>22</v>
      </c>
      <c r="D1300" s="9" t="s">
        <v>4757</v>
      </c>
      <c r="E1300" s="18" t="s">
        <v>4758</v>
      </c>
      <c r="F1300" s="9" t="s">
        <v>4759</v>
      </c>
      <c r="G1300" s="12">
        <v>12</v>
      </c>
      <c r="H1300" s="9" t="s">
        <v>231</v>
      </c>
      <c r="I1300" s="9" t="s">
        <v>231</v>
      </c>
      <c r="J1300" s="12">
        <v>1</v>
      </c>
      <c r="K1300" s="13">
        <v>43518</v>
      </c>
      <c r="L1300" s="86">
        <f>(Tabla2[[#This Row],[release_year]]-'VARIANZA Y DES. EST'!$L$11)^2</f>
        <v>23.230495463129063</v>
      </c>
      <c r="M1300" s="12">
        <v>2019</v>
      </c>
      <c r="N1300" s="9" t="s">
        <v>76</v>
      </c>
      <c r="O1300" s="9" t="s">
        <v>4680</v>
      </c>
      <c r="P1300" s="12">
        <v>84</v>
      </c>
      <c r="Q1300" s="12">
        <v>84</v>
      </c>
      <c r="R1300" s="12">
        <v>242.26914883787899</v>
      </c>
      <c r="S1300" s="12" t="s">
        <v>28</v>
      </c>
      <c r="T1300" s="9" t="s">
        <v>118</v>
      </c>
      <c r="U1300" s="9" t="s">
        <v>45</v>
      </c>
      <c r="V1300" s="9" t="s">
        <v>118</v>
      </c>
      <c r="W1300" s="14">
        <v>3</v>
      </c>
    </row>
    <row r="1301" spans="1:23" x14ac:dyDescent="0.25">
      <c r="A1301" s="8">
        <v>4136</v>
      </c>
      <c r="B1301" s="9" t="s">
        <v>4760</v>
      </c>
      <c r="C1301" s="9" t="s">
        <v>22</v>
      </c>
      <c r="D1301" s="9" t="s">
        <v>4761</v>
      </c>
      <c r="E1301" s="10" t="s">
        <v>4762</v>
      </c>
      <c r="F1301" s="11"/>
      <c r="G1301" s="12">
        <v>0</v>
      </c>
      <c r="H1301" s="9" t="s">
        <v>25</v>
      </c>
      <c r="I1301" s="9" t="s">
        <v>25</v>
      </c>
      <c r="J1301" s="12">
        <v>1</v>
      </c>
      <c r="K1301" s="13">
        <v>43497</v>
      </c>
      <c r="L1301" s="86">
        <f>(Tabla2[[#This Row],[release_year]]-'VARIANZA Y DES. EST'!$L$11)^2</f>
        <v>3.3116808838167522</v>
      </c>
      <c r="M1301" s="12">
        <v>2016</v>
      </c>
      <c r="N1301" s="9" t="s">
        <v>76</v>
      </c>
      <c r="O1301" s="9" t="s">
        <v>4680</v>
      </c>
      <c r="P1301" s="12">
        <v>84</v>
      </c>
      <c r="Q1301" s="12">
        <v>84</v>
      </c>
      <c r="R1301" s="12">
        <v>242.26914883787899</v>
      </c>
      <c r="S1301" s="12" t="s">
        <v>28</v>
      </c>
      <c r="T1301" s="9" t="s">
        <v>57</v>
      </c>
      <c r="U1301" s="9" t="s">
        <v>57</v>
      </c>
      <c r="V1301" s="9" t="s">
        <v>57</v>
      </c>
      <c r="W1301" s="14">
        <v>1</v>
      </c>
    </row>
    <row r="1302" spans="1:23" x14ac:dyDescent="0.25">
      <c r="A1302" s="8">
        <v>4298</v>
      </c>
      <c r="B1302" s="9" t="s">
        <v>4763</v>
      </c>
      <c r="C1302" s="9" t="s">
        <v>22</v>
      </c>
      <c r="D1302" s="9" t="s">
        <v>4764</v>
      </c>
      <c r="E1302" s="9" t="s">
        <v>4765</v>
      </c>
      <c r="F1302" s="9" t="s">
        <v>4766</v>
      </c>
      <c r="G1302" s="12">
        <v>2</v>
      </c>
      <c r="H1302" s="9" t="s">
        <v>3522</v>
      </c>
      <c r="I1302" s="9" t="s">
        <v>3522</v>
      </c>
      <c r="J1302" s="12">
        <v>1</v>
      </c>
      <c r="K1302" s="16">
        <v>43449</v>
      </c>
      <c r="L1302" s="86">
        <f>(Tabla2[[#This Row],[release_year]]-'VARIANZA Y DES. EST'!$L$11)^2</f>
        <v>7.9512857435875226</v>
      </c>
      <c r="M1302" s="12">
        <v>2017</v>
      </c>
      <c r="N1302" s="9" t="s">
        <v>35</v>
      </c>
      <c r="O1302" s="9" t="s">
        <v>4680</v>
      </c>
      <c r="P1302" s="12">
        <v>84</v>
      </c>
      <c r="Q1302" s="12">
        <v>84</v>
      </c>
      <c r="R1302" s="12">
        <v>242.26914883787899</v>
      </c>
      <c r="S1302" s="12" t="s">
        <v>28</v>
      </c>
      <c r="T1302" s="9" t="s">
        <v>2492</v>
      </c>
      <c r="U1302" s="9" t="s">
        <v>95</v>
      </c>
      <c r="V1302" s="9" t="s">
        <v>2492</v>
      </c>
      <c r="W1302" s="14">
        <v>3</v>
      </c>
    </row>
    <row r="1303" spans="1:23" x14ac:dyDescent="0.25">
      <c r="A1303" s="8">
        <v>5116</v>
      </c>
      <c r="B1303" s="9" t="s">
        <v>4767</v>
      </c>
      <c r="C1303" s="9" t="s">
        <v>22</v>
      </c>
      <c r="D1303" s="9" t="s">
        <v>4768</v>
      </c>
      <c r="E1303" s="18" t="s">
        <v>4769</v>
      </c>
      <c r="F1303" s="9" t="s">
        <v>4770</v>
      </c>
      <c r="G1303" s="12">
        <v>9</v>
      </c>
      <c r="H1303" s="9" t="s">
        <v>160</v>
      </c>
      <c r="I1303" s="9" t="s">
        <v>160</v>
      </c>
      <c r="J1303" s="12">
        <v>1</v>
      </c>
      <c r="K1303" s="16">
        <v>43089</v>
      </c>
      <c r="L1303" s="86">
        <f>(Tabla2[[#This Row],[release_year]]-'VARIANZA Y DES. EST'!$L$11)^2</f>
        <v>7.9512857435875226</v>
      </c>
      <c r="M1303" s="12">
        <v>2017</v>
      </c>
      <c r="N1303" s="9" t="s">
        <v>55</v>
      </c>
      <c r="O1303" s="9" t="s">
        <v>4680</v>
      </c>
      <c r="P1303" s="12">
        <v>84</v>
      </c>
      <c r="Q1303" s="12">
        <v>84</v>
      </c>
      <c r="R1303" s="12">
        <v>242.26914883787899</v>
      </c>
      <c r="S1303" s="12" t="s">
        <v>28</v>
      </c>
      <c r="T1303" s="9" t="s">
        <v>111</v>
      </c>
      <c r="U1303" s="9" t="s">
        <v>30</v>
      </c>
      <c r="V1303" s="9" t="s">
        <v>111</v>
      </c>
      <c r="W1303" s="14">
        <v>2</v>
      </c>
    </row>
    <row r="1304" spans="1:23" x14ac:dyDescent="0.25">
      <c r="A1304" s="8">
        <v>5197</v>
      </c>
      <c r="B1304" s="9" t="s">
        <v>4771</v>
      </c>
      <c r="C1304" s="9" t="s">
        <v>22</v>
      </c>
      <c r="D1304" s="9" t="s">
        <v>4772</v>
      </c>
      <c r="E1304" s="18" t="s">
        <v>4773</v>
      </c>
      <c r="F1304" s="9" t="s">
        <v>4773</v>
      </c>
      <c r="G1304" s="12">
        <v>1</v>
      </c>
      <c r="H1304" s="9" t="s">
        <v>25</v>
      </c>
      <c r="I1304" s="9" t="s">
        <v>25</v>
      </c>
      <c r="J1304" s="12">
        <v>1</v>
      </c>
      <c r="K1304" s="16">
        <v>43039</v>
      </c>
      <c r="L1304" s="86">
        <f>(Tabla2[[#This Row],[release_year]]-'VARIANZA Y DES. EST'!$L$11)^2</f>
        <v>7.9512857435875226</v>
      </c>
      <c r="M1304" s="12">
        <v>2017</v>
      </c>
      <c r="N1304" s="9" t="s">
        <v>76</v>
      </c>
      <c r="O1304" s="9" t="s">
        <v>4680</v>
      </c>
      <c r="P1304" s="12">
        <v>84</v>
      </c>
      <c r="Q1304" s="12">
        <v>84</v>
      </c>
      <c r="R1304" s="12">
        <v>242.26914883787899</v>
      </c>
      <c r="S1304" s="12" t="s">
        <v>28</v>
      </c>
      <c r="T1304" s="9" t="s">
        <v>477</v>
      </c>
      <c r="U1304" s="9" t="s">
        <v>477</v>
      </c>
      <c r="V1304" s="9" t="s">
        <v>477</v>
      </c>
      <c r="W1304" s="14">
        <v>1</v>
      </c>
    </row>
    <row r="1305" spans="1:23" x14ac:dyDescent="0.25">
      <c r="A1305" s="8">
        <v>5359</v>
      </c>
      <c r="B1305" s="9" t="s">
        <v>4774</v>
      </c>
      <c r="C1305" s="9" t="s">
        <v>22</v>
      </c>
      <c r="D1305" s="9" t="s">
        <v>4775</v>
      </c>
      <c r="E1305" s="18" t="s">
        <v>4776</v>
      </c>
      <c r="F1305" s="9" t="s">
        <v>4777</v>
      </c>
      <c r="G1305" s="12">
        <v>10</v>
      </c>
      <c r="H1305" s="9" t="s">
        <v>25</v>
      </c>
      <c r="I1305" s="9" t="s">
        <v>25</v>
      </c>
      <c r="J1305" s="12">
        <v>1</v>
      </c>
      <c r="K1305" s="13">
        <v>42948</v>
      </c>
      <c r="L1305" s="86">
        <f>(Tabla2[[#This Row],[release_year]]-'VARIANZA Y DES. EST'!$L$11)^2</f>
        <v>3.3116808838167522</v>
      </c>
      <c r="M1305" s="12">
        <v>2016</v>
      </c>
      <c r="N1305" s="9" t="s">
        <v>76</v>
      </c>
      <c r="O1305" s="9" t="s">
        <v>4680</v>
      </c>
      <c r="P1305" s="12">
        <v>84</v>
      </c>
      <c r="Q1305" s="12">
        <v>84</v>
      </c>
      <c r="R1305" s="12">
        <v>242.26914883787899</v>
      </c>
      <c r="S1305" s="12" t="s">
        <v>28</v>
      </c>
      <c r="T1305" s="9" t="s">
        <v>4778</v>
      </c>
      <c r="U1305" s="9" t="s">
        <v>95</v>
      </c>
      <c r="V1305" s="9" t="s">
        <v>4778</v>
      </c>
      <c r="W1305" s="14">
        <v>3</v>
      </c>
    </row>
    <row r="1306" spans="1:23" x14ac:dyDescent="0.25">
      <c r="A1306" s="8">
        <v>5369</v>
      </c>
      <c r="B1306" s="9" t="s">
        <v>4779</v>
      </c>
      <c r="C1306" s="9" t="s">
        <v>22</v>
      </c>
      <c r="D1306" s="9" t="s">
        <v>4780</v>
      </c>
      <c r="E1306" s="18" t="s">
        <v>4781</v>
      </c>
      <c r="F1306" s="9" t="s">
        <v>4782</v>
      </c>
      <c r="G1306" s="12">
        <v>10</v>
      </c>
      <c r="H1306" s="9" t="s">
        <v>25</v>
      </c>
      <c r="I1306" s="9" t="s">
        <v>25</v>
      </c>
      <c r="J1306" s="12">
        <v>1</v>
      </c>
      <c r="K1306" s="13">
        <v>42944</v>
      </c>
      <c r="L1306" s="86">
        <f>(Tabla2[[#This Row],[release_year]]-'VARIANZA Y DES. EST'!$L$11)^2</f>
        <v>7.9512857435875226</v>
      </c>
      <c r="M1306" s="12">
        <v>2017</v>
      </c>
      <c r="N1306" s="9" t="s">
        <v>76</v>
      </c>
      <c r="O1306" s="9" t="s">
        <v>4680</v>
      </c>
      <c r="P1306" s="12">
        <v>84</v>
      </c>
      <c r="Q1306" s="12">
        <v>84</v>
      </c>
      <c r="R1306" s="12">
        <v>242.26914883787899</v>
      </c>
      <c r="S1306" s="12" t="s">
        <v>28</v>
      </c>
      <c r="T1306" s="9" t="s">
        <v>4409</v>
      </c>
      <c r="U1306" s="9" t="s">
        <v>95</v>
      </c>
      <c r="V1306" s="9" t="s">
        <v>4409</v>
      </c>
      <c r="W1306" s="14">
        <v>3</v>
      </c>
    </row>
    <row r="1307" spans="1:23" x14ac:dyDescent="0.25">
      <c r="A1307" s="8">
        <v>5386</v>
      </c>
      <c r="B1307" s="9" t="s">
        <v>4783</v>
      </c>
      <c r="C1307" s="9" t="s">
        <v>22</v>
      </c>
      <c r="D1307" s="9" t="s">
        <v>4784</v>
      </c>
      <c r="E1307" s="18" t="s">
        <v>4785</v>
      </c>
      <c r="F1307" s="9" t="s">
        <v>4786</v>
      </c>
      <c r="G1307" s="12">
        <v>8</v>
      </c>
      <c r="H1307" s="9" t="s">
        <v>25</v>
      </c>
      <c r="I1307" s="9" t="s">
        <v>25</v>
      </c>
      <c r="J1307" s="12">
        <v>1</v>
      </c>
      <c r="K1307" s="13">
        <v>42923</v>
      </c>
      <c r="L1307" s="86">
        <f>(Tabla2[[#This Row],[release_year]]-'VARIANZA Y DES. EST'!$L$11)^2</f>
        <v>7.9512857435875226</v>
      </c>
      <c r="M1307" s="12">
        <v>2017</v>
      </c>
      <c r="N1307" s="9" t="s">
        <v>76</v>
      </c>
      <c r="O1307" s="9" t="s">
        <v>4680</v>
      </c>
      <c r="P1307" s="12">
        <v>84</v>
      </c>
      <c r="Q1307" s="12">
        <v>84</v>
      </c>
      <c r="R1307" s="12">
        <v>242.26914883787899</v>
      </c>
      <c r="S1307" s="12" t="s">
        <v>28</v>
      </c>
      <c r="T1307" s="9" t="s">
        <v>1544</v>
      </c>
      <c r="U1307" s="9" t="s">
        <v>95</v>
      </c>
      <c r="V1307" s="9" t="s">
        <v>1544</v>
      </c>
      <c r="W1307" s="14">
        <v>2</v>
      </c>
    </row>
    <row r="1308" spans="1:23" x14ac:dyDescent="0.25">
      <c r="A1308" s="8">
        <v>5484</v>
      </c>
      <c r="B1308" s="9" t="s">
        <v>4787</v>
      </c>
      <c r="C1308" s="9" t="s">
        <v>22</v>
      </c>
      <c r="D1308" s="9" t="s">
        <v>4788</v>
      </c>
      <c r="E1308" s="18" t="s">
        <v>4789</v>
      </c>
      <c r="F1308" s="9" t="s">
        <v>4790</v>
      </c>
      <c r="G1308" s="12">
        <v>9</v>
      </c>
      <c r="H1308" s="9" t="s">
        <v>25</v>
      </c>
      <c r="I1308" s="9" t="s">
        <v>25</v>
      </c>
      <c r="J1308" s="12">
        <v>1</v>
      </c>
      <c r="K1308" s="13">
        <v>42870</v>
      </c>
      <c r="L1308" s="86">
        <f>(Tabla2[[#This Row],[release_year]]-'VARIANZA Y DES. EST'!$L$11)^2</f>
        <v>3.3116808838167522</v>
      </c>
      <c r="M1308" s="12">
        <v>2016</v>
      </c>
      <c r="N1308" s="9" t="s">
        <v>76</v>
      </c>
      <c r="O1308" s="9" t="s">
        <v>4680</v>
      </c>
      <c r="P1308" s="12">
        <v>84</v>
      </c>
      <c r="Q1308" s="12">
        <v>84</v>
      </c>
      <c r="R1308" s="12">
        <v>242.26914883787899</v>
      </c>
      <c r="S1308" s="12" t="s">
        <v>28</v>
      </c>
      <c r="T1308" s="9" t="s">
        <v>3495</v>
      </c>
      <c r="U1308" s="9" t="s">
        <v>45</v>
      </c>
      <c r="V1308" s="9" t="s">
        <v>3495</v>
      </c>
      <c r="W1308" s="14">
        <v>3</v>
      </c>
    </row>
    <row r="1309" spans="1:23" x14ac:dyDescent="0.25">
      <c r="A1309" s="8">
        <v>5642</v>
      </c>
      <c r="B1309" s="9" t="s">
        <v>4791</v>
      </c>
      <c r="C1309" s="9" t="s">
        <v>22</v>
      </c>
      <c r="D1309" s="9" t="s">
        <v>4792</v>
      </c>
      <c r="E1309" s="18" t="s">
        <v>4793</v>
      </c>
      <c r="F1309" s="9" t="s">
        <v>4794</v>
      </c>
      <c r="G1309" s="12">
        <v>10</v>
      </c>
      <c r="H1309" s="9" t="s">
        <v>126</v>
      </c>
      <c r="I1309" s="9" t="s">
        <v>4795</v>
      </c>
      <c r="J1309" s="12">
        <v>4</v>
      </c>
      <c r="K1309" s="13">
        <v>42742</v>
      </c>
      <c r="L1309" s="86">
        <f>(Tabla2[[#This Row],[release_year]]-'VARIANZA Y DES. EST'!$L$11)^2</f>
        <v>3.3116808838167522</v>
      </c>
      <c r="M1309" s="12">
        <v>2016</v>
      </c>
      <c r="N1309" s="9" t="s">
        <v>43</v>
      </c>
      <c r="O1309" s="9" t="s">
        <v>4680</v>
      </c>
      <c r="P1309" s="12">
        <v>84</v>
      </c>
      <c r="Q1309" s="12">
        <v>84</v>
      </c>
      <c r="R1309" s="12">
        <v>242.26914883787899</v>
      </c>
      <c r="S1309" s="12" t="s">
        <v>28</v>
      </c>
      <c r="T1309" s="9" t="s">
        <v>4796</v>
      </c>
      <c r="U1309" s="9" t="s">
        <v>514</v>
      </c>
      <c r="V1309" s="9" t="s">
        <v>4796</v>
      </c>
      <c r="W1309" s="14">
        <v>3</v>
      </c>
    </row>
    <row r="1310" spans="1:23" x14ac:dyDescent="0.25">
      <c r="A1310" s="8">
        <v>5795</v>
      </c>
      <c r="B1310" s="9" t="s">
        <v>4797</v>
      </c>
      <c r="C1310" s="9" t="s">
        <v>22</v>
      </c>
      <c r="D1310" s="9" t="s">
        <v>4798</v>
      </c>
      <c r="E1310" s="9" t="s">
        <v>2335</v>
      </c>
      <c r="F1310" s="9" t="s">
        <v>2335</v>
      </c>
      <c r="G1310" s="12">
        <v>1</v>
      </c>
      <c r="H1310" s="9" t="s">
        <v>25</v>
      </c>
      <c r="I1310" s="9" t="s">
        <v>25</v>
      </c>
      <c r="J1310" s="12">
        <v>1</v>
      </c>
      <c r="K1310" s="13">
        <v>42629</v>
      </c>
      <c r="L1310" s="86">
        <f>(Tabla2[[#This Row],[release_year]]-'VARIANZA Y DES. EST'!$L$11)^2</f>
        <v>17.47405172519213</v>
      </c>
      <c r="M1310" s="12">
        <v>2010</v>
      </c>
      <c r="N1310" s="25"/>
      <c r="O1310" s="9" t="s">
        <v>4680</v>
      </c>
      <c r="P1310" s="12">
        <v>84</v>
      </c>
      <c r="Q1310" s="12">
        <v>84</v>
      </c>
      <c r="R1310" s="12">
        <v>242.26914883787899</v>
      </c>
      <c r="S1310" s="12" t="s">
        <v>28</v>
      </c>
      <c r="T1310" s="9" t="s">
        <v>156</v>
      </c>
      <c r="U1310" s="9" t="s">
        <v>156</v>
      </c>
      <c r="V1310" s="9" t="s">
        <v>156</v>
      </c>
      <c r="W1310" s="14">
        <v>1</v>
      </c>
    </row>
    <row r="1311" spans="1:23" x14ac:dyDescent="0.25">
      <c r="A1311" s="8">
        <v>5861</v>
      </c>
      <c r="B1311" s="9" t="s">
        <v>4799</v>
      </c>
      <c r="C1311" s="9" t="s">
        <v>22</v>
      </c>
      <c r="D1311" s="9" t="s">
        <v>4800</v>
      </c>
      <c r="E1311" s="9" t="s">
        <v>4801</v>
      </c>
      <c r="F1311" s="9" t="s">
        <v>4801</v>
      </c>
      <c r="G1311" s="12">
        <v>2</v>
      </c>
      <c r="H1311" s="9" t="s">
        <v>126</v>
      </c>
      <c r="I1311" s="9" t="s">
        <v>126</v>
      </c>
      <c r="J1311" s="12">
        <v>1</v>
      </c>
      <c r="K1311" s="13">
        <v>42447</v>
      </c>
      <c r="L1311" s="86">
        <f>(Tabla2[[#This Row],[release_year]]-'VARIANZA Y DES. EST'!$L$11)^2</f>
        <v>3.3116808838167522</v>
      </c>
      <c r="M1311" s="12">
        <v>2016</v>
      </c>
      <c r="N1311" s="9" t="s">
        <v>35</v>
      </c>
      <c r="O1311" s="9" t="s">
        <v>4680</v>
      </c>
      <c r="P1311" s="12">
        <v>84</v>
      </c>
      <c r="Q1311" s="12">
        <v>84</v>
      </c>
      <c r="R1311" s="12">
        <v>242.26914883787899</v>
      </c>
      <c r="S1311" s="12" t="s">
        <v>28</v>
      </c>
      <c r="T1311" s="9" t="s">
        <v>105</v>
      </c>
      <c r="U1311" s="9" t="s">
        <v>57</v>
      </c>
      <c r="V1311" s="9" t="s">
        <v>105</v>
      </c>
      <c r="W1311" s="14">
        <v>2</v>
      </c>
    </row>
    <row r="1312" spans="1:23" x14ac:dyDescent="0.25">
      <c r="A1312" s="8">
        <v>5913</v>
      </c>
      <c r="B1312" s="9" t="s">
        <v>4802</v>
      </c>
      <c r="C1312" s="9" t="s">
        <v>22</v>
      </c>
      <c r="D1312" s="9" t="s">
        <v>4803</v>
      </c>
      <c r="E1312" s="9" t="s">
        <v>4804</v>
      </c>
      <c r="F1312" s="9" t="s">
        <v>4805</v>
      </c>
      <c r="G1312" s="12">
        <v>1</v>
      </c>
      <c r="H1312" s="9" t="s">
        <v>25</v>
      </c>
      <c r="I1312" s="9" t="s">
        <v>25</v>
      </c>
      <c r="J1312" s="12">
        <v>1</v>
      </c>
      <c r="K1312" s="13">
        <v>42146</v>
      </c>
      <c r="L1312" s="86">
        <f>(Tabla2[[#This Row],[release_year]]-'VARIANZA Y DES. EST'!$L$11)^2</f>
        <v>0.67207602404598188</v>
      </c>
      <c r="M1312" s="12">
        <v>2015</v>
      </c>
      <c r="N1312" s="9" t="s">
        <v>35</v>
      </c>
      <c r="O1312" s="9" t="s">
        <v>4680</v>
      </c>
      <c r="P1312" s="12">
        <v>84</v>
      </c>
      <c r="Q1312" s="12">
        <v>84</v>
      </c>
      <c r="R1312" s="12">
        <v>242.26914883787899</v>
      </c>
      <c r="S1312" s="12" t="s">
        <v>28</v>
      </c>
      <c r="T1312" s="9" t="s">
        <v>576</v>
      </c>
      <c r="U1312" s="9" t="s">
        <v>57</v>
      </c>
      <c r="V1312" s="9" t="s">
        <v>576</v>
      </c>
      <c r="W1312" s="14">
        <v>2</v>
      </c>
    </row>
    <row r="1313" spans="1:23" x14ac:dyDescent="0.25">
      <c r="A1313" s="8">
        <v>5914</v>
      </c>
      <c r="B1313" s="9" t="s">
        <v>4806</v>
      </c>
      <c r="C1313" s="9" t="s">
        <v>22</v>
      </c>
      <c r="D1313" s="9" t="s">
        <v>4807</v>
      </c>
      <c r="E1313" s="9" t="s">
        <v>2325</v>
      </c>
      <c r="F1313" s="9" t="s">
        <v>1412</v>
      </c>
      <c r="G1313" s="12">
        <v>1</v>
      </c>
      <c r="H1313" s="9" t="s">
        <v>25</v>
      </c>
      <c r="I1313" s="9" t="s">
        <v>25</v>
      </c>
      <c r="J1313" s="12">
        <v>1</v>
      </c>
      <c r="K1313" s="13">
        <v>42111</v>
      </c>
      <c r="L1313" s="86">
        <f>(Tabla2[[#This Row],[release_year]]-'VARIANZA Y DES. EST'!$L$11)^2</f>
        <v>0.67207602404598188</v>
      </c>
      <c r="M1313" s="12">
        <v>2015</v>
      </c>
      <c r="N1313" s="9" t="s">
        <v>76</v>
      </c>
      <c r="O1313" s="9" t="s">
        <v>4680</v>
      </c>
      <c r="P1313" s="12">
        <v>84</v>
      </c>
      <c r="Q1313" s="12">
        <v>84</v>
      </c>
      <c r="R1313" s="12">
        <v>242.26914883787899</v>
      </c>
      <c r="S1313" s="12" t="s">
        <v>28</v>
      </c>
      <c r="T1313" s="9" t="s">
        <v>477</v>
      </c>
      <c r="U1313" s="9" t="s">
        <v>477</v>
      </c>
      <c r="V1313" s="9" t="s">
        <v>477</v>
      </c>
      <c r="W1313" s="14">
        <v>1</v>
      </c>
    </row>
    <row r="1314" spans="1:23" x14ac:dyDescent="0.25">
      <c r="A1314" s="8">
        <v>5972</v>
      </c>
      <c r="B1314" s="9" t="s">
        <v>4808</v>
      </c>
      <c r="C1314" s="9" t="s">
        <v>22</v>
      </c>
      <c r="D1314" s="9" t="s">
        <v>4809</v>
      </c>
      <c r="E1314" s="10" t="s">
        <v>4810</v>
      </c>
      <c r="F1314" s="15"/>
      <c r="G1314" s="12">
        <v>0</v>
      </c>
      <c r="H1314" s="9" t="s">
        <v>25</v>
      </c>
      <c r="I1314" s="9" t="s">
        <v>25</v>
      </c>
      <c r="J1314" s="12">
        <v>1</v>
      </c>
      <c r="K1314" s="13">
        <v>42551</v>
      </c>
      <c r="L1314" s="86">
        <f>(Tabla2[[#This Row],[release_year]]-'VARIANZA Y DES. EST'!$L$11)^2</f>
        <v>0.67207602404598188</v>
      </c>
      <c r="M1314" s="12">
        <v>2015</v>
      </c>
      <c r="N1314" s="9" t="s">
        <v>842</v>
      </c>
      <c r="O1314" s="9" t="s">
        <v>4680</v>
      </c>
      <c r="P1314" s="12">
        <v>84</v>
      </c>
      <c r="Q1314" s="12">
        <v>84</v>
      </c>
      <c r="R1314" s="12">
        <v>242.26914883787899</v>
      </c>
      <c r="S1314" s="12" t="s">
        <v>28</v>
      </c>
      <c r="T1314" s="9" t="s">
        <v>57</v>
      </c>
      <c r="U1314" s="9" t="s">
        <v>57</v>
      </c>
      <c r="V1314" s="9" t="s">
        <v>57</v>
      </c>
      <c r="W1314" s="14">
        <v>1</v>
      </c>
    </row>
    <row r="1315" spans="1:23" x14ac:dyDescent="0.25">
      <c r="A1315" s="8">
        <v>6120</v>
      </c>
      <c r="B1315" s="9" t="s">
        <v>4811</v>
      </c>
      <c r="C1315" s="9" t="s">
        <v>22</v>
      </c>
      <c r="D1315" s="9" t="s">
        <v>4812</v>
      </c>
      <c r="E1315" s="9" t="s">
        <v>4813</v>
      </c>
      <c r="F1315" s="9" t="s">
        <v>4814</v>
      </c>
      <c r="G1315" s="12">
        <v>10</v>
      </c>
      <c r="H1315" s="9" t="s">
        <v>25</v>
      </c>
      <c r="I1315" s="9" t="s">
        <v>25</v>
      </c>
      <c r="J1315" s="12">
        <v>1</v>
      </c>
      <c r="K1315" s="13">
        <v>43498</v>
      </c>
      <c r="L1315" s="86">
        <f>(Tabla2[[#This Row],[release_year]]-'VARIANZA Y DES. EST'!$L$11)^2</f>
        <v>14.590890603358293</v>
      </c>
      <c r="M1315" s="12">
        <v>2018</v>
      </c>
      <c r="N1315" s="9" t="s">
        <v>76</v>
      </c>
      <c r="O1315" s="9" t="s">
        <v>4680</v>
      </c>
      <c r="P1315" s="12">
        <v>84</v>
      </c>
      <c r="Q1315" s="12">
        <v>84</v>
      </c>
      <c r="R1315" s="12">
        <v>242.26914883787899</v>
      </c>
      <c r="S1315" s="12" t="s">
        <v>28</v>
      </c>
      <c r="T1315" s="9" t="s">
        <v>3370</v>
      </c>
      <c r="U1315" s="9" t="s">
        <v>514</v>
      </c>
      <c r="V1315" s="9" t="s">
        <v>3370</v>
      </c>
      <c r="W1315" s="14">
        <v>2</v>
      </c>
    </row>
    <row r="1316" spans="1:23" x14ac:dyDescent="0.25">
      <c r="A1316" s="8">
        <v>6366</v>
      </c>
      <c r="B1316" s="9" t="s">
        <v>4815</v>
      </c>
      <c r="C1316" s="9" t="s">
        <v>22</v>
      </c>
      <c r="D1316" s="9" t="s">
        <v>4816</v>
      </c>
      <c r="E1316" s="18" t="s">
        <v>4817</v>
      </c>
      <c r="F1316" s="9" t="s">
        <v>4818</v>
      </c>
      <c r="G1316" s="12">
        <v>7</v>
      </c>
      <c r="H1316" s="9" t="s">
        <v>160</v>
      </c>
      <c r="I1316" s="9" t="s">
        <v>161</v>
      </c>
      <c r="J1316" s="12">
        <v>2</v>
      </c>
      <c r="K1316" s="13">
        <v>43979</v>
      </c>
      <c r="L1316" s="86">
        <f>(Tabla2[[#This Row],[release_year]]-'VARIANZA Y DES. EST'!$L$11)^2</f>
        <v>7.9512857435875226</v>
      </c>
      <c r="M1316" s="12">
        <v>2017</v>
      </c>
      <c r="N1316" s="9" t="s">
        <v>76</v>
      </c>
      <c r="O1316" s="9" t="s">
        <v>4680</v>
      </c>
      <c r="P1316" s="12">
        <v>84</v>
      </c>
      <c r="Q1316" s="12">
        <v>84</v>
      </c>
      <c r="R1316" s="12">
        <v>242.26914883787899</v>
      </c>
      <c r="S1316" s="12" t="s">
        <v>28</v>
      </c>
      <c r="T1316" s="9" t="s">
        <v>3998</v>
      </c>
      <c r="U1316" s="9" t="s">
        <v>45</v>
      </c>
      <c r="V1316" s="9" t="s">
        <v>3998</v>
      </c>
      <c r="W1316" s="14">
        <v>3</v>
      </c>
    </row>
    <row r="1317" spans="1:23" x14ac:dyDescent="0.25">
      <c r="A1317" s="8">
        <v>6426</v>
      </c>
      <c r="B1317" s="9" t="s">
        <v>4819</v>
      </c>
      <c r="C1317" s="9" t="s">
        <v>22</v>
      </c>
      <c r="D1317" s="9" t="s">
        <v>4820</v>
      </c>
      <c r="E1317" s="18" t="s">
        <v>4821</v>
      </c>
      <c r="F1317" s="9" t="s">
        <v>4822</v>
      </c>
      <c r="G1317" s="12">
        <v>8</v>
      </c>
      <c r="H1317" s="9" t="s">
        <v>25</v>
      </c>
      <c r="I1317" s="9" t="s">
        <v>382</v>
      </c>
      <c r="J1317" s="12">
        <v>2</v>
      </c>
      <c r="K1317" s="16">
        <v>41227</v>
      </c>
      <c r="L1317" s="86">
        <f>(Tabla2[[#This Row],[release_year]]-'VARIANZA Y DES. EST'!$L$11)^2</f>
        <v>4.7532614447336705</v>
      </c>
      <c r="M1317" s="12">
        <v>2012</v>
      </c>
      <c r="N1317" s="9" t="s">
        <v>1991</v>
      </c>
      <c r="O1317" s="9" t="s">
        <v>4680</v>
      </c>
      <c r="P1317" s="12">
        <v>84</v>
      </c>
      <c r="Q1317" s="12">
        <v>84</v>
      </c>
      <c r="R1317" s="12">
        <v>242.26914883787899</v>
      </c>
      <c r="S1317" s="12" t="s">
        <v>28</v>
      </c>
      <c r="T1317" s="9" t="s">
        <v>95</v>
      </c>
      <c r="U1317" s="9" t="s">
        <v>95</v>
      </c>
      <c r="V1317" s="9" t="s">
        <v>95</v>
      </c>
      <c r="W1317" s="14">
        <v>1</v>
      </c>
    </row>
    <row r="1318" spans="1:23" x14ac:dyDescent="0.25">
      <c r="A1318" s="8">
        <v>6524</v>
      </c>
      <c r="B1318" s="9" t="s">
        <v>4823</v>
      </c>
      <c r="C1318" s="9" t="s">
        <v>22</v>
      </c>
      <c r="D1318" s="9" t="s">
        <v>4824</v>
      </c>
      <c r="E1318" s="18" t="s">
        <v>4825</v>
      </c>
      <c r="F1318" s="9" t="s">
        <v>4826</v>
      </c>
      <c r="G1318" s="12">
        <v>6</v>
      </c>
      <c r="H1318" s="9" t="s">
        <v>126</v>
      </c>
      <c r="I1318" s="9" t="s">
        <v>4827</v>
      </c>
      <c r="J1318" s="12">
        <v>3</v>
      </c>
      <c r="K1318" s="13">
        <v>43377</v>
      </c>
      <c r="L1318" s="86">
        <f>(Tabla2[[#This Row],[release_year]]-'VARIANZA Y DES. EST'!$L$11)^2</f>
        <v>3.3116808838167522</v>
      </c>
      <c r="M1318" s="12">
        <v>2016</v>
      </c>
      <c r="N1318" s="9" t="s">
        <v>76</v>
      </c>
      <c r="O1318" s="9" t="s">
        <v>4680</v>
      </c>
      <c r="P1318" s="12">
        <v>84</v>
      </c>
      <c r="Q1318" s="12">
        <v>84</v>
      </c>
      <c r="R1318" s="12">
        <v>242.26914883787899</v>
      </c>
      <c r="S1318" s="12" t="s">
        <v>28</v>
      </c>
      <c r="T1318" s="9" t="s">
        <v>2709</v>
      </c>
      <c r="U1318" s="9" t="s">
        <v>45</v>
      </c>
      <c r="V1318" s="9" t="s">
        <v>2709</v>
      </c>
      <c r="W1318" s="14">
        <v>2</v>
      </c>
    </row>
    <row r="1319" spans="1:23" x14ac:dyDescent="0.25">
      <c r="A1319" s="8">
        <v>6644</v>
      </c>
      <c r="B1319" s="9" t="s">
        <v>4828</v>
      </c>
      <c r="C1319" s="9" t="s">
        <v>22</v>
      </c>
      <c r="D1319" s="9" t="s">
        <v>4829</v>
      </c>
      <c r="E1319" s="18" t="s">
        <v>4830</v>
      </c>
      <c r="F1319" s="9" t="s">
        <v>4831</v>
      </c>
      <c r="G1319" s="12">
        <v>10</v>
      </c>
      <c r="H1319" s="9" t="s">
        <v>25</v>
      </c>
      <c r="I1319" s="9" t="s">
        <v>25</v>
      </c>
      <c r="J1319" s="12">
        <v>1</v>
      </c>
      <c r="K1319" s="13">
        <v>43831</v>
      </c>
      <c r="L1319" s="86">
        <f>(Tabla2[[#This Row],[release_year]]-'VARIANZA Y DES. EST'!$L$11)^2</f>
        <v>201.07800312748444</v>
      </c>
      <c r="M1319" s="12">
        <v>2000</v>
      </c>
      <c r="N1319" s="9" t="s">
        <v>99</v>
      </c>
      <c r="O1319" s="9" t="s">
        <v>4680</v>
      </c>
      <c r="P1319" s="12">
        <v>84</v>
      </c>
      <c r="Q1319" s="12">
        <v>84</v>
      </c>
      <c r="R1319" s="12">
        <v>242.26914883787899</v>
      </c>
      <c r="S1319" s="12" t="s">
        <v>28</v>
      </c>
      <c r="T1319" s="9" t="s">
        <v>2252</v>
      </c>
      <c r="U1319" s="9" t="s">
        <v>38</v>
      </c>
      <c r="V1319" s="9" t="s">
        <v>2252</v>
      </c>
      <c r="W1319" s="14">
        <v>2</v>
      </c>
    </row>
    <row r="1320" spans="1:23" x14ac:dyDescent="0.25">
      <c r="A1320" s="8">
        <v>6782</v>
      </c>
      <c r="B1320" s="9" t="s">
        <v>4832</v>
      </c>
      <c r="C1320" s="9" t="s">
        <v>22</v>
      </c>
      <c r="D1320" s="9" t="s">
        <v>4833</v>
      </c>
      <c r="E1320" s="18" t="s">
        <v>399</v>
      </c>
      <c r="F1320" s="9" t="s">
        <v>4834</v>
      </c>
      <c r="G1320" s="12">
        <v>10</v>
      </c>
      <c r="H1320" s="9" t="s">
        <v>25</v>
      </c>
      <c r="I1320" s="9" t="s">
        <v>25</v>
      </c>
      <c r="J1320" s="12">
        <v>1</v>
      </c>
      <c r="K1320" s="13">
        <v>43165</v>
      </c>
      <c r="L1320" s="86">
        <f>(Tabla2[[#This Row],[release_year]]-'VARIANZA Y DES. EST'!$L$11)^2</f>
        <v>1382.3670913527567</v>
      </c>
      <c r="M1320" s="12">
        <v>1977</v>
      </c>
      <c r="N1320" s="9" t="s">
        <v>49</v>
      </c>
      <c r="O1320" s="9" t="s">
        <v>4680</v>
      </c>
      <c r="P1320" s="12">
        <v>84</v>
      </c>
      <c r="Q1320" s="12">
        <v>84</v>
      </c>
      <c r="R1320" s="12">
        <v>242.26914883787899</v>
      </c>
      <c r="S1320" s="12" t="s">
        <v>28</v>
      </c>
      <c r="T1320" s="9" t="s">
        <v>30</v>
      </c>
      <c r="U1320" s="9" t="s">
        <v>30</v>
      </c>
      <c r="V1320" s="9" t="s">
        <v>30</v>
      </c>
      <c r="W1320" s="14">
        <v>1</v>
      </c>
    </row>
    <row r="1321" spans="1:23" x14ac:dyDescent="0.25">
      <c r="A1321" s="8">
        <v>7012</v>
      </c>
      <c r="B1321" s="9" t="s">
        <v>4835</v>
      </c>
      <c r="C1321" s="9" t="s">
        <v>22</v>
      </c>
      <c r="D1321" s="9" t="s">
        <v>4836</v>
      </c>
      <c r="E1321" s="18" t="s">
        <v>4837</v>
      </c>
      <c r="F1321" s="9" t="s">
        <v>4838</v>
      </c>
      <c r="G1321" s="12">
        <v>1</v>
      </c>
      <c r="H1321" s="9" t="s">
        <v>4839</v>
      </c>
      <c r="I1321" s="9" t="s">
        <v>4840</v>
      </c>
      <c r="J1321" s="12">
        <v>5</v>
      </c>
      <c r="K1321" s="13">
        <v>42936</v>
      </c>
      <c r="L1321" s="86">
        <f>(Tabla2[[#This Row],[release_year]]-'VARIANZA Y DES. EST'!$L$11)^2</f>
        <v>3.3116808838167522</v>
      </c>
      <c r="M1321" s="12">
        <v>2016</v>
      </c>
      <c r="N1321" s="9" t="s">
        <v>35</v>
      </c>
      <c r="O1321" s="9" t="s">
        <v>4680</v>
      </c>
      <c r="P1321" s="12">
        <v>84</v>
      </c>
      <c r="Q1321" s="12">
        <v>84</v>
      </c>
      <c r="R1321" s="12">
        <v>242.26914883787899</v>
      </c>
      <c r="S1321" s="12" t="s">
        <v>28</v>
      </c>
      <c r="T1321" s="9" t="s">
        <v>4290</v>
      </c>
      <c r="U1321" s="9" t="s">
        <v>95</v>
      </c>
      <c r="V1321" s="9" t="s">
        <v>4290</v>
      </c>
      <c r="W1321" s="14">
        <v>3</v>
      </c>
    </row>
    <row r="1322" spans="1:23" x14ac:dyDescent="0.25">
      <c r="A1322" s="8">
        <v>7035</v>
      </c>
      <c r="B1322" s="9" t="s">
        <v>4841</v>
      </c>
      <c r="C1322" s="9" t="s">
        <v>22</v>
      </c>
      <c r="D1322" s="9" t="s">
        <v>4842</v>
      </c>
      <c r="E1322" s="18" t="s">
        <v>4843</v>
      </c>
      <c r="F1322" s="9" t="s">
        <v>4844</v>
      </c>
      <c r="G1322" s="12">
        <v>12</v>
      </c>
      <c r="H1322" s="9" t="s">
        <v>1064</v>
      </c>
      <c r="I1322" s="9" t="s">
        <v>1064</v>
      </c>
      <c r="J1322" s="12">
        <v>1</v>
      </c>
      <c r="K1322" s="13">
        <v>42894</v>
      </c>
      <c r="L1322" s="86">
        <f>(Tabla2[[#This Row],[release_year]]-'VARIANZA Y DES. EST'!$L$11)^2</f>
        <v>3.3116808838167522</v>
      </c>
      <c r="M1322" s="12">
        <v>2016</v>
      </c>
      <c r="N1322" s="9" t="s">
        <v>76</v>
      </c>
      <c r="O1322" s="9" t="s">
        <v>4680</v>
      </c>
      <c r="P1322" s="12">
        <v>84</v>
      </c>
      <c r="Q1322" s="12">
        <v>84</v>
      </c>
      <c r="R1322" s="12">
        <v>242.26914883787899</v>
      </c>
      <c r="S1322" s="12" t="s">
        <v>28</v>
      </c>
      <c r="T1322" s="9" t="s">
        <v>4796</v>
      </c>
      <c r="U1322" s="9" t="s">
        <v>514</v>
      </c>
      <c r="V1322" s="9" t="s">
        <v>4796</v>
      </c>
      <c r="W1322" s="14">
        <v>3</v>
      </c>
    </row>
    <row r="1323" spans="1:23" x14ac:dyDescent="0.25">
      <c r="A1323" s="8">
        <v>7107</v>
      </c>
      <c r="B1323" s="9" t="s">
        <v>4845</v>
      </c>
      <c r="C1323" s="9" t="s">
        <v>22</v>
      </c>
      <c r="D1323" s="9" t="s">
        <v>4846</v>
      </c>
      <c r="E1323" s="18" t="s">
        <v>4847</v>
      </c>
      <c r="F1323" s="9" t="s">
        <v>4848</v>
      </c>
      <c r="G1323" s="12">
        <v>4</v>
      </c>
      <c r="H1323" s="9" t="s">
        <v>116</v>
      </c>
      <c r="I1323" s="9" t="s">
        <v>116</v>
      </c>
      <c r="J1323" s="12">
        <v>1</v>
      </c>
      <c r="K1323" s="13">
        <v>43622</v>
      </c>
      <c r="L1323" s="86">
        <f>(Tabla2[[#This Row],[release_year]]-'VARIANZA Y DES. EST'!$L$11)^2</f>
        <v>7.9512857435875226</v>
      </c>
      <c r="M1323" s="12">
        <v>2017</v>
      </c>
      <c r="N1323" s="9" t="s">
        <v>35</v>
      </c>
      <c r="O1323" s="9" t="s">
        <v>4680</v>
      </c>
      <c r="P1323" s="12">
        <v>84</v>
      </c>
      <c r="Q1323" s="12">
        <v>84</v>
      </c>
      <c r="R1323" s="12">
        <v>242.26914883787899</v>
      </c>
      <c r="S1323" s="12" t="s">
        <v>28</v>
      </c>
      <c r="T1323" s="9" t="s">
        <v>4849</v>
      </c>
      <c r="U1323" s="9" t="s">
        <v>95</v>
      </c>
      <c r="V1323" s="9" t="s">
        <v>4849</v>
      </c>
      <c r="W1323" s="14">
        <v>3</v>
      </c>
    </row>
    <row r="1324" spans="1:23" x14ac:dyDescent="0.25">
      <c r="A1324" s="8">
        <v>7129</v>
      </c>
      <c r="B1324" s="9" t="s">
        <v>4850</v>
      </c>
      <c r="C1324" s="9" t="s">
        <v>22</v>
      </c>
      <c r="D1324" s="9" t="s">
        <v>4851</v>
      </c>
      <c r="E1324" s="18" t="s">
        <v>4852</v>
      </c>
      <c r="F1324" s="9" t="s">
        <v>4853</v>
      </c>
      <c r="G1324" s="12">
        <v>1</v>
      </c>
      <c r="H1324" s="9" t="s">
        <v>25</v>
      </c>
      <c r="I1324" s="9" t="s">
        <v>25</v>
      </c>
      <c r="J1324" s="12">
        <v>1</v>
      </c>
      <c r="K1324" s="13">
        <v>43221</v>
      </c>
      <c r="L1324" s="86">
        <f>(Tabla2[[#This Row],[release_year]]-'VARIANZA Y DES. EST'!$L$11)^2</f>
        <v>3.3116808838167522</v>
      </c>
      <c r="M1324" s="12">
        <v>2016</v>
      </c>
      <c r="N1324" s="9" t="s">
        <v>76</v>
      </c>
      <c r="O1324" s="9" t="s">
        <v>4680</v>
      </c>
      <c r="P1324" s="12">
        <v>84</v>
      </c>
      <c r="Q1324" s="12">
        <v>84</v>
      </c>
      <c r="R1324" s="12">
        <v>242.26914883787899</v>
      </c>
      <c r="S1324" s="12" t="s">
        <v>28</v>
      </c>
      <c r="T1324" s="9" t="s">
        <v>137</v>
      </c>
      <c r="U1324" s="9" t="s">
        <v>57</v>
      </c>
      <c r="V1324" s="9" t="s">
        <v>137</v>
      </c>
      <c r="W1324" s="14">
        <v>2</v>
      </c>
    </row>
    <row r="1325" spans="1:23" x14ac:dyDescent="0.25">
      <c r="A1325" s="8">
        <v>7303</v>
      </c>
      <c r="B1325" s="9" t="s">
        <v>4854</v>
      </c>
      <c r="C1325" s="9" t="s">
        <v>22</v>
      </c>
      <c r="D1325" s="9" t="s">
        <v>4855</v>
      </c>
      <c r="E1325" s="18" t="s">
        <v>4856</v>
      </c>
      <c r="F1325" s="9" t="s">
        <v>4857</v>
      </c>
      <c r="G1325" s="12">
        <v>7</v>
      </c>
      <c r="H1325" s="9" t="s">
        <v>160</v>
      </c>
      <c r="I1325" s="9" t="s">
        <v>160</v>
      </c>
      <c r="J1325" s="12">
        <v>1</v>
      </c>
      <c r="K1325" s="13">
        <v>43613</v>
      </c>
      <c r="L1325" s="86">
        <f>(Tabla2[[#This Row],[release_year]]-'VARIANZA Y DES. EST'!$L$11)^2</f>
        <v>14.590890603358293</v>
      </c>
      <c r="M1325" s="12">
        <v>2018</v>
      </c>
      <c r="N1325" s="9" t="s">
        <v>76</v>
      </c>
      <c r="O1325" s="9" t="s">
        <v>4680</v>
      </c>
      <c r="P1325" s="12">
        <v>84</v>
      </c>
      <c r="Q1325" s="12">
        <v>84</v>
      </c>
      <c r="R1325" s="12">
        <v>242.26914883787899</v>
      </c>
      <c r="S1325" s="12" t="s">
        <v>28</v>
      </c>
      <c r="T1325" s="9" t="s">
        <v>3611</v>
      </c>
      <c r="U1325" s="9" t="s">
        <v>514</v>
      </c>
      <c r="V1325" s="9" t="s">
        <v>3611</v>
      </c>
      <c r="W1325" s="14">
        <v>3</v>
      </c>
    </row>
    <row r="1326" spans="1:23" x14ac:dyDescent="0.25">
      <c r="A1326" s="8">
        <v>7371</v>
      </c>
      <c r="B1326" s="9" t="s">
        <v>4858</v>
      </c>
      <c r="C1326" s="9" t="s">
        <v>22</v>
      </c>
      <c r="D1326" s="9" t="s">
        <v>4859</v>
      </c>
      <c r="E1326" s="18" t="s">
        <v>4860</v>
      </c>
      <c r="F1326" s="9" t="s">
        <v>4861</v>
      </c>
      <c r="G1326" s="12">
        <v>10</v>
      </c>
      <c r="H1326" s="9" t="s">
        <v>25</v>
      </c>
      <c r="I1326" s="9" t="s">
        <v>25</v>
      </c>
      <c r="J1326" s="12">
        <v>1</v>
      </c>
      <c r="K1326" s="13">
        <v>40483</v>
      </c>
      <c r="L1326" s="86">
        <f>(Tabla2[[#This Row],[release_year]]-'VARIANZA Y DES. EST'!$L$11)^2</f>
        <v>738.76313995046439</v>
      </c>
      <c r="M1326" s="12">
        <v>1987</v>
      </c>
      <c r="N1326" s="9" t="s">
        <v>842</v>
      </c>
      <c r="O1326" s="9" t="s">
        <v>4680</v>
      </c>
      <c r="P1326" s="12">
        <v>84</v>
      </c>
      <c r="Q1326" s="12">
        <v>84</v>
      </c>
      <c r="R1326" s="12">
        <v>242.26914883787899</v>
      </c>
      <c r="S1326" s="12" t="s">
        <v>28</v>
      </c>
      <c r="T1326" s="9" t="s">
        <v>4862</v>
      </c>
      <c r="U1326" s="9" t="s">
        <v>4664</v>
      </c>
      <c r="V1326" s="9" t="s">
        <v>4862</v>
      </c>
      <c r="W1326" s="14">
        <v>2</v>
      </c>
    </row>
    <row r="1327" spans="1:23" x14ac:dyDescent="0.25">
      <c r="A1327" s="8">
        <v>7424</v>
      </c>
      <c r="B1327" s="9" t="s">
        <v>4863</v>
      </c>
      <c r="C1327" s="9" t="s">
        <v>22</v>
      </c>
      <c r="D1327" s="9" t="s">
        <v>4864</v>
      </c>
      <c r="E1327" s="18" t="s">
        <v>4865</v>
      </c>
      <c r="F1327" s="9" t="s">
        <v>4866</v>
      </c>
      <c r="G1327" s="12">
        <v>9</v>
      </c>
      <c r="H1327" s="9" t="s">
        <v>25</v>
      </c>
      <c r="I1327" s="9" t="s">
        <v>25</v>
      </c>
      <c r="J1327" s="12">
        <v>1</v>
      </c>
      <c r="K1327" s="13">
        <v>42750</v>
      </c>
      <c r="L1327" s="86">
        <f>(Tabla2[[#This Row],[release_year]]-'VARIANZA Y DES. EST'!$L$11)^2</f>
        <v>1.3928663045044412</v>
      </c>
      <c r="M1327" s="12">
        <v>2013</v>
      </c>
      <c r="N1327" s="9" t="s">
        <v>35</v>
      </c>
      <c r="O1327" s="9" t="s">
        <v>4680</v>
      </c>
      <c r="P1327" s="12">
        <v>84</v>
      </c>
      <c r="Q1327" s="12">
        <v>84</v>
      </c>
      <c r="R1327" s="12">
        <v>242.26914883787899</v>
      </c>
      <c r="S1327" s="12" t="s">
        <v>28</v>
      </c>
      <c r="T1327" s="9" t="s">
        <v>144</v>
      </c>
      <c r="U1327" s="9" t="s">
        <v>45</v>
      </c>
      <c r="V1327" s="9" t="s">
        <v>144</v>
      </c>
      <c r="W1327" s="14">
        <v>2</v>
      </c>
    </row>
    <row r="1328" spans="1:23" x14ac:dyDescent="0.25">
      <c r="A1328" s="8">
        <v>7440</v>
      </c>
      <c r="B1328" s="9" t="s">
        <v>4867</v>
      </c>
      <c r="C1328" s="9" t="s">
        <v>22</v>
      </c>
      <c r="D1328" s="9" t="s">
        <v>4868</v>
      </c>
      <c r="E1328" s="9" t="s">
        <v>4869</v>
      </c>
      <c r="F1328" s="9" t="s">
        <v>4870</v>
      </c>
      <c r="G1328" s="12">
        <v>10</v>
      </c>
      <c r="H1328" s="9" t="s">
        <v>25</v>
      </c>
      <c r="I1328" s="9" t="s">
        <v>25</v>
      </c>
      <c r="J1328" s="12">
        <v>1</v>
      </c>
      <c r="K1328" s="13">
        <v>43282</v>
      </c>
      <c r="L1328" s="86">
        <f>(Tabla2[[#This Row],[release_year]]-'VARIANZA Y DES. EST'!$L$11)^2</f>
        <v>124.99681770679673</v>
      </c>
      <c r="M1328" s="12">
        <v>2003</v>
      </c>
      <c r="N1328" s="9" t="s">
        <v>1991</v>
      </c>
      <c r="O1328" s="9" t="s">
        <v>4680</v>
      </c>
      <c r="P1328" s="12">
        <v>84</v>
      </c>
      <c r="Q1328" s="12">
        <v>84</v>
      </c>
      <c r="R1328" s="12">
        <v>242.26914883787899</v>
      </c>
      <c r="S1328" s="12" t="s">
        <v>28</v>
      </c>
      <c r="T1328" s="9" t="s">
        <v>94</v>
      </c>
      <c r="U1328" s="9" t="s">
        <v>95</v>
      </c>
      <c r="V1328" s="9" t="s">
        <v>94</v>
      </c>
      <c r="W1328" s="14">
        <v>3</v>
      </c>
    </row>
    <row r="1329" spans="1:23" x14ac:dyDescent="0.25">
      <c r="A1329" s="8">
        <v>7483</v>
      </c>
      <c r="B1329" s="9" t="s">
        <v>4871</v>
      </c>
      <c r="C1329" s="9" t="s">
        <v>22</v>
      </c>
      <c r="D1329" s="9" t="s">
        <v>4872</v>
      </c>
      <c r="E1329" s="9" t="s">
        <v>4873</v>
      </c>
      <c r="F1329" s="9" t="s">
        <v>4874</v>
      </c>
      <c r="G1329" s="12">
        <v>6</v>
      </c>
      <c r="H1329" s="9" t="s">
        <v>25</v>
      </c>
      <c r="I1329" s="9" t="s">
        <v>1861</v>
      </c>
      <c r="J1329" s="12">
        <v>2</v>
      </c>
      <c r="K1329" s="16">
        <v>43023</v>
      </c>
      <c r="L1329" s="86">
        <f>(Tabla2[[#This Row],[release_year]]-'VARIANZA Y DES. EST'!$L$11)^2</f>
        <v>3.3116808838167522</v>
      </c>
      <c r="M1329" s="12">
        <v>2016</v>
      </c>
      <c r="N1329" s="9" t="s">
        <v>1991</v>
      </c>
      <c r="O1329" s="9" t="s">
        <v>4680</v>
      </c>
      <c r="P1329" s="12">
        <v>84</v>
      </c>
      <c r="Q1329" s="12">
        <v>84</v>
      </c>
      <c r="R1329" s="12">
        <v>242.26914883787899</v>
      </c>
      <c r="S1329" s="12" t="s">
        <v>28</v>
      </c>
      <c r="T1329" s="9" t="s">
        <v>3969</v>
      </c>
      <c r="U1329" s="9" t="s">
        <v>3969</v>
      </c>
      <c r="V1329" s="9" t="s">
        <v>3969</v>
      </c>
      <c r="W1329" s="14">
        <v>1</v>
      </c>
    </row>
    <row r="1330" spans="1:23" x14ac:dyDescent="0.25">
      <c r="A1330" s="8">
        <v>7512</v>
      </c>
      <c r="B1330" s="9" t="s">
        <v>4875</v>
      </c>
      <c r="C1330" s="9" t="s">
        <v>22</v>
      </c>
      <c r="D1330" s="9" t="s">
        <v>4876</v>
      </c>
      <c r="E1330" s="10" t="s">
        <v>4877</v>
      </c>
      <c r="F1330" s="15"/>
      <c r="G1330" s="12">
        <v>0</v>
      </c>
      <c r="H1330" s="9" t="s">
        <v>25</v>
      </c>
      <c r="I1330" s="9" t="s">
        <v>25</v>
      </c>
      <c r="J1330" s="12">
        <v>1</v>
      </c>
      <c r="K1330" s="13">
        <v>43132</v>
      </c>
      <c r="L1330" s="86">
        <f>(Tabla2[[#This Row],[release_year]]-'VARIANZA Y DES. EST'!$L$11)^2</f>
        <v>1.3928663045044412</v>
      </c>
      <c r="M1330" s="12">
        <v>2013</v>
      </c>
      <c r="N1330" s="9" t="s">
        <v>76</v>
      </c>
      <c r="O1330" s="9" t="s">
        <v>4680</v>
      </c>
      <c r="P1330" s="12">
        <v>84</v>
      </c>
      <c r="Q1330" s="12">
        <v>84</v>
      </c>
      <c r="R1330" s="12">
        <v>242.26914883787899</v>
      </c>
      <c r="S1330" s="12" t="s">
        <v>28</v>
      </c>
      <c r="T1330" s="9" t="s">
        <v>57</v>
      </c>
      <c r="U1330" s="9" t="s">
        <v>57</v>
      </c>
      <c r="V1330" s="9" t="s">
        <v>57</v>
      </c>
      <c r="W1330" s="14">
        <v>1</v>
      </c>
    </row>
    <row r="1331" spans="1:23" x14ac:dyDescent="0.25">
      <c r="A1331" s="8">
        <v>7581</v>
      </c>
      <c r="B1331" s="9" t="s">
        <v>4878</v>
      </c>
      <c r="C1331" s="9" t="s">
        <v>22</v>
      </c>
      <c r="D1331" s="9" t="s">
        <v>4879</v>
      </c>
      <c r="E1331" s="10" t="s">
        <v>330</v>
      </c>
      <c r="F1331" s="11"/>
      <c r="G1331" s="12">
        <v>0</v>
      </c>
      <c r="H1331" s="9" t="s">
        <v>25</v>
      </c>
      <c r="I1331" s="9" t="s">
        <v>25</v>
      </c>
      <c r="J1331" s="12">
        <v>1</v>
      </c>
      <c r="K1331" s="13">
        <v>42832</v>
      </c>
      <c r="L1331" s="86">
        <f>(Tabla2[[#This Row],[release_year]]-'VARIANZA Y DES. EST'!$L$11)^2</f>
        <v>3.3116808838167522</v>
      </c>
      <c r="M1331" s="12">
        <v>2016</v>
      </c>
      <c r="N1331" s="9" t="s">
        <v>842</v>
      </c>
      <c r="O1331" s="9" t="s">
        <v>4680</v>
      </c>
      <c r="P1331" s="12">
        <v>84</v>
      </c>
      <c r="Q1331" s="12">
        <v>84</v>
      </c>
      <c r="R1331" s="12">
        <v>242.26914883787899</v>
      </c>
      <c r="S1331" s="12" t="s">
        <v>28</v>
      </c>
      <c r="T1331" s="9" t="s">
        <v>57</v>
      </c>
      <c r="U1331" s="9" t="s">
        <v>57</v>
      </c>
      <c r="V1331" s="9" t="s">
        <v>57</v>
      </c>
      <c r="W1331" s="14">
        <v>1</v>
      </c>
    </row>
    <row r="1332" spans="1:23" x14ac:dyDescent="0.25">
      <c r="A1332" s="8">
        <v>7635</v>
      </c>
      <c r="B1332" s="9" t="s">
        <v>4880</v>
      </c>
      <c r="C1332" s="9" t="s">
        <v>22</v>
      </c>
      <c r="D1332" s="9" t="s">
        <v>4881</v>
      </c>
      <c r="E1332" s="18" t="s">
        <v>2381</v>
      </c>
      <c r="F1332" s="18" t="s">
        <v>4882</v>
      </c>
      <c r="G1332" s="12">
        <v>14</v>
      </c>
      <c r="H1332" s="9" t="s">
        <v>25</v>
      </c>
      <c r="I1332" s="9" t="s">
        <v>25</v>
      </c>
      <c r="J1332" s="12">
        <v>1</v>
      </c>
      <c r="K1332" s="13">
        <v>43300</v>
      </c>
      <c r="L1332" s="86">
        <f>(Tabla2[[#This Row],[release_year]]-'VARIANZA Y DES. EST'!$L$11)^2</f>
        <v>3.2471164275211517E-2</v>
      </c>
      <c r="M1332" s="12">
        <v>2014</v>
      </c>
      <c r="N1332" s="9" t="s">
        <v>1991</v>
      </c>
      <c r="O1332" s="9" t="s">
        <v>4680</v>
      </c>
      <c r="P1332" s="12">
        <v>84</v>
      </c>
      <c r="Q1332" s="12">
        <v>84</v>
      </c>
      <c r="R1332" s="12">
        <v>242.26914883787899</v>
      </c>
      <c r="S1332" s="12" t="s">
        <v>28</v>
      </c>
      <c r="T1332" s="9" t="s">
        <v>94</v>
      </c>
      <c r="U1332" s="9" t="s">
        <v>95</v>
      </c>
      <c r="V1332" s="9" t="s">
        <v>94</v>
      </c>
      <c r="W1332" s="14">
        <v>3</v>
      </c>
    </row>
    <row r="1333" spans="1:23" x14ac:dyDescent="0.25">
      <c r="A1333" s="8">
        <v>7636</v>
      </c>
      <c r="B1333" s="9" t="s">
        <v>4883</v>
      </c>
      <c r="C1333" s="9" t="s">
        <v>22</v>
      </c>
      <c r="D1333" s="9" t="s">
        <v>4884</v>
      </c>
      <c r="E1333" s="18" t="s">
        <v>4885</v>
      </c>
      <c r="F1333" s="9" t="s">
        <v>4886</v>
      </c>
      <c r="G1333" s="12">
        <v>4</v>
      </c>
      <c r="H1333" s="9" t="s">
        <v>231</v>
      </c>
      <c r="I1333" s="9" t="s">
        <v>4887</v>
      </c>
      <c r="J1333" s="12">
        <v>5</v>
      </c>
      <c r="K1333" s="13">
        <v>43727</v>
      </c>
      <c r="L1333" s="86">
        <f>(Tabla2[[#This Row],[release_year]]-'VARIANZA Y DES. EST'!$L$11)^2</f>
        <v>26.834446865421359</v>
      </c>
      <c r="M1333" s="12">
        <v>2009</v>
      </c>
      <c r="N1333" s="9" t="s">
        <v>49</v>
      </c>
      <c r="O1333" s="9" t="s">
        <v>4680</v>
      </c>
      <c r="P1333" s="12">
        <v>84</v>
      </c>
      <c r="Q1333" s="12">
        <v>84</v>
      </c>
      <c r="R1333" s="12">
        <v>242.26914883787899</v>
      </c>
      <c r="S1333" s="12" t="s">
        <v>28</v>
      </c>
      <c r="T1333" s="9" t="s">
        <v>105</v>
      </c>
      <c r="U1333" s="9" t="s">
        <v>57</v>
      </c>
      <c r="V1333" s="9" t="s">
        <v>105</v>
      </c>
      <c r="W1333" s="14">
        <v>2</v>
      </c>
    </row>
    <row r="1334" spans="1:23" x14ac:dyDescent="0.25">
      <c r="A1334" s="8">
        <v>7712</v>
      </c>
      <c r="B1334" s="9" t="s">
        <v>4888</v>
      </c>
      <c r="C1334" s="9" t="s">
        <v>22</v>
      </c>
      <c r="D1334" s="9" t="s">
        <v>4889</v>
      </c>
      <c r="E1334" s="18" t="s">
        <v>4890</v>
      </c>
      <c r="F1334" s="9" t="s">
        <v>4891</v>
      </c>
      <c r="G1334" s="12">
        <v>9</v>
      </c>
      <c r="H1334" s="9" t="s">
        <v>25</v>
      </c>
      <c r="I1334" s="9" t="s">
        <v>25</v>
      </c>
      <c r="J1334" s="12">
        <v>1</v>
      </c>
      <c r="K1334" s="13">
        <v>44197</v>
      </c>
      <c r="L1334" s="86">
        <f>(Tabla2[[#This Row],[release_year]]-'VARIANZA Y DES. EST'!$L$11)^2</f>
        <v>491.96116424931824</v>
      </c>
      <c r="M1334" s="12">
        <v>1992</v>
      </c>
      <c r="N1334" s="9" t="s">
        <v>1991</v>
      </c>
      <c r="O1334" s="9" t="s">
        <v>4680</v>
      </c>
      <c r="P1334" s="12">
        <v>84</v>
      </c>
      <c r="Q1334" s="12">
        <v>84</v>
      </c>
      <c r="R1334" s="12">
        <v>242.26914883787899</v>
      </c>
      <c r="S1334" s="12" t="s">
        <v>28</v>
      </c>
      <c r="T1334" s="9" t="s">
        <v>38</v>
      </c>
      <c r="U1334" s="9" t="s">
        <v>38</v>
      </c>
      <c r="V1334" s="9" t="s">
        <v>38</v>
      </c>
      <c r="W1334" s="14">
        <v>1</v>
      </c>
    </row>
    <row r="1335" spans="1:23" x14ac:dyDescent="0.25">
      <c r="A1335" s="8">
        <v>7798</v>
      </c>
      <c r="B1335" s="9" t="s">
        <v>4892</v>
      </c>
      <c r="C1335" s="9" t="s">
        <v>22</v>
      </c>
      <c r="D1335" s="9" t="s">
        <v>4893</v>
      </c>
      <c r="E1335" s="18" t="s">
        <v>4006</v>
      </c>
      <c r="F1335" s="18" t="s">
        <v>4894</v>
      </c>
      <c r="G1335" s="12">
        <v>10</v>
      </c>
      <c r="H1335" s="9" t="s">
        <v>25</v>
      </c>
      <c r="I1335" s="9" t="s">
        <v>25</v>
      </c>
      <c r="J1335" s="12">
        <v>1</v>
      </c>
      <c r="K1335" s="13">
        <v>43683</v>
      </c>
      <c r="L1335" s="86">
        <f>(Tabla2[[#This Row],[release_year]]-'VARIANZA Y DES. EST'!$L$11)^2</f>
        <v>14.590890603358293</v>
      </c>
      <c r="M1335" s="12">
        <v>2018</v>
      </c>
      <c r="N1335" s="9" t="s">
        <v>76</v>
      </c>
      <c r="O1335" s="9" t="s">
        <v>4680</v>
      </c>
      <c r="P1335" s="12">
        <v>84</v>
      </c>
      <c r="Q1335" s="12">
        <v>84</v>
      </c>
      <c r="R1335" s="12">
        <v>242.26914883787899</v>
      </c>
      <c r="S1335" s="12" t="s">
        <v>28</v>
      </c>
      <c r="T1335" s="9" t="s">
        <v>3577</v>
      </c>
      <c r="U1335" s="9" t="s">
        <v>95</v>
      </c>
      <c r="V1335" s="9" t="s">
        <v>3577</v>
      </c>
      <c r="W1335" s="14">
        <v>2</v>
      </c>
    </row>
    <row r="1336" spans="1:23" x14ac:dyDescent="0.25">
      <c r="A1336" s="8">
        <v>7867</v>
      </c>
      <c r="B1336" s="9" t="s">
        <v>4895</v>
      </c>
      <c r="C1336" s="9" t="s">
        <v>22</v>
      </c>
      <c r="D1336" s="9" t="s">
        <v>4896</v>
      </c>
      <c r="E1336" s="18" t="s">
        <v>4897</v>
      </c>
      <c r="F1336" s="9" t="s">
        <v>4898</v>
      </c>
      <c r="G1336" s="12">
        <v>5</v>
      </c>
      <c r="H1336" s="9" t="s">
        <v>468</v>
      </c>
      <c r="I1336" s="9" t="s">
        <v>468</v>
      </c>
      <c r="J1336" s="12">
        <v>1</v>
      </c>
      <c r="K1336" s="13">
        <v>42707</v>
      </c>
      <c r="L1336" s="86">
        <f>(Tabla2[[#This Row],[release_year]]-'VARIANZA Y DES. EST'!$L$11)^2</f>
        <v>4.7532614447336705</v>
      </c>
      <c r="M1336" s="12">
        <v>2012</v>
      </c>
      <c r="N1336" s="9" t="s">
        <v>842</v>
      </c>
      <c r="O1336" s="9" t="s">
        <v>4680</v>
      </c>
      <c r="P1336" s="12">
        <v>84</v>
      </c>
      <c r="Q1336" s="12">
        <v>84</v>
      </c>
      <c r="R1336" s="12">
        <v>242.26914883787899</v>
      </c>
      <c r="S1336" s="12" t="s">
        <v>28</v>
      </c>
      <c r="T1336" s="9" t="s">
        <v>118</v>
      </c>
      <c r="U1336" s="9" t="s">
        <v>45</v>
      </c>
      <c r="V1336" s="9" t="s">
        <v>118</v>
      </c>
      <c r="W1336" s="14">
        <v>3</v>
      </c>
    </row>
    <row r="1337" spans="1:23" x14ac:dyDescent="0.25">
      <c r="A1337" s="8">
        <v>8042</v>
      </c>
      <c r="B1337" s="9" t="s">
        <v>4899</v>
      </c>
      <c r="C1337" s="9" t="s">
        <v>22</v>
      </c>
      <c r="D1337" s="9" t="s">
        <v>4900</v>
      </c>
      <c r="E1337" s="18" t="s">
        <v>4901</v>
      </c>
      <c r="F1337" s="9" t="s">
        <v>4902</v>
      </c>
      <c r="G1337" s="12">
        <v>8</v>
      </c>
      <c r="H1337" s="9" t="s">
        <v>126</v>
      </c>
      <c r="I1337" s="9" t="s">
        <v>4903</v>
      </c>
      <c r="J1337" s="12">
        <v>2</v>
      </c>
      <c r="K1337" s="13">
        <v>43307</v>
      </c>
      <c r="L1337" s="86">
        <f>(Tabla2[[#This Row],[release_year]]-'VARIANZA Y DES. EST'!$L$11)^2</f>
        <v>0.67207602404598188</v>
      </c>
      <c r="M1337" s="12">
        <v>2015</v>
      </c>
      <c r="N1337" s="9" t="s">
        <v>1991</v>
      </c>
      <c r="O1337" s="9" t="s">
        <v>4680</v>
      </c>
      <c r="P1337" s="12">
        <v>84</v>
      </c>
      <c r="Q1337" s="12">
        <v>84</v>
      </c>
      <c r="R1337" s="12">
        <v>242.26914883787899</v>
      </c>
      <c r="S1337" s="12" t="s">
        <v>28</v>
      </c>
      <c r="T1337" s="9" t="s">
        <v>2930</v>
      </c>
      <c r="U1337" s="9" t="s">
        <v>38</v>
      </c>
      <c r="V1337" s="9" t="s">
        <v>2930</v>
      </c>
      <c r="W1337" s="14">
        <v>3</v>
      </c>
    </row>
    <row r="1338" spans="1:23" x14ac:dyDescent="0.25">
      <c r="A1338" s="8">
        <v>8170</v>
      </c>
      <c r="B1338" s="9" t="s">
        <v>4904</v>
      </c>
      <c r="C1338" s="9" t="s">
        <v>22</v>
      </c>
      <c r="D1338" s="9" t="s">
        <v>4905</v>
      </c>
      <c r="E1338" s="18" t="s">
        <v>4906</v>
      </c>
      <c r="F1338" s="9" t="s">
        <v>4907</v>
      </c>
      <c r="G1338" s="12">
        <v>10</v>
      </c>
      <c r="H1338" s="9" t="s">
        <v>25</v>
      </c>
      <c r="I1338" s="9" t="s">
        <v>25</v>
      </c>
      <c r="J1338" s="12">
        <v>1</v>
      </c>
      <c r="K1338" s="13">
        <v>43344</v>
      </c>
      <c r="L1338" s="86">
        <f>(Tabla2[[#This Row],[release_year]]-'VARIANZA Y DES. EST'!$L$11)^2</f>
        <v>7.9512857435875226</v>
      </c>
      <c r="M1338" s="12">
        <v>2017</v>
      </c>
      <c r="N1338" s="9" t="s">
        <v>76</v>
      </c>
      <c r="O1338" s="9" t="s">
        <v>4680</v>
      </c>
      <c r="P1338" s="12">
        <v>84</v>
      </c>
      <c r="Q1338" s="12">
        <v>84</v>
      </c>
      <c r="R1338" s="12">
        <v>242.26914883787899</v>
      </c>
      <c r="S1338" s="12" t="s">
        <v>28</v>
      </c>
      <c r="T1338" s="9" t="s">
        <v>3611</v>
      </c>
      <c r="U1338" s="9" t="s">
        <v>514</v>
      </c>
      <c r="V1338" s="9" t="s">
        <v>3611</v>
      </c>
      <c r="W1338" s="14">
        <v>3</v>
      </c>
    </row>
    <row r="1339" spans="1:23" x14ac:dyDescent="0.25">
      <c r="A1339" s="8">
        <v>8277</v>
      </c>
      <c r="B1339" s="9" t="s">
        <v>4908</v>
      </c>
      <c r="C1339" s="9" t="s">
        <v>22</v>
      </c>
      <c r="D1339" s="9" t="s">
        <v>4909</v>
      </c>
      <c r="E1339" s="18" t="s">
        <v>4910</v>
      </c>
      <c r="F1339" s="9" t="s">
        <v>4911</v>
      </c>
      <c r="G1339" s="12">
        <v>7</v>
      </c>
      <c r="H1339" s="9" t="s">
        <v>25</v>
      </c>
      <c r="I1339" s="9" t="s">
        <v>25</v>
      </c>
      <c r="J1339" s="12">
        <v>1</v>
      </c>
      <c r="K1339" s="16">
        <v>43789</v>
      </c>
      <c r="L1339" s="86">
        <f>(Tabla2[[#This Row],[release_year]]-'VARIANZA Y DES. EST'!$L$11)^2</f>
        <v>4.7532614447336705</v>
      </c>
      <c r="M1339" s="12">
        <v>2012</v>
      </c>
      <c r="N1339" s="9" t="s">
        <v>1991</v>
      </c>
      <c r="O1339" s="9" t="s">
        <v>4680</v>
      </c>
      <c r="P1339" s="12">
        <v>84</v>
      </c>
      <c r="Q1339" s="12">
        <v>84</v>
      </c>
      <c r="R1339" s="12">
        <v>242.26914883787899</v>
      </c>
      <c r="S1339" s="12" t="s">
        <v>28</v>
      </c>
      <c r="T1339" s="9" t="s">
        <v>3370</v>
      </c>
      <c r="U1339" s="9" t="s">
        <v>514</v>
      </c>
      <c r="V1339" s="9" t="s">
        <v>3370</v>
      </c>
      <c r="W1339" s="14">
        <v>2</v>
      </c>
    </row>
    <row r="1340" spans="1:23" x14ac:dyDescent="0.25">
      <c r="A1340" s="8">
        <v>8314</v>
      </c>
      <c r="B1340" s="9" t="s">
        <v>4912</v>
      </c>
      <c r="C1340" s="9" t="s">
        <v>22</v>
      </c>
      <c r="D1340" s="9" t="s">
        <v>4913</v>
      </c>
      <c r="E1340" s="9" t="s">
        <v>4914</v>
      </c>
      <c r="F1340" s="9" t="s">
        <v>4915</v>
      </c>
      <c r="G1340" s="12">
        <v>1</v>
      </c>
      <c r="H1340" s="9" t="s">
        <v>2696</v>
      </c>
      <c r="I1340" s="9" t="s">
        <v>2696</v>
      </c>
      <c r="J1340" s="12">
        <v>1</v>
      </c>
      <c r="K1340" s="13">
        <v>43009</v>
      </c>
      <c r="L1340" s="86">
        <f>(Tabla2[[#This Row],[release_year]]-'VARIANZA Y DES. EST'!$L$11)^2</f>
        <v>3.3116808838167522</v>
      </c>
      <c r="M1340" s="12">
        <v>2016</v>
      </c>
      <c r="N1340" s="9" t="s">
        <v>82</v>
      </c>
      <c r="O1340" s="9" t="s">
        <v>4680</v>
      </c>
      <c r="P1340" s="12">
        <v>84</v>
      </c>
      <c r="Q1340" s="12">
        <v>84</v>
      </c>
      <c r="R1340" s="12">
        <v>242.26914883787899</v>
      </c>
      <c r="S1340" s="12" t="s">
        <v>28</v>
      </c>
      <c r="T1340" s="9" t="s">
        <v>83</v>
      </c>
      <c r="U1340" s="9" t="s">
        <v>57</v>
      </c>
      <c r="V1340" s="9" t="s">
        <v>83</v>
      </c>
      <c r="W1340" s="14">
        <v>2</v>
      </c>
    </row>
    <row r="1341" spans="1:23" x14ac:dyDescent="0.25">
      <c r="A1341" s="8">
        <v>8383</v>
      </c>
      <c r="B1341" s="9" t="s">
        <v>4916</v>
      </c>
      <c r="C1341" s="9" t="s">
        <v>22</v>
      </c>
      <c r="D1341" s="9" t="s">
        <v>4917</v>
      </c>
      <c r="E1341" s="18" t="s">
        <v>4918</v>
      </c>
      <c r="F1341" s="9" t="s">
        <v>4919</v>
      </c>
      <c r="G1341" s="12">
        <v>1</v>
      </c>
      <c r="H1341" s="9" t="s">
        <v>3510</v>
      </c>
      <c r="I1341" s="9" t="s">
        <v>4920</v>
      </c>
      <c r="J1341" s="12">
        <v>5</v>
      </c>
      <c r="K1341" s="13">
        <v>42736</v>
      </c>
      <c r="L1341" s="86">
        <f>(Tabla2[[#This Row],[release_year]]-'VARIANZA Y DES. EST'!$L$11)^2</f>
        <v>3.3116808838167522</v>
      </c>
      <c r="M1341" s="12">
        <v>2016</v>
      </c>
      <c r="N1341" s="9" t="s">
        <v>76</v>
      </c>
      <c r="O1341" s="9" t="s">
        <v>4680</v>
      </c>
      <c r="P1341" s="12">
        <v>84</v>
      </c>
      <c r="Q1341" s="12">
        <v>84</v>
      </c>
      <c r="R1341" s="12">
        <v>242.26914883787899</v>
      </c>
      <c r="S1341" s="12" t="s">
        <v>28</v>
      </c>
      <c r="T1341" s="9" t="s">
        <v>105</v>
      </c>
      <c r="U1341" s="9" t="s">
        <v>57</v>
      </c>
      <c r="V1341" s="9" t="s">
        <v>105</v>
      </c>
      <c r="W1341" s="14">
        <v>2</v>
      </c>
    </row>
    <row r="1342" spans="1:23" x14ac:dyDescent="0.25">
      <c r="A1342" s="8">
        <v>8515</v>
      </c>
      <c r="B1342" s="9" t="s">
        <v>4921</v>
      </c>
      <c r="C1342" s="9" t="s">
        <v>22</v>
      </c>
      <c r="D1342" s="9" t="s">
        <v>4922</v>
      </c>
      <c r="E1342" s="18" t="s">
        <v>4923</v>
      </c>
      <c r="F1342" s="9" t="s">
        <v>4924</v>
      </c>
      <c r="G1342" s="12">
        <v>8</v>
      </c>
      <c r="H1342" s="9" t="s">
        <v>613</v>
      </c>
      <c r="I1342" s="9" t="s">
        <v>613</v>
      </c>
      <c r="J1342" s="12">
        <v>1</v>
      </c>
      <c r="K1342" s="13">
        <v>43739</v>
      </c>
      <c r="L1342" s="86">
        <f>(Tabla2[[#This Row],[release_year]]-'VARIANZA Y DES. EST'!$L$11)^2</f>
        <v>1309.0066962125275</v>
      </c>
      <c r="M1342" s="12">
        <v>1978</v>
      </c>
      <c r="N1342" s="9" t="s">
        <v>76</v>
      </c>
      <c r="O1342" s="9" t="s">
        <v>4680</v>
      </c>
      <c r="P1342" s="12">
        <v>84</v>
      </c>
      <c r="Q1342" s="12">
        <v>84</v>
      </c>
      <c r="R1342" s="12">
        <v>242.26914883787899</v>
      </c>
      <c r="S1342" s="12" t="s">
        <v>28</v>
      </c>
      <c r="T1342" s="9" t="s">
        <v>118</v>
      </c>
      <c r="U1342" s="9" t="s">
        <v>45</v>
      </c>
      <c r="V1342" s="9" t="s">
        <v>118</v>
      </c>
      <c r="W1342" s="14">
        <v>3</v>
      </c>
    </row>
    <row r="1343" spans="1:23" x14ac:dyDescent="0.25">
      <c r="A1343" s="8">
        <v>8598</v>
      </c>
      <c r="B1343" s="9" t="s">
        <v>4925</v>
      </c>
      <c r="C1343" s="9" t="s">
        <v>22</v>
      </c>
      <c r="D1343" s="9" t="s">
        <v>4926</v>
      </c>
      <c r="E1343" s="7" t="s">
        <v>4927</v>
      </c>
      <c r="F1343" s="24"/>
      <c r="G1343" s="12">
        <v>0</v>
      </c>
      <c r="H1343" s="9" t="s">
        <v>25</v>
      </c>
      <c r="I1343" s="9" t="s">
        <v>4928</v>
      </c>
      <c r="J1343" s="12">
        <v>2</v>
      </c>
      <c r="K1343" s="13">
        <v>42736</v>
      </c>
      <c r="L1343" s="86">
        <f>(Tabla2[[#This Row],[release_year]]-'VARIANZA Y DES. EST'!$L$11)^2</f>
        <v>3.3116808838167522</v>
      </c>
      <c r="M1343" s="12">
        <v>2016</v>
      </c>
      <c r="N1343" s="9" t="s">
        <v>35</v>
      </c>
      <c r="O1343" s="9" t="s">
        <v>4680</v>
      </c>
      <c r="P1343" s="12">
        <v>84</v>
      </c>
      <c r="Q1343" s="12">
        <v>84</v>
      </c>
      <c r="R1343" s="12">
        <v>242.26914883787899</v>
      </c>
      <c r="S1343" s="12" t="s">
        <v>28</v>
      </c>
      <c r="T1343" s="9" t="s">
        <v>57</v>
      </c>
      <c r="U1343" s="9" t="s">
        <v>57</v>
      </c>
      <c r="V1343" s="9" t="s">
        <v>57</v>
      </c>
      <c r="W1343" s="14">
        <v>1</v>
      </c>
    </row>
    <row r="1344" spans="1:23" x14ac:dyDescent="0.25">
      <c r="A1344" s="8">
        <v>8717</v>
      </c>
      <c r="B1344" s="9" t="s">
        <v>4929</v>
      </c>
      <c r="C1344" s="9" t="s">
        <v>22</v>
      </c>
      <c r="D1344" s="9" t="s">
        <v>4930</v>
      </c>
      <c r="E1344" s="9" t="s">
        <v>4931</v>
      </c>
      <c r="F1344" s="9" t="s">
        <v>4932</v>
      </c>
      <c r="G1344" s="12">
        <v>11</v>
      </c>
      <c r="H1344" s="9" t="s">
        <v>25</v>
      </c>
      <c r="I1344" s="9" t="s">
        <v>25</v>
      </c>
      <c r="J1344" s="12">
        <v>1</v>
      </c>
      <c r="K1344" s="13">
        <v>43137</v>
      </c>
      <c r="L1344" s="86">
        <f>(Tabla2[[#This Row],[release_year]]-'VARIANZA Y DES. EST'!$L$11)^2</f>
        <v>7.9512857435875226</v>
      </c>
      <c r="M1344" s="12">
        <v>2017</v>
      </c>
      <c r="N1344" s="9" t="s">
        <v>76</v>
      </c>
      <c r="O1344" s="9" t="s">
        <v>4680</v>
      </c>
      <c r="P1344" s="12">
        <v>84</v>
      </c>
      <c r="Q1344" s="12">
        <v>84</v>
      </c>
      <c r="R1344" s="12">
        <v>242.26914883787899</v>
      </c>
      <c r="S1344" s="12" t="s">
        <v>28</v>
      </c>
      <c r="T1344" s="9" t="s">
        <v>4933</v>
      </c>
      <c r="U1344" s="9" t="s">
        <v>95</v>
      </c>
      <c r="V1344" s="9" t="s">
        <v>4933</v>
      </c>
      <c r="W1344" s="14">
        <v>3</v>
      </c>
    </row>
    <row r="1345" spans="1:23" x14ac:dyDescent="0.25">
      <c r="A1345" s="8">
        <v>8739</v>
      </c>
      <c r="B1345" s="9" t="s">
        <v>4934</v>
      </c>
      <c r="C1345" s="9" t="s">
        <v>22</v>
      </c>
      <c r="D1345" s="9" t="s">
        <v>4935</v>
      </c>
      <c r="E1345" s="10" t="s">
        <v>4936</v>
      </c>
      <c r="F1345" s="11"/>
      <c r="G1345" s="12">
        <v>0</v>
      </c>
      <c r="H1345" s="9" t="s">
        <v>160</v>
      </c>
      <c r="I1345" s="9" t="s">
        <v>4937</v>
      </c>
      <c r="J1345" s="12">
        <v>5</v>
      </c>
      <c r="K1345" s="16">
        <v>43023</v>
      </c>
      <c r="L1345" s="86">
        <f>(Tabla2[[#This Row],[release_year]]-'VARIANZA Y DES. EST'!$L$11)^2</f>
        <v>3.3116808838167522</v>
      </c>
      <c r="M1345" s="12">
        <v>2016</v>
      </c>
      <c r="N1345" s="9" t="s">
        <v>76</v>
      </c>
      <c r="O1345" s="9" t="s">
        <v>4680</v>
      </c>
      <c r="P1345" s="12">
        <v>84</v>
      </c>
      <c r="Q1345" s="12">
        <v>84</v>
      </c>
      <c r="R1345" s="12">
        <v>242.26914883787899</v>
      </c>
      <c r="S1345" s="12" t="s">
        <v>28</v>
      </c>
      <c r="T1345" s="9" t="s">
        <v>57</v>
      </c>
      <c r="U1345" s="9" t="s">
        <v>57</v>
      </c>
      <c r="V1345" s="9" t="s">
        <v>57</v>
      </c>
      <c r="W1345" s="14">
        <v>1</v>
      </c>
    </row>
    <row r="1346" spans="1:23" x14ac:dyDescent="0.25">
      <c r="A1346" s="8">
        <v>61</v>
      </c>
      <c r="B1346" s="9" t="s">
        <v>4938</v>
      </c>
      <c r="C1346" s="9" t="s">
        <v>22</v>
      </c>
      <c r="D1346" s="9" t="s">
        <v>4939</v>
      </c>
      <c r="E1346" s="18" t="s">
        <v>4940</v>
      </c>
      <c r="F1346" s="9" t="s">
        <v>4941</v>
      </c>
      <c r="G1346" s="12">
        <v>14</v>
      </c>
      <c r="H1346" s="9" t="s">
        <v>34</v>
      </c>
      <c r="I1346" s="9" t="s">
        <v>34</v>
      </c>
      <c r="J1346" s="12">
        <v>1</v>
      </c>
      <c r="K1346" s="13">
        <v>44454</v>
      </c>
      <c r="L1346" s="86">
        <f>(Tabla2[[#This Row],[release_year]]-'VARIANZA Y DES. EST'!$L$11)^2</f>
        <v>17.47405172519213</v>
      </c>
      <c r="M1346" s="12">
        <v>2010</v>
      </c>
      <c r="N1346" s="9" t="s">
        <v>35</v>
      </c>
      <c r="O1346" s="9" t="s">
        <v>4942</v>
      </c>
      <c r="P1346" s="12">
        <v>85</v>
      </c>
      <c r="Q1346" s="12">
        <v>85</v>
      </c>
      <c r="R1346" s="12">
        <v>212.13915373104487</v>
      </c>
      <c r="S1346" s="12" t="s">
        <v>28</v>
      </c>
      <c r="T1346" s="9" t="s">
        <v>37</v>
      </c>
      <c r="U1346" s="9" t="s">
        <v>38</v>
      </c>
      <c r="V1346" s="9" t="s">
        <v>37</v>
      </c>
      <c r="W1346" s="14">
        <v>3</v>
      </c>
    </row>
    <row r="1347" spans="1:23" x14ac:dyDescent="0.25">
      <c r="A1347" s="8">
        <v>346</v>
      </c>
      <c r="B1347" s="9" t="s">
        <v>4943</v>
      </c>
      <c r="C1347" s="9" t="s">
        <v>22</v>
      </c>
      <c r="D1347" s="9" t="s">
        <v>4944</v>
      </c>
      <c r="E1347" s="18" t="s">
        <v>4945</v>
      </c>
      <c r="F1347" s="18" t="s">
        <v>4946</v>
      </c>
      <c r="G1347" s="12">
        <v>12</v>
      </c>
      <c r="H1347" s="9" t="s">
        <v>25</v>
      </c>
      <c r="I1347" s="9" t="s">
        <v>327</v>
      </c>
      <c r="J1347" s="12">
        <v>2</v>
      </c>
      <c r="K1347" s="13">
        <v>44409</v>
      </c>
      <c r="L1347" s="86">
        <f>(Tabla2[[#This Row],[release_year]]-'VARIANZA Y DES. EST'!$L$11)^2</f>
        <v>0.67207602404598188</v>
      </c>
      <c r="M1347" s="12">
        <v>2015</v>
      </c>
      <c r="N1347" s="9" t="s">
        <v>99</v>
      </c>
      <c r="O1347" s="9" t="s">
        <v>4942</v>
      </c>
      <c r="P1347" s="12">
        <v>85</v>
      </c>
      <c r="Q1347" s="12">
        <v>85</v>
      </c>
      <c r="R1347" s="12">
        <v>212.13915373104487</v>
      </c>
      <c r="S1347" s="12" t="s">
        <v>28</v>
      </c>
      <c r="T1347" s="9" t="s">
        <v>111</v>
      </c>
      <c r="U1347" s="9" t="s">
        <v>30</v>
      </c>
      <c r="V1347" s="9" t="s">
        <v>111</v>
      </c>
      <c r="W1347" s="14">
        <v>2</v>
      </c>
    </row>
    <row r="1348" spans="1:23" x14ac:dyDescent="0.25">
      <c r="A1348" s="8">
        <v>405</v>
      </c>
      <c r="B1348" s="9" t="s">
        <v>4947</v>
      </c>
      <c r="C1348" s="9" t="s">
        <v>22</v>
      </c>
      <c r="D1348" s="10" t="s">
        <v>4948</v>
      </c>
      <c r="E1348" s="19"/>
      <c r="F1348" s="11"/>
      <c r="G1348" s="12">
        <v>0</v>
      </c>
      <c r="H1348" s="12"/>
      <c r="I1348" s="9"/>
      <c r="J1348" s="12">
        <v>0</v>
      </c>
      <c r="K1348" s="13">
        <v>44399</v>
      </c>
      <c r="L1348" s="86">
        <f>(Tabla2[[#This Row],[release_year]]-'VARIANZA Y DES. EST'!$L$11)^2</f>
        <v>46.509705182670608</v>
      </c>
      <c r="M1348" s="12">
        <v>2021</v>
      </c>
      <c r="N1348" s="9" t="s">
        <v>76</v>
      </c>
      <c r="O1348" s="9" t="s">
        <v>4942</v>
      </c>
      <c r="P1348" s="12">
        <v>85</v>
      </c>
      <c r="Q1348" s="12">
        <v>85</v>
      </c>
      <c r="R1348" s="12">
        <v>212.13915373104487</v>
      </c>
      <c r="S1348" s="12" t="s">
        <v>28</v>
      </c>
      <c r="T1348" s="9" t="s">
        <v>57</v>
      </c>
      <c r="U1348" s="9" t="s">
        <v>57</v>
      </c>
      <c r="V1348" s="9" t="s">
        <v>57</v>
      </c>
      <c r="W1348" s="14">
        <v>1</v>
      </c>
    </row>
    <row r="1349" spans="1:23" x14ac:dyDescent="0.25">
      <c r="A1349" s="8">
        <v>506</v>
      </c>
      <c r="B1349" s="9" t="s">
        <v>4949</v>
      </c>
      <c r="C1349" s="9" t="s">
        <v>22</v>
      </c>
      <c r="D1349" s="9" t="s">
        <v>4950</v>
      </c>
      <c r="E1349" s="18" t="s">
        <v>4951</v>
      </c>
      <c r="F1349" s="9" t="s">
        <v>4952</v>
      </c>
      <c r="G1349" s="12">
        <v>10</v>
      </c>
      <c r="H1349" s="12"/>
      <c r="I1349" s="9"/>
      <c r="J1349" s="12">
        <v>0</v>
      </c>
      <c r="K1349" s="13">
        <v>44384</v>
      </c>
      <c r="L1349" s="86">
        <f>(Tabla2[[#This Row],[release_year]]-'VARIANZA Y DES. EST'!$L$11)^2</f>
        <v>33.870100322899837</v>
      </c>
      <c r="M1349" s="12">
        <v>2020</v>
      </c>
      <c r="N1349" s="9" t="s">
        <v>82</v>
      </c>
      <c r="O1349" s="9" t="s">
        <v>4942</v>
      </c>
      <c r="P1349" s="12">
        <v>85</v>
      </c>
      <c r="Q1349" s="12">
        <v>85</v>
      </c>
      <c r="R1349" s="12">
        <v>212.13915373104487</v>
      </c>
      <c r="S1349" s="12" t="s">
        <v>28</v>
      </c>
      <c r="T1349" s="9" t="s">
        <v>70</v>
      </c>
      <c r="U1349" s="9" t="s">
        <v>45</v>
      </c>
      <c r="V1349" s="9" t="s">
        <v>70</v>
      </c>
      <c r="W1349" s="14">
        <v>2</v>
      </c>
    </row>
    <row r="1350" spans="1:23" x14ac:dyDescent="0.25">
      <c r="A1350" s="8">
        <v>596</v>
      </c>
      <c r="B1350" s="9" t="s">
        <v>4953</v>
      </c>
      <c r="C1350" s="9" t="s">
        <v>22</v>
      </c>
      <c r="D1350" s="9" t="s">
        <v>4954</v>
      </c>
      <c r="E1350" s="18" t="s">
        <v>3641</v>
      </c>
      <c r="F1350" s="9" t="s">
        <v>4955</v>
      </c>
      <c r="G1350" s="12">
        <v>5</v>
      </c>
      <c r="H1350" s="9" t="s">
        <v>184</v>
      </c>
      <c r="I1350" s="9" t="s">
        <v>3702</v>
      </c>
      <c r="J1350" s="12">
        <v>2</v>
      </c>
      <c r="K1350" s="13">
        <v>44378</v>
      </c>
      <c r="L1350" s="86">
        <f>(Tabla2[[#This Row],[release_year]]-'VARIANZA Y DES. EST'!$L$11)^2</f>
        <v>230.43839826771367</v>
      </c>
      <c r="M1350" s="12">
        <v>1999</v>
      </c>
      <c r="N1350" s="9" t="s">
        <v>99</v>
      </c>
      <c r="O1350" s="9" t="s">
        <v>4942</v>
      </c>
      <c r="P1350" s="12">
        <v>85</v>
      </c>
      <c r="Q1350" s="12">
        <v>85</v>
      </c>
      <c r="R1350" s="12">
        <v>212.13915373104487</v>
      </c>
      <c r="S1350" s="12" t="s">
        <v>28</v>
      </c>
      <c r="T1350" s="9" t="s">
        <v>111</v>
      </c>
      <c r="U1350" s="9" t="s">
        <v>30</v>
      </c>
      <c r="V1350" s="9" t="s">
        <v>111</v>
      </c>
      <c r="W1350" s="14">
        <v>2</v>
      </c>
    </row>
    <row r="1351" spans="1:23" x14ac:dyDescent="0.25">
      <c r="A1351" s="8">
        <v>608</v>
      </c>
      <c r="B1351" s="9" t="s">
        <v>4956</v>
      </c>
      <c r="C1351" s="9" t="s">
        <v>22</v>
      </c>
      <c r="D1351" s="9" t="s">
        <v>4957</v>
      </c>
      <c r="E1351" s="9" t="s">
        <v>4958</v>
      </c>
      <c r="F1351" s="9" t="s">
        <v>4959</v>
      </c>
      <c r="G1351" s="12">
        <v>8</v>
      </c>
      <c r="H1351" s="9" t="s">
        <v>25</v>
      </c>
      <c r="I1351" s="9" t="s">
        <v>25</v>
      </c>
      <c r="J1351" s="12">
        <v>1</v>
      </c>
      <c r="K1351" s="13">
        <v>44378</v>
      </c>
      <c r="L1351" s="86">
        <f>(Tabla2[[#This Row],[release_year]]-'VARIANZA Y DES. EST'!$L$11)^2</f>
        <v>38.194842005650592</v>
      </c>
      <c r="M1351" s="12">
        <v>2008</v>
      </c>
      <c r="N1351" s="9" t="s">
        <v>1991</v>
      </c>
      <c r="O1351" s="9" t="s">
        <v>4942</v>
      </c>
      <c r="P1351" s="12">
        <v>85</v>
      </c>
      <c r="Q1351" s="12">
        <v>85</v>
      </c>
      <c r="R1351" s="12">
        <v>212.13915373104487</v>
      </c>
      <c r="S1351" s="12" t="s">
        <v>28</v>
      </c>
      <c r="T1351" s="9" t="s">
        <v>3370</v>
      </c>
      <c r="U1351" s="9" t="s">
        <v>514</v>
      </c>
      <c r="V1351" s="9" t="s">
        <v>3370</v>
      </c>
      <c r="W1351" s="14">
        <v>2</v>
      </c>
    </row>
    <row r="1352" spans="1:23" x14ac:dyDescent="0.25">
      <c r="A1352" s="8">
        <v>801</v>
      </c>
      <c r="B1352" s="9" t="s">
        <v>4960</v>
      </c>
      <c r="C1352" s="9" t="s">
        <v>22</v>
      </c>
      <c r="D1352" s="9" t="s">
        <v>4961</v>
      </c>
      <c r="E1352" s="18" t="s">
        <v>4962</v>
      </c>
      <c r="F1352" s="9" t="s">
        <v>4963</v>
      </c>
      <c r="G1352" s="12">
        <v>10</v>
      </c>
      <c r="H1352" s="9" t="s">
        <v>25</v>
      </c>
      <c r="I1352" s="9" t="s">
        <v>25</v>
      </c>
      <c r="J1352" s="12">
        <v>1</v>
      </c>
      <c r="K1352" s="13">
        <v>44349</v>
      </c>
      <c r="L1352" s="86">
        <f>(Tabla2[[#This Row],[release_year]]-'VARIANZA Y DES. EST'!$L$11)^2</f>
        <v>4.7532614447336705</v>
      </c>
      <c r="M1352" s="12">
        <v>2012</v>
      </c>
      <c r="N1352" s="9" t="s">
        <v>35</v>
      </c>
      <c r="O1352" s="9" t="s">
        <v>4942</v>
      </c>
      <c r="P1352" s="12">
        <v>85</v>
      </c>
      <c r="Q1352" s="12">
        <v>85</v>
      </c>
      <c r="R1352" s="12">
        <v>212.13915373104487</v>
      </c>
      <c r="S1352" s="12" t="s">
        <v>28</v>
      </c>
      <c r="T1352" s="9" t="s">
        <v>3476</v>
      </c>
      <c r="U1352" s="9" t="s">
        <v>45</v>
      </c>
      <c r="V1352" s="9" t="s">
        <v>3476</v>
      </c>
      <c r="W1352" s="14">
        <v>3</v>
      </c>
    </row>
    <row r="1353" spans="1:23" x14ac:dyDescent="0.25">
      <c r="A1353" s="8">
        <v>908</v>
      </c>
      <c r="B1353" s="9" t="s">
        <v>4964</v>
      </c>
      <c r="C1353" s="9" t="s">
        <v>22</v>
      </c>
      <c r="D1353" s="9" t="s">
        <v>4965</v>
      </c>
      <c r="E1353" s="22" t="s">
        <v>4966</v>
      </c>
      <c r="F1353" s="23"/>
      <c r="G1353" s="12">
        <v>0</v>
      </c>
      <c r="H1353" s="9" t="s">
        <v>25</v>
      </c>
      <c r="I1353" s="9" t="s">
        <v>25</v>
      </c>
      <c r="J1353" s="12">
        <v>1</v>
      </c>
      <c r="K1353" s="13">
        <v>44323</v>
      </c>
      <c r="L1353" s="86">
        <f>(Tabla2[[#This Row],[release_year]]-'VARIANZA Y DES. EST'!$L$11)^2</f>
        <v>33.870100322899837</v>
      </c>
      <c r="M1353" s="12">
        <v>2020</v>
      </c>
      <c r="N1353" s="9" t="s">
        <v>76</v>
      </c>
      <c r="O1353" s="9" t="s">
        <v>4942</v>
      </c>
      <c r="P1353" s="12">
        <v>85</v>
      </c>
      <c r="Q1353" s="12">
        <v>85</v>
      </c>
      <c r="R1353" s="12">
        <v>212.13915373104487</v>
      </c>
      <c r="S1353" s="12" t="s">
        <v>28</v>
      </c>
      <c r="T1353" s="9" t="s">
        <v>57</v>
      </c>
      <c r="U1353" s="9" t="s">
        <v>57</v>
      </c>
      <c r="V1353" s="9" t="s">
        <v>57</v>
      </c>
      <c r="W1353" s="14">
        <v>1</v>
      </c>
    </row>
    <row r="1354" spans="1:23" x14ac:dyDescent="0.25">
      <c r="A1354" s="8">
        <v>955</v>
      </c>
      <c r="B1354" s="9" t="s">
        <v>4967</v>
      </c>
      <c r="C1354" s="9" t="s">
        <v>22</v>
      </c>
      <c r="D1354" s="9" t="s">
        <v>4968</v>
      </c>
      <c r="E1354" s="18" t="s">
        <v>4969</v>
      </c>
      <c r="F1354" s="9" t="s">
        <v>4970</v>
      </c>
      <c r="G1354" s="12">
        <v>7</v>
      </c>
      <c r="H1354" s="9" t="s">
        <v>160</v>
      </c>
      <c r="I1354" s="9" t="s">
        <v>160</v>
      </c>
      <c r="J1354" s="12">
        <v>1</v>
      </c>
      <c r="K1354" s="13">
        <v>44317</v>
      </c>
      <c r="L1354" s="86">
        <f>(Tabla2[[#This Row],[release_year]]-'VARIANZA Y DES. EST'!$L$11)^2</f>
        <v>14.590890603358293</v>
      </c>
      <c r="M1354" s="12">
        <v>2018</v>
      </c>
      <c r="N1354" s="9" t="s">
        <v>82</v>
      </c>
      <c r="O1354" s="9" t="s">
        <v>4942</v>
      </c>
      <c r="P1354" s="12">
        <v>85</v>
      </c>
      <c r="Q1354" s="12">
        <v>85</v>
      </c>
      <c r="R1354" s="12">
        <v>212.13915373104487</v>
      </c>
      <c r="S1354" s="12" t="s">
        <v>28</v>
      </c>
      <c r="T1354" s="9" t="s">
        <v>111</v>
      </c>
      <c r="U1354" s="9" t="s">
        <v>30</v>
      </c>
      <c r="V1354" s="9" t="s">
        <v>111</v>
      </c>
      <c r="W1354" s="14">
        <v>2</v>
      </c>
    </row>
    <row r="1355" spans="1:23" x14ac:dyDescent="0.25">
      <c r="A1355" s="8">
        <v>963</v>
      </c>
      <c r="B1355" s="9" t="s">
        <v>4971</v>
      </c>
      <c r="C1355" s="9" t="s">
        <v>22</v>
      </c>
      <c r="D1355" s="9" t="s">
        <v>4972</v>
      </c>
      <c r="E1355" s="18" t="s">
        <v>4973</v>
      </c>
      <c r="F1355" s="9" t="s">
        <v>4974</v>
      </c>
      <c r="G1355" s="12">
        <v>7</v>
      </c>
      <c r="H1355" s="9" t="s">
        <v>25</v>
      </c>
      <c r="I1355" s="9" t="s">
        <v>1453</v>
      </c>
      <c r="J1355" s="12">
        <v>2</v>
      </c>
      <c r="K1355" s="13">
        <v>44316</v>
      </c>
      <c r="L1355" s="86">
        <f>(Tabla2[[#This Row],[release_year]]-'VARIANZA Y DES. EST'!$L$11)^2</f>
        <v>14.590890603358293</v>
      </c>
      <c r="M1355" s="12">
        <v>2018</v>
      </c>
      <c r="N1355" s="9" t="s">
        <v>1991</v>
      </c>
      <c r="O1355" s="9" t="s">
        <v>4942</v>
      </c>
      <c r="P1355" s="12">
        <v>85</v>
      </c>
      <c r="Q1355" s="12">
        <v>85</v>
      </c>
      <c r="R1355" s="12">
        <v>212.13915373104487</v>
      </c>
      <c r="S1355" s="12" t="s">
        <v>28</v>
      </c>
      <c r="T1355" s="9" t="s">
        <v>514</v>
      </c>
      <c r="U1355" s="9" t="s">
        <v>514</v>
      </c>
      <c r="V1355" s="9" t="s">
        <v>514</v>
      </c>
      <c r="W1355" s="14">
        <v>1</v>
      </c>
    </row>
    <row r="1356" spans="1:23" x14ac:dyDescent="0.25">
      <c r="A1356" s="8">
        <v>1298</v>
      </c>
      <c r="B1356" s="9" t="s">
        <v>4975</v>
      </c>
      <c r="C1356" s="9" t="s">
        <v>22</v>
      </c>
      <c r="D1356" s="9" t="s">
        <v>4976</v>
      </c>
      <c r="E1356" s="18" t="s">
        <v>4977</v>
      </c>
      <c r="F1356" s="9" t="s">
        <v>4978</v>
      </c>
      <c r="G1356" s="12">
        <v>6</v>
      </c>
      <c r="H1356" s="9" t="s">
        <v>25</v>
      </c>
      <c r="I1356" s="9" t="s">
        <v>25</v>
      </c>
      <c r="J1356" s="12">
        <v>1</v>
      </c>
      <c r="K1356" s="13">
        <v>44245</v>
      </c>
      <c r="L1356" s="86">
        <f>(Tabla2[[#This Row],[release_year]]-'VARIANZA Y DES. EST'!$L$11)^2</f>
        <v>14.590890603358293</v>
      </c>
      <c r="M1356" s="12">
        <v>2018</v>
      </c>
      <c r="N1356" s="9" t="s">
        <v>35</v>
      </c>
      <c r="O1356" s="9" t="s">
        <v>4942</v>
      </c>
      <c r="P1356" s="12">
        <v>85</v>
      </c>
      <c r="Q1356" s="12">
        <v>85</v>
      </c>
      <c r="R1356" s="12">
        <v>212.13915373104487</v>
      </c>
      <c r="S1356" s="12" t="s">
        <v>28</v>
      </c>
      <c r="T1356" s="9" t="s">
        <v>514</v>
      </c>
      <c r="U1356" s="9" t="s">
        <v>514</v>
      </c>
      <c r="V1356" s="9" t="s">
        <v>514</v>
      </c>
      <c r="W1356" s="14">
        <v>1</v>
      </c>
    </row>
    <row r="1357" spans="1:23" x14ac:dyDescent="0.25">
      <c r="A1357" s="8">
        <v>1313</v>
      </c>
      <c r="B1357" s="9" t="s">
        <v>4979</v>
      </c>
      <c r="C1357" s="9" t="s">
        <v>22</v>
      </c>
      <c r="D1357" s="9" t="s">
        <v>4980</v>
      </c>
      <c r="E1357" s="18" t="s">
        <v>4981</v>
      </c>
      <c r="F1357" s="9" t="s">
        <v>4982</v>
      </c>
      <c r="G1357" s="12">
        <v>4</v>
      </c>
      <c r="H1357" s="9" t="s">
        <v>126</v>
      </c>
      <c r="I1357" s="9" t="s">
        <v>126</v>
      </c>
      <c r="J1357" s="12">
        <v>1</v>
      </c>
      <c r="K1357" s="13">
        <v>44240</v>
      </c>
      <c r="L1357" s="86">
        <f>(Tabla2[[#This Row],[release_year]]-'VARIANZA Y DES. EST'!$L$11)^2</f>
        <v>33.870100322899837</v>
      </c>
      <c r="M1357" s="12">
        <v>2020</v>
      </c>
      <c r="N1357" s="9" t="s">
        <v>76</v>
      </c>
      <c r="O1357" s="9" t="s">
        <v>4942</v>
      </c>
      <c r="P1357" s="12">
        <v>85</v>
      </c>
      <c r="Q1357" s="12">
        <v>85</v>
      </c>
      <c r="R1357" s="12">
        <v>212.13915373104487</v>
      </c>
      <c r="S1357" s="12" t="s">
        <v>28</v>
      </c>
      <c r="T1357" s="9" t="s">
        <v>3476</v>
      </c>
      <c r="U1357" s="9" t="s">
        <v>45</v>
      </c>
      <c r="V1357" s="9" t="s">
        <v>3476</v>
      </c>
      <c r="W1357" s="14">
        <v>3</v>
      </c>
    </row>
    <row r="1358" spans="1:23" x14ac:dyDescent="0.25">
      <c r="A1358" s="8">
        <v>1425</v>
      </c>
      <c r="B1358" s="9" t="s">
        <v>4983</v>
      </c>
      <c r="C1358" s="9" t="s">
        <v>22</v>
      </c>
      <c r="D1358" s="9" t="s">
        <v>4984</v>
      </c>
      <c r="E1358" s="18" t="s">
        <v>4985</v>
      </c>
      <c r="F1358" s="9" t="s">
        <v>4986</v>
      </c>
      <c r="G1358" s="12">
        <v>11</v>
      </c>
      <c r="H1358" s="9" t="s">
        <v>160</v>
      </c>
      <c r="I1358" s="9" t="s">
        <v>4987</v>
      </c>
      <c r="J1358" s="12">
        <v>3</v>
      </c>
      <c r="K1358" s="13">
        <v>44204</v>
      </c>
      <c r="L1358" s="86">
        <f>(Tabla2[[#This Row],[release_year]]-'VARIANZA Y DES. EST'!$L$11)^2</f>
        <v>46.509705182670608</v>
      </c>
      <c r="M1358" s="12">
        <v>2021</v>
      </c>
      <c r="N1358" s="9" t="s">
        <v>110</v>
      </c>
      <c r="O1358" s="9" t="s">
        <v>4942</v>
      </c>
      <c r="P1358" s="12">
        <v>85</v>
      </c>
      <c r="Q1358" s="12">
        <v>85</v>
      </c>
      <c r="R1358" s="12">
        <v>212.13915373104487</v>
      </c>
      <c r="S1358" s="12" t="s">
        <v>28</v>
      </c>
      <c r="T1358" s="9" t="s">
        <v>111</v>
      </c>
      <c r="U1358" s="9" t="s">
        <v>30</v>
      </c>
      <c r="V1358" s="9" t="s">
        <v>111</v>
      </c>
      <c r="W1358" s="14">
        <v>2</v>
      </c>
    </row>
    <row r="1359" spans="1:23" x14ac:dyDescent="0.25">
      <c r="A1359" s="8">
        <v>1499</v>
      </c>
      <c r="B1359" s="9" t="s">
        <v>4988</v>
      </c>
      <c r="C1359" s="9" t="s">
        <v>22</v>
      </c>
      <c r="D1359" s="9" t="s">
        <v>4989</v>
      </c>
      <c r="E1359" s="9" t="s">
        <v>4990</v>
      </c>
      <c r="F1359" s="9" t="s">
        <v>4991</v>
      </c>
      <c r="G1359" s="12">
        <v>6</v>
      </c>
      <c r="H1359" s="9" t="s">
        <v>25</v>
      </c>
      <c r="I1359" s="9" t="s">
        <v>25</v>
      </c>
      <c r="J1359" s="12">
        <v>1</v>
      </c>
      <c r="K1359" s="16">
        <v>44188</v>
      </c>
      <c r="L1359" s="86">
        <f>(Tabla2[[#This Row],[release_year]]-'VARIANZA Y DES. EST'!$L$11)^2</f>
        <v>4.7532614447336705</v>
      </c>
      <c r="M1359" s="12">
        <v>2012</v>
      </c>
      <c r="N1359" s="9" t="s">
        <v>35</v>
      </c>
      <c r="O1359" s="9" t="s">
        <v>4942</v>
      </c>
      <c r="P1359" s="12">
        <v>85</v>
      </c>
      <c r="Q1359" s="12">
        <v>85</v>
      </c>
      <c r="R1359" s="12">
        <v>212.13915373104487</v>
      </c>
      <c r="S1359" s="12" t="s">
        <v>28</v>
      </c>
      <c r="T1359" s="9" t="s">
        <v>4380</v>
      </c>
      <c r="U1359" s="9" t="s">
        <v>38</v>
      </c>
      <c r="V1359" s="9" t="s">
        <v>4380</v>
      </c>
      <c r="W1359" s="14">
        <v>3</v>
      </c>
    </row>
    <row r="1360" spans="1:23" x14ac:dyDescent="0.25">
      <c r="A1360" s="8">
        <v>1522</v>
      </c>
      <c r="B1360" s="9" t="s">
        <v>4992</v>
      </c>
      <c r="C1360" s="9" t="s">
        <v>22</v>
      </c>
      <c r="D1360" s="9" t="s">
        <v>4993</v>
      </c>
      <c r="E1360" s="9" t="s">
        <v>4994</v>
      </c>
      <c r="F1360" s="9" t="s">
        <v>4995</v>
      </c>
      <c r="G1360" s="12">
        <v>6</v>
      </c>
      <c r="H1360" s="9" t="s">
        <v>3348</v>
      </c>
      <c r="I1360" s="9" t="s">
        <v>3348</v>
      </c>
      <c r="J1360" s="12">
        <v>1</v>
      </c>
      <c r="K1360" s="16">
        <v>44183</v>
      </c>
      <c r="L1360" s="86">
        <f>(Tabla2[[#This Row],[release_year]]-'VARIANZA Y DES. EST'!$L$11)^2</f>
        <v>103.6364225665675</v>
      </c>
      <c r="M1360" s="12">
        <v>2004</v>
      </c>
      <c r="N1360" s="9" t="s">
        <v>82</v>
      </c>
      <c r="O1360" s="9" t="s">
        <v>4942</v>
      </c>
      <c r="P1360" s="12">
        <v>85</v>
      </c>
      <c r="Q1360" s="12">
        <v>85</v>
      </c>
      <c r="R1360" s="12">
        <v>212.13915373104487</v>
      </c>
      <c r="S1360" s="12" t="s">
        <v>28</v>
      </c>
      <c r="T1360" s="9" t="s">
        <v>118</v>
      </c>
      <c r="U1360" s="9" t="s">
        <v>45</v>
      </c>
      <c r="V1360" s="9" t="s">
        <v>118</v>
      </c>
      <c r="W1360" s="14">
        <v>3</v>
      </c>
    </row>
    <row r="1361" spans="1:23" x14ac:dyDescent="0.25">
      <c r="A1361" s="8">
        <v>1711</v>
      </c>
      <c r="B1361" s="9" t="s">
        <v>4996</v>
      </c>
      <c r="C1361" s="9" t="s">
        <v>22</v>
      </c>
      <c r="D1361" s="9" t="s">
        <v>4997</v>
      </c>
      <c r="E1361" s="18" t="s">
        <v>4998</v>
      </c>
      <c r="F1361" s="9" t="s">
        <v>4999</v>
      </c>
      <c r="G1361" s="12">
        <v>10</v>
      </c>
      <c r="H1361" s="9" t="s">
        <v>25</v>
      </c>
      <c r="I1361" s="9" t="s">
        <v>25</v>
      </c>
      <c r="J1361" s="12">
        <v>1</v>
      </c>
      <c r="K1361" s="16">
        <v>44147</v>
      </c>
      <c r="L1361" s="86">
        <f>(Tabla2[[#This Row],[release_year]]-'VARIANZA Y DES. EST'!$L$11)^2</f>
        <v>1.3928663045044412</v>
      </c>
      <c r="M1361" s="12">
        <v>2013</v>
      </c>
      <c r="N1361" s="9" t="s">
        <v>1991</v>
      </c>
      <c r="O1361" s="9" t="s">
        <v>4942</v>
      </c>
      <c r="P1361" s="12">
        <v>85</v>
      </c>
      <c r="Q1361" s="12">
        <v>85</v>
      </c>
      <c r="R1361" s="12">
        <v>212.13915373104487</v>
      </c>
      <c r="S1361" s="12" t="s">
        <v>28</v>
      </c>
      <c r="T1361" s="9" t="s">
        <v>144</v>
      </c>
      <c r="U1361" s="9" t="s">
        <v>45</v>
      </c>
      <c r="V1361" s="9" t="s">
        <v>144</v>
      </c>
      <c r="W1361" s="14">
        <v>2</v>
      </c>
    </row>
    <row r="1362" spans="1:23" x14ac:dyDescent="0.25">
      <c r="A1362" s="8">
        <v>1961</v>
      </c>
      <c r="B1362" s="9" t="s">
        <v>5000</v>
      </c>
      <c r="C1362" s="9" t="s">
        <v>22</v>
      </c>
      <c r="D1362" s="9" t="s">
        <v>5001</v>
      </c>
      <c r="E1362" s="18" t="s">
        <v>5002</v>
      </c>
      <c r="F1362" s="9" t="s">
        <v>5003</v>
      </c>
      <c r="G1362" s="12">
        <v>1</v>
      </c>
      <c r="H1362" s="9" t="s">
        <v>25</v>
      </c>
      <c r="I1362" s="9" t="s">
        <v>25</v>
      </c>
      <c r="J1362" s="12">
        <v>1</v>
      </c>
      <c r="K1362" s="13">
        <v>44096</v>
      </c>
      <c r="L1362" s="86">
        <f>(Tabla2[[#This Row],[release_year]]-'VARIANZA Y DES. EST'!$L$11)^2</f>
        <v>33.870100322899837</v>
      </c>
      <c r="M1362" s="12">
        <v>2020</v>
      </c>
      <c r="N1362" s="9" t="s">
        <v>55</v>
      </c>
      <c r="O1362" s="9" t="s">
        <v>4942</v>
      </c>
      <c r="P1362" s="12">
        <v>85</v>
      </c>
      <c r="Q1362" s="12">
        <v>85</v>
      </c>
      <c r="R1362" s="12">
        <v>212.13915373104487</v>
      </c>
      <c r="S1362" s="12" t="s">
        <v>28</v>
      </c>
      <c r="T1362" s="9" t="s">
        <v>57</v>
      </c>
      <c r="U1362" s="9" t="s">
        <v>57</v>
      </c>
      <c r="V1362" s="9" t="s">
        <v>57</v>
      </c>
      <c r="W1362" s="14">
        <v>1</v>
      </c>
    </row>
    <row r="1363" spans="1:23" x14ac:dyDescent="0.25">
      <c r="A1363" s="8">
        <v>2378</v>
      </c>
      <c r="B1363" s="9" t="s">
        <v>5004</v>
      </c>
      <c r="C1363" s="9" t="s">
        <v>22</v>
      </c>
      <c r="D1363" s="9" t="s">
        <v>5005</v>
      </c>
      <c r="E1363" s="9" t="s">
        <v>5006</v>
      </c>
      <c r="F1363" s="18" t="s">
        <v>5007</v>
      </c>
      <c r="G1363" s="12">
        <v>10</v>
      </c>
      <c r="H1363" s="9" t="s">
        <v>160</v>
      </c>
      <c r="I1363" s="9" t="s">
        <v>5008</v>
      </c>
      <c r="J1363" s="12">
        <v>3</v>
      </c>
      <c r="K1363" s="13">
        <v>44000</v>
      </c>
      <c r="L1363" s="86">
        <f>(Tabla2[[#This Row],[release_year]]-'VARIANZA Y DES. EST'!$L$11)^2</f>
        <v>3.2471164275211517E-2</v>
      </c>
      <c r="M1363" s="12">
        <v>2014</v>
      </c>
      <c r="N1363" s="9" t="s">
        <v>99</v>
      </c>
      <c r="O1363" s="9" t="s">
        <v>4942</v>
      </c>
      <c r="P1363" s="12">
        <v>85</v>
      </c>
      <c r="Q1363" s="12">
        <v>85</v>
      </c>
      <c r="R1363" s="12">
        <v>212.13915373104487</v>
      </c>
      <c r="S1363" s="12" t="s">
        <v>28</v>
      </c>
      <c r="T1363" s="9" t="s">
        <v>111</v>
      </c>
      <c r="U1363" s="9" t="s">
        <v>30</v>
      </c>
      <c r="V1363" s="9" t="s">
        <v>111</v>
      </c>
      <c r="W1363" s="14">
        <v>2</v>
      </c>
    </row>
    <row r="1364" spans="1:23" x14ac:dyDescent="0.25">
      <c r="A1364" s="8">
        <v>2385</v>
      </c>
      <c r="B1364" s="9" t="s">
        <v>5009</v>
      </c>
      <c r="C1364" s="9" t="s">
        <v>22</v>
      </c>
      <c r="D1364" s="10" t="s">
        <v>5010</v>
      </c>
      <c r="E1364" s="11"/>
      <c r="F1364" s="9" t="s">
        <v>5011</v>
      </c>
      <c r="G1364" s="12">
        <v>3</v>
      </c>
      <c r="H1364" s="9" t="s">
        <v>126</v>
      </c>
      <c r="I1364" s="9" t="s">
        <v>5012</v>
      </c>
      <c r="J1364" s="12">
        <v>2</v>
      </c>
      <c r="K1364" s="13">
        <v>43997</v>
      </c>
      <c r="L1364" s="86">
        <f>(Tabla2[[#This Row],[release_year]]-'VARIANZA Y DES. EST'!$L$11)^2</f>
        <v>23.230495463129063</v>
      </c>
      <c r="M1364" s="12">
        <v>2019</v>
      </c>
      <c r="N1364" s="9" t="s">
        <v>76</v>
      </c>
      <c r="O1364" s="9" t="s">
        <v>4942</v>
      </c>
      <c r="P1364" s="12">
        <v>85</v>
      </c>
      <c r="Q1364" s="12">
        <v>85</v>
      </c>
      <c r="R1364" s="12">
        <v>212.13915373104487</v>
      </c>
      <c r="S1364" s="12" t="s">
        <v>28</v>
      </c>
      <c r="T1364" s="9" t="s">
        <v>576</v>
      </c>
      <c r="U1364" s="9" t="s">
        <v>57</v>
      </c>
      <c r="V1364" s="9" t="s">
        <v>576</v>
      </c>
      <c r="W1364" s="14">
        <v>2</v>
      </c>
    </row>
    <row r="1365" spans="1:23" x14ac:dyDescent="0.25">
      <c r="A1365" s="8">
        <v>2386</v>
      </c>
      <c r="B1365" s="9" t="s">
        <v>5013</v>
      </c>
      <c r="C1365" s="9" t="s">
        <v>22</v>
      </c>
      <c r="D1365" s="9" t="s">
        <v>5014</v>
      </c>
      <c r="E1365" s="18" t="s">
        <v>5015</v>
      </c>
      <c r="F1365" s="9" t="s">
        <v>5016</v>
      </c>
      <c r="G1365" s="12">
        <v>23</v>
      </c>
      <c r="H1365" s="9" t="s">
        <v>1064</v>
      </c>
      <c r="I1365" s="9" t="s">
        <v>5017</v>
      </c>
      <c r="J1365" s="12">
        <v>2</v>
      </c>
      <c r="K1365" s="13">
        <v>43997</v>
      </c>
      <c r="L1365" s="86">
        <f>(Tabla2[[#This Row],[release_year]]-'VARIANZA Y DES. EST'!$L$11)^2</f>
        <v>1.3928663045044412</v>
      </c>
      <c r="M1365" s="12">
        <v>2013</v>
      </c>
      <c r="N1365" s="9" t="s">
        <v>99</v>
      </c>
      <c r="O1365" s="9" t="s">
        <v>4942</v>
      </c>
      <c r="P1365" s="12">
        <v>85</v>
      </c>
      <c r="Q1365" s="12">
        <v>85</v>
      </c>
      <c r="R1365" s="12">
        <v>212.13915373104487</v>
      </c>
      <c r="S1365" s="12" t="s">
        <v>28</v>
      </c>
      <c r="T1365" s="9" t="s">
        <v>2510</v>
      </c>
      <c r="U1365" s="9" t="s">
        <v>30</v>
      </c>
      <c r="V1365" s="9" t="s">
        <v>2510</v>
      </c>
      <c r="W1365" s="14">
        <v>2</v>
      </c>
    </row>
    <row r="1366" spans="1:23" x14ac:dyDescent="0.25">
      <c r="A1366" s="8">
        <v>2495</v>
      </c>
      <c r="B1366" s="9" t="s">
        <v>5018</v>
      </c>
      <c r="C1366" s="9" t="s">
        <v>22</v>
      </c>
      <c r="D1366" s="9" t="s">
        <v>5019</v>
      </c>
      <c r="E1366" s="18" t="s">
        <v>5020</v>
      </c>
      <c r="F1366" s="9" t="s">
        <v>5021</v>
      </c>
      <c r="G1366" s="12">
        <v>1</v>
      </c>
      <c r="H1366" s="9" t="s">
        <v>25</v>
      </c>
      <c r="I1366" s="9" t="s">
        <v>25</v>
      </c>
      <c r="J1366" s="12">
        <v>1</v>
      </c>
      <c r="K1366" s="13">
        <v>43971</v>
      </c>
      <c r="L1366" s="86">
        <f>(Tabla2[[#This Row],[release_year]]-'VARIANZA Y DES. EST'!$L$11)^2</f>
        <v>33.870100322899837</v>
      </c>
      <c r="M1366" s="12">
        <v>2020</v>
      </c>
      <c r="N1366" s="9" t="s">
        <v>82</v>
      </c>
      <c r="O1366" s="9" t="s">
        <v>4942</v>
      </c>
      <c r="P1366" s="12">
        <v>85</v>
      </c>
      <c r="Q1366" s="12">
        <v>85</v>
      </c>
      <c r="R1366" s="12">
        <v>212.13915373104487</v>
      </c>
      <c r="S1366" s="12" t="s">
        <v>28</v>
      </c>
      <c r="T1366" s="9" t="s">
        <v>1209</v>
      </c>
      <c r="U1366" s="9" t="s">
        <v>1209</v>
      </c>
      <c r="V1366" s="9" t="s">
        <v>1209</v>
      </c>
      <c r="W1366" s="14">
        <v>1</v>
      </c>
    </row>
    <row r="1367" spans="1:23" x14ac:dyDescent="0.25">
      <c r="A1367" s="8">
        <v>2690</v>
      </c>
      <c r="B1367" s="9" t="s">
        <v>5022</v>
      </c>
      <c r="C1367" s="9" t="s">
        <v>22</v>
      </c>
      <c r="D1367" s="10" t="s">
        <v>5023</v>
      </c>
      <c r="E1367" s="11"/>
      <c r="F1367" s="9" t="s">
        <v>5024</v>
      </c>
      <c r="G1367" s="12">
        <v>1</v>
      </c>
      <c r="H1367" s="9" t="s">
        <v>25</v>
      </c>
      <c r="I1367" s="9" t="s">
        <v>25</v>
      </c>
      <c r="J1367" s="12">
        <v>1</v>
      </c>
      <c r="K1367" s="13">
        <v>43934</v>
      </c>
      <c r="L1367" s="86">
        <f>(Tabla2[[#This Row],[release_year]]-'VARIANZA Y DES. EST'!$L$11)^2</f>
        <v>23.230495463129063</v>
      </c>
      <c r="M1367" s="12">
        <v>2019</v>
      </c>
      <c r="N1367" s="9" t="s">
        <v>35</v>
      </c>
      <c r="O1367" s="9" t="s">
        <v>4942</v>
      </c>
      <c r="P1367" s="12">
        <v>85</v>
      </c>
      <c r="Q1367" s="12">
        <v>85</v>
      </c>
      <c r="R1367" s="12">
        <v>212.13915373104487</v>
      </c>
      <c r="S1367" s="12" t="s">
        <v>28</v>
      </c>
      <c r="T1367" s="9" t="s">
        <v>57</v>
      </c>
      <c r="U1367" s="9" t="s">
        <v>57</v>
      </c>
      <c r="V1367" s="9" t="s">
        <v>57</v>
      </c>
      <c r="W1367" s="14">
        <v>1</v>
      </c>
    </row>
    <row r="1368" spans="1:23" x14ac:dyDescent="0.25">
      <c r="A1368" s="8">
        <v>2751</v>
      </c>
      <c r="B1368" s="9" t="s">
        <v>5025</v>
      </c>
      <c r="C1368" s="9" t="s">
        <v>22</v>
      </c>
      <c r="D1368" s="9" t="s">
        <v>5026</v>
      </c>
      <c r="E1368" s="18" t="s">
        <v>5027</v>
      </c>
      <c r="F1368" s="9" t="s">
        <v>5028</v>
      </c>
      <c r="G1368" s="12">
        <v>5</v>
      </c>
      <c r="H1368" s="9" t="s">
        <v>518</v>
      </c>
      <c r="I1368" s="9" t="s">
        <v>518</v>
      </c>
      <c r="J1368" s="12">
        <v>1</v>
      </c>
      <c r="K1368" s="13">
        <v>43921</v>
      </c>
      <c r="L1368" s="86">
        <f>(Tabla2[[#This Row],[release_year]]-'VARIANZA Y DES. EST'!$L$11)^2</f>
        <v>33.870100322899837</v>
      </c>
      <c r="M1368" s="12">
        <v>2020</v>
      </c>
      <c r="N1368" s="9" t="s">
        <v>110</v>
      </c>
      <c r="O1368" s="9" t="s">
        <v>4942</v>
      </c>
      <c r="P1368" s="12">
        <v>85</v>
      </c>
      <c r="Q1368" s="12">
        <v>85</v>
      </c>
      <c r="R1368" s="12">
        <v>212.13915373104487</v>
      </c>
      <c r="S1368" s="12" t="s">
        <v>28</v>
      </c>
      <c r="T1368" s="9" t="s">
        <v>30</v>
      </c>
      <c r="U1368" s="9" t="s">
        <v>30</v>
      </c>
      <c r="V1368" s="9" t="s">
        <v>30</v>
      </c>
      <c r="W1368" s="14">
        <v>1</v>
      </c>
    </row>
    <row r="1369" spans="1:23" x14ac:dyDescent="0.25">
      <c r="A1369" s="8">
        <v>2754</v>
      </c>
      <c r="B1369" s="9" t="s">
        <v>5029</v>
      </c>
      <c r="C1369" s="9" t="s">
        <v>22</v>
      </c>
      <c r="D1369" s="10" t="s">
        <v>5030</v>
      </c>
      <c r="E1369" s="19"/>
      <c r="F1369" s="11"/>
      <c r="G1369" s="12">
        <v>0</v>
      </c>
      <c r="H1369" s="9" t="s">
        <v>25</v>
      </c>
      <c r="I1369" s="9" t="s">
        <v>25</v>
      </c>
      <c r="J1369" s="12">
        <v>1</v>
      </c>
      <c r="K1369" s="13">
        <v>43921</v>
      </c>
      <c r="L1369" s="86">
        <f>(Tabla2[[#This Row],[release_year]]-'VARIANZA Y DES. EST'!$L$11)^2</f>
        <v>33.870100322899837</v>
      </c>
      <c r="M1369" s="12">
        <v>2020</v>
      </c>
      <c r="N1369" s="9" t="s">
        <v>76</v>
      </c>
      <c r="O1369" s="9" t="s">
        <v>4942</v>
      </c>
      <c r="P1369" s="12">
        <v>85</v>
      </c>
      <c r="Q1369" s="12">
        <v>85</v>
      </c>
      <c r="R1369" s="12">
        <v>212.13915373104487</v>
      </c>
      <c r="S1369" s="12" t="s">
        <v>28</v>
      </c>
      <c r="T1369" s="9" t="s">
        <v>477</v>
      </c>
      <c r="U1369" s="9" t="s">
        <v>477</v>
      </c>
      <c r="V1369" s="9" t="s">
        <v>477</v>
      </c>
      <c r="W1369" s="14">
        <v>1</v>
      </c>
    </row>
    <row r="1370" spans="1:23" x14ac:dyDescent="0.25">
      <c r="A1370" s="8">
        <v>2976</v>
      </c>
      <c r="B1370" s="9" t="s">
        <v>5031</v>
      </c>
      <c r="C1370" s="9" t="s">
        <v>22</v>
      </c>
      <c r="D1370" s="9" t="s">
        <v>5032</v>
      </c>
      <c r="E1370" s="9" t="s">
        <v>5033</v>
      </c>
      <c r="F1370" s="9" t="s">
        <v>5034</v>
      </c>
      <c r="G1370" s="12">
        <v>1</v>
      </c>
      <c r="H1370" s="9" t="s">
        <v>25</v>
      </c>
      <c r="I1370" s="9" t="s">
        <v>25</v>
      </c>
      <c r="J1370" s="12">
        <v>1</v>
      </c>
      <c r="K1370" s="13">
        <v>43861</v>
      </c>
      <c r="L1370" s="86">
        <f>(Tabla2[[#This Row],[release_year]]-'VARIANZA Y DES. EST'!$L$11)^2</f>
        <v>33.870100322899837</v>
      </c>
      <c r="M1370" s="12">
        <v>2020</v>
      </c>
      <c r="N1370" s="9" t="s">
        <v>76</v>
      </c>
      <c r="O1370" s="9" t="s">
        <v>4942</v>
      </c>
      <c r="P1370" s="12">
        <v>85</v>
      </c>
      <c r="Q1370" s="12">
        <v>85</v>
      </c>
      <c r="R1370" s="12">
        <v>212.13915373104487</v>
      </c>
      <c r="S1370" s="12" t="s">
        <v>28</v>
      </c>
      <c r="T1370" s="9" t="s">
        <v>576</v>
      </c>
      <c r="U1370" s="9" t="s">
        <v>57</v>
      </c>
      <c r="V1370" s="9" t="s">
        <v>576</v>
      </c>
      <c r="W1370" s="14">
        <v>2</v>
      </c>
    </row>
    <row r="1371" spans="1:23" x14ac:dyDescent="0.25">
      <c r="A1371" s="8">
        <v>3079</v>
      </c>
      <c r="B1371" s="9" t="s">
        <v>5035</v>
      </c>
      <c r="C1371" s="9" t="s">
        <v>22</v>
      </c>
      <c r="D1371" s="9" t="s">
        <v>5036</v>
      </c>
      <c r="E1371" s="18" t="s">
        <v>5037</v>
      </c>
      <c r="F1371" s="9" t="s">
        <v>5038</v>
      </c>
      <c r="G1371" s="12">
        <v>8</v>
      </c>
      <c r="H1371" s="9" t="s">
        <v>518</v>
      </c>
      <c r="I1371" s="9" t="s">
        <v>518</v>
      </c>
      <c r="J1371" s="12">
        <v>1</v>
      </c>
      <c r="K1371" s="16">
        <v>43830</v>
      </c>
      <c r="L1371" s="86">
        <f>(Tabla2[[#This Row],[release_year]]-'VARIANZA Y DES. EST'!$L$11)^2</f>
        <v>23.230495463129063</v>
      </c>
      <c r="M1371" s="12">
        <v>2019</v>
      </c>
      <c r="N1371" s="9" t="s">
        <v>76</v>
      </c>
      <c r="O1371" s="9" t="s">
        <v>4942</v>
      </c>
      <c r="P1371" s="12">
        <v>85</v>
      </c>
      <c r="Q1371" s="12">
        <v>85</v>
      </c>
      <c r="R1371" s="12">
        <v>212.13915373104487</v>
      </c>
      <c r="S1371" s="12" t="s">
        <v>28</v>
      </c>
      <c r="T1371" s="9" t="s">
        <v>118</v>
      </c>
      <c r="U1371" s="9" t="s">
        <v>45</v>
      </c>
      <c r="V1371" s="9" t="s">
        <v>118</v>
      </c>
      <c r="W1371" s="14">
        <v>3</v>
      </c>
    </row>
    <row r="1372" spans="1:23" x14ac:dyDescent="0.25">
      <c r="A1372" s="8">
        <v>3181</v>
      </c>
      <c r="B1372" s="9" t="s">
        <v>5039</v>
      </c>
      <c r="C1372" s="9" t="s">
        <v>22</v>
      </c>
      <c r="D1372" s="9" t="s">
        <v>5040</v>
      </c>
      <c r="E1372" s="9" t="s">
        <v>5041</v>
      </c>
      <c r="F1372" s="9" t="s">
        <v>5042</v>
      </c>
      <c r="G1372" s="12">
        <v>15</v>
      </c>
      <c r="H1372" s="9" t="s">
        <v>25</v>
      </c>
      <c r="I1372" s="9" t="s">
        <v>25</v>
      </c>
      <c r="J1372" s="12">
        <v>1</v>
      </c>
      <c r="K1372" s="13">
        <v>43804</v>
      </c>
      <c r="L1372" s="86">
        <f>(Tabla2[[#This Row],[release_year]]-'VARIANZA Y DES. EST'!$L$11)^2</f>
        <v>23.230495463129063</v>
      </c>
      <c r="M1372" s="12">
        <v>2019</v>
      </c>
      <c r="N1372" s="9" t="s">
        <v>82</v>
      </c>
      <c r="O1372" s="9" t="s">
        <v>4942</v>
      </c>
      <c r="P1372" s="12">
        <v>85</v>
      </c>
      <c r="Q1372" s="12">
        <v>85</v>
      </c>
      <c r="R1372" s="12">
        <v>212.13915373104487</v>
      </c>
      <c r="S1372" s="12" t="s">
        <v>28</v>
      </c>
      <c r="T1372" s="9" t="s">
        <v>5043</v>
      </c>
      <c r="U1372" s="9" t="s">
        <v>30</v>
      </c>
      <c r="V1372" s="9" t="s">
        <v>5043</v>
      </c>
      <c r="W1372" s="14">
        <v>3</v>
      </c>
    </row>
    <row r="1373" spans="1:23" x14ac:dyDescent="0.25">
      <c r="A1373" s="8">
        <v>3310</v>
      </c>
      <c r="B1373" s="9" t="s">
        <v>5044</v>
      </c>
      <c r="C1373" s="9" t="s">
        <v>22</v>
      </c>
      <c r="D1373" s="9" t="s">
        <v>5045</v>
      </c>
      <c r="E1373" s="9" t="s">
        <v>1758</v>
      </c>
      <c r="F1373" s="9" t="s">
        <v>5046</v>
      </c>
      <c r="G1373" s="12">
        <v>10</v>
      </c>
      <c r="H1373" s="9" t="s">
        <v>25</v>
      </c>
      <c r="I1373" s="9" t="s">
        <v>25</v>
      </c>
      <c r="J1373" s="12">
        <v>1</v>
      </c>
      <c r="K1373" s="13">
        <v>43774</v>
      </c>
      <c r="L1373" s="86">
        <f>(Tabla2[[#This Row],[release_year]]-'VARIANZA Y DES. EST'!$L$11)^2</f>
        <v>23.230495463129063</v>
      </c>
      <c r="M1373" s="12">
        <v>2019</v>
      </c>
      <c r="N1373" s="9" t="s">
        <v>1991</v>
      </c>
      <c r="O1373" s="9" t="s">
        <v>4942</v>
      </c>
      <c r="P1373" s="12">
        <v>85</v>
      </c>
      <c r="Q1373" s="12">
        <v>85</v>
      </c>
      <c r="R1373" s="12">
        <v>212.13915373104487</v>
      </c>
      <c r="S1373" s="12" t="s">
        <v>28</v>
      </c>
      <c r="T1373" s="9" t="s">
        <v>95</v>
      </c>
      <c r="U1373" s="9" t="s">
        <v>95</v>
      </c>
      <c r="V1373" s="9" t="s">
        <v>95</v>
      </c>
      <c r="W1373" s="14">
        <v>1</v>
      </c>
    </row>
    <row r="1374" spans="1:23" x14ac:dyDescent="0.25">
      <c r="A1374" s="8">
        <v>3558</v>
      </c>
      <c r="B1374" s="9" t="s">
        <v>5047</v>
      </c>
      <c r="C1374" s="9" t="s">
        <v>22</v>
      </c>
      <c r="D1374" s="9" t="s">
        <v>5048</v>
      </c>
      <c r="E1374" s="9" t="s">
        <v>5049</v>
      </c>
      <c r="F1374" s="9" t="s">
        <v>5050</v>
      </c>
      <c r="G1374" s="12">
        <v>1</v>
      </c>
      <c r="H1374" s="9" t="s">
        <v>25</v>
      </c>
      <c r="I1374" s="9" t="s">
        <v>25</v>
      </c>
      <c r="J1374" s="12">
        <v>1</v>
      </c>
      <c r="K1374" s="13">
        <v>43705</v>
      </c>
      <c r="L1374" s="86">
        <f>(Tabla2[[#This Row],[release_year]]-'VARIANZA Y DES. EST'!$L$11)^2</f>
        <v>23.230495463129063</v>
      </c>
      <c r="M1374" s="12">
        <v>2019</v>
      </c>
      <c r="N1374" s="9" t="s">
        <v>76</v>
      </c>
      <c r="O1374" s="9" t="s">
        <v>4942</v>
      </c>
      <c r="P1374" s="12">
        <v>85</v>
      </c>
      <c r="Q1374" s="12">
        <v>85</v>
      </c>
      <c r="R1374" s="12">
        <v>212.13915373104487</v>
      </c>
      <c r="S1374" s="12" t="s">
        <v>28</v>
      </c>
      <c r="T1374" s="9" t="s">
        <v>576</v>
      </c>
      <c r="U1374" s="9" t="s">
        <v>57</v>
      </c>
      <c r="V1374" s="9" t="s">
        <v>576</v>
      </c>
      <c r="W1374" s="14">
        <v>2</v>
      </c>
    </row>
    <row r="1375" spans="1:23" x14ac:dyDescent="0.25">
      <c r="A1375" s="8">
        <v>4011</v>
      </c>
      <c r="B1375" s="9" t="s">
        <v>5051</v>
      </c>
      <c r="C1375" s="9" t="s">
        <v>22</v>
      </c>
      <c r="D1375" s="9" t="s">
        <v>5052</v>
      </c>
      <c r="E1375" s="18" t="s">
        <v>1601</v>
      </c>
      <c r="F1375" s="18" t="s">
        <v>5053</v>
      </c>
      <c r="G1375" s="12">
        <v>2</v>
      </c>
      <c r="H1375" s="9" t="s">
        <v>25</v>
      </c>
      <c r="I1375" s="9" t="s">
        <v>25</v>
      </c>
      <c r="J1375" s="12">
        <v>1</v>
      </c>
      <c r="K1375" s="13">
        <v>43539</v>
      </c>
      <c r="L1375" s="86">
        <f>(Tabla2[[#This Row],[release_year]]-'VARIANZA Y DES. EST'!$L$11)^2</f>
        <v>38.194842005650592</v>
      </c>
      <c r="M1375" s="12">
        <v>2008</v>
      </c>
      <c r="N1375" s="9" t="s">
        <v>76</v>
      </c>
      <c r="O1375" s="9" t="s">
        <v>4942</v>
      </c>
      <c r="P1375" s="12">
        <v>85</v>
      </c>
      <c r="Q1375" s="12">
        <v>85</v>
      </c>
      <c r="R1375" s="12">
        <v>212.13915373104487</v>
      </c>
      <c r="S1375" s="12" t="s">
        <v>28</v>
      </c>
      <c r="T1375" s="9" t="s">
        <v>477</v>
      </c>
      <c r="U1375" s="9" t="s">
        <v>477</v>
      </c>
      <c r="V1375" s="9" t="s">
        <v>477</v>
      </c>
      <c r="W1375" s="14">
        <v>1</v>
      </c>
    </row>
    <row r="1376" spans="1:23" x14ac:dyDescent="0.25">
      <c r="A1376" s="8">
        <v>4286</v>
      </c>
      <c r="B1376" s="9" t="s">
        <v>5054</v>
      </c>
      <c r="C1376" s="9" t="s">
        <v>22</v>
      </c>
      <c r="D1376" s="9" t="s">
        <v>5055</v>
      </c>
      <c r="E1376" s="18" t="s">
        <v>5056</v>
      </c>
      <c r="F1376" s="9" t="s">
        <v>5057</v>
      </c>
      <c r="G1376" s="12">
        <v>7</v>
      </c>
      <c r="H1376" s="9" t="s">
        <v>518</v>
      </c>
      <c r="I1376" s="9" t="s">
        <v>518</v>
      </c>
      <c r="J1376" s="12">
        <v>1</v>
      </c>
      <c r="K1376" s="16">
        <v>43451</v>
      </c>
      <c r="L1376" s="86">
        <f>(Tabla2[[#This Row],[release_year]]-'VARIANZA Y DES. EST'!$L$11)^2</f>
        <v>14.590890603358293</v>
      </c>
      <c r="M1376" s="12">
        <v>2018</v>
      </c>
      <c r="N1376" s="9" t="s">
        <v>76</v>
      </c>
      <c r="O1376" s="9" t="s">
        <v>4942</v>
      </c>
      <c r="P1376" s="12">
        <v>85</v>
      </c>
      <c r="Q1376" s="12">
        <v>85</v>
      </c>
      <c r="R1376" s="12">
        <v>212.13915373104487</v>
      </c>
      <c r="S1376" s="12" t="s">
        <v>28</v>
      </c>
      <c r="T1376" s="9" t="s">
        <v>118</v>
      </c>
      <c r="U1376" s="9" t="s">
        <v>45</v>
      </c>
      <c r="V1376" s="9" t="s">
        <v>118</v>
      </c>
      <c r="W1376" s="14">
        <v>3</v>
      </c>
    </row>
    <row r="1377" spans="1:23" x14ac:dyDescent="0.25">
      <c r="A1377" s="8">
        <v>4767</v>
      </c>
      <c r="B1377" s="9" t="s">
        <v>5058</v>
      </c>
      <c r="C1377" s="9" t="s">
        <v>22</v>
      </c>
      <c r="D1377" s="10" t="s">
        <v>5059</v>
      </c>
      <c r="E1377" s="11"/>
      <c r="F1377" s="9" t="s">
        <v>5060</v>
      </c>
      <c r="G1377" s="12">
        <v>10</v>
      </c>
      <c r="H1377" s="9" t="s">
        <v>390</v>
      </c>
      <c r="I1377" s="9" t="s">
        <v>390</v>
      </c>
      <c r="J1377" s="12">
        <v>1</v>
      </c>
      <c r="K1377" s="13">
        <v>43300</v>
      </c>
      <c r="L1377" s="86">
        <f>(Tabla2[[#This Row],[release_year]]-'VARIANZA Y DES. EST'!$L$11)^2</f>
        <v>14.590890603358293</v>
      </c>
      <c r="M1377" s="12">
        <v>2018</v>
      </c>
      <c r="N1377" s="9" t="s">
        <v>76</v>
      </c>
      <c r="O1377" s="9" t="s">
        <v>4942</v>
      </c>
      <c r="P1377" s="12">
        <v>85</v>
      </c>
      <c r="Q1377" s="12">
        <v>85</v>
      </c>
      <c r="R1377" s="12">
        <v>212.13915373104487</v>
      </c>
      <c r="S1377" s="12" t="s">
        <v>28</v>
      </c>
      <c r="T1377" s="9" t="s">
        <v>859</v>
      </c>
      <c r="U1377" s="9" t="s">
        <v>95</v>
      </c>
      <c r="V1377" s="9" t="s">
        <v>859</v>
      </c>
      <c r="W1377" s="14">
        <v>2</v>
      </c>
    </row>
    <row r="1378" spans="1:23" x14ac:dyDescent="0.25">
      <c r="A1378" s="8">
        <v>4844</v>
      </c>
      <c r="B1378" s="9" t="s">
        <v>5061</v>
      </c>
      <c r="C1378" s="9" t="s">
        <v>22</v>
      </c>
      <c r="D1378" s="9" t="s">
        <v>5062</v>
      </c>
      <c r="E1378" s="9" t="s">
        <v>5063</v>
      </c>
      <c r="F1378" s="9" t="s">
        <v>5063</v>
      </c>
      <c r="G1378" s="12">
        <v>1</v>
      </c>
      <c r="H1378" s="9" t="s">
        <v>184</v>
      </c>
      <c r="I1378" s="9" t="s">
        <v>184</v>
      </c>
      <c r="J1378" s="12">
        <v>1</v>
      </c>
      <c r="K1378" s="13">
        <v>43252</v>
      </c>
      <c r="L1378" s="86">
        <f>(Tabla2[[#This Row],[release_year]]-'VARIANZA Y DES. EST'!$L$11)^2</f>
        <v>0.67207602404598188</v>
      </c>
      <c r="M1378" s="12">
        <v>2015</v>
      </c>
      <c r="N1378" s="9" t="s">
        <v>76</v>
      </c>
      <c r="O1378" s="9" t="s">
        <v>4942</v>
      </c>
      <c r="P1378" s="12">
        <v>85</v>
      </c>
      <c r="Q1378" s="12">
        <v>85</v>
      </c>
      <c r="R1378" s="12">
        <v>212.13915373104487</v>
      </c>
      <c r="S1378" s="12" t="s">
        <v>28</v>
      </c>
      <c r="T1378" s="9" t="s">
        <v>171</v>
      </c>
      <c r="U1378" s="9" t="s">
        <v>57</v>
      </c>
      <c r="V1378" s="9" t="s">
        <v>171</v>
      </c>
      <c r="W1378" s="14">
        <v>3</v>
      </c>
    </row>
    <row r="1379" spans="1:23" x14ac:dyDescent="0.25">
      <c r="A1379" s="8">
        <v>5227</v>
      </c>
      <c r="B1379" s="9" t="s">
        <v>5064</v>
      </c>
      <c r="C1379" s="9" t="s">
        <v>22</v>
      </c>
      <c r="D1379" s="9" t="s">
        <v>5065</v>
      </c>
      <c r="E1379" s="18" t="s">
        <v>5066</v>
      </c>
      <c r="F1379" s="9" t="s">
        <v>5067</v>
      </c>
      <c r="G1379" s="12">
        <v>9</v>
      </c>
      <c r="H1379" s="9" t="s">
        <v>25</v>
      </c>
      <c r="I1379" s="9" t="s">
        <v>25</v>
      </c>
      <c r="J1379" s="12">
        <v>1</v>
      </c>
      <c r="K1379" s="16">
        <v>43021</v>
      </c>
      <c r="L1379" s="86">
        <f>(Tabla2[[#This Row],[release_year]]-'VARIANZA Y DES. EST'!$L$11)^2</f>
        <v>7.9512857435875226</v>
      </c>
      <c r="M1379" s="12">
        <v>2017</v>
      </c>
      <c r="N1379" s="9" t="s">
        <v>76</v>
      </c>
      <c r="O1379" s="9" t="s">
        <v>4942</v>
      </c>
      <c r="P1379" s="12">
        <v>85</v>
      </c>
      <c r="Q1379" s="12">
        <v>85</v>
      </c>
      <c r="R1379" s="12">
        <v>212.13915373104487</v>
      </c>
      <c r="S1379" s="12" t="s">
        <v>28</v>
      </c>
      <c r="T1379" s="9" t="s">
        <v>5068</v>
      </c>
      <c r="U1379" s="9" t="s">
        <v>95</v>
      </c>
      <c r="V1379" s="9" t="s">
        <v>5068</v>
      </c>
      <c r="W1379" s="14">
        <v>2</v>
      </c>
    </row>
    <row r="1380" spans="1:23" x14ac:dyDescent="0.25">
      <c r="A1380" s="8">
        <v>5257</v>
      </c>
      <c r="B1380" s="9" t="s">
        <v>5069</v>
      </c>
      <c r="C1380" s="9" t="s">
        <v>22</v>
      </c>
      <c r="D1380" s="9" t="s">
        <v>5070</v>
      </c>
      <c r="E1380" s="22" t="s">
        <v>5071</v>
      </c>
      <c r="F1380" s="23"/>
      <c r="G1380" s="12">
        <v>0</v>
      </c>
      <c r="H1380" s="12"/>
      <c r="I1380" s="9"/>
      <c r="J1380" s="12">
        <v>0</v>
      </c>
      <c r="K1380" s="13">
        <v>43007</v>
      </c>
      <c r="L1380" s="86">
        <f>(Tabla2[[#This Row],[release_year]]-'VARIANZA Y DES. EST'!$L$11)^2</f>
        <v>7.9512857435875226</v>
      </c>
      <c r="M1380" s="12">
        <v>2017</v>
      </c>
      <c r="N1380" s="9" t="s">
        <v>76</v>
      </c>
      <c r="O1380" s="9" t="s">
        <v>4942</v>
      </c>
      <c r="P1380" s="12">
        <v>85</v>
      </c>
      <c r="Q1380" s="12">
        <v>85</v>
      </c>
      <c r="R1380" s="12">
        <v>212.13915373104487</v>
      </c>
      <c r="S1380" s="12" t="s">
        <v>28</v>
      </c>
      <c r="T1380" s="9" t="s">
        <v>105</v>
      </c>
      <c r="U1380" s="9" t="s">
        <v>57</v>
      </c>
      <c r="V1380" s="9" t="s">
        <v>105</v>
      </c>
      <c r="W1380" s="14">
        <v>2</v>
      </c>
    </row>
    <row r="1381" spans="1:23" x14ac:dyDescent="0.25">
      <c r="A1381" s="8">
        <v>5537</v>
      </c>
      <c r="B1381" s="9" t="s">
        <v>5072</v>
      </c>
      <c r="C1381" s="9" t="s">
        <v>22</v>
      </c>
      <c r="D1381" s="9" t="s">
        <v>5073</v>
      </c>
      <c r="E1381" s="18" t="s">
        <v>5074</v>
      </c>
      <c r="F1381" s="9" t="s">
        <v>5075</v>
      </c>
      <c r="G1381" s="12">
        <v>10</v>
      </c>
      <c r="H1381" s="9" t="s">
        <v>25</v>
      </c>
      <c r="I1381" s="9" t="s">
        <v>25</v>
      </c>
      <c r="J1381" s="12">
        <v>1</v>
      </c>
      <c r="K1381" s="13">
        <v>42835</v>
      </c>
      <c r="L1381" s="86">
        <f>(Tabla2[[#This Row],[release_year]]-'VARIANZA Y DES. EST'!$L$11)^2</f>
        <v>7.9512857435875226</v>
      </c>
      <c r="M1381" s="12">
        <v>2017</v>
      </c>
      <c r="N1381" s="9" t="s">
        <v>76</v>
      </c>
      <c r="O1381" s="9" t="s">
        <v>4942</v>
      </c>
      <c r="P1381" s="12">
        <v>85</v>
      </c>
      <c r="Q1381" s="12">
        <v>85</v>
      </c>
      <c r="R1381" s="12">
        <v>212.13915373104487</v>
      </c>
      <c r="S1381" s="12" t="s">
        <v>28</v>
      </c>
      <c r="T1381" s="9" t="s">
        <v>95</v>
      </c>
      <c r="U1381" s="9" t="s">
        <v>95</v>
      </c>
      <c r="V1381" s="9" t="s">
        <v>95</v>
      </c>
      <c r="W1381" s="14">
        <v>1</v>
      </c>
    </row>
    <row r="1382" spans="1:23" x14ac:dyDescent="0.25">
      <c r="A1382" s="8">
        <v>5887</v>
      </c>
      <c r="B1382" s="9" t="s">
        <v>5076</v>
      </c>
      <c r="C1382" s="9" t="s">
        <v>22</v>
      </c>
      <c r="D1382" s="9" t="s">
        <v>5077</v>
      </c>
      <c r="E1382" s="18" t="s">
        <v>5078</v>
      </c>
      <c r="F1382" s="9" t="s">
        <v>5079</v>
      </c>
      <c r="G1382" s="12">
        <v>7</v>
      </c>
      <c r="H1382" s="9" t="s">
        <v>25</v>
      </c>
      <c r="I1382" s="9" t="s">
        <v>25</v>
      </c>
      <c r="J1382" s="12">
        <v>1</v>
      </c>
      <c r="K1382" s="16">
        <v>42304</v>
      </c>
      <c r="L1382" s="86">
        <f>(Tabla2[[#This Row],[release_year]]-'VARIANZA Y DES. EST'!$L$11)^2</f>
        <v>0.67207602404598188</v>
      </c>
      <c r="M1382" s="12">
        <v>2015</v>
      </c>
      <c r="N1382" s="9" t="s">
        <v>76</v>
      </c>
      <c r="O1382" s="9" t="s">
        <v>4942</v>
      </c>
      <c r="P1382" s="12">
        <v>85</v>
      </c>
      <c r="Q1382" s="12">
        <v>85</v>
      </c>
      <c r="R1382" s="12">
        <v>212.13915373104487</v>
      </c>
      <c r="S1382" s="12" t="s">
        <v>28</v>
      </c>
      <c r="T1382" s="9" t="s">
        <v>94</v>
      </c>
      <c r="U1382" s="9" t="s">
        <v>95</v>
      </c>
      <c r="V1382" s="9" t="s">
        <v>94</v>
      </c>
      <c r="W1382" s="14">
        <v>3</v>
      </c>
    </row>
    <row r="1383" spans="1:23" x14ac:dyDescent="0.25">
      <c r="A1383" s="8">
        <v>6117</v>
      </c>
      <c r="B1383" s="9" t="s">
        <v>5080</v>
      </c>
      <c r="C1383" s="9" t="s">
        <v>22</v>
      </c>
      <c r="D1383" s="9" t="s">
        <v>5081</v>
      </c>
      <c r="E1383" s="18" t="s">
        <v>5082</v>
      </c>
      <c r="F1383" s="9" t="s">
        <v>5083</v>
      </c>
      <c r="G1383" s="12">
        <v>15</v>
      </c>
      <c r="H1383" s="9" t="s">
        <v>550</v>
      </c>
      <c r="I1383" s="9" t="s">
        <v>5084</v>
      </c>
      <c r="J1383" s="12">
        <v>3</v>
      </c>
      <c r="K1383" s="13">
        <v>43983</v>
      </c>
      <c r="L1383" s="86">
        <f>(Tabla2[[#This Row],[release_year]]-'VARIANZA Y DES. EST'!$L$11)^2</f>
        <v>634.04234967000593</v>
      </c>
      <c r="M1383" s="12">
        <v>1989</v>
      </c>
      <c r="N1383" s="9" t="s">
        <v>49</v>
      </c>
      <c r="O1383" s="9" t="s">
        <v>4942</v>
      </c>
      <c r="P1383" s="12">
        <v>85</v>
      </c>
      <c r="Q1383" s="12">
        <v>85</v>
      </c>
      <c r="R1383" s="12">
        <v>212.13915373104487</v>
      </c>
      <c r="S1383" s="12" t="s">
        <v>28</v>
      </c>
      <c r="T1383" s="9" t="s">
        <v>30</v>
      </c>
      <c r="U1383" s="9" t="s">
        <v>30</v>
      </c>
      <c r="V1383" s="9" t="s">
        <v>30</v>
      </c>
      <c r="W1383" s="14">
        <v>1</v>
      </c>
    </row>
    <row r="1384" spans="1:23" x14ac:dyDescent="0.25">
      <c r="A1384" s="8">
        <v>6159</v>
      </c>
      <c r="B1384" s="9" t="s">
        <v>5085</v>
      </c>
      <c r="C1384" s="9" t="s">
        <v>22</v>
      </c>
      <c r="D1384" s="9" t="s">
        <v>5086</v>
      </c>
      <c r="E1384" s="9" t="s">
        <v>5087</v>
      </c>
      <c r="F1384" s="9" t="s">
        <v>5088</v>
      </c>
      <c r="G1384" s="12">
        <v>10</v>
      </c>
      <c r="H1384" s="9" t="s">
        <v>116</v>
      </c>
      <c r="I1384" s="9" t="s">
        <v>116</v>
      </c>
      <c r="J1384" s="12">
        <v>1</v>
      </c>
      <c r="K1384" s="13">
        <v>43636</v>
      </c>
      <c r="L1384" s="86">
        <f>(Tabla2[[#This Row],[release_year]]-'VARIANZA Y DES. EST'!$L$11)^2</f>
        <v>3.2471164275211517E-2</v>
      </c>
      <c r="M1384" s="12">
        <v>2014</v>
      </c>
      <c r="N1384" s="9" t="s">
        <v>76</v>
      </c>
      <c r="O1384" s="9" t="s">
        <v>4942</v>
      </c>
      <c r="P1384" s="12">
        <v>85</v>
      </c>
      <c r="Q1384" s="12">
        <v>85</v>
      </c>
      <c r="R1384" s="12">
        <v>212.13915373104487</v>
      </c>
      <c r="S1384" s="12" t="s">
        <v>28</v>
      </c>
      <c r="T1384" s="9" t="s">
        <v>2492</v>
      </c>
      <c r="U1384" s="9" t="s">
        <v>95</v>
      </c>
      <c r="V1384" s="9" t="s">
        <v>2492</v>
      </c>
      <c r="W1384" s="14">
        <v>3</v>
      </c>
    </row>
    <row r="1385" spans="1:23" x14ac:dyDescent="0.25">
      <c r="A1385" s="8">
        <v>6335</v>
      </c>
      <c r="B1385" s="9" t="s">
        <v>5089</v>
      </c>
      <c r="C1385" s="9" t="s">
        <v>22</v>
      </c>
      <c r="D1385" s="9" t="s">
        <v>5090</v>
      </c>
      <c r="E1385" s="18" t="s">
        <v>5091</v>
      </c>
      <c r="F1385" s="9" t="s">
        <v>5092</v>
      </c>
      <c r="G1385" s="12">
        <v>7</v>
      </c>
      <c r="H1385" s="9" t="s">
        <v>231</v>
      </c>
      <c r="I1385" s="9" t="s">
        <v>231</v>
      </c>
      <c r="J1385" s="12">
        <v>1</v>
      </c>
      <c r="K1385" s="13">
        <v>43124</v>
      </c>
      <c r="L1385" s="86">
        <f>(Tabla2[[#This Row],[release_year]]-'VARIANZA Y DES. EST'!$L$11)^2</f>
        <v>7.9512857435875226</v>
      </c>
      <c r="M1385" s="12">
        <v>2017</v>
      </c>
      <c r="N1385" s="9" t="s">
        <v>76</v>
      </c>
      <c r="O1385" s="9" t="s">
        <v>4942</v>
      </c>
      <c r="P1385" s="12">
        <v>85</v>
      </c>
      <c r="Q1385" s="12">
        <v>85</v>
      </c>
      <c r="R1385" s="12">
        <v>212.13915373104487</v>
      </c>
      <c r="S1385" s="12" t="s">
        <v>28</v>
      </c>
      <c r="T1385" s="9" t="s">
        <v>4290</v>
      </c>
      <c r="U1385" s="9" t="s">
        <v>95</v>
      </c>
      <c r="V1385" s="9" t="s">
        <v>4290</v>
      </c>
      <c r="W1385" s="14">
        <v>3</v>
      </c>
    </row>
    <row r="1386" spans="1:23" x14ac:dyDescent="0.25">
      <c r="A1386" s="8">
        <v>6346</v>
      </c>
      <c r="B1386" s="9" t="s">
        <v>5093</v>
      </c>
      <c r="C1386" s="9" t="s">
        <v>22</v>
      </c>
      <c r="D1386" s="9" t="s">
        <v>5094</v>
      </c>
      <c r="E1386" s="18" t="s">
        <v>4627</v>
      </c>
      <c r="F1386" s="9"/>
      <c r="G1386" s="12">
        <v>0</v>
      </c>
      <c r="H1386" s="9" t="s">
        <v>160</v>
      </c>
      <c r="I1386" s="9" t="s">
        <v>160</v>
      </c>
      <c r="J1386" s="12">
        <v>1</v>
      </c>
      <c r="K1386" s="16">
        <v>43100</v>
      </c>
      <c r="L1386" s="86">
        <f>(Tabla2[[#This Row],[release_year]]-'VARIANZA Y DES. EST'!$L$11)^2</f>
        <v>7.9512857435875226</v>
      </c>
      <c r="M1386" s="12">
        <v>2017</v>
      </c>
      <c r="N1386" s="9" t="s">
        <v>76</v>
      </c>
      <c r="O1386" s="9" t="s">
        <v>4942</v>
      </c>
      <c r="P1386" s="12">
        <v>85</v>
      </c>
      <c r="Q1386" s="12">
        <v>85</v>
      </c>
      <c r="R1386" s="12">
        <v>212.13915373104487</v>
      </c>
      <c r="S1386" s="12" t="s">
        <v>28</v>
      </c>
      <c r="T1386" s="9" t="s">
        <v>57</v>
      </c>
      <c r="U1386" s="9" t="s">
        <v>57</v>
      </c>
      <c r="V1386" s="9" t="s">
        <v>57</v>
      </c>
      <c r="W1386" s="14">
        <v>1</v>
      </c>
    </row>
    <row r="1387" spans="1:23" x14ac:dyDescent="0.25">
      <c r="A1387" s="8">
        <v>6425</v>
      </c>
      <c r="B1387" s="9" t="s">
        <v>5095</v>
      </c>
      <c r="C1387" s="9" t="s">
        <v>22</v>
      </c>
      <c r="D1387" s="9" t="s">
        <v>5096</v>
      </c>
      <c r="E1387" s="18" t="s">
        <v>5097</v>
      </c>
      <c r="F1387" s="9" t="s">
        <v>5098</v>
      </c>
      <c r="G1387" s="12">
        <v>8</v>
      </c>
      <c r="H1387" s="9" t="s">
        <v>25</v>
      </c>
      <c r="I1387" s="9" t="s">
        <v>25</v>
      </c>
      <c r="J1387" s="12">
        <v>1</v>
      </c>
      <c r="K1387" s="16">
        <v>43789</v>
      </c>
      <c r="L1387" s="86">
        <f>(Tabla2[[#This Row],[release_year]]-'VARIANZA Y DES. EST'!$L$11)^2</f>
        <v>26.834446865421359</v>
      </c>
      <c r="M1387" s="12">
        <v>2009</v>
      </c>
      <c r="N1387" s="9" t="s">
        <v>43</v>
      </c>
      <c r="O1387" s="9" t="s">
        <v>4942</v>
      </c>
      <c r="P1387" s="12">
        <v>85</v>
      </c>
      <c r="Q1387" s="12">
        <v>85</v>
      </c>
      <c r="R1387" s="12">
        <v>212.13915373104487</v>
      </c>
      <c r="S1387" s="12" t="s">
        <v>28</v>
      </c>
      <c r="T1387" s="9" t="s">
        <v>4506</v>
      </c>
      <c r="U1387" s="9" t="s">
        <v>514</v>
      </c>
      <c r="V1387" s="9" t="s">
        <v>4506</v>
      </c>
      <c r="W1387" s="14">
        <v>3</v>
      </c>
    </row>
    <row r="1388" spans="1:23" x14ac:dyDescent="0.25">
      <c r="A1388" s="8">
        <v>6504</v>
      </c>
      <c r="B1388" s="9" t="s">
        <v>5099</v>
      </c>
      <c r="C1388" s="9" t="s">
        <v>22</v>
      </c>
      <c r="D1388" s="9" t="s">
        <v>5100</v>
      </c>
      <c r="E1388" s="18" t="s">
        <v>5101</v>
      </c>
      <c r="F1388" s="9" t="s">
        <v>5102</v>
      </c>
      <c r="G1388" s="12">
        <v>10</v>
      </c>
      <c r="H1388" s="9" t="s">
        <v>25</v>
      </c>
      <c r="I1388" s="9" t="s">
        <v>25</v>
      </c>
      <c r="J1388" s="12">
        <v>1</v>
      </c>
      <c r="K1388" s="13">
        <v>43831</v>
      </c>
      <c r="L1388" s="86">
        <f>(Tabla2[[#This Row],[release_year]]-'VARIANZA Y DES. EST'!$L$11)^2</f>
        <v>38.194842005650592</v>
      </c>
      <c r="M1388" s="12">
        <v>2008</v>
      </c>
      <c r="N1388" s="9" t="s">
        <v>43</v>
      </c>
      <c r="O1388" s="9" t="s">
        <v>4942</v>
      </c>
      <c r="P1388" s="12">
        <v>85</v>
      </c>
      <c r="Q1388" s="12">
        <v>85</v>
      </c>
      <c r="R1388" s="12">
        <v>212.13915373104487</v>
      </c>
      <c r="S1388" s="12" t="s">
        <v>28</v>
      </c>
      <c r="T1388" s="9" t="s">
        <v>5103</v>
      </c>
      <c r="U1388" s="9" t="s">
        <v>38</v>
      </c>
      <c r="V1388" s="9" t="s">
        <v>5103</v>
      </c>
      <c r="W1388" s="14">
        <v>3</v>
      </c>
    </row>
    <row r="1389" spans="1:23" x14ac:dyDescent="0.25">
      <c r="A1389" s="8">
        <v>6656</v>
      </c>
      <c r="B1389" s="9" t="s">
        <v>5104</v>
      </c>
      <c r="C1389" s="9" t="s">
        <v>22</v>
      </c>
      <c r="D1389" s="9" t="s">
        <v>5105</v>
      </c>
      <c r="E1389" s="18" t="s">
        <v>1166</v>
      </c>
      <c r="F1389" s="9" t="s">
        <v>5106</v>
      </c>
      <c r="G1389" s="12">
        <v>9</v>
      </c>
      <c r="H1389" s="9" t="s">
        <v>25</v>
      </c>
      <c r="I1389" s="9" t="s">
        <v>25</v>
      </c>
      <c r="J1389" s="12">
        <v>1</v>
      </c>
      <c r="K1389" s="13">
        <v>43739</v>
      </c>
      <c r="L1389" s="86">
        <f>(Tabla2[[#This Row],[release_year]]-'VARIANZA Y DES. EST'!$L$11)^2</f>
        <v>124.99681770679673</v>
      </c>
      <c r="M1389" s="12">
        <v>2003</v>
      </c>
      <c r="N1389" s="9" t="s">
        <v>43</v>
      </c>
      <c r="O1389" s="9" t="s">
        <v>4942</v>
      </c>
      <c r="P1389" s="12">
        <v>85</v>
      </c>
      <c r="Q1389" s="12">
        <v>85</v>
      </c>
      <c r="R1389" s="12">
        <v>212.13915373104487</v>
      </c>
      <c r="S1389" s="12" t="s">
        <v>28</v>
      </c>
      <c r="T1389" s="9" t="s">
        <v>95</v>
      </c>
      <c r="U1389" s="9" t="s">
        <v>95</v>
      </c>
      <c r="V1389" s="9" t="s">
        <v>95</v>
      </c>
      <c r="W1389" s="14">
        <v>1</v>
      </c>
    </row>
    <row r="1390" spans="1:23" x14ac:dyDescent="0.25">
      <c r="A1390" s="8">
        <v>6701</v>
      </c>
      <c r="B1390" s="9" t="s">
        <v>5107</v>
      </c>
      <c r="C1390" s="9" t="s">
        <v>22</v>
      </c>
      <c r="D1390" s="9" t="s">
        <v>5108</v>
      </c>
      <c r="E1390" s="9" t="s">
        <v>5109</v>
      </c>
      <c r="F1390" s="9" t="s">
        <v>5110</v>
      </c>
      <c r="G1390" s="12">
        <v>7</v>
      </c>
      <c r="H1390" s="9" t="s">
        <v>160</v>
      </c>
      <c r="I1390" s="9" t="s">
        <v>160</v>
      </c>
      <c r="J1390" s="12">
        <v>1</v>
      </c>
      <c r="K1390" s="13">
        <v>43443</v>
      </c>
      <c r="L1390" s="86">
        <f>(Tabla2[[#This Row],[release_year]]-'VARIANZA Y DES. EST'!$L$11)^2</f>
        <v>14.590890603358293</v>
      </c>
      <c r="M1390" s="12">
        <v>2018</v>
      </c>
      <c r="N1390" s="9" t="s">
        <v>76</v>
      </c>
      <c r="O1390" s="9" t="s">
        <v>4942</v>
      </c>
      <c r="P1390" s="12">
        <v>85</v>
      </c>
      <c r="Q1390" s="12">
        <v>85</v>
      </c>
      <c r="R1390" s="12">
        <v>212.13915373104487</v>
      </c>
      <c r="S1390" s="12" t="s">
        <v>28</v>
      </c>
      <c r="T1390" s="9" t="s">
        <v>3495</v>
      </c>
      <c r="U1390" s="9" t="s">
        <v>45</v>
      </c>
      <c r="V1390" s="9" t="s">
        <v>3495</v>
      </c>
      <c r="W1390" s="14">
        <v>3</v>
      </c>
    </row>
    <row r="1391" spans="1:23" x14ac:dyDescent="0.25">
      <c r="A1391" s="8">
        <v>6844</v>
      </c>
      <c r="B1391" s="9" t="s">
        <v>5111</v>
      </c>
      <c r="C1391" s="9" t="s">
        <v>22</v>
      </c>
      <c r="D1391" s="9" t="s">
        <v>5112</v>
      </c>
      <c r="E1391" s="18" t="s">
        <v>5113</v>
      </c>
      <c r="F1391" s="9" t="s">
        <v>5114</v>
      </c>
      <c r="G1391" s="12">
        <v>13</v>
      </c>
      <c r="H1391" s="9" t="s">
        <v>25</v>
      </c>
      <c r="I1391" s="9" t="s">
        <v>25</v>
      </c>
      <c r="J1391" s="12">
        <v>1</v>
      </c>
      <c r="K1391" s="13">
        <v>43770</v>
      </c>
      <c r="L1391" s="86">
        <f>(Tabla2[[#This Row],[release_year]]-'VARIANZA Y DES. EST'!$L$11)^2</f>
        <v>84.276027426338274</v>
      </c>
      <c r="M1391" s="12">
        <v>2005</v>
      </c>
      <c r="N1391" s="9" t="s">
        <v>43</v>
      </c>
      <c r="O1391" s="9" t="s">
        <v>4942</v>
      </c>
      <c r="P1391" s="12">
        <v>85</v>
      </c>
      <c r="Q1391" s="12">
        <v>85</v>
      </c>
      <c r="R1391" s="12">
        <v>212.13915373104487</v>
      </c>
      <c r="S1391" s="12" t="s">
        <v>28</v>
      </c>
      <c r="T1391" s="9" t="s">
        <v>3577</v>
      </c>
      <c r="U1391" s="9" t="s">
        <v>95</v>
      </c>
      <c r="V1391" s="9" t="s">
        <v>3577</v>
      </c>
      <c r="W1391" s="14">
        <v>2</v>
      </c>
    </row>
    <row r="1392" spans="1:23" x14ac:dyDescent="0.25">
      <c r="A1392" s="8">
        <v>6943</v>
      </c>
      <c r="B1392" s="9" t="s">
        <v>5115</v>
      </c>
      <c r="C1392" s="9" t="s">
        <v>22</v>
      </c>
      <c r="D1392" s="9" t="s">
        <v>5116</v>
      </c>
      <c r="E1392" s="18" t="s">
        <v>5117</v>
      </c>
      <c r="F1392" s="9" t="s">
        <v>5118</v>
      </c>
      <c r="G1392" s="12">
        <v>10</v>
      </c>
      <c r="H1392" s="9" t="s">
        <v>25</v>
      </c>
      <c r="I1392" s="9" t="s">
        <v>25</v>
      </c>
      <c r="J1392" s="12">
        <v>1</v>
      </c>
      <c r="K1392" s="13">
        <v>42896</v>
      </c>
      <c r="L1392" s="86">
        <f>(Tabla2[[#This Row],[release_year]]-'VARIANZA Y DES. EST'!$L$11)^2</f>
        <v>3.3116808838167522</v>
      </c>
      <c r="M1392" s="12">
        <v>2016</v>
      </c>
      <c r="N1392" s="9" t="s">
        <v>76</v>
      </c>
      <c r="O1392" s="9" t="s">
        <v>4942</v>
      </c>
      <c r="P1392" s="12">
        <v>85</v>
      </c>
      <c r="Q1392" s="12">
        <v>85</v>
      </c>
      <c r="R1392" s="12">
        <v>212.13915373104487</v>
      </c>
      <c r="S1392" s="12" t="s">
        <v>28</v>
      </c>
      <c r="T1392" s="9" t="s">
        <v>3370</v>
      </c>
      <c r="U1392" s="9" t="s">
        <v>514</v>
      </c>
      <c r="V1392" s="9" t="s">
        <v>3370</v>
      </c>
      <c r="W1392" s="14">
        <v>2</v>
      </c>
    </row>
    <row r="1393" spans="1:23" x14ac:dyDescent="0.25">
      <c r="A1393" s="8">
        <v>7000</v>
      </c>
      <c r="B1393" s="9" t="s">
        <v>5119</v>
      </c>
      <c r="C1393" s="9" t="s">
        <v>22</v>
      </c>
      <c r="D1393" s="9" t="s">
        <v>5120</v>
      </c>
      <c r="E1393" s="9" t="s">
        <v>5121</v>
      </c>
      <c r="F1393" s="18" t="s">
        <v>5122</v>
      </c>
      <c r="G1393" s="12">
        <v>10</v>
      </c>
      <c r="H1393" s="9" t="s">
        <v>518</v>
      </c>
      <c r="I1393" s="9" t="s">
        <v>518</v>
      </c>
      <c r="J1393" s="12">
        <v>1</v>
      </c>
      <c r="K1393" s="13">
        <v>43567</v>
      </c>
      <c r="L1393" s="86">
        <f>(Tabla2[[#This Row],[release_year]]-'VARIANZA Y DES. EST'!$L$11)^2</f>
        <v>1.3928663045044412</v>
      </c>
      <c r="M1393" s="12">
        <v>2013</v>
      </c>
      <c r="N1393" s="9" t="s">
        <v>35</v>
      </c>
      <c r="O1393" s="9" t="s">
        <v>4942</v>
      </c>
      <c r="P1393" s="12">
        <v>85</v>
      </c>
      <c r="Q1393" s="12">
        <v>85</v>
      </c>
      <c r="R1393" s="12">
        <v>212.13915373104487</v>
      </c>
      <c r="S1393" s="12" t="s">
        <v>28</v>
      </c>
      <c r="T1393" s="9" t="s">
        <v>3179</v>
      </c>
      <c r="U1393" s="9" t="s">
        <v>514</v>
      </c>
      <c r="V1393" s="9" t="s">
        <v>3179</v>
      </c>
      <c r="W1393" s="14">
        <v>2</v>
      </c>
    </row>
    <row r="1394" spans="1:23" x14ac:dyDescent="0.25">
      <c r="A1394" s="8">
        <v>7031</v>
      </c>
      <c r="B1394" s="9" t="s">
        <v>5123</v>
      </c>
      <c r="C1394" s="9" t="s">
        <v>22</v>
      </c>
      <c r="D1394" s="9" t="s">
        <v>5124</v>
      </c>
      <c r="E1394" s="9" t="s">
        <v>5125</v>
      </c>
      <c r="F1394" s="9" t="s">
        <v>5126</v>
      </c>
      <c r="G1394" s="12">
        <v>12</v>
      </c>
      <c r="H1394" s="9" t="s">
        <v>25</v>
      </c>
      <c r="I1394" s="9" t="s">
        <v>25</v>
      </c>
      <c r="J1394" s="12">
        <v>1</v>
      </c>
      <c r="K1394" s="13">
        <v>42736</v>
      </c>
      <c r="L1394" s="86">
        <f>(Tabla2[[#This Row],[release_year]]-'VARIANZA Y DES. EST'!$L$11)^2</f>
        <v>3.3116808838167522</v>
      </c>
      <c r="M1394" s="12">
        <v>2016</v>
      </c>
      <c r="N1394" s="9" t="s">
        <v>76</v>
      </c>
      <c r="O1394" s="9" t="s">
        <v>4942</v>
      </c>
      <c r="P1394" s="12">
        <v>85</v>
      </c>
      <c r="Q1394" s="12">
        <v>85</v>
      </c>
      <c r="R1394" s="12">
        <v>212.13915373104487</v>
      </c>
      <c r="S1394" s="12" t="s">
        <v>28</v>
      </c>
      <c r="T1394" s="9" t="s">
        <v>2618</v>
      </c>
      <c r="U1394" s="9" t="s">
        <v>95</v>
      </c>
      <c r="V1394" s="9" t="s">
        <v>2618</v>
      </c>
      <c r="W1394" s="14">
        <v>3</v>
      </c>
    </row>
    <row r="1395" spans="1:23" x14ac:dyDescent="0.25">
      <c r="A1395" s="8">
        <v>7032</v>
      </c>
      <c r="B1395" s="9" t="s">
        <v>5127</v>
      </c>
      <c r="C1395" s="9" t="s">
        <v>22</v>
      </c>
      <c r="D1395" s="9" t="s">
        <v>5128</v>
      </c>
      <c r="E1395" s="9" t="s">
        <v>5125</v>
      </c>
      <c r="F1395" s="9" t="s">
        <v>5129</v>
      </c>
      <c r="G1395" s="12">
        <v>10</v>
      </c>
      <c r="H1395" s="9" t="s">
        <v>25</v>
      </c>
      <c r="I1395" s="9" t="s">
        <v>25</v>
      </c>
      <c r="J1395" s="12">
        <v>1</v>
      </c>
      <c r="K1395" s="13">
        <v>43327</v>
      </c>
      <c r="L1395" s="86">
        <f>(Tabla2[[#This Row],[release_year]]-'VARIANZA Y DES. EST'!$L$11)^2</f>
        <v>14.590890603358293</v>
      </c>
      <c r="M1395" s="12">
        <v>2018</v>
      </c>
      <c r="N1395" s="9" t="s">
        <v>76</v>
      </c>
      <c r="O1395" s="9" t="s">
        <v>4942</v>
      </c>
      <c r="P1395" s="12">
        <v>85</v>
      </c>
      <c r="Q1395" s="12">
        <v>85</v>
      </c>
      <c r="R1395" s="12">
        <v>212.13915373104487</v>
      </c>
      <c r="S1395" s="12" t="s">
        <v>28</v>
      </c>
      <c r="T1395" s="9" t="s">
        <v>2618</v>
      </c>
      <c r="U1395" s="9" t="s">
        <v>95</v>
      </c>
      <c r="V1395" s="9" t="s">
        <v>2618</v>
      </c>
      <c r="W1395" s="14">
        <v>3</v>
      </c>
    </row>
    <row r="1396" spans="1:23" x14ac:dyDescent="0.25">
      <c r="A1396" s="8">
        <v>7165</v>
      </c>
      <c r="B1396" s="9" t="s">
        <v>5130</v>
      </c>
      <c r="C1396" s="9" t="s">
        <v>22</v>
      </c>
      <c r="D1396" s="9" t="s">
        <v>5131</v>
      </c>
      <c r="E1396" s="18" t="s">
        <v>5132</v>
      </c>
      <c r="F1396" s="9" t="s">
        <v>5133</v>
      </c>
      <c r="G1396" s="12">
        <v>7</v>
      </c>
      <c r="H1396" s="9" t="s">
        <v>25</v>
      </c>
      <c r="I1396" s="9" t="s">
        <v>5134</v>
      </c>
      <c r="J1396" s="12">
        <v>5</v>
      </c>
      <c r="K1396" s="13">
        <v>43009</v>
      </c>
      <c r="L1396" s="86">
        <f>(Tabla2[[#This Row],[release_year]]-'VARIANZA Y DES. EST'!$L$11)^2</f>
        <v>3.2471164275211517E-2</v>
      </c>
      <c r="M1396" s="12">
        <v>2014</v>
      </c>
      <c r="N1396" s="9" t="s">
        <v>99</v>
      </c>
      <c r="O1396" s="9" t="s">
        <v>4942</v>
      </c>
      <c r="P1396" s="12">
        <v>85</v>
      </c>
      <c r="Q1396" s="12">
        <v>85</v>
      </c>
      <c r="R1396" s="12">
        <v>212.13915373104487</v>
      </c>
      <c r="S1396" s="12" t="s">
        <v>28</v>
      </c>
      <c r="T1396" s="9" t="s">
        <v>51</v>
      </c>
      <c r="U1396" s="9" t="s">
        <v>30</v>
      </c>
      <c r="V1396" s="9" t="s">
        <v>51</v>
      </c>
      <c r="W1396" s="14">
        <v>2</v>
      </c>
    </row>
    <row r="1397" spans="1:23" x14ac:dyDescent="0.25">
      <c r="A1397" s="8">
        <v>7173</v>
      </c>
      <c r="B1397" s="9" t="s">
        <v>5135</v>
      </c>
      <c r="C1397" s="9" t="s">
        <v>22</v>
      </c>
      <c r="D1397" s="9" t="s">
        <v>5136</v>
      </c>
      <c r="E1397" s="18" t="s">
        <v>5137</v>
      </c>
      <c r="F1397" s="9" t="s">
        <v>1778</v>
      </c>
      <c r="G1397" s="12">
        <v>1</v>
      </c>
      <c r="H1397" s="9" t="s">
        <v>25</v>
      </c>
      <c r="I1397" s="9" t="s">
        <v>25</v>
      </c>
      <c r="J1397" s="12">
        <v>1</v>
      </c>
      <c r="K1397" s="13">
        <v>43300</v>
      </c>
      <c r="L1397" s="86">
        <f>(Tabla2[[#This Row],[release_year]]-'VARIANZA Y DES. EST'!$L$11)^2</f>
        <v>66.915632286109044</v>
      </c>
      <c r="M1397" s="12">
        <v>2006</v>
      </c>
      <c r="N1397" s="9" t="s">
        <v>842</v>
      </c>
      <c r="O1397" s="9" t="s">
        <v>4942</v>
      </c>
      <c r="P1397" s="12">
        <v>85</v>
      </c>
      <c r="Q1397" s="12">
        <v>85</v>
      </c>
      <c r="R1397" s="12">
        <v>212.13915373104487</v>
      </c>
      <c r="S1397" s="12" t="s">
        <v>28</v>
      </c>
      <c r="T1397" s="9" t="s">
        <v>477</v>
      </c>
      <c r="U1397" s="9" t="s">
        <v>477</v>
      </c>
      <c r="V1397" s="9" t="s">
        <v>477</v>
      </c>
      <c r="W1397" s="14">
        <v>1</v>
      </c>
    </row>
    <row r="1398" spans="1:23" x14ac:dyDescent="0.25">
      <c r="A1398" s="8">
        <v>7237</v>
      </c>
      <c r="B1398" s="9" t="s">
        <v>5138</v>
      </c>
      <c r="C1398" s="9" t="s">
        <v>22</v>
      </c>
      <c r="D1398" s="9" t="s">
        <v>5139</v>
      </c>
      <c r="E1398" s="9" t="s">
        <v>5140</v>
      </c>
      <c r="F1398" s="9" t="s">
        <v>5141</v>
      </c>
      <c r="G1398" s="12">
        <v>9</v>
      </c>
      <c r="H1398" s="9" t="s">
        <v>25</v>
      </c>
      <c r="I1398" s="9" t="s">
        <v>25</v>
      </c>
      <c r="J1398" s="12">
        <v>1</v>
      </c>
      <c r="K1398" s="16">
        <v>42308</v>
      </c>
      <c r="L1398" s="86">
        <f>(Tabla2[[#This Row],[release_year]]-'VARIANZA Y DES. EST'!$L$11)^2</f>
        <v>1.3928663045044412</v>
      </c>
      <c r="M1398" s="12">
        <v>2013</v>
      </c>
      <c r="N1398" s="9" t="s">
        <v>842</v>
      </c>
      <c r="O1398" s="9" t="s">
        <v>4942</v>
      </c>
      <c r="P1398" s="12">
        <v>85</v>
      </c>
      <c r="Q1398" s="12">
        <v>85</v>
      </c>
      <c r="R1398" s="12">
        <v>212.13915373104487</v>
      </c>
      <c r="S1398" s="12" t="s">
        <v>28</v>
      </c>
      <c r="T1398" s="9" t="s">
        <v>514</v>
      </c>
      <c r="U1398" s="9" t="s">
        <v>514</v>
      </c>
      <c r="V1398" s="9" t="s">
        <v>514</v>
      </c>
      <c r="W1398" s="14">
        <v>1</v>
      </c>
    </row>
    <row r="1399" spans="1:23" x14ac:dyDescent="0.25">
      <c r="A1399" s="8">
        <v>7316</v>
      </c>
      <c r="B1399" s="9" t="s">
        <v>5142</v>
      </c>
      <c r="C1399" s="9" t="s">
        <v>22</v>
      </c>
      <c r="D1399" s="9" t="s">
        <v>5143</v>
      </c>
      <c r="E1399" s="9" t="s">
        <v>5144</v>
      </c>
      <c r="F1399" s="9" t="s">
        <v>5145</v>
      </c>
      <c r="G1399" s="12">
        <v>11</v>
      </c>
      <c r="H1399" s="9" t="s">
        <v>25</v>
      </c>
      <c r="I1399" s="9" t="s">
        <v>5146</v>
      </c>
      <c r="J1399" s="12">
        <v>3</v>
      </c>
      <c r="K1399" s="13">
        <v>42747</v>
      </c>
      <c r="L1399" s="86">
        <f>(Tabla2[[#This Row],[release_year]]-'VARIANZA Y DES. EST'!$L$11)^2</f>
        <v>3.3116808838167522</v>
      </c>
      <c r="M1399" s="12">
        <v>2016</v>
      </c>
      <c r="N1399" s="9" t="s">
        <v>99</v>
      </c>
      <c r="O1399" s="9" t="s">
        <v>4942</v>
      </c>
      <c r="P1399" s="12">
        <v>85</v>
      </c>
      <c r="Q1399" s="12">
        <v>85</v>
      </c>
      <c r="R1399" s="12">
        <v>212.13915373104487</v>
      </c>
      <c r="S1399" s="12" t="s">
        <v>28</v>
      </c>
      <c r="T1399" s="9" t="s">
        <v>144</v>
      </c>
      <c r="U1399" s="9" t="s">
        <v>45</v>
      </c>
      <c r="V1399" s="9" t="s">
        <v>144</v>
      </c>
      <c r="W1399" s="14">
        <v>2</v>
      </c>
    </row>
    <row r="1400" spans="1:23" x14ac:dyDescent="0.25">
      <c r="A1400" s="8">
        <v>7328</v>
      </c>
      <c r="B1400" s="9" t="s">
        <v>5147</v>
      </c>
      <c r="C1400" s="9" t="s">
        <v>22</v>
      </c>
      <c r="D1400" s="9" t="s">
        <v>5148</v>
      </c>
      <c r="E1400" s="18" t="s">
        <v>5149</v>
      </c>
      <c r="F1400" s="9" t="s">
        <v>5150</v>
      </c>
      <c r="G1400" s="12">
        <v>10</v>
      </c>
      <c r="H1400" s="9" t="s">
        <v>126</v>
      </c>
      <c r="I1400" s="9" t="s">
        <v>5012</v>
      </c>
      <c r="J1400" s="12">
        <v>2</v>
      </c>
      <c r="K1400" s="13">
        <v>43296</v>
      </c>
      <c r="L1400" s="86">
        <f>(Tabla2[[#This Row],[release_year]]-'VARIANZA Y DES. EST'!$L$11)^2</f>
        <v>1.3928663045044412</v>
      </c>
      <c r="M1400" s="12">
        <v>2013</v>
      </c>
      <c r="N1400" s="9" t="s">
        <v>1991</v>
      </c>
      <c r="O1400" s="9" t="s">
        <v>4942</v>
      </c>
      <c r="P1400" s="12">
        <v>85</v>
      </c>
      <c r="Q1400" s="12">
        <v>85</v>
      </c>
      <c r="R1400" s="12">
        <v>212.13915373104487</v>
      </c>
      <c r="S1400" s="12" t="s">
        <v>28</v>
      </c>
      <c r="T1400" s="9" t="s">
        <v>144</v>
      </c>
      <c r="U1400" s="9" t="s">
        <v>45</v>
      </c>
      <c r="V1400" s="9" t="s">
        <v>144</v>
      </c>
      <c r="W1400" s="14">
        <v>2</v>
      </c>
    </row>
    <row r="1401" spans="1:23" x14ac:dyDescent="0.25">
      <c r="A1401" s="8">
        <v>7467</v>
      </c>
      <c r="B1401" s="9" t="s">
        <v>5151</v>
      </c>
      <c r="C1401" s="9" t="s">
        <v>22</v>
      </c>
      <c r="D1401" s="9" t="s">
        <v>5152</v>
      </c>
      <c r="E1401" s="9" t="s">
        <v>5153</v>
      </c>
      <c r="F1401" s="9" t="s">
        <v>5154</v>
      </c>
      <c r="G1401" s="12">
        <v>6</v>
      </c>
      <c r="H1401" s="9" t="s">
        <v>25</v>
      </c>
      <c r="I1401" s="9" t="s">
        <v>25</v>
      </c>
      <c r="J1401" s="12">
        <v>1</v>
      </c>
      <c r="K1401" s="16">
        <v>43088</v>
      </c>
      <c r="L1401" s="86">
        <f>(Tabla2[[#This Row],[release_year]]-'VARIANZA Y DES. EST'!$L$11)^2</f>
        <v>7.9512857435875226</v>
      </c>
      <c r="M1401" s="12">
        <v>2017</v>
      </c>
      <c r="N1401" s="9" t="s">
        <v>35</v>
      </c>
      <c r="O1401" s="9" t="s">
        <v>4942</v>
      </c>
      <c r="P1401" s="12">
        <v>85</v>
      </c>
      <c r="Q1401" s="12">
        <v>85</v>
      </c>
      <c r="R1401" s="12">
        <v>212.13915373104487</v>
      </c>
      <c r="S1401" s="12" t="s">
        <v>28</v>
      </c>
      <c r="T1401" s="9" t="s">
        <v>4179</v>
      </c>
      <c r="U1401" s="9" t="s">
        <v>4179</v>
      </c>
      <c r="V1401" s="9" t="s">
        <v>4179</v>
      </c>
      <c r="W1401" s="14">
        <v>1</v>
      </c>
    </row>
    <row r="1402" spans="1:23" x14ac:dyDescent="0.25">
      <c r="A1402" s="8">
        <v>7526</v>
      </c>
      <c r="B1402" s="9" t="s">
        <v>5155</v>
      </c>
      <c r="C1402" s="9" t="s">
        <v>22</v>
      </c>
      <c r="D1402" s="9" t="s">
        <v>5156</v>
      </c>
      <c r="E1402" s="9" t="s">
        <v>5157</v>
      </c>
      <c r="F1402" s="9" t="s">
        <v>5158</v>
      </c>
      <c r="G1402" s="12">
        <v>6</v>
      </c>
      <c r="H1402" s="9" t="s">
        <v>231</v>
      </c>
      <c r="I1402" s="9" t="s">
        <v>231</v>
      </c>
      <c r="J1402" s="12">
        <v>1</v>
      </c>
      <c r="K1402" s="13">
        <v>43126</v>
      </c>
      <c r="L1402" s="86">
        <f>(Tabla2[[#This Row],[release_year]]-'VARIANZA Y DES. EST'!$L$11)^2</f>
        <v>3.2471164275211517E-2</v>
      </c>
      <c r="M1402" s="12">
        <v>2014</v>
      </c>
      <c r="N1402" s="9" t="s">
        <v>99</v>
      </c>
      <c r="O1402" s="9" t="s">
        <v>4942</v>
      </c>
      <c r="P1402" s="12">
        <v>85</v>
      </c>
      <c r="Q1402" s="12">
        <v>85</v>
      </c>
      <c r="R1402" s="12">
        <v>212.13915373104487</v>
      </c>
      <c r="S1402" s="12" t="s">
        <v>28</v>
      </c>
      <c r="T1402" s="9" t="s">
        <v>30</v>
      </c>
      <c r="U1402" s="9" t="s">
        <v>30</v>
      </c>
      <c r="V1402" s="9" t="s">
        <v>30</v>
      </c>
      <c r="W1402" s="14">
        <v>1</v>
      </c>
    </row>
    <row r="1403" spans="1:23" x14ac:dyDescent="0.25">
      <c r="A1403" s="8">
        <v>7556</v>
      </c>
      <c r="B1403" s="9" t="s">
        <v>5159</v>
      </c>
      <c r="C1403" s="9" t="s">
        <v>22</v>
      </c>
      <c r="D1403" s="9" t="s">
        <v>5160</v>
      </c>
      <c r="E1403" s="18" t="s">
        <v>5161</v>
      </c>
      <c r="F1403" s="9" t="s">
        <v>5162</v>
      </c>
      <c r="G1403" s="12">
        <v>9</v>
      </c>
      <c r="H1403" s="9" t="s">
        <v>550</v>
      </c>
      <c r="I1403" s="9" t="s">
        <v>550</v>
      </c>
      <c r="J1403" s="12">
        <v>1</v>
      </c>
      <c r="K1403" s="13">
        <v>43169</v>
      </c>
      <c r="L1403" s="86">
        <f>(Tabla2[[#This Row],[release_year]]-'VARIANZA Y DES. EST'!$L$11)^2</f>
        <v>7.9512857435875226</v>
      </c>
      <c r="M1403" s="12">
        <v>2017</v>
      </c>
      <c r="N1403" s="9" t="s">
        <v>76</v>
      </c>
      <c r="O1403" s="9" t="s">
        <v>4942</v>
      </c>
      <c r="P1403" s="12">
        <v>85</v>
      </c>
      <c r="Q1403" s="12">
        <v>85</v>
      </c>
      <c r="R1403" s="12">
        <v>212.13915373104487</v>
      </c>
      <c r="S1403" s="12" t="s">
        <v>28</v>
      </c>
      <c r="T1403" s="9" t="s">
        <v>514</v>
      </c>
      <c r="U1403" s="9" t="s">
        <v>514</v>
      </c>
      <c r="V1403" s="9" t="s">
        <v>514</v>
      </c>
      <c r="W1403" s="14">
        <v>1</v>
      </c>
    </row>
    <row r="1404" spans="1:23" x14ac:dyDescent="0.25">
      <c r="A1404" s="8">
        <v>7735</v>
      </c>
      <c r="B1404" s="9" t="s">
        <v>5163</v>
      </c>
      <c r="C1404" s="9" t="s">
        <v>22</v>
      </c>
      <c r="D1404" s="9" t="s">
        <v>5164</v>
      </c>
      <c r="E1404" s="18" t="s">
        <v>5165</v>
      </c>
      <c r="F1404" s="9" t="s">
        <v>5166</v>
      </c>
      <c r="G1404" s="12">
        <v>11</v>
      </c>
      <c r="H1404" s="9" t="s">
        <v>231</v>
      </c>
      <c r="I1404" s="9" t="s">
        <v>3005</v>
      </c>
      <c r="J1404" s="12">
        <v>2</v>
      </c>
      <c r="K1404" s="13">
        <v>43009</v>
      </c>
      <c r="L1404" s="86">
        <f>(Tabla2[[#This Row],[release_year]]-'VARIANZA Y DES. EST'!$L$11)^2</f>
        <v>0.67207602404598188</v>
      </c>
      <c r="M1404" s="12">
        <v>2015</v>
      </c>
      <c r="N1404" s="9" t="s">
        <v>99</v>
      </c>
      <c r="O1404" s="9" t="s">
        <v>4942</v>
      </c>
      <c r="P1404" s="12">
        <v>85</v>
      </c>
      <c r="Q1404" s="12">
        <v>85</v>
      </c>
      <c r="R1404" s="12">
        <v>212.13915373104487</v>
      </c>
      <c r="S1404" s="12" t="s">
        <v>28</v>
      </c>
      <c r="T1404" s="9" t="s">
        <v>2930</v>
      </c>
      <c r="U1404" s="9" t="s">
        <v>38</v>
      </c>
      <c r="V1404" s="9" t="s">
        <v>2930</v>
      </c>
      <c r="W1404" s="14">
        <v>3</v>
      </c>
    </row>
    <row r="1405" spans="1:23" x14ac:dyDescent="0.25">
      <c r="A1405" s="8">
        <v>7986</v>
      </c>
      <c r="B1405" s="9" t="s">
        <v>5167</v>
      </c>
      <c r="C1405" s="9" t="s">
        <v>22</v>
      </c>
      <c r="D1405" s="9" t="s">
        <v>5168</v>
      </c>
      <c r="E1405" s="18" t="s">
        <v>5169</v>
      </c>
      <c r="F1405" s="9" t="s">
        <v>5170</v>
      </c>
      <c r="G1405" s="12">
        <v>10</v>
      </c>
      <c r="H1405" s="9" t="s">
        <v>25</v>
      </c>
      <c r="I1405" s="9" t="s">
        <v>25</v>
      </c>
      <c r="J1405" s="12">
        <v>1</v>
      </c>
      <c r="K1405" s="13">
        <v>43840</v>
      </c>
      <c r="L1405" s="86">
        <f>(Tabla2[[#This Row],[release_year]]-'VARIANZA Y DES. EST'!$L$11)^2</f>
        <v>10.1136565849629</v>
      </c>
      <c r="M1405" s="12">
        <v>2011</v>
      </c>
      <c r="N1405" s="9" t="s">
        <v>1991</v>
      </c>
      <c r="O1405" s="9" t="s">
        <v>4942</v>
      </c>
      <c r="P1405" s="12">
        <v>85</v>
      </c>
      <c r="Q1405" s="12">
        <v>85</v>
      </c>
      <c r="R1405" s="12">
        <v>212.13915373104487</v>
      </c>
      <c r="S1405" s="12" t="s">
        <v>28</v>
      </c>
      <c r="T1405" s="9" t="s">
        <v>38</v>
      </c>
      <c r="U1405" s="9" t="s">
        <v>38</v>
      </c>
      <c r="V1405" s="9" t="s">
        <v>38</v>
      </c>
      <c r="W1405" s="14">
        <v>1</v>
      </c>
    </row>
    <row r="1406" spans="1:23" x14ac:dyDescent="0.25">
      <c r="A1406" s="8">
        <v>8062</v>
      </c>
      <c r="B1406" s="9" t="s">
        <v>5171</v>
      </c>
      <c r="C1406" s="9" t="s">
        <v>22</v>
      </c>
      <c r="D1406" s="9" t="s">
        <v>5172</v>
      </c>
      <c r="E1406" s="22" t="s">
        <v>5173</v>
      </c>
      <c r="F1406" s="23"/>
      <c r="G1406" s="12">
        <v>0</v>
      </c>
      <c r="H1406" s="9" t="s">
        <v>126</v>
      </c>
      <c r="I1406" s="9" t="s">
        <v>126</v>
      </c>
      <c r="J1406" s="12">
        <v>1</v>
      </c>
      <c r="K1406" s="16">
        <v>42692</v>
      </c>
      <c r="L1406" s="86">
        <f>(Tabla2[[#This Row],[release_year]]-'VARIANZA Y DES. EST'!$L$11)^2</f>
        <v>3.3116808838167522</v>
      </c>
      <c r="M1406" s="12">
        <v>2016</v>
      </c>
      <c r="N1406" s="9" t="s">
        <v>842</v>
      </c>
      <c r="O1406" s="9" t="s">
        <v>4942</v>
      </c>
      <c r="P1406" s="12">
        <v>85</v>
      </c>
      <c r="Q1406" s="12">
        <v>85</v>
      </c>
      <c r="R1406" s="12">
        <v>212.13915373104487</v>
      </c>
      <c r="S1406" s="12" t="s">
        <v>28</v>
      </c>
      <c r="T1406" s="9" t="s">
        <v>57</v>
      </c>
      <c r="U1406" s="9" t="s">
        <v>57</v>
      </c>
      <c r="V1406" s="9" t="s">
        <v>57</v>
      </c>
      <c r="W1406" s="14">
        <v>1</v>
      </c>
    </row>
    <row r="1407" spans="1:23" x14ac:dyDescent="0.25">
      <c r="A1407" s="8">
        <v>8105</v>
      </c>
      <c r="B1407" s="9" t="s">
        <v>5174</v>
      </c>
      <c r="C1407" s="9" t="s">
        <v>22</v>
      </c>
      <c r="D1407" s="9" t="s">
        <v>5175</v>
      </c>
      <c r="E1407" s="22" t="s">
        <v>5176</v>
      </c>
      <c r="F1407" s="23"/>
      <c r="G1407" s="12">
        <v>0</v>
      </c>
      <c r="H1407" s="9" t="s">
        <v>75</v>
      </c>
      <c r="I1407" s="9" t="s">
        <v>5177</v>
      </c>
      <c r="J1407" s="12">
        <v>2</v>
      </c>
      <c r="K1407" s="13">
        <v>42832</v>
      </c>
      <c r="L1407" s="86">
        <f>(Tabla2[[#This Row],[release_year]]-'VARIANZA Y DES. EST'!$L$11)^2</f>
        <v>3.3116808838167522</v>
      </c>
      <c r="M1407" s="12">
        <v>2016</v>
      </c>
      <c r="N1407" s="9" t="s">
        <v>76</v>
      </c>
      <c r="O1407" s="9" t="s">
        <v>4942</v>
      </c>
      <c r="P1407" s="12">
        <v>85</v>
      </c>
      <c r="Q1407" s="12">
        <v>85</v>
      </c>
      <c r="R1407" s="12">
        <v>212.13915373104487</v>
      </c>
      <c r="S1407" s="12" t="s">
        <v>28</v>
      </c>
      <c r="T1407" s="9" t="s">
        <v>162</v>
      </c>
      <c r="U1407" s="9" t="s">
        <v>57</v>
      </c>
      <c r="V1407" s="9" t="s">
        <v>162</v>
      </c>
      <c r="W1407" s="14">
        <v>3</v>
      </c>
    </row>
    <row r="1408" spans="1:23" x14ac:dyDescent="0.25">
      <c r="A1408" s="8">
        <v>8121</v>
      </c>
      <c r="B1408" s="9" t="s">
        <v>5178</v>
      </c>
      <c r="C1408" s="9" t="s">
        <v>22</v>
      </c>
      <c r="D1408" s="9" t="s">
        <v>5179</v>
      </c>
      <c r="E1408" s="18" t="s">
        <v>5180</v>
      </c>
      <c r="F1408" s="9" t="s">
        <v>5181</v>
      </c>
      <c r="G1408" s="12">
        <v>10</v>
      </c>
      <c r="H1408" s="9" t="s">
        <v>518</v>
      </c>
      <c r="I1408" s="9" t="s">
        <v>5182</v>
      </c>
      <c r="J1408" s="12">
        <v>2</v>
      </c>
      <c r="K1408" s="13">
        <v>42809</v>
      </c>
      <c r="L1408" s="86">
        <f>(Tabla2[[#This Row],[release_year]]-'VARIANZA Y DES. EST'!$L$11)^2</f>
        <v>3.2471164275211517E-2</v>
      </c>
      <c r="M1408" s="12">
        <v>2014</v>
      </c>
      <c r="N1408" s="9" t="s">
        <v>76</v>
      </c>
      <c r="O1408" s="9" t="s">
        <v>4942</v>
      </c>
      <c r="P1408" s="12">
        <v>85</v>
      </c>
      <c r="Q1408" s="12">
        <v>85</v>
      </c>
      <c r="R1408" s="12">
        <v>212.13915373104487</v>
      </c>
      <c r="S1408" s="12" t="s">
        <v>28</v>
      </c>
      <c r="T1408" s="9" t="s">
        <v>118</v>
      </c>
      <c r="U1408" s="9" t="s">
        <v>45</v>
      </c>
      <c r="V1408" s="9" t="s">
        <v>118</v>
      </c>
      <c r="W1408" s="14">
        <v>3</v>
      </c>
    </row>
    <row r="1409" spans="1:23" x14ac:dyDescent="0.25">
      <c r="A1409" s="8">
        <v>8275</v>
      </c>
      <c r="B1409" s="9" t="s">
        <v>5183</v>
      </c>
      <c r="C1409" s="9" t="s">
        <v>22</v>
      </c>
      <c r="D1409" s="9" t="s">
        <v>5184</v>
      </c>
      <c r="E1409" s="9" t="s">
        <v>5185</v>
      </c>
      <c r="F1409" s="9" t="s">
        <v>5186</v>
      </c>
      <c r="G1409" s="12">
        <v>7</v>
      </c>
      <c r="H1409" s="9" t="s">
        <v>25</v>
      </c>
      <c r="I1409" s="9" t="s">
        <v>25</v>
      </c>
      <c r="J1409" s="12">
        <v>1</v>
      </c>
      <c r="K1409" s="13">
        <v>43511</v>
      </c>
      <c r="L1409" s="86">
        <f>(Tabla2[[#This Row],[release_year]]-'VARIANZA Y DES. EST'!$L$11)^2</f>
        <v>7.9512857435875226</v>
      </c>
      <c r="M1409" s="12">
        <v>2017</v>
      </c>
      <c r="N1409" s="9" t="s">
        <v>35</v>
      </c>
      <c r="O1409" s="9" t="s">
        <v>4942</v>
      </c>
      <c r="P1409" s="12">
        <v>85</v>
      </c>
      <c r="Q1409" s="12">
        <v>85</v>
      </c>
      <c r="R1409" s="12">
        <v>212.13915373104487</v>
      </c>
      <c r="S1409" s="12" t="s">
        <v>28</v>
      </c>
      <c r="T1409" s="9" t="s">
        <v>3370</v>
      </c>
      <c r="U1409" s="9" t="s">
        <v>514</v>
      </c>
      <c r="V1409" s="9" t="s">
        <v>3370</v>
      </c>
      <c r="W1409" s="14">
        <v>2</v>
      </c>
    </row>
    <row r="1410" spans="1:23" x14ac:dyDescent="0.25">
      <c r="A1410" s="8">
        <v>8291</v>
      </c>
      <c r="B1410" s="9" t="s">
        <v>5187</v>
      </c>
      <c r="C1410" s="9" t="s">
        <v>22</v>
      </c>
      <c r="D1410" s="9" t="s">
        <v>5188</v>
      </c>
      <c r="E1410" s="18" t="s">
        <v>5189</v>
      </c>
      <c r="F1410" s="9" t="s">
        <v>5190</v>
      </c>
      <c r="G1410" s="12">
        <v>11</v>
      </c>
      <c r="H1410" s="9" t="s">
        <v>25</v>
      </c>
      <c r="I1410" s="9" t="s">
        <v>25</v>
      </c>
      <c r="J1410" s="12">
        <v>1</v>
      </c>
      <c r="K1410" s="13">
        <v>43840</v>
      </c>
      <c r="L1410" s="86">
        <f>(Tabla2[[#This Row],[release_year]]-'VARIANZA Y DES. EST'!$L$11)^2</f>
        <v>1100.9255107918398</v>
      </c>
      <c r="M1410" s="12">
        <v>1981</v>
      </c>
      <c r="N1410" s="9" t="s">
        <v>76</v>
      </c>
      <c r="O1410" s="9" t="s">
        <v>4942</v>
      </c>
      <c r="P1410" s="12">
        <v>85</v>
      </c>
      <c r="Q1410" s="12">
        <v>85</v>
      </c>
      <c r="R1410" s="12">
        <v>212.13915373104487</v>
      </c>
      <c r="S1410" s="12" t="s">
        <v>28</v>
      </c>
      <c r="T1410" s="9" t="s">
        <v>5191</v>
      </c>
      <c r="U1410" s="9" t="s">
        <v>151</v>
      </c>
      <c r="V1410" s="9" t="s">
        <v>5191</v>
      </c>
      <c r="W1410" s="14">
        <v>3</v>
      </c>
    </row>
    <row r="1411" spans="1:23" x14ac:dyDescent="0.25">
      <c r="A1411" s="8">
        <v>8339</v>
      </c>
      <c r="B1411" s="9" t="s">
        <v>5192</v>
      </c>
      <c r="C1411" s="9" t="s">
        <v>22</v>
      </c>
      <c r="D1411" s="9" t="s">
        <v>5193</v>
      </c>
      <c r="E1411" s="18" t="s">
        <v>5194</v>
      </c>
      <c r="F1411" s="9" t="s">
        <v>5195</v>
      </c>
      <c r="G1411" s="12">
        <v>11</v>
      </c>
      <c r="H1411" s="9" t="s">
        <v>25</v>
      </c>
      <c r="I1411" s="9" t="s">
        <v>25</v>
      </c>
      <c r="J1411" s="12">
        <v>1</v>
      </c>
      <c r="K1411" s="13">
        <v>43377</v>
      </c>
      <c r="L1411" s="86">
        <f>(Tabla2[[#This Row],[release_year]]-'VARIANZA Y DES. EST'!$L$11)^2</f>
        <v>38.194842005650592</v>
      </c>
      <c r="M1411" s="12">
        <v>2008</v>
      </c>
      <c r="N1411" s="9" t="s">
        <v>43</v>
      </c>
      <c r="O1411" s="9" t="s">
        <v>4942</v>
      </c>
      <c r="P1411" s="12">
        <v>85</v>
      </c>
      <c r="Q1411" s="12">
        <v>85</v>
      </c>
      <c r="R1411" s="12">
        <v>212.13915373104487</v>
      </c>
      <c r="S1411" s="12" t="s">
        <v>28</v>
      </c>
      <c r="T1411" s="9" t="s">
        <v>3370</v>
      </c>
      <c r="U1411" s="9" t="s">
        <v>514</v>
      </c>
      <c r="V1411" s="9" t="s">
        <v>3370</v>
      </c>
      <c r="W1411" s="14">
        <v>2</v>
      </c>
    </row>
    <row r="1412" spans="1:23" x14ac:dyDescent="0.25">
      <c r="A1412" s="8">
        <v>8395</v>
      </c>
      <c r="B1412" s="9" t="s">
        <v>5196</v>
      </c>
      <c r="C1412" s="9" t="s">
        <v>22</v>
      </c>
      <c r="D1412" s="9" t="s">
        <v>5197</v>
      </c>
      <c r="E1412" s="18" t="s">
        <v>5198</v>
      </c>
      <c r="F1412" s="9" t="s">
        <v>5199</v>
      </c>
      <c r="G1412" s="12">
        <v>10</v>
      </c>
      <c r="H1412" s="9" t="s">
        <v>25</v>
      </c>
      <c r="I1412" s="9" t="s">
        <v>25</v>
      </c>
      <c r="J1412" s="12">
        <v>1</v>
      </c>
      <c r="K1412" s="13">
        <v>43435</v>
      </c>
      <c r="L1412" s="86">
        <f>(Tabla2[[#This Row],[release_year]]-'VARIANZA Y DES. EST'!$L$11)^2</f>
        <v>14.590890603358293</v>
      </c>
      <c r="M1412" s="12">
        <v>2018</v>
      </c>
      <c r="N1412" s="9" t="s">
        <v>99</v>
      </c>
      <c r="O1412" s="9" t="s">
        <v>4942</v>
      </c>
      <c r="P1412" s="12">
        <v>85</v>
      </c>
      <c r="Q1412" s="12">
        <v>85</v>
      </c>
      <c r="R1412" s="12">
        <v>212.13915373104487</v>
      </c>
      <c r="S1412" s="12" t="s">
        <v>28</v>
      </c>
      <c r="T1412" s="9" t="s">
        <v>51</v>
      </c>
      <c r="U1412" s="9" t="s">
        <v>30</v>
      </c>
      <c r="V1412" s="9" t="s">
        <v>51</v>
      </c>
      <c r="W1412" s="14">
        <v>2</v>
      </c>
    </row>
    <row r="1413" spans="1:23" x14ac:dyDescent="0.25">
      <c r="A1413" s="8">
        <v>8410</v>
      </c>
      <c r="B1413" s="9" t="s">
        <v>5200</v>
      </c>
      <c r="C1413" s="9" t="s">
        <v>22</v>
      </c>
      <c r="D1413" s="9" t="s">
        <v>5201</v>
      </c>
      <c r="E1413" s="18" t="s">
        <v>5202</v>
      </c>
      <c r="F1413" s="9" t="s">
        <v>5203</v>
      </c>
      <c r="G1413" s="12">
        <v>6</v>
      </c>
      <c r="H1413" s="9" t="s">
        <v>3799</v>
      </c>
      <c r="I1413" s="9" t="s">
        <v>3799</v>
      </c>
      <c r="J1413" s="12">
        <v>1</v>
      </c>
      <c r="K1413" s="13">
        <v>43328</v>
      </c>
      <c r="L1413" s="86">
        <f>(Tabla2[[#This Row],[release_year]]-'VARIANZA Y DES. EST'!$L$11)^2</f>
        <v>448.60076910908901</v>
      </c>
      <c r="M1413" s="12">
        <v>1993</v>
      </c>
      <c r="N1413" s="9" t="s">
        <v>35</v>
      </c>
      <c r="O1413" s="9" t="s">
        <v>4942</v>
      </c>
      <c r="P1413" s="12">
        <v>85</v>
      </c>
      <c r="Q1413" s="12">
        <v>85</v>
      </c>
      <c r="R1413" s="12">
        <v>212.13915373104487</v>
      </c>
      <c r="S1413" s="12" t="s">
        <v>28</v>
      </c>
      <c r="T1413" s="9" t="s">
        <v>5204</v>
      </c>
      <c r="U1413" s="9" t="s">
        <v>95</v>
      </c>
      <c r="V1413" s="9" t="s">
        <v>5204</v>
      </c>
      <c r="W1413" s="14">
        <v>3</v>
      </c>
    </row>
    <row r="1414" spans="1:23" x14ac:dyDescent="0.25">
      <c r="A1414" s="8">
        <v>8434</v>
      </c>
      <c r="B1414" s="9" t="s">
        <v>5205</v>
      </c>
      <c r="C1414" s="9" t="s">
        <v>22</v>
      </c>
      <c r="D1414" s="9" t="s">
        <v>5206</v>
      </c>
      <c r="E1414" s="18" t="s">
        <v>5207</v>
      </c>
      <c r="F1414" s="9" t="s">
        <v>5208</v>
      </c>
      <c r="G1414" s="12">
        <v>7</v>
      </c>
      <c r="H1414" s="12"/>
      <c r="I1414" s="9"/>
      <c r="J1414" s="12">
        <v>0</v>
      </c>
      <c r="K1414" s="13">
        <v>43831</v>
      </c>
      <c r="L1414" s="86">
        <f>(Tabla2[[#This Row],[release_year]]-'VARIANZA Y DES. EST'!$L$11)^2</f>
        <v>537.32155938954747</v>
      </c>
      <c r="M1414" s="12">
        <v>1991</v>
      </c>
      <c r="N1414" s="9" t="s">
        <v>43</v>
      </c>
      <c r="O1414" s="9" t="s">
        <v>4942</v>
      </c>
      <c r="P1414" s="12">
        <v>85</v>
      </c>
      <c r="Q1414" s="12">
        <v>85</v>
      </c>
      <c r="R1414" s="12">
        <v>212.13915373104487</v>
      </c>
      <c r="S1414" s="12" t="s">
        <v>28</v>
      </c>
      <c r="T1414" s="9" t="s">
        <v>95</v>
      </c>
      <c r="U1414" s="9" t="s">
        <v>95</v>
      </c>
      <c r="V1414" s="9" t="s">
        <v>95</v>
      </c>
      <c r="W1414" s="14">
        <v>1</v>
      </c>
    </row>
    <row r="1415" spans="1:23" x14ac:dyDescent="0.25">
      <c r="A1415" s="8">
        <v>8435</v>
      </c>
      <c r="B1415" s="9" t="s">
        <v>5209</v>
      </c>
      <c r="C1415" s="9" t="s">
        <v>22</v>
      </c>
      <c r="D1415" s="9" t="s">
        <v>5210</v>
      </c>
      <c r="E1415" s="9" t="s">
        <v>5207</v>
      </c>
      <c r="F1415" s="9" t="s">
        <v>5211</v>
      </c>
      <c r="G1415" s="12">
        <v>8</v>
      </c>
      <c r="H1415" s="9" t="s">
        <v>25</v>
      </c>
      <c r="I1415" s="9" t="s">
        <v>25</v>
      </c>
      <c r="J1415" s="12">
        <v>1</v>
      </c>
      <c r="K1415" s="13">
        <v>44197</v>
      </c>
      <c r="L1415" s="86">
        <f>(Tabla2[[#This Row],[release_year]]-'VARIANZA Y DES. EST'!$L$11)^2</f>
        <v>685.40274481023516</v>
      </c>
      <c r="M1415" s="12">
        <v>1988</v>
      </c>
      <c r="N1415" s="9" t="s">
        <v>43</v>
      </c>
      <c r="O1415" s="9" t="s">
        <v>4942</v>
      </c>
      <c r="P1415" s="12">
        <v>85</v>
      </c>
      <c r="Q1415" s="12">
        <v>85</v>
      </c>
      <c r="R1415" s="12">
        <v>212.13915373104487</v>
      </c>
      <c r="S1415" s="12" t="s">
        <v>28</v>
      </c>
      <c r="T1415" s="9" t="s">
        <v>1000</v>
      </c>
      <c r="U1415" s="9" t="s">
        <v>95</v>
      </c>
      <c r="V1415" s="9" t="s">
        <v>1000</v>
      </c>
      <c r="W1415" s="14">
        <v>2</v>
      </c>
    </row>
    <row r="1416" spans="1:23" x14ac:dyDescent="0.25">
      <c r="A1416" s="8">
        <v>8570</v>
      </c>
      <c r="B1416" s="9" t="s">
        <v>5212</v>
      </c>
      <c r="C1416" s="9" t="s">
        <v>22</v>
      </c>
      <c r="D1416" s="9" t="s">
        <v>5213</v>
      </c>
      <c r="E1416" s="18" t="s">
        <v>5214</v>
      </c>
      <c r="F1416" s="9" t="s">
        <v>5215</v>
      </c>
      <c r="G1416" s="12">
        <v>9</v>
      </c>
      <c r="H1416" s="9" t="s">
        <v>3799</v>
      </c>
      <c r="I1416" s="9" t="s">
        <v>3799</v>
      </c>
      <c r="J1416" s="12">
        <v>1</v>
      </c>
      <c r="K1416" s="13">
        <v>43328</v>
      </c>
      <c r="L1416" s="86">
        <f>(Tabla2[[#This Row],[release_year]]-'VARIANZA Y DES. EST'!$L$11)^2</f>
        <v>851.48393023092285</v>
      </c>
      <c r="M1416" s="12">
        <v>1985</v>
      </c>
      <c r="N1416" s="9" t="s">
        <v>35</v>
      </c>
      <c r="O1416" s="9" t="s">
        <v>4942</v>
      </c>
      <c r="P1416" s="12">
        <v>85</v>
      </c>
      <c r="Q1416" s="12">
        <v>85</v>
      </c>
      <c r="R1416" s="12">
        <v>212.13915373104487</v>
      </c>
      <c r="S1416" s="12" t="s">
        <v>28</v>
      </c>
      <c r="T1416" s="9" t="s">
        <v>4337</v>
      </c>
      <c r="U1416" s="9" t="s">
        <v>38</v>
      </c>
      <c r="V1416" s="9" t="s">
        <v>4337</v>
      </c>
      <c r="W1416" s="14">
        <v>3</v>
      </c>
    </row>
    <row r="1417" spans="1:23" x14ac:dyDescent="0.25">
      <c r="A1417" s="8">
        <v>8747</v>
      </c>
      <c r="B1417" s="9" t="s">
        <v>5216</v>
      </c>
      <c r="C1417" s="9" t="s">
        <v>22</v>
      </c>
      <c r="D1417" s="9" t="s">
        <v>5217</v>
      </c>
      <c r="E1417" s="7" t="s">
        <v>5218</v>
      </c>
      <c r="F1417" s="24"/>
      <c r="G1417" s="12">
        <v>0</v>
      </c>
      <c r="H1417" s="9" t="s">
        <v>231</v>
      </c>
      <c r="I1417" s="9" t="s">
        <v>5219</v>
      </c>
      <c r="J1417" s="12">
        <v>4</v>
      </c>
      <c r="K1417" s="13">
        <v>43157</v>
      </c>
      <c r="L1417" s="86">
        <f>(Tabla2[[#This Row],[release_year]]-'VARIANZA Y DES. EST'!$L$11)^2</f>
        <v>7.9512857435875226</v>
      </c>
      <c r="M1417" s="12">
        <v>2017</v>
      </c>
      <c r="N1417" s="9" t="s">
        <v>35</v>
      </c>
      <c r="O1417" s="9" t="s">
        <v>4942</v>
      </c>
      <c r="P1417" s="12">
        <v>85</v>
      </c>
      <c r="Q1417" s="12">
        <v>85</v>
      </c>
      <c r="R1417" s="12">
        <v>212.13915373104487</v>
      </c>
      <c r="S1417" s="12" t="s">
        <v>28</v>
      </c>
      <c r="T1417" s="9" t="s">
        <v>105</v>
      </c>
      <c r="U1417" s="9" t="s">
        <v>57</v>
      </c>
      <c r="V1417" s="9" t="s">
        <v>105</v>
      </c>
      <c r="W1417" s="14">
        <v>2</v>
      </c>
    </row>
    <row r="1418" spans="1:23" x14ac:dyDescent="0.25">
      <c r="A1418" s="8">
        <v>8788</v>
      </c>
      <c r="B1418" s="9" t="s">
        <v>5220</v>
      </c>
      <c r="C1418" s="9" t="s">
        <v>22</v>
      </c>
      <c r="D1418" s="9" t="s">
        <v>5221</v>
      </c>
      <c r="E1418" s="9" t="s">
        <v>5153</v>
      </c>
      <c r="F1418" s="9" t="s">
        <v>5222</v>
      </c>
      <c r="G1418" s="12">
        <v>11</v>
      </c>
      <c r="H1418" s="9" t="s">
        <v>25</v>
      </c>
      <c r="I1418" s="9" t="s">
        <v>25</v>
      </c>
      <c r="J1418" s="12">
        <v>1</v>
      </c>
      <c r="K1418" s="16">
        <v>43088</v>
      </c>
      <c r="L1418" s="86">
        <f>(Tabla2[[#This Row],[release_year]]-'VARIANZA Y DES. EST'!$L$11)^2</f>
        <v>7.9512857435875226</v>
      </c>
      <c r="M1418" s="12">
        <v>2017</v>
      </c>
      <c r="N1418" s="9" t="s">
        <v>82</v>
      </c>
      <c r="O1418" s="9" t="s">
        <v>4942</v>
      </c>
      <c r="P1418" s="12">
        <v>85</v>
      </c>
      <c r="Q1418" s="12">
        <v>85</v>
      </c>
      <c r="R1418" s="12">
        <v>212.13915373104487</v>
      </c>
      <c r="S1418" s="12" t="s">
        <v>28</v>
      </c>
      <c r="T1418" s="9" t="s">
        <v>3577</v>
      </c>
      <c r="U1418" s="9" t="s">
        <v>95</v>
      </c>
      <c r="V1418" s="9" t="s">
        <v>3577</v>
      </c>
      <c r="W1418" s="14">
        <v>2</v>
      </c>
    </row>
    <row r="1419" spans="1:23" x14ac:dyDescent="0.25">
      <c r="A1419" s="8">
        <v>164</v>
      </c>
      <c r="B1419" s="9" t="s">
        <v>5223</v>
      </c>
      <c r="C1419" s="9" t="s">
        <v>22</v>
      </c>
      <c r="D1419" s="9" t="s">
        <v>5224</v>
      </c>
      <c r="E1419" s="9" t="s">
        <v>5207</v>
      </c>
      <c r="F1419" s="9" t="s">
        <v>5225</v>
      </c>
      <c r="G1419" s="12">
        <v>11</v>
      </c>
      <c r="H1419" s="9" t="s">
        <v>25</v>
      </c>
      <c r="I1419" s="9" t="s">
        <v>25</v>
      </c>
      <c r="J1419" s="12">
        <v>1</v>
      </c>
      <c r="K1419" s="13">
        <v>44440</v>
      </c>
      <c r="L1419" s="86">
        <f>(Tabla2[[#This Row],[release_year]]-'VARIANZA Y DES. EST'!$L$11)^2</f>
        <v>124.99681770679673</v>
      </c>
      <c r="M1419" s="12">
        <v>2003</v>
      </c>
      <c r="N1419" s="9" t="s">
        <v>1991</v>
      </c>
      <c r="O1419" s="9" t="s">
        <v>5226</v>
      </c>
      <c r="P1419" s="12">
        <v>86</v>
      </c>
      <c r="Q1419" s="12">
        <v>86</v>
      </c>
      <c r="R1419" s="12">
        <v>184.00915862421076</v>
      </c>
      <c r="S1419" s="12" t="s">
        <v>28</v>
      </c>
      <c r="T1419" s="9" t="s">
        <v>3577</v>
      </c>
      <c r="U1419" s="9" t="s">
        <v>95</v>
      </c>
      <c r="V1419" s="9" t="s">
        <v>3577</v>
      </c>
      <c r="W1419" s="14">
        <v>2</v>
      </c>
    </row>
    <row r="1420" spans="1:23" x14ac:dyDescent="0.25">
      <c r="A1420" s="8">
        <v>186</v>
      </c>
      <c r="B1420" s="9" t="s">
        <v>5227</v>
      </c>
      <c r="C1420" s="9" t="s">
        <v>22</v>
      </c>
      <c r="D1420" s="9" t="s">
        <v>5228</v>
      </c>
      <c r="E1420" s="10" t="s">
        <v>3814</v>
      </c>
      <c r="F1420" s="11"/>
      <c r="G1420" s="12">
        <v>0</v>
      </c>
      <c r="H1420" s="12"/>
      <c r="I1420" s="9"/>
      <c r="J1420" s="12">
        <v>0</v>
      </c>
      <c r="K1420" s="13">
        <v>44439</v>
      </c>
      <c r="L1420" s="86">
        <f>(Tabla2[[#This Row],[release_year]]-'VARIANZA Y DES. EST'!$L$11)^2</f>
        <v>46.509705182670608</v>
      </c>
      <c r="M1420" s="12">
        <v>2021</v>
      </c>
      <c r="N1420" s="9" t="s">
        <v>76</v>
      </c>
      <c r="O1420" s="9" t="s">
        <v>5226</v>
      </c>
      <c r="P1420" s="12">
        <v>86</v>
      </c>
      <c r="Q1420" s="12">
        <v>86</v>
      </c>
      <c r="R1420" s="12">
        <v>184.00915862421076</v>
      </c>
      <c r="S1420" s="12" t="s">
        <v>28</v>
      </c>
      <c r="T1420" s="9" t="s">
        <v>83</v>
      </c>
      <c r="U1420" s="9" t="s">
        <v>57</v>
      </c>
      <c r="V1420" s="9" t="s">
        <v>83</v>
      </c>
      <c r="W1420" s="14">
        <v>2</v>
      </c>
    </row>
    <row r="1421" spans="1:23" x14ac:dyDescent="0.25">
      <c r="A1421" s="8">
        <v>231</v>
      </c>
      <c r="B1421" s="9" t="s">
        <v>5229</v>
      </c>
      <c r="C1421" s="9" t="s">
        <v>22</v>
      </c>
      <c r="D1421" s="9" t="s">
        <v>5230</v>
      </c>
      <c r="E1421" s="10" t="s">
        <v>5231</v>
      </c>
      <c r="F1421" s="15"/>
      <c r="G1421" s="12">
        <v>0</v>
      </c>
      <c r="H1421" s="12"/>
      <c r="I1421" s="9"/>
      <c r="J1421" s="12">
        <v>0</v>
      </c>
      <c r="K1421" s="13">
        <v>44433</v>
      </c>
      <c r="L1421" s="86">
        <f>(Tabla2[[#This Row],[release_year]]-'VARIANZA Y DES. EST'!$L$11)^2</f>
        <v>46.509705182670608</v>
      </c>
      <c r="M1421" s="12">
        <v>2021</v>
      </c>
      <c r="N1421" s="9" t="s">
        <v>76</v>
      </c>
      <c r="O1421" s="9" t="s">
        <v>5226</v>
      </c>
      <c r="P1421" s="12">
        <v>86</v>
      </c>
      <c r="Q1421" s="12">
        <v>86</v>
      </c>
      <c r="R1421" s="12">
        <v>184.00915862421076</v>
      </c>
      <c r="S1421" s="12" t="s">
        <v>28</v>
      </c>
      <c r="T1421" s="9" t="s">
        <v>83</v>
      </c>
      <c r="U1421" s="9" t="s">
        <v>57</v>
      </c>
      <c r="V1421" s="9" t="s">
        <v>83</v>
      </c>
      <c r="W1421" s="14">
        <v>2</v>
      </c>
    </row>
    <row r="1422" spans="1:23" x14ac:dyDescent="0.25">
      <c r="A1422" s="8">
        <v>256</v>
      </c>
      <c r="B1422" s="9" t="s">
        <v>5232</v>
      </c>
      <c r="C1422" s="9" t="s">
        <v>22</v>
      </c>
      <c r="D1422" s="9" t="s">
        <v>5233</v>
      </c>
      <c r="E1422" s="10" t="s">
        <v>5234</v>
      </c>
      <c r="F1422" s="11"/>
      <c r="G1422" s="12">
        <v>0</v>
      </c>
      <c r="H1422" s="12"/>
      <c r="I1422" s="9"/>
      <c r="J1422" s="12">
        <v>0</v>
      </c>
      <c r="K1422" s="13">
        <v>44426</v>
      </c>
      <c r="L1422" s="86">
        <f>(Tabla2[[#This Row],[release_year]]-'VARIANZA Y DES. EST'!$L$11)^2</f>
        <v>46.509705182670608</v>
      </c>
      <c r="M1422" s="12">
        <v>2021</v>
      </c>
      <c r="N1422" s="9" t="s">
        <v>76</v>
      </c>
      <c r="O1422" s="9" t="s">
        <v>5226</v>
      </c>
      <c r="P1422" s="12">
        <v>86</v>
      </c>
      <c r="Q1422" s="12">
        <v>86</v>
      </c>
      <c r="R1422" s="12">
        <v>184.00915862421076</v>
      </c>
      <c r="S1422" s="12" t="s">
        <v>28</v>
      </c>
      <c r="T1422" s="9" t="s">
        <v>105</v>
      </c>
      <c r="U1422" s="9" t="s">
        <v>57</v>
      </c>
      <c r="V1422" s="9" t="s">
        <v>105</v>
      </c>
      <c r="W1422" s="14">
        <v>2</v>
      </c>
    </row>
    <row r="1423" spans="1:23" x14ac:dyDescent="0.25">
      <c r="A1423" s="8">
        <v>294</v>
      </c>
      <c r="B1423" s="9" t="s">
        <v>5235</v>
      </c>
      <c r="C1423" s="9" t="s">
        <v>22</v>
      </c>
      <c r="D1423" s="9" t="s">
        <v>5236</v>
      </c>
      <c r="E1423" s="18" t="s">
        <v>3688</v>
      </c>
      <c r="F1423" s="9" t="s">
        <v>5237</v>
      </c>
      <c r="G1423" s="12">
        <v>10</v>
      </c>
      <c r="H1423" s="9" t="s">
        <v>530</v>
      </c>
      <c r="I1423" s="9" t="s">
        <v>530</v>
      </c>
      <c r="J1423" s="12">
        <v>1</v>
      </c>
      <c r="K1423" s="13">
        <v>44416</v>
      </c>
      <c r="L1423" s="86">
        <f>(Tabla2[[#This Row],[release_year]]-'VARIANZA Y DES. EST'!$L$11)^2</f>
        <v>46.509705182670608</v>
      </c>
      <c r="M1423" s="12">
        <v>2021</v>
      </c>
      <c r="N1423" s="9" t="s">
        <v>76</v>
      </c>
      <c r="O1423" s="9" t="s">
        <v>5226</v>
      </c>
      <c r="P1423" s="12">
        <v>86</v>
      </c>
      <c r="Q1423" s="12">
        <v>86</v>
      </c>
      <c r="R1423" s="12">
        <v>184.00915862421076</v>
      </c>
      <c r="S1423" s="12" t="s">
        <v>28</v>
      </c>
      <c r="T1423" s="9" t="s">
        <v>3625</v>
      </c>
      <c r="U1423" s="9" t="s">
        <v>95</v>
      </c>
      <c r="V1423" s="9" t="s">
        <v>3625</v>
      </c>
      <c r="W1423" s="14">
        <v>3</v>
      </c>
    </row>
    <row r="1424" spans="1:23" x14ac:dyDescent="0.25">
      <c r="A1424" s="8">
        <v>385</v>
      </c>
      <c r="B1424" s="9" t="s">
        <v>5238</v>
      </c>
      <c r="C1424" s="9" t="s">
        <v>22</v>
      </c>
      <c r="D1424" s="9" t="s">
        <v>5239</v>
      </c>
      <c r="E1424" s="18" t="s">
        <v>5240</v>
      </c>
      <c r="F1424" s="18" t="s">
        <v>5241</v>
      </c>
      <c r="G1424" s="12">
        <v>6</v>
      </c>
      <c r="H1424" s="12"/>
      <c r="I1424" s="9"/>
      <c r="J1424" s="12">
        <v>0</v>
      </c>
      <c r="K1424" s="13">
        <v>44404</v>
      </c>
      <c r="L1424" s="86">
        <f>(Tabla2[[#This Row],[release_year]]-'VARIANZA Y DES. EST'!$L$11)^2</f>
        <v>46.509705182670608</v>
      </c>
      <c r="M1424" s="12">
        <v>2021</v>
      </c>
      <c r="N1424" s="9" t="s">
        <v>35</v>
      </c>
      <c r="O1424" s="9" t="s">
        <v>5226</v>
      </c>
      <c r="P1424" s="12">
        <v>86</v>
      </c>
      <c r="Q1424" s="12">
        <v>86</v>
      </c>
      <c r="R1424" s="12">
        <v>184.00915862421076</v>
      </c>
      <c r="S1424" s="12" t="s">
        <v>28</v>
      </c>
      <c r="T1424" s="9" t="s">
        <v>3969</v>
      </c>
      <c r="U1424" s="9" t="s">
        <v>3969</v>
      </c>
      <c r="V1424" s="9" t="s">
        <v>3969</v>
      </c>
      <c r="W1424" s="14">
        <v>1</v>
      </c>
    </row>
    <row r="1425" spans="1:23" x14ac:dyDescent="0.25">
      <c r="A1425" s="8">
        <v>461</v>
      </c>
      <c r="B1425" s="9" t="s">
        <v>5242</v>
      </c>
      <c r="C1425" s="9" t="s">
        <v>22</v>
      </c>
      <c r="D1425" s="9" t="s">
        <v>5243</v>
      </c>
      <c r="E1425" s="18" t="s">
        <v>5244</v>
      </c>
      <c r="F1425" s="9" t="s">
        <v>5245</v>
      </c>
      <c r="G1425" s="12">
        <v>10</v>
      </c>
      <c r="H1425" s="9" t="s">
        <v>25</v>
      </c>
      <c r="I1425" s="9" t="s">
        <v>327</v>
      </c>
      <c r="J1425" s="12">
        <v>2</v>
      </c>
      <c r="K1425" s="13">
        <v>44392</v>
      </c>
      <c r="L1425" s="86">
        <f>(Tabla2[[#This Row],[release_year]]-'VARIANZA Y DES. EST'!$L$11)^2</f>
        <v>51.555237145879822</v>
      </c>
      <c r="M1425" s="12">
        <v>2007</v>
      </c>
      <c r="N1425" s="9" t="s">
        <v>99</v>
      </c>
      <c r="O1425" s="9" t="s">
        <v>5226</v>
      </c>
      <c r="P1425" s="12">
        <v>86</v>
      </c>
      <c r="Q1425" s="12">
        <v>86</v>
      </c>
      <c r="R1425" s="12">
        <v>184.00915862421076</v>
      </c>
      <c r="S1425" s="12" t="s">
        <v>28</v>
      </c>
      <c r="T1425" s="9" t="s">
        <v>5246</v>
      </c>
      <c r="U1425" s="9" t="s">
        <v>30</v>
      </c>
      <c r="V1425" s="9" t="s">
        <v>5246</v>
      </c>
      <c r="W1425" s="14">
        <v>3</v>
      </c>
    </row>
    <row r="1426" spans="1:23" x14ac:dyDescent="0.25">
      <c r="A1426" s="8">
        <v>741</v>
      </c>
      <c r="B1426" s="9" t="s">
        <v>5247</v>
      </c>
      <c r="C1426" s="9" t="s">
        <v>22</v>
      </c>
      <c r="D1426" s="9" t="s">
        <v>5248</v>
      </c>
      <c r="E1426" s="18" t="s">
        <v>5249</v>
      </c>
      <c r="F1426" s="9" t="s">
        <v>5250</v>
      </c>
      <c r="G1426" s="12">
        <v>12</v>
      </c>
      <c r="H1426" s="9" t="s">
        <v>25</v>
      </c>
      <c r="I1426" s="9" t="s">
        <v>25</v>
      </c>
      <c r="J1426" s="12">
        <v>1</v>
      </c>
      <c r="K1426" s="13">
        <v>44357</v>
      </c>
      <c r="L1426" s="86">
        <f>(Tabla2[[#This Row],[release_year]]-'VARIANZA Y DES. EST'!$L$11)^2</f>
        <v>3.2471164275211517E-2</v>
      </c>
      <c r="M1426" s="12">
        <v>2014</v>
      </c>
      <c r="N1426" s="9" t="s">
        <v>1991</v>
      </c>
      <c r="O1426" s="9" t="s">
        <v>5226</v>
      </c>
      <c r="P1426" s="12">
        <v>86</v>
      </c>
      <c r="Q1426" s="12">
        <v>86</v>
      </c>
      <c r="R1426" s="12">
        <v>184.00915862421076</v>
      </c>
      <c r="S1426" s="12" t="s">
        <v>28</v>
      </c>
      <c r="T1426" s="9" t="s">
        <v>5068</v>
      </c>
      <c r="U1426" s="9" t="s">
        <v>95</v>
      </c>
      <c r="V1426" s="9" t="s">
        <v>5068</v>
      </c>
      <c r="W1426" s="14">
        <v>2</v>
      </c>
    </row>
    <row r="1427" spans="1:23" x14ac:dyDescent="0.25">
      <c r="A1427" s="8">
        <v>902</v>
      </c>
      <c r="B1427" s="9" t="s">
        <v>5251</v>
      </c>
      <c r="C1427" s="9" t="s">
        <v>22</v>
      </c>
      <c r="D1427" s="9" t="s">
        <v>5252</v>
      </c>
      <c r="E1427" s="18" t="s">
        <v>5253</v>
      </c>
      <c r="F1427" s="9" t="s">
        <v>5254</v>
      </c>
      <c r="G1427" s="12">
        <v>8</v>
      </c>
      <c r="H1427" s="9" t="s">
        <v>25</v>
      </c>
      <c r="I1427" s="9" t="s">
        <v>25</v>
      </c>
      <c r="J1427" s="12">
        <v>1</v>
      </c>
      <c r="K1427" s="13">
        <v>44326</v>
      </c>
      <c r="L1427" s="86">
        <f>(Tabla2[[#This Row],[release_year]]-'VARIANZA Y DES. EST'!$L$11)^2</f>
        <v>23.230495463129063</v>
      </c>
      <c r="M1427" s="12">
        <v>2019</v>
      </c>
      <c r="N1427" s="9" t="s">
        <v>82</v>
      </c>
      <c r="O1427" s="9" t="s">
        <v>5226</v>
      </c>
      <c r="P1427" s="12">
        <v>86</v>
      </c>
      <c r="Q1427" s="12">
        <v>86</v>
      </c>
      <c r="R1427" s="12">
        <v>184.00915862421076</v>
      </c>
      <c r="S1427" s="12" t="s">
        <v>28</v>
      </c>
      <c r="T1427" s="9" t="s">
        <v>5255</v>
      </c>
      <c r="U1427" s="9" t="s">
        <v>5256</v>
      </c>
      <c r="V1427" s="9" t="s">
        <v>5255</v>
      </c>
      <c r="W1427" s="14">
        <v>2</v>
      </c>
    </row>
    <row r="1428" spans="1:23" x14ac:dyDescent="0.25">
      <c r="A1428" s="8">
        <v>1002</v>
      </c>
      <c r="B1428" s="9" t="s">
        <v>5257</v>
      </c>
      <c r="C1428" s="9" t="s">
        <v>22</v>
      </c>
      <c r="D1428" s="9" t="s">
        <v>5258</v>
      </c>
      <c r="E1428" s="18" t="s">
        <v>5259</v>
      </c>
      <c r="F1428" s="9" t="s">
        <v>5260</v>
      </c>
      <c r="G1428" s="12">
        <v>8</v>
      </c>
      <c r="H1428" s="9" t="s">
        <v>160</v>
      </c>
      <c r="I1428" s="9" t="s">
        <v>5261</v>
      </c>
      <c r="J1428" s="12">
        <v>3</v>
      </c>
      <c r="K1428" s="13">
        <v>44307</v>
      </c>
      <c r="L1428" s="86">
        <f>(Tabla2[[#This Row],[release_year]]-'VARIANZA Y DES. EST'!$L$11)^2</f>
        <v>0.67207602404598188</v>
      </c>
      <c r="M1428" s="12">
        <v>2015</v>
      </c>
      <c r="N1428" s="9" t="s">
        <v>35</v>
      </c>
      <c r="O1428" s="9" t="s">
        <v>5226</v>
      </c>
      <c r="P1428" s="12">
        <v>86</v>
      </c>
      <c r="Q1428" s="12">
        <v>86</v>
      </c>
      <c r="R1428" s="12">
        <v>184.00915862421076</v>
      </c>
      <c r="S1428" s="12" t="s">
        <v>28</v>
      </c>
      <c r="T1428" s="9" t="s">
        <v>460</v>
      </c>
      <c r="U1428" s="9" t="s">
        <v>45</v>
      </c>
      <c r="V1428" s="9" t="s">
        <v>460</v>
      </c>
      <c r="W1428" s="14">
        <v>3</v>
      </c>
    </row>
    <row r="1429" spans="1:23" x14ac:dyDescent="0.25">
      <c r="A1429" s="8">
        <v>1074</v>
      </c>
      <c r="B1429" s="9" t="s">
        <v>5262</v>
      </c>
      <c r="C1429" s="9" t="s">
        <v>22</v>
      </c>
      <c r="D1429" s="9" t="s">
        <v>5263</v>
      </c>
      <c r="E1429" s="18" t="s">
        <v>2699</v>
      </c>
      <c r="F1429" s="18" t="s">
        <v>5264</v>
      </c>
      <c r="G1429" s="12">
        <v>6</v>
      </c>
      <c r="H1429" s="12"/>
      <c r="I1429" s="9"/>
      <c r="J1429" s="12">
        <v>0</v>
      </c>
      <c r="K1429" s="13">
        <v>44299</v>
      </c>
      <c r="L1429" s="86">
        <f>(Tabla2[[#This Row],[release_year]]-'VARIANZA Y DES. EST'!$L$11)^2</f>
        <v>14.590890603358293</v>
      </c>
      <c r="M1429" s="12">
        <v>2018</v>
      </c>
      <c r="N1429" s="9" t="s">
        <v>110</v>
      </c>
      <c r="O1429" s="9" t="s">
        <v>5226</v>
      </c>
      <c r="P1429" s="12">
        <v>86</v>
      </c>
      <c r="Q1429" s="12">
        <v>86</v>
      </c>
      <c r="R1429" s="12">
        <v>184.00915862421076</v>
      </c>
      <c r="S1429" s="12" t="s">
        <v>28</v>
      </c>
      <c r="T1429" s="9" t="s">
        <v>686</v>
      </c>
      <c r="U1429" s="9" t="s">
        <v>30</v>
      </c>
      <c r="V1429" s="9" t="s">
        <v>686</v>
      </c>
      <c r="W1429" s="14">
        <v>2</v>
      </c>
    </row>
    <row r="1430" spans="1:23" x14ac:dyDescent="0.25">
      <c r="A1430" s="8">
        <v>1098</v>
      </c>
      <c r="B1430" s="9" t="s">
        <v>5265</v>
      </c>
      <c r="C1430" s="9" t="s">
        <v>22</v>
      </c>
      <c r="D1430" s="9" t="s">
        <v>5266</v>
      </c>
      <c r="E1430" s="22" t="s">
        <v>3128</v>
      </c>
      <c r="F1430" s="23"/>
      <c r="G1430" s="12">
        <v>0</v>
      </c>
      <c r="H1430" s="9" t="s">
        <v>25</v>
      </c>
      <c r="I1430" s="9" t="s">
        <v>5267</v>
      </c>
      <c r="J1430" s="12">
        <v>3</v>
      </c>
      <c r="K1430" s="13">
        <v>44291</v>
      </c>
      <c r="L1430" s="86">
        <f>(Tabla2[[#This Row],[release_year]]-'VARIANZA Y DES. EST'!$L$11)^2</f>
        <v>33.870100322899837</v>
      </c>
      <c r="M1430" s="12">
        <v>2020</v>
      </c>
      <c r="N1430" s="9" t="s">
        <v>76</v>
      </c>
      <c r="O1430" s="9" t="s">
        <v>5226</v>
      </c>
      <c r="P1430" s="12">
        <v>86</v>
      </c>
      <c r="Q1430" s="12">
        <v>86</v>
      </c>
      <c r="R1430" s="12">
        <v>184.00915862421076</v>
      </c>
      <c r="S1430" s="12" t="s">
        <v>28</v>
      </c>
      <c r="T1430" s="9" t="s">
        <v>57</v>
      </c>
      <c r="U1430" s="9" t="s">
        <v>57</v>
      </c>
      <c r="V1430" s="9" t="s">
        <v>57</v>
      </c>
      <c r="W1430" s="14">
        <v>1</v>
      </c>
    </row>
    <row r="1431" spans="1:23" x14ac:dyDescent="0.25">
      <c r="A1431" s="8">
        <v>1310</v>
      </c>
      <c r="B1431" s="9" t="s">
        <v>5268</v>
      </c>
      <c r="C1431" s="9" t="s">
        <v>22</v>
      </c>
      <c r="D1431" s="9" t="s">
        <v>5269</v>
      </c>
      <c r="E1431" s="18" t="s">
        <v>5270</v>
      </c>
      <c r="F1431" s="9" t="s">
        <v>5271</v>
      </c>
      <c r="G1431" s="12">
        <v>10</v>
      </c>
      <c r="H1431" s="9" t="s">
        <v>25</v>
      </c>
      <c r="I1431" s="9" t="s">
        <v>25</v>
      </c>
      <c r="J1431" s="12">
        <v>1</v>
      </c>
      <c r="K1431" s="13">
        <v>44242</v>
      </c>
      <c r="L1431" s="86">
        <f>(Tabla2[[#This Row],[release_year]]-'VARIANZA Y DES. EST'!$L$11)^2</f>
        <v>14.590890603358293</v>
      </c>
      <c r="M1431" s="12">
        <v>2018</v>
      </c>
      <c r="N1431" s="9" t="s">
        <v>35</v>
      </c>
      <c r="O1431" s="9" t="s">
        <v>5226</v>
      </c>
      <c r="P1431" s="12">
        <v>86</v>
      </c>
      <c r="Q1431" s="12">
        <v>86</v>
      </c>
      <c r="R1431" s="12">
        <v>184.00915862421076</v>
      </c>
      <c r="S1431" s="12" t="s">
        <v>28</v>
      </c>
      <c r="T1431" s="9" t="s">
        <v>3969</v>
      </c>
      <c r="U1431" s="9" t="s">
        <v>3969</v>
      </c>
      <c r="V1431" s="9" t="s">
        <v>3969</v>
      </c>
      <c r="W1431" s="14">
        <v>1</v>
      </c>
    </row>
    <row r="1432" spans="1:23" x14ac:dyDescent="0.25">
      <c r="A1432" s="8">
        <v>1326</v>
      </c>
      <c r="B1432" s="9" t="s">
        <v>5272</v>
      </c>
      <c r="C1432" s="9" t="s">
        <v>22</v>
      </c>
      <c r="D1432" s="9" t="s">
        <v>5273</v>
      </c>
      <c r="E1432" s="18" t="s">
        <v>5274</v>
      </c>
      <c r="F1432" s="9" t="s">
        <v>5275</v>
      </c>
      <c r="G1432" s="12">
        <v>7</v>
      </c>
      <c r="H1432" s="9" t="s">
        <v>710</v>
      </c>
      <c r="I1432" s="9" t="s">
        <v>710</v>
      </c>
      <c r="J1432" s="12">
        <v>1</v>
      </c>
      <c r="K1432" s="13">
        <v>44238</v>
      </c>
      <c r="L1432" s="86">
        <f>(Tabla2[[#This Row],[release_year]]-'VARIANZA Y DES. EST'!$L$11)^2</f>
        <v>46.509705182670608</v>
      </c>
      <c r="M1432" s="12">
        <v>2021</v>
      </c>
      <c r="N1432" s="9" t="s">
        <v>76</v>
      </c>
      <c r="O1432" s="9" t="s">
        <v>5226</v>
      </c>
      <c r="P1432" s="12">
        <v>86</v>
      </c>
      <c r="Q1432" s="12">
        <v>86</v>
      </c>
      <c r="R1432" s="12">
        <v>184.00915862421076</v>
      </c>
      <c r="S1432" s="12" t="s">
        <v>28</v>
      </c>
      <c r="T1432" s="9" t="s">
        <v>2372</v>
      </c>
      <c r="U1432" s="9" t="s">
        <v>239</v>
      </c>
      <c r="V1432" s="9" t="s">
        <v>2372</v>
      </c>
      <c r="W1432" s="14">
        <v>2</v>
      </c>
    </row>
    <row r="1433" spans="1:23" x14ac:dyDescent="0.25">
      <c r="A1433" s="8">
        <v>1740</v>
      </c>
      <c r="B1433" s="9" t="s">
        <v>5276</v>
      </c>
      <c r="C1433" s="9" t="s">
        <v>22</v>
      </c>
      <c r="D1433" s="9" t="s">
        <v>5277</v>
      </c>
      <c r="E1433" s="18" t="s">
        <v>4718</v>
      </c>
      <c r="F1433" s="9" t="s">
        <v>5278</v>
      </c>
      <c r="G1433" s="12">
        <v>8</v>
      </c>
      <c r="H1433" s="9" t="s">
        <v>160</v>
      </c>
      <c r="I1433" s="9" t="s">
        <v>160</v>
      </c>
      <c r="J1433" s="12">
        <v>1</v>
      </c>
      <c r="K1433" s="13">
        <v>44139</v>
      </c>
      <c r="L1433" s="86">
        <f>(Tabla2[[#This Row],[release_year]]-'VARIANZA Y DES. EST'!$L$11)^2</f>
        <v>14.590890603358293</v>
      </c>
      <c r="M1433" s="12">
        <v>2018</v>
      </c>
      <c r="N1433" s="9" t="s">
        <v>82</v>
      </c>
      <c r="O1433" s="9" t="s">
        <v>5226</v>
      </c>
      <c r="P1433" s="12">
        <v>86</v>
      </c>
      <c r="Q1433" s="12">
        <v>86</v>
      </c>
      <c r="R1433" s="12">
        <v>184.00915862421076</v>
      </c>
      <c r="S1433" s="12" t="s">
        <v>28</v>
      </c>
      <c r="T1433" s="9" t="s">
        <v>5279</v>
      </c>
      <c r="U1433" s="9" t="s">
        <v>95</v>
      </c>
      <c r="V1433" s="9" t="s">
        <v>5279</v>
      </c>
      <c r="W1433" s="14">
        <v>3</v>
      </c>
    </row>
    <row r="1434" spans="1:23" x14ac:dyDescent="0.25">
      <c r="A1434" s="8">
        <v>1803</v>
      </c>
      <c r="B1434" s="9" t="s">
        <v>5280</v>
      </c>
      <c r="C1434" s="9" t="s">
        <v>22</v>
      </c>
      <c r="D1434" s="9" t="s">
        <v>5281</v>
      </c>
      <c r="E1434" s="18" t="s">
        <v>5282</v>
      </c>
      <c r="F1434" s="9" t="s">
        <v>5283</v>
      </c>
      <c r="G1434" s="12">
        <v>9</v>
      </c>
      <c r="H1434" s="9" t="s">
        <v>25</v>
      </c>
      <c r="I1434" s="9" t="s">
        <v>25</v>
      </c>
      <c r="J1434" s="12">
        <v>1</v>
      </c>
      <c r="K1434" s="16">
        <v>44127</v>
      </c>
      <c r="L1434" s="86">
        <f>(Tabla2[[#This Row],[release_year]]-'VARIANZA Y DES. EST'!$L$11)^2</f>
        <v>14.590890603358293</v>
      </c>
      <c r="M1434" s="12">
        <v>2018</v>
      </c>
      <c r="N1434" s="9" t="s">
        <v>35</v>
      </c>
      <c r="O1434" s="9" t="s">
        <v>5226</v>
      </c>
      <c r="P1434" s="12">
        <v>86</v>
      </c>
      <c r="Q1434" s="12">
        <v>86</v>
      </c>
      <c r="R1434" s="12">
        <v>184.00915862421076</v>
      </c>
      <c r="S1434" s="12" t="s">
        <v>28</v>
      </c>
      <c r="T1434" s="9" t="s">
        <v>2709</v>
      </c>
      <c r="U1434" s="9" t="s">
        <v>45</v>
      </c>
      <c r="V1434" s="9" t="s">
        <v>2709</v>
      </c>
      <c r="W1434" s="14">
        <v>2</v>
      </c>
    </row>
    <row r="1435" spans="1:23" x14ac:dyDescent="0.25">
      <c r="A1435" s="8">
        <v>1868</v>
      </c>
      <c r="B1435" s="9" t="s">
        <v>5284</v>
      </c>
      <c r="C1435" s="9" t="s">
        <v>22</v>
      </c>
      <c r="D1435" s="9" t="s">
        <v>5285</v>
      </c>
      <c r="E1435" s="9" t="s">
        <v>4977</v>
      </c>
      <c r="F1435" s="9" t="s">
        <v>5286</v>
      </c>
      <c r="G1435" s="12">
        <v>8</v>
      </c>
      <c r="H1435" s="9" t="s">
        <v>25</v>
      </c>
      <c r="I1435" s="9" t="s">
        <v>25</v>
      </c>
      <c r="J1435" s="12">
        <v>1</v>
      </c>
      <c r="K1435" s="16">
        <v>44115</v>
      </c>
      <c r="L1435" s="86">
        <f>(Tabla2[[#This Row],[release_year]]-'VARIANZA Y DES. EST'!$L$11)^2</f>
        <v>7.9512857435875226</v>
      </c>
      <c r="M1435" s="12">
        <v>2017</v>
      </c>
      <c r="N1435" s="9" t="s">
        <v>76</v>
      </c>
      <c r="O1435" s="9" t="s">
        <v>5226</v>
      </c>
      <c r="P1435" s="12">
        <v>86</v>
      </c>
      <c r="Q1435" s="12">
        <v>86</v>
      </c>
      <c r="R1435" s="12">
        <v>184.00915862421076</v>
      </c>
      <c r="S1435" s="12" t="s">
        <v>28</v>
      </c>
      <c r="T1435" s="9" t="s">
        <v>514</v>
      </c>
      <c r="U1435" s="9" t="s">
        <v>514</v>
      </c>
      <c r="V1435" s="9" t="s">
        <v>514</v>
      </c>
      <c r="W1435" s="14">
        <v>1</v>
      </c>
    </row>
    <row r="1436" spans="1:23" x14ac:dyDescent="0.25">
      <c r="A1436" s="8">
        <v>1901</v>
      </c>
      <c r="B1436" s="9" t="s">
        <v>5287</v>
      </c>
      <c r="C1436" s="9" t="s">
        <v>22</v>
      </c>
      <c r="D1436" s="9" t="s">
        <v>5288</v>
      </c>
      <c r="E1436" s="9" t="s">
        <v>1901</v>
      </c>
      <c r="F1436" s="9" t="s">
        <v>5289</v>
      </c>
      <c r="G1436" s="12">
        <v>13</v>
      </c>
      <c r="H1436" s="9" t="s">
        <v>25</v>
      </c>
      <c r="I1436" s="9" t="s">
        <v>25</v>
      </c>
      <c r="J1436" s="12">
        <v>1</v>
      </c>
      <c r="K1436" s="13">
        <v>44106</v>
      </c>
      <c r="L1436" s="86">
        <f>(Tabla2[[#This Row],[release_year]]-'VARIANZA Y DES. EST'!$L$11)^2</f>
        <v>33.870100322899837</v>
      </c>
      <c r="M1436" s="12">
        <v>2020</v>
      </c>
      <c r="N1436" s="9" t="s">
        <v>43</v>
      </c>
      <c r="O1436" s="9" t="s">
        <v>5226</v>
      </c>
      <c r="P1436" s="12">
        <v>86</v>
      </c>
      <c r="Q1436" s="12">
        <v>86</v>
      </c>
      <c r="R1436" s="12">
        <v>184.00915862421076</v>
      </c>
      <c r="S1436" s="12" t="s">
        <v>28</v>
      </c>
      <c r="T1436" s="9" t="s">
        <v>5068</v>
      </c>
      <c r="U1436" s="9" t="s">
        <v>95</v>
      </c>
      <c r="V1436" s="9" t="s">
        <v>5068</v>
      </c>
      <c r="W1436" s="14">
        <v>2</v>
      </c>
    </row>
    <row r="1437" spans="1:23" x14ac:dyDescent="0.25">
      <c r="A1437" s="8">
        <v>2039</v>
      </c>
      <c r="B1437" s="9" t="s">
        <v>5290</v>
      </c>
      <c r="C1437" s="9" t="s">
        <v>22</v>
      </c>
      <c r="D1437" s="9" t="s">
        <v>5291</v>
      </c>
      <c r="E1437" s="10" t="s">
        <v>5292</v>
      </c>
      <c r="F1437" s="11"/>
      <c r="G1437" s="12">
        <v>0</v>
      </c>
      <c r="H1437" s="9" t="s">
        <v>530</v>
      </c>
      <c r="I1437" s="9" t="s">
        <v>530</v>
      </c>
      <c r="J1437" s="12">
        <v>1</v>
      </c>
      <c r="K1437" s="13">
        <v>44081</v>
      </c>
      <c r="L1437" s="86">
        <f>(Tabla2[[#This Row],[release_year]]-'VARIANZA Y DES. EST'!$L$11)^2</f>
        <v>33.870100322899837</v>
      </c>
      <c r="M1437" s="12">
        <v>2020</v>
      </c>
      <c r="N1437" s="9" t="s">
        <v>55</v>
      </c>
      <c r="O1437" s="9" t="s">
        <v>5226</v>
      </c>
      <c r="P1437" s="12">
        <v>86</v>
      </c>
      <c r="Q1437" s="12">
        <v>86</v>
      </c>
      <c r="R1437" s="12">
        <v>184.00915862421076</v>
      </c>
      <c r="S1437" s="12" t="s">
        <v>28</v>
      </c>
      <c r="T1437" s="9" t="s">
        <v>1190</v>
      </c>
      <c r="U1437" s="9" t="s">
        <v>30</v>
      </c>
      <c r="V1437" s="9" t="s">
        <v>1190</v>
      </c>
      <c r="W1437" s="14">
        <v>3</v>
      </c>
    </row>
    <row r="1438" spans="1:23" x14ac:dyDescent="0.25">
      <c r="A1438" s="8">
        <v>2244</v>
      </c>
      <c r="B1438" s="9" t="s">
        <v>5293</v>
      </c>
      <c r="C1438" s="9" t="s">
        <v>22</v>
      </c>
      <c r="D1438" s="9" t="s">
        <v>5294</v>
      </c>
      <c r="E1438" s="10" t="s">
        <v>5295</v>
      </c>
      <c r="F1438" s="11"/>
      <c r="G1438" s="12">
        <v>0</v>
      </c>
      <c r="H1438" s="9" t="s">
        <v>231</v>
      </c>
      <c r="I1438" s="9" t="s">
        <v>231</v>
      </c>
      <c r="J1438" s="12">
        <v>1</v>
      </c>
      <c r="K1438" s="13">
        <v>44026</v>
      </c>
      <c r="L1438" s="86">
        <f>(Tabla2[[#This Row],[release_year]]-'VARIANZA Y DES. EST'!$L$11)^2</f>
        <v>33.870100322899837</v>
      </c>
      <c r="M1438" s="12">
        <v>2020</v>
      </c>
      <c r="N1438" s="9" t="s">
        <v>76</v>
      </c>
      <c r="O1438" s="9" t="s">
        <v>5226</v>
      </c>
      <c r="P1438" s="12">
        <v>86</v>
      </c>
      <c r="Q1438" s="12">
        <v>86</v>
      </c>
      <c r="R1438" s="12">
        <v>184.00915862421076</v>
      </c>
      <c r="S1438" s="12" t="s">
        <v>28</v>
      </c>
      <c r="T1438" s="9" t="s">
        <v>756</v>
      </c>
      <c r="U1438" s="9" t="s">
        <v>57</v>
      </c>
      <c r="V1438" s="9" t="s">
        <v>756</v>
      </c>
      <c r="W1438" s="14">
        <v>3</v>
      </c>
    </row>
    <row r="1439" spans="1:23" x14ac:dyDescent="0.25">
      <c r="A1439" s="8">
        <v>2261</v>
      </c>
      <c r="B1439" s="9" t="s">
        <v>5296</v>
      </c>
      <c r="C1439" s="9" t="s">
        <v>22</v>
      </c>
      <c r="D1439" s="9" t="s">
        <v>5297</v>
      </c>
      <c r="E1439" s="18" t="s">
        <v>5298</v>
      </c>
      <c r="F1439" s="9" t="s">
        <v>5299</v>
      </c>
      <c r="G1439" s="12">
        <v>11</v>
      </c>
      <c r="H1439" s="9" t="s">
        <v>25</v>
      </c>
      <c r="I1439" s="9" t="s">
        <v>1078</v>
      </c>
      <c r="J1439" s="12">
        <v>2</v>
      </c>
      <c r="K1439" s="13">
        <v>44019</v>
      </c>
      <c r="L1439" s="86">
        <f>(Tabla2[[#This Row],[release_year]]-'VARIANZA Y DES. EST'!$L$11)^2</f>
        <v>4.7532614447336705</v>
      </c>
      <c r="M1439" s="12">
        <v>2012</v>
      </c>
      <c r="N1439" s="9" t="s">
        <v>99</v>
      </c>
      <c r="O1439" s="9" t="s">
        <v>5226</v>
      </c>
      <c r="P1439" s="12">
        <v>86</v>
      </c>
      <c r="Q1439" s="12">
        <v>86</v>
      </c>
      <c r="R1439" s="12">
        <v>184.00915862421076</v>
      </c>
      <c r="S1439" s="12" t="s">
        <v>28</v>
      </c>
      <c r="T1439" s="9" t="s">
        <v>30</v>
      </c>
      <c r="U1439" s="9" t="s">
        <v>30</v>
      </c>
      <c r="V1439" s="9" t="s">
        <v>30</v>
      </c>
      <c r="W1439" s="14">
        <v>1</v>
      </c>
    </row>
    <row r="1440" spans="1:23" x14ac:dyDescent="0.25">
      <c r="A1440" s="8">
        <v>2280</v>
      </c>
      <c r="B1440" s="9" t="s">
        <v>5300</v>
      </c>
      <c r="C1440" s="9" t="s">
        <v>22</v>
      </c>
      <c r="D1440" s="9" t="s">
        <v>5301</v>
      </c>
      <c r="E1440" s="18" t="s">
        <v>5302</v>
      </c>
      <c r="F1440" s="9" t="s">
        <v>5303</v>
      </c>
      <c r="G1440" s="12">
        <v>9</v>
      </c>
      <c r="H1440" s="9" t="s">
        <v>518</v>
      </c>
      <c r="I1440" s="9" t="s">
        <v>518</v>
      </c>
      <c r="J1440" s="12">
        <v>1</v>
      </c>
      <c r="K1440" s="13">
        <v>44017</v>
      </c>
      <c r="L1440" s="86">
        <f>(Tabla2[[#This Row],[release_year]]-'VARIANZA Y DES. EST'!$L$11)^2</f>
        <v>10.1136565849629</v>
      </c>
      <c r="M1440" s="12">
        <v>2011</v>
      </c>
      <c r="N1440" s="9" t="s">
        <v>76</v>
      </c>
      <c r="O1440" s="9" t="s">
        <v>5226</v>
      </c>
      <c r="P1440" s="12">
        <v>86</v>
      </c>
      <c r="Q1440" s="12">
        <v>86</v>
      </c>
      <c r="R1440" s="12">
        <v>184.00915862421076</v>
      </c>
      <c r="S1440" s="12" t="s">
        <v>28</v>
      </c>
      <c r="T1440" s="9" t="s">
        <v>118</v>
      </c>
      <c r="U1440" s="9" t="s">
        <v>45</v>
      </c>
      <c r="V1440" s="9" t="s">
        <v>118</v>
      </c>
      <c r="W1440" s="14">
        <v>3</v>
      </c>
    </row>
    <row r="1441" spans="1:23" x14ac:dyDescent="0.25">
      <c r="A1441" s="8">
        <v>2324</v>
      </c>
      <c r="B1441" s="9" t="s">
        <v>5304</v>
      </c>
      <c r="C1441" s="9" t="s">
        <v>22</v>
      </c>
      <c r="D1441" s="9" t="s">
        <v>5305</v>
      </c>
      <c r="E1441" s="18" t="s">
        <v>3330</v>
      </c>
      <c r="F1441" s="9" t="s">
        <v>5306</v>
      </c>
      <c r="G1441" s="12">
        <v>8</v>
      </c>
      <c r="H1441" s="9" t="s">
        <v>126</v>
      </c>
      <c r="I1441" s="9" t="s">
        <v>5307</v>
      </c>
      <c r="J1441" s="12">
        <v>2</v>
      </c>
      <c r="K1441" s="13">
        <v>44012</v>
      </c>
      <c r="L1441" s="86">
        <f>(Tabla2[[#This Row],[release_year]]-'VARIANZA Y DES. EST'!$L$11)^2</f>
        <v>10.1136565849629</v>
      </c>
      <c r="M1441" s="12">
        <v>2011</v>
      </c>
      <c r="N1441" s="9" t="s">
        <v>35</v>
      </c>
      <c r="O1441" s="9" t="s">
        <v>5226</v>
      </c>
      <c r="P1441" s="12">
        <v>86</v>
      </c>
      <c r="Q1441" s="12">
        <v>86</v>
      </c>
      <c r="R1441" s="12">
        <v>184.00915862421076</v>
      </c>
      <c r="S1441" s="12" t="s">
        <v>28</v>
      </c>
      <c r="T1441" s="9" t="s">
        <v>2930</v>
      </c>
      <c r="U1441" s="9" t="s">
        <v>38</v>
      </c>
      <c r="V1441" s="9" t="s">
        <v>2930</v>
      </c>
      <c r="W1441" s="14">
        <v>3</v>
      </c>
    </row>
    <row r="1442" spans="1:23" x14ac:dyDescent="0.25">
      <c r="A1442" s="8">
        <v>2373</v>
      </c>
      <c r="B1442" s="9" t="s">
        <v>5308</v>
      </c>
      <c r="C1442" s="9" t="s">
        <v>22</v>
      </c>
      <c r="D1442" s="9" t="s">
        <v>5309</v>
      </c>
      <c r="E1442" s="18" t="s">
        <v>5310</v>
      </c>
      <c r="F1442" s="9" t="s">
        <v>5311</v>
      </c>
      <c r="G1442" s="12">
        <v>1</v>
      </c>
      <c r="H1442" s="9" t="s">
        <v>3836</v>
      </c>
      <c r="I1442" s="9" t="s">
        <v>3836</v>
      </c>
      <c r="J1442" s="12">
        <v>1</v>
      </c>
      <c r="K1442" s="13">
        <v>44000</v>
      </c>
      <c r="L1442" s="86">
        <f>(Tabla2[[#This Row],[release_year]]-'VARIANZA Y DES. EST'!$L$11)^2</f>
        <v>33.870100322899837</v>
      </c>
      <c r="M1442" s="12">
        <v>2020</v>
      </c>
      <c r="N1442" s="9" t="s">
        <v>55</v>
      </c>
      <c r="O1442" s="9" t="s">
        <v>5226</v>
      </c>
      <c r="P1442" s="12">
        <v>86</v>
      </c>
      <c r="Q1442" s="12">
        <v>86</v>
      </c>
      <c r="R1442" s="12">
        <v>184.00915862421076</v>
      </c>
      <c r="S1442" s="12" t="s">
        <v>28</v>
      </c>
      <c r="T1442" s="9" t="s">
        <v>756</v>
      </c>
      <c r="U1442" s="9" t="s">
        <v>57</v>
      </c>
      <c r="V1442" s="9" t="s">
        <v>756</v>
      </c>
      <c r="W1442" s="14">
        <v>3</v>
      </c>
    </row>
    <row r="1443" spans="1:23" x14ac:dyDescent="0.25">
      <c r="A1443" s="8">
        <v>2419</v>
      </c>
      <c r="B1443" s="9" t="s">
        <v>5312</v>
      </c>
      <c r="C1443" s="9" t="s">
        <v>22</v>
      </c>
      <c r="D1443" s="9" t="s">
        <v>5313</v>
      </c>
      <c r="E1443" s="18" t="s">
        <v>5314</v>
      </c>
      <c r="F1443" s="9" t="s">
        <v>5315</v>
      </c>
      <c r="G1443" s="12">
        <v>5</v>
      </c>
      <c r="H1443" s="9" t="s">
        <v>116</v>
      </c>
      <c r="I1443" s="9" t="s">
        <v>116</v>
      </c>
      <c r="J1443" s="12">
        <v>1</v>
      </c>
      <c r="K1443" s="13">
        <v>43987</v>
      </c>
      <c r="L1443" s="86">
        <f>(Tabla2[[#This Row],[release_year]]-'VARIANZA Y DES. EST'!$L$11)^2</f>
        <v>3.3116808838167522</v>
      </c>
      <c r="M1443" s="12">
        <v>2016</v>
      </c>
      <c r="N1443" s="9" t="s">
        <v>35</v>
      </c>
      <c r="O1443" s="9" t="s">
        <v>5226</v>
      </c>
      <c r="P1443" s="12">
        <v>86</v>
      </c>
      <c r="Q1443" s="12">
        <v>86</v>
      </c>
      <c r="R1443" s="12">
        <v>184.00915862421076</v>
      </c>
      <c r="S1443" s="12" t="s">
        <v>28</v>
      </c>
      <c r="T1443" s="9" t="s">
        <v>70</v>
      </c>
      <c r="U1443" s="9" t="s">
        <v>45</v>
      </c>
      <c r="V1443" s="9" t="s">
        <v>70</v>
      </c>
      <c r="W1443" s="14">
        <v>2</v>
      </c>
    </row>
    <row r="1444" spans="1:23" x14ac:dyDescent="0.25">
      <c r="A1444" s="8">
        <v>2548</v>
      </c>
      <c r="B1444" s="9" t="s">
        <v>5316</v>
      </c>
      <c r="C1444" s="9" t="s">
        <v>22</v>
      </c>
      <c r="D1444" s="9" t="s">
        <v>5317</v>
      </c>
      <c r="E1444" s="18" t="s">
        <v>5318</v>
      </c>
      <c r="F1444" s="9" t="s">
        <v>5319</v>
      </c>
      <c r="G1444" s="12">
        <v>2</v>
      </c>
      <c r="H1444" s="9" t="s">
        <v>25</v>
      </c>
      <c r="I1444" s="9" t="s">
        <v>25</v>
      </c>
      <c r="J1444" s="12">
        <v>1</v>
      </c>
      <c r="K1444" s="13">
        <v>43962</v>
      </c>
      <c r="L1444" s="86">
        <f>(Tabla2[[#This Row],[release_year]]-'VARIANZA Y DES. EST'!$L$11)^2</f>
        <v>33.870100322899837</v>
      </c>
      <c r="M1444" s="12">
        <v>2020</v>
      </c>
      <c r="N1444" s="9" t="s">
        <v>76</v>
      </c>
      <c r="O1444" s="9" t="s">
        <v>5226</v>
      </c>
      <c r="P1444" s="12">
        <v>86</v>
      </c>
      <c r="Q1444" s="12">
        <v>86</v>
      </c>
      <c r="R1444" s="12">
        <v>184.00915862421076</v>
      </c>
      <c r="S1444" s="12" t="s">
        <v>28</v>
      </c>
      <c r="T1444" s="9" t="s">
        <v>57</v>
      </c>
      <c r="U1444" s="9" t="s">
        <v>57</v>
      </c>
      <c r="V1444" s="9" t="s">
        <v>57</v>
      </c>
      <c r="W1444" s="14">
        <v>1</v>
      </c>
    </row>
    <row r="1445" spans="1:23" x14ac:dyDescent="0.25">
      <c r="A1445" s="8">
        <v>2559</v>
      </c>
      <c r="B1445" s="9" t="s">
        <v>5320</v>
      </c>
      <c r="C1445" s="9" t="s">
        <v>22</v>
      </c>
      <c r="D1445" s="9" t="s">
        <v>5321</v>
      </c>
      <c r="E1445" s="9" t="s">
        <v>5322</v>
      </c>
      <c r="F1445" s="9" t="s">
        <v>5323</v>
      </c>
      <c r="G1445" s="12">
        <v>8</v>
      </c>
      <c r="H1445" s="9" t="s">
        <v>2935</v>
      </c>
      <c r="I1445" s="9" t="s">
        <v>2935</v>
      </c>
      <c r="J1445" s="12">
        <v>1</v>
      </c>
      <c r="K1445" s="13">
        <v>43958</v>
      </c>
      <c r="L1445" s="86">
        <f>(Tabla2[[#This Row],[release_year]]-'VARIANZA Y DES. EST'!$L$11)^2</f>
        <v>14.590890603358293</v>
      </c>
      <c r="M1445" s="12">
        <v>2018</v>
      </c>
      <c r="N1445" s="9" t="s">
        <v>82</v>
      </c>
      <c r="O1445" s="9" t="s">
        <v>5226</v>
      </c>
      <c r="P1445" s="12">
        <v>86</v>
      </c>
      <c r="Q1445" s="12">
        <v>86</v>
      </c>
      <c r="R1445" s="12">
        <v>184.00915862421076</v>
      </c>
      <c r="S1445" s="12" t="s">
        <v>28</v>
      </c>
      <c r="T1445" s="9" t="s">
        <v>70</v>
      </c>
      <c r="U1445" s="9" t="s">
        <v>45</v>
      </c>
      <c r="V1445" s="9" t="s">
        <v>70</v>
      </c>
      <c r="W1445" s="14">
        <v>2</v>
      </c>
    </row>
    <row r="1446" spans="1:23" x14ac:dyDescent="0.25">
      <c r="A1446" s="8">
        <v>2925</v>
      </c>
      <c r="B1446" s="9" t="s">
        <v>5324</v>
      </c>
      <c r="C1446" s="9" t="s">
        <v>22</v>
      </c>
      <c r="D1446" s="9" t="s">
        <v>5325</v>
      </c>
      <c r="E1446" s="18" t="s">
        <v>5326</v>
      </c>
      <c r="F1446" s="9" t="s">
        <v>5327</v>
      </c>
      <c r="G1446" s="12">
        <v>10</v>
      </c>
      <c r="H1446" s="9" t="s">
        <v>530</v>
      </c>
      <c r="I1446" s="9" t="s">
        <v>530</v>
      </c>
      <c r="J1446" s="12">
        <v>1</v>
      </c>
      <c r="K1446" s="13">
        <v>43873</v>
      </c>
      <c r="L1446" s="86">
        <f>(Tabla2[[#This Row],[release_year]]-'VARIANZA Y DES. EST'!$L$11)^2</f>
        <v>0.67207602404598188</v>
      </c>
      <c r="M1446" s="12">
        <v>2015</v>
      </c>
      <c r="N1446" s="9" t="s">
        <v>82</v>
      </c>
      <c r="O1446" s="9" t="s">
        <v>5226</v>
      </c>
      <c r="P1446" s="12">
        <v>86</v>
      </c>
      <c r="Q1446" s="12">
        <v>86</v>
      </c>
      <c r="R1446" s="12">
        <v>184.00915862421076</v>
      </c>
      <c r="S1446" s="12" t="s">
        <v>28</v>
      </c>
      <c r="T1446" s="9" t="s">
        <v>3625</v>
      </c>
      <c r="U1446" s="9" t="s">
        <v>95</v>
      </c>
      <c r="V1446" s="9" t="s">
        <v>3625</v>
      </c>
      <c r="W1446" s="14">
        <v>3</v>
      </c>
    </row>
    <row r="1447" spans="1:23" x14ac:dyDescent="0.25">
      <c r="A1447" s="8">
        <v>2957</v>
      </c>
      <c r="B1447" s="9" t="s">
        <v>5328</v>
      </c>
      <c r="C1447" s="9" t="s">
        <v>22</v>
      </c>
      <c r="D1447" s="9" t="s">
        <v>5329</v>
      </c>
      <c r="E1447" s="18" t="s">
        <v>5330</v>
      </c>
      <c r="F1447" s="18" t="s">
        <v>5331</v>
      </c>
      <c r="G1447" s="12">
        <v>6</v>
      </c>
      <c r="H1447" s="9" t="s">
        <v>25</v>
      </c>
      <c r="I1447" s="9" t="s">
        <v>25</v>
      </c>
      <c r="J1447" s="12">
        <v>1</v>
      </c>
      <c r="K1447" s="13">
        <v>43862</v>
      </c>
      <c r="L1447" s="86">
        <f>(Tabla2[[#This Row],[release_year]]-'VARIANZA Y DES. EST'!$L$11)^2</f>
        <v>3.3116808838167522</v>
      </c>
      <c r="M1447" s="12">
        <v>2016</v>
      </c>
      <c r="N1447" s="9" t="s">
        <v>76</v>
      </c>
      <c r="O1447" s="9" t="s">
        <v>5226</v>
      </c>
      <c r="P1447" s="12">
        <v>86</v>
      </c>
      <c r="Q1447" s="12">
        <v>86</v>
      </c>
      <c r="R1447" s="12">
        <v>184.00915862421076</v>
      </c>
      <c r="S1447" s="12" t="s">
        <v>28</v>
      </c>
      <c r="T1447" s="9" t="s">
        <v>94</v>
      </c>
      <c r="U1447" s="9" t="s">
        <v>95</v>
      </c>
      <c r="V1447" s="9" t="s">
        <v>94</v>
      </c>
      <c r="W1447" s="14">
        <v>3</v>
      </c>
    </row>
    <row r="1448" spans="1:23" x14ac:dyDescent="0.25">
      <c r="A1448" s="8">
        <v>2973</v>
      </c>
      <c r="B1448" s="9" t="s">
        <v>5332</v>
      </c>
      <c r="C1448" s="9" t="s">
        <v>22</v>
      </c>
      <c r="D1448" s="9" t="s">
        <v>5333</v>
      </c>
      <c r="E1448" s="9" t="s">
        <v>5334</v>
      </c>
      <c r="F1448" s="9" t="s">
        <v>5335</v>
      </c>
      <c r="G1448" s="12">
        <v>14</v>
      </c>
      <c r="H1448" s="9" t="s">
        <v>231</v>
      </c>
      <c r="I1448" s="9" t="s">
        <v>231</v>
      </c>
      <c r="J1448" s="12">
        <v>1</v>
      </c>
      <c r="K1448" s="13">
        <v>43861</v>
      </c>
      <c r="L1448" s="86">
        <f>(Tabla2[[#This Row],[release_year]]-'VARIANZA Y DES. EST'!$L$11)^2</f>
        <v>3.3116808838167522</v>
      </c>
      <c r="M1448" s="12">
        <v>2016</v>
      </c>
      <c r="N1448" s="9" t="s">
        <v>76</v>
      </c>
      <c r="O1448" s="9" t="s">
        <v>5226</v>
      </c>
      <c r="P1448" s="12">
        <v>86</v>
      </c>
      <c r="Q1448" s="12">
        <v>86</v>
      </c>
      <c r="R1448" s="12">
        <v>184.00915862421076</v>
      </c>
      <c r="S1448" s="12" t="s">
        <v>28</v>
      </c>
      <c r="T1448" s="9" t="s">
        <v>70</v>
      </c>
      <c r="U1448" s="9" t="s">
        <v>45</v>
      </c>
      <c r="V1448" s="9" t="s">
        <v>70</v>
      </c>
      <c r="W1448" s="14">
        <v>2</v>
      </c>
    </row>
    <row r="1449" spans="1:23" x14ac:dyDescent="0.25">
      <c r="A1449" s="8">
        <v>3018</v>
      </c>
      <c r="B1449" s="9" t="s">
        <v>5336</v>
      </c>
      <c r="C1449" s="9" t="s">
        <v>22</v>
      </c>
      <c r="D1449" s="9" t="s">
        <v>5337</v>
      </c>
      <c r="E1449" s="9" t="s">
        <v>5338</v>
      </c>
      <c r="F1449" s="9" t="s">
        <v>5339</v>
      </c>
      <c r="G1449" s="12">
        <v>12</v>
      </c>
      <c r="H1449" s="9" t="s">
        <v>25</v>
      </c>
      <c r="I1449" s="9" t="s">
        <v>25</v>
      </c>
      <c r="J1449" s="12">
        <v>1</v>
      </c>
      <c r="K1449" s="13">
        <v>43846</v>
      </c>
      <c r="L1449" s="86">
        <f>(Tabla2[[#This Row],[release_year]]-'VARIANZA Y DES. EST'!$L$11)^2</f>
        <v>23.230495463129063</v>
      </c>
      <c r="M1449" s="12">
        <v>2019</v>
      </c>
      <c r="N1449" s="9" t="s">
        <v>76</v>
      </c>
      <c r="O1449" s="9" t="s">
        <v>5226</v>
      </c>
      <c r="P1449" s="12">
        <v>86</v>
      </c>
      <c r="Q1449" s="12">
        <v>86</v>
      </c>
      <c r="R1449" s="12">
        <v>184.00915862421076</v>
      </c>
      <c r="S1449" s="12" t="s">
        <v>28</v>
      </c>
      <c r="T1449" s="9" t="s">
        <v>144</v>
      </c>
      <c r="U1449" s="9" t="s">
        <v>45</v>
      </c>
      <c r="V1449" s="9" t="s">
        <v>144</v>
      </c>
      <c r="W1449" s="14">
        <v>2</v>
      </c>
    </row>
    <row r="1450" spans="1:23" x14ac:dyDescent="0.25">
      <c r="A1450" s="8">
        <v>3110</v>
      </c>
      <c r="B1450" s="9" t="s">
        <v>5340</v>
      </c>
      <c r="C1450" s="9" t="s">
        <v>22</v>
      </c>
      <c r="D1450" s="9" t="s">
        <v>5341</v>
      </c>
      <c r="E1450" s="9" t="s">
        <v>5342</v>
      </c>
      <c r="F1450" s="9" t="s">
        <v>5343</v>
      </c>
      <c r="G1450" s="12">
        <v>10</v>
      </c>
      <c r="H1450" s="9" t="s">
        <v>279</v>
      </c>
      <c r="I1450" s="9" t="s">
        <v>279</v>
      </c>
      <c r="J1450" s="12">
        <v>1</v>
      </c>
      <c r="K1450" s="16">
        <v>43820</v>
      </c>
      <c r="L1450" s="86">
        <f>(Tabla2[[#This Row],[release_year]]-'VARIANZA Y DES. EST'!$L$11)^2</f>
        <v>23.230495463129063</v>
      </c>
      <c r="M1450" s="12">
        <v>2019</v>
      </c>
      <c r="N1450" s="9" t="s">
        <v>26</v>
      </c>
      <c r="O1450" s="9" t="s">
        <v>5226</v>
      </c>
      <c r="P1450" s="12">
        <v>86</v>
      </c>
      <c r="Q1450" s="12">
        <v>86</v>
      </c>
      <c r="R1450" s="12">
        <v>184.00915862421076</v>
      </c>
      <c r="S1450" s="12" t="s">
        <v>28</v>
      </c>
      <c r="T1450" s="9" t="s">
        <v>2510</v>
      </c>
      <c r="U1450" s="9" t="s">
        <v>30</v>
      </c>
      <c r="V1450" s="9" t="s">
        <v>2510</v>
      </c>
      <c r="W1450" s="14">
        <v>2</v>
      </c>
    </row>
    <row r="1451" spans="1:23" x14ac:dyDescent="0.25">
      <c r="A1451" s="8">
        <v>3111</v>
      </c>
      <c r="B1451" s="9" t="s">
        <v>5344</v>
      </c>
      <c r="C1451" s="9" t="s">
        <v>22</v>
      </c>
      <c r="D1451" s="9" t="s">
        <v>5345</v>
      </c>
      <c r="E1451" s="9" t="s">
        <v>5346</v>
      </c>
      <c r="F1451" s="9" t="s">
        <v>5347</v>
      </c>
      <c r="G1451" s="12">
        <v>6</v>
      </c>
      <c r="H1451" s="9" t="s">
        <v>175</v>
      </c>
      <c r="I1451" s="9" t="s">
        <v>175</v>
      </c>
      <c r="J1451" s="12">
        <v>1</v>
      </c>
      <c r="K1451" s="16">
        <v>43820</v>
      </c>
      <c r="L1451" s="86">
        <f>(Tabla2[[#This Row],[release_year]]-'VARIANZA Y DES. EST'!$L$11)^2</f>
        <v>7.9512857435875226</v>
      </c>
      <c r="M1451" s="12">
        <v>2017</v>
      </c>
      <c r="N1451" s="9" t="s">
        <v>82</v>
      </c>
      <c r="O1451" s="9" t="s">
        <v>5226</v>
      </c>
      <c r="P1451" s="12">
        <v>86</v>
      </c>
      <c r="Q1451" s="12">
        <v>86</v>
      </c>
      <c r="R1451" s="12">
        <v>184.00915862421076</v>
      </c>
      <c r="S1451" s="12" t="s">
        <v>28</v>
      </c>
      <c r="T1451" s="9" t="s">
        <v>859</v>
      </c>
      <c r="U1451" s="9" t="s">
        <v>95</v>
      </c>
      <c r="V1451" s="9" t="s">
        <v>859</v>
      </c>
      <c r="W1451" s="14">
        <v>2</v>
      </c>
    </row>
    <row r="1452" spans="1:23" x14ac:dyDescent="0.25">
      <c r="A1452" s="8">
        <v>3189</v>
      </c>
      <c r="B1452" s="9" t="s">
        <v>5348</v>
      </c>
      <c r="C1452" s="9" t="s">
        <v>22</v>
      </c>
      <c r="D1452" s="9" t="s">
        <v>5349</v>
      </c>
      <c r="E1452" s="18" t="s">
        <v>5350</v>
      </c>
      <c r="F1452" s="9" t="s">
        <v>5351</v>
      </c>
      <c r="G1452" s="12">
        <v>8</v>
      </c>
      <c r="H1452" s="9" t="s">
        <v>25</v>
      </c>
      <c r="I1452" s="9" t="s">
        <v>25</v>
      </c>
      <c r="J1452" s="12">
        <v>1</v>
      </c>
      <c r="K1452" s="13">
        <v>43800</v>
      </c>
      <c r="L1452" s="86">
        <f>(Tabla2[[#This Row],[release_year]]-'VARIANZA Y DES. EST'!$L$11)^2</f>
        <v>23.230495463129063</v>
      </c>
      <c r="M1452" s="12">
        <v>2019</v>
      </c>
      <c r="N1452" s="9" t="s">
        <v>99</v>
      </c>
      <c r="O1452" s="9" t="s">
        <v>5226</v>
      </c>
      <c r="P1452" s="12">
        <v>86</v>
      </c>
      <c r="Q1452" s="12">
        <v>86</v>
      </c>
      <c r="R1452" s="12">
        <v>184.00915862421076</v>
      </c>
      <c r="S1452" s="12" t="s">
        <v>28</v>
      </c>
      <c r="T1452" s="9" t="s">
        <v>442</v>
      </c>
      <c r="U1452" s="9" t="s">
        <v>30</v>
      </c>
      <c r="V1452" s="9" t="s">
        <v>442</v>
      </c>
      <c r="W1452" s="14">
        <v>3</v>
      </c>
    </row>
    <row r="1453" spans="1:23" x14ac:dyDescent="0.25">
      <c r="A1453" s="8">
        <v>3229</v>
      </c>
      <c r="B1453" s="9" t="s">
        <v>5352</v>
      </c>
      <c r="C1453" s="9" t="s">
        <v>22</v>
      </c>
      <c r="D1453" s="9" t="s">
        <v>5353</v>
      </c>
      <c r="E1453" s="18" t="s">
        <v>3335</v>
      </c>
      <c r="F1453" s="9" t="s">
        <v>1465</v>
      </c>
      <c r="G1453" s="12">
        <v>1</v>
      </c>
      <c r="H1453" s="9" t="s">
        <v>25</v>
      </c>
      <c r="I1453" s="9" t="s">
        <v>25</v>
      </c>
      <c r="J1453" s="12">
        <v>1</v>
      </c>
      <c r="K1453" s="16">
        <v>43795</v>
      </c>
      <c r="L1453" s="86">
        <f>(Tabla2[[#This Row],[release_year]]-'VARIANZA Y DES. EST'!$L$11)^2</f>
        <v>23.230495463129063</v>
      </c>
      <c r="M1453" s="12">
        <v>2019</v>
      </c>
      <c r="N1453" s="9" t="s">
        <v>76</v>
      </c>
      <c r="O1453" s="9" t="s">
        <v>5226</v>
      </c>
      <c r="P1453" s="12">
        <v>86</v>
      </c>
      <c r="Q1453" s="12">
        <v>86</v>
      </c>
      <c r="R1453" s="12">
        <v>184.00915862421076</v>
      </c>
      <c r="S1453" s="12" t="s">
        <v>28</v>
      </c>
      <c r="T1453" s="9" t="s">
        <v>477</v>
      </c>
      <c r="U1453" s="9" t="s">
        <v>477</v>
      </c>
      <c r="V1453" s="9" t="s">
        <v>477</v>
      </c>
      <c r="W1453" s="14">
        <v>1</v>
      </c>
    </row>
    <row r="1454" spans="1:23" x14ac:dyDescent="0.25">
      <c r="A1454" s="8">
        <v>3251</v>
      </c>
      <c r="B1454" s="9" t="s">
        <v>5354</v>
      </c>
      <c r="C1454" s="9" t="s">
        <v>22</v>
      </c>
      <c r="D1454" s="9" t="s">
        <v>5355</v>
      </c>
      <c r="E1454" s="18" t="s">
        <v>5356</v>
      </c>
      <c r="F1454" s="9" t="s">
        <v>5357</v>
      </c>
      <c r="G1454" s="12">
        <v>1</v>
      </c>
      <c r="H1454" s="9" t="s">
        <v>25</v>
      </c>
      <c r="I1454" s="9" t="s">
        <v>25</v>
      </c>
      <c r="J1454" s="12">
        <v>1</v>
      </c>
      <c r="K1454" s="16">
        <v>43789</v>
      </c>
      <c r="L1454" s="86">
        <f>(Tabla2[[#This Row],[release_year]]-'VARIANZA Y DES. EST'!$L$11)^2</f>
        <v>23.230495463129063</v>
      </c>
      <c r="M1454" s="12">
        <v>2019</v>
      </c>
      <c r="N1454" s="9" t="s">
        <v>76</v>
      </c>
      <c r="O1454" s="9" t="s">
        <v>5226</v>
      </c>
      <c r="P1454" s="12">
        <v>86</v>
      </c>
      <c r="Q1454" s="12">
        <v>86</v>
      </c>
      <c r="R1454" s="12">
        <v>184.00915862421076</v>
      </c>
      <c r="S1454" s="12" t="s">
        <v>28</v>
      </c>
      <c r="T1454" s="9" t="s">
        <v>57</v>
      </c>
      <c r="U1454" s="9" t="s">
        <v>57</v>
      </c>
      <c r="V1454" s="9" t="s">
        <v>57</v>
      </c>
      <c r="W1454" s="14">
        <v>1</v>
      </c>
    </row>
    <row r="1455" spans="1:23" x14ac:dyDescent="0.25">
      <c r="A1455" s="8">
        <v>3324</v>
      </c>
      <c r="B1455" s="9" t="s">
        <v>5358</v>
      </c>
      <c r="C1455" s="9" t="s">
        <v>22</v>
      </c>
      <c r="D1455" s="9" t="s">
        <v>5359</v>
      </c>
      <c r="E1455" s="9" t="s">
        <v>5360</v>
      </c>
      <c r="F1455" s="9" t="s">
        <v>5361</v>
      </c>
      <c r="G1455" s="12">
        <v>13</v>
      </c>
      <c r="H1455" s="9" t="s">
        <v>25</v>
      </c>
      <c r="I1455" s="9" t="s">
        <v>327</v>
      </c>
      <c r="J1455" s="12">
        <v>2</v>
      </c>
      <c r="K1455" s="13">
        <v>43771</v>
      </c>
      <c r="L1455" s="86">
        <f>(Tabla2[[#This Row],[release_year]]-'VARIANZA Y DES. EST'!$L$11)^2</f>
        <v>17.47405172519213</v>
      </c>
      <c r="M1455" s="12">
        <v>2010</v>
      </c>
      <c r="N1455" s="9" t="s">
        <v>26</v>
      </c>
      <c r="O1455" s="9" t="s">
        <v>5226</v>
      </c>
      <c r="P1455" s="12">
        <v>86</v>
      </c>
      <c r="Q1455" s="12">
        <v>86</v>
      </c>
      <c r="R1455" s="12">
        <v>184.00915862421076</v>
      </c>
      <c r="S1455" s="12" t="s">
        <v>28</v>
      </c>
      <c r="T1455" s="9" t="s">
        <v>111</v>
      </c>
      <c r="U1455" s="9" t="s">
        <v>30</v>
      </c>
      <c r="V1455" s="9" t="s">
        <v>111</v>
      </c>
      <c r="W1455" s="14">
        <v>2</v>
      </c>
    </row>
    <row r="1456" spans="1:23" x14ac:dyDescent="0.25">
      <c r="A1456" s="8">
        <v>3338</v>
      </c>
      <c r="B1456" s="9" t="s">
        <v>5362</v>
      </c>
      <c r="C1456" s="9" t="s">
        <v>22</v>
      </c>
      <c r="D1456" s="9" t="s">
        <v>5363</v>
      </c>
      <c r="E1456" s="9" t="s">
        <v>5364</v>
      </c>
      <c r="F1456" s="9" t="s">
        <v>5365</v>
      </c>
      <c r="G1456" s="12">
        <v>5</v>
      </c>
      <c r="H1456" s="9" t="s">
        <v>25</v>
      </c>
      <c r="I1456" s="9" t="s">
        <v>25</v>
      </c>
      <c r="J1456" s="12">
        <v>1</v>
      </c>
      <c r="K1456" s="13">
        <v>43770</v>
      </c>
      <c r="L1456" s="86">
        <f>(Tabla2[[#This Row],[release_year]]-'VARIANZA Y DES. EST'!$L$11)^2</f>
        <v>23.230495463129063</v>
      </c>
      <c r="M1456" s="12">
        <v>2019</v>
      </c>
      <c r="N1456" s="9" t="s">
        <v>82</v>
      </c>
      <c r="O1456" s="9" t="s">
        <v>5226</v>
      </c>
      <c r="P1456" s="12">
        <v>86</v>
      </c>
      <c r="Q1456" s="12">
        <v>86</v>
      </c>
      <c r="R1456" s="12">
        <v>184.00915862421076</v>
      </c>
      <c r="S1456" s="12" t="s">
        <v>28</v>
      </c>
      <c r="T1456" s="9" t="s">
        <v>5043</v>
      </c>
      <c r="U1456" s="9" t="s">
        <v>30</v>
      </c>
      <c r="V1456" s="9" t="s">
        <v>5043</v>
      </c>
      <c r="W1456" s="14">
        <v>3</v>
      </c>
    </row>
    <row r="1457" spans="1:23" x14ac:dyDescent="0.25">
      <c r="A1457" s="8">
        <v>3380</v>
      </c>
      <c r="B1457" s="9" t="s">
        <v>5366</v>
      </c>
      <c r="C1457" s="9" t="s">
        <v>22</v>
      </c>
      <c r="D1457" s="9" t="s">
        <v>5367</v>
      </c>
      <c r="E1457" s="9" t="s">
        <v>5368</v>
      </c>
      <c r="F1457" s="9" t="s">
        <v>5369</v>
      </c>
      <c r="G1457" s="12">
        <v>6</v>
      </c>
      <c r="H1457" s="9" t="s">
        <v>25</v>
      </c>
      <c r="I1457" s="9" t="s">
        <v>25</v>
      </c>
      <c r="J1457" s="12">
        <v>1</v>
      </c>
      <c r="K1457" s="16">
        <v>43763</v>
      </c>
      <c r="L1457" s="86">
        <f>(Tabla2[[#This Row],[release_year]]-'VARIANZA Y DES. EST'!$L$11)^2</f>
        <v>23.230495463129063</v>
      </c>
      <c r="M1457" s="12">
        <v>2019</v>
      </c>
      <c r="N1457" s="9" t="s">
        <v>76</v>
      </c>
      <c r="O1457" s="9" t="s">
        <v>5226</v>
      </c>
      <c r="P1457" s="12">
        <v>86</v>
      </c>
      <c r="Q1457" s="12">
        <v>86</v>
      </c>
      <c r="R1457" s="12">
        <v>184.00915862421076</v>
      </c>
      <c r="S1457" s="12" t="s">
        <v>28</v>
      </c>
      <c r="T1457" s="9" t="s">
        <v>3611</v>
      </c>
      <c r="U1457" s="9" t="s">
        <v>514</v>
      </c>
      <c r="V1457" s="9" t="s">
        <v>3611</v>
      </c>
      <c r="W1457" s="14">
        <v>3</v>
      </c>
    </row>
    <row r="1458" spans="1:23" x14ac:dyDescent="0.25">
      <c r="A1458" s="8">
        <v>3409</v>
      </c>
      <c r="B1458" s="9" t="s">
        <v>5370</v>
      </c>
      <c r="C1458" s="9" t="s">
        <v>22</v>
      </c>
      <c r="D1458" s="9" t="s">
        <v>5371</v>
      </c>
      <c r="E1458" s="18" t="s">
        <v>5372</v>
      </c>
      <c r="F1458" s="9"/>
      <c r="G1458" s="12">
        <v>0</v>
      </c>
      <c r="H1458" s="9" t="s">
        <v>126</v>
      </c>
      <c r="I1458" s="9" t="s">
        <v>126</v>
      </c>
      <c r="J1458" s="12">
        <v>1</v>
      </c>
      <c r="K1458" s="16">
        <v>43756</v>
      </c>
      <c r="L1458" s="86">
        <f>(Tabla2[[#This Row],[release_year]]-'VARIANZA Y DES. EST'!$L$11)^2</f>
        <v>23.230495463129063</v>
      </c>
      <c r="M1458" s="12">
        <v>2019</v>
      </c>
      <c r="N1458" s="9" t="s">
        <v>76</v>
      </c>
      <c r="O1458" s="9" t="s">
        <v>5226</v>
      </c>
      <c r="P1458" s="12">
        <v>86</v>
      </c>
      <c r="Q1458" s="12">
        <v>86</v>
      </c>
      <c r="R1458" s="12">
        <v>184.00915862421076</v>
      </c>
      <c r="S1458" s="12" t="s">
        <v>28</v>
      </c>
      <c r="T1458" s="9" t="s">
        <v>57</v>
      </c>
      <c r="U1458" s="9" t="s">
        <v>57</v>
      </c>
      <c r="V1458" s="9" t="s">
        <v>57</v>
      </c>
      <c r="W1458" s="14">
        <v>1</v>
      </c>
    </row>
    <row r="1459" spans="1:23" x14ac:dyDescent="0.25">
      <c r="A1459" s="8">
        <v>3423</v>
      </c>
      <c r="B1459" s="9" t="s">
        <v>5373</v>
      </c>
      <c r="C1459" s="9" t="s">
        <v>22</v>
      </c>
      <c r="D1459" s="9" t="s">
        <v>5374</v>
      </c>
      <c r="E1459" s="18" t="s">
        <v>5375</v>
      </c>
      <c r="F1459" s="9" t="s">
        <v>5376</v>
      </c>
      <c r="G1459" s="12">
        <v>13</v>
      </c>
      <c r="H1459" s="9" t="s">
        <v>25</v>
      </c>
      <c r="I1459" s="9" t="s">
        <v>25</v>
      </c>
      <c r="J1459" s="12">
        <v>1</v>
      </c>
      <c r="K1459" s="16">
        <v>43754</v>
      </c>
      <c r="L1459" s="86">
        <f>(Tabla2[[#This Row],[release_year]]-'VARIANZA Y DES. EST'!$L$11)^2</f>
        <v>14.590890603358293</v>
      </c>
      <c r="M1459" s="12">
        <v>2018</v>
      </c>
      <c r="N1459" s="9" t="s">
        <v>76</v>
      </c>
      <c r="O1459" s="9" t="s">
        <v>5226</v>
      </c>
      <c r="P1459" s="12">
        <v>86</v>
      </c>
      <c r="Q1459" s="12">
        <v>86</v>
      </c>
      <c r="R1459" s="12">
        <v>184.00915862421076</v>
      </c>
      <c r="S1459" s="12" t="s">
        <v>28</v>
      </c>
      <c r="T1459" s="9" t="s">
        <v>83</v>
      </c>
      <c r="U1459" s="9" t="s">
        <v>57</v>
      </c>
      <c r="V1459" s="9" t="s">
        <v>83</v>
      </c>
      <c r="W1459" s="14">
        <v>2</v>
      </c>
    </row>
    <row r="1460" spans="1:23" x14ac:dyDescent="0.25">
      <c r="A1460" s="8">
        <v>3587</v>
      </c>
      <c r="B1460" s="9" t="s">
        <v>5377</v>
      </c>
      <c r="C1460" s="9" t="s">
        <v>22</v>
      </c>
      <c r="D1460" s="9" t="s">
        <v>5378</v>
      </c>
      <c r="E1460" s="9" t="s">
        <v>5379</v>
      </c>
      <c r="F1460" s="9" t="s">
        <v>5380</v>
      </c>
      <c r="G1460" s="12">
        <v>14</v>
      </c>
      <c r="H1460" s="9" t="s">
        <v>390</v>
      </c>
      <c r="I1460" s="9" t="s">
        <v>390</v>
      </c>
      <c r="J1460" s="12">
        <v>1</v>
      </c>
      <c r="K1460" s="13">
        <v>43693</v>
      </c>
      <c r="L1460" s="86">
        <f>(Tabla2[[#This Row],[release_year]]-'VARIANZA Y DES. EST'!$L$11)^2</f>
        <v>23.230495463129063</v>
      </c>
      <c r="M1460" s="12">
        <v>2019</v>
      </c>
      <c r="N1460" s="9" t="s">
        <v>76</v>
      </c>
      <c r="O1460" s="9" t="s">
        <v>5226</v>
      </c>
      <c r="P1460" s="12">
        <v>86</v>
      </c>
      <c r="Q1460" s="12">
        <v>86</v>
      </c>
      <c r="R1460" s="12">
        <v>184.00915862421076</v>
      </c>
      <c r="S1460" s="12" t="s">
        <v>28</v>
      </c>
      <c r="T1460" s="9" t="s">
        <v>859</v>
      </c>
      <c r="U1460" s="9" t="s">
        <v>95</v>
      </c>
      <c r="V1460" s="9" t="s">
        <v>859</v>
      </c>
      <c r="W1460" s="14">
        <v>2</v>
      </c>
    </row>
    <row r="1461" spans="1:23" x14ac:dyDescent="0.25">
      <c r="A1461" s="8">
        <v>3858</v>
      </c>
      <c r="B1461" s="9" t="s">
        <v>5381</v>
      </c>
      <c r="C1461" s="9" t="s">
        <v>22</v>
      </c>
      <c r="D1461" s="9" t="s">
        <v>5382</v>
      </c>
      <c r="E1461" s="10" t="s">
        <v>5383</v>
      </c>
      <c r="F1461" s="15"/>
      <c r="G1461" s="12">
        <v>0</v>
      </c>
      <c r="H1461" s="9" t="s">
        <v>126</v>
      </c>
      <c r="I1461" s="9" t="s">
        <v>5384</v>
      </c>
      <c r="J1461" s="12">
        <v>3</v>
      </c>
      <c r="K1461" s="13">
        <v>43591</v>
      </c>
      <c r="L1461" s="86">
        <f>(Tabla2[[#This Row],[release_year]]-'VARIANZA Y DES. EST'!$L$11)^2</f>
        <v>23.230495463129063</v>
      </c>
      <c r="M1461" s="12">
        <v>2019</v>
      </c>
      <c r="N1461" s="9" t="s">
        <v>76</v>
      </c>
      <c r="O1461" s="9" t="s">
        <v>5226</v>
      </c>
      <c r="P1461" s="12">
        <v>86</v>
      </c>
      <c r="Q1461" s="12">
        <v>86</v>
      </c>
      <c r="R1461" s="12">
        <v>184.00915862421076</v>
      </c>
      <c r="S1461" s="12" t="s">
        <v>28</v>
      </c>
      <c r="T1461" s="9" t="s">
        <v>105</v>
      </c>
      <c r="U1461" s="9" t="s">
        <v>57</v>
      </c>
      <c r="V1461" s="9" t="s">
        <v>105</v>
      </c>
      <c r="W1461" s="14">
        <v>2</v>
      </c>
    </row>
    <row r="1462" spans="1:23" x14ac:dyDescent="0.25">
      <c r="A1462" s="8">
        <v>4156</v>
      </c>
      <c r="B1462" s="9" t="s">
        <v>5385</v>
      </c>
      <c r="C1462" s="9" t="s">
        <v>22</v>
      </c>
      <c r="D1462" s="9" t="s">
        <v>5386</v>
      </c>
      <c r="E1462" s="9" t="s">
        <v>5387</v>
      </c>
      <c r="F1462" s="9" t="s">
        <v>5388</v>
      </c>
      <c r="G1462" s="12">
        <v>10</v>
      </c>
      <c r="H1462" s="9" t="s">
        <v>390</v>
      </c>
      <c r="I1462" s="9" t="s">
        <v>390</v>
      </c>
      <c r="J1462" s="12">
        <v>1</v>
      </c>
      <c r="K1462" s="13">
        <v>43494</v>
      </c>
      <c r="L1462" s="86">
        <f>(Tabla2[[#This Row],[release_year]]-'VARIANZA Y DES. EST'!$L$11)^2</f>
        <v>14.590890603358293</v>
      </c>
      <c r="M1462" s="12">
        <v>2018</v>
      </c>
      <c r="N1462" s="9" t="s">
        <v>76</v>
      </c>
      <c r="O1462" s="9" t="s">
        <v>5226</v>
      </c>
      <c r="P1462" s="12">
        <v>86</v>
      </c>
      <c r="Q1462" s="12">
        <v>86</v>
      </c>
      <c r="R1462" s="12">
        <v>184.00915862421076</v>
      </c>
      <c r="S1462" s="12" t="s">
        <v>28</v>
      </c>
      <c r="T1462" s="9" t="s">
        <v>77</v>
      </c>
      <c r="U1462" s="9" t="s">
        <v>45</v>
      </c>
      <c r="V1462" s="9" t="s">
        <v>77</v>
      </c>
      <c r="W1462" s="14">
        <v>3</v>
      </c>
    </row>
    <row r="1463" spans="1:23" x14ac:dyDescent="0.25">
      <c r="A1463" s="8">
        <v>4391</v>
      </c>
      <c r="B1463" s="9" t="s">
        <v>5389</v>
      </c>
      <c r="C1463" s="9" t="s">
        <v>22</v>
      </c>
      <c r="D1463" s="9" t="s">
        <v>5390</v>
      </c>
      <c r="E1463" s="18" t="s">
        <v>4718</v>
      </c>
      <c r="F1463" s="9" t="s">
        <v>5391</v>
      </c>
      <c r="G1463" s="12">
        <v>2</v>
      </c>
      <c r="H1463" s="9" t="s">
        <v>160</v>
      </c>
      <c r="I1463" s="9" t="s">
        <v>160</v>
      </c>
      <c r="J1463" s="12">
        <v>1</v>
      </c>
      <c r="K1463" s="16">
        <v>43419</v>
      </c>
      <c r="L1463" s="86">
        <f>(Tabla2[[#This Row],[release_year]]-'VARIANZA Y DES. EST'!$L$11)^2</f>
        <v>7.9512857435875226</v>
      </c>
      <c r="M1463" s="12">
        <v>2017</v>
      </c>
      <c r="N1463" s="9" t="s">
        <v>99</v>
      </c>
      <c r="O1463" s="9" t="s">
        <v>5226</v>
      </c>
      <c r="P1463" s="12">
        <v>86</v>
      </c>
      <c r="Q1463" s="12">
        <v>86</v>
      </c>
      <c r="R1463" s="12">
        <v>184.00915862421076</v>
      </c>
      <c r="S1463" s="12" t="s">
        <v>28</v>
      </c>
      <c r="T1463" s="9" t="s">
        <v>3625</v>
      </c>
      <c r="U1463" s="9" t="s">
        <v>95</v>
      </c>
      <c r="V1463" s="9" t="s">
        <v>3625</v>
      </c>
      <c r="W1463" s="14">
        <v>3</v>
      </c>
    </row>
    <row r="1464" spans="1:23" x14ac:dyDescent="0.25">
      <c r="A1464" s="8">
        <v>4493</v>
      </c>
      <c r="B1464" s="9" t="s">
        <v>5392</v>
      </c>
      <c r="C1464" s="9" t="s">
        <v>22</v>
      </c>
      <c r="D1464" s="9" t="s">
        <v>5393</v>
      </c>
      <c r="E1464" s="18" t="s">
        <v>5006</v>
      </c>
      <c r="F1464" s="9" t="s">
        <v>5394</v>
      </c>
      <c r="G1464" s="12">
        <v>10</v>
      </c>
      <c r="H1464" s="9" t="s">
        <v>126</v>
      </c>
      <c r="I1464" s="9" t="s">
        <v>5395</v>
      </c>
      <c r="J1464" s="12">
        <v>4</v>
      </c>
      <c r="K1464" s="16">
        <v>43392</v>
      </c>
      <c r="L1464" s="86">
        <f>(Tabla2[[#This Row],[release_year]]-'VARIANZA Y DES. EST'!$L$11)^2</f>
        <v>14.590890603358293</v>
      </c>
      <c r="M1464" s="12">
        <v>2018</v>
      </c>
      <c r="N1464" s="9" t="s">
        <v>99</v>
      </c>
      <c r="O1464" s="9" t="s">
        <v>5226</v>
      </c>
      <c r="P1464" s="12">
        <v>86</v>
      </c>
      <c r="Q1464" s="12">
        <v>86</v>
      </c>
      <c r="R1464" s="12">
        <v>184.00915862421076</v>
      </c>
      <c r="S1464" s="12" t="s">
        <v>28</v>
      </c>
      <c r="T1464" s="9" t="s">
        <v>111</v>
      </c>
      <c r="U1464" s="9" t="s">
        <v>30</v>
      </c>
      <c r="V1464" s="9" t="s">
        <v>111</v>
      </c>
      <c r="W1464" s="14">
        <v>2</v>
      </c>
    </row>
    <row r="1465" spans="1:23" x14ac:dyDescent="0.25">
      <c r="A1465" s="8">
        <v>4514</v>
      </c>
      <c r="B1465" s="9" t="s">
        <v>5396</v>
      </c>
      <c r="C1465" s="9" t="s">
        <v>22</v>
      </c>
      <c r="D1465" s="9" t="s">
        <v>5397</v>
      </c>
      <c r="E1465" s="10" t="s">
        <v>5398</v>
      </c>
      <c r="F1465" s="11"/>
      <c r="G1465" s="12">
        <v>0</v>
      </c>
      <c r="H1465" s="9" t="s">
        <v>25</v>
      </c>
      <c r="I1465" s="9" t="s">
        <v>25</v>
      </c>
      <c r="J1465" s="12">
        <v>1</v>
      </c>
      <c r="K1465" s="16">
        <v>43385</v>
      </c>
      <c r="L1465" s="86">
        <f>(Tabla2[[#This Row],[release_year]]-'VARIANZA Y DES. EST'!$L$11)^2</f>
        <v>14.590890603358293</v>
      </c>
      <c r="M1465" s="12">
        <v>2018</v>
      </c>
      <c r="N1465" s="9" t="s">
        <v>76</v>
      </c>
      <c r="O1465" s="9" t="s">
        <v>5226</v>
      </c>
      <c r="P1465" s="12">
        <v>86</v>
      </c>
      <c r="Q1465" s="12">
        <v>86</v>
      </c>
      <c r="R1465" s="12">
        <v>184.00915862421076</v>
      </c>
      <c r="S1465" s="12" t="s">
        <v>28</v>
      </c>
      <c r="T1465" s="9" t="s">
        <v>137</v>
      </c>
      <c r="U1465" s="9" t="s">
        <v>57</v>
      </c>
      <c r="V1465" s="9" t="s">
        <v>137</v>
      </c>
      <c r="W1465" s="14">
        <v>2</v>
      </c>
    </row>
    <row r="1466" spans="1:23" x14ac:dyDescent="0.25">
      <c r="A1466" s="8">
        <v>4747</v>
      </c>
      <c r="B1466" s="9" t="s">
        <v>5399</v>
      </c>
      <c r="C1466" s="9" t="s">
        <v>22</v>
      </c>
      <c r="D1466" s="9" t="s">
        <v>5400</v>
      </c>
      <c r="E1466" s="18" t="s">
        <v>4301</v>
      </c>
      <c r="F1466" s="9" t="s">
        <v>5401</v>
      </c>
      <c r="G1466" s="12">
        <v>10</v>
      </c>
      <c r="H1466" s="9" t="s">
        <v>279</v>
      </c>
      <c r="I1466" s="9" t="s">
        <v>279</v>
      </c>
      <c r="J1466" s="12">
        <v>1</v>
      </c>
      <c r="K1466" s="13">
        <v>43309</v>
      </c>
      <c r="L1466" s="86">
        <f>(Tabla2[[#This Row],[release_year]]-'VARIANZA Y DES. EST'!$L$11)^2</f>
        <v>4.7532614447336705</v>
      </c>
      <c r="M1466" s="12">
        <v>2012</v>
      </c>
      <c r="N1466" s="9" t="s">
        <v>35</v>
      </c>
      <c r="O1466" s="9" t="s">
        <v>5226</v>
      </c>
      <c r="P1466" s="12">
        <v>86</v>
      </c>
      <c r="Q1466" s="12">
        <v>86</v>
      </c>
      <c r="R1466" s="12">
        <v>184.00915862421076</v>
      </c>
      <c r="S1466" s="12" t="s">
        <v>28</v>
      </c>
      <c r="T1466" s="9" t="s">
        <v>95</v>
      </c>
      <c r="U1466" s="9" t="s">
        <v>95</v>
      </c>
      <c r="V1466" s="9" t="s">
        <v>95</v>
      </c>
      <c r="W1466" s="14">
        <v>1</v>
      </c>
    </row>
    <row r="1467" spans="1:23" x14ac:dyDescent="0.25">
      <c r="A1467" s="8">
        <v>5053</v>
      </c>
      <c r="B1467" s="9" t="s">
        <v>5402</v>
      </c>
      <c r="C1467" s="9" t="s">
        <v>22</v>
      </c>
      <c r="D1467" s="10" t="s">
        <v>5403</v>
      </c>
      <c r="E1467" s="19"/>
      <c r="F1467" s="11"/>
      <c r="G1467" s="12">
        <v>0</v>
      </c>
      <c r="H1467" s="9" t="s">
        <v>25</v>
      </c>
      <c r="I1467" s="9" t="s">
        <v>382</v>
      </c>
      <c r="J1467" s="12">
        <v>2</v>
      </c>
      <c r="K1467" s="13">
        <v>43132</v>
      </c>
      <c r="L1467" s="86">
        <f>(Tabla2[[#This Row],[release_year]]-'VARIANZA Y DES. EST'!$L$11)^2</f>
        <v>7.9512857435875226</v>
      </c>
      <c r="M1467" s="12">
        <v>2017</v>
      </c>
      <c r="N1467" s="9" t="s">
        <v>76</v>
      </c>
      <c r="O1467" s="9" t="s">
        <v>5226</v>
      </c>
      <c r="P1467" s="12">
        <v>86</v>
      </c>
      <c r="Q1467" s="12">
        <v>86</v>
      </c>
      <c r="R1467" s="12">
        <v>184.00915862421076</v>
      </c>
      <c r="S1467" s="12" t="s">
        <v>28</v>
      </c>
      <c r="T1467" s="9" t="s">
        <v>57</v>
      </c>
      <c r="U1467" s="9" t="s">
        <v>57</v>
      </c>
      <c r="V1467" s="9" t="s">
        <v>57</v>
      </c>
      <c r="W1467" s="14">
        <v>1</v>
      </c>
    </row>
    <row r="1468" spans="1:23" x14ac:dyDescent="0.25">
      <c r="A1468" s="8">
        <v>5094</v>
      </c>
      <c r="B1468" s="9" t="s">
        <v>5404</v>
      </c>
      <c r="C1468" s="9" t="s">
        <v>22</v>
      </c>
      <c r="D1468" s="9" t="s">
        <v>5405</v>
      </c>
      <c r="E1468" s="18" t="s">
        <v>5406</v>
      </c>
      <c r="F1468" s="9" t="s">
        <v>5407</v>
      </c>
      <c r="G1468" s="12">
        <v>5</v>
      </c>
      <c r="H1468" s="9" t="s">
        <v>25</v>
      </c>
      <c r="I1468" s="9" t="s">
        <v>25</v>
      </c>
      <c r="J1468" s="12">
        <v>1</v>
      </c>
      <c r="K1468" s="13">
        <v>43102</v>
      </c>
      <c r="L1468" s="86">
        <f>(Tabla2[[#This Row],[release_year]]-'VARIANZA Y DES. EST'!$L$11)^2</f>
        <v>7.9512857435875226</v>
      </c>
      <c r="M1468" s="12">
        <v>2017</v>
      </c>
      <c r="N1468" s="9" t="s">
        <v>35</v>
      </c>
      <c r="O1468" s="9" t="s">
        <v>5226</v>
      </c>
      <c r="P1468" s="12">
        <v>86</v>
      </c>
      <c r="Q1468" s="12">
        <v>86</v>
      </c>
      <c r="R1468" s="12">
        <v>184.00915862421076</v>
      </c>
      <c r="S1468" s="12" t="s">
        <v>28</v>
      </c>
      <c r="T1468" s="9" t="s">
        <v>94</v>
      </c>
      <c r="U1468" s="9" t="s">
        <v>95</v>
      </c>
      <c r="V1468" s="9" t="s">
        <v>94</v>
      </c>
      <c r="W1468" s="14">
        <v>3</v>
      </c>
    </row>
    <row r="1469" spans="1:23" x14ac:dyDescent="0.25">
      <c r="A1469" s="8">
        <v>5124</v>
      </c>
      <c r="B1469" s="9" t="s">
        <v>5408</v>
      </c>
      <c r="C1469" s="9" t="s">
        <v>22</v>
      </c>
      <c r="D1469" s="9" t="s">
        <v>5409</v>
      </c>
      <c r="E1469" s="18" t="s">
        <v>5410</v>
      </c>
      <c r="F1469" s="9" t="s">
        <v>5411</v>
      </c>
      <c r="G1469" s="12">
        <v>6</v>
      </c>
      <c r="H1469" s="9" t="s">
        <v>25</v>
      </c>
      <c r="I1469" s="9" t="s">
        <v>25</v>
      </c>
      <c r="J1469" s="12">
        <v>1</v>
      </c>
      <c r="K1469" s="16">
        <v>43084</v>
      </c>
      <c r="L1469" s="86">
        <f>(Tabla2[[#This Row],[release_year]]-'VARIANZA Y DES. EST'!$L$11)^2</f>
        <v>7.9512857435875226</v>
      </c>
      <c r="M1469" s="12">
        <v>2017</v>
      </c>
      <c r="N1469" s="9" t="s">
        <v>43</v>
      </c>
      <c r="O1469" s="9" t="s">
        <v>5226</v>
      </c>
      <c r="P1469" s="12">
        <v>86</v>
      </c>
      <c r="Q1469" s="12">
        <v>86</v>
      </c>
      <c r="R1469" s="12">
        <v>184.00915862421076</v>
      </c>
      <c r="S1469" s="12" t="s">
        <v>28</v>
      </c>
      <c r="T1469" s="9" t="s">
        <v>1544</v>
      </c>
      <c r="U1469" s="9" t="s">
        <v>95</v>
      </c>
      <c r="V1469" s="9" t="s">
        <v>1544</v>
      </c>
      <c r="W1469" s="14">
        <v>2</v>
      </c>
    </row>
    <row r="1470" spans="1:23" x14ac:dyDescent="0.25">
      <c r="A1470" s="8">
        <v>5312</v>
      </c>
      <c r="B1470" s="9" t="s">
        <v>5412</v>
      </c>
      <c r="C1470" s="9" t="s">
        <v>22</v>
      </c>
      <c r="D1470" s="9" t="s">
        <v>5413</v>
      </c>
      <c r="E1470" s="18" t="s">
        <v>5414</v>
      </c>
      <c r="F1470" s="18" t="s">
        <v>5415</v>
      </c>
      <c r="G1470" s="12">
        <v>8</v>
      </c>
      <c r="H1470" s="9" t="s">
        <v>2924</v>
      </c>
      <c r="I1470" s="9" t="s">
        <v>2924</v>
      </c>
      <c r="J1470" s="12">
        <v>1</v>
      </c>
      <c r="K1470" s="13">
        <v>42979</v>
      </c>
      <c r="L1470" s="86">
        <f>(Tabla2[[#This Row],[release_year]]-'VARIANZA Y DES. EST'!$L$11)^2</f>
        <v>3.3116808838167522</v>
      </c>
      <c r="M1470" s="12">
        <v>2016</v>
      </c>
      <c r="N1470" s="9" t="s">
        <v>55</v>
      </c>
      <c r="O1470" s="9" t="s">
        <v>5226</v>
      </c>
      <c r="P1470" s="12">
        <v>86</v>
      </c>
      <c r="Q1470" s="12">
        <v>86</v>
      </c>
      <c r="R1470" s="12">
        <v>184.00915862421076</v>
      </c>
      <c r="S1470" s="12" t="s">
        <v>28</v>
      </c>
      <c r="T1470" s="9" t="s">
        <v>111</v>
      </c>
      <c r="U1470" s="9" t="s">
        <v>30</v>
      </c>
      <c r="V1470" s="9" t="s">
        <v>111</v>
      </c>
      <c r="W1470" s="14">
        <v>2</v>
      </c>
    </row>
    <row r="1471" spans="1:23" x14ac:dyDescent="0.25">
      <c r="A1471" s="8">
        <v>5315</v>
      </c>
      <c r="B1471" s="9" t="s">
        <v>5416</v>
      </c>
      <c r="C1471" s="9" t="s">
        <v>22</v>
      </c>
      <c r="D1471" s="9" t="s">
        <v>5417</v>
      </c>
      <c r="E1471" s="9" t="s">
        <v>5418</v>
      </c>
      <c r="F1471" s="9" t="s">
        <v>5419</v>
      </c>
      <c r="G1471" s="12">
        <v>1</v>
      </c>
      <c r="H1471" s="9" t="s">
        <v>1064</v>
      </c>
      <c r="I1471" s="9" t="s">
        <v>1064</v>
      </c>
      <c r="J1471" s="12">
        <v>1</v>
      </c>
      <c r="K1471" s="13">
        <v>42979</v>
      </c>
      <c r="L1471" s="86">
        <f>(Tabla2[[#This Row],[release_year]]-'VARIANZA Y DES. EST'!$L$11)^2</f>
        <v>3.3116808838167522</v>
      </c>
      <c r="M1471" s="12">
        <v>2016</v>
      </c>
      <c r="N1471" s="9" t="s">
        <v>76</v>
      </c>
      <c r="O1471" s="9" t="s">
        <v>5226</v>
      </c>
      <c r="P1471" s="12">
        <v>86</v>
      </c>
      <c r="Q1471" s="12">
        <v>86</v>
      </c>
      <c r="R1471" s="12">
        <v>184.00915862421076</v>
      </c>
      <c r="S1471" s="12" t="s">
        <v>28</v>
      </c>
      <c r="T1471" s="9" t="s">
        <v>105</v>
      </c>
      <c r="U1471" s="9" t="s">
        <v>57</v>
      </c>
      <c r="V1471" s="9" t="s">
        <v>105</v>
      </c>
      <c r="W1471" s="14">
        <v>2</v>
      </c>
    </row>
    <row r="1472" spans="1:23" x14ac:dyDescent="0.25">
      <c r="A1472" s="8">
        <v>5362</v>
      </c>
      <c r="B1472" s="9" t="s">
        <v>5420</v>
      </c>
      <c r="C1472" s="9" t="s">
        <v>22</v>
      </c>
      <c r="D1472" s="9" t="s">
        <v>5421</v>
      </c>
      <c r="E1472" s="9" t="s">
        <v>5422</v>
      </c>
      <c r="F1472" s="9" t="s">
        <v>5423</v>
      </c>
      <c r="G1472" s="12">
        <v>9</v>
      </c>
      <c r="H1472" s="9" t="s">
        <v>1786</v>
      </c>
      <c r="I1472" s="9" t="s">
        <v>5424</v>
      </c>
      <c r="J1472" s="12">
        <v>2</v>
      </c>
      <c r="K1472" s="13">
        <v>42948</v>
      </c>
      <c r="L1472" s="86">
        <f>(Tabla2[[#This Row],[release_year]]-'VARIANZA Y DES. EST'!$L$11)^2</f>
        <v>3.3116808838167522</v>
      </c>
      <c r="M1472" s="12">
        <v>2016</v>
      </c>
      <c r="N1472" s="9" t="s">
        <v>76</v>
      </c>
      <c r="O1472" s="9" t="s">
        <v>5226</v>
      </c>
      <c r="P1472" s="12">
        <v>86</v>
      </c>
      <c r="Q1472" s="12">
        <v>86</v>
      </c>
      <c r="R1472" s="12">
        <v>184.00915862421076</v>
      </c>
      <c r="S1472" s="12" t="s">
        <v>28</v>
      </c>
      <c r="T1472" s="9" t="s">
        <v>118</v>
      </c>
      <c r="U1472" s="9" t="s">
        <v>45</v>
      </c>
      <c r="V1472" s="9" t="s">
        <v>118</v>
      </c>
      <c r="W1472" s="14">
        <v>3</v>
      </c>
    </row>
    <row r="1473" spans="1:23" x14ac:dyDescent="0.25">
      <c r="A1473" s="8">
        <v>5395</v>
      </c>
      <c r="B1473" s="9" t="s">
        <v>5425</v>
      </c>
      <c r="C1473" s="9" t="s">
        <v>22</v>
      </c>
      <c r="D1473" s="9" t="s">
        <v>5426</v>
      </c>
      <c r="E1473" s="9" t="s">
        <v>5427</v>
      </c>
      <c r="F1473" s="9" t="s">
        <v>5428</v>
      </c>
      <c r="G1473" s="12">
        <v>1</v>
      </c>
      <c r="H1473" s="9" t="s">
        <v>75</v>
      </c>
      <c r="I1473" s="9" t="s">
        <v>75</v>
      </c>
      <c r="J1473" s="12">
        <v>1</v>
      </c>
      <c r="K1473" s="13">
        <v>42917</v>
      </c>
      <c r="L1473" s="86">
        <f>(Tabla2[[#This Row],[release_year]]-'VARIANZA Y DES. EST'!$L$11)^2</f>
        <v>14.590890603358293</v>
      </c>
      <c r="M1473" s="12">
        <v>2018</v>
      </c>
      <c r="N1473" s="9" t="s">
        <v>76</v>
      </c>
      <c r="O1473" s="9" t="s">
        <v>5226</v>
      </c>
      <c r="P1473" s="12">
        <v>86</v>
      </c>
      <c r="Q1473" s="12">
        <v>86</v>
      </c>
      <c r="R1473" s="12">
        <v>184.00915862421076</v>
      </c>
      <c r="S1473" s="12" t="s">
        <v>28</v>
      </c>
      <c r="T1473" s="9" t="s">
        <v>477</v>
      </c>
      <c r="U1473" s="9" t="s">
        <v>477</v>
      </c>
      <c r="V1473" s="9" t="s">
        <v>477</v>
      </c>
      <c r="W1473" s="14">
        <v>1</v>
      </c>
    </row>
    <row r="1474" spans="1:23" x14ac:dyDescent="0.25">
      <c r="A1474" s="8">
        <v>5488</v>
      </c>
      <c r="B1474" s="9" t="s">
        <v>5429</v>
      </c>
      <c r="C1474" s="9" t="s">
        <v>22</v>
      </c>
      <c r="D1474" s="9" t="s">
        <v>5430</v>
      </c>
      <c r="E1474" s="18" t="s">
        <v>5431</v>
      </c>
      <c r="F1474" s="9" t="s">
        <v>5432</v>
      </c>
      <c r="G1474" s="12">
        <v>9</v>
      </c>
      <c r="H1474" s="9" t="s">
        <v>184</v>
      </c>
      <c r="I1474" s="9" t="s">
        <v>3702</v>
      </c>
      <c r="J1474" s="12">
        <v>2</v>
      </c>
      <c r="K1474" s="13">
        <v>42868</v>
      </c>
      <c r="L1474" s="86">
        <f>(Tabla2[[#This Row],[release_year]]-'VARIANZA Y DES. EST'!$L$11)^2</f>
        <v>3.3116808838167522</v>
      </c>
      <c r="M1474" s="12">
        <v>2016</v>
      </c>
      <c r="N1474" s="9" t="s">
        <v>43</v>
      </c>
      <c r="O1474" s="9" t="s">
        <v>5226</v>
      </c>
      <c r="P1474" s="12">
        <v>86</v>
      </c>
      <c r="Q1474" s="12">
        <v>86</v>
      </c>
      <c r="R1474" s="12">
        <v>184.00915862421076</v>
      </c>
      <c r="S1474" s="12" t="s">
        <v>28</v>
      </c>
      <c r="T1474" s="9" t="s">
        <v>95</v>
      </c>
      <c r="U1474" s="9" t="s">
        <v>95</v>
      </c>
      <c r="V1474" s="9" t="s">
        <v>95</v>
      </c>
      <c r="W1474" s="14">
        <v>1</v>
      </c>
    </row>
    <row r="1475" spans="1:23" x14ac:dyDescent="0.25">
      <c r="A1475" s="8">
        <v>5492</v>
      </c>
      <c r="B1475" s="9" t="s">
        <v>5433</v>
      </c>
      <c r="C1475" s="9" t="s">
        <v>22</v>
      </c>
      <c r="D1475" s="9" t="s">
        <v>5434</v>
      </c>
      <c r="E1475" s="18" t="s">
        <v>5435</v>
      </c>
      <c r="F1475" s="9" t="s">
        <v>5436</v>
      </c>
      <c r="G1475" s="12">
        <v>11</v>
      </c>
      <c r="H1475" s="9" t="s">
        <v>231</v>
      </c>
      <c r="I1475" s="9" t="s">
        <v>5437</v>
      </c>
      <c r="J1475" s="12">
        <v>2</v>
      </c>
      <c r="K1475" s="13">
        <v>42867</v>
      </c>
      <c r="L1475" s="86">
        <f>(Tabla2[[#This Row],[release_year]]-'VARIANZA Y DES. EST'!$L$11)^2</f>
        <v>7.9512857435875226</v>
      </c>
      <c r="M1475" s="12">
        <v>2017</v>
      </c>
      <c r="N1475" s="9" t="s">
        <v>110</v>
      </c>
      <c r="O1475" s="9" t="s">
        <v>5226</v>
      </c>
      <c r="P1475" s="12">
        <v>86</v>
      </c>
      <c r="Q1475" s="12">
        <v>86</v>
      </c>
      <c r="R1475" s="12">
        <v>184.00915862421076</v>
      </c>
      <c r="S1475" s="12" t="s">
        <v>28</v>
      </c>
      <c r="T1475" s="9" t="s">
        <v>30</v>
      </c>
      <c r="U1475" s="9" t="s">
        <v>30</v>
      </c>
      <c r="V1475" s="9" t="s">
        <v>30</v>
      </c>
      <c r="W1475" s="14">
        <v>1</v>
      </c>
    </row>
    <row r="1476" spans="1:23" x14ac:dyDescent="0.25">
      <c r="A1476" s="8">
        <v>5616</v>
      </c>
      <c r="B1476" s="9" t="s">
        <v>5438</v>
      </c>
      <c r="C1476" s="9" t="s">
        <v>22</v>
      </c>
      <c r="D1476" s="9" t="s">
        <v>5439</v>
      </c>
      <c r="E1476" s="9" t="s">
        <v>5440</v>
      </c>
      <c r="F1476" s="9" t="s">
        <v>5441</v>
      </c>
      <c r="G1476" s="12">
        <v>7</v>
      </c>
      <c r="H1476" s="9" t="s">
        <v>25</v>
      </c>
      <c r="I1476" s="9" t="s">
        <v>25</v>
      </c>
      <c r="J1476" s="12">
        <v>1</v>
      </c>
      <c r="K1476" s="13">
        <v>42769</v>
      </c>
      <c r="L1476" s="86">
        <f>(Tabla2[[#This Row],[release_year]]-'VARIANZA Y DES. EST'!$L$11)^2</f>
        <v>3.2471164275211517E-2</v>
      </c>
      <c r="M1476" s="12">
        <v>2014</v>
      </c>
      <c r="N1476" s="9" t="s">
        <v>76</v>
      </c>
      <c r="O1476" s="9" t="s">
        <v>5226</v>
      </c>
      <c r="P1476" s="12">
        <v>86</v>
      </c>
      <c r="Q1476" s="12">
        <v>86</v>
      </c>
      <c r="R1476" s="12">
        <v>184.00915862421076</v>
      </c>
      <c r="S1476" s="12" t="s">
        <v>28</v>
      </c>
      <c r="T1476" s="9" t="s">
        <v>45</v>
      </c>
      <c r="U1476" s="9" t="s">
        <v>45</v>
      </c>
      <c r="V1476" s="9" t="s">
        <v>45</v>
      </c>
      <c r="W1476" s="14">
        <v>1</v>
      </c>
    </row>
    <row r="1477" spans="1:23" x14ac:dyDescent="0.25">
      <c r="A1477" s="8">
        <v>5765</v>
      </c>
      <c r="B1477" s="9" t="s">
        <v>5442</v>
      </c>
      <c r="C1477" s="9" t="s">
        <v>22</v>
      </c>
      <c r="D1477" s="9" t="s">
        <v>5443</v>
      </c>
      <c r="E1477" s="18" t="s">
        <v>5444</v>
      </c>
      <c r="F1477" s="9" t="s">
        <v>5445</v>
      </c>
      <c r="G1477" s="12">
        <v>10</v>
      </c>
      <c r="H1477" s="9" t="s">
        <v>2696</v>
      </c>
      <c r="I1477" s="9" t="s">
        <v>2696</v>
      </c>
      <c r="J1477" s="12">
        <v>1</v>
      </c>
      <c r="K1477" s="13">
        <v>42644</v>
      </c>
      <c r="L1477" s="86">
        <f>(Tabla2[[#This Row],[release_year]]-'VARIANZA Y DES. EST'!$L$11)^2</f>
        <v>3.3116808838167522</v>
      </c>
      <c r="M1477" s="12">
        <v>2016</v>
      </c>
      <c r="N1477" s="9" t="s">
        <v>76</v>
      </c>
      <c r="O1477" s="9" t="s">
        <v>5226</v>
      </c>
      <c r="P1477" s="12">
        <v>86</v>
      </c>
      <c r="Q1477" s="12">
        <v>86</v>
      </c>
      <c r="R1477" s="12">
        <v>184.00915862421076</v>
      </c>
      <c r="S1477" s="12" t="s">
        <v>28</v>
      </c>
      <c r="T1477" s="9" t="s">
        <v>45</v>
      </c>
      <c r="U1477" s="9" t="s">
        <v>45</v>
      </c>
      <c r="V1477" s="9" t="s">
        <v>45</v>
      </c>
      <c r="W1477" s="14">
        <v>1</v>
      </c>
    </row>
    <row r="1478" spans="1:23" x14ac:dyDescent="0.25">
      <c r="A1478" s="8">
        <v>5893</v>
      </c>
      <c r="B1478" s="9" t="s">
        <v>5446</v>
      </c>
      <c r="C1478" s="9" t="s">
        <v>22</v>
      </c>
      <c r="D1478" s="9" t="s">
        <v>5447</v>
      </c>
      <c r="E1478" s="9" t="s">
        <v>5448</v>
      </c>
      <c r="F1478" s="9" t="s">
        <v>5449</v>
      </c>
      <c r="G1478" s="12">
        <v>18</v>
      </c>
      <c r="H1478" s="9" t="s">
        <v>25</v>
      </c>
      <c r="I1478" s="9" t="s">
        <v>25</v>
      </c>
      <c r="J1478" s="12">
        <v>1</v>
      </c>
      <c r="K1478" s="16">
        <v>42293</v>
      </c>
      <c r="L1478" s="86">
        <f>(Tabla2[[#This Row],[release_year]]-'VARIANZA Y DES. EST'!$L$11)^2</f>
        <v>0.67207602404598188</v>
      </c>
      <c r="M1478" s="12">
        <v>2015</v>
      </c>
      <c r="N1478" s="9" t="s">
        <v>76</v>
      </c>
      <c r="O1478" s="9" t="s">
        <v>5226</v>
      </c>
      <c r="P1478" s="12">
        <v>86</v>
      </c>
      <c r="Q1478" s="12">
        <v>86</v>
      </c>
      <c r="R1478" s="12">
        <v>184.00915862421076</v>
      </c>
      <c r="S1478" s="12" t="s">
        <v>28</v>
      </c>
      <c r="T1478" s="9" t="s">
        <v>5450</v>
      </c>
      <c r="U1478" s="9" t="s">
        <v>45</v>
      </c>
      <c r="V1478" s="9" t="s">
        <v>5450</v>
      </c>
      <c r="W1478" s="14">
        <v>3</v>
      </c>
    </row>
    <row r="1479" spans="1:23" x14ac:dyDescent="0.25">
      <c r="A1479" s="8">
        <v>6016</v>
      </c>
      <c r="B1479" s="9" t="s">
        <v>5451</v>
      </c>
      <c r="C1479" s="9" t="s">
        <v>22</v>
      </c>
      <c r="D1479" s="9" t="s">
        <v>5452</v>
      </c>
      <c r="E1479" s="18" t="s">
        <v>5453</v>
      </c>
      <c r="F1479" s="9" t="s">
        <v>5454</v>
      </c>
      <c r="G1479" s="12">
        <v>10</v>
      </c>
      <c r="H1479" s="9" t="s">
        <v>25</v>
      </c>
      <c r="I1479" s="9" t="s">
        <v>25</v>
      </c>
      <c r="J1479" s="12">
        <v>1</v>
      </c>
      <c r="K1479" s="13">
        <v>42495</v>
      </c>
      <c r="L1479" s="86">
        <f>(Tabla2[[#This Row],[release_year]]-'VARIANZA Y DES. EST'!$L$11)^2</f>
        <v>0.67207602404598188</v>
      </c>
      <c r="M1479" s="12">
        <v>2015</v>
      </c>
      <c r="N1479" s="9" t="s">
        <v>842</v>
      </c>
      <c r="O1479" s="9" t="s">
        <v>5226</v>
      </c>
      <c r="P1479" s="12">
        <v>86</v>
      </c>
      <c r="Q1479" s="12">
        <v>86</v>
      </c>
      <c r="R1479" s="12">
        <v>184.00915862421076</v>
      </c>
      <c r="S1479" s="12" t="s">
        <v>28</v>
      </c>
      <c r="T1479" s="9" t="s">
        <v>5455</v>
      </c>
      <c r="U1479" s="9" t="s">
        <v>95</v>
      </c>
      <c r="V1479" s="9" t="s">
        <v>5455</v>
      </c>
      <c r="W1479" s="14">
        <v>2</v>
      </c>
    </row>
    <row r="1480" spans="1:23" x14ac:dyDescent="0.25">
      <c r="A1480" s="8">
        <v>6037</v>
      </c>
      <c r="B1480" s="9" t="s">
        <v>5456</v>
      </c>
      <c r="C1480" s="9" t="s">
        <v>22</v>
      </c>
      <c r="D1480" s="9" t="s">
        <v>5457</v>
      </c>
      <c r="E1480" s="18" t="s">
        <v>5458</v>
      </c>
      <c r="F1480" s="9" t="s">
        <v>5459</v>
      </c>
      <c r="G1480" s="12">
        <v>8</v>
      </c>
      <c r="H1480" s="9" t="s">
        <v>25</v>
      </c>
      <c r="I1480" s="9" t="s">
        <v>25</v>
      </c>
      <c r="J1480" s="12">
        <v>1</v>
      </c>
      <c r="K1480" s="13">
        <v>43296</v>
      </c>
      <c r="L1480" s="86">
        <f>(Tabla2[[#This Row],[release_year]]-'VARIANZA Y DES. EST'!$L$11)^2</f>
        <v>4.7532614447336705</v>
      </c>
      <c r="M1480" s="12">
        <v>2012</v>
      </c>
      <c r="N1480" s="9" t="s">
        <v>1991</v>
      </c>
      <c r="O1480" s="9" t="s">
        <v>5226</v>
      </c>
      <c r="P1480" s="12">
        <v>86</v>
      </c>
      <c r="Q1480" s="12">
        <v>86</v>
      </c>
      <c r="R1480" s="12">
        <v>184.00915862421076</v>
      </c>
      <c r="S1480" s="12" t="s">
        <v>28</v>
      </c>
      <c r="T1480" s="9" t="s">
        <v>1544</v>
      </c>
      <c r="U1480" s="9" t="s">
        <v>95</v>
      </c>
      <c r="V1480" s="9" t="s">
        <v>1544</v>
      </c>
      <c r="W1480" s="14">
        <v>2</v>
      </c>
    </row>
    <row r="1481" spans="1:23" x14ac:dyDescent="0.25">
      <c r="A1481" s="8">
        <v>6040</v>
      </c>
      <c r="B1481" s="9" t="s">
        <v>5460</v>
      </c>
      <c r="C1481" s="9" t="s">
        <v>22</v>
      </c>
      <c r="D1481" s="9" t="s">
        <v>5461</v>
      </c>
      <c r="E1481" s="9" t="s">
        <v>5249</v>
      </c>
      <c r="F1481" s="9" t="s">
        <v>5462</v>
      </c>
      <c r="G1481" s="12">
        <v>10</v>
      </c>
      <c r="H1481" s="9" t="s">
        <v>25</v>
      </c>
      <c r="I1481" s="9" t="s">
        <v>25</v>
      </c>
      <c r="J1481" s="12">
        <v>1</v>
      </c>
      <c r="K1481" s="13">
        <v>43882</v>
      </c>
      <c r="L1481" s="86">
        <f>(Tabla2[[#This Row],[release_year]]-'VARIANZA Y DES. EST'!$L$11)^2</f>
        <v>1.3928663045044412</v>
      </c>
      <c r="M1481" s="12">
        <v>2013</v>
      </c>
      <c r="N1481" s="9" t="s">
        <v>1991</v>
      </c>
      <c r="O1481" s="9" t="s">
        <v>5226</v>
      </c>
      <c r="P1481" s="12">
        <v>86</v>
      </c>
      <c r="Q1481" s="12">
        <v>86</v>
      </c>
      <c r="R1481" s="12">
        <v>184.00915862421076</v>
      </c>
      <c r="S1481" s="12" t="s">
        <v>28</v>
      </c>
      <c r="T1481" s="9" t="s">
        <v>5068</v>
      </c>
      <c r="U1481" s="9" t="s">
        <v>95</v>
      </c>
      <c r="V1481" s="9" t="s">
        <v>5068</v>
      </c>
      <c r="W1481" s="14">
        <v>2</v>
      </c>
    </row>
    <row r="1482" spans="1:23" x14ac:dyDescent="0.25">
      <c r="A1482" s="8">
        <v>6094</v>
      </c>
      <c r="B1482" s="9" t="s">
        <v>5463</v>
      </c>
      <c r="C1482" s="9" t="s">
        <v>22</v>
      </c>
      <c r="D1482" s="9" t="s">
        <v>5464</v>
      </c>
      <c r="E1482" s="18" t="s">
        <v>5465</v>
      </c>
      <c r="F1482" s="18" t="s">
        <v>5466</v>
      </c>
      <c r="G1482" s="12">
        <v>10</v>
      </c>
      <c r="H1482" s="9" t="s">
        <v>160</v>
      </c>
      <c r="I1482" s="9" t="s">
        <v>161</v>
      </c>
      <c r="J1482" s="12">
        <v>2</v>
      </c>
      <c r="K1482" s="13">
        <v>43327</v>
      </c>
      <c r="L1482" s="86">
        <f>(Tabla2[[#This Row],[release_year]]-'VARIANZA Y DES. EST'!$L$11)^2</f>
        <v>14.590890603358293</v>
      </c>
      <c r="M1482" s="12">
        <v>2018</v>
      </c>
      <c r="N1482" s="9" t="s">
        <v>842</v>
      </c>
      <c r="O1482" s="9" t="s">
        <v>5226</v>
      </c>
      <c r="P1482" s="12">
        <v>86</v>
      </c>
      <c r="Q1482" s="12">
        <v>86</v>
      </c>
      <c r="R1482" s="12">
        <v>184.00915862421076</v>
      </c>
      <c r="S1482" s="12" t="s">
        <v>28</v>
      </c>
      <c r="T1482" s="9" t="s">
        <v>95</v>
      </c>
      <c r="U1482" s="9" t="s">
        <v>95</v>
      </c>
      <c r="V1482" s="9" t="s">
        <v>95</v>
      </c>
      <c r="W1482" s="14">
        <v>1</v>
      </c>
    </row>
    <row r="1483" spans="1:23" x14ac:dyDescent="0.25">
      <c r="A1483" s="8">
        <v>6180</v>
      </c>
      <c r="B1483" s="9" t="s">
        <v>5467</v>
      </c>
      <c r="C1483" s="9" t="s">
        <v>22</v>
      </c>
      <c r="D1483" s="9" t="s">
        <v>5468</v>
      </c>
      <c r="E1483" s="18" t="s">
        <v>5469</v>
      </c>
      <c r="F1483" s="18" t="s">
        <v>5470</v>
      </c>
      <c r="G1483" s="12">
        <v>1</v>
      </c>
      <c r="H1483" s="9" t="s">
        <v>25</v>
      </c>
      <c r="I1483" s="9" t="s">
        <v>25</v>
      </c>
      <c r="J1483" s="12">
        <v>1</v>
      </c>
      <c r="K1483" s="13">
        <v>42583</v>
      </c>
      <c r="L1483" s="86">
        <f>(Tabla2[[#This Row],[release_year]]-'VARIANZA Y DES. EST'!$L$11)^2</f>
        <v>3.3116808838167522</v>
      </c>
      <c r="M1483" s="12">
        <v>2016</v>
      </c>
      <c r="N1483" s="9" t="s">
        <v>842</v>
      </c>
      <c r="O1483" s="9" t="s">
        <v>5226</v>
      </c>
      <c r="P1483" s="12">
        <v>86</v>
      </c>
      <c r="Q1483" s="12">
        <v>86</v>
      </c>
      <c r="R1483" s="12">
        <v>184.00915862421076</v>
      </c>
      <c r="S1483" s="12" t="s">
        <v>28</v>
      </c>
      <c r="T1483" s="9" t="s">
        <v>57</v>
      </c>
      <c r="U1483" s="9" t="s">
        <v>57</v>
      </c>
      <c r="V1483" s="9" t="s">
        <v>57</v>
      </c>
      <c r="W1483" s="14">
        <v>1</v>
      </c>
    </row>
    <row r="1484" spans="1:23" x14ac:dyDescent="0.25">
      <c r="A1484" s="8">
        <v>6363</v>
      </c>
      <c r="B1484" s="9" t="s">
        <v>5471</v>
      </c>
      <c r="C1484" s="9" t="s">
        <v>22</v>
      </c>
      <c r="D1484" s="9" t="s">
        <v>5472</v>
      </c>
      <c r="E1484" s="9" t="s">
        <v>5473</v>
      </c>
      <c r="F1484" s="9" t="s">
        <v>5474</v>
      </c>
      <c r="G1484" s="12">
        <v>4</v>
      </c>
      <c r="H1484" s="9" t="s">
        <v>25</v>
      </c>
      <c r="I1484" s="9" t="s">
        <v>25</v>
      </c>
      <c r="J1484" s="12">
        <v>1</v>
      </c>
      <c r="K1484" s="16">
        <v>43100</v>
      </c>
      <c r="L1484" s="86">
        <f>(Tabla2[[#This Row],[release_year]]-'VARIANZA Y DES. EST'!$L$11)^2</f>
        <v>7.9512857435875226</v>
      </c>
      <c r="M1484" s="12">
        <v>2017</v>
      </c>
      <c r="N1484" s="9" t="s">
        <v>76</v>
      </c>
      <c r="O1484" s="9" t="s">
        <v>5226</v>
      </c>
      <c r="P1484" s="12">
        <v>86</v>
      </c>
      <c r="Q1484" s="12">
        <v>86</v>
      </c>
      <c r="R1484" s="12">
        <v>184.00915862421076</v>
      </c>
      <c r="S1484" s="12" t="s">
        <v>28</v>
      </c>
      <c r="T1484" s="9" t="s">
        <v>83</v>
      </c>
      <c r="U1484" s="9" t="s">
        <v>57</v>
      </c>
      <c r="V1484" s="9" t="s">
        <v>83</v>
      </c>
      <c r="W1484" s="14">
        <v>2</v>
      </c>
    </row>
    <row r="1485" spans="1:23" x14ac:dyDescent="0.25">
      <c r="A1485" s="8">
        <v>6368</v>
      </c>
      <c r="B1485" s="9" t="s">
        <v>5475</v>
      </c>
      <c r="C1485" s="9" t="s">
        <v>22</v>
      </c>
      <c r="D1485" s="9" t="s">
        <v>5476</v>
      </c>
      <c r="E1485" s="18" t="s">
        <v>3934</v>
      </c>
      <c r="F1485" s="9" t="s">
        <v>5477</v>
      </c>
      <c r="G1485" s="12">
        <v>9</v>
      </c>
      <c r="H1485" s="9" t="s">
        <v>25</v>
      </c>
      <c r="I1485" s="9" t="s">
        <v>25</v>
      </c>
      <c r="J1485" s="12">
        <v>1</v>
      </c>
      <c r="K1485" s="13">
        <v>43557</v>
      </c>
      <c r="L1485" s="86">
        <f>(Tabla2[[#This Row],[release_year]]-'VARIANZA Y DES. EST'!$L$11)^2</f>
        <v>3.3116808838167522</v>
      </c>
      <c r="M1485" s="12">
        <v>2016</v>
      </c>
      <c r="N1485" s="9" t="s">
        <v>76</v>
      </c>
      <c r="O1485" s="9" t="s">
        <v>5226</v>
      </c>
      <c r="P1485" s="12">
        <v>86</v>
      </c>
      <c r="Q1485" s="12">
        <v>86</v>
      </c>
      <c r="R1485" s="12">
        <v>184.00915862421076</v>
      </c>
      <c r="S1485" s="12" t="s">
        <v>28</v>
      </c>
      <c r="T1485" s="9" t="s">
        <v>3577</v>
      </c>
      <c r="U1485" s="9" t="s">
        <v>95</v>
      </c>
      <c r="V1485" s="9" t="s">
        <v>3577</v>
      </c>
      <c r="W1485" s="14">
        <v>2</v>
      </c>
    </row>
    <row r="1486" spans="1:23" x14ac:dyDescent="0.25">
      <c r="A1486" s="8">
        <v>6445</v>
      </c>
      <c r="B1486" s="9" t="s">
        <v>5478</v>
      </c>
      <c r="C1486" s="9" t="s">
        <v>22</v>
      </c>
      <c r="D1486" s="9" t="s">
        <v>5479</v>
      </c>
      <c r="E1486" s="18" t="s">
        <v>5480</v>
      </c>
      <c r="F1486" s="9" t="s">
        <v>5481</v>
      </c>
      <c r="G1486" s="12">
        <v>2</v>
      </c>
      <c r="H1486" s="9" t="s">
        <v>2935</v>
      </c>
      <c r="I1486" s="9" t="s">
        <v>2935</v>
      </c>
      <c r="J1486" s="12">
        <v>1</v>
      </c>
      <c r="K1486" s="13">
        <v>43470</v>
      </c>
      <c r="L1486" s="86">
        <f>(Tabla2[[#This Row],[release_year]]-'VARIANZA Y DES. EST'!$L$11)^2</f>
        <v>3.3116808838167522</v>
      </c>
      <c r="M1486" s="12">
        <v>2016</v>
      </c>
      <c r="N1486" s="9" t="s">
        <v>35</v>
      </c>
      <c r="O1486" s="9" t="s">
        <v>5226</v>
      </c>
      <c r="P1486" s="12">
        <v>86</v>
      </c>
      <c r="Q1486" s="12">
        <v>86</v>
      </c>
      <c r="R1486" s="12">
        <v>184.00915862421076</v>
      </c>
      <c r="S1486" s="12" t="s">
        <v>28</v>
      </c>
      <c r="T1486" s="9" t="s">
        <v>3319</v>
      </c>
      <c r="U1486" s="9" t="s">
        <v>45</v>
      </c>
      <c r="V1486" s="9" t="s">
        <v>3319</v>
      </c>
      <c r="W1486" s="14">
        <v>3</v>
      </c>
    </row>
    <row r="1487" spans="1:23" x14ac:dyDescent="0.25">
      <c r="A1487" s="8">
        <v>6579</v>
      </c>
      <c r="B1487" s="9" t="s">
        <v>5482</v>
      </c>
      <c r="C1487" s="9" t="s">
        <v>22</v>
      </c>
      <c r="D1487" s="9" t="s">
        <v>5483</v>
      </c>
      <c r="E1487" s="18" t="s">
        <v>5484</v>
      </c>
      <c r="F1487" s="9" t="s">
        <v>5485</v>
      </c>
      <c r="G1487" s="12">
        <v>10</v>
      </c>
      <c r="H1487" s="9" t="s">
        <v>25</v>
      </c>
      <c r="I1487" s="9" t="s">
        <v>25</v>
      </c>
      <c r="J1487" s="12">
        <v>1</v>
      </c>
      <c r="K1487" s="13">
        <v>43511</v>
      </c>
      <c r="L1487" s="86">
        <f>(Tabla2[[#This Row],[release_year]]-'VARIANZA Y DES. EST'!$L$11)^2</f>
        <v>14.590890603358293</v>
      </c>
      <c r="M1487" s="12">
        <v>2018</v>
      </c>
      <c r="N1487" s="9" t="s">
        <v>35</v>
      </c>
      <c r="O1487" s="9" t="s">
        <v>5226</v>
      </c>
      <c r="P1487" s="12">
        <v>86</v>
      </c>
      <c r="Q1487" s="12">
        <v>86</v>
      </c>
      <c r="R1487" s="12">
        <v>184.00915862421076</v>
      </c>
      <c r="S1487" s="12" t="s">
        <v>28</v>
      </c>
      <c r="T1487" s="9" t="s">
        <v>2709</v>
      </c>
      <c r="U1487" s="9" t="s">
        <v>45</v>
      </c>
      <c r="V1487" s="9" t="s">
        <v>2709</v>
      </c>
      <c r="W1487" s="14">
        <v>2</v>
      </c>
    </row>
    <row r="1488" spans="1:23" x14ac:dyDescent="0.25">
      <c r="A1488" s="8">
        <v>6641</v>
      </c>
      <c r="B1488" s="9" t="s">
        <v>5486</v>
      </c>
      <c r="C1488" s="9" t="s">
        <v>22</v>
      </c>
      <c r="D1488" s="9" t="s">
        <v>5487</v>
      </c>
      <c r="E1488" s="18" t="s">
        <v>5488</v>
      </c>
      <c r="F1488" s="9" t="s">
        <v>5489</v>
      </c>
      <c r="G1488" s="12">
        <v>6</v>
      </c>
      <c r="H1488" s="9" t="s">
        <v>231</v>
      </c>
      <c r="I1488" s="9" t="s">
        <v>5490</v>
      </c>
      <c r="J1488" s="12">
        <v>4</v>
      </c>
      <c r="K1488" s="13">
        <v>43621</v>
      </c>
      <c r="L1488" s="86">
        <f>(Tabla2[[#This Row],[release_year]]-'VARIANZA Y DES. EST'!$L$11)^2</f>
        <v>14.590890603358293</v>
      </c>
      <c r="M1488" s="12">
        <v>2018</v>
      </c>
      <c r="N1488" s="9" t="s">
        <v>99</v>
      </c>
      <c r="O1488" s="9" t="s">
        <v>5226</v>
      </c>
      <c r="P1488" s="12">
        <v>86</v>
      </c>
      <c r="Q1488" s="12">
        <v>86</v>
      </c>
      <c r="R1488" s="12">
        <v>184.00915862421076</v>
      </c>
      <c r="S1488" s="12" t="s">
        <v>28</v>
      </c>
      <c r="T1488" s="9" t="s">
        <v>111</v>
      </c>
      <c r="U1488" s="9" t="s">
        <v>30</v>
      </c>
      <c r="V1488" s="9" t="s">
        <v>111</v>
      </c>
      <c r="W1488" s="14">
        <v>2</v>
      </c>
    </row>
    <row r="1489" spans="1:23" x14ac:dyDescent="0.25">
      <c r="A1489" s="8">
        <v>6773</v>
      </c>
      <c r="B1489" s="9" t="s">
        <v>5491</v>
      </c>
      <c r="C1489" s="9" t="s">
        <v>22</v>
      </c>
      <c r="D1489" s="9" t="s">
        <v>5492</v>
      </c>
      <c r="E1489" s="18" t="s">
        <v>5493</v>
      </c>
      <c r="F1489" s="9" t="s">
        <v>5493</v>
      </c>
      <c r="G1489" s="12">
        <v>1</v>
      </c>
      <c r="H1489" s="9" t="s">
        <v>1803</v>
      </c>
      <c r="I1489" s="9" t="s">
        <v>5494</v>
      </c>
      <c r="J1489" s="12">
        <v>3</v>
      </c>
      <c r="K1489" s="16">
        <v>43420</v>
      </c>
      <c r="L1489" s="86">
        <f>(Tabla2[[#This Row],[release_year]]-'VARIANZA Y DES. EST'!$L$11)^2</f>
        <v>7.9512857435875226</v>
      </c>
      <c r="M1489" s="12">
        <v>2017</v>
      </c>
      <c r="N1489" s="9" t="s">
        <v>76</v>
      </c>
      <c r="O1489" s="9" t="s">
        <v>5226</v>
      </c>
      <c r="P1489" s="12">
        <v>86</v>
      </c>
      <c r="Q1489" s="12">
        <v>86</v>
      </c>
      <c r="R1489" s="12">
        <v>184.00915862421076</v>
      </c>
      <c r="S1489" s="12" t="s">
        <v>28</v>
      </c>
      <c r="T1489" s="9" t="s">
        <v>105</v>
      </c>
      <c r="U1489" s="9" t="s">
        <v>57</v>
      </c>
      <c r="V1489" s="9" t="s">
        <v>105</v>
      </c>
      <c r="W1489" s="14">
        <v>2</v>
      </c>
    </row>
    <row r="1490" spans="1:23" x14ac:dyDescent="0.25">
      <c r="A1490" s="8">
        <v>6795</v>
      </c>
      <c r="B1490" s="9" t="s">
        <v>5495</v>
      </c>
      <c r="C1490" s="9" t="s">
        <v>22</v>
      </c>
      <c r="D1490" s="9" t="s">
        <v>5496</v>
      </c>
      <c r="E1490" s="18" t="s">
        <v>4044</v>
      </c>
      <c r="F1490" s="9" t="s">
        <v>5497</v>
      </c>
      <c r="G1490" s="12">
        <v>16</v>
      </c>
      <c r="H1490" s="9" t="s">
        <v>25</v>
      </c>
      <c r="I1490" s="9" t="s">
        <v>5498</v>
      </c>
      <c r="J1490" s="12">
        <v>2</v>
      </c>
      <c r="K1490" s="13">
        <v>43009</v>
      </c>
      <c r="L1490" s="86">
        <f>(Tabla2[[#This Row],[release_year]]-'VARIANZA Y DES. EST'!$L$11)^2</f>
        <v>4.7532614447336705</v>
      </c>
      <c r="M1490" s="12">
        <v>2012</v>
      </c>
      <c r="N1490" s="9" t="s">
        <v>1991</v>
      </c>
      <c r="O1490" s="9" t="s">
        <v>5226</v>
      </c>
      <c r="P1490" s="12">
        <v>86</v>
      </c>
      <c r="Q1490" s="12">
        <v>86</v>
      </c>
      <c r="R1490" s="12">
        <v>184.00915862421076</v>
      </c>
      <c r="S1490" s="12" t="s">
        <v>28</v>
      </c>
      <c r="T1490" s="9" t="s">
        <v>94</v>
      </c>
      <c r="U1490" s="9" t="s">
        <v>95</v>
      </c>
      <c r="V1490" s="9" t="s">
        <v>94</v>
      </c>
      <c r="W1490" s="14">
        <v>3</v>
      </c>
    </row>
    <row r="1491" spans="1:23" x14ac:dyDescent="0.25">
      <c r="A1491" s="8">
        <v>6917</v>
      </c>
      <c r="B1491" s="9" t="s">
        <v>5499</v>
      </c>
      <c r="C1491" s="9" t="s">
        <v>22</v>
      </c>
      <c r="D1491" s="9" t="s">
        <v>5500</v>
      </c>
      <c r="E1491" s="18" t="s">
        <v>5501</v>
      </c>
      <c r="F1491" s="9" t="s">
        <v>5502</v>
      </c>
      <c r="G1491" s="12">
        <v>2</v>
      </c>
      <c r="H1491" s="9" t="s">
        <v>25</v>
      </c>
      <c r="I1491" s="9" t="s">
        <v>25</v>
      </c>
      <c r="J1491" s="12">
        <v>1</v>
      </c>
      <c r="K1491" s="13">
        <v>43337</v>
      </c>
      <c r="L1491" s="86">
        <f>(Tabla2[[#This Row],[release_year]]-'VARIANZA Y DES. EST'!$L$11)^2</f>
        <v>1.3928663045044412</v>
      </c>
      <c r="M1491" s="12">
        <v>2013</v>
      </c>
      <c r="N1491" s="9" t="s">
        <v>35</v>
      </c>
      <c r="O1491" s="9" t="s">
        <v>5226</v>
      </c>
      <c r="P1491" s="12">
        <v>86</v>
      </c>
      <c r="Q1491" s="12">
        <v>86</v>
      </c>
      <c r="R1491" s="12">
        <v>184.00915862421076</v>
      </c>
      <c r="S1491" s="12" t="s">
        <v>28</v>
      </c>
      <c r="T1491" s="9" t="s">
        <v>57</v>
      </c>
      <c r="U1491" s="9" t="s">
        <v>57</v>
      </c>
      <c r="V1491" s="9" t="s">
        <v>57</v>
      </c>
      <c r="W1491" s="14">
        <v>1</v>
      </c>
    </row>
    <row r="1492" spans="1:23" x14ac:dyDescent="0.25">
      <c r="A1492" s="8">
        <v>6941</v>
      </c>
      <c r="B1492" s="9" t="s">
        <v>5503</v>
      </c>
      <c r="C1492" s="9" t="s">
        <v>22</v>
      </c>
      <c r="D1492" s="9" t="s">
        <v>5504</v>
      </c>
      <c r="E1492" s="18" t="s">
        <v>5505</v>
      </c>
      <c r="F1492" s="9" t="s">
        <v>5506</v>
      </c>
      <c r="G1492" s="12">
        <v>1</v>
      </c>
      <c r="H1492" s="9" t="s">
        <v>279</v>
      </c>
      <c r="I1492" s="9" t="s">
        <v>279</v>
      </c>
      <c r="J1492" s="12">
        <v>1</v>
      </c>
      <c r="K1492" s="13">
        <v>43497</v>
      </c>
      <c r="L1492" s="86">
        <f>(Tabla2[[#This Row],[release_year]]-'VARIANZA Y DES. EST'!$L$11)^2</f>
        <v>7.9512857435875226</v>
      </c>
      <c r="M1492" s="12">
        <v>2017</v>
      </c>
      <c r="N1492" s="9" t="s">
        <v>76</v>
      </c>
      <c r="O1492" s="9" t="s">
        <v>5226</v>
      </c>
      <c r="P1492" s="12">
        <v>86</v>
      </c>
      <c r="Q1492" s="12">
        <v>86</v>
      </c>
      <c r="R1492" s="12">
        <v>184.00915862421076</v>
      </c>
      <c r="S1492" s="12" t="s">
        <v>28</v>
      </c>
      <c r="T1492" s="9" t="s">
        <v>105</v>
      </c>
      <c r="U1492" s="9" t="s">
        <v>57</v>
      </c>
      <c r="V1492" s="9" t="s">
        <v>105</v>
      </c>
      <c r="W1492" s="14">
        <v>2</v>
      </c>
    </row>
    <row r="1493" spans="1:23" x14ac:dyDescent="0.25">
      <c r="A1493" s="8">
        <v>6955</v>
      </c>
      <c r="B1493" s="9" t="s">
        <v>5507</v>
      </c>
      <c r="C1493" s="9" t="s">
        <v>22</v>
      </c>
      <c r="D1493" s="9" t="s">
        <v>5508</v>
      </c>
      <c r="E1493" s="18" t="s">
        <v>5509</v>
      </c>
      <c r="F1493" s="9" t="s">
        <v>5510</v>
      </c>
      <c r="G1493" s="12">
        <v>10</v>
      </c>
      <c r="H1493" s="9" t="s">
        <v>25</v>
      </c>
      <c r="I1493" s="9" t="s">
        <v>25</v>
      </c>
      <c r="J1493" s="12">
        <v>1</v>
      </c>
      <c r="K1493" s="13">
        <v>43349</v>
      </c>
      <c r="L1493" s="86">
        <f>(Tabla2[[#This Row],[release_year]]-'VARIANZA Y DES. EST'!$L$11)^2</f>
        <v>0.67207602404598188</v>
      </c>
      <c r="M1493" s="12">
        <v>2015</v>
      </c>
      <c r="N1493" s="9" t="s">
        <v>1991</v>
      </c>
      <c r="O1493" s="9" t="s">
        <v>5226</v>
      </c>
      <c r="P1493" s="12">
        <v>86</v>
      </c>
      <c r="Q1493" s="12">
        <v>86</v>
      </c>
      <c r="R1493" s="12">
        <v>184.00915862421076</v>
      </c>
      <c r="S1493" s="12" t="s">
        <v>28</v>
      </c>
      <c r="T1493" s="9" t="s">
        <v>4380</v>
      </c>
      <c r="U1493" s="9" t="s">
        <v>38</v>
      </c>
      <c r="V1493" s="9" t="s">
        <v>4380</v>
      </c>
      <c r="W1493" s="14">
        <v>3</v>
      </c>
    </row>
    <row r="1494" spans="1:23" x14ac:dyDescent="0.25">
      <c r="A1494" s="8">
        <v>6993</v>
      </c>
      <c r="B1494" s="9" t="s">
        <v>5511</v>
      </c>
      <c r="C1494" s="9" t="s">
        <v>22</v>
      </c>
      <c r="D1494" s="9" t="s">
        <v>5512</v>
      </c>
      <c r="E1494" s="9" t="s">
        <v>5513</v>
      </c>
      <c r="F1494" s="9" t="s">
        <v>5514</v>
      </c>
      <c r="G1494" s="12">
        <v>14</v>
      </c>
      <c r="H1494" s="9" t="s">
        <v>25</v>
      </c>
      <c r="I1494" s="9" t="s">
        <v>25</v>
      </c>
      <c r="J1494" s="12">
        <v>1</v>
      </c>
      <c r="K1494" s="13">
        <v>43407</v>
      </c>
      <c r="L1494" s="86">
        <f>(Tabla2[[#This Row],[release_year]]-'VARIANZA Y DES. EST'!$L$11)^2</f>
        <v>10.1136565849629</v>
      </c>
      <c r="M1494" s="12">
        <v>2011</v>
      </c>
      <c r="N1494" s="9" t="s">
        <v>99</v>
      </c>
      <c r="O1494" s="9" t="s">
        <v>5226</v>
      </c>
      <c r="P1494" s="12">
        <v>86</v>
      </c>
      <c r="Q1494" s="12">
        <v>86</v>
      </c>
      <c r="R1494" s="12">
        <v>184.00915862421076</v>
      </c>
      <c r="S1494" s="12" t="s">
        <v>28</v>
      </c>
      <c r="T1494" s="9" t="s">
        <v>111</v>
      </c>
      <c r="U1494" s="9" t="s">
        <v>30</v>
      </c>
      <c r="V1494" s="9" t="s">
        <v>111</v>
      </c>
      <c r="W1494" s="14">
        <v>2</v>
      </c>
    </row>
    <row r="1495" spans="1:23" x14ac:dyDescent="0.25">
      <c r="A1495" s="8">
        <v>7112</v>
      </c>
      <c r="B1495" s="9" t="s">
        <v>5515</v>
      </c>
      <c r="C1495" s="9" t="s">
        <v>22</v>
      </c>
      <c r="D1495" s="9" t="s">
        <v>5516</v>
      </c>
      <c r="E1495" s="20" t="s">
        <v>5517</v>
      </c>
      <c r="F1495" s="21"/>
      <c r="G1495" s="12">
        <v>0</v>
      </c>
      <c r="H1495" s="9" t="s">
        <v>160</v>
      </c>
      <c r="I1495" s="9" t="s">
        <v>160</v>
      </c>
      <c r="J1495" s="12">
        <v>1</v>
      </c>
      <c r="K1495" s="13">
        <v>43662</v>
      </c>
      <c r="L1495" s="86">
        <f>(Tabla2[[#This Row],[release_year]]-'VARIANZA Y DES. EST'!$L$11)^2</f>
        <v>14.590890603358293</v>
      </c>
      <c r="M1495" s="12">
        <v>2018</v>
      </c>
      <c r="N1495" s="9" t="s">
        <v>76</v>
      </c>
      <c r="O1495" s="9" t="s">
        <v>5226</v>
      </c>
      <c r="P1495" s="12">
        <v>86</v>
      </c>
      <c r="Q1495" s="12">
        <v>86</v>
      </c>
      <c r="R1495" s="12">
        <v>184.00915862421076</v>
      </c>
      <c r="S1495" s="12" t="s">
        <v>28</v>
      </c>
      <c r="T1495" s="9" t="s">
        <v>83</v>
      </c>
      <c r="U1495" s="9" t="s">
        <v>57</v>
      </c>
      <c r="V1495" s="9" t="s">
        <v>83</v>
      </c>
      <c r="W1495" s="14">
        <v>2</v>
      </c>
    </row>
    <row r="1496" spans="1:23" x14ac:dyDescent="0.25">
      <c r="A1496" s="8">
        <v>7204</v>
      </c>
      <c r="B1496" s="9" t="s">
        <v>5518</v>
      </c>
      <c r="C1496" s="9" t="s">
        <v>22</v>
      </c>
      <c r="D1496" s="9" t="s">
        <v>5519</v>
      </c>
      <c r="E1496" s="18" t="s">
        <v>759</v>
      </c>
      <c r="F1496" s="18" t="s">
        <v>5520</v>
      </c>
      <c r="G1496" s="12">
        <v>10</v>
      </c>
      <c r="H1496" s="9" t="s">
        <v>25</v>
      </c>
      <c r="I1496" s="9" t="s">
        <v>25</v>
      </c>
      <c r="J1496" s="12">
        <v>1</v>
      </c>
      <c r="K1496" s="13">
        <v>43922</v>
      </c>
      <c r="L1496" s="86">
        <f>(Tabla2[[#This Row],[release_year]]-'VARIANZA Y DES. EST'!$L$11)^2</f>
        <v>685.40274481023516</v>
      </c>
      <c r="M1496" s="12">
        <v>1988</v>
      </c>
      <c r="N1496" s="9" t="s">
        <v>43</v>
      </c>
      <c r="O1496" s="9" t="s">
        <v>5226</v>
      </c>
      <c r="P1496" s="12">
        <v>86</v>
      </c>
      <c r="Q1496" s="12">
        <v>86</v>
      </c>
      <c r="R1496" s="12">
        <v>184.00915862421076</v>
      </c>
      <c r="S1496" s="12" t="s">
        <v>28</v>
      </c>
      <c r="T1496" s="9" t="s">
        <v>3804</v>
      </c>
      <c r="U1496" s="9" t="s">
        <v>95</v>
      </c>
      <c r="V1496" s="9" t="s">
        <v>3804</v>
      </c>
      <c r="W1496" s="14">
        <v>3</v>
      </c>
    </row>
    <row r="1497" spans="1:23" x14ac:dyDescent="0.25">
      <c r="A1497" s="8">
        <v>7270</v>
      </c>
      <c r="B1497" s="9" t="s">
        <v>5521</v>
      </c>
      <c r="C1497" s="9" t="s">
        <v>22</v>
      </c>
      <c r="D1497" s="9" t="s">
        <v>5522</v>
      </c>
      <c r="E1497" s="9" t="s">
        <v>5523</v>
      </c>
      <c r="F1497" s="9" t="s">
        <v>5524</v>
      </c>
      <c r="G1497" s="12">
        <v>5</v>
      </c>
      <c r="H1497" s="9" t="s">
        <v>25</v>
      </c>
      <c r="I1497" s="9" t="s">
        <v>25</v>
      </c>
      <c r="J1497" s="12">
        <v>1</v>
      </c>
      <c r="K1497" s="13">
        <v>43901</v>
      </c>
      <c r="L1497" s="86">
        <f>(Tabla2[[#This Row],[release_year]]-'VARIANZA Y DES. EST'!$L$11)^2</f>
        <v>23.230495463129063</v>
      </c>
      <c r="M1497" s="12">
        <v>2019</v>
      </c>
      <c r="N1497" s="9" t="s">
        <v>76</v>
      </c>
      <c r="O1497" s="9" t="s">
        <v>5226</v>
      </c>
      <c r="P1497" s="12">
        <v>86</v>
      </c>
      <c r="Q1497" s="12">
        <v>86</v>
      </c>
      <c r="R1497" s="12">
        <v>184.00915862421076</v>
      </c>
      <c r="S1497" s="12" t="s">
        <v>28</v>
      </c>
      <c r="T1497" s="9" t="s">
        <v>3476</v>
      </c>
      <c r="U1497" s="9" t="s">
        <v>45</v>
      </c>
      <c r="V1497" s="9" t="s">
        <v>3476</v>
      </c>
      <c r="W1497" s="14">
        <v>3</v>
      </c>
    </row>
    <row r="1498" spans="1:23" x14ac:dyDescent="0.25">
      <c r="A1498" s="8">
        <v>7442</v>
      </c>
      <c r="B1498" s="9" t="s">
        <v>5525</v>
      </c>
      <c r="C1498" s="9" t="s">
        <v>22</v>
      </c>
      <c r="D1498" s="9" t="s">
        <v>5526</v>
      </c>
      <c r="E1498" s="10" t="s">
        <v>5527</v>
      </c>
      <c r="F1498" s="11"/>
      <c r="G1498" s="12">
        <v>0</v>
      </c>
      <c r="H1498" s="9" t="s">
        <v>184</v>
      </c>
      <c r="I1498" s="9" t="s">
        <v>5528</v>
      </c>
      <c r="J1498" s="12">
        <v>3</v>
      </c>
      <c r="K1498" s="13">
        <v>43635</v>
      </c>
      <c r="L1498" s="86">
        <f>(Tabla2[[#This Row],[release_year]]-'VARIANZA Y DES. EST'!$L$11)^2</f>
        <v>14.590890603358293</v>
      </c>
      <c r="M1498" s="12">
        <v>2018</v>
      </c>
      <c r="N1498" s="9" t="s">
        <v>35</v>
      </c>
      <c r="O1498" s="9" t="s">
        <v>5226</v>
      </c>
      <c r="P1498" s="12">
        <v>86</v>
      </c>
      <c r="Q1498" s="12">
        <v>86</v>
      </c>
      <c r="R1498" s="12">
        <v>184.00915862421076</v>
      </c>
      <c r="S1498" s="12" t="s">
        <v>28</v>
      </c>
      <c r="T1498" s="9" t="s">
        <v>57</v>
      </c>
      <c r="U1498" s="9" t="s">
        <v>57</v>
      </c>
      <c r="V1498" s="9" t="s">
        <v>57</v>
      </c>
      <c r="W1498" s="14">
        <v>1</v>
      </c>
    </row>
    <row r="1499" spans="1:23" x14ac:dyDescent="0.25">
      <c r="A1499" s="8">
        <v>7471</v>
      </c>
      <c r="B1499" s="9" t="s">
        <v>5529</v>
      </c>
      <c r="C1499" s="9" t="s">
        <v>22</v>
      </c>
      <c r="D1499" s="9" t="s">
        <v>5530</v>
      </c>
      <c r="E1499" s="18" t="s">
        <v>5531</v>
      </c>
      <c r="F1499" s="9" t="s">
        <v>5532</v>
      </c>
      <c r="G1499" s="12">
        <v>6</v>
      </c>
      <c r="H1499" s="9" t="s">
        <v>25</v>
      </c>
      <c r="I1499" s="9" t="s">
        <v>25</v>
      </c>
      <c r="J1499" s="12">
        <v>1</v>
      </c>
      <c r="K1499" s="16">
        <v>42723</v>
      </c>
      <c r="L1499" s="86">
        <f>(Tabla2[[#This Row],[release_year]]-'VARIANZA Y DES. EST'!$L$11)^2</f>
        <v>3.3116808838167522</v>
      </c>
      <c r="M1499" s="12">
        <v>2016</v>
      </c>
      <c r="N1499" s="9" t="s">
        <v>842</v>
      </c>
      <c r="O1499" s="9" t="s">
        <v>5226</v>
      </c>
      <c r="P1499" s="12">
        <v>86</v>
      </c>
      <c r="Q1499" s="12">
        <v>86</v>
      </c>
      <c r="R1499" s="12">
        <v>184.00915862421076</v>
      </c>
      <c r="S1499" s="12" t="s">
        <v>28</v>
      </c>
      <c r="T1499" s="9" t="s">
        <v>144</v>
      </c>
      <c r="U1499" s="9" t="s">
        <v>45</v>
      </c>
      <c r="V1499" s="9" t="s">
        <v>144</v>
      </c>
      <c r="W1499" s="14">
        <v>2</v>
      </c>
    </row>
    <row r="1500" spans="1:23" x14ac:dyDescent="0.25">
      <c r="A1500" s="8">
        <v>7520</v>
      </c>
      <c r="B1500" s="9" t="s">
        <v>5533</v>
      </c>
      <c r="C1500" s="9" t="s">
        <v>22</v>
      </c>
      <c r="D1500" s="9" t="s">
        <v>5534</v>
      </c>
      <c r="E1500" s="18" t="s">
        <v>5535</v>
      </c>
      <c r="F1500" s="9" t="s">
        <v>5536</v>
      </c>
      <c r="G1500" s="12">
        <v>5</v>
      </c>
      <c r="H1500" s="9" t="s">
        <v>3799</v>
      </c>
      <c r="I1500" s="9" t="s">
        <v>3799</v>
      </c>
      <c r="J1500" s="12">
        <v>1</v>
      </c>
      <c r="K1500" s="13">
        <v>43328</v>
      </c>
      <c r="L1500" s="86">
        <f>(Tabla2[[#This Row],[release_year]]-'VARIANZA Y DES. EST'!$L$11)^2</f>
        <v>910.84432537115208</v>
      </c>
      <c r="M1500" s="12">
        <v>1984</v>
      </c>
      <c r="N1500" s="9" t="s">
        <v>35</v>
      </c>
      <c r="O1500" s="9" t="s">
        <v>5226</v>
      </c>
      <c r="P1500" s="12">
        <v>86</v>
      </c>
      <c r="Q1500" s="12">
        <v>86</v>
      </c>
      <c r="R1500" s="12">
        <v>184.00915862421076</v>
      </c>
      <c r="S1500" s="12" t="s">
        <v>28</v>
      </c>
      <c r="T1500" s="9" t="s">
        <v>2492</v>
      </c>
      <c r="U1500" s="9" t="s">
        <v>95</v>
      </c>
      <c r="V1500" s="9" t="s">
        <v>2492</v>
      </c>
      <c r="W1500" s="14">
        <v>3</v>
      </c>
    </row>
    <row r="1501" spans="1:23" x14ac:dyDescent="0.25">
      <c r="A1501" s="8">
        <v>7620</v>
      </c>
      <c r="B1501" s="9" t="s">
        <v>5537</v>
      </c>
      <c r="C1501" s="9" t="s">
        <v>22</v>
      </c>
      <c r="D1501" s="9" t="s">
        <v>5538</v>
      </c>
      <c r="E1501" s="9" t="s">
        <v>5539</v>
      </c>
      <c r="F1501" s="9" t="s">
        <v>5540</v>
      </c>
      <c r="G1501" s="12">
        <v>10</v>
      </c>
      <c r="H1501" s="9" t="s">
        <v>25</v>
      </c>
      <c r="I1501" s="9" t="s">
        <v>25</v>
      </c>
      <c r="J1501" s="12">
        <v>1</v>
      </c>
      <c r="K1501" s="13">
        <v>44015</v>
      </c>
      <c r="L1501" s="86">
        <f>(Tabla2[[#This Row],[release_year]]-'VARIANZA Y DES. EST'!$L$11)^2</f>
        <v>7.9512857435875226</v>
      </c>
      <c r="M1501" s="12">
        <v>2017</v>
      </c>
      <c r="N1501" s="9" t="s">
        <v>43</v>
      </c>
      <c r="O1501" s="9" t="s">
        <v>5226</v>
      </c>
      <c r="P1501" s="12">
        <v>86</v>
      </c>
      <c r="Q1501" s="12">
        <v>86</v>
      </c>
      <c r="R1501" s="12">
        <v>184.00915862421076</v>
      </c>
      <c r="S1501" s="12" t="s">
        <v>28</v>
      </c>
      <c r="T1501" s="9" t="s">
        <v>2709</v>
      </c>
      <c r="U1501" s="9" t="s">
        <v>45</v>
      </c>
      <c r="V1501" s="9" t="s">
        <v>2709</v>
      </c>
      <c r="W1501" s="14">
        <v>2</v>
      </c>
    </row>
    <row r="1502" spans="1:23" x14ac:dyDescent="0.25">
      <c r="A1502" s="8">
        <v>7655</v>
      </c>
      <c r="B1502" s="9" t="s">
        <v>5541</v>
      </c>
      <c r="C1502" s="9" t="s">
        <v>22</v>
      </c>
      <c r="D1502" s="9" t="s">
        <v>5542</v>
      </c>
      <c r="E1502" s="9" t="s">
        <v>2896</v>
      </c>
      <c r="F1502" s="9" t="s">
        <v>5543</v>
      </c>
      <c r="G1502" s="12">
        <v>2</v>
      </c>
      <c r="H1502" s="9" t="s">
        <v>25</v>
      </c>
      <c r="I1502" s="9" t="s">
        <v>25</v>
      </c>
      <c r="J1502" s="12">
        <v>1</v>
      </c>
      <c r="K1502" s="13">
        <v>43313</v>
      </c>
      <c r="L1502" s="86">
        <f>(Tabla2[[#This Row],[release_year]]-'VARIANZA Y DES. EST'!$L$11)^2</f>
        <v>14.590890603358293</v>
      </c>
      <c r="M1502" s="12">
        <v>2018</v>
      </c>
      <c r="N1502" s="9" t="s">
        <v>35</v>
      </c>
      <c r="O1502" s="9" t="s">
        <v>5226</v>
      </c>
      <c r="P1502" s="12">
        <v>86</v>
      </c>
      <c r="Q1502" s="12">
        <v>86</v>
      </c>
      <c r="R1502" s="12">
        <v>184.00915862421076</v>
      </c>
      <c r="S1502" s="12" t="s">
        <v>28</v>
      </c>
      <c r="T1502" s="9" t="s">
        <v>576</v>
      </c>
      <c r="U1502" s="9" t="s">
        <v>57</v>
      </c>
      <c r="V1502" s="9" t="s">
        <v>576</v>
      </c>
      <c r="W1502" s="14">
        <v>2</v>
      </c>
    </row>
    <row r="1503" spans="1:23" x14ac:dyDescent="0.25">
      <c r="A1503" s="8">
        <v>7670</v>
      </c>
      <c r="B1503" s="9" t="s">
        <v>5544</v>
      </c>
      <c r="C1503" s="9" t="s">
        <v>22</v>
      </c>
      <c r="D1503" s="9" t="s">
        <v>5545</v>
      </c>
      <c r="E1503" s="18" t="s">
        <v>5546</v>
      </c>
      <c r="F1503" s="9" t="s">
        <v>5547</v>
      </c>
      <c r="G1503" s="12">
        <v>10</v>
      </c>
      <c r="H1503" s="9" t="s">
        <v>25</v>
      </c>
      <c r="I1503" s="9" t="s">
        <v>25</v>
      </c>
      <c r="J1503" s="12">
        <v>1</v>
      </c>
      <c r="K1503" s="13">
        <v>43709</v>
      </c>
      <c r="L1503" s="86">
        <f>(Tabla2[[#This Row],[release_year]]-'VARIANZA Y DES. EST'!$L$11)^2</f>
        <v>66.915632286109044</v>
      </c>
      <c r="M1503" s="12">
        <v>2006</v>
      </c>
      <c r="N1503" s="9" t="s">
        <v>99</v>
      </c>
      <c r="O1503" s="9" t="s">
        <v>5226</v>
      </c>
      <c r="P1503" s="12">
        <v>86</v>
      </c>
      <c r="Q1503" s="12">
        <v>86</v>
      </c>
      <c r="R1503" s="12">
        <v>184.00915862421076</v>
      </c>
      <c r="S1503" s="12" t="s">
        <v>28</v>
      </c>
      <c r="T1503" s="9" t="s">
        <v>111</v>
      </c>
      <c r="U1503" s="9" t="s">
        <v>30</v>
      </c>
      <c r="V1503" s="9" t="s">
        <v>111</v>
      </c>
      <c r="W1503" s="14">
        <v>2</v>
      </c>
    </row>
    <row r="1504" spans="1:23" x14ac:dyDescent="0.25">
      <c r="A1504" s="8">
        <v>7679</v>
      </c>
      <c r="B1504" s="9" t="s">
        <v>5548</v>
      </c>
      <c r="C1504" s="9" t="s">
        <v>22</v>
      </c>
      <c r="D1504" s="9" t="s">
        <v>5549</v>
      </c>
      <c r="E1504" s="9" t="s">
        <v>5550</v>
      </c>
      <c r="F1504" s="9" t="s">
        <v>5551</v>
      </c>
      <c r="G1504" s="12">
        <v>11</v>
      </c>
      <c r="H1504" s="9" t="s">
        <v>3799</v>
      </c>
      <c r="I1504" s="9" t="s">
        <v>3799</v>
      </c>
      <c r="J1504" s="12">
        <v>1</v>
      </c>
      <c r="K1504" s="13">
        <v>43328</v>
      </c>
      <c r="L1504" s="86">
        <f>(Tabla2[[#This Row],[release_year]]-'VARIANZA Y DES. EST'!$L$11)^2</f>
        <v>910.84432537115208</v>
      </c>
      <c r="M1504" s="12">
        <v>1984</v>
      </c>
      <c r="N1504" s="9" t="s">
        <v>76</v>
      </c>
      <c r="O1504" s="9" t="s">
        <v>5226</v>
      </c>
      <c r="P1504" s="12">
        <v>86</v>
      </c>
      <c r="Q1504" s="12">
        <v>86</v>
      </c>
      <c r="R1504" s="12">
        <v>184.00915862421076</v>
      </c>
      <c r="S1504" s="12" t="s">
        <v>28</v>
      </c>
      <c r="T1504" s="9" t="s">
        <v>4211</v>
      </c>
      <c r="U1504" s="9" t="s">
        <v>38</v>
      </c>
      <c r="V1504" s="9" t="s">
        <v>4211</v>
      </c>
      <c r="W1504" s="14">
        <v>2</v>
      </c>
    </row>
    <row r="1505" spans="1:23" x14ac:dyDescent="0.25">
      <c r="A1505" s="8">
        <v>7705</v>
      </c>
      <c r="B1505" s="9" t="s">
        <v>5552</v>
      </c>
      <c r="C1505" s="9" t="s">
        <v>22</v>
      </c>
      <c r="D1505" s="9" t="s">
        <v>5553</v>
      </c>
      <c r="E1505" s="9" t="s">
        <v>5554</v>
      </c>
      <c r="F1505" s="9" t="s">
        <v>5555</v>
      </c>
      <c r="G1505" s="12">
        <v>7</v>
      </c>
      <c r="H1505" s="9" t="s">
        <v>25</v>
      </c>
      <c r="I1505" s="9" t="s">
        <v>25</v>
      </c>
      <c r="J1505" s="12">
        <v>1</v>
      </c>
      <c r="K1505" s="13">
        <v>43831</v>
      </c>
      <c r="L1505" s="86">
        <f>(Tabla2[[#This Row],[release_year]]-'VARIANZA Y DES. EST'!$L$11)^2</f>
        <v>51.555237145879822</v>
      </c>
      <c r="M1505" s="12">
        <v>2007</v>
      </c>
      <c r="N1505" s="9" t="s">
        <v>1991</v>
      </c>
      <c r="O1505" s="9" t="s">
        <v>5226</v>
      </c>
      <c r="P1505" s="12">
        <v>86</v>
      </c>
      <c r="Q1505" s="12">
        <v>86</v>
      </c>
      <c r="R1505" s="12">
        <v>184.00915862421076</v>
      </c>
      <c r="S1505" s="12" t="s">
        <v>28</v>
      </c>
      <c r="T1505" s="9" t="s">
        <v>3370</v>
      </c>
      <c r="U1505" s="9" t="s">
        <v>514</v>
      </c>
      <c r="V1505" s="9" t="s">
        <v>3370</v>
      </c>
      <c r="W1505" s="14">
        <v>2</v>
      </c>
    </row>
    <row r="1506" spans="1:23" x14ac:dyDescent="0.25">
      <c r="A1506" s="8">
        <v>7793</v>
      </c>
      <c r="B1506" s="9" t="s">
        <v>5556</v>
      </c>
      <c r="C1506" s="9" t="s">
        <v>22</v>
      </c>
      <c r="D1506" s="9" t="s">
        <v>5557</v>
      </c>
      <c r="E1506" s="18" t="s">
        <v>5558</v>
      </c>
      <c r="F1506" s="9" t="s">
        <v>5559</v>
      </c>
      <c r="G1506" s="12">
        <v>1</v>
      </c>
      <c r="H1506" s="9" t="s">
        <v>25</v>
      </c>
      <c r="I1506" s="9" t="s">
        <v>25</v>
      </c>
      <c r="J1506" s="12">
        <v>1</v>
      </c>
      <c r="K1506" s="13">
        <v>42475</v>
      </c>
      <c r="L1506" s="86">
        <f>(Tabla2[[#This Row],[release_year]]-'VARIANZA Y DES. EST'!$L$11)^2</f>
        <v>0.67207602404598188</v>
      </c>
      <c r="M1506" s="12">
        <v>2015</v>
      </c>
      <c r="N1506" s="9" t="s">
        <v>842</v>
      </c>
      <c r="O1506" s="9" t="s">
        <v>5226</v>
      </c>
      <c r="P1506" s="12">
        <v>86</v>
      </c>
      <c r="Q1506" s="12">
        <v>86</v>
      </c>
      <c r="R1506" s="12">
        <v>184.00915862421076</v>
      </c>
      <c r="S1506" s="12" t="s">
        <v>28</v>
      </c>
      <c r="T1506" s="9" t="s">
        <v>57</v>
      </c>
      <c r="U1506" s="9" t="s">
        <v>57</v>
      </c>
      <c r="V1506" s="9" t="s">
        <v>57</v>
      </c>
      <c r="W1506" s="14">
        <v>1</v>
      </c>
    </row>
    <row r="1507" spans="1:23" x14ac:dyDescent="0.25">
      <c r="A1507" s="8">
        <v>7921</v>
      </c>
      <c r="B1507" s="9" t="s">
        <v>5560</v>
      </c>
      <c r="C1507" s="9" t="s">
        <v>22</v>
      </c>
      <c r="D1507" s="9" t="s">
        <v>5561</v>
      </c>
      <c r="E1507" s="18" t="s">
        <v>5562</v>
      </c>
      <c r="F1507" s="9" t="s">
        <v>5563</v>
      </c>
      <c r="G1507" s="12">
        <v>8</v>
      </c>
      <c r="H1507" s="9" t="s">
        <v>25</v>
      </c>
      <c r="I1507" s="9" t="s">
        <v>25</v>
      </c>
      <c r="J1507" s="12">
        <v>1</v>
      </c>
      <c r="K1507" s="13">
        <v>44056</v>
      </c>
      <c r="L1507" s="86">
        <f>(Tabla2[[#This Row],[release_year]]-'VARIANZA Y DES. EST'!$L$11)^2</f>
        <v>4.7532614447336705</v>
      </c>
      <c r="M1507" s="12">
        <v>2012</v>
      </c>
      <c r="N1507" s="9" t="s">
        <v>1991</v>
      </c>
      <c r="O1507" s="9" t="s">
        <v>5226</v>
      </c>
      <c r="P1507" s="12">
        <v>86</v>
      </c>
      <c r="Q1507" s="12">
        <v>86</v>
      </c>
      <c r="R1507" s="12">
        <v>184.00915862421076</v>
      </c>
      <c r="S1507" s="12" t="s">
        <v>28</v>
      </c>
      <c r="T1507" s="9" t="s">
        <v>4409</v>
      </c>
      <c r="U1507" s="9" t="s">
        <v>95</v>
      </c>
      <c r="V1507" s="9" t="s">
        <v>4409</v>
      </c>
      <c r="W1507" s="14">
        <v>3</v>
      </c>
    </row>
    <row r="1508" spans="1:23" x14ac:dyDescent="0.25">
      <c r="A1508" s="8">
        <v>7934</v>
      </c>
      <c r="B1508" s="9" t="s">
        <v>5564</v>
      </c>
      <c r="C1508" s="9" t="s">
        <v>22</v>
      </c>
      <c r="D1508" s="9" t="s">
        <v>5565</v>
      </c>
      <c r="E1508" s="18" t="s">
        <v>5566</v>
      </c>
      <c r="F1508" s="9" t="s">
        <v>5567</v>
      </c>
      <c r="G1508" s="12">
        <v>5</v>
      </c>
      <c r="H1508" s="9" t="s">
        <v>25</v>
      </c>
      <c r="I1508" s="9" t="s">
        <v>25</v>
      </c>
      <c r="J1508" s="12">
        <v>1</v>
      </c>
      <c r="K1508" s="16">
        <v>43056</v>
      </c>
      <c r="L1508" s="86">
        <f>(Tabla2[[#This Row],[release_year]]-'VARIANZA Y DES. EST'!$L$11)^2</f>
        <v>3.2471164275211517E-2</v>
      </c>
      <c r="M1508" s="12">
        <v>2014</v>
      </c>
      <c r="N1508" s="9" t="s">
        <v>82</v>
      </c>
      <c r="O1508" s="9" t="s">
        <v>5226</v>
      </c>
      <c r="P1508" s="12">
        <v>86</v>
      </c>
      <c r="Q1508" s="12">
        <v>86</v>
      </c>
      <c r="R1508" s="12">
        <v>184.00915862421076</v>
      </c>
      <c r="S1508" s="12" t="s">
        <v>28</v>
      </c>
      <c r="T1508" s="9" t="s">
        <v>111</v>
      </c>
      <c r="U1508" s="9" t="s">
        <v>30</v>
      </c>
      <c r="V1508" s="9" t="s">
        <v>111</v>
      </c>
      <c r="W1508" s="14">
        <v>2</v>
      </c>
    </row>
    <row r="1509" spans="1:23" x14ac:dyDescent="0.25">
      <c r="A1509" s="8">
        <v>7966</v>
      </c>
      <c r="B1509" s="9" t="s">
        <v>5568</v>
      </c>
      <c r="C1509" s="9" t="s">
        <v>22</v>
      </c>
      <c r="D1509" s="9" t="s">
        <v>5569</v>
      </c>
      <c r="E1509" s="18" t="s">
        <v>5570</v>
      </c>
      <c r="F1509" s="9" t="s">
        <v>5571</v>
      </c>
      <c r="G1509" s="12">
        <v>1</v>
      </c>
      <c r="H1509" s="9" t="s">
        <v>710</v>
      </c>
      <c r="I1509" s="9" t="s">
        <v>5572</v>
      </c>
      <c r="J1509" s="12">
        <v>3</v>
      </c>
      <c r="K1509" s="13">
        <v>43800</v>
      </c>
      <c r="L1509" s="86">
        <f>(Tabla2[[#This Row],[release_year]]-'VARIANZA Y DES. EST'!$L$11)^2</f>
        <v>4.7532614447336705</v>
      </c>
      <c r="M1509" s="12">
        <v>2012</v>
      </c>
      <c r="N1509" s="9" t="s">
        <v>43</v>
      </c>
      <c r="O1509" s="9" t="s">
        <v>5226</v>
      </c>
      <c r="P1509" s="12">
        <v>86</v>
      </c>
      <c r="Q1509" s="12">
        <v>86</v>
      </c>
      <c r="R1509" s="12">
        <v>184.00915862421076</v>
      </c>
      <c r="S1509" s="12" t="s">
        <v>28</v>
      </c>
      <c r="T1509" s="9" t="s">
        <v>756</v>
      </c>
      <c r="U1509" s="9" t="s">
        <v>57</v>
      </c>
      <c r="V1509" s="9" t="s">
        <v>756</v>
      </c>
      <c r="W1509" s="14">
        <v>3</v>
      </c>
    </row>
    <row r="1510" spans="1:23" x14ac:dyDescent="0.25">
      <c r="A1510" s="8">
        <v>8047</v>
      </c>
      <c r="B1510" s="9" t="s">
        <v>5573</v>
      </c>
      <c r="C1510" s="9" t="s">
        <v>22</v>
      </c>
      <c r="D1510" s="9" t="s">
        <v>5574</v>
      </c>
      <c r="E1510" s="18" t="s">
        <v>5575</v>
      </c>
      <c r="F1510" s="9" t="s">
        <v>5576</v>
      </c>
      <c r="G1510" s="12">
        <v>8</v>
      </c>
      <c r="H1510" s="9" t="s">
        <v>25</v>
      </c>
      <c r="I1510" s="9" t="s">
        <v>25</v>
      </c>
      <c r="J1510" s="12">
        <v>1</v>
      </c>
      <c r="K1510" s="13">
        <v>43840</v>
      </c>
      <c r="L1510" s="86">
        <f>(Tabla2[[#This Row],[release_year]]-'VARIANZA Y DES. EST'!$L$11)^2</f>
        <v>3.3116808838167522</v>
      </c>
      <c r="M1510" s="12">
        <v>2016</v>
      </c>
      <c r="N1510" s="9" t="s">
        <v>1991</v>
      </c>
      <c r="O1510" s="9" t="s">
        <v>5226</v>
      </c>
      <c r="P1510" s="12">
        <v>86</v>
      </c>
      <c r="Q1510" s="12">
        <v>86</v>
      </c>
      <c r="R1510" s="12">
        <v>184.00915862421076</v>
      </c>
      <c r="S1510" s="12" t="s">
        <v>28</v>
      </c>
      <c r="T1510" s="9" t="s">
        <v>5577</v>
      </c>
      <c r="U1510" s="9" t="s">
        <v>38</v>
      </c>
      <c r="V1510" s="9" t="s">
        <v>5577</v>
      </c>
      <c r="W1510" s="14">
        <v>2</v>
      </c>
    </row>
    <row r="1511" spans="1:23" x14ac:dyDescent="0.25">
      <c r="A1511" s="8">
        <v>8081</v>
      </c>
      <c r="B1511" s="9" t="s">
        <v>5578</v>
      </c>
      <c r="C1511" s="9" t="s">
        <v>22</v>
      </c>
      <c r="D1511" s="9" t="s">
        <v>5579</v>
      </c>
      <c r="E1511" s="9" t="s">
        <v>5580</v>
      </c>
      <c r="F1511" s="9" t="s">
        <v>5581</v>
      </c>
      <c r="G1511" s="12">
        <v>7</v>
      </c>
      <c r="H1511" s="9" t="s">
        <v>160</v>
      </c>
      <c r="I1511" s="9" t="s">
        <v>160</v>
      </c>
      <c r="J1511" s="12">
        <v>1</v>
      </c>
      <c r="K1511" s="16">
        <v>43445</v>
      </c>
      <c r="L1511" s="86">
        <f>(Tabla2[[#This Row],[release_year]]-'VARIANZA Y DES. EST'!$L$11)^2</f>
        <v>0.67207602404598188</v>
      </c>
      <c r="M1511" s="12">
        <v>2015</v>
      </c>
      <c r="N1511" s="9" t="s">
        <v>1991</v>
      </c>
      <c r="O1511" s="9" t="s">
        <v>5226</v>
      </c>
      <c r="P1511" s="12">
        <v>86</v>
      </c>
      <c r="Q1511" s="12">
        <v>86</v>
      </c>
      <c r="R1511" s="12">
        <v>184.00915862421076</v>
      </c>
      <c r="S1511" s="12" t="s">
        <v>28</v>
      </c>
      <c r="T1511" s="9" t="s">
        <v>38</v>
      </c>
      <c r="U1511" s="9" t="s">
        <v>38</v>
      </c>
      <c r="V1511" s="9" t="s">
        <v>38</v>
      </c>
      <c r="W1511" s="14">
        <v>1</v>
      </c>
    </row>
    <row r="1512" spans="1:23" x14ac:dyDescent="0.25">
      <c r="A1512" s="8">
        <v>8090</v>
      </c>
      <c r="B1512" s="9" t="s">
        <v>5582</v>
      </c>
      <c r="C1512" s="9" t="s">
        <v>22</v>
      </c>
      <c r="D1512" s="9" t="s">
        <v>5583</v>
      </c>
      <c r="E1512" s="18" t="s">
        <v>5584</v>
      </c>
      <c r="F1512" s="9" t="s">
        <v>5585</v>
      </c>
      <c r="G1512" s="12">
        <v>3</v>
      </c>
      <c r="H1512" s="9" t="s">
        <v>25</v>
      </c>
      <c r="I1512" s="9" t="s">
        <v>25</v>
      </c>
      <c r="J1512" s="12">
        <v>1</v>
      </c>
      <c r="K1512" s="13">
        <v>43344</v>
      </c>
      <c r="L1512" s="86">
        <f>(Tabla2[[#This Row],[release_year]]-'VARIANZA Y DES. EST'!$L$11)^2</f>
        <v>7.9512857435875226</v>
      </c>
      <c r="M1512" s="12">
        <v>2017</v>
      </c>
      <c r="N1512" s="9" t="s">
        <v>1991</v>
      </c>
      <c r="O1512" s="9" t="s">
        <v>5226</v>
      </c>
      <c r="P1512" s="12">
        <v>86</v>
      </c>
      <c r="Q1512" s="12">
        <v>86</v>
      </c>
      <c r="R1512" s="12">
        <v>184.00915862421076</v>
      </c>
      <c r="S1512" s="12" t="s">
        <v>28</v>
      </c>
      <c r="T1512" s="9" t="s">
        <v>514</v>
      </c>
      <c r="U1512" s="9" t="s">
        <v>514</v>
      </c>
      <c r="V1512" s="9" t="s">
        <v>514</v>
      </c>
      <c r="W1512" s="14">
        <v>1</v>
      </c>
    </row>
    <row r="1513" spans="1:23" x14ac:dyDescent="0.25">
      <c r="A1513" s="8">
        <v>8135</v>
      </c>
      <c r="B1513" s="9" t="s">
        <v>5586</v>
      </c>
      <c r="C1513" s="9" t="s">
        <v>22</v>
      </c>
      <c r="D1513" s="9" t="s">
        <v>5587</v>
      </c>
      <c r="E1513" s="18" t="s">
        <v>5588</v>
      </c>
      <c r="F1513" s="9" t="s">
        <v>5589</v>
      </c>
      <c r="G1513" s="12">
        <v>1</v>
      </c>
      <c r="H1513" s="9" t="s">
        <v>25</v>
      </c>
      <c r="I1513" s="9" t="s">
        <v>25</v>
      </c>
      <c r="J1513" s="12">
        <v>1</v>
      </c>
      <c r="K1513" s="16">
        <v>43444</v>
      </c>
      <c r="L1513" s="86">
        <f>(Tabla2[[#This Row],[release_year]]-'VARIANZA Y DES. EST'!$L$11)^2</f>
        <v>7.9512857435875226</v>
      </c>
      <c r="M1513" s="12">
        <v>2017</v>
      </c>
      <c r="N1513" s="9" t="s">
        <v>76</v>
      </c>
      <c r="O1513" s="9" t="s">
        <v>5226</v>
      </c>
      <c r="P1513" s="12">
        <v>86</v>
      </c>
      <c r="Q1513" s="12">
        <v>86</v>
      </c>
      <c r="R1513" s="12">
        <v>184.00915862421076</v>
      </c>
      <c r="S1513" s="12" t="s">
        <v>28</v>
      </c>
      <c r="T1513" s="9" t="s">
        <v>137</v>
      </c>
      <c r="U1513" s="9" t="s">
        <v>57</v>
      </c>
      <c r="V1513" s="9" t="s">
        <v>137</v>
      </c>
      <c r="W1513" s="14">
        <v>2</v>
      </c>
    </row>
    <row r="1514" spans="1:23" x14ac:dyDescent="0.25">
      <c r="A1514" s="8">
        <v>8199</v>
      </c>
      <c r="B1514" s="9" t="s">
        <v>5590</v>
      </c>
      <c r="C1514" s="9" t="s">
        <v>22</v>
      </c>
      <c r="D1514" s="9" t="s">
        <v>5591</v>
      </c>
      <c r="E1514" s="18" t="s">
        <v>5592</v>
      </c>
      <c r="F1514" s="9" t="s">
        <v>5593</v>
      </c>
      <c r="G1514" s="12">
        <v>7</v>
      </c>
      <c r="H1514" s="9" t="s">
        <v>126</v>
      </c>
      <c r="I1514" s="9" t="s">
        <v>5012</v>
      </c>
      <c r="J1514" s="12">
        <v>2</v>
      </c>
      <c r="K1514" s="16">
        <v>43464</v>
      </c>
      <c r="L1514" s="86">
        <f>(Tabla2[[#This Row],[release_year]]-'VARIANZA Y DES. EST'!$L$11)^2</f>
        <v>3.3116808838167522</v>
      </c>
      <c r="M1514" s="12">
        <v>2016</v>
      </c>
      <c r="N1514" s="9" t="s">
        <v>1991</v>
      </c>
      <c r="O1514" s="9" t="s">
        <v>5226</v>
      </c>
      <c r="P1514" s="12">
        <v>86</v>
      </c>
      <c r="Q1514" s="12">
        <v>86</v>
      </c>
      <c r="R1514" s="12">
        <v>184.00915862421076</v>
      </c>
      <c r="S1514" s="12" t="s">
        <v>28</v>
      </c>
      <c r="T1514" s="9" t="s">
        <v>3611</v>
      </c>
      <c r="U1514" s="9" t="s">
        <v>514</v>
      </c>
      <c r="V1514" s="9" t="s">
        <v>3611</v>
      </c>
      <c r="W1514" s="14">
        <v>3</v>
      </c>
    </row>
    <row r="1515" spans="1:23" x14ac:dyDescent="0.25">
      <c r="A1515" s="8">
        <v>8280</v>
      </c>
      <c r="B1515" s="9" t="s">
        <v>5594</v>
      </c>
      <c r="C1515" s="9" t="s">
        <v>22</v>
      </c>
      <c r="D1515" s="9" t="s">
        <v>5595</v>
      </c>
      <c r="E1515" s="18" t="s">
        <v>5596</v>
      </c>
      <c r="F1515" s="9" t="s">
        <v>5597</v>
      </c>
      <c r="G1515" s="12">
        <v>9</v>
      </c>
      <c r="H1515" s="9" t="s">
        <v>25</v>
      </c>
      <c r="I1515" s="9" t="s">
        <v>25</v>
      </c>
      <c r="J1515" s="12">
        <v>1</v>
      </c>
      <c r="K1515" s="13">
        <v>43313</v>
      </c>
      <c r="L1515" s="86">
        <f>(Tabla2[[#This Row],[release_year]]-'VARIANZA Y DES. EST'!$L$11)^2</f>
        <v>0.67207602404598188</v>
      </c>
      <c r="M1515" s="12">
        <v>2015</v>
      </c>
      <c r="N1515" s="9" t="s">
        <v>76</v>
      </c>
      <c r="O1515" s="9" t="s">
        <v>5226</v>
      </c>
      <c r="P1515" s="12">
        <v>86</v>
      </c>
      <c r="Q1515" s="12">
        <v>86</v>
      </c>
      <c r="R1515" s="12">
        <v>184.00915862421076</v>
      </c>
      <c r="S1515" s="12" t="s">
        <v>28</v>
      </c>
      <c r="T1515" s="9" t="s">
        <v>4506</v>
      </c>
      <c r="U1515" s="9" t="s">
        <v>514</v>
      </c>
      <c r="V1515" s="9" t="s">
        <v>4506</v>
      </c>
      <c r="W1515" s="14">
        <v>3</v>
      </c>
    </row>
    <row r="1516" spans="1:23" x14ac:dyDescent="0.25">
      <c r="A1516" s="8">
        <v>8382</v>
      </c>
      <c r="B1516" s="9" t="s">
        <v>5598</v>
      </c>
      <c r="C1516" s="9" t="s">
        <v>22</v>
      </c>
      <c r="D1516" s="9" t="s">
        <v>5599</v>
      </c>
      <c r="E1516" s="9" t="s">
        <v>5600</v>
      </c>
      <c r="F1516" s="9" t="s">
        <v>5601</v>
      </c>
      <c r="G1516" s="12">
        <v>17</v>
      </c>
      <c r="H1516" s="9" t="s">
        <v>25</v>
      </c>
      <c r="I1516" s="9" t="s">
        <v>25</v>
      </c>
      <c r="J1516" s="12">
        <v>1</v>
      </c>
      <c r="K1516" s="13">
        <v>43255</v>
      </c>
      <c r="L1516" s="86">
        <f>(Tabla2[[#This Row],[release_year]]-'VARIANZA Y DES. EST'!$L$11)^2</f>
        <v>7.9512857435875226</v>
      </c>
      <c r="M1516" s="12">
        <v>2017</v>
      </c>
      <c r="N1516" s="9" t="s">
        <v>99</v>
      </c>
      <c r="O1516" s="9" t="s">
        <v>5226</v>
      </c>
      <c r="P1516" s="12">
        <v>86</v>
      </c>
      <c r="Q1516" s="12">
        <v>86</v>
      </c>
      <c r="R1516" s="12">
        <v>184.00915862421076</v>
      </c>
      <c r="S1516" s="12" t="s">
        <v>28</v>
      </c>
      <c r="T1516" s="9" t="s">
        <v>5602</v>
      </c>
      <c r="U1516" s="9" t="s">
        <v>30</v>
      </c>
      <c r="V1516" s="9" t="s">
        <v>5602</v>
      </c>
      <c r="W1516" s="14">
        <v>2</v>
      </c>
    </row>
    <row r="1517" spans="1:23" x14ac:dyDescent="0.25">
      <c r="A1517" s="8">
        <v>8502</v>
      </c>
      <c r="B1517" s="9" t="s">
        <v>5603</v>
      </c>
      <c r="C1517" s="9" t="s">
        <v>22</v>
      </c>
      <c r="D1517" s="9" t="s">
        <v>5604</v>
      </c>
      <c r="E1517" s="9" t="s">
        <v>5605</v>
      </c>
      <c r="F1517" s="9" t="s">
        <v>5606</v>
      </c>
      <c r="G1517" s="12">
        <v>12</v>
      </c>
      <c r="H1517" s="9" t="s">
        <v>25</v>
      </c>
      <c r="I1517" s="9" t="s">
        <v>5607</v>
      </c>
      <c r="J1517" s="12">
        <v>3</v>
      </c>
      <c r="K1517" s="16">
        <v>43826</v>
      </c>
      <c r="L1517" s="86">
        <f>(Tabla2[[#This Row],[release_year]]-'VARIANZA Y DES. EST'!$L$11)^2</f>
        <v>23.230495463129063</v>
      </c>
      <c r="M1517" s="12">
        <v>2019</v>
      </c>
      <c r="N1517" s="9" t="s">
        <v>99</v>
      </c>
      <c r="O1517" s="9" t="s">
        <v>5226</v>
      </c>
      <c r="P1517" s="12">
        <v>86</v>
      </c>
      <c r="Q1517" s="12">
        <v>86</v>
      </c>
      <c r="R1517" s="12">
        <v>184.00915862421076</v>
      </c>
      <c r="S1517" s="12" t="s">
        <v>28</v>
      </c>
      <c r="T1517" s="9" t="s">
        <v>111</v>
      </c>
      <c r="U1517" s="9" t="s">
        <v>30</v>
      </c>
      <c r="V1517" s="9" t="s">
        <v>111</v>
      </c>
      <c r="W1517" s="14">
        <v>2</v>
      </c>
    </row>
    <row r="1518" spans="1:23" x14ac:dyDescent="0.25">
      <c r="A1518" s="8">
        <v>8574</v>
      </c>
      <c r="B1518" s="9" t="s">
        <v>5608</v>
      </c>
      <c r="C1518" s="9" t="s">
        <v>22</v>
      </c>
      <c r="D1518" s="9" t="s">
        <v>5609</v>
      </c>
      <c r="E1518" s="20" t="s">
        <v>5610</v>
      </c>
      <c r="F1518" s="21"/>
      <c r="G1518" s="12">
        <v>0</v>
      </c>
      <c r="H1518" s="9" t="s">
        <v>25</v>
      </c>
      <c r="I1518" s="9" t="s">
        <v>25</v>
      </c>
      <c r="J1518" s="12">
        <v>1</v>
      </c>
      <c r="K1518" s="16">
        <v>42720</v>
      </c>
      <c r="L1518" s="86">
        <f>(Tabla2[[#This Row],[release_year]]-'VARIANZA Y DES. EST'!$L$11)^2</f>
        <v>3.3116808838167522</v>
      </c>
      <c r="M1518" s="12">
        <v>2016</v>
      </c>
      <c r="N1518" s="9" t="s">
        <v>35</v>
      </c>
      <c r="O1518" s="9" t="s">
        <v>5226</v>
      </c>
      <c r="P1518" s="12">
        <v>86</v>
      </c>
      <c r="Q1518" s="12">
        <v>86</v>
      </c>
      <c r="R1518" s="12">
        <v>184.00915862421076</v>
      </c>
      <c r="S1518" s="12" t="s">
        <v>28</v>
      </c>
      <c r="T1518" s="9" t="s">
        <v>57</v>
      </c>
      <c r="U1518" s="9" t="s">
        <v>57</v>
      </c>
      <c r="V1518" s="9" t="s">
        <v>57</v>
      </c>
      <c r="W1518" s="14">
        <v>1</v>
      </c>
    </row>
    <row r="1519" spans="1:23" x14ac:dyDescent="0.25">
      <c r="A1519" s="8">
        <v>8646</v>
      </c>
      <c r="B1519" s="9" t="s">
        <v>5611</v>
      </c>
      <c r="C1519" s="9" t="s">
        <v>22</v>
      </c>
      <c r="D1519" s="9" t="s">
        <v>5612</v>
      </c>
      <c r="E1519" s="18" t="s">
        <v>5613</v>
      </c>
      <c r="F1519" s="9" t="s">
        <v>5614</v>
      </c>
      <c r="G1519" s="12">
        <v>6</v>
      </c>
      <c r="H1519" s="9" t="s">
        <v>25</v>
      </c>
      <c r="I1519" s="9" t="s">
        <v>25</v>
      </c>
      <c r="J1519" s="12">
        <v>1</v>
      </c>
      <c r="K1519" s="13">
        <v>43539</v>
      </c>
      <c r="L1519" s="86">
        <f>(Tabla2[[#This Row],[release_year]]-'VARIANZA Y DES. EST'!$L$11)^2</f>
        <v>14.590890603358293</v>
      </c>
      <c r="M1519" s="12">
        <v>2018</v>
      </c>
      <c r="N1519" s="9" t="s">
        <v>76</v>
      </c>
      <c r="O1519" s="9" t="s">
        <v>5226</v>
      </c>
      <c r="P1519" s="12">
        <v>86</v>
      </c>
      <c r="Q1519" s="12">
        <v>86</v>
      </c>
      <c r="R1519" s="12">
        <v>184.00915862421076</v>
      </c>
      <c r="S1519" s="12" t="s">
        <v>28</v>
      </c>
      <c r="T1519" s="9" t="s">
        <v>3611</v>
      </c>
      <c r="U1519" s="9" t="s">
        <v>514</v>
      </c>
      <c r="V1519" s="9" t="s">
        <v>3611</v>
      </c>
      <c r="W1519" s="14">
        <v>3</v>
      </c>
    </row>
    <row r="1520" spans="1:23" x14ac:dyDescent="0.25">
      <c r="A1520" s="8">
        <v>8731</v>
      </c>
      <c r="B1520" s="9" t="s">
        <v>5615</v>
      </c>
      <c r="C1520" s="9" t="s">
        <v>22</v>
      </c>
      <c r="D1520" s="9" t="s">
        <v>5616</v>
      </c>
      <c r="E1520" s="18" t="s">
        <v>2366</v>
      </c>
      <c r="F1520" s="9" t="s">
        <v>5617</v>
      </c>
      <c r="G1520" s="12">
        <v>10</v>
      </c>
      <c r="H1520" s="9" t="s">
        <v>25</v>
      </c>
      <c r="I1520" s="9" t="s">
        <v>25</v>
      </c>
      <c r="J1520" s="12">
        <v>1</v>
      </c>
      <c r="K1520" s="13">
        <v>43122</v>
      </c>
      <c r="L1520" s="86">
        <f>(Tabla2[[#This Row],[release_year]]-'VARIANZA Y DES. EST'!$L$11)^2</f>
        <v>7.9512857435875226</v>
      </c>
      <c r="M1520" s="12">
        <v>2017</v>
      </c>
      <c r="N1520" s="9" t="s">
        <v>1991</v>
      </c>
      <c r="O1520" s="9" t="s">
        <v>5226</v>
      </c>
      <c r="P1520" s="12">
        <v>86</v>
      </c>
      <c r="Q1520" s="12">
        <v>86</v>
      </c>
      <c r="R1520" s="12">
        <v>184.00915862421076</v>
      </c>
      <c r="S1520" s="12" t="s">
        <v>28</v>
      </c>
      <c r="T1520" s="9" t="s">
        <v>95</v>
      </c>
      <c r="U1520" s="9" t="s">
        <v>95</v>
      </c>
      <c r="V1520" s="9" t="s">
        <v>95</v>
      </c>
      <c r="W1520" s="14">
        <v>1</v>
      </c>
    </row>
    <row r="1521" spans="1:23" x14ac:dyDescent="0.25">
      <c r="A1521" s="8">
        <v>8749</v>
      </c>
      <c r="B1521" s="9" t="s">
        <v>5618</v>
      </c>
      <c r="C1521" s="9" t="s">
        <v>22</v>
      </c>
      <c r="D1521" s="9" t="s">
        <v>5619</v>
      </c>
      <c r="E1521" s="18" t="s">
        <v>5620</v>
      </c>
      <c r="F1521" s="9" t="s">
        <v>5621</v>
      </c>
      <c r="G1521" s="12">
        <v>7</v>
      </c>
      <c r="H1521" s="9" t="s">
        <v>279</v>
      </c>
      <c r="I1521" s="9" t="s">
        <v>279</v>
      </c>
      <c r="J1521" s="12">
        <v>1</v>
      </c>
      <c r="K1521" s="13">
        <v>42675</v>
      </c>
      <c r="L1521" s="86">
        <f>(Tabla2[[#This Row],[release_year]]-'VARIANZA Y DES. EST'!$L$11)^2</f>
        <v>1100.9255107918398</v>
      </c>
      <c r="M1521" s="12">
        <v>1981</v>
      </c>
      <c r="N1521" s="9" t="s">
        <v>842</v>
      </c>
      <c r="O1521" s="9" t="s">
        <v>5226</v>
      </c>
      <c r="P1521" s="12">
        <v>86</v>
      </c>
      <c r="Q1521" s="12">
        <v>86</v>
      </c>
      <c r="R1521" s="12">
        <v>184.00915862421076</v>
      </c>
      <c r="S1521" s="12" t="s">
        <v>28</v>
      </c>
      <c r="T1521" s="9" t="s">
        <v>5622</v>
      </c>
      <c r="U1521" s="9" t="s">
        <v>151</v>
      </c>
      <c r="V1521" s="9" t="s">
        <v>5622</v>
      </c>
      <c r="W1521" s="14">
        <v>2</v>
      </c>
    </row>
    <row r="1522" spans="1:23" x14ac:dyDescent="0.25">
      <c r="A1522" s="8">
        <v>87</v>
      </c>
      <c r="B1522" s="9" t="s">
        <v>5623</v>
      </c>
      <c r="C1522" s="9" t="s">
        <v>22</v>
      </c>
      <c r="D1522" s="9" t="s">
        <v>5624</v>
      </c>
      <c r="E1522" s="18" t="s">
        <v>5625</v>
      </c>
      <c r="F1522" s="9" t="s">
        <v>5626</v>
      </c>
      <c r="G1522" s="12">
        <v>8</v>
      </c>
      <c r="H1522" s="12"/>
      <c r="I1522" s="9"/>
      <c r="J1522" s="12">
        <v>0</v>
      </c>
      <c r="K1522" s="13">
        <v>44449</v>
      </c>
      <c r="L1522" s="86">
        <f>(Tabla2[[#This Row],[release_year]]-'VARIANZA Y DES. EST'!$L$11)^2</f>
        <v>46.509705182670608</v>
      </c>
      <c r="M1522" s="12">
        <v>2021</v>
      </c>
      <c r="N1522" s="9" t="s">
        <v>76</v>
      </c>
      <c r="O1522" s="9" t="s">
        <v>5627</v>
      </c>
      <c r="P1522" s="12">
        <v>87</v>
      </c>
      <c r="Q1522" s="12">
        <v>87</v>
      </c>
      <c r="R1522" s="12">
        <v>157.87916351737664</v>
      </c>
      <c r="S1522" s="12" t="s">
        <v>28</v>
      </c>
      <c r="T1522" s="9" t="s">
        <v>2372</v>
      </c>
      <c r="U1522" s="9" t="s">
        <v>239</v>
      </c>
      <c r="V1522" s="9" t="s">
        <v>2372</v>
      </c>
      <c r="W1522" s="14">
        <v>2</v>
      </c>
    </row>
    <row r="1523" spans="1:23" x14ac:dyDescent="0.25">
      <c r="A1523" s="8">
        <v>326</v>
      </c>
      <c r="B1523" s="9" t="s">
        <v>5628</v>
      </c>
      <c r="C1523" s="9" t="s">
        <v>22</v>
      </c>
      <c r="D1523" s="9" t="s">
        <v>5629</v>
      </c>
      <c r="E1523" s="9" t="s">
        <v>5630</v>
      </c>
      <c r="F1523" s="9" t="s">
        <v>5631</v>
      </c>
      <c r="G1523" s="12">
        <v>12</v>
      </c>
      <c r="H1523" s="9" t="s">
        <v>25</v>
      </c>
      <c r="I1523" s="9" t="s">
        <v>25</v>
      </c>
      <c r="J1523" s="12">
        <v>1</v>
      </c>
      <c r="K1523" s="13">
        <v>44409</v>
      </c>
      <c r="L1523" s="86">
        <f>(Tabla2[[#This Row],[release_year]]-'VARIANZA Y DES. EST'!$L$11)^2</f>
        <v>491.96116424931824</v>
      </c>
      <c r="M1523" s="12">
        <v>1992</v>
      </c>
      <c r="N1523" s="9" t="s">
        <v>99</v>
      </c>
      <c r="O1523" s="9" t="s">
        <v>5627</v>
      </c>
      <c r="P1523" s="12">
        <v>87</v>
      </c>
      <c r="Q1523" s="12">
        <v>87</v>
      </c>
      <c r="R1523" s="12">
        <v>157.87916351737664</v>
      </c>
      <c r="S1523" s="12" t="s">
        <v>28</v>
      </c>
      <c r="T1523" s="9" t="s">
        <v>111</v>
      </c>
      <c r="U1523" s="9" t="s">
        <v>30</v>
      </c>
      <c r="V1523" s="9" t="s">
        <v>111</v>
      </c>
      <c r="W1523" s="14">
        <v>2</v>
      </c>
    </row>
    <row r="1524" spans="1:23" x14ac:dyDescent="0.25">
      <c r="A1524" s="8">
        <v>429</v>
      </c>
      <c r="B1524" s="9" t="s">
        <v>5632</v>
      </c>
      <c r="C1524" s="9" t="s">
        <v>22</v>
      </c>
      <c r="D1524" s="9" t="s">
        <v>5633</v>
      </c>
      <c r="E1524" s="18" t="s">
        <v>5634</v>
      </c>
      <c r="F1524" s="9" t="s">
        <v>5635</v>
      </c>
      <c r="G1524" s="12">
        <v>11</v>
      </c>
      <c r="H1524" s="12"/>
      <c r="I1524" s="9"/>
      <c r="J1524" s="12">
        <v>0</v>
      </c>
      <c r="K1524" s="13">
        <v>44399</v>
      </c>
      <c r="L1524" s="86">
        <f>(Tabla2[[#This Row],[release_year]]-'VARIANZA Y DES. EST'!$L$11)^2</f>
        <v>46.509705182670608</v>
      </c>
      <c r="M1524" s="12">
        <v>2021</v>
      </c>
      <c r="N1524" s="9" t="s">
        <v>55</v>
      </c>
      <c r="O1524" s="9" t="s">
        <v>5627</v>
      </c>
      <c r="P1524" s="12">
        <v>87</v>
      </c>
      <c r="Q1524" s="12">
        <v>87</v>
      </c>
      <c r="R1524" s="12">
        <v>157.87916351737664</v>
      </c>
      <c r="S1524" s="12" t="s">
        <v>28</v>
      </c>
      <c r="T1524" s="9" t="s">
        <v>5636</v>
      </c>
      <c r="U1524" s="9" t="s">
        <v>653</v>
      </c>
      <c r="V1524" s="9" t="s">
        <v>5636</v>
      </c>
      <c r="W1524" s="14">
        <v>3</v>
      </c>
    </row>
    <row r="1525" spans="1:23" x14ac:dyDescent="0.25">
      <c r="A1525" s="8">
        <v>470</v>
      </c>
      <c r="B1525" s="9" t="s">
        <v>5637</v>
      </c>
      <c r="C1525" s="9" t="s">
        <v>22</v>
      </c>
      <c r="D1525" s="9" t="s">
        <v>5638</v>
      </c>
      <c r="E1525" s="9" t="s">
        <v>5639</v>
      </c>
      <c r="F1525" s="9" t="s">
        <v>5640</v>
      </c>
      <c r="G1525" s="12">
        <v>8</v>
      </c>
      <c r="H1525" s="9" t="s">
        <v>25</v>
      </c>
      <c r="I1525" s="9" t="s">
        <v>327</v>
      </c>
      <c r="J1525" s="12">
        <v>2</v>
      </c>
      <c r="K1525" s="13">
        <v>44390</v>
      </c>
      <c r="L1525" s="86">
        <f>(Tabla2[[#This Row],[release_year]]-'VARIANZA Y DES. EST'!$L$11)^2</f>
        <v>23.230495463129063</v>
      </c>
      <c r="M1525" s="12">
        <v>2019</v>
      </c>
      <c r="N1525" s="9" t="s">
        <v>76</v>
      </c>
      <c r="O1525" s="9" t="s">
        <v>5627</v>
      </c>
      <c r="P1525" s="12">
        <v>87</v>
      </c>
      <c r="Q1525" s="12">
        <v>87</v>
      </c>
      <c r="R1525" s="12">
        <v>157.87916351737664</v>
      </c>
      <c r="S1525" s="12" t="s">
        <v>28</v>
      </c>
      <c r="T1525" s="9" t="s">
        <v>144</v>
      </c>
      <c r="U1525" s="9" t="s">
        <v>45</v>
      </c>
      <c r="V1525" s="9" t="s">
        <v>144</v>
      </c>
      <c r="W1525" s="14">
        <v>2</v>
      </c>
    </row>
    <row r="1526" spans="1:23" x14ac:dyDescent="0.25">
      <c r="A1526" s="8">
        <v>499</v>
      </c>
      <c r="B1526" s="9" t="s">
        <v>5641</v>
      </c>
      <c r="C1526" s="9" t="s">
        <v>22</v>
      </c>
      <c r="D1526" s="9" t="s">
        <v>5642</v>
      </c>
      <c r="E1526" s="18" t="s">
        <v>5643</v>
      </c>
      <c r="F1526" s="9" t="s">
        <v>5644</v>
      </c>
      <c r="G1526" s="12">
        <v>10</v>
      </c>
      <c r="H1526" s="12"/>
      <c r="I1526" s="9"/>
      <c r="J1526" s="12">
        <v>0</v>
      </c>
      <c r="K1526" s="13">
        <v>44384</v>
      </c>
      <c r="L1526" s="86">
        <f>(Tabla2[[#This Row],[release_year]]-'VARIANZA Y DES. EST'!$L$11)^2</f>
        <v>33.870100322899837</v>
      </c>
      <c r="M1526" s="12">
        <v>2020</v>
      </c>
      <c r="N1526" s="9" t="s">
        <v>76</v>
      </c>
      <c r="O1526" s="9" t="s">
        <v>5627</v>
      </c>
      <c r="P1526" s="12">
        <v>87</v>
      </c>
      <c r="Q1526" s="12">
        <v>87</v>
      </c>
      <c r="R1526" s="12">
        <v>157.87916351737664</v>
      </c>
      <c r="S1526" s="12" t="s">
        <v>28</v>
      </c>
      <c r="T1526" s="9" t="s">
        <v>70</v>
      </c>
      <c r="U1526" s="9" t="s">
        <v>45</v>
      </c>
      <c r="V1526" s="9" t="s">
        <v>70</v>
      </c>
      <c r="W1526" s="14">
        <v>2</v>
      </c>
    </row>
    <row r="1527" spans="1:23" x14ac:dyDescent="0.25">
      <c r="A1527" s="8">
        <v>644</v>
      </c>
      <c r="B1527" s="9" t="s">
        <v>5645</v>
      </c>
      <c r="C1527" s="9" t="s">
        <v>22</v>
      </c>
      <c r="D1527" s="9" t="s">
        <v>5646</v>
      </c>
      <c r="E1527" s="9" t="s">
        <v>5647</v>
      </c>
      <c r="F1527" s="9" t="s">
        <v>5648</v>
      </c>
      <c r="G1527" s="12">
        <v>8</v>
      </c>
      <c r="H1527" s="9" t="s">
        <v>25</v>
      </c>
      <c r="I1527" s="9" t="s">
        <v>25</v>
      </c>
      <c r="J1527" s="12">
        <v>1</v>
      </c>
      <c r="K1527" s="13">
        <v>44371</v>
      </c>
      <c r="L1527" s="86">
        <f>(Tabla2[[#This Row],[release_year]]-'VARIANZA Y DES. EST'!$L$11)^2</f>
        <v>46.509705182670608</v>
      </c>
      <c r="M1527" s="12">
        <v>2021</v>
      </c>
      <c r="N1527" s="9" t="s">
        <v>1991</v>
      </c>
      <c r="O1527" s="9" t="s">
        <v>5627</v>
      </c>
      <c r="P1527" s="12">
        <v>87</v>
      </c>
      <c r="Q1527" s="12">
        <v>87</v>
      </c>
      <c r="R1527" s="12">
        <v>157.87916351737664</v>
      </c>
      <c r="S1527" s="12" t="s">
        <v>28</v>
      </c>
      <c r="T1527" s="9" t="s">
        <v>514</v>
      </c>
      <c r="U1527" s="9" t="s">
        <v>514</v>
      </c>
      <c r="V1527" s="9" t="s">
        <v>514</v>
      </c>
      <c r="W1527" s="14">
        <v>1</v>
      </c>
    </row>
    <row r="1528" spans="1:23" x14ac:dyDescent="0.25">
      <c r="A1528" s="8">
        <v>868</v>
      </c>
      <c r="B1528" s="9" t="s">
        <v>5649</v>
      </c>
      <c r="C1528" s="9" t="s">
        <v>22</v>
      </c>
      <c r="D1528" s="9" t="s">
        <v>5650</v>
      </c>
      <c r="E1528" s="18" t="s">
        <v>5651</v>
      </c>
      <c r="F1528" s="9"/>
      <c r="G1528" s="12">
        <v>0</v>
      </c>
      <c r="H1528" s="9" t="s">
        <v>25</v>
      </c>
      <c r="I1528" s="9" t="s">
        <v>25</v>
      </c>
      <c r="J1528" s="12">
        <v>1</v>
      </c>
      <c r="K1528" s="13">
        <v>44335</v>
      </c>
      <c r="L1528" s="86">
        <f>(Tabla2[[#This Row],[release_year]]-'VARIANZA Y DES. EST'!$L$11)^2</f>
        <v>261.79879340794287</v>
      </c>
      <c r="M1528" s="12">
        <v>1998</v>
      </c>
      <c r="N1528" s="9" t="s">
        <v>43</v>
      </c>
      <c r="O1528" s="9" t="s">
        <v>5627</v>
      </c>
      <c r="P1528" s="12">
        <v>87</v>
      </c>
      <c r="Q1528" s="12">
        <v>87</v>
      </c>
      <c r="R1528" s="12">
        <v>157.87916351737664</v>
      </c>
      <c r="S1528" s="12" t="s">
        <v>28</v>
      </c>
      <c r="T1528" s="9" t="s">
        <v>57</v>
      </c>
      <c r="U1528" s="9" t="s">
        <v>57</v>
      </c>
      <c r="V1528" s="9" t="s">
        <v>57</v>
      </c>
      <c r="W1528" s="14">
        <v>1</v>
      </c>
    </row>
    <row r="1529" spans="1:23" x14ac:dyDescent="0.25">
      <c r="A1529" s="8">
        <v>939</v>
      </c>
      <c r="B1529" s="9" t="s">
        <v>5652</v>
      </c>
      <c r="C1529" s="9" t="s">
        <v>22</v>
      </c>
      <c r="D1529" s="9" t="s">
        <v>5653</v>
      </c>
      <c r="E1529" s="18" t="s">
        <v>2699</v>
      </c>
      <c r="F1529" s="9" t="s">
        <v>3680</v>
      </c>
      <c r="G1529" s="12">
        <v>1</v>
      </c>
      <c r="H1529" s="12"/>
      <c r="I1529" s="9"/>
      <c r="J1529" s="12">
        <v>0</v>
      </c>
      <c r="K1529" s="13">
        <v>44317</v>
      </c>
      <c r="L1529" s="86">
        <f>(Tabla2[[#This Row],[release_year]]-'VARIANZA Y DES. EST'!$L$11)^2</f>
        <v>23.230495463129063</v>
      </c>
      <c r="M1529" s="12">
        <v>2019</v>
      </c>
      <c r="N1529" s="9" t="s">
        <v>110</v>
      </c>
      <c r="O1529" s="9" t="s">
        <v>5627</v>
      </c>
      <c r="P1529" s="12">
        <v>87</v>
      </c>
      <c r="Q1529" s="12">
        <v>87</v>
      </c>
      <c r="R1529" s="12">
        <v>157.87916351737664</v>
      </c>
      <c r="S1529" s="12" t="s">
        <v>28</v>
      </c>
      <c r="T1529" s="9" t="s">
        <v>442</v>
      </c>
      <c r="U1529" s="9" t="s">
        <v>30</v>
      </c>
      <c r="V1529" s="9" t="s">
        <v>442</v>
      </c>
      <c r="W1529" s="14">
        <v>3</v>
      </c>
    </row>
    <row r="1530" spans="1:23" x14ac:dyDescent="0.25">
      <c r="A1530" s="8">
        <v>1010</v>
      </c>
      <c r="B1530" s="9" t="s">
        <v>5654</v>
      </c>
      <c r="C1530" s="9" t="s">
        <v>22</v>
      </c>
      <c r="D1530" s="9" t="s">
        <v>5655</v>
      </c>
      <c r="E1530" s="18" t="s">
        <v>5656</v>
      </c>
      <c r="F1530" s="18" t="s">
        <v>5657</v>
      </c>
      <c r="G1530" s="12">
        <v>10</v>
      </c>
      <c r="H1530" s="12"/>
      <c r="I1530" s="9"/>
      <c r="J1530" s="12">
        <v>0</v>
      </c>
      <c r="K1530" s="13">
        <v>44306</v>
      </c>
      <c r="L1530" s="86">
        <f>(Tabla2[[#This Row],[release_year]]-'VARIANZA Y DES. EST'!$L$11)^2</f>
        <v>33.870100322899837</v>
      </c>
      <c r="M1530" s="12">
        <v>2020</v>
      </c>
      <c r="N1530" s="9" t="s">
        <v>110</v>
      </c>
      <c r="O1530" s="9" t="s">
        <v>5627</v>
      </c>
      <c r="P1530" s="12">
        <v>87</v>
      </c>
      <c r="Q1530" s="12">
        <v>87</v>
      </c>
      <c r="R1530" s="12">
        <v>157.87916351737664</v>
      </c>
      <c r="S1530" s="12" t="s">
        <v>28</v>
      </c>
      <c r="T1530" s="9" t="s">
        <v>30</v>
      </c>
      <c r="U1530" s="9" t="s">
        <v>30</v>
      </c>
      <c r="V1530" s="9" t="s">
        <v>30</v>
      </c>
      <c r="W1530" s="14">
        <v>1</v>
      </c>
    </row>
    <row r="1531" spans="1:23" x14ac:dyDescent="0.25">
      <c r="A1531" s="8">
        <v>1158</v>
      </c>
      <c r="B1531" s="9" t="s">
        <v>5658</v>
      </c>
      <c r="C1531" s="9" t="s">
        <v>22</v>
      </c>
      <c r="D1531" s="9" t="s">
        <v>5659</v>
      </c>
      <c r="E1531" s="18"/>
      <c r="F1531" s="9" t="s">
        <v>5660</v>
      </c>
      <c r="G1531" s="12">
        <v>4</v>
      </c>
      <c r="H1531" s="9" t="s">
        <v>25</v>
      </c>
      <c r="I1531" s="9" t="s">
        <v>25</v>
      </c>
      <c r="J1531" s="12">
        <v>1</v>
      </c>
      <c r="K1531" s="13">
        <v>44281</v>
      </c>
      <c r="L1531" s="86">
        <f>(Tabla2[[#This Row],[release_year]]-'VARIANZA Y DES. EST'!$L$11)^2</f>
        <v>46.509705182670608</v>
      </c>
      <c r="M1531" s="12">
        <v>2021</v>
      </c>
      <c r="N1531" s="9" t="s">
        <v>76</v>
      </c>
      <c r="O1531" s="9" t="s">
        <v>5627</v>
      </c>
      <c r="P1531" s="12">
        <v>87</v>
      </c>
      <c r="Q1531" s="12">
        <v>87</v>
      </c>
      <c r="R1531" s="12">
        <v>157.87916351737664</v>
      </c>
      <c r="S1531" s="12" t="s">
        <v>28</v>
      </c>
      <c r="T1531" s="9" t="s">
        <v>95</v>
      </c>
      <c r="U1531" s="9" t="s">
        <v>95</v>
      </c>
      <c r="V1531" s="9" t="s">
        <v>95</v>
      </c>
      <c r="W1531" s="14">
        <v>1</v>
      </c>
    </row>
    <row r="1532" spans="1:23" x14ac:dyDescent="0.25">
      <c r="A1532" s="8">
        <v>1160</v>
      </c>
      <c r="B1532" s="9" t="s">
        <v>5661</v>
      </c>
      <c r="C1532" s="9" t="s">
        <v>22</v>
      </c>
      <c r="D1532" s="9" t="s">
        <v>5662</v>
      </c>
      <c r="E1532" s="18" t="s">
        <v>5663</v>
      </c>
      <c r="F1532" s="18" t="s">
        <v>5664</v>
      </c>
      <c r="G1532" s="12">
        <v>8</v>
      </c>
      <c r="H1532" s="12"/>
      <c r="I1532" s="9"/>
      <c r="J1532" s="12">
        <v>0</v>
      </c>
      <c r="K1532" s="13">
        <v>44281</v>
      </c>
      <c r="L1532" s="86">
        <f>(Tabla2[[#This Row],[release_year]]-'VARIANZA Y DES. EST'!$L$11)^2</f>
        <v>14.590890603358293</v>
      </c>
      <c r="M1532" s="12">
        <v>2018</v>
      </c>
      <c r="N1532" s="9" t="s">
        <v>76</v>
      </c>
      <c r="O1532" s="9" t="s">
        <v>5627</v>
      </c>
      <c r="P1532" s="12">
        <v>87</v>
      </c>
      <c r="Q1532" s="12">
        <v>87</v>
      </c>
      <c r="R1532" s="12">
        <v>157.87916351737664</v>
      </c>
      <c r="S1532" s="12" t="s">
        <v>28</v>
      </c>
      <c r="T1532" s="9" t="s">
        <v>70</v>
      </c>
      <c r="U1532" s="9" t="s">
        <v>45</v>
      </c>
      <c r="V1532" s="9" t="s">
        <v>70</v>
      </c>
      <c r="W1532" s="14">
        <v>2</v>
      </c>
    </row>
    <row r="1533" spans="1:23" x14ac:dyDescent="0.25">
      <c r="A1533" s="8">
        <v>1162</v>
      </c>
      <c r="B1533" s="9" t="s">
        <v>5665</v>
      </c>
      <c r="C1533" s="9" t="s">
        <v>22</v>
      </c>
      <c r="D1533" s="10" t="s">
        <v>5666</v>
      </c>
      <c r="E1533" s="19"/>
      <c r="F1533" s="11"/>
      <c r="G1533" s="12">
        <v>0</v>
      </c>
      <c r="H1533" s="9" t="s">
        <v>126</v>
      </c>
      <c r="I1533" s="9" t="s">
        <v>126</v>
      </c>
      <c r="J1533" s="12">
        <v>1</v>
      </c>
      <c r="K1533" s="13">
        <v>44281</v>
      </c>
      <c r="L1533" s="86">
        <f>(Tabla2[[#This Row],[release_year]]-'VARIANZA Y DES. EST'!$L$11)^2</f>
        <v>33.870100322899837</v>
      </c>
      <c r="M1533" s="12">
        <v>2020</v>
      </c>
      <c r="N1533" s="9" t="s">
        <v>82</v>
      </c>
      <c r="O1533" s="9" t="s">
        <v>5627</v>
      </c>
      <c r="P1533" s="12">
        <v>87</v>
      </c>
      <c r="Q1533" s="12">
        <v>87</v>
      </c>
      <c r="R1533" s="12">
        <v>157.87916351737664</v>
      </c>
      <c r="S1533" s="12" t="s">
        <v>28</v>
      </c>
      <c r="T1533" s="9" t="s">
        <v>57</v>
      </c>
      <c r="U1533" s="9" t="s">
        <v>57</v>
      </c>
      <c r="V1533" s="9" t="s">
        <v>57</v>
      </c>
      <c r="W1533" s="14">
        <v>1</v>
      </c>
    </row>
    <row r="1534" spans="1:23" x14ac:dyDescent="0.25">
      <c r="A1534" s="8">
        <v>1205</v>
      </c>
      <c r="B1534" s="9" t="s">
        <v>5667</v>
      </c>
      <c r="C1534" s="9" t="s">
        <v>22</v>
      </c>
      <c r="D1534" s="9" t="s">
        <v>5668</v>
      </c>
      <c r="E1534" s="20" t="s">
        <v>5669</v>
      </c>
      <c r="F1534" s="21"/>
      <c r="G1534" s="12">
        <v>0</v>
      </c>
      <c r="H1534" s="9" t="s">
        <v>25</v>
      </c>
      <c r="I1534" s="9" t="s">
        <v>25</v>
      </c>
      <c r="J1534" s="12">
        <v>1</v>
      </c>
      <c r="K1534" s="13">
        <v>44270</v>
      </c>
      <c r="L1534" s="86">
        <f>(Tabla2[[#This Row],[release_year]]-'VARIANZA Y DES. EST'!$L$11)^2</f>
        <v>33.870100322899837</v>
      </c>
      <c r="M1534" s="12">
        <v>2020</v>
      </c>
      <c r="N1534" s="9" t="s">
        <v>35</v>
      </c>
      <c r="O1534" s="9" t="s">
        <v>5627</v>
      </c>
      <c r="P1534" s="12">
        <v>87</v>
      </c>
      <c r="Q1534" s="12">
        <v>87</v>
      </c>
      <c r="R1534" s="12">
        <v>157.87916351737664</v>
      </c>
      <c r="S1534" s="12" t="s">
        <v>28</v>
      </c>
      <c r="T1534" s="9" t="s">
        <v>57</v>
      </c>
      <c r="U1534" s="9" t="s">
        <v>57</v>
      </c>
      <c r="V1534" s="9" t="s">
        <v>57</v>
      </c>
      <c r="W1534" s="14">
        <v>1</v>
      </c>
    </row>
    <row r="1535" spans="1:23" x14ac:dyDescent="0.25">
      <c r="A1535" s="8">
        <v>1320</v>
      </c>
      <c r="B1535" s="9" t="s">
        <v>5670</v>
      </c>
      <c r="C1535" s="9" t="s">
        <v>22</v>
      </c>
      <c r="D1535" s="9" t="s">
        <v>5671</v>
      </c>
      <c r="E1535" s="18" t="s">
        <v>5672</v>
      </c>
      <c r="F1535" s="9" t="s">
        <v>5673</v>
      </c>
      <c r="G1535" s="12">
        <v>10</v>
      </c>
      <c r="H1535" s="9" t="s">
        <v>468</v>
      </c>
      <c r="I1535" s="9" t="s">
        <v>468</v>
      </c>
      <c r="J1535" s="12">
        <v>1</v>
      </c>
      <c r="K1535" s="13">
        <v>44239</v>
      </c>
      <c r="L1535" s="86">
        <f>(Tabla2[[#This Row],[release_year]]-'VARIANZA Y DES. EST'!$L$11)^2</f>
        <v>46.509705182670608</v>
      </c>
      <c r="M1535" s="12">
        <v>2021</v>
      </c>
      <c r="N1535" s="9" t="s">
        <v>110</v>
      </c>
      <c r="O1535" s="9" t="s">
        <v>5627</v>
      </c>
      <c r="P1535" s="12">
        <v>87</v>
      </c>
      <c r="Q1535" s="12">
        <v>87</v>
      </c>
      <c r="R1535" s="12">
        <v>157.87916351737664</v>
      </c>
      <c r="S1535" s="12" t="s">
        <v>28</v>
      </c>
      <c r="T1535" s="9" t="s">
        <v>30</v>
      </c>
      <c r="U1535" s="9" t="s">
        <v>30</v>
      </c>
      <c r="V1535" s="9" t="s">
        <v>30</v>
      </c>
      <c r="W1535" s="14">
        <v>1</v>
      </c>
    </row>
    <row r="1536" spans="1:23" x14ac:dyDescent="0.25">
      <c r="A1536" s="8">
        <v>1447</v>
      </c>
      <c r="B1536" s="9" t="s">
        <v>5674</v>
      </c>
      <c r="C1536" s="9" t="s">
        <v>22</v>
      </c>
      <c r="D1536" s="9" t="s">
        <v>5675</v>
      </c>
      <c r="E1536" s="18" t="s">
        <v>5676</v>
      </c>
      <c r="F1536" s="9" t="s">
        <v>5677</v>
      </c>
      <c r="G1536" s="12">
        <v>10</v>
      </c>
      <c r="H1536" s="9" t="s">
        <v>25</v>
      </c>
      <c r="I1536" s="9" t="s">
        <v>25</v>
      </c>
      <c r="J1536" s="12">
        <v>1</v>
      </c>
      <c r="K1536" s="13">
        <v>44197</v>
      </c>
      <c r="L1536" s="86">
        <f>(Tabla2[[#This Row],[release_year]]-'VARIANZA Y DES. EST'!$L$11)^2</f>
        <v>3.2471164275211517E-2</v>
      </c>
      <c r="M1536" s="12">
        <v>2014</v>
      </c>
      <c r="N1536" s="9" t="s">
        <v>76</v>
      </c>
      <c r="O1536" s="9" t="s">
        <v>5627</v>
      </c>
      <c r="P1536" s="12">
        <v>87</v>
      </c>
      <c r="Q1536" s="12">
        <v>87</v>
      </c>
      <c r="R1536" s="12">
        <v>157.87916351737664</v>
      </c>
      <c r="S1536" s="12" t="s">
        <v>28</v>
      </c>
      <c r="T1536" s="9" t="s">
        <v>95</v>
      </c>
      <c r="U1536" s="9" t="s">
        <v>95</v>
      </c>
      <c r="V1536" s="9" t="s">
        <v>95</v>
      </c>
      <c r="W1536" s="14">
        <v>1</v>
      </c>
    </row>
    <row r="1537" spans="1:23" x14ac:dyDescent="0.25">
      <c r="A1537" s="8">
        <v>1537</v>
      </c>
      <c r="B1537" s="9" t="s">
        <v>5678</v>
      </c>
      <c r="C1537" s="9" t="s">
        <v>22</v>
      </c>
      <c r="D1537" s="9" t="s">
        <v>5679</v>
      </c>
      <c r="E1537" s="18" t="s">
        <v>4343</v>
      </c>
      <c r="F1537" s="18" t="s">
        <v>5680</v>
      </c>
      <c r="G1537" s="12">
        <v>13</v>
      </c>
      <c r="H1537" s="9" t="s">
        <v>25</v>
      </c>
      <c r="I1537" s="9" t="s">
        <v>25</v>
      </c>
      <c r="J1537" s="12">
        <v>1</v>
      </c>
      <c r="K1537" s="16">
        <v>44181</v>
      </c>
      <c r="L1537" s="86">
        <f>(Tabla2[[#This Row],[release_year]]-'VARIANZA Y DES. EST'!$L$11)^2</f>
        <v>3.3116808838167522</v>
      </c>
      <c r="M1537" s="12">
        <v>2016</v>
      </c>
      <c r="N1537" s="9" t="s">
        <v>43</v>
      </c>
      <c r="O1537" s="9" t="s">
        <v>5627</v>
      </c>
      <c r="P1537" s="12">
        <v>87</v>
      </c>
      <c r="Q1537" s="12">
        <v>87</v>
      </c>
      <c r="R1537" s="12">
        <v>157.87916351737664</v>
      </c>
      <c r="S1537" s="12" t="s">
        <v>28</v>
      </c>
      <c r="T1537" s="9" t="s">
        <v>3370</v>
      </c>
      <c r="U1537" s="9" t="s">
        <v>514</v>
      </c>
      <c r="V1537" s="9" t="s">
        <v>3370</v>
      </c>
      <c r="W1537" s="14">
        <v>2</v>
      </c>
    </row>
    <row r="1538" spans="1:23" x14ac:dyDescent="0.25">
      <c r="A1538" s="8">
        <v>1651</v>
      </c>
      <c r="B1538" s="9" t="s">
        <v>5681</v>
      </c>
      <c r="C1538" s="9" t="s">
        <v>22</v>
      </c>
      <c r="D1538" s="9" t="s">
        <v>5682</v>
      </c>
      <c r="E1538" s="9" t="s">
        <v>5683</v>
      </c>
      <c r="F1538" s="9" t="s">
        <v>4461</v>
      </c>
      <c r="G1538" s="12">
        <v>1</v>
      </c>
      <c r="H1538" s="9" t="s">
        <v>126</v>
      </c>
      <c r="I1538" s="9" t="s">
        <v>5012</v>
      </c>
      <c r="J1538" s="12">
        <v>2</v>
      </c>
      <c r="K1538" s="16">
        <v>44160</v>
      </c>
      <c r="L1538" s="86">
        <f>(Tabla2[[#This Row],[release_year]]-'VARIANZA Y DES. EST'!$L$11)^2</f>
        <v>33.870100322899837</v>
      </c>
      <c r="M1538" s="12">
        <v>2020</v>
      </c>
      <c r="N1538" s="9" t="s">
        <v>82</v>
      </c>
      <c r="O1538" s="9" t="s">
        <v>5627</v>
      </c>
      <c r="P1538" s="12">
        <v>87</v>
      </c>
      <c r="Q1538" s="12">
        <v>87</v>
      </c>
      <c r="R1538" s="12">
        <v>157.87916351737664</v>
      </c>
      <c r="S1538" s="12" t="s">
        <v>28</v>
      </c>
      <c r="T1538" s="9" t="s">
        <v>1209</v>
      </c>
      <c r="U1538" s="9" t="s">
        <v>1209</v>
      </c>
      <c r="V1538" s="9" t="s">
        <v>1209</v>
      </c>
      <c r="W1538" s="14">
        <v>1</v>
      </c>
    </row>
    <row r="1539" spans="1:23" x14ac:dyDescent="0.25">
      <c r="A1539" s="8">
        <v>1701</v>
      </c>
      <c r="B1539" s="9" t="s">
        <v>5684</v>
      </c>
      <c r="C1539" s="9" t="s">
        <v>22</v>
      </c>
      <c r="D1539" s="9" t="s">
        <v>5685</v>
      </c>
      <c r="E1539" s="18" t="s">
        <v>5270</v>
      </c>
      <c r="F1539" s="9" t="s">
        <v>5686</v>
      </c>
      <c r="G1539" s="12">
        <v>7</v>
      </c>
      <c r="H1539" s="9" t="s">
        <v>25</v>
      </c>
      <c r="I1539" s="9" t="s">
        <v>25</v>
      </c>
      <c r="J1539" s="12">
        <v>1</v>
      </c>
      <c r="K1539" s="16">
        <v>44149</v>
      </c>
      <c r="L1539" s="86">
        <f>(Tabla2[[#This Row],[release_year]]-'VARIANZA Y DES. EST'!$L$11)^2</f>
        <v>23.230495463129063</v>
      </c>
      <c r="M1539" s="12">
        <v>2019</v>
      </c>
      <c r="N1539" s="9" t="s">
        <v>35</v>
      </c>
      <c r="O1539" s="9" t="s">
        <v>5627</v>
      </c>
      <c r="P1539" s="12">
        <v>87</v>
      </c>
      <c r="Q1539" s="12">
        <v>87</v>
      </c>
      <c r="R1539" s="12">
        <v>157.87916351737664</v>
      </c>
      <c r="S1539" s="12" t="s">
        <v>28</v>
      </c>
      <c r="T1539" s="9" t="s">
        <v>3969</v>
      </c>
      <c r="U1539" s="9" t="s">
        <v>3969</v>
      </c>
      <c r="V1539" s="9" t="s">
        <v>3969</v>
      </c>
      <c r="W1539" s="14">
        <v>1</v>
      </c>
    </row>
    <row r="1540" spans="1:23" x14ac:dyDescent="0.25">
      <c r="A1540" s="8">
        <v>1735</v>
      </c>
      <c r="B1540" s="9" t="s">
        <v>5687</v>
      </c>
      <c r="C1540" s="9" t="s">
        <v>22</v>
      </c>
      <c r="D1540" s="9" t="s">
        <v>5688</v>
      </c>
      <c r="E1540" s="18" t="s">
        <v>5689</v>
      </c>
      <c r="F1540" s="9" t="s">
        <v>5690</v>
      </c>
      <c r="G1540" s="12">
        <v>5</v>
      </c>
      <c r="H1540" s="9" t="s">
        <v>160</v>
      </c>
      <c r="I1540" s="9" t="s">
        <v>160</v>
      </c>
      <c r="J1540" s="12">
        <v>1</v>
      </c>
      <c r="K1540" s="13">
        <v>44140</v>
      </c>
      <c r="L1540" s="86">
        <f>(Tabla2[[#This Row],[release_year]]-'VARIANZA Y DES. EST'!$L$11)^2</f>
        <v>33.870100322899837</v>
      </c>
      <c r="M1540" s="12">
        <v>2020</v>
      </c>
      <c r="N1540" s="9" t="s">
        <v>55</v>
      </c>
      <c r="O1540" s="9" t="s">
        <v>5627</v>
      </c>
      <c r="P1540" s="12">
        <v>87</v>
      </c>
      <c r="Q1540" s="12">
        <v>87</v>
      </c>
      <c r="R1540" s="12">
        <v>157.87916351737664</v>
      </c>
      <c r="S1540" s="12" t="s">
        <v>28</v>
      </c>
      <c r="T1540" s="9" t="s">
        <v>3577</v>
      </c>
      <c r="U1540" s="9" t="s">
        <v>95</v>
      </c>
      <c r="V1540" s="9" t="s">
        <v>3577</v>
      </c>
      <c r="W1540" s="14">
        <v>2</v>
      </c>
    </row>
    <row r="1541" spans="1:23" x14ac:dyDescent="0.25">
      <c r="A1541" s="8">
        <v>1739</v>
      </c>
      <c r="B1541" s="9" t="s">
        <v>5691</v>
      </c>
      <c r="C1541" s="9" t="s">
        <v>22</v>
      </c>
      <c r="D1541" s="10" t="s">
        <v>5692</v>
      </c>
      <c r="E1541" s="11"/>
      <c r="F1541" s="9" t="s">
        <v>5693</v>
      </c>
      <c r="G1541" s="12">
        <v>8</v>
      </c>
      <c r="H1541" s="9" t="s">
        <v>160</v>
      </c>
      <c r="I1541" s="9" t="s">
        <v>160</v>
      </c>
      <c r="J1541" s="12">
        <v>1</v>
      </c>
      <c r="K1541" s="13">
        <v>44139</v>
      </c>
      <c r="L1541" s="86">
        <f>(Tabla2[[#This Row],[release_year]]-'VARIANZA Y DES. EST'!$L$11)^2</f>
        <v>14.590890603358293</v>
      </c>
      <c r="M1541" s="12">
        <v>2018</v>
      </c>
      <c r="N1541" s="9" t="s">
        <v>55</v>
      </c>
      <c r="O1541" s="9" t="s">
        <v>5627</v>
      </c>
      <c r="P1541" s="12">
        <v>87</v>
      </c>
      <c r="Q1541" s="12">
        <v>87</v>
      </c>
      <c r="R1541" s="12">
        <v>157.87916351737664</v>
      </c>
      <c r="S1541" s="12" t="s">
        <v>28</v>
      </c>
      <c r="T1541" s="9" t="s">
        <v>4008</v>
      </c>
      <c r="U1541" s="9" t="s">
        <v>45</v>
      </c>
      <c r="V1541" s="9" t="s">
        <v>4008</v>
      </c>
      <c r="W1541" s="14">
        <v>2</v>
      </c>
    </row>
    <row r="1542" spans="1:23" x14ac:dyDescent="0.25">
      <c r="A1542" s="8">
        <v>1750</v>
      </c>
      <c r="B1542" s="9" t="s">
        <v>5694</v>
      </c>
      <c r="C1542" s="9" t="s">
        <v>22</v>
      </c>
      <c r="D1542" s="9" t="s">
        <v>5695</v>
      </c>
      <c r="E1542" s="18" t="s">
        <v>5696</v>
      </c>
      <c r="F1542" s="9" t="s">
        <v>5697</v>
      </c>
      <c r="G1542" s="12">
        <v>8</v>
      </c>
      <c r="H1542" s="9" t="s">
        <v>25</v>
      </c>
      <c r="I1542" s="9" t="s">
        <v>25</v>
      </c>
      <c r="J1542" s="12">
        <v>1</v>
      </c>
      <c r="K1542" s="13">
        <v>44136</v>
      </c>
      <c r="L1542" s="86">
        <f>(Tabla2[[#This Row],[release_year]]-'VARIANZA Y DES. EST'!$L$11)^2</f>
        <v>23.230495463129063</v>
      </c>
      <c r="M1542" s="12">
        <v>2019</v>
      </c>
      <c r="N1542" s="9" t="s">
        <v>82</v>
      </c>
      <c r="O1542" s="9" t="s">
        <v>5627</v>
      </c>
      <c r="P1542" s="12">
        <v>87</v>
      </c>
      <c r="Q1542" s="12">
        <v>87</v>
      </c>
      <c r="R1542" s="12">
        <v>157.87916351737664</v>
      </c>
      <c r="S1542" s="12" t="s">
        <v>28</v>
      </c>
      <c r="T1542" s="9" t="s">
        <v>111</v>
      </c>
      <c r="U1542" s="9" t="s">
        <v>30</v>
      </c>
      <c r="V1542" s="9" t="s">
        <v>111</v>
      </c>
      <c r="W1542" s="14">
        <v>2</v>
      </c>
    </row>
    <row r="1543" spans="1:23" x14ac:dyDescent="0.25">
      <c r="A1543" s="8">
        <v>1775</v>
      </c>
      <c r="B1543" s="9" t="s">
        <v>5698</v>
      </c>
      <c r="C1543" s="9" t="s">
        <v>22</v>
      </c>
      <c r="D1543" s="9" t="s">
        <v>5699</v>
      </c>
      <c r="E1543" s="18" t="s">
        <v>5700</v>
      </c>
      <c r="F1543" s="9" t="s">
        <v>5701</v>
      </c>
      <c r="G1543" s="12">
        <v>8</v>
      </c>
      <c r="H1543" s="9" t="s">
        <v>25</v>
      </c>
      <c r="I1543" s="9" t="s">
        <v>25</v>
      </c>
      <c r="J1543" s="12">
        <v>1</v>
      </c>
      <c r="K1543" s="16">
        <v>44134</v>
      </c>
      <c r="L1543" s="86">
        <f>(Tabla2[[#This Row],[release_year]]-'VARIANZA Y DES. EST'!$L$11)^2</f>
        <v>23.230495463129063</v>
      </c>
      <c r="M1543" s="12">
        <v>2019</v>
      </c>
      <c r="N1543" s="9" t="s">
        <v>35</v>
      </c>
      <c r="O1543" s="9" t="s">
        <v>5627</v>
      </c>
      <c r="P1543" s="12">
        <v>87</v>
      </c>
      <c r="Q1543" s="12">
        <v>87</v>
      </c>
      <c r="R1543" s="12">
        <v>157.87916351737664</v>
      </c>
      <c r="S1543" s="12" t="s">
        <v>28</v>
      </c>
      <c r="T1543" s="9" t="s">
        <v>3998</v>
      </c>
      <c r="U1543" s="9" t="s">
        <v>45</v>
      </c>
      <c r="V1543" s="9" t="s">
        <v>3998</v>
      </c>
      <c r="W1543" s="14">
        <v>3</v>
      </c>
    </row>
    <row r="1544" spans="1:23" x14ac:dyDescent="0.25">
      <c r="A1544" s="8">
        <v>1799</v>
      </c>
      <c r="B1544" s="9" t="s">
        <v>5702</v>
      </c>
      <c r="C1544" s="9" t="s">
        <v>22</v>
      </c>
      <c r="D1544" s="9" t="s">
        <v>5703</v>
      </c>
      <c r="E1544" s="9" t="s">
        <v>5704</v>
      </c>
      <c r="F1544" s="9" t="s">
        <v>5705</v>
      </c>
      <c r="G1544" s="12">
        <v>9</v>
      </c>
      <c r="H1544" s="9" t="s">
        <v>858</v>
      </c>
      <c r="I1544" s="9" t="s">
        <v>858</v>
      </c>
      <c r="J1544" s="12">
        <v>1</v>
      </c>
      <c r="K1544" s="16">
        <v>44127</v>
      </c>
      <c r="L1544" s="86">
        <f>(Tabla2[[#This Row],[release_year]]-'VARIANZA Y DES. EST'!$L$11)^2</f>
        <v>23.230495463129063</v>
      </c>
      <c r="M1544" s="12">
        <v>2019</v>
      </c>
      <c r="N1544" s="9" t="s">
        <v>76</v>
      </c>
      <c r="O1544" s="9" t="s">
        <v>5627</v>
      </c>
      <c r="P1544" s="12">
        <v>87</v>
      </c>
      <c r="Q1544" s="12">
        <v>87</v>
      </c>
      <c r="R1544" s="12">
        <v>157.87916351737664</v>
      </c>
      <c r="S1544" s="12" t="s">
        <v>28</v>
      </c>
      <c r="T1544" s="9" t="s">
        <v>5706</v>
      </c>
      <c r="U1544" s="9" t="s">
        <v>95</v>
      </c>
      <c r="V1544" s="9" t="s">
        <v>5706</v>
      </c>
      <c r="W1544" s="14">
        <v>3</v>
      </c>
    </row>
    <row r="1545" spans="1:23" x14ac:dyDescent="0.25">
      <c r="A1545" s="8">
        <v>1807</v>
      </c>
      <c r="B1545" s="9" t="s">
        <v>5707</v>
      </c>
      <c r="C1545" s="9" t="s">
        <v>22</v>
      </c>
      <c r="D1545" s="9" t="s">
        <v>5708</v>
      </c>
      <c r="E1545" s="18" t="s">
        <v>5709</v>
      </c>
      <c r="F1545" s="18" t="s">
        <v>5710</v>
      </c>
      <c r="G1545" s="12">
        <v>8</v>
      </c>
      <c r="H1545" s="9" t="s">
        <v>1608</v>
      </c>
      <c r="I1545" s="9" t="s">
        <v>1608</v>
      </c>
      <c r="J1545" s="12">
        <v>1</v>
      </c>
      <c r="K1545" s="16">
        <v>44126</v>
      </c>
      <c r="L1545" s="86">
        <f>(Tabla2[[#This Row],[release_year]]-'VARIANZA Y DES. EST'!$L$11)^2</f>
        <v>33.870100322899837</v>
      </c>
      <c r="M1545" s="12">
        <v>2020</v>
      </c>
      <c r="N1545" s="9" t="s">
        <v>76</v>
      </c>
      <c r="O1545" s="9" t="s">
        <v>5627</v>
      </c>
      <c r="P1545" s="12">
        <v>87</v>
      </c>
      <c r="Q1545" s="12">
        <v>87</v>
      </c>
      <c r="R1545" s="12">
        <v>157.87916351737664</v>
      </c>
      <c r="S1545" s="12" t="s">
        <v>28</v>
      </c>
      <c r="T1545" s="9" t="s">
        <v>3179</v>
      </c>
      <c r="U1545" s="9" t="s">
        <v>514</v>
      </c>
      <c r="V1545" s="9" t="s">
        <v>3179</v>
      </c>
      <c r="W1545" s="14">
        <v>2</v>
      </c>
    </row>
    <row r="1546" spans="1:23" x14ac:dyDescent="0.25">
      <c r="A1546" s="8">
        <v>1851</v>
      </c>
      <c r="B1546" s="9" t="s">
        <v>5711</v>
      </c>
      <c r="C1546" s="9" t="s">
        <v>22</v>
      </c>
      <c r="D1546" s="9" t="s">
        <v>5712</v>
      </c>
      <c r="E1546" s="18" t="s">
        <v>5713</v>
      </c>
      <c r="F1546" s="9" t="s">
        <v>5714</v>
      </c>
      <c r="G1546" s="12">
        <v>6</v>
      </c>
      <c r="H1546" s="9" t="s">
        <v>2935</v>
      </c>
      <c r="I1546" s="9" t="s">
        <v>2935</v>
      </c>
      <c r="J1546" s="12">
        <v>1</v>
      </c>
      <c r="K1546" s="16">
        <v>44119</v>
      </c>
      <c r="L1546" s="86">
        <f>(Tabla2[[#This Row],[release_year]]-'VARIANZA Y DES. EST'!$L$11)^2</f>
        <v>33.870100322899837</v>
      </c>
      <c r="M1546" s="12">
        <v>2020</v>
      </c>
      <c r="N1546" s="9" t="s">
        <v>35</v>
      </c>
      <c r="O1546" s="9" t="s">
        <v>5627</v>
      </c>
      <c r="P1546" s="12">
        <v>87</v>
      </c>
      <c r="Q1546" s="12">
        <v>87</v>
      </c>
      <c r="R1546" s="12">
        <v>157.87916351737664</v>
      </c>
      <c r="S1546" s="12" t="s">
        <v>28</v>
      </c>
      <c r="T1546" s="9" t="s">
        <v>3319</v>
      </c>
      <c r="U1546" s="9" t="s">
        <v>45</v>
      </c>
      <c r="V1546" s="9" t="s">
        <v>3319</v>
      </c>
      <c r="W1546" s="14">
        <v>3</v>
      </c>
    </row>
    <row r="1547" spans="1:23" x14ac:dyDescent="0.25">
      <c r="A1547" s="8">
        <v>1917</v>
      </c>
      <c r="B1547" s="9" t="s">
        <v>5715</v>
      </c>
      <c r="C1547" s="9" t="s">
        <v>22</v>
      </c>
      <c r="D1547" s="9" t="s">
        <v>5716</v>
      </c>
      <c r="E1547" s="18" t="s">
        <v>5717</v>
      </c>
      <c r="F1547" s="9" t="s">
        <v>5718</v>
      </c>
      <c r="G1547" s="12">
        <v>2</v>
      </c>
      <c r="H1547" s="9" t="s">
        <v>25</v>
      </c>
      <c r="I1547" s="9" t="s">
        <v>1453</v>
      </c>
      <c r="J1547" s="12">
        <v>2</v>
      </c>
      <c r="K1547" s="13">
        <v>44105</v>
      </c>
      <c r="L1547" s="86">
        <f>(Tabla2[[#This Row],[release_year]]-'VARIANZA Y DES. EST'!$L$11)^2</f>
        <v>84.276027426338274</v>
      </c>
      <c r="M1547" s="12">
        <v>2005</v>
      </c>
      <c r="N1547" s="9" t="s">
        <v>43</v>
      </c>
      <c r="O1547" s="9" t="s">
        <v>5627</v>
      </c>
      <c r="P1547" s="12">
        <v>87</v>
      </c>
      <c r="Q1547" s="12">
        <v>87</v>
      </c>
      <c r="R1547" s="12">
        <v>157.87916351737664</v>
      </c>
      <c r="S1547" s="12" t="s">
        <v>28</v>
      </c>
      <c r="T1547" s="9" t="s">
        <v>576</v>
      </c>
      <c r="U1547" s="9" t="s">
        <v>57</v>
      </c>
      <c r="V1547" s="9" t="s">
        <v>576</v>
      </c>
      <c r="W1547" s="14">
        <v>2</v>
      </c>
    </row>
    <row r="1548" spans="1:23" x14ac:dyDescent="0.25">
      <c r="A1548" s="8">
        <v>2225</v>
      </c>
      <c r="B1548" s="9" t="s">
        <v>5719</v>
      </c>
      <c r="C1548" s="9" t="s">
        <v>22</v>
      </c>
      <c r="D1548" s="9" t="s">
        <v>5720</v>
      </c>
      <c r="E1548" s="18" t="s">
        <v>5721</v>
      </c>
      <c r="F1548" s="9" t="s">
        <v>5722</v>
      </c>
      <c r="G1548" s="12">
        <v>13</v>
      </c>
      <c r="H1548" s="9" t="s">
        <v>231</v>
      </c>
      <c r="I1548" s="9" t="s">
        <v>5723</v>
      </c>
      <c r="J1548" s="12">
        <v>5</v>
      </c>
      <c r="K1548" s="13">
        <v>44030</v>
      </c>
      <c r="L1548" s="86">
        <f>(Tabla2[[#This Row],[release_year]]-'VARIANZA Y DES. EST'!$L$11)^2</f>
        <v>14.590890603358293</v>
      </c>
      <c r="M1548" s="12">
        <v>2018</v>
      </c>
      <c r="N1548" s="9" t="s">
        <v>35</v>
      </c>
      <c r="O1548" s="9" t="s">
        <v>5627</v>
      </c>
      <c r="P1548" s="12">
        <v>87</v>
      </c>
      <c r="Q1548" s="12">
        <v>87</v>
      </c>
      <c r="R1548" s="12">
        <v>157.87916351737664</v>
      </c>
      <c r="S1548" s="12" t="s">
        <v>28</v>
      </c>
      <c r="T1548" s="9" t="s">
        <v>70</v>
      </c>
      <c r="U1548" s="9" t="s">
        <v>45</v>
      </c>
      <c r="V1548" s="9" t="s">
        <v>70</v>
      </c>
      <c r="W1548" s="14">
        <v>2</v>
      </c>
    </row>
    <row r="1549" spans="1:23" x14ac:dyDescent="0.25">
      <c r="A1549" s="8">
        <v>2480</v>
      </c>
      <c r="B1549" s="9" t="s">
        <v>5724</v>
      </c>
      <c r="C1549" s="9" t="s">
        <v>22</v>
      </c>
      <c r="D1549" s="9" t="s">
        <v>5725</v>
      </c>
      <c r="E1549" s="18" t="s">
        <v>1680</v>
      </c>
      <c r="F1549" s="9" t="s">
        <v>5726</v>
      </c>
      <c r="G1549" s="12">
        <v>9</v>
      </c>
      <c r="H1549" s="9" t="s">
        <v>25</v>
      </c>
      <c r="I1549" s="9" t="s">
        <v>25</v>
      </c>
      <c r="J1549" s="12">
        <v>1</v>
      </c>
      <c r="K1549" s="13">
        <v>43973</v>
      </c>
      <c r="L1549" s="86">
        <f>(Tabla2[[#This Row],[release_year]]-'VARIANZA Y DES. EST'!$L$11)^2</f>
        <v>33.870100322899837</v>
      </c>
      <c r="M1549" s="12">
        <v>2020</v>
      </c>
      <c r="N1549" s="9" t="s">
        <v>1991</v>
      </c>
      <c r="O1549" s="9" t="s">
        <v>5627</v>
      </c>
      <c r="P1549" s="12">
        <v>87</v>
      </c>
      <c r="Q1549" s="12">
        <v>87</v>
      </c>
      <c r="R1549" s="12">
        <v>157.87916351737664</v>
      </c>
      <c r="S1549" s="12" t="s">
        <v>28</v>
      </c>
      <c r="T1549" s="9" t="s">
        <v>5727</v>
      </c>
      <c r="U1549" s="9" t="s">
        <v>38</v>
      </c>
      <c r="V1549" s="9" t="s">
        <v>5727</v>
      </c>
      <c r="W1549" s="14">
        <v>3</v>
      </c>
    </row>
    <row r="1550" spans="1:23" x14ac:dyDescent="0.25">
      <c r="A1550" s="8">
        <v>2653</v>
      </c>
      <c r="B1550" s="9" t="s">
        <v>5728</v>
      </c>
      <c r="C1550" s="9" t="s">
        <v>22</v>
      </c>
      <c r="D1550" s="9" t="s">
        <v>5729</v>
      </c>
      <c r="E1550" s="22" t="s">
        <v>5730</v>
      </c>
      <c r="F1550" s="23"/>
      <c r="G1550" s="12">
        <v>0</v>
      </c>
      <c r="H1550" s="9" t="s">
        <v>25</v>
      </c>
      <c r="I1550" s="9" t="s">
        <v>25</v>
      </c>
      <c r="J1550" s="12">
        <v>1</v>
      </c>
      <c r="K1550" s="13">
        <v>43943</v>
      </c>
      <c r="L1550" s="86">
        <f>(Tabla2[[#This Row],[release_year]]-'VARIANZA Y DES. EST'!$L$11)^2</f>
        <v>33.870100322899837</v>
      </c>
      <c r="M1550" s="12">
        <v>2020</v>
      </c>
      <c r="N1550" s="9" t="s">
        <v>76</v>
      </c>
      <c r="O1550" s="9" t="s">
        <v>5627</v>
      </c>
      <c r="P1550" s="12">
        <v>87</v>
      </c>
      <c r="Q1550" s="12">
        <v>87</v>
      </c>
      <c r="R1550" s="12">
        <v>157.87916351737664</v>
      </c>
      <c r="S1550" s="12" t="s">
        <v>28</v>
      </c>
      <c r="T1550" s="9" t="s">
        <v>137</v>
      </c>
      <c r="U1550" s="9" t="s">
        <v>57</v>
      </c>
      <c r="V1550" s="9" t="s">
        <v>137</v>
      </c>
      <c r="W1550" s="14">
        <v>2</v>
      </c>
    </row>
    <row r="1551" spans="1:23" x14ac:dyDescent="0.25">
      <c r="A1551" s="8">
        <v>2718</v>
      </c>
      <c r="B1551" s="9" t="s">
        <v>5731</v>
      </c>
      <c r="C1551" s="9" t="s">
        <v>22</v>
      </c>
      <c r="D1551" s="9" t="s">
        <v>5732</v>
      </c>
      <c r="E1551" s="18" t="s">
        <v>2091</v>
      </c>
      <c r="F1551" s="9" t="s">
        <v>5733</v>
      </c>
      <c r="G1551" s="12">
        <v>9</v>
      </c>
      <c r="H1551" s="9" t="s">
        <v>518</v>
      </c>
      <c r="I1551" s="9" t="s">
        <v>518</v>
      </c>
      <c r="J1551" s="12">
        <v>1</v>
      </c>
      <c r="K1551" s="13">
        <v>43922</v>
      </c>
      <c r="L1551" s="86">
        <f>(Tabla2[[#This Row],[release_year]]-'VARIANZA Y DES. EST'!$L$11)^2</f>
        <v>4.7532614447336705</v>
      </c>
      <c r="M1551" s="12">
        <v>2012</v>
      </c>
      <c r="N1551" s="9" t="s">
        <v>110</v>
      </c>
      <c r="O1551" s="9" t="s">
        <v>5627</v>
      </c>
      <c r="P1551" s="12">
        <v>87</v>
      </c>
      <c r="Q1551" s="12">
        <v>87</v>
      </c>
      <c r="R1551" s="12">
        <v>157.87916351737664</v>
      </c>
      <c r="S1551" s="12" t="s">
        <v>28</v>
      </c>
      <c r="T1551" s="9" t="s">
        <v>30</v>
      </c>
      <c r="U1551" s="9" t="s">
        <v>30</v>
      </c>
      <c r="V1551" s="9" t="s">
        <v>30</v>
      </c>
      <c r="W1551" s="14">
        <v>1</v>
      </c>
    </row>
    <row r="1552" spans="1:23" x14ac:dyDescent="0.25">
      <c r="A1552" s="8">
        <v>2860</v>
      </c>
      <c r="B1552" s="9" t="s">
        <v>5734</v>
      </c>
      <c r="C1552" s="9" t="s">
        <v>22</v>
      </c>
      <c r="D1552" s="9" t="s">
        <v>5735</v>
      </c>
      <c r="E1552" s="18" t="s">
        <v>5736</v>
      </c>
      <c r="F1552" s="18" t="s">
        <v>5737</v>
      </c>
      <c r="G1552" s="12">
        <v>7</v>
      </c>
      <c r="H1552" s="9" t="s">
        <v>25</v>
      </c>
      <c r="I1552" s="9" t="s">
        <v>25</v>
      </c>
      <c r="J1552" s="12">
        <v>1</v>
      </c>
      <c r="K1552" s="13">
        <v>43891</v>
      </c>
      <c r="L1552" s="86">
        <f>(Tabla2[[#This Row],[release_year]]-'VARIANZA Y DES. EST'!$L$11)^2</f>
        <v>3.3116808838167522</v>
      </c>
      <c r="M1552" s="12">
        <v>2016</v>
      </c>
      <c r="N1552" s="9" t="s">
        <v>76</v>
      </c>
      <c r="O1552" s="9" t="s">
        <v>5627</v>
      </c>
      <c r="P1552" s="12">
        <v>87</v>
      </c>
      <c r="Q1552" s="12">
        <v>87</v>
      </c>
      <c r="R1552" s="12">
        <v>157.87916351737664</v>
      </c>
      <c r="S1552" s="12" t="s">
        <v>28</v>
      </c>
      <c r="T1552" s="9" t="s">
        <v>2709</v>
      </c>
      <c r="U1552" s="9" t="s">
        <v>45</v>
      </c>
      <c r="V1552" s="9" t="s">
        <v>2709</v>
      </c>
      <c r="W1552" s="14">
        <v>2</v>
      </c>
    </row>
    <row r="1553" spans="1:23" x14ac:dyDescent="0.25">
      <c r="A1553" s="8">
        <v>2862</v>
      </c>
      <c r="B1553" s="9" t="s">
        <v>5738</v>
      </c>
      <c r="C1553" s="9" t="s">
        <v>22</v>
      </c>
      <c r="D1553" s="9" t="s">
        <v>5739</v>
      </c>
      <c r="E1553" s="18" t="s">
        <v>5740</v>
      </c>
      <c r="F1553" s="9" t="s">
        <v>5741</v>
      </c>
      <c r="G1553" s="12">
        <v>11</v>
      </c>
      <c r="H1553" s="9" t="s">
        <v>25</v>
      </c>
      <c r="I1553" s="9" t="s">
        <v>25</v>
      </c>
      <c r="J1553" s="12">
        <v>1</v>
      </c>
      <c r="K1553" s="13">
        <v>43891</v>
      </c>
      <c r="L1553" s="86">
        <f>(Tabla2[[#This Row],[release_year]]-'VARIANZA Y DES. EST'!$L$11)^2</f>
        <v>3.3116808838167522</v>
      </c>
      <c r="M1553" s="12">
        <v>2016</v>
      </c>
      <c r="N1553" s="9" t="s">
        <v>35</v>
      </c>
      <c r="O1553" s="9" t="s">
        <v>5627</v>
      </c>
      <c r="P1553" s="12">
        <v>87</v>
      </c>
      <c r="Q1553" s="12">
        <v>87</v>
      </c>
      <c r="R1553" s="12">
        <v>157.87916351737664</v>
      </c>
      <c r="S1553" s="12" t="s">
        <v>28</v>
      </c>
      <c r="T1553" s="9" t="s">
        <v>5742</v>
      </c>
      <c r="U1553" s="9" t="s">
        <v>95</v>
      </c>
      <c r="V1553" s="9" t="s">
        <v>5742</v>
      </c>
      <c r="W1553" s="14">
        <v>3</v>
      </c>
    </row>
    <row r="1554" spans="1:23" x14ac:dyDescent="0.25">
      <c r="A1554" s="8">
        <v>2912</v>
      </c>
      <c r="B1554" s="9" t="s">
        <v>5743</v>
      </c>
      <c r="C1554" s="9" t="s">
        <v>22</v>
      </c>
      <c r="D1554" s="9" t="s">
        <v>5744</v>
      </c>
      <c r="E1554" s="18" t="s">
        <v>5745</v>
      </c>
      <c r="F1554" s="9" t="s">
        <v>5746</v>
      </c>
      <c r="G1554" s="12">
        <v>5</v>
      </c>
      <c r="H1554" s="9" t="s">
        <v>126</v>
      </c>
      <c r="I1554" s="9" t="s">
        <v>5747</v>
      </c>
      <c r="J1554" s="12">
        <v>5</v>
      </c>
      <c r="K1554" s="13">
        <v>43875</v>
      </c>
      <c r="L1554" s="86">
        <f>(Tabla2[[#This Row],[release_year]]-'VARIANZA Y DES. EST'!$L$11)^2</f>
        <v>23.230495463129063</v>
      </c>
      <c r="M1554" s="12">
        <v>2019</v>
      </c>
      <c r="N1554" s="9" t="s">
        <v>49</v>
      </c>
      <c r="O1554" s="9" t="s">
        <v>5627</v>
      </c>
      <c r="P1554" s="12">
        <v>87</v>
      </c>
      <c r="Q1554" s="12">
        <v>87</v>
      </c>
      <c r="R1554" s="12">
        <v>157.87916351737664</v>
      </c>
      <c r="S1554" s="12" t="s">
        <v>28</v>
      </c>
      <c r="T1554" s="9" t="s">
        <v>111</v>
      </c>
      <c r="U1554" s="9" t="s">
        <v>30</v>
      </c>
      <c r="V1554" s="9" t="s">
        <v>111</v>
      </c>
      <c r="W1554" s="14">
        <v>2</v>
      </c>
    </row>
    <row r="1555" spans="1:23" x14ac:dyDescent="0.25">
      <c r="A1555" s="8">
        <v>3235</v>
      </c>
      <c r="B1555" s="9" t="s">
        <v>5748</v>
      </c>
      <c r="C1555" s="9" t="s">
        <v>22</v>
      </c>
      <c r="D1555" s="9" t="s">
        <v>5749</v>
      </c>
      <c r="E1555" s="22" t="s">
        <v>5750</v>
      </c>
      <c r="F1555" s="23"/>
      <c r="G1555" s="12">
        <v>0</v>
      </c>
      <c r="H1555" s="9" t="s">
        <v>390</v>
      </c>
      <c r="I1555" s="9" t="s">
        <v>390</v>
      </c>
      <c r="J1555" s="12">
        <v>1</v>
      </c>
      <c r="K1555" s="16">
        <v>43794</v>
      </c>
      <c r="L1555" s="86">
        <f>(Tabla2[[#This Row],[release_year]]-'VARIANZA Y DES. EST'!$L$11)^2</f>
        <v>23.230495463129063</v>
      </c>
      <c r="M1555" s="12">
        <v>2019</v>
      </c>
      <c r="N1555" s="9" t="s">
        <v>76</v>
      </c>
      <c r="O1555" s="9" t="s">
        <v>5627</v>
      </c>
      <c r="P1555" s="12">
        <v>87</v>
      </c>
      <c r="Q1555" s="12">
        <v>87</v>
      </c>
      <c r="R1555" s="12">
        <v>157.87916351737664</v>
      </c>
      <c r="S1555" s="12" t="s">
        <v>28</v>
      </c>
      <c r="T1555" s="9" t="s">
        <v>105</v>
      </c>
      <c r="U1555" s="9" t="s">
        <v>57</v>
      </c>
      <c r="V1555" s="9" t="s">
        <v>105</v>
      </c>
      <c r="W1555" s="14">
        <v>2</v>
      </c>
    </row>
    <row r="1556" spans="1:23" x14ac:dyDescent="0.25">
      <c r="A1556" s="8">
        <v>3304</v>
      </c>
      <c r="B1556" s="9" t="s">
        <v>5751</v>
      </c>
      <c r="C1556" s="9" t="s">
        <v>22</v>
      </c>
      <c r="D1556" s="9" t="s">
        <v>5752</v>
      </c>
      <c r="E1556" s="18" t="s">
        <v>2726</v>
      </c>
      <c r="F1556" s="9" t="s">
        <v>5753</v>
      </c>
      <c r="G1556" s="12">
        <v>6</v>
      </c>
      <c r="H1556" s="9" t="s">
        <v>858</v>
      </c>
      <c r="I1556" s="9" t="s">
        <v>858</v>
      </c>
      <c r="J1556" s="12">
        <v>1</v>
      </c>
      <c r="K1556" s="13">
        <v>43774</v>
      </c>
      <c r="L1556" s="86">
        <f>(Tabla2[[#This Row],[release_year]]-'VARIANZA Y DES. EST'!$L$11)^2</f>
        <v>23.230495463129063</v>
      </c>
      <c r="M1556" s="12">
        <v>2019</v>
      </c>
      <c r="N1556" s="9" t="s">
        <v>55</v>
      </c>
      <c r="O1556" s="9" t="s">
        <v>5627</v>
      </c>
      <c r="P1556" s="12">
        <v>87</v>
      </c>
      <c r="Q1556" s="12">
        <v>87</v>
      </c>
      <c r="R1556" s="12">
        <v>157.87916351737664</v>
      </c>
      <c r="S1556" s="12" t="s">
        <v>28</v>
      </c>
      <c r="T1556" s="9" t="s">
        <v>442</v>
      </c>
      <c r="U1556" s="9" t="s">
        <v>30</v>
      </c>
      <c r="V1556" s="9" t="s">
        <v>442</v>
      </c>
      <c r="W1556" s="14">
        <v>3</v>
      </c>
    </row>
    <row r="1557" spans="1:23" x14ac:dyDescent="0.25">
      <c r="A1557" s="8">
        <v>3393</v>
      </c>
      <c r="B1557" s="9" t="s">
        <v>5754</v>
      </c>
      <c r="C1557" s="9" t="s">
        <v>22</v>
      </c>
      <c r="D1557" s="9" t="s">
        <v>5755</v>
      </c>
      <c r="E1557" s="18" t="s">
        <v>3688</v>
      </c>
      <c r="F1557" s="9" t="s">
        <v>5756</v>
      </c>
      <c r="G1557" s="12">
        <v>10</v>
      </c>
      <c r="H1557" s="9" t="s">
        <v>530</v>
      </c>
      <c r="I1557" s="9" t="s">
        <v>5757</v>
      </c>
      <c r="J1557" s="12">
        <v>2</v>
      </c>
      <c r="K1557" s="16">
        <v>43756</v>
      </c>
      <c r="L1557" s="86">
        <f>(Tabla2[[#This Row],[release_year]]-'VARIANZA Y DES. EST'!$L$11)^2</f>
        <v>7.9512857435875226</v>
      </c>
      <c r="M1557" s="12">
        <v>2017</v>
      </c>
      <c r="N1557" s="9" t="s">
        <v>35</v>
      </c>
      <c r="O1557" s="9" t="s">
        <v>5627</v>
      </c>
      <c r="P1557" s="12">
        <v>87</v>
      </c>
      <c r="Q1557" s="12">
        <v>87</v>
      </c>
      <c r="R1557" s="12">
        <v>157.87916351737664</v>
      </c>
      <c r="S1557" s="12" t="s">
        <v>28</v>
      </c>
      <c r="T1557" s="9" t="s">
        <v>3625</v>
      </c>
      <c r="U1557" s="9" t="s">
        <v>95</v>
      </c>
      <c r="V1557" s="9" t="s">
        <v>3625</v>
      </c>
      <c r="W1557" s="14">
        <v>3</v>
      </c>
    </row>
    <row r="1558" spans="1:23" x14ac:dyDescent="0.25">
      <c r="A1558" s="8">
        <v>3440</v>
      </c>
      <c r="B1558" s="9" t="s">
        <v>5758</v>
      </c>
      <c r="C1558" s="9" t="s">
        <v>22</v>
      </c>
      <c r="D1558" s="9" t="s">
        <v>5759</v>
      </c>
      <c r="E1558" s="18" t="s">
        <v>5760</v>
      </c>
      <c r="F1558" s="9" t="s">
        <v>5761</v>
      </c>
      <c r="G1558" s="12">
        <v>8</v>
      </c>
      <c r="H1558" s="9" t="s">
        <v>25</v>
      </c>
      <c r="I1558" s="9" t="s">
        <v>25</v>
      </c>
      <c r="J1558" s="12">
        <v>1</v>
      </c>
      <c r="K1558" s="13">
        <v>43747</v>
      </c>
      <c r="L1558" s="86">
        <f>(Tabla2[[#This Row],[release_year]]-'VARIANZA Y DES. EST'!$L$11)^2</f>
        <v>23.230495463129063</v>
      </c>
      <c r="M1558" s="12">
        <v>2019</v>
      </c>
      <c r="N1558" s="9" t="s">
        <v>35</v>
      </c>
      <c r="O1558" s="9" t="s">
        <v>5627</v>
      </c>
      <c r="P1558" s="12">
        <v>87</v>
      </c>
      <c r="Q1558" s="12">
        <v>87</v>
      </c>
      <c r="R1558" s="12">
        <v>157.87916351737664</v>
      </c>
      <c r="S1558" s="12" t="s">
        <v>28</v>
      </c>
      <c r="T1558" s="9" t="s">
        <v>2709</v>
      </c>
      <c r="U1558" s="9" t="s">
        <v>45</v>
      </c>
      <c r="V1558" s="9" t="s">
        <v>2709</v>
      </c>
      <c r="W1558" s="14">
        <v>2</v>
      </c>
    </row>
    <row r="1559" spans="1:23" x14ac:dyDescent="0.25">
      <c r="A1559" s="8">
        <v>3498</v>
      </c>
      <c r="B1559" s="9" t="s">
        <v>5762</v>
      </c>
      <c r="C1559" s="9" t="s">
        <v>22</v>
      </c>
      <c r="D1559" s="9" t="s">
        <v>5763</v>
      </c>
      <c r="E1559" s="18" t="s">
        <v>5764</v>
      </c>
      <c r="F1559" s="9" t="s">
        <v>5765</v>
      </c>
      <c r="G1559" s="12">
        <v>6</v>
      </c>
      <c r="H1559" s="9" t="s">
        <v>25</v>
      </c>
      <c r="I1559" s="9" t="s">
        <v>25</v>
      </c>
      <c r="J1559" s="12">
        <v>1</v>
      </c>
      <c r="K1559" s="13">
        <v>43731</v>
      </c>
      <c r="L1559" s="86">
        <f>(Tabla2[[#This Row],[release_year]]-'VARIANZA Y DES. EST'!$L$11)^2</f>
        <v>14.590890603358293</v>
      </c>
      <c r="M1559" s="12">
        <v>2018</v>
      </c>
      <c r="N1559" s="9" t="s">
        <v>76</v>
      </c>
      <c r="O1559" s="9" t="s">
        <v>5627</v>
      </c>
      <c r="P1559" s="12">
        <v>87</v>
      </c>
      <c r="Q1559" s="12">
        <v>87</v>
      </c>
      <c r="R1559" s="12">
        <v>157.87916351737664</v>
      </c>
      <c r="S1559" s="12" t="s">
        <v>28</v>
      </c>
      <c r="T1559" s="9" t="s">
        <v>4290</v>
      </c>
      <c r="U1559" s="9" t="s">
        <v>95</v>
      </c>
      <c r="V1559" s="9" t="s">
        <v>4290</v>
      </c>
      <c r="W1559" s="14">
        <v>3</v>
      </c>
    </row>
    <row r="1560" spans="1:23" x14ac:dyDescent="0.25">
      <c r="A1560" s="8">
        <v>3676</v>
      </c>
      <c r="B1560" s="9" t="s">
        <v>5766</v>
      </c>
      <c r="C1560" s="9" t="s">
        <v>22</v>
      </c>
      <c r="D1560" s="9" t="s">
        <v>5767</v>
      </c>
      <c r="E1560" s="18" t="s">
        <v>5768</v>
      </c>
      <c r="F1560" s="9" t="s">
        <v>5769</v>
      </c>
      <c r="G1560" s="12">
        <v>7</v>
      </c>
      <c r="H1560" s="9" t="s">
        <v>231</v>
      </c>
      <c r="I1560" s="9" t="s">
        <v>5770</v>
      </c>
      <c r="J1560" s="12">
        <v>2</v>
      </c>
      <c r="K1560" s="13">
        <v>43658</v>
      </c>
      <c r="L1560" s="86">
        <f>(Tabla2[[#This Row],[release_year]]-'VARIANZA Y DES. EST'!$L$11)^2</f>
        <v>23.230495463129063</v>
      </c>
      <c r="M1560" s="12">
        <v>2019</v>
      </c>
      <c r="N1560" s="9" t="s">
        <v>76</v>
      </c>
      <c r="O1560" s="9" t="s">
        <v>5627</v>
      </c>
      <c r="P1560" s="12">
        <v>87</v>
      </c>
      <c r="Q1560" s="12">
        <v>87</v>
      </c>
      <c r="R1560" s="12">
        <v>157.87916351737664</v>
      </c>
      <c r="S1560" s="12" t="s">
        <v>28</v>
      </c>
      <c r="T1560" s="9" t="s">
        <v>38</v>
      </c>
      <c r="U1560" s="9" t="s">
        <v>38</v>
      </c>
      <c r="V1560" s="9" t="s">
        <v>38</v>
      </c>
      <c r="W1560" s="14">
        <v>1</v>
      </c>
    </row>
    <row r="1561" spans="1:23" x14ac:dyDescent="0.25">
      <c r="A1561" s="8">
        <v>3707</v>
      </c>
      <c r="B1561" s="9" t="s">
        <v>5771</v>
      </c>
      <c r="C1561" s="9" t="s">
        <v>22</v>
      </c>
      <c r="D1561" s="9" t="s">
        <v>5772</v>
      </c>
      <c r="E1561" s="18" t="s">
        <v>5773</v>
      </c>
      <c r="F1561" s="18" t="s">
        <v>5774</v>
      </c>
      <c r="G1561" s="12">
        <v>10</v>
      </c>
      <c r="H1561" s="9" t="s">
        <v>468</v>
      </c>
      <c r="I1561" s="9" t="s">
        <v>468</v>
      </c>
      <c r="J1561" s="12">
        <v>1</v>
      </c>
      <c r="K1561" s="13">
        <v>43644</v>
      </c>
      <c r="L1561" s="86">
        <f>(Tabla2[[#This Row],[release_year]]-'VARIANZA Y DES. EST'!$L$11)^2</f>
        <v>7.9512857435875226</v>
      </c>
      <c r="M1561" s="12">
        <v>2017</v>
      </c>
      <c r="N1561" s="9" t="s">
        <v>76</v>
      </c>
      <c r="O1561" s="9" t="s">
        <v>5627</v>
      </c>
      <c r="P1561" s="12">
        <v>87</v>
      </c>
      <c r="Q1561" s="12">
        <v>87</v>
      </c>
      <c r="R1561" s="12">
        <v>157.87916351737664</v>
      </c>
      <c r="S1561" s="12" t="s">
        <v>28</v>
      </c>
      <c r="T1561" s="9" t="s">
        <v>3881</v>
      </c>
      <c r="U1561" s="9" t="s">
        <v>38</v>
      </c>
      <c r="V1561" s="9" t="s">
        <v>3881</v>
      </c>
      <c r="W1561" s="14">
        <v>3</v>
      </c>
    </row>
    <row r="1562" spans="1:23" x14ac:dyDescent="0.25">
      <c r="A1562" s="8">
        <v>3729</v>
      </c>
      <c r="B1562" s="9" t="s">
        <v>5775</v>
      </c>
      <c r="C1562" s="9" t="s">
        <v>22</v>
      </c>
      <c r="D1562" s="9" t="s">
        <v>5776</v>
      </c>
      <c r="E1562" s="18" t="s">
        <v>5777</v>
      </c>
      <c r="F1562" s="9" t="s">
        <v>5778</v>
      </c>
      <c r="G1562" s="12">
        <v>14</v>
      </c>
      <c r="H1562" s="9" t="s">
        <v>34</v>
      </c>
      <c r="I1562" s="9" t="s">
        <v>34</v>
      </c>
      <c r="J1562" s="12">
        <v>1</v>
      </c>
      <c r="K1562" s="13">
        <v>43637</v>
      </c>
      <c r="L1562" s="86">
        <f>(Tabla2[[#This Row],[release_year]]-'VARIANZA Y DES. EST'!$L$11)^2</f>
        <v>295.1591885481721</v>
      </c>
      <c r="M1562" s="12">
        <v>1997</v>
      </c>
      <c r="N1562" s="9" t="s">
        <v>76</v>
      </c>
      <c r="O1562" s="9" t="s">
        <v>5627</v>
      </c>
      <c r="P1562" s="12">
        <v>87</v>
      </c>
      <c r="Q1562" s="12">
        <v>87</v>
      </c>
      <c r="R1562" s="12">
        <v>157.87916351737664</v>
      </c>
      <c r="S1562" s="12" t="s">
        <v>28</v>
      </c>
      <c r="T1562" s="9" t="s">
        <v>37</v>
      </c>
      <c r="U1562" s="9" t="s">
        <v>38</v>
      </c>
      <c r="V1562" s="9" t="s">
        <v>37</v>
      </c>
      <c r="W1562" s="14">
        <v>3</v>
      </c>
    </row>
    <row r="1563" spans="1:23" x14ac:dyDescent="0.25">
      <c r="A1563" s="8">
        <v>3811</v>
      </c>
      <c r="B1563" s="9" t="s">
        <v>5779</v>
      </c>
      <c r="C1563" s="9" t="s">
        <v>22</v>
      </c>
      <c r="D1563" s="9" t="s">
        <v>5780</v>
      </c>
      <c r="E1563" s="18" t="s">
        <v>1860</v>
      </c>
      <c r="F1563" s="9"/>
      <c r="G1563" s="12">
        <v>0</v>
      </c>
      <c r="H1563" s="9" t="s">
        <v>851</v>
      </c>
      <c r="I1563" s="9" t="s">
        <v>5781</v>
      </c>
      <c r="J1563" s="12">
        <v>2</v>
      </c>
      <c r="K1563" s="13">
        <v>43602</v>
      </c>
      <c r="L1563" s="86">
        <f>(Tabla2[[#This Row],[release_year]]-'VARIANZA Y DES. EST'!$L$11)^2</f>
        <v>3.3116808838167522</v>
      </c>
      <c r="M1563" s="12">
        <v>2016</v>
      </c>
      <c r="N1563" s="9" t="s">
        <v>35</v>
      </c>
      <c r="O1563" s="9" t="s">
        <v>5627</v>
      </c>
      <c r="P1563" s="12">
        <v>87</v>
      </c>
      <c r="Q1563" s="12">
        <v>87</v>
      </c>
      <c r="R1563" s="12">
        <v>157.87916351737664</v>
      </c>
      <c r="S1563" s="12" t="s">
        <v>28</v>
      </c>
      <c r="T1563" s="9" t="s">
        <v>105</v>
      </c>
      <c r="U1563" s="9" t="s">
        <v>57</v>
      </c>
      <c r="V1563" s="9" t="s">
        <v>105</v>
      </c>
      <c r="W1563" s="14">
        <v>2</v>
      </c>
    </row>
    <row r="1564" spans="1:23" x14ac:dyDescent="0.25">
      <c r="A1564" s="8">
        <v>3817</v>
      </c>
      <c r="B1564" s="9" t="s">
        <v>5782</v>
      </c>
      <c r="C1564" s="9" t="s">
        <v>22</v>
      </c>
      <c r="D1564" s="9" t="s">
        <v>5783</v>
      </c>
      <c r="E1564" s="9" t="s">
        <v>5784</v>
      </c>
      <c r="F1564" s="9" t="s">
        <v>5785</v>
      </c>
      <c r="G1564" s="12">
        <v>7</v>
      </c>
      <c r="H1564" s="9" t="s">
        <v>25</v>
      </c>
      <c r="I1564" s="9" t="s">
        <v>25</v>
      </c>
      <c r="J1564" s="12">
        <v>1</v>
      </c>
      <c r="K1564" s="13">
        <v>43602</v>
      </c>
      <c r="L1564" s="86">
        <f>(Tabla2[[#This Row],[release_year]]-'VARIANZA Y DES. EST'!$L$11)^2</f>
        <v>23.230495463129063</v>
      </c>
      <c r="M1564" s="12">
        <v>2019</v>
      </c>
      <c r="N1564" s="9" t="s">
        <v>76</v>
      </c>
      <c r="O1564" s="9" t="s">
        <v>5627</v>
      </c>
      <c r="P1564" s="12">
        <v>87</v>
      </c>
      <c r="Q1564" s="12">
        <v>87</v>
      </c>
      <c r="R1564" s="12">
        <v>157.87916351737664</v>
      </c>
      <c r="S1564" s="12" t="s">
        <v>28</v>
      </c>
      <c r="T1564" s="9" t="s">
        <v>5786</v>
      </c>
      <c r="U1564" s="9" t="s">
        <v>45</v>
      </c>
      <c r="V1564" s="9" t="s">
        <v>5786</v>
      </c>
      <c r="W1564" s="14">
        <v>3</v>
      </c>
    </row>
    <row r="1565" spans="1:23" x14ac:dyDescent="0.25">
      <c r="A1565" s="8">
        <v>3920</v>
      </c>
      <c r="B1565" s="9" t="s">
        <v>5787</v>
      </c>
      <c r="C1565" s="9" t="s">
        <v>22</v>
      </c>
      <c r="D1565" s="9" t="s">
        <v>5788</v>
      </c>
      <c r="E1565" s="9" t="s">
        <v>3831</v>
      </c>
      <c r="F1565" s="9" t="s">
        <v>5789</v>
      </c>
      <c r="G1565" s="12">
        <v>11</v>
      </c>
      <c r="H1565" s="9" t="s">
        <v>25</v>
      </c>
      <c r="I1565" s="9" t="s">
        <v>25</v>
      </c>
      <c r="J1565" s="12">
        <v>1</v>
      </c>
      <c r="K1565" s="13">
        <v>43569</v>
      </c>
      <c r="L1565" s="86">
        <f>(Tabla2[[#This Row],[release_year]]-'VARIANZA Y DES. EST'!$L$11)^2</f>
        <v>14.590890603358293</v>
      </c>
      <c r="M1565" s="12">
        <v>2018</v>
      </c>
      <c r="N1565" s="9" t="s">
        <v>76</v>
      </c>
      <c r="O1565" s="9" t="s">
        <v>5627</v>
      </c>
      <c r="P1565" s="12">
        <v>87</v>
      </c>
      <c r="Q1565" s="12">
        <v>87</v>
      </c>
      <c r="R1565" s="12">
        <v>157.87916351737664</v>
      </c>
      <c r="S1565" s="12" t="s">
        <v>28</v>
      </c>
      <c r="T1565" s="9" t="s">
        <v>514</v>
      </c>
      <c r="U1565" s="9" t="s">
        <v>514</v>
      </c>
      <c r="V1565" s="9" t="s">
        <v>514</v>
      </c>
      <c r="W1565" s="14">
        <v>1</v>
      </c>
    </row>
    <row r="1566" spans="1:23" x14ac:dyDescent="0.25">
      <c r="A1566" s="8">
        <v>3968</v>
      </c>
      <c r="B1566" s="9" t="s">
        <v>5790</v>
      </c>
      <c r="C1566" s="9" t="s">
        <v>22</v>
      </c>
      <c r="D1566" s="9" t="s">
        <v>5791</v>
      </c>
      <c r="E1566" s="18" t="s">
        <v>5792</v>
      </c>
      <c r="F1566" s="9"/>
      <c r="G1566" s="12">
        <v>0</v>
      </c>
      <c r="H1566" s="9" t="s">
        <v>25</v>
      </c>
      <c r="I1566" s="9" t="s">
        <v>25</v>
      </c>
      <c r="J1566" s="12">
        <v>1</v>
      </c>
      <c r="K1566" s="13">
        <v>43553</v>
      </c>
      <c r="L1566" s="86">
        <f>(Tabla2[[#This Row],[release_year]]-'VARIANZA Y DES. EST'!$L$11)^2</f>
        <v>23.230495463129063</v>
      </c>
      <c r="M1566" s="12">
        <v>2019</v>
      </c>
      <c r="N1566" s="9" t="s">
        <v>76</v>
      </c>
      <c r="O1566" s="9" t="s">
        <v>5627</v>
      </c>
      <c r="P1566" s="12">
        <v>87</v>
      </c>
      <c r="Q1566" s="12">
        <v>87</v>
      </c>
      <c r="R1566" s="12">
        <v>157.87916351737664</v>
      </c>
      <c r="S1566" s="12" t="s">
        <v>28</v>
      </c>
      <c r="T1566" s="9" t="s">
        <v>57</v>
      </c>
      <c r="U1566" s="9" t="s">
        <v>57</v>
      </c>
      <c r="V1566" s="9" t="s">
        <v>57</v>
      </c>
      <c r="W1566" s="14">
        <v>1</v>
      </c>
    </row>
    <row r="1567" spans="1:23" x14ac:dyDescent="0.25">
      <c r="A1567" s="8">
        <v>4059</v>
      </c>
      <c r="B1567" s="9" t="s">
        <v>5793</v>
      </c>
      <c r="C1567" s="9" t="s">
        <v>22</v>
      </c>
      <c r="D1567" s="9" t="s">
        <v>5794</v>
      </c>
      <c r="E1567" s="18" t="s">
        <v>5795</v>
      </c>
      <c r="F1567" s="9" t="s">
        <v>5796</v>
      </c>
      <c r="G1567" s="12">
        <v>8</v>
      </c>
      <c r="H1567" s="9" t="s">
        <v>160</v>
      </c>
      <c r="I1567" s="9" t="s">
        <v>160</v>
      </c>
      <c r="J1567" s="12">
        <v>1</v>
      </c>
      <c r="K1567" s="13">
        <v>43525</v>
      </c>
      <c r="L1567" s="86">
        <f>(Tabla2[[#This Row],[release_year]]-'VARIANZA Y DES. EST'!$L$11)^2</f>
        <v>3.2471164275211517E-2</v>
      </c>
      <c r="M1567" s="12">
        <v>2014</v>
      </c>
      <c r="N1567" s="9" t="s">
        <v>55</v>
      </c>
      <c r="O1567" s="9" t="s">
        <v>5627</v>
      </c>
      <c r="P1567" s="12">
        <v>87</v>
      </c>
      <c r="Q1567" s="12">
        <v>87</v>
      </c>
      <c r="R1567" s="12">
        <v>157.87916351737664</v>
      </c>
      <c r="S1567" s="12" t="s">
        <v>28</v>
      </c>
      <c r="T1567" s="9" t="s">
        <v>111</v>
      </c>
      <c r="U1567" s="9" t="s">
        <v>30</v>
      </c>
      <c r="V1567" s="9" t="s">
        <v>111</v>
      </c>
      <c r="W1567" s="14">
        <v>2</v>
      </c>
    </row>
    <row r="1568" spans="1:23" x14ac:dyDescent="0.25">
      <c r="A1568" s="8">
        <v>4331</v>
      </c>
      <c r="B1568" s="9" t="s">
        <v>5797</v>
      </c>
      <c r="C1568" s="9" t="s">
        <v>22</v>
      </c>
      <c r="D1568" s="9" t="s">
        <v>5798</v>
      </c>
      <c r="E1568" s="9" t="s">
        <v>5799</v>
      </c>
      <c r="F1568" s="9" t="s">
        <v>5800</v>
      </c>
      <c r="G1568" s="12">
        <v>7</v>
      </c>
      <c r="H1568" s="9" t="s">
        <v>3799</v>
      </c>
      <c r="I1568" s="9" t="s">
        <v>3799</v>
      </c>
      <c r="J1568" s="12">
        <v>1</v>
      </c>
      <c r="K1568" s="13">
        <v>43435</v>
      </c>
      <c r="L1568" s="86">
        <f>(Tabla2[[#This Row],[release_year]]-'VARIANZA Y DES. EST'!$L$11)^2</f>
        <v>26.834446865421359</v>
      </c>
      <c r="M1568" s="12">
        <v>2009</v>
      </c>
      <c r="N1568" s="9" t="s">
        <v>76</v>
      </c>
      <c r="O1568" s="9" t="s">
        <v>5627</v>
      </c>
      <c r="P1568" s="12">
        <v>87</v>
      </c>
      <c r="Q1568" s="12">
        <v>87</v>
      </c>
      <c r="R1568" s="12">
        <v>157.87916351737664</v>
      </c>
      <c r="S1568" s="12" t="s">
        <v>28</v>
      </c>
      <c r="T1568" s="9" t="s">
        <v>2372</v>
      </c>
      <c r="U1568" s="9" t="s">
        <v>239</v>
      </c>
      <c r="V1568" s="9" t="s">
        <v>2372</v>
      </c>
      <c r="W1568" s="14">
        <v>2</v>
      </c>
    </row>
    <row r="1569" spans="1:23" x14ac:dyDescent="0.25">
      <c r="A1569" s="8">
        <v>4475</v>
      </c>
      <c r="B1569" s="9" t="s">
        <v>5801</v>
      </c>
      <c r="C1569" s="9" t="s">
        <v>22</v>
      </c>
      <c r="D1569" s="10" t="s">
        <v>5802</v>
      </c>
      <c r="E1569" s="11"/>
      <c r="F1569" s="9"/>
      <c r="G1569" s="12">
        <v>0</v>
      </c>
      <c r="H1569" s="9" t="s">
        <v>1692</v>
      </c>
      <c r="I1569" s="9" t="s">
        <v>1692</v>
      </c>
      <c r="J1569" s="12">
        <v>1</v>
      </c>
      <c r="K1569" s="16">
        <v>43399</v>
      </c>
      <c r="L1569" s="86">
        <f>(Tabla2[[#This Row],[release_year]]-'VARIANZA Y DES. EST'!$L$11)^2</f>
        <v>14.590890603358293</v>
      </c>
      <c r="M1569" s="12">
        <v>2018</v>
      </c>
      <c r="N1569" s="9" t="s">
        <v>35</v>
      </c>
      <c r="O1569" s="9" t="s">
        <v>5627</v>
      </c>
      <c r="P1569" s="12">
        <v>87</v>
      </c>
      <c r="Q1569" s="12">
        <v>87</v>
      </c>
      <c r="R1569" s="12">
        <v>157.87916351737664</v>
      </c>
      <c r="S1569" s="12" t="s">
        <v>28</v>
      </c>
      <c r="T1569" s="9" t="s">
        <v>3625</v>
      </c>
      <c r="U1569" s="9" t="s">
        <v>95</v>
      </c>
      <c r="V1569" s="9" t="s">
        <v>3625</v>
      </c>
      <c r="W1569" s="14">
        <v>3</v>
      </c>
    </row>
    <row r="1570" spans="1:23" x14ac:dyDescent="0.25">
      <c r="A1570" s="8">
        <v>4741</v>
      </c>
      <c r="B1570" s="9" t="s">
        <v>5803</v>
      </c>
      <c r="C1570" s="9" t="s">
        <v>22</v>
      </c>
      <c r="D1570" s="9" t="s">
        <v>5804</v>
      </c>
      <c r="E1570" s="9" t="s">
        <v>5805</v>
      </c>
      <c r="F1570" s="9" t="s">
        <v>5806</v>
      </c>
      <c r="G1570" s="12">
        <v>3</v>
      </c>
      <c r="H1570" s="9" t="s">
        <v>1064</v>
      </c>
      <c r="I1570" s="9" t="s">
        <v>5807</v>
      </c>
      <c r="J1570" s="12">
        <v>2</v>
      </c>
      <c r="K1570" s="13">
        <v>43313</v>
      </c>
      <c r="L1570" s="86">
        <f>(Tabla2[[#This Row],[release_year]]-'VARIANZA Y DES. EST'!$L$11)^2</f>
        <v>7.9512857435875226</v>
      </c>
      <c r="M1570" s="12">
        <v>2017</v>
      </c>
      <c r="N1570" s="9" t="s">
        <v>76</v>
      </c>
      <c r="O1570" s="9" t="s">
        <v>5627</v>
      </c>
      <c r="P1570" s="12">
        <v>87</v>
      </c>
      <c r="Q1570" s="12">
        <v>87</v>
      </c>
      <c r="R1570" s="12">
        <v>157.87916351737664</v>
      </c>
      <c r="S1570" s="12" t="s">
        <v>28</v>
      </c>
      <c r="T1570" s="9" t="s">
        <v>118</v>
      </c>
      <c r="U1570" s="9" t="s">
        <v>45</v>
      </c>
      <c r="V1570" s="9" t="s">
        <v>118</v>
      </c>
      <c r="W1570" s="14">
        <v>3</v>
      </c>
    </row>
    <row r="1571" spans="1:23" x14ac:dyDescent="0.25">
      <c r="A1571" s="8">
        <v>4796</v>
      </c>
      <c r="B1571" s="9" t="s">
        <v>5808</v>
      </c>
      <c r="C1571" s="9" t="s">
        <v>22</v>
      </c>
      <c r="D1571" s="9" t="s">
        <v>5809</v>
      </c>
      <c r="E1571" s="18" t="s">
        <v>5810</v>
      </c>
      <c r="F1571" s="9" t="s">
        <v>5811</v>
      </c>
      <c r="G1571" s="12">
        <v>6</v>
      </c>
      <c r="H1571" s="9" t="s">
        <v>518</v>
      </c>
      <c r="I1571" s="9" t="s">
        <v>518</v>
      </c>
      <c r="J1571" s="12">
        <v>1</v>
      </c>
      <c r="K1571" s="13">
        <v>43282</v>
      </c>
      <c r="L1571" s="86">
        <f>(Tabla2[[#This Row],[release_year]]-'VARIANZA Y DES. EST'!$L$11)^2</f>
        <v>17.47405172519213</v>
      </c>
      <c r="M1571" s="12">
        <v>2010</v>
      </c>
      <c r="N1571" s="9" t="s">
        <v>82</v>
      </c>
      <c r="O1571" s="9" t="s">
        <v>5627</v>
      </c>
      <c r="P1571" s="12">
        <v>87</v>
      </c>
      <c r="Q1571" s="12">
        <v>87</v>
      </c>
      <c r="R1571" s="12">
        <v>157.87916351737664</v>
      </c>
      <c r="S1571" s="12" t="s">
        <v>28</v>
      </c>
      <c r="T1571" s="9" t="s">
        <v>5812</v>
      </c>
      <c r="U1571" s="9" t="s">
        <v>30</v>
      </c>
      <c r="V1571" s="9" t="s">
        <v>5812</v>
      </c>
      <c r="W1571" s="14">
        <v>3</v>
      </c>
    </row>
    <row r="1572" spans="1:23" x14ac:dyDescent="0.25">
      <c r="A1572" s="8">
        <v>4874</v>
      </c>
      <c r="B1572" s="9" t="s">
        <v>5813</v>
      </c>
      <c r="C1572" s="9" t="s">
        <v>22</v>
      </c>
      <c r="D1572" s="9" t="s">
        <v>5814</v>
      </c>
      <c r="E1572" s="9" t="s">
        <v>4623</v>
      </c>
      <c r="F1572" s="9" t="s">
        <v>5815</v>
      </c>
      <c r="G1572" s="12">
        <v>10</v>
      </c>
      <c r="H1572" s="9" t="s">
        <v>160</v>
      </c>
      <c r="I1572" s="9" t="s">
        <v>5816</v>
      </c>
      <c r="J1572" s="12">
        <v>3</v>
      </c>
      <c r="K1572" s="13">
        <v>43225</v>
      </c>
      <c r="L1572" s="86">
        <f>(Tabla2[[#This Row],[release_year]]-'VARIANZA Y DES. EST'!$L$11)^2</f>
        <v>14.590890603358293</v>
      </c>
      <c r="M1572" s="12">
        <v>2018</v>
      </c>
      <c r="N1572" s="9" t="s">
        <v>49</v>
      </c>
      <c r="O1572" s="9" t="s">
        <v>5627</v>
      </c>
      <c r="P1572" s="12">
        <v>87</v>
      </c>
      <c r="Q1572" s="12">
        <v>87</v>
      </c>
      <c r="R1572" s="12">
        <v>157.87916351737664</v>
      </c>
      <c r="S1572" s="12" t="s">
        <v>28</v>
      </c>
      <c r="T1572" s="9" t="s">
        <v>442</v>
      </c>
      <c r="U1572" s="9" t="s">
        <v>30</v>
      </c>
      <c r="V1572" s="9" t="s">
        <v>442</v>
      </c>
      <c r="W1572" s="14">
        <v>3</v>
      </c>
    </row>
    <row r="1573" spans="1:23" x14ac:dyDescent="0.25">
      <c r="A1573" s="8">
        <v>4959</v>
      </c>
      <c r="B1573" s="9" t="s">
        <v>5817</v>
      </c>
      <c r="C1573" s="9" t="s">
        <v>22</v>
      </c>
      <c r="D1573" s="9" t="s">
        <v>5818</v>
      </c>
      <c r="E1573" s="18" t="s">
        <v>5819</v>
      </c>
      <c r="F1573" s="9" t="s">
        <v>5820</v>
      </c>
      <c r="G1573" s="12">
        <v>10</v>
      </c>
      <c r="H1573" s="9" t="s">
        <v>126</v>
      </c>
      <c r="I1573" s="9" t="s">
        <v>126</v>
      </c>
      <c r="J1573" s="12">
        <v>1</v>
      </c>
      <c r="K1573" s="13">
        <v>43190</v>
      </c>
      <c r="L1573" s="86">
        <f>(Tabla2[[#This Row],[release_year]]-'VARIANZA Y DES. EST'!$L$11)^2</f>
        <v>7.9512857435875226</v>
      </c>
      <c r="M1573" s="12">
        <v>2017</v>
      </c>
      <c r="N1573" s="9" t="s">
        <v>1991</v>
      </c>
      <c r="O1573" s="9" t="s">
        <v>5627</v>
      </c>
      <c r="P1573" s="12">
        <v>87</v>
      </c>
      <c r="Q1573" s="12">
        <v>87</v>
      </c>
      <c r="R1573" s="12">
        <v>157.87916351737664</v>
      </c>
      <c r="S1573" s="12" t="s">
        <v>28</v>
      </c>
      <c r="T1573" s="9" t="s">
        <v>2252</v>
      </c>
      <c r="U1573" s="9" t="s">
        <v>38</v>
      </c>
      <c r="V1573" s="9" t="s">
        <v>2252</v>
      </c>
      <c r="W1573" s="14">
        <v>2</v>
      </c>
    </row>
    <row r="1574" spans="1:23" x14ac:dyDescent="0.25">
      <c r="A1574" s="8">
        <v>4978</v>
      </c>
      <c r="B1574" s="9" t="s">
        <v>5821</v>
      </c>
      <c r="C1574" s="9" t="s">
        <v>22</v>
      </c>
      <c r="D1574" s="9" t="s">
        <v>5822</v>
      </c>
      <c r="E1574" s="18" t="s">
        <v>5823</v>
      </c>
      <c r="F1574" s="9" t="s">
        <v>5824</v>
      </c>
      <c r="G1574" s="12">
        <v>9</v>
      </c>
      <c r="H1574" s="9" t="s">
        <v>1803</v>
      </c>
      <c r="I1574" s="9" t="s">
        <v>5825</v>
      </c>
      <c r="J1574" s="12">
        <v>2</v>
      </c>
      <c r="K1574" s="13">
        <v>43175</v>
      </c>
      <c r="L1574" s="86">
        <f>(Tabla2[[#This Row],[release_year]]-'VARIANZA Y DES. EST'!$L$11)^2</f>
        <v>14.590890603358293</v>
      </c>
      <c r="M1574" s="12">
        <v>2018</v>
      </c>
      <c r="N1574" s="9" t="s">
        <v>82</v>
      </c>
      <c r="O1574" s="9" t="s">
        <v>5627</v>
      </c>
      <c r="P1574" s="12">
        <v>87</v>
      </c>
      <c r="Q1574" s="12">
        <v>87</v>
      </c>
      <c r="R1574" s="12">
        <v>157.87916351737664</v>
      </c>
      <c r="S1574" s="12" t="s">
        <v>28</v>
      </c>
      <c r="T1574" s="9" t="s">
        <v>51</v>
      </c>
      <c r="U1574" s="9" t="s">
        <v>30</v>
      </c>
      <c r="V1574" s="9" t="s">
        <v>51</v>
      </c>
      <c r="W1574" s="14">
        <v>2</v>
      </c>
    </row>
    <row r="1575" spans="1:23" x14ac:dyDescent="0.25">
      <c r="A1575" s="8">
        <v>5014</v>
      </c>
      <c r="B1575" s="9" t="s">
        <v>5826</v>
      </c>
      <c r="C1575" s="9" t="s">
        <v>22</v>
      </c>
      <c r="D1575" s="9" t="s">
        <v>5827</v>
      </c>
      <c r="E1575" s="9" t="s">
        <v>5828</v>
      </c>
      <c r="F1575" s="9" t="s">
        <v>5829</v>
      </c>
      <c r="G1575" s="12">
        <v>6</v>
      </c>
      <c r="H1575" s="9" t="s">
        <v>390</v>
      </c>
      <c r="I1575" s="9" t="s">
        <v>390</v>
      </c>
      <c r="J1575" s="12">
        <v>1</v>
      </c>
      <c r="K1575" s="13">
        <v>43160</v>
      </c>
      <c r="L1575" s="86">
        <f>(Tabla2[[#This Row],[release_year]]-'VARIANZA Y DES. EST'!$L$11)^2</f>
        <v>7.9512857435875226</v>
      </c>
      <c r="M1575" s="12">
        <v>2017</v>
      </c>
      <c r="N1575" s="9" t="s">
        <v>76</v>
      </c>
      <c r="O1575" s="9" t="s">
        <v>5627</v>
      </c>
      <c r="P1575" s="12">
        <v>87</v>
      </c>
      <c r="Q1575" s="12">
        <v>87</v>
      </c>
      <c r="R1575" s="12">
        <v>157.87916351737664</v>
      </c>
      <c r="S1575" s="12" t="s">
        <v>28</v>
      </c>
      <c r="T1575" s="9" t="s">
        <v>4290</v>
      </c>
      <c r="U1575" s="9" t="s">
        <v>95</v>
      </c>
      <c r="V1575" s="9" t="s">
        <v>4290</v>
      </c>
      <c r="W1575" s="14">
        <v>3</v>
      </c>
    </row>
    <row r="1576" spans="1:23" x14ac:dyDescent="0.25">
      <c r="A1576" s="8">
        <v>5065</v>
      </c>
      <c r="B1576" s="9" t="s">
        <v>5830</v>
      </c>
      <c r="C1576" s="9" t="s">
        <v>22</v>
      </c>
      <c r="D1576" s="9" t="s">
        <v>5831</v>
      </c>
      <c r="E1576" s="18" t="s">
        <v>5832</v>
      </c>
      <c r="F1576" s="9" t="s">
        <v>5833</v>
      </c>
      <c r="G1576" s="12">
        <v>9</v>
      </c>
      <c r="H1576" s="9" t="s">
        <v>5834</v>
      </c>
      <c r="I1576" s="9" t="s">
        <v>5835</v>
      </c>
      <c r="J1576" s="12">
        <v>2</v>
      </c>
      <c r="K1576" s="13">
        <v>43125</v>
      </c>
      <c r="L1576" s="86">
        <f>(Tabla2[[#This Row],[release_year]]-'VARIANZA Y DES. EST'!$L$11)^2</f>
        <v>7.9512857435875226</v>
      </c>
      <c r="M1576" s="12">
        <v>2017</v>
      </c>
      <c r="N1576" s="9" t="s">
        <v>1991</v>
      </c>
      <c r="O1576" s="9" t="s">
        <v>5627</v>
      </c>
      <c r="P1576" s="12">
        <v>87</v>
      </c>
      <c r="Q1576" s="12">
        <v>87</v>
      </c>
      <c r="R1576" s="12">
        <v>157.87916351737664</v>
      </c>
      <c r="S1576" s="12" t="s">
        <v>28</v>
      </c>
      <c r="T1576" s="9" t="s">
        <v>4211</v>
      </c>
      <c r="U1576" s="9" t="s">
        <v>38</v>
      </c>
      <c r="V1576" s="9" t="s">
        <v>4211</v>
      </c>
      <c r="W1576" s="14">
        <v>2</v>
      </c>
    </row>
    <row r="1577" spans="1:23" x14ac:dyDescent="0.25">
      <c r="A1577" s="8">
        <v>5082</v>
      </c>
      <c r="B1577" s="9" t="s">
        <v>5836</v>
      </c>
      <c r="C1577" s="9" t="s">
        <v>22</v>
      </c>
      <c r="D1577" s="9" t="s">
        <v>5837</v>
      </c>
      <c r="E1577" s="18" t="s">
        <v>5838</v>
      </c>
      <c r="F1577" s="9" t="s">
        <v>5839</v>
      </c>
      <c r="G1577" s="12">
        <v>10</v>
      </c>
      <c r="H1577" s="9" t="s">
        <v>279</v>
      </c>
      <c r="I1577" s="9" t="s">
        <v>5840</v>
      </c>
      <c r="J1577" s="12">
        <v>2</v>
      </c>
      <c r="K1577" s="13">
        <v>43115</v>
      </c>
      <c r="L1577" s="86">
        <f>(Tabla2[[#This Row],[release_year]]-'VARIANZA Y DES. EST'!$L$11)^2</f>
        <v>7.9512857435875226</v>
      </c>
      <c r="M1577" s="12">
        <v>2017</v>
      </c>
      <c r="N1577" s="9" t="s">
        <v>82</v>
      </c>
      <c r="O1577" s="9" t="s">
        <v>5627</v>
      </c>
      <c r="P1577" s="12">
        <v>87</v>
      </c>
      <c r="Q1577" s="12">
        <v>87</v>
      </c>
      <c r="R1577" s="12">
        <v>157.87916351737664</v>
      </c>
      <c r="S1577" s="12" t="s">
        <v>28</v>
      </c>
      <c r="T1577" s="9" t="s">
        <v>5841</v>
      </c>
      <c r="U1577" s="9" t="s">
        <v>30</v>
      </c>
      <c r="V1577" s="9" t="s">
        <v>5841</v>
      </c>
      <c r="W1577" s="14">
        <v>3</v>
      </c>
    </row>
    <row r="1578" spans="1:23" x14ac:dyDescent="0.25">
      <c r="A1578" s="8">
        <v>5441</v>
      </c>
      <c r="B1578" s="9" t="s">
        <v>5842</v>
      </c>
      <c r="C1578" s="9" t="s">
        <v>22</v>
      </c>
      <c r="D1578" s="9" t="s">
        <v>5843</v>
      </c>
      <c r="E1578" s="18" t="s">
        <v>5844</v>
      </c>
      <c r="F1578" s="9" t="s">
        <v>5845</v>
      </c>
      <c r="G1578" s="12">
        <v>11</v>
      </c>
      <c r="H1578" s="9" t="s">
        <v>160</v>
      </c>
      <c r="I1578" s="9" t="s">
        <v>161</v>
      </c>
      <c r="J1578" s="12">
        <v>2</v>
      </c>
      <c r="K1578" s="13">
        <v>42895</v>
      </c>
      <c r="L1578" s="86">
        <f>(Tabla2[[#This Row],[release_year]]-'VARIANZA Y DES. EST'!$L$11)^2</f>
        <v>7.9512857435875226</v>
      </c>
      <c r="M1578" s="12">
        <v>2017</v>
      </c>
      <c r="N1578" s="9" t="s">
        <v>76</v>
      </c>
      <c r="O1578" s="9" t="s">
        <v>5627</v>
      </c>
      <c r="P1578" s="12">
        <v>87</v>
      </c>
      <c r="Q1578" s="12">
        <v>87</v>
      </c>
      <c r="R1578" s="12">
        <v>157.87916351737664</v>
      </c>
      <c r="S1578" s="12" t="s">
        <v>28</v>
      </c>
      <c r="T1578" s="9" t="s">
        <v>3998</v>
      </c>
      <c r="U1578" s="9" t="s">
        <v>45</v>
      </c>
      <c r="V1578" s="9" t="s">
        <v>3998</v>
      </c>
      <c r="W1578" s="14">
        <v>3</v>
      </c>
    </row>
    <row r="1579" spans="1:23" x14ac:dyDescent="0.25">
      <c r="A1579" s="8">
        <v>5574</v>
      </c>
      <c r="B1579" s="9" t="s">
        <v>5846</v>
      </c>
      <c r="C1579" s="9" t="s">
        <v>22</v>
      </c>
      <c r="D1579" s="9" t="s">
        <v>5847</v>
      </c>
      <c r="E1579" s="18" t="s">
        <v>5848</v>
      </c>
      <c r="F1579" s="9" t="s">
        <v>5849</v>
      </c>
      <c r="G1579" s="12">
        <v>2</v>
      </c>
      <c r="H1579" s="9" t="s">
        <v>126</v>
      </c>
      <c r="I1579" s="9" t="s">
        <v>126</v>
      </c>
      <c r="J1579" s="12">
        <v>1</v>
      </c>
      <c r="K1579" s="13">
        <v>42809</v>
      </c>
      <c r="L1579" s="86">
        <f>(Tabla2[[#This Row],[release_year]]-'VARIANZA Y DES. EST'!$L$11)^2</f>
        <v>3.3116808838167522</v>
      </c>
      <c r="M1579" s="12">
        <v>2016</v>
      </c>
      <c r="N1579" s="9" t="s">
        <v>82</v>
      </c>
      <c r="O1579" s="9" t="s">
        <v>5627</v>
      </c>
      <c r="P1579" s="12">
        <v>87</v>
      </c>
      <c r="Q1579" s="12">
        <v>87</v>
      </c>
      <c r="R1579" s="12">
        <v>157.87916351737664</v>
      </c>
      <c r="S1579" s="12" t="s">
        <v>28</v>
      </c>
      <c r="T1579" s="9" t="s">
        <v>4413</v>
      </c>
      <c r="U1579" s="9" t="s">
        <v>57</v>
      </c>
      <c r="V1579" s="9" t="s">
        <v>4413</v>
      </c>
      <c r="W1579" s="14">
        <v>3</v>
      </c>
    </row>
    <row r="1580" spans="1:23" x14ac:dyDescent="0.25">
      <c r="A1580" s="8">
        <v>5624</v>
      </c>
      <c r="B1580" s="9" t="s">
        <v>5850</v>
      </c>
      <c r="C1580" s="9" t="s">
        <v>22</v>
      </c>
      <c r="D1580" s="9" t="s">
        <v>5851</v>
      </c>
      <c r="E1580" s="9" t="s">
        <v>5852</v>
      </c>
      <c r="F1580" s="9" t="s">
        <v>5853</v>
      </c>
      <c r="G1580" s="12">
        <v>6</v>
      </c>
      <c r="H1580" s="9" t="s">
        <v>468</v>
      </c>
      <c r="I1580" s="9" t="s">
        <v>468</v>
      </c>
      <c r="J1580" s="12">
        <v>1</v>
      </c>
      <c r="K1580" s="13">
        <v>42766</v>
      </c>
      <c r="L1580" s="86">
        <f>(Tabla2[[#This Row],[release_year]]-'VARIANZA Y DES. EST'!$L$11)^2</f>
        <v>0.67207602404598188</v>
      </c>
      <c r="M1580" s="12">
        <v>2015</v>
      </c>
      <c r="N1580" s="9" t="s">
        <v>76</v>
      </c>
      <c r="O1580" s="9" t="s">
        <v>5627</v>
      </c>
      <c r="P1580" s="12">
        <v>87</v>
      </c>
      <c r="Q1580" s="12">
        <v>87</v>
      </c>
      <c r="R1580" s="12">
        <v>157.87916351737664</v>
      </c>
      <c r="S1580" s="12" t="s">
        <v>28</v>
      </c>
      <c r="T1580" s="9" t="s">
        <v>70</v>
      </c>
      <c r="U1580" s="9" t="s">
        <v>45</v>
      </c>
      <c r="V1580" s="9" t="s">
        <v>70</v>
      </c>
      <c r="W1580" s="14">
        <v>2</v>
      </c>
    </row>
    <row r="1581" spans="1:23" x14ac:dyDescent="0.25">
      <c r="A1581" s="8">
        <v>5836</v>
      </c>
      <c r="B1581" s="9" t="s">
        <v>5854</v>
      </c>
      <c r="C1581" s="9" t="s">
        <v>22</v>
      </c>
      <c r="D1581" s="9" t="s">
        <v>5855</v>
      </c>
      <c r="E1581" s="18" t="s">
        <v>1700</v>
      </c>
      <c r="F1581" s="9" t="s">
        <v>2367</v>
      </c>
      <c r="G1581" s="12">
        <v>1</v>
      </c>
      <c r="H1581" s="9" t="s">
        <v>25</v>
      </c>
      <c r="I1581" s="9" t="s">
        <v>25</v>
      </c>
      <c r="J1581" s="12">
        <v>1</v>
      </c>
      <c r="K1581" s="13">
        <v>42552</v>
      </c>
      <c r="L1581" s="86">
        <f>(Tabla2[[#This Row],[release_year]]-'VARIANZA Y DES. EST'!$L$11)^2</f>
        <v>3.3116808838167522</v>
      </c>
      <c r="M1581" s="12">
        <v>2016</v>
      </c>
      <c r="N1581" s="9" t="s">
        <v>76</v>
      </c>
      <c r="O1581" s="9" t="s">
        <v>5627</v>
      </c>
      <c r="P1581" s="12">
        <v>87</v>
      </c>
      <c r="Q1581" s="12">
        <v>87</v>
      </c>
      <c r="R1581" s="12">
        <v>157.87916351737664</v>
      </c>
      <c r="S1581" s="12" t="s">
        <v>28</v>
      </c>
      <c r="T1581" s="9" t="s">
        <v>477</v>
      </c>
      <c r="U1581" s="9" t="s">
        <v>477</v>
      </c>
      <c r="V1581" s="9" t="s">
        <v>477</v>
      </c>
      <c r="W1581" s="14">
        <v>1</v>
      </c>
    </row>
    <row r="1582" spans="1:23" x14ac:dyDescent="0.25">
      <c r="A1582" s="8">
        <v>5968</v>
      </c>
      <c r="B1582" s="9" t="s">
        <v>5856</v>
      </c>
      <c r="C1582" s="9" t="s">
        <v>22</v>
      </c>
      <c r="D1582" s="28" t="s">
        <v>5857</v>
      </c>
      <c r="E1582" s="18"/>
      <c r="F1582" s="9" t="s">
        <v>5858</v>
      </c>
      <c r="G1582" s="12">
        <v>3</v>
      </c>
      <c r="H1582" s="9" t="s">
        <v>126</v>
      </c>
      <c r="I1582" s="9" t="s">
        <v>126</v>
      </c>
      <c r="J1582" s="12">
        <v>1</v>
      </c>
      <c r="K1582" s="13">
        <v>43236</v>
      </c>
      <c r="L1582" s="86">
        <f>(Tabla2[[#This Row],[release_year]]-'VARIANZA Y DES. EST'!$L$11)^2</f>
        <v>7.9512857435875226</v>
      </c>
      <c r="M1582" s="12">
        <v>2017</v>
      </c>
      <c r="N1582" s="9" t="s">
        <v>82</v>
      </c>
      <c r="O1582" s="9" t="s">
        <v>5627</v>
      </c>
      <c r="P1582" s="12">
        <v>87</v>
      </c>
      <c r="Q1582" s="12">
        <v>87</v>
      </c>
      <c r="R1582" s="12">
        <v>157.87916351737664</v>
      </c>
      <c r="S1582" s="12" t="s">
        <v>28</v>
      </c>
      <c r="T1582" s="9" t="s">
        <v>5859</v>
      </c>
      <c r="U1582" s="9" t="s">
        <v>5859</v>
      </c>
      <c r="V1582" s="9" t="s">
        <v>5859</v>
      </c>
      <c r="W1582" s="14">
        <v>1</v>
      </c>
    </row>
    <row r="1583" spans="1:23" x14ac:dyDescent="0.25">
      <c r="A1583" s="8">
        <v>6044</v>
      </c>
      <c r="B1583" s="9" t="s">
        <v>5860</v>
      </c>
      <c r="C1583" s="9" t="s">
        <v>22</v>
      </c>
      <c r="D1583" s="9" t="s">
        <v>5861</v>
      </c>
      <c r="E1583" s="18" t="s">
        <v>5559</v>
      </c>
      <c r="F1583" s="9"/>
      <c r="G1583" s="12">
        <v>0</v>
      </c>
      <c r="H1583" s="9" t="s">
        <v>25</v>
      </c>
      <c r="I1583" s="9" t="s">
        <v>25</v>
      </c>
      <c r="J1583" s="12">
        <v>1</v>
      </c>
      <c r="K1583" s="13">
        <v>43339</v>
      </c>
      <c r="L1583" s="86">
        <f>(Tabla2[[#This Row],[release_year]]-'VARIANZA Y DES. EST'!$L$11)^2</f>
        <v>14.590890603358293</v>
      </c>
      <c r="M1583" s="12">
        <v>2018</v>
      </c>
      <c r="N1583" s="9" t="s">
        <v>76</v>
      </c>
      <c r="O1583" s="9" t="s">
        <v>5627</v>
      </c>
      <c r="P1583" s="12">
        <v>87</v>
      </c>
      <c r="Q1583" s="12">
        <v>87</v>
      </c>
      <c r="R1583" s="12">
        <v>157.87916351737664</v>
      </c>
      <c r="S1583" s="12" t="s">
        <v>28</v>
      </c>
      <c r="T1583" s="9" t="s">
        <v>57</v>
      </c>
      <c r="U1583" s="9" t="s">
        <v>57</v>
      </c>
      <c r="V1583" s="9" t="s">
        <v>57</v>
      </c>
      <c r="W1583" s="14">
        <v>1</v>
      </c>
    </row>
    <row r="1584" spans="1:23" x14ac:dyDescent="0.25">
      <c r="A1584" s="8">
        <v>6089</v>
      </c>
      <c r="B1584" s="9" t="s">
        <v>5862</v>
      </c>
      <c r="C1584" s="9" t="s">
        <v>22</v>
      </c>
      <c r="D1584" s="9" t="s">
        <v>5863</v>
      </c>
      <c r="E1584" s="18" t="s">
        <v>5864</v>
      </c>
      <c r="F1584" s="9" t="s">
        <v>5865</v>
      </c>
      <c r="G1584" s="12">
        <v>8</v>
      </c>
      <c r="H1584" s="9" t="s">
        <v>160</v>
      </c>
      <c r="I1584" s="9" t="s">
        <v>160</v>
      </c>
      <c r="J1584" s="12">
        <v>1</v>
      </c>
      <c r="K1584" s="13">
        <v>44044</v>
      </c>
      <c r="L1584" s="86">
        <f>(Tabla2[[#This Row],[release_year]]-'VARIANZA Y DES. EST'!$L$11)^2</f>
        <v>14.590890603358293</v>
      </c>
      <c r="M1584" s="12">
        <v>2018</v>
      </c>
      <c r="N1584" s="9" t="s">
        <v>1991</v>
      </c>
      <c r="O1584" s="9" t="s">
        <v>5627</v>
      </c>
      <c r="P1584" s="12">
        <v>87</v>
      </c>
      <c r="Q1584" s="12">
        <v>87</v>
      </c>
      <c r="R1584" s="12">
        <v>157.87916351737664</v>
      </c>
      <c r="S1584" s="12" t="s">
        <v>28</v>
      </c>
      <c r="T1584" s="9" t="s">
        <v>38</v>
      </c>
      <c r="U1584" s="9" t="s">
        <v>38</v>
      </c>
      <c r="V1584" s="9" t="s">
        <v>38</v>
      </c>
      <c r="W1584" s="14">
        <v>1</v>
      </c>
    </row>
    <row r="1585" spans="1:23" x14ac:dyDescent="0.25">
      <c r="A1585" s="8">
        <v>6097</v>
      </c>
      <c r="B1585" s="9" t="s">
        <v>5866</v>
      </c>
      <c r="C1585" s="9" t="s">
        <v>22</v>
      </c>
      <c r="D1585" s="9" t="s">
        <v>5867</v>
      </c>
      <c r="E1585" s="10" t="s">
        <v>5868</v>
      </c>
      <c r="F1585" s="11"/>
      <c r="G1585" s="12">
        <v>0</v>
      </c>
      <c r="H1585" s="9" t="s">
        <v>25</v>
      </c>
      <c r="I1585" s="9" t="s">
        <v>25</v>
      </c>
      <c r="J1585" s="12">
        <v>1</v>
      </c>
      <c r="K1585" s="16">
        <v>43464</v>
      </c>
      <c r="L1585" s="86">
        <f>(Tabla2[[#This Row],[release_year]]-'VARIANZA Y DES. EST'!$L$11)^2</f>
        <v>14.590890603358293</v>
      </c>
      <c r="M1585" s="12">
        <v>2018</v>
      </c>
      <c r="N1585" s="9" t="s">
        <v>76</v>
      </c>
      <c r="O1585" s="9" t="s">
        <v>5627</v>
      </c>
      <c r="P1585" s="12">
        <v>87</v>
      </c>
      <c r="Q1585" s="12">
        <v>87</v>
      </c>
      <c r="R1585" s="12">
        <v>157.87916351737664</v>
      </c>
      <c r="S1585" s="12" t="s">
        <v>28</v>
      </c>
      <c r="T1585" s="9" t="s">
        <v>57</v>
      </c>
      <c r="U1585" s="9" t="s">
        <v>57</v>
      </c>
      <c r="V1585" s="9" t="s">
        <v>57</v>
      </c>
      <c r="W1585" s="14">
        <v>1</v>
      </c>
    </row>
    <row r="1586" spans="1:23" x14ac:dyDescent="0.25">
      <c r="A1586" s="8">
        <v>6156</v>
      </c>
      <c r="B1586" s="9" t="s">
        <v>5869</v>
      </c>
      <c r="C1586" s="9" t="s">
        <v>22</v>
      </c>
      <c r="D1586" s="9" t="s">
        <v>5870</v>
      </c>
      <c r="E1586" s="9" t="s">
        <v>5871</v>
      </c>
      <c r="F1586" s="9" t="s">
        <v>5872</v>
      </c>
      <c r="G1586" s="12">
        <v>10</v>
      </c>
      <c r="H1586" s="9" t="s">
        <v>116</v>
      </c>
      <c r="I1586" s="9" t="s">
        <v>116</v>
      </c>
      <c r="J1586" s="12">
        <v>1</v>
      </c>
      <c r="K1586" s="13">
        <v>43581</v>
      </c>
      <c r="L1586" s="86">
        <f>(Tabla2[[#This Row],[release_year]]-'VARIANZA Y DES. EST'!$L$11)^2</f>
        <v>4.7532614447336705</v>
      </c>
      <c r="M1586" s="12">
        <v>2012</v>
      </c>
      <c r="N1586" s="9" t="s">
        <v>35</v>
      </c>
      <c r="O1586" s="9" t="s">
        <v>5627</v>
      </c>
      <c r="P1586" s="12">
        <v>87</v>
      </c>
      <c r="Q1586" s="12">
        <v>87</v>
      </c>
      <c r="R1586" s="12">
        <v>157.87916351737664</v>
      </c>
      <c r="S1586" s="12" t="s">
        <v>28</v>
      </c>
      <c r="T1586" s="9" t="s">
        <v>70</v>
      </c>
      <c r="U1586" s="9" t="s">
        <v>45</v>
      </c>
      <c r="V1586" s="9" t="s">
        <v>70</v>
      </c>
      <c r="W1586" s="14">
        <v>2</v>
      </c>
    </row>
    <row r="1587" spans="1:23" x14ac:dyDescent="0.25">
      <c r="A1587" s="8">
        <v>6181</v>
      </c>
      <c r="B1587" s="9" t="s">
        <v>5873</v>
      </c>
      <c r="C1587" s="9" t="s">
        <v>22</v>
      </c>
      <c r="D1587" s="9" t="s">
        <v>5874</v>
      </c>
      <c r="E1587" s="18" t="s">
        <v>5875</v>
      </c>
      <c r="F1587" s="9" t="s">
        <v>5876</v>
      </c>
      <c r="G1587" s="12">
        <v>5</v>
      </c>
      <c r="H1587" s="9" t="s">
        <v>25</v>
      </c>
      <c r="I1587" s="9" t="s">
        <v>327</v>
      </c>
      <c r="J1587" s="12">
        <v>2</v>
      </c>
      <c r="K1587" s="13">
        <v>43533</v>
      </c>
      <c r="L1587" s="86">
        <f>(Tabla2[[#This Row],[release_year]]-'VARIANZA Y DES. EST'!$L$11)^2</f>
        <v>10.1136565849629</v>
      </c>
      <c r="M1587" s="12">
        <v>2011</v>
      </c>
      <c r="N1587" s="9" t="s">
        <v>43</v>
      </c>
      <c r="O1587" s="9" t="s">
        <v>5627</v>
      </c>
      <c r="P1587" s="12">
        <v>87</v>
      </c>
      <c r="Q1587" s="12">
        <v>87</v>
      </c>
      <c r="R1587" s="12">
        <v>157.87916351737664</v>
      </c>
      <c r="S1587" s="12" t="s">
        <v>28</v>
      </c>
      <c r="T1587" s="9" t="s">
        <v>4506</v>
      </c>
      <c r="U1587" s="9" t="s">
        <v>514</v>
      </c>
      <c r="V1587" s="9" t="s">
        <v>4506</v>
      </c>
      <c r="W1587" s="14">
        <v>3</v>
      </c>
    </row>
    <row r="1588" spans="1:23" x14ac:dyDescent="0.25">
      <c r="A1588" s="8">
        <v>6184</v>
      </c>
      <c r="B1588" s="9" t="s">
        <v>5877</v>
      </c>
      <c r="C1588" s="9" t="s">
        <v>22</v>
      </c>
      <c r="D1588" s="9" t="s">
        <v>5878</v>
      </c>
      <c r="E1588" s="18" t="s">
        <v>5879</v>
      </c>
      <c r="F1588" s="9" t="s">
        <v>5880</v>
      </c>
      <c r="G1588" s="12">
        <v>4</v>
      </c>
      <c r="H1588" s="9" t="s">
        <v>116</v>
      </c>
      <c r="I1588" s="9" t="s">
        <v>116</v>
      </c>
      <c r="J1588" s="12">
        <v>1</v>
      </c>
      <c r="K1588" s="13">
        <v>43678</v>
      </c>
      <c r="L1588" s="86">
        <f>(Tabla2[[#This Row],[release_year]]-'VARIANZA Y DES. EST'!$L$11)^2</f>
        <v>14.590890603358293</v>
      </c>
      <c r="M1588" s="12">
        <v>2018</v>
      </c>
      <c r="N1588" s="9" t="s">
        <v>35</v>
      </c>
      <c r="O1588" s="9" t="s">
        <v>5627</v>
      </c>
      <c r="P1588" s="12">
        <v>87</v>
      </c>
      <c r="Q1588" s="12">
        <v>87</v>
      </c>
      <c r="R1588" s="12">
        <v>157.87916351737664</v>
      </c>
      <c r="S1588" s="12" t="s">
        <v>28</v>
      </c>
      <c r="T1588" s="9" t="s">
        <v>2492</v>
      </c>
      <c r="U1588" s="9" t="s">
        <v>95</v>
      </c>
      <c r="V1588" s="9" t="s">
        <v>2492</v>
      </c>
      <c r="W1588" s="14">
        <v>3</v>
      </c>
    </row>
    <row r="1589" spans="1:23" x14ac:dyDescent="0.25">
      <c r="A1589" s="8">
        <v>6252</v>
      </c>
      <c r="B1589" s="9" t="s">
        <v>5881</v>
      </c>
      <c r="C1589" s="9" t="s">
        <v>22</v>
      </c>
      <c r="D1589" s="9" t="s">
        <v>5882</v>
      </c>
      <c r="E1589" s="18" t="s">
        <v>5883</v>
      </c>
      <c r="F1589" s="9" t="s">
        <v>5884</v>
      </c>
      <c r="G1589" s="12">
        <v>1</v>
      </c>
      <c r="H1589" s="9" t="s">
        <v>25</v>
      </c>
      <c r="I1589" s="9" t="s">
        <v>25</v>
      </c>
      <c r="J1589" s="12">
        <v>1</v>
      </c>
      <c r="K1589" s="13">
        <v>43594</v>
      </c>
      <c r="L1589" s="86">
        <f>(Tabla2[[#This Row],[release_year]]-'VARIANZA Y DES. EST'!$L$11)^2</f>
        <v>14.590890603358293</v>
      </c>
      <c r="M1589" s="12">
        <v>2018</v>
      </c>
      <c r="N1589" s="9" t="s">
        <v>43</v>
      </c>
      <c r="O1589" s="9" t="s">
        <v>5627</v>
      </c>
      <c r="P1589" s="12">
        <v>87</v>
      </c>
      <c r="Q1589" s="12">
        <v>87</v>
      </c>
      <c r="R1589" s="12">
        <v>157.87916351737664</v>
      </c>
      <c r="S1589" s="12" t="s">
        <v>28</v>
      </c>
      <c r="T1589" s="9" t="s">
        <v>576</v>
      </c>
      <c r="U1589" s="9" t="s">
        <v>57</v>
      </c>
      <c r="V1589" s="9" t="s">
        <v>576</v>
      </c>
      <c r="W1589" s="14">
        <v>2</v>
      </c>
    </row>
    <row r="1590" spans="1:23" x14ac:dyDescent="0.25">
      <c r="A1590" s="8">
        <v>6303</v>
      </c>
      <c r="B1590" s="9" t="s">
        <v>5885</v>
      </c>
      <c r="C1590" s="9" t="s">
        <v>22</v>
      </c>
      <c r="D1590" s="9" t="s">
        <v>5886</v>
      </c>
      <c r="E1590" s="9" t="s">
        <v>5887</v>
      </c>
      <c r="F1590" s="9" t="s">
        <v>5888</v>
      </c>
      <c r="G1590" s="12">
        <v>8</v>
      </c>
      <c r="H1590" s="9" t="s">
        <v>25</v>
      </c>
      <c r="I1590" s="9" t="s">
        <v>25</v>
      </c>
      <c r="J1590" s="12">
        <v>1</v>
      </c>
      <c r="K1590" s="13">
        <v>43159</v>
      </c>
      <c r="L1590" s="86">
        <f>(Tabla2[[#This Row],[release_year]]-'VARIANZA Y DES. EST'!$L$11)^2</f>
        <v>7.9512857435875226</v>
      </c>
      <c r="M1590" s="12">
        <v>2017</v>
      </c>
      <c r="N1590" s="9" t="s">
        <v>76</v>
      </c>
      <c r="O1590" s="9" t="s">
        <v>5627</v>
      </c>
      <c r="P1590" s="12">
        <v>87</v>
      </c>
      <c r="Q1590" s="12">
        <v>87</v>
      </c>
      <c r="R1590" s="12">
        <v>157.87916351737664</v>
      </c>
      <c r="S1590" s="12" t="s">
        <v>28</v>
      </c>
      <c r="T1590" s="9" t="s">
        <v>95</v>
      </c>
      <c r="U1590" s="9" t="s">
        <v>95</v>
      </c>
      <c r="V1590" s="9" t="s">
        <v>95</v>
      </c>
      <c r="W1590" s="14">
        <v>1</v>
      </c>
    </row>
    <row r="1591" spans="1:23" x14ac:dyDescent="0.25">
      <c r="A1591" s="8">
        <v>6443</v>
      </c>
      <c r="B1591" s="9" t="s">
        <v>5889</v>
      </c>
      <c r="C1591" s="9" t="s">
        <v>22</v>
      </c>
      <c r="D1591" s="9" t="s">
        <v>5890</v>
      </c>
      <c r="E1591" s="18" t="s">
        <v>5891</v>
      </c>
      <c r="F1591" s="9" t="s">
        <v>5892</v>
      </c>
      <c r="G1591" s="12">
        <v>1</v>
      </c>
      <c r="H1591" s="9" t="s">
        <v>184</v>
      </c>
      <c r="I1591" s="9" t="s">
        <v>5893</v>
      </c>
      <c r="J1591" s="12">
        <v>2</v>
      </c>
      <c r="K1591" s="13">
        <v>42795</v>
      </c>
      <c r="L1591" s="86">
        <f>(Tabla2[[#This Row],[release_year]]-'VARIANZA Y DES. EST'!$L$11)^2</f>
        <v>17.47405172519213</v>
      </c>
      <c r="M1591" s="12">
        <v>2010</v>
      </c>
      <c r="N1591" s="9" t="s">
        <v>55</v>
      </c>
      <c r="O1591" s="9" t="s">
        <v>5627</v>
      </c>
      <c r="P1591" s="12">
        <v>87</v>
      </c>
      <c r="Q1591" s="12">
        <v>87</v>
      </c>
      <c r="R1591" s="12">
        <v>157.87916351737664</v>
      </c>
      <c r="S1591" s="12" t="s">
        <v>28</v>
      </c>
      <c r="T1591" s="9" t="s">
        <v>105</v>
      </c>
      <c r="U1591" s="9" t="s">
        <v>57</v>
      </c>
      <c r="V1591" s="9" t="s">
        <v>105</v>
      </c>
      <c r="W1591" s="14">
        <v>2</v>
      </c>
    </row>
    <row r="1592" spans="1:23" x14ac:dyDescent="0.25">
      <c r="A1592" s="8">
        <v>6469</v>
      </c>
      <c r="B1592" s="9" t="s">
        <v>5894</v>
      </c>
      <c r="C1592" s="9" t="s">
        <v>22</v>
      </c>
      <c r="D1592" s="9" t="s">
        <v>5895</v>
      </c>
      <c r="E1592" s="18" t="s">
        <v>5896</v>
      </c>
      <c r="F1592" s="9" t="s">
        <v>5897</v>
      </c>
      <c r="G1592" s="12">
        <v>10</v>
      </c>
      <c r="H1592" s="9" t="s">
        <v>25</v>
      </c>
      <c r="I1592" s="9" t="s">
        <v>25</v>
      </c>
      <c r="J1592" s="12">
        <v>1</v>
      </c>
      <c r="K1592" s="16">
        <v>43830</v>
      </c>
      <c r="L1592" s="86">
        <f>(Tabla2[[#This Row],[release_year]]-'VARIANZA Y DES. EST'!$L$11)^2</f>
        <v>685.40274481023516</v>
      </c>
      <c r="M1592" s="12">
        <v>1988</v>
      </c>
      <c r="N1592" s="9" t="s">
        <v>1991</v>
      </c>
      <c r="O1592" s="9" t="s">
        <v>5627</v>
      </c>
      <c r="P1592" s="12">
        <v>87</v>
      </c>
      <c r="Q1592" s="12">
        <v>87</v>
      </c>
      <c r="R1592" s="12">
        <v>157.87916351737664</v>
      </c>
      <c r="S1592" s="12" t="s">
        <v>28</v>
      </c>
      <c r="T1592" s="9" t="s">
        <v>4862</v>
      </c>
      <c r="U1592" s="9" t="s">
        <v>4664</v>
      </c>
      <c r="V1592" s="9" t="s">
        <v>4862</v>
      </c>
      <c r="W1592" s="14">
        <v>2</v>
      </c>
    </row>
    <row r="1593" spans="1:23" x14ac:dyDescent="0.25">
      <c r="A1593" s="8">
        <v>6479</v>
      </c>
      <c r="B1593" s="9" t="s">
        <v>5898</v>
      </c>
      <c r="C1593" s="9" t="s">
        <v>22</v>
      </c>
      <c r="D1593" s="9" t="s">
        <v>5899</v>
      </c>
      <c r="E1593" s="18" t="s">
        <v>5900</v>
      </c>
      <c r="F1593" s="9" t="s">
        <v>5901</v>
      </c>
      <c r="G1593" s="12">
        <v>8</v>
      </c>
      <c r="H1593" s="9" t="s">
        <v>160</v>
      </c>
      <c r="I1593" s="9" t="s">
        <v>161</v>
      </c>
      <c r="J1593" s="12">
        <v>2</v>
      </c>
      <c r="K1593" s="13">
        <v>43773</v>
      </c>
      <c r="L1593" s="86">
        <f>(Tabla2[[#This Row],[release_year]]-'VARIANZA Y DES. EST'!$L$11)^2</f>
        <v>4.7532614447336705</v>
      </c>
      <c r="M1593" s="12">
        <v>2012</v>
      </c>
      <c r="N1593" s="9" t="s">
        <v>82</v>
      </c>
      <c r="O1593" s="9" t="s">
        <v>5627</v>
      </c>
      <c r="P1593" s="12">
        <v>87</v>
      </c>
      <c r="Q1593" s="12">
        <v>87</v>
      </c>
      <c r="R1593" s="12">
        <v>157.87916351737664</v>
      </c>
      <c r="S1593" s="12" t="s">
        <v>28</v>
      </c>
      <c r="T1593" s="9" t="s">
        <v>3577</v>
      </c>
      <c r="U1593" s="9" t="s">
        <v>95</v>
      </c>
      <c r="V1593" s="9" t="s">
        <v>3577</v>
      </c>
      <c r="W1593" s="14">
        <v>2</v>
      </c>
    </row>
    <row r="1594" spans="1:23" x14ac:dyDescent="0.25">
      <c r="A1594" s="8">
        <v>6599</v>
      </c>
      <c r="B1594" s="9" t="s">
        <v>5902</v>
      </c>
      <c r="C1594" s="9" t="s">
        <v>22</v>
      </c>
      <c r="D1594" s="9" t="s">
        <v>5903</v>
      </c>
      <c r="E1594" s="18" t="s">
        <v>5904</v>
      </c>
      <c r="F1594" s="9" t="s">
        <v>5905</v>
      </c>
      <c r="G1594" s="12">
        <v>10</v>
      </c>
      <c r="H1594" s="9" t="s">
        <v>25</v>
      </c>
      <c r="I1594" s="9" t="s">
        <v>25</v>
      </c>
      <c r="J1594" s="12">
        <v>1</v>
      </c>
      <c r="K1594" s="13">
        <v>43721</v>
      </c>
      <c r="L1594" s="86">
        <f>(Tabla2[[#This Row],[release_year]]-'VARIANZA Y DES. EST'!$L$11)^2</f>
        <v>23.230495463129063</v>
      </c>
      <c r="M1594" s="12">
        <v>2019</v>
      </c>
      <c r="N1594" s="9" t="s">
        <v>35</v>
      </c>
      <c r="O1594" s="9" t="s">
        <v>5627</v>
      </c>
      <c r="P1594" s="12">
        <v>87</v>
      </c>
      <c r="Q1594" s="12">
        <v>87</v>
      </c>
      <c r="R1594" s="12">
        <v>157.87916351737664</v>
      </c>
      <c r="S1594" s="12" t="s">
        <v>28</v>
      </c>
      <c r="T1594" s="9" t="s">
        <v>3969</v>
      </c>
      <c r="U1594" s="9" t="s">
        <v>3969</v>
      </c>
      <c r="V1594" s="9" t="s">
        <v>3969</v>
      </c>
      <c r="W1594" s="14">
        <v>1</v>
      </c>
    </row>
    <row r="1595" spans="1:23" x14ac:dyDescent="0.25">
      <c r="A1595" s="8">
        <v>6617</v>
      </c>
      <c r="B1595" s="9" t="s">
        <v>5906</v>
      </c>
      <c r="C1595" s="9" t="s">
        <v>22</v>
      </c>
      <c r="D1595" s="9" t="s">
        <v>5907</v>
      </c>
      <c r="E1595" s="18" t="s">
        <v>5908</v>
      </c>
      <c r="F1595" s="9" t="s">
        <v>5909</v>
      </c>
      <c r="G1595" s="12">
        <v>11</v>
      </c>
      <c r="H1595" s="9" t="s">
        <v>25</v>
      </c>
      <c r="I1595" s="9" t="s">
        <v>25</v>
      </c>
      <c r="J1595" s="12">
        <v>1</v>
      </c>
      <c r="K1595" s="13">
        <v>43150</v>
      </c>
      <c r="L1595" s="86">
        <f>(Tabla2[[#This Row],[release_year]]-'VARIANZA Y DES. EST'!$L$11)^2</f>
        <v>7.9512857435875226</v>
      </c>
      <c r="M1595" s="12">
        <v>2017</v>
      </c>
      <c r="N1595" s="9" t="s">
        <v>35</v>
      </c>
      <c r="O1595" s="9" t="s">
        <v>5627</v>
      </c>
      <c r="P1595" s="12">
        <v>87</v>
      </c>
      <c r="Q1595" s="12">
        <v>87</v>
      </c>
      <c r="R1595" s="12">
        <v>157.87916351737664</v>
      </c>
      <c r="S1595" s="12" t="s">
        <v>28</v>
      </c>
      <c r="T1595" s="9" t="s">
        <v>3969</v>
      </c>
      <c r="U1595" s="9" t="s">
        <v>3969</v>
      </c>
      <c r="V1595" s="9" t="s">
        <v>3969</v>
      </c>
      <c r="W1595" s="14">
        <v>1</v>
      </c>
    </row>
    <row r="1596" spans="1:23" x14ac:dyDescent="0.25">
      <c r="A1596" s="8">
        <v>6692</v>
      </c>
      <c r="B1596" s="9" t="s">
        <v>5910</v>
      </c>
      <c r="C1596" s="9" t="s">
        <v>22</v>
      </c>
      <c r="D1596" s="9" t="s">
        <v>5911</v>
      </c>
      <c r="E1596" s="9" t="s">
        <v>5912</v>
      </c>
      <c r="F1596" s="9"/>
      <c r="G1596" s="12">
        <v>0</v>
      </c>
      <c r="H1596" s="9" t="s">
        <v>160</v>
      </c>
      <c r="I1596" s="9" t="s">
        <v>5913</v>
      </c>
      <c r="J1596" s="12">
        <v>5</v>
      </c>
      <c r="K1596" s="13">
        <v>43101</v>
      </c>
      <c r="L1596" s="86">
        <f>(Tabla2[[#This Row],[release_year]]-'VARIANZA Y DES. EST'!$L$11)^2</f>
        <v>3.2471164275211517E-2</v>
      </c>
      <c r="M1596" s="12">
        <v>2014</v>
      </c>
      <c r="N1596" s="9" t="s">
        <v>35</v>
      </c>
      <c r="O1596" s="9" t="s">
        <v>5627</v>
      </c>
      <c r="P1596" s="12">
        <v>87</v>
      </c>
      <c r="Q1596" s="12">
        <v>87</v>
      </c>
      <c r="R1596" s="12">
        <v>157.87916351737664</v>
      </c>
      <c r="S1596" s="12" t="s">
        <v>28</v>
      </c>
      <c r="T1596" s="9" t="s">
        <v>105</v>
      </c>
      <c r="U1596" s="9" t="s">
        <v>57</v>
      </c>
      <c r="V1596" s="9" t="s">
        <v>105</v>
      </c>
      <c r="W1596" s="14">
        <v>2</v>
      </c>
    </row>
    <row r="1597" spans="1:23" x14ac:dyDescent="0.25">
      <c r="A1597" s="8">
        <v>6788</v>
      </c>
      <c r="B1597" s="9" t="s">
        <v>5914</v>
      </c>
      <c r="C1597" s="9" t="s">
        <v>22</v>
      </c>
      <c r="D1597" s="9" t="s">
        <v>5915</v>
      </c>
      <c r="E1597" s="20" t="s">
        <v>5916</v>
      </c>
      <c r="F1597" s="21"/>
      <c r="G1597" s="12">
        <v>0</v>
      </c>
      <c r="H1597" s="9" t="s">
        <v>126</v>
      </c>
      <c r="I1597" s="9" t="s">
        <v>5917</v>
      </c>
      <c r="J1597" s="12">
        <v>3</v>
      </c>
      <c r="K1597" s="13">
        <v>42884</v>
      </c>
      <c r="L1597" s="86">
        <f>(Tabla2[[#This Row],[release_year]]-'VARIANZA Y DES. EST'!$L$11)^2</f>
        <v>3.3116808838167522</v>
      </c>
      <c r="M1597" s="12">
        <v>2016</v>
      </c>
      <c r="N1597" s="9" t="s">
        <v>76</v>
      </c>
      <c r="O1597" s="9" t="s">
        <v>5627</v>
      </c>
      <c r="P1597" s="12">
        <v>87</v>
      </c>
      <c r="Q1597" s="12">
        <v>87</v>
      </c>
      <c r="R1597" s="12">
        <v>157.87916351737664</v>
      </c>
      <c r="S1597" s="12" t="s">
        <v>28</v>
      </c>
      <c r="T1597" s="9" t="s">
        <v>171</v>
      </c>
      <c r="U1597" s="9" t="s">
        <v>57</v>
      </c>
      <c r="V1597" s="9" t="s">
        <v>171</v>
      </c>
      <c r="W1597" s="14">
        <v>3</v>
      </c>
    </row>
    <row r="1598" spans="1:23" x14ac:dyDescent="0.25">
      <c r="A1598" s="8">
        <v>6838</v>
      </c>
      <c r="B1598" s="9" t="s">
        <v>5918</v>
      </c>
      <c r="C1598" s="9" t="s">
        <v>22</v>
      </c>
      <c r="D1598" s="9" t="s">
        <v>5919</v>
      </c>
      <c r="E1598" s="18" t="s">
        <v>5920</v>
      </c>
      <c r="F1598" s="9" t="s">
        <v>5921</v>
      </c>
      <c r="G1598" s="12">
        <v>10</v>
      </c>
      <c r="H1598" s="9" t="s">
        <v>25</v>
      </c>
      <c r="I1598" s="9" t="s">
        <v>4345</v>
      </c>
      <c r="J1598" s="12">
        <v>2</v>
      </c>
      <c r="K1598" s="16">
        <v>42724</v>
      </c>
      <c r="L1598" s="86">
        <f>(Tabla2[[#This Row],[release_year]]-'VARIANZA Y DES. EST'!$L$11)^2</f>
        <v>124.99681770679673</v>
      </c>
      <c r="M1598" s="12">
        <v>2003</v>
      </c>
      <c r="N1598" s="9" t="s">
        <v>99</v>
      </c>
      <c r="O1598" s="9" t="s">
        <v>5627</v>
      </c>
      <c r="P1598" s="12">
        <v>87</v>
      </c>
      <c r="Q1598" s="12">
        <v>87</v>
      </c>
      <c r="R1598" s="12">
        <v>157.87916351737664</v>
      </c>
      <c r="S1598" s="12" t="s">
        <v>28</v>
      </c>
      <c r="T1598" s="9" t="s">
        <v>111</v>
      </c>
      <c r="U1598" s="9" t="s">
        <v>30</v>
      </c>
      <c r="V1598" s="9" t="s">
        <v>111</v>
      </c>
      <c r="W1598" s="14">
        <v>2</v>
      </c>
    </row>
    <row r="1599" spans="1:23" x14ac:dyDescent="0.25">
      <c r="A1599" s="8">
        <v>6932</v>
      </c>
      <c r="B1599" s="9" t="s">
        <v>5922</v>
      </c>
      <c r="C1599" s="9" t="s">
        <v>22</v>
      </c>
      <c r="D1599" s="9" t="s">
        <v>5923</v>
      </c>
      <c r="E1599" s="18" t="s">
        <v>5924</v>
      </c>
      <c r="F1599" s="9" t="s">
        <v>5925</v>
      </c>
      <c r="G1599" s="12">
        <v>10</v>
      </c>
      <c r="H1599" s="9" t="s">
        <v>25</v>
      </c>
      <c r="I1599" s="9" t="s">
        <v>327</v>
      </c>
      <c r="J1599" s="12">
        <v>2</v>
      </c>
      <c r="K1599" s="13">
        <v>43205</v>
      </c>
      <c r="L1599" s="86">
        <f>(Tabla2[[#This Row],[release_year]]-'VARIANZA Y DES. EST'!$L$11)^2</f>
        <v>17.47405172519213</v>
      </c>
      <c r="M1599" s="12">
        <v>2010</v>
      </c>
      <c r="N1599" s="9" t="s">
        <v>55</v>
      </c>
      <c r="O1599" s="9" t="s">
        <v>5627</v>
      </c>
      <c r="P1599" s="12">
        <v>87</v>
      </c>
      <c r="Q1599" s="12">
        <v>87</v>
      </c>
      <c r="R1599" s="12">
        <v>157.87916351737664</v>
      </c>
      <c r="S1599" s="12" t="s">
        <v>28</v>
      </c>
      <c r="T1599" s="9" t="s">
        <v>111</v>
      </c>
      <c r="U1599" s="9" t="s">
        <v>30</v>
      </c>
      <c r="V1599" s="9" t="s">
        <v>111</v>
      </c>
      <c r="W1599" s="14">
        <v>2</v>
      </c>
    </row>
    <row r="1600" spans="1:23" x14ac:dyDescent="0.25">
      <c r="A1600" s="8">
        <v>6951</v>
      </c>
      <c r="B1600" s="9" t="s">
        <v>5926</v>
      </c>
      <c r="C1600" s="9" t="s">
        <v>22</v>
      </c>
      <c r="D1600" s="9" t="s">
        <v>5927</v>
      </c>
      <c r="E1600" s="18" t="s">
        <v>5282</v>
      </c>
      <c r="F1600" s="9" t="s">
        <v>5928</v>
      </c>
      <c r="G1600" s="12">
        <v>7</v>
      </c>
      <c r="H1600" s="9" t="s">
        <v>25</v>
      </c>
      <c r="I1600" s="9" t="s">
        <v>25</v>
      </c>
      <c r="J1600" s="12">
        <v>1</v>
      </c>
      <c r="K1600" s="13">
        <v>43101</v>
      </c>
      <c r="L1600" s="86">
        <f>(Tabla2[[#This Row],[release_year]]-'VARIANZA Y DES. EST'!$L$11)^2</f>
        <v>7.9512857435875226</v>
      </c>
      <c r="M1600" s="12">
        <v>2017</v>
      </c>
      <c r="N1600" s="9" t="s">
        <v>76</v>
      </c>
      <c r="O1600" s="9" t="s">
        <v>5627</v>
      </c>
      <c r="P1600" s="12">
        <v>87</v>
      </c>
      <c r="Q1600" s="12">
        <v>87</v>
      </c>
      <c r="R1600" s="12">
        <v>157.87916351737664</v>
      </c>
      <c r="S1600" s="12" t="s">
        <v>28</v>
      </c>
      <c r="T1600" s="9" t="s">
        <v>3969</v>
      </c>
      <c r="U1600" s="9" t="s">
        <v>3969</v>
      </c>
      <c r="V1600" s="9" t="s">
        <v>3969</v>
      </c>
      <c r="W1600" s="14">
        <v>1</v>
      </c>
    </row>
    <row r="1601" spans="1:23" x14ac:dyDescent="0.25">
      <c r="A1601" s="8">
        <v>6960</v>
      </c>
      <c r="B1601" s="9" t="s">
        <v>5929</v>
      </c>
      <c r="C1601" s="9" t="s">
        <v>22</v>
      </c>
      <c r="D1601" s="9" t="s">
        <v>5930</v>
      </c>
      <c r="E1601" s="18" t="s">
        <v>5931</v>
      </c>
      <c r="F1601" s="9" t="s">
        <v>5932</v>
      </c>
      <c r="G1601" s="12">
        <v>9</v>
      </c>
      <c r="H1601" s="9" t="s">
        <v>25</v>
      </c>
      <c r="I1601" s="9" t="s">
        <v>25</v>
      </c>
      <c r="J1601" s="12">
        <v>1</v>
      </c>
      <c r="K1601" s="13">
        <v>43587</v>
      </c>
      <c r="L1601" s="86">
        <f>(Tabla2[[#This Row],[release_year]]-'VARIANZA Y DES. EST'!$L$11)^2</f>
        <v>14.590890603358293</v>
      </c>
      <c r="M1601" s="12">
        <v>2018</v>
      </c>
      <c r="N1601" s="9" t="s">
        <v>35</v>
      </c>
      <c r="O1601" s="9" t="s">
        <v>5627</v>
      </c>
      <c r="P1601" s="12">
        <v>87</v>
      </c>
      <c r="Q1601" s="12">
        <v>87</v>
      </c>
      <c r="R1601" s="12">
        <v>157.87916351737664</v>
      </c>
      <c r="S1601" s="12" t="s">
        <v>28</v>
      </c>
      <c r="T1601" s="9" t="s">
        <v>45</v>
      </c>
      <c r="U1601" s="9" t="s">
        <v>45</v>
      </c>
      <c r="V1601" s="9" t="s">
        <v>45</v>
      </c>
      <c r="W1601" s="14">
        <v>1</v>
      </c>
    </row>
    <row r="1602" spans="1:23" x14ac:dyDescent="0.25">
      <c r="A1602" s="8">
        <v>7056</v>
      </c>
      <c r="B1602" s="9" t="s">
        <v>5933</v>
      </c>
      <c r="C1602" s="9" t="s">
        <v>22</v>
      </c>
      <c r="D1602" s="9" t="s">
        <v>5934</v>
      </c>
      <c r="E1602" s="18" t="s">
        <v>5935</v>
      </c>
      <c r="F1602" s="9" t="s">
        <v>5936</v>
      </c>
      <c r="G1602" s="12">
        <v>7</v>
      </c>
      <c r="H1602" s="9" t="s">
        <v>25</v>
      </c>
      <c r="I1602" s="9" t="s">
        <v>1078</v>
      </c>
      <c r="J1602" s="12">
        <v>2</v>
      </c>
      <c r="K1602" s="13">
        <v>43709</v>
      </c>
      <c r="L1602" s="86">
        <f>(Tabla2[[#This Row],[release_year]]-'VARIANZA Y DES. EST'!$L$11)^2</f>
        <v>38.194842005650592</v>
      </c>
      <c r="M1602" s="12">
        <v>2008</v>
      </c>
      <c r="N1602" s="9" t="s">
        <v>99</v>
      </c>
      <c r="O1602" s="9" t="s">
        <v>5627</v>
      </c>
      <c r="P1602" s="12">
        <v>87</v>
      </c>
      <c r="Q1602" s="12">
        <v>87</v>
      </c>
      <c r="R1602" s="12">
        <v>157.87916351737664</v>
      </c>
      <c r="S1602" s="12" t="s">
        <v>28</v>
      </c>
      <c r="T1602" s="9" t="s">
        <v>30</v>
      </c>
      <c r="U1602" s="9" t="s">
        <v>30</v>
      </c>
      <c r="V1602" s="9" t="s">
        <v>30</v>
      </c>
      <c r="W1602" s="14">
        <v>1</v>
      </c>
    </row>
    <row r="1603" spans="1:23" x14ac:dyDescent="0.25">
      <c r="A1603" s="8">
        <v>7087</v>
      </c>
      <c r="B1603" s="9" t="s">
        <v>5937</v>
      </c>
      <c r="C1603" s="9" t="s">
        <v>22</v>
      </c>
      <c r="D1603" s="9" t="s">
        <v>5938</v>
      </c>
      <c r="E1603" s="9" t="s">
        <v>5939</v>
      </c>
      <c r="F1603" s="9" t="s">
        <v>5940</v>
      </c>
      <c r="G1603" s="12">
        <v>12</v>
      </c>
      <c r="H1603" s="9" t="s">
        <v>25</v>
      </c>
      <c r="I1603" s="9" t="s">
        <v>25</v>
      </c>
      <c r="J1603" s="12">
        <v>1</v>
      </c>
      <c r="K1603" s="13">
        <v>42572</v>
      </c>
      <c r="L1603" s="86">
        <f>(Tabla2[[#This Row],[release_year]]-'VARIANZA Y DES. EST'!$L$11)^2</f>
        <v>3.3116808838167522</v>
      </c>
      <c r="M1603" s="12">
        <v>2016</v>
      </c>
      <c r="N1603" s="9" t="s">
        <v>35</v>
      </c>
      <c r="O1603" s="9" t="s">
        <v>5627</v>
      </c>
      <c r="P1603" s="12">
        <v>87</v>
      </c>
      <c r="Q1603" s="12">
        <v>87</v>
      </c>
      <c r="R1603" s="12">
        <v>157.87916351737664</v>
      </c>
      <c r="S1603" s="12" t="s">
        <v>28</v>
      </c>
      <c r="T1603" s="9" t="s">
        <v>95</v>
      </c>
      <c r="U1603" s="9" t="s">
        <v>95</v>
      </c>
      <c r="V1603" s="9" t="s">
        <v>95</v>
      </c>
      <c r="W1603" s="14">
        <v>1</v>
      </c>
    </row>
    <row r="1604" spans="1:23" x14ac:dyDescent="0.25">
      <c r="A1604" s="8">
        <v>7202</v>
      </c>
      <c r="B1604" s="9" t="s">
        <v>5941</v>
      </c>
      <c r="C1604" s="9" t="s">
        <v>22</v>
      </c>
      <c r="D1604" s="9" t="s">
        <v>5942</v>
      </c>
      <c r="E1604" s="9" t="s">
        <v>5943</v>
      </c>
      <c r="F1604" s="9" t="s">
        <v>5944</v>
      </c>
      <c r="G1604" s="12">
        <v>6</v>
      </c>
      <c r="H1604" s="9" t="s">
        <v>25</v>
      </c>
      <c r="I1604" s="9" t="s">
        <v>25</v>
      </c>
      <c r="J1604" s="12">
        <v>1</v>
      </c>
      <c r="K1604" s="13">
        <v>42783</v>
      </c>
      <c r="L1604" s="86">
        <f>(Tabla2[[#This Row],[release_year]]-'VARIANZA Y DES. EST'!$L$11)^2</f>
        <v>3.3116808838167522</v>
      </c>
      <c r="M1604" s="12">
        <v>2016</v>
      </c>
      <c r="N1604" s="9" t="s">
        <v>76</v>
      </c>
      <c r="O1604" s="9" t="s">
        <v>5627</v>
      </c>
      <c r="P1604" s="12">
        <v>87</v>
      </c>
      <c r="Q1604" s="12">
        <v>87</v>
      </c>
      <c r="R1604" s="12">
        <v>157.87916351737664</v>
      </c>
      <c r="S1604" s="12" t="s">
        <v>28</v>
      </c>
      <c r="T1604" s="9" t="s">
        <v>38</v>
      </c>
      <c r="U1604" s="9" t="s">
        <v>38</v>
      </c>
      <c r="V1604" s="9" t="s">
        <v>38</v>
      </c>
      <c r="W1604" s="14">
        <v>1</v>
      </c>
    </row>
    <row r="1605" spans="1:23" x14ac:dyDescent="0.25">
      <c r="A1605" s="8">
        <v>7212</v>
      </c>
      <c r="B1605" s="9" t="s">
        <v>5945</v>
      </c>
      <c r="C1605" s="9" t="s">
        <v>22</v>
      </c>
      <c r="D1605" s="9" t="s">
        <v>5946</v>
      </c>
      <c r="E1605" s="18" t="s">
        <v>5947</v>
      </c>
      <c r="F1605" s="9" t="s">
        <v>5948</v>
      </c>
      <c r="G1605" s="12">
        <v>10</v>
      </c>
      <c r="H1605" s="9" t="s">
        <v>231</v>
      </c>
      <c r="I1605" s="9" t="s">
        <v>5949</v>
      </c>
      <c r="J1605" s="12">
        <v>4</v>
      </c>
      <c r="K1605" s="16">
        <v>43402</v>
      </c>
      <c r="L1605" s="86">
        <f>(Tabla2[[#This Row],[release_year]]-'VARIANZA Y DES. EST'!$L$11)^2</f>
        <v>7.9512857435875226</v>
      </c>
      <c r="M1605" s="12">
        <v>2017</v>
      </c>
      <c r="N1605" s="9" t="s">
        <v>1991</v>
      </c>
      <c r="O1605" s="9" t="s">
        <v>5627</v>
      </c>
      <c r="P1605" s="12">
        <v>87</v>
      </c>
      <c r="Q1605" s="12">
        <v>87</v>
      </c>
      <c r="R1605" s="12">
        <v>157.87916351737664</v>
      </c>
      <c r="S1605" s="12" t="s">
        <v>28</v>
      </c>
      <c r="T1605" s="9" t="s">
        <v>45</v>
      </c>
      <c r="U1605" s="9" t="s">
        <v>45</v>
      </c>
      <c r="V1605" s="9" t="s">
        <v>45</v>
      </c>
      <c r="W1605" s="14">
        <v>1</v>
      </c>
    </row>
    <row r="1606" spans="1:23" x14ac:dyDescent="0.25">
      <c r="A1606" s="8">
        <v>7268</v>
      </c>
      <c r="B1606" s="9" t="s">
        <v>5950</v>
      </c>
      <c r="C1606" s="9" t="s">
        <v>22</v>
      </c>
      <c r="D1606" s="9" t="s">
        <v>5951</v>
      </c>
      <c r="E1606" s="18" t="s">
        <v>5952</v>
      </c>
      <c r="F1606" s="9" t="s">
        <v>5953</v>
      </c>
      <c r="G1606" s="12">
        <v>10</v>
      </c>
      <c r="H1606" s="9" t="s">
        <v>25</v>
      </c>
      <c r="I1606" s="9" t="s">
        <v>382</v>
      </c>
      <c r="J1606" s="12">
        <v>2</v>
      </c>
      <c r="K1606" s="13">
        <v>42993</v>
      </c>
      <c r="L1606" s="86">
        <f>(Tabla2[[#This Row],[release_year]]-'VARIANZA Y DES. EST'!$L$11)^2</f>
        <v>7.9512857435875226</v>
      </c>
      <c r="M1606" s="12">
        <v>2017</v>
      </c>
      <c r="N1606" s="9" t="s">
        <v>35</v>
      </c>
      <c r="O1606" s="9" t="s">
        <v>5627</v>
      </c>
      <c r="P1606" s="12">
        <v>87</v>
      </c>
      <c r="Q1606" s="12">
        <v>87</v>
      </c>
      <c r="R1606" s="12">
        <v>157.87916351737664</v>
      </c>
      <c r="S1606" s="12" t="s">
        <v>28</v>
      </c>
      <c r="T1606" s="9" t="s">
        <v>38</v>
      </c>
      <c r="U1606" s="9" t="s">
        <v>38</v>
      </c>
      <c r="V1606" s="9" t="s">
        <v>38</v>
      </c>
      <c r="W1606" s="14">
        <v>1</v>
      </c>
    </row>
    <row r="1607" spans="1:23" x14ac:dyDescent="0.25">
      <c r="A1607" s="8">
        <v>7323</v>
      </c>
      <c r="B1607" s="9" t="s">
        <v>5954</v>
      </c>
      <c r="C1607" s="9" t="s">
        <v>22</v>
      </c>
      <c r="D1607" s="9" t="s">
        <v>5955</v>
      </c>
      <c r="E1607" s="18" t="s">
        <v>5956</v>
      </c>
      <c r="F1607" s="9" t="s">
        <v>5957</v>
      </c>
      <c r="G1607" s="12">
        <v>12</v>
      </c>
      <c r="H1607" s="9" t="s">
        <v>25</v>
      </c>
      <c r="I1607" s="9" t="s">
        <v>25</v>
      </c>
      <c r="J1607" s="12">
        <v>1</v>
      </c>
      <c r="K1607" s="13">
        <v>42576</v>
      </c>
      <c r="L1607" s="86">
        <f>(Tabla2[[#This Row],[release_year]]-'VARIANZA Y DES. EST'!$L$11)^2</f>
        <v>3.2471164275211517E-2</v>
      </c>
      <c r="M1607" s="12">
        <v>2014</v>
      </c>
      <c r="N1607" s="9" t="s">
        <v>35</v>
      </c>
      <c r="O1607" s="9" t="s">
        <v>5627</v>
      </c>
      <c r="P1607" s="12">
        <v>87</v>
      </c>
      <c r="Q1607" s="12">
        <v>87</v>
      </c>
      <c r="R1607" s="12">
        <v>157.87916351737664</v>
      </c>
      <c r="S1607" s="12" t="s">
        <v>28</v>
      </c>
      <c r="T1607" s="9" t="s">
        <v>3969</v>
      </c>
      <c r="U1607" s="9" t="s">
        <v>3969</v>
      </c>
      <c r="V1607" s="9" t="s">
        <v>3969</v>
      </c>
      <c r="W1607" s="14">
        <v>1</v>
      </c>
    </row>
    <row r="1608" spans="1:23" x14ac:dyDescent="0.25">
      <c r="A1608" s="8">
        <v>7584</v>
      </c>
      <c r="B1608" s="9" t="s">
        <v>5958</v>
      </c>
      <c r="C1608" s="9" t="s">
        <v>22</v>
      </c>
      <c r="D1608" s="9" t="s">
        <v>5959</v>
      </c>
      <c r="E1608" s="18" t="s">
        <v>5960</v>
      </c>
      <c r="F1608" s="9" t="s">
        <v>5961</v>
      </c>
      <c r="G1608" s="12">
        <v>8</v>
      </c>
      <c r="H1608" s="9" t="s">
        <v>25</v>
      </c>
      <c r="I1608" s="9" t="s">
        <v>25</v>
      </c>
      <c r="J1608" s="12">
        <v>1</v>
      </c>
      <c r="K1608" s="13">
        <v>44070</v>
      </c>
      <c r="L1608" s="86">
        <f>(Tabla2[[#This Row],[release_year]]-'VARIANZA Y DES. EST'!$L$11)^2</f>
        <v>14.590890603358293</v>
      </c>
      <c r="M1608" s="12">
        <v>2018</v>
      </c>
      <c r="N1608" s="9" t="s">
        <v>76</v>
      </c>
      <c r="O1608" s="9" t="s">
        <v>5627</v>
      </c>
      <c r="P1608" s="12">
        <v>87</v>
      </c>
      <c r="Q1608" s="12">
        <v>87</v>
      </c>
      <c r="R1608" s="12">
        <v>157.87916351737664</v>
      </c>
      <c r="S1608" s="12" t="s">
        <v>28</v>
      </c>
      <c r="T1608" s="9" t="s">
        <v>144</v>
      </c>
      <c r="U1608" s="9" t="s">
        <v>45</v>
      </c>
      <c r="V1608" s="9" t="s">
        <v>144</v>
      </c>
      <c r="W1608" s="14">
        <v>2</v>
      </c>
    </row>
    <row r="1609" spans="1:23" x14ac:dyDescent="0.25">
      <c r="A1609" s="8">
        <v>7663</v>
      </c>
      <c r="B1609" s="9" t="s">
        <v>5962</v>
      </c>
      <c r="C1609" s="9" t="s">
        <v>22</v>
      </c>
      <c r="D1609" s="10" t="s">
        <v>5963</v>
      </c>
      <c r="E1609" s="11"/>
      <c r="F1609" s="9" t="s">
        <v>5964</v>
      </c>
      <c r="G1609" s="12">
        <v>1</v>
      </c>
      <c r="H1609" s="9" t="s">
        <v>518</v>
      </c>
      <c r="I1609" s="9" t="s">
        <v>518</v>
      </c>
      <c r="J1609" s="12">
        <v>1</v>
      </c>
      <c r="K1609" s="13">
        <v>43040</v>
      </c>
      <c r="L1609" s="86">
        <f>(Tabla2[[#This Row],[release_year]]-'VARIANZA Y DES. EST'!$L$11)^2</f>
        <v>7.9512857435875226</v>
      </c>
      <c r="M1609" s="12">
        <v>2017</v>
      </c>
      <c r="N1609" s="9" t="s">
        <v>55</v>
      </c>
      <c r="O1609" s="9" t="s">
        <v>5627</v>
      </c>
      <c r="P1609" s="12">
        <v>87</v>
      </c>
      <c r="Q1609" s="12">
        <v>87</v>
      </c>
      <c r="R1609" s="12">
        <v>157.87916351737664</v>
      </c>
      <c r="S1609" s="12" t="s">
        <v>28</v>
      </c>
      <c r="T1609" s="9" t="s">
        <v>756</v>
      </c>
      <c r="U1609" s="9" t="s">
        <v>57</v>
      </c>
      <c r="V1609" s="9" t="s">
        <v>756</v>
      </c>
      <c r="W1609" s="14">
        <v>3</v>
      </c>
    </row>
    <row r="1610" spans="1:23" x14ac:dyDescent="0.25">
      <c r="A1610" s="8">
        <v>8027</v>
      </c>
      <c r="B1610" s="9" t="s">
        <v>5965</v>
      </c>
      <c r="C1610" s="9" t="s">
        <v>22</v>
      </c>
      <c r="D1610" s="9" t="s">
        <v>5966</v>
      </c>
      <c r="E1610" s="18" t="s">
        <v>5967</v>
      </c>
      <c r="F1610" s="9" t="s">
        <v>5968</v>
      </c>
      <c r="G1610" s="12">
        <v>9</v>
      </c>
      <c r="H1610" s="9" t="s">
        <v>3084</v>
      </c>
      <c r="I1610" s="9" t="s">
        <v>3084</v>
      </c>
      <c r="J1610" s="12">
        <v>1</v>
      </c>
      <c r="K1610" s="13">
        <v>43739</v>
      </c>
      <c r="L1610" s="86">
        <f>(Tabla2[[#This Row],[release_year]]-'VARIANZA Y DES. EST'!$L$11)^2</f>
        <v>7.9512857435875226</v>
      </c>
      <c r="M1610" s="12">
        <v>2017</v>
      </c>
      <c r="N1610" s="9" t="s">
        <v>76</v>
      </c>
      <c r="O1610" s="9" t="s">
        <v>5627</v>
      </c>
      <c r="P1610" s="12">
        <v>87</v>
      </c>
      <c r="Q1610" s="12">
        <v>87</v>
      </c>
      <c r="R1610" s="12">
        <v>157.87916351737664</v>
      </c>
      <c r="S1610" s="12" t="s">
        <v>28</v>
      </c>
      <c r="T1610" s="9" t="s">
        <v>3179</v>
      </c>
      <c r="U1610" s="9" t="s">
        <v>514</v>
      </c>
      <c r="V1610" s="9" t="s">
        <v>3179</v>
      </c>
      <c r="W1610" s="14">
        <v>2</v>
      </c>
    </row>
    <row r="1611" spans="1:23" x14ac:dyDescent="0.25">
      <c r="A1611" s="8">
        <v>8049</v>
      </c>
      <c r="B1611" s="9" t="s">
        <v>5969</v>
      </c>
      <c r="C1611" s="9" t="s">
        <v>22</v>
      </c>
      <c r="D1611" s="9" t="s">
        <v>5970</v>
      </c>
      <c r="E1611" s="7" t="s">
        <v>5971</v>
      </c>
      <c r="F1611" s="24"/>
      <c r="G1611" s="12">
        <v>0</v>
      </c>
      <c r="H1611" s="9" t="s">
        <v>25</v>
      </c>
      <c r="I1611" s="9" t="s">
        <v>25</v>
      </c>
      <c r="J1611" s="12">
        <v>1</v>
      </c>
      <c r="K1611" s="13">
        <v>43543</v>
      </c>
      <c r="L1611" s="86">
        <f>(Tabla2[[#This Row],[release_year]]-'VARIANZA Y DES. EST'!$L$11)^2</f>
        <v>14.590890603358293</v>
      </c>
      <c r="M1611" s="12">
        <v>2018</v>
      </c>
      <c r="N1611" s="9" t="s">
        <v>76</v>
      </c>
      <c r="O1611" s="9" t="s">
        <v>5627</v>
      </c>
      <c r="P1611" s="12">
        <v>87</v>
      </c>
      <c r="Q1611" s="12">
        <v>87</v>
      </c>
      <c r="R1611" s="12">
        <v>157.87916351737664</v>
      </c>
      <c r="S1611" s="12" t="s">
        <v>28</v>
      </c>
      <c r="T1611" s="9" t="s">
        <v>57</v>
      </c>
      <c r="U1611" s="9" t="s">
        <v>57</v>
      </c>
      <c r="V1611" s="9" t="s">
        <v>57</v>
      </c>
      <c r="W1611" s="14">
        <v>1</v>
      </c>
    </row>
    <row r="1612" spans="1:23" x14ac:dyDescent="0.25">
      <c r="A1612" s="8">
        <v>8159</v>
      </c>
      <c r="B1612" s="9" t="s">
        <v>5972</v>
      </c>
      <c r="C1612" s="9" t="s">
        <v>22</v>
      </c>
      <c r="D1612" s="9" t="s">
        <v>5973</v>
      </c>
      <c r="E1612" s="9" t="s">
        <v>5974</v>
      </c>
      <c r="F1612" s="9" t="s">
        <v>5975</v>
      </c>
      <c r="G1612" s="12">
        <v>11</v>
      </c>
      <c r="H1612" s="9" t="s">
        <v>3799</v>
      </c>
      <c r="I1612" s="9" t="s">
        <v>5976</v>
      </c>
      <c r="J1612" s="12">
        <v>2</v>
      </c>
      <c r="K1612" s="13">
        <v>43586</v>
      </c>
      <c r="L1612" s="86">
        <f>(Tabla2[[#This Row],[release_year]]-'VARIANZA Y DES. EST'!$L$11)^2</f>
        <v>51.555237145879822</v>
      </c>
      <c r="M1612" s="12">
        <v>2007</v>
      </c>
      <c r="N1612" s="9" t="s">
        <v>99</v>
      </c>
      <c r="O1612" s="9" t="s">
        <v>5627</v>
      </c>
      <c r="P1612" s="12">
        <v>87</v>
      </c>
      <c r="Q1612" s="12">
        <v>87</v>
      </c>
      <c r="R1612" s="12">
        <v>157.87916351737664</v>
      </c>
      <c r="S1612" s="12" t="s">
        <v>28</v>
      </c>
      <c r="T1612" s="9" t="s">
        <v>111</v>
      </c>
      <c r="U1612" s="9" t="s">
        <v>30</v>
      </c>
      <c r="V1612" s="9" t="s">
        <v>111</v>
      </c>
      <c r="W1612" s="14">
        <v>2</v>
      </c>
    </row>
    <row r="1613" spans="1:23" x14ac:dyDescent="0.25">
      <c r="A1613" s="8">
        <v>8180</v>
      </c>
      <c r="B1613" s="9" t="s">
        <v>5977</v>
      </c>
      <c r="C1613" s="9" t="s">
        <v>22</v>
      </c>
      <c r="D1613" s="9" t="s">
        <v>5978</v>
      </c>
      <c r="E1613" s="18" t="s">
        <v>5979</v>
      </c>
      <c r="F1613" s="9" t="s">
        <v>5980</v>
      </c>
      <c r="G1613" s="12">
        <v>11</v>
      </c>
      <c r="H1613" s="9" t="s">
        <v>25</v>
      </c>
      <c r="I1613" s="9" t="s">
        <v>25</v>
      </c>
      <c r="J1613" s="12">
        <v>1</v>
      </c>
      <c r="K1613" s="13">
        <v>43296</v>
      </c>
      <c r="L1613" s="86">
        <f>(Tabla2[[#This Row],[release_year]]-'VARIANZA Y DES. EST'!$L$11)^2</f>
        <v>0.67207602404598188</v>
      </c>
      <c r="M1613" s="12">
        <v>2015</v>
      </c>
      <c r="N1613" s="9" t="s">
        <v>1991</v>
      </c>
      <c r="O1613" s="9" t="s">
        <v>5627</v>
      </c>
      <c r="P1613" s="12">
        <v>87</v>
      </c>
      <c r="Q1613" s="12">
        <v>87</v>
      </c>
      <c r="R1613" s="12">
        <v>157.87916351737664</v>
      </c>
      <c r="S1613" s="12" t="s">
        <v>28</v>
      </c>
      <c r="T1613" s="9" t="s">
        <v>2709</v>
      </c>
      <c r="U1613" s="9" t="s">
        <v>45</v>
      </c>
      <c r="V1613" s="9" t="s">
        <v>2709</v>
      </c>
      <c r="W1613" s="14">
        <v>2</v>
      </c>
    </row>
    <row r="1614" spans="1:23" x14ac:dyDescent="0.25">
      <c r="A1614" s="8">
        <v>8202</v>
      </c>
      <c r="B1614" s="9" t="s">
        <v>5981</v>
      </c>
      <c r="C1614" s="9" t="s">
        <v>22</v>
      </c>
      <c r="D1614" s="9" t="s">
        <v>5982</v>
      </c>
      <c r="E1614" s="18" t="s">
        <v>5983</v>
      </c>
      <c r="F1614" s="9" t="s">
        <v>5984</v>
      </c>
      <c r="G1614" s="12">
        <v>10</v>
      </c>
      <c r="H1614" s="9" t="s">
        <v>126</v>
      </c>
      <c r="I1614" s="9" t="s">
        <v>126</v>
      </c>
      <c r="J1614" s="12">
        <v>1</v>
      </c>
      <c r="K1614" s="16">
        <v>43449</v>
      </c>
      <c r="L1614" s="86">
        <f>(Tabla2[[#This Row],[release_year]]-'VARIANZA Y DES. EST'!$L$11)^2</f>
        <v>0.67207602404598188</v>
      </c>
      <c r="M1614" s="12">
        <v>2015</v>
      </c>
      <c r="N1614" s="9" t="s">
        <v>76</v>
      </c>
      <c r="O1614" s="9" t="s">
        <v>5627</v>
      </c>
      <c r="P1614" s="12">
        <v>87</v>
      </c>
      <c r="Q1614" s="12">
        <v>87</v>
      </c>
      <c r="R1614" s="12">
        <v>157.87916351737664</v>
      </c>
      <c r="S1614" s="12" t="s">
        <v>28</v>
      </c>
      <c r="T1614" s="9" t="s">
        <v>95</v>
      </c>
      <c r="U1614" s="9" t="s">
        <v>95</v>
      </c>
      <c r="V1614" s="9" t="s">
        <v>95</v>
      </c>
      <c r="W1614" s="14">
        <v>1</v>
      </c>
    </row>
    <row r="1615" spans="1:23" x14ac:dyDescent="0.25">
      <c r="A1615" s="8">
        <v>8300</v>
      </c>
      <c r="B1615" s="9" t="s">
        <v>5985</v>
      </c>
      <c r="C1615" s="9" t="s">
        <v>22</v>
      </c>
      <c r="D1615" s="9" t="s">
        <v>5986</v>
      </c>
      <c r="E1615" s="18" t="s">
        <v>5987</v>
      </c>
      <c r="F1615" s="9" t="s">
        <v>5988</v>
      </c>
      <c r="G1615" s="12">
        <v>8</v>
      </c>
      <c r="H1615" s="9" t="s">
        <v>25</v>
      </c>
      <c r="I1615" s="9" t="s">
        <v>5989</v>
      </c>
      <c r="J1615" s="12">
        <v>3</v>
      </c>
      <c r="K1615" s="13">
        <v>42633</v>
      </c>
      <c r="L1615" s="86">
        <f>(Tabla2[[#This Row],[release_year]]-'VARIANZA Y DES. EST'!$L$11)^2</f>
        <v>3.2471164275211517E-2</v>
      </c>
      <c r="M1615" s="12">
        <v>2014</v>
      </c>
      <c r="N1615" s="9" t="s">
        <v>35</v>
      </c>
      <c r="O1615" s="9" t="s">
        <v>5627</v>
      </c>
      <c r="P1615" s="12">
        <v>87</v>
      </c>
      <c r="Q1615" s="12">
        <v>87</v>
      </c>
      <c r="R1615" s="12">
        <v>157.87916351737664</v>
      </c>
      <c r="S1615" s="12" t="s">
        <v>28</v>
      </c>
      <c r="T1615" s="9" t="s">
        <v>144</v>
      </c>
      <c r="U1615" s="9" t="s">
        <v>45</v>
      </c>
      <c r="V1615" s="9" t="s">
        <v>144</v>
      </c>
      <c r="W1615" s="14">
        <v>2</v>
      </c>
    </row>
    <row r="1616" spans="1:23" x14ac:dyDescent="0.25">
      <c r="A1616" s="8">
        <v>8391</v>
      </c>
      <c r="B1616" s="9" t="s">
        <v>5990</v>
      </c>
      <c r="C1616" s="9" t="s">
        <v>22</v>
      </c>
      <c r="D1616" s="9" t="s">
        <v>5991</v>
      </c>
      <c r="E1616" s="9" t="s">
        <v>2684</v>
      </c>
      <c r="F1616" s="9"/>
      <c r="G1616" s="12">
        <v>0</v>
      </c>
      <c r="H1616" s="9" t="s">
        <v>25</v>
      </c>
      <c r="I1616" s="9" t="s">
        <v>25</v>
      </c>
      <c r="J1616" s="12">
        <v>1</v>
      </c>
      <c r="K1616" s="13">
        <v>43070</v>
      </c>
      <c r="L1616" s="86">
        <f>(Tabla2[[#This Row],[release_year]]-'VARIANZA Y DES. EST'!$L$11)^2</f>
        <v>7.9512857435875226</v>
      </c>
      <c r="M1616" s="12">
        <v>2017</v>
      </c>
      <c r="N1616" s="9" t="s">
        <v>76</v>
      </c>
      <c r="O1616" s="9" t="s">
        <v>5627</v>
      </c>
      <c r="P1616" s="12">
        <v>87</v>
      </c>
      <c r="Q1616" s="12">
        <v>87</v>
      </c>
      <c r="R1616" s="12">
        <v>157.87916351737664</v>
      </c>
      <c r="S1616" s="12" t="s">
        <v>28</v>
      </c>
      <c r="T1616" s="9" t="s">
        <v>57</v>
      </c>
      <c r="U1616" s="9" t="s">
        <v>57</v>
      </c>
      <c r="V1616" s="9" t="s">
        <v>57</v>
      </c>
      <c r="W1616" s="14">
        <v>1</v>
      </c>
    </row>
    <row r="1617" spans="1:23" x14ac:dyDescent="0.25">
      <c r="A1617" s="8">
        <v>8401</v>
      </c>
      <c r="B1617" s="9" t="s">
        <v>5992</v>
      </c>
      <c r="C1617" s="9" t="s">
        <v>22</v>
      </c>
      <c r="D1617" s="9" t="s">
        <v>5993</v>
      </c>
      <c r="E1617" s="9" t="s">
        <v>5994</v>
      </c>
      <c r="F1617" s="9"/>
      <c r="G1617" s="12">
        <v>0</v>
      </c>
      <c r="H1617" s="9" t="s">
        <v>25</v>
      </c>
      <c r="I1617" s="9" t="s">
        <v>25</v>
      </c>
      <c r="J1617" s="12">
        <v>1</v>
      </c>
      <c r="K1617" s="13">
        <v>43639</v>
      </c>
      <c r="L1617" s="86">
        <f>(Tabla2[[#This Row],[release_year]]-'VARIANZA Y DES. EST'!$L$11)^2</f>
        <v>23.230495463129063</v>
      </c>
      <c r="M1617" s="12">
        <v>2019</v>
      </c>
      <c r="N1617" s="9" t="s">
        <v>82</v>
      </c>
      <c r="O1617" s="9" t="s">
        <v>5627</v>
      </c>
      <c r="P1617" s="12">
        <v>87</v>
      </c>
      <c r="Q1617" s="12">
        <v>87</v>
      </c>
      <c r="R1617" s="12">
        <v>157.87916351737664</v>
      </c>
      <c r="S1617" s="12" t="s">
        <v>28</v>
      </c>
      <c r="T1617" s="9" t="s">
        <v>585</v>
      </c>
      <c r="U1617" s="9" t="s">
        <v>57</v>
      </c>
      <c r="V1617" s="9" t="s">
        <v>585</v>
      </c>
      <c r="W1617" s="14">
        <v>2</v>
      </c>
    </row>
    <row r="1618" spans="1:23" x14ac:dyDescent="0.25">
      <c r="A1618" s="8">
        <v>8407</v>
      </c>
      <c r="B1618" s="9" t="s">
        <v>5995</v>
      </c>
      <c r="C1618" s="9" t="s">
        <v>22</v>
      </c>
      <c r="D1618" s="9" t="s">
        <v>5996</v>
      </c>
      <c r="E1618" s="9" t="s">
        <v>5997</v>
      </c>
      <c r="F1618" s="9" t="s">
        <v>5998</v>
      </c>
      <c r="G1618" s="12">
        <v>9</v>
      </c>
      <c r="H1618" s="9" t="s">
        <v>126</v>
      </c>
      <c r="I1618" s="9" t="s">
        <v>5999</v>
      </c>
      <c r="J1618" s="12">
        <v>3</v>
      </c>
      <c r="K1618" s="16">
        <v>43789</v>
      </c>
      <c r="L1618" s="86">
        <f>(Tabla2[[#This Row],[release_year]]-'VARIANZA Y DES. EST'!$L$11)^2</f>
        <v>38.194842005650592</v>
      </c>
      <c r="M1618" s="12">
        <v>2008</v>
      </c>
      <c r="N1618" s="9" t="s">
        <v>43</v>
      </c>
      <c r="O1618" s="9" t="s">
        <v>5627</v>
      </c>
      <c r="P1618" s="12">
        <v>87</v>
      </c>
      <c r="Q1618" s="12">
        <v>87</v>
      </c>
      <c r="R1618" s="12">
        <v>157.87916351737664</v>
      </c>
      <c r="S1618" s="12" t="s">
        <v>28</v>
      </c>
      <c r="T1618" s="9" t="s">
        <v>6000</v>
      </c>
      <c r="U1618" s="9" t="s">
        <v>95</v>
      </c>
      <c r="V1618" s="9" t="s">
        <v>6000</v>
      </c>
      <c r="W1618" s="14">
        <v>2</v>
      </c>
    </row>
    <row r="1619" spans="1:23" x14ac:dyDescent="0.25">
      <c r="A1619" s="8">
        <v>8448</v>
      </c>
      <c r="B1619" s="9" t="s">
        <v>6001</v>
      </c>
      <c r="C1619" s="9" t="s">
        <v>22</v>
      </c>
      <c r="D1619" s="9" t="s">
        <v>6002</v>
      </c>
      <c r="E1619" s="9" t="s">
        <v>6003</v>
      </c>
      <c r="F1619" s="9" t="s">
        <v>6004</v>
      </c>
      <c r="G1619" s="12">
        <v>5</v>
      </c>
      <c r="H1619" s="9" t="s">
        <v>126</v>
      </c>
      <c r="I1619" s="9" t="s">
        <v>126</v>
      </c>
      <c r="J1619" s="12">
        <v>1</v>
      </c>
      <c r="K1619" s="13">
        <v>43466</v>
      </c>
      <c r="L1619" s="86">
        <f>(Tabla2[[#This Row],[release_year]]-'VARIANZA Y DES. EST'!$L$11)^2</f>
        <v>3.3116808838167522</v>
      </c>
      <c r="M1619" s="12">
        <v>2016</v>
      </c>
      <c r="N1619" s="9" t="s">
        <v>842</v>
      </c>
      <c r="O1619" s="9" t="s">
        <v>5627</v>
      </c>
      <c r="P1619" s="12">
        <v>87</v>
      </c>
      <c r="Q1619" s="12">
        <v>87</v>
      </c>
      <c r="R1619" s="12">
        <v>157.87916351737664</v>
      </c>
      <c r="S1619" s="12" t="s">
        <v>28</v>
      </c>
      <c r="T1619" s="9" t="s">
        <v>3476</v>
      </c>
      <c r="U1619" s="9" t="s">
        <v>45</v>
      </c>
      <c r="V1619" s="9" t="s">
        <v>3476</v>
      </c>
      <c r="W1619" s="14">
        <v>3</v>
      </c>
    </row>
    <row r="1620" spans="1:23" x14ac:dyDescent="0.25">
      <c r="A1620" s="8">
        <v>8489</v>
      </c>
      <c r="B1620" s="9" t="s">
        <v>6005</v>
      </c>
      <c r="C1620" s="9" t="s">
        <v>22</v>
      </c>
      <c r="D1620" s="9" t="s">
        <v>6006</v>
      </c>
      <c r="E1620" s="9" t="s">
        <v>6007</v>
      </c>
      <c r="F1620" s="9" t="s">
        <v>6008</v>
      </c>
      <c r="G1620" s="12">
        <v>6</v>
      </c>
      <c r="H1620" s="9" t="s">
        <v>25</v>
      </c>
      <c r="I1620" s="9" t="s">
        <v>25</v>
      </c>
      <c r="J1620" s="12">
        <v>1</v>
      </c>
      <c r="K1620" s="13">
        <v>42749</v>
      </c>
      <c r="L1620" s="86">
        <f>(Tabla2[[#This Row],[release_year]]-'VARIANZA Y DES. EST'!$L$11)^2</f>
        <v>3.3116808838167522</v>
      </c>
      <c r="M1620" s="12">
        <v>2016</v>
      </c>
      <c r="N1620" s="9" t="s">
        <v>842</v>
      </c>
      <c r="O1620" s="9" t="s">
        <v>5627</v>
      </c>
      <c r="P1620" s="12">
        <v>87</v>
      </c>
      <c r="Q1620" s="12">
        <v>87</v>
      </c>
      <c r="R1620" s="12">
        <v>157.87916351737664</v>
      </c>
      <c r="S1620" s="12" t="s">
        <v>28</v>
      </c>
      <c r="T1620" s="9" t="s">
        <v>144</v>
      </c>
      <c r="U1620" s="9" t="s">
        <v>45</v>
      </c>
      <c r="V1620" s="9" t="s">
        <v>144</v>
      </c>
      <c r="W1620" s="14">
        <v>2</v>
      </c>
    </row>
    <row r="1621" spans="1:23" x14ac:dyDescent="0.25">
      <c r="A1621" s="8">
        <v>8607</v>
      </c>
      <c r="B1621" s="9" t="s">
        <v>6009</v>
      </c>
      <c r="C1621" s="9" t="s">
        <v>22</v>
      </c>
      <c r="D1621" s="9" t="s">
        <v>6010</v>
      </c>
      <c r="E1621" s="9" t="s">
        <v>6011</v>
      </c>
      <c r="F1621" s="9" t="s">
        <v>6012</v>
      </c>
      <c r="G1621" s="12">
        <v>7</v>
      </c>
      <c r="H1621" s="9" t="s">
        <v>518</v>
      </c>
      <c r="I1621" s="9" t="s">
        <v>518</v>
      </c>
      <c r="J1621" s="12">
        <v>1</v>
      </c>
      <c r="K1621" s="13">
        <v>43160</v>
      </c>
      <c r="L1621" s="86">
        <f>(Tabla2[[#This Row],[release_year]]-'VARIANZA Y DES. EST'!$L$11)^2</f>
        <v>3.3116808838167522</v>
      </c>
      <c r="M1621" s="12">
        <v>2016</v>
      </c>
      <c r="N1621" s="9" t="s">
        <v>35</v>
      </c>
      <c r="O1621" s="9" t="s">
        <v>5627</v>
      </c>
      <c r="P1621" s="12">
        <v>87</v>
      </c>
      <c r="Q1621" s="12">
        <v>87</v>
      </c>
      <c r="R1621" s="12">
        <v>157.87916351737664</v>
      </c>
      <c r="S1621" s="12" t="s">
        <v>28</v>
      </c>
      <c r="T1621" s="9" t="s">
        <v>118</v>
      </c>
      <c r="U1621" s="9" t="s">
        <v>45</v>
      </c>
      <c r="V1621" s="9" t="s">
        <v>118</v>
      </c>
      <c r="W1621" s="14">
        <v>3</v>
      </c>
    </row>
    <row r="1622" spans="1:23" x14ac:dyDescent="0.25">
      <c r="A1622" s="8">
        <v>8787</v>
      </c>
      <c r="B1622" s="9" t="s">
        <v>6013</v>
      </c>
      <c r="C1622" s="9" t="s">
        <v>22</v>
      </c>
      <c r="D1622" s="9" t="s">
        <v>6014</v>
      </c>
      <c r="E1622" s="18" t="s">
        <v>6015</v>
      </c>
      <c r="F1622" s="9" t="s">
        <v>6016</v>
      </c>
      <c r="G1622" s="12">
        <v>8</v>
      </c>
      <c r="H1622" s="9" t="s">
        <v>126</v>
      </c>
      <c r="I1622" s="9" t="s">
        <v>126</v>
      </c>
      <c r="J1622" s="12">
        <v>1</v>
      </c>
      <c r="K1622" s="16">
        <v>43100</v>
      </c>
      <c r="L1622" s="86">
        <f>(Tabla2[[#This Row],[release_year]]-'VARIANZA Y DES. EST'!$L$11)^2</f>
        <v>7.9512857435875226</v>
      </c>
      <c r="M1622" s="12">
        <v>2017</v>
      </c>
      <c r="N1622" s="9" t="s">
        <v>55</v>
      </c>
      <c r="O1622" s="9" t="s">
        <v>5627</v>
      </c>
      <c r="P1622" s="12">
        <v>87</v>
      </c>
      <c r="Q1622" s="12">
        <v>87</v>
      </c>
      <c r="R1622" s="12">
        <v>157.87916351737664</v>
      </c>
      <c r="S1622" s="12" t="s">
        <v>28</v>
      </c>
      <c r="T1622" s="9" t="s">
        <v>30</v>
      </c>
      <c r="U1622" s="9" t="s">
        <v>30</v>
      </c>
      <c r="V1622" s="9" t="s">
        <v>30</v>
      </c>
      <c r="W1622" s="14">
        <v>1</v>
      </c>
    </row>
    <row r="1623" spans="1:23" x14ac:dyDescent="0.25">
      <c r="A1623" s="8">
        <v>54</v>
      </c>
      <c r="B1623" s="9" t="s">
        <v>6017</v>
      </c>
      <c r="C1623" s="9" t="s">
        <v>22</v>
      </c>
      <c r="D1623" s="9" t="s">
        <v>6018</v>
      </c>
      <c r="E1623" s="18" t="s">
        <v>6019</v>
      </c>
      <c r="F1623" s="9" t="s">
        <v>6020</v>
      </c>
      <c r="G1623" s="12">
        <v>10</v>
      </c>
      <c r="H1623" s="9" t="s">
        <v>34</v>
      </c>
      <c r="I1623" s="9" t="s">
        <v>34</v>
      </c>
      <c r="J1623" s="12">
        <v>1</v>
      </c>
      <c r="K1623" s="13">
        <v>44454</v>
      </c>
      <c r="L1623" s="86">
        <f>(Tabla2[[#This Row],[release_year]]-'VARIANZA Y DES. EST'!$L$11)^2</f>
        <v>103.6364225665675</v>
      </c>
      <c r="M1623" s="12">
        <v>2004</v>
      </c>
      <c r="N1623" s="9" t="s">
        <v>82</v>
      </c>
      <c r="O1623" s="9" t="s">
        <v>6021</v>
      </c>
      <c r="P1623" s="12">
        <v>88</v>
      </c>
      <c r="Q1623" s="12">
        <v>88</v>
      </c>
      <c r="R1623" s="12">
        <v>133.74916841054252</v>
      </c>
      <c r="S1623" s="12" t="s">
        <v>28</v>
      </c>
      <c r="T1623" s="9" t="s">
        <v>37</v>
      </c>
      <c r="U1623" s="9" t="s">
        <v>38</v>
      </c>
      <c r="V1623" s="9" t="s">
        <v>37</v>
      </c>
      <c r="W1623" s="14">
        <v>3</v>
      </c>
    </row>
    <row r="1624" spans="1:23" x14ac:dyDescent="0.25">
      <c r="A1624" s="8">
        <v>153</v>
      </c>
      <c r="B1624" s="9" t="s">
        <v>6022</v>
      </c>
      <c r="C1624" s="9" t="s">
        <v>22</v>
      </c>
      <c r="D1624" s="9" t="s">
        <v>6023</v>
      </c>
      <c r="E1624" s="18" t="s">
        <v>6024</v>
      </c>
      <c r="F1624" s="9" t="s">
        <v>6025</v>
      </c>
      <c r="G1624" s="12">
        <v>5</v>
      </c>
      <c r="H1624" s="9" t="s">
        <v>25</v>
      </c>
      <c r="I1624" s="9" t="s">
        <v>25</v>
      </c>
      <c r="J1624" s="12">
        <v>1</v>
      </c>
      <c r="K1624" s="13">
        <v>44440</v>
      </c>
      <c r="L1624" s="86">
        <f>(Tabla2[[#This Row],[release_year]]-'VARIANZA Y DES. EST'!$L$11)^2</f>
        <v>3.3116808838167522</v>
      </c>
      <c r="M1624" s="12">
        <v>2016</v>
      </c>
      <c r="N1624" s="9" t="s">
        <v>76</v>
      </c>
      <c r="O1624" s="9" t="s">
        <v>6021</v>
      </c>
      <c r="P1624" s="12">
        <v>88</v>
      </c>
      <c r="Q1624" s="12">
        <v>88</v>
      </c>
      <c r="R1624" s="12">
        <v>133.74916841054252</v>
      </c>
      <c r="S1624" s="12" t="s">
        <v>28</v>
      </c>
      <c r="T1624" s="9" t="s">
        <v>95</v>
      </c>
      <c r="U1624" s="9" t="s">
        <v>95</v>
      </c>
      <c r="V1624" s="9" t="s">
        <v>95</v>
      </c>
      <c r="W1624" s="14">
        <v>1</v>
      </c>
    </row>
    <row r="1625" spans="1:23" x14ac:dyDescent="0.25">
      <c r="A1625" s="8">
        <v>250</v>
      </c>
      <c r="B1625" s="9" t="s">
        <v>6026</v>
      </c>
      <c r="C1625" s="9" t="s">
        <v>22</v>
      </c>
      <c r="D1625" s="9" t="s">
        <v>6027</v>
      </c>
      <c r="E1625" s="18" t="s">
        <v>6028</v>
      </c>
      <c r="F1625" s="9" t="s">
        <v>6029</v>
      </c>
      <c r="G1625" s="12">
        <v>12</v>
      </c>
      <c r="H1625" s="12"/>
      <c r="I1625" s="9"/>
      <c r="J1625" s="12">
        <v>0</v>
      </c>
      <c r="K1625" s="13">
        <v>44428</v>
      </c>
      <c r="L1625" s="86">
        <f>(Tabla2[[#This Row],[release_year]]-'VARIANZA Y DES. EST'!$L$11)^2</f>
        <v>46.509705182670608</v>
      </c>
      <c r="M1625" s="12">
        <v>2021</v>
      </c>
      <c r="N1625" s="9" t="s">
        <v>110</v>
      </c>
      <c r="O1625" s="9" t="s">
        <v>6021</v>
      </c>
      <c r="P1625" s="12">
        <v>88</v>
      </c>
      <c r="Q1625" s="12">
        <v>88</v>
      </c>
      <c r="R1625" s="12">
        <v>133.74916841054252</v>
      </c>
      <c r="S1625" s="12" t="s">
        <v>28</v>
      </c>
      <c r="T1625" s="9" t="s">
        <v>442</v>
      </c>
      <c r="U1625" s="9" t="s">
        <v>30</v>
      </c>
      <c r="V1625" s="9" t="s">
        <v>442</v>
      </c>
      <c r="W1625" s="14">
        <v>3</v>
      </c>
    </row>
    <row r="1626" spans="1:23" x14ac:dyDescent="0.25">
      <c r="A1626" s="8">
        <v>327</v>
      </c>
      <c r="B1626" s="9" t="s">
        <v>6030</v>
      </c>
      <c r="C1626" s="9" t="s">
        <v>22</v>
      </c>
      <c r="D1626" s="9" t="s">
        <v>6031</v>
      </c>
      <c r="E1626" s="18" t="s">
        <v>6032</v>
      </c>
      <c r="F1626" s="9" t="s">
        <v>6033</v>
      </c>
      <c r="G1626" s="12">
        <v>7</v>
      </c>
      <c r="H1626" s="9" t="s">
        <v>25</v>
      </c>
      <c r="I1626" s="9" t="s">
        <v>25</v>
      </c>
      <c r="J1626" s="12">
        <v>1</v>
      </c>
      <c r="K1626" s="13">
        <v>44409</v>
      </c>
      <c r="L1626" s="86">
        <f>(Tabla2[[#This Row],[release_year]]-'VARIANZA Y DES. EST'!$L$11)^2</f>
        <v>448.60076910908901</v>
      </c>
      <c r="M1626" s="12">
        <v>1993</v>
      </c>
      <c r="N1626" s="9" t="s">
        <v>99</v>
      </c>
      <c r="O1626" s="9" t="s">
        <v>6021</v>
      </c>
      <c r="P1626" s="12">
        <v>88</v>
      </c>
      <c r="Q1626" s="12">
        <v>88</v>
      </c>
      <c r="R1626" s="12">
        <v>133.74916841054252</v>
      </c>
      <c r="S1626" s="12" t="s">
        <v>28</v>
      </c>
      <c r="T1626" s="9" t="s">
        <v>111</v>
      </c>
      <c r="U1626" s="9" t="s">
        <v>30</v>
      </c>
      <c r="V1626" s="9" t="s">
        <v>111</v>
      </c>
      <c r="W1626" s="14">
        <v>2</v>
      </c>
    </row>
    <row r="1627" spans="1:23" x14ac:dyDescent="0.25">
      <c r="A1627" s="8">
        <v>438</v>
      </c>
      <c r="B1627" s="9" t="s">
        <v>6034</v>
      </c>
      <c r="C1627" s="9" t="s">
        <v>22</v>
      </c>
      <c r="D1627" s="9" t="s">
        <v>6035</v>
      </c>
      <c r="E1627" s="18" t="s">
        <v>6036</v>
      </c>
      <c r="F1627" s="9" t="s">
        <v>6037</v>
      </c>
      <c r="G1627" s="12">
        <v>12</v>
      </c>
      <c r="H1627" s="9" t="s">
        <v>25</v>
      </c>
      <c r="I1627" s="9" t="s">
        <v>25</v>
      </c>
      <c r="J1627" s="12">
        <v>1</v>
      </c>
      <c r="K1627" s="13">
        <v>44394</v>
      </c>
      <c r="L1627" s="86">
        <f>(Tabla2[[#This Row],[release_year]]-'VARIANZA Y DES. EST'!$L$11)^2</f>
        <v>46.509705182670608</v>
      </c>
      <c r="M1627" s="12">
        <v>2021</v>
      </c>
      <c r="N1627" s="9" t="s">
        <v>1991</v>
      </c>
      <c r="O1627" s="9" t="s">
        <v>6021</v>
      </c>
      <c r="P1627" s="12">
        <v>88</v>
      </c>
      <c r="Q1627" s="12">
        <v>88</v>
      </c>
      <c r="R1627" s="12">
        <v>133.74916841054252</v>
      </c>
      <c r="S1627" s="12" t="s">
        <v>28</v>
      </c>
      <c r="T1627" s="9" t="s">
        <v>38</v>
      </c>
      <c r="U1627" s="9" t="s">
        <v>38</v>
      </c>
      <c r="V1627" s="9" t="s">
        <v>38</v>
      </c>
      <c r="W1627" s="14">
        <v>1</v>
      </c>
    </row>
    <row r="1628" spans="1:23" x14ac:dyDescent="0.25">
      <c r="A1628" s="8">
        <v>647</v>
      </c>
      <c r="B1628" s="9" t="s">
        <v>6038</v>
      </c>
      <c r="C1628" s="9" t="s">
        <v>22</v>
      </c>
      <c r="D1628" s="9" t="s">
        <v>6039</v>
      </c>
      <c r="E1628" s="18" t="s">
        <v>659</v>
      </c>
      <c r="F1628" s="9" t="s">
        <v>6040</v>
      </c>
      <c r="G1628" s="12">
        <v>18</v>
      </c>
      <c r="H1628" s="12"/>
      <c r="I1628" s="9"/>
      <c r="J1628" s="12">
        <v>0</v>
      </c>
      <c r="K1628" s="13">
        <v>44370</v>
      </c>
      <c r="L1628" s="86">
        <f>(Tabla2[[#This Row],[release_year]]-'VARIANZA Y DES. EST'!$L$11)^2</f>
        <v>46.509705182670608</v>
      </c>
      <c r="M1628" s="12">
        <v>2021</v>
      </c>
      <c r="N1628" s="9" t="s">
        <v>76</v>
      </c>
      <c r="O1628" s="9" t="s">
        <v>6021</v>
      </c>
      <c r="P1628" s="12">
        <v>88</v>
      </c>
      <c r="Q1628" s="12">
        <v>88</v>
      </c>
      <c r="R1628" s="12">
        <v>133.74916841054252</v>
      </c>
      <c r="S1628" s="12" t="s">
        <v>28</v>
      </c>
      <c r="T1628" s="9" t="s">
        <v>4849</v>
      </c>
      <c r="U1628" s="9" t="s">
        <v>95</v>
      </c>
      <c r="V1628" s="9" t="s">
        <v>4849</v>
      </c>
      <c r="W1628" s="14">
        <v>3</v>
      </c>
    </row>
    <row r="1629" spans="1:23" x14ac:dyDescent="0.25">
      <c r="A1629" s="8">
        <v>797</v>
      </c>
      <c r="B1629" s="9" t="s">
        <v>6041</v>
      </c>
      <c r="C1629" s="9" t="s">
        <v>22</v>
      </c>
      <c r="D1629" s="9" t="s">
        <v>6042</v>
      </c>
      <c r="E1629" s="18" t="s">
        <v>6043</v>
      </c>
      <c r="F1629" s="9" t="s">
        <v>6044</v>
      </c>
      <c r="G1629" s="12">
        <v>10</v>
      </c>
      <c r="H1629" s="9" t="s">
        <v>25</v>
      </c>
      <c r="I1629" s="9" t="s">
        <v>25</v>
      </c>
      <c r="J1629" s="12">
        <v>1</v>
      </c>
      <c r="K1629" s="13">
        <v>44349</v>
      </c>
      <c r="L1629" s="86">
        <f>(Tabla2[[#This Row],[release_year]]-'VARIANZA Y DES. EST'!$L$11)^2</f>
        <v>10.1136565849629</v>
      </c>
      <c r="M1629" s="12">
        <v>2011</v>
      </c>
      <c r="N1629" s="9" t="s">
        <v>1991</v>
      </c>
      <c r="O1629" s="9" t="s">
        <v>6021</v>
      </c>
      <c r="P1629" s="12">
        <v>88</v>
      </c>
      <c r="Q1629" s="12">
        <v>88</v>
      </c>
      <c r="R1629" s="12">
        <v>133.74916841054252</v>
      </c>
      <c r="S1629" s="12" t="s">
        <v>28</v>
      </c>
      <c r="T1629" s="9" t="s">
        <v>4862</v>
      </c>
      <c r="U1629" s="9" t="s">
        <v>4664</v>
      </c>
      <c r="V1629" s="9" t="s">
        <v>4862</v>
      </c>
      <c r="W1629" s="14">
        <v>2</v>
      </c>
    </row>
    <row r="1630" spans="1:23" x14ac:dyDescent="0.25">
      <c r="A1630" s="8">
        <v>823</v>
      </c>
      <c r="B1630" s="9" t="s">
        <v>6045</v>
      </c>
      <c r="C1630" s="9" t="s">
        <v>22</v>
      </c>
      <c r="D1630" s="9" t="s">
        <v>6046</v>
      </c>
      <c r="E1630" s="18" t="s">
        <v>6047</v>
      </c>
      <c r="F1630" s="9" t="s">
        <v>6048</v>
      </c>
      <c r="G1630" s="12">
        <v>5</v>
      </c>
      <c r="H1630" s="9" t="s">
        <v>25</v>
      </c>
      <c r="I1630" s="9" t="s">
        <v>25</v>
      </c>
      <c r="J1630" s="12">
        <v>1</v>
      </c>
      <c r="K1630" s="13">
        <v>44349</v>
      </c>
      <c r="L1630" s="86">
        <f>(Tabla2[[#This Row],[release_year]]-'VARIANZA Y DES. EST'!$L$11)^2</f>
        <v>23.230495463129063</v>
      </c>
      <c r="M1630" s="12">
        <v>2019</v>
      </c>
      <c r="N1630" s="9" t="s">
        <v>1991</v>
      </c>
      <c r="O1630" s="9" t="s">
        <v>6021</v>
      </c>
      <c r="P1630" s="12">
        <v>88</v>
      </c>
      <c r="Q1630" s="12">
        <v>88</v>
      </c>
      <c r="R1630" s="12">
        <v>133.74916841054252</v>
      </c>
      <c r="S1630" s="12" t="s">
        <v>28</v>
      </c>
      <c r="T1630" s="9" t="s">
        <v>514</v>
      </c>
      <c r="U1630" s="9" t="s">
        <v>514</v>
      </c>
      <c r="V1630" s="9" t="s">
        <v>514</v>
      </c>
      <c r="W1630" s="14">
        <v>1</v>
      </c>
    </row>
    <row r="1631" spans="1:23" x14ac:dyDescent="0.25">
      <c r="A1631" s="8">
        <v>827</v>
      </c>
      <c r="B1631" s="9" t="s">
        <v>6049</v>
      </c>
      <c r="C1631" s="9" t="s">
        <v>22</v>
      </c>
      <c r="D1631" s="9" t="s">
        <v>6050</v>
      </c>
      <c r="E1631" s="18" t="s">
        <v>1768</v>
      </c>
      <c r="F1631" s="18" t="s">
        <v>1768</v>
      </c>
      <c r="G1631" s="12">
        <v>1</v>
      </c>
      <c r="H1631" s="9" t="s">
        <v>25</v>
      </c>
      <c r="I1631" s="9" t="s">
        <v>25</v>
      </c>
      <c r="J1631" s="12">
        <v>1</v>
      </c>
      <c r="K1631" s="13">
        <v>44346</v>
      </c>
      <c r="L1631" s="86">
        <f>(Tabla2[[#This Row],[release_year]]-'VARIANZA Y DES. EST'!$L$11)^2</f>
        <v>46.509705182670608</v>
      </c>
      <c r="M1631" s="12">
        <v>2021</v>
      </c>
      <c r="N1631" s="9" t="s">
        <v>76</v>
      </c>
      <c r="O1631" s="9" t="s">
        <v>6021</v>
      </c>
      <c r="P1631" s="12">
        <v>88</v>
      </c>
      <c r="Q1631" s="12">
        <v>88</v>
      </c>
      <c r="R1631" s="12">
        <v>133.74916841054252</v>
      </c>
      <c r="S1631" s="12" t="s">
        <v>28</v>
      </c>
      <c r="T1631" s="9" t="s">
        <v>477</v>
      </c>
      <c r="U1631" s="9" t="s">
        <v>477</v>
      </c>
      <c r="V1631" s="9" t="s">
        <v>477</v>
      </c>
      <c r="W1631" s="14">
        <v>1</v>
      </c>
    </row>
    <row r="1632" spans="1:23" x14ac:dyDescent="0.25">
      <c r="A1632" s="8">
        <v>830</v>
      </c>
      <c r="B1632" s="9" t="s">
        <v>6051</v>
      </c>
      <c r="C1632" s="9" t="s">
        <v>22</v>
      </c>
      <c r="D1632" s="9" t="s">
        <v>6052</v>
      </c>
      <c r="E1632" s="18" t="s">
        <v>6053</v>
      </c>
      <c r="F1632" s="9" t="s">
        <v>6054</v>
      </c>
      <c r="G1632" s="12">
        <v>10</v>
      </c>
      <c r="H1632" s="12"/>
      <c r="I1632" s="9"/>
      <c r="J1632" s="12">
        <v>0</v>
      </c>
      <c r="K1632" s="13">
        <v>44344</v>
      </c>
      <c r="L1632" s="86">
        <f>(Tabla2[[#This Row],[release_year]]-'VARIANZA Y DES. EST'!$L$11)^2</f>
        <v>46.509705182670608</v>
      </c>
      <c r="M1632" s="12">
        <v>2021</v>
      </c>
      <c r="N1632" s="9" t="s">
        <v>110</v>
      </c>
      <c r="O1632" s="9" t="s">
        <v>6021</v>
      </c>
      <c r="P1632" s="12">
        <v>88</v>
      </c>
      <c r="Q1632" s="12">
        <v>88</v>
      </c>
      <c r="R1632" s="12">
        <v>133.74916841054252</v>
      </c>
      <c r="S1632" s="12" t="s">
        <v>28</v>
      </c>
      <c r="T1632" s="9" t="s">
        <v>111</v>
      </c>
      <c r="U1632" s="9" t="s">
        <v>30</v>
      </c>
      <c r="V1632" s="9" t="s">
        <v>111</v>
      </c>
      <c r="W1632" s="14">
        <v>2</v>
      </c>
    </row>
    <row r="1633" spans="1:23" x14ac:dyDescent="0.25">
      <c r="A1633" s="8">
        <v>864</v>
      </c>
      <c r="B1633" s="9" t="s">
        <v>6055</v>
      </c>
      <c r="C1633" s="9" t="s">
        <v>22</v>
      </c>
      <c r="D1633" s="9" t="s">
        <v>6056</v>
      </c>
      <c r="E1633" s="18" t="s">
        <v>4651</v>
      </c>
      <c r="F1633" s="9" t="s">
        <v>6057</v>
      </c>
      <c r="G1633" s="12">
        <v>9</v>
      </c>
      <c r="H1633" s="9" t="s">
        <v>25</v>
      </c>
      <c r="I1633" s="9" t="s">
        <v>25</v>
      </c>
      <c r="J1633" s="12">
        <v>1</v>
      </c>
      <c r="K1633" s="13">
        <v>44336</v>
      </c>
      <c r="L1633" s="86">
        <f>(Tabla2[[#This Row],[release_year]]-'VARIANZA Y DES. EST'!$L$11)^2</f>
        <v>10.1136565849629</v>
      </c>
      <c r="M1633" s="12">
        <v>2011</v>
      </c>
      <c r="N1633" s="9" t="s">
        <v>99</v>
      </c>
      <c r="O1633" s="9" t="s">
        <v>6021</v>
      </c>
      <c r="P1633" s="12">
        <v>88</v>
      </c>
      <c r="Q1633" s="12">
        <v>88</v>
      </c>
      <c r="R1633" s="12">
        <v>133.74916841054252</v>
      </c>
      <c r="S1633" s="12" t="s">
        <v>28</v>
      </c>
      <c r="T1633" s="9" t="s">
        <v>111</v>
      </c>
      <c r="U1633" s="9" t="s">
        <v>30</v>
      </c>
      <c r="V1633" s="9" t="s">
        <v>111</v>
      </c>
      <c r="W1633" s="14">
        <v>2</v>
      </c>
    </row>
    <row r="1634" spans="1:23" x14ac:dyDescent="0.25">
      <c r="A1634" s="8">
        <v>925</v>
      </c>
      <c r="B1634" s="9" t="s">
        <v>6058</v>
      </c>
      <c r="C1634" s="9" t="s">
        <v>22</v>
      </c>
      <c r="D1634" s="9" t="s">
        <v>6059</v>
      </c>
      <c r="E1634" s="18" t="s">
        <v>6060</v>
      </c>
      <c r="F1634" s="9" t="s">
        <v>6061</v>
      </c>
      <c r="G1634" s="12">
        <v>11</v>
      </c>
      <c r="H1634" s="9" t="s">
        <v>25</v>
      </c>
      <c r="I1634" s="9" t="s">
        <v>25</v>
      </c>
      <c r="J1634" s="12">
        <v>1</v>
      </c>
      <c r="K1634" s="13">
        <v>44317</v>
      </c>
      <c r="L1634" s="86">
        <f>(Tabla2[[#This Row],[release_year]]-'VARIANZA Y DES. EST'!$L$11)^2</f>
        <v>33.870100322899837</v>
      </c>
      <c r="M1634" s="12">
        <v>2020</v>
      </c>
      <c r="N1634" s="9" t="s">
        <v>99</v>
      </c>
      <c r="O1634" s="9" t="s">
        <v>6021</v>
      </c>
      <c r="P1634" s="12">
        <v>88</v>
      </c>
      <c r="Q1634" s="12">
        <v>88</v>
      </c>
      <c r="R1634" s="12">
        <v>133.74916841054252</v>
      </c>
      <c r="S1634" s="12" t="s">
        <v>28</v>
      </c>
      <c r="T1634" s="9" t="s">
        <v>111</v>
      </c>
      <c r="U1634" s="9" t="s">
        <v>30</v>
      </c>
      <c r="V1634" s="9" t="s">
        <v>111</v>
      </c>
      <c r="W1634" s="14">
        <v>2</v>
      </c>
    </row>
    <row r="1635" spans="1:23" x14ac:dyDescent="0.25">
      <c r="A1635" s="8">
        <v>1037</v>
      </c>
      <c r="B1635" s="9" t="s">
        <v>6062</v>
      </c>
      <c r="C1635" s="9" t="s">
        <v>22</v>
      </c>
      <c r="D1635" s="9" t="s">
        <v>6063</v>
      </c>
      <c r="E1635" s="9" t="s">
        <v>6064</v>
      </c>
      <c r="F1635" s="9" t="s">
        <v>6065</v>
      </c>
      <c r="G1635" s="12">
        <v>10</v>
      </c>
      <c r="H1635" s="9" t="s">
        <v>25</v>
      </c>
      <c r="I1635" s="9" t="s">
        <v>25</v>
      </c>
      <c r="J1635" s="12">
        <v>1</v>
      </c>
      <c r="K1635" s="13">
        <v>44302</v>
      </c>
      <c r="L1635" s="86">
        <f>(Tabla2[[#This Row],[release_year]]-'VARIANZA Y DES. EST'!$L$11)^2</f>
        <v>7.9512857435875226</v>
      </c>
      <c r="M1635" s="12">
        <v>2017</v>
      </c>
      <c r="N1635" s="9" t="s">
        <v>35</v>
      </c>
      <c r="O1635" s="9" t="s">
        <v>6021</v>
      </c>
      <c r="P1635" s="12">
        <v>88</v>
      </c>
      <c r="Q1635" s="12">
        <v>88</v>
      </c>
      <c r="R1635" s="12">
        <v>133.74916841054252</v>
      </c>
      <c r="S1635" s="12" t="s">
        <v>28</v>
      </c>
      <c r="T1635" s="9" t="s">
        <v>2252</v>
      </c>
      <c r="U1635" s="9" t="s">
        <v>38</v>
      </c>
      <c r="V1635" s="9" t="s">
        <v>2252</v>
      </c>
      <c r="W1635" s="14">
        <v>2</v>
      </c>
    </row>
    <row r="1636" spans="1:23" x14ac:dyDescent="0.25">
      <c r="A1636" s="8">
        <v>1047</v>
      </c>
      <c r="B1636" s="9" t="s">
        <v>6066</v>
      </c>
      <c r="C1636" s="9" t="s">
        <v>22</v>
      </c>
      <c r="D1636" s="9" t="s">
        <v>6067</v>
      </c>
      <c r="E1636" s="18" t="s">
        <v>6068</v>
      </c>
      <c r="F1636" s="9" t="s">
        <v>6069</v>
      </c>
      <c r="G1636" s="12">
        <v>10</v>
      </c>
      <c r="H1636" s="9" t="s">
        <v>25</v>
      </c>
      <c r="I1636" s="9" t="s">
        <v>25</v>
      </c>
      <c r="J1636" s="12">
        <v>1</v>
      </c>
      <c r="K1636" s="13">
        <v>44301</v>
      </c>
      <c r="L1636" s="86">
        <f>(Tabla2[[#This Row],[release_year]]-'VARIANZA Y DES. EST'!$L$11)^2</f>
        <v>23.230495463129063</v>
      </c>
      <c r="M1636" s="12">
        <v>2019</v>
      </c>
      <c r="N1636" s="9" t="s">
        <v>35</v>
      </c>
      <c r="O1636" s="9" t="s">
        <v>6021</v>
      </c>
      <c r="P1636" s="12">
        <v>88</v>
      </c>
      <c r="Q1636" s="12">
        <v>88</v>
      </c>
      <c r="R1636" s="12">
        <v>133.74916841054252</v>
      </c>
      <c r="S1636" s="12" t="s">
        <v>28</v>
      </c>
      <c r="T1636" s="9" t="s">
        <v>3969</v>
      </c>
      <c r="U1636" s="9" t="s">
        <v>3969</v>
      </c>
      <c r="V1636" s="9" t="s">
        <v>3969</v>
      </c>
      <c r="W1636" s="14">
        <v>1</v>
      </c>
    </row>
    <row r="1637" spans="1:23" x14ac:dyDescent="0.25">
      <c r="A1637" s="8">
        <v>1101</v>
      </c>
      <c r="B1637" s="9" t="s">
        <v>6070</v>
      </c>
      <c r="C1637" s="9" t="s">
        <v>22</v>
      </c>
      <c r="D1637" s="9" t="s">
        <v>6071</v>
      </c>
      <c r="E1637" s="9" t="s">
        <v>6072</v>
      </c>
      <c r="F1637" s="9" t="s">
        <v>6073</v>
      </c>
      <c r="G1637" s="12">
        <v>7</v>
      </c>
      <c r="H1637" s="9" t="s">
        <v>25</v>
      </c>
      <c r="I1637" s="9" t="s">
        <v>25</v>
      </c>
      <c r="J1637" s="12">
        <v>1</v>
      </c>
      <c r="K1637" s="13">
        <v>44290</v>
      </c>
      <c r="L1637" s="86">
        <f>(Tabla2[[#This Row],[release_year]]-'VARIANZA Y DES. EST'!$L$11)^2</f>
        <v>33.870100322899837</v>
      </c>
      <c r="M1637" s="12">
        <v>2020</v>
      </c>
      <c r="N1637" s="9" t="s">
        <v>76</v>
      </c>
      <c r="O1637" s="9" t="s">
        <v>6021</v>
      </c>
      <c r="P1637" s="12">
        <v>88</v>
      </c>
      <c r="Q1637" s="12">
        <v>88</v>
      </c>
      <c r="R1637" s="12">
        <v>133.74916841054252</v>
      </c>
      <c r="S1637" s="12" t="s">
        <v>28</v>
      </c>
      <c r="T1637" s="9" t="s">
        <v>3370</v>
      </c>
      <c r="U1637" s="9" t="s">
        <v>514</v>
      </c>
      <c r="V1637" s="9" t="s">
        <v>3370</v>
      </c>
      <c r="W1637" s="14">
        <v>2</v>
      </c>
    </row>
    <row r="1638" spans="1:23" x14ac:dyDescent="0.25">
      <c r="A1638" s="8">
        <v>1135</v>
      </c>
      <c r="B1638" s="9" t="s">
        <v>6074</v>
      </c>
      <c r="C1638" s="9" t="s">
        <v>22</v>
      </c>
      <c r="D1638" s="9" t="s">
        <v>6075</v>
      </c>
      <c r="E1638" s="18" t="s">
        <v>6076</v>
      </c>
      <c r="F1638" s="9" t="s">
        <v>6077</v>
      </c>
      <c r="G1638" s="12">
        <v>10</v>
      </c>
      <c r="H1638" s="9" t="s">
        <v>25</v>
      </c>
      <c r="I1638" s="9" t="s">
        <v>1636</v>
      </c>
      <c r="J1638" s="12">
        <v>2</v>
      </c>
      <c r="K1638" s="13">
        <v>44287</v>
      </c>
      <c r="L1638" s="86">
        <f>(Tabla2[[#This Row],[release_year]]-'VARIANZA Y DES. EST'!$L$11)^2</f>
        <v>7.9512857435875226</v>
      </c>
      <c r="M1638" s="12">
        <v>2017</v>
      </c>
      <c r="N1638" s="9" t="s">
        <v>1991</v>
      </c>
      <c r="O1638" s="9" t="s">
        <v>6021</v>
      </c>
      <c r="P1638" s="12">
        <v>88</v>
      </c>
      <c r="Q1638" s="12">
        <v>88</v>
      </c>
      <c r="R1638" s="12">
        <v>133.74916841054252</v>
      </c>
      <c r="S1638" s="12" t="s">
        <v>28</v>
      </c>
      <c r="T1638" s="9" t="s">
        <v>2252</v>
      </c>
      <c r="U1638" s="9" t="s">
        <v>38</v>
      </c>
      <c r="V1638" s="9" t="s">
        <v>2252</v>
      </c>
      <c r="W1638" s="14">
        <v>2</v>
      </c>
    </row>
    <row r="1639" spans="1:23" x14ac:dyDescent="0.25">
      <c r="A1639" s="8">
        <v>1259</v>
      </c>
      <c r="B1639" s="9" t="s">
        <v>6078</v>
      </c>
      <c r="C1639" s="9" t="s">
        <v>22</v>
      </c>
      <c r="D1639" s="9" t="s">
        <v>6079</v>
      </c>
      <c r="E1639" s="18" t="s">
        <v>6080</v>
      </c>
      <c r="F1639" s="9" t="s">
        <v>6081</v>
      </c>
      <c r="G1639" s="12">
        <v>7</v>
      </c>
      <c r="H1639" s="9" t="s">
        <v>3510</v>
      </c>
      <c r="I1639" s="9" t="s">
        <v>6082</v>
      </c>
      <c r="J1639" s="12">
        <v>2</v>
      </c>
      <c r="K1639" s="13">
        <v>44253</v>
      </c>
      <c r="L1639" s="86">
        <f>(Tabla2[[#This Row],[release_year]]-'VARIANZA Y DES. EST'!$L$11)^2</f>
        <v>46.509705182670608</v>
      </c>
      <c r="M1639" s="12">
        <v>2021</v>
      </c>
      <c r="N1639" s="9" t="s">
        <v>110</v>
      </c>
      <c r="O1639" s="9" t="s">
        <v>6021</v>
      </c>
      <c r="P1639" s="12">
        <v>88</v>
      </c>
      <c r="Q1639" s="12">
        <v>88</v>
      </c>
      <c r="R1639" s="12">
        <v>133.74916841054252</v>
      </c>
      <c r="S1639" s="12" t="s">
        <v>28</v>
      </c>
      <c r="T1639" s="9" t="s">
        <v>111</v>
      </c>
      <c r="U1639" s="9" t="s">
        <v>30</v>
      </c>
      <c r="V1639" s="9" t="s">
        <v>111</v>
      </c>
      <c r="W1639" s="14">
        <v>2</v>
      </c>
    </row>
    <row r="1640" spans="1:23" x14ac:dyDescent="0.25">
      <c r="A1640" s="8">
        <v>1337</v>
      </c>
      <c r="B1640" s="9" t="s">
        <v>6083</v>
      </c>
      <c r="C1640" s="9" t="s">
        <v>22</v>
      </c>
      <c r="D1640" s="9" t="s">
        <v>6084</v>
      </c>
      <c r="E1640" s="9" t="s">
        <v>6085</v>
      </c>
      <c r="F1640" s="9" t="s">
        <v>6086</v>
      </c>
      <c r="G1640" s="12">
        <v>1</v>
      </c>
      <c r="H1640" s="9" t="s">
        <v>231</v>
      </c>
      <c r="I1640" s="9" t="s">
        <v>231</v>
      </c>
      <c r="J1640" s="12">
        <v>1</v>
      </c>
      <c r="K1640" s="13">
        <v>44232</v>
      </c>
      <c r="L1640" s="86">
        <f>(Tabla2[[#This Row],[release_year]]-'VARIANZA Y DES. EST'!$L$11)^2</f>
        <v>7.9512857435875226</v>
      </c>
      <c r="M1640" s="12">
        <v>2017</v>
      </c>
      <c r="N1640" s="9" t="s">
        <v>76</v>
      </c>
      <c r="O1640" s="9" t="s">
        <v>6021</v>
      </c>
      <c r="P1640" s="12">
        <v>88</v>
      </c>
      <c r="Q1640" s="12">
        <v>88</v>
      </c>
      <c r="R1640" s="12">
        <v>133.74916841054252</v>
      </c>
      <c r="S1640" s="12" t="s">
        <v>28</v>
      </c>
      <c r="T1640" s="9" t="s">
        <v>477</v>
      </c>
      <c r="U1640" s="9" t="s">
        <v>477</v>
      </c>
      <c r="V1640" s="9" t="s">
        <v>477</v>
      </c>
      <c r="W1640" s="14">
        <v>1</v>
      </c>
    </row>
    <row r="1641" spans="1:23" x14ac:dyDescent="0.25">
      <c r="A1641" s="8">
        <v>1715</v>
      </c>
      <c r="B1641" s="9" t="s">
        <v>6087</v>
      </c>
      <c r="C1641" s="9" t="s">
        <v>22</v>
      </c>
      <c r="D1641" s="9" t="s">
        <v>6088</v>
      </c>
      <c r="E1641" s="18" t="s">
        <v>6089</v>
      </c>
      <c r="F1641" s="9" t="s">
        <v>6090</v>
      </c>
      <c r="G1641" s="12">
        <v>13</v>
      </c>
      <c r="H1641" s="9" t="s">
        <v>25</v>
      </c>
      <c r="I1641" s="9" t="s">
        <v>327</v>
      </c>
      <c r="J1641" s="12">
        <v>2</v>
      </c>
      <c r="K1641" s="16">
        <v>44147</v>
      </c>
      <c r="L1641" s="86">
        <f>(Tabla2[[#This Row],[release_year]]-'VARIANZA Y DES. EST'!$L$11)^2</f>
        <v>38.194842005650592</v>
      </c>
      <c r="M1641" s="12">
        <v>2008</v>
      </c>
      <c r="N1641" s="9" t="s">
        <v>43</v>
      </c>
      <c r="O1641" s="9" t="s">
        <v>6021</v>
      </c>
      <c r="P1641" s="12">
        <v>88</v>
      </c>
      <c r="Q1641" s="12">
        <v>88</v>
      </c>
      <c r="R1641" s="12">
        <v>133.74916841054252</v>
      </c>
      <c r="S1641" s="12" t="s">
        <v>28</v>
      </c>
      <c r="T1641" s="9" t="s">
        <v>514</v>
      </c>
      <c r="U1641" s="9" t="s">
        <v>514</v>
      </c>
      <c r="V1641" s="9" t="s">
        <v>514</v>
      </c>
      <c r="W1641" s="14">
        <v>1</v>
      </c>
    </row>
    <row r="1642" spans="1:23" x14ac:dyDescent="0.25">
      <c r="A1642" s="8">
        <v>2002</v>
      </c>
      <c r="B1642" s="9" t="s">
        <v>6091</v>
      </c>
      <c r="C1642" s="9" t="s">
        <v>22</v>
      </c>
      <c r="D1642" s="9" t="s">
        <v>6092</v>
      </c>
      <c r="E1642" s="18" t="s">
        <v>6093</v>
      </c>
      <c r="F1642" s="18" t="s">
        <v>6094</v>
      </c>
      <c r="G1642" s="12">
        <v>9</v>
      </c>
      <c r="H1642" s="9" t="s">
        <v>231</v>
      </c>
      <c r="I1642" s="9" t="s">
        <v>5770</v>
      </c>
      <c r="J1642" s="12">
        <v>2</v>
      </c>
      <c r="K1642" s="13">
        <v>44089</v>
      </c>
      <c r="L1642" s="86">
        <f>(Tabla2[[#This Row],[release_year]]-'VARIANZA Y DES. EST'!$L$11)^2</f>
        <v>148.35721284702598</v>
      </c>
      <c r="M1642" s="12">
        <v>2002</v>
      </c>
      <c r="N1642" s="9" t="s">
        <v>1991</v>
      </c>
      <c r="O1642" s="9" t="s">
        <v>6021</v>
      </c>
      <c r="P1642" s="12">
        <v>88</v>
      </c>
      <c r="Q1642" s="12">
        <v>88</v>
      </c>
      <c r="R1642" s="12">
        <v>133.74916841054252</v>
      </c>
      <c r="S1642" s="12" t="s">
        <v>28</v>
      </c>
      <c r="T1642" s="9" t="s">
        <v>3495</v>
      </c>
      <c r="U1642" s="9" t="s">
        <v>45</v>
      </c>
      <c r="V1642" s="9" t="s">
        <v>3495</v>
      </c>
      <c r="W1642" s="14">
        <v>3</v>
      </c>
    </row>
    <row r="1643" spans="1:23" x14ac:dyDescent="0.25">
      <c r="A1643" s="8">
        <v>2092</v>
      </c>
      <c r="B1643" s="9" t="s">
        <v>6095</v>
      </c>
      <c r="C1643" s="9" t="s">
        <v>22</v>
      </c>
      <c r="D1643" s="9" t="s">
        <v>6096</v>
      </c>
      <c r="E1643" s="18" t="s">
        <v>6097</v>
      </c>
      <c r="F1643" s="9" t="s">
        <v>6098</v>
      </c>
      <c r="G1643" s="12">
        <v>7</v>
      </c>
      <c r="H1643" s="9" t="s">
        <v>4237</v>
      </c>
      <c r="I1643" s="9" t="s">
        <v>4237</v>
      </c>
      <c r="J1643" s="12">
        <v>1</v>
      </c>
      <c r="K1643" s="13">
        <v>44070</v>
      </c>
      <c r="L1643" s="86">
        <f>(Tabla2[[#This Row],[release_year]]-'VARIANZA Y DES. EST'!$L$11)^2</f>
        <v>33.870100322899837</v>
      </c>
      <c r="M1643" s="12">
        <v>2020</v>
      </c>
      <c r="N1643" s="9" t="s">
        <v>76</v>
      </c>
      <c r="O1643" s="9" t="s">
        <v>6021</v>
      </c>
      <c r="P1643" s="12">
        <v>88</v>
      </c>
      <c r="Q1643" s="12">
        <v>88</v>
      </c>
      <c r="R1643" s="12">
        <v>133.74916841054252</v>
      </c>
      <c r="S1643" s="12" t="s">
        <v>28</v>
      </c>
      <c r="T1643" s="9" t="s">
        <v>4796</v>
      </c>
      <c r="U1643" s="9" t="s">
        <v>514</v>
      </c>
      <c r="V1643" s="9" t="s">
        <v>4796</v>
      </c>
      <c r="W1643" s="14">
        <v>3</v>
      </c>
    </row>
    <row r="1644" spans="1:23" x14ac:dyDescent="0.25">
      <c r="A1644" s="8">
        <v>2120</v>
      </c>
      <c r="B1644" s="9" t="s">
        <v>6099</v>
      </c>
      <c r="C1644" s="9" t="s">
        <v>22</v>
      </c>
      <c r="D1644" s="9" t="s">
        <v>6100</v>
      </c>
      <c r="E1644" s="22" t="s">
        <v>6101</v>
      </c>
      <c r="F1644" s="23"/>
      <c r="G1644" s="12">
        <v>0</v>
      </c>
      <c r="H1644" s="9" t="s">
        <v>2935</v>
      </c>
      <c r="I1644" s="9" t="s">
        <v>2935</v>
      </c>
      <c r="J1644" s="12">
        <v>1</v>
      </c>
      <c r="K1644" s="13">
        <v>44060</v>
      </c>
      <c r="L1644" s="86">
        <f>(Tabla2[[#This Row],[release_year]]-'VARIANZA Y DES. EST'!$L$11)^2</f>
        <v>14.590890603358293</v>
      </c>
      <c r="M1644" s="12">
        <v>2018</v>
      </c>
      <c r="N1644" s="9" t="s">
        <v>82</v>
      </c>
      <c r="O1644" s="9" t="s">
        <v>6021</v>
      </c>
      <c r="P1644" s="12">
        <v>88</v>
      </c>
      <c r="Q1644" s="12">
        <v>88</v>
      </c>
      <c r="R1644" s="12">
        <v>133.74916841054252</v>
      </c>
      <c r="S1644" s="12" t="s">
        <v>28</v>
      </c>
      <c r="T1644" s="9" t="s">
        <v>6102</v>
      </c>
      <c r="U1644" s="9" t="s">
        <v>57</v>
      </c>
      <c r="V1644" s="9" t="s">
        <v>6102</v>
      </c>
      <c r="W1644" s="14">
        <v>3</v>
      </c>
    </row>
    <row r="1645" spans="1:23" x14ac:dyDescent="0.25">
      <c r="A1645" s="8">
        <v>2201</v>
      </c>
      <c r="B1645" s="9" t="s">
        <v>6103</v>
      </c>
      <c r="C1645" s="9" t="s">
        <v>22</v>
      </c>
      <c r="D1645" s="9" t="s">
        <v>6104</v>
      </c>
      <c r="E1645" s="18" t="s">
        <v>6105</v>
      </c>
      <c r="F1645" s="9"/>
      <c r="G1645" s="12">
        <v>0</v>
      </c>
      <c r="H1645" s="9" t="s">
        <v>25</v>
      </c>
      <c r="I1645" s="9" t="s">
        <v>25</v>
      </c>
      <c r="J1645" s="12">
        <v>1</v>
      </c>
      <c r="K1645" s="13">
        <v>44041</v>
      </c>
      <c r="L1645" s="86">
        <f>(Tabla2[[#This Row],[release_year]]-'VARIANZA Y DES. EST'!$L$11)^2</f>
        <v>23.230495463129063</v>
      </c>
      <c r="M1645" s="12">
        <v>2019</v>
      </c>
      <c r="N1645" s="9" t="s">
        <v>76</v>
      </c>
      <c r="O1645" s="9" t="s">
        <v>6021</v>
      </c>
      <c r="P1645" s="12">
        <v>88</v>
      </c>
      <c r="Q1645" s="12">
        <v>88</v>
      </c>
      <c r="R1645" s="12">
        <v>133.74916841054252</v>
      </c>
      <c r="S1645" s="12" t="s">
        <v>28</v>
      </c>
      <c r="T1645" s="9" t="s">
        <v>57</v>
      </c>
      <c r="U1645" s="9" t="s">
        <v>57</v>
      </c>
      <c r="V1645" s="9" t="s">
        <v>57</v>
      </c>
      <c r="W1645" s="14">
        <v>1</v>
      </c>
    </row>
    <row r="1646" spans="1:23" x14ac:dyDescent="0.25">
      <c r="A1646" s="8">
        <v>2522</v>
      </c>
      <c r="B1646" s="9" t="s">
        <v>6106</v>
      </c>
      <c r="C1646" s="9" t="s">
        <v>22</v>
      </c>
      <c r="D1646" s="9" t="s">
        <v>6107</v>
      </c>
      <c r="E1646" s="18" t="s">
        <v>6108</v>
      </c>
      <c r="F1646" s="9" t="s">
        <v>6109</v>
      </c>
      <c r="G1646" s="12">
        <v>6</v>
      </c>
      <c r="H1646" s="9" t="s">
        <v>390</v>
      </c>
      <c r="I1646" s="9" t="s">
        <v>390</v>
      </c>
      <c r="J1646" s="12">
        <v>1</v>
      </c>
      <c r="K1646" s="13">
        <v>43966</v>
      </c>
      <c r="L1646" s="86">
        <f>(Tabla2[[#This Row],[release_year]]-'VARIANZA Y DES. EST'!$L$11)^2</f>
        <v>23.230495463129063</v>
      </c>
      <c r="M1646" s="12">
        <v>2019</v>
      </c>
      <c r="N1646" s="9" t="s">
        <v>76</v>
      </c>
      <c r="O1646" s="9" t="s">
        <v>6021</v>
      </c>
      <c r="P1646" s="12">
        <v>88</v>
      </c>
      <c r="Q1646" s="12">
        <v>88</v>
      </c>
      <c r="R1646" s="12">
        <v>133.74916841054252</v>
      </c>
      <c r="S1646" s="12" t="s">
        <v>28</v>
      </c>
      <c r="T1646" s="9" t="s">
        <v>3625</v>
      </c>
      <c r="U1646" s="9" t="s">
        <v>95</v>
      </c>
      <c r="V1646" s="9" t="s">
        <v>3625</v>
      </c>
      <c r="W1646" s="14">
        <v>3</v>
      </c>
    </row>
    <row r="1647" spans="1:23" x14ac:dyDescent="0.25">
      <c r="A1647" s="8">
        <v>2675</v>
      </c>
      <c r="B1647" s="9" t="s">
        <v>6110</v>
      </c>
      <c r="C1647" s="9" t="s">
        <v>22</v>
      </c>
      <c r="D1647" s="9" t="s">
        <v>6111</v>
      </c>
      <c r="E1647" s="18" t="s">
        <v>6112</v>
      </c>
      <c r="F1647" s="9" t="s">
        <v>6113</v>
      </c>
      <c r="G1647" s="12">
        <v>10</v>
      </c>
      <c r="H1647" s="9" t="s">
        <v>2377</v>
      </c>
      <c r="I1647" s="9" t="s">
        <v>6114</v>
      </c>
      <c r="J1647" s="12">
        <v>2</v>
      </c>
      <c r="K1647" s="13">
        <v>43937</v>
      </c>
      <c r="L1647" s="86">
        <f>(Tabla2[[#This Row],[release_year]]-'VARIANZA Y DES. EST'!$L$11)^2</f>
        <v>23.230495463129063</v>
      </c>
      <c r="M1647" s="12">
        <v>2019</v>
      </c>
      <c r="N1647" s="9" t="s">
        <v>76</v>
      </c>
      <c r="O1647" s="9" t="s">
        <v>6021</v>
      </c>
      <c r="P1647" s="12">
        <v>88</v>
      </c>
      <c r="Q1647" s="12">
        <v>88</v>
      </c>
      <c r="R1647" s="12">
        <v>133.74916841054252</v>
      </c>
      <c r="S1647" s="12" t="s">
        <v>28</v>
      </c>
      <c r="T1647" s="9" t="s">
        <v>2492</v>
      </c>
      <c r="U1647" s="9" t="s">
        <v>95</v>
      </c>
      <c r="V1647" s="9" t="s">
        <v>2492</v>
      </c>
      <c r="W1647" s="14">
        <v>3</v>
      </c>
    </row>
    <row r="1648" spans="1:23" x14ac:dyDescent="0.25">
      <c r="A1648" s="8">
        <v>2710</v>
      </c>
      <c r="B1648" s="9" t="s">
        <v>6115</v>
      </c>
      <c r="C1648" s="9" t="s">
        <v>22</v>
      </c>
      <c r="D1648" s="9" t="s">
        <v>6116</v>
      </c>
      <c r="E1648" s="18" t="s">
        <v>6117</v>
      </c>
      <c r="F1648" s="9" t="s">
        <v>6118</v>
      </c>
      <c r="G1648" s="12">
        <v>4</v>
      </c>
      <c r="H1648" s="9" t="s">
        <v>25</v>
      </c>
      <c r="I1648" s="9" t="s">
        <v>25</v>
      </c>
      <c r="J1648" s="12">
        <v>1</v>
      </c>
      <c r="K1648" s="13">
        <v>43924</v>
      </c>
      <c r="L1648" s="86">
        <f>(Tabla2[[#This Row],[release_year]]-'VARIANZA Y DES. EST'!$L$11)^2</f>
        <v>33.870100322899837</v>
      </c>
      <c r="M1648" s="12">
        <v>2020</v>
      </c>
      <c r="N1648" s="9" t="s">
        <v>76</v>
      </c>
      <c r="O1648" s="9" t="s">
        <v>6021</v>
      </c>
      <c r="P1648" s="12">
        <v>88</v>
      </c>
      <c r="Q1648" s="12">
        <v>88</v>
      </c>
      <c r="R1648" s="12">
        <v>133.74916841054252</v>
      </c>
      <c r="S1648" s="12" t="s">
        <v>28</v>
      </c>
      <c r="T1648" s="9" t="s">
        <v>4567</v>
      </c>
      <c r="U1648" s="9" t="s">
        <v>38</v>
      </c>
      <c r="V1648" s="9" t="s">
        <v>4567</v>
      </c>
      <c r="W1648" s="14">
        <v>2</v>
      </c>
    </row>
    <row r="1649" spans="1:23" x14ac:dyDescent="0.25">
      <c r="A1649" s="8">
        <v>2863</v>
      </c>
      <c r="B1649" s="9" t="s">
        <v>6119</v>
      </c>
      <c r="C1649" s="9" t="s">
        <v>22</v>
      </c>
      <c r="D1649" s="9" t="s">
        <v>6120</v>
      </c>
      <c r="E1649" s="9" t="s">
        <v>6121</v>
      </c>
      <c r="F1649" s="9" t="s">
        <v>6122</v>
      </c>
      <c r="G1649" s="12">
        <v>10</v>
      </c>
      <c r="H1649" s="9" t="s">
        <v>530</v>
      </c>
      <c r="I1649" s="9" t="s">
        <v>530</v>
      </c>
      <c r="J1649" s="12">
        <v>1</v>
      </c>
      <c r="K1649" s="13">
        <v>43891</v>
      </c>
      <c r="L1649" s="86">
        <f>(Tabla2[[#This Row],[release_year]]-'VARIANZA Y DES. EST'!$L$11)^2</f>
        <v>7.9512857435875226</v>
      </c>
      <c r="M1649" s="12">
        <v>2017</v>
      </c>
      <c r="N1649" s="9" t="s">
        <v>35</v>
      </c>
      <c r="O1649" s="9" t="s">
        <v>6021</v>
      </c>
      <c r="P1649" s="12">
        <v>88</v>
      </c>
      <c r="Q1649" s="12">
        <v>88</v>
      </c>
      <c r="R1649" s="12">
        <v>133.74916841054252</v>
      </c>
      <c r="S1649" s="12" t="s">
        <v>28</v>
      </c>
      <c r="T1649" s="9" t="s">
        <v>3319</v>
      </c>
      <c r="U1649" s="9" t="s">
        <v>45</v>
      </c>
      <c r="V1649" s="9" t="s">
        <v>3319</v>
      </c>
      <c r="W1649" s="14">
        <v>3</v>
      </c>
    </row>
    <row r="1650" spans="1:23" x14ac:dyDescent="0.25">
      <c r="A1650" s="8">
        <v>2934</v>
      </c>
      <c r="B1650" s="9" t="s">
        <v>6123</v>
      </c>
      <c r="C1650" s="9" t="s">
        <v>22</v>
      </c>
      <c r="D1650" s="9" t="s">
        <v>6124</v>
      </c>
      <c r="E1650" s="18" t="s">
        <v>6125</v>
      </c>
      <c r="F1650" s="9" t="s">
        <v>6126</v>
      </c>
      <c r="G1650" s="12">
        <v>11</v>
      </c>
      <c r="H1650" s="9" t="s">
        <v>25</v>
      </c>
      <c r="I1650" s="9" t="s">
        <v>6127</v>
      </c>
      <c r="J1650" s="12">
        <v>3</v>
      </c>
      <c r="K1650" s="13">
        <v>43870</v>
      </c>
      <c r="L1650" s="86">
        <f>(Tabla2[[#This Row],[release_year]]-'VARIANZA Y DES. EST'!$L$11)^2</f>
        <v>23.230495463129063</v>
      </c>
      <c r="M1650" s="12">
        <v>2019</v>
      </c>
      <c r="N1650" s="9" t="s">
        <v>43</v>
      </c>
      <c r="O1650" s="9" t="s">
        <v>6021</v>
      </c>
      <c r="P1650" s="12">
        <v>88</v>
      </c>
      <c r="Q1650" s="12">
        <v>88</v>
      </c>
      <c r="R1650" s="12">
        <v>133.74916841054252</v>
      </c>
      <c r="S1650" s="12" t="s">
        <v>28</v>
      </c>
      <c r="T1650" s="9" t="s">
        <v>514</v>
      </c>
      <c r="U1650" s="9" t="s">
        <v>514</v>
      </c>
      <c r="V1650" s="9" t="s">
        <v>514</v>
      </c>
      <c r="W1650" s="14">
        <v>1</v>
      </c>
    </row>
    <row r="1651" spans="1:23" x14ac:dyDescent="0.25">
      <c r="A1651" s="8">
        <v>3073</v>
      </c>
      <c r="B1651" s="9" t="s">
        <v>6128</v>
      </c>
      <c r="C1651" s="9" t="s">
        <v>22</v>
      </c>
      <c r="D1651" s="9" t="s">
        <v>6129</v>
      </c>
      <c r="E1651" s="18" t="s">
        <v>6130</v>
      </c>
      <c r="F1651" s="9" t="s">
        <v>6131</v>
      </c>
      <c r="G1651" s="12">
        <v>10</v>
      </c>
      <c r="H1651" s="12"/>
      <c r="I1651" s="9"/>
      <c r="J1651" s="12">
        <v>0</v>
      </c>
      <c r="K1651" s="13">
        <v>43831</v>
      </c>
      <c r="L1651" s="86">
        <f>(Tabla2[[#This Row],[release_year]]-'VARIANZA Y DES. EST'!$L$11)^2</f>
        <v>0.67207602404598188</v>
      </c>
      <c r="M1651" s="12">
        <v>2015</v>
      </c>
      <c r="N1651" s="9" t="s">
        <v>76</v>
      </c>
      <c r="O1651" s="9" t="s">
        <v>6021</v>
      </c>
      <c r="P1651" s="12">
        <v>88</v>
      </c>
      <c r="Q1651" s="12">
        <v>88</v>
      </c>
      <c r="R1651" s="12">
        <v>133.74916841054252</v>
      </c>
      <c r="S1651" s="12" t="s">
        <v>28</v>
      </c>
      <c r="T1651" s="9" t="s">
        <v>38</v>
      </c>
      <c r="U1651" s="9" t="s">
        <v>38</v>
      </c>
      <c r="V1651" s="9" t="s">
        <v>38</v>
      </c>
      <c r="W1651" s="14">
        <v>1</v>
      </c>
    </row>
    <row r="1652" spans="1:23" x14ac:dyDescent="0.25">
      <c r="A1652" s="8">
        <v>3293</v>
      </c>
      <c r="B1652" s="9" t="s">
        <v>6132</v>
      </c>
      <c r="C1652" s="9" t="s">
        <v>22</v>
      </c>
      <c r="D1652" s="9" t="s">
        <v>6133</v>
      </c>
      <c r="E1652" s="22" t="s">
        <v>6134</v>
      </c>
      <c r="F1652" s="23"/>
      <c r="G1652" s="12">
        <v>0</v>
      </c>
      <c r="H1652" s="9" t="s">
        <v>25</v>
      </c>
      <c r="I1652" s="9" t="s">
        <v>25</v>
      </c>
      <c r="J1652" s="12">
        <v>1</v>
      </c>
      <c r="K1652" s="16">
        <v>43780</v>
      </c>
      <c r="L1652" s="86">
        <f>(Tabla2[[#This Row],[release_year]]-'VARIANZA Y DES. EST'!$L$11)^2</f>
        <v>23.230495463129063</v>
      </c>
      <c r="M1652" s="12">
        <v>2019</v>
      </c>
      <c r="N1652" s="9" t="s">
        <v>76</v>
      </c>
      <c r="O1652" s="9" t="s">
        <v>6021</v>
      </c>
      <c r="P1652" s="12">
        <v>88</v>
      </c>
      <c r="Q1652" s="12">
        <v>88</v>
      </c>
      <c r="R1652" s="12">
        <v>133.74916841054252</v>
      </c>
      <c r="S1652" s="12" t="s">
        <v>28</v>
      </c>
      <c r="T1652" s="9" t="s">
        <v>57</v>
      </c>
      <c r="U1652" s="9" t="s">
        <v>57</v>
      </c>
      <c r="V1652" s="9" t="s">
        <v>57</v>
      </c>
      <c r="W1652" s="14">
        <v>1</v>
      </c>
    </row>
    <row r="1653" spans="1:23" x14ac:dyDescent="0.25">
      <c r="A1653" s="8">
        <v>3512</v>
      </c>
      <c r="B1653" s="9" t="s">
        <v>6135</v>
      </c>
      <c r="C1653" s="9" t="s">
        <v>22</v>
      </c>
      <c r="D1653" s="9" t="s">
        <v>6136</v>
      </c>
      <c r="E1653" s="18" t="s">
        <v>6137</v>
      </c>
      <c r="F1653" s="9" t="s">
        <v>6138</v>
      </c>
      <c r="G1653" s="12">
        <v>10</v>
      </c>
      <c r="H1653" s="9" t="s">
        <v>126</v>
      </c>
      <c r="I1653" s="9" t="s">
        <v>126</v>
      </c>
      <c r="J1653" s="12">
        <v>1</v>
      </c>
      <c r="K1653" s="13">
        <v>43725</v>
      </c>
      <c r="L1653" s="86">
        <f>(Tabla2[[#This Row],[release_year]]-'VARIANZA Y DES. EST'!$L$11)^2</f>
        <v>23.230495463129063</v>
      </c>
      <c r="M1653" s="12">
        <v>2019</v>
      </c>
      <c r="N1653" s="9" t="s">
        <v>76</v>
      </c>
      <c r="O1653" s="9" t="s">
        <v>6021</v>
      </c>
      <c r="P1653" s="12">
        <v>88</v>
      </c>
      <c r="Q1653" s="12">
        <v>88</v>
      </c>
      <c r="R1653" s="12">
        <v>133.74916841054252</v>
      </c>
      <c r="S1653" s="12" t="s">
        <v>28</v>
      </c>
      <c r="T1653" s="9" t="s">
        <v>38</v>
      </c>
      <c r="U1653" s="9" t="s">
        <v>38</v>
      </c>
      <c r="V1653" s="9" t="s">
        <v>38</v>
      </c>
      <c r="W1653" s="14">
        <v>1</v>
      </c>
    </row>
    <row r="1654" spans="1:23" x14ac:dyDescent="0.25">
      <c r="A1654" s="8">
        <v>3735</v>
      </c>
      <c r="B1654" s="9" t="s">
        <v>6139</v>
      </c>
      <c r="C1654" s="9" t="s">
        <v>22</v>
      </c>
      <c r="D1654" s="9" t="s">
        <v>6140</v>
      </c>
      <c r="E1654" s="18" t="s">
        <v>6141</v>
      </c>
      <c r="F1654" s="9" t="s">
        <v>6142</v>
      </c>
      <c r="G1654" s="12">
        <v>8</v>
      </c>
      <c r="H1654" s="9" t="s">
        <v>25</v>
      </c>
      <c r="I1654" s="9" t="s">
        <v>25</v>
      </c>
      <c r="J1654" s="12">
        <v>1</v>
      </c>
      <c r="K1654" s="13">
        <v>43632</v>
      </c>
      <c r="L1654" s="86">
        <f>(Tabla2[[#This Row],[release_year]]-'VARIANZA Y DES. EST'!$L$11)^2</f>
        <v>0.67207602404598188</v>
      </c>
      <c r="M1654" s="12">
        <v>2015</v>
      </c>
      <c r="N1654" s="9" t="s">
        <v>1991</v>
      </c>
      <c r="O1654" s="9" t="s">
        <v>6021</v>
      </c>
      <c r="P1654" s="12">
        <v>88</v>
      </c>
      <c r="Q1654" s="12">
        <v>88</v>
      </c>
      <c r="R1654" s="12">
        <v>133.74916841054252</v>
      </c>
      <c r="S1654" s="12" t="s">
        <v>28</v>
      </c>
      <c r="T1654" s="9" t="s">
        <v>3969</v>
      </c>
      <c r="U1654" s="9" t="s">
        <v>3969</v>
      </c>
      <c r="V1654" s="9" t="s">
        <v>3969</v>
      </c>
      <c r="W1654" s="14">
        <v>1</v>
      </c>
    </row>
    <row r="1655" spans="1:23" x14ac:dyDescent="0.25">
      <c r="A1655" s="8">
        <v>3812</v>
      </c>
      <c r="B1655" s="9" t="s">
        <v>6143</v>
      </c>
      <c r="C1655" s="9" t="s">
        <v>22</v>
      </c>
      <c r="D1655" s="9" t="s">
        <v>6144</v>
      </c>
      <c r="E1655" s="18" t="s">
        <v>1860</v>
      </c>
      <c r="F1655" s="9"/>
      <c r="G1655" s="12">
        <v>0</v>
      </c>
      <c r="H1655" s="9" t="s">
        <v>390</v>
      </c>
      <c r="I1655" s="9" t="s">
        <v>390</v>
      </c>
      <c r="J1655" s="12">
        <v>1</v>
      </c>
      <c r="K1655" s="13">
        <v>43602</v>
      </c>
      <c r="L1655" s="86">
        <f>(Tabla2[[#This Row],[release_year]]-'VARIANZA Y DES. EST'!$L$11)^2</f>
        <v>14.590890603358293</v>
      </c>
      <c r="M1655" s="12">
        <v>2018</v>
      </c>
      <c r="N1655" s="9" t="s">
        <v>76</v>
      </c>
      <c r="O1655" s="9" t="s">
        <v>6021</v>
      </c>
      <c r="P1655" s="12">
        <v>88</v>
      </c>
      <c r="Q1655" s="12">
        <v>88</v>
      </c>
      <c r="R1655" s="12">
        <v>133.74916841054252</v>
      </c>
      <c r="S1655" s="12" t="s">
        <v>28</v>
      </c>
      <c r="T1655" s="9" t="s">
        <v>105</v>
      </c>
      <c r="U1655" s="9" t="s">
        <v>57</v>
      </c>
      <c r="V1655" s="9" t="s">
        <v>105</v>
      </c>
      <c r="W1655" s="14">
        <v>2</v>
      </c>
    </row>
    <row r="1656" spans="1:23" x14ac:dyDescent="0.25">
      <c r="A1656" s="8">
        <v>3831</v>
      </c>
      <c r="B1656" s="9" t="s">
        <v>6145</v>
      </c>
      <c r="C1656" s="9" t="s">
        <v>22</v>
      </c>
      <c r="D1656" s="9" t="s">
        <v>6146</v>
      </c>
      <c r="E1656" s="18" t="s">
        <v>6147</v>
      </c>
      <c r="F1656" s="9" t="s">
        <v>6147</v>
      </c>
      <c r="G1656" s="12">
        <v>1</v>
      </c>
      <c r="H1656" s="9" t="s">
        <v>2696</v>
      </c>
      <c r="I1656" s="9" t="s">
        <v>2696</v>
      </c>
      <c r="J1656" s="12">
        <v>1</v>
      </c>
      <c r="K1656" s="13">
        <v>43597</v>
      </c>
      <c r="L1656" s="86">
        <f>(Tabla2[[#This Row],[release_year]]-'VARIANZA Y DES. EST'!$L$11)^2</f>
        <v>14.590890603358293</v>
      </c>
      <c r="M1656" s="12">
        <v>2018</v>
      </c>
      <c r="N1656" s="9" t="s">
        <v>35</v>
      </c>
      <c r="O1656" s="9" t="s">
        <v>6021</v>
      </c>
      <c r="P1656" s="12">
        <v>88</v>
      </c>
      <c r="Q1656" s="12">
        <v>88</v>
      </c>
      <c r="R1656" s="12">
        <v>133.74916841054252</v>
      </c>
      <c r="S1656" s="12" t="s">
        <v>28</v>
      </c>
      <c r="T1656" s="9" t="s">
        <v>57</v>
      </c>
      <c r="U1656" s="9" t="s">
        <v>57</v>
      </c>
      <c r="V1656" s="9" t="s">
        <v>57</v>
      </c>
      <c r="W1656" s="14">
        <v>1</v>
      </c>
    </row>
    <row r="1657" spans="1:23" x14ac:dyDescent="0.25">
      <c r="A1657" s="8">
        <v>3873</v>
      </c>
      <c r="B1657" s="9" t="s">
        <v>6148</v>
      </c>
      <c r="C1657" s="9" t="s">
        <v>22</v>
      </c>
      <c r="D1657" s="9" t="s">
        <v>6149</v>
      </c>
      <c r="E1657" s="9" t="s">
        <v>6150</v>
      </c>
      <c r="F1657" s="9" t="s">
        <v>6151</v>
      </c>
      <c r="G1657" s="12">
        <v>1</v>
      </c>
      <c r="H1657" s="9" t="s">
        <v>25</v>
      </c>
      <c r="I1657" s="9" t="s">
        <v>25</v>
      </c>
      <c r="J1657" s="12">
        <v>1</v>
      </c>
      <c r="K1657" s="13">
        <v>43586</v>
      </c>
      <c r="L1657" s="86">
        <f>(Tabla2[[#This Row],[release_year]]-'VARIANZA Y DES. EST'!$L$11)^2</f>
        <v>23.230495463129063</v>
      </c>
      <c r="M1657" s="12">
        <v>2019</v>
      </c>
      <c r="N1657" s="9" t="s">
        <v>99</v>
      </c>
      <c r="O1657" s="9" t="s">
        <v>6021</v>
      </c>
      <c r="P1657" s="12">
        <v>88</v>
      </c>
      <c r="Q1657" s="12">
        <v>88</v>
      </c>
      <c r="R1657" s="12">
        <v>133.74916841054252</v>
      </c>
      <c r="S1657" s="12" t="s">
        <v>28</v>
      </c>
      <c r="T1657" s="9" t="s">
        <v>57</v>
      </c>
      <c r="U1657" s="9" t="s">
        <v>57</v>
      </c>
      <c r="V1657" s="9" t="s">
        <v>57</v>
      </c>
      <c r="W1657" s="14">
        <v>1</v>
      </c>
    </row>
    <row r="1658" spans="1:23" x14ac:dyDescent="0.25">
      <c r="A1658" s="8">
        <v>3936</v>
      </c>
      <c r="B1658" s="9" t="s">
        <v>6152</v>
      </c>
      <c r="C1658" s="9" t="s">
        <v>22</v>
      </c>
      <c r="D1658" s="9" t="s">
        <v>6153</v>
      </c>
      <c r="E1658" s="9" t="s">
        <v>6154</v>
      </c>
      <c r="F1658" s="9" t="s">
        <v>6155</v>
      </c>
      <c r="G1658" s="12">
        <v>8</v>
      </c>
      <c r="H1658" s="9" t="s">
        <v>25</v>
      </c>
      <c r="I1658" s="9" t="s">
        <v>25</v>
      </c>
      <c r="J1658" s="12">
        <v>1</v>
      </c>
      <c r="K1658" s="13">
        <v>43560</v>
      </c>
      <c r="L1658" s="86">
        <f>(Tabla2[[#This Row],[release_year]]-'VARIANZA Y DES. EST'!$L$11)^2</f>
        <v>23.230495463129063</v>
      </c>
      <c r="M1658" s="12">
        <v>2019</v>
      </c>
      <c r="N1658" s="9" t="s">
        <v>76</v>
      </c>
      <c r="O1658" s="9" t="s">
        <v>6021</v>
      </c>
      <c r="P1658" s="12">
        <v>88</v>
      </c>
      <c r="Q1658" s="12">
        <v>88</v>
      </c>
      <c r="R1658" s="12">
        <v>133.74916841054252</v>
      </c>
      <c r="S1658" s="12" t="s">
        <v>28</v>
      </c>
      <c r="T1658" s="9" t="s">
        <v>2252</v>
      </c>
      <c r="U1658" s="9" t="s">
        <v>38</v>
      </c>
      <c r="V1658" s="9" t="s">
        <v>2252</v>
      </c>
      <c r="W1658" s="14">
        <v>2</v>
      </c>
    </row>
    <row r="1659" spans="1:23" x14ac:dyDescent="0.25">
      <c r="A1659" s="8">
        <v>3960</v>
      </c>
      <c r="B1659" s="9" t="s">
        <v>6156</v>
      </c>
      <c r="C1659" s="9" t="s">
        <v>22</v>
      </c>
      <c r="D1659" s="9" t="s">
        <v>6157</v>
      </c>
      <c r="E1659" s="18" t="s">
        <v>6158</v>
      </c>
      <c r="F1659" s="18" t="s">
        <v>6159</v>
      </c>
      <c r="G1659" s="12">
        <v>10</v>
      </c>
      <c r="H1659" s="9" t="s">
        <v>25</v>
      </c>
      <c r="I1659" s="9" t="s">
        <v>25</v>
      </c>
      <c r="J1659" s="12">
        <v>1</v>
      </c>
      <c r="K1659" s="13">
        <v>43555</v>
      </c>
      <c r="L1659" s="86">
        <f>(Tabla2[[#This Row],[release_year]]-'VARIANZA Y DES. EST'!$L$11)^2</f>
        <v>23.230495463129063</v>
      </c>
      <c r="M1659" s="12">
        <v>2019</v>
      </c>
      <c r="N1659" s="9" t="s">
        <v>35</v>
      </c>
      <c r="O1659" s="9" t="s">
        <v>6021</v>
      </c>
      <c r="P1659" s="12">
        <v>88</v>
      </c>
      <c r="Q1659" s="12">
        <v>88</v>
      </c>
      <c r="R1659" s="12">
        <v>133.74916841054252</v>
      </c>
      <c r="S1659" s="12" t="s">
        <v>28</v>
      </c>
      <c r="T1659" s="9" t="s">
        <v>514</v>
      </c>
      <c r="U1659" s="9" t="s">
        <v>514</v>
      </c>
      <c r="V1659" s="9" t="s">
        <v>514</v>
      </c>
      <c r="W1659" s="14">
        <v>1</v>
      </c>
    </row>
    <row r="1660" spans="1:23" x14ac:dyDescent="0.25">
      <c r="A1660" s="8">
        <v>4166</v>
      </c>
      <c r="B1660" s="9" t="s">
        <v>6160</v>
      </c>
      <c r="C1660" s="9" t="s">
        <v>22</v>
      </c>
      <c r="D1660" s="9" t="s">
        <v>6161</v>
      </c>
      <c r="E1660" s="18" t="s">
        <v>6162</v>
      </c>
      <c r="F1660" s="9" t="s">
        <v>6163</v>
      </c>
      <c r="G1660" s="12">
        <v>6</v>
      </c>
      <c r="H1660" s="9" t="s">
        <v>390</v>
      </c>
      <c r="I1660" s="9" t="s">
        <v>6164</v>
      </c>
      <c r="J1660" s="12">
        <v>2</v>
      </c>
      <c r="K1660" s="13">
        <v>43490</v>
      </c>
      <c r="L1660" s="86">
        <f>(Tabla2[[#This Row],[release_year]]-'VARIANZA Y DES. EST'!$L$11)^2</f>
        <v>14.590890603358293</v>
      </c>
      <c r="M1660" s="12">
        <v>2018</v>
      </c>
      <c r="N1660" s="9" t="s">
        <v>76</v>
      </c>
      <c r="O1660" s="9" t="s">
        <v>6021</v>
      </c>
      <c r="P1660" s="12">
        <v>88</v>
      </c>
      <c r="Q1660" s="12">
        <v>88</v>
      </c>
      <c r="R1660" s="12">
        <v>133.74916841054252</v>
      </c>
      <c r="S1660" s="12" t="s">
        <v>28</v>
      </c>
      <c r="T1660" s="9" t="s">
        <v>3179</v>
      </c>
      <c r="U1660" s="9" t="s">
        <v>514</v>
      </c>
      <c r="V1660" s="9" t="s">
        <v>3179</v>
      </c>
      <c r="W1660" s="14">
        <v>2</v>
      </c>
    </row>
    <row r="1661" spans="1:23" x14ac:dyDescent="0.25">
      <c r="A1661" s="8">
        <v>4187</v>
      </c>
      <c r="B1661" s="9" t="s">
        <v>6165</v>
      </c>
      <c r="C1661" s="9" t="s">
        <v>22</v>
      </c>
      <c r="D1661" s="9" t="s">
        <v>6166</v>
      </c>
      <c r="E1661" s="18" t="s">
        <v>6167</v>
      </c>
      <c r="F1661" s="9" t="s">
        <v>6168</v>
      </c>
      <c r="G1661" s="12">
        <v>8</v>
      </c>
      <c r="H1661" s="9" t="s">
        <v>131</v>
      </c>
      <c r="I1661" s="9" t="s">
        <v>131</v>
      </c>
      <c r="J1661" s="12">
        <v>1</v>
      </c>
      <c r="K1661" s="13">
        <v>43480</v>
      </c>
      <c r="L1661" s="86">
        <f>(Tabla2[[#This Row],[release_year]]-'VARIANZA Y DES. EST'!$L$11)^2</f>
        <v>3.3116808838167522</v>
      </c>
      <c r="M1661" s="12">
        <v>2016</v>
      </c>
      <c r="N1661" s="9" t="s">
        <v>35</v>
      </c>
      <c r="O1661" s="9" t="s">
        <v>6021</v>
      </c>
      <c r="P1661" s="12">
        <v>88</v>
      </c>
      <c r="Q1661" s="12">
        <v>88</v>
      </c>
      <c r="R1661" s="12">
        <v>133.74916841054252</v>
      </c>
      <c r="S1661" s="12" t="s">
        <v>28</v>
      </c>
      <c r="T1661" s="9" t="s">
        <v>70</v>
      </c>
      <c r="U1661" s="9" t="s">
        <v>45</v>
      </c>
      <c r="V1661" s="9" t="s">
        <v>70</v>
      </c>
      <c r="W1661" s="14">
        <v>2</v>
      </c>
    </row>
    <row r="1662" spans="1:23" x14ac:dyDescent="0.25">
      <c r="A1662" s="8">
        <v>4539</v>
      </c>
      <c r="B1662" s="9" t="s">
        <v>6169</v>
      </c>
      <c r="C1662" s="9" t="s">
        <v>22</v>
      </c>
      <c r="D1662" s="9" t="s">
        <v>6170</v>
      </c>
      <c r="E1662" s="18" t="s">
        <v>6171</v>
      </c>
      <c r="F1662" s="9" t="s">
        <v>6172</v>
      </c>
      <c r="G1662" s="12">
        <v>9</v>
      </c>
      <c r="H1662" s="9" t="s">
        <v>25</v>
      </c>
      <c r="I1662" s="9" t="s">
        <v>25</v>
      </c>
      <c r="J1662" s="12">
        <v>1</v>
      </c>
      <c r="K1662" s="13">
        <v>43376</v>
      </c>
      <c r="L1662" s="86">
        <f>(Tabla2[[#This Row],[release_year]]-'VARIANZA Y DES. EST'!$L$11)^2</f>
        <v>7.9512857435875226</v>
      </c>
      <c r="M1662" s="12">
        <v>2017</v>
      </c>
      <c r="N1662" s="9" t="s">
        <v>76</v>
      </c>
      <c r="O1662" s="9" t="s">
        <v>6021</v>
      </c>
      <c r="P1662" s="12">
        <v>88</v>
      </c>
      <c r="Q1662" s="12">
        <v>88</v>
      </c>
      <c r="R1662" s="12">
        <v>133.74916841054252</v>
      </c>
      <c r="S1662" s="12" t="s">
        <v>28</v>
      </c>
      <c r="T1662" s="9" t="s">
        <v>514</v>
      </c>
      <c r="U1662" s="9" t="s">
        <v>514</v>
      </c>
      <c r="V1662" s="9" t="s">
        <v>514</v>
      </c>
      <c r="W1662" s="14">
        <v>1</v>
      </c>
    </row>
    <row r="1663" spans="1:23" x14ac:dyDescent="0.25">
      <c r="A1663" s="8">
        <v>4740</v>
      </c>
      <c r="B1663" s="9" t="s">
        <v>6173</v>
      </c>
      <c r="C1663" s="9" t="s">
        <v>22</v>
      </c>
      <c r="D1663" s="9" t="s">
        <v>6174</v>
      </c>
      <c r="E1663" s="9" t="s">
        <v>6175</v>
      </c>
      <c r="F1663" s="9" t="s">
        <v>6176</v>
      </c>
      <c r="G1663" s="12">
        <v>2</v>
      </c>
      <c r="H1663" s="9" t="s">
        <v>25</v>
      </c>
      <c r="I1663" s="9" t="s">
        <v>25</v>
      </c>
      <c r="J1663" s="12">
        <v>1</v>
      </c>
      <c r="K1663" s="13">
        <v>43313</v>
      </c>
      <c r="L1663" s="86">
        <f>(Tabla2[[#This Row],[release_year]]-'VARIANZA Y DES. EST'!$L$11)^2</f>
        <v>14.590890603358293</v>
      </c>
      <c r="M1663" s="12">
        <v>2018</v>
      </c>
      <c r="N1663" s="9" t="s">
        <v>76</v>
      </c>
      <c r="O1663" s="9" t="s">
        <v>6021</v>
      </c>
      <c r="P1663" s="12">
        <v>88</v>
      </c>
      <c r="Q1663" s="12">
        <v>88</v>
      </c>
      <c r="R1663" s="12">
        <v>133.74916841054252</v>
      </c>
      <c r="S1663" s="12" t="s">
        <v>28</v>
      </c>
      <c r="T1663" s="9" t="s">
        <v>57</v>
      </c>
      <c r="U1663" s="9" t="s">
        <v>57</v>
      </c>
      <c r="V1663" s="9" t="s">
        <v>57</v>
      </c>
      <c r="W1663" s="14">
        <v>1</v>
      </c>
    </row>
    <row r="1664" spans="1:23" x14ac:dyDescent="0.25">
      <c r="A1664" s="8">
        <v>4771</v>
      </c>
      <c r="B1664" s="9" t="s">
        <v>6177</v>
      </c>
      <c r="C1664" s="9" t="s">
        <v>22</v>
      </c>
      <c r="D1664" s="9" t="s">
        <v>6178</v>
      </c>
      <c r="E1664" s="18" t="s">
        <v>6179</v>
      </c>
      <c r="F1664" s="9" t="s">
        <v>6180</v>
      </c>
      <c r="G1664" s="12">
        <v>10</v>
      </c>
      <c r="H1664" s="9" t="s">
        <v>279</v>
      </c>
      <c r="I1664" s="9" t="s">
        <v>279</v>
      </c>
      <c r="J1664" s="12">
        <v>1</v>
      </c>
      <c r="K1664" s="13">
        <v>43296</v>
      </c>
      <c r="L1664" s="86">
        <f>(Tabla2[[#This Row],[release_year]]-'VARIANZA Y DES. EST'!$L$11)^2</f>
        <v>14.590890603358293</v>
      </c>
      <c r="M1664" s="12">
        <v>2018</v>
      </c>
      <c r="N1664" s="9" t="s">
        <v>55</v>
      </c>
      <c r="O1664" s="9" t="s">
        <v>6021</v>
      </c>
      <c r="P1664" s="12">
        <v>88</v>
      </c>
      <c r="Q1664" s="12">
        <v>88</v>
      </c>
      <c r="R1664" s="12">
        <v>133.74916841054252</v>
      </c>
      <c r="S1664" s="12" t="s">
        <v>28</v>
      </c>
      <c r="T1664" s="9" t="s">
        <v>6181</v>
      </c>
      <c r="U1664" s="9" t="s">
        <v>30</v>
      </c>
      <c r="V1664" s="9" t="s">
        <v>6181</v>
      </c>
      <c r="W1664" s="14">
        <v>3</v>
      </c>
    </row>
    <row r="1665" spans="1:23" x14ac:dyDescent="0.25">
      <c r="A1665" s="8">
        <v>4785</v>
      </c>
      <c r="B1665" s="9" t="s">
        <v>6182</v>
      </c>
      <c r="C1665" s="9" t="s">
        <v>22</v>
      </c>
      <c r="D1665" s="9" t="s">
        <v>6183</v>
      </c>
      <c r="E1665" s="18" t="s">
        <v>6184</v>
      </c>
      <c r="F1665" s="9" t="s">
        <v>6185</v>
      </c>
      <c r="G1665" s="12">
        <v>12</v>
      </c>
      <c r="H1665" s="9" t="s">
        <v>231</v>
      </c>
      <c r="I1665" s="9" t="s">
        <v>6186</v>
      </c>
      <c r="J1665" s="12">
        <v>3</v>
      </c>
      <c r="K1665" s="13">
        <v>43287</v>
      </c>
      <c r="L1665" s="86">
        <f>(Tabla2[[#This Row],[release_year]]-'VARIANZA Y DES. EST'!$L$11)^2</f>
        <v>14.590890603358293</v>
      </c>
      <c r="M1665" s="12">
        <v>2018</v>
      </c>
      <c r="N1665" s="9" t="s">
        <v>82</v>
      </c>
      <c r="O1665" s="9" t="s">
        <v>6021</v>
      </c>
      <c r="P1665" s="12">
        <v>88</v>
      </c>
      <c r="Q1665" s="12">
        <v>88</v>
      </c>
      <c r="R1665" s="12">
        <v>133.74916841054252</v>
      </c>
      <c r="S1665" s="12" t="s">
        <v>28</v>
      </c>
      <c r="T1665" s="9" t="s">
        <v>51</v>
      </c>
      <c r="U1665" s="9" t="s">
        <v>30</v>
      </c>
      <c r="V1665" s="9" t="s">
        <v>51</v>
      </c>
      <c r="W1665" s="14">
        <v>2</v>
      </c>
    </row>
    <row r="1666" spans="1:23" x14ac:dyDescent="0.25">
      <c r="A1666" s="8">
        <v>4790</v>
      </c>
      <c r="B1666" s="9" t="s">
        <v>6187</v>
      </c>
      <c r="C1666" s="9" t="s">
        <v>22</v>
      </c>
      <c r="D1666" s="9" t="s">
        <v>6188</v>
      </c>
      <c r="E1666" s="18" t="s">
        <v>6189</v>
      </c>
      <c r="F1666" s="9" t="s">
        <v>6190</v>
      </c>
      <c r="G1666" s="12">
        <v>6</v>
      </c>
      <c r="H1666" s="9" t="s">
        <v>2924</v>
      </c>
      <c r="I1666" s="9" t="s">
        <v>6191</v>
      </c>
      <c r="J1666" s="12">
        <v>3</v>
      </c>
      <c r="K1666" s="13">
        <v>43283</v>
      </c>
      <c r="L1666" s="86">
        <f>(Tabla2[[#This Row],[release_year]]-'VARIANZA Y DES. EST'!$L$11)^2</f>
        <v>14.590890603358293</v>
      </c>
      <c r="M1666" s="12">
        <v>2018</v>
      </c>
      <c r="N1666" s="9" t="s">
        <v>35</v>
      </c>
      <c r="O1666" s="9" t="s">
        <v>6021</v>
      </c>
      <c r="P1666" s="12">
        <v>88</v>
      </c>
      <c r="Q1666" s="12">
        <v>88</v>
      </c>
      <c r="R1666" s="12">
        <v>133.74916841054252</v>
      </c>
      <c r="S1666" s="12" t="s">
        <v>28</v>
      </c>
      <c r="T1666" s="9" t="s">
        <v>2492</v>
      </c>
      <c r="U1666" s="9" t="s">
        <v>95</v>
      </c>
      <c r="V1666" s="9" t="s">
        <v>2492</v>
      </c>
      <c r="W1666" s="14">
        <v>3</v>
      </c>
    </row>
    <row r="1667" spans="1:23" x14ac:dyDescent="0.25">
      <c r="A1667" s="8">
        <v>4800</v>
      </c>
      <c r="B1667" s="9" t="s">
        <v>6192</v>
      </c>
      <c r="C1667" s="9" t="s">
        <v>22</v>
      </c>
      <c r="D1667" s="9" t="s">
        <v>6193</v>
      </c>
      <c r="E1667" s="18" t="s">
        <v>6194</v>
      </c>
      <c r="F1667" s="9" t="s">
        <v>6195</v>
      </c>
      <c r="G1667" s="12">
        <v>14</v>
      </c>
      <c r="H1667" s="9" t="s">
        <v>468</v>
      </c>
      <c r="I1667" s="9" t="s">
        <v>468</v>
      </c>
      <c r="J1667" s="12">
        <v>1</v>
      </c>
      <c r="K1667" s="13">
        <v>43282</v>
      </c>
      <c r="L1667" s="86">
        <f>(Tabla2[[#This Row],[release_year]]-'VARIANZA Y DES. EST'!$L$11)^2</f>
        <v>0.67207602404598188</v>
      </c>
      <c r="M1667" s="12">
        <v>2015</v>
      </c>
      <c r="N1667" s="9" t="s">
        <v>35</v>
      </c>
      <c r="O1667" s="9" t="s">
        <v>6021</v>
      </c>
      <c r="P1667" s="12">
        <v>88</v>
      </c>
      <c r="Q1667" s="12">
        <v>88</v>
      </c>
      <c r="R1667" s="12">
        <v>133.74916841054252</v>
      </c>
      <c r="S1667" s="12" t="s">
        <v>28</v>
      </c>
      <c r="T1667" s="9" t="s">
        <v>3179</v>
      </c>
      <c r="U1667" s="9" t="s">
        <v>514</v>
      </c>
      <c r="V1667" s="9" t="s">
        <v>3179</v>
      </c>
      <c r="W1667" s="14">
        <v>2</v>
      </c>
    </row>
    <row r="1668" spans="1:23" x14ac:dyDescent="0.25">
      <c r="A1668" s="8">
        <v>4980</v>
      </c>
      <c r="B1668" s="9" t="s">
        <v>6196</v>
      </c>
      <c r="C1668" s="9" t="s">
        <v>22</v>
      </c>
      <c r="D1668" s="9" t="s">
        <v>6197</v>
      </c>
      <c r="E1668" s="7" t="s">
        <v>6198</v>
      </c>
      <c r="F1668" s="24"/>
      <c r="G1668" s="12">
        <v>0</v>
      </c>
      <c r="H1668" s="9" t="s">
        <v>25</v>
      </c>
      <c r="I1668" s="9" t="s">
        <v>25</v>
      </c>
      <c r="J1668" s="12">
        <v>1</v>
      </c>
      <c r="K1668" s="13">
        <v>43175</v>
      </c>
      <c r="L1668" s="86">
        <f>(Tabla2[[#This Row],[release_year]]-'VARIANZA Y DES. EST'!$L$11)^2</f>
        <v>14.590890603358293</v>
      </c>
      <c r="M1668" s="12">
        <v>2018</v>
      </c>
      <c r="N1668" s="9" t="s">
        <v>35</v>
      </c>
      <c r="O1668" s="9" t="s">
        <v>6021</v>
      </c>
      <c r="P1668" s="12">
        <v>88</v>
      </c>
      <c r="Q1668" s="12">
        <v>88</v>
      </c>
      <c r="R1668" s="12">
        <v>133.74916841054252</v>
      </c>
      <c r="S1668" s="12" t="s">
        <v>28</v>
      </c>
      <c r="T1668" s="9" t="s">
        <v>57</v>
      </c>
      <c r="U1668" s="9" t="s">
        <v>57</v>
      </c>
      <c r="V1668" s="9" t="s">
        <v>57</v>
      </c>
      <c r="W1668" s="14">
        <v>1</v>
      </c>
    </row>
    <row r="1669" spans="1:23" x14ac:dyDescent="0.25">
      <c r="A1669" s="8">
        <v>5229</v>
      </c>
      <c r="B1669" s="9" t="s">
        <v>6199</v>
      </c>
      <c r="C1669" s="9" t="s">
        <v>22</v>
      </c>
      <c r="D1669" s="9" t="s">
        <v>6200</v>
      </c>
      <c r="E1669" s="9" t="s">
        <v>6201</v>
      </c>
      <c r="F1669" s="9" t="s">
        <v>6202</v>
      </c>
      <c r="G1669" s="12">
        <v>5</v>
      </c>
      <c r="H1669" s="9" t="s">
        <v>6203</v>
      </c>
      <c r="I1669" s="9" t="s">
        <v>6203</v>
      </c>
      <c r="J1669" s="12">
        <v>1</v>
      </c>
      <c r="K1669" s="16">
        <v>43020</v>
      </c>
      <c r="L1669" s="86">
        <f>(Tabla2[[#This Row],[release_year]]-'VARIANZA Y DES. EST'!$L$11)^2</f>
        <v>3.3116808838167522</v>
      </c>
      <c r="M1669" s="12">
        <v>2016</v>
      </c>
      <c r="N1669" s="9" t="s">
        <v>76</v>
      </c>
      <c r="O1669" s="9" t="s">
        <v>6021</v>
      </c>
      <c r="P1669" s="12">
        <v>88</v>
      </c>
      <c r="Q1669" s="12">
        <v>88</v>
      </c>
      <c r="R1669" s="12">
        <v>133.74916841054252</v>
      </c>
      <c r="S1669" s="12" t="s">
        <v>28</v>
      </c>
      <c r="T1669" s="9" t="s">
        <v>3625</v>
      </c>
      <c r="U1669" s="9" t="s">
        <v>95</v>
      </c>
      <c r="V1669" s="9" t="s">
        <v>3625</v>
      </c>
      <c r="W1669" s="14">
        <v>3</v>
      </c>
    </row>
    <row r="1670" spans="1:23" x14ac:dyDescent="0.25">
      <c r="A1670" s="8">
        <v>5491</v>
      </c>
      <c r="B1670" s="9" t="s">
        <v>6204</v>
      </c>
      <c r="C1670" s="9" t="s">
        <v>22</v>
      </c>
      <c r="D1670" s="9" t="s">
        <v>6205</v>
      </c>
      <c r="E1670" s="18" t="s">
        <v>6206</v>
      </c>
      <c r="F1670" s="9" t="s">
        <v>6207</v>
      </c>
      <c r="G1670" s="12">
        <v>10</v>
      </c>
      <c r="H1670" s="9" t="s">
        <v>126</v>
      </c>
      <c r="I1670" s="9" t="s">
        <v>126</v>
      </c>
      <c r="J1670" s="12">
        <v>1</v>
      </c>
      <c r="K1670" s="13">
        <v>42867</v>
      </c>
      <c r="L1670" s="86">
        <f>(Tabla2[[#This Row],[release_year]]-'VARIANZA Y DES. EST'!$L$11)^2</f>
        <v>7.9512857435875226</v>
      </c>
      <c r="M1670" s="12">
        <v>2017</v>
      </c>
      <c r="N1670" s="9" t="s">
        <v>76</v>
      </c>
      <c r="O1670" s="9" t="s">
        <v>6021</v>
      </c>
      <c r="P1670" s="12">
        <v>88</v>
      </c>
      <c r="Q1670" s="12">
        <v>88</v>
      </c>
      <c r="R1670" s="12">
        <v>133.74916841054252</v>
      </c>
      <c r="S1670" s="12" t="s">
        <v>28</v>
      </c>
      <c r="T1670" s="9" t="s">
        <v>6208</v>
      </c>
      <c r="U1670" s="9" t="s">
        <v>95</v>
      </c>
      <c r="V1670" s="9" t="s">
        <v>6208</v>
      </c>
      <c r="W1670" s="14">
        <v>3</v>
      </c>
    </row>
    <row r="1671" spans="1:23" x14ac:dyDescent="0.25">
      <c r="A1671" s="8">
        <v>5544</v>
      </c>
      <c r="B1671" s="9" t="s">
        <v>6209</v>
      </c>
      <c r="C1671" s="9" t="s">
        <v>22</v>
      </c>
      <c r="D1671" s="9" t="s">
        <v>6210</v>
      </c>
      <c r="E1671" s="18" t="s">
        <v>6211</v>
      </c>
      <c r="F1671" s="9" t="s">
        <v>6212</v>
      </c>
      <c r="G1671" s="12">
        <v>5</v>
      </c>
      <c r="H1671" s="9" t="s">
        <v>858</v>
      </c>
      <c r="I1671" s="9" t="s">
        <v>858</v>
      </c>
      <c r="J1671" s="12">
        <v>1</v>
      </c>
      <c r="K1671" s="13">
        <v>42826</v>
      </c>
      <c r="L1671" s="86">
        <f>(Tabla2[[#This Row],[release_year]]-'VARIANZA Y DES. EST'!$L$11)^2</f>
        <v>3.3116808838167522</v>
      </c>
      <c r="M1671" s="12">
        <v>2016</v>
      </c>
      <c r="N1671" s="9" t="s">
        <v>76</v>
      </c>
      <c r="O1671" s="9" t="s">
        <v>6021</v>
      </c>
      <c r="P1671" s="12">
        <v>88</v>
      </c>
      <c r="Q1671" s="12">
        <v>88</v>
      </c>
      <c r="R1671" s="12">
        <v>133.74916841054252</v>
      </c>
      <c r="S1671" s="12" t="s">
        <v>28</v>
      </c>
      <c r="T1671" s="9" t="s">
        <v>2492</v>
      </c>
      <c r="U1671" s="9" t="s">
        <v>95</v>
      </c>
      <c r="V1671" s="9" t="s">
        <v>2492</v>
      </c>
      <c r="W1671" s="14">
        <v>3</v>
      </c>
    </row>
    <row r="1672" spans="1:23" x14ac:dyDescent="0.25">
      <c r="A1672" s="8">
        <v>5545</v>
      </c>
      <c r="B1672" s="9" t="s">
        <v>6213</v>
      </c>
      <c r="C1672" s="9" t="s">
        <v>22</v>
      </c>
      <c r="D1672" s="9" t="s">
        <v>6214</v>
      </c>
      <c r="E1672" s="18" t="s">
        <v>6215</v>
      </c>
      <c r="F1672" s="9" t="s">
        <v>6216</v>
      </c>
      <c r="G1672" s="12">
        <v>8</v>
      </c>
      <c r="H1672" s="9" t="s">
        <v>25</v>
      </c>
      <c r="I1672" s="9" t="s">
        <v>25</v>
      </c>
      <c r="J1672" s="12">
        <v>1</v>
      </c>
      <c r="K1672" s="13">
        <v>42826</v>
      </c>
      <c r="L1672" s="86">
        <f>(Tabla2[[#This Row],[release_year]]-'VARIANZA Y DES. EST'!$L$11)^2</f>
        <v>3.3116808838167522</v>
      </c>
      <c r="M1672" s="12">
        <v>2016</v>
      </c>
      <c r="N1672" s="9" t="s">
        <v>76</v>
      </c>
      <c r="O1672" s="9" t="s">
        <v>6021</v>
      </c>
      <c r="P1672" s="12">
        <v>88</v>
      </c>
      <c r="Q1672" s="12">
        <v>88</v>
      </c>
      <c r="R1672" s="12">
        <v>133.74916841054252</v>
      </c>
      <c r="S1672" s="12" t="s">
        <v>28</v>
      </c>
      <c r="T1672" s="9" t="s">
        <v>45</v>
      </c>
      <c r="U1672" s="9" t="s">
        <v>45</v>
      </c>
      <c r="V1672" s="9" t="s">
        <v>45</v>
      </c>
      <c r="W1672" s="14">
        <v>1</v>
      </c>
    </row>
    <row r="1673" spans="1:23" x14ac:dyDescent="0.25">
      <c r="A1673" s="8">
        <v>5606</v>
      </c>
      <c r="B1673" s="9" t="s">
        <v>6217</v>
      </c>
      <c r="C1673" s="9" t="s">
        <v>22</v>
      </c>
      <c r="D1673" s="9" t="s">
        <v>6218</v>
      </c>
      <c r="E1673" s="18" t="s">
        <v>6219</v>
      </c>
      <c r="F1673" s="18" t="s">
        <v>6220</v>
      </c>
      <c r="G1673" s="12">
        <v>8</v>
      </c>
      <c r="H1673" s="9" t="s">
        <v>1786</v>
      </c>
      <c r="I1673" s="9" t="s">
        <v>6221</v>
      </c>
      <c r="J1673" s="12">
        <v>4</v>
      </c>
      <c r="K1673" s="13">
        <v>42781</v>
      </c>
      <c r="L1673" s="86">
        <f>(Tabla2[[#This Row],[release_year]]-'VARIANZA Y DES. EST'!$L$11)^2</f>
        <v>0.67207602404598188</v>
      </c>
      <c r="M1673" s="12">
        <v>2015</v>
      </c>
      <c r="N1673" s="9" t="s">
        <v>76</v>
      </c>
      <c r="O1673" s="9" t="s">
        <v>6021</v>
      </c>
      <c r="P1673" s="12">
        <v>88</v>
      </c>
      <c r="Q1673" s="12">
        <v>88</v>
      </c>
      <c r="R1673" s="12">
        <v>133.74916841054252</v>
      </c>
      <c r="S1673" s="12" t="s">
        <v>28</v>
      </c>
      <c r="T1673" s="9" t="s">
        <v>70</v>
      </c>
      <c r="U1673" s="9" t="s">
        <v>45</v>
      </c>
      <c r="V1673" s="9" t="s">
        <v>70</v>
      </c>
      <c r="W1673" s="14">
        <v>2</v>
      </c>
    </row>
    <row r="1674" spans="1:23" x14ac:dyDescent="0.25">
      <c r="A1674" s="8">
        <v>5661</v>
      </c>
      <c r="B1674" s="9" t="s">
        <v>6222</v>
      </c>
      <c r="C1674" s="9" t="s">
        <v>22</v>
      </c>
      <c r="D1674" s="9" t="s">
        <v>6223</v>
      </c>
      <c r="E1674" s="18" t="s">
        <v>2549</v>
      </c>
      <c r="F1674" s="9" t="s">
        <v>6224</v>
      </c>
      <c r="G1674" s="12">
        <v>1</v>
      </c>
      <c r="H1674" s="9" t="s">
        <v>25</v>
      </c>
      <c r="I1674" s="9" t="s">
        <v>25</v>
      </c>
      <c r="J1674" s="12">
        <v>1</v>
      </c>
      <c r="K1674" s="16">
        <v>42724</v>
      </c>
      <c r="L1674" s="86">
        <f>(Tabla2[[#This Row],[release_year]]-'VARIANZA Y DES. EST'!$L$11)^2</f>
        <v>3.3116808838167522</v>
      </c>
      <c r="M1674" s="12">
        <v>2016</v>
      </c>
      <c r="N1674" s="9" t="s">
        <v>35</v>
      </c>
      <c r="O1674" s="9" t="s">
        <v>6021</v>
      </c>
      <c r="P1674" s="12">
        <v>88</v>
      </c>
      <c r="Q1674" s="12">
        <v>88</v>
      </c>
      <c r="R1674" s="12">
        <v>133.74916841054252</v>
      </c>
      <c r="S1674" s="12" t="s">
        <v>28</v>
      </c>
      <c r="T1674" s="9" t="s">
        <v>477</v>
      </c>
      <c r="U1674" s="9" t="s">
        <v>477</v>
      </c>
      <c r="V1674" s="9" t="s">
        <v>477</v>
      </c>
      <c r="W1674" s="14">
        <v>1</v>
      </c>
    </row>
    <row r="1675" spans="1:23" x14ac:dyDescent="0.25">
      <c r="A1675" s="8">
        <v>5664</v>
      </c>
      <c r="B1675" s="9" t="s">
        <v>6225</v>
      </c>
      <c r="C1675" s="9" t="s">
        <v>22</v>
      </c>
      <c r="D1675" s="9" t="s">
        <v>6226</v>
      </c>
      <c r="E1675" s="18" t="s">
        <v>6227</v>
      </c>
      <c r="F1675" s="9" t="s">
        <v>6228</v>
      </c>
      <c r="G1675" s="12">
        <v>12</v>
      </c>
      <c r="H1675" s="9" t="s">
        <v>25</v>
      </c>
      <c r="I1675" s="9" t="s">
        <v>25</v>
      </c>
      <c r="J1675" s="12">
        <v>1</v>
      </c>
      <c r="K1675" s="16">
        <v>42720</v>
      </c>
      <c r="L1675" s="86">
        <f>(Tabla2[[#This Row],[release_year]]-'VARIANZA Y DES. EST'!$L$11)^2</f>
        <v>3.3116808838167522</v>
      </c>
      <c r="M1675" s="12">
        <v>2016</v>
      </c>
      <c r="N1675" s="9" t="s">
        <v>76</v>
      </c>
      <c r="O1675" s="9" t="s">
        <v>6021</v>
      </c>
      <c r="P1675" s="12">
        <v>88</v>
      </c>
      <c r="Q1675" s="12">
        <v>88</v>
      </c>
      <c r="R1675" s="12">
        <v>133.74916841054252</v>
      </c>
      <c r="S1675" s="12" t="s">
        <v>28</v>
      </c>
      <c r="T1675" s="9" t="s">
        <v>45</v>
      </c>
      <c r="U1675" s="9" t="s">
        <v>45</v>
      </c>
      <c r="V1675" s="9" t="s">
        <v>45</v>
      </c>
      <c r="W1675" s="14">
        <v>1</v>
      </c>
    </row>
    <row r="1676" spans="1:23" x14ac:dyDescent="0.25">
      <c r="A1676" s="8">
        <v>5677</v>
      </c>
      <c r="B1676" s="9" t="s">
        <v>6229</v>
      </c>
      <c r="C1676" s="9" t="s">
        <v>22</v>
      </c>
      <c r="D1676" s="9" t="s">
        <v>6230</v>
      </c>
      <c r="E1676" s="18" t="s">
        <v>6231</v>
      </c>
      <c r="F1676" s="9" t="s">
        <v>6232</v>
      </c>
      <c r="G1676" s="12">
        <v>5</v>
      </c>
      <c r="H1676" s="9" t="s">
        <v>1434</v>
      </c>
      <c r="I1676" s="9" t="s">
        <v>6233</v>
      </c>
      <c r="J1676" s="12">
        <v>3</v>
      </c>
      <c r="K1676" s="16">
        <v>42719</v>
      </c>
      <c r="L1676" s="86">
        <f>(Tabla2[[#This Row],[release_year]]-'VARIANZA Y DES. EST'!$L$11)^2</f>
        <v>3.3116808838167522</v>
      </c>
      <c r="M1676" s="12">
        <v>2016</v>
      </c>
      <c r="N1676" s="9" t="s">
        <v>82</v>
      </c>
      <c r="O1676" s="9" t="s">
        <v>6021</v>
      </c>
      <c r="P1676" s="12">
        <v>88</v>
      </c>
      <c r="Q1676" s="12">
        <v>88</v>
      </c>
      <c r="R1676" s="12">
        <v>133.74916841054252</v>
      </c>
      <c r="S1676" s="12" t="s">
        <v>28</v>
      </c>
      <c r="T1676" s="9" t="s">
        <v>118</v>
      </c>
      <c r="U1676" s="9" t="s">
        <v>45</v>
      </c>
      <c r="V1676" s="9" t="s">
        <v>118</v>
      </c>
      <c r="W1676" s="14">
        <v>3</v>
      </c>
    </row>
    <row r="1677" spans="1:23" x14ac:dyDescent="0.25">
      <c r="A1677" s="8">
        <v>5710</v>
      </c>
      <c r="B1677" s="9" t="s">
        <v>6234</v>
      </c>
      <c r="C1677" s="9" t="s">
        <v>22</v>
      </c>
      <c r="D1677" s="9" t="s">
        <v>6235</v>
      </c>
      <c r="E1677" s="18" t="s">
        <v>6236</v>
      </c>
      <c r="F1677" s="9" t="s">
        <v>6237</v>
      </c>
      <c r="G1677" s="12">
        <v>8</v>
      </c>
      <c r="H1677" s="9" t="s">
        <v>25</v>
      </c>
      <c r="I1677" s="9" t="s">
        <v>25</v>
      </c>
      <c r="J1677" s="12">
        <v>1</v>
      </c>
      <c r="K1677" s="16">
        <v>42696</v>
      </c>
      <c r="L1677" s="86">
        <f>(Tabla2[[#This Row],[release_year]]-'VARIANZA Y DES. EST'!$L$11)^2</f>
        <v>3.3116808838167522</v>
      </c>
      <c r="M1677" s="12">
        <v>2016</v>
      </c>
      <c r="N1677" s="9" t="s">
        <v>76</v>
      </c>
      <c r="O1677" s="9" t="s">
        <v>6021</v>
      </c>
      <c r="P1677" s="12">
        <v>88</v>
      </c>
      <c r="Q1677" s="12">
        <v>88</v>
      </c>
      <c r="R1677" s="12">
        <v>133.74916841054252</v>
      </c>
      <c r="S1677" s="12" t="s">
        <v>28</v>
      </c>
      <c r="T1677" s="9" t="s">
        <v>2709</v>
      </c>
      <c r="U1677" s="9" t="s">
        <v>45</v>
      </c>
      <c r="V1677" s="9" t="s">
        <v>2709</v>
      </c>
      <c r="W1677" s="14">
        <v>2</v>
      </c>
    </row>
    <row r="1678" spans="1:23" x14ac:dyDescent="0.25">
      <c r="A1678" s="8">
        <v>6085</v>
      </c>
      <c r="B1678" s="9" t="s">
        <v>6238</v>
      </c>
      <c r="C1678" s="9" t="s">
        <v>22</v>
      </c>
      <c r="D1678" s="9" t="s">
        <v>6239</v>
      </c>
      <c r="E1678" s="18" t="s">
        <v>6240</v>
      </c>
      <c r="F1678" s="9" t="s">
        <v>6241</v>
      </c>
      <c r="G1678" s="12">
        <v>11</v>
      </c>
      <c r="H1678" s="9" t="s">
        <v>160</v>
      </c>
      <c r="I1678" s="9" t="s">
        <v>160</v>
      </c>
      <c r="J1678" s="12">
        <v>1</v>
      </c>
      <c r="K1678" s="13">
        <v>43556</v>
      </c>
      <c r="L1678" s="86">
        <f>(Tabla2[[#This Row],[release_year]]-'VARIANZA Y DES. EST'!$L$11)^2</f>
        <v>0.67207602404598188</v>
      </c>
      <c r="M1678" s="12">
        <v>2015</v>
      </c>
      <c r="N1678" s="9" t="s">
        <v>76</v>
      </c>
      <c r="O1678" s="9" t="s">
        <v>6021</v>
      </c>
      <c r="P1678" s="12">
        <v>88</v>
      </c>
      <c r="Q1678" s="12">
        <v>88</v>
      </c>
      <c r="R1678" s="12">
        <v>133.74916841054252</v>
      </c>
      <c r="S1678" s="12" t="s">
        <v>28</v>
      </c>
      <c r="T1678" s="9" t="s">
        <v>6242</v>
      </c>
      <c r="U1678" s="9" t="s">
        <v>45</v>
      </c>
      <c r="V1678" s="9" t="s">
        <v>6242</v>
      </c>
      <c r="W1678" s="14">
        <v>2</v>
      </c>
    </row>
    <row r="1679" spans="1:23" x14ac:dyDescent="0.25">
      <c r="A1679" s="8">
        <v>6197</v>
      </c>
      <c r="B1679" s="9" t="s">
        <v>6243</v>
      </c>
      <c r="C1679" s="9" t="s">
        <v>22</v>
      </c>
      <c r="D1679" s="9" t="s">
        <v>6244</v>
      </c>
      <c r="E1679" s="18" t="s">
        <v>6245</v>
      </c>
      <c r="F1679" s="9" t="s">
        <v>6246</v>
      </c>
      <c r="G1679" s="12">
        <v>10</v>
      </c>
      <c r="H1679" s="9" t="s">
        <v>1786</v>
      </c>
      <c r="I1679" s="9" t="s">
        <v>1786</v>
      </c>
      <c r="J1679" s="12">
        <v>1</v>
      </c>
      <c r="K1679" s="13">
        <v>43331</v>
      </c>
      <c r="L1679" s="86">
        <f>(Tabla2[[#This Row],[release_year]]-'VARIANZA Y DES. EST'!$L$11)^2</f>
        <v>3.3116808838167522</v>
      </c>
      <c r="M1679" s="12">
        <v>2016</v>
      </c>
      <c r="N1679" s="9" t="s">
        <v>35</v>
      </c>
      <c r="O1679" s="9" t="s">
        <v>6021</v>
      </c>
      <c r="P1679" s="12">
        <v>88</v>
      </c>
      <c r="Q1679" s="12">
        <v>88</v>
      </c>
      <c r="R1679" s="12">
        <v>133.74916841054252</v>
      </c>
      <c r="S1679" s="12" t="s">
        <v>28</v>
      </c>
      <c r="T1679" s="9" t="s">
        <v>4290</v>
      </c>
      <c r="U1679" s="9" t="s">
        <v>95</v>
      </c>
      <c r="V1679" s="9" t="s">
        <v>4290</v>
      </c>
      <c r="W1679" s="14">
        <v>3</v>
      </c>
    </row>
    <row r="1680" spans="1:23" x14ac:dyDescent="0.25">
      <c r="A1680" s="8">
        <v>6258</v>
      </c>
      <c r="B1680" s="9" t="s">
        <v>6247</v>
      </c>
      <c r="C1680" s="9" t="s">
        <v>22</v>
      </c>
      <c r="D1680" s="9" t="s">
        <v>6248</v>
      </c>
      <c r="E1680" s="18" t="s">
        <v>6249</v>
      </c>
      <c r="F1680" s="9" t="s">
        <v>6250</v>
      </c>
      <c r="G1680" s="12">
        <v>9</v>
      </c>
      <c r="H1680" s="9" t="s">
        <v>25</v>
      </c>
      <c r="I1680" s="9" t="s">
        <v>25</v>
      </c>
      <c r="J1680" s="12">
        <v>1</v>
      </c>
      <c r="K1680" s="16">
        <v>43789</v>
      </c>
      <c r="L1680" s="86">
        <f>(Tabla2[[#This Row],[release_year]]-'VARIANZA Y DES. EST'!$L$11)^2</f>
        <v>3.3116808838167522</v>
      </c>
      <c r="M1680" s="12">
        <v>2016</v>
      </c>
      <c r="N1680" s="9" t="s">
        <v>99</v>
      </c>
      <c r="O1680" s="9" t="s">
        <v>6021</v>
      </c>
      <c r="P1680" s="12">
        <v>88</v>
      </c>
      <c r="Q1680" s="12">
        <v>88</v>
      </c>
      <c r="R1680" s="12">
        <v>133.74916841054252</v>
      </c>
      <c r="S1680" s="12" t="s">
        <v>28</v>
      </c>
      <c r="T1680" s="9" t="s">
        <v>5279</v>
      </c>
      <c r="U1680" s="9" t="s">
        <v>95</v>
      </c>
      <c r="V1680" s="9" t="s">
        <v>5279</v>
      </c>
      <c r="W1680" s="14">
        <v>3</v>
      </c>
    </row>
    <row r="1681" spans="1:23" x14ac:dyDescent="0.25">
      <c r="A1681" s="8">
        <v>6306</v>
      </c>
      <c r="B1681" s="9" t="s">
        <v>6251</v>
      </c>
      <c r="C1681" s="9" t="s">
        <v>22</v>
      </c>
      <c r="D1681" s="9" t="s">
        <v>6252</v>
      </c>
      <c r="E1681" s="18" t="s">
        <v>6253</v>
      </c>
      <c r="F1681" s="9" t="s">
        <v>6254</v>
      </c>
      <c r="G1681" s="12">
        <v>11</v>
      </c>
      <c r="H1681" s="9" t="s">
        <v>25</v>
      </c>
      <c r="I1681" s="9" t="s">
        <v>6255</v>
      </c>
      <c r="J1681" s="12">
        <v>2</v>
      </c>
      <c r="K1681" s="13">
        <v>43845</v>
      </c>
      <c r="L1681" s="86">
        <f>(Tabla2[[#This Row],[release_year]]-'VARIANZA Y DES. EST'!$L$11)^2</f>
        <v>148.35721284702598</v>
      </c>
      <c r="M1681" s="12">
        <v>2002</v>
      </c>
      <c r="N1681" s="9" t="s">
        <v>99</v>
      </c>
      <c r="O1681" s="9" t="s">
        <v>6021</v>
      </c>
      <c r="P1681" s="12">
        <v>88</v>
      </c>
      <c r="Q1681" s="12">
        <v>88</v>
      </c>
      <c r="R1681" s="12">
        <v>133.74916841054252</v>
      </c>
      <c r="S1681" s="12" t="s">
        <v>28</v>
      </c>
      <c r="T1681" s="9" t="s">
        <v>111</v>
      </c>
      <c r="U1681" s="9" t="s">
        <v>30</v>
      </c>
      <c r="V1681" s="9" t="s">
        <v>111</v>
      </c>
      <c r="W1681" s="14">
        <v>2</v>
      </c>
    </row>
    <row r="1682" spans="1:23" x14ac:dyDescent="0.25">
      <c r="A1682" s="8">
        <v>6316</v>
      </c>
      <c r="B1682" s="9" t="s">
        <v>6256</v>
      </c>
      <c r="C1682" s="9" t="s">
        <v>22</v>
      </c>
      <c r="D1682" s="9" t="s">
        <v>6257</v>
      </c>
      <c r="E1682" s="18" t="s">
        <v>6258</v>
      </c>
      <c r="F1682" s="9" t="s">
        <v>6259</v>
      </c>
      <c r="G1682" s="12">
        <v>11</v>
      </c>
      <c r="H1682" s="9" t="s">
        <v>160</v>
      </c>
      <c r="I1682" s="9" t="s">
        <v>160</v>
      </c>
      <c r="J1682" s="12">
        <v>1</v>
      </c>
      <c r="K1682" s="13">
        <v>43279</v>
      </c>
      <c r="L1682" s="86">
        <f>(Tabla2[[#This Row],[release_year]]-'VARIANZA Y DES. EST'!$L$11)^2</f>
        <v>14.590890603358293</v>
      </c>
      <c r="M1682" s="12">
        <v>2018</v>
      </c>
      <c r="N1682" s="9" t="s">
        <v>76</v>
      </c>
      <c r="O1682" s="9" t="s">
        <v>6021</v>
      </c>
      <c r="P1682" s="12">
        <v>88</v>
      </c>
      <c r="Q1682" s="12">
        <v>88</v>
      </c>
      <c r="R1682" s="12">
        <v>133.74916841054252</v>
      </c>
      <c r="S1682" s="12" t="s">
        <v>28</v>
      </c>
      <c r="T1682" s="9" t="s">
        <v>4290</v>
      </c>
      <c r="U1682" s="9" t="s">
        <v>95</v>
      </c>
      <c r="V1682" s="9" t="s">
        <v>4290</v>
      </c>
      <c r="W1682" s="14">
        <v>3</v>
      </c>
    </row>
    <row r="1683" spans="1:23" x14ac:dyDescent="0.25">
      <c r="A1683" s="8">
        <v>6327</v>
      </c>
      <c r="B1683" s="9" t="s">
        <v>6260</v>
      </c>
      <c r="C1683" s="9" t="s">
        <v>22</v>
      </c>
      <c r="D1683" s="9" t="s">
        <v>6261</v>
      </c>
      <c r="E1683" s="18" t="s">
        <v>6262</v>
      </c>
      <c r="F1683" s="9" t="s">
        <v>6263</v>
      </c>
      <c r="G1683" s="12">
        <v>8</v>
      </c>
      <c r="H1683" s="9" t="s">
        <v>25</v>
      </c>
      <c r="I1683" s="9" t="s">
        <v>25</v>
      </c>
      <c r="J1683" s="12">
        <v>1</v>
      </c>
      <c r="K1683" s="13">
        <v>42956</v>
      </c>
      <c r="L1683" s="86">
        <f>(Tabla2[[#This Row],[release_year]]-'VARIANZA Y DES. EST'!$L$11)^2</f>
        <v>7.9512857435875226</v>
      </c>
      <c r="M1683" s="12">
        <v>2017</v>
      </c>
      <c r="N1683" s="9" t="s">
        <v>76</v>
      </c>
      <c r="O1683" s="9" t="s">
        <v>6021</v>
      </c>
      <c r="P1683" s="12">
        <v>88</v>
      </c>
      <c r="Q1683" s="12">
        <v>88</v>
      </c>
      <c r="R1683" s="12">
        <v>133.74916841054252</v>
      </c>
      <c r="S1683" s="12" t="s">
        <v>28</v>
      </c>
      <c r="T1683" s="9" t="s">
        <v>38</v>
      </c>
      <c r="U1683" s="9" t="s">
        <v>38</v>
      </c>
      <c r="V1683" s="9" t="s">
        <v>38</v>
      </c>
      <c r="W1683" s="14">
        <v>1</v>
      </c>
    </row>
    <row r="1684" spans="1:23" x14ac:dyDescent="0.25">
      <c r="A1684" s="8">
        <v>6337</v>
      </c>
      <c r="B1684" s="9" t="s">
        <v>6264</v>
      </c>
      <c r="C1684" s="9" t="s">
        <v>22</v>
      </c>
      <c r="D1684" s="9" t="s">
        <v>6265</v>
      </c>
      <c r="E1684" s="18" t="s">
        <v>6266</v>
      </c>
      <c r="F1684" s="9" t="s">
        <v>6267</v>
      </c>
      <c r="G1684" s="12">
        <v>10</v>
      </c>
      <c r="H1684" s="9" t="s">
        <v>231</v>
      </c>
      <c r="I1684" s="9" t="s">
        <v>231</v>
      </c>
      <c r="J1684" s="12">
        <v>1</v>
      </c>
      <c r="K1684" s="13">
        <v>43916</v>
      </c>
      <c r="L1684" s="86">
        <f>(Tabla2[[#This Row],[release_year]]-'VARIANZA Y DES. EST'!$L$11)^2</f>
        <v>3.3116808838167522</v>
      </c>
      <c r="M1684" s="12">
        <v>2016</v>
      </c>
      <c r="N1684" s="9" t="s">
        <v>1991</v>
      </c>
      <c r="O1684" s="9" t="s">
        <v>6021</v>
      </c>
      <c r="P1684" s="12">
        <v>88</v>
      </c>
      <c r="Q1684" s="12">
        <v>88</v>
      </c>
      <c r="R1684" s="12">
        <v>133.74916841054252</v>
      </c>
      <c r="S1684" s="12" t="s">
        <v>28</v>
      </c>
      <c r="T1684" s="9" t="s">
        <v>4211</v>
      </c>
      <c r="U1684" s="9" t="s">
        <v>38</v>
      </c>
      <c r="V1684" s="9" t="s">
        <v>4211</v>
      </c>
      <c r="W1684" s="14">
        <v>2</v>
      </c>
    </row>
    <row r="1685" spans="1:23" x14ac:dyDescent="0.25">
      <c r="A1685" s="8">
        <v>6357</v>
      </c>
      <c r="B1685" s="9" t="s">
        <v>6268</v>
      </c>
      <c r="C1685" s="9" t="s">
        <v>22</v>
      </c>
      <c r="D1685" s="9" t="s">
        <v>6269</v>
      </c>
      <c r="E1685" s="18" t="s">
        <v>6270</v>
      </c>
      <c r="F1685" s="9" t="s">
        <v>6271</v>
      </c>
      <c r="G1685" s="12">
        <v>7</v>
      </c>
      <c r="H1685" s="9" t="s">
        <v>75</v>
      </c>
      <c r="I1685" s="9" t="s">
        <v>75</v>
      </c>
      <c r="J1685" s="12">
        <v>1</v>
      </c>
      <c r="K1685" s="13">
        <v>42614</v>
      </c>
      <c r="L1685" s="86">
        <f>(Tabla2[[#This Row],[release_year]]-'VARIANZA Y DES. EST'!$L$11)^2</f>
        <v>0.67207602404598188</v>
      </c>
      <c r="M1685" s="12">
        <v>2015</v>
      </c>
      <c r="N1685" s="9" t="s">
        <v>76</v>
      </c>
      <c r="O1685" s="9" t="s">
        <v>6021</v>
      </c>
      <c r="P1685" s="12">
        <v>88</v>
      </c>
      <c r="Q1685" s="12">
        <v>88</v>
      </c>
      <c r="R1685" s="12">
        <v>133.74916841054252</v>
      </c>
      <c r="S1685" s="12" t="s">
        <v>28</v>
      </c>
      <c r="T1685" s="9" t="s">
        <v>859</v>
      </c>
      <c r="U1685" s="9" t="s">
        <v>95</v>
      </c>
      <c r="V1685" s="9" t="s">
        <v>859</v>
      </c>
      <c r="W1685" s="14">
        <v>2</v>
      </c>
    </row>
    <row r="1686" spans="1:23" x14ac:dyDescent="0.25">
      <c r="A1686" s="8">
        <v>6459</v>
      </c>
      <c r="B1686" s="9" t="s">
        <v>6272</v>
      </c>
      <c r="C1686" s="9" t="s">
        <v>22</v>
      </c>
      <c r="D1686" s="9" t="s">
        <v>6273</v>
      </c>
      <c r="E1686" s="9" t="s">
        <v>6274</v>
      </c>
      <c r="F1686" s="9" t="s">
        <v>6275</v>
      </c>
      <c r="G1686" s="12">
        <v>10</v>
      </c>
      <c r="H1686" s="9" t="s">
        <v>25</v>
      </c>
      <c r="I1686" s="9" t="s">
        <v>25</v>
      </c>
      <c r="J1686" s="12">
        <v>1</v>
      </c>
      <c r="K1686" s="13">
        <v>43313</v>
      </c>
      <c r="L1686" s="86">
        <f>(Tabla2[[#This Row],[release_year]]-'VARIANZA Y DES. EST'!$L$11)^2</f>
        <v>4.7532614447336705</v>
      </c>
      <c r="M1686" s="12">
        <v>2012</v>
      </c>
      <c r="N1686" s="9" t="s">
        <v>1991</v>
      </c>
      <c r="O1686" s="9" t="s">
        <v>6021</v>
      </c>
      <c r="P1686" s="12">
        <v>88</v>
      </c>
      <c r="Q1686" s="12">
        <v>88</v>
      </c>
      <c r="R1686" s="12">
        <v>133.74916841054252</v>
      </c>
      <c r="S1686" s="12" t="s">
        <v>28</v>
      </c>
      <c r="T1686" s="9" t="s">
        <v>3370</v>
      </c>
      <c r="U1686" s="9" t="s">
        <v>514</v>
      </c>
      <c r="V1686" s="9" t="s">
        <v>3370</v>
      </c>
      <c r="W1686" s="14">
        <v>2</v>
      </c>
    </row>
    <row r="1687" spans="1:23" x14ac:dyDescent="0.25">
      <c r="A1687" s="8">
        <v>6480</v>
      </c>
      <c r="B1687" s="9" t="s">
        <v>6276</v>
      </c>
      <c r="C1687" s="9" t="s">
        <v>22</v>
      </c>
      <c r="D1687" s="9" t="s">
        <v>6277</v>
      </c>
      <c r="E1687" s="9" t="s">
        <v>6278</v>
      </c>
      <c r="F1687" s="9" t="s">
        <v>6279</v>
      </c>
      <c r="G1687" s="12">
        <v>8</v>
      </c>
      <c r="H1687" s="9" t="s">
        <v>25</v>
      </c>
      <c r="I1687" s="9" t="s">
        <v>25</v>
      </c>
      <c r="J1687" s="12">
        <v>1</v>
      </c>
      <c r="K1687" s="13">
        <v>43525</v>
      </c>
      <c r="L1687" s="86">
        <f>(Tabla2[[#This Row],[release_year]]-'VARIANZA Y DES. EST'!$L$11)^2</f>
        <v>0.67207602404598188</v>
      </c>
      <c r="M1687" s="12">
        <v>2015</v>
      </c>
      <c r="N1687" s="9" t="s">
        <v>55</v>
      </c>
      <c r="O1687" s="9" t="s">
        <v>6021</v>
      </c>
      <c r="P1687" s="12">
        <v>88</v>
      </c>
      <c r="Q1687" s="12">
        <v>88</v>
      </c>
      <c r="R1687" s="12">
        <v>133.74916841054252</v>
      </c>
      <c r="S1687" s="12" t="s">
        <v>28</v>
      </c>
      <c r="T1687" s="9" t="s">
        <v>5043</v>
      </c>
      <c r="U1687" s="9" t="s">
        <v>30</v>
      </c>
      <c r="V1687" s="9" t="s">
        <v>5043</v>
      </c>
      <c r="W1687" s="14">
        <v>3</v>
      </c>
    </row>
    <row r="1688" spans="1:23" x14ac:dyDescent="0.25">
      <c r="A1688" s="8">
        <v>6492</v>
      </c>
      <c r="B1688" s="9" t="s">
        <v>6280</v>
      </c>
      <c r="C1688" s="9" t="s">
        <v>22</v>
      </c>
      <c r="D1688" s="9" t="s">
        <v>6281</v>
      </c>
      <c r="E1688" s="18" t="s">
        <v>6282</v>
      </c>
      <c r="F1688" s="9" t="s">
        <v>6283</v>
      </c>
      <c r="G1688" s="12">
        <v>1</v>
      </c>
      <c r="H1688" s="9" t="s">
        <v>25</v>
      </c>
      <c r="I1688" s="9" t="s">
        <v>25</v>
      </c>
      <c r="J1688" s="12">
        <v>1</v>
      </c>
      <c r="K1688" s="16">
        <v>43783</v>
      </c>
      <c r="L1688" s="86">
        <f>(Tabla2[[#This Row],[release_year]]-'VARIANZA Y DES. EST'!$L$11)^2</f>
        <v>23.230495463129063</v>
      </c>
      <c r="M1688" s="12">
        <v>2019</v>
      </c>
      <c r="N1688" s="9" t="s">
        <v>76</v>
      </c>
      <c r="O1688" s="9" t="s">
        <v>6021</v>
      </c>
      <c r="P1688" s="12">
        <v>88</v>
      </c>
      <c r="Q1688" s="12">
        <v>88</v>
      </c>
      <c r="R1688" s="12">
        <v>133.74916841054252</v>
      </c>
      <c r="S1688" s="12" t="s">
        <v>28</v>
      </c>
      <c r="T1688" s="9" t="s">
        <v>576</v>
      </c>
      <c r="U1688" s="9" t="s">
        <v>57</v>
      </c>
      <c r="V1688" s="9" t="s">
        <v>576</v>
      </c>
      <c r="W1688" s="14">
        <v>2</v>
      </c>
    </row>
    <row r="1689" spans="1:23" x14ac:dyDescent="0.25">
      <c r="A1689" s="8">
        <v>6538</v>
      </c>
      <c r="B1689" s="9" t="s">
        <v>6284</v>
      </c>
      <c r="C1689" s="9" t="s">
        <v>22</v>
      </c>
      <c r="D1689" s="9" t="s">
        <v>6285</v>
      </c>
      <c r="E1689" s="18" t="s">
        <v>6286</v>
      </c>
      <c r="F1689" s="9" t="s">
        <v>6287</v>
      </c>
      <c r="G1689" s="12">
        <v>9</v>
      </c>
      <c r="H1689" s="9" t="s">
        <v>160</v>
      </c>
      <c r="I1689" s="9" t="s">
        <v>160</v>
      </c>
      <c r="J1689" s="12">
        <v>1</v>
      </c>
      <c r="K1689" s="13">
        <v>43282</v>
      </c>
      <c r="L1689" s="86">
        <f>(Tabla2[[#This Row],[release_year]]-'VARIANZA Y DES. EST'!$L$11)^2</f>
        <v>14.590890603358293</v>
      </c>
      <c r="M1689" s="12">
        <v>2018</v>
      </c>
      <c r="N1689" s="9" t="s">
        <v>35</v>
      </c>
      <c r="O1689" s="9" t="s">
        <v>6021</v>
      </c>
      <c r="P1689" s="12">
        <v>88</v>
      </c>
      <c r="Q1689" s="12">
        <v>88</v>
      </c>
      <c r="R1689" s="12">
        <v>133.74916841054252</v>
      </c>
      <c r="S1689" s="12" t="s">
        <v>28</v>
      </c>
      <c r="T1689" s="9" t="s">
        <v>2709</v>
      </c>
      <c r="U1689" s="9" t="s">
        <v>45</v>
      </c>
      <c r="V1689" s="9" t="s">
        <v>2709</v>
      </c>
      <c r="W1689" s="14">
        <v>2</v>
      </c>
    </row>
    <row r="1690" spans="1:23" x14ac:dyDescent="0.25">
      <c r="A1690" s="8">
        <v>6585</v>
      </c>
      <c r="B1690" s="9" t="s">
        <v>6288</v>
      </c>
      <c r="C1690" s="9" t="s">
        <v>22</v>
      </c>
      <c r="D1690" s="9" t="s">
        <v>6289</v>
      </c>
      <c r="E1690" s="18" t="s">
        <v>6290</v>
      </c>
      <c r="F1690" s="9" t="s">
        <v>6291</v>
      </c>
      <c r="G1690" s="12">
        <v>16</v>
      </c>
      <c r="H1690" s="9" t="s">
        <v>25</v>
      </c>
      <c r="I1690" s="9" t="s">
        <v>25</v>
      </c>
      <c r="J1690" s="12">
        <v>1</v>
      </c>
      <c r="K1690" s="13">
        <v>43590</v>
      </c>
      <c r="L1690" s="86">
        <f>(Tabla2[[#This Row],[release_year]]-'VARIANZA Y DES. EST'!$L$11)^2</f>
        <v>7.9512857435875226</v>
      </c>
      <c r="M1690" s="12">
        <v>2017</v>
      </c>
      <c r="N1690" s="9" t="s">
        <v>1991</v>
      </c>
      <c r="O1690" s="9" t="s">
        <v>6021</v>
      </c>
      <c r="P1690" s="12">
        <v>88</v>
      </c>
      <c r="Q1690" s="12">
        <v>88</v>
      </c>
      <c r="R1690" s="12">
        <v>133.74916841054252</v>
      </c>
      <c r="S1690" s="12" t="s">
        <v>28</v>
      </c>
      <c r="T1690" s="9" t="s">
        <v>514</v>
      </c>
      <c r="U1690" s="9" t="s">
        <v>514</v>
      </c>
      <c r="V1690" s="9" t="s">
        <v>514</v>
      </c>
      <c r="W1690" s="14">
        <v>1</v>
      </c>
    </row>
    <row r="1691" spans="1:23" x14ac:dyDescent="0.25">
      <c r="A1691" s="8">
        <v>6595</v>
      </c>
      <c r="B1691" s="9" t="s">
        <v>6292</v>
      </c>
      <c r="C1691" s="9" t="s">
        <v>22</v>
      </c>
      <c r="D1691" s="9" t="s">
        <v>6293</v>
      </c>
      <c r="E1691" s="18" t="s">
        <v>6294</v>
      </c>
      <c r="F1691" s="9" t="s">
        <v>6295</v>
      </c>
      <c r="G1691" s="12">
        <v>13</v>
      </c>
      <c r="H1691" s="12"/>
      <c r="I1691" s="9"/>
      <c r="J1691" s="12">
        <v>0</v>
      </c>
      <c r="K1691" s="13">
        <v>43867</v>
      </c>
      <c r="L1691" s="86">
        <f>(Tabla2[[#This Row],[release_year]]-'VARIANZA Y DES. EST'!$L$11)^2</f>
        <v>14.590890603358293</v>
      </c>
      <c r="M1691" s="12">
        <v>2018</v>
      </c>
      <c r="N1691" s="9" t="s">
        <v>76</v>
      </c>
      <c r="O1691" s="9" t="s">
        <v>6021</v>
      </c>
      <c r="P1691" s="12">
        <v>88</v>
      </c>
      <c r="Q1691" s="12">
        <v>88</v>
      </c>
      <c r="R1691" s="12">
        <v>133.74916841054252</v>
      </c>
      <c r="S1691" s="12" t="s">
        <v>28</v>
      </c>
      <c r="T1691" s="9" t="s">
        <v>2709</v>
      </c>
      <c r="U1691" s="9" t="s">
        <v>45</v>
      </c>
      <c r="V1691" s="9" t="s">
        <v>2709</v>
      </c>
      <c r="W1691" s="14">
        <v>2</v>
      </c>
    </row>
    <row r="1692" spans="1:23" x14ac:dyDescent="0.25">
      <c r="A1692" s="8">
        <v>6629</v>
      </c>
      <c r="B1692" s="9" t="s">
        <v>6296</v>
      </c>
      <c r="C1692" s="9" t="s">
        <v>22</v>
      </c>
      <c r="D1692" s="9" t="s">
        <v>6297</v>
      </c>
      <c r="E1692" s="18" t="s">
        <v>6298</v>
      </c>
      <c r="F1692" s="9" t="s">
        <v>6299</v>
      </c>
      <c r="G1692" s="12">
        <v>7</v>
      </c>
      <c r="H1692" s="9" t="s">
        <v>231</v>
      </c>
      <c r="I1692" s="9" t="s">
        <v>231</v>
      </c>
      <c r="J1692" s="12">
        <v>1</v>
      </c>
      <c r="K1692" s="13">
        <v>43994</v>
      </c>
      <c r="L1692" s="86">
        <f>(Tabla2[[#This Row],[release_year]]-'VARIANZA Y DES. EST'!$L$11)^2</f>
        <v>3.3116808838167522</v>
      </c>
      <c r="M1692" s="12">
        <v>2016</v>
      </c>
      <c r="N1692" s="9" t="s">
        <v>76</v>
      </c>
      <c r="O1692" s="9" t="s">
        <v>6021</v>
      </c>
      <c r="P1692" s="12">
        <v>88</v>
      </c>
      <c r="Q1692" s="12">
        <v>88</v>
      </c>
      <c r="R1692" s="12">
        <v>133.74916841054252</v>
      </c>
      <c r="S1692" s="12" t="s">
        <v>28</v>
      </c>
      <c r="T1692" s="9" t="s">
        <v>3146</v>
      </c>
      <c r="U1692" s="9" t="s">
        <v>38</v>
      </c>
      <c r="V1692" s="9" t="s">
        <v>3146</v>
      </c>
      <c r="W1692" s="14">
        <v>3</v>
      </c>
    </row>
    <row r="1693" spans="1:23" x14ac:dyDescent="0.25">
      <c r="A1693" s="8">
        <v>6705</v>
      </c>
      <c r="B1693" s="9" t="s">
        <v>6300</v>
      </c>
      <c r="C1693" s="9" t="s">
        <v>22</v>
      </c>
      <c r="D1693" s="9" t="s">
        <v>6301</v>
      </c>
      <c r="E1693" s="18" t="s">
        <v>6302</v>
      </c>
      <c r="F1693" s="9" t="s">
        <v>6303</v>
      </c>
      <c r="G1693" s="12">
        <v>8</v>
      </c>
      <c r="H1693" s="9" t="s">
        <v>613</v>
      </c>
      <c r="I1693" s="9" t="s">
        <v>613</v>
      </c>
      <c r="J1693" s="12">
        <v>1</v>
      </c>
      <c r="K1693" s="13">
        <v>43739</v>
      </c>
      <c r="L1693" s="86">
        <f>(Tabla2[[#This Row],[release_year]]-'VARIANZA Y DES. EST'!$L$11)^2</f>
        <v>584.6819545297767</v>
      </c>
      <c r="M1693" s="12">
        <v>1990</v>
      </c>
      <c r="N1693" s="9" t="s">
        <v>76</v>
      </c>
      <c r="O1693" s="9" t="s">
        <v>6021</v>
      </c>
      <c r="P1693" s="12">
        <v>88</v>
      </c>
      <c r="Q1693" s="12">
        <v>88</v>
      </c>
      <c r="R1693" s="12">
        <v>133.74916841054252</v>
      </c>
      <c r="S1693" s="12" t="s">
        <v>28</v>
      </c>
      <c r="T1693" s="9" t="s">
        <v>94</v>
      </c>
      <c r="U1693" s="9" t="s">
        <v>95</v>
      </c>
      <c r="V1693" s="9" t="s">
        <v>94</v>
      </c>
      <c r="W1693" s="14">
        <v>3</v>
      </c>
    </row>
    <row r="1694" spans="1:23" x14ac:dyDescent="0.25">
      <c r="A1694" s="8">
        <v>6772</v>
      </c>
      <c r="B1694" s="9" t="s">
        <v>6304</v>
      </c>
      <c r="C1694" s="9" t="s">
        <v>22</v>
      </c>
      <c r="D1694" s="9" t="s">
        <v>6305</v>
      </c>
      <c r="E1694" s="18" t="s">
        <v>6306</v>
      </c>
      <c r="F1694" s="18" t="s">
        <v>6307</v>
      </c>
      <c r="G1694" s="12">
        <v>6</v>
      </c>
      <c r="H1694" s="9" t="s">
        <v>3799</v>
      </c>
      <c r="I1694" s="9" t="s">
        <v>3799</v>
      </c>
      <c r="J1694" s="12">
        <v>1</v>
      </c>
      <c r="K1694" s="13">
        <v>43312</v>
      </c>
      <c r="L1694" s="86">
        <f>(Tabla2[[#This Row],[release_year]]-'VARIANZA Y DES. EST'!$L$11)^2</f>
        <v>1309.0066962125275</v>
      </c>
      <c r="M1694" s="12">
        <v>1978</v>
      </c>
      <c r="N1694" s="9" t="s">
        <v>76</v>
      </c>
      <c r="O1694" s="9" t="s">
        <v>6021</v>
      </c>
      <c r="P1694" s="12">
        <v>88</v>
      </c>
      <c r="Q1694" s="12">
        <v>88</v>
      </c>
      <c r="R1694" s="12">
        <v>133.74916841054252</v>
      </c>
      <c r="S1694" s="12" t="s">
        <v>28</v>
      </c>
      <c r="T1694" s="9" t="s">
        <v>4211</v>
      </c>
      <c r="U1694" s="9" t="s">
        <v>38</v>
      </c>
      <c r="V1694" s="9" t="s">
        <v>4211</v>
      </c>
      <c r="W1694" s="14">
        <v>2</v>
      </c>
    </row>
    <row r="1695" spans="1:23" x14ac:dyDescent="0.25">
      <c r="A1695" s="8">
        <v>6791</v>
      </c>
      <c r="B1695" s="9" t="s">
        <v>6308</v>
      </c>
      <c r="C1695" s="9" t="s">
        <v>22</v>
      </c>
      <c r="D1695" s="9" t="s">
        <v>6309</v>
      </c>
      <c r="E1695" s="18" t="s">
        <v>6310</v>
      </c>
      <c r="F1695" s="18" t="s">
        <v>6311</v>
      </c>
      <c r="G1695" s="12">
        <v>10</v>
      </c>
      <c r="H1695" s="9" t="s">
        <v>184</v>
      </c>
      <c r="I1695" s="9" t="s">
        <v>3702</v>
      </c>
      <c r="J1695" s="12">
        <v>2</v>
      </c>
      <c r="K1695" s="13">
        <v>44197</v>
      </c>
      <c r="L1695" s="86">
        <f>(Tabla2[[#This Row],[release_year]]-'VARIANZA Y DES. EST'!$L$11)^2</f>
        <v>38.194842005650592</v>
      </c>
      <c r="M1695" s="12">
        <v>2008</v>
      </c>
      <c r="N1695" s="9" t="s">
        <v>43</v>
      </c>
      <c r="O1695" s="9" t="s">
        <v>6021</v>
      </c>
      <c r="P1695" s="12">
        <v>88</v>
      </c>
      <c r="Q1695" s="12">
        <v>88</v>
      </c>
      <c r="R1695" s="12">
        <v>133.74916841054252</v>
      </c>
      <c r="S1695" s="12" t="s">
        <v>28</v>
      </c>
      <c r="T1695" s="9" t="s">
        <v>3577</v>
      </c>
      <c r="U1695" s="9" t="s">
        <v>95</v>
      </c>
      <c r="V1695" s="9" t="s">
        <v>3577</v>
      </c>
      <c r="W1695" s="14">
        <v>2</v>
      </c>
    </row>
    <row r="1696" spans="1:23" x14ac:dyDescent="0.25">
      <c r="A1696" s="8">
        <v>6815</v>
      </c>
      <c r="B1696" s="9" t="s">
        <v>6312</v>
      </c>
      <c r="C1696" s="9" t="s">
        <v>22</v>
      </c>
      <c r="D1696" s="9" t="s">
        <v>6313</v>
      </c>
      <c r="E1696" s="18" t="s">
        <v>6314</v>
      </c>
      <c r="F1696" s="9" t="s">
        <v>6315</v>
      </c>
      <c r="G1696" s="12">
        <v>9</v>
      </c>
      <c r="H1696" s="9" t="s">
        <v>160</v>
      </c>
      <c r="I1696" s="9" t="s">
        <v>161</v>
      </c>
      <c r="J1696" s="12">
        <v>2</v>
      </c>
      <c r="K1696" s="13">
        <v>42614</v>
      </c>
      <c r="L1696" s="86">
        <f>(Tabla2[[#This Row],[release_year]]-'VARIANZA Y DES. EST'!$L$11)^2</f>
        <v>0.67207602404598188</v>
      </c>
      <c r="M1696" s="12">
        <v>2015</v>
      </c>
      <c r="N1696" s="9" t="s">
        <v>82</v>
      </c>
      <c r="O1696" s="9" t="s">
        <v>6021</v>
      </c>
      <c r="P1696" s="12">
        <v>88</v>
      </c>
      <c r="Q1696" s="12">
        <v>88</v>
      </c>
      <c r="R1696" s="12">
        <v>133.74916841054252</v>
      </c>
      <c r="S1696" s="12" t="s">
        <v>28</v>
      </c>
      <c r="T1696" s="9" t="s">
        <v>5841</v>
      </c>
      <c r="U1696" s="9" t="s">
        <v>30</v>
      </c>
      <c r="V1696" s="9" t="s">
        <v>5841</v>
      </c>
      <c r="W1696" s="14">
        <v>3</v>
      </c>
    </row>
    <row r="1697" spans="1:23" x14ac:dyDescent="0.25">
      <c r="A1697" s="8">
        <v>6818</v>
      </c>
      <c r="B1697" s="9" t="s">
        <v>6316</v>
      </c>
      <c r="C1697" s="9" t="s">
        <v>22</v>
      </c>
      <c r="D1697" s="9" t="s">
        <v>6317</v>
      </c>
      <c r="E1697" s="18" t="s">
        <v>6318</v>
      </c>
      <c r="F1697" s="9" t="s">
        <v>6319</v>
      </c>
      <c r="G1697" s="12">
        <v>10</v>
      </c>
      <c r="H1697" s="9" t="s">
        <v>25</v>
      </c>
      <c r="I1697" s="9" t="s">
        <v>1453</v>
      </c>
      <c r="J1697" s="12">
        <v>2</v>
      </c>
      <c r="K1697" s="13">
        <v>43579</v>
      </c>
      <c r="L1697" s="86">
        <f>(Tabla2[[#This Row],[release_year]]-'VARIANZA Y DES. EST'!$L$11)^2</f>
        <v>7.9512857435875226</v>
      </c>
      <c r="M1697" s="12">
        <v>2017</v>
      </c>
      <c r="N1697" s="9" t="s">
        <v>76</v>
      </c>
      <c r="O1697" s="9" t="s">
        <v>6021</v>
      </c>
      <c r="P1697" s="12">
        <v>88</v>
      </c>
      <c r="Q1697" s="12">
        <v>88</v>
      </c>
      <c r="R1697" s="12">
        <v>133.74916841054252</v>
      </c>
      <c r="S1697" s="12" t="s">
        <v>28</v>
      </c>
      <c r="T1697" s="9" t="s">
        <v>2709</v>
      </c>
      <c r="U1697" s="9" t="s">
        <v>45</v>
      </c>
      <c r="V1697" s="9" t="s">
        <v>2709</v>
      </c>
      <c r="W1697" s="14">
        <v>2</v>
      </c>
    </row>
    <row r="1698" spans="1:23" x14ac:dyDescent="0.25">
      <c r="A1698" s="8">
        <v>6819</v>
      </c>
      <c r="B1698" s="9" t="s">
        <v>6320</v>
      </c>
      <c r="C1698" s="9" t="s">
        <v>22</v>
      </c>
      <c r="D1698" s="9" t="s">
        <v>6321</v>
      </c>
      <c r="E1698" s="18" t="s">
        <v>6322</v>
      </c>
      <c r="F1698" s="9" t="s">
        <v>6323</v>
      </c>
      <c r="G1698" s="12">
        <v>16</v>
      </c>
      <c r="H1698" s="9" t="s">
        <v>25</v>
      </c>
      <c r="I1698" s="9" t="s">
        <v>25</v>
      </c>
      <c r="J1698" s="12">
        <v>1</v>
      </c>
      <c r="K1698" s="13">
        <v>43539</v>
      </c>
      <c r="L1698" s="86">
        <f>(Tabla2[[#This Row],[release_year]]-'VARIANZA Y DES. EST'!$L$11)^2</f>
        <v>26.834446865421359</v>
      </c>
      <c r="M1698" s="12">
        <v>2009</v>
      </c>
      <c r="N1698" s="9" t="s">
        <v>99</v>
      </c>
      <c r="O1698" s="9" t="s">
        <v>6021</v>
      </c>
      <c r="P1698" s="12">
        <v>88</v>
      </c>
      <c r="Q1698" s="12">
        <v>88</v>
      </c>
      <c r="R1698" s="12">
        <v>133.74916841054252</v>
      </c>
      <c r="S1698" s="12" t="s">
        <v>28</v>
      </c>
      <c r="T1698" s="9" t="s">
        <v>111</v>
      </c>
      <c r="U1698" s="9" t="s">
        <v>30</v>
      </c>
      <c r="V1698" s="9" t="s">
        <v>111</v>
      </c>
      <c r="W1698" s="14">
        <v>2</v>
      </c>
    </row>
    <row r="1699" spans="1:23" x14ac:dyDescent="0.25">
      <c r="A1699" s="8">
        <v>6929</v>
      </c>
      <c r="B1699" s="9" t="s">
        <v>6324</v>
      </c>
      <c r="C1699" s="9" t="s">
        <v>22</v>
      </c>
      <c r="D1699" s="9" t="s">
        <v>6325</v>
      </c>
      <c r="E1699" s="9" t="s">
        <v>6326</v>
      </c>
      <c r="F1699" s="9" t="s">
        <v>6327</v>
      </c>
      <c r="G1699" s="12">
        <v>9</v>
      </c>
      <c r="H1699" s="9" t="s">
        <v>25</v>
      </c>
      <c r="I1699" s="9" t="s">
        <v>6328</v>
      </c>
      <c r="J1699" s="12">
        <v>3</v>
      </c>
      <c r="K1699" s="13">
        <v>43831</v>
      </c>
      <c r="L1699" s="86">
        <f>(Tabla2[[#This Row],[release_year]]-'VARIANZA Y DES. EST'!$L$11)^2</f>
        <v>103.6364225665675</v>
      </c>
      <c r="M1699" s="12">
        <v>2004</v>
      </c>
      <c r="N1699" s="9" t="s">
        <v>1991</v>
      </c>
      <c r="O1699" s="9" t="s">
        <v>6021</v>
      </c>
      <c r="P1699" s="12">
        <v>88</v>
      </c>
      <c r="Q1699" s="12">
        <v>88</v>
      </c>
      <c r="R1699" s="12">
        <v>133.74916841054252</v>
      </c>
      <c r="S1699" s="12" t="s">
        <v>28</v>
      </c>
      <c r="T1699" s="9" t="s">
        <v>1000</v>
      </c>
      <c r="U1699" s="9" t="s">
        <v>95</v>
      </c>
      <c r="V1699" s="9" t="s">
        <v>1000</v>
      </c>
      <c r="W1699" s="14">
        <v>2</v>
      </c>
    </row>
    <row r="1700" spans="1:23" x14ac:dyDescent="0.25">
      <c r="A1700" s="8">
        <v>6965</v>
      </c>
      <c r="B1700" s="9" t="s">
        <v>6329</v>
      </c>
      <c r="C1700" s="9" t="s">
        <v>22</v>
      </c>
      <c r="D1700" s="9" t="s">
        <v>6330</v>
      </c>
      <c r="E1700" s="18" t="s">
        <v>6331</v>
      </c>
      <c r="F1700" s="9" t="s">
        <v>6332</v>
      </c>
      <c r="G1700" s="12">
        <v>9</v>
      </c>
      <c r="H1700" s="9" t="s">
        <v>25</v>
      </c>
      <c r="I1700" s="9" t="s">
        <v>25</v>
      </c>
      <c r="J1700" s="12">
        <v>1</v>
      </c>
      <c r="K1700" s="13">
        <v>44036</v>
      </c>
      <c r="L1700" s="86">
        <f>(Tabla2[[#This Row],[release_year]]-'VARIANZA Y DES. EST'!$L$11)^2</f>
        <v>7.9512857435875226</v>
      </c>
      <c r="M1700" s="12">
        <v>2017</v>
      </c>
      <c r="N1700" s="9" t="s">
        <v>76</v>
      </c>
      <c r="O1700" s="9" t="s">
        <v>6021</v>
      </c>
      <c r="P1700" s="12">
        <v>88</v>
      </c>
      <c r="Q1700" s="12">
        <v>88</v>
      </c>
      <c r="R1700" s="12">
        <v>133.74916841054252</v>
      </c>
      <c r="S1700" s="12" t="s">
        <v>28</v>
      </c>
      <c r="T1700" s="9" t="s">
        <v>38</v>
      </c>
      <c r="U1700" s="9" t="s">
        <v>38</v>
      </c>
      <c r="V1700" s="9" t="s">
        <v>38</v>
      </c>
      <c r="W1700" s="14">
        <v>1</v>
      </c>
    </row>
    <row r="1701" spans="1:23" x14ac:dyDescent="0.25">
      <c r="A1701" s="8">
        <v>7006</v>
      </c>
      <c r="B1701" s="9" t="s">
        <v>6333</v>
      </c>
      <c r="C1701" s="9" t="s">
        <v>22</v>
      </c>
      <c r="D1701" s="9" t="s">
        <v>6334</v>
      </c>
      <c r="E1701" s="9" t="s">
        <v>6335</v>
      </c>
      <c r="F1701" s="9" t="s">
        <v>6336</v>
      </c>
      <c r="G1701" s="12">
        <v>10</v>
      </c>
      <c r="H1701" s="9" t="s">
        <v>25</v>
      </c>
      <c r="I1701" s="9" t="s">
        <v>25</v>
      </c>
      <c r="J1701" s="12">
        <v>1</v>
      </c>
      <c r="K1701" s="16">
        <v>43789</v>
      </c>
      <c r="L1701" s="86">
        <f>(Tabla2[[#This Row],[release_year]]-'VARIANZA Y DES. EST'!$L$11)^2</f>
        <v>51.555237145879822</v>
      </c>
      <c r="M1701" s="12">
        <v>2007</v>
      </c>
      <c r="N1701" s="9" t="s">
        <v>43</v>
      </c>
      <c r="O1701" s="9" t="s">
        <v>6021</v>
      </c>
      <c r="P1701" s="12">
        <v>88</v>
      </c>
      <c r="Q1701" s="12">
        <v>88</v>
      </c>
      <c r="R1701" s="12">
        <v>133.74916841054252</v>
      </c>
      <c r="S1701" s="12" t="s">
        <v>28</v>
      </c>
      <c r="T1701" s="9" t="s">
        <v>6000</v>
      </c>
      <c r="U1701" s="9" t="s">
        <v>95</v>
      </c>
      <c r="V1701" s="9" t="s">
        <v>6000</v>
      </c>
      <c r="W1701" s="14">
        <v>2</v>
      </c>
    </row>
    <row r="1702" spans="1:23" x14ac:dyDescent="0.25">
      <c r="A1702" s="8">
        <v>7011</v>
      </c>
      <c r="B1702" s="9" t="s">
        <v>6337</v>
      </c>
      <c r="C1702" s="9" t="s">
        <v>22</v>
      </c>
      <c r="D1702" s="9" t="s">
        <v>6338</v>
      </c>
      <c r="E1702" s="18" t="s">
        <v>6339</v>
      </c>
      <c r="F1702" s="9" t="s">
        <v>6340</v>
      </c>
      <c r="G1702" s="12">
        <v>1</v>
      </c>
      <c r="H1702" s="9" t="s">
        <v>25</v>
      </c>
      <c r="I1702" s="9" t="s">
        <v>327</v>
      </c>
      <c r="J1702" s="12">
        <v>2</v>
      </c>
      <c r="K1702" s="13">
        <v>43106</v>
      </c>
      <c r="L1702" s="86">
        <f>(Tabla2[[#This Row],[release_year]]-'VARIANZA Y DES. EST'!$L$11)^2</f>
        <v>3.3116808838167522</v>
      </c>
      <c r="M1702" s="12">
        <v>2016</v>
      </c>
      <c r="N1702" s="9" t="s">
        <v>35</v>
      </c>
      <c r="O1702" s="9" t="s">
        <v>6021</v>
      </c>
      <c r="P1702" s="12">
        <v>88</v>
      </c>
      <c r="Q1702" s="12">
        <v>88</v>
      </c>
      <c r="R1702" s="12">
        <v>133.74916841054252</v>
      </c>
      <c r="S1702" s="12" t="s">
        <v>28</v>
      </c>
      <c r="T1702" s="9" t="s">
        <v>57</v>
      </c>
      <c r="U1702" s="9" t="s">
        <v>57</v>
      </c>
      <c r="V1702" s="9" t="s">
        <v>57</v>
      </c>
      <c r="W1702" s="14">
        <v>1</v>
      </c>
    </row>
    <row r="1703" spans="1:23" x14ac:dyDescent="0.25">
      <c r="A1703" s="8">
        <v>7042</v>
      </c>
      <c r="B1703" s="9" t="s">
        <v>6341</v>
      </c>
      <c r="C1703" s="9" t="s">
        <v>22</v>
      </c>
      <c r="D1703" s="9" t="s">
        <v>6342</v>
      </c>
      <c r="E1703" s="7" t="s">
        <v>6343</v>
      </c>
      <c r="F1703" s="24"/>
      <c r="G1703" s="12">
        <v>0</v>
      </c>
      <c r="H1703" s="9" t="s">
        <v>2924</v>
      </c>
      <c r="I1703" s="9" t="s">
        <v>6344</v>
      </c>
      <c r="J1703" s="12">
        <v>3</v>
      </c>
      <c r="K1703" s="13">
        <v>42767</v>
      </c>
      <c r="L1703" s="86">
        <f>(Tabla2[[#This Row],[release_year]]-'VARIANZA Y DES. EST'!$L$11)^2</f>
        <v>0.67207602404598188</v>
      </c>
      <c r="M1703" s="12">
        <v>2015</v>
      </c>
      <c r="N1703" s="9" t="s">
        <v>842</v>
      </c>
      <c r="O1703" s="9" t="s">
        <v>6021</v>
      </c>
      <c r="P1703" s="12">
        <v>88</v>
      </c>
      <c r="Q1703" s="12">
        <v>88</v>
      </c>
      <c r="R1703" s="12">
        <v>133.74916841054252</v>
      </c>
      <c r="S1703" s="12" t="s">
        <v>28</v>
      </c>
      <c r="T1703" s="9" t="s">
        <v>105</v>
      </c>
      <c r="U1703" s="9" t="s">
        <v>57</v>
      </c>
      <c r="V1703" s="9" t="s">
        <v>105</v>
      </c>
      <c r="W1703" s="14">
        <v>2</v>
      </c>
    </row>
    <row r="1704" spans="1:23" x14ac:dyDescent="0.25">
      <c r="A1704" s="8">
        <v>7089</v>
      </c>
      <c r="B1704" s="9" t="s">
        <v>6345</v>
      </c>
      <c r="C1704" s="9" t="s">
        <v>22</v>
      </c>
      <c r="D1704" s="9" t="s">
        <v>6346</v>
      </c>
      <c r="E1704" s="9" t="s">
        <v>6019</v>
      </c>
      <c r="F1704" s="9" t="s">
        <v>6347</v>
      </c>
      <c r="G1704" s="12">
        <v>13</v>
      </c>
      <c r="H1704" s="9" t="s">
        <v>34</v>
      </c>
      <c r="I1704" s="9" t="s">
        <v>34</v>
      </c>
      <c r="J1704" s="12">
        <v>1</v>
      </c>
      <c r="K1704" s="13">
        <v>42979</v>
      </c>
      <c r="L1704" s="86">
        <f>(Tabla2[[#This Row],[release_year]]-'VARIANZA Y DES. EST'!$L$11)^2</f>
        <v>103.6364225665675</v>
      </c>
      <c r="M1704" s="12">
        <v>2004</v>
      </c>
      <c r="N1704" s="9" t="s">
        <v>82</v>
      </c>
      <c r="O1704" s="9" t="s">
        <v>6021</v>
      </c>
      <c r="P1704" s="12">
        <v>88</v>
      </c>
      <c r="Q1704" s="12">
        <v>88</v>
      </c>
      <c r="R1704" s="12">
        <v>133.74916841054252</v>
      </c>
      <c r="S1704" s="12" t="s">
        <v>28</v>
      </c>
      <c r="T1704" s="9" t="s">
        <v>37</v>
      </c>
      <c r="U1704" s="9" t="s">
        <v>38</v>
      </c>
      <c r="V1704" s="9" t="s">
        <v>37</v>
      </c>
      <c r="W1704" s="14">
        <v>3</v>
      </c>
    </row>
    <row r="1705" spans="1:23" x14ac:dyDescent="0.25">
      <c r="A1705" s="8">
        <v>7094</v>
      </c>
      <c r="B1705" s="9" t="s">
        <v>6348</v>
      </c>
      <c r="C1705" s="9" t="s">
        <v>22</v>
      </c>
      <c r="D1705" s="9" t="s">
        <v>6349</v>
      </c>
      <c r="E1705" s="18" t="s">
        <v>6350</v>
      </c>
      <c r="F1705" s="9" t="s">
        <v>6351</v>
      </c>
      <c r="G1705" s="12">
        <v>10</v>
      </c>
      <c r="H1705" s="9" t="s">
        <v>530</v>
      </c>
      <c r="I1705" s="9" t="s">
        <v>6352</v>
      </c>
      <c r="J1705" s="12">
        <v>4</v>
      </c>
      <c r="K1705" s="13">
        <v>43132</v>
      </c>
      <c r="L1705" s="86">
        <f>(Tabla2[[#This Row],[release_year]]-'VARIANZA Y DES. EST'!$L$11)^2</f>
        <v>7.9512857435875226</v>
      </c>
      <c r="M1705" s="12">
        <v>2017</v>
      </c>
      <c r="N1705" s="9" t="s">
        <v>76</v>
      </c>
      <c r="O1705" s="9" t="s">
        <v>6021</v>
      </c>
      <c r="P1705" s="12">
        <v>88</v>
      </c>
      <c r="Q1705" s="12">
        <v>88</v>
      </c>
      <c r="R1705" s="12">
        <v>133.74916841054252</v>
      </c>
      <c r="S1705" s="12" t="s">
        <v>28</v>
      </c>
      <c r="T1705" s="9" t="s">
        <v>118</v>
      </c>
      <c r="U1705" s="9" t="s">
        <v>45</v>
      </c>
      <c r="V1705" s="9" t="s">
        <v>118</v>
      </c>
      <c r="W1705" s="14">
        <v>3</v>
      </c>
    </row>
    <row r="1706" spans="1:23" x14ac:dyDescent="0.25">
      <c r="A1706" s="8">
        <v>7108</v>
      </c>
      <c r="B1706" s="9" t="s">
        <v>6353</v>
      </c>
      <c r="C1706" s="9" t="s">
        <v>22</v>
      </c>
      <c r="D1706" s="9" t="s">
        <v>6354</v>
      </c>
      <c r="E1706" s="18" t="s">
        <v>6355</v>
      </c>
      <c r="F1706" s="9" t="s">
        <v>6356</v>
      </c>
      <c r="G1706" s="12">
        <v>1</v>
      </c>
      <c r="H1706" s="9" t="s">
        <v>25</v>
      </c>
      <c r="I1706" s="9" t="s">
        <v>25</v>
      </c>
      <c r="J1706" s="12">
        <v>1</v>
      </c>
      <c r="K1706" s="13">
        <v>42461</v>
      </c>
      <c r="L1706" s="86">
        <f>(Tabla2[[#This Row],[release_year]]-'VARIANZA Y DES. EST'!$L$11)^2</f>
        <v>3.2471164275211517E-2</v>
      </c>
      <c r="M1706" s="12">
        <v>2014</v>
      </c>
      <c r="N1706" s="9" t="s">
        <v>842</v>
      </c>
      <c r="O1706" s="9" t="s">
        <v>6021</v>
      </c>
      <c r="P1706" s="12">
        <v>88</v>
      </c>
      <c r="Q1706" s="12">
        <v>88</v>
      </c>
      <c r="R1706" s="12">
        <v>133.74916841054252</v>
      </c>
      <c r="S1706" s="12" t="s">
        <v>28</v>
      </c>
      <c r="T1706" s="9" t="s">
        <v>83</v>
      </c>
      <c r="U1706" s="9" t="s">
        <v>57</v>
      </c>
      <c r="V1706" s="9" t="s">
        <v>83</v>
      </c>
      <c r="W1706" s="14">
        <v>2</v>
      </c>
    </row>
    <row r="1707" spans="1:23" x14ac:dyDescent="0.25">
      <c r="A1707" s="8">
        <v>7254</v>
      </c>
      <c r="B1707" s="9" t="s">
        <v>6357</v>
      </c>
      <c r="C1707" s="9" t="s">
        <v>22</v>
      </c>
      <c r="D1707" s="9" t="s">
        <v>6358</v>
      </c>
      <c r="E1707" s="18" t="s">
        <v>6359</v>
      </c>
      <c r="F1707" s="9" t="s">
        <v>6360</v>
      </c>
      <c r="G1707" s="12">
        <v>6</v>
      </c>
      <c r="H1707" s="9" t="s">
        <v>890</v>
      </c>
      <c r="I1707" s="9" t="s">
        <v>890</v>
      </c>
      <c r="J1707" s="12">
        <v>1</v>
      </c>
      <c r="K1707" s="13">
        <v>42781</v>
      </c>
      <c r="L1707" s="86">
        <f>(Tabla2[[#This Row],[release_year]]-'VARIANZA Y DES. EST'!$L$11)^2</f>
        <v>3.3116808838167522</v>
      </c>
      <c r="M1707" s="12">
        <v>2016</v>
      </c>
      <c r="N1707" s="9" t="s">
        <v>76</v>
      </c>
      <c r="O1707" s="9" t="s">
        <v>6021</v>
      </c>
      <c r="P1707" s="12">
        <v>88</v>
      </c>
      <c r="Q1707" s="12">
        <v>88</v>
      </c>
      <c r="R1707" s="12">
        <v>133.74916841054252</v>
      </c>
      <c r="S1707" s="12" t="s">
        <v>28</v>
      </c>
      <c r="T1707" s="9" t="s">
        <v>859</v>
      </c>
      <c r="U1707" s="9" t="s">
        <v>95</v>
      </c>
      <c r="V1707" s="9" t="s">
        <v>859</v>
      </c>
      <c r="W1707" s="14">
        <v>2</v>
      </c>
    </row>
    <row r="1708" spans="1:23" x14ac:dyDescent="0.25">
      <c r="A1708" s="8">
        <v>7336</v>
      </c>
      <c r="B1708" s="9" t="s">
        <v>6361</v>
      </c>
      <c r="C1708" s="9" t="s">
        <v>22</v>
      </c>
      <c r="D1708" s="9" t="s">
        <v>6362</v>
      </c>
      <c r="E1708" s="18" t="s">
        <v>5214</v>
      </c>
      <c r="F1708" s="18" t="s">
        <v>6363</v>
      </c>
      <c r="G1708" s="12">
        <v>6</v>
      </c>
      <c r="H1708" s="9" t="s">
        <v>3799</v>
      </c>
      <c r="I1708" s="9" t="s">
        <v>3799</v>
      </c>
      <c r="J1708" s="12">
        <v>1</v>
      </c>
      <c r="K1708" s="13">
        <v>43328</v>
      </c>
      <c r="L1708" s="86">
        <f>(Tabla2[[#This Row],[release_year]]-'VARIANZA Y DES. EST'!$L$11)^2</f>
        <v>584.6819545297767</v>
      </c>
      <c r="M1708" s="12">
        <v>1990</v>
      </c>
      <c r="N1708" s="9" t="s">
        <v>35</v>
      </c>
      <c r="O1708" s="9" t="s">
        <v>6021</v>
      </c>
      <c r="P1708" s="12">
        <v>88</v>
      </c>
      <c r="Q1708" s="12">
        <v>88</v>
      </c>
      <c r="R1708" s="12">
        <v>133.74916841054252</v>
      </c>
      <c r="S1708" s="12" t="s">
        <v>28</v>
      </c>
      <c r="T1708" s="9" t="s">
        <v>4337</v>
      </c>
      <c r="U1708" s="9" t="s">
        <v>38</v>
      </c>
      <c r="V1708" s="9" t="s">
        <v>4337</v>
      </c>
      <c r="W1708" s="14">
        <v>3</v>
      </c>
    </row>
    <row r="1709" spans="1:23" x14ac:dyDescent="0.25">
      <c r="A1709" s="8">
        <v>7340</v>
      </c>
      <c r="B1709" s="9" t="s">
        <v>6364</v>
      </c>
      <c r="C1709" s="9" t="s">
        <v>22</v>
      </c>
      <c r="D1709" s="9" t="s">
        <v>6365</v>
      </c>
      <c r="E1709" s="10" t="s">
        <v>6366</v>
      </c>
      <c r="F1709" s="11"/>
      <c r="G1709" s="12">
        <v>0</v>
      </c>
      <c r="H1709" s="12"/>
      <c r="I1709" s="9"/>
      <c r="J1709" s="12">
        <v>0</v>
      </c>
      <c r="K1709" s="16">
        <v>43084</v>
      </c>
      <c r="L1709" s="86">
        <f>(Tabla2[[#This Row],[release_year]]-'VARIANZA Y DES. EST'!$L$11)^2</f>
        <v>7.9512857435875226</v>
      </c>
      <c r="M1709" s="12">
        <v>2017</v>
      </c>
      <c r="N1709" s="9" t="s">
        <v>35</v>
      </c>
      <c r="O1709" s="9" t="s">
        <v>6021</v>
      </c>
      <c r="P1709" s="12">
        <v>88</v>
      </c>
      <c r="Q1709" s="12">
        <v>88</v>
      </c>
      <c r="R1709" s="12">
        <v>133.74916841054252</v>
      </c>
      <c r="S1709" s="12" t="s">
        <v>28</v>
      </c>
      <c r="T1709" s="9" t="s">
        <v>105</v>
      </c>
      <c r="U1709" s="9" t="s">
        <v>57</v>
      </c>
      <c r="V1709" s="9" t="s">
        <v>105</v>
      </c>
      <c r="W1709" s="14">
        <v>2</v>
      </c>
    </row>
    <row r="1710" spans="1:23" x14ac:dyDescent="0.25">
      <c r="A1710" s="8">
        <v>7392</v>
      </c>
      <c r="B1710" s="9" t="s">
        <v>6367</v>
      </c>
      <c r="C1710" s="9" t="s">
        <v>22</v>
      </c>
      <c r="D1710" s="9" t="s">
        <v>6368</v>
      </c>
      <c r="E1710" s="18" t="s">
        <v>6369</v>
      </c>
      <c r="F1710" s="9" t="s">
        <v>6370</v>
      </c>
      <c r="G1710" s="12">
        <v>12</v>
      </c>
      <c r="H1710" s="9" t="s">
        <v>126</v>
      </c>
      <c r="I1710" s="9" t="s">
        <v>6371</v>
      </c>
      <c r="J1710" s="12">
        <v>2</v>
      </c>
      <c r="K1710" s="13">
        <v>43347</v>
      </c>
      <c r="L1710" s="86">
        <f>(Tabla2[[#This Row],[release_year]]-'VARIANZA Y DES. EST'!$L$11)^2</f>
        <v>0.67207602404598188</v>
      </c>
      <c r="M1710" s="12">
        <v>2015</v>
      </c>
      <c r="N1710" s="9" t="s">
        <v>1991</v>
      </c>
      <c r="O1710" s="9" t="s">
        <v>6021</v>
      </c>
      <c r="P1710" s="12">
        <v>88</v>
      </c>
      <c r="Q1710" s="12">
        <v>88</v>
      </c>
      <c r="R1710" s="12">
        <v>133.74916841054252</v>
      </c>
      <c r="S1710" s="12" t="s">
        <v>28</v>
      </c>
      <c r="T1710" s="9" t="s">
        <v>3625</v>
      </c>
      <c r="U1710" s="9" t="s">
        <v>95</v>
      </c>
      <c r="V1710" s="9" t="s">
        <v>3625</v>
      </c>
      <c r="W1710" s="14">
        <v>3</v>
      </c>
    </row>
    <row r="1711" spans="1:23" x14ac:dyDescent="0.25">
      <c r="A1711" s="8">
        <v>7444</v>
      </c>
      <c r="B1711" s="9" t="s">
        <v>6372</v>
      </c>
      <c r="C1711" s="9" t="s">
        <v>22</v>
      </c>
      <c r="D1711" s="9" t="s">
        <v>6373</v>
      </c>
      <c r="E1711" s="18" t="s">
        <v>6374</v>
      </c>
      <c r="F1711" s="9" t="s">
        <v>6375</v>
      </c>
      <c r="G1711" s="12">
        <v>10</v>
      </c>
      <c r="H1711" s="9" t="s">
        <v>25</v>
      </c>
      <c r="I1711" s="9" t="s">
        <v>25</v>
      </c>
      <c r="J1711" s="12">
        <v>1</v>
      </c>
      <c r="K1711" s="13">
        <v>43739</v>
      </c>
      <c r="L1711" s="86">
        <f>(Tabla2[[#This Row],[release_year]]-'VARIANZA Y DES. EST'!$L$11)^2</f>
        <v>148.35721284702598</v>
      </c>
      <c r="M1711" s="12">
        <v>2002</v>
      </c>
      <c r="N1711" s="9" t="s">
        <v>43</v>
      </c>
      <c r="O1711" s="9" t="s">
        <v>6021</v>
      </c>
      <c r="P1711" s="12">
        <v>88</v>
      </c>
      <c r="Q1711" s="12">
        <v>88</v>
      </c>
      <c r="R1711" s="12">
        <v>133.74916841054252</v>
      </c>
      <c r="S1711" s="12" t="s">
        <v>28</v>
      </c>
      <c r="T1711" s="9" t="s">
        <v>6376</v>
      </c>
      <c r="U1711" s="9" t="s">
        <v>38</v>
      </c>
      <c r="V1711" s="9" t="s">
        <v>6376</v>
      </c>
      <c r="W1711" s="14">
        <v>3</v>
      </c>
    </row>
    <row r="1712" spans="1:23" x14ac:dyDescent="0.25">
      <c r="A1712" s="8">
        <v>7521</v>
      </c>
      <c r="B1712" s="9" t="s">
        <v>6377</v>
      </c>
      <c r="C1712" s="9" t="s">
        <v>22</v>
      </c>
      <c r="D1712" s="9" t="s">
        <v>6378</v>
      </c>
      <c r="E1712" s="18" t="s">
        <v>6379</v>
      </c>
      <c r="F1712" s="9" t="s">
        <v>6380</v>
      </c>
      <c r="G1712" s="12">
        <v>9</v>
      </c>
      <c r="H1712" s="9" t="s">
        <v>25</v>
      </c>
      <c r="I1712" s="9" t="s">
        <v>25</v>
      </c>
      <c r="J1712" s="12">
        <v>1</v>
      </c>
      <c r="K1712" s="13">
        <v>43709</v>
      </c>
      <c r="L1712" s="86">
        <f>(Tabla2[[#This Row],[release_year]]-'VARIANZA Y DES. EST'!$L$11)^2</f>
        <v>51.555237145879822</v>
      </c>
      <c r="M1712" s="12">
        <v>2007</v>
      </c>
      <c r="N1712" s="9" t="s">
        <v>43</v>
      </c>
      <c r="O1712" s="9" t="s">
        <v>6021</v>
      </c>
      <c r="P1712" s="12">
        <v>88</v>
      </c>
      <c r="Q1712" s="12">
        <v>88</v>
      </c>
      <c r="R1712" s="12">
        <v>133.74916841054252</v>
      </c>
      <c r="S1712" s="12" t="s">
        <v>28</v>
      </c>
      <c r="T1712" s="9" t="s">
        <v>95</v>
      </c>
      <c r="U1712" s="9" t="s">
        <v>95</v>
      </c>
      <c r="V1712" s="9" t="s">
        <v>95</v>
      </c>
      <c r="W1712" s="14">
        <v>1</v>
      </c>
    </row>
    <row r="1713" spans="1:23" x14ac:dyDescent="0.25">
      <c r="A1713" s="8">
        <v>7553</v>
      </c>
      <c r="B1713" s="9" t="s">
        <v>6381</v>
      </c>
      <c r="C1713" s="9" t="s">
        <v>22</v>
      </c>
      <c r="D1713" s="9" t="s">
        <v>6382</v>
      </c>
      <c r="E1713" s="18" t="s">
        <v>6383</v>
      </c>
      <c r="F1713" s="9" t="s">
        <v>6384</v>
      </c>
      <c r="G1713" s="12">
        <v>6</v>
      </c>
      <c r="H1713" s="9" t="s">
        <v>518</v>
      </c>
      <c r="I1713" s="9" t="s">
        <v>518</v>
      </c>
      <c r="J1713" s="12">
        <v>1</v>
      </c>
      <c r="K1713" s="13">
        <v>43313</v>
      </c>
      <c r="L1713" s="86">
        <f>(Tabla2[[#This Row],[release_year]]-'VARIANZA Y DES. EST'!$L$11)^2</f>
        <v>7.9512857435875226</v>
      </c>
      <c r="M1713" s="12">
        <v>2017</v>
      </c>
      <c r="N1713" s="9" t="s">
        <v>82</v>
      </c>
      <c r="O1713" s="9" t="s">
        <v>6021</v>
      </c>
      <c r="P1713" s="12">
        <v>88</v>
      </c>
      <c r="Q1713" s="12">
        <v>88</v>
      </c>
      <c r="R1713" s="12">
        <v>133.74916841054252</v>
      </c>
      <c r="S1713" s="12" t="s">
        <v>28</v>
      </c>
      <c r="T1713" s="9" t="s">
        <v>3179</v>
      </c>
      <c r="U1713" s="9" t="s">
        <v>514</v>
      </c>
      <c r="V1713" s="9" t="s">
        <v>3179</v>
      </c>
      <c r="W1713" s="14">
        <v>2</v>
      </c>
    </row>
    <row r="1714" spans="1:23" x14ac:dyDescent="0.25">
      <c r="A1714" s="8">
        <v>7683</v>
      </c>
      <c r="B1714" s="9" t="s">
        <v>6385</v>
      </c>
      <c r="C1714" s="9" t="s">
        <v>22</v>
      </c>
      <c r="D1714" s="9" t="s">
        <v>6386</v>
      </c>
      <c r="E1714" s="9" t="s">
        <v>6387</v>
      </c>
      <c r="F1714" s="9" t="s">
        <v>6388</v>
      </c>
      <c r="G1714" s="12">
        <v>5</v>
      </c>
      <c r="H1714" s="9" t="s">
        <v>518</v>
      </c>
      <c r="I1714" s="9" t="s">
        <v>518</v>
      </c>
      <c r="J1714" s="12">
        <v>1</v>
      </c>
      <c r="K1714" s="13">
        <v>42809</v>
      </c>
      <c r="L1714" s="86">
        <f>(Tabla2[[#This Row],[release_year]]-'VARIANZA Y DES. EST'!$L$11)^2</f>
        <v>3.2471164275211517E-2</v>
      </c>
      <c r="M1714" s="12">
        <v>2014</v>
      </c>
      <c r="N1714" s="9" t="s">
        <v>82</v>
      </c>
      <c r="O1714" s="9" t="s">
        <v>6021</v>
      </c>
      <c r="P1714" s="12">
        <v>88</v>
      </c>
      <c r="Q1714" s="12">
        <v>88</v>
      </c>
      <c r="R1714" s="12">
        <v>133.74916841054252</v>
      </c>
      <c r="S1714" s="12" t="s">
        <v>28</v>
      </c>
      <c r="T1714" s="9" t="s">
        <v>70</v>
      </c>
      <c r="U1714" s="9" t="s">
        <v>45</v>
      </c>
      <c r="V1714" s="9" t="s">
        <v>70</v>
      </c>
      <c r="W1714" s="14">
        <v>2</v>
      </c>
    </row>
    <row r="1715" spans="1:23" x14ac:dyDescent="0.25">
      <c r="A1715" s="8">
        <v>7835</v>
      </c>
      <c r="B1715" s="9" t="s">
        <v>6389</v>
      </c>
      <c r="C1715" s="9" t="s">
        <v>22</v>
      </c>
      <c r="D1715" s="9" t="s">
        <v>6390</v>
      </c>
      <c r="E1715" s="20" t="s">
        <v>6391</v>
      </c>
      <c r="F1715" s="21"/>
      <c r="G1715" s="12">
        <v>0</v>
      </c>
      <c r="H1715" s="9" t="s">
        <v>25</v>
      </c>
      <c r="I1715" s="9" t="s">
        <v>25</v>
      </c>
      <c r="J1715" s="12">
        <v>1</v>
      </c>
      <c r="K1715" s="16">
        <v>42720</v>
      </c>
      <c r="L1715" s="86">
        <f>(Tabla2[[#This Row],[release_year]]-'VARIANZA Y DES. EST'!$L$11)^2</f>
        <v>3.3116808838167522</v>
      </c>
      <c r="M1715" s="12">
        <v>2016</v>
      </c>
      <c r="N1715" s="9" t="s">
        <v>842</v>
      </c>
      <c r="O1715" s="9" t="s">
        <v>6021</v>
      </c>
      <c r="P1715" s="12">
        <v>88</v>
      </c>
      <c r="Q1715" s="12">
        <v>88</v>
      </c>
      <c r="R1715" s="12">
        <v>133.74916841054252</v>
      </c>
      <c r="S1715" s="12" t="s">
        <v>28</v>
      </c>
      <c r="T1715" s="9" t="s">
        <v>57</v>
      </c>
      <c r="U1715" s="9" t="s">
        <v>57</v>
      </c>
      <c r="V1715" s="9" t="s">
        <v>57</v>
      </c>
      <c r="W1715" s="14">
        <v>1</v>
      </c>
    </row>
    <row r="1716" spans="1:23" x14ac:dyDescent="0.25">
      <c r="A1716" s="8">
        <v>7853</v>
      </c>
      <c r="B1716" s="9" t="s">
        <v>6392</v>
      </c>
      <c r="C1716" s="9" t="s">
        <v>22</v>
      </c>
      <c r="D1716" s="9" t="s">
        <v>6393</v>
      </c>
      <c r="E1716" s="18" t="s">
        <v>6394</v>
      </c>
      <c r="F1716" s="9" t="s">
        <v>6395</v>
      </c>
      <c r="G1716" s="12">
        <v>5</v>
      </c>
      <c r="H1716" s="9" t="s">
        <v>3348</v>
      </c>
      <c r="I1716" s="9" t="s">
        <v>3348</v>
      </c>
      <c r="J1716" s="12">
        <v>1</v>
      </c>
      <c r="K1716" s="13">
        <v>42968</v>
      </c>
      <c r="L1716" s="86">
        <f>(Tabla2[[#This Row],[release_year]]-'VARIANZA Y DES. EST'!$L$11)^2</f>
        <v>0.67207602404598188</v>
      </c>
      <c r="M1716" s="12">
        <v>2015</v>
      </c>
      <c r="N1716" s="9" t="s">
        <v>82</v>
      </c>
      <c r="O1716" s="9" t="s">
        <v>6021</v>
      </c>
      <c r="P1716" s="12">
        <v>88</v>
      </c>
      <c r="Q1716" s="12">
        <v>88</v>
      </c>
      <c r="R1716" s="12">
        <v>133.74916841054252</v>
      </c>
      <c r="S1716" s="12" t="s">
        <v>28</v>
      </c>
      <c r="T1716" s="9" t="s">
        <v>4337</v>
      </c>
      <c r="U1716" s="9" t="s">
        <v>38</v>
      </c>
      <c r="V1716" s="9" t="s">
        <v>4337</v>
      </c>
      <c r="W1716" s="14">
        <v>3</v>
      </c>
    </row>
    <row r="1717" spans="1:23" x14ac:dyDescent="0.25">
      <c r="A1717" s="8">
        <v>7906</v>
      </c>
      <c r="B1717" s="9" t="s">
        <v>6396</v>
      </c>
      <c r="C1717" s="9" t="s">
        <v>22</v>
      </c>
      <c r="D1717" s="9" t="s">
        <v>6397</v>
      </c>
      <c r="E1717" s="18" t="s">
        <v>3934</v>
      </c>
      <c r="F1717" s="9" t="s">
        <v>6398</v>
      </c>
      <c r="G1717" s="12">
        <v>10</v>
      </c>
      <c r="H1717" s="9" t="s">
        <v>25</v>
      </c>
      <c r="I1717" s="9" t="s">
        <v>25</v>
      </c>
      <c r="J1717" s="12">
        <v>1</v>
      </c>
      <c r="K1717" s="13">
        <v>43678</v>
      </c>
      <c r="L1717" s="86">
        <f>(Tabla2[[#This Row],[release_year]]-'VARIANZA Y DES. EST'!$L$11)^2</f>
        <v>14.590890603358293</v>
      </c>
      <c r="M1717" s="12">
        <v>2018</v>
      </c>
      <c r="N1717" s="9" t="s">
        <v>35</v>
      </c>
      <c r="O1717" s="9" t="s">
        <v>6021</v>
      </c>
      <c r="P1717" s="12">
        <v>88</v>
      </c>
      <c r="Q1717" s="12">
        <v>88</v>
      </c>
      <c r="R1717" s="12">
        <v>133.74916841054252</v>
      </c>
      <c r="S1717" s="12" t="s">
        <v>28</v>
      </c>
      <c r="T1717" s="9" t="s">
        <v>3969</v>
      </c>
      <c r="U1717" s="9" t="s">
        <v>3969</v>
      </c>
      <c r="V1717" s="9" t="s">
        <v>3969</v>
      </c>
      <c r="W1717" s="14">
        <v>1</v>
      </c>
    </row>
    <row r="1718" spans="1:23" x14ac:dyDescent="0.25">
      <c r="A1718" s="8">
        <v>7956</v>
      </c>
      <c r="B1718" s="9" t="s">
        <v>6399</v>
      </c>
      <c r="C1718" s="9" t="s">
        <v>22</v>
      </c>
      <c r="D1718" s="9" t="s">
        <v>6400</v>
      </c>
      <c r="E1718" s="9" t="s">
        <v>6401</v>
      </c>
      <c r="F1718" s="9" t="s">
        <v>6402</v>
      </c>
      <c r="G1718" s="12">
        <v>16</v>
      </c>
      <c r="H1718" s="9" t="s">
        <v>25</v>
      </c>
      <c r="I1718" s="9" t="s">
        <v>25</v>
      </c>
      <c r="J1718" s="12">
        <v>1</v>
      </c>
      <c r="K1718" s="13">
        <v>43831</v>
      </c>
      <c r="L1718" s="86">
        <f>(Tabla2[[#This Row],[release_year]]-'VARIANZA Y DES. EST'!$L$11)^2</f>
        <v>201.07800312748444</v>
      </c>
      <c r="M1718" s="12">
        <v>2000</v>
      </c>
      <c r="N1718" s="9" t="s">
        <v>1991</v>
      </c>
      <c r="O1718" s="9" t="s">
        <v>6021</v>
      </c>
      <c r="P1718" s="12">
        <v>88</v>
      </c>
      <c r="Q1718" s="12">
        <v>88</v>
      </c>
      <c r="R1718" s="12">
        <v>133.74916841054252</v>
      </c>
      <c r="S1718" s="12" t="s">
        <v>28</v>
      </c>
      <c r="T1718" s="9" t="s">
        <v>5068</v>
      </c>
      <c r="U1718" s="9" t="s">
        <v>95</v>
      </c>
      <c r="V1718" s="9" t="s">
        <v>5068</v>
      </c>
      <c r="W1718" s="14">
        <v>2</v>
      </c>
    </row>
    <row r="1719" spans="1:23" x14ac:dyDescent="0.25">
      <c r="A1719" s="8">
        <v>7957</v>
      </c>
      <c r="B1719" s="9" t="s">
        <v>6403</v>
      </c>
      <c r="C1719" s="9" t="s">
        <v>22</v>
      </c>
      <c r="D1719" s="9" t="s">
        <v>6404</v>
      </c>
      <c r="E1719" s="18" t="s">
        <v>6405</v>
      </c>
      <c r="F1719" s="9" t="s">
        <v>6406</v>
      </c>
      <c r="G1719" s="12">
        <v>10</v>
      </c>
      <c r="H1719" s="9" t="s">
        <v>25</v>
      </c>
      <c r="I1719" s="9" t="s">
        <v>25</v>
      </c>
      <c r="J1719" s="12">
        <v>1</v>
      </c>
      <c r="K1719" s="13">
        <v>44055</v>
      </c>
      <c r="L1719" s="86">
        <f>(Tabla2[[#This Row],[release_year]]-'VARIANZA Y DES. EST'!$L$11)^2</f>
        <v>1.3928663045044412</v>
      </c>
      <c r="M1719" s="12">
        <v>2013</v>
      </c>
      <c r="N1719" s="9" t="s">
        <v>43</v>
      </c>
      <c r="O1719" s="9" t="s">
        <v>6021</v>
      </c>
      <c r="P1719" s="12">
        <v>88</v>
      </c>
      <c r="Q1719" s="12">
        <v>88</v>
      </c>
      <c r="R1719" s="12">
        <v>133.74916841054252</v>
      </c>
      <c r="S1719" s="12" t="s">
        <v>28</v>
      </c>
      <c r="T1719" s="9" t="s">
        <v>5068</v>
      </c>
      <c r="U1719" s="9" t="s">
        <v>95</v>
      </c>
      <c r="V1719" s="9" t="s">
        <v>5068</v>
      </c>
      <c r="W1719" s="14">
        <v>2</v>
      </c>
    </row>
    <row r="1720" spans="1:23" x14ac:dyDescent="0.25">
      <c r="A1720" s="8">
        <v>8018</v>
      </c>
      <c r="B1720" s="9" t="s">
        <v>6407</v>
      </c>
      <c r="C1720" s="9" t="s">
        <v>22</v>
      </c>
      <c r="D1720" s="9" t="s">
        <v>6408</v>
      </c>
      <c r="E1720" s="18" t="s">
        <v>6331</v>
      </c>
      <c r="F1720" s="9" t="s">
        <v>6409</v>
      </c>
      <c r="G1720" s="12">
        <v>8</v>
      </c>
      <c r="H1720" s="9" t="s">
        <v>25</v>
      </c>
      <c r="I1720" s="9" t="s">
        <v>25</v>
      </c>
      <c r="J1720" s="12">
        <v>1</v>
      </c>
      <c r="K1720" s="13">
        <v>43437</v>
      </c>
      <c r="L1720" s="86">
        <f>(Tabla2[[#This Row],[release_year]]-'VARIANZA Y DES. EST'!$L$11)^2</f>
        <v>14.590890603358293</v>
      </c>
      <c r="M1720" s="12">
        <v>2018</v>
      </c>
      <c r="N1720" s="9" t="s">
        <v>76</v>
      </c>
      <c r="O1720" s="9" t="s">
        <v>6021</v>
      </c>
      <c r="P1720" s="12">
        <v>88</v>
      </c>
      <c r="Q1720" s="12">
        <v>88</v>
      </c>
      <c r="R1720" s="12">
        <v>133.74916841054252</v>
      </c>
      <c r="S1720" s="12" t="s">
        <v>28</v>
      </c>
      <c r="T1720" s="9" t="s">
        <v>6410</v>
      </c>
      <c r="U1720" s="9" t="s">
        <v>38</v>
      </c>
      <c r="V1720" s="9" t="s">
        <v>6410</v>
      </c>
      <c r="W1720" s="14">
        <v>2</v>
      </c>
    </row>
    <row r="1721" spans="1:23" x14ac:dyDescent="0.25">
      <c r="A1721" s="8">
        <v>8075</v>
      </c>
      <c r="B1721" s="9" t="s">
        <v>6411</v>
      </c>
      <c r="C1721" s="9" t="s">
        <v>22</v>
      </c>
      <c r="D1721" s="9" t="s">
        <v>6412</v>
      </c>
      <c r="E1721" s="18" t="s">
        <v>4651</v>
      </c>
      <c r="F1721" s="9" t="s">
        <v>6413</v>
      </c>
      <c r="G1721" s="12">
        <v>10</v>
      </c>
      <c r="H1721" s="9" t="s">
        <v>25</v>
      </c>
      <c r="I1721" s="9" t="s">
        <v>25</v>
      </c>
      <c r="J1721" s="12">
        <v>1</v>
      </c>
      <c r="K1721" s="13">
        <v>43556</v>
      </c>
      <c r="L1721" s="86">
        <f>(Tabla2[[#This Row],[release_year]]-'VARIANZA Y DES. EST'!$L$11)^2</f>
        <v>173.71760798725521</v>
      </c>
      <c r="M1721" s="12">
        <v>2001</v>
      </c>
      <c r="N1721" s="9" t="s">
        <v>99</v>
      </c>
      <c r="O1721" s="9" t="s">
        <v>6021</v>
      </c>
      <c r="P1721" s="12">
        <v>88</v>
      </c>
      <c r="Q1721" s="12">
        <v>88</v>
      </c>
      <c r="R1721" s="12">
        <v>133.74916841054252</v>
      </c>
      <c r="S1721" s="12" t="s">
        <v>28</v>
      </c>
      <c r="T1721" s="9" t="s">
        <v>111</v>
      </c>
      <c r="U1721" s="9" t="s">
        <v>30</v>
      </c>
      <c r="V1721" s="9" t="s">
        <v>111</v>
      </c>
      <c r="W1721" s="14">
        <v>2</v>
      </c>
    </row>
    <row r="1722" spans="1:23" x14ac:dyDescent="0.25">
      <c r="A1722" s="8">
        <v>8080</v>
      </c>
      <c r="B1722" s="9" t="s">
        <v>6414</v>
      </c>
      <c r="C1722" s="9" t="s">
        <v>22</v>
      </c>
      <c r="D1722" s="9" t="s">
        <v>6415</v>
      </c>
      <c r="E1722" s="18" t="s">
        <v>6416</v>
      </c>
      <c r="F1722" s="9" t="s">
        <v>6417</v>
      </c>
      <c r="G1722" s="12">
        <v>10</v>
      </c>
      <c r="H1722" s="9" t="s">
        <v>25</v>
      </c>
      <c r="I1722" s="9" t="s">
        <v>25</v>
      </c>
      <c r="J1722" s="12">
        <v>1</v>
      </c>
      <c r="K1722" s="13">
        <v>43644</v>
      </c>
      <c r="L1722" s="86">
        <f>(Tabla2[[#This Row],[release_year]]-'VARIANZA Y DES. EST'!$L$11)^2</f>
        <v>23.230495463129063</v>
      </c>
      <c r="M1722" s="12">
        <v>2019</v>
      </c>
      <c r="N1722" s="9" t="s">
        <v>35</v>
      </c>
      <c r="O1722" s="9" t="s">
        <v>6021</v>
      </c>
      <c r="P1722" s="12">
        <v>88</v>
      </c>
      <c r="Q1722" s="12">
        <v>88</v>
      </c>
      <c r="R1722" s="12">
        <v>133.74916841054252</v>
      </c>
      <c r="S1722" s="12" t="s">
        <v>28</v>
      </c>
      <c r="T1722" s="9" t="s">
        <v>3969</v>
      </c>
      <c r="U1722" s="9" t="s">
        <v>3969</v>
      </c>
      <c r="V1722" s="9" t="s">
        <v>3969</v>
      </c>
      <c r="W1722" s="14">
        <v>1</v>
      </c>
    </row>
    <row r="1723" spans="1:23" x14ac:dyDescent="0.25">
      <c r="A1723" s="8">
        <v>8082</v>
      </c>
      <c r="B1723" s="9" t="s">
        <v>6418</v>
      </c>
      <c r="C1723" s="9" t="s">
        <v>22</v>
      </c>
      <c r="D1723" s="9" t="s">
        <v>6419</v>
      </c>
      <c r="E1723" s="22" t="s">
        <v>6420</v>
      </c>
      <c r="F1723" s="23"/>
      <c r="G1723" s="12">
        <v>0</v>
      </c>
      <c r="H1723" s="9" t="s">
        <v>160</v>
      </c>
      <c r="I1723" s="9" t="s">
        <v>6421</v>
      </c>
      <c r="J1723" s="12">
        <v>3</v>
      </c>
      <c r="K1723" s="13">
        <v>42771</v>
      </c>
      <c r="L1723" s="86">
        <f>(Tabla2[[#This Row],[release_year]]-'VARIANZA Y DES. EST'!$L$11)^2</f>
        <v>0.67207602404598188</v>
      </c>
      <c r="M1723" s="12">
        <v>2015</v>
      </c>
      <c r="N1723" s="9" t="s">
        <v>35</v>
      </c>
      <c r="O1723" s="9" t="s">
        <v>6021</v>
      </c>
      <c r="P1723" s="12">
        <v>88</v>
      </c>
      <c r="Q1723" s="12">
        <v>88</v>
      </c>
      <c r="R1723" s="12">
        <v>133.74916841054252</v>
      </c>
      <c r="S1723" s="12" t="s">
        <v>28</v>
      </c>
      <c r="T1723" s="9" t="s">
        <v>57</v>
      </c>
      <c r="U1723" s="9" t="s">
        <v>57</v>
      </c>
      <c r="V1723" s="9" t="s">
        <v>57</v>
      </c>
      <c r="W1723" s="14">
        <v>1</v>
      </c>
    </row>
    <row r="1724" spans="1:23" x14ac:dyDescent="0.25">
      <c r="A1724" s="8">
        <v>8160</v>
      </c>
      <c r="B1724" s="9" t="s">
        <v>6422</v>
      </c>
      <c r="C1724" s="9" t="s">
        <v>22</v>
      </c>
      <c r="D1724" s="9" t="s">
        <v>6423</v>
      </c>
      <c r="E1724" s="18" t="s">
        <v>6424</v>
      </c>
      <c r="F1724" s="9" t="s">
        <v>6425</v>
      </c>
      <c r="G1724" s="12">
        <v>10</v>
      </c>
      <c r="H1724" s="9" t="s">
        <v>25</v>
      </c>
      <c r="I1724" s="9" t="s">
        <v>6426</v>
      </c>
      <c r="J1724" s="12">
        <v>2</v>
      </c>
      <c r="K1724" s="13">
        <v>43831</v>
      </c>
      <c r="L1724" s="86">
        <f>(Tabla2[[#This Row],[release_year]]-'VARIANZA Y DES. EST'!$L$11)^2</f>
        <v>537.32155938954747</v>
      </c>
      <c r="M1724" s="12">
        <v>1991</v>
      </c>
      <c r="N1724" s="9" t="s">
        <v>99</v>
      </c>
      <c r="O1724" s="9" t="s">
        <v>6021</v>
      </c>
      <c r="P1724" s="12">
        <v>88</v>
      </c>
      <c r="Q1724" s="12">
        <v>88</v>
      </c>
      <c r="R1724" s="12">
        <v>133.74916841054252</v>
      </c>
      <c r="S1724" s="12" t="s">
        <v>28</v>
      </c>
      <c r="T1724" s="9" t="s">
        <v>111</v>
      </c>
      <c r="U1724" s="9" t="s">
        <v>30</v>
      </c>
      <c r="V1724" s="9" t="s">
        <v>111</v>
      </c>
      <c r="W1724" s="14">
        <v>2</v>
      </c>
    </row>
    <row r="1725" spans="1:23" x14ac:dyDescent="0.25">
      <c r="A1725" s="8">
        <v>8182</v>
      </c>
      <c r="B1725" s="9" t="s">
        <v>6427</v>
      </c>
      <c r="C1725" s="9" t="s">
        <v>22</v>
      </c>
      <c r="D1725" s="9" t="s">
        <v>6428</v>
      </c>
      <c r="E1725" s="9" t="s">
        <v>6429</v>
      </c>
      <c r="F1725" s="18" t="s">
        <v>6430</v>
      </c>
      <c r="G1725" s="12">
        <v>10</v>
      </c>
      <c r="H1725" s="9" t="s">
        <v>160</v>
      </c>
      <c r="I1725" s="9" t="s">
        <v>160</v>
      </c>
      <c r="J1725" s="12">
        <v>1</v>
      </c>
      <c r="K1725" s="13">
        <v>42865</v>
      </c>
      <c r="L1725" s="86">
        <f>(Tabla2[[#This Row],[release_year]]-'VARIANZA Y DES. EST'!$L$11)^2</f>
        <v>3.3116808838167522</v>
      </c>
      <c r="M1725" s="12">
        <v>2016</v>
      </c>
      <c r="N1725" s="9" t="s">
        <v>110</v>
      </c>
      <c r="O1725" s="9" t="s">
        <v>6021</v>
      </c>
      <c r="P1725" s="12">
        <v>88</v>
      </c>
      <c r="Q1725" s="12">
        <v>88</v>
      </c>
      <c r="R1725" s="12">
        <v>133.74916841054252</v>
      </c>
      <c r="S1725" s="12" t="s">
        <v>28</v>
      </c>
      <c r="T1725" s="9" t="s">
        <v>30</v>
      </c>
      <c r="U1725" s="9" t="s">
        <v>30</v>
      </c>
      <c r="V1725" s="9" t="s">
        <v>30</v>
      </c>
      <c r="W1725" s="14">
        <v>1</v>
      </c>
    </row>
    <row r="1726" spans="1:23" x14ac:dyDescent="0.25">
      <c r="A1726" s="8">
        <v>8279</v>
      </c>
      <c r="B1726" s="9" t="s">
        <v>6431</v>
      </c>
      <c r="C1726" s="9" t="s">
        <v>22</v>
      </c>
      <c r="D1726" s="9" t="s">
        <v>6432</v>
      </c>
      <c r="E1726" s="22" t="s">
        <v>6433</v>
      </c>
      <c r="F1726" s="23"/>
      <c r="G1726" s="12">
        <v>0</v>
      </c>
      <c r="H1726" s="9" t="s">
        <v>25</v>
      </c>
      <c r="I1726" s="9" t="s">
        <v>25</v>
      </c>
      <c r="J1726" s="12">
        <v>1</v>
      </c>
      <c r="K1726" s="13">
        <v>43480</v>
      </c>
      <c r="L1726" s="86">
        <f>(Tabla2[[#This Row],[release_year]]-'VARIANZA Y DES. EST'!$L$11)^2</f>
        <v>14.590890603358293</v>
      </c>
      <c r="M1726" s="12">
        <v>2018</v>
      </c>
      <c r="N1726" s="9" t="s">
        <v>35</v>
      </c>
      <c r="O1726" s="9" t="s">
        <v>6021</v>
      </c>
      <c r="P1726" s="12">
        <v>88</v>
      </c>
      <c r="Q1726" s="12">
        <v>88</v>
      </c>
      <c r="R1726" s="12">
        <v>133.74916841054252</v>
      </c>
      <c r="S1726" s="12" t="s">
        <v>28</v>
      </c>
      <c r="T1726" s="9" t="s">
        <v>57</v>
      </c>
      <c r="U1726" s="9" t="s">
        <v>57</v>
      </c>
      <c r="V1726" s="9" t="s">
        <v>57</v>
      </c>
      <c r="W1726" s="14">
        <v>1</v>
      </c>
    </row>
    <row r="1727" spans="1:23" x14ac:dyDescent="0.25">
      <c r="A1727" s="8">
        <v>8296</v>
      </c>
      <c r="B1727" s="9" t="s">
        <v>6434</v>
      </c>
      <c r="C1727" s="9" t="s">
        <v>22</v>
      </c>
      <c r="D1727" s="9" t="s">
        <v>6435</v>
      </c>
      <c r="E1727" s="18" t="s">
        <v>6436</v>
      </c>
      <c r="F1727" s="18" t="s">
        <v>6437</v>
      </c>
      <c r="G1727" s="12">
        <v>5</v>
      </c>
      <c r="H1727" s="9" t="s">
        <v>25</v>
      </c>
      <c r="I1727" s="9" t="s">
        <v>25</v>
      </c>
      <c r="J1727" s="12">
        <v>1</v>
      </c>
      <c r="K1727" s="13">
        <v>43282</v>
      </c>
      <c r="L1727" s="86">
        <f>(Tabla2[[#This Row],[release_year]]-'VARIANZA Y DES. EST'!$L$11)^2</f>
        <v>14.590890603358293</v>
      </c>
      <c r="M1727" s="12">
        <v>2018</v>
      </c>
      <c r="N1727" s="9" t="s">
        <v>76</v>
      </c>
      <c r="O1727" s="9" t="s">
        <v>6021</v>
      </c>
      <c r="P1727" s="12">
        <v>88</v>
      </c>
      <c r="Q1727" s="12">
        <v>88</v>
      </c>
      <c r="R1727" s="12">
        <v>133.74916841054252</v>
      </c>
      <c r="S1727" s="12" t="s">
        <v>28</v>
      </c>
      <c r="T1727" s="9" t="s">
        <v>2618</v>
      </c>
      <c r="U1727" s="9" t="s">
        <v>95</v>
      </c>
      <c r="V1727" s="9" t="s">
        <v>2618</v>
      </c>
      <c r="W1727" s="14">
        <v>3</v>
      </c>
    </row>
    <row r="1728" spans="1:23" x14ac:dyDescent="0.25">
      <c r="A1728" s="8">
        <v>8343</v>
      </c>
      <c r="B1728" s="9" t="s">
        <v>6438</v>
      </c>
      <c r="C1728" s="9" t="s">
        <v>22</v>
      </c>
      <c r="D1728" s="9" t="s">
        <v>6439</v>
      </c>
      <c r="E1728" s="18" t="s">
        <v>6440</v>
      </c>
      <c r="F1728" s="9" t="s">
        <v>6441</v>
      </c>
      <c r="G1728" s="12">
        <v>5</v>
      </c>
      <c r="H1728" s="9" t="s">
        <v>160</v>
      </c>
      <c r="I1728" s="9" t="s">
        <v>160</v>
      </c>
      <c r="J1728" s="12">
        <v>1</v>
      </c>
      <c r="K1728" s="13">
        <v>43712</v>
      </c>
      <c r="L1728" s="86">
        <f>(Tabla2[[#This Row],[release_year]]-'VARIANZA Y DES. EST'!$L$11)^2</f>
        <v>7.9512857435875226</v>
      </c>
      <c r="M1728" s="12">
        <v>2017</v>
      </c>
      <c r="N1728" s="9" t="s">
        <v>76</v>
      </c>
      <c r="O1728" s="9" t="s">
        <v>6021</v>
      </c>
      <c r="P1728" s="12">
        <v>88</v>
      </c>
      <c r="Q1728" s="12">
        <v>88</v>
      </c>
      <c r="R1728" s="12">
        <v>133.74916841054252</v>
      </c>
      <c r="S1728" s="12" t="s">
        <v>28</v>
      </c>
      <c r="T1728" s="9" t="s">
        <v>514</v>
      </c>
      <c r="U1728" s="9" t="s">
        <v>514</v>
      </c>
      <c r="V1728" s="9" t="s">
        <v>514</v>
      </c>
      <c r="W1728" s="14">
        <v>1</v>
      </c>
    </row>
    <row r="1729" spans="1:23" x14ac:dyDescent="0.25">
      <c r="A1729" s="8">
        <v>8385</v>
      </c>
      <c r="B1729" s="9" t="s">
        <v>6442</v>
      </c>
      <c r="C1729" s="9" t="s">
        <v>22</v>
      </c>
      <c r="D1729" s="9" t="s">
        <v>6443</v>
      </c>
      <c r="E1729" s="18" t="s">
        <v>6444</v>
      </c>
      <c r="F1729" s="9" t="s">
        <v>6445</v>
      </c>
      <c r="G1729" s="12">
        <v>10</v>
      </c>
      <c r="H1729" s="9" t="s">
        <v>231</v>
      </c>
      <c r="I1729" s="9" t="s">
        <v>5770</v>
      </c>
      <c r="J1729" s="12">
        <v>2</v>
      </c>
      <c r="K1729" s="13">
        <v>43709</v>
      </c>
      <c r="L1729" s="86">
        <f>(Tabla2[[#This Row],[release_year]]-'VARIANZA Y DES. EST'!$L$11)^2</f>
        <v>17.47405172519213</v>
      </c>
      <c r="M1729" s="12">
        <v>2010</v>
      </c>
      <c r="N1729" s="9" t="s">
        <v>43</v>
      </c>
      <c r="O1729" s="9" t="s">
        <v>6021</v>
      </c>
      <c r="P1729" s="12">
        <v>88</v>
      </c>
      <c r="Q1729" s="12">
        <v>88</v>
      </c>
      <c r="R1729" s="12">
        <v>133.74916841054252</v>
      </c>
      <c r="S1729" s="12" t="s">
        <v>28</v>
      </c>
      <c r="T1729" s="9" t="s">
        <v>3611</v>
      </c>
      <c r="U1729" s="9" t="s">
        <v>514</v>
      </c>
      <c r="V1729" s="9" t="s">
        <v>3611</v>
      </c>
      <c r="W1729" s="14">
        <v>3</v>
      </c>
    </row>
    <row r="1730" spans="1:23" x14ac:dyDescent="0.25">
      <c r="A1730" s="8">
        <v>8390</v>
      </c>
      <c r="B1730" s="9" t="s">
        <v>6446</v>
      </c>
      <c r="C1730" s="9" t="s">
        <v>22</v>
      </c>
      <c r="D1730" s="9" t="s">
        <v>6447</v>
      </c>
      <c r="E1730" s="18" t="s">
        <v>6448</v>
      </c>
      <c r="F1730" s="9" t="s">
        <v>6449</v>
      </c>
      <c r="G1730" s="12">
        <v>8</v>
      </c>
      <c r="H1730" s="9" t="s">
        <v>25</v>
      </c>
      <c r="I1730" s="9" t="s">
        <v>25</v>
      </c>
      <c r="J1730" s="12">
        <v>1</v>
      </c>
      <c r="K1730" s="16">
        <v>43764</v>
      </c>
      <c r="L1730" s="86">
        <f>(Tabla2[[#This Row],[release_year]]-'VARIANZA Y DES. EST'!$L$11)^2</f>
        <v>23.230495463129063</v>
      </c>
      <c r="M1730" s="12">
        <v>2019</v>
      </c>
      <c r="N1730" s="9" t="s">
        <v>99</v>
      </c>
      <c r="O1730" s="9" t="s">
        <v>6021</v>
      </c>
      <c r="P1730" s="12">
        <v>88</v>
      </c>
      <c r="Q1730" s="12">
        <v>88</v>
      </c>
      <c r="R1730" s="12">
        <v>133.74916841054252</v>
      </c>
      <c r="S1730" s="12" t="s">
        <v>28</v>
      </c>
      <c r="T1730" s="9" t="s">
        <v>6242</v>
      </c>
      <c r="U1730" s="9" t="s">
        <v>45</v>
      </c>
      <c r="V1730" s="9" t="s">
        <v>6242</v>
      </c>
      <c r="W1730" s="14">
        <v>2</v>
      </c>
    </row>
    <row r="1731" spans="1:23" x14ac:dyDescent="0.25">
      <c r="A1731" s="8">
        <v>8458</v>
      </c>
      <c r="B1731" s="9" t="s">
        <v>6450</v>
      </c>
      <c r="C1731" s="9" t="s">
        <v>22</v>
      </c>
      <c r="D1731" s="9" t="s">
        <v>6451</v>
      </c>
      <c r="E1731" s="18" t="s">
        <v>6452</v>
      </c>
      <c r="F1731" s="9" t="s">
        <v>6453</v>
      </c>
      <c r="G1731" s="12">
        <v>18</v>
      </c>
      <c r="H1731" s="9" t="s">
        <v>126</v>
      </c>
      <c r="I1731" s="9" t="s">
        <v>5012</v>
      </c>
      <c r="J1731" s="12">
        <v>2</v>
      </c>
      <c r="K1731" s="13">
        <v>44105</v>
      </c>
      <c r="L1731" s="86">
        <f>(Tabla2[[#This Row],[release_year]]-'VARIANZA Y DES. EST'!$L$11)^2</f>
        <v>4.7532614447336705</v>
      </c>
      <c r="M1731" s="12">
        <v>2012</v>
      </c>
      <c r="N1731" s="9" t="s">
        <v>99</v>
      </c>
      <c r="O1731" s="9" t="s">
        <v>6021</v>
      </c>
      <c r="P1731" s="12">
        <v>88</v>
      </c>
      <c r="Q1731" s="12">
        <v>88</v>
      </c>
      <c r="R1731" s="12">
        <v>133.74916841054252</v>
      </c>
      <c r="S1731" s="12" t="s">
        <v>28</v>
      </c>
      <c r="T1731" s="9" t="s">
        <v>111</v>
      </c>
      <c r="U1731" s="9" t="s">
        <v>30</v>
      </c>
      <c r="V1731" s="9" t="s">
        <v>111</v>
      </c>
      <c r="W1731" s="14">
        <v>2</v>
      </c>
    </row>
    <row r="1732" spans="1:23" x14ac:dyDescent="0.25">
      <c r="A1732" s="8">
        <v>8560</v>
      </c>
      <c r="B1732" s="9" t="s">
        <v>6454</v>
      </c>
      <c r="C1732" s="9" t="s">
        <v>22</v>
      </c>
      <c r="D1732" s="9" t="s">
        <v>6455</v>
      </c>
      <c r="E1732" s="18" t="s">
        <v>6456</v>
      </c>
      <c r="F1732" s="18" t="s">
        <v>6457</v>
      </c>
      <c r="G1732" s="12">
        <v>10</v>
      </c>
      <c r="H1732" s="9" t="s">
        <v>25</v>
      </c>
      <c r="I1732" s="9" t="s">
        <v>25</v>
      </c>
      <c r="J1732" s="12">
        <v>1</v>
      </c>
      <c r="K1732" s="13">
        <v>43497</v>
      </c>
      <c r="L1732" s="86">
        <f>(Tabla2[[#This Row],[release_year]]-'VARIANZA Y DES. EST'!$L$11)^2</f>
        <v>14.590890603358293</v>
      </c>
      <c r="M1732" s="12">
        <v>2018</v>
      </c>
      <c r="N1732" s="9" t="s">
        <v>35</v>
      </c>
      <c r="O1732" s="9" t="s">
        <v>6021</v>
      </c>
      <c r="P1732" s="12">
        <v>88</v>
      </c>
      <c r="Q1732" s="12">
        <v>88</v>
      </c>
      <c r="R1732" s="12">
        <v>133.74916841054252</v>
      </c>
      <c r="S1732" s="12" t="s">
        <v>28</v>
      </c>
      <c r="T1732" s="9" t="s">
        <v>3370</v>
      </c>
      <c r="U1732" s="9" t="s">
        <v>514</v>
      </c>
      <c r="V1732" s="9" t="s">
        <v>3370</v>
      </c>
      <c r="W1732" s="14">
        <v>2</v>
      </c>
    </row>
    <row r="1733" spans="1:23" x14ac:dyDescent="0.25">
      <c r="A1733" s="8">
        <v>8585</v>
      </c>
      <c r="B1733" s="9" t="s">
        <v>6458</v>
      </c>
      <c r="C1733" s="9" t="s">
        <v>22</v>
      </c>
      <c r="D1733" s="9" t="s">
        <v>6459</v>
      </c>
      <c r="E1733" s="18" t="s">
        <v>3797</v>
      </c>
      <c r="F1733" s="9" t="s">
        <v>6460</v>
      </c>
      <c r="G1733" s="12">
        <v>9</v>
      </c>
      <c r="H1733" s="9" t="s">
        <v>3799</v>
      </c>
      <c r="I1733" s="9" t="s">
        <v>6461</v>
      </c>
      <c r="J1733" s="12">
        <v>2</v>
      </c>
      <c r="K1733" s="13">
        <v>42889</v>
      </c>
      <c r="L1733" s="86">
        <f>(Tabla2[[#This Row],[release_year]]-'VARIANZA Y DES. EST'!$L$11)^2</f>
        <v>3.3116808838167522</v>
      </c>
      <c r="M1733" s="12">
        <v>2016</v>
      </c>
      <c r="N1733" s="9" t="s">
        <v>76</v>
      </c>
      <c r="O1733" s="9" t="s">
        <v>6021</v>
      </c>
      <c r="P1733" s="12">
        <v>88</v>
      </c>
      <c r="Q1733" s="12">
        <v>88</v>
      </c>
      <c r="R1733" s="12">
        <v>133.74916841054252</v>
      </c>
      <c r="S1733" s="12" t="s">
        <v>28</v>
      </c>
      <c r="T1733" s="9" t="s">
        <v>4211</v>
      </c>
      <c r="U1733" s="9" t="s">
        <v>38</v>
      </c>
      <c r="V1733" s="9" t="s">
        <v>4211</v>
      </c>
      <c r="W1733" s="14">
        <v>2</v>
      </c>
    </row>
    <row r="1734" spans="1:23" x14ac:dyDescent="0.25">
      <c r="A1734" s="8">
        <v>8613</v>
      </c>
      <c r="B1734" s="9" t="s">
        <v>6462</v>
      </c>
      <c r="C1734" s="9" t="s">
        <v>22</v>
      </c>
      <c r="D1734" s="9" t="s">
        <v>6463</v>
      </c>
      <c r="E1734" s="18" t="s">
        <v>6464</v>
      </c>
      <c r="F1734" s="9" t="s">
        <v>6465</v>
      </c>
      <c r="G1734" s="12">
        <v>8</v>
      </c>
      <c r="H1734" s="9" t="s">
        <v>3836</v>
      </c>
      <c r="I1734" s="9" t="s">
        <v>3836</v>
      </c>
      <c r="J1734" s="12">
        <v>1</v>
      </c>
      <c r="K1734" s="13">
        <v>43306</v>
      </c>
      <c r="L1734" s="86">
        <f>(Tabla2[[#This Row],[release_year]]-'VARIANZA Y DES. EST'!$L$11)^2</f>
        <v>51.555237145879822</v>
      </c>
      <c r="M1734" s="12">
        <v>2007</v>
      </c>
      <c r="N1734" s="9" t="s">
        <v>76</v>
      </c>
      <c r="O1734" s="9" t="s">
        <v>6021</v>
      </c>
      <c r="P1734" s="12">
        <v>88</v>
      </c>
      <c r="Q1734" s="12">
        <v>88</v>
      </c>
      <c r="R1734" s="12">
        <v>133.74916841054252</v>
      </c>
      <c r="S1734" s="12" t="s">
        <v>28</v>
      </c>
      <c r="T1734" s="9" t="s">
        <v>3179</v>
      </c>
      <c r="U1734" s="9" t="s">
        <v>514</v>
      </c>
      <c r="V1734" s="9" t="s">
        <v>3179</v>
      </c>
      <c r="W1734" s="14">
        <v>2</v>
      </c>
    </row>
    <row r="1735" spans="1:23" x14ac:dyDescent="0.25">
      <c r="A1735" s="8">
        <v>8783</v>
      </c>
      <c r="B1735" s="9" t="s">
        <v>6466</v>
      </c>
      <c r="C1735" s="9" t="s">
        <v>22</v>
      </c>
      <c r="D1735" s="9" t="s">
        <v>6467</v>
      </c>
      <c r="E1735" s="9" t="s">
        <v>6468</v>
      </c>
      <c r="F1735" s="9" t="s">
        <v>6469</v>
      </c>
      <c r="G1735" s="12">
        <v>11</v>
      </c>
      <c r="H1735" s="9" t="s">
        <v>25</v>
      </c>
      <c r="I1735" s="9" t="s">
        <v>25</v>
      </c>
      <c r="J1735" s="12">
        <v>1</v>
      </c>
      <c r="K1735" s="13">
        <v>42706</v>
      </c>
      <c r="L1735" s="86">
        <f>(Tabla2[[#This Row],[release_year]]-'VARIANZA Y DES. EST'!$L$11)^2</f>
        <v>3.3116808838167522</v>
      </c>
      <c r="M1735" s="12">
        <v>2016</v>
      </c>
      <c r="N1735" s="9" t="s">
        <v>43</v>
      </c>
      <c r="O1735" s="9" t="s">
        <v>6021</v>
      </c>
      <c r="P1735" s="12">
        <v>88</v>
      </c>
      <c r="Q1735" s="12">
        <v>88</v>
      </c>
      <c r="R1735" s="12">
        <v>133.74916841054252</v>
      </c>
      <c r="S1735" s="12" t="s">
        <v>28</v>
      </c>
      <c r="T1735" s="9" t="s">
        <v>4933</v>
      </c>
      <c r="U1735" s="9" t="s">
        <v>95</v>
      </c>
      <c r="V1735" s="9" t="s">
        <v>4933</v>
      </c>
      <c r="W1735" s="14">
        <v>3</v>
      </c>
    </row>
    <row r="1736" spans="1:23" x14ac:dyDescent="0.25">
      <c r="A1736" s="8">
        <v>8794</v>
      </c>
      <c r="B1736" s="9" t="s">
        <v>6470</v>
      </c>
      <c r="C1736" s="9" t="s">
        <v>22</v>
      </c>
      <c r="D1736" s="9" t="s">
        <v>6471</v>
      </c>
      <c r="E1736" s="18" t="s">
        <v>6472</v>
      </c>
      <c r="F1736" s="9" t="s">
        <v>6473</v>
      </c>
      <c r="G1736" s="12">
        <v>10</v>
      </c>
      <c r="H1736" s="9" t="s">
        <v>25</v>
      </c>
      <c r="I1736" s="9" t="s">
        <v>25</v>
      </c>
      <c r="J1736" s="12">
        <v>1</v>
      </c>
      <c r="K1736" s="16">
        <v>43789</v>
      </c>
      <c r="L1736" s="86">
        <f>(Tabla2[[#This Row],[release_year]]-'VARIANZA Y DES. EST'!$L$11)^2</f>
        <v>84.276027426338274</v>
      </c>
      <c r="M1736" s="12">
        <v>2005</v>
      </c>
      <c r="N1736" s="9" t="s">
        <v>99</v>
      </c>
      <c r="O1736" s="9" t="s">
        <v>6021</v>
      </c>
      <c r="P1736" s="12">
        <v>88</v>
      </c>
      <c r="Q1736" s="12">
        <v>88</v>
      </c>
      <c r="R1736" s="12">
        <v>133.74916841054252</v>
      </c>
      <c r="S1736" s="12" t="s">
        <v>28</v>
      </c>
      <c r="T1736" s="9" t="s">
        <v>111</v>
      </c>
      <c r="U1736" s="9" t="s">
        <v>30</v>
      </c>
      <c r="V1736" s="9" t="s">
        <v>111</v>
      </c>
      <c r="W1736" s="14">
        <v>2</v>
      </c>
    </row>
    <row r="1737" spans="1:23" x14ac:dyDescent="0.25">
      <c r="A1737" s="8">
        <v>8805</v>
      </c>
      <c r="B1737" s="9" t="s">
        <v>6474</v>
      </c>
      <c r="C1737" s="9" t="s">
        <v>22</v>
      </c>
      <c r="D1737" s="9" t="s">
        <v>6475</v>
      </c>
      <c r="E1737" s="18" t="s">
        <v>4565</v>
      </c>
      <c r="F1737" s="18" t="s">
        <v>6476</v>
      </c>
      <c r="G1737" s="12">
        <v>7</v>
      </c>
      <c r="H1737" s="9" t="s">
        <v>25</v>
      </c>
      <c r="I1737" s="9" t="s">
        <v>25</v>
      </c>
      <c r="J1737" s="12">
        <v>1</v>
      </c>
      <c r="K1737" s="13">
        <v>43770</v>
      </c>
      <c r="L1737" s="86">
        <f>(Tabla2[[#This Row],[release_year]]-'VARIANZA Y DES. EST'!$L$11)^2</f>
        <v>26.834446865421359</v>
      </c>
      <c r="M1737" s="12">
        <v>2009</v>
      </c>
      <c r="N1737" s="9" t="s">
        <v>1991</v>
      </c>
      <c r="O1737" s="9" t="s">
        <v>6021</v>
      </c>
      <c r="P1737" s="12">
        <v>88</v>
      </c>
      <c r="Q1737" s="12">
        <v>88</v>
      </c>
      <c r="R1737" s="12">
        <v>133.74916841054252</v>
      </c>
      <c r="S1737" s="12" t="s">
        <v>28</v>
      </c>
      <c r="T1737" s="9" t="s">
        <v>5068</v>
      </c>
      <c r="U1737" s="9" t="s">
        <v>95</v>
      </c>
      <c r="V1737" s="9" t="s">
        <v>5068</v>
      </c>
      <c r="W1737" s="14">
        <v>2</v>
      </c>
    </row>
    <row r="1738" spans="1:23" x14ac:dyDescent="0.25">
      <c r="A1738" s="8">
        <v>8806</v>
      </c>
      <c r="B1738" s="9" t="s">
        <v>6477</v>
      </c>
      <c r="C1738" s="9" t="s">
        <v>22</v>
      </c>
      <c r="D1738" s="9" t="s">
        <v>6478</v>
      </c>
      <c r="E1738" s="18" t="s">
        <v>6479</v>
      </c>
      <c r="F1738" s="9" t="s">
        <v>6480</v>
      </c>
      <c r="G1738" s="12">
        <v>9</v>
      </c>
      <c r="H1738" s="9" t="s">
        <v>25</v>
      </c>
      <c r="I1738" s="9" t="s">
        <v>25</v>
      </c>
      <c r="J1738" s="12">
        <v>1</v>
      </c>
      <c r="K1738" s="13">
        <v>43841</v>
      </c>
      <c r="L1738" s="86">
        <f>(Tabla2[[#This Row],[release_year]]-'VARIANZA Y DES. EST'!$L$11)^2</f>
        <v>66.915632286109044</v>
      </c>
      <c r="M1738" s="12">
        <v>2006</v>
      </c>
      <c r="N1738" s="9" t="s">
        <v>99</v>
      </c>
      <c r="O1738" s="9" t="s">
        <v>6021</v>
      </c>
      <c r="P1738" s="12">
        <v>88</v>
      </c>
      <c r="Q1738" s="12">
        <v>88</v>
      </c>
      <c r="R1738" s="12">
        <v>133.74916841054252</v>
      </c>
      <c r="S1738" s="12" t="s">
        <v>28</v>
      </c>
      <c r="T1738" s="9" t="s">
        <v>111</v>
      </c>
      <c r="U1738" s="9" t="s">
        <v>30</v>
      </c>
      <c r="V1738" s="9" t="s">
        <v>111</v>
      </c>
      <c r="W1738" s="14">
        <v>2</v>
      </c>
    </row>
    <row r="1739" spans="1:23" x14ac:dyDescent="0.25">
      <c r="A1739" s="8">
        <v>171</v>
      </c>
      <c r="B1739" s="9" t="s">
        <v>6481</v>
      </c>
      <c r="C1739" s="9" t="s">
        <v>22</v>
      </c>
      <c r="D1739" s="9" t="s">
        <v>6482</v>
      </c>
      <c r="E1739" s="18" t="s">
        <v>2684</v>
      </c>
      <c r="F1739" s="9" t="s">
        <v>6483</v>
      </c>
      <c r="G1739" s="12">
        <v>36</v>
      </c>
      <c r="H1739" s="9" t="s">
        <v>25</v>
      </c>
      <c r="I1739" s="9" t="s">
        <v>25</v>
      </c>
      <c r="J1739" s="12">
        <v>1</v>
      </c>
      <c r="K1739" s="13">
        <v>44440</v>
      </c>
      <c r="L1739" s="86">
        <f>(Tabla2[[#This Row],[release_year]]-'VARIANZA Y DES. EST'!$L$11)^2</f>
        <v>295.1591885481721</v>
      </c>
      <c r="M1739" s="12">
        <v>1997</v>
      </c>
      <c r="N1739" s="9" t="s">
        <v>1991</v>
      </c>
      <c r="O1739" s="9" t="s">
        <v>6484</v>
      </c>
      <c r="P1739" s="12">
        <v>89</v>
      </c>
      <c r="Q1739" s="12">
        <v>89</v>
      </c>
      <c r="R1739" s="12">
        <v>111.61917330370842</v>
      </c>
      <c r="S1739" s="12" t="s">
        <v>28</v>
      </c>
      <c r="T1739" s="9" t="s">
        <v>576</v>
      </c>
      <c r="U1739" s="9" t="s">
        <v>57</v>
      </c>
      <c r="V1739" s="9" t="s">
        <v>576</v>
      </c>
      <c r="W1739" s="14">
        <v>2</v>
      </c>
    </row>
    <row r="1740" spans="1:23" x14ac:dyDescent="0.25">
      <c r="A1740" s="8">
        <v>486</v>
      </c>
      <c r="B1740" s="9" t="s">
        <v>6485</v>
      </c>
      <c r="C1740" s="9" t="s">
        <v>22</v>
      </c>
      <c r="D1740" s="9" t="s">
        <v>6486</v>
      </c>
      <c r="E1740" s="18" t="s">
        <v>6487</v>
      </c>
      <c r="F1740" s="9" t="s">
        <v>6488</v>
      </c>
      <c r="G1740" s="12">
        <v>4</v>
      </c>
      <c r="H1740" s="12"/>
      <c r="I1740" s="9"/>
      <c r="J1740" s="12">
        <v>0</v>
      </c>
      <c r="K1740" s="13">
        <v>44386</v>
      </c>
      <c r="L1740" s="86">
        <f>(Tabla2[[#This Row],[release_year]]-'VARIANZA Y DES. EST'!$L$11)^2</f>
        <v>46.509705182670608</v>
      </c>
      <c r="M1740" s="12">
        <v>2021</v>
      </c>
      <c r="N1740" s="9" t="s">
        <v>35</v>
      </c>
      <c r="O1740" s="9" t="s">
        <v>6484</v>
      </c>
      <c r="P1740" s="12">
        <v>89</v>
      </c>
      <c r="Q1740" s="12">
        <v>89</v>
      </c>
      <c r="R1740" s="12">
        <v>111.61917330370842</v>
      </c>
      <c r="S1740" s="12" t="s">
        <v>28</v>
      </c>
      <c r="T1740" s="9" t="s">
        <v>3969</v>
      </c>
      <c r="U1740" s="9" t="s">
        <v>3969</v>
      </c>
      <c r="V1740" s="9" t="s">
        <v>3969</v>
      </c>
      <c r="W1740" s="14">
        <v>1</v>
      </c>
    </row>
    <row r="1741" spans="1:23" x14ac:dyDescent="0.25">
      <c r="A1741" s="8">
        <v>585</v>
      </c>
      <c r="B1741" s="9" t="s">
        <v>6489</v>
      </c>
      <c r="C1741" s="9" t="s">
        <v>22</v>
      </c>
      <c r="D1741" s="9" t="s">
        <v>6490</v>
      </c>
      <c r="E1741" s="18" t="s">
        <v>6491</v>
      </c>
      <c r="F1741" s="9" t="s">
        <v>6492</v>
      </c>
      <c r="G1741" s="12">
        <v>14</v>
      </c>
      <c r="H1741" s="9" t="s">
        <v>25</v>
      </c>
      <c r="I1741" s="9" t="s">
        <v>25</v>
      </c>
      <c r="J1741" s="12">
        <v>1</v>
      </c>
      <c r="K1741" s="13">
        <v>44378</v>
      </c>
      <c r="L1741" s="86">
        <f>(Tabla2[[#This Row],[release_year]]-'VARIANZA Y DES. EST'!$L$11)^2</f>
        <v>173.71760798725521</v>
      </c>
      <c r="M1741" s="12">
        <v>2001</v>
      </c>
      <c r="N1741" s="9" t="s">
        <v>1991</v>
      </c>
      <c r="O1741" s="9" t="s">
        <v>6484</v>
      </c>
      <c r="P1741" s="12">
        <v>89</v>
      </c>
      <c r="Q1741" s="12">
        <v>89</v>
      </c>
      <c r="R1741" s="12">
        <v>111.61917330370842</v>
      </c>
      <c r="S1741" s="12" t="s">
        <v>28</v>
      </c>
      <c r="T1741" s="9" t="s">
        <v>95</v>
      </c>
      <c r="U1741" s="9" t="s">
        <v>95</v>
      </c>
      <c r="V1741" s="9" t="s">
        <v>95</v>
      </c>
      <c r="W1741" s="14">
        <v>1</v>
      </c>
    </row>
    <row r="1742" spans="1:23" x14ac:dyDescent="0.25">
      <c r="A1742" s="8">
        <v>594</v>
      </c>
      <c r="B1742" s="9" t="s">
        <v>6493</v>
      </c>
      <c r="C1742" s="9" t="s">
        <v>22</v>
      </c>
      <c r="D1742" s="9" t="s">
        <v>6494</v>
      </c>
      <c r="E1742" s="18" t="s">
        <v>6495</v>
      </c>
      <c r="F1742" s="9" t="s">
        <v>6496</v>
      </c>
      <c r="G1742" s="12">
        <v>10</v>
      </c>
      <c r="H1742" s="9" t="s">
        <v>25</v>
      </c>
      <c r="I1742" s="9" t="s">
        <v>25</v>
      </c>
      <c r="J1742" s="12">
        <v>1</v>
      </c>
      <c r="K1742" s="13">
        <v>44378</v>
      </c>
      <c r="L1742" s="86">
        <f>(Tabla2[[#This Row],[release_year]]-'VARIANZA Y DES. EST'!$L$11)^2</f>
        <v>201.07800312748444</v>
      </c>
      <c r="M1742" s="12">
        <v>2000</v>
      </c>
      <c r="N1742" s="9" t="s">
        <v>99</v>
      </c>
      <c r="O1742" s="9" t="s">
        <v>6484</v>
      </c>
      <c r="P1742" s="12">
        <v>89</v>
      </c>
      <c r="Q1742" s="12">
        <v>89</v>
      </c>
      <c r="R1742" s="12">
        <v>111.61917330370842</v>
      </c>
      <c r="S1742" s="12" t="s">
        <v>28</v>
      </c>
      <c r="T1742" s="9" t="s">
        <v>111</v>
      </c>
      <c r="U1742" s="9" t="s">
        <v>30</v>
      </c>
      <c r="V1742" s="9" t="s">
        <v>111</v>
      </c>
      <c r="W1742" s="14">
        <v>2</v>
      </c>
    </row>
    <row r="1743" spans="1:23" x14ac:dyDescent="0.25">
      <c r="A1743" s="8">
        <v>597</v>
      </c>
      <c r="B1743" s="9" t="s">
        <v>6497</v>
      </c>
      <c r="C1743" s="9" t="s">
        <v>22</v>
      </c>
      <c r="D1743" s="9" t="s">
        <v>6498</v>
      </c>
      <c r="E1743" s="18" t="s">
        <v>2662</v>
      </c>
      <c r="F1743" s="9" t="s">
        <v>6499</v>
      </c>
      <c r="G1743" s="12">
        <v>8</v>
      </c>
      <c r="H1743" s="9" t="s">
        <v>25</v>
      </c>
      <c r="I1743" s="9" t="s">
        <v>25</v>
      </c>
      <c r="J1743" s="12">
        <v>1</v>
      </c>
      <c r="K1743" s="13">
        <v>44378</v>
      </c>
      <c r="L1743" s="86">
        <f>(Tabla2[[#This Row],[release_year]]-'VARIANZA Y DES. EST'!$L$11)^2</f>
        <v>23.230495463129063</v>
      </c>
      <c r="M1743" s="12">
        <v>2019</v>
      </c>
      <c r="N1743" s="9" t="s">
        <v>1991</v>
      </c>
      <c r="O1743" s="9" t="s">
        <v>6484</v>
      </c>
      <c r="P1743" s="12">
        <v>89</v>
      </c>
      <c r="Q1743" s="12">
        <v>89</v>
      </c>
      <c r="R1743" s="12">
        <v>111.61917330370842</v>
      </c>
      <c r="S1743" s="12" t="s">
        <v>28</v>
      </c>
      <c r="T1743" s="9" t="s">
        <v>94</v>
      </c>
      <c r="U1743" s="9" t="s">
        <v>95</v>
      </c>
      <c r="V1743" s="9" t="s">
        <v>94</v>
      </c>
      <c r="W1743" s="14">
        <v>3</v>
      </c>
    </row>
    <row r="1744" spans="1:23" x14ac:dyDescent="0.25">
      <c r="A1744" s="8">
        <v>612</v>
      </c>
      <c r="B1744" s="9" t="s">
        <v>6500</v>
      </c>
      <c r="C1744" s="9" t="s">
        <v>22</v>
      </c>
      <c r="D1744" s="9" t="s">
        <v>6501</v>
      </c>
      <c r="E1744" s="18" t="s">
        <v>6502</v>
      </c>
      <c r="F1744" s="18" t="s">
        <v>6503</v>
      </c>
      <c r="G1744" s="12">
        <v>10</v>
      </c>
      <c r="H1744" s="9" t="s">
        <v>25</v>
      </c>
      <c r="I1744" s="9" t="s">
        <v>327</v>
      </c>
      <c r="J1744" s="12">
        <v>2</v>
      </c>
      <c r="K1744" s="13">
        <v>44378</v>
      </c>
      <c r="L1744" s="86">
        <f>(Tabla2[[#This Row],[release_year]]-'VARIANZA Y DES. EST'!$L$11)^2</f>
        <v>4.7532614447336705</v>
      </c>
      <c r="M1744" s="12">
        <v>2012</v>
      </c>
      <c r="N1744" s="9" t="s">
        <v>1991</v>
      </c>
      <c r="O1744" s="9" t="s">
        <v>6484</v>
      </c>
      <c r="P1744" s="12">
        <v>89</v>
      </c>
      <c r="Q1744" s="12">
        <v>89</v>
      </c>
      <c r="R1744" s="12">
        <v>111.61917330370842</v>
      </c>
      <c r="S1744" s="12" t="s">
        <v>28</v>
      </c>
      <c r="T1744" s="9" t="s">
        <v>5103</v>
      </c>
      <c r="U1744" s="9" t="s">
        <v>38</v>
      </c>
      <c r="V1744" s="9" t="s">
        <v>5103</v>
      </c>
      <c r="W1744" s="14">
        <v>3</v>
      </c>
    </row>
    <row r="1745" spans="1:23" x14ac:dyDescent="0.25">
      <c r="A1745" s="8">
        <v>646</v>
      </c>
      <c r="B1745" s="9" t="s">
        <v>6504</v>
      </c>
      <c r="C1745" s="9" t="s">
        <v>22</v>
      </c>
      <c r="D1745" s="9" t="s">
        <v>6505</v>
      </c>
      <c r="E1745" s="22" t="s">
        <v>6506</v>
      </c>
      <c r="F1745" s="23"/>
      <c r="G1745" s="12">
        <v>0</v>
      </c>
      <c r="H1745" s="12"/>
      <c r="I1745" s="9"/>
      <c r="J1745" s="12">
        <v>0</v>
      </c>
      <c r="K1745" s="13">
        <v>44370</v>
      </c>
      <c r="L1745" s="86">
        <f>(Tabla2[[#This Row],[release_year]]-'VARIANZA Y DES. EST'!$L$11)^2</f>
        <v>46.509705182670608</v>
      </c>
      <c r="M1745" s="12">
        <v>2021</v>
      </c>
      <c r="N1745" s="9" t="s">
        <v>35</v>
      </c>
      <c r="O1745" s="9" t="s">
        <v>6484</v>
      </c>
      <c r="P1745" s="12">
        <v>89</v>
      </c>
      <c r="Q1745" s="12">
        <v>89</v>
      </c>
      <c r="R1745" s="12">
        <v>111.61917330370842</v>
      </c>
      <c r="S1745" s="12" t="s">
        <v>28</v>
      </c>
      <c r="T1745" s="9" t="s">
        <v>105</v>
      </c>
      <c r="U1745" s="9" t="s">
        <v>57</v>
      </c>
      <c r="V1745" s="9" t="s">
        <v>105</v>
      </c>
      <c r="W1745" s="14">
        <v>2</v>
      </c>
    </row>
    <row r="1746" spans="1:23" x14ac:dyDescent="0.25">
      <c r="A1746" s="8">
        <v>706</v>
      </c>
      <c r="B1746" s="9" t="s">
        <v>6507</v>
      </c>
      <c r="C1746" s="9" t="s">
        <v>22</v>
      </c>
      <c r="D1746" s="9" t="s">
        <v>6508</v>
      </c>
      <c r="E1746" s="18" t="s">
        <v>6509</v>
      </c>
      <c r="F1746" s="9" t="s">
        <v>6510</v>
      </c>
      <c r="G1746" s="12">
        <v>2</v>
      </c>
      <c r="H1746" s="9" t="s">
        <v>184</v>
      </c>
      <c r="I1746" s="9" t="s">
        <v>184</v>
      </c>
      <c r="J1746" s="12">
        <v>1</v>
      </c>
      <c r="K1746" s="13">
        <v>44363</v>
      </c>
      <c r="L1746" s="86">
        <f>(Tabla2[[#This Row],[release_year]]-'VARIANZA Y DES. EST'!$L$11)^2</f>
        <v>23.230495463129063</v>
      </c>
      <c r="M1746" s="12">
        <v>2019</v>
      </c>
      <c r="N1746" s="9" t="s">
        <v>35</v>
      </c>
      <c r="O1746" s="9" t="s">
        <v>6484</v>
      </c>
      <c r="P1746" s="12">
        <v>89</v>
      </c>
      <c r="Q1746" s="12">
        <v>89</v>
      </c>
      <c r="R1746" s="12">
        <v>111.61917330370842</v>
      </c>
      <c r="S1746" s="12" t="s">
        <v>28</v>
      </c>
      <c r="T1746" s="9" t="s">
        <v>171</v>
      </c>
      <c r="U1746" s="9" t="s">
        <v>57</v>
      </c>
      <c r="V1746" s="9" t="s">
        <v>171</v>
      </c>
      <c r="W1746" s="14">
        <v>3</v>
      </c>
    </row>
    <row r="1747" spans="1:23" x14ac:dyDescent="0.25">
      <c r="A1747" s="8">
        <v>729</v>
      </c>
      <c r="B1747" s="9" t="s">
        <v>6511</v>
      </c>
      <c r="C1747" s="9" t="s">
        <v>22</v>
      </c>
      <c r="D1747" s="9" t="s">
        <v>6512</v>
      </c>
      <c r="E1747" s="18" t="s">
        <v>6274</v>
      </c>
      <c r="F1747" s="18" t="s">
        <v>6513</v>
      </c>
      <c r="G1747" s="12">
        <v>7</v>
      </c>
      <c r="H1747" s="9" t="s">
        <v>25</v>
      </c>
      <c r="I1747" s="9" t="s">
        <v>25</v>
      </c>
      <c r="J1747" s="12">
        <v>1</v>
      </c>
      <c r="K1747" s="13">
        <v>44360</v>
      </c>
      <c r="L1747" s="86">
        <f>(Tabla2[[#This Row],[release_year]]-'VARIANZA Y DES. EST'!$L$11)^2</f>
        <v>46.509705182670608</v>
      </c>
      <c r="M1747" s="12">
        <v>2021</v>
      </c>
      <c r="N1747" s="9" t="s">
        <v>76</v>
      </c>
      <c r="O1747" s="9" t="s">
        <v>6484</v>
      </c>
      <c r="P1747" s="12">
        <v>89</v>
      </c>
      <c r="Q1747" s="12">
        <v>89</v>
      </c>
      <c r="R1747" s="12">
        <v>111.61917330370842</v>
      </c>
      <c r="S1747" s="12" t="s">
        <v>28</v>
      </c>
      <c r="T1747" s="9" t="s">
        <v>514</v>
      </c>
      <c r="U1747" s="9" t="s">
        <v>514</v>
      </c>
      <c r="V1747" s="9" t="s">
        <v>514</v>
      </c>
      <c r="W1747" s="14">
        <v>1</v>
      </c>
    </row>
    <row r="1748" spans="1:23" x14ac:dyDescent="0.25">
      <c r="A1748" s="8">
        <v>789</v>
      </c>
      <c r="B1748" s="9" t="s">
        <v>6514</v>
      </c>
      <c r="C1748" s="9" t="s">
        <v>22</v>
      </c>
      <c r="D1748" s="9" t="s">
        <v>6515</v>
      </c>
      <c r="E1748" s="18" t="s">
        <v>6516</v>
      </c>
      <c r="F1748" s="18" t="s">
        <v>6517</v>
      </c>
      <c r="G1748" s="12">
        <v>9</v>
      </c>
      <c r="H1748" s="9" t="s">
        <v>25</v>
      </c>
      <c r="I1748" s="9" t="s">
        <v>25</v>
      </c>
      <c r="J1748" s="12">
        <v>1</v>
      </c>
      <c r="K1748" s="13">
        <v>44349</v>
      </c>
      <c r="L1748" s="86">
        <f>(Tabla2[[#This Row],[release_year]]-'VARIANZA Y DES. EST'!$L$11)^2</f>
        <v>173.71760798725521</v>
      </c>
      <c r="M1748" s="12">
        <v>2001</v>
      </c>
      <c r="N1748" s="9" t="s">
        <v>43</v>
      </c>
      <c r="O1748" s="9" t="s">
        <v>6484</v>
      </c>
      <c r="P1748" s="12">
        <v>89</v>
      </c>
      <c r="Q1748" s="12">
        <v>89</v>
      </c>
      <c r="R1748" s="12">
        <v>111.61917330370842</v>
      </c>
      <c r="S1748" s="12" t="s">
        <v>28</v>
      </c>
      <c r="T1748" s="9" t="s">
        <v>3969</v>
      </c>
      <c r="U1748" s="9" t="s">
        <v>3969</v>
      </c>
      <c r="V1748" s="9" t="s">
        <v>3969</v>
      </c>
      <c r="W1748" s="14">
        <v>1</v>
      </c>
    </row>
    <row r="1749" spans="1:23" x14ac:dyDescent="0.25">
      <c r="A1749" s="8">
        <v>873</v>
      </c>
      <c r="B1749" s="9" t="s">
        <v>6518</v>
      </c>
      <c r="C1749" s="9" t="s">
        <v>22</v>
      </c>
      <c r="D1749" s="9" t="s">
        <v>6519</v>
      </c>
      <c r="E1749" s="18" t="s">
        <v>4504</v>
      </c>
      <c r="F1749" s="9" t="s">
        <v>6520</v>
      </c>
      <c r="G1749" s="12">
        <v>10</v>
      </c>
      <c r="H1749" s="9" t="s">
        <v>25</v>
      </c>
      <c r="I1749" s="9" t="s">
        <v>25</v>
      </c>
      <c r="J1749" s="12">
        <v>1</v>
      </c>
      <c r="K1749" s="13">
        <v>44332</v>
      </c>
      <c r="L1749" s="86">
        <f>(Tabla2[[#This Row],[release_year]]-'VARIANZA Y DES. EST'!$L$11)^2</f>
        <v>3.3116808838167522</v>
      </c>
      <c r="M1749" s="12">
        <v>2016</v>
      </c>
      <c r="N1749" s="9" t="s">
        <v>1991</v>
      </c>
      <c r="O1749" s="9" t="s">
        <v>6484</v>
      </c>
      <c r="P1749" s="12">
        <v>89</v>
      </c>
      <c r="Q1749" s="12">
        <v>89</v>
      </c>
      <c r="R1749" s="12">
        <v>111.61917330370842</v>
      </c>
      <c r="S1749" s="12" t="s">
        <v>28</v>
      </c>
      <c r="T1749" s="9" t="s">
        <v>5450</v>
      </c>
      <c r="U1749" s="9" t="s">
        <v>45</v>
      </c>
      <c r="V1749" s="9" t="s">
        <v>5450</v>
      </c>
      <c r="W1749" s="14">
        <v>3</v>
      </c>
    </row>
    <row r="1750" spans="1:23" x14ac:dyDescent="0.25">
      <c r="A1750" s="8">
        <v>946</v>
      </c>
      <c r="B1750" s="9" t="s">
        <v>6521</v>
      </c>
      <c r="C1750" s="9" t="s">
        <v>22</v>
      </c>
      <c r="D1750" s="9" t="s">
        <v>6522</v>
      </c>
      <c r="E1750" s="18" t="s">
        <v>6523</v>
      </c>
      <c r="F1750" s="9" t="s">
        <v>6524</v>
      </c>
      <c r="G1750" s="12">
        <v>4</v>
      </c>
      <c r="H1750" s="9" t="s">
        <v>126</v>
      </c>
      <c r="I1750" s="9" t="s">
        <v>126</v>
      </c>
      <c r="J1750" s="12">
        <v>1</v>
      </c>
      <c r="K1750" s="13">
        <v>44317</v>
      </c>
      <c r="L1750" s="86">
        <f>(Tabla2[[#This Row],[release_year]]-'VARIANZA Y DES. EST'!$L$11)^2</f>
        <v>33.870100322899837</v>
      </c>
      <c r="M1750" s="12">
        <v>2020</v>
      </c>
      <c r="N1750" s="9" t="s">
        <v>76</v>
      </c>
      <c r="O1750" s="9" t="s">
        <v>6484</v>
      </c>
      <c r="P1750" s="12">
        <v>89</v>
      </c>
      <c r="Q1750" s="12">
        <v>89</v>
      </c>
      <c r="R1750" s="12">
        <v>111.61917330370842</v>
      </c>
      <c r="S1750" s="12" t="s">
        <v>28</v>
      </c>
      <c r="T1750" s="9" t="s">
        <v>70</v>
      </c>
      <c r="U1750" s="9" t="s">
        <v>45</v>
      </c>
      <c r="V1750" s="9" t="s">
        <v>70</v>
      </c>
      <c r="W1750" s="14">
        <v>2</v>
      </c>
    </row>
    <row r="1751" spans="1:23" x14ac:dyDescent="0.25">
      <c r="A1751" s="8">
        <v>950</v>
      </c>
      <c r="B1751" s="9" t="s">
        <v>6525</v>
      </c>
      <c r="C1751" s="9" t="s">
        <v>22</v>
      </c>
      <c r="D1751" s="9" t="s">
        <v>6526</v>
      </c>
      <c r="E1751" s="18" t="s">
        <v>6527</v>
      </c>
      <c r="F1751" s="9" t="s">
        <v>6528</v>
      </c>
      <c r="G1751" s="12">
        <v>8</v>
      </c>
      <c r="H1751" s="9" t="s">
        <v>25</v>
      </c>
      <c r="I1751" s="9" t="s">
        <v>4466</v>
      </c>
      <c r="J1751" s="12">
        <v>2</v>
      </c>
      <c r="K1751" s="13">
        <v>44317</v>
      </c>
      <c r="L1751" s="86">
        <f>(Tabla2[[#This Row],[release_year]]-'VARIANZA Y DES. EST'!$L$11)^2</f>
        <v>10.1136565849629</v>
      </c>
      <c r="M1751" s="12">
        <v>2011</v>
      </c>
      <c r="N1751" s="9" t="s">
        <v>43</v>
      </c>
      <c r="O1751" s="9" t="s">
        <v>6484</v>
      </c>
      <c r="P1751" s="12">
        <v>89</v>
      </c>
      <c r="Q1751" s="12">
        <v>89</v>
      </c>
      <c r="R1751" s="12">
        <v>111.61917330370842</v>
      </c>
      <c r="S1751" s="12" t="s">
        <v>28</v>
      </c>
      <c r="T1751" s="9" t="s">
        <v>2252</v>
      </c>
      <c r="U1751" s="9" t="s">
        <v>38</v>
      </c>
      <c r="V1751" s="9" t="s">
        <v>2252</v>
      </c>
      <c r="W1751" s="14">
        <v>2</v>
      </c>
    </row>
    <row r="1752" spans="1:23" x14ac:dyDescent="0.25">
      <c r="A1752" s="8">
        <v>952</v>
      </c>
      <c r="B1752" s="9" t="s">
        <v>6529</v>
      </c>
      <c r="C1752" s="9" t="s">
        <v>22</v>
      </c>
      <c r="D1752" s="9" t="s">
        <v>6530</v>
      </c>
      <c r="E1752" s="18" t="s">
        <v>6531</v>
      </c>
      <c r="F1752" s="9" t="s">
        <v>6532</v>
      </c>
      <c r="G1752" s="12">
        <v>10</v>
      </c>
      <c r="H1752" s="9" t="s">
        <v>25</v>
      </c>
      <c r="I1752" s="9" t="s">
        <v>25</v>
      </c>
      <c r="J1752" s="12">
        <v>1</v>
      </c>
      <c r="K1752" s="13">
        <v>44317</v>
      </c>
      <c r="L1752" s="86">
        <f>(Tabla2[[#This Row],[release_year]]-'VARIANZA Y DES. EST'!$L$11)^2</f>
        <v>148.35721284702598</v>
      </c>
      <c r="M1752" s="12">
        <v>2002</v>
      </c>
      <c r="N1752" s="9" t="s">
        <v>1991</v>
      </c>
      <c r="O1752" s="9" t="s">
        <v>6484</v>
      </c>
      <c r="P1752" s="12">
        <v>89</v>
      </c>
      <c r="Q1752" s="12">
        <v>89</v>
      </c>
      <c r="R1752" s="12">
        <v>111.61917330370842</v>
      </c>
      <c r="S1752" s="12" t="s">
        <v>28</v>
      </c>
      <c r="T1752" s="9" t="s">
        <v>3577</v>
      </c>
      <c r="U1752" s="9" t="s">
        <v>95</v>
      </c>
      <c r="V1752" s="9" t="s">
        <v>3577</v>
      </c>
      <c r="W1752" s="14">
        <v>2</v>
      </c>
    </row>
    <row r="1753" spans="1:23" x14ac:dyDescent="0.25">
      <c r="A1753" s="8">
        <v>1102</v>
      </c>
      <c r="B1753" s="9" t="s">
        <v>6533</v>
      </c>
      <c r="C1753" s="9" t="s">
        <v>22</v>
      </c>
      <c r="D1753" s="9" t="s">
        <v>6534</v>
      </c>
      <c r="E1753" s="18" t="s">
        <v>6535</v>
      </c>
      <c r="F1753" s="9" t="s">
        <v>6536</v>
      </c>
      <c r="G1753" s="12">
        <v>12</v>
      </c>
      <c r="H1753" s="9" t="s">
        <v>25</v>
      </c>
      <c r="I1753" s="9" t="s">
        <v>327</v>
      </c>
      <c r="J1753" s="12">
        <v>2</v>
      </c>
      <c r="K1753" s="13">
        <v>44289</v>
      </c>
      <c r="L1753" s="86">
        <f>(Tabla2[[#This Row],[release_year]]-'VARIANZA Y DES. EST'!$L$11)^2</f>
        <v>1.3928663045044412</v>
      </c>
      <c r="M1753" s="12">
        <v>2013</v>
      </c>
      <c r="N1753" s="9" t="s">
        <v>99</v>
      </c>
      <c r="O1753" s="9" t="s">
        <v>6484</v>
      </c>
      <c r="P1753" s="12">
        <v>89</v>
      </c>
      <c r="Q1753" s="12">
        <v>89</v>
      </c>
      <c r="R1753" s="12">
        <v>111.61917330370842</v>
      </c>
      <c r="S1753" s="12" t="s">
        <v>28</v>
      </c>
      <c r="T1753" s="9" t="s">
        <v>2841</v>
      </c>
      <c r="U1753" s="9" t="s">
        <v>30</v>
      </c>
      <c r="V1753" s="9" t="s">
        <v>2841</v>
      </c>
      <c r="W1753" s="14">
        <v>3</v>
      </c>
    </row>
    <row r="1754" spans="1:23" x14ac:dyDescent="0.25">
      <c r="A1754" s="8">
        <v>1129</v>
      </c>
      <c r="B1754" s="9" t="s">
        <v>6537</v>
      </c>
      <c r="C1754" s="9" t="s">
        <v>22</v>
      </c>
      <c r="D1754" s="9" t="s">
        <v>6538</v>
      </c>
      <c r="E1754" s="18" t="s">
        <v>6539</v>
      </c>
      <c r="F1754" s="9" t="s">
        <v>6540</v>
      </c>
      <c r="G1754" s="12">
        <v>10</v>
      </c>
      <c r="H1754" s="9" t="s">
        <v>25</v>
      </c>
      <c r="I1754" s="9" t="s">
        <v>25</v>
      </c>
      <c r="J1754" s="12">
        <v>1</v>
      </c>
      <c r="K1754" s="13">
        <v>44287</v>
      </c>
      <c r="L1754" s="86">
        <f>(Tabla2[[#This Row],[release_year]]-'VARIANZA Y DES. EST'!$L$11)^2</f>
        <v>7.9512857435875226</v>
      </c>
      <c r="M1754" s="12">
        <v>2017</v>
      </c>
      <c r="N1754" s="9" t="s">
        <v>1991</v>
      </c>
      <c r="O1754" s="9" t="s">
        <v>6484</v>
      </c>
      <c r="P1754" s="12">
        <v>89</v>
      </c>
      <c r="Q1754" s="12">
        <v>89</v>
      </c>
      <c r="R1754" s="12">
        <v>111.61917330370842</v>
      </c>
      <c r="S1754" s="12" t="s">
        <v>28</v>
      </c>
      <c r="T1754" s="9" t="s">
        <v>4211</v>
      </c>
      <c r="U1754" s="9" t="s">
        <v>38</v>
      </c>
      <c r="V1754" s="9" t="s">
        <v>4211</v>
      </c>
      <c r="W1754" s="14">
        <v>2</v>
      </c>
    </row>
    <row r="1755" spans="1:23" x14ac:dyDescent="0.25">
      <c r="A1755" s="8">
        <v>1354</v>
      </c>
      <c r="B1755" s="9" t="s">
        <v>6541</v>
      </c>
      <c r="C1755" s="9" t="s">
        <v>22</v>
      </c>
      <c r="D1755" s="9" t="s">
        <v>6542</v>
      </c>
      <c r="E1755" s="9" t="s">
        <v>6543</v>
      </c>
      <c r="F1755" s="18" t="s">
        <v>6544</v>
      </c>
      <c r="G1755" s="12">
        <v>10</v>
      </c>
      <c r="H1755" s="9" t="s">
        <v>25</v>
      </c>
      <c r="I1755" s="9" t="s">
        <v>25</v>
      </c>
      <c r="J1755" s="12">
        <v>1</v>
      </c>
      <c r="K1755" s="13">
        <v>44228</v>
      </c>
      <c r="L1755" s="86">
        <f>(Tabla2[[#This Row],[release_year]]-'VARIANZA Y DES. EST'!$L$11)^2</f>
        <v>295.1591885481721</v>
      </c>
      <c r="M1755" s="12">
        <v>1997</v>
      </c>
      <c r="N1755" s="9" t="s">
        <v>43</v>
      </c>
      <c r="O1755" s="9" t="s">
        <v>6484</v>
      </c>
      <c r="P1755" s="12">
        <v>89</v>
      </c>
      <c r="Q1755" s="12">
        <v>89</v>
      </c>
      <c r="R1755" s="12">
        <v>111.61917330370842</v>
      </c>
      <c r="S1755" s="12" t="s">
        <v>28</v>
      </c>
      <c r="T1755" s="9" t="s">
        <v>4567</v>
      </c>
      <c r="U1755" s="9" t="s">
        <v>38</v>
      </c>
      <c r="V1755" s="9" t="s">
        <v>4567</v>
      </c>
      <c r="W1755" s="14">
        <v>2</v>
      </c>
    </row>
    <row r="1756" spans="1:23" x14ac:dyDescent="0.25">
      <c r="A1756" s="8">
        <v>1368</v>
      </c>
      <c r="B1756" s="9" t="s">
        <v>6545</v>
      </c>
      <c r="C1756" s="9" t="s">
        <v>22</v>
      </c>
      <c r="D1756" s="9" t="s">
        <v>6546</v>
      </c>
      <c r="E1756" s="18" t="s">
        <v>6547</v>
      </c>
      <c r="F1756" s="9" t="s">
        <v>6548</v>
      </c>
      <c r="G1756" s="12">
        <v>9</v>
      </c>
      <c r="H1756" s="9" t="s">
        <v>25</v>
      </c>
      <c r="I1756" s="9" t="s">
        <v>25</v>
      </c>
      <c r="J1756" s="12">
        <v>1</v>
      </c>
      <c r="K1756" s="13">
        <v>44227</v>
      </c>
      <c r="L1756" s="86">
        <f>(Tabla2[[#This Row],[release_year]]-'VARIANZA Y DES. EST'!$L$11)^2</f>
        <v>14.590890603358293</v>
      </c>
      <c r="M1756" s="12">
        <v>2018</v>
      </c>
      <c r="N1756" s="9" t="s">
        <v>1991</v>
      </c>
      <c r="O1756" s="9" t="s">
        <v>6484</v>
      </c>
      <c r="P1756" s="12">
        <v>89</v>
      </c>
      <c r="Q1756" s="12">
        <v>89</v>
      </c>
      <c r="R1756" s="12">
        <v>111.61917330370842</v>
      </c>
      <c r="S1756" s="12" t="s">
        <v>28</v>
      </c>
      <c r="T1756" s="9" t="s">
        <v>514</v>
      </c>
      <c r="U1756" s="9" t="s">
        <v>514</v>
      </c>
      <c r="V1756" s="9" t="s">
        <v>514</v>
      </c>
      <c r="W1756" s="14">
        <v>1</v>
      </c>
    </row>
    <row r="1757" spans="1:23" x14ac:dyDescent="0.25">
      <c r="A1757" s="8">
        <v>1394</v>
      </c>
      <c r="B1757" s="9" t="s">
        <v>6549</v>
      </c>
      <c r="C1757" s="9" t="s">
        <v>22</v>
      </c>
      <c r="D1757" s="9" t="s">
        <v>6550</v>
      </c>
      <c r="E1757" s="18" t="s">
        <v>6551</v>
      </c>
      <c r="F1757" s="9" t="s">
        <v>6552</v>
      </c>
      <c r="G1757" s="12">
        <v>4</v>
      </c>
      <c r="H1757" s="9" t="s">
        <v>25</v>
      </c>
      <c r="I1757" s="9" t="s">
        <v>25</v>
      </c>
      <c r="J1757" s="12">
        <v>1</v>
      </c>
      <c r="K1757" s="13">
        <v>44216</v>
      </c>
      <c r="L1757" s="86">
        <f>(Tabla2[[#This Row],[release_year]]-'VARIANZA Y DES. EST'!$L$11)^2</f>
        <v>33.870100322899837</v>
      </c>
      <c r="M1757" s="12">
        <v>2020</v>
      </c>
      <c r="N1757" s="9" t="s">
        <v>35</v>
      </c>
      <c r="O1757" s="9" t="s">
        <v>6484</v>
      </c>
      <c r="P1757" s="12">
        <v>89</v>
      </c>
      <c r="Q1757" s="12">
        <v>89</v>
      </c>
      <c r="R1757" s="12">
        <v>111.61917330370842</v>
      </c>
      <c r="S1757" s="12" t="s">
        <v>28</v>
      </c>
      <c r="T1757" s="9" t="s">
        <v>3969</v>
      </c>
      <c r="U1757" s="9" t="s">
        <v>3969</v>
      </c>
      <c r="V1757" s="9" t="s">
        <v>3969</v>
      </c>
      <c r="W1757" s="14">
        <v>1</v>
      </c>
    </row>
    <row r="1758" spans="1:23" x14ac:dyDescent="0.25">
      <c r="A1758" s="8">
        <v>1435</v>
      </c>
      <c r="B1758" s="9" t="s">
        <v>6553</v>
      </c>
      <c r="C1758" s="9" t="s">
        <v>22</v>
      </c>
      <c r="D1758" s="9" t="s">
        <v>6554</v>
      </c>
      <c r="E1758" s="18" t="s">
        <v>6555</v>
      </c>
      <c r="F1758" s="9" t="s">
        <v>6556</v>
      </c>
      <c r="G1758" s="12">
        <v>9</v>
      </c>
      <c r="H1758" s="9" t="s">
        <v>231</v>
      </c>
      <c r="I1758" s="9" t="s">
        <v>5437</v>
      </c>
      <c r="J1758" s="12">
        <v>2</v>
      </c>
      <c r="K1758" s="13">
        <v>44203</v>
      </c>
      <c r="L1758" s="86">
        <f>(Tabla2[[#This Row],[release_year]]-'VARIANZA Y DES. EST'!$L$11)^2</f>
        <v>3.3116808838167522</v>
      </c>
      <c r="M1758" s="12">
        <v>2016</v>
      </c>
      <c r="N1758" s="9" t="s">
        <v>99</v>
      </c>
      <c r="O1758" s="9" t="s">
        <v>6484</v>
      </c>
      <c r="P1758" s="12">
        <v>89</v>
      </c>
      <c r="Q1758" s="12">
        <v>89</v>
      </c>
      <c r="R1758" s="12">
        <v>111.61917330370842</v>
      </c>
      <c r="S1758" s="12" t="s">
        <v>28</v>
      </c>
      <c r="T1758" s="9" t="s">
        <v>111</v>
      </c>
      <c r="U1758" s="9" t="s">
        <v>30</v>
      </c>
      <c r="V1758" s="9" t="s">
        <v>111</v>
      </c>
      <c r="W1758" s="14">
        <v>2</v>
      </c>
    </row>
    <row r="1759" spans="1:23" x14ac:dyDescent="0.25">
      <c r="A1759" s="8">
        <v>2241</v>
      </c>
      <c r="B1759" s="9" t="s">
        <v>6557</v>
      </c>
      <c r="C1759" s="9" t="s">
        <v>22</v>
      </c>
      <c r="D1759" s="9" t="s">
        <v>6558</v>
      </c>
      <c r="E1759" s="18" t="s">
        <v>6559</v>
      </c>
      <c r="F1759" s="9" t="s">
        <v>6560</v>
      </c>
      <c r="G1759" s="12">
        <v>8</v>
      </c>
      <c r="H1759" s="9" t="s">
        <v>890</v>
      </c>
      <c r="I1759" s="9" t="s">
        <v>890</v>
      </c>
      <c r="J1759" s="12">
        <v>1</v>
      </c>
      <c r="K1759" s="13">
        <v>44027</v>
      </c>
      <c r="L1759" s="86">
        <f>(Tabla2[[#This Row],[release_year]]-'VARIANZA Y DES. EST'!$L$11)^2</f>
        <v>33.870100322899837</v>
      </c>
      <c r="M1759" s="12">
        <v>2020</v>
      </c>
      <c r="N1759" s="9" t="s">
        <v>76</v>
      </c>
      <c r="O1759" s="9" t="s">
        <v>6484</v>
      </c>
      <c r="P1759" s="12">
        <v>89</v>
      </c>
      <c r="Q1759" s="12">
        <v>89</v>
      </c>
      <c r="R1759" s="12">
        <v>111.61917330370842</v>
      </c>
      <c r="S1759" s="12" t="s">
        <v>28</v>
      </c>
      <c r="T1759" s="9" t="s">
        <v>859</v>
      </c>
      <c r="U1759" s="9" t="s">
        <v>95</v>
      </c>
      <c r="V1759" s="9" t="s">
        <v>859</v>
      </c>
      <c r="W1759" s="14">
        <v>2</v>
      </c>
    </row>
    <row r="1760" spans="1:23" x14ac:dyDescent="0.25">
      <c r="A1760" s="8">
        <v>2257</v>
      </c>
      <c r="B1760" s="9" t="s">
        <v>6561</v>
      </c>
      <c r="C1760" s="9" t="s">
        <v>22</v>
      </c>
      <c r="D1760" s="9" t="s">
        <v>6562</v>
      </c>
      <c r="E1760" s="18" t="s">
        <v>6563</v>
      </c>
      <c r="F1760" s="18" t="s">
        <v>6564</v>
      </c>
      <c r="G1760" s="12">
        <v>1</v>
      </c>
      <c r="H1760" s="9" t="s">
        <v>2696</v>
      </c>
      <c r="I1760" s="9" t="s">
        <v>2696</v>
      </c>
      <c r="J1760" s="12">
        <v>1</v>
      </c>
      <c r="K1760" s="13">
        <v>44020</v>
      </c>
      <c r="L1760" s="86">
        <f>(Tabla2[[#This Row],[release_year]]-'VARIANZA Y DES. EST'!$L$11)^2</f>
        <v>14.590890603358293</v>
      </c>
      <c r="M1760" s="12">
        <v>2018</v>
      </c>
      <c r="N1760" s="9" t="s">
        <v>1991</v>
      </c>
      <c r="O1760" s="9" t="s">
        <v>6484</v>
      </c>
      <c r="P1760" s="12">
        <v>89</v>
      </c>
      <c r="Q1760" s="12">
        <v>89</v>
      </c>
      <c r="R1760" s="12">
        <v>111.61917330370842</v>
      </c>
      <c r="S1760" s="12" t="s">
        <v>28</v>
      </c>
      <c r="T1760" s="9" t="s">
        <v>83</v>
      </c>
      <c r="U1760" s="9" t="s">
        <v>57</v>
      </c>
      <c r="V1760" s="9" t="s">
        <v>83</v>
      </c>
      <c r="W1760" s="14">
        <v>2</v>
      </c>
    </row>
    <row r="1761" spans="1:23" x14ac:dyDescent="0.25">
      <c r="A1761" s="8">
        <v>2263</v>
      </c>
      <c r="B1761" s="9" t="s">
        <v>6565</v>
      </c>
      <c r="C1761" s="9" t="s">
        <v>22</v>
      </c>
      <c r="D1761" s="9" t="s">
        <v>6566</v>
      </c>
      <c r="E1761" s="18" t="s">
        <v>6567</v>
      </c>
      <c r="F1761" s="9" t="s">
        <v>6568</v>
      </c>
      <c r="G1761" s="12">
        <v>1</v>
      </c>
      <c r="H1761" s="9" t="s">
        <v>25</v>
      </c>
      <c r="I1761" s="9" t="s">
        <v>6569</v>
      </c>
      <c r="J1761" s="12">
        <v>2</v>
      </c>
      <c r="K1761" s="13">
        <v>44018</v>
      </c>
      <c r="L1761" s="86">
        <f>(Tabla2[[#This Row],[release_year]]-'VARIANZA Y DES. EST'!$L$11)^2</f>
        <v>23.230495463129063</v>
      </c>
      <c r="M1761" s="12">
        <v>2019</v>
      </c>
      <c r="N1761" s="9" t="s">
        <v>76</v>
      </c>
      <c r="O1761" s="9" t="s">
        <v>6484</v>
      </c>
      <c r="P1761" s="12">
        <v>89</v>
      </c>
      <c r="Q1761" s="12">
        <v>89</v>
      </c>
      <c r="R1761" s="12">
        <v>111.61917330370842</v>
      </c>
      <c r="S1761" s="12" t="s">
        <v>28</v>
      </c>
      <c r="T1761" s="9" t="s">
        <v>83</v>
      </c>
      <c r="U1761" s="9" t="s">
        <v>57</v>
      </c>
      <c r="V1761" s="9" t="s">
        <v>83</v>
      </c>
      <c r="W1761" s="14">
        <v>2</v>
      </c>
    </row>
    <row r="1762" spans="1:23" x14ac:dyDescent="0.25">
      <c r="A1762" s="8">
        <v>2296</v>
      </c>
      <c r="B1762" s="9" t="s">
        <v>6570</v>
      </c>
      <c r="C1762" s="9" t="s">
        <v>22</v>
      </c>
      <c r="D1762" s="9" t="s">
        <v>6571</v>
      </c>
      <c r="E1762" s="18" t="s">
        <v>6572</v>
      </c>
      <c r="F1762" s="9" t="s">
        <v>6573</v>
      </c>
      <c r="G1762" s="12">
        <v>7</v>
      </c>
      <c r="H1762" s="9" t="s">
        <v>2935</v>
      </c>
      <c r="I1762" s="9" t="s">
        <v>6574</v>
      </c>
      <c r="J1762" s="12">
        <v>2</v>
      </c>
      <c r="K1762" s="13">
        <v>44015</v>
      </c>
      <c r="L1762" s="86">
        <f>(Tabla2[[#This Row],[release_year]]-'VARIANZA Y DES. EST'!$L$11)^2</f>
        <v>33.870100322899837</v>
      </c>
      <c r="M1762" s="12">
        <v>2020</v>
      </c>
      <c r="N1762" s="9" t="s">
        <v>76</v>
      </c>
      <c r="O1762" s="9" t="s">
        <v>6484</v>
      </c>
      <c r="P1762" s="12">
        <v>89</v>
      </c>
      <c r="Q1762" s="12">
        <v>89</v>
      </c>
      <c r="R1762" s="12">
        <v>111.61917330370842</v>
      </c>
      <c r="S1762" s="12" t="s">
        <v>28</v>
      </c>
      <c r="T1762" s="9" t="s">
        <v>70</v>
      </c>
      <c r="U1762" s="9" t="s">
        <v>45</v>
      </c>
      <c r="V1762" s="9" t="s">
        <v>70</v>
      </c>
      <c r="W1762" s="14">
        <v>2</v>
      </c>
    </row>
    <row r="1763" spans="1:23" x14ac:dyDescent="0.25">
      <c r="A1763" s="8">
        <v>2560</v>
      </c>
      <c r="B1763" s="9" t="s">
        <v>6575</v>
      </c>
      <c r="C1763" s="9" t="s">
        <v>22</v>
      </c>
      <c r="D1763" s="9" t="s">
        <v>6576</v>
      </c>
      <c r="E1763" s="18" t="s">
        <v>681</v>
      </c>
      <c r="F1763" s="9" t="s">
        <v>6577</v>
      </c>
      <c r="G1763" s="12">
        <v>1</v>
      </c>
      <c r="H1763" s="9" t="s">
        <v>25</v>
      </c>
      <c r="I1763" s="9" t="s">
        <v>25</v>
      </c>
      <c r="J1763" s="12">
        <v>1</v>
      </c>
      <c r="K1763" s="13">
        <v>43957</v>
      </c>
      <c r="L1763" s="86">
        <f>(Tabla2[[#This Row],[release_year]]-'VARIANZA Y DES. EST'!$L$11)^2</f>
        <v>33.870100322899837</v>
      </c>
      <c r="M1763" s="12">
        <v>2020</v>
      </c>
      <c r="N1763" s="9" t="s">
        <v>99</v>
      </c>
      <c r="O1763" s="9" t="s">
        <v>6484</v>
      </c>
      <c r="P1763" s="12">
        <v>89</v>
      </c>
      <c r="Q1763" s="12">
        <v>89</v>
      </c>
      <c r="R1763" s="12">
        <v>111.61917330370842</v>
      </c>
      <c r="S1763" s="12" t="s">
        <v>28</v>
      </c>
      <c r="T1763" s="9" t="s">
        <v>57</v>
      </c>
      <c r="U1763" s="9" t="s">
        <v>57</v>
      </c>
      <c r="V1763" s="9" t="s">
        <v>57</v>
      </c>
      <c r="W1763" s="14">
        <v>1</v>
      </c>
    </row>
    <row r="1764" spans="1:23" x14ac:dyDescent="0.25">
      <c r="A1764" s="8">
        <v>2937</v>
      </c>
      <c r="B1764" s="9" t="s">
        <v>6578</v>
      </c>
      <c r="C1764" s="9" t="s">
        <v>22</v>
      </c>
      <c r="D1764" s="9" t="s">
        <v>6579</v>
      </c>
      <c r="E1764" s="18" t="s">
        <v>6580</v>
      </c>
      <c r="F1764" s="9" t="s">
        <v>6581</v>
      </c>
      <c r="G1764" s="12">
        <v>6</v>
      </c>
      <c r="H1764" s="9" t="s">
        <v>4063</v>
      </c>
      <c r="I1764" s="9" t="s">
        <v>4063</v>
      </c>
      <c r="J1764" s="12">
        <v>1</v>
      </c>
      <c r="K1764" s="13">
        <v>43868</v>
      </c>
      <c r="L1764" s="86">
        <f>(Tabla2[[#This Row],[release_year]]-'VARIANZA Y DES. EST'!$L$11)^2</f>
        <v>14.590890603358293</v>
      </c>
      <c r="M1764" s="12">
        <v>2018</v>
      </c>
      <c r="N1764" s="9" t="s">
        <v>35</v>
      </c>
      <c r="O1764" s="9" t="s">
        <v>6484</v>
      </c>
      <c r="P1764" s="12">
        <v>89</v>
      </c>
      <c r="Q1764" s="12">
        <v>89</v>
      </c>
      <c r="R1764" s="12">
        <v>111.61917330370842</v>
      </c>
      <c r="S1764" s="12" t="s">
        <v>28</v>
      </c>
      <c r="T1764" s="9" t="s">
        <v>70</v>
      </c>
      <c r="U1764" s="9" t="s">
        <v>45</v>
      </c>
      <c r="V1764" s="9" t="s">
        <v>70</v>
      </c>
      <c r="W1764" s="14">
        <v>2</v>
      </c>
    </row>
    <row r="1765" spans="1:23" x14ac:dyDescent="0.25">
      <c r="A1765" s="8">
        <v>2969</v>
      </c>
      <c r="B1765" s="9" t="s">
        <v>6582</v>
      </c>
      <c r="C1765" s="9" t="s">
        <v>22</v>
      </c>
      <c r="D1765" s="9" t="s">
        <v>6583</v>
      </c>
      <c r="E1765" s="18" t="s">
        <v>2673</v>
      </c>
      <c r="F1765" s="9" t="s">
        <v>6584</v>
      </c>
      <c r="G1765" s="12">
        <v>8</v>
      </c>
      <c r="H1765" s="9" t="s">
        <v>25</v>
      </c>
      <c r="I1765" s="9" t="s">
        <v>25</v>
      </c>
      <c r="J1765" s="12">
        <v>1</v>
      </c>
      <c r="K1765" s="13">
        <v>43862</v>
      </c>
      <c r="L1765" s="86">
        <f>(Tabla2[[#This Row],[release_year]]-'VARIANZA Y DES. EST'!$L$11)^2</f>
        <v>23.230495463129063</v>
      </c>
      <c r="M1765" s="12">
        <v>2019</v>
      </c>
      <c r="N1765" s="9" t="s">
        <v>76</v>
      </c>
      <c r="O1765" s="9" t="s">
        <v>6484</v>
      </c>
      <c r="P1765" s="12">
        <v>89</v>
      </c>
      <c r="Q1765" s="12">
        <v>89</v>
      </c>
      <c r="R1765" s="12">
        <v>111.61917330370842</v>
      </c>
      <c r="S1765" s="12" t="s">
        <v>28</v>
      </c>
      <c r="T1765" s="9" t="s">
        <v>5103</v>
      </c>
      <c r="U1765" s="9" t="s">
        <v>38</v>
      </c>
      <c r="V1765" s="9" t="s">
        <v>5103</v>
      </c>
      <c r="W1765" s="14">
        <v>3</v>
      </c>
    </row>
    <row r="1766" spans="1:23" x14ac:dyDescent="0.25">
      <c r="A1766" s="8">
        <v>3082</v>
      </c>
      <c r="B1766" s="9" t="s">
        <v>6585</v>
      </c>
      <c r="C1766" s="9" t="s">
        <v>22</v>
      </c>
      <c r="D1766" s="9" t="s">
        <v>6586</v>
      </c>
      <c r="E1766" s="18" t="s">
        <v>6587</v>
      </c>
      <c r="F1766" s="9" t="s">
        <v>6588</v>
      </c>
      <c r="G1766" s="12">
        <v>10</v>
      </c>
      <c r="H1766" s="9" t="s">
        <v>25</v>
      </c>
      <c r="I1766" s="9" t="s">
        <v>25</v>
      </c>
      <c r="J1766" s="12">
        <v>1</v>
      </c>
      <c r="K1766" s="16">
        <v>43830</v>
      </c>
      <c r="L1766" s="86">
        <f>(Tabla2[[#This Row],[release_year]]-'VARIANZA Y DES. EST'!$L$11)^2</f>
        <v>23.230495463129063</v>
      </c>
      <c r="M1766" s="12">
        <v>2019</v>
      </c>
      <c r="N1766" s="9" t="s">
        <v>76</v>
      </c>
      <c r="O1766" s="9" t="s">
        <v>6484</v>
      </c>
      <c r="P1766" s="12">
        <v>89</v>
      </c>
      <c r="Q1766" s="12">
        <v>89</v>
      </c>
      <c r="R1766" s="12">
        <v>111.61917330370842</v>
      </c>
      <c r="S1766" s="12" t="s">
        <v>28</v>
      </c>
      <c r="T1766" s="9" t="s">
        <v>95</v>
      </c>
      <c r="U1766" s="9" t="s">
        <v>95</v>
      </c>
      <c r="V1766" s="9" t="s">
        <v>95</v>
      </c>
      <c r="W1766" s="14">
        <v>1</v>
      </c>
    </row>
    <row r="1767" spans="1:23" x14ac:dyDescent="0.25">
      <c r="A1767" s="8">
        <v>3139</v>
      </c>
      <c r="B1767" s="9" t="s">
        <v>6589</v>
      </c>
      <c r="C1767" s="9" t="s">
        <v>22</v>
      </c>
      <c r="D1767" s="9" t="s">
        <v>6590</v>
      </c>
      <c r="E1767" s="9" t="s">
        <v>1673</v>
      </c>
      <c r="F1767" s="9" t="s">
        <v>6591</v>
      </c>
      <c r="G1767" s="12">
        <v>10</v>
      </c>
      <c r="H1767" s="12"/>
      <c r="I1767" s="9"/>
      <c r="J1767" s="12">
        <v>0</v>
      </c>
      <c r="K1767" s="16">
        <v>43814</v>
      </c>
      <c r="L1767" s="86">
        <f>(Tabla2[[#This Row],[release_year]]-'VARIANZA Y DES. EST'!$L$11)^2</f>
        <v>23.230495463129063</v>
      </c>
      <c r="M1767" s="12">
        <v>2019</v>
      </c>
      <c r="N1767" s="9" t="s">
        <v>35</v>
      </c>
      <c r="O1767" s="9" t="s">
        <v>6484</v>
      </c>
      <c r="P1767" s="12">
        <v>89</v>
      </c>
      <c r="Q1767" s="12">
        <v>89</v>
      </c>
      <c r="R1767" s="12">
        <v>111.61917330370842</v>
      </c>
      <c r="S1767" s="12" t="s">
        <v>28</v>
      </c>
      <c r="T1767" s="9" t="s">
        <v>4054</v>
      </c>
      <c r="U1767" s="9" t="s">
        <v>30</v>
      </c>
      <c r="V1767" s="9" t="s">
        <v>4054</v>
      </c>
      <c r="W1767" s="14">
        <v>3</v>
      </c>
    </row>
    <row r="1768" spans="1:23" x14ac:dyDescent="0.25">
      <c r="A1768" s="8">
        <v>3157</v>
      </c>
      <c r="B1768" s="9" t="s">
        <v>6592</v>
      </c>
      <c r="C1768" s="9" t="s">
        <v>22</v>
      </c>
      <c r="D1768" s="9" t="s">
        <v>6593</v>
      </c>
      <c r="E1768" s="9" t="s">
        <v>6594</v>
      </c>
      <c r="F1768" s="9" t="s">
        <v>6595</v>
      </c>
      <c r="G1768" s="12">
        <v>8</v>
      </c>
      <c r="H1768" s="12"/>
      <c r="I1768" s="9"/>
      <c r="J1768" s="12">
        <v>0</v>
      </c>
      <c r="K1768" s="16">
        <v>43812</v>
      </c>
      <c r="L1768" s="86">
        <f>(Tabla2[[#This Row],[release_year]]-'VARIANZA Y DES. EST'!$L$11)^2</f>
        <v>14.590890603358293</v>
      </c>
      <c r="M1768" s="12">
        <v>2018</v>
      </c>
      <c r="N1768" s="9" t="s">
        <v>76</v>
      </c>
      <c r="O1768" s="9" t="s">
        <v>6484</v>
      </c>
      <c r="P1768" s="12">
        <v>89</v>
      </c>
      <c r="Q1768" s="12">
        <v>89</v>
      </c>
      <c r="R1768" s="12">
        <v>111.61917330370842</v>
      </c>
      <c r="S1768" s="12" t="s">
        <v>28</v>
      </c>
      <c r="T1768" s="9" t="s">
        <v>2372</v>
      </c>
      <c r="U1768" s="9" t="s">
        <v>239</v>
      </c>
      <c r="V1768" s="9" t="s">
        <v>2372</v>
      </c>
      <c r="W1768" s="14">
        <v>2</v>
      </c>
    </row>
    <row r="1769" spans="1:23" x14ac:dyDescent="0.25">
      <c r="A1769" s="8">
        <v>3354</v>
      </c>
      <c r="B1769" s="9" t="s">
        <v>6596</v>
      </c>
      <c r="C1769" s="9" t="s">
        <v>22</v>
      </c>
      <c r="D1769" s="9" t="s">
        <v>6597</v>
      </c>
      <c r="E1769" s="18" t="s">
        <v>6598</v>
      </c>
      <c r="F1769" s="9" t="s">
        <v>6599</v>
      </c>
      <c r="G1769" s="12">
        <v>5</v>
      </c>
      <c r="H1769" s="9" t="s">
        <v>468</v>
      </c>
      <c r="I1769" s="9" t="s">
        <v>468</v>
      </c>
      <c r="J1769" s="12">
        <v>1</v>
      </c>
      <c r="K1769" s="13">
        <v>43770</v>
      </c>
      <c r="L1769" s="86">
        <f>(Tabla2[[#This Row],[release_year]]-'VARIANZA Y DES. EST'!$L$11)^2</f>
        <v>3.3116808838167522</v>
      </c>
      <c r="M1769" s="12">
        <v>2016</v>
      </c>
      <c r="N1769" s="9" t="s">
        <v>76</v>
      </c>
      <c r="O1769" s="9" t="s">
        <v>6484</v>
      </c>
      <c r="P1769" s="12">
        <v>89</v>
      </c>
      <c r="Q1769" s="12">
        <v>89</v>
      </c>
      <c r="R1769" s="12">
        <v>111.61917330370842</v>
      </c>
      <c r="S1769" s="12" t="s">
        <v>28</v>
      </c>
      <c r="T1769" s="9" t="s">
        <v>756</v>
      </c>
      <c r="U1769" s="9" t="s">
        <v>57</v>
      </c>
      <c r="V1769" s="9" t="s">
        <v>756</v>
      </c>
      <c r="W1769" s="14">
        <v>3</v>
      </c>
    </row>
    <row r="1770" spans="1:23" x14ac:dyDescent="0.25">
      <c r="A1770" s="8">
        <v>4051</v>
      </c>
      <c r="B1770" s="9" t="s">
        <v>6600</v>
      </c>
      <c r="C1770" s="9" t="s">
        <v>22</v>
      </c>
      <c r="D1770" s="9" t="s">
        <v>6601</v>
      </c>
      <c r="E1770" s="18" t="s">
        <v>6602</v>
      </c>
      <c r="F1770" s="9"/>
      <c r="G1770" s="12">
        <v>0</v>
      </c>
      <c r="H1770" s="9" t="s">
        <v>6603</v>
      </c>
      <c r="I1770" s="9" t="s">
        <v>6604</v>
      </c>
      <c r="J1770" s="12">
        <v>3</v>
      </c>
      <c r="K1770" s="13">
        <v>43526</v>
      </c>
      <c r="L1770" s="86">
        <f>(Tabla2[[#This Row],[release_year]]-'VARIANZA Y DES. EST'!$L$11)^2</f>
        <v>14.590890603358293</v>
      </c>
      <c r="M1770" s="12">
        <v>2018</v>
      </c>
      <c r="N1770" s="9" t="s">
        <v>76</v>
      </c>
      <c r="O1770" s="9" t="s">
        <v>6484</v>
      </c>
      <c r="P1770" s="12">
        <v>89</v>
      </c>
      <c r="Q1770" s="12">
        <v>89</v>
      </c>
      <c r="R1770" s="12">
        <v>111.61917330370842</v>
      </c>
      <c r="S1770" s="12" t="s">
        <v>28</v>
      </c>
      <c r="T1770" s="9" t="s">
        <v>105</v>
      </c>
      <c r="U1770" s="9" t="s">
        <v>57</v>
      </c>
      <c r="V1770" s="9" t="s">
        <v>105</v>
      </c>
      <c r="W1770" s="14">
        <v>2</v>
      </c>
    </row>
    <row r="1771" spans="1:23" x14ac:dyDescent="0.25">
      <c r="A1771" s="8">
        <v>4052</v>
      </c>
      <c r="B1771" s="9" t="s">
        <v>6605</v>
      </c>
      <c r="C1771" s="9" t="s">
        <v>22</v>
      </c>
      <c r="D1771" s="12">
        <v>2.2149999999999999</v>
      </c>
      <c r="E1771" s="9" t="s">
        <v>6606</v>
      </c>
      <c r="F1771" s="9" t="s">
        <v>6607</v>
      </c>
      <c r="G1771" s="12">
        <v>1</v>
      </c>
      <c r="H1771" s="9" t="s">
        <v>3836</v>
      </c>
      <c r="I1771" s="9" t="s">
        <v>3836</v>
      </c>
      <c r="J1771" s="12">
        <v>1</v>
      </c>
      <c r="K1771" s="13">
        <v>43525</v>
      </c>
      <c r="L1771" s="86">
        <f>(Tabla2[[#This Row],[release_year]]-'VARIANZA Y DES. EST'!$L$11)^2</f>
        <v>14.590890603358293</v>
      </c>
      <c r="M1771" s="12">
        <v>2018</v>
      </c>
      <c r="N1771" s="9" t="s">
        <v>76</v>
      </c>
      <c r="O1771" s="9" t="s">
        <v>6484</v>
      </c>
      <c r="P1771" s="12">
        <v>89</v>
      </c>
      <c r="Q1771" s="12">
        <v>89</v>
      </c>
      <c r="R1771" s="12">
        <v>111.61917330370842</v>
      </c>
      <c r="S1771" s="12" t="s">
        <v>28</v>
      </c>
      <c r="T1771" s="9" t="s">
        <v>171</v>
      </c>
      <c r="U1771" s="9" t="s">
        <v>57</v>
      </c>
      <c r="V1771" s="9" t="s">
        <v>171</v>
      </c>
      <c r="W1771" s="14">
        <v>3</v>
      </c>
    </row>
    <row r="1772" spans="1:23" x14ac:dyDescent="0.25">
      <c r="A1772" s="8">
        <v>4087</v>
      </c>
      <c r="B1772" s="9" t="s">
        <v>6608</v>
      </c>
      <c r="C1772" s="9" t="s">
        <v>22</v>
      </c>
      <c r="D1772" s="9" t="s">
        <v>6609</v>
      </c>
      <c r="E1772" s="9" t="s">
        <v>4109</v>
      </c>
      <c r="F1772" s="9" t="s">
        <v>6610</v>
      </c>
      <c r="G1772" s="12">
        <v>2</v>
      </c>
      <c r="H1772" s="9" t="s">
        <v>25</v>
      </c>
      <c r="I1772" s="9" t="s">
        <v>25</v>
      </c>
      <c r="J1772" s="12">
        <v>1</v>
      </c>
      <c r="K1772" s="13">
        <v>43518</v>
      </c>
      <c r="L1772" s="86">
        <f>(Tabla2[[#This Row],[release_year]]-'VARIANZA Y DES. EST'!$L$11)^2</f>
        <v>23.230495463129063</v>
      </c>
      <c r="M1772" s="12">
        <v>2019</v>
      </c>
      <c r="N1772" s="9" t="s">
        <v>76</v>
      </c>
      <c r="O1772" s="9" t="s">
        <v>6484</v>
      </c>
      <c r="P1772" s="12">
        <v>89</v>
      </c>
      <c r="Q1772" s="12">
        <v>89</v>
      </c>
      <c r="R1772" s="12">
        <v>111.61917330370842</v>
      </c>
      <c r="S1772" s="12" t="s">
        <v>28</v>
      </c>
      <c r="T1772" s="9" t="s">
        <v>94</v>
      </c>
      <c r="U1772" s="9" t="s">
        <v>95</v>
      </c>
      <c r="V1772" s="9" t="s">
        <v>94</v>
      </c>
      <c r="W1772" s="14">
        <v>3</v>
      </c>
    </row>
    <row r="1773" spans="1:23" x14ac:dyDescent="0.25">
      <c r="A1773" s="8">
        <v>4283</v>
      </c>
      <c r="B1773" s="9" t="s">
        <v>6611</v>
      </c>
      <c r="C1773" s="9" t="s">
        <v>22</v>
      </c>
      <c r="D1773" s="9" t="s">
        <v>6612</v>
      </c>
      <c r="E1773" s="9" t="s">
        <v>6613</v>
      </c>
      <c r="F1773" s="9" t="s">
        <v>6614</v>
      </c>
      <c r="G1773" s="12">
        <v>10</v>
      </c>
      <c r="H1773" s="9" t="s">
        <v>1889</v>
      </c>
      <c r="I1773" s="9" t="s">
        <v>1889</v>
      </c>
      <c r="J1773" s="12">
        <v>1</v>
      </c>
      <c r="K1773" s="16">
        <v>43454</v>
      </c>
      <c r="L1773" s="86">
        <f>(Tabla2[[#This Row],[release_year]]-'VARIANZA Y DES. EST'!$L$11)^2</f>
        <v>3.2471164275211517E-2</v>
      </c>
      <c r="M1773" s="12">
        <v>2014</v>
      </c>
      <c r="N1773" s="9" t="s">
        <v>76</v>
      </c>
      <c r="O1773" s="9" t="s">
        <v>6484</v>
      </c>
      <c r="P1773" s="12">
        <v>89</v>
      </c>
      <c r="Q1773" s="12">
        <v>89</v>
      </c>
      <c r="R1773" s="12">
        <v>111.61917330370842</v>
      </c>
      <c r="S1773" s="12" t="s">
        <v>28</v>
      </c>
      <c r="T1773" s="9" t="s">
        <v>460</v>
      </c>
      <c r="U1773" s="9" t="s">
        <v>45</v>
      </c>
      <c r="V1773" s="9" t="s">
        <v>460</v>
      </c>
      <c r="W1773" s="14">
        <v>3</v>
      </c>
    </row>
    <row r="1774" spans="1:23" x14ac:dyDescent="0.25">
      <c r="A1774" s="8">
        <v>4379</v>
      </c>
      <c r="B1774" s="9" t="s">
        <v>6615</v>
      </c>
      <c r="C1774" s="9" t="s">
        <v>22</v>
      </c>
      <c r="D1774" s="9" t="s">
        <v>6616</v>
      </c>
      <c r="E1774" s="18" t="s">
        <v>3560</v>
      </c>
      <c r="F1774" s="9" t="s">
        <v>6617</v>
      </c>
      <c r="G1774" s="12">
        <v>1</v>
      </c>
      <c r="H1774" s="9" t="s">
        <v>25</v>
      </c>
      <c r="I1774" s="9" t="s">
        <v>25</v>
      </c>
      <c r="J1774" s="12">
        <v>1</v>
      </c>
      <c r="K1774" s="16">
        <v>43422</v>
      </c>
      <c r="L1774" s="86">
        <f>(Tabla2[[#This Row],[release_year]]-'VARIANZA Y DES. EST'!$L$11)^2</f>
        <v>51.555237145879822</v>
      </c>
      <c r="M1774" s="12">
        <v>2007</v>
      </c>
      <c r="N1774" s="9" t="s">
        <v>49</v>
      </c>
      <c r="O1774" s="9" t="s">
        <v>6484</v>
      </c>
      <c r="P1774" s="12">
        <v>89</v>
      </c>
      <c r="Q1774" s="12">
        <v>89</v>
      </c>
      <c r="R1774" s="12">
        <v>111.61917330370842</v>
      </c>
      <c r="S1774" s="12" t="s">
        <v>28</v>
      </c>
      <c r="T1774" s="9" t="s">
        <v>57</v>
      </c>
      <c r="U1774" s="9" t="s">
        <v>57</v>
      </c>
      <c r="V1774" s="9" t="s">
        <v>57</v>
      </c>
      <c r="W1774" s="14">
        <v>1</v>
      </c>
    </row>
    <row r="1775" spans="1:23" x14ac:dyDescent="0.25">
      <c r="A1775" s="8">
        <v>4533</v>
      </c>
      <c r="B1775" s="9" t="s">
        <v>6618</v>
      </c>
      <c r="C1775" s="9" t="s">
        <v>22</v>
      </c>
      <c r="D1775" s="9" t="s">
        <v>6619</v>
      </c>
      <c r="E1775" s="9" t="s">
        <v>6620</v>
      </c>
      <c r="F1775" s="9" t="s">
        <v>6621</v>
      </c>
      <c r="G1775" s="12">
        <v>6</v>
      </c>
      <c r="H1775" s="9" t="s">
        <v>126</v>
      </c>
      <c r="I1775" s="9" t="s">
        <v>126</v>
      </c>
      <c r="J1775" s="12">
        <v>1</v>
      </c>
      <c r="K1775" s="13">
        <v>43378</v>
      </c>
      <c r="L1775" s="86">
        <f>(Tabla2[[#This Row],[release_year]]-'VARIANZA Y DES. EST'!$L$11)^2</f>
        <v>14.590890603358293</v>
      </c>
      <c r="M1775" s="12">
        <v>2018</v>
      </c>
      <c r="N1775" s="9" t="s">
        <v>76</v>
      </c>
      <c r="O1775" s="9" t="s">
        <v>6484</v>
      </c>
      <c r="P1775" s="12">
        <v>89</v>
      </c>
      <c r="Q1775" s="12">
        <v>89</v>
      </c>
      <c r="R1775" s="12">
        <v>111.61917330370842</v>
      </c>
      <c r="S1775" s="12" t="s">
        <v>28</v>
      </c>
      <c r="T1775" s="9" t="s">
        <v>3370</v>
      </c>
      <c r="U1775" s="9" t="s">
        <v>514</v>
      </c>
      <c r="V1775" s="9" t="s">
        <v>3370</v>
      </c>
      <c r="W1775" s="14">
        <v>2</v>
      </c>
    </row>
    <row r="1776" spans="1:23" x14ac:dyDescent="0.25">
      <c r="A1776" s="8">
        <v>4811</v>
      </c>
      <c r="B1776" s="9" t="s">
        <v>6622</v>
      </c>
      <c r="C1776" s="9" t="s">
        <v>22</v>
      </c>
      <c r="D1776" s="9" t="s">
        <v>6623</v>
      </c>
      <c r="E1776" s="9" t="s">
        <v>6624</v>
      </c>
      <c r="F1776" s="9" t="s">
        <v>6625</v>
      </c>
      <c r="G1776" s="12">
        <v>8</v>
      </c>
      <c r="H1776" s="9" t="s">
        <v>1692</v>
      </c>
      <c r="I1776" s="9" t="s">
        <v>6626</v>
      </c>
      <c r="J1776" s="12">
        <v>2</v>
      </c>
      <c r="K1776" s="13">
        <v>43280</v>
      </c>
      <c r="L1776" s="86">
        <f>(Tabla2[[#This Row],[release_year]]-'VARIANZA Y DES. EST'!$L$11)^2</f>
        <v>14.590890603358293</v>
      </c>
      <c r="M1776" s="12">
        <v>2018</v>
      </c>
      <c r="N1776" s="9" t="s">
        <v>35</v>
      </c>
      <c r="O1776" s="9" t="s">
        <v>6484</v>
      </c>
      <c r="P1776" s="12">
        <v>89</v>
      </c>
      <c r="Q1776" s="12">
        <v>89</v>
      </c>
      <c r="R1776" s="12">
        <v>111.61917330370842</v>
      </c>
      <c r="S1776" s="12" t="s">
        <v>28</v>
      </c>
      <c r="T1776" s="9" t="s">
        <v>2492</v>
      </c>
      <c r="U1776" s="9" t="s">
        <v>95</v>
      </c>
      <c r="V1776" s="9" t="s">
        <v>2492</v>
      </c>
      <c r="W1776" s="14">
        <v>3</v>
      </c>
    </row>
    <row r="1777" spans="1:23" x14ac:dyDescent="0.25">
      <c r="A1777" s="8">
        <v>4820</v>
      </c>
      <c r="B1777" s="9" t="s">
        <v>6627</v>
      </c>
      <c r="C1777" s="9" t="s">
        <v>22</v>
      </c>
      <c r="D1777" s="9" t="s">
        <v>6628</v>
      </c>
      <c r="E1777" s="18" t="s">
        <v>6629</v>
      </c>
      <c r="F1777" s="9" t="s">
        <v>6630</v>
      </c>
      <c r="G1777" s="12">
        <v>7</v>
      </c>
      <c r="H1777" s="9" t="s">
        <v>25</v>
      </c>
      <c r="I1777" s="9" t="s">
        <v>6631</v>
      </c>
      <c r="J1777" s="12">
        <v>3</v>
      </c>
      <c r="K1777" s="13">
        <v>43273</v>
      </c>
      <c r="L1777" s="86">
        <f>(Tabla2[[#This Row],[release_year]]-'VARIANZA Y DES. EST'!$L$11)^2</f>
        <v>3.3116808838167522</v>
      </c>
      <c r="M1777" s="12">
        <v>2016</v>
      </c>
      <c r="N1777" s="9" t="s">
        <v>43</v>
      </c>
      <c r="O1777" s="9" t="s">
        <v>6484</v>
      </c>
      <c r="P1777" s="12">
        <v>89</v>
      </c>
      <c r="Q1777" s="12">
        <v>89</v>
      </c>
      <c r="R1777" s="12">
        <v>111.61917330370842</v>
      </c>
      <c r="S1777" s="12" t="s">
        <v>28</v>
      </c>
      <c r="T1777" s="9" t="s">
        <v>118</v>
      </c>
      <c r="U1777" s="9" t="s">
        <v>45</v>
      </c>
      <c r="V1777" s="9" t="s">
        <v>118</v>
      </c>
      <c r="W1777" s="14">
        <v>3</v>
      </c>
    </row>
    <row r="1778" spans="1:23" x14ac:dyDescent="0.25">
      <c r="A1778" s="8">
        <v>4859</v>
      </c>
      <c r="B1778" s="9" t="s">
        <v>6632</v>
      </c>
      <c r="C1778" s="9" t="s">
        <v>22</v>
      </c>
      <c r="D1778" s="9" t="s">
        <v>6633</v>
      </c>
      <c r="E1778" s="9" t="s">
        <v>6634</v>
      </c>
      <c r="F1778" s="9" t="s">
        <v>6635</v>
      </c>
      <c r="G1778" s="12">
        <v>11</v>
      </c>
      <c r="H1778" s="9" t="s">
        <v>25</v>
      </c>
      <c r="I1778" s="9" t="s">
        <v>25</v>
      </c>
      <c r="J1778" s="12">
        <v>1</v>
      </c>
      <c r="K1778" s="13">
        <v>43237</v>
      </c>
      <c r="L1778" s="86">
        <f>(Tabla2[[#This Row],[release_year]]-'VARIANZA Y DES. EST'!$L$11)^2</f>
        <v>51.555237145879822</v>
      </c>
      <c r="M1778" s="12">
        <v>2007</v>
      </c>
      <c r="N1778" s="9" t="s">
        <v>76</v>
      </c>
      <c r="O1778" s="9" t="s">
        <v>6484</v>
      </c>
      <c r="P1778" s="12">
        <v>89</v>
      </c>
      <c r="Q1778" s="12">
        <v>89</v>
      </c>
      <c r="R1778" s="12">
        <v>111.61917330370842</v>
      </c>
      <c r="S1778" s="12" t="s">
        <v>28</v>
      </c>
      <c r="T1778" s="9" t="s">
        <v>477</v>
      </c>
      <c r="U1778" s="9" t="s">
        <v>477</v>
      </c>
      <c r="V1778" s="9" t="s">
        <v>477</v>
      </c>
      <c r="W1778" s="14">
        <v>1</v>
      </c>
    </row>
    <row r="1779" spans="1:23" x14ac:dyDescent="0.25">
      <c r="A1779" s="8">
        <v>4884</v>
      </c>
      <c r="B1779" s="9" t="s">
        <v>6636</v>
      </c>
      <c r="C1779" s="9" t="s">
        <v>22</v>
      </c>
      <c r="D1779" s="9" t="s">
        <v>6637</v>
      </c>
      <c r="E1779" s="18" t="s">
        <v>1673</v>
      </c>
      <c r="F1779" s="9" t="s">
        <v>6638</v>
      </c>
      <c r="G1779" s="12">
        <v>8</v>
      </c>
      <c r="H1779" s="9" t="s">
        <v>1692</v>
      </c>
      <c r="I1779" s="9" t="s">
        <v>1692</v>
      </c>
      <c r="J1779" s="12">
        <v>1</v>
      </c>
      <c r="K1779" s="13">
        <v>43223</v>
      </c>
      <c r="L1779" s="86">
        <f>(Tabla2[[#This Row],[release_year]]-'VARIANZA Y DES. EST'!$L$11)^2</f>
        <v>14.590890603358293</v>
      </c>
      <c r="M1779" s="12">
        <v>2018</v>
      </c>
      <c r="N1779" s="9" t="s">
        <v>76</v>
      </c>
      <c r="O1779" s="9" t="s">
        <v>6484</v>
      </c>
      <c r="P1779" s="12">
        <v>89</v>
      </c>
      <c r="Q1779" s="12">
        <v>89</v>
      </c>
      <c r="R1779" s="12">
        <v>111.61917330370842</v>
      </c>
      <c r="S1779" s="12" t="s">
        <v>28</v>
      </c>
      <c r="T1779" s="9" t="s">
        <v>859</v>
      </c>
      <c r="U1779" s="9" t="s">
        <v>95</v>
      </c>
      <c r="V1779" s="9" t="s">
        <v>859</v>
      </c>
      <c r="W1779" s="14">
        <v>2</v>
      </c>
    </row>
    <row r="1780" spans="1:23" x14ac:dyDescent="0.25">
      <c r="A1780" s="8">
        <v>5017</v>
      </c>
      <c r="B1780" s="9" t="s">
        <v>6639</v>
      </c>
      <c r="C1780" s="9" t="s">
        <v>22</v>
      </c>
      <c r="D1780" s="9" t="s">
        <v>6640</v>
      </c>
      <c r="E1780" s="18" t="s">
        <v>3194</v>
      </c>
      <c r="F1780" s="9" t="s">
        <v>6641</v>
      </c>
      <c r="G1780" s="12">
        <v>10</v>
      </c>
      <c r="H1780" s="9" t="s">
        <v>160</v>
      </c>
      <c r="I1780" s="9" t="s">
        <v>160</v>
      </c>
      <c r="J1780" s="12">
        <v>1</v>
      </c>
      <c r="K1780" s="13">
        <v>43160</v>
      </c>
      <c r="L1780" s="86">
        <f>(Tabla2[[#This Row],[release_year]]-'VARIANZA Y DES. EST'!$L$11)^2</f>
        <v>3.2471164275211517E-2</v>
      </c>
      <c r="M1780" s="12">
        <v>2014</v>
      </c>
      <c r="N1780" s="9" t="s">
        <v>76</v>
      </c>
      <c r="O1780" s="9" t="s">
        <v>6484</v>
      </c>
      <c r="P1780" s="12">
        <v>89</v>
      </c>
      <c r="Q1780" s="12">
        <v>89</v>
      </c>
      <c r="R1780" s="12">
        <v>111.61917330370842</v>
      </c>
      <c r="S1780" s="12" t="s">
        <v>28</v>
      </c>
      <c r="T1780" s="9" t="s">
        <v>156</v>
      </c>
      <c r="U1780" s="9" t="s">
        <v>156</v>
      </c>
      <c r="V1780" s="9" t="s">
        <v>156</v>
      </c>
      <c r="W1780" s="14">
        <v>1</v>
      </c>
    </row>
    <row r="1781" spans="1:23" x14ac:dyDescent="0.25">
      <c r="A1781" s="8">
        <v>5130</v>
      </c>
      <c r="B1781" s="9" t="s">
        <v>6642</v>
      </c>
      <c r="C1781" s="9" t="s">
        <v>22</v>
      </c>
      <c r="D1781" s="9" t="s">
        <v>6643</v>
      </c>
      <c r="E1781" s="9" t="s">
        <v>6644</v>
      </c>
      <c r="F1781" s="9" t="s">
        <v>6645</v>
      </c>
      <c r="G1781" s="12">
        <v>7</v>
      </c>
      <c r="H1781" s="9" t="s">
        <v>25</v>
      </c>
      <c r="I1781" s="9" t="s">
        <v>25</v>
      </c>
      <c r="J1781" s="12">
        <v>1</v>
      </c>
      <c r="K1781" s="13">
        <v>43077</v>
      </c>
      <c r="L1781" s="86">
        <f>(Tabla2[[#This Row],[release_year]]-'VARIANZA Y DES. EST'!$L$11)^2</f>
        <v>7.9512857435875226</v>
      </c>
      <c r="M1781" s="12">
        <v>2017</v>
      </c>
      <c r="N1781" s="9" t="s">
        <v>76</v>
      </c>
      <c r="O1781" s="9" t="s">
        <v>6484</v>
      </c>
      <c r="P1781" s="12">
        <v>89</v>
      </c>
      <c r="Q1781" s="12">
        <v>89</v>
      </c>
      <c r="R1781" s="12">
        <v>111.61917330370842</v>
      </c>
      <c r="S1781" s="12" t="s">
        <v>28</v>
      </c>
      <c r="T1781" s="9" t="s">
        <v>635</v>
      </c>
      <c r="U1781" s="9" t="s">
        <v>95</v>
      </c>
      <c r="V1781" s="9" t="s">
        <v>635</v>
      </c>
      <c r="W1781" s="14">
        <v>2</v>
      </c>
    </row>
    <row r="1782" spans="1:23" x14ac:dyDescent="0.25">
      <c r="A1782" s="8">
        <v>5230</v>
      </c>
      <c r="B1782" s="9" t="s">
        <v>6646</v>
      </c>
      <c r="C1782" s="9" t="s">
        <v>22</v>
      </c>
      <c r="D1782" s="9" t="s">
        <v>6647</v>
      </c>
      <c r="E1782" s="18" t="s">
        <v>6648</v>
      </c>
      <c r="F1782" s="9" t="s">
        <v>6649</v>
      </c>
      <c r="G1782" s="12">
        <v>6</v>
      </c>
      <c r="H1782" s="9" t="s">
        <v>390</v>
      </c>
      <c r="I1782" s="9" t="s">
        <v>390</v>
      </c>
      <c r="J1782" s="12">
        <v>1</v>
      </c>
      <c r="K1782" s="16">
        <v>43020</v>
      </c>
      <c r="L1782" s="86">
        <f>(Tabla2[[#This Row],[release_year]]-'VARIANZA Y DES. EST'!$L$11)^2</f>
        <v>7.9512857435875226</v>
      </c>
      <c r="M1782" s="12">
        <v>2017</v>
      </c>
      <c r="N1782" s="9" t="s">
        <v>76</v>
      </c>
      <c r="O1782" s="9" t="s">
        <v>6484</v>
      </c>
      <c r="P1782" s="12">
        <v>89</v>
      </c>
      <c r="Q1782" s="12">
        <v>89</v>
      </c>
      <c r="R1782" s="12">
        <v>111.61917330370842</v>
      </c>
      <c r="S1782" s="12" t="s">
        <v>28</v>
      </c>
      <c r="T1782" s="9" t="s">
        <v>4290</v>
      </c>
      <c r="U1782" s="9" t="s">
        <v>95</v>
      </c>
      <c r="V1782" s="9" t="s">
        <v>4290</v>
      </c>
      <c r="W1782" s="14">
        <v>3</v>
      </c>
    </row>
    <row r="1783" spans="1:23" x14ac:dyDescent="0.25">
      <c r="A1783" s="8">
        <v>5307</v>
      </c>
      <c r="B1783" s="9" t="s">
        <v>6650</v>
      </c>
      <c r="C1783" s="9" t="s">
        <v>22</v>
      </c>
      <c r="D1783" s="9" t="s">
        <v>6651</v>
      </c>
      <c r="E1783" s="18" t="s">
        <v>6652</v>
      </c>
      <c r="F1783" s="9" t="s">
        <v>6653</v>
      </c>
      <c r="G1783" s="12">
        <v>7</v>
      </c>
      <c r="H1783" s="9" t="s">
        <v>184</v>
      </c>
      <c r="I1783" s="9" t="s">
        <v>184</v>
      </c>
      <c r="J1783" s="12">
        <v>1</v>
      </c>
      <c r="K1783" s="13">
        <v>42979</v>
      </c>
      <c r="L1783" s="86">
        <f>(Tabla2[[#This Row],[release_year]]-'VARIANZA Y DES. EST'!$L$11)^2</f>
        <v>3.3116808838167522</v>
      </c>
      <c r="M1783" s="12">
        <v>2016</v>
      </c>
      <c r="N1783" s="9" t="s">
        <v>76</v>
      </c>
      <c r="O1783" s="9" t="s">
        <v>6484</v>
      </c>
      <c r="P1783" s="12">
        <v>89</v>
      </c>
      <c r="Q1783" s="12">
        <v>89</v>
      </c>
      <c r="R1783" s="12">
        <v>111.61917330370842</v>
      </c>
      <c r="S1783" s="12" t="s">
        <v>28</v>
      </c>
      <c r="T1783" s="9" t="s">
        <v>4337</v>
      </c>
      <c r="U1783" s="9" t="s">
        <v>38</v>
      </c>
      <c r="V1783" s="9" t="s">
        <v>4337</v>
      </c>
      <c r="W1783" s="14">
        <v>3</v>
      </c>
    </row>
    <row r="1784" spans="1:23" x14ac:dyDescent="0.25">
      <c r="A1784" s="8">
        <v>5377</v>
      </c>
      <c r="B1784" s="9" t="s">
        <v>6654</v>
      </c>
      <c r="C1784" s="9" t="s">
        <v>22</v>
      </c>
      <c r="D1784" s="9" t="s">
        <v>6655</v>
      </c>
      <c r="E1784" s="10" t="s">
        <v>6656</v>
      </c>
      <c r="F1784" s="11"/>
      <c r="G1784" s="12">
        <v>0</v>
      </c>
      <c r="H1784" s="9" t="s">
        <v>25</v>
      </c>
      <c r="I1784" s="9" t="s">
        <v>25</v>
      </c>
      <c r="J1784" s="12">
        <v>1</v>
      </c>
      <c r="K1784" s="13">
        <v>42930</v>
      </c>
      <c r="L1784" s="86">
        <f>(Tabla2[[#This Row],[release_year]]-'VARIANZA Y DES. EST'!$L$11)^2</f>
        <v>7.9512857435875226</v>
      </c>
      <c r="M1784" s="12">
        <v>2017</v>
      </c>
      <c r="N1784" s="9" t="s">
        <v>82</v>
      </c>
      <c r="O1784" s="9" t="s">
        <v>6484</v>
      </c>
      <c r="P1784" s="12">
        <v>89</v>
      </c>
      <c r="Q1784" s="12">
        <v>89</v>
      </c>
      <c r="R1784" s="12">
        <v>111.61917330370842</v>
      </c>
      <c r="S1784" s="12" t="s">
        <v>28</v>
      </c>
      <c r="T1784" s="9" t="s">
        <v>57</v>
      </c>
      <c r="U1784" s="9" t="s">
        <v>57</v>
      </c>
      <c r="V1784" s="9" t="s">
        <v>57</v>
      </c>
      <c r="W1784" s="14">
        <v>1</v>
      </c>
    </row>
    <row r="1785" spans="1:23" x14ac:dyDescent="0.25">
      <c r="A1785" s="8">
        <v>5420</v>
      </c>
      <c r="B1785" s="9" t="s">
        <v>6657</v>
      </c>
      <c r="C1785" s="9" t="s">
        <v>22</v>
      </c>
      <c r="D1785" s="9" t="s">
        <v>6658</v>
      </c>
      <c r="E1785" s="18" t="s">
        <v>6659</v>
      </c>
      <c r="F1785" s="9" t="s">
        <v>6660</v>
      </c>
      <c r="G1785" s="12">
        <v>9</v>
      </c>
      <c r="H1785" s="9" t="s">
        <v>25</v>
      </c>
      <c r="I1785" s="9" t="s">
        <v>25</v>
      </c>
      <c r="J1785" s="12">
        <v>1</v>
      </c>
      <c r="K1785" s="13">
        <v>42909</v>
      </c>
      <c r="L1785" s="86">
        <f>(Tabla2[[#This Row],[release_year]]-'VARIANZA Y DES. EST'!$L$11)^2</f>
        <v>7.9512857435875226</v>
      </c>
      <c r="M1785" s="12">
        <v>2017</v>
      </c>
      <c r="N1785" s="9" t="s">
        <v>76</v>
      </c>
      <c r="O1785" s="9" t="s">
        <v>6484</v>
      </c>
      <c r="P1785" s="12">
        <v>89</v>
      </c>
      <c r="Q1785" s="12">
        <v>89</v>
      </c>
      <c r="R1785" s="12">
        <v>111.61917330370842</v>
      </c>
      <c r="S1785" s="12" t="s">
        <v>28</v>
      </c>
      <c r="T1785" s="9" t="s">
        <v>2709</v>
      </c>
      <c r="U1785" s="9" t="s">
        <v>45</v>
      </c>
      <c r="V1785" s="9" t="s">
        <v>2709</v>
      </c>
      <c r="W1785" s="14">
        <v>2</v>
      </c>
    </row>
    <row r="1786" spans="1:23" x14ac:dyDescent="0.25">
      <c r="A1786" s="8">
        <v>5454</v>
      </c>
      <c r="B1786" s="9" t="s">
        <v>6661</v>
      </c>
      <c r="C1786" s="9" t="s">
        <v>22</v>
      </c>
      <c r="D1786" s="9" t="s">
        <v>6662</v>
      </c>
      <c r="E1786" s="18" t="s">
        <v>6663</v>
      </c>
      <c r="F1786" s="9" t="s">
        <v>6664</v>
      </c>
      <c r="G1786" s="12">
        <v>10</v>
      </c>
      <c r="H1786" s="9" t="s">
        <v>25</v>
      </c>
      <c r="I1786" s="9" t="s">
        <v>25</v>
      </c>
      <c r="J1786" s="12">
        <v>1</v>
      </c>
      <c r="K1786" s="13">
        <v>42887</v>
      </c>
      <c r="L1786" s="86">
        <f>(Tabla2[[#This Row],[release_year]]-'VARIANZA Y DES. EST'!$L$11)^2</f>
        <v>3.3116808838167522</v>
      </c>
      <c r="M1786" s="12">
        <v>2016</v>
      </c>
      <c r="N1786" s="9" t="s">
        <v>76</v>
      </c>
      <c r="O1786" s="9" t="s">
        <v>6484</v>
      </c>
      <c r="P1786" s="12">
        <v>89</v>
      </c>
      <c r="Q1786" s="12">
        <v>89</v>
      </c>
      <c r="R1786" s="12">
        <v>111.61917330370842</v>
      </c>
      <c r="S1786" s="12" t="s">
        <v>28</v>
      </c>
      <c r="T1786" s="9" t="s">
        <v>94</v>
      </c>
      <c r="U1786" s="9" t="s">
        <v>95</v>
      </c>
      <c r="V1786" s="9" t="s">
        <v>94</v>
      </c>
      <c r="W1786" s="14">
        <v>3</v>
      </c>
    </row>
    <row r="1787" spans="1:23" x14ac:dyDescent="0.25">
      <c r="A1787" s="8">
        <v>5506</v>
      </c>
      <c r="B1787" s="9" t="s">
        <v>6665</v>
      </c>
      <c r="C1787" s="9" t="s">
        <v>22</v>
      </c>
      <c r="D1787" s="9" t="s">
        <v>6666</v>
      </c>
      <c r="E1787" s="9" t="s">
        <v>6667</v>
      </c>
      <c r="F1787" s="9" t="s">
        <v>6668</v>
      </c>
      <c r="G1787" s="12">
        <v>4</v>
      </c>
      <c r="H1787" s="9" t="s">
        <v>518</v>
      </c>
      <c r="I1787" s="9" t="s">
        <v>518</v>
      </c>
      <c r="J1787" s="12">
        <v>1</v>
      </c>
      <c r="K1787" s="13">
        <v>42856</v>
      </c>
      <c r="L1787" s="86">
        <f>(Tabla2[[#This Row],[release_year]]-'VARIANZA Y DES. EST'!$L$11)^2</f>
        <v>0.67207602404598188</v>
      </c>
      <c r="M1787" s="12">
        <v>2015</v>
      </c>
      <c r="N1787" s="9" t="s">
        <v>76</v>
      </c>
      <c r="O1787" s="9" t="s">
        <v>6484</v>
      </c>
      <c r="P1787" s="12">
        <v>89</v>
      </c>
      <c r="Q1787" s="12">
        <v>89</v>
      </c>
      <c r="R1787" s="12">
        <v>111.61917330370842</v>
      </c>
      <c r="S1787" s="12" t="s">
        <v>28</v>
      </c>
      <c r="T1787" s="9" t="s">
        <v>118</v>
      </c>
      <c r="U1787" s="9" t="s">
        <v>45</v>
      </c>
      <c r="V1787" s="9" t="s">
        <v>118</v>
      </c>
      <c r="W1787" s="14">
        <v>3</v>
      </c>
    </row>
    <row r="1788" spans="1:23" x14ac:dyDescent="0.25">
      <c r="A1788" s="8">
        <v>5541</v>
      </c>
      <c r="B1788" s="9" t="s">
        <v>6669</v>
      </c>
      <c r="C1788" s="9" t="s">
        <v>22</v>
      </c>
      <c r="D1788" s="9" t="s">
        <v>6670</v>
      </c>
      <c r="E1788" s="18" t="s">
        <v>6671</v>
      </c>
      <c r="F1788" s="9" t="s">
        <v>6672</v>
      </c>
      <c r="G1788" s="12">
        <v>5</v>
      </c>
      <c r="H1788" s="9" t="s">
        <v>25</v>
      </c>
      <c r="I1788" s="9" t="s">
        <v>25</v>
      </c>
      <c r="J1788" s="12">
        <v>1</v>
      </c>
      <c r="K1788" s="13">
        <v>42832</v>
      </c>
      <c r="L1788" s="86">
        <f>(Tabla2[[#This Row],[release_year]]-'VARIANZA Y DES. EST'!$L$11)^2</f>
        <v>7.9512857435875226</v>
      </c>
      <c r="M1788" s="12">
        <v>2017</v>
      </c>
      <c r="N1788" s="9" t="s">
        <v>76</v>
      </c>
      <c r="O1788" s="9" t="s">
        <v>6484</v>
      </c>
      <c r="P1788" s="12">
        <v>89</v>
      </c>
      <c r="Q1788" s="12">
        <v>89</v>
      </c>
      <c r="R1788" s="12">
        <v>111.61917330370842</v>
      </c>
      <c r="S1788" s="12" t="s">
        <v>28</v>
      </c>
      <c r="T1788" s="9" t="s">
        <v>4409</v>
      </c>
      <c r="U1788" s="9" t="s">
        <v>95</v>
      </c>
      <c r="V1788" s="9" t="s">
        <v>4409</v>
      </c>
      <c r="W1788" s="14">
        <v>3</v>
      </c>
    </row>
    <row r="1789" spans="1:23" x14ac:dyDescent="0.25">
      <c r="A1789" s="8">
        <v>5697</v>
      </c>
      <c r="B1789" s="9" t="s">
        <v>6673</v>
      </c>
      <c r="C1789" s="9" t="s">
        <v>22</v>
      </c>
      <c r="D1789" s="9" t="s">
        <v>6674</v>
      </c>
      <c r="E1789" s="9" t="s">
        <v>6675</v>
      </c>
      <c r="F1789" s="9" t="s">
        <v>6676</v>
      </c>
      <c r="G1789" s="12">
        <v>6</v>
      </c>
      <c r="H1789" s="9" t="s">
        <v>518</v>
      </c>
      <c r="I1789" s="9" t="s">
        <v>518</v>
      </c>
      <c r="J1789" s="12">
        <v>1</v>
      </c>
      <c r="K1789" s="13">
        <v>42705</v>
      </c>
      <c r="L1789" s="86">
        <f>(Tabla2[[#This Row],[release_year]]-'VARIANZA Y DES. EST'!$L$11)^2</f>
        <v>3.2471164275211517E-2</v>
      </c>
      <c r="M1789" s="12">
        <v>2014</v>
      </c>
      <c r="N1789" s="9" t="s">
        <v>35</v>
      </c>
      <c r="O1789" s="9" t="s">
        <v>6484</v>
      </c>
      <c r="P1789" s="12">
        <v>89</v>
      </c>
      <c r="Q1789" s="12">
        <v>89</v>
      </c>
      <c r="R1789" s="12">
        <v>111.61917330370842</v>
      </c>
      <c r="S1789" s="12" t="s">
        <v>28</v>
      </c>
      <c r="T1789" s="9" t="s">
        <v>70</v>
      </c>
      <c r="U1789" s="9" t="s">
        <v>45</v>
      </c>
      <c r="V1789" s="9" t="s">
        <v>70</v>
      </c>
      <c r="W1789" s="14">
        <v>2</v>
      </c>
    </row>
    <row r="1790" spans="1:23" x14ac:dyDescent="0.25">
      <c r="A1790" s="8">
        <v>5738</v>
      </c>
      <c r="B1790" s="9" t="s">
        <v>6677</v>
      </c>
      <c r="C1790" s="9" t="s">
        <v>22</v>
      </c>
      <c r="D1790" s="9" t="s">
        <v>6678</v>
      </c>
      <c r="E1790" s="9" t="s">
        <v>6679</v>
      </c>
      <c r="F1790" s="9" t="s">
        <v>6680</v>
      </c>
      <c r="G1790" s="12">
        <v>4</v>
      </c>
      <c r="H1790" s="9" t="s">
        <v>160</v>
      </c>
      <c r="I1790" s="9" t="s">
        <v>161</v>
      </c>
      <c r="J1790" s="12">
        <v>2</v>
      </c>
      <c r="K1790" s="16">
        <v>42671</v>
      </c>
      <c r="L1790" s="86">
        <f>(Tabla2[[#This Row],[release_year]]-'VARIANZA Y DES. EST'!$L$11)^2</f>
        <v>3.3116808838167522</v>
      </c>
      <c r="M1790" s="12">
        <v>2016</v>
      </c>
      <c r="N1790" s="9" t="s">
        <v>35</v>
      </c>
      <c r="O1790" s="9" t="s">
        <v>6484</v>
      </c>
      <c r="P1790" s="12">
        <v>89</v>
      </c>
      <c r="Q1790" s="12">
        <v>89</v>
      </c>
      <c r="R1790" s="12">
        <v>111.61917330370842</v>
      </c>
      <c r="S1790" s="12" t="s">
        <v>28</v>
      </c>
      <c r="T1790" s="9" t="s">
        <v>4796</v>
      </c>
      <c r="U1790" s="9" t="s">
        <v>514</v>
      </c>
      <c r="V1790" s="9" t="s">
        <v>4796</v>
      </c>
      <c r="W1790" s="14">
        <v>3</v>
      </c>
    </row>
    <row r="1791" spans="1:23" x14ac:dyDescent="0.25">
      <c r="A1791" s="8">
        <v>5793</v>
      </c>
      <c r="B1791" s="9" t="s">
        <v>6681</v>
      </c>
      <c r="C1791" s="9" t="s">
        <v>22</v>
      </c>
      <c r="D1791" s="9" t="s">
        <v>6682</v>
      </c>
      <c r="E1791" s="18" t="s">
        <v>6683</v>
      </c>
      <c r="F1791" s="9" t="s">
        <v>6684</v>
      </c>
      <c r="G1791" s="12">
        <v>7</v>
      </c>
      <c r="H1791" s="9" t="s">
        <v>160</v>
      </c>
      <c r="I1791" s="9" t="s">
        <v>161</v>
      </c>
      <c r="J1791" s="12">
        <v>2</v>
      </c>
      <c r="K1791" s="13">
        <v>42629</v>
      </c>
      <c r="L1791" s="86">
        <f>(Tabla2[[#This Row],[release_year]]-'VARIANZA Y DES. EST'!$L$11)^2</f>
        <v>3.3116808838167522</v>
      </c>
      <c r="M1791" s="12">
        <v>2016</v>
      </c>
      <c r="N1791" s="9" t="s">
        <v>76</v>
      </c>
      <c r="O1791" s="9" t="s">
        <v>6484</v>
      </c>
      <c r="P1791" s="12">
        <v>89</v>
      </c>
      <c r="Q1791" s="12">
        <v>89</v>
      </c>
      <c r="R1791" s="12">
        <v>111.61917330370842</v>
      </c>
      <c r="S1791" s="12" t="s">
        <v>28</v>
      </c>
      <c r="T1791" s="9" t="s">
        <v>6685</v>
      </c>
      <c r="U1791" s="9" t="s">
        <v>239</v>
      </c>
      <c r="V1791" s="9" t="s">
        <v>6685</v>
      </c>
      <c r="W1791" s="14">
        <v>3</v>
      </c>
    </row>
    <row r="1792" spans="1:23" x14ac:dyDescent="0.25">
      <c r="A1792" s="8">
        <v>5980</v>
      </c>
      <c r="B1792" s="9" t="s">
        <v>6686</v>
      </c>
      <c r="C1792" s="9" t="s">
        <v>22</v>
      </c>
      <c r="D1792" s="9" t="s">
        <v>6687</v>
      </c>
      <c r="E1792" s="9" t="s">
        <v>6688</v>
      </c>
      <c r="F1792" s="9" t="s">
        <v>6689</v>
      </c>
      <c r="G1792" s="12">
        <v>9</v>
      </c>
      <c r="H1792" s="9" t="s">
        <v>25</v>
      </c>
      <c r="I1792" s="9" t="s">
        <v>25</v>
      </c>
      <c r="J1792" s="12">
        <v>1</v>
      </c>
      <c r="K1792" s="13">
        <v>42917</v>
      </c>
      <c r="L1792" s="86">
        <f>(Tabla2[[#This Row],[release_year]]-'VARIANZA Y DES. EST'!$L$11)^2</f>
        <v>3.2471164275211517E-2</v>
      </c>
      <c r="M1792" s="12">
        <v>2014</v>
      </c>
      <c r="N1792" s="9" t="s">
        <v>82</v>
      </c>
      <c r="O1792" s="9" t="s">
        <v>6484</v>
      </c>
      <c r="P1792" s="12">
        <v>89</v>
      </c>
      <c r="Q1792" s="12">
        <v>89</v>
      </c>
      <c r="R1792" s="12">
        <v>111.61917330370842</v>
      </c>
      <c r="S1792" s="12" t="s">
        <v>28</v>
      </c>
      <c r="T1792" s="9" t="s">
        <v>4008</v>
      </c>
      <c r="U1792" s="9" t="s">
        <v>45</v>
      </c>
      <c r="V1792" s="9" t="s">
        <v>4008</v>
      </c>
      <c r="W1792" s="14">
        <v>2</v>
      </c>
    </row>
    <row r="1793" spans="1:23" x14ac:dyDescent="0.25">
      <c r="A1793" s="8">
        <v>5992</v>
      </c>
      <c r="B1793" s="9" t="s">
        <v>6690</v>
      </c>
      <c r="C1793" s="9" t="s">
        <v>22</v>
      </c>
      <c r="D1793" s="9" t="s">
        <v>6691</v>
      </c>
      <c r="E1793" s="9" t="s">
        <v>6692</v>
      </c>
      <c r="F1793" s="18" t="s">
        <v>6693</v>
      </c>
      <c r="G1793" s="12">
        <v>8</v>
      </c>
      <c r="H1793" s="9" t="s">
        <v>25</v>
      </c>
      <c r="I1793" s="9" t="s">
        <v>25</v>
      </c>
      <c r="J1793" s="12">
        <v>1</v>
      </c>
      <c r="K1793" s="16">
        <v>43400</v>
      </c>
      <c r="L1793" s="86">
        <f>(Tabla2[[#This Row],[release_year]]-'VARIANZA Y DES. EST'!$L$11)^2</f>
        <v>14.590890603358293</v>
      </c>
      <c r="M1793" s="12">
        <v>2018</v>
      </c>
      <c r="N1793" s="9" t="s">
        <v>76</v>
      </c>
      <c r="O1793" s="9" t="s">
        <v>6484</v>
      </c>
      <c r="P1793" s="12">
        <v>89</v>
      </c>
      <c r="Q1793" s="12">
        <v>89</v>
      </c>
      <c r="R1793" s="12">
        <v>111.61917330370842</v>
      </c>
      <c r="S1793" s="12" t="s">
        <v>28</v>
      </c>
      <c r="T1793" s="9" t="s">
        <v>3370</v>
      </c>
      <c r="U1793" s="9" t="s">
        <v>514</v>
      </c>
      <c r="V1793" s="9" t="s">
        <v>3370</v>
      </c>
      <c r="W1793" s="14">
        <v>2</v>
      </c>
    </row>
    <row r="1794" spans="1:23" x14ac:dyDescent="0.25">
      <c r="A1794" s="8">
        <v>6059</v>
      </c>
      <c r="B1794" s="9" t="s">
        <v>6694</v>
      </c>
      <c r="C1794" s="9" t="s">
        <v>22</v>
      </c>
      <c r="D1794" s="9" t="s">
        <v>6695</v>
      </c>
      <c r="E1794" s="18" t="s">
        <v>6696</v>
      </c>
      <c r="F1794" s="9" t="s">
        <v>6697</v>
      </c>
      <c r="G1794" s="12">
        <v>7</v>
      </c>
      <c r="H1794" s="9" t="s">
        <v>25</v>
      </c>
      <c r="I1794" s="9" t="s">
        <v>25</v>
      </c>
      <c r="J1794" s="12">
        <v>1</v>
      </c>
      <c r="K1794" s="13">
        <v>42948</v>
      </c>
      <c r="L1794" s="86">
        <f>(Tabla2[[#This Row],[release_year]]-'VARIANZA Y DES. EST'!$L$11)^2</f>
        <v>0.67207602404598188</v>
      </c>
      <c r="M1794" s="12">
        <v>2015</v>
      </c>
      <c r="N1794" s="9" t="s">
        <v>82</v>
      </c>
      <c r="O1794" s="9" t="s">
        <v>6484</v>
      </c>
      <c r="P1794" s="12">
        <v>89</v>
      </c>
      <c r="Q1794" s="12">
        <v>89</v>
      </c>
      <c r="R1794" s="12">
        <v>111.61917330370842</v>
      </c>
      <c r="S1794" s="12" t="s">
        <v>28</v>
      </c>
      <c r="T1794" s="9" t="s">
        <v>144</v>
      </c>
      <c r="U1794" s="9" t="s">
        <v>45</v>
      </c>
      <c r="V1794" s="9" t="s">
        <v>144</v>
      </c>
      <c r="W1794" s="14">
        <v>2</v>
      </c>
    </row>
    <row r="1795" spans="1:23" x14ac:dyDescent="0.25">
      <c r="A1795" s="8">
        <v>6084</v>
      </c>
      <c r="B1795" s="9" t="s">
        <v>6698</v>
      </c>
      <c r="C1795" s="9" t="s">
        <v>22</v>
      </c>
      <c r="D1795" s="9" t="s">
        <v>6699</v>
      </c>
      <c r="E1795" s="18" t="s">
        <v>6700</v>
      </c>
      <c r="F1795" s="9" t="s">
        <v>6701</v>
      </c>
      <c r="G1795" s="12">
        <v>6</v>
      </c>
      <c r="H1795" s="9" t="s">
        <v>468</v>
      </c>
      <c r="I1795" s="9" t="s">
        <v>468</v>
      </c>
      <c r="J1795" s="12">
        <v>1</v>
      </c>
      <c r="K1795" s="13">
        <v>42889</v>
      </c>
      <c r="L1795" s="86">
        <f>(Tabla2[[#This Row],[release_year]]-'VARIANZA Y DES. EST'!$L$11)^2</f>
        <v>3.3116808838167522</v>
      </c>
      <c r="M1795" s="12">
        <v>2016</v>
      </c>
      <c r="N1795" s="9" t="s">
        <v>76</v>
      </c>
      <c r="O1795" s="9" t="s">
        <v>6484</v>
      </c>
      <c r="P1795" s="12">
        <v>89</v>
      </c>
      <c r="Q1795" s="12">
        <v>89</v>
      </c>
      <c r="R1795" s="12">
        <v>111.61917330370842</v>
      </c>
      <c r="S1795" s="12" t="s">
        <v>28</v>
      </c>
      <c r="T1795" s="9" t="s">
        <v>2492</v>
      </c>
      <c r="U1795" s="9" t="s">
        <v>95</v>
      </c>
      <c r="V1795" s="9" t="s">
        <v>2492</v>
      </c>
      <c r="W1795" s="14">
        <v>3</v>
      </c>
    </row>
    <row r="1796" spans="1:23" x14ac:dyDescent="0.25">
      <c r="A1796" s="8">
        <v>6099</v>
      </c>
      <c r="B1796" s="9" t="s">
        <v>6702</v>
      </c>
      <c r="C1796" s="9" t="s">
        <v>22</v>
      </c>
      <c r="D1796" s="9" t="s">
        <v>6703</v>
      </c>
      <c r="E1796" s="9" t="s">
        <v>6704</v>
      </c>
      <c r="F1796" s="18" t="s">
        <v>6705</v>
      </c>
      <c r="G1796" s="12">
        <v>10</v>
      </c>
      <c r="H1796" s="9" t="s">
        <v>25</v>
      </c>
      <c r="I1796" s="9" t="s">
        <v>6706</v>
      </c>
      <c r="J1796" s="12">
        <v>2</v>
      </c>
      <c r="K1796" s="13">
        <v>43166</v>
      </c>
      <c r="L1796" s="86">
        <f>(Tabla2[[#This Row],[release_year]]-'VARIANZA Y DES. EST'!$L$11)^2</f>
        <v>4.7532614447336705</v>
      </c>
      <c r="M1796" s="12">
        <v>2012</v>
      </c>
      <c r="N1796" s="9" t="s">
        <v>1991</v>
      </c>
      <c r="O1796" s="9" t="s">
        <v>6484</v>
      </c>
      <c r="P1796" s="12">
        <v>89</v>
      </c>
      <c r="Q1796" s="12">
        <v>89</v>
      </c>
      <c r="R1796" s="12">
        <v>111.61917330370842</v>
      </c>
      <c r="S1796" s="12" t="s">
        <v>28</v>
      </c>
      <c r="T1796" s="9" t="s">
        <v>6707</v>
      </c>
      <c r="U1796" s="9" t="s">
        <v>38</v>
      </c>
      <c r="V1796" s="9" t="s">
        <v>6707</v>
      </c>
      <c r="W1796" s="14">
        <v>2</v>
      </c>
    </row>
    <row r="1797" spans="1:23" x14ac:dyDescent="0.25">
      <c r="A1797" s="8">
        <v>6115</v>
      </c>
      <c r="B1797" s="9" t="s">
        <v>6708</v>
      </c>
      <c r="C1797" s="9" t="s">
        <v>22</v>
      </c>
      <c r="D1797" s="9" t="s">
        <v>6709</v>
      </c>
      <c r="E1797" s="22" t="s">
        <v>6710</v>
      </c>
      <c r="F1797" s="23"/>
      <c r="G1797" s="12">
        <v>0</v>
      </c>
      <c r="H1797" s="9" t="s">
        <v>710</v>
      </c>
      <c r="I1797" s="9" t="s">
        <v>711</v>
      </c>
      <c r="J1797" s="12">
        <v>2</v>
      </c>
      <c r="K1797" s="13">
        <v>42957</v>
      </c>
      <c r="L1797" s="86">
        <f>(Tabla2[[#This Row],[release_year]]-'VARIANZA Y DES. EST'!$L$11)^2</f>
        <v>3.3116808838167522</v>
      </c>
      <c r="M1797" s="12">
        <v>2016</v>
      </c>
      <c r="N1797" s="9" t="s">
        <v>35</v>
      </c>
      <c r="O1797" s="9" t="s">
        <v>6484</v>
      </c>
      <c r="P1797" s="12">
        <v>89</v>
      </c>
      <c r="Q1797" s="12">
        <v>89</v>
      </c>
      <c r="R1797" s="12">
        <v>111.61917330370842</v>
      </c>
      <c r="S1797" s="12" t="s">
        <v>28</v>
      </c>
      <c r="T1797" s="9" t="s">
        <v>57</v>
      </c>
      <c r="U1797" s="9" t="s">
        <v>57</v>
      </c>
      <c r="V1797" s="9" t="s">
        <v>57</v>
      </c>
      <c r="W1797" s="14">
        <v>1</v>
      </c>
    </row>
    <row r="1798" spans="1:23" x14ac:dyDescent="0.25">
      <c r="A1798" s="8">
        <v>6179</v>
      </c>
      <c r="B1798" s="9" t="s">
        <v>6711</v>
      </c>
      <c r="C1798" s="9" t="s">
        <v>22</v>
      </c>
      <c r="D1798" s="9" t="s">
        <v>6712</v>
      </c>
      <c r="E1798" s="22" t="s">
        <v>6713</v>
      </c>
      <c r="F1798" s="23"/>
      <c r="G1798" s="12">
        <v>0</v>
      </c>
      <c r="H1798" s="9" t="s">
        <v>25</v>
      </c>
      <c r="I1798" s="9" t="s">
        <v>25</v>
      </c>
      <c r="J1798" s="12">
        <v>1</v>
      </c>
      <c r="K1798" s="13">
        <v>43770</v>
      </c>
      <c r="L1798" s="86">
        <f>(Tabla2[[#This Row],[release_year]]-'VARIANZA Y DES. EST'!$L$11)^2</f>
        <v>7.9512857435875226</v>
      </c>
      <c r="M1798" s="12">
        <v>2017</v>
      </c>
      <c r="N1798" s="9" t="s">
        <v>76</v>
      </c>
      <c r="O1798" s="9" t="s">
        <v>6484</v>
      </c>
      <c r="P1798" s="12">
        <v>89</v>
      </c>
      <c r="Q1798" s="12">
        <v>89</v>
      </c>
      <c r="R1798" s="12">
        <v>111.61917330370842</v>
      </c>
      <c r="S1798" s="12" t="s">
        <v>28</v>
      </c>
      <c r="T1798" s="9" t="s">
        <v>57</v>
      </c>
      <c r="U1798" s="9" t="s">
        <v>57</v>
      </c>
      <c r="V1798" s="9" t="s">
        <v>57</v>
      </c>
      <c r="W1798" s="14">
        <v>1</v>
      </c>
    </row>
    <row r="1799" spans="1:23" x14ac:dyDescent="0.25">
      <c r="A1799" s="8">
        <v>6261</v>
      </c>
      <c r="B1799" s="9" t="s">
        <v>6714</v>
      </c>
      <c r="C1799" s="9" t="s">
        <v>22</v>
      </c>
      <c r="D1799" s="9" t="s">
        <v>6715</v>
      </c>
      <c r="E1799" s="18" t="s">
        <v>6716</v>
      </c>
      <c r="F1799" s="9" t="s">
        <v>6717</v>
      </c>
      <c r="G1799" s="12">
        <v>16</v>
      </c>
      <c r="H1799" s="9" t="s">
        <v>126</v>
      </c>
      <c r="I1799" s="9" t="s">
        <v>5012</v>
      </c>
      <c r="J1799" s="12">
        <v>2</v>
      </c>
      <c r="K1799" s="13">
        <v>43313</v>
      </c>
      <c r="L1799" s="86">
        <f>(Tabla2[[#This Row],[release_year]]-'VARIANZA Y DES. EST'!$L$11)^2</f>
        <v>295.1591885481721</v>
      </c>
      <c r="M1799" s="12">
        <v>1997</v>
      </c>
      <c r="N1799" s="9" t="s">
        <v>43</v>
      </c>
      <c r="O1799" s="9" t="s">
        <v>6484</v>
      </c>
      <c r="P1799" s="12">
        <v>89</v>
      </c>
      <c r="Q1799" s="12">
        <v>89</v>
      </c>
      <c r="R1799" s="12">
        <v>111.61917330370842</v>
      </c>
      <c r="S1799" s="12" t="s">
        <v>28</v>
      </c>
      <c r="T1799" s="9" t="s">
        <v>859</v>
      </c>
      <c r="U1799" s="9" t="s">
        <v>95</v>
      </c>
      <c r="V1799" s="9" t="s">
        <v>859</v>
      </c>
      <c r="W1799" s="14">
        <v>2</v>
      </c>
    </row>
    <row r="1800" spans="1:23" x14ac:dyDescent="0.25">
      <c r="A1800" s="8">
        <v>6356</v>
      </c>
      <c r="B1800" s="9" t="s">
        <v>6718</v>
      </c>
      <c r="C1800" s="9" t="s">
        <v>22</v>
      </c>
      <c r="D1800" s="9" t="s">
        <v>6719</v>
      </c>
      <c r="E1800" s="18" t="s">
        <v>6720</v>
      </c>
      <c r="F1800" s="9" t="s">
        <v>6721</v>
      </c>
      <c r="G1800" s="12">
        <v>1</v>
      </c>
      <c r="H1800" s="9" t="s">
        <v>25</v>
      </c>
      <c r="I1800" s="9" t="s">
        <v>25</v>
      </c>
      <c r="J1800" s="12">
        <v>1</v>
      </c>
      <c r="K1800" s="13">
        <v>43251</v>
      </c>
      <c r="L1800" s="86">
        <f>(Tabla2[[#This Row],[release_year]]-'VARIANZA Y DES. EST'!$L$11)^2</f>
        <v>7.9512857435875226</v>
      </c>
      <c r="M1800" s="12">
        <v>2017</v>
      </c>
      <c r="N1800" s="9" t="s">
        <v>35</v>
      </c>
      <c r="O1800" s="9" t="s">
        <v>6484</v>
      </c>
      <c r="P1800" s="12">
        <v>89</v>
      </c>
      <c r="Q1800" s="12">
        <v>89</v>
      </c>
      <c r="R1800" s="12">
        <v>111.61917330370842</v>
      </c>
      <c r="S1800" s="12" t="s">
        <v>28</v>
      </c>
      <c r="T1800" s="9" t="s">
        <v>57</v>
      </c>
      <c r="U1800" s="9" t="s">
        <v>57</v>
      </c>
      <c r="V1800" s="9" t="s">
        <v>57</v>
      </c>
      <c r="W1800" s="14">
        <v>1</v>
      </c>
    </row>
    <row r="1801" spans="1:23" x14ac:dyDescent="0.25">
      <c r="A1801" s="8">
        <v>6497</v>
      </c>
      <c r="B1801" s="9" t="s">
        <v>6722</v>
      </c>
      <c r="C1801" s="9" t="s">
        <v>22</v>
      </c>
      <c r="D1801" s="9" t="s">
        <v>6723</v>
      </c>
      <c r="E1801" s="18" t="s">
        <v>6724</v>
      </c>
      <c r="F1801" s="9" t="s">
        <v>6725</v>
      </c>
      <c r="G1801" s="12">
        <v>5</v>
      </c>
      <c r="H1801" s="9" t="s">
        <v>25</v>
      </c>
      <c r="I1801" s="9" t="s">
        <v>25</v>
      </c>
      <c r="J1801" s="12">
        <v>1</v>
      </c>
      <c r="K1801" s="13">
        <v>43770</v>
      </c>
      <c r="L1801" s="86">
        <f>(Tabla2[[#This Row],[release_year]]-'VARIANZA Y DES. EST'!$L$11)^2</f>
        <v>1695.8086719136736</v>
      </c>
      <c r="M1801" s="12">
        <v>1973</v>
      </c>
      <c r="N1801" s="9" t="s">
        <v>99</v>
      </c>
      <c r="O1801" s="9" t="s">
        <v>6484</v>
      </c>
      <c r="P1801" s="12">
        <v>89</v>
      </c>
      <c r="Q1801" s="12">
        <v>89</v>
      </c>
      <c r="R1801" s="12">
        <v>111.61917330370842</v>
      </c>
      <c r="S1801" s="12" t="s">
        <v>28</v>
      </c>
      <c r="T1801" s="9" t="s">
        <v>6726</v>
      </c>
      <c r="U1801" s="9" t="s">
        <v>38</v>
      </c>
      <c r="V1801" s="9" t="s">
        <v>6726</v>
      </c>
      <c r="W1801" s="14">
        <v>2</v>
      </c>
    </row>
    <row r="1802" spans="1:23" x14ac:dyDescent="0.25">
      <c r="A1802" s="8">
        <v>6624</v>
      </c>
      <c r="B1802" s="9" t="s">
        <v>6727</v>
      </c>
      <c r="C1802" s="9" t="s">
        <v>22</v>
      </c>
      <c r="D1802" s="9" t="s">
        <v>6728</v>
      </c>
      <c r="E1802" s="9" t="s">
        <v>6729</v>
      </c>
      <c r="F1802" s="9" t="s">
        <v>6730</v>
      </c>
      <c r="G1802" s="12">
        <v>8</v>
      </c>
      <c r="H1802" s="9" t="s">
        <v>851</v>
      </c>
      <c r="I1802" s="9" t="s">
        <v>6731</v>
      </c>
      <c r="J1802" s="12">
        <v>7</v>
      </c>
      <c r="K1802" s="13">
        <v>43736</v>
      </c>
      <c r="L1802" s="86">
        <f>(Tabla2[[#This Row],[release_year]]-'VARIANZA Y DES. EST'!$L$11)^2</f>
        <v>23.230495463129063</v>
      </c>
      <c r="M1802" s="12">
        <v>2019</v>
      </c>
      <c r="N1802" s="9" t="s">
        <v>1991</v>
      </c>
      <c r="O1802" s="9" t="s">
        <v>6484</v>
      </c>
      <c r="P1802" s="12">
        <v>89</v>
      </c>
      <c r="Q1802" s="12">
        <v>89</v>
      </c>
      <c r="R1802" s="12">
        <v>111.61917330370842</v>
      </c>
      <c r="S1802" s="12" t="s">
        <v>28</v>
      </c>
      <c r="T1802" s="9" t="s">
        <v>2372</v>
      </c>
      <c r="U1802" s="9" t="s">
        <v>239</v>
      </c>
      <c r="V1802" s="9" t="s">
        <v>2372</v>
      </c>
      <c r="W1802" s="14">
        <v>2</v>
      </c>
    </row>
    <row r="1803" spans="1:23" x14ac:dyDescent="0.25">
      <c r="A1803" s="8">
        <v>6650</v>
      </c>
      <c r="B1803" s="9" t="s">
        <v>6732</v>
      </c>
      <c r="C1803" s="9" t="s">
        <v>22</v>
      </c>
      <c r="D1803" s="9" t="s">
        <v>6733</v>
      </c>
      <c r="E1803" s="9" t="s">
        <v>6734</v>
      </c>
      <c r="F1803" s="9" t="s">
        <v>6735</v>
      </c>
      <c r="G1803" s="12">
        <v>1</v>
      </c>
      <c r="H1803" s="9" t="s">
        <v>184</v>
      </c>
      <c r="I1803" s="9" t="s">
        <v>6736</v>
      </c>
      <c r="J1803" s="12">
        <v>2</v>
      </c>
      <c r="K1803" s="13">
        <v>43101</v>
      </c>
      <c r="L1803" s="86">
        <f>(Tabla2[[#This Row],[release_year]]-'VARIANZA Y DES. EST'!$L$11)^2</f>
        <v>7.9512857435875226</v>
      </c>
      <c r="M1803" s="12">
        <v>2017</v>
      </c>
      <c r="N1803" s="9" t="s">
        <v>82</v>
      </c>
      <c r="O1803" s="9" t="s">
        <v>6484</v>
      </c>
      <c r="P1803" s="12">
        <v>89</v>
      </c>
      <c r="Q1803" s="12">
        <v>89</v>
      </c>
      <c r="R1803" s="12">
        <v>111.61917330370842</v>
      </c>
      <c r="S1803" s="12" t="s">
        <v>28</v>
      </c>
      <c r="T1803" s="9" t="s">
        <v>105</v>
      </c>
      <c r="U1803" s="9" t="s">
        <v>57</v>
      </c>
      <c r="V1803" s="9" t="s">
        <v>105</v>
      </c>
      <c r="W1803" s="14">
        <v>2</v>
      </c>
    </row>
    <row r="1804" spans="1:23" x14ac:dyDescent="0.25">
      <c r="A1804" s="8">
        <v>6731</v>
      </c>
      <c r="B1804" s="9" t="s">
        <v>6737</v>
      </c>
      <c r="C1804" s="9" t="s">
        <v>22</v>
      </c>
      <c r="D1804" s="9" t="s">
        <v>6738</v>
      </c>
      <c r="E1804" s="18" t="s">
        <v>6739</v>
      </c>
      <c r="F1804" s="18" t="s">
        <v>6740</v>
      </c>
      <c r="G1804" s="12">
        <v>10</v>
      </c>
      <c r="H1804" s="9" t="s">
        <v>25</v>
      </c>
      <c r="I1804" s="9" t="s">
        <v>25</v>
      </c>
      <c r="J1804" s="12">
        <v>1</v>
      </c>
      <c r="K1804" s="13">
        <v>43115</v>
      </c>
      <c r="L1804" s="86">
        <f>(Tabla2[[#This Row],[release_year]]-'VARIANZA Y DES. EST'!$L$11)^2</f>
        <v>7.9512857435875226</v>
      </c>
      <c r="M1804" s="12">
        <v>2017</v>
      </c>
      <c r="N1804" s="9" t="s">
        <v>76</v>
      </c>
      <c r="O1804" s="9" t="s">
        <v>6484</v>
      </c>
      <c r="P1804" s="12">
        <v>89</v>
      </c>
      <c r="Q1804" s="12">
        <v>89</v>
      </c>
      <c r="R1804" s="12">
        <v>111.61917330370842</v>
      </c>
      <c r="S1804" s="12" t="s">
        <v>28</v>
      </c>
      <c r="T1804" s="9" t="s">
        <v>144</v>
      </c>
      <c r="U1804" s="9" t="s">
        <v>45</v>
      </c>
      <c r="V1804" s="9" t="s">
        <v>144</v>
      </c>
      <c r="W1804" s="14">
        <v>2</v>
      </c>
    </row>
    <row r="1805" spans="1:23" x14ac:dyDescent="0.25">
      <c r="A1805" s="8">
        <v>6868</v>
      </c>
      <c r="B1805" s="9" t="s">
        <v>6741</v>
      </c>
      <c r="C1805" s="9" t="s">
        <v>22</v>
      </c>
      <c r="D1805" s="9" t="s">
        <v>6742</v>
      </c>
      <c r="E1805" s="9" t="s">
        <v>6743</v>
      </c>
      <c r="F1805" s="9" t="s">
        <v>6744</v>
      </c>
      <c r="G1805" s="12">
        <v>8</v>
      </c>
      <c r="H1805" s="9" t="s">
        <v>25</v>
      </c>
      <c r="I1805" s="9" t="s">
        <v>25</v>
      </c>
      <c r="J1805" s="12">
        <v>1</v>
      </c>
      <c r="K1805" s="13">
        <v>44004</v>
      </c>
      <c r="L1805" s="86">
        <f>(Tabla2[[#This Row],[release_year]]-'VARIANZA Y DES. EST'!$L$11)^2</f>
        <v>23.230495463129063</v>
      </c>
      <c r="M1805" s="12">
        <v>2019</v>
      </c>
      <c r="N1805" s="9" t="s">
        <v>76</v>
      </c>
      <c r="O1805" s="9" t="s">
        <v>6484</v>
      </c>
      <c r="P1805" s="12">
        <v>89</v>
      </c>
      <c r="Q1805" s="12">
        <v>89</v>
      </c>
      <c r="R1805" s="12">
        <v>111.61917330370842</v>
      </c>
      <c r="S1805" s="12" t="s">
        <v>28</v>
      </c>
      <c r="T1805" s="9" t="s">
        <v>45</v>
      </c>
      <c r="U1805" s="9" t="s">
        <v>45</v>
      </c>
      <c r="V1805" s="9" t="s">
        <v>45</v>
      </c>
      <c r="W1805" s="14">
        <v>1</v>
      </c>
    </row>
    <row r="1806" spans="1:23" x14ac:dyDescent="0.25">
      <c r="A1806" s="8">
        <v>6939</v>
      </c>
      <c r="B1806" s="9" t="s">
        <v>6745</v>
      </c>
      <c r="C1806" s="9" t="s">
        <v>22</v>
      </c>
      <c r="D1806" s="9" t="s">
        <v>6746</v>
      </c>
      <c r="E1806" s="10" t="s">
        <v>6747</v>
      </c>
      <c r="F1806" s="11"/>
      <c r="G1806" s="12">
        <v>0</v>
      </c>
      <c r="H1806" s="9" t="s">
        <v>25</v>
      </c>
      <c r="I1806" s="9" t="s">
        <v>25</v>
      </c>
      <c r="J1806" s="12">
        <v>1</v>
      </c>
      <c r="K1806" s="13">
        <v>43102</v>
      </c>
      <c r="L1806" s="86">
        <f>(Tabla2[[#This Row],[release_year]]-'VARIANZA Y DES. EST'!$L$11)^2</f>
        <v>7.9512857435875226</v>
      </c>
      <c r="M1806" s="12">
        <v>2017</v>
      </c>
      <c r="N1806" s="9" t="s">
        <v>76</v>
      </c>
      <c r="O1806" s="9" t="s">
        <v>6484</v>
      </c>
      <c r="P1806" s="12">
        <v>89</v>
      </c>
      <c r="Q1806" s="12">
        <v>89</v>
      </c>
      <c r="R1806" s="12">
        <v>111.61917330370842</v>
      </c>
      <c r="S1806" s="12" t="s">
        <v>28</v>
      </c>
      <c r="T1806" s="9" t="s">
        <v>2600</v>
      </c>
      <c r="U1806" s="9" t="s">
        <v>57</v>
      </c>
      <c r="V1806" s="9" t="s">
        <v>2600</v>
      </c>
      <c r="W1806" s="14">
        <v>2</v>
      </c>
    </row>
    <row r="1807" spans="1:23" x14ac:dyDescent="0.25">
      <c r="A1807" s="8">
        <v>6945</v>
      </c>
      <c r="B1807" s="9" t="s">
        <v>6748</v>
      </c>
      <c r="C1807" s="9" t="s">
        <v>22</v>
      </c>
      <c r="D1807" s="9" t="s">
        <v>6749</v>
      </c>
      <c r="E1807" s="18" t="s">
        <v>6750</v>
      </c>
      <c r="F1807" s="9" t="s">
        <v>6751</v>
      </c>
      <c r="G1807" s="12">
        <v>1</v>
      </c>
      <c r="H1807" s="9" t="s">
        <v>25</v>
      </c>
      <c r="I1807" s="9" t="s">
        <v>6752</v>
      </c>
      <c r="J1807" s="12">
        <v>2</v>
      </c>
      <c r="K1807" s="13">
        <v>43252</v>
      </c>
      <c r="L1807" s="86">
        <f>(Tabla2[[#This Row],[release_year]]-'VARIANZA Y DES. EST'!$L$11)^2</f>
        <v>0.67207602404598188</v>
      </c>
      <c r="M1807" s="12">
        <v>2015</v>
      </c>
      <c r="N1807" s="9" t="s">
        <v>43</v>
      </c>
      <c r="O1807" s="9" t="s">
        <v>6484</v>
      </c>
      <c r="P1807" s="12">
        <v>89</v>
      </c>
      <c r="Q1807" s="12">
        <v>89</v>
      </c>
      <c r="R1807" s="12">
        <v>111.61917330370842</v>
      </c>
      <c r="S1807" s="12" t="s">
        <v>28</v>
      </c>
      <c r="T1807" s="9" t="s">
        <v>57</v>
      </c>
      <c r="U1807" s="9" t="s">
        <v>57</v>
      </c>
      <c r="V1807" s="9" t="s">
        <v>57</v>
      </c>
      <c r="W1807" s="14">
        <v>1</v>
      </c>
    </row>
    <row r="1808" spans="1:23" x14ac:dyDescent="0.25">
      <c r="A1808" s="8">
        <v>6946</v>
      </c>
      <c r="B1808" s="9" t="s">
        <v>6753</v>
      </c>
      <c r="C1808" s="9" t="s">
        <v>22</v>
      </c>
      <c r="D1808" s="9" t="s">
        <v>6754</v>
      </c>
      <c r="E1808" s="18" t="s">
        <v>6755</v>
      </c>
      <c r="F1808" s="9" t="s">
        <v>6756</v>
      </c>
      <c r="G1808" s="12">
        <v>6</v>
      </c>
      <c r="H1808" s="9" t="s">
        <v>25</v>
      </c>
      <c r="I1808" s="9" t="s">
        <v>25</v>
      </c>
      <c r="J1808" s="12">
        <v>1</v>
      </c>
      <c r="K1808" s="13">
        <v>43477</v>
      </c>
      <c r="L1808" s="86">
        <f>(Tabla2[[#This Row],[release_year]]-'VARIANZA Y DES. EST'!$L$11)^2</f>
        <v>14.590890603358293</v>
      </c>
      <c r="M1808" s="12">
        <v>2018</v>
      </c>
      <c r="N1808" s="9" t="s">
        <v>1991</v>
      </c>
      <c r="O1808" s="9" t="s">
        <v>6484</v>
      </c>
      <c r="P1808" s="12">
        <v>89</v>
      </c>
      <c r="Q1808" s="12">
        <v>89</v>
      </c>
      <c r="R1808" s="12">
        <v>111.61917330370842</v>
      </c>
      <c r="S1808" s="12" t="s">
        <v>28</v>
      </c>
      <c r="T1808" s="9" t="s">
        <v>3370</v>
      </c>
      <c r="U1808" s="9" t="s">
        <v>514</v>
      </c>
      <c r="V1808" s="9" t="s">
        <v>3370</v>
      </c>
      <c r="W1808" s="14">
        <v>2</v>
      </c>
    </row>
    <row r="1809" spans="1:23" x14ac:dyDescent="0.25">
      <c r="A1809" s="8">
        <v>6963</v>
      </c>
      <c r="B1809" s="9" t="s">
        <v>6757</v>
      </c>
      <c r="C1809" s="9" t="s">
        <v>22</v>
      </c>
      <c r="D1809" s="9" t="s">
        <v>6758</v>
      </c>
      <c r="E1809" s="18" t="s">
        <v>6759</v>
      </c>
      <c r="F1809" s="18" t="s">
        <v>6760</v>
      </c>
      <c r="G1809" s="12">
        <v>7</v>
      </c>
      <c r="H1809" s="9" t="s">
        <v>3799</v>
      </c>
      <c r="I1809" s="9" t="s">
        <v>6461</v>
      </c>
      <c r="J1809" s="12">
        <v>2</v>
      </c>
      <c r="K1809" s="13">
        <v>43313</v>
      </c>
      <c r="L1809" s="86">
        <f>(Tabla2[[#This Row],[release_year]]-'VARIANZA Y DES. EST'!$L$11)^2</f>
        <v>295.1591885481721</v>
      </c>
      <c r="M1809" s="12">
        <v>1997</v>
      </c>
      <c r="N1809" s="9" t="s">
        <v>76</v>
      </c>
      <c r="O1809" s="9" t="s">
        <v>6484</v>
      </c>
      <c r="P1809" s="12">
        <v>89</v>
      </c>
      <c r="Q1809" s="12">
        <v>89</v>
      </c>
      <c r="R1809" s="12">
        <v>111.61917330370842</v>
      </c>
      <c r="S1809" s="12" t="s">
        <v>28</v>
      </c>
      <c r="T1809" s="9" t="s">
        <v>4211</v>
      </c>
      <c r="U1809" s="9" t="s">
        <v>38</v>
      </c>
      <c r="V1809" s="9" t="s">
        <v>4211</v>
      </c>
      <c r="W1809" s="14">
        <v>2</v>
      </c>
    </row>
    <row r="1810" spans="1:23" x14ac:dyDescent="0.25">
      <c r="A1810" s="8">
        <v>7045</v>
      </c>
      <c r="B1810" s="9" t="s">
        <v>6761</v>
      </c>
      <c r="C1810" s="9" t="s">
        <v>22</v>
      </c>
      <c r="D1810" s="9" t="s">
        <v>6762</v>
      </c>
      <c r="E1810" s="18" t="s">
        <v>6763</v>
      </c>
      <c r="F1810" s="9" t="s">
        <v>6764</v>
      </c>
      <c r="G1810" s="12">
        <v>12</v>
      </c>
      <c r="H1810" s="9" t="s">
        <v>25</v>
      </c>
      <c r="I1810" s="9" t="s">
        <v>25</v>
      </c>
      <c r="J1810" s="12">
        <v>1</v>
      </c>
      <c r="K1810" s="13">
        <v>43547</v>
      </c>
      <c r="L1810" s="86">
        <f>(Tabla2[[#This Row],[release_year]]-'VARIANZA Y DES. EST'!$L$11)^2</f>
        <v>10.1136565849629</v>
      </c>
      <c r="M1810" s="12">
        <v>2011</v>
      </c>
      <c r="N1810" s="9" t="s">
        <v>43</v>
      </c>
      <c r="O1810" s="9" t="s">
        <v>6484</v>
      </c>
      <c r="P1810" s="12">
        <v>89</v>
      </c>
      <c r="Q1810" s="12">
        <v>89</v>
      </c>
      <c r="R1810" s="12">
        <v>111.61917330370842</v>
      </c>
      <c r="S1810" s="12" t="s">
        <v>28</v>
      </c>
      <c r="T1810" s="9" t="s">
        <v>95</v>
      </c>
      <c r="U1810" s="9" t="s">
        <v>95</v>
      </c>
      <c r="V1810" s="9" t="s">
        <v>95</v>
      </c>
      <c r="W1810" s="14">
        <v>1</v>
      </c>
    </row>
    <row r="1811" spans="1:23" x14ac:dyDescent="0.25">
      <c r="A1811" s="8">
        <v>7062</v>
      </c>
      <c r="B1811" s="9" t="s">
        <v>6765</v>
      </c>
      <c r="C1811" s="9" t="s">
        <v>22</v>
      </c>
      <c r="D1811" s="9" t="s">
        <v>6766</v>
      </c>
      <c r="E1811" s="18" t="s">
        <v>4973</v>
      </c>
      <c r="F1811" s="9" t="s">
        <v>6767</v>
      </c>
      <c r="G1811" s="12">
        <v>6</v>
      </c>
      <c r="H1811" s="9" t="s">
        <v>126</v>
      </c>
      <c r="I1811" s="9" t="s">
        <v>6768</v>
      </c>
      <c r="J1811" s="12">
        <v>3</v>
      </c>
      <c r="K1811" s="13">
        <v>43110</v>
      </c>
      <c r="L1811" s="86">
        <f>(Tabla2[[#This Row],[release_year]]-'VARIANZA Y DES. EST'!$L$11)^2</f>
        <v>7.9512857435875226</v>
      </c>
      <c r="M1811" s="12">
        <v>2017</v>
      </c>
      <c r="N1811" s="9" t="s">
        <v>43</v>
      </c>
      <c r="O1811" s="9" t="s">
        <v>6484</v>
      </c>
      <c r="P1811" s="12">
        <v>89</v>
      </c>
      <c r="Q1811" s="12">
        <v>89</v>
      </c>
      <c r="R1811" s="12">
        <v>111.61917330370842</v>
      </c>
      <c r="S1811" s="12" t="s">
        <v>28</v>
      </c>
      <c r="T1811" s="9" t="s">
        <v>4796</v>
      </c>
      <c r="U1811" s="9" t="s">
        <v>514</v>
      </c>
      <c r="V1811" s="9" t="s">
        <v>4796</v>
      </c>
      <c r="W1811" s="14">
        <v>3</v>
      </c>
    </row>
    <row r="1812" spans="1:23" x14ac:dyDescent="0.25">
      <c r="A1812" s="8">
        <v>7064</v>
      </c>
      <c r="B1812" s="9" t="s">
        <v>6769</v>
      </c>
      <c r="C1812" s="9" t="s">
        <v>22</v>
      </c>
      <c r="D1812" s="9" t="s">
        <v>6770</v>
      </c>
      <c r="E1812" s="9" t="s">
        <v>6771</v>
      </c>
      <c r="F1812" s="9" t="s">
        <v>6772</v>
      </c>
      <c r="G1812" s="12">
        <v>10</v>
      </c>
      <c r="H1812" s="9" t="s">
        <v>6773</v>
      </c>
      <c r="I1812" s="9" t="s">
        <v>6774</v>
      </c>
      <c r="J1812" s="12">
        <v>2</v>
      </c>
      <c r="K1812" s="16">
        <v>43399</v>
      </c>
      <c r="L1812" s="86">
        <f>(Tabla2[[#This Row],[release_year]]-'VARIANZA Y DES. EST'!$L$11)^2</f>
        <v>23.230495463129063</v>
      </c>
      <c r="M1812" s="12">
        <v>2019</v>
      </c>
      <c r="N1812" s="9" t="s">
        <v>76</v>
      </c>
      <c r="O1812" s="9" t="s">
        <v>6484</v>
      </c>
      <c r="P1812" s="12">
        <v>89</v>
      </c>
      <c r="Q1812" s="12">
        <v>89</v>
      </c>
      <c r="R1812" s="12">
        <v>111.61917330370842</v>
      </c>
      <c r="S1812" s="12" t="s">
        <v>28</v>
      </c>
      <c r="T1812" s="9" t="s">
        <v>2252</v>
      </c>
      <c r="U1812" s="9" t="s">
        <v>38</v>
      </c>
      <c r="V1812" s="9" t="s">
        <v>2252</v>
      </c>
      <c r="W1812" s="14">
        <v>2</v>
      </c>
    </row>
    <row r="1813" spans="1:23" x14ac:dyDescent="0.25">
      <c r="A1813" s="8">
        <v>7179</v>
      </c>
      <c r="B1813" s="9" t="s">
        <v>6775</v>
      </c>
      <c r="C1813" s="9" t="s">
        <v>22</v>
      </c>
      <c r="D1813" s="9" t="s">
        <v>6776</v>
      </c>
      <c r="E1813" s="9" t="s">
        <v>3258</v>
      </c>
      <c r="F1813" s="9" t="s">
        <v>1759</v>
      </c>
      <c r="G1813" s="12">
        <v>1</v>
      </c>
      <c r="H1813" s="9" t="s">
        <v>25</v>
      </c>
      <c r="I1813" s="9" t="s">
        <v>25</v>
      </c>
      <c r="J1813" s="12">
        <v>1</v>
      </c>
      <c r="K1813" s="13">
        <v>43374</v>
      </c>
      <c r="L1813" s="86">
        <f>(Tabla2[[#This Row],[release_year]]-'VARIANZA Y DES. EST'!$L$11)^2</f>
        <v>10.1136565849629</v>
      </c>
      <c r="M1813" s="12">
        <v>2011</v>
      </c>
      <c r="N1813" s="9" t="s">
        <v>1991</v>
      </c>
      <c r="O1813" s="9" t="s">
        <v>6484</v>
      </c>
      <c r="P1813" s="12">
        <v>89</v>
      </c>
      <c r="Q1813" s="12">
        <v>89</v>
      </c>
      <c r="R1813" s="12">
        <v>111.61917330370842</v>
      </c>
      <c r="S1813" s="12" t="s">
        <v>28</v>
      </c>
      <c r="T1813" s="9" t="s">
        <v>477</v>
      </c>
      <c r="U1813" s="9" t="s">
        <v>477</v>
      </c>
      <c r="V1813" s="9" t="s">
        <v>477</v>
      </c>
      <c r="W1813" s="14">
        <v>1</v>
      </c>
    </row>
    <row r="1814" spans="1:23" x14ac:dyDescent="0.25">
      <c r="A1814" s="8">
        <v>7299</v>
      </c>
      <c r="B1814" s="9" t="s">
        <v>6777</v>
      </c>
      <c r="C1814" s="9" t="s">
        <v>22</v>
      </c>
      <c r="D1814" s="9" t="s">
        <v>6778</v>
      </c>
      <c r="E1814" s="18" t="s">
        <v>6779</v>
      </c>
      <c r="F1814" s="9" t="s">
        <v>6780</v>
      </c>
      <c r="G1814" s="12">
        <v>9</v>
      </c>
      <c r="H1814" s="9" t="s">
        <v>25</v>
      </c>
      <c r="I1814" s="9" t="s">
        <v>25</v>
      </c>
      <c r="J1814" s="12">
        <v>1</v>
      </c>
      <c r="K1814" s="13">
        <v>43302</v>
      </c>
      <c r="L1814" s="86">
        <f>(Tabla2[[#This Row],[release_year]]-'VARIANZA Y DES. EST'!$L$11)^2</f>
        <v>3.2471164275211517E-2</v>
      </c>
      <c r="M1814" s="12">
        <v>2014</v>
      </c>
      <c r="N1814" s="9" t="s">
        <v>1991</v>
      </c>
      <c r="O1814" s="9" t="s">
        <v>6484</v>
      </c>
      <c r="P1814" s="12">
        <v>89</v>
      </c>
      <c r="Q1814" s="12">
        <v>89</v>
      </c>
      <c r="R1814" s="12">
        <v>111.61917330370842</v>
      </c>
      <c r="S1814" s="12" t="s">
        <v>28</v>
      </c>
      <c r="T1814" s="9" t="s">
        <v>4933</v>
      </c>
      <c r="U1814" s="9" t="s">
        <v>95</v>
      </c>
      <c r="V1814" s="9" t="s">
        <v>4933</v>
      </c>
      <c r="W1814" s="14">
        <v>3</v>
      </c>
    </row>
    <row r="1815" spans="1:23" x14ac:dyDescent="0.25">
      <c r="A1815" s="8">
        <v>7399</v>
      </c>
      <c r="B1815" s="9" t="s">
        <v>6781</v>
      </c>
      <c r="C1815" s="9" t="s">
        <v>22</v>
      </c>
      <c r="D1815" s="9" t="s">
        <v>6782</v>
      </c>
      <c r="E1815" s="9" t="s">
        <v>6783</v>
      </c>
      <c r="F1815" s="9" t="s">
        <v>6784</v>
      </c>
      <c r="G1815" s="12">
        <v>12</v>
      </c>
      <c r="H1815" s="9" t="s">
        <v>126</v>
      </c>
      <c r="I1815" s="9" t="s">
        <v>126</v>
      </c>
      <c r="J1815" s="12">
        <v>1</v>
      </c>
      <c r="K1815" s="13">
        <v>43115</v>
      </c>
      <c r="L1815" s="86">
        <f>(Tabla2[[#This Row],[release_year]]-'VARIANZA Y DES. EST'!$L$11)^2</f>
        <v>7.9512857435875226</v>
      </c>
      <c r="M1815" s="12">
        <v>2017</v>
      </c>
      <c r="N1815" s="9" t="s">
        <v>76</v>
      </c>
      <c r="O1815" s="9" t="s">
        <v>6484</v>
      </c>
      <c r="P1815" s="12">
        <v>89</v>
      </c>
      <c r="Q1815" s="12">
        <v>89</v>
      </c>
      <c r="R1815" s="12">
        <v>111.61917330370842</v>
      </c>
      <c r="S1815" s="12" t="s">
        <v>28</v>
      </c>
      <c r="T1815" s="9" t="s">
        <v>105</v>
      </c>
      <c r="U1815" s="9" t="s">
        <v>57</v>
      </c>
      <c r="V1815" s="9" t="s">
        <v>105</v>
      </c>
      <c r="W1815" s="14">
        <v>2</v>
      </c>
    </row>
    <row r="1816" spans="1:23" x14ac:dyDescent="0.25">
      <c r="A1816" s="8">
        <v>7402</v>
      </c>
      <c r="B1816" s="9" t="s">
        <v>6785</v>
      </c>
      <c r="C1816" s="9" t="s">
        <v>22</v>
      </c>
      <c r="D1816" s="9" t="s">
        <v>6786</v>
      </c>
      <c r="E1816" s="9" t="s">
        <v>6787</v>
      </c>
      <c r="F1816" s="9" t="s">
        <v>6788</v>
      </c>
      <c r="G1816" s="12">
        <v>8</v>
      </c>
      <c r="H1816" s="9" t="s">
        <v>518</v>
      </c>
      <c r="I1816" s="9" t="s">
        <v>518</v>
      </c>
      <c r="J1816" s="12">
        <v>1</v>
      </c>
      <c r="K1816" s="16">
        <v>43084</v>
      </c>
      <c r="L1816" s="86">
        <f>(Tabla2[[#This Row],[release_year]]-'VARIANZA Y DES. EST'!$L$11)^2</f>
        <v>7.9512857435875226</v>
      </c>
      <c r="M1816" s="12">
        <v>2017</v>
      </c>
      <c r="N1816" s="9" t="s">
        <v>35</v>
      </c>
      <c r="O1816" s="9" t="s">
        <v>6484</v>
      </c>
      <c r="P1816" s="12">
        <v>89</v>
      </c>
      <c r="Q1816" s="12">
        <v>89</v>
      </c>
      <c r="R1816" s="12">
        <v>111.61917330370842</v>
      </c>
      <c r="S1816" s="12" t="s">
        <v>28</v>
      </c>
      <c r="T1816" s="9" t="s">
        <v>118</v>
      </c>
      <c r="U1816" s="9" t="s">
        <v>45</v>
      </c>
      <c r="V1816" s="9" t="s">
        <v>118</v>
      </c>
      <c r="W1816" s="14">
        <v>3</v>
      </c>
    </row>
    <row r="1817" spans="1:23" x14ac:dyDescent="0.25">
      <c r="A1817" s="8">
        <v>7579</v>
      </c>
      <c r="B1817" s="9" t="s">
        <v>6789</v>
      </c>
      <c r="C1817" s="9" t="s">
        <v>22</v>
      </c>
      <c r="D1817" s="9" t="s">
        <v>6790</v>
      </c>
      <c r="E1817" s="18" t="s">
        <v>6791</v>
      </c>
      <c r="F1817" s="9" t="s">
        <v>6792</v>
      </c>
      <c r="G1817" s="12">
        <v>10</v>
      </c>
      <c r="H1817" s="9" t="s">
        <v>25</v>
      </c>
      <c r="I1817" s="9" t="s">
        <v>25</v>
      </c>
      <c r="J1817" s="12">
        <v>1</v>
      </c>
      <c r="K1817" s="13">
        <v>43511</v>
      </c>
      <c r="L1817" s="86">
        <f>(Tabla2[[#This Row],[release_year]]-'VARIANZA Y DES. EST'!$L$11)^2</f>
        <v>14.590890603358293</v>
      </c>
      <c r="M1817" s="12">
        <v>2018</v>
      </c>
      <c r="N1817" s="9" t="s">
        <v>82</v>
      </c>
      <c r="O1817" s="9" t="s">
        <v>6484</v>
      </c>
      <c r="P1817" s="12">
        <v>89</v>
      </c>
      <c r="Q1817" s="12">
        <v>89</v>
      </c>
      <c r="R1817" s="12">
        <v>111.61917330370842</v>
      </c>
      <c r="S1817" s="12" t="s">
        <v>28</v>
      </c>
      <c r="T1817" s="9" t="s">
        <v>6793</v>
      </c>
      <c r="U1817" s="9" t="s">
        <v>45</v>
      </c>
      <c r="V1817" s="9" t="s">
        <v>6793</v>
      </c>
      <c r="W1817" s="14">
        <v>2</v>
      </c>
    </row>
    <row r="1818" spans="1:23" x14ac:dyDescent="0.25">
      <c r="A1818" s="8">
        <v>7595</v>
      </c>
      <c r="B1818" s="9" t="s">
        <v>6794</v>
      </c>
      <c r="C1818" s="9" t="s">
        <v>22</v>
      </c>
      <c r="D1818" s="9" t="s">
        <v>6795</v>
      </c>
      <c r="E1818" s="9" t="s">
        <v>6796</v>
      </c>
      <c r="F1818" s="9" t="s">
        <v>6797</v>
      </c>
      <c r="G1818" s="12">
        <v>7</v>
      </c>
      <c r="H1818" s="9" t="s">
        <v>25</v>
      </c>
      <c r="I1818" s="9" t="s">
        <v>25</v>
      </c>
      <c r="J1818" s="12">
        <v>1</v>
      </c>
      <c r="K1818" s="13">
        <v>43976</v>
      </c>
      <c r="L1818" s="86">
        <f>(Tabla2[[#This Row],[release_year]]-'VARIANZA Y DES. EST'!$L$11)^2</f>
        <v>33.870100322899837</v>
      </c>
      <c r="M1818" s="12">
        <v>2020</v>
      </c>
      <c r="N1818" s="9" t="s">
        <v>110</v>
      </c>
      <c r="O1818" s="9" t="s">
        <v>6484</v>
      </c>
      <c r="P1818" s="12">
        <v>89</v>
      </c>
      <c r="Q1818" s="12">
        <v>89</v>
      </c>
      <c r="R1818" s="12">
        <v>111.61917330370842</v>
      </c>
      <c r="S1818" s="12" t="s">
        <v>28</v>
      </c>
      <c r="T1818" s="9" t="s">
        <v>30</v>
      </c>
      <c r="U1818" s="9" t="s">
        <v>30</v>
      </c>
      <c r="V1818" s="9" t="s">
        <v>30</v>
      </c>
      <c r="W1818" s="14">
        <v>1</v>
      </c>
    </row>
    <row r="1819" spans="1:23" x14ac:dyDescent="0.25">
      <c r="A1819" s="8">
        <v>7652</v>
      </c>
      <c r="B1819" s="9" t="s">
        <v>6798</v>
      </c>
      <c r="C1819" s="9" t="s">
        <v>22</v>
      </c>
      <c r="D1819" s="9" t="s">
        <v>6799</v>
      </c>
      <c r="E1819" s="9" t="s">
        <v>6800</v>
      </c>
      <c r="F1819" s="9" t="s">
        <v>6801</v>
      </c>
      <c r="G1819" s="12">
        <v>7</v>
      </c>
      <c r="H1819" s="9" t="s">
        <v>3799</v>
      </c>
      <c r="I1819" s="9" t="s">
        <v>3799</v>
      </c>
      <c r="J1819" s="12">
        <v>1</v>
      </c>
      <c r="K1819" s="13">
        <v>43314</v>
      </c>
      <c r="L1819" s="86">
        <f>(Tabla2[[#This Row],[release_year]]-'VARIANZA Y DES. EST'!$L$11)^2</f>
        <v>972.20472051138131</v>
      </c>
      <c r="M1819" s="12">
        <v>1983</v>
      </c>
      <c r="N1819" s="9" t="s">
        <v>35</v>
      </c>
      <c r="O1819" s="9" t="s">
        <v>6484</v>
      </c>
      <c r="P1819" s="12">
        <v>89</v>
      </c>
      <c r="Q1819" s="12">
        <v>89</v>
      </c>
      <c r="R1819" s="12">
        <v>111.61917330370842</v>
      </c>
      <c r="S1819" s="12" t="s">
        <v>28</v>
      </c>
      <c r="T1819" s="9" t="s">
        <v>4211</v>
      </c>
      <c r="U1819" s="9" t="s">
        <v>38</v>
      </c>
      <c r="V1819" s="9" t="s">
        <v>4211</v>
      </c>
      <c r="W1819" s="14">
        <v>2</v>
      </c>
    </row>
    <row r="1820" spans="1:23" x14ac:dyDescent="0.25">
      <c r="A1820" s="8">
        <v>7665</v>
      </c>
      <c r="B1820" s="9" t="s">
        <v>6802</v>
      </c>
      <c r="C1820" s="9" t="s">
        <v>22</v>
      </c>
      <c r="D1820" s="9" t="s">
        <v>6803</v>
      </c>
      <c r="E1820" s="20" t="s">
        <v>6804</v>
      </c>
      <c r="F1820" s="21"/>
      <c r="G1820" s="12">
        <v>0</v>
      </c>
      <c r="H1820" s="9" t="s">
        <v>25</v>
      </c>
      <c r="I1820" s="9" t="s">
        <v>25</v>
      </c>
      <c r="J1820" s="12">
        <v>1</v>
      </c>
      <c r="K1820" s="13">
        <v>43115</v>
      </c>
      <c r="L1820" s="86">
        <f>(Tabla2[[#This Row],[release_year]]-'VARIANZA Y DES. EST'!$L$11)^2</f>
        <v>7.9512857435875226</v>
      </c>
      <c r="M1820" s="12">
        <v>2017</v>
      </c>
      <c r="N1820" s="9" t="s">
        <v>76</v>
      </c>
      <c r="O1820" s="9" t="s">
        <v>6484</v>
      </c>
      <c r="P1820" s="12">
        <v>89</v>
      </c>
      <c r="Q1820" s="12">
        <v>89</v>
      </c>
      <c r="R1820" s="12">
        <v>111.61917330370842</v>
      </c>
      <c r="S1820" s="12" t="s">
        <v>28</v>
      </c>
      <c r="T1820" s="9" t="s">
        <v>57</v>
      </c>
      <c r="U1820" s="9" t="s">
        <v>57</v>
      </c>
      <c r="V1820" s="9" t="s">
        <v>57</v>
      </c>
      <c r="W1820" s="14">
        <v>1</v>
      </c>
    </row>
    <row r="1821" spans="1:23" x14ac:dyDescent="0.25">
      <c r="A1821" s="8">
        <v>7692</v>
      </c>
      <c r="B1821" s="9" t="s">
        <v>6805</v>
      </c>
      <c r="C1821" s="9" t="s">
        <v>22</v>
      </c>
      <c r="D1821" s="9" t="s">
        <v>6806</v>
      </c>
      <c r="E1821" s="18" t="s">
        <v>6807</v>
      </c>
      <c r="F1821" s="9" t="s">
        <v>6808</v>
      </c>
      <c r="G1821" s="12">
        <v>8</v>
      </c>
      <c r="H1821" s="9" t="s">
        <v>518</v>
      </c>
      <c r="I1821" s="9" t="s">
        <v>518</v>
      </c>
      <c r="J1821" s="12">
        <v>1</v>
      </c>
      <c r="K1821" s="13">
        <v>43282</v>
      </c>
      <c r="L1821" s="86">
        <f>(Tabla2[[#This Row],[release_year]]-'VARIANZA Y DES. EST'!$L$11)^2</f>
        <v>7.9512857435875226</v>
      </c>
      <c r="M1821" s="12">
        <v>2017</v>
      </c>
      <c r="N1821" s="9" t="s">
        <v>35</v>
      </c>
      <c r="O1821" s="9" t="s">
        <v>6484</v>
      </c>
      <c r="P1821" s="12">
        <v>89</v>
      </c>
      <c r="Q1821" s="12">
        <v>89</v>
      </c>
      <c r="R1821" s="12">
        <v>111.61917330370842</v>
      </c>
      <c r="S1821" s="12" t="s">
        <v>28</v>
      </c>
      <c r="T1821" s="9" t="s">
        <v>70</v>
      </c>
      <c r="U1821" s="9" t="s">
        <v>45</v>
      </c>
      <c r="V1821" s="9" t="s">
        <v>70</v>
      </c>
      <c r="W1821" s="14">
        <v>2</v>
      </c>
    </row>
    <row r="1822" spans="1:23" x14ac:dyDescent="0.25">
      <c r="A1822" s="8">
        <v>7704</v>
      </c>
      <c r="B1822" s="9" t="s">
        <v>6809</v>
      </c>
      <c r="C1822" s="9" t="s">
        <v>22</v>
      </c>
      <c r="D1822" s="9" t="s">
        <v>6810</v>
      </c>
      <c r="E1822" s="9" t="s">
        <v>6811</v>
      </c>
      <c r="F1822" s="9" t="s">
        <v>6812</v>
      </c>
      <c r="G1822" s="12">
        <v>4</v>
      </c>
      <c r="H1822" s="9" t="s">
        <v>160</v>
      </c>
      <c r="I1822" s="9" t="s">
        <v>160</v>
      </c>
      <c r="J1822" s="12">
        <v>1</v>
      </c>
      <c r="K1822" s="13">
        <v>43575</v>
      </c>
      <c r="L1822" s="86">
        <f>(Tabla2[[#This Row],[release_year]]-'VARIANZA Y DES. EST'!$L$11)^2</f>
        <v>14.590890603358293</v>
      </c>
      <c r="M1822" s="12">
        <v>2018</v>
      </c>
      <c r="N1822" s="9" t="s">
        <v>76</v>
      </c>
      <c r="O1822" s="9" t="s">
        <v>6484</v>
      </c>
      <c r="P1822" s="12">
        <v>89</v>
      </c>
      <c r="Q1822" s="12">
        <v>89</v>
      </c>
      <c r="R1822" s="12">
        <v>111.61917330370842</v>
      </c>
      <c r="S1822" s="12" t="s">
        <v>28</v>
      </c>
      <c r="T1822" s="9" t="s">
        <v>3495</v>
      </c>
      <c r="U1822" s="9" t="s">
        <v>45</v>
      </c>
      <c r="V1822" s="9" t="s">
        <v>3495</v>
      </c>
      <c r="W1822" s="14">
        <v>3</v>
      </c>
    </row>
    <row r="1823" spans="1:23" x14ac:dyDescent="0.25">
      <c r="A1823" s="8">
        <v>7725</v>
      </c>
      <c r="B1823" s="9" t="s">
        <v>6813</v>
      </c>
      <c r="C1823" s="9" t="s">
        <v>22</v>
      </c>
      <c r="D1823" s="9" t="s">
        <v>6814</v>
      </c>
      <c r="E1823" s="9" t="s">
        <v>6815</v>
      </c>
      <c r="F1823" s="9" t="s">
        <v>6816</v>
      </c>
      <c r="G1823" s="12">
        <v>5</v>
      </c>
      <c r="H1823" s="9" t="s">
        <v>126</v>
      </c>
      <c r="I1823" s="9" t="s">
        <v>5012</v>
      </c>
      <c r="J1823" s="12">
        <v>2</v>
      </c>
      <c r="K1823" s="13">
        <v>43556</v>
      </c>
      <c r="L1823" s="86">
        <f>(Tabla2[[#This Row],[release_year]]-'VARIANZA Y DES. EST'!$L$11)^2</f>
        <v>66.915632286109044</v>
      </c>
      <c r="M1823" s="12">
        <v>2006</v>
      </c>
      <c r="N1823" s="9" t="s">
        <v>99</v>
      </c>
      <c r="O1823" s="9" t="s">
        <v>6484</v>
      </c>
      <c r="P1823" s="12">
        <v>89</v>
      </c>
      <c r="Q1823" s="12">
        <v>89</v>
      </c>
      <c r="R1823" s="12">
        <v>111.61917330370842</v>
      </c>
      <c r="S1823" s="12" t="s">
        <v>28</v>
      </c>
      <c r="T1823" s="9" t="s">
        <v>6817</v>
      </c>
      <c r="U1823" s="9" t="s">
        <v>30</v>
      </c>
      <c r="V1823" s="9" t="s">
        <v>6817</v>
      </c>
      <c r="W1823" s="14">
        <v>3</v>
      </c>
    </row>
    <row r="1824" spans="1:23" x14ac:dyDescent="0.25">
      <c r="A1824" s="8">
        <v>7805</v>
      </c>
      <c r="B1824" s="9" t="s">
        <v>6818</v>
      </c>
      <c r="C1824" s="9" t="s">
        <v>22</v>
      </c>
      <c r="D1824" s="9" t="s">
        <v>6819</v>
      </c>
      <c r="E1824" s="9" t="s">
        <v>6820</v>
      </c>
      <c r="F1824" s="9" t="s">
        <v>6821</v>
      </c>
      <c r="G1824" s="12">
        <v>9</v>
      </c>
      <c r="H1824" s="9" t="s">
        <v>126</v>
      </c>
      <c r="I1824" s="9" t="s">
        <v>126</v>
      </c>
      <c r="J1824" s="12">
        <v>1</v>
      </c>
      <c r="K1824" s="16">
        <v>43096</v>
      </c>
      <c r="L1824" s="86">
        <f>(Tabla2[[#This Row],[release_year]]-'VARIANZA Y DES. EST'!$L$11)^2</f>
        <v>4.7532614447336705</v>
      </c>
      <c r="M1824" s="12">
        <v>2012</v>
      </c>
      <c r="N1824" s="9" t="s">
        <v>1991</v>
      </c>
      <c r="O1824" s="9" t="s">
        <v>6484</v>
      </c>
      <c r="P1824" s="12">
        <v>89</v>
      </c>
      <c r="Q1824" s="12">
        <v>89</v>
      </c>
      <c r="R1824" s="12">
        <v>111.61917330370842</v>
      </c>
      <c r="S1824" s="12" t="s">
        <v>28</v>
      </c>
      <c r="T1824" s="9" t="s">
        <v>38</v>
      </c>
      <c r="U1824" s="9" t="s">
        <v>38</v>
      </c>
      <c r="V1824" s="9" t="s">
        <v>38</v>
      </c>
      <c r="W1824" s="14">
        <v>1</v>
      </c>
    </row>
    <row r="1825" spans="1:23" x14ac:dyDescent="0.25">
      <c r="A1825" s="8">
        <v>7891</v>
      </c>
      <c r="B1825" s="9" t="s">
        <v>6822</v>
      </c>
      <c r="C1825" s="9" t="s">
        <v>22</v>
      </c>
      <c r="D1825" s="9" t="s">
        <v>6823</v>
      </c>
      <c r="E1825" s="18" t="s">
        <v>6824</v>
      </c>
      <c r="F1825" s="9" t="s">
        <v>6825</v>
      </c>
      <c r="G1825" s="12">
        <v>6</v>
      </c>
      <c r="H1825" s="9" t="s">
        <v>160</v>
      </c>
      <c r="I1825" s="9" t="s">
        <v>160</v>
      </c>
      <c r="J1825" s="12">
        <v>1</v>
      </c>
      <c r="K1825" s="13">
        <v>43525</v>
      </c>
      <c r="L1825" s="86">
        <f>(Tabla2[[#This Row],[release_year]]-'VARIANZA Y DES. EST'!$L$11)^2</f>
        <v>7.9512857435875226</v>
      </c>
      <c r="M1825" s="12">
        <v>2017</v>
      </c>
      <c r="N1825" s="9" t="s">
        <v>76</v>
      </c>
      <c r="O1825" s="9" t="s">
        <v>6484</v>
      </c>
      <c r="P1825" s="12">
        <v>89</v>
      </c>
      <c r="Q1825" s="12">
        <v>89</v>
      </c>
      <c r="R1825" s="12">
        <v>111.61917330370842</v>
      </c>
      <c r="S1825" s="12" t="s">
        <v>28</v>
      </c>
      <c r="T1825" s="9" t="s">
        <v>1544</v>
      </c>
      <c r="U1825" s="9" t="s">
        <v>95</v>
      </c>
      <c r="V1825" s="9" t="s">
        <v>1544</v>
      </c>
      <c r="W1825" s="14">
        <v>2</v>
      </c>
    </row>
    <row r="1826" spans="1:23" x14ac:dyDescent="0.25">
      <c r="A1826" s="8">
        <v>7901</v>
      </c>
      <c r="B1826" s="9" t="s">
        <v>6826</v>
      </c>
      <c r="C1826" s="9" t="s">
        <v>22</v>
      </c>
      <c r="D1826" s="9" t="s">
        <v>6827</v>
      </c>
      <c r="E1826" s="9" t="s">
        <v>6828</v>
      </c>
      <c r="F1826" s="9" t="s">
        <v>6829</v>
      </c>
      <c r="G1826" s="12">
        <v>8</v>
      </c>
      <c r="H1826" s="9" t="s">
        <v>3799</v>
      </c>
      <c r="I1826" s="9" t="s">
        <v>3799</v>
      </c>
      <c r="J1826" s="12">
        <v>1</v>
      </c>
      <c r="K1826" s="13">
        <v>43770</v>
      </c>
      <c r="L1826" s="86">
        <f>(Tabla2[[#This Row],[release_year]]-'VARIANZA Y DES. EST'!$L$11)^2</f>
        <v>367.87997882863056</v>
      </c>
      <c r="M1826" s="12">
        <v>1995</v>
      </c>
      <c r="N1826" s="9" t="s">
        <v>1991</v>
      </c>
      <c r="O1826" s="9" t="s">
        <v>6484</v>
      </c>
      <c r="P1826" s="12">
        <v>89</v>
      </c>
      <c r="Q1826" s="12">
        <v>89</v>
      </c>
      <c r="R1826" s="12">
        <v>111.61917330370842</v>
      </c>
      <c r="S1826" s="12" t="s">
        <v>28</v>
      </c>
      <c r="T1826" s="9" t="s">
        <v>4337</v>
      </c>
      <c r="U1826" s="9" t="s">
        <v>38</v>
      </c>
      <c r="V1826" s="9" t="s">
        <v>4337</v>
      </c>
      <c r="W1826" s="14">
        <v>3</v>
      </c>
    </row>
    <row r="1827" spans="1:23" x14ac:dyDescent="0.25">
      <c r="A1827" s="8">
        <v>8011</v>
      </c>
      <c r="B1827" s="9" t="s">
        <v>6830</v>
      </c>
      <c r="C1827" s="9" t="s">
        <v>22</v>
      </c>
      <c r="D1827" s="9" t="s">
        <v>6831</v>
      </c>
      <c r="E1827" s="18" t="s">
        <v>4651</v>
      </c>
      <c r="F1827" s="9" t="s">
        <v>6832</v>
      </c>
      <c r="G1827" s="12">
        <v>12</v>
      </c>
      <c r="H1827" s="9" t="s">
        <v>25</v>
      </c>
      <c r="I1827" s="9" t="s">
        <v>6752</v>
      </c>
      <c r="J1827" s="12">
        <v>2</v>
      </c>
      <c r="K1827" s="13">
        <v>43647</v>
      </c>
      <c r="L1827" s="86">
        <f>(Tabla2[[#This Row],[release_year]]-'VARIANZA Y DES. EST'!$L$11)^2</f>
        <v>26.834446865421359</v>
      </c>
      <c r="M1827" s="12">
        <v>2009</v>
      </c>
      <c r="N1827" s="9" t="s">
        <v>99</v>
      </c>
      <c r="O1827" s="9" t="s">
        <v>6484</v>
      </c>
      <c r="P1827" s="12">
        <v>89</v>
      </c>
      <c r="Q1827" s="12">
        <v>89</v>
      </c>
      <c r="R1827" s="12">
        <v>111.61917330370842</v>
      </c>
      <c r="S1827" s="12" t="s">
        <v>28</v>
      </c>
      <c r="T1827" s="9" t="s">
        <v>111</v>
      </c>
      <c r="U1827" s="9" t="s">
        <v>30</v>
      </c>
      <c r="V1827" s="9" t="s">
        <v>111</v>
      </c>
      <c r="W1827" s="14">
        <v>2</v>
      </c>
    </row>
    <row r="1828" spans="1:23" x14ac:dyDescent="0.25">
      <c r="A1828" s="8">
        <v>8038</v>
      </c>
      <c r="B1828" s="9" t="s">
        <v>6833</v>
      </c>
      <c r="C1828" s="9" t="s">
        <v>22</v>
      </c>
      <c r="D1828" s="9" t="s">
        <v>6834</v>
      </c>
      <c r="E1828" s="18" t="s">
        <v>6835</v>
      </c>
      <c r="F1828" s="9" t="s">
        <v>6836</v>
      </c>
      <c r="G1828" s="12">
        <v>11</v>
      </c>
      <c r="H1828" s="9" t="s">
        <v>25</v>
      </c>
      <c r="I1828" s="9" t="s">
        <v>25</v>
      </c>
      <c r="J1828" s="12">
        <v>1</v>
      </c>
      <c r="K1828" s="13">
        <v>43891</v>
      </c>
      <c r="L1828" s="86">
        <f>(Tabla2[[#This Row],[release_year]]-'VARIANZA Y DES. EST'!$L$11)^2</f>
        <v>103.6364225665675</v>
      </c>
      <c r="M1828" s="12">
        <v>2004</v>
      </c>
      <c r="N1828" s="9" t="s">
        <v>99</v>
      </c>
      <c r="O1828" s="9" t="s">
        <v>6484</v>
      </c>
      <c r="P1828" s="12">
        <v>89</v>
      </c>
      <c r="Q1828" s="12">
        <v>89</v>
      </c>
      <c r="R1828" s="12">
        <v>111.61917330370842</v>
      </c>
      <c r="S1828" s="12" t="s">
        <v>28</v>
      </c>
      <c r="T1828" s="9" t="s">
        <v>3577</v>
      </c>
      <c r="U1828" s="9" t="s">
        <v>95</v>
      </c>
      <c r="V1828" s="9" t="s">
        <v>3577</v>
      </c>
      <c r="W1828" s="14">
        <v>2</v>
      </c>
    </row>
    <row r="1829" spans="1:23" x14ac:dyDescent="0.25">
      <c r="A1829" s="8">
        <v>8089</v>
      </c>
      <c r="B1829" s="9" t="s">
        <v>6837</v>
      </c>
      <c r="C1829" s="9" t="s">
        <v>22</v>
      </c>
      <c r="D1829" s="9" t="s">
        <v>6838</v>
      </c>
      <c r="E1829" s="18" t="s">
        <v>6839</v>
      </c>
      <c r="F1829" s="9" t="s">
        <v>6840</v>
      </c>
      <c r="G1829" s="12">
        <v>5</v>
      </c>
      <c r="H1829" s="9" t="s">
        <v>116</v>
      </c>
      <c r="I1829" s="9" t="s">
        <v>116</v>
      </c>
      <c r="J1829" s="12">
        <v>1</v>
      </c>
      <c r="K1829" s="13">
        <v>43622</v>
      </c>
      <c r="L1829" s="86">
        <f>(Tabla2[[#This Row],[release_year]]-'VARIANZA Y DES. EST'!$L$11)^2</f>
        <v>14.590890603358293</v>
      </c>
      <c r="M1829" s="12">
        <v>2018</v>
      </c>
      <c r="N1829" s="9" t="s">
        <v>35</v>
      </c>
      <c r="O1829" s="9" t="s">
        <v>6484</v>
      </c>
      <c r="P1829" s="12">
        <v>89</v>
      </c>
      <c r="Q1829" s="12">
        <v>89</v>
      </c>
      <c r="R1829" s="12">
        <v>111.61917330370842</v>
      </c>
      <c r="S1829" s="12" t="s">
        <v>28</v>
      </c>
      <c r="T1829" s="9" t="s">
        <v>859</v>
      </c>
      <c r="U1829" s="9" t="s">
        <v>95</v>
      </c>
      <c r="V1829" s="9" t="s">
        <v>859</v>
      </c>
      <c r="W1829" s="14">
        <v>2</v>
      </c>
    </row>
    <row r="1830" spans="1:23" x14ac:dyDescent="0.25">
      <c r="A1830" s="8">
        <v>8152</v>
      </c>
      <c r="B1830" s="9" t="s">
        <v>6841</v>
      </c>
      <c r="C1830" s="9" t="s">
        <v>22</v>
      </c>
      <c r="D1830" s="9" t="s">
        <v>6842</v>
      </c>
      <c r="E1830" s="18" t="s">
        <v>6843</v>
      </c>
      <c r="F1830" s="9" t="s">
        <v>6844</v>
      </c>
      <c r="G1830" s="12">
        <v>9</v>
      </c>
      <c r="H1830" s="9" t="s">
        <v>25</v>
      </c>
      <c r="I1830" s="9" t="s">
        <v>25</v>
      </c>
      <c r="J1830" s="12">
        <v>1</v>
      </c>
      <c r="K1830" s="13">
        <v>43274</v>
      </c>
      <c r="L1830" s="86">
        <f>(Tabla2[[#This Row],[release_year]]-'VARIANZA Y DES. EST'!$L$11)^2</f>
        <v>230.43839826771367</v>
      </c>
      <c r="M1830" s="12">
        <v>1999</v>
      </c>
      <c r="N1830" s="9" t="s">
        <v>49</v>
      </c>
      <c r="O1830" s="9" t="s">
        <v>6484</v>
      </c>
      <c r="P1830" s="12">
        <v>89</v>
      </c>
      <c r="Q1830" s="12">
        <v>89</v>
      </c>
      <c r="R1830" s="12">
        <v>111.61917330370842</v>
      </c>
      <c r="S1830" s="12" t="s">
        <v>28</v>
      </c>
      <c r="T1830" s="9" t="s">
        <v>30</v>
      </c>
      <c r="U1830" s="9" t="s">
        <v>30</v>
      </c>
      <c r="V1830" s="9" t="s">
        <v>30</v>
      </c>
      <c r="W1830" s="14">
        <v>1</v>
      </c>
    </row>
    <row r="1831" spans="1:23" x14ac:dyDescent="0.25">
      <c r="A1831" s="8">
        <v>8158</v>
      </c>
      <c r="B1831" s="9" t="s">
        <v>6845</v>
      </c>
      <c r="C1831" s="9" t="s">
        <v>22</v>
      </c>
      <c r="D1831" s="9" t="s">
        <v>6846</v>
      </c>
      <c r="E1831" s="9" t="s">
        <v>6847</v>
      </c>
      <c r="F1831" s="9" t="s">
        <v>6848</v>
      </c>
      <c r="G1831" s="12">
        <v>6</v>
      </c>
      <c r="H1831" s="9" t="s">
        <v>25</v>
      </c>
      <c r="I1831" s="9" t="s">
        <v>25</v>
      </c>
      <c r="J1831" s="12">
        <v>1</v>
      </c>
      <c r="K1831" s="13">
        <v>42750</v>
      </c>
      <c r="L1831" s="86">
        <f>(Tabla2[[#This Row],[release_year]]-'VARIANZA Y DES. EST'!$L$11)^2</f>
        <v>3.3116808838167522</v>
      </c>
      <c r="M1831" s="12">
        <v>2016</v>
      </c>
      <c r="N1831" s="9" t="s">
        <v>76</v>
      </c>
      <c r="O1831" s="9" t="s">
        <v>6484</v>
      </c>
      <c r="P1831" s="12">
        <v>89</v>
      </c>
      <c r="Q1831" s="12">
        <v>89</v>
      </c>
      <c r="R1831" s="12">
        <v>111.61917330370842</v>
      </c>
      <c r="S1831" s="12" t="s">
        <v>28</v>
      </c>
      <c r="T1831" s="9" t="s">
        <v>3476</v>
      </c>
      <c r="U1831" s="9" t="s">
        <v>45</v>
      </c>
      <c r="V1831" s="9" t="s">
        <v>3476</v>
      </c>
      <c r="W1831" s="14">
        <v>3</v>
      </c>
    </row>
    <row r="1832" spans="1:23" x14ac:dyDescent="0.25">
      <c r="A1832" s="8">
        <v>8189</v>
      </c>
      <c r="B1832" s="9" t="s">
        <v>6849</v>
      </c>
      <c r="C1832" s="9" t="s">
        <v>22</v>
      </c>
      <c r="D1832" s="9" t="s">
        <v>6850</v>
      </c>
      <c r="E1832" s="18" t="s">
        <v>6851</v>
      </c>
      <c r="F1832" s="9" t="s">
        <v>6852</v>
      </c>
      <c r="G1832" s="12">
        <v>10</v>
      </c>
      <c r="H1832" s="9" t="s">
        <v>25</v>
      </c>
      <c r="I1832" s="9" t="s">
        <v>25</v>
      </c>
      <c r="J1832" s="12">
        <v>1</v>
      </c>
      <c r="K1832" s="13">
        <v>43831</v>
      </c>
      <c r="L1832" s="86">
        <f>(Tabla2[[#This Row],[release_year]]-'VARIANZA Y DES. EST'!$L$11)^2</f>
        <v>84.276027426338274</v>
      </c>
      <c r="M1832" s="12">
        <v>2005</v>
      </c>
      <c r="N1832" s="9" t="s">
        <v>1991</v>
      </c>
      <c r="O1832" s="9" t="s">
        <v>6484</v>
      </c>
      <c r="P1832" s="12">
        <v>89</v>
      </c>
      <c r="Q1832" s="12">
        <v>89</v>
      </c>
      <c r="R1832" s="12">
        <v>111.61917330370842</v>
      </c>
      <c r="S1832" s="12" t="s">
        <v>28</v>
      </c>
      <c r="T1832" s="9" t="s">
        <v>514</v>
      </c>
      <c r="U1832" s="9" t="s">
        <v>514</v>
      </c>
      <c r="V1832" s="9" t="s">
        <v>514</v>
      </c>
      <c r="W1832" s="14">
        <v>1</v>
      </c>
    </row>
    <row r="1833" spans="1:23" x14ac:dyDescent="0.25">
      <c r="A1833" s="8">
        <v>8205</v>
      </c>
      <c r="B1833" s="9" t="s">
        <v>6853</v>
      </c>
      <c r="C1833" s="9" t="s">
        <v>22</v>
      </c>
      <c r="D1833" s="9" t="s">
        <v>6854</v>
      </c>
      <c r="E1833" s="18" t="s">
        <v>6855</v>
      </c>
      <c r="F1833" s="9" t="s">
        <v>6856</v>
      </c>
      <c r="G1833" s="12">
        <v>5</v>
      </c>
      <c r="H1833" s="9" t="s">
        <v>25</v>
      </c>
      <c r="I1833" s="9" t="s">
        <v>25</v>
      </c>
      <c r="J1833" s="12">
        <v>1</v>
      </c>
      <c r="K1833" s="13">
        <v>43564</v>
      </c>
      <c r="L1833" s="86">
        <f>(Tabla2[[#This Row],[release_year]]-'VARIANZA Y DES. EST'!$L$11)^2</f>
        <v>14.590890603358293</v>
      </c>
      <c r="M1833" s="12">
        <v>2018</v>
      </c>
      <c r="N1833" s="9" t="s">
        <v>76</v>
      </c>
      <c r="O1833" s="9" t="s">
        <v>6484</v>
      </c>
      <c r="P1833" s="12">
        <v>89</v>
      </c>
      <c r="Q1833" s="12">
        <v>89</v>
      </c>
      <c r="R1833" s="12">
        <v>111.61917330370842</v>
      </c>
      <c r="S1833" s="12" t="s">
        <v>28</v>
      </c>
      <c r="T1833" s="9" t="s">
        <v>3370</v>
      </c>
      <c r="U1833" s="9" t="s">
        <v>514</v>
      </c>
      <c r="V1833" s="9" t="s">
        <v>3370</v>
      </c>
      <c r="W1833" s="14">
        <v>2</v>
      </c>
    </row>
    <row r="1834" spans="1:23" x14ac:dyDescent="0.25">
      <c r="A1834" s="8">
        <v>8311</v>
      </c>
      <c r="B1834" s="9" t="s">
        <v>6857</v>
      </c>
      <c r="C1834" s="9" t="s">
        <v>22</v>
      </c>
      <c r="D1834" s="9" t="s">
        <v>6858</v>
      </c>
      <c r="E1834" s="18" t="s">
        <v>6859</v>
      </c>
      <c r="F1834" s="9" t="s">
        <v>6860</v>
      </c>
      <c r="G1834" s="12">
        <v>5</v>
      </c>
      <c r="H1834" s="9" t="s">
        <v>126</v>
      </c>
      <c r="I1834" s="9" t="s">
        <v>126</v>
      </c>
      <c r="J1834" s="12">
        <v>1</v>
      </c>
      <c r="K1834" s="13">
        <v>42989</v>
      </c>
      <c r="L1834" s="86">
        <f>(Tabla2[[#This Row],[release_year]]-'VARIANZA Y DES. EST'!$L$11)^2</f>
        <v>3.2471164275211517E-2</v>
      </c>
      <c r="M1834" s="12">
        <v>2014</v>
      </c>
      <c r="N1834" s="9" t="s">
        <v>76</v>
      </c>
      <c r="O1834" s="9" t="s">
        <v>6484</v>
      </c>
      <c r="P1834" s="12">
        <v>89</v>
      </c>
      <c r="Q1834" s="12">
        <v>89</v>
      </c>
      <c r="R1834" s="12">
        <v>111.61917330370842</v>
      </c>
      <c r="S1834" s="12" t="s">
        <v>28</v>
      </c>
      <c r="T1834" s="9" t="s">
        <v>514</v>
      </c>
      <c r="U1834" s="9" t="s">
        <v>514</v>
      </c>
      <c r="V1834" s="9" t="s">
        <v>514</v>
      </c>
      <c r="W1834" s="14">
        <v>1</v>
      </c>
    </row>
    <row r="1835" spans="1:23" x14ac:dyDescent="0.25">
      <c r="A1835" s="8">
        <v>8326</v>
      </c>
      <c r="B1835" s="9" t="s">
        <v>6861</v>
      </c>
      <c r="C1835" s="9" t="s">
        <v>22</v>
      </c>
      <c r="D1835" s="9" t="s">
        <v>6862</v>
      </c>
      <c r="E1835" s="9" t="s">
        <v>1850</v>
      </c>
      <c r="F1835" s="9" t="s">
        <v>6863</v>
      </c>
      <c r="G1835" s="12">
        <v>15</v>
      </c>
      <c r="H1835" s="9" t="s">
        <v>25</v>
      </c>
      <c r="I1835" s="9" t="s">
        <v>25</v>
      </c>
      <c r="J1835" s="12">
        <v>1</v>
      </c>
      <c r="K1835" s="16">
        <v>43789</v>
      </c>
      <c r="L1835" s="86">
        <f>(Tabla2[[#This Row],[release_year]]-'VARIANZA Y DES. EST'!$L$11)^2</f>
        <v>26.834446865421359</v>
      </c>
      <c r="M1835" s="12">
        <v>2009</v>
      </c>
      <c r="N1835" s="9" t="s">
        <v>1991</v>
      </c>
      <c r="O1835" s="9" t="s">
        <v>6484</v>
      </c>
      <c r="P1835" s="12">
        <v>89</v>
      </c>
      <c r="Q1835" s="12">
        <v>89</v>
      </c>
      <c r="R1835" s="12">
        <v>111.61917330370842</v>
      </c>
      <c r="S1835" s="12" t="s">
        <v>28</v>
      </c>
      <c r="T1835" s="9" t="s">
        <v>95</v>
      </c>
      <c r="U1835" s="9" t="s">
        <v>95</v>
      </c>
      <c r="V1835" s="9" t="s">
        <v>95</v>
      </c>
      <c r="W1835" s="14">
        <v>1</v>
      </c>
    </row>
    <row r="1836" spans="1:23" x14ac:dyDescent="0.25">
      <c r="A1836" s="8">
        <v>8394</v>
      </c>
      <c r="B1836" s="9" t="s">
        <v>6864</v>
      </c>
      <c r="C1836" s="9" t="s">
        <v>22</v>
      </c>
      <c r="D1836" s="9" t="s">
        <v>6865</v>
      </c>
      <c r="E1836" s="18" t="s">
        <v>6779</v>
      </c>
      <c r="F1836" s="9" t="s">
        <v>6866</v>
      </c>
      <c r="G1836" s="12">
        <v>14</v>
      </c>
      <c r="H1836" s="9" t="s">
        <v>160</v>
      </c>
      <c r="I1836" s="9" t="s">
        <v>161</v>
      </c>
      <c r="J1836" s="12">
        <v>2</v>
      </c>
      <c r="K1836" s="16">
        <v>43457</v>
      </c>
      <c r="L1836" s="86">
        <f>(Tabla2[[#This Row],[release_year]]-'VARIANZA Y DES. EST'!$L$11)^2</f>
        <v>7.9512857435875226</v>
      </c>
      <c r="M1836" s="12">
        <v>2017</v>
      </c>
      <c r="N1836" s="9" t="s">
        <v>1991</v>
      </c>
      <c r="O1836" s="9" t="s">
        <v>6484</v>
      </c>
      <c r="P1836" s="12">
        <v>89</v>
      </c>
      <c r="Q1836" s="12">
        <v>89</v>
      </c>
      <c r="R1836" s="12">
        <v>111.61917330370842</v>
      </c>
      <c r="S1836" s="12" t="s">
        <v>28</v>
      </c>
      <c r="T1836" s="9" t="s">
        <v>1544</v>
      </c>
      <c r="U1836" s="9" t="s">
        <v>95</v>
      </c>
      <c r="V1836" s="9" t="s">
        <v>1544</v>
      </c>
      <c r="W1836" s="14">
        <v>2</v>
      </c>
    </row>
    <row r="1837" spans="1:23" x14ac:dyDescent="0.25">
      <c r="A1837" s="8">
        <v>8523</v>
      </c>
      <c r="B1837" s="9" t="s">
        <v>6867</v>
      </c>
      <c r="C1837" s="9" t="s">
        <v>22</v>
      </c>
      <c r="D1837" s="9" t="s">
        <v>6868</v>
      </c>
      <c r="E1837" s="9" t="s">
        <v>6869</v>
      </c>
      <c r="F1837" s="9" t="s">
        <v>6870</v>
      </c>
      <c r="G1837" s="12">
        <v>10</v>
      </c>
      <c r="H1837" s="9" t="s">
        <v>25</v>
      </c>
      <c r="I1837" s="9" t="s">
        <v>25</v>
      </c>
      <c r="J1837" s="12">
        <v>1</v>
      </c>
      <c r="K1837" s="13">
        <v>43512</v>
      </c>
      <c r="L1837" s="86">
        <f>(Tabla2[[#This Row],[release_year]]-'VARIANZA Y DES. EST'!$L$11)^2</f>
        <v>7.9512857435875226</v>
      </c>
      <c r="M1837" s="12">
        <v>2017</v>
      </c>
      <c r="N1837" s="9" t="s">
        <v>1991</v>
      </c>
      <c r="O1837" s="9" t="s">
        <v>6484</v>
      </c>
      <c r="P1837" s="12">
        <v>89</v>
      </c>
      <c r="Q1837" s="12">
        <v>89</v>
      </c>
      <c r="R1837" s="12">
        <v>111.61917330370842</v>
      </c>
      <c r="S1837" s="12" t="s">
        <v>28</v>
      </c>
      <c r="T1837" s="9" t="s">
        <v>514</v>
      </c>
      <c r="U1837" s="9" t="s">
        <v>514</v>
      </c>
      <c r="V1837" s="9" t="s">
        <v>514</v>
      </c>
      <c r="W1837" s="14">
        <v>1</v>
      </c>
    </row>
    <row r="1838" spans="1:23" x14ac:dyDescent="0.25">
      <c r="A1838" s="8">
        <v>8567</v>
      </c>
      <c r="B1838" s="9" t="s">
        <v>6871</v>
      </c>
      <c r="C1838" s="9" t="s">
        <v>22</v>
      </c>
      <c r="D1838" s="9" t="s">
        <v>6872</v>
      </c>
      <c r="E1838" s="18" t="s">
        <v>6873</v>
      </c>
      <c r="F1838" s="9" t="s">
        <v>6874</v>
      </c>
      <c r="G1838" s="12">
        <v>7</v>
      </c>
      <c r="H1838" s="9" t="s">
        <v>160</v>
      </c>
      <c r="I1838" s="9" t="s">
        <v>160</v>
      </c>
      <c r="J1838" s="12">
        <v>1</v>
      </c>
      <c r="K1838" s="13">
        <v>43634</v>
      </c>
      <c r="L1838" s="86">
        <f>(Tabla2[[#This Row],[release_year]]-'VARIANZA Y DES. EST'!$L$11)^2</f>
        <v>7.9512857435875226</v>
      </c>
      <c r="M1838" s="12">
        <v>2017</v>
      </c>
      <c r="N1838" s="9" t="s">
        <v>35</v>
      </c>
      <c r="O1838" s="9" t="s">
        <v>6484</v>
      </c>
      <c r="P1838" s="12">
        <v>89</v>
      </c>
      <c r="Q1838" s="12">
        <v>89</v>
      </c>
      <c r="R1838" s="12">
        <v>111.61917330370842</v>
      </c>
      <c r="S1838" s="12" t="s">
        <v>28</v>
      </c>
      <c r="T1838" s="9" t="s">
        <v>3969</v>
      </c>
      <c r="U1838" s="9" t="s">
        <v>3969</v>
      </c>
      <c r="V1838" s="9" t="s">
        <v>3969</v>
      </c>
      <c r="W1838" s="14">
        <v>1</v>
      </c>
    </row>
    <row r="1839" spans="1:23" x14ac:dyDescent="0.25">
      <c r="A1839" s="8">
        <v>8573</v>
      </c>
      <c r="B1839" s="9" t="s">
        <v>6875</v>
      </c>
      <c r="C1839" s="9" t="s">
        <v>22</v>
      </c>
      <c r="D1839" s="9" t="s">
        <v>6876</v>
      </c>
      <c r="E1839" s="18" t="s">
        <v>6877</v>
      </c>
      <c r="F1839" s="9" t="s">
        <v>6878</v>
      </c>
      <c r="G1839" s="12">
        <v>2</v>
      </c>
      <c r="H1839" s="9" t="s">
        <v>25</v>
      </c>
      <c r="I1839" s="9" t="s">
        <v>25</v>
      </c>
      <c r="J1839" s="12">
        <v>1</v>
      </c>
      <c r="K1839" s="13">
        <v>43770</v>
      </c>
      <c r="L1839" s="86">
        <f>(Tabla2[[#This Row],[release_year]]-'VARIANZA Y DES. EST'!$L$11)^2</f>
        <v>685.40274481023516</v>
      </c>
      <c r="M1839" s="12">
        <v>1988</v>
      </c>
      <c r="N1839" s="9" t="s">
        <v>43</v>
      </c>
      <c r="O1839" s="9" t="s">
        <v>6484</v>
      </c>
      <c r="P1839" s="12">
        <v>89</v>
      </c>
      <c r="Q1839" s="12">
        <v>89</v>
      </c>
      <c r="R1839" s="12">
        <v>111.61917330370842</v>
      </c>
      <c r="S1839" s="12" t="s">
        <v>28</v>
      </c>
      <c r="T1839" s="9" t="s">
        <v>576</v>
      </c>
      <c r="U1839" s="9" t="s">
        <v>57</v>
      </c>
      <c r="V1839" s="9" t="s">
        <v>576</v>
      </c>
      <c r="W1839" s="14">
        <v>2</v>
      </c>
    </row>
    <row r="1840" spans="1:23" x14ac:dyDescent="0.25">
      <c r="A1840" s="8">
        <v>8602</v>
      </c>
      <c r="B1840" s="9" t="s">
        <v>6879</v>
      </c>
      <c r="C1840" s="9" t="s">
        <v>22</v>
      </c>
      <c r="D1840" s="9" t="s">
        <v>6880</v>
      </c>
      <c r="E1840" s="10" t="s">
        <v>6881</v>
      </c>
      <c r="F1840" s="11"/>
      <c r="G1840" s="12">
        <v>0</v>
      </c>
      <c r="H1840" s="9" t="s">
        <v>126</v>
      </c>
      <c r="I1840" s="9" t="s">
        <v>6882</v>
      </c>
      <c r="J1840" s="12">
        <v>3</v>
      </c>
      <c r="K1840" s="13">
        <v>43009</v>
      </c>
      <c r="L1840" s="86">
        <f>(Tabla2[[#This Row],[release_year]]-'VARIANZA Y DES. EST'!$L$11)^2</f>
        <v>7.9512857435875226</v>
      </c>
      <c r="M1840" s="12">
        <v>2017</v>
      </c>
      <c r="N1840" s="9" t="s">
        <v>35</v>
      </c>
      <c r="O1840" s="9" t="s">
        <v>6484</v>
      </c>
      <c r="P1840" s="12">
        <v>89</v>
      </c>
      <c r="Q1840" s="12">
        <v>89</v>
      </c>
      <c r="R1840" s="12">
        <v>111.61917330370842</v>
      </c>
      <c r="S1840" s="12" t="s">
        <v>28</v>
      </c>
      <c r="T1840" s="9" t="s">
        <v>756</v>
      </c>
      <c r="U1840" s="9" t="s">
        <v>57</v>
      </c>
      <c r="V1840" s="9" t="s">
        <v>756</v>
      </c>
      <c r="W1840" s="14">
        <v>3</v>
      </c>
    </row>
    <row r="1841" spans="1:23" x14ac:dyDescent="0.25">
      <c r="A1841" s="8">
        <v>8639</v>
      </c>
      <c r="B1841" s="9" t="s">
        <v>6883</v>
      </c>
      <c r="C1841" s="9" t="s">
        <v>22</v>
      </c>
      <c r="D1841" s="9" t="s">
        <v>6884</v>
      </c>
      <c r="E1841" s="18" t="s">
        <v>6885</v>
      </c>
      <c r="F1841" s="9" t="s">
        <v>6886</v>
      </c>
      <c r="G1841" s="12">
        <v>10</v>
      </c>
      <c r="H1841" s="9" t="s">
        <v>160</v>
      </c>
      <c r="I1841" s="9" t="s">
        <v>6887</v>
      </c>
      <c r="J1841" s="12">
        <v>4</v>
      </c>
      <c r="K1841" s="13">
        <v>43553</v>
      </c>
      <c r="L1841" s="86">
        <f>(Tabla2[[#This Row],[release_year]]-'VARIANZA Y DES. EST'!$L$11)^2</f>
        <v>17.47405172519213</v>
      </c>
      <c r="M1841" s="12">
        <v>2010</v>
      </c>
      <c r="N1841" s="9" t="s">
        <v>1991</v>
      </c>
      <c r="O1841" s="9" t="s">
        <v>6484</v>
      </c>
      <c r="P1841" s="12">
        <v>89</v>
      </c>
      <c r="Q1841" s="12">
        <v>89</v>
      </c>
      <c r="R1841" s="12">
        <v>111.61917330370842</v>
      </c>
      <c r="S1841" s="12" t="s">
        <v>28</v>
      </c>
      <c r="T1841" s="9" t="s">
        <v>4933</v>
      </c>
      <c r="U1841" s="9" t="s">
        <v>95</v>
      </c>
      <c r="V1841" s="9" t="s">
        <v>4933</v>
      </c>
      <c r="W1841" s="14">
        <v>3</v>
      </c>
    </row>
    <row r="1842" spans="1:23" x14ac:dyDescent="0.25">
      <c r="A1842" s="8">
        <v>8648</v>
      </c>
      <c r="B1842" s="9" t="s">
        <v>6888</v>
      </c>
      <c r="C1842" s="9" t="s">
        <v>22</v>
      </c>
      <c r="D1842" s="10" t="s">
        <v>6889</v>
      </c>
      <c r="E1842" s="11"/>
      <c r="F1842" s="9" t="s">
        <v>6890</v>
      </c>
      <c r="G1842" s="12">
        <v>8</v>
      </c>
      <c r="H1842" s="9" t="s">
        <v>518</v>
      </c>
      <c r="I1842" s="9" t="s">
        <v>518</v>
      </c>
      <c r="J1842" s="12">
        <v>1</v>
      </c>
      <c r="K1842" s="13">
        <v>42750</v>
      </c>
      <c r="L1842" s="86">
        <f>(Tabla2[[#This Row],[release_year]]-'VARIANZA Y DES. EST'!$L$11)^2</f>
        <v>0.67207602404598188</v>
      </c>
      <c r="M1842" s="12">
        <v>2015</v>
      </c>
      <c r="N1842" s="9" t="s">
        <v>35</v>
      </c>
      <c r="O1842" s="9" t="s">
        <v>6484</v>
      </c>
      <c r="P1842" s="12">
        <v>89</v>
      </c>
      <c r="Q1842" s="12">
        <v>89</v>
      </c>
      <c r="R1842" s="12">
        <v>111.61917330370842</v>
      </c>
      <c r="S1842" s="12" t="s">
        <v>28</v>
      </c>
      <c r="T1842" s="9" t="s">
        <v>70</v>
      </c>
      <c r="U1842" s="9" t="s">
        <v>45</v>
      </c>
      <c r="V1842" s="9" t="s">
        <v>70</v>
      </c>
      <c r="W1842" s="14">
        <v>2</v>
      </c>
    </row>
    <row r="1843" spans="1:23" x14ac:dyDescent="0.25">
      <c r="A1843" s="8">
        <v>8730</v>
      </c>
      <c r="B1843" s="9" t="s">
        <v>6891</v>
      </c>
      <c r="C1843" s="9" t="s">
        <v>22</v>
      </c>
      <c r="D1843" s="9" t="s">
        <v>6892</v>
      </c>
      <c r="E1843" s="18" t="s">
        <v>6893</v>
      </c>
      <c r="F1843" s="9" t="s">
        <v>6894</v>
      </c>
      <c r="G1843" s="12">
        <v>10</v>
      </c>
      <c r="H1843" s="9" t="s">
        <v>184</v>
      </c>
      <c r="I1843" s="9" t="s">
        <v>6895</v>
      </c>
      <c r="J1843" s="12">
        <v>4</v>
      </c>
      <c r="K1843" s="13">
        <v>43845</v>
      </c>
      <c r="L1843" s="86">
        <f>(Tabla2[[#This Row],[release_year]]-'VARIANZA Y DES. EST'!$L$11)^2</f>
        <v>201.07800312748444</v>
      </c>
      <c r="M1843" s="12">
        <v>2000</v>
      </c>
      <c r="N1843" s="9" t="s">
        <v>43</v>
      </c>
      <c r="O1843" s="9" t="s">
        <v>6484</v>
      </c>
      <c r="P1843" s="12">
        <v>89</v>
      </c>
      <c r="Q1843" s="12">
        <v>89</v>
      </c>
      <c r="R1843" s="12">
        <v>111.61917330370842</v>
      </c>
      <c r="S1843" s="12" t="s">
        <v>28</v>
      </c>
      <c r="T1843" s="9" t="s">
        <v>600</v>
      </c>
      <c r="U1843" s="9" t="s">
        <v>38</v>
      </c>
      <c r="V1843" s="9" t="s">
        <v>600</v>
      </c>
      <c r="W1843" s="14">
        <v>3</v>
      </c>
    </row>
    <row r="1844" spans="1:23" x14ac:dyDescent="0.25">
      <c r="A1844" s="8">
        <v>8733</v>
      </c>
      <c r="B1844" s="9" t="s">
        <v>6896</v>
      </c>
      <c r="C1844" s="9" t="s">
        <v>22</v>
      </c>
      <c r="D1844" s="9" t="s">
        <v>6897</v>
      </c>
      <c r="E1844" s="9" t="s">
        <v>6898</v>
      </c>
      <c r="F1844" s="9" t="s">
        <v>6899</v>
      </c>
      <c r="G1844" s="12">
        <v>10</v>
      </c>
      <c r="H1844" s="9" t="s">
        <v>126</v>
      </c>
      <c r="I1844" s="9" t="s">
        <v>126</v>
      </c>
      <c r="J1844" s="12">
        <v>1</v>
      </c>
      <c r="K1844" s="13">
        <v>43678</v>
      </c>
      <c r="L1844" s="86">
        <f>(Tabla2[[#This Row],[release_year]]-'VARIANZA Y DES. EST'!$L$11)^2</f>
        <v>14.590890603358293</v>
      </c>
      <c r="M1844" s="12">
        <v>2018</v>
      </c>
      <c r="N1844" s="9" t="s">
        <v>76</v>
      </c>
      <c r="O1844" s="9" t="s">
        <v>6484</v>
      </c>
      <c r="P1844" s="12">
        <v>89</v>
      </c>
      <c r="Q1844" s="12">
        <v>89</v>
      </c>
      <c r="R1844" s="12">
        <v>111.61917330370842</v>
      </c>
      <c r="S1844" s="12" t="s">
        <v>28</v>
      </c>
      <c r="T1844" s="9" t="s">
        <v>6900</v>
      </c>
      <c r="U1844" s="9" t="s">
        <v>6901</v>
      </c>
      <c r="V1844" s="9" t="s">
        <v>6900</v>
      </c>
      <c r="W1844" s="14">
        <v>2</v>
      </c>
    </row>
    <row r="1845" spans="1:23" x14ac:dyDescent="0.25">
      <c r="A1845" s="8">
        <v>1</v>
      </c>
      <c r="B1845" s="9" t="s">
        <v>6902</v>
      </c>
      <c r="C1845" s="9" t="s">
        <v>22</v>
      </c>
      <c r="D1845" s="9" t="s">
        <v>6903</v>
      </c>
      <c r="E1845" s="10" t="s">
        <v>6904</v>
      </c>
      <c r="F1845" s="15"/>
      <c r="G1845" s="12">
        <v>0</v>
      </c>
      <c r="H1845" s="9" t="s">
        <v>25</v>
      </c>
      <c r="I1845" s="9" t="s">
        <v>25</v>
      </c>
      <c r="J1845" s="12">
        <v>1</v>
      </c>
      <c r="K1845" s="13">
        <v>44464</v>
      </c>
      <c r="L1845" s="86">
        <f>(Tabla2[[#This Row],[release_year]]-'VARIANZA Y DES. EST'!$L$11)^2</f>
        <v>33.870100322899837</v>
      </c>
      <c r="M1845" s="12">
        <v>2020</v>
      </c>
      <c r="N1845" s="9" t="s">
        <v>43</v>
      </c>
      <c r="O1845" s="9" t="s">
        <v>6905</v>
      </c>
      <c r="P1845" s="12">
        <v>90</v>
      </c>
      <c r="Q1845" s="12">
        <v>90</v>
      </c>
      <c r="R1845" s="12">
        <v>91.489178196874306</v>
      </c>
      <c r="S1845" s="12" t="s">
        <v>28</v>
      </c>
      <c r="T1845" s="9" t="s">
        <v>57</v>
      </c>
      <c r="U1845" s="9" t="s">
        <v>57</v>
      </c>
      <c r="V1845" s="9" t="s">
        <v>57</v>
      </c>
      <c r="W1845" s="14">
        <v>1</v>
      </c>
    </row>
    <row r="1846" spans="1:23" x14ac:dyDescent="0.25">
      <c r="A1846" s="8">
        <v>95</v>
      </c>
      <c r="B1846" s="9" t="s">
        <v>6906</v>
      </c>
      <c r="C1846" s="9" t="s">
        <v>22</v>
      </c>
      <c r="D1846" s="9" t="s">
        <v>6907</v>
      </c>
      <c r="E1846" s="9" t="s">
        <v>6472</v>
      </c>
      <c r="F1846" s="9" t="s">
        <v>6908</v>
      </c>
      <c r="G1846" s="12">
        <v>12</v>
      </c>
      <c r="H1846" s="9" t="s">
        <v>126</v>
      </c>
      <c r="I1846" s="9" t="s">
        <v>5012</v>
      </c>
      <c r="J1846" s="12">
        <v>2</v>
      </c>
      <c r="K1846" s="13">
        <v>44447</v>
      </c>
      <c r="L1846" s="86">
        <f>(Tabla2[[#This Row],[release_year]]-'VARIANZA Y DES. EST'!$L$11)^2</f>
        <v>14.590890603358293</v>
      </c>
      <c r="M1846" s="12">
        <v>2018</v>
      </c>
      <c r="N1846" s="9" t="s">
        <v>99</v>
      </c>
      <c r="O1846" s="9" t="s">
        <v>6905</v>
      </c>
      <c r="P1846" s="12">
        <v>90</v>
      </c>
      <c r="Q1846" s="12">
        <v>90</v>
      </c>
      <c r="R1846" s="12">
        <v>91.489178196874306</v>
      </c>
      <c r="S1846" s="12" t="s">
        <v>28</v>
      </c>
      <c r="T1846" s="9" t="s">
        <v>111</v>
      </c>
      <c r="U1846" s="9" t="s">
        <v>30</v>
      </c>
      <c r="V1846" s="9" t="s">
        <v>111</v>
      </c>
      <c r="W1846" s="14">
        <v>2</v>
      </c>
    </row>
    <row r="1847" spans="1:23" x14ac:dyDescent="0.25">
      <c r="A1847" s="8">
        <v>108</v>
      </c>
      <c r="B1847" s="9" t="s">
        <v>6909</v>
      </c>
      <c r="C1847" s="9" t="s">
        <v>22</v>
      </c>
      <c r="D1847" s="9" t="s">
        <v>6910</v>
      </c>
      <c r="E1847" s="9" t="s">
        <v>6911</v>
      </c>
      <c r="F1847" s="9" t="s">
        <v>6912</v>
      </c>
      <c r="G1847" s="12">
        <v>6</v>
      </c>
      <c r="H1847" s="9" t="s">
        <v>25</v>
      </c>
      <c r="I1847" s="9" t="s">
        <v>25</v>
      </c>
      <c r="J1847" s="12">
        <v>1</v>
      </c>
      <c r="K1847" s="13">
        <v>44443</v>
      </c>
      <c r="L1847" s="86">
        <f>(Tabla2[[#This Row],[release_year]]-'VARIANZA Y DES. EST'!$L$11)^2</f>
        <v>14.590890603358293</v>
      </c>
      <c r="M1847" s="12">
        <v>2018</v>
      </c>
      <c r="N1847" s="9" t="s">
        <v>49</v>
      </c>
      <c r="O1847" s="9" t="s">
        <v>6905</v>
      </c>
      <c r="P1847" s="12">
        <v>90</v>
      </c>
      <c r="Q1847" s="12">
        <v>90</v>
      </c>
      <c r="R1847" s="12">
        <v>91.489178196874306</v>
      </c>
      <c r="S1847" s="12" t="s">
        <v>28</v>
      </c>
      <c r="T1847" s="9" t="s">
        <v>51</v>
      </c>
      <c r="U1847" s="9" t="s">
        <v>30</v>
      </c>
      <c r="V1847" s="9" t="s">
        <v>51</v>
      </c>
      <c r="W1847" s="14">
        <v>2</v>
      </c>
    </row>
    <row r="1848" spans="1:23" x14ac:dyDescent="0.25">
      <c r="A1848" s="8">
        <v>230</v>
      </c>
      <c r="B1848" s="9" t="s">
        <v>6913</v>
      </c>
      <c r="C1848" s="9" t="s">
        <v>22</v>
      </c>
      <c r="D1848" s="9" t="s">
        <v>6914</v>
      </c>
      <c r="E1848" s="18" t="s">
        <v>6915</v>
      </c>
      <c r="F1848" s="9" t="s">
        <v>6916</v>
      </c>
      <c r="G1848" s="12">
        <v>4</v>
      </c>
      <c r="H1848" s="9" t="s">
        <v>25</v>
      </c>
      <c r="I1848" s="9" t="s">
        <v>25</v>
      </c>
      <c r="J1848" s="12">
        <v>1</v>
      </c>
      <c r="K1848" s="13">
        <v>44433</v>
      </c>
      <c r="L1848" s="86">
        <f>(Tabla2[[#This Row],[release_year]]-'VARIANZA Y DES. EST'!$L$11)^2</f>
        <v>33.870100322899837</v>
      </c>
      <c r="M1848" s="12">
        <v>2020</v>
      </c>
      <c r="N1848" s="9" t="s">
        <v>76</v>
      </c>
      <c r="O1848" s="9" t="s">
        <v>6905</v>
      </c>
      <c r="P1848" s="12">
        <v>90</v>
      </c>
      <c r="Q1848" s="12">
        <v>90</v>
      </c>
      <c r="R1848" s="12">
        <v>91.489178196874306</v>
      </c>
      <c r="S1848" s="12" t="s">
        <v>28</v>
      </c>
      <c r="T1848" s="9" t="s">
        <v>514</v>
      </c>
      <c r="U1848" s="9" t="s">
        <v>514</v>
      </c>
      <c r="V1848" s="9" t="s">
        <v>514</v>
      </c>
      <c r="W1848" s="14">
        <v>1</v>
      </c>
    </row>
    <row r="1849" spans="1:23" x14ac:dyDescent="0.25">
      <c r="A1849" s="8">
        <v>284</v>
      </c>
      <c r="B1849" s="9" t="s">
        <v>6917</v>
      </c>
      <c r="C1849" s="9" t="s">
        <v>22</v>
      </c>
      <c r="D1849" s="9" t="s">
        <v>6918</v>
      </c>
      <c r="E1849" s="22" t="s">
        <v>4412</v>
      </c>
      <c r="F1849" s="23"/>
      <c r="G1849" s="12">
        <v>0</v>
      </c>
      <c r="H1849" s="9" t="s">
        <v>3510</v>
      </c>
      <c r="I1849" s="9" t="s">
        <v>6919</v>
      </c>
      <c r="J1849" s="12">
        <v>2</v>
      </c>
      <c r="K1849" s="13">
        <v>44419</v>
      </c>
      <c r="L1849" s="86">
        <f>(Tabla2[[#This Row],[release_year]]-'VARIANZA Y DES. EST'!$L$11)^2</f>
        <v>46.509705182670608</v>
      </c>
      <c r="M1849" s="12">
        <v>2021</v>
      </c>
      <c r="N1849" s="9" t="s">
        <v>43</v>
      </c>
      <c r="O1849" s="9" t="s">
        <v>6905</v>
      </c>
      <c r="P1849" s="12">
        <v>90</v>
      </c>
      <c r="Q1849" s="12">
        <v>90</v>
      </c>
      <c r="R1849" s="12">
        <v>91.489178196874306</v>
      </c>
      <c r="S1849" s="12" t="s">
        <v>28</v>
      </c>
      <c r="T1849" s="9" t="s">
        <v>105</v>
      </c>
      <c r="U1849" s="9" t="s">
        <v>57</v>
      </c>
      <c r="V1849" s="9" t="s">
        <v>105</v>
      </c>
      <c r="W1849" s="14">
        <v>2</v>
      </c>
    </row>
    <row r="1850" spans="1:23" x14ac:dyDescent="0.25">
      <c r="A1850" s="8">
        <v>329</v>
      </c>
      <c r="B1850" s="9" t="s">
        <v>6920</v>
      </c>
      <c r="C1850" s="9" t="s">
        <v>22</v>
      </c>
      <c r="D1850" s="9" t="s">
        <v>6921</v>
      </c>
      <c r="E1850" s="18" t="s">
        <v>6922</v>
      </c>
      <c r="F1850" s="9" t="s">
        <v>6923</v>
      </c>
      <c r="G1850" s="12">
        <v>9</v>
      </c>
      <c r="H1850" s="9" t="s">
        <v>5834</v>
      </c>
      <c r="I1850" s="9" t="s">
        <v>5835</v>
      </c>
      <c r="J1850" s="12">
        <v>2</v>
      </c>
      <c r="K1850" s="13">
        <v>44409</v>
      </c>
      <c r="L1850" s="86">
        <f>(Tabla2[[#This Row],[release_year]]-'VARIANZA Y DES. EST'!$L$11)^2</f>
        <v>3.3116808838167522</v>
      </c>
      <c r="M1850" s="12">
        <v>2016</v>
      </c>
      <c r="N1850" s="9" t="s">
        <v>1991</v>
      </c>
      <c r="O1850" s="9" t="s">
        <v>6905</v>
      </c>
      <c r="P1850" s="12">
        <v>90</v>
      </c>
      <c r="Q1850" s="12">
        <v>90</v>
      </c>
      <c r="R1850" s="12">
        <v>91.489178196874306</v>
      </c>
      <c r="S1850" s="12" t="s">
        <v>28</v>
      </c>
      <c r="T1850" s="9" t="s">
        <v>38</v>
      </c>
      <c r="U1850" s="9" t="s">
        <v>38</v>
      </c>
      <c r="V1850" s="9" t="s">
        <v>38</v>
      </c>
      <c r="W1850" s="14">
        <v>1</v>
      </c>
    </row>
    <row r="1851" spans="1:23" x14ac:dyDescent="0.25">
      <c r="A1851" s="8">
        <v>331</v>
      </c>
      <c r="B1851" s="9" t="s">
        <v>6924</v>
      </c>
      <c r="C1851" s="9" t="s">
        <v>22</v>
      </c>
      <c r="D1851" s="9" t="s">
        <v>6925</v>
      </c>
      <c r="E1851" s="18" t="s">
        <v>6926</v>
      </c>
      <c r="F1851" s="9" t="s">
        <v>6927</v>
      </c>
      <c r="G1851" s="12">
        <v>10</v>
      </c>
      <c r="H1851" s="9" t="s">
        <v>25</v>
      </c>
      <c r="I1851" s="9" t="s">
        <v>327</v>
      </c>
      <c r="J1851" s="12">
        <v>2</v>
      </c>
      <c r="K1851" s="13">
        <v>44409</v>
      </c>
      <c r="L1851" s="86">
        <f>(Tabla2[[#This Row],[release_year]]-'VARIANZA Y DES. EST'!$L$11)^2</f>
        <v>26.834446865421359</v>
      </c>
      <c r="M1851" s="12">
        <v>2009</v>
      </c>
      <c r="N1851" s="9" t="s">
        <v>99</v>
      </c>
      <c r="O1851" s="9" t="s">
        <v>6905</v>
      </c>
      <c r="P1851" s="12">
        <v>90</v>
      </c>
      <c r="Q1851" s="12">
        <v>90</v>
      </c>
      <c r="R1851" s="12">
        <v>91.489178196874306</v>
      </c>
      <c r="S1851" s="12" t="s">
        <v>28</v>
      </c>
      <c r="T1851" s="9" t="s">
        <v>2841</v>
      </c>
      <c r="U1851" s="9" t="s">
        <v>30</v>
      </c>
      <c r="V1851" s="9" t="s">
        <v>2841</v>
      </c>
      <c r="W1851" s="14">
        <v>3</v>
      </c>
    </row>
    <row r="1852" spans="1:23" x14ac:dyDescent="0.25">
      <c r="A1852" s="8">
        <v>428</v>
      </c>
      <c r="B1852" s="9" t="s">
        <v>6928</v>
      </c>
      <c r="C1852" s="9" t="s">
        <v>22</v>
      </c>
      <c r="D1852" s="9" t="s">
        <v>6929</v>
      </c>
      <c r="E1852" s="18" t="s">
        <v>6930</v>
      </c>
      <c r="F1852" s="9" t="s">
        <v>6931</v>
      </c>
      <c r="G1852" s="12">
        <v>11</v>
      </c>
      <c r="H1852" s="12"/>
      <c r="I1852" s="9"/>
      <c r="J1852" s="12">
        <v>0</v>
      </c>
      <c r="K1852" s="13">
        <v>44399</v>
      </c>
      <c r="L1852" s="86">
        <f>(Tabla2[[#This Row],[release_year]]-'VARIANZA Y DES. EST'!$L$11)^2</f>
        <v>23.230495463129063</v>
      </c>
      <c r="M1852" s="12">
        <v>2019</v>
      </c>
      <c r="N1852" s="9" t="s">
        <v>35</v>
      </c>
      <c r="O1852" s="9" t="s">
        <v>6905</v>
      </c>
      <c r="P1852" s="12">
        <v>90</v>
      </c>
      <c r="Q1852" s="12">
        <v>90</v>
      </c>
      <c r="R1852" s="12">
        <v>91.489178196874306</v>
      </c>
      <c r="S1852" s="12" t="s">
        <v>28</v>
      </c>
      <c r="T1852" s="9" t="s">
        <v>859</v>
      </c>
      <c r="U1852" s="9" t="s">
        <v>95</v>
      </c>
      <c r="V1852" s="9" t="s">
        <v>859</v>
      </c>
      <c r="W1852" s="14">
        <v>2</v>
      </c>
    </row>
    <row r="1853" spans="1:23" x14ac:dyDescent="0.25">
      <c r="A1853" s="8">
        <v>459</v>
      </c>
      <c r="B1853" s="9" t="s">
        <v>6932</v>
      </c>
      <c r="C1853" s="9" t="s">
        <v>22</v>
      </c>
      <c r="D1853" s="9" t="s">
        <v>6933</v>
      </c>
      <c r="E1853" s="9" t="s">
        <v>6934</v>
      </c>
      <c r="F1853" s="9" t="s">
        <v>6935</v>
      </c>
      <c r="G1853" s="12">
        <v>8</v>
      </c>
      <c r="H1853" s="12"/>
      <c r="I1853" s="9"/>
      <c r="J1853" s="12">
        <v>0</v>
      </c>
      <c r="K1853" s="13">
        <v>44392</v>
      </c>
      <c r="L1853" s="86">
        <f>(Tabla2[[#This Row],[release_year]]-'VARIANZA Y DES. EST'!$L$11)^2</f>
        <v>46.509705182670608</v>
      </c>
      <c r="M1853" s="12">
        <v>2021</v>
      </c>
      <c r="N1853" s="9" t="s">
        <v>35</v>
      </c>
      <c r="O1853" s="9" t="s">
        <v>6905</v>
      </c>
      <c r="P1853" s="12">
        <v>90</v>
      </c>
      <c r="Q1853" s="12">
        <v>90</v>
      </c>
      <c r="R1853" s="12">
        <v>91.489178196874306</v>
      </c>
      <c r="S1853" s="12" t="s">
        <v>28</v>
      </c>
      <c r="T1853" s="9" t="s">
        <v>3319</v>
      </c>
      <c r="U1853" s="9" t="s">
        <v>45</v>
      </c>
      <c r="V1853" s="9" t="s">
        <v>3319</v>
      </c>
      <c r="W1853" s="14">
        <v>3</v>
      </c>
    </row>
    <row r="1854" spans="1:23" x14ac:dyDescent="0.25">
      <c r="A1854" s="8">
        <v>497</v>
      </c>
      <c r="B1854" s="9" t="s">
        <v>6936</v>
      </c>
      <c r="C1854" s="9" t="s">
        <v>22</v>
      </c>
      <c r="D1854" s="9" t="s">
        <v>6937</v>
      </c>
      <c r="E1854" s="18" t="s">
        <v>6938</v>
      </c>
      <c r="F1854" s="9" t="s">
        <v>6939</v>
      </c>
      <c r="G1854" s="12">
        <v>10</v>
      </c>
      <c r="H1854" s="9" t="s">
        <v>231</v>
      </c>
      <c r="I1854" s="9" t="s">
        <v>6940</v>
      </c>
      <c r="J1854" s="12">
        <v>4</v>
      </c>
      <c r="K1854" s="13">
        <v>44384</v>
      </c>
      <c r="L1854" s="86">
        <f>(Tabla2[[#This Row],[release_year]]-'VARIANZA Y DES. EST'!$L$11)^2</f>
        <v>3.2471164275211517E-2</v>
      </c>
      <c r="M1854" s="12">
        <v>2014</v>
      </c>
      <c r="N1854" s="9" t="s">
        <v>43</v>
      </c>
      <c r="O1854" s="9" t="s">
        <v>6905</v>
      </c>
      <c r="P1854" s="12">
        <v>90</v>
      </c>
      <c r="Q1854" s="12">
        <v>90</v>
      </c>
      <c r="R1854" s="12">
        <v>91.489178196874306</v>
      </c>
      <c r="S1854" s="12" t="s">
        <v>28</v>
      </c>
      <c r="T1854" s="9" t="s">
        <v>4211</v>
      </c>
      <c r="U1854" s="9" t="s">
        <v>38</v>
      </c>
      <c r="V1854" s="9" t="s">
        <v>4211</v>
      </c>
      <c r="W1854" s="14">
        <v>2</v>
      </c>
    </row>
    <row r="1855" spans="1:23" x14ac:dyDescent="0.25">
      <c r="A1855" s="8">
        <v>563</v>
      </c>
      <c r="B1855" s="9" t="s">
        <v>6941</v>
      </c>
      <c r="C1855" s="9" t="s">
        <v>22</v>
      </c>
      <c r="D1855" s="9" t="s">
        <v>6942</v>
      </c>
      <c r="E1855" s="18" t="s">
        <v>6943</v>
      </c>
      <c r="F1855" s="9" t="s">
        <v>6944</v>
      </c>
      <c r="G1855" s="12">
        <v>11</v>
      </c>
      <c r="H1855" s="9" t="s">
        <v>25</v>
      </c>
      <c r="I1855" s="9" t="s">
        <v>25</v>
      </c>
      <c r="J1855" s="12">
        <v>1</v>
      </c>
      <c r="K1855" s="13">
        <v>44378</v>
      </c>
      <c r="L1855" s="86">
        <f>(Tabla2[[#This Row],[release_year]]-'VARIANZA Y DES. EST'!$L$11)^2</f>
        <v>295.1591885481721</v>
      </c>
      <c r="M1855" s="12">
        <v>1997</v>
      </c>
      <c r="N1855" s="9" t="s">
        <v>43</v>
      </c>
      <c r="O1855" s="9" t="s">
        <v>6905</v>
      </c>
      <c r="P1855" s="12">
        <v>90</v>
      </c>
      <c r="Q1855" s="12">
        <v>90</v>
      </c>
      <c r="R1855" s="12">
        <v>91.489178196874306</v>
      </c>
      <c r="S1855" s="12" t="s">
        <v>28</v>
      </c>
      <c r="T1855" s="9" t="s">
        <v>95</v>
      </c>
      <c r="U1855" s="9" t="s">
        <v>95</v>
      </c>
      <c r="V1855" s="9" t="s">
        <v>95</v>
      </c>
      <c r="W1855" s="14">
        <v>1</v>
      </c>
    </row>
    <row r="1856" spans="1:23" x14ac:dyDescent="0.25">
      <c r="A1856" s="8">
        <v>624</v>
      </c>
      <c r="B1856" s="9" t="s">
        <v>6945</v>
      </c>
      <c r="C1856" s="9" t="s">
        <v>22</v>
      </c>
      <c r="D1856" s="9" t="s">
        <v>6946</v>
      </c>
      <c r="E1856" s="18" t="s">
        <v>6947</v>
      </c>
      <c r="F1856" s="9" t="s">
        <v>6948</v>
      </c>
      <c r="G1856" s="12">
        <v>5</v>
      </c>
      <c r="H1856" s="12"/>
      <c r="I1856" s="9"/>
      <c r="J1856" s="12">
        <v>0</v>
      </c>
      <c r="K1856" s="13">
        <v>44377</v>
      </c>
      <c r="L1856" s="86">
        <f>(Tabla2[[#This Row],[release_year]]-'VARIANZA Y DES. EST'!$L$11)^2</f>
        <v>46.509705182670608</v>
      </c>
      <c r="M1856" s="12">
        <v>2021</v>
      </c>
      <c r="N1856" s="9" t="s">
        <v>76</v>
      </c>
      <c r="O1856" s="9" t="s">
        <v>6905</v>
      </c>
      <c r="P1856" s="12">
        <v>90</v>
      </c>
      <c r="Q1856" s="12">
        <v>90</v>
      </c>
      <c r="R1856" s="12">
        <v>91.489178196874306</v>
      </c>
      <c r="S1856" s="12" t="s">
        <v>28</v>
      </c>
      <c r="T1856" s="9" t="s">
        <v>2492</v>
      </c>
      <c r="U1856" s="9" t="s">
        <v>95</v>
      </c>
      <c r="V1856" s="9" t="s">
        <v>2492</v>
      </c>
      <c r="W1856" s="14">
        <v>3</v>
      </c>
    </row>
    <row r="1857" spans="1:23" x14ac:dyDescent="0.25">
      <c r="A1857" s="8">
        <v>633</v>
      </c>
      <c r="B1857" s="9" t="s">
        <v>6949</v>
      </c>
      <c r="C1857" s="9" t="s">
        <v>22</v>
      </c>
      <c r="D1857" s="9" t="s">
        <v>6950</v>
      </c>
      <c r="E1857" s="9" t="s">
        <v>6951</v>
      </c>
      <c r="F1857" s="18" t="s">
        <v>6952</v>
      </c>
      <c r="G1857" s="12">
        <v>9</v>
      </c>
      <c r="H1857" s="12"/>
      <c r="I1857" s="9"/>
      <c r="J1857" s="12">
        <v>0</v>
      </c>
      <c r="K1857" s="13">
        <v>44375</v>
      </c>
      <c r="L1857" s="86">
        <f>(Tabla2[[#This Row],[release_year]]-'VARIANZA Y DES. EST'!$L$11)^2</f>
        <v>23.230495463129063</v>
      </c>
      <c r="M1857" s="12">
        <v>2019</v>
      </c>
      <c r="N1857" s="9" t="s">
        <v>35</v>
      </c>
      <c r="O1857" s="9" t="s">
        <v>6905</v>
      </c>
      <c r="P1857" s="12">
        <v>90</v>
      </c>
      <c r="Q1857" s="12">
        <v>90</v>
      </c>
      <c r="R1857" s="12">
        <v>91.489178196874306</v>
      </c>
      <c r="S1857" s="12" t="s">
        <v>28</v>
      </c>
      <c r="T1857" s="9" t="s">
        <v>859</v>
      </c>
      <c r="U1857" s="9" t="s">
        <v>95</v>
      </c>
      <c r="V1857" s="9" t="s">
        <v>859</v>
      </c>
      <c r="W1857" s="14">
        <v>2</v>
      </c>
    </row>
    <row r="1858" spans="1:23" x14ac:dyDescent="0.25">
      <c r="A1858" s="8">
        <v>793</v>
      </c>
      <c r="B1858" s="9" t="s">
        <v>6953</v>
      </c>
      <c r="C1858" s="9" t="s">
        <v>22</v>
      </c>
      <c r="D1858" s="9" t="s">
        <v>6954</v>
      </c>
      <c r="E1858" s="18" t="s">
        <v>6955</v>
      </c>
      <c r="F1858" s="9" t="s">
        <v>6956</v>
      </c>
      <c r="G1858" s="12">
        <v>10</v>
      </c>
      <c r="H1858" s="9" t="s">
        <v>25</v>
      </c>
      <c r="I1858" s="9" t="s">
        <v>25</v>
      </c>
      <c r="J1858" s="12">
        <v>1</v>
      </c>
      <c r="K1858" s="13">
        <v>44349</v>
      </c>
      <c r="L1858" s="86">
        <f>(Tabla2[[#This Row],[release_year]]-'VARIANZA Y DES. EST'!$L$11)^2</f>
        <v>17.47405172519213</v>
      </c>
      <c r="M1858" s="12">
        <v>2010</v>
      </c>
      <c r="N1858" s="9" t="s">
        <v>99</v>
      </c>
      <c r="O1858" s="9" t="s">
        <v>6905</v>
      </c>
      <c r="P1858" s="12">
        <v>90</v>
      </c>
      <c r="Q1858" s="12">
        <v>90</v>
      </c>
      <c r="R1858" s="12">
        <v>91.489178196874306</v>
      </c>
      <c r="S1858" s="12" t="s">
        <v>28</v>
      </c>
      <c r="T1858" s="9" t="s">
        <v>5279</v>
      </c>
      <c r="U1858" s="9" t="s">
        <v>95</v>
      </c>
      <c r="V1858" s="9" t="s">
        <v>5279</v>
      </c>
      <c r="W1858" s="14">
        <v>3</v>
      </c>
    </row>
    <row r="1859" spans="1:23" x14ac:dyDescent="0.25">
      <c r="A1859" s="8">
        <v>883</v>
      </c>
      <c r="B1859" s="9" t="s">
        <v>6957</v>
      </c>
      <c r="C1859" s="9" t="s">
        <v>22</v>
      </c>
      <c r="D1859" s="9" t="s">
        <v>6958</v>
      </c>
      <c r="E1859" s="18" t="s">
        <v>6959</v>
      </c>
      <c r="F1859" s="9" t="s">
        <v>6960</v>
      </c>
      <c r="G1859" s="12">
        <v>10</v>
      </c>
      <c r="H1859" s="9" t="s">
        <v>6961</v>
      </c>
      <c r="I1859" s="9" t="s">
        <v>6961</v>
      </c>
      <c r="J1859" s="12">
        <v>1</v>
      </c>
      <c r="K1859" s="13">
        <v>44330</v>
      </c>
      <c r="L1859" s="86">
        <f>(Tabla2[[#This Row],[release_year]]-'VARIANZA Y DES. EST'!$L$11)^2</f>
        <v>46.509705182670608</v>
      </c>
      <c r="M1859" s="12">
        <v>2021</v>
      </c>
      <c r="N1859" s="9" t="s">
        <v>110</v>
      </c>
      <c r="O1859" s="9" t="s">
        <v>6905</v>
      </c>
      <c r="P1859" s="12">
        <v>90</v>
      </c>
      <c r="Q1859" s="12">
        <v>90</v>
      </c>
      <c r="R1859" s="12">
        <v>91.489178196874306</v>
      </c>
      <c r="S1859" s="12" t="s">
        <v>28</v>
      </c>
      <c r="T1859" s="9" t="s">
        <v>111</v>
      </c>
      <c r="U1859" s="9" t="s">
        <v>30</v>
      </c>
      <c r="V1859" s="9" t="s">
        <v>111</v>
      </c>
      <c r="W1859" s="14">
        <v>2</v>
      </c>
    </row>
    <row r="1860" spans="1:23" x14ac:dyDescent="0.25">
      <c r="A1860" s="8">
        <v>1120</v>
      </c>
      <c r="B1860" s="9" t="s">
        <v>6962</v>
      </c>
      <c r="C1860" s="9" t="s">
        <v>22</v>
      </c>
      <c r="D1860" s="9" t="s">
        <v>6963</v>
      </c>
      <c r="E1860" s="18" t="s">
        <v>6964</v>
      </c>
      <c r="F1860" s="9" t="s">
        <v>6965</v>
      </c>
      <c r="G1860" s="12">
        <v>8</v>
      </c>
      <c r="H1860" s="9" t="s">
        <v>25</v>
      </c>
      <c r="I1860" s="9" t="s">
        <v>327</v>
      </c>
      <c r="J1860" s="12">
        <v>2</v>
      </c>
      <c r="K1860" s="13">
        <v>44287</v>
      </c>
      <c r="L1860" s="86">
        <f>(Tabla2[[#This Row],[release_year]]-'VARIANZA Y DES. EST'!$L$11)^2</f>
        <v>0.67207602404598188</v>
      </c>
      <c r="M1860" s="12">
        <v>2015</v>
      </c>
      <c r="N1860" s="9" t="s">
        <v>1991</v>
      </c>
      <c r="O1860" s="9" t="s">
        <v>6905</v>
      </c>
      <c r="P1860" s="12">
        <v>90</v>
      </c>
      <c r="Q1860" s="12">
        <v>90</v>
      </c>
      <c r="R1860" s="12">
        <v>91.489178196874306</v>
      </c>
      <c r="S1860" s="12" t="s">
        <v>28</v>
      </c>
      <c r="T1860" s="9" t="s">
        <v>6707</v>
      </c>
      <c r="U1860" s="9" t="s">
        <v>38</v>
      </c>
      <c r="V1860" s="9" t="s">
        <v>6707</v>
      </c>
      <c r="W1860" s="14">
        <v>2</v>
      </c>
    </row>
    <row r="1861" spans="1:23" x14ac:dyDescent="0.25">
      <c r="A1861" s="8">
        <v>1172</v>
      </c>
      <c r="B1861" s="9" t="s">
        <v>6966</v>
      </c>
      <c r="C1861" s="9" t="s">
        <v>22</v>
      </c>
      <c r="D1861" s="9" t="s">
        <v>6967</v>
      </c>
      <c r="E1861" s="18" t="s">
        <v>6968</v>
      </c>
      <c r="F1861" s="18"/>
      <c r="G1861" s="12">
        <v>0</v>
      </c>
      <c r="H1861" s="9" t="s">
        <v>25</v>
      </c>
      <c r="I1861" s="9" t="s">
        <v>25</v>
      </c>
      <c r="J1861" s="12">
        <v>1</v>
      </c>
      <c r="K1861" s="13">
        <v>44279</v>
      </c>
      <c r="L1861" s="86">
        <f>(Tabla2[[#This Row],[release_year]]-'VARIANZA Y DES. EST'!$L$11)^2</f>
        <v>46.509705182670608</v>
      </c>
      <c r="M1861" s="12">
        <v>2021</v>
      </c>
      <c r="N1861" s="9" t="s">
        <v>35</v>
      </c>
      <c r="O1861" s="9" t="s">
        <v>6905</v>
      </c>
      <c r="P1861" s="12">
        <v>90</v>
      </c>
      <c r="Q1861" s="12">
        <v>90</v>
      </c>
      <c r="R1861" s="12">
        <v>91.489178196874306</v>
      </c>
      <c r="S1861" s="12" t="s">
        <v>28</v>
      </c>
      <c r="T1861" s="9" t="s">
        <v>57</v>
      </c>
      <c r="U1861" s="9" t="s">
        <v>57</v>
      </c>
      <c r="V1861" s="9" t="s">
        <v>57</v>
      </c>
      <c r="W1861" s="14">
        <v>1</v>
      </c>
    </row>
    <row r="1862" spans="1:23" x14ac:dyDescent="0.25">
      <c r="A1862" s="8">
        <v>1178</v>
      </c>
      <c r="B1862" s="9" t="s">
        <v>6969</v>
      </c>
      <c r="C1862" s="9" t="s">
        <v>22</v>
      </c>
      <c r="D1862" s="9" t="s">
        <v>6970</v>
      </c>
      <c r="E1862" s="9" t="s">
        <v>6971</v>
      </c>
      <c r="F1862" s="9" t="s">
        <v>6972</v>
      </c>
      <c r="G1862" s="12">
        <v>8</v>
      </c>
      <c r="H1862" s="9" t="s">
        <v>4237</v>
      </c>
      <c r="I1862" s="9" t="s">
        <v>4237</v>
      </c>
      <c r="J1862" s="12">
        <v>1</v>
      </c>
      <c r="K1862" s="13">
        <v>44275</v>
      </c>
      <c r="L1862" s="86">
        <f>(Tabla2[[#This Row],[release_year]]-'VARIANZA Y DES. EST'!$L$11)^2</f>
        <v>33.870100322899837</v>
      </c>
      <c r="M1862" s="12">
        <v>2020</v>
      </c>
      <c r="N1862" s="9" t="s">
        <v>76</v>
      </c>
      <c r="O1862" s="9" t="s">
        <v>6905</v>
      </c>
      <c r="P1862" s="12">
        <v>90</v>
      </c>
      <c r="Q1862" s="12">
        <v>90</v>
      </c>
      <c r="R1862" s="12">
        <v>91.489178196874306</v>
      </c>
      <c r="S1862" s="12" t="s">
        <v>28</v>
      </c>
      <c r="T1862" s="9" t="s">
        <v>3179</v>
      </c>
      <c r="U1862" s="9" t="s">
        <v>514</v>
      </c>
      <c r="V1862" s="9" t="s">
        <v>3179</v>
      </c>
      <c r="W1862" s="14">
        <v>2</v>
      </c>
    </row>
    <row r="1863" spans="1:23" x14ac:dyDescent="0.25">
      <c r="A1863" s="8">
        <v>1219</v>
      </c>
      <c r="B1863" s="9" t="s">
        <v>6973</v>
      </c>
      <c r="C1863" s="9" t="s">
        <v>22</v>
      </c>
      <c r="D1863" s="9" t="s">
        <v>6974</v>
      </c>
      <c r="E1863" s="9" t="s">
        <v>6975</v>
      </c>
      <c r="F1863" s="9" t="s">
        <v>6976</v>
      </c>
      <c r="G1863" s="12">
        <v>9</v>
      </c>
      <c r="H1863" s="9" t="s">
        <v>25</v>
      </c>
      <c r="I1863" s="9" t="s">
        <v>25</v>
      </c>
      <c r="J1863" s="12">
        <v>1</v>
      </c>
      <c r="K1863" s="13">
        <v>44267</v>
      </c>
      <c r="L1863" s="86">
        <f>(Tabla2[[#This Row],[release_year]]-'VARIANZA Y DES. EST'!$L$11)^2</f>
        <v>46.509705182670608</v>
      </c>
      <c r="M1863" s="12">
        <v>2021</v>
      </c>
      <c r="N1863" s="9" t="s">
        <v>99</v>
      </c>
      <c r="O1863" s="9" t="s">
        <v>6905</v>
      </c>
      <c r="P1863" s="12">
        <v>90</v>
      </c>
      <c r="Q1863" s="12">
        <v>90</v>
      </c>
      <c r="R1863" s="12">
        <v>91.489178196874306</v>
      </c>
      <c r="S1863" s="12" t="s">
        <v>28</v>
      </c>
      <c r="T1863" s="9" t="s">
        <v>111</v>
      </c>
      <c r="U1863" s="9" t="s">
        <v>30</v>
      </c>
      <c r="V1863" s="9" t="s">
        <v>111</v>
      </c>
      <c r="W1863" s="14">
        <v>2</v>
      </c>
    </row>
    <row r="1864" spans="1:23" x14ac:dyDescent="0.25">
      <c r="A1864" s="8">
        <v>1265</v>
      </c>
      <c r="B1864" s="9" t="s">
        <v>6977</v>
      </c>
      <c r="C1864" s="9" t="s">
        <v>22</v>
      </c>
      <c r="D1864" s="9" t="s">
        <v>6978</v>
      </c>
      <c r="E1864" s="18" t="s">
        <v>6979</v>
      </c>
      <c r="F1864" s="9" t="s">
        <v>6980</v>
      </c>
      <c r="G1864" s="12">
        <v>11</v>
      </c>
      <c r="H1864" s="9" t="s">
        <v>25</v>
      </c>
      <c r="I1864" s="9" t="s">
        <v>25</v>
      </c>
      <c r="J1864" s="12">
        <v>1</v>
      </c>
      <c r="K1864" s="13">
        <v>44253</v>
      </c>
      <c r="L1864" s="86">
        <f>(Tabla2[[#This Row],[release_year]]-'VARIANZA Y DES. EST'!$L$11)^2</f>
        <v>10.1136565849629</v>
      </c>
      <c r="M1864" s="12">
        <v>2011</v>
      </c>
      <c r="N1864" s="9" t="s">
        <v>1991</v>
      </c>
      <c r="O1864" s="9" t="s">
        <v>6905</v>
      </c>
      <c r="P1864" s="12">
        <v>90</v>
      </c>
      <c r="Q1864" s="12">
        <v>90</v>
      </c>
      <c r="R1864" s="12">
        <v>91.489178196874306</v>
      </c>
      <c r="S1864" s="12" t="s">
        <v>28</v>
      </c>
      <c r="T1864" s="9" t="s">
        <v>94</v>
      </c>
      <c r="U1864" s="9" t="s">
        <v>95</v>
      </c>
      <c r="V1864" s="9" t="s">
        <v>94</v>
      </c>
      <c r="W1864" s="14">
        <v>3</v>
      </c>
    </row>
    <row r="1865" spans="1:23" x14ac:dyDescent="0.25">
      <c r="A1865" s="8">
        <v>1280</v>
      </c>
      <c r="B1865" s="9" t="s">
        <v>6981</v>
      </c>
      <c r="C1865" s="9" t="s">
        <v>22</v>
      </c>
      <c r="D1865" s="9" t="s">
        <v>6982</v>
      </c>
      <c r="E1865" s="9" t="s">
        <v>4627</v>
      </c>
      <c r="F1865" s="9"/>
      <c r="G1865" s="12">
        <v>0</v>
      </c>
      <c r="H1865" s="9" t="s">
        <v>160</v>
      </c>
      <c r="I1865" s="9" t="s">
        <v>160</v>
      </c>
      <c r="J1865" s="12">
        <v>1</v>
      </c>
      <c r="K1865" s="13">
        <v>44250</v>
      </c>
      <c r="L1865" s="86">
        <f>(Tabla2[[#This Row],[release_year]]-'VARIANZA Y DES. EST'!$L$11)^2</f>
        <v>33.870100322899837</v>
      </c>
      <c r="M1865" s="12">
        <v>2020</v>
      </c>
      <c r="N1865" s="9" t="s">
        <v>35</v>
      </c>
      <c r="O1865" s="9" t="s">
        <v>6905</v>
      </c>
      <c r="P1865" s="12">
        <v>90</v>
      </c>
      <c r="Q1865" s="12">
        <v>90</v>
      </c>
      <c r="R1865" s="12">
        <v>91.489178196874306</v>
      </c>
      <c r="S1865" s="12" t="s">
        <v>28</v>
      </c>
      <c r="T1865" s="9" t="s">
        <v>105</v>
      </c>
      <c r="U1865" s="9" t="s">
        <v>57</v>
      </c>
      <c r="V1865" s="9" t="s">
        <v>105</v>
      </c>
      <c r="W1865" s="14">
        <v>2</v>
      </c>
    </row>
    <row r="1866" spans="1:23" x14ac:dyDescent="0.25">
      <c r="A1866" s="8">
        <v>1373</v>
      </c>
      <c r="B1866" s="9" t="s">
        <v>6983</v>
      </c>
      <c r="C1866" s="9" t="s">
        <v>22</v>
      </c>
      <c r="D1866" s="9" t="s">
        <v>6984</v>
      </c>
      <c r="E1866" s="9" t="s">
        <v>6985</v>
      </c>
      <c r="F1866" s="9" t="s">
        <v>6986</v>
      </c>
      <c r="G1866" s="12">
        <v>4</v>
      </c>
      <c r="H1866" s="9" t="s">
        <v>2935</v>
      </c>
      <c r="I1866" s="9" t="s">
        <v>2935</v>
      </c>
      <c r="J1866" s="12">
        <v>1</v>
      </c>
      <c r="K1866" s="13">
        <v>44224</v>
      </c>
      <c r="L1866" s="86">
        <f>(Tabla2[[#This Row],[release_year]]-'VARIANZA Y DES. EST'!$L$11)^2</f>
        <v>46.509705182670608</v>
      </c>
      <c r="M1866" s="12">
        <v>2021</v>
      </c>
      <c r="N1866" s="9" t="s">
        <v>82</v>
      </c>
      <c r="O1866" s="9" t="s">
        <v>6905</v>
      </c>
      <c r="P1866" s="12">
        <v>90</v>
      </c>
      <c r="Q1866" s="12">
        <v>90</v>
      </c>
      <c r="R1866" s="12">
        <v>91.489178196874306</v>
      </c>
      <c r="S1866" s="12" t="s">
        <v>28</v>
      </c>
      <c r="T1866" s="9" t="s">
        <v>6181</v>
      </c>
      <c r="U1866" s="9" t="s">
        <v>30</v>
      </c>
      <c r="V1866" s="9" t="s">
        <v>6181</v>
      </c>
      <c r="W1866" s="14">
        <v>3</v>
      </c>
    </row>
    <row r="1867" spans="1:23" x14ac:dyDescent="0.25">
      <c r="A1867" s="8">
        <v>1421</v>
      </c>
      <c r="B1867" s="9" t="s">
        <v>6987</v>
      </c>
      <c r="C1867" s="9" t="s">
        <v>22</v>
      </c>
      <c r="D1867" s="9" t="s">
        <v>6988</v>
      </c>
      <c r="E1867" s="20" t="s">
        <v>6989</v>
      </c>
      <c r="F1867" s="21"/>
      <c r="G1867" s="12">
        <v>0</v>
      </c>
      <c r="H1867" s="9" t="s">
        <v>25</v>
      </c>
      <c r="I1867" s="9" t="s">
        <v>25</v>
      </c>
      <c r="J1867" s="12">
        <v>1</v>
      </c>
      <c r="K1867" s="13">
        <v>44207</v>
      </c>
      <c r="L1867" s="86">
        <f>(Tabla2[[#This Row],[release_year]]-'VARIANZA Y DES. EST'!$L$11)^2</f>
        <v>46.509705182670608</v>
      </c>
      <c r="M1867" s="12">
        <v>2021</v>
      </c>
      <c r="N1867" s="9" t="s">
        <v>76</v>
      </c>
      <c r="O1867" s="9" t="s">
        <v>6905</v>
      </c>
      <c r="P1867" s="12">
        <v>90</v>
      </c>
      <c r="Q1867" s="12">
        <v>90</v>
      </c>
      <c r="R1867" s="12">
        <v>91.489178196874306</v>
      </c>
      <c r="S1867" s="12" t="s">
        <v>28</v>
      </c>
      <c r="T1867" s="9" t="s">
        <v>57</v>
      </c>
      <c r="U1867" s="9" t="s">
        <v>57</v>
      </c>
      <c r="V1867" s="9" t="s">
        <v>57</v>
      </c>
      <c r="W1867" s="14">
        <v>1</v>
      </c>
    </row>
    <row r="1868" spans="1:23" x14ac:dyDescent="0.25">
      <c r="A1868" s="8">
        <v>1451</v>
      </c>
      <c r="B1868" s="9" t="s">
        <v>6990</v>
      </c>
      <c r="C1868" s="9" t="s">
        <v>22</v>
      </c>
      <c r="D1868" s="9" t="s">
        <v>6991</v>
      </c>
      <c r="E1868" s="18" t="s">
        <v>6992</v>
      </c>
      <c r="F1868" s="9" t="s">
        <v>2590</v>
      </c>
      <c r="G1868" s="12">
        <v>1</v>
      </c>
      <c r="H1868" s="9" t="s">
        <v>25</v>
      </c>
      <c r="I1868" s="9" t="s">
        <v>25</v>
      </c>
      <c r="J1868" s="12">
        <v>1</v>
      </c>
      <c r="K1868" s="13">
        <v>44197</v>
      </c>
      <c r="L1868" s="86">
        <f>(Tabla2[[#This Row],[release_year]]-'VARIANZA Y DES. EST'!$L$11)^2</f>
        <v>738.76313995046439</v>
      </c>
      <c r="M1868" s="12">
        <v>1987</v>
      </c>
      <c r="N1868" s="9" t="s">
        <v>1991</v>
      </c>
      <c r="O1868" s="9" t="s">
        <v>6905</v>
      </c>
      <c r="P1868" s="12">
        <v>90</v>
      </c>
      <c r="Q1868" s="12">
        <v>90</v>
      </c>
      <c r="R1868" s="12">
        <v>91.489178196874306</v>
      </c>
      <c r="S1868" s="12" t="s">
        <v>28</v>
      </c>
      <c r="T1868" s="9" t="s">
        <v>477</v>
      </c>
      <c r="U1868" s="9" t="s">
        <v>477</v>
      </c>
      <c r="V1868" s="9" t="s">
        <v>477</v>
      </c>
      <c r="W1868" s="14">
        <v>1</v>
      </c>
    </row>
    <row r="1869" spans="1:23" x14ac:dyDescent="0.25">
      <c r="A1869" s="8">
        <v>1530</v>
      </c>
      <c r="B1869" s="9" t="s">
        <v>6993</v>
      </c>
      <c r="C1869" s="9" t="s">
        <v>22</v>
      </c>
      <c r="D1869" s="9" t="s">
        <v>6994</v>
      </c>
      <c r="E1869" s="9" t="s">
        <v>6995</v>
      </c>
      <c r="F1869" s="9" t="s">
        <v>6996</v>
      </c>
      <c r="G1869" s="12">
        <v>7</v>
      </c>
      <c r="H1869" s="9" t="s">
        <v>3522</v>
      </c>
      <c r="I1869" s="9" t="s">
        <v>3522</v>
      </c>
      <c r="J1869" s="12">
        <v>1</v>
      </c>
      <c r="K1869" s="16">
        <v>44182</v>
      </c>
      <c r="L1869" s="86">
        <f>(Tabla2[[#This Row],[release_year]]-'VARIANZA Y DES. EST'!$L$11)^2</f>
        <v>23.230495463129063</v>
      </c>
      <c r="M1869" s="12">
        <v>2019</v>
      </c>
      <c r="N1869" s="9" t="s">
        <v>35</v>
      </c>
      <c r="O1869" s="9" t="s">
        <v>6905</v>
      </c>
      <c r="P1869" s="12">
        <v>90</v>
      </c>
      <c r="Q1869" s="12">
        <v>90</v>
      </c>
      <c r="R1869" s="12">
        <v>91.489178196874306</v>
      </c>
      <c r="S1869" s="12" t="s">
        <v>28</v>
      </c>
      <c r="T1869" s="9" t="s">
        <v>6997</v>
      </c>
      <c r="U1869" s="9" t="s">
        <v>239</v>
      </c>
      <c r="V1869" s="9" t="s">
        <v>6997</v>
      </c>
      <c r="W1869" s="14">
        <v>2</v>
      </c>
    </row>
    <row r="1870" spans="1:23" x14ac:dyDescent="0.25">
      <c r="A1870" s="8">
        <v>1578</v>
      </c>
      <c r="B1870" s="9" t="s">
        <v>6998</v>
      </c>
      <c r="C1870" s="9" t="s">
        <v>22</v>
      </c>
      <c r="D1870" s="10" t="s">
        <v>6999</v>
      </c>
      <c r="E1870" s="11"/>
      <c r="F1870" s="9" t="s">
        <v>7000</v>
      </c>
      <c r="G1870" s="12">
        <v>1</v>
      </c>
      <c r="H1870" s="9" t="s">
        <v>858</v>
      </c>
      <c r="I1870" s="9" t="s">
        <v>858</v>
      </c>
      <c r="J1870" s="12">
        <v>1</v>
      </c>
      <c r="K1870" s="13">
        <v>44173</v>
      </c>
      <c r="L1870" s="86">
        <f>(Tabla2[[#This Row],[release_year]]-'VARIANZA Y DES. EST'!$L$11)^2</f>
        <v>33.870100322899837</v>
      </c>
      <c r="M1870" s="12">
        <v>2020</v>
      </c>
      <c r="N1870" s="9" t="s">
        <v>76</v>
      </c>
      <c r="O1870" s="9" t="s">
        <v>6905</v>
      </c>
      <c r="P1870" s="12">
        <v>90</v>
      </c>
      <c r="Q1870" s="12">
        <v>90</v>
      </c>
      <c r="R1870" s="12">
        <v>91.489178196874306</v>
      </c>
      <c r="S1870" s="12" t="s">
        <v>28</v>
      </c>
      <c r="T1870" s="9" t="s">
        <v>756</v>
      </c>
      <c r="U1870" s="9" t="s">
        <v>57</v>
      </c>
      <c r="V1870" s="9" t="s">
        <v>756</v>
      </c>
      <c r="W1870" s="14">
        <v>3</v>
      </c>
    </row>
    <row r="1871" spans="1:23" x14ac:dyDescent="0.25">
      <c r="A1871" s="8">
        <v>1732</v>
      </c>
      <c r="B1871" s="9" t="s">
        <v>7001</v>
      </c>
      <c r="C1871" s="9" t="s">
        <v>22</v>
      </c>
      <c r="D1871" s="9" t="s">
        <v>7002</v>
      </c>
      <c r="E1871" s="18" t="s">
        <v>7003</v>
      </c>
      <c r="F1871" s="9" t="s">
        <v>7004</v>
      </c>
      <c r="G1871" s="12">
        <v>13</v>
      </c>
      <c r="H1871" s="9" t="s">
        <v>25</v>
      </c>
      <c r="I1871" s="9" t="s">
        <v>25</v>
      </c>
      <c r="J1871" s="12">
        <v>1</v>
      </c>
      <c r="K1871" s="13">
        <v>44140</v>
      </c>
      <c r="L1871" s="86">
        <f>(Tabla2[[#This Row],[release_year]]-'VARIANZA Y DES. EST'!$L$11)^2</f>
        <v>33.870100322899837</v>
      </c>
      <c r="M1871" s="12">
        <v>2020</v>
      </c>
      <c r="N1871" s="9" t="s">
        <v>76</v>
      </c>
      <c r="O1871" s="9" t="s">
        <v>6905</v>
      </c>
      <c r="P1871" s="12">
        <v>90</v>
      </c>
      <c r="Q1871" s="12">
        <v>90</v>
      </c>
      <c r="R1871" s="12">
        <v>91.489178196874306</v>
      </c>
      <c r="S1871" s="12" t="s">
        <v>28</v>
      </c>
      <c r="T1871" s="9" t="s">
        <v>7005</v>
      </c>
      <c r="U1871" s="9" t="s">
        <v>45</v>
      </c>
      <c r="V1871" s="9" t="s">
        <v>7005</v>
      </c>
      <c r="W1871" s="14">
        <v>3</v>
      </c>
    </row>
    <row r="1872" spans="1:23" x14ac:dyDescent="0.25">
      <c r="A1872" s="8">
        <v>1754</v>
      </c>
      <c r="B1872" s="9" t="s">
        <v>7006</v>
      </c>
      <c r="C1872" s="9" t="s">
        <v>22</v>
      </c>
      <c r="D1872" s="9" t="s">
        <v>7007</v>
      </c>
      <c r="E1872" s="18" t="s">
        <v>7008</v>
      </c>
      <c r="F1872" s="9" t="s">
        <v>7009</v>
      </c>
      <c r="G1872" s="12">
        <v>6</v>
      </c>
      <c r="H1872" s="9" t="s">
        <v>160</v>
      </c>
      <c r="I1872" s="9" t="s">
        <v>160</v>
      </c>
      <c r="J1872" s="12">
        <v>1</v>
      </c>
      <c r="K1872" s="13">
        <v>44136</v>
      </c>
      <c r="L1872" s="86">
        <f>(Tabla2[[#This Row],[release_year]]-'VARIANZA Y DES. EST'!$L$11)^2</f>
        <v>14.590890603358293</v>
      </c>
      <c r="M1872" s="12">
        <v>2018</v>
      </c>
      <c r="N1872" s="9" t="s">
        <v>99</v>
      </c>
      <c r="O1872" s="9" t="s">
        <v>6905</v>
      </c>
      <c r="P1872" s="12">
        <v>90</v>
      </c>
      <c r="Q1872" s="12">
        <v>90</v>
      </c>
      <c r="R1872" s="12">
        <v>91.489178196874306</v>
      </c>
      <c r="S1872" s="12" t="s">
        <v>28</v>
      </c>
      <c r="T1872" s="9" t="s">
        <v>30</v>
      </c>
      <c r="U1872" s="9" t="s">
        <v>30</v>
      </c>
      <c r="V1872" s="9" t="s">
        <v>30</v>
      </c>
      <c r="W1872" s="14">
        <v>1</v>
      </c>
    </row>
    <row r="1873" spans="1:23" x14ac:dyDescent="0.25">
      <c r="A1873" s="8">
        <v>1883</v>
      </c>
      <c r="B1873" s="9" t="s">
        <v>7010</v>
      </c>
      <c r="C1873" s="9" t="s">
        <v>22</v>
      </c>
      <c r="D1873" s="9" t="s">
        <v>7011</v>
      </c>
      <c r="E1873" s="9" t="s">
        <v>7012</v>
      </c>
      <c r="F1873" s="9" t="s">
        <v>1404</v>
      </c>
      <c r="G1873" s="12">
        <v>1</v>
      </c>
      <c r="H1873" s="9" t="s">
        <v>126</v>
      </c>
      <c r="I1873" s="9" t="s">
        <v>126</v>
      </c>
      <c r="J1873" s="12">
        <v>1</v>
      </c>
      <c r="K1873" s="13">
        <v>44110</v>
      </c>
      <c r="L1873" s="86">
        <f>(Tabla2[[#This Row],[release_year]]-'VARIANZA Y DES. EST'!$L$11)^2</f>
        <v>23.230495463129063</v>
      </c>
      <c r="M1873" s="12">
        <v>2019</v>
      </c>
      <c r="N1873" s="9" t="s">
        <v>35</v>
      </c>
      <c r="O1873" s="9" t="s">
        <v>6905</v>
      </c>
      <c r="P1873" s="12">
        <v>90</v>
      </c>
      <c r="Q1873" s="12">
        <v>90</v>
      </c>
      <c r="R1873" s="12">
        <v>91.489178196874306</v>
      </c>
      <c r="S1873" s="12" t="s">
        <v>28</v>
      </c>
      <c r="T1873" s="9" t="s">
        <v>576</v>
      </c>
      <c r="U1873" s="9" t="s">
        <v>57</v>
      </c>
      <c r="V1873" s="9" t="s">
        <v>576</v>
      </c>
      <c r="W1873" s="14">
        <v>2</v>
      </c>
    </row>
    <row r="1874" spans="1:23" x14ac:dyDescent="0.25">
      <c r="A1874" s="8">
        <v>1988</v>
      </c>
      <c r="B1874" s="9" t="s">
        <v>7013</v>
      </c>
      <c r="C1874" s="9" t="s">
        <v>22</v>
      </c>
      <c r="D1874" s="9" t="s">
        <v>7014</v>
      </c>
      <c r="E1874" s="18" t="s">
        <v>7015</v>
      </c>
      <c r="F1874" s="9" t="s">
        <v>7016</v>
      </c>
      <c r="G1874" s="12">
        <v>10</v>
      </c>
      <c r="H1874" s="9" t="s">
        <v>25</v>
      </c>
      <c r="I1874" s="9" t="s">
        <v>25</v>
      </c>
      <c r="J1874" s="12">
        <v>1</v>
      </c>
      <c r="K1874" s="13">
        <v>44091</v>
      </c>
      <c r="L1874" s="86">
        <f>(Tabla2[[#This Row],[release_year]]-'VARIANZA Y DES. EST'!$L$11)^2</f>
        <v>33.870100322899837</v>
      </c>
      <c r="M1874" s="12">
        <v>2020</v>
      </c>
      <c r="N1874" s="9" t="s">
        <v>76</v>
      </c>
      <c r="O1874" s="9" t="s">
        <v>6905</v>
      </c>
      <c r="P1874" s="12">
        <v>90</v>
      </c>
      <c r="Q1874" s="12">
        <v>90</v>
      </c>
      <c r="R1874" s="12">
        <v>91.489178196874306</v>
      </c>
      <c r="S1874" s="12" t="s">
        <v>28</v>
      </c>
      <c r="T1874" s="9" t="s">
        <v>144</v>
      </c>
      <c r="U1874" s="9" t="s">
        <v>45</v>
      </c>
      <c r="V1874" s="9" t="s">
        <v>144</v>
      </c>
      <c r="W1874" s="14">
        <v>2</v>
      </c>
    </row>
    <row r="1875" spans="1:23" x14ac:dyDescent="0.25">
      <c r="A1875" s="8">
        <v>2150</v>
      </c>
      <c r="B1875" s="9" t="s">
        <v>7017</v>
      </c>
      <c r="C1875" s="9" t="s">
        <v>22</v>
      </c>
      <c r="D1875" s="9" t="s">
        <v>7018</v>
      </c>
      <c r="E1875" s="18" t="s">
        <v>7019</v>
      </c>
      <c r="F1875" s="18" t="s">
        <v>7020</v>
      </c>
      <c r="G1875" s="12">
        <v>9</v>
      </c>
      <c r="H1875" s="9" t="s">
        <v>25</v>
      </c>
      <c r="I1875" s="9" t="s">
        <v>7021</v>
      </c>
      <c r="J1875" s="12">
        <v>3</v>
      </c>
      <c r="K1875" s="13">
        <v>44051</v>
      </c>
      <c r="L1875" s="86">
        <f>(Tabla2[[#This Row],[release_year]]-'VARIANZA Y DES. EST'!$L$11)^2</f>
        <v>33.870100322899837</v>
      </c>
      <c r="M1875" s="12">
        <v>2020</v>
      </c>
      <c r="N1875" s="9" t="s">
        <v>1991</v>
      </c>
      <c r="O1875" s="9" t="s">
        <v>6905</v>
      </c>
      <c r="P1875" s="12">
        <v>90</v>
      </c>
      <c r="Q1875" s="12">
        <v>90</v>
      </c>
      <c r="R1875" s="12">
        <v>91.489178196874306</v>
      </c>
      <c r="S1875" s="12" t="s">
        <v>28</v>
      </c>
      <c r="T1875" s="9" t="s">
        <v>3370</v>
      </c>
      <c r="U1875" s="9" t="s">
        <v>514</v>
      </c>
      <c r="V1875" s="9" t="s">
        <v>3370</v>
      </c>
      <c r="W1875" s="14">
        <v>2</v>
      </c>
    </row>
    <row r="1876" spans="1:23" x14ac:dyDescent="0.25">
      <c r="A1876" s="8">
        <v>2233</v>
      </c>
      <c r="B1876" s="9" t="s">
        <v>7022</v>
      </c>
      <c r="C1876" s="9" t="s">
        <v>22</v>
      </c>
      <c r="D1876" s="9" t="s">
        <v>7023</v>
      </c>
      <c r="E1876" s="18" t="s">
        <v>7024</v>
      </c>
      <c r="F1876" s="9" t="s">
        <v>7025</v>
      </c>
      <c r="G1876" s="12">
        <v>6</v>
      </c>
      <c r="H1876" s="9" t="s">
        <v>25</v>
      </c>
      <c r="I1876" s="9" t="s">
        <v>25</v>
      </c>
      <c r="J1876" s="12">
        <v>1</v>
      </c>
      <c r="K1876" s="13">
        <v>44028</v>
      </c>
      <c r="L1876" s="86">
        <f>(Tabla2[[#This Row],[release_year]]-'VARIANZA Y DES. EST'!$L$11)^2</f>
        <v>33.870100322899837</v>
      </c>
      <c r="M1876" s="12">
        <v>2020</v>
      </c>
      <c r="N1876" s="9" t="s">
        <v>35</v>
      </c>
      <c r="O1876" s="9" t="s">
        <v>6905</v>
      </c>
      <c r="P1876" s="12">
        <v>90</v>
      </c>
      <c r="Q1876" s="12">
        <v>90</v>
      </c>
      <c r="R1876" s="12">
        <v>91.489178196874306</v>
      </c>
      <c r="S1876" s="12" t="s">
        <v>28</v>
      </c>
      <c r="T1876" s="9" t="s">
        <v>3969</v>
      </c>
      <c r="U1876" s="9" t="s">
        <v>3969</v>
      </c>
      <c r="V1876" s="9" t="s">
        <v>3969</v>
      </c>
      <c r="W1876" s="14">
        <v>1</v>
      </c>
    </row>
    <row r="1877" spans="1:23" x14ac:dyDescent="0.25">
      <c r="A1877" s="8">
        <v>2349</v>
      </c>
      <c r="B1877" s="9" t="s">
        <v>7026</v>
      </c>
      <c r="C1877" s="9" t="s">
        <v>22</v>
      </c>
      <c r="D1877" s="9" t="s">
        <v>7027</v>
      </c>
      <c r="E1877" s="18" t="s">
        <v>7028</v>
      </c>
      <c r="F1877" s="9" t="s">
        <v>7029</v>
      </c>
      <c r="G1877" s="12">
        <v>10</v>
      </c>
      <c r="H1877" s="9" t="s">
        <v>175</v>
      </c>
      <c r="I1877" s="9" t="s">
        <v>175</v>
      </c>
      <c r="J1877" s="12">
        <v>1</v>
      </c>
      <c r="K1877" s="13">
        <v>44004</v>
      </c>
      <c r="L1877" s="86">
        <f>(Tabla2[[#This Row],[release_year]]-'VARIANZA Y DES. EST'!$L$11)^2</f>
        <v>7.9512857435875226</v>
      </c>
      <c r="M1877" s="12">
        <v>2017</v>
      </c>
      <c r="N1877" s="9" t="s">
        <v>82</v>
      </c>
      <c r="O1877" s="9" t="s">
        <v>6905</v>
      </c>
      <c r="P1877" s="12">
        <v>90</v>
      </c>
      <c r="Q1877" s="12">
        <v>90</v>
      </c>
      <c r="R1877" s="12">
        <v>91.489178196874306</v>
      </c>
      <c r="S1877" s="12" t="s">
        <v>28</v>
      </c>
      <c r="T1877" s="9" t="s">
        <v>3625</v>
      </c>
      <c r="U1877" s="9" t="s">
        <v>95</v>
      </c>
      <c r="V1877" s="9" t="s">
        <v>3625</v>
      </c>
      <c r="W1877" s="14">
        <v>3</v>
      </c>
    </row>
    <row r="1878" spans="1:23" x14ac:dyDescent="0.25">
      <c r="A1878" s="8">
        <v>2361</v>
      </c>
      <c r="B1878" s="9" t="s">
        <v>7030</v>
      </c>
      <c r="C1878" s="9" t="s">
        <v>22</v>
      </c>
      <c r="D1878" s="9" t="s">
        <v>7031</v>
      </c>
      <c r="E1878" s="18" t="s">
        <v>7032</v>
      </c>
      <c r="F1878" s="9" t="s">
        <v>7033</v>
      </c>
      <c r="G1878" s="12">
        <v>2</v>
      </c>
      <c r="H1878" s="9" t="s">
        <v>7034</v>
      </c>
      <c r="I1878" s="9" t="s">
        <v>7034</v>
      </c>
      <c r="J1878" s="12">
        <v>1</v>
      </c>
      <c r="K1878" s="13">
        <v>44001</v>
      </c>
      <c r="L1878" s="86">
        <f>(Tabla2[[#This Row],[release_year]]-'VARIANZA Y DES. EST'!$L$11)^2</f>
        <v>33.870100322899837</v>
      </c>
      <c r="M1878" s="12">
        <v>2020</v>
      </c>
      <c r="N1878" s="9" t="s">
        <v>76</v>
      </c>
      <c r="O1878" s="9" t="s">
        <v>6905</v>
      </c>
      <c r="P1878" s="12">
        <v>90</v>
      </c>
      <c r="Q1878" s="12">
        <v>90</v>
      </c>
      <c r="R1878" s="12">
        <v>91.489178196874306</v>
      </c>
      <c r="S1878" s="12" t="s">
        <v>28</v>
      </c>
      <c r="T1878" s="9" t="s">
        <v>3319</v>
      </c>
      <c r="U1878" s="9" t="s">
        <v>45</v>
      </c>
      <c r="V1878" s="9" t="s">
        <v>3319</v>
      </c>
      <c r="W1878" s="14">
        <v>3</v>
      </c>
    </row>
    <row r="1879" spans="1:23" x14ac:dyDescent="0.25">
      <c r="A1879" s="8">
        <v>2417</v>
      </c>
      <c r="B1879" s="9" t="s">
        <v>7035</v>
      </c>
      <c r="C1879" s="9" t="s">
        <v>22</v>
      </c>
      <c r="D1879" s="9" t="s">
        <v>7036</v>
      </c>
      <c r="E1879" s="18" t="s">
        <v>7037</v>
      </c>
      <c r="F1879" s="9" t="s">
        <v>7038</v>
      </c>
      <c r="G1879" s="12">
        <v>6</v>
      </c>
      <c r="H1879" s="9" t="s">
        <v>25</v>
      </c>
      <c r="I1879" s="9" t="s">
        <v>25</v>
      </c>
      <c r="J1879" s="12">
        <v>1</v>
      </c>
      <c r="K1879" s="13">
        <v>43988</v>
      </c>
      <c r="L1879" s="86">
        <f>(Tabla2[[#This Row],[release_year]]-'VARIANZA Y DES. EST'!$L$11)^2</f>
        <v>33.870100322899837</v>
      </c>
      <c r="M1879" s="12">
        <v>2020</v>
      </c>
      <c r="N1879" s="9" t="s">
        <v>1991</v>
      </c>
      <c r="O1879" s="9" t="s">
        <v>6905</v>
      </c>
      <c r="P1879" s="12">
        <v>90</v>
      </c>
      <c r="Q1879" s="12">
        <v>90</v>
      </c>
      <c r="R1879" s="12">
        <v>91.489178196874306</v>
      </c>
      <c r="S1879" s="12" t="s">
        <v>28</v>
      </c>
      <c r="T1879" s="9" t="s">
        <v>144</v>
      </c>
      <c r="U1879" s="9" t="s">
        <v>45</v>
      </c>
      <c r="V1879" s="9" t="s">
        <v>144</v>
      </c>
      <c r="W1879" s="14">
        <v>2</v>
      </c>
    </row>
    <row r="1880" spans="1:23" x14ac:dyDescent="0.25">
      <c r="A1880" s="8">
        <v>2541</v>
      </c>
      <c r="B1880" s="9" t="s">
        <v>7039</v>
      </c>
      <c r="C1880" s="9" t="s">
        <v>22</v>
      </c>
      <c r="D1880" s="9" t="s">
        <v>7040</v>
      </c>
      <c r="E1880" s="18" t="s">
        <v>801</v>
      </c>
      <c r="F1880" s="9" t="s">
        <v>7041</v>
      </c>
      <c r="G1880" s="12">
        <v>10</v>
      </c>
      <c r="H1880" s="9" t="s">
        <v>25</v>
      </c>
      <c r="I1880" s="9" t="s">
        <v>25</v>
      </c>
      <c r="J1880" s="12">
        <v>1</v>
      </c>
      <c r="K1880" s="13">
        <v>43964</v>
      </c>
      <c r="L1880" s="86">
        <f>(Tabla2[[#This Row],[release_year]]-'VARIANZA Y DES. EST'!$L$11)^2</f>
        <v>33.870100322899837</v>
      </c>
      <c r="M1880" s="12">
        <v>2020</v>
      </c>
      <c r="N1880" s="9" t="s">
        <v>76</v>
      </c>
      <c r="O1880" s="9" t="s">
        <v>6905</v>
      </c>
      <c r="P1880" s="12">
        <v>90</v>
      </c>
      <c r="Q1880" s="12">
        <v>90</v>
      </c>
      <c r="R1880" s="12">
        <v>91.489178196874306</v>
      </c>
      <c r="S1880" s="12" t="s">
        <v>28</v>
      </c>
      <c r="T1880" s="9" t="s">
        <v>3577</v>
      </c>
      <c r="U1880" s="9" t="s">
        <v>95</v>
      </c>
      <c r="V1880" s="9" t="s">
        <v>3577</v>
      </c>
      <c r="W1880" s="14">
        <v>2</v>
      </c>
    </row>
    <row r="1881" spans="1:23" x14ac:dyDescent="0.25">
      <c r="A1881" s="8">
        <v>2556</v>
      </c>
      <c r="B1881" s="9" t="s">
        <v>7042</v>
      </c>
      <c r="C1881" s="9" t="s">
        <v>22</v>
      </c>
      <c r="D1881" s="9" t="s">
        <v>7043</v>
      </c>
      <c r="E1881" s="18" t="s">
        <v>7044</v>
      </c>
      <c r="F1881" s="9" t="s">
        <v>7045</v>
      </c>
      <c r="G1881" s="12">
        <v>7</v>
      </c>
      <c r="H1881" s="9" t="s">
        <v>1803</v>
      </c>
      <c r="I1881" s="9" t="s">
        <v>1803</v>
      </c>
      <c r="J1881" s="12">
        <v>1</v>
      </c>
      <c r="K1881" s="13">
        <v>43958</v>
      </c>
      <c r="L1881" s="86">
        <f>(Tabla2[[#This Row],[release_year]]-'VARIANZA Y DES. EST'!$L$11)^2</f>
        <v>3.3116808838167522</v>
      </c>
      <c r="M1881" s="12">
        <v>2016</v>
      </c>
      <c r="N1881" s="9" t="s">
        <v>35</v>
      </c>
      <c r="O1881" s="9" t="s">
        <v>6905</v>
      </c>
      <c r="P1881" s="12">
        <v>90</v>
      </c>
      <c r="Q1881" s="12">
        <v>90</v>
      </c>
      <c r="R1881" s="12">
        <v>91.489178196874306</v>
      </c>
      <c r="S1881" s="12" t="s">
        <v>28</v>
      </c>
      <c r="T1881" s="9" t="s">
        <v>238</v>
      </c>
      <c r="U1881" s="9" t="s">
        <v>239</v>
      </c>
      <c r="V1881" s="9" t="s">
        <v>238</v>
      </c>
      <c r="W1881" s="14">
        <v>2</v>
      </c>
    </row>
    <row r="1882" spans="1:23" x14ac:dyDescent="0.25">
      <c r="A1882" s="8">
        <v>2573</v>
      </c>
      <c r="B1882" s="9" t="s">
        <v>7046</v>
      </c>
      <c r="C1882" s="9" t="s">
        <v>22</v>
      </c>
      <c r="D1882" s="9" t="s">
        <v>7047</v>
      </c>
      <c r="E1882" s="18" t="s">
        <v>7048</v>
      </c>
      <c r="F1882" s="9" t="s">
        <v>7049</v>
      </c>
      <c r="G1882" s="12">
        <v>10</v>
      </c>
      <c r="H1882" s="9" t="s">
        <v>25</v>
      </c>
      <c r="I1882" s="9" t="s">
        <v>25</v>
      </c>
      <c r="J1882" s="12">
        <v>1</v>
      </c>
      <c r="K1882" s="13">
        <v>43953</v>
      </c>
      <c r="L1882" s="86">
        <f>(Tabla2[[#This Row],[release_year]]-'VARIANZA Y DES. EST'!$L$11)^2</f>
        <v>33.870100322899837</v>
      </c>
      <c r="M1882" s="12">
        <v>2020</v>
      </c>
      <c r="N1882" s="9" t="s">
        <v>99</v>
      </c>
      <c r="O1882" s="9" t="s">
        <v>6905</v>
      </c>
      <c r="P1882" s="12">
        <v>90</v>
      </c>
      <c r="Q1882" s="12">
        <v>90</v>
      </c>
      <c r="R1882" s="12">
        <v>91.489178196874306</v>
      </c>
      <c r="S1882" s="12" t="s">
        <v>28</v>
      </c>
      <c r="T1882" s="9" t="s">
        <v>5043</v>
      </c>
      <c r="U1882" s="9" t="s">
        <v>30</v>
      </c>
      <c r="V1882" s="9" t="s">
        <v>5043</v>
      </c>
      <c r="W1882" s="14">
        <v>3</v>
      </c>
    </row>
    <row r="1883" spans="1:23" x14ac:dyDescent="0.25">
      <c r="A1883" s="8">
        <v>2582</v>
      </c>
      <c r="B1883" s="9" t="s">
        <v>7050</v>
      </c>
      <c r="C1883" s="9" t="s">
        <v>22</v>
      </c>
      <c r="D1883" s="9" t="s">
        <v>7051</v>
      </c>
      <c r="E1883" s="22" t="s">
        <v>7052</v>
      </c>
      <c r="F1883" s="23"/>
      <c r="G1883" s="12">
        <v>0</v>
      </c>
      <c r="H1883" s="9" t="s">
        <v>25</v>
      </c>
      <c r="I1883" s="9" t="s">
        <v>25</v>
      </c>
      <c r="J1883" s="12">
        <v>1</v>
      </c>
      <c r="K1883" s="13">
        <v>43952</v>
      </c>
      <c r="L1883" s="86">
        <f>(Tabla2[[#This Row],[release_year]]-'VARIANZA Y DES. EST'!$L$11)^2</f>
        <v>1.3928663045044412</v>
      </c>
      <c r="M1883" s="12">
        <v>2013</v>
      </c>
      <c r="N1883" s="9" t="s">
        <v>76</v>
      </c>
      <c r="O1883" s="9" t="s">
        <v>6905</v>
      </c>
      <c r="P1883" s="12">
        <v>90</v>
      </c>
      <c r="Q1883" s="12">
        <v>90</v>
      </c>
      <c r="R1883" s="12">
        <v>91.489178196874306</v>
      </c>
      <c r="S1883" s="12" t="s">
        <v>28</v>
      </c>
      <c r="T1883" s="9" t="s">
        <v>137</v>
      </c>
      <c r="U1883" s="9" t="s">
        <v>57</v>
      </c>
      <c r="V1883" s="9" t="s">
        <v>137</v>
      </c>
      <c r="W1883" s="14">
        <v>2</v>
      </c>
    </row>
    <row r="1884" spans="1:23" x14ac:dyDescent="0.25">
      <c r="A1884" s="8">
        <v>2706</v>
      </c>
      <c r="B1884" s="9" t="s">
        <v>7053</v>
      </c>
      <c r="C1884" s="9" t="s">
        <v>22</v>
      </c>
      <c r="D1884" s="9" t="s">
        <v>7054</v>
      </c>
      <c r="E1884" s="18" t="s">
        <v>7055</v>
      </c>
      <c r="F1884" s="18" t="s">
        <v>7056</v>
      </c>
      <c r="G1884" s="12">
        <v>7</v>
      </c>
      <c r="H1884" s="9" t="s">
        <v>25</v>
      </c>
      <c r="I1884" s="9" t="s">
        <v>25</v>
      </c>
      <c r="J1884" s="12">
        <v>1</v>
      </c>
      <c r="K1884" s="13">
        <v>43926</v>
      </c>
      <c r="L1884" s="86">
        <f>(Tabla2[[#This Row],[release_year]]-'VARIANZA Y DES. EST'!$L$11)^2</f>
        <v>23.230495463129063</v>
      </c>
      <c r="M1884" s="12">
        <v>2019</v>
      </c>
      <c r="N1884" s="9" t="s">
        <v>76</v>
      </c>
      <c r="O1884" s="9" t="s">
        <v>6905</v>
      </c>
      <c r="P1884" s="12">
        <v>90</v>
      </c>
      <c r="Q1884" s="12">
        <v>90</v>
      </c>
      <c r="R1884" s="12">
        <v>91.489178196874306</v>
      </c>
      <c r="S1884" s="12" t="s">
        <v>28</v>
      </c>
      <c r="T1884" s="9" t="s">
        <v>7057</v>
      </c>
      <c r="U1884" s="9" t="s">
        <v>514</v>
      </c>
      <c r="V1884" s="9" t="s">
        <v>7057</v>
      </c>
      <c r="W1884" s="14">
        <v>3</v>
      </c>
    </row>
    <row r="1885" spans="1:23" x14ac:dyDescent="0.25">
      <c r="A1885" s="8">
        <v>2867</v>
      </c>
      <c r="B1885" s="9" t="s">
        <v>7058</v>
      </c>
      <c r="C1885" s="9" t="s">
        <v>22</v>
      </c>
      <c r="D1885" s="9" t="s">
        <v>7059</v>
      </c>
      <c r="E1885" s="9" t="s">
        <v>7060</v>
      </c>
      <c r="F1885" s="9"/>
      <c r="G1885" s="12">
        <v>0</v>
      </c>
      <c r="H1885" s="9" t="s">
        <v>126</v>
      </c>
      <c r="I1885" s="9" t="s">
        <v>7061</v>
      </c>
      <c r="J1885" s="12">
        <v>3</v>
      </c>
      <c r="K1885" s="13">
        <v>43891</v>
      </c>
      <c r="L1885" s="86">
        <f>(Tabla2[[#This Row],[release_year]]-'VARIANZA Y DES. EST'!$L$11)^2</f>
        <v>23.230495463129063</v>
      </c>
      <c r="M1885" s="12">
        <v>2019</v>
      </c>
      <c r="N1885" s="9" t="s">
        <v>76</v>
      </c>
      <c r="O1885" s="9" t="s">
        <v>6905</v>
      </c>
      <c r="P1885" s="12">
        <v>90</v>
      </c>
      <c r="Q1885" s="12">
        <v>90</v>
      </c>
      <c r="R1885" s="12">
        <v>91.489178196874306</v>
      </c>
      <c r="S1885" s="12" t="s">
        <v>28</v>
      </c>
      <c r="T1885" s="9" t="s">
        <v>576</v>
      </c>
      <c r="U1885" s="9" t="s">
        <v>57</v>
      </c>
      <c r="V1885" s="9" t="s">
        <v>576</v>
      </c>
      <c r="W1885" s="14">
        <v>2</v>
      </c>
    </row>
    <row r="1886" spans="1:23" x14ac:dyDescent="0.25">
      <c r="A1886" s="8">
        <v>2991</v>
      </c>
      <c r="B1886" s="9" t="s">
        <v>7062</v>
      </c>
      <c r="C1886" s="9" t="s">
        <v>22</v>
      </c>
      <c r="D1886" s="9" t="s">
        <v>7063</v>
      </c>
      <c r="E1886" s="18" t="s">
        <v>7064</v>
      </c>
      <c r="F1886" s="9" t="s">
        <v>7065</v>
      </c>
      <c r="G1886" s="12">
        <v>8</v>
      </c>
      <c r="H1886" s="9" t="s">
        <v>530</v>
      </c>
      <c r="I1886" s="9" t="s">
        <v>530</v>
      </c>
      <c r="J1886" s="12">
        <v>1</v>
      </c>
      <c r="K1886" s="13">
        <v>43854</v>
      </c>
      <c r="L1886" s="86">
        <f>(Tabla2[[#This Row],[release_year]]-'VARIANZA Y DES. EST'!$L$11)^2</f>
        <v>0.67207602404598188</v>
      </c>
      <c r="M1886" s="12">
        <v>2015</v>
      </c>
      <c r="N1886" s="9" t="s">
        <v>76</v>
      </c>
      <c r="O1886" s="9" t="s">
        <v>6905</v>
      </c>
      <c r="P1886" s="12">
        <v>90</v>
      </c>
      <c r="Q1886" s="12">
        <v>90</v>
      </c>
      <c r="R1886" s="12">
        <v>91.489178196874306</v>
      </c>
      <c r="S1886" s="12" t="s">
        <v>28</v>
      </c>
      <c r="T1886" s="9" t="s">
        <v>2372</v>
      </c>
      <c r="U1886" s="9" t="s">
        <v>239</v>
      </c>
      <c r="V1886" s="9" t="s">
        <v>2372</v>
      </c>
      <c r="W1886" s="14">
        <v>2</v>
      </c>
    </row>
    <row r="1887" spans="1:23" x14ac:dyDescent="0.25">
      <c r="A1887" s="8">
        <v>3047</v>
      </c>
      <c r="B1887" s="9" t="s">
        <v>7066</v>
      </c>
      <c r="C1887" s="9" t="s">
        <v>22</v>
      </c>
      <c r="D1887" s="9" t="s">
        <v>7067</v>
      </c>
      <c r="E1887" s="9" t="s">
        <v>7068</v>
      </c>
      <c r="F1887" s="9" t="s">
        <v>7069</v>
      </c>
      <c r="G1887" s="12">
        <v>10</v>
      </c>
      <c r="H1887" s="9" t="s">
        <v>468</v>
      </c>
      <c r="I1887" s="9" t="s">
        <v>468</v>
      </c>
      <c r="J1887" s="12">
        <v>1</v>
      </c>
      <c r="K1887" s="13">
        <v>43833</v>
      </c>
      <c r="L1887" s="86">
        <f>(Tabla2[[#This Row],[release_year]]-'VARIANZA Y DES. EST'!$L$11)^2</f>
        <v>33.870100322899837</v>
      </c>
      <c r="M1887" s="12">
        <v>2020</v>
      </c>
      <c r="N1887" s="9" t="s">
        <v>35</v>
      </c>
      <c r="O1887" s="9" t="s">
        <v>6905</v>
      </c>
      <c r="P1887" s="12">
        <v>90</v>
      </c>
      <c r="Q1887" s="12">
        <v>90</v>
      </c>
      <c r="R1887" s="12">
        <v>91.489178196874306</v>
      </c>
      <c r="S1887" s="12" t="s">
        <v>28</v>
      </c>
      <c r="T1887" s="9" t="s">
        <v>3625</v>
      </c>
      <c r="U1887" s="9" t="s">
        <v>95</v>
      </c>
      <c r="V1887" s="9" t="s">
        <v>3625</v>
      </c>
      <c r="W1887" s="14">
        <v>3</v>
      </c>
    </row>
    <row r="1888" spans="1:23" x14ac:dyDescent="0.25">
      <c r="A1888" s="8">
        <v>3081</v>
      </c>
      <c r="B1888" s="9" t="s">
        <v>7070</v>
      </c>
      <c r="C1888" s="9" t="s">
        <v>22</v>
      </c>
      <c r="D1888" s="9" t="s">
        <v>7071</v>
      </c>
      <c r="E1888" s="9" t="s">
        <v>502</v>
      </c>
      <c r="F1888" s="9" t="s">
        <v>7072</v>
      </c>
      <c r="G1888" s="12">
        <v>9</v>
      </c>
      <c r="H1888" s="9" t="s">
        <v>25</v>
      </c>
      <c r="I1888" s="9" t="s">
        <v>25</v>
      </c>
      <c r="J1888" s="12">
        <v>1</v>
      </c>
      <c r="K1888" s="16">
        <v>43830</v>
      </c>
      <c r="L1888" s="86">
        <f>(Tabla2[[#This Row],[release_year]]-'VARIANZA Y DES. EST'!$L$11)^2</f>
        <v>23.230495463129063</v>
      </c>
      <c r="M1888" s="12">
        <v>2019</v>
      </c>
      <c r="N1888" s="9" t="s">
        <v>43</v>
      </c>
      <c r="O1888" s="9" t="s">
        <v>6905</v>
      </c>
      <c r="P1888" s="12">
        <v>90</v>
      </c>
      <c r="Q1888" s="12">
        <v>90</v>
      </c>
      <c r="R1888" s="12">
        <v>91.489178196874306</v>
      </c>
      <c r="S1888" s="12" t="s">
        <v>28</v>
      </c>
      <c r="T1888" s="9" t="s">
        <v>6000</v>
      </c>
      <c r="U1888" s="9" t="s">
        <v>95</v>
      </c>
      <c r="V1888" s="9" t="s">
        <v>6000</v>
      </c>
      <c r="W1888" s="14">
        <v>2</v>
      </c>
    </row>
    <row r="1889" spans="1:23" x14ac:dyDescent="0.25">
      <c r="A1889" s="8">
        <v>3108</v>
      </c>
      <c r="B1889" s="9" t="s">
        <v>7073</v>
      </c>
      <c r="C1889" s="9" t="s">
        <v>22</v>
      </c>
      <c r="D1889" s="9" t="s">
        <v>7074</v>
      </c>
      <c r="E1889" s="18" t="s">
        <v>7075</v>
      </c>
      <c r="F1889" s="18" t="s">
        <v>7076</v>
      </c>
      <c r="G1889" s="12">
        <v>8</v>
      </c>
      <c r="H1889" s="9" t="s">
        <v>25</v>
      </c>
      <c r="I1889" s="9" t="s">
        <v>25</v>
      </c>
      <c r="J1889" s="12">
        <v>1</v>
      </c>
      <c r="K1889" s="16">
        <v>43821</v>
      </c>
      <c r="L1889" s="86">
        <f>(Tabla2[[#This Row],[release_year]]-'VARIANZA Y DES. EST'!$L$11)^2</f>
        <v>23.230495463129063</v>
      </c>
      <c r="M1889" s="12">
        <v>2019</v>
      </c>
      <c r="N1889" s="9" t="s">
        <v>1991</v>
      </c>
      <c r="O1889" s="9" t="s">
        <v>6905</v>
      </c>
      <c r="P1889" s="12">
        <v>90</v>
      </c>
      <c r="Q1889" s="12">
        <v>90</v>
      </c>
      <c r="R1889" s="12">
        <v>91.489178196874306</v>
      </c>
      <c r="S1889" s="12" t="s">
        <v>28</v>
      </c>
      <c r="T1889" s="9" t="s">
        <v>3969</v>
      </c>
      <c r="U1889" s="9" t="s">
        <v>3969</v>
      </c>
      <c r="V1889" s="9" t="s">
        <v>3969</v>
      </c>
      <c r="W1889" s="14">
        <v>1</v>
      </c>
    </row>
    <row r="1890" spans="1:23" x14ac:dyDescent="0.25">
      <c r="A1890" s="8">
        <v>3330</v>
      </c>
      <c r="B1890" s="9" t="s">
        <v>7077</v>
      </c>
      <c r="C1890" s="9" t="s">
        <v>22</v>
      </c>
      <c r="D1890" s="9" t="s">
        <v>7078</v>
      </c>
      <c r="E1890" s="9" t="s">
        <v>7079</v>
      </c>
      <c r="F1890" s="9" t="s">
        <v>7080</v>
      </c>
      <c r="G1890" s="12">
        <v>4</v>
      </c>
      <c r="H1890" s="9" t="s">
        <v>25</v>
      </c>
      <c r="I1890" s="9" t="s">
        <v>25</v>
      </c>
      <c r="J1890" s="12">
        <v>1</v>
      </c>
      <c r="K1890" s="13">
        <v>43770</v>
      </c>
      <c r="L1890" s="86">
        <f>(Tabla2[[#This Row],[release_year]]-'VARIANZA Y DES. EST'!$L$11)^2</f>
        <v>23.230495463129063</v>
      </c>
      <c r="M1890" s="12">
        <v>2019</v>
      </c>
      <c r="N1890" s="9" t="s">
        <v>76</v>
      </c>
      <c r="O1890" s="9" t="s">
        <v>6905</v>
      </c>
      <c r="P1890" s="12">
        <v>90</v>
      </c>
      <c r="Q1890" s="12">
        <v>90</v>
      </c>
      <c r="R1890" s="12">
        <v>91.489178196874306</v>
      </c>
      <c r="S1890" s="12" t="s">
        <v>28</v>
      </c>
      <c r="T1890" s="9" t="s">
        <v>45</v>
      </c>
      <c r="U1890" s="9" t="s">
        <v>45</v>
      </c>
      <c r="V1890" s="9" t="s">
        <v>45</v>
      </c>
      <c r="W1890" s="14">
        <v>1</v>
      </c>
    </row>
    <row r="1891" spans="1:23" x14ac:dyDescent="0.25">
      <c r="A1891" s="8">
        <v>3466</v>
      </c>
      <c r="B1891" s="9" t="s">
        <v>7081</v>
      </c>
      <c r="C1891" s="9" t="s">
        <v>22</v>
      </c>
      <c r="D1891" s="9" t="s">
        <v>7082</v>
      </c>
      <c r="E1891" s="18" t="s">
        <v>7083</v>
      </c>
      <c r="F1891" s="9" t="s">
        <v>7084</v>
      </c>
      <c r="G1891" s="12">
        <v>6</v>
      </c>
      <c r="H1891" s="9" t="s">
        <v>75</v>
      </c>
      <c r="I1891" s="9" t="s">
        <v>75</v>
      </c>
      <c r="J1891" s="12">
        <v>1</v>
      </c>
      <c r="K1891" s="13">
        <v>43739</v>
      </c>
      <c r="L1891" s="86">
        <f>(Tabla2[[#This Row],[release_year]]-'VARIANZA Y DES. EST'!$L$11)^2</f>
        <v>14.590890603358293</v>
      </c>
      <c r="M1891" s="12">
        <v>2018</v>
      </c>
      <c r="N1891" s="9" t="s">
        <v>35</v>
      </c>
      <c r="O1891" s="9" t="s">
        <v>6905</v>
      </c>
      <c r="P1891" s="12">
        <v>90</v>
      </c>
      <c r="Q1891" s="12">
        <v>90</v>
      </c>
      <c r="R1891" s="12">
        <v>91.489178196874306</v>
      </c>
      <c r="S1891" s="12" t="s">
        <v>28</v>
      </c>
      <c r="T1891" s="9" t="s">
        <v>3319</v>
      </c>
      <c r="U1891" s="9" t="s">
        <v>45</v>
      </c>
      <c r="V1891" s="9" t="s">
        <v>3319</v>
      </c>
      <c r="W1891" s="14">
        <v>3</v>
      </c>
    </row>
    <row r="1892" spans="1:23" x14ac:dyDescent="0.25">
      <c r="A1892" s="8">
        <v>3481</v>
      </c>
      <c r="B1892" s="9" t="s">
        <v>7085</v>
      </c>
      <c r="C1892" s="9" t="s">
        <v>22</v>
      </c>
      <c r="D1892" s="9" t="s">
        <v>7086</v>
      </c>
      <c r="E1892" s="9" t="s">
        <v>867</v>
      </c>
      <c r="F1892" s="9" t="s">
        <v>7087</v>
      </c>
      <c r="G1892" s="12">
        <v>9</v>
      </c>
      <c r="H1892" s="9" t="s">
        <v>34</v>
      </c>
      <c r="I1892" s="9" t="s">
        <v>34</v>
      </c>
      <c r="J1892" s="12">
        <v>1</v>
      </c>
      <c r="K1892" s="13">
        <v>43736</v>
      </c>
      <c r="L1892" s="86">
        <f>(Tabla2[[#This Row],[release_year]]-'VARIANZA Y DES. EST'!$L$11)^2</f>
        <v>23.230495463129063</v>
      </c>
      <c r="M1892" s="12">
        <v>2019</v>
      </c>
      <c r="N1892" s="9" t="s">
        <v>82</v>
      </c>
      <c r="O1892" s="9" t="s">
        <v>6905</v>
      </c>
      <c r="P1892" s="12">
        <v>90</v>
      </c>
      <c r="Q1892" s="12">
        <v>90</v>
      </c>
      <c r="R1892" s="12">
        <v>91.489178196874306</v>
      </c>
      <c r="S1892" s="12" t="s">
        <v>28</v>
      </c>
      <c r="T1892" s="9" t="s">
        <v>70</v>
      </c>
      <c r="U1892" s="9" t="s">
        <v>45</v>
      </c>
      <c r="V1892" s="9" t="s">
        <v>70</v>
      </c>
      <c r="W1892" s="14">
        <v>2</v>
      </c>
    </row>
    <row r="1893" spans="1:23" x14ac:dyDescent="0.25">
      <c r="A1893" s="8">
        <v>3673</v>
      </c>
      <c r="B1893" s="9" t="s">
        <v>7088</v>
      </c>
      <c r="C1893" s="9" t="s">
        <v>22</v>
      </c>
      <c r="D1893" s="9" t="s">
        <v>7089</v>
      </c>
      <c r="E1893" s="18" t="s">
        <v>5625</v>
      </c>
      <c r="F1893" s="9" t="s">
        <v>7090</v>
      </c>
      <c r="G1893" s="12">
        <v>3</v>
      </c>
      <c r="H1893" s="9" t="s">
        <v>184</v>
      </c>
      <c r="I1893" s="9" t="s">
        <v>184</v>
      </c>
      <c r="J1893" s="12">
        <v>1</v>
      </c>
      <c r="K1893" s="13">
        <v>43658</v>
      </c>
      <c r="L1893" s="86">
        <f>(Tabla2[[#This Row],[release_year]]-'VARIANZA Y DES. EST'!$L$11)^2</f>
        <v>23.230495463129063</v>
      </c>
      <c r="M1893" s="12">
        <v>2019</v>
      </c>
      <c r="N1893" s="9" t="s">
        <v>76</v>
      </c>
      <c r="O1893" s="9" t="s">
        <v>6905</v>
      </c>
      <c r="P1893" s="12">
        <v>90</v>
      </c>
      <c r="Q1893" s="12">
        <v>90</v>
      </c>
      <c r="R1893" s="12">
        <v>91.489178196874306</v>
      </c>
      <c r="S1893" s="12" t="s">
        <v>28</v>
      </c>
      <c r="T1893" s="9" t="s">
        <v>460</v>
      </c>
      <c r="U1893" s="9" t="s">
        <v>45</v>
      </c>
      <c r="V1893" s="9" t="s">
        <v>460</v>
      </c>
      <c r="W1893" s="14">
        <v>3</v>
      </c>
    </row>
    <row r="1894" spans="1:23" x14ac:dyDescent="0.25">
      <c r="A1894" s="8">
        <v>3741</v>
      </c>
      <c r="B1894" s="9" t="s">
        <v>7091</v>
      </c>
      <c r="C1894" s="9" t="s">
        <v>22</v>
      </c>
      <c r="D1894" s="9" t="s">
        <v>7092</v>
      </c>
      <c r="E1894" s="18" t="s">
        <v>7093</v>
      </c>
      <c r="F1894" s="9" t="s">
        <v>7094</v>
      </c>
      <c r="G1894" s="12">
        <v>1</v>
      </c>
      <c r="H1894" s="9" t="s">
        <v>518</v>
      </c>
      <c r="I1894" s="9" t="s">
        <v>518</v>
      </c>
      <c r="J1894" s="12">
        <v>1</v>
      </c>
      <c r="K1894" s="13">
        <v>43631</v>
      </c>
      <c r="L1894" s="86">
        <f>(Tabla2[[#This Row],[release_year]]-'VARIANZA Y DES. EST'!$L$11)^2</f>
        <v>14.590890603358293</v>
      </c>
      <c r="M1894" s="12">
        <v>2018</v>
      </c>
      <c r="N1894" s="9" t="s">
        <v>35</v>
      </c>
      <c r="O1894" s="9" t="s">
        <v>6905</v>
      </c>
      <c r="P1894" s="12">
        <v>90</v>
      </c>
      <c r="Q1894" s="12">
        <v>90</v>
      </c>
      <c r="R1894" s="12">
        <v>91.489178196874306</v>
      </c>
      <c r="S1894" s="12" t="s">
        <v>28</v>
      </c>
      <c r="T1894" s="9" t="s">
        <v>118</v>
      </c>
      <c r="U1894" s="9" t="s">
        <v>45</v>
      </c>
      <c r="V1894" s="9" t="s">
        <v>118</v>
      </c>
      <c r="W1894" s="14">
        <v>3</v>
      </c>
    </row>
    <row r="1895" spans="1:23" x14ac:dyDescent="0.25">
      <c r="A1895" s="8">
        <v>3773</v>
      </c>
      <c r="B1895" s="9" t="s">
        <v>7095</v>
      </c>
      <c r="C1895" s="9" t="s">
        <v>22</v>
      </c>
      <c r="D1895" s="9" t="s">
        <v>7096</v>
      </c>
      <c r="E1895" s="18" t="s">
        <v>7097</v>
      </c>
      <c r="F1895" s="9" t="s">
        <v>7098</v>
      </c>
      <c r="G1895" s="12">
        <v>6</v>
      </c>
      <c r="H1895" s="9" t="s">
        <v>184</v>
      </c>
      <c r="I1895" s="9" t="s">
        <v>184</v>
      </c>
      <c r="J1895" s="12">
        <v>1</v>
      </c>
      <c r="K1895" s="13">
        <v>43622</v>
      </c>
      <c r="L1895" s="86">
        <f>(Tabla2[[#This Row],[release_year]]-'VARIANZA Y DES. EST'!$L$11)^2</f>
        <v>23.230495463129063</v>
      </c>
      <c r="M1895" s="12">
        <v>2019</v>
      </c>
      <c r="N1895" s="9" t="s">
        <v>76</v>
      </c>
      <c r="O1895" s="9" t="s">
        <v>6905</v>
      </c>
      <c r="P1895" s="12">
        <v>90</v>
      </c>
      <c r="Q1895" s="12">
        <v>90</v>
      </c>
      <c r="R1895" s="12">
        <v>91.489178196874306</v>
      </c>
      <c r="S1895" s="12" t="s">
        <v>28</v>
      </c>
      <c r="T1895" s="9" t="s">
        <v>70</v>
      </c>
      <c r="U1895" s="9" t="s">
        <v>45</v>
      </c>
      <c r="V1895" s="9" t="s">
        <v>70</v>
      </c>
      <c r="W1895" s="14">
        <v>2</v>
      </c>
    </row>
    <row r="1896" spans="1:23" x14ac:dyDescent="0.25">
      <c r="A1896" s="8">
        <v>3814</v>
      </c>
      <c r="B1896" s="9" t="s">
        <v>7099</v>
      </c>
      <c r="C1896" s="9" t="s">
        <v>22</v>
      </c>
      <c r="D1896" s="9" t="s">
        <v>7100</v>
      </c>
      <c r="E1896" s="9" t="s">
        <v>7101</v>
      </c>
      <c r="F1896" s="9" t="s">
        <v>7102</v>
      </c>
      <c r="G1896" s="12">
        <v>5</v>
      </c>
      <c r="H1896" s="9" t="s">
        <v>3522</v>
      </c>
      <c r="I1896" s="9" t="s">
        <v>3522</v>
      </c>
      <c r="J1896" s="12">
        <v>1</v>
      </c>
      <c r="K1896" s="13">
        <v>43602</v>
      </c>
      <c r="L1896" s="86">
        <f>(Tabla2[[#This Row],[release_year]]-'VARIANZA Y DES. EST'!$L$11)^2</f>
        <v>23.230495463129063</v>
      </c>
      <c r="M1896" s="12">
        <v>2019</v>
      </c>
      <c r="N1896" s="9" t="s">
        <v>76</v>
      </c>
      <c r="O1896" s="9" t="s">
        <v>6905</v>
      </c>
      <c r="P1896" s="12">
        <v>90</v>
      </c>
      <c r="Q1896" s="12">
        <v>90</v>
      </c>
      <c r="R1896" s="12">
        <v>91.489178196874306</v>
      </c>
      <c r="S1896" s="12" t="s">
        <v>28</v>
      </c>
      <c r="T1896" s="9" t="s">
        <v>4211</v>
      </c>
      <c r="U1896" s="9" t="s">
        <v>38</v>
      </c>
      <c r="V1896" s="9" t="s">
        <v>4211</v>
      </c>
      <c r="W1896" s="14">
        <v>2</v>
      </c>
    </row>
    <row r="1897" spans="1:23" x14ac:dyDescent="0.25">
      <c r="A1897" s="8">
        <v>3819</v>
      </c>
      <c r="B1897" s="9" t="s">
        <v>7103</v>
      </c>
      <c r="C1897" s="9" t="s">
        <v>22</v>
      </c>
      <c r="D1897" s="9" t="s">
        <v>7104</v>
      </c>
      <c r="E1897" s="18" t="s">
        <v>7105</v>
      </c>
      <c r="F1897" s="9" t="s">
        <v>7106</v>
      </c>
      <c r="G1897" s="12">
        <v>10</v>
      </c>
      <c r="H1897" s="9" t="s">
        <v>25</v>
      </c>
      <c r="I1897" s="9" t="s">
        <v>25</v>
      </c>
      <c r="J1897" s="12">
        <v>1</v>
      </c>
      <c r="K1897" s="13">
        <v>43601</v>
      </c>
      <c r="L1897" s="86">
        <f>(Tabla2[[#This Row],[release_year]]-'VARIANZA Y DES. EST'!$L$11)^2</f>
        <v>23.230495463129063</v>
      </c>
      <c r="M1897" s="12">
        <v>2019</v>
      </c>
      <c r="N1897" s="9" t="s">
        <v>82</v>
      </c>
      <c r="O1897" s="9" t="s">
        <v>6905</v>
      </c>
      <c r="P1897" s="12">
        <v>90</v>
      </c>
      <c r="Q1897" s="12">
        <v>90</v>
      </c>
      <c r="R1897" s="12">
        <v>91.489178196874306</v>
      </c>
      <c r="S1897" s="12" t="s">
        <v>28</v>
      </c>
      <c r="T1897" s="9" t="s">
        <v>51</v>
      </c>
      <c r="U1897" s="9" t="s">
        <v>30</v>
      </c>
      <c r="V1897" s="9" t="s">
        <v>51</v>
      </c>
      <c r="W1897" s="14">
        <v>2</v>
      </c>
    </row>
    <row r="1898" spans="1:23" x14ac:dyDescent="0.25">
      <c r="A1898" s="8">
        <v>3872</v>
      </c>
      <c r="B1898" s="9" t="s">
        <v>7107</v>
      </c>
      <c r="C1898" s="9" t="s">
        <v>22</v>
      </c>
      <c r="D1898" s="9" t="s">
        <v>7108</v>
      </c>
      <c r="E1898" s="18" t="s">
        <v>7109</v>
      </c>
      <c r="F1898" s="9" t="s">
        <v>7110</v>
      </c>
      <c r="G1898" s="12">
        <v>2</v>
      </c>
      <c r="H1898" s="9" t="s">
        <v>126</v>
      </c>
      <c r="I1898" s="9" t="s">
        <v>126</v>
      </c>
      <c r="J1898" s="12">
        <v>1</v>
      </c>
      <c r="K1898" s="13">
        <v>43586</v>
      </c>
      <c r="L1898" s="86">
        <f>(Tabla2[[#This Row],[release_year]]-'VARIANZA Y DES. EST'!$L$11)^2</f>
        <v>14.590890603358293</v>
      </c>
      <c r="M1898" s="12">
        <v>2018</v>
      </c>
      <c r="N1898" s="9" t="s">
        <v>76</v>
      </c>
      <c r="O1898" s="9" t="s">
        <v>6905</v>
      </c>
      <c r="P1898" s="12">
        <v>90</v>
      </c>
      <c r="Q1898" s="12">
        <v>90</v>
      </c>
      <c r="R1898" s="12">
        <v>91.489178196874306</v>
      </c>
      <c r="S1898" s="12" t="s">
        <v>28</v>
      </c>
      <c r="T1898" s="9" t="s">
        <v>576</v>
      </c>
      <c r="U1898" s="9" t="s">
        <v>57</v>
      </c>
      <c r="V1898" s="9" t="s">
        <v>576</v>
      </c>
      <c r="W1898" s="14">
        <v>2</v>
      </c>
    </row>
    <row r="1899" spans="1:23" x14ac:dyDescent="0.25">
      <c r="A1899" s="8">
        <v>4034</v>
      </c>
      <c r="B1899" s="9" t="s">
        <v>7111</v>
      </c>
      <c r="C1899" s="9" t="s">
        <v>22</v>
      </c>
      <c r="D1899" s="9" t="s">
        <v>7112</v>
      </c>
      <c r="E1899" s="18" t="s">
        <v>7113</v>
      </c>
      <c r="F1899" s="9" t="s">
        <v>7114</v>
      </c>
      <c r="G1899" s="12">
        <v>7</v>
      </c>
      <c r="H1899" s="9" t="s">
        <v>25</v>
      </c>
      <c r="I1899" s="9" t="s">
        <v>25</v>
      </c>
      <c r="J1899" s="12">
        <v>1</v>
      </c>
      <c r="K1899" s="13">
        <v>43532</v>
      </c>
      <c r="L1899" s="86">
        <f>(Tabla2[[#This Row],[release_year]]-'VARIANZA Y DES. EST'!$L$11)^2</f>
        <v>23.230495463129063</v>
      </c>
      <c r="M1899" s="12">
        <v>2019</v>
      </c>
      <c r="N1899" s="9" t="s">
        <v>76</v>
      </c>
      <c r="O1899" s="9" t="s">
        <v>6905</v>
      </c>
      <c r="P1899" s="12">
        <v>90</v>
      </c>
      <c r="Q1899" s="12">
        <v>90</v>
      </c>
      <c r="R1899" s="12">
        <v>91.489178196874306</v>
      </c>
      <c r="S1899" s="12" t="s">
        <v>28</v>
      </c>
      <c r="T1899" s="9" t="s">
        <v>3495</v>
      </c>
      <c r="U1899" s="9" t="s">
        <v>45</v>
      </c>
      <c r="V1899" s="9" t="s">
        <v>3495</v>
      </c>
      <c r="W1899" s="14">
        <v>3</v>
      </c>
    </row>
    <row r="1900" spans="1:23" x14ac:dyDescent="0.25">
      <c r="A1900" s="8">
        <v>4061</v>
      </c>
      <c r="B1900" s="9" t="s">
        <v>7115</v>
      </c>
      <c r="C1900" s="9" t="s">
        <v>22</v>
      </c>
      <c r="D1900" s="9" t="s">
        <v>7116</v>
      </c>
      <c r="E1900" s="18" t="s">
        <v>7117</v>
      </c>
      <c r="F1900" s="9" t="s">
        <v>7118</v>
      </c>
      <c r="G1900" s="12">
        <v>5</v>
      </c>
      <c r="H1900" s="9" t="s">
        <v>25</v>
      </c>
      <c r="I1900" s="9" t="s">
        <v>25</v>
      </c>
      <c r="J1900" s="12">
        <v>1</v>
      </c>
      <c r="K1900" s="13">
        <v>43525</v>
      </c>
      <c r="L1900" s="86">
        <f>(Tabla2[[#This Row],[release_year]]-'VARIANZA Y DES. EST'!$L$11)^2</f>
        <v>4.7532614447336705</v>
      </c>
      <c r="M1900" s="12">
        <v>2012</v>
      </c>
      <c r="N1900" s="9" t="s">
        <v>55</v>
      </c>
      <c r="O1900" s="9" t="s">
        <v>6905</v>
      </c>
      <c r="P1900" s="12">
        <v>90</v>
      </c>
      <c r="Q1900" s="12">
        <v>90</v>
      </c>
      <c r="R1900" s="12">
        <v>91.489178196874306</v>
      </c>
      <c r="S1900" s="12" t="s">
        <v>28</v>
      </c>
      <c r="T1900" s="9" t="s">
        <v>111</v>
      </c>
      <c r="U1900" s="9" t="s">
        <v>30</v>
      </c>
      <c r="V1900" s="9" t="s">
        <v>111</v>
      </c>
      <c r="W1900" s="14">
        <v>2</v>
      </c>
    </row>
    <row r="1901" spans="1:23" x14ac:dyDescent="0.25">
      <c r="A1901" s="8">
        <v>4182</v>
      </c>
      <c r="B1901" s="9" t="s">
        <v>7119</v>
      </c>
      <c r="C1901" s="9" t="s">
        <v>22</v>
      </c>
      <c r="D1901" s="9" t="s">
        <v>7120</v>
      </c>
      <c r="E1901" s="18" t="s">
        <v>7121</v>
      </c>
      <c r="F1901" s="9" t="s">
        <v>7122</v>
      </c>
      <c r="G1901" s="12">
        <v>1</v>
      </c>
      <c r="H1901" s="9" t="s">
        <v>468</v>
      </c>
      <c r="I1901" s="9" t="s">
        <v>468</v>
      </c>
      <c r="J1901" s="12">
        <v>1</v>
      </c>
      <c r="K1901" s="13">
        <v>43483</v>
      </c>
      <c r="L1901" s="86">
        <f>(Tabla2[[#This Row],[release_year]]-'VARIANZA Y DES. EST'!$L$11)^2</f>
        <v>23.230495463129063</v>
      </c>
      <c r="M1901" s="12">
        <v>2019</v>
      </c>
      <c r="N1901" s="9" t="s">
        <v>76</v>
      </c>
      <c r="O1901" s="9" t="s">
        <v>6905</v>
      </c>
      <c r="P1901" s="12">
        <v>90</v>
      </c>
      <c r="Q1901" s="12">
        <v>90</v>
      </c>
      <c r="R1901" s="12">
        <v>91.489178196874306</v>
      </c>
      <c r="S1901" s="12" t="s">
        <v>28</v>
      </c>
      <c r="T1901" s="9" t="s">
        <v>105</v>
      </c>
      <c r="U1901" s="9" t="s">
        <v>57</v>
      </c>
      <c r="V1901" s="9" t="s">
        <v>105</v>
      </c>
      <c r="W1901" s="14">
        <v>2</v>
      </c>
    </row>
    <row r="1902" spans="1:23" x14ac:dyDescent="0.25">
      <c r="A1902" s="8">
        <v>4186</v>
      </c>
      <c r="B1902" s="9" t="s">
        <v>7123</v>
      </c>
      <c r="C1902" s="9" t="s">
        <v>22</v>
      </c>
      <c r="D1902" s="9" t="s">
        <v>7124</v>
      </c>
      <c r="E1902" s="7" t="s">
        <v>7125</v>
      </c>
      <c r="F1902" s="24"/>
      <c r="G1902" s="12">
        <v>0</v>
      </c>
      <c r="H1902" s="9" t="s">
        <v>25</v>
      </c>
      <c r="I1902" s="9" t="s">
        <v>25</v>
      </c>
      <c r="J1902" s="12">
        <v>1</v>
      </c>
      <c r="K1902" s="13">
        <v>43480</v>
      </c>
      <c r="L1902" s="86">
        <f>(Tabla2[[#This Row],[release_year]]-'VARIANZA Y DES. EST'!$L$11)^2</f>
        <v>7.9512857435875226</v>
      </c>
      <c r="M1902" s="12">
        <v>2017</v>
      </c>
      <c r="N1902" s="9" t="s">
        <v>35</v>
      </c>
      <c r="O1902" s="9" t="s">
        <v>6905</v>
      </c>
      <c r="P1902" s="12">
        <v>90</v>
      </c>
      <c r="Q1902" s="12">
        <v>90</v>
      </c>
      <c r="R1902" s="12">
        <v>91.489178196874306</v>
      </c>
      <c r="S1902" s="12" t="s">
        <v>28</v>
      </c>
      <c r="T1902" s="9" t="s">
        <v>57</v>
      </c>
      <c r="U1902" s="9" t="s">
        <v>57</v>
      </c>
      <c r="V1902" s="9" t="s">
        <v>57</v>
      </c>
      <c r="W1902" s="14">
        <v>1</v>
      </c>
    </row>
    <row r="1903" spans="1:23" x14ac:dyDescent="0.25">
      <c r="A1903" s="8">
        <v>4284</v>
      </c>
      <c r="B1903" s="9" t="s">
        <v>7126</v>
      </c>
      <c r="C1903" s="9" t="s">
        <v>22</v>
      </c>
      <c r="D1903" s="9" t="s">
        <v>7127</v>
      </c>
      <c r="E1903" s="9" t="s">
        <v>7128</v>
      </c>
      <c r="F1903" s="9" t="s">
        <v>7129</v>
      </c>
      <c r="G1903" s="12">
        <v>8</v>
      </c>
      <c r="H1903" s="9" t="s">
        <v>518</v>
      </c>
      <c r="I1903" s="9" t="s">
        <v>518</v>
      </c>
      <c r="J1903" s="12">
        <v>1</v>
      </c>
      <c r="K1903" s="16">
        <v>43453</v>
      </c>
      <c r="L1903" s="86">
        <f>(Tabla2[[#This Row],[release_year]]-'VARIANZA Y DES. EST'!$L$11)^2</f>
        <v>14.590890603358293</v>
      </c>
      <c r="M1903" s="12">
        <v>2018</v>
      </c>
      <c r="N1903" s="9" t="s">
        <v>76</v>
      </c>
      <c r="O1903" s="9" t="s">
        <v>6905</v>
      </c>
      <c r="P1903" s="12">
        <v>90</v>
      </c>
      <c r="Q1903" s="12">
        <v>90</v>
      </c>
      <c r="R1903" s="12">
        <v>91.489178196874306</v>
      </c>
      <c r="S1903" s="12" t="s">
        <v>28</v>
      </c>
      <c r="T1903" s="9" t="s">
        <v>118</v>
      </c>
      <c r="U1903" s="9" t="s">
        <v>45</v>
      </c>
      <c r="V1903" s="9" t="s">
        <v>118</v>
      </c>
      <c r="W1903" s="14">
        <v>3</v>
      </c>
    </row>
    <row r="1904" spans="1:23" x14ac:dyDescent="0.25">
      <c r="A1904" s="8">
        <v>4296</v>
      </c>
      <c r="B1904" s="9" t="s">
        <v>7130</v>
      </c>
      <c r="C1904" s="9" t="s">
        <v>22</v>
      </c>
      <c r="D1904" s="9" t="s">
        <v>7131</v>
      </c>
      <c r="E1904" s="18" t="s">
        <v>7132</v>
      </c>
      <c r="F1904" s="9" t="s">
        <v>7133</v>
      </c>
      <c r="G1904" s="12">
        <v>10</v>
      </c>
      <c r="H1904" s="9" t="s">
        <v>25</v>
      </c>
      <c r="I1904" s="9" t="s">
        <v>25</v>
      </c>
      <c r="J1904" s="12">
        <v>1</v>
      </c>
      <c r="K1904" s="16">
        <v>43449</v>
      </c>
      <c r="L1904" s="86">
        <f>(Tabla2[[#This Row],[release_year]]-'VARIANZA Y DES. EST'!$L$11)^2</f>
        <v>14.590890603358293</v>
      </c>
      <c r="M1904" s="12">
        <v>2018</v>
      </c>
      <c r="N1904" s="9" t="s">
        <v>82</v>
      </c>
      <c r="O1904" s="9" t="s">
        <v>6905</v>
      </c>
      <c r="P1904" s="12">
        <v>90</v>
      </c>
      <c r="Q1904" s="12">
        <v>90</v>
      </c>
      <c r="R1904" s="12">
        <v>91.489178196874306</v>
      </c>
      <c r="S1904" s="12" t="s">
        <v>28</v>
      </c>
      <c r="T1904" s="9" t="s">
        <v>29</v>
      </c>
      <c r="U1904" s="9" t="s">
        <v>30</v>
      </c>
      <c r="V1904" s="9" t="s">
        <v>29</v>
      </c>
      <c r="W1904" s="14">
        <v>2</v>
      </c>
    </row>
    <row r="1905" spans="1:23" x14ac:dyDescent="0.25">
      <c r="A1905" s="8">
        <v>4348</v>
      </c>
      <c r="B1905" s="9" t="s">
        <v>7134</v>
      </c>
      <c r="C1905" s="9" t="s">
        <v>22</v>
      </c>
      <c r="D1905" s="10" t="s">
        <v>7135</v>
      </c>
      <c r="E1905" s="11"/>
      <c r="F1905" s="9"/>
      <c r="G1905" s="12">
        <v>0</v>
      </c>
      <c r="H1905" s="9" t="s">
        <v>25</v>
      </c>
      <c r="I1905" s="9" t="s">
        <v>25</v>
      </c>
      <c r="J1905" s="12">
        <v>1</v>
      </c>
      <c r="K1905" s="13">
        <v>43435</v>
      </c>
      <c r="L1905" s="86">
        <f>(Tabla2[[#This Row],[release_year]]-'VARIANZA Y DES. EST'!$L$11)^2</f>
        <v>7.9512857435875226</v>
      </c>
      <c r="M1905" s="12">
        <v>2017</v>
      </c>
      <c r="N1905" s="9" t="s">
        <v>76</v>
      </c>
      <c r="O1905" s="9" t="s">
        <v>6905</v>
      </c>
      <c r="P1905" s="12">
        <v>90</v>
      </c>
      <c r="Q1905" s="12">
        <v>90</v>
      </c>
      <c r="R1905" s="12">
        <v>91.489178196874306</v>
      </c>
      <c r="S1905" s="12" t="s">
        <v>28</v>
      </c>
      <c r="T1905" s="9" t="s">
        <v>83</v>
      </c>
      <c r="U1905" s="9" t="s">
        <v>57</v>
      </c>
      <c r="V1905" s="9" t="s">
        <v>83</v>
      </c>
      <c r="W1905" s="14">
        <v>2</v>
      </c>
    </row>
    <row r="1906" spans="1:23" x14ac:dyDescent="0.25">
      <c r="A1906" s="8">
        <v>4413</v>
      </c>
      <c r="B1906" s="9" t="s">
        <v>7136</v>
      </c>
      <c r="C1906" s="9" t="s">
        <v>22</v>
      </c>
      <c r="D1906" s="10" t="s">
        <v>7137</v>
      </c>
      <c r="E1906" s="11"/>
      <c r="F1906" s="9" t="s">
        <v>7138</v>
      </c>
      <c r="G1906" s="12">
        <v>1</v>
      </c>
      <c r="H1906" s="9" t="s">
        <v>25</v>
      </c>
      <c r="I1906" s="9" t="s">
        <v>25</v>
      </c>
      <c r="J1906" s="12">
        <v>1</v>
      </c>
      <c r="K1906" s="13">
        <v>43409</v>
      </c>
      <c r="L1906" s="86">
        <f>(Tabla2[[#This Row],[release_year]]-'VARIANZA Y DES. EST'!$L$11)^2</f>
        <v>14.590890603358293</v>
      </c>
      <c r="M1906" s="12">
        <v>2018</v>
      </c>
      <c r="N1906" s="9" t="s">
        <v>76</v>
      </c>
      <c r="O1906" s="9" t="s">
        <v>6905</v>
      </c>
      <c r="P1906" s="12">
        <v>90</v>
      </c>
      <c r="Q1906" s="12">
        <v>90</v>
      </c>
      <c r="R1906" s="12">
        <v>91.489178196874306</v>
      </c>
      <c r="S1906" s="12" t="s">
        <v>28</v>
      </c>
      <c r="T1906" s="9" t="s">
        <v>477</v>
      </c>
      <c r="U1906" s="9" t="s">
        <v>477</v>
      </c>
      <c r="V1906" s="9" t="s">
        <v>477</v>
      </c>
      <c r="W1906" s="14">
        <v>1</v>
      </c>
    </row>
    <row r="1907" spans="1:23" x14ac:dyDescent="0.25">
      <c r="A1907" s="8">
        <v>4474</v>
      </c>
      <c r="B1907" s="9" t="s">
        <v>7139</v>
      </c>
      <c r="C1907" s="9" t="s">
        <v>22</v>
      </c>
      <c r="D1907" s="9" t="s">
        <v>7140</v>
      </c>
      <c r="E1907" s="18" t="s">
        <v>7141</v>
      </c>
      <c r="F1907" s="9" t="s">
        <v>7142</v>
      </c>
      <c r="G1907" s="12">
        <v>8</v>
      </c>
      <c r="H1907" s="9" t="s">
        <v>390</v>
      </c>
      <c r="I1907" s="9" t="s">
        <v>7143</v>
      </c>
      <c r="J1907" s="12">
        <v>2</v>
      </c>
      <c r="K1907" s="16">
        <v>43399</v>
      </c>
      <c r="L1907" s="86">
        <f>(Tabla2[[#This Row],[release_year]]-'VARIANZA Y DES. EST'!$L$11)^2</f>
        <v>14.590890603358293</v>
      </c>
      <c r="M1907" s="12">
        <v>2018</v>
      </c>
      <c r="N1907" s="9" t="s">
        <v>76</v>
      </c>
      <c r="O1907" s="9" t="s">
        <v>6905</v>
      </c>
      <c r="P1907" s="12">
        <v>90</v>
      </c>
      <c r="Q1907" s="12">
        <v>90</v>
      </c>
      <c r="R1907" s="12">
        <v>91.489178196874306</v>
      </c>
      <c r="S1907" s="12" t="s">
        <v>28</v>
      </c>
      <c r="T1907" s="9" t="s">
        <v>2492</v>
      </c>
      <c r="U1907" s="9" t="s">
        <v>95</v>
      </c>
      <c r="V1907" s="9" t="s">
        <v>2492</v>
      </c>
      <c r="W1907" s="14">
        <v>3</v>
      </c>
    </row>
    <row r="1908" spans="1:23" x14ac:dyDescent="0.25">
      <c r="A1908" s="8">
        <v>4582</v>
      </c>
      <c r="B1908" s="9" t="s">
        <v>7144</v>
      </c>
      <c r="C1908" s="9" t="s">
        <v>22</v>
      </c>
      <c r="D1908" s="9" t="s">
        <v>7145</v>
      </c>
      <c r="E1908" s="9" t="s">
        <v>7146</v>
      </c>
      <c r="F1908" s="9" t="s">
        <v>7147</v>
      </c>
      <c r="G1908" s="12">
        <v>8</v>
      </c>
      <c r="H1908" s="9" t="s">
        <v>518</v>
      </c>
      <c r="I1908" s="9" t="s">
        <v>518</v>
      </c>
      <c r="J1908" s="12">
        <v>1</v>
      </c>
      <c r="K1908" s="13">
        <v>43374</v>
      </c>
      <c r="L1908" s="86">
        <f>(Tabla2[[#This Row],[release_year]]-'VARIANZA Y DES. EST'!$L$11)^2</f>
        <v>3.3116808838167522</v>
      </c>
      <c r="M1908" s="12">
        <v>2016</v>
      </c>
      <c r="N1908" s="9" t="s">
        <v>35</v>
      </c>
      <c r="O1908" s="9" t="s">
        <v>6905</v>
      </c>
      <c r="P1908" s="12">
        <v>90</v>
      </c>
      <c r="Q1908" s="12">
        <v>90</v>
      </c>
      <c r="R1908" s="12">
        <v>91.489178196874306</v>
      </c>
      <c r="S1908" s="12" t="s">
        <v>28</v>
      </c>
      <c r="T1908" s="9" t="s">
        <v>70</v>
      </c>
      <c r="U1908" s="9" t="s">
        <v>45</v>
      </c>
      <c r="V1908" s="9" t="s">
        <v>70</v>
      </c>
      <c r="W1908" s="14">
        <v>2</v>
      </c>
    </row>
    <row r="1909" spans="1:23" x14ac:dyDescent="0.25">
      <c r="A1909" s="8">
        <v>4689</v>
      </c>
      <c r="B1909" s="9" t="s">
        <v>7148</v>
      </c>
      <c r="C1909" s="9" t="s">
        <v>22</v>
      </c>
      <c r="D1909" s="9" t="s">
        <v>7149</v>
      </c>
      <c r="E1909" s="18" t="s">
        <v>4252</v>
      </c>
      <c r="F1909" s="9" t="s">
        <v>7150</v>
      </c>
      <c r="G1909" s="12">
        <v>10</v>
      </c>
      <c r="H1909" s="9" t="s">
        <v>25</v>
      </c>
      <c r="I1909" s="9" t="s">
        <v>25</v>
      </c>
      <c r="J1909" s="12">
        <v>1</v>
      </c>
      <c r="K1909" s="13">
        <v>43336</v>
      </c>
      <c r="L1909" s="86">
        <f>(Tabla2[[#This Row],[release_year]]-'VARIANZA Y DES. EST'!$L$11)^2</f>
        <v>14.590890603358293</v>
      </c>
      <c r="M1909" s="12">
        <v>2018</v>
      </c>
      <c r="N1909" s="9" t="s">
        <v>76</v>
      </c>
      <c r="O1909" s="9" t="s">
        <v>6905</v>
      </c>
      <c r="P1909" s="12">
        <v>90</v>
      </c>
      <c r="Q1909" s="12">
        <v>90</v>
      </c>
      <c r="R1909" s="12">
        <v>91.489178196874306</v>
      </c>
      <c r="S1909" s="12" t="s">
        <v>28</v>
      </c>
      <c r="T1909" s="9" t="s">
        <v>1539</v>
      </c>
      <c r="U1909" s="9" t="s">
        <v>95</v>
      </c>
      <c r="V1909" s="9" t="s">
        <v>1539</v>
      </c>
      <c r="W1909" s="14">
        <v>2</v>
      </c>
    </row>
    <row r="1910" spans="1:23" x14ac:dyDescent="0.25">
      <c r="A1910" s="8">
        <v>4738</v>
      </c>
      <c r="B1910" s="9" t="s">
        <v>7151</v>
      </c>
      <c r="C1910" s="9" t="s">
        <v>22</v>
      </c>
      <c r="D1910" s="9" t="s">
        <v>7152</v>
      </c>
      <c r="E1910" s="18" t="s">
        <v>7153</v>
      </c>
      <c r="F1910" s="9" t="s">
        <v>7154</v>
      </c>
      <c r="G1910" s="12">
        <v>8</v>
      </c>
      <c r="H1910" s="9" t="s">
        <v>518</v>
      </c>
      <c r="I1910" s="9" t="s">
        <v>518</v>
      </c>
      <c r="J1910" s="12">
        <v>1</v>
      </c>
      <c r="K1910" s="13">
        <v>43314</v>
      </c>
      <c r="L1910" s="86">
        <f>(Tabla2[[#This Row],[release_year]]-'VARIANZA Y DES. EST'!$L$11)^2</f>
        <v>84.276027426338274</v>
      </c>
      <c r="M1910" s="12">
        <v>2005</v>
      </c>
      <c r="N1910" s="9" t="s">
        <v>82</v>
      </c>
      <c r="O1910" s="9" t="s">
        <v>6905</v>
      </c>
      <c r="P1910" s="12">
        <v>90</v>
      </c>
      <c r="Q1910" s="12">
        <v>90</v>
      </c>
      <c r="R1910" s="12">
        <v>91.489178196874306</v>
      </c>
      <c r="S1910" s="12" t="s">
        <v>28</v>
      </c>
      <c r="T1910" s="9" t="s">
        <v>7155</v>
      </c>
      <c r="U1910" s="9" t="s">
        <v>30</v>
      </c>
      <c r="V1910" s="9" t="s">
        <v>7155</v>
      </c>
      <c r="W1910" s="14">
        <v>3</v>
      </c>
    </row>
    <row r="1911" spans="1:23" x14ac:dyDescent="0.25">
      <c r="A1911" s="8">
        <v>4806</v>
      </c>
      <c r="B1911" s="9" t="s">
        <v>7156</v>
      </c>
      <c r="C1911" s="9" t="s">
        <v>22</v>
      </c>
      <c r="D1911" s="9" t="s">
        <v>7157</v>
      </c>
      <c r="E1911" s="18" t="s">
        <v>7158</v>
      </c>
      <c r="F1911" s="9" t="s">
        <v>7159</v>
      </c>
      <c r="G1911" s="12">
        <v>6</v>
      </c>
      <c r="H1911" s="9" t="s">
        <v>390</v>
      </c>
      <c r="I1911" s="9" t="s">
        <v>390</v>
      </c>
      <c r="J1911" s="12">
        <v>1</v>
      </c>
      <c r="K1911" s="13">
        <v>43281</v>
      </c>
      <c r="L1911" s="86">
        <f>(Tabla2[[#This Row],[release_year]]-'VARIANZA Y DES. EST'!$L$11)^2</f>
        <v>7.9512857435875226</v>
      </c>
      <c r="M1911" s="12">
        <v>2017</v>
      </c>
      <c r="N1911" s="9" t="s">
        <v>76</v>
      </c>
      <c r="O1911" s="9" t="s">
        <v>6905</v>
      </c>
      <c r="P1911" s="12">
        <v>90</v>
      </c>
      <c r="Q1911" s="12">
        <v>90</v>
      </c>
      <c r="R1911" s="12">
        <v>91.489178196874306</v>
      </c>
      <c r="S1911" s="12" t="s">
        <v>28</v>
      </c>
      <c r="T1911" s="9" t="s">
        <v>3029</v>
      </c>
      <c r="U1911" s="9" t="s">
        <v>514</v>
      </c>
      <c r="V1911" s="9" t="s">
        <v>3029</v>
      </c>
      <c r="W1911" s="14">
        <v>3</v>
      </c>
    </row>
    <row r="1912" spans="1:23" x14ac:dyDescent="0.25">
      <c r="A1912" s="8">
        <v>4812</v>
      </c>
      <c r="B1912" s="9" t="s">
        <v>7160</v>
      </c>
      <c r="C1912" s="9" t="s">
        <v>22</v>
      </c>
      <c r="D1912" s="9" t="s">
        <v>7161</v>
      </c>
      <c r="E1912" s="7" t="s">
        <v>728</v>
      </c>
      <c r="F1912" s="24"/>
      <c r="G1912" s="12">
        <v>0</v>
      </c>
      <c r="H1912" s="9" t="s">
        <v>25</v>
      </c>
      <c r="I1912" s="9" t="s">
        <v>25</v>
      </c>
      <c r="J1912" s="12">
        <v>1</v>
      </c>
      <c r="K1912" s="13">
        <v>43280</v>
      </c>
      <c r="L1912" s="86">
        <f>(Tabla2[[#This Row],[release_year]]-'VARIANZA Y DES. EST'!$L$11)^2</f>
        <v>14.590890603358293</v>
      </c>
      <c r="M1912" s="12">
        <v>2018</v>
      </c>
      <c r="N1912" s="9" t="s">
        <v>76</v>
      </c>
      <c r="O1912" s="9" t="s">
        <v>6905</v>
      </c>
      <c r="P1912" s="12">
        <v>90</v>
      </c>
      <c r="Q1912" s="12">
        <v>90</v>
      </c>
      <c r="R1912" s="12">
        <v>91.489178196874306</v>
      </c>
      <c r="S1912" s="12" t="s">
        <v>28</v>
      </c>
      <c r="T1912" s="9" t="s">
        <v>57</v>
      </c>
      <c r="U1912" s="9" t="s">
        <v>57</v>
      </c>
      <c r="V1912" s="9" t="s">
        <v>57</v>
      </c>
      <c r="W1912" s="14">
        <v>1</v>
      </c>
    </row>
    <row r="1913" spans="1:23" x14ac:dyDescent="0.25">
      <c r="A1913" s="8">
        <v>4890</v>
      </c>
      <c r="B1913" s="9" t="s">
        <v>7162</v>
      </c>
      <c r="C1913" s="9" t="s">
        <v>22</v>
      </c>
      <c r="D1913" s="9" t="s">
        <v>7163</v>
      </c>
      <c r="E1913" s="9" t="s">
        <v>7164</v>
      </c>
      <c r="F1913" s="9" t="s">
        <v>7165</v>
      </c>
      <c r="G1913" s="12">
        <v>7</v>
      </c>
      <c r="H1913" s="9" t="s">
        <v>1064</v>
      </c>
      <c r="I1913" s="9" t="s">
        <v>5017</v>
      </c>
      <c r="J1913" s="12">
        <v>2</v>
      </c>
      <c r="K1913" s="13">
        <v>43221</v>
      </c>
      <c r="L1913" s="86">
        <f>(Tabla2[[#This Row],[release_year]]-'VARIANZA Y DES. EST'!$L$11)^2</f>
        <v>7.9512857435875226</v>
      </c>
      <c r="M1913" s="12">
        <v>2017</v>
      </c>
      <c r="N1913" s="9" t="s">
        <v>76</v>
      </c>
      <c r="O1913" s="9" t="s">
        <v>6905</v>
      </c>
      <c r="P1913" s="12">
        <v>90</v>
      </c>
      <c r="Q1913" s="12">
        <v>90</v>
      </c>
      <c r="R1913" s="12">
        <v>91.489178196874306</v>
      </c>
      <c r="S1913" s="12" t="s">
        <v>28</v>
      </c>
      <c r="T1913" s="9" t="s">
        <v>859</v>
      </c>
      <c r="U1913" s="9" t="s">
        <v>95</v>
      </c>
      <c r="V1913" s="9" t="s">
        <v>859</v>
      </c>
      <c r="W1913" s="14">
        <v>2</v>
      </c>
    </row>
    <row r="1914" spans="1:23" x14ac:dyDescent="0.25">
      <c r="A1914" s="8">
        <v>4902</v>
      </c>
      <c r="B1914" s="9" t="s">
        <v>7166</v>
      </c>
      <c r="C1914" s="9" t="s">
        <v>22</v>
      </c>
      <c r="D1914" s="9" t="s">
        <v>7167</v>
      </c>
      <c r="E1914" s="18" t="s">
        <v>7168</v>
      </c>
      <c r="F1914" s="9" t="s">
        <v>7169</v>
      </c>
      <c r="G1914" s="12">
        <v>10</v>
      </c>
      <c r="H1914" s="9" t="s">
        <v>25</v>
      </c>
      <c r="I1914" s="9" t="s">
        <v>25</v>
      </c>
      <c r="J1914" s="12">
        <v>1</v>
      </c>
      <c r="K1914" s="13">
        <v>43221</v>
      </c>
      <c r="L1914" s="86">
        <f>(Tabla2[[#This Row],[release_year]]-'VARIANZA Y DES. EST'!$L$11)^2</f>
        <v>7.9512857435875226</v>
      </c>
      <c r="M1914" s="12">
        <v>2017</v>
      </c>
      <c r="N1914" s="9" t="s">
        <v>1991</v>
      </c>
      <c r="O1914" s="9" t="s">
        <v>6905</v>
      </c>
      <c r="P1914" s="12">
        <v>90</v>
      </c>
      <c r="Q1914" s="12">
        <v>90</v>
      </c>
      <c r="R1914" s="12">
        <v>91.489178196874306</v>
      </c>
      <c r="S1914" s="12" t="s">
        <v>28</v>
      </c>
      <c r="T1914" s="9" t="s">
        <v>94</v>
      </c>
      <c r="U1914" s="9" t="s">
        <v>95</v>
      </c>
      <c r="V1914" s="9" t="s">
        <v>94</v>
      </c>
      <c r="W1914" s="14">
        <v>3</v>
      </c>
    </row>
    <row r="1915" spans="1:23" x14ac:dyDescent="0.25">
      <c r="A1915" s="8">
        <v>4924</v>
      </c>
      <c r="B1915" s="9" t="s">
        <v>7170</v>
      </c>
      <c r="C1915" s="9" t="s">
        <v>22</v>
      </c>
      <c r="D1915" s="9" t="s">
        <v>7171</v>
      </c>
      <c r="E1915" s="18" t="s">
        <v>7172</v>
      </c>
      <c r="F1915" s="9" t="s">
        <v>7173</v>
      </c>
      <c r="G1915" s="12">
        <v>10</v>
      </c>
      <c r="H1915" s="9" t="s">
        <v>858</v>
      </c>
      <c r="I1915" s="9" t="s">
        <v>858</v>
      </c>
      <c r="J1915" s="12">
        <v>1</v>
      </c>
      <c r="K1915" s="13">
        <v>43209</v>
      </c>
      <c r="L1915" s="86">
        <f>(Tabla2[[#This Row],[release_year]]-'VARIANZA Y DES. EST'!$L$11)^2</f>
        <v>7.9512857435875226</v>
      </c>
      <c r="M1915" s="12">
        <v>2017</v>
      </c>
      <c r="N1915" s="9" t="s">
        <v>76</v>
      </c>
      <c r="O1915" s="9" t="s">
        <v>6905</v>
      </c>
      <c r="P1915" s="12">
        <v>90</v>
      </c>
      <c r="Q1915" s="12">
        <v>90</v>
      </c>
      <c r="R1915" s="12">
        <v>91.489178196874306</v>
      </c>
      <c r="S1915" s="12" t="s">
        <v>28</v>
      </c>
      <c r="T1915" s="9" t="s">
        <v>2492</v>
      </c>
      <c r="U1915" s="9" t="s">
        <v>95</v>
      </c>
      <c r="V1915" s="9" t="s">
        <v>2492</v>
      </c>
      <c r="W1915" s="14">
        <v>3</v>
      </c>
    </row>
    <row r="1916" spans="1:23" x14ac:dyDescent="0.25">
      <c r="A1916" s="8">
        <v>5219</v>
      </c>
      <c r="B1916" s="9" t="s">
        <v>7174</v>
      </c>
      <c r="C1916" s="9" t="s">
        <v>22</v>
      </c>
      <c r="D1916" s="9" t="s">
        <v>7175</v>
      </c>
      <c r="E1916" s="18" t="s">
        <v>7176</v>
      </c>
      <c r="F1916" s="9" t="s">
        <v>7177</v>
      </c>
      <c r="G1916" s="12">
        <v>4</v>
      </c>
      <c r="H1916" s="9" t="s">
        <v>2696</v>
      </c>
      <c r="I1916" s="9" t="s">
        <v>2696</v>
      </c>
      <c r="J1916" s="12">
        <v>1</v>
      </c>
      <c r="K1916" s="16">
        <v>43023</v>
      </c>
      <c r="L1916" s="86">
        <f>(Tabla2[[#This Row],[release_year]]-'VARIANZA Y DES. EST'!$L$11)^2</f>
        <v>0.67207602404598188</v>
      </c>
      <c r="M1916" s="12">
        <v>2015</v>
      </c>
      <c r="N1916" s="9" t="s">
        <v>76</v>
      </c>
      <c r="O1916" s="9" t="s">
        <v>6905</v>
      </c>
      <c r="P1916" s="12">
        <v>90</v>
      </c>
      <c r="Q1916" s="12">
        <v>90</v>
      </c>
      <c r="R1916" s="12">
        <v>91.489178196874306</v>
      </c>
      <c r="S1916" s="12" t="s">
        <v>28</v>
      </c>
      <c r="T1916" s="9" t="s">
        <v>105</v>
      </c>
      <c r="U1916" s="9" t="s">
        <v>57</v>
      </c>
      <c r="V1916" s="9" t="s">
        <v>105</v>
      </c>
      <c r="W1916" s="14">
        <v>2</v>
      </c>
    </row>
    <row r="1917" spans="1:23" x14ac:dyDescent="0.25">
      <c r="A1917" s="8">
        <v>5295</v>
      </c>
      <c r="B1917" s="9" t="s">
        <v>7178</v>
      </c>
      <c r="C1917" s="9" t="s">
        <v>22</v>
      </c>
      <c r="D1917" s="9" t="s">
        <v>7179</v>
      </c>
      <c r="E1917" s="9" t="s">
        <v>7180</v>
      </c>
      <c r="F1917" s="18" t="s">
        <v>7181</v>
      </c>
      <c r="G1917" s="12">
        <v>12</v>
      </c>
      <c r="H1917" s="9" t="s">
        <v>25</v>
      </c>
      <c r="I1917" s="9" t="s">
        <v>25</v>
      </c>
      <c r="J1917" s="12">
        <v>1</v>
      </c>
      <c r="K1917" s="13">
        <v>42979</v>
      </c>
      <c r="L1917" s="86">
        <f>(Tabla2[[#This Row],[release_year]]-'VARIANZA Y DES. EST'!$L$11)^2</f>
        <v>66.915632286109044</v>
      </c>
      <c r="M1917" s="12">
        <v>2006</v>
      </c>
      <c r="N1917" s="9" t="s">
        <v>76</v>
      </c>
      <c r="O1917" s="9" t="s">
        <v>6905</v>
      </c>
      <c r="P1917" s="12">
        <v>90</v>
      </c>
      <c r="Q1917" s="12">
        <v>90</v>
      </c>
      <c r="R1917" s="12">
        <v>91.489178196874306</v>
      </c>
      <c r="S1917" s="12" t="s">
        <v>28</v>
      </c>
      <c r="T1917" s="9" t="s">
        <v>144</v>
      </c>
      <c r="U1917" s="9" t="s">
        <v>45</v>
      </c>
      <c r="V1917" s="9" t="s">
        <v>144</v>
      </c>
      <c r="W1917" s="14">
        <v>2</v>
      </c>
    </row>
    <row r="1918" spans="1:23" x14ac:dyDescent="0.25">
      <c r="A1918" s="8">
        <v>5330</v>
      </c>
      <c r="B1918" s="9" t="s">
        <v>7182</v>
      </c>
      <c r="C1918" s="9" t="s">
        <v>22</v>
      </c>
      <c r="D1918" s="9" t="s">
        <v>7183</v>
      </c>
      <c r="E1918" s="18" t="s">
        <v>7184</v>
      </c>
      <c r="F1918" s="9" t="s">
        <v>7185</v>
      </c>
      <c r="G1918" s="12">
        <v>10</v>
      </c>
      <c r="H1918" s="9" t="s">
        <v>25</v>
      </c>
      <c r="I1918" s="9" t="s">
        <v>25</v>
      </c>
      <c r="J1918" s="12">
        <v>1</v>
      </c>
      <c r="K1918" s="13">
        <v>42959</v>
      </c>
      <c r="L1918" s="86">
        <f>(Tabla2[[#This Row],[release_year]]-'VARIANZA Y DES. EST'!$L$11)^2</f>
        <v>7.9512857435875226</v>
      </c>
      <c r="M1918" s="12">
        <v>2017</v>
      </c>
      <c r="N1918" s="9" t="s">
        <v>76</v>
      </c>
      <c r="O1918" s="9" t="s">
        <v>6905</v>
      </c>
      <c r="P1918" s="12">
        <v>90</v>
      </c>
      <c r="Q1918" s="12">
        <v>90</v>
      </c>
      <c r="R1918" s="12">
        <v>91.489178196874306</v>
      </c>
      <c r="S1918" s="12" t="s">
        <v>28</v>
      </c>
      <c r="T1918" s="9" t="s">
        <v>45</v>
      </c>
      <c r="U1918" s="9" t="s">
        <v>45</v>
      </c>
      <c r="V1918" s="9" t="s">
        <v>45</v>
      </c>
      <c r="W1918" s="14">
        <v>1</v>
      </c>
    </row>
    <row r="1919" spans="1:23" x14ac:dyDescent="0.25">
      <c r="A1919" s="8">
        <v>5695</v>
      </c>
      <c r="B1919" s="9" t="s">
        <v>7186</v>
      </c>
      <c r="C1919" s="9" t="s">
        <v>22</v>
      </c>
      <c r="D1919" s="9" t="s">
        <v>7187</v>
      </c>
      <c r="E1919" s="18" t="s">
        <v>7188</v>
      </c>
      <c r="F1919" s="9" t="s">
        <v>7189</v>
      </c>
      <c r="G1919" s="12">
        <v>9</v>
      </c>
      <c r="H1919" s="9" t="s">
        <v>25</v>
      </c>
      <c r="I1919" s="9" t="s">
        <v>25</v>
      </c>
      <c r="J1919" s="12">
        <v>1</v>
      </c>
      <c r="K1919" s="13">
        <v>42706</v>
      </c>
      <c r="L1919" s="86">
        <f>(Tabla2[[#This Row],[release_year]]-'VARIANZA Y DES. EST'!$L$11)^2</f>
        <v>3.3116808838167522</v>
      </c>
      <c r="M1919" s="12">
        <v>2016</v>
      </c>
      <c r="N1919" s="9" t="s">
        <v>76</v>
      </c>
      <c r="O1919" s="9" t="s">
        <v>6905</v>
      </c>
      <c r="P1919" s="12">
        <v>90</v>
      </c>
      <c r="Q1919" s="12">
        <v>90</v>
      </c>
      <c r="R1919" s="12">
        <v>91.489178196874306</v>
      </c>
      <c r="S1919" s="12" t="s">
        <v>28</v>
      </c>
      <c r="T1919" s="9" t="s">
        <v>144</v>
      </c>
      <c r="U1919" s="9" t="s">
        <v>45</v>
      </c>
      <c r="V1919" s="9" t="s">
        <v>144</v>
      </c>
      <c r="W1919" s="14">
        <v>2</v>
      </c>
    </row>
    <row r="1920" spans="1:23" x14ac:dyDescent="0.25">
      <c r="A1920" s="8">
        <v>5757</v>
      </c>
      <c r="B1920" s="9" t="s">
        <v>7190</v>
      </c>
      <c r="C1920" s="9" t="s">
        <v>22</v>
      </c>
      <c r="D1920" s="9" t="s">
        <v>7191</v>
      </c>
      <c r="E1920" s="9" t="s">
        <v>7192</v>
      </c>
      <c r="F1920" s="9" t="s">
        <v>7193</v>
      </c>
      <c r="G1920" s="12">
        <v>1</v>
      </c>
      <c r="H1920" s="9" t="s">
        <v>25</v>
      </c>
      <c r="I1920" s="9" t="s">
        <v>25</v>
      </c>
      <c r="J1920" s="12">
        <v>1</v>
      </c>
      <c r="K1920" s="16">
        <v>42655</v>
      </c>
      <c r="L1920" s="86">
        <f>(Tabla2[[#This Row],[release_year]]-'VARIANZA Y DES. EST'!$L$11)^2</f>
        <v>3.3116808838167522</v>
      </c>
      <c r="M1920" s="12">
        <v>2016</v>
      </c>
      <c r="N1920" s="9" t="s">
        <v>76</v>
      </c>
      <c r="O1920" s="9" t="s">
        <v>6905</v>
      </c>
      <c r="P1920" s="12">
        <v>90</v>
      </c>
      <c r="Q1920" s="12">
        <v>90</v>
      </c>
      <c r="R1920" s="12">
        <v>91.489178196874306</v>
      </c>
      <c r="S1920" s="12" t="s">
        <v>28</v>
      </c>
      <c r="T1920" s="9" t="s">
        <v>1209</v>
      </c>
      <c r="U1920" s="9" t="s">
        <v>1209</v>
      </c>
      <c r="V1920" s="9" t="s">
        <v>1209</v>
      </c>
      <c r="W1920" s="14">
        <v>1</v>
      </c>
    </row>
    <row r="1921" spans="1:23" x14ac:dyDescent="0.25">
      <c r="A1921" s="8">
        <v>5862</v>
      </c>
      <c r="B1921" s="9" t="s">
        <v>7194</v>
      </c>
      <c r="C1921" s="9" t="s">
        <v>22</v>
      </c>
      <c r="D1921" s="9" t="s">
        <v>7195</v>
      </c>
      <c r="E1921" s="18" t="s">
        <v>7196</v>
      </c>
      <c r="F1921" s="9" t="s">
        <v>7197</v>
      </c>
      <c r="G1921" s="12">
        <v>11</v>
      </c>
      <c r="H1921" s="9" t="s">
        <v>25</v>
      </c>
      <c r="I1921" s="9" t="s">
        <v>25</v>
      </c>
      <c r="J1921" s="12">
        <v>1</v>
      </c>
      <c r="K1921" s="13">
        <v>42447</v>
      </c>
      <c r="L1921" s="86">
        <f>(Tabla2[[#This Row],[release_year]]-'VARIANZA Y DES. EST'!$L$11)^2</f>
        <v>3.3116808838167522</v>
      </c>
      <c r="M1921" s="12">
        <v>2016</v>
      </c>
      <c r="N1921" s="9" t="s">
        <v>82</v>
      </c>
      <c r="O1921" s="9" t="s">
        <v>6905</v>
      </c>
      <c r="P1921" s="12">
        <v>90</v>
      </c>
      <c r="Q1921" s="12">
        <v>90</v>
      </c>
      <c r="R1921" s="12">
        <v>91.489178196874306</v>
      </c>
      <c r="S1921" s="12" t="s">
        <v>28</v>
      </c>
      <c r="T1921" s="9" t="s">
        <v>7198</v>
      </c>
      <c r="U1921" s="9" t="s">
        <v>30</v>
      </c>
      <c r="V1921" s="9" t="s">
        <v>7198</v>
      </c>
      <c r="W1921" s="14">
        <v>3</v>
      </c>
    </row>
    <row r="1922" spans="1:23" x14ac:dyDescent="0.25">
      <c r="A1922" s="8">
        <v>5888</v>
      </c>
      <c r="B1922" s="9" t="s">
        <v>7199</v>
      </c>
      <c r="C1922" s="9" t="s">
        <v>22</v>
      </c>
      <c r="D1922" s="9" t="s">
        <v>7200</v>
      </c>
      <c r="E1922" s="18" t="s">
        <v>7201</v>
      </c>
      <c r="F1922" s="9" t="s">
        <v>7202</v>
      </c>
      <c r="G1922" s="12">
        <v>15</v>
      </c>
      <c r="H1922" s="9" t="s">
        <v>25</v>
      </c>
      <c r="I1922" s="9" t="s">
        <v>25</v>
      </c>
      <c r="J1922" s="12">
        <v>1</v>
      </c>
      <c r="K1922" s="16">
        <v>42302</v>
      </c>
      <c r="L1922" s="86">
        <f>(Tabla2[[#This Row],[release_year]]-'VARIANZA Y DES. EST'!$L$11)^2</f>
        <v>0.67207602404598188</v>
      </c>
      <c r="M1922" s="12">
        <v>2015</v>
      </c>
      <c r="N1922" s="9" t="s">
        <v>26</v>
      </c>
      <c r="O1922" s="9" t="s">
        <v>6905</v>
      </c>
      <c r="P1922" s="12">
        <v>90</v>
      </c>
      <c r="Q1922" s="12">
        <v>90</v>
      </c>
      <c r="R1922" s="12">
        <v>91.489178196874306</v>
      </c>
      <c r="S1922" s="12" t="s">
        <v>28</v>
      </c>
      <c r="T1922" s="9" t="s">
        <v>30</v>
      </c>
      <c r="U1922" s="9" t="s">
        <v>30</v>
      </c>
      <c r="V1922" s="9" t="s">
        <v>30</v>
      </c>
      <c r="W1922" s="14">
        <v>1</v>
      </c>
    </row>
    <row r="1923" spans="1:23" x14ac:dyDescent="0.25">
      <c r="A1923" s="8">
        <v>5898</v>
      </c>
      <c r="B1923" s="9" t="s">
        <v>7203</v>
      </c>
      <c r="C1923" s="9" t="s">
        <v>22</v>
      </c>
      <c r="D1923" s="9" t="s">
        <v>7204</v>
      </c>
      <c r="E1923" s="18" t="s">
        <v>7205</v>
      </c>
      <c r="F1923" s="9" t="s">
        <v>7206</v>
      </c>
      <c r="G1923" s="12">
        <v>1</v>
      </c>
      <c r="H1923" s="9" t="s">
        <v>25</v>
      </c>
      <c r="I1923" s="9" t="s">
        <v>25</v>
      </c>
      <c r="J1923" s="12">
        <v>1</v>
      </c>
      <c r="K1923" s="13">
        <v>42262</v>
      </c>
      <c r="L1923" s="86">
        <f>(Tabla2[[#This Row],[release_year]]-'VARIANZA Y DES. EST'!$L$11)^2</f>
        <v>3.2471164275211517E-2</v>
      </c>
      <c r="M1923" s="12">
        <v>2014</v>
      </c>
      <c r="N1923" s="9" t="s">
        <v>82</v>
      </c>
      <c r="O1923" s="9" t="s">
        <v>6905</v>
      </c>
      <c r="P1923" s="12">
        <v>90</v>
      </c>
      <c r="Q1923" s="12">
        <v>90</v>
      </c>
      <c r="R1923" s="12">
        <v>91.489178196874306</v>
      </c>
      <c r="S1923" s="12" t="s">
        <v>28</v>
      </c>
      <c r="T1923" s="9" t="s">
        <v>57</v>
      </c>
      <c r="U1923" s="9" t="s">
        <v>57</v>
      </c>
      <c r="V1923" s="9" t="s">
        <v>57</v>
      </c>
      <c r="W1923" s="14">
        <v>1</v>
      </c>
    </row>
    <row r="1924" spans="1:23" x14ac:dyDescent="0.25">
      <c r="A1924" s="8">
        <v>5927</v>
      </c>
      <c r="B1924" s="9" t="s">
        <v>7207</v>
      </c>
      <c r="C1924" s="9" t="s">
        <v>22</v>
      </c>
      <c r="D1924" s="9" t="s">
        <v>7208</v>
      </c>
      <c r="E1924" s="10" t="s">
        <v>7209</v>
      </c>
      <c r="F1924" s="11"/>
      <c r="G1924" s="12">
        <v>0</v>
      </c>
      <c r="H1924" s="9" t="s">
        <v>25</v>
      </c>
      <c r="I1924" s="9" t="s">
        <v>25</v>
      </c>
      <c r="J1924" s="12">
        <v>1</v>
      </c>
      <c r="K1924" s="16">
        <v>41936</v>
      </c>
      <c r="L1924" s="86">
        <f>(Tabla2[[#This Row],[release_year]]-'VARIANZA Y DES. EST'!$L$11)^2</f>
        <v>3.2471164275211517E-2</v>
      </c>
      <c r="M1924" s="12">
        <v>2014</v>
      </c>
      <c r="N1924" s="9" t="s">
        <v>76</v>
      </c>
      <c r="O1924" s="9" t="s">
        <v>6905</v>
      </c>
      <c r="P1924" s="12">
        <v>90</v>
      </c>
      <c r="Q1924" s="12">
        <v>90</v>
      </c>
      <c r="R1924" s="12">
        <v>91.489178196874306</v>
      </c>
      <c r="S1924" s="12" t="s">
        <v>28</v>
      </c>
      <c r="T1924" s="9" t="s">
        <v>57</v>
      </c>
      <c r="U1924" s="9" t="s">
        <v>57</v>
      </c>
      <c r="V1924" s="9" t="s">
        <v>57</v>
      </c>
      <c r="W1924" s="14">
        <v>1</v>
      </c>
    </row>
    <row r="1925" spans="1:23" x14ac:dyDescent="0.25">
      <c r="A1925" s="8">
        <v>5973</v>
      </c>
      <c r="B1925" s="9" t="s">
        <v>7210</v>
      </c>
      <c r="C1925" s="9" t="s">
        <v>22</v>
      </c>
      <c r="D1925" s="9" t="s">
        <v>7211</v>
      </c>
      <c r="E1925" s="10" t="s">
        <v>7212</v>
      </c>
      <c r="F1925" s="11"/>
      <c r="G1925" s="12">
        <v>0</v>
      </c>
      <c r="H1925" s="9" t="s">
        <v>160</v>
      </c>
      <c r="I1925" s="9" t="s">
        <v>160</v>
      </c>
      <c r="J1925" s="12">
        <v>1</v>
      </c>
      <c r="K1925" s="13">
        <v>43866</v>
      </c>
      <c r="L1925" s="86">
        <f>(Tabla2[[#This Row],[release_year]]-'VARIANZA Y DES. EST'!$L$11)^2</f>
        <v>33.870100322899837</v>
      </c>
      <c r="M1925" s="12">
        <v>2020</v>
      </c>
      <c r="N1925" s="9" t="s">
        <v>35</v>
      </c>
      <c r="O1925" s="9" t="s">
        <v>6905</v>
      </c>
      <c r="P1925" s="12">
        <v>90</v>
      </c>
      <c r="Q1925" s="12">
        <v>90</v>
      </c>
      <c r="R1925" s="12">
        <v>91.489178196874306</v>
      </c>
      <c r="S1925" s="12" t="s">
        <v>28</v>
      </c>
      <c r="T1925" s="9" t="s">
        <v>105</v>
      </c>
      <c r="U1925" s="9" t="s">
        <v>57</v>
      </c>
      <c r="V1925" s="9" t="s">
        <v>105</v>
      </c>
      <c r="W1925" s="14">
        <v>2</v>
      </c>
    </row>
    <row r="1926" spans="1:23" x14ac:dyDescent="0.25">
      <c r="A1926" s="8">
        <v>5986</v>
      </c>
      <c r="B1926" s="9" t="s">
        <v>7213</v>
      </c>
      <c r="C1926" s="9" t="s">
        <v>22</v>
      </c>
      <c r="D1926" s="9" t="s">
        <v>7214</v>
      </c>
      <c r="E1926" s="18" t="s">
        <v>7215</v>
      </c>
      <c r="F1926" s="9" t="s">
        <v>7216</v>
      </c>
      <c r="G1926" s="12">
        <v>9</v>
      </c>
      <c r="H1926" s="9" t="s">
        <v>25</v>
      </c>
      <c r="I1926" s="9" t="s">
        <v>25</v>
      </c>
      <c r="J1926" s="12">
        <v>1</v>
      </c>
      <c r="K1926" s="13">
        <v>43538</v>
      </c>
      <c r="L1926" s="86">
        <f>(Tabla2[[#This Row],[release_year]]-'VARIANZA Y DES. EST'!$L$11)^2</f>
        <v>7.9512857435875226</v>
      </c>
      <c r="M1926" s="12">
        <v>2017</v>
      </c>
      <c r="N1926" s="9" t="s">
        <v>76</v>
      </c>
      <c r="O1926" s="9" t="s">
        <v>6905</v>
      </c>
      <c r="P1926" s="12">
        <v>90</v>
      </c>
      <c r="Q1926" s="12">
        <v>90</v>
      </c>
      <c r="R1926" s="12">
        <v>91.489178196874306</v>
      </c>
      <c r="S1926" s="12" t="s">
        <v>28</v>
      </c>
      <c r="T1926" s="9" t="s">
        <v>7217</v>
      </c>
      <c r="U1926" s="9" t="s">
        <v>45</v>
      </c>
      <c r="V1926" s="9" t="s">
        <v>7217</v>
      </c>
      <c r="W1926" s="14">
        <v>3</v>
      </c>
    </row>
    <row r="1927" spans="1:23" x14ac:dyDescent="0.25">
      <c r="A1927" s="8">
        <v>5988</v>
      </c>
      <c r="B1927" s="9" t="s">
        <v>7218</v>
      </c>
      <c r="C1927" s="9" t="s">
        <v>22</v>
      </c>
      <c r="D1927" s="9" t="s">
        <v>7219</v>
      </c>
      <c r="E1927" s="9" t="s">
        <v>7220</v>
      </c>
      <c r="F1927" s="9" t="s">
        <v>7221</v>
      </c>
      <c r="G1927" s="12">
        <v>6</v>
      </c>
      <c r="H1927" s="9" t="s">
        <v>25</v>
      </c>
      <c r="I1927" s="9" t="s">
        <v>25</v>
      </c>
      <c r="J1927" s="12">
        <v>1</v>
      </c>
      <c r="K1927" s="13">
        <v>42595</v>
      </c>
      <c r="L1927" s="86">
        <f>(Tabla2[[#This Row],[release_year]]-'VARIANZA Y DES. EST'!$L$11)^2</f>
        <v>0.67207602404598188</v>
      </c>
      <c r="M1927" s="12">
        <v>2015</v>
      </c>
      <c r="N1927" s="9" t="s">
        <v>842</v>
      </c>
      <c r="O1927" s="9" t="s">
        <v>6905</v>
      </c>
      <c r="P1927" s="12">
        <v>90</v>
      </c>
      <c r="Q1927" s="12">
        <v>90</v>
      </c>
      <c r="R1927" s="12">
        <v>91.489178196874306</v>
      </c>
      <c r="S1927" s="12" t="s">
        <v>28</v>
      </c>
      <c r="T1927" s="9" t="s">
        <v>3611</v>
      </c>
      <c r="U1927" s="9" t="s">
        <v>514</v>
      </c>
      <c r="V1927" s="9" t="s">
        <v>3611</v>
      </c>
      <c r="W1927" s="14">
        <v>3</v>
      </c>
    </row>
    <row r="1928" spans="1:23" x14ac:dyDescent="0.25">
      <c r="A1928" s="8">
        <v>5995</v>
      </c>
      <c r="B1928" s="9" t="s">
        <v>7222</v>
      </c>
      <c r="C1928" s="9" t="s">
        <v>22</v>
      </c>
      <c r="D1928" s="9" t="s">
        <v>7223</v>
      </c>
      <c r="E1928" s="18" t="s">
        <v>7224</v>
      </c>
      <c r="F1928" s="9" t="s">
        <v>7225</v>
      </c>
      <c r="G1928" s="12">
        <v>8</v>
      </c>
      <c r="H1928" s="9" t="s">
        <v>25</v>
      </c>
      <c r="I1928" s="9" t="s">
        <v>25</v>
      </c>
      <c r="J1928" s="12">
        <v>1</v>
      </c>
      <c r="K1928" s="13">
        <v>44066</v>
      </c>
      <c r="L1928" s="86">
        <f>(Tabla2[[#This Row],[release_year]]-'VARIANZA Y DES. EST'!$L$11)^2</f>
        <v>23.230495463129063</v>
      </c>
      <c r="M1928" s="12">
        <v>2019</v>
      </c>
      <c r="N1928" s="9" t="s">
        <v>76</v>
      </c>
      <c r="O1928" s="9" t="s">
        <v>6905</v>
      </c>
      <c r="P1928" s="12">
        <v>90</v>
      </c>
      <c r="Q1928" s="12">
        <v>90</v>
      </c>
      <c r="R1928" s="12">
        <v>91.489178196874306</v>
      </c>
      <c r="S1928" s="12" t="s">
        <v>28</v>
      </c>
      <c r="T1928" s="9" t="s">
        <v>3611</v>
      </c>
      <c r="U1928" s="9" t="s">
        <v>514</v>
      </c>
      <c r="V1928" s="9" t="s">
        <v>3611</v>
      </c>
      <c r="W1928" s="14">
        <v>3</v>
      </c>
    </row>
    <row r="1929" spans="1:23" x14ac:dyDescent="0.25">
      <c r="A1929" s="8">
        <v>6083</v>
      </c>
      <c r="B1929" s="9" t="s">
        <v>7226</v>
      </c>
      <c r="C1929" s="9" t="s">
        <v>22</v>
      </c>
      <c r="D1929" s="9" t="s">
        <v>7227</v>
      </c>
      <c r="E1929" s="18" t="s">
        <v>7228</v>
      </c>
      <c r="F1929" s="9" t="s">
        <v>7229</v>
      </c>
      <c r="G1929" s="12">
        <v>8</v>
      </c>
      <c r="H1929" s="9" t="s">
        <v>1064</v>
      </c>
      <c r="I1929" s="9" t="s">
        <v>1064</v>
      </c>
      <c r="J1929" s="12">
        <v>1</v>
      </c>
      <c r="K1929" s="13">
        <v>42607</v>
      </c>
      <c r="L1929" s="86">
        <f>(Tabla2[[#This Row],[release_year]]-'VARIANZA Y DES. EST'!$L$11)^2</f>
        <v>0.67207602404598188</v>
      </c>
      <c r="M1929" s="12">
        <v>2015</v>
      </c>
      <c r="N1929" s="9" t="s">
        <v>76</v>
      </c>
      <c r="O1929" s="9" t="s">
        <v>6905</v>
      </c>
      <c r="P1929" s="12">
        <v>90</v>
      </c>
      <c r="Q1929" s="12">
        <v>90</v>
      </c>
      <c r="R1929" s="12">
        <v>91.489178196874306</v>
      </c>
      <c r="S1929" s="12" t="s">
        <v>28</v>
      </c>
      <c r="T1929" s="9" t="s">
        <v>70</v>
      </c>
      <c r="U1929" s="9" t="s">
        <v>45</v>
      </c>
      <c r="V1929" s="9" t="s">
        <v>70</v>
      </c>
      <c r="W1929" s="14">
        <v>2</v>
      </c>
    </row>
    <row r="1930" spans="1:23" x14ac:dyDescent="0.25">
      <c r="A1930" s="8">
        <v>6114</v>
      </c>
      <c r="B1930" s="9" t="s">
        <v>7230</v>
      </c>
      <c r="C1930" s="9" t="s">
        <v>22</v>
      </c>
      <c r="D1930" s="9" t="s">
        <v>7231</v>
      </c>
      <c r="E1930" s="18" t="s">
        <v>6060</v>
      </c>
      <c r="F1930" s="18" t="s">
        <v>7232</v>
      </c>
      <c r="G1930" s="12">
        <v>10</v>
      </c>
      <c r="H1930" s="9" t="s">
        <v>25</v>
      </c>
      <c r="I1930" s="9" t="s">
        <v>25</v>
      </c>
      <c r="J1930" s="12">
        <v>1</v>
      </c>
      <c r="K1930" s="13">
        <v>43165</v>
      </c>
      <c r="L1930" s="86">
        <f>(Tabla2[[#This Row],[release_year]]-'VARIANZA Y DES. EST'!$L$11)^2</f>
        <v>14.590890603358293</v>
      </c>
      <c r="M1930" s="12">
        <v>2018</v>
      </c>
      <c r="N1930" s="9" t="s">
        <v>99</v>
      </c>
      <c r="O1930" s="9" t="s">
        <v>6905</v>
      </c>
      <c r="P1930" s="12">
        <v>90</v>
      </c>
      <c r="Q1930" s="12">
        <v>90</v>
      </c>
      <c r="R1930" s="12">
        <v>91.489178196874306</v>
      </c>
      <c r="S1930" s="12" t="s">
        <v>28</v>
      </c>
      <c r="T1930" s="9" t="s">
        <v>2841</v>
      </c>
      <c r="U1930" s="9" t="s">
        <v>30</v>
      </c>
      <c r="V1930" s="9" t="s">
        <v>2841</v>
      </c>
      <c r="W1930" s="14">
        <v>3</v>
      </c>
    </row>
    <row r="1931" spans="1:23" x14ac:dyDescent="0.25">
      <c r="A1931" s="8">
        <v>6128</v>
      </c>
      <c r="B1931" s="9" t="s">
        <v>7233</v>
      </c>
      <c r="C1931" s="9" t="s">
        <v>22</v>
      </c>
      <c r="D1931" s="9" t="s">
        <v>7234</v>
      </c>
      <c r="E1931" s="18" t="s">
        <v>7235</v>
      </c>
      <c r="F1931" s="9"/>
      <c r="G1931" s="12">
        <v>0</v>
      </c>
      <c r="H1931" s="9" t="s">
        <v>25</v>
      </c>
      <c r="I1931" s="9" t="s">
        <v>25</v>
      </c>
      <c r="J1931" s="12">
        <v>1</v>
      </c>
      <c r="K1931" s="13">
        <v>43101</v>
      </c>
      <c r="L1931" s="86">
        <f>(Tabla2[[#This Row],[release_year]]-'VARIANZA Y DES. EST'!$L$11)^2</f>
        <v>7.9512857435875226</v>
      </c>
      <c r="M1931" s="12">
        <v>2017</v>
      </c>
      <c r="N1931" s="9" t="s">
        <v>55</v>
      </c>
      <c r="O1931" s="9" t="s">
        <v>6905</v>
      </c>
      <c r="P1931" s="12">
        <v>90</v>
      </c>
      <c r="Q1931" s="12">
        <v>90</v>
      </c>
      <c r="R1931" s="12">
        <v>91.489178196874306</v>
      </c>
      <c r="S1931" s="12" t="s">
        <v>28</v>
      </c>
      <c r="T1931" s="9" t="s">
        <v>57</v>
      </c>
      <c r="U1931" s="9" t="s">
        <v>57</v>
      </c>
      <c r="V1931" s="9" t="s">
        <v>57</v>
      </c>
      <c r="W1931" s="14">
        <v>1</v>
      </c>
    </row>
    <row r="1932" spans="1:23" x14ac:dyDescent="0.25">
      <c r="A1932" s="8">
        <v>6163</v>
      </c>
      <c r="B1932" s="9" t="s">
        <v>7236</v>
      </c>
      <c r="C1932" s="9" t="s">
        <v>22</v>
      </c>
      <c r="D1932" s="9" t="s">
        <v>7237</v>
      </c>
      <c r="E1932" s="9" t="s">
        <v>7238</v>
      </c>
      <c r="F1932" s="9" t="s">
        <v>7239</v>
      </c>
      <c r="G1932" s="12">
        <v>14</v>
      </c>
      <c r="H1932" s="9" t="s">
        <v>25</v>
      </c>
      <c r="I1932" s="9" t="s">
        <v>25</v>
      </c>
      <c r="J1932" s="12">
        <v>1</v>
      </c>
      <c r="K1932" s="16">
        <v>43464</v>
      </c>
      <c r="L1932" s="86">
        <f>(Tabla2[[#This Row],[release_year]]-'VARIANZA Y DES. EST'!$L$11)^2</f>
        <v>0.67207602404598188</v>
      </c>
      <c r="M1932" s="12">
        <v>2015</v>
      </c>
      <c r="N1932" s="9" t="s">
        <v>1991</v>
      </c>
      <c r="O1932" s="9" t="s">
        <v>6905</v>
      </c>
      <c r="P1932" s="12">
        <v>90</v>
      </c>
      <c r="Q1932" s="12">
        <v>90</v>
      </c>
      <c r="R1932" s="12">
        <v>91.489178196874306</v>
      </c>
      <c r="S1932" s="12" t="s">
        <v>28</v>
      </c>
      <c r="T1932" s="9" t="s">
        <v>144</v>
      </c>
      <c r="U1932" s="9" t="s">
        <v>45</v>
      </c>
      <c r="V1932" s="9" t="s">
        <v>144</v>
      </c>
      <c r="W1932" s="14">
        <v>2</v>
      </c>
    </row>
    <row r="1933" spans="1:23" x14ac:dyDescent="0.25">
      <c r="A1933" s="8">
        <v>6176</v>
      </c>
      <c r="B1933" s="9" t="s">
        <v>7240</v>
      </c>
      <c r="C1933" s="9" t="s">
        <v>22</v>
      </c>
      <c r="D1933" s="9" t="s">
        <v>7241</v>
      </c>
      <c r="E1933" s="18" t="s">
        <v>7242</v>
      </c>
      <c r="F1933" s="9" t="s">
        <v>7243</v>
      </c>
      <c r="G1933" s="12">
        <v>8</v>
      </c>
      <c r="H1933" s="9" t="s">
        <v>25</v>
      </c>
      <c r="I1933" s="9" t="s">
        <v>25</v>
      </c>
      <c r="J1933" s="12">
        <v>1</v>
      </c>
      <c r="K1933" s="13">
        <v>43569</v>
      </c>
      <c r="L1933" s="86">
        <f>(Tabla2[[#This Row],[release_year]]-'VARIANZA Y DES. EST'!$L$11)^2</f>
        <v>14.590890603358293</v>
      </c>
      <c r="M1933" s="12">
        <v>2018</v>
      </c>
      <c r="N1933" s="9" t="s">
        <v>76</v>
      </c>
      <c r="O1933" s="9" t="s">
        <v>6905</v>
      </c>
      <c r="P1933" s="12">
        <v>90</v>
      </c>
      <c r="Q1933" s="12">
        <v>90</v>
      </c>
      <c r="R1933" s="12">
        <v>91.489178196874306</v>
      </c>
      <c r="S1933" s="12" t="s">
        <v>28</v>
      </c>
      <c r="T1933" s="9" t="s">
        <v>6707</v>
      </c>
      <c r="U1933" s="9" t="s">
        <v>38</v>
      </c>
      <c r="V1933" s="9" t="s">
        <v>6707</v>
      </c>
      <c r="W1933" s="14">
        <v>2</v>
      </c>
    </row>
    <row r="1934" spans="1:23" x14ac:dyDescent="0.25">
      <c r="A1934" s="8">
        <v>6211</v>
      </c>
      <c r="B1934" s="9" t="s">
        <v>7244</v>
      </c>
      <c r="C1934" s="9" t="s">
        <v>22</v>
      </c>
      <c r="D1934" s="9" t="s">
        <v>7245</v>
      </c>
      <c r="E1934" s="18" t="s">
        <v>7246</v>
      </c>
      <c r="F1934" s="9" t="s">
        <v>7247</v>
      </c>
      <c r="G1934" s="12">
        <v>8</v>
      </c>
      <c r="H1934" s="9" t="s">
        <v>279</v>
      </c>
      <c r="I1934" s="9" t="s">
        <v>7248</v>
      </c>
      <c r="J1934" s="12">
        <v>4</v>
      </c>
      <c r="K1934" s="16">
        <v>43459</v>
      </c>
      <c r="L1934" s="86">
        <f>(Tabla2[[#This Row],[release_year]]-'VARIANZA Y DES. EST'!$L$11)^2</f>
        <v>0.67207602404598188</v>
      </c>
      <c r="M1934" s="12">
        <v>2015</v>
      </c>
      <c r="N1934" s="9" t="s">
        <v>1991</v>
      </c>
      <c r="O1934" s="9" t="s">
        <v>6905</v>
      </c>
      <c r="P1934" s="12">
        <v>90</v>
      </c>
      <c r="Q1934" s="12">
        <v>90</v>
      </c>
      <c r="R1934" s="12">
        <v>91.489178196874306</v>
      </c>
      <c r="S1934" s="12" t="s">
        <v>28</v>
      </c>
      <c r="T1934" s="9" t="s">
        <v>2709</v>
      </c>
      <c r="U1934" s="9" t="s">
        <v>45</v>
      </c>
      <c r="V1934" s="9" t="s">
        <v>2709</v>
      </c>
      <c r="W1934" s="14">
        <v>2</v>
      </c>
    </row>
    <row r="1935" spans="1:23" x14ac:dyDescent="0.25">
      <c r="A1935" s="8">
        <v>6283</v>
      </c>
      <c r="B1935" s="9" t="s">
        <v>7249</v>
      </c>
      <c r="C1935" s="9" t="s">
        <v>22</v>
      </c>
      <c r="D1935" s="9" t="s">
        <v>7250</v>
      </c>
      <c r="E1935" s="9" t="s">
        <v>7251</v>
      </c>
      <c r="F1935" s="9" t="s">
        <v>7252</v>
      </c>
      <c r="G1935" s="12">
        <v>11</v>
      </c>
      <c r="H1935" s="9" t="s">
        <v>25</v>
      </c>
      <c r="I1935" s="9" t="s">
        <v>25</v>
      </c>
      <c r="J1935" s="12">
        <v>1</v>
      </c>
      <c r="K1935" s="13">
        <v>43624</v>
      </c>
      <c r="L1935" s="86">
        <f>(Tabla2[[#This Row],[release_year]]-'VARIANZA Y DES. EST'!$L$11)^2</f>
        <v>23.230495463129063</v>
      </c>
      <c r="M1935" s="12">
        <v>2019</v>
      </c>
      <c r="N1935" s="9" t="s">
        <v>76</v>
      </c>
      <c r="O1935" s="9" t="s">
        <v>6905</v>
      </c>
      <c r="P1935" s="12">
        <v>90</v>
      </c>
      <c r="Q1935" s="12">
        <v>90</v>
      </c>
      <c r="R1935" s="12">
        <v>91.489178196874306</v>
      </c>
      <c r="S1935" s="12" t="s">
        <v>28</v>
      </c>
      <c r="T1935" s="9" t="s">
        <v>5255</v>
      </c>
      <c r="U1935" s="9" t="s">
        <v>5256</v>
      </c>
      <c r="V1935" s="9" t="s">
        <v>5255</v>
      </c>
      <c r="W1935" s="14">
        <v>2</v>
      </c>
    </row>
    <row r="1936" spans="1:23" x14ac:dyDescent="0.25">
      <c r="A1936" s="8">
        <v>6308</v>
      </c>
      <c r="B1936" s="9" t="s">
        <v>7253</v>
      </c>
      <c r="C1936" s="9" t="s">
        <v>22</v>
      </c>
      <c r="D1936" s="9" t="s">
        <v>7254</v>
      </c>
      <c r="E1936" s="18" t="s">
        <v>7255</v>
      </c>
      <c r="F1936" s="9" t="s">
        <v>1039</v>
      </c>
      <c r="G1936" s="12">
        <v>1</v>
      </c>
      <c r="H1936" s="9" t="s">
        <v>851</v>
      </c>
      <c r="I1936" s="9" t="s">
        <v>851</v>
      </c>
      <c r="J1936" s="12">
        <v>1</v>
      </c>
      <c r="K1936" s="13">
        <v>43191</v>
      </c>
      <c r="L1936" s="86">
        <f>(Tabla2[[#This Row],[release_year]]-'VARIANZA Y DES. EST'!$L$11)^2</f>
        <v>7.9512857435875226</v>
      </c>
      <c r="M1936" s="12">
        <v>2017</v>
      </c>
      <c r="N1936" s="9" t="s">
        <v>76</v>
      </c>
      <c r="O1936" s="9" t="s">
        <v>6905</v>
      </c>
      <c r="P1936" s="12">
        <v>90</v>
      </c>
      <c r="Q1936" s="12">
        <v>90</v>
      </c>
      <c r="R1936" s="12">
        <v>91.489178196874306</v>
      </c>
      <c r="S1936" s="12" t="s">
        <v>28</v>
      </c>
      <c r="T1936" s="9" t="s">
        <v>57</v>
      </c>
      <c r="U1936" s="9" t="s">
        <v>57</v>
      </c>
      <c r="V1936" s="9" t="s">
        <v>57</v>
      </c>
      <c r="W1936" s="14">
        <v>1</v>
      </c>
    </row>
    <row r="1937" spans="1:23" x14ac:dyDescent="0.25">
      <c r="A1937" s="8">
        <v>6331</v>
      </c>
      <c r="B1937" s="9" t="s">
        <v>7256</v>
      </c>
      <c r="C1937" s="9" t="s">
        <v>22</v>
      </c>
      <c r="D1937" s="9" t="s">
        <v>7257</v>
      </c>
      <c r="E1937" s="18" t="s">
        <v>7258</v>
      </c>
      <c r="F1937" s="9" t="s">
        <v>7259</v>
      </c>
      <c r="G1937" s="12">
        <v>9</v>
      </c>
      <c r="H1937" s="9" t="s">
        <v>25</v>
      </c>
      <c r="I1937" s="9" t="s">
        <v>25</v>
      </c>
      <c r="J1937" s="12">
        <v>1</v>
      </c>
      <c r="K1937" s="16">
        <v>43084</v>
      </c>
      <c r="L1937" s="86">
        <f>(Tabla2[[#This Row],[release_year]]-'VARIANZA Y DES. EST'!$L$11)^2</f>
        <v>0.67207602404598188</v>
      </c>
      <c r="M1937" s="12">
        <v>2015</v>
      </c>
      <c r="N1937" s="9" t="s">
        <v>43</v>
      </c>
      <c r="O1937" s="9" t="s">
        <v>6905</v>
      </c>
      <c r="P1937" s="12">
        <v>90</v>
      </c>
      <c r="Q1937" s="12">
        <v>90</v>
      </c>
      <c r="R1937" s="12">
        <v>91.489178196874306</v>
      </c>
      <c r="S1937" s="12" t="s">
        <v>28</v>
      </c>
      <c r="T1937" s="9" t="s">
        <v>3969</v>
      </c>
      <c r="U1937" s="9" t="s">
        <v>3969</v>
      </c>
      <c r="V1937" s="9" t="s">
        <v>3969</v>
      </c>
      <c r="W1937" s="14">
        <v>1</v>
      </c>
    </row>
    <row r="1938" spans="1:23" x14ac:dyDescent="0.25">
      <c r="A1938" s="8">
        <v>6341</v>
      </c>
      <c r="B1938" s="9" t="s">
        <v>7260</v>
      </c>
      <c r="C1938" s="9" t="s">
        <v>22</v>
      </c>
      <c r="D1938" s="9" t="s">
        <v>7261</v>
      </c>
      <c r="E1938" s="18" t="s">
        <v>7262</v>
      </c>
      <c r="F1938" s="9" t="s">
        <v>7263</v>
      </c>
      <c r="G1938" s="12">
        <v>11</v>
      </c>
      <c r="H1938" s="9" t="s">
        <v>25</v>
      </c>
      <c r="I1938" s="9" t="s">
        <v>25</v>
      </c>
      <c r="J1938" s="12">
        <v>1</v>
      </c>
      <c r="K1938" s="13">
        <v>42430</v>
      </c>
      <c r="L1938" s="86">
        <f>(Tabla2[[#This Row],[release_year]]-'VARIANZA Y DES. EST'!$L$11)^2</f>
        <v>3.3116808838167522</v>
      </c>
      <c r="M1938" s="12">
        <v>2016</v>
      </c>
      <c r="N1938" s="9" t="s">
        <v>1991</v>
      </c>
      <c r="O1938" s="9" t="s">
        <v>6905</v>
      </c>
      <c r="P1938" s="12">
        <v>90</v>
      </c>
      <c r="Q1938" s="12">
        <v>90</v>
      </c>
      <c r="R1938" s="12">
        <v>91.489178196874306</v>
      </c>
      <c r="S1938" s="12" t="s">
        <v>28</v>
      </c>
      <c r="T1938" s="9" t="s">
        <v>95</v>
      </c>
      <c r="U1938" s="9" t="s">
        <v>95</v>
      </c>
      <c r="V1938" s="9" t="s">
        <v>95</v>
      </c>
      <c r="W1938" s="14">
        <v>1</v>
      </c>
    </row>
    <row r="1939" spans="1:23" x14ac:dyDescent="0.25">
      <c r="A1939" s="8">
        <v>6343</v>
      </c>
      <c r="B1939" s="9" t="s">
        <v>7264</v>
      </c>
      <c r="C1939" s="9" t="s">
        <v>22</v>
      </c>
      <c r="D1939" s="9" t="s">
        <v>7265</v>
      </c>
      <c r="E1939" s="9" t="s">
        <v>3802</v>
      </c>
      <c r="F1939" s="9" t="s">
        <v>7266</v>
      </c>
      <c r="G1939" s="12">
        <v>11</v>
      </c>
      <c r="H1939" s="9" t="s">
        <v>25</v>
      </c>
      <c r="I1939" s="9" t="s">
        <v>1078</v>
      </c>
      <c r="J1939" s="12">
        <v>2</v>
      </c>
      <c r="K1939" s="13">
        <v>43521</v>
      </c>
      <c r="L1939" s="86">
        <f>(Tabla2[[#This Row],[release_year]]-'VARIANZA Y DES. EST'!$L$11)^2</f>
        <v>1.3928663045044412</v>
      </c>
      <c r="M1939" s="12">
        <v>2013</v>
      </c>
      <c r="N1939" s="9" t="s">
        <v>1991</v>
      </c>
      <c r="O1939" s="9" t="s">
        <v>6905</v>
      </c>
      <c r="P1939" s="12">
        <v>90</v>
      </c>
      <c r="Q1939" s="12">
        <v>90</v>
      </c>
      <c r="R1939" s="12">
        <v>91.489178196874306</v>
      </c>
      <c r="S1939" s="12" t="s">
        <v>28</v>
      </c>
      <c r="T1939" s="9" t="s">
        <v>5255</v>
      </c>
      <c r="U1939" s="9" t="s">
        <v>5256</v>
      </c>
      <c r="V1939" s="9" t="s">
        <v>5255</v>
      </c>
      <c r="W1939" s="14">
        <v>2</v>
      </c>
    </row>
    <row r="1940" spans="1:23" x14ac:dyDescent="0.25">
      <c r="A1940" s="8">
        <v>6370</v>
      </c>
      <c r="B1940" s="9" t="s">
        <v>7267</v>
      </c>
      <c r="C1940" s="9" t="s">
        <v>22</v>
      </c>
      <c r="D1940" s="9" t="s">
        <v>7268</v>
      </c>
      <c r="E1940" s="9" t="s">
        <v>7269</v>
      </c>
      <c r="F1940" s="9" t="s">
        <v>7270</v>
      </c>
      <c r="G1940" s="12">
        <v>9</v>
      </c>
      <c r="H1940" s="9" t="s">
        <v>25</v>
      </c>
      <c r="I1940" s="9" t="s">
        <v>25</v>
      </c>
      <c r="J1940" s="12">
        <v>1</v>
      </c>
      <c r="K1940" s="13">
        <v>43574</v>
      </c>
      <c r="L1940" s="86">
        <f>(Tabla2[[#This Row],[release_year]]-'VARIANZA Y DES. EST'!$L$11)^2</f>
        <v>14.590890603358293</v>
      </c>
      <c r="M1940" s="12">
        <v>2018</v>
      </c>
      <c r="N1940" s="9" t="s">
        <v>76</v>
      </c>
      <c r="O1940" s="9" t="s">
        <v>6905</v>
      </c>
      <c r="P1940" s="12">
        <v>90</v>
      </c>
      <c r="Q1940" s="12">
        <v>90</v>
      </c>
      <c r="R1940" s="12">
        <v>91.489178196874306</v>
      </c>
      <c r="S1940" s="12" t="s">
        <v>28</v>
      </c>
      <c r="T1940" s="9" t="s">
        <v>3200</v>
      </c>
      <c r="U1940" s="9" t="s">
        <v>45</v>
      </c>
      <c r="V1940" s="9" t="s">
        <v>3200</v>
      </c>
      <c r="W1940" s="14">
        <v>3</v>
      </c>
    </row>
    <row r="1941" spans="1:23" x14ac:dyDescent="0.25">
      <c r="A1941" s="8">
        <v>6384</v>
      </c>
      <c r="B1941" s="9" t="s">
        <v>7271</v>
      </c>
      <c r="C1941" s="9" t="s">
        <v>22</v>
      </c>
      <c r="D1941" s="9" t="s">
        <v>7272</v>
      </c>
      <c r="E1941" s="18" t="s">
        <v>7273</v>
      </c>
      <c r="F1941" s="9" t="s">
        <v>7274</v>
      </c>
      <c r="G1941" s="12">
        <v>5</v>
      </c>
      <c r="H1941" s="9" t="s">
        <v>160</v>
      </c>
      <c r="I1941" s="9" t="s">
        <v>160</v>
      </c>
      <c r="J1941" s="12">
        <v>1</v>
      </c>
      <c r="K1941" s="13">
        <v>42917</v>
      </c>
      <c r="L1941" s="86">
        <f>(Tabla2[[#This Row],[release_year]]-'VARIANZA Y DES. EST'!$L$11)^2</f>
        <v>7.9512857435875226</v>
      </c>
      <c r="M1941" s="12">
        <v>2017</v>
      </c>
      <c r="N1941" s="9" t="s">
        <v>82</v>
      </c>
      <c r="O1941" s="9" t="s">
        <v>6905</v>
      </c>
      <c r="P1941" s="12">
        <v>90</v>
      </c>
      <c r="Q1941" s="12">
        <v>90</v>
      </c>
      <c r="R1941" s="12">
        <v>91.489178196874306</v>
      </c>
      <c r="S1941" s="12" t="s">
        <v>28</v>
      </c>
      <c r="T1941" s="9" t="s">
        <v>111</v>
      </c>
      <c r="U1941" s="9" t="s">
        <v>30</v>
      </c>
      <c r="V1941" s="9" t="s">
        <v>111</v>
      </c>
      <c r="W1941" s="14">
        <v>2</v>
      </c>
    </row>
    <row r="1942" spans="1:23" x14ac:dyDescent="0.25">
      <c r="A1942" s="8">
        <v>6385</v>
      </c>
      <c r="B1942" s="9" t="s">
        <v>7275</v>
      </c>
      <c r="C1942" s="9" t="s">
        <v>22</v>
      </c>
      <c r="D1942" s="9" t="s">
        <v>7276</v>
      </c>
      <c r="E1942" s="18" t="s">
        <v>7273</v>
      </c>
      <c r="F1942" s="9" t="s">
        <v>7277</v>
      </c>
      <c r="G1942" s="12">
        <v>4</v>
      </c>
      <c r="H1942" s="9" t="s">
        <v>160</v>
      </c>
      <c r="I1942" s="9" t="s">
        <v>160</v>
      </c>
      <c r="J1942" s="12">
        <v>1</v>
      </c>
      <c r="K1942" s="13">
        <v>42910</v>
      </c>
      <c r="L1942" s="86">
        <f>(Tabla2[[#This Row],[release_year]]-'VARIANZA Y DES. EST'!$L$11)^2</f>
        <v>7.9512857435875226</v>
      </c>
      <c r="M1942" s="12">
        <v>2017</v>
      </c>
      <c r="N1942" s="9" t="s">
        <v>82</v>
      </c>
      <c r="O1942" s="9" t="s">
        <v>6905</v>
      </c>
      <c r="P1942" s="12">
        <v>90</v>
      </c>
      <c r="Q1942" s="12">
        <v>90</v>
      </c>
      <c r="R1942" s="12">
        <v>91.489178196874306</v>
      </c>
      <c r="S1942" s="12" t="s">
        <v>28</v>
      </c>
      <c r="T1942" s="9" t="s">
        <v>111</v>
      </c>
      <c r="U1942" s="9" t="s">
        <v>30</v>
      </c>
      <c r="V1942" s="9" t="s">
        <v>111</v>
      </c>
      <c r="W1942" s="14">
        <v>2</v>
      </c>
    </row>
    <row r="1943" spans="1:23" x14ac:dyDescent="0.25">
      <c r="A1943" s="8">
        <v>6529</v>
      </c>
      <c r="B1943" s="9" t="s">
        <v>7278</v>
      </c>
      <c r="C1943" s="9" t="s">
        <v>22</v>
      </c>
      <c r="D1943" s="9" t="s">
        <v>7279</v>
      </c>
      <c r="E1943" s="9" t="s">
        <v>7280</v>
      </c>
      <c r="F1943" s="9" t="s">
        <v>7281</v>
      </c>
      <c r="G1943" s="12">
        <v>1</v>
      </c>
      <c r="H1943" s="9" t="s">
        <v>550</v>
      </c>
      <c r="I1943" s="9" t="s">
        <v>550</v>
      </c>
      <c r="J1943" s="12">
        <v>1</v>
      </c>
      <c r="K1943" s="13">
        <v>43180</v>
      </c>
      <c r="L1943" s="86">
        <f>(Tabla2[[#This Row],[release_year]]-'VARIANZA Y DES. EST'!$L$11)^2</f>
        <v>7.9512857435875226</v>
      </c>
      <c r="M1943" s="12">
        <v>2017</v>
      </c>
      <c r="N1943" s="9" t="s">
        <v>1991</v>
      </c>
      <c r="O1943" s="9" t="s">
        <v>6905</v>
      </c>
      <c r="P1943" s="12">
        <v>90</v>
      </c>
      <c r="Q1943" s="12">
        <v>90</v>
      </c>
      <c r="R1943" s="12">
        <v>91.489178196874306</v>
      </c>
      <c r="S1943" s="12" t="s">
        <v>28</v>
      </c>
      <c r="T1943" s="9" t="s">
        <v>83</v>
      </c>
      <c r="U1943" s="9" t="s">
        <v>57</v>
      </c>
      <c r="V1943" s="9" t="s">
        <v>83</v>
      </c>
      <c r="W1943" s="14">
        <v>2</v>
      </c>
    </row>
    <row r="1944" spans="1:23" x14ac:dyDescent="0.25">
      <c r="A1944" s="8">
        <v>6545</v>
      </c>
      <c r="B1944" s="9" t="s">
        <v>7282</v>
      </c>
      <c r="C1944" s="9" t="s">
        <v>22</v>
      </c>
      <c r="D1944" s="9" t="s">
        <v>7283</v>
      </c>
      <c r="E1944" s="18" t="s">
        <v>7284</v>
      </c>
      <c r="F1944" s="9" t="s">
        <v>7285</v>
      </c>
      <c r="G1944" s="12">
        <v>11</v>
      </c>
      <c r="H1944" s="9" t="s">
        <v>25</v>
      </c>
      <c r="I1944" s="9" t="s">
        <v>25</v>
      </c>
      <c r="J1944" s="12">
        <v>1</v>
      </c>
      <c r="K1944" s="13">
        <v>43011</v>
      </c>
      <c r="L1944" s="86">
        <f>(Tabla2[[#This Row],[release_year]]-'VARIANZA Y DES. EST'!$L$11)^2</f>
        <v>7.9512857435875226</v>
      </c>
      <c r="M1944" s="12">
        <v>2017</v>
      </c>
      <c r="N1944" s="9" t="s">
        <v>1991</v>
      </c>
      <c r="O1944" s="9" t="s">
        <v>6905</v>
      </c>
      <c r="P1944" s="12">
        <v>90</v>
      </c>
      <c r="Q1944" s="12">
        <v>90</v>
      </c>
      <c r="R1944" s="12">
        <v>91.489178196874306</v>
      </c>
      <c r="S1944" s="12" t="s">
        <v>28</v>
      </c>
      <c r="T1944" s="9" t="s">
        <v>514</v>
      </c>
      <c r="U1944" s="9" t="s">
        <v>514</v>
      </c>
      <c r="V1944" s="9" t="s">
        <v>514</v>
      </c>
      <c r="W1944" s="14">
        <v>1</v>
      </c>
    </row>
    <row r="1945" spans="1:23" x14ac:dyDescent="0.25">
      <c r="A1945" s="8">
        <v>6577</v>
      </c>
      <c r="B1945" s="9" t="s">
        <v>7286</v>
      </c>
      <c r="C1945" s="9" t="s">
        <v>22</v>
      </c>
      <c r="D1945" s="9" t="s">
        <v>7287</v>
      </c>
      <c r="E1945" s="18" t="s">
        <v>7288</v>
      </c>
      <c r="F1945" s="9" t="s">
        <v>7289</v>
      </c>
      <c r="G1945" s="12">
        <v>7</v>
      </c>
      <c r="H1945" s="9" t="s">
        <v>126</v>
      </c>
      <c r="I1945" s="9" t="s">
        <v>126</v>
      </c>
      <c r="J1945" s="12">
        <v>1</v>
      </c>
      <c r="K1945" s="13">
        <v>43525</v>
      </c>
      <c r="L1945" s="86">
        <f>(Tabla2[[#This Row],[release_year]]-'VARIANZA Y DES. EST'!$L$11)^2</f>
        <v>14.590890603358293</v>
      </c>
      <c r="M1945" s="12">
        <v>2018</v>
      </c>
      <c r="N1945" s="9" t="s">
        <v>76</v>
      </c>
      <c r="O1945" s="9" t="s">
        <v>6905</v>
      </c>
      <c r="P1945" s="12">
        <v>90</v>
      </c>
      <c r="Q1945" s="12">
        <v>90</v>
      </c>
      <c r="R1945" s="12">
        <v>91.489178196874306</v>
      </c>
      <c r="S1945" s="12" t="s">
        <v>28</v>
      </c>
      <c r="T1945" s="9" t="s">
        <v>95</v>
      </c>
      <c r="U1945" s="9" t="s">
        <v>95</v>
      </c>
      <c r="V1945" s="9" t="s">
        <v>95</v>
      </c>
      <c r="W1945" s="14">
        <v>1</v>
      </c>
    </row>
    <row r="1946" spans="1:23" x14ac:dyDescent="0.25">
      <c r="A1946" s="8">
        <v>6615</v>
      </c>
      <c r="B1946" s="9" t="s">
        <v>7290</v>
      </c>
      <c r="C1946" s="9" t="s">
        <v>22</v>
      </c>
      <c r="D1946" s="9" t="s">
        <v>7291</v>
      </c>
      <c r="E1946" s="18" t="s">
        <v>7292</v>
      </c>
      <c r="F1946" s="9" t="s">
        <v>7293</v>
      </c>
      <c r="G1946" s="12">
        <v>5</v>
      </c>
      <c r="H1946" s="9" t="s">
        <v>3799</v>
      </c>
      <c r="I1946" s="9" t="s">
        <v>3799</v>
      </c>
      <c r="J1946" s="12">
        <v>1</v>
      </c>
      <c r="K1946" s="13">
        <v>43328</v>
      </c>
      <c r="L1946" s="86">
        <f>(Tabla2[[#This Row],[release_year]]-'VARIANZA Y DES. EST'!$L$11)^2</f>
        <v>851.48393023092285</v>
      </c>
      <c r="M1946" s="12">
        <v>1985</v>
      </c>
      <c r="N1946" s="9" t="s">
        <v>35</v>
      </c>
      <c r="O1946" s="9" t="s">
        <v>6905</v>
      </c>
      <c r="P1946" s="12">
        <v>90</v>
      </c>
      <c r="Q1946" s="12">
        <v>90</v>
      </c>
      <c r="R1946" s="12">
        <v>91.489178196874306</v>
      </c>
      <c r="S1946" s="12" t="s">
        <v>28</v>
      </c>
      <c r="T1946" s="9" t="s">
        <v>4211</v>
      </c>
      <c r="U1946" s="9" t="s">
        <v>38</v>
      </c>
      <c r="V1946" s="9" t="s">
        <v>4211</v>
      </c>
      <c r="W1946" s="14">
        <v>2</v>
      </c>
    </row>
    <row r="1947" spans="1:23" x14ac:dyDescent="0.25">
      <c r="A1947" s="8">
        <v>6622</v>
      </c>
      <c r="B1947" s="9" t="s">
        <v>7294</v>
      </c>
      <c r="C1947" s="9" t="s">
        <v>22</v>
      </c>
      <c r="D1947" s="9" t="s">
        <v>7295</v>
      </c>
      <c r="E1947" s="18" t="s">
        <v>7296</v>
      </c>
      <c r="F1947" s="9" t="s">
        <v>7297</v>
      </c>
      <c r="G1947" s="12">
        <v>10</v>
      </c>
      <c r="H1947" s="9" t="s">
        <v>25</v>
      </c>
      <c r="I1947" s="9" t="s">
        <v>25</v>
      </c>
      <c r="J1947" s="12">
        <v>1</v>
      </c>
      <c r="K1947" s="13">
        <v>43621</v>
      </c>
      <c r="L1947" s="86">
        <f>(Tabla2[[#This Row],[release_year]]-'VARIANZA Y DES. EST'!$L$11)^2</f>
        <v>23.230495463129063</v>
      </c>
      <c r="M1947" s="12">
        <v>2019</v>
      </c>
      <c r="N1947" s="9" t="s">
        <v>82</v>
      </c>
      <c r="O1947" s="9" t="s">
        <v>6905</v>
      </c>
      <c r="P1947" s="12">
        <v>90</v>
      </c>
      <c r="Q1947" s="12">
        <v>90</v>
      </c>
      <c r="R1947" s="12">
        <v>91.489178196874306</v>
      </c>
      <c r="S1947" s="12" t="s">
        <v>28</v>
      </c>
      <c r="T1947" s="9" t="s">
        <v>30</v>
      </c>
      <c r="U1947" s="9" t="s">
        <v>30</v>
      </c>
      <c r="V1947" s="9" t="s">
        <v>30</v>
      </c>
      <c r="W1947" s="14">
        <v>1</v>
      </c>
    </row>
    <row r="1948" spans="1:23" x14ac:dyDescent="0.25">
      <c r="A1948" s="8">
        <v>6682</v>
      </c>
      <c r="B1948" s="9" t="s">
        <v>7298</v>
      </c>
      <c r="C1948" s="9" t="s">
        <v>22</v>
      </c>
      <c r="D1948" s="9" t="s">
        <v>7299</v>
      </c>
      <c r="E1948" s="9" t="s">
        <v>7300</v>
      </c>
      <c r="F1948" s="9"/>
      <c r="G1948" s="12">
        <v>0</v>
      </c>
      <c r="H1948" s="9" t="s">
        <v>126</v>
      </c>
      <c r="I1948" s="9" t="s">
        <v>126</v>
      </c>
      <c r="J1948" s="12">
        <v>1</v>
      </c>
      <c r="K1948" s="13">
        <v>42877</v>
      </c>
      <c r="L1948" s="86">
        <f>(Tabla2[[#This Row],[release_year]]-'VARIANZA Y DES. EST'!$L$11)^2</f>
        <v>3.3116808838167522</v>
      </c>
      <c r="M1948" s="12">
        <v>2016</v>
      </c>
      <c r="N1948" s="9" t="s">
        <v>55</v>
      </c>
      <c r="O1948" s="9" t="s">
        <v>6905</v>
      </c>
      <c r="P1948" s="12">
        <v>90</v>
      </c>
      <c r="Q1948" s="12">
        <v>90</v>
      </c>
      <c r="R1948" s="12">
        <v>91.489178196874306</v>
      </c>
      <c r="S1948" s="12" t="s">
        <v>28</v>
      </c>
      <c r="T1948" s="9" t="s">
        <v>57</v>
      </c>
      <c r="U1948" s="9" t="s">
        <v>57</v>
      </c>
      <c r="V1948" s="9" t="s">
        <v>57</v>
      </c>
      <c r="W1948" s="14">
        <v>1</v>
      </c>
    </row>
    <row r="1949" spans="1:23" x14ac:dyDescent="0.25">
      <c r="A1949" s="8">
        <v>6755</v>
      </c>
      <c r="B1949" s="9" t="s">
        <v>7301</v>
      </c>
      <c r="C1949" s="9" t="s">
        <v>22</v>
      </c>
      <c r="D1949" s="9" t="s">
        <v>7302</v>
      </c>
      <c r="E1949" s="18" t="s">
        <v>4399</v>
      </c>
      <c r="F1949" s="9" t="s">
        <v>7303</v>
      </c>
      <c r="G1949" s="12">
        <v>10</v>
      </c>
      <c r="H1949" s="9" t="s">
        <v>25</v>
      </c>
      <c r="I1949" s="9" t="s">
        <v>327</v>
      </c>
      <c r="J1949" s="12">
        <v>2</v>
      </c>
      <c r="K1949" s="13">
        <v>43831</v>
      </c>
      <c r="L1949" s="86">
        <f>(Tabla2[[#This Row],[release_year]]-'VARIANZA Y DES. EST'!$L$11)^2</f>
        <v>124.99681770679673</v>
      </c>
      <c r="M1949" s="12">
        <v>2003</v>
      </c>
      <c r="N1949" s="9" t="s">
        <v>1991</v>
      </c>
      <c r="O1949" s="9" t="s">
        <v>6905</v>
      </c>
      <c r="P1949" s="12">
        <v>90</v>
      </c>
      <c r="Q1949" s="12">
        <v>90</v>
      </c>
      <c r="R1949" s="12">
        <v>91.489178196874306</v>
      </c>
      <c r="S1949" s="12" t="s">
        <v>28</v>
      </c>
      <c r="T1949" s="9" t="s">
        <v>3370</v>
      </c>
      <c r="U1949" s="9" t="s">
        <v>514</v>
      </c>
      <c r="V1949" s="9" t="s">
        <v>3370</v>
      </c>
      <c r="W1949" s="14">
        <v>2</v>
      </c>
    </row>
    <row r="1950" spans="1:23" x14ac:dyDescent="0.25">
      <c r="A1950" s="8">
        <v>6761</v>
      </c>
      <c r="B1950" s="9" t="s">
        <v>7304</v>
      </c>
      <c r="C1950" s="9" t="s">
        <v>22</v>
      </c>
      <c r="D1950" s="9" t="s">
        <v>7305</v>
      </c>
      <c r="E1950" s="18" t="s">
        <v>7306</v>
      </c>
      <c r="F1950" s="9" t="s">
        <v>7307</v>
      </c>
      <c r="G1950" s="12">
        <v>5</v>
      </c>
      <c r="H1950" s="9" t="s">
        <v>126</v>
      </c>
      <c r="I1950" s="9" t="s">
        <v>126</v>
      </c>
      <c r="J1950" s="12">
        <v>1</v>
      </c>
      <c r="K1950" s="13">
        <v>42825</v>
      </c>
      <c r="L1950" s="86">
        <f>(Tabla2[[#This Row],[release_year]]-'VARIANZA Y DES. EST'!$L$11)^2</f>
        <v>3.3116808838167522</v>
      </c>
      <c r="M1950" s="12">
        <v>2016</v>
      </c>
      <c r="N1950" s="9" t="s">
        <v>76</v>
      </c>
      <c r="O1950" s="9" t="s">
        <v>6905</v>
      </c>
      <c r="P1950" s="12">
        <v>90</v>
      </c>
      <c r="Q1950" s="12">
        <v>90</v>
      </c>
      <c r="R1950" s="12">
        <v>91.489178196874306</v>
      </c>
      <c r="S1950" s="12" t="s">
        <v>28</v>
      </c>
      <c r="T1950" s="9" t="s">
        <v>3179</v>
      </c>
      <c r="U1950" s="9" t="s">
        <v>514</v>
      </c>
      <c r="V1950" s="9" t="s">
        <v>3179</v>
      </c>
      <c r="W1950" s="14">
        <v>2</v>
      </c>
    </row>
    <row r="1951" spans="1:23" x14ac:dyDescent="0.25">
      <c r="A1951" s="8">
        <v>6776</v>
      </c>
      <c r="B1951" s="9" t="s">
        <v>7308</v>
      </c>
      <c r="C1951" s="9" t="s">
        <v>22</v>
      </c>
      <c r="D1951" s="9" t="s">
        <v>7309</v>
      </c>
      <c r="E1951" s="7" t="s">
        <v>7310</v>
      </c>
      <c r="F1951" s="24"/>
      <c r="G1951" s="12">
        <v>0</v>
      </c>
      <c r="H1951" s="9" t="s">
        <v>390</v>
      </c>
      <c r="I1951" s="9" t="s">
        <v>390</v>
      </c>
      <c r="J1951" s="12">
        <v>1</v>
      </c>
      <c r="K1951" s="13">
        <v>42916</v>
      </c>
      <c r="L1951" s="86">
        <f>(Tabla2[[#This Row],[release_year]]-'VARIANZA Y DES. EST'!$L$11)^2</f>
        <v>0.67207602404598188</v>
      </c>
      <c r="M1951" s="12">
        <v>2015</v>
      </c>
      <c r="N1951" s="9" t="s">
        <v>99</v>
      </c>
      <c r="O1951" s="9" t="s">
        <v>6905</v>
      </c>
      <c r="P1951" s="12">
        <v>90</v>
      </c>
      <c r="Q1951" s="12">
        <v>90</v>
      </c>
      <c r="R1951" s="12">
        <v>91.489178196874306</v>
      </c>
      <c r="S1951" s="12" t="s">
        <v>28</v>
      </c>
      <c r="T1951" s="9" t="s">
        <v>6102</v>
      </c>
      <c r="U1951" s="9" t="s">
        <v>57</v>
      </c>
      <c r="V1951" s="9" t="s">
        <v>6102</v>
      </c>
      <c r="W1951" s="14">
        <v>3</v>
      </c>
    </row>
    <row r="1952" spans="1:23" x14ac:dyDescent="0.25">
      <c r="A1952" s="8">
        <v>6834</v>
      </c>
      <c r="B1952" s="9" t="s">
        <v>7311</v>
      </c>
      <c r="C1952" s="9" t="s">
        <v>22</v>
      </c>
      <c r="D1952" s="10" t="s">
        <v>7312</v>
      </c>
      <c r="E1952" s="11"/>
      <c r="F1952" s="9" t="s">
        <v>7313</v>
      </c>
      <c r="G1952" s="12">
        <v>1</v>
      </c>
      <c r="H1952" s="9" t="s">
        <v>25</v>
      </c>
      <c r="I1952" s="9" t="s">
        <v>25</v>
      </c>
      <c r="J1952" s="12">
        <v>1</v>
      </c>
      <c r="K1952" s="13">
        <v>43132</v>
      </c>
      <c r="L1952" s="86">
        <f>(Tabla2[[#This Row],[release_year]]-'VARIANZA Y DES. EST'!$L$11)^2</f>
        <v>7.9512857435875226</v>
      </c>
      <c r="M1952" s="12">
        <v>2017</v>
      </c>
      <c r="N1952" s="9" t="s">
        <v>82</v>
      </c>
      <c r="O1952" s="9" t="s">
        <v>6905</v>
      </c>
      <c r="P1952" s="12">
        <v>90</v>
      </c>
      <c r="Q1952" s="12">
        <v>90</v>
      </c>
      <c r="R1952" s="12">
        <v>91.489178196874306</v>
      </c>
      <c r="S1952" s="12" t="s">
        <v>28</v>
      </c>
      <c r="T1952" s="9" t="s">
        <v>137</v>
      </c>
      <c r="U1952" s="9" t="s">
        <v>57</v>
      </c>
      <c r="V1952" s="9" t="s">
        <v>137</v>
      </c>
      <c r="W1952" s="14">
        <v>2</v>
      </c>
    </row>
    <row r="1953" spans="1:23" x14ac:dyDescent="0.25">
      <c r="A1953" s="8">
        <v>6855</v>
      </c>
      <c r="B1953" s="9" t="s">
        <v>7314</v>
      </c>
      <c r="C1953" s="9" t="s">
        <v>22</v>
      </c>
      <c r="D1953" s="9" t="s">
        <v>7315</v>
      </c>
      <c r="E1953" s="18" t="s">
        <v>7316</v>
      </c>
      <c r="F1953" s="9" t="s">
        <v>7317</v>
      </c>
      <c r="G1953" s="12">
        <v>10</v>
      </c>
      <c r="H1953" s="9" t="s">
        <v>126</v>
      </c>
      <c r="I1953" s="9" t="s">
        <v>7318</v>
      </c>
      <c r="J1953" s="12">
        <v>4</v>
      </c>
      <c r="K1953" s="13">
        <v>43296</v>
      </c>
      <c r="L1953" s="86">
        <f>(Tabla2[[#This Row],[release_year]]-'VARIANZA Y DES. EST'!$L$11)^2</f>
        <v>4.7532614447336705</v>
      </c>
      <c r="M1953" s="12">
        <v>2012</v>
      </c>
      <c r="N1953" s="9" t="s">
        <v>43</v>
      </c>
      <c r="O1953" s="9" t="s">
        <v>6905</v>
      </c>
      <c r="P1953" s="12">
        <v>90</v>
      </c>
      <c r="Q1953" s="12">
        <v>90</v>
      </c>
      <c r="R1953" s="12">
        <v>91.489178196874306</v>
      </c>
      <c r="S1953" s="12" t="s">
        <v>28</v>
      </c>
      <c r="T1953" s="9" t="s">
        <v>144</v>
      </c>
      <c r="U1953" s="9" t="s">
        <v>45</v>
      </c>
      <c r="V1953" s="9" t="s">
        <v>144</v>
      </c>
      <c r="W1953" s="14">
        <v>2</v>
      </c>
    </row>
    <row r="1954" spans="1:23" x14ac:dyDescent="0.25">
      <c r="A1954" s="8">
        <v>6875</v>
      </c>
      <c r="B1954" s="9" t="s">
        <v>7319</v>
      </c>
      <c r="C1954" s="9" t="s">
        <v>22</v>
      </c>
      <c r="D1954" s="9" t="s">
        <v>7320</v>
      </c>
      <c r="E1954" s="9" t="s">
        <v>7321</v>
      </c>
      <c r="F1954" s="9" t="s">
        <v>7322</v>
      </c>
      <c r="G1954" s="12">
        <v>8</v>
      </c>
      <c r="H1954" s="9" t="s">
        <v>25</v>
      </c>
      <c r="I1954" s="9" t="s">
        <v>25</v>
      </c>
      <c r="J1954" s="12">
        <v>1</v>
      </c>
      <c r="K1954" s="13">
        <v>42754</v>
      </c>
      <c r="L1954" s="86">
        <f>(Tabla2[[#This Row],[release_year]]-'VARIANZA Y DES. EST'!$L$11)^2</f>
        <v>3.3116808838167522</v>
      </c>
      <c r="M1954" s="12">
        <v>2016</v>
      </c>
      <c r="N1954" s="9" t="s">
        <v>1991</v>
      </c>
      <c r="O1954" s="9" t="s">
        <v>6905</v>
      </c>
      <c r="P1954" s="12">
        <v>90</v>
      </c>
      <c r="Q1954" s="12">
        <v>90</v>
      </c>
      <c r="R1954" s="12">
        <v>91.489178196874306</v>
      </c>
      <c r="S1954" s="12" t="s">
        <v>28</v>
      </c>
      <c r="T1954" s="9" t="s">
        <v>1544</v>
      </c>
      <c r="U1954" s="9" t="s">
        <v>95</v>
      </c>
      <c r="V1954" s="9" t="s">
        <v>1544</v>
      </c>
      <c r="W1954" s="14">
        <v>2</v>
      </c>
    </row>
    <row r="1955" spans="1:23" x14ac:dyDescent="0.25">
      <c r="A1955" s="8">
        <v>6880</v>
      </c>
      <c r="B1955" s="9" t="s">
        <v>7323</v>
      </c>
      <c r="C1955" s="9" t="s">
        <v>22</v>
      </c>
      <c r="D1955" s="9" t="s">
        <v>7324</v>
      </c>
      <c r="E1955" s="18" t="s">
        <v>7325</v>
      </c>
      <c r="F1955" s="9" t="s">
        <v>7326</v>
      </c>
      <c r="G1955" s="12">
        <v>11</v>
      </c>
      <c r="H1955" s="9" t="s">
        <v>25</v>
      </c>
      <c r="I1955" s="9" t="s">
        <v>7327</v>
      </c>
      <c r="J1955" s="12">
        <v>4</v>
      </c>
      <c r="K1955" s="13">
        <v>42986</v>
      </c>
      <c r="L1955" s="86">
        <f>(Tabla2[[#This Row],[release_year]]-'VARIANZA Y DES. EST'!$L$11)^2</f>
        <v>3.2471164275211517E-2</v>
      </c>
      <c r="M1955" s="12">
        <v>2014</v>
      </c>
      <c r="N1955" s="9" t="s">
        <v>1991</v>
      </c>
      <c r="O1955" s="9" t="s">
        <v>6905</v>
      </c>
      <c r="P1955" s="12">
        <v>90</v>
      </c>
      <c r="Q1955" s="12">
        <v>90</v>
      </c>
      <c r="R1955" s="12">
        <v>91.489178196874306</v>
      </c>
      <c r="S1955" s="12" t="s">
        <v>28</v>
      </c>
      <c r="T1955" s="9" t="s">
        <v>7328</v>
      </c>
      <c r="U1955" s="9" t="s">
        <v>38</v>
      </c>
      <c r="V1955" s="9" t="s">
        <v>7328</v>
      </c>
      <c r="W1955" s="14">
        <v>2</v>
      </c>
    </row>
    <row r="1956" spans="1:23" x14ac:dyDescent="0.25">
      <c r="A1956" s="8">
        <v>6884</v>
      </c>
      <c r="B1956" s="9" t="s">
        <v>7329</v>
      </c>
      <c r="C1956" s="9" t="s">
        <v>22</v>
      </c>
      <c r="D1956" s="9" t="s">
        <v>7330</v>
      </c>
      <c r="E1956" s="18" t="s">
        <v>7331</v>
      </c>
      <c r="F1956" s="9" t="s">
        <v>7332</v>
      </c>
      <c r="G1956" s="12">
        <v>7</v>
      </c>
      <c r="H1956" s="9" t="s">
        <v>25</v>
      </c>
      <c r="I1956" s="9" t="s">
        <v>1453</v>
      </c>
      <c r="J1956" s="12">
        <v>2</v>
      </c>
      <c r="K1956" s="13">
        <v>43580</v>
      </c>
      <c r="L1956" s="86">
        <f>(Tabla2[[#This Row],[release_year]]-'VARIANZA Y DES. EST'!$L$11)^2</f>
        <v>14.590890603358293</v>
      </c>
      <c r="M1956" s="12">
        <v>2018</v>
      </c>
      <c r="N1956" s="9" t="s">
        <v>99</v>
      </c>
      <c r="O1956" s="9" t="s">
        <v>6905</v>
      </c>
      <c r="P1956" s="12">
        <v>90</v>
      </c>
      <c r="Q1956" s="12">
        <v>90</v>
      </c>
      <c r="R1956" s="12">
        <v>91.489178196874306</v>
      </c>
      <c r="S1956" s="12" t="s">
        <v>28</v>
      </c>
      <c r="T1956" s="9" t="s">
        <v>111</v>
      </c>
      <c r="U1956" s="9" t="s">
        <v>30</v>
      </c>
      <c r="V1956" s="9" t="s">
        <v>111</v>
      </c>
      <c r="W1956" s="14">
        <v>2</v>
      </c>
    </row>
    <row r="1957" spans="1:23" x14ac:dyDescent="0.25">
      <c r="A1957" s="8">
        <v>6901</v>
      </c>
      <c r="B1957" s="9" t="s">
        <v>7333</v>
      </c>
      <c r="C1957" s="9" t="s">
        <v>22</v>
      </c>
      <c r="D1957" s="9" t="s">
        <v>7334</v>
      </c>
      <c r="E1957" s="18" t="s">
        <v>7335</v>
      </c>
      <c r="F1957" s="9"/>
      <c r="G1957" s="12">
        <v>0</v>
      </c>
      <c r="H1957" s="9" t="s">
        <v>160</v>
      </c>
      <c r="I1957" s="9" t="s">
        <v>160</v>
      </c>
      <c r="J1957" s="12">
        <v>1</v>
      </c>
      <c r="K1957" s="13">
        <v>42767</v>
      </c>
      <c r="L1957" s="86">
        <f>(Tabla2[[#This Row],[release_year]]-'VARIANZA Y DES. EST'!$L$11)^2</f>
        <v>0.67207602404598188</v>
      </c>
      <c r="M1957" s="12">
        <v>2015</v>
      </c>
      <c r="N1957" s="9" t="s">
        <v>82</v>
      </c>
      <c r="O1957" s="9" t="s">
        <v>6905</v>
      </c>
      <c r="P1957" s="12">
        <v>90</v>
      </c>
      <c r="Q1957" s="12">
        <v>90</v>
      </c>
      <c r="R1957" s="12">
        <v>91.489178196874306</v>
      </c>
      <c r="S1957" s="12" t="s">
        <v>28</v>
      </c>
      <c r="T1957" s="9" t="s">
        <v>171</v>
      </c>
      <c r="U1957" s="9" t="s">
        <v>57</v>
      </c>
      <c r="V1957" s="9" t="s">
        <v>171</v>
      </c>
      <c r="W1957" s="14">
        <v>3</v>
      </c>
    </row>
    <row r="1958" spans="1:23" x14ac:dyDescent="0.25">
      <c r="A1958" s="8">
        <v>6935</v>
      </c>
      <c r="B1958" s="9" t="s">
        <v>7336</v>
      </c>
      <c r="C1958" s="9" t="s">
        <v>22</v>
      </c>
      <c r="D1958" s="9" t="s">
        <v>7337</v>
      </c>
      <c r="E1958" s="18" t="s">
        <v>7338</v>
      </c>
      <c r="F1958" s="9" t="s">
        <v>7339</v>
      </c>
      <c r="G1958" s="12">
        <v>1</v>
      </c>
      <c r="H1958" s="9" t="s">
        <v>25</v>
      </c>
      <c r="I1958" s="9" t="s">
        <v>25</v>
      </c>
      <c r="J1958" s="12">
        <v>1</v>
      </c>
      <c r="K1958" s="13">
        <v>42856</v>
      </c>
      <c r="L1958" s="86">
        <f>(Tabla2[[#This Row],[release_year]]-'VARIANZA Y DES. EST'!$L$11)^2</f>
        <v>3.3116808838167522</v>
      </c>
      <c r="M1958" s="12">
        <v>2016</v>
      </c>
      <c r="N1958" s="9" t="s">
        <v>842</v>
      </c>
      <c r="O1958" s="9" t="s">
        <v>6905</v>
      </c>
      <c r="P1958" s="12">
        <v>90</v>
      </c>
      <c r="Q1958" s="12">
        <v>90</v>
      </c>
      <c r="R1958" s="12">
        <v>91.489178196874306</v>
      </c>
      <c r="S1958" s="12" t="s">
        <v>28</v>
      </c>
      <c r="T1958" s="9" t="s">
        <v>57</v>
      </c>
      <c r="U1958" s="9" t="s">
        <v>57</v>
      </c>
      <c r="V1958" s="9" t="s">
        <v>57</v>
      </c>
      <c r="W1958" s="14">
        <v>1</v>
      </c>
    </row>
    <row r="1959" spans="1:23" x14ac:dyDescent="0.25">
      <c r="A1959" s="8">
        <v>6947</v>
      </c>
      <c r="B1959" s="9" t="s">
        <v>7340</v>
      </c>
      <c r="C1959" s="9" t="s">
        <v>22</v>
      </c>
      <c r="D1959" s="9" t="s">
        <v>7341</v>
      </c>
      <c r="E1959" s="18" t="s">
        <v>7342</v>
      </c>
      <c r="F1959" s="9" t="s">
        <v>7343</v>
      </c>
      <c r="G1959" s="12">
        <v>11</v>
      </c>
      <c r="H1959" s="9" t="s">
        <v>25</v>
      </c>
      <c r="I1959" s="9" t="s">
        <v>25</v>
      </c>
      <c r="J1959" s="12">
        <v>1</v>
      </c>
      <c r="K1959" s="13">
        <v>43721</v>
      </c>
      <c r="L1959" s="86">
        <f>(Tabla2[[#This Row],[release_year]]-'VARIANZA Y DES. EST'!$L$11)^2</f>
        <v>14.590890603358293</v>
      </c>
      <c r="M1959" s="12">
        <v>2018</v>
      </c>
      <c r="N1959" s="9" t="s">
        <v>76</v>
      </c>
      <c r="O1959" s="9" t="s">
        <v>6905</v>
      </c>
      <c r="P1959" s="12">
        <v>90</v>
      </c>
      <c r="Q1959" s="12">
        <v>90</v>
      </c>
      <c r="R1959" s="12">
        <v>91.489178196874306</v>
      </c>
      <c r="S1959" s="12" t="s">
        <v>28</v>
      </c>
      <c r="T1959" s="9" t="s">
        <v>3389</v>
      </c>
      <c r="U1959" s="9" t="s">
        <v>514</v>
      </c>
      <c r="V1959" s="9" t="s">
        <v>3389</v>
      </c>
      <c r="W1959" s="14">
        <v>2</v>
      </c>
    </row>
    <row r="1960" spans="1:23" x14ac:dyDescent="0.25">
      <c r="A1960" s="8">
        <v>7067</v>
      </c>
      <c r="B1960" s="9" t="s">
        <v>7344</v>
      </c>
      <c r="C1960" s="9" t="s">
        <v>22</v>
      </c>
      <c r="D1960" s="9" t="s">
        <v>7345</v>
      </c>
      <c r="E1960" s="7" t="s">
        <v>7346</v>
      </c>
      <c r="F1960" s="24"/>
      <c r="G1960" s="12">
        <v>0</v>
      </c>
      <c r="H1960" s="9" t="s">
        <v>25</v>
      </c>
      <c r="I1960" s="9" t="s">
        <v>7347</v>
      </c>
      <c r="J1960" s="12">
        <v>2</v>
      </c>
      <c r="K1960" s="13">
        <v>42979</v>
      </c>
      <c r="L1960" s="86">
        <f>(Tabla2[[#This Row],[release_year]]-'VARIANZA Y DES. EST'!$L$11)^2</f>
        <v>0.67207602404598188</v>
      </c>
      <c r="M1960" s="12">
        <v>2015</v>
      </c>
      <c r="N1960" s="9" t="s">
        <v>76</v>
      </c>
      <c r="O1960" s="9" t="s">
        <v>6905</v>
      </c>
      <c r="P1960" s="12">
        <v>90</v>
      </c>
      <c r="Q1960" s="12">
        <v>90</v>
      </c>
      <c r="R1960" s="12">
        <v>91.489178196874306</v>
      </c>
      <c r="S1960" s="12" t="s">
        <v>28</v>
      </c>
      <c r="T1960" s="9" t="s">
        <v>57</v>
      </c>
      <c r="U1960" s="9" t="s">
        <v>57</v>
      </c>
      <c r="V1960" s="9" t="s">
        <v>57</v>
      </c>
      <c r="W1960" s="14">
        <v>1</v>
      </c>
    </row>
    <row r="1961" spans="1:23" x14ac:dyDescent="0.25">
      <c r="A1961" s="8">
        <v>7076</v>
      </c>
      <c r="B1961" s="9" t="s">
        <v>7348</v>
      </c>
      <c r="C1961" s="9" t="s">
        <v>22</v>
      </c>
      <c r="D1961" s="9" t="s">
        <v>7349</v>
      </c>
      <c r="E1961" s="9" t="s">
        <v>2972</v>
      </c>
      <c r="F1961" s="9" t="s">
        <v>2973</v>
      </c>
      <c r="G1961" s="12">
        <v>1</v>
      </c>
      <c r="H1961" s="9" t="s">
        <v>25</v>
      </c>
      <c r="I1961" s="9" t="s">
        <v>25</v>
      </c>
      <c r="J1961" s="12">
        <v>1</v>
      </c>
      <c r="K1961" s="13">
        <v>43341</v>
      </c>
      <c r="L1961" s="86">
        <f>(Tabla2[[#This Row],[release_year]]-'VARIANZA Y DES. EST'!$L$11)^2</f>
        <v>1.3928663045044412</v>
      </c>
      <c r="M1961" s="12">
        <v>2013</v>
      </c>
      <c r="N1961" s="9" t="s">
        <v>99</v>
      </c>
      <c r="O1961" s="9" t="s">
        <v>6905</v>
      </c>
      <c r="P1961" s="12">
        <v>90</v>
      </c>
      <c r="Q1961" s="12">
        <v>90</v>
      </c>
      <c r="R1961" s="12">
        <v>91.489178196874306</v>
      </c>
      <c r="S1961" s="12" t="s">
        <v>28</v>
      </c>
      <c r="T1961" s="9" t="s">
        <v>57</v>
      </c>
      <c r="U1961" s="9" t="s">
        <v>57</v>
      </c>
      <c r="V1961" s="9" t="s">
        <v>57</v>
      </c>
      <c r="W1961" s="14">
        <v>1</v>
      </c>
    </row>
    <row r="1962" spans="1:23" x14ac:dyDescent="0.25">
      <c r="A1962" s="8">
        <v>7077</v>
      </c>
      <c r="B1962" s="9" t="s">
        <v>7350</v>
      </c>
      <c r="C1962" s="9" t="s">
        <v>22</v>
      </c>
      <c r="D1962" s="9" t="s">
        <v>7351</v>
      </c>
      <c r="E1962" s="18" t="s">
        <v>7352</v>
      </c>
      <c r="F1962" s="9"/>
      <c r="G1962" s="12">
        <v>0</v>
      </c>
      <c r="H1962" s="9" t="s">
        <v>126</v>
      </c>
      <c r="I1962" s="9" t="s">
        <v>126</v>
      </c>
      <c r="J1962" s="12">
        <v>1</v>
      </c>
      <c r="K1962" s="13">
        <v>43191</v>
      </c>
      <c r="L1962" s="86">
        <f>(Tabla2[[#This Row],[release_year]]-'VARIANZA Y DES. EST'!$L$11)^2</f>
        <v>3.3116808838167522</v>
      </c>
      <c r="M1962" s="12">
        <v>2016</v>
      </c>
      <c r="N1962" s="9" t="s">
        <v>82</v>
      </c>
      <c r="O1962" s="9" t="s">
        <v>6905</v>
      </c>
      <c r="P1962" s="12">
        <v>90</v>
      </c>
      <c r="Q1962" s="12">
        <v>90</v>
      </c>
      <c r="R1962" s="12">
        <v>91.489178196874306</v>
      </c>
      <c r="S1962" s="12" t="s">
        <v>28</v>
      </c>
      <c r="T1962" s="9" t="s">
        <v>105</v>
      </c>
      <c r="U1962" s="9" t="s">
        <v>57</v>
      </c>
      <c r="V1962" s="9" t="s">
        <v>105</v>
      </c>
      <c r="W1962" s="14">
        <v>2</v>
      </c>
    </row>
    <row r="1963" spans="1:23" x14ac:dyDescent="0.25">
      <c r="A1963" s="8">
        <v>7135</v>
      </c>
      <c r="B1963" s="9" t="s">
        <v>7353</v>
      </c>
      <c r="C1963" s="9" t="s">
        <v>22</v>
      </c>
      <c r="D1963" s="9" t="s">
        <v>7354</v>
      </c>
      <c r="E1963" s="10" t="s">
        <v>7355</v>
      </c>
      <c r="F1963" s="11"/>
      <c r="G1963" s="12">
        <v>0</v>
      </c>
      <c r="H1963" s="9" t="s">
        <v>126</v>
      </c>
      <c r="I1963" s="9" t="s">
        <v>126</v>
      </c>
      <c r="J1963" s="12">
        <v>1</v>
      </c>
      <c r="K1963" s="13">
        <v>42826</v>
      </c>
      <c r="L1963" s="86">
        <f>(Tabla2[[#This Row],[release_year]]-'VARIANZA Y DES. EST'!$L$11)^2</f>
        <v>7.9512857435875226</v>
      </c>
      <c r="M1963" s="12">
        <v>2017</v>
      </c>
      <c r="N1963" s="9" t="s">
        <v>35</v>
      </c>
      <c r="O1963" s="9" t="s">
        <v>6905</v>
      </c>
      <c r="P1963" s="12">
        <v>90</v>
      </c>
      <c r="Q1963" s="12">
        <v>90</v>
      </c>
      <c r="R1963" s="12">
        <v>91.489178196874306</v>
      </c>
      <c r="S1963" s="12" t="s">
        <v>28</v>
      </c>
      <c r="T1963" s="9" t="s">
        <v>756</v>
      </c>
      <c r="U1963" s="9" t="s">
        <v>57</v>
      </c>
      <c r="V1963" s="9" t="s">
        <v>756</v>
      </c>
      <c r="W1963" s="14">
        <v>3</v>
      </c>
    </row>
    <row r="1964" spans="1:23" x14ac:dyDescent="0.25">
      <c r="A1964" s="8">
        <v>7182</v>
      </c>
      <c r="B1964" s="9" t="s">
        <v>7356</v>
      </c>
      <c r="C1964" s="9" t="s">
        <v>22</v>
      </c>
      <c r="D1964" s="9" t="s">
        <v>7357</v>
      </c>
      <c r="E1964" s="9" t="s">
        <v>7358</v>
      </c>
      <c r="F1964" s="9" t="s">
        <v>7359</v>
      </c>
      <c r="G1964" s="12">
        <v>7</v>
      </c>
      <c r="H1964" s="9" t="s">
        <v>25</v>
      </c>
      <c r="I1964" s="9" t="s">
        <v>25</v>
      </c>
      <c r="J1964" s="12">
        <v>1</v>
      </c>
      <c r="K1964" s="13">
        <v>43466</v>
      </c>
      <c r="L1964" s="86">
        <f>(Tabla2[[#This Row],[release_year]]-'VARIANZA Y DES. EST'!$L$11)^2</f>
        <v>7.9512857435875226</v>
      </c>
      <c r="M1964" s="12">
        <v>2017</v>
      </c>
      <c r="N1964" s="9" t="s">
        <v>76</v>
      </c>
      <c r="O1964" s="9" t="s">
        <v>6905</v>
      </c>
      <c r="P1964" s="12">
        <v>90</v>
      </c>
      <c r="Q1964" s="12">
        <v>90</v>
      </c>
      <c r="R1964" s="12">
        <v>91.489178196874306</v>
      </c>
      <c r="S1964" s="12" t="s">
        <v>28</v>
      </c>
      <c r="T1964" s="9" t="s">
        <v>137</v>
      </c>
      <c r="U1964" s="9" t="s">
        <v>57</v>
      </c>
      <c r="V1964" s="9" t="s">
        <v>137</v>
      </c>
      <c r="W1964" s="14">
        <v>2</v>
      </c>
    </row>
    <row r="1965" spans="1:23" x14ac:dyDescent="0.25">
      <c r="A1965" s="8">
        <v>7193</v>
      </c>
      <c r="B1965" s="9" t="s">
        <v>7360</v>
      </c>
      <c r="C1965" s="9" t="s">
        <v>22</v>
      </c>
      <c r="D1965" s="9" t="s">
        <v>7361</v>
      </c>
      <c r="E1965" s="18" t="s">
        <v>7362</v>
      </c>
      <c r="F1965" s="9" t="s">
        <v>7363</v>
      </c>
      <c r="G1965" s="12">
        <v>10</v>
      </c>
      <c r="H1965" s="9" t="s">
        <v>25</v>
      </c>
      <c r="I1965" s="9" t="s">
        <v>25</v>
      </c>
      <c r="J1965" s="12">
        <v>1</v>
      </c>
      <c r="K1965" s="13">
        <v>42712</v>
      </c>
      <c r="L1965" s="86">
        <f>(Tabla2[[#This Row],[release_year]]-'VARIANZA Y DES. EST'!$L$11)^2</f>
        <v>3.3116808838167522</v>
      </c>
      <c r="M1965" s="12">
        <v>2016</v>
      </c>
      <c r="N1965" s="9" t="s">
        <v>76</v>
      </c>
      <c r="O1965" s="9" t="s">
        <v>6905</v>
      </c>
      <c r="P1965" s="12">
        <v>90</v>
      </c>
      <c r="Q1965" s="12">
        <v>90</v>
      </c>
      <c r="R1965" s="12">
        <v>91.489178196874306</v>
      </c>
      <c r="S1965" s="12" t="s">
        <v>28</v>
      </c>
      <c r="T1965" s="9" t="s">
        <v>38</v>
      </c>
      <c r="U1965" s="9" t="s">
        <v>38</v>
      </c>
      <c r="V1965" s="9" t="s">
        <v>38</v>
      </c>
      <c r="W1965" s="14">
        <v>1</v>
      </c>
    </row>
    <row r="1966" spans="1:23" x14ac:dyDescent="0.25">
      <c r="A1966" s="8">
        <v>7297</v>
      </c>
      <c r="B1966" s="9" t="s">
        <v>7364</v>
      </c>
      <c r="C1966" s="9" t="s">
        <v>22</v>
      </c>
      <c r="D1966" s="9" t="s">
        <v>7365</v>
      </c>
      <c r="E1966" s="18" t="s">
        <v>7366</v>
      </c>
      <c r="F1966" s="18" t="s">
        <v>7367</v>
      </c>
      <c r="G1966" s="12">
        <v>8</v>
      </c>
      <c r="H1966" s="9" t="s">
        <v>25</v>
      </c>
      <c r="I1966" s="9" t="s">
        <v>25</v>
      </c>
      <c r="J1966" s="12">
        <v>1</v>
      </c>
      <c r="K1966" s="13">
        <v>43503</v>
      </c>
      <c r="L1966" s="86">
        <f>(Tabla2[[#This Row],[release_year]]-'VARIANZA Y DES. EST'!$L$11)^2</f>
        <v>14.590890603358293</v>
      </c>
      <c r="M1966" s="12">
        <v>2018</v>
      </c>
      <c r="N1966" s="9" t="s">
        <v>35</v>
      </c>
      <c r="O1966" s="9" t="s">
        <v>6905</v>
      </c>
      <c r="P1966" s="12">
        <v>90</v>
      </c>
      <c r="Q1966" s="12">
        <v>90</v>
      </c>
      <c r="R1966" s="12">
        <v>91.489178196874306</v>
      </c>
      <c r="S1966" s="12" t="s">
        <v>28</v>
      </c>
      <c r="T1966" s="9" t="s">
        <v>5455</v>
      </c>
      <c r="U1966" s="9" t="s">
        <v>95</v>
      </c>
      <c r="V1966" s="9" t="s">
        <v>5455</v>
      </c>
      <c r="W1966" s="14">
        <v>2</v>
      </c>
    </row>
    <row r="1967" spans="1:23" x14ac:dyDescent="0.25">
      <c r="A1967" s="8">
        <v>7317</v>
      </c>
      <c r="B1967" s="9" t="s">
        <v>7368</v>
      </c>
      <c r="C1967" s="9" t="s">
        <v>22</v>
      </c>
      <c r="D1967" s="9" t="s">
        <v>7369</v>
      </c>
      <c r="E1967" s="18" t="s">
        <v>3072</v>
      </c>
      <c r="F1967" s="9" t="s">
        <v>7370</v>
      </c>
      <c r="G1967" s="12">
        <v>10</v>
      </c>
      <c r="H1967" s="9" t="s">
        <v>25</v>
      </c>
      <c r="I1967" s="9" t="s">
        <v>25</v>
      </c>
      <c r="J1967" s="12">
        <v>1</v>
      </c>
      <c r="K1967" s="13">
        <v>44166</v>
      </c>
      <c r="L1967" s="86">
        <f>(Tabla2[[#This Row],[release_year]]-'VARIANZA Y DES. EST'!$L$11)^2</f>
        <v>201.07800312748444</v>
      </c>
      <c r="M1967" s="12">
        <v>2000</v>
      </c>
      <c r="N1967" s="9" t="s">
        <v>43</v>
      </c>
      <c r="O1967" s="9" t="s">
        <v>6905</v>
      </c>
      <c r="P1967" s="12">
        <v>90</v>
      </c>
      <c r="Q1967" s="12">
        <v>90</v>
      </c>
      <c r="R1967" s="12">
        <v>91.489178196874306</v>
      </c>
      <c r="S1967" s="12" t="s">
        <v>28</v>
      </c>
      <c r="T1967" s="9" t="s">
        <v>95</v>
      </c>
      <c r="U1967" s="9" t="s">
        <v>95</v>
      </c>
      <c r="V1967" s="9" t="s">
        <v>95</v>
      </c>
      <c r="W1967" s="14">
        <v>1</v>
      </c>
    </row>
    <row r="1968" spans="1:23" x14ac:dyDescent="0.25">
      <c r="A1968" s="8">
        <v>7411</v>
      </c>
      <c r="B1968" s="9" t="s">
        <v>7371</v>
      </c>
      <c r="C1968" s="9" t="s">
        <v>22</v>
      </c>
      <c r="D1968" s="9" t="s">
        <v>7372</v>
      </c>
      <c r="E1968" s="9" t="s">
        <v>7292</v>
      </c>
      <c r="F1968" s="9" t="s">
        <v>7373</v>
      </c>
      <c r="G1968" s="12">
        <v>7</v>
      </c>
      <c r="H1968" s="9" t="s">
        <v>3799</v>
      </c>
      <c r="I1968" s="9" t="s">
        <v>6461</v>
      </c>
      <c r="J1968" s="12">
        <v>2</v>
      </c>
      <c r="K1968" s="13">
        <v>43328</v>
      </c>
      <c r="L1968" s="86">
        <f>(Tabla2[[#This Row],[release_year]]-'VARIANZA Y DES. EST'!$L$11)^2</f>
        <v>794.12353509069362</v>
      </c>
      <c r="M1968" s="12">
        <v>1986</v>
      </c>
      <c r="N1968" s="9" t="s">
        <v>1991</v>
      </c>
      <c r="O1968" s="9" t="s">
        <v>6905</v>
      </c>
      <c r="P1968" s="12">
        <v>90</v>
      </c>
      <c r="Q1968" s="12">
        <v>90</v>
      </c>
      <c r="R1968" s="12">
        <v>91.489178196874306</v>
      </c>
      <c r="S1968" s="12" t="s">
        <v>28</v>
      </c>
      <c r="T1968" s="9" t="s">
        <v>4211</v>
      </c>
      <c r="U1968" s="9" t="s">
        <v>38</v>
      </c>
      <c r="V1968" s="9" t="s">
        <v>4211</v>
      </c>
      <c r="W1968" s="14">
        <v>2</v>
      </c>
    </row>
    <row r="1969" spans="1:23" x14ac:dyDescent="0.25">
      <c r="A1969" s="8">
        <v>7434</v>
      </c>
      <c r="B1969" s="9" t="s">
        <v>7374</v>
      </c>
      <c r="C1969" s="9" t="s">
        <v>22</v>
      </c>
      <c r="D1969" s="9" t="s">
        <v>7375</v>
      </c>
      <c r="E1969" s="18" t="s">
        <v>7376</v>
      </c>
      <c r="F1969" s="9" t="s">
        <v>7377</v>
      </c>
      <c r="G1969" s="12">
        <v>10</v>
      </c>
      <c r="H1969" s="9" t="s">
        <v>613</v>
      </c>
      <c r="I1969" s="9" t="s">
        <v>7378</v>
      </c>
      <c r="J1969" s="12">
        <v>2</v>
      </c>
      <c r="K1969" s="13">
        <v>43739</v>
      </c>
      <c r="L1969" s="86">
        <f>(Tabla2[[#This Row],[release_year]]-'VARIANZA Y DES. EST'!$L$11)^2</f>
        <v>851.48393023092285</v>
      </c>
      <c r="M1969" s="12">
        <v>1985</v>
      </c>
      <c r="N1969" s="9" t="s">
        <v>76</v>
      </c>
      <c r="O1969" s="9" t="s">
        <v>6905</v>
      </c>
      <c r="P1969" s="12">
        <v>90</v>
      </c>
      <c r="Q1969" s="12">
        <v>90</v>
      </c>
      <c r="R1969" s="12">
        <v>91.489178196874306</v>
      </c>
      <c r="S1969" s="12" t="s">
        <v>28</v>
      </c>
      <c r="T1969" s="9" t="s">
        <v>4796</v>
      </c>
      <c r="U1969" s="9" t="s">
        <v>514</v>
      </c>
      <c r="V1969" s="9" t="s">
        <v>4796</v>
      </c>
      <c r="W1969" s="14">
        <v>3</v>
      </c>
    </row>
    <row r="1970" spans="1:23" x14ac:dyDescent="0.25">
      <c r="A1970" s="8">
        <v>7465</v>
      </c>
      <c r="B1970" s="9" t="s">
        <v>7379</v>
      </c>
      <c r="C1970" s="9" t="s">
        <v>22</v>
      </c>
      <c r="D1970" s="9" t="s">
        <v>7380</v>
      </c>
      <c r="E1970" s="9" t="s">
        <v>7381</v>
      </c>
      <c r="F1970" s="9" t="s">
        <v>7382</v>
      </c>
      <c r="G1970" s="12">
        <v>16</v>
      </c>
      <c r="H1970" s="9" t="s">
        <v>34</v>
      </c>
      <c r="I1970" s="9" t="s">
        <v>34</v>
      </c>
      <c r="J1970" s="12">
        <v>1</v>
      </c>
      <c r="K1970" s="13">
        <v>43009</v>
      </c>
      <c r="L1970" s="86">
        <f>(Tabla2[[#This Row],[release_year]]-'VARIANZA Y DES. EST'!$L$11)^2</f>
        <v>0.67207602404598188</v>
      </c>
      <c r="M1970" s="12">
        <v>2015</v>
      </c>
      <c r="N1970" s="9" t="s">
        <v>43</v>
      </c>
      <c r="O1970" s="9" t="s">
        <v>6905</v>
      </c>
      <c r="P1970" s="12">
        <v>90</v>
      </c>
      <c r="Q1970" s="12">
        <v>90</v>
      </c>
      <c r="R1970" s="12">
        <v>91.489178196874306</v>
      </c>
      <c r="S1970" s="12" t="s">
        <v>28</v>
      </c>
      <c r="T1970" s="9" t="s">
        <v>653</v>
      </c>
      <c r="U1970" s="9" t="s">
        <v>653</v>
      </c>
      <c r="V1970" s="9" t="s">
        <v>653</v>
      </c>
      <c r="W1970" s="14">
        <v>1</v>
      </c>
    </row>
    <row r="1971" spans="1:23" x14ac:dyDescent="0.25">
      <c r="A1971" s="8">
        <v>7468</v>
      </c>
      <c r="B1971" s="9" t="s">
        <v>7383</v>
      </c>
      <c r="C1971" s="9" t="s">
        <v>22</v>
      </c>
      <c r="D1971" s="9" t="s">
        <v>7384</v>
      </c>
      <c r="E1971" s="10" t="s">
        <v>7385</v>
      </c>
      <c r="F1971" s="15"/>
      <c r="G1971" s="12">
        <v>0</v>
      </c>
      <c r="H1971" s="9" t="s">
        <v>25</v>
      </c>
      <c r="I1971" s="9" t="s">
        <v>25</v>
      </c>
      <c r="J1971" s="12">
        <v>1</v>
      </c>
      <c r="K1971" s="16">
        <v>43028</v>
      </c>
      <c r="L1971" s="86">
        <f>(Tabla2[[#This Row],[release_year]]-'VARIANZA Y DES. EST'!$L$11)^2</f>
        <v>10.1136565849629</v>
      </c>
      <c r="M1971" s="12">
        <v>2011</v>
      </c>
      <c r="N1971" s="9" t="s">
        <v>842</v>
      </c>
      <c r="O1971" s="9" t="s">
        <v>6905</v>
      </c>
      <c r="P1971" s="12">
        <v>90</v>
      </c>
      <c r="Q1971" s="12">
        <v>90</v>
      </c>
      <c r="R1971" s="12">
        <v>91.489178196874306</v>
      </c>
      <c r="S1971" s="12" t="s">
        <v>28</v>
      </c>
      <c r="T1971" s="9" t="s">
        <v>57</v>
      </c>
      <c r="U1971" s="9" t="s">
        <v>57</v>
      </c>
      <c r="V1971" s="9" t="s">
        <v>57</v>
      </c>
      <c r="W1971" s="14">
        <v>1</v>
      </c>
    </row>
    <row r="1972" spans="1:23" x14ac:dyDescent="0.25">
      <c r="A1972" s="8">
        <v>7523</v>
      </c>
      <c r="B1972" s="9" t="s">
        <v>7386</v>
      </c>
      <c r="C1972" s="9" t="s">
        <v>22</v>
      </c>
      <c r="D1972" s="9" t="s">
        <v>7387</v>
      </c>
      <c r="E1972" s="9" t="s">
        <v>6839</v>
      </c>
      <c r="F1972" s="9" t="s">
        <v>7388</v>
      </c>
      <c r="G1972" s="12">
        <v>14</v>
      </c>
      <c r="H1972" s="9" t="s">
        <v>116</v>
      </c>
      <c r="I1972" s="9" t="s">
        <v>116</v>
      </c>
      <c r="J1972" s="12">
        <v>1</v>
      </c>
      <c r="K1972" s="13">
        <v>43622</v>
      </c>
      <c r="L1972" s="86">
        <f>(Tabla2[[#This Row],[release_year]]-'VARIANZA Y DES. EST'!$L$11)^2</f>
        <v>4.7532614447336705</v>
      </c>
      <c r="M1972" s="12">
        <v>2012</v>
      </c>
      <c r="N1972" s="9" t="s">
        <v>35</v>
      </c>
      <c r="O1972" s="9" t="s">
        <v>6905</v>
      </c>
      <c r="P1972" s="12">
        <v>90</v>
      </c>
      <c r="Q1972" s="12">
        <v>90</v>
      </c>
      <c r="R1972" s="12">
        <v>91.489178196874306</v>
      </c>
      <c r="S1972" s="12" t="s">
        <v>28</v>
      </c>
      <c r="T1972" s="9" t="s">
        <v>859</v>
      </c>
      <c r="U1972" s="9" t="s">
        <v>95</v>
      </c>
      <c r="V1972" s="9" t="s">
        <v>859</v>
      </c>
      <c r="W1972" s="14">
        <v>2</v>
      </c>
    </row>
    <row r="1973" spans="1:23" x14ac:dyDescent="0.25">
      <c r="A1973" s="8">
        <v>7545</v>
      </c>
      <c r="B1973" s="9" t="s">
        <v>7389</v>
      </c>
      <c r="C1973" s="9" t="s">
        <v>22</v>
      </c>
      <c r="D1973" s="9" t="s">
        <v>7390</v>
      </c>
      <c r="E1973" s="18" t="s">
        <v>7391</v>
      </c>
      <c r="F1973" s="9" t="s">
        <v>7392</v>
      </c>
      <c r="G1973" s="12">
        <v>10</v>
      </c>
      <c r="H1973" s="9" t="s">
        <v>3799</v>
      </c>
      <c r="I1973" s="9" t="s">
        <v>3799</v>
      </c>
      <c r="J1973" s="12">
        <v>1</v>
      </c>
      <c r="K1973" s="13">
        <v>43328</v>
      </c>
      <c r="L1973" s="86">
        <f>(Tabla2[[#This Row],[release_year]]-'VARIANZA Y DES. EST'!$L$11)^2</f>
        <v>173.71760798725521</v>
      </c>
      <c r="M1973" s="12">
        <v>2001</v>
      </c>
      <c r="N1973" s="9" t="s">
        <v>35</v>
      </c>
      <c r="O1973" s="9" t="s">
        <v>6905</v>
      </c>
      <c r="P1973" s="12">
        <v>90</v>
      </c>
      <c r="Q1973" s="12">
        <v>90</v>
      </c>
      <c r="R1973" s="12">
        <v>91.489178196874306</v>
      </c>
      <c r="S1973" s="12" t="s">
        <v>28</v>
      </c>
      <c r="T1973" s="9" t="s">
        <v>4337</v>
      </c>
      <c r="U1973" s="9" t="s">
        <v>38</v>
      </c>
      <c r="V1973" s="9" t="s">
        <v>4337</v>
      </c>
      <c r="W1973" s="14">
        <v>3</v>
      </c>
    </row>
    <row r="1974" spans="1:23" x14ac:dyDescent="0.25">
      <c r="A1974" s="8">
        <v>7597</v>
      </c>
      <c r="B1974" s="9" t="s">
        <v>7393</v>
      </c>
      <c r="C1974" s="9" t="s">
        <v>22</v>
      </c>
      <c r="D1974" s="9" t="s">
        <v>7394</v>
      </c>
      <c r="E1974" s="9" t="s">
        <v>7395</v>
      </c>
      <c r="F1974" s="9" t="s">
        <v>7396</v>
      </c>
      <c r="G1974" s="12">
        <v>10</v>
      </c>
      <c r="H1974" s="9" t="s">
        <v>25</v>
      </c>
      <c r="I1974" s="9" t="s">
        <v>7397</v>
      </c>
      <c r="J1974" s="12">
        <v>4</v>
      </c>
      <c r="K1974" s="13">
        <v>43717</v>
      </c>
      <c r="L1974" s="86">
        <f>(Tabla2[[#This Row],[release_year]]-'VARIANZA Y DES. EST'!$L$11)^2</f>
        <v>23.230495463129063</v>
      </c>
      <c r="M1974" s="12">
        <v>2019</v>
      </c>
      <c r="N1974" s="9" t="s">
        <v>82</v>
      </c>
      <c r="O1974" s="9" t="s">
        <v>6905</v>
      </c>
      <c r="P1974" s="12">
        <v>90</v>
      </c>
      <c r="Q1974" s="12">
        <v>90</v>
      </c>
      <c r="R1974" s="12">
        <v>91.489178196874306</v>
      </c>
      <c r="S1974" s="12" t="s">
        <v>28</v>
      </c>
      <c r="T1974" s="9" t="s">
        <v>111</v>
      </c>
      <c r="U1974" s="9" t="s">
        <v>30</v>
      </c>
      <c r="V1974" s="9" t="s">
        <v>111</v>
      </c>
      <c r="W1974" s="14">
        <v>2</v>
      </c>
    </row>
    <row r="1975" spans="1:23" x14ac:dyDescent="0.25">
      <c r="A1975" s="8">
        <v>7668</v>
      </c>
      <c r="B1975" s="9" t="s">
        <v>7398</v>
      </c>
      <c r="C1975" s="9" t="s">
        <v>22</v>
      </c>
      <c r="D1975" s="9" t="s">
        <v>7399</v>
      </c>
      <c r="E1975" s="18" t="s">
        <v>7400</v>
      </c>
      <c r="F1975" s="9" t="s">
        <v>7401</v>
      </c>
      <c r="G1975" s="12">
        <v>12</v>
      </c>
      <c r="H1975" s="9" t="s">
        <v>851</v>
      </c>
      <c r="I1975" s="9" t="s">
        <v>7402</v>
      </c>
      <c r="J1975" s="12">
        <v>4</v>
      </c>
      <c r="K1975" s="13">
        <v>43235</v>
      </c>
      <c r="L1975" s="86">
        <f>(Tabla2[[#This Row],[release_year]]-'VARIANZA Y DES. EST'!$L$11)^2</f>
        <v>1.3928663045044412</v>
      </c>
      <c r="M1975" s="12">
        <v>2013</v>
      </c>
      <c r="N1975" s="9" t="s">
        <v>1991</v>
      </c>
      <c r="O1975" s="9" t="s">
        <v>6905</v>
      </c>
      <c r="P1975" s="12">
        <v>90</v>
      </c>
      <c r="Q1975" s="12">
        <v>90</v>
      </c>
      <c r="R1975" s="12">
        <v>91.489178196874306</v>
      </c>
      <c r="S1975" s="12" t="s">
        <v>28</v>
      </c>
      <c r="T1975" s="9" t="s">
        <v>7403</v>
      </c>
      <c r="U1975" s="9" t="s">
        <v>4664</v>
      </c>
      <c r="V1975" s="9" t="s">
        <v>7403</v>
      </c>
      <c r="W1975" s="14">
        <v>3</v>
      </c>
    </row>
    <row r="1976" spans="1:23" x14ac:dyDescent="0.25">
      <c r="A1976" s="8">
        <v>7685</v>
      </c>
      <c r="B1976" s="9" t="s">
        <v>7404</v>
      </c>
      <c r="C1976" s="9" t="s">
        <v>22</v>
      </c>
      <c r="D1976" s="9" t="s">
        <v>7405</v>
      </c>
      <c r="E1976" s="18" t="s">
        <v>7406</v>
      </c>
      <c r="F1976" s="9" t="s">
        <v>7407</v>
      </c>
      <c r="G1976" s="12">
        <v>10</v>
      </c>
      <c r="H1976" s="9" t="s">
        <v>160</v>
      </c>
      <c r="I1976" s="9" t="s">
        <v>7408</v>
      </c>
      <c r="J1976" s="12">
        <v>3</v>
      </c>
      <c r="K1976" s="13">
        <v>43983</v>
      </c>
      <c r="L1976" s="86">
        <f>(Tabla2[[#This Row],[release_year]]-'VARIANZA Y DES. EST'!$L$11)^2</f>
        <v>14.590890603358293</v>
      </c>
      <c r="M1976" s="12">
        <v>2018</v>
      </c>
      <c r="N1976" s="9" t="s">
        <v>43</v>
      </c>
      <c r="O1976" s="9" t="s">
        <v>6905</v>
      </c>
      <c r="P1976" s="12">
        <v>90</v>
      </c>
      <c r="Q1976" s="12">
        <v>90</v>
      </c>
      <c r="R1976" s="12">
        <v>91.489178196874306</v>
      </c>
      <c r="S1976" s="12" t="s">
        <v>28</v>
      </c>
      <c r="T1976" s="9" t="s">
        <v>3370</v>
      </c>
      <c r="U1976" s="9" t="s">
        <v>514</v>
      </c>
      <c r="V1976" s="9" t="s">
        <v>3370</v>
      </c>
      <c r="W1976" s="14">
        <v>2</v>
      </c>
    </row>
    <row r="1977" spans="1:23" x14ac:dyDescent="0.25">
      <c r="A1977" s="8">
        <v>7759</v>
      </c>
      <c r="B1977" s="9" t="s">
        <v>7409</v>
      </c>
      <c r="C1977" s="9" t="s">
        <v>22</v>
      </c>
      <c r="D1977" s="9" t="s">
        <v>7410</v>
      </c>
      <c r="E1977" s="18" t="s">
        <v>7411</v>
      </c>
      <c r="F1977" s="9" t="s">
        <v>7412</v>
      </c>
      <c r="G1977" s="12">
        <v>11</v>
      </c>
      <c r="H1977" s="9" t="s">
        <v>126</v>
      </c>
      <c r="I1977" s="9" t="s">
        <v>126</v>
      </c>
      <c r="J1977" s="12">
        <v>1</v>
      </c>
      <c r="K1977" s="13">
        <v>43515</v>
      </c>
      <c r="L1977" s="86">
        <f>(Tabla2[[#This Row],[release_year]]-'VARIANZA Y DES. EST'!$L$11)^2</f>
        <v>14.590890603358293</v>
      </c>
      <c r="M1977" s="12">
        <v>2018</v>
      </c>
      <c r="N1977" s="9" t="s">
        <v>76</v>
      </c>
      <c r="O1977" s="9" t="s">
        <v>6905</v>
      </c>
      <c r="P1977" s="12">
        <v>90</v>
      </c>
      <c r="Q1977" s="12">
        <v>90</v>
      </c>
      <c r="R1977" s="12">
        <v>91.489178196874306</v>
      </c>
      <c r="S1977" s="12" t="s">
        <v>28</v>
      </c>
      <c r="T1977" s="9" t="s">
        <v>3476</v>
      </c>
      <c r="U1977" s="9" t="s">
        <v>45</v>
      </c>
      <c r="V1977" s="9" t="s">
        <v>3476</v>
      </c>
      <c r="W1977" s="14">
        <v>3</v>
      </c>
    </row>
    <row r="1978" spans="1:23" x14ac:dyDescent="0.25">
      <c r="A1978" s="8">
        <v>7830</v>
      </c>
      <c r="B1978" s="9" t="s">
        <v>7413</v>
      </c>
      <c r="C1978" s="9" t="s">
        <v>22</v>
      </c>
      <c r="D1978" s="9" t="s">
        <v>7414</v>
      </c>
      <c r="E1978" s="9" t="s">
        <v>7415</v>
      </c>
      <c r="F1978" s="9" t="s">
        <v>7416</v>
      </c>
      <c r="G1978" s="12">
        <v>7</v>
      </c>
      <c r="H1978" s="9" t="s">
        <v>1889</v>
      </c>
      <c r="I1978" s="9" t="s">
        <v>7417</v>
      </c>
      <c r="J1978" s="12">
        <v>3</v>
      </c>
      <c r="K1978" s="13">
        <v>43677</v>
      </c>
      <c r="L1978" s="86">
        <f>(Tabla2[[#This Row],[release_year]]-'VARIANZA Y DES. EST'!$L$11)^2</f>
        <v>14.590890603358293</v>
      </c>
      <c r="M1978" s="12">
        <v>2018</v>
      </c>
      <c r="N1978" s="9" t="s">
        <v>82</v>
      </c>
      <c r="O1978" s="9" t="s">
        <v>6905</v>
      </c>
      <c r="P1978" s="12">
        <v>90</v>
      </c>
      <c r="Q1978" s="12">
        <v>90</v>
      </c>
      <c r="R1978" s="12">
        <v>91.489178196874306</v>
      </c>
      <c r="S1978" s="12" t="s">
        <v>28</v>
      </c>
      <c r="T1978" s="9" t="s">
        <v>70</v>
      </c>
      <c r="U1978" s="9" t="s">
        <v>45</v>
      </c>
      <c r="V1978" s="9" t="s">
        <v>70</v>
      </c>
      <c r="W1978" s="14">
        <v>2</v>
      </c>
    </row>
    <row r="1979" spans="1:23" x14ac:dyDescent="0.25">
      <c r="A1979" s="8">
        <v>7964</v>
      </c>
      <c r="B1979" s="9" t="s">
        <v>7418</v>
      </c>
      <c r="C1979" s="9" t="s">
        <v>22</v>
      </c>
      <c r="D1979" s="9" t="s">
        <v>7419</v>
      </c>
      <c r="E1979" s="9" t="s">
        <v>7362</v>
      </c>
      <c r="F1979" s="18" t="s">
        <v>7420</v>
      </c>
      <c r="G1979" s="12">
        <v>11</v>
      </c>
      <c r="H1979" s="9" t="s">
        <v>25</v>
      </c>
      <c r="I1979" s="9" t="s">
        <v>25</v>
      </c>
      <c r="J1979" s="12">
        <v>1</v>
      </c>
      <c r="K1979" s="13">
        <v>43831</v>
      </c>
      <c r="L1979" s="86">
        <f>(Tabla2[[#This Row],[release_year]]-'VARIANZA Y DES. EST'!$L$11)^2</f>
        <v>4.7532614447336705</v>
      </c>
      <c r="M1979" s="12">
        <v>2012</v>
      </c>
      <c r="N1979" s="9" t="s">
        <v>76</v>
      </c>
      <c r="O1979" s="9" t="s">
        <v>6905</v>
      </c>
      <c r="P1979" s="12">
        <v>90</v>
      </c>
      <c r="Q1979" s="12">
        <v>90</v>
      </c>
      <c r="R1979" s="12">
        <v>91.489178196874306</v>
      </c>
      <c r="S1979" s="12" t="s">
        <v>28</v>
      </c>
      <c r="T1979" s="9" t="s">
        <v>38</v>
      </c>
      <c r="U1979" s="9" t="s">
        <v>38</v>
      </c>
      <c r="V1979" s="9" t="s">
        <v>38</v>
      </c>
      <c r="W1979" s="14">
        <v>1</v>
      </c>
    </row>
    <row r="1980" spans="1:23" x14ac:dyDescent="0.25">
      <c r="A1980" s="8">
        <v>8196</v>
      </c>
      <c r="B1980" s="9" t="s">
        <v>7421</v>
      </c>
      <c r="C1980" s="9" t="s">
        <v>22</v>
      </c>
      <c r="D1980" s="9" t="s">
        <v>7422</v>
      </c>
      <c r="E1980" s="18" t="s">
        <v>7423</v>
      </c>
      <c r="F1980" s="9" t="s">
        <v>7424</v>
      </c>
      <c r="G1980" s="12">
        <v>9</v>
      </c>
      <c r="H1980" s="9" t="s">
        <v>160</v>
      </c>
      <c r="I1980" s="9" t="s">
        <v>161</v>
      </c>
      <c r="J1980" s="12">
        <v>2</v>
      </c>
      <c r="K1980" s="13">
        <v>43442</v>
      </c>
      <c r="L1980" s="86">
        <f>(Tabla2[[#This Row],[release_year]]-'VARIANZA Y DES. EST'!$L$11)^2</f>
        <v>1.3928663045044412</v>
      </c>
      <c r="M1980" s="12">
        <v>2013</v>
      </c>
      <c r="N1980" s="9" t="s">
        <v>1991</v>
      </c>
      <c r="O1980" s="9" t="s">
        <v>6905</v>
      </c>
      <c r="P1980" s="12">
        <v>90</v>
      </c>
      <c r="Q1980" s="12">
        <v>90</v>
      </c>
      <c r="R1980" s="12">
        <v>91.489178196874306</v>
      </c>
      <c r="S1980" s="12" t="s">
        <v>28</v>
      </c>
      <c r="T1980" s="9" t="s">
        <v>4380</v>
      </c>
      <c r="U1980" s="9" t="s">
        <v>38</v>
      </c>
      <c r="V1980" s="9" t="s">
        <v>4380</v>
      </c>
      <c r="W1980" s="14">
        <v>3</v>
      </c>
    </row>
    <row r="1981" spans="1:23" x14ac:dyDescent="0.25">
      <c r="A1981" s="8">
        <v>8375</v>
      </c>
      <c r="B1981" s="9" t="s">
        <v>7425</v>
      </c>
      <c r="C1981" s="9" t="s">
        <v>22</v>
      </c>
      <c r="D1981" s="9" t="s">
        <v>7426</v>
      </c>
      <c r="E1981" s="9" t="s">
        <v>3132</v>
      </c>
      <c r="F1981" s="9" t="s">
        <v>7427</v>
      </c>
      <c r="G1981" s="12">
        <v>5</v>
      </c>
      <c r="H1981" s="9" t="s">
        <v>2935</v>
      </c>
      <c r="I1981" s="9" t="s">
        <v>2935</v>
      </c>
      <c r="J1981" s="12">
        <v>1</v>
      </c>
      <c r="K1981" s="16">
        <v>43403</v>
      </c>
      <c r="L1981" s="86">
        <f>(Tabla2[[#This Row],[release_year]]-'VARIANZA Y DES. EST'!$L$11)^2</f>
        <v>1.3928663045044412</v>
      </c>
      <c r="M1981" s="12">
        <v>2013</v>
      </c>
      <c r="N1981" s="9" t="s">
        <v>82</v>
      </c>
      <c r="O1981" s="9" t="s">
        <v>6905</v>
      </c>
      <c r="P1981" s="12">
        <v>90</v>
      </c>
      <c r="Q1981" s="12">
        <v>90</v>
      </c>
      <c r="R1981" s="12">
        <v>91.489178196874306</v>
      </c>
      <c r="S1981" s="12" t="s">
        <v>28</v>
      </c>
      <c r="T1981" s="9" t="s">
        <v>70</v>
      </c>
      <c r="U1981" s="9" t="s">
        <v>45</v>
      </c>
      <c r="V1981" s="9" t="s">
        <v>70</v>
      </c>
      <c r="W1981" s="14">
        <v>2</v>
      </c>
    </row>
    <row r="1982" spans="1:23" x14ac:dyDescent="0.25">
      <c r="A1982" s="8">
        <v>8411</v>
      </c>
      <c r="B1982" s="9" t="s">
        <v>7428</v>
      </c>
      <c r="C1982" s="9" t="s">
        <v>22</v>
      </c>
      <c r="D1982" s="9" t="s">
        <v>7429</v>
      </c>
      <c r="E1982" s="18" t="s">
        <v>7430</v>
      </c>
      <c r="F1982" s="9" t="s">
        <v>7431</v>
      </c>
      <c r="G1982" s="12">
        <v>3</v>
      </c>
      <c r="H1982" s="9" t="s">
        <v>25</v>
      </c>
      <c r="I1982" s="9" t="s">
        <v>7432</v>
      </c>
      <c r="J1982" s="12">
        <v>4</v>
      </c>
      <c r="K1982" s="13">
        <v>43214</v>
      </c>
      <c r="L1982" s="86">
        <f>(Tabla2[[#This Row],[release_year]]-'VARIANZA Y DES. EST'!$L$11)^2</f>
        <v>7.9512857435875226</v>
      </c>
      <c r="M1982" s="12">
        <v>2017</v>
      </c>
      <c r="N1982" s="9" t="s">
        <v>82</v>
      </c>
      <c r="O1982" s="9" t="s">
        <v>6905</v>
      </c>
      <c r="P1982" s="12">
        <v>90</v>
      </c>
      <c r="Q1982" s="12">
        <v>90</v>
      </c>
      <c r="R1982" s="12">
        <v>91.489178196874306</v>
      </c>
      <c r="S1982" s="12" t="s">
        <v>28</v>
      </c>
      <c r="T1982" s="9" t="s">
        <v>57</v>
      </c>
      <c r="U1982" s="9" t="s">
        <v>57</v>
      </c>
      <c r="V1982" s="9" t="s">
        <v>57</v>
      </c>
      <c r="W1982" s="14">
        <v>1</v>
      </c>
    </row>
    <row r="1983" spans="1:23" x14ac:dyDescent="0.25">
      <c r="A1983" s="8">
        <v>8441</v>
      </c>
      <c r="B1983" s="9" t="s">
        <v>7433</v>
      </c>
      <c r="C1983" s="9" t="s">
        <v>22</v>
      </c>
      <c r="D1983" s="9" t="s">
        <v>7434</v>
      </c>
      <c r="E1983" s="22" t="s">
        <v>7435</v>
      </c>
      <c r="F1983" s="23"/>
      <c r="G1983" s="12">
        <v>0</v>
      </c>
      <c r="H1983" s="9" t="s">
        <v>184</v>
      </c>
      <c r="I1983" s="9" t="s">
        <v>184</v>
      </c>
      <c r="J1983" s="12">
        <v>1</v>
      </c>
      <c r="K1983" s="16">
        <v>42732</v>
      </c>
      <c r="L1983" s="86">
        <f>(Tabla2[[#This Row],[release_year]]-'VARIANZA Y DES. EST'!$L$11)^2</f>
        <v>3.3116808838167522</v>
      </c>
      <c r="M1983" s="12">
        <v>2016</v>
      </c>
      <c r="N1983" s="9" t="s">
        <v>35</v>
      </c>
      <c r="O1983" s="9" t="s">
        <v>6905</v>
      </c>
      <c r="P1983" s="12">
        <v>90</v>
      </c>
      <c r="Q1983" s="12">
        <v>90</v>
      </c>
      <c r="R1983" s="12">
        <v>91.489178196874306</v>
      </c>
      <c r="S1983" s="12" t="s">
        <v>28</v>
      </c>
      <c r="T1983" s="9" t="s">
        <v>105</v>
      </c>
      <c r="U1983" s="9" t="s">
        <v>57</v>
      </c>
      <c r="V1983" s="9" t="s">
        <v>105</v>
      </c>
      <c r="W1983" s="14">
        <v>2</v>
      </c>
    </row>
    <row r="1984" spans="1:23" x14ac:dyDescent="0.25">
      <c r="A1984" s="8">
        <v>8471</v>
      </c>
      <c r="B1984" s="9" t="s">
        <v>7436</v>
      </c>
      <c r="C1984" s="9" t="s">
        <v>22</v>
      </c>
      <c r="D1984" s="9" t="s">
        <v>7437</v>
      </c>
      <c r="E1984" s="18" t="s">
        <v>7438</v>
      </c>
      <c r="F1984" s="9" t="s">
        <v>7439</v>
      </c>
      <c r="G1984" s="12">
        <v>1</v>
      </c>
      <c r="H1984" s="9" t="s">
        <v>25</v>
      </c>
      <c r="I1984" s="9" t="s">
        <v>25</v>
      </c>
      <c r="J1984" s="12">
        <v>1</v>
      </c>
      <c r="K1984" s="13">
        <v>43623</v>
      </c>
      <c r="L1984" s="86">
        <f>(Tabla2[[#This Row],[release_year]]-'VARIANZA Y DES. EST'!$L$11)^2</f>
        <v>14.590890603358293</v>
      </c>
      <c r="M1984" s="12">
        <v>2018</v>
      </c>
      <c r="N1984" s="9" t="s">
        <v>76</v>
      </c>
      <c r="O1984" s="9" t="s">
        <v>6905</v>
      </c>
      <c r="P1984" s="12">
        <v>90</v>
      </c>
      <c r="Q1984" s="12">
        <v>90</v>
      </c>
      <c r="R1984" s="12">
        <v>91.489178196874306</v>
      </c>
      <c r="S1984" s="12" t="s">
        <v>28</v>
      </c>
      <c r="T1984" s="9" t="s">
        <v>83</v>
      </c>
      <c r="U1984" s="9" t="s">
        <v>57</v>
      </c>
      <c r="V1984" s="9" t="s">
        <v>83</v>
      </c>
      <c r="W1984" s="14">
        <v>2</v>
      </c>
    </row>
    <row r="1985" spans="1:23" x14ac:dyDescent="0.25">
      <c r="A1985" s="8">
        <v>8482</v>
      </c>
      <c r="B1985" s="9" t="s">
        <v>7440</v>
      </c>
      <c r="C1985" s="9" t="s">
        <v>22</v>
      </c>
      <c r="D1985" s="9" t="s">
        <v>7441</v>
      </c>
      <c r="E1985" s="9" t="s">
        <v>7442</v>
      </c>
      <c r="F1985" s="9" t="s">
        <v>7443</v>
      </c>
      <c r="G1985" s="12">
        <v>7</v>
      </c>
      <c r="H1985" s="12"/>
      <c r="I1985" s="9"/>
      <c r="J1985" s="12">
        <v>0</v>
      </c>
      <c r="K1985" s="13">
        <v>43622</v>
      </c>
      <c r="L1985" s="86">
        <f>(Tabla2[[#This Row],[release_year]]-'VARIANZA Y DES. EST'!$L$11)^2</f>
        <v>0.67207602404598188</v>
      </c>
      <c r="M1985" s="12">
        <v>2015</v>
      </c>
      <c r="N1985" s="9" t="s">
        <v>35</v>
      </c>
      <c r="O1985" s="9" t="s">
        <v>6905</v>
      </c>
      <c r="P1985" s="12">
        <v>90</v>
      </c>
      <c r="Q1985" s="12">
        <v>90</v>
      </c>
      <c r="R1985" s="12">
        <v>91.489178196874306</v>
      </c>
      <c r="S1985" s="12" t="s">
        <v>28</v>
      </c>
      <c r="T1985" s="9" t="s">
        <v>70</v>
      </c>
      <c r="U1985" s="9" t="s">
        <v>45</v>
      </c>
      <c r="V1985" s="9" t="s">
        <v>70</v>
      </c>
      <c r="W1985" s="14">
        <v>2</v>
      </c>
    </row>
    <row r="1986" spans="1:23" x14ac:dyDescent="0.25">
      <c r="A1986" s="8">
        <v>8484</v>
      </c>
      <c r="B1986" s="9" t="s">
        <v>7444</v>
      </c>
      <c r="C1986" s="9" t="s">
        <v>22</v>
      </c>
      <c r="D1986" s="9" t="s">
        <v>7445</v>
      </c>
      <c r="E1986" s="18" t="s">
        <v>7446</v>
      </c>
      <c r="F1986" s="9" t="s">
        <v>7447</v>
      </c>
      <c r="G1986" s="12">
        <v>6</v>
      </c>
      <c r="H1986" s="9" t="s">
        <v>126</v>
      </c>
      <c r="I1986" s="9" t="s">
        <v>7448</v>
      </c>
      <c r="J1986" s="12">
        <v>3</v>
      </c>
      <c r="K1986" s="13">
        <v>42751</v>
      </c>
      <c r="L1986" s="86">
        <f>(Tabla2[[#This Row],[release_year]]-'VARIANZA Y DES. EST'!$L$11)^2</f>
        <v>3.3116808838167522</v>
      </c>
      <c r="M1986" s="12">
        <v>2016</v>
      </c>
      <c r="N1986" s="9" t="s">
        <v>76</v>
      </c>
      <c r="O1986" s="9" t="s">
        <v>6905</v>
      </c>
      <c r="P1986" s="12">
        <v>90</v>
      </c>
      <c r="Q1986" s="12">
        <v>90</v>
      </c>
      <c r="R1986" s="12">
        <v>91.489178196874306</v>
      </c>
      <c r="S1986" s="12" t="s">
        <v>28</v>
      </c>
      <c r="T1986" s="9" t="s">
        <v>3179</v>
      </c>
      <c r="U1986" s="9" t="s">
        <v>514</v>
      </c>
      <c r="V1986" s="9" t="s">
        <v>3179</v>
      </c>
      <c r="W1986" s="14">
        <v>2</v>
      </c>
    </row>
    <row r="1987" spans="1:23" x14ac:dyDescent="0.25">
      <c r="A1987" s="8">
        <v>8496</v>
      </c>
      <c r="B1987" s="9" t="s">
        <v>7449</v>
      </c>
      <c r="C1987" s="9" t="s">
        <v>22</v>
      </c>
      <c r="D1987" s="9" t="s">
        <v>7450</v>
      </c>
      <c r="E1987" s="18" t="s">
        <v>7451</v>
      </c>
      <c r="F1987" s="9" t="s">
        <v>7452</v>
      </c>
      <c r="G1987" s="12">
        <v>7</v>
      </c>
      <c r="H1987" s="9" t="s">
        <v>25</v>
      </c>
      <c r="I1987" s="9" t="s">
        <v>25</v>
      </c>
      <c r="J1987" s="12">
        <v>1</v>
      </c>
      <c r="K1987" s="13">
        <v>42986</v>
      </c>
      <c r="L1987" s="86">
        <f>(Tabla2[[#This Row],[release_year]]-'VARIANZA Y DES. EST'!$L$11)^2</f>
        <v>0.67207602404598188</v>
      </c>
      <c r="M1987" s="12">
        <v>2015</v>
      </c>
      <c r="N1987" s="9" t="s">
        <v>1991</v>
      </c>
      <c r="O1987" s="9" t="s">
        <v>6905</v>
      </c>
      <c r="P1987" s="12">
        <v>90</v>
      </c>
      <c r="Q1987" s="12">
        <v>90</v>
      </c>
      <c r="R1987" s="12">
        <v>91.489178196874306</v>
      </c>
      <c r="S1987" s="12" t="s">
        <v>28</v>
      </c>
      <c r="T1987" s="9" t="s">
        <v>144</v>
      </c>
      <c r="U1987" s="9" t="s">
        <v>45</v>
      </c>
      <c r="V1987" s="9" t="s">
        <v>144</v>
      </c>
      <c r="W1987" s="14">
        <v>2</v>
      </c>
    </row>
    <row r="1988" spans="1:23" x14ac:dyDescent="0.25">
      <c r="A1988" s="8">
        <v>8509</v>
      </c>
      <c r="B1988" s="9" t="s">
        <v>7453</v>
      </c>
      <c r="C1988" s="9" t="s">
        <v>22</v>
      </c>
      <c r="D1988" s="9" t="s">
        <v>7454</v>
      </c>
      <c r="E1988" s="18" t="s">
        <v>7455</v>
      </c>
      <c r="F1988" s="9" t="s">
        <v>7456</v>
      </c>
      <c r="G1988" s="12">
        <v>11</v>
      </c>
      <c r="H1988" s="9" t="s">
        <v>468</v>
      </c>
      <c r="I1988" s="9" t="s">
        <v>468</v>
      </c>
      <c r="J1988" s="12">
        <v>1</v>
      </c>
      <c r="K1988" s="13">
        <v>42750</v>
      </c>
      <c r="L1988" s="86">
        <f>(Tabla2[[#This Row],[release_year]]-'VARIANZA Y DES. EST'!$L$11)^2</f>
        <v>0.67207602404598188</v>
      </c>
      <c r="M1988" s="12">
        <v>2015</v>
      </c>
      <c r="N1988" s="9" t="s">
        <v>842</v>
      </c>
      <c r="O1988" s="9" t="s">
        <v>6905</v>
      </c>
      <c r="P1988" s="12">
        <v>90</v>
      </c>
      <c r="Q1988" s="12">
        <v>90</v>
      </c>
      <c r="R1988" s="12">
        <v>91.489178196874306</v>
      </c>
      <c r="S1988" s="12" t="s">
        <v>28</v>
      </c>
      <c r="T1988" s="9" t="s">
        <v>3029</v>
      </c>
      <c r="U1988" s="9" t="s">
        <v>514</v>
      </c>
      <c r="V1988" s="9" t="s">
        <v>3029</v>
      </c>
      <c r="W1988" s="14">
        <v>3</v>
      </c>
    </row>
    <row r="1989" spans="1:23" x14ac:dyDescent="0.25">
      <c r="A1989" s="8">
        <v>8521</v>
      </c>
      <c r="B1989" s="9" t="s">
        <v>7457</v>
      </c>
      <c r="C1989" s="9" t="s">
        <v>22</v>
      </c>
      <c r="D1989" s="9" t="s">
        <v>7458</v>
      </c>
      <c r="E1989" s="18" t="s">
        <v>7459</v>
      </c>
      <c r="F1989" s="9" t="s">
        <v>7460</v>
      </c>
      <c r="G1989" s="12">
        <v>6</v>
      </c>
      <c r="H1989" s="9" t="s">
        <v>25</v>
      </c>
      <c r="I1989" s="9" t="s">
        <v>25</v>
      </c>
      <c r="J1989" s="12">
        <v>1</v>
      </c>
      <c r="K1989" s="13">
        <v>43539</v>
      </c>
      <c r="L1989" s="86">
        <f>(Tabla2[[#This Row],[release_year]]-'VARIANZA Y DES. EST'!$L$11)^2</f>
        <v>7.9512857435875226</v>
      </c>
      <c r="M1989" s="12">
        <v>2017</v>
      </c>
      <c r="N1989" s="9" t="s">
        <v>35</v>
      </c>
      <c r="O1989" s="9" t="s">
        <v>6905</v>
      </c>
      <c r="P1989" s="12">
        <v>90</v>
      </c>
      <c r="Q1989" s="12">
        <v>90</v>
      </c>
      <c r="R1989" s="12">
        <v>91.489178196874306</v>
      </c>
      <c r="S1989" s="12" t="s">
        <v>28</v>
      </c>
      <c r="T1989" s="9" t="s">
        <v>3969</v>
      </c>
      <c r="U1989" s="9" t="s">
        <v>3969</v>
      </c>
      <c r="V1989" s="9" t="s">
        <v>3969</v>
      </c>
      <c r="W1989" s="14">
        <v>1</v>
      </c>
    </row>
    <row r="1990" spans="1:23" x14ac:dyDescent="0.25">
      <c r="A1990" s="8">
        <v>8555</v>
      </c>
      <c r="B1990" s="9" t="s">
        <v>7461</v>
      </c>
      <c r="C1990" s="9" t="s">
        <v>22</v>
      </c>
      <c r="D1990" s="9" t="s">
        <v>7462</v>
      </c>
      <c r="E1990" s="18" t="s">
        <v>7463</v>
      </c>
      <c r="F1990" s="9" t="s">
        <v>7464</v>
      </c>
      <c r="G1990" s="12">
        <v>10</v>
      </c>
      <c r="H1990" s="9" t="s">
        <v>25</v>
      </c>
      <c r="I1990" s="9" t="s">
        <v>25</v>
      </c>
      <c r="J1990" s="12">
        <v>1</v>
      </c>
      <c r="K1990" s="13">
        <v>42802</v>
      </c>
      <c r="L1990" s="86">
        <f>(Tabla2[[#This Row],[release_year]]-'VARIANZA Y DES. EST'!$L$11)^2</f>
        <v>261.79879340794287</v>
      </c>
      <c r="M1990" s="12">
        <v>1998</v>
      </c>
      <c r="N1990" s="9" t="s">
        <v>43</v>
      </c>
      <c r="O1990" s="9" t="s">
        <v>6905</v>
      </c>
      <c r="P1990" s="12">
        <v>90</v>
      </c>
      <c r="Q1990" s="12">
        <v>90</v>
      </c>
      <c r="R1990" s="12">
        <v>91.489178196874306</v>
      </c>
      <c r="S1990" s="12" t="s">
        <v>28</v>
      </c>
      <c r="T1990" s="9" t="s">
        <v>6000</v>
      </c>
      <c r="U1990" s="9" t="s">
        <v>95</v>
      </c>
      <c r="V1990" s="9" t="s">
        <v>6000</v>
      </c>
      <c r="W1990" s="14">
        <v>2</v>
      </c>
    </row>
    <row r="1991" spans="1:23" x14ac:dyDescent="0.25">
      <c r="A1991" s="8">
        <v>8635</v>
      </c>
      <c r="B1991" s="9" t="s">
        <v>7465</v>
      </c>
      <c r="C1991" s="9" t="s">
        <v>22</v>
      </c>
      <c r="D1991" s="9" t="s">
        <v>7466</v>
      </c>
      <c r="E1991" s="18" t="s">
        <v>7467</v>
      </c>
      <c r="F1991" s="9" t="s">
        <v>7468</v>
      </c>
      <c r="G1991" s="12">
        <v>8</v>
      </c>
      <c r="H1991" s="9" t="s">
        <v>25</v>
      </c>
      <c r="I1991" s="9" t="s">
        <v>25</v>
      </c>
      <c r="J1991" s="12">
        <v>1</v>
      </c>
      <c r="K1991" s="13">
        <v>43171</v>
      </c>
      <c r="L1991" s="86">
        <f>(Tabla2[[#This Row],[release_year]]-'VARIANZA Y DES. EST'!$L$11)^2</f>
        <v>7.9512857435875226</v>
      </c>
      <c r="M1991" s="12">
        <v>2017</v>
      </c>
      <c r="N1991" s="9" t="s">
        <v>76</v>
      </c>
      <c r="O1991" s="9" t="s">
        <v>6905</v>
      </c>
      <c r="P1991" s="12">
        <v>90</v>
      </c>
      <c r="Q1991" s="12">
        <v>90</v>
      </c>
      <c r="R1991" s="12">
        <v>91.489178196874306</v>
      </c>
      <c r="S1991" s="12" t="s">
        <v>28</v>
      </c>
      <c r="T1991" s="9" t="s">
        <v>38</v>
      </c>
      <c r="U1991" s="9" t="s">
        <v>38</v>
      </c>
      <c r="V1991" s="9" t="s">
        <v>38</v>
      </c>
      <c r="W1991" s="14">
        <v>1</v>
      </c>
    </row>
    <row r="1992" spans="1:23" x14ac:dyDescent="0.25">
      <c r="A1992" s="8">
        <v>8652</v>
      </c>
      <c r="B1992" s="9" t="s">
        <v>7469</v>
      </c>
      <c r="C1992" s="9" t="s">
        <v>22</v>
      </c>
      <c r="D1992" s="9" t="s">
        <v>7470</v>
      </c>
      <c r="E1992" s="18" t="s">
        <v>2707</v>
      </c>
      <c r="F1992" s="9" t="s">
        <v>7471</v>
      </c>
      <c r="G1992" s="12">
        <v>2</v>
      </c>
      <c r="H1992" s="9" t="s">
        <v>25</v>
      </c>
      <c r="I1992" s="9" t="s">
        <v>1078</v>
      </c>
      <c r="J1992" s="12">
        <v>2</v>
      </c>
      <c r="K1992" s="13">
        <v>43525</v>
      </c>
      <c r="L1992" s="86">
        <f>(Tabla2[[#This Row],[release_year]]-'VARIANZA Y DES. EST'!$L$11)^2</f>
        <v>38.194842005650592</v>
      </c>
      <c r="M1992" s="12">
        <v>2008</v>
      </c>
      <c r="N1992" s="9" t="s">
        <v>1991</v>
      </c>
      <c r="O1992" s="9" t="s">
        <v>6905</v>
      </c>
      <c r="P1992" s="12">
        <v>90</v>
      </c>
      <c r="Q1992" s="12">
        <v>90</v>
      </c>
      <c r="R1992" s="12">
        <v>91.489178196874306</v>
      </c>
      <c r="S1992" s="12" t="s">
        <v>28</v>
      </c>
      <c r="T1992" s="9" t="s">
        <v>83</v>
      </c>
      <c r="U1992" s="9" t="s">
        <v>57</v>
      </c>
      <c r="V1992" s="9" t="s">
        <v>83</v>
      </c>
      <c r="W1992" s="14">
        <v>2</v>
      </c>
    </row>
    <row r="1993" spans="1:23" x14ac:dyDescent="0.25">
      <c r="A1993" s="8">
        <v>8656</v>
      </c>
      <c r="B1993" s="9" t="s">
        <v>7472</v>
      </c>
      <c r="C1993" s="9" t="s">
        <v>22</v>
      </c>
      <c r="D1993" s="9" t="s">
        <v>7473</v>
      </c>
      <c r="E1993" s="18" t="s">
        <v>7474</v>
      </c>
      <c r="F1993" s="9" t="s">
        <v>7475</v>
      </c>
      <c r="G1993" s="12">
        <v>10</v>
      </c>
      <c r="H1993" s="9" t="s">
        <v>25</v>
      </c>
      <c r="I1993" s="9" t="s">
        <v>25</v>
      </c>
      <c r="J1993" s="12">
        <v>1</v>
      </c>
      <c r="K1993" s="13">
        <v>43739</v>
      </c>
      <c r="L1993" s="86">
        <f>(Tabla2[[#This Row],[release_year]]-'VARIANZA Y DES. EST'!$L$11)^2</f>
        <v>66.915632286109044</v>
      </c>
      <c r="M1993" s="12">
        <v>2006</v>
      </c>
      <c r="N1993" s="9" t="s">
        <v>99</v>
      </c>
      <c r="O1993" s="9" t="s">
        <v>6905</v>
      </c>
      <c r="P1993" s="12">
        <v>90</v>
      </c>
      <c r="Q1993" s="12">
        <v>90</v>
      </c>
      <c r="R1993" s="12">
        <v>91.489178196874306</v>
      </c>
      <c r="S1993" s="12" t="s">
        <v>28</v>
      </c>
      <c r="T1993" s="9" t="s">
        <v>111</v>
      </c>
      <c r="U1993" s="9" t="s">
        <v>30</v>
      </c>
      <c r="V1993" s="9" t="s">
        <v>111</v>
      </c>
      <c r="W1993" s="14">
        <v>2</v>
      </c>
    </row>
    <row r="1994" spans="1:23" x14ac:dyDescent="0.25">
      <c r="A1994" s="8">
        <v>8671</v>
      </c>
      <c r="B1994" s="9" t="s">
        <v>7476</v>
      </c>
      <c r="C1994" s="9" t="s">
        <v>22</v>
      </c>
      <c r="D1994" s="9" t="s">
        <v>7477</v>
      </c>
      <c r="E1994" s="18" t="s">
        <v>7478</v>
      </c>
      <c r="F1994" s="9" t="s">
        <v>7479</v>
      </c>
      <c r="G1994" s="12">
        <v>10</v>
      </c>
      <c r="H1994" s="9" t="s">
        <v>25</v>
      </c>
      <c r="I1994" s="9" t="s">
        <v>25</v>
      </c>
      <c r="J1994" s="12">
        <v>1</v>
      </c>
      <c r="K1994" s="13">
        <v>43770</v>
      </c>
      <c r="L1994" s="86">
        <f>(Tabla2[[#This Row],[release_year]]-'VARIANZA Y DES. EST'!$L$11)^2</f>
        <v>38.194842005650592</v>
      </c>
      <c r="M1994" s="12">
        <v>2008</v>
      </c>
      <c r="N1994" s="9" t="s">
        <v>43</v>
      </c>
      <c r="O1994" s="9" t="s">
        <v>6905</v>
      </c>
      <c r="P1994" s="12">
        <v>90</v>
      </c>
      <c r="Q1994" s="12">
        <v>90</v>
      </c>
      <c r="R1994" s="12">
        <v>91.489178196874306</v>
      </c>
      <c r="S1994" s="12" t="s">
        <v>28</v>
      </c>
      <c r="T1994" s="9" t="s">
        <v>38</v>
      </c>
      <c r="U1994" s="9" t="s">
        <v>38</v>
      </c>
      <c r="V1994" s="9" t="s">
        <v>38</v>
      </c>
      <c r="W1994" s="14">
        <v>1</v>
      </c>
    </row>
    <row r="1995" spans="1:23" x14ac:dyDescent="0.25">
      <c r="A1995" s="8">
        <v>8736</v>
      </c>
      <c r="B1995" s="9" t="s">
        <v>7480</v>
      </c>
      <c r="C1995" s="9" t="s">
        <v>22</v>
      </c>
      <c r="D1995" s="9" t="s">
        <v>7481</v>
      </c>
      <c r="E1995" s="18" t="s">
        <v>7482</v>
      </c>
      <c r="F1995" s="9" t="s">
        <v>7483</v>
      </c>
      <c r="G1995" s="12">
        <v>9</v>
      </c>
      <c r="H1995" s="9" t="s">
        <v>25</v>
      </c>
      <c r="I1995" s="9" t="s">
        <v>25</v>
      </c>
      <c r="J1995" s="12">
        <v>1</v>
      </c>
      <c r="K1995" s="13">
        <v>43647</v>
      </c>
      <c r="L1995" s="86">
        <f>(Tabla2[[#This Row],[release_year]]-'VARIANZA Y DES. EST'!$L$11)^2</f>
        <v>2225.971042755049</v>
      </c>
      <c r="M1995" s="12">
        <v>1967</v>
      </c>
      <c r="N1995" s="9" t="s">
        <v>1991</v>
      </c>
      <c r="O1995" s="9" t="s">
        <v>6905</v>
      </c>
      <c r="P1995" s="12">
        <v>90</v>
      </c>
      <c r="Q1995" s="12">
        <v>90</v>
      </c>
      <c r="R1995" s="12">
        <v>91.489178196874306</v>
      </c>
      <c r="S1995" s="12" t="s">
        <v>28</v>
      </c>
      <c r="T1995" s="9" t="s">
        <v>7484</v>
      </c>
      <c r="U1995" s="9" t="s">
        <v>151</v>
      </c>
      <c r="V1995" s="9" t="s">
        <v>7484</v>
      </c>
      <c r="W1995" s="14">
        <v>3</v>
      </c>
    </row>
    <row r="1996" spans="1:23" x14ac:dyDescent="0.25">
      <c r="A1996" s="8">
        <v>8777</v>
      </c>
      <c r="B1996" s="9" t="s">
        <v>7485</v>
      </c>
      <c r="C1996" s="9" t="s">
        <v>22</v>
      </c>
      <c r="D1996" s="9" t="s">
        <v>7486</v>
      </c>
      <c r="E1996" s="18" t="s">
        <v>7487</v>
      </c>
      <c r="F1996" s="9" t="s">
        <v>7488</v>
      </c>
      <c r="G1996" s="12">
        <v>11</v>
      </c>
      <c r="H1996" s="9" t="s">
        <v>231</v>
      </c>
      <c r="I1996" s="9" t="s">
        <v>3005</v>
      </c>
      <c r="J1996" s="12">
        <v>2</v>
      </c>
      <c r="K1996" s="13">
        <v>42221</v>
      </c>
      <c r="L1996" s="86">
        <f>(Tabla2[[#This Row],[release_year]]-'VARIANZA Y DES. EST'!$L$11)^2</f>
        <v>3.2471164275211517E-2</v>
      </c>
      <c r="M1996" s="12">
        <v>2014</v>
      </c>
      <c r="N1996" s="9" t="s">
        <v>99</v>
      </c>
      <c r="O1996" s="9" t="s">
        <v>6905</v>
      </c>
      <c r="P1996" s="12">
        <v>90</v>
      </c>
      <c r="Q1996" s="12">
        <v>90</v>
      </c>
      <c r="R1996" s="12">
        <v>91.489178196874306</v>
      </c>
      <c r="S1996" s="12" t="s">
        <v>28</v>
      </c>
      <c r="T1996" s="9" t="s">
        <v>111</v>
      </c>
      <c r="U1996" s="9" t="s">
        <v>30</v>
      </c>
      <c r="V1996" s="9" t="s">
        <v>111</v>
      </c>
      <c r="W1996" s="14">
        <v>2</v>
      </c>
    </row>
    <row r="1997" spans="1:23" x14ac:dyDescent="0.25">
      <c r="A1997" s="8">
        <v>7</v>
      </c>
      <c r="B1997" s="9" t="s">
        <v>7489</v>
      </c>
      <c r="C1997" s="9" t="s">
        <v>22</v>
      </c>
      <c r="D1997" s="9" t="s">
        <v>7490</v>
      </c>
      <c r="E1997" s="18" t="s">
        <v>7491</v>
      </c>
      <c r="F1997" s="9" t="s">
        <v>7492</v>
      </c>
      <c r="G1997" s="12">
        <v>10</v>
      </c>
      <c r="H1997" s="12"/>
      <c r="I1997" s="9"/>
      <c r="J1997" s="12">
        <v>0</v>
      </c>
      <c r="K1997" s="13">
        <v>44463</v>
      </c>
      <c r="L1997" s="86">
        <f>(Tabla2[[#This Row],[release_year]]-'VARIANZA Y DES. EST'!$L$11)^2</f>
        <v>46.509705182670608</v>
      </c>
      <c r="M1997" s="12">
        <v>2021</v>
      </c>
      <c r="N1997" s="9" t="s">
        <v>99</v>
      </c>
      <c r="O1997" s="9" t="s">
        <v>7493</v>
      </c>
      <c r="P1997" s="12">
        <v>91</v>
      </c>
      <c r="Q1997" s="12">
        <v>91</v>
      </c>
      <c r="R1997" s="12">
        <v>73.35918309004019</v>
      </c>
      <c r="S1997" s="12" t="s">
        <v>28</v>
      </c>
      <c r="T1997" s="9" t="s">
        <v>30</v>
      </c>
      <c r="U1997" s="9" t="s">
        <v>30</v>
      </c>
      <c r="V1997" s="9" t="s">
        <v>30</v>
      </c>
      <c r="W1997" s="14">
        <v>1</v>
      </c>
    </row>
    <row r="1998" spans="1:23" x14ac:dyDescent="0.25">
      <c r="A1998" s="8">
        <v>14</v>
      </c>
      <c r="B1998" s="9" t="s">
        <v>7494</v>
      </c>
      <c r="C1998" s="9" t="s">
        <v>22</v>
      </c>
      <c r="D1998" s="9" t="s">
        <v>7495</v>
      </c>
      <c r="E1998" s="18" t="s">
        <v>7496</v>
      </c>
      <c r="F1998" s="9" t="s">
        <v>7497</v>
      </c>
      <c r="G1998" s="12">
        <v>10</v>
      </c>
      <c r="H1998" s="12"/>
      <c r="I1998" s="9"/>
      <c r="J1998" s="12">
        <v>0</v>
      </c>
      <c r="K1998" s="13">
        <v>44461</v>
      </c>
      <c r="L1998" s="86">
        <f>(Tabla2[[#This Row],[release_year]]-'VARIANZA Y DES. EST'!$L$11)^2</f>
        <v>46.509705182670608</v>
      </c>
      <c r="M1998" s="12">
        <v>2021</v>
      </c>
      <c r="N1998" s="9" t="s">
        <v>82</v>
      </c>
      <c r="O1998" s="9" t="s">
        <v>7493</v>
      </c>
      <c r="P1998" s="12">
        <v>91</v>
      </c>
      <c r="Q1998" s="12">
        <v>91</v>
      </c>
      <c r="R1998" s="12">
        <v>73.35918309004019</v>
      </c>
      <c r="S1998" s="12" t="s">
        <v>28</v>
      </c>
      <c r="T1998" s="9" t="s">
        <v>111</v>
      </c>
      <c r="U1998" s="9" t="s">
        <v>30</v>
      </c>
      <c r="V1998" s="9" t="s">
        <v>111</v>
      </c>
      <c r="W1998" s="14">
        <v>2</v>
      </c>
    </row>
    <row r="1999" spans="1:23" x14ac:dyDescent="0.25">
      <c r="A1999" s="8">
        <v>45</v>
      </c>
      <c r="B1999" s="9" t="s">
        <v>7498</v>
      </c>
      <c r="C1999" s="9" t="s">
        <v>22</v>
      </c>
      <c r="D1999" s="9" t="s">
        <v>7499</v>
      </c>
      <c r="E1999" s="18" t="s">
        <v>7500</v>
      </c>
      <c r="F1999" s="9" t="s">
        <v>7501</v>
      </c>
      <c r="G1999" s="12">
        <v>8</v>
      </c>
      <c r="H1999" s="9" t="s">
        <v>25</v>
      </c>
      <c r="I1999" s="9" t="s">
        <v>25</v>
      </c>
      <c r="J1999" s="12">
        <v>1</v>
      </c>
      <c r="K1999" s="13">
        <v>44455</v>
      </c>
      <c r="L1999" s="86">
        <f>(Tabla2[[#This Row],[release_year]]-'VARIANZA Y DES. EST'!$L$11)^2</f>
        <v>738.76313995046439</v>
      </c>
      <c r="M1999" s="12">
        <v>1987</v>
      </c>
      <c r="N1999" s="9" t="s">
        <v>43</v>
      </c>
      <c r="O1999" s="9" t="s">
        <v>7493</v>
      </c>
      <c r="P1999" s="12">
        <v>91</v>
      </c>
      <c r="Q1999" s="12">
        <v>91</v>
      </c>
      <c r="R1999" s="12">
        <v>73.35918309004019</v>
      </c>
      <c r="S1999" s="12" t="s">
        <v>28</v>
      </c>
      <c r="T1999" s="9" t="s">
        <v>7502</v>
      </c>
      <c r="U1999" s="9" t="s">
        <v>38</v>
      </c>
      <c r="V1999" s="9" t="s">
        <v>7502</v>
      </c>
      <c r="W1999" s="14">
        <v>3</v>
      </c>
    </row>
    <row r="2000" spans="1:23" x14ac:dyDescent="0.25">
      <c r="A2000" s="8">
        <v>94</v>
      </c>
      <c r="B2000" s="9" t="s">
        <v>7503</v>
      </c>
      <c r="C2000" s="9" t="s">
        <v>22</v>
      </c>
      <c r="D2000" s="9" t="s">
        <v>7504</v>
      </c>
      <c r="E2000" s="18" t="s">
        <v>7505</v>
      </c>
      <c r="F2000" s="9" t="s">
        <v>7506</v>
      </c>
      <c r="G2000" s="12">
        <v>10</v>
      </c>
      <c r="H2000" s="12"/>
      <c r="I2000" s="9"/>
      <c r="J2000" s="12">
        <v>0</v>
      </c>
      <c r="K2000" s="13">
        <v>44447</v>
      </c>
      <c r="L2000" s="86">
        <f>(Tabla2[[#This Row],[release_year]]-'VARIANZA Y DES. EST'!$L$11)^2</f>
        <v>46.509705182670608</v>
      </c>
      <c r="M2000" s="12">
        <v>2021</v>
      </c>
      <c r="N2000" s="9" t="s">
        <v>76</v>
      </c>
      <c r="O2000" s="9" t="s">
        <v>7493</v>
      </c>
      <c r="P2000" s="12">
        <v>91</v>
      </c>
      <c r="Q2000" s="12">
        <v>91</v>
      </c>
      <c r="R2000" s="12">
        <v>73.35918309004019</v>
      </c>
      <c r="S2000" s="12" t="s">
        <v>28</v>
      </c>
      <c r="T2000" s="9" t="s">
        <v>3319</v>
      </c>
      <c r="U2000" s="9" t="s">
        <v>45</v>
      </c>
      <c r="V2000" s="9" t="s">
        <v>3319</v>
      </c>
      <c r="W2000" s="14">
        <v>3</v>
      </c>
    </row>
    <row r="2001" spans="1:23" x14ac:dyDescent="0.25">
      <c r="A2001" s="8">
        <v>252</v>
      </c>
      <c r="B2001" s="9" t="s">
        <v>7507</v>
      </c>
      <c r="C2001" s="9" t="s">
        <v>22</v>
      </c>
      <c r="D2001" s="9" t="s">
        <v>7508</v>
      </c>
      <c r="E2001" s="18" t="s">
        <v>7509</v>
      </c>
      <c r="F2001" s="9" t="s">
        <v>7510</v>
      </c>
      <c r="G2001" s="12">
        <v>10</v>
      </c>
      <c r="H2001" s="9" t="s">
        <v>25</v>
      </c>
      <c r="I2001" s="9" t="s">
        <v>25</v>
      </c>
      <c r="J2001" s="12">
        <v>1</v>
      </c>
      <c r="K2001" s="13">
        <v>44427</v>
      </c>
      <c r="L2001" s="86">
        <f>(Tabla2[[#This Row],[release_year]]-'VARIANZA Y DES. EST'!$L$11)^2</f>
        <v>10.1136565849629</v>
      </c>
      <c r="M2001" s="12">
        <v>2011</v>
      </c>
      <c r="N2001" s="9" t="s">
        <v>43</v>
      </c>
      <c r="O2001" s="9" t="s">
        <v>7493</v>
      </c>
      <c r="P2001" s="12">
        <v>91</v>
      </c>
      <c r="Q2001" s="12">
        <v>91</v>
      </c>
      <c r="R2001" s="12">
        <v>73.35918309004019</v>
      </c>
      <c r="S2001" s="12" t="s">
        <v>28</v>
      </c>
      <c r="T2001" s="9" t="s">
        <v>3495</v>
      </c>
      <c r="U2001" s="9" t="s">
        <v>45</v>
      </c>
      <c r="V2001" s="9" t="s">
        <v>3495</v>
      </c>
      <c r="W2001" s="14">
        <v>3</v>
      </c>
    </row>
    <row r="2002" spans="1:23" x14ac:dyDescent="0.25">
      <c r="A2002" s="8">
        <v>348</v>
      </c>
      <c r="B2002" s="9" t="s">
        <v>7511</v>
      </c>
      <c r="C2002" s="9" t="s">
        <v>22</v>
      </c>
      <c r="D2002" s="9" t="s">
        <v>7512</v>
      </c>
      <c r="E2002" s="9" t="s">
        <v>7513</v>
      </c>
      <c r="F2002" s="9" t="s">
        <v>7514</v>
      </c>
      <c r="G2002" s="12">
        <v>7</v>
      </c>
      <c r="H2002" s="9" t="s">
        <v>390</v>
      </c>
      <c r="I2002" s="9" t="s">
        <v>7515</v>
      </c>
      <c r="J2002" s="12">
        <v>3</v>
      </c>
      <c r="K2002" s="13">
        <v>44409</v>
      </c>
      <c r="L2002" s="86">
        <f>(Tabla2[[#This Row],[release_year]]-'VARIANZA Y DES. EST'!$L$11)^2</f>
        <v>26.834446865421359</v>
      </c>
      <c r="M2002" s="12">
        <v>2009</v>
      </c>
      <c r="N2002" s="9" t="s">
        <v>99</v>
      </c>
      <c r="O2002" s="9" t="s">
        <v>7493</v>
      </c>
      <c r="P2002" s="12">
        <v>91</v>
      </c>
      <c r="Q2002" s="12">
        <v>91</v>
      </c>
      <c r="R2002" s="12">
        <v>73.35918309004019</v>
      </c>
      <c r="S2002" s="12" t="s">
        <v>28</v>
      </c>
      <c r="T2002" s="9" t="s">
        <v>2841</v>
      </c>
      <c r="U2002" s="9" t="s">
        <v>30</v>
      </c>
      <c r="V2002" s="9" t="s">
        <v>2841</v>
      </c>
      <c r="W2002" s="14">
        <v>3</v>
      </c>
    </row>
    <row r="2003" spans="1:23" x14ac:dyDescent="0.25">
      <c r="A2003" s="8">
        <v>349</v>
      </c>
      <c r="B2003" s="9" t="s">
        <v>7516</v>
      </c>
      <c r="C2003" s="9" t="s">
        <v>22</v>
      </c>
      <c r="D2003" s="9" t="s">
        <v>7517</v>
      </c>
      <c r="E2003" s="18" t="s">
        <v>7518</v>
      </c>
      <c r="F2003" s="18" t="s">
        <v>7519</v>
      </c>
      <c r="G2003" s="12">
        <v>7</v>
      </c>
      <c r="H2003" s="9" t="s">
        <v>126</v>
      </c>
      <c r="I2003" s="9" t="s">
        <v>5012</v>
      </c>
      <c r="J2003" s="12">
        <v>2</v>
      </c>
      <c r="K2003" s="13">
        <v>44409</v>
      </c>
      <c r="L2003" s="86">
        <f>(Tabla2[[#This Row],[release_year]]-'VARIANZA Y DES. EST'!$L$11)^2</f>
        <v>23.230495463129063</v>
      </c>
      <c r="M2003" s="12">
        <v>2019</v>
      </c>
      <c r="N2003" s="9" t="s">
        <v>43</v>
      </c>
      <c r="O2003" s="9" t="s">
        <v>7493</v>
      </c>
      <c r="P2003" s="12">
        <v>91</v>
      </c>
      <c r="Q2003" s="12">
        <v>91</v>
      </c>
      <c r="R2003" s="12">
        <v>73.35918309004019</v>
      </c>
      <c r="S2003" s="12" t="s">
        <v>28</v>
      </c>
      <c r="T2003" s="9" t="s">
        <v>95</v>
      </c>
      <c r="U2003" s="9" t="s">
        <v>95</v>
      </c>
      <c r="V2003" s="9" t="s">
        <v>95</v>
      </c>
      <c r="W2003" s="14">
        <v>1</v>
      </c>
    </row>
    <row r="2004" spans="1:23" x14ac:dyDescent="0.25">
      <c r="A2004" s="8">
        <v>394</v>
      </c>
      <c r="B2004" s="9" t="s">
        <v>7520</v>
      </c>
      <c r="C2004" s="9" t="s">
        <v>22</v>
      </c>
      <c r="D2004" s="9" t="s">
        <v>7521</v>
      </c>
      <c r="E2004" s="18" t="s">
        <v>6179</v>
      </c>
      <c r="F2004" s="9" t="s">
        <v>7522</v>
      </c>
      <c r="G2004" s="12">
        <v>11</v>
      </c>
      <c r="H2004" s="9" t="s">
        <v>279</v>
      </c>
      <c r="I2004" s="9" t="s">
        <v>279</v>
      </c>
      <c r="J2004" s="12">
        <v>1</v>
      </c>
      <c r="K2004" s="13">
        <v>44400</v>
      </c>
      <c r="L2004" s="86">
        <f>(Tabla2[[#This Row],[release_year]]-'VARIANZA Y DES. EST'!$L$11)^2</f>
        <v>46.509705182670608</v>
      </c>
      <c r="M2004" s="12">
        <v>2021</v>
      </c>
      <c r="N2004" s="9" t="s">
        <v>99</v>
      </c>
      <c r="O2004" s="9" t="s">
        <v>7493</v>
      </c>
      <c r="P2004" s="12">
        <v>91</v>
      </c>
      <c r="Q2004" s="12">
        <v>91</v>
      </c>
      <c r="R2004" s="12">
        <v>73.35918309004019</v>
      </c>
      <c r="S2004" s="12" t="s">
        <v>28</v>
      </c>
      <c r="T2004" s="9" t="s">
        <v>2510</v>
      </c>
      <c r="U2004" s="9" t="s">
        <v>30</v>
      </c>
      <c r="V2004" s="9" t="s">
        <v>2510</v>
      </c>
      <c r="W2004" s="14">
        <v>2</v>
      </c>
    </row>
    <row r="2005" spans="1:23" x14ac:dyDescent="0.25">
      <c r="A2005" s="8">
        <v>437</v>
      </c>
      <c r="B2005" s="9" t="s">
        <v>7523</v>
      </c>
      <c r="C2005" s="9" t="s">
        <v>22</v>
      </c>
      <c r="D2005" s="9" t="s">
        <v>7524</v>
      </c>
      <c r="E2005" s="18" t="s">
        <v>7525</v>
      </c>
      <c r="F2005" s="9" t="s">
        <v>7526</v>
      </c>
      <c r="G2005" s="12">
        <v>13</v>
      </c>
      <c r="H2005" s="9" t="s">
        <v>6203</v>
      </c>
      <c r="I2005" s="9" t="s">
        <v>6203</v>
      </c>
      <c r="J2005" s="12">
        <v>1</v>
      </c>
      <c r="K2005" s="13">
        <v>44396</v>
      </c>
      <c r="L2005" s="86">
        <f>(Tabla2[[#This Row],[release_year]]-'VARIANZA Y DES. EST'!$L$11)^2</f>
        <v>46.509705182670608</v>
      </c>
      <c r="M2005" s="12">
        <v>2021</v>
      </c>
      <c r="N2005" s="9" t="s">
        <v>35</v>
      </c>
      <c r="O2005" s="9" t="s">
        <v>7493</v>
      </c>
      <c r="P2005" s="12">
        <v>91</v>
      </c>
      <c r="Q2005" s="12">
        <v>91</v>
      </c>
      <c r="R2005" s="12">
        <v>73.35918309004019</v>
      </c>
      <c r="S2005" s="12" t="s">
        <v>28</v>
      </c>
      <c r="T2005" s="9" t="s">
        <v>3319</v>
      </c>
      <c r="U2005" s="9" t="s">
        <v>45</v>
      </c>
      <c r="V2005" s="9" t="s">
        <v>3319</v>
      </c>
      <c r="W2005" s="14">
        <v>3</v>
      </c>
    </row>
    <row r="2006" spans="1:23" x14ac:dyDescent="0.25">
      <c r="A2006" s="8">
        <v>455</v>
      </c>
      <c r="B2006" s="9" t="s">
        <v>7527</v>
      </c>
      <c r="C2006" s="9" t="s">
        <v>22</v>
      </c>
      <c r="D2006" s="9" t="s">
        <v>7528</v>
      </c>
      <c r="E2006" s="18" t="s">
        <v>7529</v>
      </c>
      <c r="F2006" s="9" t="s">
        <v>7530</v>
      </c>
      <c r="G2006" s="12">
        <v>5</v>
      </c>
      <c r="H2006" s="12"/>
      <c r="I2006" s="9"/>
      <c r="J2006" s="12">
        <v>0</v>
      </c>
      <c r="K2006" s="13">
        <v>44392</v>
      </c>
      <c r="L2006" s="86">
        <f>(Tabla2[[#This Row],[release_year]]-'VARIANZA Y DES. EST'!$L$11)^2</f>
        <v>972.20472051138131</v>
      </c>
      <c r="M2006" s="12">
        <v>1983</v>
      </c>
      <c r="N2006" s="9" t="s">
        <v>76</v>
      </c>
      <c r="O2006" s="9" t="s">
        <v>7493</v>
      </c>
      <c r="P2006" s="12">
        <v>91</v>
      </c>
      <c r="Q2006" s="12">
        <v>91</v>
      </c>
      <c r="R2006" s="12">
        <v>73.35918309004019</v>
      </c>
      <c r="S2006" s="12" t="s">
        <v>28</v>
      </c>
      <c r="T2006" s="9" t="s">
        <v>1000</v>
      </c>
      <c r="U2006" s="9" t="s">
        <v>95</v>
      </c>
      <c r="V2006" s="9" t="s">
        <v>1000</v>
      </c>
      <c r="W2006" s="14">
        <v>2</v>
      </c>
    </row>
    <row r="2007" spans="1:23" x14ac:dyDescent="0.25">
      <c r="A2007" s="8">
        <v>493</v>
      </c>
      <c r="B2007" s="9" t="s">
        <v>7531</v>
      </c>
      <c r="C2007" s="9" t="s">
        <v>22</v>
      </c>
      <c r="D2007" s="9" t="s">
        <v>7532</v>
      </c>
      <c r="E2007" s="9" t="s">
        <v>7533</v>
      </c>
      <c r="F2007" s="9" t="s">
        <v>7534</v>
      </c>
      <c r="G2007" s="12">
        <v>10</v>
      </c>
      <c r="H2007" s="9" t="s">
        <v>25</v>
      </c>
      <c r="I2007" s="9" t="s">
        <v>25</v>
      </c>
      <c r="J2007" s="12">
        <v>1</v>
      </c>
      <c r="K2007" s="13">
        <v>44385</v>
      </c>
      <c r="L2007" s="86">
        <f>(Tabla2[[#This Row],[release_year]]-'VARIANZA Y DES. EST'!$L$11)^2</f>
        <v>14.590890603358293</v>
      </c>
      <c r="M2007" s="12">
        <v>2018</v>
      </c>
      <c r="N2007" s="9" t="s">
        <v>43</v>
      </c>
      <c r="O2007" s="9" t="s">
        <v>7493</v>
      </c>
      <c r="P2007" s="12">
        <v>91</v>
      </c>
      <c r="Q2007" s="12">
        <v>91</v>
      </c>
      <c r="R2007" s="12">
        <v>73.35918309004019</v>
      </c>
      <c r="S2007" s="12" t="s">
        <v>28</v>
      </c>
      <c r="T2007" s="9" t="s">
        <v>4008</v>
      </c>
      <c r="U2007" s="9" t="s">
        <v>45</v>
      </c>
      <c r="V2007" s="9" t="s">
        <v>4008</v>
      </c>
      <c r="W2007" s="14">
        <v>2</v>
      </c>
    </row>
    <row r="2008" spans="1:23" x14ac:dyDescent="0.25">
      <c r="A2008" s="8">
        <v>742</v>
      </c>
      <c r="B2008" s="9" t="s">
        <v>7535</v>
      </c>
      <c r="C2008" s="9" t="s">
        <v>22</v>
      </c>
      <c r="D2008" s="9" t="s">
        <v>7536</v>
      </c>
      <c r="E2008" s="18" t="s">
        <v>7537</v>
      </c>
      <c r="F2008" s="9" t="s">
        <v>7538</v>
      </c>
      <c r="G2008" s="12">
        <v>10</v>
      </c>
      <c r="H2008" s="9" t="s">
        <v>92</v>
      </c>
      <c r="I2008" s="9" t="s">
        <v>7539</v>
      </c>
      <c r="J2008" s="12">
        <v>2</v>
      </c>
      <c r="K2008" s="13">
        <v>44357</v>
      </c>
      <c r="L2008" s="86">
        <f>(Tabla2[[#This Row],[release_year]]-'VARIANZA Y DES. EST'!$L$11)^2</f>
        <v>4.7532614447336705</v>
      </c>
      <c r="M2008" s="12">
        <v>2012</v>
      </c>
      <c r="N2008" s="9" t="s">
        <v>76</v>
      </c>
      <c r="O2008" s="9" t="s">
        <v>7493</v>
      </c>
      <c r="P2008" s="12">
        <v>91</v>
      </c>
      <c r="Q2008" s="12">
        <v>91</v>
      </c>
      <c r="R2008" s="12">
        <v>73.35918309004019</v>
      </c>
      <c r="S2008" s="12" t="s">
        <v>28</v>
      </c>
      <c r="T2008" s="9" t="s">
        <v>70</v>
      </c>
      <c r="U2008" s="9" t="s">
        <v>45</v>
      </c>
      <c r="V2008" s="9" t="s">
        <v>70</v>
      </c>
      <c r="W2008" s="14">
        <v>2</v>
      </c>
    </row>
    <row r="2009" spans="1:23" x14ac:dyDescent="0.25">
      <c r="A2009" s="8">
        <v>840</v>
      </c>
      <c r="B2009" s="9" t="s">
        <v>7540</v>
      </c>
      <c r="C2009" s="9" t="s">
        <v>22</v>
      </c>
      <c r="D2009" s="9" t="s">
        <v>7541</v>
      </c>
      <c r="E2009" s="18" t="s">
        <v>67</v>
      </c>
      <c r="F2009" s="9" t="s">
        <v>7542</v>
      </c>
      <c r="G2009" s="12">
        <v>14</v>
      </c>
      <c r="H2009" s="9" t="s">
        <v>7543</v>
      </c>
      <c r="I2009" s="9" t="s">
        <v>7544</v>
      </c>
      <c r="J2009" s="12">
        <v>4</v>
      </c>
      <c r="K2009" s="13">
        <v>44343</v>
      </c>
      <c r="L2009" s="86">
        <f>(Tabla2[[#This Row],[release_year]]-'VARIANZA Y DES. EST'!$L$11)^2</f>
        <v>14.590890603358293</v>
      </c>
      <c r="M2009" s="12">
        <v>2018</v>
      </c>
      <c r="N2009" s="9" t="s">
        <v>76</v>
      </c>
      <c r="O2009" s="9" t="s">
        <v>7493</v>
      </c>
      <c r="P2009" s="12">
        <v>91</v>
      </c>
      <c r="Q2009" s="12">
        <v>91</v>
      </c>
      <c r="R2009" s="12">
        <v>73.35918309004019</v>
      </c>
      <c r="S2009" s="12" t="s">
        <v>28</v>
      </c>
      <c r="T2009" s="9" t="s">
        <v>118</v>
      </c>
      <c r="U2009" s="9" t="s">
        <v>45</v>
      </c>
      <c r="V2009" s="9" t="s">
        <v>118</v>
      </c>
      <c r="W2009" s="14">
        <v>3</v>
      </c>
    </row>
    <row r="2010" spans="1:23" x14ac:dyDescent="0.25">
      <c r="A2010" s="8">
        <v>861</v>
      </c>
      <c r="B2010" s="9" t="s">
        <v>7545</v>
      </c>
      <c r="C2010" s="9" t="s">
        <v>22</v>
      </c>
      <c r="D2010" s="9" t="s">
        <v>7546</v>
      </c>
      <c r="E2010" s="10" t="s">
        <v>7547</v>
      </c>
      <c r="F2010" s="11"/>
      <c r="G2010" s="12">
        <v>0</v>
      </c>
      <c r="H2010" s="9" t="s">
        <v>279</v>
      </c>
      <c r="I2010" s="9" t="s">
        <v>279</v>
      </c>
      <c r="J2010" s="12">
        <v>1</v>
      </c>
      <c r="K2010" s="13">
        <v>44336</v>
      </c>
      <c r="L2010" s="86">
        <f>(Tabla2[[#This Row],[release_year]]-'VARIANZA Y DES. EST'!$L$11)^2</f>
        <v>33.870100322899837</v>
      </c>
      <c r="M2010" s="12">
        <v>2020</v>
      </c>
      <c r="N2010" s="9" t="s">
        <v>76</v>
      </c>
      <c r="O2010" s="9" t="s">
        <v>7493</v>
      </c>
      <c r="P2010" s="12">
        <v>91</v>
      </c>
      <c r="Q2010" s="12">
        <v>91</v>
      </c>
      <c r="R2010" s="12">
        <v>73.35918309004019</v>
      </c>
      <c r="S2010" s="12" t="s">
        <v>28</v>
      </c>
      <c r="T2010" s="9" t="s">
        <v>162</v>
      </c>
      <c r="U2010" s="9" t="s">
        <v>57</v>
      </c>
      <c r="V2010" s="9" t="s">
        <v>162</v>
      </c>
      <c r="W2010" s="14">
        <v>3</v>
      </c>
    </row>
    <row r="2011" spans="1:23" x14ac:dyDescent="0.25">
      <c r="A2011" s="8">
        <v>932</v>
      </c>
      <c r="B2011" s="9" t="s">
        <v>7548</v>
      </c>
      <c r="C2011" s="9" t="s">
        <v>22</v>
      </c>
      <c r="D2011" s="9" t="s">
        <v>7549</v>
      </c>
      <c r="E2011" s="9" t="s">
        <v>7550</v>
      </c>
      <c r="F2011" s="9" t="s">
        <v>7551</v>
      </c>
      <c r="G2011" s="12">
        <v>10</v>
      </c>
      <c r="H2011" s="9" t="s">
        <v>25</v>
      </c>
      <c r="I2011" s="9" t="s">
        <v>25</v>
      </c>
      <c r="J2011" s="12">
        <v>1</v>
      </c>
      <c r="K2011" s="13">
        <v>44317</v>
      </c>
      <c r="L2011" s="86">
        <f>(Tabla2[[#This Row],[release_year]]-'VARIANZA Y DES. EST'!$L$11)^2</f>
        <v>84.276027426338274</v>
      </c>
      <c r="M2011" s="12">
        <v>2005</v>
      </c>
      <c r="N2011" s="9" t="s">
        <v>43</v>
      </c>
      <c r="O2011" s="9" t="s">
        <v>7493</v>
      </c>
      <c r="P2011" s="12">
        <v>91</v>
      </c>
      <c r="Q2011" s="12">
        <v>91</v>
      </c>
      <c r="R2011" s="12">
        <v>73.35918309004019</v>
      </c>
      <c r="S2011" s="12" t="s">
        <v>28</v>
      </c>
      <c r="T2011" s="9" t="s">
        <v>95</v>
      </c>
      <c r="U2011" s="9" t="s">
        <v>95</v>
      </c>
      <c r="V2011" s="9" t="s">
        <v>95</v>
      </c>
      <c r="W2011" s="14">
        <v>1</v>
      </c>
    </row>
    <row r="2012" spans="1:23" x14ac:dyDescent="0.25">
      <c r="A2012" s="8">
        <v>972</v>
      </c>
      <c r="B2012" s="9" t="s">
        <v>7552</v>
      </c>
      <c r="C2012" s="9" t="s">
        <v>22</v>
      </c>
      <c r="D2012" s="9" t="s">
        <v>7553</v>
      </c>
      <c r="E2012" s="18" t="s">
        <v>7554</v>
      </c>
      <c r="F2012" s="9" t="s">
        <v>7555</v>
      </c>
      <c r="G2012" s="12">
        <v>6</v>
      </c>
      <c r="H2012" s="9" t="s">
        <v>390</v>
      </c>
      <c r="I2012" s="9" t="s">
        <v>390</v>
      </c>
      <c r="J2012" s="12">
        <v>1</v>
      </c>
      <c r="K2012" s="13">
        <v>44313</v>
      </c>
      <c r="L2012" s="86">
        <f>(Tabla2[[#This Row],[release_year]]-'VARIANZA Y DES. EST'!$L$11)^2</f>
        <v>14.590890603358293</v>
      </c>
      <c r="M2012" s="12">
        <v>2018</v>
      </c>
      <c r="N2012" s="9" t="s">
        <v>1991</v>
      </c>
      <c r="O2012" s="9" t="s">
        <v>7493</v>
      </c>
      <c r="P2012" s="12">
        <v>91</v>
      </c>
      <c r="Q2012" s="12">
        <v>91</v>
      </c>
      <c r="R2012" s="12">
        <v>73.35918309004019</v>
      </c>
      <c r="S2012" s="12" t="s">
        <v>28</v>
      </c>
      <c r="T2012" s="9" t="s">
        <v>3969</v>
      </c>
      <c r="U2012" s="9" t="s">
        <v>3969</v>
      </c>
      <c r="V2012" s="9" t="s">
        <v>3969</v>
      </c>
      <c r="W2012" s="14">
        <v>1</v>
      </c>
    </row>
    <row r="2013" spans="1:23" x14ac:dyDescent="0.25">
      <c r="A2013" s="8">
        <v>1011</v>
      </c>
      <c r="B2013" s="9" t="s">
        <v>7556</v>
      </c>
      <c r="C2013" s="9" t="s">
        <v>22</v>
      </c>
      <c r="D2013" s="10" t="s">
        <v>7557</v>
      </c>
      <c r="E2013" s="11"/>
      <c r="F2013" s="9" t="s">
        <v>7558</v>
      </c>
      <c r="G2013" s="12">
        <v>7</v>
      </c>
      <c r="H2013" s="12"/>
      <c r="I2013" s="9"/>
      <c r="J2013" s="12">
        <v>0</v>
      </c>
      <c r="K2013" s="13">
        <v>44306</v>
      </c>
      <c r="L2013" s="86">
        <f>(Tabla2[[#This Row],[release_year]]-'VARIANZA Y DES. EST'!$L$11)^2</f>
        <v>23.230495463129063</v>
      </c>
      <c r="M2013" s="12">
        <v>2019</v>
      </c>
      <c r="N2013" s="9" t="s">
        <v>110</v>
      </c>
      <c r="O2013" s="9" t="s">
        <v>7493</v>
      </c>
      <c r="P2013" s="12">
        <v>91</v>
      </c>
      <c r="Q2013" s="12">
        <v>91</v>
      </c>
      <c r="R2013" s="12">
        <v>73.35918309004019</v>
      </c>
      <c r="S2013" s="12" t="s">
        <v>28</v>
      </c>
      <c r="T2013" s="9" t="s">
        <v>30</v>
      </c>
      <c r="U2013" s="9" t="s">
        <v>30</v>
      </c>
      <c r="V2013" s="9" t="s">
        <v>30</v>
      </c>
      <c r="W2013" s="14">
        <v>1</v>
      </c>
    </row>
    <row r="2014" spans="1:23" x14ac:dyDescent="0.25">
      <c r="A2014" s="8">
        <v>1109</v>
      </c>
      <c r="B2014" s="9" t="s">
        <v>7559</v>
      </c>
      <c r="C2014" s="9" t="s">
        <v>22</v>
      </c>
      <c r="D2014" s="9" t="s">
        <v>7560</v>
      </c>
      <c r="E2014" s="9" t="s">
        <v>7561</v>
      </c>
      <c r="F2014" s="9" t="s">
        <v>7562</v>
      </c>
      <c r="G2014" s="12">
        <v>3</v>
      </c>
      <c r="H2014" s="9" t="s">
        <v>518</v>
      </c>
      <c r="I2014" s="9" t="s">
        <v>518</v>
      </c>
      <c r="J2014" s="12">
        <v>1</v>
      </c>
      <c r="K2014" s="13">
        <v>44288</v>
      </c>
      <c r="L2014" s="86">
        <f>(Tabla2[[#This Row],[release_year]]-'VARIANZA Y DES. EST'!$L$11)^2</f>
        <v>46.509705182670608</v>
      </c>
      <c r="M2014" s="12">
        <v>2021</v>
      </c>
      <c r="N2014" s="9" t="s">
        <v>76</v>
      </c>
      <c r="O2014" s="9" t="s">
        <v>7493</v>
      </c>
      <c r="P2014" s="12">
        <v>91</v>
      </c>
      <c r="Q2014" s="12">
        <v>91</v>
      </c>
      <c r="R2014" s="12">
        <v>73.35918309004019</v>
      </c>
      <c r="S2014" s="12" t="s">
        <v>28</v>
      </c>
      <c r="T2014" s="9" t="s">
        <v>2372</v>
      </c>
      <c r="U2014" s="9" t="s">
        <v>239</v>
      </c>
      <c r="V2014" s="9" t="s">
        <v>2372</v>
      </c>
      <c r="W2014" s="14">
        <v>2</v>
      </c>
    </row>
    <row r="2015" spans="1:23" x14ac:dyDescent="0.25">
      <c r="A2015" s="8">
        <v>1113</v>
      </c>
      <c r="B2015" s="9" t="s">
        <v>7563</v>
      </c>
      <c r="C2015" s="9" t="s">
        <v>22</v>
      </c>
      <c r="D2015" s="9" t="s">
        <v>7564</v>
      </c>
      <c r="E2015" s="18" t="s">
        <v>7565</v>
      </c>
      <c r="F2015" s="9" t="s">
        <v>7566</v>
      </c>
      <c r="G2015" s="12">
        <v>9</v>
      </c>
      <c r="H2015" s="9" t="s">
        <v>25</v>
      </c>
      <c r="I2015" s="9" t="s">
        <v>25</v>
      </c>
      <c r="J2015" s="12">
        <v>1</v>
      </c>
      <c r="K2015" s="13">
        <v>44288</v>
      </c>
      <c r="L2015" s="86">
        <f>(Tabla2[[#This Row],[release_year]]-'VARIANZA Y DES. EST'!$L$11)^2</f>
        <v>7.9512857435875226</v>
      </c>
      <c r="M2015" s="12">
        <v>2017</v>
      </c>
      <c r="N2015" s="9" t="s">
        <v>99</v>
      </c>
      <c r="O2015" s="9" t="s">
        <v>7493</v>
      </c>
      <c r="P2015" s="12">
        <v>91</v>
      </c>
      <c r="Q2015" s="12">
        <v>91</v>
      </c>
      <c r="R2015" s="12">
        <v>73.35918309004019</v>
      </c>
      <c r="S2015" s="12" t="s">
        <v>28</v>
      </c>
      <c r="T2015" s="9" t="s">
        <v>111</v>
      </c>
      <c r="U2015" s="9" t="s">
        <v>30</v>
      </c>
      <c r="V2015" s="9" t="s">
        <v>111</v>
      </c>
      <c r="W2015" s="14">
        <v>2</v>
      </c>
    </row>
    <row r="2016" spans="1:23" x14ac:dyDescent="0.25">
      <c r="A2016" s="8">
        <v>1292</v>
      </c>
      <c r="B2016" s="9" t="s">
        <v>7567</v>
      </c>
      <c r="C2016" s="9" t="s">
        <v>22</v>
      </c>
      <c r="D2016" s="9" t="s">
        <v>7568</v>
      </c>
      <c r="E2016" s="9" t="s">
        <v>7569</v>
      </c>
      <c r="F2016" s="9" t="s">
        <v>7570</v>
      </c>
      <c r="G2016" s="12">
        <v>6</v>
      </c>
      <c r="H2016" s="9" t="s">
        <v>518</v>
      </c>
      <c r="I2016" s="9" t="s">
        <v>518</v>
      </c>
      <c r="J2016" s="12">
        <v>1</v>
      </c>
      <c r="K2016" s="13">
        <v>44246</v>
      </c>
      <c r="L2016" s="86">
        <f>(Tabla2[[#This Row],[release_year]]-'VARIANZA Y DES. EST'!$L$11)^2</f>
        <v>33.870100322899837</v>
      </c>
      <c r="M2016" s="12">
        <v>2020</v>
      </c>
      <c r="N2016" s="9" t="s">
        <v>35</v>
      </c>
      <c r="O2016" s="9" t="s">
        <v>7493</v>
      </c>
      <c r="P2016" s="12">
        <v>91</v>
      </c>
      <c r="Q2016" s="12">
        <v>91</v>
      </c>
      <c r="R2016" s="12">
        <v>73.35918309004019</v>
      </c>
      <c r="S2016" s="12" t="s">
        <v>28</v>
      </c>
      <c r="T2016" s="9" t="s">
        <v>118</v>
      </c>
      <c r="U2016" s="9" t="s">
        <v>45</v>
      </c>
      <c r="V2016" s="9" t="s">
        <v>118</v>
      </c>
      <c r="W2016" s="14">
        <v>3</v>
      </c>
    </row>
    <row r="2017" spans="1:23" x14ac:dyDescent="0.25">
      <c r="A2017" s="8">
        <v>1323</v>
      </c>
      <c r="B2017" s="9" t="s">
        <v>7571</v>
      </c>
      <c r="C2017" s="9" t="s">
        <v>22</v>
      </c>
      <c r="D2017" s="9" t="s">
        <v>7572</v>
      </c>
      <c r="E2017" s="18" t="s">
        <v>7573</v>
      </c>
      <c r="F2017" s="9" t="s">
        <v>7574</v>
      </c>
      <c r="G2017" s="12">
        <v>5</v>
      </c>
      <c r="H2017" s="9" t="s">
        <v>390</v>
      </c>
      <c r="I2017" s="9" t="s">
        <v>390</v>
      </c>
      <c r="J2017" s="12">
        <v>1</v>
      </c>
      <c r="K2017" s="13">
        <v>44238</v>
      </c>
      <c r="L2017" s="86">
        <f>(Tabla2[[#This Row],[release_year]]-'VARIANZA Y DES. EST'!$L$11)^2</f>
        <v>14.590890603358293</v>
      </c>
      <c r="M2017" s="12">
        <v>2018</v>
      </c>
      <c r="N2017" s="9" t="s">
        <v>35</v>
      </c>
      <c r="O2017" s="9" t="s">
        <v>7493</v>
      </c>
      <c r="P2017" s="12">
        <v>91</v>
      </c>
      <c r="Q2017" s="12">
        <v>91</v>
      </c>
      <c r="R2017" s="12">
        <v>73.35918309004019</v>
      </c>
      <c r="S2017" s="12" t="s">
        <v>28</v>
      </c>
      <c r="T2017" s="9" t="s">
        <v>2492</v>
      </c>
      <c r="U2017" s="9" t="s">
        <v>95</v>
      </c>
      <c r="V2017" s="9" t="s">
        <v>2492</v>
      </c>
      <c r="W2017" s="14">
        <v>3</v>
      </c>
    </row>
    <row r="2018" spans="1:23" x14ac:dyDescent="0.25">
      <c r="A2018" s="8">
        <v>1452</v>
      </c>
      <c r="B2018" s="9" t="s">
        <v>7575</v>
      </c>
      <c r="C2018" s="9" t="s">
        <v>22</v>
      </c>
      <c r="D2018" s="9" t="s">
        <v>7576</v>
      </c>
      <c r="E2018" s="9" t="s">
        <v>7577</v>
      </c>
      <c r="F2018" s="9" t="s">
        <v>7578</v>
      </c>
      <c r="G2018" s="12">
        <v>5</v>
      </c>
      <c r="H2018" s="9" t="s">
        <v>25</v>
      </c>
      <c r="I2018" s="9" t="s">
        <v>25</v>
      </c>
      <c r="J2018" s="12">
        <v>1</v>
      </c>
      <c r="K2018" s="13">
        <v>44197</v>
      </c>
      <c r="L2018" s="86">
        <f>(Tabla2[[#This Row],[release_year]]-'VARIANZA Y DES. EST'!$L$11)^2</f>
        <v>33.870100322899837</v>
      </c>
      <c r="M2018" s="12">
        <v>2020</v>
      </c>
      <c r="N2018" s="9" t="s">
        <v>26</v>
      </c>
      <c r="O2018" s="9" t="s">
        <v>7493</v>
      </c>
      <c r="P2018" s="12">
        <v>91</v>
      </c>
      <c r="Q2018" s="12">
        <v>91</v>
      </c>
      <c r="R2018" s="12">
        <v>73.35918309004019</v>
      </c>
      <c r="S2018" s="12" t="s">
        <v>28</v>
      </c>
      <c r="T2018" s="9" t="s">
        <v>5841</v>
      </c>
      <c r="U2018" s="9" t="s">
        <v>30</v>
      </c>
      <c r="V2018" s="9" t="s">
        <v>5841</v>
      </c>
      <c r="W2018" s="14">
        <v>3</v>
      </c>
    </row>
    <row r="2019" spans="1:23" x14ac:dyDescent="0.25">
      <c r="A2019" s="8">
        <v>1489</v>
      </c>
      <c r="B2019" s="9" t="s">
        <v>7579</v>
      </c>
      <c r="C2019" s="9" t="s">
        <v>22</v>
      </c>
      <c r="D2019" s="9" t="s">
        <v>7580</v>
      </c>
      <c r="E2019" s="18" t="s">
        <v>7581</v>
      </c>
      <c r="F2019" s="9" t="s">
        <v>7582</v>
      </c>
      <c r="G2019" s="12">
        <v>10</v>
      </c>
      <c r="H2019" s="9" t="s">
        <v>231</v>
      </c>
      <c r="I2019" s="9" t="s">
        <v>7583</v>
      </c>
      <c r="J2019" s="12">
        <v>2</v>
      </c>
      <c r="K2019" s="16">
        <v>44191</v>
      </c>
      <c r="L2019" s="86">
        <f>(Tabla2[[#This Row],[release_year]]-'VARIANZA Y DES. EST'!$L$11)^2</f>
        <v>33.870100322899837</v>
      </c>
      <c r="M2019" s="12">
        <v>2020</v>
      </c>
      <c r="N2019" s="9" t="s">
        <v>76</v>
      </c>
      <c r="O2019" s="9" t="s">
        <v>7493</v>
      </c>
      <c r="P2019" s="12">
        <v>91</v>
      </c>
      <c r="Q2019" s="12">
        <v>91</v>
      </c>
      <c r="R2019" s="12">
        <v>73.35918309004019</v>
      </c>
      <c r="S2019" s="12" t="s">
        <v>28</v>
      </c>
      <c r="T2019" s="9" t="s">
        <v>70</v>
      </c>
      <c r="U2019" s="9" t="s">
        <v>45</v>
      </c>
      <c r="V2019" s="9" t="s">
        <v>70</v>
      </c>
      <c r="W2019" s="14">
        <v>2</v>
      </c>
    </row>
    <row r="2020" spans="1:23" x14ac:dyDescent="0.25">
      <c r="A2020" s="8">
        <v>1559</v>
      </c>
      <c r="B2020" s="9" t="s">
        <v>7584</v>
      </c>
      <c r="C2020" s="9" t="s">
        <v>22</v>
      </c>
      <c r="D2020" s="9" t="s">
        <v>7585</v>
      </c>
      <c r="E2020" s="9" t="s">
        <v>7586</v>
      </c>
      <c r="F2020" s="9" t="s">
        <v>7587</v>
      </c>
      <c r="G2020" s="12">
        <v>9</v>
      </c>
      <c r="H2020" s="9" t="s">
        <v>25</v>
      </c>
      <c r="I2020" s="9" t="s">
        <v>25</v>
      </c>
      <c r="J2020" s="12">
        <v>1</v>
      </c>
      <c r="K2020" s="16">
        <v>44176</v>
      </c>
      <c r="L2020" s="86">
        <f>(Tabla2[[#This Row],[release_year]]-'VARIANZA Y DES. EST'!$L$11)^2</f>
        <v>33.870100322899837</v>
      </c>
      <c r="M2020" s="12">
        <v>2020</v>
      </c>
      <c r="N2020" s="9" t="s">
        <v>43</v>
      </c>
      <c r="O2020" s="9" t="s">
        <v>7493</v>
      </c>
      <c r="P2020" s="12">
        <v>91</v>
      </c>
      <c r="Q2020" s="12">
        <v>91</v>
      </c>
      <c r="R2020" s="12">
        <v>73.35918309004019</v>
      </c>
      <c r="S2020" s="12" t="s">
        <v>28</v>
      </c>
      <c r="T2020" s="9" t="s">
        <v>57</v>
      </c>
      <c r="U2020" s="9" t="s">
        <v>57</v>
      </c>
      <c r="V2020" s="9" t="s">
        <v>57</v>
      </c>
      <c r="W2020" s="14">
        <v>1</v>
      </c>
    </row>
    <row r="2021" spans="1:23" x14ac:dyDescent="0.25">
      <c r="A2021" s="8">
        <v>1617</v>
      </c>
      <c r="B2021" s="9" t="s">
        <v>7588</v>
      </c>
      <c r="C2021" s="9" t="s">
        <v>22</v>
      </c>
      <c r="D2021" s="9" t="s">
        <v>7589</v>
      </c>
      <c r="E2021" s="18" t="s">
        <v>7590</v>
      </c>
      <c r="F2021" s="9" t="s">
        <v>7591</v>
      </c>
      <c r="G2021" s="12">
        <v>12</v>
      </c>
      <c r="H2021" s="9" t="s">
        <v>25</v>
      </c>
      <c r="I2021" s="9" t="s">
        <v>25</v>
      </c>
      <c r="J2021" s="12">
        <v>1</v>
      </c>
      <c r="K2021" s="13">
        <v>44166</v>
      </c>
      <c r="L2021" s="86">
        <f>(Tabla2[[#This Row],[release_year]]-'VARIANZA Y DES. EST'!$L$11)^2</f>
        <v>66.915632286109044</v>
      </c>
      <c r="M2021" s="12">
        <v>2006</v>
      </c>
      <c r="N2021" s="9" t="s">
        <v>99</v>
      </c>
      <c r="O2021" s="9" t="s">
        <v>7493</v>
      </c>
      <c r="P2021" s="12">
        <v>91</v>
      </c>
      <c r="Q2021" s="12">
        <v>91</v>
      </c>
      <c r="R2021" s="12">
        <v>73.35918309004019</v>
      </c>
      <c r="S2021" s="12" t="s">
        <v>28</v>
      </c>
      <c r="T2021" s="9" t="s">
        <v>111</v>
      </c>
      <c r="U2021" s="9" t="s">
        <v>30</v>
      </c>
      <c r="V2021" s="9" t="s">
        <v>111</v>
      </c>
      <c r="W2021" s="14">
        <v>2</v>
      </c>
    </row>
    <row r="2022" spans="1:23" x14ac:dyDescent="0.25">
      <c r="A2022" s="8">
        <v>1627</v>
      </c>
      <c r="B2022" s="9" t="s">
        <v>7592</v>
      </c>
      <c r="C2022" s="9" t="s">
        <v>22</v>
      </c>
      <c r="D2022" s="9" t="s">
        <v>7593</v>
      </c>
      <c r="E2022" s="9" t="s">
        <v>7594</v>
      </c>
      <c r="F2022" s="9" t="s">
        <v>7595</v>
      </c>
      <c r="G2022" s="12">
        <v>10</v>
      </c>
      <c r="H2022" s="9" t="s">
        <v>25</v>
      </c>
      <c r="I2022" s="9" t="s">
        <v>7596</v>
      </c>
      <c r="J2022" s="12">
        <v>3</v>
      </c>
      <c r="K2022" s="13">
        <v>44166</v>
      </c>
      <c r="L2022" s="86">
        <f>(Tabla2[[#This Row],[release_year]]-'VARIANZA Y DES. EST'!$L$11)^2</f>
        <v>14.590890603358293</v>
      </c>
      <c r="M2022" s="12">
        <v>2018</v>
      </c>
      <c r="N2022" s="9" t="s">
        <v>1991</v>
      </c>
      <c r="O2022" s="9" t="s">
        <v>7493</v>
      </c>
      <c r="P2022" s="12">
        <v>91</v>
      </c>
      <c r="Q2022" s="12">
        <v>91</v>
      </c>
      <c r="R2022" s="12">
        <v>73.35918309004019</v>
      </c>
      <c r="S2022" s="12" t="s">
        <v>28</v>
      </c>
      <c r="T2022" s="9" t="s">
        <v>4567</v>
      </c>
      <c r="U2022" s="9" t="s">
        <v>38</v>
      </c>
      <c r="V2022" s="9" t="s">
        <v>4567</v>
      </c>
      <c r="W2022" s="14">
        <v>2</v>
      </c>
    </row>
    <row r="2023" spans="1:23" x14ac:dyDescent="0.25">
      <c r="A2023" s="8">
        <v>1778</v>
      </c>
      <c r="B2023" s="9" t="s">
        <v>7597</v>
      </c>
      <c r="C2023" s="9" t="s">
        <v>22</v>
      </c>
      <c r="D2023" s="9" t="s">
        <v>7598</v>
      </c>
      <c r="E2023" s="9" t="s">
        <v>7599</v>
      </c>
      <c r="F2023" s="9" t="s">
        <v>7600</v>
      </c>
      <c r="G2023" s="12">
        <v>7</v>
      </c>
      <c r="H2023" s="9" t="s">
        <v>518</v>
      </c>
      <c r="I2023" s="9" t="s">
        <v>518</v>
      </c>
      <c r="J2023" s="12">
        <v>1</v>
      </c>
      <c r="K2023" s="16">
        <v>44134</v>
      </c>
      <c r="L2023" s="86">
        <f>(Tabla2[[#This Row],[release_year]]-'VARIANZA Y DES. EST'!$L$11)^2</f>
        <v>33.870100322899837</v>
      </c>
      <c r="M2023" s="12">
        <v>2020</v>
      </c>
      <c r="N2023" s="9" t="s">
        <v>35</v>
      </c>
      <c r="O2023" s="9" t="s">
        <v>7493</v>
      </c>
      <c r="P2023" s="12">
        <v>91</v>
      </c>
      <c r="Q2023" s="12">
        <v>91</v>
      </c>
      <c r="R2023" s="12">
        <v>73.35918309004019</v>
      </c>
      <c r="S2023" s="12" t="s">
        <v>28</v>
      </c>
      <c r="T2023" s="9" t="s">
        <v>3179</v>
      </c>
      <c r="U2023" s="9" t="s">
        <v>514</v>
      </c>
      <c r="V2023" s="9" t="s">
        <v>3179</v>
      </c>
      <c r="W2023" s="14">
        <v>2</v>
      </c>
    </row>
    <row r="2024" spans="1:23" x14ac:dyDescent="0.25">
      <c r="A2024" s="8">
        <v>1904</v>
      </c>
      <c r="B2024" s="9" t="s">
        <v>7601</v>
      </c>
      <c r="C2024" s="9" t="s">
        <v>22</v>
      </c>
      <c r="D2024" s="9" t="s">
        <v>7602</v>
      </c>
      <c r="E2024" s="18" t="s">
        <v>7603</v>
      </c>
      <c r="F2024" s="9" t="s">
        <v>7604</v>
      </c>
      <c r="G2024" s="12">
        <v>3</v>
      </c>
      <c r="H2024" s="9" t="s">
        <v>6773</v>
      </c>
      <c r="I2024" s="9" t="s">
        <v>6774</v>
      </c>
      <c r="J2024" s="12">
        <v>2</v>
      </c>
      <c r="K2024" s="13">
        <v>44105</v>
      </c>
      <c r="L2024" s="86">
        <f>(Tabla2[[#This Row],[release_year]]-'VARIANZA Y DES. EST'!$L$11)^2</f>
        <v>7.9512857435875226</v>
      </c>
      <c r="M2024" s="12">
        <v>2017</v>
      </c>
      <c r="N2024" s="9" t="s">
        <v>1991</v>
      </c>
      <c r="O2024" s="9" t="s">
        <v>7493</v>
      </c>
      <c r="P2024" s="12">
        <v>91</v>
      </c>
      <c r="Q2024" s="12">
        <v>91</v>
      </c>
      <c r="R2024" s="12">
        <v>73.35918309004019</v>
      </c>
      <c r="S2024" s="12" t="s">
        <v>28</v>
      </c>
      <c r="T2024" s="9" t="s">
        <v>2709</v>
      </c>
      <c r="U2024" s="9" t="s">
        <v>45</v>
      </c>
      <c r="V2024" s="9" t="s">
        <v>2709</v>
      </c>
      <c r="W2024" s="14">
        <v>2</v>
      </c>
    </row>
    <row r="2025" spans="1:23" x14ac:dyDescent="0.25">
      <c r="A2025" s="8">
        <v>1920</v>
      </c>
      <c r="B2025" s="9" t="s">
        <v>7605</v>
      </c>
      <c r="C2025" s="9" t="s">
        <v>22</v>
      </c>
      <c r="D2025" s="9" t="s">
        <v>7606</v>
      </c>
      <c r="E2025" s="9" t="s">
        <v>7607</v>
      </c>
      <c r="F2025" s="9" t="s">
        <v>7608</v>
      </c>
      <c r="G2025" s="12">
        <v>5</v>
      </c>
      <c r="H2025" s="12"/>
      <c r="I2025" s="9"/>
      <c r="J2025" s="12">
        <v>0</v>
      </c>
      <c r="K2025" s="13">
        <v>44105</v>
      </c>
      <c r="L2025" s="86">
        <f>(Tabla2[[#This Row],[release_year]]-'VARIANZA Y DES. EST'!$L$11)^2</f>
        <v>23.230495463129063</v>
      </c>
      <c r="M2025" s="12">
        <v>2019</v>
      </c>
      <c r="N2025" s="9" t="s">
        <v>82</v>
      </c>
      <c r="O2025" s="9" t="s">
        <v>7493</v>
      </c>
      <c r="P2025" s="12">
        <v>91</v>
      </c>
      <c r="Q2025" s="12">
        <v>91</v>
      </c>
      <c r="R2025" s="12">
        <v>73.35918309004019</v>
      </c>
      <c r="S2025" s="12" t="s">
        <v>28</v>
      </c>
      <c r="T2025" s="9" t="s">
        <v>3625</v>
      </c>
      <c r="U2025" s="9" t="s">
        <v>95</v>
      </c>
      <c r="V2025" s="9" t="s">
        <v>3625</v>
      </c>
      <c r="W2025" s="14">
        <v>3</v>
      </c>
    </row>
    <row r="2026" spans="1:23" x14ac:dyDescent="0.25">
      <c r="A2026" s="8">
        <v>2053</v>
      </c>
      <c r="B2026" s="9" t="s">
        <v>7609</v>
      </c>
      <c r="C2026" s="9" t="s">
        <v>22</v>
      </c>
      <c r="D2026" s="9" t="s">
        <v>7610</v>
      </c>
      <c r="E2026" s="18" t="s">
        <v>7611</v>
      </c>
      <c r="F2026" s="9" t="s">
        <v>7612</v>
      </c>
      <c r="G2026" s="12">
        <v>11</v>
      </c>
      <c r="H2026" s="9" t="s">
        <v>25</v>
      </c>
      <c r="I2026" s="9" t="s">
        <v>25</v>
      </c>
      <c r="J2026" s="12">
        <v>1</v>
      </c>
      <c r="K2026" s="13">
        <v>44077</v>
      </c>
      <c r="L2026" s="86">
        <f>(Tabla2[[#This Row],[release_year]]-'VARIANZA Y DES. EST'!$L$11)^2</f>
        <v>33.870100322899837</v>
      </c>
      <c r="M2026" s="12">
        <v>2020</v>
      </c>
      <c r="N2026" s="9" t="s">
        <v>82</v>
      </c>
      <c r="O2026" s="9" t="s">
        <v>7493</v>
      </c>
      <c r="P2026" s="12">
        <v>91</v>
      </c>
      <c r="Q2026" s="12">
        <v>91</v>
      </c>
      <c r="R2026" s="12">
        <v>73.35918309004019</v>
      </c>
      <c r="S2026" s="12" t="s">
        <v>28</v>
      </c>
      <c r="T2026" s="9" t="s">
        <v>4409</v>
      </c>
      <c r="U2026" s="9" t="s">
        <v>95</v>
      </c>
      <c r="V2026" s="9" t="s">
        <v>4409</v>
      </c>
      <c r="W2026" s="14">
        <v>3</v>
      </c>
    </row>
    <row r="2027" spans="1:23" x14ac:dyDescent="0.25">
      <c r="A2027" s="8">
        <v>2216</v>
      </c>
      <c r="B2027" s="9" t="s">
        <v>7613</v>
      </c>
      <c r="C2027" s="9" t="s">
        <v>22</v>
      </c>
      <c r="D2027" s="9" t="s">
        <v>7614</v>
      </c>
      <c r="E2027" s="18" t="s">
        <v>7615</v>
      </c>
      <c r="F2027" s="9" t="s">
        <v>7616</v>
      </c>
      <c r="G2027" s="12">
        <v>8</v>
      </c>
      <c r="H2027" s="9" t="s">
        <v>1349</v>
      </c>
      <c r="I2027" s="9" t="s">
        <v>1349</v>
      </c>
      <c r="J2027" s="12">
        <v>1</v>
      </c>
      <c r="K2027" s="13">
        <v>44035</v>
      </c>
      <c r="L2027" s="86">
        <f>(Tabla2[[#This Row],[release_year]]-'VARIANZA Y DES. EST'!$L$11)^2</f>
        <v>33.870100322899837</v>
      </c>
      <c r="M2027" s="12">
        <v>2020</v>
      </c>
      <c r="N2027" s="9" t="s">
        <v>110</v>
      </c>
      <c r="O2027" s="9" t="s">
        <v>7493</v>
      </c>
      <c r="P2027" s="12">
        <v>91</v>
      </c>
      <c r="Q2027" s="12">
        <v>91</v>
      </c>
      <c r="R2027" s="12">
        <v>73.35918309004019</v>
      </c>
      <c r="S2027" s="12" t="s">
        <v>28</v>
      </c>
      <c r="T2027" s="9" t="s">
        <v>111</v>
      </c>
      <c r="U2027" s="9" t="s">
        <v>30</v>
      </c>
      <c r="V2027" s="9" t="s">
        <v>111</v>
      </c>
      <c r="W2027" s="14">
        <v>2</v>
      </c>
    </row>
    <row r="2028" spans="1:23" x14ac:dyDescent="0.25">
      <c r="A2028" s="8">
        <v>2260</v>
      </c>
      <c r="B2028" s="9" t="s">
        <v>7617</v>
      </c>
      <c r="C2028" s="9" t="s">
        <v>22</v>
      </c>
      <c r="D2028" s="9" t="s">
        <v>7618</v>
      </c>
      <c r="E2028" s="18" t="s">
        <v>3898</v>
      </c>
      <c r="F2028" s="9" t="s">
        <v>7619</v>
      </c>
      <c r="G2028" s="12">
        <v>8</v>
      </c>
      <c r="H2028" s="9" t="s">
        <v>25</v>
      </c>
      <c r="I2028" s="9" t="s">
        <v>25</v>
      </c>
      <c r="J2028" s="12">
        <v>1</v>
      </c>
      <c r="K2028" s="13">
        <v>44020</v>
      </c>
      <c r="L2028" s="86">
        <f>(Tabla2[[#This Row],[release_year]]-'VARIANZA Y DES. EST'!$L$11)^2</f>
        <v>14.590890603358293</v>
      </c>
      <c r="M2028" s="12">
        <v>2018</v>
      </c>
      <c r="N2028" s="9" t="s">
        <v>1991</v>
      </c>
      <c r="O2028" s="9" t="s">
        <v>7493</v>
      </c>
      <c r="P2028" s="12">
        <v>91</v>
      </c>
      <c r="Q2028" s="12">
        <v>91</v>
      </c>
      <c r="R2028" s="12">
        <v>73.35918309004019</v>
      </c>
      <c r="S2028" s="12" t="s">
        <v>28</v>
      </c>
      <c r="T2028" s="9" t="s">
        <v>1544</v>
      </c>
      <c r="U2028" s="9" t="s">
        <v>95</v>
      </c>
      <c r="V2028" s="9" t="s">
        <v>1544</v>
      </c>
      <c r="W2028" s="14">
        <v>2</v>
      </c>
    </row>
    <row r="2029" spans="1:23" x14ac:dyDescent="0.25">
      <c r="A2029" s="8">
        <v>2521</v>
      </c>
      <c r="B2029" s="9" t="s">
        <v>7620</v>
      </c>
      <c r="C2029" s="9" t="s">
        <v>22</v>
      </c>
      <c r="D2029" s="9" t="s">
        <v>7621</v>
      </c>
      <c r="E2029" s="18" t="s">
        <v>7622</v>
      </c>
      <c r="F2029" s="9" t="s">
        <v>7623</v>
      </c>
      <c r="G2029" s="12">
        <v>8</v>
      </c>
      <c r="H2029" s="9" t="s">
        <v>92</v>
      </c>
      <c r="I2029" s="9" t="s">
        <v>92</v>
      </c>
      <c r="J2029" s="12">
        <v>1</v>
      </c>
      <c r="K2029" s="13">
        <v>43966</v>
      </c>
      <c r="L2029" s="86">
        <f>(Tabla2[[#This Row],[release_year]]-'VARIANZA Y DES. EST'!$L$11)^2</f>
        <v>7.9512857435875226</v>
      </c>
      <c r="M2029" s="12">
        <v>2017</v>
      </c>
      <c r="N2029" s="9" t="s">
        <v>76</v>
      </c>
      <c r="O2029" s="9" t="s">
        <v>7493</v>
      </c>
      <c r="P2029" s="12">
        <v>91</v>
      </c>
      <c r="Q2029" s="12">
        <v>91</v>
      </c>
      <c r="R2029" s="12">
        <v>73.35918309004019</v>
      </c>
      <c r="S2029" s="12" t="s">
        <v>28</v>
      </c>
      <c r="T2029" s="9" t="s">
        <v>70</v>
      </c>
      <c r="U2029" s="9" t="s">
        <v>45</v>
      </c>
      <c r="V2029" s="9" t="s">
        <v>70</v>
      </c>
      <c r="W2029" s="14">
        <v>2</v>
      </c>
    </row>
    <row r="2030" spans="1:23" x14ac:dyDescent="0.25">
      <c r="A2030" s="8">
        <v>2536</v>
      </c>
      <c r="B2030" s="9" t="s">
        <v>7624</v>
      </c>
      <c r="C2030" s="9" t="s">
        <v>22</v>
      </c>
      <c r="D2030" s="9" t="s">
        <v>7625</v>
      </c>
      <c r="E2030" s="9" t="s">
        <v>7626</v>
      </c>
      <c r="F2030" s="9" t="s">
        <v>7627</v>
      </c>
      <c r="G2030" s="12">
        <v>3</v>
      </c>
      <c r="H2030" s="12"/>
      <c r="I2030" s="9"/>
      <c r="J2030" s="12">
        <v>0</v>
      </c>
      <c r="K2030" s="13">
        <v>43965</v>
      </c>
      <c r="L2030" s="86">
        <f>(Tabla2[[#This Row],[release_year]]-'VARIANZA Y DES. EST'!$L$11)^2</f>
        <v>7.9512857435875226</v>
      </c>
      <c r="M2030" s="12">
        <v>2017</v>
      </c>
      <c r="N2030" s="9" t="s">
        <v>35</v>
      </c>
      <c r="O2030" s="9" t="s">
        <v>7493</v>
      </c>
      <c r="P2030" s="12">
        <v>91</v>
      </c>
      <c r="Q2030" s="12">
        <v>91</v>
      </c>
      <c r="R2030" s="12">
        <v>73.35918309004019</v>
      </c>
      <c r="S2030" s="12" t="s">
        <v>28</v>
      </c>
      <c r="T2030" s="9" t="s">
        <v>70</v>
      </c>
      <c r="U2030" s="9" t="s">
        <v>45</v>
      </c>
      <c r="V2030" s="9" t="s">
        <v>70</v>
      </c>
      <c r="W2030" s="14">
        <v>2</v>
      </c>
    </row>
    <row r="2031" spans="1:23" x14ac:dyDescent="0.25">
      <c r="A2031" s="8">
        <v>2568</v>
      </c>
      <c r="B2031" s="9" t="s">
        <v>7628</v>
      </c>
      <c r="C2031" s="9" t="s">
        <v>22</v>
      </c>
      <c r="D2031" s="9" t="s">
        <v>7629</v>
      </c>
      <c r="E2031" s="18" t="s">
        <v>1673</v>
      </c>
      <c r="F2031" s="9" t="s">
        <v>7630</v>
      </c>
      <c r="G2031" s="12">
        <v>10</v>
      </c>
      <c r="H2031" s="9" t="s">
        <v>1692</v>
      </c>
      <c r="I2031" s="9" t="s">
        <v>1692</v>
      </c>
      <c r="J2031" s="12">
        <v>1</v>
      </c>
      <c r="K2031" s="13">
        <v>43953</v>
      </c>
      <c r="L2031" s="86">
        <f>(Tabla2[[#This Row],[release_year]]-'VARIANZA Y DES. EST'!$L$11)^2</f>
        <v>33.870100322899837</v>
      </c>
      <c r="M2031" s="12">
        <v>2020</v>
      </c>
      <c r="N2031" s="9" t="s">
        <v>35</v>
      </c>
      <c r="O2031" s="9" t="s">
        <v>7493</v>
      </c>
      <c r="P2031" s="12">
        <v>91</v>
      </c>
      <c r="Q2031" s="12">
        <v>91</v>
      </c>
      <c r="R2031" s="12">
        <v>73.35918309004019</v>
      </c>
      <c r="S2031" s="12" t="s">
        <v>28</v>
      </c>
      <c r="T2031" s="9" t="s">
        <v>859</v>
      </c>
      <c r="U2031" s="9" t="s">
        <v>95</v>
      </c>
      <c r="V2031" s="9" t="s">
        <v>859</v>
      </c>
      <c r="W2031" s="14">
        <v>2</v>
      </c>
    </row>
    <row r="2032" spans="1:23" x14ac:dyDescent="0.25">
      <c r="A2032" s="8">
        <v>2583</v>
      </c>
      <c r="B2032" s="9" t="s">
        <v>7631</v>
      </c>
      <c r="C2032" s="9" t="s">
        <v>22</v>
      </c>
      <c r="D2032" s="9" t="s">
        <v>7632</v>
      </c>
      <c r="E2032" s="18" t="s">
        <v>7633</v>
      </c>
      <c r="F2032" s="9" t="s">
        <v>7634</v>
      </c>
      <c r="G2032" s="12">
        <v>10</v>
      </c>
      <c r="H2032" s="9" t="s">
        <v>25</v>
      </c>
      <c r="I2032" s="9" t="s">
        <v>25</v>
      </c>
      <c r="J2032" s="12">
        <v>1</v>
      </c>
      <c r="K2032" s="13">
        <v>43952</v>
      </c>
      <c r="L2032" s="86">
        <f>(Tabla2[[#This Row],[release_year]]-'VARIANZA Y DES. EST'!$L$11)^2</f>
        <v>38.194842005650592</v>
      </c>
      <c r="M2032" s="12">
        <v>2008</v>
      </c>
      <c r="N2032" s="9" t="s">
        <v>99</v>
      </c>
      <c r="O2032" s="9" t="s">
        <v>7493</v>
      </c>
      <c r="P2032" s="12">
        <v>91</v>
      </c>
      <c r="Q2032" s="12">
        <v>91</v>
      </c>
      <c r="R2032" s="12">
        <v>73.35918309004019</v>
      </c>
      <c r="S2032" s="12" t="s">
        <v>28</v>
      </c>
      <c r="T2032" s="9" t="s">
        <v>111</v>
      </c>
      <c r="U2032" s="9" t="s">
        <v>30</v>
      </c>
      <c r="V2032" s="9" t="s">
        <v>111</v>
      </c>
      <c r="W2032" s="14">
        <v>2</v>
      </c>
    </row>
    <row r="2033" spans="1:23" x14ac:dyDescent="0.25">
      <c r="A2033" s="8">
        <v>2698</v>
      </c>
      <c r="B2033" s="9" t="s">
        <v>7635</v>
      </c>
      <c r="C2033" s="9" t="s">
        <v>22</v>
      </c>
      <c r="D2033" s="9" t="s">
        <v>7636</v>
      </c>
      <c r="E2033" s="9" t="s">
        <v>7637</v>
      </c>
      <c r="F2033" s="9" t="s">
        <v>7638</v>
      </c>
      <c r="G2033" s="12">
        <v>8</v>
      </c>
      <c r="H2033" s="9" t="s">
        <v>25</v>
      </c>
      <c r="I2033" s="9" t="s">
        <v>25</v>
      </c>
      <c r="J2033" s="12">
        <v>1</v>
      </c>
      <c r="K2033" s="13">
        <v>43931</v>
      </c>
      <c r="L2033" s="86">
        <f>(Tabla2[[#This Row],[release_year]]-'VARIANZA Y DES. EST'!$L$11)^2</f>
        <v>33.870100322899837</v>
      </c>
      <c r="M2033" s="12">
        <v>2020</v>
      </c>
      <c r="N2033" s="9" t="s">
        <v>99</v>
      </c>
      <c r="O2033" s="9" t="s">
        <v>7493</v>
      </c>
      <c r="P2033" s="12">
        <v>91</v>
      </c>
      <c r="Q2033" s="12">
        <v>91</v>
      </c>
      <c r="R2033" s="12">
        <v>73.35918309004019</v>
      </c>
      <c r="S2033" s="12" t="s">
        <v>28</v>
      </c>
      <c r="T2033" s="9" t="s">
        <v>45</v>
      </c>
      <c r="U2033" s="9" t="s">
        <v>45</v>
      </c>
      <c r="V2033" s="9" t="s">
        <v>45</v>
      </c>
      <c r="W2033" s="14">
        <v>1</v>
      </c>
    </row>
    <row r="2034" spans="1:23" x14ac:dyDescent="0.25">
      <c r="A2034" s="8">
        <v>2715</v>
      </c>
      <c r="B2034" s="9" t="s">
        <v>7639</v>
      </c>
      <c r="C2034" s="9" t="s">
        <v>22</v>
      </c>
      <c r="D2034" s="9" t="s">
        <v>7640</v>
      </c>
      <c r="E2034" s="9" t="s">
        <v>7641</v>
      </c>
      <c r="F2034" s="9" t="s">
        <v>7642</v>
      </c>
      <c r="G2034" s="12">
        <v>3</v>
      </c>
      <c r="H2034" s="9" t="s">
        <v>34</v>
      </c>
      <c r="I2034" s="9" t="s">
        <v>34</v>
      </c>
      <c r="J2034" s="12">
        <v>1</v>
      </c>
      <c r="K2034" s="13">
        <v>43923</v>
      </c>
      <c r="L2034" s="86">
        <f>(Tabla2[[#This Row],[release_year]]-'VARIANZA Y DES. EST'!$L$11)^2</f>
        <v>23.230495463129063</v>
      </c>
      <c r="M2034" s="12">
        <v>2019</v>
      </c>
      <c r="N2034" s="9" t="s">
        <v>82</v>
      </c>
      <c r="O2034" s="9" t="s">
        <v>7493</v>
      </c>
      <c r="P2034" s="12">
        <v>91</v>
      </c>
      <c r="Q2034" s="12">
        <v>91</v>
      </c>
      <c r="R2034" s="12">
        <v>73.35918309004019</v>
      </c>
      <c r="S2034" s="12" t="s">
        <v>28</v>
      </c>
      <c r="T2034" s="9" t="s">
        <v>7643</v>
      </c>
      <c r="U2034" s="9" t="s">
        <v>653</v>
      </c>
      <c r="V2034" s="9" t="s">
        <v>7643</v>
      </c>
      <c r="W2034" s="14">
        <v>3</v>
      </c>
    </row>
    <row r="2035" spans="1:23" x14ac:dyDescent="0.25">
      <c r="A2035" s="8">
        <v>2799</v>
      </c>
      <c r="B2035" s="9" t="s">
        <v>7644</v>
      </c>
      <c r="C2035" s="9" t="s">
        <v>22</v>
      </c>
      <c r="D2035" s="12">
        <v>3022</v>
      </c>
      <c r="E2035" s="18" t="s">
        <v>7645</v>
      </c>
      <c r="F2035" s="9" t="s">
        <v>7646</v>
      </c>
      <c r="G2035" s="12">
        <v>7</v>
      </c>
      <c r="H2035" s="9" t="s">
        <v>25</v>
      </c>
      <c r="I2035" s="9" t="s">
        <v>25</v>
      </c>
      <c r="J2035" s="12">
        <v>1</v>
      </c>
      <c r="K2035" s="13">
        <v>43909</v>
      </c>
      <c r="L2035" s="86">
        <f>(Tabla2[[#This Row],[release_year]]-'VARIANZA Y DES. EST'!$L$11)^2</f>
        <v>23.230495463129063</v>
      </c>
      <c r="M2035" s="12">
        <v>2019</v>
      </c>
      <c r="N2035" s="9" t="s">
        <v>1991</v>
      </c>
      <c r="O2035" s="9" t="s">
        <v>7493</v>
      </c>
      <c r="P2035" s="12">
        <v>91</v>
      </c>
      <c r="Q2035" s="12">
        <v>91</v>
      </c>
      <c r="R2035" s="12">
        <v>73.35918309004019</v>
      </c>
      <c r="S2035" s="12" t="s">
        <v>28</v>
      </c>
      <c r="T2035" s="9" t="s">
        <v>7647</v>
      </c>
      <c r="U2035" s="9" t="s">
        <v>5256</v>
      </c>
      <c r="V2035" s="9" t="s">
        <v>7647</v>
      </c>
      <c r="W2035" s="14">
        <v>3</v>
      </c>
    </row>
    <row r="2036" spans="1:23" x14ac:dyDescent="0.25">
      <c r="A2036" s="8">
        <v>2806</v>
      </c>
      <c r="B2036" s="9" t="s">
        <v>7648</v>
      </c>
      <c r="C2036" s="9" t="s">
        <v>22</v>
      </c>
      <c r="D2036" s="9" t="s">
        <v>7649</v>
      </c>
      <c r="E2036" s="22" t="s">
        <v>7650</v>
      </c>
      <c r="F2036" s="23"/>
      <c r="G2036" s="12">
        <v>0</v>
      </c>
      <c r="H2036" s="9" t="s">
        <v>126</v>
      </c>
      <c r="I2036" s="9" t="s">
        <v>126</v>
      </c>
      <c r="J2036" s="12">
        <v>1</v>
      </c>
      <c r="K2036" s="13">
        <v>43908</v>
      </c>
      <c r="L2036" s="86">
        <f>(Tabla2[[#This Row],[release_year]]-'VARIANZA Y DES. EST'!$L$11)^2</f>
        <v>3.3116808838167522</v>
      </c>
      <c r="M2036" s="12">
        <v>2016</v>
      </c>
      <c r="N2036" s="9" t="s">
        <v>35</v>
      </c>
      <c r="O2036" s="9" t="s">
        <v>7493</v>
      </c>
      <c r="P2036" s="12">
        <v>91</v>
      </c>
      <c r="Q2036" s="12">
        <v>91</v>
      </c>
      <c r="R2036" s="12">
        <v>73.35918309004019</v>
      </c>
      <c r="S2036" s="12" t="s">
        <v>28</v>
      </c>
      <c r="T2036" s="9" t="s">
        <v>83</v>
      </c>
      <c r="U2036" s="9" t="s">
        <v>57</v>
      </c>
      <c r="V2036" s="9" t="s">
        <v>83</v>
      </c>
      <c r="W2036" s="14">
        <v>2</v>
      </c>
    </row>
    <row r="2037" spans="1:23" x14ac:dyDescent="0.25">
      <c r="A2037" s="8">
        <v>3009</v>
      </c>
      <c r="B2037" s="9" t="s">
        <v>7651</v>
      </c>
      <c r="C2037" s="9" t="s">
        <v>22</v>
      </c>
      <c r="D2037" s="9" t="s">
        <v>7652</v>
      </c>
      <c r="E2037" s="18" t="s">
        <v>1537</v>
      </c>
      <c r="F2037" s="9" t="s">
        <v>7653</v>
      </c>
      <c r="G2037" s="12">
        <v>8</v>
      </c>
      <c r="H2037" s="9" t="s">
        <v>25</v>
      </c>
      <c r="I2037" s="9" t="s">
        <v>7654</v>
      </c>
      <c r="J2037" s="12">
        <v>5</v>
      </c>
      <c r="K2037" s="13">
        <v>43848</v>
      </c>
      <c r="L2037" s="86">
        <f>(Tabla2[[#This Row],[release_year]]-'VARIANZA Y DES. EST'!$L$11)^2</f>
        <v>1.3928663045044412</v>
      </c>
      <c r="M2037" s="12">
        <v>2013</v>
      </c>
      <c r="N2037" s="9" t="s">
        <v>1991</v>
      </c>
      <c r="O2037" s="9" t="s">
        <v>7493</v>
      </c>
      <c r="P2037" s="12">
        <v>91</v>
      </c>
      <c r="Q2037" s="12">
        <v>91</v>
      </c>
      <c r="R2037" s="12">
        <v>73.35918309004019</v>
      </c>
      <c r="S2037" s="12" t="s">
        <v>28</v>
      </c>
      <c r="T2037" s="9" t="s">
        <v>144</v>
      </c>
      <c r="U2037" s="9" t="s">
        <v>45</v>
      </c>
      <c r="V2037" s="9" t="s">
        <v>144</v>
      </c>
      <c r="W2037" s="14">
        <v>2</v>
      </c>
    </row>
    <row r="2038" spans="1:23" x14ac:dyDescent="0.25">
      <c r="A2038" s="8">
        <v>3099</v>
      </c>
      <c r="B2038" s="9" t="s">
        <v>7655</v>
      </c>
      <c r="C2038" s="9" t="s">
        <v>22</v>
      </c>
      <c r="D2038" s="9" t="s">
        <v>7656</v>
      </c>
      <c r="E2038" s="9" t="s">
        <v>7657</v>
      </c>
      <c r="F2038" s="9" t="s">
        <v>7658</v>
      </c>
      <c r="G2038" s="12">
        <v>14</v>
      </c>
      <c r="H2038" s="9" t="s">
        <v>34</v>
      </c>
      <c r="I2038" s="9" t="s">
        <v>34</v>
      </c>
      <c r="J2038" s="12">
        <v>1</v>
      </c>
      <c r="K2038" s="16">
        <v>43824</v>
      </c>
      <c r="L2038" s="86">
        <f>(Tabla2[[#This Row],[release_year]]-'VARIANZA Y DES. EST'!$L$11)^2</f>
        <v>7.9512857435875226</v>
      </c>
      <c r="M2038" s="12">
        <v>2017</v>
      </c>
      <c r="N2038" s="9" t="s">
        <v>82</v>
      </c>
      <c r="O2038" s="9" t="s">
        <v>7493</v>
      </c>
      <c r="P2038" s="12">
        <v>91</v>
      </c>
      <c r="Q2038" s="12">
        <v>91</v>
      </c>
      <c r="R2038" s="12">
        <v>73.35918309004019</v>
      </c>
      <c r="S2038" s="12" t="s">
        <v>28</v>
      </c>
      <c r="T2038" s="9" t="s">
        <v>7659</v>
      </c>
      <c r="U2038" s="9" t="s">
        <v>653</v>
      </c>
      <c r="V2038" s="9" t="s">
        <v>7659</v>
      </c>
      <c r="W2038" s="14">
        <v>2</v>
      </c>
    </row>
    <row r="2039" spans="1:23" x14ac:dyDescent="0.25">
      <c r="A2039" s="8">
        <v>3344</v>
      </c>
      <c r="B2039" s="9" t="s">
        <v>7660</v>
      </c>
      <c r="C2039" s="9" t="s">
        <v>22</v>
      </c>
      <c r="D2039" s="9" t="s">
        <v>7661</v>
      </c>
      <c r="E2039" s="9" t="s">
        <v>7662</v>
      </c>
      <c r="F2039" s="9" t="s">
        <v>7663</v>
      </c>
      <c r="G2039" s="12">
        <v>6</v>
      </c>
      <c r="H2039" s="9" t="s">
        <v>25</v>
      </c>
      <c r="I2039" s="9" t="s">
        <v>25</v>
      </c>
      <c r="J2039" s="12">
        <v>1</v>
      </c>
      <c r="K2039" s="13">
        <v>43770</v>
      </c>
      <c r="L2039" s="86">
        <f>(Tabla2[[#This Row],[release_year]]-'VARIANZA Y DES. EST'!$L$11)^2</f>
        <v>23.230495463129063</v>
      </c>
      <c r="M2039" s="12">
        <v>2019</v>
      </c>
      <c r="N2039" s="9" t="s">
        <v>82</v>
      </c>
      <c r="O2039" s="9" t="s">
        <v>7493</v>
      </c>
      <c r="P2039" s="12">
        <v>91</v>
      </c>
      <c r="Q2039" s="12">
        <v>91</v>
      </c>
      <c r="R2039" s="12">
        <v>73.35918309004019</v>
      </c>
      <c r="S2039" s="12" t="s">
        <v>28</v>
      </c>
      <c r="T2039" s="9" t="s">
        <v>6817</v>
      </c>
      <c r="U2039" s="9" t="s">
        <v>30</v>
      </c>
      <c r="V2039" s="9" t="s">
        <v>6817</v>
      </c>
      <c r="W2039" s="14">
        <v>3</v>
      </c>
    </row>
    <row r="2040" spans="1:23" x14ac:dyDescent="0.25">
      <c r="A2040" s="8">
        <v>3390</v>
      </c>
      <c r="B2040" s="9" t="s">
        <v>7664</v>
      </c>
      <c r="C2040" s="9" t="s">
        <v>22</v>
      </c>
      <c r="D2040" s="9" t="s">
        <v>7665</v>
      </c>
      <c r="E2040" s="9" t="s">
        <v>7666</v>
      </c>
      <c r="F2040" s="9" t="s">
        <v>7667</v>
      </c>
      <c r="G2040" s="12">
        <v>12</v>
      </c>
      <c r="H2040" s="9" t="s">
        <v>126</v>
      </c>
      <c r="I2040" s="9" t="s">
        <v>126</v>
      </c>
      <c r="J2040" s="12">
        <v>1</v>
      </c>
      <c r="K2040" s="16">
        <v>43759</v>
      </c>
      <c r="L2040" s="86">
        <f>(Tabla2[[#This Row],[release_year]]-'VARIANZA Y DES. EST'!$L$11)^2</f>
        <v>3.3116808838167522</v>
      </c>
      <c r="M2040" s="12">
        <v>2016</v>
      </c>
      <c r="N2040" s="9" t="s">
        <v>1991</v>
      </c>
      <c r="O2040" s="9" t="s">
        <v>7493</v>
      </c>
      <c r="P2040" s="12">
        <v>91</v>
      </c>
      <c r="Q2040" s="12">
        <v>91</v>
      </c>
      <c r="R2040" s="12">
        <v>73.35918309004019</v>
      </c>
      <c r="S2040" s="12" t="s">
        <v>28</v>
      </c>
      <c r="T2040" s="9" t="s">
        <v>4380</v>
      </c>
      <c r="U2040" s="9" t="s">
        <v>38</v>
      </c>
      <c r="V2040" s="9" t="s">
        <v>4380</v>
      </c>
      <c r="W2040" s="14">
        <v>3</v>
      </c>
    </row>
    <row r="2041" spans="1:23" x14ac:dyDescent="0.25">
      <c r="A2041" s="8">
        <v>3549</v>
      </c>
      <c r="B2041" s="9" t="s">
        <v>7668</v>
      </c>
      <c r="C2041" s="9" t="s">
        <v>22</v>
      </c>
      <c r="D2041" s="9" t="s">
        <v>7669</v>
      </c>
      <c r="E2041" s="18" t="s">
        <v>1673</v>
      </c>
      <c r="F2041" s="9" t="s">
        <v>7670</v>
      </c>
      <c r="G2041" s="12">
        <v>13</v>
      </c>
      <c r="H2041" s="9" t="s">
        <v>1692</v>
      </c>
      <c r="I2041" s="9" t="s">
        <v>1692</v>
      </c>
      <c r="J2041" s="12">
        <v>1</v>
      </c>
      <c r="K2041" s="13">
        <v>43707</v>
      </c>
      <c r="L2041" s="86">
        <f>(Tabla2[[#This Row],[release_year]]-'VARIANZA Y DES. EST'!$L$11)^2</f>
        <v>14.590890603358293</v>
      </c>
      <c r="M2041" s="12">
        <v>2018</v>
      </c>
      <c r="N2041" s="9" t="s">
        <v>76</v>
      </c>
      <c r="O2041" s="9" t="s">
        <v>7493</v>
      </c>
      <c r="P2041" s="12">
        <v>91</v>
      </c>
      <c r="Q2041" s="12">
        <v>91</v>
      </c>
      <c r="R2041" s="12">
        <v>73.35918309004019</v>
      </c>
      <c r="S2041" s="12" t="s">
        <v>28</v>
      </c>
      <c r="T2041" s="9" t="s">
        <v>859</v>
      </c>
      <c r="U2041" s="9" t="s">
        <v>95</v>
      </c>
      <c r="V2041" s="9" t="s">
        <v>859</v>
      </c>
      <c r="W2041" s="14">
        <v>2</v>
      </c>
    </row>
    <row r="2042" spans="1:23" x14ac:dyDescent="0.25">
      <c r="A2042" s="8">
        <v>3677</v>
      </c>
      <c r="B2042" s="9" t="s">
        <v>7671</v>
      </c>
      <c r="C2042" s="9" t="s">
        <v>22</v>
      </c>
      <c r="D2042" s="9" t="s">
        <v>7672</v>
      </c>
      <c r="E2042" s="7" t="s">
        <v>7673</v>
      </c>
      <c r="F2042" s="24"/>
      <c r="G2042" s="12">
        <v>0</v>
      </c>
      <c r="H2042" s="9" t="s">
        <v>184</v>
      </c>
      <c r="I2042" s="9" t="s">
        <v>7674</v>
      </c>
      <c r="J2042" s="12">
        <v>2</v>
      </c>
      <c r="K2042" s="13">
        <v>43658</v>
      </c>
      <c r="L2042" s="86">
        <f>(Tabla2[[#This Row],[release_year]]-'VARIANZA Y DES. EST'!$L$11)^2</f>
        <v>7.9512857435875226</v>
      </c>
      <c r="M2042" s="12">
        <v>2017</v>
      </c>
      <c r="N2042" s="9" t="s">
        <v>35</v>
      </c>
      <c r="O2042" s="9" t="s">
        <v>7493</v>
      </c>
      <c r="P2042" s="12">
        <v>91</v>
      </c>
      <c r="Q2042" s="12">
        <v>91</v>
      </c>
      <c r="R2042" s="12">
        <v>73.35918309004019</v>
      </c>
      <c r="S2042" s="12" t="s">
        <v>28</v>
      </c>
      <c r="T2042" s="9" t="s">
        <v>105</v>
      </c>
      <c r="U2042" s="9" t="s">
        <v>57</v>
      </c>
      <c r="V2042" s="9" t="s">
        <v>105</v>
      </c>
      <c r="W2042" s="14">
        <v>2</v>
      </c>
    </row>
    <row r="2043" spans="1:23" x14ac:dyDescent="0.25">
      <c r="A2043" s="8">
        <v>3736</v>
      </c>
      <c r="B2043" s="9" t="s">
        <v>7675</v>
      </c>
      <c r="C2043" s="9" t="s">
        <v>22</v>
      </c>
      <c r="D2043" s="9" t="s">
        <v>7676</v>
      </c>
      <c r="E2043" s="9" t="s">
        <v>7677</v>
      </c>
      <c r="F2043" s="9" t="s">
        <v>7678</v>
      </c>
      <c r="G2043" s="12">
        <v>10</v>
      </c>
      <c r="H2043" s="9" t="s">
        <v>184</v>
      </c>
      <c r="I2043" s="9" t="s">
        <v>184</v>
      </c>
      <c r="J2043" s="12">
        <v>1</v>
      </c>
      <c r="K2043" s="13">
        <v>43632</v>
      </c>
      <c r="L2043" s="86">
        <f>(Tabla2[[#This Row],[release_year]]-'VARIANZA Y DES. EST'!$L$11)^2</f>
        <v>14.590890603358293</v>
      </c>
      <c r="M2043" s="12">
        <v>2018</v>
      </c>
      <c r="N2043" s="9" t="s">
        <v>76</v>
      </c>
      <c r="O2043" s="9" t="s">
        <v>7493</v>
      </c>
      <c r="P2043" s="12">
        <v>91</v>
      </c>
      <c r="Q2043" s="12">
        <v>91</v>
      </c>
      <c r="R2043" s="12">
        <v>73.35918309004019</v>
      </c>
      <c r="S2043" s="12" t="s">
        <v>28</v>
      </c>
      <c r="T2043" s="9" t="s">
        <v>94</v>
      </c>
      <c r="U2043" s="9" t="s">
        <v>95</v>
      </c>
      <c r="V2043" s="9" t="s">
        <v>94</v>
      </c>
      <c r="W2043" s="14">
        <v>3</v>
      </c>
    </row>
    <row r="2044" spans="1:23" x14ac:dyDescent="0.25">
      <c r="A2044" s="8">
        <v>3801</v>
      </c>
      <c r="B2044" s="9" t="s">
        <v>7679</v>
      </c>
      <c r="C2044" s="9" t="s">
        <v>22</v>
      </c>
      <c r="D2044" s="9" t="s">
        <v>7680</v>
      </c>
      <c r="E2044" s="18" t="s">
        <v>7681</v>
      </c>
      <c r="F2044" s="9" t="s">
        <v>7682</v>
      </c>
      <c r="G2044" s="12">
        <v>6</v>
      </c>
      <c r="H2044" s="9" t="s">
        <v>25</v>
      </c>
      <c r="I2044" s="9" t="s">
        <v>25</v>
      </c>
      <c r="J2044" s="12">
        <v>1</v>
      </c>
      <c r="K2044" s="13">
        <v>43609</v>
      </c>
      <c r="L2044" s="86">
        <f>(Tabla2[[#This Row],[release_year]]-'VARIANZA Y DES. EST'!$L$11)^2</f>
        <v>23.230495463129063</v>
      </c>
      <c r="M2044" s="12">
        <v>2019</v>
      </c>
      <c r="N2044" s="9" t="s">
        <v>76</v>
      </c>
      <c r="O2044" s="9" t="s">
        <v>7493</v>
      </c>
      <c r="P2044" s="12">
        <v>91</v>
      </c>
      <c r="Q2044" s="12">
        <v>91</v>
      </c>
      <c r="R2044" s="12">
        <v>73.35918309004019</v>
      </c>
      <c r="S2044" s="12" t="s">
        <v>28</v>
      </c>
      <c r="T2044" s="9" t="s">
        <v>7683</v>
      </c>
      <c r="U2044" s="9" t="s">
        <v>514</v>
      </c>
      <c r="V2044" s="9" t="s">
        <v>7683</v>
      </c>
      <c r="W2044" s="14">
        <v>3</v>
      </c>
    </row>
    <row r="2045" spans="1:23" x14ac:dyDescent="0.25">
      <c r="A2045" s="8">
        <v>3889</v>
      </c>
      <c r="B2045" s="9" t="s">
        <v>7684</v>
      </c>
      <c r="C2045" s="9" t="s">
        <v>22</v>
      </c>
      <c r="D2045" s="9" t="s">
        <v>7685</v>
      </c>
      <c r="E2045" s="18" t="s">
        <v>1673</v>
      </c>
      <c r="F2045" s="18" t="s">
        <v>7686</v>
      </c>
      <c r="G2045" s="12">
        <v>10</v>
      </c>
      <c r="H2045" s="9" t="s">
        <v>1692</v>
      </c>
      <c r="I2045" s="9" t="s">
        <v>1692</v>
      </c>
      <c r="J2045" s="12">
        <v>1</v>
      </c>
      <c r="K2045" s="13">
        <v>43581</v>
      </c>
      <c r="L2045" s="86">
        <f>(Tabla2[[#This Row],[release_year]]-'VARIANZA Y DES. EST'!$L$11)^2</f>
        <v>23.230495463129063</v>
      </c>
      <c r="M2045" s="12">
        <v>2019</v>
      </c>
      <c r="N2045" s="9" t="s">
        <v>76</v>
      </c>
      <c r="O2045" s="9" t="s">
        <v>7493</v>
      </c>
      <c r="P2045" s="12">
        <v>91</v>
      </c>
      <c r="Q2045" s="12">
        <v>91</v>
      </c>
      <c r="R2045" s="12">
        <v>73.35918309004019</v>
      </c>
      <c r="S2045" s="12" t="s">
        <v>28</v>
      </c>
      <c r="T2045" s="9" t="s">
        <v>3625</v>
      </c>
      <c r="U2045" s="9" t="s">
        <v>95</v>
      </c>
      <c r="V2045" s="9" t="s">
        <v>3625</v>
      </c>
      <c r="W2045" s="14">
        <v>3</v>
      </c>
    </row>
    <row r="2046" spans="1:23" x14ac:dyDescent="0.25">
      <c r="A2046" s="8">
        <v>3927</v>
      </c>
      <c r="B2046" s="9" t="s">
        <v>7687</v>
      </c>
      <c r="C2046" s="9" t="s">
        <v>22</v>
      </c>
      <c r="D2046" s="9" t="s">
        <v>7688</v>
      </c>
      <c r="E2046" s="18" t="s">
        <v>7689</v>
      </c>
      <c r="F2046" s="9" t="s">
        <v>7690</v>
      </c>
      <c r="G2046" s="12">
        <v>10</v>
      </c>
      <c r="H2046" s="9" t="s">
        <v>25</v>
      </c>
      <c r="I2046" s="9" t="s">
        <v>25</v>
      </c>
      <c r="J2046" s="12">
        <v>1</v>
      </c>
      <c r="K2046" s="13">
        <v>43567</v>
      </c>
      <c r="L2046" s="86">
        <f>(Tabla2[[#This Row],[release_year]]-'VARIANZA Y DES. EST'!$L$11)^2</f>
        <v>23.230495463129063</v>
      </c>
      <c r="M2046" s="12">
        <v>2019</v>
      </c>
      <c r="N2046" s="9" t="s">
        <v>35</v>
      </c>
      <c r="O2046" s="9" t="s">
        <v>7493</v>
      </c>
      <c r="P2046" s="12">
        <v>91</v>
      </c>
      <c r="Q2046" s="12">
        <v>91</v>
      </c>
      <c r="R2046" s="12">
        <v>73.35918309004019</v>
      </c>
      <c r="S2046" s="12" t="s">
        <v>28</v>
      </c>
      <c r="T2046" s="9" t="s">
        <v>3577</v>
      </c>
      <c r="U2046" s="9" t="s">
        <v>95</v>
      </c>
      <c r="V2046" s="9" t="s">
        <v>3577</v>
      </c>
      <c r="W2046" s="14">
        <v>2</v>
      </c>
    </row>
    <row r="2047" spans="1:23" x14ac:dyDescent="0.25">
      <c r="A2047" s="8">
        <v>3931</v>
      </c>
      <c r="B2047" s="9" t="s">
        <v>7691</v>
      </c>
      <c r="C2047" s="9" t="s">
        <v>22</v>
      </c>
      <c r="D2047" s="9" t="s">
        <v>7692</v>
      </c>
      <c r="E2047" s="9" t="s">
        <v>7693</v>
      </c>
      <c r="F2047" s="9" t="s">
        <v>7694</v>
      </c>
      <c r="G2047" s="12">
        <v>8</v>
      </c>
      <c r="H2047" s="9" t="s">
        <v>160</v>
      </c>
      <c r="I2047" s="9" t="s">
        <v>7695</v>
      </c>
      <c r="J2047" s="12">
        <v>2</v>
      </c>
      <c r="K2047" s="13">
        <v>43565</v>
      </c>
      <c r="L2047" s="86">
        <f>(Tabla2[[#This Row],[release_year]]-'VARIANZA Y DES. EST'!$L$11)^2</f>
        <v>23.230495463129063</v>
      </c>
      <c r="M2047" s="12">
        <v>2019</v>
      </c>
      <c r="N2047" s="9" t="s">
        <v>43</v>
      </c>
      <c r="O2047" s="9" t="s">
        <v>7493</v>
      </c>
      <c r="P2047" s="12">
        <v>91</v>
      </c>
      <c r="Q2047" s="12">
        <v>91</v>
      </c>
      <c r="R2047" s="12">
        <v>73.35918309004019</v>
      </c>
      <c r="S2047" s="12" t="s">
        <v>28</v>
      </c>
      <c r="T2047" s="9" t="s">
        <v>3370</v>
      </c>
      <c r="U2047" s="9" t="s">
        <v>514</v>
      </c>
      <c r="V2047" s="9" t="s">
        <v>3370</v>
      </c>
      <c r="W2047" s="14">
        <v>2</v>
      </c>
    </row>
    <row r="2048" spans="1:23" x14ac:dyDescent="0.25">
      <c r="A2048" s="8">
        <v>3958</v>
      </c>
      <c r="B2048" s="9" t="s">
        <v>7696</v>
      </c>
      <c r="C2048" s="9" t="s">
        <v>22</v>
      </c>
      <c r="D2048" s="9" t="s">
        <v>7697</v>
      </c>
      <c r="E2048" s="18" t="s">
        <v>7698</v>
      </c>
      <c r="F2048" s="9" t="s">
        <v>7699</v>
      </c>
      <c r="G2048" s="12">
        <v>9</v>
      </c>
      <c r="H2048" s="9" t="s">
        <v>25</v>
      </c>
      <c r="I2048" s="9" t="s">
        <v>25</v>
      </c>
      <c r="J2048" s="12">
        <v>1</v>
      </c>
      <c r="K2048" s="13">
        <v>43556</v>
      </c>
      <c r="L2048" s="86">
        <f>(Tabla2[[#This Row],[release_year]]-'VARIANZA Y DES. EST'!$L$11)^2</f>
        <v>7.9512857435875226</v>
      </c>
      <c r="M2048" s="12">
        <v>2017</v>
      </c>
      <c r="N2048" s="9" t="s">
        <v>76</v>
      </c>
      <c r="O2048" s="9" t="s">
        <v>7493</v>
      </c>
      <c r="P2048" s="12">
        <v>91</v>
      </c>
      <c r="Q2048" s="12">
        <v>91</v>
      </c>
      <c r="R2048" s="12">
        <v>73.35918309004019</v>
      </c>
      <c r="S2048" s="12" t="s">
        <v>28</v>
      </c>
      <c r="T2048" s="9" t="s">
        <v>95</v>
      </c>
      <c r="U2048" s="9" t="s">
        <v>95</v>
      </c>
      <c r="V2048" s="9" t="s">
        <v>95</v>
      </c>
      <c r="W2048" s="14">
        <v>1</v>
      </c>
    </row>
    <row r="2049" spans="1:23" x14ac:dyDescent="0.25">
      <c r="A2049" s="8">
        <v>4041</v>
      </c>
      <c r="B2049" s="9" t="s">
        <v>7700</v>
      </c>
      <c r="C2049" s="9" t="s">
        <v>22</v>
      </c>
      <c r="D2049" s="9" t="s">
        <v>7701</v>
      </c>
      <c r="E2049" s="18" t="s">
        <v>7702</v>
      </c>
      <c r="F2049" s="9" t="s">
        <v>7703</v>
      </c>
      <c r="G2049" s="12">
        <v>2</v>
      </c>
      <c r="H2049" s="9" t="s">
        <v>3522</v>
      </c>
      <c r="I2049" s="9" t="s">
        <v>3522</v>
      </c>
      <c r="J2049" s="12">
        <v>1</v>
      </c>
      <c r="K2049" s="13">
        <v>43531</v>
      </c>
      <c r="L2049" s="86">
        <f>(Tabla2[[#This Row],[release_year]]-'VARIANZA Y DES. EST'!$L$11)^2</f>
        <v>0.67207602404598188</v>
      </c>
      <c r="M2049" s="12">
        <v>2015</v>
      </c>
      <c r="N2049" s="9" t="s">
        <v>76</v>
      </c>
      <c r="O2049" s="9" t="s">
        <v>7493</v>
      </c>
      <c r="P2049" s="12">
        <v>91</v>
      </c>
      <c r="Q2049" s="12">
        <v>91</v>
      </c>
      <c r="R2049" s="12">
        <v>73.35918309004019</v>
      </c>
      <c r="S2049" s="12" t="s">
        <v>28</v>
      </c>
      <c r="T2049" s="9" t="s">
        <v>3319</v>
      </c>
      <c r="U2049" s="9" t="s">
        <v>45</v>
      </c>
      <c r="V2049" s="9" t="s">
        <v>3319</v>
      </c>
      <c r="W2049" s="14">
        <v>3</v>
      </c>
    </row>
    <row r="2050" spans="1:23" x14ac:dyDescent="0.25">
      <c r="A2050" s="8">
        <v>4121</v>
      </c>
      <c r="B2050" s="9" t="s">
        <v>7704</v>
      </c>
      <c r="C2050" s="9" t="s">
        <v>22</v>
      </c>
      <c r="D2050" s="9" t="s">
        <v>7705</v>
      </c>
      <c r="E2050" s="9" t="s">
        <v>7706</v>
      </c>
      <c r="F2050" s="9" t="s">
        <v>7707</v>
      </c>
      <c r="G2050" s="12">
        <v>7</v>
      </c>
      <c r="H2050" s="9" t="s">
        <v>25</v>
      </c>
      <c r="I2050" s="9" t="s">
        <v>25</v>
      </c>
      <c r="J2050" s="12">
        <v>1</v>
      </c>
      <c r="K2050" s="13">
        <v>43504</v>
      </c>
      <c r="L2050" s="86">
        <f>(Tabla2[[#This Row],[release_year]]-'VARIANZA Y DES. EST'!$L$11)^2</f>
        <v>23.230495463129063</v>
      </c>
      <c r="M2050" s="12">
        <v>2019</v>
      </c>
      <c r="N2050" s="9" t="s">
        <v>76</v>
      </c>
      <c r="O2050" s="9" t="s">
        <v>7493</v>
      </c>
      <c r="P2050" s="12">
        <v>91</v>
      </c>
      <c r="Q2050" s="12">
        <v>91</v>
      </c>
      <c r="R2050" s="12">
        <v>73.35918309004019</v>
      </c>
      <c r="S2050" s="12" t="s">
        <v>28</v>
      </c>
      <c r="T2050" s="9" t="s">
        <v>6242</v>
      </c>
      <c r="U2050" s="9" t="s">
        <v>45</v>
      </c>
      <c r="V2050" s="9" t="s">
        <v>6242</v>
      </c>
      <c r="W2050" s="14">
        <v>2</v>
      </c>
    </row>
    <row r="2051" spans="1:23" x14ac:dyDescent="0.25">
      <c r="A2051" s="8">
        <v>4134</v>
      </c>
      <c r="B2051" s="9" t="s">
        <v>7708</v>
      </c>
      <c r="C2051" s="9" t="s">
        <v>22</v>
      </c>
      <c r="D2051" s="9" t="s">
        <v>7709</v>
      </c>
      <c r="E2051" s="18" t="s">
        <v>7710</v>
      </c>
      <c r="F2051" s="9" t="s">
        <v>7711</v>
      </c>
      <c r="G2051" s="12">
        <v>7</v>
      </c>
      <c r="H2051" s="9" t="s">
        <v>126</v>
      </c>
      <c r="I2051" s="9" t="s">
        <v>126</v>
      </c>
      <c r="J2051" s="12">
        <v>1</v>
      </c>
      <c r="K2051" s="13">
        <v>43498</v>
      </c>
      <c r="L2051" s="86">
        <f>(Tabla2[[#This Row],[release_year]]-'VARIANZA Y DES. EST'!$L$11)^2</f>
        <v>14.590890603358293</v>
      </c>
      <c r="M2051" s="12">
        <v>2018</v>
      </c>
      <c r="N2051" s="9" t="s">
        <v>76</v>
      </c>
      <c r="O2051" s="9" t="s">
        <v>7493</v>
      </c>
      <c r="P2051" s="12">
        <v>91</v>
      </c>
      <c r="Q2051" s="12">
        <v>91</v>
      </c>
      <c r="R2051" s="12">
        <v>73.35918309004019</v>
      </c>
      <c r="S2051" s="12" t="s">
        <v>28</v>
      </c>
      <c r="T2051" s="9" t="s">
        <v>7712</v>
      </c>
      <c r="U2051" s="9" t="s">
        <v>514</v>
      </c>
      <c r="V2051" s="9" t="s">
        <v>7712</v>
      </c>
      <c r="W2051" s="14">
        <v>2</v>
      </c>
    </row>
    <row r="2052" spans="1:23" x14ac:dyDescent="0.25">
      <c r="A2052" s="8">
        <v>4154</v>
      </c>
      <c r="B2052" s="9" t="s">
        <v>7713</v>
      </c>
      <c r="C2052" s="9" t="s">
        <v>22</v>
      </c>
      <c r="D2052" s="9" t="s">
        <v>7714</v>
      </c>
      <c r="E2052" s="18" t="s">
        <v>2549</v>
      </c>
      <c r="F2052" s="9" t="s">
        <v>6224</v>
      </c>
      <c r="G2052" s="12">
        <v>1</v>
      </c>
      <c r="H2052" s="12"/>
      <c r="I2052" s="9"/>
      <c r="J2052" s="12">
        <v>0</v>
      </c>
      <c r="K2052" s="13">
        <v>43494</v>
      </c>
      <c r="L2052" s="86">
        <f>(Tabla2[[#This Row],[release_year]]-'VARIANZA Y DES. EST'!$L$11)^2</f>
        <v>23.230495463129063</v>
      </c>
      <c r="M2052" s="12">
        <v>2019</v>
      </c>
      <c r="N2052" s="9" t="s">
        <v>35</v>
      </c>
      <c r="O2052" s="9" t="s">
        <v>7493</v>
      </c>
      <c r="P2052" s="12">
        <v>91</v>
      </c>
      <c r="Q2052" s="12">
        <v>91</v>
      </c>
      <c r="R2052" s="12">
        <v>73.35918309004019</v>
      </c>
      <c r="S2052" s="12" t="s">
        <v>28</v>
      </c>
      <c r="T2052" s="9" t="s">
        <v>477</v>
      </c>
      <c r="U2052" s="9" t="s">
        <v>477</v>
      </c>
      <c r="V2052" s="9" t="s">
        <v>477</v>
      </c>
      <c r="W2052" s="14">
        <v>1</v>
      </c>
    </row>
    <row r="2053" spans="1:23" x14ac:dyDescent="0.25">
      <c r="A2053" s="8">
        <v>4205</v>
      </c>
      <c r="B2053" s="9" t="s">
        <v>7715</v>
      </c>
      <c r="C2053" s="9" t="s">
        <v>22</v>
      </c>
      <c r="D2053" s="9" t="s">
        <v>7716</v>
      </c>
      <c r="E2053" s="18" t="s">
        <v>7717</v>
      </c>
      <c r="F2053" s="9" t="s">
        <v>7718</v>
      </c>
      <c r="G2053" s="12">
        <v>3</v>
      </c>
      <c r="H2053" s="9" t="s">
        <v>390</v>
      </c>
      <c r="I2053" s="9" t="s">
        <v>390</v>
      </c>
      <c r="J2053" s="12">
        <v>1</v>
      </c>
      <c r="K2053" s="13">
        <v>43476</v>
      </c>
      <c r="L2053" s="86">
        <f>(Tabla2[[#This Row],[release_year]]-'VARIANZA Y DES. EST'!$L$11)^2</f>
        <v>14.590890603358293</v>
      </c>
      <c r="M2053" s="12">
        <v>2018</v>
      </c>
      <c r="N2053" s="9" t="s">
        <v>76</v>
      </c>
      <c r="O2053" s="9" t="s">
        <v>7493</v>
      </c>
      <c r="P2053" s="12">
        <v>91</v>
      </c>
      <c r="Q2053" s="12">
        <v>91</v>
      </c>
      <c r="R2053" s="12">
        <v>73.35918309004019</v>
      </c>
      <c r="S2053" s="12" t="s">
        <v>28</v>
      </c>
      <c r="T2053" s="9" t="s">
        <v>118</v>
      </c>
      <c r="U2053" s="9" t="s">
        <v>45</v>
      </c>
      <c r="V2053" s="9" t="s">
        <v>118</v>
      </c>
      <c r="W2053" s="14">
        <v>3</v>
      </c>
    </row>
    <row r="2054" spans="1:23" x14ac:dyDescent="0.25">
      <c r="A2054" s="8">
        <v>4209</v>
      </c>
      <c r="B2054" s="9" t="s">
        <v>7719</v>
      </c>
      <c r="C2054" s="9" t="s">
        <v>22</v>
      </c>
      <c r="D2054" s="9" t="s">
        <v>7720</v>
      </c>
      <c r="E2054" s="18" t="s">
        <v>7721</v>
      </c>
      <c r="F2054" s="9" t="s">
        <v>7722</v>
      </c>
      <c r="G2054" s="12">
        <v>13</v>
      </c>
      <c r="H2054" s="9" t="s">
        <v>34</v>
      </c>
      <c r="I2054" s="9" t="s">
        <v>34</v>
      </c>
      <c r="J2054" s="12">
        <v>1</v>
      </c>
      <c r="K2054" s="13">
        <v>43474</v>
      </c>
      <c r="L2054" s="86">
        <f>(Tabla2[[#This Row],[release_year]]-'VARIANZA Y DES. EST'!$L$11)^2</f>
        <v>14.590890603358293</v>
      </c>
      <c r="M2054" s="12">
        <v>2018</v>
      </c>
      <c r="N2054" s="9" t="s">
        <v>82</v>
      </c>
      <c r="O2054" s="9" t="s">
        <v>7493</v>
      </c>
      <c r="P2054" s="12">
        <v>91</v>
      </c>
      <c r="Q2054" s="12">
        <v>91</v>
      </c>
      <c r="R2054" s="12">
        <v>73.35918309004019</v>
      </c>
      <c r="S2054" s="12" t="s">
        <v>28</v>
      </c>
      <c r="T2054" s="9" t="s">
        <v>37</v>
      </c>
      <c r="U2054" s="9" t="s">
        <v>38</v>
      </c>
      <c r="V2054" s="9" t="s">
        <v>37</v>
      </c>
      <c r="W2054" s="14">
        <v>3</v>
      </c>
    </row>
    <row r="2055" spans="1:23" x14ac:dyDescent="0.25">
      <c r="A2055" s="8">
        <v>4371</v>
      </c>
      <c r="B2055" s="9" t="s">
        <v>7723</v>
      </c>
      <c r="C2055" s="9" t="s">
        <v>22</v>
      </c>
      <c r="D2055" s="9" t="s">
        <v>7724</v>
      </c>
      <c r="E2055" s="18" t="s">
        <v>7725</v>
      </c>
      <c r="F2055" s="9" t="s">
        <v>7726</v>
      </c>
      <c r="G2055" s="12">
        <v>10</v>
      </c>
      <c r="H2055" s="9" t="s">
        <v>390</v>
      </c>
      <c r="I2055" s="9" t="s">
        <v>390</v>
      </c>
      <c r="J2055" s="12">
        <v>1</v>
      </c>
      <c r="K2055" s="16">
        <v>43425</v>
      </c>
      <c r="L2055" s="86">
        <f>(Tabla2[[#This Row],[release_year]]-'VARIANZA Y DES. EST'!$L$11)^2</f>
        <v>14.590890603358293</v>
      </c>
      <c r="M2055" s="12">
        <v>2018</v>
      </c>
      <c r="N2055" s="9" t="s">
        <v>76</v>
      </c>
      <c r="O2055" s="9" t="s">
        <v>7493</v>
      </c>
      <c r="P2055" s="12">
        <v>91</v>
      </c>
      <c r="Q2055" s="12">
        <v>91</v>
      </c>
      <c r="R2055" s="12">
        <v>73.35918309004019</v>
      </c>
      <c r="S2055" s="12" t="s">
        <v>28</v>
      </c>
      <c r="T2055" s="9" t="s">
        <v>859</v>
      </c>
      <c r="U2055" s="9" t="s">
        <v>95</v>
      </c>
      <c r="V2055" s="9" t="s">
        <v>859</v>
      </c>
      <c r="W2055" s="14">
        <v>2</v>
      </c>
    </row>
    <row r="2056" spans="1:23" x14ac:dyDescent="0.25">
      <c r="A2056" s="8">
        <v>4374</v>
      </c>
      <c r="B2056" s="9" t="s">
        <v>7727</v>
      </c>
      <c r="C2056" s="9" t="s">
        <v>22</v>
      </c>
      <c r="D2056" s="9" t="s">
        <v>7728</v>
      </c>
      <c r="E2056" s="9" t="s">
        <v>4623</v>
      </c>
      <c r="F2056" s="9" t="s">
        <v>7729</v>
      </c>
      <c r="G2056" s="12">
        <v>12</v>
      </c>
      <c r="H2056" s="9" t="s">
        <v>25</v>
      </c>
      <c r="I2056" s="9" t="s">
        <v>327</v>
      </c>
      <c r="J2056" s="12">
        <v>2</v>
      </c>
      <c r="K2056" s="16">
        <v>43424</v>
      </c>
      <c r="L2056" s="86">
        <f>(Tabla2[[#This Row],[release_year]]-'VARIANZA Y DES. EST'!$L$11)^2</f>
        <v>14.590890603358293</v>
      </c>
      <c r="M2056" s="12">
        <v>2018</v>
      </c>
      <c r="N2056" s="9" t="s">
        <v>99</v>
      </c>
      <c r="O2056" s="9" t="s">
        <v>7493</v>
      </c>
      <c r="P2056" s="12">
        <v>91</v>
      </c>
      <c r="Q2056" s="12">
        <v>91</v>
      </c>
      <c r="R2056" s="12">
        <v>73.35918309004019</v>
      </c>
      <c r="S2056" s="12" t="s">
        <v>28</v>
      </c>
      <c r="T2056" s="9" t="s">
        <v>111</v>
      </c>
      <c r="U2056" s="9" t="s">
        <v>30</v>
      </c>
      <c r="V2056" s="9" t="s">
        <v>111</v>
      </c>
      <c r="W2056" s="14">
        <v>2</v>
      </c>
    </row>
    <row r="2057" spans="1:23" x14ac:dyDescent="0.25">
      <c r="A2057" s="8">
        <v>4376</v>
      </c>
      <c r="B2057" s="9" t="s">
        <v>7730</v>
      </c>
      <c r="C2057" s="9" t="s">
        <v>22</v>
      </c>
      <c r="D2057" s="9" t="s">
        <v>7731</v>
      </c>
      <c r="E2057" s="18" t="s">
        <v>7732</v>
      </c>
      <c r="F2057" s="9" t="s">
        <v>7733</v>
      </c>
      <c r="G2057" s="12">
        <v>9</v>
      </c>
      <c r="H2057" s="9" t="s">
        <v>2935</v>
      </c>
      <c r="I2057" s="9" t="s">
        <v>2935</v>
      </c>
      <c r="J2057" s="12">
        <v>1</v>
      </c>
      <c r="K2057" s="16">
        <v>43424</v>
      </c>
      <c r="L2057" s="86">
        <f>(Tabla2[[#This Row],[release_year]]-'VARIANZA Y DES. EST'!$L$11)^2</f>
        <v>14.590890603358293</v>
      </c>
      <c r="M2057" s="12">
        <v>2018</v>
      </c>
      <c r="N2057" s="9" t="s">
        <v>35</v>
      </c>
      <c r="O2057" s="9" t="s">
        <v>7493</v>
      </c>
      <c r="P2057" s="12">
        <v>91</v>
      </c>
      <c r="Q2057" s="12">
        <v>91</v>
      </c>
      <c r="R2057" s="12">
        <v>73.35918309004019</v>
      </c>
      <c r="S2057" s="12" t="s">
        <v>28</v>
      </c>
      <c r="T2057" s="9" t="s">
        <v>2721</v>
      </c>
      <c r="U2057" s="9" t="s">
        <v>95</v>
      </c>
      <c r="V2057" s="9" t="s">
        <v>2721</v>
      </c>
      <c r="W2057" s="14">
        <v>3</v>
      </c>
    </row>
    <row r="2058" spans="1:23" x14ac:dyDescent="0.25">
      <c r="A2058" s="8">
        <v>4425</v>
      </c>
      <c r="B2058" s="9" t="s">
        <v>7734</v>
      </c>
      <c r="C2058" s="9" t="s">
        <v>22</v>
      </c>
      <c r="D2058" s="9" t="s">
        <v>7735</v>
      </c>
      <c r="E2058" s="18" t="s">
        <v>7736</v>
      </c>
      <c r="F2058" s="9" t="s">
        <v>7737</v>
      </c>
      <c r="G2058" s="12">
        <v>8</v>
      </c>
      <c r="H2058" s="9" t="s">
        <v>518</v>
      </c>
      <c r="I2058" s="9" t="s">
        <v>518</v>
      </c>
      <c r="J2058" s="12">
        <v>1</v>
      </c>
      <c r="K2058" s="13">
        <v>43405</v>
      </c>
      <c r="L2058" s="86">
        <f>(Tabla2[[#This Row],[release_year]]-'VARIANZA Y DES. EST'!$L$11)^2</f>
        <v>10.1136565849629</v>
      </c>
      <c r="M2058" s="12">
        <v>2011</v>
      </c>
      <c r="N2058" s="9" t="s">
        <v>35</v>
      </c>
      <c r="O2058" s="9" t="s">
        <v>7493</v>
      </c>
      <c r="P2058" s="12">
        <v>91</v>
      </c>
      <c r="Q2058" s="12">
        <v>91</v>
      </c>
      <c r="R2058" s="12">
        <v>73.35918309004019</v>
      </c>
      <c r="S2058" s="12" t="s">
        <v>28</v>
      </c>
      <c r="T2058" s="9" t="s">
        <v>2930</v>
      </c>
      <c r="U2058" s="9" t="s">
        <v>38</v>
      </c>
      <c r="V2058" s="9" t="s">
        <v>2930</v>
      </c>
      <c r="W2058" s="14">
        <v>3</v>
      </c>
    </row>
    <row r="2059" spans="1:23" x14ac:dyDescent="0.25">
      <c r="A2059" s="8">
        <v>4429</v>
      </c>
      <c r="B2059" s="9" t="s">
        <v>7738</v>
      </c>
      <c r="C2059" s="9" t="s">
        <v>22</v>
      </c>
      <c r="D2059" s="9" t="s">
        <v>7739</v>
      </c>
      <c r="E2059" s="18" t="s">
        <v>4718</v>
      </c>
      <c r="F2059" s="9" t="s">
        <v>7740</v>
      </c>
      <c r="G2059" s="12">
        <v>6</v>
      </c>
      <c r="H2059" s="9" t="s">
        <v>160</v>
      </c>
      <c r="I2059" s="9" t="s">
        <v>160</v>
      </c>
      <c r="J2059" s="12">
        <v>1</v>
      </c>
      <c r="K2059" s="13">
        <v>43405</v>
      </c>
      <c r="L2059" s="86">
        <f>(Tabla2[[#This Row],[release_year]]-'VARIANZA Y DES. EST'!$L$11)^2</f>
        <v>14.590890603358293</v>
      </c>
      <c r="M2059" s="12">
        <v>2018</v>
      </c>
      <c r="N2059" s="9" t="s">
        <v>82</v>
      </c>
      <c r="O2059" s="9" t="s">
        <v>7493</v>
      </c>
      <c r="P2059" s="12">
        <v>91</v>
      </c>
      <c r="Q2059" s="12">
        <v>91</v>
      </c>
      <c r="R2059" s="12">
        <v>73.35918309004019</v>
      </c>
      <c r="S2059" s="12" t="s">
        <v>28</v>
      </c>
      <c r="T2059" s="9" t="s">
        <v>6997</v>
      </c>
      <c r="U2059" s="9" t="s">
        <v>239</v>
      </c>
      <c r="V2059" s="9" t="s">
        <v>6997</v>
      </c>
      <c r="W2059" s="14">
        <v>2</v>
      </c>
    </row>
    <row r="2060" spans="1:23" x14ac:dyDescent="0.25">
      <c r="A2060" s="8">
        <v>4463</v>
      </c>
      <c r="B2060" s="9" t="s">
        <v>7741</v>
      </c>
      <c r="C2060" s="9" t="s">
        <v>22</v>
      </c>
      <c r="D2060" s="9" t="s">
        <v>7742</v>
      </c>
      <c r="E2060" s="18" t="s">
        <v>7743</v>
      </c>
      <c r="F2060" s="9" t="s">
        <v>7744</v>
      </c>
      <c r="G2060" s="12">
        <v>8</v>
      </c>
      <c r="H2060" s="9" t="s">
        <v>25</v>
      </c>
      <c r="I2060" s="9" t="s">
        <v>25</v>
      </c>
      <c r="J2060" s="12">
        <v>1</v>
      </c>
      <c r="K2060" s="13">
        <v>43405</v>
      </c>
      <c r="L2060" s="86">
        <f>(Tabla2[[#This Row],[release_year]]-'VARIANZA Y DES. EST'!$L$11)^2</f>
        <v>7.9512857435875226</v>
      </c>
      <c r="M2060" s="12">
        <v>2017</v>
      </c>
      <c r="N2060" s="9" t="s">
        <v>76</v>
      </c>
      <c r="O2060" s="9" t="s">
        <v>7493</v>
      </c>
      <c r="P2060" s="12">
        <v>91</v>
      </c>
      <c r="Q2060" s="12">
        <v>91</v>
      </c>
      <c r="R2060" s="12">
        <v>73.35918309004019</v>
      </c>
      <c r="S2060" s="12" t="s">
        <v>28</v>
      </c>
      <c r="T2060" s="9" t="s">
        <v>137</v>
      </c>
      <c r="U2060" s="9" t="s">
        <v>57</v>
      </c>
      <c r="V2060" s="9" t="s">
        <v>137</v>
      </c>
      <c r="W2060" s="14">
        <v>2</v>
      </c>
    </row>
    <row r="2061" spans="1:23" x14ac:dyDescent="0.25">
      <c r="A2061" s="8">
        <v>4558</v>
      </c>
      <c r="B2061" s="9" t="s">
        <v>7745</v>
      </c>
      <c r="C2061" s="9" t="s">
        <v>22</v>
      </c>
      <c r="D2061" s="9" t="s">
        <v>7746</v>
      </c>
      <c r="E2061" s="18" t="s">
        <v>4718</v>
      </c>
      <c r="F2061" s="9" t="s">
        <v>7747</v>
      </c>
      <c r="G2061" s="12">
        <v>9</v>
      </c>
      <c r="H2061" s="9" t="s">
        <v>160</v>
      </c>
      <c r="I2061" s="9" t="s">
        <v>160</v>
      </c>
      <c r="J2061" s="12">
        <v>1</v>
      </c>
      <c r="K2061" s="13">
        <v>43374</v>
      </c>
      <c r="L2061" s="86">
        <f>(Tabla2[[#This Row],[release_year]]-'VARIANZA Y DES. EST'!$L$11)^2</f>
        <v>7.9512857435875226</v>
      </c>
      <c r="M2061" s="12">
        <v>2017</v>
      </c>
      <c r="N2061" s="9" t="s">
        <v>99</v>
      </c>
      <c r="O2061" s="9" t="s">
        <v>7493</v>
      </c>
      <c r="P2061" s="12">
        <v>91</v>
      </c>
      <c r="Q2061" s="12">
        <v>91</v>
      </c>
      <c r="R2061" s="12">
        <v>73.35918309004019</v>
      </c>
      <c r="S2061" s="12" t="s">
        <v>28</v>
      </c>
      <c r="T2061" s="9" t="s">
        <v>30</v>
      </c>
      <c r="U2061" s="9" t="s">
        <v>30</v>
      </c>
      <c r="V2061" s="9" t="s">
        <v>30</v>
      </c>
      <c r="W2061" s="14">
        <v>1</v>
      </c>
    </row>
    <row r="2062" spans="1:23" x14ac:dyDescent="0.25">
      <c r="A2062" s="8">
        <v>4607</v>
      </c>
      <c r="B2062" s="9" t="s">
        <v>7748</v>
      </c>
      <c r="C2062" s="9" t="s">
        <v>22</v>
      </c>
      <c r="D2062" s="9" t="s">
        <v>7749</v>
      </c>
      <c r="E2062" s="7" t="s">
        <v>2959</v>
      </c>
      <c r="F2062" s="24"/>
      <c r="G2062" s="12">
        <v>0</v>
      </c>
      <c r="H2062" s="12"/>
      <c r="I2062" s="9"/>
      <c r="J2062" s="12">
        <v>0</v>
      </c>
      <c r="K2062" s="13">
        <v>43374</v>
      </c>
      <c r="L2062" s="86">
        <f>(Tabla2[[#This Row],[release_year]]-'VARIANZA Y DES. EST'!$L$11)^2</f>
        <v>14.590890603358293</v>
      </c>
      <c r="M2062" s="12">
        <v>2018</v>
      </c>
      <c r="N2062" s="9" t="s">
        <v>76</v>
      </c>
      <c r="O2062" s="9" t="s">
        <v>7493</v>
      </c>
      <c r="P2062" s="12">
        <v>91</v>
      </c>
      <c r="Q2062" s="12">
        <v>91</v>
      </c>
      <c r="R2062" s="12">
        <v>73.35918309004019</v>
      </c>
      <c r="S2062" s="12" t="s">
        <v>28</v>
      </c>
      <c r="T2062" s="9" t="s">
        <v>105</v>
      </c>
      <c r="U2062" s="9" t="s">
        <v>57</v>
      </c>
      <c r="V2062" s="9" t="s">
        <v>105</v>
      </c>
      <c r="W2062" s="14">
        <v>2</v>
      </c>
    </row>
    <row r="2063" spans="1:23" x14ac:dyDescent="0.25">
      <c r="A2063" s="8">
        <v>4872</v>
      </c>
      <c r="B2063" s="9" t="s">
        <v>7750</v>
      </c>
      <c r="C2063" s="9" t="s">
        <v>22</v>
      </c>
      <c r="D2063" s="9" t="s">
        <v>7751</v>
      </c>
      <c r="E2063" s="9" t="s">
        <v>7752</v>
      </c>
      <c r="F2063" s="9" t="s">
        <v>7753</v>
      </c>
      <c r="G2063" s="12">
        <v>10</v>
      </c>
      <c r="H2063" s="9" t="s">
        <v>184</v>
      </c>
      <c r="I2063" s="9" t="s">
        <v>184</v>
      </c>
      <c r="J2063" s="12">
        <v>1</v>
      </c>
      <c r="K2063" s="13">
        <v>43227</v>
      </c>
      <c r="L2063" s="86">
        <f>(Tabla2[[#This Row],[release_year]]-'VARIANZA Y DES. EST'!$L$11)^2</f>
        <v>51.555237145879822</v>
      </c>
      <c r="M2063" s="12">
        <v>2007</v>
      </c>
      <c r="N2063" s="9" t="s">
        <v>35</v>
      </c>
      <c r="O2063" s="9" t="s">
        <v>7493</v>
      </c>
      <c r="P2063" s="12">
        <v>91</v>
      </c>
      <c r="Q2063" s="12">
        <v>91</v>
      </c>
      <c r="R2063" s="12">
        <v>73.35918309004019</v>
      </c>
      <c r="S2063" s="12" t="s">
        <v>28</v>
      </c>
      <c r="T2063" s="9" t="s">
        <v>859</v>
      </c>
      <c r="U2063" s="9" t="s">
        <v>95</v>
      </c>
      <c r="V2063" s="9" t="s">
        <v>859</v>
      </c>
      <c r="W2063" s="14">
        <v>2</v>
      </c>
    </row>
    <row r="2064" spans="1:23" x14ac:dyDescent="0.25">
      <c r="A2064" s="8">
        <v>4944</v>
      </c>
      <c r="B2064" s="9" t="s">
        <v>7754</v>
      </c>
      <c r="C2064" s="9" t="s">
        <v>22</v>
      </c>
      <c r="D2064" s="9" t="s">
        <v>7755</v>
      </c>
      <c r="E2064" s="18" t="s">
        <v>7756</v>
      </c>
      <c r="F2064" s="9" t="s">
        <v>7757</v>
      </c>
      <c r="G2064" s="12">
        <v>8</v>
      </c>
      <c r="H2064" s="9" t="s">
        <v>5834</v>
      </c>
      <c r="I2064" s="9" t="s">
        <v>5834</v>
      </c>
      <c r="J2064" s="12">
        <v>1</v>
      </c>
      <c r="K2064" s="13">
        <v>43195</v>
      </c>
      <c r="L2064" s="86">
        <f>(Tabla2[[#This Row],[release_year]]-'VARIANZA Y DES. EST'!$L$11)^2</f>
        <v>14.590890603358293</v>
      </c>
      <c r="M2064" s="12">
        <v>2018</v>
      </c>
      <c r="N2064" s="9" t="s">
        <v>1991</v>
      </c>
      <c r="O2064" s="9" t="s">
        <v>7493</v>
      </c>
      <c r="P2064" s="12">
        <v>91</v>
      </c>
      <c r="Q2064" s="12">
        <v>91</v>
      </c>
      <c r="R2064" s="12">
        <v>73.35918309004019</v>
      </c>
      <c r="S2064" s="12" t="s">
        <v>28</v>
      </c>
      <c r="T2064" s="9" t="s">
        <v>3389</v>
      </c>
      <c r="U2064" s="9" t="s">
        <v>514</v>
      </c>
      <c r="V2064" s="9" t="s">
        <v>3389</v>
      </c>
      <c r="W2064" s="14">
        <v>2</v>
      </c>
    </row>
    <row r="2065" spans="1:23" x14ac:dyDescent="0.25">
      <c r="A2065" s="8">
        <v>4984</v>
      </c>
      <c r="B2065" s="9" t="s">
        <v>7758</v>
      </c>
      <c r="C2065" s="9" t="s">
        <v>22</v>
      </c>
      <c r="D2065" s="9" t="s">
        <v>7759</v>
      </c>
      <c r="E2065" s="18" t="s">
        <v>7760</v>
      </c>
      <c r="F2065" s="9" t="s">
        <v>7761</v>
      </c>
      <c r="G2065" s="12">
        <v>7</v>
      </c>
      <c r="H2065" s="9" t="s">
        <v>710</v>
      </c>
      <c r="I2065" s="9" t="s">
        <v>710</v>
      </c>
      <c r="J2065" s="12">
        <v>1</v>
      </c>
      <c r="K2065" s="13">
        <v>43174</v>
      </c>
      <c r="L2065" s="86">
        <f>(Tabla2[[#This Row],[release_year]]-'VARIANZA Y DES. EST'!$L$11)^2</f>
        <v>3.3116808838167522</v>
      </c>
      <c r="M2065" s="12">
        <v>2016</v>
      </c>
      <c r="N2065" s="9" t="s">
        <v>76</v>
      </c>
      <c r="O2065" s="9" t="s">
        <v>7493</v>
      </c>
      <c r="P2065" s="12">
        <v>91</v>
      </c>
      <c r="Q2065" s="12">
        <v>91</v>
      </c>
      <c r="R2065" s="12">
        <v>73.35918309004019</v>
      </c>
      <c r="S2065" s="12" t="s">
        <v>28</v>
      </c>
      <c r="T2065" s="9" t="s">
        <v>2492</v>
      </c>
      <c r="U2065" s="9" t="s">
        <v>95</v>
      </c>
      <c r="V2065" s="9" t="s">
        <v>2492</v>
      </c>
      <c r="W2065" s="14">
        <v>3</v>
      </c>
    </row>
    <row r="2066" spans="1:23" x14ac:dyDescent="0.25">
      <c r="A2066" s="8">
        <v>5095</v>
      </c>
      <c r="B2066" s="9" t="s">
        <v>7762</v>
      </c>
      <c r="C2066" s="9" t="s">
        <v>22</v>
      </c>
      <c r="D2066" s="9" t="s">
        <v>7763</v>
      </c>
      <c r="E2066" s="22" t="s">
        <v>3748</v>
      </c>
      <c r="F2066" s="23"/>
      <c r="G2066" s="12">
        <v>0</v>
      </c>
      <c r="H2066" s="9" t="s">
        <v>390</v>
      </c>
      <c r="I2066" s="9" t="s">
        <v>390</v>
      </c>
      <c r="J2066" s="12">
        <v>1</v>
      </c>
      <c r="K2066" s="13">
        <v>43101</v>
      </c>
      <c r="L2066" s="86">
        <f>(Tabla2[[#This Row],[release_year]]-'VARIANZA Y DES. EST'!$L$11)^2</f>
        <v>7.9512857435875226</v>
      </c>
      <c r="M2066" s="12">
        <v>2017</v>
      </c>
      <c r="N2066" s="9" t="s">
        <v>76</v>
      </c>
      <c r="O2066" s="9" t="s">
        <v>7493</v>
      </c>
      <c r="P2066" s="12">
        <v>91</v>
      </c>
      <c r="Q2066" s="12">
        <v>91</v>
      </c>
      <c r="R2066" s="12">
        <v>73.35918309004019</v>
      </c>
      <c r="S2066" s="12" t="s">
        <v>28</v>
      </c>
      <c r="T2066" s="9" t="s">
        <v>105</v>
      </c>
      <c r="U2066" s="9" t="s">
        <v>57</v>
      </c>
      <c r="V2066" s="9" t="s">
        <v>105</v>
      </c>
      <c r="W2066" s="14">
        <v>2</v>
      </c>
    </row>
    <row r="2067" spans="1:23" x14ac:dyDescent="0.25">
      <c r="A2067" s="8">
        <v>5108</v>
      </c>
      <c r="B2067" s="9" t="s">
        <v>7764</v>
      </c>
      <c r="C2067" s="9" t="s">
        <v>22</v>
      </c>
      <c r="D2067" s="9" t="s">
        <v>7765</v>
      </c>
      <c r="E2067" s="18" t="s">
        <v>7766</v>
      </c>
      <c r="F2067" s="9" t="s">
        <v>7767</v>
      </c>
      <c r="G2067" s="12">
        <v>7</v>
      </c>
      <c r="H2067" s="9" t="s">
        <v>25</v>
      </c>
      <c r="I2067" s="9" t="s">
        <v>25</v>
      </c>
      <c r="J2067" s="12">
        <v>1</v>
      </c>
      <c r="K2067" s="16">
        <v>43095</v>
      </c>
      <c r="L2067" s="86">
        <f>(Tabla2[[#This Row],[release_year]]-'VARIANZA Y DES. EST'!$L$11)^2</f>
        <v>7.9512857435875226</v>
      </c>
      <c r="M2067" s="12">
        <v>2017</v>
      </c>
      <c r="N2067" s="9" t="s">
        <v>76</v>
      </c>
      <c r="O2067" s="9" t="s">
        <v>7493</v>
      </c>
      <c r="P2067" s="12">
        <v>91</v>
      </c>
      <c r="Q2067" s="12">
        <v>91</v>
      </c>
      <c r="R2067" s="12">
        <v>73.35918309004019</v>
      </c>
      <c r="S2067" s="12" t="s">
        <v>28</v>
      </c>
      <c r="T2067" s="9" t="s">
        <v>1544</v>
      </c>
      <c r="U2067" s="9" t="s">
        <v>95</v>
      </c>
      <c r="V2067" s="9" t="s">
        <v>1544</v>
      </c>
      <c r="W2067" s="14">
        <v>2</v>
      </c>
    </row>
    <row r="2068" spans="1:23" x14ac:dyDescent="0.25">
      <c r="A2068" s="8">
        <v>5133</v>
      </c>
      <c r="B2068" s="9" t="s">
        <v>7768</v>
      </c>
      <c r="C2068" s="9" t="s">
        <v>22</v>
      </c>
      <c r="D2068" s="9" t="s">
        <v>7769</v>
      </c>
      <c r="E2068" s="18" t="s">
        <v>7770</v>
      </c>
      <c r="F2068" s="9"/>
      <c r="G2068" s="12">
        <v>0</v>
      </c>
      <c r="H2068" s="9" t="s">
        <v>279</v>
      </c>
      <c r="I2068" s="9" t="s">
        <v>7771</v>
      </c>
      <c r="J2068" s="12">
        <v>2</v>
      </c>
      <c r="K2068" s="13">
        <v>43076</v>
      </c>
      <c r="L2068" s="86">
        <f>(Tabla2[[#This Row],[release_year]]-'VARIANZA Y DES. EST'!$L$11)^2</f>
        <v>66.915632286109044</v>
      </c>
      <c r="M2068" s="12">
        <v>2006</v>
      </c>
      <c r="N2068" s="9" t="s">
        <v>35</v>
      </c>
      <c r="O2068" s="9" t="s">
        <v>7493</v>
      </c>
      <c r="P2068" s="12">
        <v>91</v>
      </c>
      <c r="Q2068" s="12">
        <v>91</v>
      </c>
      <c r="R2068" s="12">
        <v>73.35918309004019</v>
      </c>
      <c r="S2068" s="12" t="s">
        <v>28</v>
      </c>
      <c r="T2068" s="9" t="s">
        <v>585</v>
      </c>
      <c r="U2068" s="9" t="s">
        <v>57</v>
      </c>
      <c r="V2068" s="9" t="s">
        <v>585</v>
      </c>
      <c r="W2068" s="14">
        <v>2</v>
      </c>
    </row>
    <row r="2069" spans="1:23" x14ac:dyDescent="0.25">
      <c r="A2069" s="8">
        <v>5203</v>
      </c>
      <c r="B2069" s="9" t="s">
        <v>7772</v>
      </c>
      <c r="C2069" s="9" t="s">
        <v>22</v>
      </c>
      <c r="D2069" s="9" t="s">
        <v>7773</v>
      </c>
      <c r="E2069" s="18" t="s">
        <v>7774</v>
      </c>
      <c r="F2069" s="9" t="s">
        <v>7775</v>
      </c>
      <c r="G2069" s="12">
        <v>7</v>
      </c>
      <c r="H2069" s="9" t="s">
        <v>25</v>
      </c>
      <c r="I2069" s="9" t="s">
        <v>25</v>
      </c>
      <c r="J2069" s="12">
        <v>1</v>
      </c>
      <c r="K2069" s="16">
        <v>43034</v>
      </c>
      <c r="L2069" s="86">
        <f>(Tabla2[[#This Row],[release_year]]-'VARIANZA Y DES. EST'!$L$11)^2</f>
        <v>3.3116808838167522</v>
      </c>
      <c r="M2069" s="12">
        <v>2016</v>
      </c>
      <c r="N2069" s="9" t="s">
        <v>1991</v>
      </c>
      <c r="O2069" s="9" t="s">
        <v>7493</v>
      </c>
      <c r="P2069" s="12">
        <v>91</v>
      </c>
      <c r="Q2069" s="12">
        <v>91</v>
      </c>
      <c r="R2069" s="12">
        <v>73.35918309004019</v>
      </c>
      <c r="S2069" s="12" t="s">
        <v>28</v>
      </c>
      <c r="T2069" s="9" t="s">
        <v>144</v>
      </c>
      <c r="U2069" s="9" t="s">
        <v>45</v>
      </c>
      <c r="V2069" s="9" t="s">
        <v>144</v>
      </c>
      <c r="W2069" s="14">
        <v>2</v>
      </c>
    </row>
    <row r="2070" spans="1:23" x14ac:dyDescent="0.25">
      <c r="A2070" s="8">
        <v>5371</v>
      </c>
      <c r="B2070" s="9" t="s">
        <v>7776</v>
      </c>
      <c r="C2070" s="9" t="s">
        <v>22</v>
      </c>
      <c r="D2070" s="9" t="s">
        <v>7777</v>
      </c>
      <c r="E2070" s="10" t="s">
        <v>7778</v>
      </c>
      <c r="F2070" s="11"/>
      <c r="G2070" s="12">
        <v>0</v>
      </c>
      <c r="H2070" s="9" t="s">
        <v>710</v>
      </c>
      <c r="I2070" s="9" t="s">
        <v>711</v>
      </c>
      <c r="J2070" s="12">
        <v>2</v>
      </c>
      <c r="K2070" s="13">
        <v>42940</v>
      </c>
      <c r="L2070" s="86">
        <f>(Tabla2[[#This Row],[release_year]]-'VARIANZA Y DES. EST'!$L$11)^2</f>
        <v>3.3116808838167522</v>
      </c>
      <c r="M2070" s="12">
        <v>2016</v>
      </c>
      <c r="N2070" s="9" t="s">
        <v>35</v>
      </c>
      <c r="O2070" s="9" t="s">
        <v>7493</v>
      </c>
      <c r="P2070" s="12">
        <v>91</v>
      </c>
      <c r="Q2070" s="12">
        <v>91</v>
      </c>
      <c r="R2070" s="12">
        <v>73.35918309004019</v>
      </c>
      <c r="S2070" s="12" t="s">
        <v>28</v>
      </c>
      <c r="T2070" s="9" t="s">
        <v>576</v>
      </c>
      <c r="U2070" s="9" t="s">
        <v>57</v>
      </c>
      <c r="V2070" s="9" t="s">
        <v>576</v>
      </c>
      <c r="W2070" s="14">
        <v>2</v>
      </c>
    </row>
    <row r="2071" spans="1:23" x14ac:dyDescent="0.25">
      <c r="A2071" s="8">
        <v>5427</v>
      </c>
      <c r="B2071" s="9" t="s">
        <v>7779</v>
      </c>
      <c r="C2071" s="9" t="s">
        <v>22</v>
      </c>
      <c r="D2071" s="9" t="s">
        <v>7780</v>
      </c>
      <c r="E2071" s="18" t="s">
        <v>7781</v>
      </c>
      <c r="F2071" s="9"/>
      <c r="G2071" s="12">
        <v>0</v>
      </c>
      <c r="H2071" s="9" t="s">
        <v>25</v>
      </c>
      <c r="I2071" s="9" t="s">
        <v>25</v>
      </c>
      <c r="J2071" s="12">
        <v>1</v>
      </c>
      <c r="K2071" s="13">
        <v>42902</v>
      </c>
      <c r="L2071" s="86">
        <f>(Tabla2[[#This Row],[release_year]]-'VARIANZA Y DES. EST'!$L$11)^2</f>
        <v>7.9512857435875226</v>
      </c>
      <c r="M2071" s="12">
        <v>2017</v>
      </c>
      <c r="N2071" s="9" t="s">
        <v>76</v>
      </c>
      <c r="O2071" s="9" t="s">
        <v>7493</v>
      </c>
      <c r="P2071" s="12">
        <v>91</v>
      </c>
      <c r="Q2071" s="12">
        <v>91</v>
      </c>
      <c r="R2071" s="12">
        <v>73.35918309004019</v>
      </c>
      <c r="S2071" s="12" t="s">
        <v>28</v>
      </c>
      <c r="T2071" s="9" t="s">
        <v>83</v>
      </c>
      <c r="U2071" s="9" t="s">
        <v>57</v>
      </c>
      <c r="V2071" s="9" t="s">
        <v>83</v>
      </c>
      <c r="W2071" s="14">
        <v>2</v>
      </c>
    </row>
    <row r="2072" spans="1:23" x14ac:dyDescent="0.25">
      <c r="A2072" s="8">
        <v>5560</v>
      </c>
      <c r="B2072" s="9" t="s">
        <v>7782</v>
      </c>
      <c r="C2072" s="9" t="s">
        <v>22</v>
      </c>
      <c r="D2072" s="9" t="s">
        <v>7783</v>
      </c>
      <c r="E2072" s="18" t="s">
        <v>2021</v>
      </c>
      <c r="F2072" s="9" t="s">
        <v>7784</v>
      </c>
      <c r="G2072" s="12">
        <v>1</v>
      </c>
      <c r="H2072" s="9" t="s">
        <v>858</v>
      </c>
      <c r="I2072" s="9" t="s">
        <v>858</v>
      </c>
      <c r="J2072" s="12">
        <v>1</v>
      </c>
      <c r="K2072" s="13">
        <v>42818</v>
      </c>
      <c r="L2072" s="86">
        <f>(Tabla2[[#This Row],[release_year]]-'VARIANZA Y DES. EST'!$L$11)^2</f>
        <v>7.9512857435875226</v>
      </c>
      <c r="M2072" s="12">
        <v>2017</v>
      </c>
      <c r="N2072" s="9" t="s">
        <v>76</v>
      </c>
      <c r="O2072" s="9" t="s">
        <v>7493</v>
      </c>
      <c r="P2072" s="12">
        <v>91</v>
      </c>
      <c r="Q2072" s="12">
        <v>91</v>
      </c>
      <c r="R2072" s="12">
        <v>73.35918309004019</v>
      </c>
      <c r="S2072" s="12" t="s">
        <v>28</v>
      </c>
      <c r="T2072" s="9" t="s">
        <v>477</v>
      </c>
      <c r="U2072" s="9" t="s">
        <v>477</v>
      </c>
      <c r="V2072" s="9" t="s">
        <v>477</v>
      </c>
      <c r="W2072" s="14">
        <v>1</v>
      </c>
    </row>
    <row r="2073" spans="1:23" x14ac:dyDescent="0.25">
      <c r="A2073" s="8">
        <v>5626</v>
      </c>
      <c r="B2073" s="9" t="s">
        <v>7785</v>
      </c>
      <c r="C2073" s="9" t="s">
        <v>22</v>
      </c>
      <c r="D2073" s="9" t="s">
        <v>7786</v>
      </c>
      <c r="E2073" s="18" t="s">
        <v>7787</v>
      </c>
      <c r="F2073" s="9" t="s">
        <v>7788</v>
      </c>
      <c r="G2073" s="12">
        <v>7</v>
      </c>
      <c r="H2073" s="9" t="s">
        <v>126</v>
      </c>
      <c r="I2073" s="9" t="s">
        <v>126</v>
      </c>
      <c r="J2073" s="12">
        <v>1</v>
      </c>
      <c r="K2073" s="13">
        <v>42762</v>
      </c>
      <c r="L2073" s="86">
        <f>(Tabla2[[#This Row],[release_year]]-'VARIANZA Y DES. EST'!$L$11)^2</f>
        <v>7.9512857435875226</v>
      </c>
      <c r="M2073" s="12">
        <v>2017</v>
      </c>
      <c r="N2073" s="9" t="s">
        <v>76</v>
      </c>
      <c r="O2073" s="9" t="s">
        <v>7493</v>
      </c>
      <c r="P2073" s="12">
        <v>91</v>
      </c>
      <c r="Q2073" s="12">
        <v>91</v>
      </c>
      <c r="R2073" s="12">
        <v>73.35918309004019</v>
      </c>
      <c r="S2073" s="12" t="s">
        <v>28</v>
      </c>
      <c r="T2073" s="9" t="s">
        <v>6685</v>
      </c>
      <c r="U2073" s="9" t="s">
        <v>239</v>
      </c>
      <c r="V2073" s="9" t="s">
        <v>6685</v>
      </c>
      <c r="W2073" s="14">
        <v>3</v>
      </c>
    </row>
    <row r="2074" spans="1:23" x14ac:dyDescent="0.25">
      <c r="A2074" s="8">
        <v>5635</v>
      </c>
      <c r="B2074" s="9" t="s">
        <v>7789</v>
      </c>
      <c r="C2074" s="9" t="s">
        <v>22</v>
      </c>
      <c r="D2074" s="9" t="s">
        <v>7790</v>
      </c>
      <c r="E2074" s="9" t="s">
        <v>7791</v>
      </c>
      <c r="F2074" s="9" t="s">
        <v>7792</v>
      </c>
      <c r="G2074" s="12">
        <v>8</v>
      </c>
      <c r="H2074" s="9" t="s">
        <v>184</v>
      </c>
      <c r="I2074" s="9" t="s">
        <v>184</v>
      </c>
      <c r="J2074" s="12">
        <v>1</v>
      </c>
      <c r="K2074" s="13">
        <v>42750</v>
      </c>
      <c r="L2074" s="86">
        <f>(Tabla2[[#This Row],[release_year]]-'VARIANZA Y DES. EST'!$L$11)^2</f>
        <v>3.2471164275211517E-2</v>
      </c>
      <c r="M2074" s="12">
        <v>2014</v>
      </c>
      <c r="N2074" s="9" t="s">
        <v>76</v>
      </c>
      <c r="O2074" s="9" t="s">
        <v>7493</v>
      </c>
      <c r="P2074" s="12">
        <v>91</v>
      </c>
      <c r="Q2074" s="12">
        <v>91</v>
      </c>
      <c r="R2074" s="12">
        <v>73.35918309004019</v>
      </c>
      <c r="S2074" s="12" t="s">
        <v>28</v>
      </c>
      <c r="T2074" s="9" t="s">
        <v>2372</v>
      </c>
      <c r="U2074" s="9" t="s">
        <v>239</v>
      </c>
      <c r="V2074" s="9" t="s">
        <v>2372</v>
      </c>
      <c r="W2074" s="14">
        <v>2</v>
      </c>
    </row>
    <row r="2075" spans="1:23" x14ac:dyDescent="0.25">
      <c r="A2075" s="8">
        <v>5734</v>
      </c>
      <c r="B2075" s="9" t="s">
        <v>7793</v>
      </c>
      <c r="C2075" s="9" t="s">
        <v>22</v>
      </c>
      <c r="D2075" s="9" t="s">
        <v>7794</v>
      </c>
      <c r="E2075" s="9" t="s">
        <v>7795</v>
      </c>
      <c r="F2075" s="9" t="s">
        <v>7796</v>
      </c>
      <c r="G2075" s="12">
        <v>9</v>
      </c>
      <c r="H2075" s="9" t="s">
        <v>25</v>
      </c>
      <c r="I2075" s="9" t="s">
        <v>25</v>
      </c>
      <c r="J2075" s="12">
        <v>1</v>
      </c>
      <c r="K2075" s="13">
        <v>42675</v>
      </c>
      <c r="L2075" s="86">
        <f>(Tabla2[[#This Row],[release_year]]-'VARIANZA Y DES. EST'!$L$11)^2</f>
        <v>3.3116808838167522</v>
      </c>
      <c r="M2075" s="12">
        <v>2016</v>
      </c>
      <c r="N2075" s="9" t="s">
        <v>76</v>
      </c>
      <c r="O2075" s="9" t="s">
        <v>7493</v>
      </c>
      <c r="P2075" s="12">
        <v>91</v>
      </c>
      <c r="Q2075" s="12">
        <v>91</v>
      </c>
      <c r="R2075" s="12">
        <v>73.35918309004019</v>
      </c>
      <c r="S2075" s="12" t="s">
        <v>28</v>
      </c>
      <c r="T2075" s="9" t="s">
        <v>57</v>
      </c>
      <c r="U2075" s="9" t="s">
        <v>57</v>
      </c>
      <c r="V2075" s="9" t="s">
        <v>57</v>
      </c>
      <c r="W2075" s="14">
        <v>1</v>
      </c>
    </row>
    <row r="2076" spans="1:23" x14ac:dyDescent="0.25">
      <c r="A2076" s="8">
        <v>5751</v>
      </c>
      <c r="B2076" s="9" t="s">
        <v>7797</v>
      </c>
      <c r="C2076" s="9" t="s">
        <v>22</v>
      </c>
      <c r="D2076" s="9" t="s">
        <v>7798</v>
      </c>
      <c r="E2076" s="9" t="s">
        <v>7799</v>
      </c>
      <c r="F2076" s="9" t="s">
        <v>7800</v>
      </c>
      <c r="G2076" s="12">
        <v>8</v>
      </c>
      <c r="H2076" s="9" t="s">
        <v>231</v>
      </c>
      <c r="I2076" s="9" t="s">
        <v>231</v>
      </c>
      <c r="J2076" s="12">
        <v>1</v>
      </c>
      <c r="K2076" s="16">
        <v>42658</v>
      </c>
      <c r="L2076" s="86">
        <f>(Tabla2[[#This Row],[release_year]]-'VARIANZA Y DES. EST'!$L$11)^2</f>
        <v>0.67207602404598188</v>
      </c>
      <c r="M2076" s="12">
        <v>2015</v>
      </c>
      <c r="N2076" s="9" t="s">
        <v>35</v>
      </c>
      <c r="O2076" s="9" t="s">
        <v>7493</v>
      </c>
      <c r="P2076" s="12">
        <v>91</v>
      </c>
      <c r="Q2076" s="12">
        <v>91</v>
      </c>
      <c r="R2076" s="12">
        <v>73.35918309004019</v>
      </c>
      <c r="S2076" s="12" t="s">
        <v>28</v>
      </c>
      <c r="T2076" s="9" t="s">
        <v>4849</v>
      </c>
      <c r="U2076" s="9" t="s">
        <v>95</v>
      </c>
      <c r="V2076" s="9" t="s">
        <v>4849</v>
      </c>
      <c r="W2076" s="14">
        <v>3</v>
      </c>
    </row>
    <row r="2077" spans="1:23" x14ac:dyDescent="0.25">
      <c r="A2077" s="8">
        <v>5850</v>
      </c>
      <c r="B2077" s="9" t="s">
        <v>7801</v>
      </c>
      <c r="C2077" s="9" t="s">
        <v>22</v>
      </c>
      <c r="D2077" s="9" t="s">
        <v>7802</v>
      </c>
      <c r="E2077" s="20" t="s">
        <v>7803</v>
      </c>
      <c r="F2077" s="21"/>
      <c r="G2077" s="12">
        <v>0</v>
      </c>
      <c r="H2077" s="9" t="s">
        <v>25</v>
      </c>
      <c r="I2077" s="9" t="s">
        <v>25</v>
      </c>
      <c r="J2077" s="12">
        <v>1</v>
      </c>
      <c r="K2077" s="13">
        <v>42489</v>
      </c>
      <c r="L2077" s="86">
        <f>(Tabla2[[#This Row],[release_year]]-'VARIANZA Y DES. EST'!$L$11)^2</f>
        <v>3.3116808838167522</v>
      </c>
      <c r="M2077" s="12">
        <v>2016</v>
      </c>
      <c r="N2077" s="9" t="s">
        <v>76</v>
      </c>
      <c r="O2077" s="9" t="s">
        <v>7493</v>
      </c>
      <c r="P2077" s="12">
        <v>91</v>
      </c>
      <c r="Q2077" s="12">
        <v>91</v>
      </c>
      <c r="R2077" s="12">
        <v>73.35918309004019</v>
      </c>
      <c r="S2077" s="12" t="s">
        <v>28</v>
      </c>
      <c r="T2077" s="9" t="s">
        <v>83</v>
      </c>
      <c r="U2077" s="9" t="s">
        <v>57</v>
      </c>
      <c r="V2077" s="9" t="s">
        <v>83</v>
      </c>
      <c r="W2077" s="14">
        <v>2</v>
      </c>
    </row>
    <row r="2078" spans="1:23" x14ac:dyDescent="0.25">
      <c r="A2078" s="8">
        <v>5884</v>
      </c>
      <c r="B2078" s="9" t="s">
        <v>7804</v>
      </c>
      <c r="C2078" s="9" t="s">
        <v>22</v>
      </c>
      <c r="D2078" s="9" t="s">
        <v>7805</v>
      </c>
      <c r="E2078" s="18" t="s">
        <v>7806</v>
      </c>
      <c r="F2078" s="9" t="s">
        <v>7807</v>
      </c>
      <c r="G2078" s="12">
        <v>7</v>
      </c>
      <c r="H2078" s="9" t="s">
        <v>25</v>
      </c>
      <c r="I2078" s="9" t="s">
        <v>25</v>
      </c>
      <c r="J2078" s="12">
        <v>1</v>
      </c>
      <c r="K2078" s="16">
        <v>42326</v>
      </c>
      <c r="L2078" s="86">
        <f>(Tabla2[[#This Row],[release_year]]-'VARIANZA Y DES. EST'!$L$11)^2</f>
        <v>0.67207602404598188</v>
      </c>
      <c r="M2078" s="12">
        <v>2015</v>
      </c>
      <c r="N2078" s="9" t="s">
        <v>76</v>
      </c>
      <c r="O2078" s="9" t="s">
        <v>7493</v>
      </c>
      <c r="P2078" s="12">
        <v>91</v>
      </c>
      <c r="Q2078" s="12">
        <v>91</v>
      </c>
      <c r="R2078" s="12">
        <v>73.35918309004019</v>
      </c>
      <c r="S2078" s="12" t="s">
        <v>28</v>
      </c>
      <c r="T2078" s="9" t="s">
        <v>7808</v>
      </c>
      <c r="U2078" s="9" t="s">
        <v>95</v>
      </c>
      <c r="V2078" s="9" t="s">
        <v>7808</v>
      </c>
      <c r="W2078" s="14">
        <v>3</v>
      </c>
    </row>
    <row r="2079" spans="1:23" x14ac:dyDescent="0.25">
      <c r="A2079" s="8">
        <v>5997</v>
      </c>
      <c r="B2079" s="9" t="s">
        <v>7809</v>
      </c>
      <c r="C2079" s="9" t="s">
        <v>22</v>
      </c>
      <c r="D2079" s="9" t="s">
        <v>7810</v>
      </c>
      <c r="E2079" s="18" t="s">
        <v>4328</v>
      </c>
      <c r="F2079" s="9" t="s">
        <v>7811</v>
      </c>
      <c r="G2079" s="12">
        <v>14</v>
      </c>
      <c r="H2079" s="9" t="s">
        <v>25</v>
      </c>
      <c r="I2079" s="9" t="s">
        <v>25</v>
      </c>
      <c r="J2079" s="12">
        <v>1</v>
      </c>
      <c r="K2079" s="13">
        <v>43365</v>
      </c>
      <c r="L2079" s="86">
        <f>(Tabla2[[#This Row],[release_year]]-'VARIANZA Y DES. EST'!$L$11)^2</f>
        <v>1.3928663045044412</v>
      </c>
      <c r="M2079" s="12">
        <v>2013</v>
      </c>
      <c r="N2079" s="9" t="s">
        <v>43</v>
      </c>
      <c r="O2079" s="9" t="s">
        <v>7493</v>
      </c>
      <c r="P2079" s="12">
        <v>91</v>
      </c>
      <c r="Q2079" s="12">
        <v>91</v>
      </c>
      <c r="R2079" s="12">
        <v>73.35918309004019</v>
      </c>
      <c r="S2079" s="12" t="s">
        <v>28</v>
      </c>
      <c r="T2079" s="9" t="s">
        <v>576</v>
      </c>
      <c r="U2079" s="9" t="s">
        <v>57</v>
      </c>
      <c r="V2079" s="9" t="s">
        <v>576</v>
      </c>
      <c r="W2079" s="14">
        <v>2</v>
      </c>
    </row>
    <row r="2080" spans="1:23" x14ac:dyDescent="0.25">
      <c r="A2080" s="8">
        <v>6012</v>
      </c>
      <c r="B2080" s="9" t="s">
        <v>7812</v>
      </c>
      <c r="C2080" s="9" t="s">
        <v>22</v>
      </c>
      <c r="D2080" s="9" t="s">
        <v>7813</v>
      </c>
      <c r="E2080" s="18" t="s">
        <v>4847</v>
      </c>
      <c r="F2080" s="9" t="s">
        <v>7814</v>
      </c>
      <c r="G2080" s="12">
        <v>9</v>
      </c>
      <c r="H2080" s="9" t="s">
        <v>116</v>
      </c>
      <c r="I2080" s="9" t="s">
        <v>116</v>
      </c>
      <c r="J2080" s="12">
        <v>1</v>
      </c>
      <c r="K2080" s="13">
        <v>43573</v>
      </c>
      <c r="L2080" s="86">
        <f>(Tabla2[[#This Row],[release_year]]-'VARIANZA Y DES. EST'!$L$11)^2</f>
        <v>3.3116808838167522</v>
      </c>
      <c r="M2080" s="12">
        <v>2016</v>
      </c>
      <c r="N2080" s="9" t="s">
        <v>35</v>
      </c>
      <c r="O2080" s="9" t="s">
        <v>7493</v>
      </c>
      <c r="P2080" s="12">
        <v>91</v>
      </c>
      <c r="Q2080" s="12">
        <v>91</v>
      </c>
      <c r="R2080" s="12">
        <v>73.35918309004019</v>
      </c>
      <c r="S2080" s="12" t="s">
        <v>28</v>
      </c>
      <c r="T2080" s="9" t="s">
        <v>859</v>
      </c>
      <c r="U2080" s="9" t="s">
        <v>95</v>
      </c>
      <c r="V2080" s="9" t="s">
        <v>859</v>
      </c>
      <c r="W2080" s="14">
        <v>2</v>
      </c>
    </row>
    <row r="2081" spans="1:23" x14ac:dyDescent="0.25">
      <c r="A2081" s="8">
        <v>6048</v>
      </c>
      <c r="B2081" s="9" t="s">
        <v>7815</v>
      </c>
      <c r="C2081" s="9" t="s">
        <v>22</v>
      </c>
      <c r="D2081" s="9" t="s">
        <v>7816</v>
      </c>
      <c r="E2081" s="22" t="s">
        <v>7817</v>
      </c>
      <c r="F2081" s="23"/>
      <c r="G2081" s="12">
        <v>0</v>
      </c>
      <c r="H2081" s="9" t="s">
        <v>25</v>
      </c>
      <c r="I2081" s="9" t="s">
        <v>25</v>
      </c>
      <c r="J2081" s="12">
        <v>1</v>
      </c>
      <c r="K2081" s="13">
        <v>42853</v>
      </c>
      <c r="L2081" s="86">
        <f>(Tabla2[[#This Row],[release_year]]-'VARIANZA Y DES. EST'!$L$11)^2</f>
        <v>3.2471164275211517E-2</v>
      </c>
      <c r="M2081" s="12">
        <v>2014</v>
      </c>
      <c r="N2081" s="9" t="s">
        <v>43</v>
      </c>
      <c r="O2081" s="9" t="s">
        <v>7493</v>
      </c>
      <c r="P2081" s="12">
        <v>91</v>
      </c>
      <c r="Q2081" s="12">
        <v>91</v>
      </c>
      <c r="R2081" s="12">
        <v>73.35918309004019</v>
      </c>
      <c r="S2081" s="12" t="s">
        <v>28</v>
      </c>
      <c r="T2081" s="9" t="s">
        <v>57</v>
      </c>
      <c r="U2081" s="9" t="s">
        <v>57</v>
      </c>
      <c r="V2081" s="9" t="s">
        <v>57</v>
      </c>
      <c r="W2081" s="14">
        <v>1</v>
      </c>
    </row>
    <row r="2082" spans="1:23" x14ac:dyDescent="0.25">
      <c r="A2082" s="8">
        <v>6054</v>
      </c>
      <c r="B2082" s="9" t="s">
        <v>7818</v>
      </c>
      <c r="C2082" s="9" t="s">
        <v>22</v>
      </c>
      <c r="D2082" s="9" t="s">
        <v>7819</v>
      </c>
      <c r="E2082" s="18" t="s">
        <v>7820</v>
      </c>
      <c r="F2082" s="9" t="s">
        <v>7821</v>
      </c>
      <c r="G2082" s="12">
        <v>7</v>
      </c>
      <c r="H2082" s="9" t="s">
        <v>25</v>
      </c>
      <c r="I2082" s="9" t="s">
        <v>25</v>
      </c>
      <c r="J2082" s="12">
        <v>1</v>
      </c>
      <c r="K2082" s="13">
        <v>44071</v>
      </c>
      <c r="L2082" s="86">
        <f>(Tabla2[[#This Row],[release_year]]-'VARIANZA Y DES. EST'!$L$11)^2</f>
        <v>10.1136565849629</v>
      </c>
      <c r="M2082" s="12">
        <v>2011</v>
      </c>
      <c r="N2082" s="9" t="s">
        <v>82</v>
      </c>
      <c r="O2082" s="9" t="s">
        <v>7493</v>
      </c>
      <c r="P2082" s="12">
        <v>91</v>
      </c>
      <c r="Q2082" s="12">
        <v>91</v>
      </c>
      <c r="R2082" s="12">
        <v>73.35918309004019</v>
      </c>
      <c r="S2082" s="12" t="s">
        <v>28</v>
      </c>
      <c r="T2082" s="9" t="s">
        <v>5043</v>
      </c>
      <c r="U2082" s="9" t="s">
        <v>30</v>
      </c>
      <c r="V2082" s="9" t="s">
        <v>5043</v>
      </c>
      <c r="W2082" s="14">
        <v>3</v>
      </c>
    </row>
    <row r="2083" spans="1:23" x14ac:dyDescent="0.25">
      <c r="A2083" s="8">
        <v>6065</v>
      </c>
      <c r="B2083" s="9" t="s">
        <v>7822</v>
      </c>
      <c r="C2083" s="9" t="s">
        <v>22</v>
      </c>
      <c r="D2083" s="9" t="s">
        <v>7823</v>
      </c>
      <c r="E2083" s="22" t="s">
        <v>4598</v>
      </c>
      <c r="F2083" s="23"/>
      <c r="G2083" s="12">
        <v>0</v>
      </c>
      <c r="H2083" s="9" t="s">
        <v>25</v>
      </c>
      <c r="I2083" s="9" t="s">
        <v>25</v>
      </c>
      <c r="J2083" s="12">
        <v>1</v>
      </c>
      <c r="K2083" s="13">
        <v>43150</v>
      </c>
      <c r="L2083" s="86">
        <f>(Tabla2[[#This Row],[release_year]]-'VARIANZA Y DES. EST'!$L$11)^2</f>
        <v>7.9512857435875226</v>
      </c>
      <c r="M2083" s="12">
        <v>2017</v>
      </c>
      <c r="N2083" s="9" t="s">
        <v>35</v>
      </c>
      <c r="O2083" s="9" t="s">
        <v>7493</v>
      </c>
      <c r="P2083" s="12">
        <v>91</v>
      </c>
      <c r="Q2083" s="12">
        <v>91</v>
      </c>
      <c r="R2083" s="12">
        <v>73.35918309004019</v>
      </c>
      <c r="S2083" s="12" t="s">
        <v>28</v>
      </c>
      <c r="T2083" s="9" t="s">
        <v>57</v>
      </c>
      <c r="U2083" s="9" t="s">
        <v>57</v>
      </c>
      <c r="V2083" s="9" t="s">
        <v>57</v>
      </c>
      <c r="W2083" s="14">
        <v>1</v>
      </c>
    </row>
    <row r="2084" spans="1:23" x14ac:dyDescent="0.25">
      <c r="A2084" s="8">
        <v>6091</v>
      </c>
      <c r="B2084" s="9" t="s">
        <v>7824</v>
      </c>
      <c r="C2084" s="9" t="s">
        <v>22</v>
      </c>
      <c r="D2084" s="9" t="s">
        <v>7825</v>
      </c>
      <c r="E2084" s="18" t="s">
        <v>6298</v>
      </c>
      <c r="F2084" s="9" t="s">
        <v>7826</v>
      </c>
      <c r="G2084" s="12">
        <v>7</v>
      </c>
      <c r="H2084" s="9" t="s">
        <v>231</v>
      </c>
      <c r="I2084" s="9" t="s">
        <v>231</v>
      </c>
      <c r="J2084" s="12">
        <v>1</v>
      </c>
      <c r="K2084" s="13">
        <v>43994</v>
      </c>
      <c r="L2084" s="86">
        <f>(Tabla2[[#This Row],[release_year]]-'VARIANZA Y DES. EST'!$L$11)^2</f>
        <v>3.2471164275211517E-2</v>
      </c>
      <c r="M2084" s="12">
        <v>2014</v>
      </c>
      <c r="N2084" s="9" t="s">
        <v>35</v>
      </c>
      <c r="O2084" s="9" t="s">
        <v>7493</v>
      </c>
      <c r="P2084" s="12">
        <v>91</v>
      </c>
      <c r="Q2084" s="12">
        <v>91</v>
      </c>
      <c r="R2084" s="12">
        <v>73.35918309004019</v>
      </c>
      <c r="S2084" s="12" t="s">
        <v>28</v>
      </c>
      <c r="T2084" s="9" t="s">
        <v>3146</v>
      </c>
      <c r="U2084" s="9" t="s">
        <v>38</v>
      </c>
      <c r="V2084" s="9" t="s">
        <v>3146</v>
      </c>
      <c r="W2084" s="14">
        <v>3</v>
      </c>
    </row>
    <row r="2085" spans="1:23" x14ac:dyDescent="0.25">
      <c r="A2085" s="8">
        <v>6105</v>
      </c>
      <c r="B2085" s="9" t="s">
        <v>7827</v>
      </c>
      <c r="C2085" s="9" t="s">
        <v>22</v>
      </c>
      <c r="D2085" s="9" t="s">
        <v>7828</v>
      </c>
      <c r="E2085" s="18" t="s">
        <v>6198</v>
      </c>
      <c r="F2085" s="9" t="s">
        <v>7829</v>
      </c>
      <c r="G2085" s="12">
        <v>2</v>
      </c>
      <c r="H2085" s="9" t="s">
        <v>25</v>
      </c>
      <c r="I2085" s="9" t="s">
        <v>25</v>
      </c>
      <c r="J2085" s="12">
        <v>1</v>
      </c>
      <c r="K2085" s="13">
        <v>43160</v>
      </c>
      <c r="L2085" s="86">
        <f>(Tabla2[[#This Row],[release_year]]-'VARIANZA Y DES. EST'!$L$11)^2</f>
        <v>4.7532614447336705</v>
      </c>
      <c r="M2085" s="12">
        <v>2012</v>
      </c>
      <c r="N2085" s="9" t="s">
        <v>1991</v>
      </c>
      <c r="O2085" s="9" t="s">
        <v>7493</v>
      </c>
      <c r="P2085" s="12">
        <v>91</v>
      </c>
      <c r="Q2085" s="12">
        <v>91</v>
      </c>
      <c r="R2085" s="12">
        <v>73.35918309004019</v>
      </c>
      <c r="S2085" s="12" t="s">
        <v>28</v>
      </c>
      <c r="T2085" s="9" t="s">
        <v>57</v>
      </c>
      <c r="U2085" s="9" t="s">
        <v>57</v>
      </c>
      <c r="V2085" s="9" t="s">
        <v>57</v>
      </c>
      <c r="W2085" s="14">
        <v>1</v>
      </c>
    </row>
    <row r="2086" spans="1:23" x14ac:dyDescent="0.25">
      <c r="A2086" s="8">
        <v>6121</v>
      </c>
      <c r="B2086" s="9" t="s">
        <v>7830</v>
      </c>
      <c r="C2086" s="9" t="s">
        <v>22</v>
      </c>
      <c r="D2086" s="9" t="s">
        <v>7831</v>
      </c>
      <c r="E2086" s="9" t="s">
        <v>7832</v>
      </c>
      <c r="F2086" s="9" t="s">
        <v>7833</v>
      </c>
      <c r="G2086" s="12">
        <v>9</v>
      </c>
      <c r="H2086" s="9" t="s">
        <v>25</v>
      </c>
      <c r="I2086" s="9" t="s">
        <v>25</v>
      </c>
      <c r="J2086" s="12">
        <v>1</v>
      </c>
      <c r="K2086" s="13">
        <v>43284</v>
      </c>
      <c r="L2086" s="86">
        <f>(Tabla2[[#This Row],[release_year]]-'VARIANZA Y DES. EST'!$L$11)^2</f>
        <v>66.915632286109044</v>
      </c>
      <c r="M2086" s="12">
        <v>2006</v>
      </c>
      <c r="N2086" s="9" t="s">
        <v>1991</v>
      </c>
      <c r="O2086" s="9" t="s">
        <v>7493</v>
      </c>
      <c r="P2086" s="12">
        <v>91</v>
      </c>
      <c r="Q2086" s="12">
        <v>91</v>
      </c>
      <c r="R2086" s="12">
        <v>73.35918309004019</v>
      </c>
      <c r="S2086" s="12" t="s">
        <v>28</v>
      </c>
      <c r="T2086" s="9" t="s">
        <v>514</v>
      </c>
      <c r="U2086" s="9" t="s">
        <v>514</v>
      </c>
      <c r="V2086" s="9" t="s">
        <v>514</v>
      </c>
      <c r="W2086" s="14">
        <v>1</v>
      </c>
    </row>
    <row r="2087" spans="1:23" x14ac:dyDescent="0.25">
      <c r="A2087" s="8">
        <v>6193</v>
      </c>
      <c r="B2087" s="9" t="s">
        <v>7834</v>
      </c>
      <c r="C2087" s="9" t="s">
        <v>22</v>
      </c>
      <c r="D2087" s="9" t="s">
        <v>7835</v>
      </c>
      <c r="E2087" s="18" t="s">
        <v>7836</v>
      </c>
      <c r="F2087" s="9" t="s">
        <v>7837</v>
      </c>
      <c r="G2087" s="12">
        <v>7</v>
      </c>
      <c r="H2087" s="9" t="s">
        <v>160</v>
      </c>
      <c r="I2087" s="9" t="s">
        <v>160</v>
      </c>
      <c r="J2087" s="12">
        <v>1</v>
      </c>
      <c r="K2087" s="16">
        <v>43461</v>
      </c>
      <c r="L2087" s="86">
        <f>(Tabla2[[#This Row],[release_year]]-'VARIANZA Y DES. EST'!$L$11)^2</f>
        <v>14.590890603358293</v>
      </c>
      <c r="M2087" s="12">
        <v>2018</v>
      </c>
      <c r="N2087" s="9" t="s">
        <v>35</v>
      </c>
      <c r="O2087" s="9" t="s">
        <v>7493</v>
      </c>
      <c r="P2087" s="12">
        <v>91</v>
      </c>
      <c r="Q2087" s="12">
        <v>91</v>
      </c>
      <c r="R2087" s="12">
        <v>73.35918309004019</v>
      </c>
      <c r="S2087" s="12" t="s">
        <v>28</v>
      </c>
      <c r="T2087" s="9" t="s">
        <v>7838</v>
      </c>
      <c r="U2087" s="9" t="s">
        <v>45</v>
      </c>
      <c r="V2087" s="9" t="s">
        <v>7838</v>
      </c>
      <c r="W2087" s="14">
        <v>2</v>
      </c>
    </row>
    <row r="2088" spans="1:23" x14ac:dyDescent="0.25">
      <c r="A2088" s="8">
        <v>6218</v>
      </c>
      <c r="B2088" s="9" t="s">
        <v>7839</v>
      </c>
      <c r="C2088" s="9" t="s">
        <v>22</v>
      </c>
      <c r="D2088" s="9" t="s">
        <v>7840</v>
      </c>
      <c r="E2088" s="9" t="s">
        <v>7841</v>
      </c>
      <c r="F2088" s="9" t="s">
        <v>7842</v>
      </c>
      <c r="G2088" s="12">
        <v>8</v>
      </c>
      <c r="H2088" s="9" t="s">
        <v>518</v>
      </c>
      <c r="I2088" s="9" t="s">
        <v>518</v>
      </c>
      <c r="J2088" s="12">
        <v>1</v>
      </c>
      <c r="K2088" s="13">
        <v>43101</v>
      </c>
      <c r="L2088" s="86">
        <f>(Tabla2[[#This Row],[release_year]]-'VARIANZA Y DES. EST'!$L$11)^2</f>
        <v>66.915632286109044</v>
      </c>
      <c r="M2088" s="12">
        <v>2006</v>
      </c>
      <c r="N2088" s="9" t="s">
        <v>35</v>
      </c>
      <c r="O2088" s="9" t="s">
        <v>7493</v>
      </c>
      <c r="P2088" s="12">
        <v>91</v>
      </c>
      <c r="Q2088" s="12">
        <v>91</v>
      </c>
      <c r="R2088" s="12">
        <v>73.35918309004019</v>
      </c>
      <c r="S2088" s="12" t="s">
        <v>28</v>
      </c>
      <c r="T2088" s="9" t="s">
        <v>70</v>
      </c>
      <c r="U2088" s="9" t="s">
        <v>45</v>
      </c>
      <c r="V2088" s="9" t="s">
        <v>70</v>
      </c>
      <c r="W2088" s="14">
        <v>2</v>
      </c>
    </row>
    <row r="2089" spans="1:23" x14ac:dyDescent="0.25">
      <c r="A2089" s="8">
        <v>6246</v>
      </c>
      <c r="B2089" s="9" t="s">
        <v>7843</v>
      </c>
      <c r="C2089" s="9" t="s">
        <v>22</v>
      </c>
      <c r="D2089" s="9" t="s">
        <v>7844</v>
      </c>
      <c r="E2089" s="18" t="s">
        <v>7845</v>
      </c>
      <c r="F2089" s="9" t="s">
        <v>7846</v>
      </c>
      <c r="G2089" s="12">
        <v>8</v>
      </c>
      <c r="H2089" s="9" t="s">
        <v>1786</v>
      </c>
      <c r="I2089" s="9" t="s">
        <v>1786</v>
      </c>
      <c r="J2089" s="12">
        <v>1</v>
      </c>
      <c r="K2089" s="13">
        <v>43331</v>
      </c>
      <c r="L2089" s="86">
        <f>(Tabla2[[#This Row],[release_year]]-'VARIANZA Y DES. EST'!$L$11)^2</f>
        <v>1.3928663045044412</v>
      </c>
      <c r="M2089" s="12">
        <v>2013</v>
      </c>
      <c r="N2089" s="9" t="s">
        <v>35</v>
      </c>
      <c r="O2089" s="9" t="s">
        <v>7493</v>
      </c>
      <c r="P2089" s="12">
        <v>91</v>
      </c>
      <c r="Q2089" s="12">
        <v>91</v>
      </c>
      <c r="R2089" s="12">
        <v>73.35918309004019</v>
      </c>
      <c r="S2089" s="12" t="s">
        <v>28</v>
      </c>
      <c r="T2089" s="9" t="s">
        <v>859</v>
      </c>
      <c r="U2089" s="9" t="s">
        <v>95</v>
      </c>
      <c r="V2089" s="9" t="s">
        <v>859</v>
      </c>
      <c r="W2089" s="14">
        <v>2</v>
      </c>
    </row>
    <row r="2090" spans="1:23" x14ac:dyDescent="0.25">
      <c r="A2090" s="8">
        <v>6281</v>
      </c>
      <c r="B2090" s="9" t="s">
        <v>7847</v>
      </c>
      <c r="C2090" s="9" t="s">
        <v>22</v>
      </c>
      <c r="D2090" s="9" t="s">
        <v>7848</v>
      </c>
      <c r="E2090" s="18" t="s">
        <v>7849</v>
      </c>
      <c r="F2090" s="9" t="s">
        <v>7850</v>
      </c>
      <c r="G2090" s="12">
        <v>8</v>
      </c>
      <c r="H2090" s="9" t="s">
        <v>160</v>
      </c>
      <c r="I2090" s="9" t="s">
        <v>160</v>
      </c>
      <c r="J2090" s="12">
        <v>1</v>
      </c>
      <c r="K2090" s="13">
        <v>42948</v>
      </c>
      <c r="L2090" s="86">
        <f>(Tabla2[[#This Row],[release_year]]-'VARIANZA Y DES. EST'!$L$11)^2</f>
        <v>3.3116808838167522</v>
      </c>
      <c r="M2090" s="12">
        <v>2016</v>
      </c>
      <c r="N2090" s="9" t="s">
        <v>76</v>
      </c>
      <c r="O2090" s="9" t="s">
        <v>7493</v>
      </c>
      <c r="P2090" s="12">
        <v>91</v>
      </c>
      <c r="Q2090" s="12">
        <v>91</v>
      </c>
      <c r="R2090" s="12">
        <v>73.35918309004019</v>
      </c>
      <c r="S2090" s="12" t="s">
        <v>28</v>
      </c>
      <c r="T2090" s="9" t="s">
        <v>118</v>
      </c>
      <c r="U2090" s="9" t="s">
        <v>45</v>
      </c>
      <c r="V2090" s="9" t="s">
        <v>118</v>
      </c>
      <c r="W2090" s="14">
        <v>3</v>
      </c>
    </row>
    <row r="2091" spans="1:23" x14ac:dyDescent="0.25">
      <c r="A2091" s="8">
        <v>6329</v>
      </c>
      <c r="B2091" s="9" t="s">
        <v>7851</v>
      </c>
      <c r="C2091" s="9" t="s">
        <v>22</v>
      </c>
      <c r="D2091" s="9" t="s">
        <v>7852</v>
      </c>
      <c r="E2091" s="18" t="s">
        <v>7853</v>
      </c>
      <c r="F2091" s="9" t="s">
        <v>7854</v>
      </c>
      <c r="G2091" s="12">
        <v>6</v>
      </c>
      <c r="H2091" s="9" t="s">
        <v>1064</v>
      </c>
      <c r="I2091" s="9" t="s">
        <v>5017</v>
      </c>
      <c r="J2091" s="12">
        <v>2</v>
      </c>
      <c r="K2091" s="13">
        <v>42917</v>
      </c>
      <c r="L2091" s="86">
        <f>(Tabla2[[#This Row],[release_year]]-'VARIANZA Y DES. EST'!$L$11)^2</f>
        <v>7.9512857435875226</v>
      </c>
      <c r="M2091" s="12">
        <v>2017</v>
      </c>
      <c r="N2091" s="9" t="s">
        <v>76</v>
      </c>
      <c r="O2091" s="9" t="s">
        <v>7493</v>
      </c>
      <c r="P2091" s="12">
        <v>91</v>
      </c>
      <c r="Q2091" s="12">
        <v>91</v>
      </c>
      <c r="R2091" s="12">
        <v>73.35918309004019</v>
      </c>
      <c r="S2091" s="12" t="s">
        <v>28</v>
      </c>
      <c r="T2091" s="9" t="s">
        <v>460</v>
      </c>
      <c r="U2091" s="9" t="s">
        <v>45</v>
      </c>
      <c r="V2091" s="9" t="s">
        <v>460</v>
      </c>
      <c r="W2091" s="14">
        <v>3</v>
      </c>
    </row>
    <row r="2092" spans="1:23" x14ac:dyDescent="0.25">
      <c r="A2092" s="8">
        <v>6334</v>
      </c>
      <c r="B2092" s="9" t="s">
        <v>7855</v>
      </c>
      <c r="C2092" s="9" t="s">
        <v>22</v>
      </c>
      <c r="D2092" s="9" t="s">
        <v>7856</v>
      </c>
      <c r="E2092" s="9" t="s">
        <v>7857</v>
      </c>
      <c r="F2092" s="9" t="s">
        <v>7858</v>
      </c>
      <c r="G2092" s="12">
        <v>9</v>
      </c>
      <c r="H2092" s="9" t="s">
        <v>279</v>
      </c>
      <c r="I2092" s="9" t="s">
        <v>7771</v>
      </c>
      <c r="J2092" s="12">
        <v>2</v>
      </c>
      <c r="K2092" s="13">
        <v>42774</v>
      </c>
      <c r="L2092" s="86">
        <f>(Tabla2[[#This Row],[release_year]]-'VARIANZA Y DES. EST'!$L$11)^2</f>
        <v>0.67207602404598188</v>
      </c>
      <c r="M2092" s="12">
        <v>2015</v>
      </c>
      <c r="N2092" s="9" t="s">
        <v>99</v>
      </c>
      <c r="O2092" s="9" t="s">
        <v>7493</v>
      </c>
      <c r="P2092" s="12">
        <v>91</v>
      </c>
      <c r="Q2092" s="12">
        <v>91</v>
      </c>
      <c r="R2092" s="12">
        <v>73.35918309004019</v>
      </c>
      <c r="S2092" s="12" t="s">
        <v>28</v>
      </c>
      <c r="T2092" s="9" t="s">
        <v>30</v>
      </c>
      <c r="U2092" s="9" t="s">
        <v>30</v>
      </c>
      <c r="V2092" s="9" t="s">
        <v>30</v>
      </c>
      <c r="W2092" s="14">
        <v>1</v>
      </c>
    </row>
    <row r="2093" spans="1:23" x14ac:dyDescent="0.25">
      <c r="A2093" s="8">
        <v>6383</v>
      </c>
      <c r="B2093" s="9" t="s">
        <v>7859</v>
      </c>
      <c r="C2093" s="9" t="s">
        <v>22</v>
      </c>
      <c r="D2093" s="9" t="s">
        <v>7860</v>
      </c>
      <c r="E2093" s="18" t="s">
        <v>7273</v>
      </c>
      <c r="F2093" s="9" t="s">
        <v>7861</v>
      </c>
      <c r="G2093" s="12">
        <v>10</v>
      </c>
      <c r="H2093" s="9" t="s">
        <v>160</v>
      </c>
      <c r="I2093" s="9" t="s">
        <v>160</v>
      </c>
      <c r="J2093" s="12">
        <v>1</v>
      </c>
      <c r="K2093" s="13">
        <v>42910</v>
      </c>
      <c r="L2093" s="86">
        <f>(Tabla2[[#This Row],[release_year]]-'VARIANZA Y DES. EST'!$L$11)^2</f>
        <v>3.3116808838167522</v>
      </c>
      <c r="M2093" s="12">
        <v>2016</v>
      </c>
      <c r="N2093" s="9" t="s">
        <v>82</v>
      </c>
      <c r="O2093" s="9" t="s">
        <v>7493</v>
      </c>
      <c r="P2093" s="12">
        <v>91</v>
      </c>
      <c r="Q2093" s="12">
        <v>91</v>
      </c>
      <c r="R2093" s="12">
        <v>73.35918309004019</v>
      </c>
      <c r="S2093" s="12" t="s">
        <v>28</v>
      </c>
      <c r="T2093" s="9" t="s">
        <v>111</v>
      </c>
      <c r="U2093" s="9" t="s">
        <v>30</v>
      </c>
      <c r="V2093" s="9" t="s">
        <v>111</v>
      </c>
      <c r="W2093" s="14">
        <v>2</v>
      </c>
    </row>
    <row r="2094" spans="1:23" x14ac:dyDescent="0.25">
      <c r="A2094" s="8">
        <v>6494</v>
      </c>
      <c r="B2094" s="9" t="s">
        <v>7862</v>
      </c>
      <c r="C2094" s="9" t="s">
        <v>22</v>
      </c>
      <c r="D2094" s="9" t="s">
        <v>7863</v>
      </c>
      <c r="E2094" s="9" t="s">
        <v>7864</v>
      </c>
      <c r="F2094" s="9" t="s">
        <v>7865</v>
      </c>
      <c r="G2094" s="12">
        <v>8</v>
      </c>
      <c r="H2094" s="9" t="s">
        <v>25</v>
      </c>
      <c r="I2094" s="9" t="s">
        <v>25</v>
      </c>
      <c r="J2094" s="12">
        <v>1</v>
      </c>
      <c r="K2094" s="13">
        <v>43191</v>
      </c>
      <c r="L2094" s="86">
        <f>(Tabla2[[#This Row],[release_year]]-'VARIANZA Y DES. EST'!$L$11)^2</f>
        <v>448.60076910908901</v>
      </c>
      <c r="M2094" s="12">
        <v>1993</v>
      </c>
      <c r="N2094" s="9" t="s">
        <v>82</v>
      </c>
      <c r="O2094" s="9" t="s">
        <v>7493</v>
      </c>
      <c r="P2094" s="12">
        <v>91</v>
      </c>
      <c r="Q2094" s="12">
        <v>91</v>
      </c>
      <c r="R2094" s="12">
        <v>73.35918309004019</v>
      </c>
      <c r="S2094" s="12" t="s">
        <v>28</v>
      </c>
      <c r="T2094" s="9" t="s">
        <v>45</v>
      </c>
      <c r="U2094" s="9" t="s">
        <v>45</v>
      </c>
      <c r="V2094" s="9" t="s">
        <v>45</v>
      </c>
      <c r="W2094" s="14">
        <v>1</v>
      </c>
    </row>
    <row r="2095" spans="1:23" x14ac:dyDescent="0.25">
      <c r="A2095" s="8">
        <v>6512</v>
      </c>
      <c r="B2095" s="9" t="s">
        <v>7866</v>
      </c>
      <c r="C2095" s="9" t="s">
        <v>22</v>
      </c>
      <c r="D2095" s="9" t="s">
        <v>7867</v>
      </c>
      <c r="E2095" s="18" t="s">
        <v>7868</v>
      </c>
      <c r="F2095" s="9" t="s">
        <v>7869</v>
      </c>
      <c r="G2095" s="12">
        <v>8</v>
      </c>
      <c r="H2095" s="9" t="s">
        <v>25</v>
      </c>
      <c r="I2095" s="9" t="s">
        <v>25</v>
      </c>
      <c r="J2095" s="12">
        <v>1</v>
      </c>
      <c r="K2095" s="13">
        <v>43770</v>
      </c>
      <c r="L2095" s="86">
        <f>(Tabla2[[#This Row],[release_year]]-'VARIANZA Y DES. EST'!$L$11)^2</f>
        <v>51.555237145879822</v>
      </c>
      <c r="M2095" s="12">
        <v>2007</v>
      </c>
      <c r="N2095" s="9" t="s">
        <v>43</v>
      </c>
      <c r="O2095" s="9" t="s">
        <v>7493</v>
      </c>
      <c r="P2095" s="12">
        <v>91</v>
      </c>
      <c r="Q2095" s="12">
        <v>91</v>
      </c>
      <c r="R2095" s="12">
        <v>73.35918309004019</v>
      </c>
      <c r="S2095" s="12" t="s">
        <v>28</v>
      </c>
      <c r="T2095" s="9" t="s">
        <v>4567</v>
      </c>
      <c r="U2095" s="9" t="s">
        <v>38</v>
      </c>
      <c r="V2095" s="9" t="s">
        <v>4567</v>
      </c>
      <c r="W2095" s="14">
        <v>2</v>
      </c>
    </row>
    <row r="2096" spans="1:23" x14ac:dyDescent="0.25">
      <c r="A2096" s="8">
        <v>6565</v>
      </c>
      <c r="B2096" s="9" t="s">
        <v>7870</v>
      </c>
      <c r="C2096" s="9" t="s">
        <v>22</v>
      </c>
      <c r="D2096" s="9" t="s">
        <v>7871</v>
      </c>
      <c r="E2096" s="18" t="s">
        <v>7872</v>
      </c>
      <c r="F2096" s="9" t="s">
        <v>7873</v>
      </c>
      <c r="G2096" s="12">
        <v>8</v>
      </c>
      <c r="H2096" s="9" t="s">
        <v>518</v>
      </c>
      <c r="I2096" s="9" t="s">
        <v>518</v>
      </c>
      <c r="J2096" s="12">
        <v>1</v>
      </c>
      <c r="K2096" s="16">
        <v>43084</v>
      </c>
      <c r="L2096" s="86">
        <f>(Tabla2[[#This Row],[release_year]]-'VARIANZA Y DES. EST'!$L$11)^2</f>
        <v>3.3116808838167522</v>
      </c>
      <c r="M2096" s="12">
        <v>2016</v>
      </c>
      <c r="N2096" s="9" t="s">
        <v>76</v>
      </c>
      <c r="O2096" s="9" t="s">
        <v>7493</v>
      </c>
      <c r="P2096" s="12">
        <v>91</v>
      </c>
      <c r="Q2096" s="12">
        <v>91</v>
      </c>
      <c r="R2096" s="12">
        <v>73.35918309004019</v>
      </c>
      <c r="S2096" s="12" t="s">
        <v>28</v>
      </c>
      <c r="T2096" s="9" t="s">
        <v>460</v>
      </c>
      <c r="U2096" s="9" t="s">
        <v>45</v>
      </c>
      <c r="V2096" s="9" t="s">
        <v>460</v>
      </c>
      <c r="W2096" s="14">
        <v>3</v>
      </c>
    </row>
    <row r="2097" spans="1:23" x14ac:dyDescent="0.25">
      <c r="A2097" s="8">
        <v>6658</v>
      </c>
      <c r="B2097" s="9" t="s">
        <v>7874</v>
      </c>
      <c r="C2097" s="9" t="s">
        <v>22</v>
      </c>
      <c r="D2097" s="9" t="s">
        <v>7875</v>
      </c>
      <c r="E2097" s="18" t="s">
        <v>7876</v>
      </c>
      <c r="F2097" s="9" t="s">
        <v>7877</v>
      </c>
      <c r="G2097" s="12">
        <v>12</v>
      </c>
      <c r="H2097" s="9" t="s">
        <v>25</v>
      </c>
      <c r="I2097" s="9" t="s">
        <v>25</v>
      </c>
      <c r="J2097" s="12">
        <v>1</v>
      </c>
      <c r="K2097" s="13">
        <v>43739</v>
      </c>
      <c r="L2097" s="86">
        <f>(Tabla2[[#This Row],[release_year]]-'VARIANZA Y DES. EST'!$L$11)^2</f>
        <v>3.2471164275211517E-2</v>
      </c>
      <c r="M2097" s="12">
        <v>2014</v>
      </c>
      <c r="N2097" s="9" t="s">
        <v>99</v>
      </c>
      <c r="O2097" s="9" t="s">
        <v>7493</v>
      </c>
      <c r="P2097" s="12">
        <v>91</v>
      </c>
      <c r="Q2097" s="12">
        <v>91</v>
      </c>
      <c r="R2097" s="12">
        <v>73.35918309004019</v>
      </c>
      <c r="S2097" s="12" t="s">
        <v>28</v>
      </c>
      <c r="T2097" s="9" t="s">
        <v>29</v>
      </c>
      <c r="U2097" s="9" t="s">
        <v>30</v>
      </c>
      <c r="V2097" s="9" t="s">
        <v>29</v>
      </c>
      <c r="W2097" s="14">
        <v>2</v>
      </c>
    </row>
    <row r="2098" spans="1:23" x14ac:dyDescent="0.25">
      <c r="A2098" s="8">
        <v>6699</v>
      </c>
      <c r="B2098" s="9" t="s">
        <v>7878</v>
      </c>
      <c r="C2098" s="9" t="s">
        <v>22</v>
      </c>
      <c r="D2098" s="9" t="s">
        <v>7879</v>
      </c>
      <c r="E2098" s="18" t="s">
        <v>7880</v>
      </c>
      <c r="F2098" s="9" t="s">
        <v>7881</v>
      </c>
      <c r="G2098" s="12">
        <v>6</v>
      </c>
      <c r="H2098" s="9" t="s">
        <v>160</v>
      </c>
      <c r="I2098" s="9" t="s">
        <v>7882</v>
      </c>
      <c r="J2098" s="12">
        <v>3</v>
      </c>
      <c r="K2098" s="13">
        <v>43296</v>
      </c>
      <c r="L2098" s="86">
        <f>(Tabla2[[#This Row],[release_year]]-'VARIANZA Y DES. EST'!$L$11)^2</f>
        <v>1.3928663045044412</v>
      </c>
      <c r="M2098" s="12">
        <v>2013</v>
      </c>
      <c r="N2098" s="9" t="s">
        <v>1991</v>
      </c>
      <c r="O2098" s="9" t="s">
        <v>7493</v>
      </c>
      <c r="P2098" s="12">
        <v>91</v>
      </c>
      <c r="Q2098" s="12">
        <v>91</v>
      </c>
      <c r="R2098" s="12">
        <v>73.35918309004019</v>
      </c>
      <c r="S2098" s="12" t="s">
        <v>28</v>
      </c>
      <c r="T2098" s="9" t="s">
        <v>5255</v>
      </c>
      <c r="U2098" s="9" t="s">
        <v>5256</v>
      </c>
      <c r="V2098" s="9" t="s">
        <v>5255</v>
      </c>
      <c r="W2098" s="14">
        <v>2</v>
      </c>
    </row>
    <row r="2099" spans="1:23" x14ac:dyDescent="0.25">
      <c r="A2099" s="8">
        <v>6708</v>
      </c>
      <c r="B2099" s="9" t="s">
        <v>7883</v>
      </c>
      <c r="C2099" s="9" t="s">
        <v>22</v>
      </c>
      <c r="D2099" s="9" t="s">
        <v>7884</v>
      </c>
      <c r="E2099" s="18"/>
      <c r="F2099" s="9" t="s">
        <v>7885</v>
      </c>
      <c r="G2099" s="12">
        <v>2</v>
      </c>
      <c r="H2099" s="9" t="s">
        <v>518</v>
      </c>
      <c r="I2099" s="9" t="s">
        <v>518</v>
      </c>
      <c r="J2099" s="12">
        <v>1</v>
      </c>
      <c r="K2099" s="13">
        <v>43191</v>
      </c>
      <c r="L2099" s="86">
        <f>(Tabla2[[#This Row],[release_year]]-'VARIANZA Y DES. EST'!$L$11)^2</f>
        <v>14.590890603358293</v>
      </c>
      <c r="M2099" s="12">
        <v>2018</v>
      </c>
      <c r="N2099" s="9" t="s">
        <v>35</v>
      </c>
      <c r="O2099" s="9" t="s">
        <v>7493</v>
      </c>
      <c r="P2099" s="12">
        <v>91</v>
      </c>
      <c r="Q2099" s="12">
        <v>91</v>
      </c>
      <c r="R2099" s="12">
        <v>73.35918309004019</v>
      </c>
      <c r="S2099" s="12" t="s">
        <v>28</v>
      </c>
      <c r="T2099" s="9" t="s">
        <v>7886</v>
      </c>
      <c r="U2099" s="9" t="s">
        <v>239</v>
      </c>
      <c r="V2099" s="9" t="s">
        <v>7886</v>
      </c>
      <c r="W2099" s="14">
        <v>3</v>
      </c>
    </row>
    <row r="2100" spans="1:23" x14ac:dyDescent="0.25">
      <c r="A2100" s="8">
        <v>6739</v>
      </c>
      <c r="B2100" s="9" t="s">
        <v>7887</v>
      </c>
      <c r="C2100" s="9" t="s">
        <v>22</v>
      </c>
      <c r="D2100" s="9" t="s">
        <v>7888</v>
      </c>
      <c r="E2100" s="18" t="s">
        <v>7889</v>
      </c>
      <c r="F2100" s="18" t="s">
        <v>7890</v>
      </c>
      <c r="G2100" s="12">
        <v>9</v>
      </c>
      <c r="H2100" s="9" t="s">
        <v>25</v>
      </c>
      <c r="I2100" s="9" t="s">
        <v>25</v>
      </c>
      <c r="J2100" s="12">
        <v>1</v>
      </c>
      <c r="K2100" s="13">
        <v>43701</v>
      </c>
      <c r="L2100" s="86">
        <f>(Tabla2[[#This Row],[release_year]]-'VARIANZA Y DES. EST'!$L$11)^2</f>
        <v>23.230495463129063</v>
      </c>
      <c r="M2100" s="12">
        <v>2019</v>
      </c>
      <c r="N2100" s="9" t="s">
        <v>35</v>
      </c>
      <c r="O2100" s="9" t="s">
        <v>7493</v>
      </c>
      <c r="P2100" s="12">
        <v>91</v>
      </c>
      <c r="Q2100" s="12">
        <v>91</v>
      </c>
      <c r="R2100" s="12">
        <v>73.35918309004019</v>
      </c>
      <c r="S2100" s="12" t="s">
        <v>28</v>
      </c>
      <c r="T2100" s="9" t="s">
        <v>3969</v>
      </c>
      <c r="U2100" s="9" t="s">
        <v>3969</v>
      </c>
      <c r="V2100" s="9" t="s">
        <v>3969</v>
      </c>
      <c r="W2100" s="14">
        <v>1</v>
      </c>
    </row>
    <row r="2101" spans="1:23" x14ac:dyDescent="0.25">
      <c r="A2101" s="8">
        <v>6797</v>
      </c>
      <c r="B2101" s="9" t="s">
        <v>7891</v>
      </c>
      <c r="C2101" s="9" t="s">
        <v>22</v>
      </c>
      <c r="D2101" s="9" t="s">
        <v>7892</v>
      </c>
      <c r="E2101" s="18" t="s">
        <v>7893</v>
      </c>
      <c r="F2101" s="9" t="s">
        <v>7894</v>
      </c>
      <c r="G2101" s="12">
        <v>14</v>
      </c>
      <c r="H2101" s="9" t="s">
        <v>25</v>
      </c>
      <c r="I2101" s="9" t="s">
        <v>25</v>
      </c>
      <c r="J2101" s="12">
        <v>1</v>
      </c>
      <c r="K2101" s="13">
        <v>44056</v>
      </c>
      <c r="L2101" s="86">
        <f>(Tabla2[[#This Row],[release_year]]-'VARIANZA Y DES. EST'!$L$11)^2</f>
        <v>14.590890603358293</v>
      </c>
      <c r="M2101" s="12">
        <v>2018</v>
      </c>
      <c r="N2101" s="9" t="s">
        <v>76</v>
      </c>
      <c r="O2101" s="9" t="s">
        <v>7493</v>
      </c>
      <c r="P2101" s="12">
        <v>91</v>
      </c>
      <c r="Q2101" s="12">
        <v>91</v>
      </c>
      <c r="R2101" s="12">
        <v>73.35918309004019</v>
      </c>
      <c r="S2101" s="12" t="s">
        <v>28</v>
      </c>
      <c r="T2101" s="9" t="s">
        <v>94</v>
      </c>
      <c r="U2101" s="9" t="s">
        <v>95</v>
      </c>
      <c r="V2101" s="9" t="s">
        <v>94</v>
      </c>
      <c r="W2101" s="14">
        <v>3</v>
      </c>
    </row>
    <row r="2102" spans="1:23" x14ac:dyDescent="0.25">
      <c r="A2102" s="8">
        <v>6904</v>
      </c>
      <c r="B2102" s="9" t="s">
        <v>7895</v>
      </c>
      <c r="C2102" s="9" t="s">
        <v>22</v>
      </c>
      <c r="D2102" s="9" t="s">
        <v>7896</v>
      </c>
      <c r="E2102" s="18" t="s">
        <v>7845</v>
      </c>
      <c r="F2102" s="9" t="s">
        <v>7897</v>
      </c>
      <c r="G2102" s="12">
        <v>8</v>
      </c>
      <c r="H2102" s="9" t="s">
        <v>1786</v>
      </c>
      <c r="I2102" s="9" t="s">
        <v>1786</v>
      </c>
      <c r="J2102" s="12">
        <v>1</v>
      </c>
      <c r="K2102" s="13">
        <v>43331</v>
      </c>
      <c r="L2102" s="86">
        <f>(Tabla2[[#This Row],[release_year]]-'VARIANZA Y DES. EST'!$L$11)^2</f>
        <v>0.67207602404598188</v>
      </c>
      <c r="M2102" s="12">
        <v>2015</v>
      </c>
      <c r="N2102" s="9" t="s">
        <v>76</v>
      </c>
      <c r="O2102" s="9" t="s">
        <v>7493</v>
      </c>
      <c r="P2102" s="12">
        <v>91</v>
      </c>
      <c r="Q2102" s="12">
        <v>91</v>
      </c>
      <c r="R2102" s="12">
        <v>73.35918309004019</v>
      </c>
      <c r="S2102" s="12" t="s">
        <v>28</v>
      </c>
      <c r="T2102" s="9" t="s">
        <v>859</v>
      </c>
      <c r="U2102" s="9" t="s">
        <v>95</v>
      </c>
      <c r="V2102" s="9" t="s">
        <v>859</v>
      </c>
      <c r="W2102" s="14">
        <v>2</v>
      </c>
    </row>
    <row r="2103" spans="1:23" x14ac:dyDescent="0.25">
      <c r="A2103" s="8">
        <v>6921</v>
      </c>
      <c r="B2103" s="9" t="s">
        <v>7898</v>
      </c>
      <c r="C2103" s="9" t="s">
        <v>22</v>
      </c>
      <c r="D2103" s="9" t="s">
        <v>7899</v>
      </c>
      <c r="E2103" s="9" t="s">
        <v>7900</v>
      </c>
      <c r="F2103" s="9" t="s">
        <v>7901</v>
      </c>
      <c r="G2103" s="12">
        <v>10</v>
      </c>
      <c r="H2103" s="9" t="s">
        <v>25</v>
      </c>
      <c r="I2103" s="9" t="s">
        <v>25</v>
      </c>
      <c r="J2103" s="12">
        <v>1</v>
      </c>
      <c r="K2103" s="13">
        <v>43101</v>
      </c>
      <c r="L2103" s="86">
        <f>(Tabla2[[#This Row],[release_year]]-'VARIANZA Y DES. EST'!$L$11)^2</f>
        <v>7.9512857435875226</v>
      </c>
      <c r="M2103" s="12">
        <v>2017</v>
      </c>
      <c r="N2103" s="9" t="s">
        <v>76</v>
      </c>
      <c r="O2103" s="9" t="s">
        <v>7493</v>
      </c>
      <c r="P2103" s="12">
        <v>91</v>
      </c>
      <c r="Q2103" s="12">
        <v>91</v>
      </c>
      <c r="R2103" s="12">
        <v>73.35918309004019</v>
      </c>
      <c r="S2103" s="12" t="s">
        <v>28</v>
      </c>
      <c r="T2103" s="9" t="s">
        <v>3389</v>
      </c>
      <c r="U2103" s="9" t="s">
        <v>514</v>
      </c>
      <c r="V2103" s="9" t="s">
        <v>3389</v>
      </c>
      <c r="W2103" s="14">
        <v>2</v>
      </c>
    </row>
    <row r="2104" spans="1:23" x14ac:dyDescent="0.25">
      <c r="A2104" s="8">
        <v>7002</v>
      </c>
      <c r="B2104" s="9" t="s">
        <v>7902</v>
      </c>
      <c r="C2104" s="9" t="s">
        <v>22</v>
      </c>
      <c r="D2104" s="9" t="s">
        <v>7903</v>
      </c>
      <c r="E2104" s="20" t="s">
        <v>3759</v>
      </c>
      <c r="F2104" s="21"/>
      <c r="G2104" s="12">
        <v>0</v>
      </c>
      <c r="H2104" s="12"/>
      <c r="I2104" s="9"/>
      <c r="J2104" s="12">
        <v>0</v>
      </c>
      <c r="K2104" s="13">
        <v>43129</v>
      </c>
      <c r="L2104" s="86">
        <f>(Tabla2[[#This Row],[release_year]]-'VARIANZA Y DES. EST'!$L$11)^2</f>
        <v>7.9512857435875226</v>
      </c>
      <c r="M2104" s="12">
        <v>2017</v>
      </c>
      <c r="N2104" s="9" t="s">
        <v>82</v>
      </c>
      <c r="O2104" s="9" t="s">
        <v>7493</v>
      </c>
      <c r="P2104" s="12">
        <v>91</v>
      </c>
      <c r="Q2104" s="12">
        <v>91</v>
      </c>
      <c r="R2104" s="12">
        <v>73.35918309004019</v>
      </c>
      <c r="S2104" s="12" t="s">
        <v>28</v>
      </c>
      <c r="T2104" s="9" t="s">
        <v>105</v>
      </c>
      <c r="U2104" s="9" t="s">
        <v>57</v>
      </c>
      <c r="V2104" s="9" t="s">
        <v>105</v>
      </c>
      <c r="W2104" s="14">
        <v>2</v>
      </c>
    </row>
    <row r="2105" spans="1:23" x14ac:dyDescent="0.25">
      <c r="A2105" s="8">
        <v>7028</v>
      </c>
      <c r="B2105" s="9" t="s">
        <v>7904</v>
      </c>
      <c r="C2105" s="9" t="s">
        <v>22</v>
      </c>
      <c r="D2105" s="9" t="s">
        <v>7905</v>
      </c>
      <c r="E2105" s="18" t="s">
        <v>7906</v>
      </c>
      <c r="F2105" s="18" t="s">
        <v>7907</v>
      </c>
      <c r="G2105" s="12">
        <v>5</v>
      </c>
      <c r="H2105" s="9" t="s">
        <v>25</v>
      </c>
      <c r="I2105" s="9" t="s">
        <v>7908</v>
      </c>
      <c r="J2105" s="12">
        <v>3</v>
      </c>
      <c r="K2105" s="16">
        <v>43760</v>
      </c>
      <c r="L2105" s="86">
        <f>(Tabla2[[#This Row],[release_year]]-'VARIANZA Y DES. EST'!$L$11)^2</f>
        <v>0.67207602404598188</v>
      </c>
      <c r="M2105" s="12">
        <v>2015</v>
      </c>
      <c r="N2105" s="9" t="s">
        <v>1991</v>
      </c>
      <c r="O2105" s="9" t="s">
        <v>7493</v>
      </c>
      <c r="P2105" s="12">
        <v>91</v>
      </c>
      <c r="Q2105" s="12">
        <v>91</v>
      </c>
      <c r="R2105" s="12">
        <v>73.35918309004019</v>
      </c>
      <c r="S2105" s="12" t="s">
        <v>28</v>
      </c>
      <c r="T2105" s="9" t="s">
        <v>6410</v>
      </c>
      <c r="U2105" s="9" t="s">
        <v>38</v>
      </c>
      <c r="V2105" s="9" t="s">
        <v>6410</v>
      </c>
      <c r="W2105" s="14">
        <v>2</v>
      </c>
    </row>
    <row r="2106" spans="1:23" x14ac:dyDescent="0.25">
      <c r="A2106" s="8">
        <v>7044</v>
      </c>
      <c r="B2106" s="9" t="s">
        <v>7909</v>
      </c>
      <c r="C2106" s="9" t="s">
        <v>22</v>
      </c>
      <c r="D2106" s="9" t="s">
        <v>7910</v>
      </c>
      <c r="E2106" s="18" t="s">
        <v>7911</v>
      </c>
      <c r="F2106" s="9" t="s">
        <v>7912</v>
      </c>
      <c r="G2106" s="12">
        <v>10</v>
      </c>
      <c r="H2106" s="9" t="s">
        <v>25</v>
      </c>
      <c r="I2106" s="9" t="s">
        <v>25</v>
      </c>
      <c r="J2106" s="12">
        <v>1</v>
      </c>
      <c r="K2106" s="13">
        <v>43724</v>
      </c>
      <c r="L2106" s="86">
        <f>(Tabla2[[#This Row],[release_year]]-'VARIANZA Y DES. EST'!$L$11)^2</f>
        <v>3.3116808838167522</v>
      </c>
      <c r="M2106" s="12">
        <v>2016</v>
      </c>
      <c r="N2106" s="9" t="s">
        <v>1991</v>
      </c>
      <c r="O2106" s="9" t="s">
        <v>7493</v>
      </c>
      <c r="P2106" s="12">
        <v>91</v>
      </c>
      <c r="Q2106" s="12">
        <v>91</v>
      </c>
      <c r="R2106" s="12">
        <v>73.35918309004019</v>
      </c>
      <c r="S2106" s="12" t="s">
        <v>28</v>
      </c>
      <c r="T2106" s="9" t="s">
        <v>5577</v>
      </c>
      <c r="U2106" s="9" t="s">
        <v>38</v>
      </c>
      <c r="V2106" s="9" t="s">
        <v>5577</v>
      </c>
      <c r="W2106" s="14">
        <v>2</v>
      </c>
    </row>
    <row r="2107" spans="1:23" x14ac:dyDescent="0.25">
      <c r="A2107" s="8">
        <v>7093</v>
      </c>
      <c r="B2107" s="9" t="s">
        <v>7913</v>
      </c>
      <c r="C2107" s="9" t="s">
        <v>22</v>
      </c>
      <c r="D2107" s="9" t="s">
        <v>7914</v>
      </c>
      <c r="E2107" s="10" t="s">
        <v>7915</v>
      </c>
      <c r="F2107" s="11"/>
      <c r="G2107" s="12">
        <v>0</v>
      </c>
      <c r="H2107" s="9" t="s">
        <v>160</v>
      </c>
      <c r="I2107" s="9" t="s">
        <v>160</v>
      </c>
      <c r="J2107" s="12">
        <v>1</v>
      </c>
      <c r="K2107" s="13">
        <v>43479</v>
      </c>
      <c r="L2107" s="86">
        <f>(Tabla2[[#This Row],[release_year]]-'VARIANZA Y DES. EST'!$L$11)^2</f>
        <v>14.590890603358293</v>
      </c>
      <c r="M2107" s="12">
        <v>2018</v>
      </c>
      <c r="N2107" s="9" t="s">
        <v>82</v>
      </c>
      <c r="O2107" s="9" t="s">
        <v>7493</v>
      </c>
      <c r="P2107" s="12">
        <v>91</v>
      </c>
      <c r="Q2107" s="12">
        <v>91</v>
      </c>
      <c r="R2107" s="12">
        <v>73.35918309004019</v>
      </c>
      <c r="S2107" s="12" t="s">
        <v>28</v>
      </c>
      <c r="T2107" s="9" t="s">
        <v>57</v>
      </c>
      <c r="U2107" s="9" t="s">
        <v>57</v>
      </c>
      <c r="V2107" s="9" t="s">
        <v>57</v>
      </c>
      <c r="W2107" s="14">
        <v>1</v>
      </c>
    </row>
    <row r="2108" spans="1:23" x14ac:dyDescent="0.25">
      <c r="A2108" s="8">
        <v>7106</v>
      </c>
      <c r="B2108" s="9" t="s">
        <v>7916</v>
      </c>
      <c r="C2108" s="9" t="s">
        <v>22</v>
      </c>
      <c r="D2108" s="9" t="s">
        <v>7917</v>
      </c>
      <c r="E2108" s="18" t="s">
        <v>7918</v>
      </c>
      <c r="F2108" s="9" t="s">
        <v>7919</v>
      </c>
      <c r="G2108" s="12">
        <v>10</v>
      </c>
      <c r="H2108" s="9" t="s">
        <v>390</v>
      </c>
      <c r="I2108" s="9" t="s">
        <v>390</v>
      </c>
      <c r="J2108" s="12">
        <v>1</v>
      </c>
      <c r="K2108" s="13">
        <v>42430</v>
      </c>
      <c r="L2108" s="86">
        <f>(Tabla2[[#This Row],[release_year]]-'VARIANZA Y DES. EST'!$L$11)^2</f>
        <v>0.67207602404598188</v>
      </c>
      <c r="M2108" s="12">
        <v>2015</v>
      </c>
      <c r="N2108" s="9" t="s">
        <v>76</v>
      </c>
      <c r="O2108" s="9" t="s">
        <v>7493</v>
      </c>
      <c r="P2108" s="12">
        <v>91</v>
      </c>
      <c r="Q2108" s="12">
        <v>91</v>
      </c>
      <c r="R2108" s="12">
        <v>73.35918309004019</v>
      </c>
      <c r="S2108" s="12" t="s">
        <v>28</v>
      </c>
      <c r="T2108" s="9" t="s">
        <v>3625</v>
      </c>
      <c r="U2108" s="9" t="s">
        <v>95</v>
      </c>
      <c r="V2108" s="9" t="s">
        <v>3625</v>
      </c>
      <c r="W2108" s="14">
        <v>3</v>
      </c>
    </row>
    <row r="2109" spans="1:23" x14ac:dyDescent="0.25">
      <c r="A2109" s="8">
        <v>7146</v>
      </c>
      <c r="B2109" s="9" t="s">
        <v>7920</v>
      </c>
      <c r="C2109" s="9" t="s">
        <v>22</v>
      </c>
      <c r="D2109" s="9" t="s">
        <v>7921</v>
      </c>
      <c r="E2109" s="18" t="s">
        <v>5041</v>
      </c>
      <c r="F2109" s="9" t="s">
        <v>7922</v>
      </c>
      <c r="G2109" s="12">
        <v>12</v>
      </c>
      <c r="H2109" s="9" t="s">
        <v>25</v>
      </c>
      <c r="I2109" s="9" t="s">
        <v>25</v>
      </c>
      <c r="J2109" s="12">
        <v>1</v>
      </c>
      <c r="K2109" s="13">
        <v>43685</v>
      </c>
      <c r="L2109" s="86">
        <f>(Tabla2[[#This Row],[release_year]]-'VARIANZA Y DES. EST'!$L$11)^2</f>
        <v>10.1136565849629</v>
      </c>
      <c r="M2109" s="12">
        <v>2011</v>
      </c>
      <c r="N2109" s="9" t="s">
        <v>99</v>
      </c>
      <c r="O2109" s="9" t="s">
        <v>7493</v>
      </c>
      <c r="P2109" s="12">
        <v>91</v>
      </c>
      <c r="Q2109" s="12">
        <v>91</v>
      </c>
      <c r="R2109" s="12">
        <v>73.35918309004019</v>
      </c>
      <c r="S2109" s="12" t="s">
        <v>28</v>
      </c>
      <c r="T2109" s="9" t="s">
        <v>111</v>
      </c>
      <c r="U2109" s="9" t="s">
        <v>30</v>
      </c>
      <c r="V2109" s="9" t="s">
        <v>111</v>
      </c>
      <c r="W2109" s="14">
        <v>2</v>
      </c>
    </row>
    <row r="2110" spans="1:23" x14ac:dyDescent="0.25">
      <c r="A2110" s="8">
        <v>7321</v>
      </c>
      <c r="B2110" s="9" t="s">
        <v>7923</v>
      </c>
      <c r="C2110" s="9" t="s">
        <v>22</v>
      </c>
      <c r="D2110" s="9" t="s">
        <v>7924</v>
      </c>
      <c r="E2110" s="18" t="s">
        <v>7925</v>
      </c>
      <c r="F2110" s="9" t="s">
        <v>7926</v>
      </c>
      <c r="G2110" s="12">
        <v>7</v>
      </c>
      <c r="H2110" s="9" t="s">
        <v>25</v>
      </c>
      <c r="I2110" s="9" t="s">
        <v>25</v>
      </c>
      <c r="J2110" s="12">
        <v>1</v>
      </c>
      <c r="K2110" s="13">
        <v>42749</v>
      </c>
      <c r="L2110" s="86">
        <f>(Tabla2[[#This Row],[release_year]]-'VARIANZA Y DES. EST'!$L$11)^2</f>
        <v>3.3116808838167522</v>
      </c>
      <c r="M2110" s="12">
        <v>2016</v>
      </c>
      <c r="N2110" s="9" t="s">
        <v>842</v>
      </c>
      <c r="O2110" s="9" t="s">
        <v>7493</v>
      </c>
      <c r="P2110" s="12">
        <v>91</v>
      </c>
      <c r="Q2110" s="12">
        <v>91</v>
      </c>
      <c r="R2110" s="12">
        <v>73.35918309004019</v>
      </c>
      <c r="S2110" s="12" t="s">
        <v>28</v>
      </c>
      <c r="T2110" s="9" t="s">
        <v>94</v>
      </c>
      <c r="U2110" s="9" t="s">
        <v>95</v>
      </c>
      <c r="V2110" s="9" t="s">
        <v>94</v>
      </c>
      <c r="W2110" s="14">
        <v>3</v>
      </c>
    </row>
    <row r="2111" spans="1:23" x14ac:dyDescent="0.25">
      <c r="A2111" s="8">
        <v>7390</v>
      </c>
      <c r="B2111" s="9" t="s">
        <v>7927</v>
      </c>
      <c r="C2111" s="9" t="s">
        <v>22</v>
      </c>
      <c r="D2111" s="9" t="s">
        <v>7928</v>
      </c>
      <c r="E2111" s="9" t="s">
        <v>7929</v>
      </c>
      <c r="F2111" s="9" t="s">
        <v>7930</v>
      </c>
      <c r="G2111" s="12">
        <v>10</v>
      </c>
      <c r="H2111" s="9" t="s">
        <v>25</v>
      </c>
      <c r="I2111" s="9" t="s">
        <v>25</v>
      </c>
      <c r="J2111" s="12">
        <v>1</v>
      </c>
      <c r="K2111" s="13">
        <v>43497</v>
      </c>
      <c r="L2111" s="86">
        <f>(Tabla2[[#This Row],[release_year]]-'VARIANZA Y DES. EST'!$L$11)^2</f>
        <v>14.590890603358293</v>
      </c>
      <c r="M2111" s="12">
        <v>2018</v>
      </c>
      <c r="N2111" s="9" t="s">
        <v>76</v>
      </c>
      <c r="O2111" s="9" t="s">
        <v>7493</v>
      </c>
      <c r="P2111" s="12">
        <v>91</v>
      </c>
      <c r="Q2111" s="12">
        <v>91</v>
      </c>
      <c r="R2111" s="12">
        <v>73.35918309004019</v>
      </c>
      <c r="S2111" s="12" t="s">
        <v>28</v>
      </c>
      <c r="T2111" s="9" t="s">
        <v>514</v>
      </c>
      <c r="U2111" s="9" t="s">
        <v>514</v>
      </c>
      <c r="V2111" s="9" t="s">
        <v>514</v>
      </c>
      <c r="W2111" s="14">
        <v>1</v>
      </c>
    </row>
    <row r="2112" spans="1:23" x14ac:dyDescent="0.25">
      <c r="A2112" s="8">
        <v>7511</v>
      </c>
      <c r="B2112" s="9" t="s">
        <v>7931</v>
      </c>
      <c r="C2112" s="9" t="s">
        <v>22</v>
      </c>
      <c r="D2112" s="9" t="s">
        <v>7932</v>
      </c>
      <c r="E2112" s="18" t="s">
        <v>7933</v>
      </c>
      <c r="F2112" s="9" t="s">
        <v>7934</v>
      </c>
      <c r="G2112" s="12">
        <v>7</v>
      </c>
      <c r="H2112" s="9" t="s">
        <v>184</v>
      </c>
      <c r="I2112" s="9" t="s">
        <v>3702</v>
      </c>
      <c r="J2112" s="12">
        <v>2</v>
      </c>
      <c r="K2112" s="13">
        <v>43405</v>
      </c>
      <c r="L2112" s="86">
        <f>(Tabla2[[#This Row],[release_year]]-'VARIANZA Y DES. EST'!$L$11)^2</f>
        <v>3.3116808838167522</v>
      </c>
      <c r="M2112" s="12">
        <v>2016</v>
      </c>
      <c r="N2112" s="9" t="s">
        <v>1991</v>
      </c>
      <c r="O2112" s="9" t="s">
        <v>7493</v>
      </c>
      <c r="P2112" s="12">
        <v>91</v>
      </c>
      <c r="Q2112" s="12">
        <v>91</v>
      </c>
      <c r="R2112" s="12">
        <v>73.35918309004019</v>
      </c>
      <c r="S2112" s="12" t="s">
        <v>28</v>
      </c>
      <c r="T2112" s="9" t="s">
        <v>118</v>
      </c>
      <c r="U2112" s="9" t="s">
        <v>45</v>
      </c>
      <c r="V2112" s="9" t="s">
        <v>118</v>
      </c>
      <c r="W2112" s="14">
        <v>3</v>
      </c>
    </row>
    <row r="2113" spans="1:23" x14ac:dyDescent="0.25">
      <c r="A2113" s="8">
        <v>7537</v>
      </c>
      <c r="B2113" s="9" t="s">
        <v>7935</v>
      </c>
      <c r="C2113" s="9" t="s">
        <v>22</v>
      </c>
      <c r="D2113" s="9" t="s">
        <v>7936</v>
      </c>
      <c r="E2113" s="18" t="s">
        <v>7937</v>
      </c>
      <c r="F2113" s="18" t="s">
        <v>7938</v>
      </c>
      <c r="G2113" s="12">
        <v>8</v>
      </c>
      <c r="H2113" s="9" t="s">
        <v>160</v>
      </c>
      <c r="I2113" s="9" t="s">
        <v>160</v>
      </c>
      <c r="J2113" s="12">
        <v>1</v>
      </c>
      <c r="K2113" s="13">
        <v>42962</v>
      </c>
      <c r="L2113" s="86">
        <f>(Tabla2[[#This Row],[release_year]]-'VARIANZA Y DES. EST'!$L$11)^2</f>
        <v>0.67207602404598188</v>
      </c>
      <c r="M2113" s="12">
        <v>2015</v>
      </c>
      <c r="N2113" s="9" t="s">
        <v>76</v>
      </c>
      <c r="O2113" s="9" t="s">
        <v>7493</v>
      </c>
      <c r="P2113" s="12">
        <v>91</v>
      </c>
      <c r="Q2113" s="12">
        <v>91</v>
      </c>
      <c r="R2113" s="12">
        <v>73.35918309004019</v>
      </c>
      <c r="S2113" s="12" t="s">
        <v>28</v>
      </c>
      <c r="T2113" s="9" t="s">
        <v>3577</v>
      </c>
      <c r="U2113" s="9" t="s">
        <v>95</v>
      </c>
      <c r="V2113" s="9" t="s">
        <v>3577</v>
      </c>
      <c r="W2113" s="14">
        <v>2</v>
      </c>
    </row>
    <row r="2114" spans="1:23" x14ac:dyDescent="0.25">
      <c r="A2114" s="8">
        <v>7557</v>
      </c>
      <c r="B2114" s="9" t="s">
        <v>7939</v>
      </c>
      <c r="C2114" s="9" t="s">
        <v>22</v>
      </c>
      <c r="D2114" s="9" t="s">
        <v>7940</v>
      </c>
      <c r="E2114" s="22" t="s">
        <v>7941</v>
      </c>
      <c r="F2114" s="23"/>
      <c r="G2114" s="12">
        <v>0</v>
      </c>
      <c r="H2114" s="9" t="s">
        <v>25</v>
      </c>
      <c r="I2114" s="9" t="s">
        <v>7942</v>
      </c>
      <c r="J2114" s="12">
        <v>2</v>
      </c>
      <c r="K2114" s="13">
        <v>43979</v>
      </c>
      <c r="L2114" s="86">
        <f>(Tabla2[[#This Row],[release_year]]-'VARIANZA Y DES. EST'!$L$11)^2</f>
        <v>3.3116808838167522</v>
      </c>
      <c r="M2114" s="12">
        <v>2016</v>
      </c>
      <c r="N2114" s="9" t="s">
        <v>82</v>
      </c>
      <c r="O2114" s="9" t="s">
        <v>7493</v>
      </c>
      <c r="P2114" s="12">
        <v>91</v>
      </c>
      <c r="Q2114" s="12">
        <v>91</v>
      </c>
      <c r="R2114" s="12">
        <v>73.35918309004019</v>
      </c>
      <c r="S2114" s="12" t="s">
        <v>28</v>
      </c>
      <c r="T2114" s="9" t="s">
        <v>57</v>
      </c>
      <c r="U2114" s="9" t="s">
        <v>57</v>
      </c>
      <c r="V2114" s="9" t="s">
        <v>57</v>
      </c>
      <c r="W2114" s="14">
        <v>1</v>
      </c>
    </row>
    <row r="2115" spans="1:23" x14ac:dyDescent="0.25">
      <c r="A2115" s="8">
        <v>7567</v>
      </c>
      <c r="B2115" s="9" t="s">
        <v>7943</v>
      </c>
      <c r="C2115" s="9" t="s">
        <v>22</v>
      </c>
      <c r="D2115" s="9" t="s">
        <v>7944</v>
      </c>
      <c r="E2115" s="18" t="s">
        <v>7945</v>
      </c>
      <c r="F2115" s="9" t="s">
        <v>7946</v>
      </c>
      <c r="G2115" s="12">
        <v>3</v>
      </c>
      <c r="H2115" s="9" t="s">
        <v>25</v>
      </c>
      <c r="I2115" s="9" t="s">
        <v>25</v>
      </c>
      <c r="J2115" s="12">
        <v>1</v>
      </c>
      <c r="K2115" s="13">
        <v>42628</v>
      </c>
      <c r="L2115" s="86">
        <f>(Tabla2[[#This Row],[release_year]]-'VARIANZA Y DES. EST'!$L$11)^2</f>
        <v>3.3116808838167522</v>
      </c>
      <c r="M2115" s="12">
        <v>2016</v>
      </c>
      <c r="N2115" s="9" t="s">
        <v>1991</v>
      </c>
      <c r="O2115" s="9" t="s">
        <v>7493</v>
      </c>
      <c r="P2115" s="12">
        <v>91</v>
      </c>
      <c r="Q2115" s="12">
        <v>91</v>
      </c>
      <c r="R2115" s="12">
        <v>73.35918309004019</v>
      </c>
      <c r="S2115" s="12" t="s">
        <v>28</v>
      </c>
      <c r="T2115" s="9" t="s">
        <v>95</v>
      </c>
      <c r="U2115" s="9" t="s">
        <v>95</v>
      </c>
      <c r="V2115" s="9" t="s">
        <v>95</v>
      </c>
      <c r="W2115" s="14">
        <v>1</v>
      </c>
    </row>
    <row r="2116" spans="1:23" x14ac:dyDescent="0.25">
      <c r="A2116" s="8">
        <v>7580</v>
      </c>
      <c r="B2116" s="9" t="s">
        <v>7947</v>
      </c>
      <c r="C2116" s="9" t="s">
        <v>22</v>
      </c>
      <c r="D2116" s="9" t="s">
        <v>7948</v>
      </c>
      <c r="E2116" s="18" t="s">
        <v>7949</v>
      </c>
      <c r="F2116" s="9" t="s">
        <v>7950</v>
      </c>
      <c r="G2116" s="12">
        <v>13</v>
      </c>
      <c r="H2116" s="9" t="s">
        <v>25</v>
      </c>
      <c r="I2116" s="9" t="s">
        <v>25</v>
      </c>
      <c r="J2116" s="12">
        <v>1</v>
      </c>
      <c r="K2116" s="13">
        <v>43831</v>
      </c>
      <c r="L2116" s="86">
        <f>(Tabla2[[#This Row],[release_year]]-'VARIANZA Y DES. EST'!$L$11)^2</f>
        <v>103.6364225665675</v>
      </c>
      <c r="M2116" s="12">
        <v>2004</v>
      </c>
      <c r="N2116" s="9" t="s">
        <v>99</v>
      </c>
      <c r="O2116" s="9" t="s">
        <v>7493</v>
      </c>
      <c r="P2116" s="12">
        <v>91</v>
      </c>
      <c r="Q2116" s="12">
        <v>91</v>
      </c>
      <c r="R2116" s="12">
        <v>73.35918309004019</v>
      </c>
      <c r="S2116" s="12" t="s">
        <v>28</v>
      </c>
      <c r="T2116" s="9" t="s">
        <v>111</v>
      </c>
      <c r="U2116" s="9" t="s">
        <v>30</v>
      </c>
      <c r="V2116" s="9" t="s">
        <v>111</v>
      </c>
      <c r="W2116" s="14">
        <v>2</v>
      </c>
    </row>
    <row r="2117" spans="1:23" x14ac:dyDescent="0.25">
      <c r="A2117" s="8">
        <v>7627</v>
      </c>
      <c r="B2117" s="9" t="s">
        <v>7951</v>
      </c>
      <c r="C2117" s="9" t="s">
        <v>22</v>
      </c>
      <c r="D2117" s="9" t="s">
        <v>7952</v>
      </c>
      <c r="E2117" s="9" t="s">
        <v>7953</v>
      </c>
      <c r="F2117" s="9"/>
      <c r="G2117" s="12">
        <v>0</v>
      </c>
      <c r="H2117" s="9" t="s">
        <v>890</v>
      </c>
      <c r="I2117" s="9" t="s">
        <v>890</v>
      </c>
      <c r="J2117" s="12">
        <v>1</v>
      </c>
      <c r="K2117" s="13">
        <v>43205</v>
      </c>
      <c r="L2117" s="86">
        <f>(Tabla2[[#This Row],[release_year]]-'VARIANZA Y DES. EST'!$L$11)^2</f>
        <v>0.67207602404598188</v>
      </c>
      <c r="M2117" s="12">
        <v>2015</v>
      </c>
      <c r="N2117" s="9" t="s">
        <v>76</v>
      </c>
      <c r="O2117" s="9" t="s">
        <v>7493</v>
      </c>
      <c r="P2117" s="12">
        <v>91</v>
      </c>
      <c r="Q2117" s="12">
        <v>91</v>
      </c>
      <c r="R2117" s="12">
        <v>73.35918309004019</v>
      </c>
      <c r="S2117" s="12" t="s">
        <v>28</v>
      </c>
      <c r="T2117" s="9" t="s">
        <v>756</v>
      </c>
      <c r="U2117" s="9" t="s">
        <v>57</v>
      </c>
      <c r="V2117" s="9" t="s">
        <v>756</v>
      </c>
      <c r="W2117" s="14">
        <v>3</v>
      </c>
    </row>
    <row r="2118" spans="1:23" x14ac:dyDescent="0.25">
      <c r="A2118" s="8">
        <v>7643</v>
      </c>
      <c r="B2118" s="9" t="s">
        <v>7954</v>
      </c>
      <c r="C2118" s="9" t="s">
        <v>22</v>
      </c>
      <c r="D2118" s="9" t="s">
        <v>7955</v>
      </c>
      <c r="E2118" s="18" t="s">
        <v>7956</v>
      </c>
      <c r="F2118" s="9" t="s">
        <v>7957</v>
      </c>
      <c r="G2118" s="12">
        <v>9</v>
      </c>
      <c r="H2118" s="9" t="s">
        <v>25</v>
      </c>
      <c r="I2118" s="9" t="s">
        <v>25</v>
      </c>
      <c r="J2118" s="12">
        <v>1</v>
      </c>
      <c r="K2118" s="13">
        <v>42824</v>
      </c>
      <c r="L2118" s="86">
        <f>(Tabla2[[#This Row],[release_year]]-'VARIANZA Y DES. EST'!$L$11)^2</f>
        <v>3.3116808838167522</v>
      </c>
      <c r="M2118" s="12">
        <v>2016</v>
      </c>
      <c r="N2118" s="9" t="s">
        <v>1991</v>
      </c>
      <c r="O2118" s="9" t="s">
        <v>7493</v>
      </c>
      <c r="P2118" s="12">
        <v>91</v>
      </c>
      <c r="Q2118" s="12">
        <v>91</v>
      </c>
      <c r="R2118" s="12">
        <v>73.35918309004019</v>
      </c>
      <c r="S2118" s="12" t="s">
        <v>28</v>
      </c>
      <c r="T2118" s="9" t="s">
        <v>38</v>
      </c>
      <c r="U2118" s="9" t="s">
        <v>38</v>
      </c>
      <c r="V2118" s="9" t="s">
        <v>38</v>
      </c>
      <c r="W2118" s="14">
        <v>1</v>
      </c>
    </row>
    <row r="2119" spans="1:23" x14ac:dyDescent="0.25">
      <c r="A2119" s="8">
        <v>7678</v>
      </c>
      <c r="B2119" s="9" t="s">
        <v>7958</v>
      </c>
      <c r="C2119" s="9" t="s">
        <v>22</v>
      </c>
      <c r="D2119" s="9" t="s">
        <v>7959</v>
      </c>
      <c r="E2119" s="9" t="s">
        <v>7960</v>
      </c>
      <c r="F2119" s="9" t="s">
        <v>7961</v>
      </c>
      <c r="G2119" s="12">
        <v>10</v>
      </c>
      <c r="H2119" s="9" t="s">
        <v>25</v>
      </c>
      <c r="I2119" s="9" t="s">
        <v>25</v>
      </c>
      <c r="J2119" s="12">
        <v>1</v>
      </c>
      <c r="K2119" s="13">
        <v>42782</v>
      </c>
      <c r="L2119" s="86">
        <f>(Tabla2[[#This Row],[release_year]]-'VARIANZA Y DES. EST'!$L$11)^2</f>
        <v>3.3116808838167522</v>
      </c>
      <c r="M2119" s="12">
        <v>2016</v>
      </c>
      <c r="N2119" s="9" t="s">
        <v>76</v>
      </c>
      <c r="O2119" s="9" t="s">
        <v>7493</v>
      </c>
      <c r="P2119" s="12">
        <v>91</v>
      </c>
      <c r="Q2119" s="12">
        <v>91</v>
      </c>
      <c r="R2119" s="12">
        <v>73.35918309004019</v>
      </c>
      <c r="S2119" s="12" t="s">
        <v>28</v>
      </c>
      <c r="T2119" s="9" t="s">
        <v>94</v>
      </c>
      <c r="U2119" s="9" t="s">
        <v>95</v>
      </c>
      <c r="V2119" s="9" t="s">
        <v>94</v>
      </c>
      <c r="W2119" s="14">
        <v>3</v>
      </c>
    </row>
    <row r="2120" spans="1:23" x14ac:dyDescent="0.25">
      <c r="A2120" s="8">
        <v>7700</v>
      </c>
      <c r="B2120" s="9" t="s">
        <v>7962</v>
      </c>
      <c r="C2120" s="9" t="s">
        <v>22</v>
      </c>
      <c r="D2120" s="9" t="s">
        <v>7963</v>
      </c>
      <c r="E2120" s="20" t="s">
        <v>3876</v>
      </c>
      <c r="F2120" s="21"/>
      <c r="G2120" s="12">
        <v>0</v>
      </c>
      <c r="H2120" s="9" t="s">
        <v>126</v>
      </c>
      <c r="I2120" s="9" t="s">
        <v>126</v>
      </c>
      <c r="J2120" s="12">
        <v>1</v>
      </c>
      <c r="K2120" s="13">
        <v>42551</v>
      </c>
      <c r="L2120" s="86">
        <f>(Tabla2[[#This Row],[release_year]]-'VARIANZA Y DES. EST'!$L$11)^2</f>
        <v>0.67207602404598188</v>
      </c>
      <c r="M2120" s="12">
        <v>2015</v>
      </c>
      <c r="N2120" s="9" t="s">
        <v>35</v>
      </c>
      <c r="O2120" s="9" t="s">
        <v>7493</v>
      </c>
      <c r="P2120" s="12">
        <v>91</v>
      </c>
      <c r="Q2120" s="12">
        <v>91</v>
      </c>
      <c r="R2120" s="12">
        <v>73.35918309004019</v>
      </c>
      <c r="S2120" s="12" t="s">
        <v>28</v>
      </c>
      <c r="T2120" s="9" t="s">
        <v>171</v>
      </c>
      <c r="U2120" s="9" t="s">
        <v>57</v>
      </c>
      <c r="V2120" s="9" t="s">
        <v>171</v>
      </c>
      <c r="W2120" s="14">
        <v>3</v>
      </c>
    </row>
    <row r="2121" spans="1:23" x14ac:dyDescent="0.25">
      <c r="A2121" s="8">
        <v>7717</v>
      </c>
      <c r="B2121" s="9" t="s">
        <v>7964</v>
      </c>
      <c r="C2121" s="9" t="s">
        <v>22</v>
      </c>
      <c r="D2121" s="9" t="s">
        <v>7965</v>
      </c>
      <c r="E2121" s="18" t="s">
        <v>7966</v>
      </c>
      <c r="F2121" s="9" t="s">
        <v>7967</v>
      </c>
      <c r="G2121" s="12">
        <v>12</v>
      </c>
      <c r="H2121" s="9" t="s">
        <v>25</v>
      </c>
      <c r="I2121" s="9" t="s">
        <v>25</v>
      </c>
      <c r="J2121" s="12">
        <v>1</v>
      </c>
      <c r="K2121" s="13">
        <v>44136</v>
      </c>
      <c r="L2121" s="86">
        <f>(Tabla2[[#This Row],[release_year]]-'VARIANZA Y DES. EST'!$L$11)^2</f>
        <v>26.834446865421359</v>
      </c>
      <c r="M2121" s="12">
        <v>2009</v>
      </c>
      <c r="N2121" s="9" t="s">
        <v>99</v>
      </c>
      <c r="O2121" s="9" t="s">
        <v>7493</v>
      </c>
      <c r="P2121" s="12">
        <v>91</v>
      </c>
      <c r="Q2121" s="12">
        <v>91</v>
      </c>
      <c r="R2121" s="12">
        <v>73.35918309004019</v>
      </c>
      <c r="S2121" s="12" t="s">
        <v>28</v>
      </c>
      <c r="T2121" s="9" t="s">
        <v>4567</v>
      </c>
      <c r="U2121" s="9" t="s">
        <v>38</v>
      </c>
      <c r="V2121" s="9" t="s">
        <v>4567</v>
      </c>
      <c r="W2121" s="14">
        <v>2</v>
      </c>
    </row>
    <row r="2122" spans="1:23" x14ac:dyDescent="0.25">
      <c r="A2122" s="8">
        <v>7915</v>
      </c>
      <c r="B2122" s="9" t="s">
        <v>7968</v>
      </c>
      <c r="C2122" s="9" t="s">
        <v>22</v>
      </c>
      <c r="D2122" s="9" t="s">
        <v>7969</v>
      </c>
      <c r="E2122" s="22" t="s">
        <v>7970</v>
      </c>
      <c r="F2122" s="23"/>
      <c r="G2122" s="12">
        <v>0</v>
      </c>
      <c r="H2122" s="9" t="s">
        <v>890</v>
      </c>
      <c r="I2122" s="9" t="s">
        <v>7971</v>
      </c>
      <c r="J2122" s="12">
        <v>2</v>
      </c>
      <c r="K2122" s="13">
        <v>42815</v>
      </c>
      <c r="L2122" s="86">
        <f>(Tabla2[[#This Row],[release_year]]-'VARIANZA Y DES. EST'!$L$11)^2</f>
        <v>1.3928663045044412</v>
      </c>
      <c r="M2122" s="12">
        <v>2013</v>
      </c>
      <c r="N2122" s="9" t="s">
        <v>76</v>
      </c>
      <c r="O2122" s="9" t="s">
        <v>7493</v>
      </c>
      <c r="P2122" s="12">
        <v>91</v>
      </c>
      <c r="Q2122" s="12">
        <v>91</v>
      </c>
      <c r="R2122" s="12">
        <v>73.35918309004019</v>
      </c>
      <c r="S2122" s="12" t="s">
        <v>28</v>
      </c>
      <c r="T2122" s="9" t="s">
        <v>105</v>
      </c>
      <c r="U2122" s="9" t="s">
        <v>57</v>
      </c>
      <c r="V2122" s="9" t="s">
        <v>105</v>
      </c>
      <c r="W2122" s="14">
        <v>2</v>
      </c>
    </row>
    <row r="2123" spans="1:23" x14ac:dyDescent="0.25">
      <c r="A2123" s="8">
        <v>7999</v>
      </c>
      <c r="B2123" s="9" t="s">
        <v>7972</v>
      </c>
      <c r="C2123" s="9" t="s">
        <v>22</v>
      </c>
      <c r="D2123" s="9" t="s">
        <v>7973</v>
      </c>
      <c r="E2123" s="18" t="s">
        <v>4399</v>
      </c>
      <c r="F2123" s="18" t="s">
        <v>7974</v>
      </c>
      <c r="G2123" s="12">
        <v>10</v>
      </c>
      <c r="H2123" s="9" t="s">
        <v>25</v>
      </c>
      <c r="I2123" s="9" t="s">
        <v>25</v>
      </c>
      <c r="J2123" s="12">
        <v>1</v>
      </c>
      <c r="K2123" s="13">
        <v>43771</v>
      </c>
      <c r="L2123" s="86">
        <f>(Tabla2[[#This Row],[release_year]]-'VARIANZA Y DES. EST'!$L$11)^2</f>
        <v>10.1136565849629</v>
      </c>
      <c r="M2123" s="12">
        <v>2011</v>
      </c>
      <c r="N2123" s="9" t="s">
        <v>43</v>
      </c>
      <c r="O2123" s="9" t="s">
        <v>7493</v>
      </c>
      <c r="P2123" s="12">
        <v>91</v>
      </c>
      <c r="Q2123" s="12">
        <v>91</v>
      </c>
      <c r="R2123" s="12">
        <v>73.35918309004019</v>
      </c>
      <c r="S2123" s="12" t="s">
        <v>28</v>
      </c>
      <c r="T2123" s="9" t="s">
        <v>514</v>
      </c>
      <c r="U2123" s="9" t="s">
        <v>514</v>
      </c>
      <c r="V2123" s="9" t="s">
        <v>514</v>
      </c>
      <c r="W2123" s="14">
        <v>1</v>
      </c>
    </row>
    <row r="2124" spans="1:23" x14ac:dyDescent="0.25">
      <c r="A2124" s="8">
        <v>8093</v>
      </c>
      <c r="B2124" s="9" t="s">
        <v>7975</v>
      </c>
      <c r="C2124" s="9" t="s">
        <v>22</v>
      </c>
      <c r="D2124" s="9" t="s">
        <v>7976</v>
      </c>
      <c r="E2124" s="9" t="s">
        <v>7977</v>
      </c>
      <c r="F2124" s="9" t="s">
        <v>7978</v>
      </c>
      <c r="G2124" s="12">
        <v>1</v>
      </c>
      <c r="H2124" s="9" t="s">
        <v>25</v>
      </c>
      <c r="I2124" s="9" t="s">
        <v>25</v>
      </c>
      <c r="J2124" s="12">
        <v>1</v>
      </c>
      <c r="K2124" s="13">
        <v>43405</v>
      </c>
      <c r="L2124" s="86">
        <f>(Tabla2[[#This Row],[release_year]]-'VARIANZA Y DES. EST'!$L$11)^2</f>
        <v>0.67207602404598188</v>
      </c>
      <c r="M2124" s="12">
        <v>2015</v>
      </c>
      <c r="N2124" s="9" t="s">
        <v>82</v>
      </c>
      <c r="O2124" s="9" t="s">
        <v>7493</v>
      </c>
      <c r="P2124" s="12">
        <v>91</v>
      </c>
      <c r="Q2124" s="12">
        <v>91</v>
      </c>
      <c r="R2124" s="12">
        <v>73.35918309004019</v>
      </c>
      <c r="S2124" s="12" t="s">
        <v>28</v>
      </c>
      <c r="T2124" s="9" t="s">
        <v>57</v>
      </c>
      <c r="U2124" s="9" t="s">
        <v>57</v>
      </c>
      <c r="V2124" s="9" t="s">
        <v>57</v>
      </c>
      <c r="W2124" s="14">
        <v>1</v>
      </c>
    </row>
    <row r="2125" spans="1:23" x14ac:dyDescent="0.25">
      <c r="A2125" s="8">
        <v>8128</v>
      </c>
      <c r="B2125" s="9" t="s">
        <v>7979</v>
      </c>
      <c r="C2125" s="9" t="s">
        <v>22</v>
      </c>
      <c r="D2125" s="9" t="s">
        <v>7980</v>
      </c>
      <c r="E2125" s="18" t="s">
        <v>7981</v>
      </c>
      <c r="F2125" s="9" t="s">
        <v>7982</v>
      </c>
      <c r="G2125" s="12">
        <v>8</v>
      </c>
      <c r="H2125" s="9" t="s">
        <v>25</v>
      </c>
      <c r="I2125" s="9" t="s">
        <v>25</v>
      </c>
      <c r="J2125" s="12">
        <v>1</v>
      </c>
      <c r="K2125" s="13">
        <v>43770</v>
      </c>
      <c r="L2125" s="86">
        <f>(Tabla2[[#This Row],[release_year]]-'VARIANZA Y DES. EST'!$L$11)^2</f>
        <v>1779.1690670539028</v>
      </c>
      <c r="M2125" s="12">
        <v>1972</v>
      </c>
      <c r="N2125" s="9" t="s">
        <v>1991</v>
      </c>
      <c r="O2125" s="9" t="s">
        <v>7493</v>
      </c>
      <c r="P2125" s="12">
        <v>91</v>
      </c>
      <c r="Q2125" s="12">
        <v>91</v>
      </c>
      <c r="R2125" s="12">
        <v>73.35918309004019</v>
      </c>
      <c r="S2125" s="12" t="s">
        <v>28</v>
      </c>
      <c r="T2125" s="9" t="s">
        <v>7983</v>
      </c>
      <c r="U2125" s="9" t="s">
        <v>38</v>
      </c>
      <c r="V2125" s="9" t="s">
        <v>7983</v>
      </c>
      <c r="W2125" s="14">
        <v>3</v>
      </c>
    </row>
    <row r="2126" spans="1:23" x14ac:dyDescent="0.25">
      <c r="A2126" s="8">
        <v>8305</v>
      </c>
      <c r="B2126" s="9" t="s">
        <v>7984</v>
      </c>
      <c r="C2126" s="9" t="s">
        <v>22</v>
      </c>
      <c r="D2126" s="9" t="s">
        <v>7985</v>
      </c>
      <c r="E2126" s="18" t="s">
        <v>5630</v>
      </c>
      <c r="F2126" s="9" t="s">
        <v>7986</v>
      </c>
      <c r="G2126" s="12">
        <v>10</v>
      </c>
      <c r="H2126" s="9" t="s">
        <v>25</v>
      </c>
      <c r="I2126" s="9" t="s">
        <v>25</v>
      </c>
      <c r="J2126" s="12">
        <v>1</v>
      </c>
      <c r="K2126" s="13">
        <v>43739</v>
      </c>
      <c r="L2126" s="86">
        <f>(Tabla2[[#This Row],[release_year]]-'VARIANZA Y DES. EST'!$L$11)^2</f>
        <v>407.24037396885979</v>
      </c>
      <c r="M2126" s="12">
        <v>1994</v>
      </c>
      <c r="N2126" s="9" t="s">
        <v>99</v>
      </c>
      <c r="O2126" s="9" t="s">
        <v>7493</v>
      </c>
      <c r="P2126" s="12">
        <v>91</v>
      </c>
      <c r="Q2126" s="12">
        <v>91</v>
      </c>
      <c r="R2126" s="12">
        <v>73.35918309004019</v>
      </c>
      <c r="S2126" s="12" t="s">
        <v>28</v>
      </c>
      <c r="T2126" s="9" t="s">
        <v>111</v>
      </c>
      <c r="U2126" s="9" t="s">
        <v>30</v>
      </c>
      <c r="V2126" s="9" t="s">
        <v>111</v>
      </c>
      <c r="W2126" s="14">
        <v>2</v>
      </c>
    </row>
    <row r="2127" spans="1:23" x14ac:dyDescent="0.25">
      <c r="A2127" s="8">
        <v>8306</v>
      </c>
      <c r="B2127" s="9" t="s">
        <v>7987</v>
      </c>
      <c r="C2127" s="9" t="s">
        <v>22</v>
      </c>
      <c r="D2127" s="9" t="s">
        <v>7988</v>
      </c>
      <c r="E2127" s="18" t="s">
        <v>5630</v>
      </c>
      <c r="F2127" s="18" t="s">
        <v>7989</v>
      </c>
      <c r="G2127" s="12">
        <v>7</v>
      </c>
      <c r="H2127" s="9" t="s">
        <v>25</v>
      </c>
      <c r="I2127" s="9" t="s">
        <v>25</v>
      </c>
      <c r="J2127" s="12">
        <v>1</v>
      </c>
      <c r="K2127" s="13">
        <v>43739</v>
      </c>
      <c r="L2127" s="86">
        <f>(Tabla2[[#This Row],[release_year]]-'VARIANZA Y DES. EST'!$L$11)^2</f>
        <v>201.07800312748444</v>
      </c>
      <c r="M2127" s="12">
        <v>2000</v>
      </c>
      <c r="N2127" s="9" t="s">
        <v>99</v>
      </c>
      <c r="O2127" s="9" t="s">
        <v>7493</v>
      </c>
      <c r="P2127" s="12">
        <v>91</v>
      </c>
      <c r="Q2127" s="12">
        <v>91</v>
      </c>
      <c r="R2127" s="12">
        <v>73.35918309004019</v>
      </c>
      <c r="S2127" s="12" t="s">
        <v>28</v>
      </c>
      <c r="T2127" s="9" t="s">
        <v>6817</v>
      </c>
      <c r="U2127" s="9" t="s">
        <v>30</v>
      </c>
      <c r="V2127" s="9" t="s">
        <v>6817</v>
      </c>
      <c r="W2127" s="14">
        <v>3</v>
      </c>
    </row>
    <row r="2128" spans="1:23" x14ac:dyDescent="0.25">
      <c r="A2128" s="8">
        <v>8427</v>
      </c>
      <c r="B2128" s="9" t="s">
        <v>7990</v>
      </c>
      <c r="C2128" s="9" t="s">
        <v>22</v>
      </c>
      <c r="D2128" s="9" t="s">
        <v>7991</v>
      </c>
      <c r="E2128" s="18" t="s">
        <v>4958</v>
      </c>
      <c r="F2128" s="9" t="s">
        <v>7992</v>
      </c>
      <c r="G2128" s="12">
        <v>7</v>
      </c>
      <c r="H2128" s="9" t="s">
        <v>25</v>
      </c>
      <c r="I2128" s="9" t="s">
        <v>327</v>
      </c>
      <c r="J2128" s="12">
        <v>2</v>
      </c>
      <c r="K2128" s="13">
        <v>43474</v>
      </c>
      <c r="L2128" s="86">
        <f>(Tabla2[[#This Row],[release_year]]-'VARIANZA Y DES. EST'!$L$11)^2</f>
        <v>3.3116808838167522</v>
      </c>
      <c r="M2128" s="12">
        <v>2016</v>
      </c>
      <c r="N2128" s="9" t="s">
        <v>1991</v>
      </c>
      <c r="O2128" s="9" t="s">
        <v>7493</v>
      </c>
      <c r="P2128" s="12">
        <v>91</v>
      </c>
      <c r="Q2128" s="12">
        <v>91</v>
      </c>
      <c r="R2128" s="12">
        <v>73.35918309004019</v>
      </c>
      <c r="S2128" s="12" t="s">
        <v>28</v>
      </c>
      <c r="T2128" s="9" t="s">
        <v>3389</v>
      </c>
      <c r="U2128" s="9" t="s">
        <v>514</v>
      </c>
      <c r="V2128" s="9" t="s">
        <v>3389</v>
      </c>
      <c r="W2128" s="14">
        <v>2</v>
      </c>
    </row>
    <row r="2129" spans="1:23" x14ac:dyDescent="0.25">
      <c r="A2129" s="8">
        <v>8444</v>
      </c>
      <c r="B2129" s="9" t="s">
        <v>7993</v>
      </c>
      <c r="C2129" s="9" t="s">
        <v>22</v>
      </c>
      <c r="D2129" s="9" t="s">
        <v>7994</v>
      </c>
      <c r="E2129" s="18" t="s">
        <v>7995</v>
      </c>
      <c r="F2129" s="9" t="s">
        <v>7996</v>
      </c>
      <c r="G2129" s="12">
        <v>3</v>
      </c>
      <c r="H2129" s="9" t="s">
        <v>25</v>
      </c>
      <c r="I2129" s="9" t="s">
        <v>25</v>
      </c>
      <c r="J2129" s="12">
        <v>1</v>
      </c>
      <c r="K2129" s="13">
        <v>43615</v>
      </c>
      <c r="L2129" s="86">
        <f>(Tabla2[[#This Row],[release_year]]-'VARIANZA Y DES. EST'!$L$11)^2</f>
        <v>3.2471164275211517E-2</v>
      </c>
      <c r="M2129" s="12">
        <v>2014</v>
      </c>
      <c r="N2129" s="9" t="s">
        <v>1991</v>
      </c>
      <c r="O2129" s="9" t="s">
        <v>7493</v>
      </c>
      <c r="P2129" s="12">
        <v>91</v>
      </c>
      <c r="Q2129" s="12">
        <v>91</v>
      </c>
      <c r="R2129" s="12">
        <v>73.35918309004019</v>
      </c>
      <c r="S2129" s="12" t="s">
        <v>28</v>
      </c>
      <c r="T2129" s="9" t="s">
        <v>94</v>
      </c>
      <c r="U2129" s="9" t="s">
        <v>95</v>
      </c>
      <c r="V2129" s="9" t="s">
        <v>94</v>
      </c>
      <c r="W2129" s="14">
        <v>3</v>
      </c>
    </row>
    <row r="2130" spans="1:23" x14ac:dyDescent="0.25">
      <c r="A2130" s="8">
        <v>8465</v>
      </c>
      <c r="B2130" s="9" t="s">
        <v>7997</v>
      </c>
      <c r="C2130" s="9" t="s">
        <v>22</v>
      </c>
      <c r="D2130" s="9" t="s">
        <v>7998</v>
      </c>
      <c r="E2130" s="18" t="s">
        <v>7999</v>
      </c>
      <c r="F2130" s="9" t="s">
        <v>8000</v>
      </c>
      <c r="G2130" s="12">
        <v>8</v>
      </c>
      <c r="H2130" s="9" t="s">
        <v>25</v>
      </c>
      <c r="I2130" s="9" t="s">
        <v>1453</v>
      </c>
      <c r="J2130" s="12">
        <v>2</v>
      </c>
      <c r="K2130" s="13">
        <v>43518</v>
      </c>
      <c r="L2130" s="86">
        <f>(Tabla2[[#This Row],[release_year]]-'VARIANZA Y DES. EST'!$L$11)^2</f>
        <v>3.2471164275211517E-2</v>
      </c>
      <c r="M2130" s="12">
        <v>2014</v>
      </c>
      <c r="N2130" s="9" t="s">
        <v>1991</v>
      </c>
      <c r="O2130" s="9" t="s">
        <v>7493</v>
      </c>
      <c r="P2130" s="12">
        <v>91</v>
      </c>
      <c r="Q2130" s="12">
        <v>91</v>
      </c>
      <c r="R2130" s="12">
        <v>73.35918309004019</v>
      </c>
      <c r="S2130" s="12" t="s">
        <v>28</v>
      </c>
      <c r="T2130" s="9" t="s">
        <v>38</v>
      </c>
      <c r="U2130" s="9" t="s">
        <v>38</v>
      </c>
      <c r="V2130" s="9" t="s">
        <v>38</v>
      </c>
      <c r="W2130" s="14">
        <v>1</v>
      </c>
    </row>
    <row r="2131" spans="1:23" x14ac:dyDescent="0.25">
      <c r="A2131" s="8">
        <v>8493</v>
      </c>
      <c r="B2131" s="9" t="s">
        <v>8001</v>
      </c>
      <c r="C2131" s="9" t="s">
        <v>22</v>
      </c>
      <c r="D2131" s="9" t="s">
        <v>8002</v>
      </c>
      <c r="E2131" s="18" t="s">
        <v>8003</v>
      </c>
      <c r="F2131" s="9" t="s">
        <v>8004</v>
      </c>
      <c r="G2131" s="12">
        <v>11</v>
      </c>
      <c r="H2131" s="9" t="s">
        <v>25</v>
      </c>
      <c r="I2131" s="9" t="s">
        <v>25</v>
      </c>
      <c r="J2131" s="12">
        <v>1</v>
      </c>
      <c r="K2131" s="13">
        <v>43922</v>
      </c>
      <c r="L2131" s="86">
        <f>(Tabla2[[#This Row],[release_year]]-'VARIANZA Y DES. EST'!$L$11)^2</f>
        <v>10.1136565849629</v>
      </c>
      <c r="M2131" s="12">
        <v>2011</v>
      </c>
      <c r="N2131" s="9" t="s">
        <v>43</v>
      </c>
      <c r="O2131" s="9" t="s">
        <v>7493</v>
      </c>
      <c r="P2131" s="12">
        <v>91</v>
      </c>
      <c r="Q2131" s="12">
        <v>91</v>
      </c>
      <c r="R2131" s="12">
        <v>73.35918309004019</v>
      </c>
      <c r="S2131" s="12" t="s">
        <v>28</v>
      </c>
      <c r="T2131" s="9" t="s">
        <v>3969</v>
      </c>
      <c r="U2131" s="9" t="s">
        <v>3969</v>
      </c>
      <c r="V2131" s="9" t="s">
        <v>3969</v>
      </c>
      <c r="W2131" s="14">
        <v>1</v>
      </c>
    </row>
    <row r="2132" spans="1:23" x14ac:dyDescent="0.25">
      <c r="A2132" s="8">
        <v>8522</v>
      </c>
      <c r="B2132" s="9" t="s">
        <v>8005</v>
      </c>
      <c r="C2132" s="9" t="s">
        <v>22</v>
      </c>
      <c r="D2132" s="9" t="s">
        <v>8006</v>
      </c>
      <c r="E2132" s="22" t="s">
        <v>8007</v>
      </c>
      <c r="F2132" s="23"/>
      <c r="G2132" s="12">
        <v>0</v>
      </c>
      <c r="H2132" s="9" t="s">
        <v>126</v>
      </c>
      <c r="I2132" s="9" t="s">
        <v>126</v>
      </c>
      <c r="J2132" s="12">
        <v>1</v>
      </c>
      <c r="K2132" s="13">
        <v>42803</v>
      </c>
      <c r="L2132" s="86">
        <f>(Tabla2[[#This Row],[release_year]]-'VARIANZA Y DES. EST'!$L$11)^2</f>
        <v>0.67207602404598188</v>
      </c>
      <c r="M2132" s="12">
        <v>2015</v>
      </c>
      <c r="N2132" s="9" t="s">
        <v>76</v>
      </c>
      <c r="O2132" s="9" t="s">
        <v>7493</v>
      </c>
      <c r="P2132" s="12">
        <v>91</v>
      </c>
      <c r="Q2132" s="12">
        <v>91</v>
      </c>
      <c r="R2132" s="12">
        <v>73.35918309004019</v>
      </c>
      <c r="S2132" s="12" t="s">
        <v>28</v>
      </c>
      <c r="T2132" s="9" t="s">
        <v>105</v>
      </c>
      <c r="U2132" s="9" t="s">
        <v>57</v>
      </c>
      <c r="V2132" s="9" t="s">
        <v>105</v>
      </c>
      <c r="W2132" s="14">
        <v>2</v>
      </c>
    </row>
    <row r="2133" spans="1:23" x14ac:dyDescent="0.25">
      <c r="A2133" s="8">
        <v>8538</v>
      </c>
      <c r="B2133" s="9" t="s">
        <v>8008</v>
      </c>
      <c r="C2133" s="9" t="s">
        <v>22</v>
      </c>
      <c r="D2133" s="9" t="s">
        <v>8009</v>
      </c>
      <c r="E2133" s="18" t="s">
        <v>8010</v>
      </c>
      <c r="F2133" s="9" t="s">
        <v>8011</v>
      </c>
      <c r="G2133" s="12">
        <v>10</v>
      </c>
      <c r="H2133" s="9" t="s">
        <v>25</v>
      </c>
      <c r="I2133" s="9" t="s">
        <v>25</v>
      </c>
      <c r="J2133" s="12">
        <v>1</v>
      </c>
      <c r="K2133" s="13">
        <v>43556</v>
      </c>
      <c r="L2133" s="86">
        <f>(Tabla2[[#This Row],[release_year]]-'VARIANZA Y DES. EST'!$L$11)^2</f>
        <v>0.67207602404598188</v>
      </c>
      <c r="M2133" s="12">
        <v>2015</v>
      </c>
      <c r="N2133" s="9" t="s">
        <v>1991</v>
      </c>
      <c r="O2133" s="9" t="s">
        <v>7493</v>
      </c>
      <c r="P2133" s="12">
        <v>91</v>
      </c>
      <c r="Q2133" s="12">
        <v>91</v>
      </c>
      <c r="R2133" s="12">
        <v>73.35918309004019</v>
      </c>
      <c r="S2133" s="12" t="s">
        <v>28</v>
      </c>
      <c r="T2133" s="9" t="s">
        <v>3969</v>
      </c>
      <c r="U2133" s="9" t="s">
        <v>3969</v>
      </c>
      <c r="V2133" s="9" t="s">
        <v>3969</v>
      </c>
      <c r="W2133" s="14">
        <v>1</v>
      </c>
    </row>
    <row r="2134" spans="1:23" x14ac:dyDescent="0.25">
      <c r="A2134" s="8">
        <v>8549</v>
      </c>
      <c r="B2134" s="9" t="s">
        <v>8012</v>
      </c>
      <c r="C2134" s="9" t="s">
        <v>22</v>
      </c>
      <c r="D2134" s="9" t="s">
        <v>8013</v>
      </c>
      <c r="E2134" s="18" t="s">
        <v>8014</v>
      </c>
      <c r="F2134" s="18" t="s">
        <v>8015</v>
      </c>
      <c r="G2134" s="12">
        <v>10</v>
      </c>
      <c r="H2134" s="9" t="s">
        <v>25</v>
      </c>
      <c r="I2134" s="9" t="s">
        <v>25</v>
      </c>
      <c r="J2134" s="12">
        <v>1</v>
      </c>
      <c r="K2134" s="13">
        <v>43941</v>
      </c>
      <c r="L2134" s="86">
        <f>(Tabla2[[#This Row],[release_year]]-'VARIANZA Y DES. EST'!$L$11)^2</f>
        <v>0.67207602404598188</v>
      </c>
      <c r="M2134" s="12">
        <v>2015</v>
      </c>
      <c r="N2134" s="9" t="s">
        <v>43</v>
      </c>
      <c r="O2134" s="9" t="s">
        <v>7493</v>
      </c>
      <c r="P2134" s="12">
        <v>91</v>
      </c>
      <c r="Q2134" s="12">
        <v>91</v>
      </c>
      <c r="R2134" s="12">
        <v>73.35918309004019</v>
      </c>
      <c r="S2134" s="12" t="s">
        <v>28</v>
      </c>
      <c r="T2134" s="9" t="s">
        <v>3370</v>
      </c>
      <c r="U2134" s="9" t="s">
        <v>514</v>
      </c>
      <c r="V2134" s="9" t="s">
        <v>3370</v>
      </c>
      <c r="W2134" s="14">
        <v>2</v>
      </c>
    </row>
    <row r="2135" spans="1:23" x14ac:dyDescent="0.25">
      <c r="A2135" s="8">
        <v>8632</v>
      </c>
      <c r="B2135" s="9" t="s">
        <v>8016</v>
      </c>
      <c r="C2135" s="9" t="s">
        <v>22</v>
      </c>
      <c r="D2135" s="9" t="s">
        <v>8017</v>
      </c>
      <c r="E2135" s="18" t="s">
        <v>8018</v>
      </c>
      <c r="F2135" s="9" t="s">
        <v>8019</v>
      </c>
      <c r="G2135" s="12">
        <v>1</v>
      </c>
      <c r="H2135" s="9" t="s">
        <v>25</v>
      </c>
      <c r="I2135" s="9" t="s">
        <v>25</v>
      </c>
      <c r="J2135" s="12">
        <v>1</v>
      </c>
      <c r="K2135" s="13">
        <v>43917</v>
      </c>
      <c r="L2135" s="86">
        <f>(Tabla2[[#This Row],[release_year]]-'VARIANZA Y DES. EST'!$L$11)^2</f>
        <v>23.230495463129063</v>
      </c>
      <c r="M2135" s="12">
        <v>2019</v>
      </c>
      <c r="N2135" s="9" t="s">
        <v>76</v>
      </c>
      <c r="O2135" s="9" t="s">
        <v>7493</v>
      </c>
      <c r="P2135" s="12">
        <v>91</v>
      </c>
      <c r="Q2135" s="12">
        <v>91</v>
      </c>
      <c r="R2135" s="12">
        <v>73.35918309004019</v>
      </c>
      <c r="S2135" s="12" t="s">
        <v>28</v>
      </c>
      <c r="T2135" s="9" t="s">
        <v>576</v>
      </c>
      <c r="U2135" s="9" t="s">
        <v>57</v>
      </c>
      <c r="V2135" s="9" t="s">
        <v>576</v>
      </c>
      <c r="W2135" s="14">
        <v>2</v>
      </c>
    </row>
    <row r="2136" spans="1:23" x14ac:dyDescent="0.25">
      <c r="A2136" s="8">
        <v>8677</v>
      </c>
      <c r="B2136" s="9" t="s">
        <v>8020</v>
      </c>
      <c r="C2136" s="9" t="s">
        <v>22</v>
      </c>
      <c r="D2136" s="9" t="s">
        <v>8021</v>
      </c>
      <c r="E2136" s="18" t="s">
        <v>8022</v>
      </c>
      <c r="F2136" s="9" t="s">
        <v>8023</v>
      </c>
      <c r="G2136" s="12">
        <v>10</v>
      </c>
      <c r="H2136" s="9" t="s">
        <v>126</v>
      </c>
      <c r="I2136" s="9" t="s">
        <v>8024</v>
      </c>
      <c r="J2136" s="12">
        <v>2</v>
      </c>
      <c r="K2136" s="13">
        <v>43498</v>
      </c>
      <c r="L2136" s="86">
        <f>(Tabla2[[#This Row],[release_year]]-'VARIANZA Y DES. EST'!$L$11)^2</f>
        <v>14.590890603358293</v>
      </c>
      <c r="M2136" s="12">
        <v>2018</v>
      </c>
      <c r="N2136" s="9" t="s">
        <v>1991</v>
      </c>
      <c r="O2136" s="9" t="s">
        <v>7493</v>
      </c>
      <c r="P2136" s="12">
        <v>91</v>
      </c>
      <c r="Q2136" s="12">
        <v>91</v>
      </c>
      <c r="R2136" s="12">
        <v>73.35918309004019</v>
      </c>
      <c r="S2136" s="12" t="s">
        <v>28</v>
      </c>
      <c r="T2136" s="9" t="s">
        <v>2252</v>
      </c>
      <c r="U2136" s="9" t="s">
        <v>38</v>
      </c>
      <c r="V2136" s="9" t="s">
        <v>2252</v>
      </c>
      <c r="W2136" s="14">
        <v>2</v>
      </c>
    </row>
    <row r="2137" spans="1:23" x14ac:dyDescent="0.25">
      <c r="A2137" s="8">
        <v>8706</v>
      </c>
      <c r="B2137" s="9" t="s">
        <v>8025</v>
      </c>
      <c r="C2137" s="9" t="s">
        <v>22</v>
      </c>
      <c r="D2137" s="9" t="s">
        <v>8026</v>
      </c>
      <c r="E2137" s="18" t="s">
        <v>8027</v>
      </c>
      <c r="F2137" s="9" t="s">
        <v>8028</v>
      </c>
      <c r="G2137" s="12">
        <v>10</v>
      </c>
      <c r="H2137" s="9" t="s">
        <v>390</v>
      </c>
      <c r="I2137" s="9" t="s">
        <v>390</v>
      </c>
      <c r="J2137" s="12">
        <v>1</v>
      </c>
      <c r="K2137" s="13">
        <v>42614</v>
      </c>
      <c r="L2137" s="86">
        <f>(Tabla2[[#This Row],[release_year]]-'VARIANZA Y DES. EST'!$L$11)^2</f>
        <v>3.3116808838167522</v>
      </c>
      <c r="M2137" s="12">
        <v>2016</v>
      </c>
      <c r="N2137" s="9" t="s">
        <v>76</v>
      </c>
      <c r="O2137" s="9" t="s">
        <v>7493</v>
      </c>
      <c r="P2137" s="12">
        <v>91</v>
      </c>
      <c r="Q2137" s="12">
        <v>91</v>
      </c>
      <c r="R2137" s="12">
        <v>73.35918309004019</v>
      </c>
      <c r="S2137" s="12" t="s">
        <v>28</v>
      </c>
      <c r="T2137" s="9" t="s">
        <v>3625</v>
      </c>
      <c r="U2137" s="9" t="s">
        <v>95</v>
      </c>
      <c r="V2137" s="9" t="s">
        <v>3625</v>
      </c>
      <c r="W2137" s="14">
        <v>3</v>
      </c>
    </row>
    <row r="2138" spans="1:23" x14ac:dyDescent="0.25">
      <c r="A2138" s="8">
        <v>8710</v>
      </c>
      <c r="B2138" s="9" t="s">
        <v>8029</v>
      </c>
      <c r="C2138" s="9" t="s">
        <v>22</v>
      </c>
      <c r="D2138" s="9" t="s">
        <v>8030</v>
      </c>
      <c r="E2138" s="18" t="s">
        <v>8031</v>
      </c>
      <c r="F2138" s="9" t="s">
        <v>8032</v>
      </c>
      <c r="G2138" s="12">
        <v>8</v>
      </c>
      <c r="H2138" s="9" t="s">
        <v>613</v>
      </c>
      <c r="I2138" s="9" t="s">
        <v>613</v>
      </c>
      <c r="J2138" s="12">
        <v>1</v>
      </c>
      <c r="K2138" s="13">
        <v>43739</v>
      </c>
      <c r="L2138" s="86">
        <f>(Tabla2[[#This Row],[release_year]]-'VARIANZA Y DES. EST'!$L$11)^2</f>
        <v>972.20472051138131</v>
      </c>
      <c r="M2138" s="12">
        <v>1983</v>
      </c>
      <c r="N2138" s="9" t="s">
        <v>76</v>
      </c>
      <c r="O2138" s="9" t="s">
        <v>7493</v>
      </c>
      <c r="P2138" s="12">
        <v>91</v>
      </c>
      <c r="Q2138" s="12">
        <v>91</v>
      </c>
      <c r="R2138" s="12">
        <v>73.35918309004019</v>
      </c>
      <c r="S2138" s="12" t="s">
        <v>28</v>
      </c>
      <c r="T2138" s="9" t="s">
        <v>70</v>
      </c>
      <c r="U2138" s="9" t="s">
        <v>45</v>
      </c>
      <c r="V2138" s="9" t="s">
        <v>70</v>
      </c>
      <c r="W2138" s="14">
        <v>2</v>
      </c>
    </row>
    <row r="2139" spans="1:23" x14ac:dyDescent="0.25">
      <c r="A2139" s="8">
        <v>8725</v>
      </c>
      <c r="B2139" s="9" t="s">
        <v>8033</v>
      </c>
      <c r="C2139" s="9" t="s">
        <v>22</v>
      </c>
      <c r="D2139" s="9" t="s">
        <v>8034</v>
      </c>
      <c r="E2139" s="18" t="s">
        <v>8035</v>
      </c>
      <c r="F2139" s="9" t="s">
        <v>8036</v>
      </c>
      <c r="G2139" s="12">
        <v>10</v>
      </c>
      <c r="H2139" s="9" t="s">
        <v>25</v>
      </c>
      <c r="I2139" s="9" t="s">
        <v>25</v>
      </c>
      <c r="J2139" s="12">
        <v>1</v>
      </c>
      <c r="K2139" s="16">
        <v>43455</v>
      </c>
      <c r="L2139" s="86">
        <f>(Tabla2[[#This Row],[release_year]]-'VARIANZA Y DES. EST'!$L$11)^2</f>
        <v>14.590890603358293</v>
      </c>
      <c r="M2139" s="12">
        <v>2018</v>
      </c>
      <c r="N2139" s="9" t="s">
        <v>35</v>
      </c>
      <c r="O2139" s="9" t="s">
        <v>7493</v>
      </c>
      <c r="P2139" s="12">
        <v>91</v>
      </c>
      <c r="Q2139" s="12">
        <v>91</v>
      </c>
      <c r="R2139" s="12">
        <v>73.35918309004019</v>
      </c>
      <c r="S2139" s="12" t="s">
        <v>28</v>
      </c>
      <c r="T2139" s="9" t="s">
        <v>2709</v>
      </c>
      <c r="U2139" s="9" t="s">
        <v>45</v>
      </c>
      <c r="V2139" s="9" t="s">
        <v>2709</v>
      </c>
      <c r="W2139" s="14">
        <v>2</v>
      </c>
    </row>
    <row r="2140" spans="1:23" x14ac:dyDescent="0.25">
      <c r="A2140" s="8">
        <v>8734</v>
      </c>
      <c r="B2140" s="9" t="s">
        <v>8037</v>
      </c>
      <c r="C2140" s="9" t="s">
        <v>22</v>
      </c>
      <c r="D2140" s="9" t="s">
        <v>8038</v>
      </c>
      <c r="E2140" s="18" t="s">
        <v>8039</v>
      </c>
      <c r="F2140" s="9" t="s">
        <v>8040</v>
      </c>
      <c r="G2140" s="12">
        <v>10</v>
      </c>
      <c r="H2140" s="9" t="s">
        <v>126</v>
      </c>
      <c r="I2140" s="9" t="s">
        <v>126</v>
      </c>
      <c r="J2140" s="12">
        <v>1</v>
      </c>
      <c r="K2140" s="13">
        <v>43003</v>
      </c>
      <c r="L2140" s="86">
        <f>(Tabla2[[#This Row],[release_year]]-'VARIANZA Y DES. EST'!$L$11)^2</f>
        <v>3.3116808838167522</v>
      </c>
      <c r="M2140" s="12">
        <v>2016</v>
      </c>
      <c r="N2140" s="9" t="s">
        <v>76</v>
      </c>
      <c r="O2140" s="9" t="s">
        <v>7493</v>
      </c>
      <c r="P2140" s="12">
        <v>91</v>
      </c>
      <c r="Q2140" s="12">
        <v>91</v>
      </c>
      <c r="R2140" s="12">
        <v>73.35918309004019</v>
      </c>
      <c r="S2140" s="12" t="s">
        <v>28</v>
      </c>
      <c r="T2140" s="9" t="s">
        <v>8041</v>
      </c>
      <c r="U2140" s="9" t="s">
        <v>95</v>
      </c>
      <c r="V2140" s="9" t="s">
        <v>8041</v>
      </c>
      <c r="W2140" s="14">
        <v>3</v>
      </c>
    </row>
    <row r="2141" spans="1:23" x14ac:dyDescent="0.25">
      <c r="A2141" s="8">
        <v>92</v>
      </c>
      <c r="B2141" s="9" t="s">
        <v>8042</v>
      </c>
      <c r="C2141" s="9" t="s">
        <v>22</v>
      </c>
      <c r="D2141" s="9" t="s">
        <v>8043</v>
      </c>
      <c r="E2141" s="10" t="s">
        <v>8044</v>
      </c>
      <c r="F2141" s="11"/>
      <c r="G2141" s="12">
        <v>0</v>
      </c>
      <c r="H2141" s="9" t="s">
        <v>231</v>
      </c>
      <c r="I2141" s="9" t="s">
        <v>231</v>
      </c>
      <c r="J2141" s="12">
        <v>1</v>
      </c>
      <c r="K2141" s="13">
        <v>44448</v>
      </c>
      <c r="L2141" s="86">
        <f>(Tabla2[[#This Row],[release_year]]-'VARIANZA Y DES. EST'!$L$11)^2</f>
        <v>46.509705182670608</v>
      </c>
      <c r="M2141" s="12">
        <v>2021</v>
      </c>
      <c r="N2141" s="9" t="s">
        <v>35</v>
      </c>
      <c r="O2141" s="9" t="s">
        <v>8045</v>
      </c>
      <c r="P2141" s="12">
        <v>92</v>
      </c>
      <c r="Q2141" s="12">
        <v>92</v>
      </c>
      <c r="R2141" s="12">
        <v>57.229187983206074</v>
      </c>
      <c r="S2141" s="12" t="s">
        <v>28</v>
      </c>
      <c r="T2141" s="9" t="s">
        <v>105</v>
      </c>
      <c r="U2141" s="9" t="s">
        <v>57</v>
      </c>
      <c r="V2141" s="9" t="s">
        <v>105</v>
      </c>
      <c r="W2141" s="14">
        <v>2</v>
      </c>
    </row>
    <row r="2142" spans="1:23" x14ac:dyDescent="0.25">
      <c r="A2142" s="8">
        <v>197</v>
      </c>
      <c r="B2142" s="9" t="s">
        <v>8046</v>
      </c>
      <c r="C2142" s="9" t="s">
        <v>22</v>
      </c>
      <c r="D2142" s="9" t="s">
        <v>8047</v>
      </c>
      <c r="E2142" s="9" t="s">
        <v>8048</v>
      </c>
      <c r="F2142" s="9" t="s">
        <v>8049</v>
      </c>
      <c r="G2142" s="12">
        <v>10</v>
      </c>
      <c r="H2142" s="12"/>
      <c r="I2142" s="9"/>
      <c r="J2142" s="12">
        <v>0</v>
      </c>
      <c r="K2142" s="13">
        <v>44435</v>
      </c>
      <c r="L2142" s="86">
        <f>(Tabla2[[#This Row],[release_year]]-'VARIANZA Y DES. EST'!$L$11)^2</f>
        <v>46.509705182670608</v>
      </c>
      <c r="M2142" s="12">
        <v>2021</v>
      </c>
      <c r="N2142" s="9" t="s">
        <v>35</v>
      </c>
      <c r="O2142" s="9" t="s">
        <v>8045</v>
      </c>
      <c r="P2142" s="12">
        <v>92</v>
      </c>
      <c r="Q2142" s="12">
        <v>92</v>
      </c>
      <c r="R2142" s="12">
        <v>57.229187983206074</v>
      </c>
      <c r="S2142" s="12" t="s">
        <v>28</v>
      </c>
      <c r="T2142" s="9" t="s">
        <v>3577</v>
      </c>
      <c r="U2142" s="9" t="s">
        <v>95</v>
      </c>
      <c r="V2142" s="9" t="s">
        <v>3577</v>
      </c>
      <c r="W2142" s="14">
        <v>2</v>
      </c>
    </row>
    <row r="2143" spans="1:23" x14ac:dyDescent="0.25">
      <c r="A2143" s="8">
        <v>232</v>
      </c>
      <c r="B2143" s="9" t="s">
        <v>8050</v>
      </c>
      <c r="C2143" s="9" t="s">
        <v>22</v>
      </c>
      <c r="D2143" s="9" t="s">
        <v>8051</v>
      </c>
      <c r="E2143" s="9" t="s">
        <v>8052</v>
      </c>
      <c r="F2143" s="9" t="s">
        <v>8053</v>
      </c>
      <c r="G2143" s="12">
        <v>6</v>
      </c>
      <c r="H2143" s="9" t="s">
        <v>25</v>
      </c>
      <c r="I2143" s="9" t="s">
        <v>25</v>
      </c>
      <c r="J2143" s="12">
        <v>1</v>
      </c>
      <c r="K2143" s="13">
        <v>44433</v>
      </c>
      <c r="L2143" s="86">
        <f>(Tabla2[[#This Row],[release_year]]-'VARIANZA Y DES. EST'!$L$11)^2</f>
        <v>46.509705182670608</v>
      </c>
      <c r="M2143" s="12">
        <v>2021</v>
      </c>
      <c r="N2143" s="9" t="s">
        <v>99</v>
      </c>
      <c r="O2143" s="9" t="s">
        <v>8045</v>
      </c>
      <c r="P2143" s="12">
        <v>92</v>
      </c>
      <c r="Q2143" s="12">
        <v>92</v>
      </c>
      <c r="R2143" s="12">
        <v>57.229187983206074</v>
      </c>
      <c r="S2143" s="12" t="s">
        <v>28</v>
      </c>
      <c r="T2143" s="9" t="s">
        <v>51</v>
      </c>
      <c r="U2143" s="9" t="s">
        <v>30</v>
      </c>
      <c r="V2143" s="9" t="s">
        <v>51</v>
      </c>
      <c r="W2143" s="14">
        <v>2</v>
      </c>
    </row>
    <row r="2144" spans="1:23" x14ac:dyDescent="0.25">
      <c r="A2144" s="8">
        <v>259</v>
      </c>
      <c r="B2144" s="9" t="s">
        <v>8054</v>
      </c>
      <c r="C2144" s="9" t="s">
        <v>22</v>
      </c>
      <c r="D2144" s="9" t="s">
        <v>8055</v>
      </c>
      <c r="E2144" s="18" t="s">
        <v>8056</v>
      </c>
      <c r="F2144" s="9" t="s">
        <v>8057</v>
      </c>
      <c r="G2144" s="12">
        <v>9</v>
      </c>
      <c r="H2144" s="12"/>
      <c r="I2144" s="9"/>
      <c r="J2144" s="12">
        <v>0</v>
      </c>
      <c r="K2144" s="13">
        <v>44426</v>
      </c>
      <c r="L2144" s="86">
        <f>(Tabla2[[#This Row],[release_year]]-'VARIANZA Y DES. EST'!$L$11)^2</f>
        <v>33.870100322899837</v>
      </c>
      <c r="M2144" s="12">
        <v>2020</v>
      </c>
      <c r="N2144" s="9" t="s">
        <v>76</v>
      </c>
      <c r="O2144" s="9" t="s">
        <v>8045</v>
      </c>
      <c r="P2144" s="12">
        <v>92</v>
      </c>
      <c r="Q2144" s="12">
        <v>92</v>
      </c>
      <c r="R2144" s="12">
        <v>57.229187983206074</v>
      </c>
      <c r="S2144" s="12" t="s">
        <v>28</v>
      </c>
      <c r="T2144" s="9" t="s">
        <v>2492</v>
      </c>
      <c r="U2144" s="9" t="s">
        <v>95</v>
      </c>
      <c r="V2144" s="9" t="s">
        <v>2492</v>
      </c>
      <c r="W2144" s="14">
        <v>3</v>
      </c>
    </row>
    <row r="2145" spans="1:23" x14ac:dyDescent="0.25">
      <c r="A2145" s="8">
        <v>378</v>
      </c>
      <c r="B2145" s="9" t="s">
        <v>8058</v>
      </c>
      <c r="C2145" s="9" t="s">
        <v>22</v>
      </c>
      <c r="D2145" s="9" t="s">
        <v>8059</v>
      </c>
      <c r="E2145" s="18" t="s">
        <v>8060</v>
      </c>
      <c r="F2145" s="9" t="s">
        <v>8061</v>
      </c>
      <c r="G2145" s="12">
        <v>11</v>
      </c>
      <c r="H2145" s="9" t="s">
        <v>613</v>
      </c>
      <c r="I2145" s="9" t="s">
        <v>613</v>
      </c>
      <c r="J2145" s="12">
        <v>1</v>
      </c>
      <c r="K2145" s="13">
        <v>44405</v>
      </c>
      <c r="L2145" s="86">
        <f>(Tabla2[[#This Row],[release_year]]-'VARIANZA Y DES. EST'!$L$11)^2</f>
        <v>46.509705182670608</v>
      </c>
      <c r="M2145" s="12">
        <v>2021</v>
      </c>
      <c r="N2145" s="9" t="s">
        <v>76</v>
      </c>
      <c r="O2145" s="9" t="s">
        <v>8045</v>
      </c>
      <c r="P2145" s="12">
        <v>92</v>
      </c>
      <c r="Q2145" s="12">
        <v>92</v>
      </c>
      <c r="R2145" s="12">
        <v>57.229187983206074</v>
      </c>
      <c r="S2145" s="12" t="s">
        <v>28</v>
      </c>
      <c r="T2145" s="9" t="s">
        <v>4211</v>
      </c>
      <c r="U2145" s="9" t="s">
        <v>38</v>
      </c>
      <c r="V2145" s="9" t="s">
        <v>4211</v>
      </c>
      <c r="W2145" s="14">
        <v>2</v>
      </c>
    </row>
    <row r="2146" spans="1:23" x14ac:dyDescent="0.25">
      <c r="A2146" s="8">
        <v>507</v>
      </c>
      <c r="B2146" s="9" t="s">
        <v>8062</v>
      </c>
      <c r="C2146" s="9" t="s">
        <v>22</v>
      </c>
      <c r="D2146" s="9" t="s">
        <v>8063</v>
      </c>
      <c r="E2146" s="18" t="s">
        <v>8064</v>
      </c>
      <c r="F2146" s="9" t="s">
        <v>8065</v>
      </c>
      <c r="G2146" s="12">
        <v>4</v>
      </c>
      <c r="H2146" s="9" t="s">
        <v>279</v>
      </c>
      <c r="I2146" s="9" t="s">
        <v>279</v>
      </c>
      <c r="J2146" s="12">
        <v>1</v>
      </c>
      <c r="K2146" s="13">
        <v>44384</v>
      </c>
      <c r="L2146" s="86">
        <f>(Tabla2[[#This Row],[release_year]]-'VARIANZA Y DES. EST'!$L$11)^2</f>
        <v>46.509705182670608</v>
      </c>
      <c r="M2146" s="12">
        <v>2021</v>
      </c>
      <c r="N2146" s="9" t="s">
        <v>55</v>
      </c>
      <c r="O2146" s="9" t="s">
        <v>8045</v>
      </c>
      <c r="P2146" s="12">
        <v>92</v>
      </c>
      <c r="Q2146" s="12">
        <v>92</v>
      </c>
      <c r="R2146" s="12">
        <v>57.229187983206074</v>
      </c>
      <c r="S2146" s="12" t="s">
        <v>28</v>
      </c>
      <c r="T2146" s="9" t="s">
        <v>6997</v>
      </c>
      <c r="U2146" s="9" t="s">
        <v>239</v>
      </c>
      <c r="V2146" s="9" t="s">
        <v>6997</v>
      </c>
      <c r="W2146" s="14">
        <v>2</v>
      </c>
    </row>
    <row r="2147" spans="1:23" x14ac:dyDescent="0.25">
      <c r="A2147" s="8">
        <v>613</v>
      </c>
      <c r="B2147" s="9" t="s">
        <v>8066</v>
      </c>
      <c r="C2147" s="9" t="s">
        <v>22</v>
      </c>
      <c r="D2147" s="9" t="s">
        <v>8067</v>
      </c>
      <c r="E2147" s="18" t="s">
        <v>8068</v>
      </c>
      <c r="F2147" s="9" t="s">
        <v>8069</v>
      </c>
      <c r="G2147" s="12">
        <v>11</v>
      </c>
      <c r="H2147" s="9" t="s">
        <v>25</v>
      </c>
      <c r="I2147" s="9" t="s">
        <v>8070</v>
      </c>
      <c r="J2147" s="12">
        <v>2</v>
      </c>
      <c r="K2147" s="13">
        <v>44378</v>
      </c>
      <c r="L2147" s="86">
        <f>(Tabla2[[#This Row],[release_year]]-'VARIANZA Y DES. EST'!$L$11)^2</f>
        <v>26.834446865421359</v>
      </c>
      <c r="M2147" s="12">
        <v>2009</v>
      </c>
      <c r="N2147" s="9" t="s">
        <v>1991</v>
      </c>
      <c r="O2147" s="9" t="s">
        <v>8045</v>
      </c>
      <c r="P2147" s="12">
        <v>92</v>
      </c>
      <c r="Q2147" s="12">
        <v>92</v>
      </c>
      <c r="R2147" s="12">
        <v>57.229187983206074</v>
      </c>
      <c r="S2147" s="12" t="s">
        <v>28</v>
      </c>
      <c r="T2147" s="9" t="s">
        <v>5103</v>
      </c>
      <c r="U2147" s="9" t="s">
        <v>38</v>
      </c>
      <c r="V2147" s="9" t="s">
        <v>5103</v>
      </c>
      <c r="W2147" s="14">
        <v>3</v>
      </c>
    </row>
    <row r="2148" spans="1:23" x14ac:dyDescent="0.25">
      <c r="A2148" s="8">
        <v>625</v>
      </c>
      <c r="B2148" s="9" t="s">
        <v>8071</v>
      </c>
      <c r="C2148" s="9" t="s">
        <v>22</v>
      </c>
      <c r="D2148" s="9" t="s">
        <v>8072</v>
      </c>
      <c r="E2148" s="18" t="s">
        <v>8073</v>
      </c>
      <c r="F2148" s="9" t="s">
        <v>8074</v>
      </c>
      <c r="G2148" s="12">
        <v>9</v>
      </c>
      <c r="H2148" s="12"/>
      <c r="I2148" s="9"/>
      <c r="J2148" s="12">
        <v>0</v>
      </c>
      <c r="K2148" s="13">
        <v>44377</v>
      </c>
      <c r="L2148" s="86">
        <f>(Tabla2[[#This Row],[release_year]]-'VARIANZA Y DES. EST'!$L$11)^2</f>
        <v>46.509705182670608</v>
      </c>
      <c r="M2148" s="12">
        <v>2021</v>
      </c>
      <c r="N2148" s="9" t="s">
        <v>76</v>
      </c>
      <c r="O2148" s="9" t="s">
        <v>8045</v>
      </c>
      <c r="P2148" s="12">
        <v>92</v>
      </c>
      <c r="Q2148" s="12">
        <v>92</v>
      </c>
      <c r="R2148" s="12">
        <v>57.229187983206074</v>
      </c>
      <c r="S2148" s="12" t="s">
        <v>28</v>
      </c>
      <c r="T2148" s="9" t="s">
        <v>460</v>
      </c>
      <c r="U2148" s="9" t="s">
        <v>45</v>
      </c>
      <c r="V2148" s="9" t="s">
        <v>460</v>
      </c>
      <c r="W2148" s="14">
        <v>3</v>
      </c>
    </row>
    <row r="2149" spans="1:23" x14ac:dyDescent="0.25">
      <c r="A2149" s="8">
        <v>841</v>
      </c>
      <c r="B2149" s="9" t="s">
        <v>8075</v>
      </c>
      <c r="C2149" s="9" t="s">
        <v>22</v>
      </c>
      <c r="D2149" s="9" t="s">
        <v>8076</v>
      </c>
      <c r="E2149" s="18" t="s">
        <v>8077</v>
      </c>
      <c r="F2149" s="9" t="s">
        <v>8078</v>
      </c>
      <c r="G2149" s="12">
        <v>9</v>
      </c>
      <c r="H2149" s="9" t="s">
        <v>890</v>
      </c>
      <c r="I2149" s="9" t="s">
        <v>890</v>
      </c>
      <c r="J2149" s="12">
        <v>1</v>
      </c>
      <c r="K2149" s="13">
        <v>44342</v>
      </c>
      <c r="L2149" s="86">
        <f>(Tabla2[[#This Row],[release_year]]-'VARIANZA Y DES. EST'!$L$11)^2</f>
        <v>46.509705182670608</v>
      </c>
      <c r="M2149" s="12">
        <v>2021</v>
      </c>
      <c r="N2149" s="9" t="s">
        <v>76</v>
      </c>
      <c r="O2149" s="9" t="s">
        <v>8045</v>
      </c>
      <c r="P2149" s="12">
        <v>92</v>
      </c>
      <c r="Q2149" s="12">
        <v>92</v>
      </c>
      <c r="R2149" s="12">
        <v>57.229187983206074</v>
      </c>
      <c r="S2149" s="12" t="s">
        <v>28</v>
      </c>
      <c r="T2149" s="9" t="s">
        <v>8079</v>
      </c>
      <c r="U2149" s="9" t="s">
        <v>45</v>
      </c>
      <c r="V2149" s="9" t="s">
        <v>8079</v>
      </c>
      <c r="W2149" s="14">
        <v>3</v>
      </c>
    </row>
    <row r="2150" spans="1:23" x14ac:dyDescent="0.25">
      <c r="A2150" s="8">
        <v>860</v>
      </c>
      <c r="B2150" s="9" t="s">
        <v>8080</v>
      </c>
      <c r="C2150" s="9" t="s">
        <v>22</v>
      </c>
      <c r="D2150" s="9" t="s">
        <v>8081</v>
      </c>
      <c r="E2150" s="18" t="s">
        <v>8082</v>
      </c>
      <c r="F2150" s="9" t="s">
        <v>8083</v>
      </c>
      <c r="G2150" s="12">
        <v>11</v>
      </c>
      <c r="H2150" s="9" t="s">
        <v>116</v>
      </c>
      <c r="I2150" s="9" t="s">
        <v>116</v>
      </c>
      <c r="J2150" s="12">
        <v>1</v>
      </c>
      <c r="K2150" s="13">
        <v>44336</v>
      </c>
      <c r="L2150" s="86">
        <f>(Tabla2[[#This Row],[release_year]]-'VARIANZA Y DES. EST'!$L$11)^2</f>
        <v>10.1136565849629</v>
      </c>
      <c r="M2150" s="12">
        <v>2011</v>
      </c>
      <c r="N2150" s="9" t="s">
        <v>35</v>
      </c>
      <c r="O2150" s="9" t="s">
        <v>8045</v>
      </c>
      <c r="P2150" s="12">
        <v>92</v>
      </c>
      <c r="Q2150" s="12">
        <v>92</v>
      </c>
      <c r="R2150" s="12">
        <v>57.229187983206074</v>
      </c>
      <c r="S2150" s="12" t="s">
        <v>28</v>
      </c>
      <c r="T2150" s="9" t="s">
        <v>70</v>
      </c>
      <c r="U2150" s="9" t="s">
        <v>45</v>
      </c>
      <c r="V2150" s="9" t="s">
        <v>70</v>
      </c>
      <c r="W2150" s="14">
        <v>2</v>
      </c>
    </row>
    <row r="2151" spans="1:23" x14ac:dyDescent="0.25">
      <c r="A2151" s="8">
        <v>867</v>
      </c>
      <c r="B2151" s="9" t="s">
        <v>8084</v>
      </c>
      <c r="C2151" s="9" t="s">
        <v>22</v>
      </c>
      <c r="D2151" s="9" t="s">
        <v>8085</v>
      </c>
      <c r="E2151" s="9" t="s">
        <v>8086</v>
      </c>
      <c r="F2151" s="9" t="s">
        <v>8087</v>
      </c>
      <c r="G2151" s="12">
        <v>13</v>
      </c>
      <c r="H2151" s="9" t="s">
        <v>25</v>
      </c>
      <c r="I2151" s="9" t="s">
        <v>25</v>
      </c>
      <c r="J2151" s="12">
        <v>1</v>
      </c>
      <c r="K2151" s="13">
        <v>44335</v>
      </c>
      <c r="L2151" s="86">
        <f>(Tabla2[[#This Row],[release_year]]-'VARIANZA Y DES. EST'!$L$11)^2</f>
        <v>7.9512857435875226</v>
      </c>
      <c r="M2151" s="12">
        <v>2017</v>
      </c>
      <c r="N2151" s="9" t="s">
        <v>1991</v>
      </c>
      <c r="O2151" s="9" t="s">
        <v>8045</v>
      </c>
      <c r="P2151" s="12">
        <v>92</v>
      </c>
      <c r="Q2151" s="12">
        <v>92</v>
      </c>
      <c r="R2151" s="12">
        <v>57.229187983206074</v>
      </c>
      <c r="S2151" s="12" t="s">
        <v>28</v>
      </c>
      <c r="T2151" s="9" t="s">
        <v>3969</v>
      </c>
      <c r="U2151" s="9" t="s">
        <v>3969</v>
      </c>
      <c r="V2151" s="9" t="s">
        <v>3969</v>
      </c>
      <c r="W2151" s="14">
        <v>1</v>
      </c>
    </row>
    <row r="2152" spans="1:23" x14ac:dyDescent="0.25">
      <c r="A2152" s="8">
        <v>1097</v>
      </c>
      <c r="B2152" s="9" t="s">
        <v>8088</v>
      </c>
      <c r="C2152" s="9" t="s">
        <v>22</v>
      </c>
      <c r="D2152" s="9" t="s">
        <v>8089</v>
      </c>
      <c r="E2152" s="18" t="s">
        <v>8090</v>
      </c>
      <c r="F2152" s="9" t="s">
        <v>8091</v>
      </c>
      <c r="G2152" s="12">
        <v>8</v>
      </c>
      <c r="H2152" s="12"/>
      <c r="I2152" s="9"/>
      <c r="J2152" s="12">
        <v>0</v>
      </c>
      <c r="K2152" s="13">
        <v>44292</v>
      </c>
      <c r="L2152" s="86">
        <f>(Tabla2[[#This Row],[release_year]]-'VARIANZA Y DES. EST'!$L$11)^2</f>
        <v>46.509705182670608</v>
      </c>
      <c r="M2152" s="12">
        <v>2021</v>
      </c>
      <c r="N2152" s="9" t="s">
        <v>110</v>
      </c>
      <c r="O2152" s="9" t="s">
        <v>8045</v>
      </c>
      <c r="P2152" s="12">
        <v>92</v>
      </c>
      <c r="Q2152" s="12">
        <v>92</v>
      </c>
      <c r="R2152" s="12">
        <v>57.229187983206074</v>
      </c>
      <c r="S2152" s="12" t="s">
        <v>28</v>
      </c>
      <c r="T2152" s="9" t="s">
        <v>111</v>
      </c>
      <c r="U2152" s="9" t="s">
        <v>30</v>
      </c>
      <c r="V2152" s="9" t="s">
        <v>111</v>
      </c>
      <c r="W2152" s="14">
        <v>2</v>
      </c>
    </row>
    <row r="2153" spans="1:23" x14ac:dyDescent="0.25">
      <c r="A2153" s="8">
        <v>1210</v>
      </c>
      <c r="B2153" s="9" t="s">
        <v>8092</v>
      </c>
      <c r="C2153" s="9" t="s">
        <v>22</v>
      </c>
      <c r="D2153" s="9" t="s">
        <v>8093</v>
      </c>
      <c r="E2153" s="9" t="s">
        <v>8094</v>
      </c>
      <c r="F2153" s="9" t="s">
        <v>8095</v>
      </c>
      <c r="G2153" s="12">
        <v>10</v>
      </c>
      <c r="H2153" s="9" t="s">
        <v>2635</v>
      </c>
      <c r="I2153" s="9" t="s">
        <v>2635</v>
      </c>
      <c r="J2153" s="12">
        <v>1</v>
      </c>
      <c r="K2153" s="13">
        <v>44267</v>
      </c>
      <c r="L2153" s="86">
        <f>(Tabla2[[#This Row],[release_year]]-'VARIANZA Y DES. EST'!$L$11)^2</f>
        <v>33.870100322899837</v>
      </c>
      <c r="M2153" s="12">
        <v>2020</v>
      </c>
      <c r="N2153" s="9" t="s">
        <v>55</v>
      </c>
      <c r="O2153" s="9" t="s">
        <v>8045</v>
      </c>
      <c r="P2153" s="12">
        <v>92</v>
      </c>
      <c r="Q2153" s="12">
        <v>92</v>
      </c>
      <c r="R2153" s="12">
        <v>57.229187983206074</v>
      </c>
      <c r="S2153" s="12" t="s">
        <v>28</v>
      </c>
      <c r="T2153" s="9" t="s">
        <v>2492</v>
      </c>
      <c r="U2153" s="9" t="s">
        <v>95</v>
      </c>
      <c r="V2153" s="9" t="s">
        <v>2492</v>
      </c>
      <c r="W2153" s="14">
        <v>3</v>
      </c>
    </row>
    <row r="2154" spans="1:23" x14ac:dyDescent="0.25">
      <c r="A2154" s="8">
        <v>1221</v>
      </c>
      <c r="B2154" s="9" t="s">
        <v>8096</v>
      </c>
      <c r="C2154" s="9" t="s">
        <v>22</v>
      </c>
      <c r="D2154" s="9" t="s">
        <v>8097</v>
      </c>
      <c r="E2154" s="18" t="s">
        <v>8098</v>
      </c>
      <c r="F2154" s="9" t="s">
        <v>8099</v>
      </c>
      <c r="G2154" s="12">
        <v>8</v>
      </c>
      <c r="H2154" s="9" t="s">
        <v>390</v>
      </c>
      <c r="I2154" s="9" t="s">
        <v>8100</v>
      </c>
      <c r="J2154" s="12">
        <v>2</v>
      </c>
      <c r="K2154" s="13">
        <v>44266</v>
      </c>
      <c r="L2154" s="86">
        <f>(Tabla2[[#This Row],[release_year]]-'VARIANZA Y DES. EST'!$L$11)^2</f>
        <v>46.509705182670608</v>
      </c>
      <c r="M2154" s="12">
        <v>2021</v>
      </c>
      <c r="N2154" s="9" t="s">
        <v>76</v>
      </c>
      <c r="O2154" s="9" t="s">
        <v>8045</v>
      </c>
      <c r="P2154" s="12">
        <v>92</v>
      </c>
      <c r="Q2154" s="12">
        <v>92</v>
      </c>
      <c r="R2154" s="12">
        <v>57.229187983206074</v>
      </c>
      <c r="S2154" s="12" t="s">
        <v>28</v>
      </c>
      <c r="T2154" s="9" t="s">
        <v>118</v>
      </c>
      <c r="U2154" s="9" t="s">
        <v>45</v>
      </c>
      <c r="V2154" s="9" t="s">
        <v>118</v>
      </c>
      <c r="W2154" s="14">
        <v>3</v>
      </c>
    </row>
    <row r="2155" spans="1:23" x14ac:dyDescent="0.25">
      <c r="A2155" s="8">
        <v>1304</v>
      </c>
      <c r="B2155" s="9" t="s">
        <v>8101</v>
      </c>
      <c r="C2155" s="9" t="s">
        <v>22</v>
      </c>
      <c r="D2155" s="9" t="s">
        <v>8102</v>
      </c>
      <c r="E2155" s="18" t="s">
        <v>8103</v>
      </c>
      <c r="F2155" s="9"/>
      <c r="G2155" s="12">
        <v>0</v>
      </c>
      <c r="H2155" s="9" t="s">
        <v>25</v>
      </c>
      <c r="I2155" s="9" t="s">
        <v>25</v>
      </c>
      <c r="J2155" s="12">
        <v>1</v>
      </c>
      <c r="K2155" s="13">
        <v>44244</v>
      </c>
      <c r="L2155" s="86">
        <f>(Tabla2[[#This Row],[release_year]]-'VARIANZA Y DES. EST'!$L$11)^2</f>
        <v>14.590890603358293</v>
      </c>
      <c r="M2155" s="12">
        <v>2018</v>
      </c>
      <c r="N2155" s="9" t="s">
        <v>82</v>
      </c>
      <c r="O2155" s="9" t="s">
        <v>8045</v>
      </c>
      <c r="P2155" s="12">
        <v>92</v>
      </c>
      <c r="Q2155" s="12">
        <v>92</v>
      </c>
      <c r="R2155" s="12">
        <v>57.229187983206074</v>
      </c>
      <c r="S2155" s="12" t="s">
        <v>28</v>
      </c>
      <c r="T2155" s="9" t="s">
        <v>57</v>
      </c>
      <c r="U2155" s="9" t="s">
        <v>57</v>
      </c>
      <c r="V2155" s="9" t="s">
        <v>57</v>
      </c>
      <c r="W2155" s="14">
        <v>1</v>
      </c>
    </row>
    <row r="2156" spans="1:23" x14ac:dyDescent="0.25">
      <c r="A2156" s="8">
        <v>1308</v>
      </c>
      <c r="B2156" s="9" t="s">
        <v>8104</v>
      </c>
      <c r="C2156" s="9" t="s">
        <v>22</v>
      </c>
      <c r="D2156" s="9" t="s">
        <v>8105</v>
      </c>
      <c r="E2156" s="18" t="s">
        <v>8106</v>
      </c>
      <c r="F2156" s="9" t="s">
        <v>8107</v>
      </c>
      <c r="G2156" s="12">
        <v>10</v>
      </c>
      <c r="H2156" s="9" t="s">
        <v>25</v>
      </c>
      <c r="I2156" s="9" t="s">
        <v>25</v>
      </c>
      <c r="J2156" s="12">
        <v>1</v>
      </c>
      <c r="K2156" s="13">
        <v>44243</v>
      </c>
      <c r="L2156" s="86">
        <f>(Tabla2[[#This Row],[release_year]]-'VARIANZA Y DES. EST'!$L$11)^2</f>
        <v>7.9512857435875226</v>
      </c>
      <c r="M2156" s="12">
        <v>2017</v>
      </c>
      <c r="N2156" s="9" t="s">
        <v>99</v>
      </c>
      <c r="O2156" s="9" t="s">
        <v>8045</v>
      </c>
      <c r="P2156" s="12">
        <v>92</v>
      </c>
      <c r="Q2156" s="12">
        <v>92</v>
      </c>
      <c r="R2156" s="12">
        <v>57.229187983206074</v>
      </c>
      <c r="S2156" s="12" t="s">
        <v>28</v>
      </c>
      <c r="T2156" s="9" t="s">
        <v>5812</v>
      </c>
      <c r="U2156" s="9" t="s">
        <v>30</v>
      </c>
      <c r="V2156" s="9" t="s">
        <v>5812</v>
      </c>
      <c r="W2156" s="14">
        <v>3</v>
      </c>
    </row>
    <row r="2157" spans="1:23" x14ac:dyDescent="0.25">
      <c r="A2157" s="8">
        <v>1407</v>
      </c>
      <c r="B2157" s="9" t="s">
        <v>8108</v>
      </c>
      <c r="C2157" s="9" t="s">
        <v>22</v>
      </c>
      <c r="D2157" s="9" t="s">
        <v>8109</v>
      </c>
      <c r="E2157" s="18" t="s">
        <v>8110</v>
      </c>
      <c r="F2157" s="9" t="s">
        <v>8111</v>
      </c>
      <c r="G2157" s="12">
        <v>9</v>
      </c>
      <c r="H2157" s="9" t="s">
        <v>25</v>
      </c>
      <c r="I2157" s="9" t="s">
        <v>25</v>
      </c>
      <c r="J2157" s="12">
        <v>1</v>
      </c>
      <c r="K2157" s="13">
        <v>44211</v>
      </c>
      <c r="L2157" s="86">
        <f>(Tabla2[[#This Row],[release_year]]-'VARIANZA Y DES. EST'!$L$11)^2</f>
        <v>3.2471164275211517E-2</v>
      </c>
      <c r="M2157" s="12">
        <v>2014</v>
      </c>
      <c r="N2157" s="9" t="s">
        <v>99</v>
      </c>
      <c r="O2157" s="9" t="s">
        <v>8045</v>
      </c>
      <c r="P2157" s="12">
        <v>92</v>
      </c>
      <c r="Q2157" s="12">
        <v>92</v>
      </c>
      <c r="R2157" s="12">
        <v>57.229187983206074</v>
      </c>
      <c r="S2157" s="12" t="s">
        <v>28</v>
      </c>
      <c r="T2157" s="9" t="s">
        <v>111</v>
      </c>
      <c r="U2157" s="9" t="s">
        <v>30</v>
      </c>
      <c r="V2157" s="9" t="s">
        <v>111</v>
      </c>
      <c r="W2157" s="14">
        <v>2</v>
      </c>
    </row>
    <row r="2158" spans="1:23" x14ac:dyDescent="0.25">
      <c r="A2158" s="8">
        <v>1705</v>
      </c>
      <c r="B2158" s="9" t="s">
        <v>8112</v>
      </c>
      <c r="C2158" s="9" t="s">
        <v>22</v>
      </c>
      <c r="D2158" s="9" t="s">
        <v>8113</v>
      </c>
      <c r="E2158" s="7" t="s">
        <v>8114</v>
      </c>
      <c r="F2158" s="24"/>
      <c r="G2158" s="12">
        <v>0</v>
      </c>
      <c r="H2158" s="9" t="s">
        <v>858</v>
      </c>
      <c r="I2158" s="9" t="s">
        <v>858</v>
      </c>
      <c r="J2158" s="12">
        <v>1</v>
      </c>
      <c r="K2158" s="16">
        <v>44148</v>
      </c>
      <c r="L2158" s="86">
        <f>(Tabla2[[#This Row],[release_year]]-'VARIANZA Y DES. EST'!$L$11)^2</f>
        <v>33.870100322899837</v>
      </c>
      <c r="M2158" s="12">
        <v>2020</v>
      </c>
      <c r="N2158" s="9" t="s">
        <v>82</v>
      </c>
      <c r="O2158" s="9" t="s">
        <v>8045</v>
      </c>
      <c r="P2158" s="12">
        <v>92</v>
      </c>
      <c r="Q2158" s="12">
        <v>92</v>
      </c>
      <c r="R2158" s="12">
        <v>57.229187983206074</v>
      </c>
      <c r="S2158" s="12" t="s">
        <v>28</v>
      </c>
      <c r="T2158" s="9" t="s">
        <v>105</v>
      </c>
      <c r="U2158" s="9" t="s">
        <v>57</v>
      </c>
      <c r="V2158" s="9" t="s">
        <v>105</v>
      </c>
      <c r="W2158" s="14">
        <v>2</v>
      </c>
    </row>
    <row r="2159" spans="1:23" x14ac:dyDescent="0.25">
      <c r="A2159" s="8">
        <v>1998</v>
      </c>
      <c r="B2159" s="9" t="s">
        <v>8115</v>
      </c>
      <c r="C2159" s="9" t="s">
        <v>22</v>
      </c>
      <c r="D2159" s="9" t="s">
        <v>8116</v>
      </c>
      <c r="E2159" s="9" t="s">
        <v>8117</v>
      </c>
      <c r="F2159" s="9" t="s">
        <v>8118</v>
      </c>
      <c r="G2159" s="12">
        <v>10</v>
      </c>
      <c r="H2159" s="9" t="s">
        <v>126</v>
      </c>
      <c r="I2159" s="9" t="s">
        <v>8119</v>
      </c>
      <c r="J2159" s="12">
        <v>7</v>
      </c>
      <c r="K2159" s="13">
        <v>44090</v>
      </c>
      <c r="L2159" s="86">
        <f>(Tabla2[[#This Row],[release_year]]-'VARIANZA Y DES. EST'!$L$11)^2</f>
        <v>3.3116808838167522</v>
      </c>
      <c r="M2159" s="12">
        <v>2016</v>
      </c>
      <c r="N2159" s="9" t="s">
        <v>1991</v>
      </c>
      <c r="O2159" s="9" t="s">
        <v>8045</v>
      </c>
      <c r="P2159" s="12">
        <v>92</v>
      </c>
      <c r="Q2159" s="12">
        <v>92</v>
      </c>
      <c r="R2159" s="12">
        <v>57.229187983206074</v>
      </c>
      <c r="S2159" s="12" t="s">
        <v>28</v>
      </c>
      <c r="T2159" s="9" t="s">
        <v>4211</v>
      </c>
      <c r="U2159" s="9" t="s">
        <v>38</v>
      </c>
      <c r="V2159" s="9" t="s">
        <v>4211</v>
      </c>
      <c r="W2159" s="14">
        <v>2</v>
      </c>
    </row>
    <row r="2160" spans="1:23" x14ac:dyDescent="0.25">
      <c r="A2160" s="8">
        <v>2028</v>
      </c>
      <c r="B2160" s="9" t="s">
        <v>8120</v>
      </c>
      <c r="C2160" s="9" t="s">
        <v>22</v>
      </c>
      <c r="D2160" s="9" t="s">
        <v>8121</v>
      </c>
      <c r="E2160" s="18" t="s">
        <v>8122</v>
      </c>
      <c r="F2160" s="9" t="s">
        <v>8123</v>
      </c>
      <c r="G2160" s="12">
        <v>8</v>
      </c>
      <c r="H2160" s="9" t="s">
        <v>2935</v>
      </c>
      <c r="I2160" s="9" t="s">
        <v>2935</v>
      </c>
      <c r="J2160" s="12">
        <v>1</v>
      </c>
      <c r="K2160" s="13">
        <v>44084</v>
      </c>
      <c r="L2160" s="86">
        <f>(Tabla2[[#This Row],[release_year]]-'VARIANZA Y DES. EST'!$L$11)^2</f>
        <v>7.9512857435875226</v>
      </c>
      <c r="M2160" s="12">
        <v>2017</v>
      </c>
      <c r="N2160" s="9" t="s">
        <v>55</v>
      </c>
      <c r="O2160" s="9" t="s">
        <v>8045</v>
      </c>
      <c r="P2160" s="12">
        <v>92</v>
      </c>
      <c r="Q2160" s="12">
        <v>92</v>
      </c>
      <c r="R2160" s="12">
        <v>57.229187983206074</v>
      </c>
      <c r="S2160" s="12" t="s">
        <v>28</v>
      </c>
      <c r="T2160" s="9" t="s">
        <v>30</v>
      </c>
      <c r="U2160" s="9" t="s">
        <v>30</v>
      </c>
      <c r="V2160" s="9" t="s">
        <v>30</v>
      </c>
      <c r="W2160" s="14">
        <v>1</v>
      </c>
    </row>
    <row r="2161" spans="1:23" x14ac:dyDescent="0.25">
      <c r="A2161" s="8">
        <v>2072</v>
      </c>
      <c r="B2161" s="9" t="s">
        <v>8124</v>
      </c>
      <c r="C2161" s="9" t="s">
        <v>22</v>
      </c>
      <c r="D2161" s="9" t="s">
        <v>8125</v>
      </c>
      <c r="E2161" s="18" t="s">
        <v>8126</v>
      </c>
      <c r="F2161" s="9" t="s">
        <v>8127</v>
      </c>
      <c r="G2161" s="12">
        <v>8</v>
      </c>
      <c r="H2161" s="9" t="s">
        <v>25</v>
      </c>
      <c r="I2161" s="9" t="s">
        <v>25</v>
      </c>
      <c r="J2161" s="12">
        <v>1</v>
      </c>
      <c r="K2161" s="13">
        <v>44075</v>
      </c>
      <c r="L2161" s="86">
        <f>(Tabla2[[#This Row],[release_year]]-'VARIANZA Y DES. EST'!$L$11)^2</f>
        <v>10.1136565849629</v>
      </c>
      <c r="M2161" s="12">
        <v>2011</v>
      </c>
      <c r="N2161" s="9" t="s">
        <v>99</v>
      </c>
      <c r="O2161" s="9" t="s">
        <v>8045</v>
      </c>
      <c r="P2161" s="12">
        <v>92</v>
      </c>
      <c r="Q2161" s="12">
        <v>92</v>
      </c>
      <c r="R2161" s="12">
        <v>57.229187983206074</v>
      </c>
      <c r="S2161" s="12" t="s">
        <v>28</v>
      </c>
      <c r="T2161" s="9" t="s">
        <v>111</v>
      </c>
      <c r="U2161" s="9" t="s">
        <v>30</v>
      </c>
      <c r="V2161" s="9" t="s">
        <v>111</v>
      </c>
      <c r="W2161" s="14">
        <v>2</v>
      </c>
    </row>
    <row r="2162" spans="1:23" x14ac:dyDescent="0.25">
      <c r="A2162" s="8">
        <v>2130</v>
      </c>
      <c r="B2162" s="9" t="s">
        <v>8128</v>
      </c>
      <c r="C2162" s="9" t="s">
        <v>22</v>
      </c>
      <c r="D2162" s="9" t="s">
        <v>8129</v>
      </c>
      <c r="E2162" s="18" t="s">
        <v>8130</v>
      </c>
      <c r="F2162" s="9" t="s">
        <v>8131</v>
      </c>
      <c r="G2162" s="12">
        <v>11</v>
      </c>
      <c r="H2162" s="9" t="s">
        <v>160</v>
      </c>
      <c r="I2162" s="9" t="s">
        <v>160</v>
      </c>
      <c r="J2162" s="12">
        <v>1</v>
      </c>
      <c r="K2162" s="13">
        <v>44057</v>
      </c>
      <c r="L2162" s="86">
        <f>(Tabla2[[#This Row],[release_year]]-'VARIANZA Y DES. EST'!$L$11)^2</f>
        <v>33.870100322899837</v>
      </c>
      <c r="M2162" s="12">
        <v>2020</v>
      </c>
      <c r="N2162" s="9" t="s">
        <v>110</v>
      </c>
      <c r="O2162" s="9" t="s">
        <v>8045</v>
      </c>
      <c r="P2162" s="12">
        <v>92</v>
      </c>
      <c r="Q2162" s="12">
        <v>92</v>
      </c>
      <c r="R2162" s="12">
        <v>57.229187983206074</v>
      </c>
      <c r="S2162" s="12" t="s">
        <v>28</v>
      </c>
      <c r="T2162" s="9" t="s">
        <v>111</v>
      </c>
      <c r="U2162" s="9" t="s">
        <v>30</v>
      </c>
      <c r="V2162" s="9" t="s">
        <v>111</v>
      </c>
      <c r="W2162" s="14">
        <v>2</v>
      </c>
    </row>
    <row r="2163" spans="1:23" x14ac:dyDescent="0.25">
      <c r="A2163" s="8">
        <v>2172</v>
      </c>
      <c r="B2163" s="9" t="s">
        <v>8132</v>
      </c>
      <c r="C2163" s="9" t="s">
        <v>22</v>
      </c>
      <c r="D2163" s="9" t="s">
        <v>8133</v>
      </c>
      <c r="E2163" s="18" t="s">
        <v>8134</v>
      </c>
      <c r="F2163" s="9" t="s">
        <v>8135</v>
      </c>
      <c r="G2163" s="12">
        <v>8</v>
      </c>
      <c r="H2163" s="9" t="s">
        <v>25</v>
      </c>
      <c r="I2163" s="9" t="s">
        <v>25</v>
      </c>
      <c r="J2163" s="12">
        <v>1</v>
      </c>
      <c r="K2163" s="13">
        <v>44045</v>
      </c>
      <c r="L2163" s="86">
        <f>(Tabla2[[#This Row],[release_year]]-'VARIANZA Y DES. EST'!$L$11)^2</f>
        <v>33.870100322899837</v>
      </c>
      <c r="M2163" s="12">
        <v>2020</v>
      </c>
      <c r="N2163" s="9" t="s">
        <v>76</v>
      </c>
      <c r="O2163" s="9" t="s">
        <v>8045</v>
      </c>
      <c r="P2163" s="12">
        <v>92</v>
      </c>
      <c r="Q2163" s="12">
        <v>92</v>
      </c>
      <c r="R2163" s="12">
        <v>57.229187983206074</v>
      </c>
      <c r="S2163" s="12" t="s">
        <v>28</v>
      </c>
      <c r="T2163" s="9" t="s">
        <v>94</v>
      </c>
      <c r="U2163" s="9" t="s">
        <v>95</v>
      </c>
      <c r="V2163" s="9" t="s">
        <v>94</v>
      </c>
      <c r="W2163" s="14">
        <v>3</v>
      </c>
    </row>
    <row r="2164" spans="1:23" x14ac:dyDescent="0.25">
      <c r="A2164" s="8">
        <v>2345</v>
      </c>
      <c r="B2164" s="9" t="s">
        <v>8136</v>
      </c>
      <c r="C2164" s="9" t="s">
        <v>22</v>
      </c>
      <c r="D2164" s="9" t="s">
        <v>8137</v>
      </c>
      <c r="E2164" s="18" t="s">
        <v>8138</v>
      </c>
      <c r="F2164" s="9" t="s">
        <v>8139</v>
      </c>
      <c r="G2164" s="12">
        <v>6</v>
      </c>
      <c r="H2164" s="9" t="s">
        <v>1786</v>
      </c>
      <c r="I2164" s="9" t="s">
        <v>1786</v>
      </c>
      <c r="J2164" s="12">
        <v>1</v>
      </c>
      <c r="K2164" s="13">
        <v>44006</v>
      </c>
      <c r="L2164" s="86">
        <f>(Tabla2[[#This Row],[release_year]]-'VARIANZA Y DES. EST'!$L$11)^2</f>
        <v>33.870100322899837</v>
      </c>
      <c r="M2164" s="12">
        <v>2020</v>
      </c>
      <c r="N2164" s="9" t="s">
        <v>76</v>
      </c>
      <c r="O2164" s="9" t="s">
        <v>8045</v>
      </c>
      <c r="P2164" s="12">
        <v>92</v>
      </c>
      <c r="Q2164" s="12">
        <v>92</v>
      </c>
      <c r="R2164" s="12">
        <v>57.229187983206074</v>
      </c>
      <c r="S2164" s="12" t="s">
        <v>28</v>
      </c>
      <c r="T2164" s="9" t="s">
        <v>118</v>
      </c>
      <c r="U2164" s="9" t="s">
        <v>45</v>
      </c>
      <c r="V2164" s="9" t="s">
        <v>118</v>
      </c>
      <c r="W2164" s="14">
        <v>3</v>
      </c>
    </row>
    <row r="2165" spans="1:23" x14ac:dyDescent="0.25">
      <c r="A2165" s="8">
        <v>2383</v>
      </c>
      <c r="B2165" s="9" t="s">
        <v>8140</v>
      </c>
      <c r="C2165" s="9" t="s">
        <v>22</v>
      </c>
      <c r="D2165" s="9" t="s">
        <v>8141</v>
      </c>
      <c r="E2165" s="18" t="s">
        <v>8142</v>
      </c>
      <c r="F2165" s="9" t="s">
        <v>8143</v>
      </c>
      <c r="G2165" s="12">
        <v>10</v>
      </c>
      <c r="H2165" s="9" t="s">
        <v>25</v>
      </c>
      <c r="I2165" s="9" t="s">
        <v>25</v>
      </c>
      <c r="J2165" s="12">
        <v>1</v>
      </c>
      <c r="K2165" s="13">
        <v>43998</v>
      </c>
      <c r="L2165" s="86">
        <f>(Tabla2[[#This Row],[release_year]]-'VARIANZA Y DES. EST'!$L$11)^2</f>
        <v>3.3116808838167522</v>
      </c>
      <c r="M2165" s="12">
        <v>2016</v>
      </c>
      <c r="N2165" s="9" t="s">
        <v>43</v>
      </c>
      <c r="O2165" s="9" t="s">
        <v>8045</v>
      </c>
      <c r="P2165" s="12">
        <v>92</v>
      </c>
      <c r="Q2165" s="12">
        <v>92</v>
      </c>
      <c r="R2165" s="12">
        <v>57.229187983206074</v>
      </c>
      <c r="S2165" s="12" t="s">
        <v>28</v>
      </c>
      <c r="T2165" s="9" t="s">
        <v>3370</v>
      </c>
      <c r="U2165" s="9" t="s">
        <v>514</v>
      </c>
      <c r="V2165" s="9" t="s">
        <v>3370</v>
      </c>
      <c r="W2165" s="14">
        <v>2</v>
      </c>
    </row>
    <row r="2166" spans="1:23" x14ac:dyDescent="0.25">
      <c r="A2166" s="8">
        <v>2415</v>
      </c>
      <c r="B2166" s="9" t="s">
        <v>8144</v>
      </c>
      <c r="C2166" s="9" t="s">
        <v>22</v>
      </c>
      <c r="D2166" s="9" t="s">
        <v>8145</v>
      </c>
      <c r="E2166" s="18" t="s">
        <v>8146</v>
      </c>
      <c r="F2166" s="9" t="s">
        <v>8147</v>
      </c>
      <c r="G2166" s="12">
        <v>7</v>
      </c>
      <c r="H2166" s="9" t="s">
        <v>518</v>
      </c>
      <c r="I2166" s="9" t="s">
        <v>518</v>
      </c>
      <c r="J2166" s="12">
        <v>1</v>
      </c>
      <c r="K2166" s="13">
        <v>43989</v>
      </c>
      <c r="L2166" s="86">
        <f>(Tabla2[[#This Row],[release_year]]-'VARIANZA Y DES. EST'!$L$11)^2</f>
        <v>14.590890603358293</v>
      </c>
      <c r="M2166" s="12">
        <v>2018</v>
      </c>
      <c r="N2166" s="9" t="s">
        <v>35</v>
      </c>
      <c r="O2166" s="9" t="s">
        <v>8045</v>
      </c>
      <c r="P2166" s="12">
        <v>92</v>
      </c>
      <c r="Q2166" s="12">
        <v>92</v>
      </c>
      <c r="R2166" s="12">
        <v>57.229187983206074</v>
      </c>
      <c r="S2166" s="12" t="s">
        <v>28</v>
      </c>
      <c r="T2166" s="9" t="s">
        <v>118</v>
      </c>
      <c r="U2166" s="9" t="s">
        <v>45</v>
      </c>
      <c r="V2166" s="9" t="s">
        <v>118</v>
      </c>
      <c r="W2166" s="14">
        <v>3</v>
      </c>
    </row>
    <row r="2167" spans="1:23" x14ac:dyDescent="0.25">
      <c r="A2167" s="8">
        <v>2446</v>
      </c>
      <c r="B2167" s="9" t="s">
        <v>8148</v>
      </c>
      <c r="C2167" s="9" t="s">
        <v>22</v>
      </c>
      <c r="D2167" s="9" t="s">
        <v>8149</v>
      </c>
      <c r="E2167" s="9" t="s">
        <v>8150</v>
      </c>
      <c r="F2167" s="9" t="s">
        <v>8151</v>
      </c>
      <c r="G2167" s="12">
        <v>8</v>
      </c>
      <c r="H2167" s="9" t="s">
        <v>518</v>
      </c>
      <c r="I2167" s="9" t="s">
        <v>518</v>
      </c>
      <c r="J2167" s="12">
        <v>1</v>
      </c>
      <c r="K2167" s="13">
        <v>43983</v>
      </c>
      <c r="L2167" s="86">
        <f>(Tabla2[[#This Row],[release_year]]-'VARIANZA Y DES. EST'!$L$11)^2</f>
        <v>33.870100322899837</v>
      </c>
      <c r="M2167" s="12">
        <v>2020</v>
      </c>
      <c r="N2167" s="9" t="s">
        <v>35</v>
      </c>
      <c r="O2167" s="9" t="s">
        <v>8045</v>
      </c>
      <c r="P2167" s="12">
        <v>92</v>
      </c>
      <c r="Q2167" s="12">
        <v>92</v>
      </c>
      <c r="R2167" s="12">
        <v>57.229187983206074</v>
      </c>
      <c r="S2167" s="12" t="s">
        <v>28</v>
      </c>
      <c r="T2167" s="9" t="s">
        <v>94</v>
      </c>
      <c r="U2167" s="9" t="s">
        <v>95</v>
      </c>
      <c r="V2167" s="9" t="s">
        <v>94</v>
      </c>
      <c r="W2167" s="14">
        <v>3</v>
      </c>
    </row>
    <row r="2168" spans="1:23" x14ac:dyDescent="0.25">
      <c r="A2168" s="8">
        <v>2501</v>
      </c>
      <c r="B2168" s="9" t="s">
        <v>8152</v>
      </c>
      <c r="C2168" s="9" t="s">
        <v>22</v>
      </c>
      <c r="D2168" s="9" t="s">
        <v>8153</v>
      </c>
      <c r="E2168" s="18" t="s">
        <v>8154</v>
      </c>
      <c r="F2168" s="9" t="s">
        <v>8155</v>
      </c>
      <c r="G2168" s="12">
        <v>8</v>
      </c>
      <c r="H2168" s="9" t="s">
        <v>518</v>
      </c>
      <c r="I2168" s="9" t="s">
        <v>518</v>
      </c>
      <c r="J2168" s="12">
        <v>1</v>
      </c>
      <c r="K2168" s="13">
        <v>43971</v>
      </c>
      <c r="L2168" s="86">
        <f>(Tabla2[[#This Row],[release_year]]-'VARIANZA Y DES. EST'!$L$11)^2</f>
        <v>33.870100322899837</v>
      </c>
      <c r="M2168" s="12">
        <v>2020</v>
      </c>
      <c r="N2168" s="9" t="s">
        <v>76</v>
      </c>
      <c r="O2168" s="9" t="s">
        <v>8045</v>
      </c>
      <c r="P2168" s="12">
        <v>92</v>
      </c>
      <c r="Q2168" s="12">
        <v>92</v>
      </c>
      <c r="R2168" s="12">
        <v>57.229187983206074</v>
      </c>
      <c r="S2168" s="12" t="s">
        <v>28</v>
      </c>
      <c r="T2168" s="9" t="s">
        <v>94</v>
      </c>
      <c r="U2168" s="9" t="s">
        <v>95</v>
      </c>
      <c r="V2168" s="9" t="s">
        <v>94</v>
      </c>
      <c r="W2168" s="14">
        <v>3</v>
      </c>
    </row>
    <row r="2169" spans="1:23" x14ac:dyDescent="0.25">
      <c r="A2169" s="8">
        <v>2550</v>
      </c>
      <c r="B2169" s="9" t="s">
        <v>8156</v>
      </c>
      <c r="C2169" s="9" t="s">
        <v>22</v>
      </c>
      <c r="D2169" s="9" t="s">
        <v>8157</v>
      </c>
      <c r="E2169" s="18" t="s">
        <v>8158</v>
      </c>
      <c r="F2169" s="9" t="s">
        <v>8159</v>
      </c>
      <c r="G2169" s="12">
        <v>8</v>
      </c>
      <c r="H2169" s="9" t="s">
        <v>25</v>
      </c>
      <c r="I2169" s="9" t="s">
        <v>25</v>
      </c>
      <c r="J2169" s="12">
        <v>1</v>
      </c>
      <c r="K2169" s="13">
        <v>43960</v>
      </c>
      <c r="L2169" s="86">
        <f>(Tabla2[[#This Row],[release_year]]-'VARIANZA Y DES. EST'!$L$11)^2</f>
        <v>33.870100322899837</v>
      </c>
      <c r="M2169" s="12">
        <v>2020</v>
      </c>
      <c r="N2169" s="9" t="s">
        <v>1991</v>
      </c>
      <c r="O2169" s="9" t="s">
        <v>8045</v>
      </c>
      <c r="P2169" s="12">
        <v>92</v>
      </c>
      <c r="Q2169" s="12">
        <v>92</v>
      </c>
      <c r="R2169" s="12">
        <v>57.229187983206074</v>
      </c>
      <c r="S2169" s="12" t="s">
        <v>28</v>
      </c>
      <c r="T2169" s="9" t="s">
        <v>2709</v>
      </c>
      <c r="U2169" s="9" t="s">
        <v>45</v>
      </c>
      <c r="V2169" s="9" t="s">
        <v>2709</v>
      </c>
      <c r="W2169" s="14">
        <v>2</v>
      </c>
    </row>
    <row r="2170" spans="1:23" x14ac:dyDescent="0.25">
      <c r="A2170" s="8">
        <v>2657</v>
      </c>
      <c r="B2170" s="9" t="s">
        <v>8160</v>
      </c>
      <c r="C2170" s="9" t="s">
        <v>22</v>
      </c>
      <c r="D2170" s="9" t="s">
        <v>8161</v>
      </c>
      <c r="E2170" s="9" t="s">
        <v>8162</v>
      </c>
      <c r="F2170" s="9" t="s">
        <v>8163</v>
      </c>
      <c r="G2170" s="12">
        <v>8</v>
      </c>
      <c r="H2170" s="9" t="s">
        <v>160</v>
      </c>
      <c r="I2170" s="9" t="s">
        <v>6421</v>
      </c>
      <c r="J2170" s="12">
        <v>3</v>
      </c>
      <c r="K2170" s="13">
        <v>43943</v>
      </c>
      <c r="L2170" s="86">
        <f>(Tabla2[[#This Row],[release_year]]-'VARIANZA Y DES. EST'!$L$11)^2</f>
        <v>33.870100322899837</v>
      </c>
      <c r="M2170" s="12">
        <v>2020</v>
      </c>
      <c r="N2170" s="9" t="s">
        <v>99</v>
      </c>
      <c r="O2170" s="9" t="s">
        <v>8045</v>
      </c>
      <c r="P2170" s="12">
        <v>92</v>
      </c>
      <c r="Q2170" s="12">
        <v>92</v>
      </c>
      <c r="R2170" s="12">
        <v>57.229187983206074</v>
      </c>
      <c r="S2170" s="12" t="s">
        <v>28</v>
      </c>
      <c r="T2170" s="9" t="s">
        <v>111</v>
      </c>
      <c r="U2170" s="9" t="s">
        <v>30</v>
      </c>
      <c r="V2170" s="9" t="s">
        <v>111</v>
      </c>
      <c r="W2170" s="14">
        <v>2</v>
      </c>
    </row>
    <row r="2171" spans="1:23" x14ac:dyDescent="0.25">
      <c r="A2171" s="8">
        <v>2689</v>
      </c>
      <c r="B2171" s="9" t="s">
        <v>8164</v>
      </c>
      <c r="C2171" s="9" t="s">
        <v>22</v>
      </c>
      <c r="D2171" s="9" t="s">
        <v>8165</v>
      </c>
      <c r="E2171" s="18" t="s">
        <v>8166</v>
      </c>
      <c r="F2171" s="9" t="s">
        <v>8167</v>
      </c>
      <c r="G2171" s="12">
        <v>9</v>
      </c>
      <c r="H2171" s="9" t="s">
        <v>175</v>
      </c>
      <c r="I2171" s="9" t="s">
        <v>175</v>
      </c>
      <c r="J2171" s="12">
        <v>1</v>
      </c>
      <c r="K2171" s="13">
        <v>43934</v>
      </c>
      <c r="L2171" s="86">
        <f>(Tabla2[[#This Row],[release_year]]-'VARIANZA Y DES. EST'!$L$11)^2</f>
        <v>14.590890603358293</v>
      </c>
      <c r="M2171" s="12">
        <v>2018</v>
      </c>
      <c r="N2171" s="9" t="s">
        <v>35</v>
      </c>
      <c r="O2171" s="9" t="s">
        <v>8045</v>
      </c>
      <c r="P2171" s="12">
        <v>92</v>
      </c>
      <c r="Q2171" s="12">
        <v>92</v>
      </c>
      <c r="R2171" s="12">
        <v>57.229187983206074</v>
      </c>
      <c r="S2171" s="12" t="s">
        <v>28</v>
      </c>
      <c r="T2171" s="9" t="s">
        <v>2492</v>
      </c>
      <c r="U2171" s="9" t="s">
        <v>95</v>
      </c>
      <c r="V2171" s="9" t="s">
        <v>2492</v>
      </c>
      <c r="W2171" s="14">
        <v>3</v>
      </c>
    </row>
    <row r="2172" spans="1:23" x14ac:dyDescent="0.25">
      <c r="A2172" s="8">
        <v>2693</v>
      </c>
      <c r="B2172" s="9" t="s">
        <v>8168</v>
      </c>
      <c r="C2172" s="9" t="s">
        <v>22</v>
      </c>
      <c r="D2172" s="9" t="s">
        <v>8169</v>
      </c>
      <c r="E2172" s="18"/>
      <c r="F2172" s="9"/>
      <c r="G2172" s="12">
        <v>0</v>
      </c>
      <c r="H2172" s="9" t="s">
        <v>25</v>
      </c>
      <c r="I2172" s="9" t="s">
        <v>8170</v>
      </c>
      <c r="J2172" s="12">
        <v>2</v>
      </c>
      <c r="K2172" s="13">
        <v>43931</v>
      </c>
      <c r="L2172" s="86">
        <f>(Tabla2[[#This Row],[release_year]]-'VARIANZA Y DES. EST'!$L$11)^2</f>
        <v>33.870100322899837</v>
      </c>
      <c r="M2172" s="12">
        <v>2020</v>
      </c>
      <c r="N2172" s="9" t="s">
        <v>76</v>
      </c>
      <c r="O2172" s="9" t="s">
        <v>8045</v>
      </c>
      <c r="P2172" s="12">
        <v>92</v>
      </c>
      <c r="Q2172" s="12">
        <v>92</v>
      </c>
      <c r="R2172" s="12">
        <v>57.229187983206074</v>
      </c>
      <c r="S2172" s="12" t="s">
        <v>28</v>
      </c>
      <c r="T2172" s="9" t="s">
        <v>756</v>
      </c>
      <c r="U2172" s="9" t="s">
        <v>57</v>
      </c>
      <c r="V2172" s="9" t="s">
        <v>756</v>
      </c>
      <c r="W2172" s="14">
        <v>3</v>
      </c>
    </row>
    <row r="2173" spans="1:23" x14ac:dyDescent="0.25">
      <c r="A2173" s="8">
        <v>2890</v>
      </c>
      <c r="B2173" s="9" t="s">
        <v>8171</v>
      </c>
      <c r="C2173" s="9" t="s">
        <v>22</v>
      </c>
      <c r="D2173" s="9" t="s">
        <v>8172</v>
      </c>
      <c r="E2173" s="18" t="s">
        <v>8173</v>
      </c>
      <c r="F2173" s="9" t="s">
        <v>8174</v>
      </c>
      <c r="G2173" s="12">
        <v>9</v>
      </c>
      <c r="H2173" s="9" t="s">
        <v>25</v>
      </c>
      <c r="I2173" s="9" t="s">
        <v>25</v>
      </c>
      <c r="J2173" s="12">
        <v>1</v>
      </c>
      <c r="K2173" s="13">
        <v>43883</v>
      </c>
      <c r="L2173" s="86">
        <f>(Tabla2[[#This Row],[release_year]]-'VARIANZA Y DES. EST'!$L$11)^2</f>
        <v>23.230495463129063</v>
      </c>
      <c r="M2173" s="12">
        <v>2019</v>
      </c>
      <c r="N2173" s="9" t="s">
        <v>76</v>
      </c>
      <c r="O2173" s="9" t="s">
        <v>8045</v>
      </c>
      <c r="P2173" s="12">
        <v>92</v>
      </c>
      <c r="Q2173" s="12">
        <v>92</v>
      </c>
      <c r="R2173" s="12">
        <v>57.229187983206074</v>
      </c>
      <c r="S2173" s="12" t="s">
        <v>28</v>
      </c>
      <c r="T2173" s="9" t="s">
        <v>514</v>
      </c>
      <c r="U2173" s="9" t="s">
        <v>514</v>
      </c>
      <c r="V2173" s="9" t="s">
        <v>514</v>
      </c>
      <c r="W2173" s="14">
        <v>1</v>
      </c>
    </row>
    <row r="2174" spans="1:23" x14ac:dyDescent="0.25">
      <c r="A2174" s="8">
        <v>2961</v>
      </c>
      <c r="B2174" s="9" t="s">
        <v>8175</v>
      </c>
      <c r="C2174" s="9" t="s">
        <v>22</v>
      </c>
      <c r="D2174" s="9" t="s">
        <v>8176</v>
      </c>
      <c r="E2174" s="18" t="s">
        <v>8177</v>
      </c>
      <c r="F2174" s="9" t="s">
        <v>8178</v>
      </c>
      <c r="G2174" s="12">
        <v>10</v>
      </c>
      <c r="H2174" s="9" t="s">
        <v>25</v>
      </c>
      <c r="I2174" s="9" t="s">
        <v>25</v>
      </c>
      <c r="J2174" s="12">
        <v>1</v>
      </c>
      <c r="K2174" s="13">
        <v>43862</v>
      </c>
      <c r="L2174" s="86">
        <f>(Tabla2[[#This Row],[release_year]]-'VARIANZA Y DES. EST'!$L$11)^2</f>
        <v>7.9512857435875226</v>
      </c>
      <c r="M2174" s="12">
        <v>2017</v>
      </c>
      <c r="N2174" s="9" t="s">
        <v>1991</v>
      </c>
      <c r="O2174" s="9" t="s">
        <v>8045</v>
      </c>
      <c r="P2174" s="12">
        <v>92</v>
      </c>
      <c r="Q2174" s="12">
        <v>92</v>
      </c>
      <c r="R2174" s="12">
        <v>57.229187983206074</v>
      </c>
      <c r="S2174" s="12" t="s">
        <v>28</v>
      </c>
      <c r="T2174" s="9" t="s">
        <v>156</v>
      </c>
      <c r="U2174" s="9" t="s">
        <v>156</v>
      </c>
      <c r="V2174" s="9" t="s">
        <v>156</v>
      </c>
      <c r="W2174" s="14">
        <v>1</v>
      </c>
    </row>
    <row r="2175" spans="1:23" x14ac:dyDescent="0.25">
      <c r="A2175" s="8">
        <v>3044</v>
      </c>
      <c r="B2175" s="9" t="s">
        <v>8179</v>
      </c>
      <c r="C2175" s="9" t="s">
        <v>22</v>
      </c>
      <c r="D2175" s="9" t="s">
        <v>8180</v>
      </c>
      <c r="E2175" s="18" t="s">
        <v>8181</v>
      </c>
      <c r="F2175" s="18" t="s">
        <v>8182</v>
      </c>
      <c r="G2175" s="12">
        <v>6</v>
      </c>
      <c r="H2175" s="9" t="s">
        <v>25</v>
      </c>
      <c r="I2175" s="9" t="s">
        <v>25</v>
      </c>
      <c r="J2175" s="12">
        <v>1</v>
      </c>
      <c r="K2175" s="13">
        <v>43837</v>
      </c>
      <c r="L2175" s="86">
        <f>(Tabla2[[#This Row],[release_year]]-'VARIANZA Y DES. EST'!$L$11)^2</f>
        <v>7.9512857435875226</v>
      </c>
      <c r="M2175" s="12">
        <v>2017</v>
      </c>
      <c r="N2175" s="9" t="s">
        <v>1991</v>
      </c>
      <c r="O2175" s="9" t="s">
        <v>8045</v>
      </c>
      <c r="P2175" s="12">
        <v>92</v>
      </c>
      <c r="Q2175" s="12">
        <v>92</v>
      </c>
      <c r="R2175" s="12">
        <v>57.229187983206074</v>
      </c>
      <c r="S2175" s="12" t="s">
        <v>28</v>
      </c>
      <c r="T2175" s="9" t="s">
        <v>144</v>
      </c>
      <c r="U2175" s="9" t="s">
        <v>45</v>
      </c>
      <c r="V2175" s="9" t="s">
        <v>144</v>
      </c>
      <c r="W2175" s="14">
        <v>2</v>
      </c>
    </row>
    <row r="2176" spans="1:23" x14ac:dyDescent="0.25">
      <c r="A2176" s="8">
        <v>3163</v>
      </c>
      <c r="B2176" s="9" t="s">
        <v>8183</v>
      </c>
      <c r="C2176" s="9" t="s">
        <v>22</v>
      </c>
      <c r="D2176" s="9" t="s">
        <v>8184</v>
      </c>
      <c r="E2176" s="9" t="s">
        <v>4166</v>
      </c>
      <c r="F2176" s="9" t="s">
        <v>8185</v>
      </c>
      <c r="G2176" s="12">
        <v>7</v>
      </c>
      <c r="H2176" s="9" t="s">
        <v>25</v>
      </c>
      <c r="I2176" s="9" t="s">
        <v>25</v>
      </c>
      <c r="J2176" s="12">
        <v>1</v>
      </c>
      <c r="K2176" s="13">
        <v>43808</v>
      </c>
      <c r="L2176" s="86">
        <f>(Tabla2[[#This Row],[release_year]]-'VARIANZA Y DES. EST'!$L$11)^2</f>
        <v>7.9512857435875226</v>
      </c>
      <c r="M2176" s="12">
        <v>2017</v>
      </c>
      <c r="N2176" s="9" t="s">
        <v>1991</v>
      </c>
      <c r="O2176" s="9" t="s">
        <v>8045</v>
      </c>
      <c r="P2176" s="12">
        <v>92</v>
      </c>
      <c r="Q2176" s="12">
        <v>92</v>
      </c>
      <c r="R2176" s="12">
        <v>57.229187983206074</v>
      </c>
      <c r="S2176" s="12" t="s">
        <v>28</v>
      </c>
      <c r="T2176" s="9" t="s">
        <v>3389</v>
      </c>
      <c r="U2176" s="9" t="s">
        <v>514</v>
      </c>
      <c r="V2176" s="9" t="s">
        <v>3389</v>
      </c>
      <c r="W2176" s="14">
        <v>2</v>
      </c>
    </row>
    <row r="2177" spans="1:23" x14ac:dyDescent="0.25">
      <c r="A2177" s="8">
        <v>3179</v>
      </c>
      <c r="B2177" s="9" t="s">
        <v>8186</v>
      </c>
      <c r="C2177" s="9" t="s">
        <v>22</v>
      </c>
      <c r="D2177" s="9" t="s">
        <v>8187</v>
      </c>
      <c r="E2177" s="18" t="s">
        <v>8166</v>
      </c>
      <c r="F2177" s="9" t="s">
        <v>8188</v>
      </c>
      <c r="G2177" s="12">
        <v>9</v>
      </c>
      <c r="H2177" s="9" t="s">
        <v>175</v>
      </c>
      <c r="I2177" s="9" t="s">
        <v>175</v>
      </c>
      <c r="J2177" s="12">
        <v>1</v>
      </c>
      <c r="K2177" s="13">
        <v>43805</v>
      </c>
      <c r="L2177" s="86">
        <f>(Tabla2[[#This Row],[release_year]]-'VARIANZA Y DES. EST'!$L$11)^2</f>
        <v>3.3116808838167522</v>
      </c>
      <c r="M2177" s="12">
        <v>2016</v>
      </c>
      <c r="N2177" s="9" t="s">
        <v>35</v>
      </c>
      <c r="O2177" s="9" t="s">
        <v>8045</v>
      </c>
      <c r="P2177" s="12">
        <v>92</v>
      </c>
      <c r="Q2177" s="12">
        <v>92</v>
      </c>
      <c r="R2177" s="12">
        <v>57.229187983206074</v>
      </c>
      <c r="S2177" s="12" t="s">
        <v>28</v>
      </c>
      <c r="T2177" s="9" t="s">
        <v>2492</v>
      </c>
      <c r="U2177" s="9" t="s">
        <v>95</v>
      </c>
      <c r="V2177" s="9" t="s">
        <v>2492</v>
      </c>
      <c r="W2177" s="14">
        <v>3</v>
      </c>
    </row>
    <row r="2178" spans="1:23" x14ac:dyDescent="0.25">
      <c r="A2178" s="8">
        <v>3339</v>
      </c>
      <c r="B2178" s="9" t="s">
        <v>8189</v>
      </c>
      <c r="C2178" s="9" t="s">
        <v>22</v>
      </c>
      <c r="D2178" s="9" t="s">
        <v>8190</v>
      </c>
      <c r="E2178" s="18" t="s">
        <v>8191</v>
      </c>
      <c r="F2178" s="9" t="s">
        <v>8192</v>
      </c>
      <c r="G2178" s="12">
        <v>4</v>
      </c>
      <c r="H2178" s="9" t="s">
        <v>25</v>
      </c>
      <c r="I2178" s="9" t="s">
        <v>25</v>
      </c>
      <c r="J2178" s="12">
        <v>1</v>
      </c>
      <c r="K2178" s="13">
        <v>43770</v>
      </c>
      <c r="L2178" s="86">
        <f>(Tabla2[[#This Row],[release_year]]-'VARIANZA Y DES. EST'!$L$11)^2</f>
        <v>14.590890603358293</v>
      </c>
      <c r="M2178" s="12">
        <v>2018</v>
      </c>
      <c r="N2178" s="9" t="s">
        <v>99</v>
      </c>
      <c r="O2178" s="9" t="s">
        <v>8045</v>
      </c>
      <c r="P2178" s="12">
        <v>92</v>
      </c>
      <c r="Q2178" s="12">
        <v>92</v>
      </c>
      <c r="R2178" s="12">
        <v>57.229187983206074</v>
      </c>
      <c r="S2178" s="12" t="s">
        <v>28</v>
      </c>
      <c r="T2178" s="9" t="s">
        <v>6817</v>
      </c>
      <c r="U2178" s="9" t="s">
        <v>30</v>
      </c>
      <c r="V2178" s="9" t="s">
        <v>6817</v>
      </c>
      <c r="W2178" s="14">
        <v>3</v>
      </c>
    </row>
    <row r="2179" spans="1:23" x14ac:dyDescent="0.25">
      <c r="A2179" s="8">
        <v>3385</v>
      </c>
      <c r="B2179" s="9" t="s">
        <v>8193</v>
      </c>
      <c r="C2179" s="9" t="s">
        <v>22</v>
      </c>
      <c r="D2179" s="9" t="s">
        <v>8194</v>
      </c>
      <c r="E2179" s="18" t="s">
        <v>8195</v>
      </c>
      <c r="F2179" s="9" t="s">
        <v>8196</v>
      </c>
      <c r="G2179" s="12">
        <v>7</v>
      </c>
      <c r="H2179" s="9" t="s">
        <v>1889</v>
      </c>
      <c r="I2179" s="9" t="s">
        <v>8197</v>
      </c>
      <c r="J2179" s="12">
        <v>2</v>
      </c>
      <c r="K2179" s="16">
        <v>43762</v>
      </c>
      <c r="L2179" s="86">
        <f>(Tabla2[[#This Row],[release_year]]-'VARIANZA Y DES. EST'!$L$11)^2</f>
        <v>23.230495463129063</v>
      </c>
      <c r="M2179" s="12">
        <v>2019</v>
      </c>
      <c r="N2179" s="9" t="s">
        <v>35</v>
      </c>
      <c r="O2179" s="9" t="s">
        <v>8045</v>
      </c>
      <c r="P2179" s="12">
        <v>92</v>
      </c>
      <c r="Q2179" s="12">
        <v>92</v>
      </c>
      <c r="R2179" s="12">
        <v>57.229187983206074</v>
      </c>
      <c r="S2179" s="12" t="s">
        <v>28</v>
      </c>
      <c r="T2179" s="9" t="s">
        <v>3179</v>
      </c>
      <c r="U2179" s="9" t="s">
        <v>514</v>
      </c>
      <c r="V2179" s="9" t="s">
        <v>3179</v>
      </c>
      <c r="W2179" s="14">
        <v>2</v>
      </c>
    </row>
    <row r="2180" spans="1:23" x14ac:dyDescent="0.25">
      <c r="A2180" s="8">
        <v>3561</v>
      </c>
      <c r="B2180" s="9" t="s">
        <v>8198</v>
      </c>
      <c r="C2180" s="9" t="s">
        <v>22</v>
      </c>
      <c r="D2180" s="9" t="s">
        <v>8199</v>
      </c>
      <c r="E2180" s="18" t="s">
        <v>8200</v>
      </c>
      <c r="F2180" s="9" t="s">
        <v>8201</v>
      </c>
      <c r="G2180" s="12">
        <v>7</v>
      </c>
      <c r="H2180" s="9" t="s">
        <v>3799</v>
      </c>
      <c r="I2180" s="9" t="s">
        <v>3799</v>
      </c>
      <c r="J2180" s="12">
        <v>1</v>
      </c>
      <c r="K2180" s="13">
        <v>43701</v>
      </c>
      <c r="L2180" s="86">
        <f>(Tabla2[[#This Row],[release_year]]-'VARIANZA Y DES. EST'!$L$11)^2</f>
        <v>3.3116808838167522</v>
      </c>
      <c r="M2180" s="12">
        <v>2016</v>
      </c>
      <c r="N2180" s="9" t="s">
        <v>76</v>
      </c>
      <c r="O2180" s="9" t="s">
        <v>8045</v>
      </c>
      <c r="P2180" s="12">
        <v>92</v>
      </c>
      <c r="Q2180" s="12">
        <v>92</v>
      </c>
      <c r="R2180" s="12">
        <v>57.229187983206074</v>
      </c>
      <c r="S2180" s="12" t="s">
        <v>28</v>
      </c>
      <c r="T2180" s="9" t="s">
        <v>859</v>
      </c>
      <c r="U2180" s="9" t="s">
        <v>95</v>
      </c>
      <c r="V2180" s="9" t="s">
        <v>859</v>
      </c>
      <c r="W2180" s="14">
        <v>2</v>
      </c>
    </row>
    <row r="2181" spans="1:23" x14ac:dyDescent="0.25">
      <c r="A2181" s="8">
        <v>3876</v>
      </c>
      <c r="B2181" s="9" t="s">
        <v>8202</v>
      </c>
      <c r="C2181" s="9" t="s">
        <v>22</v>
      </c>
      <c r="D2181" s="9" t="s">
        <v>8203</v>
      </c>
      <c r="E2181" s="9" t="s">
        <v>8204</v>
      </c>
      <c r="F2181" s="9" t="s">
        <v>8205</v>
      </c>
      <c r="G2181" s="12">
        <v>9</v>
      </c>
      <c r="H2181" s="9" t="s">
        <v>3799</v>
      </c>
      <c r="I2181" s="9" t="s">
        <v>3799</v>
      </c>
      <c r="J2181" s="12">
        <v>1</v>
      </c>
      <c r="K2181" s="13">
        <v>43585</v>
      </c>
      <c r="L2181" s="86">
        <f>(Tabla2[[#This Row],[release_year]]-'VARIANZA Y DES. EST'!$L$11)^2</f>
        <v>23.230495463129063</v>
      </c>
      <c r="M2181" s="12">
        <v>2019</v>
      </c>
      <c r="N2181" s="9" t="s">
        <v>76</v>
      </c>
      <c r="O2181" s="9" t="s">
        <v>8045</v>
      </c>
      <c r="P2181" s="12">
        <v>92</v>
      </c>
      <c r="Q2181" s="12">
        <v>92</v>
      </c>
      <c r="R2181" s="12">
        <v>57.229187983206074</v>
      </c>
      <c r="S2181" s="12" t="s">
        <v>28</v>
      </c>
      <c r="T2181" s="9" t="s">
        <v>859</v>
      </c>
      <c r="U2181" s="9" t="s">
        <v>95</v>
      </c>
      <c r="V2181" s="9" t="s">
        <v>859</v>
      </c>
      <c r="W2181" s="14">
        <v>2</v>
      </c>
    </row>
    <row r="2182" spans="1:23" x14ac:dyDescent="0.25">
      <c r="A2182" s="8">
        <v>3904</v>
      </c>
      <c r="B2182" s="9" t="s">
        <v>8206</v>
      </c>
      <c r="C2182" s="9" t="s">
        <v>22</v>
      </c>
      <c r="D2182" s="9" t="s">
        <v>8207</v>
      </c>
      <c r="E2182" s="18" t="s">
        <v>8208</v>
      </c>
      <c r="F2182" s="9" t="s">
        <v>8209</v>
      </c>
      <c r="G2182" s="12">
        <v>12</v>
      </c>
      <c r="H2182" s="9" t="s">
        <v>25</v>
      </c>
      <c r="I2182" s="9" t="s">
        <v>25</v>
      </c>
      <c r="J2182" s="12">
        <v>1</v>
      </c>
      <c r="K2182" s="13">
        <v>43574</v>
      </c>
      <c r="L2182" s="86">
        <f>(Tabla2[[#This Row],[release_year]]-'VARIANZA Y DES. EST'!$L$11)^2</f>
        <v>23.230495463129063</v>
      </c>
      <c r="M2182" s="12">
        <v>2019</v>
      </c>
      <c r="N2182" s="9" t="s">
        <v>1991</v>
      </c>
      <c r="O2182" s="9" t="s">
        <v>8045</v>
      </c>
      <c r="P2182" s="12">
        <v>92</v>
      </c>
      <c r="Q2182" s="12">
        <v>92</v>
      </c>
      <c r="R2182" s="12">
        <v>57.229187983206074</v>
      </c>
      <c r="S2182" s="12" t="s">
        <v>28</v>
      </c>
      <c r="T2182" s="9" t="s">
        <v>3577</v>
      </c>
      <c r="U2182" s="9" t="s">
        <v>95</v>
      </c>
      <c r="V2182" s="9" t="s">
        <v>3577</v>
      </c>
      <c r="W2182" s="14">
        <v>2</v>
      </c>
    </row>
    <row r="2183" spans="1:23" x14ac:dyDescent="0.25">
      <c r="A2183" s="8">
        <v>3946</v>
      </c>
      <c r="B2183" s="9" t="s">
        <v>8210</v>
      </c>
      <c r="C2183" s="9" t="s">
        <v>22</v>
      </c>
      <c r="D2183" s="9" t="s">
        <v>8211</v>
      </c>
      <c r="E2183" s="18" t="s">
        <v>8212</v>
      </c>
      <c r="F2183" s="9" t="s">
        <v>8213</v>
      </c>
      <c r="G2183" s="12">
        <v>9</v>
      </c>
      <c r="H2183" s="9" t="s">
        <v>25</v>
      </c>
      <c r="I2183" s="9" t="s">
        <v>25</v>
      </c>
      <c r="J2183" s="12">
        <v>1</v>
      </c>
      <c r="K2183" s="13">
        <v>43560</v>
      </c>
      <c r="L2183" s="86">
        <f>(Tabla2[[#This Row],[release_year]]-'VARIANZA Y DES. EST'!$L$11)^2</f>
        <v>23.230495463129063</v>
      </c>
      <c r="M2183" s="12">
        <v>2019</v>
      </c>
      <c r="N2183" s="9" t="s">
        <v>35</v>
      </c>
      <c r="O2183" s="9" t="s">
        <v>8045</v>
      </c>
      <c r="P2183" s="12">
        <v>92</v>
      </c>
      <c r="Q2183" s="12">
        <v>92</v>
      </c>
      <c r="R2183" s="12">
        <v>57.229187983206074</v>
      </c>
      <c r="S2183" s="12" t="s">
        <v>28</v>
      </c>
      <c r="T2183" s="9" t="s">
        <v>94</v>
      </c>
      <c r="U2183" s="9" t="s">
        <v>95</v>
      </c>
      <c r="V2183" s="9" t="s">
        <v>94</v>
      </c>
      <c r="W2183" s="14">
        <v>3</v>
      </c>
    </row>
    <row r="2184" spans="1:23" x14ac:dyDescent="0.25">
      <c r="A2184" s="8">
        <v>4001</v>
      </c>
      <c r="B2184" s="9" t="s">
        <v>8214</v>
      </c>
      <c r="C2184" s="9" t="s">
        <v>22</v>
      </c>
      <c r="D2184" s="9" t="s">
        <v>8215</v>
      </c>
      <c r="E2184" s="9" t="s">
        <v>8216</v>
      </c>
      <c r="F2184" s="9" t="s">
        <v>8217</v>
      </c>
      <c r="G2184" s="12">
        <v>9</v>
      </c>
      <c r="H2184" s="9" t="s">
        <v>25</v>
      </c>
      <c r="I2184" s="9" t="s">
        <v>25</v>
      </c>
      <c r="J2184" s="12">
        <v>1</v>
      </c>
      <c r="K2184" s="13">
        <v>43541</v>
      </c>
      <c r="L2184" s="86">
        <f>(Tabla2[[#This Row],[release_year]]-'VARIANZA Y DES. EST'!$L$11)^2</f>
        <v>3.2471164275211517E-2</v>
      </c>
      <c r="M2184" s="12">
        <v>2014</v>
      </c>
      <c r="N2184" s="9" t="s">
        <v>43</v>
      </c>
      <c r="O2184" s="9" t="s">
        <v>8045</v>
      </c>
      <c r="P2184" s="12">
        <v>92</v>
      </c>
      <c r="Q2184" s="12">
        <v>92</v>
      </c>
      <c r="R2184" s="12">
        <v>57.229187983206074</v>
      </c>
      <c r="S2184" s="12" t="s">
        <v>28</v>
      </c>
      <c r="T2184" s="9" t="s">
        <v>94</v>
      </c>
      <c r="U2184" s="9" t="s">
        <v>95</v>
      </c>
      <c r="V2184" s="9" t="s">
        <v>94</v>
      </c>
      <c r="W2184" s="14">
        <v>3</v>
      </c>
    </row>
    <row r="2185" spans="1:23" x14ac:dyDescent="0.25">
      <c r="A2185" s="8">
        <v>4218</v>
      </c>
      <c r="B2185" s="9" t="s">
        <v>8218</v>
      </c>
      <c r="C2185" s="9" t="s">
        <v>22</v>
      </c>
      <c r="D2185" s="9" t="s">
        <v>8219</v>
      </c>
      <c r="E2185" s="18" t="s">
        <v>8220</v>
      </c>
      <c r="F2185" s="9" t="s">
        <v>8221</v>
      </c>
      <c r="G2185" s="12">
        <v>9</v>
      </c>
      <c r="H2185" s="9" t="s">
        <v>126</v>
      </c>
      <c r="I2185" s="9" t="s">
        <v>126</v>
      </c>
      <c r="J2185" s="12">
        <v>1</v>
      </c>
      <c r="K2185" s="13">
        <v>43467</v>
      </c>
      <c r="L2185" s="86">
        <f>(Tabla2[[#This Row],[release_year]]-'VARIANZA Y DES. EST'!$L$11)^2</f>
        <v>1535.0878816332151</v>
      </c>
      <c r="M2185" s="12">
        <v>1975</v>
      </c>
      <c r="N2185" s="9" t="s">
        <v>99</v>
      </c>
      <c r="O2185" s="9" t="s">
        <v>8045</v>
      </c>
      <c r="P2185" s="12">
        <v>92</v>
      </c>
      <c r="Q2185" s="12">
        <v>92</v>
      </c>
      <c r="R2185" s="12">
        <v>57.229187983206074</v>
      </c>
      <c r="S2185" s="12" t="s">
        <v>28</v>
      </c>
      <c r="T2185" s="9" t="s">
        <v>8222</v>
      </c>
      <c r="U2185" s="9" t="s">
        <v>38</v>
      </c>
      <c r="V2185" s="9" t="s">
        <v>8222</v>
      </c>
      <c r="W2185" s="14">
        <v>3</v>
      </c>
    </row>
    <row r="2186" spans="1:23" x14ac:dyDescent="0.25">
      <c r="A2186" s="8">
        <v>4399</v>
      </c>
      <c r="B2186" s="9" t="s">
        <v>8223</v>
      </c>
      <c r="C2186" s="9" t="s">
        <v>22</v>
      </c>
      <c r="D2186" s="9" t="s">
        <v>8224</v>
      </c>
      <c r="E2186" s="9" t="s">
        <v>8225</v>
      </c>
      <c r="F2186" s="9" t="s">
        <v>8226</v>
      </c>
      <c r="G2186" s="12">
        <v>1</v>
      </c>
      <c r="H2186" s="12"/>
      <c r="I2186" s="9"/>
      <c r="J2186" s="12">
        <v>0</v>
      </c>
      <c r="K2186" s="16">
        <v>43417</v>
      </c>
      <c r="L2186" s="86">
        <f>(Tabla2[[#This Row],[release_year]]-'VARIANZA Y DES. EST'!$L$11)^2</f>
        <v>14.590890603358293</v>
      </c>
      <c r="M2186" s="12">
        <v>2018</v>
      </c>
      <c r="N2186" s="9" t="s">
        <v>35</v>
      </c>
      <c r="O2186" s="9" t="s">
        <v>8045</v>
      </c>
      <c r="P2186" s="12">
        <v>92</v>
      </c>
      <c r="Q2186" s="12">
        <v>92</v>
      </c>
      <c r="R2186" s="12">
        <v>57.229187983206074</v>
      </c>
      <c r="S2186" s="12" t="s">
        <v>28</v>
      </c>
      <c r="T2186" s="9" t="s">
        <v>1209</v>
      </c>
      <c r="U2186" s="9" t="s">
        <v>1209</v>
      </c>
      <c r="V2186" s="9" t="s">
        <v>1209</v>
      </c>
      <c r="W2186" s="14">
        <v>1</v>
      </c>
    </row>
    <row r="2187" spans="1:23" x14ac:dyDescent="0.25">
      <c r="A2187" s="8">
        <v>4435</v>
      </c>
      <c r="B2187" s="9" t="s">
        <v>8227</v>
      </c>
      <c r="C2187" s="9" t="s">
        <v>22</v>
      </c>
      <c r="D2187" s="9" t="s">
        <v>8228</v>
      </c>
      <c r="E2187" s="18" t="s">
        <v>8229</v>
      </c>
      <c r="F2187" s="9" t="s">
        <v>8230</v>
      </c>
      <c r="G2187" s="12">
        <v>11</v>
      </c>
      <c r="H2187" s="9" t="s">
        <v>25</v>
      </c>
      <c r="I2187" s="9" t="s">
        <v>25</v>
      </c>
      <c r="J2187" s="12">
        <v>1</v>
      </c>
      <c r="K2187" s="13">
        <v>43405</v>
      </c>
      <c r="L2187" s="86">
        <f>(Tabla2[[#This Row],[release_year]]-'VARIANZA Y DES. EST'!$L$11)^2</f>
        <v>14.590890603358293</v>
      </c>
      <c r="M2187" s="12">
        <v>2018</v>
      </c>
      <c r="N2187" s="9" t="s">
        <v>76</v>
      </c>
      <c r="O2187" s="9" t="s">
        <v>8045</v>
      </c>
      <c r="P2187" s="12">
        <v>92</v>
      </c>
      <c r="Q2187" s="12">
        <v>92</v>
      </c>
      <c r="R2187" s="12">
        <v>57.229187983206074</v>
      </c>
      <c r="S2187" s="12" t="s">
        <v>28</v>
      </c>
      <c r="T2187" s="9" t="s">
        <v>5255</v>
      </c>
      <c r="U2187" s="9" t="s">
        <v>5256</v>
      </c>
      <c r="V2187" s="9" t="s">
        <v>5255</v>
      </c>
      <c r="W2187" s="14">
        <v>2</v>
      </c>
    </row>
    <row r="2188" spans="1:23" x14ac:dyDescent="0.25">
      <c r="A2188" s="8">
        <v>4761</v>
      </c>
      <c r="B2188" s="9" t="s">
        <v>8231</v>
      </c>
      <c r="C2188" s="9" t="s">
        <v>22</v>
      </c>
      <c r="D2188" s="9" t="s">
        <v>8232</v>
      </c>
      <c r="E2188" s="18" t="s">
        <v>8233</v>
      </c>
      <c r="F2188" s="9" t="s">
        <v>8234</v>
      </c>
      <c r="G2188" s="12">
        <v>12</v>
      </c>
      <c r="H2188" s="9" t="s">
        <v>2924</v>
      </c>
      <c r="I2188" s="9" t="s">
        <v>8235</v>
      </c>
      <c r="J2188" s="12">
        <v>3</v>
      </c>
      <c r="K2188" s="13">
        <v>43301</v>
      </c>
      <c r="L2188" s="86">
        <f>(Tabla2[[#This Row],[release_year]]-'VARIANZA Y DES. EST'!$L$11)^2</f>
        <v>14.590890603358293</v>
      </c>
      <c r="M2188" s="12">
        <v>2018</v>
      </c>
      <c r="N2188" s="9" t="s">
        <v>99</v>
      </c>
      <c r="O2188" s="9" t="s">
        <v>8045</v>
      </c>
      <c r="P2188" s="12">
        <v>92</v>
      </c>
      <c r="Q2188" s="12">
        <v>92</v>
      </c>
      <c r="R2188" s="12">
        <v>57.229187983206074</v>
      </c>
      <c r="S2188" s="12" t="s">
        <v>28</v>
      </c>
      <c r="T2188" s="9" t="s">
        <v>111</v>
      </c>
      <c r="U2188" s="9" t="s">
        <v>30</v>
      </c>
      <c r="V2188" s="9" t="s">
        <v>111</v>
      </c>
      <c r="W2188" s="14">
        <v>2</v>
      </c>
    </row>
    <row r="2189" spans="1:23" x14ac:dyDescent="0.25">
      <c r="A2189" s="8">
        <v>4797</v>
      </c>
      <c r="B2189" s="9" t="s">
        <v>8236</v>
      </c>
      <c r="C2189" s="9" t="s">
        <v>22</v>
      </c>
      <c r="D2189" s="9" t="s">
        <v>8237</v>
      </c>
      <c r="E2189" s="18" t="s">
        <v>8238</v>
      </c>
      <c r="F2189" s="9" t="s">
        <v>8239</v>
      </c>
      <c r="G2189" s="12">
        <v>5</v>
      </c>
      <c r="H2189" s="9" t="s">
        <v>518</v>
      </c>
      <c r="I2189" s="9" t="s">
        <v>518</v>
      </c>
      <c r="J2189" s="12">
        <v>1</v>
      </c>
      <c r="K2189" s="13">
        <v>43282</v>
      </c>
      <c r="L2189" s="86">
        <f>(Tabla2[[#This Row],[release_year]]-'VARIANZA Y DES. EST'!$L$11)^2</f>
        <v>14.590890603358293</v>
      </c>
      <c r="M2189" s="12">
        <v>2018</v>
      </c>
      <c r="N2189" s="9" t="s">
        <v>35</v>
      </c>
      <c r="O2189" s="9" t="s">
        <v>8045</v>
      </c>
      <c r="P2189" s="12">
        <v>92</v>
      </c>
      <c r="Q2189" s="12">
        <v>92</v>
      </c>
      <c r="R2189" s="12">
        <v>57.229187983206074</v>
      </c>
      <c r="S2189" s="12" t="s">
        <v>28</v>
      </c>
      <c r="T2189" s="9" t="s">
        <v>460</v>
      </c>
      <c r="U2189" s="9" t="s">
        <v>45</v>
      </c>
      <c r="V2189" s="9" t="s">
        <v>460</v>
      </c>
      <c r="W2189" s="14">
        <v>3</v>
      </c>
    </row>
    <row r="2190" spans="1:23" x14ac:dyDescent="0.25">
      <c r="A2190" s="8">
        <v>4865</v>
      </c>
      <c r="B2190" s="9" t="s">
        <v>8240</v>
      </c>
      <c r="C2190" s="9" t="s">
        <v>22</v>
      </c>
      <c r="D2190" s="9" t="s">
        <v>8241</v>
      </c>
      <c r="E2190" s="9" t="s">
        <v>8242</v>
      </c>
      <c r="F2190" s="9" t="s">
        <v>8243</v>
      </c>
      <c r="G2190" s="12">
        <v>6</v>
      </c>
      <c r="H2190" s="9" t="s">
        <v>25</v>
      </c>
      <c r="I2190" s="9" t="s">
        <v>25</v>
      </c>
      <c r="J2190" s="12">
        <v>1</v>
      </c>
      <c r="K2190" s="13">
        <v>43232</v>
      </c>
      <c r="L2190" s="86">
        <f>(Tabla2[[#This Row],[release_year]]-'VARIANZA Y DES. EST'!$L$11)^2</f>
        <v>7.9512857435875226</v>
      </c>
      <c r="M2190" s="12">
        <v>2017</v>
      </c>
      <c r="N2190" s="9" t="s">
        <v>76</v>
      </c>
      <c r="O2190" s="9" t="s">
        <v>8045</v>
      </c>
      <c r="P2190" s="12">
        <v>92</v>
      </c>
      <c r="Q2190" s="12">
        <v>92</v>
      </c>
      <c r="R2190" s="12">
        <v>57.229187983206074</v>
      </c>
      <c r="S2190" s="12" t="s">
        <v>28</v>
      </c>
      <c r="T2190" s="9" t="s">
        <v>1544</v>
      </c>
      <c r="U2190" s="9" t="s">
        <v>95</v>
      </c>
      <c r="V2190" s="9" t="s">
        <v>1544</v>
      </c>
      <c r="W2190" s="14">
        <v>2</v>
      </c>
    </row>
    <row r="2191" spans="1:23" x14ac:dyDescent="0.25">
      <c r="A2191" s="8">
        <v>4873</v>
      </c>
      <c r="B2191" s="9" t="s">
        <v>8244</v>
      </c>
      <c r="C2191" s="9" t="s">
        <v>22</v>
      </c>
      <c r="D2191" s="9" t="s">
        <v>8245</v>
      </c>
      <c r="E2191" s="18" t="s">
        <v>8246</v>
      </c>
      <c r="F2191" s="9" t="s">
        <v>8247</v>
      </c>
      <c r="G2191" s="12">
        <v>4</v>
      </c>
      <c r="H2191" s="9" t="s">
        <v>25</v>
      </c>
      <c r="I2191" s="9" t="s">
        <v>25</v>
      </c>
      <c r="J2191" s="12">
        <v>1</v>
      </c>
      <c r="K2191" s="13">
        <v>43225</v>
      </c>
      <c r="L2191" s="86">
        <f>(Tabla2[[#This Row],[release_year]]-'VARIANZA Y DES. EST'!$L$11)^2</f>
        <v>14.590890603358293</v>
      </c>
      <c r="M2191" s="12">
        <v>2018</v>
      </c>
      <c r="N2191" s="9" t="s">
        <v>76</v>
      </c>
      <c r="O2191" s="9" t="s">
        <v>8045</v>
      </c>
      <c r="P2191" s="12">
        <v>92</v>
      </c>
      <c r="Q2191" s="12">
        <v>92</v>
      </c>
      <c r="R2191" s="12">
        <v>57.229187983206074</v>
      </c>
      <c r="S2191" s="12" t="s">
        <v>28</v>
      </c>
      <c r="T2191" s="9" t="s">
        <v>514</v>
      </c>
      <c r="U2191" s="9" t="s">
        <v>514</v>
      </c>
      <c r="V2191" s="9" t="s">
        <v>514</v>
      </c>
      <c r="W2191" s="14">
        <v>1</v>
      </c>
    </row>
    <row r="2192" spans="1:23" x14ac:dyDescent="0.25">
      <c r="A2192" s="8">
        <v>4885</v>
      </c>
      <c r="B2192" s="9" t="s">
        <v>8248</v>
      </c>
      <c r="C2192" s="9" t="s">
        <v>22</v>
      </c>
      <c r="D2192" s="9" t="s">
        <v>8249</v>
      </c>
      <c r="E2192" s="18" t="s">
        <v>8250</v>
      </c>
      <c r="F2192" s="9" t="s">
        <v>8251</v>
      </c>
      <c r="G2192" s="12">
        <v>7</v>
      </c>
      <c r="H2192" s="9" t="s">
        <v>8252</v>
      </c>
      <c r="I2192" s="9" t="s">
        <v>8252</v>
      </c>
      <c r="J2192" s="12">
        <v>1</v>
      </c>
      <c r="K2192" s="13">
        <v>43222</v>
      </c>
      <c r="L2192" s="86">
        <f>(Tabla2[[#This Row],[release_year]]-'VARIANZA Y DES. EST'!$L$11)^2</f>
        <v>7.9512857435875226</v>
      </c>
      <c r="M2192" s="12">
        <v>2017</v>
      </c>
      <c r="N2192" s="9" t="s">
        <v>76</v>
      </c>
      <c r="O2192" s="9" t="s">
        <v>8045</v>
      </c>
      <c r="P2192" s="12">
        <v>92</v>
      </c>
      <c r="Q2192" s="12">
        <v>92</v>
      </c>
      <c r="R2192" s="12">
        <v>57.229187983206074</v>
      </c>
      <c r="S2192" s="12" t="s">
        <v>28</v>
      </c>
      <c r="T2192" s="9" t="s">
        <v>4211</v>
      </c>
      <c r="U2192" s="9" t="s">
        <v>38</v>
      </c>
      <c r="V2192" s="9" t="s">
        <v>4211</v>
      </c>
      <c r="W2192" s="14">
        <v>2</v>
      </c>
    </row>
    <row r="2193" spans="1:23" x14ac:dyDescent="0.25">
      <c r="A2193" s="8">
        <v>4892</v>
      </c>
      <c r="B2193" s="9" t="s">
        <v>8253</v>
      </c>
      <c r="C2193" s="9" t="s">
        <v>22</v>
      </c>
      <c r="D2193" s="9" t="s">
        <v>8254</v>
      </c>
      <c r="E2193" s="18" t="s">
        <v>4718</v>
      </c>
      <c r="F2193" s="9" t="s">
        <v>8255</v>
      </c>
      <c r="G2193" s="12">
        <v>5</v>
      </c>
      <c r="H2193" s="9" t="s">
        <v>160</v>
      </c>
      <c r="I2193" s="9" t="s">
        <v>160</v>
      </c>
      <c r="J2193" s="12">
        <v>1</v>
      </c>
      <c r="K2193" s="13">
        <v>43221</v>
      </c>
      <c r="L2193" s="86">
        <f>(Tabla2[[#This Row],[release_year]]-'VARIANZA Y DES. EST'!$L$11)^2</f>
        <v>14.590890603358293</v>
      </c>
      <c r="M2193" s="12">
        <v>2018</v>
      </c>
      <c r="N2193" s="9" t="s">
        <v>99</v>
      </c>
      <c r="O2193" s="9" t="s">
        <v>8045</v>
      </c>
      <c r="P2193" s="12">
        <v>92</v>
      </c>
      <c r="Q2193" s="12">
        <v>92</v>
      </c>
      <c r="R2193" s="12">
        <v>57.229187983206074</v>
      </c>
      <c r="S2193" s="12" t="s">
        <v>28</v>
      </c>
      <c r="T2193" s="9" t="s">
        <v>3625</v>
      </c>
      <c r="U2193" s="9" t="s">
        <v>95</v>
      </c>
      <c r="V2193" s="9" t="s">
        <v>3625</v>
      </c>
      <c r="W2193" s="14">
        <v>3</v>
      </c>
    </row>
    <row r="2194" spans="1:23" x14ac:dyDescent="0.25">
      <c r="A2194" s="8">
        <v>4906</v>
      </c>
      <c r="B2194" s="9" t="s">
        <v>8256</v>
      </c>
      <c r="C2194" s="9" t="s">
        <v>22</v>
      </c>
      <c r="D2194" s="9" t="s">
        <v>8257</v>
      </c>
      <c r="E2194" s="18" t="s">
        <v>8258</v>
      </c>
      <c r="F2194" s="9" t="s">
        <v>8259</v>
      </c>
      <c r="G2194" s="12">
        <v>10</v>
      </c>
      <c r="H2194" s="9" t="s">
        <v>231</v>
      </c>
      <c r="I2194" s="9" t="s">
        <v>231</v>
      </c>
      <c r="J2194" s="12">
        <v>1</v>
      </c>
      <c r="K2194" s="13">
        <v>43220</v>
      </c>
      <c r="L2194" s="86">
        <f>(Tabla2[[#This Row],[release_year]]-'VARIANZA Y DES. EST'!$L$11)^2</f>
        <v>7.9512857435875226</v>
      </c>
      <c r="M2194" s="12">
        <v>2017</v>
      </c>
      <c r="N2194" s="9" t="s">
        <v>76</v>
      </c>
      <c r="O2194" s="9" t="s">
        <v>8045</v>
      </c>
      <c r="P2194" s="12">
        <v>92</v>
      </c>
      <c r="Q2194" s="12">
        <v>92</v>
      </c>
      <c r="R2194" s="12">
        <v>57.229187983206074</v>
      </c>
      <c r="S2194" s="12" t="s">
        <v>28</v>
      </c>
      <c r="T2194" s="9" t="s">
        <v>70</v>
      </c>
      <c r="U2194" s="9" t="s">
        <v>45</v>
      </c>
      <c r="V2194" s="9" t="s">
        <v>70</v>
      </c>
      <c r="W2194" s="14">
        <v>2</v>
      </c>
    </row>
    <row r="2195" spans="1:23" x14ac:dyDescent="0.25">
      <c r="A2195" s="8">
        <v>5164</v>
      </c>
      <c r="B2195" s="9" t="s">
        <v>8260</v>
      </c>
      <c r="C2195" s="9" t="s">
        <v>22</v>
      </c>
      <c r="D2195" s="9" t="s">
        <v>8261</v>
      </c>
      <c r="E2195" s="18" t="s">
        <v>7565</v>
      </c>
      <c r="F2195" s="18" t="s">
        <v>8262</v>
      </c>
      <c r="G2195" s="12">
        <v>4</v>
      </c>
      <c r="H2195" s="9" t="s">
        <v>25</v>
      </c>
      <c r="I2195" s="9" t="s">
        <v>25</v>
      </c>
      <c r="J2195" s="12">
        <v>1</v>
      </c>
      <c r="K2195" s="16">
        <v>43056</v>
      </c>
      <c r="L2195" s="86">
        <f>(Tabla2[[#This Row],[release_year]]-'VARIANZA Y DES. EST'!$L$11)^2</f>
        <v>7.9512857435875226</v>
      </c>
      <c r="M2195" s="12">
        <v>2017</v>
      </c>
      <c r="N2195" s="9" t="s">
        <v>82</v>
      </c>
      <c r="O2195" s="9" t="s">
        <v>8045</v>
      </c>
      <c r="P2195" s="12">
        <v>92</v>
      </c>
      <c r="Q2195" s="12">
        <v>92</v>
      </c>
      <c r="R2195" s="12">
        <v>57.229187983206074</v>
      </c>
      <c r="S2195" s="12" t="s">
        <v>28</v>
      </c>
      <c r="T2195" s="9" t="s">
        <v>5043</v>
      </c>
      <c r="U2195" s="9" t="s">
        <v>30</v>
      </c>
      <c r="V2195" s="9" t="s">
        <v>5043</v>
      </c>
      <c r="W2195" s="14">
        <v>3</v>
      </c>
    </row>
    <row r="2196" spans="1:23" x14ac:dyDescent="0.25">
      <c r="A2196" s="8">
        <v>5293</v>
      </c>
      <c r="B2196" s="9" t="s">
        <v>8263</v>
      </c>
      <c r="C2196" s="9" t="s">
        <v>22</v>
      </c>
      <c r="D2196" s="9" t="s">
        <v>8264</v>
      </c>
      <c r="E2196" s="18" t="s">
        <v>3448</v>
      </c>
      <c r="F2196" s="9" t="s">
        <v>8265</v>
      </c>
      <c r="G2196" s="12">
        <v>14</v>
      </c>
      <c r="H2196" s="9" t="s">
        <v>34</v>
      </c>
      <c r="I2196" s="9" t="s">
        <v>34</v>
      </c>
      <c r="J2196" s="12">
        <v>1</v>
      </c>
      <c r="K2196" s="13">
        <v>42979</v>
      </c>
      <c r="L2196" s="86">
        <f>(Tabla2[[#This Row],[release_year]]-'VARIANZA Y DES. EST'!$L$11)^2</f>
        <v>4.7532614447336705</v>
      </c>
      <c r="M2196" s="12">
        <v>2012</v>
      </c>
      <c r="N2196" s="9" t="s">
        <v>76</v>
      </c>
      <c r="O2196" s="9" t="s">
        <v>8045</v>
      </c>
      <c r="P2196" s="12">
        <v>92</v>
      </c>
      <c r="Q2196" s="12">
        <v>92</v>
      </c>
      <c r="R2196" s="12">
        <v>57.229187983206074</v>
      </c>
      <c r="S2196" s="12" t="s">
        <v>28</v>
      </c>
      <c r="T2196" s="9" t="s">
        <v>37</v>
      </c>
      <c r="U2196" s="9" t="s">
        <v>38</v>
      </c>
      <c r="V2196" s="9" t="s">
        <v>37</v>
      </c>
      <c r="W2196" s="14">
        <v>3</v>
      </c>
    </row>
    <row r="2197" spans="1:23" x14ac:dyDescent="0.25">
      <c r="A2197" s="8">
        <v>5334</v>
      </c>
      <c r="B2197" s="9" t="s">
        <v>8266</v>
      </c>
      <c r="C2197" s="9" t="s">
        <v>22</v>
      </c>
      <c r="D2197" s="9" t="s">
        <v>8267</v>
      </c>
      <c r="E2197" s="18" t="s">
        <v>5364</v>
      </c>
      <c r="F2197" s="9" t="s">
        <v>8268</v>
      </c>
      <c r="G2197" s="12">
        <v>10</v>
      </c>
      <c r="H2197" s="9" t="s">
        <v>25</v>
      </c>
      <c r="I2197" s="9" t="s">
        <v>25</v>
      </c>
      <c r="J2197" s="12">
        <v>1</v>
      </c>
      <c r="K2197" s="13">
        <v>42957</v>
      </c>
      <c r="L2197" s="86">
        <f>(Tabla2[[#This Row],[release_year]]-'VARIANZA Y DES. EST'!$L$11)^2</f>
        <v>7.9512857435875226</v>
      </c>
      <c r="M2197" s="12">
        <v>2017</v>
      </c>
      <c r="N2197" s="9" t="s">
        <v>35</v>
      </c>
      <c r="O2197" s="9" t="s">
        <v>8045</v>
      </c>
      <c r="P2197" s="12">
        <v>92</v>
      </c>
      <c r="Q2197" s="12">
        <v>92</v>
      </c>
      <c r="R2197" s="12">
        <v>57.229187983206074</v>
      </c>
      <c r="S2197" s="12" t="s">
        <v>28</v>
      </c>
      <c r="T2197" s="9" t="s">
        <v>38</v>
      </c>
      <c r="U2197" s="9" t="s">
        <v>38</v>
      </c>
      <c r="V2197" s="9" t="s">
        <v>38</v>
      </c>
      <c r="W2197" s="14">
        <v>1</v>
      </c>
    </row>
    <row r="2198" spans="1:23" x14ac:dyDescent="0.25">
      <c r="A2198" s="8">
        <v>5428</v>
      </c>
      <c r="B2198" s="9" t="s">
        <v>8269</v>
      </c>
      <c r="C2198" s="9" t="s">
        <v>22</v>
      </c>
      <c r="D2198" s="9" t="s">
        <v>8270</v>
      </c>
      <c r="E2198" s="10" t="s">
        <v>7205</v>
      </c>
      <c r="F2198" s="11"/>
      <c r="G2198" s="12">
        <v>0</v>
      </c>
      <c r="H2198" s="9" t="s">
        <v>25</v>
      </c>
      <c r="I2198" s="9" t="s">
        <v>25</v>
      </c>
      <c r="J2198" s="12">
        <v>1</v>
      </c>
      <c r="K2198" s="13">
        <v>42902</v>
      </c>
      <c r="L2198" s="86">
        <f>(Tabla2[[#This Row],[release_year]]-'VARIANZA Y DES. EST'!$L$11)^2</f>
        <v>7.9512857435875226</v>
      </c>
      <c r="M2198" s="12">
        <v>2017</v>
      </c>
      <c r="N2198" s="9" t="s">
        <v>82</v>
      </c>
      <c r="O2198" s="9" t="s">
        <v>8045</v>
      </c>
      <c r="P2198" s="12">
        <v>92</v>
      </c>
      <c r="Q2198" s="12">
        <v>92</v>
      </c>
      <c r="R2198" s="12">
        <v>57.229187983206074</v>
      </c>
      <c r="S2198" s="12" t="s">
        <v>28</v>
      </c>
      <c r="T2198" s="9" t="s">
        <v>57</v>
      </c>
      <c r="U2198" s="9" t="s">
        <v>57</v>
      </c>
      <c r="V2198" s="9" t="s">
        <v>57</v>
      </c>
      <c r="W2198" s="14">
        <v>1</v>
      </c>
    </row>
    <row r="2199" spans="1:23" x14ac:dyDescent="0.25">
      <c r="A2199" s="8">
        <v>5455</v>
      </c>
      <c r="B2199" s="9" t="s">
        <v>8271</v>
      </c>
      <c r="C2199" s="9" t="s">
        <v>22</v>
      </c>
      <c r="D2199" s="27" t="s">
        <v>8272</v>
      </c>
      <c r="E2199" s="18" t="s">
        <v>8273</v>
      </c>
      <c r="F2199" s="9" t="s">
        <v>8274</v>
      </c>
      <c r="G2199" s="12">
        <v>8</v>
      </c>
      <c r="H2199" s="9" t="s">
        <v>858</v>
      </c>
      <c r="I2199" s="9" t="s">
        <v>858</v>
      </c>
      <c r="J2199" s="12">
        <v>1</v>
      </c>
      <c r="K2199" s="13">
        <v>42887</v>
      </c>
      <c r="L2199" s="86">
        <f>(Tabla2[[#This Row],[release_year]]-'VARIANZA Y DES. EST'!$L$11)^2</f>
        <v>7.9512857435875226</v>
      </c>
      <c r="M2199" s="12">
        <v>2017</v>
      </c>
      <c r="N2199" s="9" t="s">
        <v>76</v>
      </c>
      <c r="O2199" s="9" t="s">
        <v>8045</v>
      </c>
      <c r="P2199" s="12">
        <v>92</v>
      </c>
      <c r="Q2199" s="12">
        <v>92</v>
      </c>
      <c r="R2199" s="12">
        <v>57.229187983206074</v>
      </c>
      <c r="S2199" s="12" t="s">
        <v>28</v>
      </c>
      <c r="T2199" s="9" t="s">
        <v>3625</v>
      </c>
      <c r="U2199" s="9" t="s">
        <v>95</v>
      </c>
      <c r="V2199" s="9" t="s">
        <v>3625</v>
      </c>
      <c r="W2199" s="14">
        <v>3</v>
      </c>
    </row>
    <row r="2200" spans="1:23" x14ac:dyDescent="0.25">
      <c r="A2200" s="8">
        <v>5533</v>
      </c>
      <c r="B2200" s="9" t="s">
        <v>8275</v>
      </c>
      <c r="C2200" s="9" t="s">
        <v>22</v>
      </c>
      <c r="D2200" s="9" t="s">
        <v>8276</v>
      </c>
      <c r="E2200" s="18" t="s">
        <v>8277</v>
      </c>
      <c r="F2200" s="9" t="s">
        <v>8278</v>
      </c>
      <c r="G2200" s="12">
        <v>4</v>
      </c>
      <c r="H2200" s="9" t="s">
        <v>390</v>
      </c>
      <c r="I2200" s="9" t="s">
        <v>390</v>
      </c>
      <c r="J2200" s="12">
        <v>1</v>
      </c>
      <c r="K2200" s="13">
        <v>42839</v>
      </c>
      <c r="L2200" s="86">
        <f>(Tabla2[[#This Row],[release_year]]-'VARIANZA Y DES. EST'!$L$11)^2</f>
        <v>3.3116808838167522</v>
      </c>
      <c r="M2200" s="12">
        <v>2016</v>
      </c>
      <c r="N2200" s="9" t="s">
        <v>76</v>
      </c>
      <c r="O2200" s="9" t="s">
        <v>8045</v>
      </c>
      <c r="P2200" s="12">
        <v>92</v>
      </c>
      <c r="Q2200" s="12">
        <v>92</v>
      </c>
      <c r="R2200" s="12">
        <v>57.229187983206074</v>
      </c>
      <c r="S2200" s="12" t="s">
        <v>28</v>
      </c>
      <c r="T2200" s="9" t="s">
        <v>2492</v>
      </c>
      <c r="U2200" s="9" t="s">
        <v>95</v>
      </c>
      <c r="V2200" s="9" t="s">
        <v>2492</v>
      </c>
      <c r="W2200" s="14">
        <v>3</v>
      </c>
    </row>
    <row r="2201" spans="1:23" x14ac:dyDescent="0.25">
      <c r="A2201" s="8">
        <v>5566</v>
      </c>
      <c r="B2201" s="9" t="s">
        <v>8279</v>
      </c>
      <c r="C2201" s="9" t="s">
        <v>22</v>
      </c>
      <c r="D2201" s="9" t="s">
        <v>8280</v>
      </c>
      <c r="E2201" s="18" t="s">
        <v>8281</v>
      </c>
      <c r="F2201" s="9" t="s">
        <v>8282</v>
      </c>
      <c r="G2201" s="12">
        <v>13</v>
      </c>
      <c r="H2201" s="9" t="s">
        <v>25</v>
      </c>
      <c r="I2201" s="9" t="s">
        <v>25</v>
      </c>
      <c r="J2201" s="12">
        <v>1</v>
      </c>
      <c r="K2201" s="13">
        <v>42811</v>
      </c>
      <c r="L2201" s="86">
        <f>(Tabla2[[#This Row],[release_year]]-'VARIANZA Y DES. EST'!$L$11)^2</f>
        <v>7.9512857435875226</v>
      </c>
      <c r="M2201" s="12">
        <v>2017</v>
      </c>
      <c r="N2201" s="9" t="s">
        <v>35</v>
      </c>
      <c r="O2201" s="9" t="s">
        <v>8045</v>
      </c>
      <c r="P2201" s="12">
        <v>92</v>
      </c>
      <c r="Q2201" s="12">
        <v>92</v>
      </c>
      <c r="R2201" s="12">
        <v>57.229187983206074</v>
      </c>
      <c r="S2201" s="12" t="s">
        <v>28</v>
      </c>
      <c r="T2201" s="9" t="s">
        <v>94</v>
      </c>
      <c r="U2201" s="9" t="s">
        <v>95</v>
      </c>
      <c r="V2201" s="9" t="s">
        <v>94</v>
      </c>
      <c r="W2201" s="14">
        <v>3</v>
      </c>
    </row>
    <row r="2202" spans="1:23" x14ac:dyDescent="0.25">
      <c r="A2202" s="8">
        <v>5605</v>
      </c>
      <c r="B2202" s="9" t="s">
        <v>8283</v>
      </c>
      <c r="C2202" s="9" t="s">
        <v>22</v>
      </c>
      <c r="D2202" s="9" t="s">
        <v>8284</v>
      </c>
      <c r="E2202" s="18" t="s">
        <v>8285</v>
      </c>
      <c r="F2202" s="9" t="s">
        <v>8286</v>
      </c>
      <c r="G2202" s="12">
        <v>8</v>
      </c>
      <c r="H2202" s="9" t="s">
        <v>390</v>
      </c>
      <c r="I2202" s="9" t="s">
        <v>390</v>
      </c>
      <c r="J2202" s="12">
        <v>1</v>
      </c>
      <c r="K2202" s="13">
        <v>42781</v>
      </c>
      <c r="L2202" s="86">
        <f>(Tabla2[[#This Row],[release_year]]-'VARIANZA Y DES. EST'!$L$11)^2</f>
        <v>3.3116808838167522</v>
      </c>
      <c r="M2202" s="12">
        <v>2016</v>
      </c>
      <c r="N2202" s="9" t="s">
        <v>76</v>
      </c>
      <c r="O2202" s="9" t="s">
        <v>8045</v>
      </c>
      <c r="P2202" s="12">
        <v>92</v>
      </c>
      <c r="Q2202" s="12">
        <v>92</v>
      </c>
      <c r="R2202" s="12">
        <v>57.229187983206074</v>
      </c>
      <c r="S2202" s="12" t="s">
        <v>28</v>
      </c>
      <c r="T2202" s="9" t="s">
        <v>2372</v>
      </c>
      <c r="U2202" s="9" t="s">
        <v>239</v>
      </c>
      <c r="V2202" s="9" t="s">
        <v>2372</v>
      </c>
      <c r="W2202" s="14">
        <v>2</v>
      </c>
    </row>
    <row r="2203" spans="1:23" x14ac:dyDescent="0.25">
      <c r="A2203" s="8">
        <v>5622</v>
      </c>
      <c r="B2203" s="9" t="s">
        <v>8287</v>
      </c>
      <c r="C2203" s="9" t="s">
        <v>22</v>
      </c>
      <c r="D2203" s="9" t="s">
        <v>8288</v>
      </c>
      <c r="E2203" s="18" t="s">
        <v>8289</v>
      </c>
      <c r="F2203" s="9" t="s">
        <v>8290</v>
      </c>
      <c r="G2203" s="12">
        <v>8</v>
      </c>
      <c r="H2203" s="9" t="s">
        <v>160</v>
      </c>
      <c r="I2203" s="9" t="s">
        <v>161</v>
      </c>
      <c r="J2203" s="12">
        <v>2</v>
      </c>
      <c r="K2203" s="13">
        <v>42767</v>
      </c>
      <c r="L2203" s="86">
        <f>(Tabla2[[#This Row],[release_year]]-'VARIANZA Y DES. EST'!$L$11)^2</f>
        <v>3.2471164275211517E-2</v>
      </c>
      <c r="M2203" s="12">
        <v>2014</v>
      </c>
      <c r="N2203" s="9" t="s">
        <v>26</v>
      </c>
      <c r="O2203" s="9" t="s">
        <v>8045</v>
      </c>
      <c r="P2203" s="12">
        <v>92</v>
      </c>
      <c r="Q2203" s="12">
        <v>92</v>
      </c>
      <c r="R2203" s="12">
        <v>57.229187983206074</v>
      </c>
      <c r="S2203" s="12" t="s">
        <v>28</v>
      </c>
      <c r="T2203" s="9" t="s">
        <v>111</v>
      </c>
      <c r="U2203" s="9" t="s">
        <v>30</v>
      </c>
      <c r="V2203" s="9" t="s">
        <v>111</v>
      </c>
      <c r="W2203" s="14">
        <v>2</v>
      </c>
    </row>
    <row r="2204" spans="1:23" x14ac:dyDescent="0.25">
      <c r="A2204" s="8">
        <v>5649</v>
      </c>
      <c r="B2204" s="9" t="s">
        <v>8291</v>
      </c>
      <c r="C2204" s="9" t="s">
        <v>22</v>
      </c>
      <c r="D2204" s="9" t="s">
        <v>8292</v>
      </c>
      <c r="E2204" s="18" t="s">
        <v>8293</v>
      </c>
      <c r="F2204" s="9" t="s">
        <v>8294</v>
      </c>
      <c r="G2204" s="12">
        <v>10</v>
      </c>
      <c r="H2204" s="9" t="s">
        <v>25</v>
      </c>
      <c r="I2204" s="9" t="s">
        <v>25</v>
      </c>
      <c r="J2204" s="12">
        <v>1</v>
      </c>
      <c r="K2204" s="13">
        <v>42736</v>
      </c>
      <c r="L2204" s="86">
        <f>(Tabla2[[#This Row],[release_year]]-'VARIANZA Y DES. EST'!$L$11)^2</f>
        <v>51.555237145879822</v>
      </c>
      <c r="M2204" s="12">
        <v>2007</v>
      </c>
      <c r="N2204" s="9" t="s">
        <v>99</v>
      </c>
      <c r="O2204" s="9" t="s">
        <v>8045</v>
      </c>
      <c r="P2204" s="12">
        <v>92</v>
      </c>
      <c r="Q2204" s="12">
        <v>92</v>
      </c>
      <c r="R2204" s="12">
        <v>57.229187983206074</v>
      </c>
      <c r="S2204" s="12" t="s">
        <v>28</v>
      </c>
      <c r="T2204" s="9" t="s">
        <v>111</v>
      </c>
      <c r="U2204" s="9" t="s">
        <v>30</v>
      </c>
      <c r="V2204" s="9" t="s">
        <v>111</v>
      </c>
      <c r="W2204" s="14">
        <v>2</v>
      </c>
    </row>
    <row r="2205" spans="1:23" x14ac:dyDescent="0.25">
      <c r="A2205" s="8">
        <v>5650</v>
      </c>
      <c r="B2205" s="9" t="s">
        <v>8295</v>
      </c>
      <c r="C2205" s="9" t="s">
        <v>22</v>
      </c>
      <c r="D2205" s="9" t="s">
        <v>8296</v>
      </c>
      <c r="E2205" s="18" t="s">
        <v>8297</v>
      </c>
      <c r="F2205" s="9" t="s">
        <v>8298</v>
      </c>
      <c r="G2205" s="12">
        <v>10</v>
      </c>
      <c r="H2205" s="9" t="s">
        <v>231</v>
      </c>
      <c r="I2205" s="9" t="s">
        <v>3005</v>
      </c>
      <c r="J2205" s="12">
        <v>2</v>
      </c>
      <c r="K2205" s="13">
        <v>42736</v>
      </c>
      <c r="L2205" s="86">
        <f>(Tabla2[[#This Row],[release_year]]-'VARIANZA Y DES. EST'!$L$11)^2</f>
        <v>10.1136565849629</v>
      </c>
      <c r="M2205" s="12">
        <v>2011</v>
      </c>
      <c r="N2205" s="9" t="s">
        <v>76</v>
      </c>
      <c r="O2205" s="9" t="s">
        <v>8045</v>
      </c>
      <c r="P2205" s="12">
        <v>92</v>
      </c>
      <c r="Q2205" s="12">
        <v>92</v>
      </c>
      <c r="R2205" s="12">
        <v>57.229187983206074</v>
      </c>
      <c r="S2205" s="12" t="s">
        <v>28</v>
      </c>
      <c r="T2205" s="9" t="s">
        <v>118</v>
      </c>
      <c r="U2205" s="9" t="s">
        <v>45</v>
      </c>
      <c r="V2205" s="9" t="s">
        <v>118</v>
      </c>
      <c r="W2205" s="14">
        <v>3</v>
      </c>
    </row>
    <row r="2206" spans="1:23" x14ac:dyDescent="0.25">
      <c r="A2206" s="8">
        <v>5703</v>
      </c>
      <c r="B2206" s="9" t="s">
        <v>8299</v>
      </c>
      <c r="C2206" s="9" t="s">
        <v>22</v>
      </c>
      <c r="D2206" s="9" t="s">
        <v>8300</v>
      </c>
      <c r="E2206" s="18" t="s">
        <v>8301</v>
      </c>
      <c r="F2206" s="9" t="s">
        <v>8302</v>
      </c>
      <c r="G2206" s="12">
        <v>9</v>
      </c>
      <c r="H2206" s="9" t="s">
        <v>25</v>
      </c>
      <c r="I2206" s="9" t="s">
        <v>25</v>
      </c>
      <c r="J2206" s="12">
        <v>1</v>
      </c>
      <c r="K2206" s="13">
        <v>42705</v>
      </c>
      <c r="L2206" s="86">
        <f>(Tabla2[[#This Row],[release_year]]-'VARIANZA Y DES. EST'!$L$11)^2</f>
        <v>3.3116808838167522</v>
      </c>
      <c r="M2206" s="12">
        <v>2016</v>
      </c>
      <c r="N2206" s="9" t="s">
        <v>76</v>
      </c>
      <c r="O2206" s="9" t="s">
        <v>8045</v>
      </c>
      <c r="P2206" s="12">
        <v>92</v>
      </c>
      <c r="Q2206" s="12">
        <v>92</v>
      </c>
      <c r="R2206" s="12">
        <v>57.229187983206074</v>
      </c>
      <c r="S2206" s="12" t="s">
        <v>28</v>
      </c>
      <c r="T2206" s="9" t="s">
        <v>94</v>
      </c>
      <c r="U2206" s="9" t="s">
        <v>95</v>
      </c>
      <c r="V2206" s="9" t="s">
        <v>94</v>
      </c>
      <c r="W2206" s="14">
        <v>3</v>
      </c>
    </row>
    <row r="2207" spans="1:23" x14ac:dyDescent="0.25">
      <c r="A2207" s="8">
        <v>5707</v>
      </c>
      <c r="B2207" s="9" t="s">
        <v>8303</v>
      </c>
      <c r="C2207" s="9" t="s">
        <v>22</v>
      </c>
      <c r="D2207" s="9" t="s">
        <v>8304</v>
      </c>
      <c r="E2207" s="18" t="s">
        <v>8305</v>
      </c>
      <c r="F2207" s="9" t="s">
        <v>8306</v>
      </c>
      <c r="G2207" s="12">
        <v>5</v>
      </c>
      <c r="H2207" s="9" t="s">
        <v>468</v>
      </c>
      <c r="I2207" s="9" t="s">
        <v>468</v>
      </c>
      <c r="J2207" s="12">
        <v>1</v>
      </c>
      <c r="K2207" s="16">
        <v>42699</v>
      </c>
      <c r="L2207" s="86">
        <f>(Tabla2[[#This Row],[release_year]]-'VARIANZA Y DES. EST'!$L$11)^2</f>
        <v>3.3116808838167522</v>
      </c>
      <c r="M2207" s="12">
        <v>2016</v>
      </c>
      <c r="N2207" s="9" t="s">
        <v>76</v>
      </c>
      <c r="O2207" s="9" t="s">
        <v>8045</v>
      </c>
      <c r="P2207" s="12">
        <v>92</v>
      </c>
      <c r="Q2207" s="12">
        <v>92</v>
      </c>
      <c r="R2207" s="12">
        <v>57.229187983206074</v>
      </c>
      <c r="S2207" s="12" t="s">
        <v>28</v>
      </c>
      <c r="T2207" s="9" t="s">
        <v>105</v>
      </c>
      <c r="U2207" s="9" t="s">
        <v>57</v>
      </c>
      <c r="V2207" s="9" t="s">
        <v>105</v>
      </c>
      <c r="W2207" s="14">
        <v>2</v>
      </c>
    </row>
    <row r="2208" spans="1:23" x14ac:dyDescent="0.25">
      <c r="A2208" s="8">
        <v>5737</v>
      </c>
      <c r="B2208" s="9" t="s">
        <v>8307</v>
      </c>
      <c r="C2208" s="9" t="s">
        <v>22</v>
      </c>
      <c r="D2208" s="9" t="s">
        <v>8308</v>
      </c>
      <c r="E2208" s="18" t="s">
        <v>4623</v>
      </c>
      <c r="F2208" s="9" t="s">
        <v>8309</v>
      </c>
      <c r="G2208" s="12">
        <v>9</v>
      </c>
      <c r="H2208" s="9" t="s">
        <v>160</v>
      </c>
      <c r="I2208" s="9" t="s">
        <v>160</v>
      </c>
      <c r="J2208" s="12">
        <v>1</v>
      </c>
      <c r="K2208" s="16">
        <v>42672</v>
      </c>
      <c r="L2208" s="86">
        <f>(Tabla2[[#This Row],[release_year]]-'VARIANZA Y DES. EST'!$L$11)^2</f>
        <v>3.3116808838167522</v>
      </c>
      <c r="M2208" s="12">
        <v>2016</v>
      </c>
      <c r="N2208" s="9" t="s">
        <v>49</v>
      </c>
      <c r="O2208" s="9" t="s">
        <v>8045</v>
      </c>
      <c r="P2208" s="12">
        <v>92</v>
      </c>
      <c r="Q2208" s="12">
        <v>92</v>
      </c>
      <c r="R2208" s="12">
        <v>57.229187983206074</v>
      </c>
      <c r="S2208" s="12" t="s">
        <v>28</v>
      </c>
      <c r="T2208" s="9" t="s">
        <v>111</v>
      </c>
      <c r="U2208" s="9" t="s">
        <v>30</v>
      </c>
      <c r="V2208" s="9" t="s">
        <v>111</v>
      </c>
      <c r="W2208" s="14">
        <v>2</v>
      </c>
    </row>
    <row r="2209" spans="1:23" x14ac:dyDescent="0.25">
      <c r="A2209" s="8">
        <v>5780</v>
      </c>
      <c r="B2209" s="9" t="s">
        <v>8310</v>
      </c>
      <c r="C2209" s="9" t="s">
        <v>22</v>
      </c>
      <c r="D2209" s="9" t="s">
        <v>8311</v>
      </c>
      <c r="E2209" s="18" t="s">
        <v>8312</v>
      </c>
      <c r="F2209" s="9" t="s">
        <v>8313</v>
      </c>
      <c r="G2209" s="12">
        <v>1</v>
      </c>
      <c r="H2209" s="9" t="s">
        <v>25</v>
      </c>
      <c r="I2209" s="9" t="s">
        <v>25</v>
      </c>
      <c r="J2209" s="12">
        <v>1</v>
      </c>
      <c r="K2209" s="13">
        <v>42644</v>
      </c>
      <c r="L2209" s="86">
        <f>(Tabla2[[#This Row],[release_year]]-'VARIANZA Y DES. EST'!$L$11)^2</f>
        <v>3.3116808838167522</v>
      </c>
      <c r="M2209" s="12">
        <v>2016</v>
      </c>
      <c r="N2209" s="9" t="s">
        <v>76</v>
      </c>
      <c r="O2209" s="9" t="s">
        <v>8045</v>
      </c>
      <c r="P2209" s="12">
        <v>92</v>
      </c>
      <c r="Q2209" s="12">
        <v>92</v>
      </c>
      <c r="R2209" s="12">
        <v>57.229187983206074</v>
      </c>
      <c r="S2209" s="12" t="s">
        <v>28</v>
      </c>
      <c r="T2209" s="9" t="s">
        <v>83</v>
      </c>
      <c r="U2209" s="9" t="s">
        <v>57</v>
      </c>
      <c r="V2209" s="9" t="s">
        <v>83</v>
      </c>
      <c r="W2209" s="14">
        <v>2</v>
      </c>
    </row>
    <row r="2210" spans="1:23" x14ac:dyDescent="0.25">
      <c r="A2210" s="8">
        <v>5783</v>
      </c>
      <c r="B2210" s="9" t="s">
        <v>8314</v>
      </c>
      <c r="C2210" s="9" t="s">
        <v>22</v>
      </c>
      <c r="D2210" s="9" t="s">
        <v>8315</v>
      </c>
      <c r="E2210" s="22" t="s">
        <v>8316</v>
      </c>
      <c r="F2210" s="23"/>
      <c r="G2210" s="12">
        <v>0</v>
      </c>
      <c r="H2210" s="9" t="s">
        <v>851</v>
      </c>
      <c r="I2210" s="9" t="s">
        <v>8317</v>
      </c>
      <c r="J2210" s="12">
        <v>2</v>
      </c>
      <c r="K2210" s="13">
        <v>42643</v>
      </c>
      <c r="L2210" s="86">
        <f>(Tabla2[[#This Row],[release_year]]-'VARIANZA Y DES. EST'!$L$11)^2</f>
        <v>3.3116808838167522</v>
      </c>
      <c r="M2210" s="12">
        <v>2016</v>
      </c>
      <c r="N2210" s="9" t="s">
        <v>76</v>
      </c>
      <c r="O2210" s="9" t="s">
        <v>8045</v>
      </c>
      <c r="P2210" s="12">
        <v>92</v>
      </c>
      <c r="Q2210" s="12">
        <v>92</v>
      </c>
      <c r="R2210" s="12">
        <v>57.229187983206074</v>
      </c>
      <c r="S2210" s="12" t="s">
        <v>28</v>
      </c>
      <c r="T2210" s="9" t="s">
        <v>57</v>
      </c>
      <c r="U2210" s="9" t="s">
        <v>57</v>
      </c>
      <c r="V2210" s="9" t="s">
        <v>57</v>
      </c>
      <c r="W2210" s="14">
        <v>1</v>
      </c>
    </row>
    <row r="2211" spans="1:23" x14ac:dyDescent="0.25">
      <c r="A2211" s="8">
        <v>5810</v>
      </c>
      <c r="B2211" s="9" t="s">
        <v>8318</v>
      </c>
      <c r="C2211" s="9" t="s">
        <v>22</v>
      </c>
      <c r="D2211" s="9" t="s">
        <v>8319</v>
      </c>
      <c r="E2211" s="18" t="s">
        <v>8320</v>
      </c>
      <c r="F2211" s="9" t="s">
        <v>8321</v>
      </c>
      <c r="G2211" s="12">
        <v>11</v>
      </c>
      <c r="H2211" s="9" t="s">
        <v>25</v>
      </c>
      <c r="I2211" s="9" t="s">
        <v>25</v>
      </c>
      <c r="J2211" s="12">
        <v>1</v>
      </c>
      <c r="K2211" s="13">
        <v>42608</v>
      </c>
      <c r="L2211" s="86">
        <f>(Tabla2[[#This Row],[release_year]]-'VARIANZA Y DES. EST'!$L$11)^2</f>
        <v>3.3116808838167522</v>
      </c>
      <c r="M2211" s="12">
        <v>2016</v>
      </c>
      <c r="N2211" s="9" t="s">
        <v>76</v>
      </c>
      <c r="O2211" s="9" t="s">
        <v>8045</v>
      </c>
      <c r="P2211" s="12">
        <v>92</v>
      </c>
      <c r="Q2211" s="12">
        <v>92</v>
      </c>
      <c r="R2211" s="12">
        <v>57.229187983206074</v>
      </c>
      <c r="S2211" s="12" t="s">
        <v>28</v>
      </c>
      <c r="T2211" s="9" t="s">
        <v>8322</v>
      </c>
      <c r="U2211" s="9" t="s">
        <v>45</v>
      </c>
      <c r="V2211" s="9" t="s">
        <v>8322</v>
      </c>
      <c r="W2211" s="14">
        <v>2</v>
      </c>
    </row>
    <row r="2212" spans="1:23" x14ac:dyDescent="0.25">
      <c r="A2212" s="8">
        <v>5873</v>
      </c>
      <c r="B2212" s="9" t="s">
        <v>8323</v>
      </c>
      <c r="C2212" s="9" t="s">
        <v>22</v>
      </c>
      <c r="D2212" s="9" t="s">
        <v>8324</v>
      </c>
      <c r="E2212" s="18" t="s">
        <v>559</v>
      </c>
      <c r="F2212" s="9" t="s">
        <v>8325</v>
      </c>
      <c r="G2212" s="12">
        <v>1</v>
      </c>
      <c r="H2212" s="9" t="s">
        <v>468</v>
      </c>
      <c r="I2212" s="9" t="s">
        <v>468</v>
      </c>
      <c r="J2212" s="12">
        <v>1</v>
      </c>
      <c r="K2212" s="13">
        <v>42391</v>
      </c>
      <c r="L2212" s="86">
        <f>(Tabla2[[#This Row],[release_year]]-'VARIANZA Y DES. EST'!$L$11)^2</f>
        <v>3.3116808838167522</v>
      </c>
      <c r="M2212" s="12">
        <v>2016</v>
      </c>
      <c r="N2212" s="9" t="s">
        <v>76</v>
      </c>
      <c r="O2212" s="9" t="s">
        <v>8045</v>
      </c>
      <c r="P2212" s="12">
        <v>92</v>
      </c>
      <c r="Q2212" s="12">
        <v>92</v>
      </c>
      <c r="R2212" s="12">
        <v>57.229187983206074</v>
      </c>
      <c r="S2212" s="12" t="s">
        <v>28</v>
      </c>
      <c r="T2212" s="9" t="s">
        <v>477</v>
      </c>
      <c r="U2212" s="9" t="s">
        <v>477</v>
      </c>
      <c r="V2212" s="9" t="s">
        <v>477</v>
      </c>
      <c r="W2212" s="14">
        <v>1</v>
      </c>
    </row>
    <row r="2213" spans="1:23" x14ac:dyDescent="0.25">
      <c r="A2213" s="8">
        <v>5902</v>
      </c>
      <c r="B2213" s="9" t="s">
        <v>8326</v>
      </c>
      <c r="C2213" s="9" t="s">
        <v>22</v>
      </c>
      <c r="D2213" s="9" t="s">
        <v>8327</v>
      </c>
      <c r="E2213" s="18" t="s">
        <v>8328</v>
      </c>
      <c r="F2213" s="9" t="s">
        <v>1598</v>
      </c>
      <c r="G2213" s="12">
        <v>1</v>
      </c>
      <c r="H2213" s="9" t="s">
        <v>25</v>
      </c>
      <c r="I2213" s="9" t="s">
        <v>25</v>
      </c>
      <c r="J2213" s="12">
        <v>1</v>
      </c>
      <c r="K2213" s="13">
        <v>42202</v>
      </c>
      <c r="L2213" s="86">
        <f>(Tabla2[[#This Row],[release_year]]-'VARIANZA Y DES. EST'!$L$11)^2</f>
        <v>0.67207602404598188</v>
      </c>
      <c r="M2213" s="12">
        <v>2015</v>
      </c>
      <c r="N2213" s="9" t="s">
        <v>35</v>
      </c>
      <c r="O2213" s="9" t="s">
        <v>8045</v>
      </c>
      <c r="P2213" s="12">
        <v>92</v>
      </c>
      <c r="Q2213" s="12">
        <v>92</v>
      </c>
      <c r="R2213" s="12">
        <v>57.229187983206074</v>
      </c>
      <c r="S2213" s="12" t="s">
        <v>28</v>
      </c>
      <c r="T2213" s="9" t="s">
        <v>2383</v>
      </c>
      <c r="U2213" s="9" t="s">
        <v>57</v>
      </c>
      <c r="V2213" s="9" t="s">
        <v>2383</v>
      </c>
      <c r="W2213" s="14">
        <v>2</v>
      </c>
    </row>
    <row r="2214" spans="1:23" x14ac:dyDescent="0.25">
      <c r="A2214" s="8">
        <v>5905</v>
      </c>
      <c r="B2214" s="9" t="s">
        <v>8329</v>
      </c>
      <c r="C2214" s="9" t="s">
        <v>22</v>
      </c>
      <c r="D2214" s="9" t="s">
        <v>8330</v>
      </c>
      <c r="E2214" s="9" t="s">
        <v>8331</v>
      </c>
      <c r="F2214" s="9" t="s">
        <v>8332</v>
      </c>
      <c r="G2214" s="12">
        <v>1</v>
      </c>
      <c r="H2214" s="9" t="s">
        <v>25</v>
      </c>
      <c r="I2214" s="9" t="s">
        <v>25</v>
      </c>
      <c r="J2214" s="12">
        <v>1</v>
      </c>
      <c r="K2214" s="13">
        <v>42195</v>
      </c>
      <c r="L2214" s="86">
        <f>(Tabla2[[#This Row],[release_year]]-'VARIANZA Y DES. EST'!$L$11)^2</f>
        <v>0.67207602404598188</v>
      </c>
      <c r="M2214" s="12">
        <v>2015</v>
      </c>
      <c r="N2214" s="9" t="s">
        <v>76</v>
      </c>
      <c r="O2214" s="9" t="s">
        <v>8045</v>
      </c>
      <c r="P2214" s="12">
        <v>92</v>
      </c>
      <c r="Q2214" s="12">
        <v>92</v>
      </c>
      <c r="R2214" s="12">
        <v>57.229187983206074</v>
      </c>
      <c r="S2214" s="12" t="s">
        <v>28</v>
      </c>
      <c r="T2214" s="9" t="s">
        <v>477</v>
      </c>
      <c r="U2214" s="9" t="s">
        <v>477</v>
      </c>
      <c r="V2214" s="9" t="s">
        <v>477</v>
      </c>
      <c r="W2214" s="14">
        <v>1</v>
      </c>
    </row>
    <row r="2215" spans="1:23" x14ac:dyDescent="0.25">
      <c r="A2215" s="8">
        <v>5908</v>
      </c>
      <c r="B2215" s="9" t="s">
        <v>8333</v>
      </c>
      <c r="C2215" s="9" t="s">
        <v>22</v>
      </c>
      <c r="D2215" s="9" t="s">
        <v>8334</v>
      </c>
      <c r="E2215" s="9" t="s">
        <v>8335</v>
      </c>
      <c r="F2215" s="9" t="s">
        <v>8336</v>
      </c>
      <c r="G2215" s="12">
        <v>10</v>
      </c>
      <c r="H2215" s="9" t="s">
        <v>25</v>
      </c>
      <c r="I2215" s="9" t="s">
        <v>25</v>
      </c>
      <c r="J2215" s="12">
        <v>1</v>
      </c>
      <c r="K2215" s="13">
        <v>42178</v>
      </c>
      <c r="L2215" s="86">
        <f>(Tabla2[[#This Row],[release_year]]-'VARIANZA Y DES. EST'!$L$11)^2</f>
        <v>0.67207602404598188</v>
      </c>
      <c r="M2215" s="12">
        <v>2015</v>
      </c>
      <c r="N2215" s="9" t="s">
        <v>76</v>
      </c>
      <c r="O2215" s="9" t="s">
        <v>8045</v>
      </c>
      <c r="P2215" s="12">
        <v>92</v>
      </c>
      <c r="Q2215" s="12">
        <v>92</v>
      </c>
      <c r="R2215" s="12">
        <v>57.229187983206074</v>
      </c>
      <c r="S2215" s="12" t="s">
        <v>28</v>
      </c>
      <c r="T2215" s="9" t="s">
        <v>5450</v>
      </c>
      <c r="U2215" s="9" t="s">
        <v>45</v>
      </c>
      <c r="V2215" s="9" t="s">
        <v>5450</v>
      </c>
      <c r="W2215" s="14">
        <v>3</v>
      </c>
    </row>
    <row r="2216" spans="1:23" x14ac:dyDescent="0.25">
      <c r="A2216" s="8">
        <v>6009</v>
      </c>
      <c r="B2216" s="9" t="s">
        <v>8337</v>
      </c>
      <c r="C2216" s="9" t="s">
        <v>22</v>
      </c>
      <c r="D2216" s="9" t="s">
        <v>8338</v>
      </c>
      <c r="E2216" s="18" t="s">
        <v>8339</v>
      </c>
      <c r="F2216" s="9" t="s">
        <v>8340</v>
      </c>
      <c r="G2216" s="12">
        <v>9</v>
      </c>
      <c r="H2216" s="9" t="s">
        <v>25</v>
      </c>
      <c r="I2216" s="9" t="s">
        <v>25</v>
      </c>
      <c r="J2216" s="12">
        <v>1</v>
      </c>
      <c r="K2216" s="13">
        <v>42975</v>
      </c>
      <c r="L2216" s="86">
        <f>(Tabla2[[#This Row],[release_year]]-'VARIANZA Y DES. EST'!$L$11)^2</f>
        <v>0.67207602404598188</v>
      </c>
      <c r="M2216" s="12">
        <v>2015</v>
      </c>
      <c r="N2216" s="9" t="s">
        <v>43</v>
      </c>
      <c r="O2216" s="9" t="s">
        <v>8045</v>
      </c>
      <c r="P2216" s="12">
        <v>92</v>
      </c>
      <c r="Q2216" s="12">
        <v>92</v>
      </c>
      <c r="R2216" s="12">
        <v>57.229187983206074</v>
      </c>
      <c r="S2216" s="12" t="s">
        <v>28</v>
      </c>
      <c r="T2216" s="9" t="s">
        <v>4449</v>
      </c>
      <c r="U2216" s="9" t="s">
        <v>45</v>
      </c>
      <c r="V2216" s="9" t="s">
        <v>4449</v>
      </c>
      <c r="W2216" s="14">
        <v>2</v>
      </c>
    </row>
    <row r="2217" spans="1:23" x14ac:dyDescent="0.25">
      <c r="A2217" s="8">
        <v>6042</v>
      </c>
      <c r="B2217" s="9" t="s">
        <v>8341</v>
      </c>
      <c r="C2217" s="9" t="s">
        <v>22</v>
      </c>
      <c r="D2217" s="9" t="s">
        <v>8342</v>
      </c>
      <c r="E2217" s="9" t="s">
        <v>8343</v>
      </c>
      <c r="F2217" s="9" t="s">
        <v>8344</v>
      </c>
      <c r="G2217" s="12">
        <v>10</v>
      </c>
      <c r="H2217" s="9" t="s">
        <v>25</v>
      </c>
      <c r="I2217" s="9" t="s">
        <v>25</v>
      </c>
      <c r="J2217" s="12">
        <v>1</v>
      </c>
      <c r="K2217" s="13">
        <v>43773</v>
      </c>
      <c r="L2217" s="86">
        <f>(Tabla2[[#This Row],[release_year]]-'VARIANZA Y DES. EST'!$L$11)^2</f>
        <v>10.1136565849629</v>
      </c>
      <c r="M2217" s="12">
        <v>2011</v>
      </c>
      <c r="N2217" s="9" t="s">
        <v>55</v>
      </c>
      <c r="O2217" s="9" t="s">
        <v>8045</v>
      </c>
      <c r="P2217" s="12">
        <v>92</v>
      </c>
      <c r="Q2217" s="12">
        <v>92</v>
      </c>
      <c r="R2217" s="12">
        <v>57.229187983206074</v>
      </c>
      <c r="S2217" s="12" t="s">
        <v>28</v>
      </c>
      <c r="T2217" s="9" t="s">
        <v>6817</v>
      </c>
      <c r="U2217" s="9" t="s">
        <v>30</v>
      </c>
      <c r="V2217" s="9" t="s">
        <v>6817</v>
      </c>
      <c r="W2217" s="14">
        <v>3</v>
      </c>
    </row>
    <row r="2218" spans="1:23" x14ac:dyDescent="0.25">
      <c r="A2218" s="8">
        <v>6052</v>
      </c>
      <c r="B2218" s="9" t="s">
        <v>8345</v>
      </c>
      <c r="C2218" s="9" t="s">
        <v>22</v>
      </c>
      <c r="D2218" s="9" t="s">
        <v>8346</v>
      </c>
      <c r="E2218" s="18" t="s">
        <v>8347</v>
      </c>
      <c r="F2218" s="9" t="s">
        <v>8348</v>
      </c>
      <c r="G2218" s="12">
        <v>6</v>
      </c>
      <c r="H2218" s="9" t="s">
        <v>126</v>
      </c>
      <c r="I2218" s="9" t="s">
        <v>126</v>
      </c>
      <c r="J2218" s="12">
        <v>1</v>
      </c>
      <c r="K2218" s="13">
        <v>42840</v>
      </c>
      <c r="L2218" s="86">
        <f>(Tabla2[[#This Row],[release_year]]-'VARIANZA Y DES. EST'!$L$11)^2</f>
        <v>0.67207602404598188</v>
      </c>
      <c r="M2218" s="12">
        <v>2015</v>
      </c>
      <c r="N2218" s="9" t="s">
        <v>76</v>
      </c>
      <c r="O2218" s="9" t="s">
        <v>8045</v>
      </c>
      <c r="P2218" s="12">
        <v>92</v>
      </c>
      <c r="Q2218" s="12">
        <v>92</v>
      </c>
      <c r="R2218" s="12">
        <v>57.229187983206074</v>
      </c>
      <c r="S2218" s="12" t="s">
        <v>28</v>
      </c>
      <c r="T2218" s="9" t="s">
        <v>2709</v>
      </c>
      <c r="U2218" s="9" t="s">
        <v>45</v>
      </c>
      <c r="V2218" s="9" t="s">
        <v>2709</v>
      </c>
      <c r="W2218" s="14">
        <v>2</v>
      </c>
    </row>
    <row r="2219" spans="1:23" x14ac:dyDescent="0.25">
      <c r="A2219" s="8">
        <v>6062</v>
      </c>
      <c r="B2219" s="9" t="s">
        <v>8349</v>
      </c>
      <c r="C2219" s="9" t="s">
        <v>22</v>
      </c>
      <c r="D2219" s="9" t="s">
        <v>8350</v>
      </c>
      <c r="E2219" s="18" t="s">
        <v>8351</v>
      </c>
      <c r="F2219" s="9" t="s">
        <v>8352</v>
      </c>
      <c r="G2219" s="12">
        <v>8</v>
      </c>
      <c r="H2219" s="9" t="s">
        <v>25</v>
      </c>
      <c r="I2219" s="9" t="s">
        <v>25</v>
      </c>
      <c r="J2219" s="12">
        <v>1</v>
      </c>
      <c r="K2219" s="13">
        <v>44013</v>
      </c>
      <c r="L2219" s="86">
        <f>(Tabla2[[#This Row],[release_year]]-'VARIANZA Y DES. EST'!$L$11)^2</f>
        <v>4.7532614447336705</v>
      </c>
      <c r="M2219" s="12">
        <v>2012</v>
      </c>
      <c r="N2219" s="9" t="s">
        <v>43</v>
      </c>
      <c r="O2219" s="9" t="s">
        <v>8045</v>
      </c>
      <c r="P2219" s="12">
        <v>92</v>
      </c>
      <c r="Q2219" s="12">
        <v>92</v>
      </c>
      <c r="R2219" s="12">
        <v>57.229187983206074</v>
      </c>
      <c r="S2219" s="12" t="s">
        <v>28</v>
      </c>
      <c r="T2219" s="9" t="s">
        <v>95</v>
      </c>
      <c r="U2219" s="9" t="s">
        <v>95</v>
      </c>
      <c r="V2219" s="9" t="s">
        <v>95</v>
      </c>
      <c r="W2219" s="14">
        <v>1</v>
      </c>
    </row>
    <row r="2220" spans="1:23" x14ac:dyDescent="0.25">
      <c r="A2220" s="8">
        <v>6100</v>
      </c>
      <c r="B2220" s="9" t="s">
        <v>8353</v>
      </c>
      <c r="C2220" s="9" t="s">
        <v>22</v>
      </c>
      <c r="D2220" s="9" t="s">
        <v>8354</v>
      </c>
      <c r="E2220" s="18" t="s">
        <v>8355</v>
      </c>
      <c r="F2220" s="9" t="s">
        <v>8356</v>
      </c>
      <c r="G2220" s="12">
        <v>8</v>
      </c>
      <c r="H2220" s="9" t="s">
        <v>126</v>
      </c>
      <c r="I2220" s="9" t="s">
        <v>126</v>
      </c>
      <c r="J2220" s="12">
        <v>1</v>
      </c>
      <c r="K2220" s="13">
        <v>43496</v>
      </c>
      <c r="L2220" s="86">
        <f>(Tabla2[[#This Row],[release_year]]-'VARIANZA Y DES. EST'!$L$11)^2</f>
        <v>14.590890603358293</v>
      </c>
      <c r="M2220" s="12">
        <v>2018</v>
      </c>
      <c r="N2220" s="9" t="s">
        <v>76</v>
      </c>
      <c r="O2220" s="9" t="s">
        <v>8045</v>
      </c>
      <c r="P2220" s="12">
        <v>92</v>
      </c>
      <c r="Q2220" s="12">
        <v>92</v>
      </c>
      <c r="R2220" s="12">
        <v>57.229187983206074</v>
      </c>
      <c r="S2220" s="12" t="s">
        <v>28</v>
      </c>
      <c r="T2220" s="9" t="s">
        <v>45</v>
      </c>
      <c r="U2220" s="9" t="s">
        <v>45</v>
      </c>
      <c r="V2220" s="9" t="s">
        <v>45</v>
      </c>
      <c r="W2220" s="14">
        <v>1</v>
      </c>
    </row>
    <row r="2221" spans="1:23" x14ac:dyDescent="0.25">
      <c r="A2221" s="8">
        <v>6119</v>
      </c>
      <c r="B2221" s="9" t="s">
        <v>8357</v>
      </c>
      <c r="C2221" s="9" t="s">
        <v>22</v>
      </c>
      <c r="D2221" s="9" t="s">
        <v>8358</v>
      </c>
      <c r="E2221" s="18" t="s">
        <v>8359</v>
      </c>
      <c r="F2221" s="18" t="s">
        <v>8360</v>
      </c>
      <c r="G2221" s="12">
        <v>11</v>
      </c>
      <c r="H2221" s="9" t="s">
        <v>25</v>
      </c>
      <c r="I2221" s="9" t="s">
        <v>25</v>
      </c>
      <c r="J2221" s="12">
        <v>1</v>
      </c>
      <c r="K2221" s="13">
        <v>42948</v>
      </c>
      <c r="L2221" s="86">
        <f>(Tabla2[[#This Row],[release_year]]-'VARIANZA Y DES. EST'!$L$11)^2</f>
        <v>3.3116808838167522</v>
      </c>
      <c r="M2221" s="12">
        <v>2016</v>
      </c>
      <c r="N2221" s="9" t="s">
        <v>55</v>
      </c>
      <c r="O2221" s="9" t="s">
        <v>8045</v>
      </c>
      <c r="P2221" s="12">
        <v>92</v>
      </c>
      <c r="Q2221" s="12">
        <v>92</v>
      </c>
      <c r="R2221" s="12">
        <v>57.229187983206074</v>
      </c>
      <c r="S2221" s="12" t="s">
        <v>28</v>
      </c>
      <c r="T2221" s="9" t="s">
        <v>428</v>
      </c>
      <c r="U2221" s="9" t="s">
        <v>30</v>
      </c>
      <c r="V2221" s="9" t="s">
        <v>428</v>
      </c>
      <c r="W2221" s="14">
        <v>2</v>
      </c>
    </row>
    <row r="2222" spans="1:23" x14ac:dyDescent="0.25">
      <c r="A2222" s="8">
        <v>6130</v>
      </c>
      <c r="B2222" s="9" t="s">
        <v>8361</v>
      </c>
      <c r="C2222" s="9" t="s">
        <v>22</v>
      </c>
      <c r="D2222" s="9" t="s">
        <v>8362</v>
      </c>
      <c r="E2222" s="18" t="s">
        <v>8363</v>
      </c>
      <c r="F2222" s="9" t="s">
        <v>8364</v>
      </c>
      <c r="G2222" s="12">
        <v>10</v>
      </c>
      <c r="H2222" s="9" t="s">
        <v>126</v>
      </c>
      <c r="I2222" s="9" t="s">
        <v>126</v>
      </c>
      <c r="J2222" s="12">
        <v>1</v>
      </c>
      <c r="K2222" s="13">
        <v>42906</v>
      </c>
      <c r="L2222" s="86">
        <f>(Tabla2[[#This Row],[release_year]]-'VARIANZA Y DES. EST'!$L$11)^2</f>
        <v>0.67207602404598188</v>
      </c>
      <c r="M2222" s="12">
        <v>2015</v>
      </c>
      <c r="N2222" s="9" t="s">
        <v>76</v>
      </c>
      <c r="O2222" s="9" t="s">
        <v>8045</v>
      </c>
      <c r="P2222" s="12">
        <v>92</v>
      </c>
      <c r="Q2222" s="12">
        <v>92</v>
      </c>
      <c r="R2222" s="12">
        <v>57.229187983206074</v>
      </c>
      <c r="S2222" s="12" t="s">
        <v>28</v>
      </c>
      <c r="T2222" s="9" t="s">
        <v>2492</v>
      </c>
      <c r="U2222" s="9" t="s">
        <v>95</v>
      </c>
      <c r="V2222" s="9" t="s">
        <v>2492</v>
      </c>
      <c r="W2222" s="14">
        <v>3</v>
      </c>
    </row>
    <row r="2223" spans="1:23" x14ac:dyDescent="0.25">
      <c r="A2223" s="8">
        <v>6170</v>
      </c>
      <c r="B2223" s="9" t="s">
        <v>8365</v>
      </c>
      <c r="C2223" s="9" t="s">
        <v>22</v>
      </c>
      <c r="D2223" s="9" t="s">
        <v>8366</v>
      </c>
      <c r="E2223" s="9" t="s">
        <v>8367</v>
      </c>
      <c r="F2223" s="18" t="s">
        <v>8368</v>
      </c>
      <c r="G2223" s="12">
        <v>11</v>
      </c>
      <c r="H2223" s="9" t="s">
        <v>25</v>
      </c>
      <c r="I2223" s="9" t="s">
        <v>25</v>
      </c>
      <c r="J2223" s="12">
        <v>1</v>
      </c>
      <c r="K2223" s="13">
        <v>42948</v>
      </c>
      <c r="L2223" s="86">
        <f>(Tabla2[[#This Row],[release_year]]-'VARIANZA Y DES. EST'!$L$11)^2</f>
        <v>3.3116808838167522</v>
      </c>
      <c r="M2223" s="12">
        <v>2016</v>
      </c>
      <c r="N2223" s="9" t="s">
        <v>82</v>
      </c>
      <c r="O2223" s="9" t="s">
        <v>8045</v>
      </c>
      <c r="P2223" s="12">
        <v>92</v>
      </c>
      <c r="Q2223" s="12">
        <v>92</v>
      </c>
      <c r="R2223" s="12">
        <v>57.229187983206074</v>
      </c>
      <c r="S2223" s="12" t="s">
        <v>28</v>
      </c>
      <c r="T2223" s="9" t="s">
        <v>30</v>
      </c>
      <c r="U2223" s="9" t="s">
        <v>30</v>
      </c>
      <c r="V2223" s="9" t="s">
        <v>30</v>
      </c>
      <c r="W2223" s="14">
        <v>1</v>
      </c>
    </row>
    <row r="2224" spans="1:23" x14ac:dyDescent="0.25">
      <c r="A2224" s="8">
        <v>6209</v>
      </c>
      <c r="B2224" s="9" t="s">
        <v>8369</v>
      </c>
      <c r="C2224" s="9" t="s">
        <v>22</v>
      </c>
      <c r="D2224" s="9" t="s">
        <v>8370</v>
      </c>
      <c r="E2224" s="18" t="s">
        <v>8371</v>
      </c>
      <c r="F2224" s="9" t="s">
        <v>8372</v>
      </c>
      <c r="G2224" s="12">
        <v>4</v>
      </c>
      <c r="H2224" s="9" t="s">
        <v>160</v>
      </c>
      <c r="I2224" s="9" t="s">
        <v>160</v>
      </c>
      <c r="J2224" s="12">
        <v>1</v>
      </c>
      <c r="K2224" s="13">
        <v>42824</v>
      </c>
      <c r="L2224" s="86">
        <f>(Tabla2[[#This Row],[release_year]]-'VARIANZA Y DES. EST'!$L$11)^2</f>
        <v>3.2471164275211517E-2</v>
      </c>
      <c r="M2224" s="12">
        <v>2014</v>
      </c>
      <c r="N2224" s="9" t="s">
        <v>842</v>
      </c>
      <c r="O2224" s="9" t="s">
        <v>8045</v>
      </c>
      <c r="P2224" s="12">
        <v>92</v>
      </c>
      <c r="Q2224" s="12">
        <v>92</v>
      </c>
      <c r="R2224" s="12">
        <v>57.229187983206074</v>
      </c>
      <c r="S2224" s="12" t="s">
        <v>28</v>
      </c>
      <c r="T2224" s="9" t="s">
        <v>3611</v>
      </c>
      <c r="U2224" s="9" t="s">
        <v>514</v>
      </c>
      <c r="V2224" s="9" t="s">
        <v>3611</v>
      </c>
      <c r="W2224" s="14">
        <v>3</v>
      </c>
    </row>
    <row r="2225" spans="1:23" x14ac:dyDescent="0.25">
      <c r="A2225" s="8">
        <v>6354</v>
      </c>
      <c r="B2225" s="9" t="s">
        <v>8373</v>
      </c>
      <c r="C2225" s="9" t="s">
        <v>22</v>
      </c>
      <c r="D2225" s="9" t="s">
        <v>8374</v>
      </c>
      <c r="E2225" s="9" t="s">
        <v>8375</v>
      </c>
      <c r="F2225" s="9" t="s">
        <v>8376</v>
      </c>
      <c r="G2225" s="12">
        <v>5</v>
      </c>
      <c r="H2225" s="9" t="s">
        <v>25</v>
      </c>
      <c r="I2225" s="9" t="s">
        <v>8377</v>
      </c>
      <c r="J2225" s="12">
        <v>2</v>
      </c>
      <c r="K2225" s="13">
        <v>42908</v>
      </c>
      <c r="L2225" s="86">
        <f>(Tabla2[[#This Row],[release_year]]-'VARIANZA Y DES. EST'!$L$11)^2</f>
        <v>7.9512857435875226</v>
      </c>
      <c r="M2225" s="12">
        <v>2017</v>
      </c>
      <c r="N2225" s="9" t="s">
        <v>35</v>
      </c>
      <c r="O2225" s="9" t="s">
        <v>8045</v>
      </c>
      <c r="P2225" s="12">
        <v>92</v>
      </c>
      <c r="Q2225" s="12">
        <v>92</v>
      </c>
      <c r="R2225" s="12">
        <v>57.229187983206074</v>
      </c>
      <c r="S2225" s="12" t="s">
        <v>28</v>
      </c>
      <c r="T2225" s="9" t="s">
        <v>5450</v>
      </c>
      <c r="U2225" s="9" t="s">
        <v>45</v>
      </c>
      <c r="V2225" s="9" t="s">
        <v>5450</v>
      </c>
      <c r="W2225" s="14">
        <v>3</v>
      </c>
    </row>
    <row r="2226" spans="1:23" x14ac:dyDescent="0.25">
      <c r="A2226" s="8">
        <v>6373</v>
      </c>
      <c r="B2226" s="9" t="s">
        <v>8378</v>
      </c>
      <c r="C2226" s="9" t="s">
        <v>22</v>
      </c>
      <c r="D2226" s="9" t="s">
        <v>8379</v>
      </c>
      <c r="E2226" s="18" t="s">
        <v>8380</v>
      </c>
      <c r="F2226" s="18" t="s">
        <v>8381</v>
      </c>
      <c r="G2226" s="12">
        <v>10</v>
      </c>
      <c r="H2226" s="9" t="s">
        <v>25</v>
      </c>
      <c r="I2226" s="9" t="s">
        <v>25</v>
      </c>
      <c r="J2226" s="12">
        <v>1</v>
      </c>
      <c r="K2226" s="16">
        <v>43084</v>
      </c>
      <c r="L2226" s="86">
        <f>(Tabla2[[#This Row],[release_year]]-'VARIANZA Y DES. EST'!$L$11)^2</f>
        <v>3.3116808838167522</v>
      </c>
      <c r="M2226" s="12">
        <v>2016</v>
      </c>
      <c r="N2226" s="9" t="s">
        <v>76</v>
      </c>
      <c r="O2226" s="9" t="s">
        <v>8045</v>
      </c>
      <c r="P2226" s="12">
        <v>92</v>
      </c>
      <c r="Q2226" s="12">
        <v>92</v>
      </c>
      <c r="R2226" s="12">
        <v>57.229187983206074</v>
      </c>
      <c r="S2226" s="12" t="s">
        <v>28</v>
      </c>
      <c r="T2226" s="9" t="s">
        <v>1544</v>
      </c>
      <c r="U2226" s="9" t="s">
        <v>95</v>
      </c>
      <c r="V2226" s="9" t="s">
        <v>1544</v>
      </c>
      <c r="W2226" s="14">
        <v>2</v>
      </c>
    </row>
    <row r="2227" spans="1:23" x14ac:dyDescent="0.25">
      <c r="A2227" s="8">
        <v>6420</v>
      </c>
      <c r="B2227" s="9" t="s">
        <v>8382</v>
      </c>
      <c r="C2227" s="9" t="s">
        <v>22</v>
      </c>
      <c r="D2227" s="9" t="s">
        <v>8383</v>
      </c>
      <c r="E2227" s="18" t="s">
        <v>8384</v>
      </c>
      <c r="F2227" s="9" t="s">
        <v>8385</v>
      </c>
      <c r="G2227" s="12">
        <v>10</v>
      </c>
      <c r="H2227" s="9" t="s">
        <v>550</v>
      </c>
      <c r="I2227" s="9" t="s">
        <v>550</v>
      </c>
      <c r="J2227" s="12">
        <v>1</v>
      </c>
      <c r="K2227" s="13">
        <v>43358</v>
      </c>
      <c r="L2227" s="86">
        <f>(Tabla2[[#This Row],[release_year]]-'VARIANZA Y DES. EST'!$L$11)^2</f>
        <v>3.3116808838167522</v>
      </c>
      <c r="M2227" s="12">
        <v>2016</v>
      </c>
      <c r="N2227" s="9" t="s">
        <v>76</v>
      </c>
      <c r="O2227" s="9" t="s">
        <v>8045</v>
      </c>
      <c r="P2227" s="12">
        <v>92</v>
      </c>
      <c r="Q2227" s="12">
        <v>92</v>
      </c>
      <c r="R2227" s="12">
        <v>57.229187983206074</v>
      </c>
      <c r="S2227" s="12" t="s">
        <v>28</v>
      </c>
      <c r="T2227" s="9" t="s">
        <v>70</v>
      </c>
      <c r="U2227" s="9" t="s">
        <v>45</v>
      </c>
      <c r="V2227" s="9" t="s">
        <v>70</v>
      </c>
      <c r="W2227" s="14">
        <v>2</v>
      </c>
    </row>
    <row r="2228" spans="1:23" x14ac:dyDescent="0.25">
      <c r="A2228" s="8">
        <v>6522</v>
      </c>
      <c r="B2228" s="9" t="s">
        <v>8386</v>
      </c>
      <c r="C2228" s="9" t="s">
        <v>22</v>
      </c>
      <c r="D2228" s="9" t="s">
        <v>8387</v>
      </c>
      <c r="E2228" s="10" t="s">
        <v>8388</v>
      </c>
      <c r="F2228" s="11"/>
      <c r="G2228" s="12">
        <v>0</v>
      </c>
      <c r="H2228" s="9" t="s">
        <v>25</v>
      </c>
      <c r="I2228" s="9" t="s">
        <v>25</v>
      </c>
      <c r="J2228" s="12">
        <v>1</v>
      </c>
      <c r="K2228" s="13">
        <v>42870</v>
      </c>
      <c r="L2228" s="86">
        <f>(Tabla2[[#This Row],[release_year]]-'VARIANZA Y DES. EST'!$L$11)^2</f>
        <v>7.9512857435875226</v>
      </c>
      <c r="M2228" s="12">
        <v>2017</v>
      </c>
      <c r="N2228" s="9" t="s">
        <v>82</v>
      </c>
      <c r="O2228" s="9" t="s">
        <v>8045</v>
      </c>
      <c r="P2228" s="12">
        <v>92</v>
      </c>
      <c r="Q2228" s="12">
        <v>92</v>
      </c>
      <c r="R2228" s="12">
        <v>57.229187983206074</v>
      </c>
      <c r="S2228" s="12" t="s">
        <v>28</v>
      </c>
      <c r="T2228" s="9" t="s">
        <v>57</v>
      </c>
      <c r="U2228" s="9" t="s">
        <v>57</v>
      </c>
      <c r="V2228" s="9" t="s">
        <v>57</v>
      </c>
      <c r="W2228" s="14">
        <v>1</v>
      </c>
    </row>
    <row r="2229" spans="1:23" x14ac:dyDescent="0.25">
      <c r="A2229" s="8">
        <v>6583</v>
      </c>
      <c r="B2229" s="9" t="s">
        <v>8389</v>
      </c>
      <c r="C2229" s="9" t="s">
        <v>22</v>
      </c>
      <c r="D2229" s="9" t="s">
        <v>8390</v>
      </c>
      <c r="E2229" s="18" t="s">
        <v>8391</v>
      </c>
      <c r="F2229" s="9" t="s">
        <v>8392</v>
      </c>
      <c r="G2229" s="12">
        <v>9</v>
      </c>
      <c r="H2229" s="9" t="s">
        <v>160</v>
      </c>
      <c r="I2229" s="9" t="s">
        <v>160</v>
      </c>
      <c r="J2229" s="12">
        <v>1</v>
      </c>
      <c r="K2229" s="13">
        <v>43773</v>
      </c>
      <c r="L2229" s="86">
        <f>(Tabla2[[#This Row],[release_year]]-'VARIANZA Y DES. EST'!$L$11)^2</f>
        <v>10.1136565849629</v>
      </c>
      <c r="M2229" s="12">
        <v>2011</v>
      </c>
      <c r="N2229" s="9" t="s">
        <v>82</v>
      </c>
      <c r="O2229" s="9" t="s">
        <v>8045</v>
      </c>
      <c r="P2229" s="12">
        <v>92</v>
      </c>
      <c r="Q2229" s="12">
        <v>92</v>
      </c>
      <c r="R2229" s="12">
        <v>57.229187983206074</v>
      </c>
      <c r="S2229" s="12" t="s">
        <v>28</v>
      </c>
      <c r="T2229" s="9" t="s">
        <v>3577</v>
      </c>
      <c r="U2229" s="9" t="s">
        <v>95</v>
      </c>
      <c r="V2229" s="9" t="s">
        <v>3577</v>
      </c>
      <c r="W2229" s="14">
        <v>2</v>
      </c>
    </row>
    <row r="2230" spans="1:23" x14ac:dyDescent="0.25">
      <c r="A2230" s="8">
        <v>6633</v>
      </c>
      <c r="B2230" s="9" t="s">
        <v>8393</v>
      </c>
      <c r="C2230" s="9" t="s">
        <v>22</v>
      </c>
      <c r="D2230" s="9" t="s">
        <v>8394</v>
      </c>
      <c r="E2230" s="18" t="s">
        <v>1465</v>
      </c>
      <c r="F2230" s="9" t="s">
        <v>8395</v>
      </c>
      <c r="G2230" s="12">
        <v>8</v>
      </c>
      <c r="H2230" s="9" t="s">
        <v>25</v>
      </c>
      <c r="I2230" s="9" t="s">
        <v>25</v>
      </c>
      <c r="J2230" s="12">
        <v>1</v>
      </c>
      <c r="K2230" s="13">
        <v>42856</v>
      </c>
      <c r="L2230" s="86">
        <f>(Tabla2[[#This Row],[release_year]]-'VARIANZA Y DES. EST'!$L$11)^2</f>
        <v>3.3116808838167522</v>
      </c>
      <c r="M2230" s="12">
        <v>2016</v>
      </c>
      <c r="N2230" s="9" t="s">
        <v>1991</v>
      </c>
      <c r="O2230" s="9" t="s">
        <v>8045</v>
      </c>
      <c r="P2230" s="12">
        <v>92</v>
      </c>
      <c r="Q2230" s="12">
        <v>92</v>
      </c>
      <c r="R2230" s="12">
        <v>57.229187983206074</v>
      </c>
      <c r="S2230" s="12" t="s">
        <v>28</v>
      </c>
      <c r="T2230" s="9" t="s">
        <v>94</v>
      </c>
      <c r="U2230" s="9" t="s">
        <v>95</v>
      </c>
      <c r="V2230" s="9" t="s">
        <v>94</v>
      </c>
      <c r="W2230" s="14">
        <v>3</v>
      </c>
    </row>
    <row r="2231" spans="1:23" x14ac:dyDescent="0.25">
      <c r="A2231" s="8">
        <v>6649</v>
      </c>
      <c r="B2231" s="9" t="s">
        <v>8396</v>
      </c>
      <c r="C2231" s="9" t="s">
        <v>22</v>
      </c>
      <c r="D2231" s="9" t="s">
        <v>8397</v>
      </c>
      <c r="E2231" s="10" t="s">
        <v>8398</v>
      </c>
      <c r="F2231" s="11"/>
      <c r="G2231" s="12">
        <v>0</v>
      </c>
      <c r="H2231" s="9" t="s">
        <v>184</v>
      </c>
      <c r="I2231" s="9" t="s">
        <v>184</v>
      </c>
      <c r="J2231" s="12">
        <v>1</v>
      </c>
      <c r="K2231" s="13">
        <v>43070</v>
      </c>
      <c r="L2231" s="86">
        <f>(Tabla2[[#This Row],[release_year]]-'VARIANZA Y DES. EST'!$L$11)^2</f>
        <v>7.9512857435875226</v>
      </c>
      <c r="M2231" s="12">
        <v>2017</v>
      </c>
      <c r="N2231" s="9" t="s">
        <v>76</v>
      </c>
      <c r="O2231" s="9" t="s">
        <v>8045</v>
      </c>
      <c r="P2231" s="12">
        <v>92</v>
      </c>
      <c r="Q2231" s="12">
        <v>92</v>
      </c>
      <c r="R2231" s="12">
        <v>57.229187983206074</v>
      </c>
      <c r="S2231" s="12" t="s">
        <v>28</v>
      </c>
      <c r="T2231" s="9" t="s">
        <v>162</v>
      </c>
      <c r="U2231" s="9" t="s">
        <v>57</v>
      </c>
      <c r="V2231" s="9" t="s">
        <v>162</v>
      </c>
      <c r="W2231" s="14">
        <v>3</v>
      </c>
    </row>
    <row r="2232" spans="1:23" x14ac:dyDescent="0.25">
      <c r="A2232" s="8">
        <v>6663</v>
      </c>
      <c r="B2232" s="9" t="s">
        <v>8399</v>
      </c>
      <c r="C2232" s="9" t="s">
        <v>22</v>
      </c>
      <c r="D2232" s="9" t="s">
        <v>8400</v>
      </c>
      <c r="E2232" s="18" t="s">
        <v>8401</v>
      </c>
      <c r="F2232" s="18" t="s">
        <v>8402</v>
      </c>
      <c r="G2232" s="12">
        <v>10</v>
      </c>
      <c r="H2232" s="9" t="s">
        <v>25</v>
      </c>
      <c r="I2232" s="9" t="s">
        <v>25</v>
      </c>
      <c r="J2232" s="12">
        <v>1</v>
      </c>
      <c r="K2232" s="13">
        <v>44136</v>
      </c>
      <c r="L2232" s="86">
        <f>(Tabla2[[#This Row],[release_year]]-'VARIANZA Y DES. EST'!$L$11)^2</f>
        <v>17.47405172519213</v>
      </c>
      <c r="M2232" s="12">
        <v>2010</v>
      </c>
      <c r="N2232" s="9" t="s">
        <v>43</v>
      </c>
      <c r="O2232" s="9" t="s">
        <v>8045</v>
      </c>
      <c r="P2232" s="12">
        <v>92</v>
      </c>
      <c r="Q2232" s="12">
        <v>92</v>
      </c>
      <c r="R2232" s="12">
        <v>57.229187983206074</v>
      </c>
      <c r="S2232" s="12" t="s">
        <v>28</v>
      </c>
      <c r="T2232" s="9" t="s">
        <v>3577</v>
      </c>
      <c r="U2232" s="9" t="s">
        <v>95</v>
      </c>
      <c r="V2232" s="9" t="s">
        <v>3577</v>
      </c>
      <c r="W2232" s="14">
        <v>2</v>
      </c>
    </row>
    <row r="2233" spans="1:23" x14ac:dyDescent="0.25">
      <c r="A2233" s="8">
        <v>6685</v>
      </c>
      <c r="B2233" s="9" t="s">
        <v>8403</v>
      </c>
      <c r="C2233" s="9" t="s">
        <v>22</v>
      </c>
      <c r="D2233" s="9" t="s">
        <v>8404</v>
      </c>
      <c r="E2233" s="22" t="s">
        <v>8405</v>
      </c>
      <c r="F2233" s="23"/>
      <c r="G2233" s="12">
        <v>0</v>
      </c>
      <c r="H2233" s="12"/>
      <c r="I2233" s="9"/>
      <c r="J2233" s="12">
        <v>0</v>
      </c>
      <c r="K2233" s="13">
        <v>43160</v>
      </c>
      <c r="L2233" s="86">
        <f>(Tabla2[[#This Row],[release_year]]-'VARIANZA Y DES. EST'!$L$11)^2</f>
        <v>0.67207602404598188</v>
      </c>
      <c r="M2233" s="12">
        <v>2015</v>
      </c>
      <c r="N2233" s="9" t="s">
        <v>76</v>
      </c>
      <c r="O2233" s="9" t="s">
        <v>8045</v>
      </c>
      <c r="P2233" s="12">
        <v>92</v>
      </c>
      <c r="Q2233" s="12">
        <v>92</v>
      </c>
      <c r="R2233" s="12">
        <v>57.229187983206074</v>
      </c>
      <c r="S2233" s="12" t="s">
        <v>28</v>
      </c>
      <c r="T2233" s="9" t="s">
        <v>105</v>
      </c>
      <c r="U2233" s="9" t="s">
        <v>57</v>
      </c>
      <c r="V2233" s="9" t="s">
        <v>105</v>
      </c>
      <c r="W2233" s="14">
        <v>2</v>
      </c>
    </row>
    <row r="2234" spans="1:23" x14ac:dyDescent="0.25">
      <c r="A2234" s="8">
        <v>6730</v>
      </c>
      <c r="B2234" s="9" t="s">
        <v>8406</v>
      </c>
      <c r="C2234" s="9" t="s">
        <v>22</v>
      </c>
      <c r="D2234" s="9" t="s">
        <v>8407</v>
      </c>
      <c r="E2234" s="18" t="s">
        <v>8408</v>
      </c>
      <c r="F2234" s="9" t="s">
        <v>8409</v>
      </c>
      <c r="G2234" s="12">
        <v>7</v>
      </c>
      <c r="H2234" s="9" t="s">
        <v>25</v>
      </c>
      <c r="I2234" s="9" t="s">
        <v>25</v>
      </c>
      <c r="J2234" s="12">
        <v>1</v>
      </c>
      <c r="K2234" s="13">
        <v>43164</v>
      </c>
      <c r="L2234" s="86">
        <f>(Tabla2[[#This Row],[release_year]]-'VARIANZA Y DES. EST'!$L$11)^2</f>
        <v>7.9512857435875226</v>
      </c>
      <c r="M2234" s="12">
        <v>2017</v>
      </c>
      <c r="N2234" s="9" t="s">
        <v>76</v>
      </c>
      <c r="O2234" s="9" t="s">
        <v>8045</v>
      </c>
      <c r="P2234" s="12">
        <v>92</v>
      </c>
      <c r="Q2234" s="12">
        <v>92</v>
      </c>
      <c r="R2234" s="12">
        <v>57.229187983206074</v>
      </c>
      <c r="S2234" s="12" t="s">
        <v>28</v>
      </c>
      <c r="T2234" s="9" t="s">
        <v>3577</v>
      </c>
      <c r="U2234" s="9" t="s">
        <v>95</v>
      </c>
      <c r="V2234" s="9" t="s">
        <v>3577</v>
      </c>
      <c r="W2234" s="14">
        <v>2</v>
      </c>
    </row>
    <row r="2235" spans="1:23" x14ac:dyDescent="0.25">
      <c r="A2235" s="8">
        <v>6750</v>
      </c>
      <c r="B2235" s="9" t="s">
        <v>8410</v>
      </c>
      <c r="C2235" s="9" t="s">
        <v>22</v>
      </c>
      <c r="D2235" s="9" t="s">
        <v>8411</v>
      </c>
      <c r="E2235" s="18" t="s">
        <v>8412</v>
      </c>
      <c r="F2235" s="9" t="s">
        <v>8413</v>
      </c>
      <c r="G2235" s="12">
        <v>1</v>
      </c>
      <c r="H2235" s="9" t="s">
        <v>25</v>
      </c>
      <c r="I2235" s="9" t="s">
        <v>25</v>
      </c>
      <c r="J2235" s="12">
        <v>1</v>
      </c>
      <c r="K2235" s="16">
        <v>42725</v>
      </c>
      <c r="L2235" s="86">
        <f>(Tabla2[[#This Row],[release_year]]-'VARIANZA Y DES. EST'!$L$11)^2</f>
        <v>3.3116808838167522</v>
      </c>
      <c r="M2235" s="12">
        <v>2016</v>
      </c>
      <c r="N2235" s="9" t="s">
        <v>82</v>
      </c>
      <c r="O2235" s="9" t="s">
        <v>8045</v>
      </c>
      <c r="P2235" s="12">
        <v>92</v>
      </c>
      <c r="Q2235" s="12">
        <v>92</v>
      </c>
      <c r="R2235" s="12">
        <v>57.229187983206074</v>
      </c>
      <c r="S2235" s="12" t="s">
        <v>28</v>
      </c>
      <c r="T2235" s="9" t="s">
        <v>57</v>
      </c>
      <c r="U2235" s="9" t="s">
        <v>57</v>
      </c>
      <c r="V2235" s="9" t="s">
        <v>57</v>
      </c>
      <c r="W2235" s="14">
        <v>1</v>
      </c>
    </row>
    <row r="2236" spans="1:23" x14ac:dyDescent="0.25">
      <c r="A2236" s="8">
        <v>6778</v>
      </c>
      <c r="B2236" s="9" t="s">
        <v>8414</v>
      </c>
      <c r="C2236" s="9" t="s">
        <v>22</v>
      </c>
      <c r="D2236" s="9" t="s">
        <v>8415</v>
      </c>
      <c r="E2236" s="7" t="s">
        <v>8416</v>
      </c>
      <c r="F2236" s="24"/>
      <c r="G2236" s="12">
        <v>0</v>
      </c>
      <c r="H2236" s="9" t="s">
        <v>25</v>
      </c>
      <c r="I2236" s="9" t="s">
        <v>25</v>
      </c>
      <c r="J2236" s="12">
        <v>1</v>
      </c>
      <c r="K2236" s="13">
        <v>42431</v>
      </c>
      <c r="L2236" s="86">
        <f>(Tabla2[[#This Row],[release_year]]-'VARIANZA Y DES. EST'!$L$11)^2</f>
        <v>0.67207602404598188</v>
      </c>
      <c r="M2236" s="12">
        <v>2015</v>
      </c>
      <c r="N2236" s="9" t="s">
        <v>82</v>
      </c>
      <c r="O2236" s="9" t="s">
        <v>8045</v>
      </c>
      <c r="P2236" s="12">
        <v>92</v>
      </c>
      <c r="Q2236" s="12">
        <v>92</v>
      </c>
      <c r="R2236" s="12">
        <v>57.229187983206074</v>
      </c>
      <c r="S2236" s="12" t="s">
        <v>28</v>
      </c>
      <c r="T2236" s="9" t="s">
        <v>57</v>
      </c>
      <c r="U2236" s="9" t="s">
        <v>57</v>
      </c>
      <c r="V2236" s="9" t="s">
        <v>57</v>
      </c>
      <c r="W2236" s="14">
        <v>1</v>
      </c>
    </row>
    <row r="2237" spans="1:23" x14ac:dyDescent="0.25">
      <c r="A2237" s="8">
        <v>6806</v>
      </c>
      <c r="B2237" s="9" t="s">
        <v>8417</v>
      </c>
      <c r="C2237" s="9" t="s">
        <v>22</v>
      </c>
      <c r="D2237" s="9" t="s">
        <v>8418</v>
      </c>
      <c r="E2237" s="9" t="s">
        <v>8419</v>
      </c>
      <c r="F2237" s="9" t="s">
        <v>8420</v>
      </c>
      <c r="G2237" s="12">
        <v>9</v>
      </c>
      <c r="H2237" s="9" t="s">
        <v>184</v>
      </c>
      <c r="I2237" s="9" t="s">
        <v>184</v>
      </c>
      <c r="J2237" s="12">
        <v>1</v>
      </c>
      <c r="K2237" s="13">
        <v>43208</v>
      </c>
      <c r="L2237" s="86">
        <f>(Tabla2[[#This Row],[release_year]]-'VARIANZA Y DES. EST'!$L$11)^2</f>
        <v>3.3116808838167522</v>
      </c>
      <c r="M2237" s="12">
        <v>2016</v>
      </c>
      <c r="N2237" s="9" t="s">
        <v>1991</v>
      </c>
      <c r="O2237" s="9" t="s">
        <v>8045</v>
      </c>
      <c r="P2237" s="12">
        <v>92</v>
      </c>
      <c r="Q2237" s="12">
        <v>92</v>
      </c>
      <c r="R2237" s="12">
        <v>57.229187983206074</v>
      </c>
      <c r="S2237" s="12" t="s">
        <v>28</v>
      </c>
      <c r="T2237" s="9" t="s">
        <v>3179</v>
      </c>
      <c r="U2237" s="9" t="s">
        <v>514</v>
      </c>
      <c r="V2237" s="9" t="s">
        <v>3179</v>
      </c>
      <c r="W2237" s="14">
        <v>2</v>
      </c>
    </row>
    <row r="2238" spans="1:23" x14ac:dyDescent="0.25">
      <c r="A2238" s="8">
        <v>6883</v>
      </c>
      <c r="B2238" s="9" t="s">
        <v>8421</v>
      </c>
      <c r="C2238" s="9" t="s">
        <v>22</v>
      </c>
      <c r="D2238" s="9" t="s">
        <v>8422</v>
      </c>
      <c r="E2238" s="9" t="s">
        <v>6117</v>
      </c>
      <c r="F2238" s="9" t="s">
        <v>8423</v>
      </c>
      <c r="G2238" s="12">
        <v>10</v>
      </c>
      <c r="H2238" s="9" t="s">
        <v>25</v>
      </c>
      <c r="I2238" s="9" t="s">
        <v>327</v>
      </c>
      <c r="J2238" s="12">
        <v>2</v>
      </c>
      <c r="K2238" s="13">
        <v>42962</v>
      </c>
      <c r="L2238" s="86">
        <f>(Tabla2[[#This Row],[release_year]]-'VARIANZA Y DES. EST'!$L$11)^2</f>
        <v>10.1136565849629</v>
      </c>
      <c r="M2238" s="12">
        <v>2011</v>
      </c>
      <c r="N2238" s="9" t="s">
        <v>1991</v>
      </c>
      <c r="O2238" s="9" t="s">
        <v>8045</v>
      </c>
      <c r="P2238" s="12">
        <v>92</v>
      </c>
      <c r="Q2238" s="12">
        <v>92</v>
      </c>
      <c r="R2238" s="12">
        <v>57.229187983206074</v>
      </c>
      <c r="S2238" s="12" t="s">
        <v>28</v>
      </c>
      <c r="T2238" s="9" t="s">
        <v>6000</v>
      </c>
      <c r="U2238" s="9" t="s">
        <v>95</v>
      </c>
      <c r="V2238" s="9" t="s">
        <v>6000</v>
      </c>
      <c r="W2238" s="14">
        <v>2</v>
      </c>
    </row>
    <row r="2239" spans="1:23" x14ac:dyDescent="0.25">
      <c r="A2239" s="8">
        <v>6987</v>
      </c>
      <c r="B2239" s="9" t="s">
        <v>8424</v>
      </c>
      <c r="C2239" s="9" t="s">
        <v>22</v>
      </c>
      <c r="D2239" s="9" t="s">
        <v>8425</v>
      </c>
      <c r="E2239" s="9" t="s">
        <v>8426</v>
      </c>
      <c r="F2239" s="9" t="s">
        <v>8427</v>
      </c>
      <c r="G2239" s="12">
        <v>4</v>
      </c>
      <c r="H2239" s="9" t="s">
        <v>3836</v>
      </c>
      <c r="I2239" s="9" t="s">
        <v>3836</v>
      </c>
      <c r="J2239" s="12">
        <v>1</v>
      </c>
      <c r="K2239" s="13">
        <v>43311</v>
      </c>
      <c r="L2239" s="86">
        <f>(Tabla2[[#This Row],[release_year]]-'VARIANZA Y DES. EST'!$L$11)^2</f>
        <v>38.194842005650592</v>
      </c>
      <c r="M2239" s="12">
        <v>2008</v>
      </c>
      <c r="N2239" s="9" t="s">
        <v>35</v>
      </c>
      <c r="O2239" s="9" t="s">
        <v>8045</v>
      </c>
      <c r="P2239" s="12">
        <v>92</v>
      </c>
      <c r="Q2239" s="12">
        <v>92</v>
      </c>
      <c r="R2239" s="12">
        <v>57.229187983206074</v>
      </c>
      <c r="S2239" s="12" t="s">
        <v>28</v>
      </c>
      <c r="T2239" s="9" t="s">
        <v>8428</v>
      </c>
      <c r="U2239" s="9" t="s">
        <v>95</v>
      </c>
      <c r="V2239" s="9" t="s">
        <v>8428</v>
      </c>
      <c r="W2239" s="14">
        <v>3</v>
      </c>
    </row>
    <row r="2240" spans="1:23" x14ac:dyDescent="0.25">
      <c r="A2240" s="8">
        <v>7115</v>
      </c>
      <c r="B2240" s="9" t="s">
        <v>8429</v>
      </c>
      <c r="C2240" s="9" t="s">
        <v>22</v>
      </c>
      <c r="D2240" s="9" t="s">
        <v>8430</v>
      </c>
      <c r="E2240" s="18" t="s">
        <v>8431</v>
      </c>
      <c r="F2240" s="18" t="s">
        <v>8432</v>
      </c>
      <c r="G2240" s="12">
        <v>4</v>
      </c>
      <c r="H2240" s="9" t="s">
        <v>8433</v>
      </c>
      <c r="I2240" s="9" t="s">
        <v>8433</v>
      </c>
      <c r="J2240" s="12">
        <v>1</v>
      </c>
      <c r="K2240" s="13">
        <v>43379</v>
      </c>
      <c r="L2240" s="86">
        <f>(Tabla2[[#This Row],[release_year]]-'VARIANZA Y DES. EST'!$L$11)^2</f>
        <v>0.67207602404598188</v>
      </c>
      <c r="M2240" s="12">
        <v>2015</v>
      </c>
      <c r="N2240" s="9" t="s">
        <v>35</v>
      </c>
      <c r="O2240" s="9" t="s">
        <v>8045</v>
      </c>
      <c r="P2240" s="12">
        <v>92</v>
      </c>
      <c r="Q2240" s="12">
        <v>92</v>
      </c>
      <c r="R2240" s="12">
        <v>57.229187983206074</v>
      </c>
      <c r="S2240" s="12" t="s">
        <v>28</v>
      </c>
      <c r="T2240" s="9" t="s">
        <v>2492</v>
      </c>
      <c r="U2240" s="9" t="s">
        <v>95</v>
      </c>
      <c r="V2240" s="9" t="s">
        <v>2492</v>
      </c>
      <c r="W2240" s="14">
        <v>3</v>
      </c>
    </row>
    <row r="2241" spans="1:23" x14ac:dyDescent="0.25">
      <c r="A2241" s="8">
        <v>7217</v>
      </c>
      <c r="B2241" s="9" t="s">
        <v>8434</v>
      </c>
      <c r="C2241" s="9" t="s">
        <v>22</v>
      </c>
      <c r="D2241" s="9" t="s">
        <v>8435</v>
      </c>
      <c r="E2241" s="18" t="s">
        <v>8436</v>
      </c>
      <c r="F2241" s="18" t="s">
        <v>8437</v>
      </c>
      <c r="G2241" s="12">
        <v>6</v>
      </c>
      <c r="H2241" s="9" t="s">
        <v>3348</v>
      </c>
      <c r="I2241" s="9" t="s">
        <v>3348</v>
      </c>
      <c r="J2241" s="12">
        <v>1</v>
      </c>
      <c r="K2241" s="13">
        <v>42968</v>
      </c>
      <c r="L2241" s="86">
        <f>(Tabla2[[#This Row],[release_year]]-'VARIANZA Y DES. EST'!$L$11)^2</f>
        <v>1.3928663045044412</v>
      </c>
      <c r="M2241" s="12">
        <v>2013</v>
      </c>
      <c r="N2241" s="9" t="s">
        <v>35</v>
      </c>
      <c r="O2241" s="9" t="s">
        <v>8045</v>
      </c>
      <c r="P2241" s="12">
        <v>92</v>
      </c>
      <c r="Q2241" s="12">
        <v>92</v>
      </c>
      <c r="R2241" s="12">
        <v>57.229187983206074</v>
      </c>
      <c r="S2241" s="12" t="s">
        <v>28</v>
      </c>
      <c r="T2241" s="9" t="s">
        <v>2721</v>
      </c>
      <c r="U2241" s="9" t="s">
        <v>95</v>
      </c>
      <c r="V2241" s="9" t="s">
        <v>2721</v>
      </c>
      <c r="W2241" s="14">
        <v>3</v>
      </c>
    </row>
    <row r="2242" spans="1:23" x14ac:dyDescent="0.25">
      <c r="A2242" s="8">
        <v>7312</v>
      </c>
      <c r="B2242" s="9" t="s">
        <v>8438</v>
      </c>
      <c r="C2242" s="9" t="s">
        <v>22</v>
      </c>
      <c r="D2242" s="9" t="s">
        <v>8439</v>
      </c>
      <c r="E2242" s="18" t="s">
        <v>8440</v>
      </c>
      <c r="F2242" s="9" t="s">
        <v>8441</v>
      </c>
      <c r="G2242" s="12">
        <v>5</v>
      </c>
      <c r="H2242" s="9" t="s">
        <v>3799</v>
      </c>
      <c r="I2242" s="9" t="s">
        <v>3799</v>
      </c>
      <c r="J2242" s="12">
        <v>1</v>
      </c>
      <c r="K2242" s="13">
        <v>43313</v>
      </c>
      <c r="L2242" s="86">
        <f>(Tabla2[[#This Row],[release_year]]-'VARIANZA Y DES. EST'!$L$11)^2</f>
        <v>972.20472051138131</v>
      </c>
      <c r="M2242" s="12">
        <v>1983</v>
      </c>
      <c r="N2242" s="9" t="s">
        <v>35</v>
      </c>
      <c r="O2242" s="9" t="s">
        <v>8045</v>
      </c>
      <c r="P2242" s="12">
        <v>92</v>
      </c>
      <c r="Q2242" s="12">
        <v>92</v>
      </c>
      <c r="R2242" s="12">
        <v>57.229187983206074</v>
      </c>
      <c r="S2242" s="12" t="s">
        <v>28</v>
      </c>
      <c r="T2242" s="9" t="s">
        <v>8442</v>
      </c>
      <c r="U2242" s="9" t="s">
        <v>38</v>
      </c>
      <c r="V2242" s="9" t="s">
        <v>8442</v>
      </c>
      <c r="W2242" s="14">
        <v>3</v>
      </c>
    </row>
    <row r="2243" spans="1:23" x14ac:dyDescent="0.25">
      <c r="A2243" s="8">
        <v>7342</v>
      </c>
      <c r="B2243" s="9" t="s">
        <v>8443</v>
      </c>
      <c r="C2243" s="9" t="s">
        <v>22</v>
      </c>
      <c r="D2243" s="9" t="s">
        <v>8444</v>
      </c>
      <c r="E2243" s="10" t="s">
        <v>8445</v>
      </c>
      <c r="F2243" s="11"/>
      <c r="G2243" s="12">
        <v>0</v>
      </c>
      <c r="H2243" s="9" t="s">
        <v>25</v>
      </c>
      <c r="I2243" s="9" t="s">
        <v>8446</v>
      </c>
      <c r="J2243" s="12">
        <v>4</v>
      </c>
      <c r="K2243" s="13">
        <v>42856</v>
      </c>
      <c r="L2243" s="86">
        <f>(Tabla2[[#This Row],[release_year]]-'VARIANZA Y DES. EST'!$L$11)^2</f>
        <v>7.9512857435875226</v>
      </c>
      <c r="M2243" s="12">
        <v>2017</v>
      </c>
      <c r="N2243" s="9" t="s">
        <v>35</v>
      </c>
      <c r="O2243" s="9" t="s">
        <v>8045</v>
      </c>
      <c r="P2243" s="12">
        <v>92</v>
      </c>
      <c r="Q2243" s="12">
        <v>92</v>
      </c>
      <c r="R2243" s="12">
        <v>57.229187983206074</v>
      </c>
      <c r="S2243" s="12" t="s">
        <v>28</v>
      </c>
      <c r="T2243" s="9" t="s">
        <v>83</v>
      </c>
      <c r="U2243" s="9" t="s">
        <v>57</v>
      </c>
      <c r="V2243" s="9" t="s">
        <v>83</v>
      </c>
      <c r="W2243" s="14">
        <v>2</v>
      </c>
    </row>
    <row r="2244" spans="1:23" x14ac:dyDescent="0.25">
      <c r="A2244" s="8">
        <v>7385</v>
      </c>
      <c r="B2244" s="9" t="s">
        <v>8447</v>
      </c>
      <c r="C2244" s="9" t="s">
        <v>22</v>
      </c>
      <c r="D2244" s="9" t="s">
        <v>8448</v>
      </c>
      <c r="E2244" s="9" t="s">
        <v>8449</v>
      </c>
      <c r="F2244" s="9" t="s">
        <v>8450</v>
      </c>
      <c r="G2244" s="12">
        <v>6</v>
      </c>
      <c r="H2244" s="9" t="s">
        <v>3799</v>
      </c>
      <c r="I2244" s="9" t="s">
        <v>3799</v>
      </c>
      <c r="J2244" s="12">
        <v>1</v>
      </c>
      <c r="K2244" s="13">
        <v>43328</v>
      </c>
      <c r="L2244" s="86">
        <f>(Tabla2[[#This Row],[release_year]]-'VARIANZA Y DES. EST'!$L$11)^2</f>
        <v>1100.9255107918398</v>
      </c>
      <c r="M2244" s="12">
        <v>1981</v>
      </c>
      <c r="N2244" s="9" t="s">
        <v>82</v>
      </c>
      <c r="O2244" s="9" t="s">
        <v>8045</v>
      </c>
      <c r="P2244" s="12">
        <v>92</v>
      </c>
      <c r="Q2244" s="12">
        <v>92</v>
      </c>
      <c r="R2244" s="12">
        <v>57.229187983206074</v>
      </c>
      <c r="S2244" s="12" t="s">
        <v>28</v>
      </c>
      <c r="T2244" s="9" t="s">
        <v>859</v>
      </c>
      <c r="U2244" s="9" t="s">
        <v>95</v>
      </c>
      <c r="V2244" s="9" t="s">
        <v>859</v>
      </c>
      <c r="W2244" s="14">
        <v>2</v>
      </c>
    </row>
    <row r="2245" spans="1:23" x14ac:dyDescent="0.25">
      <c r="A2245" s="8">
        <v>7397</v>
      </c>
      <c r="B2245" s="9" t="s">
        <v>8451</v>
      </c>
      <c r="C2245" s="9" t="s">
        <v>22</v>
      </c>
      <c r="D2245" s="9" t="s">
        <v>8452</v>
      </c>
      <c r="E2245" s="18" t="s">
        <v>8453</v>
      </c>
      <c r="F2245" s="9" t="s">
        <v>8454</v>
      </c>
      <c r="G2245" s="12">
        <v>3</v>
      </c>
      <c r="H2245" s="9" t="s">
        <v>25</v>
      </c>
      <c r="I2245" s="9" t="s">
        <v>25</v>
      </c>
      <c r="J2245" s="12">
        <v>1</v>
      </c>
      <c r="K2245" s="13">
        <v>43174</v>
      </c>
      <c r="L2245" s="86">
        <f>(Tabla2[[#This Row],[release_year]]-'VARIANZA Y DES. EST'!$L$11)^2</f>
        <v>3.3116808838167522</v>
      </c>
      <c r="M2245" s="12">
        <v>2016</v>
      </c>
      <c r="N2245" s="9" t="s">
        <v>35</v>
      </c>
      <c r="O2245" s="9" t="s">
        <v>8045</v>
      </c>
      <c r="P2245" s="12">
        <v>92</v>
      </c>
      <c r="Q2245" s="12">
        <v>92</v>
      </c>
      <c r="R2245" s="12">
        <v>57.229187983206074</v>
      </c>
      <c r="S2245" s="12" t="s">
        <v>28</v>
      </c>
      <c r="T2245" s="9" t="s">
        <v>144</v>
      </c>
      <c r="U2245" s="9" t="s">
        <v>45</v>
      </c>
      <c r="V2245" s="9" t="s">
        <v>144</v>
      </c>
      <c r="W2245" s="14">
        <v>2</v>
      </c>
    </row>
    <row r="2246" spans="1:23" x14ac:dyDescent="0.25">
      <c r="A2246" s="8">
        <v>7453</v>
      </c>
      <c r="B2246" s="9" t="s">
        <v>8455</v>
      </c>
      <c r="C2246" s="9" t="s">
        <v>22</v>
      </c>
      <c r="D2246" s="9" t="s">
        <v>8456</v>
      </c>
      <c r="E2246" s="18" t="s">
        <v>7966</v>
      </c>
      <c r="F2246" s="9" t="s">
        <v>8457</v>
      </c>
      <c r="G2246" s="12">
        <v>11</v>
      </c>
      <c r="H2246" s="9" t="s">
        <v>25</v>
      </c>
      <c r="I2246" s="9" t="s">
        <v>8458</v>
      </c>
      <c r="J2246" s="12">
        <v>2</v>
      </c>
      <c r="K2246" s="13">
        <v>43527</v>
      </c>
      <c r="L2246" s="86">
        <f>(Tabla2[[#This Row],[release_year]]-'VARIANZA Y DES. EST'!$L$11)^2</f>
        <v>3.3116808838167522</v>
      </c>
      <c r="M2246" s="12">
        <v>2016</v>
      </c>
      <c r="N2246" s="9" t="s">
        <v>99</v>
      </c>
      <c r="O2246" s="9" t="s">
        <v>8045</v>
      </c>
      <c r="P2246" s="12">
        <v>92</v>
      </c>
      <c r="Q2246" s="12">
        <v>92</v>
      </c>
      <c r="R2246" s="12">
        <v>57.229187983206074</v>
      </c>
      <c r="S2246" s="12" t="s">
        <v>28</v>
      </c>
      <c r="T2246" s="9" t="s">
        <v>111</v>
      </c>
      <c r="U2246" s="9" t="s">
        <v>30</v>
      </c>
      <c r="V2246" s="9" t="s">
        <v>111</v>
      </c>
      <c r="W2246" s="14">
        <v>2</v>
      </c>
    </row>
    <row r="2247" spans="1:23" x14ac:dyDescent="0.25">
      <c r="A2247" s="8">
        <v>7477</v>
      </c>
      <c r="B2247" s="9" t="s">
        <v>8459</v>
      </c>
      <c r="C2247" s="9" t="s">
        <v>22</v>
      </c>
      <c r="D2247" s="9" t="s">
        <v>8460</v>
      </c>
      <c r="E2247" s="18" t="s">
        <v>8461</v>
      </c>
      <c r="F2247" s="18" t="s">
        <v>8462</v>
      </c>
      <c r="G2247" s="12">
        <v>11</v>
      </c>
      <c r="H2247" s="9" t="s">
        <v>25</v>
      </c>
      <c r="I2247" s="9" t="s">
        <v>25</v>
      </c>
      <c r="J2247" s="12">
        <v>1</v>
      </c>
      <c r="K2247" s="13">
        <v>43281</v>
      </c>
      <c r="L2247" s="86">
        <f>(Tabla2[[#This Row],[release_year]]-'VARIANZA Y DES. EST'!$L$11)^2</f>
        <v>7.9512857435875226</v>
      </c>
      <c r="M2247" s="12">
        <v>2017</v>
      </c>
      <c r="N2247" s="9" t="s">
        <v>76</v>
      </c>
      <c r="O2247" s="9" t="s">
        <v>8045</v>
      </c>
      <c r="P2247" s="12">
        <v>92</v>
      </c>
      <c r="Q2247" s="12">
        <v>92</v>
      </c>
      <c r="R2247" s="12">
        <v>57.229187983206074</v>
      </c>
      <c r="S2247" s="12" t="s">
        <v>28</v>
      </c>
      <c r="T2247" s="9" t="s">
        <v>8463</v>
      </c>
      <c r="U2247" s="9" t="s">
        <v>38</v>
      </c>
      <c r="V2247" s="9" t="s">
        <v>8463</v>
      </c>
      <c r="W2247" s="14">
        <v>3</v>
      </c>
    </row>
    <row r="2248" spans="1:23" x14ac:dyDescent="0.25">
      <c r="A2248" s="8">
        <v>7554</v>
      </c>
      <c r="B2248" s="9" t="s">
        <v>8464</v>
      </c>
      <c r="C2248" s="9" t="s">
        <v>22</v>
      </c>
      <c r="D2248" s="9" t="s">
        <v>8465</v>
      </c>
      <c r="E2248" s="18" t="s">
        <v>8466</v>
      </c>
      <c r="F2248" s="9" t="s">
        <v>8467</v>
      </c>
      <c r="G2248" s="12">
        <v>10</v>
      </c>
      <c r="H2248" s="9" t="s">
        <v>25</v>
      </c>
      <c r="I2248" s="9" t="s">
        <v>382</v>
      </c>
      <c r="J2248" s="12">
        <v>2</v>
      </c>
      <c r="K2248" s="13">
        <v>43770</v>
      </c>
      <c r="L2248" s="86">
        <f>(Tabla2[[#This Row],[release_year]]-'VARIANZA Y DES. EST'!$L$11)^2</f>
        <v>66.915632286109044</v>
      </c>
      <c r="M2248" s="12">
        <v>2006</v>
      </c>
      <c r="N2248" s="9" t="s">
        <v>99</v>
      </c>
      <c r="O2248" s="9" t="s">
        <v>8045</v>
      </c>
      <c r="P2248" s="12">
        <v>92</v>
      </c>
      <c r="Q2248" s="12">
        <v>92</v>
      </c>
      <c r="R2248" s="12">
        <v>57.229187983206074</v>
      </c>
      <c r="S2248" s="12" t="s">
        <v>28</v>
      </c>
      <c r="T2248" s="9" t="s">
        <v>6000</v>
      </c>
      <c r="U2248" s="9" t="s">
        <v>95</v>
      </c>
      <c r="V2248" s="9" t="s">
        <v>6000</v>
      </c>
      <c r="W2248" s="14">
        <v>2</v>
      </c>
    </row>
    <row r="2249" spans="1:23" x14ac:dyDescent="0.25">
      <c r="A2249" s="8">
        <v>7562</v>
      </c>
      <c r="B2249" s="9" t="s">
        <v>8468</v>
      </c>
      <c r="C2249" s="9" t="s">
        <v>22</v>
      </c>
      <c r="D2249" s="9" t="s">
        <v>8469</v>
      </c>
      <c r="E2249" s="22" t="s">
        <v>8470</v>
      </c>
      <c r="F2249" s="23"/>
      <c r="G2249" s="12">
        <v>0</v>
      </c>
      <c r="H2249" s="9" t="s">
        <v>25</v>
      </c>
      <c r="I2249" s="9" t="s">
        <v>25</v>
      </c>
      <c r="J2249" s="12">
        <v>1</v>
      </c>
      <c r="K2249" s="13">
        <v>42863</v>
      </c>
      <c r="L2249" s="86">
        <f>(Tabla2[[#This Row],[release_year]]-'VARIANZA Y DES. EST'!$L$11)^2</f>
        <v>3.3116808838167522</v>
      </c>
      <c r="M2249" s="12">
        <v>2016</v>
      </c>
      <c r="N2249" s="9" t="s">
        <v>76</v>
      </c>
      <c r="O2249" s="9" t="s">
        <v>8045</v>
      </c>
      <c r="P2249" s="12">
        <v>92</v>
      </c>
      <c r="Q2249" s="12">
        <v>92</v>
      </c>
      <c r="R2249" s="12">
        <v>57.229187983206074</v>
      </c>
      <c r="S2249" s="12" t="s">
        <v>28</v>
      </c>
      <c r="T2249" s="9" t="s">
        <v>57</v>
      </c>
      <c r="U2249" s="9" t="s">
        <v>57</v>
      </c>
      <c r="V2249" s="9" t="s">
        <v>57</v>
      </c>
      <c r="W2249" s="14">
        <v>1</v>
      </c>
    </row>
    <row r="2250" spans="1:23" x14ac:dyDescent="0.25">
      <c r="A2250" s="8">
        <v>7596</v>
      </c>
      <c r="B2250" s="9" t="s">
        <v>8471</v>
      </c>
      <c r="C2250" s="9" t="s">
        <v>22</v>
      </c>
      <c r="D2250" s="9" t="s">
        <v>8472</v>
      </c>
      <c r="E2250" s="18" t="s">
        <v>8473</v>
      </c>
      <c r="F2250" s="9" t="s">
        <v>8474</v>
      </c>
      <c r="G2250" s="12">
        <v>7</v>
      </c>
      <c r="H2250" s="9" t="s">
        <v>518</v>
      </c>
      <c r="I2250" s="9" t="s">
        <v>2969</v>
      </c>
      <c r="J2250" s="12">
        <v>2</v>
      </c>
      <c r="K2250" s="13">
        <v>44064</v>
      </c>
      <c r="L2250" s="86">
        <f>(Tabla2[[#This Row],[release_year]]-'VARIANZA Y DES. EST'!$L$11)^2</f>
        <v>23.230495463129063</v>
      </c>
      <c r="M2250" s="12">
        <v>2019</v>
      </c>
      <c r="N2250" s="9" t="s">
        <v>82</v>
      </c>
      <c r="O2250" s="9" t="s">
        <v>8045</v>
      </c>
      <c r="P2250" s="12">
        <v>92</v>
      </c>
      <c r="Q2250" s="12">
        <v>92</v>
      </c>
      <c r="R2250" s="12">
        <v>57.229187983206074</v>
      </c>
      <c r="S2250" s="12" t="s">
        <v>28</v>
      </c>
      <c r="T2250" s="9" t="s">
        <v>30</v>
      </c>
      <c r="U2250" s="9" t="s">
        <v>30</v>
      </c>
      <c r="V2250" s="9" t="s">
        <v>30</v>
      </c>
      <c r="W2250" s="14">
        <v>1</v>
      </c>
    </row>
    <row r="2251" spans="1:23" x14ac:dyDescent="0.25">
      <c r="A2251" s="8">
        <v>7653</v>
      </c>
      <c r="B2251" s="9" t="s">
        <v>8475</v>
      </c>
      <c r="C2251" s="9" t="s">
        <v>22</v>
      </c>
      <c r="D2251" s="9" t="s">
        <v>8476</v>
      </c>
      <c r="E2251" s="9" t="s">
        <v>8477</v>
      </c>
      <c r="F2251" s="9" t="s">
        <v>8478</v>
      </c>
      <c r="G2251" s="12">
        <v>1</v>
      </c>
      <c r="H2251" s="9" t="s">
        <v>858</v>
      </c>
      <c r="I2251" s="9" t="s">
        <v>8479</v>
      </c>
      <c r="J2251" s="12">
        <v>4</v>
      </c>
      <c r="K2251" s="13">
        <v>43110</v>
      </c>
      <c r="L2251" s="86">
        <f>(Tabla2[[#This Row],[release_year]]-'VARIANZA Y DES. EST'!$L$11)^2</f>
        <v>7.9512857435875226</v>
      </c>
      <c r="M2251" s="12">
        <v>2017</v>
      </c>
      <c r="N2251" s="9" t="s">
        <v>35</v>
      </c>
      <c r="O2251" s="9" t="s">
        <v>8045</v>
      </c>
      <c r="P2251" s="12">
        <v>92</v>
      </c>
      <c r="Q2251" s="12">
        <v>92</v>
      </c>
      <c r="R2251" s="12">
        <v>57.229187983206074</v>
      </c>
      <c r="S2251" s="12" t="s">
        <v>28</v>
      </c>
      <c r="T2251" s="9" t="s">
        <v>585</v>
      </c>
      <c r="U2251" s="9" t="s">
        <v>57</v>
      </c>
      <c r="V2251" s="9" t="s">
        <v>585</v>
      </c>
      <c r="W2251" s="14">
        <v>2</v>
      </c>
    </row>
    <row r="2252" spans="1:23" x14ac:dyDescent="0.25">
      <c r="A2252" s="8">
        <v>7662</v>
      </c>
      <c r="B2252" s="9" t="s">
        <v>8480</v>
      </c>
      <c r="C2252" s="9" t="s">
        <v>22</v>
      </c>
      <c r="D2252" s="9" t="s">
        <v>8481</v>
      </c>
      <c r="E2252" s="9" t="s">
        <v>6391</v>
      </c>
      <c r="F2252" s="9" t="s">
        <v>8482</v>
      </c>
      <c r="G2252" s="12">
        <v>5</v>
      </c>
      <c r="H2252" s="9" t="s">
        <v>25</v>
      </c>
      <c r="I2252" s="9" t="s">
        <v>25</v>
      </c>
      <c r="J2252" s="12">
        <v>1</v>
      </c>
      <c r="K2252" s="13">
        <v>43739</v>
      </c>
      <c r="L2252" s="86">
        <f>(Tabla2[[#This Row],[release_year]]-'VARIANZA Y DES. EST'!$L$11)^2</f>
        <v>1.3928663045044412</v>
      </c>
      <c r="M2252" s="12">
        <v>2013</v>
      </c>
      <c r="N2252" s="9" t="s">
        <v>99</v>
      </c>
      <c r="O2252" s="9" t="s">
        <v>8045</v>
      </c>
      <c r="P2252" s="12">
        <v>92</v>
      </c>
      <c r="Q2252" s="12">
        <v>92</v>
      </c>
      <c r="R2252" s="12">
        <v>57.229187983206074</v>
      </c>
      <c r="S2252" s="12" t="s">
        <v>28</v>
      </c>
      <c r="T2252" s="9" t="s">
        <v>576</v>
      </c>
      <c r="U2252" s="9" t="s">
        <v>57</v>
      </c>
      <c r="V2252" s="9" t="s">
        <v>576</v>
      </c>
      <c r="W2252" s="14">
        <v>2</v>
      </c>
    </row>
    <row r="2253" spans="1:23" x14ac:dyDescent="0.25">
      <c r="A2253" s="8">
        <v>7664</v>
      </c>
      <c r="B2253" s="9" t="s">
        <v>8483</v>
      </c>
      <c r="C2253" s="9" t="s">
        <v>22</v>
      </c>
      <c r="D2253" s="9" t="s">
        <v>8484</v>
      </c>
      <c r="E2253" s="18" t="s">
        <v>8485</v>
      </c>
      <c r="F2253" s="9" t="s">
        <v>8486</v>
      </c>
      <c r="G2253" s="12">
        <v>10</v>
      </c>
      <c r="H2253" s="9" t="s">
        <v>25</v>
      </c>
      <c r="I2253" s="9" t="s">
        <v>25</v>
      </c>
      <c r="J2253" s="12">
        <v>1</v>
      </c>
      <c r="K2253" s="13">
        <v>43702</v>
      </c>
      <c r="L2253" s="86">
        <f>(Tabla2[[#This Row],[release_year]]-'VARIANZA Y DES. EST'!$L$11)^2</f>
        <v>14.590890603358293</v>
      </c>
      <c r="M2253" s="12">
        <v>2018</v>
      </c>
      <c r="N2253" s="9" t="s">
        <v>76</v>
      </c>
      <c r="O2253" s="9" t="s">
        <v>8045</v>
      </c>
      <c r="P2253" s="12">
        <v>92</v>
      </c>
      <c r="Q2253" s="12">
        <v>92</v>
      </c>
      <c r="R2253" s="12">
        <v>57.229187983206074</v>
      </c>
      <c r="S2253" s="12" t="s">
        <v>28</v>
      </c>
      <c r="T2253" s="9" t="s">
        <v>45</v>
      </c>
      <c r="U2253" s="9" t="s">
        <v>45</v>
      </c>
      <c r="V2253" s="9" t="s">
        <v>45</v>
      </c>
      <c r="W2253" s="14">
        <v>1</v>
      </c>
    </row>
    <row r="2254" spans="1:23" x14ac:dyDescent="0.25">
      <c r="A2254" s="8">
        <v>7732</v>
      </c>
      <c r="B2254" s="9" t="s">
        <v>8487</v>
      </c>
      <c r="C2254" s="9" t="s">
        <v>22</v>
      </c>
      <c r="D2254" s="9" t="s">
        <v>8488</v>
      </c>
      <c r="E2254" s="18" t="s">
        <v>8489</v>
      </c>
      <c r="F2254" s="9" t="s">
        <v>8490</v>
      </c>
      <c r="G2254" s="12">
        <v>1</v>
      </c>
      <c r="H2254" s="9" t="s">
        <v>25</v>
      </c>
      <c r="I2254" s="9" t="s">
        <v>25</v>
      </c>
      <c r="J2254" s="12">
        <v>1</v>
      </c>
      <c r="K2254" s="13">
        <v>42803</v>
      </c>
      <c r="L2254" s="86">
        <f>(Tabla2[[#This Row],[release_year]]-'VARIANZA Y DES. EST'!$L$11)^2</f>
        <v>3.3116808838167522</v>
      </c>
      <c r="M2254" s="12">
        <v>2016</v>
      </c>
      <c r="N2254" s="9" t="s">
        <v>76</v>
      </c>
      <c r="O2254" s="9" t="s">
        <v>8045</v>
      </c>
      <c r="P2254" s="12">
        <v>92</v>
      </c>
      <c r="Q2254" s="12">
        <v>92</v>
      </c>
      <c r="R2254" s="12">
        <v>57.229187983206074</v>
      </c>
      <c r="S2254" s="12" t="s">
        <v>28</v>
      </c>
      <c r="T2254" s="9" t="s">
        <v>57</v>
      </c>
      <c r="U2254" s="9" t="s">
        <v>57</v>
      </c>
      <c r="V2254" s="9" t="s">
        <v>57</v>
      </c>
      <c r="W2254" s="14">
        <v>1</v>
      </c>
    </row>
    <row r="2255" spans="1:23" x14ac:dyDescent="0.25">
      <c r="A2255" s="8">
        <v>7743</v>
      </c>
      <c r="B2255" s="9" t="s">
        <v>8491</v>
      </c>
      <c r="C2255" s="9" t="s">
        <v>22</v>
      </c>
      <c r="D2255" s="9" t="s">
        <v>8492</v>
      </c>
      <c r="E2255" s="18" t="s">
        <v>8493</v>
      </c>
      <c r="F2255" s="9" t="s">
        <v>8494</v>
      </c>
      <c r="G2255" s="12">
        <v>6</v>
      </c>
      <c r="H2255" s="9" t="s">
        <v>518</v>
      </c>
      <c r="I2255" s="9" t="s">
        <v>518</v>
      </c>
      <c r="J2255" s="12">
        <v>1</v>
      </c>
      <c r="K2255" s="16">
        <v>43419</v>
      </c>
      <c r="L2255" s="86">
        <f>(Tabla2[[#This Row],[release_year]]-'VARIANZA Y DES. EST'!$L$11)^2</f>
        <v>7.9512857435875226</v>
      </c>
      <c r="M2255" s="12">
        <v>2017</v>
      </c>
      <c r="N2255" s="9" t="s">
        <v>82</v>
      </c>
      <c r="O2255" s="9" t="s">
        <v>8045</v>
      </c>
      <c r="P2255" s="12">
        <v>92</v>
      </c>
      <c r="Q2255" s="12">
        <v>92</v>
      </c>
      <c r="R2255" s="12">
        <v>57.229187983206074</v>
      </c>
      <c r="S2255" s="12" t="s">
        <v>28</v>
      </c>
      <c r="T2255" s="9" t="s">
        <v>118</v>
      </c>
      <c r="U2255" s="9" t="s">
        <v>45</v>
      </c>
      <c r="V2255" s="9" t="s">
        <v>118</v>
      </c>
      <c r="W2255" s="14">
        <v>3</v>
      </c>
    </row>
    <row r="2256" spans="1:23" x14ac:dyDescent="0.25">
      <c r="A2256" s="8">
        <v>7754</v>
      </c>
      <c r="B2256" s="9" t="s">
        <v>8495</v>
      </c>
      <c r="C2256" s="9" t="s">
        <v>22</v>
      </c>
      <c r="D2256" s="9" t="s">
        <v>8496</v>
      </c>
      <c r="E2256" s="10" t="s">
        <v>8497</v>
      </c>
      <c r="F2256" s="11"/>
      <c r="G2256" s="12">
        <v>0</v>
      </c>
      <c r="H2256" s="9" t="s">
        <v>160</v>
      </c>
      <c r="I2256" s="9" t="s">
        <v>161</v>
      </c>
      <c r="J2256" s="12">
        <v>2</v>
      </c>
      <c r="K2256" s="13">
        <v>43560</v>
      </c>
      <c r="L2256" s="86">
        <f>(Tabla2[[#This Row],[release_year]]-'VARIANZA Y DES. EST'!$L$11)^2</f>
        <v>14.590890603358293</v>
      </c>
      <c r="M2256" s="12">
        <v>2018</v>
      </c>
      <c r="N2256" s="9" t="s">
        <v>76</v>
      </c>
      <c r="O2256" s="9" t="s">
        <v>8045</v>
      </c>
      <c r="P2256" s="12">
        <v>92</v>
      </c>
      <c r="Q2256" s="12">
        <v>92</v>
      </c>
      <c r="R2256" s="12">
        <v>57.229187983206074</v>
      </c>
      <c r="S2256" s="12" t="s">
        <v>28</v>
      </c>
      <c r="T2256" s="9" t="s">
        <v>105</v>
      </c>
      <c r="U2256" s="9" t="s">
        <v>57</v>
      </c>
      <c r="V2256" s="9" t="s">
        <v>105</v>
      </c>
      <c r="W2256" s="14">
        <v>2</v>
      </c>
    </row>
    <row r="2257" spans="1:23" x14ac:dyDescent="0.25">
      <c r="A2257" s="8">
        <v>7878</v>
      </c>
      <c r="B2257" s="9" t="s">
        <v>8498</v>
      </c>
      <c r="C2257" s="9" t="s">
        <v>22</v>
      </c>
      <c r="D2257" s="9" t="s">
        <v>8499</v>
      </c>
      <c r="E2257" s="18" t="s">
        <v>8500</v>
      </c>
      <c r="F2257" s="18" t="s">
        <v>8501</v>
      </c>
      <c r="G2257" s="12">
        <v>10</v>
      </c>
      <c r="H2257" s="9" t="s">
        <v>126</v>
      </c>
      <c r="I2257" s="9" t="s">
        <v>126</v>
      </c>
      <c r="J2257" s="12">
        <v>1</v>
      </c>
      <c r="K2257" s="13">
        <v>43586</v>
      </c>
      <c r="L2257" s="86">
        <f>(Tabla2[[#This Row],[release_year]]-'VARIANZA Y DES. EST'!$L$11)^2</f>
        <v>14.590890603358293</v>
      </c>
      <c r="M2257" s="12">
        <v>2018</v>
      </c>
      <c r="N2257" s="9" t="s">
        <v>35</v>
      </c>
      <c r="O2257" s="9" t="s">
        <v>8045</v>
      </c>
      <c r="P2257" s="12">
        <v>92</v>
      </c>
      <c r="Q2257" s="12">
        <v>92</v>
      </c>
      <c r="R2257" s="12">
        <v>57.229187983206074</v>
      </c>
      <c r="S2257" s="12" t="s">
        <v>28</v>
      </c>
      <c r="T2257" s="9" t="s">
        <v>3276</v>
      </c>
      <c r="U2257" s="9" t="s">
        <v>38</v>
      </c>
      <c r="V2257" s="9" t="s">
        <v>3276</v>
      </c>
      <c r="W2257" s="14">
        <v>3</v>
      </c>
    </row>
    <row r="2258" spans="1:23" x14ac:dyDescent="0.25">
      <c r="A2258" s="8">
        <v>7883</v>
      </c>
      <c r="B2258" s="9" t="s">
        <v>8502</v>
      </c>
      <c r="C2258" s="9" t="s">
        <v>22</v>
      </c>
      <c r="D2258" s="9" t="s">
        <v>8503</v>
      </c>
      <c r="E2258" s="18" t="s">
        <v>8504</v>
      </c>
      <c r="F2258" s="9" t="s">
        <v>8505</v>
      </c>
      <c r="G2258" s="12">
        <v>8</v>
      </c>
      <c r="H2258" s="9" t="s">
        <v>25</v>
      </c>
      <c r="I2258" s="9" t="s">
        <v>25</v>
      </c>
      <c r="J2258" s="12">
        <v>1</v>
      </c>
      <c r="K2258" s="13">
        <v>43678</v>
      </c>
      <c r="L2258" s="86">
        <f>(Tabla2[[#This Row],[release_year]]-'VARIANZA Y DES. EST'!$L$11)^2</f>
        <v>851.48393023092285</v>
      </c>
      <c r="M2258" s="12">
        <v>1985</v>
      </c>
      <c r="N2258" s="9" t="s">
        <v>99</v>
      </c>
      <c r="O2258" s="9" t="s">
        <v>8045</v>
      </c>
      <c r="P2258" s="12">
        <v>92</v>
      </c>
      <c r="Q2258" s="12">
        <v>92</v>
      </c>
      <c r="R2258" s="12">
        <v>57.229187983206074</v>
      </c>
      <c r="S2258" s="12" t="s">
        <v>28</v>
      </c>
      <c r="T2258" s="9" t="s">
        <v>6242</v>
      </c>
      <c r="U2258" s="9" t="s">
        <v>45</v>
      </c>
      <c r="V2258" s="9" t="s">
        <v>6242</v>
      </c>
      <c r="W2258" s="14">
        <v>2</v>
      </c>
    </row>
    <row r="2259" spans="1:23" x14ac:dyDescent="0.25">
      <c r="A2259" s="8">
        <v>7900</v>
      </c>
      <c r="B2259" s="9" t="s">
        <v>8506</v>
      </c>
      <c r="C2259" s="9" t="s">
        <v>22</v>
      </c>
      <c r="D2259" s="9" t="s">
        <v>8507</v>
      </c>
      <c r="E2259" s="18" t="s">
        <v>5952</v>
      </c>
      <c r="F2259" s="9" t="s">
        <v>8508</v>
      </c>
      <c r="G2259" s="12">
        <v>7</v>
      </c>
      <c r="H2259" s="9" t="s">
        <v>468</v>
      </c>
      <c r="I2259" s="9" t="s">
        <v>468</v>
      </c>
      <c r="J2259" s="12">
        <v>1</v>
      </c>
      <c r="K2259" s="13">
        <v>42993</v>
      </c>
      <c r="L2259" s="86">
        <f>(Tabla2[[#This Row],[release_year]]-'VARIANZA Y DES. EST'!$L$11)^2</f>
        <v>3.3116808838167522</v>
      </c>
      <c r="M2259" s="12">
        <v>2016</v>
      </c>
      <c r="N2259" s="9" t="s">
        <v>76</v>
      </c>
      <c r="O2259" s="9" t="s">
        <v>8045</v>
      </c>
      <c r="P2259" s="12">
        <v>92</v>
      </c>
      <c r="Q2259" s="12">
        <v>92</v>
      </c>
      <c r="R2259" s="12">
        <v>57.229187983206074</v>
      </c>
      <c r="S2259" s="12" t="s">
        <v>28</v>
      </c>
      <c r="T2259" s="9" t="s">
        <v>6410</v>
      </c>
      <c r="U2259" s="9" t="s">
        <v>38</v>
      </c>
      <c r="V2259" s="9" t="s">
        <v>6410</v>
      </c>
      <c r="W2259" s="14">
        <v>2</v>
      </c>
    </row>
    <row r="2260" spans="1:23" x14ac:dyDescent="0.25">
      <c r="A2260" s="8">
        <v>7998</v>
      </c>
      <c r="B2260" s="9" t="s">
        <v>8509</v>
      </c>
      <c r="C2260" s="9" t="s">
        <v>22</v>
      </c>
      <c r="D2260" s="9" t="s">
        <v>8510</v>
      </c>
      <c r="E2260" s="18" t="s">
        <v>8204</v>
      </c>
      <c r="F2260" s="9" t="s">
        <v>8511</v>
      </c>
      <c r="G2260" s="12">
        <v>10</v>
      </c>
      <c r="H2260" s="9" t="s">
        <v>3799</v>
      </c>
      <c r="I2260" s="9" t="s">
        <v>3799</v>
      </c>
      <c r="J2260" s="12">
        <v>1</v>
      </c>
      <c r="K2260" s="13">
        <v>43328</v>
      </c>
      <c r="L2260" s="86">
        <f>(Tabla2[[#This Row],[release_year]]-'VARIANZA Y DES. EST'!$L$11)^2</f>
        <v>148.35721284702598</v>
      </c>
      <c r="M2260" s="12">
        <v>2002</v>
      </c>
      <c r="N2260" s="9" t="s">
        <v>35</v>
      </c>
      <c r="O2260" s="9" t="s">
        <v>8045</v>
      </c>
      <c r="P2260" s="12">
        <v>92</v>
      </c>
      <c r="Q2260" s="12">
        <v>92</v>
      </c>
      <c r="R2260" s="12">
        <v>57.229187983206074</v>
      </c>
      <c r="S2260" s="12" t="s">
        <v>28</v>
      </c>
      <c r="T2260" s="9" t="s">
        <v>70</v>
      </c>
      <c r="U2260" s="9" t="s">
        <v>45</v>
      </c>
      <c r="V2260" s="9" t="s">
        <v>70</v>
      </c>
      <c r="W2260" s="14">
        <v>2</v>
      </c>
    </row>
    <row r="2261" spans="1:23" x14ac:dyDescent="0.25">
      <c r="A2261" s="8">
        <v>8026</v>
      </c>
      <c r="B2261" s="9" t="s">
        <v>8512</v>
      </c>
      <c r="C2261" s="9" t="s">
        <v>22</v>
      </c>
      <c r="D2261" s="9" t="s">
        <v>8513</v>
      </c>
      <c r="E2261" s="18" t="s">
        <v>8514</v>
      </c>
      <c r="F2261" s="9" t="s">
        <v>8515</v>
      </c>
      <c r="G2261" s="12">
        <v>6</v>
      </c>
      <c r="H2261" s="9" t="s">
        <v>2490</v>
      </c>
      <c r="I2261" s="9" t="s">
        <v>8516</v>
      </c>
      <c r="J2261" s="12">
        <v>2</v>
      </c>
      <c r="K2261" s="13">
        <v>43252</v>
      </c>
      <c r="L2261" s="86">
        <f>(Tabla2[[#This Row],[release_year]]-'VARIANZA Y DES. EST'!$L$11)^2</f>
        <v>7.9512857435875226</v>
      </c>
      <c r="M2261" s="12">
        <v>2017</v>
      </c>
      <c r="N2261" s="9" t="s">
        <v>43</v>
      </c>
      <c r="O2261" s="9" t="s">
        <v>8045</v>
      </c>
      <c r="P2261" s="12">
        <v>92</v>
      </c>
      <c r="Q2261" s="12">
        <v>92</v>
      </c>
      <c r="R2261" s="12">
        <v>57.229187983206074</v>
      </c>
      <c r="S2261" s="12" t="s">
        <v>28</v>
      </c>
      <c r="T2261" s="9" t="s">
        <v>8517</v>
      </c>
      <c r="U2261" s="9" t="s">
        <v>38</v>
      </c>
      <c r="V2261" s="9" t="s">
        <v>8517</v>
      </c>
      <c r="W2261" s="14">
        <v>3</v>
      </c>
    </row>
    <row r="2262" spans="1:23" x14ac:dyDescent="0.25">
      <c r="A2262" s="8">
        <v>8136</v>
      </c>
      <c r="B2262" s="9" t="s">
        <v>8518</v>
      </c>
      <c r="C2262" s="9" t="s">
        <v>22</v>
      </c>
      <c r="D2262" s="9" t="s">
        <v>8519</v>
      </c>
      <c r="E2262" s="22" t="s">
        <v>8520</v>
      </c>
      <c r="F2262" s="23"/>
      <c r="G2262" s="12">
        <v>0</v>
      </c>
      <c r="H2262" s="9" t="s">
        <v>25</v>
      </c>
      <c r="I2262" s="9" t="s">
        <v>25</v>
      </c>
      <c r="J2262" s="12">
        <v>1</v>
      </c>
      <c r="K2262" s="13">
        <v>42795</v>
      </c>
      <c r="L2262" s="86">
        <f>(Tabla2[[#This Row],[release_year]]-'VARIANZA Y DES. EST'!$L$11)^2</f>
        <v>3.3116808838167522</v>
      </c>
      <c r="M2262" s="12">
        <v>2016</v>
      </c>
      <c r="N2262" s="9" t="s">
        <v>55</v>
      </c>
      <c r="O2262" s="9" t="s">
        <v>8045</v>
      </c>
      <c r="P2262" s="12">
        <v>92</v>
      </c>
      <c r="Q2262" s="12">
        <v>92</v>
      </c>
      <c r="R2262" s="12">
        <v>57.229187983206074</v>
      </c>
      <c r="S2262" s="12" t="s">
        <v>28</v>
      </c>
      <c r="T2262" s="9" t="s">
        <v>57</v>
      </c>
      <c r="U2262" s="9" t="s">
        <v>57</v>
      </c>
      <c r="V2262" s="9" t="s">
        <v>57</v>
      </c>
      <c r="W2262" s="14">
        <v>1</v>
      </c>
    </row>
    <row r="2263" spans="1:23" x14ac:dyDescent="0.25">
      <c r="A2263" s="8">
        <v>8249</v>
      </c>
      <c r="B2263" s="9" t="s">
        <v>8521</v>
      </c>
      <c r="C2263" s="9" t="s">
        <v>22</v>
      </c>
      <c r="D2263" s="9" t="s">
        <v>8522</v>
      </c>
      <c r="E2263" s="18" t="s">
        <v>8523</v>
      </c>
      <c r="F2263" s="9" t="s">
        <v>8524</v>
      </c>
      <c r="G2263" s="12">
        <v>10</v>
      </c>
      <c r="H2263" s="9" t="s">
        <v>25</v>
      </c>
      <c r="I2263" s="9" t="s">
        <v>25</v>
      </c>
      <c r="J2263" s="12">
        <v>1</v>
      </c>
      <c r="K2263" s="13">
        <v>43525</v>
      </c>
      <c r="L2263" s="86">
        <f>(Tabla2[[#This Row],[release_year]]-'VARIANZA Y DES. EST'!$L$11)^2</f>
        <v>3.3116808838167522</v>
      </c>
      <c r="M2263" s="12">
        <v>2016</v>
      </c>
      <c r="N2263" s="9" t="s">
        <v>82</v>
      </c>
      <c r="O2263" s="9" t="s">
        <v>8045</v>
      </c>
      <c r="P2263" s="12">
        <v>92</v>
      </c>
      <c r="Q2263" s="12">
        <v>92</v>
      </c>
      <c r="R2263" s="12">
        <v>57.229187983206074</v>
      </c>
      <c r="S2263" s="12" t="s">
        <v>28</v>
      </c>
      <c r="T2263" s="9" t="s">
        <v>111</v>
      </c>
      <c r="U2263" s="9" t="s">
        <v>30</v>
      </c>
      <c r="V2263" s="9" t="s">
        <v>111</v>
      </c>
      <c r="W2263" s="14">
        <v>2</v>
      </c>
    </row>
    <row r="2264" spans="1:23" x14ac:dyDescent="0.25">
      <c r="A2264" s="8">
        <v>8309</v>
      </c>
      <c r="B2264" s="9" t="s">
        <v>8525</v>
      </c>
      <c r="C2264" s="9" t="s">
        <v>22</v>
      </c>
      <c r="D2264" s="9" t="s">
        <v>8526</v>
      </c>
      <c r="E2264" s="9" t="s">
        <v>8527</v>
      </c>
      <c r="F2264" s="9"/>
      <c r="G2264" s="12">
        <v>0</v>
      </c>
      <c r="H2264" s="9" t="s">
        <v>25</v>
      </c>
      <c r="I2264" s="9" t="s">
        <v>25</v>
      </c>
      <c r="J2264" s="12">
        <v>1</v>
      </c>
      <c r="K2264" s="13">
        <v>43129</v>
      </c>
      <c r="L2264" s="86">
        <f>(Tabla2[[#This Row],[release_year]]-'VARIANZA Y DES. EST'!$L$11)^2</f>
        <v>7.9512857435875226</v>
      </c>
      <c r="M2264" s="12">
        <v>2017</v>
      </c>
      <c r="N2264" s="9" t="s">
        <v>76</v>
      </c>
      <c r="O2264" s="9" t="s">
        <v>8045</v>
      </c>
      <c r="P2264" s="12">
        <v>92</v>
      </c>
      <c r="Q2264" s="12">
        <v>92</v>
      </c>
      <c r="R2264" s="12">
        <v>57.229187983206074</v>
      </c>
      <c r="S2264" s="12" t="s">
        <v>28</v>
      </c>
      <c r="T2264" s="9" t="s">
        <v>57</v>
      </c>
      <c r="U2264" s="9" t="s">
        <v>57</v>
      </c>
      <c r="V2264" s="9" t="s">
        <v>57</v>
      </c>
      <c r="W2264" s="14">
        <v>1</v>
      </c>
    </row>
    <row r="2265" spans="1:23" x14ac:dyDescent="0.25">
      <c r="A2265" s="8">
        <v>8347</v>
      </c>
      <c r="B2265" s="9" t="s">
        <v>8528</v>
      </c>
      <c r="C2265" s="9" t="s">
        <v>22</v>
      </c>
      <c r="D2265" s="9" t="s">
        <v>8529</v>
      </c>
      <c r="E2265" s="18" t="s">
        <v>8426</v>
      </c>
      <c r="F2265" s="9" t="s">
        <v>8530</v>
      </c>
      <c r="G2265" s="12">
        <v>6</v>
      </c>
      <c r="H2265" s="9" t="s">
        <v>3836</v>
      </c>
      <c r="I2265" s="9" t="s">
        <v>3836</v>
      </c>
      <c r="J2265" s="12">
        <v>1</v>
      </c>
      <c r="K2265" s="13">
        <v>43306</v>
      </c>
      <c r="L2265" s="86">
        <f>(Tabla2[[#This Row],[release_year]]-'VARIANZA Y DES. EST'!$L$11)^2</f>
        <v>84.276027426338274</v>
      </c>
      <c r="M2265" s="12">
        <v>2005</v>
      </c>
      <c r="N2265" s="9" t="s">
        <v>35</v>
      </c>
      <c r="O2265" s="9" t="s">
        <v>8045</v>
      </c>
      <c r="P2265" s="12">
        <v>92</v>
      </c>
      <c r="Q2265" s="12">
        <v>92</v>
      </c>
      <c r="R2265" s="12">
        <v>57.229187983206074</v>
      </c>
      <c r="S2265" s="12" t="s">
        <v>28</v>
      </c>
      <c r="T2265" s="9" t="s">
        <v>8428</v>
      </c>
      <c r="U2265" s="9" t="s">
        <v>95</v>
      </c>
      <c r="V2265" s="9" t="s">
        <v>8428</v>
      </c>
      <c r="W2265" s="14">
        <v>3</v>
      </c>
    </row>
    <row r="2266" spans="1:23" x14ac:dyDescent="0.25">
      <c r="A2266" s="8">
        <v>8485</v>
      </c>
      <c r="B2266" s="9" t="s">
        <v>8531</v>
      </c>
      <c r="C2266" s="9" t="s">
        <v>22</v>
      </c>
      <c r="D2266" s="9" t="s">
        <v>8532</v>
      </c>
      <c r="E2266" s="18" t="s">
        <v>8533</v>
      </c>
      <c r="F2266" s="9" t="s">
        <v>8534</v>
      </c>
      <c r="G2266" s="12">
        <v>9</v>
      </c>
      <c r="H2266" s="9" t="s">
        <v>6773</v>
      </c>
      <c r="I2266" s="9" t="s">
        <v>8535</v>
      </c>
      <c r="J2266" s="12">
        <v>3</v>
      </c>
      <c r="K2266" s="13">
        <v>43157</v>
      </c>
      <c r="L2266" s="86">
        <f>(Tabla2[[#This Row],[release_year]]-'VARIANZA Y DES. EST'!$L$11)^2</f>
        <v>3.3116808838167522</v>
      </c>
      <c r="M2266" s="12">
        <v>2016</v>
      </c>
      <c r="N2266" s="9" t="s">
        <v>76</v>
      </c>
      <c r="O2266" s="9" t="s">
        <v>8045</v>
      </c>
      <c r="P2266" s="12">
        <v>92</v>
      </c>
      <c r="Q2266" s="12">
        <v>92</v>
      </c>
      <c r="R2266" s="12">
        <v>57.229187983206074</v>
      </c>
      <c r="S2266" s="12" t="s">
        <v>28</v>
      </c>
      <c r="T2266" s="9" t="s">
        <v>7057</v>
      </c>
      <c r="U2266" s="9" t="s">
        <v>514</v>
      </c>
      <c r="V2266" s="9" t="s">
        <v>7057</v>
      </c>
      <c r="W2266" s="14">
        <v>3</v>
      </c>
    </row>
    <row r="2267" spans="1:23" x14ac:dyDescent="0.25">
      <c r="A2267" s="8">
        <v>8497</v>
      </c>
      <c r="B2267" s="9" t="s">
        <v>8536</v>
      </c>
      <c r="C2267" s="9" t="s">
        <v>22</v>
      </c>
      <c r="D2267" s="9" t="s">
        <v>8537</v>
      </c>
      <c r="E2267" s="18" t="s">
        <v>8538</v>
      </c>
      <c r="F2267" s="9" t="s">
        <v>8539</v>
      </c>
      <c r="G2267" s="12">
        <v>10</v>
      </c>
      <c r="H2267" s="9" t="s">
        <v>851</v>
      </c>
      <c r="I2267" s="9" t="s">
        <v>8540</v>
      </c>
      <c r="J2267" s="12">
        <v>5</v>
      </c>
      <c r="K2267" s="13">
        <v>42796</v>
      </c>
      <c r="L2267" s="86">
        <f>(Tabla2[[#This Row],[release_year]]-'VARIANZA Y DES. EST'!$L$11)^2</f>
        <v>3.2471164275211517E-2</v>
      </c>
      <c r="M2267" s="12">
        <v>2014</v>
      </c>
      <c r="N2267" s="9" t="s">
        <v>1991</v>
      </c>
      <c r="O2267" s="9" t="s">
        <v>8045</v>
      </c>
      <c r="P2267" s="12">
        <v>92</v>
      </c>
      <c r="Q2267" s="12">
        <v>92</v>
      </c>
      <c r="R2267" s="12">
        <v>57.229187983206074</v>
      </c>
      <c r="S2267" s="12" t="s">
        <v>28</v>
      </c>
      <c r="T2267" s="9" t="s">
        <v>118</v>
      </c>
      <c r="U2267" s="9" t="s">
        <v>45</v>
      </c>
      <c r="V2267" s="9" t="s">
        <v>118</v>
      </c>
      <c r="W2267" s="14">
        <v>3</v>
      </c>
    </row>
    <row r="2268" spans="1:23" x14ac:dyDescent="0.25">
      <c r="A2268" s="8">
        <v>8559</v>
      </c>
      <c r="B2268" s="9" t="s">
        <v>8541</v>
      </c>
      <c r="C2268" s="9" t="s">
        <v>22</v>
      </c>
      <c r="D2268" s="9" t="s">
        <v>8542</v>
      </c>
      <c r="E2268" s="9" t="s">
        <v>8543</v>
      </c>
      <c r="F2268" s="9" t="s">
        <v>8544</v>
      </c>
      <c r="G2268" s="12">
        <v>10</v>
      </c>
      <c r="H2268" s="9" t="s">
        <v>126</v>
      </c>
      <c r="I2268" s="9" t="s">
        <v>7061</v>
      </c>
      <c r="J2268" s="12">
        <v>3</v>
      </c>
      <c r="K2268" s="13">
        <v>43360</v>
      </c>
      <c r="L2268" s="86">
        <f>(Tabla2[[#This Row],[release_year]]-'VARIANZA Y DES. EST'!$L$11)^2</f>
        <v>0.67207602404598188</v>
      </c>
      <c r="M2268" s="12">
        <v>2015</v>
      </c>
      <c r="N2268" s="9" t="s">
        <v>1991</v>
      </c>
      <c r="O2268" s="9" t="s">
        <v>8045</v>
      </c>
      <c r="P2268" s="12">
        <v>92</v>
      </c>
      <c r="Q2268" s="12">
        <v>92</v>
      </c>
      <c r="R2268" s="12">
        <v>57.229187983206074</v>
      </c>
      <c r="S2268" s="12" t="s">
        <v>28</v>
      </c>
      <c r="T2268" s="9" t="s">
        <v>3389</v>
      </c>
      <c r="U2268" s="9" t="s">
        <v>514</v>
      </c>
      <c r="V2268" s="9" t="s">
        <v>3389</v>
      </c>
      <c r="W2268" s="14">
        <v>2</v>
      </c>
    </row>
    <row r="2269" spans="1:23" x14ac:dyDescent="0.25">
      <c r="A2269" s="8">
        <v>8700</v>
      </c>
      <c r="B2269" s="9" t="s">
        <v>8545</v>
      </c>
      <c r="C2269" s="9" t="s">
        <v>22</v>
      </c>
      <c r="D2269" s="9" t="s">
        <v>8546</v>
      </c>
      <c r="E2269" s="18" t="s">
        <v>8547</v>
      </c>
      <c r="F2269" s="9" t="s">
        <v>8548</v>
      </c>
      <c r="G2269" s="12">
        <v>2</v>
      </c>
      <c r="H2269" s="9" t="s">
        <v>468</v>
      </c>
      <c r="I2269" s="9" t="s">
        <v>468</v>
      </c>
      <c r="J2269" s="12">
        <v>1</v>
      </c>
      <c r="K2269" s="13">
        <v>43040</v>
      </c>
      <c r="L2269" s="86">
        <f>(Tabla2[[#This Row],[release_year]]-'VARIANZA Y DES. EST'!$L$11)^2</f>
        <v>0.67207602404598188</v>
      </c>
      <c r="M2269" s="12">
        <v>2015</v>
      </c>
      <c r="N2269" s="9" t="s">
        <v>35</v>
      </c>
      <c r="O2269" s="9" t="s">
        <v>8045</v>
      </c>
      <c r="P2269" s="12">
        <v>92</v>
      </c>
      <c r="Q2269" s="12">
        <v>92</v>
      </c>
      <c r="R2269" s="12">
        <v>57.229187983206074</v>
      </c>
      <c r="S2269" s="12" t="s">
        <v>28</v>
      </c>
      <c r="T2269" s="9" t="s">
        <v>2492</v>
      </c>
      <c r="U2269" s="9" t="s">
        <v>95</v>
      </c>
      <c r="V2269" s="9" t="s">
        <v>2492</v>
      </c>
      <c r="W2269" s="14">
        <v>3</v>
      </c>
    </row>
    <row r="2270" spans="1:23" x14ac:dyDescent="0.25">
      <c r="A2270" s="8">
        <v>58</v>
      </c>
      <c r="B2270" s="9" t="s">
        <v>8549</v>
      </c>
      <c r="C2270" s="9" t="s">
        <v>22</v>
      </c>
      <c r="D2270" s="9" t="s">
        <v>8550</v>
      </c>
      <c r="E2270" s="9" t="s">
        <v>8551</v>
      </c>
      <c r="F2270" s="9" t="s">
        <v>8552</v>
      </c>
      <c r="G2270" s="12">
        <v>11</v>
      </c>
      <c r="H2270" s="9" t="s">
        <v>34</v>
      </c>
      <c r="I2270" s="9" t="s">
        <v>34</v>
      </c>
      <c r="J2270" s="12">
        <v>1</v>
      </c>
      <c r="K2270" s="13">
        <v>44454</v>
      </c>
      <c r="L2270" s="86">
        <f>(Tabla2[[#This Row],[release_year]]-'VARIANZA Y DES. EST'!$L$11)^2</f>
        <v>38.194842005650592</v>
      </c>
      <c r="M2270" s="12">
        <v>2008</v>
      </c>
      <c r="N2270" s="9" t="s">
        <v>82</v>
      </c>
      <c r="O2270" s="9" t="s">
        <v>8553</v>
      </c>
      <c r="P2270" s="12">
        <v>93</v>
      </c>
      <c r="Q2270" s="12">
        <v>93</v>
      </c>
      <c r="R2270" s="12">
        <v>43.099192876371959</v>
      </c>
      <c r="S2270" s="12" t="s">
        <v>28</v>
      </c>
      <c r="T2270" s="9" t="s">
        <v>37</v>
      </c>
      <c r="U2270" s="9" t="s">
        <v>38</v>
      </c>
      <c r="V2270" s="9" t="s">
        <v>37</v>
      </c>
      <c r="W2270" s="14">
        <v>3</v>
      </c>
    </row>
    <row r="2271" spans="1:23" x14ac:dyDescent="0.25">
      <c r="A2271" s="8">
        <v>81</v>
      </c>
      <c r="B2271" s="9" t="s">
        <v>8554</v>
      </c>
      <c r="C2271" s="9" t="s">
        <v>22</v>
      </c>
      <c r="D2271" s="9" t="s">
        <v>8555</v>
      </c>
      <c r="E2271" s="9" t="s">
        <v>8556</v>
      </c>
      <c r="F2271" s="9" t="s">
        <v>8557</v>
      </c>
      <c r="G2271" s="12">
        <v>7</v>
      </c>
      <c r="H2271" s="12"/>
      <c r="I2271" s="9"/>
      <c r="J2271" s="12">
        <v>0</v>
      </c>
      <c r="K2271" s="13">
        <v>44449</v>
      </c>
      <c r="L2271" s="86">
        <f>(Tabla2[[#This Row],[release_year]]-'VARIANZA Y DES. EST'!$L$11)^2</f>
        <v>46.509705182670608</v>
      </c>
      <c r="M2271" s="12">
        <v>2021</v>
      </c>
      <c r="N2271" s="9" t="s">
        <v>110</v>
      </c>
      <c r="O2271" s="9" t="s">
        <v>8553</v>
      </c>
      <c r="P2271" s="12">
        <v>93</v>
      </c>
      <c r="Q2271" s="12">
        <v>93</v>
      </c>
      <c r="R2271" s="12">
        <v>43.099192876371959</v>
      </c>
      <c r="S2271" s="12" t="s">
        <v>28</v>
      </c>
      <c r="T2271" s="9" t="s">
        <v>30</v>
      </c>
      <c r="U2271" s="9" t="s">
        <v>30</v>
      </c>
      <c r="V2271" s="9" t="s">
        <v>30</v>
      </c>
      <c r="W2271" s="14">
        <v>1</v>
      </c>
    </row>
    <row r="2272" spans="1:23" x14ac:dyDescent="0.25">
      <c r="A2272" s="8">
        <v>150</v>
      </c>
      <c r="B2272" s="9" t="s">
        <v>8558</v>
      </c>
      <c r="C2272" s="9" t="s">
        <v>22</v>
      </c>
      <c r="D2272" s="9" t="s">
        <v>8559</v>
      </c>
      <c r="E2272" s="18" t="s">
        <v>8560</v>
      </c>
      <c r="F2272" s="9" t="s">
        <v>8561</v>
      </c>
      <c r="G2272" s="12">
        <v>12</v>
      </c>
      <c r="H2272" s="9" t="s">
        <v>25</v>
      </c>
      <c r="I2272" s="9" t="s">
        <v>25</v>
      </c>
      <c r="J2272" s="12">
        <v>1</v>
      </c>
      <c r="K2272" s="13">
        <v>44440</v>
      </c>
      <c r="L2272" s="86">
        <f>(Tabla2[[#This Row],[release_year]]-'VARIANZA Y DES. EST'!$L$11)^2</f>
        <v>261.79879340794287</v>
      </c>
      <c r="M2272" s="12">
        <v>1998</v>
      </c>
      <c r="N2272" s="9" t="s">
        <v>1991</v>
      </c>
      <c r="O2272" s="9" t="s">
        <v>8553</v>
      </c>
      <c r="P2272" s="12">
        <v>93</v>
      </c>
      <c r="Q2272" s="12">
        <v>93</v>
      </c>
      <c r="R2272" s="12">
        <v>43.099192876371959</v>
      </c>
      <c r="S2272" s="12" t="s">
        <v>28</v>
      </c>
      <c r="T2272" s="9" t="s">
        <v>4567</v>
      </c>
      <c r="U2272" s="9" t="s">
        <v>38</v>
      </c>
      <c r="V2272" s="9" t="s">
        <v>4567</v>
      </c>
      <c r="W2272" s="14">
        <v>2</v>
      </c>
    </row>
    <row r="2273" spans="1:23" x14ac:dyDescent="0.25">
      <c r="A2273" s="8">
        <v>211</v>
      </c>
      <c r="B2273" s="9" t="s">
        <v>8562</v>
      </c>
      <c r="C2273" s="9" t="s">
        <v>22</v>
      </c>
      <c r="D2273" s="9" t="s">
        <v>8563</v>
      </c>
      <c r="E2273" s="9" t="s">
        <v>8564</v>
      </c>
      <c r="F2273" s="9" t="s">
        <v>8565</v>
      </c>
      <c r="G2273" s="12">
        <v>7</v>
      </c>
      <c r="H2273" s="9" t="s">
        <v>518</v>
      </c>
      <c r="I2273" s="9" t="s">
        <v>518</v>
      </c>
      <c r="J2273" s="12">
        <v>1</v>
      </c>
      <c r="K2273" s="13">
        <v>44435</v>
      </c>
      <c r="L2273" s="86">
        <f>(Tabla2[[#This Row],[release_year]]-'VARIANZA Y DES. EST'!$L$11)^2</f>
        <v>10.1136565849629</v>
      </c>
      <c r="M2273" s="12">
        <v>2011</v>
      </c>
      <c r="N2273" s="9" t="s">
        <v>76</v>
      </c>
      <c r="O2273" s="9" t="s">
        <v>8553</v>
      </c>
      <c r="P2273" s="12">
        <v>93</v>
      </c>
      <c r="Q2273" s="12">
        <v>93</v>
      </c>
      <c r="R2273" s="12">
        <v>43.099192876371959</v>
      </c>
      <c r="S2273" s="12" t="s">
        <v>28</v>
      </c>
      <c r="T2273" s="9" t="s">
        <v>3179</v>
      </c>
      <c r="U2273" s="9" t="s">
        <v>514</v>
      </c>
      <c r="V2273" s="9" t="s">
        <v>3179</v>
      </c>
      <c r="W2273" s="14">
        <v>2</v>
      </c>
    </row>
    <row r="2274" spans="1:23" x14ac:dyDescent="0.25">
      <c r="A2274" s="8">
        <v>222</v>
      </c>
      <c r="B2274" s="9" t="s">
        <v>8566</v>
      </c>
      <c r="C2274" s="9" t="s">
        <v>22</v>
      </c>
      <c r="D2274" s="9" t="s">
        <v>8567</v>
      </c>
      <c r="E2274" s="18" t="s">
        <v>8568</v>
      </c>
      <c r="F2274" s="9" t="s">
        <v>8569</v>
      </c>
      <c r="G2274" s="12">
        <v>1</v>
      </c>
      <c r="H2274" s="12"/>
      <c r="I2274" s="9"/>
      <c r="J2274" s="12">
        <v>0</v>
      </c>
      <c r="K2274" s="13">
        <v>44433</v>
      </c>
      <c r="L2274" s="86">
        <f>(Tabla2[[#This Row],[release_year]]-'VARIANZA Y DES. EST'!$L$11)^2</f>
        <v>46.509705182670608</v>
      </c>
      <c r="M2274" s="12">
        <v>2021</v>
      </c>
      <c r="N2274" s="9" t="s">
        <v>35</v>
      </c>
      <c r="O2274" s="9" t="s">
        <v>8553</v>
      </c>
      <c r="P2274" s="12">
        <v>93</v>
      </c>
      <c r="Q2274" s="12">
        <v>93</v>
      </c>
      <c r="R2274" s="12">
        <v>43.099192876371959</v>
      </c>
      <c r="S2274" s="12" t="s">
        <v>28</v>
      </c>
      <c r="T2274" s="9" t="s">
        <v>57</v>
      </c>
      <c r="U2274" s="9" t="s">
        <v>57</v>
      </c>
      <c r="V2274" s="9" t="s">
        <v>57</v>
      </c>
      <c r="W2274" s="14">
        <v>1</v>
      </c>
    </row>
    <row r="2275" spans="1:23" x14ac:dyDescent="0.25">
      <c r="A2275" s="8">
        <v>458</v>
      </c>
      <c r="B2275" s="9" t="s">
        <v>8570</v>
      </c>
      <c r="C2275" s="9" t="s">
        <v>22</v>
      </c>
      <c r="D2275" s="9" t="s">
        <v>8571</v>
      </c>
      <c r="E2275" s="22" t="s">
        <v>8572</v>
      </c>
      <c r="F2275" s="23"/>
      <c r="G2275" s="12">
        <v>0</v>
      </c>
      <c r="H2275" s="9" t="s">
        <v>116</v>
      </c>
      <c r="I2275" s="9" t="s">
        <v>8573</v>
      </c>
      <c r="J2275" s="12">
        <v>3</v>
      </c>
      <c r="K2275" s="13">
        <v>44392</v>
      </c>
      <c r="L2275" s="86">
        <f>(Tabla2[[#This Row],[release_year]]-'VARIANZA Y DES. EST'!$L$11)^2</f>
        <v>46.509705182670608</v>
      </c>
      <c r="M2275" s="12">
        <v>2021</v>
      </c>
      <c r="N2275" s="9" t="s">
        <v>82</v>
      </c>
      <c r="O2275" s="9" t="s">
        <v>8553</v>
      </c>
      <c r="P2275" s="12">
        <v>93</v>
      </c>
      <c r="Q2275" s="12">
        <v>93</v>
      </c>
      <c r="R2275" s="12">
        <v>43.099192876371959</v>
      </c>
      <c r="S2275" s="12" t="s">
        <v>28</v>
      </c>
      <c r="T2275" s="9" t="s">
        <v>171</v>
      </c>
      <c r="U2275" s="9" t="s">
        <v>57</v>
      </c>
      <c r="V2275" s="9" t="s">
        <v>171</v>
      </c>
      <c r="W2275" s="14">
        <v>3</v>
      </c>
    </row>
    <row r="2276" spans="1:23" x14ac:dyDescent="0.25">
      <c r="A2276" s="8">
        <v>474</v>
      </c>
      <c r="B2276" s="9" t="s">
        <v>8574</v>
      </c>
      <c r="C2276" s="9" t="s">
        <v>22</v>
      </c>
      <c r="D2276" s="9" t="s">
        <v>8575</v>
      </c>
      <c r="E2276" s="22" t="s">
        <v>8576</v>
      </c>
      <c r="F2276" s="23"/>
      <c r="G2276" s="12">
        <v>0</v>
      </c>
      <c r="H2276" s="9" t="s">
        <v>25</v>
      </c>
      <c r="I2276" s="9" t="s">
        <v>25</v>
      </c>
      <c r="J2276" s="12">
        <v>1</v>
      </c>
      <c r="K2276" s="13">
        <v>44389</v>
      </c>
      <c r="L2276" s="86">
        <f>(Tabla2[[#This Row],[release_year]]-'VARIANZA Y DES. EST'!$L$11)^2</f>
        <v>33.870100322899837</v>
      </c>
      <c r="M2276" s="12">
        <v>2020</v>
      </c>
      <c r="N2276" s="9" t="s">
        <v>76</v>
      </c>
      <c r="O2276" s="9" t="s">
        <v>8553</v>
      </c>
      <c r="P2276" s="12">
        <v>93</v>
      </c>
      <c r="Q2276" s="12">
        <v>93</v>
      </c>
      <c r="R2276" s="12">
        <v>43.099192876371959</v>
      </c>
      <c r="S2276" s="12" t="s">
        <v>28</v>
      </c>
      <c r="T2276" s="9" t="s">
        <v>83</v>
      </c>
      <c r="U2276" s="9" t="s">
        <v>57</v>
      </c>
      <c r="V2276" s="9" t="s">
        <v>83</v>
      </c>
      <c r="W2276" s="14">
        <v>2</v>
      </c>
    </row>
    <row r="2277" spans="1:23" x14ac:dyDescent="0.25">
      <c r="A2277" s="8">
        <v>476</v>
      </c>
      <c r="B2277" s="9" t="s">
        <v>8577</v>
      </c>
      <c r="C2277" s="9" t="s">
        <v>22</v>
      </c>
      <c r="D2277" s="9" t="s">
        <v>8578</v>
      </c>
      <c r="E2277" s="18" t="s">
        <v>8579</v>
      </c>
      <c r="F2277" s="9" t="s">
        <v>8580</v>
      </c>
      <c r="G2277" s="12">
        <v>9</v>
      </c>
      <c r="H2277" s="12"/>
      <c r="I2277" s="9"/>
      <c r="J2277" s="12">
        <v>0</v>
      </c>
      <c r="K2277" s="13">
        <v>44387</v>
      </c>
      <c r="L2277" s="86">
        <f>(Tabla2[[#This Row],[release_year]]-'VARIANZA Y DES. EST'!$L$11)^2</f>
        <v>23.230495463129063</v>
      </c>
      <c r="M2277" s="12">
        <v>2019</v>
      </c>
      <c r="N2277" s="9" t="s">
        <v>76</v>
      </c>
      <c r="O2277" s="9" t="s">
        <v>8553</v>
      </c>
      <c r="P2277" s="12">
        <v>93</v>
      </c>
      <c r="Q2277" s="12">
        <v>93</v>
      </c>
      <c r="R2277" s="12">
        <v>43.099192876371959</v>
      </c>
      <c r="S2277" s="12" t="s">
        <v>28</v>
      </c>
      <c r="T2277" s="9" t="s">
        <v>477</v>
      </c>
      <c r="U2277" s="9" t="s">
        <v>477</v>
      </c>
      <c r="V2277" s="9" t="s">
        <v>477</v>
      </c>
      <c r="W2277" s="14">
        <v>1</v>
      </c>
    </row>
    <row r="2278" spans="1:23" x14ac:dyDescent="0.25">
      <c r="A2278" s="8">
        <v>477</v>
      </c>
      <c r="B2278" s="9" t="s">
        <v>8581</v>
      </c>
      <c r="C2278" s="9" t="s">
        <v>22</v>
      </c>
      <c r="D2278" s="9" t="s">
        <v>8582</v>
      </c>
      <c r="E2278" s="18" t="s">
        <v>8583</v>
      </c>
      <c r="F2278" s="9" t="s">
        <v>8584</v>
      </c>
      <c r="G2278" s="12">
        <v>6</v>
      </c>
      <c r="H2278" s="12"/>
      <c r="I2278" s="9"/>
      <c r="J2278" s="12">
        <v>0</v>
      </c>
      <c r="K2278" s="13">
        <v>44387</v>
      </c>
      <c r="L2278" s="86">
        <f>(Tabla2[[#This Row],[release_year]]-'VARIANZA Y DES. EST'!$L$11)^2</f>
        <v>3.3116808838167522</v>
      </c>
      <c r="M2278" s="12">
        <v>2016</v>
      </c>
      <c r="N2278" s="9" t="s">
        <v>76</v>
      </c>
      <c r="O2278" s="9" t="s">
        <v>8553</v>
      </c>
      <c r="P2278" s="12">
        <v>93</v>
      </c>
      <c r="Q2278" s="12">
        <v>93</v>
      </c>
      <c r="R2278" s="12">
        <v>43.099192876371959</v>
      </c>
      <c r="S2278" s="12" t="s">
        <v>28</v>
      </c>
      <c r="T2278" s="9" t="s">
        <v>8585</v>
      </c>
      <c r="U2278" s="9" t="s">
        <v>95</v>
      </c>
      <c r="V2278" s="9" t="s">
        <v>8585</v>
      </c>
      <c r="W2278" s="14">
        <v>3</v>
      </c>
    </row>
    <row r="2279" spans="1:23" x14ac:dyDescent="0.25">
      <c r="A2279" s="8">
        <v>575</v>
      </c>
      <c r="B2279" s="9" t="s">
        <v>8586</v>
      </c>
      <c r="C2279" s="9" t="s">
        <v>22</v>
      </c>
      <c r="D2279" s="9" t="s">
        <v>8587</v>
      </c>
      <c r="E2279" s="18" t="s">
        <v>8588</v>
      </c>
      <c r="F2279" s="9" t="s">
        <v>8589</v>
      </c>
      <c r="G2279" s="12">
        <v>10</v>
      </c>
      <c r="H2279" s="9" t="s">
        <v>25</v>
      </c>
      <c r="I2279" s="9" t="s">
        <v>6569</v>
      </c>
      <c r="J2279" s="12">
        <v>2</v>
      </c>
      <c r="K2279" s="13">
        <v>44378</v>
      </c>
      <c r="L2279" s="86">
        <f>(Tabla2[[#This Row],[release_year]]-'VARIANZA Y DES. EST'!$L$11)^2</f>
        <v>10.1136565849629</v>
      </c>
      <c r="M2279" s="12">
        <v>2011</v>
      </c>
      <c r="N2279" s="9" t="s">
        <v>99</v>
      </c>
      <c r="O2279" s="9" t="s">
        <v>8553</v>
      </c>
      <c r="P2279" s="12">
        <v>93</v>
      </c>
      <c r="Q2279" s="12">
        <v>93</v>
      </c>
      <c r="R2279" s="12">
        <v>43.099192876371959</v>
      </c>
      <c r="S2279" s="12" t="s">
        <v>28</v>
      </c>
      <c r="T2279" s="9" t="s">
        <v>111</v>
      </c>
      <c r="U2279" s="9" t="s">
        <v>30</v>
      </c>
      <c r="V2279" s="9" t="s">
        <v>111</v>
      </c>
      <c r="W2279" s="14">
        <v>2</v>
      </c>
    </row>
    <row r="2280" spans="1:23" x14ac:dyDescent="0.25">
      <c r="A2280" s="8">
        <v>785</v>
      </c>
      <c r="B2280" s="9" t="s">
        <v>8590</v>
      </c>
      <c r="C2280" s="9" t="s">
        <v>22</v>
      </c>
      <c r="D2280" s="9" t="s">
        <v>8591</v>
      </c>
      <c r="E2280" s="9" t="s">
        <v>8592</v>
      </c>
      <c r="F2280" s="9" t="s">
        <v>8593</v>
      </c>
      <c r="G2280" s="12">
        <v>9</v>
      </c>
      <c r="H2280" s="9" t="s">
        <v>25</v>
      </c>
      <c r="I2280" s="9" t="s">
        <v>327</v>
      </c>
      <c r="J2280" s="12">
        <v>2</v>
      </c>
      <c r="K2280" s="13">
        <v>44349</v>
      </c>
      <c r="L2280" s="86">
        <f>(Tabla2[[#This Row],[release_year]]-'VARIANZA Y DES. EST'!$L$11)^2</f>
        <v>10.1136565849629</v>
      </c>
      <c r="M2280" s="12">
        <v>2011</v>
      </c>
      <c r="N2280" s="9" t="s">
        <v>76</v>
      </c>
      <c r="O2280" s="9" t="s">
        <v>8553</v>
      </c>
      <c r="P2280" s="12">
        <v>93</v>
      </c>
      <c r="Q2280" s="12">
        <v>93</v>
      </c>
      <c r="R2280" s="12">
        <v>43.099192876371959</v>
      </c>
      <c r="S2280" s="12" t="s">
        <v>28</v>
      </c>
      <c r="T2280" s="9" t="s">
        <v>94</v>
      </c>
      <c r="U2280" s="9" t="s">
        <v>95</v>
      </c>
      <c r="V2280" s="9" t="s">
        <v>94</v>
      </c>
      <c r="W2280" s="14">
        <v>3</v>
      </c>
    </row>
    <row r="2281" spans="1:23" x14ac:dyDescent="0.25">
      <c r="A2281" s="8">
        <v>805</v>
      </c>
      <c r="B2281" s="9" t="s">
        <v>8594</v>
      </c>
      <c r="C2281" s="9" t="s">
        <v>22</v>
      </c>
      <c r="D2281" s="9" t="s">
        <v>8595</v>
      </c>
      <c r="E2281" s="9" t="s">
        <v>8596</v>
      </c>
      <c r="F2281" s="9" t="s">
        <v>8597</v>
      </c>
      <c r="G2281" s="12">
        <v>11</v>
      </c>
      <c r="H2281" s="9" t="s">
        <v>160</v>
      </c>
      <c r="I2281" s="9" t="s">
        <v>161</v>
      </c>
      <c r="J2281" s="12">
        <v>2</v>
      </c>
      <c r="K2281" s="13">
        <v>44349</v>
      </c>
      <c r="L2281" s="86">
        <f>(Tabla2[[#This Row],[release_year]]-'VARIANZA Y DES. EST'!$L$11)^2</f>
        <v>66.915632286109044</v>
      </c>
      <c r="M2281" s="12">
        <v>2006</v>
      </c>
      <c r="N2281" s="9" t="s">
        <v>1991</v>
      </c>
      <c r="O2281" s="9" t="s">
        <v>8553</v>
      </c>
      <c r="P2281" s="12">
        <v>93</v>
      </c>
      <c r="Q2281" s="12">
        <v>93</v>
      </c>
      <c r="R2281" s="12">
        <v>43.099192876371959</v>
      </c>
      <c r="S2281" s="12" t="s">
        <v>28</v>
      </c>
      <c r="T2281" s="9" t="s">
        <v>3370</v>
      </c>
      <c r="U2281" s="9" t="s">
        <v>514</v>
      </c>
      <c r="V2281" s="9" t="s">
        <v>3370</v>
      </c>
      <c r="W2281" s="14">
        <v>2</v>
      </c>
    </row>
    <row r="2282" spans="1:23" x14ac:dyDescent="0.25">
      <c r="A2282" s="8">
        <v>934</v>
      </c>
      <c r="B2282" s="9" t="s">
        <v>8598</v>
      </c>
      <c r="C2282" s="9" t="s">
        <v>22</v>
      </c>
      <c r="D2282" s="9" t="s">
        <v>8599</v>
      </c>
      <c r="E2282" s="18" t="s">
        <v>8600</v>
      </c>
      <c r="F2282" s="9" t="s">
        <v>8601</v>
      </c>
      <c r="G2282" s="12">
        <v>10</v>
      </c>
      <c r="H2282" s="9" t="s">
        <v>126</v>
      </c>
      <c r="I2282" s="9" t="s">
        <v>5012</v>
      </c>
      <c r="J2282" s="12">
        <v>2</v>
      </c>
      <c r="K2282" s="13">
        <v>44317</v>
      </c>
      <c r="L2282" s="86">
        <f>(Tabla2[[#This Row],[release_year]]-'VARIANZA Y DES. EST'!$L$11)^2</f>
        <v>26.834446865421359</v>
      </c>
      <c r="M2282" s="12">
        <v>2009</v>
      </c>
      <c r="N2282" s="9" t="s">
        <v>49</v>
      </c>
      <c r="O2282" s="9" t="s">
        <v>8553</v>
      </c>
      <c r="P2282" s="12">
        <v>93</v>
      </c>
      <c r="Q2282" s="12">
        <v>93</v>
      </c>
      <c r="R2282" s="12">
        <v>43.099192876371959</v>
      </c>
      <c r="S2282" s="12" t="s">
        <v>28</v>
      </c>
      <c r="T2282" s="9" t="s">
        <v>51</v>
      </c>
      <c r="U2282" s="9" t="s">
        <v>30</v>
      </c>
      <c r="V2282" s="9" t="s">
        <v>51</v>
      </c>
      <c r="W2282" s="14">
        <v>2</v>
      </c>
    </row>
    <row r="2283" spans="1:23" x14ac:dyDescent="0.25">
      <c r="A2283" s="8">
        <v>954</v>
      </c>
      <c r="B2283" s="9" t="s">
        <v>8602</v>
      </c>
      <c r="C2283" s="9" t="s">
        <v>22</v>
      </c>
      <c r="D2283" s="9" t="s">
        <v>8603</v>
      </c>
      <c r="E2283" s="18" t="s">
        <v>8604</v>
      </c>
      <c r="F2283" s="9" t="s">
        <v>8605</v>
      </c>
      <c r="G2283" s="12">
        <v>8</v>
      </c>
      <c r="H2283" s="9" t="s">
        <v>25</v>
      </c>
      <c r="I2283" s="9" t="s">
        <v>25</v>
      </c>
      <c r="J2283" s="12">
        <v>1</v>
      </c>
      <c r="K2283" s="13">
        <v>44317</v>
      </c>
      <c r="L2283" s="86">
        <f>(Tabla2[[#This Row],[release_year]]-'VARIANZA Y DES. EST'!$L$11)^2</f>
        <v>3.3116808838167522</v>
      </c>
      <c r="M2283" s="12">
        <v>2016</v>
      </c>
      <c r="N2283" s="9" t="s">
        <v>1991</v>
      </c>
      <c r="O2283" s="9" t="s">
        <v>8553</v>
      </c>
      <c r="P2283" s="12">
        <v>93</v>
      </c>
      <c r="Q2283" s="12">
        <v>93</v>
      </c>
      <c r="R2283" s="12">
        <v>43.099192876371959</v>
      </c>
      <c r="S2283" s="12" t="s">
        <v>28</v>
      </c>
      <c r="T2283" s="9" t="s">
        <v>2709</v>
      </c>
      <c r="U2283" s="9" t="s">
        <v>45</v>
      </c>
      <c r="V2283" s="9" t="s">
        <v>2709</v>
      </c>
      <c r="W2283" s="14">
        <v>2</v>
      </c>
    </row>
    <row r="2284" spans="1:23" x14ac:dyDescent="0.25">
      <c r="A2284" s="8">
        <v>1025</v>
      </c>
      <c r="B2284" s="9" t="s">
        <v>8606</v>
      </c>
      <c r="C2284" s="9" t="s">
        <v>22</v>
      </c>
      <c r="D2284" s="9" t="s">
        <v>8607</v>
      </c>
      <c r="E2284" s="18" t="s">
        <v>8608</v>
      </c>
      <c r="F2284" s="9" t="s">
        <v>8609</v>
      </c>
      <c r="G2284" s="12">
        <v>10</v>
      </c>
      <c r="H2284" s="9" t="s">
        <v>25</v>
      </c>
      <c r="I2284" s="9" t="s">
        <v>25</v>
      </c>
      <c r="J2284" s="12">
        <v>1</v>
      </c>
      <c r="K2284" s="13">
        <v>44302</v>
      </c>
      <c r="L2284" s="86">
        <f>(Tabla2[[#This Row],[release_year]]-'VARIANZA Y DES. EST'!$L$11)^2</f>
        <v>46.509705182670608</v>
      </c>
      <c r="M2284" s="12">
        <v>2021</v>
      </c>
      <c r="N2284" s="9" t="s">
        <v>110</v>
      </c>
      <c r="O2284" s="9" t="s">
        <v>8553</v>
      </c>
      <c r="P2284" s="12">
        <v>93</v>
      </c>
      <c r="Q2284" s="12">
        <v>93</v>
      </c>
      <c r="R2284" s="12">
        <v>43.099192876371959</v>
      </c>
      <c r="S2284" s="12" t="s">
        <v>28</v>
      </c>
      <c r="T2284" s="9" t="s">
        <v>442</v>
      </c>
      <c r="U2284" s="9" t="s">
        <v>30</v>
      </c>
      <c r="V2284" s="9" t="s">
        <v>442</v>
      </c>
      <c r="W2284" s="14">
        <v>3</v>
      </c>
    </row>
    <row r="2285" spans="1:23" x14ac:dyDescent="0.25">
      <c r="A2285" s="8">
        <v>1103</v>
      </c>
      <c r="B2285" s="9" t="s">
        <v>8610</v>
      </c>
      <c r="C2285" s="9" t="s">
        <v>22</v>
      </c>
      <c r="D2285" s="9" t="s">
        <v>8611</v>
      </c>
      <c r="E2285" s="9" t="s">
        <v>8612</v>
      </c>
      <c r="F2285" s="9" t="s">
        <v>8613</v>
      </c>
      <c r="G2285" s="12">
        <v>12</v>
      </c>
      <c r="H2285" s="9" t="s">
        <v>25</v>
      </c>
      <c r="I2285" s="9" t="s">
        <v>25</v>
      </c>
      <c r="J2285" s="12">
        <v>1</v>
      </c>
      <c r="K2285" s="13">
        <v>44288</v>
      </c>
      <c r="L2285" s="86">
        <f>(Tabla2[[#This Row],[release_year]]-'VARIANZA Y DES. EST'!$L$11)^2</f>
        <v>66.915632286109044</v>
      </c>
      <c r="M2285" s="12">
        <v>2006</v>
      </c>
      <c r="N2285" s="9" t="s">
        <v>43</v>
      </c>
      <c r="O2285" s="9" t="s">
        <v>8553</v>
      </c>
      <c r="P2285" s="12">
        <v>93</v>
      </c>
      <c r="Q2285" s="12">
        <v>93</v>
      </c>
      <c r="R2285" s="12">
        <v>43.099192876371959</v>
      </c>
      <c r="S2285" s="12" t="s">
        <v>28</v>
      </c>
      <c r="T2285" s="9" t="s">
        <v>95</v>
      </c>
      <c r="U2285" s="9" t="s">
        <v>95</v>
      </c>
      <c r="V2285" s="9" t="s">
        <v>95</v>
      </c>
      <c r="W2285" s="14">
        <v>1</v>
      </c>
    </row>
    <row r="2286" spans="1:23" x14ac:dyDescent="0.25">
      <c r="A2286" s="8">
        <v>1151</v>
      </c>
      <c r="B2286" s="9" t="s">
        <v>8614</v>
      </c>
      <c r="C2286" s="9" t="s">
        <v>22</v>
      </c>
      <c r="D2286" s="9" t="s">
        <v>8615</v>
      </c>
      <c r="E2286" s="9" t="s">
        <v>8616</v>
      </c>
      <c r="F2286" s="9" t="s">
        <v>8617</v>
      </c>
      <c r="G2286" s="12">
        <v>1</v>
      </c>
      <c r="H2286" s="9" t="s">
        <v>25</v>
      </c>
      <c r="I2286" s="9" t="s">
        <v>25</v>
      </c>
      <c r="J2286" s="12">
        <v>1</v>
      </c>
      <c r="K2286" s="13">
        <v>44285</v>
      </c>
      <c r="L2286" s="86">
        <f>(Tabla2[[#This Row],[release_year]]-'VARIANZA Y DES. EST'!$L$11)^2</f>
        <v>46.509705182670608</v>
      </c>
      <c r="M2286" s="12">
        <v>2021</v>
      </c>
      <c r="N2286" s="9" t="s">
        <v>82</v>
      </c>
      <c r="O2286" s="9" t="s">
        <v>8553</v>
      </c>
      <c r="P2286" s="12">
        <v>93</v>
      </c>
      <c r="Q2286" s="12">
        <v>93</v>
      </c>
      <c r="R2286" s="12">
        <v>43.099192876371959</v>
      </c>
      <c r="S2286" s="12" t="s">
        <v>28</v>
      </c>
      <c r="T2286" s="9" t="s">
        <v>57</v>
      </c>
      <c r="U2286" s="9" t="s">
        <v>57</v>
      </c>
      <c r="V2286" s="9" t="s">
        <v>57</v>
      </c>
      <c r="W2286" s="14">
        <v>1</v>
      </c>
    </row>
    <row r="2287" spans="1:23" x14ac:dyDescent="0.25">
      <c r="A2287" s="8">
        <v>1163</v>
      </c>
      <c r="B2287" s="9" t="s">
        <v>8618</v>
      </c>
      <c r="C2287" s="9" t="s">
        <v>22</v>
      </c>
      <c r="D2287" s="9" t="s">
        <v>8619</v>
      </c>
      <c r="E2287" s="9" t="s">
        <v>8620</v>
      </c>
      <c r="F2287" s="9" t="s">
        <v>8621</v>
      </c>
      <c r="G2287" s="12">
        <v>5</v>
      </c>
      <c r="H2287" s="9" t="s">
        <v>7034</v>
      </c>
      <c r="I2287" s="9" t="s">
        <v>7034</v>
      </c>
      <c r="J2287" s="12">
        <v>1</v>
      </c>
      <c r="K2287" s="13">
        <v>44281</v>
      </c>
      <c r="L2287" s="86">
        <f>(Tabla2[[#This Row],[release_year]]-'VARIANZA Y DES. EST'!$L$11)^2</f>
        <v>33.870100322899837</v>
      </c>
      <c r="M2287" s="12">
        <v>2020</v>
      </c>
      <c r="N2287" s="9" t="s">
        <v>35</v>
      </c>
      <c r="O2287" s="9" t="s">
        <v>8553</v>
      </c>
      <c r="P2287" s="12">
        <v>93</v>
      </c>
      <c r="Q2287" s="12">
        <v>93</v>
      </c>
      <c r="R2287" s="12">
        <v>43.099192876371959</v>
      </c>
      <c r="S2287" s="12" t="s">
        <v>28</v>
      </c>
      <c r="T2287" s="9" t="s">
        <v>70</v>
      </c>
      <c r="U2287" s="9" t="s">
        <v>45</v>
      </c>
      <c r="V2287" s="9" t="s">
        <v>70</v>
      </c>
      <c r="W2287" s="14">
        <v>2</v>
      </c>
    </row>
    <row r="2288" spans="1:23" x14ac:dyDescent="0.25">
      <c r="A2288" s="8">
        <v>1358</v>
      </c>
      <c r="B2288" s="9" t="s">
        <v>8622</v>
      </c>
      <c r="C2288" s="9" t="s">
        <v>22</v>
      </c>
      <c r="D2288" s="9" t="s">
        <v>8623</v>
      </c>
      <c r="E2288" s="18" t="s">
        <v>8624</v>
      </c>
      <c r="F2288" s="9" t="s">
        <v>8625</v>
      </c>
      <c r="G2288" s="12">
        <v>9</v>
      </c>
      <c r="H2288" s="9" t="s">
        <v>126</v>
      </c>
      <c r="I2288" s="9" t="s">
        <v>126</v>
      </c>
      <c r="J2288" s="12">
        <v>1</v>
      </c>
      <c r="K2288" s="13">
        <v>44228</v>
      </c>
      <c r="L2288" s="86">
        <f>(Tabla2[[#This Row],[release_year]]-'VARIANZA Y DES. EST'!$L$11)^2</f>
        <v>23.230495463129063</v>
      </c>
      <c r="M2288" s="12">
        <v>2019</v>
      </c>
      <c r="N2288" s="9" t="s">
        <v>76</v>
      </c>
      <c r="O2288" s="9" t="s">
        <v>8553</v>
      </c>
      <c r="P2288" s="12">
        <v>93</v>
      </c>
      <c r="Q2288" s="12">
        <v>93</v>
      </c>
      <c r="R2288" s="12">
        <v>43.099192876371959</v>
      </c>
      <c r="S2288" s="12" t="s">
        <v>28</v>
      </c>
      <c r="T2288" s="9" t="s">
        <v>45</v>
      </c>
      <c r="U2288" s="9" t="s">
        <v>45</v>
      </c>
      <c r="V2288" s="9" t="s">
        <v>45</v>
      </c>
      <c r="W2288" s="14">
        <v>1</v>
      </c>
    </row>
    <row r="2289" spans="1:23" x14ac:dyDescent="0.25">
      <c r="A2289" s="8">
        <v>1598</v>
      </c>
      <c r="B2289" s="9" t="s">
        <v>8626</v>
      </c>
      <c r="C2289" s="9" t="s">
        <v>22</v>
      </c>
      <c r="D2289" s="9" t="s">
        <v>8627</v>
      </c>
      <c r="E2289" s="9" t="s">
        <v>8628</v>
      </c>
      <c r="F2289" s="9" t="s">
        <v>8629</v>
      </c>
      <c r="G2289" s="12">
        <v>5</v>
      </c>
      <c r="H2289" s="9" t="s">
        <v>25</v>
      </c>
      <c r="I2289" s="9" t="s">
        <v>25</v>
      </c>
      <c r="J2289" s="12">
        <v>1</v>
      </c>
      <c r="K2289" s="13">
        <v>44169</v>
      </c>
      <c r="L2289" s="86">
        <f>(Tabla2[[#This Row],[release_year]]-'VARIANZA Y DES. EST'!$L$11)^2</f>
        <v>33.870100322899837</v>
      </c>
      <c r="M2289" s="12">
        <v>2020</v>
      </c>
      <c r="N2289" s="9" t="s">
        <v>82</v>
      </c>
      <c r="O2289" s="9" t="s">
        <v>8553</v>
      </c>
      <c r="P2289" s="12">
        <v>93</v>
      </c>
      <c r="Q2289" s="12">
        <v>93</v>
      </c>
      <c r="R2289" s="12">
        <v>43.099192876371959</v>
      </c>
      <c r="S2289" s="12" t="s">
        <v>28</v>
      </c>
      <c r="T2289" s="9" t="s">
        <v>51</v>
      </c>
      <c r="U2289" s="9" t="s">
        <v>30</v>
      </c>
      <c r="V2289" s="9" t="s">
        <v>51</v>
      </c>
      <c r="W2289" s="14">
        <v>2</v>
      </c>
    </row>
    <row r="2290" spans="1:23" x14ac:dyDescent="0.25">
      <c r="A2290" s="8">
        <v>1634</v>
      </c>
      <c r="B2290" s="9" t="s">
        <v>8630</v>
      </c>
      <c r="C2290" s="9" t="s">
        <v>22</v>
      </c>
      <c r="D2290" s="9" t="s">
        <v>8631</v>
      </c>
      <c r="E2290" s="18" t="s">
        <v>8632</v>
      </c>
      <c r="F2290" s="9" t="s">
        <v>8633</v>
      </c>
      <c r="G2290" s="12">
        <v>9</v>
      </c>
      <c r="H2290" s="9" t="s">
        <v>25</v>
      </c>
      <c r="I2290" s="9" t="s">
        <v>25</v>
      </c>
      <c r="J2290" s="12">
        <v>1</v>
      </c>
      <c r="K2290" s="16">
        <v>44165</v>
      </c>
      <c r="L2290" s="86">
        <f>(Tabla2[[#This Row],[release_year]]-'VARIANZA Y DES. EST'!$L$11)^2</f>
        <v>33.870100322899837</v>
      </c>
      <c r="M2290" s="12">
        <v>2020</v>
      </c>
      <c r="N2290" s="9" t="s">
        <v>76</v>
      </c>
      <c r="O2290" s="9" t="s">
        <v>8553</v>
      </c>
      <c r="P2290" s="12">
        <v>93</v>
      </c>
      <c r="Q2290" s="12">
        <v>93</v>
      </c>
      <c r="R2290" s="12">
        <v>43.099192876371959</v>
      </c>
      <c r="S2290" s="12" t="s">
        <v>28</v>
      </c>
      <c r="T2290" s="9" t="s">
        <v>38</v>
      </c>
      <c r="U2290" s="9" t="s">
        <v>38</v>
      </c>
      <c r="V2290" s="9" t="s">
        <v>38</v>
      </c>
      <c r="W2290" s="14">
        <v>1</v>
      </c>
    </row>
    <row r="2291" spans="1:23" x14ac:dyDescent="0.25">
      <c r="A2291" s="8">
        <v>1666</v>
      </c>
      <c r="B2291" s="9" t="s">
        <v>8634</v>
      </c>
      <c r="C2291" s="9" t="s">
        <v>22</v>
      </c>
      <c r="D2291" s="9" t="s">
        <v>8635</v>
      </c>
      <c r="E2291" s="18" t="s">
        <v>8636</v>
      </c>
      <c r="F2291" s="9" t="s">
        <v>8637</v>
      </c>
      <c r="G2291" s="12">
        <v>7</v>
      </c>
      <c r="H2291" s="9" t="s">
        <v>2635</v>
      </c>
      <c r="I2291" s="9" t="s">
        <v>2635</v>
      </c>
      <c r="J2291" s="12">
        <v>1</v>
      </c>
      <c r="K2291" s="16">
        <v>44155</v>
      </c>
      <c r="L2291" s="86">
        <f>(Tabla2[[#This Row],[release_year]]-'VARIANZA Y DES. EST'!$L$11)^2</f>
        <v>23.230495463129063</v>
      </c>
      <c r="M2291" s="12">
        <v>2019</v>
      </c>
      <c r="N2291" s="9" t="s">
        <v>35</v>
      </c>
      <c r="O2291" s="9" t="s">
        <v>8553</v>
      </c>
      <c r="P2291" s="12">
        <v>93</v>
      </c>
      <c r="Q2291" s="12">
        <v>93</v>
      </c>
      <c r="R2291" s="12">
        <v>43.099192876371959</v>
      </c>
      <c r="S2291" s="12" t="s">
        <v>28</v>
      </c>
      <c r="T2291" s="9" t="s">
        <v>2372</v>
      </c>
      <c r="U2291" s="9" t="s">
        <v>239</v>
      </c>
      <c r="V2291" s="9" t="s">
        <v>2372</v>
      </c>
      <c r="W2291" s="14">
        <v>2</v>
      </c>
    </row>
    <row r="2292" spans="1:23" x14ac:dyDescent="0.25">
      <c r="A2292" s="8">
        <v>1721</v>
      </c>
      <c r="B2292" s="9" t="s">
        <v>8638</v>
      </c>
      <c r="C2292" s="9" t="s">
        <v>22</v>
      </c>
      <c r="D2292" s="9" t="s">
        <v>8639</v>
      </c>
      <c r="E2292" s="18" t="s">
        <v>8640</v>
      </c>
      <c r="F2292" s="9" t="s">
        <v>8641</v>
      </c>
      <c r="G2292" s="12">
        <v>9</v>
      </c>
      <c r="H2292" s="9" t="s">
        <v>6603</v>
      </c>
      <c r="I2292" s="9" t="s">
        <v>6603</v>
      </c>
      <c r="J2292" s="12">
        <v>1</v>
      </c>
      <c r="K2292" s="16">
        <v>44146</v>
      </c>
      <c r="L2292" s="86">
        <f>(Tabla2[[#This Row],[release_year]]-'VARIANZA Y DES. EST'!$L$11)^2</f>
        <v>33.870100322899837</v>
      </c>
      <c r="M2292" s="12">
        <v>2020</v>
      </c>
      <c r="N2292" s="9" t="s">
        <v>76</v>
      </c>
      <c r="O2292" s="9" t="s">
        <v>8553</v>
      </c>
      <c r="P2292" s="12">
        <v>93</v>
      </c>
      <c r="Q2292" s="12">
        <v>93</v>
      </c>
      <c r="R2292" s="12">
        <v>43.099192876371959</v>
      </c>
      <c r="S2292" s="12" t="s">
        <v>28</v>
      </c>
      <c r="T2292" s="9" t="s">
        <v>70</v>
      </c>
      <c r="U2292" s="9" t="s">
        <v>45</v>
      </c>
      <c r="V2292" s="9" t="s">
        <v>70</v>
      </c>
      <c r="W2292" s="14">
        <v>2</v>
      </c>
    </row>
    <row r="2293" spans="1:23" x14ac:dyDescent="0.25">
      <c r="A2293" s="8">
        <v>1776</v>
      </c>
      <c r="B2293" s="9" t="s">
        <v>8642</v>
      </c>
      <c r="C2293" s="9" t="s">
        <v>22</v>
      </c>
      <c r="D2293" s="9" t="s">
        <v>8643</v>
      </c>
      <c r="E2293" s="18" t="s">
        <v>8644</v>
      </c>
      <c r="F2293" s="9" t="s">
        <v>8645</v>
      </c>
      <c r="G2293" s="12">
        <v>4</v>
      </c>
      <c r="H2293" s="9" t="s">
        <v>126</v>
      </c>
      <c r="I2293" s="9" t="s">
        <v>126</v>
      </c>
      <c r="J2293" s="12">
        <v>1</v>
      </c>
      <c r="K2293" s="16">
        <v>44134</v>
      </c>
      <c r="L2293" s="86">
        <f>(Tabla2[[#This Row],[release_year]]-'VARIANZA Y DES. EST'!$L$11)^2</f>
        <v>33.870100322899837</v>
      </c>
      <c r="M2293" s="12">
        <v>2020</v>
      </c>
      <c r="N2293" s="9" t="s">
        <v>35</v>
      </c>
      <c r="O2293" s="9" t="s">
        <v>8553</v>
      </c>
      <c r="P2293" s="12">
        <v>93</v>
      </c>
      <c r="Q2293" s="12">
        <v>93</v>
      </c>
      <c r="R2293" s="12">
        <v>43.099192876371959</v>
      </c>
      <c r="S2293" s="12" t="s">
        <v>28</v>
      </c>
      <c r="T2293" s="9" t="s">
        <v>3389</v>
      </c>
      <c r="U2293" s="9" t="s">
        <v>514</v>
      </c>
      <c r="V2293" s="9" t="s">
        <v>3389</v>
      </c>
      <c r="W2293" s="14">
        <v>2</v>
      </c>
    </row>
    <row r="2294" spans="1:23" x14ac:dyDescent="0.25">
      <c r="A2294" s="8">
        <v>1784</v>
      </c>
      <c r="B2294" s="9" t="s">
        <v>8646</v>
      </c>
      <c r="C2294" s="9" t="s">
        <v>22</v>
      </c>
      <c r="D2294" s="9" t="s">
        <v>8647</v>
      </c>
      <c r="E2294" s="9" t="s">
        <v>8648</v>
      </c>
      <c r="F2294" s="9" t="s">
        <v>8649</v>
      </c>
      <c r="G2294" s="12">
        <v>4</v>
      </c>
      <c r="H2294" s="9" t="s">
        <v>468</v>
      </c>
      <c r="I2294" s="9" t="s">
        <v>8650</v>
      </c>
      <c r="J2294" s="12">
        <v>2</v>
      </c>
      <c r="K2294" s="16">
        <v>44134</v>
      </c>
      <c r="L2294" s="86">
        <f>(Tabla2[[#This Row],[release_year]]-'VARIANZA Y DES. EST'!$L$11)^2</f>
        <v>33.870100322899837</v>
      </c>
      <c r="M2294" s="12">
        <v>2020</v>
      </c>
      <c r="N2294" s="9" t="s">
        <v>76</v>
      </c>
      <c r="O2294" s="9" t="s">
        <v>8553</v>
      </c>
      <c r="P2294" s="12">
        <v>93</v>
      </c>
      <c r="Q2294" s="12">
        <v>93</v>
      </c>
      <c r="R2294" s="12">
        <v>43.099192876371959</v>
      </c>
      <c r="S2294" s="12" t="s">
        <v>28</v>
      </c>
      <c r="T2294" s="9" t="s">
        <v>3179</v>
      </c>
      <c r="U2294" s="9" t="s">
        <v>514</v>
      </c>
      <c r="V2294" s="9" t="s">
        <v>3179</v>
      </c>
      <c r="W2294" s="14">
        <v>2</v>
      </c>
    </row>
    <row r="2295" spans="1:23" x14ac:dyDescent="0.25">
      <c r="A2295" s="8">
        <v>1788</v>
      </c>
      <c r="B2295" s="9" t="s">
        <v>8651</v>
      </c>
      <c r="C2295" s="9" t="s">
        <v>22</v>
      </c>
      <c r="D2295" s="9" t="s">
        <v>8652</v>
      </c>
      <c r="E2295" s="18" t="s">
        <v>8653</v>
      </c>
      <c r="F2295" s="9" t="s">
        <v>8654</v>
      </c>
      <c r="G2295" s="12">
        <v>5</v>
      </c>
      <c r="H2295" s="9" t="s">
        <v>25</v>
      </c>
      <c r="I2295" s="9" t="s">
        <v>25</v>
      </c>
      <c r="J2295" s="12">
        <v>1</v>
      </c>
      <c r="K2295" s="16">
        <v>44132</v>
      </c>
      <c r="L2295" s="86">
        <f>(Tabla2[[#This Row],[release_year]]-'VARIANZA Y DES. EST'!$L$11)^2</f>
        <v>1.3928663045044412</v>
      </c>
      <c r="M2295" s="12">
        <v>2013</v>
      </c>
      <c r="N2295" s="9" t="s">
        <v>1991</v>
      </c>
      <c r="O2295" s="9" t="s">
        <v>8553</v>
      </c>
      <c r="P2295" s="12">
        <v>93</v>
      </c>
      <c r="Q2295" s="12">
        <v>93</v>
      </c>
      <c r="R2295" s="12">
        <v>43.099192876371959</v>
      </c>
      <c r="S2295" s="12" t="s">
        <v>28</v>
      </c>
      <c r="T2295" s="9" t="s">
        <v>1209</v>
      </c>
      <c r="U2295" s="9" t="s">
        <v>1209</v>
      </c>
      <c r="V2295" s="9" t="s">
        <v>1209</v>
      </c>
      <c r="W2295" s="14">
        <v>1</v>
      </c>
    </row>
    <row r="2296" spans="1:23" x14ac:dyDescent="0.25">
      <c r="A2296" s="8">
        <v>1832</v>
      </c>
      <c r="B2296" s="9" t="s">
        <v>8655</v>
      </c>
      <c r="C2296" s="9" t="s">
        <v>22</v>
      </c>
      <c r="D2296" s="9" t="s">
        <v>8656</v>
      </c>
      <c r="E2296" s="18" t="s">
        <v>8657</v>
      </c>
      <c r="F2296" s="9" t="s">
        <v>8658</v>
      </c>
      <c r="G2296" s="12">
        <v>2</v>
      </c>
      <c r="H2296" s="9" t="s">
        <v>92</v>
      </c>
      <c r="I2296" s="9" t="s">
        <v>3048</v>
      </c>
      <c r="J2296" s="12">
        <v>3</v>
      </c>
      <c r="K2296" s="16">
        <v>44123</v>
      </c>
      <c r="L2296" s="86">
        <f>(Tabla2[[#This Row],[release_year]]-'VARIANZA Y DES. EST'!$L$11)^2</f>
        <v>1168.285905932069</v>
      </c>
      <c r="M2296" s="12">
        <v>1980</v>
      </c>
      <c r="N2296" s="9" t="s">
        <v>35</v>
      </c>
      <c r="O2296" s="9" t="s">
        <v>8553</v>
      </c>
      <c r="P2296" s="12">
        <v>93</v>
      </c>
      <c r="Q2296" s="12">
        <v>93</v>
      </c>
      <c r="R2296" s="12">
        <v>43.099192876371959</v>
      </c>
      <c r="S2296" s="12" t="s">
        <v>28</v>
      </c>
      <c r="T2296" s="9" t="s">
        <v>105</v>
      </c>
      <c r="U2296" s="9" t="s">
        <v>57</v>
      </c>
      <c r="V2296" s="9" t="s">
        <v>105</v>
      </c>
      <c r="W2296" s="14">
        <v>2</v>
      </c>
    </row>
    <row r="2297" spans="1:23" x14ac:dyDescent="0.25">
      <c r="A2297" s="8">
        <v>1834</v>
      </c>
      <c r="B2297" s="9" t="s">
        <v>8659</v>
      </c>
      <c r="C2297" s="9" t="s">
        <v>22</v>
      </c>
      <c r="D2297" s="9" t="s">
        <v>8660</v>
      </c>
      <c r="E2297" s="9" t="s">
        <v>8661</v>
      </c>
      <c r="F2297" s="9" t="s">
        <v>8662</v>
      </c>
      <c r="G2297" s="12">
        <v>13</v>
      </c>
      <c r="H2297" s="9" t="s">
        <v>25</v>
      </c>
      <c r="I2297" s="9" t="s">
        <v>25</v>
      </c>
      <c r="J2297" s="12">
        <v>1</v>
      </c>
      <c r="K2297" s="16">
        <v>44122</v>
      </c>
      <c r="L2297" s="86">
        <f>(Tabla2[[#This Row],[release_year]]-'VARIANZA Y DES. EST'!$L$11)^2</f>
        <v>4.7532614447336705</v>
      </c>
      <c r="M2297" s="12">
        <v>2012</v>
      </c>
      <c r="N2297" s="9" t="s">
        <v>99</v>
      </c>
      <c r="O2297" s="9" t="s">
        <v>8553</v>
      </c>
      <c r="P2297" s="12">
        <v>93</v>
      </c>
      <c r="Q2297" s="12">
        <v>93</v>
      </c>
      <c r="R2297" s="12">
        <v>43.099192876371959</v>
      </c>
      <c r="S2297" s="12" t="s">
        <v>28</v>
      </c>
      <c r="T2297" s="9" t="s">
        <v>111</v>
      </c>
      <c r="U2297" s="9" t="s">
        <v>30</v>
      </c>
      <c r="V2297" s="9" t="s">
        <v>111</v>
      </c>
      <c r="W2297" s="14">
        <v>2</v>
      </c>
    </row>
    <row r="2298" spans="1:23" x14ac:dyDescent="0.25">
      <c r="A2298" s="8">
        <v>1899</v>
      </c>
      <c r="B2298" s="9" t="s">
        <v>8663</v>
      </c>
      <c r="C2298" s="9" t="s">
        <v>22</v>
      </c>
      <c r="D2298" s="9" t="s">
        <v>8664</v>
      </c>
      <c r="E2298" s="18" t="s">
        <v>8665</v>
      </c>
      <c r="F2298" s="9" t="s">
        <v>8666</v>
      </c>
      <c r="G2298" s="12">
        <v>2</v>
      </c>
      <c r="H2298" s="9" t="s">
        <v>890</v>
      </c>
      <c r="I2298" s="9" t="s">
        <v>890</v>
      </c>
      <c r="J2298" s="12">
        <v>1</v>
      </c>
      <c r="K2298" s="13">
        <v>44106</v>
      </c>
      <c r="L2298" s="86">
        <f>(Tabla2[[#This Row],[release_year]]-'VARIANZA Y DES. EST'!$L$11)^2</f>
        <v>33.870100322899837</v>
      </c>
      <c r="M2298" s="12">
        <v>2020</v>
      </c>
      <c r="N2298" s="9" t="s">
        <v>76</v>
      </c>
      <c r="O2298" s="9" t="s">
        <v>8553</v>
      </c>
      <c r="P2298" s="12">
        <v>93</v>
      </c>
      <c r="Q2298" s="12">
        <v>93</v>
      </c>
      <c r="R2298" s="12">
        <v>43.099192876371959</v>
      </c>
      <c r="S2298" s="12" t="s">
        <v>28</v>
      </c>
      <c r="T2298" s="9" t="s">
        <v>4796</v>
      </c>
      <c r="U2298" s="9" t="s">
        <v>514</v>
      </c>
      <c r="V2298" s="9" t="s">
        <v>4796</v>
      </c>
      <c r="W2298" s="14">
        <v>3</v>
      </c>
    </row>
    <row r="2299" spans="1:23" x14ac:dyDescent="0.25">
      <c r="A2299" s="8">
        <v>2005</v>
      </c>
      <c r="B2299" s="9" t="s">
        <v>8667</v>
      </c>
      <c r="C2299" s="9" t="s">
        <v>22</v>
      </c>
      <c r="D2299" s="9" t="s">
        <v>8668</v>
      </c>
      <c r="E2299" s="9" t="s">
        <v>8669</v>
      </c>
      <c r="F2299" s="9" t="s">
        <v>8670</v>
      </c>
      <c r="G2299" s="12">
        <v>9</v>
      </c>
      <c r="H2299" s="12"/>
      <c r="I2299" s="9"/>
      <c r="J2299" s="12">
        <v>0</v>
      </c>
      <c r="K2299" s="13">
        <v>44089</v>
      </c>
      <c r="L2299" s="86">
        <f>(Tabla2[[#This Row],[release_year]]-'VARIANZA Y DES. EST'!$L$11)^2</f>
        <v>33.870100322899837</v>
      </c>
      <c r="M2299" s="12">
        <v>2020</v>
      </c>
      <c r="N2299" s="9" t="s">
        <v>99</v>
      </c>
      <c r="O2299" s="9" t="s">
        <v>8553</v>
      </c>
      <c r="P2299" s="12">
        <v>93</v>
      </c>
      <c r="Q2299" s="12">
        <v>93</v>
      </c>
      <c r="R2299" s="12">
        <v>43.099192876371959</v>
      </c>
      <c r="S2299" s="12" t="s">
        <v>28</v>
      </c>
      <c r="T2299" s="9" t="s">
        <v>30</v>
      </c>
      <c r="U2299" s="9" t="s">
        <v>30</v>
      </c>
      <c r="V2299" s="9" t="s">
        <v>30</v>
      </c>
      <c r="W2299" s="14">
        <v>1</v>
      </c>
    </row>
    <row r="2300" spans="1:23" x14ac:dyDescent="0.25">
      <c r="A2300" s="8">
        <v>2012</v>
      </c>
      <c r="B2300" s="9" t="s">
        <v>8671</v>
      </c>
      <c r="C2300" s="9" t="s">
        <v>22</v>
      </c>
      <c r="D2300" s="9" t="s">
        <v>8672</v>
      </c>
      <c r="E2300" s="18" t="s">
        <v>8673</v>
      </c>
      <c r="F2300" s="9" t="s">
        <v>8674</v>
      </c>
      <c r="G2300" s="12">
        <v>9</v>
      </c>
      <c r="H2300" s="9" t="s">
        <v>184</v>
      </c>
      <c r="I2300" s="9" t="s">
        <v>8675</v>
      </c>
      <c r="J2300" s="12">
        <v>3</v>
      </c>
      <c r="K2300" s="13">
        <v>44085</v>
      </c>
      <c r="L2300" s="86">
        <f>(Tabla2[[#This Row],[release_year]]-'VARIANZA Y DES. EST'!$L$11)^2</f>
        <v>33.870100322899837</v>
      </c>
      <c r="M2300" s="12">
        <v>2020</v>
      </c>
      <c r="N2300" s="9" t="s">
        <v>110</v>
      </c>
      <c r="O2300" s="9" t="s">
        <v>8553</v>
      </c>
      <c r="P2300" s="12">
        <v>93</v>
      </c>
      <c r="Q2300" s="12">
        <v>93</v>
      </c>
      <c r="R2300" s="12">
        <v>43.099192876371959</v>
      </c>
      <c r="S2300" s="12" t="s">
        <v>28</v>
      </c>
      <c r="T2300" s="9" t="s">
        <v>111</v>
      </c>
      <c r="U2300" s="9" t="s">
        <v>30</v>
      </c>
      <c r="V2300" s="9" t="s">
        <v>111</v>
      </c>
      <c r="W2300" s="14">
        <v>2</v>
      </c>
    </row>
    <row r="2301" spans="1:23" x14ac:dyDescent="0.25">
      <c r="A2301" s="8">
        <v>2025</v>
      </c>
      <c r="B2301" s="9" t="s">
        <v>8676</v>
      </c>
      <c r="C2301" s="9" t="s">
        <v>22</v>
      </c>
      <c r="D2301" s="9" t="s">
        <v>8677</v>
      </c>
      <c r="E2301" s="18" t="s">
        <v>8678</v>
      </c>
      <c r="F2301" s="9" t="s">
        <v>8679</v>
      </c>
      <c r="G2301" s="12">
        <v>10</v>
      </c>
      <c r="H2301" s="9" t="s">
        <v>7034</v>
      </c>
      <c r="I2301" s="9" t="s">
        <v>7034</v>
      </c>
      <c r="J2301" s="12">
        <v>1</v>
      </c>
      <c r="K2301" s="13">
        <v>44084</v>
      </c>
      <c r="L2301" s="86">
        <f>(Tabla2[[#This Row],[release_year]]-'VARIANZA Y DES. EST'!$L$11)^2</f>
        <v>14.590890603358293</v>
      </c>
      <c r="M2301" s="12">
        <v>2018</v>
      </c>
      <c r="N2301" s="9" t="s">
        <v>76</v>
      </c>
      <c r="O2301" s="9" t="s">
        <v>8553</v>
      </c>
      <c r="P2301" s="12">
        <v>93</v>
      </c>
      <c r="Q2301" s="12">
        <v>93</v>
      </c>
      <c r="R2301" s="12">
        <v>43.099192876371959</v>
      </c>
      <c r="S2301" s="12" t="s">
        <v>28</v>
      </c>
      <c r="T2301" s="9" t="s">
        <v>3625</v>
      </c>
      <c r="U2301" s="9" t="s">
        <v>95</v>
      </c>
      <c r="V2301" s="9" t="s">
        <v>3625</v>
      </c>
      <c r="W2301" s="14">
        <v>3</v>
      </c>
    </row>
    <row r="2302" spans="1:23" x14ac:dyDescent="0.25">
      <c r="A2302" s="8">
        <v>2047</v>
      </c>
      <c r="B2302" s="9" t="s">
        <v>8680</v>
      </c>
      <c r="C2302" s="9" t="s">
        <v>22</v>
      </c>
      <c r="D2302" s="9" t="s">
        <v>8681</v>
      </c>
      <c r="E2302" s="18" t="s">
        <v>8682</v>
      </c>
      <c r="F2302" s="9" t="s">
        <v>8683</v>
      </c>
      <c r="G2302" s="12">
        <v>9</v>
      </c>
      <c r="H2302" s="9" t="s">
        <v>530</v>
      </c>
      <c r="I2302" s="9" t="s">
        <v>530</v>
      </c>
      <c r="J2302" s="12">
        <v>1</v>
      </c>
      <c r="K2302" s="13">
        <v>44078</v>
      </c>
      <c r="L2302" s="86">
        <f>(Tabla2[[#This Row],[release_year]]-'VARIANZA Y DES. EST'!$L$11)^2</f>
        <v>23.230495463129063</v>
      </c>
      <c r="M2302" s="12">
        <v>2019</v>
      </c>
      <c r="N2302" s="9" t="s">
        <v>35</v>
      </c>
      <c r="O2302" s="9" t="s">
        <v>8553</v>
      </c>
      <c r="P2302" s="12">
        <v>93</v>
      </c>
      <c r="Q2302" s="12">
        <v>93</v>
      </c>
      <c r="R2302" s="12">
        <v>43.099192876371959</v>
      </c>
      <c r="S2302" s="12" t="s">
        <v>28</v>
      </c>
      <c r="T2302" s="9" t="s">
        <v>2492</v>
      </c>
      <c r="U2302" s="9" t="s">
        <v>95</v>
      </c>
      <c r="V2302" s="9" t="s">
        <v>2492</v>
      </c>
      <c r="W2302" s="14">
        <v>3</v>
      </c>
    </row>
    <row r="2303" spans="1:23" x14ac:dyDescent="0.25">
      <c r="A2303" s="8">
        <v>2056</v>
      </c>
      <c r="B2303" s="9" t="s">
        <v>8684</v>
      </c>
      <c r="C2303" s="9" t="s">
        <v>22</v>
      </c>
      <c r="D2303" s="9" t="s">
        <v>8685</v>
      </c>
      <c r="E2303" s="18" t="s">
        <v>8686</v>
      </c>
      <c r="F2303" s="9" t="s">
        <v>8687</v>
      </c>
      <c r="G2303" s="12">
        <v>9</v>
      </c>
      <c r="H2303" s="9" t="s">
        <v>184</v>
      </c>
      <c r="I2303" s="9" t="s">
        <v>184</v>
      </c>
      <c r="J2303" s="12">
        <v>1</v>
      </c>
      <c r="K2303" s="13">
        <v>44076</v>
      </c>
      <c r="L2303" s="86">
        <f>(Tabla2[[#This Row],[release_year]]-'VARIANZA Y DES. EST'!$L$11)^2</f>
        <v>33.870100322899837</v>
      </c>
      <c r="M2303" s="12">
        <v>2020</v>
      </c>
      <c r="N2303" s="9" t="s">
        <v>76</v>
      </c>
      <c r="O2303" s="9" t="s">
        <v>8553</v>
      </c>
      <c r="P2303" s="12">
        <v>93</v>
      </c>
      <c r="Q2303" s="12">
        <v>93</v>
      </c>
      <c r="R2303" s="12">
        <v>43.099192876371959</v>
      </c>
      <c r="S2303" s="12" t="s">
        <v>28</v>
      </c>
      <c r="T2303" s="9" t="s">
        <v>118</v>
      </c>
      <c r="U2303" s="9" t="s">
        <v>45</v>
      </c>
      <c r="V2303" s="9" t="s">
        <v>118</v>
      </c>
      <c r="W2303" s="14">
        <v>3</v>
      </c>
    </row>
    <row r="2304" spans="1:23" x14ac:dyDescent="0.25">
      <c r="A2304" s="8">
        <v>2058</v>
      </c>
      <c r="B2304" s="9" t="s">
        <v>8688</v>
      </c>
      <c r="C2304" s="9" t="s">
        <v>22</v>
      </c>
      <c r="D2304" s="9" t="s">
        <v>8689</v>
      </c>
      <c r="E2304" s="9" t="s">
        <v>8690</v>
      </c>
      <c r="F2304" s="9" t="s">
        <v>8691</v>
      </c>
      <c r="G2304" s="12">
        <v>1</v>
      </c>
      <c r="H2304" s="9" t="s">
        <v>8433</v>
      </c>
      <c r="I2304" s="9" t="s">
        <v>8433</v>
      </c>
      <c r="J2304" s="12">
        <v>1</v>
      </c>
      <c r="K2304" s="13">
        <v>44076</v>
      </c>
      <c r="L2304" s="86">
        <f>(Tabla2[[#This Row],[release_year]]-'VARIANZA Y DES. EST'!$L$11)^2</f>
        <v>33.870100322899837</v>
      </c>
      <c r="M2304" s="12">
        <v>2020</v>
      </c>
      <c r="N2304" s="9" t="s">
        <v>55</v>
      </c>
      <c r="O2304" s="9" t="s">
        <v>8553</v>
      </c>
      <c r="P2304" s="12">
        <v>93</v>
      </c>
      <c r="Q2304" s="12">
        <v>93</v>
      </c>
      <c r="R2304" s="12">
        <v>43.099192876371959</v>
      </c>
      <c r="S2304" s="12" t="s">
        <v>28</v>
      </c>
      <c r="T2304" s="9" t="s">
        <v>756</v>
      </c>
      <c r="U2304" s="9" t="s">
        <v>57</v>
      </c>
      <c r="V2304" s="9" t="s">
        <v>756</v>
      </c>
      <c r="W2304" s="14">
        <v>3</v>
      </c>
    </row>
    <row r="2305" spans="1:23" x14ac:dyDescent="0.25">
      <c r="A2305" s="8">
        <v>2138</v>
      </c>
      <c r="B2305" s="9" t="s">
        <v>8692</v>
      </c>
      <c r="C2305" s="9" t="s">
        <v>22</v>
      </c>
      <c r="D2305" s="9" t="s">
        <v>8693</v>
      </c>
      <c r="E2305" s="18" t="s">
        <v>8694</v>
      </c>
      <c r="F2305" s="9" t="s">
        <v>8695</v>
      </c>
      <c r="G2305" s="12">
        <v>8</v>
      </c>
      <c r="H2305" s="9" t="s">
        <v>231</v>
      </c>
      <c r="I2305" s="9" t="s">
        <v>231</v>
      </c>
      <c r="J2305" s="12">
        <v>1</v>
      </c>
      <c r="K2305" s="13">
        <v>44056</v>
      </c>
      <c r="L2305" s="86">
        <f>(Tabla2[[#This Row],[release_year]]-'VARIANZA Y DES. EST'!$L$11)^2</f>
        <v>23.230495463129063</v>
      </c>
      <c r="M2305" s="12">
        <v>2019</v>
      </c>
      <c r="N2305" s="9" t="s">
        <v>76</v>
      </c>
      <c r="O2305" s="9" t="s">
        <v>8553</v>
      </c>
      <c r="P2305" s="12">
        <v>93</v>
      </c>
      <c r="Q2305" s="12">
        <v>93</v>
      </c>
      <c r="R2305" s="12">
        <v>43.099192876371959</v>
      </c>
      <c r="S2305" s="12" t="s">
        <v>28</v>
      </c>
      <c r="T2305" s="9" t="s">
        <v>2492</v>
      </c>
      <c r="U2305" s="9" t="s">
        <v>95</v>
      </c>
      <c r="V2305" s="9" t="s">
        <v>2492</v>
      </c>
      <c r="W2305" s="14">
        <v>3</v>
      </c>
    </row>
    <row r="2306" spans="1:23" x14ac:dyDescent="0.25">
      <c r="A2306" s="8">
        <v>2143</v>
      </c>
      <c r="B2306" s="9" t="s">
        <v>8696</v>
      </c>
      <c r="C2306" s="9" t="s">
        <v>22</v>
      </c>
      <c r="D2306" s="9" t="s">
        <v>8697</v>
      </c>
      <c r="E2306" s="18" t="s">
        <v>3641</v>
      </c>
      <c r="F2306" s="9" t="s">
        <v>8698</v>
      </c>
      <c r="G2306" s="12">
        <v>11</v>
      </c>
      <c r="H2306" s="9" t="s">
        <v>25</v>
      </c>
      <c r="I2306" s="9" t="s">
        <v>25</v>
      </c>
      <c r="J2306" s="12">
        <v>1</v>
      </c>
      <c r="K2306" s="13">
        <v>44054</v>
      </c>
      <c r="L2306" s="86">
        <f>(Tabla2[[#This Row],[release_year]]-'VARIANZA Y DES. EST'!$L$11)^2</f>
        <v>3.2471164275211517E-2</v>
      </c>
      <c r="M2306" s="12">
        <v>2014</v>
      </c>
      <c r="N2306" s="9" t="s">
        <v>99</v>
      </c>
      <c r="O2306" s="9" t="s">
        <v>8553</v>
      </c>
      <c r="P2306" s="12">
        <v>93</v>
      </c>
      <c r="Q2306" s="12">
        <v>93</v>
      </c>
      <c r="R2306" s="12">
        <v>43.099192876371959</v>
      </c>
      <c r="S2306" s="12" t="s">
        <v>28</v>
      </c>
      <c r="T2306" s="9" t="s">
        <v>2841</v>
      </c>
      <c r="U2306" s="9" t="s">
        <v>30</v>
      </c>
      <c r="V2306" s="9" t="s">
        <v>2841</v>
      </c>
      <c r="W2306" s="14">
        <v>3</v>
      </c>
    </row>
    <row r="2307" spans="1:23" x14ac:dyDescent="0.25">
      <c r="A2307" s="8">
        <v>2359</v>
      </c>
      <c r="B2307" s="9" t="s">
        <v>8699</v>
      </c>
      <c r="C2307" s="9" t="s">
        <v>22</v>
      </c>
      <c r="D2307" s="9" t="s">
        <v>8700</v>
      </c>
      <c r="E2307" s="18" t="s">
        <v>8701</v>
      </c>
      <c r="F2307" s="9" t="s">
        <v>8702</v>
      </c>
      <c r="G2307" s="12">
        <v>9</v>
      </c>
      <c r="H2307" s="9" t="s">
        <v>231</v>
      </c>
      <c r="I2307" s="9" t="s">
        <v>231</v>
      </c>
      <c r="J2307" s="12">
        <v>1</v>
      </c>
      <c r="K2307" s="13">
        <v>44001</v>
      </c>
      <c r="L2307" s="86">
        <f>(Tabla2[[#This Row],[release_year]]-'VARIANZA Y DES. EST'!$L$11)^2</f>
        <v>33.870100322899837</v>
      </c>
      <c r="M2307" s="12">
        <v>2020</v>
      </c>
      <c r="N2307" s="9" t="s">
        <v>76</v>
      </c>
      <c r="O2307" s="9" t="s">
        <v>8553</v>
      </c>
      <c r="P2307" s="12">
        <v>93</v>
      </c>
      <c r="Q2307" s="12">
        <v>93</v>
      </c>
      <c r="R2307" s="12">
        <v>43.099192876371959</v>
      </c>
      <c r="S2307" s="12" t="s">
        <v>28</v>
      </c>
      <c r="T2307" s="9" t="s">
        <v>2930</v>
      </c>
      <c r="U2307" s="9" t="s">
        <v>38</v>
      </c>
      <c r="V2307" s="9" t="s">
        <v>2930</v>
      </c>
      <c r="W2307" s="14">
        <v>3</v>
      </c>
    </row>
    <row r="2308" spans="1:23" x14ac:dyDescent="0.25">
      <c r="A2308" s="8">
        <v>2476</v>
      </c>
      <c r="B2308" s="9" t="s">
        <v>8703</v>
      </c>
      <c r="C2308" s="9" t="s">
        <v>22</v>
      </c>
      <c r="D2308" s="9" t="s">
        <v>8704</v>
      </c>
      <c r="E2308" s="18" t="s">
        <v>5322</v>
      </c>
      <c r="F2308" s="9" t="s">
        <v>8705</v>
      </c>
      <c r="G2308" s="12">
        <v>8</v>
      </c>
      <c r="H2308" s="9" t="s">
        <v>2935</v>
      </c>
      <c r="I2308" s="9" t="s">
        <v>2935</v>
      </c>
      <c r="J2308" s="12">
        <v>1</v>
      </c>
      <c r="K2308" s="13">
        <v>43974</v>
      </c>
      <c r="L2308" s="86">
        <f>(Tabla2[[#This Row],[release_year]]-'VARIANZA Y DES. EST'!$L$11)^2</f>
        <v>33.870100322899837</v>
      </c>
      <c r="M2308" s="12">
        <v>2020</v>
      </c>
      <c r="N2308" s="9" t="s">
        <v>55</v>
      </c>
      <c r="O2308" s="9" t="s">
        <v>8553</v>
      </c>
      <c r="P2308" s="12">
        <v>93</v>
      </c>
      <c r="Q2308" s="12">
        <v>93</v>
      </c>
      <c r="R2308" s="12">
        <v>43.099192876371959</v>
      </c>
      <c r="S2308" s="12" t="s">
        <v>28</v>
      </c>
      <c r="T2308" s="9" t="s">
        <v>8706</v>
      </c>
      <c r="U2308" s="9" t="s">
        <v>45</v>
      </c>
      <c r="V2308" s="9" t="s">
        <v>8706</v>
      </c>
      <c r="W2308" s="14">
        <v>3</v>
      </c>
    </row>
    <row r="2309" spans="1:23" x14ac:dyDescent="0.25">
      <c r="A2309" s="8">
        <v>2506</v>
      </c>
      <c r="B2309" s="9" t="s">
        <v>8707</v>
      </c>
      <c r="C2309" s="9" t="s">
        <v>22</v>
      </c>
      <c r="D2309" s="9" t="s">
        <v>8708</v>
      </c>
      <c r="E2309" s="18" t="s">
        <v>8709</v>
      </c>
      <c r="F2309" s="9" t="s">
        <v>8710</v>
      </c>
      <c r="G2309" s="12">
        <v>9</v>
      </c>
      <c r="H2309" s="9" t="s">
        <v>116</v>
      </c>
      <c r="I2309" s="9" t="s">
        <v>116</v>
      </c>
      <c r="J2309" s="12">
        <v>1</v>
      </c>
      <c r="K2309" s="13">
        <v>43970</v>
      </c>
      <c r="L2309" s="86">
        <f>(Tabla2[[#This Row],[release_year]]-'VARIANZA Y DES. EST'!$L$11)^2</f>
        <v>38.194842005650592</v>
      </c>
      <c r="M2309" s="12">
        <v>2008</v>
      </c>
      <c r="N2309" s="9" t="s">
        <v>82</v>
      </c>
      <c r="O2309" s="9" t="s">
        <v>8553</v>
      </c>
      <c r="P2309" s="12">
        <v>93</v>
      </c>
      <c r="Q2309" s="12">
        <v>93</v>
      </c>
      <c r="R2309" s="12">
        <v>43.099192876371959</v>
      </c>
      <c r="S2309" s="12" t="s">
        <v>28</v>
      </c>
      <c r="T2309" s="9" t="s">
        <v>859</v>
      </c>
      <c r="U2309" s="9" t="s">
        <v>95</v>
      </c>
      <c r="V2309" s="9" t="s">
        <v>859</v>
      </c>
      <c r="W2309" s="14">
        <v>2</v>
      </c>
    </row>
    <row r="2310" spans="1:23" x14ac:dyDescent="0.25">
      <c r="A2310" s="8">
        <v>2512</v>
      </c>
      <c r="B2310" s="9" t="s">
        <v>8711</v>
      </c>
      <c r="C2310" s="9" t="s">
        <v>22</v>
      </c>
      <c r="D2310" s="9" t="s">
        <v>8712</v>
      </c>
      <c r="E2310" s="18" t="s">
        <v>8713</v>
      </c>
      <c r="F2310" s="9" t="s">
        <v>8714</v>
      </c>
      <c r="G2310" s="12">
        <v>8</v>
      </c>
      <c r="H2310" s="9" t="s">
        <v>6203</v>
      </c>
      <c r="I2310" s="9" t="s">
        <v>8715</v>
      </c>
      <c r="J2310" s="12">
        <v>6</v>
      </c>
      <c r="K2310" s="13">
        <v>43970</v>
      </c>
      <c r="L2310" s="86">
        <f>(Tabla2[[#This Row],[release_year]]-'VARIANZA Y DES. EST'!$L$11)^2</f>
        <v>4.7532614447336705</v>
      </c>
      <c r="M2310" s="12">
        <v>2012</v>
      </c>
      <c r="N2310" s="9" t="s">
        <v>99</v>
      </c>
      <c r="O2310" s="9" t="s">
        <v>8553</v>
      </c>
      <c r="P2310" s="12">
        <v>93</v>
      </c>
      <c r="Q2310" s="12">
        <v>93</v>
      </c>
      <c r="R2310" s="12">
        <v>43.099192876371959</v>
      </c>
      <c r="S2310" s="12" t="s">
        <v>28</v>
      </c>
      <c r="T2310" s="9" t="s">
        <v>118</v>
      </c>
      <c r="U2310" s="9" t="s">
        <v>45</v>
      </c>
      <c r="V2310" s="9" t="s">
        <v>118</v>
      </c>
      <c r="W2310" s="14">
        <v>3</v>
      </c>
    </row>
    <row r="2311" spans="1:23" x14ac:dyDescent="0.25">
      <c r="A2311" s="8">
        <v>2563</v>
      </c>
      <c r="B2311" s="9" t="s">
        <v>8716</v>
      </c>
      <c r="C2311" s="9" t="s">
        <v>22</v>
      </c>
      <c r="D2311" s="9" t="s">
        <v>8717</v>
      </c>
      <c r="E2311" s="18" t="s">
        <v>8718</v>
      </c>
      <c r="F2311" s="9" t="s">
        <v>8719</v>
      </c>
      <c r="G2311" s="12">
        <v>10</v>
      </c>
      <c r="H2311" s="9" t="s">
        <v>518</v>
      </c>
      <c r="I2311" s="9" t="s">
        <v>8720</v>
      </c>
      <c r="J2311" s="12">
        <v>7</v>
      </c>
      <c r="K2311" s="13">
        <v>43955</v>
      </c>
      <c r="L2311" s="86">
        <f>(Tabla2[[#This Row],[release_year]]-'VARIANZA Y DES. EST'!$L$11)^2</f>
        <v>23.230495463129063</v>
      </c>
      <c r="M2311" s="12">
        <v>2019</v>
      </c>
      <c r="N2311" s="9" t="s">
        <v>99</v>
      </c>
      <c r="O2311" s="9" t="s">
        <v>8553</v>
      </c>
      <c r="P2311" s="12">
        <v>93</v>
      </c>
      <c r="Q2311" s="12">
        <v>93</v>
      </c>
      <c r="R2311" s="12">
        <v>43.099192876371959</v>
      </c>
      <c r="S2311" s="12" t="s">
        <v>28</v>
      </c>
      <c r="T2311" s="9" t="s">
        <v>111</v>
      </c>
      <c r="U2311" s="9" t="s">
        <v>30</v>
      </c>
      <c r="V2311" s="9" t="s">
        <v>111</v>
      </c>
      <c r="W2311" s="14">
        <v>2</v>
      </c>
    </row>
    <row r="2312" spans="1:23" x14ac:dyDescent="0.25">
      <c r="A2312" s="8">
        <v>2637</v>
      </c>
      <c r="B2312" s="9" t="s">
        <v>8721</v>
      </c>
      <c r="C2312" s="9" t="s">
        <v>22</v>
      </c>
      <c r="D2312" s="9" t="s">
        <v>8722</v>
      </c>
      <c r="E2312" s="18" t="s">
        <v>8723</v>
      </c>
      <c r="F2312" s="18" t="s">
        <v>8724</v>
      </c>
      <c r="G2312" s="12">
        <v>6</v>
      </c>
      <c r="H2312" s="9" t="s">
        <v>116</v>
      </c>
      <c r="I2312" s="9" t="s">
        <v>116</v>
      </c>
      <c r="J2312" s="12">
        <v>1</v>
      </c>
      <c r="K2312" s="13">
        <v>43946</v>
      </c>
      <c r="L2312" s="86">
        <f>(Tabla2[[#This Row],[release_year]]-'VARIANZA Y DES. EST'!$L$11)^2</f>
        <v>26.834446865421359</v>
      </c>
      <c r="M2312" s="12">
        <v>2009</v>
      </c>
      <c r="N2312" s="9" t="s">
        <v>35</v>
      </c>
      <c r="O2312" s="9" t="s">
        <v>8553</v>
      </c>
      <c r="P2312" s="12">
        <v>93</v>
      </c>
      <c r="Q2312" s="12">
        <v>93</v>
      </c>
      <c r="R2312" s="12">
        <v>43.099192876371959</v>
      </c>
      <c r="S2312" s="12" t="s">
        <v>28</v>
      </c>
      <c r="T2312" s="9" t="s">
        <v>8079</v>
      </c>
      <c r="U2312" s="9" t="s">
        <v>45</v>
      </c>
      <c r="V2312" s="9" t="s">
        <v>8079</v>
      </c>
      <c r="W2312" s="14">
        <v>3</v>
      </c>
    </row>
    <row r="2313" spans="1:23" x14ac:dyDescent="0.25">
      <c r="A2313" s="8">
        <v>2656</v>
      </c>
      <c r="B2313" s="9" t="s">
        <v>8725</v>
      </c>
      <c r="C2313" s="9" t="s">
        <v>22</v>
      </c>
      <c r="D2313" s="9" t="s">
        <v>8726</v>
      </c>
      <c r="E2313" s="18" t="s">
        <v>8727</v>
      </c>
      <c r="F2313" s="9" t="s">
        <v>8728</v>
      </c>
      <c r="G2313" s="12">
        <v>10</v>
      </c>
      <c r="H2313" s="9" t="s">
        <v>390</v>
      </c>
      <c r="I2313" s="9" t="s">
        <v>390</v>
      </c>
      <c r="J2313" s="12">
        <v>1</v>
      </c>
      <c r="K2313" s="13">
        <v>43943</v>
      </c>
      <c r="L2313" s="86">
        <f>(Tabla2[[#This Row],[release_year]]-'VARIANZA Y DES. EST'!$L$11)^2</f>
        <v>23.230495463129063</v>
      </c>
      <c r="M2313" s="12">
        <v>2019</v>
      </c>
      <c r="N2313" s="9" t="s">
        <v>76</v>
      </c>
      <c r="O2313" s="9" t="s">
        <v>8553</v>
      </c>
      <c r="P2313" s="12">
        <v>93</v>
      </c>
      <c r="Q2313" s="12">
        <v>93</v>
      </c>
      <c r="R2313" s="12">
        <v>43.099192876371959</v>
      </c>
      <c r="S2313" s="12" t="s">
        <v>28</v>
      </c>
      <c r="T2313" s="9" t="s">
        <v>2372</v>
      </c>
      <c r="U2313" s="9" t="s">
        <v>239</v>
      </c>
      <c r="V2313" s="9" t="s">
        <v>2372</v>
      </c>
      <c r="W2313" s="14">
        <v>2</v>
      </c>
    </row>
    <row r="2314" spans="1:23" x14ac:dyDescent="0.25">
      <c r="A2314" s="8">
        <v>2683</v>
      </c>
      <c r="B2314" s="9" t="s">
        <v>8729</v>
      </c>
      <c r="C2314" s="9" t="s">
        <v>22</v>
      </c>
      <c r="D2314" s="9" t="s">
        <v>8730</v>
      </c>
      <c r="E2314" s="9" t="s">
        <v>8731</v>
      </c>
      <c r="F2314" s="9" t="s">
        <v>8732</v>
      </c>
      <c r="G2314" s="12">
        <v>9</v>
      </c>
      <c r="H2314" s="9" t="s">
        <v>3522</v>
      </c>
      <c r="I2314" s="9" t="s">
        <v>3522</v>
      </c>
      <c r="J2314" s="12">
        <v>1</v>
      </c>
      <c r="K2314" s="13">
        <v>43936</v>
      </c>
      <c r="L2314" s="86">
        <f>(Tabla2[[#This Row],[release_year]]-'VARIANZA Y DES. EST'!$L$11)^2</f>
        <v>14.590890603358293</v>
      </c>
      <c r="M2314" s="12">
        <v>2018</v>
      </c>
      <c r="N2314" s="9" t="s">
        <v>35</v>
      </c>
      <c r="O2314" s="9" t="s">
        <v>8553</v>
      </c>
      <c r="P2314" s="12">
        <v>93</v>
      </c>
      <c r="Q2314" s="12">
        <v>93</v>
      </c>
      <c r="R2314" s="12">
        <v>43.099192876371959</v>
      </c>
      <c r="S2314" s="12" t="s">
        <v>28</v>
      </c>
      <c r="T2314" s="9" t="s">
        <v>3319</v>
      </c>
      <c r="U2314" s="9" t="s">
        <v>45</v>
      </c>
      <c r="V2314" s="9" t="s">
        <v>3319</v>
      </c>
      <c r="W2314" s="14">
        <v>3</v>
      </c>
    </row>
    <row r="2315" spans="1:23" x14ac:dyDescent="0.25">
      <c r="A2315" s="8">
        <v>2750</v>
      </c>
      <c r="B2315" s="9" t="s">
        <v>8733</v>
      </c>
      <c r="C2315" s="9" t="s">
        <v>22</v>
      </c>
      <c r="D2315" s="9" t="s">
        <v>8734</v>
      </c>
      <c r="E2315" s="18" t="s">
        <v>8735</v>
      </c>
      <c r="F2315" s="9" t="s">
        <v>8736</v>
      </c>
      <c r="G2315" s="12">
        <v>5</v>
      </c>
      <c r="H2315" s="9" t="s">
        <v>25</v>
      </c>
      <c r="I2315" s="9" t="s">
        <v>25</v>
      </c>
      <c r="J2315" s="12">
        <v>1</v>
      </c>
      <c r="K2315" s="13">
        <v>43922</v>
      </c>
      <c r="L2315" s="86">
        <f>(Tabla2[[#This Row],[release_year]]-'VARIANZA Y DES. EST'!$L$11)^2</f>
        <v>14.590890603358293</v>
      </c>
      <c r="M2315" s="12">
        <v>2018</v>
      </c>
      <c r="N2315" s="9" t="s">
        <v>1991</v>
      </c>
      <c r="O2315" s="9" t="s">
        <v>8553</v>
      </c>
      <c r="P2315" s="12">
        <v>93</v>
      </c>
      <c r="Q2315" s="12">
        <v>93</v>
      </c>
      <c r="R2315" s="12">
        <v>43.099192876371959</v>
      </c>
      <c r="S2315" s="12" t="s">
        <v>28</v>
      </c>
      <c r="T2315" s="9" t="s">
        <v>7057</v>
      </c>
      <c r="U2315" s="9" t="s">
        <v>514</v>
      </c>
      <c r="V2315" s="9" t="s">
        <v>7057</v>
      </c>
      <c r="W2315" s="14">
        <v>3</v>
      </c>
    </row>
    <row r="2316" spans="1:23" x14ac:dyDescent="0.25">
      <c r="A2316" s="8">
        <v>2787</v>
      </c>
      <c r="B2316" s="9" t="s">
        <v>8737</v>
      </c>
      <c r="C2316" s="9" t="s">
        <v>22</v>
      </c>
      <c r="D2316" s="9" t="s">
        <v>8738</v>
      </c>
      <c r="E2316" s="22" t="s">
        <v>8739</v>
      </c>
      <c r="F2316" s="23"/>
      <c r="G2316" s="12">
        <v>0</v>
      </c>
      <c r="H2316" s="9" t="s">
        <v>1064</v>
      </c>
      <c r="I2316" s="9" t="s">
        <v>1064</v>
      </c>
      <c r="J2316" s="12">
        <v>1</v>
      </c>
      <c r="K2316" s="13">
        <v>43910</v>
      </c>
      <c r="L2316" s="86">
        <f>(Tabla2[[#This Row],[release_year]]-'VARIANZA Y DES. EST'!$L$11)^2</f>
        <v>33.870100322899837</v>
      </c>
      <c r="M2316" s="12">
        <v>2020</v>
      </c>
      <c r="N2316" s="9" t="s">
        <v>35</v>
      </c>
      <c r="O2316" s="9" t="s">
        <v>8553</v>
      </c>
      <c r="P2316" s="12">
        <v>93</v>
      </c>
      <c r="Q2316" s="12">
        <v>93</v>
      </c>
      <c r="R2316" s="12">
        <v>43.099192876371959</v>
      </c>
      <c r="S2316" s="12" t="s">
        <v>28</v>
      </c>
      <c r="T2316" s="9" t="s">
        <v>171</v>
      </c>
      <c r="U2316" s="9" t="s">
        <v>57</v>
      </c>
      <c r="V2316" s="9" t="s">
        <v>171</v>
      </c>
      <c r="W2316" s="14">
        <v>3</v>
      </c>
    </row>
    <row r="2317" spans="1:23" x14ac:dyDescent="0.25">
      <c r="A2317" s="8">
        <v>2810</v>
      </c>
      <c r="B2317" s="9" t="s">
        <v>8740</v>
      </c>
      <c r="C2317" s="9" t="s">
        <v>22</v>
      </c>
      <c r="D2317" s="9" t="s">
        <v>8741</v>
      </c>
      <c r="E2317" s="18" t="s">
        <v>8742</v>
      </c>
      <c r="F2317" s="18" t="s">
        <v>8743</v>
      </c>
      <c r="G2317" s="12">
        <v>8</v>
      </c>
      <c r="H2317" s="9" t="s">
        <v>25</v>
      </c>
      <c r="I2317" s="9" t="s">
        <v>25</v>
      </c>
      <c r="J2317" s="12">
        <v>1</v>
      </c>
      <c r="K2317" s="13">
        <v>43906</v>
      </c>
      <c r="L2317" s="86">
        <f>(Tabla2[[#This Row],[release_year]]-'VARIANZA Y DES. EST'!$L$11)^2</f>
        <v>3.2471164275211517E-2</v>
      </c>
      <c r="M2317" s="12">
        <v>2014</v>
      </c>
      <c r="N2317" s="9" t="s">
        <v>1991</v>
      </c>
      <c r="O2317" s="9" t="s">
        <v>8553</v>
      </c>
      <c r="P2317" s="12">
        <v>93</v>
      </c>
      <c r="Q2317" s="12">
        <v>93</v>
      </c>
      <c r="R2317" s="12">
        <v>43.099192876371959</v>
      </c>
      <c r="S2317" s="12" t="s">
        <v>28</v>
      </c>
      <c r="T2317" s="9" t="s">
        <v>95</v>
      </c>
      <c r="U2317" s="9" t="s">
        <v>95</v>
      </c>
      <c r="V2317" s="9" t="s">
        <v>95</v>
      </c>
      <c r="W2317" s="14">
        <v>1</v>
      </c>
    </row>
    <row r="2318" spans="1:23" x14ac:dyDescent="0.25">
      <c r="A2318" s="8">
        <v>2866</v>
      </c>
      <c r="B2318" s="9" t="s">
        <v>8744</v>
      </c>
      <c r="C2318" s="9" t="s">
        <v>22</v>
      </c>
      <c r="D2318" s="9" t="s">
        <v>8745</v>
      </c>
      <c r="E2318" s="9" t="s">
        <v>8746</v>
      </c>
      <c r="F2318" s="9" t="s">
        <v>8747</v>
      </c>
      <c r="G2318" s="12">
        <v>19</v>
      </c>
      <c r="H2318" s="9" t="s">
        <v>231</v>
      </c>
      <c r="I2318" s="9" t="s">
        <v>231</v>
      </c>
      <c r="J2318" s="12">
        <v>1</v>
      </c>
      <c r="K2318" s="13">
        <v>43891</v>
      </c>
      <c r="L2318" s="86">
        <f>(Tabla2[[#This Row],[release_year]]-'VARIANZA Y DES. EST'!$L$11)^2</f>
        <v>14.590890603358293</v>
      </c>
      <c r="M2318" s="12">
        <v>2018</v>
      </c>
      <c r="N2318" s="9" t="s">
        <v>76</v>
      </c>
      <c r="O2318" s="9" t="s">
        <v>8553</v>
      </c>
      <c r="P2318" s="12">
        <v>93</v>
      </c>
      <c r="Q2318" s="12">
        <v>93</v>
      </c>
      <c r="R2318" s="12">
        <v>43.099192876371959</v>
      </c>
      <c r="S2318" s="12" t="s">
        <v>28</v>
      </c>
      <c r="T2318" s="9" t="s">
        <v>105</v>
      </c>
      <c r="U2318" s="9" t="s">
        <v>57</v>
      </c>
      <c r="V2318" s="9" t="s">
        <v>105</v>
      </c>
      <c r="W2318" s="14">
        <v>2</v>
      </c>
    </row>
    <row r="2319" spans="1:23" x14ac:dyDescent="0.25">
      <c r="A2319" s="8">
        <v>2902</v>
      </c>
      <c r="B2319" s="9" t="s">
        <v>8748</v>
      </c>
      <c r="C2319" s="9" t="s">
        <v>22</v>
      </c>
      <c r="D2319" s="9" t="s">
        <v>8749</v>
      </c>
      <c r="E2319" s="20" t="s">
        <v>8750</v>
      </c>
      <c r="F2319" s="21"/>
      <c r="G2319" s="12">
        <v>0</v>
      </c>
      <c r="H2319" s="9" t="s">
        <v>8751</v>
      </c>
      <c r="I2319" s="9" t="s">
        <v>8752</v>
      </c>
      <c r="J2319" s="12">
        <v>2</v>
      </c>
      <c r="K2319" s="13">
        <v>43881</v>
      </c>
      <c r="L2319" s="86">
        <f>(Tabla2[[#This Row],[release_year]]-'VARIANZA Y DES. EST'!$L$11)^2</f>
        <v>14.590890603358293</v>
      </c>
      <c r="M2319" s="12">
        <v>2018</v>
      </c>
      <c r="N2319" s="9" t="s">
        <v>82</v>
      </c>
      <c r="O2319" s="9" t="s">
        <v>8553</v>
      </c>
      <c r="P2319" s="12">
        <v>93</v>
      </c>
      <c r="Q2319" s="12">
        <v>93</v>
      </c>
      <c r="R2319" s="12">
        <v>43.099192876371959</v>
      </c>
      <c r="S2319" s="12" t="s">
        <v>28</v>
      </c>
      <c r="T2319" s="9" t="s">
        <v>1190</v>
      </c>
      <c r="U2319" s="9" t="s">
        <v>30</v>
      </c>
      <c r="V2319" s="9" t="s">
        <v>1190</v>
      </c>
      <c r="W2319" s="14">
        <v>3</v>
      </c>
    </row>
    <row r="2320" spans="1:23" x14ac:dyDescent="0.25">
      <c r="A2320" s="8">
        <v>2908</v>
      </c>
      <c r="B2320" s="9" t="s">
        <v>8753</v>
      </c>
      <c r="C2320" s="9" t="s">
        <v>22</v>
      </c>
      <c r="D2320" s="9" t="s">
        <v>8754</v>
      </c>
      <c r="E2320" s="18" t="s">
        <v>8755</v>
      </c>
      <c r="F2320" s="18" t="s">
        <v>8756</v>
      </c>
      <c r="G2320" s="12">
        <v>11</v>
      </c>
      <c r="H2320" s="9" t="s">
        <v>25</v>
      </c>
      <c r="I2320" s="9" t="s">
        <v>25</v>
      </c>
      <c r="J2320" s="12">
        <v>1</v>
      </c>
      <c r="K2320" s="13">
        <v>43877</v>
      </c>
      <c r="L2320" s="86">
        <f>(Tabla2[[#This Row],[release_year]]-'VARIANZA Y DES. EST'!$L$11)^2</f>
        <v>3.3116808838167522</v>
      </c>
      <c r="M2320" s="12">
        <v>2016</v>
      </c>
      <c r="N2320" s="9" t="s">
        <v>1991</v>
      </c>
      <c r="O2320" s="9" t="s">
        <v>8553</v>
      </c>
      <c r="P2320" s="12">
        <v>93</v>
      </c>
      <c r="Q2320" s="12">
        <v>93</v>
      </c>
      <c r="R2320" s="12">
        <v>43.099192876371959</v>
      </c>
      <c r="S2320" s="12" t="s">
        <v>28</v>
      </c>
      <c r="T2320" s="9" t="s">
        <v>2709</v>
      </c>
      <c r="U2320" s="9" t="s">
        <v>45</v>
      </c>
      <c r="V2320" s="9" t="s">
        <v>2709</v>
      </c>
      <c r="W2320" s="14">
        <v>2</v>
      </c>
    </row>
    <row r="2321" spans="1:23" x14ac:dyDescent="0.25">
      <c r="A2321" s="8">
        <v>2909</v>
      </c>
      <c r="B2321" s="9" t="s">
        <v>8757</v>
      </c>
      <c r="C2321" s="9" t="s">
        <v>22</v>
      </c>
      <c r="D2321" s="9" t="s">
        <v>8758</v>
      </c>
      <c r="E2321" s="18" t="s">
        <v>8759</v>
      </c>
      <c r="F2321" s="9" t="s">
        <v>8760</v>
      </c>
      <c r="G2321" s="12">
        <v>8</v>
      </c>
      <c r="H2321" s="9" t="s">
        <v>25</v>
      </c>
      <c r="I2321" s="9" t="s">
        <v>25</v>
      </c>
      <c r="J2321" s="12">
        <v>1</v>
      </c>
      <c r="K2321" s="13">
        <v>43877</v>
      </c>
      <c r="L2321" s="86">
        <f>(Tabla2[[#This Row],[release_year]]-'VARIANZA Y DES. EST'!$L$11)^2</f>
        <v>3.3116808838167522</v>
      </c>
      <c r="M2321" s="12">
        <v>2016</v>
      </c>
      <c r="N2321" s="9" t="s">
        <v>43</v>
      </c>
      <c r="O2321" s="9" t="s">
        <v>8553</v>
      </c>
      <c r="P2321" s="12">
        <v>93</v>
      </c>
      <c r="Q2321" s="12">
        <v>93</v>
      </c>
      <c r="R2321" s="12">
        <v>43.099192876371959</v>
      </c>
      <c r="S2321" s="12" t="s">
        <v>28</v>
      </c>
      <c r="T2321" s="9" t="s">
        <v>3389</v>
      </c>
      <c r="U2321" s="9" t="s">
        <v>514</v>
      </c>
      <c r="V2321" s="9" t="s">
        <v>3389</v>
      </c>
      <c r="W2321" s="14">
        <v>2</v>
      </c>
    </row>
    <row r="2322" spans="1:23" x14ac:dyDescent="0.25">
      <c r="A2322" s="8">
        <v>2974</v>
      </c>
      <c r="B2322" s="9" t="s">
        <v>8761</v>
      </c>
      <c r="C2322" s="9" t="s">
        <v>22</v>
      </c>
      <c r="D2322" s="9" t="s">
        <v>8762</v>
      </c>
      <c r="E2322" s="9" t="s">
        <v>8763</v>
      </c>
      <c r="F2322" s="9" t="s">
        <v>8764</v>
      </c>
      <c r="G2322" s="12">
        <v>12</v>
      </c>
      <c r="H2322" s="9" t="s">
        <v>175</v>
      </c>
      <c r="I2322" s="9" t="s">
        <v>175</v>
      </c>
      <c r="J2322" s="12">
        <v>1</v>
      </c>
      <c r="K2322" s="13">
        <v>43861</v>
      </c>
      <c r="L2322" s="86">
        <f>(Tabla2[[#This Row],[release_year]]-'VARIANZA Y DES. EST'!$L$11)^2</f>
        <v>7.9512857435875226</v>
      </c>
      <c r="M2322" s="12">
        <v>2017</v>
      </c>
      <c r="N2322" s="9" t="s">
        <v>35</v>
      </c>
      <c r="O2322" s="9" t="s">
        <v>8553</v>
      </c>
      <c r="P2322" s="12">
        <v>93</v>
      </c>
      <c r="Q2322" s="12">
        <v>93</v>
      </c>
      <c r="R2322" s="12">
        <v>43.099192876371959</v>
      </c>
      <c r="S2322" s="12" t="s">
        <v>28</v>
      </c>
      <c r="T2322" s="9" t="s">
        <v>94</v>
      </c>
      <c r="U2322" s="9" t="s">
        <v>95</v>
      </c>
      <c r="V2322" s="9" t="s">
        <v>94</v>
      </c>
      <c r="W2322" s="14">
        <v>3</v>
      </c>
    </row>
    <row r="2323" spans="1:23" x14ac:dyDescent="0.25">
      <c r="A2323" s="8">
        <v>3180</v>
      </c>
      <c r="B2323" s="9" t="s">
        <v>8765</v>
      </c>
      <c r="C2323" s="9" t="s">
        <v>22</v>
      </c>
      <c r="D2323" s="9" t="s">
        <v>8766</v>
      </c>
      <c r="E2323" s="9" t="s">
        <v>8166</v>
      </c>
      <c r="F2323" s="9" t="s">
        <v>8767</v>
      </c>
      <c r="G2323" s="12">
        <v>8</v>
      </c>
      <c r="H2323" s="9" t="s">
        <v>126</v>
      </c>
      <c r="I2323" s="9" t="s">
        <v>5307</v>
      </c>
      <c r="J2323" s="12">
        <v>2</v>
      </c>
      <c r="K2323" s="13">
        <v>43805</v>
      </c>
      <c r="L2323" s="86">
        <f>(Tabla2[[#This Row],[release_year]]-'VARIANZA Y DES. EST'!$L$11)^2</f>
        <v>7.9512857435875226</v>
      </c>
      <c r="M2323" s="12">
        <v>2017</v>
      </c>
      <c r="N2323" s="9" t="s">
        <v>82</v>
      </c>
      <c r="O2323" s="9" t="s">
        <v>8553</v>
      </c>
      <c r="P2323" s="12">
        <v>93</v>
      </c>
      <c r="Q2323" s="12">
        <v>93</v>
      </c>
      <c r="R2323" s="12">
        <v>43.099192876371959</v>
      </c>
      <c r="S2323" s="12" t="s">
        <v>28</v>
      </c>
      <c r="T2323" s="9" t="s">
        <v>2492</v>
      </c>
      <c r="U2323" s="9" t="s">
        <v>95</v>
      </c>
      <c r="V2323" s="9" t="s">
        <v>2492</v>
      </c>
      <c r="W2323" s="14">
        <v>3</v>
      </c>
    </row>
    <row r="2324" spans="1:23" x14ac:dyDescent="0.25">
      <c r="A2324" s="8">
        <v>3191</v>
      </c>
      <c r="B2324" s="9" t="s">
        <v>8768</v>
      </c>
      <c r="C2324" s="9" t="s">
        <v>22</v>
      </c>
      <c r="D2324" s="9" t="s">
        <v>8769</v>
      </c>
      <c r="E2324" s="9" t="s">
        <v>8770</v>
      </c>
      <c r="F2324" s="9" t="s">
        <v>8771</v>
      </c>
      <c r="G2324" s="12">
        <v>7</v>
      </c>
      <c r="H2324" s="9" t="s">
        <v>25</v>
      </c>
      <c r="I2324" s="9" t="s">
        <v>25</v>
      </c>
      <c r="J2324" s="12">
        <v>1</v>
      </c>
      <c r="K2324" s="13">
        <v>43800</v>
      </c>
      <c r="L2324" s="86">
        <f>(Tabla2[[#This Row],[release_year]]-'VARIANZA Y DES. EST'!$L$11)^2</f>
        <v>3.2471164275211517E-2</v>
      </c>
      <c r="M2324" s="12">
        <v>2014</v>
      </c>
      <c r="N2324" s="9" t="s">
        <v>1991</v>
      </c>
      <c r="O2324" s="9" t="s">
        <v>8553</v>
      </c>
      <c r="P2324" s="12">
        <v>93</v>
      </c>
      <c r="Q2324" s="12">
        <v>93</v>
      </c>
      <c r="R2324" s="12">
        <v>43.099192876371959</v>
      </c>
      <c r="S2324" s="12" t="s">
        <v>28</v>
      </c>
      <c r="T2324" s="9" t="s">
        <v>2709</v>
      </c>
      <c r="U2324" s="9" t="s">
        <v>45</v>
      </c>
      <c r="V2324" s="9" t="s">
        <v>2709</v>
      </c>
      <c r="W2324" s="14">
        <v>2</v>
      </c>
    </row>
    <row r="2325" spans="1:23" x14ac:dyDescent="0.25">
      <c r="A2325" s="8">
        <v>3218</v>
      </c>
      <c r="B2325" s="9" t="s">
        <v>8772</v>
      </c>
      <c r="C2325" s="9" t="s">
        <v>22</v>
      </c>
      <c r="D2325" s="9" t="s">
        <v>8773</v>
      </c>
      <c r="E2325" s="9" t="s">
        <v>8774</v>
      </c>
      <c r="F2325" s="9" t="s">
        <v>8775</v>
      </c>
      <c r="G2325" s="12">
        <v>4</v>
      </c>
      <c r="H2325" s="9" t="s">
        <v>175</v>
      </c>
      <c r="I2325" s="9" t="s">
        <v>175</v>
      </c>
      <c r="J2325" s="12">
        <v>1</v>
      </c>
      <c r="K2325" s="16">
        <v>43798</v>
      </c>
      <c r="L2325" s="86">
        <f>(Tabla2[[#This Row],[release_year]]-'VARIANZA Y DES. EST'!$L$11)^2</f>
        <v>14.590890603358293</v>
      </c>
      <c r="M2325" s="12">
        <v>2018</v>
      </c>
      <c r="N2325" s="9" t="s">
        <v>35</v>
      </c>
      <c r="O2325" s="9" t="s">
        <v>8553</v>
      </c>
      <c r="P2325" s="12">
        <v>93</v>
      </c>
      <c r="Q2325" s="12">
        <v>93</v>
      </c>
      <c r="R2325" s="12">
        <v>43.099192876371959</v>
      </c>
      <c r="S2325" s="12" t="s">
        <v>28</v>
      </c>
      <c r="T2325" s="9" t="s">
        <v>460</v>
      </c>
      <c r="U2325" s="9" t="s">
        <v>45</v>
      </c>
      <c r="V2325" s="9" t="s">
        <v>460</v>
      </c>
      <c r="W2325" s="14">
        <v>3</v>
      </c>
    </row>
    <row r="2326" spans="1:23" x14ac:dyDescent="0.25">
      <c r="A2326" s="8">
        <v>3249</v>
      </c>
      <c r="B2326" s="9" t="s">
        <v>8776</v>
      </c>
      <c r="C2326" s="9" t="s">
        <v>22</v>
      </c>
      <c r="D2326" s="9" t="s">
        <v>8777</v>
      </c>
      <c r="E2326" s="18" t="s">
        <v>8778</v>
      </c>
      <c r="F2326" s="9" t="s">
        <v>8779</v>
      </c>
      <c r="G2326" s="12">
        <v>8</v>
      </c>
      <c r="H2326" s="9" t="s">
        <v>25</v>
      </c>
      <c r="I2326" s="9" t="s">
        <v>25</v>
      </c>
      <c r="J2326" s="12">
        <v>1</v>
      </c>
      <c r="K2326" s="16">
        <v>43790</v>
      </c>
      <c r="L2326" s="86">
        <f>(Tabla2[[#This Row],[release_year]]-'VARIANZA Y DES. EST'!$L$11)^2</f>
        <v>23.230495463129063</v>
      </c>
      <c r="M2326" s="12">
        <v>2019</v>
      </c>
      <c r="N2326" s="9" t="s">
        <v>35</v>
      </c>
      <c r="O2326" s="9" t="s">
        <v>8553</v>
      </c>
      <c r="P2326" s="12">
        <v>93</v>
      </c>
      <c r="Q2326" s="12">
        <v>93</v>
      </c>
      <c r="R2326" s="12">
        <v>43.099192876371959</v>
      </c>
      <c r="S2326" s="12" t="s">
        <v>28</v>
      </c>
      <c r="T2326" s="9" t="s">
        <v>6817</v>
      </c>
      <c r="U2326" s="9" t="s">
        <v>30</v>
      </c>
      <c r="V2326" s="9" t="s">
        <v>6817</v>
      </c>
      <c r="W2326" s="14">
        <v>3</v>
      </c>
    </row>
    <row r="2327" spans="1:23" x14ac:dyDescent="0.25">
      <c r="A2327" s="8">
        <v>3260</v>
      </c>
      <c r="B2327" s="9" t="s">
        <v>8780</v>
      </c>
      <c r="C2327" s="9" t="s">
        <v>22</v>
      </c>
      <c r="D2327" s="9" t="s">
        <v>8781</v>
      </c>
      <c r="E2327" s="22" t="s">
        <v>8782</v>
      </c>
      <c r="F2327" s="23"/>
      <c r="G2327" s="12">
        <v>0</v>
      </c>
      <c r="H2327" s="9" t="s">
        <v>8783</v>
      </c>
      <c r="I2327" s="9" t="s">
        <v>8784</v>
      </c>
      <c r="J2327" s="12">
        <v>3</v>
      </c>
      <c r="K2327" s="16">
        <v>43785</v>
      </c>
      <c r="L2327" s="86">
        <f>(Tabla2[[#This Row],[release_year]]-'VARIANZA Y DES. EST'!$L$11)^2</f>
        <v>23.230495463129063</v>
      </c>
      <c r="M2327" s="12">
        <v>2019</v>
      </c>
      <c r="N2327" s="9" t="s">
        <v>76</v>
      </c>
      <c r="O2327" s="9" t="s">
        <v>8553</v>
      </c>
      <c r="P2327" s="12">
        <v>93</v>
      </c>
      <c r="Q2327" s="12">
        <v>93</v>
      </c>
      <c r="R2327" s="12">
        <v>43.099192876371959</v>
      </c>
      <c r="S2327" s="12" t="s">
        <v>28</v>
      </c>
      <c r="T2327" s="9" t="s">
        <v>4337</v>
      </c>
      <c r="U2327" s="9" t="s">
        <v>38</v>
      </c>
      <c r="V2327" s="9" t="s">
        <v>4337</v>
      </c>
      <c r="W2327" s="14">
        <v>3</v>
      </c>
    </row>
    <row r="2328" spans="1:23" x14ac:dyDescent="0.25">
      <c r="A2328" s="8">
        <v>3297</v>
      </c>
      <c r="B2328" s="9" t="s">
        <v>8785</v>
      </c>
      <c r="C2328" s="9" t="s">
        <v>22</v>
      </c>
      <c r="D2328" s="9" t="s">
        <v>8786</v>
      </c>
      <c r="E2328" s="18" t="s">
        <v>8787</v>
      </c>
      <c r="F2328" s="18" t="s">
        <v>8788</v>
      </c>
      <c r="G2328" s="12">
        <v>15</v>
      </c>
      <c r="H2328" s="9" t="s">
        <v>25</v>
      </c>
      <c r="I2328" s="9" t="s">
        <v>25</v>
      </c>
      <c r="J2328" s="12">
        <v>1</v>
      </c>
      <c r="K2328" s="13">
        <v>43777</v>
      </c>
      <c r="L2328" s="86">
        <f>(Tabla2[[#This Row],[release_year]]-'VARIANZA Y DES. EST'!$L$11)^2</f>
        <v>23.230495463129063</v>
      </c>
      <c r="M2328" s="12">
        <v>2019</v>
      </c>
      <c r="N2328" s="9" t="s">
        <v>43</v>
      </c>
      <c r="O2328" s="9" t="s">
        <v>8553</v>
      </c>
      <c r="P2328" s="12">
        <v>93</v>
      </c>
      <c r="Q2328" s="12">
        <v>93</v>
      </c>
      <c r="R2328" s="12">
        <v>43.099192876371959</v>
      </c>
      <c r="S2328" s="12" t="s">
        <v>28</v>
      </c>
      <c r="T2328" s="9" t="s">
        <v>7808</v>
      </c>
      <c r="U2328" s="9" t="s">
        <v>95</v>
      </c>
      <c r="V2328" s="9" t="s">
        <v>7808</v>
      </c>
      <c r="W2328" s="14">
        <v>3</v>
      </c>
    </row>
    <row r="2329" spans="1:23" x14ac:dyDescent="0.25">
      <c r="A2329" s="8">
        <v>3538</v>
      </c>
      <c r="B2329" s="9" t="s">
        <v>8789</v>
      </c>
      <c r="C2329" s="9" t="s">
        <v>22</v>
      </c>
      <c r="D2329" s="9" t="s">
        <v>8790</v>
      </c>
      <c r="E2329" s="18" t="s">
        <v>8791</v>
      </c>
      <c r="F2329" s="9" t="s">
        <v>8792</v>
      </c>
      <c r="G2329" s="12">
        <v>6</v>
      </c>
      <c r="H2329" s="9" t="s">
        <v>518</v>
      </c>
      <c r="I2329" s="9" t="s">
        <v>518</v>
      </c>
      <c r="J2329" s="12">
        <v>1</v>
      </c>
      <c r="K2329" s="13">
        <v>43712</v>
      </c>
      <c r="L2329" s="86">
        <f>(Tabla2[[#This Row],[release_year]]-'VARIANZA Y DES. EST'!$L$11)^2</f>
        <v>23.230495463129063</v>
      </c>
      <c r="M2329" s="12">
        <v>2019</v>
      </c>
      <c r="N2329" s="9" t="s">
        <v>35</v>
      </c>
      <c r="O2329" s="9" t="s">
        <v>8553</v>
      </c>
      <c r="P2329" s="12">
        <v>93</v>
      </c>
      <c r="Q2329" s="12">
        <v>93</v>
      </c>
      <c r="R2329" s="12">
        <v>43.099192876371959</v>
      </c>
      <c r="S2329" s="12" t="s">
        <v>28</v>
      </c>
      <c r="T2329" s="9" t="s">
        <v>2492</v>
      </c>
      <c r="U2329" s="9" t="s">
        <v>95</v>
      </c>
      <c r="V2329" s="9" t="s">
        <v>2492</v>
      </c>
      <c r="W2329" s="14">
        <v>3</v>
      </c>
    </row>
    <row r="2330" spans="1:23" x14ac:dyDescent="0.25">
      <c r="A2330" s="8">
        <v>3596</v>
      </c>
      <c r="B2330" s="9" t="s">
        <v>8793</v>
      </c>
      <c r="C2330" s="9" t="s">
        <v>22</v>
      </c>
      <c r="D2330" s="9" t="s">
        <v>8794</v>
      </c>
      <c r="E2330" s="18" t="s">
        <v>8795</v>
      </c>
      <c r="F2330" s="9" t="s">
        <v>8796</v>
      </c>
      <c r="G2330" s="12">
        <v>1</v>
      </c>
      <c r="H2330" s="9" t="s">
        <v>25</v>
      </c>
      <c r="I2330" s="9" t="s">
        <v>25</v>
      </c>
      <c r="J2330" s="12">
        <v>1</v>
      </c>
      <c r="K2330" s="13">
        <v>43690</v>
      </c>
      <c r="L2330" s="86">
        <f>(Tabla2[[#This Row],[release_year]]-'VARIANZA Y DES. EST'!$L$11)^2</f>
        <v>23.230495463129063</v>
      </c>
      <c r="M2330" s="12">
        <v>2019</v>
      </c>
      <c r="N2330" s="9" t="s">
        <v>76</v>
      </c>
      <c r="O2330" s="9" t="s">
        <v>8553</v>
      </c>
      <c r="P2330" s="12">
        <v>93</v>
      </c>
      <c r="Q2330" s="12">
        <v>93</v>
      </c>
      <c r="R2330" s="12">
        <v>43.099192876371959</v>
      </c>
      <c r="S2330" s="12" t="s">
        <v>28</v>
      </c>
      <c r="T2330" s="9" t="s">
        <v>83</v>
      </c>
      <c r="U2330" s="9" t="s">
        <v>57</v>
      </c>
      <c r="V2330" s="9" t="s">
        <v>83</v>
      </c>
      <c r="W2330" s="14">
        <v>2</v>
      </c>
    </row>
    <row r="2331" spans="1:23" x14ac:dyDescent="0.25">
      <c r="A2331" s="8">
        <v>3642</v>
      </c>
      <c r="B2331" s="9" t="s">
        <v>8797</v>
      </c>
      <c r="C2331" s="9" t="s">
        <v>22</v>
      </c>
      <c r="D2331" s="9" t="s">
        <v>8798</v>
      </c>
      <c r="E2331" s="9" t="s">
        <v>8799</v>
      </c>
      <c r="F2331" s="9" t="s">
        <v>8800</v>
      </c>
      <c r="G2331" s="12">
        <v>5</v>
      </c>
      <c r="H2331" s="9" t="s">
        <v>1064</v>
      </c>
      <c r="I2331" s="9" t="s">
        <v>1064</v>
      </c>
      <c r="J2331" s="12">
        <v>1</v>
      </c>
      <c r="K2331" s="13">
        <v>43672</v>
      </c>
      <c r="L2331" s="86">
        <f>(Tabla2[[#This Row],[release_year]]-'VARIANZA Y DES. EST'!$L$11)^2</f>
        <v>23.230495463129063</v>
      </c>
      <c r="M2331" s="12">
        <v>2019</v>
      </c>
      <c r="N2331" s="9" t="s">
        <v>76</v>
      </c>
      <c r="O2331" s="9" t="s">
        <v>8553</v>
      </c>
      <c r="P2331" s="12">
        <v>93</v>
      </c>
      <c r="Q2331" s="12">
        <v>93</v>
      </c>
      <c r="R2331" s="12">
        <v>43.099192876371959</v>
      </c>
      <c r="S2331" s="12" t="s">
        <v>28</v>
      </c>
      <c r="T2331" s="9" t="s">
        <v>118</v>
      </c>
      <c r="U2331" s="9" t="s">
        <v>45</v>
      </c>
      <c r="V2331" s="9" t="s">
        <v>118</v>
      </c>
      <c r="W2331" s="14">
        <v>3</v>
      </c>
    </row>
    <row r="2332" spans="1:23" x14ac:dyDescent="0.25">
      <c r="A2332" s="8">
        <v>4060</v>
      </c>
      <c r="B2332" s="9" t="s">
        <v>8801</v>
      </c>
      <c r="C2332" s="9" t="s">
        <v>22</v>
      </c>
      <c r="D2332" s="9" t="s">
        <v>8802</v>
      </c>
      <c r="E2332" s="18" t="s">
        <v>8803</v>
      </c>
      <c r="F2332" s="9" t="s">
        <v>8804</v>
      </c>
      <c r="G2332" s="12">
        <v>9</v>
      </c>
      <c r="H2332" s="9" t="s">
        <v>25</v>
      </c>
      <c r="I2332" s="9" t="s">
        <v>1078</v>
      </c>
      <c r="J2332" s="12">
        <v>2</v>
      </c>
      <c r="K2332" s="13">
        <v>43525</v>
      </c>
      <c r="L2332" s="86">
        <f>(Tabla2[[#This Row],[release_year]]-'VARIANZA Y DES. EST'!$L$11)^2</f>
        <v>14.590890603358293</v>
      </c>
      <c r="M2332" s="12">
        <v>2018</v>
      </c>
      <c r="N2332" s="9" t="s">
        <v>35</v>
      </c>
      <c r="O2332" s="9" t="s">
        <v>8553</v>
      </c>
      <c r="P2332" s="12">
        <v>93</v>
      </c>
      <c r="Q2332" s="12">
        <v>93</v>
      </c>
      <c r="R2332" s="12">
        <v>43.099192876371959</v>
      </c>
      <c r="S2332" s="12" t="s">
        <v>28</v>
      </c>
      <c r="T2332" s="9" t="s">
        <v>4796</v>
      </c>
      <c r="U2332" s="9" t="s">
        <v>514</v>
      </c>
      <c r="V2332" s="9" t="s">
        <v>4796</v>
      </c>
      <c r="W2332" s="14">
        <v>3</v>
      </c>
    </row>
    <row r="2333" spans="1:23" x14ac:dyDescent="0.25">
      <c r="A2333" s="8">
        <v>4135</v>
      </c>
      <c r="B2333" s="9" t="s">
        <v>8805</v>
      </c>
      <c r="C2333" s="9" t="s">
        <v>22</v>
      </c>
      <c r="D2333" s="9" t="s">
        <v>8806</v>
      </c>
      <c r="E2333" s="18" t="s">
        <v>8807</v>
      </c>
      <c r="F2333" s="9" t="s">
        <v>8808</v>
      </c>
      <c r="G2333" s="12">
        <v>8</v>
      </c>
      <c r="H2333" s="9" t="s">
        <v>518</v>
      </c>
      <c r="I2333" s="9" t="s">
        <v>518</v>
      </c>
      <c r="J2333" s="12">
        <v>1</v>
      </c>
      <c r="K2333" s="13">
        <v>43498</v>
      </c>
      <c r="L2333" s="86">
        <f>(Tabla2[[#This Row],[release_year]]-'VARIANZA Y DES. EST'!$L$11)^2</f>
        <v>7.9512857435875226</v>
      </c>
      <c r="M2333" s="12">
        <v>2017</v>
      </c>
      <c r="N2333" s="9" t="s">
        <v>35</v>
      </c>
      <c r="O2333" s="9" t="s">
        <v>8553</v>
      </c>
      <c r="P2333" s="12">
        <v>93</v>
      </c>
      <c r="Q2333" s="12">
        <v>93</v>
      </c>
      <c r="R2333" s="12">
        <v>43.099192876371959</v>
      </c>
      <c r="S2333" s="12" t="s">
        <v>28</v>
      </c>
      <c r="T2333" s="9" t="s">
        <v>118</v>
      </c>
      <c r="U2333" s="9" t="s">
        <v>45</v>
      </c>
      <c r="V2333" s="9" t="s">
        <v>118</v>
      </c>
      <c r="W2333" s="14">
        <v>3</v>
      </c>
    </row>
    <row r="2334" spans="1:23" x14ac:dyDescent="0.25">
      <c r="A2334" s="8">
        <v>4352</v>
      </c>
      <c r="B2334" s="9" t="s">
        <v>8809</v>
      </c>
      <c r="C2334" s="9" t="s">
        <v>22</v>
      </c>
      <c r="D2334" s="9" t="s">
        <v>8810</v>
      </c>
      <c r="E2334" s="18" t="s">
        <v>5041</v>
      </c>
      <c r="F2334" s="9" t="s">
        <v>8811</v>
      </c>
      <c r="G2334" s="12">
        <v>14</v>
      </c>
      <c r="H2334" s="9" t="s">
        <v>25</v>
      </c>
      <c r="I2334" s="9" t="s">
        <v>25</v>
      </c>
      <c r="J2334" s="12">
        <v>1</v>
      </c>
      <c r="K2334" s="16">
        <v>43434</v>
      </c>
      <c r="L2334" s="86">
        <f>(Tabla2[[#This Row],[release_year]]-'VARIANZA Y DES. EST'!$L$11)^2</f>
        <v>14.590890603358293</v>
      </c>
      <c r="M2334" s="12">
        <v>2018</v>
      </c>
      <c r="N2334" s="9" t="s">
        <v>82</v>
      </c>
      <c r="O2334" s="9" t="s">
        <v>8553</v>
      </c>
      <c r="P2334" s="12">
        <v>93</v>
      </c>
      <c r="Q2334" s="12">
        <v>93</v>
      </c>
      <c r="R2334" s="12">
        <v>43.099192876371959</v>
      </c>
      <c r="S2334" s="12" t="s">
        <v>28</v>
      </c>
      <c r="T2334" s="9" t="s">
        <v>5043</v>
      </c>
      <c r="U2334" s="9" t="s">
        <v>30</v>
      </c>
      <c r="V2334" s="9" t="s">
        <v>5043</v>
      </c>
      <c r="W2334" s="14">
        <v>3</v>
      </c>
    </row>
    <row r="2335" spans="1:23" x14ac:dyDescent="0.25">
      <c r="A2335" s="8">
        <v>4461</v>
      </c>
      <c r="B2335" s="9" t="s">
        <v>8812</v>
      </c>
      <c r="C2335" s="9" t="s">
        <v>22</v>
      </c>
      <c r="D2335" s="9" t="s">
        <v>8813</v>
      </c>
      <c r="E2335" s="18" t="s">
        <v>3433</v>
      </c>
      <c r="F2335" s="9" t="s">
        <v>3434</v>
      </c>
      <c r="G2335" s="12">
        <v>1</v>
      </c>
      <c r="H2335" s="9" t="s">
        <v>25</v>
      </c>
      <c r="I2335" s="9" t="s">
        <v>25</v>
      </c>
      <c r="J2335" s="12">
        <v>1</v>
      </c>
      <c r="K2335" s="13">
        <v>43405</v>
      </c>
      <c r="L2335" s="86">
        <f>(Tabla2[[#This Row],[release_year]]-'VARIANZA Y DES. EST'!$L$11)^2</f>
        <v>0.67207602404598188</v>
      </c>
      <c r="M2335" s="12">
        <v>2015</v>
      </c>
      <c r="N2335" s="9" t="s">
        <v>76</v>
      </c>
      <c r="O2335" s="9" t="s">
        <v>8553</v>
      </c>
      <c r="P2335" s="12">
        <v>93</v>
      </c>
      <c r="Q2335" s="12">
        <v>93</v>
      </c>
      <c r="R2335" s="12">
        <v>43.099192876371959</v>
      </c>
      <c r="S2335" s="12" t="s">
        <v>28</v>
      </c>
      <c r="T2335" s="9" t="s">
        <v>477</v>
      </c>
      <c r="U2335" s="9" t="s">
        <v>477</v>
      </c>
      <c r="V2335" s="9" t="s">
        <v>477</v>
      </c>
      <c r="W2335" s="14">
        <v>1</v>
      </c>
    </row>
    <row r="2336" spans="1:23" x14ac:dyDescent="0.25">
      <c r="A2336" s="8">
        <v>4481</v>
      </c>
      <c r="B2336" s="9" t="s">
        <v>8814</v>
      </c>
      <c r="C2336" s="9" t="s">
        <v>22</v>
      </c>
      <c r="D2336" s="9" t="s">
        <v>8815</v>
      </c>
      <c r="E2336" s="18" t="s">
        <v>8795</v>
      </c>
      <c r="F2336" s="9" t="s">
        <v>8816</v>
      </c>
      <c r="G2336" s="12">
        <v>1</v>
      </c>
      <c r="H2336" s="9" t="s">
        <v>25</v>
      </c>
      <c r="I2336" s="9" t="s">
        <v>25</v>
      </c>
      <c r="J2336" s="12">
        <v>1</v>
      </c>
      <c r="K2336" s="16">
        <v>43398</v>
      </c>
      <c r="L2336" s="86">
        <f>(Tabla2[[#This Row],[release_year]]-'VARIANZA Y DES. EST'!$L$11)^2</f>
        <v>14.590890603358293</v>
      </c>
      <c r="M2336" s="12">
        <v>2018</v>
      </c>
      <c r="N2336" s="9" t="s">
        <v>76</v>
      </c>
      <c r="O2336" s="9" t="s">
        <v>8553</v>
      </c>
      <c r="P2336" s="12">
        <v>93</v>
      </c>
      <c r="Q2336" s="12">
        <v>93</v>
      </c>
      <c r="R2336" s="12">
        <v>43.099192876371959</v>
      </c>
      <c r="S2336" s="12" t="s">
        <v>28</v>
      </c>
      <c r="T2336" s="9" t="s">
        <v>57</v>
      </c>
      <c r="U2336" s="9" t="s">
        <v>57</v>
      </c>
      <c r="V2336" s="9" t="s">
        <v>57</v>
      </c>
      <c r="W2336" s="14">
        <v>1</v>
      </c>
    </row>
    <row r="2337" spans="1:23" x14ac:dyDescent="0.25">
      <c r="A2337" s="8">
        <v>4758</v>
      </c>
      <c r="B2337" s="9" t="s">
        <v>8817</v>
      </c>
      <c r="C2337" s="9" t="s">
        <v>22</v>
      </c>
      <c r="D2337" s="9" t="s">
        <v>8818</v>
      </c>
      <c r="E2337" s="9" t="s">
        <v>8819</v>
      </c>
      <c r="F2337" s="9" t="s">
        <v>8820</v>
      </c>
      <c r="G2337" s="12">
        <v>7</v>
      </c>
      <c r="H2337" s="9" t="s">
        <v>390</v>
      </c>
      <c r="I2337" s="9" t="s">
        <v>390</v>
      </c>
      <c r="J2337" s="12">
        <v>1</v>
      </c>
      <c r="K2337" s="13">
        <v>43305</v>
      </c>
      <c r="L2337" s="86">
        <f>(Tabla2[[#This Row],[release_year]]-'VARIANZA Y DES. EST'!$L$11)^2</f>
        <v>14.590890603358293</v>
      </c>
      <c r="M2337" s="12">
        <v>2018</v>
      </c>
      <c r="N2337" s="9" t="s">
        <v>76</v>
      </c>
      <c r="O2337" s="9" t="s">
        <v>8553</v>
      </c>
      <c r="P2337" s="12">
        <v>93</v>
      </c>
      <c r="Q2337" s="12">
        <v>93</v>
      </c>
      <c r="R2337" s="12">
        <v>43.099192876371959</v>
      </c>
      <c r="S2337" s="12" t="s">
        <v>28</v>
      </c>
      <c r="T2337" s="9" t="s">
        <v>2372</v>
      </c>
      <c r="U2337" s="9" t="s">
        <v>239</v>
      </c>
      <c r="V2337" s="9" t="s">
        <v>2372</v>
      </c>
      <c r="W2337" s="14">
        <v>2</v>
      </c>
    </row>
    <row r="2338" spans="1:23" x14ac:dyDescent="0.25">
      <c r="A2338" s="8">
        <v>4908</v>
      </c>
      <c r="B2338" s="9" t="s">
        <v>8821</v>
      </c>
      <c r="C2338" s="9" t="s">
        <v>22</v>
      </c>
      <c r="D2338" s="9" t="s">
        <v>8822</v>
      </c>
      <c r="E2338" s="18" t="s">
        <v>8823</v>
      </c>
      <c r="F2338" s="9" t="s">
        <v>8824</v>
      </c>
      <c r="G2338" s="12">
        <v>5</v>
      </c>
      <c r="H2338" s="9" t="s">
        <v>25</v>
      </c>
      <c r="I2338" s="9" t="s">
        <v>25</v>
      </c>
      <c r="J2338" s="12">
        <v>1</v>
      </c>
      <c r="K2338" s="13">
        <v>43217</v>
      </c>
      <c r="L2338" s="86">
        <f>(Tabla2[[#This Row],[release_year]]-'VARIANZA Y DES. EST'!$L$11)^2</f>
        <v>14.590890603358293</v>
      </c>
      <c r="M2338" s="12">
        <v>2018</v>
      </c>
      <c r="N2338" s="9" t="s">
        <v>35</v>
      </c>
      <c r="O2338" s="9" t="s">
        <v>8553</v>
      </c>
      <c r="P2338" s="12">
        <v>93</v>
      </c>
      <c r="Q2338" s="12">
        <v>93</v>
      </c>
      <c r="R2338" s="12">
        <v>43.099192876371959</v>
      </c>
      <c r="S2338" s="12" t="s">
        <v>28</v>
      </c>
      <c r="T2338" s="9" t="s">
        <v>5043</v>
      </c>
      <c r="U2338" s="9" t="s">
        <v>30</v>
      </c>
      <c r="V2338" s="9" t="s">
        <v>5043</v>
      </c>
      <c r="W2338" s="14">
        <v>3</v>
      </c>
    </row>
    <row r="2339" spans="1:23" x14ac:dyDescent="0.25">
      <c r="A2339" s="8">
        <v>5200</v>
      </c>
      <c r="B2339" s="9" t="s">
        <v>8825</v>
      </c>
      <c r="C2339" s="9" t="s">
        <v>22</v>
      </c>
      <c r="D2339" s="9" t="s">
        <v>8826</v>
      </c>
      <c r="E2339" s="18" t="s">
        <v>4623</v>
      </c>
      <c r="F2339" s="9" t="s">
        <v>8827</v>
      </c>
      <c r="G2339" s="12">
        <v>10</v>
      </c>
      <c r="H2339" s="9" t="s">
        <v>160</v>
      </c>
      <c r="I2339" s="9" t="s">
        <v>160</v>
      </c>
      <c r="J2339" s="12">
        <v>1</v>
      </c>
      <c r="K2339" s="16">
        <v>43036</v>
      </c>
      <c r="L2339" s="86">
        <f>(Tabla2[[#This Row],[release_year]]-'VARIANZA Y DES. EST'!$L$11)^2</f>
        <v>7.9512857435875226</v>
      </c>
      <c r="M2339" s="12">
        <v>2017</v>
      </c>
      <c r="N2339" s="9" t="s">
        <v>99</v>
      </c>
      <c r="O2339" s="9" t="s">
        <v>8553</v>
      </c>
      <c r="P2339" s="12">
        <v>93</v>
      </c>
      <c r="Q2339" s="12">
        <v>93</v>
      </c>
      <c r="R2339" s="12">
        <v>43.099192876371959</v>
      </c>
      <c r="S2339" s="12" t="s">
        <v>28</v>
      </c>
      <c r="T2339" s="9" t="s">
        <v>111</v>
      </c>
      <c r="U2339" s="9" t="s">
        <v>30</v>
      </c>
      <c r="V2339" s="9" t="s">
        <v>111</v>
      </c>
      <c r="W2339" s="14">
        <v>2</v>
      </c>
    </row>
    <row r="2340" spans="1:23" x14ac:dyDescent="0.25">
      <c r="A2340" s="8">
        <v>5239</v>
      </c>
      <c r="B2340" s="9" t="s">
        <v>8828</v>
      </c>
      <c r="C2340" s="9" t="s">
        <v>22</v>
      </c>
      <c r="D2340" s="9" t="s">
        <v>8829</v>
      </c>
      <c r="E2340" s="9" t="s">
        <v>8830</v>
      </c>
      <c r="F2340" s="9" t="s">
        <v>8831</v>
      </c>
      <c r="G2340" s="12">
        <v>10</v>
      </c>
      <c r="H2340" s="9" t="s">
        <v>390</v>
      </c>
      <c r="I2340" s="9" t="s">
        <v>390</v>
      </c>
      <c r="J2340" s="12">
        <v>1</v>
      </c>
      <c r="K2340" s="13">
        <v>43009</v>
      </c>
      <c r="L2340" s="86">
        <f>(Tabla2[[#This Row],[release_year]]-'VARIANZA Y DES. EST'!$L$11)^2</f>
        <v>7.9512857435875226</v>
      </c>
      <c r="M2340" s="12">
        <v>2017</v>
      </c>
      <c r="N2340" s="9" t="s">
        <v>76</v>
      </c>
      <c r="O2340" s="9" t="s">
        <v>8553</v>
      </c>
      <c r="P2340" s="12">
        <v>93</v>
      </c>
      <c r="Q2340" s="12">
        <v>93</v>
      </c>
      <c r="R2340" s="12">
        <v>43.099192876371959</v>
      </c>
      <c r="S2340" s="12" t="s">
        <v>28</v>
      </c>
      <c r="T2340" s="9" t="s">
        <v>859</v>
      </c>
      <c r="U2340" s="9" t="s">
        <v>95</v>
      </c>
      <c r="V2340" s="9" t="s">
        <v>859</v>
      </c>
      <c r="W2340" s="14">
        <v>2</v>
      </c>
    </row>
    <row r="2341" spans="1:23" x14ac:dyDescent="0.25">
      <c r="A2341" s="8">
        <v>5505</v>
      </c>
      <c r="B2341" s="9" t="s">
        <v>8832</v>
      </c>
      <c r="C2341" s="9" t="s">
        <v>22</v>
      </c>
      <c r="D2341" s="9" t="s">
        <v>8833</v>
      </c>
      <c r="E2341" s="9" t="s">
        <v>6314</v>
      </c>
      <c r="F2341" s="9" t="s">
        <v>8834</v>
      </c>
      <c r="G2341" s="12">
        <v>10</v>
      </c>
      <c r="H2341" s="9" t="s">
        <v>160</v>
      </c>
      <c r="I2341" s="9" t="s">
        <v>160</v>
      </c>
      <c r="J2341" s="12">
        <v>1</v>
      </c>
      <c r="K2341" s="13">
        <v>42856</v>
      </c>
      <c r="L2341" s="86">
        <f>(Tabla2[[#This Row],[release_year]]-'VARIANZA Y DES. EST'!$L$11)^2</f>
        <v>7.9512857435875226</v>
      </c>
      <c r="M2341" s="12">
        <v>2017</v>
      </c>
      <c r="N2341" s="9" t="s">
        <v>76</v>
      </c>
      <c r="O2341" s="9" t="s">
        <v>8553</v>
      </c>
      <c r="P2341" s="12">
        <v>93</v>
      </c>
      <c r="Q2341" s="12">
        <v>93</v>
      </c>
      <c r="R2341" s="12">
        <v>43.099192876371959</v>
      </c>
      <c r="S2341" s="12" t="s">
        <v>28</v>
      </c>
      <c r="T2341" s="9" t="s">
        <v>3319</v>
      </c>
      <c r="U2341" s="9" t="s">
        <v>45</v>
      </c>
      <c r="V2341" s="9" t="s">
        <v>3319</v>
      </c>
      <c r="W2341" s="14">
        <v>3</v>
      </c>
    </row>
    <row r="2342" spans="1:23" x14ac:dyDescent="0.25">
      <c r="A2342" s="8">
        <v>5561</v>
      </c>
      <c r="B2342" s="9" t="s">
        <v>8835</v>
      </c>
      <c r="C2342" s="9" t="s">
        <v>22</v>
      </c>
      <c r="D2342" s="9" t="s">
        <v>8836</v>
      </c>
      <c r="E2342" s="9" t="s">
        <v>8837</v>
      </c>
      <c r="F2342" s="9" t="s">
        <v>8838</v>
      </c>
      <c r="G2342" s="12">
        <v>1</v>
      </c>
      <c r="H2342" s="9" t="s">
        <v>25</v>
      </c>
      <c r="I2342" s="9" t="s">
        <v>25</v>
      </c>
      <c r="J2342" s="12">
        <v>1</v>
      </c>
      <c r="K2342" s="13">
        <v>42818</v>
      </c>
      <c r="L2342" s="86">
        <f>(Tabla2[[#This Row],[release_year]]-'VARIANZA Y DES. EST'!$L$11)^2</f>
        <v>3.3116808838167522</v>
      </c>
      <c r="M2342" s="12">
        <v>2016</v>
      </c>
      <c r="N2342" s="9" t="s">
        <v>35</v>
      </c>
      <c r="O2342" s="9" t="s">
        <v>8553</v>
      </c>
      <c r="P2342" s="12">
        <v>93</v>
      </c>
      <c r="Q2342" s="12">
        <v>93</v>
      </c>
      <c r="R2342" s="12">
        <v>43.099192876371959</v>
      </c>
      <c r="S2342" s="12" t="s">
        <v>28</v>
      </c>
      <c r="T2342" s="9" t="s">
        <v>57</v>
      </c>
      <c r="U2342" s="9" t="s">
        <v>57</v>
      </c>
      <c r="V2342" s="9" t="s">
        <v>57</v>
      </c>
      <c r="W2342" s="14">
        <v>1</v>
      </c>
    </row>
    <row r="2343" spans="1:23" x14ac:dyDescent="0.25">
      <c r="A2343" s="8">
        <v>5562</v>
      </c>
      <c r="B2343" s="9" t="s">
        <v>8839</v>
      </c>
      <c r="C2343" s="9" t="s">
        <v>22</v>
      </c>
      <c r="D2343" s="9" t="s">
        <v>8840</v>
      </c>
      <c r="E2343" s="18" t="s">
        <v>8841</v>
      </c>
      <c r="F2343" s="9" t="s">
        <v>8842</v>
      </c>
      <c r="G2343" s="12">
        <v>8</v>
      </c>
      <c r="H2343" s="9" t="s">
        <v>25</v>
      </c>
      <c r="I2343" s="9" t="s">
        <v>25</v>
      </c>
      <c r="J2343" s="12">
        <v>1</v>
      </c>
      <c r="K2343" s="13">
        <v>42818</v>
      </c>
      <c r="L2343" s="86">
        <f>(Tabla2[[#This Row],[release_year]]-'VARIANZA Y DES. EST'!$L$11)^2</f>
        <v>7.9512857435875226</v>
      </c>
      <c r="M2343" s="12">
        <v>2017</v>
      </c>
      <c r="N2343" s="9" t="s">
        <v>76</v>
      </c>
      <c r="O2343" s="9" t="s">
        <v>8553</v>
      </c>
      <c r="P2343" s="12">
        <v>93</v>
      </c>
      <c r="Q2343" s="12">
        <v>93</v>
      </c>
      <c r="R2343" s="12">
        <v>43.099192876371959</v>
      </c>
      <c r="S2343" s="12" t="s">
        <v>28</v>
      </c>
      <c r="T2343" s="9" t="s">
        <v>45</v>
      </c>
      <c r="U2343" s="9" t="s">
        <v>45</v>
      </c>
      <c r="V2343" s="9" t="s">
        <v>45</v>
      </c>
      <c r="W2343" s="14">
        <v>1</v>
      </c>
    </row>
    <row r="2344" spans="1:23" x14ac:dyDescent="0.25">
      <c r="A2344" s="8">
        <v>5619</v>
      </c>
      <c r="B2344" s="9" t="s">
        <v>8843</v>
      </c>
      <c r="C2344" s="9" t="s">
        <v>22</v>
      </c>
      <c r="D2344" s="9" t="s">
        <v>8844</v>
      </c>
      <c r="E2344" s="9" t="s">
        <v>8845</v>
      </c>
      <c r="F2344" s="9" t="s">
        <v>8846</v>
      </c>
      <c r="G2344" s="12">
        <v>6</v>
      </c>
      <c r="H2344" s="9" t="s">
        <v>518</v>
      </c>
      <c r="I2344" s="9" t="s">
        <v>518</v>
      </c>
      <c r="J2344" s="12">
        <v>1</v>
      </c>
      <c r="K2344" s="13">
        <v>42767</v>
      </c>
      <c r="L2344" s="86">
        <f>(Tabla2[[#This Row],[release_year]]-'VARIANZA Y DES. EST'!$L$11)^2</f>
        <v>0.67207602404598188</v>
      </c>
      <c r="M2344" s="12">
        <v>2015</v>
      </c>
      <c r="N2344" s="9" t="s">
        <v>35</v>
      </c>
      <c r="O2344" s="9" t="s">
        <v>8553</v>
      </c>
      <c r="P2344" s="12">
        <v>93</v>
      </c>
      <c r="Q2344" s="12">
        <v>93</v>
      </c>
      <c r="R2344" s="12">
        <v>43.099192876371959</v>
      </c>
      <c r="S2344" s="12" t="s">
        <v>28</v>
      </c>
      <c r="T2344" s="9" t="s">
        <v>118</v>
      </c>
      <c r="U2344" s="9" t="s">
        <v>45</v>
      </c>
      <c r="V2344" s="9" t="s">
        <v>118</v>
      </c>
      <c r="W2344" s="14">
        <v>3</v>
      </c>
    </row>
    <row r="2345" spans="1:23" x14ac:dyDescent="0.25">
      <c r="A2345" s="8">
        <v>5657</v>
      </c>
      <c r="B2345" s="9" t="s">
        <v>8847</v>
      </c>
      <c r="C2345" s="9" t="s">
        <v>22</v>
      </c>
      <c r="D2345" s="26">
        <v>0.30486111111111114</v>
      </c>
      <c r="E2345" s="9" t="s">
        <v>8848</v>
      </c>
      <c r="F2345" s="18" t="s">
        <v>8849</v>
      </c>
      <c r="G2345" s="12">
        <v>6</v>
      </c>
      <c r="H2345" s="9" t="s">
        <v>468</v>
      </c>
      <c r="I2345" s="9" t="s">
        <v>468</v>
      </c>
      <c r="J2345" s="12">
        <v>1</v>
      </c>
      <c r="K2345" s="16">
        <v>42727</v>
      </c>
      <c r="L2345" s="86">
        <f>(Tabla2[[#This Row],[release_year]]-'VARIANZA Y DES. EST'!$L$11)^2</f>
        <v>3.3116808838167522</v>
      </c>
      <c r="M2345" s="12">
        <v>2016</v>
      </c>
      <c r="N2345" s="9" t="s">
        <v>76</v>
      </c>
      <c r="O2345" s="9" t="s">
        <v>8553</v>
      </c>
      <c r="P2345" s="12">
        <v>93</v>
      </c>
      <c r="Q2345" s="12">
        <v>93</v>
      </c>
      <c r="R2345" s="12">
        <v>43.099192876371959</v>
      </c>
      <c r="S2345" s="12" t="s">
        <v>28</v>
      </c>
      <c r="T2345" s="9" t="s">
        <v>70</v>
      </c>
      <c r="U2345" s="9" t="s">
        <v>45</v>
      </c>
      <c r="V2345" s="9" t="s">
        <v>70</v>
      </c>
      <c r="W2345" s="14">
        <v>2</v>
      </c>
    </row>
    <row r="2346" spans="1:23" x14ac:dyDescent="0.25">
      <c r="A2346" s="8">
        <v>5665</v>
      </c>
      <c r="B2346" s="9" t="s">
        <v>8850</v>
      </c>
      <c r="C2346" s="9" t="s">
        <v>22</v>
      </c>
      <c r="D2346" s="9" t="s">
        <v>8851</v>
      </c>
      <c r="E2346" s="9" t="s">
        <v>8852</v>
      </c>
      <c r="F2346" s="9" t="s">
        <v>8853</v>
      </c>
      <c r="G2346" s="12">
        <v>10</v>
      </c>
      <c r="H2346" s="9" t="s">
        <v>184</v>
      </c>
      <c r="I2346" s="9" t="s">
        <v>184</v>
      </c>
      <c r="J2346" s="12">
        <v>1</v>
      </c>
      <c r="K2346" s="16">
        <v>42719</v>
      </c>
      <c r="L2346" s="86">
        <f>(Tabla2[[#This Row],[release_year]]-'VARIANZA Y DES. EST'!$L$11)^2</f>
        <v>0.67207602404598188</v>
      </c>
      <c r="M2346" s="12">
        <v>2015</v>
      </c>
      <c r="N2346" s="9" t="s">
        <v>76</v>
      </c>
      <c r="O2346" s="9" t="s">
        <v>8553</v>
      </c>
      <c r="P2346" s="12">
        <v>93</v>
      </c>
      <c r="Q2346" s="12">
        <v>93</v>
      </c>
      <c r="R2346" s="12">
        <v>43.099192876371959</v>
      </c>
      <c r="S2346" s="12" t="s">
        <v>28</v>
      </c>
      <c r="T2346" s="9" t="s">
        <v>859</v>
      </c>
      <c r="U2346" s="9" t="s">
        <v>95</v>
      </c>
      <c r="V2346" s="9" t="s">
        <v>859</v>
      </c>
      <c r="W2346" s="14">
        <v>2</v>
      </c>
    </row>
    <row r="2347" spans="1:23" x14ac:dyDescent="0.25">
      <c r="A2347" s="8">
        <v>5935</v>
      </c>
      <c r="B2347" s="9" t="s">
        <v>8854</v>
      </c>
      <c r="C2347" s="9" t="s">
        <v>22</v>
      </c>
      <c r="D2347" s="9" t="s">
        <v>8855</v>
      </c>
      <c r="E2347" s="18" t="s">
        <v>8856</v>
      </c>
      <c r="F2347" s="9" t="s">
        <v>8857</v>
      </c>
      <c r="G2347" s="12">
        <v>1</v>
      </c>
      <c r="H2347" s="9" t="s">
        <v>25</v>
      </c>
      <c r="I2347" s="9" t="s">
        <v>25</v>
      </c>
      <c r="J2347" s="12">
        <v>1</v>
      </c>
      <c r="K2347" s="13">
        <v>41663</v>
      </c>
      <c r="L2347" s="86">
        <f>(Tabla2[[#This Row],[release_year]]-'VARIANZA Y DES. EST'!$L$11)^2</f>
        <v>3.2471164275211517E-2</v>
      </c>
      <c r="M2347" s="12">
        <v>2014</v>
      </c>
      <c r="N2347" s="9" t="s">
        <v>82</v>
      </c>
      <c r="O2347" s="9" t="s">
        <v>8553</v>
      </c>
      <c r="P2347" s="12">
        <v>93</v>
      </c>
      <c r="Q2347" s="12">
        <v>93</v>
      </c>
      <c r="R2347" s="12">
        <v>43.099192876371959</v>
      </c>
      <c r="S2347" s="12" t="s">
        <v>28</v>
      </c>
      <c r="T2347" s="9" t="s">
        <v>57</v>
      </c>
      <c r="U2347" s="9" t="s">
        <v>57</v>
      </c>
      <c r="V2347" s="9" t="s">
        <v>57</v>
      </c>
      <c r="W2347" s="14">
        <v>1</v>
      </c>
    </row>
    <row r="2348" spans="1:23" x14ac:dyDescent="0.25">
      <c r="A2348" s="8">
        <v>5947</v>
      </c>
      <c r="B2348" s="9" t="s">
        <v>8858</v>
      </c>
      <c r="C2348" s="9" t="s">
        <v>22</v>
      </c>
      <c r="D2348" s="9" t="s">
        <v>8859</v>
      </c>
      <c r="E2348" s="9" t="s">
        <v>8860</v>
      </c>
      <c r="F2348" s="9" t="s">
        <v>8861</v>
      </c>
      <c r="G2348" s="12">
        <v>6</v>
      </c>
      <c r="H2348" s="9" t="s">
        <v>25</v>
      </c>
      <c r="I2348" s="9" t="s">
        <v>25</v>
      </c>
      <c r="J2348" s="12">
        <v>1</v>
      </c>
      <c r="K2348" s="13">
        <v>40817</v>
      </c>
      <c r="L2348" s="86">
        <f>(Tabla2[[#This Row],[release_year]]-'VARIANZA Y DES. EST'!$L$11)^2</f>
        <v>685.40274481023516</v>
      </c>
      <c r="M2348" s="12">
        <v>1988</v>
      </c>
      <c r="N2348" s="9" t="s">
        <v>82</v>
      </c>
      <c r="O2348" s="9" t="s">
        <v>8553</v>
      </c>
      <c r="P2348" s="12">
        <v>93</v>
      </c>
      <c r="Q2348" s="12">
        <v>93</v>
      </c>
      <c r="R2348" s="12">
        <v>43.099192876371959</v>
      </c>
      <c r="S2348" s="12" t="s">
        <v>28</v>
      </c>
      <c r="T2348" s="9" t="s">
        <v>6242</v>
      </c>
      <c r="U2348" s="9" t="s">
        <v>45</v>
      </c>
      <c r="V2348" s="9" t="s">
        <v>6242</v>
      </c>
      <c r="W2348" s="14">
        <v>2</v>
      </c>
    </row>
    <row r="2349" spans="1:23" x14ac:dyDescent="0.25">
      <c r="A2349" s="8">
        <v>5951</v>
      </c>
      <c r="B2349" s="9" t="s">
        <v>8862</v>
      </c>
      <c r="C2349" s="9" t="s">
        <v>22</v>
      </c>
      <c r="D2349" s="9" t="s">
        <v>8863</v>
      </c>
      <c r="E2349" s="18" t="s">
        <v>8864</v>
      </c>
      <c r="F2349" s="9" t="s">
        <v>8865</v>
      </c>
      <c r="G2349" s="12">
        <v>8</v>
      </c>
      <c r="H2349" s="9" t="s">
        <v>25</v>
      </c>
      <c r="I2349" s="9" t="s">
        <v>25</v>
      </c>
      <c r="J2349" s="12">
        <v>1</v>
      </c>
      <c r="K2349" s="13">
        <v>40817</v>
      </c>
      <c r="L2349" s="86">
        <f>(Tabla2[[#This Row],[release_year]]-'VARIANZA Y DES. EST'!$L$11)^2</f>
        <v>537.32155938954747</v>
      </c>
      <c r="M2349" s="12">
        <v>1991</v>
      </c>
      <c r="N2349" s="9" t="s">
        <v>82</v>
      </c>
      <c r="O2349" s="9" t="s">
        <v>8553</v>
      </c>
      <c r="P2349" s="12">
        <v>93</v>
      </c>
      <c r="Q2349" s="12">
        <v>93</v>
      </c>
      <c r="R2349" s="12">
        <v>43.099192876371959</v>
      </c>
      <c r="S2349" s="12" t="s">
        <v>28</v>
      </c>
      <c r="T2349" s="9" t="s">
        <v>6242</v>
      </c>
      <c r="U2349" s="9" t="s">
        <v>45</v>
      </c>
      <c r="V2349" s="9" t="s">
        <v>6242</v>
      </c>
      <c r="W2349" s="14">
        <v>2</v>
      </c>
    </row>
    <row r="2350" spans="1:23" x14ac:dyDescent="0.25">
      <c r="A2350" s="8">
        <v>5953</v>
      </c>
      <c r="B2350" s="9" t="s">
        <v>8866</v>
      </c>
      <c r="C2350" s="9" t="s">
        <v>22</v>
      </c>
      <c r="D2350" s="9" t="s">
        <v>8867</v>
      </c>
      <c r="E2350" s="18" t="s">
        <v>8868</v>
      </c>
      <c r="F2350" s="9" t="s">
        <v>8869</v>
      </c>
      <c r="G2350" s="12">
        <v>8</v>
      </c>
      <c r="H2350" s="9" t="s">
        <v>25</v>
      </c>
      <c r="I2350" s="9" t="s">
        <v>25</v>
      </c>
      <c r="J2350" s="12">
        <v>1</v>
      </c>
      <c r="K2350" s="13">
        <v>40817</v>
      </c>
      <c r="L2350" s="86">
        <f>(Tabla2[[#This Row],[release_year]]-'VARIANZA Y DES. EST'!$L$11)^2</f>
        <v>537.32155938954747</v>
      </c>
      <c r="M2350" s="12">
        <v>1991</v>
      </c>
      <c r="N2350" s="9" t="s">
        <v>35</v>
      </c>
      <c r="O2350" s="9" t="s">
        <v>8553</v>
      </c>
      <c r="P2350" s="12">
        <v>93</v>
      </c>
      <c r="Q2350" s="12">
        <v>93</v>
      </c>
      <c r="R2350" s="12">
        <v>43.099192876371959</v>
      </c>
      <c r="S2350" s="12" t="s">
        <v>28</v>
      </c>
      <c r="T2350" s="9" t="s">
        <v>2709</v>
      </c>
      <c r="U2350" s="9" t="s">
        <v>45</v>
      </c>
      <c r="V2350" s="9" t="s">
        <v>2709</v>
      </c>
      <c r="W2350" s="14">
        <v>2</v>
      </c>
    </row>
    <row r="2351" spans="1:23" x14ac:dyDescent="0.25">
      <c r="A2351" s="8">
        <v>5978</v>
      </c>
      <c r="B2351" s="9" t="s">
        <v>8870</v>
      </c>
      <c r="C2351" s="9" t="s">
        <v>22</v>
      </c>
      <c r="D2351" s="9" t="s">
        <v>8871</v>
      </c>
      <c r="E2351" s="18" t="s">
        <v>8872</v>
      </c>
      <c r="F2351" s="9" t="s">
        <v>8873</v>
      </c>
      <c r="G2351" s="12">
        <v>11</v>
      </c>
      <c r="H2351" s="9" t="s">
        <v>25</v>
      </c>
      <c r="I2351" s="9" t="s">
        <v>25</v>
      </c>
      <c r="J2351" s="12">
        <v>1</v>
      </c>
      <c r="K2351" s="13">
        <v>43132</v>
      </c>
      <c r="L2351" s="86">
        <f>(Tabla2[[#This Row],[release_year]]-'VARIANZA Y DES. EST'!$L$11)^2</f>
        <v>84.276027426338274</v>
      </c>
      <c r="M2351" s="12">
        <v>2005</v>
      </c>
      <c r="N2351" s="9" t="s">
        <v>43</v>
      </c>
      <c r="O2351" s="9" t="s">
        <v>8553</v>
      </c>
      <c r="P2351" s="12">
        <v>93</v>
      </c>
      <c r="Q2351" s="12">
        <v>93</v>
      </c>
      <c r="R2351" s="12">
        <v>43.099192876371959</v>
      </c>
      <c r="S2351" s="12" t="s">
        <v>28</v>
      </c>
      <c r="T2351" s="9" t="s">
        <v>2252</v>
      </c>
      <c r="U2351" s="9" t="s">
        <v>38</v>
      </c>
      <c r="V2351" s="9" t="s">
        <v>2252</v>
      </c>
      <c r="W2351" s="14">
        <v>2</v>
      </c>
    </row>
    <row r="2352" spans="1:23" x14ac:dyDescent="0.25">
      <c r="A2352" s="8">
        <v>5983</v>
      </c>
      <c r="B2352" s="9" t="s">
        <v>8874</v>
      </c>
      <c r="C2352" s="9" t="s">
        <v>22</v>
      </c>
      <c r="D2352" s="10" t="s">
        <v>8875</v>
      </c>
      <c r="E2352" s="11"/>
      <c r="F2352" s="9"/>
      <c r="G2352" s="12">
        <v>0</v>
      </c>
      <c r="H2352" s="9" t="s">
        <v>390</v>
      </c>
      <c r="I2352" s="9" t="s">
        <v>390</v>
      </c>
      <c r="J2352" s="12">
        <v>1</v>
      </c>
      <c r="K2352" s="13">
        <v>43287</v>
      </c>
      <c r="L2352" s="86">
        <f>(Tabla2[[#This Row],[release_year]]-'VARIANZA Y DES. EST'!$L$11)^2</f>
        <v>14.590890603358293</v>
      </c>
      <c r="M2352" s="12">
        <v>2018</v>
      </c>
      <c r="N2352" s="9" t="s">
        <v>76</v>
      </c>
      <c r="O2352" s="9" t="s">
        <v>8553</v>
      </c>
      <c r="P2352" s="12">
        <v>93</v>
      </c>
      <c r="Q2352" s="12">
        <v>93</v>
      </c>
      <c r="R2352" s="12">
        <v>43.099192876371959</v>
      </c>
      <c r="S2352" s="12" t="s">
        <v>28</v>
      </c>
      <c r="T2352" s="9" t="s">
        <v>105</v>
      </c>
      <c r="U2352" s="9" t="s">
        <v>57</v>
      </c>
      <c r="V2352" s="9" t="s">
        <v>105</v>
      </c>
      <c r="W2352" s="14">
        <v>2</v>
      </c>
    </row>
    <row r="2353" spans="1:23" x14ac:dyDescent="0.25">
      <c r="A2353" s="8">
        <v>5989</v>
      </c>
      <c r="B2353" s="9" t="s">
        <v>8876</v>
      </c>
      <c r="C2353" s="9" t="s">
        <v>22</v>
      </c>
      <c r="D2353" s="9" t="s">
        <v>8877</v>
      </c>
      <c r="E2353" s="18" t="s">
        <v>6444</v>
      </c>
      <c r="F2353" s="9" t="s">
        <v>8878</v>
      </c>
      <c r="G2353" s="12">
        <v>6</v>
      </c>
      <c r="H2353" s="9" t="s">
        <v>25</v>
      </c>
      <c r="I2353" s="9" t="s">
        <v>25</v>
      </c>
      <c r="J2353" s="12">
        <v>1</v>
      </c>
      <c r="K2353" s="13">
        <v>43478</v>
      </c>
      <c r="L2353" s="86">
        <f>(Tabla2[[#This Row],[release_year]]-'VARIANZA Y DES. EST'!$L$11)^2</f>
        <v>3.2471164275211517E-2</v>
      </c>
      <c r="M2353" s="12">
        <v>2014</v>
      </c>
      <c r="N2353" s="9" t="s">
        <v>1991</v>
      </c>
      <c r="O2353" s="9" t="s">
        <v>8553</v>
      </c>
      <c r="P2353" s="12">
        <v>93</v>
      </c>
      <c r="Q2353" s="12">
        <v>93</v>
      </c>
      <c r="R2353" s="12">
        <v>43.099192876371959</v>
      </c>
      <c r="S2353" s="12" t="s">
        <v>28</v>
      </c>
      <c r="T2353" s="9" t="s">
        <v>3370</v>
      </c>
      <c r="U2353" s="9" t="s">
        <v>514</v>
      </c>
      <c r="V2353" s="9" t="s">
        <v>3370</v>
      </c>
      <c r="W2353" s="14">
        <v>2</v>
      </c>
    </row>
    <row r="2354" spans="1:23" x14ac:dyDescent="0.25">
      <c r="A2354" s="8">
        <v>6001</v>
      </c>
      <c r="B2354" s="9" t="s">
        <v>8879</v>
      </c>
      <c r="C2354" s="9" t="s">
        <v>22</v>
      </c>
      <c r="D2354" s="9" t="s">
        <v>8880</v>
      </c>
      <c r="E2354" s="9" t="s">
        <v>8881</v>
      </c>
      <c r="F2354" s="9" t="s">
        <v>8882</v>
      </c>
      <c r="G2354" s="12">
        <v>11</v>
      </c>
      <c r="H2354" s="9" t="s">
        <v>25</v>
      </c>
      <c r="I2354" s="9" t="s">
        <v>25</v>
      </c>
      <c r="J2354" s="12">
        <v>1</v>
      </c>
      <c r="K2354" s="13">
        <v>43571</v>
      </c>
      <c r="L2354" s="86">
        <f>(Tabla2[[#This Row],[release_year]]-'VARIANZA Y DES. EST'!$L$11)^2</f>
        <v>1.3928663045044412</v>
      </c>
      <c r="M2354" s="12">
        <v>2013</v>
      </c>
      <c r="N2354" s="9" t="s">
        <v>1991</v>
      </c>
      <c r="O2354" s="9" t="s">
        <v>8553</v>
      </c>
      <c r="P2354" s="12">
        <v>93</v>
      </c>
      <c r="Q2354" s="12">
        <v>93</v>
      </c>
      <c r="R2354" s="12">
        <v>43.099192876371959</v>
      </c>
      <c r="S2354" s="12" t="s">
        <v>28</v>
      </c>
      <c r="T2354" s="9" t="s">
        <v>95</v>
      </c>
      <c r="U2354" s="9" t="s">
        <v>95</v>
      </c>
      <c r="V2354" s="9" t="s">
        <v>95</v>
      </c>
      <c r="W2354" s="14">
        <v>1</v>
      </c>
    </row>
    <row r="2355" spans="1:23" x14ac:dyDescent="0.25">
      <c r="A2355" s="8">
        <v>6004</v>
      </c>
      <c r="B2355" s="9" t="s">
        <v>8883</v>
      </c>
      <c r="C2355" s="9" t="s">
        <v>22</v>
      </c>
      <c r="D2355" s="9" t="s">
        <v>8884</v>
      </c>
      <c r="E2355" s="9" t="s">
        <v>8885</v>
      </c>
      <c r="F2355" s="18" t="s">
        <v>8886</v>
      </c>
      <c r="G2355" s="12">
        <v>7</v>
      </c>
      <c r="H2355" s="9" t="s">
        <v>530</v>
      </c>
      <c r="I2355" s="9" t="s">
        <v>8887</v>
      </c>
      <c r="J2355" s="12">
        <v>3</v>
      </c>
      <c r="K2355" s="13">
        <v>43197</v>
      </c>
      <c r="L2355" s="86">
        <f>(Tabla2[[#This Row],[release_year]]-'VARIANZA Y DES. EST'!$L$11)^2</f>
        <v>7.9512857435875226</v>
      </c>
      <c r="M2355" s="12">
        <v>2017</v>
      </c>
      <c r="N2355" s="9" t="s">
        <v>1991</v>
      </c>
      <c r="O2355" s="9" t="s">
        <v>8553</v>
      </c>
      <c r="P2355" s="12">
        <v>93</v>
      </c>
      <c r="Q2355" s="12">
        <v>93</v>
      </c>
      <c r="R2355" s="12">
        <v>43.099192876371959</v>
      </c>
      <c r="S2355" s="12" t="s">
        <v>28</v>
      </c>
      <c r="T2355" s="9" t="s">
        <v>38</v>
      </c>
      <c r="U2355" s="9" t="s">
        <v>38</v>
      </c>
      <c r="V2355" s="9" t="s">
        <v>38</v>
      </c>
      <c r="W2355" s="14">
        <v>1</v>
      </c>
    </row>
    <row r="2356" spans="1:23" x14ac:dyDescent="0.25">
      <c r="A2356" s="8">
        <v>6014</v>
      </c>
      <c r="B2356" s="9" t="s">
        <v>8888</v>
      </c>
      <c r="C2356" s="9" t="s">
        <v>22</v>
      </c>
      <c r="D2356" s="9" t="s">
        <v>8889</v>
      </c>
      <c r="E2356" s="18" t="s">
        <v>8890</v>
      </c>
      <c r="F2356" s="9" t="s">
        <v>8891</v>
      </c>
      <c r="G2356" s="12">
        <v>10</v>
      </c>
      <c r="H2356" s="9" t="s">
        <v>851</v>
      </c>
      <c r="I2356" s="9" t="s">
        <v>8892</v>
      </c>
      <c r="J2356" s="12">
        <v>3</v>
      </c>
      <c r="K2356" s="13">
        <v>43739</v>
      </c>
      <c r="L2356" s="86">
        <f>(Tabla2[[#This Row],[release_year]]-'VARIANZA Y DES. EST'!$L$11)^2</f>
        <v>634.04234967000593</v>
      </c>
      <c r="M2356" s="12">
        <v>1989</v>
      </c>
      <c r="N2356" s="9" t="s">
        <v>35</v>
      </c>
      <c r="O2356" s="9" t="s">
        <v>8553</v>
      </c>
      <c r="P2356" s="12">
        <v>93</v>
      </c>
      <c r="Q2356" s="12">
        <v>93</v>
      </c>
      <c r="R2356" s="12">
        <v>43.099192876371959</v>
      </c>
      <c r="S2356" s="12" t="s">
        <v>28</v>
      </c>
      <c r="T2356" s="9" t="s">
        <v>70</v>
      </c>
      <c r="U2356" s="9" t="s">
        <v>45</v>
      </c>
      <c r="V2356" s="9" t="s">
        <v>70</v>
      </c>
      <c r="W2356" s="14">
        <v>2</v>
      </c>
    </row>
    <row r="2357" spans="1:23" x14ac:dyDescent="0.25">
      <c r="A2357" s="8">
        <v>6039</v>
      </c>
      <c r="B2357" s="9" t="s">
        <v>8893</v>
      </c>
      <c r="C2357" s="9" t="s">
        <v>22</v>
      </c>
      <c r="D2357" s="9" t="s">
        <v>8894</v>
      </c>
      <c r="E2357" s="18" t="s">
        <v>8895</v>
      </c>
      <c r="F2357" s="9"/>
      <c r="G2357" s="12">
        <v>0</v>
      </c>
      <c r="H2357" s="9" t="s">
        <v>25</v>
      </c>
      <c r="I2357" s="9" t="s">
        <v>25</v>
      </c>
      <c r="J2357" s="12">
        <v>1</v>
      </c>
      <c r="K2357" s="16">
        <v>43094</v>
      </c>
      <c r="L2357" s="86">
        <f>(Tabla2[[#This Row],[release_year]]-'VARIANZA Y DES. EST'!$L$11)^2</f>
        <v>7.9512857435875226</v>
      </c>
      <c r="M2357" s="12">
        <v>2017</v>
      </c>
      <c r="N2357" s="9" t="s">
        <v>76</v>
      </c>
      <c r="O2357" s="9" t="s">
        <v>8553</v>
      </c>
      <c r="P2357" s="12">
        <v>93</v>
      </c>
      <c r="Q2357" s="12">
        <v>93</v>
      </c>
      <c r="R2357" s="12">
        <v>43.099192876371959</v>
      </c>
      <c r="S2357" s="12" t="s">
        <v>28</v>
      </c>
      <c r="T2357" s="9" t="s">
        <v>57</v>
      </c>
      <c r="U2357" s="9" t="s">
        <v>57</v>
      </c>
      <c r="V2357" s="9" t="s">
        <v>57</v>
      </c>
      <c r="W2357" s="14">
        <v>1</v>
      </c>
    </row>
    <row r="2358" spans="1:23" x14ac:dyDescent="0.25">
      <c r="A2358" s="8">
        <v>6096</v>
      </c>
      <c r="B2358" s="9" t="s">
        <v>8896</v>
      </c>
      <c r="C2358" s="9" t="s">
        <v>22</v>
      </c>
      <c r="D2358" s="9" t="s">
        <v>8897</v>
      </c>
      <c r="E2358" s="7" t="s">
        <v>8898</v>
      </c>
      <c r="F2358" s="24"/>
      <c r="G2358" s="12">
        <v>0</v>
      </c>
      <c r="H2358" s="9" t="s">
        <v>25</v>
      </c>
      <c r="I2358" s="9" t="s">
        <v>25</v>
      </c>
      <c r="J2358" s="12">
        <v>1</v>
      </c>
      <c r="K2358" s="13">
        <v>43612</v>
      </c>
      <c r="L2358" s="86">
        <f>(Tabla2[[#This Row],[release_year]]-'VARIANZA Y DES. EST'!$L$11)^2</f>
        <v>4.7532614447336705</v>
      </c>
      <c r="M2358" s="12">
        <v>2012</v>
      </c>
      <c r="N2358" s="9" t="s">
        <v>842</v>
      </c>
      <c r="O2358" s="9" t="s">
        <v>8553</v>
      </c>
      <c r="P2358" s="12">
        <v>93</v>
      </c>
      <c r="Q2358" s="12">
        <v>93</v>
      </c>
      <c r="R2358" s="12">
        <v>43.099192876371959</v>
      </c>
      <c r="S2358" s="12" t="s">
        <v>28</v>
      </c>
      <c r="T2358" s="9" t="s">
        <v>57</v>
      </c>
      <c r="U2358" s="9" t="s">
        <v>57</v>
      </c>
      <c r="V2358" s="9" t="s">
        <v>57</v>
      </c>
      <c r="W2358" s="14">
        <v>1</v>
      </c>
    </row>
    <row r="2359" spans="1:23" x14ac:dyDescent="0.25">
      <c r="A2359" s="8">
        <v>6188</v>
      </c>
      <c r="B2359" s="9" t="s">
        <v>8899</v>
      </c>
      <c r="C2359" s="9" t="s">
        <v>22</v>
      </c>
      <c r="D2359" s="9" t="s">
        <v>8900</v>
      </c>
      <c r="E2359" s="9" t="s">
        <v>8901</v>
      </c>
      <c r="F2359" s="9" t="s">
        <v>8902</v>
      </c>
      <c r="G2359" s="12">
        <v>10</v>
      </c>
      <c r="H2359" s="9" t="s">
        <v>25</v>
      </c>
      <c r="I2359" s="9" t="s">
        <v>25</v>
      </c>
      <c r="J2359" s="12">
        <v>1</v>
      </c>
      <c r="K2359" s="13">
        <v>43359</v>
      </c>
      <c r="L2359" s="86">
        <f>(Tabla2[[#This Row],[release_year]]-'VARIANZA Y DES. EST'!$L$11)^2</f>
        <v>3.2471164275211517E-2</v>
      </c>
      <c r="M2359" s="12">
        <v>2014</v>
      </c>
      <c r="N2359" s="9" t="s">
        <v>1991</v>
      </c>
      <c r="O2359" s="9" t="s">
        <v>8553</v>
      </c>
      <c r="P2359" s="12">
        <v>93</v>
      </c>
      <c r="Q2359" s="12">
        <v>93</v>
      </c>
      <c r="R2359" s="12">
        <v>43.099192876371959</v>
      </c>
      <c r="S2359" s="12" t="s">
        <v>28</v>
      </c>
      <c r="T2359" s="9" t="s">
        <v>3370</v>
      </c>
      <c r="U2359" s="9" t="s">
        <v>514</v>
      </c>
      <c r="V2359" s="9" t="s">
        <v>3370</v>
      </c>
      <c r="W2359" s="14">
        <v>2</v>
      </c>
    </row>
    <row r="2360" spans="1:23" x14ac:dyDescent="0.25">
      <c r="A2360" s="8">
        <v>6304</v>
      </c>
      <c r="B2360" s="9" t="s">
        <v>8903</v>
      </c>
      <c r="C2360" s="9" t="s">
        <v>22</v>
      </c>
      <c r="D2360" s="9" t="s">
        <v>8904</v>
      </c>
      <c r="E2360" s="18" t="s">
        <v>6543</v>
      </c>
      <c r="F2360" s="9" t="s">
        <v>8905</v>
      </c>
      <c r="G2360" s="12">
        <v>10</v>
      </c>
      <c r="H2360" s="9" t="s">
        <v>25</v>
      </c>
      <c r="I2360" s="9" t="s">
        <v>25</v>
      </c>
      <c r="J2360" s="12">
        <v>1</v>
      </c>
      <c r="K2360" s="13">
        <v>44105</v>
      </c>
      <c r="L2360" s="86">
        <f>(Tabla2[[#This Row],[release_year]]-'VARIANZA Y DES. EST'!$L$11)^2</f>
        <v>230.43839826771367</v>
      </c>
      <c r="M2360" s="12">
        <v>1999</v>
      </c>
      <c r="N2360" s="9" t="s">
        <v>43</v>
      </c>
      <c r="O2360" s="9" t="s">
        <v>8553</v>
      </c>
      <c r="P2360" s="12">
        <v>93</v>
      </c>
      <c r="Q2360" s="12">
        <v>93</v>
      </c>
      <c r="R2360" s="12">
        <v>43.099192876371959</v>
      </c>
      <c r="S2360" s="12" t="s">
        <v>28</v>
      </c>
      <c r="T2360" s="9" t="s">
        <v>95</v>
      </c>
      <c r="U2360" s="9" t="s">
        <v>95</v>
      </c>
      <c r="V2360" s="9" t="s">
        <v>95</v>
      </c>
      <c r="W2360" s="14">
        <v>1</v>
      </c>
    </row>
    <row r="2361" spans="1:23" x14ac:dyDescent="0.25">
      <c r="A2361" s="8">
        <v>6551</v>
      </c>
      <c r="B2361" s="9" t="s">
        <v>8906</v>
      </c>
      <c r="C2361" s="9" t="s">
        <v>22</v>
      </c>
      <c r="D2361" s="9" t="s">
        <v>8907</v>
      </c>
      <c r="E2361" s="18" t="s">
        <v>7966</v>
      </c>
      <c r="F2361" s="9" t="s">
        <v>8908</v>
      </c>
      <c r="G2361" s="12">
        <v>12</v>
      </c>
      <c r="H2361" s="9" t="s">
        <v>25</v>
      </c>
      <c r="I2361" s="9" t="s">
        <v>25</v>
      </c>
      <c r="J2361" s="12">
        <v>1</v>
      </c>
      <c r="K2361" s="13">
        <v>43466</v>
      </c>
      <c r="L2361" s="86">
        <f>(Tabla2[[#This Row],[release_year]]-'VARIANZA Y DES. EST'!$L$11)^2</f>
        <v>124.99681770679673</v>
      </c>
      <c r="M2361" s="12">
        <v>2003</v>
      </c>
      <c r="N2361" s="9" t="s">
        <v>99</v>
      </c>
      <c r="O2361" s="9" t="s">
        <v>8553</v>
      </c>
      <c r="P2361" s="12">
        <v>93</v>
      </c>
      <c r="Q2361" s="12">
        <v>93</v>
      </c>
      <c r="R2361" s="12">
        <v>43.099192876371959</v>
      </c>
      <c r="S2361" s="12" t="s">
        <v>28</v>
      </c>
      <c r="T2361" s="9" t="s">
        <v>111</v>
      </c>
      <c r="U2361" s="9" t="s">
        <v>30</v>
      </c>
      <c r="V2361" s="9" t="s">
        <v>111</v>
      </c>
      <c r="W2361" s="14">
        <v>2</v>
      </c>
    </row>
    <row r="2362" spans="1:23" x14ac:dyDescent="0.25">
      <c r="A2362" s="8">
        <v>6566</v>
      </c>
      <c r="B2362" s="9" t="s">
        <v>8909</v>
      </c>
      <c r="C2362" s="9" t="s">
        <v>22</v>
      </c>
      <c r="D2362" s="9" t="s">
        <v>8910</v>
      </c>
      <c r="E2362" s="18" t="s">
        <v>8911</v>
      </c>
      <c r="F2362" s="9" t="s">
        <v>8912</v>
      </c>
      <c r="G2362" s="12">
        <v>10</v>
      </c>
      <c r="H2362" s="9" t="s">
        <v>126</v>
      </c>
      <c r="I2362" s="9" t="s">
        <v>8913</v>
      </c>
      <c r="J2362" s="12">
        <v>3</v>
      </c>
      <c r="K2362" s="16">
        <v>43753</v>
      </c>
      <c r="L2362" s="86">
        <f>(Tabla2[[#This Row],[release_year]]-'VARIANZA Y DES. EST'!$L$11)^2</f>
        <v>3.3116808838167522</v>
      </c>
      <c r="M2362" s="12">
        <v>2016</v>
      </c>
      <c r="N2362" s="9" t="s">
        <v>1991</v>
      </c>
      <c r="O2362" s="9" t="s">
        <v>8553</v>
      </c>
      <c r="P2362" s="12">
        <v>93</v>
      </c>
      <c r="Q2362" s="12">
        <v>93</v>
      </c>
      <c r="R2362" s="12">
        <v>43.099192876371959</v>
      </c>
      <c r="S2362" s="12" t="s">
        <v>28</v>
      </c>
      <c r="T2362" s="9" t="s">
        <v>2709</v>
      </c>
      <c r="U2362" s="9" t="s">
        <v>45</v>
      </c>
      <c r="V2362" s="9" t="s">
        <v>2709</v>
      </c>
      <c r="W2362" s="14">
        <v>2</v>
      </c>
    </row>
    <row r="2363" spans="1:23" x14ac:dyDescent="0.25">
      <c r="A2363" s="8">
        <v>6584</v>
      </c>
      <c r="B2363" s="9" t="s">
        <v>8914</v>
      </c>
      <c r="C2363" s="9" t="s">
        <v>22</v>
      </c>
      <c r="D2363" s="9" t="s">
        <v>8915</v>
      </c>
      <c r="E2363" s="18" t="s">
        <v>8916</v>
      </c>
      <c r="F2363" s="9" t="s">
        <v>8917</v>
      </c>
      <c r="G2363" s="12">
        <v>15</v>
      </c>
      <c r="H2363" s="9" t="s">
        <v>25</v>
      </c>
      <c r="I2363" s="9" t="s">
        <v>25</v>
      </c>
      <c r="J2363" s="12">
        <v>1</v>
      </c>
      <c r="K2363" s="13">
        <v>44044</v>
      </c>
      <c r="L2363" s="86">
        <f>(Tabla2[[#This Row],[release_year]]-'VARIANZA Y DES. EST'!$L$11)^2</f>
        <v>17.47405172519213</v>
      </c>
      <c r="M2363" s="12">
        <v>2010</v>
      </c>
      <c r="N2363" s="9" t="s">
        <v>1991</v>
      </c>
      <c r="O2363" s="9" t="s">
        <v>8553</v>
      </c>
      <c r="P2363" s="12">
        <v>93</v>
      </c>
      <c r="Q2363" s="12">
        <v>93</v>
      </c>
      <c r="R2363" s="12">
        <v>43.099192876371959</v>
      </c>
      <c r="S2363" s="12" t="s">
        <v>28</v>
      </c>
      <c r="T2363" s="9" t="s">
        <v>95</v>
      </c>
      <c r="U2363" s="9" t="s">
        <v>95</v>
      </c>
      <c r="V2363" s="9" t="s">
        <v>95</v>
      </c>
      <c r="W2363" s="14">
        <v>1</v>
      </c>
    </row>
    <row r="2364" spans="1:23" x14ac:dyDescent="0.25">
      <c r="A2364" s="8">
        <v>6607</v>
      </c>
      <c r="B2364" s="9" t="s">
        <v>8918</v>
      </c>
      <c r="C2364" s="9" t="s">
        <v>22</v>
      </c>
      <c r="D2364" s="9" t="s">
        <v>8919</v>
      </c>
      <c r="E2364" s="9" t="s">
        <v>8920</v>
      </c>
      <c r="F2364" s="9" t="s">
        <v>8921</v>
      </c>
      <c r="G2364" s="12">
        <v>1</v>
      </c>
      <c r="H2364" s="9" t="s">
        <v>126</v>
      </c>
      <c r="I2364" s="9" t="s">
        <v>126</v>
      </c>
      <c r="J2364" s="12">
        <v>1</v>
      </c>
      <c r="K2364" s="13">
        <v>42944</v>
      </c>
      <c r="L2364" s="86">
        <f>(Tabla2[[#This Row],[release_year]]-'VARIANZA Y DES. EST'!$L$11)^2</f>
        <v>7.9512857435875226</v>
      </c>
      <c r="M2364" s="12">
        <v>2017</v>
      </c>
      <c r="N2364" s="9" t="s">
        <v>82</v>
      </c>
      <c r="O2364" s="9" t="s">
        <v>8553</v>
      </c>
      <c r="P2364" s="12">
        <v>93</v>
      </c>
      <c r="Q2364" s="12">
        <v>93</v>
      </c>
      <c r="R2364" s="12">
        <v>43.099192876371959</v>
      </c>
      <c r="S2364" s="12" t="s">
        <v>28</v>
      </c>
      <c r="T2364" s="9" t="s">
        <v>57</v>
      </c>
      <c r="U2364" s="9" t="s">
        <v>57</v>
      </c>
      <c r="V2364" s="9" t="s">
        <v>57</v>
      </c>
      <c r="W2364" s="14">
        <v>1</v>
      </c>
    </row>
    <row r="2365" spans="1:23" x14ac:dyDescent="0.25">
      <c r="A2365" s="8">
        <v>6621</v>
      </c>
      <c r="B2365" s="9" t="s">
        <v>8922</v>
      </c>
      <c r="C2365" s="9" t="s">
        <v>22</v>
      </c>
      <c r="D2365" s="9" t="s">
        <v>8923</v>
      </c>
      <c r="E2365" s="18" t="s">
        <v>8924</v>
      </c>
      <c r="F2365" s="9" t="s">
        <v>8925</v>
      </c>
      <c r="G2365" s="12">
        <v>7</v>
      </c>
      <c r="H2365" s="9" t="s">
        <v>25</v>
      </c>
      <c r="I2365" s="9" t="s">
        <v>25</v>
      </c>
      <c r="J2365" s="12">
        <v>1</v>
      </c>
      <c r="K2365" s="16">
        <v>42735</v>
      </c>
      <c r="L2365" s="86">
        <f>(Tabla2[[#This Row],[release_year]]-'VARIANZA Y DES. EST'!$L$11)^2</f>
        <v>3.3116808838167522</v>
      </c>
      <c r="M2365" s="12">
        <v>2016</v>
      </c>
      <c r="N2365" s="9" t="s">
        <v>76</v>
      </c>
      <c r="O2365" s="9" t="s">
        <v>8553</v>
      </c>
      <c r="P2365" s="12">
        <v>93</v>
      </c>
      <c r="Q2365" s="12">
        <v>93</v>
      </c>
      <c r="R2365" s="12">
        <v>43.099192876371959</v>
      </c>
      <c r="S2365" s="12" t="s">
        <v>28</v>
      </c>
      <c r="T2365" s="9" t="s">
        <v>2709</v>
      </c>
      <c r="U2365" s="9" t="s">
        <v>45</v>
      </c>
      <c r="V2365" s="9" t="s">
        <v>2709</v>
      </c>
      <c r="W2365" s="14">
        <v>2</v>
      </c>
    </row>
    <row r="2366" spans="1:23" x14ac:dyDescent="0.25">
      <c r="A2366" s="8">
        <v>6631</v>
      </c>
      <c r="B2366" s="9" t="s">
        <v>8926</v>
      </c>
      <c r="C2366" s="9" t="s">
        <v>22</v>
      </c>
      <c r="D2366" s="9" t="s">
        <v>8927</v>
      </c>
      <c r="E2366" s="18" t="s">
        <v>8928</v>
      </c>
      <c r="F2366" s="9" t="s">
        <v>8929</v>
      </c>
      <c r="G2366" s="12">
        <v>8</v>
      </c>
      <c r="H2366" s="9" t="s">
        <v>126</v>
      </c>
      <c r="I2366" s="9" t="s">
        <v>126</v>
      </c>
      <c r="J2366" s="12">
        <v>1</v>
      </c>
      <c r="K2366" s="13">
        <v>43504</v>
      </c>
      <c r="L2366" s="86">
        <f>(Tabla2[[#This Row],[release_year]]-'VARIANZA Y DES. EST'!$L$11)^2</f>
        <v>3.3116808838167522</v>
      </c>
      <c r="M2366" s="12">
        <v>2016</v>
      </c>
      <c r="N2366" s="9" t="s">
        <v>1991</v>
      </c>
      <c r="O2366" s="9" t="s">
        <v>8553</v>
      </c>
      <c r="P2366" s="12">
        <v>93</v>
      </c>
      <c r="Q2366" s="12">
        <v>93</v>
      </c>
      <c r="R2366" s="12">
        <v>43.099192876371959</v>
      </c>
      <c r="S2366" s="12" t="s">
        <v>28</v>
      </c>
      <c r="T2366" s="9" t="s">
        <v>3179</v>
      </c>
      <c r="U2366" s="9" t="s">
        <v>514</v>
      </c>
      <c r="V2366" s="9" t="s">
        <v>3179</v>
      </c>
      <c r="W2366" s="14">
        <v>2</v>
      </c>
    </row>
    <row r="2367" spans="1:23" x14ac:dyDescent="0.25">
      <c r="A2367" s="8">
        <v>6632</v>
      </c>
      <c r="B2367" s="9" t="s">
        <v>8930</v>
      </c>
      <c r="C2367" s="9" t="s">
        <v>22</v>
      </c>
      <c r="D2367" s="9" t="s">
        <v>8931</v>
      </c>
      <c r="E2367" s="18" t="s">
        <v>8932</v>
      </c>
      <c r="F2367" s="9" t="s">
        <v>8933</v>
      </c>
      <c r="G2367" s="12">
        <v>1</v>
      </c>
      <c r="H2367" s="9" t="s">
        <v>126</v>
      </c>
      <c r="I2367" s="9" t="s">
        <v>126</v>
      </c>
      <c r="J2367" s="12">
        <v>1</v>
      </c>
      <c r="K2367" s="13">
        <v>42826</v>
      </c>
      <c r="L2367" s="86">
        <f>(Tabla2[[#This Row],[release_year]]-'VARIANZA Y DES. EST'!$L$11)^2</f>
        <v>3.3116808838167522</v>
      </c>
      <c r="M2367" s="12">
        <v>2016</v>
      </c>
      <c r="N2367" s="9" t="s">
        <v>76</v>
      </c>
      <c r="O2367" s="9" t="s">
        <v>8553</v>
      </c>
      <c r="P2367" s="12">
        <v>93</v>
      </c>
      <c r="Q2367" s="12">
        <v>93</v>
      </c>
      <c r="R2367" s="12">
        <v>43.099192876371959</v>
      </c>
      <c r="S2367" s="12" t="s">
        <v>28</v>
      </c>
      <c r="T2367" s="9" t="s">
        <v>105</v>
      </c>
      <c r="U2367" s="9" t="s">
        <v>57</v>
      </c>
      <c r="V2367" s="9" t="s">
        <v>105</v>
      </c>
      <c r="W2367" s="14">
        <v>2</v>
      </c>
    </row>
    <row r="2368" spans="1:23" x14ac:dyDescent="0.25">
      <c r="A2368" s="8">
        <v>6654</v>
      </c>
      <c r="B2368" s="9" t="s">
        <v>8934</v>
      </c>
      <c r="C2368" s="9" t="s">
        <v>22</v>
      </c>
      <c r="D2368" s="9" t="s">
        <v>8935</v>
      </c>
      <c r="E2368" s="9" t="s">
        <v>8936</v>
      </c>
      <c r="F2368" s="9" t="s">
        <v>8937</v>
      </c>
      <c r="G2368" s="12">
        <v>10</v>
      </c>
      <c r="H2368" s="9" t="s">
        <v>131</v>
      </c>
      <c r="I2368" s="9" t="s">
        <v>8938</v>
      </c>
      <c r="J2368" s="12">
        <v>3</v>
      </c>
      <c r="K2368" s="13">
        <v>42614</v>
      </c>
      <c r="L2368" s="86">
        <f>(Tabla2[[#This Row],[release_year]]-'VARIANZA Y DES. EST'!$L$11)^2</f>
        <v>3.2471164275211517E-2</v>
      </c>
      <c r="M2368" s="12">
        <v>2014</v>
      </c>
      <c r="N2368" s="9" t="s">
        <v>35</v>
      </c>
      <c r="O2368" s="9" t="s">
        <v>8553</v>
      </c>
      <c r="P2368" s="12">
        <v>93</v>
      </c>
      <c r="Q2368" s="12">
        <v>93</v>
      </c>
      <c r="R2368" s="12">
        <v>43.099192876371959</v>
      </c>
      <c r="S2368" s="12" t="s">
        <v>28</v>
      </c>
      <c r="T2368" s="9" t="s">
        <v>118</v>
      </c>
      <c r="U2368" s="9" t="s">
        <v>45</v>
      </c>
      <c r="V2368" s="9" t="s">
        <v>118</v>
      </c>
      <c r="W2368" s="14">
        <v>3</v>
      </c>
    </row>
    <row r="2369" spans="1:23" x14ac:dyDescent="0.25">
      <c r="A2369" s="8">
        <v>6684</v>
      </c>
      <c r="B2369" s="9" t="s">
        <v>8939</v>
      </c>
      <c r="C2369" s="9" t="s">
        <v>22</v>
      </c>
      <c r="D2369" s="9" t="s">
        <v>8940</v>
      </c>
      <c r="E2369" s="9" t="s">
        <v>8941</v>
      </c>
      <c r="F2369" s="9" t="s">
        <v>8942</v>
      </c>
      <c r="G2369" s="12">
        <v>1</v>
      </c>
      <c r="H2369" s="9" t="s">
        <v>231</v>
      </c>
      <c r="I2369" s="9" t="s">
        <v>231</v>
      </c>
      <c r="J2369" s="12">
        <v>1</v>
      </c>
      <c r="K2369" s="16">
        <v>43100</v>
      </c>
      <c r="L2369" s="86">
        <f>(Tabla2[[#This Row],[release_year]]-'VARIANZA Y DES. EST'!$L$11)^2</f>
        <v>3.2471164275211517E-2</v>
      </c>
      <c r="M2369" s="12">
        <v>2014</v>
      </c>
      <c r="N2369" s="9" t="s">
        <v>35</v>
      </c>
      <c r="O2369" s="9" t="s">
        <v>8553</v>
      </c>
      <c r="P2369" s="12">
        <v>93</v>
      </c>
      <c r="Q2369" s="12">
        <v>93</v>
      </c>
      <c r="R2369" s="12">
        <v>43.099192876371959</v>
      </c>
      <c r="S2369" s="12" t="s">
        <v>28</v>
      </c>
      <c r="T2369" s="9" t="s">
        <v>105</v>
      </c>
      <c r="U2369" s="9" t="s">
        <v>57</v>
      </c>
      <c r="V2369" s="9" t="s">
        <v>105</v>
      </c>
      <c r="W2369" s="14">
        <v>2</v>
      </c>
    </row>
    <row r="2370" spans="1:23" x14ac:dyDescent="0.25">
      <c r="A2370" s="8">
        <v>6700</v>
      </c>
      <c r="B2370" s="9" t="s">
        <v>8943</v>
      </c>
      <c r="C2370" s="9" t="s">
        <v>22</v>
      </c>
      <c r="D2370" s="9" t="s">
        <v>8944</v>
      </c>
      <c r="E2370" s="18" t="s">
        <v>8945</v>
      </c>
      <c r="F2370" s="9" t="s">
        <v>8946</v>
      </c>
      <c r="G2370" s="12">
        <v>1</v>
      </c>
      <c r="H2370" s="9" t="s">
        <v>25</v>
      </c>
      <c r="I2370" s="9" t="s">
        <v>25</v>
      </c>
      <c r="J2370" s="12">
        <v>1</v>
      </c>
      <c r="K2370" s="13">
        <v>42753</v>
      </c>
      <c r="L2370" s="86">
        <f>(Tabla2[[#This Row],[release_year]]-'VARIANZA Y DES. EST'!$L$11)^2</f>
        <v>3.3116808838167522</v>
      </c>
      <c r="M2370" s="12">
        <v>2016</v>
      </c>
      <c r="N2370" s="9" t="s">
        <v>35</v>
      </c>
      <c r="O2370" s="9" t="s">
        <v>8553</v>
      </c>
      <c r="P2370" s="12">
        <v>93</v>
      </c>
      <c r="Q2370" s="12">
        <v>93</v>
      </c>
      <c r="R2370" s="12">
        <v>43.099192876371959</v>
      </c>
      <c r="S2370" s="12" t="s">
        <v>28</v>
      </c>
      <c r="T2370" s="9" t="s">
        <v>57</v>
      </c>
      <c r="U2370" s="9" t="s">
        <v>57</v>
      </c>
      <c r="V2370" s="9" t="s">
        <v>57</v>
      </c>
      <c r="W2370" s="14">
        <v>1</v>
      </c>
    </row>
    <row r="2371" spans="1:23" x14ac:dyDescent="0.25">
      <c r="A2371" s="8">
        <v>6756</v>
      </c>
      <c r="B2371" s="9" t="s">
        <v>8947</v>
      </c>
      <c r="C2371" s="9" t="s">
        <v>22</v>
      </c>
      <c r="D2371" s="9" t="s">
        <v>8948</v>
      </c>
      <c r="E2371" s="18" t="s">
        <v>8949</v>
      </c>
      <c r="F2371" s="9" t="s">
        <v>8950</v>
      </c>
      <c r="G2371" s="12">
        <v>11</v>
      </c>
      <c r="H2371" s="9" t="s">
        <v>25</v>
      </c>
      <c r="I2371" s="9" t="s">
        <v>6255</v>
      </c>
      <c r="J2371" s="12">
        <v>2</v>
      </c>
      <c r="K2371" s="13">
        <v>43831</v>
      </c>
      <c r="L2371" s="86">
        <f>(Tabla2[[#This Row],[release_year]]-'VARIANZA Y DES. EST'!$L$11)^2</f>
        <v>66.915632286109044</v>
      </c>
      <c r="M2371" s="12">
        <v>2006</v>
      </c>
      <c r="N2371" s="9" t="s">
        <v>1991</v>
      </c>
      <c r="O2371" s="9" t="s">
        <v>8553</v>
      </c>
      <c r="P2371" s="12">
        <v>93</v>
      </c>
      <c r="Q2371" s="12">
        <v>93</v>
      </c>
      <c r="R2371" s="12">
        <v>43.099192876371959</v>
      </c>
      <c r="S2371" s="12" t="s">
        <v>28</v>
      </c>
      <c r="T2371" s="9" t="s">
        <v>514</v>
      </c>
      <c r="U2371" s="9" t="s">
        <v>514</v>
      </c>
      <c r="V2371" s="9" t="s">
        <v>514</v>
      </c>
      <c r="W2371" s="14">
        <v>1</v>
      </c>
    </row>
    <row r="2372" spans="1:23" x14ac:dyDescent="0.25">
      <c r="A2372" s="8">
        <v>6781</v>
      </c>
      <c r="B2372" s="9" t="s">
        <v>8951</v>
      </c>
      <c r="C2372" s="9" t="s">
        <v>22</v>
      </c>
      <c r="D2372" s="9" t="s">
        <v>8952</v>
      </c>
      <c r="E2372" s="18" t="s">
        <v>8953</v>
      </c>
      <c r="F2372" s="9" t="s">
        <v>8954</v>
      </c>
      <c r="G2372" s="12">
        <v>1</v>
      </c>
      <c r="H2372" s="9" t="s">
        <v>25</v>
      </c>
      <c r="I2372" s="9" t="s">
        <v>25</v>
      </c>
      <c r="J2372" s="12">
        <v>1</v>
      </c>
      <c r="K2372" s="13">
        <v>43709</v>
      </c>
      <c r="L2372" s="86">
        <f>(Tabla2[[#This Row],[release_year]]-'VARIANZA Y DES. EST'!$L$11)^2</f>
        <v>14.590890603358293</v>
      </c>
      <c r="M2372" s="12">
        <v>2018</v>
      </c>
      <c r="N2372" s="9" t="s">
        <v>76</v>
      </c>
      <c r="O2372" s="9" t="s">
        <v>8553</v>
      </c>
      <c r="P2372" s="12">
        <v>93</v>
      </c>
      <c r="Q2372" s="12">
        <v>93</v>
      </c>
      <c r="R2372" s="12">
        <v>43.099192876371959</v>
      </c>
      <c r="S2372" s="12" t="s">
        <v>28</v>
      </c>
      <c r="T2372" s="9" t="s">
        <v>57</v>
      </c>
      <c r="U2372" s="9" t="s">
        <v>57</v>
      </c>
      <c r="V2372" s="9" t="s">
        <v>57</v>
      </c>
      <c r="W2372" s="14">
        <v>1</v>
      </c>
    </row>
    <row r="2373" spans="1:23" x14ac:dyDescent="0.25">
      <c r="A2373" s="8">
        <v>6808</v>
      </c>
      <c r="B2373" s="9" t="s">
        <v>8955</v>
      </c>
      <c r="C2373" s="9" t="s">
        <v>22</v>
      </c>
      <c r="D2373" s="9" t="s">
        <v>8956</v>
      </c>
      <c r="E2373" s="9" t="s">
        <v>6930</v>
      </c>
      <c r="F2373" s="9" t="s">
        <v>8957</v>
      </c>
      <c r="G2373" s="12">
        <v>4</v>
      </c>
      <c r="H2373" s="9" t="s">
        <v>116</v>
      </c>
      <c r="I2373" s="9" t="s">
        <v>116</v>
      </c>
      <c r="J2373" s="12">
        <v>1</v>
      </c>
      <c r="K2373" s="13">
        <v>43622</v>
      </c>
      <c r="L2373" s="86">
        <f>(Tabla2[[#This Row],[release_year]]-'VARIANZA Y DES. EST'!$L$11)^2</f>
        <v>7.9512857435875226</v>
      </c>
      <c r="M2373" s="12">
        <v>2017</v>
      </c>
      <c r="N2373" s="9" t="s">
        <v>35</v>
      </c>
      <c r="O2373" s="9" t="s">
        <v>8553</v>
      </c>
      <c r="P2373" s="12">
        <v>93</v>
      </c>
      <c r="Q2373" s="12">
        <v>93</v>
      </c>
      <c r="R2373" s="12">
        <v>43.099192876371959</v>
      </c>
      <c r="S2373" s="12" t="s">
        <v>28</v>
      </c>
      <c r="T2373" s="9" t="s">
        <v>5812</v>
      </c>
      <c r="U2373" s="9" t="s">
        <v>30</v>
      </c>
      <c r="V2373" s="9" t="s">
        <v>5812</v>
      </c>
      <c r="W2373" s="14">
        <v>3</v>
      </c>
    </row>
    <row r="2374" spans="1:23" x14ac:dyDescent="0.25">
      <c r="A2374" s="8">
        <v>6809</v>
      </c>
      <c r="B2374" s="9" t="s">
        <v>8958</v>
      </c>
      <c r="C2374" s="9" t="s">
        <v>22</v>
      </c>
      <c r="D2374" s="9" t="s">
        <v>8959</v>
      </c>
      <c r="E2374" s="9" t="s">
        <v>8960</v>
      </c>
      <c r="F2374" s="9" t="s">
        <v>8961</v>
      </c>
      <c r="G2374" s="12">
        <v>11</v>
      </c>
      <c r="H2374" s="9" t="s">
        <v>231</v>
      </c>
      <c r="I2374" s="9" t="s">
        <v>8962</v>
      </c>
      <c r="J2374" s="12">
        <v>3</v>
      </c>
      <c r="K2374" s="13">
        <v>44082</v>
      </c>
      <c r="L2374" s="86">
        <f>(Tabla2[[#This Row],[release_year]]-'VARIANZA Y DES. EST'!$L$11)^2</f>
        <v>17.47405172519213</v>
      </c>
      <c r="M2374" s="12">
        <v>2010</v>
      </c>
      <c r="N2374" s="9" t="s">
        <v>1991</v>
      </c>
      <c r="O2374" s="9" t="s">
        <v>8553</v>
      </c>
      <c r="P2374" s="12">
        <v>93</v>
      </c>
      <c r="Q2374" s="12">
        <v>93</v>
      </c>
      <c r="R2374" s="12">
        <v>43.099192876371959</v>
      </c>
      <c r="S2374" s="12" t="s">
        <v>28</v>
      </c>
      <c r="T2374" s="9" t="s">
        <v>4211</v>
      </c>
      <c r="U2374" s="9" t="s">
        <v>38</v>
      </c>
      <c r="V2374" s="9" t="s">
        <v>4211</v>
      </c>
      <c r="W2374" s="14">
        <v>2</v>
      </c>
    </row>
    <row r="2375" spans="1:23" x14ac:dyDescent="0.25">
      <c r="A2375" s="8">
        <v>6879</v>
      </c>
      <c r="B2375" s="9" t="s">
        <v>8963</v>
      </c>
      <c r="C2375" s="9" t="s">
        <v>22</v>
      </c>
      <c r="D2375" s="9" t="s">
        <v>8964</v>
      </c>
      <c r="E2375" s="9" t="s">
        <v>8965</v>
      </c>
      <c r="F2375" s="9" t="s">
        <v>8966</v>
      </c>
      <c r="G2375" s="12">
        <v>12</v>
      </c>
      <c r="H2375" s="9" t="s">
        <v>25</v>
      </c>
      <c r="I2375" s="9" t="s">
        <v>8967</v>
      </c>
      <c r="J2375" s="12">
        <v>4</v>
      </c>
      <c r="K2375" s="13">
        <v>43618</v>
      </c>
      <c r="L2375" s="86">
        <f>(Tabla2[[#This Row],[release_year]]-'VARIANZA Y DES. EST'!$L$11)^2</f>
        <v>84.276027426338274</v>
      </c>
      <c r="M2375" s="12">
        <v>2005</v>
      </c>
      <c r="N2375" s="9" t="s">
        <v>99</v>
      </c>
      <c r="O2375" s="9" t="s">
        <v>8553</v>
      </c>
      <c r="P2375" s="12">
        <v>93</v>
      </c>
      <c r="Q2375" s="12">
        <v>93</v>
      </c>
      <c r="R2375" s="12">
        <v>43.099192876371959</v>
      </c>
      <c r="S2375" s="12" t="s">
        <v>28</v>
      </c>
      <c r="T2375" s="9" t="s">
        <v>45</v>
      </c>
      <c r="U2375" s="9" t="s">
        <v>45</v>
      </c>
      <c r="V2375" s="9" t="s">
        <v>45</v>
      </c>
      <c r="W2375" s="14">
        <v>1</v>
      </c>
    </row>
    <row r="2376" spans="1:23" x14ac:dyDescent="0.25">
      <c r="A2376" s="8">
        <v>6892</v>
      </c>
      <c r="B2376" s="9" t="s">
        <v>8968</v>
      </c>
      <c r="C2376" s="9" t="s">
        <v>22</v>
      </c>
      <c r="D2376" s="9" t="s">
        <v>8969</v>
      </c>
      <c r="E2376" s="18" t="s">
        <v>8970</v>
      </c>
      <c r="F2376" s="9" t="s">
        <v>8971</v>
      </c>
      <c r="G2376" s="12">
        <v>11</v>
      </c>
      <c r="H2376" s="9" t="s">
        <v>518</v>
      </c>
      <c r="I2376" s="9" t="s">
        <v>518</v>
      </c>
      <c r="J2376" s="12">
        <v>1</v>
      </c>
      <c r="K2376" s="13">
        <v>43160</v>
      </c>
      <c r="L2376" s="86">
        <f>(Tabla2[[#This Row],[release_year]]-'VARIANZA Y DES. EST'!$L$11)^2</f>
        <v>1.3928663045044412</v>
      </c>
      <c r="M2376" s="12">
        <v>2013</v>
      </c>
      <c r="N2376" s="9" t="s">
        <v>76</v>
      </c>
      <c r="O2376" s="9" t="s">
        <v>8553</v>
      </c>
      <c r="P2376" s="12">
        <v>93</v>
      </c>
      <c r="Q2376" s="12">
        <v>93</v>
      </c>
      <c r="R2376" s="12">
        <v>43.099192876371959</v>
      </c>
      <c r="S2376" s="12" t="s">
        <v>28</v>
      </c>
      <c r="T2376" s="9" t="s">
        <v>4849</v>
      </c>
      <c r="U2376" s="9" t="s">
        <v>95</v>
      </c>
      <c r="V2376" s="9" t="s">
        <v>4849</v>
      </c>
      <c r="W2376" s="14">
        <v>3</v>
      </c>
    </row>
    <row r="2377" spans="1:23" x14ac:dyDescent="0.25">
      <c r="A2377" s="8">
        <v>6944</v>
      </c>
      <c r="B2377" s="9" t="s">
        <v>8972</v>
      </c>
      <c r="C2377" s="9" t="s">
        <v>22</v>
      </c>
      <c r="D2377" s="9" t="s">
        <v>8973</v>
      </c>
      <c r="E2377" s="18" t="s">
        <v>7706</v>
      </c>
      <c r="F2377" s="9" t="s">
        <v>8974</v>
      </c>
      <c r="G2377" s="12">
        <v>10</v>
      </c>
      <c r="H2377" s="9" t="s">
        <v>550</v>
      </c>
      <c r="I2377" s="9" t="s">
        <v>8975</v>
      </c>
      <c r="J2377" s="12">
        <v>2</v>
      </c>
      <c r="K2377" s="13">
        <v>43891</v>
      </c>
      <c r="L2377" s="86">
        <f>(Tabla2[[#This Row],[release_year]]-'VARIANZA Y DES. EST'!$L$11)^2</f>
        <v>10.1136565849629</v>
      </c>
      <c r="M2377" s="12">
        <v>2011</v>
      </c>
      <c r="N2377" s="9" t="s">
        <v>1991</v>
      </c>
      <c r="O2377" s="9" t="s">
        <v>8553</v>
      </c>
      <c r="P2377" s="12">
        <v>93</v>
      </c>
      <c r="Q2377" s="12">
        <v>93</v>
      </c>
      <c r="R2377" s="12">
        <v>43.099192876371959</v>
      </c>
      <c r="S2377" s="12" t="s">
        <v>28</v>
      </c>
      <c r="T2377" s="9" t="s">
        <v>38</v>
      </c>
      <c r="U2377" s="9" t="s">
        <v>38</v>
      </c>
      <c r="V2377" s="9" t="s">
        <v>38</v>
      </c>
      <c r="W2377" s="14">
        <v>1</v>
      </c>
    </row>
    <row r="2378" spans="1:23" x14ac:dyDescent="0.25">
      <c r="A2378" s="8">
        <v>7004</v>
      </c>
      <c r="B2378" s="9" t="s">
        <v>8976</v>
      </c>
      <c r="C2378" s="9" t="s">
        <v>22</v>
      </c>
      <c r="D2378" s="9" t="s">
        <v>8977</v>
      </c>
      <c r="E2378" s="9" t="s">
        <v>8978</v>
      </c>
      <c r="F2378" s="9" t="s">
        <v>8979</v>
      </c>
      <c r="G2378" s="12">
        <v>11</v>
      </c>
      <c r="H2378" s="9" t="s">
        <v>25</v>
      </c>
      <c r="I2378" s="9" t="s">
        <v>25</v>
      </c>
      <c r="J2378" s="12">
        <v>1</v>
      </c>
      <c r="K2378" s="13">
        <v>42430</v>
      </c>
      <c r="L2378" s="86">
        <f>(Tabla2[[#This Row],[release_year]]-'VARIANZA Y DES. EST'!$L$11)^2</f>
        <v>3.3116808838167522</v>
      </c>
      <c r="M2378" s="12">
        <v>2016</v>
      </c>
      <c r="N2378" s="9" t="s">
        <v>842</v>
      </c>
      <c r="O2378" s="9" t="s">
        <v>8553</v>
      </c>
      <c r="P2378" s="12">
        <v>93</v>
      </c>
      <c r="Q2378" s="12">
        <v>93</v>
      </c>
      <c r="R2378" s="12">
        <v>43.099192876371959</v>
      </c>
      <c r="S2378" s="12" t="s">
        <v>28</v>
      </c>
      <c r="T2378" s="9" t="s">
        <v>95</v>
      </c>
      <c r="U2378" s="9" t="s">
        <v>95</v>
      </c>
      <c r="V2378" s="9" t="s">
        <v>95</v>
      </c>
      <c r="W2378" s="14">
        <v>1</v>
      </c>
    </row>
    <row r="2379" spans="1:23" x14ac:dyDescent="0.25">
      <c r="A2379" s="8">
        <v>7043</v>
      </c>
      <c r="B2379" s="9" t="s">
        <v>8980</v>
      </c>
      <c r="C2379" s="9" t="s">
        <v>22</v>
      </c>
      <c r="D2379" s="9" t="s">
        <v>8981</v>
      </c>
      <c r="E2379" s="18" t="s">
        <v>4240</v>
      </c>
      <c r="F2379" s="9" t="s">
        <v>8982</v>
      </c>
      <c r="G2379" s="12">
        <v>6</v>
      </c>
      <c r="H2379" s="9" t="s">
        <v>126</v>
      </c>
      <c r="I2379" s="9" t="s">
        <v>126</v>
      </c>
      <c r="J2379" s="12">
        <v>1</v>
      </c>
      <c r="K2379" s="16">
        <v>43456</v>
      </c>
      <c r="L2379" s="86">
        <f>(Tabla2[[#This Row],[release_year]]-'VARIANZA Y DES. EST'!$L$11)^2</f>
        <v>14.590890603358293</v>
      </c>
      <c r="M2379" s="12">
        <v>2018</v>
      </c>
      <c r="N2379" s="9" t="s">
        <v>1991</v>
      </c>
      <c r="O2379" s="9" t="s">
        <v>8553</v>
      </c>
      <c r="P2379" s="12">
        <v>93</v>
      </c>
      <c r="Q2379" s="12">
        <v>93</v>
      </c>
      <c r="R2379" s="12">
        <v>43.099192876371959</v>
      </c>
      <c r="S2379" s="12" t="s">
        <v>28</v>
      </c>
      <c r="T2379" s="9" t="s">
        <v>38</v>
      </c>
      <c r="U2379" s="9" t="s">
        <v>38</v>
      </c>
      <c r="V2379" s="9" t="s">
        <v>38</v>
      </c>
      <c r="W2379" s="14">
        <v>1</v>
      </c>
    </row>
    <row r="2380" spans="1:23" x14ac:dyDescent="0.25">
      <c r="A2380" s="8">
        <v>7111</v>
      </c>
      <c r="B2380" s="9" t="s">
        <v>8983</v>
      </c>
      <c r="C2380" s="9" t="s">
        <v>22</v>
      </c>
      <c r="D2380" s="9" t="s">
        <v>8984</v>
      </c>
      <c r="E2380" s="9" t="s">
        <v>8985</v>
      </c>
      <c r="F2380" s="9" t="s">
        <v>8986</v>
      </c>
      <c r="G2380" s="12">
        <v>10</v>
      </c>
      <c r="H2380" s="9" t="s">
        <v>231</v>
      </c>
      <c r="I2380" s="9" t="s">
        <v>3005</v>
      </c>
      <c r="J2380" s="12">
        <v>2</v>
      </c>
      <c r="K2380" s="13">
        <v>42774</v>
      </c>
      <c r="L2380" s="86">
        <f>(Tabla2[[#This Row],[release_year]]-'VARIANZA Y DES. EST'!$L$11)^2</f>
        <v>1.3928663045044412</v>
      </c>
      <c r="M2380" s="12">
        <v>2013</v>
      </c>
      <c r="N2380" s="9" t="s">
        <v>99</v>
      </c>
      <c r="O2380" s="9" t="s">
        <v>8553</v>
      </c>
      <c r="P2380" s="12">
        <v>93</v>
      </c>
      <c r="Q2380" s="12">
        <v>93</v>
      </c>
      <c r="R2380" s="12">
        <v>43.099192876371959</v>
      </c>
      <c r="S2380" s="12" t="s">
        <v>28</v>
      </c>
      <c r="T2380" s="9" t="s">
        <v>686</v>
      </c>
      <c r="U2380" s="9" t="s">
        <v>30</v>
      </c>
      <c r="V2380" s="9" t="s">
        <v>686</v>
      </c>
      <c r="W2380" s="14">
        <v>2</v>
      </c>
    </row>
    <row r="2381" spans="1:23" x14ac:dyDescent="0.25">
      <c r="A2381" s="8">
        <v>7238</v>
      </c>
      <c r="B2381" s="9" t="s">
        <v>8987</v>
      </c>
      <c r="C2381" s="9" t="s">
        <v>22</v>
      </c>
      <c r="D2381" s="9" t="s">
        <v>8988</v>
      </c>
      <c r="E2381" s="18" t="s">
        <v>8989</v>
      </c>
      <c r="F2381" s="9" t="s">
        <v>8990</v>
      </c>
      <c r="G2381" s="12">
        <v>11</v>
      </c>
      <c r="H2381" s="9" t="s">
        <v>25</v>
      </c>
      <c r="I2381" s="9" t="s">
        <v>25</v>
      </c>
      <c r="J2381" s="12">
        <v>1</v>
      </c>
      <c r="K2381" s="13">
        <v>43466</v>
      </c>
      <c r="L2381" s="86">
        <f>(Tabla2[[#This Row],[release_year]]-'VARIANZA Y DES. EST'!$L$11)^2</f>
        <v>7.9512857435875226</v>
      </c>
      <c r="M2381" s="12">
        <v>2017</v>
      </c>
      <c r="N2381" s="9" t="s">
        <v>1991</v>
      </c>
      <c r="O2381" s="9" t="s">
        <v>8553</v>
      </c>
      <c r="P2381" s="12">
        <v>93</v>
      </c>
      <c r="Q2381" s="12">
        <v>93</v>
      </c>
      <c r="R2381" s="12">
        <v>43.099192876371959</v>
      </c>
      <c r="S2381" s="12" t="s">
        <v>28</v>
      </c>
      <c r="T2381" s="9" t="s">
        <v>635</v>
      </c>
      <c r="U2381" s="9" t="s">
        <v>95</v>
      </c>
      <c r="V2381" s="9" t="s">
        <v>635</v>
      </c>
      <c r="W2381" s="14">
        <v>2</v>
      </c>
    </row>
    <row r="2382" spans="1:23" x14ac:dyDescent="0.25">
      <c r="A2382" s="8">
        <v>7272</v>
      </c>
      <c r="B2382" s="9" t="s">
        <v>8991</v>
      </c>
      <c r="C2382" s="9" t="s">
        <v>22</v>
      </c>
      <c r="D2382" s="9" t="s">
        <v>8992</v>
      </c>
      <c r="E2382" s="18" t="s">
        <v>8993</v>
      </c>
      <c r="F2382" s="18" t="s">
        <v>8994</v>
      </c>
      <c r="G2382" s="12">
        <v>9</v>
      </c>
      <c r="H2382" s="9" t="s">
        <v>25</v>
      </c>
      <c r="I2382" s="9" t="s">
        <v>1078</v>
      </c>
      <c r="J2382" s="12">
        <v>2</v>
      </c>
      <c r="K2382" s="13">
        <v>43466</v>
      </c>
      <c r="L2382" s="86">
        <f>(Tabla2[[#This Row],[release_year]]-'VARIANZA Y DES. EST'!$L$11)^2</f>
        <v>17.47405172519213</v>
      </c>
      <c r="M2382" s="12">
        <v>2010</v>
      </c>
      <c r="N2382" s="9" t="s">
        <v>1991</v>
      </c>
      <c r="O2382" s="9" t="s">
        <v>8553</v>
      </c>
      <c r="P2382" s="12">
        <v>93</v>
      </c>
      <c r="Q2382" s="12">
        <v>93</v>
      </c>
      <c r="R2382" s="12">
        <v>43.099192876371959</v>
      </c>
      <c r="S2382" s="12" t="s">
        <v>28</v>
      </c>
      <c r="T2382" s="9" t="s">
        <v>3495</v>
      </c>
      <c r="U2382" s="9" t="s">
        <v>45</v>
      </c>
      <c r="V2382" s="9" t="s">
        <v>3495</v>
      </c>
      <c r="W2382" s="14">
        <v>3</v>
      </c>
    </row>
    <row r="2383" spans="1:23" x14ac:dyDescent="0.25">
      <c r="A2383" s="8">
        <v>7348</v>
      </c>
      <c r="B2383" s="9" t="s">
        <v>8995</v>
      </c>
      <c r="C2383" s="9" t="s">
        <v>22</v>
      </c>
      <c r="D2383" s="9" t="s">
        <v>8996</v>
      </c>
      <c r="E2383" s="18" t="s">
        <v>8997</v>
      </c>
      <c r="F2383" s="9" t="s">
        <v>8998</v>
      </c>
      <c r="G2383" s="12">
        <v>3</v>
      </c>
      <c r="H2383" s="9" t="s">
        <v>3799</v>
      </c>
      <c r="I2383" s="9" t="s">
        <v>3799</v>
      </c>
      <c r="J2383" s="12">
        <v>1</v>
      </c>
      <c r="K2383" s="13">
        <v>43328</v>
      </c>
      <c r="L2383" s="86">
        <f>(Tabla2[[#This Row],[release_year]]-'VARIANZA Y DES. EST'!$L$11)^2</f>
        <v>407.24037396885979</v>
      </c>
      <c r="M2383" s="12">
        <v>1994</v>
      </c>
      <c r="N2383" s="9" t="s">
        <v>35</v>
      </c>
      <c r="O2383" s="9" t="s">
        <v>8553</v>
      </c>
      <c r="P2383" s="12">
        <v>93</v>
      </c>
      <c r="Q2383" s="12">
        <v>93</v>
      </c>
      <c r="R2383" s="12">
        <v>43.099192876371959</v>
      </c>
      <c r="S2383" s="12" t="s">
        <v>28</v>
      </c>
      <c r="T2383" s="9" t="s">
        <v>4337</v>
      </c>
      <c r="U2383" s="9" t="s">
        <v>38</v>
      </c>
      <c r="V2383" s="9" t="s">
        <v>4337</v>
      </c>
      <c r="W2383" s="14">
        <v>3</v>
      </c>
    </row>
    <row r="2384" spans="1:23" x14ac:dyDescent="0.25">
      <c r="A2384" s="8">
        <v>7368</v>
      </c>
      <c r="B2384" s="9" t="s">
        <v>8999</v>
      </c>
      <c r="C2384" s="9" t="s">
        <v>22</v>
      </c>
      <c r="D2384" s="9" t="s">
        <v>9000</v>
      </c>
      <c r="E2384" s="9" t="s">
        <v>9001</v>
      </c>
      <c r="F2384" s="9" t="s">
        <v>9002</v>
      </c>
      <c r="G2384" s="12">
        <v>8</v>
      </c>
      <c r="H2384" s="9" t="s">
        <v>279</v>
      </c>
      <c r="I2384" s="9" t="s">
        <v>7771</v>
      </c>
      <c r="J2384" s="12">
        <v>2</v>
      </c>
      <c r="K2384" s="13">
        <v>44044</v>
      </c>
      <c r="L2384" s="86">
        <f>(Tabla2[[#This Row],[release_year]]-'VARIANZA Y DES. EST'!$L$11)^2</f>
        <v>1237.6463010722982</v>
      </c>
      <c r="M2384" s="12">
        <v>1979</v>
      </c>
      <c r="N2384" s="9" t="s">
        <v>1991</v>
      </c>
      <c r="O2384" s="9" t="s">
        <v>8553</v>
      </c>
      <c r="P2384" s="12">
        <v>93</v>
      </c>
      <c r="Q2384" s="12">
        <v>93</v>
      </c>
      <c r="R2384" s="12">
        <v>43.099192876371959</v>
      </c>
      <c r="S2384" s="12" t="s">
        <v>28</v>
      </c>
      <c r="T2384" s="9" t="s">
        <v>9003</v>
      </c>
      <c r="U2384" s="9" t="s">
        <v>38</v>
      </c>
      <c r="V2384" s="9" t="s">
        <v>9003</v>
      </c>
      <c r="W2384" s="14">
        <v>3</v>
      </c>
    </row>
    <row r="2385" spans="1:23" x14ac:dyDescent="0.25">
      <c r="A2385" s="8">
        <v>7426</v>
      </c>
      <c r="B2385" s="9" t="s">
        <v>9004</v>
      </c>
      <c r="C2385" s="9" t="s">
        <v>22</v>
      </c>
      <c r="D2385" s="9" t="s">
        <v>9005</v>
      </c>
      <c r="E2385" s="9" t="s">
        <v>9006</v>
      </c>
      <c r="F2385" s="9" t="s">
        <v>9007</v>
      </c>
      <c r="G2385" s="12">
        <v>8</v>
      </c>
      <c r="H2385" s="9" t="s">
        <v>116</v>
      </c>
      <c r="I2385" s="9" t="s">
        <v>116</v>
      </c>
      <c r="J2385" s="12">
        <v>1</v>
      </c>
      <c r="K2385" s="13">
        <v>43666</v>
      </c>
      <c r="L2385" s="86">
        <f>(Tabla2[[#This Row],[release_year]]-'VARIANZA Y DES. EST'!$L$11)^2</f>
        <v>7.9512857435875226</v>
      </c>
      <c r="M2385" s="12">
        <v>2017</v>
      </c>
      <c r="N2385" s="9" t="s">
        <v>35</v>
      </c>
      <c r="O2385" s="9" t="s">
        <v>8553</v>
      </c>
      <c r="P2385" s="12">
        <v>93</v>
      </c>
      <c r="Q2385" s="12">
        <v>93</v>
      </c>
      <c r="R2385" s="12">
        <v>43.099192876371959</v>
      </c>
      <c r="S2385" s="12" t="s">
        <v>28</v>
      </c>
      <c r="T2385" s="9" t="s">
        <v>4849</v>
      </c>
      <c r="U2385" s="9" t="s">
        <v>95</v>
      </c>
      <c r="V2385" s="9" t="s">
        <v>4849</v>
      </c>
      <c r="W2385" s="14">
        <v>3</v>
      </c>
    </row>
    <row r="2386" spans="1:23" x14ac:dyDescent="0.25">
      <c r="A2386" s="8">
        <v>7474</v>
      </c>
      <c r="B2386" s="9" t="s">
        <v>9008</v>
      </c>
      <c r="C2386" s="9" t="s">
        <v>22</v>
      </c>
      <c r="D2386" s="9" t="s">
        <v>9009</v>
      </c>
      <c r="E2386" s="18" t="s">
        <v>9010</v>
      </c>
      <c r="F2386" s="9" t="s">
        <v>9011</v>
      </c>
      <c r="G2386" s="12">
        <v>7</v>
      </c>
      <c r="H2386" s="9" t="s">
        <v>3348</v>
      </c>
      <c r="I2386" s="9" t="s">
        <v>3348</v>
      </c>
      <c r="J2386" s="12">
        <v>1</v>
      </c>
      <c r="K2386" s="13">
        <v>42954</v>
      </c>
      <c r="L2386" s="86">
        <f>(Tabla2[[#This Row],[release_year]]-'VARIANZA Y DES. EST'!$L$11)^2</f>
        <v>3.2471164275211517E-2</v>
      </c>
      <c r="M2386" s="12">
        <v>2014</v>
      </c>
      <c r="N2386" s="9" t="s">
        <v>82</v>
      </c>
      <c r="O2386" s="9" t="s">
        <v>8553</v>
      </c>
      <c r="P2386" s="12">
        <v>93</v>
      </c>
      <c r="Q2386" s="12">
        <v>93</v>
      </c>
      <c r="R2386" s="12">
        <v>43.099192876371959</v>
      </c>
      <c r="S2386" s="12" t="s">
        <v>28</v>
      </c>
      <c r="T2386" s="9" t="s">
        <v>3625</v>
      </c>
      <c r="U2386" s="9" t="s">
        <v>95</v>
      </c>
      <c r="V2386" s="9" t="s">
        <v>3625</v>
      </c>
      <c r="W2386" s="14">
        <v>3</v>
      </c>
    </row>
    <row r="2387" spans="1:23" x14ac:dyDescent="0.25">
      <c r="A2387" s="8">
        <v>7478</v>
      </c>
      <c r="B2387" s="9" t="s">
        <v>9012</v>
      </c>
      <c r="C2387" s="9" t="s">
        <v>22</v>
      </c>
      <c r="D2387" s="9" t="s">
        <v>9013</v>
      </c>
      <c r="E2387" s="9" t="s">
        <v>9014</v>
      </c>
      <c r="F2387" s="18" t="s">
        <v>9015</v>
      </c>
      <c r="G2387" s="12">
        <v>6</v>
      </c>
      <c r="H2387" s="9" t="s">
        <v>25</v>
      </c>
      <c r="I2387" s="9" t="s">
        <v>25</v>
      </c>
      <c r="J2387" s="12">
        <v>1</v>
      </c>
      <c r="K2387" s="13">
        <v>43307</v>
      </c>
      <c r="L2387" s="86">
        <f>(Tabla2[[#This Row],[release_year]]-'VARIANZA Y DES. EST'!$L$11)^2</f>
        <v>0.67207602404598188</v>
      </c>
      <c r="M2387" s="12">
        <v>2015</v>
      </c>
      <c r="N2387" s="9" t="s">
        <v>1991</v>
      </c>
      <c r="O2387" s="9" t="s">
        <v>8553</v>
      </c>
      <c r="P2387" s="12">
        <v>93</v>
      </c>
      <c r="Q2387" s="12">
        <v>93</v>
      </c>
      <c r="R2387" s="12">
        <v>43.099192876371959</v>
      </c>
      <c r="S2387" s="12" t="s">
        <v>28</v>
      </c>
      <c r="T2387" s="9" t="s">
        <v>3998</v>
      </c>
      <c r="U2387" s="9" t="s">
        <v>45</v>
      </c>
      <c r="V2387" s="9" t="s">
        <v>3998</v>
      </c>
      <c r="W2387" s="14">
        <v>3</v>
      </c>
    </row>
    <row r="2388" spans="1:23" x14ac:dyDescent="0.25">
      <c r="A2388" s="8">
        <v>7489</v>
      </c>
      <c r="B2388" s="9" t="s">
        <v>9016</v>
      </c>
      <c r="C2388" s="9" t="s">
        <v>22</v>
      </c>
      <c r="D2388" s="9" t="s">
        <v>9017</v>
      </c>
      <c r="E2388" s="18" t="s">
        <v>9018</v>
      </c>
      <c r="F2388" s="9" t="s">
        <v>9019</v>
      </c>
      <c r="G2388" s="12">
        <v>6</v>
      </c>
      <c r="H2388" s="9" t="s">
        <v>184</v>
      </c>
      <c r="I2388" s="9" t="s">
        <v>9020</v>
      </c>
      <c r="J2388" s="12">
        <v>2</v>
      </c>
      <c r="K2388" s="13">
        <v>43194</v>
      </c>
      <c r="L2388" s="86">
        <f>(Tabla2[[#This Row],[release_year]]-'VARIANZA Y DES. EST'!$L$11)^2</f>
        <v>7.9512857435875226</v>
      </c>
      <c r="M2388" s="12">
        <v>2017</v>
      </c>
      <c r="N2388" s="9" t="s">
        <v>99</v>
      </c>
      <c r="O2388" s="9" t="s">
        <v>8553</v>
      </c>
      <c r="P2388" s="12">
        <v>93</v>
      </c>
      <c r="Q2388" s="12">
        <v>93</v>
      </c>
      <c r="R2388" s="12">
        <v>43.099192876371959</v>
      </c>
      <c r="S2388" s="12" t="s">
        <v>28</v>
      </c>
      <c r="T2388" s="9" t="s">
        <v>30</v>
      </c>
      <c r="U2388" s="9" t="s">
        <v>30</v>
      </c>
      <c r="V2388" s="9" t="s">
        <v>30</v>
      </c>
      <c r="W2388" s="14">
        <v>1</v>
      </c>
    </row>
    <row r="2389" spans="1:23" x14ac:dyDescent="0.25">
      <c r="A2389" s="8">
        <v>7666</v>
      </c>
      <c r="B2389" s="9" t="s">
        <v>9021</v>
      </c>
      <c r="C2389" s="9" t="s">
        <v>22</v>
      </c>
      <c r="D2389" s="9" t="s">
        <v>9022</v>
      </c>
      <c r="E2389" s="9" t="s">
        <v>9023</v>
      </c>
      <c r="F2389" s="9" t="s">
        <v>9024</v>
      </c>
      <c r="G2389" s="12">
        <v>8</v>
      </c>
      <c r="H2389" s="9" t="s">
        <v>518</v>
      </c>
      <c r="I2389" s="9" t="s">
        <v>518</v>
      </c>
      <c r="J2389" s="12">
        <v>1</v>
      </c>
      <c r="K2389" s="16">
        <v>43023</v>
      </c>
      <c r="L2389" s="86">
        <f>(Tabla2[[#This Row],[release_year]]-'VARIANZA Y DES. EST'!$L$11)^2</f>
        <v>3.3116808838167522</v>
      </c>
      <c r="M2389" s="12">
        <v>2016</v>
      </c>
      <c r="N2389" s="9" t="s">
        <v>76</v>
      </c>
      <c r="O2389" s="9" t="s">
        <v>8553</v>
      </c>
      <c r="P2389" s="12">
        <v>93</v>
      </c>
      <c r="Q2389" s="12">
        <v>93</v>
      </c>
      <c r="R2389" s="12">
        <v>43.099192876371959</v>
      </c>
      <c r="S2389" s="12" t="s">
        <v>28</v>
      </c>
      <c r="T2389" s="9" t="s">
        <v>8706</v>
      </c>
      <c r="U2389" s="9" t="s">
        <v>45</v>
      </c>
      <c r="V2389" s="9" t="s">
        <v>8706</v>
      </c>
      <c r="W2389" s="14">
        <v>3</v>
      </c>
    </row>
    <row r="2390" spans="1:23" x14ac:dyDescent="0.25">
      <c r="A2390" s="8">
        <v>7674</v>
      </c>
      <c r="B2390" s="9" t="s">
        <v>9025</v>
      </c>
      <c r="C2390" s="9" t="s">
        <v>22</v>
      </c>
      <c r="D2390" s="9" t="s">
        <v>9026</v>
      </c>
      <c r="E2390" s="10" t="s">
        <v>9027</v>
      </c>
      <c r="F2390" s="11"/>
      <c r="G2390" s="12">
        <v>0</v>
      </c>
      <c r="H2390" s="12"/>
      <c r="I2390" s="9"/>
      <c r="J2390" s="12">
        <v>0</v>
      </c>
      <c r="K2390" s="13">
        <v>43922</v>
      </c>
      <c r="L2390" s="86">
        <f>(Tabla2[[#This Row],[release_year]]-'VARIANZA Y DES. EST'!$L$11)^2</f>
        <v>14.590890603358293</v>
      </c>
      <c r="M2390" s="12">
        <v>2018</v>
      </c>
      <c r="N2390" s="9" t="s">
        <v>76</v>
      </c>
      <c r="O2390" s="9" t="s">
        <v>8553</v>
      </c>
      <c r="P2390" s="12">
        <v>93</v>
      </c>
      <c r="Q2390" s="12">
        <v>93</v>
      </c>
      <c r="R2390" s="12">
        <v>43.099192876371959</v>
      </c>
      <c r="S2390" s="12" t="s">
        <v>28</v>
      </c>
      <c r="T2390" s="9" t="s">
        <v>57</v>
      </c>
      <c r="U2390" s="9" t="s">
        <v>57</v>
      </c>
      <c r="V2390" s="9" t="s">
        <v>57</v>
      </c>
      <c r="W2390" s="14">
        <v>1</v>
      </c>
    </row>
    <row r="2391" spans="1:23" x14ac:dyDescent="0.25">
      <c r="A2391" s="8">
        <v>7684</v>
      </c>
      <c r="B2391" s="9" t="s">
        <v>9028</v>
      </c>
      <c r="C2391" s="9" t="s">
        <v>22</v>
      </c>
      <c r="D2391" s="9" t="s">
        <v>9029</v>
      </c>
      <c r="E2391" s="18" t="s">
        <v>9030</v>
      </c>
      <c r="F2391" s="9" t="s">
        <v>9031</v>
      </c>
      <c r="G2391" s="12">
        <v>1</v>
      </c>
      <c r="H2391" s="9" t="s">
        <v>126</v>
      </c>
      <c r="I2391" s="9" t="s">
        <v>126</v>
      </c>
      <c r="J2391" s="12">
        <v>1</v>
      </c>
      <c r="K2391" s="13">
        <v>43718</v>
      </c>
      <c r="L2391" s="86">
        <f>(Tabla2[[#This Row],[release_year]]-'VARIANZA Y DES. EST'!$L$11)^2</f>
        <v>23.230495463129063</v>
      </c>
      <c r="M2391" s="12">
        <v>2019</v>
      </c>
      <c r="N2391" s="9" t="s">
        <v>76</v>
      </c>
      <c r="O2391" s="9" t="s">
        <v>8553</v>
      </c>
      <c r="P2391" s="12">
        <v>93</v>
      </c>
      <c r="Q2391" s="12">
        <v>93</v>
      </c>
      <c r="R2391" s="12">
        <v>43.099192876371959</v>
      </c>
      <c r="S2391" s="12" t="s">
        <v>28</v>
      </c>
      <c r="T2391" s="9" t="s">
        <v>105</v>
      </c>
      <c r="U2391" s="9" t="s">
        <v>57</v>
      </c>
      <c r="V2391" s="9" t="s">
        <v>105</v>
      </c>
      <c r="W2391" s="14">
        <v>2</v>
      </c>
    </row>
    <row r="2392" spans="1:23" x14ac:dyDescent="0.25">
      <c r="A2392" s="8">
        <v>7795</v>
      </c>
      <c r="B2392" s="9" t="s">
        <v>9032</v>
      </c>
      <c r="C2392" s="9" t="s">
        <v>22</v>
      </c>
      <c r="D2392" s="9" t="s">
        <v>9033</v>
      </c>
      <c r="E2392" s="18" t="s">
        <v>9034</v>
      </c>
      <c r="F2392" s="9" t="s">
        <v>9035</v>
      </c>
      <c r="G2392" s="12">
        <v>5</v>
      </c>
      <c r="H2392" s="9" t="s">
        <v>3799</v>
      </c>
      <c r="I2392" s="9" t="s">
        <v>3799</v>
      </c>
      <c r="J2392" s="12">
        <v>1</v>
      </c>
      <c r="K2392" s="13">
        <v>43343</v>
      </c>
      <c r="L2392" s="86">
        <f>(Tabla2[[#This Row],[release_year]]-'VARIANZA Y DES. EST'!$L$11)^2</f>
        <v>910.84432537115208</v>
      </c>
      <c r="M2392" s="12">
        <v>1984</v>
      </c>
      <c r="N2392" s="9" t="s">
        <v>35</v>
      </c>
      <c r="O2392" s="9" t="s">
        <v>8553</v>
      </c>
      <c r="P2392" s="12">
        <v>93</v>
      </c>
      <c r="Q2392" s="12">
        <v>93</v>
      </c>
      <c r="R2392" s="12">
        <v>43.099192876371959</v>
      </c>
      <c r="S2392" s="12" t="s">
        <v>28</v>
      </c>
      <c r="T2392" s="9" t="s">
        <v>3625</v>
      </c>
      <c r="U2392" s="9" t="s">
        <v>95</v>
      </c>
      <c r="V2392" s="9" t="s">
        <v>3625</v>
      </c>
      <c r="W2392" s="14">
        <v>3</v>
      </c>
    </row>
    <row r="2393" spans="1:23" x14ac:dyDescent="0.25">
      <c r="A2393" s="8">
        <v>7823</v>
      </c>
      <c r="B2393" s="9" t="s">
        <v>9036</v>
      </c>
      <c r="C2393" s="9" t="s">
        <v>22</v>
      </c>
      <c r="D2393" s="9" t="s">
        <v>9037</v>
      </c>
      <c r="E2393" s="10" t="s">
        <v>9038</v>
      </c>
      <c r="F2393" s="11"/>
      <c r="G2393" s="12">
        <v>0</v>
      </c>
      <c r="H2393" s="9" t="s">
        <v>25</v>
      </c>
      <c r="I2393" s="9" t="s">
        <v>25</v>
      </c>
      <c r="J2393" s="12">
        <v>1</v>
      </c>
      <c r="K2393" s="13">
        <v>42629</v>
      </c>
      <c r="L2393" s="86">
        <f>(Tabla2[[#This Row],[release_year]]-'VARIANZA Y DES. EST'!$L$11)^2</f>
        <v>0.67207602404598188</v>
      </c>
      <c r="M2393" s="12">
        <v>2015</v>
      </c>
      <c r="N2393" s="9" t="s">
        <v>842</v>
      </c>
      <c r="O2393" s="9" t="s">
        <v>8553</v>
      </c>
      <c r="P2393" s="12">
        <v>93</v>
      </c>
      <c r="Q2393" s="12">
        <v>93</v>
      </c>
      <c r="R2393" s="12">
        <v>43.099192876371959</v>
      </c>
      <c r="S2393" s="12" t="s">
        <v>28</v>
      </c>
      <c r="T2393" s="9" t="s">
        <v>57</v>
      </c>
      <c r="U2393" s="9" t="s">
        <v>57</v>
      </c>
      <c r="V2393" s="9" t="s">
        <v>57</v>
      </c>
      <c r="W2393" s="14">
        <v>1</v>
      </c>
    </row>
    <row r="2394" spans="1:23" x14ac:dyDescent="0.25">
      <c r="A2394" s="8">
        <v>7885</v>
      </c>
      <c r="B2394" s="9" t="s">
        <v>9039</v>
      </c>
      <c r="C2394" s="9" t="s">
        <v>22</v>
      </c>
      <c r="D2394" s="9" t="s">
        <v>9040</v>
      </c>
      <c r="E2394" s="18" t="s">
        <v>2673</v>
      </c>
      <c r="F2394" s="9" t="s">
        <v>9041</v>
      </c>
      <c r="G2394" s="12">
        <v>9</v>
      </c>
      <c r="H2394" s="9" t="s">
        <v>25</v>
      </c>
      <c r="I2394" s="9" t="s">
        <v>25</v>
      </c>
      <c r="J2394" s="12">
        <v>1</v>
      </c>
      <c r="K2394" s="13">
        <v>42752</v>
      </c>
      <c r="L2394" s="86">
        <f>(Tabla2[[#This Row],[release_year]]-'VARIANZA Y DES. EST'!$L$11)^2</f>
        <v>7.9512857435875226</v>
      </c>
      <c r="M2394" s="12">
        <v>2017</v>
      </c>
      <c r="N2394" s="9" t="s">
        <v>1991</v>
      </c>
      <c r="O2394" s="9" t="s">
        <v>8553</v>
      </c>
      <c r="P2394" s="12">
        <v>93</v>
      </c>
      <c r="Q2394" s="12">
        <v>93</v>
      </c>
      <c r="R2394" s="12">
        <v>43.099192876371959</v>
      </c>
      <c r="S2394" s="12" t="s">
        <v>28</v>
      </c>
      <c r="T2394" s="9" t="s">
        <v>2252</v>
      </c>
      <c r="U2394" s="9" t="s">
        <v>38</v>
      </c>
      <c r="V2394" s="9" t="s">
        <v>2252</v>
      </c>
      <c r="W2394" s="14">
        <v>2</v>
      </c>
    </row>
    <row r="2395" spans="1:23" x14ac:dyDescent="0.25">
      <c r="A2395" s="8">
        <v>7908</v>
      </c>
      <c r="B2395" s="9" t="s">
        <v>9042</v>
      </c>
      <c r="C2395" s="9" t="s">
        <v>22</v>
      </c>
      <c r="D2395" s="9" t="s">
        <v>9043</v>
      </c>
      <c r="E2395" s="9" t="s">
        <v>4623</v>
      </c>
      <c r="F2395" s="9" t="s">
        <v>9044</v>
      </c>
      <c r="G2395" s="12">
        <v>10</v>
      </c>
      <c r="H2395" s="9" t="s">
        <v>25</v>
      </c>
      <c r="I2395" s="9" t="s">
        <v>25</v>
      </c>
      <c r="J2395" s="12">
        <v>1</v>
      </c>
      <c r="K2395" s="13">
        <v>42134</v>
      </c>
      <c r="L2395" s="86">
        <f>(Tabla2[[#This Row],[release_year]]-'VARIANZA Y DES. EST'!$L$11)^2</f>
        <v>0.67207602404598188</v>
      </c>
      <c r="M2395" s="12">
        <v>2015</v>
      </c>
      <c r="N2395" s="9" t="s">
        <v>99</v>
      </c>
      <c r="O2395" s="9" t="s">
        <v>8553</v>
      </c>
      <c r="P2395" s="12">
        <v>93</v>
      </c>
      <c r="Q2395" s="12">
        <v>93</v>
      </c>
      <c r="R2395" s="12">
        <v>43.099192876371959</v>
      </c>
      <c r="S2395" s="12" t="s">
        <v>28</v>
      </c>
      <c r="T2395" s="9" t="s">
        <v>5246</v>
      </c>
      <c r="U2395" s="9" t="s">
        <v>30</v>
      </c>
      <c r="V2395" s="9" t="s">
        <v>5246</v>
      </c>
      <c r="W2395" s="14">
        <v>3</v>
      </c>
    </row>
    <row r="2396" spans="1:23" x14ac:dyDescent="0.25">
      <c r="A2396" s="8">
        <v>7948</v>
      </c>
      <c r="B2396" s="9" t="s">
        <v>9045</v>
      </c>
      <c r="C2396" s="9" t="s">
        <v>22</v>
      </c>
      <c r="D2396" s="9" t="s">
        <v>9046</v>
      </c>
      <c r="E2396" s="18" t="s">
        <v>6930</v>
      </c>
      <c r="F2396" s="9" t="s">
        <v>9047</v>
      </c>
      <c r="G2396" s="12">
        <v>6</v>
      </c>
      <c r="H2396" s="9" t="s">
        <v>116</v>
      </c>
      <c r="I2396" s="9" t="s">
        <v>116</v>
      </c>
      <c r="J2396" s="12">
        <v>1</v>
      </c>
      <c r="K2396" s="13">
        <v>43629</v>
      </c>
      <c r="L2396" s="86">
        <f>(Tabla2[[#This Row],[release_year]]-'VARIANZA Y DES. EST'!$L$11)^2</f>
        <v>14.590890603358293</v>
      </c>
      <c r="M2396" s="12">
        <v>2018</v>
      </c>
      <c r="N2396" s="9" t="s">
        <v>76</v>
      </c>
      <c r="O2396" s="9" t="s">
        <v>8553</v>
      </c>
      <c r="P2396" s="12">
        <v>93</v>
      </c>
      <c r="Q2396" s="12">
        <v>93</v>
      </c>
      <c r="R2396" s="12">
        <v>43.099192876371959</v>
      </c>
      <c r="S2396" s="12" t="s">
        <v>28</v>
      </c>
      <c r="T2396" s="9" t="s">
        <v>3625</v>
      </c>
      <c r="U2396" s="9" t="s">
        <v>95</v>
      </c>
      <c r="V2396" s="9" t="s">
        <v>3625</v>
      </c>
      <c r="W2396" s="14">
        <v>3</v>
      </c>
    </row>
    <row r="2397" spans="1:23" x14ac:dyDescent="0.25">
      <c r="A2397" s="8">
        <v>7953</v>
      </c>
      <c r="B2397" s="9" t="s">
        <v>9048</v>
      </c>
      <c r="C2397" s="9" t="s">
        <v>22</v>
      </c>
      <c r="D2397" s="9" t="s">
        <v>9049</v>
      </c>
      <c r="E2397" s="18" t="s">
        <v>9050</v>
      </c>
      <c r="F2397" s="9" t="s">
        <v>9051</v>
      </c>
      <c r="G2397" s="12">
        <v>8</v>
      </c>
      <c r="H2397" s="9" t="s">
        <v>25</v>
      </c>
      <c r="I2397" s="9" t="s">
        <v>25</v>
      </c>
      <c r="J2397" s="12">
        <v>1</v>
      </c>
      <c r="K2397" s="13">
        <v>43853</v>
      </c>
      <c r="L2397" s="86">
        <f>(Tabla2[[#This Row],[release_year]]-'VARIANZA Y DES. EST'!$L$11)^2</f>
        <v>7.9512857435875226</v>
      </c>
      <c r="M2397" s="12">
        <v>2017</v>
      </c>
      <c r="N2397" s="9" t="s">
        <v>99</v>
      </c>
      <c r="O2397" s="9" t="s">
        <v>8553</v>
      </c>
      <c r="P2397" s="12">
        <v>93</v>
      </c>
      <c r="Q2397" s="12">
        <v>93</v>
      </c>
      <c r="R2397" s="12">
        <v>43.099192876371959</v>
      </c>
      <c r="S2397" s="12" t="s">
        <v>28</v>
      </c>
      <c r="T2397" s="9" t="s">
        <v>30</v>
      </c>
      <c r="U2397" s="9" t="s">
        <v>30</v>
      </c>
      <c r="V2397" s="9" t="s">
        <v>30</v>
      </c>
      <c r="W2397" s="14">
        <v>1</v>
      </c>
    </row>
    <row r="2398" spans="1:23" x14ac:dyDescent="0.25">
      <c r="A2398" s="8">
        <v>7955</v>
      </c>
      <c r="B2398" s="9" t="s">
        <v>9052</v>
      </c>
      <c r="C2398" s="9" t="s">
        <v>22</v>
      </c>
      <c r="D2398" s="9" t="s">
        <v>9053</v>
      </c>
      <c r="E2398" s="18" t="s">
        <v>9054</v>
      </c>
      <c r="F2398" s="9" t="s">
        <v>9055</v>
      </c>
      <c r="G2398" s="12">
        <v>10</v>
      </c>
      <c r="H2398" s="9" t="s">
        <v>890</v>
      </c>
      <c r="I2398" s="9" t="s">
        <v>7971</v>
      </c>
      <c r="J2398" s="12">
        <v>2</v>
      </c>
      <c r="K2398" s="16">
        <v>44148</v>
      </c>
      <c r="L2398" s="86">
        <f>(Tabla2[[#This Row],[release_year]]-'VARIANZA Y DES. EST'!$L$11)^2</f>
        <v>3502.2957844377997</v>
      </c>
      <c r="M2398" s="12">
        <v>1955</v>
      </c>
      <c r="N2398" s="9" t="s">
        <v>82</v>
      </c>
      <c r="O2398" s="9" t="s">
        <v>8553</v>
      </c>
      <c r="P2398" s="12">
        <v>93</v>
      </c>
      <c r="Q2398" s="12">
        <v>93</v>
      </c>
      <c r="R2398" s="12">
        <v>43.099192876371959</v>
      </c>
      <c r="S2398" s="12" t="s">
        <v>28</v>
      </c>
      <c r="T2398" s="9" t="s">
        <v>9056</v>
      </c>
      <c r="U2398" s="9" t="s">
        <v>151</v>
      </c>
      <c r="V2398" s="9" t="s">
        <v>9056</v>
      </c>
      <c r="W2398" s="14">
        <v>3</v>
      </c>
    </row>
    <row r="2399" spans="1:23" x14ac:dyDescent="0.25">
      <c r="A2399" s="8">
        <v>8078</v>
      </c>
      <c r="B2399" s="9" t="s">
        <v>9057</v>
      </c>
      <c r="C2399" s="9" t="s">
        <v>22</v>
      </c>
      <c r="D2399" s="9" t="s">
        <v>9058</v>
      </c>
      <c r="E2399" s="18" t="s">
        <v>9059</v>
      </c>
      <c r="F2399" s="9" t="s">
        <v>9060</v>
      </c>
      <c r="G2399" s="12">
        <v>10</v>
      </c>
      <c r="H2399" s="9" t="s">
        <v>390</v>
      </c>
      <c r="I2399" s="9" t="s">
        <v>390</v>
      </c>
      <c r="J2399" s="12">
        <v>1</v>
      </c>
      <c r="K2399" s="13">
        <v>42522</v>
      </c>
      <c r="L2399" s="86">
        <f>(Tabla2[[#This Row],[release_year]]-'VARIANZA Y DES. EST'!$L$11)^2</f>
        <v>0.67207602404598188</v>
      </c>
      <c r="M2399" s="12">
        <v>2015</v>
      </c>
      <c r="N2399" s="9" t="s">
        <v>76</v>
      </c>
      <c r="O2399" s="9" t="s">
        <v>8553</v>
      </c>
      <c r="P2399" s="12">
        <v>93</v>
      </c>
      <c r="Q2399" s="12">
        <v>93</v>
      </c>
      <c r="R2399" s="12">
        <v>43.099192876371959</v>
      </c>
      <c r="S2399" s="12" t="s">
        <v>28</v>
      </c>
      <c r="T2399" s="9" t="s">
        <v>4337</v>
      </c>
      <c r="U2399" s="9" t="s">
        <v>38</v>
      </c>
      <c r="V2399" s="9" t="s">
        <v>4337</v>
      </c>
      <c r="W2399" s="14">
        <v>3</v>
      </c>
    </row>
    <row r="2400" spans="1:23" x14ac:dyDescent="0.25">
      <c r="A2400" s="8">
        <v>8119</v>
      </c>
      <c r="B2400" s="9" t="s">
        <v>9061</v>
      </c>
      <c r="C2400" s="9" t="s">
        <v>22</v>
      </c>
      <c r="D2400" s="9" t="s">
        <v>9062</v>
      </c>
      <c r="E2400" s="18" t="s">
        <v>9063</v>
      </c>
      <c r="F2400" s="9" t="s">
        <v>9064</v>
      </c>
      <c r="G2400" s="12">
        <v>13</v>
      </c>
      <c r="H2400" s="9" t="s">
        <v>25</v>
      </c>
      <c r="I2400" s="9" t="s">
        <v>25</v>
      </c>
      <c r="J2400" s="12">
        <v>1</v>
      </c>
      <c r="K2400" s="13">
        <v>43909</v>
      </c>
      <c r="L2400" s="86">
        <f>(Tabla2[[#This Row],[release_year]]-'VARIANZA Y DES. EST'!$L$11)^2</f>
        <v>23.230495463129063</v>
      </c>
      <c r="M2400" s="12">
        <v>2019</v>
      </c>
      <c r="N2400" s="9" t="s">
        <v>76</v>
      </c>
      <c r="O2400" s="9" t="s">
        <v>8553</v>
      </c>
      <c r="P2400" s="12">
        <v>93</v>
      </c>
      <c r="Q2400" s="12">
        <v>93</v>
      </c>
      <c r="R2400" s="12">
        <v>43.099192876371959</v>
      </c>
      <c r="S2400" s="12" t="s">
        <v>28</v>
      </c>
      <c r="T2400" s="9" t="s">
        <v>5279</v>
      </c>
      <c r="U2400" s="9" t="s">
        <v>95</v>
      </c>
      <c r="V2400" s="9" t="s">
        <v>5279</v>
      </c>
      <c r="W2400" s="14">
        <v>3</v>
      </c>
    </row>
    <row r="2401" spans="1:23" x14ac:dyDescent="0.25">
      <c r="A2401" s="8">
        <v>8140</v>
      </c>
      <c r="B2401" s="9" t="s">
        <v>9065</v>
      </c>
      <c r="C2401" s="9" t="s">
        <v>22</v>
      </c>
      <c r="D2401" s="9" t="s">
        <v>9066</v>
      </c>
      <c r="E2401" s="18" t="s">
        <v>9067</v>
      </c>
      <c r="F2401" s="9" t="s">
        <v>9068</v>
      </c>
      <c r="G2401" s="12">
        <v>10</v>
      </c>
      <c r="H2401" s="9" t="s">
        <v>25</v>
      </c>
      <c r="I2401" s="9" t="s">
        <v>327</v>
      </c>
      <c r="J2401" s="12">
        <v>2</v>
      </c>
      <c r="K2401" s="13">
        <v>43800</v>
      </c>
      <c r="L2401" s="86">
        <f>(Tabla2[[#This Row],[release_year]]-'VARIANZA Y DES. EST'!$L$11)^2</f>
        <v>7.9512857435875226</v>
      </c>
      <c r="M2401" s="12">
        <v>2017</v>
      </c>
      <c r="N2401" s="9" t="s">
        <v>1991</v>
      </c>
      <c r="O2401" s="9" t="s">
        <v>8553</v>
      </c>
      <c r="P2401" s="12">
        <v>93</v>
      </c>
      <c r="Q2401" s="12">
        <v>93</v>
      </c>
      <c r="R2401" s="12">
        <v>43.099192876371959</v>
      </c>
      <c r="S2401" s="12" t="s">
        <v>28</v>
      </c>
      <c r="T2401" s="9" t="s">
        <v>3998</v>
      </c>
      <c r="U2401" s="9" t="s">
        <v>45</v>
      </c>
      <c r="V2401" s="9" t="s">
        <v>3998</v>
      </c>
      <c r="W2401" s="14">
        <v>3</v>
      </c>
    </row>
    <row r="2402" spans="1:23" x14ac:dyDescent="0.25">
      <c r="A2402" s="8">
        <v>8184</v>
      </c>
      <c r="B2402" s="9" t="s">
        <v>9069</v>
      </c>
      <c r="C2402" s="9" t="s">
        <v>22</v>
      </c>
      <c r="D2402" s="9" t="s">
        <v>9070</v>
      </c>
      <c r="E2402" s="18" t="s">
        <v>4651</v>
      </c>
      <c r="F2402" s="9" t="s">
        <v>9071</v>
      </c>
      <c r="G2402" s="12">
        <v>9</v>
      </c>
      <c r="H2402" s="9" t="s">
        <v>25</v>
      </c>
      <c r="I2402" s="9" t="s">
        <v>25</v>
      </c>
      <c r="J2402" s="12">
        <v>1</v>
      </c>
      <c r="K2402" s="13">
        <v>44167</v>
      </c>
      <c r="L2402" s="86">
        <f>(Tabla2[[#This Row],[release_year]]-'VARIANZA Y DES. EST'!$L$11)^2</f>
        <v>84.276027426338274</v>
      </c>
      <c r="M2402" s="12">
        <v>2005</v>
      </c>
      <c r="N2402" s="9" t="s">
        <v>99</v>
      </c>
      <c r="O2402" s="9" t="s">
        <v>8553</v>
      </c>
      <c r="P2402" s="12">
        <v>93</v>
      </c>
      <c r="Q2402" s="12">
        <v>93</v>
      </c>
      <c r="R2402" s="12">
        <v>43.099192876371959</v>
      </c>
      <c r="S2402" s="12" t="s">
        <v>28</v>
      </c>
      <c r="T2402" s="9" t="s">
        <v>30</v>
      </c>
      <c r="U2402" s="9" t="s">
        <v>30</v>
      </c>
      <c r="V2402" s="9" t="s">
        <v>30</v>
      </c>
      <c r="W2402" s="14">
        <v>1</v>
      </c>
    </row>
    <row r="2403" spans="1:23" x14ac:dyDescent="0.25">
      <c r="A2403" s="8">
        <v>8226</v>
      </c>
      <c r="B2403" s="9" t="s">
        <v>9072</v>
      </c>
      <c r="C2403" s="9" t="s">
        <v>22</v>
      </c>
      <c r="D2403" s="9" t="s">
        <v>9073</v>
      </c>
      <c r="E2403" s="9" t="s">
        <v>9074</v>
      </c>
      <c r="F2403" s="9" t="s">
        <v>9075</v>
      </c>
      <c r="G2403" s="12">
        <v>8</v>
      </c>
      <c r="H2403" s="9" t="s">
        <v>550</v>
      </c>
      <c r="I2403" s="9" t="s">
        <v>9076</v>
      </c>
      <c r="J2403" s="12">
        <v>7</v>
      </c>
      <c r="K2403" s="13">
        <v>43151</v>
      </c>
      <c r="L2403" s="86">
        <f>(Tabla2[[#This Row],[release_year]]-'VARIANZA Y DES. EST'!$L$11)^2</f>
        <v>7.9512857435875226</v>
      </c>
      <c r="M2403" s="12">
        <v>2017</v>
      </c>
      <c r="N2403" s="9" t="s">
        <v>43</v>
      </c>
      <c r="O2403" s="9" t="s">
        <v>8553</v>
      </c>
      <c r="P2403" s="12">
        <v>93</v>
      </c>
      <c r="Q2403" s="12">
        <v>93</v>
      </c>
      <c r="R2403" s="12">
        <v>43.099192876371959</v>
      </c>
      <c r="S2403" s="12" t="s">
        <v>28</v>
      </c>
      <c r="T2403" s="9" t="s">
        <v>6181</v>
      </c>
      <c r="U2403" s="9" t="s">
        <v>30</v>
      </c>
      <c r="V2403" s="9" t="s">
        <v>6181</v>
      </c>
      <c r="W2403" s="14">
        <v>3</v>
      </c>
    </row>
    <row r="2404" spans="1:23" x14ac:dyDescent="0.25">
      <c r="A2404" s="8">
        <v>8243</v>
      </c>
      <c r="B2404" s="9" t="s">
        <v>9077</v>
      </c>
      <c r="C2404" s="9" t="s">
        <v>22</v>
      </c>
      <c r="D2404" s="9" t="s">
        <v>9078</v>
      </c>
      <c r="E2404" s="18" t="s">
        <v>9079</v>
      </c>
      <c r="F2404" s="9" t="s">
        <v>9080</v>
      </c>
      <c r="G2404" s="12">
        <v>9</v>
      </c>
      <c r="H2404" s="9" t="s">
        <v>25</v>
      </c>
      <c r="I2404" s="9" t="s">
        <v>25</v>
      </c>
      <c r="J2404" s="12">
        <v>1</v>
      </c>
      <c r="K2404" s="13">
        <v>42770</v>
      </c>
      <c r="L2404" s="86">
        <f>(Tabla2[[#This Row],[release_year]]-'VARIANZA Y DES. EST'!$L$11)^2</f>
        <v>3.3116808838167522</v>
      </c>
      <c r="M2404" s="12">
        <v>2016</v>
      </c>
      <c r="N2404" s="9" t="s">
        <v>1991</v>
      </c>
      <c r="O2404" s="9" t="s">
        <v>8553</v>
      </c>
      <c r="P2404" s="12">
        <v>93</v>
      </c>
      <c r="Q2404" s="12">
        <v>93</v>
      </c>
      <c r="R2404" s="12">
        <v>43.099192876371959</v>
      </c>
      <c r="S2404" s="12" t="s">
        <v>28</v>
      </c>
      <c r="T2404" s="9" t="s">
        <v>3370</v>
      </c>
      <c r="U2404" s="9" t="s">
        <v>514</v>
      </c>
      <c r="V2404" s="9" t="s">
        <v>3370</v>
      </c>
      <c r="W2404" s="14">
        <v>2</v>
      </c>
    </row>
    <row r="2405" spans="1:23" x14ac:dyDescent="0.25">
      <c r="A2405" s="8">
        <v>8267</v>
      </c>
      <c r="B2405" s="9" t="s">
        <v>9081</v>
      </c>
      <c r="C2405" s="9" t="s">
        <v>22</v>
      </c>
      <c r="D2405" s="9" t="s">
        <v>9082</v>
      </c>
      <c r="E2405" s="9" t="s">
        <v>9083</v>
      </c>
      <c r="F2405" s="9" t="s">
        <v>9084</v>
      </c>
      <c r="G2405" s="12">
        <v>9</v>
      </c>
      <c r="H2405" s="9" t="s">
        <v>25</v>
      </c>
      <c r="I2405" s="9" t="s">
        <v>1453</v>
      </c>
      <c r="J2405" s="12">
        <v>2</v>
      </c>
      <c r="K2405" s="13">
        <v>43586</v>
      </c>
      <c r="L2405" s="86">
        <f>(Tabla2[[#This Row],[release_year]]-'VARIANZA Y DES. EST'!$L$11)^2</f>
        <v>1035.5651156516105</v>
      </c>
      <c r="M2405" s="12">
        <v>1982</v>
      </c>
      <c r="N2405" s="9" t="s">
        <v>99</v>
      </c>
      <c r="O2405" s="9" t="s">
        <v>8553</v>
      </c>
      <c r="P2405" s="12">
        <v>93</v>
      </c>
      <c r="Q2405" s="12">
        <v>93</v>
      </c>
      <c r="R2405" s="12">
        <v>43.099192876371959</v>
      </c>
      <c r="S2405" s="12" t="s">
        <v>28</v>
      </c>
      <c r="T2405" s="9" t="s">
        <v>30</v>
      </c>
      <c r="U2405" s="9" t="s">
        <v>30</v>
      </c>
      <c r="V2405" s="9" t="s">
        <v>30</v>
      </c>
      <c r="W2405" s="14">
        <v>1</v>
      </c>
    </row>
    <row r="2406" spans="1:23" x14ac:dyDescent="0.25">
      <c r="A2406" s="8">
        <v>8384</v>
      </c>
      <c r="B2406" s="9" t="s">
        <v>9085</v>
      </c>
      <c r="C2406" s="9" t="s">
        <v>22</v>
      </c>
      <c r="D2406" s="9" t="s">
        <v>9086</v>
      </c>
      <c r="E2406" s="18" t="s">
        <v>9087</v>
      </c>
      <c r="F2406" s="9" t="s">
        <v>9088</v>
      </c>
      <c r="G2406" s="12">
        <v>6</v>
      </c>
      <c r="H2406" s="9" t="s">
        <v>279</v>
      </c>
      <c r="I2406" s="9" t="s">
        <v>279</v>
      </c>
      <c r="J2406" s="12">
        <v>1</v>
      </c>
      <c r="K2406" s="13">
        <v>42675</v>
      </c>
      <c r="L2406" s="86">
        <f>(Tabla2[[#This Row],[release_year]]-'VARIANZA Y DES. EST'!$L$11)^2</f>
        <v>491.96116424931824</v>
      </c>
      <c r="M2406" s="12">
        <v>1992</v>
      </c>
      <c r="N2406" s="9" t="s">
        <v>1991</v>
      </c>
      <c r="O2406" s="9" t="s">
        <v>8553</v>
      </c>
      <c r="P2406" s="12">
        <v>93</v>
      </c>
      <c r="Q2406" s="12">
        <v>93</v>
      </c>
      <c r="R2406" s="12">
        <v>43.099192876371959</v>
      </c>
      <c r="S2406" s="12" t="s">
        <v>28</v>
      </c>
      <c r="T2406" s="9" t="s">
        <v>5622</v>
      </c>
      <c r="U2406" s="9" t="s">
        <v>151</v>
      </c>
      <c r="V2406" s="9" t="s">
        <v>5622</v>
      </c>
      <c r="W2406" s="14">
        <v>2</v>
      </c>
    </row>
    <row r="2407" spans="1:23" x14ac:dyDescent="0.25">
      <c r="A2407" s="8">
        <v>8400</v>
      </c>
      <c r="B2407" s="9" t="s">
        <v>9089</v>
      </c>
      <c r="C2407" s="9" t="s">
        <v>22</v>
      </c>
      <c r="D2407" s="9" t="s">
        <v>9090</v>
      </c>
      <c r="E2407" s="9" t="s">
        <v>9091</v>
      </c>
      <c r="F2407" s="9" t="s">
        <v>9092</v>
      </c>
      <c r="G2407" s="12">
        <v>10</v>
      </c>
      <c r="H2407" s="9" t="s">
        <v>550</v>
      </c>
      <c r="I2407" s="9" t="s">
        <v>550</v>
      </c>
      <c r="J2407" s="12">
        <v>1</v>
      </c>
      <c r="K2407" s="13">
        <v>43335</v>
      </c>
      <c r="L2407" s="86">
        <f>(Tabla2[[#This Row],[release_year]]-'VARIANZA Y DES. EST'!$L$11)^2</f>
        <v>7.9512857435875226</v>
      </c>
      <c r="M2407" s="12">
        <v>2017</v>
      </c>
      <c r="N2407" s="9" t="s">
        <v>1991</v>
      </c>
      <c r="O2407" s="9" t="s">
        <v>8553</v>
      </c>
      <c r="P2407" s="12">
        <v>93</v>
      </c>
      <c r="Q2407" s="12">
        <v>93</v>
      </c>
      <c r="R2407" s="12">
        <v>43.099192876371959</v>
      </c>
      <c r="S2407" s="12" t="s">
        <v>28</v>
      </c>
      <c r="T2407" s="9" t="s">
        <v>3179</v>
      </c>
      <c r="U2407" s="9" t="s">
        <v>514</v>
      </c>
      <c r="V2407" s="9" t="s">
        <v>3179</v>
      </c>
      <c r="W2407" s="14">
        <v>2</v>
      </c>
    </row>
    <row r="2408" spans="1:23" x14ac:dyDescent="0.25">
      <c r="A2408" s="8">
        <v>8451</v>
      </c>
      <c r="B2408" s="9" t="s">
        <v>9093</v>
      </c>
      <c r="C2408" s="9" t="s">
        <v>22</v>
      </c>
      <c r="D2408" s="9" t="s">
        <v>9094</v>
      </c>
      <c r="E2408" s="20" t="s">
        <v>9095</v>
      </c>
      <c r="F2408" s="21"/>
      <c r="G2408" s="12">
        <v>0</v>
      </c>
      <c r="H2408" s="12"/>
      <c r="I2408" s="9"/>
      <c r="J2408" s="12">
        <v>0</v>
      </c>
      <c r="K2408" s="13">
        <v>43344</v>
      </c>
      <c r="L2408" s="86">
        <f>(Tabla2[[#This Row],[release_year]]-'VARIANZA Y DES. EST'!$L$11)^2</f>
        <v>14.590890603358293</v>
      </c>
      <c r="M2408" s="12">
        <v>2018</v>
      </c>
      <c r="N2408" s="9" t="s">
        <v>35</v>
      </c>
      <c r="O2408" s="9" t="s">
        <v>8553</v>
      </c>
      <c r="P2408" s="12">
        <v>93</v>
      </c>
      <c r="Q2408" s="12">
        <v>93</v>
      </c>
      <c r="R2408" s="12">
        <v>43.099192876371959</v>
      </c>
      <c r="S2408" s="12" t="s">
        <v>28</v>
      </c>
      <c r="T2408" s="9" t="s">
        <v>171</v>
      </c>
      <c r="U2408" s="9" t="s">
        <v>57</v>
      </c>
      <c r="V2408" s="9" t="s">
        <v>171</v>
      </c>
      <c r="W2408" s="14">
        <v>3</v>
      </c>
    </row>
    <row r="2409" spans="1:23" x14ac:dyDescent="0.25">
      <c r="A2409" s="8">
        <v>8455</v>
      </c>
      <c r="B2409" s="9" t="s">
        <v>9096</v>
      </c>
      <c r="C2409" s="9" t="s">
        <v>22</v>
      </c>
      <c r="D2409" s="9" t="s">
        <v>9097</v>
      </c>
      <c r="E2409" s="18" t="s">
        <v>6253</v>
      </c>
      <c r="F2409" s="18" t="s">
        <v>9098</v>
      </c>
      <c r="G2409" s="12">
        <v>11</v>
      </c>
      <c r="H2409" s="9" t="s">
        <v>25</v>
      </c>
      <c r="I2409" s="9" t="s">
        <v>9099</v>
      </c>
      <c r="J2409" s="12">
        <v>2</v>
      </c>
      <c r="K2409" s="13">
        <v>43647</v>
      </c>
      <c r="L2409" s="86">
        <f>(Tabla2[[#This Row],[release_year]]-'VARIANZA Y DES. EST'!$L$11)^2</f>
        <v>66.915632286109044</v>
      </c>
      <c r="M2409" s="12">
        <v>2006</v>
      </c>
      <c r="N2409" s="9" t="s">
        <v>99</v>
      </c>
      <c r="O2409" s="9" t="s">
        <v>8553</v>
      </c>
      <c r="P2409" s="12">
        <v>93</v>
      </c>
      <c r="Q2409" s="12">
        <v>93</v>
      </c>
      <c r="R2409" s="12">
        <v>43.099192876371959</v>
      </c>
      <c r="S2409" s="12" t="s">
        <v>28</v>
      </c>
      <c r="T2409" s="9" t="s">
        <v>111</v>
      </c>
      <c r="U2409" s="9" t="s">
        <v>30</v>
      </c>
      <c r="V2409" s="9" t="s">
        <v>111</v>
      </c>
      <c r="W2409" s="14">
        <v>2</v>
      </c>
    </row>
    <row r="2410" spans="1:23" x14ac:dyDescent="0.25">
      <c r="A2410" s="8">
        <v>8486</v>
      </c>
      <c r="B2410" s="9" t="s">
        <v>9100</v>
      </c>
      <c r="C2410" s="9" t="s">
        <v>22</v>
      </c>
      <c r="D2410" s="9" t="s">
        <v>9101</v>
      </c>
      <c r="E2410" s="18" t="s">
        <v>3027</v>
      </c>
      <c r="F2410" s="9" t="s">
        <v>9102</v>
      </c>
      <c r="G2410" s="12">
        <v>7</v>
      </c>
      <c r="H2410" s="9" t="s">
        <v>116</v>
      </c>
      <c r="I2410" s="9" t="s">
        <v>116</v>
      </c>
      <c r="J2410" s="12">
        <v>1</v>
      </c>
      <c r="K2410" s="13">
        <v>43629</v>
      </c>
      <c r="L2410" s="86">
        <f>(Tabla2[[#This Row],[release_year]]-'VARIANZA Y DES. EST'!$L$11)^2</f>
        <v>10.1136565849629</v>
      </c>
      <c r="M2410" s="12">
        <v>2011</v>
      </c>
      <c r="N2410" s="9" t="s">
        <v>35</v>
      </c>
      <c r="O2410" s="9" t="s">
        <v>8553</v>
      </c>
      <c r="P2410" s="12">
        <v>93</v>
      </c>
      <c r="Q2410" s="12">
        <v>93</v>
      </c>
      <c r="R2410" s="12">
        <v>43.099192876371959</v>
      </c>
      <c r="S2410" s="12" t="s">
        <v>28</v>
      </c>
      <c r="T2410" s="9" t="s">
        <v>3319</v>
      </c>
      <c r="U2410" s="9" t="s">
        <v>45</v>
      </c>
      <c r="V2410" s="9" t="s">
        <v>3319</v>
      </c>
      <c r="W2410" s="14">
        <v>3</v>
      </c>
    </row>
    <row r="2411" spans="1:23" x14ac:dyDescent="0.25">
      <c r="A2411" s="8">
        <v>8544</v>
      </c>
      <c r="B2411" s="9" t="s">
        <v>9103</v>
      </c>
      <c r="C2411" s="9" t="s">
        <v>22</v>
      </c>
      <c r="D2411" s="9" t="s">
        <v>9104</v>
      </c>
      <c r="E2411" s="9" t="s">
        <v>9105</v>
      </c>
      <c r="F2411" s="9" t="s">
        <v>9106</v>
      </c>
      <c r="G2411" s="12">
        <v>7</v>
      </c>
      <c r="H2411" s="9" t="s">
        <v>3836</v>
      </c>
      <c r="I2411" s="9" t="s">
        <v>3836</v>
      </c>
      <c r="J2411" s="12">
        <v>1</v>
      </c>
      <c r="K2411" s="13">
        <v>43311</v>
      </c>
      <c r="L2411" s="86">
        <f>(Tabla2[[#This Row],[release_year]]-'VARIANZA Y DES. EST'!$L$11)^2</f>
        <v>10.1136565849629</v>
      </c>
      <c r="M2411" s="12">
        <v>2011</v>
      </c>
      <c r="N2411" s="9" t="s">
        <v>76</v>
      </c>
      <c r="O2411" s="9" t="s">
        <v>8553</v>
      </c>
      <c r="P2411" s="12">
        <v>93</v>
      </c>
      <c r="Q2411" s="12">
        <v>93</v>
      </c>
      <c r="R2411" s="12">
        <v>43.099192876371959</v>
      </c>
      <c r="S2411" s="12" t="s">
        <v>28</v>
      </c>
      <c r="T2411" s="9" t="s">
        <v>3179</v>
      </c>
      <c r="U2411" s="9" t="s">
        <v>514</v>
      </c>
      <c r="V2411" s="9" t="s">
        <v>3179</v>
      </c>
      <c r="W2411" s="14">
        <v>2</v>
      </c>
    </row>
    <row r="2412" spans="1:23" x14ac:dyDescent="0.25">
      <c r="A2412" s="8">
        <v>8587</v>
      </c>
      <c r="B2412" s="9" t="s">
        <v>9107</v>
      </c>
      <c r="C2412" s="9" t="s">
        <v>22</v>
      </c>
      <c r="D2412" s="9" t="s">
        <v>9108</v>
      </c>
      <c r="E2412" s="18" t="s">
        <v>9109</v>
      </c>
      <c r="F2412" s="9" t="s">
        <v>9110</v>
      </c>
      <c r="G2412" s="12">
        <v>8</v>
      </c>
      <c r="H2412" s="9" t="s">
        <v>25</v>
      </c>
      <c r="I2412" s="9" t="s">
        <v>25</v>
      </c>
      <c r="J2412" s="12">
        <v>1</v>
      </c>
      <c r="K2412" s="13">
        <v>43136</v>
      </c>
      <c r="L2412" s="86">
        <f>(Tabla2[[#This Row],[release_year]]-'VARIANZA Y DES. EST'!$L$11)^2</f>
        <v>7.9512857435875226</v>
      </c>
      <c r="M2412" s="12">
        <v>2017</v>
      </c>
      <c r="N2412" s="9" t="s">
        <v>76</v>
      </c>
      <c r="O2412" s="9" t="s">
        <v>8553</v>
      </c>
      <c r="P2412" s="12">
        <v>93</v>
      </c>
      <c r="Q2412" s="12">
        <v>93</v>
      </c>
      <c r="R2412" s="12">
        <v>43.099192876371959</v>
      </c>
      <c r="S2412" s="12" t="s">
        <v>28</v>
      </c>
      <c r="T2412" s="9" t="s">
        <v>2709</v>
      </c>
      <c r="U2412" s="9" t="s">
        <v>45</v>
      </c>
      <c r="V2412" s="9" t="s">
        <v>2709</v>
      </c>
      <c r="W2412" s="14">
        <v>2</v>
      </c>
    </row>
    <row r="2413" spans="1:23" x14ac:dyDescent="0.25">
      <c r="A2413" s="8">
        <v>8707</v>
      </c>
      <c r="B2413" s="9" t="s">
        <v>9111</v>
      </c>
      <c r="C2413" s="9" t="s">
        <v>22</v>
      </c>
      <c r="D2413" s="9" t="s">
        <v>9112</v>
      </c>
      <c r="E2413" s="18" t="s">
        <v>9113</v>
      </c>
      <c r="F2413" s="9" t="s">
        <v>9114</v>
      </c>
      <c r="G2413" s="12">
        <v>10</v>
      </c>
      <c r="H2413" s="9" t="s">
        <v>25</v>
      </c>
      <c r="I2413" s="9" t="s">
        <v>25</v>
      </c>
      <c r="J2413" s="12">
        <v>1</v>
      </c>
      <c r="K2413" s="13">
        <v>43507</v>
      </c>
      <c r="L2413" s="86">
        <f>(Tabla2[[#This Row],[release_year]]-'VARIANZA Y DES. EST'!$L$11)^2</f>
        <v>14.590890603358293</v>
      </c>
      <c r="M2413" s="12">
        <v>2018</v>
      </c>
      <c r="N2413" s="9" t="s">
        <v>1991</v>
      </c>
      <c r="O2413" s="9" t="s">
        <v>8553</v>
      </c>
      <c r="P2413" s="12">
        <v>93</v>
      </c>
      <c r="Q2413" s="12">
        <v>93</v>
      </c>
      <c r="R2413" s="12">
        <v>43.099192876371959</v>
      </c>
      <c r="S2413" s="12" t="s">
        <v>28</v>
      </c>
      <c r="T2413" s="9" t="s">
        <v>144</v>
      </c>
      <c r="U2413" s="9" t="s">
        <v>45</v>
      </c>
      <c r="V2413" s="9" t="s">
        <v>144</v>
      </c>
      <c r="W2413" s="14">
        <v>2</v>
      </c>
    </row>
    <row r="2414" spans="1:23" x14ac:dyDescent="0.25">
      <c r="A2414" s="8">
        <v>8718</v>
      </c>
      <c r="B2414" s="9" t="s">
        <v>9115</v>
      </c>
      <c r="C2414" s="9" t="s">
        <v>22</v>
      </c>
      <c r="D2414" s="9" t="s">
        <v>9116</v>
      </c>
      <c r="E2414" s="18" t="s">
        <v>4403</v>
      </c>
      <c r="F2414" s="9" t="s">
        <v>9117</v>
      </c>
      <c r="G2414" s="12">
        <v>6</v>
      </c>
      <c r="H2414" s="9" t="s">
        <v>613</v>
      </c>
      <c r="I2414" s="9" t="s">
        <v>613</v>
      </c>
      <c r="J2414" s="12">
        <v>1</v>
      </c>
      <c r="K2414" s="13">
        <v>43739</v>
      </c>
      <c r="L2414" s="86">
        <f>(Tabla2[[#This Row],[release_year]]-'VARIANZA Y DES. EST'!$L$11)^2</f>
        <v>2225.971042755049</v>
      </c>
      <c r="M2414" s="12">
        <v>1967</v>
      </c>
      <c r="N2414" s="9" t="s">
        <v>76</v>
      </c>
      <c r="O2414" s="9" t="s">
        <v>8553</v>
      </c>
      <c r="P2414" s="12">
        <v>93</v>
      </c>
      <c r="Q2414" s="12">
        <v>93</v>
      </c>
      <c r="R2414" s="12">
        <v>43.099192876371959</v>
      </c>
      <c r="S2414" s="12" t="s">
        <v>28</v>
      </c>
      <c r="T2414" s="9" t="s">
        <v>2940</v>
      </c>
      <c r="U2414" s="9" t="s">
        <v>151</v>
      </c>
      <c r="V2414" s="9" t="s">
        <v>2940</v>
      </c>
      <c r="W2414" s="14">
        <v>3</v>
      </c>
    </row>
    <row r="2415" spans="1:23" x14ac:dyDescent="0.25">
      <c r="A2415" s="8">
        <v>8761</v>
      </c>
      <c r="B2415" s="9" t="s">
        <v>9118</v>
      </c>
      <c r="C2415" s="9" t="s">
        <v>22</v>
      </c>
      <c r="D2415" s="9" t="s">
        <v>9119</v>
      </c>
      <c r="E2415" s="9" t="s">
        <v>9120</v>
      </c>
      <c r="F2415" s="9" t="s">
        <v>9121</v>
      </c>
      <c r="G2415" s="12">
        <v>13</v>
      </c>
      <c r="H2415" s="9" t="s">
        <v>25</v>
      </c>
      <c r="I2415" s="9" t="s">
        <v>25</v>
      </c>
      <c r="J2415" s="12">
        <v>1</v>
      </c>
      <c r="K2415" s="13">
        <v>43621</v>
      </c>
      <c r="L2415" s="86">
        <f>(Tabla2[[#This Row],[release_year]]-'VARIANZA Y DES. EST'!$L$11)^2</f>
        <v>1.3928663045044412</v>
      </c>
      <c r="M2415" s="12">
        <v>2013</v>
      </c>
      <c r="N2415" s="9" t="s">
        <v>76</v>
      </c>
      <c r="O2415" s="9" t="s">
        <v>8553</v>
      </c>
      <c r="P2415" s="12">
        <v>93</v>
      </c>
      <c r="Q2415" s="12">
        <v>93</v>
      </c>
      <c r="R2415" s="12">
        <v>43.099192876371959</v>
      </c>
      <c r="S2415" s="12" t="s">
        <v>28</v>
      </c>
      <c r="T2415" s="9" t="s">
        <v>3611</v>
      </c>
      <c r="U2415" s="9" t="s">
        <v>514</v>
      </c>
      <c r="V2415" s="9" t="s">
        <v>3611</v>
      </c>
      <c r="W2415" s="14">
        <v>3</v>
      </c>
    </row>
    <row r="2416" spans="1:23" x14ac:dyDescent="0.25">
      <c r="A2416" s="8">
        <v>19</v>
      </c>
      <c r="B2416" s="9" t="s">
        <v>9122</v>
      </c>
      <c r="C2416" s="9" t="s">
        <v>22</v>
      </c>
      <c r="D2416" s="9" t="s">
        <v>9123</v>
      </c>
      <c r="E2416" s="18" t="s">
        <v>9124</v>
      </c>
      <c r="F2416" s="9" t="s">
        <v>9125</v>
      </c>
      <c r="G2416" s="12">
        <v>10</v>
      </c>
      <c r="H2416" s="12"/>
      <c r="I2416" s="9"/>
      <c r="J2416" s="12">
        <v>0</v>
      </c>
      <c r="K2416" s="13">
        <v>44461</v>
      </c>
      <c r="L2416" s="86">
        <f>(Tabla2[[#This Row],[release_year]]-'VARIANZA Y DES. EST'!$L$11)^2</f>
        <v>46.509705182670608</v>
      </c>
      <c r="M2416" s="12">
        <v>2021</v>
      </c>
      <c r="N2416" s="9" t="s">
        <v>35</v>
      </c>
      <c r="O2416" s="9" t="s">
        <v>9126</v>
      </c>
      <c r="P2416" s="12">
        <v>94</v>
      </c>
      <c r="Q2416" s="12">
        <v>94</v>
      </c>
      <c r="R2416" s="12">
        <v>30.969197769537839</v>
      </c>
      <c r="S2416" s="12" t="s">
        <v>28</v>
      </c>
      <c r="T2416" s="9" t="s">
        <v>3969</v>
      </c>
      <c r="U2416" s="9" t="s">
        <v>3969</v>
      </c>
      <c r="V2416" s="9" t="s">
        <v>3969</v>
      </c>
      <c r="W2416" s="14">
        <v>1</v>
      </c>
    </row>
    <row r="2417" spans="1:23" x14ac:dyDescent="0.25">
      <c r="A2417" s="8">
        <v>118</v>
      </c>
      <c r="B2417" s="9" t="s">
        <v>9127</v>
      </c>
      <c r="C2417" s="9" t="s">
        <v>22</v>
      </c>
      <c r="D2417" s="9" t="s">
        <v>9128</v>
      </c>
      <c r="E2417" s="7" t="s">
        <v>9129</v>
      </c>
      <c r="F2417" s="24"/>
      <c r="G2417" s="12">
        <v>0</v>
      </c>
      <c r="H2417" s="9" t="s">
        <v>126</v>
      </c>
      <c r="I2417" s="9" t="s">
        <v>5012</v>
      </c>
      <c r="J2417" s="12">
        <v>2</v>
      </c>
      <c r="K2417" s="13">
        <v>44441</v>
      </c>
      <c r="L2417" s="86">
        <f>(Tabla2[[#This Row],[release_year]]-'VARIANZA Y DES. EST'!$L$11)^2</f>
        <v>46.509705182670608</v>
      </c>
      <c r="M2417" s="12">
        <v>2021</v>
      </c>
      <c r="N2417" s="9" t="s">
        <v>43</v>
      </c>
      <c r="O2417" s="9" t="s">
        <v>9126</v>
      </c>
      <c r="P2417" s="12">
        <v>94</v>
      </c>
      <c r="Q2417" s="12">
        <v>94</v>
      </c>
      <c r="R2417" s="12">
        <v>30.969197769537839</v>
      </c>
      <c r="S2417" s="12" t="s">
        <v>28</v>
      </c>
      <c r="T2417" s="9" t="s">
        <v>57</v>
      </c>
      <c r="U2417" s="9" t="s">
        <v>57</v>
      </c>
      <c r="V2417" s="9" t="s">
        <v>57</v>
      </c>
      <c r="W2417" s="14">
        <v>1</v>
      </c>
    </row>
    <row r="2418" spans="1:23" x14ac:dyDescent="0.25">
      <c r="A2418" s="8">
        <v>146</v>
      </c>
      <c r="B2418" s="9" t="s">
        <v>9130</v>
      </c>
      <c r="C2418" s="9" t="s">
        <v>22</v>
      </c>
      <c r="D2418" s="9" t="s">
        <v>9131</v>
      </c>
      <c r="E2418" s="9" t="s">
        <v>9132</v>
      </c>
      <c r="F2418" s="9" t="s">
        <v>9133</v>
      </c>
      <c r="G2418" s="12">
        <v>10</v>
      </c>
      <c r="H2418" s="9" t="s">
        <v>25</v>
      </c>
      <c r="I2418" s="9" t="s">
        <v>25</v>
      </c>
      <c r="J2418" s="12">
        <v>1</v>
      </c>
      <c r="K2418" s="13">
        <v>44440</v>
      </c>
      <c r="L2418" s="86">
        <f>(Tabla2[[#This Row],[release_year]]-'VARIANZA Y DES. EST'!$L$11)^2</f>
        <v>537.32155938954747</v>
      </c>
      <c r="M2418" s="12">
        <v>1991</v>
      </c>
      <c r="N2418" s="9" t="s">
        <v>1991</v>
      </c>
      <c r="O2418" s="9" t="s">
        <v>9126</v>
      </c>
      <c r="P2418" s="12">
        <v>94</v>
      </c>
      <c r="Q2418" s="12">
        <v>94</v>
      </c>
      <c r="R2418" s="12">
        <v>30.969197769537839</v>
      </c>
      <c r="S2418" s="12" t="s">
        <v>28</v>
      </c>
      <c r="T2418" s="9" t="s">
        <v>9134</v>
      </c>
      <c r="U2418" s="9" t="s">
        <v>95</v>
      </c>
      <c r="V2418" s="9" t="s">
        <v>9134</v>
      </c>
      <c r="W2418" s="14">
        <v>3</v>
      </c>
    </row>
    <row r="2419" spans="1:23" x14ac:dyDescent="0.25">
      <c r="A2419" s="8">
        <v>147</v>
      </c>
      <c r="B2419" s="9" t="s">
        <v>9135</v>
      </c>
      <c r="C2419" s="9" t="s">
        <v>22</v>
      </c>
      <c r="D2419" s="9" t="s">
        <v>9136</v>
      </c>
      <c r="E2419" s="18" t="s">
        <v>9137</v>
      </c>
      <c r="F2419" s="9" t="s">
        <v>9138</v>
      </c>
      <c r="G2419" s="12">
        <v>10</v>
      </c>
      <c r="H2419" s="9" t="s">
        <v>25</v>
      </c>
      <c r="I2419" s="9" t="s">
        <v>25</v>
      </c>
      <c r="J2419" s="12">
        <v>1</v>
      </c>
      <c r="K2419" s="13">
        <v>44440</v>
      </c>
      <c r="L2419" s="86">
        <f>(Tabla2[[#This Row],[release_year]]-'VARIANZA Y DES. EST'!$L$11)^2</f>
        <v>407.24037396885979</v>
      </c>
      <c r="M2419" s="12">
        <v>1994</v>
      </c>
      <c r="N2419" s="9" t="s">
        <v>1991</v>
      </c>
      <c r="O2419" s="9" t="s">
        <v>9126</v>
      </c>
      <c r="P2419" s="12">
        <v>94</v>
      </c>
      <c r="Q2419" s="12">
        <v>94</v>
      </c>
      <c r="R2419" s="12">
        <v>30.969197769537839</v>
      </c>
      <c r="S2419" s="12" t="s">
        <v>28</v>
      </c>
      <c r="T2419" s="9" t="s">
        <v>1539</v>
      </c>
      <c r="U2419" s="9" t="s">
        <v>95</v>
      </c>
      <c r="V2419" s="9" t="s">
        <v>1539</v>
      </c>
      <c r="W2419" s="14">
        <v>2</v>
      </c>
    </row>
    <row r="2420" spans="1:23" x14ac:dyDescent="0.25">
      <c r="A2420" s="8">
        <v>177</v>
      </c>
      <c r="B2420" s="9" t="s">
        <v>9139</v>
      </c>
      <c r="C2420" s="9" t="s">
        <v>22</v>
      </c>
      <c r="D2420" s="9" t="s">
        <v>9140</v>
      </c>
      <c r="E2420" s="18" t="s">
        <v>9141</v>
      </c>
      <c r="F2420" s="9" t="s">
        <v>9142</v>
      </c>
      <c r="G2420" s="12">
        <v>10</v>
      </c>
      <c r="H2420" s="9" t="s">
        <v>25</v>
      </c>
      <c r="I2420" s="9" t="s">
        <v>25</v>
      </c>
      <c r="J2420" s="12">
        <v>1</v>
      </c>
      <c r="K2420" s="13">
        <v>44440</v>
      </c>
      <c r="L2420" s="86">
        <f>(Tabla2[[#This Row],[release_year]]-'VARIANZA Y DES. EST'!$L$11)^2</f>
        <v>794.12353509069362</v>
      </c>
      <c r="M2420" s="12">
        <v>1986</v>
      </c>
      <c r="N2420" s="9" t="s">
        <v>43</v>
      </c>
      <c r="O2420" s="9" t="s">
        <v>9126</v>
      </c>
      <c r="P2420" s="12">
        <v>94</v>
      </c>
      <c r="Q2420" s="12">
        <v>94</v>
      </c>
      <c r="R2420" s="12">
        <v>30.969197769537839</v>
      </c>
      <c r="S2420" s="12" t="s">
        <v>28</v>
      </c>
      <c r="T2420" s="9" t="s">
        <v>4567</v>
      </c>
      <c r="U2420" s="9" t="s">
        <v>38</v>
      </c>
      <c r="V2420" s="9" t="s">
        <v>4567</v>
      </c>
      <c r="W2420" s="14">
        <v>2</v>
      </c>
    </row>
    <row r="2421" spans="1:23" x14ac:dyDescent="0.25">
      <c r="A2421" s="8">
        <v>265</v>
      </c>
      <c r="B2421" s="9" t="s">
        <v>9143</v>
      </c>
      <c r="C2421" s="9" t="s">
        <v>22</v>
      </c>
      <c r="D2421" s="9" t="s">
        <v>9144</v>
      </c>
      <c r="E2421" s="18" t="s">
        <v>3072</v>
      </c>
      <c r="F2421" s="9" t="s">
        <v>9145</v>
      </c>
      <c r="G2421" s="12">
        <v>14</v>
      </c>
      <c r="H2421" s="9" t="s">
        <v>25</v>
      </c>
      <c r="I2421" s="9" t="s">
        <v>25</v>
      </c>
      <c r="J2421" s="12">
        <v>1</v>
      </c>
      <c r="K2421" s="13">
        <v>44424</v>
      </c>
      <c r="L2421" s="86">
        <f>(Tabla2[[#This Row],[release_year]]-'VARIANZA Y DES. EST'!$L$11)^2</f>
        <v>3.2471164275211517E-2</v>
      </c>
      <c r="M2421" s="12">
        <v>2014</v>
      </c>
      <c r="N2421" s="9" t="s">
        <v>1991</v>
      </c>
      <c r="O2421" s="9" t="s">
        <v>9126</v>
      </c>
      <c r="P2421" s="12">
        <v>94</v>
      </c>
      <c r="Q2421" s="12">
        <v>94</v>
      </c>
      <c r="R2421" s="12">
        <v>30.969197769537839</v>
      </c>
      <c r="S2421" s="12" t="s">
        <v>28</v>
      </c>
      <c r="T2421" s="9" t="s">
        <v>1544</v>
      </c>
      <c r="U2421" s="9" t="s">
        <v>95</v>
      </c>
      <c r="V2421" s="9" t="s">
        <v>1544</v>
      </c>
      <c r="W2421" s="14">
        <v>2</v>
      </c>
    </row>
    <row r="2422" spans="1:23" x14ac:dyDescent="0.25">
      <c r="A2422" s="8">
        <v>375</v>
      </c>
      <c r="B2422" s="9" t="s">
        <v>9146</v>
      </c>
      <c r="C2422" s="9" t="s">
        <v>22</v>
      </c>
      <c r="D2422" s="9" t="s">
        <v>9147</v>
      </c>
      <c r="E2422" s="18" t="s">
        <v>9148</v>
      </c>
      <c r="F2422" s="9" t="s">
        <v>9149</v>
      </c>
      <c r="G2422" s="12">
        <v>6</v>
      </c>
      <c r="H2422" s="9" t="s">
        <v>175</v>
      </c>
      <c r="I2422" s="9" t="s">
        <v>175</v>
      </c>
      <c r="J2422" s="12">
        <v>1</v>
      </c>
      <c r="K2422" s="13">
        <v>44406</v>
      </c>
      <c r="L2422" s="86">
        <f>(Tabla2[[#This Row],[release_year]]-'VARIANZA Y DES. EST'!$L$11)^2</f>
        <v>1.3928663045044412</v>
      </c>
      <c r="M2422" s="12">
        <v>2013</v>
      </c>
      <c r="N2422" s="9" t="s">
        <v>82</v>
      </c>
      <c r="O2422" s="9" t="s">
        <v>9126</v>
      </c>
      <c r="P2422" s="12">
        <v>94</v>
      </c>
      <c r="Q2422" s="12">
        <v>94</v>
      </c>
      <c r="R2422" s="12">
        <v>30.969197769537839</v>
      </c>
      <c r="S2422" s="12" t="s">
        <v>28</v>
      </c>
      <c r="T2422" s="9" t="s">
        <v>3625</v>
      </c>
      <c r="U2422" s="9" t="s">
        <v>95</v>
      </c>
      <c r="V2422" s="9" t="s">
        <v>3625</v>
      </c>
      <c r="W2422" s="14">
        <v>3</v>
      </c>
    </row>
    <row r="2423" spans="1:23" x14ac:dyDescent="0.25">
      <c r="A2423" s="8">
        <v>399</v>
      </c>
      <c r="B2423" s="9" t="s">
        <v>9150</v>
      </c>
      <c r="C2423" s="9" t="s">
        <v>22</v>
      </c>
      <c r="D2423" s="9" t="s">
        <v>9151</v>
      </c>
      <c r="E2423" s="9" t="s">
        <v>9152</v>
      </c>
      <c r="F2423" s="9" t="s">
        <v>9153</v>
      </c>
      <c r="G2423" s="12">
        <v>5</v>
      </c>
      <c r="H2423" s="12"/>
      <c r="I2423" s="9"/>
      <c r="J2423" s="12">
        <v>0</v>
      </c>
      <c r="K2423" s="13">
        <v>44400</v>
      </c>
      <c r="L2423" s="86">
        <f>(Tabla2[[#This Row],[release_year]]-'VARIANZA Y DES. EST'!$L$11)^2</f>
        <v>46.509705182670608</v>
      </c>
      <c r="M2423" s="12">
        <v>2021</v>
      </c>
      <c r="N2423" s="9" t="s">
        <v>76</v>
      </c>
      <c r="O2423" s="9" t="s">
        <v>9126</v>
      </c>
      <c r="P2423" s="12">
        <v>94</v>
      </c>
      <c r="Q2423" s="12">
        <v>94</v>
      </c>
      <c r="R2423" s="12">
        <v>30.969197769537839</v>
      </c>
      <c r="S2423" s="12" t="s">
        <v>28</v>
      </c>
      <c r="T2423" s="9" t="s">
        <v>4796</v>
      </c>
      <c r="U2423" s="9" t="s">
        <v>514</v>
      </c>
      <c r="V2423" s="9" t="s">
        <v>4796</v>
      </c>
      <c r="W2423" s="14">
        <v>3</v>
      </c>
    </row>
    <row r="2424" spans="1:23" x14ac:dyDescent="0.25">
      <c r="A2424" s="8">
        <v>446</v>
      </c>
      <c r="B2424" s="9" t="s">
        <v>9154</v>
      </c>
      <c r="C2424" s="9" t="s">
        <v>22</v>
      </c>
      <c r="D2424" s="9" t="s">
        <v>9155</v>
      </c>
      <c r="E2424" s="18" t="s">
        <v>1537</v>
      </c>
      <c r="F2424" s="9" t="s">
        <v>9156</v>
      </c>
      <c r="G2424" s="12">
        <v>8</v>
      </c>
      <c r="H2424" s="9" t="s">
        <v>25</v>
      </c>
      <c r="I2424" s="9" t="s">
        <v>25</v>
      </c>
      <c r="J2424" s="12">
        <v>1</v>
      </c>
      <c r="K2424" s="13">
        <v>44393</v>
      </c>
      <c r="L2424" s="86">
        <f>(Tabla2[[#This Row],[release_year]]-'VARIANZA Y DES. EST'!$L$11)^2</f>
        <v>7.9512857435875226</v>
      </c>
      <c r="M2424" s="12">
        <v>2017</v>
      </c>
      <c r="N2424" s="9" t="s">
        <v>1991</v>
      </c>
      <c r="O2424" s="9" t="s">
        <v>9126</v>
      </c>
      <c r="P2424" s="12">
        <v>94</v>
      </c>
      <c r="Q2424" s="12">
        <v>94</v>
      </c>
      <c r="R2424" s="12">
        <v>30.969197769537839</v>
      </c>
      <c r="S2424" s="12" t="s">
        <v>28</v>
      </c>
      <c r="T2424" s="9" t="s">
        <v>3998</v>
      </c>
      <c r="U2424" s="9" t="s">
        <v>45</v>
      </c>
      <c r="V2424" s="9" t="s">
        <v>3998</v>
      </c>
      <c r="W2424" s="14">
        <v>3</v>
      </c>
    </row>
    <row r="2425" spans="1:23" x14ac:dyDescent="0.25">
      <c r="A2425" s="8">
        <v>487</v>
      </c>
      <c r="B2425" s="9" t="s">
        <v>9157</v>
      </c>
      <c r="C2425" s="9" t="s">
        <v>22</v>
      </c>
      <c r="D2425" s="9" t="s">
        <v>9158</v>
      </c>
      <c r="E2425" s="9" t="s">
        <v>9159</v>
      </c>
      <c r="F2425" s="9" t="s">
        <v>9160</v>
      </c>
      <c r="G2425" s="12">
        <v>11</v>
      </c>
      <c r="H2425" s="9" t="s">
        <v>3799</v>
      </c>
      <c r="I2425" s="9" t="s">
        <v>9161</v>
      </c>
      <c r="J2425" s="12">
        <v>3</v>
      </c>
      <c r="K2425" s="13">
        <v>44386</v>
      </c>
      <c r="L2425" s="86">
        <f>(Tabla2[[#This Row],[release_year]]-'VARIANZA Y DES. EST'!$L$11)^2</f>
        <v>3.3116808838167522</v>
      </c>
      <c r="M2425" s="12">
        <v>2016</v>
      </c>
      <c r="N2425" s="9" t="s">
        <v>99</v>
      </c>
      <c r="O2425" s="9" t="s">
        <v>9126</v>
      </c>
      <c r="P2425" s="12">
        <v>94</v>
      </c>
      <c r="Q2425" s="12">
        <v>94</v>
      </c>
      <c r="R2425" s="12">
        <v>30.969197769537839</v>
      </c>
      <c r="S2425" s="12" t="s">
        <v>28</v>
      </c>
      <c r="T2425" s="9" t="s">
        <v>2841</v>
      </c>
      <c r="U2425" s="9" t="s">
        <v>30</v>
      </c>
      <c r="V2425" s="9" t="s">
        <v>2841</v>
      </c>
      <c r="W2425" s="14">
        <v>3</v>
      </c>
    </row>
    <row r="2426" spans="1:23" x14ac:dyDescent="0.25">
      <c r="A2426" s="8">
        <v>553</v>
      </c>
      <c r="B2426" s="9" t="s">
        <v>9162</v>
      </c>
      <c r="C2426" s="9" t="s">
        <v>22</v>
      </c>
      <c r="D2426" s="9" t="s">
        <v>9163</v>
      </c>
      <c r="E2426" s="18" t="s">
        <v>9164</v>
      </c>
      <c r="F2426" s="9" t="s">
        <v>9165</v>
      </c>
      <c r="G2426" s="12">
        <v>10</v>
      </c>
      <c r="H2426" s="12"/>
      <c r="I2426" s="9"/>
      <c r="J2426" s="12">
        <v>0</v>
      </c>
      <c r="K2426" s="13">
        <v>44379</v>
      </c>
      <c r="L2426" s="86">
        <f>(Tabla2[[#This Row],[release_year]]-'VARIANZA Y DES. EST'!$L$11)^2</f>
        <v>33.870100322899837</v>
      </c>
      <c r="M2426" s="12">
        <v>2020</v>
      </c>
      <c r="N2426" s="9" t="s">
        <v>76</v>
      </c>
      <c r="O2426" s="9" t="s">
        <v>9126</v>
      </c>
      <c r="P2426" s="12">
        <v>94</v>
      </c>
      <c r="Q2426" s="12">
        <v>94</v>
      </c>
      <c r="R2426" s="12">
        <v>30.969197769537839</v>
      </c>
      <c r="S2426" s="12" t="s">
        <v>28</v>
      </c>
      <c r="T2426" s="9" t="s">
        <v>859</v>
      </c>
      <c r="U2426" s="9" t="s">
        <v>95</v>
      </c>
      <c r="V2426" s="9" t="s">
        <v>859</v>
      </c>
      <c r="W2426" s="14">
        <v>2</v>
      </c>
    </row>
    <row r="2427" spans="1:23" x14ac:dyDescent="0.25">
      <c r="A2427" s="8">
        <v>562</v>
      </c>
      <c r="B2427" s="9" t="s">
        <v>9166</v>
      </c>
      <c r="C2427" s="9" t="s">
        <v>22</v>
      </c>
      <c r="D2427" s="9" t="s">
        <v>9167</v>
      </c>
      <c r="E2427" s="18" t="s">
        <v>6943</v>
      </c>
      <c r="F2427" s="9" t="s">
        <v>9168</v>
      </c>
      <c r="G2427" s="12">
        <v>9</v>
      </c>
      <c r="H2427" s="9" t="s">
        <v>25</v>
      </c>
      <c r="I2427" s="9" t="s">
        <v>25</v>
      </c>
      <c r="J2427" s="12">
        <v>1</v>
      </c>
      <c r="K2427" s="13">
        <v>44378</v>
      </c>
      <c r="L2427" s="86">
        <f>(Tabla2[[#This Row],[release_year]]-'VARIANZA Y DES. EST'!$L$11)^2</f>
        <v>148.35721284702598</v>
      </c>
      <c r="M2427" s="12">
        <v>2002</v>
      </c>
      <c r="N2427" s="9" t="s">
        <v>43</v>
      </c>
      <c r="O2427" s="9" t="s">
        <v>9126</v>
      </c>
      <c r="P2427" s="12">
        <v>94</v>
      </c>
      <c r="Q2427" s="12">
        <v>94</v>
      </c>
      <c r="R2427" s="12">
        <v>30.969197769537839</v>
      </c>
      <c r="S2427" s="12" t="s">
        <v>28</v>
      </c>
      <c r="T2427" s="9" t="s">
        <v>4567</v>
      </c>
      <c r="U2427" s="9" t="s">
        <v>38</v>
      </c>
      <c r="V2427" s="9" t="s">
        <v>4567</v>
      </c>
      <c r="W2427" s="14">
        <v>2</v>
      </c>
    </row>
    <row r="2428" spans="1:23" x14ac:dyDescent="0.25">
      <c r="A2428" s="8">
        <v>574</v>
      </c>
      <c r="B2428" s="9" t="s">
        <v>9169</v>
      </c>
      <c r="C2428" s="9" t="s">
        <v>22</v>
      </c>
      <c r="D2428" s="9" t="s">
        <v>9170</v>
      </c>
      <c r="E2428" s="18" t="s">
        <v>9171</v>
      </c>
      <c r="F2428" s="9" t="s">
        <v>9172</v>
      </c>
      <c r="G2428" s="12">
        <v>10</v>
      </c>
      <c r="H2428" s="9" t="s">
        <v>25</v>
      </c>
      <c r="I2428" s="9" t="s">
        <v>6569</v>
      </c>
      <c r="J2428" s="12">
        <v>2</v>
      </c>
      <c r="K2428" s="13">
        <v>44378</v>
      </c>
      <c r="L2428" s="86">
        <f>(Tabla2[[#This Row],[release_year]]-'VARIANZA Y DES. EST'!$L$11)^2</f>
        <v>38.194842005650592</v>
      </c>
      <c r="M2428" s="12">
        <v>2008</v>
      </c>
      <c r="N2428" s="9" t="s">
        <v>99</v>
      </c>
      <c r="O2428" s="9" t="s">
        <v>9126</v>
      </c>
      <c r="P2428" s="12">
        <v>94</v>
      </c>
      <c r="Q2428" s="12">
        <v>94</v>
      </c>
      <c r="R2428" s="12">
        <v>30.969197769537839</v>
      </c>
      <c r="S2428" s="12" t="s">
        <v>28</v>
      </c>
      <c r="T2428" s="9" t="s">
        <v>111</v>
      </c>
      <c r="U2428" s="9" t="s">
        <v>30</v>
      </c>
      <c r="V2428" s="9" t="s">
        <v>111</v>
      </c>
      <c r="W2428" s="14">
        <v>2</v>
      </c>
    </row>
    <row r="2429" spans="1:23" x14ac:dyDescent="0.25">
      <c r="A2429" s="8">
        <v>645</v>
      </c>
      <c r="B2429" s="9" t="s">
        <v>9173</v>
      </c>
      <c r="C2429" s="9" t="s">
        <v>22</v>
      </c>
      <c r="D2429" s="9" t="s">
        <v>9174</v>
      </c>
      <c r="E2429" s="18" t="s">
        <v>9175</v>
      </c>
      <c r="F2429" s="9" t="s">
        <v>9176</v>
      </c>
      <c r="G2429" s="12">
        <v>10</v>
      </c>
      <c r="H2429" s="12"/>
      <c r="I2429" s="9"/>
      <c r="J2429" s="12">
        <v>0</v>
      </c>
      <c r="K2429" s="13">
        <v>44370</v>
      </c>
      <c r="L2429" s="86">
        <f>(Tabla2[[#This Row],[release_year]]-'VARIANZA Y DES. EST'!$L$11)^2</f>
        <v>46.509705182670608</v>
      </c>
      <c r="M2429" s="12">
        <v>2021</v>
      </c>
      <c r="N2429" s="9" t="s">
        <v>76</v>
      </c>
      <c r="O2429" s="9" t="s">
        <v>9126</v>
      </c>
      <c r="P2429" s="12">
        <v>94</v>
      </c>
      <c r="Q2429" s="12">
        <v>94</v>
      </c>
      <c r="R2429" s="12">
        <v>30.969197769537839</v>
      </c>
      <c r="S2429" s="12" t="s">
        <v>28</v>
      </c>
      <c r="T2429" s="9" t="s">
        <v>3577</v>
      </c>
      <c r="U2429" s="9" t="s">
        <v>95</v>
      </c>
      <c r="V2429" s="9" t="s">
        <v>3577</v>
      </c>
      <c r="W2429" s="14">
        <v>2</v>
      </c>
    </row>
    <row r="2430" spans="1:23" x14ac:dyDescent="0.25">
      <c r="A2430" s="8">
        <v>765</v>
      </c>
      <c r="B2430" s="9" t="s">
        <v>9177</v>
      </c>
      <c r="C2430" s="9" t="s">
        <v>22</v>
      </c>
      <c r="D2430" s="9" t="s">
        <v>9178</v>
      </c>
      <c r="E2430" s="18" t="s">
        <v>8682</v>
      </c>
      <c r="F2430" s="9" t="s">
        <v>9179</v>
      </c>
      <c r="G2430" s="12">
        <v>8</v>
      </c>
      <c r="H2430" s="9" t="s">
        <v>530</v>
      </c>
      <c r="I2430" s="9" t="s">
        <v>530</v>
      </c>
      <c r="J2430" s="12">
        <v>1</v>
      </c>
      <c r="K2430" s="13">
        <v>44351</v>
      </c>
      <c r="L2430" s="86">
        <f>(Tabla2[[#This Row],[release_year]]-'VARIANZA Y DES. EST'!$L$11)^2</f>
        <v>46.509705182670608</v>
      </c>
      <c r="M2430" s="12">
        <v>2021</v>
      </c>
      <c r="N2430" s="9" t="s">
        <v>35</v>
      </c>
      <c r="O2430" s="9" t="s">
        <v>9126</v>
      </c>
      <c r="P2430" s="12">
        <v>94</v>
      </c>
      <c r="Q2430" s="12">
        <v>94</v>
      </c>
      <c r="R2430" s="12">
        <v>30.969197769537839</v>
      </c>
      <c r="S2430" s="12" t="s">
        <v>28</v>
      </c>
      <c r="T2430" s="9" t="s">
        <v>3625</v>
      </c>
      <c r="U2430" s="9" t="s">
        <v>95</v>
      </c>
      <c r="V2430" s="9" t="s">
        <v>3625</v>
      </c>
      <c r="W2430" s="14">
        <v>3</v>
      </c>
    </row>
    <row r="2431" spans="1:23" x14ac:dyDescent="0.25">
      <c r="A2431" s="8">
        <v>777</v>
      </c>
      <c r="B2431" s="9" t="s">
        <v>9180</v>
      </c>
      <c r="C2431" s="9" t="s">
        <v>22</v>
      </c>
      <c r="D2431" s="9" t="s">
        <v>9181</v>
      </c>
      <c r="E2431" s="18" t="s">
        <v>7868</v>
      </c>
      <c r="F2431" s="9" t="s">
        <v>9182</v>
      </c>
      <c r="G2431" s="12">
        <v>15</v>
      </c>
      <c r="H2431" s="9" t="s">
        <v>25</v>
      </c>
      <c r="I2431" s="9" t="s">
        <v>25</v>
      </c>
      <c r="J2431" s="12">
        <v>1</v>
      </c>
      <c r="K2431" s="13">
        <v>44349</v>
      </c>
      <c r="L2431" s="86">
        <f>(Tabla2[[#This Row],[release_year]]-'VARIANZA Y DES. EST'!$L$11)^2</f>
        <v>173.71760798725521</v>
      </c>
      <c r="M2431" s="12">
        <v>2001</v>
      </c>
      <c r="N2431" s="9" t="s">
        <v>43</v>
      </c>
      <c r="O2431" s="9" t="s">
        <v>9126</v>
      </c>
      <c r="P2431" s="12">
        <v>94</v>
      </c>
      <c r="Q2431" s="12">
        <v>94</v>
      </c>
      <c r="R2431" s="12">
        <v>30.969197769537839</v>
      </c>
      <c r="S2431" s="12" t="s">
        <v>28</v>
      </c>
      <c r="T2431" s="9" t="s">
        <v>38</v>
      </c>
      <c r="U2431" s="9" t="s">
        <v>38</v>
      </c>
      <c r="V2431" s="9" t="s">
        <v>38</v>
      </c>
      <c r="W2431" s="14">
        <v>1</v>
      </c>
    </row>
    <row r="2432" spans="1:23" x14ac:dyDescent="0.25">
      <c r="A2432" s="8">
        <v>811</v>
      </c>
      <c r="B2432" s="9" t="s">
        <v>9183</v>
      </c>
      <c r="C2432" s="9" t="s">
        <v>22</v>
      </c>
      <c r="D2432" s="9" t="s">
        <v>9184</v>
      </c>
      <c r="E2432" s="18" t="s">
        <v>9185</v>
      </c>
      <c r="F2432" s="9" t="s">
        <v>9186</v>
      </c>
      <c r="G2432" s="12">
        <v>10</v>
      </c>
      <c r="H2432" s="9" t="s">
        <v>25</v>
      </c>
      <c r="I2432" s="9" t="s">
        <v>25</v>
      </c>
      <c r="J2432" s="12">
        <v>1</v>
      </c>
      <c r="K2432" s="13">
        <v>44349</v>
      </c>
      <c r="L2432" s="86">
        <f>(Tabla2[[#This Row],[release_year]]-'VARIANZA Y DES. EST'!$L$11)^2</f>
        <v>910.84432537115208</v>
      </c>
      <c r="M2432" s="12">
        <v>1984</v>
      </c>
      <c r="N2432" s="9" t="s">
        <v>99</v>
      </c>
      <c r="O2432" s="9" t="s">
        <v>9126</v>
      </c>
      <c r="P2432" s="12">
        <v>94</v>
      </c>
      <c r="Q2432" s="12">
        <v>94</v>
      </c>
      <c r="R2432" s="12">
        <v>30.969197769537839</v>
      </c>
      <c r="S2432" s="12" t="s">
        <v>28</v>
      </c>
      <c r="T2432" s="9" t="s">
        <v>9003</v>
      </c>
      <c r="U2432" s="9" t="s">
        <v>38</v>
      </c>
      <c r="V2432" s="9" t="s">
        <v>9003</v>
      </c>
      <c r="W2432" s="14">
        <v>3</v>
      </c>
    </row>
    <row r="2433" spans="1:23" x14ac:dyDescent="0.25">
      <c r="A2433" s="8">
        <v>847</v>
      </c>
      <c r="B2433" s="9" t="s">
        <v>9187</v>
      </c>
      <c r="C2433" s="9" t="s">
        <v>22</v>
      </c>
      <c r="D2433" s="9" t="s">
        <v>9188</v>
      </c>
      <c r="E2433" s="18" t="s">
        <v>421</v>
      </c>
      <c r="F2433" s="9" t="s">
        <v>9189</v>
      </c>
      <c r="G2433" s="12">
        <v>7</v>
      </c>
      <c r="H2433" s="9" t="s">
        <v>25</v>
      </c>
      <c r="I2433" s="9" t="s">
        <v>25</v>
      </c>
      <c r="J2433" s="12">
        <v>1</v>
      </c>
      <c r="K2433" s="13">
        <v>44341</v>
      </c>
      <c r="L2433" s="86">
        <f>(Tabla2[[#This Row],[release_year]]-'VARIANZA Y DES. EST'!$L$11)^2</f>
        <v>0.67207602404598188</v>
      </c>
      <c r="M2433" s="12">
        <v>2015</v>
      </c>
      <c r="N2433" s="9" t="s">
        <v>99</v>
      </c>
      <c r="O2433" s="9" t="s">
        <v>9126</v>
      </c>
      <c r="P2433" s="12">
        <v>94</v>
      </c>
      <c r="Q2433" s="12">
        <v>94</v>
      </c>
      <c r="R2433" s="12">
        <v>30.969197769537839</v>
      </c>
      <c r="S2433" s="12" t="s">
        <v>28</v>
      </c>
      <c r="T2433" s="9" t="s">
        <v>2841</v>
      </c>
      <c r="U2433" s="9" t="s">
        <v>30</v>
      </c>
      <c r="V2433" s="9" t="s">
        <v>2841</v>
      </c>
      <c r="W2433" s="14">
        <v>3</v>
      </c>
    </row>
    <row r="2434" spans="1:23" x14ac:dyDescent="0.25">
      <c r="A2434" s="8">
        <v>945</v>
      </c>
      <c r="B2434" s="9" t="s">
        <v>9190</v>
      </c>
      <c r="C2434" s="9" t="s">
        <v>22</v>
      </c>
      <c r="D2434" s="9" t="s">
        <v>9191</v>
      </c>
      <c r="E2434" s="18" t="s">
        <v>9192</v>
      </c>
      <c r="F2434" s="9" t="s">
        <v>9193</v>
      </c>
      <c r="G2434" s="12">
        <v>4</v>
      </c>
      <c r="H2434" s="9" t="s">
        <v>2924</v>
      </c>
      <c r="I2434" s="9" t="s">
        <v>2924</v>
      </c>
      <c r="J2434" s="12">
        <v>1</v>
      </c>
      <c r="K2434" s="13">
        <v>44317</v>
      </c>
      <c r="L2434" s="86">
        <f>(Tabla2[[#This Row],[release_year]]-'VARIANZA Y DES. EST'!$L$11)^2</f>
        <v>14.590890603358293</v>
      </c>
      <c r="M2434" s="12">
        <v>2018</v>
      </c>
      <c r="N2434" s="9" t="s">
        <v>76</v>
      </c>
      <c r="O2434" s="9" t="s">
        <v>9126</v>
      </c>
      <c r="P2434" s="12">
        <v>94</v>
      </c>
      <c r="Q2434" s="12">
        <v>94</v>
      </c>
      <c r="R2434" s="12">
        <v>30.969197769537839</v>
      </c>
      <c r="S2434" s="12" t="s">
        <v>28</v>
      </c>
      <c r="T2434" s="9" t="s">
        <v>38</v>
      </c>
      <c r="U2434" s="9" t="s">
        <v>38</v>
      </c>
      <c r="V2434" s="9" t="s">
        <v>38</v>
      </c>
      <c r="W2434" s="14">
        <v>1</v>
      </c>
    </row>
    <row r="2435" spans="1:23" x14ac:dyDescent="0.25">
      <c r="A2435" s="8">
        <v>949</v>
      </c>
      <c r="B2435" s="9" t="s">
        <v>9194</v>
      </c>
      <c r="C2435" s="9" t="s">
        <v>22</v>
      </c>
      <c r="D2435" s="9" t="s">
        <v>9195</v>
      </c>
      <c r="E2435" s="18" t="s">
        <v>9196</v>
      </c>
      <c r="F2435" s="9" t="s">
        <v>9197</v>
      </c>
      <c r="G2435" s="12">
        <v>11</v>
      </c>
      <c r="H2435" s="9" t="s">
        <v>25</v>
      </c>
      <c r="I2435" s="9" t="s">
        <v>25</v>
      </c>
      <c r="J2435" s="12">
        <v>1</v>
      </c>
      <c r="K2435" s="13">
        <v>44317</v>
      </c>
      <c r="L2435" s="86">
        <f>(Tabla2[[#This Row],[release_year]]-'VARIANZA Y DES. EST'!$L$11)^2</f>
        <v>14.590890603358293</v>
      </c>
      <c r="M2435" s="12">
        <v>2018</v>
      </c>
      <c r="N2435" s="9" t="s">
        <v>35</v>
      </c>
      <c r="O2435" s="9" t="s">
        <v>9126</v>
      </c>
      <c r="P2435" s="12">
        <v>94</v>
      </c>
      <c r="Q2435" s="12">
        <v>94</v>
      </c>
      <c r="R2435" s="12">
        <v>30.969197769537839</v>
      </c>
      <c r="S2435" s="12" t="s">
        <v>28</v>
      </c>
      <c r="T2435" s="9" t="s">
        <v>95</v>
      </c>
      <c r="U2435" s="9" t="s">
        <v>95</v>
      </c>
      <c r="V2435" s="9" t="s">
        <v>95</v>
      </c>
      <c r="W2435" s="14">
        <v>1</v>
      </c>
    </row>
    <row r="2436" spans="1:23" x14ac:dyDescent="0.25">
      <c r="A2436" s="8">
        <v>1105</v>
      </c>
      <c r="B2436" s="9" t="s">
        <v>9198</v>
      </c>
      <c r="C2436" s="9" t="s">
        <v>22</v>
      </c>
      <c r="D2436" s="9" t="s">
        <v>9199</v>
      </c>
      <c r="E2436" s="18" t="s">
        <v>2463</v>
      </c>
      <c r="F2436" s="9" t="s">
        <v>9200</v>
      </c>
      <c r="G2436" s="12">
        <v>10</v>
      </c>
      <c r="H2436" s="9" t="s">
        <v>25</v>
      </c>
      <c r="I2436" s="9" t="s">
        <v>327</v>
      </c>
      <c r="J2436" s="12">
        <v>2</v>
      </c>
      <c r="K2436" s="13">
        <v>44288</v>
      </c>
      <c r="L2436" s="86">
        <f>(Tabla2[[#This Row],[release_year]]-'VARIANZA Y DES. EST'!$L$11)^2</f>
        <v>4.7532614447336705</v>
      </c>
      <c r="M2436" s="12">
        <v>2012</v>
      </c>
      <c r="N2436" s="9" t="s">
        <v>26</v>
      </c>
      <c r="O2436" s="9" t="s">
        <v>9126</v>
      </c>
      <c r="P2436" s="12">
        <v>94</v>
      </c>
      <c r="Q2436" s="12">
        <v>94</v>
      </c>
      <c r="R2436" s="12">
        <v>30.969197769537839</v>
      </c>
      <c r="S2436" s="12" t="s">
        <v>28</v>
      </c>
      <c r="T2436" s="9" t="s">
        <v>5812</v>
      </c>
      <c r="U2436" s="9" t="s">
        <v>30</v>
      </c>
      <c r="V2436" s="9" t="s">
        <v>5812</v>
      </c>
      <c r="W2436" s="14">
        <v>3</v>
      </c>
    </row>
    <row r="2437" spans="1:23" x14ac:dyDescent="0.25">
      <c r="A2437" s="8">
        <v>1222</v>
      </c>
      <c r="B2437" s="9" t="s">
        <v>9201</v>
      </c>
      <c r="C2437" s="9" t="s">
        <v>22</v>
      </c>
      <c r="D2437" s="9" t="s">
        <v>9202</v>
      </c>
      <c r="E2437" s="18" t="s">
        <v>9203</v>
      </c>
      <c r="F2437" s="9" t="s">
        <v>9204</v>
      </c>
      <c r="G2437" s="12">
        <v>6</v>
      </c>
      <c r="H2437" s="9" t="s">
        <v>2935</v>
      </c>
      <c r="I2437" s="9" t="s">
        <v>2935</v>
      </c>
      <c r="J2437" s="12">
        <v>1</v>
      </c>
      <c r="K2437" s="13">
        <v>44266</v>
      </c>
      <c r="L2437" s="86">
        <f>(Tabla2[[#This Row],[release_year]]-'VARIANZA Y DES. EST'!$L$11)^2</f>
        <v>33.870100322899837</v>
      </c>
      <c r="M2437" s="12">
        <v>2020</v>
      </c>
      <c r="N2437" s="9" t="s">
        <v>35</v>
      </c>
      <c r="O2437" s="9" t="s">
        <v>9126</v>
      </c>
      <c r="P2437" s="12">
        <v>94</v>
      </c>
      <c r="Q2437" s="12">
        <v>94</v>
      </c>
      <c r="R2437" s="12">
        <v>30.969197769537839</v>
      </c>
      <c r="S2437" s="12" t="s">
        <v>28</v>
      </c>
      <c r="T2437" s="9" t="s">
        <v>70</v>
      </c>
      <c r="U2437" s="9" t="s">
        <v>45</v>
      </c>
      <c r="V2437" s="9" t="s">
        <v>70</v>
      </c>
      <c r="W2437" s="14">
        <v>2</v>
      </c>
    </row>
    <row r="2438" spans="1:23" x14ac:dyDescent="0.25">
      <c r="A2438" s="8">
        <v>1257</v>
      </c>
      <c r="B2438" s="9" t="s">
        <v>9205</v>
      </c>
      <c r="C2438" s="9" t="s">
        <v>22</v>
      </c>
      <c r="D2438" s="9" t="s">
        <v>9206</v>
      </c>
      <c r="E2438" s="18" t="s">
        <v>2752</v>
      </c>
      <c r="F2438" s="9" t="s">
        <v>9207</v>
      </c>
      <c r="G2438" s="12">
        <v>13</v>
      </c>
      <c r="H2438" s="9" t="s">
        <v>25</v>
      </c>
      <c r="I2438" s="9" t="s">
        <v>6255</v>
      </c>
      <c r="J2438" s="12">
        <v>2</v>
      </c>
      <c r="K2438" s="13">
        <v>44256</v>
      </c>
      <c r="L2438" s="86">
        <f>(Tabla2[[#This Row],[release_year]]-'VARIANZA Y DES. EST'!$L$11)^2</f>
        <v>66.915632286109044</v>
      </c>
      <c r="M2438" s="12">
        <v>2006</v>
      </c>
      <c r="N2438" s="9" t="s">
        <v>1991</v>
      </c>
      <c r="O2438" s="9" t="s">
        <v>9126</v>
      </c>
      <c r="P2438" s="12">
        <v>94</v>
      </c>
      <c r="Q2438" s="12">
        <v>94</v>
      </c>
      <c r="R2438" s="12">
        <v>30.969197769537839</v>
      </c>
      <c r="S2438" s="12" t="s">
        <v>28</v>
      </c>
      <c r="T2438" s="9" t="s">
        <v>9134</v>
      </c>
      <c r="U2438" s="9" t="s">
        <v>95</v>
      </c>
      <c r="V2438" s="9" t="s">
        <v>9134</v>
      </c>
      <c r="W2438" s="14">
        <v>3</v>
      </c>
    </row>
    <row r="2439" spans="1:23" x14ac:dyDescent="0.25">
      <c r="A2439" s="8">
        <v>1399</v>
      </c>
      <c r="B2439" s="9" t="s">
        <v>9208</v>
      </c>
      <c r="C2439" s="9" t="s">
        <v>22</v>
      </c>
      <c r="D2439" s="9" t="s">
        <v>9209</v>
      </c>
      <c r="E2439" s="18" t="s">
        <v>9210</v>
      </c>
      <c r="F2439" s="9" t="s">
        <v>9211</v>
      </c>
      <c r="G2439" s="12">
        <v>6</v>
      </c>
      <c r="H2439" s="9" t="s">
        <v>25</v>
      </c>
      <c r="I2439" s="9" t="s">
        <v>9212</v>
      </c>
      <c r="J2439" s="12">
        <v>2</v>
      </c>
      <c r="K2439" s="13">
        <v>44212</v>
      </c>
      <c r="L2439" s="86">
        <f>(Tabla2[[#This Row],[release_year]]-'VARIANZA Y DES. EST'!$L$11)^2</f>
        <v>33.870100322899837</v>
      </c>
      <c r="M2439" s="12">
        <v>2020</v>
      </c>
      <c r="N2439" s="9" t="s">
        <v>1991</v>
      </c>
      <c r="O2439" s="9" t="s">
        <v>9126</v>
      </c>
      <c r="P2439" s="12">
        <v>94</v>
      </c>
      <c r="Q2439" s="12">
        <v>94</v>
      </c>
      <c r="R2439" s="12">
        <v>30.969197769537839</v>
      </c>
      <c r="S2439" s="12" t="s">
        <v>28</v>
      </c>
      <c r="T2439" s="9" t="s">
        <v>514</v>
      </c>
      <c r="U2439" s="9" t="s">
        <v>514</v>
      </c>
      <c r="V2439" s="9" t="s">
        <v>514</v>
      </c>
      <c r="W2439" s="14">
        <v>1</v>
      </c>
    </row>
    <row r="2440" spans="1:23" x14ac:dyDescent="0.25">
      <c r="A2440" s="8">
        <v>1496</v>
      </c>
      <c r="B2440" s="9" t="s">
        <v>9213</v>
      </c>
      <c r="C2440" s="9" t="s">
        <v>22</v>
      </c>
      <c r="D2440" s="9" t="s">
        <v>9214</v>
      </c>
      <c r="E2440" s="18" t="s">
        <v>9215</v>
      </c>
      <c r="F2440" s="9" t="s">
        <v>9216</v>
      </c>
      <c r="G2440" s="12">
        <v>8</v>
      </c>
      <c r="H2440" s="9" t="s">
        <v>2935</v>
      </c>
      <c r="I2440" s="9" t="s">
        <v>2935</v>
      </c>
      <c r="J2440" s="12">
        <v>1</v>
      </c>
      <c r="K2440" s="16">
        <v>44189</v>
      </c>
      <c r="L2440" s="86">
        <f>(Tabla2[[#This Row],[release_year]]-'VARIANZA Y DES. EST'!$L$11)^2</f>
        <v>23.230495463129063</v>
      </c>
      <c r="M2440" s="12">
        <v>2019</v>
      </c>
      <c r="N2440" s="9" t="s">
        <v>76</v>
      </c>
      <c r="O2440" s="9" t="s">
        <v>9126</v>
      </c>
      <c r="P2440" s="12">
        <v>94</v>
      </c>
      <c r="Q2440" s="12">
        <v>94</v>
      </c>
      <c r="R2440" s="12">
        <v>30.969197769537839</v>
      </c>
      <c r="S2440" s="12" t="s">
        <v>28</v>
      </c>
      <c r="T2440" s="9" t="s">
        <v>2492</v>
      </c>
      <c r="U2440" s="9" t="s">
        <v>95</v>
      </c>
      <c r="V2440" s="9" t="s">
        <v>2492</v>
      </c>
      <c r="W2440" s="14">
        <v>3</v>
      </c>
    </row>
    <row r="2441" spans="1:23" x14ac:dyDescent="0.25">
      <c r="A2441" s="8">
        <v>1518</v>
      </c>
      <c r="B2441" s="9" t="s">
        <v>9217</v>
      </c>
      <c r="C2441" s="9" t="s">
        <v>22</v>
      </c>
      <c r="D2441" s="9" t="s">
        <v>9218</v>
      </c>
      <c r="E2441" s="18" t="s">
        <v>9219</v>
      </c>
      <c r="F2441" s="9" t="s">
        <v>9220</v>
      </c>
      <c r="G2441" s="12">
        <v>10</v>
      </c>
      <c r="H2441" s="9" t="s">
        <v>25</v>
      </c>
      <c r="I2441" s="9" t="s">
        <v>25</v>
      </c>
      <c r="J2441" s="12">
        <v>1</v>
      </c>
      <c r="K2441" s="16">
        <v>44183</v>
      </c>
      <c r="L2441" s="86">
        <f>(Tabla2[[#This Row],[release_year]]-'VARIANZA Y DES. EST'!$L$11)^2</f>
        <v>33.870100322899837</v>
      </c>
      <c r="M2441" s="12">
        <v>2020</v>
      </c>
      <c r="N2441" s="9" t="s">
        <v>1991</v>
      </c>
      <c r="O2441" s="9" t="s">
        <v>9126</v>
      </c>
      <c r="P2441" s="12">
        <v>94</v>
      </c>
      <c r="Q2441" s="12">
        <v>94</v>
      </c>
      <c r="R2441" s="12">
        <v>30.969197769537839</v>
      </c>
      <c r="S2441" s="12" t="s">
        <v>28</v>
      </c>
      <c r="T2441" s="9" t="s">
        <v>8322</v>
      </c>
      <c r="U2441" s="9" t="s">
        <v>45</v>
      </c>
      <c r="V2441" s="9" t="s">
        <v>8322</v>
      </c>
      <c r="W2441" s="14">
        <v>2</v>
      </c>
    </row>
    <row r="2442" spans="1:23" x14ac:dyDescent="0.25">
      <c r="A2442" s="8">
        <v>1525</v>
      </c>
      <c r="B2442" s="9" t="s">
        <v>9221</v>
      </c>
      <c r="C2442" s="9" t="s">
        <v>22</v>
      </c>
      <c r="D2442" s="9" t="s">
        <v>9222</v>
      </c>
      <c r="E2442" s="9" t="s">
        <v>9223</v>
      </c>
      <c r="F2442" s="9" t="s">
        <v>9224</v>
      </c>
      <c r="G2442" s="12">
        <v>12</v>
      </c>
      <c r="H2442" s="9" t="s">
        <v>160</v>
      </c>
      <c r="I2442" s="9" t="s">
        <v>160</v>
      </c>
      <c r="J2442" s="12">
        <v>1</v>
      </c>
      <c r="K2442" s="16">
        <v>44182</v>
      </c>
      <c r="L2442" s="86">
        <f>(Tabla2[[#This Row],[release_year]]-'VARIANZA Y DES. EST'!$L$11)^2</f>
        <v>14.590890603358293</v>
      </c>
      <c r="M2442" s="12">
        <v>2018</v>
      </c>
      <c r="N2442" s="9" t="s">
        <v>1991</v>
      </c>
      <c r="O2442" s="9" t="s">
        <v>9126</v>
      </c>
      <c r="P2442" s="12">
        <v>94</v>
      </c>
      <c r="Q2442" s="12">
        <v>94</v>
      </c>
      <c r="R2442" s="12">
        <v>30.969197769537839</v>
      </c>
      <c r="S2442" s="12" t="s">
        <v>28</v>
      </c>
      <c r="T2442" s="9" t="s">
        <v>38</v>
      </c>
      <c r="U2442" s="9" t="s">
        <v>38</v>
      </c>
      <c r="V2442" s="9" t="s">
        <v>38</v>
      </c>
      <c r="W2442" s="14">
        <v>1</v>
      </c>
    </row>
    <row r="2443" spans="1:23" x14ac:dyDescent="0.25">
      <c r="A2443" s="8">
        <v>1763</v>
      </c>
      <c r="B2443" s="9" t="s">
        <v>9225</v>
      </c>
      <c r="C2443" s="9" t="s">
        <v>22</v>
      </c>
      <c r="D2443" s="9" t="s">
        <v>9226</v>
      </c>
      <c r="E2443" s="18" t="s">
        <v>9227</v>
      </c>
      <c r="F2443" s="9" t="s">
        <v>9228</v>
      </c>
      <c r="G2443" s="12">
        <v>10</v>
      </c>
      <c r="H2443" s="9" t="s">
        <v>25</v>
      </c>
      <c r="I2443" s="9" t="s">
        <v>9229</v>
      </c>
      <c r="J2443" s="12">
        <v>3</v>
      </c>
      <c r="K2443" s="13">
        <v>44136</v>
      </c>
      <c r="L2443" s="86">
        <f>(Tabla2[[#This Row],[release_year]]-'VARIANZA Y DES. EST'!$L$11)^2</f>
        <v>14.590890603358293</v>
      </c>
      <c r="M2443" s="12">
        <v>2018</v>
      </c>
      <c r="N2443" s="9" t="s">
        <v>1991</v>
      </c>
      <c r="O2443" s="9" t="s">
        <v>9126</v>
      </c>
      <c r="P2443" s="12">
        <v>94</v>
      </c>
      <c r="Q2443" s="12">
        <v>94</v>
      </c>
      <c r="R2443" s="12">
        <v>30.969197769537839</v>
      </c>
      <c r="S2443" s="12" t="s">
        <v>28</v>
      </c>
      <c r="T2443" s="9" t="s">
        <v>38</v>
      </c>
      <c r="U2443" s="9" t="s">
        <v>38</v>
      </c>
      <c r="V2443" s="9" t="s">
        <v>38</v>
      </c>
      <c r="W2443" s="14">
        <v>1</v>
      </c>
    </row>
    <row r="2444" spans="1:23" x14ac:dyDescent="0.25">
      <c r="A2444" s="8">
        <v>1823</v>
      </c>
      <c r="B2444" s="9" t="s">
        <v>9230</v>
      </c>
      <c r="C2444" s="9" t="s">
        <v>22</v>
      </c>
      <c r="D2444" s="9" t="s">
        <v>9231</v>
      </c>
      <c r="E2444" s="18" t="s">
        <v>8657</v>
      </c>
      <c r="F2444" s="9" t="s">
        <v>9232</v>
      </c>
      <c r="G2444" s="12">
        <v>13</v>
      </c>
      <c r="H2444" s="9" t="s">
        <v>231</v>
      </c>
      <c r="I2444" s="9" t="s">
        <v>9233</v>
      </c>
      <c r="J2444" s="12">
        <v>3</v>
      </c>
      <c r="K2444" s="16">
        <v>44123</v>
      </c>
      <c r="L2444" s="86">
        <f>(Tabla2[[#This Row],[release_year]]-'VARIANZA Y DES. EST'!$L$11)^2</f>
        <v>537.32155938954747</v>
      </c>
      <c r="M2444" s="12">
        <v>1991</v>
      </c>
      <c r="N2444" s="9" t="s">
        <v>76</v>
      </c>
      <c r="O2444" s="9" t="s">
        <v>9126</v>
      </c>
      <c r="P2444" s="12">
        <v>94</v>
      </c>
      <c r="Q2444" s="12">
        <v>94</v>
      </c>
      <c r="R2444" s="12">
        <v>30.969197769537839</v>
      </c>
      <c r="S2444" s="12" t="s">
        <v>28</v>
      </c>
      <c r="T2444" s="9" t="s">
        <v>7484</v>
      </c>
      <c r="U2444" s="9" t="s">
        <v>151</v>
      </c>
      <c r="V2444" s="9" t="s">
        <v>7484</v>
      </c>
      <c r="W2444" s="14">
        <v>3</v>
      </c>
    </row>
    <row r="2445" spans="1:23" x14ac:dyDescent="0.25">
      <c r="A2445" s="8">
        <v>1828</v>
      </c>
      <c r="B2445" s="9" t="s">
        <v>9234</v>
      </c>
      <c r="C2445" s="9" t="s">
        <v>22</v>
      </c>
      <c r="D2445" s="9" t="s">
        <v>9235</v>
      </c>
      <c r="E2445" s="18" t="s">
        <v>9236</v>
      </c>
      <c r="F2445" s="9" t="s">
        <v>9237</v>
      </c>
      <c r="G2445" s="12">
        <v>10</v>
      </c>
      <c r="H2445" s="9" t="s">
        <v>231</v>
      </c>
      <c r="I2445" s="9" t="s">
        <v>9238</v>
      </c>
      <c r="J2445" s="12">
        <v>3</v>
      </c>
      <c r="K2445" s="16">
        <v>44123</v>
      </c>
      <c r="L2445" s="86">
        <f>(Tabla2[[#This Row],[release_year]]-'VARIANZA Y DES. EST'!$L$11)^2</f>
        <v>51.555237145879822</v>
      </c>
      <c r="M2445" s="12">
        <v>2007</v>
      </c>
      <c r="N2445" s="9" t="s">
        <v>76</v>
      </c>
      <c r="O2445" s="9" t="s">
        <v>9126</v>
      </c>
      <c r="P2445" s="12">
        <v>94</v>
      </c>
      <c r="Q2445" s="12">
        <v>94</v>
      </c>
      <c r="R2445" s="12">
        <v>30.969197769537839</v>
      </c>
      <c r="S2445" s="12" t="s">
        <v>28</v>
      </c>
      <c r="T2445" s="9" t="s">
        <v>118</v>
      </c>
      <c r="U2445" s="9" t="s">
        <v>45</v>
      </c>
      <c r="V2445" s="9" t="s">
        <v>118</v>
      </c>
      <c r="W2445" s="14">
        <v>3</v>
      </c>
    </row>
    <row r="2446" spans="1:23" x14ac:dyDescent="0.25">
      <c r="A2446" s="8">
        <v>1847</v>
      </c>
      <c r="B2446" s="9" t="s">
        <v>9239</v>
      </c>
      <c r="C2446" s="9" t="s">
        <v>22</v>
      </c>
      <c r="D2446" s="9" t="s">
        <v>9240</v>
      </c>
      <c r="E2446" s="18" t="s">
        <v>9241</v>
      </c>
      <c r="F2446" s="9" t="s">
        <v>9242</v>
      </c>
      <c r="G2446" s="12">
        <v>10</v>
      </c>
      <c r="H2446" s="9" t="s">
        <v>116</v>
      </c>
      <c r="I2446" s="9" t="s">
        <v>116</v>
      </c>
      <c r="J2446" s="12">
        <v>1</v>
      </c>
      <c r="K2446" s="16">
        <v>44119</v>
      </c>
      <c r="L2446" s="86">
        <f>(Tabla2[[#This Row],[release_year]]-'VARIANZA Y DES. EST'!$L$11)^2</f>
        <v>14.590890603358293</v>
      </c>
      <c r="M2446" s="12">
        <v>2018</v>
      </c>
      <c r="N2446" s="9" t="s">
        <v>35</v>
      </c>
      <c r="O2446" s="9" t="s">
        <v>9126</v>
      </c>
      <c r="P2446" s="12">
        <v>94</v>
      </c>
      <c r="Q2446" s="12">
        <v>94</v>
      </c>
      <c r="R2446" s="12">
        <v>30.969197769537839</v>
      </c>
      <c r="S2446" s="12" t="s">
        <v>28</v>
      </c>
      <c r="T2446" s="9" t="s">
        <v>4337</v>
      </c>
      <c r="U2446" s="9" t="s">
        <v>38</v>
      </c>
      <c r="V2446" s="9" t="s">
        <v>4337</v>
      </c>
      <c r="W2446" s="14">
        <v>3</v>
      </c>
    </row>
    <row r="2447" spans="1:23" x14ac:dyDescent="0.25">
      <c r="A2447" s="8">
        <v>1892</v>
      </c>
      <c r="B2447" s="9" t="s">
        <v>9243</v>
      </c>
      <c r="C2447" s="9" t="s">
        <v>22</v>
      </c>
      <c r="D2447" s="9" t="s">
        <v>9244</v>
      </c>
      <c r="E2447" s="18" t="s">
        <v>9245</v>
      </c>
      <c r="F2447" s="9" t="s">
        <v>9246</v>
      </c>
      <c r="G2447" s="12">
        <v>10</v>
      </c>
      <c r="H2447" s="9" t="s">
        <v>7034</v>
      </c>
      <c r="I2447" s="9" t="s">
        <v>7034</v>
      </c>
      <c r="J2447" s="12">
        <v>1</v>
      </c>
      <c r="K2447" s="13">
        <v>44106</v>
      </c>
      <c r="L2447" s="86">
        <f>(Tabla2[[#This Row],[release_year]]-'VARIANZA Y DES. EST'!$L$11)^2</f>
        <v>3.3116808838167522</v>
      </c>
      <c r="M2447" s="12">
        <v>2016</v>
      </c>
      <c r="N2447" s="9" t="s">
        <v>35</v>
      </c>
      <c r="O2447" s="9" t="s">
        <v>9126</v>
      </c>
      <c r="P2447" s="12">
        <v>94</v>
      </c>
      <c r="Q2447" s="12">
        <v>94</v>
      </c>
      <c r="R2447" s="12">
        <v>30.969197769537839</v>
      </c>
      <c r="S2447" s="12" t="s">
        <v>28</v>
      </c>
      <c r="T2447" s="9" t="s">
        <v>3625</v>
      </c>
      <c r="U2447" s="9" t="s">
        <v>95</v>
      </c>
      <c r="V2447" s="9" t="s">
        <v>3625</v>
      </c>
      <c r="W2447" s="14">
        <v>3</v>
      </c>
    </row>
    <row r="2448" spans="1:23" x14ac:dyDescent="0.25">
      <c r="A2448" s="8">
        <v>1970</v>
      </c>
      <c r="B2448" s="9" t="s">
        <v>9247</v>
      </c>
      <c r="C2448" s="9" t="s">
        <v>22</v>
      </c>
      <c r="D2448" s="9" t="s">
        <v>9248</v>
      </c>
      <c r="E2448" s="18" t="s">
        <v>9249</v>
      </c>
      <c r="F2448" s="9" t="s">
        <v>9250</v>
      </c>
      <c r="G2448" s="12">
        <v>16</v>
      </c>
      <c r="H2448" s="9" t="s">
        <v>34</v>
      </c>
      <c r="I2448" s="9" t="s">
        <v>34</v>
      </c>
      <c r="J2448" s="12">
        <v>1</v>
      </c>
      <c r="K2448" s="13">
        <v>44094</v>
      </c>
      <c r="L2448" s="86">
        <f>(Tabla2[[#This Row],[release_year]]-'VARIANZA Y DES. EST'!$L$11)^2</f>
        <v>3.3116808838167522</v>
      </c>
      <c r="M2448" s="12">
        <v>2016</v>
      </c>
      <c r="N2448" s="9" t="s">
        <v>76</v>
      </c>
      <c r="O2448" s="9" t="s">
        <v>9126</v>
      </c>
      <c r="P2448" s="12">
        <v>94</v>
      </c>
      <c r="Q2448" s="12">
        <v>94</v>
      </c>
      <c r="R2448" s="12">
        <v>30.969197769537839</v>
      </c>
      <c r="S2448" s="12" t="s">
        <v>28</v>
      </c>
      <c r="T2448" s="9" t="s">
        <v>4211</v>
      </c>
      <c r="U2448" s="9" t="s">
        <v>38</v>
      </c>
      <c r="V2448" s="9" t="s">
        <v>4211</v>
      </c>
      <c r="W2448" s="14">
        <v>2</v>
      </c>
    </row>
    <row r="2449" spans="1:23" x14ac:dyDescent="0.25">
      <c r="A2449" s="8">
        <v>1997</v>
      </c>
      <c r="B2449" s="9" t="s">
        <v>9251</v>
      </c>
      <c r="C2449" s="9" t="s">
        <v>22</v>
      </c>
      <c r="D2449" s="9" t="s">
        <v>9252</v>
      </c>
      <c r="E2449" s="18" t="s">
        <v>9253</v>
      </c>
      <c r="F2449" s="9" t="s">
        <v>9254</v>
      </c>
      <c r="G2449" s="12">
        <v>9</v>
      </c>
      <c r="H2449" s="9" t="s">
        <v>390</v>
      </c>
      <c r="I2449" s="9" t="s">
        <v>390</v>
      </c>
      <c r="J2449" s="12">
        <v>1</v>
      </c>
      <c r="K2449" s="13">
        <v>44090</v>
      </c>
      <c r="L2449" s="86">
        <f>(Tabla2[[#This Row],[release_year]]-'VARIANZA Y DES. EST'!$L$11)^2</f>
        <v>33.870100322899837</v>
      </c>
      <c r="M2449" s="12">
        <v>2020</v>
      </c>
      <c r="N2449" s="9" t="s">
        <v>76</v>
      </c>
      <c r="O2449" s="9" t="s">
        <v>9126</v>
      </c>
      <c r="P2449" s="12">
        <v>94</v>
      </c>
      <c r="Q2449" s="12">
        <v>94</v>
      </c>
      <c r="R2449" s="12">
        <v>30.969197769537839</v>
      </c>
      <c r="S2449" s="12" t="s">
        <v>28</v>
      </c>
      <c r="T2449" s="9" t="s">
        <v>460</v>
      </c>
      <c r="U2449" s="9" t="s">
        <v>45</v>
      </c>
      <c r="V2449" s="9" t="s">
        <v>460</v>
      </c>
      <c r="W2449" s="14">
        <v>3</v>
      </c>
    </row>
    <row r="2450" spans="1:23" x14ac:dyDescent="0.25">
      <c r="A2450" s="8">
        <v>2036</v>
      </c>
      <c r="B2450" s="9" t="s">
        <v>9255</v>
      </c>
      <c r="C2450" s="9" t="s">
        <v>22</v>
      </c>
      <c r="D2450" s="9" t="s">
        <v>9256</v>
      </c>
      <c r="E2450" s="9" t="s">
        <v>6656</v>
      </c>
      <c r="F2450" s="9" t="s">
        <v>9257</v>
      </c>
      <c r="G2450" s="12">
        <v>3</v>
      </c>
      <c r="H2450" s="9" t="s">
        <v>25</v>
      </c>
      <c r="I2450" s="9" t="s">
        <v>25</v>
      </c>
      <c r="J2450" s="12">
        <v>1</v>
      </c>
      <c r="K2450" s="13">
        <v>44083</v>
      </c>
      <c r="L2450" s="86">
        <f>(Tabla2[[#This Row],[release_year]]-'VARIANZA Y DES. EST'!$L$11)^2</f>
        <v>33.870100322899837</v>
      </c>
      <c r="M2450" s="12">
        <v>2020</v>
      </c>
      <c r="N2450" s="9" t="s">
        <v>43</v>
      </c>
      <c r="O2450" s="9" t="s">
        <v>9126</v>
      </c>
      <c r="P2450" s="12">
        <v>94</v>
      </c>
      <c r="Q2450" s="12">
        <v>94</v>
      </c>
      <c r="R2450" s="12">
        <v>30.969197769537839</v>
      </c>
      <c r="S2450" s="12" t="s">
        <v>28</v>
      </c>
      <c r="T2450" s="9" t="s">
        <v>57</v>
      </c>
      <c r="U2450" s="9" t="s">
        <v>57</v>
      </c>
      <c r="V2450" s="9" t="s">
        <v>57</v>
      </c>
      <c r="W2450" s="14">
        <v>1</v>
      </c>
    </row>
    <row r="2451" spans="1:23" x14ac:dyDescent="0.25">
      <c r="A2451" s="8">
        <v>2049</v>
      </c>
      <c r="B2451" s="9" t="s">
        <v>9258</v>
      </c>
      <c r="C2451" s="9" t="s">
        <v>22</v>
      </c>
      <c r="D2451" s="9" t="s">
        <v>9259</v>
      </c>
      <c r="E2451" s="18" t="s">
        <v>9260</v>
      </c>
      <c r="F2451" s="9" t="s">
        <v>9261</v>
      </c>
      <c r="G2451" s="12">
        <v>10</v>
      </c>
      <c r="H2451" s="9" t="s">
        <v>175</v>
      </c>
      <c r="I2451" s="9" t="s">
        <v>175</v>
      </c>
      <c r="J2451" s="12">
        <v>1</v>
      </c>
      <c r="K2451" s="13">
        <v>44078</v>
      </c>
      <c r="L2451" s="86">
        <f>(Tabla2[[#This Row],[release_year]]-'VARIANZA Y DES. EST'!$L$11)^2</f>
        <v>23.230495463129063</v>
      </c>
      <c r="M2451" s="12">
        <v>2019</v>
      </c>
      <c r="N2451" s="9" t="s">
        <v>76</v>
      </c>
      <c r="O2451" s="9" t="s">
        <v>9126</v>
      </c>
      <c r="P2451" s="12">
        <v>94</v>
      </c>
      <c r="Q2451" s="12">
        <v>94</v>
      </c>
      <c r="R2451" s="12">
        <v>30.969197769537839</v>
      </c>
      <c r="S2451" s="12" t="s">
        <v>28</v>
      </c>
      <c r="T2451" s="9" t="s">
        <v>94</v>
      </c>
      <c r="U2451" s="9" t="s">
        <v>95</v>
      </c>
      <c r="V2451" s="9" t="s">
        <v>94</v>
      </c>
      <c r="W2451" s="14">
        <v>3</v>
      </c>
    </row>
    <row r="2452" spans="1:23" x14ac:dyDescent="0.25">
      <c r="A2452" s="8">
        <v>2085</v>
      </c>
      <c r="B2452" s="9" t="s">
        <v>9262</v>
      </c>
      <c r="C2452" s="9" t="s">
        <v>22</v>
      </c>
      <c r="D2452" s="9" t="s">
        <v>9263</v>
      </c>
      <c r="E2452" s="9" t="s">
        <v>9264</v>
      </c>
      <c r="F2452" s="9" t="s">
        <v>9265</v>
      </c>
      <c r="G2452" s="12">
        <v>9</v>
      </c>
      <c r="H2452" s="9" t="s">
        <v>25</v>
      </c>
      <c r="I2452" s="9" t="s">
        <v>25</v>
      </c>
      <c r="J2452" s="12">
        <v>1</v>
      </c>
      <c r="K2452" s="13">
        <v>44072</v>
      </c>
      <c r="L2452" s="86">
        <f>(Tabla2[[#This Row],[release_year]]-'VARIANZA Y DES. EST'!$L$11)^2</f>
        <v>33.870100322899837</v>
      </c>
      <c r="M2452" s="12">
        <v>2020</v>
      </c>
      <c r="N2452" s="9" t="s">
        <v>99</v>
      </c>
      <c r="O2452" s="9" t="s">
        <v>9126</v>
      </c>
      <c r="P2452" s="12">
        <v>94</v>
      </c>
      <c r="Q2452" s="12">
        <v>94</v>
      </c>
      <c r="R2452" s="12">
        <v>30.969197769537839</v>
      </c>
      <c r="S2452" s="12" t="s">
        <v>28</v>
      </c>
      <c r="T2452" s="9" t="s">
        <v>45</v>
      </c>
      <c r="U2452" s="9" t="s">
        <v>45</v>
      </c>
      <c r="V2452" s="9" t="s">
        <v>45</v>
      </c>
      <c r="W2452" s="14">
        <v>1</v>
      </c>
    </row>
    <row r="2453" spans="1:23" x14ac:dyDescent="0.25">
      <c r="A2453" s="8">
        <v>2095</v>
      </c>
      <c r="B2453" s="9" t="s">
        <v>9266</v>
      </c>
      <c r="C2453" s="9" t="s">
        <v>22</v>
      </c>
      <c r="D2453" s="9" t="s">
        <v>9267</v>
      </c>
      <c r="E2453" s="18" t="s">
        <v>9268</v>
      </c>
      <c r="F2453" s="9" t="s">
        <v>9269</v>
      </c>
      <c r="G2453" s="12">
        <v>8</v>
      </c>
      <c r="H2453" s="9" t="s">
        <v>25</v>
      </c>
      <c r="I2453" s="9" t="s">
        <v>9270</v>
      </c>
      <c r="J2453" s="12">
        <v>2</v>
      </c>
      <c r="K2453" s="13">
        <v>44069</v>
      </c>
      <c r="L2453" s="86">
        <f>(Tabla2[[#This Row],[release_year]]-'VARIANZA Y DES. EST'!$L$11)^2</f>
        <v>23.230495463129063</v>
      </c>
      <c r="M2453" s="12">
        <v>2019</v>
      </c>
      <c r="N2453" s="9" t="s">
        <v>76</v>
      </c>
      <c r="O2453" s="9" t="s">
        <v>9126</v>
      </c>
      <c r="P2453" s="12">
        <v>94</v>
      </c>
      <c r="Q2453" s="12">
        <v>94</v>
      </c>
      <c r="R2453" s="12">
        <v>30.969197769537839</v>
      </c>
      <c r="S2453" s="12" t="s">
        <v>28</v>
      </c>
      <c r="T2453" s="9" t="s">
        <v>9271</v>
      </c>
      <c r="U2453" s="9" t="s">
        <v>45</v>
      </c>
      <c r="V2453" s="9" t="s">
        <v>9271</v>
      </c>
      <c r="W2453" s="14">
        <v>3</v>
      </c>
    </row>
    <row r="2454" spans="1:23" x14ac:dyDescent="0.25">
      <c r="A2454" s="8">
        <v>2160</v>
      </c>
      <c r="B2454" s="9" t="s">
        <v>9272</v>
      </c>
      <c r="C2454" s="9" t="s">
        <v>22</v>
      </c>
      <c r="D2454" s="9" t="s">
        <v>9273</v>
      </c>
      <c r="E2454" s="18" t="s">
        <v>9274</v>
      </c>
      <c r="F2454" s="9" t="s">
        <v>9275</v>
      </c>
      <c r="G2454" s="12">
        <v>6</v>
      </c>
      <c r="H2454" s="9" t="s">
        <v>25</v>
      </c>
      <c r="I2454" s="9" t="s">
        <v>25</v>
      </c>
      <c r="J2454" s="12">
        <v>1</v>
      </c>
      <c r="K2454" s="13">
        <v>44050</v>
      </c>
      <c r="L2454" s="86">
        <f>(Tabla2[[#This Row],[release_year]]-'VARIANZA Y DES. EST'!$L$11)^2</f>
        <v>33.870100322899837</v>
      </c>
      <c r="M2454" s="12">
        <v>2020</v>
      </c>
      <c r="N2454" s="9" t="s">
        <v>35</v>
      </c>
      <c r="O2454" s="9" t="s">
        <v>9126</v>
      </c>
      <c r="P2454" s="12">
        <v>94</v>
      </c>
      <c r="Q2454" s="12">
        <v>94</v>
      </c>
      <c r="R2454" s="12">
        <v>30.969197769537839</v>
      </c>
      <c r="S2454" s="12" t="s">
        <v>28</v>
      </c>
      <c r="T2454" s="9" t="s">
        <v>95</v>
      </c>
      <c r="U2454" s="9" t="s">
        <v>95</v>
      </c>
      <c r="V2454" s="9" t="s">
        <v>95</v>
      </c>
      <c r="W2454" s="14">
        <v>1</v>
      </c>
    </row>
    <row r="2455" spans="1:23" x14ac:dyDescent="0.25">
      <c r="A2455" s="8">
        <v>2297</v>
      </c>
      <c r="B2455" s="9" t="s">
        <v>9276</v>
      </c>
      <c r="C2455" s="9" t="s">
        <v>22</v>
      </c>
      <c r="D2455" s="9" t="s">
        <v>9277</v>
      </c>
      <c r="E2455" s="18" t="s">
        <v>9278</v>
      </c>
      <c r="F2455" s="9" t="s">
        <v>9279</v>
      </c>
      <c r="G2455" s="12">
        <v>2</v>
      </c>
      <c r="H2455" s="9" t="s">
        <v>2490</v>
      </c>
      <c r="I2455" s="9" t="s">
        <v>9280</v>
      </c>
      <c r="J2455" s="12">
        <v>4</v>
      </c>
      <c r="K2455" s="13">
        <v>44015</v>
      </c>
      <c r="L2455" s="86">
        <f>(Tabla2[[#This Row],[release_year]]-'VARIANZA Y DES. EST'!$L$11)^2</f>
        <v>7.9512857435875226</v>
      </c>
      <c r="M2455" s="12">
        <v>2017</v>
      </c>
      <c r="N2455" s="9" t="s">
        <v>43</v>
      </c>
      <c r="O2455" s="9" t="s">
        <v>9126</v>
      </c>
      <c r="P2455" s="12">
        <v>94</v>
      </c>
      <c r="Q2455" s="12">
        <v>94</v>
      </c>
      <c r="R2455" s="12">
        <v>30.969197769537839</v>
      </c>
      <c r="S2455" s="12" t="s">
        <v>28</v>
      </c>
      <c r="T2455" s="9" t="s">
        <v>57</v>
      </c>
      <c r="U2455" s="9" t="s">
        <v>57</v>
      </c>
      <c r="V2455" s="9" t="s">
        <v>57</v>
      </c>
      <c r="W2455" s="14">
        <v>1</v>
      </c>
    </row>
    <row r="2456" spans="1:23" x14ac:dyDescent="0.25">
      <c r="A2456" s="8">
        <v>2343</v>
      </c>
      <c r="B2456" s="9" t="s">
        <v>9281</v>
      </c>
      <c r="C2456" s="9" t="s">
        <v>22</v>
      </c>
      <c r="D2456" s="9" t="s">
        <v>9282</v>
      </c>
      <c r="E2456" s="18" t="s">
        <v>9283</v>
      </c>
      <c r="F2456" s="9" t="s">
        <v>9284</v>
      </c>
      <c r="G2456" s="12">
        <v>6</v>
      </c>
      <c r="H2456" s="9" t="s">
        <v>518</v>
      </c>
      <c r="I2456" s="9" t="s">
        <v>518</v>
      </c>
      <c r="J2456" s="12">
        <v>1</v>
      </c>
      <c r="K2456" s="13">
        <v>44006</v>
      </c>
      <c r="L2456" s="86">
        <f>(Tabla2[[#This Row],[release_year]]-'VARIANZA Y DES. EST'!$L$11)^2</f>
        <v>33.870100322899837</v>
      </c>
      <c r="M2456" s="12">
        <v>2020</v>
      </c>
      <c r="N2456" s="9" t="s">
        <v>76</v>
      </c>
      <c r="O2456" s="9" t="s">
        <v>9126</v>
      </c>
      <c r="P2456" s="12">
        <v>94</v>
      </c>
      <c r="Q2456" s="12">
        <v>94</v>
      </c>
      <c r="R2456" s="12">
        <v>30.969197769537839</v>
      </c>
      <c r="S2456" s="12" t="s">
        <v>28</v>
      </c>
      <c r="T2456" s="9" t="s">
        <v>3179</v>
      </c>
      <c r="U2456" s="9" t="s">
        <v>514</v>
      </c>
      <c r="V2456" s="9" t="s">
        <v>3179</v>
      </c>
      <c r="W2456" s="14">
        <v>2</v>
      </c>
    </row>
    <row r="2457" spans="1:23" x14ac:dyDescent="0.25">
      <c r="A2457" s="8">
        <v>2431</v>
      </c>
      <c r="B2457" s="9" t="s">
        <v>9285</v>
      </c>
      <c r="C2457" s="9" t="s">
        <v>22</v>
      </c>
      <c r="D2457" s="9" t="s">
        <v>9286</v>
      </c>
      <c r="E2457" s="18" t="s">
        <v>9287</v>
      </c>
      <c r="F2457" s="9" t="s">
        <v>9288</v>
      </c>
      <c r="G2457" s="12">
        <v>10</v>
      </c>
      <c r="H2457" s="9" t="s">
        <v>25</v>
      </c>
      <c r="I2457" s="9" t="s">
        <v>25</v>
      </c>
      <c r="J2457" s="12">
        <v>1</v>
      </c>
      <c r="K2457" s="13">
        <v>43985</v>
      </c>
      <c r="L2457" s="86">
        <f>(Tabla2[[#This Row],[release_year]]-'VARIANZA Y DES. EST'!$L$11)^2</f>
        <v>7.9512857435875226</v>
      </c>
      <c r="M2457" s="12">
        <v>2017</v>
      </c>
      <c r="N2457" s="9" t="s">
        <v>1991</v>
      </c>
      <c r="O2457" s="9" t="s">
        <v>9126</v>
      </c>
      <c r="P2457" s="12">
        <v>94</v>
      </c>
      <c r="Q2457" s="12">
        <v>94</v>
      </c>
      <c r="R2457" s="12">
        <v>30.969197769537839</v>
      </c>
      <c r="S2457" s="12" t="s">
        <v>28</v>
      </c>
      <c r="T2457" s="9" t="s">
        <v>94</v>
      </c>
      <c r="U2457" s="9" t="s">
        <v>95</v>
      </c>
      <c r="V2457" s="9" t="s">
        <v>94</v>
      </c>
      <c r="W2457" s="14">
        <v>3</v>
      </c>
    </row>
    <row r="2458" spans="1:23" x14ac:dyDescent="0.25">
      <c r="A2458" s="8">
        <v>2497</v>
      </c>
      <c r="B2458" s="9" t="s">
        <v>9289</v>
      </c>
      <c r="C2458" s="9" t="s">
        <v>22</v>
      </c>
      <c r="D2458" s="9" t="s">
        <v>9290</v>
      </c>
      <c r="E2458" s="9" t="s">
        <v>9291</v>
      </c>
      <c r="F2458" s="18" t="s">
        <v>9292</v>
      </c>
      <c r="G2458" s="12">
        <v>9</v>
      </c>
      <c r="H2458" s="9" t="s">
        <v>126</v>
      </c>
      <c r="I2458" s="9" t="s">
        <v>126</v>
      </c>
      <c r="J2458" s="12">
        <v>1</v>
      </c>
      <c r="K2458" s="13">
        <v>43971</v>
      </c>
      <c r="L2458" s="86">
        <f>(Tabla2[[#This Row],[release_year]]-'VARIANZA Y DES. EST'!$L$11)^2</f>
        <v>3.2471164275211517E-2</v>
      </c>
      <c r="M2458" s="12">
        <v>2014</v>
      </c>
      <c r="N2458" s="9" t="s">
        <v>76</v>
      </c>
      <c r="O2458" s="9" t="s">
        <v>9126</v>
      </c>
      <c r="P2458" s="12">
        <v>94</v>
      </c>
      <c r="Q2458" s="12">
        <v>94</v>
      </c>
      <c r="R2458" s="12">
        <v>30.969197769537839</v>
      </c>
      <c r="S2458" s="12" t="s">
        <v>28</v>
      </c>
      <c r="T2458" s="9" t="s">
        <v>144</v>
      </c>
      <c r="U2458" s="9" t="s">
        <v>45</v>
      </c>
      <c r="V2458" s="9" t="s">
        <v>144</v>
      </c>
      <c r="W2458" s="14">
        <v>2</v>
      </c>
    </row>
    <row r="2459" spans="1:23" x14ac:dyDescent="0.25">
      <c r="A2459" s="8">
        <v>2499</v>
      </c>
      <c r="B2459" s="9" t="s">
        <v>9293</v>
      </c>
      <c r="C2459" s="9" t="s">
        <v>22</v>
      </c>
      <c r="D2459" s="9" t="s">
        <v>9294</v>
      </c>
      <c r="E2459" s="18" t="s">
        <v>9295</v>
      </c>
      <c r="F2459" s="9" t="s">
        <v>9296</v>
      </c>
      <c r="G2459" s="12">
        <v>10</v>
      </c>
      <c r="H2459" s="9" t="s">
        <v>468</v>
      </c>
      <c r="I2459" s="9" t="s">
        <v>468</v>
      </c>
      <c r="J2459" s="12">
        <v>1</v>
      </c>
      <c r="K2459" s="13">
        <v>43971</v>
      </c>
      <c r="L2459" s="86">
        <f>(Tabla2[[#This Row],[release_year]]-'VARIANZA Y DES. EST'!$L$11)^2</f>
        <v>33.870100322899837</v>
      </c>
      <c r="M2459" s="12">
        <v>2020</v>
      </c>
      <c r="N2459" s="9" t="s">
        <v>76</v>
      </c>
      <c r="O2459" s="9" t="s">
        <v>9126</v>
      </c>
      <c r="P2459" s="12">
        <v>94</v>
      </c>
      <c r="Q2459" s="12">
        <v>94</v>
      </c>
      <c r="R2459" s="12">
        <v>30.969197769537839</v>
      </c>
      <c r="S2459" s="12" t="s">
        <v>28</v>
      </c>
      <c r="T2459" s="9" t="s">
        <v>859</v>
      </c>
      <c r="U2459" s="9" t="s">
        <v>95</v>
      </c>
      <c r="V2459" s="9" t="s">
        <v>859</v>
      </c>
      <c r="W2459" s="14">
        <v>2</v>
      </c>
    </row>
    <row r="2460" spans="1:23" x14ac:dyDescent="0.25">
      <c r="A2460" s="8">
        <v>2557</v>
      </c>
      <c r="B2460" s="9" t="s">
        <v>9297</v>
      </c>
      <c r="C2460" s="9" t="s">
        <v>22</v>
      </c>
      <c r="D2460" s="9" t="s">
        <v>9298</v>
      </c>
      <c r="E2460" s="9" t="s">
        <v>9299</v>
      </c>
      <c r="F2460" s="9" t="s">
        <v>9300</v>
      </c>
      <c r="G2460" s="12">
        <v>10</v>
      </c>
      <c r="H2460" s="9" t="s">
        <v>2816</v>
      </c>
      <c r="I2460" s="9" t="s">
        <v>2816</v>
      </c>
      <c r="J2460" s="12">
        <v>1</v>
      </c>
      <c r="K2460" s="13">
        <v>43958</v>
      </c>
      <c r="L2460" s="86">
        <f>(Tabla2[[#This Row],[release_year]]-'VARIANZA Y DES. EST'!$L$11)^2</f>
        <v>23.230495463129063</v>
      </c>
      <c r="M2460" s="12">
        <v>2019</v>
      </c>
      <c r="N2460" s="9" t="s">
        <v>35</v>
      </c>
      <c r="O2460" s="9" t="s">
        <v>9126</v>
      </c>
      <c r="P2460" s="12">
        <v>94</v>
      </c>
      <c r="Q2460" s="12">
        <v>94</v>
      </c>
      <c r="R2460" s="12">
        <v>30.969197769537839</v>
      </c>
      <c r="S2460" s="12" t="s">
        <v>28</v>
      </c>
      <c r="T2460" s="9" t="s">
        <v>6685</v>
      </c>
      <c r="U2460" s="9" t="s">
        <v>239</v>
      </c>
      <c r="V2460" s="9" t="s">
        <v>6685</v>
      </c>
      <c r="W2460" s="14">
        <v>3</v>
      </c>
    </row>
    <row r="2461" spans="1:23" x14ac:dyDescent="0.25">
      <c r="A2461" s="8">
        <v>2567</v>
      </c>
      <c r="B2461" s="9" t="s">
        <v>9301</v>
      </c>
      <c r="C2461" s="9" t="s">
        <v>22</v>
      </c>
      <c r="D2461" s="9" t="s">
        <v>9302</v>
      </c>
      <c r="E2461" s="9" t="s">
        <v>9303</v>
      </c>
      <c r="F2461" s="9" t="s">
        <v>9304</v>
      </c>
      <c r="G2461" s="12">
        <v>8</v>
      </c>
      <c r="H2461" s="9" t="s">
        <v>25</v>
      </c>
      <c r="I2461" s="9" t="s">
        <v>25</v>
      </c>
      <c r="J2461" s="12">
        <v>1</v>
      </c>
      <c r="K2461" s="13">
        <v>43953</v>
      </c>
      <c r="L2461" s="86">
        <f>(Tabla2[[#This Row],[release_year]]-'VARIANZA Y DES. EST'!$L$11)^2</f>
        <v>23.230495463129063</v>
      </c>
      <c r="M2461" s="12">
        <v>2019</v>
      </c>
      <c r="N2461" s="9" t="s">
        <v>43</v>
      </c>
      <c r="O2461" s="9" t="s">
        <v>9126</v>
      </c>
      <c r="P2461" s="12">
        <v>94</v>
      </c>
      <c r="Q2461" s="12">
        <v>94</v>
      </c>
      <c r="R2461" s="12">
        <v>30.969197769537839</v>
      </c>
      <c r="S2461" s="12" t="s">
        <v>28</v>
      </c>
      <c r="T2461" s="9" t="s">
        <v>6242</v>
      </c>
      <c r="U2461" s="9" t="s">
        <v>45</v>
      </c>
      <c r="V2461" s="9" t="s">
        <v>6242</v>
      </c>
      <c r="W2461" s="14">
        <v>2</v>
      </c>
    </row>
    <row r="2462" spans="1:23" x14ac:dyDescent="0.25">
      <c r="A2462" s="8">
        <v>2585</v>
      </c>
      <c r="B2462" s="9" t="s">
        <v>9305</v>
      </c>
      <c r="C2462" s="9" t="s">
        <v>22</v>
      </c>
      <c r="D2462" s="9" t="s">
        <v>9306</v>
      </c>
      <c r="E2462" s="18" t="s">
        <v>9307</v>
      </c>
      <c r="F2462" s="9" t="s">
        <v>9308</v>
      </c>
      <c r="G2462" s="12">
        <v>10</v>
      </c>
      <c r="H2462" s="9" t="s">
        <v>530</v>
      </c>
      <c r="I2462" s="9" t="s">
        <v>530</v>
      </c>
      <c r="J2462" s="12">
        <v>1</v>
      </c>
      <c r="K2462" s="13">
        <v>43952</v>
      </c>
      <c r="L2462" s="86">
        <f>(Tabla2[[#This Row],[release_year]]-'VARIANZA Y DES. EST'!$L$11)^2</f>
        <v>4.7532614447336705</v>
      </c>
      <c r="M2462" s="12">
        <v>2012</v>
      </c>
      <c r="N2462" s="9" t="s">
        <v>35</v>
      </c>
      <c r="O2462" s="9" t="s">
        <v>9126</v>
      </c>
      <c r="P2462" s="12">
        <v>94</v>
      </c>
      <c r="Q2462" s="12">
        <v>94</v>
      </c>
      <c r="R2462" s="12">
        <v>30.969197769537839</v>
      </c>
      <c r="S2462" s="12" t="s">
        <v>28</v>
      </c>
      <c r="T2462" s="9" t="s">
        <v>2492</v>
      </c>
      <c r="U2462" s="9" t="s">
        <v>95</v>
      </c>
      <c r="V2462" s="9" t="s">
        <v>2492</v>
      </c>
      <c r="W2462" s="14">
        <v>3</v>
      </c>
    </row>
    <row r="2463" spans="1:23" x14ac:dyDescent="0.25">
      <c r="A2463" s="8">
        <v>2654</v>
      </c>
      <c r="B2463" s="9" t="s">
        <v>9309</v>
      </c>
      <c r="C2463" s="9" t="s">
        <v>22</v>
      </c>
      <c r="D2463" s="9" t="s">
        <v>9310</v>
      </c>
      <c r="E2463" s="18" t="s">
        <v>9311</v>
      </c>
      <c r="F2463" s="9" t="s">
        <v>9312</v>
      </c>
      <c r="G2463" s="12">
        <v>11</v>
      </c>
      <c r="H2463" s="9" t="s">
        <v>613</v>
      </c>
      <c r="I2463" s="9" t="s">
        <v>613</v>
      </c>
      <c r="J2463" s="12">
        <v>1</v>
      </c>
      <c r="K2463" s="13">
        <v>43943</v>
      </c>
      <c r="L2463" s="86">
        <f>(Tabla2[[#This Row],[release_year]]-'VARIANZA Y DES. EST'!$L$11)^2</f>
        <v>14.590890603358293</v>
      </c>
      <c r="M2463" s="12">
        <v>2018</v>
      </c>
      <c r="N2463" s="9" t="s">
        <v>76</v>
      </c>
      <c r="O2463" s="9" t="s">
        <v>9126</v>
      </c>
      <c r="P2463" s="12">
        <v>94</v>
      </c>
      <c r="Q2463" s="12">
        <v>94</v>
      </c>
      <c r="R2463" s="12">
        <v>30.969197769537839</v>
      </c>
      <c r="S2463" s="12" t="s">
        <v>28</v>
      </c>
      <c r="T2463" s="9" t="s">
        <v>2372</v>
      </c>
      <c r="U2463" s="9" t="s">
        <v>239</v>
      </c>
      <c r="V2463" s="9" t="s">
        <v>2372</v>
      </c>
      <c r="W2463" s="14">
        <v>2</v>
      </c>
    </row>
    <row r="2464" spans="1:23" x14ac:dyDescent="0.25">
      <c r="A2464" s="8">
        <v>2882</v>
      </c>
      <c r="B2464" s="9" t="s">
        <v>9313</v>
      </c>
      <c r="C2464" s="9" t="s">
        <v>22</v>
      </c>
      <c r="D2464" s="9" t="s">
        <v>9314</v>
      </c>
      <c r="E2464" s="18" t="s">
        <v>9315</v>
      </c>
      <c r="F2464" s="9" t="s">
        <v>9316</v>
      </c>
      <c r="G2464" s="12">
        <v>8</v>
      </c>
      <c r="H2464" s="9" t="s">
        <v>175</v>
      </c>
      <c r="I2464" s="9" t="s">
        <v>175</v>
      </c>
      <c r="J2464" s="12">
        <v>1</v>
      </c>
      <c r="K2464" s="13">
        <v>43887</v>
      </c>
      <c r="L2464" s="86">
        <f>(Tabla2[[#This Row],[release_year]]-'VARIANZA Y DES. EST'!$L$11)^2</f>
        <v>0.67207602404598188</v>
      </c>
      <c r="M2464" s="12">
        <v>2015</v>
      </c>
      <c r="N2464" s="9" t="s">
        <v>76</v>
      </c>
      <c r="O2464" s="9" t="s">
        <v>9126</v>
      </c>
      <c r="P2464" s="12">
        <v>94</v>
      </c>
      <c r="Q2464" s="12">
        <v>94</v>
      </c>
      <c r="R2464" s="12">
        <v>30.969197769537839</v>
      </c>
      <c r="S2464" s="12" t="s">
        <v>28</v>
      </c>
      <c r="T2464" s="9" t="s">
        <v>94</v>
      </c>
      <c r="U2464" s="9" t="s">
        <v>95</v>
      </c>
      <c r="V2464" s="9" t="s">
        <v>94</v>
      </c>
      <c r="W2464" s="14">
        <v>3</v>
      </c>
    </row>
    <row r="2465" spans="1:23" x14ac:dyDescent="0.25">
      <c r="A2465" s="8">
        <v>2962</v>
      </c>
      <c r="B2465" s="9" t="s">
        <v>9317</v>
      </c>
      <c r="C2465" s="9" t="s">
        <v>22</v>
      </c>
      <c r="D2465" s="9" t="s">
        <v>9318</v>
      </c>
      <c r="E2465" s="18" t="s">
        <v>9319</v>
      </c>
      <c r="F2465" s="9" t="s">
        <v>9320</v>
      </c>
      <c r="G2465" s="12">
        <v>9</v>
      </c>
      <c r="H2465" s="9" t="s">
        <v>160</v>
      </c>
      <c r="I2465" s="9" t="s">
        <v>9321</v>
      </c>
      <c r="J2465" s="12">
        <v>2</v>
      </c>
      <c r="K2465" s="13">
        <v>43862</v>
      </c>
      <c r="L2465" s="86">
        <f>(Tabla2[[#This Row],[release_year]]-'VARIANZA Y DES. EST'!$L$11)^2</f>
        <v>14.590890603358293</v>
      </c>
      <c r="M2465" s="12">
        <v>2018</v>
      </c>
      <c r="N2465" s="9" t="s">
        <v>43</v>
      </c>
      <c r="O2465" s="9" t="s">
        <v>9126</v>
      </c>
      <c r="P2465" s="12">
        <v>94</v>
      </c>
      <c r="Q2465" s="12">
        <v>94</v>
      </c>
      <c r="R2465" s="12">
        <v>30.969197769537839</v>
      </c>
      <c r="S2465" s="12" t="s">
        <v>28</v>
      </c>
      <c r="T2465" s="9" t="s">
        <v>3625</v>
      </c>
      <c r="U2465" s="9" t="s">
        <v>95</v>
      </c>
      <c r="V2465" s="9" t="s">
        <v>3625</v>
      </c>
      <c r="W2465" s="14">
        <v>3</v>
      </c>
    </row>
    <row r="2466" spans="1:23" x14ac:dyDescent="0.25">
      <c r="A2466" s="8">
        <v>3192</v>
      </c>
      <c r="B2466" s="9" t="s">
        <v>9322</v>
      </c>
      <c r="C2466" s="9" t="s">
        <v>22</v>
      </c>
      <c r="D2466" s="9" t="s">
        <v>9323</v>
      </c>
      <c r="E2466" s="18" t="s">
        <v>9324</v>
      </c>
      <c r="F2466" s="9" t="s">
        <v>9325</v>
      </c>
      <c r="G2466" s="12">
        <v>7</v>
      </c>
      <c r="H2466" s="9" t="s">
        <v>3522</v>
      </c>
      <c r="I2466" s="9" t="s">
        <v>9326</v>
      </c>
      <c r="J2466" s="12">
        <v>2</v>
      </c>
      <c r="K2466" s="13">
        <v>43800</v>
      </c>
      <c r="L2466" s="86">
        <f>(Tabla2[[#This Row],[release_year]]-'VARIANZA Y DES. EST'!$L$11)^2</f>
        <v>23.230495463129063</v>
      </c>
      <c r="M2466" s="12">
        <v>2019</v>
      </c>
      <c r="N2466" s="9" t="s">
        <v>76</v>
      </c>
      <c r="O2466" s="9" t="s">
        <v>9126</v>
      </c>
      <c r="P2466" s="12">
        <v>94</v>
      </c>
      <c r="Q2466" s="12">
        <v>94</v>
      </c>
      <c r="R2466" s="12">
        <v>30.969197769537839</v>
      </c>
      <c r="S2466" s="12" t="s">
        <v>28</v>
      </c>
      <c r="T2466" s="9" t="s">
        <v>460</v>
      </c>
      <c r="U2466" s="9" t="s">
        <v>45</v>
      </c>
      <c r="V2466" s="9" t="s">
        <v>460</v>
      </c>
      <c r="W2466" s="14">
        <v>3</v>
      </c>
    </row>
    <row r="2467" spans="1:23" x14ac:dyDescent="0.25">
      <c r="A2467" s="8">
        <v>3219</v>
      </c>
      <c r="B2467" s="9" t="s">
        <v>9327</v>
      </c>
      <c r="C2467" s="9" t="s">
        <v>22</v>
      </c>
      <c r="D2467" s="9" t="s">
        <v>9328</v>
      </c>
      <c r="E2467" s="18" t="s">
        <v>1758</v>
      </c>
      <c r="F2467" s="9" t="s">
        <v>9329</v>
      </c>
      <c r="G2467" s="12">
        <v>9</v>
      </c>
      <c r="H2467" s="9" t="s">
        <v>25</v>
      </c>
      <c r="I2467" s="9" t="s">
        <v>25</v>
      </c>
      <c r="J2467" s="12">
        <v>1</v>
      </c>
      <c r="K2467" s="16">
        <v>43797</v>
      </c>
      <c r="L2467" s="86">
        <f>(Tabla2[[#This Row],[release_year]]-'VARIANZA Y DES. EST'!$L$11)^2</f>
        <v>23.230495463129063</v>
      </c>
      <c r="M2467" s="12">
        <v>2019</v>
      </c>
      <c r="N2467" s="9" t="s">
        <v>82</v>
      </c>
      <c r="O2467" s="9" t="s">
        <v>9126</v>
      </c>
      <c r="P2467" s="12">
        <v>94</v>
      </c>
      <c r="Q2467" s="12">
        <v>94</v>
      </c>
      <c r="R2467" s="12">
        <v>30.969197769537839</v>
      </c>
      <c r="S2467" s="12" t="s">
        <v>28</v>
      </c>
      <c r="T2467" s="9" t="s">
        <v>51</v>
      </c>
      <c r="U2467" s="9" t="s">
        <v>30</v>
      </c>
      <c r="V2467" s="9" t="s">
        <v>51</v>
      </c>
      <c r="W2467" s="14">
        <v>2</v>
      </c>
    </row>
    <row r="2468" spans="1:23" x14ac:dyDescent="0.25">
      <c r="A2468" s="8">
        <v>3298</v>
      </c>
      <c r="B2468" s="9" t="s">
        <v>9330</v>
      </c>
      <c r="C2468" s="9" t="s">
        <v>22</v>
      </c>
      <c r="D2468" s="9" t="s">
        <v>9331</v>
      </c>
      <c r="E2468" s="18" t="s">
        <v>9332</v>
      </c>
      <c r="F2468" s="9" t="s">
        <v>9333</v>
      </c>
      <c r="G2468" s="12">
        <v>13</v>
      </c>
      <c r="H2468" s="9" t="s">
        <v>231</v>
      </c>
      <c r="I2468" s="9" t="s">
        <v>231</v>
      </c>
      <c r="J2468" s="12">
        <v>1</v>
      </c>
      <c r="K2468" s="13">
        <v>43777</v>
      </c>
      <c r="L2468" s="86">
        <f>(Tabla2[[#This Row],[release_year]]-'VARIANZA Y DES. EST'!$L$11)^2</f>
        <v>23.230495463129063</v>
      </c>
      <c r="M2468" s="12">
        <v>2019</v>
      </c>
      <c r="N2468" s="9" t="s">
        <v>76</v>
      </c>
      <c r="O2468" s="9" t="s">
        <v>9126</v>
      </c>
      <c r="P2468" s="12">
        <v>94</v>
      </c>
      <c r="Q2468" s="12">
        <v>94</v>
      </c>
      <c r="R2468" s="12">
        <v>30.969197769537839</v>
      </c>
      <c r="S2468" s="12" t="s">
        <v>28</v>
      </c>
      <c r="T2468" s="9" t="s">
        <v>2930</v>
      </c>
      <c r="U2468" s="9" t="s">
        <v>38</v>
      </c>
      <c r="V2468" s="9" t="s">
        <v>2930</v>
      </c>
      <c r="W2468" s="14">
        <v>3</v>
      </c>
    </row>
    <row r="2469" spans="1:23" x14ac:dyDescent="0.25">
      <c r="A2469" s="8">
        <v>3327</v>
      </c>
      <c r="B2469" s="9" t="s">
        <v>9334</v>
      </c>
      <c r="C2469" s="9" t="s">
        <v>22</v>
      </c>
      <c r="D2469" s="9" t="s">
        <v>9335</v>
      </c>
      <c r="E2469" s="9" t="s">
        <v>9336</v>
      </c>
      <c r="F2469" s="18" t="s">
        <v>9337</v>
      </c>
      <c r="G2469" s="12">
        <v>12</v>
      </c>
      <c r="H2469" s="9" t="s">
        <v>390</v>
      </c>
      <c r="I2469" s="9" t="s">
        <v>390</v>
      </c>
      <c r="J2469" s="12">
        <v>1</v>
      </c>
      <c r="K2469" s="13">
        <v>43770</v>
      </c>
      <c r="L2469" s="86">
        <f>(Tabla2[[#This Row],[release_year]]-'VARIANZA Y DES. EST'!$L$11)^2</f>
        <v>23.230495463129063</v>
      </c>
      <c r="M2469" s="12">
        <v>2019</v>
      </c>
      <c r="N2469" s="9" t="s">
        <v>76</v>
      </c>
      <c r="O2469" s="9" t="s">
        <v>9126</v>
      </c>
      <c r="P2469" s="12">
        <v>94</v>
      </c>
      <c r="Q2469" s="12">
        <v>94</v>
      </c>
      <c r="R2469" s="12">
        <v>30.969197769537839</v>
      </c>
      <c r="S2469" s="12" t="s">
        <v>28</v>
      </c>
      <c r="T2469" s="9" t="s">
        <v>859</v>
      </c>
      <c r="U2469" s="9" t="s">
        <v>95</v>
      </c>
      <c r="V2469" s="9" t="s">
        <v>859</v>
      </c>
      <c r="W2469" s="14">
        <v>2</v>
      </c>
    </row>
    <row r="2470" spans="1:23" x14ac:dyDescent="0.25">
      <c r="A2470" s="8">
        <v>3381</v>
      </c>
      <c r="B2470" s="9" t="s">
        <v>9338</v>
      </c>
      <c r="C2470" s="9" t="s">
        <v>22</v>
      </c>
      <c r="D2470" s="9" t="s">
        <v>9339</v>
      </c>
      <c r="E2470" s="18" t="s">
        <v>9340</v>
      </c>
      <c r="F2470" s="9" t="s">
        <v>9341</v>
      </c>
      <c r="G2470" s="12">
        <v>8</v>
      </c>
      <c r="H2470" s="9" t="s">
        <v>2490</v>
      </c>
      <c r="I2470" s="9" t="s">
        <v>2490</v>
      </c>
      <c r="J2470" s="12">
        <v>1</v>
      </c>
      <c r="K2470" s="16">
        <v>43763</v>
      </c>
      <c r="L2470" s="86">
        <f>(Tabla2[[#This Row],[release_year]]-'VARIANZA Y DES. EST'!$L$11)^2</f>
        <v>14.590890603358293</v>
      </c>
      <c r="M2470" s="12">
        <v>2018</v>
      </c>
      <c r="N2470" s="9" t="s">
        <v>76</v>
      </c>
      <c r="O2470" s="9" t="s">
        <v>9126</v>
      </c>
      <c r="P2470" s="12">
        <v>94</v>
      </c>
      <c r="Q2470" s="12">
        <v>94</v>
      </c>
      <c r="R2470" s="12">
        <v>30.969197769537839</v>
      </c>
      <c r="S2470" s="12" t="s">
        <v>28</v>
      </c>
      <c r="T2470" s="9" t="s">
        <v>2492</v>
      </c>
      <c r="U2470" s="9" t="s">
        <v>95</v>
      </c>
      <c r="V2470" s="9" t="s">
        <v>2492</v>
      </c>
      <c r="W2470" s="14">
        <v>3</v>
      </c>
    </row>
    <row r="2471" spans="1:23" x14ac:dyDescent="0.25">
      <c r="A2471" s="8">
        <v>3515</v>
      </c>
      <c r="B2471" s="9" t="s">
        <v>9342</v>
      </c>
      <c r="C2471" s="9" t="s">
        <v>22</v>
      </c>
      <c r="D2471" s="9" t="s">
        <v>9343</v>
      </c>
      <c r="E2471" s="9" t="s">
        <v>706</v>
      </c>
      <c r="F2471" s="9" t="s">
        <v>9344</v>
      </c>
      <c r="G2471" s="12">
        <v>2</v>
      </c>
      <c r="H2471" s="9" t="s">
        <v>25</v>
      </c>
      <c r="I2471" s="9" t="s">
        <v>25</v>
      </c>
      <c r="J2471" s="12">
        <v>1</v>
      </c>
      <c r="K2471" s="13">
        <v>43723</v>
      </c>
      <c r="L2471" s="86">
        <f>(Tabla2[[#This Row],[release_year]]-'VARIANZA Y DES. EST'!$L$11)^2</f>
        <v>66.915632286109044</v>
      </c>
      <c r="M2471" s="12">
        <v>2006</v>
      </c>
      <c r="N2471" s="9" t="s">
        <v>35</v>
      </c>
      <c r="O2471" s="9" t="s">
        <v>9126</v>
      </c>
      <c r="P2471" s="12">
        <v>94</v>
      </c>
      <c r="Q2471" s="12">
        <v>94</v>
      </c>
      <c r="R2471" s="12">
        <v>30.969197769537839</v>
      </c>
      <c r="S2471" s="12" t="s">
        <v>28</v>
      </c>
      <c r="T2471" s="9" t="s">
        <v>57</v>
      </c>
      <c r="U2471" s="9" t="s">
        <v>57</v>
      </c>
      <c r="V2471" s="9" t="s">
        <v>57</v>
      </c>
      <c r="W2471" s="14">
        <v>1</v>
      </c>
    </row>
    <row r="2472" spans="1:23" x14ac:dyDescent="0.25">
      <c r="A2472" s="8">
        <v>3821</v>
      </c>
      <c r="B2472" s="9" t="s">
        <v>9345</v>
      </c>
      <c r="C2472" s="9" t="s">
        <v>22</v>
      </c>
      <c r="D2472" s="9" t="s">
        <v>9346</v>
      </c>
      <c r="E2472" s="9" t="s">
        <v>9347</v>
      </c>
      <c r="F2472" s="9" t="s">
        <v>9348</v>
      </c>
      <c r="G2472" s="12">
        <v>4</v>
      </c>
      <c r="H2472" s="9" t="s">
        <v>126</v>
      </c>
      <c r="I2472" s="9" t="s">
        <v>126</v>
      </c>
      <c r="J2472" s="12">
        <v>1</v>
      </c>
      <c r="K2472" s="13">
        <v>43601</v>
      </c>
      <c r="L2472" s="86">
        <f>(Tabla2[[#This Row],[release_year]]-'VARIANZA Y DES. EST'!$L$11)^2</f>
        <v>23.230495463129063</v>
      </c>
      <c r="M2472" s="12">
        <v>2019</v>
      </c>
      <c r="N2472" s="9" t="s">
        <v>82</v>
      </c>
      <c r="O2472" s="9" t="s">
        <v>9126</v>
      </c>
      <c r="P2472" s="12">
        <v>94</v>
      </c>
      <c r="Q2472" s="12">
        <v>94</v>
      </c>
      <c r="R2472" s="12">
        <v>30.969197769537839</v>
      </c>
      <c r="S2472" s="12" t="s">
        <v>28</v>
      </c>
      <c r="T2472" s="9" t="s">
        <v>111</v>
      </c>
      <c r="U2472" s="9" t="s">
        <v>30</v>
      </c>
      <c r="V2472" s="9" t="s">
        <v>111</v>
      </c>
      <c r="W2472" s="14">
        <v>2</v>
      </c>
    </row>
    <row r="2473" spans="1:23" x14ac:dyDescent="0.25">
      <c r="A2473" s="8">
        <v>3829</v>
      </c>
      <c r="B2473" s="9" t="s">
        <v>9349</v>
      </c>
      <c r="C2473" s="9" t="s">
        <v>22</v>
      </c>
      <c r="D2473" s="9" t="s">
        <v>9350</v>
      </c>
      <c r="E2473" s="10" t="s">
        <v>9351</v>
      </c>
      <c r="F2473" s="11"/>
      <c r="G2473" s="12">
        <v>0</v>
      </c>
      <c r="H2473" s="9" t="s">
        <v>25</v>
      </c>
      <c r="I2473" s="9" t="s">
        <v>25</v>
      </c>
      <c r="J2473" s="12">
        <v>1</v>
      </c>
      <c r="K2473" s="13">
        <v>43599</v>
      </c>
      <c r="L2473" s="86">
        <f>(Tabla2[[#This Row],[release_year]]-'VARIANZA Y DES. EST'!$L$11)^2</f>
        <v>14.590890603358293</v>
      </c>
      <c r="M2473" s="12">
        <v>2018</v>
      </c>
      <c r="N2473" s="9" t="s">
        <v>76</v>
      </c>
      <c r="O2473" s="9" t="s">
        <v>9126</v>
      </c>
      <c r="P2473" s="12">
        <v>94</v>
      </c>
      <c r="Q2473" s="12">
        <v>94</v>
      </c>
      <c r="R2473" s="12">
        <v>30.969197769537839</v>
      </c>
      <c r="S2473" s="12" t="s">
        <v>28</v>
      </c>
      <c r="T2473" s="9" t="s">
        <v>57</v>
      </c>
      <c r="U2473" s="9" t="s">
        <v>57</v>
      </c>
      <c r="V2473" s="9" t="s">
        <v>57</v>
      </c>
      <c r="W2473" s="14">
        <v>1</v>
      </c>
    </row>
    <row r="2474" spans="1:23" x14ac:dyDescent="0.25">
      <c r="A2474" s="8">
        <v>3922</v>
      </c>
      <c r="B2474" s="9" t="s">
        <v>9352</v>
      </c>
      <c r="C2474" s="9" t="s">
        <v>22</v>
      </c>
      <c r="D2474" s="9" t="s">
        <v>9353</v>
      </c>
      <c r="E2474" s="18" t="s">
        <v>9354</v>
      </c>
      <c r="F2474" s="9" t="s">
        <v>9355</v>
      </c>
      <c r="G2474" s="12">
        <v>4</v>
      </c>
      <c r="H2474" s="9" t="s">
        <v>390</v>
      </c>
      <c r="I2474" s="9" t="s">
        <v>390</v>
      </c>
      <c r="J2474" s="12">
        <v>1</v>
      </c>
      <c r="K2474" s="13">
        <v>43568</v>
      </c>
      <c r="L2474" s="86">
        <f>(Tabla2[[#This Row],[release_year]]-'VARIANZA Y DES. EST'!$L$11)^2</f>
        <v>23.230495463129063</v>
      </c>
      <c r="M2474" s="12">
        <v>2019</v>
      </c>
      <c r="N2474" s="9" t="s">
        <v>76</v>
      </c>
      <c r="O2474" s="9" t="s">
        <v>9126</v>
      </c>
      <c r="P2474" s="12">
        <v>94</v>
      </c>
      <c r="Q2474" s="12">
        <v>94</v>
      </c>
      <c r="R2474" s="12">
        <v>30.969197769537839</v>
      </c>
      <c r="S2474" s="12" t="s">
        <v>28</v>
      </c>
      <c r="T2474" s="9" t="s">
        <v>70</v>
      </c>
      <c r="U2474" s="9" t="s">
        <v>45</v>
      </c>
      <c r="V2474" s="9" t="s">
        <v>70</v>
      </c>
      <c r="W2474" s="14">
        <v>2</v>
      </c>
    </row>
    <row r="2475" spans="1:23" x14ac:dyDescent="0.25">
      <c r="A2475" s="8">
        <v>4046</v>
      </c>
      <c r="B2475" s="9" t="s">
        <v>9356</v>
      </c>
      <c r="C2475" s="9" t="s">
        <v>22</v>
      </c>
      <c r="D2475" s="9" t="s">
        <v>9357</v>
      </c>
      <c r="E2475" s="18" t="s">
        <v>9358</v>
      </c>
      <c r="F2475" s="9" t="s">
        <v>9359</v>
      </c>
      <c r="G2475" s="12">
        <v>10</v>
      </c>
      <c r="H2475" s="9" t="s">
        <v>25</v>
      </c>
      <c r="I2475" s="9" t="s">
        <v>25</v>
      </c>
      <c r="J2475" s="12">
        <v>1</v>
      </c>
      <c r="K2475" s="13">
        <v>43529</v>
      </c>
      <c r="L2475" s="86">
        <f>(Tabla2[[#This Row],[release_year]]-'VARIANZA Y DES. EST'!$L$11)^2</f>
        <v>23.230495463129063</v>
      </c>
      <c r="M2475" s="12">
        <v>2019</v>
      </c>
      <c r="N2475" s="9" t="s">
        <v>76</v>
      </c>
      <c r="O2475" s="9" t="s">
        <v>9126</v>
      </c>
      <c r="P2475" s="12">
        <v>94</v>
      </c>
      <c r="Q2475" s="12">
        <v>94</v>
      </c>
      <c r="R2475" s="12">
        <v>30.969197769537839</v>
      </c>
      <c r="S2475" s="12" t="s">
        <v>28</v>
      </c>
      <c r="T2475" s="9" t="s">
        <v>38</v>
      </c>
      <c r="U2475" s="9" t="s">
        <v>38</v>
      </c>
      <c r="V2475" s="9" t="s">
        <v>38</v>
      </c>
      <c r="W2475" s="14">
        <v>1</v>
      </c>
    </row>
    <row r="2476" spans="1:23" x14ac:dyDescent="0.25">
      <c r="A2476" s="8">
        <v>4384</v>
      </c>
      <c r="B2476" s="9" t="s">
        <v>9360</v>
      </c>
      <c r="C2476" s="9" t="s">
        <v>22</v>
      </c>
      <c r="D2476" s="9" t="s">
        <v>9361</v>
      </c>
      <c r="E2476" s="18" t="s">
        <v>9362</v>
      </c>
      <c r="F2476" s="9" t="s">
        <v>9363</v>
      </c>
      <c r="G2476" s="12">
        <v>8</v>
      </c>
      <c r="H2476" s="9" t="s">
        <v>231</v>
      </c>
      <c r="I2476" s="9" t="s">
        <v>3005</v>
      </c>
      <c r="J2476" s="12">
        <v>2</v>
      </c>
      <c r="K2476" s="16">
        <v>43420</v>
      </c>
      <c r="L2476" s="86">
        <f>(Tabla2[[#This Row],[release_year]]-'VARIANZA Y DES. EST'!$L$11)^2</f>
        <v>14.590890603358293</v>
      </c>
      <c r="M2476" s="12">
        <v>2018</v>
      </c>
      <c r="N2476" s="9" t="s">
        <v>76</v>
      </c>
      <c r="O2476" s="9" t="s">
        <v>9126</v>
      </c>
      <c r="P2476" s="12">
        <v>94</v>
      </c>
      <c r="Q2476" s="12">
        <v>94</v>
      </c>
      <c r="R2476" s="12">
        <v>30.969197769537839</v>
      </c>
      <c r="S2476" s="12" t="s">
        <v>28</v>
      </c>
      <c r="T2476" s="9" t="s">
        <v>2492</v>
      </c>
      <c r="U2476" s="9" t="s">
        <v>95</v>
      </c>
      <c r="V2476" s="9" t="s">
        <v>2492</v>
      </c>
      <c r="W2476" s="14">
        <v>3</v>
      </c>
    </row>
    <row r="2477" spans="1:23" x14ac:dyDescent="0.25">
      <c r="A2477" s="8">
        <v>4471</v>
      </c>
      <c r="B2477" s="9" t="s">
        <v>9364</v>
      </c>
      <c r="C2477" s="9" t="s">
        <v>22</v>
      </c>
      <c r="D2477" s="9" t="s">
        <v>9365</v>
      </c>
      <c r="E2477" s="18" t="s">
        <v>9366</v>
      </c>
      <c r="F2477" s="9" t="s">
        <v>9367</v>
      </c>
      <c r="G2477" s="12">
        <v>10</v>
      </c>
      <c r="H2477" s="9" t="s">
        <v>3799</v>
      </c>
      <c r="I2477" s="9" t="s">
        <v>6461</v>
      </c>
      <c r="J2477" s="12">
        <v>2</v>
      </c>
      <c r="K2477" s="16">
        <v>43400</v>
      </c>
      <c r="L2477" s="86">
        <f>(Tabla2[[#This Row],[release_year]]-'VARIANZA Y DES. EST'!$L$11)^2</f>
        <v>66.915632286109044</v>
      </c>
      <c r="M2477" s="12">
        <v>2006</v>
      </c>
      <c r="N2477" s="9" t="s">
        <v>35</v>
      </c>
      <c r="O2477" s="9" t="s">
        <v>9126</v>
      </c>
      <c r="P2477" s="12">
        <v>94</v>
      </c>
      <c r="Q2477" s="12">
        <v>94</v>
      </c>
      <c r="R2477" s="12">
        <v>30.969197769537839</v>
      </c>
      <c r="S2477" s="12" t="s">
        <v>28</v>
      </c>
      <c r="T2477" s="9" t="s">
        <v>4211</v>
      </c>
      <c r="U2477" s="9" t="s">
        <v>38</v>
      </c>
      <c r="V2477" s="9" t="s">
        <v>4211</v>
      </c>
      <c r="W2477" s="14">
        <v>2</v>
      </c>
    </row>
    <row r="2478" spans="1:23" x14ac:dyDescent="0.25">
      <c r="A2478" s="8">
        <v>4529</v>
      </c>
      <c r="B2478" s="9" t="s">
        <v>9368</v>
      </c>
      <c r="C2478" s="9" t="s">
        <v>22</v>
      </c>
      <c r="D2478" s="9" t="s">
        <v>9369</v>
      </c>
      <c r="E2478" s="18" t="s">
        <v>9370</v>
      </c>
      <c r="F2478" s="9" t="s">
        <v>9371</v>
      </c>
      <c r="G2478" s="12">
        <v>9</v>
      </c>
      <c r="H2478" s="9" t="s">
        <v>25</v>
      </c>
      <c r="I2478" s="9" t="s">
        <v>25</v>
      </c>
      <c r="J2478" s="12">
        <v>1</v>
      </c>
      <c r="K2478" s="13">
        <v>43379</v>
      </c>
      <c r="L2478" s="86">
        <f>(Tabla2[[#This Row],[release_year]]-'VARIANZA Y DES. EST'!$L$11)^2</f>
        <v>14.590890603358293</v>
      </c>
      <c r="M2478" s="12">
        <v>2018</v>
      </c>
      <c r="N2478" s="9" t="s">
        <v>43</v>
      </c>
      <c r="O2478" s="9" t="s">
        <v>9126</v>
      </c>
      <c r="P2478" s="12">
        <v>94</v>
      </c>
      <c r="Q2478" s="12">
        <v>94</v>
      </c>
      <c r="R2478" s="12">
        <v>30.969197769537839</v>
      </c>
      <c r="S2478" s="12" t="s">
        <v>28</v>
      </c>
      <c r="T2478" s="9" t="s">
        <v>514</v>
      </c>
      <c r="U2478" s="9" t="s">
        <v>514</v>
      </c>
      <c r="V2478" s="9" t="s">
        <v>514</v>
      </c>
      <c r="W2478" s="14">
        <v>1</v>
      </c>
    </row>
    <row r="2479" spans="1:23" x14ac:dyDescent="0.25">
      <c r="A2479" s="8">
        <v>4549</v>
      </c>
      <c r="B2479" s="9" t="s">
        <v>9372</v>
      </c>
      <c r="C2479" s="9" t="s">
        <v>22</v>
      </c>
      <c r="D2479" s="9" t="s">
        <v>9373</v>
      </c>
      <c r="E2479" s="18" t="s">
        <v>9374</v>
      </c>
      <c r="F2479" s="9" t="s">
        <v>9375</v>
      </c>
      <c r="G2479" s="12">
        <v>8</v>
      </c>
      <c r="H2479" s="9" t="s">
        <v>126</v>
      </c>
      <c r="I2479" s="9" t="s">
        <v>126</v>
      </c>
      <c r="J2479" s="12">
        <v>1</v>
      </c>
      <c r="K2479" s="13">
        <v>43375</v>
      </c>
      <c r="L2479" s="86">
        <f>(Tabla2[[#This Row],[release_year]]-'VARIANZA Y DES. EST'!$L$11)^2</f>
        <v>3.2471164275211517E-2</v>
      </c>
      <c r="M2479" s="12">
        <v>2014</v>
      </c>
      <c r="N2479" s="9" t="s">
        <v>76</v>
      </c>
      <c r="O2479" s="9" t="s">
        <v>9126</v>
      </c>
      <c r="P2479" s="12">
        <v>94</v>
      </c>
      <c r="Q2479" s="12">
        <v>94</v>
      </c>
      <c r="R2479" s="12">
        <v>30.969197769537839</v>
      </c>
      <c r="S2479" s="12" t="s">
        <v>28</v>
      </c>
      <c r="T2479" s="9" t="s">
        <v>57</v>
      </c>
      <c r="U2479" s="9" t="s">
        <v>57</v>
      </c>
      <c r="V2479" s="9" t="s">
        <v>57</v>
      </c>
      <c r="W2479" s="14">
        <v>1</v>
      </c>
    </row>
    <row r="2480" spans="1:23" x14ac:dyDescent="0.25">
      <c r="A2480" s="8">
        <v>4553</v>
      </c>
      <c r="B2480" s="9" t="s">
        <v>9376</v>
      </c>
      <c r="C2480" s="9" t="s">
        <v>22</v>
      </c>
      <c r="D2480" s="9" t="s">
        <v>9377</v>
      </c>
      <c r="E2480" s="18" t="s">
        <v>9378</v>
      </c>
      <c r="F2480" s="9" t="s">
        <v>9379</v>
      </c>
      <c r="G2480" s="12">
        <v>8</v>
      </c>
      <c r="H2480" s="9" t="s">
        <v>126</v>
      </c>
      <c r="I2480" s="9" t="s">
        <v>126</v>
      </c>
      <c r="J2480" s="12">
        <v>1</v>
      </c>
      <c r="K2480" s="13">
        <v>43375</v>
      </c>
      <c r="L2480" s="86">
        <f>(Tabla2[[#This Row],[release_year]]-'VARIANZA Y DES. EST'!$L$11)^2</f>
        <v>1237.6463010722982</v>
      </c>
      <c r="M2480" s="12">
        <v>1979</v>
      </c>
      <c r="N2480" s="9" t="s">
        <v>1991</v>
      </c>
      <c r="O2480" s="9" t="s">
        <v>9126</v>
      </c>
      <c r="P2480" s="12">
        <v>94</v>
      </c>
      <c r="Q2480" s="12">
        <v>94</v>
      </c>
      <c r="R2480" s="12">
        <v>30.969197769537839</v>
      </c>
      <c r="S2480" s="12" t="s">
        <v>28</v>
      </c>
      <c r="T2480" s="9" t="s">
        <v>9380</v>
      </c>
      <c r="U2480" s="9" t="s">
        <v>151</v>
      </c>
      <c r="V2480" s="9" t="s">
        <v>9380</v>
      </c>
      <c r="W2480" s="14">
        <v>3</v>
      </c>
    </row>
    <row r="2481" spans="1:23" x14ac:dyDescent="0.25">
      <c r="A2481" s="8">
        <v>4672</v>
      </c>
      <c r="B2481" s="9" t="s">
        <v>9381</v>
      </c>
      <c r="C2481" s="9" t="s">
        <v>22</v>
      </c>
      <c r="D2481" s="9" t="s">
        <v>9382</v>
      </c>
      <c r="E2481" s="18" t="s">
        <v>9383</v>
      </c>
      <c r="F2481" s="9" t="s">
        <v>9384</v>
      </c>
      <c r="G2481" s="12">
        <v>10</v>
      </c>
      <c r="H2481" s="9" t="s">
        <v>231</v>
      </c>
      <c r="I2481" s="9" t="s">
        <v>231</v>
      </c>
      <c r="J2481" s="12">
        <v>1</v>
      </c>
      <c r="K2481" s="13">
        <v>43344</v>
      </c>
      <c r="L2481" s="86">
        <f>(Tabla2[[#This Row],[release_year]]-'VARIANZA Y DES. EST'!$L$11)^2</f>
        <v>7.9512857435875226</v>
      </c>
      <c r="M2481" s="12">
        <v>2017</v>
      </c>
      <c r="N2481" s="9" t="s">
        <v>76</v>
      </c>
      <c r="O2481" s="9" t="s">
        <v>9126</v>
      </c>
      <c r="P2481" s="12">
        <v>94</v>
      </c>
      <c r="Q2481" s="12">
        <v>94</v>
      </c>
      <c r="R2481" s="12">
        <v>30.969197769537839</v>
      </c>
      <c r="S2481" s="12" t="s">
        <v>28</v>
      </c>
      <c r="T2481" s="9" t="s">
        <v>8079</v>
      </c>
      <c r="U2481" s="9" t="s">
        <v>45</v>
      </c>
      <c r="V2481" s="9" t="s">
        <v>8079</v>
      </c>
      <c r="W2481" s="14">
        <v>3</v>
      </c>
    </row>
    <row r="2482" spans="1:23" x14ac:dyDescent="0.25">
      <c r="A2482" s="8">
        <v>4795</v>
      </c>
      <c r="B2482" s="9" t="s">
        <v>9385</v>
      </c>
      <c r="C2482" s="9" t="s">
        <v>22</v>
      </c>
      <c r="D2482" s="9" t="s">
        <v>9386</v>
      </c>
      <c r="E2482" s="18" t="s">
        <v>6975</v>
      </c>
      <c r="F2482" s="9" t="s">
        <v>9387</v>
      </c>
      <c r="G2482" s="12">
        <v>10</v>
      </c>
      <c r="H2482" s="9" t="s">
        <v>25</v>
      </c>
      <c r="I2482" s="9" t="s">
        <v>25</v>
      </c>
      <c r="J2482" s="12">
        <v>1</v>
      </c>
      <c r="K2482" s="13">
        <v>43282</v>
      </c>
      <c r="L2482" s="86">
        <f>(Tabla2[[#This Row],[release_year]]-'VARIANZA Y DES. EST'!$L$11)^2</f>
        <v>14.590890603358293</v>
      </c>
      <c r="M2482" s="12">
        <v>2018</v>
      </c>
      <c r="N2482" s="9" t="s">
        <v>76</v>
      </c>
      <c r="O2482" s="9" t="s">
        <v>9126</v>
      </c>
      <c r="P2482" s="12">
        <v>94</v>
      </c>
      <c r="Q2482" s="12">
        <v>94</v>
      </c>
      <c r="R2482" s="12">
        <v>30.969197769537839</v>
      </c>
      <c r="S2482" s="12" t="s">
        <v>28</v>
      </c>
      <c r="T2482" s="9" t="s">
        <v>3476</v>
      </c>
      <c r="U2482" s="9" t="s">
        <v>45</v>
      </c>
      <c r="V2482" s="9" t="s">
        <v>3476</v>
      </c>
      <c r="W2482" s="14">
        <v>3</v>
      </c>
    </row>
    <row r="2483" spans="1:23" x14ac:dyDescent="0.25">
      <c r="A2483" s="8">
        <v>4803</v>
      </c>
      <c r="B2483" s="9" t="s">
        <v>9388</v>
      </c>
      <c r="C2483" s="9" t="s">
        <v>22</v>
      </c>
      <c r="D2483" s="9" t="s">
        <v>9389</v>
      </c>
      <c r="E2483" s="18" t="s">
        <v>8845</v>
      </c>
      <c r="F2483" s="9" t="s">
        <v>9390</v>
      </c>
      <c r="G2483" s="12">
        <v>6</v>
      </c>
      <c r="H2483" s="9" t="s">
        <v>518</v>
      </c>
      <c r="I2483" s="9" t="s">
        <v>518</v>
      </c>
      <c r="J2483" s="12">
        <v>1</v>
      </c>
      <c r="K2483" s="13">
        <v>43282</v>
      </c>
      <c r="L2483" s="86">
        <f>(Tabla2[[#This Row],[release_year]]-'VARIANZA Y DES. EST'!$L$11)^2</f>
        <v>14.590890603358293</v>
      </c>
      <c r="M2483" s="12">
        <v>2018</v>
      </c>
      <c r="N2483" s="9" t="s">
        <v>76</v>
      </c>
      <c r="O2483" s="9" t="s">
        <v>9126</v>
      </c>
      <c r="P2483" s="12">
        <v>94</v>
      </c>
      <c r="Q2483" s="12">
        <v>94</v>
      </c>
      <c r="R2483" s="12">
        <v>30.969197769537839</v>
      </c>
      <c r="S2483" s="12" t="s">
        <v>28</v>
      </c>
      <c r="T2483" s="9" t="s">
        <v>118</v>
      </c>
      <c r="U2483" s="9" t="s">
        <v>45</v>
      </c>
      <c r="V2483" s="9" t="s">
        <v>118</v>
      </c>
      <c r="W2483" s="14">
        <v>3</v>
      </c>
    </row>
    <row r="2484" spans="1:23" x14ac:dyDescent="0.25">
      <c r="A2484" s="8">
        <v>4851</v>
      </c>
      <c r="B2484" s="9" t="s">
        <v>9391</v>
      </c>
      <c r="C2484" s="9" t="s">
        <v>22</v>
      </c>
      <c r="D2484" s="9" t="s">
        <v>9392</v>
      </c>
      <c r="E2484" s="18" t="s">
        <v>9393</v>
      </c>
      <c r="F2484" s="9" t="s">
        <v>9394</v>
      </c>
      <c r="G2484" s="12">
        <v>6</v>
      </c>
      <c r="H2484" s="9" t="s">
        <v>25</v>
      </c>
      <c r="I2484" s="9" t="s">
        <v>25</v>
      </c>
      <c r="J2484" s="12">
        <v>1</v>
      </c>
      <c r="K2484" s="13">
        <v>43245</v>
      </c>
      <c r="L2484" s="86">
        <f>(Tabla2[[#This Row],[release_year]]-'VARIANZA Y DES. EST'!$L$11)^2</f>
        <v>14.590890603358293</v>
      </c>
      <c r="M2484" s="12">
        <v>2018</v>
      </c>
      <c r="N2484" s="9" t="s">
        <v>76</v>
      </c>
      <c r="O2484" s="9" t="s">
        <v>9126</v>
      </c>
      <c r="P2484" s="12">
        <v>94</v>
      </c>
      <c r="Q2484" s="12">
        <v>94</v>
      </c>
      <c r="R2484" s="12">
        <v>30.969197769537839</v>
      </c>
      <c r="S2484" s="12" t="s">
        <v>28</v>
      </c>
      <c r="T2484" s="9" t="s">
        <v>3577</v>
      </c>
      <c r="U2484" s="9" t="s">
        <v>95</v>
      </c>
      <c r="V2484" s="9" t="s">
        <v>3577</v>
      </c>
      <c r="W2484" s="14">
        <v>2</v>
      </c>
    </row>
    <row r="2485" spans="1:23" x14ac:dyDescent="0.25">
      <c r="A2485" s="8">
        <v>4881</v>
      </c>
      <c r="B2485" s="9" t="s">
        <v>9395</v>
      </c>
      <c r="C2485" s="9" t="s">
        <v>22</v>
      </c>
      <c r="D2485" s="9" t="s">
        <v>9396</v>
      </c>
      <c r="E2485" s="18" t="s">
        <v>9397</v>
      </c>
      <c r="F2485" s="9" t="s">
        <v>9398</v>
      </c>
      <c r="G2485" s="12">
        <v>10</v>
      </c>
      <c r="H2485" s="9" t="s">
        <v>468</v>
      </c>
      <c r="I2485" s="9" t="s">
        <v>468</v>
      </c>
      <c r="J2485" s="12">
        <v>1</v>
      </c>
      <c r="K2485" s="13">
        <v>43224</v>
      </c>
      <c r="L2485" s="86">
        <f>(Tabla2[[#This Row],[release_year]]-'VARIANZA Y DES. EST'!$L$11)^2</f>
        <v>14.590890603358293</v>
      </c>
      <c r="M2485" s="12">
        <v>2018</v>
      </c>
      <c r="N2485" s="9" t="s">
        <v>35</v>
      </c>
      <c r="O2485" s="9" t="s">
        <v>9126</v>
      </c>
      <c r="P2485" s="12">
        <v>94</v>
      </c>
      <c r="Q2485" s="12">
        <v>94</v>
      </c>
      <c r="R2485" s="12">
        <v>30.969197769537839</v>
      </c>
      <c r="S2485" s="12" t="s">
        <v>28</v>
      </c>
      <c r="T2485" s="9" t="s">
        <v>3625</v>
      </c>
      <c r="U2485" s="9" t="s">
        <v>95</v>
      </c>
      <c r="V2485" s="9" t="s">
        <v>3625</v>
      </c>
      <c r="W2485" s="14">
        <v>3</v>
      </c>
    </row>
    <row r="2486" spans="1:23" x14ac:dyDescent="0.25">
      <c r="A2486" s="8">
        <v>4940</v>
      </c>
      <c r="B2486" s="9" t="s">
        <v>9399</v>
      </c>
      <c r="C2486" s="9" t="s">
        <v>22</v>
      </c>
      <c r="D2486" s="9" t="s">
        <v>9400</v>
      </c>
      <c r="E2486" s="18" t="s">
        <v>9401</v>
      </c>
      <c r="F2486" s="9" t="s">
        <v>9402</v>
      </c>
      <c r="G2486" s="12">
        <v>12</v>
      </c>
      <c r="H2486" s="9" t="s">
        <v>468</v>
      </c>
      <c r="I2486" s="9" t="s">
        <v>472</v>
      </c>
      <c r="J2486" s="12">
        <v>2</v>
      </c>
      <c r="K2486" s="13">
        <v>43196</v>
      </c>
      <c r="L2486" s="86">
        <f>(Tabla2[[#This Row],[release_year]]-'VARIANZA Y DES. EST'!$L$11)^2</f>
        <v>7.9512857435875226</v>
      </c>
      <c r="M2486" s="12">
        <v>2017</v>
      </c>
      <c r="N2486" s="9" t="s">
        <v>76</v>
      </c>
      <c r="O2486" s="9" t="s">
        <v>9126</v>
      </c>
      <c r="P2486" s="12">
        <v>94</v>
      </c>
      <c r="Q2486" s="12">
        <v>94</v>
      </c>
      <c r="R2486" s="12">
        <v>30.969197769537839</v>
      </c>
      <c r="S2486" s="12" t="s">
        <v>28</v>
      </c>
      <c r="T2486" s="9" t="s">
        <v>94</v>
      </c>
      <c r="U2486" s="9" t="s">
        <v>95</v>
      </c>
      <c r="V2486" s="9" t="s">
        <v>94</v>
      </c>
      <c r="W2486" s="14">
        <v>3</v>
      </c>
    </row>
    <row r="2487" spans="1:23" x14ac:dyDescent="0.25">
      <c r="A2487" s="8">
        <v>4997</v>
      </c>
      <c r="B2487" s="9" t="s">
        <v>9403</v>
      </c>
      <c r="C2487" s="9" t="s">
        <v>22</v>
      </c>
      <c r="D2487" s="9" t="s">
        <v>9404</v>
      </c>
      <c r="E2487" s="18" t="s">
        <v>9405</v>
      </c>
      <c r="F2487" s="9" t="s">
        <v>9406</v>
      </c>
      <c r="G2487" s="12">
        <v>8</v>
      </c>
      <c r="H2487" s="9" t="s">
        <v>5834</v>
      </c>
      <c r="I2487" s="9" t="s">
        <v>5835</v>
      </c>
      <c r="J2487" s="12">
        <v>2</v>
      </c>
      <c r="K2487" s="13">
        <v>43166</v>
      </c>
      <c r="L2487" s="86">
        <f>(Tabla2[[#This Row],[release_year]]-'VARIANZA Y DES. EST'!$L$11)^2</f>
        <v>7.9512857435875226</v>
      </c>
      <c r="M2487" s="12">
        <v>2017</v>
      </c>
      <c r="N2487" s="9" t="s">
        <v>1991</v>
      </c>
      <c r="O2487" s="9" t="s">
        <v>9126</v>
      </c>
      <c r="P2487" s="12">
        <v>94</v>
      </c>
      <c r="Q2487" s="12">
        <v>94</v>
      </c>
      <c r="R2487" s="12">
        <v>30.969197769537839</v>
      </c>
      <c r="S2487" s="12" t="s">
        <v>28</v>
      </c>
      <c r="T2487" s="9" t="s">
        <v>2372</v>
      </c>
      <c r="U2487" s="9" t="s">
        <v>239</v>
      </c>
      <c r="V2487" s="9" t="s">
        <v>2372</v>
      </c>
      <c r="W2487" s="14">
        <v>2</v>
      </c>
    </row>
    <row r="2488" spans="1:23" x14ac:dyDescent="0.25">
      <c r="A2488" s="8">
        <v>5007</v>
      </c>
      <c r="B2488" s="9" t="s">
        <v>9407</v>
      </c>
      <c r="C2488" s="9" t="s">
        <v>22</v>
      </c>
      <c r="D2488" s="9" t="s">
        <v>9408</v>
      </c>
      <c r="E2488" s="18" t="s">
        <v>9409</v>
      </c>
      <c r="F2488" s="9" t="s">
        <v>9410</v>
      </c>
      <c r="G2488" s="12">
        <v>8</v>
      </c>
      <c r="H2488" s="9" t="s">
        <v>25</v>
      </c>
      <c r="I2488" s="9" t="s">
        <v>25</v>
      </c>
      <c r="J2488" s="12">
        <v>1</v>
      </c>
      <c r="K2488" s="13">
        <v>43160</v>
      </c>
      <c r="L2488" s="86">
        <f>(Tabla2[[#This Row],[release_year]]-'VARIANZA Y DES. EST'!$L$11)^2</f>
        <v>14.590890603358293</v>
      </c>
      <c r="M2488" s="12">
        <v>2018</v>
      </c>
      <c r="N2488" s="9" t="s">
        <v>76</v>
      </c>
      <c r="O2488" s="9" t="s">
        <v>9126</v>
      </c>
      <c r="P2488" s="12">
        <v>94</v>
      </c>
      <c r="Q2488" s="12">
        <v>94</v>
      </c>
      <c r="R2488" s="12">
        <v>30.969197769537839</v>
      </c>
      <c r="S2488" s="12" t="s">
        <v>28</v>
      </c>
      <c r="T2488" s="9" t="s">
        <v>3909</v>
      </c>
      <c r="U2488" s="9" t="s">
        <v>38</v>
      </c>
      <c r="V2488" s="9" t="s">
        <v>3909</v>
      </c>
      <c r="W2488" s="14">
        <v>3</v>
      </c>
    </row>
    <row r="2489" spans="1:23" x14ac:dyDescent="0.25">
      <c r="A2489" s="8">
        <v>5012</v>
      </c>
      <c r="B2489" s="9" t="s">
        <v>9411</v>
      </c>
      <c r="C2489" s="9" t="s">
        <v>22</v>
      </c>
      <c r="D2489" s="9" t="s">
        <v>9412</v>
      </c>
      <c r="E2489" s="18" t="s">
        <v>9413</v>
      </c>
      <c r="F2489" s="9" t="s">
        <v>9414</v>
      </c>
      <c r="G2489" s="12">
        <v>10</v>
      </c>
      <c r="H2489" s="9" t="s">
        <v>184</v>
      </c>
      <c r="I2489" s="9" t="s">
        <v>184</v>
      </c>
      <c r="J2489" s="12">
        <v>1</v>
      </c>
      <c r="K2489" s="13">
        <v>43160</v>
      </c>
      <c r="L2489" s="86">
        <f>(Tabla2[[#This Row],[release_year]]-'VARIANZA Y DES. EST'!$L$11)^2</f>
        <v>3.3116808838167522</v>
      </c>
      <c r="M2489" s="12">
        <v>2016</v>
      </c>
      <c r="N2489" s="9" t="s">
        <v>35</v>
      </c>
      <c r="O2489" s="9" t="s">
        <v>9126</v>
      </c>
      <c r="P2489" s="12">
        <v>94</v>
      </c>
      <c r="Q2489" s="12">
        <v>94</v>
      </c>
      <c r="R2489" s="12">
        <v>30.969197769537839</v>
      </c>
      <c r="S2489" s="12" t="s">
        <v>28</v>
      </c>
      <c r="T2489" s="9" t="s">
        <v>859</v>
      </c>
      <c r="U2489" s="9" t="s">
        <v>95</v>
      </c>
      <c r="V2489" s="9" t="s">
        <v>859</v>
      </c>
      <c r="W2489" s="14">
        <v>2</v>
      </c>
    </row>
    <row r="2490" spans="1:23" x14ac:dyDescent="0.25">
      <c r="A2490" s="8">
        <v>5085</v>
      </c>
      <c r="B2490" s="9" t="s">
        <v>9415</v>
      </c>
      <c r="C2490" s="9" t="s">
        <v>22</v>
      </c>
      <c r="D2490" s="9" t="s">
        <v>9416</v>
      </c>
      <c r="E2490" s="18" t="s">
        <v>9417</v>
      </c>
      <c r="F2490" s="9" t="s">
        <v>9418</v>
      </c>
      <c r="G2490" s="12">
        <v>9</v>
      </c>
      <c r="H2490" s="9" t="s">
        <v>25</v>
      </c>
      <c r="I2490" s="9" t="s">
        <v>25</v>
      </c>
      <c r="J2490" s="12">
        <v>1</v>
      </c>
      <c r="K2490" s="13">
        <v>43112</v>
      </c>
      <c r="L2490" s="86">
        <f>(Tabla2[[#This Row],[release_year]]-'VARIANZA Y DES. EST'!$L$11)^2</f>
        <v>14.590890603358293</v>
      </c>
      <c r="M2490" s="12">
        <v>2018</v>
      </c>
      <c r="N2490" s="9" t="s">
        <v>35</v>
      </c>
      <c r="O2490" s="9" t="s">
        <v>9126</v>
      </c>
      <c r="P2490" s="12">
        <v>94</v>
      </c>
      <c r="Q2490" s="12">
        <v>94</v>
      </c>
      <c r="R2490" s="12">
        <v>30.969197769537839</v>
      </c>
      <c r="S2490" s="12" t="s">
        <v>28</v>
      </c>
      <c r="T2490" s="9" t="s">
        <v>1544</v>
      </c>
      <c r="U2490" s="9" t="s">
        <v>95</v>
      </c>
      <c r="V2490" s="9" t="s">
        <v>1544</v>
      </c>
      <c r="W2490" s="14">
        <v>2</v>
      </c>
    </row>
    <row r="2491" spans="1:23" x14ac:dyDescent="0.25">
      <c r="A2491" s="8">
        <v>5115</v>
      </c>
      <c r="B2491" s="9" t="s">
        <v>9419</v>
      </c>
      <c r="C2491" s="9" t="s">
        <v>22</v>
      </c>
      <c r="D2491" s="9" t="s">
        <v>9420</v>
      </c>
      <c r="E2491" s="18" t="s">
        <v>9421</v>
      </c>
      <c r="F2491" s="9" t="s">
        <v>9422</v>
      </c>
      <c r="G2491" s="12">
        <v>5</v>
      </c>
      <c r="H2491" s="9" t="s">
        <v>1064</v>
      </c>
      <c r="I2491" s="9" t="s">
        <v>1064</v>
      </c>
      <c r="J2491" s="12">
        <v>1</v>
      </c>
      <c r="K2491" s="16">
        <v>43090</v>
      </c>
      <c r="L2491" s="86">
        <f>(Tabla2[[#This Row],[release_year]]-'VARIANZA Y DES. EST'!$L$11)^2</f>
        <v>7.9512857435875226</v>
      </c>
      <c r="M2491" s="12">
        <v>2017</v>
      </c>
      <c r="N2491" s="9" t="s">
        <v>76</v>
      </c>
      <c r="O2491" s="9" t="s">
        <v>9126</v>
      </c>
      <c r="P2491" s="12">
        <v>94</v>
      </c>
      <c r="Q2491" s="12">
        <v>94</v>
      </c>
      <c r="R2491" s="12">
        <v>30.969197769537839</v>
      </c>
      <c r="S2491" s="12" t="s">
        <v>28</v>
      </c>
      <c r="T2491" s="9" t="s">
        <v>3319</v>
      </c>
      <c r="U2491" s="9" t="s">
        <v>45</v>
      </c>
      <c r="V2491" s="9" t="s">
        <v>3319</v>
      </c>
      <c r="W2491" s="14">
        <v>3</v>
      </c>
    </row>
    <row r="2492" spans="1:23" x14ac:dyDescent="0.25">
      <c r="A2492" s="8">
        <v>5165</v>
      </c>
      <c r="B2492" s="9" t="s">
        <v>9423</v>
      </c>
      <c r="C2492" s="9" t="s">
        <v>22</v>
      </c>
      <c r="D2492" s="9" t="s">
        <v>9424</v>
      </c>
      <c r="E2492" s="18" t="s">
        <v>9425</v>
      </c>
      <c r="F2492" s="9" t="s">
        <v>9426</v>
      </c>
      <c r="G2492" s="12">
        <v>1</v>
      </c>
      <c r="H2492" s="9" t="s">
        <v>160</v>
      </c>
      <c r="I2492" s="9" t="s">
        <v>161</v>
      </c>
      <c r="J2492" s="12">
        <v>2</v>
      </c>
      <c r="K2492" s="16">
        <v>43056</v>
      </c>
      <c r="L2492" s="86">
        <f>(Tabla2[[#This Row],[release_year]]-'VARIANZA Y DES. EST'!$L$11)^2</f>
        <v>7.9512857435875226</v>
      </c>
      <c r="M2492" s="12">
        <v>2017</v>
      </c>
      <c r="N2492" s="9" t="s">
        <v>76</v>
      </c>
      <c r="O2492" s="9" t="s">
        <v>9126</v>
      </c>
      <c r="P2492" s="12">
        <v>94</v>
      </c>
      <c r="Q2492" s="12">
        <v>94</v>
      </c>
      <c r="R2492" s="12">
        <v>30.969197769537839</v>
      </c>
      <c r="S2492" s="12" t="s">
        <v>28</v>
      </c>
      <c r="T2492" s="9" t="s">
        <v>57</v>
      </c>
      <c r="U2492" s="9" t="s">
        <v>57</v>
      </c>
      <c r="V2492" s="9" t="s">
        <v>57</v>
      </c>
      <c r="W2492" s="14">
        <v>1</v>
      </c>
    </row>
    <row r="2493" spans="1:23" x14ac:dyDescent="0.25">
      <c r="A2493" s="8">
        <v>5213</v>
      </c>
      <c r="B2493" s="9" t="s">
        <v>9427</v>
      </c>
      <c r="C2493" s="9" t="s">
        <v>22</v>
      </c>
      <c r="D2493" s="9" t="s">
        <v>9428</v>
      </c>
      <c r="E2493" s="18" t="s">
        <v>9429</v>
      </c>
      <c r="F2493" s="9" t="s">
        <v>9430</v>
      </c>
      <c r="G2493" s="12">
        <v>10</v>
      </c>
      <c r="H2493" s="9" t="s">
        <v>231</v>
      </c>
      <c r="I2493" s="9" t="s">
        <v>231</v>
      </c>
      <c r="J2493" s="12">
        <v>1</v>
      </c>
      <c r="K2493" s="16">
        <v>43027</v>
      </c>
      <c r="L2493" s="86">
        <f>(Tabla2[[#This Row],[release_year]]-'VARIANZA Y DES. EST'!$L$11)^2</f>
        <v>7.9512857435875226</v>
      </c>
      <c r="M2493" s="12">
        <v>2017</v>
      </c>
      <c r="N2493" s="9" t="s">
        <v>76</v>
      </c>
      <c r="O2493" s="9" t="s">
        <v>9126</v>
      </c>
      <c r="P2493" s="12">
        <v>94</v>
      </c>
      <c r="Q2493" s="12">
        <v>94</v>
      </c>
      <c r="R2493" s="12">
        <v>30.969197769537839</v>
      </c>
      <c r="S2493" s="12" t="s">
        <v>28</v>
      </c>
      <c r="T2493" s="9" t="s">
        <v>3625</v>
      </c>
      <c r="U2493" s="9" t="s">
        <v>95</v>
      </c>
      <c r="V2493" s="9" t="s">
        <v>3625</v>
      </c>
      <c r="W2493" s="14">
        <v>3</v>
      </c>
    </row>
    <row r="2494" spans="1:23" x14ac:dyDescent="0.25">
      <c r="A2494" s="8">
        <v>5329</v>
      </c>
      <c r="B2494" s="9" t="s">
        <v>9431</v>
      </c>
      <c r="C2494" s="9" t="s">
        <v>22</v>
      </c>
      <c r="D2494" s="9" t="s">
        <v>9432</v>
      </c>
      <c r="E2494" s="18" t="s">
        <v>9433</v>
      </c>
      <c r="F2494" s="9" t="s">
        <v>9434</v>
      </c>
      <c r="G2494" s="12">
        <v>9</v>
      </c>
      <c r="H2494" s="9" t="s">
        <v>25</v>
      </c>
      <c r="I2494" s="9" t="s">
        <v>25</v>
      </c>
      <c r="J2494" s="12">
        <v>1</v>
      </c>
      <c r="K2494" s="13">
        <v>42961</v>
      </c>
      <c r="L2494" s="86">
        <f>(Tabla2[[#This Row],[release_year]]-'VARIANZA Y DES. EST'!$L$11)^2</f>
        <v>7.9512857435875226</v>
      </c>
      <c r="M2494" s="12">
        <v>2017</v>
      </c>
      <c r="N2494" s="9" t="s">
        <v>35</v>
      </c>
      <c r="O2494" s="9" t="s">
        <v>9126</v>
      </c>
      <c r="P2494" s="12">
        <v>94</v>
      </c>
      <c r="Q2494" s="12">
        <v>94</v>
      </c>
      <c r="R2494" s="12">
        <v>30.969197769537839</v>
      </c>
      <c r="S2494" s="12" t="s">
        <v>28</v>
      </c>
      <c r="T2494" s="9" t="s">
        <v>95</v>
      </c>
      <c r="U2494" s="9" t="s">
        <v>95</v>
      </c>
      <c r="V2494" s="9" t="s">
        <v>95</v>
      </c>
      <c r="W2494" s="14">
        <v>1</v>
      </c>
    </row>
    <row r="2495" spans="1:23" x14ac:dyDescent="0.25">
      <c r="A2495" s="8">
        <v>5585</v>
      </c>
      <c r="B2495" s="9" t="s">
        <v>9435</v>
      </c>
      <c r="C2495" s="9" t="s">
        <v>22</v>
      </c>
      <c r="D2495" s="9" t="s">
        <v>9436</v>
      </c>
      <c r="E2495" s="9" t="s">
        <v>9437</v>
      </c>
      <c r="F2495" s="18" t="s">
        <v>9438</v>
      </c>
      <c r="G2495" s="12">
        <v>2</v>
      </c>
      <c r="H2495" s="9" t="s">
        <v>518</v>
      </c>
      <c r="I2495" s="9" t="s">
        <v>518</v>
      </c>
      <c r="J2495" s="12">
        <v>1</v>
      </c>
      <c r="K2495" s="13">
        <v>42795</v>
      </c>
      <c r="L2495" s="86">
        <f>(Tabla2[[#This Row],[release_year]]-'VARIANZA Y DES. EST'!$L$11)^2</f>
        <v>3.3116808838167522</v>
      </c>
      <c r="M2495" s="12">
        <v>2016</v>
      </c>
      <c r="N2495" s="9" t="s">
        <v>76</v>
      </c>
      <c r="O2495" s="9" t="s">
        <v>9126</v>
      </c>
      <c r="P2495" s="12">
        <v>94</v>
      </c>
      <c r="Q2495" s="12">
        <v>94</v>
      </c>
      <c r="R2495" s="12">
        <v>30.969197769537839</v>
      </c>
      <c r="S2495" s="12" t="s">
        <v>28</v>
      </c>
      <c r="T2495" s="9" t="s">
        <v>3319</v>
      </c>
      <c r="U2495" s="9" t="s">
        <v>45</v>
      </c>
      <c r="V2495" s="9" t="s">
        <v>3319</v>
      </c>
      <c r="W2495" s="14">
        <v>3</v>
      </c>
    </row>
    <row r="2496" spans="1:23" x14ac:dyDescent="0.25">
      <c r="A2496" s="8">
        <v>5740</v>
      </c>
      <c r="B2496" s="9" t="s">
        <v>9439</v>
      </c>
      <c r="C2496" s="9" t="s">
        <v>22</v>
      </c>
      <c r="D2496" s="9" t="s">
        <v>9440</v>
      </c>
      <c r="E2496" s="18" t="s">
        <v>9441</v>
      </c>
      <c r="F2496" s="9" t="s">
        <v>9442</v>
      </c>
      <c r="G2496" s="12">
        <v>7</v>
      </c>
      <c r="H2496" s="9" t="s">
        <v>231</v>
      </c>
      <c r="I2496" s="9" t="s">
        <v>231</v>
      </c>
      <c r="J2496" s="12">
        <v>1</v>
      </c>
      <c r="K2496" s="16">
        <v>42671</v>
      </c>
      <c r="L2496" s="86">
        <f>(Tabla2[[#This Row],[release_year]]-'VARIANZA Y DES. EST'!$L$11)^2</f>
        <v>3.3116808838167522</v>
      </c>
      <c r="M2496" s="12">
        <v>2016</v>
      </c>
      <c r="N2496" s="9" t="s">
        <v>35</v>
      </c>
      <c r="O2496" s="9" t="s">
        <v>9126</v>
      </c>
      <c r="P2496" s="12">
        <v>94</v>
      </c>
      <c r="Q2496" s="12">
        <v>94</v>
      </c>
      <c r="R2496" s="12">
        <v>30.969197769537839</v>
      </c>
      <c r="S2496" s="12" t="s">
        <v>28</v>
      </c>
      <c r="T2496" s="9" t="s">
        <v>2492</v>
      </c>
      <c r="U2496" s="9" t="s">
        <v>95</v>
      </c>
      <c r="V2496" s="9" t="s">
        <v>2492</v>
      </c>
      <c r="W2496" s="14">
        <v>3</v>
      </c>
    </row>
    <row r="2497" spans="1:23" x14ac:dyDescent="0.25">
      <c r="A2497" s="8">
        <v>5749</v>
      </c>
      <c r="B2497" s="9" t="s">
        <v>9443</v>
      </c>
      <c r="C2497" s="9" t="s">
        <v>22</v>
      </c>
      <c r="D2497" s="9" t="s">
        <v>9444</v>
      </c>
      <c r="E2497" s="9" t="s">
        <v>9445</v>
      </c>
      <c r="F2497" s="9" t="s">
        <v>9446</v>
      </c>
      <c r="G2497" s="12">
        <v>10</v>
      </c>
      <c r="H2497" s="9" t="s">
        <v>34</v>
      </c>
      <c r="I2497" s="9" t="s">
        <v>34</v>
      </c>
      <c r="J2497" s="12">
        <v>1</v>
      </c>
      <c r="K2497" s="16">
        <v>42658</v>
      </c>
      <c r="L2497" s="86">
        <f>(Tabla2[[#This Row],[release_year]]-'VARIANZA Y DES. EST'!$L$11)^2</f>
        <v>38.194842005650592</v>
      </c>
      <c r="M2497" s="12">
        <v>2008</v>
      </c>
      <c r="N2497" s="9" t="s">
        <v>82</v>
      </c>
      <c r="O2497" s="9" t="s">
        <v>9126</v>
      </c>
      <c r="P2497" s="12">
        <v>94</v>
      </c>
      <c r="Q2497" s="12">
        <v>94</v>
      </c>
      <c r="R2497" s="12">
        <v>30.969197769537839</v>
      </c>
      <c r="S2497" s="12" t="s">
        <v>28</v>
      </c>
      <c r="T2497" s="9" t="s">
        <v>9447</v>
      </c>
      <c r="U2497" s="9" t="s">
        <v>38</v>
      </c>
      <c r="V2497" s="9" t="s">
        <v>9447</v>
      </c>
      <c r="W2497" s="14">
        <v>3</v>
      </c>
    </row>
    <row r="2498" spans="1:23" x14ac:dyDescent="0.25">
      <c r="A2498" s="8">
        <v>5750</v>
      </c>
      <c r="B2498" s="9" t="s">
        <v>9448</v>
      </c>
      <c r="C2498" s="9" t="s">
        <v>22</v>
      </c>
      <c r="D2498" s="9" t="s">
        <v>9449</v>
      </c>
      <c r="E2498" s="18" t="s">
        <v>9445</v>
      </c>
      <c r="F2498" s="9" t="s">
        <v>9450</v>
      </c>
      <c r="G2498" s="12">
        <v>8</v>
      </c>
      <c r="H2498" s="9" t="s">
        <v>34</v>
      </c>
      <c r="I2498" s="9" t="s">
        <v>34</v>
      </c>
      <c r="J2498" s="12">
        <v>1</v>
      </c>
      <c r="K2498" s="16">
        <v>42658</v>
      </c>
      <c r="L2498" s="86">
        <f>(Tabla2[[#This Row],[release_year]]-'VARIANZA Y DES. EST'!$L$11)^2</f>
        <v>17.47405172519213</v>
      </c>
      <c r="M2498" s="12">
        <v>2010</v>
      </c>
      <c r="N2498" s="9" t="s">
        <v>35</v>
      </c>
      <c r="O2498" s="9" t="s">
        <v>9126</v>
      </c>
      <c r="P2498" s="12">
        <v>94</v>
      </c>
      <c r="Q2498" s="12">
        <v>94</v>
      </c>
      <c r="R2498" s="12">
        <v>30.969197769537839</v>
      </c>
      <c r="S2498" s="12" t="s">
        <v>28</v>
      </c>
      <c r="T2498" s="9" t="s">
        <v>9447</v>
      </c>
      <c r="U2498" s="9" t="s">
        <v>38</v>
      </c>
      <c r="V2498" s="9" t="s">
        <v>9447</v>
      </c>
      <c r="W2498" s="14">
        <v>3</v>
      </c>
    </row>
    <row r="2499" spans="1:23" x14ac:dyDescent="0.25">
      <c r="A2499" s="8">
        <v>5799</v>
      </c>
      <c r="B2499" s="9" t="s">
        <v>9451</v>
      </c>
      <c r="C2499" s="9" t="s">
        <v>22</v>
      </c>
      <c r="D2499" s="10" t="s">
        <v>9452</v>
      </c>
      <c r="E2499" s="11"/>
      <c r="F2499" s="18" t="s">
        <v>9453</v>
      </c>
      <c r="G2499" s="12">
        <v>1</v>
      </c>
      <c r="H2499" s="9" t="s">
        <v>126</v>
      </c>
      <c r="I2499" s="9" t="s">
        <v>126</v>
      </c>
      <c r="J2499" s="12">
        <v>1</v>
      </c>
      <c r="K2499" s="13">
        <v>42622</v>
      </c>
      <c r="L2499" s="86">
        <f>(Tabla2[[#This Row],[release_year]]-'VARIANZA Y DES. EST'!$L$11)^2</f>
        <v>3.3116808838167522</v>
      </c>
      <c r="M2499" s="12">
        <v>2016</v>
      </c>
      <c r="N2499" s="9" t="s">
        <v>76</v>
      </c>
      <c r="O2499" s="9" t="s">
        <v>9126</v>
      </c>
      <c r="P2499" s="12">
        <v>94</v>
      </c>
      <c r="Q2499" s="12">
        <v>94</v>
      </c>
      <c r="R2499" s="12">
        <v>30.969197769537839</v>
      </c>
      <c r="S2499" s="12" t="s">
        <v>28</v>
      </c>
      <c r="T2499" s="9" t="s">
        <v>477</v>
      </c>
      <c r="U2499" s="9" t="s">
        <v>477</v>
      </c>
      <c r="V2499" s="9" t="s">
        <v>477</v>
      </c>
      <c r="W2499" s="14">
        <v>1</v>
      </c>
    </row>
    <row r="2500" spans="1:23" x14ac:dyDescent="0.25">
      <c r="A2500" s="8">
        <v>5931</v>
      </c>
      <c r="B2500" s="9" t="s">
        <v>9454</v>
      </c>
      <c r="C2500" s="9" t="s">
        <v>22</v>
      </c>
      <c r="D2500" s="9" t="s">
        <v>9455</v>
      </c>
      <c r="E2500" s="18" t="s">
        <v>9456</v>
      </c>
      <c r="F2500" s="9" t="s">
        <v>9457</v>
      </c>
      <c r="G2500" s="12">
        <v>6</v>
      </c>
      <c r="H2500" s="9" t="s">
        <v>25</v>
      </c>
      <c r="I2500" s="9" t="s">
        <v>9458</v>
      </c>
      <c r="J2500" s="12">
        <v>3</v>
      </c>
      <c r="K2500" s="13">
        <v>41866</v>
      </c>
      <c r="L2500" s="86">
        <f>(Tabla2[[#This Row],[release_year]]-'VARIANZA Y DES. EST'!$L$11)^2</f>
        <v>3.2471164275211517E-2</v>
      </c>
      <c r="M2500" s="12">
        <v>2014</v>
      </c>
      <c r="N2500" s="9" t="s">
        <v>82</v>
      </c>
      <c r="O2500" s="9" t="s">
        <v>9126</v>
      </c>
      <c r="P2500" s="12">
        <v>94</v>
      </c>
      <c r="Q2500" s="12">
        <v>94</v>
      </c>
      <c r="R2500" s="12">
        <v>30.969197769537839</v>
      </c>
      <c r="S2500" s="12" t="s">
        <v>28</v>
      </c>
      <c r="T2500" s="9" t="s">
        <v>57</v>
      </c>
      <c r="U2500" s="9" t="s">
        <v>57</v>
      </c>
      <c r="V2500" s="9" t="s">
        <v>57</v>
      </c>
      <c r="W2500" s="14">
        <v>1</v>
      </c>
    </row>
    <row r="2501" spans="1:23" x14ac:dyDescent="0.25">
      <c r="A2501" s="8">
        <v>5945</v>
      </c>
      <c r="B2501" s="9" t="s">
        <v>9459</v>
      </c>
      <c r="C2501" s="9" t="s">
        <v>22</v>
      </c>
      <c r="D2501" s="9" t="s">
        <v>9460</v>
      </c>
      <c r="E2501" s="18" t="s">
        <v>9461</v>
      </c>
      <c r="F2501" s="9" t="s">
        <v>9462</v>
      </c>
      <c r="G2501" s="12">
        <v>4</v>
      </c>
      <c r="H2501" s="9" t="s">
        <v>25</v>
      </c>
      <c r="I2501" s="9" t="s">
        <v>25</v>
      </c>
      <c r="J2501" s="12">
        <v>1</v>
      </c>
      <c r="K2501" s="13">
        <v>40817</v>
      </c>
      <c r="L2501" s="86">
        <f>(Tabla2[[#This Row],[release_year]]-'VARIANZA Y DES. EST'!$L$11)^2</f>
        <v>794.12353509069362</v>
      </c>
      <c r="M2501" s="12">
        <v>1986</v>
      </c>
      <c r="N2501" s="9" t="s">
        <v>35</v>
      </c>
      <c r="O2501" s="9" t="s">
        <v>9126</v>
      </c>
      <c r="P2501" s="12">
        <v>94</v>
      </c>
      <c r="Q2501" s="12">
        <v>94</v>
      </c>
      <c r="R2501" s="12">
        <v>30.969197769537839</v>
      </c>
      <c r="S2501" s="12" t="s">
        <v>28</v>
      </c>
      <c r="T2501" s="9" t="s">
        <v>45</v>
      </c>
      <c r="U2501" s="9" t="s">
        <v>45</v>
      </c>
      <c r="V2501" s="9" t="s">
        <v>45</v>
      </c>
      <c r="W2501" s="14">
        <v>1</v>
      </c>
    </row>
    <row r="2502" spans="1:23" x14ac:dyDescent="0.25">
      <c r="A2502" s="8">
        <v>5946</v>
      </c>
      <c r="B2502" s="9" t="s">
        <v>9463</v>
      </c>
      <c r="C2502" s="9" t="s">
        <v>22</v>
      </c>
      <c r="D2502" s="9" t="s">
        <v>9464</v>
      </c>
      <c r="E2502" s="18" t="s">
        <v>9465</v>
      </c>
      <c r="F2502" s="9" t="s">
        <v>9466</v>
      </c>
      <c r="G2502" s="12">
        <v>8</v>
      </c>
      <c r="H2502" s="9" t="s">
        <v>25</v>
      </c>
      <c r="I2502" s="9" t="s">
        <v>25</v>
      </c>
      <c r="J2502" s="12">
        <v>1</v>
      </c>
      <c r="K2502" s="13">
        <v>40817</v>
      </c>
      <c r="L2502" s="86">
        <f>(Tabla2[[#This Row],[release_year]]-'VARIANZA Y DES. EST'!$L$11)^2</f>
        <v>584.6819545297767</v>
      </c>
      <c r="M2502" s="12">
        <v>1990</v>
      </c>
      <c r="N2502" s="9" t="s">
        <v>35</v>
      </c>
      <c r="O2502" s="9" t="s">
        <v>9126</v>
      </c>
      <c r="P2502" s="12">
        <v>94</v>
      </c>
      <c r="Q2502" s="12">
        <v>94</v>
      </c>
      <c r="R2502" s="12">
        <v>30.969197769537839</v>
      </c>
      <c r="S2502" s="12" t="s">
        <v>28</v>
      </c>
      <c r="T2502" s="9" t="s">
        <v>45</v>
      </c>
      <c r="U2502" s="9" t="s">
        <v>45</v>
      </c>
      <c r="V2502" s="9" t="s">
        <v>45</v>
      </c>
      <c r="W2502" s="14">
        <v>1</v>
      </c>
    </row>
    <row r="2503" spans="1:23" x14ac:dyDescent="0.25">
      <c r="A2503" s="8">
        <v>5949</v>
      </c>
      <c r="B2503" s="9" t="s">
        <v>9467</v>
      </c>
      <c r="C2503" s="9" t="s">
        <v>22</v>
      </c>
      <c r="D2503" s="9" t="s">
        <v>9468</v>
      </c>
      <c r="E2503" s="18" t="s">
        <v>9469</v>
      </c>
      <c r="F2503" s="9" t="s">
        <v>9470</v>
      </c>
      <c r="G2503" s="12">
        <v>8</v>
      </c>
      <c r="H2503" s="9" t="s">
        <v>25</v>
      </c>
      <c r="I2503" s="9" t="s">
        <v>25</v>
      </c>
      <c r="J2503" s="12">
        <v>1</v>
      </c>
      <c r="K2503" s="13">
        <v>40817</v>
      </c>
      <c r="L2503" s="86">
        <f>(Tabla2[[#This Row],[release_year]]-'VARIANZA Y DES. EST'!$L$11)^2</f>
        <v>634.04234967000593</v>
      </c>
      <c r="M2503" s="12">
        <v>1989</v>
      </c>
      <c r="N2503" s="9" t="s">
        <v>82</v>
      </c>
      <c r="O2503" s="9" t="s">
        <v>9126</v>
      </c>
      <c r="P2503" s="12">
        <v>94</v>
      </c>
      <c r="Q2503" s="12">
        <v>94</v>
      </c>
      <c r="R2503" s="12">
        <v>30.969197769537839</v>
      </c>
      <c r="S2503" s="12" t="s">
        <v>28</v>
      </c>
      <c r="T2503" s="9" t="s">
        <v>45</v>
      </c>
      <c r="U2503" s="9" t="s">
        <v>45</v>
      </c>
      <c r="V2503" s="9" t="s">
        <v>45</v>
      </c>
      <c r="W2503" s="14">
        <v>1</v>
      </c>
    </row>
    <row r="2504" spans="1:23" x14ac:dyDescent="0.25">
      <c r="A2504" s="8">
        <v>5950</v>
      </c>
      <c r="B2504" s="9" t="s">
        <v>9471</v>
      </c>
      <c r="C2504" s="9" t="s">
        <v>22</v>
      </c>
      <c r="D2504" s="9" t="s">
        <v>9472</v>
      </c>
      <c r="E2504" s="9" t="s">
        <v>9473</v>
      </c>
      <c r="F2504" s="9" t="s">
        <v>9474</v>
      </c>
      <c r="G2504" s="12">
        <v>7</v>
      </c>
      <c r="H2504" s="9" t="s">
        <v>25</v>
      </c>
      <c r="I2504" s="9" t="s">
        <v>25</v>
      </c>
      <c r="J2504" s="12">
        <v>1</v>
      </c>
      <c r="K2504" s="13">
        <v>40817</v>
      </c>
      <c r="L2504" s="86">
        <f>(Tabla2[[#This Row],[release_year]]-'VARIANZA Y DES. EST'!$L$11)^2</f>
        <v>685.40274481023516</v>
      </c>
      <c r="M2504" s="12">
        <v>1988</v>
      </c>
      <c r="N2504" s="9" t="s">
        <v>76</v>
      </c>
      <c r="O2504" s="9" t="s">
        <v>9126</v>
      </c>
      <c r="P2504" s="12">
        <v>94</v>
      </c>
      <c r="Q2504" s="12">
        <v>94</v>
      </c>
      <c r="R2504" s="12">
        <v>30.969197769537839</v>
      </c>
      <c r="S2504" s="12" t="s">
        <v>28</v>
      </c>
      <c r="T2504" s="9" t="s">
        <v>45</v>
      </c>
      <c r="U2504" s="9" t="s">
        <v>45</v>
      </c>
      <c r="V2504" s="9" t="s">
        <v>45</v>
      </c>
      <c r="W2504" s="14">
        <v>1</v>
      </c>
    </row>
    <row r="2505" spans="1:23" x14ac:dyDescent="0.25">
      <c r="A2505" s="8">
        <v>5996</v>
      </c>
      <c r="B2505" s="9" t="s">
        <v>9475</v>
      </c>
      <c r="C2505" s="9" t="s">
        <v>22</v>
      </c>
      <c r="D2505" s="9" t="s">
        <v>9476</v>
      </c>
      <c r="E2505" s="18" t="s">
        <v>9477</v>
      </c>
      <c r="F2505" s="9" t="s">
        <v>9478</v>
      </c>
      <c r="G2505" s="12">
        <v>5</v>
      </c>
      <c r="H2505" s="9" t="s">
        <v>25</v>
      </c>
      <c r="I2505" s="9" t="s">
        <v>25</v>
      </c>
      <c r="J2505" s="12">
        <v>1</v>
      </c>
      <c r="K2505" s="13">
        <v>43672</v>
      </c>
      <c r="L2505" s="86">
        <f>(Tabla2[[#This Row],[release_year]]-'VARIANZA Y DES. EST'!$L$11)^2</f>
        <v>14.590890603358293</v>
      </c>
      <c r="M2505" s="12">
        <v>2018</v>
      </c>
      <c r="N2505" s="9" t="s">
        <v>76</v>
      </c>
      <c r="O2505" s="9" t="s">
        <v>9126</v>
      </c>
      <c r="P2505" s="12">
        <v>94</v>
      </c>
      <c r="Q2505" s="12">
        <v>94</v>
      </c>
      <c r="R2505" s="12">
        <v>30.969197769537839</v>
      </c>
      <c r="S2505" s="12" t="s">
        <v>28</v>
      </c>
      <c r="T2505" s="9" t="s">
        <v>3389</v>
      </c>
      <c r="U2505" s="9" t="s">
        <v>514</v>
      </c>
      <c r="V2505" s="9" t="s">
        <v>3389</v>
      </c>
      <c r="W2505" s="14">
        <v>2</v>
      </c>
    </row>
    <row r="2506" spans="1:23" x14ac:dyDescent="0.25">
      <c r="A2506" s="8">
        <v>6022</v>
      </c>
      <c r="B2506" s="9" t="s">
        <v>9479</v>
      </c>
      <c r="C2506" s="9" t="s">
        <v>22</v>
      </c>
      <c r="D2506" s="9" t="s">
        <v>9480</v>
      </c>
      <c r="E2506" s="18" t="s">
        <v>4914</v>
      </c>
      <c r="F2506" s="9" t="s">
        <v>9481</v>
      </c>
      <c r="G2506" s="12">
        <v>12</v>
      </c>
      <c r="H2506" s="9" t="s">
        <v>2696</v>
      </c>
      <c r="I2506" s="9" t="s">
        <v>9482</v>
      </c>
      <c r="J2506" s="12">
        <v>2</v>
      </c>
      <c r="K2506" s="13">
        <v>43139</v>
      </c>
      <c r="L2506" s="86">
        <f>(Tabla2[[#This Row],[release_year]]-'VARIANZA Y DES. EST'!$L$11)^2</f>
        <v>7.9512857435875226</v>
      </c>
      <c r="M2506" s="12">
        <v>2017</v>
      </c>
      <c r="N2506" s="9" t="s">
        <v>1991</v>
      </c>
      <c r="O2506" s="9" t="s">
        <v>9126</v>
      </c>
      <c r="P2506" s="12">
        <v>94</v>
      </c>
      <c r="Q2506" s="12">
        <v>94</v>
      </c>
      <c r="R2506" s="12">
        <v>30.969197769537839</v>
      </c>
      <c r="S2506" s="12" t="s">
        <v>28</v>
      </c>
      <c r="T2506" s="9" t="s">
        <v>2930</v>
      </c>
      <c r="U2506" s="9" t="s">
        <v>38</v>
      </c>
      <c r="V2506" s="9" t="s">
        <v>2930</v>
      </c>
      <c r="W2506" s="14">
        <v>3</v>
      </c>
    </row>
    <row r="2507" spans="1:23" x14ac:dyDescent="0.25">
      <c r="A2507" s="8">
        <v>6030</v>
      </c>
      <c r="B2507" s="9" t="s">
        <v>9483</v>
      </c>
      <c r="C2507" s="9" t="s">
        <v>22</v>
      </c>
      <c r="D2507" s="9" t="s">
        <v>9484</v>
      </c>
      <c r="E2507" s="9" t="s">
        <v>2389</v>
      </c>
      <c r="F2507" s="9" t="s">
        <v>9485</v>
      </c>
      <c r="G2507" s="12">
        <v>9</v>
      </c>
      <c r="H2507" s="9" t="s">
        <v>25</v>
      </c>
      <c r="I2507" s="9" t="s">
        <v>25</v>
      </c>
      <c r="J2507" s="12">
        <v>1</v>
      </c>
      <c r="K2507" s="13">
        <v>43115</v>
      </c>
      <c r="L2507" s="86">
        <f>(Tabla2[[#This Row],[release_year]]-'VARIANZA Y DES. EST'!$L$11)^2</f>
        <v>3.3116808838167522</v>
      </c>
      <c r="M2507" s="12">
        <v>2016</v>
      </c>
      <c r="N2507" s="9" t="s">
        <v>99</v>
      </c>
      <c r="O2507" s="9" t="s">
        <v>9126</v>
      </c>
      <c r="P2507" s="12">
        <v>94</v>
      </c>
      <c r="Q2507" s="12">
        <v>94</v>
      </c>
      <c r="R2507" s="12">
        <v>30.969197769537839</v>
      </c>
      <c r="S2507" s="12" t="s">
        <v>28</v>
      </c>
      <c r="T2507" s="9" t="s">
        <v>7838</v>
      </c>
      <c r="U2507" s="9" t="s">
        <v>45</v>
      </c>
      <c r="V2507" s="9" t="s">
        <v>7838</v>
      </c>
      <c r="W2507" s="14">
        <v>2</v>
      </c>
    </row>
    <row r="2508" spans="1:23" x14ac:dyDescent="0.25">
      <c r="A2508" s="8">
        <v>6053</v>
      </c>
      <c r="B2508" s="9" t="s">
        <v>9486</v>
      </c>
      <c r="C2508" s="9" t="s">
        <v>22</v>
      </c>
      <c r="D2508" s="9" t="s">
        <v>9487</v>
      </c>
      <c r="E2508" s="9" t="s">
        <v>9488</v>
      </c>
      <c r="F2508" s="9" t="s">
        <v>9489</v>
      </c>
      <c r="G2508" s="12">
        <v>8</v>
      </c>
      <c r="H2508" s="9" t="s">
        <v>25</v>
      </c>
      <c r="I2508" s="9" t="s">
        <v>25</v>
      </c>
      <c r="J2508" s="12">
        <v>1</v>
      </c>
      <c r="K2508" s="13">
        <v>43622</v>
      </c>
      <c r="L2508" s="86">
        <f>(Tabla2[[#This Row],[release_year]]-'VARIANZA Y DES. EST'!$L$11)^2</f>
        <v>1.3928663045044412</v>
      </c>
      <c r="M2508" s="12">
        <v>2013</v>
      </c>
      <c r="N2508" s="9" t="s">
        <v>1991</v>
      </c>
      <c r="O2508" s="9" t="s">
        <v>9126</v>
      </c>
      <c r="P2508" s="12">
        <v>94</v>
      </c>
      <c r="Q2508" s="12">
        <v>94</v>
      </c>
      <c r="R2508" s="12">
        <v>30.969197769537839</v>
      </c>
      <c r="S2508" s="12" t="s">
        <v>28</v>
      </c>
      <c r="T2508" s="9" t="s">
        <v>3495</v>
      </c>
      <c r="U2508" s="9" t="s">
        <v>45</v>
      </c>
      <c r="V2508" s="9" t="s">
        <v>3495</v>
      </c>
      <c r="W2508" s="14">
        <v>3</v>
      </c>
    </row>
    <row r="2509" spans="1:23" x14ac:dyDescent="0.25">
      <c r="A2509" s="8">
        <v>6109</v>
      </c>
      <c r="B2509" s="9" t="s">
        <v>9490</v>
      </c>
      <c r="C2509" s="9" t="s">
        <v>22</v>
      </c>
      <c r="D2509" s="10" t="s">
        <v>9491</v>
      </c>
      <c r="E2509" s="19"/>
      <c r="F2509" s="11"/>
      <c r="G2509" s="12">
        <v>0</v>
      </c>
      <c r="H2509" s="9" t="s">
        <v>116</v>
      </c>
      <c r="I2509" s="9" t="s">
        <v>116</v>
      </c>
      <c r="J2509" s="12">
        <v>1</v>
      </c>
      <c r="K2509" s="13">
        <v>43682</v>
      </c>
      <c r="L2509" s="86">
        <f>(Tabla2[[#This Row],[release_year]]-'VARIANZA Y DES. EST'!$L$11)^2</f>
        <v>7.9512857435875226</v>
      </c>
      <c r="M2509" s="12">
        <v>2017</v>
      </c>
      <c r="N2509" s="9" t="s">
        <v>76</v>
      </c>
      <c r="O2509" s="9" t="s">
        <v>9126</v>
      </c>
      <c r="P2509" s="12">
        <v>94</v>
      </c>
      <c r="Q2509" s="12">
        <v>94</v>
      </c>
      <c r="R2509" s="12">
        <v>30.969197769537839</v>
      </c>
      <c r="S2509" s="12" t="s">
        <v>28</v>
      </c>
      <c r="T2509" s="9" t="s">
        <v>859</v>
      </c>
      <c r="U2509" s="9" t="s">
        <v>95</v>
      </c>
      <c r="V2509" s="9" t="s">
        <v>859</v>
      </c>
      <c r="W2509" s="14">
        <v>2</v>
      </c>
    </row>
    <row r="2510" spans="1:23" x14ac:dyDescent="0.25">
      <c r="A2510" s="8">
        <v>6190</v>
      </c>
      <c r="B2510" s="9" t="s">
        <v>9492</v>
      </c>
      <c r="C2510" s="9" t="s">
        <v>22</v>
      </c>
      <c r="D2510" s="9" t="s">
        <v>9493</v>
      </c>
      <c r="E2510" s="18" t="s">
        <v>9494</v>
      </c>
      <c r="F2510" s="9" t="s">
        <v>9495</v>
      </c>
      <c r="G2510" s="12">
        <v>10</v>
      </c>
      <c r="H2510" s="9" t="s">
        <v>25</v>
      </c>
      <c r="I2510" s="9" t="s">
        <v>25</v>
      </c>
      <c r="J2510" s="12">
        <v>1</v>
      </c>
      <c r="K2510" s="16">
        <v>43763</v>
      </c>
      <c r="L2510" s="86">
        <f>(Tabla2[[#This Row],[release_year]]-'VARIANZA Y DES. EST'!$L$11)^2</f>
        <v>23.230495463129063</v>
      </c>
      <c r="M2510" s="12">
        <v>2019</v>
      </c>
      <c r="N2510" s="9" t="s">
        <v>76</v>
      </c>
      <c r="O2510" s="9" t="s">
        <v>9126</v>
      </c>
      <c r="P2510" s="12">
        <v>94</v>
      </c>
      <c r="Q2510" s="12">
        <v>94</v>
      </c>
      <c r="R2510" s="12">
        <v>30.969197769537839</v>
      </c>
      <c r="S2510" s="12" t="s">
        <v>28</v>
      </c>
      <c r="T2510" s="9" t="s">
        <v>4506</v>
      </c>
      <c r="U2510" s="9" t="s">
        <v>514</v>
      </c>
      <c r="V2510" s="9" t="s">
        <v>4506</v>
      </c>
      <c r="W2510" s="14">
        <v>3</v>
      </c>
    </row>
    <row r="2511" spans="1:23" x14ac:dyDescent="0.25">
      <c r="A2511" s="8">
        <v>6226</v>
      </c>
      <c r="B2511" s="9" t="s">
        <v>9496</v>
      </c>
      <c r="C2511" s="9" t="s">
        <v>22</v>
      </c>
      <c r="D2511" s="9" t="s">
        <v>9497</v>
      </c>
      <c r="E2511" s="18" t="s">
        <v>9498</v>
      </c>
      <c r="F2511" s="9" t="s">
        <v>9499</v>
      </c>
      <c r="G2511" s="12">
        <v>14</v>
      </c>
      <c r="H2511" s="9" t="s">
        <v>25</v>
      </c>
      <c r="I2511" s="9" t="s">
        <v>25</v>
      </c>
      <c r="J2511" s="12">
        <v>1</v>
      </c>
      <c r="K2511" s="13">
        <v>43567</v>
      </c>
      <c r="L2511" s="86">
        <f>(Tabla2[[#This Row],[release_year]]-'VARIANZA Y DES. EST'!$L$11)^2</f>
        <v>7.9512857435875226</v>
      </c>
      <c r="M2511" s="12">
        <v>2017</v>
      </c>
      <c r="N2511" s="9" t="s">
        <v>1991</v>
      </c>
      <c r="O2511" s="9" t="s">
        <v>9126</v>
      </c>
      <c r="P2511" s="12">
        <v>94</v>
      </c>
      <c r="Q2511" s="12">
        <v>94</v>
      </c>
      <c r="R2511" s="12">
        <v>30.969197769537839</v>
      </c>
      <c r="S2511" s="12" t="s">
        <v>28</v>
      </c>
      <c r="T2511" s="9" t="s">
        <v>94</v>
      </c>
      <c r="U2511" s="9" t="s">
        <v>95</v>
      </c>
      <c r="V2511" s="9" t="s">
        <v>94</v>
      </c>
      <c r="W2511" s="14">
        <v>3</v>
      </c>
    </row>
    <row r="2512" spans="1:23" x14ac:dyDescent="0.25">
      <c r="A2512" s="8">
        <v>6344</v>
      </c>
      <c r="B2512" s="9" t="s">
        <v>9500</v>
      </c>
      <c r="C2512" s="9" t="s">
        <v>22</v>
      </c>
      <c r="D2512" s="9" t="s">
        <v>9501</v>
      </c>
      <c r="E2512" s="18" t="s">
        <v>7868</v>
      </c>
      <c r="F2512" s="9" t="s">
        <v>9502</v>
      </c>
      <c r="G2512" s="12">
        <v>11</v>
      </c>
      <c r="H2512" s="9" t="s">
        <v>184</v>
      </c>
      <c r="I2512" s="9" t="s">
        <v>3702</v>
      </c>
      <c r="J2512" s="12">
        <v>2</v>
      </c>
      <c r="K2512" s="13">
        <v>44197</v>
      </c>
      <c r="L2512" s="86">
        <f>(Tabla2[[#This Row],[release_year]]-'VARIANZA Y DES. EST'!$L$11)^2</f>
        <v>230.43839826771367</v>
      </c>
      <c r="M2512" s="12">
        <v>1999</v>
      </c>
      <c r="N2512" s="9" t="s">
        <v>43</v>
      </c>
      <c r="O2512" s="9" t="s">
        <v>9126</v>
      </c>
      <c r="P2512" s="12">
        <v>94</v>
      </c>
      <c r="Q2512" s="12">
        <v>94</v>
      </c>
      <c r="R2512" s="12">
        <v>30.969197769537839</v>
      </c>
      <c r="S2512" s="12" t="s">
        <v>28</v>
      </c>
      <c r="T2512" s="9" t="s">
        <v>4567</v>
      </c>
      <c r="U2512" s="9" t="s">
        <v>38</v>
      </c>
      <c r="V2512" s="9" t="s">
        <v>4567</v>
      </c>
      <c r="W2512" s="14">
        <v>2</v>
      </c>
    </row>
    <row r="2513" spans="1:23" x14ac:dyDescent="0.25">
      <c r="A2513" s="8">
        <v>6395</v>
      </c>
      <c r="B2513" s="9" t="s">
        <v>9503</v>
      </c>
      <c r="C2513" s="9" t="s">
        <v>22</v>
      </c>
      <c r="D2513" s="9" t="s">
        <v>9504</v>
      </c>
      <c r="E2513" s="9" t="s">
        <v>9505</v>
      </c>
      <c r="F2513" s="9" t="s">
        <v>9506</v>
      </c>
      <c r="G2513" s="12">
        <v>7</v>
      </c>
      <c r="H2513" s="9" t="s">
        <v>25</v>
      </c>
      <c r="I2513" s="9" t="s">
        <v>25</v>
      </c>
      <c r="J2513" s="12">
        <v>1</v>
      </c>
      <c r="K2513" s="16">
        <v>43063</v>
      </c>
      <c r="L2513" s="86">
        <f>(Tabla2[[#This Row],[release_year]]-'VARIANZA Y DES. EST'!$L$11)^2</f>
        <v>7.9512857435875226</v>
      </c>
      <c r="M2513" s="12">
        <v>2017</v>
      </c>
      <c r="N2513" s="9" t="s">
        <v>76</v>
      </c>
      <c r="O2513" s="9" t="s">
        <v>9126</v>
      </c>
      <c r="P2513" s="12">
        <v>94</v>
      </c>
      <c r="Q2513" s="12">
        <v>94</v>
      </c>
      <c r="R2513" s="12">
        <v>30.969197769537839</v>
      </c>
      <c r="S2513" s="12" t="s">
        <v>28</v>
      </c>
      <c r="T2513" s="9" t="s">
        <v>6410</v>
      </c>
      <c r="U2513" s="9" t="s">
        <v>38</v>
      </c>
      <c r="V2513" s="9" t="s">
        <v>6410</v>
      </c>
      <c r="W2513" s="14">
        <v>2</v>
      </c>
    </row>
    <row r="2514" spans="1:23" x14ac:dyDescent="0.25">
      <c r="A2514" s="8">
        <v>6449</v>
      </c>
      <c r="B2514" s="9" t="s">
        <v>9507</v>
      </c>
      <c r="C2514" s="9" t="s">
        <v>22</v>
      </c>
      <c r="D2514" s="9" t="s">
        <v>9508</v>
      </c>
      <c r="E2514" s="18" t="s">
        <v>9509</v>
      </c>
      <c r="F2514" s="9" t="s">
        <v>9510</v>
      </c>
      <c r="G2514" s="12">
        <v>13</v>
      </c>
      <c r="H2514" s="9" t="s">
        <v>25</v>
      </c>
      <c r="I2514" s="9" t="s">
        <v>25</v>
      </c>
      <c r="J2514" s="12">
        <v>1</v>
      </c>
      <c r="K2514" s="16">
        <v>43792</v>
      </c>
      <c r="L2514" s="86">
        <f>(Tabla2[[#This Row],[release_year]]-'VARIANZA Y DES. EST'!$L$11)^2</f>
        <v>1695.8086719136736</v>
      </c>
      <c r="M2514" s="12">
        <v>1973</v>
      </c>
      <c r="N2514" s="9" t="s">
        <v>49</v>
      </c>
      <c r="O2514" s="9" t="s">
        <v>9126</v>
      </c>
      <c r="P2514" s="12">
        <v>94</v>
      </c>
      <c r="Q2514" s="12">
        <v>94</v>
      </c>
      <c r="R2514" s="12">
        <v>30.969197769537839</v>
      </c>
      <c r="S2514" s="12" t="s">
        <v>28</v>
      </c>
      <c r="T2514" s="9" t="s">
        <v>9511</v>
      </c>
      <c r="U2514" s="9" t="s">
        <v>30</v>
      </c>
      <c r="V2514" s="9" t="s">
        <v>9511</v>
      </c>
      <c r="W2514" s="14">
        <v>2</v>
      </c>
    </row>
    <row r="2515" spans="1:23" x14ac:dyDescent="0.25">
      <c r="A2515" s="8">
        <v>6580</v>
      </c>
      <c r="B2515" s="9" t="s">
        <v>9512</v>
      </c>
      <c r="C2515" s="9" t="s">
        <v>22</v>
      </c>
      <c r="D2515" s="9" t="s">
        <v>9513</v>
      </c>
      <c r="E2515" s="18" t="s">
        <v>1471</v>
      </c>
      <c r="F2515" s="9" t="s">
        <v>9514</v>
      </c>
      <c r="G2515" s="12">
        <v>10</v>
      </c>
      <c r="H2515" s="9" t="s">
        <v>25</v>
      </c>
      <c r="I2515" s="9" t="s">
        <v>25</v>
      </c>
      <c r="J2515" s="12">
        <v>1</v>
      </c>
      <c r="K2515" s="13">
        <v>43905</v>
      </c>
      <c r="L2515" s="86">
        <f>(Tabla2[[#This Row],[release_year]]-'VARIANZA Y DES. EST'!$L$11)^2</f>
        <v>3.3116808838167522</v>
      </c>
      <c r="M2515" s="12">
        <v>2016</v>
      </c>
      <c r="N2515" s="9" t="s">
        <v>43</v>
      </c>
      <c r="O2515" s="9" t="s">
        <v>9126</v>
      </c>
      <c r="P2515" s="12">
        <v>94</v>
      </c>
      <c r="Q2515" s="12">
        <v>94</v>
      </c>
      <c r="R2515" s="12">
        <v>30.969197769537839</v>
      </c>
      <c r="S2515" s="12" t="s">
        <v>28</v>
      </c>
      <c r="T2515" s="9" t="s">
        <v>94</v>
      </c>
      <c r="U2515" s="9" t="s">
        <v>95</v>
      </c>
      <c r="V2515" s="9" t="s">
        <v>94</v>
      </c>
      <c r="W2515" s="14">
        <v>3</v>
      </c>
    </row>
    <row r="2516" spans="1:23" x14ac:dyDescent="0.25">
      <c r="A2516" s="8">
        <v>6601</v>
      </c>
      <c r="B2516" s="9" t="s">
        <v>9515</v>
      </c>
      <c r="C2516" s="9" t="s">
        <v>22</v>
      </c>
      <c r="D2516" s="9" t="s">
        <v>9516</v>
      </c>
      <c r="E2516" s="9" t="s">
        <v>9517</v>
      </c>
      <c r="F2516" s="9" t="s">
        <v>9518</v>
      </c>
      <c r="G2516" s="12">
        <v>8</v>
      </c>
      <c r="H2516" s="9" t="s">
        <v>160</v>
      </c>
      <c r="I2516" s="9" t="s">
        <v>160</v>
      </c>
      <c r="J2516" s="12">
        <v>1</v>
      </c>
      <c r="K2516" s="13">
        <v>44028</v>
      </c>
      <c r="L2516" s="86">
        <f>(Tabla2[[#This Row],[release_year]]-'VARIANZA Y DES. EST'!$L$11)^2</f>
        <v>7.9512857435875226</v>
      </c>
      <c r="M2516" s="12">
        <v>2017</v>
      </c>
      <c r="N2516" s="9" t="s">
        <v>76</v>
      </c>
      <c r="O2516" s="9" t="s">
        <v>9126</v>
      </c>
      <c r="P2516" s="12">
        <v>94</v>
      </c>
      <c r="Q2516" s="12">
        <v>94</v>
      </c>
      <c r="R2516" s="12">
        <v>30.969197769537839</v>
      </c>
      <c r="S2516" s="12" t="s">
        <v>28</v>
      </c>
      <c r="T2516" s="9" t="s">
        <v>4506</v>
      </c>
      <c r="U2516" s="9" t="s">
        <v>514</v>
      </c>
      <c r="V2516" s="9" t="s">
        <v>4506</v>
      </c>
      <c r="W2516" s="14">
        <v>3</v>
      </c>
    </row>
    <row r="2517" spans="1:23" x14ac:dyDescent="0.25">
      <c r="A2517" s="8">
        <v>6630</v>
      </c>
      <c r="B2517" s="9" t="s">
        <v>9519</v>
      </c>
      <c r="C2517" s="9" t="s">
        <v>22</v>
      </c>
      <c r="D2517" s="9" t="s">
        <v>9520</v>
      </c>
      <c r="E2517" s="9" t="s">
        <v>6298</v>
      </c>
      <c r="F2517" s="9" t="s">
        <v>9521</v>
      </c>
      <c r="G2517" s="12">
        <v>6</v>
      </c>
      <c r="H2517" s="9" t="s">
        <v>231</v>
      </c>
      <c r="I2517" s="9" t="s">
        <v>231</v>
      </c>
      <c r="J2517" s="12">
        <v>1</v>
      </c>
      <c r="K2517" s="13">
        <v>43994</v>
      </c>
      <c r="L2517" s="86">
        <f>(Tabla2[[#This Row],[release_year]]-'VARIANZA Y DES. EST'!$L$11)^2</f>
        <v>7.9512857435875226</v>
      </c>
      <c r="M2517" s="12">
        <v>2017</v>
      </c>
      <c r="N2517" s="9" t="s">
        <v>35</v>
      </c>
      <c r="O2517" s="9" t="s">
        <v>9126</v>
      </c>
      <c r="P2517" s="12">
        <v>94</v>
      </c>
      <c r="Q2517" s="12">
        <v>94</v>
      </c>
      <c r="R2517" s="12">
        <v>30.969197769537839</v>
      </c>
      <c r="S2517" s="12" t="s">
        <v>28</v>
      </c>
      <c r="T2517" s="9" t="s">
        <v>3146</v>
      </c>
      <c r="U2517" s="9" t="s">
        <v>38</v>
      </c>
      <c r="V2517" s="9" t="s">
        <v>3146</v>
      </c>
      <c r="W2517" s="14">
        <v>3</v>
      </c>
    </row>
    <row r="2518" spans="1:23" x14ac:dyDescent="0.25">
      <c r="A2518" s="8">
        <v>6637</v>
      </c>
      <c r="B2518" s="9" t="s">
        <v>9522</v>
      </c>
      <c r="C2518" s="9" t="s">
        <v>22</v>
      </c>
      <c r="D2518" s="9" t="s">
        <v>9523</v>
      </c>
      <c r="E2518" s="18" t="s">
        <v>9034</v>
      </c>
      <c r="F2518" s="9" t="s">
        <v>9524</v>
      </c>
      <c r="G2518" s="12">
        <v>10</v>
      </c>
      <c r="H2518" s="9" t="s">
        <v>3799</v>
      </c>
      <c r="I2518" s="9" t="s">
        <v>3799</v>
      </c>
      <c r="J2518" s="12">
        <v>1</v>
      </c>
      <c r="K2518" s="13">
        <v>43313</v>
      </c>
      <c r="L2518" s="86">
        <f>(Tabla2[[#This Row],[release_year]]-'VARIANZA Y DES. EST'!$L$11)^2</f>
        <v>634.04234967000593</v>
      </c>
      <c r="M2518" s="12">
        <v>1989</v>
      </c>
      <c r="N2518" s="9" t="s">
        <v>35</v>
      </c>
      <c r="O2518" s="9" t="s">
        <v>9126</v>
      </c>
      <c r="P2518" s="12">
        <v>94</v>
      </c>
      <c r="Q2518" s="12">
        <v>94</v>
      </c>
      <c r="R2518" s="12">
        <v>30.969197769537839</v>
      </c>
      <c r="S2518" s="12" t="s">
        <v>28</v>
      </c>
      <c r="T2518" s="9" t="s">
        <v>4337</v>
      </c>
      <c r="U2518" s="9" t="s">
        <v>38</v>
      </c>
      <c r="V2518" s="9" t="s">
        <v>4337</v>
      </c>
      <c r="W2518" s="14">
        <v>3</v>
      </c>
    </row>
    <row r="2519" spans="1:23" x14ac:dyDescent="0.25">
      <c r="A2519" s="8">
        <v>6639</v>
      </c>
      <c r="B2519" s="9" t="s">
        <v>9525</v>
      </c>
      <c r="C2519" s="9" t="s">
        <v>22</v>
      </c>
      <c r="D2519" s="9" t="s">
        <v>9526</v>
      </c>
      <c r="E2519" s="18" t="s">
        <v>9527</v>
      </c>
      <c r="F2519" s="9"/>
      <c r="G2519" s="12">
        <v>0</v>
      </c>
      <c r="H2519" s="9" t="s">
        <v>25</v>
      </c>
      <c r="I2519" s="9" t="s">
        <v>25</v>
      </c>
      <c r="J2519" s="12">
        <v>1</v>
      </c>
      <c r="K2519" s="13">
        <v>43115</v>
      </c>
      <c r="L2519" s="86">
        <f>(Tabla2[[#This Row],[release_year]]-'VARIANZA Y DES. EST'!$L$11)^2</f>
        <v>7.9512857435875226</v>
      </c>
      <c r="M2519" s="12">
        <v>2017</v>
      </c>
      <c r="N2519" s="9" t="s">
        <v>82</v>
      </c>
      <c r="O2519" s="9" t="s">
        <v>9126</v>
      </c>
      <c r="P2519" s="12">
        <v>94</v>
      </c>
      <c r="Q2519" s="12">
        <v>94</v>
      </c>
      <c r="R2519" s="12">
        <v>30.969197769537839</v>
      </c>
      <c r="S2519" s="12" t="s">
        <v>28</v>
      </c>
      <c r="T2519" s="9" t="s">
        <v>57</v>
      </c>
      <c r="U2519" s="9" t="s">
        <v>57</v>
      </c>
      <c r="V2519" s="9" t="s">
        <v>57</v>
      </c>
      <c r="W2519" s="14">
        <v>1</v>
      </c>
    </row>
    <row r="2520" spans="1:23" x14ac:dyDescent="0.25">
      <c r="A2520" s="8">
        <v>6690</v>
      </c>
      <c r="B2520" s="9" t="s">
        <v>9528</v>
      </c>
      <c r="C2520" s="9" t="s">
        <v>22</v>
      </c>
      <c r="D2520" s="9" t="s">
        <v>9529</v>
      </c>
      <c r="E2520" s="9" t="s">
        <v>9530</v>
      </c>
      <c r="F2520" s="9" t="s">
        <v>9531</v>
      </c>
      <c r="G2520" s="12">
        <v>10</v>
      </c>
      <c r="H2520" s="9" t="s">
        <v>279</v>
      </c>
      <c r="I2520" s="9" t="s">
        <v>279</v>
      </c>
      <c r="J2520" s="12">
        <v>1</v>
      </c>
      <c r="K2520" s="13">
        <v>43132</v>
      </c>
      <c r="L2520" s="86">
        <f>(Tabla2[[#This Row],[release_year]]-'VARIANZA Y DES. EST'!$L$11)^2</f>
        <v>3.3116808838167522</v>
      </c>
      <c r="M2520" s="12">
        <v>2016</v>
      </c>
      <c r="N2520" s="9" t="s">
        <v>76</v>
      </c>
      <c r="O2520" s="9" t="s">
        <v>9126</v>
      </c>
      <c r="P2520" s="12">
        <v>94</v>
      </c>
      <c r="Q2520" s="12">
        <v>94</v>
      </c>
      <c r="R2520" s="12">
        <v>30.969197769537839</v>
      </c>
      <c r="S2520" s="12" t="s">
        <v>28</v>
      </c>
      <c r="T2520" s="9" t="s">
        <v>8706</v>
      </c>
      <c r="U2520" s="9" t="s">
        <v>45</v>
      </c>
      <c r="V2520" s="9" t="s">
        <v>8706</v>
      </c>
      <c r="W2520" s="14">
        <v>3</v>
      </c>
    </row>
    <row r="2521" spans="1:23" x14ac:dyDescent="0.25">
      <c r="A2521" s="8">
        <v>6741</v>
      </c>
      <c r="B2521" s="9" t="s">
        <v>9532</v>
      </c>
      <c r="C2521" s="9" t="s">
        <v>22</v>
      </c>
      <c r="D2521" s="9" t="s">
        <v>9533</v>
      </c>
      <c r="E2521" s="18" t="s">
        <v>9534</v>
      </c>
      <c r="F2521" s="9" t="s">
        <v>9535</v>
      </c>
      <c r="G2521" s="12">
        <v>7</v>
      </c>
      <c r="H2521" s="9" t="s">
        <v>116</v>
      </c>
      <c r="I2521" s="9" t="s">
        <v>116</v>
      </c>
      <c r="J2521" s="12">
        <v>1</v>
      </c>
      <c r="K2521" s="13">
        <v>43622</v>
      </c>
      <c r="L2521" s="86">
        <f>(Tabla2[[#This Row],[release_year]]-'VARIANZA Y DES. EST'!$L$11)^2</f>
        <v>7.9512857435875226</v>
      </c>
      <c r="M2521" s="12">
        <v>2017</v>
      </c>
      <c r="N2521" s="9" t="s">
        <v>76</v>
      </c>
      <c r="O2521" s="9" t="s">
        <v>9126</v>
      </c>
      <c r="P2521" s="12">
        <v>94</v>
      </c>
      <c r="Q2521" s="12">
        <v>94</v>
      </c>
      <c r="R2521" s="12">
        <v>30.969197769537839</v>
      </c>
      <c r="S2521" s="12" t="s">
        <v>28</v>
      </c>
      <c r="T2521" s="9" t="s">
        <v>859</v>
      </c>
      <c r="U2521" s="9" t="s">
        <v>95</v>
      </c>
      <c r="V2521" s="9" t="s">
        <v>859</v>
      </c>
      <c r="W2521" s="14">
        <v>2</v>
      </c>
    </row>
    <row r="2522" spans="1:23" x14ac:dyDescent="0.25">
      <c r="A2522" s="8">
        <v>6752</v>
      </c>
      <c r="B2522" s="9" t="s">
        <v>9536</v>
      </c>
      <c r="C2522" s="9" t="s">
        <v>22</v>
      </c>
      <c r="D2522" s="9" t="s">
        <v>9537</v>
      </c>
      <c r="E2522" s="18" t="s">
        <v>9538</v>
      </c>
      <c r="F2522" s="9" t="s">
        <v>9539</v>
      </c>
      <c r="G2522" s="12">
        <v>1</v>
      </c>
      <c r="H2522" s="9" t="s">
        <v>25</v>
      </c>
      <c r="I2522" s="9" t="s">
        <v>25</v>
      </c>
      <c r="J2522" s="12">
        <v>1</v>
      </c>
      <c r="K2522" s="13">
        <v>43405</v>
      </c>
      <c r="L2522" s="86">
        <f>(Tabla2[[#This Row],[release_year]]-'VARIANZA Y DES. EST'!$L$11)^2</f>
        <v>7.9512857435875226</v>
      </c>
      <c r="M2522" s="12">
        <v>2017</v>
      </c>
      <c r="N2522" s="9" t="s">
        <v>76</v>
      </c>
      <c r="O2522" s="9" t="s">
        <v>9126</v>
      </c>
      <c r="P2522" s="12">
        <v>94</v>
      </c>
      <c r="Q2522" s="12">
        <v>94</v>
      </c>
      <c r="R2522" s="12">
        <v>30.969197769537839</v>
      </c>
      <c r="S2522" s="12" t="s">
        <v>28</v>
      </c>
      <c r="T2522" s="9" t="s">
        <v>57</v>
      </c>
      <c r="U2522" s="9" t="s">
        <v>57</v>
      </c>
      <c r="V2522" s="9" t="s">
        <v>57</v>
      </c>
      <c r="W2522" s="14">
        <v>1</v>
      </c>
    </row>
    <row r="2523" spans="1:23" x14ac:dyDescent="0.25">
      <c r="A2523" s="8">
        <v>6953</v>
      </c>
      <c r="B2523" s="9" t="s">
        <v>9540</v>
      </c>
      <c r="C2523" s="9" t="s">
        <v>22</v>
      </c>
      <c r="D2523" s="9" t="s">
        <v>9541</v>
      </c>
      <c r="E2523" s="18" t="s">
        <v>9542</v>
      </c>
      <c r="F2523" s="9" t="s">
        <v>9543</v>
      </c>
      <c r="G2523" s="12">
        <v>5</v>
      </c>
      <c r="H2523" s="9" t="s">
        <v>25</v>
      </c>
      <c r="I2523" s="9" t="s">
        <v>6569</v>
      </c>
      <c r="J2523" s="12">
        <v>2</v>
      </c>
      <c r="K2523" s="13">
        <v>43556</v>
      </c>
      <c r="L2523" s="86">
        <f>(Tabla2[[#This Row],[release_year]]-'VARIANZA Y DES. EST'!$L$11)^2</f>
        <v>3.3116808838167522</v>
      </c>
      <c r="M2523" s="12">
        <v>2016</v>
      </c>
      <c r="N2523" s="9" t="s">
        <v>99</v>
      </c>
      <c r="O2523" s="9" t="s">
        <v>9126</v>
      </c>
      <c r="P2523" s="12">
        <v>94</v>
      </c>
      <c r="Q2523" s="12">
        <v>94</v>
      </c>
      <c r="R2523" s="12">
        <v>30.969197769537839</v>
      </c>
      <c r="S2523" s="12" t="s">
        <v>28</v>
      </c>
      <c r="T2523" s="9" t="s">
        <v>30</v>
      </c>
      <c r="U2523" s="9" t="s">
        <v>30</v>
      </c>
      <c r="V2523" s="9" t="s">
        <v>30</v>
      </c>
      <c r="W2523" s="14">
        <v>1</v>
      </c>
    </row>
    <row r="2524" spans="1:23" x14ac:dyDescent="0.25">
      <c r="A2524" s="8">
        <v>7016</v>
      </c>
      <c r="B2524" s="9" t="s">
        <v>9544</v>
      </c>
      <c r="C2524" s="9" t="s">
        <v>22</v>
      </c>
      <c r="D2524" s="9" t="s">
        <v>9545</v>
      </c>
      <c r="E2524" s="9" t="s">
        <v>9546</v>
      </c>
      <c r="F2524" s="9" t="s">
        <v>9547</v>
      </c>
      <c r="G2524" s="12">
        <v>11</v>
      </c>
      <c r="H2524" s="9" t="s">
        <v>25</v>
      </c>
      <c r="I2524" s="9" t="s">
        <v>25</v>
      </c>
      <c r="J2524" s="12">
        <v>1</v>
      </c>
      <c r="K2524" s="13">
        <v>43770</v>
      </c>
      <c r="L2524" s="86">
        <f>(Tabla2[[#This Row],[release_year]]-'VARIANZA Y DES. EST'!$L$11)^2</f>
        <v>295.1591885481721</v>
      </c>
      <c r="M2524" s="12">
        <v>1997</v>
      </c>
      <c r="N2524" s="9" t="s">
        <v>1991</v>
      </c>
      <c r="O2524" s="9" t="s">
        <v>9126</v>
      </c>
      <c r="P2524" s="12">
        <v>94</v>
      </c>
      <c r="Q2524" s="12">
        <v>94</v>
      </c>
      <c r="R2524" s="12">
        <v>30.969197769537839</v>
      </c>
      <c r="S2524" s="12" t="s">
        <v>28</v>
      </c>
      <c r="T2524" s="9" t="s">
        <v>95</v>
      </c>
      <c r="U2524" s="9" t="s">
        <v>95</v>
      </c>
      <c r="V2524" s="9" t="s">
        <v>95</v>
      </c>
      <c r="W2524" s="14">
        <v>1</v>
      </c>
    </row>
    <row r="2525" spans="1:23" x14ac:dyDescent="0.25">
      <c r="A2525" s="8">
        <v>7119</v>
      </c>
      <c r="B2525" s="9" t="s">
        <v>9548</v>
      </c>
      <c r="C2525" s="9" t="s">
        <v>22</v>
      </c>
      <c r="D2525" s="9" t="s">
        <v>9549</v>
      </c>
      <c r="E2525" s="18" t="s">
        <v>5810</v>
      </c>
      <c r="F2525" s="9" t="s">
        <v>9550</v>
      </c>
      <c r="G2525" s="12">
        <v>8</v>
      </c>
      <c r="H2525" s="9" t="s">
        <v>518</v>
      </c>
      <c r="I2525" s="9" t="s">
        <v>518</v>
      </c>
      <c r="J2525" s="12">
        <v>1</v>
      </c>
      <c r="K2525" s="13">
        <v>43239</v>
      </c>
      <c r="L2525" s="86">
        <f>(Tabla2[[#This Row],[release_year]]-'VARIANZA Y DES. EST'!$L$11)^2</f>
        <v>4.7532614447336705</v>
      </c>
      <c r="M2525" s="12">
        <v>2012</v>
      </c>
      <c r="N2525" s="9" t="s">
        <v>35</v>
      </c>
      <c r="O2525" s="9" t="s">
        <v>9126</v>
      </c>
      <c r="P2525" s="12">
        <v>94</v>
      </c>
      <c r="Q2525" s="12">
        <v>94</v>
      </c>
      <c r="R2525" s="12">
        <v>30.969197769537839</v>
      </c>
      <c r="S2525" s="12" t="s">
        <v>28</v>
      </c>
      <c r="T2525" s="9" t="s">
        <v>118</v>
      </c>
      <c r="U2525" s="9" t="s">
        <v>45</v>
      </c>
      <c r="V2525" s="9" t="s">
        <v>118</v>
      </c>
      <c r="W2525" s="14">
        <v>3</v>
      </c>
    </row>
    <row r="2526" spans="1:23" x14ac:dyDescent="0.25">
      <c r="A2526" s="8">
        <v>7153</v>
      </c>
      <c r="B2526" s="9" t="s">
        <v>9551</v>
      </c>
      <c r="C2526" s="9" t="s">
        <v>22</v>
      </c>
      <c r="D2526" s="9" t="s">
        <v>9552</v>
      </c>
      <c r="E2526" s="9" t="s">
        <v>6531</v>
      </c>
      <c r="F2526" s="9" t="s">
        <v>9553</v>
      </c>
      <c r="G2526" s="12">
        <v>10</v>
      </c>
      <c r="H2526" s="9" t="s">
        <v>184</v>
      </c>
      <c r="I2526" s="9" t="s">
        <v>9554</v>
      </c>
      <c r="J2526" s="12">
        <v>3</v>
      </c>
      <c r="K2526" s="13">
        <v>43709</v>
      </c>
      <c r="L2526" s="86">
        <f>(Tabla2[[#This Row],[release_year]]-'VARIANZA Y DES. EST'!$L$11)^2</f>
        <v>84.276027426338274</v>
      </c>
      <c r="M2526" s="12">
        <v>2005</v>
      </c>
      <c r="N2526" s="9" t="s">
        <v>43</v>
      </c>
      <c r="O2526" s="9" t="s">
        <v>9126</v>
      </c>
      <c r="P2526" s="12">
        <v>94</v>
      </c>
      <c r="Q2526" s="12">
        <v>94</v>
      </c>
      <c r="R2526" s="12">
        <v>30.969197769537839</v>
      </c>
      <c r="S2526" s="12" t="s">
        <v>28</v>
      </c>
      <c r="T2526" s="9" t="s">
        <v>3577</v>
      </c>
      <c r="U2526" s="9" t="s">
        <v>95</v>
      </c>
      <c r="V2526" s="9" t="s">
        <v>3577</v>
      </c>
      <c r="W2526" s="14">
        <v>2</v>
      </c>
    </row>
    <row r="2527" spans="1:23" x14ac:dyDescent="0.25">
      <c r="A2527" s="8">
        <v>7307</v>
      </c>
      <c r="B2527" s="9" t="s">
        <v>9555</v>
      </c>
      <c r="C2527" s="9" t="s">
        <v>22</v>
      </c>
      <c r="D2527" s="9" t="s">
        <v>9556</v>
      </c>
      <c r="E2527" s="18" t="s">
        <v>9557</v>
      </c>
      <c r="F2527" s="9" t="s">
        <v>9558</v>
      </c>
      <c r="G2527" s="12">
        <v>11</v>
      </c>
      <c r="H2527" s="9" t="s">
        <v>25</v>
      </c>
      <c r="I2527" s="9" t="s">
        <v>25</v>
      </c>
      <c r="J2527" s="12">
        <v>1</v>
      </c>
      <c r="K2527" s="13">
        <v>42406</v>
      </c>
      <c r="L2527" s="86">
        <f>(Tabla2[[#This Row],[release_year]]-'VARIANZA Y DES. EST'!$L$11)^2</f>
        <v>0.67207602404598188</v>
      </c>
      <c r="M2527" s="12">
        <v>2015</v>
      </c>
      <c r="N2527" s="9" t="s">
        <v>1991</v>
      </c>
      <c r="O2527" s="9" t="s">
        <v>9126</v>
      </c>
      <c r="P2527" s="12">
        <v>94</v>
      </c>
      <c r="Q2527" s="12">
        <v>94</v>
      </c>
      <c r="R2527" s="12">
        <v>30.969197769537839</v>
      </c>
      <c r="S2527" s="12" t="s">
        <v>28</v>
      </c>
      <c r="T2527" s="9" t="s">
        <v>2709</v>
      </c>
      <c r="U2527" s="9" t="s">
        <v>45</v>
      </c>
      <c r="V2527" s="9" t="s">
        <v>2709</v>
      </c>
      <c r="W2527" s="14">
        <v>2</v>
      </c>
    </row>
    <row r="2528" spans="1:23" x14ac:dyDescent="0.25">
      <c r="A2528" s="8">
        <v>7408</v>
      </c>
      <c r="B2528" s="9" t="s">
        <v>9559</v>
      </c>
      <c r="C2528" s="9" t="s">
        <v>22</v>
      </c>
      <c r="D2528" s="9" t="s">
        <v>9560</v>
      </c>
      <c r="E2528" s="18" t="s">
        <v>9561</v>
      </c>
      <c r="F2528" s="9" t="s">
        <v>9562</v>
      </c>
      <c r="G2528" s="12">
        <v>6</v>
      </c>
      <c r="H2528" s="9" t="s">
        <v>518</v>
      </c>
      <c r="I2528" s="9" t="s">
        <v>518</v>
      </c>
      <c r="J2528" s="12">
        <v>1</v>
      </c>
      <c r="K2528" s="13">
        <v>42767</v>
      </c>
      <c r="L2528" s="86">
        <f>(Tabla2[[#This Row],[release_year]]-'VARIANZA Y DES. EST'!$L$11)^2</f>
        <v>3.3116808838167522</v>
      </c>
      <c r="M2528" s="12">
        <v>2016</v>
      </c>
      <c r="N2528" s="9" t="s">
        <v>76</v>
      </c>
      <c r="O2528" s="9" t="s">
        <v>9126</v>
      </c>
      <c r="P2528" s="12">
        <v>94</v>
      </c>
      <c r="Q2528" s="12">
        <v>94</v>
      </c>
      <c r="R2528" s="12">
        <v>30.969197769537839</v>
      </c>
      <c r="S2528" s="12" t="s">
        <v>28</v>
      </c>
      <c r="T2528" s="9" t="s">
        <v>118</v>
      </c>
      <c r="U2528" s="9" t="s">
        <v>45</v>
      </c>
      <c r="V2528" s="9" t="s">
        <v>118</v>
      </c>
      <c r="W2528" s="14">
        <v>3</v>
      </c>
    </row>
    <row r="2529" spans="1:23" x14ac:dyDescent="0.25">
      <c r="A2529" s="8">
        <v>7433</v>
      </c>
      <c r="B2529" s="9" t="s">
        <v>9563</v>
      </c>
      <c r="C2529" s="9" t="s">
        <v>22</v>
      </c>
      <c r="D2529" s="9" t="s">
        <v>9564</v>
      </c>
      <c r="E2529" s="18" t="s">
        <v>9565</v>
      </c>
      <c r="F2529" s="9" t="s">
        <v>9566</v>
      </c>
      <c r="G2529" s="12">
        <v>9</v>
      </c>
      <c r="H2529" s="9" t="s">
        <v>160</v>
      </c>
      <c r="I2529" s="9" t="s">
        <v>160</v>
      </c>
      <c r="J2529" s="12">
        <v>1</v>
      </c>
      <c r="K2529" s="13">
        <v>43168</v>
      </c>
      <c r="L2529" s="86">
        <f>(Tabla2[[#This Row],[release_year]]-'VARIANZA Y DES. EST'!$L$11)^2</f>
        <v>7.9512857435875226</v>
      </c>
      <c r="M2529" s="12">
        <v>2017</v>
      </c>
      <c r="N2529" s="9" t="s">
        <v>82</v>
      </c>
      <c r="O2529" s="9" t="s">
        <v>9126</v>
      </c>
      <c r="P2529" s="12">
        <v>94</v>
      </c>
      <c r="Q2529" s="12">
        <v>94</v>
      </c>
      <c r="R2529" s="12">
        <v>30.969197769537839</v>
      </c>
      <c r="S2529" s="12" t="s">
        <v>28</v>
      </c>
      <c r="T2529" s="9" t="s">
        <v>45</v>
      </c>
      <c r="U2529" s="9" t="s">
        <v>45</v>
      </c>
      <c r="V2529" s="9" t="s">
        <v>45</v>
      </c>
      <c r="W2529" s="14">
        <v>1</v>
      </c>
    </row>
    <row r="2530" spans="1:23" x14ac:dyDescent="0.25">
      <c r="A2530" s="8">
        <v>7470</v>
      </c>
      <c r="B2530" s="9" t="s">
        <v>9567</v>
      </c>
      <c r="C2530" s="9" t="s">
        <v>22</v>
      </c>
      <c r="D2530" s="9" t="s">
        <v>9568</v>
      </c>
      <c r="E2530" s="18" t="s">
        <v>9569</v>
      </c>
      <c r="F2530" s="9" t="s">
        <v>9570</v>
      </c>
      <c r="G2530" s="12">
        <v>1</v>
      </c>
      <c r="H2530" s="9" t="s">
        <v>25</v>
      </c>
      <c r="I2530" s="9" t="s">
        <v>25</v>
      </c>
      <c r="J2530" s="12">
        <v>1</v>
      </c>
      <c r="K2530" s="13">
        <v>42742</v>
      </c>
      <c r="L2530" s="86">
        <f>(Tabla2[[#This Row],[release_year]]-'VARIANZA Y DES. EST'!$L$11)^2</f>
        <v>0.67207602404598188</v>
      </c>
      <c r="M2530" s="12">
        <v>2015</v>
      </c>
      <c r="N2530" s="9" t="s">
        <v>76</v>
      </c>
      <c r="O2530" s="9" t="s">
        <v>9126</v>
      </c>
      <c r="P2530" s="12">
        <v>94</v>
      </c>
      <c r="Q2530" s="12">
        <v>94</v>
      </c>
      <c r="R2530" s="12">
        <v>30.969197769537839</v>
      </c>
      <c r="S2530" s="12" t="s">
        <v>28</v>
      </c>
      <c r="T2530" s="9" t="s">
        <v>576</v>
      </c>
      <c r="U2530" s="9" t="s">
        <v>57</v>
      </c>
      <c r="V2530" s="9" t="s">
        <v>576</v>
      </c>
      <c r="W2530" s="14">
        <v>2</v>
      </c>
    </row>
    <row r="2531" spans="1:23" x14ac:dyDescent="0.25">
      <c r="A2531" s="8">
        <v>7516</v>
      </c>
      <c r="B2531" s="9" t="s">
        <v>9571</v>
      </c>
      <c r="C2531" s="9" t="s">
        <v>22</v>
      </c>
      <c r="D2531" s="9" t="s">
        <v>9572</v>
      </c>
      <c r="E2531" s="9" t="s">
        <v>9573</v>
      </c>
      <c r="F2531" s="9" t="s">
        <v>9574</v>
      </c>
      <c r="G2531" s="12">
        <v>39</v>
      </c>
      <c r="H2531" s="9" t="s">
        <v>25</v>
      </c>
      <c r="I2531" s="9" t="s">
        <v>25</v>
      </c>
      <c r="J2531" s="12">
        <v>1</v>
      </c>
      <c r="K2531" s="13">
        <v>43564</v>
      </c>
      <c r="L2531" s="86">
        <f>(Tabla2[[#This Row],[release_year]]-'VARIANZA Y DES. EST'!$L$11)^2</f>
        <v>1.3928663045044412</v>
      </c>
      <c r="M2531" s="12">
        <v>2013</v>
      </c>
      <c r="N2531" s="9" t="s">
        <v>1991</v>
      </c>
      <c r="O2531" s="9" t="s">
        <v>9126</v>
      </c>
      <c r="P2531" s="12">
        <v>94</v>
      </c>
      <c r="Q2531" s="12">
        <v>94</v>
      </c>
      <c r="R2531" s="12">
        <v>30.969197769537839</v>
      </c>
      <c r="S2531" s="12" t="s">
        <v>28</v>
      </c>
      <c r="T2531" s="9" t="s">
        <v>95</v>
      </c>
      <c r="U2531" s="9" t="s">
        <v>95</v>
      </c>
      <c r="V2531" s="9" t="s">
        <v>95</v>
      </c>
      <c r="W2531" s="14">
        <v>1</v>
      </c>
    </row>
    <row r="2532" spans="1:23" x14ac:dyDescent="0.25">
      <c r="A2532" s="8">
        <v>7860</v>
      </c>
      <c r="B2532" s="9" t="s">
        <v>9575</v>
      </c>
      <c r="C2532" s="9" t="s">
        <v>22</v>
      </c>
      <c r="D2532" s="9" t="s">
        <v>9576</v>
      </c>
      <c r="E2532" s="18" t="s">
        <v>9577</v>
      </c>
      <c r="F2532" s="9" t="s">
        <v>9578</v>
      </c>
      <c r="G2532" s="12">
        <v>14</v>
      </c>
      <c r="H2532" s="9" t="s">
        <v>25</v>
      </c>
      <c r="I2532" s="9" t="s">
        <v>25</v>
      </c>
      <c r="J2532" s="12">
        <v>1</v>
      </c>
      <c r="K2532" s="13">
        <v>43004</v>
      </c>
      <c r="L2532" s="86">
        <f>(Tabla2[[#This Row],[release_year]]-'VARIANZA Y DES. EST'!$L$11)^2</f>
        <v>3.3116808838167522</v>
      </c>
      <c r="M2532" s="12">
        <v>2016</v>
      </c>
      <c r="N2532" s="9" t="s">
        <v>76</v>
      </c>
      <c r="O2532" s="9" t="s">
        <v>9126</v>
      </c>
      <c r="P2532" s="12">
        <v>94</v>
      </c>
      <c r="Q2532" s="12">
        <v>94</v>
      </c>
      <c r="R2532" s="12">
        <v>30.969197769537839</v>
      </c>
      <c r="S2532" s="12" t="s">
        <v>28</v>
      </c>
      <c r="T2532" s="9" t="s">
        <v>57</v>
      </c>
      <c r="U2532" s="9" t="s">
        <v>57</v>
      </c>
      <c r="V2532" s="9" t="s">
        <v>57</v>
      </c>
      <c r="W2532" s="14">
        <v>1</v>
      </c>
    </row>
    <row r="2533" spans="1:23" x14ac:dyDescent="0.25">
      <c r="A2533" s="8">
        <v>7917</v>
      </c>
      <c r="B2533" s="9" t="s">
        <v>9579</v>
      </c>
      <c r="C2533" s="9" t="s">
        <v>22</v>
      </c>
      <c r="D2533" s="9" t="s">
        <v>9580</v>
      </c>
      <c r="E2533" s="18" t="s">
        <v>9581</v>
      </c>
      <c r="F2533" s="9" t="s">
        <v>9582</v>
      </c>
      <c r="G2533" s="12">
        <v>10</v>
      </c>
      <c r="H2533" s="9" t="s">
        <v>160</v>
      </c>
      <c r="I2533" s="9" t="s">
        <v>160</v>
      </c>
      <c r="J2533" s="12">
        <v>1</v>
      </c>
      <c r="K2533" s="13">
        <v>42969</v>
      </c>
      <c r="L2533" s="86">
        <f>(Tabla2[[#This Row],[release_year]]-'VARIANZA Y DES. EST'!$L$11)^2</f>
        <v>3.3116808838167522</v>
      </c>
      <c r="M2533" s="12">
        <v>2016</v>
      </c>
      <c r="N2533" s="9" t="s">
        <v>35</v>
      </c>
      <c r="O2533" s="9" t="s">
        <v>9126</v>
      </c>
      <c r="P2533" s="12">
        <v>94</v>
      </c>
      <c r="Q2533" s="12">
        <v>94</v>
      </c>
      <c r="R2533" s="12">
        <v>30.969197769537839</v>
      </c>
      <c r="S2533" s="12" t="s">
        <v>28</v>
      </c>
      <c r="T2533" s="9" t="s">
        <v>9583</v>
      </c>
      <c r="U2533" s="9" t="s">
        <v>95</v>
      </c>
      <c r="V2533" s="9" t="s">
        <v>9583</v>
      </c>
      <c r="W2533" s="14">
        <v>2</v>
      </c>
    </row>
    <row r="2534" spans="1:23" x14ac:dyDescent="0.25">
      <c r="A2534" s="8">
        <v>8019</v>
      </c>
      <c r="B2534" s="9" t="s">
        <v>9584</v>
      </c>
      <c r="C2534" s="9" t="s">
        <v>22</v>
      </c>
      <c r="D2534" s="9" t="s">
        <v>9585</v>
      </c>
      <c r="E2534" s="9" t="s">
        <v>9586</v>
      </c>
      <c r="F2534" s="9" t="s">
        <v>9587</v>
      </c>
      <c r="G2534" s="12">
        <v>8</v>
      </c>
      <c r="H2534" s="9" t="s">
        <v>160</v>
      </c>
      <c r="I2534" s="9" t="s">
        <v>9588</v>
      </c>
      <c r="J2534" s="12">
        <v>3</v>
      </c>
      <c r="K2534" s="16">
        <v>43812</v>
      </c>
      <c r="L2534" s="86">
        <f>(Tabla2[[#This Row],[release_year]]-'VARIANZA Y DES. EST'!$L$11)^2</f>
        <v>4.7532614447336705</v>
      </c>
      <c r="M2534" s="12">
        <v>2012</v>
      </c>
      <c r="N2534" s="9" t="s">
        <v>1991</v>
      </c>
      <c r="O2534" s="9" t="s">
        <v>9126</v>
      </c>
      <c r="P2534" s="12">
        <v>94</v>
      </c>
      <c r="Q2534" s="12">
        <v>94</v>
      </c>
      <c r="R2534" s="12">
        <v>30.969197769537839</v>
      </c>
      <c r="S2534" s="12" t="s">
        <v>28</v>
      </c>
      <c r="T2534" s="9" t="s">
        <v>514</v>
      </c>
      <c r="U2534" s="9" t="s">
        <v>514</v>
      </c>
      <c r="V2534" s="9" t="s">
        <v>514</v>
      </c>
      <c r="W2534" s="14">
        <v>1</v>
      </c>
    </row>
    <row r="2535" spans="1:23" x14ac:dyDescent="0.25">
      <c r="A2535" s="8">
        <v>8036</v>
      </c>
      <c r="B2535" s="9" t="s">
        <v>9589</v>
      </c>
      <c r="C2535" s="9" t="s">
        <v>22</v>
      </c>
      <c r="D2535" s="9" t="s">
        <v>9590</v>
      </c>
      <c r="E2535" s="18" t="s">
        <v>9591</v>
      </c>
      <c r="F2535" s="9" t="s">
        <v>9592</v>
      </c>
      <c r="G2535" s="12">
        <v>10</v>
      </c>
      <c r="H2535" s="9" t="s">
        <v>25</v>
      </c>
      <c r="I2535" s="9" t="s">
        <v>25</v>
      </c>
      <c r="J2535" s="12">
        <v>1</v>
      </c>
      <c r="K2535" s="13">
        <v>43481</v>
      </c>
      <c r="L2535" s="86">
        <f>(Tabla2[[#This Row],[release_year]]-'VARIANZA Y DES. EST'!$L$11)^2</f>
        <v>17.47405172519213</v>
      </c>
      <c r="M2535" s="12">
        <v>2010</v>
      </c>
      <c r="N2535" s="9" t="s">
        <v>43</v>
      </c>
      <c r="O2535" s="9" t="s">
        <v>9126</v>
      </c>
      <c r="P2535" s="12">
        <v>94</v>
      </c>
      <c r="Q2535" s="12">
        <v>94</v>
      </c>
      <c r="R2535" s="12">
        <v>30.969197769537839</v>
      </c>
      <c r="S2535" s="12" t="s">
        <v>28</v>
      </c>
      <c r="T2535" s="9" t="s">
        <v>2252</v>
      </c>
      <c r="U2535" s="9" t="s">
        <v>38</v>
      </c>
      <c r="V2535" s="9" t="s">
        <v>2252</v>
      </c>
      <c r="W2535" s="14">
        <v>2</v>
      </c>
    </row>
    <row r="2536" spans="1:23" x14ac:dyDescent="0.25">
      <c r="A2536" s="8">
        <v>8051</v>
      </c>
      <c r="B2536" s="9" t="s">
        <v>9593</v>
      </c>
      <c r="C2536" s="9" t="s">
        <v>22</v>
      </c>
      <c r="D2536" s="9" t="s">
        <v>9594</v>
      </c>
      <c r="E2536" s="18" t="s">
        <v>9595</v>
      </c>
      <c r="F2536" s="9" t="s">
        <v>9596</v>
      </c>
      <c r="G2536" s="12">
        <v>16</v>
      </c>
      <c r="H2536" s="9" t="s">
        <v>468</v>
      </c>
      <c r="I2536" s="9" t="s">
        <v>468</v>
      </c>
      <c r="J2536" s="12">
        <v>1</v>
      </c>
      <c r="K2536" s="13">
        <v>43344</v>
      </c>
      <c r="L2536" s="86">
        <f>(Tabla2[[#This Row],[release_year]]-'VARIANZA Y DES. EST'!$L$11)^2</f>
        <v>537.32155938954747</v>
      </c>
      <c r="M2536" s="12">
        <v>1991</v>
      </c>
      <c r="N2536" s="9" t="s">
        <v>842</v>
      </c>
      <c r="O2536" s="9" t="s">
        <v>9126</v>
      </c>
      <c r="P2536" s="12">
        <v>94</v>
      </c>
      <c r="Q2536" s="12">
        <v>94</v>
      </c>
      <c r="R2536" s="12">
        <v>30.969197769537839</v>
      </c>
      <c r="S2536" s="12" t="s">
        <v>28</v>
      </c>
      <c r="T2536" s="9" t="s">
        <v>4290</v>
      </c>
      <c r="U2536" s="9" t="s">
        <v>95</v>
      </c>
      <c r="V2536" s="9" t="s">
        <v>4290</v>
      </c>
      <c r="W2536" s="14">
        <v>3</v>
      </c>
    </row>
    <row r="2537" spans="1:23" x14ac:dyDescent="0.25">
      <c r="A2537" s="8">
        <v>8061</v>
      </c>
      <c r="B2537" s="9" t="s">
        <v>9597</v>
      </c>
      <c r="C2537" s="9" t="s">
        <v>22</v>
      </c>
      <c r="D2537" s="9" t="s">
        <v>9598</v>
      </c>
      <c r="E2537" s="9" t="s">
        <v>9599</v>
      </c>
      <c r="F2537" s="9" t="s">
        <v>9600</v>
      </c>
      <c r="G2537" s="12">
        <v>10</v>
      </c>
      <c r="H2537" s="9" t="s">
        <v>25</v>
      </c>
      <c r="I2537" s="9" t="s">
        <v>25</v>
      </c>
      <c r="J2537" s="12">
        <v>1</v>
      </c>
      <c r="K2537" s="13">
        <v>43647</v>
      </c>
      <c r="L2537" s="86">
        <f>(Tabla2[[#This Row],[release_year]]-'VARIANZA Y DES. EST'!$L$11)^2</f>
        <v>23.230495463129063</v>
      </c>
      <c r="M2537" s="12">
        <v>2019</v>
      </c>
      <c r="N2537" s="9" t="s">
        <v>76</v>
      </c>
      <c r="O2537" s="9" t="s">
        <v>9126</v>
      </c>
      <c r="P2537" s="12">
        <v>94</v>
      </c>
      <c r="Q2537" s="12">
        <v>94</v>
      </c>
      <c r="R2537" s="12">
        <v>30.969197769537839</v>
      </c>
      <c r="S2537" s="12" t="s">
        <v>28</v>
      </c>
      <c r="T2537" s="9" t="s">
        <v>3389</v>
      </c>
      <c r="U2537" s="9" t="s">
        <v>514</v>
      </c>
      <c r="V2537" s="9" t="s">
        <v>3389</v>
      </c>
      <c r="W2537" s="14">
        <v>2</v>
      </c>
    </row>
    <row r="2538" spans="1:23" x14ac:dyDescent="0.25">
      <c r="A2538" s="8">
        <v>8073</v>
      </c>
      <c r="B2538" s="9" t="s">
        <v>9601</v>
      </c>
      <c r="C2538" s="9" t="s">
        <v>22</v>
      </c>
      <c r="D2538" s="9" t="s">
        <v>9602</v>
      </c>
      <c r="E2538" s="18" t="s">
        <v>9603</v>
      </c>
      <c r="F2538" s="9" t="s">
        <v>9604</v>
      </c>
      <c r="G2538" s="12">
        <v>10</v>
      </c>
      <c r="H2538" s="9" t="s">
        <v>25</v>
      </c>
      <c r="I2538" s="9" t="s">
        <v>1078</v>
      </c>
      <c r="J2538" s="12">
        <v>2</v>
      </c>
      <c r="K2538" s="13">
        <v>44206</v>
      </c>
      <c r="L2538" s="86">
        <f>(Tabla2[[#This Row],[release_year]]-'VARIANZA Y DES. EST'!$L$11)^2</f>
        <v>4.7532614447336705</v>
      </c>
      <c r="M2538" s="12">
        <v>2012</v>
      </c>
      <c r="N2538" s="9" t="s">
        <v>1991</v>
      </c>
      <c r="O2538" s="9" t="s">
        <v>9126</v>
      </c>
      <c r="P2538" s="12">
        <v>94</v>
      </c>
      <c r="Q2538" s="12">
        <v>94</v>
      </c>
      <c r="R2538" s="12">
        <v>30.969197769537839</v>
      </c>
      <c r="S2538" s="12" t="s">
        <v>28</v>
      </c>
      <c r="T2538" s="9" t="s">
        <v>9605</v>
      </c>
      <c r="U2538" s="9" t="s">
        <v>95</v>
      </c>
      <c r="V2538" s="9" t="s">
        <v>9605</v>
      </c>
      <c r="W2538" s="14">
        <v>3</v>
      </c>
    </row>
    <row r="2539" spans="1:23" x14ac:dyDescent="0.25">
      <c r="A2539" s="8">
        <v>8120</v>
      </c>
      <c r="B2539" s="9" t="s">
        <v>9606</v>
      </c>
      <c r="C2539" s="9" t="s">
        <v>22</v>
      </c>
      <c r="D2539" s="9" t="s">
        <v>9607</v>
      </c>
      <c r="E2539" s="18" t="s">
        <v>9608</v>
      </c>
      <c r="F2539" s="9" t="s">
        <v>9609</v>
      </c>
      <c r="G2539" s="12">
        <v>10</v>
      </c>
      <c r="H2539" s="9" t="s">
        <v>851</v>
      </c>
      <c r="I2539" s="9" t="s">
        <v>9610</v>
      </c>
      <c r="J2539" s="12">
        <v>3</v>
      </c>
      <c r="K2539" s="13">
        <v>42561</v>
      </c>
      <c r="L2539" s="86">
        <f>(Tabla2[[#This Row],[release_year]]-'VARIANZA Y DES. EST'!$L$11)^2</f>
        <v>0.67207602404598188</v>
      </c>
      <c r="M2539" s="12">
        <v>2015</v>
      </c>
      <c r="N2539" s="9" t="s">
        <v>76</v>
      </c>
      <c r="O2539" s="9" t="s">
        <v>9126</v>
      </c>
      <c r="P2539" s="12">
        <v>94</v>
      </c>
      <c r="Q2539" s="12">
        <v>94</v>
      </c>
      <c r="R2539" s="12">
        <v>30.969197769537839</v>
      </c>
      <c r="S2539" s="12" t="s">
        <v>28</v>
      </c>
      <c r="T2539" s="9" t="s">
        <v>8079</v>
      </c>
      <c r="U2539" s="9" t="s">
        <v>45</v>
      </c>
      <c r="V2539" s="9" t="s">
        <v>8079</v>
      </c>
      <c r="W2539" s="14">
        <v>3</v>
      </c>
    </row>
    <row r="2540" spans="1:23" x14ac:dyDescent="0.25">
      <c r="A2540" s="8">
        <v>8161</v>
      </c>
      <c r="B2540" s="9" t="s">
        <v>9611</v>
      </c>
      <c r="C2540" s="9" t="s">
        <v>22</v>
      </c>
      <c r="D2540" s="9" t="s">
        <v>9612</v>
      </c>
      <c r="E2540" s="18" t="s">
        <v>9613</v>
      </c>
      <c r="F2540" s="9" t="s">
        <v>9614</v>
      </c>
      <c r="G2540" s="12">
        <v>11</v>
      </c>
      <c r="H2540" s="12"/>
      <c r="I2540" s="9"/>
      <c r="J2540" s="12">
        <v>0</v>
      </c>
      <c r="K2540" s="13">
        <v>43831</v>
      </c>
      <c r="L2540" s="86">
        <f>(Tabla2[[#This Row],[release_year]]-'VARIANZA Y DES. EST'!$L$11)^2</f>
        <v>584.6819545297767</v>
      </c>
      <c r="M2540" s="12">
        <v>1990</v>
      </c>
      <c r="N2540" s="9" t="s">
        <v>99</v>
      </c>
      <c r="O2540" s="9" t="s">
        <v>9126</v>
      </c>
      <c r="P2540" s="12">
        <v>94</v>
      </c>
      <c r="Q2540" s="12">
        <v>94</v>
      </c>
      <c r="R2540" s="12">
        <v>30.969197769537839</v>
      </c>
      <c r="S2540" s="12" t="s">
        <v>28</v>
      </c>
      <c r="T2540" s="9" t="s">
        <v>4567</v>
      </c>
      <c r="U2540" s="9" t="s">
        <v>38</v>
      </c>
      <c r="V2540" s="9" t="s">
        <v>4567</v>
      </c>
      <c r="W2540" s="14">
        <v>2</v>
      </c>
    </row>
    <row r="2541" spans="1:23" x14ac:dyDescent="0.25">
      <c r="A2541" s="8">
        <v>8338</v>
      </c>
      <c r="B2541" s="9" t="s">
        <v>9615</v>
      </c>
      <c r="C2541" s="9" t="s">
        <v>22</v>
      </c>
      <c r="D2541" s="9" t="s">
        <v>9616</v>
      </c>
      <c r="E2541" s="18" t="s">
        <v>9617</v>
      </c>
      <c r="F2541" s="9" t="s">
        <v>9618</v>
      </c>
      <c r="G2541" s="12">
        <v>10</v>
      </c>
      <c r="H2541" s="9" t="s">
        <v>25</v>
      </c>
      <c r="I2541" s="9" t="s">
        <v>25</v>
      </c>
      <c r="J2541" s="12">
        <v>1</v>
      </c>
      <c r="K2541" s="16">
        <v>43080</v>
      </c>
      <c r="L2541" s="86">
        <f>(Tabla2[[#This Row],[release_year]]-'VARIANZA Y DES. EST'!$L$11)^2</f>
        <v>7.9512857435875226</v>
      </c>
      <c r="M2541" s="12">
        <v>2017</v>
      </c>
      <c r="N2541" s="9" t="s">
        <v>1991</v>
      </c>
      <c r="O2541" s="9" t="s">
        <v>9126</v>
      </c>
      <c r="P2541" s="12">
        <v>94</v>
      </c>
      <c r="Q2541" s="12">
        <v>94</v>
      </c>
      <c r="R2541" s="12">
        <v>30.969197769537839</v>
      </c>
      <c r="S2541" s="12" t="s">
        <v>28</v>
      </c>
      <c r="T2541" s="9" t="s">
        <v>514</v>
      </c>
      <c r="U2541" s="9" t="s">
        <v>514</v>
      </c>
      <c r="V2541" s="9" t="s">
        <v>514</v>
      </c>
      <c r="W2541" s="14">
        <v>1</v>
      </c>
    </row>
    <row r="2542" spans="1:23" x14ac:dyDescent="0.25">
      <c r="A2542" s="8">
        <v>8352</v>
      </c>
      <c r="B2542" s="9" t="s">
        <v>9619</v>
      </c>
      <c r="C2542" s="9" t="s">
        <v>22</v>
      </c>
      <c r="D2542" s="9" t="s">
        <v>9620</v>
      </c>
      <c r="E2542" s="9" t="s">
        <v>9621</v>
      </c>
      <c r="F2542" s="9" t="s">
        <v>9622</v>
      </c>
      <c r="G2542" s="12">
        <v>9</v>
      </c>
      <c r="H2542" s="9" t="s">
        <v>160</v>
      </c>
      <c r="I2542" s="9" t="s">
        <v>160</v>
      </c>
      <c r="J2542" s="12">
        <v>1</v>
      </c>
      <c r="K2542" s="16">
        <v>43452</v>
      </c>
      <c r="L2542" s="86">
        <f>(Tabla2[[#This Row],[release_year]]-'VARIANZA Y DES. EST'!$L$11)^2</f>
        <v>7.9512857435875226</v>
      </c>
      <c r="M2542" s="12">
        <v>2017</v>
      </c>
      <c r="N2542" s="9" t="s">
        <v>1991</v>
      </c>
      <c r="O2542" s="9" t="s">
        <v>9126</v>
      </c>
      <c r="P2542" s="12">
        <v>94</v>
      </c>
      <c r="Q2542" s="12">
        <v>94</v>
      </c>
      <c r="R2542" s="12">
        <v>30.969197769537839</v>
      </c>
      <c r="S2542" s="12" t="s">
        <v>28</v>
      </c>
      <c r="T2542" s="9" t="s">
        <v>2252</v>
      </c>
      <c r="U2542" s="9" t="s">
        <v>38</v>
      </c>
      <c r="V2542" s="9" t="s">
        <v>2252</v>
      </c>
      <c r="W2542" s="14">
        <v>2</v>
      </c>
    </row>
    <row r="2543" spans="1:23" x14ac:dyDescent="0.25">
      <c r="A2543" s="8">
        <v>8421</v>
      </c>
      <c r="B2543" s="9" t="s">
        <v>9623</v>
      </c>
      <c r="C2543" s="9" t="s">
        <v>22</v>
      </c>
      <c r="D2543" s="9" t="s">
        <v>9624</v>
      </c>
      <c r="E2543" s="18" t="s">
        <v>9625</v>
      </c>
      <c r="F2543" s="9" t="s">
        <v>9626</v>
      </c>
      <c r="G2543" s="12">
        <v>12</v>
      </c>
      <c r="H2543" s="9" t="s">
        <v>25</v>
      </c>
      <c r="I2543" s="9" t="s">
        <v>1453</v>
      </c>
      <c r="J2543" s="12">
        <v>2</v>
      </c>
      <c r="K2543" s="13">
        <v>43620</v>
      </c>
      <c r="L2543" s="86">
        <f>(Tabla2[[#This Row],[release_year]]-'VARIANZA Y DES. EST'!$L$11)^2</f>
        <v>26.834446865421359</v>
      </c>
      <c r="M2543" s="12">
        <v>2009</v>
      </c>
      <c r="N2543" s="9" t="s">
        <v>1991</v>
      </c>
      <c r="O2543" s="9" t="s">
        <v>9126</v>
      </c>
      <c r="P2543" s="12">
        <v>94</v>
      </c>
      <c r="Q2543" s="12">
        <v>94</v>
      </c>
      <c r="R2543" s="12">
        <v>30.969197769537839</v>
      </c>
      <c r="S2543" s="12" t="s">
        <v>28</v>
      </c>
      <c r="T2543" s="9" t="s">
        <v>95</v>
      </c>
      <c r="U2543" s="9" t="s">
        <v>95</v>
      </c>
      <c r="V2543" s="9" t="s">
        <v>95</v>
      </c>
      <c r="W2543" s="14">
        <v>1</v>
      </c>
    </row>
    <row r="2544" spans="1:23" x14ac:dyDescent="0.25">
      <c r="A2544" s="8">
        <v>8447</v>
      </c>
      <c r="B2544" s="9" t="s">
        <v>9627</v>
      </c>
      <c r="C2544" s="9" t="s">
        <v>22</v>
      </c>
      <c r="D2544" s="9" t="s">
        <v>9628</v>
      </c>
      <c r="E2544" s="18" t="s">
        <v>5620</v>
      </c>
      <c r="F2544" s="9" t="s">
        <v>9629</v>
      </c>
      <c r="G2544" s="12">
        <v>10</v>
      </c>
      <c r="H2544" s="9" t="s">
        <v>126</v>
      </c>
      <c r="I2544" s="9" t="s">
        <v>126</v>
      </c>
      <c r="J2544" s="12">
        <v>1</v>
      </c>
      <c r="K2544" s="13">
        <v>43313</v>
      </c>
      <c r="L2544" s="86">
        <f>(Tabla2[[#This Row],[release_year]]-'VARIANZA Y DES. EST'!$L$11)^2</f>
        <v>173.71760798725521</v>
      </c>
      <c r="M2544" s="12">
        <v>2001</v>
      </c>
      <c r="N2544" s="9" t="s">
        <v>1991</v>
      </c>
      <c r="O2544" s="9" t="s">
        <v>9126</v>
      </c>
      <c r="P2544" s="12">
        <v>94</v>
      </c>
      <c r="Q2544" s="12">
        <v>94</v>
      </c>
      <c r="R2544" s="12">
        <v>30.969197769537839</v>
      </c>
      <c r="S2544" s="12" t="s">
        <v>28</v>
      </c>
      <c r="T2544" s="9" t="s">
        <v>4567</v>
      </c>
      <c r="U2544" s="9" t="s">
        <v>38</v>
      </c>
      <c r="V2544" s="9" t="s">
        <v>4567</v>
      </c>
      <c r="W2544" s="14">
        <v>2</v>
      </c>
    </row>
    <row r="2545" spans="1:23" x14ac:dyDescent="0.25">
      <c r="A2545" s="8">
        <v>8516</v>
      </c>
      <c r="B2545" s="9" t="s">
        <v>9630</v>
      </c>
      <c r="C2545" s="9" t="s">
        <v>22</v>
      </c>
      <c r="D2545" s="9" t="s">
        <v>9631</v>
      </c>
      <c r="E2545" s="18" t="s">
        <v>5630</v>
      </c>
      <c r="F2545" s="9" t="s">
        <v>9632</v>
      </c>
      <c r="G2545" s="12">
        <v>11</v>
      </c>
      <c r="H2545" s="9" t="s">
        <v>25</v>
      </c>
      <c r="I2545" s="9" t="s">
        <v>25</v>
      </c>
      <c r="J2545" s="12">
        <v>1</v>
      </c>
      <c r="K2545" s="13">
        <v>44136</v>
      </c>
      <c r="L2545" s="86">
        <f>(Tabla2[[#This Row],[release_year]]-'VARIANZA Y DES. EST'!$L$11)^2</f>
        <v>17.47405172519213</v>
      </c>
      <c r="M2545" s="12">
        <v>2010</v>
      </c>
      <c r="N2545" s="9" t="s">
        <v>99</v>
      </c>
      <c r="O2545" s="9" t="s">
        <v>9126</v>
      </c>
      <c r="P2545" s="12">
        <v>94</v>
      </c>
      <c r="Q2545" s="12">
        <v>94</v>
      </c>
      <c r="R2545" s="12">
        <v>30.969197769537839</v>
      </c>
      <c r="S2545" s="12" t="s">
        <v>28</v>
      </c>
      <c r="T2545" s="9" t="s">
        <v>9633</v>
      </c>
      <c r="U2545" s="9" t="s">
        <v>38</v>
      </c>
      <c r="V2545" s="9" t="s">
        <v>9633</v>
      </c>
      <c r="W2545" s="14">
        <v>3</v>
      </c>
    </row>
    <row r="2546" spans="1:23" x14ac:dyDescent="0.25">
      <c r="A2546" s="8">
        <v>8517</v>
      </c>
      <c r="B2546" s="9" t="s">
        <v>9634</v>
      </c>
      <c r="C2546" s="9" t="s">
        <v>22</v>
      </c>
      <c r="D2546" s="9" t="s">
        <v>9635</v>
      </c>
      <c r="E2546" s="7" t="s">
        <v>9636</v>
      </c>
      <c r="F2546" s="24"/>
      <c r="G2546" s="12">
        <v>0</v>
      </c>
      <c r="H2546" s="9" t="s">
        <v>126</v>
      </c>
      <c r="I2546" s="9" t="s">
        <v>126</v>
      </c>
      <c r="J2546" s="12">
        <v>1</v>
      </c>
      <c r="K2546" s="13">
        <v>43560</v>
      </c>
      <c r="L2546" s="86">
        <f>(Tabla2[[#This Row],[release_year]]-'VARIANZA Y DES. EST'!$L$11)^2</f>
        <v>23.230495463129063</v>
      </c>
      <c r="M2546" s="12">
        <v>2019</v>
      </c>
      <c r="N2546" s="9" t="s">
        <v>76</v>
      </c>
      <c r="O2546" s="9" t="s">
        <v>9126</v>
      </c>
      <c r="P2546" s="12">
        <v>94</v>
      </c>
      <c r="Q2546" s="12">
        <v>94</v>
      </c>
      <c r="R2546" s="12">
        <v>30.969197769537839</v>
      </c>
      <c r="S2546" s="12" t="s">
        <v>28</v>
      </c>
      <c r="T2546" s="9" t="s">
        <v>105</v>
      </c>
      <c r="U2546" s="9" t="s">
        <v>57</v>
      </c>
      <c r="V2546" s="9" t="s">
        <v>105</v>
      </c>
      <c r="W2546" s="14">
        <v>2</v>
      </c>
    </row>
    <row r="2547" spans="1:23" x14ac:dyDescent="0.25">
      <c r="A2547" s="8">
        <v>8530</v>
      </c>
      <c r="B2547" s="9" t="s">
        <v>9637</v>
      </c>
      <c r="C2547" s="9" t="s">
        <v>22</v>
      </c>
      <c r="D2547" s="9" t="s">
        <v>9638</v>
      </c>
      <c r="E2547" s="9" t="s">
        <v>9639</v>
      </c>
      <c r="F2547" s="9" t="s">
        <v>9640</v>
      </c>
      <c r="G2547" s="12">
        <v>9</v>
      </c>
      <c r="H2547" s="9" t="s">
        <v>25</v>
      </c>
      <c r="I2547" s="9" t="s">
        <v>25</v>
      </c>
      <c r="J2547" s="12">
        <v>1</v>
      </c>
      <c r="K2547" s="13">
        <v>43199</v>
      </c>
      <c r="L2547" s="86">
        <f>(Tabla2[[#This Row],[release_year]]-'VARIANZA Y DES. EST'!$L$11)^2</f>
        <v>3.3116808838167522</v>
      </c>
      <c r="M2547" s="12">
        <v>2016</v>
      </c>
      <c r="N2547" s="9" t="s">
        <v>35</v>
      </c>
      <c r="O2547" s="9" t="s">
        <v>9126</v>
      </c>
      <c r="P2547" s="12">
        <v>94</v>
      </c>
      <c r="Q2547" s="12">
        <v>94</v>
      </c>
      <c r="R2547" s="12">
        <v>30.969197769537839</v>
      </c>
      <c r="S2547" s="12" t="s">
        <v>28</v>
      </c>
      <c r="T2547" s="9" t="s">
        <v>94</v>
      </c>
      <c r="U2547" s="9" t="s">
        <v>95</v>
      </c>
      <c r="V2547" s="9" t="s">
        <v>94</v>
      </c>
      <c r="W2547" s="14">
        <v>3</v>
      </c>
    </row>
    <row r="2548" spans="1:23" x14ac:dyDescent="0.25">
      <c r="A2548" s="8">
        <v>8536</v>
      </c>
      <c r="B2548" s="9" t="s">
        <v>9641</v>
      </c>
      <c r="C2548" s="9" t="s">
        <v>22</v>
      </c>
      <c r="D2548" s="9" t="s">
        <v>9642</v>
      </c>
      <c r="E2548" s="18" t="s">
        <v>9643</v>
      </c>
      <c r="F2548" s="9" t="s">
        <v>9644</v>
      </c>
      <c r="G2548" s="12">
        <v>8</v>
      </c>
      <c r="H2548" s="9" t="s">
        <v>25</v>
      </c>
      <c r="I2548" s="9" t="s">
        <v>25</v>
      </c>
      <c r="J2548" s="12">
        <v>1</v>
      </c>
      <c r="K2548" s="13">
        <v>43101</v>
      </c>
      <c r="L2548" s="86">
        <f>(Tabla2[[#This Row],[release_year]]-'VARIANZA Y DES. EST'!$L$11)^2</f>
        <v>330.51958368840133</v>
      </c>
      <c r="M2548" s="12">
        <v>1996</v>
      </c>
      <c r="N2548" s="9" t="s">
        <v>1991</v>
      </c>
      <c r="O2548" s="9" t="s">
        <v>9126</v>
      </c>
      <c r="P2548" s="12">
        <v>94</v>
      </c>
      <c r="Q2548" s="12">
        <v>94</v>
      </c>
      <c r="R2548" s="12">
        <v>30.969197769537839</v>
      </c>
      <c r="S2548" s="12" t="s">
        <v>28</v>
      </c>
      <c r="T2548" s="9" t="s">
        <v>3969</v>
      </c>
      <c r="U2548" s="9" t="s">
        <v>3969</v>
      </c>
      <c r="V2548" s="9" t="s">
        <v>3969</v>
      </c>
      <c r="W2548" s="14">
        <v>1</v>
      </c>
    </row>
    <row r="2549" spans="1:23" x14ac:dyDescent="0.25">
      <c r="A2549" s="8">
        <v>8571</v>
      </c>
      <c r="B2549" s="9" t="s">
        <v>9645</v>
      </c>
      <c r="C2549" s="9" t="s">
        <v>22</v>
      </c>
      <c r="D2549" s="9" t="s">
        <v>9646</v>
      </c>
      <c r="E2549" s="18" t="s">
        <v>9647</v>
      </c>
      <c r="F2549" s="9" t="s">
        <v>9648</v>
      </c>
      <c r="G2549" s="12">
        <v>1</v>
      </c>
      <c r="H2549" s="9" t="s">
        <v>160</v>
      </c>
      <c r="I2549" s="9" t="s">
        <v>160</v>
      </c>
      <c r="J2549" s="12">
        <v>1</v>
      </c>
      <c r="K2549" s="13">
        <v>42934</v>
      </c>
      <c r="L2549" s="86">
        <f>(Tabla2[[#This Row],[release_year]]-'VARIANZA Y DES. EST'!$L$11)^2</f>
        <v>3.3116808838167522</v>
      </c>
      <c r="M2549" s="12">
        <v>2016</v>
      </c>
      <c r="N2549" s="9" t="s">
        <v>82</v>
      </c>
      <c r="O2549" s="9" t="s">
        <v>9126</v>
      </c>
      <c r="P2549" s="12">
        <v>94</v>
      </c>
      <c r="Q2549" s="12">
        <v>94</v>
      </c>
      <c r="R2549" s="12">
        <v>30.969197769537839</v>
      </c>
      <c r="S2549" s="12" t="s">
        <v>28</v>
      </c>
      <c r="T2549" s="9" t="s">
        <v>57</v>
      </c>
      <c r="U2549" s="9" t="s">
        <v>57</v>
      </c>
      <c r="V2549" s="9" t="s">
        <v>57</v>
      </c>
      <c r="W2549" s="14">
        <v>1</v>
      </c>
    </row>
    <row r="2550" spans="1:23" x14ac:dyDescent="0.25">
      <c r="A2550" s="8">
        <v>8609</v>
      </c>
      <c r="B2550" s="9" t="s">
        <v>9649</v>
      </c>
      <c r="C2550" s="9" t="s">
        <v>22</v>
      </c>
      <c r="D2550" s="9" t="s">
        <v>9650</v>
      </c>
      <c r="E2550" s="18" t="s">
        <v>9651</v>
      </c>
      <c r="F2550" s="9" t="s">
        <v>9652</v>
      </c>
      <c r="G2550" s="12">
        <v>8</v>
      </c>
      <c r="H2550" s="9" t="s">
        <v>25</v>
      </c>
      <c r="I2550" s="9" t="s">
        <v>25</v>
      </c>
      <c r="J2550" s="12">
        <v>1</v>
      </c>
      <c r="K2550" s="16">
        <v>42723</v>
      </c>
      <c r="L2550" s="86">
        <f>(Tabla2[[#This Row],[release_year]]-'VARIANZA Y DES. EST'!$L$11)^2</f>
        <v>3.3116808838167522</v>
      </c>
      <c r="M2550" s="12">
        <v>2016</v>
      </c>
      <c r="N2550" s="9" t="s">
        <v>842</v>
      </c>
      <c r="O2550" s="9" t="s">
        <v>9126</v>
      </c>
      <c r="P2550" s="12">
        <v>94</v>
      </c>
      <c r="Q2550" s="12">
        <v>94</v>
      </c>
      <c r="R2550" s="12">
        <v>30.969197769537839</v>
      </c>
      <c r="S2550" s="12" t="s">
        <v>28</v>
      </c>
      <c r="T2550" s="9" t="s">
        <v>95</v>
      </c>
      <c r="U2550" s="9" t="s">
        <v>95</v>
      </c>
      <c r="V2550" s="9" t="s">
        <v>95</v>
      </c>
      <c r="W2550" s="14">
        <v>1</v>
      </c>
    </row>
    <row r="2551" spans="1:23" x14ac:dyDescent="0.25">
      <c r="A2551" s="8">
        <v>8611</v>
      </c>
      <c r="B2551" s="9" t="s">
        <v>9653</v>
      </c>
      <c r="C2551" s="9" t="s">
        <v>22</v>
      </c>
      <c r="D2551" s="9" t="s">
        <v>9654</v>
      </c>
      <c r="E2551" s="9" t="s">
        <v>9655</v>
      </c>
      <c r="F2551" s="9" t="s">
        <v>9656</v>
      </c>
      <c r="G2551" s="12">
        <v>10</v>
      </c>
      <c r="H2551" s="9" t="s">
        <v>25</v>
      </c>
      <c r="I2551" s="9" t="s">
        <v>25</v>
      </c>
      <c r="J2551" s="12">
        <v>1</v>
      </c>
      <c r="K2551" s="16">
        <v>43760</v>
      </c>
      <c r="L2551" s="86">
        <f>(Tabla2[[#This Row],[release_year]]-'VARIANZA Y DES. EST'!$L$11)^2</f>
        <v>0.67207602404598188</v>
      </c>
      <c r="M2551" s="12">
        <v>2015</v>
      </c>
      <c r="N2551" s="9" t="s">
        <v>43</v>
      </c>
      <c r="O2551" s="9" t="s">
        <v>9126</v>
      </c>
      <c r="P2551" s="12">
        <v>94</v>
      </c>
      <c r="Q2551" s="12">
        <v>94</v>
      </c>
      <c r="R2551" s="12">
        <v>30.969197769537839</v>
      </c>
      <c r="S2551" s="12" t="s">
        <v>28</v>
      </c>
      <c r="T2551" s="9" t="s">
        <v>38</v>
      </c>
      <c r="U2551" s="9" t="s">
        <v>38</v>
      </c>
      <c r="V2551" s="9" t="s">
        <v>38</v>
      </c>
      <c r="W2551" s="14">
        <v>1</v>
      </c>
    </row>
    <row r="2552" spans="1:23" x14ac:dyDescent="0.25">
      <c r="A2552" s="8">
        <v>8615</v>
      </c>
      <c r="B2552" s="9" t="s">
        <v>9657</v>
      </c>
      <c r="C2552" s="9" t="s">
        <v>22</v>
      </c>
      <c r="D2552" s="9" t="s">
        <v>9658</v>
      </c>
      <c r="E2552" s="18" t="s">
        <v>9659</v>
      </c>
      <c r="F2552" s="9" t="s">
        <v>9660</v>
      </c>
      <c r="G2552" s="12">
        <v>12</v>
      </c>
      <c r="H2552" s="9" t="s">
        <v>126</v>
      </c>
      <c r="I2552" s="9" t="s">
        <v>126</v>
      </c>
      <c r="J2552" s="12">
        <v>1</v>
      </c>
      <c r="K2552" s="13">
        <v>43739</v>
      </c>
      <c r="L2552" s="86">
        <f>(Tabla2[[#This Row],[release_year]]-'VARIANZA Y DES. EST'!$L$11)^2</f>
        <v>330.51958368840133</v>
      </c>
      <c r="M2552" s="12">
        <v>1996</v>
      </c>
      <c r="N2552" s="9" t="s">
        <v>1991</v>
      </c>
      <c r="O2552" s="9" t="s">
        <v>9126</v>
      </c>
      <c r="P2552" s="12">
        <v>94</v>
      </c>
      <c r="Q2552" s="12">
        <v>94</v>
      </c>
      <c r="R2552" s="12">
        <v>30.969197769537839</v>
      </c>
      <c r="S2552" s="12" t="s">
        <v>28</v>
      </c>
      <c r="T2552" s="9" t="s">
        <v>9605</v>
      </c>
      <c r="U2552" s="9" t="s">
        <v>95</v>
      </c>
      <c r="V2552" s="9" t="s">
        <v>9605</v>
      </c>
      <c r="W2552" s="14">
        <v>3</v>
      </c>
    </row>
    <row r="2553" spans="1:23" x14ac:dyDescent="0.25">
      <c r="A2553" s="8">
        <v>8619</v>
      </c>
      <c r="B2553" s="9" t="s">
        <v>9661</v>
      </c>
      <c r="C2553" s="9" t="s">
        <v>22</v>
      </c>
      <c r="D2553" s="9" t="s">
        <v>9662</v>
      </c>
      <c r="E2553" s="18" t="s">
        <v>9663</v>
      </c>
      <c r="F2553" s="9" t="s">
        <v>9664</v>
      </c>
      <c r="G2553" s="12">
        <v>8</v>
      </c>
      <c r="H2553" s="9" t="s">
        <v>25</v>
      </c>
      <c r="I2553" s="9" t="s">
        <v>25</v>
      </c>
      <c r="J2553" s="12">
        <v>1</v>
      </c>
      <c r="K2553" s="13">
        <v>42768</v>
      </c>
      <c r="L2553" s="86">
        <f>(Tabla2[[#This Row],[release_year]]-'VARIANZA Y DES. EST'!$L$11)^2</f>
        <v>3.3116808838167522</v>
      </c>
      <c r="M2553" s="12">
        <v>2016</v>
      </c>
      <c r="N2553" s="9" t="s">
        <v>1991</v>
      </c>
      <c r="O2553" s="9" t="s">
        <v>9126</v>
      </c>
      <c r="P2553" s="12">
        <v>94</v>
      </c>
      <c r="Q2553" s="12">
        <v>94</v>
      </c>
      <c r="R2553" s="12">
        <v>30.969197769537839</v>
      </c>
      <c r="S2553" s="12" t="s">
        <v>28</v>
      </c>
      <c r="T2553" s="9" t="s">
        <v>94</v>
      </c>
      <c r="U2553" s="9" t="s">
        <v>95</v>
      </c>
      <c r="V2553" s="9" t="s">
        <v>94</v>
      </c>
      <c r="W2553" s="14">
        <v>3</v>
      </c>
    </row>
    <row r="2554" spans="1:23" x14ac:dyDescent="0.25">
      <c r="A2554" s="8">
        <v>8655</v>
      </c>
      <c r="B2554" s="9" t="s">
        <v>9665</v>
      </c>
      <c r="C2554" s="9" t="s">
        <v>22</v>
      </c>
      <c r="D2554" s="9" t="s">
        <v>9666</v>
      </c>
      <c r="E2554" s="18" t="s">
        <v>9667</v>
      </c>
      <c r="F2554" s="9" t="s">
        <v>9668</v>
      </c>
      <c r="G2554" s="12">
        <v>7</v>
      </c>
      <c r="H2554" s="9" t="s">
        <v>126</v>
      </c>
      <c r="I2554" s="9" t="s">
        <v>7061</v>
      </c>
      <c r="J2554" s="12">
        <v>3</v>
      </c>
      <c r="K2554" s="13">
        <v>43191</v>
      </c>
      <c r="L2554" s="86">
        <f>(Tabla2[[#This Row],[release_year]]-'VARIANZA Y DES. EST'!$L$11)^2</f>
        <v>3.3116808838167522</v>
      </c>
      <c r="M2554" s="12">
        <v>2016</v>
      </c>
      <c r="N2554" s="9" t="s">
        <v>1991</v>
      </c>
      <c r="O2554" s="9" t="s">
        <v>9126</v>
      </c>
      <c r="P2554" s="12">
        <v>94</v>
      </c>
      <c r="Q2554" s="12">
        <v>94</v>
      </c>
      <c r="R2554" s="12">
        <v>30.969197769537839</v>
      </c>
      <c r="S2554" s="12" t="s">
        <v>28</v>
      </c>
      <c r="T2554" s="9" t="s">
        <v>70</v>
      </c>
      <c r="U2554" s="9" t="s">
        <v>45</v>
      </c>
      <c r="V2554" s="9" t="s">
        <v>70</v>
      </c>
      <c r="W2554" s="14">
        <v>2</v>
      </c>
    </row>
    <row r="2555" spans="1:23" x14ac:dyDescent="0.25">
      <c r="A2555" s="8">
        <v>8660</v>
      </c>
      <c r="B2555" s="9" t="s">
        <v>9669</v>
      </c>
      <c r="C2555" s="9" t="s">
        <v>22</v>
      </c>
      <c r="D2555" s="9" t="s">
        <v>9670</v>
      </c>
      <c r="E2555" s="18" t="s">
        <v>9671</v>
      </c>
      <c r="F2555" s="9" t="s">
        <v>9672</v>
      </c>
      <c r="G2555" s="12">
        <v>9</v>
      </c>
      <c r="H2555" s="9" t="s">
        <v>160</v>
      </c>
      <c r="I2555" s="9" t="s">
        <v>160</v>
      </c>
      <c r="J2555" s="12">
        <v>1</v>
      </c>
      <c r="K2555" s="13">
        <v>43040</v>
      </c>
      <c r="L2555" s="86">
        <f>(Tabla2[[#This Row],[release_year]]-'VARIANZA Y DES. EST'!$L$11)^2</f>
        <v>3.3116808838167522</v>
      </c>
      <c r="M2555" s="12">
        <v>2016</v>
      </c>
      <c r="N2555" s="9" t="s">
        <v>43</v>
      </c>
      <c r="O2555" s="9" t="s">
        <v>9126</v>
      </c>
      <c r="P2555" s="12">
        <v>94</v>
      </c>
      <c r="Q2555" s="12">
        <v>94</v>
      </c>
      <c r="R2555" s="12">
        <v>30.969197769537839</v>
      </c>
      <c r="S2555" s="12" t="s">
        <v>28</v>
      </c>
      <c r="T2555" s="9" t="s">
        <v>9633</v>
      </c>
      <c r="U2555" s="9" t="s">
        <v>38</v>
      </c>
      <c r="V2555" s="9" t="s">
        <v>9633</v>
      </c>
      <c r="W2555" s="14">
        <v>3</v>
      </c>
    </row>
    <row r="2556" spans="1:23" x14ac:dyDescent="0.25">
      <c r="A2556" s="8">
        <v>8662</v>
      </c>
      <c r="B2556" s="9" t="s">
        <v>9673</v>
      </c>
      <c r="C2556" s="9" t="s">
        <v>22</v>
      </c>
      <c r="D2556" s="9" t="s">
        <v>9674</v>
      </c>
      <c r="E2556" s="18" t="s">
        <v>9675</v>
      </c>
      <c r="F2556" s="9" t="s">
        <v>9676</v>
      </c>
      <c r="G2556" s="12">
        <v>9</v>
      </c>
      <c r="H2556" s="9" t="s">
        <v>126</v>
      </c>
      <c r="I2556" s="9" t="s">
        <v>427</v>
      </c>
      <c r="J2556" s="12">
        <v>2</v>
      </c>
      <c r="K2556" s="13">
        <v>43668</v>
      </c>
      <c r="L2556" s="86">
        <f>(Tabla2[[#This Row],[release_year]]-'VARIANZA Y DES. EST'!$L$11)^2</f>
        <v>4.7532614447336705</v>
      </c>
      <c r="M2556" s="12">
        <v>2012</v>
      </c>
      <c r="N2556" s="9" t="s">
        <v>43</v>
      </c>
      <c r="O2556" s="9" t="s">
        <v>9126</v>
      </c>
      <c r="P2556" s="12">
        <v>94</v>
      </c>
      <c r="Q2556" s="12">
        <v>94</v>
      </c>
      <c r="R2556" s="12">
        <v>30.969197769537839</v>
      </c>
      <c r="S2556" s="12" t="s">
        <v>28</v>
      </c>
      <c r="T2556" s="9" t="s">
        <v>94</v>
      </c>
      <c r="U2556" s="9" t="s">
        <v>95</v>
      </c>
      <c r="V2556" s="9" t="s">
        <v>94</v>
      </c>
      <c r="W2556" s="14">
        <v>3</v>
      </c>
    </row>
    <row r="2557" spans="1:23" x14ac:dyDescent="0.25">
      <c r="A2557" s="8">
        <v>8689</v>
      </c>
      <c r="B2557" s="9" t="s">
        <v>9677</v>
      </c>
      <c r="C2557" s="9" t="s">
        <v>22</v>
      </c>
      <c r="D2557" s="9" t="s">
        <v>9678</v>
      </c>
      <c r="E2557" s="18" t="s">
        <v>9679</v>
      </c>
      <c r="F2557" s="9" t="s">
        <v>9680</v>
      </c>
      <c r="G2557" s="12">
        <v>7</v>
      </c>
      <c r="H2557" s="9" t="s">
        <v>518</v>
      </c>
      <c r="I2557" s="9" t="s">
        <v>518</v>
      </c>
      <c r="J2557" s="12">
        <v>1</v>
      </c>
      <c r="K2557" s="13">
        <v>43221</v>
      </c>
      <c r="L2557" s="86">
        <f>(Tabla2[[#This Row],[release_year]]-'VARIANZA Y DES. EST'!$L$11)^2</f>
        <v>0.67207602404598188</v>
      </c>
      <c r="M2557" s="12">
        <v>2015</v>
      </c>
      <c r="N2557" s="9" t="s">
        <v>76</v>
      </c>
      <c r="O2557" s="9" t="s">
        <v>9126</v>
      </c>
      <c r="P2557" s="12">
        <v>94</v>
      </c>
      <c r="Q2557" s="12">
        <v>94</v>
      </c>
      <c r="R2557" s="12">
        <v>30.969197769537839</v>
      </c>
      <c r="S2557" s="12" t="s">
        <v>28</v>
      </c>
      <c r="T2557" s="9" t="s">
        <v>70</v>
      </c>
      <c r="U2557" s="9" t="s">
        <v>45</v>
      </c>
      <c r="V2557" s="9" t="s">
        <v>70</v>
      </c>
      <c r="W2557" s="14">
        <v>2</v>
      </c>
    </row>
    <row r="2558" spans="1:23" x14ac:dyDescent="0.25">
      <c r="A2558" s="8">
        <v>8690</v>
      </c>
      <c r="B2558" s="9" t="s">
        <v>9681</v>
      </c>
      <c r="C2558" s="9" t="s">
        <v>22</v>
      </c>
      <c r="D2558" s="9" t="s">
        <v>9682</v>
      </c>
      <c r="E2558" s="18" t="s">
        <v>9683</v>
      </c>
      <c r="F2558" s="9" t="s">
        <v>9684</v>
      </c>
      <c r="G2558" s="12">
        <v>12</v>
      </c>
      <c r="H2558" s="9" t="s">
        <v>25</v>
      </c>
      <c r="I2558" s="9" t="s">
        <v>25</v>
      </c>
      <c r="J2558" s="12">
        <v>1</v>
      </c>
      <c r="K2558" s="13">
        <v>44097</v>
      </c>
      <c r="L2558" s="86">
        <f>(Tabla2[[#This Row],[release_year]]-'VARIANZA Y DES. EST'!$L$11)^2</f>
        <v>84.276027426338274</v>
      </c>
      <c r="M2558" s="12">
        <v>2005</v>
      </c>
      <c r="N2558" s="9" t="s">
        <v>1991</v>
      </c>
      <c r="O2558" s="9" t="s">
        <v>9126</v>
      </c>
      <c r="P2558" s="12">
        <v>94</v>
      </c>
      <c r="Q2558" s="12">
        <v>94</v>
      </c>
      <c r="R2558" s="12">
        <v>30.969197769537839</v>
      </c>
      <c r="S2558" s="12" t="s">
        <v>28</v>
      </c>
      <c r="T2558" s="9" t="s">
        <v>1544</v>
      </c>
      <c r="U2558" s="9" t="s">
        <v>95</v>
      </c>
      <c r="V2558" s="9" t="s">
        <v>1544</v>
      </c>
      <c r="W2558" s="14">
        <v>2</v>
      </c>
    </row>
    <row r="2559" spans="1:23" x14ac:dyDescent="0.25">
      <c r="A2559" s="8">
        <v>8693</v>
      </c>
      <c r="B2559" s="9" t="s">
        <v>9685</v>
      </c>
      <c r="C2559" s="9" t="s">
        <v>22</v>
      </c>
      <c r="D2559" s="9" t="s">
        <v>9686</v>
      </c>
      <c r="E2559" s="9" t="s">
        <v>9687</v>
      </c>
      <c r="F2559" s="9" t="s">
        <v>9688</v>
      </c>
      <c r="G2559" s="12">
        <v>2</v>
      </c>
      <c r="H2559" s="9" t="s">
        <v>126</v>
      </c>
      <c r="I2559" s="9" t="s">
        <v>126</v>
      </c>
      <c r="J2559" s="12">
        <v>1</v>
      </c>
      <c r="K2559" s="16">
        <v>43095</v>
      </c>
      <c r="L2559" s="86">
        <f>(Tabla2[[#This Row],[release_year]]-'VARIANZA Y DES. EST'!$L$11)^2</f>
        <v>7.9512857435875226</v>
      </c>
      <c r="M2559" s="12">
        <v>2017</v>
      </c>
      <c r="N2559" s="9" t="s">
        <v>82</v>
      </c>
      <c r="O2559" s="9" t="s">
        <v>9126</v>
      </c>
      <c r="P2559" s="12">
        <v>94</v>
      </c>
      <c r="Q2559" s="12">
        <v>94</v>
      </c>
      <c r="R2559" s="12">
        <v>30.969197769537839</v>
      </c>
      <c r="S2559" s="12" t="s">
        <v>28</v>
      </c>
      <c r="T2559" s="9" t="s">
        <v>57</v>
      </c>
      <c r="U2559" s="9" t="s">
        <v>57</v>
      </c>
      <c r="V2559" s="9" t="s">
        <v>57</v>
      </c>
      <c r="W2559" s="14">
        <v>1</v>
      </c>
    </row>
    <row r="2560" spans="1:23" x14ac:dyDescent="0.25">
      <c r="A2560" s="8">
        <v>8709</v>
      </c>
      <c r="B2560" s="9" t="s">
        <v>9689</v>
      </c>
      <c r="C2560" s="9" t="s">
        <v>22</v>
      </c>
      <c r="D2560" s="9" t="s">
        <v>9690</v>
      </c>
      <c r="E2560" s="18" t="s">
        <v>9691</v>
      </c>
      <c r="F2560" s="9" t="s">
        <v>9692</v>
      </c>
      <c r="G2560" s="12">
        <v>10</v>
      </c>
      <c r="H2560" s="9" t="s">
        <v>25</v>
      </c>
      <c r="I2560" s="9" t="s">
        <v>8170</v>
      </c>
      <c r="J2560" s="12">
        <v>2</v>
      </c>
      <c r="K2560" s="13">
        <v>42962</v>
      </c>
      <c r="L2560" s="86">
        <f>(Tabla2[[#This Row],[release_year]]-'VARIANZA Y DES. EST'!$L$11)^2</f>
        <v>0.67207602404598188</v>
      </c>
      <c r="M2560" s="12">
        <v>2015</v>
      </c>
      <c r="N2560" s="9" t="s">
        <v>76</v>
      </c>
      <c r="O2560" s="9" t="s">
        <v>9126</v>
      </c>
      <c r="P2560" s="12">
        <v>94</v>
      </c>
      <c r="Q2560" s="12">
        <v>94</v>
      </c>
      <c r="R2560" s="12">
        <v>30.969197769537839</v>
      </c>
      <c r="S2560" s="12" t="s">
        <v>28</v>
      </c>
      <c r="T2560" s="9" t="s">
        <v>94</v>
      </c>
      <c r="U2560" s="9" t="s">
        <v>95</v>
      </c>
      <c r="V2560" s="9" t="s">
        <v>94</v>
      </c>
      <c r="W2560" s="14">
        <v>3</v>
      </c>
    </row>
    <row r="2561" spans="1:23" x14ac:dyDescent="0.25">
      <c r="A2561" s="8">
        <v>8792</v>
      </c>
      <c r="B2561" s="9" t="s">
        <v>9693</v>
      </c>
      <c r="C2561" s="9" t="s">
        <v>22</v>
      </c>
      <c r="D2561" s="9" t="s">
        <v>9694</v>
      </c>
      <c r="E2561" s="9" t="s">
        <v>9695</v>
      </c>
      <c r="F2561" s="9" t="s">
        <v>9696</v>
      </c>
      <c r="G2561" s="12">
        <v>9</v>
      </c>
      <c r="H2561" s="9" t="s">
        <v>25</v>
      </c>
      <c r="I2561" s="9" t="s">
        <v>25</v>
      </c>
      <c r="J2561" s="12">
        <v>1</v>
      </c>
      <c r="K2561" s="16">
        <v>43789</v>
      </c>
      <c r="L2561" s="86">
        <f>(Tabla2[[#This Row],[release_year]]-'VARIANZA Y DES. EST'!$L$11)^2</f>
        <v>10.1136565849629</v>
      </c>
      <c r="M2561" s="12">
        <v>2011</v>
      </c>
      <c r="N2561" s="9" t="s">
        <v>1991</v>
      </c>
      <c r="O2561" s="9" t="s">
        <v>9126</v>
      </c>
      <c r="P2561" s="12">
        <v>94</v>
      </c>
      <c r="Q2561" s="12">
        <v>94</v>
      </c>
      <c r="R2561" s="12">
        <v>30.969197769537839</v>
      </c>
      <c r="S2561" s="12" t="s">
        <v>28</v>
      </c>
      <c r="T2561" s="9" t="s">
        <v>94</v>
      </c>
      <c r="U2561" s="9" t="s">
        <v>95</v>
      </c>
      <c r="V2561" s="9" t="s">
        <v>94</v>
      </c>
      <c r="W2561" s="14">
        <v>3</v>
      </c>
    </row>
    <row r="2562" spans="1:23" x14ac:dyDescent="0.25">
      <c r="A2562" s="8">
        <v>60</v>
      </c>
      <c r="B2562" s="9" t="s">
        <v>9697</v>
      </c>
      <c r="C2562" s="9" t="s">
        <v>22</v>
      </c>
      <c r="D2562" s="9" t="s">
        <v>9698</v>
      </c>
      <c r="E2562" s="9" t="s">
        <v>8551</v>
      </c>
      <c r="F2562" s="9" t="s">
        <v>9699</v>
      </c>
      <c r="G2562" s="12">
        <v>21</v>
      </c>
      <c r="H2562" s="9" t="s">
        <v>34</v>
      </c>
      <c r="I2562" s="9" t="s">
        <v>34</v>
      </c>
      <c r="J2562" s="12">
        <v>1</v>
      </c>
      <c r="K2562" s="13">
        <v>44454</v>
      </c>
      <c r="L2562" s="86">
        <f>(Tabla2[[#This Row],[release_year]]-'VARIANZA Y DES. EST'!$L$11)^2</f>
        <v>51.555237145879822</v>
      </c>
      <c r="M2562" s="12">
        <v>2007</v>
      </c>
      <c r="N2562" s="9" t="s">
        <v>82</v>
      </c>
      <c r="O2562" s="9" t="s">
        <v>9700</v>
      </c>
      <c r="P2562" s="12">
        <v>95</v>
      </c>
      <c r="Q2562" s="12">
        <v>95</v>
      </c>
      <c r="R2562" s="12">
        <v>20.839202662703723</v>
      </c>
      <c r="S2562" s="12" t="s">
        <v>28</v>
      </c>
      <c r="T2562" s="9" t="s">
        <v>37</v>
      </c>
      <c r="U2562" s="9" t="s">
        <v>38</v>
      </c>
      <c r="V2562" s="9" t="s">
        <v>37</v>
      </c>
      <c r="W2562" s="14">
        <v>3</v>
      </c>
    </row>
    <row r="2563" spans="1:23" x14ac:dyDescent="0.25">
      <c r="A2563" s="8">
        <v>63</v>
      </c>
      <c r="B2563" s="9" t="s">
        <v>9701</v>
      </c>
      <c r="C2563" s="9" t="s">
        <v>22</v>
      </c>
      <c r="D2563" s="9" t="s">
        <v>9702</v>
      </c>
      <c r="E2563" s="9" t="s">
        <v>9703</v>
      </c>
      <c r="F2563" s="9" t="s">
        <v>9704</v>
      </c>
      <c r="G2563" s="12">
        <v>10</v>
      </c>
      <c r="H2563" s="9" t="s">
        <v>34</v>
      </c>
      <c r="I2563" s="9" t="s">
        <v>34</v>
      </c>
      <c r="J2563" s="12">
        <v>1</v>
      </c>
      <c r="K2563" s="13">
        <v>44454</v>
      </c>
      <c r="L2563" s="86">
        <f>(Tabla2[[#This Row],[release_year]]-'VARIANZA Y DES. EST'!$L$11)^2</f>
        <v>66.915632286109044</v>
      </c>
      <c r="M2563" s="12">
        <v>2006</v>
      </c>
      <c r="N2563" s="9" t="s">
        <v>82</v>
      </c>
      <c r="O2563" s="9" t="s">
        <v>9700</v>
      </c>
      <c r="P2563" s="12">
        <v>95</v>
      </c>
      <c r="Q2563" s="12">
        <v>95</v>
      </c>
      <c r="R2563" s="12">
        <v>20.839202662703723</v>
      </c>
      <c r="S2563" s="12" t="s">
        <v>28</v>
      </c>
      <c r="T2563" s="9" t="s">
        <v>37</v>
      </c>
      <c r="U2563" s="9" t="s">
        <v>38</v>
      </c>
      <c r="V2563" s="9" t="s">
        <v>37</v>
      </c>
      <c r="W2563" s="14">
        <v>3</v>
      </c>
    </row>
    <row r="2564" spans="1:23" x14ac:dyDescent="0.25">
      <c r="A2564" s="8">
        <v>91</v>
      </c>
      <c r="B2564" s="9" t="s">
        <v>9705</v>
      </c>
      <c r="C2564" s="9" t="s">
        <v>22</v>
      </c>
      <c r="D2564" s="9" t="s">
        <v>9706</v>
      </c>
      <c r="E2564" s="18" t="s">
        <v>9707</v>
      </c>
      <c r="F2564" s="9" t="s">
        <v>9708</v>
      </c>
      <c r="G2564" s="12">
        <v>8</v>
      </c>
      <c r="H2564" s="9" t="s">
        <v>390</v>
      </c>
      <c r="I2564" s="9" t="s">
        <v>9709</v>
      </c>
      <c r="J2564" s="12">
        <v>2</v>
      </c>
      <c r="K2564" s="13">
        <v>44448</v>
      </c>
      <c r="L2564" s="86">
        <f>(Tabla2[[#This Row],[release_year]]-'VARIANZA Y DES. EST'!$L$11)^2</f>
        <v>23.230495463129063</v>
      </c>
      <c r="M2564" s="12">
        <v>2019</v>
      </c>
      <c r="N2564" s="9" t="s">
        <v>76</v>
      </c>
      <c r="O2564" s="9" t="s">
        <v>9700</v>
      </c>
      <c r="P2564" s="12">
        <v>95</v>
      </c>
      <c r="Q2564" s="12">
        <v>95</v>
      </c>
      <c r="R2564" s="12">
        <v>20.839202662703723</v>
      </c>
      <c r="S2564" s="12" t="s">
        <v>28</v>
      </c>
      <c r="T2564" s="9" t="s">
        <v>6900</v>
      </c>
      <c r="U2564" s="9" t="s">
        <v>6901</v>
      </c>
      <c r="V2564" s="9" t="s">
        <v>6900</v>
      </c>
      <c r="W2564" s="14">
        <v>2</v>
      </c>
    </row>
    <row r="2565" spans="1:23" x14ac:dyDescent="0.25">
      <c r="A2565" s="8">
        <v>128</v>
      </c>
      <c r="B2565" s="9" t="s">
        <v>9710</v>
      </c>
      <c r="C2565" s="9" t="s">
        <v>22</v>
      </c>
      <c r="D2565" s="9" t="s">
        <v>9711</v>
      </c>
      <c r="E2565" s="9" t="s">
        <v>9712</v>
      </c>
      <c r="F2565" s="9" t="s">
        <v>9713</v>
      </c>
      <c r="G2565" s="12">
        <v>15</v>
      </c>
      <c r="H2565" s="9" t="s">
        <v>25</v>
      </c>
      <c r="I2565" s="9" t="s">
        <v>327</v>
      </c>
      <c r="J2565" s="12">
        <v>2</v>
      </c>
      <c r="K2565" s="13">
        <v>44440</v>
      </c>
      <c r="L2565" s="86">
        <f>(Tabla2[[#This Row],[release_year]]-'VARIANZA Y DES. EST'!$L$11)^2</f>
        <v>103.6364225665675</v>
      </c>
      <c r="M2565" s="12">
        <v>2004</v>
      </c>
      <c r="N2565" s="9" t="s">
        <v>99</v>
      </c>
      <c r="O2565" s="9" t="s">
        <v>9700</v>
      </c>
      <c r="P2565" s="12">
        <v>95</v>
      </c>
      <c r="Q2565" s="12">
        <v>95</v>
      </c>
      <c r="R2565" s="12">
        <v>20.839202662703723</v>
      </c>
      <c r="S2565" s="12" t="s">
        <v>28</v>
      </c>
      <c r="T2565" s="9" t="s">
        <v>111</v>
      </c>
      <c r="U2565" s="9" t="s">
        <v>30</v>
      </c>
      <c r="V2565" s="9" t="s">
        <v>111</v>
      </c>
      <c r="W2565" s="14">
        <v>2</v>
      </c>
    </row>
    <row r="2566" spans="1:23" x14ac:dyDescent="0.25">
      <c r="A2566" s="8">
        <v>138</v>
      </c>
      <c r="B2566" s="9" t="s">
        <v>9714</v>
      </c>
      <c r="C2566" s="9" t="s">
        <v>22</v>
      </c>
      <c r="D2566" s="9" t="s">
        <v>9715</v>
      </c>
      <c r="E2566" s="18" t="s">
        <v>9716</v>
      </c>
      <c r="F2566" s="9" t="s">
        <v>9717</v>
      </c>
      <c r="G2566" s="12">
        <v>14</v>
      </c>
      <c r="H2566" s="9" t="s">
        <v>279</v>
      </c>
      <c r="I2566" s="9" t="s">
        <v>7771</v>
      </c>
      <c r="J2566" s="12">
        <v>2</v>
      </c>
      <c r="K2566" s="13">
        <v>44440</v>
      </c>
      <c r="L2566" s="86">
        <f>(Tabla2[[#This Row],[release_year]]-'VARIANZA Y DES. EST'!$L$11)^2</f>
        <v>173.71760798725521</v>
      </c>
      <c r="M2566" s="12">
        <v>2001</v>
      </c>
      <c r="N2566" s="9" t="s">
        <v>99</v>
      </c>
      <c r="O2566" s="9" t="s">
        <v>9700</v>
      </c>
      <c r="P2566" s="12">
        <v>95</v>
      </c>
      <c r="Q2566" s="12">
        <v>95</v>
      </c>
      <c r="R2566" s="12">
        <v>20.839202662703723</v>
      </c>
      <c r="S2566" s="12" t="s">
        <v>28</v>
      </c>
      <c r="T2566" s="9" t="s">
        <v>4567</v>
      </c>
      <c r="U2566" s="9" t="s">
        <v>38</v>
      </c>
      <c r="V2566" s="9" t="s">
        <v>4567</v>
      </c>
      <c r="W2566" s="14">
        <v>2</v>
      </c>
    </row>
    <row r="2567" spans="1:23" x14ac:dyDescent="0.25">
      <c r="A2567" s="8">
        <v>169</v>
      </c>
      <c r="B2567" s="9" t="s">
        <v>9718</v>
      </c>
      <c r="C2567" s="9" t="s">
        <v>22</v>
      </c>
      <c r="D2567" s="9" t="s">
        <v>9719</v>
      </c>
      <c r="E2567" s="18" t="s">
        <v>9720</v>
      </c>
      <c r="F2567" s="9" t="s">
        <v>9721</v>
      </c>
      <c r="G2567" s="12">
        <v>8</v>
      </c>
      <c r="H2567" s="9" t="s">
        <v>25</v>
      </c>
      <c r="I2567" s="9" t="s">
        <v>25</v>
      </c>
      <c r="J2567" s="12">
        <v>1</v>
      </c>
      <c r="K2567" s="13">
        <v>44440</v>
      </c>
      <c r="L2567" s="86">
        <f>(Tabla2[[#This Row],[release_year]]-'VARIANZA Y DES. EST'!$L$11)^2</f>
        <v>173.71760798725521</v>
      </c>
      <c r="M2567" s="12">
        <v>2001</v>
      </c>
      <c r="N2567" s="9" t="s">
        <v>99</v>
      </c>
      <c r="O2567" s="9" t="s">
        <v>9700</v>
      </c>
      <c r="P2567" s="12">
        <v>95</v>
      </c>
      <c r="Q2567" s="12">
        <v>95</v>
      </c>
      <c r="R2567" s="12">
        <v>20.839202662703723</v>
      </c>
      <c r="S2567" s="12" t="s">
        <v>28</v>
      </c>
      <c r="T2567" s="9" t="s">
        <v>9633</v>
      </c>
      <c r="U2567" s="9" t="s">
        <v>38</v>
      </c>
      <c r="V2567" s="9" t="s">
        <v>9633</v>
      </c>
      <c r="W2567" s="14">
        <v>3</v>
      </c>
    </row>
    <row r="2568" spans="1:23" x14ac:dyDescent="0.25">
      <c r="A2568" s="8">
        <v>180</v>
      </c>
      <c r="B2568" s="9" t="s">
        <v>9722</v>
      </c>
      <c r="C2568" s="9" t="s">
        <v>22</v>
      </c>
      <c r="D2568" s="9" t="s">
        <v>9723</v>
      </c>
      <c r="E2568" s="18" t="s">
        <v>9724</v>
      </c>
      <c r="F2568" s="9" t="s">
        <v>9725</v>
      </c>
      <c r="G2568" s="12">
        <v>8</v>
      </c>
      <c r="H2568" s="9" t="s">
        <v>25</v>
      </c>
      <c r="I2568" s="9" t="s">
        <v>25</v>
      </c>
      <c r="J2568" s="12">
        <v>1</v>
      </c>
      <c r="K2568" s="13">
        <v>44440</v>
      </c>
      <c r="L2568" s="86">
        <f>(Tabla2[[#This Row],[release_year]]-'VARIANZA Y DES. EST'!$L$11)^2</f>
        <v>330.51958368840133</v>
      </c>
      <c r="M2568" s="12">
        <v>1996</v>
      </c>
      <c r="N2568" s="9" t="s">
        <v>43</v>
      </c>
      <c r="O2568" s="9" t="s">
        <v>9700</v>
      </c>
      <c r="P2568" s="12">
        <v>95</v>
      </c>
      <c r="Q2568" s="12">
        <v>95</v>
      </c>
      <c r="R2568" s="12">
        <v>20.839202662703723</v>
      </c>
      <c r="S2568" s="12" t="s">
        <v>28</v>
      </c>
      <c r="T2568" s="9" t="s">
        <v>3577</v>
      </c>
      <c r="U2568" s="9" t="s">
        <v>95</v>
      </c>
      <c r="V2568" s="9" t="s">
        <v>3577</v>
      </c>
      <c r="W2568" s="14">
        <v>2</v>
      </c>
    </row>
    <row r="2569" spans="1:23" x14ac:dyDescent="0.25">
      <c r="A2569" s="8">
        <v>228</v>
      </c>
      <c r="B2569" s="9" t="s">
        <v>9726</v>
      </c>
      <c r="C2569" s="9" t="s">
        <v>22</v>
      </c>
      <c r="D2569" s="9" t="s">
        <v>9727</v>
      </c>
      <c r="E2569" s="18" t="s">
        <v>9728</v>
      </c>
      <c r="F2569" s="9" t="s">
        <v>9729</v>
      </c>
      <c r="G2569" s="12">
        <v>4</v>
      </c>
      <c r="H2569" s="9" t="s">
        <v>25</v>
      </c>
      <c r="I2569" s="9" t="s">
        <v>25</v>
      </c>
      <c r="J2569" s="12">
        <v>1</v>
      </c>
      <c r="K2569" s="13">
        <v>44433</v>
      </c>
      <c r="L2569" s="86">
        <f>(Tabla2[[#This Row],[release_year]]-'VARIANZA Y DES. EST'!$L$11)^2</f>
        <v>33.870100322899837</v>
      </c>
      <c r="M2569" s="12">
        <v>2020</v>
      </c>
      <c r="N2569" s="9" t="s">
        <v>76</v>
      </c>
      <c r="O2569" s="9" t="s">
        <v>9700</v>
      </c>
      <c r="P2569" s="12">
        <v>95</v>
      </c>
      <c r="Q2569" s="12">
        <v>95</v>
      </c>
      <c r="R2569" s="12">
        <v>20.839202662703723</v>
      </c>
      <c r="S2569" s="12" t="s">
        <v>28</v>
      </c>
      <c r="T2569" s="9" t="s">
        <v>3495</v>
      </c>
      <c r="U2569" s="9" t="s">
        <v>45</v>
      </c>
      <c r="V2569" s="9" t="s">
        <v>3495</v>
      </c>
      <c r="W2569" s="14">
        <v>3</v>
      </c>
    </row>
    <row r="2570" spans="1:23" x14ac:dyDescent="0.25">
      <c r="A2570" s="8">
        <v>304</v>
      </c>
      <c r="B2570" s="9" t="s">
        <v>9730</v>
      </c>
      <c r="C2570" s="9" t="s">
        <v>22</v>
      </c>
      <c r="D2570" s="9" t="s">
        <v>9731</v>
      </c>
      <c r="E2570" s="18" t="s">
        <v>9732</v>
      </c>
      <c r="F2570" s="9" t="s">
        <v>9733</v>
      </c>
      <c r="G2570" s="12">
        <v>10</v>
      </c>
      <c r="H2570" s="9" t="s">
        <v>1064</v>
      </c>
      <c r="I2570" s="9" t="s">
        <v>1064</v>
      </c>
      <c r="J2570" s="12">
        <v>1</v>
      </c>
      <c r="K2570" s="13">
        <v>44413</v>
      </c>
      <c r="L2570" s="86">
        <f>(Tabla2[[#This Row],[release_year]]-'VARIANZA Y DES. EST'!$L$11)^2</f>
        <v>851.48393023092285</v>
      </c>
      <c r="M2570" s="12">
        <v>1985</v>
      </c>
      <c r="N2570" s="9" t="s">
        <v>76</v>
      </c>
      <c r="O2570" s="9" t="s">
        <v>9700</v>
      </c>
      <c r="P2570" s="12">
        <v>95</v>
      </c>
      <c r="Q2570" s="12">
        <v>95</v>
      </c>
      <c r="R2570" s="12">
        <v>20.839202662703723</v>
      </c>
      <c r="S2570" s="12" t="s">
        <v>28</v>
      </c>
      <c r="T2570" s="9" t="s">
        <v>2354</v>
      </c>
      <c r="U2570" s="9" t="s">
        <v>95</v>
      </c>
      <c r="V2570" s="9" t="s">
        <v>2354</v>
      </c>
      <c r="W2570" s="14">
        <v>3</v>
      </c>
    </row>
    <row r="2571" spans="1:23" x14ac:dyDescent="0.25">
      <c r="A2571" s="8">
        <v>372</v>
      </c>
      <c r="B2571" s="9" t="s">
        <v>9734</v>
      </c>
      <c r="C2571" s="9" t="s">
        <v>22</v>
      </c>
      <c r="D2571" s="9" t="s">
        <v>9735</v>
      </c>
      <c r="E2571" s="9" t="s">
        <v>9736</v>
      </c>
      <c r="F2571" s="9" t="s">
        <v>9737</v>
      </c>
      <c r="G2571" s="12">
        <v>12</v>
      </c>
      <c r="H2571" s="12"/>
      <c r="I2571" s="9"/>
      <c r="J2571" s="12">
        <v>0</v>
      </c>
      <c r="K2571" s="13">
        <v>44407</v>
      </c>
      <c r="L2571" s="86">
        <f>(Tabla2[[#This Row],[release_year]]-'VARIANZA Y DES. EST'!$L$11)^2</f>
        <v>26.834446865421359</v>
      </c>
      <c r="M2571" s="12">
        <v>2009</v>
      </c>
      <c r="N2571" s="9" t="s">
        <v>35</v>
      </c>
      <c r="O2571" s="9" t="s">
        <v>9700</v>
      </c>
      <c r="P2571" s="12">
        <v>95</v>
      </c>
      <c r="Q2571" s="12">
        <v>95</v>
      </c>
      <c r="R2571" s="12">
        <v>20.839202662703723</v>
      </c>
      <c r="S2571" s="12" t="s">
        <v>28</v>
      </c>
      <c r="T2571" s="9" t="s">
        <v>118</v>
      </c>
      <c r="U2571" s="9" t="s">
        <v>45</v>
      </c>
      <c r="V2571" s="9" t="s">
        <v>118</v>
      </c>
      <c r="W2571" s="14">
        <v>3</v>
      </c>
    </row>
    <row r="2572" spans="1:23" x14ac:dyDescent="0.25">
      <c r="A2572" s="8">
        <v>464</v>
      </c>
      <c r="B2572" s="9" t="s">
        <v>9738</v>
      </c>
      <c r="C2572" s="9" t="s">
        <v>22</v>
      </c>
      <c r="D2572" s="9" t="s">
        <v>9739</v>
      </c>
      <c r="E2572" s="18" t="s">
        <v>9740</v>
      </c>
      <c r="F2572" s="18" t="s">
        <v>9741</v>
      </c>
      <c r="G2572" s="12">
        <v>8</v>
      </c>
      <c r="H2572" s="9" t="s">
        <v>890</v>
      </c>
      <c r="I2572" s="9" t="s">
        <v>890</v>
      </c>
      <c r="J2572" s="12">
        <v>1</v>
      </c>
      <c r="K2572" s="13">
        <v>44391</v>
      </c>
      <c r="L2572" s="86">
        <f>(Tabla2[[#This Row],[release_year]]-'VARIANZA Y DES. EST'!$L$11)^2</f>
        <v>46.509705182670608</v>
      </c>
      <c r="M2572" s="12">
        <v>2021</v>
      </c>
      <c r="N2572" s="9" t="s">
        <v>76</v>
      </c>
      <c r="O2572" s="9" t="s">
        <v>9700</v>
      </c>
      <c r="P2572" s="12">
        <v>95</v>
      </c>
      <c r="Q2572" s="12">
        <v>95</v>
      </c>
      <c r="R2572" s="12">
        <v>20.839202662703723</v>
      </c>
      <c r="S2572" s="12" t="s">
        <v>28</v>
      </c>
      <c r="T2572" s="9" t="s">
        <v>3179</v>
      </c>
      <c r="U2572" s="9" t="s">
        <v>514</v>
      </c>
      <c r="V2572" s="9" t="s">
        <v>3179</v>
      </c>
      <c r="W2572" s="14">
        <v>2</v>
      </c>
    </row>
    <row r="2573" spans="1:23" x14ac:dyDescent="0.25">
      <c r="A2573" s="8">
        <v>509</v>
      </c>
      <c r="B2573" s="9" t="s">
        <v>9742</v>
      </c>
      <c r="C2573" s="9" t="s">
        <v>22</v>
      </c>
      <c r="D2573" s="9" t="s">
        <v>9743</v>
      </c>
      <c r="E2573" s="18" t="s">
        <v>9744</v>
      </c>
      <c r="F2573" s="9" t="s">
        <v>9745</v>
      </c>
      <c r="G2573" s="12">
        <v>5</v>
      </c>
      <c r="H2573" s="9" t="s">
        <v>231</v>
      </c>
      <c r="I2573" s="9" t="s">
        <v>9746</v>
      </c>
      <c r="J2573" s="12">
        <v>3</v>
      </c>
      <c r="K2573" s="13">
        <v>44383</v>
      </c>
      <c r="L2573" s="86">
        <f>(Tabla2[[#This Row],[release_year]]-'VARIANZA Y DES. EST'!$L$11)^2</f>
        <v>23.230495463129063</v>
      </c>
      <c r="M2573" s="12">
        <v>2019</v>
      </c>
      <c r="N2573" s="9" t="s">
        <v>76</v>
      </c>
      <c r="O2573" s="9" t="s">
        <v>9700</v>
      </c>
      <c r="P2573" s="12">
        <v>95</v>
      </c>
      <c r="Q2573" s="12">
        <v>95</v>
      </c>
      <c r="R2573" s="12">
        <v>20.839202662703723</v>
      </c>
      <c r="S2573" s="12" t="s">
        <v>28</v>
      </c>
      <c r="T2573" s="9" t="s">
        <v>70</v>
      </c>
      <c r="U2573" s="9" t="s">
        <v>45</v>
      </c>
      <c r="V2573" s="9" t="s">
        <v>70</v>
      </c>
      <c r="W2573" s="14">
        <v>2</v>
      </c>
    </row>
    <row r="2574" spans="1:23" x14ac:dyDescent="0.25">
      <c r="A2574" s="8">
        <v>535</v>
      </c>
      <c r="B2574" s="9" t="s">
        <v>9747</v>
      </c>
      <c r="C2574" s="9" t="s">
        <v>22</v>
      </c>
      <c r="D2574" s="9" t="s">
        <v>9748</v>
      </c>
      <c r="E2574" s="18" t="s">
        <v>5322</v>
      </c>
      <c r="F2574" s="9" t="s">
        <v>9749</v>
      </c>
      <c r="G2574" s="12">
        <v>7</v>
      </c>
      <c r="H2574" s="9" t="s">
        <v>2935</v>
      </c>
      <c r="I2574" s="9" t="s">
        <v>2935</v>
      </c>
      <c r="J2574" s="12">
        <v>1</v>
      </c>
      <c r="K2574" s="13">
        <v>44383</v>
      </c>
      <c r="L2574" s="86">
        <f>(Tabla2[[#This Row],[release_year]]-'VARIANZA Y DES. EST'!$L$11)^2</f>
        <v>23.230495463129063</v>
      </c>
      <c r="M2574" s="12">
        <v>2019</v>
      </c>
      <c r="N2574" s="9" t="s">
        <v>55</v>
      </c>
      <c r="O2574" s="9" t="s">
        <v>9700</v>
      </c>
      <c r="P2574" s="12">
        <v>95</v>
      </c>
      <c r="Q2574" s="12">
        <v>95</v>
      </c>
      <c r="R2574" s="12">
        <v>20.839202662703723</v>
      </c>
      <c r="S2574" s="12" t="s">
        <v>28</v>
      </c>
      <c r="T2574" s="9" t="s">
        <v>70</v>
      </c>
      <c r="U2574" s="9" t="s">
        <v>45</v>
      </c>
      <c r="V2574" s="9" t="s">
        <v>70</v>
      </c>
      <c r="W2574" s="14">
        <v>2</v>
      </c>
    </row>
    <row r="2575" spans="1:23" x14ac:dyDescent="0.25">
      <c r="A2575" s="8">
        <v>564</v>
      </c>
      <c r="B2575" s="9" t="s">
        <v>9750</v>
      </c>
      <c r="C2575" s="9" t="s">
        <v>22</v>
      </c>
      <c r="D2575" s="9" t="s">
        <v>9751</v>
      </c>
      <c r="E2575" s="9" t="s">
        <v>6943</v>
      </c>
      <c r="F2575" s="9" t="s">
        <v>9752</v>
      </c>
      <c r="G2575" s="12">
        <v>10</v>
      </c>
      <c r="H2575" s="9" t="s">
        <v>25</v>
      </c>
      <c r="I2575" s="9" t="s">
        <v>25</v>
      </c>
      <c r="J2575" s="12">
        <v>1</v>
      </c>
      <c r="K2575" s="13">
        <v>44378</v>
      </c>
      <c r="L2575" s="86">
        <f>(Tabla2[[#This Row],[release_year]]-'VARIANZA Y DES. EST'!$L$11)^2</f>
        <v>230.43839826771367</v>
      </c>
      <c r="M2575" s="12">
        <v>1999</v>
      </c>
      <c r="N2575" s="9" t="s">
        <v>43</v>
      </c>
      <c r="O2575" s="9" t="s">
        <v>9700</v>
      </c>
      <c r="P2575" s="12">
        <v>95</v>
      </c>
      <c r="Q2575" s="12">
        <v>95</v>
      </c>
      <c r="R2575" s="12">
        <v>20.839202662703723</v>
      </c>
      <c r="S2575" s="12" t="s">
        <v>28</v>
      </c>
      <c r="T2575" s="9" t="s">
        <v>6376</v>
      </c>
      <c r="U2575" s="9" t="s">
        <v>38</v>
      </c>
      <c r="V2575" s="9" t="s">
        <v>6376</v>
      </c>
      <c r="W2575" s="14">
        <v>3</v>
      </c>
    </row>
    <row r="2576" spans="1:23" x14ac:dyDescent="0.25">
      <c r="A2576" s="8">
        <v>705</v>
      </c>
      <c r="B2576" s="9" t="s">
        <v>9753</v>
      </c>
      <c r="C2576" s="9" t="s">
        <v>22</v>
      </c>
      <c r="D2576" s="9" t="s">
        <v>9754</v>
      </c>
      <c r="E2576" s="18" t="s">
        <v>9755</v>
      </c>
      <c r="F2576" s="9" t="s">
        <v>9756</v>
      </c>
      <c r="G2576" s="12">
        <v>10</v>
      </c>
      <c r="H2576" s="12"/>
      <c r="I2576" s="9"/>
      <c r="J2576" s="12">
        <v>0</v>
      </c>
      <c r="K2576" s="13">
        <v>44363</v>
      </c>
      <c r="L2576" s="86">
        <f>(Tabla2[[#This Row],[release_year]]-'VARIANZA Y DES. EST'!$L$11)^2</f>
        <v>14.590890603358293</v>
      </c>
      <c r="M2576" s="12">
        <v>2018</v>
      </c>
      <c r="N2576" s="9" t="s">
        <v>35</v>
      </c>
      <c r="O2576" s="9" t="s">
        <v>9700</v>
      </c>
      <c r="P2576" s="12">
        <v>95</v>
      </c>
      <c r="Q2576" s="12">
        <v>95</v>
      </c>
      <c r="R2576" s="12">
        <v>20.839202662703723</v>
      </c>
      <c r="S2576" s="12" t="s">
        <v>28</v>
      </c>
      <c r="T2576" s="9" t="s">
        <v>2492</v>
      </c>
      <c r="U2576" s="9" t="s">
        <v>95</v>
      </c>
      <c r="V2576" s="9" t="s">
        <v>2492</v>
      </c>
      <c r="W2576" s="14">
        <v>3</v>
      </c>
    </row>
    <row r="2577" spans="1:23" x14ac:dyDescent="0.25">
      <c r="A2577" s="8">
        <v>784</v>
      </c>
      <c r="B2577" s="9" t="s">
        <v>9757</v>
      </c>
      <c r="C2577" s="9" t="s">
        <v>22</v>
      </c>
      <c r="D2577" s="9" t="s">
        <v>9758</v>
      </c>
      <c r="E2577" s="9" t="s">
        <v>9759</v>
      </c>
      <c r="F2577" s="9" t="s">
        <v>9760</v>
      </c>
      <c r="G2577" s="12">
        <v>10</v>
      </c>
      <c r="H2577" s="9" t="s">
        <v>858</v>
      </c>
      <c r="I2577" s="9" t="s">
        <v>858</v>
      </c>
      <c r="J2577" s="12">
        <v>1</v>
      </c>
      <c r="K2577" s="13">
        <v>44349</v>
      </c>
      <c r="L2577" s="86">
        <f>(Tabla2[[#This Row],[release_year]]-'VARIANZA Y DES. EST'!$L$11)^2</f>
        <v>46.509705182670608</v>
      </c>
      <c r="M2577" s="12">
        <v>2021</v>
      </c>
      <c r="N2577" s="9" t="s">
        <v>76</v>
      </c>
      <c r="O2577" s="9" t="s">
        <v>9700</v>
      </c>
      <c r="P2577" s="12">
        <v>95</v>
      </c>
      <c r="Q2577" s="12">
        <v>95</v>
      </c>
      <c r="R2577" s="12">
        <v>20.839202662703723</v>
      </c>
      <c r="S2577" s="12" t="s">
        <v>28</v>
      </c>
      <c r="T2577" s="9" t="s">
        <v>4849</v>
      </c>
      <c r="U2577" s="9" t="s">
        <v>95</v>
      </c>
      <c r="V2577" s="9" t="s">
        <v>4849</v>
      </c>
      <c r="W2577" s="14">
        <v>3</v>
      </c>
    </row>
    <row r="2578" spans="1:23" x14ac:dyDescent="0.25">
      <c r="A2578" s="8">
        <v>905</v>
      </c>
      <c r="B2578" s="9" t="s">
        <v>9761</v>
      </c>
      <c r="C2578" s="9" t="s">
        <v>22</v>
      </c>
      <c r="D2578" s="9" t="s">
        <v>9762</v>
      </c>
      <c r="E2578" s="18" t="s">
        <v>9763</v>
      </c>
      <c r="F2578" s="9" t="s">
        <v>9764</v>
      </c>
      <c r="G2578" s="12">
        <v>10</v>
      </c>
      <c r="H2578" s="9" t="s">
        <v>25</v>
      </c>
      <c r="I2578" s="9" t="s">
        <v>25</v>
      </c>
      <c r="J2578" s="12">
        <v>1</v>
      </c>
      <c r="K2578" s="13">
        <v>44324</v>
      </c>
      <c r="L2578" s="86">
        <f>(Tabla2[[#This Row],[release_year]]-'VARIANZA Y DES. EST'!$L$11)^2</f>
        <v>7.9512857435875226</v>
      </c>
      <c r="M2578" s="12">
        <v>2017</v>
      </c>
      <c r="N2578" s="9" t="s">
        <v>1991</v>
      </c>
      <c r="O2578" s="9" t="s">
        <v>9700</v>
      </c>
      <c r="P2578" s="12">
        <v>95</v>
      </c>
      <c r="Q2578" s="12">
        <v>95</v>
      </c>
      <c r="R2578" s="12">
        <v>20.839202662703723</v>
      </c>
      <c r="S2578" s="12" t="s">
        <v>28</v>
      </c>
      <c r="T2578" s="9" t="s">
        <v>38</v>
      </c>
      <c r="U2578" s="9" t="s">
        <v>38</v>
      </c>
      <c r="V2578" s="9" t="s">
        <v>38</v>
      </c>
      <c r="W2578" s="14">
        <v>1</v>
      </c>
    </row>
    <row r="2579" spans="1:23" x14ac:dyDescent="0.25">
      <c r="A2579" s="8">
        <v>931</v>
      </c>
      <c r="B2579" s="9" t="s">
        <v>9765</v>
      </c>
      <c r="C2579" s="9" t="s">
        <v>22</v>
      </c>
      <c r="D2579" s="9" t="s">
        <v>9766</v>
      </c>
      <c r="E2579" s="9" t="s">
        <v>9767</v>
      </c>
      <c r="F2579" s="9" t="s">
        <v>9768</v>
      </c>
      <c r="G2579" s="12">
        <v>8</v>
      </c>
      <c r="H2579" s="9" t="s">
        <v>25</v>
      </c>
      <c r="I2579" s="9" t="s">
        <v>25</v>
      </c>
      <c r="J2579" s="12">
        <v>1</v>
      </c>
      <c r="K2579" s="13">
        <v>44317</v>
      </c>
      <c r="L2579" s="86">
        <f>(Tabla2[[#This Row],[release_year]]-'VARIANZA Y DES. EST'!$L$11)^2</f>
        <v>17.47405172519213</v>
      </c>
      <c r="M2579" s="12">
        <v>2010</v>
      </c>
      <c r="N2579" s="9" t="s">
        <v>1991</v>
      </c>
      <c r="O2579" s="9" t="s">
        <v>9700</v>
      </c>
      <c r="P2579" s="12">
        <v>95</v>
      </c>
      <c r="Q2579" s="12">
        <v>95</v>
      </c>
      <c r="R2579" s="12">
        <v>20.839202662703723</v>
      </c>
      <c r="S2579" s="12" t="s">
        <v>28</v>
      </c>
      <c r="T2579" s="9" t="s">
        <v>4567</v>
      </c>
      <c r="U2579" s="9" t="s">
        <v>38</v>
      </c>
      <c r="V2579" s="9" t="s">
        <v>4567</v>
      </c>
      <c r="W2579" s="14">
        <v>2</v>
      </c>
    </row>
    <row r="2580" spans="1:23" x14ac:dyDescent="0.25">
      <c r="A2580" s="8">
        <v>967</v>
      </c>
      <c r="B2580" s="9" t="s">
        <v>9769</v>
      </c>
      <c r="C2580" s="9" t="s">
        <v>22</v>
      </c>
      <c r="D2580" s="9" t="s">
        <v>9770</v>
      </c>
      <c r="E2580" s="18" t="s">
        <v>9771</v>
      </c>
      <c r="F2580" s="9" t="s">
        <v>9772</v>
      </c>
      <c r="G2580" s="12">
        <v>8</v>
      </c>
      <c r="H2580" s="9" t="s">
        <v>858</v>
      </c>
      <c r="I2580" s="9" t="s">
        <v>858</v>
      </c>
      <c r="J2580" s="12">
        <v>1</v>
      </c>
      <c r="K2580" s="13">
        <v>44314</v>
      </c>
      <c r="L2580" s="86">
        <f>(Tabla2[[#This Row],[release_year]]-'VARIANZA Y DES. EST'!$L$11)^2</f>
        <v>46.509705182670608</v>
      </c>
      <c r="M2580" s="12">
        <v>2021</v>
      </c>
      <c r="N2580" s="9" t="s">
        <v>76</v>
      </c>
      <c r="O2580" s="9" t="s">
        <v>9700</v>
      </c>
      <c r="P2580" s="12">
        <v>95</v>
      </c>
      <c r="Q2580" s="12">
        <v>95</v>
      </c>
      <c r="R2580" s="12">
        <v>20.839202662703723</v>
      </c>
      <c r="S2580" s="12" t="s">
        <v>28</v>
      </c>
      <c r="T2580" s="9" t="s">
        <v>859</v>
      </c>
      <c r="U2580" s="9" t="s">
        <v>95</v>
      </c>
      <c r="V2580" s="9" t="s">
        <v>859</v>
      </c>
      <c r="W2580" s="14">
        <v>2</v>
      </c>
    </row>
    <row r="2581" spans="1:23" x14ac:dyDescent="0.25">
      <c r="A2581" s="8">
        <v>984</v>
      </c>
      <c r="B2581" s="9" t="s">
        <v>9773</v>
      </c>
      <c r="C2581" s="9" t="s">
        <v>22</v>
      </c>
      <c r="D2581" s="9" t="s">
        <v>9774</v>
      </c>
      <c r="E2581" s="18" t="s">
        <v>9775</v>
      </c>
      <c r="F2581" s="9" t="s">
        <v>9776</v>
      </c>
      <c r="G2581" s="12">
        <v>4</v>
      </c>
      <c r="H2581" s="9" t="s">
        <v>390</v>
      </c>
      <c r="I2581" s="9" t="s">
        <v>390</v>
      </c>
      <c r="J2581" s="12">
        <v>1</v>
      </c>
      <c r="K2581" s="13">
        <v>44309</v>
      </c>
      <c r="L2581" s="86">
        <f>(Tabla2[[#This Row],[release_year]]-'VARIANZA Y DES. EST'!$L$11)^2</f>
        <v>46.509705182670608</v>
      </c>
      <c r="M2581" s="12">
        <v>2021</v>
      </c>
      <c r="N2581" s="9" t="s">
        <v>76</v>
      </c>
      <c r="O2581" s="9" t="s">
        <v>9700</v>
      </c>
      <c r="P2581" s="12">
        <v>95</v>
      </c>
      <c r="Q2581" s="12">
        <v>95</v>
      </c>
      <c r="R2581" s="12">
        <v>20.839202662703723</v>
      </c>
      <c r="S2581" s="12" t="s">
        <v>28</v>
      </c>
      <c r="T2581" s="9" t="s">
        <v>756</v>
      </c>
      <c r="U2581" s="9" t="s">
        <v>57</v>
      </c>
      <c r="V2581" s="9" t="s">
        <v>756</v>
      </c>
      <c r="W2581" s="14">
        <v>3</v>
      </c>
    </row>
    <row r="2582" spans="1:23" x14ac:dyDescent="0.25">
      <c r="A2582" s="8">
        <v>1161</v>
      </c>
      <c r="B2582" s="9" t="s">
        <v>9777</v>
      </c>
      <c r="C2582" s="9" t="s">
        <v>22</v>
      </c>
      <c r="D2582" s="9" t="s">
        <v>9778</v>
      </c>
      <c r="E2582" s="18" t="s">
        <v>9779</v>
      </c>
      <c r="F2582" s="9" t="s">
        <v>9780</v>
      </c>
      <c r="G2582" s="12">
        <v>7</v>
      </c>
      <c r="H2582" s="9" t="s">
        <v>550</v>
      </c>
      <c r="I2582" s="9" t="s">
        <v>9781</v>
      </c>
      <c r="J2582" s="12">
        <v>4</v>
      </c>
      <c r="K2582" s="13">
        <v>44281</v>
      </c>
      <c r="L2582" s="86">
        <f>(Tabla2[[#This Row],[release_year]]-'VARIANZA Y DES. EST'!$L$11)^2</f>
        <v>261.79879340794287</v>
      </c>
      <c r="M2582" s="12">
        <v>1998</v>
      </c>
      <c r="N2582" s="9" t="s">
        <v>76</v>
      </c>
      <c r="O2582" s="9" t="s">
        <v>9700</v>
      </c>
      <c r="P2582" s="12">
        <v>95</v>
      </c>
      <c r="Q2582" s="12">
        <v>95</v>
      </c>
      <c r="R2582" s="12">
        <v>20.839202662703723</v>
      </c>
      <c r="S2582" s="12" t="s">
        <v>28</v>
      </c>
      <c r="T2582" s="9" t="s">
        <v>3998</v>
      </c>
      <c r="U2582" s="9" t="s">
        <v>45</v>
      </c>
      <c r="V2582" s="9" t="s">
        <v>3998</v>
      </c>
      <c r="W2582" s="14">
        <v>3</v>
      </c>
    </row>
    <row r="2583" spans="1:23" x14ac:dyDescent="0.25">
      <c r="A2583" s="8">
        <v>1379</v>
      </c>
      <c r="B2583" s="9" t="s">
        <v>9782</v>
      </c>
      <c r="C2583" s="9" t="s">
        <v>22</v>
      </c>
      <c r="D2583" s="9" t="s">
        <v>9783</v>
      </c>
      <c r="E2583" s="18" t="s">
        <v>9784</v>
      </c>
      <c r="F2583" s="9" t="s">
        <v>9785</v>
      </c>
      <c r="G2583" s="12">
        <v>9</v>
      </c>
      <c r="H2583" s="9" t="s">
        <v>279</v>
      </c>
      <c r="I2583" s="9" t="s">
        <v>7771</v>
      </c>
      <c r="J2583" s="12">
        <v>2</v>
      </c>
      <c r="K2583" s="13">
        <v>44223</v>
      </c>
      <c r="L2583" s="86">
        <f>(Tabla2[[#This Row],[release_year]]-'VARIANZA Y DES. EST'!$L$11)^2</f>
        <v>46.509705182670608</v>
      </c>
      <c r="M2583" s="12">
        <v>2021</v>
      </c>
      <c r="N2583" s="9" t="s">
        <v>35</v>
      </c>
      <c r="O2583" s="9" t="s">
        <v>9700</v>
      </c>
      <c r="P2583" s="12">
        <v>95</v>
      </c>
      <c r="Q2583" s="12">
        <v>95</v>
      </c>
      <c r="R2583" s="12">
        <v>20.839202662703723</v>
      </c>
      <c r="S2583" s="12" t="s">
        <v>28</v>
      </c>
      <c r="T2583" s="9" t="s">
        <v>51</v>
      </c>
      <c r="U2583" s="9" t="s">
        <v>30</v>
      </c>
      <c r="V2583" s="9" t="s">
        <v>51</v>
      </c>
      <c r="W2583" s="14">
        <v>2</v>
      </c>
    </row>
    <row r="2584" spans="1:23" x14ac:dyDescent="0.25">
      <c r="A2584" s="8">
        <v>1387</v>
      </c>
      <c r="B2584" s="9" t="s">
        <v>9786</v>
      </c>
      <c r="C2584" s="9" t="s">
        <v>22</v>
      </c>
      <c r="D2584" s="9" t="s">
        <v>9787</v>
      </c>
      <c r="E2584" s="18" t="s">
        <v>9788</v>
      </c>
      <c r="F2584" s="9" t="s">
        <v>9789</v>
      </c>
      <c r="G2584" s="12">
        <v>10</v>
      </c>
      <c r="H2584" s="9" t="s">
        <v>3493</v>
      </c>
      <c r="I2584" s="9" t="s">
        <v>9790</v>
      </c>
      <c r="J2584" s="12">
        <v>2</v>
      </c>
      <c r="K2584" s="13">
        <v>44218</v>
      </c>
      <c r="L2584" s="86">
        <f>(Tabla2[[#This Row],[release_year]]-'VARIANZA Y DES. EST'!$L$11)^2</f>
        <v>33.870100322899837</v>
      </c>
      <c r="M2584" s="12">
        <v>2020</v>
      </c>
      <c r="N2584" s="9" t="s">
        <v>76</v>
      </c>
      <c r="O2584" s="9" t="s">
        <v>9700</v>
      </c>
      <c r="P2584" s="12">
        <v>95</v>
      </c>
      <c r="Q2584" s="12">
        <v>95</v>
      </c>
      <c r="R2584" s="12">
        <v>20.839202662703723</v>
      </c>
      <c r="S2584" s="12" t="s">
        <v>28</v>
      </c>
      <c r="T2584" s="9" t="s">
        <v>5706</v>
      </c>
      <c r="U2584" s="9" t="s">
        <v>95</v>
      </c>
      <c r="V2584" s="9" t="s">
        <v>5706</v>
      </c>
      <c r="W2584" s="14">
        <v>3</v>
      </c>
    </row>
    <row r="2585" spans="1:23" x14ac:dyDescent="0.25">
      <c r="A2585" s="8">
        <v>1390</v>
      </c>
      <c r="B2585" s="9" t="s">
        <v>9791</v>
      </c>
      <c r="C2585" s="9" t="s">
        <v>22</v>
      </c>
      <c r="D2585" s="9" t="s">
        <v>9792</v>
      </c>
      <c r="E2585" s="9" t="s">
        <v>9793</v>
      </c>
      <c r="F2585" s="18" t="s">
        <v>9794</v>
      </c>
      <c r="G2585" s="12">
        <v>10</v>
      </c>
      <c r="H2585" s="9" t="s">
        <v>25</v>
      </c>
      <c r="I2585" s="9" t="s">
        <v>25</v>
      </c>
      <c r="J2585" s="12">
        <v>1</v>
      </c>
      <c r="K2585" s="13">
        <v>44217</v>
      </c>
      <c r="L2585" s="86">
        <f>(Tabla2[[#This Row],[release_year]]-'VARIANZA Y DES. EST'!$L$11)^2</f>
        <v>33.870100322899837</v>
      </c>
      <c r="M2585" s="12">
        <v>2020</v>
      </c>
      <c r="N2585" s="9" t="s">
        <v>1991</v>
      </c>
      <c r="O2585" s="9" t="s">
        <v>9700</v>
      </c>
      <c r="P2585" s="12">
        <v>95</v>
      </c>
      <c r="Q2585" s="12">
        <v>95</v>
      </c>
      <c r="R2585" s="12">
        <v>20.839202662703723</v>
      </c>
      <c r="S2585" s="12" t="s">
        <v>28</v>
      </c>
      <c r="T2585" s="9" t="s">
        <v>95</v>
      </c>
      <c r="U2585" s="9" t="s">
        <v>95</v>
      </c>
      <c r="V2585" s="9" t="s">
        <v>95</v>
      </c>
      <c r="W2585" s="14">
        <v>1</v>
      </c>
    </row>
    <row r="2586" spans="1:23" x14ac:dyDescent="0.25">
      <c r="A2586" s="8">
        <v>1511</v>
      </c>
      <c r="B2586" s="9" t="s">
        <v>9795</v>
      </c>
      <c r="C2586" s="9" t="s">
        <v>22</v>
      </c>
      <c r="D2586" s="9" t="s">
        <v>9796</v>
      </c>
      <c r="E2586" s="9" t="s">
        <v>9797</v>
      </c>
      <c r="F2586" s="9" t="s">
        <v>9798</v>
      </c>
      <c r="G2586" s="12">
        <v>15</v>
      </c>
      <c r="H2586" s="9" t="s">
        <v>25</v>
      </c>
      <c r="I2586" s="9" t="s">
        <v>1453</v>
      </c>
      <c r="J2586" s="12">
        <v>2</v>
      </c>
      <c r="K2586" s="16">
        <v>44186</v>
      </c>
      <c r="L2586" s="86">
        <f>(Tabla2[[#This Row],[release_year]]-'VARIANZA Y DES. EST'!$L$11)^2</f>
        <v>14.590890603358293</v>
      </c>
      <c r="M2586" s="12">
        <v>2018</v>
      </c>
      <c r="N2586" s="9" t="s">
        <v>1991</v>
      </c>
      <c r="O2586" s="9" t="s">
        <v>9700</v>
      </c>
      <c r="P2586" s="12">
        <v>95</v>
      </c>
      <c r="Q2586" s="12">
        <v>95</v>
      </c>
      <c r="R2586" s="12">
        <v>20.839202662703723</v>
      </c>
      <c r="S2586" s="12" t="s">
        <v>28</v>
      </c>
      <c r="T2586" s="9" t="s">
        <v>95</v>
      </c>
      <c r="U2586" s="9" t="s">
        <v>95</v>
      </c>
      <c r="V2586" s="9" t="s">
        <v>95</v>
      </c>
      <c r="W2586" s="14">
        <v>1</v>
      </c>
    </row>
    <row r="2587" spans="1:23" x14ac:dyDescent="0.25">
      <c r="A2587" s="8">
        <v>1649</v>
      </c>
      <c r="B2587" s="9" t="s">
        <v>9799</v>
      </c>
      <c r="C2587" s="9" t="s">
        <v>22</v>
      </c>
      <c r="D2587" s="9" t="s">
        <v>9800</v>
      </c>
      <c r="E2587" s="18" t="s">
        <v>9801</v>
      </c>
      <c r="F2587" s="9" t="s">
        <v>9802</v>
      </c>
      <c r="G2587" s="12">
        <v>7</v>
      </c>
      <c r="H2587" s="9" t="s">
        <v>126</v>
      </c>
      <c r="I2587" s="9" t="s">
        <v>126</v>
      </c>
      <c r="J2587" s="12">
        <v>1</v>
      </c>
      <c r="K2587" s="16">
        <v>44160</v>
      </c>
      <c r="L2587" s="86">
        <f>(Tabla2[[#This Row],[release_year]]-'VARIANZA Y DES. EST'!$L$11)^2</f>
        <v>33.870100322899837</v>
      </c>
      <c r="M2587" s="12">
        <v>2020</v>
      </c>
      <c r="N2587" s="9" t="s">
        <v>1991</v>
      </c>
      <c r="O2587" s="9" t="s">
        <v>9700</v>
      </c>
      <c r="P2587" s="12">
        <v>95</v>
      </c>
      <c r="Q2587" s="12">
        <v>95</v>
      </c>
      <c r="R2587" s="12">
        <v>20.839202662703723</v>
      </c>
      <c r="S2587" s="12" t="s">
        <v>28</v>
      </c>
      <c r="T2587" s="9" t="s">
        <v>514</v>
      </c>
      <c r="U2587" s="9" t="s">
        <v>514</v>
      </c>
      <c r="V2587" s="9" t="s">
        <v>514</v>
      </c>
      <c r="W2587" s="14">
        <v>1</v>
      </c>
    </row>
    <row r="2588" spans="1:23" x14ac:dyDescent="0.25">
      <c r="A2588" s="8">
        <v>1695</v>
      </c>
      <c r="B2588" s="9" t="s">
        <v>9803</v>
      </c>
      <c r="C2588" s="9" t="s">
        <v>22</v>
      </c>
      <c r="D2588" s="9" t="s">
        <v>9804</v>
      </c>
      <c r="E2588" s="9" t="s">
        <v>9805</v>
      </c>
      <c r="F2588" s="9" t="s">
        <v>9806</v>
      </c>
      <c r="G2588" s="12">
        <v>9</v>
      </c>
      <c r="H2588" s="9" t="s">
        <v>25</v>
      </c>
      <c r="I2588" s="9" t="s">
        <v>25</v>
      </c>
      <c r="J2588" s="12">
        <v>1</v>
      </c>
      <c r="K2588" s="16">
        <v>44150</v>
      </c>
      <c r="L2588" s="86">
        <f>(Tabla2[[#This Row],[release_year]]-'VARIANZA Y DES. EST'!$L$11)^2</f>
        <v>1.3928663045044412</v>
      </c>
      <c r="M2588" s="12">
        <v>2013</v>
      </c>
      <c r="N2588" s="9" t="s">
        <v>99</v>
      </c>
      <c r="O2588" s="9" t="s">
        <v>9700</v>
      </c>
      <c r="P2588" s="12">
        <v>95</v>
      </c>
      <c r="Q2588" s="12">
        <v>95</v>
      </c>
      <c r="R2588" s="12">
        <v>20.839202662703723</v>
      </c>
      <c r="S2588" s="12" t="s">
        <v>28</v>
      </c>
      <c r="T2588" s="9" t="s">
        <v>111</v>
      </c>
      <c r="U2588" s="9" t="s">
        <v>30</v>
      </c>
      <c r="V2588" s="9" t="s">
        <v>111</v>
      </c>
      <c r="W2588" s="14">
        <v>2</v>
      </c>
    </row>
    <row r="2589" spans="1:23" x14ac:dyDescent="0.25">
      <c r="A2589" s="8">
        <v>1706</v>
      </c>
      <c r="B2589" s="9" t="s">
        <v>9807</v>
      </c>
      <c r="C2589" s="9" t="s">
        <v>22</v>
      </c>
      <c r="D2589" s="9" t="s">
        <v>9808</v>
      </c>
      <c r="E2589" s="18" t="s">
        <v>9809</v>
      </c>
      <c r="F2589" s="9" t="s">
        <v>9810</v>
      </c>
      <c r="G2589" s="12">
        <v>7</v>
      </c>
      <c r="H2589" s="9" t="s">
        <v>890</v>
      </c>
      <c r="I2589" s="9" t="s">
        <v>890</v>
      </c>
      <c r="J2589" s="12">
        <v>1</v>
      </c>
      <c r="K2589" s="16">
        <v>44148</v>
      </c>
      <c r="L2589" s="86">
        <f>(Tabla2[[#This Row],[release_year]]-'VARIANZA Y DES. EST'!$L$11)^2</f>
        <v>33.870100322899837</v>
      </c>
      <c r="M2589" s="12">
        <v>2020</v>
      </c>
      <c r="N2589" s="9" t="s">
        <v>43</v>
      </c>
      <c r="O2589" s="9" t="s">
        <v>9700</v>
      </c>
      <c r="P2589" s="12">
        <v>95</v>
      </c>
      <c r="Q2589" s="12">
        <v>95</v>
      </c>
      <c r="R2589" s="12">
        <v>20.839202662703723</v>
      </c>
      <c r="S2589" s="12" t="s">
        <v>28</v>
      </c>
      <c r="T2589" s="9" t="s">
        <v>70</v>
      </c>
      <c r="U2589" s="9" t="s">
        <v>45</v>
      </c>
      <c r="V2589" s="9" t="s">
        <v>70</v>
      </c>
      <c r="W2589" s="14">
        <v>2</v>
      </c>
    </row>
    <row r="2590" spans="1:23" x14ac:dyDescent="0.25">
      <c r="A2590" s="8">
        <v>1730</v>
      </c>
      <c r="B2590" s="9" t="s">
        <v>9811</v>
      </c>
      <c r="C2590" s="9" t="s">
        <v>22</v>
      </c>
      <c r="D2590" s="9" t="s">
        <v>9812</v>
      </c>
      <c r="E2590" s="18" t="s">
        <v>9813</v>
      </c>
      <c r="F2590" s="9" t="s">
        <v>9814</v>
      </c>
      <c r="G2590" s="12">
        <v>9</v>
      </c>
      <c r="H2590" s="9" t="s">
        <v>25</v>
      </c>
      <c r="I2590" s="9" t="s">
        <v>25</v>
      </c>
      <c r="J2590" s="12">
        <v>1</v>
      </c>
      <c r="K2590" s="13">
        <v>44141</v>
      </c>
      <c r="L2590" s="86">
        <f>(Tabla2[[#This Row],[release_year]]-'VARIANZA Y DES. EST'!$L$11)^2</f>
        <v>3.3116808838167522</v>
      </c>
      <c r="M2590" s="12">
        <v>2016</v>
      </c>
      <c r="N2590" s="9" t="s">
        <v>1991</v>
      </c>
      <c r="O2590" s="9" t="s">
        <v>9700</v>
      </c>
      <c r="P2590" s="12">
        <v>95</v>
      </c>
      <c r="Q2590" s="12">
        <v>95</v>
      </c>
      <c r="R2590" s="12">
        <v>20.839202662703723</v>
      </c>
      <c r="S2590" s="12" t="s">
        <v>28</v>
      </c>
      <c r="T2590" s="9" t="s">
        <v>95</v>
      </c>
      <c r="U2590" s="9" t="s">
        <v>95</v>
      </c>
      <c r="V2590" s="9" t="s">
        <v>95</v>
      </c>
      <c r="W2590" s="14">
        <v>1</v>
      </c>
    </row>
    <row r="2591" spans="1:23" x14ac:dyDescent="0.25">
      <c r="A2591" s="8">
        <v>1793</v>
      </c>
      <c r="B2591" s="9" t="s">
        <v>9815</v>
      </c>
      <c r="C2591" s="9" t="s">
        <v>22</v>
      </c>
      <c r="D2591" s="9" t="s">
        <v>9816</v>
      </c>
      <c r="E2591" s="22" t="s">
        <v>7121</v>
      </c>
      <c r="F2591" s="23"/>
      <c r="G2591" s="12">
        <v>0</v>
      </c>
      <c r="H2591" s="9" t="s">
        <v>1064</v>
      </c>
      <c r="I2591" s="9" t="s">
        <v>1064</v>
      </c>
      <c r="J2591" s="12">
        <v>1</v>
      </c>
      <c r="K2591" s="16">
        <v>44131</v>
      </c>
      <c r="L2591" s="86">
        <f>(Tabla2[[#This Row],[release_year]]-'VARIANZA Y DES. EST'!$L$11)^2</f>
        <v>33.870100322899837</v>
      </c>
      <c r="M2591" s="12">
        <v>2020</v>
      </c>
      <c r="N2591" s="9" t="s">
        <v>35</v>
      </c>
      <c r="O2591" s="9" t="s">
        <v>9700</v>
      </c>
      <c r="P2591" s="12">
        <v>95</v>
      </c>
      <c r="Q2591" s="12">
        <v>95</v>
      </c>
      <c r="R2591" s="12">
        <v>20.839202662703723</v>
      </c>
      <c r="S2591" s="12" t="s">
        <v>28</v>
      </c>
      <c r="T2591" s="9" t="s">
        <v>171</v>
      </c>
      <c r="U2591" s="9" t="s">
        <v>57</v>
      </c>
      <c r="V2591" s="9" t="s">
        <v>171</v>
      </c>
      <c r="W2591" s="14">
        <v>3</v>
      </c>
    </row>
    <row r="2592" spans="1:23" x14ac:dyDescent="0.25">
      <c r="A2592" s="8">
        <v>1912</v>
      </c>
      <c r="B2592" s="9" t="s">
        <v>9817</v>
      </c>
      <c r="C2592" s="9" t="s">
        <v>22</v>
      </c>
      <c r="D2592" s="9" t="s">
        <v>9818</v>
      </c>
      <c r="E2592" s="18" t="s">
        <v>9819</v>
      </c>
      <c r="F2592" s="9"/>
      <c r="G2592" s="12">
        <v>0</v>
      </c>
      <c r="H2592" s="9" t="s">
        <v>25</v>
      </c>
      <c r="I2592" s="9" t="s">
        <v>25</v>
      </c>
      <c r="J2592" s="12">
        <v>1</v>
      </c>
      <c r="K2592" s="13">
        <v>44105</v>
      </c>
      <c r="L2592" s="86">
        <f>(Tabla2[[#This Row],[release_year]]-'VARIANZA Y DES. EST'!$L$11)^2</f>
        <v>23.230495463129063</v>
      </c>
      <c r="M2592" s="12">
        <v>2019</v>
      </c>
      <c r="N2592" s="9" t="s">
        <v>35</v>
      </c>
      <c r="O2592" s="9" t="s">
        <v>9700</v>
      </c>
      <c r="P2592" s="12">
        <v>95</v>
      </c>
      <c r="Q2592" s="12">
        <v>95</v>
      </c>
      <c r="R2592" s="12">
        <v>20.839202662703723</v>
      </c>
      <c r="S2592" s="12" t="s">
        <v>28</v>
      </c>
      <c r="T2592" s="9" t="s">
        <v>57</v>
      </c>
      <c r="U2592" s="9" t="s">
        <v>57</v>
      </c>
      <c r="V2592" s="9" t="s">
        <v>57</v>
      </c>
      <c r="W2592" s="14">
        <v>1</v>
      </c>
    </row>
    <row r="2593" spans="1:23" x14ac:dyDescent="0.25">
      <c r="A2593" s="8">
        <v>1925</v>
      </c>
      <c r="B2593" s="9" t="s">
        <v>9820</v>
      </c>
      <c r="C2593" s="9" t="s">
        <v>22</v>
      </c>
      <c r="D2593" s="9" t="s">
        <v>9821</v>
      </c>
      <c r="E2593" s="18" t="s">
        <v>9822</v>
      </c>
      <c r="F2593" s="9" t="s">
        <v>9823</v>
      </c>
      <c r="G2593" s="12">
        <v>8</v>
      </c>
      <c r="H2593" s="9" t="s">
        <v>25</v>
      </c>
      <c r="I2593" s="9" t="s">
        <v>25</v>
      </c>
      <c r="J2593" s="12">
        <v>1</v>
      </c>
      <c r="K2593" s="13">
        <v>44105</v>
      </c>
      <c r="L2593" s="86">
        <f>(Tabla2[[#This Row],[release_year]]-'VARIANZA Y DES. EST'!$L$11)^2</f>
        <v>14.590890603358293</v>
      </c>
      <c r="M2593" s="12">
        <v>2018</v>
      </c>
      <c r="N2593" s="9" t="s">
        <v>35</v>
      </c>
      <c r="O2593" s="9" t="s">
        <v>9700</v>
      </c>
      <c r="P2593" s="12">
        <v>95</v>
      </c>
      <c r="Q2593" s="12">
        <v>95</v>
      </c>
      <c r="R2593" s="12">
        <v>20.839202662703723</v>
      </c>
      <c r="S2593" s="12" t="s">
        <v>28</v>
      </c>
      <c r="T2593" s="9" t="s">
        <v>2709</v>
      </c>
      <c r="U2593" s="9" t="s">
        <v>45</v>
      </c>
      <c r="V2593" s="9" t="s">
        <v>2709</v>
      </c>
      <c r="W2593" s="14">
        <v>2</v>
      </c>
    </row>
    <row r="2594" spans="1:23" x14ac:dyDescent="0.25">
      <c r="A2594" s="8">
        <v>2164</v>
      </c>
      <c r="B2594" s="9" t="s">
        <v>9824</v>
      </c>
      <c r="C2594" s="9" t="s">
        <v>22</v>
      </c>
      <c r="D2594" s="9" t="s">
        <v>9825</v>
      </c>
      <c r="E2594" s="9" t="s">
        <v>9826</v>
      </c>
      <c r="F2594" s="9" t="s">
        <v>9827</v>
      </c>
      <c r="G2594" s="12">
        <v>1</v>
      </c>
      <c r="H2594" s="9" t="s">
        <v>231</v>
      </c>
      <c r="I2594" s="9" t="s">
        <v>231</v>
      </c>
      <c r="J2594" s="12">
        <v>1</v>
      </c>
      <c r="K2594" s="13">
        <v>44048</v>
      </c>
      <c r="L2594" s="86">
        <f>(Tabla2[[#This Row],[release_year]]-'VARIANZA Y DES. EST'!$L$11)^2</f>
        <v>33.870100322899837</v>
      </c>
      <c r="M2594" s="12">
        <v>2020</v>
      </c>
      <c r="N2594" s="9" t="s">
        <v>35</v>
      </c>
      <c r="O2594" s="9" t="s">
        <v>9700</v>
      </c>
      <c r="P2594" s="12">
        <v>95</v>
      </c>
      <c r="Q2594" s="12">
        <v>95</v>
      </c>
      <c r="R2594" s="12">
        <v>20.839202662703723</v>
      </c>
      <c r="S2594" s="12" t="s">
        <v>28</v>
      </c>
      <c r="T2594" s="9" t="s">
        <v>171</v>
      </c>
      <c r="U2594" s="9" t="s">
        <v>57</v>
      </c>
      <c r="V2594" s="9" t="s">
        <v>171</v>
      </c>
      <c r="W2594" s="14">
        <v>3</v>
      </c>
    </row>
    <row r="2595" spans="1:23" x14ac:dyDescent="0.25">
      <c r="A2595" s="8">
        <v>2232</v>
      </c>
      <c r="B2595" s="9" t="s">
        <v>9828</v>
      </c>
      <c r="C2595" s="9" t="s">
        <v>22</v>
      </c>
      <c r="D2595" s="9" t="s">
        <v>9829</v>
      </c>
      <c r="E2595" s="18" t="s">
        <v>9830</v>
      </c>
      <c r="F2595" s="9" t="s">
        <v>9831</v>
      </c>
      <c r="G2595" s="12">
        <v>10</v>
      </c>
      <c r="H2595" s="9" t="s">
        <v>175</v>
      </c>
      <c r="I2595" s="9" t="s">
        <v>175</v>
      </c>
      <c r="J2595" s="12">
        <v>1</v>
      </c>
      <c r="K2595" s="13">
        <v>44029</v>
      </c>
      <c r="L2595" s="86">
        <f>(Tabla2[[#This Row],[release_year]]-'VARIANZA Y DES. EST'!$L$11)^2</f>
        <v>23.230495463129063</v>
      </c>
      <c r="M2595" s="12">
        <v>2019</v>
      </c>
      <c r="N2595" s="9" t="s">
        <v>76</v>
      </c>
      <c r="O2595" s="9" t="s">
        <v>9700</v>
      </c>
      <c r="P2595" s="12">
        <v>95</v>
      </c>
      <c r="Q2595" s="12">
        <v>95</v>
      </c>
      <c r="R2595" s="12">
        <v>20.839202662703723</v>
      </c>
      <c r="S2595" s="12" t="s">
        <v>28</v>
      </c>
      <c r="T2595" s="9" t="s">
        <v>859</v>
      </c>
      <c r="U2595" s="9" t="s">
        <v>95</v>
      </c>
      <c r="V2595" s="9" t="s">
        <v>859</v>
      </c>
      <c r="W2595" s="14">
        <v>2</v>
      </c>
    </row>
    <row r="2596" spans="1:23" x14ac:dyDescent="0.25">
      <c r="A2596" s="8">
        <v>2270</v>
      </c>
      <c r="B2596" s="9" t="s">
        <v>9832</v>
      </c>
      <c r="C2596" s="9" t="s">
        <v>22</v>
      </c>
      <c r="D2596" s="9" t="s">
        <v>9833</v>
      </c>
      <c r="E2596" s="18" t="s">
        <v>9834</v>
      </c>
      <c r="F2596" s="9" t="s">
        <v>9835</v>
      </c>
      <c r="G2596" s="12">
        <v>6</v>
      </c>
      <c r="H2596" s="9" t="s">
        <v>518</v>
      </c>
      <c r="I2596" s="9" t="s">
        <v>518</v>
      </c>
      <c r="J2596" s="12">
        <v>1</v>
      </c>
      <c r="K2596" s="13">
        <v>44017</v>
      </c>
      <c r="L2596" s="86">
        <f>(Tabla2[[#This Row],[release_year]]-'VARIANZA Y DES. EST'!$L$11)^2</f>
        <v>3.3116808838167522</v>
      </c>
      <c r="M2596" s="12">
        <v>2016</v>
      </c>
      <c r="N2596" s="9" t="s">
        <v>76</v>
      </c>
      <c r="O2596" s="9" t="s">
        <v>9700</v>
      </c>
      <c r="P2596" s="12">
        <v>95</v>
      </c>
      <c r="Q2596" s="12">
        <v>95</v>
      </c>
      <c r="R2596" s="12">
        <v>20.839202662703723</v>
      </c>
      <c r="S2596" s="12" t="s">
        <v>28</v>
      </c>
      <c r="T2596" s="9" t="s">
        <v>118</v>
      </c>
      <c r="U2596" s="9" t="s">
        <v>45</v>
      </c>
      <c r="V2596" s="9" t="s">
        <v>118</v>
      </c>
      <c r="W2596" s="14">
        <v>3</v>
      </c>
    </row>
    <row r="2597" spans="1:23" x14ac:dyDescent="0.25">
      <c r="A2597" s="8">
        <v>2305</v>
      </c>
      <c r="B2597" s="9" t="s">
        <v>9836</v>
      </c>
      <c r="C2597" s="9" t="s">
        <v>22</v>
      </c>
      <c r="D2597" s="9" t="s">
        <v>9837</v>
      </c>
      <c r="E2597" s="9" t="s">
        <v>9838</v>
      </c>
      <c r="F2597" s="9" t="s">
        <v>9839</v>
      </c>
      <c r="G2597" s="12">
        <v>2</v>
      </c>
      <c r="H2597" s="9" t="s">
        <v>890</v>
      </c>
      <c r="I2597" s="9" t="s">
        <v>890</v>
      </c>
      <c r="J2597" s="12">
        <v>1</v>
      </c>
      <c r="K2597" s="13">
        <v>44013</v>
      </c>
      <c r="L2597" s="86">
        <f>(Tabla2[[#This Row],[release_year]]-'VARIANZA Y DES. EST'!$L$11)^2</f>
        <v>23.230495463129063</v>
      </c>
      <c r="M2597" s="12">
        <v>2019</v>
      </c>
      <c r="N2597" s="9" t="s">
        <v>35</v>
      </c>
      <c r="O2597" s="9" t="s">
        <v>9700</v>
      </c>
      <c r="P2597" s="12">
        <v>95</v>
      </c>
      <c r="Q2597" s="12">
        <v>95</v>
      </c>
      <c r="R2597" s="12">
        <v>20.839202662703723</v>
      </c>
      <c r="S2597" s="12" t="s">
        <v>28</v>
      </c>
      <c r="T2597" s="9" t="s">
        <v>105</v>
      </c>
      <c r="U2597" s="9" t="s">
        <v>57</v>
      </c>
      <c r="V2597" s="9" t="s">
        <v>105</v>
      </c>
      <c r="W2597" s="14">
        <v>2</v>
      </c>
    </row>
    <row r="2598" spans="1:23" x14ac:dyDescent="0.25">
      <c r="A2598" s="8">
        <v>2442</v>
      </c>
      <c r="B2598" s="9" t="s">
        <v>9840</v>
      </c>
      <c r="C2598" s="9" t="s">
        <v>22</v>
      </c>
      <c r="D2598" s="9" t="s">
        <v>9841</v>
      </c>
      <c r="E2598" s="18" t="s">
        <v>9842</v>
      </c>
      <c r="F2598" s="9" t="s">
        <v>9843</v>
      </c>
      <c r="G2598" s="12">
        <v>6</v>
      </c>
      <c r="H2598" s="9" t="s">
        <v>6203</v>
      </c>
      <c r="I2598" s="9" t="s">
        <v>9844</v>
      </c>
      <c r="J2598" s="12">
        <v>2</v>
      </c>
      <c r="K2598" s="13">
        <v>43984</v>
      </c>
      <c r="L2598" s="86">
        <f>(Tabla2[[#This Row],[release_year]]-'VARIANZA Y DES. EST'!$L$11)^2</f>
        <v>66.915632286109044</v>
      </c>
      <c r="M2598" s="12">
        <v>2006</v>
      </c>
      <c r="N2598" s="9" t="s">
        <v>82</v>
      </c>
      <c r="O2598" s="9" t="s">
        <v>9700</v>
      </c>
      <c r="P2598" s="12">
        <v>95</v>
      </c>
      <c r="Q2598" s="12">
        <v>95</v>
      </c>
      <c r="R2598" s="12">
        <v>20.839202662703723</v>
      </c>
      <c r="S2598" s="12" t="s">
        <v>28</v>
      </c>
      <c r="T2598" s="9" t="s">
        <v>2492</v>
      </c>
      <c r="U2598" s="9" t="s">
        <v>95</v>
      </c>
      <c r="V2598" s="9" t="s">
        <v>2492</v>
      </c>
      <c r="W2598" s="14">
        <v>3</v>
      </c>
    </row>
    <row r="2599" spans="1:23" x14ac:dyDescent="0.25">
      <c r="A2599" s="8">
        <v>2444</v>
      </c>
      <c r="B2599" s="9" t="s">
        <v>9845</v>
      </c>
      <c r="C2599" s="9" t="s">
        <v>22</v>
      </c>
      <c r="D2599" s="12">
        <v>122</v>
      </c>
      <c r="E2599" s="18" t="s">
        <v>9846</v>
      </c>
      <c r="F2599" s="9" t="s">
        <v>9847</v>
      </c>
      <c r="G2599" s="12">
        <v>8</v>
      </c>
      <c r="H2599" s="9" t="s">
        <v>116</v>
      </c>
      <c r="I2599" s="9" t="s">
        <v>116</v>
      </c>
      <c r="J2599" s="12">
        <v>1</v>
      </c>
      <c r="K2599" s="13">
        <v>43983</v>
      </c>
      <c r="L2599" s="86">
        <f>(Tabla2[[#This Row],[release_year]]-'VARIANZA Y DES. EST'!$L$11)^2</f>
        <v>23.230495463129063</v>
      </c>
      <c r="M2599" s="12">
        <v>2019</v>
      </c>
      <c r="N2599" s="9" t="s">
        <v>76</v>
      </c>
      <c r="O2599" s="9" t="s">
        <v>9700</v>
      </c>
      <c r="P2599" s="12">
        <v>95</v>
      </c>
      <c r="Q2599" s="12">
        <v>95</v>
      </c>
      <c r="R2599" s="12">
        <v>20.839202662703723</v>
      </c>
      <c r="S2599" s="12" t="s">
        <v>28</v>
      </c>
      <c r="T2599" s="9" t="s">
        <v>3179</v>
      </c>
      <c r="U2599" s="9" t="s">
        <v>514</v>
      </c>
      <c r="V2599" s="9" t="s">
        <v>3179</v>
      </c>
      <c r="W2599" s="14">
        <v>2</v>
      </c>
    </row>
    <row r="2600" spans="1:23" x14ac:dyDescent="0.25">
      <c r="A2600" s="8">
        <v>2648</v>
      </c>
      <c r="B2600" s="9" t="s">
        <v>9848</v>
      </c>
      <c r="C2600" s="9" t="s">
        <v>22</v>
      </c>
      <c r="D2600" s="9" t="s">
        <v>9849</v>
      </c>
      <c r="E2600" s="18" t="s">
        <v>9850</v>
      </c>
      <c r="F2600" s="9" t="s">
        <v>9851</v>
      </c>
      <c r="G2600" s="12">
        <v>8</v>
      </c>
      <c r="H2600" s="9" t="s">
        <v>2935</v>
      </c>
      <c r="I2600" s="9" t="s">
        <v>2935</v>
      </c>
      <c r="J2600" s="12">
        <v>1</v>
      </c>
      <c r="K2600" s="13">
        <v>43944</v>
      </c>
      <c r="L2600" s="86">
        <f>(Tabla2[[#This Row],[release_year]]-'VARIANZA Y DES. EST'!$L$11)^2</f>
        <v>23.230495463129063</v>
      </c>
      <c r="M2600" s="12">
        <v>2019</v>
      </c>
      <c r="N2600" s="9" t="s">
        <v>35</v>
      </c>
      <c r="O2600" s="9" t="s">
        <v>9700</v>
      </c>
      <c r="P2600" s="12">
        <v>95</v>
      </c>
      <c r="Q2600" s="12">
        <v>95</v>
      </c>
      <c r="R2600" s="12">
        <v>20.839202662703723</v>
      </c>
      <c r="S2600" s="12" t="s">
        <v>28</v>
      </c>
      <c r="T2600" s="9" t="s">
        <v>859</v>
      </c>
      <c r="U2600" s="9" t="s">
        <v>95</v>
      </c>
      <c r="V2600" s="9" t="s">
        <v>859</v>
      </c>
      <c r="W2600" s="14">
        <v>2</v>
      </c>
    </row>
    <row r="2601" spans="1:23" x14ac:dyDescent="0.25">
      <c r="A2601" s="8">
        <v>2672</v>
      </c>
      <c r="B2601" s="9" t="s">
        <v>9852</v>
      </c>
      <c r="C2601" s="9" t="s">
        <v>22</v>
      </c>
      <c r="D2601" s="9" t="s">
        <v>9853</v>
      </c>
      <c r="E2601" s="18" t="s">
        <v>9854</v>
      </c>
      <c r="F2601" s="9" t="s">
        <v>9855</v>
      </c>
      <c r="G2601" s="12">
        <v>5</v>
      </c>
      <c r="H2601" s="9" t="s">
        <v>184</v>
      </c>
      <c r="I2601" s="9" t="s">
        <v>184</v>
      </c>
      <c r="J2601" s="12">
        <v>1</v>
      </c>
      <c r="K2601" s="13">
        <v>43938</v>
      </c>
      <c r="L2601" s="86">
        <f>(Tabla2[[#This Row],[release_year]]-'VARIANZA Y DES. EST'!$L$11)^2</f>
        <v>33.870100322899837</v>
      </c>
      <c r="M2601" s="12">
        <v>2020</v>
      </c>
      <c r="N2601" s="9" t="s">
        <v>76</v>
      </c>
      <c r="O2601" s="9" t="s">
        <v>9700</v>
      </c>
      <c r="P2601" s="12">
        <v>95</v>
      </c>
      <c r="Q2601" s="12">
        <v>95</v>
      </c>
      <c r="R2601" s="12">
        <v>20.839202662703723</v>
      </c>
      <c r="S2601" s="12" t="s">
        <v>28</v>
      </c>
      <c r="T2601" s="9" t="s">
        <v>70</v>
      </c>
      <c r="U2601" s="9" t="s">
        <v>45</v>
      </c>
      <c r="V2601" s="9" t="s">
        <v>70</v>
      </c>
      <c r="W2601" s="14">
        <v>2</v>
      </c>
    </row>
    <row r="2602" spans="1:23" x14ac:dyDescent="0.25">
      <c r="A2602" s="8">
        <v>2682</v>
      </c>
      <c r="B2602" s="9" t="s">
        <v>9856</v>
      </c>
      <c r="C2602" s="9" t="s">
        <v>22</v>
      </c>
      <c r="D2602" s="9" t="s">
        <v>9857</v>
      </c>
      <c r="E2602" s="18" t="s">
        <v>9858</v>
      </c>
      <c r="F2602" s="9" t="s">
        <v>9859</v>
      </c>
      <c r="G2602" s="12">
        <v>9</v>
      </c>
      <c r="H2602" s="9" t="s">
        <v>7034</v>
      </c>
      <c r="I2602" s="9" t="s">
        <v>7034</v>
      </c>
      <c r="J2602" s="12">
        <v>1</v>
      </c>
      <c r="K2602" s="13">
        <v>43937</v>
      </c>
      <c r="L2602" s="86">
        <f>(Tabla2[[#This Row],[release_year]]-'VARIANZA Y DES. EST'!$L$11)^2</f>
        <v>23.230495463129063</v>
      </c>
      <c r="M2602" s="12">
        <v>2019</v>
      </c>
      <c r="N2602" s="9" t="s">
        <v>55</v>
      </c>
      <c r="O2602" s="9" t="s">
        <v>9700</v>
      </c>
      <c r="P2602" s="12">
        <v>95</v>
      </c>
      <c r="Q2602" s="12">
        <v>95</v>
      </c>
      <c r="R2602" s="12">
        <v>20.839202662703723</v>
      </c>
      <c r="S2602" s="12" t="s">
        <v>28</v>
      </c>
      <c r="T2602" s="9" t="s">
        <v>4054</v>
      </c>
      <c r="U2602" s="9" t="s">
        <v>30</v>
      </c>
      <c r="V2602" s="9" t="s">
        <v>4054</v>
      </c>
      <c r="W2602" s="14">
        <v>3</v>
      </c>
    </row>
    <row r="2603" spans="1:23" x14ac:dyDescent="0.25">
      <c r="A2603" s="8">
        <v>2790</v>
      </c>
      <c r="B2603" s="9" t="s">
        <v>9860</v>
      </c>
      <c r="C2603" s="9" t="s">
        <v>22</v>
      </c>
      <c r="D2603" s="9" t="s">
        <v>9861</v>
      </c>
      <c r="E2603" s="18" t="s">
        <v>9862</v>
      </c>
      <c r="F2603" s="9" t="s">
        <v>9863</v>
      </c>
      <c r="G2603" s="12">
        <v>7</v>
      </c>
      <c r="H2603" s="9" t="s">
        <v>468</v>
      </c>
      <c r="I2603" s="9" t="s">
        <v>468</v>
      </c>
      <c r="J2603" s="12">
        <v>1</v>
      </c>
      <c r="K2603" s="13">
        <v>43910</v>
      </c>
      <c r="L2603" s="86">
        <f>(Tabla2[[#This Row],[release_year]]-'VARIANZA Y DES. EST'!$L$11)^2</f>
        <v>7.9512857435875226</v>
      </c>
      <c r="M2603" s="12">
        <v>2017</v>
      </c>
      <c r="N2603" s="9" t="s">
        <v>35</v>
      </c>
      <c r="O2603" s="9" t="s">
        <v>9700</v>
      </c>
      <c r="P2603" s="12">
        <v>95</v>
      </c>
      <c r="Q2603" s="12">
        <v>95</v>
      </c>
      <c r="R2603" s="12">
        <v>20.839202662703723</v>
      </c>
      <c r="S2603" s="12" t="s">
        <v>28</v>
      </c>
      <c r="T2603" s="9" t="s">
        <v>118</v>
      </c>
      <c r="U2603" s="9" t="s">
        <v>45</v>
      </c>
      <c r="V2603" s="9" t="s">
        <v>118</v>
      </c>
      <c r="W2603" s="14">
        <v>3</v>
      </c>
    </row>
    <row r="2604" spans="1:23" x14ac:dyDescent="0.25">
      <c r="A2604" s="8">
        <v>2802</v>
      </c>
      <c r="B2604" s="9" t="s">
        <v>9864</v>
      </c>
      <c r="C2604" s="9" t="s">
        <v>22</v>
      </c>
      <c r="D2604" s="9" t="s">
        <v>9865</v>
      </c>
      <c r="E2604" s="9" t="s">
        <v>9866</v>
      </c>
      <c r="F2604" s="9" t="s">
        <v>9867</v>
      </c>
      <c r="G2604" s="12">
        <v>10</v>
      </c>
      <c r="H2604" s="9" t="s">
        <v>25</v>
      </c>
      <c r="I2604" s="9" t="s">
        <v>25</v>
      </c>
      <c r="J2604" s="12">
        <v>1</v>
      </c>
      <c r="K2604" s="13">
        <v>43908</v>
      </c>
      <c r="L2604" s="86">
        <f>(Tabla2[[#This Row],[release_year]]-'VARIANZA Y DES. EST'!$L$11)^2</f>
        <v>7.9512857435875226</v>
      </c>
      <c r="M2604" s="12">
        <v>2017</v>
      </c>
      <c r="N2604" s="9" t="s">
        <v>1991</v>
      </c>
      <c r="O2604" s="9" t="s">
        <v>9700</v>
      </c>
      <c r="P2604" s="12">
        <v>95</v>
      </c>
      <c r="Q2604" s="12">
        <v>95</v>
      </c>
      <c r="R2604" s="12">
        <v>20.839202662703723</v>
      </c>
      <c r="S2604" s="12" t="s">
        <v>28</v>
      </c>
      <c r="T2604" s="9" t="s">
        <v>4008</v>
      </c>
      <c r="U2604" s="9" t="s">
        <v>45</v>
      </c>
      <c r="V2604" s="9" t="s">
        <v>4008</v>
      </c>
      <c r="W2604" s="14">
        <v>2</v>
      </c>
    </row>
    <row r="2605" spans="1:23" x14ac:dyDescent="0.25">
      <c r="A2605" s="8">
        <v>2823</v>
      </c>
      <c r="B2605" s="9" t="s">
        <v>9868</v>
      </c>
      <c r="C2605" s="9" t="s">
        <v>22</v>
      </c>
      <c r="D2605" s="9" t="s">
        <v>9869</v>
      </c>
      <c r="E2605" s="18" t="s">
        <v>9870</v>
      </c>
      <c r="F2605" s="9" t="s">
        <v>9871</v>
      </c>
      <c r="G2605" s="12">
        <v>10</v>
      </c>
      <c r="H2605" s="9" t="s">
        <v>25</v>
      </c>
      <c r="I2605" s="9" t="s">
        <v>25</v>
      </c>
      <c r="J2605" s="12">
        <v>1</v>
      </c>
      <c r="K2605" s="13">
        <v>43903</v>
      </c>
      <c r="L2605" s="86">
        <f>(Tabla2[[#This Row],[release_year]]-'VARIANZA Y DES. EST'!$L$11)^2</f>
        <v>33.870100322899837</v>
      </c>
      <c r="M2605" s="12">
        <v>2020</v>
      </c>
      <c r="N2605" s="9" t="s">
        <v>1991</v>
      </c>
      <c r="O2605" s="9" t="s">
        <v>9700</v>
      </c>
      <c r="P2605" s="12">
        <v>95</v>
      </c>
      <c r="Q2605" s="12">
        <v>95</v>
      </c>
      <c r="R2605" s="12">
        <v>20.839202662703723</v>
      </c>
      <c r="S2605" s="12" t="s">
        <v>28</v>
      </c>
      <c r="T2605" s="9" t="s">
        <v>45</v>
      </c>
      <c r="U2605" s="9" t="s">
        <v>45</v>
      </c>
      <c r="V2605" s="9" t="s">
        <v>45</v>
      </c>
      <c r="W2605" s="14">
        <v>1</v>
      </c>
    </row>
    <row r="2606" spans="1:23" x14ac:dyDescent="0.25">
      <c r="A2606" s="8">
        <v>2900</v>
      </c>
      <c r="B2606" s="9" t="s">
        <v>9872</v>
      </c>
      <c r="C2606" s="9" t="s">
        <v>22</v>
      </c>
      <c r="D2606" s="9" t="s">
        <v>9873</v>
      </c>
      <c r="E2606" s="9" t="s">
        <v>9874</v>
      </c>
      <c r="F2606" s="9" t="s">
        <v>9875</v>
      </c>
      <c r="G2606" s="12">
        <v>10</v>
      </c>
      <c r="H2606" s="9" t="s">
        <v>530</v>
      </c>
      <c r="I2606" s="9" t="s">
        <v>530</v>
      </c>
      <c r="J2606" s="12">
        <v>1</v>
      </c>
      <c r="K2606" s="13">
        <v>43881</v>
      </c>
      <c r="L2606" s="86">
        <f>(Tabla2[[#This Row],[release_year]]-'VARIANZA Y DES. EST'!$L$11)^2</f>
        <v>4.7532614447336705</v>
      </c>
      <c r="M2606" s="12">
        <v>2012</v>
      </c>
      <c r="N2606" s="9" t="s">
        <v>82</v>
      </c>
      <c r="O2606" s="9" t="s">
        <v>9700</v>
      </c>
      <c r="P2606" s="12">
        <v>95</v>
      </c>
      <c r="Q2606" s="12">
        <v>95</v>
      </c>
      <c r="R2606" s="12">
        <v>20.839202662703723</v>
      </c>
      <c r="S2606" s="12" t="s">
        <v>28</v>
      </c>
      <c r="T2606" s="9" t="s">
        <v>4849</v>
      </c>
      <c r="U2606" s="9" t="s">
        <v>95</v>
      </c>
      <c r="V2606" s="9" t="s">
        <v>4849</v>
      </c>
      <c r="W2606" s="14">
        <v>3</v>
      </c>
    </row>
    <row r="2607" spans="1:23" x14ac:dyDescent="0.25">
      <c r="A2607" s="8">
        <v>2913</v>
      </c>
      <c r="B2607" s="9" t="s">
        <v>9876</v>
      </c>
      <c r="C2607" s="9" t="s">
        <v>22</v>
      </c>
      <c r="D2607" s="9" t="s">
        <v>9877</v>
      </c>
      <c r="E2607" s="18" t="s">
        <v>9878</v>
      </c>
      <c r="F2607" s="9" t="s">
        <v>9879</v>
      </c>
      <c r="G2607" s="12">
        <v>8</v>
      </c>
      <c r="H2607" s="9" t="s">
        <v>3522</v>
      </c>
      <c r="I2607" s="9" t="s">
        <v>3522</v>
      </c>
      <c r="J2607" s="12">
        <v>1</v>
      </c>
      <c r="K2607" s="13">
        <v>43875</v>
      </c>
      <c r="L2607" s="86">
        <f>(Tabla2[[#This Row],[release_year]]-'VARIANZA Y DES. EST'!$L$11)^2</f>
        <v>23.230495463129063</v>
      </c>
      <c r="M2607" s="12">
        <v>2019</v>
      </c>
      <c r="N2607" s="9" t="s">
        <v>76</v>
      </c>
      <c r="O2607" s="9" t="s">
        <v>9700</v>
      </c>
      <c r="P2607" s="12">
        <v>95</v>
      </c>
      <c r="Q2607" s="12">
        <v>95</v>
      </c>
      <c r="R2607" s="12">
        <v>20.839202662703723</v>
      </c>
      <c r="S2607" s="12" t="s">
        <v>28</v>
      </c>
      <c r="T2607" s="9" t="s">
        <v>3319</v>
      </c>
      <c r="U2607" s="9" t="s">
        <v>45</v>
      </c>
      <c r="V2607" s="9" t="s">
        <v>3319</v>
      </c>
      <c r="W2607" s="14">
        <v>3</v>
      </c>
    </row>
    <row r="2608" spans="1:23" x14ac:dyDescent="0.25">
      <c r="A2608" s="8">
        <v>3017</v>
      </c>
      <c r="B2608" s="9" t="s">
        <v>9880</v>
      </c>
      <c r="C2608" s="9" t="s">
        <v>22</v>
      </c>
      <c r="D2608" s="9" t="s">
        <v>9881</v>
      </c>
      <c r="E2608" s="18" t="s">
        <v>9882</v>
      </c>
      <c r="F2608" s="9" t="s">
        <v>9883</v>
      </c>
      <c r="G2608" s="12">
        <v>10</v>
      </c>
      <c r="H2608" s="9" t="s">
        <v>25</v>
      </c>
      <c r="I2608" s="9" t="s">
        <v>5607</v>
      </c>
      <c r="J2608" s="12">
        <v>3</v>
      </c>
      <c r="K2608" s="13">
        <v>43846</v>
      </c>
      <c r="L2608" s="86">
        <f>(Tabla2[[#This Row],[release_year]]-'VARIANZA Y DES. EST'!$L$11)^2</f>
        <v>10.1136565849629</v>
      </c>
      <c r="M2608" s="12">
        <v>2011</v>
      </c>
      <c r="N2608" s="9" t="s">
        <v>99</v>
      </c>
      <c r="O2608" s="9" t="s">
        <v>9700</v>
      </c>
      <c r="P2608" s="12">
        <v>95</v>
      </c>
      <c r="Q2608" s="12">
        <v>95</v>
      </c>
      <c r="R2608" s="12">
        <v>20.839202662703723</v>
      </c>
      <c r="S2608" s="12" t="s">
        <v>28</v>
      </c>
      <c r="T2608" s="9" t="s">
        <v>111</v>
      </c>
      <c r="U2608" s="9" t="s">
        <v>30</v>
      </c>
      <c r="V2608" s="9" t="s">
        <v>111</v>
      </c>
      <c r="W2608" s="14">
        <v>2</v>
      </c>
    </row>
    <row r="2609" spans="1:23" x14ac:dyDescent="0.25">
      <c r="A2609" s="8">
        <v>3023</v>
      </c>
      <c r="B2609" s="9" t="s">
        <v>9884</v>
      </c>
      <c r="C2609" s="9" t="s">
        <v>22</v>
      </c>
      <c r="D2609" s="9" t="s">
        <v>9885</v>
      </c>
      <c r="E2609" s="18" t="s">
        <v>9886</v>
      </c>
      <c r="F2609" s="9" t="s">
        <v>9887</v>
      </c>
      <c r="G2609" s="12">
        <v>6</v>
      </c>
      <c r="H2609" s="9" t="s">
        <v>518</v>
      </c>
      <c r="I2609" s="9" t="s">
        <v>518</v>
      </c>
      <c r="J2609" s="12">
        <v>1</v>
      </c>
      <c r="K2609" s="13">
        <v>43845</v>
      </c>
      <c r="L2609" s="86">
        <f>(Tabla2[[#This Row],[release_year]]-'VARIANZA Y DES. EST'!$L$11)^2</f>
        <v>14.590890603358293</v>
      </c>
      <c r="M2609" s="12">
        <v>2018</v>
      </c>
      <c r="N2609" s="9" t="s">
        <v>35</v>
      </c>
      <c r="O2609" s="9" t="s">
        <v>9700</v>
      </c>
      <c r="P2609" s="12">
        <v>95</v>
      </c>
      <c r="Q2609" s="12">
        <v>95</v>
      </c>
      <c r="R2609" s="12">
        <v>20.839202662703723</v>
      </c>
      <c r="S2609" s="12" t="s">
        <v>28</v>
      </c>
      <c r="T2609" s="9" t="s">
        <v>118</v>
      </c>
      <c r="U2609" s="9" t="s">
        <v>45</v>
      </c>
      <c r="V2609" s="9" t="s">
        <v>118</v>
      </c>
      <c r="W2609" s="14">
        <v>3</v>
      </c>
    </row>
    <row r="2610" spans="1:23" x14ac:dyDescent="0.25">
      <c r="A2610" s="8">
        <v>3102</v>
      </c>
      <c r="B2610" s="9" t="s">
        <v>9888</v>
      </c>
      <c r="C2610" s="9" t="s">
        <v>22</v>
      </c>
      <c r="D2610" s="9" t="s">
        <v>9889</v>
      </c>
      <c r="E2610" s="18" t="s">
        <v>9890</v>
      </c>
      <c r="F2610" s="9" t="s">
        <v>9891</v>
      </c>
      <c r="G2610" s="12">
        <v>10</v>
      </c>
      <c r="H2610" s="9" t="s">
        <v>231</v>
      </c>
      <c r="I2610" s="9" t="s">
        <v>9892</v>
      </c>
      <c r="J2610" s="12">
        <v>2</v>
      </c>
      <c r="K2610" s="16">
        <v>43824</v>
      </c>
      <c r="L2610" s="86">
        <f>(Tabla2[[#This Row],[release_year]]-'VARIANZA Y DES. EST'!$L$11)^2</f>
        <v>7.9512857435875226</v>
      </c>
      <c r="M2610" s="12">
        <v>2017</v>
      </c>
      <c r="N2610" s="9" t="s">
        <v>1991</v>
      </c>
      <c r="O2610" s="9" t="s">
        <v>9700</v>
      </c>
      <c r="P2610" s="12">
        <v>95</v>
      </c>
      <c r="Q2610" s="12">
        <v>95</v>
      </c>
      <c r="R2610" s="12">
        <v>20.839202662703723</v>
      </c>
      <c r="S2610" s="12" t="s">
        <v>28</v>
      </c>
      <c r="T2610" s="9" t="s">
        <v>4337</v>
      </c>
      <c r="U2610" s="9" t="s">
        <v>38</v>
      </c>
      <c r="V2610" s="9" t="s">
        <v>4337</v>
      </c>
      <c r="W2610" s="14">
        <v>3</v>
      </c>
    </row>
    <row r="2611" spans="1:23" x14ac:dyDescent="0.25">
      <c r="A2611" s="8">
        <v>3156</v>
      </c>
      <c r="B2611" s="9" t="s">
        <v>9893</v>
      </c>
      <c r="C2611" s="9" t="s">
        <v>22</v>
      </c>
      <c r="D2611" s="9" t="s">
        <v>9894</v>
      </c>
      <c r="E2611" s="18" t="s">
        <v>9895</v>
      </c>
      <c r="F2611" s="9" t="s">
        <v>9896</v>
      </c>
      <c r="G2611" s="12">
        <v>5</v>
      </c>
      <c r="H2611" s="9" t="s">
        <v>4237</v>
      </c>
      <c r="I2611" s="9" t="s">
        <v>4237</v>
      </c>
      <c r="J2611" s="12">
        <v>1</v>
      </c>
      <c r="K2611" s="16">
        <v>43812</v>
      </c>
      <c r="L2611" s="86">
        <f>(Tabla2[[#This Row],[release_year]]-'VARIANZA Y DES. EST'!$L$11)^2</f>
        <v>23.230495463129063</v>
      </c>
      <c r="M2611" s="12">
        <v>2019</v>
      </c>
      <c r="N2611" s="9" t="s">
        <v>76</v>
      </c>
      <c r="O2611" s="9" t="s">
        <v>9700</v>
      </c>
      <c r="P2611" s="12">
        <v>95</v>
      </c>
      <c r="Q2611" s="12">
        <v>95</v>
      </c>
      <c r="R2611" s="12">
        <v>20.839202662703723</v>
      </c>
      <c r="S2611" s="12" t="s">
        <v>28</v>
      </c>
      <c r="T2611" s="9" t="s">
        <v>2372</v>
      </c>
      <c r="U2611" s="9" t="s">
        <v>239</v>
      </c>
      <c r="V2611" s="9" t="s">
        <v>2372</v>
      </c>
      <c r="W2611" s="14">
        <v>2</v>
      </c>
    </row>
    <row r="2612" spans="1:23" x14ac:dyDescent="0.25">
      <c r="A2612" s="8">
        <v>3203</v>
      </c>
      <c r="B2612" s="9" t="s">
        <v>9897</v>
      </c>
      <c r="C2612" s="9" t="s">
        <v>22</v>
      </c>
      <c r="D2612" s="9" t="s">
        <v>9898</v>
      </c>
      <c r="E2612" s="18" t="s">
        <v>9899</v>
      </c>
      <c r="F2612" s="18" t="s">
        <v>9900</v>
      </c>
      <c r="G2612" s="12">
        <v>1</v>
      </c>
      <c r="H2612" s="9" t="s">
        <v>231</v>
      </c>
      <c r="I2612" s="9" t="s">
        <v>231</v>
      </c>
      <c r="J2612" s="12">
        <v>1</v>
      </c>
      <c r="K2612" s="13">
        <v>43800</v>
      </c>
      <c r="L2612" s="86">
        <f>(Tabla2[[#This Row],[release_year]]-'VARIANZA Y DES. EST'!$L$11)^2</f>
        <v>23.230495463129063</v>
      </c>
      <c r="M2612" s="12">
        <v>2019</v>
      </c>
      <c r="N2612" s="9" t="s">
        <v>76</v>
      </c>
      <c r="O2612" s="9" t="s">
        <v>9700</v>
      </c>
      <c r="P2612" s="12">
        <v>95</v>
      </c>
      <c r="Q2612" s="12">
        <v>95</v>
      </c>
      <c r="R2612" s="12">
        <v>20.839202662703723</v>
      </c>
      <c r="S2612" s="12" t="s">
        <v>28</v>
      </c>
      <c r="T2612" s="9" t="s">
        <v>756</v>
      </c>
      <c r="U2612" s="9" t="s">
        <v>57</v>
      </c>
      <c r="V2612" s="9" t="s">
        <v>756</v>
      </c>
      <c r="W2612" s="14">
        <v>3</v>
      </c>
    </row>
    <row r="2613" spans="1:23" x14ac:dyDescent="0.25">
      <c r="A2613" s="8">
        <v>3403</v>
      </c>
      <c r="B2613" s="9" t="s">
        <v>9901</v>
      </c>
      <c r="C2613" s="9" t="s">
        <v>22</v>
      </c>
      <c r="D2613" s="9" t="s">
        <v>9902</v>
      </c>
      <c r="E2613" s="18" t="s">
        <v>9903</v>
      </c>
      <c r="F2613" s="9" t="s">
        <v>9904</v>
      </c>
      <c r="G2613" s="12">
        <v>8</v>
      </c>
      <c r="H2613" s="9" t="s">
        <v>7034</v>
      </c>
      <c r="I2613" s="9" t="s">
        <v>7034</v>
      </c>
      <c r="J2613" s="12">
        <v>1</v>
      </c>
      <c r="K2613" s="16">
        <v>43756</v>
      </c>
      <c r="L2613" s="86">
        <f>(Tabla2[[#This Row],[release_year]]-'VARIANZA Y DES. EST'!$L$11)^2</f>
        <v>7.9512857435875226</v>
      </c>
      <c r="M2613" s="12">
        <v>2017</v>
      </c>
      <c r="N2613" s="9" t="s">
        <v>35</v>
      </c>
      <c r="O2613" s="9" t="s">
        <v>9700</v>
      </c>
      <c r="P2613" s="12">
        <v>95</v>
      </c>
      <c r="Q2613" s="12">
        <v>95</v>
      </c>
      <c r="R2613" s="12">
        <v>20.839202662703723</v>
      </c>
      <c r="S2613" s="12" t="s">
        <v>28</v>
      </c>
      <c r="T2613" s="9" t="s">
        <v>3625</v>
      </c>
      <c r="U2613" s="9" t="s">
        <v>95</v>
      </c>
      <c r="V2613" s="9" t="s">
        <v>3625</v>
      </c>
      <c r="W2613" s="14">
        <v>3</v>
      </c>
    </row>
    <row r="2614" spans="1:23" x14ac:dyDescent="0.25">
      <c r="A2614" s="8">
        <v>3546</v>
      </c>
      <c r="B2614" s="9" t="s">
        <v>9905</v>
      </c>
      <c r="C2614" s="9" t="s">
        <v>22</v>
      </c>
      <c r="D2614" s="9" t="s">
        <v>9906</v>
      </c>
      <c r="E2614" s="18" t="s">
        <v>9907</v>
      </c>
      <c r="F2614" s="9" t="s">
        <v>9908</v>
      </c>
      <c r="G2614" s="12">
        <v>6</v>
      </c>
      <c r="H2614" s="9" t="s">
        <v>1803</v>
      </c>
      <c r="I2614" s="9" t="s">
        <v>1803</v>
      </c>
      <c r="J2614" s="12">
        <v>1</v>
      </c>
      <c r="K2614" s="13">
        <v>43709</v>
      </c>
      <c r="L2614" s="86">
        <f>(Tabla2[[#This Row],[release_year]]-'VARIANZA Y DES. EST'!$L$11)^2</f>
        <v>23.230495463129063</v>
      </c>
      <c r="M2614" s="12">
        <v>2019</v>
      </c>
      <c r="N2614" s="9" t="s">
        <v>35</v>
      </c>
      <c r="O2614" s="9" t="s">
        <v>9700</v>
      </c>
      <c r="P2614" s="12">
        <v>95</v>
      </c>
      <c r="Q2614" s="12">
        <v>95</v>
      </c>
      <c r="R2614" s="12">
        <v>20.839202662703723</v>
      </c>
      <c r="S2614" s="12" t="s">
        <v>28</v>
      </c>
      <c r="T2614" s="9" t="s">
        <v>859</v>
      </c>
      <c r="U2614" s="9" t="s">
        <v>95</v>
      </c>
      <c r="V2614" s="9" t="s">
        <v>859</v>
      </c>
      <c r="W2614" s="14">
        <v>2</v>
      </c>
    </row>
    <row r="2615" spans="1:23" x14ac:dyDescent="0.25">
      <c r="A2615" s="8">
        <v>3748</v>
      </c>
      <c r="B2615" s="9" t="s">
        <v>9909</v>
      </c>
      <c r="C2615" s="9" t="s">
        <v>22</v>
      </c>
      <c r="D2615" s="9" t="s">
        <v>9910</v>
      </c>
      <c r="E2615" s="18" t="s">
        <v>7496</v>
      </c>
      <c r="F2615" s="9" t="s">
        <v>9911</v>
      </c>
      <c r="G2615" s="12">
        <v>15</v>
      </c>
      <c r="H2615" s="9" t="s">
        <v>858</v>
      </c>
      <c r="I2615" s="9" t="s">
        <v>858</v>
      </c>
      <c r="J2615" s="12">
        <v>1</v>
      </c>
      <c r="K2615" s="13">
        <v>43630</v>
      </c>
      <c r="L2615" s="86">
        <f>(Tabla2[[#This Row],[release_year]]-'VARIANZA Y DES. EST'!$L$11)^2</f>
        <v>23.230495463129063</v>
      </c>
      <c r="M2615" s="12">
        <v>2019</v>
      </c>
      <c r="N2615" s="9" t="s">
        <v>82</v>
      </c>
      <c r="O2615" s="9" t="s">
        <v>9700</v>
      </c>
      <c r="P2615" s="12">
        <v>95</v>
      </c>
      <c r="Q2615" s="12">
        <v>95</v>
      </c>
      <c r="R2615" s="12">
        <v>20.839202662703723</v>
      </c>
      <c r="S2615" s="12" t="s">
        <v>28</v>
      </c>
      <c r="T2615" s="9" t="s">
        <v>111</v>
      </c>
      <c r="U2615" s="9" t="s">
        <v>30</v>
      </c>
      <c r="V2615" s="9" t="s">
        <v>111</v>
      </c>
      <c r="W2615" s="14">
        <v>2</v>
      </c>
    </row>
    <row r="2616" spans="1:23" x14ac:dyDescent="0.25">
      <c r="A2616" s="8">
        <v>3913</v>
      </c>
      <c r="B2616" s="9" t="s">
        <v>9912</v>
      </c>
      <c r="C2616" s="9" t="s">
        <v>22</v>
      </c>
      <c r="D2616" s="9" t="s">
        <v>9913</v>
      </c>
      <c r="E2616" s="18" t="s">
        <v>8795</v>
      </c>
      <c r="F2616" s="9"/>
      <c r="G2616" s="12">
        <v>0</v>
      </c>
      <c r="H2616" s="9" t="s">
        <v>25</v>
      </c>
      <c r="I2616" s="9" t="s">
        <v>25</v>
      </c>
      <c r="J2616" s="12">
        <v>1</v>
      </c>
      <c r="K2616" s="13">
        <v>43570</v>
      </c>
      <c r="L2616" s="86">
        <f>(Tabla2[[#This Row],[release_year]]-'VARIANZA Y DES. EST'!$L$11)^2</f>
        <v>14.590890603358293</v>
      </c>
      <c r="M2616" s="12">
        <v>2018</v>
      </c>
      <c r="N2616" s="9" t="s">
        <v>76</v>
      </c>
      <c r="O2616" s="9" t="s">
        <v>9700</v>
      </c>
      <c r="P2616" s="12">
        <v>95</v>
      </c>
      <c r="Q2616" s="12">
        <v>95</v>
      </c>
      <c r="R2616" s="12">
        <v>20.839202662703723</v>
      </c>
      <c r="S2616" s="12" t="s">
        <v>28</v>
      </c>
      <c r="T2616" s="9" t="s">
        <v>83</v>
      </c>
      <c r="U2616" s="9" t="s">
        <v>57</v>
      </c>
      <c r="V2616" s="9" t="s">
        <v>83</v>
      </c>
      <c r="W2616" s="14">
        <v>2</v>
      </c>
    </row>
    <row r="2617" spans="1:23" x14ac:dyDescent="0.25">
      <c r="A2617" s="8">
        <v>4176</v>
      </c>
      <c r="B2617" s="9" t="s">
        <v>9914</v>
      </c>
      <c r="C2617" s="9" t="s">
        <v>22</v>
      </c>
      <c r="D2617" s="9" t="s">
        <v>9915</v>
      </c>
      <c r="E2617" s="18"/>
      <c r="F2617" s="9" t="s">
        <v>9916</v>
      </c>
      <c r="G2617" s="12">
        <v>6</v>
      </c>
      <c r="H2617" s="9" t="s">
        <v>126</v>
      </c>
      <c r="I2617" s="9" t="s">
        <v>5012</v>
      </c>
      <c r="J2617" s="12">
        <v>2</v>
      </c>
      <c r="K2617" s="13">
        <v>43483</v>
      </c>
      <c r="L2617" s="86">
        <f>(Tabla2[[#This Row],[release_year]]-'VARIANZA Y DES. EST'!$L$11)^2</f>
        <v>23.230495463129063</v>
      </c>
      <c r="M2617" s="12">
        <v>2019</v>
      </c>
      <c r="N2617" s="9" t="s">
        <v>76</v>
      </c>
      <c r="O2617" s="9" t="s">
        <v>9700</v>
      </c>
      <c r="P2617" s="12">
        <v>95</v>
      </c>
      <c r="Q2617" s="12">
        <v>95</v>
      </c>
      <c r="R2617" s="12">
        <v>20.839202662703723</v>
      </c>
      <c r="S2617" s="12" t="s">
        <v>28</v>
      </c>
      <c r="T2617" s="9" t="s">
        <v>4211</v>
      </c>
      <c r="U2617" s="9" t="s">
        <v>38</v>
      </c>
      <c r="V2617" s="9" t="s">
        <v>4211</v>
      </c>
      <c r="W2617" s="14">
        <v>2</v>
      </c>
    </row>
    <row r="2618" spans="1:23" x14ac:dyDescent="0.25">
      <c r="A2618" s="8">
        <v>4211</v>
      </c>
      <c r="B2618" s="9" t="s">
        <v>9917</v>
      </c>
      <c r="C2618" s="9" t="s">
        <v>22</v>
      </c>
      <c r="D2618" s="9" t="s">
        <v>9918</v>
      </c>
      <c r="E2618" s="18" t="s">
        <v>9919</v>
      </c>
      <c r="F2618" s="9" t="s">
        <v>9920</v>
      </c>
      <c r="G2618" s="12">
        <v>5</v>
      </c>
      <c r="H2618" s="9" t="s">
        <v>9921</v>
      </c>
      <c r="I2618" s="9" t="s">
        <v>9921</v>
      </c>
      <c r="J2618" s="12">
        <v>1</v>
      </c>
      <c r="K2618" s="13">
        <v>43472</v>
      </c>
      <c r="L2618" s="86">
        <f>(Tabla2[[#This Row],[release_year]]-'VARIANZA Y DES. EST'!$L$11)^2</f>
        <v>14.590890603358293</v>
      </c>
      <c r="M2618" s="12">
        <v>2018</v>
      </c>
      <c r="N2618" s="9" t="s">
        <v>35</v>
      </c>
      <c r="O2618" s="9" t="s">
        <v>9700</v>
      </c>
      <c r="P2618" s="12">
        <v>95</v>
      </c>
      <c r="Q2618" s="12">
        <v>95</v>
      </c>
      <c r="R2618" s="12">
        <v>20.839202662703723</v>
      </c>
      <c r="S2618" s="12" t="s">
        <v>28</v>
      </c>
      <c r="T2618" s="9" t="s">
        <v>118</v>
      </c>
      <c r="U2618" s="9" t="s">
        <v>45</v>
      </c>
      <c r="V2618" s="9" t="s">
        <v>118</v>
      </c>
      <c r="W2618" s="14">
        <v>3</v>
      </c>
    </row>
    <row r="2619" spans="1:23" x14ac:dyDescent="0.25">
      <c r="A2619" s="8">
        <v>4215</v>
      </c>
      <c r="B2619" s="9" t="s">
        <v>9922</v>
      </c>
      <c r="C2619" s="9" t="s">
        <v>22</v>
      </c>
      <c r="D2619" s="9" t="s">
        <v>9923</v>
      </c>
      <c r="E2619" s="18" t="s">
        <v>9924</v>
      </c>
      <c r="F2619" s="9" t="s">
        <v>9925</v>
      </c>
      <c r="G2619" s="12">
        <v>5</v>
      </c>
      <c r="H2619" s="9" t="s">
        <v>175</v>
      </c>
      <c r="I2619" s="9" t="s">
        <v>175</v>
      </c>
      <c r="J2619" s="12">
        <v>1</v>
      </c>
      <c r="K2619" s="13">
        <v>43469</v>
      </c>
      <c r="L2619" s="86">
        <f>(Tabla2[[#This Row],[release_year]]-'VARIANZA Y DES. EST'!$L$11)^2</f>
        <v>14.590890603358293</v>
      </c>
      <c r="M2619" s="12">
        <v>2018</v>
      </c>
      <c r="N2619" s="9" t="s">
        <v>82</v>
      </c>
      <c r="O2619" s="9" t="s">
        <v>9700</v>
      </c>
      <c r="P2619" s="12">
        <v>95</v>
      </c>
      <c r="Q2619" s="12">
        <v>95</v>
      </c>
      <c r="R2619" s="12">
        <v>20.839202662703723</v>
      </c>
      <c r="S2619" s="12" t="s">
        <v>28</v>
      </c>
      <c r="T2619" s="9" t="s">
        <v>94</v>
      </c>
      <c r="U2619" s="9" t="s">
        <v>95</v>
      </c>
      <c r="V2619" s="9" t="s">
        <v>94</v>
      </c>
      <c r="W2619" s="14">
        <v>3</v>
      </c>
    </row>
    <row r="2620" spans="1:23" x14ac:dyDescent="0.25">
      <c r="A2620" s="8">
        <v>4281</v>
      </c>
      <c r="B2620" s="9" t="s">
        <v>9926</v>
      </c>
      <c r="C2620" s="9" t="s">
        <v>22</v>
      </c>
      <c r="D2620" s="9" t="s">
        <v>9927</v>
      </c>
      <c r="E2620" s="18" t="s">
        <v>9928</v>
      </c>
      <c r="F2620" s="9" t="s">
        <v>9929</v>
      </c>
      <c r="G2620" s="12">
        <v>4</v>
      </c>
      <c r="H2620" s="9" t="s">
        <v>1889</v>
      </c>
      <c r="I2620" s="9" t="s">
        <v>1889</v>
      </c>
      <c r="J2620" s="12">
        <v>1</v>
      </c>
      <c r="K2620" s="16">
        <v>43454</v>
      </c>
      <c r="L2620" s="86">
        <f>(Tabla2[[#This Row],[release_year]]-'VARIANZA Y DES. EST'!$L$11)^2</f>
        <v>4.7532614447336705</v>
      </c>
      <c r="M2620" s="12">
        <v>2012</v>
      </c>
      <c r="N2620" s="9" t="s">
        <v>76</v>
      </c>
      <c r="O2620" s="9" t="s">
        <v>9700</v>
      </c>
      <c r="P2620" s="12">
        <v>95</v>
      </c>
      <c r="Q2620" s="12">
        <v>95</v>
      </c>
      <c r="R2620" s="12">
        <v>20.839202662703723</v>
      </c>
      <c r="S2620" s="12" t="s">
        <v>28</v>
      </c>
      <c r="T2620" s="9" t="s">
        <v>4211</v>
      </c>
      <c r="U2620" s="9" t="s">
        <v>38</v>
      </c>
      <c r="V2620" s="9" t="s">
        <v>4211</v>
      </c>
      <c r="W2620" s="14">
        <v>2</v>
      </c>
    </row>
    <row r="2621" spans="1:23" x14ac:dyDescent="0.25">
      <c r="A2621" s="8">
        <v>4346</v>
      </c>
      <c r="B2621" s="9" t="s">
        <v>9930</v>
      </c>
      <c r="C2621" s="9" t="s">
        <v>22</v>
      </c>
      <c r="D2621" s="9" t="s">
        <v>9931</v>
      </c>
      <c r="E2621" s="18" t="s">
        <v>9932</v>
      </c>
      <c r="F2621" s="9" t="s">
        <v>9933</v>
      </c>
      <c r="G2621" s="12">
        <v>7</v>
      </c>
      <c r="H2621" s="9" t="s">
        <v>3799</v>
      </c>
      <c r="I2621" s="9" t="s">
        <v>3799</v>
      </c>
      <c r="J2621" s="12">
        <v>1</v>
      </c>
      <c r="K2621" s="13">
        <v>43435</v>
      </c>
      <c r="L2621" s="86">
        <f>(Tabla2[[#This Row],[release_year]]-'VARIANZA Y DES. EST'!$L$11)^2</f>
        <v>17.47405172519213</v>
      </c>
      <c r="M2621" s="12">
        <v>2010</v>
      </c>
      <c r="N2621" s="9" t="s">
        <v>76</v>
      </c>
      <c r="O2621" s="9" t="s">
        <v>9700</v>
      </c>
      <c r="P2621" s="12">
        <v>95</v>
      </c>
      <c r="Q2621" s="12">
        <v>95</v>
      </c>
      <c r="R2621" s="12">
        <v>20.839202662703723</v>
      </c>
      <c r="S2621" s="12" t="s">
        <v>28</v>
      </c>
      <c r="T2621" s="9" t="s">
        <v>4337</v>
      </c>
      <c r="U2621" s="9" t="s">
        <v>38</v>
      </c>
      <c r="V2621" s="9" t="s">
        <v>4337</v>
      </c>
      <c r="W2621" s="14">
        <v>3</v>
      </c>
    </row>
    <row r="2622" spans="1:23" x14ac:dyDescent="0.25">
      <c r="A2622" s="8">
        <v>4383</v>
      </c>
      <c r="B2622" s="9" t="s">
        <v>9934</v>
      </c>
      <c r="C2622" s="9" t="s">
        <v>22</v>
      </c>
      <c r="D2622" s="9" t="s">
        <v>9935</v>
      </c>
      <c r="E2622" s="18" t="s">
        <v>9936</v>
      </c>
      <c r="F2622" s="9" t="s">
        <v>9937</v>
      </c>
      <c r="G2622" s="12">
        <v>10</v>
      </c>
      <c r="H2622" s="9" t="s">
        <v>25</v>
      </c>
      <c r="I2622" s="9" t="s">
        <v>25</v>
      </c>
      <c r="J2622" s="12">
        <v>1</v>
      </c>
      <c r="K2622" s="16">
        <v>43420</v>
      </c>
      <c r="L2622" s="86">
        <f>(Tabla2[[#This Row],[release_year]]-'VARIANZA Y DES. EST'!$L$11)^2</f>
        <v>14.590890603358293</v>
      </c>
      <c r="M2622" s="12">
        <v>2018</v>
      </c>
      <c r="N2622" s="9" t="s">
        <v>76</v>
      </c>
      <c r="O2622" s="9" t="s">
        <v>9700</v>
      </c>
      <c r="P2622" s="12">
        <v>95</v>
      </c>
      <c r="Q2622" s="12">
        <v>95</v>
      </c>
      <c r="R2622" s="12">
        <v>20.839202662703723</v>
      </c>
      <c r="S2622" s="12" t="s">
        <v>28</v>
      </c>
      <c r="T2622" s="9" t="s">
        <v>3611</v>
      </c>
      <c r="U2622" s="9" t="s">
        <v>514</v>
      </c>
      <c r="V2622" s="9" t="s">
        <v>3611</v>
      </c>
      <c r="W2622" s="14">
        <v>3</v>
      </c>
    </row>
    <row r="2623" spans="1:23" x14ac:dyDescent="0.25">
      <c r="A2623" s="8">
        <v>4418</v>
      </c>
      <c r="B2623" s="9" t="s">
        <v>9938</v>
      </c>
      <c r="C2623" s="9" t="s">
        <v>22</v>
      </c>
      <c r="D2623" s="9" t="s">
        <v>9939</v>
      </c>
      <c r="E2623" s="18" t="s">
        <v>9940</v>
      </c>
      <c r="F2623" s="9" t="s">
        <v>9941</v>
      </c>
      <c r="G2623" s="12">
        <v>10</v>
      </c>
      <c r="H2623" s="9" t="s">
        <v>25</v>
      </c>
      <c r="I2623" s="9" t="s">
        <v>25</v>
      </c>
      <c r="J2623" s="12">
        <v>1</v>
      </c>
      <c r="K2623" s="13">
        <v>43406</v>
      </c>
      <c r="L2623" s="86">
        <f>(Tabla2[[#This Row],[release_year]]-'VARIANZA Y DES. EST'!$L$11)^2</f>
        <v>14.590890603358293</v>
      </c>
      <c r="M2623" s="12">
        <v>2018</v>
      </c>
      <c r="N2623" s="9" t="s">
        <v>55</v>
      </c>
      <c r="O2623" s="9" t="s">
        <v>9700</v>
      </c>
      <c r="P2623" s="12">
        <v>95</v>
      </c>
      <c r="Q2623" s="12">
        <v>95</v>
      </c>
      <c r="R2623" s="12">
        <v>20.839202662703723</v>
      </c>
      <c r="S2623" s="12" t="s">
        <v>28</v>
      </c>
      <c r="T2623" s="9" t="s">
        <v>4008</v>
      </c>
      <c r="U2623" s="9" t="s">
        <v>45</v>
      </c>
      <c r="V2623" s="9" t="s">
        <v>4008</v>
      </c>
      <c r="W2623" s="14">
        <v>2</v>
      </c>
    </row>
    <row r="2624" spans="1:23" x14ac:dyDescent="0.25">
      <c r="A2624" s="8">
        <v>4422</v>
      </c>
      <c r="B2624" s="9" t="s">
        <v>9942</v>
      </c>
      <c r="C2624" s="9" t="s">
        <v>22</v>
      </c>
      <c r="D2624" s="9" t="s">
        <v>9943</v>
      </c>
      <c r="E2624" s="18" t="s">
        <v>9944</v>
      </c>
      <c r="F2624" s="9" t="s">
        <v>9945</v>
      </c>
      <c r="G2624" s="12">
        <v>6</v>
      </c>
      <c r="H2624" s="9" t="s">
        <v>518</v>
      </c>
      <c r="I2624" s="9" t="s">
        <v>518</v>
      </c>
      <c r="J2624" s="12">
        <v>1</v>
      </c>
      <c r="K2624" s="13">
        <v>43405</v>
      </c>
      <c r="L2624" s="86">
        <f>(Tabla2[[#This Row],[release_year]]-'VARIANZA Y DES. EST'!$L$11)^2</f>
        <v>38.194842005650592</v>
      </c>
      <c r="M2624" s="12">
        <v>2008</v>
      </c>
      <c r="N2624" s="9" t="s">
        <v>35</v>
      </c>
      <c r="O2624" s="9" t="s">
        <v>9700</v>
      </c>
      <c r="P2624" s="12">
        <v>95</v>
      </c>
      <c r="Q2624" s="12">
        <v>95</v>
      </c>
      <c r="R2624" s="12">
        <v>20.839202662703723</v>
      </c>
      <c r="S2624" s="12" t="s">
        <v>28</v>
      </c>
      <c r="T2624" s="9" t="s">
        <v>2372</v>
      </c>
      <c r="U2624" s="9" t="s">
        <v>239</v>
      </c>
      <c r="V2624" s="9" t="s">
        <v>2372</v>
      </c>
      <c r="W2624" s="14">
        <v>2</v>
      </c>
    </row>
    <row r="2625" spans="1:23" x14ac:dyDescent="0.25">
      <c r="A2625" s="8">
        <v>4451</v>
      </c>
      <c r="B2625" s="9" t="s">
        <v>9946</v>
      </c>
      <c r="C2625" s="9" t="s">
        <v>22</v>
      </c>
      <c r="D2625" s="9" t="s">
        <v>9947</v>
      </c>
      <c r="E2625" s="9" t="s">
        <v>1746</v>
      </c>
      <c r="F2625" s="9" t="s">
        <v>2663</v>
      </c>
      <c r="G2625" s="12">
        <v>1</v>
      </c>
      <c r="H2625" s="9" t="s">
        <v>25</v>
      </c>
      <c r="I2625" s="9" t="s">
        <v>25</v>
      </c>
      <c r="J2625" s="12">
        <v>1</v>
      </c>
      <c r="K2625" s="13">
        <v>43405</v>
      </c>
      <c r="L2625" s="86">
        <f>(Tabla2[[#This Row],[release_year]]-'VARIANZA Y DES. EST'!$L$11)^2</f>
        <v>1.3928663045044412</v>
      </c>
      <c r="M2625" s="12">
        <v>2013</v>
      </c>
      <c r="N2625" s="9" t="s">
        <v>76</v>
      </c>
      <c r="O2625" s="9" t="s">
        <v>9700</v>
      </c>
      <c r="P2625" s="12">
        <v>95</v>
      </c>
      <c r="Q2625" s="12">
        <v>95</v>
      </c>
      <c r="R2625" s="12">
        <v>20.839202662703723</v>
      </c>
      <c r="S2625" s="12" t="s">
        <v>28</v>
      </c>
      <c r="T2625" s="9" t="s">
        <v>477</v>
      </c>
      <c r="U2625" s="9" t="s">
        <v>477</v>
      </c>
      <c r="V2625" s="9" t="s">
        <v>477</v>
      </c>
      <c r="W2625" s="14">
        <v>1</v>
      </c>
    </row>
    <row r="2626" spans="1:23" x14ac:dyDescent="0.25">
      <c r="A2626" s="8">
        <v>4466</v>
      </c>
      <c r="B2626" s="9" t="s">
        <v>9948</v>
      </c>
      <c r="C2626" s="9" t="s">
        <v>22</v>
      </c>
      <c r="D2626" s="10" t="s">
        <v>9949</v>
      </c>
      <c r="E2626" s="11"/>
      <c r="F2626" s="9" t="s">
        <v>9950</v>
      </c>
      <c r="G2626" s="12">
        <v>5</v>
      </c>
      <c r="H2626" s="9" t="s">
        <v>518</v>
      </c>
      <c r="I2626" s="9" t="s">
        <v>518</v>
      </c>
      <c r="J2626" s="12">
        <v>1</v>
      </c>
      <c r="K2626" s="13">
        <v>43405</v>
      </c>
      <c r="L2626" s="86">
        <f>(Tabla2[[#This Row],[release_year]]-'VARIANZA Y DES. EST'!$L$11)^2</f>
        <v>3.2471164275211517E-2</v>
      </c>
      <c r="M2626" s="12">
        <v>2014</v>
      </c>
      <c r="N2626" s="9" t="s">
        <v>82</v>
      </c>
      <c r="O2626" s="9" t="s">
        <v>9700</v>
      </c>
      <c r="P2626" s="12">
        <v>95</v>
      </c>
      <c r="Q2626" s="12">
        <v>95</v>
      </c>
      <c r="R2626" s="12">
        <v>20.839202662703723</v>
      </c>
      <c r="S2626" s="12" t="s">
        <v>28</v>
      </c>
      <c r="T2626" s="9" t="s">
        <v>94</v>
      </c>
      <c r="U2626" s="9" t="s">
        <v>95</v>
      </c>
      <c r="V2626" s="9" t="s">
        <v>94</v>
      </c>
      <c r="W2626" s="14">
        <v>3</v>
      </c>
    </row>
    <row r="2627" spans="1:23" x14ac:dyDescent="0.25">
      <c r="A2627" s="8">
        <v>4500</v>
      </c>
      <c r="B2627" s="9" t="s">
        <v>9951</v>
      </c>
      <c r="C2627" s="9" t="s">
        <v>22</v>
      </c>
      <c r="D2627" s="9" t="s">
        <v>9952</v>
      </c>
      <c r="E2627" s="18" t="s">
        <v>9953</v>
      </c>
      <c r="F2627" s="9" t="s">
        <v>9954</v>
      </c>
      <c r="G2627" s="12">
        <v>8</v>
      </c>
      <c r="H2627" s="9" t="s">
        <v>3799</v>
      </c>
      <c r="I2627" s="9" t="s">
        <v>6461</v>
      </c>
      <c r="J2627" s="12">
        <v>2</v>
      </c>
      <c r="K2627" s="16">
        <v>43392</v>
      </c>
      <c r="L2627" s="86">
        <f>(Tabla2[[#This Row],[release_year]]-'VARIANZA Y DES. EST'!$L$11)^2</f>
        <v>3.3116808838167522</v>
      </c>
      <c r="M2627" s="12">
        <v>2016</v>
      </c>
      <c r="N2627" s="9" t="s">
        <v>76</v>
      </c>
      <c r="O2627" s="9" t="s">
        <v>9700</v>
      </c>
      <c r="P2627" s="12">
        <v>95</v>
      </c>
      <c r="Q2627" s="12">
        <v>95</v>
      </c>
      <c r="R2627" s="12">
        <v>20.839202662703723</v>
      </c>
      <c r="S2627" s="12" t="s">
        <v>28</v>
      </c>
      <c r="T2627" s="9" t="s">
        <v>4211</v>
      </c>
      <c r="U2627" s="9" t="s">
        <v>38</v>
      </c>
      <c r="V2627" s="9" t="s">
        <v>4211</v>
      </c>
      <c r="W2627" s="14">
        <v>2</v>
      </c>
    </row>
    <row r="2628" spans="1:23" x14ac:dyDescent="0.25">
      <c r="A2628" s="8">
        <v>4707</v>
      </c>
      <c r="B2628" s="9" t="s">
        <v>9955</v>
      </c>
      <c r="C2628" s="9" t="s">
        <v>22</v>
      </c>
      <c r="D2628" s="9" t="s">
        <v>9956</v>
      </c>
      <c r="E2628" s="18" t="s">
        <v>9957</v>
      </c>
      <c r="F2628" s="9" t="s">
        <v>9958</v>
      </c>
      <c r="G2628" s="12">
        <v>5</v>
      </c>
      <c r="H2628" s="9" t="s">
        <v>25</v>
      </c>
      <c r="I2628" s="9" t="s">
        <v>25</v>
      </c>
      <c r="J2628" s="12">
        <v>1</v>
      </c>
      <c r="K2628" s="13">
        <v>43322</v>
      </c>
      <c r="L2628" s="86">
        <f>(Tabla2[[#This Row],[release_year]]-'VARIANZA Y DES. EST'!$L$11)^2</f>
        <v>14.590890603358293</v>
      </c>
      <c r="M2628" s="12">
        <v>2018</v>
      </c>
      <c r="N2628" s="9" t="s">
        <v>76</v>
      </c>
      <c r="O2628" s="9" t="s">
        <v>9700</v>
      </c>
      <c r="P2628" s="12">
        <v>95</v>
      </c>
      <c r="Q2628" s="12">
        <v>95</v>
      </c>
      <c r="R2628" s="12">
        <v>20.839202662703723</v>
      </c>
      <c r="S2628" s="12" t="s">
        <v>28</v>
      </c>
      <c r="T2628" s="9" t="s">
        <v>95</v>
      </c>
      <c r="U2628" s="9" t="s">
        <v>95</v>
      </c>
      <c r="V2628" s="9" t="s">
        <v>95</v>
      </c>
      <c r="W2628" s="14">
        <v>1</v>
      </c>
    </row>
    <row r="2629" spans="1:23" x14ac:dyDescent="0.25">
      <c r="A2629" s="8">
        <v>4752</v>
      </c>
      <c r="B2629" s="9" t="s">
        <v>9959</v>
      </c>
      <c r="C2629" s="9" t="s">
        <v>22</v>
      </c>
      <c r="D2629" s="9" t="s">
        <v>9960</v>
      </c>
      <c r="E2629" s="18" t="s">
        <v>9961</v>
      </c>
      <c r="F2629" s="9" t="s">
        <v>9962</v>
      </c>
      <c r="G2629" s="12">
        <v>8</v>
      </c>
      <c r="H2629" s="9" t="s">
        <v>25</v>
      </c>
      <c r="I2629" s="9" t="s">
        <v>25</v>
      </c>
      <c r="J2629" s="12">
        <v>1</v>
      </c>
      <c r="K2629" s="13">
        <v>43308</v>
      </c>
      <c r="L2629" s="86">
        <f>(Tabla2[[#This Row],[release_year]]-'VARIANZA Y DES. EST'!$L$11)^2</f>
        <v>14.590890603358293</v>
      </c>
      <c r="M2629" s="12">
        <v>2018</v>
      </c>
      <c r="N2629" s="9" t="s">
        <v>76</v>
      </c>
      <c r="O2629" s="9" t="s">
        <v>9700</v>
      </c>
      <c r="P2629" s="12">
        <v>95</v>
      </c>
      <c r="Q2629" s="12">
        <v>95</v>
      </c>
      <c r="R2629" s="12">
        <v>20.839202662703723</v>
      </c>
      <c r="S2629" s="12" t="s">
        <v>28</v>
      </c>
      <c r="T2629" s="9" t="s">
        <v>8517</v>
      </c>
      <c r="U2629" s="9" t="s">
        <v>38</v>
      </c>
      <c r="V2629" s="9" t="s">
        <v>8517</v>
      </c>
      <c r="W2629" s="14">
        <v>3</v>
      </c>
    </row>
    <row r="2630" spans="1:23" x14ac:dyDescent="0.25">
      <c r="A2630" s="8">
        <v>4762</v>
      </c>
      <c r="B2630" s="9" t="s">
        <v>9963</v>
      </c>
      <c r="C2630" s="9" t="s">
        <v>22</v>
      </c>
      <c r="D2630" s="10" t="s">
        <v>9964</v>
      </c>
      <c r="E2630" s="11"/>
      <c r="F2630" s="9" t="s">
        <v>9965</v>
      </c>
      <c r="G2630" s="12">
        <v>7</v>
      </c>
      <c r="H2630" s="9" t="s">
        <v>25</v>
      </c>
      <c r="I2630" s="9" t="s">
        <v>25</v>
      </c>
      <c r="J2630" s="12">
        <v>1</v>
      </c>
      <c r="K2630" s="13">
        <v>43301</v>
      </c>
      <c r="L2630" s="86">
        <f>(Tabla2[[#This Row],[release_year]]-'VARIANZA Y DES. EST'!$L$11)^2</f>
        <v>14.590890603358293</v>
      </c>
      <c r="M2630" s="12">
        <v>2018</v>
      </c>
      <c r="N2630" s="9" t="s">
        <v>76</v>
      </c>
      <c r="O2630" s="9" t="s">
        <v>9700</v>
      </c>
      <c r="P2630" s="12">
        <v>95</v>
      </c>
      <c r="Q2630" s="12">
        <v>95</v>
      </c>
      <c r="R2630" s="12">
        <v>20.839202662703723</v>
      </c>
      <c r="S2630" s="12" t="s">
        <v>28</v>
      </c>
      <c r="T2630" s="9" t="s">
        <v>95</v>
      </c>
      <c r="U2630" s="9" t="s">
        <v>95</v>
      </c>
      <c r="V2630" s="9" t="s">
        <v>95</v>
      </c>
      <c r="W2630" s="14">
        <v>1</v>
      </c>
    </row>
    <row r="2631" spans="1:23" x14ac:dyDescent="0.25">
      <c r="A2631" s="8">
        <v>4818</v>
      </c>
      <c r="B2631" s="9" t="s">
        <v>9966</v>
      </c>
      <c r="C2631" s="9" t="s">
        <v>22</v>
      </c>
      <c r="D2631" s="9" t="s">
        <v>9967</v>
      </c>
      <c r="E2631" s="18" t="s">
        <v>9968</v>
      </c>
      <c r="F2631" s="9" t="s">
        <v>9969</v>
      </c>
      <c r="G2631" s="12">
        <v>8</v>
      </c>
      <c r="H2631" s="9" t="s">
        <v>231</v>
      </c>
      <c r="I2631" s="9" t="s">
        <v>231</v>
      </c>
      <c r="J2631" s="12">
        <v>1</v>
      </c>
      <c r="K2631" s="13">
        <v>43275</v>
      </c>
      <c r="L2631" s="86">
        <f>(Tabla2[[#This Row],[release_year]]-'VARIANZA Y DES. EST'!$L$11)^2</f>
        <v>14.590890603358293</v>
      </c>
      <c r="M2631" s="12">
        <v>2018</v>
      </c>
      <c r="N2631" s="9" t="s">
        <v>76</v>
      </c>
      <c r="O2631" s="9" t="s">
        <v>9700</v>
      </c>
      <c r="P2631" s="12">
        <v>95</v>
      </c>
      <c r="Q2631" s="12">
        <v>95</v>
      </c>
      <c r="R2631" s="12">
        <v>20.839202662703723</v>
      </c>
      <c r="S2631" s="12" t="s">
        <v>28</v>
      </c>
      <c r="T2631" s="9" t="s">
        <v>5706</v>
      </c>
      <c r="U2631" s="9" t="s">
        <v>95</v>
      </c>
      <c r="V2631" s="9" t="s">
        <v>5706</v>
      </c>
      <c r="W2631" s="14">
        <v>3</v>
      </c>
    </row>
    <row r="2632" spans="1:23" x14ac:dyDescent="0.25">
      <c r="A2632" s="8">
        <v>4910</v>
      </c>
      <c r="B2632" s="9" t="s">
        <v>9970</v>
      </c>
      <c r="C2632" s="9" t="s">
        <v>22</v>
      </c>
      <c r="D2632" s="9" t="s">
        <v>9971</v>
      </c>
      <c r="E2632" s="18" t="s">
        <v>9972</v>
      </c>
      <c r="F2632" s="9" t="s">
        <v>9973</v>
      </c>
      <c r="G2632" s="12">
        <v>10</v>
      </c>
      <c r="H2632" s="9" t="s">
        <v>390</v>
      </c>
      <c r="I2632" s="9" t="s">
        <v>390</v>
      </c>
      <c r="J2632" s="12">
        <v>1</v>
      </c>
      <c r="K2632" s="13">
        <v>43217</v>
      </c>
      <c r="L2632" s="86">
        <f>(Tabla2[[#This Row],[release_year]]-'VARIANZA Y DES. EST'!$L$11)^2</f>
        <v>7.9512857435875226</v>
      </c>
      <c r="M2632" s="12">
        <v>2017</v>
      </c>
      <c r="N2632" s="9" t="s">
        <v>76</v>
      </c>
      <c r="O2632" s="9" t="s">
        <v>9700</v>
      </c>
      <c r="P2632" s="12">
        <v>95</v>
      </c>
      <c r="Q2632" s="12">
        <v>95</v>
      </c>
      <c r="R2632" s="12">
        <v>20.839202662703723</v>
      </c>
      <c r="S2632" s="12" t="s">
        <v>28</v>
      </c>
      <c r="T2632" s="9" t="s">
        <v>9974</v>
      </c>
      <c r="U2632" s="9" t="s">
        <v>95</v>
      </c>
      <c r="V2632" s="9" t="s">
        <v>9974</v>
      </c>
      <c r="W2632" s="14">
        <v>3</v>
      </c>
    </row>
    <row r="2633" spans="1:23" x14ac:dyDescent="0.25">
      <c r="A2633" s="8">
        <v>4937</v>
      </c>
      <c r="B2633" s="9" t="s">
        <v>9975</v>
      </c>
      <c r="C2633" s="9" t="s">
        <v>22</v>
      </c>
      <c r="D2633" s="9" t="s">
        <v>9976</v>
      </c>
      <c r="E2633" s="18" t="s">
        <v>9977</v>
      </c>
      <c r="F2633" s="9" t="s">
        <v>9978</v>
      </c>
      <c r="G2633" s="12">
        <v>4</v>
      </c>
      <c r="H2633" s="9" t="s">
        <v>390</v>
      </c>
      <c r="I2633" s="9" t="s">
        <v>9979</v>
      </c>
      <c r="J2633" s="12">
        <v>2</v>
      </c>
      <c r="K2633" s="13">
        <v>43196</v>
      </c>
      <c r="L2633" s="86">
        <f>(Tabla2[[#This Row],[release_year]]-'VARIANZA Y DES. EST'!$L$11)^2</f>
        <v>7.9512857435875226</v>
      </c>
      <c r="M2633" s="12">
        <v>2017</v>
      </c>
      <c r="N2633" s="9" t="s">
        <v>35</v>
      </c>
      <c r="O2633" s="9" t="s">
        <v>9700</v>
      </c>
      <c r="P2633" s="12">
        <v>95</v>
      </c>
      <c r="Q2633" s="12">
        <v>95</v>
      </c>
      <c r="R2633" s="12">
        <v>20.839202662703723</v>
      </c>
      <c r="S2633" s="12" t="s">
        <v>28</v>
      </c>
      <c r="T2633" s="9" t="s">
        <v>77</v>
      </c>
      <c r="U2633" s="9" t="s">
        <v>45</v>
      </c>
      <c r="V2633" s="9" t="s">
        <v>77</v>
      </c>
      <c r="W2633" s="14">
        <v>3</v>
      </c>
    </row>
    <row r="2634" spans="1:23" x14ac:dyDescent="0.25">
      <c r="A2634" s="8">
        <v>4967</v>
      </c>
      <c r="B2634" s="9" t="s">
        <v>9980</v>
      </c>
      <c r="C2634" s="9" t="s">
        <v>22</v>
      </c>
      <c r="D2634" s="9" t="s">
        <v>9981</v>
      </c>
      <c r="E2634" s="9" t="s">
        <v>554</v>
      </c>
      <c r="F2634" s="18" t="s">
        <v>9982</v>
      </c>
      <c r="G2634" s="12">
        <v>15</v>
      </c>
      <c r="H2634" s="9" t="s">
        <v>160</v>
      </c>
      <c r="I2634" s="9" t="s">
        <v>160</v>
      </c>
      <c r="J2634" s="12">
        <v>1</v>
      </c>
      <c r="K2634" s="13">
        <v>43189</v>
      </c>
      <c r="L2634" s="86">
        <f>(Tabla2[[#This Row],[release_year]]-'VARIANZA Y DES. EST'!$L$11)^2</f>
        <v>66.915632286109044</v>
      </c>
      <c r="M2634" s="12">
        <v>2006</v>
      </c>
      <c r="N2634" s="9" t="s">
        <v>1991</v>
      </c>
      <c r="O2634" s="9" t="s">
        <v>9700</v>
      </c>
      <c r="P2634" s="12">
        <v>95</v>
      </c>
      <c r="Q2634" s="12">
        <v>95</v>
      </c>
      <c r="R2634" s="12">
        <v>20.839202662703723</v>
      </c>
      <c r="S2634" s="12" t="s">
        <v>28</v>
      </c>
      <c r="T2634" s="9" t="s">
        <v>1000</v>
      </c>
      <c r="U2634" s="9" t="s">
        <v>95</v>
      </c>
      <c r="V2634" s="9" t="s">
        <v>1000</v>
      </c>
      <c r="W2634" s="14">
        <v>2</v>
      </c>
    </row>
    <row r="2635" spans="1:23" x14ac:dyDescent="0.25">
      <c r="A2635" s="8">
        <v>5043</v>
      </c>
      <c r="B2635" s="9" t="s">
        <v>9983</v>
      </c>
      <c r="C2635" s="9" t="s">
        <v>22</v>
      </c>
      <c r="D2635" s="9" t="s">
        <v>9984</v>
      </c>
      <c r="E2635" s="18" t="s">
        <v>9985</v>
      </c>
      <c r="F2635" s="9" t="s">
        <v>9986</v>
      </c>
      <c r="G2635" s="12">
        <v>4</v>
      </c>
      <c r="H2635" s="9" t="s">
        <v>126</v>
      </c>
      <c r="I2635" s="9" t="s">
        <v>9987</v>
      </c>
      <c r="J2635" s="12">
        <v>2</v>
      </c>
      <c r="K2635" s="13">
        <v>43140</v>
      </c>
      <c r="L2635" s="86">
        <f>(Tabla2[[#This Row],[release_year]]-'VARIANZA Y DES. EST'!$L$11)^2</f>
        <v>14.590890603358293</v>
      </c>
      <c r="M2635" s="12">
        <v>2018</v>
      </c>
      <c r="N2635" s="9" t="s">
        <v>76</v>
      </c>
      <c r="O2635" s="9" t="s">
        <v>9700</v>
      </c>
      <c r="P2635" s="12">
        <v>95</v>
      </c>
      <c r="Q2635" s="12">
        <v>95</v>
      </c>
      <c r="R2635" s="12">
        <v>20.839202662703723</v>
      </c>
      <c r="S2635" s="12" t="s">
        <v>28</v>
      </c>
      <c r="T2635" s="9" t="s">
        <v>4796</v>
      </c>
      <c r="U2635" s="9" t="s">
        <v>514</v>
      </c>
      <c r="V2635" s="9" t="s">
        <v>4796</v>
      </c>
      <c r="W2635" s="14">
        <v>3</v>
      </c>
    </row>
    <row r="2636" spans="1:23" x14ac:dyDescent="0.25">
      <c r="A2636" s="8">
        <v>5074</v>
      </c>
      <c r="B2636" s="9" t="s">
        <v>9988</v>
      </c>
      <c r="C2636" s="9" t="s">
        <v>22</v>
      </c>
      <c r="D2636" s="9" t="s">
        <v>9989</v>
      </c>
      <c r="E2636" s="18" t="s">
        <v>9990</v>
      </c>
      <c r="F2636" s="9" t="s">
        <v>9991</v>
      </c>
      <c r="G2636" s="12">
        <v>8</v>
      </c>
      <c r="H2636" s="9" t="s">
        <v>160</v>
      </c>
      <c r="I2636" s="9" t="s">
        <v>161</v>
      </c>
      <c r="J2636" s="12">
        <v>2</v>
      </c>
      <c r="K2636" s="13">
        <v>43119</v>
      </c>
      <c r="L2636" s="86">
        <f>(Tabla2[[#This Row],[release_year]]-'VARIANZA Y DES. EST'!$L$11)^2</f>
        <v>14.590890603358293</v>
      </c>
      <c r="M2636" s="12">
        <v>2018</v>
      </c>
      <c r="N2636" s="9" t="s">
        <v>76</v>
      </c>
      <c r="O2636" s="9" t="s">
        <v>9700</v>
      </c>
      <c r="P2636" s="12">
        <v>95</v>
      </c>
      <c r="Q2636" s="12">
        <v>95</v>
      </c>
      <c r="R2636" s="12">
        <v>20.839202662703723</v>
      </c>
      <c r="S2636" s="12" t="s">
        <v>28</v>
      </c>
      <c r="T2636" s="9" t="s">
        <v>3370</v>
      </c>
      <c r="U2636" s="9" t="s">
        <v>514</v>
      </c>
      <c r="V2636" s="9" t="s">
        <v>3370</v>
      </c>
      <c r="W2636" s="14">
        <v>2</v>
      </c>
    </row>
    <row r="2637" spans="1:23" x14ac:dyDescent="0.25">
      <c r="A2637" s="8">
        <v>5210</v>
      </c>
      <c r="B2637" s="9" t="s">
        <v>9992</v>
      </c>
      <c r="C2637" s="9" t="s">
        <v>22</v>
      </c>
      <c r="D2637" s="9" t="s">
        <v>9993</v>
      </c>
      <c r="E2637" s="22" t="s">
        <v>7795</v>
      </c>
      <c r="F2637" s="23"/>
      <c r="G2637" s="12">
        <v>0</v>
      </c>
      <c r="H2637" s="9" t="s">
        <v>25</v>
      </c>
      <c r="I2637" s="9" t="s">
        <v>25</v>
      </c>
      <c r="J2637" s="12">
        <v>1</v>
      </c>
      <c r="K2637" s="16">
        <v>43028</v>
      </c>
      <c r="L2637" s="86">
        <f>(Tabla2[[#This Row],[release_year]]-'VARIANZA Y DES. EST'!$L$11)^2</f>
        <v>7.9512857435875226</v>
      </c>
      <c r="M2637" s="12">
        <v>2017</v>
      </c>
      <c r="N2637" s="9" t="s">
        <v>35</v>
      </c>
      <c r="O2637" s="9" t="s">
        <v>9700</v>
      </c>
      <c r="P2637" s="12">
        <v>95</v>
      </c>
      <c r="Q2637" s="12">
        <v>95</v>
      </c>
      <c r="R2637" s="12">
        <v>20.839202662703723</v>
      </c>
      <c r="S2637" s="12" t="s">
        <v>28</v>
      </c>
      <c r="T2637" s="9" t="s">
        <v>57</v>
      </c>
      <c r="U2637" s="9" t="s">
        <v>57</v>
      </c>
      <c r="V2637" s="9" t="s">
        <v>57</v>
      </c>
      <c r="W2637" s="14">
        <v>1</v>
      </c>
    </row>
    <row r="2638" spans="1:23" x14ac:dyDescent="0.25">
      <c r="A2638" s="8">
        <v>5303</v>
      </c>
      <c r="B2638" s="9" t="s">
        <v>9994</v>
      </c>
      <c r="C2638" s="9" t="s">
        <v>22</v>
      </c>
      <c r="D2638" s="9" t="s">
        <v>9995</v>
      </c>
      <c r="E2638" s="18" t="s">
        <v>6885</v>
      </c>
      <c r="F2638" s="9" t="s">
        <v>9996</v>
      </c>
      <c r="G2638" s="12">
        <v>12</v>
      </c>
      <c r="H2638" s="9" t="s">
        <v>25</v>
      </c>
      <c r="I2638" s="9" t="s">
        <v>25</v>
      </c>
      <c r="J2638" s="12">
        <v>1</v>
      </c>
      <c r="K2638" s="13">
        <v>42979</v>
      </c>
      <c r="L2638" s="86">
        <f>(Tabla2[[#This Row],[release_year]]-'VARIANZA Y DES. EST'!$L$11)^2</f>
        <v>7.9512857435875226</v>
      </c>
      <c r="M2638" s="12">
        <v>2017</v>
      </c>
      <c r="N2638" s="9" t="s">
        <v>76</v>
      </c>
      <c r="O2638" s="9" t="s">
        <v>9700</v>
      </c>
      <c r="P2638" s="12">
        <v>95</v>
      </c>
      <c r="Q2638" s="12">
        <v>95</v>
      </c>
      <c r="R2638" s="12">
        <v>20.839202662703723</v>
      </c>
      <c r="S2638" s="12" t="s">
        <v>28</v>
      </c>
      <c r="T2638" s="9" t="s">
        <v>5068</v>
      </c>
      <c r="U2638" s="9" t="s">
        <v>95</v>
      </c>
      <c r="V2638" s="9" t="s">
        <v>5068</v>
      </c>
      <c r="W2638" s="14">
        <v>2</v>
      </c>
    </row>
    <row r="2639" spans="1:23" x14ac:dyDescent="0.25">
      <c r="A2639" s="8">
        <v>5352</v>
      </c>
      <c r="B2639" s="9" t="s">
        <v>9997</v>
      </c>
      <c r="C2639" s="9" t="s">
        <v>22</v>
      </c>
      <c r="D2639" s="9" t="s">
        <v>9998</v>
      </c>
      <c r="E2639" s="18" t="s">
        <v>9999</v>
      </c>
      <c r="F2639" s="9" t="s">
        <v>10000</v>
      </c>
      <c r="G2639" s="12">
        <v>11</v>
      </c>
      <c r="H2639" s="9" t="s">
        <v>550</v>
      </c>
      <c r="I2639" s="9" t="s">
        <v>550</v>
      </c>
      <c r="J2639" s="12">
        <v>1</v>
      </c>
      <c r="K2639" s="13">
        <v>42948</v>
      </c>
      <c r="L2639" s="86">
        <f>(Tabla2[[#This Row],[release_year]]-'VARIANZA Y DES. EST'!$L$11)^2</f>
        <v>3.3116808838167522</v>
      </c>
      <c r="M2639" s="12">
        <v>2016</v>
      </c>
      <c r="N2639" s="9" t="s">
        <v>76</v>
      </c>
      <c r="O2639" s="9" t="s">
        <v>9700</v>
      </c>
      <c r="P2639" s="12">
        <v>95</v>
      </c>
      <c r="Q2639" s="12">
        <v>95</v>
      </c>
      <c r="R2639" s="12">
        <v>20.839202662703723</v>
      </c>
      <c r="S2639" s="12" t="s">
        <v>28</v>
      </c>
      <c r="T2639" s="9" t="s">
        <v>2492</v>
      </c>
      <c r="U2639" s="9" t="s">
        <v>95</v>
      </c>
      <c r="V2639" s="9" t="s">
        <v>2492</v>
      </c>
      <c r="W2639" s="14">
        <v>3</v>
      </c>
    </row>
    <row r="2640" spans="1:23" x14ac:dyDescent="0.25">
      <c r="A2640" s="8">
        <v>5390</v>
      </c>
      <c r="B2640" s="9" t="s">
        <v>10001</v>
      </c>
      <c r="C2640" s="9" t="s">
        <v>22</v>
      </c>
      <c r="D2640" s="9" t="s">
        <v>10002</v>
      </c>
      <c r="E2640" s="18" t="s">
        <v>6179</v>
      </c>
      <c r="F2640" s="9" t="s">
        <v>10003</v>
      </c>
      <c r="G2640" s="12">
        <v>10</v>
      </c>
      <c r="H2640" s="9" t="s">
        <v>279</v>
      </c>
      <c r="I2640" s="9" t="s">
        <v>279</v>
      </c>
      <c r="J2640" s="12">
        <v>1</v>
      </c>
      <c r="K2640" s="13">
        <v>42917</v>
      </c>
      <c r="L2640" s="86">
        <f>(Tabla2[[#This Row],[release_year]]-'VARIANZA Y DES. EST'!$L$11)^2</f>
        <v>10.1136565849629</v>
      </c>
      <c r="M2640" s="12">
        <v>2011</v>
      </c>
      <c r="N2640" s="9" t="s">
        <v>99</v>
      </c>
      <c r="O2640" s="9" t="s">
        <v>9700</v>
      </c>
      <c r="P2640" s="12">
        <v>95</v>
      </c>
      <c r="Q2640" s="12">
        <v>95</v>
      </c>
      <c r="R2640" s="12">
        <v>20.839202662703723</v>
      </c>
      <c r="S2640" s="12" t="s">
        <v>28</v>
      </c>
      <c r="T2640" s="9" t="s">
        <v>5841</v>
      </c>
      <c r="U2640" s="9" t="s">
        <v>30</v>
      </c>
      <c r="V2640" s="9" t="s">
        <v>5841</v>
      </c>
      <c r="W2640" s="14">
        <v>3</v>
      </c>
    </row>
    <row r="2641" spans="1:23" x14ac:dyDescent="0.25">
      <c r="A2641" s="8">
        <v>5502</v>
      </c>
      <c r="B2641" s="9" t="s">
        <v>10004</v>
      </c>
      <c r="C2641" s="9" t="s">
        <v>22</v>
      </c>
      <c r="D2641" s="9" t="s">
        <v>10005</v>
      </c>
      <c r="E2641" s="18" t="s">
        <v>10006</v>
      </c>
      <c r="F2641" s="9" t="s">
        <v>10007</v>
      </c>
      <c r="G2641" s="12">
        <v>9</v>
      </c>
      <c r="H2641" s="9" t="s">
        <v>231</v>
      </c>
      <c r="I2641" s="9" t="s">
        <v>3005</v>
      </c>
      <c r="J2641" s="12">
        <v>2</v>
      </c>
      <c r="K2641" s="13">
        <v>42856</v>
      </c>
      <c r="L2641" s="86">
        <f>(Tabla2[[#This Row],[release_year]]-'VARIANZA Y DES. EST'!$L$11)^2</f>
        <v>3.3116808838167522</v>
      </c>
      <c r="M2641" s="12">
        <v>2016</v>
      </c>
      <c r="N2641" s="9" t="s">
        <v>76</v>
      </c>
      <c r="O2641" s="9" t="s">
        <v>9700</v>
      </c>
      <c r="P2641" s="12">
        <v>95</v>
      </c>
      <c r="Q2641" s="12">
        <v>95</v>
      </c>
      <c r="R2641" s="12">
        <v>20.839202662703723</v>
      </c>
      <c r="S2641" s="12" t="s">
        <v>28</v>
      </c>
      <c r="T2641" s="9" t="s">
        <v>859</v>
      </c>
      <c r="U2641" s="9" t="s">
        <v>95</v>
      </c>
      <c r="V2641" s="9" t="s">
        <v>859</v>
      </c>
      <c r="W2641" s="14">
        <v>2</v>
      </c>
    </row>
    <row r="2642" spans="1:23" x14ac:dyDescent="0.25">
      <c r="A2642" s="8">
        <v>5513</v>
      </c>
      <c r="B2642" s="9" t="s">
        <v>10008</v>
      </c>
      <c r="C2642" s="9" t="s">
        <v>22</v>
      </c>
      <c r="D2642" s="9" t="s">
        <v>10009</v>
      </c>
      <c r="E2642" s="18" t="s">
        <v>10010</v>
      </c>
      <c r="F2642" s="9" t="s">
        <v>10011</v>
      </c>
      <c r="G2642" s="12">
        <v>7</v>
      </c>
      <c r="H2642" s="9" t="s">
        <v>160</v>
      </c>
      <c r="I2642" s="9" t="s">
        <v>161</v>
      </c>
      <c r="J2642" s="12">
        <v>2</v>
      </c>
      <c r="K2642" s="13">
        <v>42853</v>
      </c>
      <c r="L2642" s="86">
        <f>(Tabla2[[#This Row],[release_year]]-'VARIANZA Y DES. EST'!$L$11)^2</f>
        <v>7.9512857435875226</v>
      </c>
      <c r="M2642" s="12">
        <v>2017</v>
      </c>
      <c r="N2642" s="9" t="s">
        <v>76</v>
      </c>
      <c r="O2642" s="9" t="s">
        <v>9700</v>
      </c>
      <c r="P2642" s="12">
        <v>95</v>
      </c>
      <c r="Q2642" s="12">
        <v>95</v>
      </c>
      <c r="R2642" s="12">
        <v>20.839202662703723</v>
      </c>
      <c r="S2642" s="12" t="s">
        <v>28</v>
      </c>
      <c r="T2642" s="9" t="s">
        <v>2709</v>
      </c>
      <c r="U2642" s="9" t="s">
        <v>45</v>
      </c>
      <c r="V2642" s="9" t="s">
        <v>2709</v>
      </c>
      <c r="W2642" s="14">
        <v>2</v>
      </c>
    </row>
    <row r="2643" spans="1:23" x14ac:dyDescent="0.25">
      <c r="A2643" s="8">
        <v>5756</v>
      </c>
      <c r="B2643" s="9" t="s">
        <v>10012</v>
      </c>
      <c r="C2643" s="9" t="s">
        <v>22</v>
      </c>
      <c r="D2643" s="9" t="s">
        <v>10013</v>
      </c>
      <c r="E2643" s="18" t="s">
        <v>8225</v>
      </c>
      <c r="F2643" s="9" t="s">
        <v>10014</v>
      </c>
      <c r="G2643" s="12">
        <v>22</v>
      </c>
      <c r="H2643" s="9" t="s">
        <v>25</v>
      </c>
      <c r="I2643" s="9" t="s">
        <v>25</v>
      </c>
      <c r="J2643" s="12">
        <v>1</v>
      </c>
      <c r="K2643" s="16">
        <v>42656</v>
      </c>
      <c r="L2643" s="86">
        <f>(Tabla2[[#This Row],[release_year]]-'VARIANZA Y DES. EST'!$L$11)^2</f>
        <v>3.3116808838167522</v>
      </c>
      <c r="M2643" s="12">
        <v>2016</v>
      </c>
      <c r="N2643" s="9" t="s">
        <v>76</v>
      </c>
      <c r="O2643" s="9" t="s">
        <v>9700</v>
      </c>
      <c r="P2643" s="12">
        <v>95</v>
      </c>
      <c r="Q2643" s="12">
        <v>95</v>
      </c>
      <c r="R2643" s="12">
        <v>20.839202662703723</v>
      </c>
      <c r="S2643" s="12" t="s">
        <v>28</v>
      </c>
      <c r="T2643" s="9" t="s">
        <v>95</v>
      </c>
      <c r="U2643" s="9" t="s">
        <v>95</v>
      </c>
      <c r="V2643" s="9" t="s">
        <v>95</v>
      </c>
      <c r="W2643" s="14">
        <v>1</v>
      </c>
    </row>
    <row r="2644" spans="1:23" x14ac:dyDescent="0.25">
      <c r="A2644" s="8">
        <v>5943</v>
      </c>
      <c r="B2644" s="9" t="s">
        <v>10015</v>
      </c>
      <c r="C2644" s="9" t="s">
        <v>22</v>
      </c>
      <c r="D2644" s="9" t="s">
        <v>10016</v>
      </c>
      <c r="E2644" s="18" t="s">
        <v>10017</v>
      </c>
      <c r="F2644" s="9" t="s">
        <v>10018</v>
      </c>
      <c r="G2644" s="12">
        <v>12</v>
      </c>
      <c r="H2644" s="9" t="s">
        <v>25</v>
      </c>
      <c r="I2644" s="9" t="s">
        <v>25</v>
      </c>
      <c r="J2644" s="12">
        <v>1</v>
      </c>
      <c r="K2644" s="13">
        <v>40817</v>
      </c>
      <c r="L2644" s="86">
        <f>(Tabla2[[#This Row],[release_year]]-'VARIANZA Y DES. EST'!$L$11)^2</f>
        <v>685.40274481023516</v>
      </c>
      <c r="M2644" s="12">
        <v>1988</v>
      </c>
      <c r="N2644" s="9" t="s">
        <v>35</v>
      </c>
      <c r="O2644" s="9" t="s">
        <v>9700</v>
      </c>
      <c r="P2644" s="12">
        <v>95</v>
      </c>
      <c r="Q2644" s="12">
        <v>95</v>
      </c>
      <c r="R2644" s="12">
        <v>20.839202662703723</v>
      </c>
      <c r="S2644" s="12" t="s">
        <v>28</v>
      </c>
      <c r="T2644" s="9" t="s">
        <v>45</v>
      </c>
      <c r="U2644" s="9" t="s">
        <v>45</v>
      </c>
      <c r="V2644" s="9" t="s">
        <v>45</v>
      </c>
      <c r="W2644" s="14">
        <v>1</v>
      </c>
    </row>
    <row r="2645" spans="1:23" x14ac:dyDescent="0.25">
      <c r="A2645" s="8">
        <v>5952</v>
      </c>
      <c r="B2645" s="9" t="s">
        <v>10019</v>
      </c>
      <c r="C2645" s="9" t="s">
        <v>22</v>
      </c>
      <c r="D2645" s="9" t="s">
        <v>10020</v>
      </c>
      <c r="E2645" s="18" t="s">
        <v>10021</v>
      </c>
      <c r="F2645" s="9" t="s">
        <v>10022</v>
      </c>
      <c r="G2645" s="12">
        <v>3</v>
      </c>
      <c r="H2645" s="9" t="s">
        <v>25</v>
      </c>
      <c r="I2645" s="9" t="s">
        <v>25</v>
      </c>
      <c r="J2645" s="12">
        <v>1</v>
      </c>
      <c r="K2645" s="13">
        <v>40817</v>
      </c>
      <c r="L2645" s="86">
        <f>(Tabla2[[#This Row],[release_year]]-'VARIANZA Y DES. EST'!$L$11)^2</f>
        <v>584.6819545297767</v>
      </c>
      <c r="M2645" s="12">
        <v>1990</v>
      </c>
      <c r="N2645" s="9" t="s">
        <v>35</v>
      </c>
      <c r="O2645" s="9" t="s">
        <v>9700</v>
      </c>
      <c r="P2645" s="12">
        <v>95</v>
      </c>
      <c r="Q2645" s="12">
        <v>95</v>
      </c>
      <c r="R2645" s="12">
        <v>20.839202662703723</v>
      </c>
      <c r="S2645" s="12" t="s">
        <v>28</v>
      </c>
      <c r="T2645" s="9" t="s">
        <v>45</v>
      </c>
      <c r="U2645" s="9" t="s">
        <v>45</v>
      </c>
      <c r="V2645" s="9" t="s">
        <v>45</v>
      </c>
      <c r="W2645" s="14">
        <v>1</v>
      </c>
    </row>
    <row r="2646" spans="1:23" x14ac:dyDescent="0.25">
      <c r="A2646" s="8">
        <v>5999</v>
      </c>
      <c r="B2646" s="9" t="s">
        <v>10023</v>
      </c>
      <c r="C2646" s="9" t="s">
        <v>22</v>
      </c>
      <c r="D2646" s="9" t="s">
        <v>10024</v>
      </c>
      <c r="E2646" s="9" t="s">
        <v>10025</v>
      </c>
      <c r="F2646" s="9" t="s">
        <v>10026</v>
      </c>
      <c r="G2646" s="12">
        <v>6</v>
      </c>
      <c r="H2646" s="9" t="s">
        <v>126</v>
      </c>
      <c r="I2646" s="9" t="s">
        <v>126</v>
      </c>
      <c r="J2646" s="12">
        <v>1</v>
      </c>
      <c r="K2646" s="16">
        <v>43454</v>
      </c>
      <c r="L2646" s="86">
        <f>(Tabla2[[#This Row],[release_year]]-'VARIANZA Y DES. EST'!$L$11)^2</f>
        <v>14.590890603358293</v>
      </c>
      <c r="M2646" s="12">
        <v>2018</v>
      </c>
      <c r="N2646" s="9" t="s">
        <v>35</v>
      </c>
      <c r="O2646" s="9" t="s">
        <v>9700</v>
      </c>
      <c r="P2646" s="12">
        <v>95</v>
      </c>
      <c r="Q2646" s="12">
        <v>95</v>
      </c>
      <c r="R2646" s="12">
        <v>20.839202662703723</v>
      </c>
      <c r="S2646" s="12" t="s">
        <v>28</v>
      </c>
      <c r="T2646" s="9" t="s">
        <v>6901</v>
      </c>
      <c r="U2646" s="9" t="s">
        <v>6901</v>
      </c>
      <c r="V2646" s="9" t="s">
        <v>6901</v>
      </c>
      <c r="W2646" s="14">
        <v>1</v>
      </c>
    </row>
    <row r="2647" spans="1:23" x14ac:dyDescent="0.25">
      <c r="A2647" s="8">
        <v>6143</v>
      </c>
      <c r="B2647" s="9" t="s">
        <v>10027</v>
      </c>
      <c r="C2647" s="9" t="s">
        <v>22</v>
      </c>
      <c r="D2647" s="9" t="s">
        <v>10028</v>
      </c>
      <c r="E2647" s="18" t="s">
        <v>10029</v>
      </c>
      <c r="F2647" s="18" t="s">
        <v>10030</v>
      </c>
      <c r="G2647" s="12">
        <v>8</v>
      </c>
      <c r="H2647" s="9" t="s">
        <v>160</v>
      </c>
      <c r="I2647" s="9" t="s">
        <v>10031</v>
      </c>
      <c r="J2647" s="12">
        <v>2</v>
      </c>
      <c r="K2647" s="16">
        <v>43761</v>
      </c>
      <c r="L2647" s="86">
        <f>(Tabla2[[#This Row],[release_year]]-'VARIANZA Y DES. EST'!$L$11)^2</f>
        <v>3.2471164275211517E-2</v>
      </c>
      <c r="M2647" s="12">
        <v>2014</v>
      </c>
      <c r="N2647" s="9" t="s">
        <v>1991</v>
      </c>
      <c r="O2647" s="9" t="s">
        <v>9700</v>
      </c>
      <c r="P2647" s="12">
        <v>95</v>
      </c>
      <c r="Q2647" s="12">
        <v>95</v>
      </c>
      <c r="R2647" s="12">
        <v>20.839202662703723</v>
      </c>
      <c r="S2647" s="12" t="s">
        <v>28</v>
      </c>
      <c r="T2647" s="9" t="s">
        <v>5577</v>
      </c>
      <c r="U2647" s="9" t="s">
        <v>38</v>
      </c>
      <c r="V2647" s="9" t="s">
        <v>5577</v>
      </c>
      <c r="W2647" s="14">
        <v>2</v>
      </c>
    </row>
    <row r="2648" spans="1:23" x14ac:dyDescent="0.25">
      <c r="A2648" s="8">
        <v>6208</v>
      </c>
      <c r="B2648" s="9" t="s">
        <v>10032</v>
      </c>
      <c r="C2648" s="9" t="s">
        <v>22</v>
      </c>
      <c r="D2648" s="9" t="s">
        <v>10033</v>
      </c>
      <c r="E2648" s="9" t="s">
        <v>10034</v>
      </c>
      <c r="F2648" s="9" t="s">
        <v>10035</v>
      </c>
      <c r="G2648" s="12">
        <v>6</v>
      </c>
      <c r="H2648" s="9" t="s">
        <v>858</v>
      </c>
      <c r="I2648" s="9" t="s">
        <v>858</v>
      </c>
      <c r="J2648" s="12">
        <v>1</v>
      </c>
      <c r="K2648" s="13">
        <v>42740</v>
      </c>
      <c r="L2648" s="86">
        <f>(Tabla2[[#This Row],[release_year]]-'VARIANZA Y DES. EST'!$L$11)^2</f>
        <v>3.3116808838167522</v>
      </c>
      <c r="M2648" s="12">
        <v>2016</v>
      </c>
      <c r="N2648" s="9" t="s">
        <v>842</v>
      </c>
      <c r="O2648" s="9" t="s">
        <v>9700</v>
      </c>
      <c r="P2648" s="12">
        <v>95</v>
      </c>
      <c r="Q2648" s="12">
        <v>95</v>
      </c>
      <c r="R2648" s="12">
        <v>20.839202662703723</v>
      </c>
      <c r="S2648" s="12" t="s">
        <v>28</v>
      </c>
      <c r="T2648" s="9" t="s">
        <v>2492</v>
      </c>
      <c r="U2648" s="9" t="s">
        <v>95</v>
      </c>
      <c r="V2648" s="9" t="s">
        <v>2492</v>
      </c>
      <c r="W2648" s="14">
        <v>3</v>
      </c>
    </row>
    <row r="2649" spans="1:23" x14ac:dyDescent="0.25">
      <c r="A2649" s="8">
        <v>6227</v>
      </c>
      <c r="B2649" s="9" t="s">
        <v>10036</v>
      </c>
      <c r="C2649" s="9" t="s">
        <v>22</v>
      </c>
      <c r="D2649" s="9" t="s">
        <v>10037</v>
      </c>
      <c r="E2649" s="18" t="s">
        <v>10038</v>
      </c>
      <c r="F2649" s="9" t="s">
        <v>10039</v>
      </c>
      <c r="G2649" s="12">
        <v>13</v>
      </c>
      <c r="H2649" s="9" t="s">
        <v>25</v>
      </c>
      <c r="I2649" s="9" t="s">
        <v>25</v>
      </c>
      <c r="J2649" s="12">
        <v>1</v>
      </c>
      <c r="K2649" s="13">
        <v>42475</v>
      </c>
      <c r="L2649" s="86">
        <f>(Tabla2[[#This Row],[release_year]]-'VARIANZA Y DES. EST'!$L$11)^2</f>
        <v>0.67207602404598188</v>
      </c>
      <c r="M2649" s="12">
        <v>2015</v>
      </c>
      <c r="N2649" s="9" t="s">
        <v>842</v>
      </c>
      <c r="O2649" s="9" t="s">
        <v>9700</v>
      </c>
      <c r="P2649" s="12">
        <v>95</v>
      </c>
      <c r="Q2649" s="12">
        <v>95</v>
      </c>
      <c r="R2649" s="12">
        <v>20.839202662703723</v>
      </c>
      <c r="S2649" s="12" t="s">
        <v>28</v>
      </c>
      <c r="T2649" s="9" t="s">
        <v>4380</v>
      </c>
      <c r="U2649" s="9" t="s">
        <v>38</v>
      </c>
      <c r="V2649" s="9" t="s">
        <v>4380</v>
      </c>
      <c r="W2649" s="14">
        <v>3</v>
      </c>
    </row>
    <row r="2650" spans="1:23" x14ac:dyDescent="0.25">
      <c r="A2650" s="8">
        <v>6233</v>
      </c>
      <c r="B2650" s="9" t="s">
        <v>10040</v>
      </c>
      <c r="C2650" s="9" t="s">
        <v>22</v>
      </c>
      <c r="D2650" s="9" t="s">
        <v>10041</v>
      </c>
      <c r="E2650" s="9" t="s">
        <v>10042</v>
      </c>
      <c r="F2650" s="9" t="s">
        <v>10043</v>
      </c>
      <c r="G2650" s="12">
        <v>6</v>
      </c>
      <c r="H2650" s="9" t="s">
        <v>518</v>
      </c>
      <c r="I2650" s="9" t="s">
        <v>518</v>
      </c>
      <c r="J2650" s="12">
        <v>1</v>
      </c>
      <c r="K2650" s="16">
        <v>43830</v>
      </c>
      <c r="L2650" s="86">
        <f>(Tabla2[[#This Row],[release_year]]-'VARIANZA Y DES. EST'!$L$11)^2</f>
        <v>26.834446865421359</v>
      </c>
      <c r="M2650" s="12">
        <v>2009</v>
      </c>
      <c r="N2650" s="9" t="s">
        <v>35</v>
      </c>
      <c r="O2650" s="9" t="s">
        <v>9700</v>
      </c>
      <c r="P2650" s="12">
        <v>95</v>
      </c>
      <c r="Q2650" s="12">
        <v>95</v>
      </c>
      <c r="R2650" s="12">
        <v>20.839202662703723</v>
      </c>
      <c r="S2650" s="12" t="s">
        <v>28</v>
      </c>
      <c r="T2650" s="9" t="s">
        <v>70</v>
      </c>
      <c r="U2650" s="9" t="s">
        <v>45</v>
      </c>
      <c r="V2650" s="9" t="s">
        <v>70</v>
      </c>
      <c r="W2650" s="14">
        <v>2</v>
      </c>
    </row>
    <row r="2651" spans="1:23" x14ac:dyDescent="0.25">
      <c r="A2651" s="8">
        <v>6309</v>
      </c>
      <c r="B2651" s="9" t="s">
        <v>10044</v>
      </c>
      <c r="C2651" s="9" t="s">
        <v>22</v>
      </c>
      <c r="D2651" s="9" t="s">
        <v>10045</v>
      </c>
      <c r="E2651" s="9" t="s">
        <v>5924</v>
      </c>
      <c r="F2651" s="9" t="s">
        <v>10046</v>
      </c>
      <c r="G2651" s="12">
        <v>6</v>
      </c>
      <c r="H2651" s="9" t="s">
        <v>25</v>
      </c>
      <c r="I2651" s="9" t="s">
        <v>25</v>
      </c>
      <c r="J2651" s="12">
        <v>1</v>
      </c>
      <c r="K2651" s="13">
        <v>42843</v>
      </c>
      <c r="L2651" s="86">
        <f>(Tabla2[[#This Row],[release_year]]-'VARIANZA Y DES. EST'!$L$11)^2</f>
        <v>7.9512857435875226</v>
      </c>
      <c r="M2651" s="12">
        <v>2017</v>
      </c>
      <c r="N2651" s="9" t="s">
        <v>99</v>
      </c>
      <c r="O2651" s="9" t="s">
        <v>9700</v>
      </c>
      <c r="P2651" s="12">
        <v>95</v>
      </c>
      <c r="Q2651" s="12">
        <v>95</v>
      </c>
      <c r="R2651" s="12">
        <v>20.839202662703723</v>
      </c>
      <c r="S2651" s="12" t="s">
        <v>28</v>
      </c>
      <c r="T2651" s="9" t="s">
        <v>111</v>
      </c>
      <c r="U2651" s="9" t="s">
        <v>30</v>
      </c>
      <c r="V2651" s="9" t="s">
        <v>111</v>
      </c>
      <c r="W2651" s="14">
        <v>2</v>
      </c>
    </row>
    <row r="2652" spans="1:23" x14ac:dyDescent="0.25">
      <c r="A2652" s="8">
        <v>6378</v>
      </c>
      <c r="B2652" s="9" t="s">
        <v>10047</v>
      </c>
      <c r="C2652" s="9" t="s">
        <v>22</v>
      </c>
      <c r="D2652" s="9" t="s">
        <v>10048</v>
      </c>
      <c r="E2652" s="18" t="s">
        <v>10049</v>
      </c>
      <c r="F2652" s="9" t="s">
        <v>10050</v>
      </c>
      <c r="G2652" s="12">
        <v>8</v>
      </c>
      <c r="H2652" s="9" t="s">
        <v>25</v>
      </c>
      <c r="I2652" s="9" t="s">
        <v>25</v>
      </c>
      <c r="J2652" s="12">
        <v>1</v>
      </c>
      <c r="K2652" s="13">
        <v>42976</v>
      </c>
      <c r="L2652" s="86">
        <f>(Tabla2[[#This Row],[release_year]]-'VARIANZA Y DES. EST'!$L$11)^2</f>
        <v>7.9512857435875226</v>
      </c>
      <c r="M2652" s="12">
        <v>2017</v>
      </c>
      <c r="N2652" s="9" t="s">
        <v>43</v>
      </c>
      <c r="O2652" s="9" t="s">
        <v>9700</v>
      </c>
      <c r="P2652" s="12">
        <v>95</v>
      </c>
      <c r="Q2652" s="12">
        <v>95</v>
      </c>
      <c r="R2652" s="12">
        <v>20.839202662703723</v>
      </c>
      <c r="S2652" s="12" t="s">
        <v>28</v>
      </c>
      <c r="T2652" s="9" t="s">
        <v>95</v>
      </c>
      <c r="U2652" s="9" t="s">
        <v>95</v>
      </c>
      <c r="V2652" s="9" t="s">
        <v>95</v>
      </c>
      <c r="W2652" s="14">
        <v>1</v>
      </c>
    </row>
    <row r="2653" spans="1:23" x14ac:dyDescent="0.25">
      <c r="A2653" s="8">
        <v>6444</v>
      </c>
      <c r="B2653" s="9" t="s">
        <v>10051</v>
      </c>
      <c r="C2653" s="9" t="s">
        <v>22</v>
      </c>
      <c r="D2653" s="9" t="s">
        <v>10052</v>
      </c>
      <c r="E2653" s="18" t="s">
        <v>10053</v>
      </c>
      <c r="F2653" s="9" t="s">
        <v>10054</v>
      </c>
      <c r="G2653" s="12">
        <v>8</v>
      </c>
      <c r="H2653" s="9" t="s">
        <v>25</v>
      </c>
      <c r="I2653" s="9" t="s">
        <v>25</v>
      </c>
      <c r="J2653" s="12">
        <v>1</v>
      </c>
      <c r="K2653" s="13">
        <v>43891</v>
      </c>
      <c r="L2653" s="86">
        <f>(Tabla2[[#This Row],[release_year]]-'VARIANZA Y DES. EST'!$L$11)^2</f>
        <v>14.590890603358293</v>
      </c>
      <c r="M2653" s="12">
        <v>2018</v>
      </c>
      <c r="N2653" s="9" t="s">
        <v>99</v>
      </c>
      <c r="O2653" s="9" t="s">
        <v>9700</v>
      </c>
      <c r="P2653" s="12">
        <v>95</v>
      </c>
      <c r="Q2653" s="12">
        <v>95</v>
      </c>
      <c r="R2653" s="12">
        <v>20.839202662703723</v>
      </c>
      <c r="S2653" s="12" t="s">
        <v>28</v>
      </c>
      <c r="T2653" s="9" t="s">
        <v>45</v>
      </c>
      <c r="U2653" s="9" t="s">
        <v>45</v>
      </c>
      <c r="V2653" s="9" t="s">
        <v>45</v>
      </c>
      <c r="W2653" s="14">
        <v>1</v>
      </c>
    </row>
    <row r="2654" spans="1:23" x14ac:dyDescent="0.25">
      <c r="A2654" s="8">
        <v>6628</v>
      </c>
      <c r="B2654" s="9" t="s">
        <v>10055</v>
      </c>
      <c r="C2654" s="9" t="s">
        <v>22</v>
      </c>
      <c r="D2654" s="9" t="s">
        <v>10056</v>
      </c>
      <c r="E2654" s="18" t="s">
        <v>6298</v>
      </c>
      <c r="F2654" s="9" t="s">
        <v>10057</v>
      </c>
      <c r="G2654" s="12">
        <v>5</v>
      </c>
      <c r="H2654" s="9" t="s">
        <v>231</v>
      </c>
      <c r="I2654" s="9" t="s">
        <v>231</v>
      </c>
      <c r="J2654" s="12">
        <v>1</v>
      </c>
      <c r="K2654" s="13">
        <v>43994</v>
      </c>
      <c r="L2654" s="86">
        <f>(Tabla2[[#This Row],[release_year]]-'VARIANZA Y DES. EST'!$L$11)^2</f>
        <v>0.67207602404598188</v>
      </c>
      <c r="M2654" s="12">
        <v>2015</v>
      </c>
      <c r="N2654" s="9" t="s">
        <v>76</v>
      </c>
      <c r="O2654" s="9" t="s">
        <v>9700</v>
      </c>
      <c r="P2654" s="12">
        <v>95</v>
      </c>
      <c r="Q2654" s="12">
        <v>95</v>
      </c>
      <c r="R2654" s="12">
        <v>20.839202662703723</v>
      </c>
      <c r="S2654" s="12" t="s">
        <v>28</v>
      </c>
      <c r="T2654" s="9" t="s">
        <v>3146</v>
      </c>
      <c r="U2654" s="9" t="s">
        <v>38</v>
      </c>
      <c r="V2654" s="9" t="s">
        <v>3146</v>
      </c>
      <c r="W2654" s="14">
        <v>3</v>
      </c>
    </row>
    <row r="2655" spans="1:23" x14ac:dyDescent="0.25">
      <c r="A2655" s="8">
        <v>6706</v>
      </c>
      <c r="B2655" s="9" t="s">
        <v>10058</v>
      </c>
      <c r="C2655" s="9" t="s">
        <v>22</v>
      </c>
      <c r="D2655" s="9" t="s">
        <v>10059</v>
      </c>
      <c r="E2655" s="18" t="s">
        <v>9732</v>
      </c>
      <c r="F2655" s="9" t="s">
        <v>9733</v>
      </c>
      <c r="G2655" s="12">
        <v>10</v>
      </c>
      <c r="H2655" s="9" t="s">
        <v>1064</v>
      </c>
      <c r="I2655" s="9" t="s">
        <v>1064</v>
      </c>
      <c r="J2655" s="12">
        <v>1</v>
      </c>
      <c r="K2655" s="13">
        <v>43296</v>
      </c>
      <c r="L2655" s="86">
        <f>(Tabla2[[#This Row],[release_year]]-'VARIANZA Y DES. EST'!$L$11)^2</f>
        <v>851.48393023092285</v>
      </c>
      <c r="M2655" s="12">
        <v>1985</v>
      </c>
      <c r="N2655" s="9" t="s">
        <v>842</v>
      </c>
      <c r="O2655" s="9" t="s">
        <v>9700</v>
      </c>
      <c r="P2655" s="12">
        <v>95</v>
      </c>
      <c r="Q2655" s="12">
        <v>95</v>
      </c>
      <c r="R2655" s="12">
        <v>20.839202662703723</v>
      </c>
      <c r="S2655" s="12" t="s">
        <v>28</v>
      </c>
      <c r="T2655" s="9" t="s">
        <v>2354</v>
      </c>
      <c r="U2655" s="9" t="s">
        <v>95</v>
      </c>
      <c r="V2655" s="9" t="s">
        <v>2354</v>
      </c>
      <c r="W2655" s="14">
        <v>3</v>
      </c>
    </row>
    <row r="2656" spans="1:23" x14ac:dyDescent="0.25">
      <c r="A2656" s="8">
        <v>6780</v>
      </c>
      <c r="B2656" s="9" t="s">
        <v>10060</v>
      </c>
      <c r="C2656" s="9" t="s">
        <v>22</v>
      </c>
      <c r="D2656" s="9" t="s">
        <v>10061</v>
      </c>
      <c r="E2656" s="9" t="s">
        <v>10062</v>
      </c>
      <c r="F2656" s="18" t="s">
        <v>10063</v>
      </c>
      <c r="G2656" s="12">
        <v>9</v>
      </c>
      <c r="H2656" s="9" t="s">
        <v>126</v>
      </c>
      <c r="I2656" s="9" t="s">
        <v>126</v>
      </c>
      <c r="J2656" s="12">
        <v>1</v>
      </c>
      <c r="K2656" s="13">
        <v>43693</v>
      </c>
      <c r="L2656" s="86">
        <f>(Tabla2[[#This Row],[release_year]]-'VARIANZA Y DES. EST'!$L$11)^2</f>
        <v>23.230495463129063</v>
      </c>
      <c r="M2656" s="12">
        <v>2019</v>
      </c>
      <c r="N2656" s="9" t="s">
        <v>76</v>
      </c>
      <c r="O2656" s="9" t="s">
        <v>9700</v>
      </c>
      <c r="P2656" s="12">
        <v>95</v>
      </c>
      <c r="Q2656" s="12">
        <v>95</v>
      </c>
      <c r="R2656" s="12">
        <v>20.839202662703723</v>
      </c>
      <c r="S2656" s="12" t="s">
        <v>28</v>
      </c>
      <c r="T2656" s="9" t="s">
        <v>95</v>
      </c>
      <c r="U2656" s="9" t="s">
        <v>95</v>
      </c>
      <c r="V2656" s="9" t="s">
        <v>95</v>
      </c>
      <c r="W2656" s="14">
        <v>1</v>
      </c>
    </row>
    <row r="2657" spans="1:23" x14ac:dyDescent="0.25">
      <c r="A2657" s="8">
        <v>6830</v>
      </c>
      <c r="B2657" s="9" t="s">
        <v>10064</v>
      </c>
      <c r="C2657" s="9" t="s">
        <v>22</v>
      </c>
      <c r="D2657" s="9" t="s">
        <v>10065</v>
      </c>
      <c r="E2657" s="9" t="s">
        <v>10066</v>
      </c>
      <c r="F2657" s="9" t="s">
        <v>10067</v>
      </c>
      <c r="G2657" s="12">
        <v>7</v>
      </c>
      <c r="H2657" s="9" t="s">
        <v>2935</v>
      </c>
      <c r="I2657" s="9" t="s">
        <v>2935</v>
      </c>
      <c r="J2657" s="12">
        <v>1</v>
      </c>
      <c r="K2657" s="16">
        <v>43434</v>
      </c>
      <c r="L2657" s="86">
        <f>(Tabla2[[#This Row],[release_year]]-'VARIANZA Y DES. EST'!$L$11)^2</f>
        <v>10.1136565849629</v>
      </c>
      <c r="M2657" s="12">
        <v>2011</v>
      </c>
      <c r="N2657" s="9" t="s">
        <v>82</v>
      </c>
      <c r="O2657" s="9" t="s">
        <v>9700</v>
      </c>
      <c r="P2657" s="12">
        <v>95</v>
      </c>
      <c r="Q2657" s="12">
        <v>95</v>
      </c>
      <c r="R2657" s="12">
        <v>20.839202662703723</v>
      </c>
      <c r="S2657" s="12" t="s">
        <v>28</v>
      </c>
      <c r="T2657" s="9" t="s">
        <v>5841</v>
      </c>
      <c r="U2657" s="9" t="s">
        <v>30</v>
      </c>
      <c r="V2657" s="9" t="s">
        <v>5841</v>
      </c>
      <c r="W2657" s="14">
        <v>3</v>
      </c>
    </row>
    <row r="2658" spans="1:23" x14ac:dyDescent="0.25">
      <c r="A2658" s="8">
        <v>6882</v>
      </c>
      <c r="B2658" s="9" t="s">
        <v>10068</v>
      </c>
      <c r="C2658" s="9" t="s">
        <v>22</v>
      </c>
      <c r="D2658" s="9" t="s">
        <v>10069</v>
      </c>
      <c r="E2658" s="18" t="s">
        <v>10070</v>
      </c>
      <c r="F2658" s="9" t="s">
        <v>10071</v>
      </c>
      <c r="G2658" s="12">
        <v>8</v>
      </c>
      <c r="H2658" s="9" t="s">
        <v>25</v>
      </c>
      <c r="I2658" s="9" t="s">
        <v>25</v>
      </c>
      <c r="J2658" s="12">
        <v>1</v>
      </c>
      <c r="K2658" s="13">
        <v>43165</v>
      </c>
      <c r="L2658" s="86">
        <f>(Tabla2[[#This Row],[release_year]]-'VARIANZA Y DES. EST'!$L$11)^2</f>
        <v>7.9512857435875226</v>
      </c>
      <c r="M2658" s="12">
        <v>2017</v>
      </c>
      <c r="N2658" s="9" t="s">
        <v>76</v>
      </c>
      <c r="O2658" s="9" t="s">
        <v>9700</v>
      </c>
      <c r="P2658" s="12">
        <v>95</v>
      </c>
      <c r="Q2658" s="12">
        <v>95</v>
      </c>
      <c r="R2658" s="12">
        <v>20.839202662703723</v>
      </c>
      <c r="S2658" s="12" t="s">
        <v>28</v>
      </c>
      <c r="T2658" s="9" t="s">
        <v>144</v>
      </c>
      <c r="U2658" s="9" t="s">
        <v>45</v>
      </c>
      <c r="V2658" s="9" t="s">
        <v>144</v>
      </c>
      <c r="W2658" s="14">
        <v>2</v>
      </c>
    </row>
    <row r="2659" spans="1:23" x14ac:dyDescent="0.25">
      <c r="A2659" s="8">
        <v>6897</v>
      </c>
      <c r="B2659" s="9" t="s">
        <v>10072</v>
      </c>
      <c r="C2659" s="9" t="s">
        <v>22</v>
      </c>
      <c r="D2659" s="9" t="s">
        <v>10073</v>
      </c>
      <c r="E2659" s="9" t="s">
        <v>3802</v>
      </c>
      <c r="F2659" s="9" t="s">
        <v>10074</v>
      </c>
      <c r="G2659" s="12">
        <v>11</v>
      </c>
      <c r="H2659" s="9" t="s">
        <v>25</v>
      </c>
      <c r="I2659" s="9" t="s">
        <v>25</v>
      </c>
      <c r="J2659" s="12">
        <v>1</v>
      </c>
      <c r="K2659" s="16">
        <v>43416</v>
      </c>
      <c r="L2659" s="86">
        <f>(Tabla2[[#This Row],[release_year]]-'VARIANZA Y DES. EST'!$L$11)^2</f>
        <v>0.67207602404598188</v>
      </c>
      <c r="M2659" s="12">
        <v>2015</v>
      </c>
      <c r="N2659" s="9" t="s">
        <v>1991</v>
      </c>
      <c r="O2659" s="9" t="s">
        <v>9700</v>
      </c>
      <c r="P2659" s="12">
        <v>95</v>
      </c>
      <c r="Q2659" s="12">
        <v>95</v>
      </c>
      <c r="R2659" s="12">
        <v>20.839202662703723</v>
      </c>
      <c r="S2659" s="12" t="s">
        <v>28</v>
      </c>
      <c r="T2659" s="9" t="s">
        <v>3370</v>
      </c>
      <c r="U2659" s="9" t="s">
        <v>514</v>
      </c>
      <c r="V2659" s="9" t="s">
        <v>3370</v>
      </c>
      <c r="W2659" s="14">
        <v>2</v>
      </c>
    </row>
    <row r="2660" spans="1:23" x14ac:dyDescent="0.25">
      <c r="A2660" s="8">
        <v>6909</v>
      </c>
      <c r="B2660" s="9" t="s">
        <v>10075</v>
      </c>
      <c r="C2660" s="9" t="s">
        <v>22</v>
      </c>
      <c r="D2660" s="9" t="s">
        <v>10076</v>
      </c>
      <c r="E2660" s="18" t="s">
        <v>10077</v>
      </c>
      <c r="F2660" s="9" t="s">
        <v>10078</v>
      </c>
      <c r="G2660" s="12">
        <v>10</v>
      </c>
      <c r="H2660" s="9" t="s">
        <v>7034</v>
      </c>
      <c r="I2660" s="9" t="s">
        <v>7034</v>
      </c>
      <c r="J2660" s="12">
        <v>1</v>
      </c>
      <c r="K2660" s="13">
        <v>43194</v>
      </c>
      <c r="L2660" s="86">
        <f>(Tabla2[[#This Row],[release_year]]-'VARIANZA Y DES. EST'!$L$11)^2</f>
        <v>3.2471164275211517E-2</v>
      </c>
      <c r="M2660" s="12">
        <v>2014</v>
      </c>
      <c r="N2660" s="9" t="s">
        <v>35</v>
      </c>
      <c r="O2660" s="9" t="s">
        <v>9700</v>
      </c>
      <c r="P2660" s="12">
        <v>95</v>
      </c>
      <c r="Q2660" s="12">
        <v>95</v>
      </c>
      <c r="R2660" s="12">
        <v>20.839202662703723</v>
      </c>
      <c r="S2660" s="12" t="s">
        <v>28</v>
      </c>
      <c r="T2660" s="9" t="s">
        <v>3625</v>
      </c>
      <c r="U2660" s="9" t="s">
        <v>95</v>
      </c>
      <c r="V2660" s="9" t="s">
        <v>3625</v>
      </c>
      <c r="W2660" s="14">
        <v>3</v>
      </c>
    </row>
    <row r="2661" spans="1:23" x14ac:dyDescent="0.25">
      <c r="A2661" s="8">
        <v>6930</v>
      </c>
      <c r="B2661" s="9" t="s">
        <v>10079</v>
      </c>
      <c r="C2661" s="9" t="s">
        <v>22</v>
      </c>
      <c r="D2661" s="9" t="s">
        <v>10080</v>
      </c>
      <c r="E2661" s="18" t="s">
        <v>10081</v>
      </c>
      <c r="F2661" s="9" t="s">
        <v>10082</v>
      </c>
      <c r="G2661" s="12">
        <v>5</v>
      </c>
      <c r="H2661" s="9" t="s">
        <v>25</v>
      </c>
      <c r="I2661" s="9" t="s">
        <v>25</v>
      </c>
      <c r="J2661" s="12">
        <v>1</v>
      </c>
      <c r="K2661" s="16">
        <v>43429</v>
      </c>
      <c r="L2661" s="86">
        <f>(Tabla2[[#This Row],[release_year]]-'VARIANZA Y DES. EST'!$L$11)^2</f>
        <v>0.67207602404598188</v>
      </c>
      <c r="M2661" s="12">
        <v>2015</v>
      </c>
      <c r="N2661" s="9" t="s">
        <v>35</v>
      </c>
      <c r="O2661" s="9" t="s">
        <v>9700</v>
      </c>
      <c r="P2661" s="12">
        <v>95</v>
      </c>
      <c r="Q2661" s="12">
        <v>95</v>
      </c>
      <c r="R2661" s="12">
        <v>20.839202662703723</v>
      </c>
      <c r="S2661" s="12" t="s">
        <v>28</v>
      </c>
      <c r="T2661" s="9" t="s">
        <v>57</v>
      </c>
      <c r="U2661" s="9" t="s">
        <v>57</v>
      </c>
      <c r="V2661" s="9" t="s">
        <v>57</v>
      </c>
      <c r="W2661" s="14">
        <v>1</v>
      </c>
    </row>
    <row r="2662" spans="1:23" x14ac:dyDescent="0.25">
      <c r="A2662" s="8">
        <v>6973</v>
      </c>
      <c r="B2662" s="9" t="s">
        <v>10083</v>
      </c>
      <c r="C2662" s="9" t="s">
        <v>22</v>
      </c>
      <c r="D2662" s="9" t="s">
        <v>10084</v>
      </c>
      <c r="E2662" s="18" t="s">
        <v>10085</v>
      </c>
      <c r="F2662" s="9" t="s">
        <v>10086</v>
      </c>
      <c r="G2662" s="12">
        <v>1</v>
      </c>
      <c r="H2662" s="9" t="s">
        <v>126</v>
      </c>
      <c r="I2662" s="9" t="s">
        <v>126</v>
      </c>
      <c r="J2662" s="12">
        <v>1</v>
      </c>
      <c r="K2662" s="13">
        <v>42825</v>
      </c>
      <c r="L2662" s="86">
        <f>(Tabla2[[#This Row],[release_year]]-'VARIANZA Y DES. EST'!$L$11)^2</f>
        <v>0.67207602404598188</v>
      </c>
      <c r="M2662" s="12">
        <v>2015</v>
      </c>
      <c r="N2662" s="9" t="s">
        <v>82</v>
      </c>
      <c r="O2662" s="9" t="s">
        <v>9700</v>
      </c>
      <c r="P2662" s="12">
        <v>95</v>
      </c>
      <c r="Q2662" s="12">
        <v>95</v>
      </c>
      <c r="R2662" s="12">
        <v>20.839202662703723</v>
      </c>
      <c r="S2662" s="12" t="s">
        <v>28</v>
      </c>
      <c r="T2662" s="9" t="s">
        <v>57</v>
      </c>
      <c r="U2662" s="9" t="s">
        <v>57</v>
      </c>
      <c r="V2662" s="9" t="s">
        <v>57</v>
      </c>
      <c r="W2662" s="14">
        <v>1</v>
      </c>
    </row>
    <row r="2663" spans="1:23" x14ac:dyDescent="0.25">
      <c r="A2663" s="8">
        <v>6994</v>
      </c>
      <c r="B2663" s="9" t="s">
        <v>10087</v>
      </c>
      <c r="C2663" s="9" t="s">
        <v>22</v>
      </c>
      <c r="D2663" s="9" t="s">
        <v>10088</v>
      </c>
      <c r="E2663" s="18" t="s">
        <v>10089</v>
      </c>
      <c r="F2663" s="9" t="s">
        <v>10090</v>
      </c>
      <c r="G2663" s="12">
        <v>7</v>
      </c>
      <c r="H2663" s="9" t="s">
        <v>518</v>
      </c>
      <c r="I2663" s="9" t="s">
        <v>518</v>
      </c>
      <c r="J2663" s="12">
        <v>1</v>
      </c>
      <c r="K2663" s="13">
        <v>43344</v>
      </c>
      <c r="L2663" s="86">
        <f>(Tabla2[[#This Row],[release_year]]-'VARIANZA Y DES. EST'!$L$11)^2</f>
        <v>14.590890603358293</v>
      </c>
      <c r="M2663" s="12">
        <v>2018</v>
      </c>
      <c r="N2663" s="9" t="s">
        <v>35</v>
      </c>
      <c r="O2663" s="9" t="s">
        <v>9700</v>
      </c>
      <c r="P2663" s="12">
        <v>95</v>
      </c>
      <c r="Q2663" s="12">
        <v>95</v>
      </c>
      <c r="R2663" s="12">
        <v>20.839202662703723</v>
      </c>
      <c r="S2663" s="12" t="s">
        <v>28</v>
      </c>
      <c r="T2663" s="9" t="s">
        <v>5812</v>
      </c>
      <c r="U2663" s="9" t="s">
        <v>30</v>
      </c>
      <c r="V2663" s="9" t="s">
        <v>5812</v>
      </c>
      <c r="W2663" s="14">
        <v>3</v>
      </c>
    </row>
    <row r="2664" spans="1:23" x14ac:dyDescent="0.25">
      <c r="A2664" s="8">
        <v>7069</v>
      </c>
      <c r="B2664" s="9" t="s">
        <v>10091</v>
      </c>
      <c r="C2664" s="9" t="s">
        <v>22</v>
      </c>
      <c r="D2664" s="9" t="s">
        <v>10092</v>
      </c>
      <c r="E2664" s="18" t="s">
        <v>10093</v>
      </c>
      <c r="F2664" s="9" t="s">
        <v>10094</v>
      </c>
      <c r="G2664" s="12">
        <v>5</v>
      </c>
      <c r="H2664" s="9" t="s">
        <v>518</v>
      </c>
      <c r="I2664" s="9" t="s">
        <v>518</v>
      </c>
      <c r="J2664" s="12">
        <v>1</v>
      </c>
      <c r="K2664" s="13">
        <v>42783</v>
      </c>
      <c r="L2664" s="86">
        <f>(Tabla2[[#This Row],[release_year]]-'VARIANZA Y DES. EST'!$L$11)^2</f>
        <v>3.2471164275211517E-2</v>
      </c>
      <c r="M2664" s="12">
        <v>2014</v>
      </c>
      <c r="N2664" s="9" t="s">
        <v>842</v>
      </c>
      <c r="O2664" s="9" t="s">
        <v>9700</v>
      </c>
      <c r="P2664" s="12">
        <v>95</v>
      </c>
      <c r="Q2664" s="12">
        <v>95</v>
      </c>
      <c r="R2664" s="12">
        <v>20.839202662703723</v>
      </c>
      <c r="S2664" s="12" t="s">
        <v>28</v>
      </c>
      <c r="T2664" s="9" t="s">
        <v>118</v>
      </c>
      <c r="U2664" s="9" t="s">
        <v>45</v>
      </c>
      <c r="V2664" s="9" t="s">
        <v>118</v>
      </c>
      <c r="W2664" s="14">
        <v>3</v>
      </c>
    </row>
    <row r="2665" spans="1:23" x14ac:dyDescent="0.25">
      <c r="A2665" s="8">
        <v>7154</v>
      </c>
      <c r="B2665" s="9" t="s">
        <v>10095</v>
      </c>
      <c r="C2665" s="9" t="s">
        <v>22</v>
      </c>
      <c r="D2665" s="9" t="s">
        <v>10096</v>
      </c>
      <c r="E2665" s="18" t="s">
        <v>3797</v>
      </c>
      <c r="F2665" s="9" t="s">
        <v>10097</v>
      </c>
      <c r="G2665" s="12">
        <v>10</v>
      </c>
      <c r="H2665" s="9" t="s">
        <v>3799</v>
      </c>
      <c r="I2665" s="9" t="s">
        <v>3799</v>
      </c>
      <c r="J2665" s="12">
        <v>1</v>
      </c>
      <c r="K2665" s="13">
        <v>43343</v>
      </c>
      <c r="L2665" s="86">
        <f>(Tabla2[[#This Row],[release_year]]-'VARIANZA Y DES. EST'!$L$11)^2</f>
        <v>491.96116424931824</v>
      </c>
      <c r="M2665" s="12">
        <v>1992</v>
      </c>
      <c r="N2665" s="9" t="s">
        <v>35</v>
      </c>
      <c r="O2665" s="9" t="s">
        <v>9700</v>
      </c>
      <c r="P2665" s="12">
        <v>95</v>
      </c>
      <c r="Q2665" s="12">
        <v>95</v>
      </c>
      <c r="R2665" s="12">
        <v>20.839202662703723</v>
      </c>
      <c r="S2665" s="12" t="s">
        <v>28</v>
      </c>
      <c r="T2665" s="9" t="s">
        <v>4337</v>
      </c>
      <c r="U2665" s="9" t="s">
        <v>38</v>
      </c>
      <c r="V2665" s="9" t="s">
        <v>4337</v>
      </c>
      <c r="W2665" s="14">
        <v>3</v>
      </c>
    </row>
    <row r="2666" spans="1:23" x14ac:dyDescent="0.25">
      <c r="A2666" s="8">
        <v>7196</v>
      </c>
      <c r="B2666" s="9" t="s">
        <v>10098</v>
      </c>
      <c r="C2666" s="9" t="s">
        <v>22</v>
      </c>
      <c r="D2666" s="9" t="s">
        <v>10099</v>
      </c>
      <c r="E2666" s="18" t="s">
        <v>7258</v>
      </c>
      <c r="F2666" s="9" t="s">
        <v>10100</v>
      </c>
      <c r="G2666" s="12">
        <v>8</v>
      </c>
      <c r="H2666" s="9" t="s">
        <v>75</v>
      </c>
      <c r="I2666" s="9" t="s">
        <v>10101</v>
      </c>
      <c r="J2666" s="12">
        <v>4</v>
      </c>
      <c r="K2666" s="13">
        <v>42986</v>
      </c>
      <c r="L2666" s="86">
        <f>(Tabla2[[#This Row],[release_year]]-'VARIANZA Y DES. EST'!$L$11)^2</f>
        <v>0.67207602404598188</v>
      </c>
      <c r="M2666" s="12">
        <v>2015</v>
      </c>
      <c r="N2666" s="9" t="s">
        <v>1991</v>
      </c>
      <c r="O2666" s="9" t="s">
        <v>9700</v>
      </c>
      <c r="P2666" s="12">
        <v>95</v>
      </c>
      <c r="Q2666" s="12">
        <v>95</v>
      </c>
      <c r="R2666" s="12">
        <v>20.839202662703723</v>
      </c>
      <c r="S2666" s="12" t="s">
        <v>28</v>
      </c>
      <c r="T2666" s="9" t="s">
        <v>2930</v>
      </c>
      <c r="U2666" s="9" t="s">
        <v>38</v>
      </c>
      <c r="V2666" s="9" t="s">
        <v>2930</v>
      </c>
      <c r="W2666" s="14">
        <v>3</v>
      </c>
    </row>
    <row r="2667" spans="1:23" x14ac:dyDescent="0.25">
      <c r="A2667" s="8">
        <v>7245</v>
      </c>
      <c r="B2667" s="9" t="s">
        <v>10102</v>
      </c>
      <c r="C2667" s="9" t="s">
        <v>22</v>
      </c>
      <c r="D2667" s="9" t="s">
        <v>10103</v>
      </c>
      <c r="E2667" s="9" t="s">
        <v>10104</v>
      </c>
      <c r="F2667" s="9" t="s">
        <v>10105</v>
      </c>
      <c r="G2667" s="12">
        <v>2</v>
      </c>
      <c r="H2667" s="9" t="s">
        <v>126</v>
      </c>
      <c r="I2667" s="9" t="s">
        <v>126</v>
      </c>
      <c r="J2667" s="12">
        <v>1</v>
      </c>
      <c r="K2667" s="13">
        <v>43473</v>
      </c>
      <c r="L2667" s="86">
        <f>(Tabla2[[#This Row],[release_year]]-'VARIANZA Y DES. EST'!$L$11)^2</f>
        <v>261.79879340794287</v>
      </c>
      <c r="M2667" s="12">
        <v>1998</v>
      </c>
      <c r="N2667" s="9" t="s">
        <v>1991</v>
      </c>
      <c r="O2667" s="9" t="s">
        <v>9700</v>
      </c>
      <c r="P2667" s="12">
        <v>95</v>
      </c>
      <c r="Q2667" s="12">
        <v>95</v>
      </c>
      <c r="R2667" s="12">
        <v>20.839202662703723</v>
      </c>
      <c r="S2667" s="12" t="s">
        <v>28</v>
      </c>
      <c r="T2667" s="9" t="s">
        <v>576</v>
      </c>
      <c r="U2667" s="9" t="s">
        <v>57</v>
      </c>
      <c r="V2667" s="9" t="s">
        <v>576</v>
      </c>
      <c r="W2667" s="14">
        <v>2</v>
      </c>
    </row>
    <row r="2668" spans="1:23" x14ac:dyDescent="0.25">
      <c r="A2668" s="8">
        <v>7329</v>
      </c>
      <c r="B2668" s="9" t="s">
        <v>10106</v>
      </c>
      <c r="C2668" s="9" t="s">
        <v>22</v>
      </c>
      <c r="D2668" s="9" t="s">
        <v>10107</v>
      </c>
      <c r="E2668" s="18" t="s">
        <v>10108</v>
      </c>
      <c r="F2668" s="18" t="s">
        <v>10109</v>
      </c>
      <c r="G2668" s="12">
        <v>10</v>
      </c>
      <c r="H2668" s="9" t="s">
        <v>231</v>
      </c>
      <c r="I2668" s="9" t="s">
        <v>5770</v>
      </c>
      <c r="J2668" s="12">
        <v>2</v>
      </c>
      <c r="K2668" s="13">
        <v>43958</v>
      </c>
      <c r="L2668" s="86">
        <f>(Tabla2[[#This Row],[release_year]]-'VARIANZA Y DES. EST'!$L$11)^2</f>
        <v>4.7532614447336705</v>
      </c>
      <c r="M2668" s="12">
        <v>2012</v>
      </c>
      <c r="N2668" s="9" t="s">
        <v>43</v>
      </c>
      <c r="O2668" s="9" t="s">
        <v>9700</v>
      </c>
      <c r="P2668" s="12">
        <v>95</v>
      </c>
      <c r="Q2668" s="12">
        <v>95</v>
      </c>
      <c r="R2668" s="12">
        <v>20.839202662703723</v>
      </c>
      <c r="S2668" s="12" t="s">
        <v>28</v>
      </c>
      <c r="T2668" s="9" t="s">
        <v>3881</v>
      </c>
      <c r="U2668" s="9" t="s">
        <v>38</v>
      </c>
      <c r="V2668" s="9" t="s">
        <v>3881</v>
      </c>
      <c r="W2668" s="14">
        <v>3</v>
      </c>
    </row>
    <row r="2669" spans="1:23" x14ac:dyDescent="0.25">
      <c r="A2669" s="8">
        <v>7375</v>
      </c>
      <c r="B2669" s="9" t="s">
        <v>10110</v>
      </c>
      <c r="C2669" s="9" t="s">
        <v>22</v>
      </c>
      <c r="D2669" s="9" t="s">
        <v>10111</v>
      </c>
      <c r="E2669" s="18" t="s">
        <v>10112</v>
      </c>
      <c r="F2669" s="9" t="s">
        <v>10113</v>
      </c>
      <c r="G2669" s="12">
        <v>6</v>
      </c>
      <c r="H2669" s="9" t="s">
        <v>1786</v>
      </c>
      <c r="I2669" s="9" t="s">
        <v>1786</v>
      </c>
      <c r="J2669" s="12">
        <v>1</v>
      </c>
      <c r="K2669" s="13">
        <v>42973</v>
      </c>
      <c r="L2669" s="86">
        <f>(Tabla2[[#This Row],[release_year]]-'VARIANZA Y DES. EST'!$L$11)^2</f>
        <v>3.3116808838167522</v>
      </c>
      <c r="M2669" s="12">
        <v>2016</v>
      </c>
      <c r="N2669" s="9" t="s">
        <v>76</v>
      </c>
      <c r="O2669" s="9" t="s">
        <v>9700</v>
      </c>
      <c r="P2669" s="12">
        <v>95</v>
      </c>
      <c r="Q2669" s="12">
        <v>95</v>
      </c>
      <c r="R2669" s="12">
        <v>20.839202662703723</v>
      </c>
      <c r="S2669" s="12" t="s">
        <v>28</v>
      </c>
      <c r="T2669" s="9" t="s">
        <v>2372</v>
      </c>
      <c r="U2669" s="9" t="s">
        <v>239</v>
      </c>
      <c r="V2669" s="9" t="s">
        <v>2372</v>
      </c>
      <c r="W2669" s="14">
        <v>2</v>
      </c>
    </row>
    <row r="2670" spans="1:23" x14ac:dyDescent="0.25">
      <c r="A2670" s="8">
        <v>7534</v>
      </c>
      <c r="B2670" s="9" t="s">
        <v>10114</v>
      </c>
      <c r="C2670" s="9" t="s">
        <v>22</v>
      </c>
      <c r="D2670" s="9" t="s">
        <v>10115</v>
      </c>
      <c r="E2670" s="18" t="s">
        <v>10116</v>
      </c>
      <c r="F2670" s="9" t="s">
        <v>10117</v>
      </c>
      <c r="G2670" s="12">
        <v>10</v>
      </c>
      <c r="H2670" s="9" t="s">
        <v>25</v>
      </c>
      <c r="I2670" s="9" t="s">
        <v>25</v>
      </c>
      <c r="J2670" s="12">
        <v>1</v>
      </c>
      <c r="K2670" s="13">
        <v>43263</v>
      </c>
      <c r="L2670" s="86">
        <f>(Tabla2[[#This Row],[release_year]]-'VARIANZA Y DES. EST'!$L$11)^2</f>
        <v>7.9512857435875226</v>
      </c>
      <c r="M2670" s="12">
        <v>2017</v>
      </c>
      <c r="N2670" s="9" t="s">
        <v>35</v>
      </c>
      <c r="O2670" s="9" t="s">
        <v>9700</v>
      </c>
      <c r="P2670" s="12">
        <v>95</v>
      </c>
      <c r="Q2670" s="12">
        <v>95</v>
      </c>
      <c r="R2670" s="12">
        <v>20.839202662703723</v>
      </c>
      <c r="S2670" s="12" t="s">
        <v>28</v>
      </c>
      <c r="T2670" s="9" t="s">
        <v>6793</v>
      </c>
      <c r="U2670" s="9" t="s">
        <v>45</v>
      </c>
      <c r="V2670" s="9" t="s">
        <v>6793</v>
      </c>
      <c r="W2670" s="14">
        <v>2</v>
      </c>
    </row>
    <row r="2671" spans="1:23" x14ac:dyDescent="0.25">
      <c r="A2671" s="8">
        <v>7724</v>
      </c>
      <c r="B2671" s="9" t="s">
        <v>10118</v>
      </c>
      <c r="C2671" s="9" t="s">
        <v>22</v>
      </c>
      <c r="D2671" s="9" t="s">
        <v>10119</v>
      </c>
      <c r="E2671" s="18" t="s">
        <v>10120</v>
      </c>
      <c r="F2671" s="9" t="s">
        <v>10121</v>
      </c>
      <c r="G2671" s="12">
        <v>8</v>
      </c>
      <c r="H2671" s="9" t="s">
        <v>3348</v>
      </c>
      <c r="I2671" s="9" t="s">
        <v>3348</v>
      </c>
      <c r="J2671" s="12">
        <v>1</v>
      </c>
      <c r="K2671" s="13">
        <v>42972</v>
      </c>
      <c r="L2671" s="86">
        <f>(Tabla2[[#This Row],[release_year]]-'VARIANZA Y DES. EST'!$L$11)^2</f>
        <v>3.3116808838167522</v>
      </c>
      <c r="M2671" s="12">
        <v>2016</v>
      </c>
      <c r="N2671" s="9" t="s">
        <v>76</v>
      </c>
      <c r="O2671" s="9" t="s">
        <v>9700</v>
      </c>
      <c r="P2671" s="12">
        <v>95</v>
      </c>
      <c r="Q2671" s="12">
        <v>95</v>
      </c>
      <c r="R2671" s="12">
        <v>20.839202662703723</v>
      </c>
      <c r="S2671" s="12" t="s">
        <v>28</v>
      </c>
      <c r="T2671" s="9" t="s">
        <v>70</v>
      </c>
      <c r="U2671" s="9" t="s">
        <v>45</v>
      </c>
      <c r="V2671" s="9" t="s">
        <v>70</v>
      </c>
      <c r="W2671" s="14">
        <v>2</v>
      </c>
    </row>
    <row r="2672" spans="1:23" x14ac:dyDescent="0.25">
      <c r="A2672" s="8">
        <v>7733</v>
      </c>
      <c r="B2672" s="9" t="s">
        <v>10122</v>
      </c>
      <c r="C2672" s="9" t="s">
        <v>22</v>
      </c>
      <c r="D2672" s="9" t="s">
        <v>10123</v>
      </c>
      <c r="E2672" s="18" t="s">
        <v>8401</v>
      </c>
      <c r="F2672" s="9" t="s">
        <v>10124</v>
      </c>
      <c r="G2672" s="12">
        <v>10</v>
      </c>
      <c r="H2672" s="9" t="s">
        <v>25</v>
      </c>
      <c r="I2672" s="9" t="s">
        <v>4345</v>
      </c>
      <c r="J2672" s="12">
        <v>2</v>
      </c>
      <c r="K2672" s="13">
        <v>43330</v>
      </c>
      <c r="L2672" s="86">
        <f>(Tabla2[[#This Row],[release_year]]-'VARIANZA Y DES. EST'!$L$11)^2</f>
        <v>14.590890603358293</v>
      </c>
      <c r="M2672" s="12">
        <v>2018</v>
      </c>
      <c r="N2672" s="9" t="s">
        <v>99</v>
      </c>
      <c r="O2672" s="9" t="s">
        <v>9700</v>
      </c>
      <c r="P2672" s="12">
        <v>95</v>
      </c>
      <c r="Q2672" s="12">
        <v>95</v>
      </c>
      <c r="R2672" s="12">
        <v>20.839202662703723</v>
      </c>
      <c r="S2672" s="12" t="s">
        <v>28</v>
      </c>
      <c r="T2672" s="9" t="s">
        <v>111</v>
      </c>
      <c r="U2672" s="9" t="s">
        <v>30</v>
      </c>
      <c r="V2672" s="9" t="s">
        <v>111</v>
      </c>
      <c r="W2672" s="14">
        <v>2</v>
      </c>
    </row>
    <row r="2673" spans="1:23" x14ac:dyDescent="0.25">
      <c r="A2673" s="8">
        <v>7854</v>
      </c>
      <c r="B2673" s="9" t="s">
        <v>10125</v>
      </c>
      <c r="C2673" s="9" t="s">
        <v>22</v>
      </c>
      <c r="D2673" s="9" t="s">
        <v>10126</v>
      </c>
      <c r="E2673" s="18" t="s">
        <v>10127</v>
      </c>
      <c r="F2673" s="9" t="s">
        <v>10128</v>
      </c>
      <c r="G2673" s="12">
        <v>7</v>
      </c>
      <c r="H2673" s="9" t="s">
        <v>160</v>
      </c>
      <c r="I2673" s="9" t="s">
        <v>10129</v>
      </c>
      <c r="J2673" s="12">
        <v>4</v>
      </c>
      <c r="K2673" s="13">
        <v>43307</v>
      </c>
      <c r="L2673" s="86">
        <f>(Tabla2[[#This Row],[release_year]]-'VARIANZA Y DES. EST'!$L$11)^2</f>
        <v>0.67207602404598188</v>
      </c>
      <c r="M2673" s="12">
        <v>2015</v>
      </c>
      <c r="N2673" s="9" t="s">
        <v>1991</v>
      </c>
      <c r="O2673" s="9" t="s">
        <v>9700</v>
      </c>
      <c r="P2673" s="12">
        <v>95</v>
      </c>
      <c r="Q2673" s="12">
        <v>95</v>
      </c>
      <c r="R2673" s="12">
        <v>20.839202662703723</v>
      </c>
      <c r="S2673" s="12" t="s">
        <v>28</v>
      </c>
      <c r="T2673" s="9" t="s">
        <v>5577</v>
      </c>
      <c r="U2673" s="9" t="s">
        <v>38</v>
      </c>
      <c r="V2673" s="9" t="s">
        <v>5577</v>
      </c>
      <c r="W2673" s="14">
        <v>2</v>
      </c>
    </row>
    <row r="2674" spans="1:23" x14ac:dyDescent="0.25">
      <c r="A2674" s="8">
        <v>7864</v>
      </c>
      <c r="B2674" s="9" t="s">
        <v>10130</v>
      </c>
      <c r="C2674" s="9" t="s">
        <v>22</v>
      </c>
      <c r="D2674" s="9" t="s">
        <v>10131</v>
      </c>
      <c r="E2674" s="9" t="s">
        <v>10132</v>
      </c>
      <c r="F2674" s="9" t="s">
        <v>10133</v>
      </c>
      <c r="G2674" s="12">
        <v>10</v>
      </c>
      <c r="H2674" s="9" t="s">
        <v>3799</v>
      </c>
      <c r="I2674" s="9" t="s">
        <v>5976</v>
      </c>
      <c r="J2674" s="12">
        <v>2</v>
      </c>
      <c r="K2674" s="13">
        <v>43302</v>
      </c>
      <c r="L2674" s="86">
        <f>(Tabla2[[#This Row],[release_year]]-'VARIANZA Y DES. EST'!$L$11)^2</f>
        <v>3.2471164275211517E-2</v>
      </c>
      <c r="M2674" s="12">
        <v>2014</v>
      </c>
      <c r="N2674" s="9" t="s">
        <v>1991</v>
      </c>
      <c r="O2674" s="9" t="s">
        <v>9700</v>
      </c>
      <c r="P2674" s="12">
        <v>95</v>
      </c>
      <c r="Q2674" s="12">
        <v>95</v>
      </c>
      <c r="R2674" s="12">
        <v>20.839202662703723</v>
      </c>
      <c r="S2674" s="12" t="s">
        <v>28</v>
      </c>
      <c r="T2674" s="9" t="s">
        <v>4150</v>
      </c>
      <c r="U2674" s="9" t="s">
        <v>38</v>
      </c>
      <c r="V2674" s="9" t="s">
        <v>4150</v>
      </c>
      <c r="W2674" s="14">
        <v>3</v>
      </c>
    </row>
    <row r="2675" spans="1:23" x14ac:dyDescent="0.25">
      <c r="A2675" s="8">
        <v>7947</v>
      </c>
      <c r="B2675" s="9" t="s">
        <v>10134</v>
      </c>
      <c r="C2675" s="9" t="s">
        <v>22</v>
      </c>
      <c r="D2675" s="9" t="s">
        <v>10135</v>
      </c>
      <c r="E2675" s="18" t="s">
        <v>6137</v>
      </c>
      <c r="F2675" s="9" t="s">
        <v>10136</v>
      </c>
      <c r="G2675" s="12">
        <v>8</v>
      </c>
      <c r="H2675" s="9" t="s">
        <v>25</v>
      </c>
      <c r="I2675" s="9" t="s">
        <v>25</v>
      </c>
      <c r="J2675" s="12">
        <v>1</v>
      </c>
      <c r="K2675" s="13">
        <v>43040</v>
      </c>
      <c r="L2675" s="86">
        <f>(Tabla2[[#This Row],[release_year]]-'VARIANZA Y DES. EST'!$L$11)^2</f>
        <v>7.9512857435875226</v>
      </c>
      <c r="M2675" s="12">
        <v>2017</v>
      </c>
      <c r="N2675" s="9" t="s">
        <v>76</v>
      </c>
      <c r="O2675" s="9" t="s">
        <v>9700</v>
      </c>
      <c r="P2675" s="12">
        <v>95</v>
      </c>
      <c r="Q2675" s="12">
        <v>95</v>
      </c>
      <c r="R2675" s="12">
        <v>20.839202662703723</v>
      </c>
      <c r="S2675" s="12" t="s">
        <v>28</v>
      </c>
      <c r="T2675" s="9" t="s">
        <v>6410</v>
      </c>
      <c r="U2675" s="9" t="s">
        <v>38</v>
      </c>
      <c r="V2675" s="9" t="s">
        <v>6410</v>
      </c>
      <c r="W2675" s="14">
        <v>2</v>
      </c>
    </row>
    <row r="2676" spans="1:23" x14ac:dyDescent="0.25">
      <c r="A2676" s="8">
        <v>7951</v>
      </c>
      <c r="B2676" s="9" t="s">
        <v>10137</v>
      </c>
      <c r="C2676" s="9" t="s">
        <v>22</v>
      </c>
      <c r="D2676" s="9" t="s">
        <v>10138</v>
      </c>
      <c r="E2676" s="9" t="s">
        <v>10139</v>
      </c>
      <c r="F2676" s="9" t="s">
        <v>10140</v>
      </c>
      <c r="G2676" s="12">
        <v>11</v>
      </c>
      <c r="H2676" s="9" t="s">
        <v>25</v>
      </c>
      <c r="I2676" s="9" t="s">
        <v>25</v>
      </c>
      <c r="J2676" s="12">
        <v>1</v>
      </c>
      <c r="K2676" s="13">
        <v>43845</v>
      </c>
      <c r="L2676" s="86">
        <f>(Tabla2[[#This Row],[release_year]]-'VARIANZA Y DES. EST'!$L$11)^2</f>
        <v>23.230495463129063</v>
      </c>
      <c r="M2676" s="12">
        <v>2019</v>
      </c>
      <c r="N2676" s="9" t="s">
        <v>1991</v>
      </c>
      <c r="O2676" s="9" t="s">
        <v>9700</v>
      </c>
      <c r="P2676" s="12">
        <v>95</v>
      </c>
      <c r="Q2676" s="12">
        <v>95</v>
      </c>
      <c r="R2676" s="12">
        <v>20.839202662703723</v>
      </c>
      <c r="S2676" s="12" t="s">
        <v>28</v>
      </c>
      <c r="T2676" s="9" t="s">
        <v>45</v>
      </c>
      <c r="U2676" s="9" t="s">
        <v>45</v>
      </c>
      <c r="V2676" s="9" t="s">
        <v>45</v>
      </c>
      <c r="W2676" s="14">
        <v>1</v>
      </c>
    </row>
    <row r="2677" spans="1:23" x14ac:dyDescent="0.25">
      <c r="A2677" s="8">
        <v>7967</v>
      </c>
      <c r="B2677" s="9" t="s">
        <v>10141</v>
      </c>
      <c r="C2677" s="9" t="s">
        <v>22</v>
      </c>
      <c r="D2677" s="9" t="s">
        <v>10142</v>
      </c>
      <c r="E2677" s="9" t="s">
        <v>10143</v>
      </c>
      <c r="F2677" s="9" t="s">
        <v>10144</v>
      </c>
      <c r="G2677" s="12">
        <v>10</v>
      </c>
      <c r="H2677" s="9" t="s">
        <v>25</v>
      </c>
      <c r="I2677" s="9" t="s">
        <v>25</v>
      </c>
      <c r="J2677" s="12">
        <v>1</v>
      </c>
      <c r="K2677" s="13">
        <v>43581</v>
      </c>
      <c r="L2677" s="86">
        <f>(Tabla2[[#This Row],[release_year]]-'VARIANZA Y DES. EST'!$L$11)^2</f>
        <v>10.1136565849629</v>
      </c>
      <c r="M2677" s="12">
        <v>2011</v>
      </c>
      <c r="N2677" s="9" t="s">
        <v>43</v>
      </c>
      <c r="O2677" s="9" t="s">
        <v>9700</v>
      </c>
      <c r="P2677" s="12">
        <v>95</v>
      </c>
      <c r="Q2677" s="12">
        <v>95</v>
      </c>
      <c r="R2677" s="12">
        <v>20.839202662703723</v>
      </c>
      <c r="S2677" s="12" t="s">
        <v>28</v>
      </c>
      <c r="T2677" s="9" t="s">
        <v>2252</v>
      </c>
      <c r="U2677" s="9" t="s">
        <v>38</v>
      </c>
      <c r="V2677" s="9" t="s">
        <v>2252</v>
      </c>
      <c r="W2677" s="14">
        <v>2</v>
      </c>
    </row>
    <row r="2678" spans="1:23" x14ac:dyDescent="0.25">
      <c r="A2678" s="8">
        <v>8029</v>
      </c>
      <c r="B2678" s="9" t="s">
        <v>10145</v>
      </c>
      <c r="C2678" s="9" t="s">
        <v>22</v>
      </c>
      <c r="D2678" s="9" t="s">
        <v>10146</v>
      </c>
      <c r="E2678" s="18" t="s">
        <v>10147</v>
      </c>
      <c r="F2678" s="9" t="s">
        <v>10148</v>
      </c>
      <c r="G2678" s="12">
        <v>12</v>
      </c>
      <c r="H2678" s="9" t="s">
        <v>25</v>
      </c>
      <c r="I2678" s="9" t="s">
        <v>25</v>
      </c>
      <c r="J2678" s="12">
        <v>1</v>
      </c>
      <c r="K2678" s="13">
        <v>42414</v>
      </c>
      <c r="L2678" s="86">
        <f>(Tabla2[[#This Row],[release_year]]-'VARIANZA Y DES. EST'!$L$11)^2</f>
        <v>0.67207602404598188</v>
      </c>
      <c r="M2678" s="12">
        <v>2015</v>
      </c>
      <c r="N2678" s="9" t="s">
        <v>1991</v>
      </c>
      <c r="O2678" s="9" t="s">
        <v>9700</v>
      </c>
      <c r="P2678" s="12">
        <v>95</v>
      </c>
      <c r="Q2678" s="12">
        <v>95</v>
      </c>
      <c r="R2678" s="12">
        <v>20.839202662703723</v>
      </c>
      <c r="S2678" s="12" t="s">
        <v>28</v>
      </c>
      <c r="T2678" s="9" t="s">
        <v>5279</v>
      </c>
      <c r="U2678" s="9" t="s">
        <v>95</v>
      </c>
      <c r="V2678" s="9" t="s">
        <v>5279</v>
      </c>
      <c r="W2678" s="14">
        <v>3</v>
      </c>
    </row>
    <row r="2679" spans="1:23" x14ac:dyDescent="0.25">
      <c r="A2679" s="8">
        <v>8044</v>
      </c>
      <c r="B2679" s="9" t="s">
        <v>10149</v>
      </c>
      <c r="C2679" s="9" t="s">
        <v>22</v>
      </c>
      <c r="D2679" s="9" t="s">
        <v>10150</v>
      </c>
      <c r="E2679" s="18" t="s">
        <v>10151</v>
      </c>
      <c r="F2679" s="9" t="s">
        <v>10152</v>
      </c>
      <c r="G2679" s="12">
        <v>10</v>
      </c>
      <c r="H2679" s="9" t="s">
        <v>25</v>
      </c>
      <c r="I2679" s="9" t="s">
        <v>25</v>
      </c>
      <c r="J2679" s="12">
        <v>1</v>
      </c>
      <c r="K2679" s="13">
        <v>43658</v>
      </c>
      <c r="L2679" s="86">
        <f>(Tabla2[[#This Row],[release_year]]-'VARIANZA Y DES. EST'!$L$11)^2</f>
        <v>38.194842005650592</v>
      </c>
      <c r="M2679" s="12">
        <v>2008</v>
      </c>
      <c r="N2679" s="9" t="s">
        <v>1991</v>
      </c>
      <c r="O2679" s="9" t="s">
        <v>9700</v>
      </c>
      <c r="P2679" s="12">
        <v>95</v>
      </c>
      <c r="Q2679" s="12">
        <v>95</v>
      </c>
      <c r="R2679" s="12">
        <v>20.839202662703723</v>
      </c>
      <c r="S2679" s="12" t="s">
        <v>28</v>
      </c>
      <c r="T2679" s="9" t="s">
        <v>94</v>
      </c>
      <c r="U2679" s="9" t="s">
        <v>95</v>
      </c>
      <c r="V2679" s="9" t="s">
        <v>94</v>
      </c>
      <c r="W2679" s="14">
        <v>3</v>
      </c>
    </row>
    <row r="2680" spans="1:23" x14ac:dyDescent="0.25">
      <c r="A2680" s="8">
        <v>8070</v>
      </c>
      <c r="B2680" s="9" t="s">
        <v>10153</v>
      </c>
      <c r="C2680" s="9" t="s">
        <v>22</v>
      </c>
      <c r="D2680" s="9" t="s">
        <v>10154</v>
      </c>
      <c r="E2680" s="18" t="s">
        <v>10155</v>
      </c>
      <c r="F2680" s="9" t="s">
        <v>10156</v>
      </c>
      <c r="G2680" s="12">
        <v>1</v>
      </c>
      <c r="H2680" s="9" t="s">
        <v>126</v>
      </c>
      <c r="I2680" s="9" t="s">
        <v>126</v>
      </c>
      <c r="J2680" s="12">
        <v>1</v>
      </c>
      <c r="K2680" s="13">
        <v>43770</v>
      </c>
      <c r="L2680" s="86">
        <f>(Tabla2[[#This Row],[release_year]]-'VARIANZA Y DES. EST'!$L$11)^2</f>
        <v>14.590890603358293</v>
      </c>
      <c r="M2680" s="12">
        <v>2018</v>
      </c>
      <c r="N2680" s="9" t="s">
        <v>35</v>
      </c>
      <c r="O2680" s="9" t="s">
        <v>9700</v>
      </c>
      <c r="P2680" s="12">
        <v>95</v>
      </c>
      <c r="Q2680" s="12">
        <v>95</v>
      </c>
      <c r="R2680" s="12">
        <v>20.839202662703723</v>
      </c>
      <c r="S2680" s="12" t="s">
        <v>28</v>
      </c>
      <c r="T2680" s="9" t="s">
        <v>57</v>
      </c>
      <c r="U2680" s="9" t="s">
        <v>57</v>
      </c>
      <c r="V2680" s="9" t="s">
        <v>57</v>
      </c>
      <c r="W2680" s="14">
        <v>1</v>
      </c>
    </row>
    <row r="2681" spans="1:23" x14ac:dyDescent="0.25">
      <c r="A2681" s="8">
        <v>8104</v>
      </c>
      <c r="B2681" s="9" t="s">
        <v>10157</v>
      </c>
      <c r="C2681" s="9" t="s">
        <v>22</v>
      </c>
      <c r="D2681" s="9" t="s">
        <v>10158</v>
      </c>
      <c r="E2681" s="18" t="s">
        <v>10159</v>
      </c>
      <c r="F2681" s="9" t="s">
        <v>10160</v>
      </c>
      <c r="G2681" s="12">
        <v>8</v>
      </c>
      <c r="H2681" s="9" t="s">
        <v>279</v>
      </c>
      <c r="I2681" s="9" t="s">
        <v>10161</v>
      </c>
      <c r="J2681" s="12">
        <v>2</v>
      </c>
      <c r="K2681" s="13">
        <v>43831</v>
      </c>
      <c r="L2681" s="86">
        <f>(Tabla2[[#This Row],[release_year]]-'VARIANZA Y DES. EST'!$L$11)^2</f>
        <v>491.96116424931824</v>
      </c>
      <c r="M2681" s="12">
        <v>1992</v>
      </c>
      <c r="N2681" s="9" t="s">
        <v>99</v>
      </c>
      <c r="O2681" s="9" t="s">
        <v>9700</v>
      </c>
      <c r="P2681" s="12">
        <v>95</v>
      </c>
      <c r="Q2681" s="12">
        <v>95</v>
      </c>
      <c r="R2681" s="12">
        <v>20.839202662703723</v>
      </c>
      <c r="S2681" s="12" t="s">
        <v>28</v>
      </c>
      <c r="T2681" s="9" t="s">
        <v>10162</v>
      </c>
      <c r="U2681" s="9" t="s">
        <v>151</v>
      </c>
      <c r="V2681" s="9" t="s">
        <v>10162</v>
      </c>
      <c r="W2681" s="14">
        <v>3</v>
      </c>
    </row>
    <row r="2682" spans="1:23" x14ac:dyDescent="0.25">
      <c r="A2682" s="8">
        <v>8112</v>
      </c>
      <c r="B2682" s="9" t="s">
        <v>10163</v>
      </c>
      <c r="C2682" s="9" t="s">
        <v>22</v>
      </c>
      <c r="D2682" s="9" t="s">
        <v>10164</v>
      </c>
      <c r="E2682" s="9" t="s">
        <v>10165</v>
      </c>
      <c r="F2682" s="9" t="s">
        <v>10166</v>
      </c>
      <c r="G2682" s="12">
        <v>8</v>
      </c>
      <c r="H2682" s="9" t="s">
        <v>25</v>
      </c>
      <c r="I2682" s="9" t="s">
        <v>25</v>
      </c>
      <c r="J2682" s="12">
        <v>1</v>
      </c>
      <c r="K2682" s="16">
        <v>43780</v>
      </c>
      <c r="L2682" s="86">
        <f>(Tabla2[[#This Row],[release_year]]-'VARIANZA Y DES. EST'!$L$11)^2</f>
        <v>23.230495463129063</v>
      </c>
      <c r="M2682" s="12">
        <v>2019</v>
      </c>
      <c r="N2682" s="9" t="s">
        <v>76</v>
      </c>
      <c r="O2682" s="9" t="s">
        <v>9700</v>
      </c>
      <c r="P2682" s="12">
        <v>95</v>
      </c>
      <c r="Q2682" s="12">
        <v>95</v>
      </c>
      <c r="R2682" s="12">
        <v>20.839202662703723</v>
      </c>
      <c r="S2682" s="12" t="s">
        <v>28</v>
      </c>
      <c r="T2682" s="9" t="s">
        <v>5577</v>
      </c>
      <c r="U2682" s="9" t="s">
        <v>38</v>
      </c>
      <c r="V2682" s="9" t="s">
        <v>5577</v>
      </c>
      <c r="W2682" s="14">
        <v>2</v>
      </c>
    </row>
    <row r="2683" spans="1:23" x14ac:dyDescent="0.25">
      <c r="A2683" s="8">
        <v>8146</v>
      </c>
      <c r="B2683" s="9" t="s">
        <v>10167</v>
      </c>
      <c r="C2683" s="9" t="s">
        <v>22</v>
      </c>
      <c r="D2683" s="9" t="s">
        <v>10168</v>
      </c>
      <c r="E2683" s="9" t="s">
        <v>10169</v>
      </c>
      <c r="F2683" s="9" t="s">
        <v>10170</v>
      </c>
      <c r="G2683" s="12">
        <v>11</v>
      </c>
      <c r="H2683" s="9" t="s">
        <v>518</v>
      </c>
      <c r="I2683" s="9" t="s">
        <v>518</v>
      </c>
      <c r="J2683" s="12">
        <v>1</v>
      </c>
      <c r="K2683" s="13">
        <v>43296</v>
      </c>
      <c r="L2683" s="86">
        <f>(Tabla2[[#This Row],[release_year]]-'VARIANZA Y DES. EST'!$L$11)^2</f>
        <v>38.194842005650592</v>
      </c>
      <c r="M2683" s="12">
        <v>2008</v>
      </c>
      <c r="N2683" s="9" t="s">
        <v>35</v>
      </c>
      <c r="O2683" s="9" t="s">
        <v>9700</v>
      </c>
      <c r="P2683" s="12">
        <v>95</v>
      </c>
      <c r="Q2683" s="12">
        <v>95</v>
      </c>
      <c r="R2683" s="12">
        <v>20.839202662703723</v>
      </c>
      <c r="S2683" s="12" t="s">
        <v>28</v>
      </c>
      <c r="T2683" s="9" t="s">
        <v>70</v>
      </c>
      <c r="U2683" s="9" t="s">
        <v>45</v>
      </c>
      <c r="V2683" s="9" t="s">
        <v>70</v>
      </c>
      <c r="W2683" s="14">
        <v>2</v>
      </c>
    </row>
    <row r="2684" spans="1:23" x14ac:dyDescent="0.25">
      <c r="A2684" s="8">
        <v>8198</v>
      </c>
      <c r="B2684" s="9" t="s">
        <v>10171</v>
      </c>
      <c r="C2684" s="9" t="s">
        <v>22</v>
      </c>
      <c r="D2684" s="9" t="s">
        <v>10172</v>
      </c>
      <c r="E2684" s="9" t="s">
        <v>9185</v>
      </c>
      <c r="F2684" s="9" t="s">
        <v>10173</v>
      </c>
      <c r="G2684" s="12">
        <v>10</v>
      </c>
      <c r="H2684" s="9" t="s">
        <v>231</v>
      </c>
      <c r="I2684" s="9" t="s">
        <v>10174</v>
      </c>
      <c r="J2684" s="12">
        <v>3</v>
      </c>
      <c r="K2684" s="13">
        <v>43905</v>
      </c>
      <c r="L2684" s="86">
        <f>(Tabla2[[#This Row],[release_year]]-'VARIANZA Y DES. EST'!$L$11)^2</f>
        <v>3.3116808838167522</v>
      </c>
      <c r="M2684" s="12">
        <v>2016</v>
      </c>
      <c r="N2684" s="9" t="s">
        <v>1991</v>
      </c>
      <c r="O2684" s="9" t="s">
        <v>9700</v>
      </c>
      <c r="P2684" s="12">
        <v>95</v>
      </c>
      <c r="Q2684" s="12">
        <v>95</v>
      </c>
      <c r="R2684" s="12">
        <v>20.839202662703723</v>
      </c>
      <c r="S2684" s="12" t="s">
        <v>28</v>
      </c>
      <c r="T2684" s="9" t="s">
        <v>38</v>
      </c>
      <c r="U2684" s="9" t="s">
        <v>38</v>
      </c>
      <c r="V2684" s="9" t="s">
        <v>38</v>
      </c>
      <c r="W2684" s="14">
        <v>1</v>
      </c>
    </row>
    <row r="2685" spans="1:23" x14ac:dyDescent="0.25">
      <c r="A2685" s="8">
        <v>8212</v>
      </c>
      <c r="B2685" s="9" t="s">
        <v>10175</v>
      </c>
      <c r="C2685" s="9" t="s">
        <v>22</v>
      </c>
      <c r="D2685" s="9" t="s">
        <v>10176</v>
      </c>
      <c r="E2685" s="9" t="s">
        <v>10177</v>
      </c>
      <c r="F2685" s="9" t="s">
        <v>10178</v>
      </c>
      <c r="G2685" s="12">
        <v>8</v>
      </c>
      <c r="H2685" s="9" t="s">
        <v>25</v>
      </c>
      <c r="I2685" s="9" t="s">
        <v>25</v>
      </c>
      <c r="J2685" s="12">
        <v>1</v>
      </c>
      <c r="K2685" s="13">
        <v>42954</v>
      </c>
      <c r="L2685" s="86">
        <f>(Tabla2[[#This Row],[release_year]]-'VARIANZA Y DES. EST'!$L$11)^2</f>
        <v>3.3116808838167522</v>
      </c>
      <c r="M2685" s="12">
        <v>2016</v>
      </c>
      <c r="N2685" s="9" t="s">
        <v>76</v>
      </c>
      <c r="O2685" s="9" t="s">
        <v>9700</v>
      </c>
      <c r="P2685" s="12">
        <v>95</v>
      </c>
      <c r="Q2685" s="12">
        <v>95</v>
      </c>
      <c r="R2685" s="12">
        <v>20.839202662703723</v>
      </c>
      <c r="S2685" s="12" t="s">
        <v>28</v>
      </c>
      <c r="T2685" s="9" t="s">
        <v>514</v>
      </c>
      <c r="U2685" s="9" t="s">
        <v>514</v>
      </c>
      <c r="V2685" s="9" t="s">
        <v>514</v>
      </c>
      <c r="W2685" s="14">
        <v>1</v>
      </c>
    </row>
    <row r="2686" spans="1:23" x14ac:dyDescent="0.25">
      <c r="A2686" s="8">
        <v>8213</v>
      </c>
      <c r="B2686" s="9" t="s">
        <v>10179</v>
      </c>
      <c r="C2686" s="9" t="s">
        <v>22</v>
      </c>
      <c r="D2686" s="9" t="s">
        <v>10180</v>
      </c>
      <c r="E2686" s="9" t="s">
        <v>6679</v>
      </c>
      <c r="F2686" s="9" t="s">
        <v>10181</v>
      </c>
      <c r="G2686" s="12">
        <v>10</v>
      </c>
      <c r="H2686" s="9" t="s">
        <v>160</v>
      </c>
      <c r="I2686" s="9" t="s">
        <v>161</v>
      </c>
      <c r="J2686" s="12">
        <v>2</v>
      </c>
      <c r="K2686" s="13">
        <v>43603</v>
      </c>
      <c r="L2686" s="86">
        <f>(Tabla2[[#This Row],[release_year]]-'VARIANZA Y DES. EST'!$L$11)^2</f>
        <v>0.67207602404598188</v>
      </c>
      <c r="M2686" s="12">
        <v>2015</v>
      </c>
      <c r="N2686" s="9" t="s">
        <v>1991</v>
      </c>
      <c r="O2686" s="9" t="s">
        <v>9700</v>
      </c>
      <c r="P2686" s="12">
        <v>95</v>
      </c>
      <c r="Q2686" s="12">
        <v>95</v>
      </c>
      <c r="R2686" s="12">
        <v>20.839202662703723</v>
      </c>
      <c r="S2686" s="12" t="s">
        <v>28</v>
      </c>
      <c r="T2686" s="9" t="s">
        <v>3611</v>
      </c>
      <c r="U2686" s="9" t="s">
        <v>514</v>
      </c>
      <c r="V2686" s="9" t="s">
        <v>3611</v>
      </c>
      <c r="W2686" s="14">
        <v>3</v>
      </c>
    </row>
    <row r="2687" spans="1:23" x14ac:dyDescent="0.25">
      <c r="A2687" s="8">
        <v>8223</v>
      </c>
      <c r="B2687" s="9" t="s">
        <v>10182</v>
      </c>
      <c r="C2687" s="9" t="s">
        <v>22</v>
      </c>
      <c r="D2687" s="9" t="s">
        <v>10183</v>
      </c>
      <c r="E2687" s="9" t="s">
        <v>10184</v>
      </c>
      <c r="F2687" s="9" t="s">
        <v>10185</v>
      </c>
      <c r="G2687" s="12">
        <v>10</v>
      </c>
      <c r="H2687" s="9" t="s">
        <v>126</v>
      </c>
      <c r="I2687" s="9" t="s">
        <v>5012</v>
      </c>
      <c r="J2687" s="12">
        <v>2</v>
      </c>
      <c r="K2687" s="13">
        <v>43466</v>
      </c>
      <c r="L2687" s="86">
        <f>(Tabla2[[#This Row],[release_year]]-'VARIANZA Y DES. EST'!$L$11)^2</f>
        <v>38.194842005650592</v>
      </c>
      <c r="M2687" s="12">
        <v>2008</v>
      </c>
      <c r="N2687" s="9" t="s">
        <v>43</v>
      </c>
      <c r="O2687" s="9" t="s">
        <v>9700</v>
      </c>
      <c r="P2687" s="12">
        <v>95</v>
      </c>
      <c r="Q2687" s="12">
        <v>95</v>
      </c>
      <c r="R2687" s="12">
        <v>20.839202662703723</v>
      </c>
      <c r="S2687" s="12" t="s">
        <v>28</v>
      </c>
      <c r="T2687" s="9" t="s">
        <v>118</v>
      </c>
      <c r="U2687" s="9" t="s">
        <v>45</v>
      </c>
      <c r="V2687" s="9" t="s">
        <v>118</v>
      </c>
      <c r="W2687" s="14">
        <v>3</v>
      </c>
    </row>
    <row r="2688" spans="1:23" x14ac:dyDescent="0.25">
      <c r="A2688" s="8">
        <v>8225</v>
      </c>
      <c r="B2688" s="9" t="s">
        <v>10186</v>
      </c>
      <c r="C2688" s="9" t="s">
        <v>22</v>
      </c>
      <c r="D2688" s="9" t="s">
        <v>10187</v>
      </c>
      <c r="E2688" s="18" t="s">
        <v>10188</v>
      </c>
      <c r="F2688" s="9" t="s">
        <v>10189</v>
      </c>
      <c r="G2688" s="12">
        <v>8</v>
      </c>
      <c r="H2688" s="9" t="s">
        <v>25</v>
      </c>
      <c r="I2688" s="9" t="s">
        <v>25</v>
      </c>
      <c r="J2688" s="12">
        <v>1</v>
      </c>
      <c r="K2688" s="13">
        <v>43603</v>
      </c>
      <c r="L2688" s="86">
        <f>(Tabla2[[#This Row],[release_year]]-'VARIANZA Y DES. EST'!$L$11)^2</f>
        <v>23.230495463129063</v>
      </c>
      <c r="M2688" s="12">
        <v>2019</v>
      </c>
      <c r="N2688" s="9" t="s">
        <v>76</v>
      </c>
      <c r="O2688" s="9" t="s">
        <v>9700</v>
      </c>
      <c r="P2688" s="12">
        <v>95</v>
      </c>
      <c r="Q2688" s="12">
        <v>95</v>
      </c>
      <c r="R2688" s="12">
        <v>20.839202662703723</v>
      </c>
      <c r="S2688" s="12" t="s">
        <v>28</v>
      </c>
      <c r="T2688" s="9" t="s">
        <v>7217</v>
      </c>
      <c r="U2688" s="9" t="s">
        <v>45</v>
      </c>
      <c r="V2688" s="9" t="s">
        <v>7217</v>
      </c>
      <c r="W2688" s="14">
        <v>3</v>
      </c>
    </row>
    <row r="2689" spans="1:23" x14ac:dyDescent="0.25">
      <c r="A2689" s="8">
        <v>8270</v>
      </c>
      <c r="B2689" s="9" t="s">
        <v>10190</v>
      </c>
      <c r="C2689" s="9" t="s">
        <v>22</v>
      </c>
      <c r="D2689" s="9" t="s">
        <v>10191</v>
      </c>
      <c r="E2689" s="9" t="s">
        <v>10192</v>
      </c>
      <c r="F2689" s="9" t="s">
        <v>10193</v>
      </c>
      <c r="G2689" s="12">
        <v>7</v>
      </c>
      <c r="H2689" s="9" t="s">
        <v>279</v>
      </c>
      <c r="I2689" s="9" t="s">
        <v>279</v>
      </c>
      <c r="J2689" s="12">
        <v>1</v>
      </c>
      <c r="K2689" s="13">
        <v>42851</v>
      </c>
      <c r="L2689" s="86">
        <f>(Tabla2[[#This Row],[release_year]]-'VARIANZA Y DES. EST'!$L$11)^2</f>
        <v>0.67207602404598188</v>
      </c>
      <c r="M2689" s="12">
        <v>2015</v>
      </c>
      <c r="N2689" s="9" t="s">
        <v>76</v>
      </c>
      <c r="O2689" s="9" t="s">
        <v>9700</v>
      </c>
      <c r="P2689" s="12">
        <v>95</v>
      </c>
      <c r="Q2689" s="12">
        <v>95</v>
      </c>
      <c r="R2689" s="12">
        <v>20.839202662703723</v>
      </c>
      <c r="S2689" s="12" t="s">
        <v>28</v>
      </c>
      <c r="T2689" s="9" t="s">
        <v>45</v>
      </c>
      <c r="U2689" s="9" t="s">
        <v>45</v>
      </c>
      <c r="V2689" s="9" t="s">
        <v>45</v>
      </c>
      <c r="W2689" s="14">
        <v>1</v>
      </c>
    </row>
    <row r="2690" spans="1:23" x14ac:dyDescent="0.25">
      <c r="A2690" s="8">
        <v>8286</v>
      </c>
      <c r="B2690" s="9" t="s">
        <v>10194</v>
      </c>
      <c r="C2690" s="9" t="s">
        <v>22</v>
      </c>
      <c r="D2690" s="9" t="s">
        <v>10195</v>
      </c>
      <c r="E2690" s="9" t="s">
        <v>10196</v>
      </c>
      <c r="F2690" s="9" t="s">
        <v>10197</v>
      </c>
      <c r="G2690" s="12">
        <v>10</v>
      </c>
      <c r="H2690" s="9" t="s">
        <v>25</v>
      </c>
      <c r="I2690" s="9" t="s">
        <v>25</v>
      </c>
      <c r="J2690" s="12">
        <v>1</v>
      </c>
      <c r="K2690" s="13">
        <v>43831</v>
      </c>
      <c r="L2690" s="86">
        <f>(Tabla2[[#This Row],[release_year]]-'VARIANZA Y DES. EST'!$L$11)^2</f>
        <v>51.555237145879822</v>
      </c>
      <c r="M2690" s="12">
        <v>2007</v>
      </c>
      <c r="N2690" s="9" t="s">
        <v>1991</v>
      </c>
      <c r="O2690" s="9" t="s">
        <v>9700</v>
      </c>
      <c r="P2690" s="12">
        <v>95</v>
      </c>
      <c r="Q2690" s="12">
        <v>95</v>
      </c>
      <c r="R2690" s="12">
        <v>20.839202662703723</v>
      </c>
      <c r="S2690" s="12" t="s">
        <v>28</v>
      </c>
      <c r="T2690" s="9" t="s">
        <v>4567</v>
      </c>
      <c r="U2690" s="9" t="s">
        <v>38</v>
      </c>
      <c r="V2690" s="9" t="s">
        <v>4567</v>
      </c>
      <c r="W2690" s="14">
        <v>2</v>
      </c>
    </row>
    <row r="2691" spans="1:23" x14ac:dyDescent="0.25">
      <c r="A2691" s="8">
        <v>8295</v>
      </c>
      <c r="B2691" s="9" t="s">
        <v>10198</v>
      </c>
      <c r="C2691" s="9" t="s">
        <v>22</v>
      </c>
      <c r="D2691" s="9" t="s">
        <v>10199</v>
      </c>
      <c r="E2691" s="10" t="s">
        <v>10200</v>
      </c>
      <c r="F2691" s="11"/>
      <c r="G2691" s="12">
        <v>0</v>
      </c>
      <c r="H2691" s="9" t="s">
        <v>126</v>
      </c>
      <c r="I2691" s="9" t="s">
        <v>126</v>
      </c>
      <c r="J2691" s="12">
        <v>1</v>
      </c>
      <c r="K2691" s="13">
        <v>42522</v>
      </c>
      <c r="L2691" s="86">
        <f>(Tabla2[[#This Row],[release_year]]-'VARIANZA Y DES. EST'!$L$11)^2</f>
        <v>0.67207602404598188</v>
      </c>
      <c r="M2691" s="12">
        <v>2015</v>
      </c>
      <c r="N2691" s="9" t="s">
        <v>76</v>
      </c>
      <c r="O2691" s="9" t="s">
        <v>9700</v>
      </c>
      <c r="P2691" s="12">
        <v>95</v>
      </c>
      <c r="Q2691" s="12">
        <v>95</v>
      </c>
      <c r="R2691" s="12">
        <v>20.839202662703723</v>
      </c>
      <c r="S2691" s="12" t="s">
        <v>28</v>
      </c>
      <c r="T2691" s="9" t="s">
        <v>105</v>
      </c>
      <c r="U2691" s="9" t="s">
        <v>57</v>
      </c>
      <c r="V2691" s="9" t="s">
        <v>105</v>
      </c>
      <c r="W2691" s="14">
        <v>2</v>
      </c>
    </row>
    <row r="2692" spans="1:23" x14ac:dyDescent="0.25">
      <c r="A2692" s="8">
        <v>8323</v>
      </c>
      <c r="B2692" s="9" t="s">
        <v>10201</v>
      </c>
      <c r="C2692" s="9" t="s">
        <v>22</v>
      </c>
      <c r="D2692" s="9" t="s">
        <v>10202</v>
      </c>
      <c r="E2692" s="9" t="s">
        <v>10203</v>
      </c>
      <c r="F2692" s="9" t="s">
        <v>10204</v>
      </c>
      <c r="G2692" s="12">
        <v>10</v>
      </c>
      <c r="H2692" s="9" t="s">
        <v>1434</v>
      </c>
      <c r="I2692" s="9" t="s">
        <v>1434</v>
      </c>
      <c r="J2692" s="12">
        <v>1</v>
      </c>
      <c r="K2692" s="13">
        <v>43642</v>
      </c>
      <c r="L2692" s="86">
        <f>(Tabla2[[#This Row],[release_year]]-'VARIANZA Y DES. EST'!$L$11)^2</f>
        <v>14.590890603358293</v>
      </c>
      <c r="M2692" s="12">
        <v>2018</v>
      </c>
      <c r="N2692" s="9" t="s">
        <v>76</v>
      </c>
      <c r="O2692" s="9" t="s">
        <v>9700</v>
      </c>
      <c r="P2692" s="12">
        <v>95</v>
      </c>
      <c r="Q2692" s="12">
        <v>95</v>
      </c>
      <c r="R2692" s="12">
        <v>20.839202662703723</v>
      </c>
      <c r="S2692" s="12" t="s">
        <v>28</v>
      </c>
      <c r="T2692" s="9" t="s">
        <v>3029</v>
      </c>
      <c r="U2692" s="9" t="s">
        <v>514</v>
      </c>
      <c r="V2692" s="9" t="s">
        <v>3029</v>
      </c>
      <c r="W2692" s="14">
        <v>3</v>
      </c>
    </row>
    <row r="2693" spans="1:23" x14ac:dyDescent="0.25">
      <c r="A2693" s="8">
        <v>8376</v>
      </c>
      <c r="B2693" s="9" t="s">
        <v>10205</v>
      </c>
      <c r="C2693" s="9" t="s">
        <v>22</v>
      </c>
      <c r="D2693" s="9" t="s">
        <v>10206</v>
      </c>
      <c r="E2693" s="18" t="s">
        <v>10207</v>
      </c>
      <c r="F2693" s="9" t="s">
        <v>10208</v>
      </c>
      <c r="G2693" s="12">
        <v>11</v>
      </c>
      <c r="H2693" s="9" t="s">
        <v>25</v>
      </c>
      <c r="I2693" s="9" t="s">
        <v>25</v>
      </c>
      <c r="J2693" s="12">
        <v>1</v>
      </c>
      <c r="K2693" s="13">
        <v>43344</v>
      </c>
      <c r="L2693" s="86">
        <f>(Tabla2[[#This Row],[release_year]]-'VARIANZA Y DES. EST'!$L$11)^2</f>
        <v>7.9512857435875226</v>
      </c>
      <c r="M2693" s="12">
        <v>2017</v>
      </c>
      <c r="N2693" s="9" t="s">
        <v>43</v>
      </c>
      <c r="O2693" s="9" t="s">
        <v>9700</v>
      </c>
      <c r="P2693" s="12">
        <v>95</v>
      </c>
      <c r="Q2693" s="12">
        <v>95</v>
      </c>
      <c r="R2693" s="12">
        <v>20.839202662703723</v>
      </c>
      <c r="S2693" s="12" t="s">
        <v>28</v>
      </c>
      <c r="T2693" s="9" t="s">
        <v>2709</v>
      </c>
      <c r="U2693" s="9" t="s">
        <v>45</v>
      </c>
      <c r="V2693" s="9" t="s">
        <v>2709</v>
      </c>
      <c r="W2693" s="14">
        <v>2</v>
      </c>
    </row>
    <row r="2694" spans="1:23" x14ac:dyDescent="0.25">
      <c r="A2694" s="8">
        <v>8403</v>
      </c>
      <c r="B2694" s="9" t="s">
        <v>10209</v>
      </c>
      <c r="C2694" s="9" t="s">
        <v>22</v>
      </c>
      <c r="D2694" s="9" t="s">
        <v>10210</v>
      </c>
      <c r="E2694" s="9" t="s">
        <v>10211</v>
      </c>
      <c r="F2694" s="9" t="s">
        <v>10212</v>
      </c>
      <c r="G2694" s="12">
        <v>10</v>
      </c>
      <c r="H2694" s="9" t="s">
        <v>25</v>
      </c>
      <c r="I2694" s="9" t="s">
        <v>25</v>
      </c>
      <c r="J2694" s="12">
        <v>1</v>
      </c>
      <c r="K2694" s="13">
        <v>43495</v>
      </c>
      <c r="L2694" s="86">
        <f>(Tabla2[[#This Row],[release_year]]-'VARIANZA Y DES. EST'!$L$11)^2</f>
        <v>38.194842005650592</v>
      </c>
      <c r="M2694" s="12">
        <v>2008</v>
      </c>
      <c r="N2694" s="9" t="s">
        <v>99</v>
      </c>
      <c r="O2694" s="9" t="s">
        <v>9700</v>
      </c>
      <c r="P2694" s="12">
        <v>95</v>
      </c>
      <c r="Q2694" s="12">
        <v>95</v>
      </c>
      <c r="R2694" s="12">
        <v>20.839202662703723</v>
      </c>
      <c r="S2694" s="12" t="s">
        <v>28</v>
      </c>
      <c r="T2694" s="9" t="s">
        <v>10213</v>
      </c>
      <c r="U2694" s="9" t="s">
        <v>95</v>
      </c>
      <c r="V2694" s="9" t="s">
        <v>10213</v>
      </c>
      <c r="W2694" s="14">
        <v>3</v>
      </c>
    </row>
    <row r="2695" spans="1:23" x14ac:dyDescent="0.25">
      <c r="A2695" s="8">
        <v>8514</v>
      </c>
      <c r="B2695" s="9" t="s">
        <v>10214</v>
      </c>
      <c r="C2695" s="9" t="s">
        <v>22</v>
      </c>
      <c r="D2695" s="9" t="s">
        <v>10215</v>
      </c>
      <c r="E2695" s="18" t="s">
        <v>10216</v>
      </c>
      <c r="F2695" s="9" t="s">
        <v>10217</v>
      </c>
      <c r="G2695" s="12">
        <v>10</v>
      </c>
      <c r="H2695" s="9" t="s">
        <v>25</v>
      </c>
      <c r="I2695" s="9" t="s">
        <v>25</v>
      </c>
      <c r="J2695" s="12">
        <v>1</v>
      </c>
      <c r="K2695" s="13">
        <v>43296</v>
      </c>
      <c r="L2695" s="86">
        <f>(Tabla2[[#This Row],[release_year]]-'VARIANZA Y DES. EST'!$L$11)^2</f>
        <v>1.3928663045044412</v>
      </c>
      <c r="M2695" s="12">
        <v>2013</v>
      </c>
      <c r="N2695" s="9" t="s">
        <v>1991</v>
      </c>
      <c r="O2695" s="9" t="s">
        <v>9700</v>
      </c>
      <c r="P2695" s="12">
        <v>95</v>
      </c>
      <c r="Q2695" s="12">
        <v>95</v>
      </c>
      <c r="R2695" s="12">
        <v>20.839202662703723</v>
      </c>
      <c r="S2695" s="12" t="s">
        <v>28</v>
      </c>
      <c r="T2695" s="9" t="s">
        <v>3495</v>
      </c>
      <c r="U2695" s="9" t="s">
        <v>45</v>
      </c>
      <c r="V2695" s="9" t="s">
        <v>3495</v>
      </c>
      <c r="W2695" s="14">
        <v>3</v>
      </c>
    </row>
    <row r="2696" spans="1:23" x14ac:dyDescent="0.25">
      <c r="A2696" s="8">
        <v>8650</v>
      </c>
      <c r="B2696" s="9" t="s">
        <v>10218</v>
      </c>
      <c r="C2696" s="9" t="s">
        <v>22</v>
      </c>
      <c r="D2696" s="9" t="s">
        <v>10219</v>
      </c>
      <c r="E2696" s="9" t="s">
        <v>5912</v>
      </c>
      <c r="F2696" s="9" t="s">
        <v>10220</v>
      </c>
      <c r="G2696" s="12">
        <v>4</v>
      </c>
      <c r="H2696" s="9" t="s">
        <v>160</v>
      </c>
      <c r="I2696" s="9" t="s">
        <v>160</v>
      </c>
      <c r="J2696" s="12">
        <v>1</v>
      </c>
      <c r="K2696" s="13">
        <v>42857</v>
      </c>
      <c r="L2696" s="86">
        <f>(Tabla2[[#This Row],[release_year]]-'VARIANZA Y DES. EST'!$L$11)^2</f>
        <v>3.3116808838167522</v>
      </c>
      <c r="M2696" s="12">
        <v>2016</v>
      </c>
      <c r="N2696" s="9" t="s">
        <v>1991</v>
      </c>
      <c r="O2696" s="9" t="s">
        <v>9700</v>
      </c>
      <c r="P2696" s="12">
        <v>95</v>
      </c>
      <c r="Q2696" s="12">
        <v>95</v>
      </c>
      <c r="R2696" s="12">
        <v>20.839202662703723</v>
      </c>
      <c r="S2696" s="12" t="s">
        <v>28</v>
      </c>
      <c r="T2696" s="9" t="s">
        <v>3495</v>
      </c>
      <c r="U2696" s="9" t="s">
        <v>45</v>
      </c>
      <c r="V2696" s="9" t="s">
        <v>3495</v>
      </c>
      <c r="W2696" s="14">
        <v>3</v>
      </c>
    </row>
    <row r="2697" spans="1:23" x14ac:dyDescent="0.25">
      <c r="A2697" s="8">
        <v>8667</v>
      </c>
      <c r="B2697" s="9" t="s">
        <v>10221</v>
      </c>
      <c r="C2697" s="9" t="s">
        <v>22</v>
      </c>
      <c r="D2697" s="9" t="s">
        <v>10222</v>
      </c>
      <c r="E2697" s="9" t="s">
        <v>10223</v>
      </c>
      <c r="F2697" s="9" t="s">
        <v>10224</v>
      </c>
      <c r="G2697" s="12">
        <v>3</v>
      </c>
      <c r="H2697" s="9" t="s">
        <v>116</v>
      </c>
      <c r="I2697" s="9" t="s">
        <v>116</v>
      </c>
      <c r="J2697" s="12">
        <v>1</v>
      </c>
      <c r="K2697" s="13">
        <v>43709</v>
      </c>
      <c r="L2697" s="86">
        <f>(Tabla2[[#This Row],[release_year]]-'VARIANZA Y DES. EST'!$L$11)^2</f>
        <v>14.590890603358293</v>
      </c>
      <c r="M2697" s="12">
        <v>2018</v>
      </c>
      <c r="N2697" s="9" t="s">
        <v>35</v>
      </c>
      <c r="O2697" s="9" t="s">
        <v>9700</v>
      </c>
      <c r="P2697" s="12">
        <v>95</v>
      </c>
      <c r="Q2697" s="12">
        <v>95</v>
      </c>
      <c r="R2697" s="12">
        <v>20.839202662703723</v>
      </c>
      <c r="S2697" s="12" t="s">
        <v>28</v>
      </c>
      <c r="T2697" s="9" t="s">
        <v>4337</v>
      </c>
      <c r="U2697" s="9" t="s">
        <v>38</v>
      </c>
      <c r="V2697" s="9" t="s">
        <v>4337</v>
      </c>
      <c r="W2697" s="14">
        <v>3</v>
      </c>
    </row>
    <row r="2698" spans="1:23" x14ac:dyDescent="0.25">
      <c r="A2698" s="8">
        <v>8712</v>
      </c>
      <c r="B2698" s="9" t="s">
        <v>10225</v>
      </c>
      <c r="C2698" s="9" t="s">
        <v>22</v>
      </c>
      <c r="D2698" s="9" t="s">
        <v>10226</v>
      </c>
      <c r="E2698" s="9" t="s">
        <v>10227</v>
      </c>
      <c r="F2698" s="9" t="s">
        <v>10228</v>
      </c>
      <c r="G2698" s="12">
        <v>9</v>
      </c>
      <c r="H2698" s="9" t="s">
        <v>3799</v>
      </c>
      <c r="I2698" s="9" t="s">
        <v>3799</v>
      </c>
      <c r="J2698" s="12">
        <v>1</v>
      </c>
      <c r="K2698" s="13">
        <v>43370</v>
      </c>
      <c r="L2698" s="86">
        <f>(Tabla2[[#This Row],[release_year]]-'VARIANZA Y DES. EST'!$L$11)^2</f>
        <v>3.3116808838167522</v>
      </c>
      <c r="M2698" s="12">
        <v>2016</v>
      </c>
      <c r="N2698" s="9" t="s">
        <v>76</v>
      </c>
      <c r="O2698" s="9" t="s">
        <v>9700</v>
      </c>
      <c r="P2698" s="12">
        <v>95</v>
      </c>
      <c r="Q2698" s="12">
        <v>95</v>
      </c>
      <c r="R2698" s="12">
        <v>20.839202662703723</v>
      </c>
      <c r="S2698" s="12" t="s">
        <v>28</v>
      </c>
      <c r="T2698" s="9" t="s">
        <v>118</v>
      </c>
      <c r="U2698" s="9" t="s">
        <v>45</v>
      </c>
      <c r="V2698" s="9" t="s">
        <v>118</v>
      </c>
      <c r="W2698" s="14">
        <v>3</v>
      </c>
    </row>
    <row r="2699" spans="1:23" x14ac:dyDescent="0.25">
      <c r="A2699" s="8">
        <v>39</v>
      </c>
      <c r="B2699" s="9" t="s">
        <v>10229</v>
      </c>
      <c r="C2699" s="9" t="s">
        <v>22</v>
      </c>
      <c r="D2699" s="9" t="s">
        <v>10230</v>
      </c>
      <c r="E2699" s="9" t="s">
        <v>10231</v>
      </c>
      <c r="F2699" s="9" t="s">
        <v>10232</v>
      </c>
      <c r="G2699" s="12">
        <v>9</v>
      </c>
      <c r="H2699" s="9" t="s">
        <v>2924</v>
      </c>
      <c r="I2699" s="9" t="s">
        <v>10233</v>
      </c>
      <c r="J2699" s="12">
        <v>3</v>
      </c>
      <c r="K2699" s="13">
        <v>44455</v>
      </c>
      <c r="L2699" s="86">
        <f>(Tabla2[[#This Row],[release_year]]-'VARIANZA Y DES. EST'!$L$11)^2</f>
        <v>7.9512857435875226</v>
      </c>
      <c r="M2699" s="12">
        <v>2017</v>
      </c>
      <c r="N2699" s="9" t="s">
        <v>43</v>
      </c>
      <c r="O2699" s="9" t="s">
        <v>10234</v>
      </c>
      <c r="P2699" s="12">
        <v>96</v>
      </c>
      <c r="Q2699" s="12">
        <v>96</v>
      </c>
      <c r="R2699" s="12">
        <v>12.709207555869609</v>
      </c>
      <c r="S2699" s="12" t="s">
        <v>28</v>
      </c>
      <c r="T2699" s="9" t="s">
        <v>5577</v>
      </c>
      <c r="U2699" s="9" t="s">
        <v>38</v>
      </c>
      <c r="V2699" s="9" t="s">
        <v>5577</v>
      </c>
      <c r="W2699" s="14">
        <v>2</v>
      </c>
    </row>
    <row r="2700" spans="1:23" x14ac:dyDescent="0.25">
      <c r="A2700" s="8">
        <v>59</v>
      </c>
      <c r="B2700" s="9" t="s">
        <v>10235</v>
      </c>
      <c r="C2700" s="9" t="s">
        <v>22</v>
      </c>
      <c r="D2700" s="9" t="s">
        <v>10236</v>
      </c>
      <c r="E2700" s="9" t="s">
        <v>4940</v>
      </c>
      <c r="F2700" s="9" t="s">
        <v>10237</v>
      </c>
      <c r="G2700" s="12">
        <v>13</v>
      </c>
      <c r="H2700" s="9" t="s">
        <v>34</v>
      </c>
      <c r="I2700" s="9" t="s">
        <v>34</v>
      </c>
      <c r="J2700" s="12">
        <v>1</v>
      </c>
      <c r="K2700" s="13">
        <v>44454</v>
      </c>
      <c r="L2700" s="86">
        <f>(Tabla2[[#This Row],[release_year]]-'VARIANZA Y DES. EST'!$L$11)^2</f>
        <v>26.834446865421359</v>
      </c>
      <c r="M2700" s="12">
        <v>2009</v>
      </c>
      <c r="N2700" s="9" t="s">
        <v>82</v>
      </c>
      <c r="O2700" s="9" t="s">
        <v>10234</v>
      </c>
      <c r="P2700" s="12">
        <v>96</v>
      </c>
      <c r="Q2700" s="12">
        <v>96</v>
      </c>
      <c r="R2700" s="12">
        <v>12.709207555869609</v>
      </c>
      <c r="S2700" s="12" t="s">
        <v>28</v>
      </c>
      <c r="T2700" s="9" t="s">
        <v>37</v>
      </c>
      <c r="U2700" s="9" t="s">
        <v>38</v>
      </c>
      <c r="V2700" s="9" t="s">
        <v>37</v>
      </c>
      <c r="W2700" s="14">
        <v>3</v>
      </c>
    </row>
    <row r="2701" spans="1:23" x14ac:dyDescent="0.25">
      <c r="A2701" s="8">
        <v>89</v>
      </c>
      <c r="B2701" s="9" t="s">
        <v>10238</v>
      </c>
      <c r="C2701" s="9" t="s">
        <v>22</v>
      </c>
      <c r="D2701" s="9" t="s">
        <v>10239</v>
      </c>
      <c r="E2701" s="9" t="s">
        <v>10240</v>
      </c>
      <c r="F2701" s="9" t="s">
        <v>10241</v>
      </c>
      <c r="G2701" s="12">
        <v>2</v>
      </c>
      <c r="H2701" s="12"/>
      <c r="I2701" s="9"/>
      <c r="J2701" s="12">
        <v>0</v>
      </c>
      <c r="K2701" s="13">
        <v>44448</v>
      </c>
      <c r="L2701" s="86">
        <f>(Tabla2[[#This Row],[release_year]]-'VARIANZA Y DES. EST'!$L$11)^2</f>
        <v>46.509705182670608</v>
      </c>
      <c r="M2701" s="12">
        <v>2021</v>
      </c>
      <c r="N2701" s="9" t="s">
        <v>43</v>
      </c>
      <c r="O2701" s="9" t="s">
        <v>10234</v>
      </c>
      <c r="P2701" s="12">
        <v>96</v>
      </c>
      <c r="Q2701" s="12">
        <v>96</v>
      </c>
      <c r="R2701" s="12">
        <v>12.709207555869609</v>
      </c>
      <c r="S2701" s="12" t="s">
        <v>28</v>
      </c>
      <c r="T2701" s="9" t="s">
        <v>83</v>
      </c>
      <c r="U2701" s="9" t="s">
        <v>57</v>
      </c>
      <c r="V2701" s="9" t="s">
        <v>83</v>
      </c>
      <c r="W2701" s="14">
        <v>2</v>
      </c>
    </row>
    <row r="2702" spans="1:23" x14ac:dyDescent="0.25">
      <c r="A2702" s="8">
        <v>245</v>
      </c>
      <c r="B2702" s="9" t="s">
        <v>10242</v>
      </c>
      <c r="C2702" s="9" t="s">
        <v>22</v>
      </c>
      <c r="D2702" s="9" t="s">
        <v>10243</v>
      </c>
      <c r="E2702" s="18" t="s">
        <v>10244</v>
      </c>
      <c r="F2702" s="9" t="s">
        <v>10245</v>
      </c>
      <c r="G2702" s="12">
        <v>10</v>
      </c>
      <c r="H2702" s="12"/>
      <c r="I2702" s="9"/>
      <c r="J2702" s="12">
        <v>0</v>
      </c>
      <c r="K2702" s="13">
        <v>44428</v>
      </c>
      <c r="L2702" s="86">
        <f>(Tabla2[[#This Row],[release_year]]-'VARIANZA Y DES. EST'!$L$11)^2</f>
        <v>14.590890603358293</v>
      </c>
      <c r="M2702" s="12">
        <v>2018</v>
      </c>
      <c r="N2702" s="9" t="s">
        <v>35</v>
      </c>
      <c r="O2702" s="9" t="s">
        <v>10234</v>
      </c>
      <c r="P2702" s="12">
        <v>96</v>
      </c>
      <c r="Q2702" s="12">
        <v>96</v>
      </c>
      <c r="R2702" s="12">
        <v>12.709207555869609</v>
      </c>
      <c r="S2702" s="12" t="s">
        <v>28</v>
      </c>
      <c r="T2702" s="9" t="s">
        <v>460</v>
      </c>
      <c r="U2702" s="9" t="s">
        <v>45</v>
      </c>
      <c r="V2702" s="9" t="s">
        <v>460</v>
      </c>
      <c r="W2702" s="14">
        <v>3</v>
      </c>
    </row>
    <row r="2703" spans="1:23" x14ac:dyDescent="0.25">
      <c r="A2703" s="8">
        <v>340</v>
      </c>
      <c r="B2703" s="9" t="s">
        <v>10246</v>
      </c>
      <c r="C2703" s="9" t="s">
        <v>22</v>
      </c>
      <c r="D2703" s="9" t="s">
        <v>10247</v>
      </c>
      <c r="E2703" s="18" t="s">
        <v>10248</v>
      </c>
      <c r="F2703" s="9" t="s">
        <v>10249</v>
      </c>
      <c r="G2703" s="12">
        <v>5</v>
      </c>
      <c r="H2703" s="12"/>
      <c r="I2703" s="9"/>
      <c r="J2703" s="12">
        <v>0</v>
      </c>
      <c r="K2703" s="13">
        <v>44409</v>
      </c>
      <c r="L2703" s="86">
        <f>(Tabla2[[#This Row],[release_year]]-'VARIANZA Y DES. EST'!$L$11)^2</f>
        <v>46.509705182670608</v>
      </c>
      <c r="M2703" s="12">
        <v>2021</v>
      </c>
      <c r="N2703" s="9" t="s">
        <v>35</v>
      </c>
      <c r="O2703" s="9" t="s">
        <v>10234</v>
      </c>
      <c r="P2703" s="12">
        <v>96</v>
      </c>
      <c r="Q2703" s="12">
        <v>96</v>
      </c>
      <c r="R2703" s="12">
        <v>12.709207555869609</v>
      </c>
      <c r="S2703" s="12" t="s">
        <v>28</v>
      </c>
      <c r="T2703" s="9" t="s">
        <v>118</v>
      </c>
      <c r="U2703" s="9" t="s">
        <v>45</v>
      </c>
      <c r="V2703" s="9" t="s">
        <v>118</v>
      </c>
      <c r="W2703" s="14">
        <v>3</v>
      </c>
    </row>
    <row r="2704" spans="1:23" x14ac:dyDescent="0.25">
      <c r="A2704" s="8">
        <v>463</v>
      </c>
      <c r="B2704" s="9" t="s">
        <v>10250</v>
      </c>
      <c r="C2704" s="9" t="s">
        <v>22</v>
      </c>
      <c r="D2704" s="9" t="s">
        <v>10251</v>
      </c>
      <c r="E2704" s="10" t="s">
        <v>2142</v>
      </c>
      <c r="F2704" s="11"/>
      <c r="G2704" s="12">
        <v>0</v>
      </c>
      <c r="H2704" s="9" t="s">
        <v>25</v>
      </c>
      <c r="I2704" s="9" t="s">
        <v>25</v>
      </c>
      <c r="J2704" s="12">
        <v>1</v>
      </c>
      <c r="K2704" s="13">
        <v>44392</v>
      </c>
      <c r="L2704" s="86">
        <f>(Tabla2[[#This Row],[release_year]]-'VARIANZA Y DES. EST'!$L$11)^2</f>
        <v>23.230495463129063</v>
      </c>
      <c r="M2704" s="12">
        <v>2019</v>
      </c>
      <c r="N2704" s="9" t="s">
        <v>76</v>
      </c>
      <c r="O2704" s="9" t="s">
        <v>10234</v>
      </c>
      <c r="P2704" s="12">
        <v>96</v>
      </c>
      <c r="Q2704" s="12">
        <v>96</v>
      </c>
      <c r="R2704" s="12">
        <v>12.709207555869609</v>
      </c>
      <c r="S2704" s="12" t="s">
        <v>28</v>
      </c>
      <c r="T2704" s="9" t="s">
        <v>57</v>
      </c>
      <c r="U2704" s="9" t="s">
        <v>57</v>
      </c>
      <c r="V2704" s="9" t="s">
        <v>57</v>
      </c>
      <c r="W2704" s="14">
        <v>1</v>
      </c>
    </row>
    <row r="2705" spans="1:23" x14ac:dyDescent="0.25">
      <c r="A2705" s="8">
        <v>475</v>
      </c>
      <c r="B2705" s="9" t="s">
        <v>10252</v>
      </c>
      <c r="C2705" s="9" t="s">
        <v>22</v>
      </c>
      <c r="D2705" s="9" t="s">
        <v>10253</v>
      </c>
      <c r="E2705" s="9" t="s">
        <v>10254</v>
      </c>
      <c r="F2705" s="9" t="s">
        <v>10255</v>
      </c>
      <c r="G2705" s="12">
        <v>10</v>
      </c>
      <c r="H2705" s="9" t="s">
        <v>25</v>
      </c>
      <c r="I2705" s="9" t="s">
        <v>10256</v>
      </c>
      <c r="J2705" s="12">
        <v>2</v>
      </c>
      <c r="K2705" s="13">
        <v>44387</v>
      </c>
      <c r="L2705" s="86">
        <f>(Tabla2[[#This Row],[release_year]]-'VARIANZA Y DES. EST'!$L$11)^2</f>
        <v>0.67207602404598188</v>
      </c>
      <c r="M2705" s="12">
        <v>2015</v>
      </c>
      <c r="N2705" s="9" t="s">
        <v>1991</v>
      </c>
      <c r="O2705" s="9" t="s">
        <v>10234</v>
      </c>
      <c r="P2705" s="12">
        <v>96</v>
      </c>
      <c r="Q2705" s="12">
        <v>96</v>
      </c>
      <c r="R2705" s="12">
        <v>12.709207555869609</v>
      </c>
      <c r="S2705" s="12" t="s">
        <v>28</v>
      </c>
      <c r="T2705" s="9" t="s">
        <v>4567</v>
      </c>
      <c r="U2705" s="9" t="s">
        <v>38</v>
      </c>
      <c r="V2705" s="9" t="s">
        <v>4567</v>
      </c>
      <c r="W2705" s="14">
        <v>2</v>
      </c>
    </row>
    <row r="2706" spans="1:23" x14ac:dyDescent="0.25">
      <c r="A2706" s="8">
        <v>569</v>
      </c>
      <c r="B2706" s="9" t="s">
        <v>10257</v>
      </c>
      <c r="C2706" s="9" t="s">
        <v>22</v>
      </c>
      <c r="D2706" s="9" t="s">
        <v>10258</v>
      </c>
      <c r="E2706" s="9" t="s">
        <v>10259</v>
      </c>
      <c r="F2706" s="9" t="s">
        <v>10260</v>
      </c>
      <c r="G2706" s="12">
        <v>7</v>
      </c>
      <c r="H2706" s="9" t="s">
        <v>25</v>
      </c>
      <c r="I2706" s="9" t="s">
        <v>25</v>
      </c>
      <c r="J2706" s="12">
        <v>1</v>
      </c>
      <c r="K2706" s="13">
        <v>44378</v>
      </c>
      <c r="L2706" s="86">
        <f>(Tabla2[[#This Row],[release_year]]-'VARIANZA Y DES. EST'!$L$11)^2</f>
        <v>448.60076910908901</v>
      </c>
      <c r="M2706" s="12">
        <v>1993</v>
      </c>
      <c r="N2706" s="9" t="s">
        <v>99</v>
      </c>
      <c r="O2706" s="9" t="s">
        <v>10234</v>
      </c>
      <c r="P2706" s="12">
        <v>96</v>
      </c>
      <c r="Q2706" s="12">
        <v>96</v>
      </c>
      <c r="R2706" s="12">
        <v>12.709207555869609</v>
      </c>
      <c r="S2706" s="12" t="s">
        <v>28</v>
      </c>
      <c r="T2706" s="9" t="s">
        <v>111</v>
      </c>
      <c r="U2706" s="9" t="s">
        <v>30</v>
      </c>
      <c r="V2706" s="9" t="s">
        <v>111</v>
      </c>
      <c r="W2706" s="14">
        <v>2</v>
      </c>
    </row>
    <row r="2707" spans="1:23" x14ac:dyDescent="0.25">
      <c r="A2707" s="8">
        <v>581</v>
      </c>
      <c r="B2707" s="9" t="s">
        <v>10261</v>
      </c>
      <c r="C2707" s="9" t="s">
        <v>22</v>
      </c>
      <c r="D2707" s="9" t="s">
        <v>10262</v>
      </c>
      <c r="E2707" s="9" t="s">
        <v>10263</v>
      </c>
      <c r="F2707" s="9" t="s">
        <v>10264</v>
      </c>
      <c r="G2707" s="12">
        <v>3</v>
      </c>
      <c r="H2707" s="12"/>
      <c r="I2707" s="9"/>
      <c r="J2707" s="12">
        <v>0</v>
      </c>
      <c r="K2707" s="13">
        <v>44378</v>
      </c>
      <c r="L2707" s="86">
        <f>(Tabla2[[#This Row],[release_year]]-'VARIANZA Y DES. EST'!$L$11)^2</f>
        <v>46.509705182670608</v>
      </c>
      <c r="M2707" s="12">
        <v>2021</v>
      </c>
      <c r="N2707" s="9" t="s">
        <v>35</v>
      </c>
      <c r="O2707" s="9" t="s">
        <v>10234</v>
      </c>
      <c r="P2707" s="12">
        <v>96</v>
      </c>
      <c r="Q2707" s="12">
        <v>96</v>
      </c>
      <c r="R2707" s="12">
        <v>12.709207555869609</v>
      </c>
      <c r="S2707" s="12" t="s">
        <v>28</v>
      </c>
      <c r="T2707" s="9" t="s">
        <v>37</v>
      </c>
      <c r="U2707" s="9" t="s">
        <v>38</v>
      </c>
      <c r="V2707" s="9" t="s">
        <v>37</v>
      </c>
      <c r="W2707" s="14">
        <v>3</v>
      </c>
    </row>
    <row r="2708" spans="1:23" x14ac:dyDescent="0.25">
      <c r="A2708" s="8">
        <v>651</v>
      </c>
      <c r="B2708" s="9" t="s">
        <v>10265</v>
      </c>
      <c r="C2708" s="9" t="s">
        <v>22</v>
      </c>
      <c r="D2708" s="9" t="s">
        <v>10266</v>
      </c>
      <c r="E2708" s="9" t="s">
        <v>10267</v>
      </c>
      <c r="F2708" s="9" t="s">
        <v>10268</v>
      </c>
      <c r="G2708" s="12">
        <v>4</v>
      </c>
      <c r="H2708" s="9" t="s">
        <v>858</v>
      </c>
      <c r="I2708" s="9" t="s">
        <v>858</v>
      </c>
      <c r="J2708" s="12">
        <v>1</v>
      </c>
      <c r="K2708" s="13">
        <v>44369</v>
      </c>
      <c r="L2708" s="86">
        <f>(Tabla2[[#This Row],[release_year]]-'VARIANZA Y DES. EST'!$L$11)^2</f>
        <v>3.3116808838167522</v>
      </c>
      <c r="M2708" s="12">
        <v>2016</v>
      </c>
      <c r="N2708" s="9" t="s">
        <v>35</v>
      </c>
      <c r="O2708" s="9" t="s">
        <v>10234</v>
      </c>
      <c r="P2708" s="12">
        <v>96</v>
      </c>
      <c r="Q2708" s="12">
        <v>96</v>
      </c>
      <c r="R2708" s="12">
        <v>12.709207555869609</v>
      </c>
      <c r="S2708" s="12" t="s">
        <v>28</v>
      </c>
      <c r="T2708" s="9" t="s">
        <v>70</v>
      </c>
      <c r="U2708" s="9" t="s">
        <v>45</v>
      </c>
      <c r="V2708" s="9" t="s">
        <v>70</v>
      </c>
      <c r="W2708" s="14">
        <v>2</v>
      </c>
    </row>
    <row r="2709" spans="1:23" x14ac:dyDescent="0.25">
      <c r="A2709" s="8">
        <v>702</v>
      </c>
      <c r="B2709" s="9" t="s">
        <v>10269</v>
      </c>
      <c r="C2709" s="9" t="s">
        <v>22</v>
      </c>
      <c r="D2709" s="9" t="s">
        <v>10270</v>
      </c>
      <c r="E2709" s="9" t="s">
        <v>10271</v>
      </c>
      <c r="F2709" s="9" t="s">
        <v>10272</v>
      </c>
      <c r="G2709" s="12">
        <v>8</v>
      </c>
      <c r="H2709" s="9" t="s">
        <v>160</v>
      </c>
      <c r="I2709" s="9" t="s">
        <v>160</v>
      </c>
      <c r="J2709" s="12">
        <v>1</v>
      </c>
      <c r="K2709" s="13">
        <v>44364</v>
      </c>
      <c r="L2709" s="86">
        <f>(Tabla2[[#This Row],[release_year]]-'VARIANZA Y DES. EST'!$L$11)^2</f>
        <v>23.230495463129063</v>
      </c>
      <c r="M2709" s="12">
        <v>2019</v>
      </c>
      <c r="N2709" s="9" t="s">
        <v>76</v>
      </c>
      <c r="O2709" s="9" t="s">
        <v>10234</v>
      </c>
      <c r="P2709" s="12">
        <v>96</v>
      </c>
      <c r="Q2709" s="12">
        <v>96</v>
      </c>
      <c r="R2709" s="12">
        <v>12.709207555869609</v>
      </c>
      <c r="S2709" s="12" t="s">
        <v>28</v>
      </c>
      <c r="T2709" s="9" t="s">
        <v>45</v>
      </c>
      <c r="U2709" s="9" t="s">
        <v>45</v>
      </c>
      <c r="V2709" s="9" t="s">
        <v>45</v>
      </c>
      <c r="W2709" s="14">
        <v>1</v>
      </c>
    </row>
    <row r="2710" spans="1:23" x14ac:dyDescent="0.25">
      <c r="A2710" s="8">
        <v>936</v>
      </c>
      <c r="B2710" s="9" t="s">
        <v>10273</v>
      </c>
      <c r="C2710" s="9" t="s">
        <v>22</v>
      </c>
      <c r="D2710" s="9" t="s">
        <v>10274</v>
      </c>
      <c r="E2710" s="9" t="s">
        <v>10275</v>
      </c>
      <c r="F2710" s="9" t="s">
        <v>10276</v>
      </c>
      <c r="G2710" s="12">
        <v>12</v>
      </c>
      <c r="H2710" s="9" t="s">
        <v>25</v>
      </c>
      <c r="I2710" s="9" t="s">
        <v>25</v>
      </c>
      <c r="J2710" s="12">
        <v>1</v>
      </c>
      <c r="K2710" s="13">
        <v>44317</v>
      </c>
      <c r="L2710" s="86">
        <f>(Tabla2[[#This Row],[release_year]]-'VARIANZA Y DES. EST'!$L$11)^2</f>
        <v>4.7532614447336705</v>
      </c>
      <c r="M2710" s="12">
        <v>2012</v>
      </c>
      <c r="N2710" s="9" t="s">
        <v>99</v>
      </c>
      <c r="O2710" s="9" t="s">
        <v>10234</v>
      </c>
      <c r="P2710" s="12">
        <v>96</v>
      </c>
      <c r="Q2710" s="12">
        <v>96</v>
      </c>
      <c r="R2710" s="12">
        <v>12.709207555869609</v>
      </c>
      <c r="S2710" s="12" t="s">
        <v>28</v>
      </c>
      <c r="T2710" s="9" t="s">
        <v>111</v>
      </c>
      <c r="U2710" s="9" t="s">
        <v>30</v>
      </c>
      <c r="V2710" s="9" t="s">
        <v>111</v>
      </c>
      <c r="W2710" s="14">
        <v>2</v>
      </c>
    </row>
    <row r="2711" spans="1:23" x14ac:dyDescent="0.25">
      <c r="A2711" s="8">
        <v>1030</v>
      </c>
      <c r="B2711" s="9" t="s">
        <v>10277</v>
      </c>
      <c r="C2711" s="9" t="s">
        <v>22</v>
      </c>
      <c r="D2711" s="9" t="s">
        <v>10278</v>
      </c>
      <c r="E2711" s="9" t="s">
        <v>10279</v>
      </c>
      <c r="F2711" s="9" t="s">
        <v>10280</v>
      </c>
      <c r="G2711" s="12">
        <v>9</v>
      </c>
      <c r="H2711" s="9" t="s">
        <v>25</v>
      </c>
      <c r="I2711" s="9" t="s">
        <v>25</v>
      </c>
      <c r="J2711" s="12">
        <v>1</v>
      </c>
      <c r="K2711" s="13">
        <v>44302</v>
      </c>
      <c r="L2711" s="86">
        <f>(Tabla2[[#This Row],[release_year]]-'VARIANZA Y DES. EST'!$L$11)^2</f>
        <v>1.3928663045044412</v>
      </c>
      <c r="M2711" s="12">
        <v>2013</v>
      </c>
      <c r="N2711" s="9" t="s">
        <v>76</v>
      </c>
      <c r="O2711" s="9" t="s">
        <v>10234</v>
      </c>
      <c r="P2711" s="12">
        <v>96</v>
      </c>
      <c r="Q2711" s="12">
        <v>96</v>
      </c>
      <c r="R2711" s="12">
        <v>12.709207555869609</v>
      </c>
      <c r="S2711" s="12" t="s">
        <v>28</v>
      </c>
      <c r="T2711" s="9" t="s">
        <v>70</v>
      </c>
      <c r="U2711" s="9" t="s">
        <v>45</v>
      </c>
      <c r="V2711" s="9" t="s">
        <v>70</v>
      </c>
      <c r="W2711" s="14">
        <v>2</v>
      </c>
    </row>
    <row r="2712" spans="1:23" x14ac:dyDescent="0.25">
      <c r="A2712" s="8">
        <v>1042</v>
      </c>
      <c r="B2712" s="9" t="s">
        <v>10281</v>
      </c>
      <c r="C2712" s="9" t="s">
        <v>22</v>
      </c>
      <c r="D2712" s="9" t="s">
        <v>10282</v>
      </c>
      <c r="E2712" s="18" t="s">
        <v>10283</v>
      </c>
      <c r="F2712" s="9" t="s">
        <v>10284</v>
      </c>
      <c r="G2712" s="12">
        <v>14</v>
      </c>
      <c r="H2712" s="9" t="s">
        <v>34</v>
      </c>
      <c r="I2712" s="9" t="s">
        <v>34</v>
      </c>
      <c r="J2712" s="12">
        <v>1</v>
      </c>
      <c r="K2712" s="13">
        <v>44301</v>
      </c>
      <c r="L2712" s="86">
        <f>(Tabla2[[#This Row],[release_year]]-'VARIANZA Y DES. EST'!$L$11)^2</f>
        <v>3.3116808838167522</v>
      </c>
      <c r="M2712" s="12">
        <v>2016</v>
      </c>
      <c r="N2712" s="9" t="s">
        <v>76</v>
      </c>
      <c r="O2712" s="9" t="s">
        <v>10234</v>
      </c>
      <c r="P2712" s="12">
        <v>96</v>
      </c>
      <c r="Q2712" s="12">
        <v>96</v>
      </c>
      <c r="R2712" s="12">
        <v>12.709207555869609</v>
      </c>
      <c r="S2712" s="12" t="s">
        <v>28</v>
      </c>
      <c r="T2712" s="9" t="s">
        <v>10285</v>
      </c>
      <c r="U2712" s="9" t="s">
        <v>38</v>
      </c>
      <c r="V2712" s="9" t="s">
        <v>10285</v>
      </c>
      <c r="W2712" s="14">
        <v>3</v>
      </c>
    </row>
    <row r="2713" spans="1:23" x14ac:dyDescent="0.25">
      <c r="A2713" s="8">
        <v>1122</v>
      </c>
      <c r="B2713" s="9" t="s">
        <v>10286</v>
      </c>
      <c r="C2713" s="9" t="s">
        <v>22</v>
      </c>
      <c r="D2713" s="9" t="s">
        <v>10287</v>
      </c>
      <c r="E2713" s="9" t="s">
        <v>10288</v>
      </c>
      <c r="F2713" s="9" t="s">
        <v>10289</v>
      </c>
      <c r="G2713" s="12">
        <v>6</v>
      </c>
      <c r="H2713" s="9" t="s">
        <v>25</v>
      </c>
      <c r="I2713" s="9" t="s">
        <v>25</v>
      </c>
      <c r="J2713" s="12">
        <v>1</v>
      </c>
      <c r="K2713" s="13">
        <v>44287</v>
      </c>
      <c r="L2713" s="86">
        <f>(Tabla2[[#This Row],[release_year]]-'VARIANZA Y DES. EST'!$L$11)^2</f>
        <v>173.71760798725521</v>
      </c>
      <c r="M2713" s="12">
        <v>2001</v>
      </c>
      <c r="N2713" s="9" t="s">
        <v>43</v>
      </c>
      <c r="O2713" s="9" t="s">
        <v>10234</v>
      </c>
      <c r="P2713" s="12">
        <v>96</v>
      </c>
      <c r="Q2713" s="12">
        <v>96</v>
      </c>
      <c r="R2713" s="12">
        <v>12.709207555869609</v>
      </c>
      <c r="S2713" s="12" t="s">
        <v>28</v>
      </c>
      <c r="T2713" s="9" t="s">
        <v>3577</v>
      </c>
      <c r="U2713" s="9" t="s">
        <v>95</v>
      </c>
      <c r="V2713" s="9" t="s">
        <v>3577</v>
      </c>
      <c r="W2713" s="14">
        <v>2</v>
      </c>
    </row>
    <row r="2714" spans="1:23" x14ac:dyDescent="0.25">
      <c r="A2714" s="8">
        <v>1138</v>
      </c>
      <c r="B2714" s="9" t="s">
        <v>10290</v>
      </c>
      <c r="C2714" s="9" t="s">
        <v>22</v>
      </c>
      <c r="D2714" s="9" t="s">
        <v>10291</v>
      </c>
      <c r="E2714" s="9" t="s">
        <v>10292</v>
      </c>
      <c r="F2714" s="9" t="s">
        <v>10293</v>
      </c>
      <c r="G2714" s="12">
        <v>6</v>
      </c>
      <c r="H2714" s="9" t="s">
        <v>116</v>
      </c>
      <c r="I2714" s="9" t="s">
        <v>10294</v>
      </c>
      <c r="J2714" s="12">
        <v>2</v>
      </c>
      <c r="K2714" s="13">
        <v>44287</v>
      </c>
      <c r="L2714" s="86">
        <f>(Tabla2[[#This Row],[release_year]]-'VARIANZA Y DES. EST'!$L$11)^2</f>
        <v>23.230495463129063</v>
      </c>
      <c r="M2714" s="12">
        <v>2019</v>
      </c>
      <c r="N2714" s="9" t="s">
        <v>82</v>
      </c>
      <c r="O2714" s="9" t="s">
        <v>10234</v>
      </c>
      <c r="P2714" s="12">
        <v>96</v>
      </c>
      <c r="Q2714" s="12">
        <v>96</v>
      </c>
      <c r="R2714" s="12">
        <v>12.709207555869609</v>
      </c>
      <c r="S2714" s="12" t="s">
        <v>28</v>
      </c>
      <c r="T2714" s="9" t="s">
        <v>10295</v>
      </c>
      <c r="U2714" s="9" t="s">
        <v>38</v>
      </c>
      <c r="V2714" s="9" t="s">
        <v>10295</v>
      </c>
      <c r="W2714" s="14">
        <v>3</v>
      </c>
    </row>
    <row r="2715" spans="1:23" x14ac:dyDescent="0.25">
      <c r="A2715" s="8">
        <v>1250</v>
      </c>
      <c r="B2715" s="9" t="s">
        <v>10296</v>
      </c>
      <c r="C2715" s="9" t="s">
        <v>22</v>
      </c>
      <c r="D2715" s="9" t="s">
        <v>10297</v>
      </c>
      <c r="E2715" s="9" t="s">
        <v>10298</v>
      </c>
      <c r="F2715" s="18" t="s">
        <v>6086</v>
      </c>
      <c r="G2715" s="12">
        <v>1</v>
      </c>
      <c r="H2715" s="12"/>
      <c r="I2715" s="9"/>
      <c r="J2715" s="12">
        <v>0</v>
      </c>
      <c r="K2715" s="13">
        <v>44256</v>
      </c>
      <c r="L2715" s="86">
        <f>(Tabla2[[#This Row],[release_year]]-'VARIANZA Y DES. EST'!$L$11)^2</f>
        <v>46.509705182670608</v>
      </c>
      <c r="M2715" s="12">
        <v>2021</v>
      </c>
      <c r="N2715" s="9" t="s">
        <v>76</v>
      </c>
      <c r="O2715" s="9" t="s">
        <v>10234</v>
      </c>
      <c r="P2715" s="12">
        <v>96</v>
      </c>
      <c r="Q2715" s="12">
        <v>96</v>
      </c>
      <c r="R2715" s="12">
        <v>12.709207555869609</v>
      </c>
      <c r="S2715" s="12" t="s">
        <v>28</v>
      </c>
      <c r="T2715" s="9" t="s">
        <v>477</v>
      </c>
      <c r="U2715" s="9" t="s">
        <v>477</v>
      </c>
      <c r="V2715" s="9" t="s">
        <v>477</v>
      </c>
      <c r="W2715" s="14">
        <v>1</v>
      </c>
    </row>
    <row r="2716" spans="1:23" x14ac:dyDescent="0.25">
      <c r="A2716" s="8">
        <v>1411</v>
      </c>
      <c r="B2716" s="9" t="s">
        <v>10299</v>
      </c>
      <c r="C2716" s="9" t="s">
        <v>22</v>
      </c>
      <c r="D2716" s="9" t="s">
        <v>10300</v>
      </c>
      <c r="E2716" s="9" t="s">
        <v>10301</v>
      </c>
      <c r="F2716" s="9" t="s">
        <v>10302</v>
      </c>
      <c r="G2716" s="12">
        <v>8</v>
      </c>
      <c r="H2716" s="9" t="s">
        <v>518</v>
      </c>
      <c r="I2716" s="9" t="s">
        <v>518</v>
      </c>
      <c r="J2716" s="12">
        <v>1</v>
      </c>
      <c r="K2716" s="13">
        <v>44211</v>
      </c>
      <c r="L2716" s="86">
        <f>(Tabla2[[#This Row],[release_year]]-'VARIANZA Y DES. EST'!$L$11)^2</f>
        <v>46.509705182670608</v>
      </c>
      <c r="M2716" s="12">
        <v>2021</v>
      </c>
      <c r="N2716" s="9" t="s">
        <v>76</v>
      </c>
      <c r="O2716" s="9" t="s">
        <v>10234</v>
      </c>
      <c r="P2716" s="12">
        <v>96</v>
      </c>
      <c r="Q2716" s="12">
        <v>96</v>
      </c>
      <c r="R2716" s="12">
        <v>12.709207555869609</v>
      </c>
      <c r="S2716" s="12" t="s">
        <v>28</v>
      </c>
      <c r="T2716" s="9" t="s">
        <v>70</v>
      </c>
      <c r="U2716" s="9" t="s">
        <v>45</v>
      </c>
      <c r="V2716" s="9" t="s">
        <v>70</v>
      </c>
      <c r="W2716" s="14">
        <v>2</v>
      </c>
    </row>
    <row r="2717" spans="1:23" x14ac:dyDescent="0.25">
      <c r="A2717" s="8">
        <v>1454</v>
      </c>
      <c r="B2717" s="9" t="s">
        <v>10303</v>
      </c>
      <c r="C2717" s="9" t="s">
        <v>22</v>
      </c>
      <c r="D2717" s="9" t="s">
        <v>10304</v>
      </c>
      <c r="E2717" s="9" t="s">
        <v>8351</v>
      </c>
      <c r="F2717" s="9" t="s">
        <v>10305</v>
      </c>
      <c r="G2717" s="12">
        <v>11</v>
      </c>
      <c r="H2717" s="9" t="s">
        <v>25</v>
      </c>
      <c r="I2717" s="9" t="s">
        <v>25</v>
      </c>
      <c r="J2717" s="12">
        <v>1</v>
      </c>
      <c r="K2717" s="13">
        <v>44197</v>
      </c>
      <c r="L2717" s="86">
        <f>(Tabla2[[#This Row],[release_year]]-'VARIANZA Y DES. EST'!$L$11)^2</f>
        <v>295.1591885481721</v>
      </c>
      <c r="M2717" s="12">
        <v>1997</v>
      </c>
      <c r="N2717" s="9" t="s">
        <v>99</v>
      </c>
      <c r="O2717" s="9" t="s">
        <v>10234</v>
      </c>
      <c r="P2717" s="12">
        <v>96</v>
      </c>
      <c r="Q2717" s="12">
        <v>96</v>
      </c>
      <c r="R2717" s="12">
        <v>12.709207555869609</v>
      </c>
      <c r="S2717" s="12" t="s">
        <v>28</v>
      </c>
      <c r="T2717" s="9" t="s">
        <v>111</v>
      </c>
      <c r="U2717" s="9" t="s">
        <v>30</v>
      </c>
      <c r="V2717" s="9" t="s">
        <v>111</v>
      </c>
      <c r="W2717" s="14">
        <v>2</v>
      </c>
    </row>
    <row r="2718" spans="1:23" x14ac:dyDescent="0.25">
      <c r="A2718" s="8">
        <v>1455</v>
      </c>
      <c r="B2718" s="9" t="s">
        <v>10306</v>
      </c>
      <c r="C2718" s="9" t="s">
        <v>22</v>
      </c>
      <c r="D2718" s="9" t="s">
        <v>10307</v>
      </c>
      <c r="E2718" s="9" t="s">
        <v>10308</v>
      </c>
      <c r="F2718" s="9" t="s">
        <v>10309</v>
      </c>
      <c r="G2718" s="12">
        <v>9</v>
      </c>
      <c r="H2718" s="9" t="s">
        <v>25</v>
      </c>
      <c r="I2718" s="9" t="s">
        <v>25</v>
      </c>
      <c r="J2718" s="12">
        <v>1</v>
      </c>
      <c r="K2718" s="13">
        <v>44197</v>
      </c>
      <c r="L2718" s="86">
        <f>(Tabla2[[#This Row],[release_year]]-'VARIANZA Y DES. EST'!$L$11)^2</f>
        <v>26.834446865421359</v>
      </c>
      <c r="M2718" s="12">
        <v>2009</v>
      </c>
      <c r="N2718" s="9" t="s">
        <v>43</v>
      </c>
      <c r="O2718" s="9" t="s">
        <v>10234</v>
      </c>
      <c r="P2718" s="12">
        <v>96</v>
      </c>
      <c r="Q2718" s="12">
        <v>96</v>
      </c>
      <c r="R2718" s="12">
        <v>12.709207555869609</v>
      </c>
      <c r="S2718" s="12" t="s">
        <v>28</v>
      </c>
      <c r="T2718" s="9" t="s">
        <v>57</v>
      </c>
      <c r="U2718" s="9" t="s">
        <v>57</v>
      </c>
      <c r="V2718" s="9" t="s">
        <v>57</v>
      </c>
      <c r="W2718" s="14">
        <v>1</v>
      </c>
    </row>
    <row r="2719" spans="1:23" x14ac:dyDescent="0.25">
      <c r="A2719" s="8">
        <v>1459</v>
      </c>
      <c r="B2719" s="9" t="s">
        <v>10310</v>
      </c>
      <c r="C2719" s="9" t="s">
        <v>22</v>
      </c>
      <c r="D2719" s="9" t="s">
        <v>10311</v>
      </c>
      <c r="E2719" s="9" t="s">
        <v>10312</v>
      </c>
      <c r="F2719" s="9" t="s">
        <v>10313</v>
      </c>
      <c r="G2719" s="12">
        <v>10</v>
      </c>
      <c r="H2719" s="9" t="s">
        <v>126</v>
      </c>
      <c r="I2719" s="9" t="s">
        <v>126</v>
      </c>
      <c r="J2719" s="12">
        <v>1</v>
      </c>
      <c r="K2719" s="13">
        <v>44197</v>
      </c>
      <c r="L2719" s="86">
        <f>(Tabla2[[#This Row],[release_year]]-'VARIANZA Y DES. EST'!$L$11)^2</f>
        <v>7.9512857435875226</v>
      </c>
      <c r="M2719" s="12">
        <v>2017</v>
      </c>
      <c r="N2719" s="9" t="s">
        <v>1991</v>
      </c>
      <c r="O2719" s="9" t="s">
        <v>10234</v>
      </c>
      <c r="P2719" s="12">
        <v>96</v>
      </c>
      <c r="Q2719" s="12">
        <v>96</v>
      </c>
      <c r="R2719" s="12">
        <v>12.709207555869609</v>
      </c>
      <c r="S2719" s="12" t="s">
        <v>28</v>
      </c>
      <c r="T2719" s="9" t="s">
        <v>38</v>
      </c>
      <c r="U2719" s="9" t="s">
        <v>38</v>
      </c>
      <c r="V2719" s="9" t="s">
        <v>38</v>
      </c>
      <c r="W2719" s="14">
        <v>1</v>
      </c>
    </row>
    <row r="2720" spans="1:23" x14ac:dyDescent="0.25">
      <c r="A2720" s="8">
        <v>1512</v>
      </c>
      <c r="B2720" s="9" t="s">
        <v>10314</v>
      </c>
      <c r="C2720" s="9" t="s">
        <v>22</v>
      </c>
      <c r="D2720" s="9" t="s">
        <v>10315</v>
      </c>
      <c r="E2720" s="9" t="s">
        <v>10316</v>
      </c>
      <c r="F2720" s="9" t="s">
        <v>10317</v>
      </c>
      <c r="G2720" s="12">
        <v>12</v>
      </c>
      <c r="H2720" s="9" t="s">
        <v>116</v>
      </c>
      <c r="I2720" s="9" t="s">
        <v>116</v>
      </c>
      <c r="J2720" s="12">
        <v>1</v>
      </c>
      <c r="K2720" s="16">
        <v>44185</v>
      </c>
      <c r="L2720" s="86">
        <f>(Tabla2[[#This Row],[release_year]]-'VARIANZA Y DES. EST'!$L$11)^2</f>
        <v>23.230495463129063</v>
      </c>
      <c r="M2720" s="12">
        <v>2019</v>
      </c>
      <c r="N2720" s="9" t="s">
        <v>35</v>
      </c>
      <c r="O2720" s="9" t="s">
        <v>10234</v>
      </c>
      <c r="P2720" s="12">
        <v>96</v>
      </c>
      <c r="Q2720" s="12">
        <v>96</v>
      </c>
      <c r="R2720" s="12">
        <v>12.709207555869609</v>
      </c>
      <c r="S2720" s="12" t="s">
        <v>28</v>
      </c>
      <c r="T2720" s="9" t="s">
        <v>859</v>
      </c>
      <c r="U2720" s="9" t="s">
        <v>95</v>
      </c>
      <c r="V2720" s="9" t="s">
        <v>859</v>
      </c>
      <c r="W2720" s="14">
        <v>2</v>
      </c>
    </row>
    <row r="2721" spans="1:23" x14ac:dyDescent="0.25">
      <c r="A2721" s="8">
        <v>1600</v>
      </c>
      <c r="B2721" s="9" t="s">
        <v>10318</v>
      </c>
      <c r="C2721" s="9" t="s">
        <v>22</v>
      </c>
      <c r="D2721" s="9" t="s">
        <v>10319</v>
      </c>
      <c r="E2721" s="9" t="s">
        <v>10320</v>
      </c>
      <c r="F2721" s="9" t="s">
        <v>10321</v>
      </c>
      <c r="G2721" s="12">
        <v>7</v>
      </c>
      <c r="H2721" s="9" t="s">
        <v>231</v>
      </c>
      <c r="I2721" s="9" t="s">
        <v>3005</v>
      </c>
      <c r="J2721" s="12">
        <v>2</v>
      </c>
      <c r="K2721" s="13">
        <v>44168</v>
      </c>
      <c r="L2721" s="86">
        <f>(Tabla2[[#This Row],[release_year]]-'VARIANZA Y DES. EST'!$L$11)^2</f>
        <v>14.590890603358293</v>
      </c>
      <c r="M2721" s="12">
        <v>2018</v>
      </c>
      <c r="N2721" s="9" t="s">
        <v>76</v>
      </c>
      <c r="O2721" s="9" t="s">
        <v>10234</v>
      </c>
      <c r="P2721" s="12">
        <v>96</v>
      </c>
      <c r="Q2721" s="12">
        <v>96</v>
      </c>
      <c r="R2721" s="12">
        <v>12.709207555869609</v>
      </c>
      <c r="S2721" s="12" t="s">
        <v>28</v>
      </c>
      <c r="T2721" s="9" t="s">
        <v>2492</v>
      </c>
      <c r="U2721" s="9" t="s">
        <v>95</v>
      </c>
      <c r="V2721" s="9" t="s">
        <v>2492</v>
      </c>
      <c r="W2721" s="14">
        <v>3</v>
      </c>
    </row>
    <row r="2722" spans="1:23" x14ac:dyDescent="0.25">
      <c r="A2722" s="8">
        <v>1737</v>
      </c>
      <c r="B2722" s="9" t="s">
        <v>10322</v>
      </c>
      <c r="C2722" s="9" t="s">
        <v>22</v>
      </c>
      <c r="D2722" s="9" t="s">
        <v>10323</v>
      </c>
      <c r="E2722" s="9" t="s">
        <v>10324</v>
      </c>
      <c r="F2722" s="9" t="s">
        <v>10325</v>
      </c>
      <c r="G2722" s="12">
        <v>12</v>
      </c>
      <c r="H2722" s="9" t="s">
        <v>25</v>
      </c>
      <c r="I2722" s="9" t="s">
        <v>25</v>
      </c>
      <c r="J2722" s="12">
        <v>1</v>
      </c>
      <c r="K2722" s="13">
        <v>44140</v>
      </c>
      <c r="L2722" s="86">
        <f>(Tabla2[[#This Row],[release_year]]-'VARIANZA Y DES. EST'!$L$11)^2</f>
        <v>33.870100322899837</v>
      </c>
      <c r="M2722" s="12">
        <v>2020</v>
      </c>
      <c r="N2722" s="9" t="s">
        <v>55</v>
      </c>
      <c r="O2722" s="9" t="s">
        <v>10234</v>
      </c>
      <c r="P2722" s="12">
        <v>96</v>
      </c>
      <c r="Q2722" s="12">
        <v>96</v>
      </c>
      <c r="R2722" s="12">
        <v>12.709207555869609</v>
      </c>
      <c r="S2722" s="12" t="s">
        <v>28</v>
      </c>
      <c r="T2722" s="9" t="s">
        <v>6817</v>
      </c>
      <c r="U2722" s="9" t="s">
        <v>30</v>
      </c>
      <c r="V2722" s="9" t="s">
        <v>6817</v>
      </c>
      <c r="W2722" s="14">
        <v>3</v>
      </c>
    </row>
    <row r="2723" spans="1:23" x14ac:dyDescent="0.25">
      <c r="A2723" s="8">
        <v>1745</v>
      </c>
      <c r="B2723" s="9" t="s">
        <v>10326</v>
      </c>
      <c r="C2723" s="9" t="s">
        <v>22</v>
      </c>
      <c r="D2723" s="9" t="s">
        <v>10327</v>
      </c>
      <c r="E2723" s="10" t="s">
        <v>10328</v>
      </c>
      <c r="F2723" s="11"/>
      <c r="G2723" s="12">
        <v>0</v>
      </c>
      <c r="H2723" s="12"/>
      <c r="I2723" s="9"/>
      <c r="J2723" s="12">
        <v>0</v>
      </c>
      <c r="K2723" s="13">
        <v>44138</v>
      </c>
      <c r="L2723" s="86">
        <f>(Tabla2[[#This Row],[release_year]]-'VARIANZA Y DES. EST'!$L$11)^2</f>
        <v>3.3116808838167522</v>
      </c>
      <c r="M2723" s="12">
        <v>2016</v>
      </c>
      <c r="N2723" s="9" t="s">
        <v>82</v>
      </c>
      <c r="O2723" s="9" t="s">
        <v>10234</v>
      </c>
      <c r="P2723" s="12">
        <v>96</v>
      </c>
      <c r="Q2723" s="12">
        <v>96</v>
      </c>
      <c r="R2723" s="12">
        <v>12.709207555869609</v>
      </c>
      <c r="S2723" s="12" t="s">
        <v>28</v>
      </c>
      <c r="T2723" s="9" t="s">
        <v>105</v>
      </c>
      <c r="U2723" s="9" t="s">
        <v>57</v>
      </c>
      <c r="V2723" s="9" t="s">
        <v>105</v>
      </c>
      <c r="W2723" s="14">
        <v>2</v>
      </c>
    </row>
    <row r="2724" spans="1:23" x14ac:dyDescent="0.25">
      <c r="A2724" s="8">
        <v>1821</v>
      </c>
      <c r="B2724" s="9" t="s">
        <v>10329</v>
      </c>
      <c r="C2724" s="9" t="s">
        <v>22</v>
      </c>
      <c r="D2724" s="9" t="s">
        <v>10330</v>
      </c>
      <c r="E2724" s="9" t="s">
        <v>9236</v>
      </c>
      <c r="F2724" s="9" t="s">
        <v>10331</v>
      </c>
      <c r="G2724" s="12">
        <v>2</v>
      </c>
      <c r="H2724" s="9" t="s">
        <v>92</v>
      </c>
      <c r="I2724" s="9" t="s">
        <v>10332</v>
      </c>
      <c r="J2724" s="12">
        <v>5</v>
      </c>
      <c r="K2724" s="16">
        <v>44123</v>
      </c>
      <c r="L2724" s="86">
        <f>(Tabla2[[#This Row],[release_year]]-'VARIANZA Y DES. EST'!$L$11)^2</f>
        <v>3.2471164275211517E-2</v>
      </c>
      <c r="M2724" s="12">
        <v>2014</v>
      </c>
      <c r="N2724" s="9" t="s">
        <v>35</v>
      </c>
      <c r="O2724" s="9" t="s">
        <v>10234</v>
      </c>
      <c r="P2724" s="12">
        <v>96</v>
      </c>
      <c r="Q2724" s="12">
        <v>96</v>
      </c>
      <c r="R2724" s="12">
        <v>12.709207555869609</v>
      </c>
      <c r="S2724" s="12" t="s">
        <v>28</v>
      </c>
      <c r="T2724" s="9" t="s">
        <v>105</v>
      </c>
      <c r="U2724" s="9" t="s">
        <v>57</v>
      </c>
      <c r="V2724" s="9" t="s">
        <v>105</v>
      </c>
      <c r="W2724" s="14">
        <v>2</v>
      </c>
    </row>
    <row r="2725" spans="1:23" x14ac:dyDescent="0.25">
      <c r="A2725" s="8">
        <v>1882</v>
      </c>
      <c r="B2725" s="9" t="s">
        <v>10333</v>
      </c>
      <c r="C2725" s="9" t="s">
        <v>22</v>
      </c>
      <c r="D2725" s="9" t="s">
        <v>10334</v>
      </c>
      <c r="E2725" s="9" t="s">
        <v>10335</v>
      </c>
      <c r="F2725" s="9" t="s">
        <v>10336</v>
      </c>
      <c r="G2725" s="12">
        <v>10</v>
      </c>
      <c r="H2725" s="9" t="s">
        <v>25</v>
      </c>
      <c r="I2725" s="9" t="s">
        <v>25</v>
      </c>
      <c r="J2725" s="12">
        <v>1</v>
      </c>
      <c r="K2725" s="13">
        <v>44110</v>
      </c>
      <c r="L2725" s="86">
        <f>(Tabla2[[#This Row],[release_year]]-'VARIANZA Y DES. EST'!$L$11)^2</f>
        <v>33.870100322899837</v>
      </c>
      <c r="M2725" s="12">
        <v>2020</v>
      </c>
      <c r="N2725" s="9" t="s">
        <v>1991</v>
      </c>
      <c r="O2725" s="9" t="s">
        <v>10234</v>
      </c>
      <c r="P2725" s="12">
        <v>96</v>
      </c>
      <c r="Q2725" s="12">
        <v>96</v>
      </c>
      <c r="R2725" s="12">
        <v>12.709207555869609</v>
      </c>
      <c r="S2725" s="12" t="s">
        <v>28</v>
      </c>
      <c r="T2725" s="9" t="s">
        <v>95</v>
      </c>
      <c r="U2725" s="9" t="s">
        <v>95</v>
      </c>
      <c r="V2725" s="9" t="s">
        <v>95</v>
      </c>
      <c r="W2725" s="14">
        <v>1</v>
      </c>
    </row>
    <row r="2726" spans="1:23" x14ac:dyDescent="0.25">
      <c r="A2726" s="8">
        <v>1985</v>
      </c>
      <c r="B2726" s="9" t="s">
        <v>10337</v>
      </c>
      <c r="C2726" s="9" t="s">
        <v>22</v>
      </c>
      <c r="D2726" s="9" t="s">
        <v>10338</v>
      </c>
      <c r="E2726" s="9" t="s">
        <v>10339</v>
      </c>
      <c r="F2726" s="9" t="s">
        <v>10340</v>
      </c>
      <c r="G2726" s="12">
        <v>1</v>
      </c>
      <c r="H2726" s="9" t="s">
        <v>231</v>
      </c>
      <c r="I2726" s="9" t="s">
        <v>231</v>
      </c>
      <c r="J2726" s="12">
        <v>1</v>
      </c>
      <c r="K2726" s="13">
        <v>44091</v>
      </c>
      <c r="L2726" s="86">
        <f>(Tabla2[[#This Row],[release_year]]-'VARIANZA Y DES. EST'!$L$11)^2</f>
        <v>33.870100322899837</v>
      </c>
      <c r="M2726" s="12">
        <v>2020</v>
      </c>
      <c r="N2726" s="9" t="s">
        <v>76</v>
      </c>
      <c r="O2726" s="9" t="s">
        <v>10234</v>
      </c>
      <c r="P2726" s="12">
        <v>96</v>
      </c>
      <c r="Q2726" s="12">
        <v>96</v>
      </c>
      <c r="R2726" s="12">
        <v>12.709207555869609</v>
      </c>
      <c r="S2726" s="12" t="s">
        <v>28</v>
      </c>
      <c r="T2726" s="9" t="s">
        <v>756</v>
      </c>
      <c r="U2726" s="9" t="s">
        <v>57</v>
      </c>
      <c r="V2726" s="9" t="s">
        <v>756</v>
      </c>
      <c r="W2726" s="14">
        <v>3</v>
      </c>
    </row>
    <row r="2727" spans="1:23" x14ac:dyDescent="0.25">
      <c r="A2727" s="8">
        <v>2020</v>
      </c>
      <c r="B2727" s="9" t="s">
        <v>10341</v>
      </c>
      <c r="C2727" s="9" t="s">
        <v>22</v>
      </c>
      <c r="D2727" s="9" t="s">
        <v>10342</v>
      </c>
      <c r="E2727" s="9" t="s">
        <v>10343</v>
      </c>
      <c r="F2727" s="9" t="s">
        <v>10344</v>
      </c>
      <c r="G2727" s="12">
        <v>6</v>
      </c>
      <c r="H2727" s="9" t="s">
        <v>518</v>
      </c>
      <c r="I2727" s="9" t="s">
        <v>518</v>
      </c>
      <c r="J2727" s="12">
        <v>1</v>
      </c>
      <c r="K2727" s="13">
        <v>44084</v>
      </c>
      <c r="L2727" s="86">
        <f>(Tabla2[[#This Row],[release_year]]-'VARIANZA Y DES. EST'!$L$11)^2</f>
        <v>14.590890603358293</v>
      </c>
      <c r="M2727" s="12">
        <v>2018</v>
      </c>
      <c r="N2727" s="9" t="s">
        <v>82</v>
      </c>
      <c r="O2727" s="9" t="s">
        <v>10234</v>
      </c>
      <c r="P2727" s="12">
        <v>96</v>
      </c>
      <c r="Q2727" s="12">
        <v>96</v>
      </c>
      <c r="R2727" s="12">
        <v>12.709207555869609</v>
      </c>
      <c r="S2727" s="12" t="s">
        <v>28</v>
      </c>
      <c r="T2727" s="9" t="s">
        <v>2492</v>
      </c>
      <c r="U2727" s="9" t="s">
        <v>95</v>
      </c>
      <c r="V2727" s="9" t="s">
        <v>2492</v>
      </c>
      <c r="W2727" s="14">
        <v>3</v>
      </c>
    </row>
    <row r="2728" spans="1:23" x14ac:dyDescent="0.25">
      <c r="A2728" s="8">
        <v>2032</v>
      </c>
      <c r="B2728" s="9" t="s">
        <v>10345</v>
      </c>
      <c r="C2728" s="9" t="s">
        <v>22</v>
      </c>
      <c r="D2728" s="9" t="s">
        <v>10346</v>
      </c>
      <c r="E2728" s="9" t="s">
        <v>10347</v>
      </c>
      <c r="F2728" s="9" t="s">
        <v>10348</v>
      </c>
      <c r="G2728" s="12">
        <v>9</v>
      </c>
      <c r="H2728" s="9" t="s">
        <v>231</v>
      </c>
      <c r="I2728" s="9" t="s">
        <v>231</v>
      </c>
      <c r="J2728" s="12">
        <v>1</v>
      </c>
      <c r="K2728" s="13">
        <v>44083</v>
      </c>
      <c r="L2728" s="86">
        <f>(Tabla2[[#This Row],[release_year]]-'VARIANZA Y DES. EST'!$L$11)^2</f>
        <v>33.870100322899837</v>
      </c>
      <c r="M2728" s="12">
        <v>2020</v>
      </c>
      <c r="N2728" s="9" t="s">
        <v>76</v>
      </c>
      <c r="O2728" s="9" t="s">
        <v>10234</v>
      </c>
      <c r="P2728" s="12">
        <v>96</v>
      </c>
      <c r="Q2728" s="12">
        <v>96</v>
      </c>
      <c r="R2728" s="12">
        <v>12.709207555869609</v>
      </c>
      <c r="S2728" s="12" t="s">
        <v>28</v>
      </c>
      <c r="T2728" s="9" t="s">
        <v>70</v>
      </c>
      <c r="U2728" s="9" t="s">
        <v>45</v>
      </c>
      <c r="V2728" s="9" t="s">
        <v>70</v>
      </c>
      <c r="W2728" s="14">
        <v>2</v>
      </c>
    </row>
    <row r="2729" spans="1:23" x14ac:dyDescent="0.25">
      <c r="A2729" s="8">
        <v>2060</v>
      </c>
      <c r="B2729" s="9" t="s">
        <v>10349</v>
      </c>
      <c r="C2729" s="9" t="s">
        <v>22</v>
      </c>
      <c r="D2729" s="9" t="s">
        <v>10350</v>
      </c>
      <c r="E2729" s="9" t="s">
        <v>10351</v>
      </c>
      <c r="F2729" s="9" t="s">
        <v>10352</v>
      </c>
      <c r="G2729" s="12">
        <v>4</v>
      </c>
      <c r="H2729" s="9" t="s">
        <v>3799</v>
      </c>
      <c r="I2729" s="9" t="s">
        <v>10353</v>
      </c>
      <c r="J2729" s="12">
        <v>3</v>
      </c>
      <c r="K2729" s="13">
        <v>44075</v>
      </c>
      <c r="L2729" s="86">
        <f>(Tabla2[[#This Row],[release_year]]-'VARIANZA Y DES. EST'!$L$11)^2</f>
        <v>14.590890603358293</v>
      </c>
      <c r="M2729" s="12">
        <v>2018</v>
      </c>
      <c r="N2729" s="9" t="s">
        <v>43</v>
      </c>
      <c r="O2729" s="9" t="s">
        <v>10234</v>
      </c>
      <c r="P2729" s="12">
        <v>96</v>
      </c>
      <c r="Q2729" s="12">
        <v>96</v>
      </c>
      <c r="R2729" s="12">
        <v>12.709207555869609</v>
      </c>
      <c r="S2729" s="12" t="s">
        <v>28</v>
      </c>
      <c r="T2729" s="9" t="s">
        <v>10354</v>
      </c>
      <c r="U2729" s="9" t="s">
        <v>38</v>
      </c>
      <c r="V2729" s="9" t="s">
        <v>10354</v>
      </c>
      <c r="W2729" s="14">
        <v>3</v>
      </c>
    </row>
    <row r="2730" spans="1:23" x14ac:dyDescent="0.25">
      <c r="A2730" s="8">
        <v>2258</v>
      </c>
      <c r="B2730" s="9" t="s">
        <v>10355</v>
      </c>
      <c r="C2730" s="9" t="s">
        <v>22</v>
      </c>
      <c r="D2730" s="9" t="s">
        <v>10356</v>
      </c>
      <c r="E2730" s="9" t="s">
        <v>10357</v>
      </c>
      <c r="F2730" s="9" t="s">
        <v>10358</v>
      </c>
      <c r="G2730" s="12">
        <v>1</v>
      </c>
      <c r="H2730" s="9" t="s">
        <v>25</v>
      </c>
      <c r="I2730" s="9" t="s">
        <v>25</v>
      </c>
      <c r="J2730" s="12">
        <v>1</v>
      </c>
      <c r="K2730" s="13">
        <v>44020</v>
      </c>
      <c r="L2730" s="86">
        <f>(Tabla2[[#This Row],[release_year]]-'VARIANZA Y DES. EST'!$L$11)^2</f>
        <v>33.870100322899837</v>
      </c>
      <c r="M2730" s="12">
        <v>2020</v>
      </c>
      <c r="N2730" s="9" t="s">
        <v>35</v>
      </c>
      <c r="O2730" s="9" t="s">
        <v>10234</v>
      </c>
      <c r="P2730" s="12">
        <v>96</v>
      </c>
      <c r="Q2730" s="12">
        <v>96</v>
      </c>
      <c r="R2730" s="12">
        <v>12.709207555869609</v>
      </c>
      <c r="S2730" s="12" t="s">
        <v>28</v>
      </c>
      <c r="T2730" s="9" t="s">
        <v>137</v>
      </c>
      <c r="U2730" s="9" t="s">
        <v>57</v>
      </c>
      <c r="V2730" s="9" t="s">
        <v>137</v>
      </c>
      <c r="W2730" s="14">
        <v>2</v>
      </c>
    </row>
    <row r="2731" spans="1:23" x14ac:dyDescent="0.25">
      <c r="A2731" s="8">
        <v>2292</v>
      </c>
      <c r="B2731" s="9" t="s">
        <v>10359</v>
      </c>
      <c r="C2731" s="9" t="s">
        <v>22</v>
      </c>
      <c r="D2731" s="9" t="s">
        <v>10360</v>
      </c>
      <c r="E2731" s="18" t="s">
        <v>10361</v>
      </c>
      <c r="F2731" s="18" t="s">
        <v>10362</v>
      </c>
      <c r="G2731" s="12">
        <v>9</v>
      </c>
      <c r="H2731" s="9" t="s">
        <v>518</v>
      </c>
      <c r="I2731" s="9" t="s">
        <v>518</v>
      </c>
      <c r="J2731" s="12">
        <v>1</v>
      </c>
      <c r="K2731" s="13">
        <v>44017</v>
      </c>
      <c r="L2731" s="86">
        <f>(Tabla2[[#This Row],[release_year]]-'VARIANZA Y DES. EST'!$L$11)^2</f>
        <v>1.3928663045044412</v>
      </c>
      <c r="M2731" s="12">
        <v>2013</v>
      </c>
      <c r="N2731" s="9" t="s">
        <v>35</v>
      </c>
      <c r="O2731" s="9" t="s">
        <v>10234</v>
      </c>
      <c r="P2731" s="12">
        <v>96</v>
      </c>
      <c r="Q2731" s="12">
        <v>96</v>
      </c>
      <c r="R2731" s="12">
        <v>12.709207555869609</v>
      </c>
      <c r="S2731" s="12" t="s">
        <v>28</v>
      </c>
      <c r="T2731" s="9" t="s">
        <v>859</v>
      </c>
      <c r="U2731" s="9" t="s">
        <v>95</v>
      </c>
      <c r="V2731" s="9" t="s">
        <v>859</v>
      </c>
      <c r="W2731" s="14">
        <v>2</v>
      </c>
    </row>
    <row r="2732" spans="1:23" x14ac:dyDescent="0.25">
      <c r="A2732" s="8">
        <v>2317</v>
      </c>
      <c r="B2732" s="9" t="s">
        <v>10363</v>
      </c>
      <c r="C2732" s="9" t="s">
        <v>22</v>
      </c>
      <c r="D2732" s="9" t="s">
        <v>10364</v>
      </c>
      <c r="E2732" s="10" t="s">
        <v>10365</v>
      </c>
      <c r="F2732" s="11"/>
      <c r="G2732" s="12">
        <v>0</v>
      </c>
      <c r="H2732" s="9" t="s">
        <v>390</v>
      </c>
      <c r="I2732" s="9" t="s">
        <v>10366</v>
      </c>
      <c r="J2732" s="12">
        <v>4</v>
      </c>
      <c r="K2732" s="13">
        <v>44013</v>
      </c>
      <c r="L2732" s="86">
        <f>(Tabla2[[#This Row],[release_year]]-'VARIANZA Y DES. EST'!$L$11)^2</f>
        <v>23.230495463129063</v>
      </c>
      <c r="M2732" s="12">
        <v>2019</v>
      </c>
      <c r="N2732" s="9" t="s">
        <v>35</v>
      </c>
      <c r="O2732" s="9" t="s">
        <v>10234</v>
      </c>
      <c r="P2732" s="12">
        <v>96</v>
      </c>
      <c r="Q2732" s="12">
        <v>96</v>
      </c>
      <c r="R2732" s="12">
        <v>12.709207555869609</v>
      </c>
      <c r="S2732" s="12" t="s">
        <v>28</v>
      </c>
      <c r="T2732" s="9" t="s">
        <v>105</v>
      </c>
      <c r="U2732" s="9" t="s">
        <v>57</v>
      </c>
      <c r="V2732" s="9" t="s">
        <v>105</v>
      </c>
      <c r="W2732" s="14">
        <v>2</v>
      </c>
    </row>
    <row r="2733" spans="1:23" x14ac:dyDescent="0.25">
      <c r="A2733" s="8">
        <v>2399</v>
      </c>
      <c r="B2733" s="9" t="s">
        <v>10367</v>
      </c>
      <c r="C2733" s="9" t="s">
        <v>22</v>
      </c>
      <c r="D2733" s="9" t="s">
        <v>10368</v>
      </c>
      <c r="E2733" s="9" t="s">
        <v>10369</v>
      </c>
      <c r="F2733" s="9" t="s">
        <v>10370</v>
      </c>
      <c r="G2733" s="12">
        <v>15</v>
      </c>
      <c r="H2733" s="9" t="s">
        <v>34</v>
      </c>
      <c r="I2733" s="9" t="s">
        <v>34</v>
      </c>
      <c r="J2733" s="12">
        <v>1</v>
      </c>
      <c r="K2733" s="13">
        <v>43994</v>
      </c>
      <c r="L2733" s="86">
        <f>(Tabla2[[#This Row],[release_year]]-'VARIANZA Y DES. EST'!$L$11)^2</f>
        <v>14.590890603358293</v>
      </c>
      <c r="M2733" s="12">
        <v>2018</v>
      </c>
      <c r="N2733" s="9" t="s">
        <v>99</v>
      </c>
      <c r="O2733" s="9" t="s">
        <v>10234</v>
      </c>
      <c r="P2733" s="12">
        <v>96</v>
      </c>
      <c r="Q2733" s="12">
        <v>96</v>
      </c>
      <c r="R2733" s="12">
        <v>12.709207555869609</v>
      </c>
      <c r="S2733" s="12" t="s">
        <v>28</v>
      </c>
      <c r="T2733" s="9" t="s">
        <v>1336</v>
      </c>
      <c r="U2733" s="9" t="s">
        <v>653</v>
      </c>
      <c r="V2733" s="9" t="s">
        <v>1336</v>
      </c>
      <c r="W2733" s="14">
        <v>2</v>
      </c>
    </row>
    <row r="2734" spans="1:23" x14ac:dyDescent="0.25">
      <c r="A2734" s="8">
        <v>2426</v>
      </c>
      <c r="B2734" s="9" t="s">
        <v>10371</v>
      </c>
      <c r="C2734" s="9" t="s">
        <v>22</v>
      </c>
      <c r="D2734" s="10" t="s">
        <v>10372</v>
      </c>
      <c r="E2734" s="11"/>
      <c r="F2734" s="9"/>
      <c r="G2734" s="12">
        <v>0</v>
      </c>
      <c r="H2734" s="12"/>
      <c r="I2734" s="9"/>
      <c r="J2734" s="12">
        <v>0</v>
      </c>
      <c r="K2734" s="13">
        <v>43987</v>
      </c>
      <c r="L2734" s="86">
        <f>(Tabla2[[#This Row],[release_year]]-'VARIANZA Y DES. EST'!$L$11)^2</f>
        <v>17.47405172519213</v>
      </c>
      <c r="M2734" s="12">
        <v>2010</v>
      </c>
      <c r="N2734" s="9" t="s">
        <v>76</v>
      </c>
      <c r="O2734" s="9" t="s">
        <v>10234</v>
      </c>
      <c r="P2734" s="12">
        <v>96</v>
      </c>
      <c r="Q2734" s="12">
        <v>96</v>
      </c>
      <c r="R2734" s="12">
        <v>12.709207555869609</v>
      </c>
      <c r="S2734" s="12" t="s">
        <v>28</v>
      </c>
      <c r="T2734" s="9" t="s">
        <v>3319</v>
      </c>
      <c r="U2734" s="9" t="s">
        <v>45</v>
      </c>
      <c r="V2734" s="9" t="s">
        <v>3319</v>
      </c>
      <c r="W2734" s="14">
        <v>3</v>
      </c>
    </row>
    <row r="2735" spans="1:23" x14ac:dyDescent="0.25">
      <c r="A2735" s="8">
        <v>2504</v>
      </c>
      <c r="B2735" s="9" t="s">
        <v>10373</v>
      </c>
      <c r="C2735" s="9" t="s">
        <v>22</v>
      </c>
      <c r="D2735" s="9" t="s">
        <v>10374</v>
      </c>
      <c r="E2735" s="9" t="s">
        <v>7442</v>
      </c>
      <c r="F2735" s="9" t="s">
        <v>10375</v>
      </c>
      <c r="G2735" s="12">
        <v>4</v>
      </c>
      <c r="H2735" s="9" t="s">
        <v>116</v>
      </c>
      <c r="I2735" s="9" t="s">
        <v>116</v>
      </c>
      <c r="J2735" s="12">
        <v>1</v>
      </c>
      <c r="K2735" s="13">
        <v>43970</v>
      </c>
      <c r="L2735" s="86">
        <f>(Tabla2[[#This Row],[release_year]]-'VARIANZA Y DES. EST'!$L$11)^2</f>
        <v>4.7532614447336705</v>
      </c>
      <c r="M2735" s="12">
        <v>2012</v>
      </c>
      <c r="N2735" s="9" t="s">
        <v>35</v>
      </c>
      <c r="O2735" s="9" t="s">
        <v>10234</v>
      </c>
      <c r="P2735" s="12">
        <v>96</v>
      </c>
      <c r="Q2735" s="12">
        <v>96</v>
      </c>
      <c r="R2735" s="12">
        <v>12.709207555869609</v>
      </c>
      <c r="S2735" s="12" t="s">
        <v>28</v>
      </c>
      <c r="T2735" s="9" t="s">
        <v>3625</v>
      </c>
      <c r="U2735" s="9" t="s">
        <v>95</v>
      </c>
      <c r="V2735" s="9" t="s">
        <v>3625</v>
      </c>
      <c r="W2735" s="14">
        <v>3</v>
      </c>
    </row>
    <row r="2736" spans="1:23" x14ac:dyDescent="0.25">
      <c r="A2736" s="8">
        <v>2625</v>
      </c>
      <c r="B2736" s="9" t="s">
        <v>10376</v>
      </c>
      <c r="C2736" s="9" t="s">
        <v>22</v>
      </c>
      <c r="D2736" s="9" t="s">
        <v>10377</v>
      </c>
      <c r="E2736" s="9" t="s">
        <v>10378</v>
      </c>
      <c r="F2736" s="9" t="s">
        <v>10379</v>
      </c>
      <c r="G2736" s="12">
        <v>8</v>
      </c>
      <c r="H2736" s="9" t="s">
        <v>8751</v>
      </c>
      <c r="I2736" s="9" t="s">
        <v>8751</v>
      </c>
      <c r="J2736" s="12">
        <v>1</v>
      </c>
      <c r="K2736" s="13">
        <v>43948</v>
      </c>
      <c r="L2736" s="86">
        <f>(Tabla2[[#This Row],[release_year]]-'VARIANZA Y DES. EST'!$L$11)^2</f>
        <v>23.230495463129063</v>
      </c>
      <c r="M2736" s="12">
        <v>2019</v>
      </c>
      <c r="N2736" s="9" t="s">
        <v>35</v>
      </c>
      <c r="O2736" s="9" t="s">
        <v>10234</v>
      </c>
      <c r="P2736" s="12">
        <v>96</v>
      </c>
      <c r="Q2736" s="12">
        <v>96</v>
      </c>
      <c r="R2736" s="12">
        <v>12.709207555869609</v>
      </c>
      <c r="S2736" s="12" t="s">
        <v>28</v>
      </c>
      <c r="T2736" s="9" t="s">
        <v>859</v>
      </c>
      <c r="U2736" s="9" t="s">
        <v>95</v>
      </c>
      <c r="V2736" s="9" t="s">
        <v>859</v>
      </c>
      <c r="W2736" s="14">
        <v>2</v>
      </c>
    </row>
    <row r="2737" spans="1:23" x14ac:dyDescent="0.25">
      <c r="A2737" s="8">
        <v>2701</v>
      </c>
      <c r="B2737" s="9" t="s">
        <v>10380</v>
      </c>
      <c r="C2737" s="9" t="s">
        <v>22</v>
      </c>
      <c r="D2737" s="9" t="s">
        <v>10381</v>
      </c>
      <c r="E2737" s="9" t="s">
        <v>10382</v>
      </c>
      <c r="F2737" s="9" t="s">
        <v>10383</v>
      </c>
      <c r="G2737" s="12">
        <v>6</v>
      </c>
      <c r="H2737" s="9" t="s">
        <v>3522</v>
      </c>
      <c r="I2737" s="9" t="s">
        <v>3522</v>
      </c>
      <c r="J2737" s="12">
        <v>1</v>
      </c>
      <c r="K2737" s="13">
        <v>43929</v>
      </c>
      <c r="L2737" s="86">
        <f>(Tabla2[[#This Row],[release_year]]-'VARIANZA Y DES. EST'!$L$11)^2</f>
        <v>23.230495463129063</v>
      </c>
      <c r="M2737" s="12">
        <v>2019</v>
      </c>
      <c r="N2737" s="9" t="s">
        <v>76</v>
      </c>
      <c r="O2737" s="9" t="s">
        <v>10234</v>
      </c>
      <c r="P2737" s="12">
        <v>96</v>
      </c>
      <c r="Q2737" s="12">
        <v>96</v>
      </c>
      <c r="R2737" s="12">
        <v>12.709207555869609</v>
      </c>
      <c r="S2737" s="12" t="s">
        <v>28</v>
      </c>
      <c r="T2737" s="9" t="s">
        <v>2492</v>
      </c>
      <c r="U2737" s="9" t="s">
        <v>95</v>
      </c>
      <c r="V2737" s="9" t="s">
        <v>2492</v>
      </c>
      <c r="W2737" s="14">
        <v>3</v>
      </c>
    </row>
    <row r="2738" spans="1:23" x14ac:dyDescent="0.25">
      <c r="A2738" s="8">
        <v>2906</v>
      </c>
      <c r="B2738" s="9" t="s">
        <v>10384</v>
      </c>
      <c r="C2738" s="9" t="s">
        <v>22</v>
      </c>
      <c r="D2738" s="9" t="s">
        <v>10385</v>
      </c>
      <c r="E2738" s="9" t="s">
        <v>10386</v>
      </c>
      <c r="F2738" s="9" t="s">
        <v>10387</v>
      </c>
      <c r="G2738" s="12">
        <v>8</v>
      </c>
      <c r="H2738" s="9" t="s">
        <v>25</v>
      </c>
      <c r="I2738" s="9" t="s">
        <v>25</v>
      </c>
      <c r="J2738" s="12">
        <v>1</v>
      </c>
      <c r="K2738" s="13">
        <v>43877</v>
      </c>
      <c r="L2738" s="86">
        <f>(Tabla2[[#This Row],[release_year]]-'VARIANZA Y DES. EST'!$L$11)^2</f>
        <v>0.67207602404598188</v>
      </c>
      <c r="M2738" s="12">
        <v>2015</v>
      </c>
      <c r="N2738" s="9" t="s">
        <v>1991</v>
      </c>
      <c r="O2738" s="9" t="s">
        <v>10234</v>
      </c>
      <c r="P2738" s="12">
        <v>96</v>
      </c>
      <c r="Q2738" s="12">
        <v>96</v>
      </c>
      <c r="R2738" s="12">
        <v>12.709207555869609</v>
      </c>
      <c r="S2738" s="12" t="s">
        <v>28</v>
      </c>
      <c r="T2738" s="9" t="s">
        <v>5727</v>
      </c>
      <c r="U2738" s="9" t="s">
        <v>38</v>
      </c>
      <c r="V2738" s="9" t="s">
        <v>5727</v>
      </c>
      <c r="W2738" s="14">
        <v>3</v>
      </c>
    </row>
    <row r="2739" spans="1:23" x14ac:dyDescent="0.25">
      <c r="A2739" s="8">
        <v>2931</v>
      </c>
      <c r="B2739" s="9" t="s">
        <v>10388</v>
      </c>
      <c r="C2739" s="9" t="s">
        <v>22</v>
      </c>
      <c r="D2739" s="9" t="s">
        <v>10389</v>
      </c>
      <c r="E2739" s="9" t="s">
        <v>9215</v>
      </c>
      <c r="F2739" s="9" t="s">
        <v>10390</v>
      </c>
      <c r="G2739" s="12">
        <v>11</v>
      </c>
      <c r="H2739" s="9" t="s">
        <v>2935</v>
      </c>
      <c r="I2739" s="9" t="s">
        <v>2935</v>
      </c>
      <c r="J2739" s="12">
        <v>1</v>
      </c>
      <c r="K2739" s="13">
        <v>43871</v>
      </c>
      <c r="L2739" s="86">
        <f>(Tabla2[[#This Row],[release_year]]-'VARIANZA Y DES. EST'!$L$11)^2</f>
        <v>23.230495463129063</v>
      </c>
      <c r="M2739" s="12">
        <v>2019</v>
      </c>
      <c r="N2739" s="9" t="s">
        <v>35</v>
      </c>
      <c r="O2739" s="9" t="s">
        <v>10234</v>
      </c>
      <c r="P2739" s="12">
        <v>96</v>
      </c>
      <c r="Q2739" s="12">
        <v>96</v>
      </c>
      <c r="R2739" s="12">
        <v>12.709207555869609</v>
      </c>
      <c r="S2739" s="12" t="s">
        <v>28</v>
      </c>
      <c r="T2739" s="9" t="s">
        <v>3319</v>
      </c>
      <c r="U2739" s="9" t="s">
        <v>45</v>
      </c>
      <c r="V2739" s="9" t="s">
        <v>3319</v>
      </c>
      <c r="W2739" s="14">
        <v>3</v>
      </c>
    </row>
    <row r="2740" spans="1:23" x14ac:dyDescent="0.25">
      <c r="A2740" s="8">
        <v>3100</v>
      </c>
      <c r="B2740" s="9" t="s">
        <v>10391</v>
      </c>
      <c r="C2740" s="9" t="s">
        <v>22</v>
      </c>
      <c r="D2740" s="9" t="s">
        <v>10392</v>
      </c>
      <c r="E2740" s="18" t="s">
        <v>5924</v>
      </c>
      <c r="F2740" s="9" t="s">
        <v>10393</v>
      </c>
      <c r="G2740" s="12">
        <v>10</v>
      </c>
      <c r="H2740" s="9" t="s">
        <v>25</v>
      </c>
      <c r="I2740" s="9" t="s">
        <v>25</v>
      </c>
      <c r="J2740" s="12">
        <v>1</v>
      </c>
      <c r="K2740" s="16">
        <v>43824</v>
      </c>
      <c r="L2740" s="86">
        <f>(Tabla2[[#This Row],[release_year]]-'VARIANZA Y DES. EST'!$L$11)^2</f>
        <v>23.230495463129063</v>
      </c>
      <c r="M2740" s="12">
        <v>2019</v>
      </c>
      <c r="N2740" s="9" t="s">
        <v>43</v>
      </c>
      <c r="O2740" s="9" t="s">
        <v>10234</v>
      </c>
      <c r="P2740" s="12">
        <v>96</v>
      </c>
      <c r="Q2740" s="12">
        <v>96</v>
      </c>
      <c r="R2740" s="12">
        <v>12.709207555869609</v>
      </c>
      <c r="S2740" s="12" t="s">
        <v>28</v>
      </c>
      <c r="T2740" s="9" t="s">
        <v>111</v>
      </c>
      <c r="U2740" s="9" t="s">
        <v>30</v>
      </c>
      <c r="V2740" s="9" t="s">
        <v>111</v>
      </c>
      <c r="W2740" s="14">
        <v>2</v>
      </c>
    </row>
    <row r="2741" spans="1:23" x14ac:dyDescent="0.25">
      <c r="A2741" s="8">
        <v>3410</v>
      </c>
      <c r="B2741" s="9" t="s">
        <v>10394</v>
      </c>
      <c r="C2741" s="9" t="s">
        <v>22</v>
      </c>
      <c r="D2741" s="9" t="s">
        <v>10395</v>
      </c>
      <c r="E2741" s="9" t="s">
        <v>7706</v>
      </c>
      <c r="F2741" s="18" t="s">
        <v>10396</v>
      </c>
      <c r="G2741" s="12">
        <v>11</v>
      </c>
      <c r="H2741" s="9" t="s">
        <v>25</v>
      </c>
      <c r="I2741" s="9" t="s">
        <v>25</v>
      </c>
      <c r="J2741" s="12">
        <v>1</v>
      </c>
      <c r="K2741" s="16">
        <v>43756</v>
      </c>
      <c r="L2741" s="86">
        <f>(Tabla2[[#This Row],[release_year]]-'VARIANZA Y DES. EST'!$L$11)^2</f>
        <v>23.230495463129063</v>
      </c>
      <c r="M2741" s="12">
        <v>2019</v>
      </c>
      <c r="N2741" s="9" t="s">
        <v>1991</v>
      </c>
      <c r="O2741" s="9" t="s">
        <v>10234</v>
      </c>
      <c r="P2741" s="12">
        <v>96</v>
      </c>
      <c r="Q2741" s="12">
        <v>96</v>
      </c>
      <c r="R2741" s="12">
        <v>12.709207555869609</v>
      </c>
      <c r="S2741" s="12" t="s">
        <v>28</v>
      </c>
      <c r="T2741" s="9" t="s">
        <v>635</v>
      </c>
      <c r="U2741" s="9" t="s">
        <v>95</v>
      </c>
      <c r="V2741" s="9" t="s">
        <v>635</v>
      </c>
      <c r="W2741" s="14">
        <v>2</v>
      </c>
    </row>
    <row r="2742" spans="1:23" x14ac:dyDescent="0.25">
      <c r="A2742" s="8">
        <v>3426</v>
      </c>
      <c r="B2742" s="9" t="s">
        <v>10397</v>
      </c>
      <c r="C2742" s="9" t="s">
        <v>22</v>
      </c>
      <c r="D2742" s="9" t="s">
        <v>10398</v>
      </c>
      <c r="E2742" s="9" t="s">
        <v>10399</v>
      </c>
      <c r="F2742" s="9" t="s">
        <v>10400</v>
      </c>
      <c r="G2742" s="12">
        <v>4</v>
      </c>
      <c r="H2742" s="9" t="s">
        <v>231</v>
      </c>
      <c r="I2742" s="9" t="s">
        <v>231</v>
      </c>
      <c r="J2742" s="12">
        <v>1</v>
      </c>
      <c r="K2742" s="16">
        <v>43751</v>
      </c>
      <c r="L2742" s="86">
        <f>(Tabla2[[#This Row],[release_year]]-'VARIANZA Y DES. EST'!$L$11)^2</f>
        <v>23.230495463129063</v>
      </c>
      <c r="M2742" s="12">
        <v>2019</v>
      </c>
      <c r="N2742" s="9" t="s">
        <v>76</v>
      </c>
      <c r="O2742" s="9" t="s">
        <v>10234</v>
      </c>
      <c r="P2742" s="12">
        <v>96</v>
      </c>
      <c r="Q2742" s="12">
        <v>96</v>
      </c>
      <c r="R2742" s="12">
        <v>12.709207555869609</v>
      </c>
      <c r="S2742" s="12" t="s">
        <v>28</v>
      </c>
      <c r="T2742" s="9" t="s">
        <v>70</v>
      </c>
      <c r="U2742" s="9" t="s">
        <v>45</v>
      </c>
      <c r="V2742" s="9" t="s">
        <v>70</v>
      </c>
      <c r="W2742" s="14">
        <v>2</v>
      </c>
    </row>
    <row r="2743" spans="1:23" x14ac:dyDescent="0.25">
      <c r="A2743" s="8">
        <v>3530</v>
      </c>
      <c r="B2743" s="9" t="s">
        <v>10401</v>
      </c>
      <c r="C2743" s="9" t="s">
        <v>22</v>
      </c>
      <c r="D2743" s="9" t="s">
        <v>10402</v>
      </c>
      <c r="E2743" s="10" t="s">
        <v>746</v>
      </c>
      <c r="F2743" s="15"/>
      <c r="G2743" s="12">
        <v>0</v>
      </c>
      <c r="H2743" s="9" t="s">
        <v>126</v>
      </c>
      <c r="I2743" s="9" t="s">
        <v>126</v>
      </c>
      <c r="J2743" s="12">
        <v>1</v>
      </c>
      <c r="K2743" s="13">
        <v>43718</v>
      </c>
      <c r="L2743" s="86">
        <f>(Tabla2[[#This Row],[release_year]]-'VARIANZA Y DES. EST'!$L$11)^2</f>
        <v>23.230495463129063</v>
      </c>
      <c r="M2743" s="12">
        <v>2019</v>
      </c>
      <c r="N2743" s="9" t="s">
        <v>76</v>
      </c>
      <c r="O2743" s="9" t="s">
        <v>10234</v>
      </c>
      <c r="P2743" s="12">
        <v>96</v>
      </c>
      <c r="Q2743" s="12">
        <v>96</v>
      </c>
      <c r="R2743" s="12">
        <v>12.709207555869609</v>
      </c>
      <c r="S2743" s="12" t="s">
        <v>28</v>
      </c>
      <c r="T2743" s="9" t="s">
        <v>105</v>
      </c>
      <c r="U2743" s="9" t="s">
        <v>57</v>
      </c>
      <c r="V2743" s="9" t="s">
        <v>105</v>
      </c>
      <c r="W2743" s="14">
        <v>2</v>
      </c>
    </row>
    <row r="2744" spans="1:23" x14ac:dyDescent="0.25">
      <c r="A2744" s="8">
        <v>3718</v>
      </c>
      <c r="B2744" s="9" t="s">
        <v>10403</v>
      </c>
      <c r="C2744" s="9" t="s">
        <v>22</v>
      </c>
      <c r="D2744" s="9" t="s">
        <v>10404</v>
      </c>
      <c r="E2744" s="9" t="s">
        <v>10405</v>
      </c>
      <c r="F2744" s="9" t="s">
        <v>10406</v>
      </c>
      <c r="G2744" s="12">
        <v>9</v>
      </c>
      <c r="H2744" s="9" t="s">
        <v>3836</v>
      </c>
      <c r="I2744" s="9" t="s">
        <v>10407</v>
      </c>
      <c r="J2744" s="12">
        <v>3</v>
      </c>
      <c r="K2744" s="13">
        <v>43638</v>
      </c>
      <c r="L2744" s="86">
        <f>(Tabla2[[#This Row],[release_year]]-'VARIANZA Y DES. EST'!$L$11)^2</f>
        <v>23.230495463129063</v>
      </c>
      <c r="M2744" s="12">
        <v>2019</v>
      </c>
      <c r="N2744" s="9" t="s">
        <v>1991</v>
      </c>
      <c r="O2744" s="9" t="s">
        <v>10234</v>
      </c>
      <c r="P2744" s="12">
        <v>96</v>
      </c>
      <c r="Q2744" s="12">
        <v>96</v>
      </c>
      <c r="R2744" s="12">
        <v>12.709207555869609</v>
      </c>
      <c r="S2744" s="12" t="s">
        <v>28</v>
      </c>
      <c r="T2744" s="9" t="s">
        <v>4211</v>
      </c>
      <c r="U2744" s="9" t="s">
        <v>38</v>
      </c>
      <c r="V2744" s="9" t="s">
        <v>4211</v>
      </c>
      <c r="W2744" s="14">
        <v>2</v>
      </c>
    </row>
    <row r="2745" spans="1:23" x14ac:dyDescent="0.25">
      <c r="A2745" s="8">
        <v>3820</v>
      </c>
      <c r="B2745" s="9" t="s">
        <v>10408</v>
      </c>
      <c r="C2745" s="9" t="s">
        <v>22</v>
      </c>
      <c r="D2745" s="9" t="s">
        <v>10409</v>
      </c>
      <c r="E2745" s="9" t="s">
        <v>10410</v>
      </c>
      <c r="F2745" s="9" t="s">
        <v>10411</v>
      </c>
      <c r="G2745" s="12">
        <v>10</v>
      </c>
      <c r="H2745" s="9" t="s">
        <v>518</v>
      </c>
      <c r="I2745" s="9" t="s">
        <v>518</v>
      </c>
      <c r="J2745" s="12">
        <v>1</v>
      </c>
      <c r="K2745" s="13">
        <v>43601</v>
      </c>
      <c r="L2745" s="86">
        <f>(Tabla2[[#This Row],[release_year]]-'VARIANZA Y DES. EST'!$L$11)^2</f>
        <v>14.590890603358293</v>
      </c>
      <c r="M2745" s="12">
        <v>2018</v>
      </c>
      <c r="N2745" s="9" t="s">
        <v>76</v>
      </c>
      <c r="O2745" s="9" t="s">
        <v>10234</v>
      </c>
      <c r="P2745" s="12">
        <v>96</v>
      </c>
      <c r="Q2745" s="12">
        <v>96</v>
      </c>
      <c r="R2745" s="12">
        <v>12.709207555869609</v>
      </c>
      <c r="S2745" s="12" t="s">
        <v>28</v>
      </c>
      <c r="T2745" s="9" t="s">
        <v>118</v>
      </c>
      <c r="U2745" s="9" t="s">
        <v>45</v>
      </c>
      <c r="V2745" s="9" t="s">
        <v>118</v>
      </c>
      <c r="W2745" s="14">
        <v>3</v>
      </c>
    </row>
    <row r="2746" spans="1:23" x14ac:dyDescent="0.25">
      <c r="A2746" s="8">
        <v>4095</v>
      </c>
      <c r="B2746" s="9" t="s">
        <v>10412</v>
      </c>
      <c r="C2746" s="9" t="s">
        <v>22</v>
      </c>
      <c r="D2746" s="9" t="s">
        <v>10413</v>
      </c>
      <c r="E2746" s="18" t="s">
        <v>10414</v>
      </c>
      <c r="F2746" s="9" t="s">
        <v>10415</v>
      </c>
      <c r="G2746" s="12">
        <v>6</v>
      </c>
      <c r="H2746" s="9" t="s">
        <v>518</v>
      </c>
      <c r="I2746" s="9" t="s">
        <v>518</v>
      </c>
      <c r="J2746" s="12">
        <v>1</v>
      </c>
      <c r="K2746" s="13">
        <v>43513</v>
      </c>
      <c r="L2746" s="86">
        <f>(Tabla2[[#This Row],[release_year]]-'VARIANZA Y DES. EST'!$L$11)^2</f>
        <v>14.590890603358293</v>
      </c>
      <c r="M2746" s="12">
        <v>2018</v>
      </c>
      <c r="N2746" s="9" t="s">
        <v>35</v>
      </c>
      <c r="O2746" s="9" t="s">
        <v>10234</v>
      </c>
      <c r="P2746" s="12">
        <v>96</v>
      </c>
      <c r="Q2746" s="12">
        <v>96</v>
      </c>
      <c r="R2746" s="12">
        <v>12.709207555869609</v>
      </c>
      <c r="S2746" s="12" t="s">
        <v>28</v>
      </c>
      <c r="T2746" s="9" t="s">
        <v>118</v>
      </c>
      <c r="U2746" s="9" t="s">
        <v>45</v>
      </c>
      <c r="V2746" s="9" t="s">
        <v>118</v>
      </c>
      <c r="W2746" s="14">
        <v>3</v>
      </c>
    </row>
    <row r="2747" spans="1:23" x14ac:dyDescent="0.25">
      <c r="A2747" s="8">
        <v>4100</v>
      </c>
      <c r="B2747" s="9" t="s">
        <v>10416</v>
      </c>
      <c r="C2747" s="9" t="s">
        <v>22</v>
      </c>
      <c r="D2747" s="9" t="s">
        <v>10417</v>
      </c>
      <c r="E2747" s="7" t="s">
        <v>10418</v>
      </c>
      <c r="F2747" s="24"/>
      <c r="G2747" s="12">
        <v>0</v>
      </c>
      <c r="H2747" s="9" t="s">
        <v>25</v>
      </c>
      <c r="I2747" s="9" t="s">
        <v>25</v>
      </c>
      <c r="J2747" s="12">
        <v>1</v>
      </c>
      <c r="K2747" s="13">
        <v>43511</v>
      </c>
      <c r="L2747" s="86">
        <f>(Tabla2[[#This Row],[release_year]]-'VARIANZA Y DES. EST'!$L$11)^2</f>
        <v>14.590890603358293</v>
      </c>
      <c r="M2747" s="12">
        <v>2018</v>
      </c>
      <c r="N2747" s="9" t="s">
        <v>35</v>
      </c>
      <c r="O2747" s="9" t="s">
        <v>10234</v>
      </c>
      <c r="P2747" s="12">
        <v>96</v>
      </c>
      <c r="Q2747" s="12">
        <v>96</v>
      </c>
      <c r="R2747" s="12">
        <v>12.709207555869609</v>
      </c>
      <c r="S2747" s="12" t="s">
        <v>28</v>
      </c>
      <c r="T2747" s="9" t="s">
        <v>57</v>
      </c>
      <c r="U2747" s="9" t="s">
        <v>57</v>
      </c>
      <c r="V2747" s="9" t="s">
        <v>57</v>
      </c>
      <c r="W2747" s="14">
        <v>1</v>
      </c>
    </row>
    <row r="2748" spans="1:23" x14ac:dyDescent="0.25">
      <c r="A2748" s="8">
        <v>4174</v>
      </c>
      <c r="B2748" s="9" t="s">
        <v>10419</v>
      </c>
      <c r="C2748" s="9" t="s">
        <v>22</v>
      </c>
      <c r="D2748" s="9" t="s">
        <v>10420</v>
      </c>
      <c r="E2748" s="9" t="s">
        <v>10421</v>
      </c>
      <c r="F2748" s="9" t="s">
        <v>10422</v>
      </c>
      <c r="G2748" s="12">
        <v>10</v>
      </c>
      <c r="H2748" s="9" t="s">
        <v>1064</v>
      </c>
      <c r="I2748" s="9" t="s">
        <v>1064</v>
      </c>
      <c r="J2748" s="12">
        <v>1</v>
      </c>
      <c r="K2748" s="13">
        <v>43489</v>
      </c>
      <c r="L2748" s="86">
        <f>(Tabla2[[#This Row],[release_year]]-'VARIANZA Y DES. EST'!$L$11)^2</f>
        <v>14.590890603358293</v>
      </c>
      <c r="M2748" s="12">
        <v>2018</v>
      </c>
      <c r="N2748" s="9" t="s">
        <v>76</v>
      </c>
      <c r="O2748" s="9" t="s">
        <v>10234</v>
      </c>
      <c r="P2748" s="12">
        <v>96</v>
      </c>
      <c r="Q2748" s="12">
        <v>96</v>
      </c>
      <c r="R2748" s="12">
        <v>12.709207555869609</v>
      </c>
      <c r="S2748" s="12" t="s">
        <v>28</v>
      </c>
      <c r="T2748" s="9" t="s">
        <v>8706</v>
      </c>
      <c r="U2748" s="9" t="s">
        <v>45</v>
      </c>
      <c r="V2748" s="9" t="s">
        <v>8706</v>
      </c>
      <c r="W2748" s="14">
        <v>3</v>
      </c>
    </row>
    <row r="2749" spans="1:23" x14ac:dyDescent="0.25">
      <c r="A2749" s="8">
        <v>4178</v>
      </c>
      <c r="B2749" s="9" t="s">
        <v>10423</v>
      </c>
      <c r="C2749" s="9" t="s">
        <v>22</v>
      </c>
      <c r="D2749" s="9" t="s">
        <v>10424</v>
      </c>
      <c r="E2749" s="9" t="s">
        <v>10425</v>
      </c>
      <c r="F2749" s="9" t="s">
        <v>10426</v>
      </c>
      <c r="G2749" s="12">
        <v>3</v>
      </c>
      <c r="H2749" s="9" t="s">
        <v>25</v>
      </c>
      <c r="I2749" s="9" t="s">
        <v>25</v>
      </c>
      <c r="J2749" s="12">
        <v>1</v>
      </c>
      <c r="K2749" s="13">
        <v>43483</v>
      </c>
      <c r="L2749" s="86">
        <f>(Tabla2[[#This Row],[release_year]]-'VARIANZA Y DES. EST'!$L$11)^2</f>
        <v>23.230495463129063</v>
      </c>
      <c r="M2749" s="12">
        <v>2019</v>
      </c>
      <c r="N2749" s="9" t="s">
        <v>35</v>
      </c>
      <c r="O2749" s="9" t="s">
        <v>10234</v>
      </c>
      <c r="P2749" s="12">
        <v>96</v>
      </c>
      <c r="Q2749" s="12">
        <v>96</v>
      </c>
      <c r="R2749" s="12">
        <v>12.709207555869609</v>
      </c>
      <c r="S2749" s="12" t="s">
        <v>28</v>
      </c>
      <c r="T2749" s="9" t="s">
        <v>7838</v>
      </c>
      <c r="U2749" s="9" t="s">
        <v>45</v>
      </c>
      <c r="V2749" s="9" t="s">
        <v>7838</v>
      </c>
      <c r="W2749" s="14">
        <v>2</v>
      </c>
    </row>
    <row r="2750" spans="1:23" x14ac:dyDescent="0.25">
      <c r="A2750" s="8">
        <v>4181</v>
      </c>
      <c r="B2750" s="9" t="s">
        <v>10427</v>
      </c>
      <c r="C2750" s="9" t="s">
        <v>22</v>
      </c>
      <c r="D2750" s="9" t="s">
        <v>10428</v>
      </c>
      <c r="E2750" s="18" t="s">
        <v>10429</v>
      </c>
      <c r="F2750" s="9" t="s">
        <v>10430</v>
      </c>
      <c r="G2750" s="12">
        <v>1</v>
      </c>
      <c r="H2750" s="9" t="s">
        <v>858</v>
      </c>
      <c r="I2750" s="9" t="s">
        <v>858</v>
      </c>
      <c r="J2750" s="12">
        <v>1</v>
      </c>
      <c r="K2750" s="13">
        <v>43483</v>
      </c>
      <c r="L2750" s="86">
        <f>(Tabla2[[#This Row],[release_year]]-'VARIANZA Y DES. EST'!$L$11)^2</f>
        <v>14.590890603358293</v>
      </c>
      <c r="M2750" s="12">
        <v>2018</v>
      </c>
      <c r="N2750" s="9" t="s">
        <v>35</v>
      </c>
      <c r="O2750" s="9" t="s">
        <v>10234</v>
      </c>
      <c r="P2750" s="12">
        <v>96</v>
      </c>
      <c r="Q2750" s="12">
        <v>96</v>
      </c>
      <c r="R2750" s="12">
        <v>12.709207555869609</v>
      </c>
      <c r="S2750" s="12" t="s">
        <v>28</v>
      </c>
      <c r="T2750" s="9" t="s">
        <v>105</v>
      </c>
      <c r="U2750" s="9" t="s">
        <v>57</v>
      </c>
      <c r="V2750" s="9" t="s">
        <v>105</v>
      </c>
      <c r="W2750" s="14">
        <v>2</v>
      </c>
    </row>
    <row r="2751" spans="1:23" x14ac:dyDescent="0.25">
      <c r="A2751" s="8">
        <v>4260</v>
      </c>
      <c r="B2751" s="9" t="s">
        <v>10431</v>
      </c>
      <c r="C2751" s="9" t="s">
        <v>22</v>
      </c>
      <c r="D2751" s="9" t="s">
        <v>10432</v>
      </c>
      <c r="E2751" s="9" t="s">
        <v>10433</v>
      </c>
      <c r="F2751" s="9" t="s">
        <v>10434</v>
      </c>
      <c r="G2751" s="12">
        <v>7</v>
      </c>
      <c r="H2751" s="9" t="s">
        <v>390</v>
      </c>
      <c r="I2751" s="9" t="s">
        <v>390</v>
      </c>
      <c r="J2751" s="12">
        <v>1</v>
      </c>
      <c r="K2751" s="16">
        <v>43462</v>
      </c>
      <c r="L2751" s="86">
        <f>(Tabla2[[#This Row],[release_year]]-'VARIANZA Y DES. EST'!$L$11)^2</f>
        <v>14.590890603358293</v>
      </c>
      <c r="M2751" s="12">
        <v>2018</v>
      </c>
      <c r="N2751" s="9" t="s">
        <v>76</v>
      </c>
      <c r="O2751" s="9" t="s">
        <v>10234</v>
      </c>
      <c r="P2751" s="12">
        <v>96</v>
      </c>
      <c r="Q2751" s="12">
        <v>96</v>
      </c>
      <c r="R2751" s="12">
        <v>12.709207555869609</v>
      </c>
      <c r="S2751" s="12" t="s">
        <v>28</v>
      </c>
      <c r="T2751" s="9" t="s">
        <v>460</v>
      </c>
      <c r="U2751" s="9" t="s">
        <v>45</v>
      </c>
      <c r="V2751" s="9" t="s">
        <v>460</v>
      </c>
      <c r="W2751" s="14">
        <v>3</v>
      </c>
    </row>
    <row r="2752" spans="1:23" x14ac:dyDescent="0.25">
      <c r="A2752" s="8">
        <v>4316</v>
      </c>
      <c r="B2752" s="9" t="s">
        <v>10435</v>
      </c>
      <c r="C2752" s="9" t="s">
        <v>22</v>
      </c>
      <c r="D2752" s="9" t="s">
        <v>10436</v>
      </c>
      <c r="E2752" s="18" t="s">
        <v>10437</v>
      </c>
      <c r="F2752" s="9" t="s">
        <v>10438</v>
      </c>
      <c r="G2752" s="12">
        <v>7</v>
      </c>
      <c r="H2752" s="9" t="s">
        <v>890</v>
      </c>
      <c r="I2752" s="9" t="s">
        <v>890</v>
      </c>
      <c r="J2752" s="12">
        <v>1</v>
      </c>
      <c r="K2752" s="13">
        <v>43441</v>
      </c>
      <c r="L2752" s="86">
        <f>(Tabla2[[#This Row],[release_year]]-'VARIANZA Y DES. EST'!$L$11)^2</f>
        <v>14.590890603358293</v>
      </c>
      <c r="M2752" s="12">
        <v>2018</v>
      </c>
      <c r="N2752" s="9" t="s">
        <v>35</v>
      </c>
      <c r="O2752" s="9" t="s">
        <v>10234</v>
      </c>
      <c r="P2752" s="12">
        <v>96</v>
      </c>
      <c r="Q2752" s="12">
        <v>96</v>
      </c>
      <c r="R2752" s="12">
        <v>12.709207555869609</v>
      </c>
      <c r="S2752" s="12" t="s">
        <v>28</v>
      </c>
      <c r="T2752" s="9" t="s">
        <v>859</v>
      </c>
      <c r="U2752" s="9" t="s">
        <v>95</v>
      </c>
      <c r="V2752" s="9" t="s">
        <v>859</v>
      </c>
      <c r="W2752" s="14">
        <v>2</v>
      </c>
    </row>
    <row r="2753" spans="1:23" x14ac:dyDescent="0.25">
      <c r="A2753" s="8">
        <v>4349</v>
      </c>
      <c r="B2753" s="9" t="s">
        <v>10439</v>
      </c>
      <c r="C2753" s="9" t="s">
        <v>22</v>
      </c>
      <c r="D2753" s="9" t="s">
        <v>10440</v>
      </c>
      <c r="E2753" s="9" t="s">
        <v>10441</v>
      </c>
      <c r="F2753" s="9" t="s">
        <v>10442</v>
      </c>
      <c r="G2753" s="12">
        <v>4</v>
      </c>
      <c r="H2753" s="9" t="s">
        <v>3799</v>
      </c>
      <c r="I2753" s="9" t="s">
        <v>3799</v>
      </c>
      <c r="J2753" s="12">
        <v>1</v>
      </c>
      <c r="K2753" s="13">
        <v>43435</v>
      </c>
      <c r="L2753" s="86">
        <f>(Tabla2[[#This Row],[release_year]]-'VARIANZA Y DES. EST'!$L$11)^2</f>
        <v>1.3928663045044412</v>
      </c>
      <c r="M2753" s="12">
        <v>2013</v>
      </c>
      <c r="N2753" s="9" t="s">
        <v>76</v>
      </c>
      <c r="O2753" s="9" t="s">
        <v>10234</v>
      </c>
      <c r="P2753" s="12">
        <v>96</v>
      </c>
      <c r="Q2753" s="12">
        <v>96</v>
      </c>
      <c r="R2753" s="12">
        <v>12.709207555869609</v>
      </c>
      <c r="S2753" s="12" t="s">
        <v>28</v>
      </c>
      <c r="T2753" s="9" t="s">
        <v>859</v>
      </c>
      <c r="U2753" s="9" t="s">
        <v>95</v>
      </c>
      <c r="V2753" s="9" t="s">
        <v>859</v>
      </c>
      <c r="W2753" s="14">
        <v>2</v>
      </c>
    </row>
    <row r="2754" spans="1:23" x14ac:dyDescent="0.25">
      <c r="A2754" s="8">
        <v>4350</v>
      </c>
      <c r="B2754" s="9" t="s">
        <v>10443</v>
      </c>
      <c r="C2754" s="9" t="s">
        <v>22</v>
      </c>
      <c r="D2754" s="9" t="s">
        <v>10444</v>
      </c>
      <c r="E2754" s="9" t="s">
        <v>10445</v>
      </c>
      <c r="F2754" s="9" t="s">
        <v>10446</v>
      </c>
      <c r="G2754" s="12">
        <v>6</v>
      </c>
      <c r="H2754" s="9" t="s">
        <v>2924</v>
      </c>
      <c r="I2754" s="9" t="s">
        <v>2924</v>
      </c>
      <c r="J2754" s="12">
        <v>1</v>
      </c>
      <c r="K2754" s="13">
        <v>43435</v>
      </c>
      <c r="L2754" s="86">
        <f>(Tabla2[[#This Row],[release_year]]-'VARIANZA Y DES. EST'!$L$11)^2</f>
        <v>38.194842005650592</v>
      </c>
      <c r="M2754" s="12">
        <v>2008</v>
      </c>
      <c r="N2754" s="9" t="s">
        <v>76</v>
      </c>
      <c r="O2754" s="9" t="s">
        <v>10234</v>
      </c>
      <c r="P2754" s="12">
        <v>96</v>
      </c>
      <c r="Q2754" s="12">
        <v>96</v>
      </c>
      <c r="R2754" s="12">
        <v>12.709207555869609</v>
      </c>
      <c r="S2754" s="12" t="s">
        <v>28</v>
      </c>
      <c r="T2754" s="9" t="s">
        <v>70</v>
      </c>
      <c r="U2754" s="9" t="s">
        <v>45</v>
      </c>
      <c r="V2754" s="9" t="s">
        <v>70</v>
      </c>
      <c r="W2754" s="14">
        <v>2</v>
      </c>
    </row>
    <row r="2755" spans="1:23" x14ac:dyDescent="0.25">
      <c r="A2755" s="8">
        <v>4362</v>
      </c>
      <c r="B2755" s="9" t="s">
        <v>10447</v>
      </c>
      <c r="C2755" s="9" t="s">
        <v>22</v>
      </c>
      <c r="D2755" s="9" t="s">
        <v>10448</v>
      </c>
      <c r="E2755" s="18" t="s">
        <v>10449</v>
      </c>
      <c r="F2755" s="9" t="s">
        <v>10450</v>
      </c>
      <c r="G2755" s="12">
        <v>7</v>
      </c>
      <c r="H2755" s="9" t="s">
        <v>468</v>
      </c>
      <c r="I2755" s="9" t="s">
        <v>10451</v>
      </c>
      <c r="J2755" s="12">
        <v>2</v>
      </c>
      <c r="K2755" s="16">
        <v>43434</v>
      </c>
      <c r="L2755" s="86">
        <f>(Tabla2[[#This Row],[release_year]]-'VARIANZA Y DES. EST'!$L$11)^2</f>
        <v>14.590890603358293</v>
      </c>
      <c r="M2755" s="12">
        <v>2018</v>
      </c>
      <c r="N2755" s="9" t="s">
        <v>76</v>
      </c>
      <c r="O2755" s="9" t="s">
        <v>10234</v>
      </c>
      <c r="P2755" s="12">
        <v>96</v>
      </c>
      <c r="Q2755" s="12">
        <v>96</v>
      </c>
      <c r="R2755" s="12">
        <v>12.709207555869609</v>
      </c>
      <c r="S2755" s="12" t="s">
        <v>28</v>
      </c>
      <c r="T2755" s="9" t="s">
        <v>118</v>
      </c>
      <c r="U2755" s="9" t="s">
        <v>45</v>
      </c>
      <c r="V2755" s="9" t="s">
        <v>118</v>
      </c>
      <c r="W2755" s="14">
        <v>3</v>
      </c>
    </row>
    <row r="2756" spans="1:23" x14ac:dyDescent="0.25">
      <c r="A2756" s="8">
        <v>4662</v>
      </c>
      <c r="B2756" s="9" t="s">
        <v>10452</v>
      </c>
      <c r="C2756" s="9" t="s">
        <v>22</v>
      </c>
      <c r="D2756" s="9" t="s">
        <v>10453</v>
      </c>
      <c r="E2756" s="9" t="s">
        <v>6137</v>
      </c>
      <c r="F2756" s="9" t="s">
        <v>10454</v>
      </c>
      <c r="G2756" s="12">
        <v>7</v>
      </c>
      <c r="H2756" s="9" t="s">
        <v>126</v>
      </c>
      <c r="I2756" s="9" t="s">
        <v>5012</v>
      </c>
      <c r="J2756" s="12">
        <v>2</v>
      </c>
      <c r="K2756" s="13">
        <v>43346</v>
      </c>
      <c r="L2756" s="86">
        <f>(Tabla2[[#This Row],[release_year]]-'VARIANZA Y DES. EST'!$L$11)^2</f>
        <v>14.590890603358293</v>
      </c>
      <c r="M2756" s="12">
        <v>2018</v>
      </c>
      <c r="N2756" s="9" t="s">
        <v>76</v>
      </c>
      <c r="O2756" s="9" t="s">
        <v>10234</v>
      </c>
      <c r="P2756" s="12">
        <v>96</v>
      </c>
      <c r="Q2756" s="12">
        <v>96</v>
      </c>
      <c r="R2756" s="12">
        <v>12.709207555869609</v>
      </c>
      <c r="S2756" s="12" t="s">
        <v>28</v>
      </c>
      <c r="T2756" s="9" t="s">
        <v>38</v>
      </c>
      <c r="U2756" s="9" t="s">
        <v>38</v>
      </c>
      <c r="V2756" s="9" t="s">
        <v>38</v>
      </c>
      <c r="W2756" s="14">
        <v>1</v>
      </c>
    </row>
    <row r="2757" spans="1:23" x14ac:dyDescent="0.25">
      <c r="A2757" s="8">
        <v>4802</v>
      </c>
      <c r="B2757" s="9" t="s">
        <v>10455</v>
      </c>
      <c r="C2757" s="9" t="s">
        <v>22</v>
      </c>
      <c r="D2757" s="9" t="s">
        <v>10456</v>
      </c>
      <c r="E2757" s="10" t="s">
        <v>10457</v>
      </c>
      <c r="F2757" s="15"/>
      <c r="G2757" s="12">
        <v>0</v>
      </c>
      <c r="H2757" s="9" t="s">
        <v>25</v>
      </c>
      <c r="I2757" s="9" t="s">
        <v>25</v>
      </c>
      <c r="J2757" s="12">
        <v>1</v>
      </c>
      <c r="K2757" s="13">
        <v>43282</v>
      </c>
      <c r="L2757" s="86">
        <f>(Tabla2[[#This Row],[release_year]]-'VARIANZA Y DES. EST'!$L$11)^2</f>
        <v>7.9512857435875226</v>
      </c>
      <c r="M2757" s="12">
        <v>2017</v>
      </c>
      <c r="N2757" s="9" t="s">
        <v>76</v>
      </c>
      <c r="O2757" s="9" t="s">
        <v>10234</v>
      </c>
      <c r="P2757" s="12">
        <v>96</v>
      </c>
      <c r="Q2757" s="12">
        <v>96</v>
      </c>
      <c r="R2757" s="12">
        <v>12.709207555869609</v>
      </c>
      <c r="S2757" s="12" t="s">
        <v>28</v>
      </c>
      <c r="T2757" s="9" t="s">
        <v>576</v>
      </c>
      <c r="U2757" s="9" t="s">
        <v>57</v>
      </c>
      <c r="V2757" s="9" t="s">
        <v>576</v>
      </c>
      <c r="W2757" s="14">
        <v>2</v>
      </c>
    </row>
    <row r="2758" spans="1:23" x14ac:dyDescent="0.25">
      <c r="A2758" s="8">
        <v>4903</v>
      </c>
      <c r="B2758" s="9" t="s">
        <v>10458</v>
      </c>
      <c r="C2758" s="9" t="s">
        <v>22</v>
      </c>
      <c r="D2758" s="9" t="s">
        <v>10459</v>
      </c>
      <c r="E2758" s="9" t="s">
        <v>10460</v>
      </c>
      <c r="F2758" s="9" t="s">
        <v>10461</v>
      </c>
      <c r="G2758" s="12">
        <v>9</v>
      </c>
      <c r="H2758" s="9" t="s">
        <v>390</v>
      </c>
      <c r="I2758" s="9" t="s">
        <v>390</v>
      </c>
      <c r="J2758" s="12">
        <v>1</v>
      </c>
      <c r="K2758" s="13">
        <v>43221</v>
      </c>
      <c r="L2758" s="86">
        <f>(Tabla2[[#This Row],[release_year]]-'VARIANZA Y DES. EST'!$L$11)^2</f>
        <v>7.9512857435875226</v>
      </c>
      <c r="M2758" s="12">
        <v>2017</v>
      </c>
      <c r="N2758" s="9" t="s">
        <v>76</v>
      </c>
      <c r="O2758" s="9" t="s">
        <v>10234</v>
      </c>
      <c r="P2758" s="12">
        <v>96</v>
      </c>
      <c r="Q2758" s="12">
        <v>96</v>
      </c>
      <c r="R2758" s="12">
        <v>12.709207555869609</v>
      </c>
      <c r="S2758" s="12" t="s">
        <v>28</v>
      </c>
      <c r="T2758" s="9" t="s">
        <v>859</v>
      </c>
      <c r="U2758" s="9" t="s">
        <v>95</v>
      </c>
      <c r="V2758" s="9" t="s">
        <v>859</v>
      </c>
      <c r="W2758" s="14">
        <v>2</v>
      </c>
    </row>
    <row r="2759" spans="1:23" x14ac:dyDescent="0.25">
      <c r="A2759" s="8">
        <v>4936</v>
      </c>
      <c r="B2759" s="9" t="s">
        <v>10462</v>
      </c>
      <c r="C2759" s="9" t="s">
        <v>22</v>
      </c>
      <c r="D2759" s="9" t="s">
        <v>10463</v>
      </c>
      <c r="E2759" s="9" t="s">
        <v>10464</v>
      </c>
      <c r="F2759" s="9" t="s">
        <v>10465</v>
      </c>
      <c r="G2759" s="12">
        <v>6</v>
      </c>
      <c r="H2759" s="9" t="s">
        <v>25</v>
      </c>
      <c r="I2759" s="9" t="s">
        <v>25</v>
      </c>
      <c r="J2759" s="12">
        <v>1</v>
      </c>
      <c r="K2759" s="13">
        <v>43196</v>
      </c>
      <c r="L2759" s="86">
        <f>(Tabla2[[#This Row],[release_year]]-'VARIANZA Y DES. EST'!$L$11)^2</f>
        <v>14.590890603358293</v>
      </c>
      <c r="M2759" s="12">
        <v>2018</v>
      </c>
      <c r="N2759" s="9" t="s">
        <v>76</v>
      </c>
      <c r="O2759" s="9" t="s">
        <v>10234</v>
      </c>
      <c r="P2759" s="12">
        <v>96</v>
      </c>
      <c r="Q2759" s="12">
        <v>96</v>
      </c>
      <c r="R2759" s="12">
        <v>12.709207555869609</v>
      </c>
      <c r="S2759" s="12" t="s">
        <v>28</v>
      </c>
      <c r="T2759" s="9" t="s">
        <v>7217</v>
      </c>
      <c r="U2759" s="9" t="s">
        <v>45</v>
      </c>
      <c r="V2759" s="9" t="s">
        <v>7217</v>
      </c>
      <c r="W2759" s="14">
        <v>3</v>
      </c>
    </row>
    <row r="2760" spans="1:23" x14ac:dyDescent="0.25">
      <c r="A2760" s="8">
        <v>4948</v>
      </c>
      <c r="B2760" s="9" t="s">
        <v>10466</v>
      </c>
      <c r="C2760" s="9" t="s">
        <v>22</v>
      </c>
      <c r="D2760" s="9" t="s">
        <v>10467</v>
      </c>
      <c r="E2760" s="9" t="s">
        <v>10468</v>
      </c>
      <c r="F2760" s="9" t="s">
        <v>10469</v>
      </c>
      <c r="G2760" s="12">
        <v>5</v>
      </c>
      <c r="H2760" s="9" t="s">
        <v>1064</v>
      </c>
      <c r="I2760" s="9" t="s">
        <v>10470</v>
      </c>
      <c r="J2760" s="12">
        <v>6</v>
      </c>
      <c r="K2760" s="13">
        <v>43191</v>
      </c>
      <c r="L2760" s="86">
        <f>(Tabla2[[#This Row],[release_year]]-'VARIANZA Y DES. EST'!$L$11)^2</f>
        <v>7.9512857435875226</v>
      </c>
      <c r="M2760" s="12">
        <v>2017</v>
      </c>
      <c r="N2760" s="9" t="s">
        <v>35</v>
      </c>
      <c r="O2760" s="9" t="s">
        <v>10234</v>
      </c>
      <c r="P2760" s="12">
        <v>96</v>
      </c>
      <c r="Q2760" s="12">
        <v>96</v>
      </c>
      <c r="R2760" s="12">
        <v>12.709207555869609</v>
      </c>
      <c r="S2760" s="12" t="s">
        <v>28</v>
      </c>
      <c r="T2760" s="9" t="s">
        <v>460</v>
      </c>
      <c r="U2760" s="9" t="s">
        <v>45</v>
      </c>
      <c r="V2760" s="9" t="s">
        <v>460</v>
      </c>
      <c r="W2760" s="14">
        <v>3</v>
      </c>
    </row>
    <row r="2761" spans="1:23" x14ac:dyDescent="0.25">
      <c r="A2761" s="8">
        <v>5038</v>
      </c>
      <c r="B2761" s="9" t="s">
        <v>10471</v>
      </c>
      <c r="C2761" s="9" t="s">
        <v>22</v>
      </c>
      <c r="D2761" s="9" t="s">
        <v>10472</v>
      </c>
      <c r="E2761" s="9" t="s">
        <v>10473</v>
      </c>
      <c r="F2761" s="9" t="s">
        <v>10474</v>
      </c>
      <c r="G2761" s="12">
        <v>11</v>
      </c>
      <c r="H2761" s="9" t="s">
        <v>25</v>
      </c>
      <c r="I2761" s="9" t="s">
        <v>25</v>
      </c>
      <c r="J2761" s="12">
        <v>1</v>
      </c>
      <c r="K2761" s="13">
        <v>43147</v>
      </c>
      <c r="L2761" s="86">
        <f>(Tabla2[[#This Row],[release_year]]-'VARIANZA Y DES. EST'!$L$11)^2</f>
        <v>14.590890603358293</v>
      </c>
      <c r="M2761" s="12">
        <v>2018</v>
      </c>
      <c r="N2761" s="9" t="s">
        <v>76</v>
      </c>
      <c r="O2761" s="9" t="s">
        <v>10234</v>
      </c>
      <c r="P2761" s="12">
        <v>96</v>
      </c>
      <c r="Q2761" s="12">
        <v>96</v>
      </c>
      <c r="R2761" s="12">
        <v>12.709207555869609</v>
      </c>
      <c r="S2761" s="12" t="s">
        <v>28</v>
      </c>
      <c r="T2761" s="9" t="s">
        <v>4008</v>
      </c>
      <c r="U2761" s="9" t="s">
        <v>45</v>
      </c>
      <c r="V2761" s="9" t="s">
        <v>4008</v>
      </c>
      <c r="W2761" s="14">
        <v>2</v>
      </c>
    </row>
    <row r="2762" spans="1:23" x14ac:dyDescent="0.25">
      <c r="A2762" s="8">
        <v>5042</v>
      </c>
      <c r="B2762" s="9" t="s">
        <v>10475</v>
      </c>
      <c r="C2762" s="9" t="s">
        <v>22</v>
      </c>
      <c r="D2762" s="9" t="s">
        <v>10476</v>
      </c>
      <c r="E2762" s="9" t="s">
        <v>10477</v>
      </c>
      <c r="F2762" s="9" t="s">
        <v>10478</v>
      </c>
      <c r="G2762" s="12">
        <v>1</v>
      </c>
      <c r="H2762" s="9" t="s">
        <v>25</v>
      </c>
      <c r="I2762" s="9" t="s">
        <v>25</v>
      </c>
      <c r="J2762" s="12">
        <v>1</v>
      </c>
      <c r="K2762" s="13">
        <v>43140</v>
      </c>
      <c r="L2762" s="86">
        <f>(Tabla2[[#This Row],[release_year]]-'VARIANZA Y DES. EST'!$L$11)^2</f>
        <v>14.590890603358293</v>
      </c>
      <c r="M2762" s="12">
        <v>2018</v>
      </c>
      <c r="N2762" s="9" t="s">
        <v>35</v>
      </c>
      <c r="O2762" s="9" t="s">
        <v>10234</v>
      </c>
      <c r="P2762" s="12">
        <v>96</v>
      </c>
      <c r="Q2762" s="12">
        <v>96</v>
      </c>
      <c r="R2762" s="12">
        <v>12.709207555869609</v>
      </c>
      <c r="S2762" s="12" t="s">
        <v>28</v>
      </c>
      <c r="T2762" s="9" t="s">
        <v>57</v>
      </c>
      <c r="U2762" s="9" t="s">
        <v>57</v>
      </c>
      <c r="V2762" s="9" t="s">
        <v>57</v>
      </c>
      <c r="W2762" s="14">
        <v>1</v>
      </c>
    </row>
    <row r="2763" spans="1:23" x14ac:dyDescent="0.25">
      <c r="A2763" s="8">
        <v>5056</v>
      </c>
      <c r="B2763" s="9" t="s">
        <v>10479</v>
      </c>
      <c r="C2763" s="9" t="s">
        <v>22</v>
      </c>
      <c r="D2763" s="9" t="s">
        <v>10480</v>
      </c>
      <c r="E2763" s="18" t="s">
        <v>10481</v>
      </c>
      <c r="F2763" s="9" t="s">
        <v>10482</v>
      </c>
      <c r="G2763" s="12">
        <v>2</v>
      </c>
      <c r="H2763" s="9" t="s">
        <v>184</v>
      </c>
      <c r="I2763" s="9" t="s">
        <v>184</v>
      </c>
      <c r="J2763" s="12">
        <v>1</v>
      </c>
      <c r="K2763" s="13">
        <v>43131</v>
      </c>
      <c r="L2763" s="86">
        <f>(Tabla2[[#This Row],[release_year]]-'VARIANZA Y DES. EST'!$L$11)^2</f>
        <v>7.9512857435875226</v>
      </c>
      <c r="M2763" s="12">
        <v>2017</v>
      </c>
      <c r="N2763" s="9" t="s">
        <v>82</v>
      </c>
      <c r="O2763" s="9" t="s">
        <v>10234</v>
      </c>
      <c r="P2763" s="12">
        <v>96</v>
      </c>
      <c r="Q2763" s="12">
        <v>96</v>
      </c>
      <c r="R2763" s="12">
        <v>12.709207555869609</v>
      </c>
      <c r="S2763" s="12" t="s">
        <v>28</v>
      </c>
      <c r="T2763" s="9" t="s">
        <v>105</v>
      </c>
      <c r="U2763" s="9" t="s">
        <v>57</v>
      </c>
      <c r="V2763" s="9" t="s">
        <v>105</v>
      </c>
      <c r="W2763" s="14">
        <v>2</v>
      </c>
    </row>
    <row r="2764" spans="1:23" x14ac:dyDescent="0.25">
      <c r="A2764" s="8">
        <v>5149</v>
      </c>
      <c r="B2764" s="9" t="s">
        <v>10483</v>
      </c>
      <c r="C2764" s="9" t="s">
        <v>22</v>
      </c>
      <c r="D2764" s="9" t="s">
        <v>10484</v>
      </c>
      <c r="E2764" s="9" t="s">
        <v>10485</v>
      </c>
      <c r="F2764" s="9" t="s">
        <v>10486</v>
      </c>
      <c r="G2764" s="12">
        <v>1</v>
      </c>
      <c r="H2764" s="9" t="s">
        <v>25</v>
      </c>
      <c r="I2764" s="9" t="s">
        <v>25</v>
      </c>
      <c r="J2764" s="12">
        <v>1</v>
      </c>
      <c r="K2764" s="13">
        <v>43070</v>
      </c>
      <c r="L2764" s="86">
        <f>(Tabla2[[#This Row],[release_year]]-'VARIANZA Y DES. EST'!$L$11)^2</f>
        <v>7.9512857435875226</v>
      </c>
      <c r="M2764" s="12">
        <v>2017</v>
      </c>
      <c r="N2764" s="9" t="s">
        <v>76</v>
      </c>
      <c r="O2764" s="9" t="s">
        <v>10234</v>
      </c>
      <c r="P2764" s="12">
        <v>96</v>
      </c>
      <c r="Q2764" s="12">
        <v>96</v>
      </c>
      <c r="R2764" s="12">
        <v>12.709207555869609</v>
      </c>
      <c r="S2764" s="12" t="s">
        <v>28</v>
      </c>
      <c r="T2764" s="9" t="s">
        <v>57</v>
      </c>
      <c r="U2764" s="9" t="s">
        <v>57</v>
      </c>
      <c r="V2764" s="9" t="s">
        <v>57</v>
      </c>
      <c r="W2764" s="14">
        <v>1</v>
      </c>
    </row>
    <row r="2765" spans="1:23" x14ac:dyDescent="0.25">
      <c r="A2765" s="8">
        <v>5419</v>
      </c>
      <c r="B2765" s="9" t="s">
        <v>10487</v>
      </c>
      <c r="C2765" s="9" t="s">
        <v>22</v>
      </c>
      <c r="D2765" s="9" t="s">
        <v>10488</v>
      </c>
      <c r="E2765" s="10" t="s">
        <v>10489</v>
      </c>
      <c r="F2765" s="11"/>
      <c r="G2765" s="12">
        <v>0</v>
      </c>
      <c r="H2765" s="9" t="s">
        <v>75</v>
      </c>
      <c r="I2765" s="9" t="s">
        <v>10490</v>
      </c>
      <c r="J2765" s="12">
        <v>2</v>
      </c>
      <c r="K2765" s="13">
        <v>42909</v>
      </c>
      <c r="L2765" s="86">
        <f>(Tabla2[[#This Row],[release_year]]-'VARIANZA Y DES. EST'!$L$11)^2</f>
        <v>7.9512857435875226</v>
      </c>
      <c r="M2765" s="12">
        <v>2017</v>
      </c>
      <c r="N2765" s="9" t="s">
        <v>35</v>
      </c>
      <c r="O2765" s="9" t="s">
        <v>10234</v>
      </c>
      <c r="P2765" s="12">
        <v>96</v>
      </c>
      <c r="Q2765" s="12">
        <v>96</v>
      </c>
      <c r="R2765" s="12">
        <v>12.709207555869609</v>
      </c>
      <c r="S2765" s="12" t="s">
        <v>28</v>
      </c>
      <c r="T2765" s="9" t="s">
        <v>57</v>
      </c>
      <c r="U2765" s="9" t="s">
        <v>57</v>
      </c>
      <c r="V2765" s="9" t="s">
        <v>57</v>
      </c>
      <c r="W2765" s="14">
        <v>1</v>
      </c>
    </row>
    <row r="2766" spans="1:23" x14ac:dyDescent="0.25">
      <c r="A2766" s="8">
        <v>5450</v>
      </c>
      <c r="B2766" s="9" t="s">
        <v>10491</v>
      </c>
      <c r="C2766" s="9" t="s">
        <v>22</v>
      </c>
      <c r="D2766" s="9" t="s">
        <v>10492</v>
      </c>
      <c r="E2766" s="9" t="s">
        <v>10493</v>
      </c>
      <c r="F2766" s="9" t="s">
        <v>10494</v>
      </c>
      <c r="G2766" s="12">
        <v>10</v>
      </c>
      <c r="H2766" s="9" t="s">
        <v>25</v>
      </c>
      <c r="I2766" s="9" t="s">
        <v>25</v>
      </c>
      <c r="J2766" s="12">
        <v>1</v>
      </c>
      <c r="K2766" s="13">
        <v>42887</v>
      </c>
      <c r="L2766" s="86">
        <f>(Tabla2[[#This Row],[release_year]]-'VARIANZA Y DES. EST'!$L$11)^2</f>
        <v>3.3116808838167522</v>
      </c>
      <c r="M2766" s="12">
        <v>2016</v>
      </c>
      <c r="N2766" s="9" t="s">
        <v>76</v>
      </c>
      <c r="O2766" s="9" t="s">
        <v>10234</v>
      </c>
      <c r="P2766" s="12">
        <v>96</v>
      </c>
      <c r="Q2766" s="12">
        <v>96</v>
      </c>
      <c r="R2766" s="12">
        <v>12.709207555869609</v>
      </c>
      <c r="S2766" s="12" t="s">
        <v>28</v>
      </c>
      <c r="T2766" s="9" t="s">
        <v>1544</v>
      </c>
      <c r="U2766" s="9" t="s">
        <v>95</v>
      </c>
      <c r="V2766" s="9" t="s">
        <v>1544</v>
      </c>
      <c r="W2766" s="14">
        <v>2</v>
      </c>
    </row>
    <row r="2767" spans="1:23" x14ac:dyDescent="0.25">
      <c r="A2767" s="8">
        <v>5536</v>
      </c>
      <c r="B2767" s="9" t="s">
        <v>10495</v>
      </c>
      <c r="C2767" s="9" t="s">
        <v>22</v>
      </c>
      <c r="D2767" s="9" t="s">
        <v>10496</v>
      </c>
      <c r="E2767" s="9" t="s">
        <v>1758</v>
      </c>
      <c r="F2767" s="9" t="s">
        <v>10497</v>
      </c>
      <c r="G2767" s="12">
        <v>5</v>
      </c>
      <c r="H2767" s="9" t="s">
        <v>25</v>
      </c>
      <c r="I2767" s="9" t="s">
        <v>25</v>
      </c>
      <c r="J2767" s="12">
        <v>1</v>
      </c>
      <c r="K2767" s="13">
        <v>42836</v>
      </c>
      <c r="L2767" s="86">
        <f>(Tabla2[[#This Row],[release_year]]-'VARIANZA Y DES. EST'!$L$11)^2</f>
        <v>3.3116808838167522</v>
      </c>
      <c r="M2767" s="12">
        <v>2016</v>
      </c>
      <c r="N2767" s="9" t="s">
        <v>1991</v>
      </c>
      <c r="O2767" s="9" t="s">
        <v>10234</v>
      </c>
      <c r="P2767" s="12">
        <v>96</v>
      </c>
      <c r="Q2767" s="12">
        <v>96</v>
      </c>
      <c r="R2767" s="12">
        <v>12.709207555869609</v>
      </c>
      <c r="S2767" s="12" t="s">
        <v>28</v>
      </c>
      <c r="T2767" s="9" t="s">
        <v>477</v>
      </c>
      <c r="U2767" s="9" t="s">
        <v>477</v>
      </c>
      <c r="V2767" s="9" t="s">
        <v>477</v>
      </c>
      <c r="W2767" s="14">
        <v>1</v>
      </c>
    </row>
    <row r="2768" spans="1:23" x14ac:dyDescent="0.25">
      <c r="A2768" s="8">
        <v>5612</v>
      </c>
      <c r="B2768" s="9" t="s">
        <v>10498</v>
      </c>
      <c r="C2768" s="9" t="s">
        <v>22</v>
      </c>
      <c r="D2768" s="10" t="s">
        <v>10499</v>
      </c>
      <c r="E2768" s="11"/>
      <c r="F2768" s="9" t="s">
        <v>10500</v>
      </c>
      <c r="G2768" s="12">
        <v>1</v>
      </c>
      <c r="H2768" s="9" t="s">
        <v>890</v>
      </c>
      <c r="I2768" s="9" t="s">
        <v>890</v>
      </c>
      <c r="J2768" s="12">
        <v>1</v>
      </c>
      <c r="K2768" s="13">
        <v>42776</v>
      </c>
      <c r="L2768" s="86">
        <f>(Tabla2[[#This Row],[release_year]]-'VARIANZA Y DES. EST'!$L$11)^2</f>
        <v>7.9512857435875226</v>
      </c>
      <c r="M2768" s="12">
        <v>2017</v>
      </c>
      <c r="N2768" s="9" t="s">
        <v>76</v>
      </c>
      <c r="O2768" s="9" t="s">
        <v>10234</v>
      </c>
      <c r="P2768" s="12">
        <v>96</v>
      </c>
      <c r="Q2768" s="12">
        <v>96</v>
      </c>
      <c r="R2768" s="12">
        <v>12.709207555869609</v>
      </c>
      <c r="S2768" s="12" t="s">
        <v>28</v>
      </c>
      <c r="T2768" s="9" t="s">
        <v>477</v>
      </c>
      <c r="U2768" s="9" t="s">
        <v>477</v>
      </c>
      <c r="V2768" s="9" t="s">
        <v>477</v>
      </c>
      <c r="W2768" s="14">
        <v>1</v>
      </c>
    </row>
    <row r="2769" spans="1:23" x14ac:dyDescent="0.25">
      <c r="A2769" s="8">
        <v>5771</v>
      </c>
      <c r="B2769" s="9" t="s">
        <v>10501</v>
      </c>
      <c r="C2769" s="9" t="s">
        <v>22</v>
      </c>
      <c r="D2769" s="9" t="s">
        <v>10502</v>
      </c>
      <c r="E2769" s="9" t="s">
        <v>10503</v>
      </c>
      <c r="F2769" s="9" t="s">
        <v>10504</v>
      </c>
      <c r="G2769" s="12">
        <v>10</v>
      </c>
      <c r="H2769" s="9" t="s">
        <v>1786</v>
      </c>
      <c r="I2769" s="9" t="s">
        <v>10505</v>
      </c>
      <c r="J2769" s="12">
        <v>3</v>
      </c>
      <c r="K2769" s="13">
        <v>42644</v>
      </c>
      <c r="L2769" s="86">
        <f>(Tabla2[[#This Row],[release_year]]-'VARIANZA Y DES. EST'!$L$11)^2</f>
        <v>3.3116808838167522</v>
      </c>
      <c r="M2769" s="12">
        <v>2016</v>
      </c>
      <c r="N2769" s="9" t="s">
        <v>76</v>
      </c>
      <c r="O2769" s="9" t="s">
        <v>10234</v>
      </c>
      <c r="P2769" s="12">
        <v>96</v>
      </c>
      <c r="Q2769" s="12">
        <v>96</v>
      </c>
      <c r="R2769" s="12">
        <v>12.709207555869609</v>
      </c>
      <c r="S2769" s="12" t="s">
        <v>28</v>
      </c>
      <c r="T2769" s="9" t="s">
        <v>118</v>
      </c>
      <c r="U2769" s="9" t="s">
        <v>45</v>
      </c>
      <c r="V2769" s="9" t="s">
        <v>118</v>
      </c>
      <c r="W2769" s="14">
        <v>3</v>
      </c>
    </row>
    <row r="2770" spans="1:23" x14ac:dyDescent="0.25">
      <c r="A2770" s="8">
        <v>5779</v>
      </c>
      <c r="B2770" s="9" t="s">
        <v>10506</v>
      </c>
      <c r="C2770" s="9" t="s">
        <v>22</v>
      </c>
      <c r="D2770" s="9" t="s">
        <v>10507</v>
      </c>
      <c r="E2770" s="9" t="s">
        <v>10508</v>
      </c>
      <c r="F2770" s="9" t="s">
        <v>10509</v>
      </c>
      <c r="G2770" s="12">
        <v>9</v>
      </c>
      <c r="H2770" s="9" t="s">
        <v>518</v>
      </c>
      <c r="I2770" s="9" t="s">
        <v>518</v>
      </c>
      <c r="J2770" s="12">
        <v>1</v>
      </c>
      <c r="K2770" s="13">
        <v>42644</v>
      </c>
      <c r="L2770" s="86">
        <f>(Tabla2[[#This Row],[release_year]]-'VARIANZA Y DES. EST'!$L$11)^2</f>
        <v>0.67207602404598188</v>
      </c>
      <c r="M2770" s="12">
        <v>2015</v>
      </c>
      <c r="N2770" s="9" t="s">
        <v>76</v>
      </c>
      <c r="O2770" s="9" t="s">
        <v>10234</v>
      </c>
      <c r="P2770" s="12">
        <v>96</v>
      </c>
      <c r="Q2770" s="12">
        <v>96</v>
      </c>
      <c r="R2770" s="12">
        <v>12.709207555869609</v>
      </c>
      <c r="S2770" s="12" t="s">
        <v>28</v>
      </c>
      <c r="T2770" s="9" t="s">
        <v>118</v>
      </c>
      <c r="U2770" s="9" t="s">
        <v>45</v>
      </c>
      <c r="V2770" s="9" t="s">
        <v>118</v>
      </c>
      <c r="W2770" s="14">
        <v>3</v>
      </c>
    </row>
    <row r="2771" spans="1:23" x14ac:dyDescent="0.25">
      <c r="A2771" s="8">
        <v>5834</v>
      </c>
      <c r="B2771" s="9" t="s">
        <v>10510</v>
      </c>
      <c r="C2771" s="9" t="s">
        <v>22</v>
      </c>
      <c r="D2771" s="9" t="s">
        <v>10511</v>
      </c>
      <c r="E2771" s="9" t="s">
        <v>10512</v>
      </c>
      <c r="F2771" s="9" t="s">
        <v>10513</v>
      </c>
      <c r="G2771" s="12">
        <v>7</v>
      </c>
      <c r="H2771" s="9" t="s">
        <v>518</v>
      </c>
      <c r="I2771" s="9" t="s">
        <v>10514</v>
      </c>
      <c r="J2771" s="12">
        <v>2</v>
      </c>
      <c r="K2771" s="13">
        <v>42557</v>
      </c>
      <c r="L2771" s="86">
        <f>(Tabla2[[#This Row],[release_year]]-'VARIANZA Y DES. EST'!$L$11)^2</f>
        <v>3.3116808838167522</v>
      </c>
      <c r="M2771" s="12">
        <v>2016</v>
      </c>
      <c r="N2771" s="9" t="s">
        <v>76</v>
      </c>
      <c r="O2771" s="9" t="s">
        <v>10234</v>
      </c>
      <c r="P2771" s="12">
        <v>96</v>
      </c>
      <c r="Q2771" s="12">
        <v>96</v>
      </c>
      <c r="R2771" s="12">
        <v>12.709207555869609</v>
      </c>
      <c r="S2771" s="12" t="s">
        <v>28</v>
      </c>
      <c r="T2771" s="9" t="s">
        <v>4290</v>
      </c>
      <c r="U2771" s="9" t="s">
        <v>95</v>
      </c>
      <c r="V2771" s="9" t="s">
        <v>4290</v>
      </c>
      <c r="W2771" s="14">
        <v>3</v>
      </c>
    </row>
    <row r="2772" spans="1:23" x14ac:dyDescent="0.25">
      <c r="A2772" s="8">
        <v>5944</v>
      </c>
      <c r="B2772" s="9" t="s">
        <v>10515</v>
      </c>
      <c r="C2772" s="9" t="s">
        <v>22</v>
      </c>
      <c r="D2772" s="9" t="s">
        <v>10516</v>
      </c>
      <c r="E2772" s="9" t="s">
        <v>10517</v>
      </c>
      <c r="F2772" s="9" t="s">
        <v>10518</v>
      </c>
      <c r="G2772" s="12">
        <v>5</v>
      </c>
      <c r="H2772" s="9" t="s">
        <v>25</v>
      </c>
      <c r="I2772" s="9" t="s">
        <v>25</v>
      </c>
      <c r="J2772" s="12">
        <v>1</v>
      </c>
      <c r="K2772" s="13">
        <v>40817</v>
      </c>
      <c r="L2772" s="86">
        <f>(Tabla2[[#This Row],[release_year]]-'VARIANZA Y DES. EST'!$L$11)^2</f>
        <v>794.12353509069362</v>
      </c>
      <c r="M2772" s="12">
        <v>1986</v>
      </c>
      <c r="N2772" s="9" t="s">
        <v>76</v>
      </c>
      <c r="O2772" s="9" t="s">
        <v>10234</v>
      </c>
      <c r="P2772" s="12">
        <v>96</v>
      </c>
      <c r="Q2772" s="12">
        <v>96</v>
      </c>
      <c r="R2772" s="12">
        <v>12.709207555869609</v>
      </c>
      <c r="S2772" s="12" t="s">
        <v>28</v>
      </c>
      <c r="T2772" s="9" t="s">
        <v>45</v>
      </c>
      <c r="U2772" s="9" t="s">
        <v>45</v>
      </c>
      <c r="V2772" s="9" t="s">
        <v>45</v>
      </c>
      <c r="W2772" s="14">
        <v>1</v>
      </c>
    </row>
    <row r="2773" spans="1:23" x14ac:dyDescent="0.25">
      <c r="A2773" s="8">
        <v>5948</v>
      </c>
      <c r="B2773" s="9" t="s">
        <v>10519</v>
      </c>
      <c r="C2773" s="9" t="s">
        <v>22</v>
      </c>
      <c r="D2773" s="9" t="s">
        <v>10520</v>
      </c>
      <c r="E2773" s="9" t="s">
        <v>10521</v>
      </c>
      <c r="F2773" s="9" t="s">
        <v>10522</v>
      </c>
      <c r="G2773" s="12">
        <v>5</v>
      </c>
      <c r="H2773" s="9" t="s">
        <v>25</v>
      </c>
      <c r="I2773" s="9" t="s">
        <v>25</v>
      </c>
      <c r="J2773" s="12">
        <v>1</v>
      </c>
      <c r="K2773" s="13">
        <v>40817</v>
      </c>
      <c r="L2773" s="86">
        <f>(Tabla2[[#This Row],[release_year]]-'VARIANZA Y DES. EST'!$L$11)^2</f>
        <v>738.76313995046439</v>
      </c>
      <c r="M2773" s="12">
        <v>1987</v>
      </c>
      <c r="N2773" s="9" t="s">
        <v>82</v>
      </c>
      <c r="O2773" s="9" t="s">
        <v>10234</v>
      </c>
      <c r="P2773" s="12">
        <v>96</v>
      </c>
      <c r="Q2773" s="12">
        <v>96</v>
      </c>
      <c r="R2773" s="12">
        <v>12.709207555869609</v>
      </c>
      <c r="S2773" s="12" t="s">
        <v>28</v>
      </c>
      <c r="T2773" s="9" t="s">
        <v>45</v>
      </c>
      <c r="U2773" s="9" t="s">
        <v>45</v>
      </c>
      <c r="V2773" s="9" t="s">
        <v>45</v>
      </c>
      <c r="W2773" s="14">
        <v>1</v>
      </c>
    </row>
    <row r="2774" spans="1:23" x14ac:dyDescent="0.25">
      <c r="A2774" s="8">
        <v>6024</v>
      </c>
      <c r="B2774" s="9" t="s">
        <v>10523</v>
      </c>
      <c r="C2774" s="9" t="s">
        <v>22</v>
      </c>
      <c r="D2774" s="9" t="s">
        <v>10524</v>
      </c>
      <c r="E2774" s="9" t="s">
        <v>10525</v>
      </c>
      <c r="F2774" s="9" t="s">
        <v>10526</v>
      </c>
      <c r="G2774" s="12">
        <v>13</v>
      </c>
      <c r="H2774" s="9" t="s">
        <v>25</v>
      </c>
      <c r="I2774" s="9" t="s">
        <v>25</v>
      </c>
      <c r="J2774" s="12">
        <v>1</v>
      </c>
      <c r="K2774" s="13">
        <v>43709</v>
      </c>
      <c r="L2774" s="86">
        <f>(Tabla2[[#This Row],[release_year]]-'VARIANZA Y DES. EST'!$L$11)^2</f>
        <v>7.9512857435875226</v>
      </c>
      <c r="M2774" s="12">
        <v>2017</v>
      </c>
      <c r="N2774" s="9" t="s">
        <v>1991</v>
      </c>
      <c r="O2774" s="9" t="s">
        <v>10234</v>
      </c>
      <c r="P2774" s="12">
        <v>96</v>
      </c>
      <c r="Q2774" s="12">
        <v>96</v>
      </c>
      <c r="R2774" s="12">
        <v>12.709207555869609</v>
      </c>
      <c r="S2774" s="12" t="s">
        <v>28</v>
      </c>
      <c r="T2774" s="9" t="s">
        <v>8041</v>
      </c>
      <c r="U2774" s="9" t="s">
        <v>95</v>
      </c>
      <c r="V2774" s="9" t="s">
        <v>8041</v>
      </c>
      <c r="W2774" s="14">
        <v>3</v>
      </c>
    </row>
    <row r="2775" spans="1:23" x14ac:dyDescent="0.25">
      <c r="A2775" s="8">
        <v>6043</v>
      </c>
      <c r="B2775" s="9" t="s">
        <v>10527</v>
      </c>
      <c r="C2775" s="9" t="s">
        <v>22</v>
      </c>
      <c r="D2775" s="9" t="s">
        <v>10528</v>
      </c>
      <c r="E2775" s="9" t="s">
        <v>10529</v>
      </c>
      <c r="F2775" s="9" t="s">
        <v>10530</v>
      </c>
      <c r="G2775" s="12">
        <v>8</v>
      </c>
      <c r="H2775" s="9" t="s">
        <v>25</v>
      </c>
      <c r="I2775" s="9" t="s">
        <v>25</v>
      </c>
      <c r="J2775" s="12">
        <v>1</v>
      </c>
      <c r="K2775" s="13">
        <v>42856</v>
      </c>
      <c r="L2775" s="86">
        <f>(Tabla2[[#This Row],[release_year]]-'VARIANZA Y DES. EST'!$L$11)^2</f>
        <v>3.3116808838167522</v>
      </c>
      <c r="M2775" s="12">
        <v>2016</v>
      </c>
      <c r="N2775" s="9" t="s">
        <v>1991</v>
      </c>
      <c r="O2775" s="9" t="s">
        <v>10234</v>
      </c>
      <c r="P2775" s="12">
        <v>96</v>
      </c>
      <c r="Q2775" s="12">
        <v>96</v>
      </c>
      <c r="R2775" s="12">
        <v>12.709207555869609</v>
      </c>
      <c r="S2775" s="12" t="s">
        <v>28</v>
      </c>
      <c r="T2775" s="9" t="s">
        <v>3969</v>
      </c>
      <c r="U2775" s="9" t="s">
        <v>3969</v>
      </c>
      <c r="V2775" s="9" t="s">
        <v>3969</v>
      </c>
      <c r="W2775" s="14">
        <v>1</v>
      </c>
    </row>
    <row r="2776" spans="1:23" x14ac:dyDescent="0.25">
      <c r="A2776" s="8">
        <v>6475</v>
      </c>
      <c r="B2776" s="9" t="s">
        <v>10531</v>
      </c>
      <c r="C2776" s="9" t="s">
        <v>22</v>
      </c>
      <c r="D2776" s="9" t="s">
        <v>10532</v>
      </c>
      <c r="E2776" s="18" t="s">
        <v>10127</v>
      </c>
      <c r="F2776" s="9" t="s">
        <v>10533</v>
      </c>
      <c r="G2776" s="12">
        <v>8</v>
      </c>
      <c r="H2776" s="9" t="s">
        <v>25</v>
      </c>
      <c r="I2776" s="9" t="s">
        <v>10534</v>
      </c>
      <c r="J2776" s="12">
        <v>3</v>
      </c>
      <c r="K2776" s="13">
        <v>43831</v>
      </c>
      <c r="L2776" s="86">
        <f>(Tabla2[[#This Row],[release_year]]-'VARIANZA Y DES. EST'!$L$11)^2</f>
        <v>26.834446865421359</v>
      </c>
      <c r="M2776" s="12">
        <v>2009</v>
      </c>
      <c r="N2776" s="9" t="s">
        <v>1991</v>
      </c>
      <c r="O2776" s="9" t="s">
        <v>10234</v>
      </c>
      <c r="P2776" s="12">
        <v>96</v>
      </c>
      <c r="Q2776" s="12">
        <v>96</v>
      </c>
      <c r="R2776" s="12">
        <v>12.709207555869609</v>
      </c>
      <c r="S2776" s="12" t="s">
        <v>28</v>
      </c>
      <c r="T2776" s="9" t="s">
        <v>5255</v>
      </c>
      <c r="U2776" s="9" t="s">
        <v>5256</v>
      </c>
      <c r="V2776" s="9" t="s">
        <v>5255</v>
      </c>
      <c r="W2776" s="14">
        <v>2</v>
      </c>
    </row>
    <row r="2777" spans="1:23" x14ac:dyDescent="0.25">
      <c r="A2777" s="8">
        <v>6501</v>
      </c>
      <c r="B2777" s="9" t="s">
        <v>10535</v>
      </c>
      <c r="C2777" s="9" t="s">
        <v>22</v>
      </c>
      <c r="D2777" s="9" t="s">
        <v>10536</v>
      </c>
      <c r="E2777" s="9" t="s">
        <v>10537</v>
      </c>
      <c r="F2777" s="9" t="s">
        <v>10538</v>
      </c>
      <c r="G2777" s="12">
        <v>11</v>
      </c>
      <c r="H2777" s="9" t="s">
        <v>126</v>
      </c>
      <c r="I2777" s="9" t="s">
        <v>5012</v>
      </c>
      <c r="J2777" s="12">
        <v>2</v>
      </c>
      <c r="K2777" s="16">
        <v>43024</v>
      </c>
      <c r="L2777" s="86">
        <f>(Tabla2[[#This Row],[release_year]]-'VARIANZA Y DES. EST'!$L$11)^2</f>
        <v>1.3928663045044412</v>
      </c>
      <c r="M2777" s="12">
        <v>2013</v>
      </c>
      <c r="N2777" s="9" t="s">
        <v>1991</v>
      </c>
      <c r="O2777" s="9" t="s">
        <v>10234</v>
      </c>
      <c r="P2777" s="12">
        <v>96</v>
      </c>
      <c r="Q2777" s="12">
        <v>96</v>
      </c>
      <c r="R2777" s="12">
        <v>12.709207555869609</v>
      </c>
      <c r="S2777" s="12" t="s">
        <v>28</v>
      </c>
      <c r="T2777" s="9" t="s">
        <v>2709</v>
      </c>
      <c r="U2777" s="9" t="s">
        <v>45</v>
      </c>
      <c r="V2777" s="9" t="s">
        <v>2709</v>
      </c>
      <c r="W2777" s="14">
        <v>2</v>
      </c>
    </row>
    <row r="2778" spans="1:23" x14ac:dyDescent="0.25">
      <c r="A2778" s="8">
        <v>6527</v>
      </c>
      <c r="B2778" s="9" t="s">
        <v>10539</v>
      </c>
      <c r="C2778" s="9" t="s">
        <v>22</v>
      </c>
      <c r="D2778" s="9" t="s">
        <v>10540</v>
      </c>
      <c r="E2778" s="9" t="s">
        <v>9822</v>
      </c>
      <c r="F2778" s="9" t="s">
        <v>10541</v>
      </c>
      <c r="G2778" s="12">
        <v>6</v>
      </c>
      <c r="H2778" s="9" t="s">
        <v>25</v>
      </c>
      <c r="I2778" s="9" t="s">
        <v>25</v>
      </c>
      <c r="J2778" s="12">
        <v>1</v>
      </c>
      <c r="K2778" s="13">
        <v>43314</v>
      </c>
      <c r="L2778" s="86">
        <f>(Tabla2[[#This Row],[release_year]]-'VARIANZA Y DES. EST'!$L$11)^2</f>
        <v>1.3928663045044412</v>
      </c>
      <c r="M2778" s="12">
        <v>2013</v>
      </c>
      <c r="N2778" s="9" t="s">
        <v>1991</v>
      </c>
      <c r="O2778" s="9" t="s">
        <v>10234</v>
      </c>
      <c r="P2778" s="12">
        <v>96</v>
      </c>
      <c r="Q2778" s="12">
        <v>96</v>
      </c>
      <c r="R2778" s="12">
        <v>12.709207555869609</v>
      </c>
      <c r="S2778" s="12" t="s">
        <v>28</v>
      </c>
      <c r="T2778" s="9" t="s">
        <v>3476</v>
      </c>
      <c r="U2778" s="9" t="s">
        <v>45</v>
      </c>
      <c r="V2778" s="9" t="s">
        <v>3476</v>
      </c>
      <c r="W2778" s="14">
        <v>3</v>
      </c>
    </row>
    <row r="2779" spans="1:23" x14ac:dyDescent="0.25">
      <c r="A2779" s="8">
        <v>6535</v>
      </c>
      <c r="B2779" s="9" t="s">
        <v>10542</v>
      </c>
      <c r="C2779" s="9" t="s">
        <v>22</v>
      </c>
      <c r="D2779" s="9" t="s">
        <v>10543</v>
      </c>
      <c r="E2779" s="9" t="s">
        <v>502</v>
      </c>
      <c r="F2779" s="9" t="s">
        <v>10544</v>
      </c>
      <c r="G2779" s="12">
        <v>10</v>
      </c>
      <c r="H2779" s="9" t="s">
        <v>160</v>
      </c>
      <c r="I2779" s="9" t="s">
        <v>160</v>
      </c>
      <c r="J2779" s="12">
        <v>1</v>
      </c>
      <c r="K2779" s="13">
        <v>42964</v>
      </c>
      <c r="L2779" s="86">
        <f>(Tabla2[[#This Row],[release_year]]-'VARIANZA Y DES. EST'!$L$11)^2</f>
        <v>7.9512857435875226</v>
      </c>
      <c r="M2779" s="12">
        <v>2017</v>
      </c>
      <c r="N2779" s="9" t="s">
        <v>99</v>
      </c>
      <c r="O2779" s="9" t="s">
        <v>10234</v>
      </c>
      <c r="P2779" s="12">
        <v>96</v>
      </c>
      <c r="Q2779" s="12">
        <v>96</v>
      </c>
      <c r="R2779" s="12">
        <v>12.709207555869609</v>
      </c>
      <c r="S2779" s="12" t="s">
        <v>28</v>
      </c>
      <c r="T2779" s="9" t="s">
        <v>111</v>
      </c>
      <c r="U2779" s="9" t="s">
        <v>30</v>
      </c>
      <c r="V2779" s="9" t="s">
        <v>111</v>
      </c>
      <c r="W2779" s="14">
        <v>2</v>
      </c>
    </row>
    <row r="2780" spans="1:23" x14ac:dyDescent="0.25">
      <c r="A2780" s="8">
        <v>6591</v>
      </c>
      <c r="B2780" s="9" t="s">
        <v>10545</v>
      </c>
      <c r="C2780" s="9" t="s">
        <v>22</v>
      </c>
      <c r="D2780" s="9" t="s">
        <v>10546</v>
      </c>
      <c r="E2780" s="9" t="s">
        <v>10547</v>
      </c>
      <c r="F2780" s="18" t="s">
        <v>10548</v>
      </c>
      <c r="G2780" s="12">
        <v>6</v>
      </c>
      <c r="H2780" s="9" t="s">
        <v>25</v>
      </c>
      <c r="I2780" s="9" t="s">
        <v>25</v>
      </c>
      <c r="J2780" s="12">
        <v>1</v>
      </c>
      <c r="K2780" s="13">
        <v>43344</v>
      </c>
      <c r="L2780" s="86">
        <f>(Tabla2[[#This Row],[release_year]]-'VARIANZA Y DES. EST'!$L$11)^2</f>
        <v>14.590890603358293</v>
      </c>
      <c r="M2780" s="12">
        <v>2018</v>
      </c>
      <c r="N2780" s="9" t="s">
        <v>1991</v>
      </c>
      <c r="O2780" s="9" t="s">
        <v>10234</v>
      </c>
      <c r="P2780" s="12">
        <v>96</v>
      </c>
      <c r="Q2780" s="12">
        <v>96</v>
      </c>
      <c r="R2780" s="12">
        <v>12.709207555869609</v>
      </c>
      <c r="S2780" s="12" t="s">
        <v>28</v>
      </c>
      <c r="T2780" s="9" t="s">
        <v>3370</v>
      </c>
      <c r="U2780" s="9" t="s">
        <v>514</v>
      </c>
      <c r="V2780" s="9" t="s">
        <v>3370</v>
      </c>
      <c r="W2780" s="14">
        <v>2</v>
      </c>
    </row>
    <row r="2781" spans="1:23" x14ac:dyDescent="0.25">
      <c r="A2781" s="8">
        <v>6609</v>
      </c>
      <c r="B2781" s="9" t="s">
        <v>10549</v>
      </c>
      <c r="C2781" s="9" t="s">
        <v>22</v>
      </c>
      <c r="D2781" s="9" t="s">
        <v>10550</v>
      </c>
      <c r="E2781" s="9" t="s">
        <v>10551</v>
      </c>
      <c r="F2781" s="9" t="s">
        <v>10552</v>
      </c>
      <c r="G2781" s="12">
        <v>9</v>
      </c>
      <c r="H2781" s="9" t="s">
        <v>231</v>
      </c>
      <c r="I2781" s="9" t="s">
        <v>3005</v>
      </c>
      <c r="J2781" s="12">
        <v>2</v>
      </c>
      <c r="K2781" s="13">
        <v>42707</v>
      </c>
      <c r="L2781" s="86">
        <f>(Tabla2[[#This Row],[release_year]]-'VARIANZA Y DES. EST'!$L$11)^2</f>
        <v>0.67207602404598188</v>
      </c>
      <c r="M2781" s="12">
        <v>2015</v>
      </c>
      <c r="N2781" s="9" t="s">
        <v>842</v>
      </c>
      <c r="O2781" s="9" t="s">
        <v>10234</v>
      </c>
      <c r="P2781" s="12">
        <v>96</v>
      </c>
      <c r="Q2781" s="12">
        <v>96</v>
      </c>
      <c r="R2781" s="12">
        <v>12.709207555869609</v>
      </c>
      <c r="S2781" s="12" t="s">
        <v>28</v>
      </c>
      <c r="T2781" s="9" t="s">
        <v>70</v>
      </c>
      <c r="U2781" s="9" t="s">
        <v>45</v>
      </c>
      <c r="V2781" s="9" t="s">
        <v>70</v>
      </c>
      <c r="W2781" s="14">
        <v>2</v>
      </c>
    </row>
    <row r="2782" spans="1:23" x14ac:dyDescent="0.25">
      <c r="A2782" s="8">
        <v>6626</v>
      </c>
      <c r="B2782" s="9" t="s">
        <v>10553</v>
      </c>
      <c r="C2782" s="9" t="s">
        <v>22</v>
      </c>
      <c r="D2782" s="9" t="s">
        <v>10554</v>
      </c>
      <c r="E2782" s="9" t="s">
        <v>8466</v>
      </c>
      <c r="F2782" s="9" t="s">
        <v>10555</v>
      </c>
      <c r="G2782" s="12">
        <v>10</v>
      </c>
      <c r="H2782" s="9" t="s">
        <v>25</v>
      </c>
      <c r="I2782" s="9" t="s">
        <v>25</v>
      </c>
      <c r="J2782" s="12">
        <v>1</v>
      </c>
      <c r="K2782" s="13">
        <v>43891</v>
      </c>
      <c r="L2782" s="86">
        <f>(Tabla2[[#This Row],[release_year]]-'VARIANZA Y DES. EST'!$L$11)^2</f>
        <v>0.67207602404598188</v>
      </c>
      <c r="M2782" s="12">
        <v>2015</v>
      </c>
      <c r="N2782" s="9" t="s">
        <v>43</v>
      </c>
      <c r="O2782" s="9" t="s">
        <v>10234</v>
      </c>
      <c r="P2782" s="12">
        <v>96</v>
      </c>
      <c r="Q2782" s="12">
        <v>96</v>
      </c>
      <c r="R2782" s="12">
        <v>12.709207555869609</v>
      </c>
      <c r="S2782" s="12" t="s">
        <v>28</v>
      </c>
      <c r="T2782" s="9" t="s">
        <v>95</v>
      </c>
      <c r="U2782" s="9" t="s">
        <v>95</v>
      </c>
      <c r="V2782" s="9" t="s">
        <v>95</v>
      </c>
      <c r="W2782" s="14">
        <v>1</v>
      </c>
    </row>
    <row r="2783" spans="1:23" x14ac:dyDescent="0.25">
      <c r="A2783" s="8">
        <v>6711</v>
      </c>
      <c r="B2783" s="9" t="s">
        <v>10556</v>
      </c>
      <c r="C2783" s="9" t="s">
        <v>22</v>
      </c>
      <c r="D2783" s="9" t="s">
        <v>10557</v>
      </c>
      <c r="E2783" s="18" t="s">
        <v>9724</v>
      </c>
      <c r="F2783" s="18" t="s">
        <v>10558</v>
      </c>
      <c r="G2783" s="12">
        <v>11</v>
      </c>
      <c r="H2783" s="9" t="s">
        <v>25</v>
      </c>
      <c r="I2783" s="9" t="s">
        <v>25</v>
      </c>
      <c r="J2783" s="12">
        <v>1</v>
      </c>
      <c r="K2783" s="13">
        <v>43571</v>
      </c>
      <c r="L2783" s="86">
        <f>(Tabla2[[#This Row],[release_year]]-'VARIANZA Y DES. EST'!$L$11)^2</f>
        <v>51.555237145879822</v>
      </c>
      <c r="M2783" s="12">
        <v>2007</v>
      </c>
      <c r="N2783" s="9" t="s">
        <v>99</v>
      </c>
      <c r="O2783" s="9" t="s">
        <v>10234</v>
      </c>
      <c r="P2783" s="12">
        <v>96</v>
      </c>
      <c r="Q2783" s="12">
        <v>96</v>
      </c>
      <c r="R2783" s="12">
        <v>12.709207555869609</v>
      </c>
      <c r="S2783" s="12" t="s">
        <v>28</v>
      </c>
      <c r="T2783" s="9" t="s">
        <v>10559</v>
      </c>
      <c r="U2783" s="9" t="s">
        <v>30</v>
      </c>
      <c r="V2783" s="9" t="s">
        <v>10559</v>
      </c>
      <c r="W2783" s="14">
        <v>3</v>
      </c>
    </row>
    <row r="2784" spans="1:23" x14ac:dyDescent="0.25">
      <c r="A2784" s="8">
        <v>6712</v>
      </c>
      <c r="B2784" s="9" t="s">
        <v>10560</v>
      </c>
      <c r="C2784" s="9" t="s">
        <v>22</v>
      </c>
      <c r="D2784" s="9" t="s">
        <v>10561</v>
      </c>
      <c r="E2784" s="9" t="s">
        <v>10562</v>
      </c>
      <c r="F2784" s="9" t="s">
        <v>10563</v>
      </c>
      <c r="G2784" s="12">
        <v>8</v>
      </c>
      <c r="H2784" s="9" t="s">
        <v>126</v>
      </c>
      <c r="I2784" s="9" t="s">
        <v>5012</v>
      </c>
      <c r="J2784" s="12">
        <v>2</v>
      </c>
      <c r="K2784" s="13">
        <v>43831</v>
      </c>
      <c r="L2784" s="86">
        <f>(Tabla2[[#This Row],[release_year]]-'VARIANZA Y DES. EST'!$L$11)^2</f>
        <v>295.1591885481721</v>
      </c>
      <c r="M2784" s="12">
        <v>1997</v>
      </c>
      <c r="N2784" s="9" t="s">
        <v>1991</v>
      </c>
      <c r="O2784" s="9" t="s">
        <v>10234</v>
      </c>
      <c r="P2784" s="12">
        <v>96</v>
      </c>
      <c r="Q2784" s="12">
        <v>96</v>
      </c>
      <c r="R2784" s="12">
        <v>12.709207555869609</v>
      </c>
      <c r="S2784" s="12" t="s">
        <v>28</v>
      </c>
      <c r="T2784" s="9" t="s">
        <v>7712</v>
      </c>
      <c r="U2784" s="9" t="s">
        <v>514</v>
      </c>
      <c r="V2784" s="9" t="s">
        <v>7712</v>
      </c>
      <c r="W2784" s="14">
        <v>2</v>
      </c>
    </row>
    <row r="2785" spans="1:23" x14ac:dyDescent="0.25">
      <c r="A2785" s="8">
        <v>6759</v>
      </c>
      <c r="B2785" s="9" t="s">
        <v>10564</v>
      </c>
      <c r="C2785" s="9" t="s">
        <v>22</v>
      </c>
      <c r="D2785" s="9" t="s">
        <v>10565</v>
      </c>
      <c r="E2785" s="9" t="s">
        <v>10566</v>
      </c>
      <c r="F2785" s="9" t="s">
        <v>10567</v>
      </c>
      <c r="G2785" s="12">
        <v>4</v>
      </c>
      <c r="H2785" s="9" t="s">
        <v>25</v>
      </c>
      <c r="I2785" s="9" t="s">
        <v>25</v>
      </c>
      <c r="J2785" s="12">
        <v>1</v>
      </c>
      <c r="K2785" s="13">
        <v>43602</v>
      </c>
      <c r="L2785" s="86">
        <f>(Tabla2[[#This Row],[release_year]]-'VARIANZA Y DES. EST'!$L$11)^2</f>
        <v>14.590890603358293</v>
      </c>
      <c r="M2785" s="12">
        <v>2018</v>
      </c>
      <c r="N2785" s="9" t="s">
        <v>35</v>
      </c>
      <c r="O2785" s="9" t="s">
        <v>10234</v>
      </c>
      <c r="P2785" s="12">
        <v>96</v>
      </c>
      <c r="Q2785" s="12">
        <v>96</v>
      </c>
      <c r="R2785" s="12">
        <v>12.709207555869609</v>
      </c>
      <c r="S2785" s="12" t="s">
        <v>28</v>
      </c>
      <c r="T2785" s="9" t="s">
        <v>3577</v>
      </c>
      <c r="U2785" s="9" t="s">
        <v>95</v>
      </c>
      <c r="V2785" s="9" t="s">
        <v>3577</v>
      </c>
      <c r="W2785" s="14">
        <v>2</v>
      </c>
    </row>
    <row r="2786" spans="1:23" x14ac:dyDescent="0.25">
      <c r="A2786" s="8">
        <v>6790</v>
      </c>
      <c r="B2786" s="9" t="s">
        <v>10568</v>
      </c>
      <c r="C2786" s="9" t="s">
        <v>22</v>
      </c>
      <c r="D2786" s="9" t="s">
        <v>10569</v>
      </c>
      <c r="E2786" s="10" t="s">
        <v>10570</v>
      </c>
      <c r="F2786" s="11"/>
      <c r="G2786" s="12">
        <v>0</v>
      </c>
      <c r="H2786" s="9" t="s">
        <v>25</v>
      </c>
      <c r="I2786" s="9" t="s">
        <v>25</v>
      </c>
      <c r="J2786" s="12">
        <v>1</v>
      </c>
      <c r="K2786" s="13">
        <v>43741</v>
      </c>
      <c r="L2786" s="86">
        <f>(Tabla2[[#This Row],[release_year]]-'VARIANZA Y DES. EST'!$L$11)^2</f>
        <v>10.1136565849629</v>
      </c>
      <c r="M2786" s="12">
        <v>2011</v>
      </c>
      <c r="N2786" s="9" t="s">
        <v>99</v>
      </c>
      <c r="O2786" s="9" t="s">
        <v>10234</v>
      </c>
      <c r="P2786" s="12">
        <v>96</v>
      </c>
      <c r="Q2786" s="12">
        <v>96</v>
      </c>
      <c r="R2786" s="12">
        <v>12.709207555869609</v>
      </c>
      <c r="S2786" s="12" t="s">
        <v>28</v>
      </c>
      <c r="T2786" s="9" t="s">
        <v>57</v>
      </c>
      <c r="U2786" s="9" t="s">
        <v>57</v>
      </c>
      <c r="V2786" s="9" t="s">
        <v>57</v>
      </c>
      <c r="W2786" s="14">
        <v>1</v>
      </c>
    </row>
    <row r="2787" spans="1:23" x14ac:dyDescent="0.25">
      <c r="A2787" s="8">
        <v>6829</v>
      </c>
      <c r="B2787" s="9" t="s">
        <v>10571</v>
      </c>
      <c r="C2787" s="9" t="s">
        <v>22</v>
      </c>
      <c r="D2787" s="9" t="s">
        <v>10572</v>
      </c>
      <c r="E2787" s="9" t="s">
        <v>10573</v>
      </c>
      <c r="F2787" s="9" t="s">
        <v>10574</v>
      </c>
      <c r="G2787" s="12">
        <v>6</v>
      </c>
      <c r="H2787" s="9" t="s">
        <v>2935</v>
      </c>
      <c r="I2787" s="9" t="s">
        <v>2935</v>
      </c>
      <c r="J2787" s="12">
        <v>1</v>
      </c>
      <c r="K2787" s="13">
        <v>43382</v>
      </c>
      <c r="L2787" s="86">
        <f>(Tabla2[[#This Row],[release_year]]-'VARIANZA Y DES. EST'!$L$11)^2</f>
        <v>26.834446865421359</v>
      </c>
      <c r="M2787" s="12">
        <v>2009</v>
      </c>
      <c r="N2787" s="9" t="s">
        <v>82</v>
      </c>
      <c r="O2787" s="9" t="s">
        <v>10234</v>
      </c>
      <c r="P2787" s="12">
        <v>96</v>
      </c>
      <c r="Q2787" s="12">
        <v>96</v>
      </c>
      <c r="R2787" s="12">
        <v>12.709207555869609</v>
      </c>
      <c r="S2787" s="12" t="s">
        <v>28</v>
      </c>
      <c r="T2787" s="9" t="s">
        <v>5841</v>
      </c>
      <c r="U2787" s="9" t="s">
        <v>30</v>
      </c>
      <c r="V2787" s="9" t="s">
        <v>5841</v>
      </c>
      <c r="W2787" s="14">
        <v>3</v>
      </c>
    </row>
    <row r="2788" spans="1:23" x14ac:dyDescent="0.25">
      <c r="A2788" s="8">
        <v>6926</v>
      </c>
      <c r="B2788" s="9" t="s">
        <v>10575</v>
      </c>
      <c r="C2788" s="9" t="s">
        <v>22</v>
      </c>
      <c r="D2788" s="9" t="s">
        <v>10576</v>
      </c>
      <c r="E2788" s="9" t="s">
        <v>10577</v>
      </c>
      <c r="F2788" s="9" t="s">
        <v>10578</v>
      </c>
      <c r="G2788" s="12">
        <v>8</v>
      </c>
      <c r="H2788" s="9" t="s">
        <v>3676</v>
      </c>
      <c r="I2788" s="9" t="s">
        <v>10579</v>
      </c>
      <c r="J2788" s="12">
        <v>3</v>
      </c>
      <c r="K2788" s="13">
        <v>44044</v>
      </c>
      <c r="L2788" s="86">
        <f>(Tabla2[[#This Row],[release_year]]-'VARIANZA Y DES. EST'!$L$11)^2</f>
        <v>0.67207602404598188</v>
      </c>
      <c r="M2788" s="12">
        <v>2015</v>
      </c>
      <c r="N2788" s="9" t="s">
        <v>1991</v>
      </c>
      <c r="O2788" s="9" t="s">
        <v>10234</v>
      </c>
      <c r="P2788" s="12">
        <v>96</v>
      </c>
      <c r="Q2788" s="12">
        <v>96</v>
      </c>
      <c r="R2788" s="12">
        <v>12.709207555869609</v>
      </c>
      <c r="S2788" s="12" t="s">
        <v>28</v>
      </c>
      <c r="T2788" s="9" t="s">
        <v>3881</v>
      </c>
      <c r="U2788" s="9" t="s">
        <v>38</v>
      </c>
      <c r="V2788" s="9" t="s">
        <v>3881</v>
      </c>
      <c r="W2788" s="14">
        <v>3</v>
      </c>
    </row>
    <row r="2789" spans="1:23" x14ac:dyDescent="0.25">
      <c r="A2789" s="8">
        <v>6967</v>
      </c>
      <c r="B2789" s="9" t="s">
        <v>10580</v>
      </c>
      <c r="C2789" s="9" t="s">
        <v>22</v>
      </c>
      <c r="D2789" s="9" t="s">
        <v>10581</v>
      </c>
      <c r="E2789" s="18" t="s">
        <v>10582</v>
      </c>
      <c r="F2789" s="9" t="s">
        <v>10583</v>
      </c>
      <c r="G2789" s="12">
        <v>9</v>
      </c>
      <c r="H2789" s="9" t="s">
        <v>518</v>
      </c>
      <c r="I2789" s="9" t="s">
        <v>518</v>
      </c>
      <c r="J2789" s="12">
        <v>1</v>
      </c>
      <c r="K2789" s="13">
        <v>43160</v>
      </c>
      <c r="L2789" s="86">
        <f>(Tabla2[[#This Row],[release_year]]-'VARIANZA Y DES. EST'!$L$11)^2</f>
        <v>17.47405172519213</v>
      </c>
      <c r="M2789" s="12">
        <v>2010</v>
      </c>
      <c r="N2789" s="9" t="s">
        <v>35</v>
      </c>
      <c r="O2789" s="9" t="s">
        <v>10234</v>
      </c>
      <c r="P2789" s="12">
        <v>96</v>
      </c>
      <c r="Q2789" s="12">
        <v>96</v>
      </c>
      <c r="R2789" s="12">
        <v>12.709207555869609</v>
      </c>
      <c r="S2789" s="12" t="s">
        <v>28</v>
      </c>
      <c r="T2789" s="9" t="s">
        <v>4796</v>
      </c>
      <c r="U2789" s="9" t="s">
        <v>514</v>
      </c>
      <c r="V2789" s="9" t="s">
        <v>4796</v>
      </c>
      <c r="W2789" s="14">
        <v>3</v>
      </c>
    </row>
    <row r="2790" spans="1:23" x14ac:dyDescent="0.25">
      <c r="A2790" s="8">
        <v>7001</v>
      </c>
      <c r="B2790" s="9" t="s">
        <v>10584</v>
      </c>
      <c r="C2790" s="9" t="s">
        <v>22</v>
      </c>
      <c r="D2790" s="9" t="s">
        <v>10585</v>
      </c>
      <c r="E2790" s="10" t="s">
        <v>10586</v>
      </c>
      <c r="F2790" s="11"/>
      <c r="G2790" s="12">
        <v>0</v>
      </c>
      <c r="H2790" s="9" t="s">
        <v>550</v>
      </c>
      <c r="I2790" s="9" t="s">
        <v>10587</v>
      </c>
      <c r="J2790" s="12">
        <v>4</v>
      </c>
      <c r="K2790" s="13">
        <v>42750</v>
      </c>
      <c r="L2790" s="86">
        <f>(Tabla2[[#This Row],[release_year]]-'VARIANZA Y DES. EST'!$L$11)^2</f>
        <v>3.3116808838167522</v>
      </c>
      <c r="M2790" s="12">
        <v>2016</v>
      </c>
      <c r="N2790" s="9" t="s">
        <v>35</v>
      </c>
      <c r="O2790" s="9" t="s">
        <v>10234</v>
      </c>
      <c r="P2790" s="12">
        <v>96</v>
      </c>
      <c r="Q2790" s="12">
        <v>96</v>
      </c>
      <c r="R2790" s="12">
        <v>12.709207555869609</v>
      </c>
      <c r="S2790" s="12" t="s">
        <v>28</v>
      </c>
      <c r="T2790" s="9" t="s">
        <v>105</v>
      </c>
      <c r="U2790" s="9" t="s">
        <v>57</v>
      </c>
      <c r="V2790" s="9" t="s">
        <v>105</v>
      </c>
      <c r="W2790" s="14">
        <v>2</v>
      </c>
    </row>
    <row r="2791" spans="1:23" x14ac:dyDescent="0.25">
      <c r="A2791" s="8">
        <v>7008</v>
      </c>
      <c r="B2791" s="9" t="s">
        <v>10588</v>
      </c>
      <c r="C2791" s="9" t="s">
        <v>22</v>
      </c>
      <c r="D2791" s="9" t="s">
        <v>10589</v>
      </c>
      <c r="E2791" s="18" t="s">
        <v>10590</v>
      </c>
      <c r="F2791" s="9" t="s">
        <v>10591</v>
      </c>
      <c r="G2791" s="12">
        <v>9</v>
      </c>
      <c r="H2791" s="9" t="s">
        <v>613</v>
      </c>
      <c r="I2791" s="9" t="s">
        <v>10592</v>
      </c>
      <c r="J2791" s="12">
        <v>2</v>
      </c>
      <c r="K2791" s="13">
        <v>43739</v>
      </c>
      <c r="L2791" s="86">
        <f>(Tabla2[[#This Row],[release_year]]-'VARIANZA Y DES. EST'!$L$11)^2</f>
        <v>1535.0878816332151</v>
      </c>
      <c r="M2791" s="12">
        <v>1975</v>
      </c>
      <c r="N2791" s="9" t="s">
        <v>76</v>
      </c>
      <c r="O2791" s="9" t="s">
        <v>10234</v>
      </c>
      <c r="P2791" s="12">
        <v>96</v>
      </c>
      <c r="Q2791" s="12">
        <v>96</v>
      </c>
      <c r="R2791" s="12">
        <v>12.709207555869609</v>
      </c>
      <c r="S2791" s="12" t="s">
        <v>28</v>
      </c>
      <c r="T2791" s="9" t="s">
        <v>2940</v>
      </c>
      <c r="U2791" s="9" t="s">
        <v>151</v>
      </c>
      <c r="V2791" s="9" t="s">
        <v>2940</v>
      </c>
      <c r="W2791" s="14">
        <v>3</v>
      </c>
    </row>
    <row r="2792" spans="1:23" x14ac:dyDescent="0.25">
      <c r="A2792" s="8">
        <v>7049</v>
      </c>
      <c r="B2792" s="9" t="s">
        <v>10593</v>
      </c>
      <c r="C2792" s="9" t="s">
        <v>22</v>
      </c>
      <c r="D2792" s="9" t="s">
        <v>10594</v>
      </c>
      <c r="E2792" s="18" t="s">
        <v>9264</v>
      </c>
      <c r="F2792" s="9" t="s">
        <v>10595</v>
      </c>
      <c r="G2792" s="12">
        <v>10</v>
      </c>
      <c r="H2792" s="9" t="s">
        <v>25</v>
      </c>
      <c r="I2792" s="9" t="s">
        <v>25</v>
      </c>
      <c r="J2792" s="12">
        <v>1</v>
      </c>
      <c r="K2792" s="16">
        <v>43760</v>
      </c>
      <c r="L2792" s="86">
        <f>(Tabla2[[#This Row],[release_year]]-'VARIANZA Y DES. EST'!$L$11)^2</f>
        <v>0.67207602404598188</v>
      </c>
      <c r="M2792" s="12">
        <v>2015</v>
      </c>
      <c r="N2792" s="9" t="s">
        <v>43</v>
      </c>
      <c r="O2792" s="9" t="s">
        <v>10234</v>
      </c>
      <c r="P2792" s="12">
        <v>96</v>
      </c>
      <c r="Q2792" s="12">
        <v>96</v>
      </c>
      <c r="R2792" s="12">
        <v>12.709207555869609</v>
      </c>
      <c r="S2792" s="12" t="s">
        <v>28</v>
      </c>
      <c r="T2792" s="9" t="s">
        <v>94</v>
      </c>
      <c r="U2792" s="9" t="s">
        <v>95</v>
      </c>
      <c r="V2792" s="9" t="s">
        <v>94</v>
      </c>
      <c r="W2792" s="14">
        <v>3</v>
      </c>
    </row>
    <row r="2793" spans="1:23" x14ac:dyDescent="0.25">
      <c r="A2793" s="8">
        <v>7224</v>
      </c>
      <c r="B2793" s="9" t="s">
        <v>10596</v>
      </c>
      <c r="C2793" s="9" t="s">
        <v>22</v>
      </c>
      <c r="D2793" s="9" t="s">
        <v>10597</v>
      </c>
      <c r="E2793" s="9" t="s">
        <v>10598</v>
      </c>
      <c r="F2793" s="9" t="s">
        <v>10599</v>
      </c>
      <c r="G2793" s="12">
        <v>10</v>
      </c>
      <c r="H2793" s="9" t="s">
        <v>126</v>
      </c>
      <c r="I2793" s="9" t="s">
        <v>10600</v>
      </c>
      <c r="J2793" s="12">
        <v>5</v>
      </c>
      <c r="K2793" s="13">
        <v>43581</v>
      </c>
      <c r="L2793" s="86">
        <f>(Tabla2[[#This Row],[release_year]]-'VARIANZA Y DES. EST'!$L$11)^2</f>
        <v>4.7532614447336705</v>
      </c>
      <c r="M2793" s="12">
        <v>2012</v>
      </c>
      <c r="N2793" s="9" t="s">
        <v>43</v>
      </c>
      <c r="O2793" s="9" t="s">
        <v>10234</v>
      </c>
      <c r="P2793" s="12">
        <v>96</v>
      </c>
      <c r="Q2793" s="12">
        <v>96</v>
      </c>
      <c r="R2793" s="12">
        <v>12.709207555869609</v>
      </c>
      <c r="S2793" s="12" t="s">
        <v>28</v>
      </c>
      <c r="T2793" s="9" t="s">
        <v>2930</v>
      </c>
      <c r="U2793" s="9" t="s">
        <v>38</v>
      </c>
      <c r="V2793" s="9" t="s">
        <v>2930</v>
      </c>
      <c r="W2793" s="14">
        <v>3</v>
      </c>
    </row>
    <row r="2794" spans="1:23" x14ac:dyDescent="0.25">
      <c r="A2794" s="8">
        <v>7335</v>
      </c>
      <c r="B2794" s="9" t="s">
        <v>10601</v>
      </c>
      <c r="C2794" s="9" t="s">
        <v>22</v>
      </c>
      <c r="D2794" s="9" t="s">
        <v>10602</v>
      </c>
      <c r="E2794" s="18" t="s">
        <v>10603</v>
      </c>
      <c r="F2794" s="9" t="s">
        <v>10604</v>
      </c>
      <c r="G2794" s="12">
        <v>6</v>
      </c>
      <c r="H2794" s="9" t="s">
        <v>160</v>
      </c>
      <c r="I2794" s="9" t="s">
        <v>160</v>
      </c>
      <c r="J2794" s="12">
        <v>1</v>
      </c>
      <c r="K2794" s="16">
        <v>43051</v>
      </c>
      <c r="L2794" s="86">
        <f>(Tabla2[[#This Row],[release_year]]-'VARIANZA Y DES. EST'!$L$11)^2</f>
        <v>7.9512857435875226</v>
      </c>
      <c r="M2794" s="12">
        <v>2017</v>
      </c>
      <c r="N2794" s="9" t="s">
        <v>35</v>
      </c>
      <c r="O2794" s="9" t="s">
        <v>10234</v>
      </c>
      <c r="P2794" s="12">
        <v>96</v>
      </c>
      <c r="Q2794" s="12">
        <v>96</v>
      </c>
      <c r="R2794" s="12">
        <v>12.709207555869609</v>
      </c>
      <c r="S2794" s="12" t="s">
        <v>28</v>
      </c>
      <c r="T2794" s="9" t="s">
        <v>756</v>
      </c>
      <c r="U2794" s="9" t="s">
        <v>57</v>
      </c>
      <c r="V2794" s="9" t="s">
        <v>756</v>
      </c>
      <c r="W2794" s="14">
        <v>3</v>
      </c>
    </row>
    <row r="2795" spans="1:23" x14ac:dyDescent="0.25">
      <c r="A2795" s="8">
        <v>7485</v>
      </c>
      <c r="B2795" s="9" t="s">
        <v>10605</v>
      </c>
      <c r="C2795" s="9" t="s">
        <v>22</v>
      </c>
      <c r="D2795" s="9" t="s">
        <v>10606</v>
      </c>
      <c r="E2795" s="18" t="s">
        <v>10607</v>
      </c>
      <c r="F2795" s="9" t="s">
        <v>10608</v>
      </c>
      <c r="G2795" s="12">
        <v>9</v>
      </c>
      <c r="H2795" s="9" t="s">
        <v>25</v>
      </c>
      <c r="I2795" s="9" t="s">
        <v>25</v>
      </c>
      <c r="J2795" s="12">
        <v>1</v>
      </c>
      <c r="K2795" s="13">
        <v>43770</v>
      </c>
      <c r="L2795" s="86">
        <f>(Tabla2[[#This Row],[release_year]]-'VARIANZA Y DES. EST'!$L$11)^2</f>
        <v>295.1591885481721</v>
      </c>
      <c r="M2795" s="12">
        <v>1997</v>
      </c>
      <c r="N2795" s="9" t="s">
        <v>1991</v>
      </c>
      <c r="O2795" s="9" t="s">
        <v>10234</v>
      </c>
      <c r="P2795" s="12">
        <v>96</v>
      </c>
      <c r="Q2795" s="12">
        <v>96</v>
      </c>
      <c r="R2795" s="12">
        <v>12.709207555869609</v>
      </c>
      <c r="S2795" s="12" t="s">
        <v>28</v>
      </c>
      <c r="T2795" s="9" t="s">
        <v>4567</v>
      </c>
      <c r="U2795" s="9" t="s">
        <v>38</v>
      </c>
      <c r="V2795" s="9" t="s">
        <v>4567</v>
      </c>
      <c r="W2795" s="14">
        <v>2</v>
      </c>
    </row>
    <row r="2796" spans="1:23" x14ac:dyDescent="0.25">
      <c r="A2796" s="8">
        <v>7509</v>
      </c>
      <c r="B2796" s="9" t="s">
        <v>10609</v>
      </c>
      <c r="C2796" s="9" t="s">
        <v>22</v>
      </c>
      <c r="D2796" s="9" t="s">
        <v>10610</v>
      </c>
      <c r="E2796" s="9" t="s">
        <v>10611</v>
      </c>
      <c r="F2796" s="9" t="s">
        <v>10612</v>
      </c>
      <c r="G2796" s="12">
        <v>8</v>
      </c>
      <c r="H2796" s="9" t="s">
        <v>231</v>
      </c>
      <c r="I2796" s="9" t="s">
        <v>3005</v>
      </c>
      <c r="J2796" s="12">
        <v>2</v>
      </c>
      <c r="K2796" s="13">
        <v>42986</v>
      </c>
      <c r="L2796" s="86">
        <f>(Tabla2[[#This Row],[release_year]]-'VARIANZA Y DES. EST'!$L$11)^2</f>
        <v>0.67207602404598188</v>
      </c>
      <c r="M2796" s="12">
        <v>2015</v>
      </c>
      <c r="N2796" s="9" t="s">
        <v>1991</v>
      </c>
      <c r="O2796" s="9" t="s">
        <v>10234</v>
      </c>
      <c r="P2796" s="12">
        <v>96</v>
      </c>
      <c r="Q2796" s="12">
        <v>96</v>
      </c>
      <c r="R2796" s="12">
        <v>12.709207555869609</v>
      </c>
      <c r="S2796" s="12" t="s">
        <v>28</v>
      </c>
      <c r="T2796" s="9" t="s">
        <v>4337</v>
      </c>
      <c r="U2796" s="9" t="s">
        <v>38</v>
      </c>
      <c r="V2796" s="9" t="s">
        <v>4337</v>
      </c>
      <c r="W2796" s="14">
        <v>3</v>
      </c>
    </row>
    <row r="2797" spans="1:23" x14ac:dyDescent="0.25">
      <c r="A2797" s="8">
        <v>7582</v>
      </c>
      <c r="B2797" s="9" t="s">
        <v>10613</v>
      </c>
      <c r="C2797" s="9" t="s">
        <v>22</v>
      </c>
      <c r="D2797" s="9" t="s">
        <v>10614</v>
      </c>
      <c r="E2797" s="18" t="s">
        <v>10615</v>
      </c>
      <c r="F2797" s="9" t="s">
        <v>10616</v>
      </c>
      <c r="G2797" s="12">
        <v>10</v>
      </c>
      <c r="H2797" s="9" t="s">
        <v>25</v>
      </c>
      <c r="I2797" s="9" t="s">
        <v>25</v>
      </c>
      <c r="J2797" s="12">
        <v>1</v>
      </c>
      <c r="K2797" s="13">
        <v>43647</v>
      </c>
      <c r="L2797" s="86">
        <f>(Tabla2[[#This Row],[release_year]]-'VARIANZA Y DES. EST'!$L$11)^2</f>
        <v>51.555237145879822</v>
      </c>
      <c r="M2797" s="12">
        <v>2007</v>
      </c>
      <c r="N2797" s="9" t="s">
        <v>43</v>
      </c>
      <c r="O2797" s="9" t="s">
        <v>10234</v>
      </c>
      <c r="P2797" s="12">
        <v>96</v>
      </c>
      <c r="Q2797" s="12">
        <v>96</v>
      </c>
      <c r="R2797" s="12">
        <v>12.709207555869609</v>
      </c>
      <c r="S2797" s="12" t="s">
        <v>28</v>
      </c>
      <c r="T2797" s="9" t="s">
        <v>2252</v>
      </c>
      <c r="U2797" s="9" t="s">
        <v>38</v>
      </c>
      <c r="V2797" s="9" t="s">
        <v>2252</v>
      </c>
      <c r="W2797" s="14">
        <v>2</v>
      </c>
    </row>
    <row r="2798" spans="1:23" x14ac:dyDescent="0.25">
      <c r="A2798" s="8">
        <v>7682</v>
      </c>
      <c r="B2798" s="9" t="s">
        <v>10617</v>
      </c>
      <c r="C2798" s="9" t="s">
        <v>22</v>
      </c>
      <c r="D2798" s="9" t="s">
        <v>10618</v>
      </c>
      <c r="E2798" s="18" t="s">
        <v>10619</v>
      </c>
      <c r="F2798" s="9" t="s">
        <v>10620</v>
      </c>
      <c r="G2798" s="12">
        <v>10</v>
      </c>
      <c r="H2798" s="9" t="s">
        <v>279</v>
      </c>
      <c r="I2798" s="9" t="s">
        <v>5840</v>
      </c>
      <c r="J2798" s="12">
        <v>2</v>
      </c>
      <c r="K2798" s="16">
        <v>43023</v>
      </c>
      <c r="L2798" s="86">
        <f>(Tabla2[[#This Row],[release_year]]-'VARIANZA Y DES. EST'!$L$11)^2</f>
        <v>7.9512857435875226</v>
      </c>
      <c r="M2798" s="12">
        <v>2017</v>
      </c>
      <c r="N2798" s="9" t="s">
        <v>76</v>
      </c>
      <c r="O2798" s="9" t="s">
        <v>10234</v>
      </c>
      <c r="P2798" s="12">
        <v>96</v>
      </c>
      <c r="Q2798" s="12">
        <v>96</v>
      </c>
      <c r="R2798" s="12">
        <v>12.709207555869609</v>
      </c>
      <c r="S2798" s="12" t="s">
        <v>28</v>
      </c>
      <c r="T2798" s="9" t="s">
        <v>118</v>
      </c>
      <c r="U2798" s="9" t="s">
        <v>45</v>
      </c>
      <c r="V2798" s="9" t="s">
        <v>118</v>
      </c>
      <c r="W2798" s="14">
        <v>3</v>
      </c>
    </row>
    <row r="2799" spans="1:23" x14ac:dyDescent="0.25">
      <c r="A2799" s="8">
        <v>7697</v>
      </c>
      <c r="B2799" s="9" t="s">
        <v>10621</v>
      </c>
      <c r="C2799" s="9" t="s">
        <v>22</v>
      </c>
      <c r="D2799" s="9" t="s">
        <v>10622</v>
      </c>
      <c r="E2799" s="9" t="s">
        <v>10623</v>
      </c>
      <c r="F2799" s="18" t="s">
        <v>10624</v>
      </c>
      <c r="G2799" s="12">
        <v>9</v>
      </c>
      <c r="H2799" s="9" t="s">
        <v>25</v>
      </c>
      <c r="I2799" s="9" t="s">
        <v>25</v>
      </c>
      <c r="J2799" s="12">
        <v>1</v>
      </c>
      <c r="K2799" s="13">
        <v>43132</v>
      </c>
      <c r="L2799" s="86">
        <f>(Tabla2[[#This Row],[release_year]]-'VARIANZA Y DES. EST'!$L$11)^2</f>
        <v>3.3116808838167522</v>
      </c>
      <c r="M2799" s="12">
        <v>2016</v>
      </c>
      <c r="N2799" s="9" t="s">
        <v>1991</v>
      </c>
      <c r="O2799" s="9" t="s">
        <v>10234</v>
      </c>
      <c r="P2799" s="12">
        <v>96</v>
      </c>
      <c r="Q2799" s="12">
        <v>96</v>
      </c>
      <c r="R2799" s="12">
        <v>12.709207555869609</v>
      </c>
      <c r="S2799" s="12" t="s">
        <v>28</v>
      </c>
      <c r="T2799" s="9" t="s">
        <v>45</v>
      </c>
      <c r="U2799" s="9" t="s">
        <v>45</v>
      </c>
      <c r="V2799" s="9" t="s">
        <v>45</v>
      </c>
      <c r="W2799" s="14">
        <v>1</v>
      </c>
    </row>
    <row r="2800" spans="1:23" x14ac:dyDescent="0.25">
      <c r="A2800" s="8">
        <v>7740</v>
      </c>
      <c r="B2800" s="9" t="s">
        <v>10625</v>
      </c>
      <c r="C2800" s="9" t="s">
        <v>22</v>
      </c>
      <c r="D2800" s="9" t="s">
        <v>10626</v>
      </c>
      <c r="E2800" s="9" t="s">
        <v>10627</v>
      </c>
      <c r="F2800" s="9" t="s">
        <v>10628</v>
      </c>
      <c r="G2800" s="12">
        <v>9</v>
      </c>
      <c r="H2800" s="9" t="s">
        <v>518</v>
      </c>
      <c r="I2800" s="9" t="s">
        <v>518</v>
      </c>
      <c r="J2800" s="12">
        <v>1</v>
      </c>
      <c r="K2800" s="16">
        <v>43830</v>
      </c>
      <c r="L2800" s="86">
        <f>(Tabla2[[#This Row],[release_year]]-'VARIANZA Y DES. EST'!$L$11)^2</f>
        <v>7.9512857435875226</v>
      </c>
      <c r="M2800" s="12">
        <v>2017</v>
      </c>
      <c r="N2800" s="9" t="s">
        <v>35</v>
      </c>
      <c r="O2800" s="9" t="s">
        <v>10234</v>
      </c>
      <c r="P2800" s="12">
        <v>96</v>
      </c>
      <c r="Q2800" s="12">
        <v>96</v>
      </c>
      <c r="R2800" s="12">
        <v>12.709207555869609</v>
      </c>
      <c r="S2800" s="12" t="s">
        <v>28</v>
      </c>
      <c r="T2800" s="9" t="s">
        <v>118</v>
      </c>
      <c r="U2800" s="9" t="s">
        <v>45</v>
      </c>
      <c r="V2800" s="9" t="s">
        <v>118</v>
      </c>
      <c r="W2800" s="14">
        <v>3</v>
      </c>
    </row>
    <row r="2801" spans="1:23" x14ac:dyDescent="0.25">
      <c r="A2801" s="8">
        <v>7755</v>
      </c>
      <c r="B2801" s="9" t="s">
        <v>10629</v>
      </c>
      <c r="C2801" s="9" t="s">
        <v>22</v>
      </c>
      <c r="D2801" s="9" t="s">
        <v>10630</v>
      </c>
      <c r="E2801" s="9" t="s">
        <v>10631</v>
      </c>
      <c r="F2801" s="9" t="s">
        <v>10632</v>
      </c>
      <c r="G2801" s="12">
        <v>1</v>
      </c>
      <c r="H2801" s="9" t="s">
        <v>2490</v>
      </c>
      <c r="I2801" s="9" t="s">
        <v>10633</v>
      </c>
      <c r="J2801" s="12">
        <v>5</v>
      </c>
      <c r="K2801" s="13">
        <v>43468</v>
      </c>
      <c r="L2801" s="86">
        <f>(Tabla2[[#This Row],[release_year]]-'VARIANZA Y DES. EST'!$L$11)^2</f>
        <v>14.590890603358293</v>
      </c>
      <c r="M2801" s="12">
        <v>2018</v>
      </c>
      <c r="N2801" s="9" t="s">
        <v>99</v>
      </c>
      <c r="O2801" s="9" t="s">
        <v>10234</v>
      </c>
      <c r="P2801" s="12">
        <v>96</v>
      </c>
      <c r="Q2801" s="12">
        <v>96</v>
      </c>
      <c r="R2801" s="12">
        <v>12.709207555869609</v>
      </c>
      <c r="S2801" s="12" t="s">
        <v>28</v>
      </c>
      <c r="T2801" s="9" t="s">
        <v>6102</v>
      </c>
      <c r="U2801" s="9" t="s">
        <v>57</v>
      </c>
      <c r="V2801" s="9" t="s">
        <v>6102</v>
      </c>
      <c r="W2801" s="14">
        <v>3</v>
      </c>
    </row>
    <row r="2802" spans="1:23" x14ac:dyDescent="0.25">
      <c r="A2802" s="8">
        <v>7808</v>
      </c>
      <c r="B2802" s="9" t="s">
        <v>10634</v>
      </c>
      <c r="C2802" s="9" t="s">
        <v>22</v>
      </c>
      <c r="D2802" s="9" t="s">
        <v>10635</v>
      </c>
      <c r="E2802" s="10" t="s">
        <v>10636</v>
      </c>
      <c r="F2802" s="11"/>
      <c r="G2802" s="12">
        <v>0</v>
      </c>
      <c r="H2802" s="9" t="s">
        <v>25</v>
      </c>
      <c r="I2802" s="9" t="s">
        <v>25</v>
      </c>
      <c r="J2802" s="12">
        <v>1</v>
      </c>
      <c r="K2802" s="13">
        <v>43901</v>
      </c>
      <c r="L2802" s="86">
        <f>(Tabla2[[#This Row],[release_year]]-'VARIANZA Y DES. EST'!$L$11)^2</f>
        <v>23.230495463129063</v>
      </c>
      <c r="M2802" s="12">
        <v>2019</v>
      </c>
      <c r="N2802" s="9" t="s">
        <v>76</v>
      </c>
      <c r="O2802" s="9" t="s">
        <v>10234</v>
      </c>
      <c r="P2802" s="12">
        <v>96</v>
      </c>
      <c r="Q2802" s="12">
        <v>96</v>
      </c>
      <c r="R2802" s="12">
        <v>12.709207555869609</v>
      </c>
      <c r="S2802" s="12" t="s">
        <v>28</v>
      </c>
      <c r="T2802" s="9" t="s">
        <v>83</v>
      </c>
      <c r="U2802" s="9" t="s">
        <v>57</v>
      </c>
      <c r="V2802" s="9" t="s">
        <v>83</v>
      </c>
      <c r="W2802" s="14">
        <v>2</v>
      </c>
    </row>
    <row r="2803" spans="1:23" x14ac:dyDescent="0.25">
      <c r="A2803" s="8">
        <v>7852</v>
      </c>
      <c r="B2803" s="9" t="s">
        <v>10637</v>
      </c>
      <c r="C2803" s="9" t="s">
        <v>22</v>
      </c>
      <c r="D2803" s="9" t="s">
        <v>10638</v>
      </c>
      <c r="E2803" s="9" t="s">
        <v>10639</v>
      </c>
      <c r="F2803" s="9" t="s">
        <v>10640</v>
      </c>
      <c r="G2803" s="12">
        <v>3</v>
      </c>
      <c r="H2803" s="9" t="s">
        <v>25</v>
      </c>
      <c r="I2803" s="9" t="s">
        <v>25</v>
      </c>
      <c r="J2803" s="12">
        <v>1</v>
      </c>
      <c r="K2803" s="13">
        <v>42534</v>
      </c>
      <c r="L2803" s="86">
        <f>(Tabla2[[#This Row],[release_year]]-'VARIANZA Y DES. EST'!$L$11)^2</f>
        <v>4.7532614447336705</v>
      </c>
      <c r="M2803" s="12">
        <v>2012</v>
      </c>
      <c r="N2803" s="9" t="s">
        <v>1991</v>
      </c>
      <c r="O2803" s="9" t="s">
        <v>10234</v>
      </c>
      <c r="P2803" s="12">
        <v>96</v>
      </c>
      <c r="Q2803" s="12">
        <v>96</v>
      </c>
      <c r="R2803" s="12">
        <v>12.709207555869609</v>
      </c>
      <c r="S2803" s="12" t="s">
        <v>28</v>
      </c>
      <c r="T2803" s="9" t="s">
        <v>576</v>
      </c>
      <c r="U2803" s="9" t="s">
        <v>57</v>
      </c>
      <c r="V2803" s="9" t="s">
        <v>576</v>
      </c>
      <c r="W2803" s="14">
        <v>2</v>
      </c>
    </row>
    <row r="2804" spans="1:23" x14ac:dyDescent="0.25">
      <c r="A2804" s="8">
        <v>7876</v>
      </c>
      <c r="B2804" s="9" t="s">
        <v>10641</v>
      </c>
      <c r="C2804" s="9" t="s">
        <v>22</v>
      </c>
      <c r="D2804" s="9" t="s">
        <v>10642</v>
      </c>
      <c r="E2804" s="9" t="s">
        <v>7028</v>
      </c>
      <c r="F2804" s="9" t="s">
        <v>10643</v>
      </c>
      <c r="G2804" s="12">
        <v>3</v>
      </c>
      <c r="H2804" s="9" t="s">
        <v>175</v>
      </c>
      <c r="I2804" s="9" t="s">
        <v>175</v>
      </c>
      <c r="J2804" s="12">
        <v>1</v>
      </c>
      <c r="K2804" s="13">
        <v>42552</v>
      </c>
      <c r="L2804" s="86">
        <f>(Tabla2[[#This Row],[release_year]]-'VARIANZA Y DES. EST'!$L$11)^2</f>
        <v>0.67207602404598188</v>
      </c>
      <c r="M2804" s="12">
        <v>2015</v>
      </c>
      <c r="N2804" s="9" t="s">
        <v>35</v>
      </c>
      <c r="O2804" s="9" t="s">
        <v>10234</v>
      </c>
      <c r="P2804" s="12">
        <v>96</v>
      </c>
      <c r="Q2804" s="12">
        <v>96</v>
      </c>
      <c r="R2804" s="12">
        <v>12.709207555869609</v>
      </c>
      <c r="S2804" s="12" t="s">
        <v>28</v>
      </c>
      <c r="T2804" s="9" t="s">
        <v>70</v>
      </c>
      <c r="U2804" s="9" t="s">
        <v>45</v>
      </c>
      <c r="V2804" s="9" t="s">
        <v>70</v>
      </c>
      <c r="W2804" s="14">
        <v>2</v>
      </c>
    </row>
    <row r="2805" spans="1:23" x14ac:dyDescent="0.25">
      <c r="A2805" s="8">
        <v>8014</v>
      </c>
      <c r="B2805" s="9" t="s">
        <v>10644</v>
      </c>
      <c r="C2805" s="9" t="s">
        <v>22</v>
      </c>
      <c r="D2805" s="9" t="s">
        <v>10645</v>
      </c>
      <c r="E2805" s="9" t="s">
        <v>10646</v>
      </c>
      <c r="F2805" s="9" t="s">
        <v>10647</v>
      </c>
      <c r="G2805" s="12">
        <v>8</v>
      </c>
      <c r="H2805" s="9" t="s">
        <v>3836</v>
      </c>
      <c r="I2805" s="9" t="s">
        <v>3836</v>
      </c>
      <c r="J2805" s="12">
        <v>1</v>
      </c>
      <c r="K2805" s="13">
        <v>43348</v>
      </c>
      <c r="L2805" s="86">
        <f>(Tabla2[[#This Row],[release_year]]-'VARIANZA Y DES. EST'!$L$11)^2</f>
        <v>103.6364225665675</v>
      </c>
      <c r="M2805" s="12">
        <v>2004</v>
      </c>
      <c r="N2805" s="9" t="s">
        <v>76</v>
      </c>
      <c r="O2805" s="9" t="s">
        <v>10234</v>
      </c>
      <c r="P2805" s="12">
        <v>96</v>
      </c>
      <c r="Q2805" s="12">
        <v>96</v>
      </c>
      <c r="R2805" s="12">
        <v>12.709207555869609</v>
      </c>
      <c r="S2805" s="12" t="s">
        <v>28</v>
      </c>
      <c r="T2805" s="9" t="s">
        <v>3179</v>
      </c>
      <c r="U2805" s="9" t="s">
        <v>514</v>
      </c>
      <c r="V2805" s="9" t="s">
        <v>3179</v>
      </c>
      <c r="W2805" s="14">
        <v>2</v>
      </c>
    </row>
    <row r="2806" spans="1:23" x14ac:dyDescent="0.25">
      <c r="A2806" s="8">
        <v>8030</v>
      </c>
      <c r="B2806" s="9" t="s">
        <v>10648</v>
      </c>
      <c r="C2806" s="9" t="s">
        <v>22</v>
      </c>
      <c r="D2806" s="9" t="s">
        <v>10649</v>
      </c>
      <c r="E2806" s="9" t="s">
        <v>10650</v>
      </c>
      <c r="F2806" s="9" t="s">
        <v>10651</v>
      </c>
      <c r="G2806" s="12">
        <v>8</v>
      </c>
      <c r="H2806" s="9" t="s">
        <v>3836</v>
      </c>
      <c r="I2806" s="9" t="s">
        <v>10652</v>
      </c>
      <c r="J2806" s="12">
        <v>3</v>
      </c>
      <c r="K2806" s="16">
        <v>43451</v>
      </c>
      <c r="L2806" s="86">
        <f>(Tabla2[[#This Row],[release_year]]-'VARIANZA Y DES. EST'!$L$11)^2</f>
        <v>3.2471164275211517E-2</v>
      </c>
      <c r="M2806" s="12">
        <v>2014</v>
      </c>
      <c r="N2806" s="9" t="s">
        <v>1991</v>
      </c>
      <c r="O2806" s="9" t="s">
        <v>10234</v>
      </c>
      <c r="P2806" s="12">
        <v>96</v>
      </c>
      <c r="Q2806" s="12">
        <v>96</v>
      </c>
      <c r="R2806" s="12">
        <v>12.709207555869609</v>
      </c>
      <c r="S2806" s="12" t="s">
        <v>28</v>
      </c>
      <c r="T2806" s="9" t="s">
        <v>38</v>
      </c>
      <c r="U2806" s="9" t="s">
        <v>38</v>
      </c>
      <c r="V2806" s="9" t="s">
        <v>38</v>
      </c>
      <c r="W2806" s="14">
        <v>1</v>
      </c>
    </row>
    <row r="2807" spans="1:23" x14ac:dyDescent="0.25">
      <c r="A2807" s="8">
        <v>8066</v>
      </c>
      <c r="B2807" s="9" t="s">
        <v>10653</v>
      </c>
      <c r="C2807" s="9" t="s">
        <v>22</v>
      </c>
      <c r="D2807" s="9" t="s">
        <v>10654</v>
      </c>
      <c r="E2807" s="9" t="s">
        <v>10655</v>
      </c>
      <c r="F2807" s="9" t="s">
        <v>10656</v>
      </c>
      <c r="G2807" s="12">
        <v>11</v>
      </c>
      <c r="H2807" s="9" t="s">
        <v>25</v>
      </c>
      <c r="I2807" s="9" t="s">
        <v>25</v>
      </c>
      <c r="J2807" s="12">
        <v>1</v>
      </c>
      <c r="K2807" s="13">
        <v>42922</v>
      </c>
      <c r="L2807" s="86">
        <f>(Tabla2[[#This Row],[release_year]]-'VARIANZA Y DES. EST'!$L$11)^2</f>
        <v>7.9512857435875226</v>
      </c>
      <c r="M2807" s="12">
        <v>2017</v>
      </c>
      <c r="N2807" s="9" t="s">
        <v>43</v>
      </c>
      <c r="O2807" s="9" t="s">
        <v>10234</v>
      </c>
      <c r="P2807" s="12">
        <v>96</v>
      </c>
      <c r="Q2807" s="12">
        <v>96</v>
      </c>
      <c r="R2807" s="12">
        <v>12.709207555869609</v>
      </c>
      <c r="S2807" s="12" t="s">
        <v>28</v>
      </c>
      <c r="T2807" s="9" t="s">
        <v>94</v>
      </c>
      <c r="U2807" s="9" t="s">
        <v>95</v>
      </c>
      <c r="V2807" s="9" t="s">
        <v>94</v>
      </c>
      <c r="W2807" s="14">
        <v>3</v>
      </c>
    </row>
    <row r="2808" spans="1:23" x14ac:dyDescent="0.25">
      <c r="A2808" s="8">
        <v>8100</v>
      </c>
      <c r="B2808" s="9" t="s">
        <v>10657</v>
      </c>
      <c r="C2808" s="9" t="s">
        <v>22</v>
      </c>
      <c r="D2808" s="9" t="s">
        <v>10658</v>
      </c>
      <c r="E2808" s="18" t="s">
        <v>10659</v>
      </c>
      <c r="F2808" s="9" t="s">
        <v>10660</v>
      </c>
      <c r="G2808" s="12">
        <v>6</v>
      </c>
      <c r="H2808" s="9" t="s">
        <v>25</v>
      </c>
      <c r="I2808" s="9" t="s">
        <v>25</v>
      </c>
      <c r="J2808" s="12">
        <v>1</v>
      </c>
      <c r="K2808" s="13">
        <v>44008</v>
      </c>
      <c r="L2808" s="86">
        <f>(Tabla2[[#This Row],[release_year]]-'VARIANZA Y DES. EST'!$L$11)^2</f>
        <v>33.870100322899837</v>
      </c>
      <c r="M2808" s="12">
        <v>2020</v>
      </c>
      <c r="N2808" s="9" t="s">
        <v>76</v>
      </c>
      <c r="O2808" s="9" t="s">
        <v>10234</v>
      </c>
      <c r="P2808" s="12">
        <v>96</v>
      </c>
      <c r="Q2808" s="12">
        <v>96</v>
      </c>
      <c r="R2808" s="12">
        <v>12.709207555869609</v>
      </c>
      <c r="S2808" s="12" t="s">
        <v>28</v>
      </c>
      <c r="T2808" s="9" t="s">
        <v>2618</v>
      </c>
      <c r="U2808" s="9" t="s">
        <v>95</v>
      </c>
      <c r="V2808" s="9" t="s">
        <v>2618</v>
      </c>
      <c r="W2808" s="14">
        <v>3</v>
      </c>
    </row>
    <row r="2809" spans="1:23" x14ac:dyDescent="0.25">
      <c r="A2809" s="8">
        <v>8101</v>
      </c>
      <c r="B2809" s="9" t="s">
        <v>10661</v>
      </c>
      <c r="C2809" s="9" t="s">
        <v>22</v>
      </c>
      <c r="D2809" s="9" t="s">
        <v>10662</v>
      </c>
      <c r="E2809" s="9" t="s">
        <v>10663</v>
      </c>
      <c r="F2809" s="18" t="s">
        <v>10664</v>
      </c>
      <c r="G2809" s="12">
        <v>7</v>
      </c>
      <c r="H2809" s="9" t="s">
        <v>160</v>
      </c>
      <c r="I2809" s="9" t="s">
        <v>160</v>
      </c>
      <c r="J2809" s="12">
        <v>1</v>
      </c>
      <c r="K2809" s="13">
        <v>44073</v>
      </c>
      <c r="L2809" s="86">
        <f>(Tabla2[[#This Row],[release_year]]-'VARIANZA Y DES. EST'!$L$11)^2</f>
        <v>23.230495463129063</v>
      </c>
      <c r="M2809" s="12">
        <v>2019</v>
      </c>
      <c r="N2809" s="9" t="s">
        <v>43</v>
      </c>
      <c r="O2809" s="9" t="s">
        <v>10234</v>
      </c>
      <c r="P2809" s="12">
        <v>96</v>
      </c>
      <c r="Q2809" s="12">
        <v>96</v>
      </c>
      <c r="R2809" s="12">
        <v>12.709207555869609</v>
      </c>
      <c r="S2809" s="12" t="s">
        <v>28</v>
      </c>
      <c r="T2809" s="9" t="s">
        <v>2709</v>
      </c>
      <c r="U2809" s="9" t="s">
        <v>45</v>
      </c>
      <c r="V2809" s="9" t="s">
        <v>2709</v>
      </c>
      <c r="W2809" s="14">
        <v>2</v>
      </c>
    </row>
    <row r="2810" spans="1:23" x14ac:dyDescent="0.25">
      <c r="A2810" s="8">
        <v>8231</v>
      </c>
      <c r="B2810" s="9" t="s">
        <v>10665</v>
      </c>
      <c r="C2810" s="9" t="s">
        <v>22</v>
      </c>
      <c r="D2810" s="9" t="s">
        <v>10666</v>
      </c>
      <c r="E2810" s="9" t="s">
        <v>10667</v>
      </c>
      <c r="F2810" s="9" t="s">
        <v>10668</v>
      </c>
      <c r="G2810" s="12">
        <v>6</v>
      </c>
      <c r="H2810" s="12"/>
      <c r="I2810" s="9"/>
      <c r="J2810" s="12">
        <v>0</v>
      </c>
      <c r="K2810" s="13">
        <v>43594</v>
      </c>
      <c r="L2810" s="86">
        <f>(Tabla2[[#This Row],[release_year]]-'VARIANZA Y DES. EST'!$L$11)^2</f>
        <v>1.3928663045044412</v>
      </c>
      <c r="M2810" s="12">
        <v>2013</v>
      </c>
      <c r="N2810" s="9" t="s">
        <v>76</v>
      </c>
      <c r="O2810" s="9" t="s">
        <v>10234</v>
      </c>
      <c r="P2810" s="12">
        <v>96</v>
      </c>
      <c r="Q2810" s="12">
        <v>96</v>
      </c>
      <c r="R2810" s="12">
        <v>12.709207555869609</v>
      </c>
      <c r="S2810" s="12" t="s">
        <v>28</v>
      </c>
      <c r="T2810" s="9" t="s">
        <v>859</v>
      </c>
      <c r="U2810" s="9" t="s">
        <v>95</v>
      </c>
      <c r="V2810" s="9" t="s">
        <v>859</v>
      </c>
      <c r="W2810" s="14">
        <v>2</v>
      </c>
    </row>
    <row r="2811" spans="1:23" x14ac:dyDescent="0.25">
      <c r="A2811" s="8">
        <v>8233</v>
      </c>
      <c r="B2811" s="9" t="s">
        <v>10669</v>
      </c>
      <c r="C2811" s="9" t="s">
        <v>22</v>
      </c>
      <c r="D2811" s="9" t="s">
        <v>10670</v>
      </c>
      <c r="E2811" s="18" t="s">
        <v>10671</v>
      </c>
      <c r="F2811" s="9" t="s">
        <v>10672</v>
      </c>
      <c r="G2811" s="12">
        <v>10</v>
      </c>
      <c r="H2811" s="9" t="s">
        <v>25</v>
      </c>
      <c r="I2811" s="9" t="s">
        <v>6569</v>
      </c>
      <c r="J2811" s="12">
        <v>2</v>
      </c>
      <c r="K2811" s="13">
        <v>43556</v>
      </c>
      <c r="L2811" s="86">
        <f>(Tabla2[[#This Row],[release_year]]-'VARIANZA Y DES. EST'!$L$11)^2</f>
        <v>7.9512857435875226</v>
      </c>
      <c r="M2811" s="12">
        <v>2017</v>
      </c>
      <c r="N2811" s="9" t="s">
        <v>43</v>
      </c>
      <c r="O2811" s="9" t="s">
        <v>10234</v>
      </c>
      <c r="P2811" s="12">
        <v>96</v>
      </c>
      <c r="Q2811" s="12">
        <v>96</v>
      </c>
      <c r="R2811" s="12">
        <v>12.709207555869609</v>
      </c>
      <c r="S2811" s="12" t="s">
        <v>28</v>
      </c>
      <c r="T2811" s="9" t="s">
        <v>3370</v>
      </c>
      <c r="U2811" s="9" t="s">
        <v>514</v>
      </c>
      <c r="V2811" s="9" t="s">
        <v>3370</v>
      </c>
      <c r="W2811" s="14">
        <v>2</v>
      </c>
    </row>
    <row r="2812" spans="1:23" x14ac:dyDescent="0.25">
      <c r="A2812" s="8">
        <v>8238</v>
      </c>
      <c r="B2812" s="9" t="s">
        <v>10673</v>
      </c>
      <c r="C2812" s="9" t="s">
        <v>22</v>
      </c>
      <c r="D2812" s="9" t="s">
        <v>10674</v>
      </c>
      <c r="E2812" s="18" t="s">
        <v>10675</v>
      </c>
      <c r="F2812" s="9" t="s">
        <v>10676</v>
      </c>
      <c r="G2812" s="12">
        <v>9</v>
      </c>
      <c r="H2812" s="9" t="s">
        <v>25</v>
      </c>
      <c r="I2812" s="9" t="s">
        <v>25</v>
      </c>
      <c r="J2812" s="12">
        <v>1</v>
      </c>
      <c r="K2812" s="13">
        <v>43983</v>
      </c>
      <c r="L2812" s="86">
        <f>(Tabla2[[#This Row],[release_year]]-'VARIANZA Y DES. EST'!$L$11)^2</f>
        <v>1382.3670913527567</v>
      </c>
      <c r="M2812" s="12">
        <v>1977</v>
      </c>
      <c r="N2812" s="9" t="s">
        <v>99</v>
      </c>
      <c r="O2812" s="9" t="s">
        <v>10234</v>
      </c>
      <c r="P2812" s="12">
        <v>96</v>
      </c>
      <c r="Q2812" s="12">
        <v>96</v>
      </c>
      <c r="R2812" s="12">
        <v>12.709207555869609</v>
      </c>
      <c r="S2812" s="12" t="s">
        <v>28</v>
      </c>
      <c r="T2812" s="9" t="s">
        <v>4862</v>
      </c>
      <c r="U2812" s="9" t="s">
        <v>4664</v>
      </c>
      <c r="V2812" s="9" t="s">
        <v>4862</v>
      </c>
      <c r="W2812" s="14">
        <v>2</v>
      </c>
    </row>
    <row r="2813" spans="1:23" x14ac:dyDescent="0.25">
      <c r="A2813" s="8">
        <v>8287</v>
      </c>
      <c r="B2813" s="9" t="s">
        <v>10677</v>
      </c>
      <c r="C2813" s="9" t="s">
        <v>22</v>
      </c>
      <c r="D2813" s="9" t="s">
        <v>10678</v>
      </c>
      <c r="E2813" s="9" t="s">
        <v>9675</v>
      </c>
      <c r="F2813" s="9" t="s">
        <v>10679</v>
      </c>
      <c r="G2813" s="12">
        <v>13</v>
      </c>
      <c r="H2813" s="9" t="s">
        <v>126</v>
      </c>
      <c r="I2813" s="9" t="s">
        <v>10680</v>
      </c>
      <c r="J2813" s="12">
        <v>2</v>
      </c>
      <c r="K2813" s="13">
        <v>42978</v>
      </c>
      <c r="L2813" s="86">
        <f>(Tabla2[[#This Row],[release_year]]-'VARIANZA Y DES. EST'!$L$11)^2</f>
        <v>0.67207602404598188</v>
      </c>
      <c r="M2813" s="12">
        <v>2015</v>
      </c>
      <c r="N2813" s="9" t="s">
        <v>76</v>
      </c>
      <c r="O2813" s="9" t="s">
        <v>10234</v>
      </c>
      <c r="P2813" s="12">
        <v>96</v>
      </c>
      <c r="Q2813" s="12">
        <v>96</v>
      </c>
      <c r="R2813" s="12">
        <v>12.709207555869609</v>
      </c>
      <c r="S2813" s="12" t="s">
        <v>28</v>
      </c>
      <c r="T2813" s="9" t="s">
        <v>70</v>
      </c>
      <c r="U2813" s="9" t="s">
        <v>45</v>
      </c>
      <c r="V2813" s="9" t="s">
        <v>70</v>
      </c>
      <c r="W2813" s="14">
        <v>2</v>
      </c>
    </row>
    <row r="2814" spans="1:23" x14ac:dyDescent="0.25">
      <c r="A2814" s="8">
        <v>8345</v>
      </c>
      <c r="B2814" s="9" t="s">
        <v>10681</v>
      </c>
      <c r="C2814" s="9" t="s">
        <v>22</v>
      </c>
      <c r="D2814" s="9" t="s">
        <v>10682</v>
      </c>
      <c r="E2814" s="9" t="s">
        <v>10683</v>
      </c>
      <c r="F2814" s="9" t="s">
        <v>10684</v>
      </c>
      <c r="G2814" s="12">
        <v>11</v>
      </c>
      <c r="H2814" s="9" t="s">
        <v>25</v>
      </c>
      <c r="I2814" s="9" t="s">
        <v>25</v>
      </c>
      <c r="J2814" s="12">
        <v>1</v>
      </c>
      <c r="K2814" s="13">
        <v>43157</v>
      </c>
      <c r="L2814" s="86">
        <f>(Tabla2[[#This Row],[release_year]]-'VARIANZA Y DES. EST'!$L$11)^2</f>
        <v>7.9512857435875226</v>
      </c>
      <c r="M2814" s="12">
        <v>2017</v>
      </c>
      <c r="N2814" s="9" t="s">
        <v>76</v>
      </c>
      <c r="O2814" s="9" t="s">
        <v>10234</v>
      </c>
      <c r="P2814" s="12">
        <v>96</v>
      </c>
      <c r="Q2814" s="12">
        <v>96</v>
      </c>
      <c r="R2814" s="12">
        <v>12.709207555869609</v>
      </c>
      <c r="S2814" s="12" t="s">
        <v>28</v>
      </c>
      <c r="T2814" s="9" t="s">
        <v>144</v>
      </c>
      <c r="U2814" s="9" t="s">
        <v>45</v>
      </c>
      <c r="V2814" s="9" t="s">
        <v>144</v>
      </c>
      <c r="W2814" s="14">
        <v>2</v>
      </c>
    </row>
    <row r="2815" spans="1:23" x14ac:dyDescent="0.25">
      <c r="A2815" s="8">
        <v>8362</v>
      </c>
      <c r="B2815" s="9" t="s">
        <v>10685</v>
      </c>
      <c r="C2815" s="9" t="s">
        <v>22</v>
      </c>
      <c r="D2815" s="9" t="s">
        <v>10686</v>
      </c>
      <c r="E2815" s="9" t="s">
        <v>10687</v>
      </c>
      <c r="F2815" s="9" t="s">
        <v>10688</v>
      </c>
      <c r="G2815" s="12">
        <v>10</v>
      </c>
      <c r="H2815" s="9" t="s">
        <v>25</v>
      </c>
      <c r="I2815" s="9" t="s">
        <v>25</v>
      </c>
      <c r="J2815" s="12">
        <v>1</v>
      </c>
      <c r="K2815" s="13">
        <v>44136</v>
      </c>
      <c r="L2815" s="86">
        <f>(Tabla2[[#This Row],[release_year]]-'VARIANZA Y DES. EST'!$L$11)^2</f>
        <v>367.87997882863056</v>
      </c>
      <c r="M2815" s="12">
        <v>1995</v>
      </c>
      <c r="N2815" s="9" t="s">
        <v>99</v>
      </c>
      <c r="O2815" s="9" t="s">
        <v>10234</v>
      </c>
      <c r="P2815" s="12">
        <v>96</v>
      </c>
      <c r="Q2815" s="12">
        <v>96</v>
      </c>
      <c r="R2815" s="12">
        <v>12.709207555869609</v>
      </c>
      <c r="S2815" s="12" t="s">
        <v>28</v>
      </c>
      <c r="T2815" s="9" t="s">
        <v>51</v>
      </c>
      <c r="U2815" s="9" t="s">
        <v>30</v>
      </c>
      <c r="V2815" s="9" t="s">
        <v>51</v>
      </c>
      <c r="W2815" s="14">
        <v>2</v>
      </c>
    </row>
    <row r="2816" spans="1:23" x14ac:dyDescent="0.25">
      <c r="A2816" s="8">
        <v>8388</v>
      </c>
      <c r="B2816" s="9" t="s">
        <v>10689</v>
      </c>
      <c r="C2816" s="9" t="s">
        <v>22</v>
      </c>
      <c r="D2816" s="9" t="s">
        <v>10690</v>
      </c>
      <c r="E2816" s="9" t="s">
        <v>10691</v>
      </c>
      <c r="F2816" s="9" t="s">
        <v>10692</v>
      </c>
      <c r="G2816" s="12">
        <v>1</v>
      </c>
      <c r="H2816" s="9" t="s">
        <v>126</v>
      </c>
      <c r="I2816" s="9" t="s">
        <v>126</v>
      </c>
      <c r="J2816" s="12">
        <v>1</v>
      </c>
      <c r="K2816" s="13">
        <v>42516</v>
      </c>
      <c r="L2816" s="86">
        <f>(Tabla2[[#This Row],[release_year]]-'VARIANZA Y DES. EST'!$L$11)^2</f>
        <v>3.2471164275211517E-2</v>
      </c>
      <c r="M2816" s="12">
        <v>2014</v>
      </c>
      <c r="N2816" s="9" t="s">
        <v>82</v>
      </c>
      <c r="O2816" s="9" t="s">
        <v>10234</v>
      </c>
      <c r="P2816" s="12">
        <v>96</v>
      </c>
      <c r="Q2816" s="12">
        <v>96</v>
      </c>
      <c r="R2816" s="12">
        <v>12.709207555869609</v>
      </c>
      <c r="S2816" s="12" t="s">
        <v>28</v>
      </c>
      <c r="T2816" s="9" t="s">
        <v>57</v>
      </c>
      <c r="U2816" s="9" t="s">
        <v>57</v>
      </c>
      <c r="V2816" s="9" t="s">
        <v>57</v>
      </c>
      <c r="W2816" s="14">
        <v>1</v>
      </c>
    </row>
    <row r="2817" spans="1:23" x14ac:dyDescent="0.25">
      <c r="A2817" s="8">
        <v>8463</v>
      </c>
      <c r="B2817" s="9" t="s">
        <v>10693</v>
      </c>
      <c r="C2817" s="9" t="s">
        <v>22</v>
      </c>
      <c r="D2817" s="9" t="s">
        <v>10694</v>
      </c>
      <c r="E2817" s="10" t="s">
        <v>10695</v>
      </c>
      <c r="F2817" s="11"/>
      <c r="G2817" s="12">
        <v>0</v>
      </c>
      <c r="H2817" s="9" t="s">
        <v>160</v>
      </c>
      <c r="I2817" s="9" t="s">
        <v>161</v>
      </c>
      <c r="J2817" s="12">
        <v>2</v>
      </c>
      <c r="K2817" s="13">
        <v>43336</v>
      </c>
      <c r="L2817" s="86">
        <f>(Tabla2[[#This Row],[release_year]]-'VARIANZA Y DES. EST'!$L$11)^2</f>
        <v>7.9512857435875226</v>
      </c>
      <c r="M2817" s="12">
        <v>2017</v>
      </c>
      <c r="N2817" s="9" t="s">
        <v>35</v>
      </c>
      <c r="O2817" s="9" t="s">
        <v>10234</v>
      </c>
      <c r="P2817" s="12">
        <v>96</v>
      </c>
      <c r="Q2817" s="12">
        <v>96</v>
      </c>
      <c r="R2817" s="12">
        <v>12.709207555869609</v>
      </c>
      <c r="S2817" s="12" t="s">
        <v>28</v>
      </c>
      <c r="T2817" s="9" t="s">
        <v>57</v>
      </c>
      <c r="U2817" s="9" t="s">
        <v>57</v>
      </c>
      <c r="V2817" s="9" t="s">
        <v>57</v>
      </c>
      <c r="W2817" s="14">
        <v>1</v>
      </c>
    </row>
    <row r="2818" spans="1:23" x14ac:dyDescent="0.25">
      <c r="A2818" s="8">
        <v>8529</v>
      </c>
      <c r="B2818" s="9" t="s">
        <v>10696</v>
      </c>
      <c r="C2818" s="9" t="s">
        <v>22</v>
      </c>
      <c r="D2818" s="9" t="s">
        <v>10697</v>
      </c>
      <c r="E2818" s="9" t="s">
        <v>10698</v>
      </c>
      <c r="F2818" s="9" t="s">
        <v>10699</v>
      </c>
      <c r="G2818" s="12">
        <v>3</v>
      </c>
      <c r="H2818" s="9" t="s">
        <v>116</v>
      </c>
      <c r="I2818" s="9" t="s">
        <v>116</v>
      </c>
      <c r="J2818" s="12">
        <v>1</v>
      </c>
      <c r="K2818" s="13">
        <v>43622</v>
      </c>
      <c r="L2818" s="86">
        <f>(Tabla2[[#This Row],[release_year]]-'VARIANZA Y DES. EST'!$L$11)^2</f>
        <v>1.3928663045044412</v>
      </c>
      <c r="M2818" s="12">
        <v>2013</v>
      </c>
      <c r="N2818" s="9" t="s">
        <v>35</v>
      </c>
      <c r="O2818" s="9" t="s">
        <v>10234</v>
      </c>
      <c r="P2818" s="12">
        <v>96</v>
      </c>
      <c r="Q2818" s="12">
        <v>96</v>
      </c>
      <c r="R2818" s="12">
        <v>12.709207555869609</v>
      </c>
      <c r="S2818" s="12" t="s">
        <v>28</v>
      </c>
      <c r="T2818" s="9" t="s">
        <v>70</v>
      </c>
      <c r="U2818" s="9" t="s">
        <v>45</v>
      </c>
      <c r="V2818" s="9" t="s">
        <v>70</v>
      </c>
      <c r="W2818" s="14">
        <v>2</v>
      </c>
    </row>
    <row r="2819" spans="1:23" x14ac:dyDescent="0.25">
      <c r="A2819" s="8">
        <v>8532</v>
      </c>
      <c r="B2819" s="9" t="s">
        <v>10700</v>
      </c>
      <c r="C2819" s="9" t="s">
        <v>22</v>
      </c>
      <c r="D2819" s="9" t="s">
        <v>10701</v>
      </c>
      <c r="E2819" s="9" t="s">
        <v>3616</v>
      </c>
      <c r="F2819" s="9" t="s">
        <v>10702</v>
      </c>
      <c r="G2819" s="12">
        <v>10</v>
      </c>
      <c r="H2819" s="9" t="s">
        <v>25</v>
      </c>
      <c r="I2819" s="9" t="s">
        <v>6752</v>
      </c>
      <c r="J2819" s="12">
        <v>2</v>
      </c>
      <c r="K2819" s="16">
        <v>43792</v>
      </c>
      <c r="L2819" s="86">
        <f>(Tabla2[[#This Row],[release_year]]-'VARIANZA Y DES. EST'!$L$11)^2</f>
        <v>148.35721284702598</v>
      </c>
      <c r="M2819" s="12">
        <v>2002</v>
      </c>
      <c r="N2819" s="9" t="s">
        <v>43</v>
      </c>
      <c r="O2819" s="9" t="s">
        <v>10234</v>
      </c>
      <c r="P2819" s="12">
        <v>96</v>
      </c>
      <c r="Q2819" s="12">
        <v>96</v>
      </c>
      <c r="R2819" s="12">
        <v>12.709207555869609</v>
      </c>
      <c r="S2819" s="12" t="s">
        <v>28</v>
      </c>
      <c r="T2819" s="9" t="s">
        <v>2252</v>
      </c>
      <c r="U2819" s="9" t="s">
        <v>38</v>
      </c>
      <c r="V2819" s="9" t="s">
        <v>2252</v>
      </c>
      <c r="W2819" s="14">
        <v>2</v>
      </c>
    </row>
    <row r="2820" spans="1:23" x14ac:dyDescent="0.25">
      <c r="A2820" s="8">
        <v>8543</v>
      </c>
      <c r="B2820" s="9" t="s">
        <v>10703</v>
      </c>
      <c r="C2820" s="9" t="s">
        <v>22</v>
      </c>
      <c r="D2820" s="9" t="s">
        <v>10704</v>
      </c>
      <c r="E2820" s="18" t="s">
        <v>10288</v>
      </c>
      <c r="F2820" s="9" t="s">
        <v>10705</v>
      </c>
      <c r="G2820" s="12">
        <v>12</v>
      </c>
      <c r="H2820" s="9" t="s">
        <v>25</v>
      </c>
      <c r="I2820" s="9" t="s">
        <v>25</v>
      </c>
      <c r="J2820" s="12">
        <v>1</v>
      </c>
      <c r="K2820" s="13">
        <v>43580</v>
      </c>
      <c r="L2820" s="86">
        <f>(Tabla2[[#This Row],[release_year]]-'VARIANZA Y DES. EST'!$L$11)^2</f>
        <v>26.834446865421359</v>
      </c>
      <c r="M2820" s="12">
        <v>2009</v>
      </c>
      <c r="N2820" s="9" t="s">
        <v>1991</v>
      </c>
      <c r="O2820" s="9" t="s">
        <v>10234</v>
      </c>
      <c r="P2820" s="12">
        <v>96</v>
      </c>
      <c r="Q2820" s="12">
        <v>96</v>
      </c>
      <c r="R2820" s="12">
        <v>12.709207555869609</v>
      </c>
      <c r="S2820" s="12" t="s">
        <v>28</v>
      </c>
      <c r="T2820" s="9" t="s">
        <v>3577</v>
      </c>
      <c r="U2820" s="9" t="s">
        <v>95</v>
      </c>
      <c r="V2820" s="9" t="s">
        <v>3577</v>
      </c>
      <c r="W2820" s="14">
        <v>2</v>
      </c>
    </row>
    <row r="2821" spans="1:23" x14ac:dyDescent="0.25">
      <c r="A2821" s="8">
        <v>8586</v>
      </c>
      <c r="B2821" s="9" t="s">
        <v>10706</v>
      </c>
      <c r="C2821" s="9" t="s">
        <v>22</v>
      </c>
      <c r="D2821" s="9" t="s">
        <v>10707</v>
      </c>
      <c r="E2821" s="9" t="s">
        <v>10223</v>
      </c>
      <c r="F2821" s="9" t="s">
        <v>10708</v>
      </c>
      <c r="G2821" s="12">
        <v>8</v>
      </c>
      <c r="H2821" s="12"/>
      <c r="I2821" s="9"/>
      <c r="J2821" s="12">
        <v>0</v>
      </c>
      <c r="K2821" s="13">
        <v>43636</v>
      </c>
      <c r="L2821" s="86">
        <f>(Tabla2[[#This Row],[release_year]]-'VARIANZA Y DES. EST'!$L$11)^2</f>
        <v>17.47405172519213</v>
      </c>
      <c r="M2821" s="12">
        <v>2010</v>
      </c>
      <c r="N2821" s="9" t="s">
        <v>35</v>
      </c>
      <c r="O2821" s="9" t="s">
        <v>10234</v>
      </c>
      <c r="P2821" s="12">
        <v>96</v>
      </c>
      <c r="Q2821" s="12">
        <v>96</v>
      </c>
      <c r="R2821" s="12">
        <v>12.709207555869609</v>
      </c>
      <c r="S2821" s="12" t="s">
        <v>28</v>
      </c>
      <c r="T2821" s="9" t="s">
        <v>2492</v>
      </c>
      <c r="U2821" s="9" t="s">
        <v>95</v>
      </c>
      <c r="V2821" s="9" t="s">
        <v>2492</v>
      </c>
      <c r="W2821" s="14">
        <v>3</v>
      </c>
    </row>
    <row r="2822" spans="1:23" x14ac:dyDescent="0.25">
      <c r="A2822" s="8">
        <v>8622</v>
      </c>
      <c r="B2822" s="9" t="s">
        <v>10709</v>
      </c>
      <c r="C2822" s="9" t="s">
        <v>22</v>
      </c>
      <c r="D2822" s="9" t="s">
        <v>10710</v>
      </c>
      <c r="E2822" s="9" t="s">
        <v>10711</v>
      </c>
      <c r="F2822" s="9" t="s">
        <v>10712</v>
      </c>
      <c r="G2822" s="12">
        <v>12</v>
      </c>
      <c r="H2822" s="9" t="s">
        <v>25</v>
      </c>
      <c r="I2822" s="9" t="s">
        <v>25</v>
      </c>
      <c r="J2822" s="12">
        <v>1</v>
      </c>
      <c r="K2822" s="13">
        <v>43831</v>
      </c>
      <c r="L2822" s="86">
        <f>(Tabla2[[#This Row],[release_year]]-'VARIANZA Y DES. EST'!$L$11)^2</f>
        <v>584.6819545297767</v>
      </c>
      <c r="M2822" s="12">
        <v>1990</v>
      </c>
      <c r="N2822" s="9" t="s">
        <v>43</v>
      </c>
      <c r="O2822" s="9" t="s">
        <v>10234</v>
      </c>
      <c r="P2822" s="12">
        <v>96</v>
      </c>
      <c r="Q2822" s="12">
        <v>96</v>
      </c>
      <c r="R2822" s="12">
        <v>12.709207555869609</v>
      </c>
      <c r="S2822" s="12" t="s">
        <v>28</v>
      </c>
      <c r="T2822" s="9" t="s">
        <v>3804</v>
      </c>
      <c r="U2822" s="9" t="s">
        <v>95</v>
      </c>
      <c r="V2822" s="9" t="s">
        <v>3804</v>
      </c>
      <c r="W2822" s="14">
        <v>3</v>
      </c>
    </row>
    <row r="2823" spans="1:23" x14ac:dyDescent="0.25">
      <c r="A2823" s="8">
        <v>8642</v>
      </c>
      <c r="B2823" s="9" t="s">
        <v>10713</v>
      </c>
      <c r="C2823" s="9" t="s">
        <v>22</v>
      </c>
      <c r="D2823" s="9" t="s">
        <v>10714</v>
      </c>
      <c r="E2823" s="9" t="s">
        <v>10715</v>
      </c>
      <c r="F2823" s="9" t="s">
        <v>10716</v>
      </c>
      <c r="G2823" s="12">
        <v>14</v>
      </c>
      <c r="H2823" s="9" t="s">
        <v>25</v>
      </c>
      <c r="I2823" s="9" t="s">
        <v>25</v>
      </c>
      <c r="J2823" s="12">
        <v>1</v>
      </c>
      <c r="K2823" s="13">
        <v>43720</v>
      </c>
      <c r="L2823" s="86">
        <f>(Tabla2[[#This Row],[release_year]]-'VARIANZA Y DES. EST'!$L$11)^2</f>
        <v>1.3928663045044412</v>
      </c>
      <c r="M2823" s="12">
        <v>2013</v>
      </c>
      <c r="N2823" s="9" t="s">
        <v>99</v>
      </c>
      <c r="O2823" s="9" t="s">
        <v>10234</v>
      </c>
      <c r="P2823" s="12">
        <v>96</v>
      </c>
      <c r="Q2823" s="12">
        <v>96</v>
      </c>
      <c r="R2823" s="12">
        <v>12.709207555869609</v>
      </c>
      <c r="S2823" s="12" t="s">
        <v>28</v>
      </c>
      <c r="T2823" s="9" t="s">
        <v>111</v>
      </c>
      <c r="U2823" s="9" t="s">
        <v>30</v>
      </c>
      <c r="V2823" s="9" t="s">
        <v>111</v>
      </c>
      <c r="W2823" s="14">
        <v>2</v>
      </c>
    </row>
    <row r="2824" spans="1:23" x14ac:dyDescent="0.25">
      <c r="A2824" s="8">
        <v>8694</v>
      </c>
      <c r="B2824" s="9" t="s">
        <v>10717</v>
      </c>
      <c r="C2824" s="9" t="s">
        <v>22</v>
      </c>
      <c r="D2824" s="9" t="s">
        <v>10718</v>
      </c>
      <c r="E2824" s="9" t="s">
        <v>10719</v>
      </c>
      <c r="F2824" s="9" t="s">
        <v>10720</v>
      </c>
      <c r="G2824" s="12">
        <v>5</v>
      </c>
      <c r="H2824" s="9" t="s">
        <v>25</v>
      </c>
      <c r="I2824" s="9" t="s">
        <v>25</v>
      </c>
      <c r="J2824" s="12">
        <v>1</v>
      </c>
      <c r="K2824" s="13">
        <v>43739</v>
      </c>
      <c r="L2824" s="86">
        <f>(Tabla2[[#This Row],[release_year]]-'VARIANZA Y DES. EST'!$L$11)^2</f>
        <v>7.9512857435875226</v>
      </c>
      <c r="M2824" s="12">
        <v>2017</v>
      </c>
      <c r="N2824" s="9" t="s">
        <v>43</v>
      </c>
      <c r="O2824" s="9" t="s">
        <v>10234</v>
      </c>
      <c r="P2824" s="12">
        <v>96</v>
      </c>
      <c r="Q2824" s="12">
        <v>96</v>
      </c>
      <c r="R2824" s="12">
        <v>12.709207555869609</v>
      </c>
      <c r="S2824" s="12" t="s">
        <v>28</v>
      </c>
      <c r="T2824" s="9" t="s">
        <v>3998</v>
      </c>
      <c r="U2824" s="9" t="s">
        <v>45</v>
      </c>
      <c r="V2824" s="9" t="s">
        <v>3998</v>
      </c>
      <c r="W2824" s="14">
        <v>3</v>
      </c>
    </row>
    <row r="2825" spans="1:23" x14ac:dyDescent="0.25">
      <c r="A2825" s="8">
        <v>8704</v>
      </c>
      <c r="B2825" s="9" t="s">
        <v>10721</v>
      </c>
      <c r="C2825" s="9" t="s">
        <v>22</v>
      </c>
      <c r="D2825" s="9" t="s">
        <v>10722</v>
      </c>
      <c r="E2825" s="9" t="s">
        <v>10723</v>
      </c>
      <c r="F2825" s="9" t="s">
        <v>10724</v>
      </c>
      <c r="G2825" s="12">
        <v>10</v>
      </c>
      <c r="H2825" s="9" t="s">
        <v>126</v>
      </c>
      <c r="I2825" s="9" t="s">
        <v>10725</v>
      </c>
      <c r="J2825" s="12">
        <v>3</v>
      </c>
      <c r="K2825" s="13">
        <v>43857</v>
      </c>
      <c r="L2825" s="86">
        <f>(Tabla2[[#This Row],[release_year]]-'VARIANZA Y DES. EST'!$L$11)^2</f>
        <v>0.67207602404598188</v>
      </c>
      <c r="M2825" s="12">
        <v>2015</v>
      </c>
      <c r="N2825" s="9" t="s">
        <v>1991</v>
      </c>
      <c r="O2825" s="9" t="s">
        <v>10234</v>
      </c>
      <c r="P2825" s="12">
        <v>96</v>
      </c>
      <c r="Q2825" s="12">
        <v>96</v>
      </c>
      <c r="R2825" s="12">
        <v>12.709207555869609</v>
      </c>
      <c r="S2825" s="12" t="s">
        <v>28</v>
      </c>
      <c r="T2825" s="9" t="s">
        <v>127</v>
      </c>
      <c r="U2825" s="9" t="s">
        <v>45</v>
      </c>
      <c r="V2825" s="9" t="s">
        <v>127</v>
      </c>
      <c r="W2825" s="14">
        <v>3</v>
      </c>
    </row>
    <row r="2826" spans="1:23" x14ac:dyDescent="0.25">
      <c r="A2826" s="8">
        <v>8719</v>
      </c>
      <c r="B2826" s="9" t="s">
        <v>10726</v>
      </c>
      <c r="C2826" s="9" t="s">
        <v>22</v>
      </c>
      <c r="D2826" s="9" t="s">
        <v>10727</v>
      </c>
      <c r="E2826" s="9" t="s">
        <v>10728</v>
      </c>
      <c r="F2826" s="9" t="s">
        <v>10729</v>
      </c>
      <c r="G2826" s="12">
        <v>2</v>
      </c>
      <c r="H2826" s="12"/>
      <c r="I2826" s="9"/>
      <c r="J2826" s="12">
        <v>0</v>
      </c>
      <c r="K2826" s="13">
        <v>43686</v>
      </c>
      <c r="L2826" s="86">
        <f>(Tabla2[[#This Row],[release_year]]-'VARIANZA Y DES. EST'!$L$11)^2</f>
        <v>23.230495463129063</v>
      </c>
      <c r="M2826" s="12">
        <v>2019</v>
      </c>
      <c r="N2826" s="9" t="s">
        <v>76</v>
      </c>
      <c r="O2826" s="9" t="s">
        <v>10234</v>
      </c>
      <c r="P2826" s="12">
        <v>96</v>
      </c>
      <c r="Q2826" s="12">
        <v>96</v>
      </c>
      <c r="R2826" s="12">
        <v>12.709207555869609</v>
      </c>
      <c r="S2826" s="12" t="s">
        <v>28</v>
      </c>
      <c r="T2826" s="9" t="s">
        <v>83</v>
      </c>
      <c r="U2826" s="9" t="s">
        <v>57</v>
      </c>
      <c r="V2826" s="9" t="s">
        <v>83</v>
      </c>
      <c r="W2826" s="14">
        <v>2</v>
      </c>
    </row>
    <row r="2827" spans="1:23" x14ac:dyDescent="0.25">
      <c r="A2827" s="8">
        <v>8782</v>
      </c>
      <c r="B2827" s="9" t="s">
        <v>10730</v>
      </c>
      <c r="C2827" s="9" t="s">
        <v>22</v>
      </c>
      <c r="D2827" s="9" t="s">
        <v>10731</v>
      </c>
      <c r="E2827" s="9" t="s">
        <v>10732</v>
      </c>
      <c r="F2827" s="9" t="s">
        <v>10733</v>
      </c>
      <c r="G2827" s="12">
        <v>6</v>
      </c>
      <c r="H2827" s="9" t="s">
        <v>34</v>
      </c>
      <c r="I2827" s="9" t="s">
        <v>1318</v>
      </c>
      <c r="J2827" s="12">
        <v>2</v>
      </c>
      <c r="K2827" s="13">
        <v>42705</v>
      </c>
      <c r="L2827" s="86">
        <f>(Tabla2[[#This Row],[release_year]]-'VARIANZA Y DES. EST'!$L$11)^2</f>
        <v>3.3116808838167522</v>
      </c>
      <c r="M2827" s="12">
        <v>2016</v>
      </c>
      <c r="N2827" s="9" t="s">
        <v>110</v>
      </c>
      <c r="O2827" s="9" t="s">
        <v>10234</v>
      </c>
      <c r="P2827" s="12">
        <v>96</v>
      </c>
      <c r="Q2827" s="12">
        <v>96</v>
      </c>
      <c r="R2827" s="12">
        <v>12.709207555869609</v>
      </c>
      <c r="S2827" s="12" t="s">
        <v>28</v>
      </c>
      <c r="T2827" s="9" t="s">
        <v>1336</v>
      </c>
      <c r="U2827" s="9" t="s">
        <v>653</v>
      </c>
      <c r="V2827" s="9" t="s">
        <v>1336</v>
      </c>
      <c r="W2827" s="14">
        <v>2</v>
      </c>
    </row>
    <row r="2828" spans="1:23" x14ac:dyDescent="0.25">
      <c r="A2828" s="8">
        <v>8802</v>
      </c>
      <c r="B2828" s="9" t="s">
        <v>10734</v>
      </c>
      <c r="C2828" s="9" t="s">
        <v>22</v>
      </c>
      <c r="D2828" s="9" t="s">
        <v>10735</v>
      </c>
      <c r="E2828" s="18" t="s">
        <v>10736</v>
      </c>
      <c r="F2828" s="9" t="s">
        <v>10737</v>
      </c>
      <c r="G2828" s="12">
        <v>6</v>
      </c>
      <c r="H2828" s="9" t="s">
        <v>1803</v>
      </c>
      <c r="I2828" s="9" t="s">
        <v>10738</v>
      </c>
      <c r="J2828" s="12">
        <v>2</v>
      </c>
      <c r="K2828" s="13">
        <v>42438</v>
      </c>
      <c r="L2828" s="86">
        <f>(Tabla2[[#This Row],[release_year]]-'VARIANZA Y DES. EST'!$L$11)^2</f>
        <v>0.67207602404598188</v>
      </c>
      <c r="M2828" s="12">
        <v>2015</v>
      </c>
      <c r="N2828" s="9" t="s">
        <v>76</v>
      </c>
      <c r="O2828" s="9" t="s">
        <v>10234</v>
      </c>
      <c r="P2828" s="12">
        <v>96</v>
      </c>
      <c r="Q2828" s="12">
        <v>96</v>
      </c>
      <c r="R2828" s="12">
        <v>12.709207555869609</v>
      </c>
      <c r="S2828" s="12" t="s">
        <v>28</v>
      </c>
      <c r="T2828" s="9" t="s">
        <v>460</v>
      </c>
      <c r="U2828" s="9" t="s">
        <v>45</v>
      </c>
      <c r="V2828" s="9" t="s">
        <v>460</v>
      </c>
      <c r="W2828" s="14">
        <v>3</v>
      </c>
    </row>
    <row r="2829" spans="1:23" x14ac:dyDescent="0.25">
      <c r="A2829" s="8">
        <v>29</v>
      </c>
      <c r="B2829" s="9" t="s">
        <v>10739</v>
      </c>
      <c r="C2829" s="9" t="s">
        <v>22</v>
      </c>
      <c r="D2829" s="9" t="s">
        <v>10740</v>
      </c>
      <c r="E2829" s="9" t="s">
        <v>10741</v>
      </c>
      <c r="F2829" s="9" t="s">
        <v>10742</v>
      </c>
      <c r="G2829" s="12">
        <v>10</v>
      </c>
      <c r="H2829" s="9" t="s">
        <v>25</v>
      </c>
      <c r="I2829" s="9" t="s">
        <v>25</v>
      </c>
      <c r="J2829" s="12">
        <v>1</v>
      </c>
      <c r="K2829" s="13">
        <v>44458</v>
      </c>
      <c r="L2829" s="86">
        <f>(Tabla2[[#This Row],[release_year]]-'VARIANZA Y DES. EST'!$L$11)^2</f>
        <v>1.3928663045044412</v>
      </c>
      <c r="M2829" s="12">
        <v>2013</v>
      </c>
      <c r="N2829" s="9" t="s">
        <v>43</v>
      </c>
      <c r="O2829" s="9" t="s">
        <v>10743</v>
      </c>
      <c r="P2829" s="12">
        <v>97</v>
      </c>
      <c r="Q2829" s="12">
        <v>97</v>
      </c>
      <c r="R2829" s="12">
        <v>6.5792124490354933</v>
      </c>
      <c r="S2829" s="12" t="s">
        <v>28</v>
      </c>
      <c r="T2829" s="9" t="s">
        <v>7712</v>
      </c>
      <c r="U2829" s="9" t="s">
        <v>514</v>
      </c>
      <c r="V2829" s="9" t="s">
        <v>7712</v>
      </c>
      <c r="W2829" s="14">
        <v>2</v>
      </c>
    </row>
    <row r="2830" spans="1:23" x14ac:dyDescent="0.25">
      <c r="A2830" s="8">
        <v>62</v>
      </c>
      <c r="B2830" s="9" t="s">
        <v>10744</v>
      </c>
      <c r="C2830" s="9" t="s">
        <v>22</v>
      </c>
      <c r="D2830" s="9" t="s">
        <v>10745</v>
      </c>
      <c r="E2830" s="18" t="s">
        <v>10746</v>
      </c>
      <c r="F2830" s="9" t="s">
        <v>10747</v>
      </c>
      <c r="G2830" s="12">
        <v>10</v>
      </c>
      <c r="H2830" s="9" t="s">
        <v>34</v>
      </c>
      <c r="I2830" s="9" t="s">
        <v>34</v>
      </c>
      <c r="J2830" s="12">
        <v>1</v>
      </c>
      <c r="K2830" s="13">
        <v>44454</v>
      </c>
      <c r="L2830" s="86">
        <f>(Tabla2[[#This Row],[release_year]]-'VARIANZA Y DES. EST'!$L$11)^2</f>
        <v>84.276027426338274</v>
      </c>
      <c r="M2830" s="12">
        <v>2005</v>
      </c>
      <c r="N2830" s="9" t="s">
        <v>82</v>
      </c>
      <c r="O2830" s="9" t="s">
        <v>10743</v>
      </c>
      <c r="P2830" s="12">
        <v>97</v>
      </c>
      <c r="Q2830" s="12">
        <v>97</v>
      </c>
      <c r="R2830" s="12">
        <v>6.5792124490354933</v>
      </c>
      <c r="S2830" s="12" t="s">
        <v>28</v>
      </c>
      <c r="T2830" s="9" t="s">
        <v>37</v>
      </c>
      <c r="U2830" s="9" t="s">
        <v>38</v>
      </c>
      <c r="V2830" s="9" t="s">
        <v>37</v>
      </c>
      <c r="W2830" s="14">
        <v>3</v>
      </c>
    </row>
    <row r="2831" spans="1:23" x14ac:dyDescent="0.25">
      <c r="A2831" s="8">
        <v>97</v>
      </c>
      <c r="B2831" s="9" t="s">
        <v>10748</v>
      </c>
      <c r="C2831" s="9" t="s">
        <v>22</v>
      </c>
      <c r="D2831" s="9" t="s">
        <v>10749</v>
      </c>
      <c r="E2831" s="18" t="s">
        <v>10750</v>
      </c>
      <c r="F2831" s="9" t="s">
        <v>10751</v>
      </c>
      <c r="G2831" s="12">
        <v>10</v>
      </c>
      <c r="H2831" s="9" t="s">
        <v>25</v>
      </c>
      <c r="I2831" s="9" t="s">
        <v>25</v>
      </c>
      <c r="J2831" s="12">
        <v>1</v>
      </c>
      <c r="K2831" s="13">
        <v>44446</v>
      </c>
      <c r="L2831" s="86">
        <f>(Tabla2[[#This Row],[release_year]]-'VARIANZA Y DES. EST'!$L$11)^2</f>
        <v>14.590890603358293</v>
      </c>
      <c r="M2831" s="12">
        <v>2018</v>
      </c>
      <c r="N2831" s="9" t="s">
        <v>76</v>
      </c>
      <c r="O2831" s="9" t="s">
        <v>10743</v>
      </c>
      <c r="P2831" s="12">
        <v>97</v>
      </c>
      <c r="Q2831" s="12">
        <v>97</v>
      </c>
      <c r="R2831" s="12">
        <v>6.5792124490354933</v>
      </c>
      <c r="S2831" s="12" t="s">
        <v>28</v>
      </c>
      <c r="T2831" s="9" t="s">
        <v>576</v>
      </c>
      <c r="U2831" s="9" t="s">
        <v>57</v>
      </c>
      <c r="V2831" s="9" t="s">
        <v>576</v>
      </c>
      <c r="W2831" s="14">
        <v>2</v>
      </c>
    </row>
    <row r="2832" spans="1:23" x14ac:dyDescent="0.25">
      <c r="A2832" s="8">
        <v>151</v>
      </c>
      <c r="B2832" s="9" t="s">
        <v>10752</v>
      </c>
      <c r="C2832" s="9" t="s">
        <v>22</v>
      </c>
      <c r="D2832" s="9" t="s">
        <v>10753</v>
      </c>
      <c r="E2832" s="9" t="s">
        <v>10754</v>
      </c>
      <c r="F2832" s="9" t="s">
        <v>10755</v>
      </c>
      <c r="G2832" s="12">
        <v>17</v>
      </c>
      <c r="H2832" s="9" t="s">
        <v>25</v>
      </c>
      <c r="I2832" s="9" t="s">
        <v>25</v>
      </c>
      <c r="J2832" s="12">
        <v>1</v>
      </c>
      <c r="K2832" s="13">
        <v>44440</v>
      </c>
      <c r="L2832" s="86">
        <f>(Tabla2[[#This Row],[release_year]]-'VARIANZA Y DES. EST'!$L$11)^2</f>
        <v>230.43839826771367</v>
      </c>
      <c r="M2832" s="12">
        <v>1999</v>
      </c>
      <c r="N2832" s="9" t="s">
        <v>1991</v>
      </c>
      <c r="O2832" s="9" t="s">
        <v>10743</v>
      </c>
      <c r="P2832" s="12">
        <v>97</v>
      </c>
      <c r="Q2832" s="12">
        <v>97</v>
      </c>
      <c r="R2832" s="12">
        <v>6.5792124490354933</v>
      </c>
      <c r="S2832" s="12" t="s">
        <v>28</v>
      </c>
      <c r="T2832" s="9" t="s">
        <v>3969</v>
      </c>
      <c r="U2832" s="9" t="s">
        <v>3969</v>
      </c>
      <c r="V2832" s="9" t="s">
        <v>3969</v>
      </c>
      <c r="W2832" s="14">
        <v>1</v>
      </c>
    </row>
    <row r="2833" spans="1:23" x14ac:dyDescent="0.25">
      <c r="A2833" s="8">
        <v>189</v>
      </c>
      <c r="B2833" s="9" t="s">
        <v>10756</v>
      </c>
      <c r="C2833" s="9" t="s">
        <v>22</v>
      </c>
      <c r="D2833" s="9" t="s">
        <v>10757</v>
      </c>
      <c r="E2833" s="9" t="s">
        <v>10758</v>
      </c>
      <c r="F2833" s="9" t="s">
        <v>10759</v>
      </c>
      <c r="G2833" s="12">
        <v>8</v>
      </c>
      <c r="H2833" s="9" t="s">
        <v>231</v>
      </c>
      <c r="I2833" s="9" t="s">
        <v>231</v>
      </c>
      <c r="J2833" s="12">
        <v>1</v>
      </c>
      <c r="K2833" s="13">
        <v>44436</v>
      </c>
      <c r="L2833" s="86">
        <f>(Tabla2[[#This Row],[release_year]]-'VARIANZA Y DES. EST'!$L$11)^2</f>
        <v>38.194842005650592</v>
      </c>
      <c r="M2833" s="12">
        <v>2008</v>
      </c>
      <c r="N2833" s="9" t="s">
        <v>76</v>
      </c>
      <c r="O2833" s="9" t="s">
        <v>10743</v>
      </c>
      <c r="P2833" s="12">
        <v>97</v>
      </c>
      <c r="Q2833" s="12">
        <v>97</v>
      </c>
      <c r="R2833" s="12">
        <v>6.5792124490354933</v>
      </c>
      <c r="S2833" s="12" t="s">
        <v>28</v>
      </c>
      <c r="T2833" s="9" t="s">
        <v>859</v>
      </c>
      <c r="U2833" s="9" t="s">
        <v>95</v>
      </c>
      <c r="V2833" s="9" t="s">
        <v>859</v>
      </c>
      <c r="W2833" s="14">
        <v>2</v>
      </c>
    </row>
    <row r="2834" spans="1:23" x14ac:dyDescent="0.25">
      <c r="A2834" s="8">
        <v>262</v>
      </c>
      <c r="B2834" s="9" t="s">
        <v>10760</v>
      </c>
      <c r="C2834" s="9" t="s">
        <v>22</v>
      </c>
      <c r="D2834" s="9" t="s">
        <v>10761</v>
      </c>
      <c r="E2834" s="9" t="s">
        <v>7496</v>
      </c>
      <c r="F2834" s="18" t="s">
        <v>10762</v>
      </c>
      <c r="G2834" s="12">
        <v>9</v>
      </c>
      <c r="H2834" s="12"/>
      <c r="I2834" s="9"/>
      <c r="J2834" s="12">
        <v>0</v>
      </c>
      <c r="K2834" s="13">
        <v>44426</v>
      </c>
      <c r="L2834" s="86">
        <f>(Tabla2[[#This Row],[release_year]]-'VARIANZA Y DES. EST'!$L$11)^2</f>
        <v>46.509705182670608</v>
      </c>
      <c r="M2834" s="12">
        <v>2021</v>
      </c>
      <c r="N2834" s="9" t="s">
        <v>35</v>
      </c>
      <c r="O2834" s="9" t="s">
        <v>10743</v>
      </c>
      <c r="P2834" s="12">
        <v>97</v>
      </c>
      <c r="Q2834" s="12">
        <v>97</v>
      </c>
      <c r="R2834" s="12">
        <v>6.5792124490354933</v>
      </c>
      <c r="S2834" s="12" t="s">
        <v>28</v>
      </c>
      <c r="T2834" s="9" t="s">
        <v>3625</v>
      </c>
      <c r="U2834" s="9" t="s">
        <v>95</v>
      </c>
      <c r="V2834" s="9" t="s">
        <v>3625</v>
      </c>
      <c r="W2834" s="14">
        <v>3</v>
      </c>
    </row>
    <row r="2835" spans="1:23" x14ac:dyDescent="0.25">
      <c r="A2835" s="8">
        <v>269</v>
      </c>
      <c r="B2835" s="9" t="s">
        <v>10763</v>
      </c>
      <c r="C2835" s="9" t="s">
        <v>22</v>
      </c>
      <c r="D2835" s="9" t="s">
        <v>10764</v>
      </c>
      <c r="E2835" s="9" t="s">
        <v>10765</v>
      </c>
      <c r="F2835" s="9" t="s">
        <v>10766</v>
      </c>
      <c r="G2835" s="12">
        <v>11</v>
      </c>
      <c r="H2835" s="12"/>
      <c r="I2835" s="9"/>
      <c r="J2835" s="12">
        <v>0</v>
      </c>
      <c r="K2835" s="13">
        <v>44423</v>
      </c>
      <c r="L2835" s="86">
        <f>(Tabla2[[#This Row],[release_year]]-'VARIANZA Y DES. EST'!$L$11)^2</f>
        <v>33.870100322899837</v>
      </c>
      <c r="M2835" s="12">
        <v>2020</v>
      </c>
      <c r="N2835" s="9" t="s">
        <v>76</v>
      </c>
      <c r="O2835" s="9" t="s">
        <v>10743</v>
      </c>
      <c r="P2835" s="12">
        <v>97</v>
      </c>
      <c r="Q2835" s="12">
        <v>97</v>
      </c>
      <c r="R2835" s="12">
        <v>6.5792124490354933</v>
      </c>
      <c r="S2835" s="12" t="s">
        <v>28</v>
      </c>
      <c r="T2835" s="9" t="s">
        <v>70</v>
      </c>
      <c r="U2835" s="9" t="s">
        <v>45</v>
      </c>
      <c r="V2835" s="9" t="s">
        <v>70</v>
      </c>
      <c r="W2835" s="14">
        <v>2</v>
      </c>
    </row>
    <row r="2836" spans="1:23" x14ac:dyDescent="0.25">
      <c r="A2836" s="8">
        <v>305</v>
      </c>
      <c r="B2836" s="9" t="s">
        <v>10767</v>
      </c>
      <c r="C2836" s="9" t="s">
        <v>22</v>
      </c>
      <c r="D2836" s="9" t="s">
        <v>10768</v>
      </c>
      <c r="E2836" s="9" t="s">
        <v>10769</v>
      </c>
      <c r="F2836" s="9" t="s">
        <v>10770</v>
      </c>
      <c r="G2836" s="12">
        <v>1</v>
      </c>
      <c r="H2836" s="9" t="s">
        <v>126</v>
      </c>
      <c r="I2836" s="9" t="s">
        <v>126</v>
      </c>
      <c r="J2836" s="12">
        <v>1</v>
      </c>
      <c r="K2836" s="13">
        <v>44413</v>
      </c>
      <c r="L2836" s="86">
        <f>(Tabla2[[#This Row],[release_year]]-'VARIANZA Y DES. EST'!$L$11)^2</f>
        <v>46.509705182670608</v>
      </c>
      <c r="M2836" s="12">
        <v>2021</v>
      </c>
      <c r="N2836" s="9" t="s">
        <v>35</v>
      </c>
      <c r="O2836" s="9" t="s">
        <v>10743</v>
      </c>
      <c r="P2836" s="12">
        <v>97</v>
      </c>
      <c r="Q2836" s="12">
        <v>97</v>
      </c>
      <c r="R2836" s="12">
        <v>6.5792124490354933</v>
      </c>
      <c r="S2836" s="12" t="s">
        <v>28</v>
      </c>
      <c r="T2836" s="9" t="s">
        <v>57</v>
      </c>
      <c r="U2836" s="9" t="s">
        <v>57</v>
      </c>
      <c r="V2836" s="9" t="s">
        <v>57</v>
      </c>
      <c r="W2836" s="14">
        <v>1</v>
      </c>
    </row>
    <row r="2837" spans="1:23" x14ac:dyDescent="0.25">
      <c r="A2837" s="8">
        <v>319</v>
      </c>
      <c r="B2837" s="9" t="s">
        <v>10771</v>
      </c>
      <c r="C2837" s="9" t="s">
        <v>22</v>
      </c>
      <c r="D2837" s="9" t="s">
        <v>10772</v>
      </c>
      <c r="E2837" s="9" t="s">
        <v>10773</v>
      </c>
      <c r="F2837" s="9" t="s">
        <v>10774</v>
      </c>
      <c r="G2837" s="12">
        <v>1</v>
      </c>
      <c r="H2837" s="12"/>
      <c r="I2837" s="9"/>
      <c r="J2837" s="12">
        <v>0</v>
      </c>
      <c r="K2837" s="13">
        <v>44411</v>
      </c>
      <c r="L2837" s="86">
        <f>(Tabla2[[#This Row],[release_year]]-'VARIANZA Y DES. EST'!$L$11)^2</f>
        <v>46.509705182670608</v>
      </c>
      <c r="M2837" s="12">
        <v>2021</v>
      </c>
      <c r="N2837" s="9" t="s">
        <v>76</v>
      </c>
      <c r="O2837" s="9" t="s">
        <v>10743</v>
      </c>
      <c r="P2837" s="12">
        <v>97</v>
      </c>
      <c r="Q2837" s="12">
        <v>97</v>
      </c>
      <c r="R2837" s="12">
        <v>6.5792124490354933</v>
      </c>
      <c r="S2837" s="12" t="s">
        <v>28</v>
      </c>
      <c r="T2837" s="9" t="s">
        <v>105</v>
      </c>
      <c r="U2837" s="9" t="s">
        <v>57</v>
      </c>
      <c r="V2837" s="9" t="s">
        <v>105</v>
      </c>
      <c r="W2837" s="14">
        <v>2</v>
      </c>
    </row>
    <row r="2838" spans="1:23" x14ac:dyDescent="0.25">
      <c r="A2838" s="8">
        <v>343</v>
      </c>
      <c r="B2838" s="9" t="s">
        <v>10775</v>
      </c>
      <c r="C2838" s="9" t="s">
        <v>22</v>
      </c>
      <c r="D2838" s="9" t="s">
        <v>10776</v>
      </c>
      <c r="E2838" s="9" t="s">
        <v>10259</v>
      </c>
      <c r="F2838" s="9" t="s">
        <v>10777</v>
      </c>
      <c r="G2838" s="12">
        <v>9</v>
      </c>
      <c r="H2838" s="9" t="s">
        <v>25</v>
      </c>
      <c r="I2838" s="9" t="s">
        <v>25</v>
      </c>
      <c r="J2838" s="12">
        <v>1</v>
      </c>
      <c r="K2838" s="13">
        <v>44409</v>
      </c>
      <c r="L2838" s="86">
        <f>(Tabla2[[#This Row],[release_year]]-'VARIANZA Y DES. EST'!$L$11)^2</f>
        <v>367.87997882863056</v>
      </c>
      <c r="M2838" s="12">
        <v>1995</v>
      </c>
      <c r="N2838" s="9" t="s">
        <v>43</v>
      </c>
      <c r="O2838" s="9" t="s">
        <v>10743</v>
      </c>
      <c r="P2838" s="12">
        <v>97</v>
      </c>
      <c r="Q2838" s="12">
        <v>97</v>
      </c>
      <c r="R2838" s="12">
        <v>6.5792124490354933</v>
      </c>
      <c r="S2838" s="12" t="s">
        <v>28</v>
      </c>
      <c r="T2838" s="9" t="s">
        <v>95</v>
      </c>
      <c r="U2838" s="9" t="s">
        <v>95</v>
      </c>
      <c r="V2838" s="9" t="s">
        <v>95</v>
      </c>
      <c r="W2838" s="14">
        <v>1</v>
      </c>
    </row>
    <row r="2839" spans="1:23" x14ac:dyDescent="0.25">
      <c r="A2839" s="8">
        <v>357</v>
      </c>
      <c r="B2839" s="9" t="s">
        <v>10778</v>
      </c>
      <c r="C2839" s="9" t="s">
        <v>22</v>
      </c>
      <c r="D2839" s="9" t="s">
        <v>10779</v>
      </c>
      <c r="E2839" s="9" t="s">
        <v>10780</v>
      </c>
      <c r="F2839" s="9" t="s">
        <v>10781</v>
      </c>
      <c r="G2839" s="12">
        <v>10</v>
      </c>
      <c r="H2839" s="9" t="s">
        <v>25</v>
      </c>
      <c r="I2839" s="9" t="s">
        <v>1078</v>
      </c>
      <c r="J2839" s="12">
        <v>2</v>
      </c>
      <c r="K2839" s="13">
        <v>44409</v>
      </c>
      <c r="L2839" s="86">
        <f>(Tabla2[[#This Row],[release_year]]-'VARIANZA Y DES. EST'!$L$11)^2</f>
        <v>17.47405172519213</v>
      </c>
      <c r="M2839" s="12">
        <v>2010</v>
      </c>
      <c r="N2839" s="9" t="s">
        <v>43</v>
      </c>
      <c r="O2839" s="9" t="s">
        <v>10743</v>
      </c>
      <c r="P2839" s="12">
        <v>97</v>
      </c>
      <c r="Q2839" s="12">
        <v>97</v>
      </c>
      <c r="R2839" s="12">
        <v>6.5792124490354933</v>
      </c>
      <c r="S2839" s="12" t="s">
        <v>28</v>
      </c>
      <c r="T2839" s="9" t="s">
        <v>38</v>
      </c>
      <c r="U2839" s="9" t="s">
        <v>38</v>
      </c>
      <c r="V2839" s="9" t="s">
        <v>38</v>
      </c>
      <c r="W2839" s="14">
        <v>1</v>
      </c>
    </row>
    <row r="2840" spans="1:23" x14ac:dyDescent="0.25">
      <c r="A2840" s="8">
        <v>395</v>
      </c>
      <c r="B2840" s="9" t="s">
        <v>10782</v>
      </c>
      <c r="C2840" s="9" t="s">
        <v>22</v>
      </c>
      <c r="D2840" s="9" t="s">
        <v>10783</v>
      </c>
      <c r="E2840" s="9" t="s">
        <v>10784</v>
      </c>
      <c r="F2840" s="9" t="s">
        <v>10785</v>
      </c>
      <c r="G2840" s="12">
        <v>12</v>
      </c>
      <c r="H2840" s="12"/>
      <c r="I2840" s="9"/>
      <c r="J2840" s="12">
        <v>0</v>
      </c>
      <c r="K2840" s="13">
        <v>44400</v>
      </c>
      <c r="L2840" s="86">
        <f>(Tabla2[[#This Row],[release_year]]-'VARIANZA Y DES. EST'!$L$11)^2</f>
        <v>46.509705182670608</v>
      </c>
      <c r="M2840" s="12">
        <v>2021</v>
      </c>
      <c r="N2840" s="9" t="s">
        <v>76</v>
      </c>
      <c r="O2840" s="9" t="s">
        <v>10743</v>
      </c>
      <c r="P2840" s="12">
        <v>97</v>
      </c>
      <c r="Q2840" s="12">
        <v>97</v>
      </c>
      <c r="R2840" s="12">
        <v>6.5792124490354933</v>
      </c>
      <c r="S2840" s="12" t="s">
        <v>28</v>
      </c>
      <c r="T2840" s="9" t="s">
        <v>118</v>
      </c>
      <c r="U2840" s="9" t="s">
        <v>45</v>
      </c>
      <c r="V2840" s="9" t="s">
        <v>118</v>
      </c>
      <c r="W2840" s="14">
        <v>3</v>
      </c>
    </row>
    <row r="2841" spans="1:23" x14ac:dyDescent="0.25">
      <c r="A2841" s="8">
        <v>396</v>
      </c>
      <c r="B2841" s="9" t="s">
        <v>10786</v>
      </c>
      <c r="C2841" s="9" t="s">
        <v>22</v>
      </c>
      <c r="D2841" s="9" t="s">
        <v>10787</v>
      </c>
      <c r="E2841" s="9" t="s">
        <v>1135</v>
      </c>
      <c r="F2841" s="9" t="s">
        <v>10788</v>
      </c>
      <c r="G2841" s="12">
        <v>8</v>
      </c>
      <c r="H2841" s="12"/>
      <c r="I2841" s="9"/>
      <c r="J2841" s="12">
        <v>0</v>
      </c>
      <c r="K2841" s="13">
        <v>44400</v>
      </c>
      <c r="L2841" s="86">
        <f>(Tabla2[[#This Row],[release_year]]-'VARIANZA Y DES. EST'!$L$11)^2</f>
        <v>46.509705182670608</v>
      </c>
      <c r="M2841" s="12">
        <v>2021</v>
      </c>
      <c r="N2841" s="9" t="s">
        <v>76</v>
      </c>
      <c r="O2841" s="9" t="s">
        <v>10743</v>
      </c>
      <c r="P2841" s="12">
        <v>97</v>
      </c>
      <c r="Q2841" s="12">
        <v>97</v>
      </c>
      <c r="R2841" s="12">
        <v>6.5792124490354933</v>
      </c>
      <c r="S2841" s="12" t="s">
        <v>28</v>
      </c>
      <c r="T2841" s="9" t="s">
        <v>859</v>
      </c>
      <c r="U2841" s="9" t="s">
        <v>95</v>
      </c>
      <c r="V2841" s="9" t="s">
        <v>859</v>
      </c>
      <c r="W2841" s="14">
        <v>2</v>
      </c>
    </row>
    <row r="2842" spans="1:23" x14ac:dyDescent="0.25">
      <c r="A2842" s="8">
        <v>492</v>
      </c>
      <c r="B2842" s="9" t="s">
        <v>10789</v>
      </c>
      <c r="C2842" s="9" t="s">
        <v>22</v>
      </c>
      <c r="D2842" s="9" t="s">
        <v>10790</v>
      </c>
      <c r="E2842" s="18" t="s">
        <v>10791</v>
      </c>
      <c r="F2842" s="9" t="s">
        <v>10792</v>
      </c>
      <c r="G2842" s="12">
        <v>12</v>
      </c>
      <c r="H2842" s="9" t="s">
        <v>25</v>
      </c>
      <c r="I2842" s="9" t="s">
        <v>25</v>
      </c>
      <c r="J2842" s="12">
        <v>1</v>
      </c>
      <c r="K2842" s="13">
        <v>44385</v>
      </c>
      <c r="L2842" s="86">
        <f>(Tabla2[[#This Row],[release_year]]-'VARIANZA Y DES. EST'!$L$11)^2</f>
        <v>7.9512857435875226</v>
      </c>
      <c r="M2842" s="12">
        <v>2017</v>
      </c>
      <c r="N2842" s="9" t="s">
        <v>43</v>
      </c>
      <c r="O2842" s="9" t="s">
        <v>10743</v>
      </c>
      <c r="P2842" s="12">
        <v>97</v>
      </c>
      <c r="Q2842" s="12">
        <v>97</v>
      </c>
      <c r="R2842" s="12">
        <v>6.5792124490354933</v>
      </c>
      <c r="S2842" s="12" t="s">
        <v>28</v>
      </c>
      <c r="T2842" s="9" t="s">
        <v>5279</v>
      </c>
      <c r="U2842" s="9" t="s">
        <v>95</v>
      </c>
      <c r="V2842" s="9" t="s">
        <v>5279</v>
      </c>
      <c r="W2842" s="14">
        <v>3</v>
      </c>
    </row>
    <row r="2843" spans="1:23" x14ac:dyDescent="0.25">
      <c r="A2843" s="8">
        <v>631</v>
      </c>
      <c r="B2843" s="9" t="s">
        <v>10793</v>
      </c>
      <c r="C2843" s="9" t="s">
        <v>22</v>
      </c>
      <c r="D2843" s="9" t="s">
        <v>10794</v>
      </c>
      <c r="E2843" s="9" t="s">
        <v>10795</v>
      </c>
      <c r="F2843" s="9" t="s">
        <v>10796</v>
      </c>
      <c r="G2843" s="12">
        <v>11</v>
      </c>
      <c r="H2843" s="9" t="s">
        <v>25</v>
      </c>
      <c r="I2843" s="9" t="s">
        <v>25</v>
      </c>
      <c r="J2843" s="12">
        <v>1</v>
      </c>
      <c r="K2843" s="13">
        <v>44375</v>
      </c>
      <c r="L2843" s="86">
        <f>(Tabla2[[#This Row],[release_year]]-'VARIANZA Y DES. EST'!$L$11)^2</f>
        <v>4.7532614447336705</v>
      </c>
      <c r="M2843" s="12">
        <v>2012</v>
      </c>
      <c r="N2843" s="9" t="s">
        <v>1991</v>
      </c>
      <c r="O2843" s="9" t="s">
        <v>10743</v>
      </c>
      <c r="P2843" s="12">
        <v>97</v>
      </c>
      <c r="Q2843" s="12">
        <v>97</v>
      </c>
      <c r="R2843" s="12">
        <v>6.5792124490354933</v>
      </c>
      <c r="S2843" s="12" t="s">
        <v>28</v>
      </c>
      <c r="T2843" s="9" t="s">
        <v>45</v>
      </c>
      <c r="U2843" s="9" t="s">
        <v>45</v>
      </c>
      <c r="V2843" s="9" t="s">
        <v>45</v>
      </c>
      <c r="W2843" s="14">
        <v>1</v>
      </c>
    </row>
    <row r="2844" spans="1:23" x14ac:dyDescent="0.25">
      <c r="A2844" s="8">
        <v>642</v>
      </c>
      <c r="B2844" s="9" t="s">
        <v>10797</v>
      </c>
      <c r="C2844" s="9" t="s">
        <v>22</v>
      </c>
      <c r="D2844" s="10" t="s">
        <v>10798</v>
      </c>
      <c r="E2844" s="11"/>
      <c r="F2844" s="9"/>
      <c r="G2844" s="12">
        <v>0</v>
      </c>
      <c r="H2844" s="12"/>
      <c r="I2844" s="9"/>
      <c r="J2844" s="12">
        <v>0</v>
      </c>
      <c r="K2844" s="13">
        <v>44371</v>
      </c>
      <c r="L2844" s="86">
        <f>(Tabla2[[#This Row],[release_year]]-'VARIANZA Y DES. EST'!$L$11)^2</f>
        <v>46.509705182670608</v>
      </c>
      <c r="M2844" s="12">
        <v>2021</v>
      </c>
      <c r="N2844" s="9" t="s">
        <v>99</v>
      </c>
      <c r="O2844" s="9" t="s">
        <v>10743</v>
      </c>
      <c r="P2844" s="12">
        <v>97</v>
      </c>
      <c r="Q2844" s="12">
        <v>97</v>
      </c>
      <c r="R2844" s="12">
        <v>6.5792124490354933</v>
      </c>
      <c r="S2844" s="12" t="s">
        <v>28</v>
      </c>
      <c r="T2844" s="9" t="s">
        <v>83</v>
      </c>
      <c r="U2844" s="9" t="s">
        <v>57</v>
      </c>
      <c r="V2844" s="9" t="s">
        <v>83</v>
      </c>
      <c r="W2844" s="14">
        <v>2</v>
      </c>
    </row>
    <row r="2845" spans="1:23" x14ac:dyDescent="0.25">
      <c r="A2845" s="8">
        <v>728</v>
      </c>
      <c r="B2845" s="9" t="s">
        <v>10799</v>
      </c>
      <c r="C2845" s="9" t="s">
        <v>22</v>
      </c>
      <c r="D2845" s="9" t="s">
        <v>10800</v>
      </c>
      <c r="E2845" s="10" t="s">
        <v>10801</v>
      </c>
      <c r="F2845" s="15"/>
      <c r="G2845" s="12">
        <v>0</v>
      </c>
      <c r="H2845" s="9" t="s">
        <v>25</v>
      </c>
      <c r="I2845" s="9" t="s">
        <v>25</v>
      </c>
      <c r="J2845" s="12">
        <v>1</v>
      </c>
      <c r="K2845" s="13">
        <v>44360</v>
      </c>
      <c r="L2845" s="86">
        <f>(Tabla2[[#This Row],[release_year]]-'VARIANZA Y DES. EST'!$L$11)^2</f>
        <v>33.870100322899837</v>
      </c>
      <c r="M2845" s="12">
        <v>2020</v>
      </c>
      <c r="N2845" s="9" t="s">
        <v>76</v>
      </c>
      <c r="O2845" s="9" t="s">
        <v>10743</v>
      </c>
      <c r="P2845" s="12">
        <v>97</v>
      </c>
      <c r="Q2845" s="12">
        <v>97</v>
      </c>
      <c r="R2845" s="12">
        <v>6.5792124490354933</v>
      </c>
      <c r="S2845" s="12" t="s">
        <v>28</v>
      </c>
      <c r="T2845" s="9" t="s">
        <v>57</v>
      </c>
      <c r="U2845" s="9" t="s">
        <v>57</v>
      </c>
      <c r="V2845" s="9" t="s">
        <v>57</v>
      </c>
      <c r="W2845" s="14">
        <v>1</v>
      </c>
    </row>
    <row r="2846" spans="1:23" x14ac:dyDescent="0.25">
      <c r="A2846" s="8">
        <v>747</v>
      </c>
      <c r="B2846" s="9" t="s">
        <v>10802</v>
      </c>
      <c r="C2846" s="9" t="s">
        <v>22</v>
      </c>
      <c r="D2846" s="9" t="s">
        <v>10803</v>
      </c>
      <c r="E2846" s="9" t="s">
        <v>10804</v>
      </c>
      <c r="F2846" s="9" t="s">
        <v>10805</v>
      </c>
      <c r="G2846" s="12">
        <v>9</v>
      </c>
      <c r="H2846" s="9" t="s">
        <v>25</v>
      </c>
      <c r="I2846" s="9" t="s">
        <v>25</v>
      </c>
      <c r="J2846" s="12">
        <v>1</v>
      </c>
      <c r="K2846" s="13">
        <v>44356</v>
      </c>
      <c r="L2846" s="86">
        <f>(Tabla2[[#This Row],[release_year]]-'VARIANZA Y DES. EST'!$L$11)^2</f>
        <v>46.509705182670608</v>
      </c>
      <c r="M2846" s="12">
        <v>2021</v>
      </c>
      <c r="N2846" s="9" t="s">
        <v>76</v>
      </c>
      <c r="O2846" s="9" t="s">
        <v>10743</v>
      </c>
      <c r="P2846" s="12">
        <v>97</v>
      </c>
      <c r="Q2846" s="12">
        <v>97</v>
      </c>
      <c r="R2846" s="12">
        <v>6.5792124490354933</v>
      </c>
      <c r="S2846" s="12" t="s">
        <v>28</v>
      </c>
      <c r="T2846" s="9" t="s">
        <v>2709</v>
      </c>
      <c r="U2846" s="9" t="s">
        <v>45</v>
      </c>
      <c r="V2846" s="9" t="s">
        <v>2709</v>
      </c>
      <c r="W2846" s="14">
        <v>2</v>
      </c>
    </row>
    <row r="2847" spans="1:23" x14ac:dyDescent="0.25">
      <c r="A2847" s="8">
        <v>751</v>
      </c>
      <c r="B2847" s="9" t="s">
        <v>10806</v>
      </c>
      <c r="C2847" s="9" t="s">
        <v>22</v>
      </c>
      <c r="D2847" s="9" t="s">
        <v>10807</v>
      </c>
      <c r="E2847" s="9" t="s">
        <v>10808</v>
      </c>
      <c r="F2847" s="9" t="s">
        <v>10809</v>
      </c>
      <c r="G2847" s="12">
        <v>8</v>
      </c>
      <c r="H2847" s="9" t="s">
        <v>468</v>
      </c>
      <c r="I2847" s="9" t="s">
        <v>10810</v>
      </c>
      <c r="J2847" s="12">
        <v>3</v>
      </c>
      <c r="K2847" s="13">
        <v>44356</v>
      </c>
      <c r="L2847" s="86">
        <f>(Tabla2[[#This Row],[release_year]]-'VARIANZA Y DES. EST'!$L$11)^2</f>
        <v>46.509705182670608</v>
      </c>
      <c r="M2847" s="12">
        <v>2021</v>
      </c>
      <c r="N2847" s="9" t="s">
        <v>76</v>
      </c>
      <c r="O2847" s="9" t="s">
        <v>10743</v>
      </c>
      <c r="P2847" s="12">
        <v>97</v>
      </c>
      <c r="Q2847" s="12">
        <v>97</v>
      </c>
      <c r="R2847" s="12">
        <v>6.5792124490354933</v>
      </c>
      <c r="S2847" s="12" t="s">
        <v>28</v>
      </c>
      <c r="T2847" s="9" t="s">
        <v>118</v>
      </c>
      <c r="U2847" s="9" t="s">
        <v>45</v>
      </c>
      <c r="V2847" s="9" t="s">
        <v>118</v>
      </c>
      <c r="W2847" s="14">
        <v>3</v>
      </c>
    </row>
    <row r="2848" spans="1:23" x14ac:dyDescent="0.25">
      <c r="A2848" s="8">
        <v>822</v>
      </c>
      <c r="B2848" s="9" t="s">
        <v>10811</v>
      </c>
      <c r="C2848" s="9" t="s">
        <v>22</v>
      </c>
      <c r="D2848" s="9" t="s">
        <v>10812</v>
      </c>
      <c r="E2848" s="9" t="s">
        <v>10813</v>
      </c>
      <c r="F2848" s="9" t="s">
        <v>10814</v>
      </c>
      <c r="G2848" s="12">
        <v>3</v>
      </c>
      <c r="H2848" s="9" t="s">
        <v>126</v>
      </c>
      <c r="I2848" s="9" t="s">
        <v>126</v>
      </c>
      <c r="J2848" s="12">
        <v>1</v>
      </c>
      <c r="K2848" s="13">
        <v>44349</v>
      </c>
      <c r="L2848" s="86">
        <f>(Tabla2[[#This Row],[release_year]]-'VARIANZA Y DES. EST'!$L$11)^2</f>
        <v>14.590890603358293</v>
      </c>
      <c r="M2848" s="12">
        <v>2018</v>
      </c>
      <c r="N2848" s="9" t="s">
        <v>1991</v>
      </c>
      <c r="O2848" s="9" t="s">
        <v>10743</v>
      </c>
      <c r="P2848" s="12">
        <v>97</v>
      </c>
      <c r="Q2848" s="12">
        <v>97</v>
      </c>
      <c r="R2848" s="12">
        <v>6.5792124490354933</v>
      </c>
      <c r="S2848" s="12" t="s">
        <v>28</v>
      </c>
      <c r="T2848" s="9" t="s">
        <v>10815</v>
      </c>
      <c r="U2848" s="9" t="s">
        <v>45</v>
      </c>
      <c r="V2848" s="9" t="s">
        <v>10815</v>
      </c>
      <c r="W2848" s="14">
        <v>3</v>
      </c>
    </row>
    <row r="2849" spans="1:23" x14ac:dyDescent="0.25">
      <c r="A2849" s="8">
        <v>824</v>
      </c>
      <c r="B2849" s="9" t="s">
        <v>10816</v>
      </c>
      <c r="C2849" s="9" t="s">
        <v>22</v>
      </c>
      <c r="D2849" s="9" t="s">
        <v>10817</v>
      </c>
      <c r="E2849" s="9" t="s">
        <v>9433</v>
      </c>
      <c r="F2849" s="9" t="s">
        <v>10818</v>
      </c>
      <c r="G2849" s="12">
        <v>8</v>
      </c>
      <c r="H2849" s="9" t="s">
        <v>25</v>
      </c>
      <c r="I2849" s="9" t="s">
        <v>25</v>
      </c>
      <c r="J2849" s="12">
        <v>1</v>
      </c>
      <c r="K2849" s="13">
        <v>44349</v>
      </c>
      <c r="L2849" s="86">
        <f>(Tabla2[[#This Row],[release_year]]-'VARIANZA Y DES. EST'!$L$11)^2</f>
        <v>23.230495463129063</v>
      </c>
      <c r="M2849" s="12">
        <v>2019</v>
      </c>
      <c r="N2849" s="9" t="s">
        <v>76</v>
      </c>
      <c r="O2849" s="9" t="s">
        <v>10743</v>
      </c>
      <c r="P2849" s="12">
        <v>97</v>
      </c>
      <c r="Q2849" s="12">
        <v>97</v>
      </c>
      <c r="R2849" s="12">
        <v>6.5792124490354933</v>
      </c>
      <c r="S2849" s="12" t="s">
        <v>28</v>
      </c>
      <c r="T2849" s="9" t="s">
        <v>94</v>
      </c>
      <c r="U2849" s="9" t="s">
        <v>95</v>
      </c>
      <c r="V2849" s="9" t="s">
        <v>94</v>
      </c>
      <c r="W2849" s="14">
        <v>3</v>
      </c>
    </row>
    <row r="2850" spans="1:23" x14ac:dyDescent="0.25">
      <c r="A2850" s="8">
        <v>825</v>
      </c>
      <c r="B2850" s="9" t="s">
        <v>10819</v>
      </c>
      <c r="C2850" s="9" t="s">
        <v>22</v>
      </c>
      <c r="D2850" s="9" t="s">
        <v>10820</v>
      </c>
      <c r="E2850" s="9" t="s">
        <v>10821</v>
      </c>
      <c r="F2850" s="9" t="s">
        <v>10822</v>
      </c>
      <c r="G2850" s="12">
        <v>5</v>
      </c>
      <c r="H2850" s="9" t="s">
        <v>25</v>
      </c>
      <c r="I2850" s="9" t="s">
        <v>25</v>
      </c>
      <c r="J2850" s="12">
        <v>1</v>
      </c>
      <c r="K2850" s="13">
        <v>44349</v>
      </c>
      <c r="L2850" s="86">
        <f>(Tabla2[[#This Row],[release_year]]-'VARIANZA Y DES. EST'!$L$11)^2</f>
        <v>14.590890603358293</v>
      </c>
      <c r="M2850" s="12">
        <v>2018</v>
      </c>
      <c r="N2850" s="9" t="s">
        <v>1991</v>
      </c>
      <c r="O2850" s="9" t="s">
        <v>10743</v>
      </c>
      <c r="P2850" s="12">
        <v>97</v>
      </c>
      <c r="Q2850" s="12">
        <v>97</v>
      </c>
      <c r="R2850" s="12">
        <v>6.5792124490354933</v>
      </c>
      <c r="S2850" s="12" t="s">
        <v>28</v>
      </c>
      <c r="T2850" s="9" t="s">
        <v>3969</v>
      </c>
      <c r="U2850" s="9" t="s">
        <v>3969</v>
      </c>
      <c r="V2850" s="9" t="s">
        <v>3969</v>
      </c>
      <c r="W2850" s="14">
        <v>1</v>
      </c>
    </row>
    <row r="2851" spans="1:23" x14ac:dyDescent="0.25">
      <c r="A2851" s="8">
        <v>829</v>
      </c>
      <c r="B2851" s="9" t="s">
        <v>10823</v>
      </c>
      <c r="C2851" s="9" t="s">
        <v>22</v>
      </c>
      <c r="D2851" s="9" t="s">
        <v>10824</v>
      </c>
      <c r="E2851" s="9" t="s">
        <v>10825</v>
      </c>
      <c r="F2851" s="9" t="s">
        <v>10826</v>
      </c>
      <c r="G2851" s="12">
        <v>10</v>
      </c>
      <c r="H2851" s="9" t="s">
        <v>25</v>
      </c>
      <c r="I2851" s="9" t="s">
        <v>25</v>
      </c>
      <c r="J2851" s="12">
        <v>1</v>
      </c>
      <c r="K2851" s="13">
        <v>44344</v>
      </c>
      <c r="L2851" s="86">
        <f>(Tabla2[[#This Row],[release_year]]-'VARIANZA Y DES. EST'!$L$11)^2</f>
        <v>3.3116808838167522</v>
      </c>
      <c r="M2851" s="12">
        <v>2016</v>
      </c>
      <c r="N2851" s="9" t="s">
        <v>43</v>
      </c>
      <c r="O2851" s="9" t="s">
        <v>10743</v>
      </c>
      <c r="P2851" s="12">
        <v>97</v>
      </c>
      <c r="Q2851" s="12">
        <v>97</v>
      </c>
      <c r="R2851" s="12">
        <v>6.5792124490354933</v>
      </c>
      <c r="S2851" s="12" t="s">
        <v>28</v>
      </c>
      <c r="T2851" s="9" t="s">
        <v>45</v>
      </c>
      <c r="U2851" s="9" t="s">
        <v>45</v>
      </c>
      <c r="V2851" s="9" t="s">
        <v>45</v>
      </c>
      <c r="W2851" s="14">
        <v>1</v>
      </c>
    </row>
    <row r="2852" spans="1:23" x14ac:dyDescent="0.25">
      <c r="A2852" s="8">
        <v>835</v>
      </c>
      <c r="B2852" s="9" t="s">
        <v>10827</v>
      </c>
      <c r="C2852" s="9" t="s">
        <v>22</v>
      </c>
      <c r="D2852" s="9" t="s">
        <v>10828</v>
      </c>
      <c r="E2852" s="9" t="s">
        <v>10829</v>
      </c>
      <c r="F2852" s="9" t="s">
        <v>10830</v>
      </c>
      <c r="G2852" s="12">
        <v>12</v>
      </c>
      <c r="H2852" s="9" t="s">
        <v>25</v>
      </c>
      <c r="I2852" s="9" t="s">
        <v>25</v>
      </c>
      <c r="J2852" s="12">
        <v>1</v>
      </c>
      <c r="K2852" s="13">
        <v>44343</v>
      </c>
      <c r="L2852" s="86">
        <f>(Tabla2[[#This Row],[release_year]]-'VARIANZA Y DES. EST'!$L$11)^2</f>
        <v>46.509705182670608</v>
      </c>
      <c r="M2852" s="12">
        <v>2021</v>
      </c>
      <c r="N2852" s="9" t="s">
        <v>82</v>
      </c>
      <c r="O2852" s="9" t="s">
        <v>10743</v>
      </c>
      <c r="P2852" s="12">
        <v>97</v>
      </c>
      <c r="Q2852" s="12">
        <v>97</v>
      </c>
      <c r="R2852" s="12">
        <v>6.5792124490354933</v>
      </c>
      <c r="S2852" s="12" t="s">
        <v>28</v>
      </c>
      <c r="T2852" s="9" t="s">
        <v>3215</v>
      </c>
      <c r="U2852" s="9" t="s">
        <v>30</v>
      </c>
      <c r="V2852" s="9" t="s">
        <v>3215</v>
      </c>
      <c r="W2852" s="14">
        <v>3</v>
      </c>
    </row>
    <row r="2853" spans="1:23" x14ac:dyDescent="0.25">
      <c r="A2853" s="8">
        <v>915</v>
      </c>
      <c r="B2853" s="9" t="s">
        <v>10831</v>
      </c>
      <c r="C2853" s="9" t="s">
        <v>22</v>
      </c>
      <c r="D2853" s="9" t="s">
        <v>10832</v>
      </c>
      <c r="E2853" s="9" t="s">
        <v>10833</v>
      </c>
      <c r="F2853" s="9" t="s">
        <v>10834</v>
      </c>
      <c r="G2853" s="12">
        <v>3</v>
      </c>
      <c r="H2853" s="9" t="s">
        <v>126</v>
      </c>
      <c r="I2853" s="9" t="s">
        <v>5012</v>
      </c>
      <c r="J2853" s="12">
        <v>2</v>
      </c>
      <c r="K2853" s="13">
        <v>44323</v>
      </c>
      <c r="L2853" s="86">
        <f>(Tabla2[[#This Row],[release_year]]-'VARIANZA Y DES. EST'!$L$11)^2</f>
        <v>7.9512857435875226</v>
      </c>
      <c r="M2853" s="12">
        <v>2017</v>
      </c>
      <c r="N2853" s="9" t="s">
        <v>76</v>
      </c>
      <c r="O2853" s="9" t="s">
        <v>10743</v>
      </c>
      <c r="P2853" s="12">
        <v>97</v>
      </c>
      <c r="Q2853" s="12">
        <v>97</v>
      </c>
      <c r="R2853" s="12">
        <v>6.5792124490354933</v>
      </c>
      <c r="S2853" s="12" t="s">
        <v>28</v>
      </c>
      <c r="T2853" s="9" t="s">
        <v>57</v>
      </c>
      <c r="U2853" s="9" t="s">
        <v>57</v>
      </c>
      <c r="V2853" s="9" t="s">
        <v>57</v>
      </c>
      <c r="W2853" s="14">
        <v>1</v>
      </c>
    </row>
    <row r="2854" spans="1:23" x14ac:dyDescent="0.25">
      <c r="A2854" s="8">
        <v>927</v>
      </c>
      <c r="B2854" s="9" t="s">
        <v>10835</v>
      </c>
      <c r="C2854" s="9" t="s">
        <v>22</v>
      </c>
      <c r="D2854" s="9" t="s">
        <v>10836</v>
      </c>
      <c r="E2854" s="9" t="s">
        <v>10837</v>
      </c>
      <c r="F2854" s="9" t="s">
        <v>10838</v>
      </c>
      <c r="G2854" s="12">
        <v>6</v>
      </c>
      <c r="H2854" s="9" t="s">
        <v>25</v>
      </c>
      <c r="I2854" s="9" t="s">
        <v>25</v>
      </c>
      <c r="J2854" s="12">
        <v>1</v>
      </c>
      <c r="K2854" s="13">
        <v>44317</v>
      </c>
      <c r="L2854" s="86">
        <f>(Tabla2[[#This Row],[release_year]]-'VARIANZA Y DES. EST'!$L$11)^2</f>
        <v>66.915632286109044</v>
      </c>
      <c r="M2854" s="12">
        <v>2006</v>
      </c>
      <c r="N2854" s="9" t="s">
        <v>1991</v>
      </c>
      <c r="O2854" s="9" t="s">
        <v>10743</v>
      </c>
      <c r="P2854" s="12">
        <v>97</v>
      </c>
      <c r="Q2854" s="12">
        <v>97</v>
      </c>
      <c r="R2854" s="12">
        <v>6.5792124490354933</v>
      </c>
      <c r="S2854" s="12" t="s">
        <v>28</v>
      </c>
      <c r="T2854" s="9" t="s">
        <v>5577</v>
      </c>
      <c r="U2854" s="9" t="s">
        <v>38</v>
      </c>
      <c r="V2854" s="9" t="s">
        <v>5577</v>
      </c>
      <c r="W2854" s="14">
        <v>2</v>
      </c>
    </row>
    <row r="2855" spans="1:23" x14ac:dyDescent="0.25">
      <c r="A2855" s="8">
        <v>929</v>
      </c>
      <c r="B2855" s="9" t="s">
        <v>10839</v>
      </c>
      <c r="C2855" s="9" t="s">
        <v>22</v>
      </c>
      <c r="D2855" s="9" t="s">
        <v>10840</v>
      </c>
      <c r="E2855" s="9" t="s">
        <v>10841</v>
      </c>
      <c r="F2855" s="9" t="s">
        <v>10842</v>
      </c>
      <c r="G2855" s="12">
        <v>8</v>
      </c>
      <c r="H2855" s="9" t="s">
        <v>25</v>
      </c>
      <c r="I2855" s="9" t="s">
        <v>25</v>
      </c>
      <c r="J2855" s="12">
        <v>1</v>
      </c>
      <c r="K2855" s="13">
        <v>44317</v>
      </c>
      <c r="L2855" s="86">
        <f>(Tabla2[[#This Row],[release_year]]-'VARIANZA Y DES. EST'!$L$11)^2</f>
        <v>634.04234967000593</v>
      </c>
      <c r="M2855" s="12">
        <v>1989</v>
      </c>
      <c r="N2855" s="9" t="s">
        <v>43</v>
      </c>
      <c r="O2855" s="9" t="s">
        <v>10743</v>
      </c>
      <c r="P2855" s="12">
        <v>97</v>
      </c>
      <c r="Q2855" s="12">
        <v>97</v>
      </c>
      <c r="R2855" s="12">
        <v>6.5792124490354933</v>
      </c>
      <c r="S2855" s="12" t="s">
        <v>28</v>
      </c>
      <c r="T2855" s="9" t="s">
        <v>10843</v>
      </c>
      <c r="U2855" s="9" t="s">
        <v>38</v>
      </c>
      <c r="V2855" s="9" t="s">
        <v>10843</v>
      </c>
      <c r="W2855" s="14">
        <v>2</v>
      </c>
    </row>
    <row r="2856" spans="1:23" x14ac:dyDescent="0.25">
      <c r="A2856" s="8">
        <v>1003</v>
      </c>
      <c r="B2856" s="9" t="s">
        <v>10844</v>
      </c>
      <c r="C2856" s="9" t="s">
        <v>22</v>
      </c>
      <c r="D2856" s="9" t="s">
        <v>10845</v>
      </c>
      <c r="E2856" s="9" t="s">
        <v>10846</v>
      </c>
      <c r="F2856" s="9" t="s">
        <v>10847</v>
      </c>
      <c r="G2856" s="12">
        <v>8</v>
      </c>
      <c r="H2856" s="9" t="s">
        <v>468</v>
      </c>
      <c r="I2856" s="9" t="s">
        <v>468</v>
      </c>
      <c r="J2856" s="12">
        <v>1</v>
      </c>
      <c r="K2856" s="13">
        <v>44307</v>
      </c>
      <c r="L2856" s="86">
        <f>(Tabla2[[#This Row],[release_year]]-'VARIANZA Y DES. EST'!$L$11)^2</f>
        <v>46.509705182670608</v>
      </c>
      <c r="M2856" s="12">
        <v>2021</v>
      </c>
      <c r="N2856" s="9" t="s">
        <v>76</v>
      </c>
      <c r="O2856" s="9" t="s">
        <v>10743</v>
      </c>
      <c r="P2856" s="12">
        <v>97</v>
      </c>
      <c r="Q2856" s="12">
        <v>97</v>
      </c>
      <c r="R2856" s="12">
        <v>6.5792124490354933</v>
      </c>
      <c r="S2856" s="12" t="s">
        <v>28</v>
      </c>
      <c r="T2856" s="9" t="s">
        <v>859</v>
      </c>
      <c r="U2856" s="9" t="s">
        <v>95</v>
      </c>
      <c r="V2856" s="9" t="s">
        <v>859</v>
      </c>
      <c r="W2856" s="14">
        <v>2</v>
      </c>
    </row>
    <row r="2857" spans="1:23" x14ac:dyDescent="0.25">
      <c r="A2857" s="8">
        <v>1104</v>
      </c>
      <c r="B2857" s="9" t="s">
        <v>10848</v>
      </c>
      <c r="C2857" s="9" t="s">
        <v>22</v>
      </c>
      <c r="D2857" s="9" t="s">
        <v>10849</v>
      </c>
      <c r="E2857" s="9" t="s">
        <v>10850</v>
      </c>
      <c r="F2857" s="9" t="s">
        <v>10851</v>
      </c>
      <c r="G2857" s="12">
        <v>11</v>
      </c>
      <c r="H2857" s="9" t="s">
        <v>2924</v>
      </c>
      <c r="I2857" s="9" t="s">
        <v>2924</v>
      </c>
      <c r="J2857" s="12">
        <v>1</v>
      </c>
      <c r="K2857" s="13">
        <v>44288</v>
      </c>
      <c r="L2857" s="86">
        <f>(Tabla2[[#This Row],[release_year]]-'VARIANZA Y DES. EST'!$L$11)^2</f>
        <v>14.590890603358293</v>
      </c>
      <c r="M2857" s="12">
        <v>2018</v>
      </c>
      <c r="N2857" s="9" t="s">
        <v>1991</v>
      </c>
      <c r="O2857" s="9" t="s">
        <v>10743</v>
      </c>
      <c r="P2857" s="12">
        <v>97</v>
      </c>
      <c r="Q2857" s="12">
        <v>97</v>
      </c>
      <c r="R2857" s="12">
        <v>6.5792124490354933</v>
      </c>
      <c r="S2857" s="12" t="s">
        <v>28</v>
      </c>
      <c r="T2857" s="9" t="s">
        <v>2930</v>
      </c>
      <c r="U2857" s="9" t="s">
        <v>38</v>
      </c>
      <c r="V2857" s="9" t="s">
        <v>2930</v>
      </c>
      <c r="W2857" s="14">
        <v>3</v>
      </c>
    </row>
    <row r="2858" spans="1:23" x14ac:dyDescent="0.25">
      <c r="A2858" s="8">
        <v>1165</v>
      </c>
      <c r="B2858" s="9" t="s">
        <v>10852</v>
      </c>
      <c r="C2858" s="9" t="s">
        <v>22</v>
      </c>
      <c r="D2858" s="9" t="s">
        <v>10853</v>
      </c>
      <c r="E2858" s="18" t="s">
        <v>1673</v>
      </c>
      <c r="F2858" s="9" t="s">
        <v>10854</v>
      </c>
      <c r="G2858" s="12">
        <v>10</v>
      </c>
      <c r="H2858" s="9" t="s">
        <v>390</v>
      </c>
      <c r="I2858" s="9" t="s">
        <v>390</v>
      </c>
      <c r="J2858" s="12">
        <v>1</v>
      </c>
      <c r="K2858" s="13">
        <v>44281</v>
      </c>
      <c r="L2858" s="86">
        <f>(Tabla2[[#This Row],[release_year]]-'VARIANZA Y DES. EST'!$L$11)^2</f>
        <v>33.870100322899837</v>
      </c>
      <c r="M2858" s="12">
        <v>2020</v>
      </c>
      <c r="N2858" s="9" t="s">
        <v>76</v>
      </c>
      <c r="O2858" s="9" t="s">
        <v>10743</v>
      </c>
      <c r="P2858" s="12">
        <v>97</v>
      </c>
      <c r="Q2858" s="12">
        <v>97</v>
      </c>
      <c r="R2858" s="12">
        <v>6.5792124490354933</v>
      </c>
      <c r="S2858" s="12" t="s">
        <v>28</v>
      </c>
      <c r="T2858" s="9" t="s">
        <v>859</v>
      </c>
      <c r="U2858" s="9" t="s">
        <v>95</v>
      </c>
      <c r="V2858" s="9" t="s">
        <v>859</v>
      </c>
      <c r="W2858" s="14">
        <v>2</v>
      </c>
    </row>
    <row r="2859" spans="1:23" x14ac:dyDescent="0.25">
      <c r="A2859" s="8">
        <v>1209</v>
      </c>
      <c r="B2859" s="9" t="s">
        <v>10855</v>
      </c>
      <c r="C2859" s="9" t="s">
        <v>22</v>
      </c>
      <c r="D2859" s="9" t="s">
        <v>10856</v>
      </c>
      <c r="E2859" s="18" t="s">
        <v>10857</v>
      </c>
      <c r="F2859" s="9" t="s">
        <v>10858</v>
      </c>
      <c r="G2859" s="12">
        <v>10</v>
      </c>
      <c r="H2859" s="9" t="s">
        <v>7034</v>
      </c>
      <c r="I2859" s="9" t="s">
        <v>7034</v>
      </c>
      <c r="J2859" s="12">
        <v>1</v>
      </c>
      <c r="K2859" s="13">
        <v>44267</v>
      </c>
      <c r="L2859" s="86">
        <f>(Tabla2[[#This Row],[release_year]]-'VARIANZA Y DES. EST'!$L$11)^2</f>
        <v>0.67207602404598188</v>
      </c>
      <c r="M2859" s="12">
        <v>2015</v>
      </c>
      <c r="N2859" s="9" t="s">
        <v>76</v>
      </c>
      <c r="O2859" s="9" t="s">
        <v>10743</v>
      </c>
      <c r="P2859" s="12">
        <v>97</v>
      </c>
      <c r="Q2859" s="12">
        <v>97</v>
      </c>
      <c r="R2859" s="12">
        <v>6.5792124490354933</v>
      </c>
      <c r="S2859" s="12" t="s">
        <v>28</v>
      </c>
      <c r="T2859" s="9" t="s">
        <v>859</v>
      </c>
      <c r="U2859" s="9" t="s">
        <v>95</v>
      </c>
      <c r="V2859" s="9" t="s">
        <v>859</v>
      </c>
      <c r="W2859" s="14">
        <v>2</v>
      </c>
    </row>
    <row r="2860" spans="1:23" x14ac:dyDescent="0.25">
      <c r="A2860" s="8">
        <v>1213</v>
      </c>
      <c r="B2860" s="9" t="s">
        <v>10859</v>
      </c>
      <c r="C2860" s="9" t="s">
        <v>22</v>
      </c>
      <c r="D2860" s="9" t="s">
        <v>10860</v>
      </c>
      <c r="E2860" s="9" t="s">
        <v>10861</v>
      </c>
      <c r="F2860" s="9" t="s">
        <v>10862</v>
      </c>
      <c r="G2860" s="12">
        <v>10</v>
      </c>
      <c r="H2860" s="9" t="s">
        <v>7034</v>
      </c>
      <c r="I2860" s="9" t="s">
        <v>7034</v>
      </c>
      <c r="J2860" s="12">
        <v>1</v>
      </c>
      <c r="K2860" s="13">
        <v>44267</v>
      </c>
      <c r="L2860" s="86">
        <f>(Tabla2[[#This Row],[release_year]]-'VARIANZA Y DES. EST'!$L$11)^2</f>
        <v>46.509705182670608</v>
      </c>
      <c r="M2860" s="12">
        <v>2021</v>
      </c>
      <c r="N2860" s="9" t="s">
        <v>76</v>
      </c>
      <c r="O2860" s="9" t="s">
        <v>10743</v>
      </c>
      <c r="P2860" s="12">
        <v>97</v>
      </c>
      <c r="Q2860" s="12">
        <v>97</v>
      </c>
      <c r="R2860" s="12">
        <v>6.5792124490354933</v>
      </c>
      <c r="S2860" s="12" t="s">
        <v>28</v>
      </c>
      <c r="T2860" s="9" t="s">
        <v>70</v>
      </c>
      <c r="U2860" s="9" t="s">
        <v>45</v>
      </c>
      <c r="V2860" s="9" t="s">
        <v>70</v>
      </c>
      <c r="W2860" s="14">
        <v>2</v>
      </c>
    </row>
    <row r="2861" spans="1:23" x14ac:dyDescent="0.25">
      <c r="A2861" s="8">
        <v>1229</v>
      </c>
      <c r="B2861" s="9" t="s">
        <v>10863</v>
      </c>
      <c r="C2861" s="9" t="s">
        <v>22</v>
      </c>
      <c r="D2861" s="9" t="s">
        <v>10864</v>
      </c>
      <c r="E2861" s="18" t="s">
        <v>10865</v>
      </c>
      <c r="F2861" s="9" t="s">
        <v>10866</v>
      </c>
      <c r="G2861" s="12">
        <v>7</v>
      </c>
      <c r="H2861" s="9" t="s">
        <v>518</v>
      </c>
      <c r="I2861" s="9" t="s">
        <v>10867</v>
      </c>
      <c r="J2861" s="12">
        <v>4</v>
      </c>
      <c r="K2861" s="13">
        <v>44263</v>
      </c>
      <c r="L2861" s="86">
        <f>(Tabla2[[#This Row],[release_year]]-'VARIANZA Y DES. EST'!$L$11)^2</f>
        <v>46.509705182670608</v>
      </c>
      <c r="M2861" s="12">
        <v>2021</v>
      </c>
      <c r="N2861" s="9" t="s">
        <v>43</v>
      </c>
      <c r="O2861" s="9" t="s">
        <v>10743</v>
      </c>
      <c r="P2861" s="12">
        <v>97</v>
      </c>
      <c r="Q2861" s="12">
        <v>97</v>
      </c>
      <c r="R2861" s="12">
        <v>6.5792124490354933</v>
      </c>
      <c r="S2861" s="12" t="s">
        <v>28</v>
      </c>
      <c r="T2861" s="9" t="s">
        <v>118</v>
      </c>
      <c r="U2861" s="9" t="s">
        <v>45</v>
      </c>
      <c r="V2861" s="9" t="s">
        <v>118</v>
      </c>
      <c r="W2861" s="14">
        <v>3</v>
      </c>
    </row>
    <row r="2862" spans="1:23" x14ac:dyDescent="0.25">
      <c r="A2862" s="8">
        <v>1267</v>
      </c>
      <c r="B2862" s="9" t="s">
        <v>10868</v>
      </c>
      <c r="C2862" s="9" t="s">
        <v>22</v>
      </c>
      <c r="D2862" s="9" t="s">
        <v>10869</v>
      </c>
      <c r="E2862" s="9" t="s">
        <v>10870</v>
      </c>
      <c r="F2862" s="9" t="s">
        <v>10871</v>
      </c>
      <c r="G2862" s="12">
        <v>5</v>
      </c>
      <c r="H2862" s="9" t="s">
        <v>1786</v>
      </c>
      <c r="I2862" s="9" t="s">
        <v>10872</v>
      </c>
      <c r="J2862" s="12">
        <v>2</v>
      </c>
      <c r="K2862" s="13">
        <v>44253</v>
      </c>
      <c r="L2862" s="86">
        <f>(Tabla2[[#This Row],[release_year]]-'VARIANZA Y DES. EST'!$L$11)^2</f>
        <v>38.194842005650592</v>
      </c>
      <c r="M2862" s="12">
        <v>2008</v>
      </c>
      <c r="N2862" s="9" t="s">
        <v>76</v>
      </c>
      <c r="O2862" s="9" t="s">
        <v>10743</v>
      </c>
      <c r="P2862" s="12">
        <v>97</v>
      </c>
      <c r="Q2862" s="12">
        <v>97</v>
      </c>
      <c r="R2862" s="12">
        <v>6.5792124490354933</v>
      </c>
      <c r="S2862" s="12" t="s">
        <v>28</v>
      </c>
      <c r="T2862" s="9" t="s">
        <v>118</v>
      </c>
      <c r="U2862" s="9" t="s">
        <v>45</v>
      </c>
      <c r="V2862" s="9" t="s">
        <v>118</v>
      </c>
      <c r="W2862" s="14">
        <v>3</v>
      </c>
    </row>
    <row r="2863" spans="1:23" x14ac:dyDescent="0.25">
      <c r="A2863" s="8">
        <v>1296</v>
      </c>
      <c r="B2863" s="9" t="s">
        <v>10873</v>
      </c>
      <c r="C2863" s="9" t="s">
        <v>22</v>
      </c>
      <c r="D2863" s="9" t="s">
        <v>10874</v>
      </c>
      <c r="E2863" s="9" t="s">
        <v>10875</v>
      </c>
      <c r="F2863" s="9" t="s">
        <v>10876</v>
      </c>
      <c r="G2863" s="12">
        <v>6</v>
      </c>
      <c r="H2863" s="9" t="s">
        <v>518</v>
      </c>
      <c r="I2863" s="9" t="s">
        <v>518</v>
      </c>
      <c r="J2863" s="12">
        <v>1</v>
      </c>
      <c r="K2863" s="13">
        <v>44245</v>
      </c>
      <c r="L2863" s="86">
        <f>(Tabla2[[#This Row],[release_year]]-'VARIANZA Y DES. EST'!$L$11)^2</f>
        <v>23.230495463129063</v>
      </c>
      <c r="M2863" s="12">
        <v>2019</v>
      </c>
      <c r="N2863" s="9" t="s">
        <v>76</v>
      </c>
      <c r="O2863" s="9" t="s">
        <v>10743</v>
      </c>
      <c r="P2863" s="12">
        <v>97</v>
      </c>
      <c r="Q2863" s="12">
        <v>97</v>
      </c>
      <c r="R2863" s="12">
        <v>6.5792124490354933</v>
      </c>
      <c r="S2863" s="12" t="s">
        <v>28</v>
      </c>
      <c r="T2863" s="9" t="s">
        <v>94</v>
      </c>
      <c r="U2863" s="9" t="s">
        <v>95</v>
      </c>
      <c r="V2863" s="9" t="s">
        <v>94</v>
      </c>
      <c r="W2863" s="14">
        <v>3</v>
      </c>
    </row>
    <row r="2864" spans="1:23" x14ac:dyDescent="0.25">
      <c r="A2864" s="8">
        <v>1347</v>
      </c>
      <c r="B2864" s="9" t="s">
        <v>10877</v>
      </c>
      <c r="C2864" s="9" t="s">
        <v>22</v>
      </c>
      <c r="D2864" s="9" t="s">
        <v>10878</v>
      </c>
      <c r="E2864" s="9" t="s">
        <v>10879</v>
      </c>
      <c r="F2864" s="9" t="s">
        <v>10880</v>
      </c>
      <c r="G2864" s="12">
        <v>17</v>
      </c>
      <c r="H2864" s="9" t="s">
        <v>613</v>
      </c>
      <c r="I2864" s="9" t="s">
        <v>613</v>
      </c>
      <c r="J2864" s="12">
        <v>1</v>
      </c>
      <c r="K2864" s="13">
        <v>44230</v>
      </c>
      <c r="L2864" s="86">
        <f>(Tabla2[[#This Row],[release_year]]-'VARIANZA Y DES. EST'!$L$11)^2</f>
        <v>33.870100322899837</v>
      </c>
      <c r="M2864" s="12">
        <v>2020</v>
      </c>
      <c r="N2864" s="9" t="s">
        <v>76</v>
      </c>
      <c r="O2864" s="9" t="s">
        <v>10743</v>
      </c>
      <c r="P2864" s="12">
        <v>97</v>
      </c>
      <c r="Q2864" s="12">
        <v>97</v>
      </c>
      <c r="R2864" s="12">
        <v>6.5792124490354933</v>
      </c>
      <c r="S2864" s="12" t="s">
        <v>28</v>
      </c>
      <c r="T2864" s="9" t="s">
        <v>2492</v>
      </c>
      <c r="U2864" s="9" t="s">
        <v>95</v>
      </c>
      <c r="V2864" s="9" t="s">
        <v>2492</v>
      </c>
      <c r="W2864" s="14">
        <v>3</v>
      </c>
    </row>
    <row r="2865" spans="1:23" x14ac:dyDescent="0.25">
      <c r="A2865" s="8">
        <v>1432</v>
      </c>
      <c r="B2865" s="9" t="s">
        <v>10881</v>
      </c>
      <c r="C2865" s="9" t="s">
        <v>22</v>
      </c>
      <c r="D2865" s="9" t="s">
        <v>10882</v>
      </c>
      <c r="E2865" s="9"/>
      <c r="F2865" s="9" t="s">
        <v>10883</v>
      </c>
      <c r="G2865" s="12">
        <v>11</v>
      </c>
      <c r="H2865" s="9" t="s">
        <v>7034</v>
      </c>
      <c r="I2865" s="9" t="s">
        <v>7034</v>
      </c>
      <c r="J2865" s="12">
        <v>1</v>
      </c>
      <c r="K2865" s="13">
        <v>44204</v>
      </c>
      <c r="L2865" s="86">
        <f>(Tabla2[[#This Row],[release_year]]-'VARIANZA Y DES. EST'!$L$11)^2</f>
        <v>46.509705182670608</v>
      </c>
      <c r="M2865" s="12">
        <v>2021</v>
      </c>
      <c r="N2865" s="9" t="s">
        <v>76</v>
      </c>
      <c r="O2865" s="9" t="s">
        <v>10743</v>
      </c>
      <c r="P2865" s="12">
        <v>97</v>
      </c>
      <c r="Q2865" s="12">
        <v>97</v>
      </c>
      <c r="R2865" s="12">
        <v>6.5792124490354933</v>
      </c>
      <c r="S2865" s="12" t="s">
        <v>28</v>
      </c>
      <c r="T2865" s="9" t="s">
        <v>2492</v>
      </c>
      <c r="U2865" s="9" t="s">
        <v>95</v>
      </c>
      <c r="V2865" s="9" t="s">
        <v>2492</v>
      </c>
      <c r="W2865" s="14">
        <v>3</v>
      </c>
    </row>
    <row r="2866" spans="1:23" x14ac:dyDescent="0.25">
      <c r="A2866" s="8">
        <v>1585</v>
      </c>
      <c r="B2866" s="9" t="s">
        <v>10884</v>
      </c>
      <c r="C2866" s="9" t="s">
        <v>22</v>
      </c>
      <c r="D2866" s="9" t="s">
        <v>10885</v>
      </c>
      <c r="E2866" s="9" t="s">
        <v>10886</v>
      </c>
      <c r="F2866" s="9" t="s">
        <v>10887</v>
      </c>
      <c r="G2866" s="12">
        <v>9</v>
      </c>
      <c r="H2866" s="9" t="s">
        <v>25</v>
      </c>
      <c r="I2866" s="9" t="s">
        <v>25</v>
      </c>
      <c r="J2866" s="12">
        <v>1</v>
      </c>
      <c r="K2866" s="13">
        <v>44172</v>
      </c>
      <c r="L2866" s="86">
        <f>(Tabla2[[#This Row],[release_year]]-'VARIANZA Y DES. EST'!$L$11)^2</f>
        <v>33.870100322899837</v>
      </c>
      <c r="M2866" s="12">
        <v>2020</v>
      </c>
      <c r="N2866" s="9" t="s">
        <v>1991</v>
      </c>
      <c r="O2866" s="9" t="s">
        <v>10743</v>
      </c>
      <c r="P2866" s="12">
        <v>97</v>
      </c>
      <c r="Q2866" s="12">
        <v>97</v>
      </c>
      <c r="R2866" s="12">
        <v>6.5792124490354933</v>
      </c>
      <c r="S2866" s="12" t="s">
        <v>28</v>
      </c>
      <c r="T2866" s="9" t="s">
        <v>5577</v>
      </c>
      <c r="U2866" s="9" t="s">
        <v>38</v>
      </c>
      <c r="V2866" s="9" t="s">
        <v>5577</v>
      </c>
      <c r="W2866" s="14">
        <v>2</v>
      </c>
    </row>
    <row r="2867" spans="1:23" x14ac:dyDescent="0.25">
      <c r="A2867" s="8">
        <v>1663</v>
      </c>
      <c r="B2867" s="9" t="s">
        <v>10888</v>
      </c>
      <c r="C2867" s="9" t="s">
        <v>22</v>
      </c>
      <c r="D2867" s="9" t="s">
        <v>10889</v>
      </c>
      <c r="E2867" s="9" t="s">
        <v>10890</v>
      </c>
      <c r="F2867" s="9" t="s">
        <v>10891</v>
      </c>
      <c r="G2867" s="12">
        <v>11</v>
      </c>
      <c r="H2867" s="9" t="s">
        <v>116</v>
      </c>
      <c r="I2867" s="9" t="s">
        <v>116</v>
      </c>
      <c r="J2867" s="12">
        <v>1</v>
      </c>
      <c r="K2867" s="16">
        <v>44158</v>
      </c>
      <c r="L2867" s="86">
        <f>(Tabla2[[#This Row],[release_year]]-'VARIANZA Y DES. EST'!$L$11)^2</f>
        <v>14.590890603358293</v>
      </c>
      <c r="M2867" s="12">
        <v>2018</v>
      </c>
      <c r="N2867" s="9" t="s">
        <v>35</v>
      </c>
      <c r="O2867" s="9" t="s">
        <v>10743</v>
      </c>
      <c r="P2867" s="12">
        <v>97</v>
      </c>
      <c r="Q2867" s="12">
        <v>97</v>
      </c>
      <c r="R2867" s="12">
        <v>6.5792124490354933</v>
      </c>
      <c r="S2867" s="12" t="s">
        <v>28</v>
      </c>
      <c r="T2867" s="9" t="s">
        <v>4337</v>
      </c>
      <c r="U2867" s="9" t="s">
        <v>38</v>
      </c>
      <c r="V2867" s="9" t="s">
        <v>4337</v>
      </c>
      <c r="W2867" s="14">
        <v>3</v>
      </c>
    </row>
    <row r="2868" spans="1:23" x14ac:dyDescent="0.25">
      <c r="A2868" s="8">
        <v>1682</v>
      </c>
      <c r="B2868" s="9" t="s">
        <v>10892</v>
      </c>
      <c r="C2868" s="9" t="s">
        <v>22</v>
      </c>
      <c r="D2868" s="9" t="s">
        <v>10893</v>
      </c>
      <c r="E2868" s="9" t="s">
        <v>10894</v>
      </c>
      <c r="F2868" s="9" t="s">
        <v>10895</v>
      </c>
      <c r="G2868" s="12">
        <v>9</v>
      </c>
      <c r="H2868" s="9" t="s">
        <v>25</v>
      </c>
      <c r="I2868" s="9" t="s">
        <v>25</v>
      </c>
      <c r="J2868" s="12">
        <v>1</v>
      </c>
      <c r="K2868" s="16">
        <v>44154</v>
      </c>
      <c r="L2868" s="86">
        <f>(Tabla2[[#This Row],[release_year]]-'VARIANZA Y DES. EST'!$L$11)^2</f>
        <v>33.870100322899837</v>
      </c>
      <c r="M2868" s="12">
        <v>2020</v>
      </c>
      <c r="N2868" s="9" t="s">
        <v>55</v>
      </c>
      <c r="O2868" s="9" t="s">
        <v>10743</v>
      </c>
      <c r="P2868" s="12">
        <v>97</v>
      </c>
      <c r="Q2868" s="12">
        <v>97</v>
      </c>
      <c r="R2868" s="12">
        <v>6.5792124490354933</v>
      </c>
      <c r="S2868" s="12" t="s">
        <v>28</v>
      </c>
      <c r="T2868" s="9" t="s">
        <v>5812</v>
      </c>
      <c r="U2868" s="9" t="s">
        <v>30</v>
      </c>
      <c r="V2868" s="9" t="s">
        <v>5812</v>
      </c>
      <c r="W2868" s="14">
        <v>3</v>
      </c>
    </row>
    <row r="2869" spans="1:23" x14ac:dyDescent="0.25">
      <c r="A2869" s="8">
        <v>1714</v>
      </c>
      <c r="B2869" s="9" t="s">
        <v>10896</v>
      </c>
      <c r="C2869" s="9" t="s">
        <v>22</v>
      </c>
      <c r="D2869" s="9" t="s">
        <v>10897</v>
      </c>
      <c r="E2869" s="9" t="s">
        <v>10898</v>
      </c>
      <c r="F2869" s="9" t="s">
        <v>10899</v>
      </c>
      <c r="G2869" s="12">
        <v>8</v>
      </c>
      <c r="H2869" s="9" t="s">
        <v>1064</v>
      </c>
      <c r="I2869" s="9" t="s">
        <v>1064</v>
      </c>
      <c r="J2869" s="12">
        <v>1</v>
      </c>
      <c r="K2869" s="16">
        <v>44147</v>
      </c>
      <c r="L2869" s="86">
        <f>(Tabla2[[#This Row],[release_year]]-'VARIANZA Y DES. EST'!$L$11)^2</f>
        <v>23.230495463129063</v>
      </c>
      <c r="M2869" s="12">
        <v>2019</v>
      </c>
      <c r="N2869" s="9" t="s">
        <v>76</v>
      </c>
      <c r="O2869" s="9" t="s">
        <v>10743</v>
      </c>
      <c r="P2869" s="12">
        <v>97</v>
      </c>
      <c r="Q2869" s="12">
        <v>97</v>
      </c>
      <c r="R2869" s="12">
        <v>6.5792124490354933</v>
      </c>
      <c r="S2869" s="12" t="s">
        <v>28</v>
      </c>
      <c r="T2869" s="9" t="s">
        <v>9271</v>
      </c>
      <c r="U2869" s="9" t="s">
        <v>45</v>
      </c>
      <c r="V2869" s="9" t="s">
        <v>9271</v>
      </c>
      <c r="W2869" s="14">
        <v>3</v>
      </c>
    </row>
    <row r="2870" spans="1:23" x14ac:dyDescent="0.25">
      <c r="A2870" s="8">
        <v>2044</v>
      </c>
      <c r="B2870" s="9" t="s">
        <v>10900</v>
      </c>
      <c r="C2870" s="9" t="s">
        <v>22</v>
      </c>
      <c r="D2870" s="9" t="s">
        <v>10901</v>
      </c>
      <c r="E2870" s="9" t="s">
        <v>10902</v>
      </c>
      <c r="F2870" s="9" t="s">
        <v>10903</v>
      </c>
      <c r="G2870" s="12">
        <v>9</v>
      </c>
      <c r="H2870" s="9" t="s">
        <v>126</v>
      </c>
      <c r="I2870" s="9" t="s">
        <v>126</v>
      </c>
      <c r="J2870" s="12">
        <v>1</v>
      </c>
      <c r="K2870" s="13">
        <v>44079</v>
      </c>
      <c r="L2870" s="86">
        <f>(Tabla2[[#This Row],[release_year]]-'VARIANZA Y DES. EST'!$L$11)^2</f>
        <v>33.870100322899837</v>
      </c>
      <c r="M2870" s="12">
        <v>2020</v>
      </c>
      <c r="N2870" s="9" t="s">
        <v>1991</v>
      </c>
      <c r="O2870" s="9" t="s">
        <v>10743</v>
      </c>
      <c r="P2870" s="12">
        <v>97</v>
      </c>
      <c r="Q2870" s="12">
        <v>97</v>
      </c>
      <c r="R2870" s="12">
        <v>6.5792124490354933</v>
      </c>
      <c r="S2870" s="12" t="s">
        <v>28</v>
      </c>
      <c r="T2870" s="9" t="s">
        <v>45</v>
      </c>
      <c r="U2870" s="9" t="s">
        <v>45</v>
      </c>
      <c r="V2870" s="9" t="s">
        <v>45</v>
      </c>
      <c r="W2870" s="14">
        <v>1</v>
      </c>
    </row>
    <row r="2871" spans="1:23" x14ac:dyDescent="0.25">
      <c r="A2871" s="8">
        <v>2078</v>
      </c>
      <c r="B2871" s="9" t="s">
        <v>10904</v>
      </c>
      <c r="C2871" s="9" t="s">
        <v>22</v>
      </c>
      <c r="D2871" s="9" t="s">
        <v>10905</v>
      </c>
      <c r="E2871" s="9" t="s">
        <v>10906</v>
      </c>
      <c r="F2871" s="9" t="s">
        <v>10907</v>
      </c>
      <c r="G2871" s="12">
        <v>10</v>
      </c>
      <c r="H2871" s="9" t="s">
        <v>890</v>
      </c>
      <c r="I2871" s="9" t="s">
        <v>890</v>
      </c>
      <c r="J2871" s="12">
        <v>1</v>
      </c>
      <c r="K2871" s="13">
        <v>44075</v>
      </c>
      <c r="L2871" s="86">
        <f>(Tabla2[[#This Row],[release_year]]-'VARIANZA Y DES. EST'!$L$11)^2</f>
        <v>33.870100322899837</v>
      </c>
      <c r="M2871" s="12">
        <v>2020</v>
      </c>
      <c r="N2871" s="9" t="s">
        <v>76</v>
      </c>
      <c r="O2871" s="9" t="s">
        <v>10743</v>
      </c>
      <c r="P2871" s="12">
        <v>97</v>
      </c>
      <c r="Q2871" s="12">
        <v>97</v>
      </c>
      <c r="R2871" s="12">
        <v>6.5792124490354933</v>
      </c>
      <c r="S2871" s="12" t="s">
        <v>28</v>
      </c>
      <c r="T2871" s="9" t="s">
        <v>8079</v>
      </c>
      <c r="U2871" s="9" t="s">
        <v>45</v>
      </c>
      <c r="V2871" s="9" t="s">
        <v>8079</v>
      </c>
      <c r="W2871" s="14">
        <v>3</v>
      </c>
    </row>
    <row r="2872" spans="1:23" x14ac:dyDescent="0.25">
      <c r="A2872" s="8">
        <v>2084</v>
      </c>
      <c r="B2872" s="9" t="s">
        <v>10908</v>
      </c>
      <c r="C2872" s="9" t="s">
        <v>22</v>
      </c>
      <c r="D2872" s="9" t="s">
        <v>10909</v>
      </c>
      <c r="E2872" s="18" t="s">
        <v>6137</v>
      </c>
      <c r="F2872" s="9" t="s">
        <v>10910</v>
      </c>
      <c r="G2872" s="12">
        <v>10</v>
      </c>
      <c r="H2872" s="9" t="s">
        <v>25</v>
      </c>
      <c r="I2872" s="9" t="s">
        <v>25</v>
      </c>
      <c r="J2872" s="12">
        <v>1</v>
      </c>
      <c r="K2872" s="13">
        <v>44074</v>
      </c>
      <c r="L2872" s="86">
        <f>(Tabla2[[#This Row],[release_year]]-'VARIANZA Y DES. EST'!$L$11)^2</f>
        <v>33.870100322899837</v>
      </c>
      <c r="M2872" s="12">
        <v>2020</v>
      </c>
      <c r="N2872" s="9" t="s">
        <v>76</v>
      </c>
      <c r="O2872" s="9" t="s">
        <v>10743</v>
      </c>
      <c r="P2872" s="12">
        <v>97</v>
      </c>
      <c r="Q2872" s="12">
        <v>97</v>
      </c>
      <c r="R2872" s="12">
        <v>6.5792124490354933</v>
      </c>
      <c r="S2872" s="12" t="s">
        <v>28</v>
      </c>
      <c r="T2872" s="9" t="s">
        <v>38</v>
      </c>
      <c r="U2872" s="9" t="s">
        <v>38</v>
      </c>
      <c r="V2872" s="9" t="s">
        <v>38</v>
      </c>
      <c r="W2872" s="14">
        <v>1</v>
      </c>
    </row>
    <row r="2873" spans="1:23" x14ac:dyDescent="0.25">
      <c r="A2873" s="8">
        <v>2089</v>
      </c>
      <c r="B2873" s="9" t="s">
        <v>10911</v>
      </c>
      <c r="C2873" s="9" t="s">
        <v>22</v>
      </c>
      <c r="D2873" s="9" t="s">
        <v>10912</v>
      </c>
      <c r="E2873" s="18" t="s">
        <v>10913</v>
      </c>
      <c r="F2873" s="9" t="s">
        <v>10914</v>
      </c>
      <c r="G2873" s="12">
        <v>8</v>
      </c>
      <c r="H2873" s="9" t="s">
        <v>390</v>
      </c>
      <c r="I2873" s="9" t="s">
        <v>390</v>
      </c>
      <c r="J2873" s="12">
        <v>1</v>
      </c>
      <c r="K2873" s="13">
        <v>44071</v>
      </c>
      <c r="L2873" s="86">
        <f>(Tabla2[[#This Row],[release_year]]-'VARIANZA Y DES. EST'!$L$11)^2</f>
        <v>33.870100322899837</v>
      </c>
      <c r="M2873" s="12">
        <v>2020</v>
      </c>
      <c r="N2873" s="9" t="s">
        <v>76</v>
      </c>
      <c r="O2873" s="9" t="s">
        <v>10743</v>
      </c>
      <c r="P2873" s="12">
        <v>97</v>
      </c>
      <c r="Q2873" s="12">
        <v>97</v>
      </c>
      <c r="R2873" s="12">
        <v>6.5792124490354933</v>
      </c>
      <c r="S2873" s="12" t="s">
        <v>28</v>
      </c>
      <c r="T2873" s="9" t="s">
        <v>2372</v>
      </c>
      <c r="U2873" s="9" t="s">
        <v>239</v>
      </c>
      <c r="V2873" s="9" t="s">
        <v>2372</v>
      </c>
      <c r="W2873" s="14">
        <v>2</v>
      </c>
    </row>
    <row r="2874" spans="1:23" x14ac:dyDescent="0.25">
      <c r="A2874" s="8">
        <v>2116</v>
      </c>
      <c r="B2874" s="9" t="s">
        <v>10915</v>
      </c>
      <c r="C2874" s="9" t="s">
        <v>22</v>
      </c>
      <c r="D2874" s="9" t="s">
        <v>10916</v>
      </c>
      <c r="E2874" s="9" t="s">
        <v>10917</v>
      </c>
      <c r="F2874" s="9" t="s">
        <v>10918</v>
      </c>
      <c r="G2874" s="12">
        <v>8</v>
      </c>
      <c r="H2874" s="9" t="s">
        <v>25</v>
      </c>
      <c r="I2874" s="9" t="s">
        <v>25</v>
      </c>
      <c r="J2874" s="12">
        <v>1</v>
      </c>
      <c r="K2874" s="13">
        <v>44061</v>
      </c>
      <c r="L2874" s="86">
        <f>(Tabla2[[#This Row],[release_year]]-'VARIANZA Y DES. EST'!$L$11)^2</f>
        <v>23.230495463129063</v>
      </c>
      <c r="M2874" s="12">
        <v>2019</v>
      </c>
      <c r="N2874" s="9" t="s">
        <v>1991</v>
      </c>
      <c r="O2874" s="9" t="s">
        <v>10743</v>
      </c>
      <c r="P2874" s="12">
        <v>97</v>
      </c>
      <c r="Q2874" s="12">
        <v>97</v>
      </c>
      <c r="R2874" s="12">
        <v>6.5792124490354933</v>
      </c>
      <c r="S2874" s="12" t="s">
        <v>28</v>
      </c>
      <c r="T2874" s="9" t="s">
        <v>95</v>
      </c>
      <c r="U2874" s="9" t="s">
        <v>95</v>
      </c>
      <c r="V2874" s="9" t="s">
        <v>95</v>
      </c>
      <c r="W2874" s="14">
        <v>1</v>
      </c>
    </row>
    <row r="2875" spans="1:23" x14ac:dyDescent="0.25">
      <c r="A2875" s="8">
        <v>2284</v>
      </c>
      <c r="B2875" s="9" t="s">
        <v>10919</v>
      </c>
      <c r="C2875" s="9" t="s">
        <v>22</v>
      </c>
      <c r="D2875" s="9" t="s">
        <v>10920</v>
      </c>
      <c r="E2875" s="9" t="s">
        <v>10921</v>
      </c>
      <c r="F2875" s="9" t="s">
        <v>10922</v>
      </c>
      <c r="G2875" s="12">
        <v>10</v>
      </c>
      <c r="H2875" s="9" t="s">
        <v>25</v>
      </c>
      <c r="I2875" s="9" t="s">
        <v>25</v>
      </c>
      <c r="J2875" s="12">
        <v>1</v>
      </c>
      <c r="K2875" s="13">
        <v>44017</v>
      </c>
      <c r="L2875" s="86">
        <f>(Tabla2[[#This Row],[release_year]]-'VARIANZA Y DES. EST'!$L$11)^2</f>
        <v>23.230495463129063</v>
      </c>
      <c r="M2875" s="12">
        <v>2019</v>
      </c>
      <c r="N2875" s="9" t="s">
        <v>76</v>
      </c>
      <c r="O2875" s="9" t="s">
        <v>10743</v>
      </c>
      <c r="P2875" s="12">
        <v>97</v>
      </c>
      <c r="Q2875" s="12">
        <v>97</v>
      </c>
      <c r="R2875" s="12">
        <v>6.5792124490354933</v>
      </c>
      <c r="S2875" s="12" t="s">
        <v>28</v>
      </c>
      <c r="T2875" s="9" t="s">
        <v>3495</v>
      </c>
      <c r="U2875" s="9" t="s">
        <v>45</v>
      </c>
      <c r="V2875" s="9" t="s">
        <v>3495</v>
      </c>
      <c r="W2875" s="14">
        <v>3</v>
      </c>
    </row>
    <row r="2876" spans="1:23" x14ac:dyDescent="0.25">
      <c r="A2876" s="8">
        <v>2437</v>
      </c>
      <c r="B2876" s="9" t="s">
        <v>10923</v>
      </c>
      <c r="C2876" s="9" t="s">
        <v>22</v>
      </c>
      <c r="D2876" s="9" t="s">
        <v>10924</v>
      </c>
      <c r="E2876" s="18" t="s">
        <v>7442</v>
      </c>
      <c r="F2876" s="9" t="s">
        <v>10925</v>
      </c>
      <c r="G2876" s="12">
        <v>10</v>
      </c>
      <c r="H2876" s="12"/>
      <c r="I2876" s="9"/>
      <c r="J2876" s="12">
        <v>0</v>
      </c>
      <c r="K2876" s="13">
        <v>43984</v>
      </c>
      <c r="L2876" s="86">
        <f>(Tabla2[[#This Row],[release_year]]-'VARIANZA Y DES. EST'!$L$11)^2</f>
        <v>26.834446865421359</v>
      </c>
      <c r="M2876" s="12">
        <v>2009</v>
      </c>
      <c r="N2876" s="9" t="s">
        <v>35</v>
      </c>
      <c r="O2876" s="9" t="s">
        <v>10743</v>
      </c>
      <c r="P2876" s="12">
        <v>97</v>
      </c>
      <c r="Q2876" s="12">
        <v>97</v>
      </c>
      <c r="R2876" s="12">
        <v>6.5792124490354933</v>
      </c>
      <c r="S2876" s="12" t="s">
        <v>28</v>
      </c>
      <c r="T2876" s="9" t="s">
        <v>3625</v>
      </c>
      <c r="U2876" s="9" t="s">
        <v>95</v>
      </c>
      <c r="V2876" s="9" t="s">
        <v>3625</v>
      </c>
      <c r="W2876" s="14">
        <v>3</v>
      </c>
    </row>
    <row r="2877" spans="1:23" x14ac:dyDescent="0.25">
      <c r="A2877" s="8">
        <v>2494</v>
      </c>
      <c r="B2877" s="9" t="s">
        <v>10926</v>
      </c>
      <c r="C2877" s="9" t="s">
        <v>22</v>
      </c>
      <c r="D2877" s="9" t="s">
        <v>10927</v>
      </c>
      <c r="E2877" s="9" t="s">
        <v>10928</v>
      </c>
      <c r="F2877" s="9" t="s">
        <v>10929</v>
      </c>
      <c r="G2877" s="12">
        <v>5</v>
      </c>
      <c r="H2877" s="9" t="s">
        <v>160</v>
      </c>
      <c r="I2877" s="9" t="s">
        <v>10930</v>
      </c>
      <c r="J2877" s="12">
        <v>2</v>
      </c>
      <c r="K2877" s="13">
        <v>43971</v>
      </c>
      <c r="L2877" s="86">
        <f>(Tabla2[[#This Row],[release_year]]-'VARIANZA Y DES. EST'!$L$11)^2</f>
        <v>17.47405172519213</v>
      </c>
      <c r="M2877" s="12">
        <v>2010</v>
      </c>
      <c r="N2877" s="9" t="s">
        <v>76</v>
      </c>
      <c r="O2877" s="9" t="s">
        <v>10743</v>
      </c>
      <c r="P2877" s="12">
        <v>97</v>
      </c>
      <c r="Q2877" s="12">
        <v>97</v>
      </c>
      <c r="R2877" s="12">
        <v>6.5792124490354933</v>
      </c>
      <c r="S2877" s="12" t="s">
        <v>28</v>
      </c>
      <c r="T2877" s="9" t="s">
        <v>70</v>
      </c>
      <c r="U2877" s="9" t="s">
        <v>45</v>
      </c>
      <c r="V2877" s="9" t="s">
        <v>70</v>
      </c>
      <c r="W2877" s="14">
        <v>2</v>
      </c>
    </row>
    <row r="2878" spans="1:23" x14ac:dyDescent="0.25">
      <c r="A2878" s="8">
        <v>2517</v>
      </c>
      <c r="B2878" s="9" t="s">
        <v>10931</v>
      </c>
      <c r="C2878" s="9" t="s">
        <v>22</v>
      </c>
      <c r="D2878" s="9" t="s">
        <v>10932</v>
      </c>
      <c r="E2878" s="18" t="s">
        <v>10933</v>
      </c>
      <c r="F2878" s="9" t="s">
        <v>10934</v>
      </c>
      <c r="G2878" s="12">
        <v>10</v>
      </c>
      <c r="H2878" s="9" t="s">
        <v>2816</v>
      </c>
      <c r="I2878" s="9" t="s">
        <v>2816</v>
      </c>
      <c r="J2878" s="12">
        <v>1</v>
      </c>
      <c r="K2878" s="13">
        <v>43968</v>
      </c>
      <c r="L2878" s="86">
        <f>(Tabla2[[#This Row],[release_year]]-'VARIANZA Y DES. EST'!$L$11)^2</f>
        <v>23.230495463129063</v>
      </c>
      <c r="M2878" s="12">
        <v>2019</v>
      </c>
      <c r="N2878" s="9" t="s">
        <v>76</v>
      </c>
      <c r="O2878" s="9" t="s">
        <v>10743</v>
      </c>
      <c r="P2878" s="12">
        <v>97</v>
      </c>
      <c r="Q2878" s="12">
        <v>97</v>
      </c>
      <c r="R2878" s="12">
        <v>6.5792124490354933</v>
      </c>
      <c r="S2878" s="12" t="s">
        <v>28</v>
      </c>
      <c r="T2878" s="9" t="s">
        <v>4337</v>
      </c>
      <c r="U2878" s="9" t="s">
        <v>38</v>
      </c>
      <c r="V2878" s="9" t="s">
        <v>4337</v>
      </c>
      <c r="W2878" s="14">
        <v>3</v>
      </c>
    </row>
    <row r="2879" spans="1:23" x14ac:dyDescent="0.25">
      <c r="A2879" s="8">
        <v>2578</v>
      </c>
      <c r="B2879" s="9" t="s">
        <v>10935</v>
      </c>
      <c r="C2879" s="9" t="s">
        <v>22</v>
      </c>
      <c r="D2879" s="9" t="s">
        <v>10936</v>
      </c>
      <c r="E2879" s="9" t="s">
        <v>10937</v>
      </c>
      <c r="F2879" s="9" t="s">
        <v>10938</v>
      </c>
      <c r="G2879" s="12">
        <v>1</v>
      </c>
      <c r="H2879" s="9" t="s">
        <v>25</v>
      </c>
      <c r="I2879" s="9" t="s">
        <v>25</v>
      </c>
      <c r="J2879" s="12">
        <v>1</v>
      </c>
      <c r="K2879" s="13">
        <v>43952</v>
      </c>
      <c r="L2879" s="86">
        <f>(Tabla2[[#This Row],[release_year]]-'VARIANZA Y DES. EST'!$L$11)^2</f>
        <v>14.590890603358293</v>
      </c>
      <c r="M2879" s="12">
        <v>2018</v>
      </c>
      <c r="N2879" s="9" t="s">
        <v>76</v>
      </c>
      <c r="O2879" s="9" t="s">
        <v>10743</v>
      </c>
      <c r="P2879" s="12">
        <v>97</v>
      </c>
      <c r="Q2879" s="12">
        <v>97</v>
      </c>
      <c r="R2879" s="12">
        <v>6.5792124490354933</v>
      </c>
      <c r="S2879" s="12" t="s">
        <v>28</v>
      </c>
      <c r="T2879" s="9" t="s">
        <v>57</v>
      </c>
      <c r="U2879" s="9" t="s">
        <v>57</v>
      </c>
      <c r="V2879" s="9" t="s">
        <v>57</v>
      </c>
      <c r="W2879" s="14">
        <v>1</v>
      </c>
    </row>
    <row r="2880" spans="1:23" x14ac:dyDescent="0.25">
      <c r="A2880" s="8">
        <v>2598</v>
      </c>
      <c r="B2880" s="9" t="s">
        <v>10939</v>
      </c>
      <c r="C2880" s="9" t="s">
        <v>22</v>
      </c>
      <c r="D2880" s="9" t="s">
        <v>10940</v>
      </c>
      <c r="E2880" s="9" t="s">
        <v>10941</v>
      </c>
      <c r="F2880" s="9" t="s">
        <v>10942</v>
      </c>
      <c r="G2880" s="12">
        <v>6</v>
      </c>
      <c r="H2880" s="9" t="s">
        <v>25</v>
      </c>
      <c r="I2880" s="9" t="s">
        <v>25</v>
      </c>
      <c r="J2880" s="12">
        <v>1</v>
      </c>
      <c r="K2880" s="13">
        <v>43951</v>
      </c>
      <c r="L2880" s="86">
        <f>(Tabla2[[#This Row],[release_year]]-'VARIANZA Y DES. EST'!$L$11)^2</f>
        <v>33.870100322899837</v>
      </c>
      <c r="M2880" s="12">
        <v>2020</v>
      </c>
      <c r="N2880" s="9" t="s">
        <v>35</v>
      </c>
      <c r="O2880" s="9" t="s">
        <v>10743</v>
      </c>
      <c r="P2880" s="12">
        <v>97</v>
      </c>
      <c r="Q2880" s="12">
        <v>97</v>
      </c>
      <c r="R2880" s="12">
        <v>6.5792124490354933</v>
      </c>
      <c r="S2880" s="12" t="s">
        <v>28</v>
      </c>
      <c r="T2880" s="9" t="s">
        <v>3969</v>
      </c>
      <c r="U2880" s="9" t="s">
        <v>3969</v>
      </c>
      <c r="V2880" s="9" t="s">
        <v>3969</v>
      </c>
      <c r="W2880" s="14">
        <v>1</v>
      </c>
    </row>
    <row r="2881" spans="1:23" x14ac:dyDescent="0.25">
      <c r="A2881" s="8">
        <v>2609</v>
      </c>
      <c r="B2881" s="9" t="s">
        <v>10943</v>
      </c>
      <c r="C2881" s="9" t="s">
        <v>22</v>
      </c>
      <c r="D2881" s="10" t="s">
        <v>10944</v>
      </c>
      <c r="E2881" s="19"/>
      <c r="F2881" s="11"/>
      <c r="G2881" s="12">
        <v>0</v>
      </c>
      <c r="H2881" s="9" t="s">
        <v>25</v>
      </c>
      <c r="I2881" s="9" t="s">
        <v>25</v>
      </c>
      <c r="J2881" s="12">
        <v>1</v>
      </c>
      <c r="K2881" s="13">
        <v>43950</v>
      </c>
      <c r="L2881" s="86">
        <f>(Tabla2[[#This Row],[release_year]]-'VARIANZA Y DES. EST'!$L$11)^2</f>
        <v>33.870100322899837</v>
      </c>
      <c r="M2881" s="12">
        <v>2020</v>
      </c>
      <c r="N2881" s="9" t="s">
        <v>76</v>
      </c>
      <c r="O2881" s="9" t="s">
        <v>10743</v>
      </c>
      <c r="P2881" s="12">
        <v>97</v>
      </c>
      <c r="Q2881" s="12">
        <v>97</v>
      </c>
      <c r="R2881" s="12">
        <v>6.5792124490354933</v>
      </c>
      <c r="S2881" s="12" t="s">
        <v>28</v>
      </c>
      <c r="T2881" s="9" t="s">
        <v>57</v>
      </c>
      <c r="U2881" s="9" t="s">
        <v>57</v>
      </c>
      <c r="V2881" s="9" t="s">
        <v>57</v>
      </c>
      <c r="W2881" s="14">
        <v>1</v>
      </c>
    </row>
    <row r="2882" spans="1:23" x14ac:dyDescent="0.25">
      <c r="A2882" s="8">
        <v>2738</v>
      </c>
      <c r="B2882" s="9" t="s">
        <v>10945</v>
      </c>
      <c r="C2882" s="9" t="s">
        <v>22</v>
      </c>
      <c r="D2882" s="9" t="s">
        <v>10946</v>
      </c>
      <c r="E2882" s="10" t="s">
        <v>10947</v>
      </c>
      <c r="F2882" s="11"/>
      <c r="G2882" s="12">
        <v>0</v>
      </c>
      <c r="H2882" s="9" t="s">
        <v>518</v>
      </c>
      <c r="I2882" s="9" t="s">
        <v>518</v>
      </c>
      <c r="J2882" s="12">
        <v>1</v>
      </c>
      <c r="K2882" s="13">
        <v>43922</v>
      </c>
      <c r="L2882" s="86">
        <f>(Tabla2[[#This Row],[release_year]]-'VARIANZA Y DES. EST'!$L$11)^2</f>
        <v>3.2471164275211517E-2</v>
      </c>
      <c r="M2882" s="12">
        <v>2014</v>
      </c>
      <c r="N2882" s="9" t="s">
        <v>110</v>
      </c>
      <c r="O2882" s="9" t="s">
        <v>10743</v>
      </c>
      <c r="P2882" s="12">
        <v>97</v>
      </c>
      <c r="Q2882" s="12">
        <v>97</v>
      </c>
      <c r="R2882" s="12">
        <v>6.5792124490354933</v>
      </c>
      <c r="S2882" s="12" t="s">
        <v>28</v>
      </c>
      <c r="T2882" s="9" t="s">
        <v>2510</v>
      </c>
      <c r="U2882" s="9" t="s">
        <v>30</v>
      </c>
      <c r="V2882" s="9" t="s">
        <v>2510</v>
      </c>
      <c r="W2882" s="14">
        <v>2</v>
      </c>
    </row>
    <row r="2883" spans="1:23" x14ac:dyDescent="0.25">
      <c r="A2883" s="8">
        <v>2880</v>
      </c>
      <c r="B2883" s="9" t="s">
        <v>10948</v>
      </c>
      <c r="C2883" s="9" t="s">
        <v>22</v>
      </c>
      <c r="D2883" s="9" t="s">
        <v>10949</v>
      </c>
      <c r="E2883" s="9" t="s">
        <v>3823</v>
      </c>
      <c r="F2883" s="9" t="s">
        <v>10950</v>
      </c>
      <c r="G2883" s="12">
        <v>9</v>
      </c>
      <c r="H2883" s="9" t="s">
        <v>175</v>
      </c>
      <c r="I2883" s="9" t="s">
        <v>175</v>
      </c>
      <c r="J2883" s="12">
        <v>1</v>
      </c>
      <c r="K2883" s="13">
        <v>43887</v>
      </c>
      <c r="L2883" s="86">
        <f>(Tabla2[[#This Row],[release_year]]-'VARIANZA Y DES. EST'!$L$11)^2</f>
        <v>0.67207602404598188</v>
      </c>
      <c r="M2883" s="12">
        <v>2015</v>
      </c>
      <c r="N2883" s="9" t="s">
        <v>76</v>
      </c>
      <c r="O2883" s="9" t="s">
        <v>10743</v>
      </c>
      <c r="P2883" s="12">
        <v>97</v>
      </c>
      <c r="Q2883" s="12">
        <v>97</v>
      </c>
      <c r="R2883" s="12">
        <v>6.5792124490354933</v>
      </c>
      <c r="S2883" s="12" t="s">
        <v>28</v>
      </c>
      <c r="T2883" s="9" t="s">
        <v>70</v>
      </c>
      <c r="U2883" s="9" t="s">
        <v>45</v>
      </c>
      <c r="V2883" s="9" t="s">
        <v>70</v>
      </c>
      <c r="W2883" s="14">
        <v>2</v>
      </c>
    </row>
    <row r="2884" spans="1:23" x14ac:dyDescent="0.25">
      <c r="A2884" s="8">
        <v>2951</v>
      </c>
      <c r="B2884" s="9" t="s">
        <v>10951</v>
      </c>
      <c r="C2884" s="9" t="s">
        <v>22</v>
      </c>
      <c r="D2884" s="9" t="s">
        <v>10952</v>
      </c>
      <c r="E2884" s="18" t="s">
        <v>10953</v>
      </c>
      <c r="F2884" s="9" t="s">
        <v>10954</v>
      </c>
      <c r="G2884" s="12">
        <v>10</v>
      </c>
      <c r="H2884" s="9" t="s">
        <v>25</v>
      </c>
      <c r="I2884" s="9" t="s">
        <v>25</v>
      </c>
      <c r="J2884" s="12">
        <v>1</v>
      </c>
      <c r="K2884" s="13">
        <v>43865</v>
      </c>
      <c r="L2884" s="86">
        <f>(Tabla2[[#This Row],[release_year]]-'VARIANZA Y DES. EST'!$L$11)^2</f>
        <v>33.870100322899837</v>
      </c>
      <c r="M2884" s="12">
        <v>2020</v>
      </c>
      <c r="N2884" s="9" t="s">
        <v>43</v>
      </c>
      <c r="O2884" s="9" t="s">
        <v>10743</v>
      </c>
      <c r="P2884" s="12">
        <v>97</v>
      </c>
      <c r="Q2884" s="12">
        <v>97</v>
      </c>
      <c r="R2884" s="12">
        <v>6.5792124490354933</v>
      </c>
      <c r="S2884" s="12" t="s">
        <v>28</v>
      </c>
      <c r="T2884" s="9" t="s">
        <v>2252</v>
      </c>
      <c r="U2884" s="9" t="s">
        <v>38</v>
      </c>
      <c r="V2884" s="9" t="s">
        <v>2252</v>
      </c>
      <c r="W2884" s="14">
        <v>2</v>
      </c>
    </row>
    <row r="2885" spans="1:23" x14ac:dyDescent="0.25">
      <c r="A2885" s="8">
        <v>2996</v>
      </c>
      <c r="B2885" s="9" t="s">
        <v>10955</v>
      </c>
      <c r="C2885" s="9" t="s">
        <v>22</v>
      </c>
      <c r="D2885" s="9" t="s">
        <v>10956</v>
      </c>
      <c r="E2885" s="9" t="s">
        <v>10957</v>
      </c>
      <c r="F2885" s="9" t="s">
        <v>10958</v>
      </c>
      <c r="G2885" s="12">
        <v>12</v>
      </c>
      <c r="H2885" s="9" t="s">
        <v>25</v>
      </c>
      <c r="I2885" s="9" t="s">
        <v>25</v>
      </c>
      <c r="J2885" s="12">
        <v>1</v>
      </c>
      <c r="K2885" s="13">
        <v>43853</v>
      </c>
      <c r="L2885" s="86">
        <f>(Tabla2[[#This Row],[release_year]]-'VARIANZA Y DES. EST'!$L$11)^2</f>
        <v>33.870100322899837</v>
      </c>
      <c r="M2885" s="12">
        <v>2020</v>
      </c>
      <c r="N2885" s="9" t="s">
        <v>82</v>
      </c>
      <c r="O2885" s="9" t="s">
        <v>10743</v>
      </c>
      <c r="P2885" s="12">
        <v>97</v>
      </c>
      <c r="Q2885" s="12">
        <v>97</v>
      </c>
      <c r="R2885" s="12">
        <v>6.5792124490354933</v>
      </c>
      <c r="S2885" s="12" t="s">
        <v>28</v>
      </c>
      <c r="T2885" s="9" t="s">
        <v>3625</v>
      </c>
      <c r="U2885" s="9" t="s">
        <v>95</v>
      </c>
      <c r="V2885" s="9" t="s">
        <v>3625</v>
      </c>
      <c r="W2885" s="14">
        <v>3</v>
      </c>
    </row>
    <row r="2886" spans="1:23" x14ac:dyDescent="0.25">
      <c r="A2886" s="8">
        <v>3042</v>
      </c>
      <c r="B2886" s="9" t="s">
        <v>10959</v>
      </c>
      <c r="C2886" s="9" t="s">
        <v>22</v>
      </c>
      <c r="D2886" s="9" t="s">
        <v>10960</v>
      </c>
      <c r="E2886" s="9" t="s">
        <v>10961</v>
      </c>
      <c r="F2886" s="9" t="s">
        <v>10962</v>
      </c>
      <c r="G2886" s="12">
        <v>8</v>
      </c>
      <c r="H2886" s="9" t="s">
        <v>25</v>
      </c>
      <c r="I2886" s="9" t="s">
        <v>25</v>
      </c>
      <c r="J2886" s="12">
        <v>1</v>
      </c>
      <c r="K2886" s="13">
        <v>43839</v>
      </c>
      <c r="L2886" s="86">
        <f>(Tabla2[[#This Row],[release_year]]-'VARIANZA Y DES. EST'!$L$11)^2</f>
        <v>33.870100322899837</v>
      </c>
      <c r="M2886" s="12">
        <v>2020</v>
      </c>
      <c r="N2886" s="9" t="s">
        <v>76</v>
      </c>
      <c r="O2886" s="9" t="s">
        <v>10743</v>
      </c>
      <c r="P2886" s="12">
        <v>97</v>
      </c>
      <c r="Q2886" s="12">
        <v>97</v>
      </c>
      <c r="R2886" s="12">
        <v>6.5792124490354933</v>
      </c>
      <c r="S2886" s="12" t="s">
        <v>28</v>
      </c>
      <c r="T2886" s="9" t="s">
        <v>4567</v>
      </c>
      <c r="U2886" s="9" t="s">
        <v>38</v>
      </c>
      <c r="V2886" s="9" t="s">
        <v>4567</v>
      </c>
      <c r="W2886" s="14">
        <v>2</v>
      </c>
    </row>
    <row r="2887" spans="1:23" x14ac:dyDescent="0.25">
      <c r="A2887" s="8">
        <v>3074</v>
      </c>
      <c r="B2887" s="9" t="s">
        <v>10963</v>
      </c>
      <c r="C2887" s="9" t="s">
        <v>22</v>
      </c>
      <c r="D2887" s="9" t="s">
        <v>10964</v>
      </c>
      <c r="E2887" s="18" t="s">
        <v>10965</v>
      </c>
      <c r="F2887" s="18" t="s">
        <v>10966</v>
      </c>
      <c r="G2887" s="12">
        <v>8</v>
      </c>
      <c r="H2887" s="9" t="s">
        <v>25</v>
      </c>
      <c r="I2887" s="9" t="s">
        <v>25</v>
      </c>
      <c r="J2887" s="12">
        <v>1</v>
      </c>
      <c r="K2887" s="13">
        <v>43831</v>
      </c>
      <c r="L2887" s="86">
        <f>(Tabla2[[#This Row],[release_year]]-'VARIANZA Y DES. EST'!$L$11)^2</f>
        <v>26.834446865421359</v>
      </c>
      <c r="M2887" s="12">
        <v>2009</v>
      </c>
      <c r="N2887" s="9" t="s">
        <v>1991</v>
      </c>
      <c r="O2887" s="9" t="s">
        <v>10743</v>
      </c>
      <c r="P2887" s="12">
        <v>97</v>
      </c>
      <c r="Q2887" s="12">
        <v>97</v>
      </c>
      <c r="R2887" s="12">
        <v>6.5792124490354933</v>
      </c>
      <c r="S2887" s="12" t="s">
        <v>28</v>
      </c>
      <c r="T2887" s="9" t="s">
        <v>95</v>
      </c>
      <c r="U2887" s="9" t="s">
        <v>95</v>
      </c>
      <c r="V2887" s="9" t="s">
        <v>95</v>
      </c>
      <c r="W2887" s="14">
        <v>1</v>
      </c>
    </row>
    <row r="2888" spans="1:23" x14ac:dyDescent="0.25">
      <c r="A2888" s="8">
        <v>3098</v>
      </c>
      <c r="B2888" s="9" t="s">
        <v>10967</v>
      </c>
      <c r="C2888" s="9" t="s">
        <v>22</v>
      </c>
      <c r="D2888" s="9" t="s">
        <v>10968</v>
      </c>
      <c r="E2888" s="9" t="s">
        <v>6539</v>
      </c>
      <c r="F2888" s="9" t="s">
        <v>10969</v>
      </c>
      <c r="G2888" s="12">
        <v>11</v>
      </c>
      <c r="H2888" s="9" t="s">
        <v>25</v>
      </c>
      <c r="I2888" s="9" t="s">
        <v>25</v>
      </c>
      <c r="J2888" s="12">
        <v>1</v>
      </c>
      <c r="K2888" s="16">
        <v>43824</v>
      </c>
      <c r="L2888" s="86">
        <f>(Tabla2[[#This Row],[release_year]]-'VARIANZA Y DES. EST'!$L$11)^2</f>
        <v>23.230495463129063</v>
      </c>
      <c r="M2888" s="12">
        <v>2019</v>
      </c>
      <c r="N2888" s="9" t="s">
        <v>1991</v>
      </c>
      <c r="O2888" s="9" t="s">
        <v>10743</v>
      </c>
      <c r="P2888" s="12">
        <v>97</v>
      </c>
      <c r="Q2888" s="12">
        <v>97</v>
      </c>
      <c r="R2888" s="12">
        <v>6.5792124490354933</v>
      </c>
      <c r="S2888" s="12" t="s">
        <v>28</v>
      </c>
      <c r="T2888" s="9" t="s">
        <v>5103</v>
      </c>
      <c r="U2888" s="9" t="s">
        <v>38</v>
      </c>
      <c r="V2888" s="9" t="s">
        <v>5103</v>
      </c>
      <c r="W2888" s="14">
        <v>3</v>
      </c>
    </row>
    <row r="2889" spans="1:23" x14ac:dyDescent="0.25">
      <c r="A2889" s="8">
        <v>3165</v>
      </c>
      <c r="B2889" s="9" t="s">
        <v>10970</v>
      </c>
      <c r="C2889" s="9" t="s">
        <v>22</v>
      </c>
      <c r="D2889" s="9" t="s">
        <v>10971</v>
      </c>
      <c r="E2889" s="9" t="s">
        <v>10972</v>
      </c>
      <c r="F2889" s="9" t="s">
        <v>10973</v>
      </c>
      <c r="G2889" s="12">
        <v>9</v>
      </c>
      <c r="H2889" s="9" t="s">
        <v>858</v>
      </c>
      <c r="I2889" s="9" t="s">
        <v>858</v>
      </c>
      <c r="J2889" s="12">
        <v>1</v>
      </c>
      <c r="K2889" s="13">
        <v>43806</v>
      </c>
      <c r="L2889" s="86">
        <f>(Tabla2[[#This Row],[release_year]]-'VARIANZA Y DES. EST'!$L$11)^2</f>
        <v>23.230495463129063</v>
      </c>
      <c r="M2889" s="12">
        <v>2019</v>
      </c>
      <c r="N2889" s="9" t="s">
        <v>43</v>
      </c>
      <c r="O2889" s="9" t="s">
        <v>10743</v>
      </c>
      <c r="P2889" s="12">
        <v>97</v>
      </c>
      <c r="Q2889" s="12">
        <v>97</v>
      </c>
      <c r="R2889" s="12">
        <v>6.5792124490354933</v>
      </c>
      <c r="S2889" s="12" t="s">
        <v>28</v>
      </c>
      <c r="T2889" s="9" t="s">
        <v>10974</v>
      </c>
      <c r="U2889" s="9" t="s">
        <v>45</v>
      </c>
      <c r="V2889" s="9" t="s">
        <v>10974</v>
      </c>
      <c r="W2889" s="14">
        <v>3</v>
      </c>
    </row>
    <row r="2890" spans="1:23" x14ac:dyDescent="0.25">
      <c r="A2890" s="8">
        <v>3238</v>
      </c>
      <c r="B2890" s="9" t="s">
        <v>10975</v>
      </c>
      <c r="C2890" s="9" t="s">
        <v>22</v>
      </c>
      <c r="D2890" s="9" t="s">
        <v>10976</v>
      </c>
      <c r="E2890" s="9" t="s">
        <v>10977</v>
      </c>
      <c r="F2890" s="9" t="s">
        <v>10978</v>
      </c>
      <c r="G2890" s="12">
        <v>7</v>
      </c>
      <c r="H2890" s="9" t="s">
        <v>231</v>
      </c>
      <c r="I2890" s="9" t="s">
        <v>231</v>
      </c>
      <c r="J2890" s="12">
        <v>1</v>
      </c>
      <c r="K2890" s="16">
        <v>43791</v>
      </c>
      <c r="L2890" s="86">
        <f>(Tabla2[[#This Row],[release_year]]-'VARIANZA Y DES. EST'!$L$11)^2</f>
        <v>23.230495463129063</v>
      </c>
      <c r="M2890" s="12">
        <v>2019</v>
      </c>
      <c r="N2890" s="9" t="s">
        <v>76</v>
      </c>
      <c r="O2890" s="9" t="s">
        <v>10743</v>
      </c>
      <c r="P2890" s="12">
        <v>97</v>
      </c>
      <c r="Q2890" s="12">
        <v>97</v>
      </c>
      <c r="R2890" s="12">
        <v>6.5792124490354933</v>
      </c>
      <c r="S2890" s="12" t="s">
        <v>28</v>
      </c>
      <c r="T2890" s="9" t="s">
        <v>118</v>
      </c>
      <c r="U2890" s="9" t="s">
        <v>45</v>
      </c>
      <c r="V2890" s="9" t="s">
        <v>118</v>
      </c>
      <c r="W2890" s="14">
        <v>3</v>
      </c>
    </row>
    <row r="2891" spans="1:23" x14ac:dyDescent="0.25">
      <c r="A2891" s="8">
        <v>3350</v>
      </c>
      <c r="B2891" s="9" t="s">
        <v>10979</v>
      </c>
      <c r="C2891" s="9" t="s">
        <v>22</v>
      </c>
      <c r="D2891" s="9" t="s">
        <v>10980</v>
      </c>
      <c r="E2891" s="10" t="s">
        <v>471</v>
      </c>
      <c r="F2891" s="11"/>
      <c r="G2891" s="12">
        <v>0</v>
      </c>
      <c r="H2891" s="9" t="s">
        <v>468</v>
      </c>
      <c r="I2891" s="9" t="s">
        <v>468</v>
      </c>
      <c r="J2891" s="12">
        <v>1</v>
      </c>
      <c r="K2891" s="13">
        <v>43770</v>
      </c>
      <c r="L2891" s="86">
        <f>(Tabla2[[#This Row],[release_year]]-'VARIANZA Y DES. EST'!$L$11)^2</f>
        <v>51.555237145879822</v>
      </c>
      <c r="M2891" s="12">
        <v>2007</v>
      </c>
      <c r="N2891" s="9" t="s">
        <v>76</v>
      </c>
      <c r="O2891" s="9" t="s">
        <v>10743</v>
      </c>
      <c r="P2891" s="12">
        <v>97</v>
      </c>
      <c r="Q2891" s="12">
        <v>97</v>
      </c>
      <c r="R2891" s="12">
        <v>6.5792124490354933</v>
      </c>
      <c r="S2891" s="12" t="s">
        <v>28</v>
      </c>
      <c r="T2891" s="9" t="s">
        <v>105</v>
      </c>
      <c r="U2891" s="9" t="s">
        <v>57</v>
      </c>
      <c r="V2891" s="9" t="s">
        <v>105</v>
      </c>
      <c r="W2891" s="14">
        <v>2</v>
      </c>
    </row>
    <row r="2892" spans="1:23" x14ac:dyDescent="0.25">
      <c r="A2892" s="8">
        <v>3422</v>
      </c>
      <c r="B2892" s="9" t="s">
        <v>10981</v>
      </c>
      <c r="C2892" s="9" t="s">
        <v>22</v>
      </c>
      <c r="D2892" s="9" t="s">
        <v>10982</v>
      </c>
      <c r="E2892" s="18" t="s">
        <v>10983</v>
      </c>
      <c r="F2892" s="9" t="s">
        <v>10984</v>
      </c>
      <c r="G2892" s="12">
        <v>8</v>
      </c>
      <c r="H2892" s="9" t="s">
        <v>25</v>
      </c>
      <c r="I2892" s="9" t="s">
        <v>1453</v>
      </c>
      <c r="J2892" s="12">
        <v>2</v>
      </c>
      <c r="K2892" s="16">
        <v>43754</v>
      </c>
      <c r="L2892" s="86">
        <f>(Tabla2[[#This Row],[release_year]]-'VARIANZA Y DES. EST'!$L$11)^2</f>
        <v>0.67207602404598188</v>
      </c>
      <c r="M2892" s="12">
        <v>2015</v>
      </c>
      <c r="N2892" s="9" t="s">
        <v>1991</v>
      </c>
      <c r="O2892" s="9" t="s">
        <v>10743</v>
      </c>
      <c r="P2892" s="12">
        <v>97</v>
      </c>
      <c r="Q2892" s="12">
        <v>97</v>
      </c>
      <c r="R2892" s="12">
        <v>6.5792124490354933</v>
      </c>
      <c r="S2892" s="12" t="s">
        <v>28</v>
      </c>
      <c r="T2892" s="9" t="s">
        <v>514</v>
      </c>
      <c r="U2892" s="9" t="s">
        <v>514</v>
      </c>
      <c r="V2892" s="9" t="s">
        <v>514</v>
      </c>
      <c r="W2892" s="14">
        <v>1</v>
      </c>
    </row>
    <row r="2893" spans="1:23" x14ac:dyDescent="0.25">
      <c r="A2893" s="8">
        <v>3998</v>
      </c>
      <c r="B2893" s="9" t="s">
        <v>10985</v>
      </c>
      <c r="C2893" s="9" t="s">
        <v>22</v>
      </c>
      <c r="D2893" s="9" t="s">
        <v>10986</v>
      </c>
      <c r="E2893" s="9" t="s">
        <v>10987</v>
      </c>
      <c r="F2893" s="9" t="s">
        <v>10988</v>
      </c>
      <c r="G2893" s="12">
        <v>8</v>
      </c>
      <c r="H2893" s="9" t="s">
        <v>518</v>
      </c>
      <c r="I2893" s="9" t="s">
        <v>518</v>
      </c>
      <c r="J2893" s="12">
        <v>1</v>
      </c>
      <c r="K2893" s="13">
        <v>43544</v>
      </c>
      <c r="L2893" s="86">
        <f>(Tabla2[[#This Row],[release_year]]-'VARIANZA Y DES. EST'!$L$11)^2</f>
        <v>14.590890603358293</v>
      </c>
      <c r="M2893" s="12">
        <v>2018</v>
      </c>
      <c r="N2893" s="9" t="s">
        <v>82</v>
      </c>
      <c r="O2893" s="9" t="s">
        <v>10743</v>
      </c>
      <c r="P2893" s="12">
        <v>97</v>
      </c>
      <c r="Q2893" s="12">
        <v>97</v>
      </c>
      <c r="R2893" s="12">
        <v>6.5792124490354933</v>
      </c>
      <c r="S2893" s="12" t="s">
        <v>28</v>
      </c>
      <c r="T2893" s="9" t="s">
        <v>118</v>
      </c>
      <c r="U2893" s="9" t="s">
        <v>45</v>
      </c>
      <c r="V2893" s="9" t="s">
        <v>118</v>
      </c>
      <c r="W2893" s="14">
        <v>3</v>
      </c>
    </row>
    <row r="2894" spans="1:23" x14ac:dyDescent="0.25">
      <c r="A2894" s="8">
        <v>4009</v>
      </c>
      <c r="B2894" s="9" t="s">
        <v>10989</v>
      </c>
      <c r="C2894" s="9" t="s">
        <v>22</v>
      </c>
      <c r="D2894" s="9" t="s">
        <v>10990</v>
      </c>
      <c r="E2894" s="9" t="s">
        <v>10991</v>
      </c>
      <c r="F2894" s="9" t="s">
        <v>1574</v>
      </c>
      <c r="G2894" s="12">
        <v>1</v>
      </c>
      <c r="H2894" s="9" t="s">
        <v>25</v>
      </c>
      <c r="I2894" s="9" t="s">
        <v>25</v>
      </c>
      <c r="J2894" s="12">
        <v>1</v>
      </c>
      <c r="K2894" s="13">
        <v>43539</v>
      </c>
      <c r="L2894" s="86">
        <f>(Tabla2[[#This Row],[release_year]]-'VARIANZA Y DES. EST'!$L$11)^2</f>
        <v>10.1136565849629</v>
      </c>
      <c r="M2894" s="12">
        <v>2011</v>
      </c>
      <c r="N2894" s="9" t="s">
        <v>76</v>
      </c>
      <c r="O2894" s="9" t="s">
        <v>10743</v>
      </c>
      <c r="P2894" s="12">
        <v>97</v>
      </c>
      <c r="Q2894" s="12">
        <v>97</v>
      </c>
      <c r="R2894" s="12">
        <v>6.5792124490354933</v>
      </c>
      <c r="S2894" s="12" t="s">
        <v>28</v>
      </c>
      <c r="T2894" s="9" t="s">
        <v>477</v>
      </c>
      <c r="U2894" s="9" t="s">
        <v>477</v>
      </c>
      <c r="V2894" s="9" t="s">
        <v>477</v>
      </c>
      <c r="W2894" s="14">
        <v>1</v>
      </c>
    </row>
    <row r="2895" spans="1:23" x14ac:dyDescent="0.25">
      <c r="A2895" s="8">
        <v>4066</v>
      </c>
      <c r="B2895" s="9" t="s">
        <v>10992</v>
      </c>
      <c r="C2895" s="9" t="s">
        <v>22</v>
      </c>
      <c r="D2895" s="9" t="s">
        <v>10993</v>
      </c>
      <c r="E2895" s="9" t="s">
        <v>8048</v>
      </c>
      <c r="F2895" s="9" t="s">
        <v>10994</v>
      </c>
      <c r="G2895" s="12">
        <v>9</v>
      </c>
      <c r="H2895" s="9" t="s">
        <v>25</v>
      </c>
      <c r="I2895" s="9" t="s">
        <v>25</v>
      </c>
      <c r="J2895" s="12">
        <v>1</v>
      </c>
      <c r="K2895" s="13">
        <v>43525</v>
      </c>
      <c r="L2895" s="86">
        <f>(Tabla2[[#This Row],[release_year]]-'VARIANZA Y DES. EST'!$L$11)^2</f>
        <v>38.194842005650592</v>
      </c>
      <c r="M2895" s="12">
        <v>2008</v>
      </c>
      <c r="N2895" s="9" t="s">
        <v>99</v>
      </c>
      <c r="O2895" s="9" t="s">
        <v>10743</v>
      </c>
      <c r="P2895" s="12">
        <v>97</v>
      </c>
      <c r="Q2895" s="12">
        <v>97</v>
      </c>
      <c r="R2895" s="12">
        <v>6.5792124490354933</v>
      </c>
      <c r="S2895" s="12" t="s">
        <v>28</v>
      </c>
      <c r="T2895" s="9" t="s">
        <v>30</v>
      </c>
      <c r="U2895" s="9" t="s">
        <v>30</v>
      </c>
      <c r="V2895" s="9" t="s">
        <v>30</v>
      </c>
      <c r="W2895" s="14">
        <v>1</v>
      </c>
    </row>
    <row r="2896" spans="1:23" x14ac:dyDescent="0.25">
      <c r="A2896" s="8">
        <v>4104</v>
      </c>
      <c r="B2896" s="9" t="s">
        <v>10995</v>
      </c>
      <c r="C2896" s="9" t="s">
        <v>22</v>
      </c>
      <c r="D2896" s="9" t="s">
        <v>10996</v>
      </c>
      <c r="E2896" s="9" t="s">
        <v>10997</v>
      </c>
      <c r="F2896" s="9" t="s">
        <v>10998</v>
      </c>
      <c r="G2896" s="12">
        <v>10</v>
      </c>
      <c r="H2896" s="9" t="s">
        <v>518</v>
      </c>
      <c r="I2896" s="9" t="s">
        <v>518</v>
      </c>
      <c r="J2896" s="12">
        <v>1</v>
      </c>
      <c r="K2896" s="13">
        <v>43511</v>
      </c>
      <c r="L2896" s="86">
        <f>(Tabla2[[#This Row],[release_year]]-'VARIANZA Y DES. EST'!$L$11)^2</f>
        <v>4.7532614447336705</v>
      </c>
      <c r="M2896" s="12">
        <v>2012</v>
      </c>
      <c r="N2896" s="9" t="s">
        <v>35</v>
      </c>
      <c r="O2896" s="9" t="s">
        <v>10743</v>
      </c>
      <c r="P2896" s="12">
        <v>97</v>
      </c>
      <c r="Q2896" s="12">
        <v>97</v>
      </c>
      <c r="R2896" s="12">
        <v>6.5792124490354933</v>
      </c>
      <c r="S2896" s="12" t="s">
        <v>28</v>
      </c>
      <c r="T2896" s="9" t="s">
        <v>2492</v>
      </c>
      <c r="U2896" s="9" t="s">
        <v>95</v>
      </c>
      <c r="V2896" s="9" t="s">
        <v>2492</v>
      </c>
      <c r="W2896" s="14">
        <v>3</v>
      </c>
    </row>
    <row r="2897" spans="1:23" x14ac:dyDescent="0.25">
      <c r="A2897" s="8">
        <v>4183</v>
      </c>
      <c r="B2897" s="9" t="s">
        <v>10999</v>
      </c>
      <c r="C2897" s="9" t="s">
        <v>22</v>
      </c>
      <c r="D2897" s="9" t="s">
        <v>11000</v>
      </c>
      <c r="E2897" s="18" t="s">
        <v>11001</v>
      </c>
      <c r="F2897" s="9" t="s">
        <v>11002</v>
      </c>
      <c r="G2897" s="12">
        <v>8</v>
      </c>
      <c r="H2897" s="9" t="s">
        <v>518</v>
      </c>
      <c r="I2897" s="9" t="s">
        <v>518</v>
      </c>
      <c r="J2897" s="12">
        <v>1</v>
      </c>
      <c r="K2897" s="13">
        <v>43483</v>
      </c>
      <c r="L2897" s="86">
        <f>(Tabla2[[#This Row],[release_year]]-'VARIANZA Y DES. EST'!$L$11)^2</f>
        <v>14.590890603358293</v>
      </c>
      <c r="M2897" s="12">
        <v>2018</v>
      </c>
      <c r="N2897" s="9" t="s">
        <v>76</v>
      </c>
      <c r="O2897" s="9" t="s">
        <v>10743</v>
      </c>
      <c r="P2897" s="12">
        <v>97</v>
      </c>
      <c r="Q2897" s="12">
        <v>97</v>
      </c>
      <c r="R2897" s="12">
        <v>6.5792124490354933</v>
      </c>
      <c r="S2897" s="12" t="s">
        <v>28</v>
      </c>
      <c r="T2897" s="9" t="s">
        <v>118</v>
      </c>
      <c r="U2897" s="9" t="s">
        <v>45</v>
      </c>
      <c r="V2897" s="9" t="s">
        <v>118</v>
      </c>
      <c r="W2897" s="14">
        <v>3</v>
      </c>
    </row>
    <row r="2898" spans="1:23" x14ac:dyDescent="0.25">
      <c r="A2898" s="8">
        <v>4224</v>
      </c>
      <c r="B2898" s="9" t="s">
        <v>11003</v>
      </c>
      <c r="C2898" s="9" t="s">
        <v>22</v>
      </c>
      <c r="D2898" s="9" t="s">
        <v>11004</v>
      </c>
      <c r="E2898" s="9" t="s">
        <v>11005</v>
      </c>
      <c r="F2898" s="9" t="s">
        <v>11006</v>
      </c>
      <c r="G2898" s="12">
        <v>7</v>
      </c>
      <c r="H2898" s="9" t="s">
        <v>34</v>
      </c>
      <c r="I2898" s="9" t="s">
        <v>34</v>
      </c>
      <c r="J2898" s="12">
        <v>1</v>
      </c>
      <c r="K2898" s="13">
        <v>43466</v>
      </c>
      <c r="L2898" s="86">
        <f>(Tabla2[[#This Row],[release_year]]-'VARIANZA Y DES. EST'!$L$11)^2</f>
        <v>7.9512857435875226</v>
      </c>
      <c r="M2898" s="12">
        <v>2017</v>
      </c>
      <c r="N2898" s="9" t="s">
        <v>110</v>
      </c>
      <c r="O2898" s="9" t="s">
        <v>10743</v>
      </c>
      <c r="P2898" s="12">
        <v>97</v>
      </c>
      <c r="Q2898" s="12">
        <v>97</v>
      </c>
      <c r="R2898" s="12">
        <v>6.5792124490354933</v>
      </c>
      <c r="S2898" s="12" t="s">
        <v>28</v>
      </c>
      <c r="T2898" s="9" t="s">
        <v>1336</v>
      </c>
      <c r="U2898" s="9" t="s">
        <v>653</v>
      </c>
      <c r="V2898" s="9" t="s">
        <v>1336</v>
      </c>
      <c r="W2898" s="14">
        <v>2</v>
      </c>
    </row>
    <row r="2899" spans="1:23" x14ac:dyDescent="0.25">
      <c r="A2899" s="8">
        <v>4476</v>
      </c>
      <c r="B2899" s="9" t="s">
        <v>11007</v>
      </c>
      <c r="C2899" s="9" t="s">
        <v>22</v>
      </c>
      <c r="D2899" s="9" t="s">
        <v>11008</v>
      </c>
      <c r="E2899" s="9" t="s">
        <v>11009</v>
      </c>
      <c r="F2899" s="9"/>
      <c r="G2899" s="12">
        <v>0</v>
      </c>
      <c r="H2899" s="9" t="s">
        <v>25</v>
      </c>
      <c r="I2899" s="9" t="s">
        <v>1453</v>
      </c>
      <c r="J2899" s="12">
        <v>2</v>
      </c>
      <c r="K2899" s="16">
        <v>43399</v>
      </c>
      <c r="L2899" s="86">
        <f>(Tabla2[[#This Row],[release_year]]-'VARIANZA Y DES. EST'!$L$11)^2</f>
        <v>14.590890603358293</v>
      </c>
      <c r="M2899" s="12">
        <v>2018</v>
      </c>
      <c r="N2899" s="9" t="s">
        <v>35</v>
      </c>
      <c r="O2899" s="9" t="s">
        <v>10743</v>
      </c>
      <c r="P2899" s="12">
        <v>97</v>
      </c>
      <c r="Q2899" s="12">
        <v>97</v>
      </c>
      <c r="R2899" s="12">
        <v>6.5792124490354933</v>
      </c>
      <c r="S2899" s="12" t="s">
        <v>28</v>
      </c>
      <c r="T2899" s="9" t="s">
        <v>57</v>
      </c>
      <c r="U2899" s="9" t="s">
        <v>57</v>
      </c>
      <c r="V2899" s="9" t="s">
        <v>57</v>
      </c>
      <c r="W2899" s="14">
        <v>1</v>
      </c>
    </row>
    <row r="2900" spans="1:23" x14ac:dyDescent="0.25">
      <c r="A2900" s="8">
        <v>4520</v>
      </c>
      <c r="B2900" s="9" t="s">
        <v>11010</v>
      </c>
      <c r="C2900" s="9" t="s">
        <v>22</v>
      </c>
      <c r="D2900" s="9" t="s">
        <v>11011</v>
      </c>
      <c r="E2900" s="9" t="s">
        <v>11012</v>
      </c>
      <c r="F2900" s="9" t="s">
        <v>11013</v>
      </c>
      <c r="G2900" s="12">
        <v>7</v>
      </c>
      <c r="H2900" s="9" t="s">
        <v>25</v>
      </c>
      <c r="I2900" s="9" t="s">
        <v>11014</v>
      </c>
      <c r="J2900" s="12">
        <v>4</v>
      </c>
      <c r="K2900" s="16">
        <v>43385</v>
      </c>
      <c r="L2900" s="86">
        <f>(Tabla2[[#This Row],[release_year]]-'VARIANZA Y DES. EST'!$L$11)^2</f>
        <v>14.590890603358293</v>
      </c>
      <c r="M2900" s="12">
        <v>2018</v>
      </c>
      <c r="N2900" s="9" t="s">
        <v>1991</v>
      </c>
      <c r="O2900" s="9" t="s">
        <v>10743</v>
      </c>
      <c r="P2900" s="12">
        <v>97</v>
      </c>
      <c r="Q2900" s="12">
        <v>97</v>
      </c>
      <c r="R2900" s="12">
        <v>6.5792124490354933</v>
      </c>
      <c r="S2900" s="12" t="s">
        <v>28</v>
      </c>
      <c r="T2900" s="9" t="s">
        <v>144</v>
      </c>
      <c r="U2900" s="9" t="s">
        <v>45</v>
      </c>
      <c r="V2900" s="9" t="s">
        <v>144</v>
      </c>
      <c r="W2900" s="14">
        <v>2</v>
      </c>
    </row>
    <row r="2901" spans="1:23" x14ac:dyDescent="0.25">
      <c r="A2901" s="8">
        <v>4559</v>
      </c>
      <c r="B2901" s="9" t="s">
        <v>11015</v>
      </c>
      <c r="C2901" s="9" t="s">
        <v>22</v>
      </c>
      <c r="D2901" s="9" t="s">
        <v>11016</v>
      </c>
      <c r="E2901" s="9" t="s">
        <v>11017</v>
      </c>
      <c r="F2901" s="9" t="s">
        <v>11018</v>
      </c>
      <c r="G2901" s="12">
        <v>10</v>
      </c>
      <c r="H2901" s="9" t="s">
        <v>518</v>
      </c>
      <c r="I2901" s="9" t="s">
        <v>518</v>
      </c>
      <c r="J2901" s="12">
        <v>1</v>
      </c>
      <c r="K2901" s="13">
        <v>43374</v>
      </c>
      <c r="L2901" s="86">
        <f>(Tabla2[[#This Row],[release_year]]-'VARIANZA Y DES. EST'!$L$11)^2</f>
        <v>26.834446865421359</v>
      </c>
      <c r="M2901" s="12">
        <v>2009</v>
      </c>
      <c r="N2901" s="9" t="s">
        <v>35</v>
      </c>
      <c r="O2901" s="9" t="s">
        <v>10743</v>
      </c>
      <c r="P2901" s="12">
        <v>97</v>
      </c>
      <c r="Q2901" s="12">
        <v>97</v>
      </c>
      <c r="R2901" s="12">
        <v>6.5792124490354933</v>
      </c>
      <c r="S2901" s="12" t="s">
        <v>28</v>
      </c>
      <c r="T2901" s="9" t="s">
        <v>3179</v>
      </c>
      <c r="U2901" s="9" t="s">
        <v>514</v>
      </c>
      <c r="V2901" s="9" t="s">
        <v>3179</v>
      </c>
      <c r="W2901" s="14">
        <v>2</v>
      </c>
    </row>
    <row r="2902" spans="1:23" x14ac:dyDescent="0.25">
      <c r="A2902" s="8">
        <v>4917</v>
      </c>
      <c r="B2902" s="9" t="s">
        <v>11019</v>
      </c>
      <c r="C2902" s="9" t="s">
        <v>22</v>
      </c>
      <c r="D2902" s="9" t="s">
        <v>11020</v>
      </c>
      <c r="E2902" s="9" t="s">
        <v>11021</v>
      </c>
      <c r="F2902" s="9" t="s">
        <v>11022</v>
      </c>
      <c r="G2902" s="12">
        <v>5</v>
      </c>
      <c r="H2902" s="9" t="s">
        <v>25</v>
      </c>
      <c r="I2902" s="9" t="s">
        <v>25</v>
      </c>
      <c r="J2902" s="12">
        <v>1</v>
      </c>
      <c r="K2902" s="13">
        <v>43215</v>
      </c>
      <c r="L2902" s="86">
        <f>(Tabla2[[#This Row],[release_year]]-'VARIANZA Y DES. EST'!$L$11)^2</f>
        <v>7.9512857435875226</v>
      </c>
      <c r="M2902" s="12">
        <v>2017</v>
      </c>
      <c r="N2902" s="9" t="s">
        <v>82</v>
      </c>
      <c r="O2902" s="9" t="s">
        <v>10743</v>
      </c>
      <c r="P2902" s="12">
        <v>97</v>
      </c>
      <c r="Q2902" s="12">
        <v>97</v>
      </c>
      <c r="R2902" s="12">
        <v>6.5792124490354933</v>
      </c>
      <c r="S2902" s="12" t="s">
        <v>28</v>
      </c>
      <c r="T2902" s="9" t="s">
        <v>57</v>
      </c>
      <c r="U2902" s="9" t="s">
        <v>57</v>
      </c>
      <c r="V2902" s="9" t="s">
        <v>57</v>
      </c>
      <c r="W2902" s="14">
        <v>1</v>
      </c>
    </row>
    <row r="2903" spans="1:23" x14ac:dyDescent="0.25">
      <c r="A2903" s="8">
        <v>4921</v>
      </c>
      <c r="B2903" s="9" t="s">
        <v>11023</v>
      </c>
      <c r="C2903" s="9" t="s">
        <v>22</v>
      </c>
      <c r="D2903" s="9" t="s">
        <v>11024</v>
      </c>
      <c r="E2903" s="9" t="s">
        <v>11025</v>
      </c>
      <c r="F2903" s="9" t="s">
        <v>11026</v>
      </c>
      <c r="G2903" s="12">
        <v>10</v>
      </c>
      <c r="H2903" s="9" t="s">
        <v>25</v>
      </c>
      <c r="I2903" s="9" t="s">
        <v>25</v>
      </c>
      <c r="J2903" s="12">
        <v>1</v>
      </c>
      <c r="K2903" s="13">
        <v>43210</v>
      </c>
      <c r="L2903" s="86">
        <f>(Tabla2[[#This Row],[release_year]]-'VARIANZA Y DES. EST'!$L$11)^2</f>
        <v>14.590890603358293</v>
      </c>
      <c r="M2903" s="12">
        <v>2018</v>
      </c>
      <c r="N2903" s="9" t="s">
        <v>76</v>
      </c>
      <c r="O2903" s="9" t="s">
        <v>10743</v>
      </c>
      <c r="P2903" s="12">
        <v>97</v>
      </c>
      <c r="Q2903" s="12">
        <v>97</v>
      </c>
      <c r="R2903" s="12">
        <v>6.5792124490354933</v>
      </c>
      <c r="S2903" s="12" t="s">
        <v>28</v>
      </c>
      <c r="T2903" s="9" t="s">
        <v>94</v>
      </c>
      <c r="U2903" s="9" t="s">
        <v>95</v>
      </c>
      <c r="V2903" s="9" t="s">
        <v>94</v>
      </c>
      <c r="W2903" s="14">
        <v>3</v>
      </c>
    </row>
    <row r="2904" spans="1:23" x14ac:dyDescent="0.25">
      <c r="A2904" s="8">
        <v>4964</v>
      </c>
      <c r="B2904" s="9" t="s">
        <v>11027</v>
      </c>
      <c r="C2904" s="9" t="s">
        <v>22</v>
      </c>
      <c r="D2904" s="9" t="s">
        <v>11028</v>
      </c>
      <c r="E2904" s="9" t="s">
        <v>11029</v>
      </c>
      <c r="F2904" s="9" t="s">
        <v>11030</v>
      </c>
      <c r="G2904" s="12">
        <v>9</v>
      </c>
      <c r="H2904" s="9" t="s">
        <v>126</v>
      </c>
      <c r="I2904" s="9" t="s">
        <v>11031</v>
      </c>
      <c r="J2904" s="12">
        <v>4</v>
      </c>
      <c r="K2904" s="13">
        <v>43189</v>
      </c>
      <c r="L2904" s="86">
        <f>(Tabla2[[#This Row],[release_year]]-'VARIANZA Y DES. EST'!$L$11)^2</f>
        <v>14.590890603358293</v>
      </c>
      <c r="M2904" s="12">
        <v>2018</v>
      </c>
      <c r="N2904" s="9" t="s">
        <v>76</v>
      </c>
      <c r="O2904" s="9" t="s">
        <v>10743</v>
      </c>
      <c r="P2904" s="12">
        <v>97</v>
      </c>
      <c r="Q2904" s="12">
        <v>97</v>
      </c>
      <c r="R2904" s="12">
        <v>6.5792124490354933</v>
      </c>
      <c r="S2904" s="12" t="s">
        <v>28</v>
      </c>
      <c r="T2904" s="9" t="s">
        <v>5786</v>
      </c>
      <c r="U2904" s="9" t="s">
        <v>45</v>
      </c>
      <c r="V2904" s="9" t="s">
        <v>5786</v>
      </c>
      <c r="W2904" s="14">
        <v>3</v>
      </c>
    </row>
    <row r="2905" spans="1:23" x14ac:dyDescent="0.25">
      <c r="A2905" s="8">
        <v>5045</v>
      </c>
      <c r="B2905" s="9" t="s">
        <v>11032</v>
      </c>
      <c r="C2905" s="9" t="s">
        <v>22</v>
      </c>
      <c r="D2905" s="9" t="s">
        <v>11033</v>
      </c>
      <c r="E2905" s="9" t="s">
        <v>7331</v>
      </c>
      <c r="F2905" s="18" t="s">
        <v>11034</v>
      </c>
      <c r="G2905" s="12">
        <v>5</v>
      </c>
      <c r="H2905" s="9" t="s">
        <v>25</v>
      </c>
      <c r="I2905" s="9" t="s">
        <v>25</v>
      </c>
      <c r="J2905" s="12">
        <v>1</v>
      </c>
      <c r="K2905" s="13">
        <v>43140</v>
      </c>
      <c r="L2905" s="86">
        <f>(Tabla2[[#This Row],[release_year]]-'VARIANZA Y DES. EST'!$L$11)^2</f>
        <v>14.590890603358293</v>
      </c>
      <c r="M2905" s="12">
        <v>2018</v>
      </c>
      <c r="N2905" s="9" t="s">
        <v>35</v>
      </c>
      <c r="O2905" s="9" t="s">
        <v>10743</v>
      </c>
      <c r="P2905" s="12">
        <v>97</v>
      </c>
      <c r="Q2905" s="12">
        <v>97</v>
      </c>
      <c r="R2905" s="12">
        <v>6.5792124490354933</v>
      </c>
      <c r="S2905" s="12" t="s">
        <v>28</v>
      </c>
      <c r="T2905" s="9" t="s">
        <v>3577</v>
      </c>
      <c r="U2905" s="9" t="s">
        <v>95</v>
      </c>
      <c r="V2905" s="9" t="s">
        <v>3577</v>
      </c>
      <c r="W2905" s="14">
        <v>2</v>
      </c>
    </row>
    <row r="2906" spans="1:23" x14ac:dyDescent="0.25">
      <c r="A2906" s="8">
        <v>5092</v>
      </c>
      <c r="B2906" s="9" t="s">
        <v>11035</v>
      </c>
      <c r="C2906" s="9" t="s">
        <v>22</v>
      </c>
      <c r="D2906" s="9" t="s">
        <v>11036</v>
      </c>
      <c r="E2906" s="18" t="s">
        <v>4324</v>
      </c>
      <c r="F2906" s="9" t="s">
        <v>11037</v>
      </c>
      <c r="G2906" s="12">
        <v>7</v>
      </c>
      <c r="H2906" s="9" t="s">
        <v>25</v>
      </c>
      <c r="I2906" s="9" t="s">
        <v>25</v>
      </c>
      <c r="J2906" s="12">
        <v>1</v>
      </c>
      <c r="K2906" s="13">
        <v>43105</v>
      </c>
      <c r="L2906" s="86">
        <f>(Tabla2[[#This Row],[release_year]]-'VARIANZA Y DES. EST'!$L$11)^2</f>
        <v>3.3116808838167522</v>
      </c>
      <c r="M2906" s="12">
        <v>2016</v>
      </c>
      <c r="N2906" s="9" t="s">
        <v>43</v>
      </c>
      <c r="O2906" s="9" t="s">
        <v>10743</v>
      </c>
      <c r="P2906" s="12">
        <v>97</v>
      </c>
      <c r="Q2906" s="12">
        <v>97</v>
      </c>
      <c r="R2906" s="12">
        <v>6.5792124490354933</v>
      </c>
      <c r="S2906" s="12" t="s">
        <v>28</v>
      </c>
      <c r="T2906" s="9" t="s">
        <v>3370</v>
      </c>
      <c r="U2906" s="9" t="s">
        <v>514</v>
      </c>
      <c r="V2906" s="9" t="s">
        <v>3370</v>
      </c>
      <c r="W2906" s="14">
        <v>2</v>
      </c>
    </row>
    <row r="2907" spans="1:23" x14ac:dyDescent="0.25">
      <c r="A2907" s="8">
        <v>5189</v>
      </c>
      <c r="B2907" s="9" t="s">
        <v>11038</v>
      </c>
      <c r="C2907" s="9" t="s">
        <v>22</v>
      </c>
      <c r="D2907" s="9" t="s">
        <v>11039</v>
      </c>
      <c r="E2907" s="9" t="s">
        <v>11040</v>
      </c>
      <c r="F2907" s="9" t="s">
        <v>11041</v>
      </c>
      <c r="G2907" s="12">
        <v>8</v>
      </c>
      <c r="H2907" s="9" t="s">
        <v>1803</v>
      </c>
      <c r="I2907" s="9" t="s">
        <v>1803</v>
      </c>
      <c r="J2907" s="12">
        <v>1</v>
      </c>
      <c r="K2907" s="13">
        <v>43040</v>
      </c>
      <c r="L2907" s="86">
        <f>(Tabla2[[#This Row],[release_year]]-'VARIANZA Y DES. EST'!$L$11)^2</f>
        <v>3.3116808838167522</v>
      </c>
      <c r="M2907" s="12">
        <v>2016</v>
      </c>
      <c r="N2907" s="9" t="s">
        <v>82</v>
      </c>
      <c r="O2907" s="9" t="s">
        <v>10743</v>
      </c>
      <c r="P2907" s="12">
        <v>97</v>
      </c>
      <c r="Q2907" s="12">
        <v>97</v>
      </c>
      <c r="R2907" s="12">
        <v>6.5792124490354933</v>
      </c>
      <c r="S2907" s="12" t="s">
        <v>28</v>
      </c>
      <c r="T2907" s="9" t="s">
        <v>2930</v>
      </c>
      <c r="U2907" s="9" t="s">
        <v>38</v>
      </c>
      <c r="V2907" s="9" t="s">
        <v>2930</v>
      </c>
      <c r="W2907" s="14">
        <v>3</v>
      </c>
    </row>
    <row r="2908" spans="1:23" x14ac:dyDescent="0.25">
      <c r="A2908" s="8">
        <v>5332</v>
      </c>
      <c r="B2908" s="9" t="s">
        <v>11042</v>
      </c>
      <c r="C2908" s="9" t="s">
        <v>22</v>
      </c>
      <c r="D2908" s="9" t="s">
        <v>11043</v>
      </c>
      <c r="E2908" s="9" t="s">
        <v>5249</v>
      </c>
      <c r="F2908" s="9" t="s">
        <v>11044</v>
      </c>
      <c r="G2908" s="12">
        <v>12</v>
      </c>
      <c r="H2908" s="9" t="s">
        <v>25</v>
      </c>
      <c r="I2908" s="9" t="s">
        <v>25</v>
      </c>
      <c r="J2908" s="12">
        <v>1</v>
      </c>
      <c r="K2908" s="13">
        <v>42958</v>
      </c>
      <c r="L2908" s="86">
        <f>(Tabla2[[#This Row],[release_year]]-'VARIANZA Y DES. EST'!$L$11)^2</f>
        <v>7.9512857435875226</v>
      </c>
      <c r="M2908" s="12">
        <v>2017</v>
      </c>
      <c r="N2908" s="9" t="s">
        <v>35</v>
      </c>
      <c r="O2908" s="9" t="s">
        <v>10743</v>
      </c>
      <c r="P2908" s="12">
        <v>97</v>
      </c>
      <c r="Q2908" s="12">
        <v>97</v>
      </c>
      <c r="R2908" s="12">
        <v>6.5792124490354933</v>
      </c>
      <c r="S2908" s="12" t="s">
        <v>28</v>
      </c>
      <c r="T2908" s="9" t="s">
        <v>3577</v>
      </c>
      <c r="U2908" s="9" t="s">
        <v>95</v>
      </c>
      <c r="V2908" s="9" t="s">
        <v>3577</v>
      </c>
      <c r="W2908" s="14">
        <v>2</v>
      </c>
    </row>
    <row r="2909" spans="1:23" x14ac:dyDescent="0.25">
      <c r="A2909" s="8">
        <v>5360</v>
      </c>
      <c r="B2909" s="9" t="s">
        <v>11045</v>
      </c>
      <c r="C2909" s="9" t="s">
        <v>22</v>
      </c>
      <c r="D2909" s="9" t="s">
        <v>11046</v>
      </c>
      <c r="E2909" s="9" t="s">
        <v>6179</v>
      </c>
      <c r="F2909" s="9" t="s">
        <v>11047</v>
      </c>
      <c r="G2909" s="12">
        <v>10</v>
      </c>
      <c r="H2909" s="9" t="s">
        <v>279</v>
      </c>
      <c r="I2909" s="9" t="s">
        <v>279</v>
      </c>
      <c r="J2909" s="12">
        <v>1</v>
      </c>
      <c r="K2909" s="13">
        <v>42948</v>
      </c>
      <c r="L2909" s="86">
        <f>(Tabla2[[#This Row],[release_year]]-'VARIANZA Y DES. EST'!$L$11)^2</f>
        <v>3.3116808838167522</v>
      </c>
      <c r="M2909" s="12">
        <v>2016</v>
      </c>
      <c r="N2909" s="9" t="s">
        <v>26</v>
      </c>
      <c r="O2909" s="9" t="s">
        <v>10743</v>
      </c>
      <c r="P2909" s="12">
        <v>97</v>
      </c>
      <c r="Q2909" s="12">
        <v>97</v>
      </c>
      <c r="R2909" s="12">
        <v>6.5792124490354933</v>
      </c>
      <c r="S2909" s="12" t="s">
        <v>28</v>
      </c>
      <c r="T2909" s="9" t="s">
        <v>5841</v>
      </c>
      <c r="U2909" s="9" t="s">
        <v>30</v>
      </c>
      <c r="V2909" s="9" t="s">
        <v>5841</v>
      </c>
      <c r="W2909" s="14">
        <v>3</v>
      </c>
    </row>
    <row r="2910" spans="1:23" x14ac:dyDescent="0.25">
      <c r="A2910" s="8">
        <v>5388</v>
      </c>
      <c r="B2910" s="9" t="s">
        <v>11048</v>
      </c>
      <c r="C2910" s="9" t="s">
        <v>22</v>
      </c>
      <c r="D2910" s="9" t="s">
        <v>11049</v>
      </c>
      <c r="E2910" s="9" t="s">
        <v>11050</v>
      </c>
      <c r="F2910" s="9" t="s">
        <v>11051</v>
      </c>
      <c r="G2910" s="12">
        <v>6</v>
      </c>
      <c r="H2910" s="9" t="s">
        <v>231</v>
      </c>
      <c r="I2910" s="9" t="s">
        <v>231</v>
      </c>
      <c r="J2910" s="12">
        <v>1</v>
      </c>
      <c r="K2910" s="13">
        <v>42917</v>
      </c>
      <c r="L2910" s="86">
        <f>(Tabla2[[#This Row],[release_year]]-'VARIANZA Y DES. EST'!$L$11)^2</f>
        <v>4.7532614447336705</v>
      </c>
      <c r="M2910" s="12">
        <v>2012</v>
      </c>
      <c r="N2910" s="9" t="s">
        <v>35</v>
      </c>
      <c r="O2910" s="9" t="s">
        <v>10743</v>
      </c>
      <c r="P2910" s="12">
        <v>97</v>
      </c>
      <c r="Q2910" s="12">
        <v>97</v>
      </c>
      <c r="R2910" s="12">
        <v>6.5792124490354933</v>
      </c>
      <c r="S2910" s="12" t="s">
        <v>28</v>
      </c>
      <c r="T2910" s="9" t="s">
        <v>2492</v>
      </c>
      <c r="U2910" s="9" t="s">
        <v>95</v>
      </c>
      <c r="V2910" s="9" t="s">
        <v>2492</v>
      </c>
      <c r="W2910" s="14">
        <v>3</v>
      </c>
    </row>
    <row r="2911" spans="1:23" x14ac:dyDescent="0.25">
      <c r="A2911" s="8">
        <v>5527</v>
      </c>
      <c r="B2911" s="9" t="s">
        <v>11052</v>
      </c>
      <c r="C2911" s="9" t="s">
        <v>22</v>
      </c>
      <c r="D2911" s="9" t="s">
        <v>11053</v>
      </c>
      <c r="E2911" s="9" t="s">
        <v>11054</v>
      </c>
      <c r="F2911" s="9" t="s">
        <v>11055</v>
      </c>
      <c r="G2911" s="12">
        <v>10</v>
      </c>
      <c r="H2911" s="9" t="s">
        <v>184</v>
      </c>
      <c r="I2911" s="9" t="s">
        <v>184</v>
      </c>
      <c r="J2911" s="12">
        <v>1</v>
      </c>
      <c r="K2911" s="13">
        <v>42840</v>
      </c>
      <c r="L2911" s="86">
        <f>(Tabla2[[#This Row],[release_year]]-'VARIANZA Y DES. EST'!$L$11)^2</f>
        <v>3.2471164275211517E-2</v>
      </c>
      <c r="M2911" s="12">
        <v>2014</v>
      </c>
      <c r="N2911" s="9" t="s">
        <v>82</v>
      </c>
      <c r="O2911" s="9" t="s">
        <v>10743</v>
      </c>
      <c r="P2911" s="12">
        <v>97</v>
      </c>
      <c r="Q2911" s="12">
        <v>97</v>
      </c>
      <c r="R2911" s="12">
        <v>6.5792124490354933</v>
      </c>
      <c r="S2911" s="12" t="s">
        <v>28</v>
      </c>
      <c r="T2911" s="9" t="s">
        <v>686</v>
      </c>
      <c r="U2911" s="9" t="s">
        <v>30</v>
      </c>
      <c r="V2911" s="9" t="s">
        <v>686</v>
      </c>
      <c r="W2911" s="14">
        <v>2</v>
      </c>
    </row>
    <row r="2912" spans="1:23" x14ac:dyDescent="0.25">
      <c r="A2912" s="8">
        <v>5565</v>
      </c>
      <c r="B2912" s="9" t="s">
        <v>11056</v>
      </c>
      <c r="C2912" s="9" t="s">
        <v>22</v>
      </c>
      <c r="D2912" s="9" t="s">
        <v>11057</v>
      </c>
      <c r="E2912" s="9" t="s">
        <v>11058</v>
      </c>
      <c r="F2912" s="9" t="s">
        <v>11059</v>
      </c>
      <c r="G2912" s="12">
        <v>5</v>
      </c>
      <c r="H2912" s="9" t="s">
        <v>25</v>
      </c>
      <c r="I2912" s="9" t="s">
        <v>25</v>
      </c>
      <c r="J2912" s="12">
        <v>1</v>
      </c>
      <c r="K2912" s="13">
        <v>42812</v>
      </c>
      <c r="L2912" s="86">
        <f>(Tabla2[[#This Row],[release_year]]-'VARIANZA Y DES. EST'!$L$11)^2</f>
        <v>3.3116808838167522</v>
      </c>
      <c r="M2912" s="12">
        <v>2016</v>
      </c>
      <c r="N2912" s="9" t="s">
        <v>76</v>
      </c>
      <c r="O2912" s="9" t="s">
        <v>10743</v>
      </c>
      <c r="P2912" s="12">
        <v>97</v>
      </c>
      <c r="Q2912" s="12">
        <v>97</v>
      </c>
      <c r="R2912" s="12">
        <v>6.5792124490354933</v>
      </c>
      <c r="S2912" s="12" t="s">
        <v>28</v>
      </c>
      <c r="T2912" s="9" t="s">
        <v>57</v>
      </c>
      <c r="U2912" s="9" t="s">
        <v>57</v>
      </c>
      <c r="V2912" s="9" t="s">
        <v>57</v>
      </c>
      <c r="W2912" s="14">
        <v>1</v>
      </c>
    </row>
    <row r="2913" spans="1:23" x14ac:dyDescent="0.25">
      <c r="A2913" s="8">
        <v>5589</v>
      </c>
      <c r="B2913" s="9" t="s">
        <v>11060</v>
      </c>
      <c r="C2913" s="9" t="s">
        <v>22</v>
      </c>
      <c r="D2913" s="9" t="s">
        <v>11061</v>
      </c>
      <c r="E2913" s="9" t="s">
        <v>11062</v>
      </c>
      <c r="F2913" s="9" t="s">
        <v>11063</v>
      </c>
      <c r="G2913" s="12">
        <v>11</v>
      </c>
      <c r="H2913" s="9" t="s">
        <v>858</v>
      </c>
      <c r="I2913" s="9" t="s">
        <v>858</v>
      </c>
      <c r="J2913" s="12">
        <v>1</v>
      </c>
      <c r="K2913" s="13">
        <v>42792</v>
      </c>
      <c r="L2913" s="86">
        <f>(Tabla2[[#This Row],[release_year]]-'VARIANZA Y DES. EST'!$L$11)^2</f>
        <v>0.67207602404598188</v>
      </c>
      <c r="M2913" s="12">
        <v>2015</v>
      </c>
      <c r="N2913" s="9" t="s">
        <v>76</v>
      </c>
      <c r="O2913" s="9" t="s">
        <v>10743</v>
      </c>
      <c r="P2913" s="12">
        <v>97</v>
      </c>
      <c r="Q2913" s="12">
        <v>97</v>
      </c>
      <c r="R2913" s="12">
        <v>6.5792124490354933</v>
      </c>
      <c r="S2913" s="12" t="s">
        <v>28</v>
      </c>
      <c r="T2913" s="9" t="s">
        <v>70</v>
      </c>
      <c r="U2913" s="9" t="s">
        <v>45</v>
      </c>
      <c r="V2913" s="9" t="s">
        <v>70</v>
      </c>
      <c r="W2913" s="14">
        <v>2</v>
      </c>
    </row>
    <row r="2914" spans="1:23" x14ac:dyDescent="0.25">
      <c r="A2914" s="8">
        <v>5591</v>
      </c>
      <c r="B2914" s="9" t="s">
        <v>11064</v>
      </c>
      <c r="C2914" s="9" t="s">
        <v>22</v>
      </c>
      <c r="D2914" s="9" t="s">
        <v>11065</v>
      </c>
      <c r="E2914" s="18" t="s">
        <v>11066</v>
      </c>
      <c r="F2914" s="9" t="s">
        <v>11067</v>
      </c>
      <c r="G2914" s="12">
        <v>8</v>
      </c>
      <c r="H2914" s="9" t="s">
        <v>25</v>
      </c>
      <c r="I2914" s="9" t="s">
        <v>25</v>
      </c>
      <c r="J2914" s="12">
        <v>1</v>
      </c>
      <c r="K2914" s="13">
        <v>42790</v>
      </c>
      <c r="L2914" s="86">
        <f>(Tabla2[[#This Row],[release_year]]-'VARIANZA Y DES. EST'!$L$11)^2</f>
        <v>7.9512857435875226</v>
      </c>
      <c r="M2914" s="12">
        <v>2017</v>
      </c>
      <c r="N2914" s="9" t="s">
        <v>76</v>
      </c>
      <c r="O2914" s="9" t="s">
        <v>10743</v>
      </c>
      <c r="P2914" s="12">
        <v>97</v>
      </c>
      <c r="Q2914" s="12">
        <v>97</v>
      </c>
      <c r="R2914" s="12">
        <v>6.5792124490354933</v>
      </c>
      <c r="S2914" s="12" t="s">
        <v>28</v>
      </c>
      <c r="T2914" s="9" t="s">
        <v>3998</v>
      </c>
      <c r="U2914" s="9" t="s">
        <v>45</v>
      </c>
      <c r="V2914" s="9" t="s">
        <v>3998</v>
      </c>
      <c r="W2914" s="14">
        <v>3</v>
      </c>
    </row>
    <row r="2915" spans="1:23" x14ac:dyDescent="0.25">
      <c r="A2915" s="8">
        <v>5611</v>
      </c>
      <c r="B2915" s="9" t="s">
        <v>11068</v>
      </c>
      <c r="C2915" s="9" t="s">
        <v>22</v>
      </c>
      <c r="D2915" s="9" t="s">
        <v>11069</v>
      </c>
      <c r="E2915" s="9" t="s">
        <v>3720</v>
      </c>
      <c r="F2915" s="9" t="s">
        <v>11070</v>
      </c>
      <c r="G2915" s="12">
        <v>14</v>
      </c>
      <c r="H2915" s="9" t="s">
        <v>126</v>
      </c>
      <c r="I2915" s="9" t="s">
        <v>5012</v>
      </c>
      <c r="J2915" s="12">
        <v>2</v>
      </c>
      <c r="K2915" s="13">
        <v>42776</v>
      </c>
      <c r="L2915" s="86">
        <f>(Tabla2[[#This Row],[release_year]]-'VARIANZA Y DES. EST'!$L$11)^2</f>
        <v>3.3116808838167522</v>
      </c>
      <c r="M2915" s="12">
        <v>2016</v>
      </c>
      <c r="N2915" s="9" t="s">
        <v>76</v>
      </c>
      <c r="O2915" s="9" t="s">
        <v>10743</v>
      </c>
      <c r="P2915" s="12">
        <v>97</v>
      </c>
      <c r="Q2915" s="12">
        <v>97</v>
      </c>
      <c r="R2915" s="12">
        <v>6.5792124490354933</v>
      </c>
      <c r="S2915" s="12" t="s">
        <v>28</v>
      </c>
      <c r="T2915" s="9" t="s">
        <v>4849</v>
      </c>
      <c r="U2915" s="9" t="s">
        <v>95</v>
      </c>
      <c r="V2915" s="9" t="s">
        <v>4849</v>
      </c>
      <c r="W2915" s="14">
        <v>3</v>
      </c>
    </row>
    <row r="2916" spans="1:23" x14ac:dyDescent="0.25">
      <c r="A2916" s="8">
        <v>5620</v>
      </c>
      <c r="B2916" s="9" t="s">
        <v>11071</v>
      </c>
      <c r="C2916" s="9" t="s">
        <v>22</v>
      </c>
      <c r="D2916" s="9" t="s">
        <v>11072</v>
      </c>
      <c r="E2916" s="9" t="s">
        <v>11073</v>
      </c>
      <c r="F2916" s="9" t="s">
        <v>11074</v>
      </c>
      <c r="G2916" s="12">
        <v>8</v>
      </c>
      <c r="H2916" s="9" t="s">
        <v>390</v>
      </c>
      <c r="I2916" s="9" t="s">
        <v>390</v>
      </c>
      <c r="J2916" s="12">
        <v>1</v>
      </c>
      <c r="K2916" s="13">
        <v>42767</v>
      </c>
      <c r="L2916" s="86">
        <f>(Tabla2[[#This Row],[release_year]]-'VARIANZA Y DES. EST'!$L$11)^2</f>
        <v>3.3116808838167522</v>
      </c>
      <c r="M2916" s="12">
        <v>2016</v>
      </c>
      <c r="N2916" s="9" t="s">
        <v>76</v>
      </c>
      <c r="O2916" s="9" t="s">
        <v>10743</v>
      </c>
      <c r="P2916" s="12">
        <v>97</v>
      </c>
      <c r="Q2916" s="12">
        <v>97</v>
      </c>
      <c r="R2916" s="12">
        <v>6.5792124490354933</v>
      </c>
      <c r="S2916" s="12" t="s">
        <v>28</v>
      </c>
      <c r="T2916" s="9" t="s">
        <v>4337</v>
      </c>
      <c r="U2916" s="9" t="s">
        <v>38</v>
      </c>
      <c r="V2916" s="9" t="s">
        <v>4337</v>
      </c>
      <c r="W2916" s="14">
        <v>3</v>
      </c>
    </row>
    <row r="2917" spans="1:23" x14ac:dyDescent="0.25">
      <c r="A2917" s="8">
        <v>5648</v>
      </c>
      <c r="B2917" s="9" t="s">
        <v>11075</v>
      </c>
      <c r="C2917" s="9" t="s">
        <v>22</v>
      </c>
      <c r="D2917" s="9" t="s">
        <v>11076</v>
      </c>
      <c r="E2917" s="9" t="s">
        <v>11077</v>
      </c>
      <c r="F2917" s="9" t="s">
        <v>11078</v>
      </c>
      <c r="G2917" s="12">
        <v>8</v>
      </c>
      <c r="H2917" s="9" t="s">
        <v>518</v>
      </c>
      <c r="I2917" s="9" t="s">
        <v>518</v>
      </c>
      <c r="J2917" s="12">
        <v>1</v>
      </c>
      <c r="K2917" s="13">
        <v>42736</v>
      </c>
      <c r="L2917" s="86">
        <f>(Tabla2[[#This Row],[release_year]]-'VARIANZA Y DES. EST'!$L$11)^2</f>
        <v>3.3116808838167522</v>
      </c>
      <c r="M2917" s="12">
        <v>2016</v>
      </c>
      <c r="N2917" s="9" t="s">
        <v>76</v>
      </c>
      <c r="O2917" s="9" t="s">
        <v>10743</v>
      </c>
      <c r="P2917" s="12">
        <v>97</v>
      </c>
      <c r="Q2917" s="12">
        <v>97</v>
      </c>
      <c r="R2917" s="12">
        <v>6.5792124490354933</v>
      </c>
      <c r="S2917" s="12" t="s">
        <v>28</v>
      </c>
      <c r="T2917" s="9" t="s">
        <v>460</v>
      </c>
      <c r="U2917" s="9" t="s">
        <v>45</v>
      </c>
      <c r="V2917" s="9" t="s">
        <v>460</v>
      </c>
      <c r="W2917" s="14">
        <v>3</v>
      </c>
    </row>
    <row r="2918" spans="1:23" x14ac:dyDescent="0.25">
      <c r="A2918" s="8">
        <v>5653</v>
      </c>
      <c r="B2918" s="9" t="s">
        <v>11079</v>
      </c>
      <c r="C2918" s="9" t="s">
        <v>22</v>
      </c>
      <c r="D2918" s="9" t="s">
        <v>11080</v>
      </c>
      <c r="E2918" s="9" t="s">
        <v>11081</v>
      </c>
      <c r="F2918" s="9" t="s">
        <v>11082</v>
      </c>
      <c r="G2918" s="12">
        <v>6</v>
      </c>
      <c r="H2918" s="9" t="s">
        <v>468</v>
      </c>
      <c r="I2918" s="9" t="s">
        <v>468</v>
      </c>
      <c r="J2918" s="12">
        <v>1</v>
      </c>
      <c r="K2918" s="16">
        <v>42735</v>
      </c>
      <c r="L2918" s="86">
        <f>(Tabla2[[#This Row],[release_year]]-'VARIANZA Y DES. EST'!$L$11)^2</f>
        <v>3.3116808838167522</v>
      </c>
      <c r="M2918" s="12">
        <v>2016</v>
      </c>
      <c r="N2918" s="9" t="s">
        <v>76</v>
      </c>
      <c r="O2918" s="9" t="s">
        <v>10743</v>
      </c>
      <c r="P2918" s="12">
        <v>97</v>
      </c>
      <c r="Q2918" s="12">
        <v>97</v>
      </c>
      <c r="R2918" s="12">
        <v>6.5792124490354933</v>
      </c>
      <c r="S2918" s="12" t="s">
        <v>28</v>
      </c>
      <c r="T2918" s="9" t="s">
        <v>118</v>
      </c>
      <c r="U2918" s="9" t="s">
        <v>45</v>
      </c>
      <c r="V2918" s="9" t="s">
        <v>118</v>
      </c>
      <c r="W2918" s="14">
        <v>3</v>
      </c>
    </row>
    <row r="2919" spans="1:23" x14ac:dyDescent="0.25">
      <c r="A2919" s="8">
        <v>5686</v>
      </c>
      <c r="B2919" s="9" t="s">
        <v>11083</v>
      </c>
      <c r="C2919" s="9" t="s">
        <v>22</v>
      </c>
      <c r="D2919" s="9" t="s">
        <v>11084</v>
      </c>
      <c r="E2919" s="9" t="s">
        <v>11085</v>
      </c>
      <c r="F2919" s="9" t="s">
        <v>11086</v>
      </c>
      <c r="G2919" s="12">
        <v>9</v>
      </c>
      <c r="H2919" s="9" t="s">
        <v>25</v>
      </c>
      <c r="I2919" s="9" t="s">
        <v>25</v>
      </c>
      <c r="J2919" s="12">
        <v>1</v>
      </c>
      <c r="K2919" s="13">
        <v>42712</v>
      </c>
      <c r="L2919" s="86">
        <f>(Tabla2[[#This Row],[release_year]]-'VARIANZA Y DES. EST'!$L$11)^2</f>
        <v>3.3116808838167522</v>
      </c>
      <c r="M2919" s="12">
        <v>2016</v>
      </c>
      <c r="N2919" s="9" t="s">
        <v>76</v>
      </c>
      <c r="O2919" s="9" t="s">
        <v>10743</v>
      </c>
      <c r="P2919" s="12">
        <v>97</v>
      </c>
      <c r="Q2919" s="12">
        <v>97</v>
      </c>
      <c r="R2919" s="12">
        <v>6.5792124490354933</v>
      </c>
      <c r="S2919" s="12" t="s">
        <v>28</v>
      </c>
      <c r="T2919" s="9" t="s">
        <v>94</v>
      </c>
      <c r="U2919" s="9" t="s">
        <v>95</v>
      </c>
      <c r="V2919" s="9" t="s">
        <v>94</v>
      </c>
      <c r="W2919" s="14">
        <v>3</v>
      </c>
    </row>
    <row r="2920" spans="1:23" x14ac:dyDescent="0.25">
      <c r="A2920" s="8">
        <v>5747</v>
      </c>
      <c r="B2920" s="9" t="s">
        <v>11087</v>
      </c>
      <c r="C2920" s="9" t="s">
        <v>22</v>
      </c>
      <c r="D2920" s="9" t="s">
        <v>11088</v>
      </c>
      <c r="E2920" s="9" t="s">
        <v>11089</v>
      </c>
      <c r="F2920" s="9" t="s">
        <v>11090</v>
      </c>
      <c r="G2920" s="12">
        <v>11</v>
      </c>
      <c r="H2920" s="9" t="s">
        <v>231</v>
      </c>
      <c r="I2920" s="9" t="s">
        <v>231</v>
      </c>
      <c r="J2920" s="12">
        <v>1</v>
      </c>
      <c r="K2920" s="16">
        <v>42658</v>
      </c>
      <c r="L2920" s="86">
        <f>(Tabla2[[#This Row],[release_year]]-'VARIANZA Y DES. EST'!$L$11)^2</f>
        <v>3.3116808838167522</v>
      </c>
      <c r="M2920" s="12">
        <v>2016</v>
      </c>
      <c r="N2920" s="9" t="s">
        <v>76</v>
      </c>
      <c r="O2920" s="9" t="s">
        <v>10743</v>
      </c>
      <c r="P2920" s="12">
        <v>97</v>
      </c>
      <c r="Q2920" s="12">
        <v>97</v>
      </c>
      <c r="R2920" s="12">
        <v>6.5792124490354933</v>
      </c>
      <c r="S2920" s="12" t="s">
        <v>28</v>
      </c>
      <c r="T2920" s="9" t="s">
        <v>9974</v>
      </c>
      <c r="U2920" s="9" t="s">
        <v>95</v>
      </c>
      <c r="V2920" s="9" t="s">
        <v>9974</v>
      </c>
      <c r="W2920" s="14">
        <v>3</v>
      </c>
    </row>
    <row r="2921" spans="1:23" x14ac:dyDescent="0.25">
      <c r="A2921" s="8">
        <v>5773</v>
      </c>
      <c r="B2921" s="9" t="s">
        <v>11091</v>
      </c>
      <c r="C2921" s="9" t="s">
        <v>22</v>
      </c>
      <c r="D2921" s="9" t="s">
        <v>11092</v>
      </c>
      <c r="E2921" s="18" t="s">
        <v>11093</v>
      </c>
      <c r="F2921" s="9" t="s">
        <v>11094</v>
      </c>
      <c r="G2921" s="12">
        <v>15</v>
      </c>
      <c r="H2921" s="9" t="s">
        <v>390</v>
      </c>
      <c r="I2921" s="9" t="s">
        <v>390</v>
      </c>
      <c r="J2921" s="12">
        <v>1</v>
      </c>
      <c r="K2921" s="13">
        <v>42644</v>
      </c>
      <c r="L2921" s="86">
        <f>(Tabla2[[#This Row],[release_year]]-'VARIANZA Y DES. EST'!$L$11)^2</f>
        <v>0.67207602404598188</v>
      </c>
      <c r="M2921" s="12">
        <v>2015</v>
      </c>
      <c r="N2921" s="9" t="s">
        <v>76</v>
      </c>
      <c r="O2921" s="9" t="s">
        <v>10743</v>
      </c>
      <c r="P2921" s="12">
        <v>97</v>
      </c>
      <c r="Q2921" s="12">
        <v>97</v>
      </c>
      <c r="R2921" s="12">
        <v>6.5792124490354933</v>
      </c>
      <c r="S2921" s="12" t="s">
        <v>28</v>
      </c>
      <c r="T2921" s="9" t="s">
        <v>4849</v>
      </c>
      <c r="U2921" s="9" t="s">
        <v>95</v>
      </c>
      <c r="V2921" s="9" t="s">
        <v>4849</v>
      </c>
      <c r="W2921" s="14">
        <v>3</v>
      </c>
    </row>
    <row r="2922" spans="1:23" x14ac:dyDescent="0.25">
      <c r="A2922" s="8">
        <v>5841</v>
      </c>
      <c r="B2922" s="9" t="s">
        <v>11095</v>
      </c>
      <c r="C2922" s="9" t="s">
        <v>22</v>
      </c>
      <c r="D2922" s="9" t="s">
        <v>11096</v>
      </c>
      <c r="E2922" s="9" t="s">
        <v>11097</v>
      </c>
      <c r="F2922" s="9" t="s">
        <v>11098</v>
      </c>
      <c r="G2922" s="12">
        <v>7</v>
      </c>
      <c r="H2922" s="9" t="s">
        <v>25</v>
      </c>
      <c r="I2922" s="9" t="s">
        <v>25</v>
      </c>
      <c r="J2922" s="12">
        <v>1</v>
      </c>
      <c r="K2922" s="13">
        <v>42545</v>
      </c>
      <c r="L2922" s="86">
        <f>(Tabla2[[#This Row],[release_year]]-'VARIANZA Y DES. EST'!$L$11)^2</f>
        <v>3.3116808838167522</v>
      </c>
      <c r="M2922" s="12">
        <v>2016</v>
      </c>
      <c r="N2922" s="9" t="s">
        <v>76</v>
      </c>
      <c r="O2922" s="9" t="s">
        <v>10743</v>
      </c>
      <c r="P2922" s="12">
        <v>97</v>
      </c>
      <c r="Q2922" s="12">
        <v>97</v>
      </c>
      <c r="R2922" s="12">
        <v>6.5792124490354933</v>
      </c>
      <c r="S2922" s="12" t="s">
        <v>28</v>
      </c>
      <c r="T2922" s="9" t="s">
        <v>94</v>
      </c>
      <c r="U2922" s="9" t="s">
        <v>95</v>
      </c>
      <c r="V2922" s="9" t="s">
        <v>94</v>
      </c>
      <c r="W2922" s="14">
        <v>3</v>
      </c>
    </row>
    <row r="2923" spans="1:23" x14ac:dyDescent="0.25">
      <c r="A2923" s="8">
        <v>5859</v>
      </c>
      <c r="B2923" s="9" t="s">
        <v>11099</v>
      </c>
      <c r="C2923" s="9" t="s">
        <v>22</v>
      </c>
      <c r="D2923" s="9" t="s">
        <v>11100</v>
      </c>
      <c r="E2923" s="9" t="s">
        <v>11101</v>
      </c>
      <c r="F2923" s="9" t="s">
        <v>11102</v>
      </c>
      <c r="G2923" s="12">
        <v>8</v>
      </c>
      <c r="H2923" s="9" t="s">
        <v>160</v>
      </c>
      <c r="I2923" s="9" t="s">
        <v>160</v>
      </c>
      <c r="J2923" s="12">
        <v>1</v>
      </c>
      <c r="K2923" s="13">
        <v>42447</v>
      </c>
      <c r="L2923" s="86">
        <f>(Tabla2[[#This Row],[release_year]]-'VARIANZA Y DES. EST'!$L$11)^2</f>
        <v>0.67207602404598188</v>
      </c>
      <c r="M2923" s="12">
        <v>2015</v>
      </c>
      <c r="N2923" s="9" t="s">
        <v>1991</v>
      </c>
      <c r="O2923" s="9" t="s">
        <v>10743</v>
      </c>
      <c r="P2923" s="12">
        <v>97</v>
      </c>
      <c r="Q2923" s="12">
        <v>97</v>
      </c>
      <c r="R2923" s="12">
        <v>6.5792124490354933</v>
      </c>
      <c r="S2923" s="12" t="s">
        <v>28</v>
      </c>
      <c r="T2923" s="9" t="s">
        <v>5068</v>
      </c>
      <c r="U2923" s="9" t="s">
        <v>95</v>
      </c>
      <c r="V2923" s="9" t="s">
        <v>5068</v>
      </c>
      <c r="W2923" s="14">
        <v>2</v>
      </c>
    </row>
    <row r="2924" spans="1:23" x14ac:dyDescent="0.25">
      <c r="A2924" s="8">
        <v>6018</v>
      </c>
      <c r="B2924" s="9" t="s">
        <v>11103</v>
      </c>
      <c r="C2924" s="9" t="s">
        <v>22</v>
      </c>
      <c r="D2924" s="9" t="s">
        <v>11104</v>
      </c>
      <c r="E2924" s="18" t="s">
        <v>11105</v>
      </c>
      <c r="F2924" s="9" t="s">
        <v>11106</v>
      </c>
      <c r="G2924" s="12">
        <v>6</v>
      </c>
      <c r="H2924" s="9" t="s">
        <v>25</v>
      </c>
      <c r="I2924" s="9" t="s">
        <v>25</v>
      </c>
      <c r="J2924" s="12">
        <v>1</v>
      </c>
      <c r="K2924" s="13">
        <v>42810</v>
      </c>
      <c r="L2924" s="86">
        <f>(Tabla2[[#This Row],[release_year]]-'VARIANZA Y DES. EST'!$L$11)^2</f>
        <v>3.2471164275211517E-2</v>
      </c>
      <c r="M2924" s="12">
        <v>2014</v>
      </c>
      <c r="N2924" s="9" t="s">
        <v>1991</v>
      </c>
      <c r="O2924" s="9" t="s">
        <v>10743</v>
      </c>
      <c r="P2924" s="12">
        <v>97</v>
      </c>
      <c r="Q2924" s="12">
        <v>97</v>
      </c>
      <c r="R2924" s="12">
        <v>6.5792124490354933</v>
      </c>
      <c r="S2924" s="12" t="s">
        <v>28</v>
      </c>
      <c r="T2924" s="9" t="s">
        <v>5279</v>
      </c>
      <c r="U2924" s="9" t="s">
        <v>95</v>
      </c>
      <c r="V2924" s="9" t="s">
        <v>5279</v>
      </c>
      <c r="W2924" s="14">
        <v>3</v>
      </c>
    </row>
    <row r="2925" spans="1:23" x14ac:dyDescent="0.25">
      <c r="A2925" s="8">
        <v>6158</v>
      </c>
      <c r="B2925" s="9" t="s">
        <v>11107</v>
      </c>
      <c r="C2925" s="9" t="s">
        <v>22</v>
      </c>
      <c r="D2925" s="9" t="s">
        <v>11108</v>
      </c>
      <c r="E2925" s="18" t="s">
        <v>11109</v>
      </c>
      <c r="F2925" s="9" t="s">
        <v>11110</v>
      </c>
      <c r="G2925" s="12">
        <v>5</v>
      </c>
      <c r="H2925" s="9" t="s">
        <v>25</v>
      </c>
      <c r="I2925" s="9" t="s">
        <v>25</v>
      </c>
      <c r="J2925" s="12">
        <v>1</v>
      </c>
      <c r="K2925" s="13">
        <v>43525</v>
      </c>
      <c r="L2925" s="86">
        <f>(Tabla2[[#This Row],[release_year]]-'VARIANZA Y DES. EST'!$L$11)^2</f>
        <v>14.590890603358293</v>
      </c>
      <c r="M2925" s="12">
        <v>2018</v>
      </c>
      <c r="N2925" s="9" t="s">
        <v>82</v>
      </c>
      <c r="O2925" s="9" t="s">
        <v>10743</v>
      </c>
      <c r="P2925" s="12">
        <v>97</v>
      </c>
      <c r="Q2925" s="12">
        <v>97</v>
      </c>
      <c r="R2925" s="12">
        <v>6.5792124490354933</v>
      </c>
      <c r="S2925" s="12" t="s">
        <v>28</v>
      </c>
      <c r="T2925" s="9" t="s">
        <v>6793</v>
      </c>
      <c r="U2925" s="9" t="s">
        <v>45</v>
      </c>
      <c r="V2925" s="9" t="s">
        <v>6793</v>
      </c>
      <c r="W2925" s="14">
        <v>2</v>
      </c>
    </row>
    <row r="2926" spans="1:23" x14ac:dyDescent="0.25">
      <c r="A2926" s="8">
        <v>6202</v>
      </c>
      <c r="B2926" s="9" t="s">
        <v>11111</v>
      </c>
      <c r="C2926" s="9" t="s">
        <v>22</v>
      </c>
      <c r="D2926" s="9" t="s">
        <v>11112</v>
      </c>
      <c r="E2926" s="18" t="s">
        <v>11113</v>
      </c>
      <c r="F2926" s="9" t="s">
        <v>11114</v>
      </c>
      <c r="G2926" s="12">
        <v>1</v>
      </c>
      <c r="H2926" s="9" t="s">
        <v>710</v>
      </c>
      <c r="I2926" s="9" t="s">
        <v>11115</v>
      </c>
      <c r="J2926" s="12">
        <v>2</v>
      </c>
      <c r="K2926" s="16">
        <v>43462</v>
      </c>
      <c r="L2926" s="86">
        <f>(Tabla2[[#This Row],[release_year]]-'VARIANZA Y DES. EST'!$L$11)^2</f>
        <v>7.9512857435875226</v>
      </c>
      <c r="M2926" s="12">
        <v>2017</v>
      </c>
      <c r="N2926" s="9" t="s">
        <v>76</v>
      </c>
      <c r="O2926" s="9" t="s">
        <v>10743</v>
      </c>
      <c r="P2926" s="12">
        <v>97</v>
      </c>
      <c r="Q2926" s="12">
        <v>97</v>
      </c>
      <c r="R2926" s="12">
        <v>6.5792124490354933</v>
      </c>
      <c r="S2926" s="12" t="s">
        <v>28</v>
      </c>
      <c r="T2926" s="9" t="s">
        <v>756</v>
      </c>
      <c r="U2926" s="9" t="s">
        <v>57</v>
      </c>
      <c r="V2926" s="9" t="s">
        <v>756</v>
      </c>
      <c r="W2926" s="14">
        <v>3</v>
      </c>
    </row>
    <row r="2927" spans="1:23" x14ac:dyDescent="0.25">
      <c r="A2927" s="8">
        <v>6210</v>
      </c>
      <c r="B2927" s="9" t="s">
        <v>11116</v>
      </c>
      <c r="C2927" s="9" t="s">
        <v>22</v>
      </c>
      <c r="D2927" s="9" t="s">
        <v>11117</v>
      </c>
      <c r="E2927" s="9" t="s">
        <v>11118</v>
      </c>
      <c r="F2927" s="9" t="s">
        <v>11119</v>
      </c>
      <c r="G2927" s="12">
        <v>6</v>
      </c>
      <c r="H2927" s="9" t="s">
        <v>25</v>
      </c>
      <c r="I2927" s="9" t="s">
        <v>25</v>
      </c>
      <c r="J2927" s="12">
        <v>1</v>
      </c>
      <c r="K2927" s="13">
        <v>43560</v>
      </c>
      <c r="L2927" s="86">
        <f>(Tabla2[[#This Row],[release_year]]-'VARIANZA Y DES. EST'!$L$11)^2</f>
        <v>23.230495463129063</v>
      </c>
      <c r="M2927" s="12">
        <v>2019</v>
      </c>
      <c r="N2927" s="9" t="s">
        <v>76</v>
      </c>
      <c r="O2927" s="9" t="s">
        <v>10743</v>
      </c>
      <c r="P2927" s="12">
        <v>97</v>
      </c>
      <c r="Q2927" s="12">
        <v>97</v>
      </c>
      <c r="R2927" s="12">
        <v>6.5792124490354933</v>
      </c>
      <c r="S2927" s="12" t="s">
        <v>28</v>
      </c>
      <c r="T2927" s="9" t="s">
        <v>3998</v>
      </c>
      <c r="U2927" s="9" t="s">
        <v>45</v>
      </c>
      <c r="V2927" s="9" t="s">
        <v>3998</v>
      </c>
      <c r="W2927" s="14">
        <v>3</v>
      </c>
    </row>
    <row r="2928" spans="1:23" x14ac:dyDescent="0.25">
      <c r="A2928" s="8">
        <v>6273</v>
      </c>
      <c r="B2928" s="9" t="s">
        <v>11120</v>
      </c>
      <c r="C2928" s="9" t="s">
        <v>22</v>
      </c>
      <c r="D2928" s="9" t="s">
        <v>11121</v>
      </c>
      <c r="E2928" s="9" t="s">
        <v>11122</v>
      </c>
      <c r="F2928" s="9" t="s">
        <v>11123</v>
      </c>
      <c r="G2928" s="12">
        <v>1</v>
      </c>
      <c r="H2928" s="9" t="s">
        <v>25</v>
      </c>
      <c r="I2928" s="9" t="s">
        <v>25</v>
      </c>
      <c r="J2928" s="12">
        <v>1</v>
      </c>
      <c r="K2928" s="13">
        <v>43132</v>
      </c>
      <c r="L2928" s="86">
        <f>(Tabla2[[#This Row],[release_year]]-'VARIANZA Y DES. EST'!$L$11)^2</f>
        <v>3.3116808838167522</v>
      </c>
      <c r="M2928" s="12">
        <v>2016</v>
      </c>
      <c r="N2928" s="9" t="s">
        <v>99</v>
      </c>
      <c r="O2928" s="9" t="s">
        <v>10743</v>
      </c>
      <c r="P2928" s="12">
        <v>97</v>
      </c>
      <c r="Q2928" s="12">
        <v>97</v>
      </c>
      <c r="R2928" s="12">
        <v>6.5792124490354933</v>
      </c>
      <c r="S2928" s="12" t="s">
        <v>28</v>
      </c>
      <c r="T2928" s="9" t="s">
        <v>57</v>
      </c>
      <c r="U2928" s="9" t="s">
        <v>57</v>
      </c>
      <c r="V2928" s="9" t="s">
        <v>57</v>
      </c>
      <c r="W2928" s="14">
        <v>1</v>
      </c>
    </row>
    <row r="2929" spans="1:23" x14ac:dyDescent="0.25">
      <c r="A2929" s="8">
        <v>6317</v>
      </c>
      <c r="B2929" s="9" t="s">
        <v>11124</v>
      </c>
      <c r="C2929" s="9" t="s">
        <v>22</v>
      </c>
      <c r="D2929" s="9" t="s">
        <v>11125</v>
      </c>
      <c r="E2929" s="9" t="s">
        <v>11126</v>
      </c>
      <c r="F2929" s="9" t="s">
        <v>11127</v>
      </c>
      <c r="G2929" s="12">
        <v>12</v>
      </c>
      <c r="H2929" s="9" t="s">
        <v>25</v>
      </c>
      <c r="I2929" s="9" t="s">
        <v>25</v>
      </c>
      <c r="J2929" s="12">
        <v>1</v>
      </c>
      <c r="K2929" s="13">
        <v>43170</v>
      </c>
      <c r="L2929" s="86">
        <f>(Tabla2[[#This Row],[release_year]]-'VARIANZA Y DES. EST'!$L$11)^2</f>
        <v>7.9512857435875226</v>
      </c>
      <c r="M2929" s="12">
        <v>2017</v>
      </c>
      <c r="N2929" s="9" t="s">
        <v>1991</v>
      </c>
      <c r="O2929" s="9" t="s">
        <v>10743</v>
      </c>
      <c r="P2929" s="12">
        <v>97</v>
      </c>
      <c r="Q2929" s="12">
        <v>97</v>
      </c>
      <c r="R2929" s="12">
        <v>6.5792124490354933</v>
      </c>
      <c r="S2929" s="12" t="s">
        <v>28</v>
      </c>
      <c r="T2929" s="9" t="s">
        <v>94</v>
      </c>
      <c r="U2929" s="9" t="s">
        <v>95</v>
      </c>
      <c r="V2929" s="9" t="s">
        <v>94</v>
      </c>
      <c r="W2929" s="14">
        <v>3</v>
      </c>
    </row>
    <row r="2930" spans="1:23" x14ac:dyDescent="0.25">
      <c r="A2930" s="8">
        <v>6347</v>
      </c>
      <c r="B2930" s="9" t="s">
        <v>11128</v>
      </c>
      <c r="C2930" s="9" t="s">
        <v>22</v>
      </c>
      <c r="D2930" s="9" t="s">
        <v>11129</v>
      </c>
      <c r="E2930" s="18" t="s">
        <v>2495</v>
      </c>
      <c r="F2930" s="9" t="s">
        <v>11130</v>
      </c>
      <c r="G2930" s="12">
        <v>1</v>
      </c>
      <c r="H2930" s="9" t="s">
        <v>25</v>
      </c>
      <c r="I2930" s="9" t="s">
        <v>25</v>
      </c>
      <c r="J2930" s="12">
        <v>1</v>
      </c>
      <c r="K2930" s="13">
        <v>43634</v>
      </c>
      <c r="L2930" s="86">
        <f>(Tabla2[[#This Row],[release_year]]-'VARIANZA Y DES. EST'!$L$11)^2</f>
        <v>14.590890603358293</v>
      </c>
      <c r="M2930" s="12">
        <v>2018</v>
      </c>
      <c r="N2930" s="9" t="s">
        <v>76</v>
      </c>
      <c r="O2930" s="9" t="s">
        <v>10743</v>
      </c>
      <c r="P2930" s="12">
        <v>97</v>
      </c>
      <c r="Q2930" s="12">
        <v>97</v>
      </c>
      <c r="R2930" s="12">
        <v>6.5792124490354933</v>
      </c>
      <c r="S2930" s="12" t="s">
        <v>28</v>
      </c>
      <c r="T2930" s="9" t="s">
        <v>57</v>
      </c>
      <c r="U2930" s="9" t="s">
        <v>57</v>
      </c>
      <c r="V2930" s="9" t="s">
        <v>57</v>
      </c>
      <c r="W2930" s="14">
        <v>1</v>
      </c>
    </row>
    <row r="2931" spans="1:23" x14ac:dyDescent="0.25">
      <c r="A2931" s="8">
        <v>6532</v>
      </c>
      <c r="B2931" s="9" t="s">
        <v>11131</v>
      </c>
      <c r="C2931" s="9" t="s">
        <v>22</v>
      </c>
      <c r="D2931" s="9" t="s">
        <v>11132</v>
      </c>
      <c r="E2931" s="18" t="s">
        <v>11133</v>
      </c>
      <c r="F2931" s="9" t="s">
        <v>11134</v>
      </c>
      <c r="G2931" s="12">
        <v>10</v>
      </c>
      <c r="H2931" s="12"/>
      <c r="I2931" s="9"/>
      <c r="J2931" s="12">
        <v>0</v>
      </c>
      <c r="K2931" s="13">
        <v>43629</v>
      </c>
      <c r="L2931" s="86">
        <f>(Tabla2[[#This Row],[release_year]]-'VARIANZA Y DES. EST'!$L$11)^2</f>
        <v>3.2471164275211517E-2</v>
      </c>
      <c r="M2931" s="12">
        <v>2014</v>
      </c>
      <c r="N2931" s="9" t="s">
        <v>35</v>
      </c>
      <c r="O2931" s="9" t="s">
        <v>10743</v>
      </c>
      <c r="P2931" s="12">
        <v>97</v>
      </c>
      <c r="Q2931" s="12">
        <v>97</v>
      </c>
      <c r="R2931" s="12">
        <v>6.5792124490354933</v>
      </c>
      <c r="S2931" s="12" t="s">
        <v>28</v>
      </c>
      <c r="T2931" s="9" t="s">
        <v>70</v>
      </c>
      <c r="U2931" s="9" t="s">
        <v>45</v>
      </c>
      <c r="V2931" s="9" t="s">
        <v>70</v>
      </c>
      <c r="W2931" s="14">
        <v>2</v>
      </c>
    </row>
    <row r="2932" spans="1:23" x14ac:dyDescent="0.25">
      <c r="A2932" s="8">
        <v>6578</v>
      </c>
      <c r="B2932" s="9" t="s">
        <v>11135</v>
      </c>
      <c r="C2932" s="9" t="s">
        <v>22</v>
      </c>
      <c r="D2932" s="9" t="s">
        <v>11136</v>
      </c>
      <c r="E2932" s="9" t="s">
        <v>11137</v>
      </c>
      <c r="F2932" s="9" t="s">
        <v>11138</v>
      </c>
      <c r="G2932" s="12">
        <v>7</v>
      </c>
      <c r="H2932" s="9" t="s">
        <v>518</v>
      </c>
      <c r="I2932" s="9" t="s">
        <v>518</v>
      </c>
      <c r="J2932" s="12">
        <v>1</v>
      </c>
      <c r="K2932" s="16">
        <v>43830</v>
      </c>
      <c r="L2932" s="86">
        <f>(Tabla2[[#This Row],[release_year]]-'VARIANZA Y DES. EST'!$L$11)^2</f>
        <v>66.915632286109044</v>
      </c>
      <c r="M2932" s="12">
        <v>2006</v>
      </c>
      <c r="N2932" s="9" t="s">
        <v>35</v>
      </c>
      <c r="O2932" s="9" t="s">
        <v>10743</v>
      </c>
      <c r="P2932" s="12">
        <v>97</v>
      </c>
      <c r="Q2932" s="12">
        <v>97</v>
      </c>
      <c r="R2932" s="12">
        <v>6.5792124490354933</v>
      </c>
      <c r="S2932" s="12" t="s">
        <v>28</v>
      </c>
      <c r="T2932" s="9" t="s">
        <v>11139</v>
      </c>
      <c r="U2932" s="9" t="s">
        <v>5256</v>
      </c>
      <c r="V2932" s="9" t="s">
        <v>11139</v>
      </c>
      <c r="W2932" s="14">
        <v>3</v>
      </c>
    </row>
    <row r="2933" spans="1:23" x14ac:dyDescent="0.25">
      <c r="A2933" s="8">
        <v>6598</v>
      </c>
      <c r="B2933" s="9" t="s">
        <v>11140</v>
      </c>
      <c r="C2933" s="9" t="s">
        <v>22</v>
      </c>
      <c r="D2933" s="9" t="s">
        <v>11141</v>
      </c>
      <c r="E2933" s="9" t="s">
        <v>11142</v>
      </c>
      <c r="F2933" s="18" t="s">
        <v>11143</v>
      </c>
      <c r="G2933" s="12">
        <v>7</v>
      </c>
      <c r="H2933" s="9" t="s">
        <v>126</v>
      </c>
      <c r="I2933" s="9" t="s">
        <v>11144</v>
      </c>
      <c r="J2933" s="12">
        <v>2</v>
      </c>
      <c r="K2933" s="13">
        <v>42880</v>
      </c>
      <c r="L2933" s="86">
        <f>(Tabla2[[#This Row],[release_year]]-'VARIANZA Y DES. EST'!$L$11)^2</f>
        <v>3.3116808838167522</v>
      </c>
      <c r="M2933" s="12">
        <v>2016</v>
      </c>
      <c r="N2933" s="9" t="s">
        <v>1991</v>
      </c>
      <c r="O2933" s="9" t="s">
        <v>10743</v>
      </c>
      <c r="P2933" s="12">
        <v>97</v>
      </c>
      <c r="Q2933" s="12">
        <v>97</v>
      </c>
      <c r="R2933" s="12">
        <v>6.5792124490354933</v>
      </c>
      <c r="S2933" s="12" t="s">
        <v>28</v>
      </c>
      <c r="T2933" s="9" t="s">
        <v>3969</v>
      </c>
      <c r="U2933" s="9" t="s">
        <v>3969</v>
      </c>
      <c r="V2933" s="9" t="s">
        <v>3969</v>
      </c>
      <c r="W2933" s="14">
        <v>1</v>
      </c>
    </row>
    <row r="2934" spans="1:23" x14ac:dyDescent="0.25">
      <c r="A2934" s="8">
        <v>6643</v>
      </c>
      <c r="B2934" s="9" t="s">
        <v>11145</v>
      </c>
      <c r="C2934" s="9" t="s">
        <v>22</v>
      </c>
      <c r="D2934" s="9" t="s">
        <v>11146</v>
      </c>
      <c r="E2934" s="9" t="s">
        <v>11147</v>
      </c>
      <c r="F2934" s="9" t="s">
        <v>11148</v>
      </c>
      <c r="G2934" s="12">
        <v>10</v>
      </c>
      <c r="H2934" s="9" t="s">
        <v>25</v>
      </c>
      <c r="I2934" s="9" t="s">
        <v>25</v>
      </c>
      <c r="J2934" s="12">
        <v>1</v>
      </c>
      <c r="K2934" s="13">
        <v>43831</v>
      </c>
      <c r="L2934" s="86">
        <f>(Tabla2[[#This Row],[release_year]]-'VARIANZA Y DES. EST'!$L$11)^2</f>
        <v>0.67207602404598188</v>
      </c>
      <c r="M2934" s="12">
        <v>2015</v>
      </c>
      <c r="N2934" s="9" t="s">
        <v>43</v>
      </c>
      <c r="O2934" s="9" t="s">
        <v>10743</v>
      </c>
      <c r="P2934" s="12">
        <v>97</v>
      </c>
      <c r="Q2934" s="12">
        <v>97</v>
      </c>
      <c r="R2934" s="12">
        <v>6.5792124490354933</v>
      </c>
      <c r="S2934" s="12" t="s">
        <v>28</v>
      </c>
      <c r="T2934" s="9" t="s">
        <v>2252</v>
      </c>
      <c r="U2934" s="9" t="s">
        <v>38</v>
      </c>
      <c r="V2934" s="9" t="s">
        <v>2252</v>
      </c>
      <c r="W2934" s="14">
        <v>2</v>
      </c>
    </row>
    <row r="2935" spans="1:23" x14ac:dyDescent="0.25">
      <c r="A2935" s="8">
        <v>6805</v>
      </c>
      <c r="B2935" s="9" t="s">
        <v>11149</v>
      </c>
      <c r="C2935" s="9" t="s">
        <v>22</v>
      </c>
      <c r="D2935" s="9" t="s">
        <v>11150</v>
      </c>
      <c r="E2935" s="18" t="s">
        <v>11151</v>
      </c>
      <c r="F2935" s="9" t="s">
        <v>11152</v>
      </c>
      <c r="G2935" s="12">
        <v>11</v>
      </c>
      <c r="H2935" s="9" t="s">
        <v>25</v>
      </c>
      <c r="I2935" s="9" t="s">
        <v>25</v>
      </c>
      <c r="J2935" s="12">
        <v>1</v>
      </c>
      <c r="K2935" s="13">
        <v>43831</v>
      </c>
      <c r="L2935" s="86">
        <f>(Tabla2[[#This Row],[release_year]]-'VARIANZA Y DES. EST'!$L$11)^2</f>
        <v>26.834446865421359</v>
      </c>
      <c r="M2935" s="12">
        <v>2009</v>
      </c>
      <c r="N2935" s="9" t="s">
        <v>1991</v>
      </c>
      <c r="O2935" s="9" t="s">
        <v>10743</v>
      </c>
      <c r="P2935" s="12">
        <v>97</v>
      </c>
      <c r="Q2935" s="12">
        <v>97</v>
      </c>
      <c r="R2935" s="12">
        <v>6.5792124490354933</v>
      </c>
      <c r="S2935" s="12" t="s">
        <v>28</v>
      </c>
      <c r="T2935" s="9" t="s">
        <v>514</v>
      </c>
      <c r="U2935" s="9" t="s">
        <v>514</v>
      </c>
      <c r="V2935" s="9" t="s">
        <v>514</v>
      </c>
      <c r="W2935" s="14">
        <v>1</v>
      </c>
    </row>
    <row r="2936" spans="1:23" x14ac:dyDescent="0.25">
      <c r="A2936" s="8">
        <v>6814</v>
      </c>
      <c r="B2936" s="9" t="s">
        <v>11153</v>
      </c>
      <c r="C2936" s="9" t="s">
        <v>22</v>
      </c>
      <c r="D2936" s="9" t="s">
        <v>11154</v>
      </c>
      <c r="E2936" s="9" t="s">
        <v>8604</v>
      </c>
      <c r="F2936" s="18" t="s">
        <v>11155</v>
      </c>
      <c r="G2936" s="12">
        <v>10</v>
      </c>
      <c r="H2936" s="9" t="s">
        <v>25</v>
      </c>
      <c r="I2936" s="9" t="s">
        <v>25</v>
      </c>
      <c r="J2936" s="12">
        <v>1</v>
      </c>
      <c r="K2936" s="13">
        <v>43647</v>
      </c>
      <c r="L2936" s="86">
        <f>(Tabla2[[#This Row],[release_year]]-'VARIANZA Y DES. EST'!$L$11)^2</f>
        <v>38.194842005650592</v>
      </c>
      <c r="M2936" s="12">
        <v>2008</v>
      </c>
      <c r="N2936" s="9" t="s">
        <v>1991</v>
      </c>
      <c r="O2936" s="9" t="s">
        <v>10743</v>
      </c>
      <c r="P2936" s="12">
        <v>97</v>
      </c>
      <c r="Q2936" s="12">
        <v>97</v>
      </c>
      <c r="R2936" s="12">
        <v>6.5792124490354933</v>
      </c>
      <c r="S2936" s="12" t="s">
        <v>28</v>
      </c>
      <c r="T2936" s="9" t="s">
        <v>144</v>
      </c>
      <c r="U2936" s="9" t="s">
        <v>45</v>
      </c>
      <c r="V2936" s="9" t="s">
        <v>144</v>
      </c>
      <c r="W2936" s="14">
        <v>2</v>
      </c>
    </row>
    <row r="2937" spans="1:23" x14ac:dyDescent="0.25">
      <c r="A2937" s="8">
        <v>6817</v>
      </c>
      <c r="B2937" s="9" t="s">
        <v>11156</v>
      </c>
      <c r="C2937" s="9" t="s">
        <v>22</v>
      </c>
      <c r="D2937" s="9" t="s">
        <v>11157</v>
      </c>
      <c r="E2937" s="9" t="s">
        <v>11158</v>
      </c>
      <c r="F2937" s="9" t="s">
        <v>11159</v>
      </c>
      <c r="G2937" s="12">
        <v>5</v>
      </c>
      <c r="H2937" s="9" t="s">
        <v>8433</v>
      </c>
      <c r="I2937" s="9" t="s">
        <v>8433</v>
      </c>
      <c r="J2937" s="12">
        <v>1</v>
      </c>
      <c r="K2937" s="13">
        <v>43733</v>
      </c>
      <c r="L2937" s="86">
        <f>(Tabla2[[#This Row],[release_year]]-'VARIANZA Y DES. EST'!$L$11)^2</f>
        <v>23.230495463129063</v>
      </c>
      <c r="M2937" s="12">
        <v>2019</v>
      </c>
      <c r="N2937" s="9" t="s">
        <v>76</v>
      </c>
      <c r="O2937" s="9" t="s">
        <v>10743</v>
      </c>
      <c r="P2937" s="12">
        <v>97</v>
      </c>
      <c r="Q2937" s="12">
        <v>97</v>
      </c>
      <c r="R2937" s="12">
        <v>6.5792124490354933</v>
      </c>
      <c r="S2937" s="12" t="s">
        <v>28</v>
      </c>
      <c r="T2937" s="9" t="s">
        <v>2930</v>
      </c>
      <c r="U2937" s="9" t="s">
        <v>38</v>
      </c>
      <c r="V2937" s="9" t="s">
        <v>2930</v>
      </c>
      <c r="W2937" s="14">
        <v>3</v>
      </c>
    </row>
    <row r="2938" spans="1:23" x14ac:dyDescent="0.25">
      <c r="A2938" s="8">
        <v>6899</v>
      </c>
      <c r="B2938" s="9" t="s">
        <v>11160</v>
      </c>
      <c r="C2938" s="9" t="s">
        <v>22</v>
      </c>
      <c r="D2938" s="9" t="s">
        <v>11161</v>
      </c>
      <c r="E2938" s="10" t="s">
        <v>11162</v>
      </c>
      <c r="F2938" s="11"/>
      <c r="G2938" s="12">
        <v>0</v>
      </c>
      <c r="H2938" s="9" t="s">
        <v>25</v>
      </c>
      <c r="I2938" s="9" t="s">
        <v>25</v>
      </c>
      <c r="J2938" s="12">
        <v>1</v>
      </c>
      <c r="K2938" s="13">
        <v>43191</v>
      </c>
      <c r="L2938" s="86">
        <f>(Tabla2[[#This Row],[release_year]]-'VARIANZA Y DES. EST'!$L$11)^2</f>
        <v>3.3116808838167522</v>
      </c>
      <c r="M2938" s="12">
        <v>2016</v>
      </c>
      <c r="N2938" s="9" t="s">
        <v>76</v>
      </c>
      <c r="O2938" s="9" t="s">
        <v>10743</v>
      </c>
      <c r="P2938" s="12">
        <v>97</v>
      </c>
      <c r="Q2938" s="12">
        <v>97</v>
      </c>
      <c r="R2938" s="12">
        <v>6.5792124490354933</v>
      </c>
      <c r="S2938" s="12" t="s">
        <v>28</v>
      </c>
      <c r="T2938" s="9" t="s">
        <v>57</v>
      </c>
      <c r="U2938" s="9" t="s">
        <v>57</v>
      </c>
      <c r="V2938" s="9" t="s">
        <v>57</v>
      </c>
      <c r="W2938" s="14">
        <v>1</v>
      </c>
    </row>
    <row r="2939" spans="1:23" x14ac:dyDescent="0.25">
      <c r="A2939" s="8">
        <v>6962</v>
      </c>
      <c r="B2939" s="9" t="s">
        <v>11163</v>
      </c>
      <c r="C2939" s="9" t="s">
        <v>22</v>
      </c>
      <c r="D2939" s="9" t="s">
        <v>11164</v>
      </c>
      <c r="E2939" s="9" t="s">
        <v>11165</v>
      </c>
      <c r="F2939" s="9" t="s">
        <v>11166</v>
      </c>
      <c r="G2939" s="12">
        <v>7</v>
      </c>
      <c r="H2939" s="9" t="s">
        <v>25</v>
      </c>
      <c r="I2939" s="9" t="s">
        <v>25</v>
      </c>
      <c r="J2939" s="12">
        <v>1</v>
      </c>
      <c r="K2939" s="13">
        <v>42917</v>
      </c>
      <c r="L2939" s="86">
        <f>(Tabla2[[#This Row],[release_year]]-'VARIANZA Y DES. EST'!$L$11)^2</f>
        <v>3.3116808838167522</v>
      </c>
      <c r="M2939" s="12">
        <v>2016</v>
      </c>
      <c r="N2939" s="9" t="s">
        <v>76</v>
      </c>
      <c r="O2939" s="9" t="s">
        <v>10743</v>
      </c>
      <c r="P2939" s="12">
        <v>97</v>
      </c>
      <c r="Q2939" s="12">
        <v>97</v>
      </c>
      <c r="R2939" s="12">
        <v>6.5792124490354933</v>
      </c>
      <c r="S2939" s="12" t="s">
        <v>28</v>
      </c>
      <c r="T2939" s="9" t="s">
        <v>514</v>
      </c>
      <c r="U2939" s="9" t="s">
        <v>514</v>
      </c>
      <c r="V2939" s="9" t="s">
        <v>514</v>
      </c>
      <c r="W2939" s="14">
        <v>1</v>
      </c>
    </row>
    <row r="2940" spans="1:23" x14ac:dyDescent="0.25">
      <c r="A2940" s="8">
        <v>6974</v>
      </c>
      <c r="B2940" s="9" t="s">
        <v>11167</v>
      </c>
      <c r="C2940" s="9" t="s">
        <v>22</v>
      </c>
      <c r="D2940" s="9" t="s">
        <v>11168</v>
      </c>
      <c r="E2940" s="9" t="s">
        <v>11169</v>
      </c>
      <c r="F2940" s="9" t="s">
        <v>11170</v>
      </c>
      <c r="G2940" s="12">
        <v>10</v>
      </c>
      <c r="H2940" s="9" t="s">
        <v>518</v>
      </c>
      <c r="I2940" s="9" t="s">
        <v>2969</v>
      </c>
      <c r="J2940" s="12">
        <v>2</v>
      </c>
      <c r="K2940" s="13">
        <v>43070</v>
      </c>
      <c r="L2940" s="86">
        <f>(Tabla2[[#This Row],[release_year]]-'VARIANZA Y DES. EST'!$L$11)^2</f>
        <v>17.47405172519213</v>
      </c>
      <c r="M2940" s="12">
        <v>2010</v>
      </c>
      <c r="N2940" s="9" t="s">
        <v>76</v>
      </c>
      <c r="O2940" s="9" t="s">
        <v>10743</v>
      </c>
      <c r="P2940" s="12">
        <v>97</v>
      </c>
      <c r="Q2940" s="12">
        <v>97</v>
      </c>
      <c r="R2940" s="12">
        <v>6.5792124490354933</v>
      </c>
      <c r="S2940" s="12" t="s">
        <v>28</v>
      </c>
      <c r="T2940" s="9" t="s">
        <v>4796</v>
      </c>
      <c r="U2940" s="9" t="s">
        <v>514</v>
      </c>
      <c r="V2940" s="9" t="s">
        <v>4796</v>
      </c>
      <c r="W2940" s="14">
        <v>3</v>
      </c>
    </row>
    <row r="2941" spans="1:23" x14ac:dyDescent="0.25">
      <c r="A2941" s="8">
        <v>7009</v>
      </c>
      <c r="B2941" s="9" t="s">
        <v>11171</v>
      </c>
      <c r="C2941" s="9" t="s">
        <v>22</v>
      </c>
      <c r="D2941" s="9" t="s">
        <v>11172</v>
      </c>
      <c r="E2941" s="18" t="s">
        <v>11173</v>
      </c>
      <c r="F2941" s="9" t="s">
        <v>11174</v>
      </c>
      <c r="G2941" s="12">
        <v>11</v>
      </c>
      <c r="H2941" s="9" t="s">
        <v>25</v>
      </c>
      <c r="I2941" s="9" t="s">
        <v>25</v>
      </c>
      <c r="J2941" s="12">
        <v>1</v>
      </c>
      <c r="K2941" s="13">
        <v>43489</v>
      </c>
      <c r="L2941" s="86">
        <f>(Tabla2[[#This Row],[release_year]]-'VARIANZA Y DES. EST'!$L$11)^2</f>
        <v>14.590890603358293</v>
      </c>
      <c r="M2941" s="12">
        <v>2018</v>
      </c>
      <c r="N2941" s="9" t="s">
        <v>99</v>
      </c>
      <c r="O2941" s="9" t="s">
        <v>10743</v>
      </c>
      <c r="P2941" s="12">
        <v>97</v>
      </c>
      <c r="Q2941" s="12">
        <v>97</v>
      </c>
      <c r="R2941" s="12">
        <v>6.5792124490354933</v>
      </c>
      <c r="S2941" s="12" t="s">
        <v>28</v>
      </c>
      <c r="T2941" s="9" t="s">
        <v>111</v>
      </c>
      <c r="U2941" s="9" t="s">
        <v>30</v>
      </c>
      <c r="V2941" s="9" t="s">
        <v>111</v>
      </c>
      <c r="W2941" s="14">
        <v>2</v>
      </c>
    </row>
    <row r="2942" spans="1:23" x14ac:dyDescent="0.25">
      <c r="A2942" s="8">
        <v>7027</v>
      </c>
      <c r="B2942" s="9" t="s">
        <v>11175</v>
      </c>
      <c r="C2942" s="9" t="s">
        <v>22</v>
      </c>
      <c r="D2942" s="9" t="s">
        <v>11176</v>
      </c>
      <c r="E2942" s="18" t="s">
        <v>9358</v>
      </c>
      <c r="F2942" s="9" t="s">
        <v>11177</v>
      </c>
      <c r="G2942" s="12">
        <v>10</v>
      </c>
      <c r="H2942" s="9" t="s">
        <v>160</v>
      </c>
      <c r="I2942" s="9" t="s">
        <v>160</v>
      </c>
      <c r="J2942" s="12">
        <v>1</v>
      </c>
      <c r="K2942" s="13">
        <v>43831</v>
      </c>
      <c r="L2942" s="86">
        <f>(Tabla2[[#This Row],[release_year]]-'VARIANZA Y DES. EST'!$L$11)^2</f>
        <v>17.47405172519213</v>
      </c>
      <c r="M2942" s="12">
        <v>2010</v>
      </c>
      <c r="N2942" s="9" t="s">
        <v>1991</v>
      </c>
      <c r="O2942" s="9" t="s">
        <v>10743</v>
      </c>
      <c r="P2942" s="12">
        <v>97</v>
      </c>
      <c r="Q2942" s="12">
        <v>97</v>
      </c>
      <c r="R2942" s="12">
        <v>6.5792124490354933</v>
      </c>
      <c r="S2942" s="12" t="s">
        <v>28</v>
      </c>
      <c r="T2942" s="9" t="s">
        <v>38</v>
      </c>
      <c r="U2942" s="9" t="s">
        <v>38</v>
      </c>
      <c r="V2942" s="9" t="s">
        <v>38</v>
      </c>
      <c r="W2942" s="14">
        <v>1</v>
      </c>
    </row>
    <row r="2943" spans="1:23" x14ac:dyDescent="0.25">
      <c r="A2943" s="8">
        <v>7123</v>
      </c>
      <c r="B2943" s="9" t="s">
        <v>11178</v>
      </c>
      <c r="C2943" s="9" t="s">
        <v>22</v>
      </c>
      <c r="D2943" s="9" t="s">
        <v>11179</v>
      </c>
      <c r="E2943" s="9" t="s">
        <v>10590</v>
      </c>
      <c r="F2943" s="9" t="s">
        <v>11180</v>
      </c>
      <c r="G2943" s="12">
        <v>10</v>
      </c>
      <c r="H2943" s="9" t="s">
        <v>613</v>
      </c>
      <c r="I2943" s="9" t="s">
        <v>613</v>
      </c>
      <c r="J2943" s="12">
        <v>1</v>
      </c>
      <c r="K2943" s="13">
        <v>43739</v>
      </c>
      <c r="L2943" s="86">
        <f>(Tabla2[[#This Row],[release_year]]-'VARIANZA Y DES. EST'!$L$11)^2</f>
        <v>1695.8086719136736</v>
      </c>
      <c r="M2943" s="12">
        <v>1973</v>
      </c>
      <c r="N2943" s="9" t="s">
        <v>76</v>
      </c>
      <c r="O2943" s="9" t="s">
        <v>10743</v>
      </c>
      <c r="P2943" s="12">
        <v>97</v>
      </c>
      <c r="Q2943" s="12">
        <v>97</v>
      </c>
      <c r="R2943" s="12">
        <v>6.5792124490354933</v>
      </c>
      <c r="S2943" s="12" t="s">
        <v>28</v>
      </c>
      <c r="T2943" s="9" t="s">
        <v>3319</v>
      </c>
      <c r="U2943" s="9" t="s">
        <v>45</v>
      </c>
      <c r="V2943" s="9" t="s">
        <v>3319</v>
      </c>
      <c r="W2943" s="14">
        <v>3</v>
      </c>
    </row>
    <row r="2944" spans="1:23" x14ac:dyDescent="0.25">
      <c r="A2944" s="8">
        <v>7194</v>
      </c>
      <c r="B2944" s="9" t="s">
        <v>11181</v>
      </c>
      <c r="C2944" s="9" t="s">
        <v>22</v>
      </c>
      <c r="D2944" s="9" t="s">
        <v>11182</v>
      </c>
      <c r="E2944" s="9" t="s">
        <v>4044</v>
      </c>
      <c r="F2944" s="9" t="s">
        <v>11183</v>
      </c>
      <c r="G2944" s="12">
        <v>10</v>
      </c>
      <c r="H2944" s="9" t="s">
        <v>25</v>
      </c>
      <c r="I2944" s="9" t="s">
        <v>25</v>
      </c>
      <c r="J2944" s="12">
        <v>1</v>
      </c>
      <c r="K2944" s="13">
        <v>43773</v>
      </c>
      <c r="L2944" s="86">
        <f>(Tabla2[[#This Row],[release_year]]-'VARIANZA Y DES. EST'!$L$11)^2</f>
        <v>367.87997882863056</v>
      </c>
      <c r="M2944" s="12">
        <v>1995</v>
      </c>
      <c r="N2944" s="9" t="s">
        <v>1991</v>
      </c>
      <c r="O2944" s="9" t="s">
        <v>10743</v>
      </c>
      <c r="P2944" s="12">
        <v>97</v>
      </c>
      <c r="Q2944" s="12">
        <v>97</v>
      </c>
      <c r="R2944" s="12">
        <v>6.5792124490354933</v>
      </c>
      <c r="S2944" s="12" t="s">
        <v>28</v>
      </c>
      <c r="T2944" s="9" t="s">
        <v>4409</v>
      </c>
      <c r="U2944" s="9" t="s">
        <v>95</v>
      </c>
      <c r="V2944" s="9" t="s">
        <v>4409</v>
      </c>
      <c r="W2944" s="14">
        <v>3</v>
      </c>
    </row>
    <row r="2945" spans="1:23" x14ac:dyDescent="0.25">
      <c r="A2945" s="8">
        <v>7283</v>
      </c>
      <c r="B2945" s="9" t="s">
        <v>11184</v>
      </c>
      <c r="C2945" s="9" t="s">
        <v>22</v>
      </c>
      <c r="D2945" s="9" t="s">
        <v>11185</v>
      </c>
      <c r="E2945" s="9" t="s">
        <v>11186</v>
      </c>
      <c r="F2945" s="9" t="s">
        <v>11187</v>
      </c>
      <c r="G2945" s="12">
        <v>10</v>
      </c>
      <c r="H2945" s="9" t="s">
        <v>25</v>
      </c>
      <c r="I2945" s="9" t="s">
        <v>4345</v>
      </c>
      <c r="J2945" s="12">
        <v>2</v>
      </c>
      <c r="K2945" s="13">
        <v>43831</v>
      </c>
      <c r="L2945" s="86">
        <f>(Tabla2[[#This Row],[release_year]]-'VARIANZA Y DES. EST'!$L$11)^2</f>
        <v>17.47405172519213</v>
      </c>
      <c r="M2945" s="12">
        <v>2010</v>
      </c>
      <c r="N2945" s="9" t="s">
        <v>99</v>
      </c>
      <c r="O2945" s="9" t="s">
        <v>10743</v>
      </c>
      <c r="P2945" s="12">
        <v>97</v>
      </c>
      <c r="Q2945" s="12">
        <v>97</v>
      </c>
      <c r="R2945" s="12">
        <v>6.5792124490354933</v>
      </c>
      <c r="S2945" s="12" t="s">
        <v>28</v>
      </c>
      <c r="T2945" s="9" t="s">
        <v>30</v>
      </c>
      <c r="U2945" s="9" t="s">
        <v>30</v>
      </c>
      <c r="V2945" s="9" t="s">
        <v>30</v>
      </c>
      <c r="W2945" s="14">
        <v>1</v>
      </c>
    </row>
    <row r="2946" spans="1:23" x14ac:dyDescent="0.25">
      <c r="A2946" s="8">
        <v>7352</v>
      </c>
      <c r="B2946" s="9" t="s">
        <v>11188</v>
      </c>
      <c r="C2946" s="9" t="s">
        <v>22</v>
      </c>
      <c r="D2946" s="9" t="s">
        <v>11189</v>
      </c>
      <c r="E2946" s="18" t="s">
        <v>11190</v>
      </c>
      <c r="F2946" s="9" t="s">
        <v>11191</v>
      </c>
      <c r="G2946" s="12">
        <v>7</v>
      </c>
      <c r="H2946" s="9" t="s">
        <v>116</v>
      </c>
      <c r="I2946" s="9" t="s">
        <v>116</v>
      </c>
      <c r="J2946" s="12">
        <v>1</v>
      </c>
      <c r="K2946" s="13">
        <v>43580</v>
      </c>
      <c r="L2946" s="86">
        <f>(Tabla2[[#This Row],[release_year]]-'VARIANZA Y DES. EST'!$L$11)^2</f>
        <v>10.1136565849629</v>
      </c>
      <c r="M2946" s="12">
        <v>2011</v>
      </c>
      <c r="N2946" s="9" t="s">
        <v>35</v>
      </c>
      <c r="O2946" s="9" t="s">
        <v>10743</v>
      </c>
      <c r="P2946" s="12">
        <v>97</v>
      </c>
      <c r="Q2946" s="12">
        <v>97</v>
      </c>
      <c r="R2946" s="12">
        <v>6.5792124490354933</v>
      </c>
      <c r="S2946" s="12" t="s">
        <v>28</v>
      </c>
      <c r="T2946" s="9" t="s">
        <v>3625</v>
      </c>
      <c r="U2946" s="9" t="s">
        <v>95</v>
      </c>
      <c r="V2946" s="9" t="s">
        <v>3625</v>
      </c>
      <c r="W2946" s="14">
        <v>3</v>
      </c>
    </row>
    <row r="2947" spans="1:23" x14ac:dyDescent="0.25">
      <c r="A2947" s="8">
        <v>7396</v>
      </c>
      <c r="B2947" s="9" t="s">
        <v>11192</v>
      </c>
      <c r="C2947" s="9" t="s">
        <v>22</v>
      </c>
      <c r="D2947" s="9" t="s">
        <v>11193</v>
      </c>
      <c r="E2947" s="9" t="s">
        <v>11194</v>
      </c>
      <c r="F2947" s="9" t="s">
        <v>11195</v>
      </c>
      <c r="G2947" s="12">
        <v>8</v>
      </c>
      <c r="H2947" s="9" t="s">
        <v>25</v>
      </c>
      <c r="I2947" s="9" t="s">
        <v>25</v>
      </c>
      <c r="J2947" s="12">
        <v>1</v>
      </c>
      <c r="K2947" s="13">
        <v>42841</v>
      </c>
      <c r="L2947" s="86">
        <f>(Tabla2[[#This Row],[release_year]]-'VARIANZA Y DES. EST'!$L$11)^2</f>
        <v>3.2471164275211517E-2</v>
      </c>
      <c r="M2947" s="12">
        <v>2014</v>
      </c>
      <c r="N2947" s="9" t="s">
        <v>43</v>
      </c>
      <c r="O2947" s="9" t="s">
        <v>10743</v>
      </c>
      <c r="P2947" s="12">
        <v>97</v>
      </c>
      <c r="Q2947" s="12">
        <v>97</v>
      </c>
      <c r="R2947" s="12">
        <v>6.5792124490354933</v>
      </c>
      <c r="S2947" s="12" t="s">
        <v>28</v>
      </c>
      <c r="T2947" s="9" t="s">
        <v>144</v>
      </c>
      <c r="U2947" s="9" t="s">
        <v>45</v>
      </c>
      <c r="V2947" s="9" t="s">
        <v>144</v>
      </c>
      <c r="W2947" s="14">
        <v>2</v>
      </c>
    </row>
    <row r="2948" spans="1:23" x14ac:dyDescent="0.25">
      <c r="A2948" s="8">
        <v>7507</v>
      </c>
      <c r="B2948" s="9" t="s">
        <v>11196</v>
      </c>
      <c r="C2948" s="9" t="s">
        <v>22</v>
      </c>
      <c r="D2948" s="9" t="s">
        <v>11197</v>
      </c>
      <c r="E2948" s="18" t="s">
        <v>11198</v>
      </c>
      <c r="F2948" s="9" t="s">
        <v>11199</v>
      </c>
      <c r="G2948" s="12">
        <v>10</v>
      </c>
      <c r="H2948" s="9" t="s">
        <v>126</v>
      </c>
      <c r="I2948" s="9" t="s">
        <v>5012</v>
      </c>
      <c r="J2948" s="12">
        <v>2</v>
      </c>
      <c r="K2948" s="13">
        <v>43831</v>
      </c>
      <c r="L2948" s="86">
        <f>(Tabla2[[#This Row],[release_year]]-'VARIANZA Y DES. EST'!$L$11)^2</f>
        <v>26.834446865421359</v>
      </c>
      <c r="M2948" s="12">
        <v>2009</v>
      </c>
      <c r="N2948" s="9" t="s">
        <v>1991</v>
      </c>
      <c r="O2948" s="9" t="s">
        <v>10743</v>
      </c>
      <c r="P2948" s="12">
        <v>97</v>
      </c>
      <c r="Q2948" s="12">
        <v>97</v>
      </c>
      <c r="R2948" s="12">
        <v>6.5792124490354933</v>
      </c>
      <c r="S2948" s="12" t="s">
        <v>28</v>
      </c>
      <c r="T2948" s="9" t="s">
        <v>5450</v>
      </c>
      <c r="U2948" s="9" t="s">
        <v>45</v>
      </c>
      <c r="V2948" s="9" t="s">
        <v>5450</v>
      </c>
      <c r="W2948" s="14">
        <v>3</v>
      </c>
    </row>
    <row r="2949" spans="1:23" x14ac:dyDescent="0.25">
      <c r="A2949" s="8">
        <v>7518</v>
      </c>
      <c r="B2949" s="9" t="s">
        <v>11200</v>
      </c>
      <c r="C2949" s="9" t="s">
        <v>22</v>
      </c>
      <c r="D2949" s="9" t="s">
        <v>11201</v>
      </c>
      <c r="E2949" s="18" t="s">
        <v>3072</v>
      </c>
      <c r="F2949" s="9" t="s">
        <v>11202</v>
      </c>
      <c r="G2949" s="12">
        <v>10</v>
      </c>
      <c r="H2949" s="9" t="s">
        <v>25</v>
      </c>
      <c r="I2949" s="9" t="s">
        <v>25</v>
      </c>
      <c r="J2949" s="12">
        <v>1</v>
      </c>
      <c r="K2949" s="13">
        <v>44044</v>
      </c>
      <c r="L2949" s="86">
        <f>(Tabla2[[#This Row],[release_year]]-'VARIANZA Y DES. EST'!$L$11)^2</f>
        <v>148.35721284702598</v>
      </c>
      <c r="M2949" s="12">
        <v>2002</v>
      </c>
      <c r="N2949" s="9" t="s">
        <v>43</v>
      </c>
      <c r="O2949" s="9" t="s">
        <v>10743</v>
      </c>
      <c r="P2949" s="12">
        <v>97</v>
      </c>
      <c r="Q2949" s="12">
        <v>97</v>
      </c>
      <c r="R2949" s="12">
        <v>6.5792124490354933</v>
      </c>
      <c r="S2949" s="12" t="s">
        <v>28</v>
      </c>
      <c r="T2949" s="9" t="s">
        <v>3577</v>
      </c>
      <c r="U2949" s="9" t="s">
        <v>95</v>
      </c>
      <c r="V2949" s="9" t="s">
        <v>3577</v>
      </c>
      <c r="W2949" s="14">
        <v>2</v>
      </c>
    </row>
    <row r="2950" spans="1:23" x14ac:dyDescent="0.25">
      <c r="A2950" s="8">
        <v>7588</v>
      </c>
      <c r="B2950" s="9" t="s">
        <v>11203</v>
      </c>
      <c r="C2950" s="9" t="s">
        <v>22</v>
      </c>
      <c r="D2950" s="9" t="s">
        <v>11204</v>
      </c>
      <c r="E2950" s="9" t="s">
        <v>9219</v>
      </c>
      <c r="F2950" s="9" t="s">
        <v>11205</v>
      </c>
      <c r="G2950" s="12">
        <v>10</v>
      </c>
      <c r="H2950" s="9" t="s">
        <v>25</v>
      </c>
      <c r="I2950" s="9" t="s">
        <v>4345</v>
      </c>
      <c r="J2950" s="12">
        <v>2</v>
      </c>
      <c r="K2950" s="13">
        <v>43647</v>
      </c>
      <c r="L2950" s="86">
        <f>(Tabla2[[#This Row],[release_year]]-'VARIANZA Y DES. EST'!$L$11)^2</f>
        <v>38.194842005650592</v>
      </c>
      <c r="M2950" s="12">
        <v>2008</v>
      </c>
      <c r="N2950" s="9" t="s">
        <v>43</v>
      </c>
      <c r="O2950" s="9" t="s">
        <v>10743</v>
      </c>
      <c r="P2950" s="12">
        <v>97</v>
      </c>
      <c r="Q2950" s="12">
        <v>97</v>
      </c>
      <c r="R2950" s="12">
        <v>6.5792124490354933</v>
      </c>
      <c r="S2950" s="12" t="s">
        <v>28</v>
      </c>
      <c r="T2950" s="9" t="s">
        <v>4008</v>
      </c>
      <c r="U2950" s="9" t="s">
        <v>45</v>
      </c>
      <c r="V2950" s="9" t="s">
        <v>4008</v>
      </c>
      <c r="W2950" s="14">
        <v>2</v>
      </c>
    </row>
    <row r="2951" spans="1:23" x14ac:dyDescent="0.25">
      <c r="A2951" s="8">
        <v>7651</v>
      </c>
      <c r="B2951" s="9" t="s">
        <v>11206</v>
      </c>
      <c r="C2951" s="9" t="s">
        <v>22</v>
      </c>
      <c r="D2951" s="9" t="s">
        <v>11207</v>
      </c>
      <c r="E2951" s="9" t="s">
        <v>11208</v>
      </c>
      <c r="F2951" s="9" t="s">
        <v>11209</v>
      </c>
      <c r="G2951" s="12">
        <v>4</v>
      </c>
      <c r="H2951" s="9" t="s">
        <v>116</v>
      </c>
      <c r="I2951" s="9" t="s">
        <v>116</v>
      </c>
      <c r="J2951" s="12">
        <v>1</v>
      </c>
      <c r="K2951" s="13">
        <v>43580</v>
      </c>
      <c r="L2951" s="86">
        <f>(Tabla2[[#This Row],[release_year]]-'VARIANZA Y DES. EST'!$L$11)^2</f>
        <v>4.7532614447336705</v>
      </c>
      <c r="M2951" s="12">
        <v>2012</v>
      </c>
      <c r="N2951" s="9" t="s">
        <v>76</v>
      </c>
      <c r="O2951" s="9" t="s">
        <v>10743</v>
      </c>
      <c r="P2951" s="12">
        <v>97</v>
      </c>
      <c r="Q2951" s="12">
        <v>97</v>
      </c>
      <c r="R2951" s="12">
        <v>6.5792124490354933</v>
      </c>
      <c r="S2951" s="12" t="s">
        <v>28</v>
      </c>
      <c r="T2951" s="9" t="s">
        <v>3625</v>
      </c>
      <c r="U2951" s="9" t="s">
        <v>95</v>
      </c>
      <c r="V2951" s="9" t="s">
        <v>3625</v>
      </c>
      <c r="W2951" s="14">
        <v>3</v>
      </c>
    </row>
    <row r="2952" spans="1:23" x14ac:dyDescent="0.25">
      <c r="A2952" s="8">
        <v>7797</v>
      </c>
      <c r="B2952" s="9" t="s">
        <v>11210</v>
      </c>
      <c r="C2952" s="9" t="s">
        <v>22</v>
      </c>
      <c r="D2952" s="9" t="s">
        <v>11211</v>
      </c>
      <c r="E2952" s="9" t="s">
        <v>11212</v>
      </c>
      <c r="F2952" s="18" t="s">
        <v>11213</v>
      </c>
      <c r="G2952" s="12">
        <v>3</v>
      </c>
      <c r="H2952" s="9" t="s">
        <v>25</v>
      </c>
      <c r="I2952" s="9" t="s">
        <v>25</v>
      </c>
      <c r="J2952" s="12">
        <v>1</v>
      </c>
      <c r="K2952" s="13">
        <v>43136</v>
      </c>
      <c r="L2952" s="86">
        <f>(Tabla2[[#This Row],[release_year]]-'VARIANZA Y DES. EST'!$L$11)^2</f>
        <v>7.9512857435875226</v>
      </c>
      <c r="M2952" s="12">
        <v>2017</v>
      </c>
      <c r="N2952" s="9" t="s">
        <v>76</v>
      </c>
      <c r="O2952" s="9" t="s">
        <v>10743</v>
      </c>
      <c r="P2952" s="12">
        <v>97</v>
      </c>
      <c r="Q2952" s="12">
        <v>97</v>
      </c>
      <c r="R2952" s="12">
        <v>6.5792124490354933</v>
      </c>
      <c r="S2952" s="12" t="s">
        <v>28</v>
      </c>
      <c r="T2952" s="9" t="s">
        <v>3476</v>
      </c>
      <c r="U2952" s="9" t="s">
        <v>45</v>
      </c>
      <c r="V2952" s="9" t="s">
        <v>3476</v>
      </c>
      <c r="W2952" s="14">
        <v>3</v>
      </c>
    </row>
    <row r="2953" spans="1:23" x14ac:dyDescent="0.25">
      <c r="A2953" s="8">
        <v>7858</v>
      </c>
      <c r="B2953" s="9" t="s">
        <v>11214</v>
      </c>
      <c r="C2953" s="9" t="s">
        <v>22</v>
      </c>
      <c r="D2953" s="9" t="s">
        <v>11215</v>
      </c>
      <c r="E2953" s="9" t="s">
        <v>10562</v>
      </c>
      <c r="F2953" s="9" t="s">
        <v>11216</v>
      </c>
      <c r="G2953" s="12">
        <v>8</v>
      </c>
      <c r="H2953" s="9" t="s">
        <v>184</v>
      </c>
      <c r="I2953" s="9" t="s">
        <v>11217</v>
      </c>
      <c r="J2953" s="12">
        <v>5</v>
      </c>
      <c r="K2953" s="13">
        <v>43831</v>
      </c>
      <c r="L2953" s="86">
        <f>(Tabla2[[#This Row],[release_year]]-'VARIANZA Y DES. EST'!$L$11)^2</f>
        <v>17.47405172519213</v>
      </c>
      <c r="M2953" s="12">
        <v>2010</v>
      </c>
      <c r="N2953" s="9" t="s">
        <v>1991</v>
      </c>
      <c r="O2953" s="9" t="s">
        <v>10743</v>
      </c>
      <c r="P2953" s="12">
        <v>97</v>
      </c>
      <c r="Q2953" s="12">
        <v>97</v>
      </c>
      <c r="R2953" s="12">
        <v>6.5792124490354933</v>
      </c>
      <c r="S2953" s="12" t="s">
        <v>28</v>
      </c>
      <c r="T2953" s="9" t="s">
        <v>5103</v>
      </c>
      <c r="U2953" s="9" t="s">
        <v>38</v>
      </c>
      <c r="V2953" s="9" t="s">
        <v>5103</v>
      </c>
      <c r="W2953" s="14">
        <v>3</v>
      </c>
    </row>
    <row r="2954" spans="1:23" x14ac:dyDescent="0.25">
      <c r="A2954" s="8">
        <v>7859</v>
      </c>
      <c r="B2954" s="9" t="s">
        <v>11218</v>
      </c>
      <c r="C2954" s="9" t="s">
        <v>22</v>
      </c>
      <c r="D2954" s="9" t="s">
        <v>11219</v>
      </c>
      <c r="E2954" s="9" t="s">
        <v>11220</v>
      </c>
      <c r="F2954" s="9" t="s">
        <v>11220</v>
      </c>
      <c r="G2954" s="12">
        <v>1</v>
      </c>
      <c r="H2954" s="9" t="s">
        <v>25</v>
      </c>
      <c r="I2954" s="9" t="s">
        <v>25</v>
      </c>
      <c r="J2954" s="12">
        <v>1</v>
      </c>
      <c r="K2954" s="13">
        <v>43101</v>
      </c>
      <c r="L2954" s="86">
        <f>(Tabla2[[#This Row],[release_year]]-'VARIANZA Y DES. EST'!$L$11)^2</f>
        <v>7.9512857435875226</v>
      </c>
      <c r="M2954" s="12">
        <v>2017</v>
      </c>
      <c r="N2954" s="9" t="s">
        <v>76</v>
      </c>
      <c r="O2954" s="9" t="s">
        <v>10743</v>
      </c>
      <c r="P2954" s="12">
        <v>97</v>
      </c>
      <c r="Q2954" s="12">
        <v>97</v>
      </c>
      <c r="R2954" s="12">
        <v>6.5792124490354933</v>
      </c>
      <c r="S2954" s="12" t="s">
        <v>28</v>
      </c>
      <c r="T2954" s="9" t="s">
        <v>576</v>
      </c>
      <c r="U2954" s="9" t="s">
        <v>57</v>
      </c>
      <c r="V2954" s="9" t="s">
        <v>576</v>
      </c>
      <c r="W2954" s="14">
        <v>2</v>
      </c>
    </row>
    <row r="2955" spans="1:23" x14ac:dyDescent="0.25">
      <c r="A2955" s="8">
        <v>7861</v>
      </c>
      <c r="B2955" s="9" t="s">
        <v>11221</v>
      </c>
      <c r="C2955" s="9" t="s">
        <v>22</v>
      </c>
      <c r="D2955" s="9" t="s">
        <v>11222</v>
      </c>
      <c r="E2955" s="9" t="s">
        <v>7292</v>
      </c>
      <c r="F2955" s="9" t="s">
        <v>11223</v>
      </c>
      <c r="G2955" s="12">
        <v>10</v>
      </c>
      <c r="H2955" s="9" t="s">
        <v>3799</v>
      </c>
      <c r="I2955" s="9" t="s">
        <v>3799</v>
      </c>
      <c r="J2955" s="12">
        <v>1</v>
      </c>
      <c r="K2955" s="13">
        <v>43328</v>
      </c>
      <c r="L2955" s="86">
        <f>(Tabla2[[#This Row],[release_year]]-'VARIANZA Y DES. EST'!$L$11)^2</f>
        <v>1168.285905932069</v>
      </c>
      <c r="M2955" s="12">
        <v>1980</v>
      </c>
      <c r="N2955" s="9" t="s">
        <v>1991</v>
      </c>
      <c r="O2955" s="9" t="s">
        <v>10743</v>
      </c>
      <c r="P2955" s="12">
        <v>97</v>
      </c>
      <c r="Q2955" s="12">
        <v>97</v>
      </c>
      <c r="R2955" s="12">
        <v>6.5792124490354933</v>
      </c>
      <c r="S2955" s="12" t="s">
        <v>28</v>
      </c>
      <c r="T2955" s="9" t="s">
        <v>4337</v>
      </c>
      <c r="U2955" s="9" t="s">
        <v>38</v>
      </c>
      <c r="V2955" s="9" t="s">
        <v>4337</v>
      </c>
      <c r="W2955" s="14">
        <v>3</v>
      </c>
    </row>
    <row r="2956" spans="1:23" x14ac:dyDescent="0.25">
      <c r="A2956" s="8">
        <v>7902</v>
      </c>
      <c r="B2956" s="9" t="s">
        <v>11224</v>
      </c>
      <c r="C2956" s="9" t="s">
        <v>22</v>
      </c>
      <c r="D2956" s="9" t="s">
        <v>11225</v>
      </c>
      <c r="E2956" s="9" t="s">
        <v>6955</v>
      </c>
      <c r="F2956" s="9" t="s">
        <v>11226</v>
      </c>
      <c r="G2956" s="12">
        <v>9</v>
      </c>
      <c r="H2956" s="9" t="s">
        <v>25</v>
      </c>
      <c r="I2956" s="9" t="s">
        <v>11227</v>
      </c>
      <c r="J2956" s="12">
        <v>3</v>
      </c>
      <c r="K2956" s="13">
        <v>43678</v>
      </c>
      <c r="L2956" s="86">
        <f>(Tabla2[[#This Row],[release_year]]-'VARIANZA Y DES. EST'!$L$11)^2</f>
        <v>84.276027426338274</v>
      </c>
      <c r="M2956" s="12">
        <v>2005</v>
      </c>
      <c r="N2956" s="9" t="s">
        <v>43</v>
      </c>
      <c r="O2956" s="9" t="s">
        <v>10743</v>
      </c>
      <c r="P2956" s="12">
        <v>97</v>
      </c>
      <c r="Q2956" s="12">
        <v>97</v>
      </c>
      <c r="R2956" s="12">
        <v>6.5792124490354933</v>
      </c>
      <c r="S2956" s="12" t="s">
        <v>28</v>
      </c>
      <c r="T2956" s="9" t="s">
        <v>3577</v>
      </c>
      <c r="U2956" s="9" t="s">
        <v>95</v>
      </c>
      <c r="V2956" s="9" t="s">
        <v>3577</v>
      </c>
      <c r="W2956" s="14">
        <v>2</v>
      </c>
    </row>
    <row r="2957" spans="1:23" x14ac:dyDescent="0.25">
      <c r="A2957" s="8">
        <v>8010</v>
      </c>
      <c r="B2957" s="9" t="s">
        <v>11228</v>
      </c>
      <c r="C2957" s="9" t="s">
        <v>22</v>
      </c>
      <c r="D2957" s="9" t="s">
        <v>11229</v>
      </c>
      <c r="E2957" s="9" t="s">
        <v>11230</v>
      </c>
      <c r="F2957" s="9" t="s">
        <v>11231</v>
      </c>
      <c r="G2957" s="12">
        <v>11</v>
      </c>
      <c r="H2957" s="9" t="s">
        <v>25</v>
      </c>
      <c r="I2957" s="9" t="s">
        <v>25</v>
      </c>
      <c r="J2957" s="12">
        <v>1</v>
      </c>
      <c r="K2957" s="13">
        <v>43664</v>
      </c>
      <c r="L2957" s="86">
        <f>(Tabla2[[#This Row],[release_year]]-'VARIANZA Y DES. EST'!$L$11)^2</f>
        <v>1.3928663045044412</v>
      </c>
      <c r="M2957" s="12">
        <v>2013</v>
      </c>
      <c r="N2957" s="9" t="s">
        <v>1991</v>
      </c>
      <c r="O2957" s="9" t="s">
        <v>10743</v>
      </c>
      <c r="P2957" s="12">
        <v>97</v>
      </c>
      <c r="Q2957" s="12">
        <v>97</v>
      </c>
      <c r="R2957" s="12">
        <v>6.5792124490354933</v>
      </c>
      <c r="S2957" s="12" t="s">
        <v>28</v>
      </c>
      <c r="T2957" s="9" t="s">
        <v>144</v>
      </c>
      <c r="U2957" s="9" t="s">
        <v>45</v>
      </c>
      <c r="V2957" s="9" t="s">
        <v>144</v>
      </c>
      <c r="W2957" s="14">
        <v>2</v>
      </c>
    </row>
    <row r="2958" spans="1:23" x14ac:dyDescent="0.25">
      <c r="A2958" s="8">
        <v>8055</v>
      </c>
      <c r="B2958" s="9" t="s">
        <v>11232</v>
      </c>
      <c r="C2958" s="9" t="s">
        <v>22</v>
      </c>
      <c r="D2958" s="9" t="s">
        <v>11233</v>
      </c>
      <c r="E2958" s="9" t="s">
        <v>11234</v>
      </c>
      <c r="F2958" s="9" t="s">
        <v>11235</v>
      </c>
      <c r="G2958" s="12">
        <v>8</v>
      </c>
      <c r="H2958" s="9" t="s">
        <v>25</v>
      </c>
      <c r="I2958" s="9" t="s">
        <v>25</v>
      </c>
      <c r="J2958" s="12">
        <v>1</v>
      </c>
      <c r="K2958" s="16">
        <v>43087</v>
      </c>
      <c r="L2958" s="86">
        <f>(Tabla2[[#This Row],[release_year]]-'VARIANZA Y DES. EST'!$L$11)^2</f>
        <v>7.9512857435875226</v>
      </c>
      <c r="M2958" s="12">
        <v>2017</v>
      </c>
      <c r="N2958" s="9" t="s">
        <v>76</v>
      </c>
      <c r="O2958" s="9" t="s">
        <v>10743</v>
      </c>
      <c r="P2958" s="12">
        <v>97</v>
      </c>
      <c r="Q2958" s="12">
        <v>97</v>
      </c>
      <c r="R2958" s="12">
        <v>6.5792124490354933</v>
      </c>
      <c r="S2958" s="12" t="s">
        <v>28</v>
      </c>
      <c r="T2958" s="9" t="s">
        <v>4008</v>
      </c>
      <c r="U2958" s="9" t="s">
        <v>45</v>
      </c>
      <c r="V2958" s="9" t="s">
        <v>4008</v>
      </c>
      <c r="W2958" s="14">
        <v>2</v>
      </c>
    </row>
    <row r="2959" spans="1:23" x14ac:dyDescent="0.25">
      <c r="A2959" s="8">
        <v>8141</v>
      </c>
      <c r="B2959" s="9" t="s">
        <v>11236</v>
      </c>
      <c r="C2959" s="9" t="s">
        <v>22</v>
      </c>
      <c r="D2959" s="9" t="s">
        <v>11237</v>
      </c>
      <c r="E2959" s="9" t="s">
        <v>11238</v>
      </c>
      <c r="F2959" s="9" t="s">
        <v>11239</v>
      </c>
      <c r="G2959" s="12">
        <v>10</v>
      </c>
      <c r="H2959" s="9" t="s">
        <v>25</v>
      </c>
      <c r="I2959" s="9" t="s">
        <v>11240</v>
      </c>
      <c r="J2959" s="12">
        <v>2</v>
      </c>
      <c r="K2959" s="13">
        <v>43495</v>
      </c>
      <c r="L2959" s="86">
        <f>(Tabla2[[#This Row],[release_year]]-'VARIANZA Y DES. EST'!$L$11)^2</f>
        <v>3.3116808838167522</v>
      </c>
      <c r="M2959" s="12">
        <v>2016</v>
      </c>
      <c r="N2959" s="9" t="s">
        <v>1991</v>
      </c>
      <c r="O2959" s="9" t="s">
        <v>10743</v>
      </c>
      <c r="P2959" s="12">
        <v>97</v>
      </c>
      <c r="Q2959" s="12">
        <v>97</v>
      </c>
      <c r="R2959" s="12">
        <v>6.5792124490354933</v>
      </c>
      <c r="S2959" s="12" t="s">
        <v>28</v>
      </c>
      <c r="T2959" s="9" t="s">
        <v>94</v>
      </c>
      <c r="U2959" s="9" t="s">
        <v>95</v>
      </c>
      <c r="V2959" s="9" t="s">
        <v>94</v>
      </c>
      <c r="W2959" s="14">
        <v>3</v>
      </c>
    </row>
    <row r="2960" spans="1:23" x14ac:dyDescent="0.25">
      <c r="A2960" s="8">
        <v>8147</v>
      </c>
      <c r="B2960" s="9" t="s">
        <v>11241</v>
      </c>
      <c r="C2960" s="9" t="s">
        <v>22</v>
      </c>
      <c r="D2960" s="9" t="s">
        <v>11242</v>
      </c>
      <c r="E2960" s="9" t="s">
        <v>6117</v>
      </c>
      <c r="F2960" s="9" t="s">
        <v>11243</v>
      </c>
      <c r="G2960" s="12">
        <v>10</v>
      </c>
      <c r="H2960" s="9" t="s">
        <v>25</v>
      </c>
      <c r="I2960" s="9" t="s">
        <v>6255</v>
      </c>
      <c r="J2960" s="12">
        <v>2</v>
      </c>
      <c r="K2960" s="13">
        <v>43601</v>
      </c>
      <c r="L2960" s="86">
        <f>(Tabla2[[#This Row],[release_year]]-'VARIANZA Y DES. EST'!$L$11)^2</f>
        <v>10.1136565849629</v>
      </c>
      <c r="M2960" s="12">
        <v>2011</v>
      </c>
      <c r="N2960" s="9" t="s">
        <v>1991</v>
      </c>
      <c r="O2960" s="9" t="s">
        <v>10743</v>
      </c>
      <c r="P2960" s="12">
        <v>97</v>
      </c>
      <c r="Q2960" s="12">
        <v>97</v>
      </c>
      <c r="R2960" s="12">
        <v>6.5792124490354933</v>
      </c>
      <c r="S2960" s="12" t="s">
        <v>28</v>
      </c>
      <c r="T2960" s="9" t="s">
        <v>3577</v>
      </c>
      <c r="U2960" s="9" t="s">
        <v>95</v>
      </c>
      <c r="V2960" s="9" t="s">
        <v>3577</v>
      </c>
      <c r="W2960" s="14">
        <v>2</v>
      </c>
    </row>
    <row r="2961" spans="1:23" x14ac:dyDescent="0.25">
      <c r="A2961" s="8">
        <v>8191</v>
      </c>
      <c r="B2961" s="9" t="s">
        <v>11244</v>
      </c>
      <c r="C2961" s="9" t="s">
        <v>22</v>
      </c>
      <c r="D2961" s="9" t="s">
        <v>11245</v>
      </c>
      <c r="E2961" s="9" t="s">
        <v>11246</v>
      </c>
      <c r="F2961" s="9" t="s">
        <v>11247</v>
      </c>
      <c r="G2961" s="12">
        <v>10</v>
      </c>
      <c r="H2961" s="9" t="s">
        <v>8783</v>
      </c>
      <c r="I2961" s="9" t="s">
        <v>11248</v>
      </c>
      <c r="J2961" s="12">
        <v>2</v>
      </c>
      <c r="K2961" s="13">
        <v>43888</v>
      </c>
      <c r="L2961" s="86">
        <f>(Tabla2[[#This Row],[release_year]]-'VARIANZA Y DES. EST'!$L$11)^2</f>
        <v>23.230495463129063</v>
      </c>
      <c r="M2961" s="12">
        <v>2019</v>
      </c>
      <c r="N2961" s="9" t="s">
        <v>99</v>
      </c>
      <c r="O2961" s="9" t="s">
        <v>10743</v>
      </c>
      <c r="P2961" s="12">
        <v>97</v>
      </c>
      <c r="Q2961" s="12">
        <v>97</v>
      </c>
      <c r="R2961" s="12">
        <v>6.5792124490354933</v>
      </c>
      <c r="S2961" s="12" t="s">
        <v>28</v>
      </c>
      <c r="T2961" s="9" t="s">
        <v>111</v>
      </c>
      <c r="U2961" s="9" t="s">
        <v>30</v>
      </c>
      <c r="V2961" s="9" t="s">
        <v>111</v>
      </c>
      <c r="W2961" s="14">
        <v>2</v>
      </c>
    </row>
    <row r="2962" spans="1:23" x14ac:dyDescent="0.25">
      <c r="A2962" s="8">
        <v>8192</v>
      </c>
      <c r="B2962" s="9" t="s">
        <v>11249</v>
      </c>
      <c r="C2962" s="9" t="s">
        <v>22</v>
      </c>
      <c r="D2962" s="9" t="s">
        <v>11250</v>
      </c>
      <c r="E2962" s="20" t="s">
        <v>11251</v>
      </c>
      <c r="F2962" s="21"/>
      <c r="G2962" s="12">
        <v>0</v>
      </c>
      <c r="H2962" s="9" t="s">
        <v>25</v>
      </c>
      <c r="I2962" s="9" t="s">
        <v>25</v>
      </c>
      <c r="J2962" s="12">
        <v>1</v>
      </c>
      <c r="K2962" s="13">
        <v>43901</v>
      </c>
      <c r="L2962" s="86">
        <f>(Tabla2[[#This Row],[release_year]]-'VARIANZA Y DES. EST'!$L$11)^2</f>
        <v>23.230495463129063</v>
      </c>
      <c r="M2962" s="12">
        <v>2019</v>
      </c>
      <c r="N2962" s="9" t="s">
        <v>76</v>
      </c>
      <c r="O2962" s="9" t="s">
        <v>10743</v>
      </c>
      <c r="P2962" s="12">
        <v>97</v>
      </c>
      <c r="Q2962" s="12">
        <v>97</v>
      </c>
      <c r="R2962" s="12">
        <v>6.5792124490354933</v>
      </c>
      <c r="S2962" s="12" t="s">
        <v>28</v>
      </c>
      <c r="T2962" s="9" t="s">
        <v>57</v>
      </c>
      <c r="U2962" s="9" t="s">
        <v>57</v>
      </c>
      <c r="V2962" s="9" t="s">
        <v>57</v>
      </c>
      <c r="W2962" s="14">
        <v>1</v>
      </c>
    </row>
    <row r="2963" spans="1:23" x14ac:dyDescent="0.25">
      <c r="A2963" s="8">
        <v>8222</v>
      </c>
      <c r="B2963" s="9" t="s">
        <v>11252</v>
      </c>
      <c r="C2963" s="9" t="s">
        <v>22</v>
      </c>
      <c r="D2963" s="9" t="s">
        <v>11253</v>
      </c>
      <c r="E2963" s="18" t="s">
        <v>4910</v>
      </c>
      <c r="F2963" s="9" t="s">
        <v>11254</v>
      </c>
      <c r="G2963" s="12">
        <v>7</v>
      </c>
      <c r="H2963" s="9" t="s">
        <v>25</v>
      </c>
      <c r="I2963" s="9" t="s">
        <v>11255</v>
      </c>
      <c r="J2963" s="12">
        <v>3</v>
      </c>
      <c r="K2963" s="13">
        <v>43983</v>
      </c>
      <c r="L2963" s="86">
        <f>(Tabla2[[#This Row],[release_year]]-'VARIANZA Y DES. EST'!$L$11)^2</f>
        <v>3.3116808838167522</v>
      </c>
      <c r="M2963" s="12">
        <v>2016</v>
      </c>
      <c r="N2963" s="9" t="s">
        <v>43</v>
      </c>
      <c r="O2963" s="9" t="s">
        <v>10743</v>
      </c>
      <c r="P2963" s="12">
        <v>97</v>
      </c>
      <c r="Q2963" s="12">
        <v>97</v>
      </c>
      <c r="R2963" s="12">
        <v>6.5792124490354933</v>
      </c>
      <c r="S2963" s="12" t="s">
        <v>28</v>
      </c>
      <c r="T2963" s="9" t="s">
        <v>3611</v>
      </c>
      <c r="U2963" s="9" t="s">
        <v>514</v>
      </c>
      <c r="V2963" s="9" t="s">
        <v>3611</v>
      </c>
      <c r="W2963" s="14">
        <v>3</v>
      </c>
    </row>
    <row r="2964" spans="1:23" x14ac:dyDescent="0.25">
      <c r="A2964" s="8">
        <v>8230</v>
      </c>
      <c r="B2964" s="9" t="s">
        <v>11256</v>
      </c>
      <c r="C2964" s="9" t="s">
        <v>22</v>
      </c>
      <c r="D2964" s="9" t="s">
        <v>11257</v>
      </c>
      <c r="E2964" s="9" t="s">
        <v>6955</v>
      </c>
      <c r="F2964" s="9" t="s">
        <v>11258</v>
      </c>
      <c r="G2964" s="12">
        <v>10</v>
      </c>
      <c r="H2964" s="9" t="s">
        <v>25</v>
      </c>
      <c r="I2964" s="9" t="s">
        <v>25</v>
      </c>
      <c r="J2964" s="12">
        <v>1</v>
      </c>
      <c r="K2964" s="13">
        <v>43739</v>
      </c>
      <c r="L2964" s="86">
        <f>(Tabla2[[#This Row],[release_year]]-'VARIANZA Y DES. EST'!$L$11)^2</f>
        <v>51.555237145879822</v>
      </c>
      <c r="M2964" s="12">
        <v>2007</v>
      </c>
      <c r="N2964" s="9" t="s">
        <v>43</v>
      </c>
      <c r="O2964" s="9" t="s">
        <v>10743</v>
      </c>
      <c r="P2964" s="12">
        <v>97</v>
      </c>
      <c r="Q2964" s="12">
        <v>97</v>
      </c>
      <c r="R2964" s="12">
        <v>6.5792124490354933</v>
      </c>
      <c r="S2964" s="12" t="s">
        <v>28</v>
      </c>
      <c r="T2964" s="9" t="s">
        <v>635</v>
      </c>
      <c r="U2964" s="9" t="s">
        <v>95</v>
      </c>
      <c r="V2964" s="9" t="s">
        <v>635</v>
      </c>
      <c r="W2964" s="14">
        <v>2</v>
      </c>
    </row>
    <row r="2965" spans="1:23" x14ac:dyDescent="0.25">
      <c r="A2965" s="8">
        <v>8304</v>
      </c>
      <c r="B2965" s="9" t="s">
        <v>11259</v>
      </c>
      <c r="C2965" s="9" t="s">
        <v>22</v>
      </c>
      <c r="D2965" s="9" t="s">
        <v>11260</v>
      </c>
      <c r="E2965" s="9" t="s">
        <v>11261</v>
      </c>
      <c r="F2965" s="9" t="s">
        <v>11262</v>
      </c>
      <c r="G2965" s="12">
        <v>10</v>
      </c>
      <c r="H2965" s="9" t="s">
        <v>3799</v>
      </c>
      <c r="I2965" s="9" t="s">
        <v>3799</v>
      </c>
      <c r="J2965" s="12">
        <v>1</v>
      </c>
      <c r="K2965" s="13">
        <v>43312</v>
      </c>
      <c r="L2965" s="86">
        <f>(Tabla2[[#This Row],[release_year]]-'VARIANZA Y DES. EST'!$L$11)^2</f>
        <v>1309.0066962125275</v>
      </c>
      <c r="M2965" s="12">
        <v>1978</v>
      </c>
      <c r="N2965" s="9" t="s">
        <v>1991</v>
      </c>
      <c r="O2965" s="9" t="s">
        <v>10743</v>
      </c>
      <c r="P2965" s="12">
        <v>97</v>
      </c>
      <c r="Q2965" s="12">
        <v>97</v>
      </c>
      <c r="R2965" s="12">
        <v>6.5792124490354933</v>
      </c>
      <c r="S2965" s="12" t="s">
        <v>28</v>
      </c>
      <c r="T2965" s="9" t="s">
        <v>11263</v>
      </c>
      <c r="U2965" s="9" t="s">
        <v>38</v>
      </c>
      <c r="V2965" s="9" t="s">
        <v>11263</v>
      </c>
      <c r="W2965" s="14">
        <v>3</v>
      </c>
    </row>
    <row r="2966" spans="1:23" x14ac:dyDescent="0.25">
      <c r="A2966" s="8">
        <v>8324</v>
      </c>
      <c r="B2966" s="9" t="s">
        <v>11264</v>
      </c>
      <c r="C2966" s="9" t="s">
        <v>22</v>
      </c>
      <c r="D2966" s="9" t="s">
        <v>11265</v>
      </c>
      <c r="E2966" s="9" t="s">
        <v>11266</v>
      </c>
      <c r="F2966" s="9" t="s">
        <v>11267</v>
      </c>
      <c r="G2966" s="12">
        <v>4</v>
      </c>
      <c r="H2966" s="9" t="s">
        <v>25</v>
      </c>
      <c r="I2966" s="9" t="s">
        <v>25</v>
      </c>
      <c r="J2966" s="12">
        <v>1</v>
      </c>
      <c r="K2966" s="13">
        <v>43124</v>
      </c>
      <c r="L2966" s="86">
        <f>(Tabla2[[#This Row],[release_year]]-'VARIANZA Y DES. EST'!$L$11)^2</f>
        <v>7.9512857435875226</v>
      </c>
      <c r="M2966" s="12">
        <v>2017</v>
      </c>
      <c r="N2966" s="9" t="s">
        <v>43</v>
      </c>
      <c r="O2966" s="9" t="s">
        <v>10743</v>
      </c>
      <c r="P2966" s="12">
        <v>97</v>
      </c>
      <c r="Q2966" s="12">
        <v>97</v>
      </c>
      <c r="R2966" s="12">
        <v>6.5792124490354933</v>
      </c>
      <c r="S2966" s="12" t="s">
        <v>28</v>
      </c>
      <c r="T2966" s="9" t="s">
        <v>5279</v>
      </c>
      <c r="U2966" s="9" t="s">
        <v>95</v>
      </c>
      <c r="V2966" s="9" t="s">
        <v>5279</v>
      </c>
      <c r="W2966" s="14">
        <v>3</v>
      </c>
    </row>
    <row r="2967" spans="1:23" x14ac:dyDescent="0.25">
      <c r="A2967" s="8">
        <v>8325</v>
      </c>
      <c r="B2967" s="9" t="s">
        <v>11268</v>
      </c>
      <c r="C2967" s="9" t="s">
        <v>22</v>
      </c>
      <c r="D2967" s="9" t="s">
        <v>11269</v>
      </c>
      <c r="E2967" s="9" t="s">
        <v>11270</v>
      </c>
      <c r="F2967" s="9" t="s">
        <v>11271</v>
      </c>
      <c r="G2967" s="12">
        <v>9</v>
      </c>
      <c r="H2967" s="9" t="s">
        <v>25</v>
      </c>
      <c r="I2967" s="9" t="s">
        <v>25</v>
      </c>
      <c r="J2967" s="12">
        <v>1</v>
      </c>
      <c r="K2967" s="13">
        <v>42709</v>
      </c>
      <c r="L2967" s="86">
        <f>(Tabla2[[#This Row],[release_year]]-'VARIANZA Y DES. EST'!$L$11)^2</f>
        <v>3.3116808838167522</v>
      </c>
      <c r="M2967" s="12">
        <v>2016</v>
      </c>
      <c r="N2967" s="9" t="s">
        <v>76</v>
      </c>
      <c r="O2967" s="9" t="s">
        <v>10743</v>
      </c>
      <c r="P2967" s="12">
        <v>97</v>
      </c>
      <c r="Q2967" s="12">
        <v>97</v>
      </c>
      <c r="R2967" s="12">
        <v>6.5792124490354933</v>
      </c>
      <c r="S2967" s="12" t="s">
        <v>28</v>
      </c>
      <c r="T2967" s="9" t="s">
        <v>3998</v>
      </c>
      <c r="U2967" s="9" t="s">
        <v>45</v>
      </c>
      <c r="V2967" s="9" t="s">
        <v>3998</v>
      </c>
      <c r="W2967" s="14">
        <v>3</v>
      </c>
    </row>
    <row r="2968" spans="1:23" x14ac:dyDescent="0.25">
      <c r="A2968" s="8">
        <v>8346</v>
      </c>
      <c r="B2968" s="9" t="s">
        <v>11272</v>
      </c>
      <c r="C2968" s="9" t="s">
        <v>22</v>
      </c>
      <c r="D2968" s="9" t="s">
        <v>11273</v>
      </c>
      <c r="E2968" s="18" t="s">
        <v>5875</v>
      </c>
      <c r="F2968" s="9" t="s">
        <v>11274</v>
      </c>
      <c r="G2968" s="12">
        <v>8</v>
      </c>
      <c r="H2968" s="9" t="s">
        <v>25</v>
      </c>
      <c r="I2968" s="9" t="s">
        <v>25</v>
      </c>
      <c r="J2968" s="12">
        <v>1</v>
      </c>
      <c r="K2968" s="13">
        <v>42810</v>
      </c>
      <c r="L2968" s="86">
        <f>(Tabla2[[#This Row],[release_year]]-'VARIANZA Y DES. EST'!$L$11)^2</f>
        <v>3.3116808838167522</v>
      </c>
      <c r="M2968" s="12">
        <v>2016</v>
      </c>
      <c r="N2968" s="9" t="s">
        <v>1991</v>
      </c>
      <c r="O2968" s="9" t="s">
        <v>10743</v>
      </c>
      <c r="P2968" s="12">
        <v>97</v>
      </c>
      <c r="Q2968" s="12">
        <v>97</v>
      </c>
      <c r="R2968" s="12">
        <v>6.5792124490354933</v>
      </c>
      <c r="S2968" s="12" t="s">
        <v>28</v>
      </c>
      <c r="T2968" s="9" t="s">
        <v>38</v>
      </c>
      <c r="U2968" s="9" t="s">
        <v>38</v>
      </c>
      <c r="V2968" s="9" t="s">
        <v>38</v>
      </c>
      <c r="W2968" s="14">
        <v>1</v>
      </c>
    </row>
    <row r="2969" spans="1:23" x14ac:dyDescent="0.25">
      <c r="A2969" s="8">
        <v>8507</v>
      </c>
      <c r="B2969" s="9" t="s">
        <v>11275</v>
      </c>
      <c r="C2969" s="9" t="s">
        <v>22</v>
      </c>
      <c r="D2969" s="9" t="s">
        <v>11276</v>
      </c>
      <c r="E2969" s="18" t="s">
        <v>9054</v>
      </c>
      <c r="F2969" s="9" t="s">
        <v>11277</v>
      </c>
      <c r="G2969" s="12">
        <v>13</v>
      </c>
      <c r="H2969" s="9" t="s">
        <v>890</v>
      </c>
      <c r="I2969" s="9" t="s">
        <v>890</v>
      </c>
      <c r="J2969" s="12">
        <v>1</v>
      </c>
      <c r="K2969" s="16">
        <v>44148</v>
      </c>
      <c r="L2969" s="86">
        <f>(Tabla2[[#This Row],[release_year]]-'VARIANZA Y DES. EST'!$L$11)^2</f>
        <v>3502.2957844377997</v>
      </c>
      <c r="M2969" s="12">
        <v>1955</v>
      </c>
      <c r="N2969" s="9" t="s">
        <v>35</v>
      </c>
      <c r="O2969" s="9" t="s">
        <v>10743</v>
      </c>
      <c r="P2969" s="12">
        <v>97</v>
      </c>
      <c r="Q2969" s="12">
        <v>97</v>
      </c>
      <c r="R2969" s="12">
        <v>6.5792124490354933</v>
      </c>
      <c r="S2969" s="12" t="s">
        <v>28</v>
      </c>
      <c r="T2969" s="9" t="s">
        <v>9056</v>
      </c>
      <c r="U2969" s="9" t="s">
        <v>151</v>
      </c>
      <c r="V2969" s="9" t="s">
        <v>9056</v>
      </c>
      <c r="W2969" s="14">
        <v>3</v>
      </c>
    </row>
    <row r="2970" spans="1:23" x14ac:dyDescent="0.25">
      <c r="A2970" s="8">
        <v>8508</v>
      </c>
      <c r="B2970" s="9" t="s">
        <v>11278</v>
      </c>
      <c r="C2970" s="9" t="s">
        <v>22</v>
      </c>
      <c r="D2970" s="9" t="s">
        <v>11279</v>
      </c>
      <c r="E2970" s="18" t="s">
        <v>11280</v>
      </c>
      <c r="F2970" s="9" t="s">
        <v>11281</v>
      </c>
      <c r="G2970" s="12">
        <v>6</v>
      </c>
      <c r="H2970" s="9" t="s">
        <v>25</v>
      </c>
      <c r="I2970" s="9" t="s">
        <v>25</v>
      </c>
      <c r="J2970" s="12">
        <v>1</v>
      </c>
      <c r="K2970" s="13">
        <v>43294</v>
      </c>
      <c r="L2970" s="86">
        <f>(Tabla2[[#This Row],[release_year]]-'VARIANZA Y DES. EST'!$L$11)^2</f>
        <v>3.2471164275211517E-2</v>
      </c>
      <c r="M2970" s="12">
        <v>2014</v>
      </c>
      <c r="N2970" s="9" t="s">
        <v>43</v>
      </c>
      <c r="O2970" s="9" t="s">
        <v>10743</v>
      </c>
      <c r="P2970" s="12">
        <v>97</v>
      </c>
      <c r="Q2970" s="12">
        <v>97</v>
      </c>
      <c r="R2970" s="12">
        <v>6.5792124490354933</v>
      </c>
      <c r="S2970" s="12" t="s">
        <v>28</v>
      </c>
      <c r="T2970" s="9" t="s">
        <v>6900</v>
      </c>
      <c r="U2970" s="9" t="s">
        <v>6901</v>
      </c>
      <c r="V2970" s="9" t="s">
        <v>6900</v>
      </c>
      <c r="W2970" s="14">
        <v>2</v>
      </c>
    </row>
    <row r="2971" spans="1:23" x14ac:dyDescent="0.25">
      <c r="A2971" s="8">
        <v>8596</v>
      </c>
      <c r="B2971" s="9" t="s">
        <v>11282</v>
      </c>
      <c r="C2971" s="9" t="s">
        <v>22</v>
      </c>
      <c r="D2971" s="9" t="s">
        <v>11283</v>
      </c>
      <c r="E2971" s="9" t="s">
        <v>11284</v>
      </c>
      <c r="F2971" s="9" t="s">
        <v>11285</v>
      </c>
      <c r="G2971" s="12">
        <v>8</v>
      </c>
      <c r="H2971" s="9" t="s">
        <v>25</v>
      </c>
      <c r="I2971" s="9" t="s">
        <v>25</v>
      </c>
      <c r="J2971" s="12">
        <v>1</v>
      </c>
      <c r="K2971" s="13">
        <v>43543</v>
      </c>
      <c r="L2971" s="86">
        <f>(Tabla2[[#This Row],[release_year]]-'VARIANZA Y DES. EST'!$L$11)^2</f>
        <v>14.590890603358293</v>
      </c>
      <c r="M2971" s="12">
        <v>2018</v>
      </c>
      <c r="N2971" s="9" t="s">
        <v>35</v>
      </c>
      <c r="O2971" s="9" t="s">
        <v>10743</v>
      </c>
      <c r="P2971" s="12">
        <v>97</v>
      </c>
      <c r="Q2971" s="12">
        <v>97</v>
      </c>
      <c r="R2971" s="12">
        <v>6.5792124490354933</v>
      </c>
      <c r="S2971" s="12" t="s">
        <v>28</v>
      </c>
      <c r="T2971" s="9" t="s">
        <v>5450</v>
      </c>
      <c r="U2971" s="9" t="s">
        <v>45</v>
      </c>
      <c r="V2971" s="9" t="s">
        <v>5450</v>
      </c>
      <c r="W2971" s="14">
        <v>3</v>
      </c>
    </row>
    <row r="2972" spans="1:23" x14ac:dyDescent="0.25">
      <c r="A2972" s="8">
        <v>8732</v>
      </c>
      <c r="B2972" s="9" t="s">
        <v>11286</v>
      </c>
      <c r="C2972" s="9" t="s">
        <v>22</v>
      </c>
      <c r="D2972" s="9" t="s">
        <v>11287</v>
      </c>
      <c r="E2972" s="9" t="s">
        <v>4044</v>
      </c>
      <c r="F2972" s="9" t="s">
        <v>11288</v>
      </c>
      <c r="G2972" s="12">
        <v>12</v>
      </c>
      <c r="H2972" s="9" t="s">
        <v>25</v>
      </c>
      <c r="I2972" s="9" t="s">
        <v>25</v>
      </c>
      <c r="J2972" s="12">
        <v>1</v>
      </c>
      <c r="K2972" s="16">
        <v>43031</v>
      </c>
      <c r="L2972" s="86">
        <f>(Tabla2[[#This Row],[release_year]]-'VARIANZA Y DES. EST'!$L$11)^2</f>
        <v>0.67207602404598188</v>
      </c>
      <c r="M2972" s="12">
        <v>2015</v>
      </c>
      <c r="N2972" s="9" t="s">
        <v>1991</v>
      </c>
      <c r="O2972" s="9" t="s">
        <v>10743</v>
      </c>
      <c r="P2972" s="12">
        <v>97</v>
      </c>
      <c r="Q2972" s="12">
        <v>97</v>
      </c>
      <c r="R2972" s="12">
        <v>6.5792124490354933</v>
      </c>
      <c r="S2972" s="12" t="s">
        <v>28</v>
      </c>
      <c r="T2972" s="9" t="s">
        <v>94</v>
      </c>
      <c r="U2972" s="9" t="s">
        <v>95</v>
      </c>
      <c r="V2972" s="9" t="s">
        <v>94</v>
      </c>
      <c r="W2972" s="14">
        <v>3</v>
      </c>
    </row>
    <row r="2973" spans="1:23" x14ac:dyDescent="0.25">
      <c r="A2973" s="8">
        <v>8757</v>
      </c>
      <c r="B2973" s="9" t="s">
        <v>11289</v>
      </c>
      <c r="C2973" s="9" t="s">
        <v>22</v>
      </c>
      <c r="D2973" s="9" t="s">
        <v>11290</v>
      </c>
      <c r="E2973" s="10" t="s">
        <v>1252</v>
      </c>
      <c r="F2973" s="11"/>
      <c r="G2973" s="12">
        <v>0</v>
      </c>
      <c r="H2973" s="9" t="s">
        <v>25</v>
      </c>
      <c r="I2973" s="9" t="s">
        <v>25</v>
      </c>
      <c r="J2973" s="12">
        <v>1</v>
      </c>
      <c r="K2973" s="13">
        <v>43690</v>
      </c>
      <c r="L2973" s="86">
        <f>(Tabla2[[#This Row],[release_year]]-'VARIANZA Y DES. EST'!$L$11)^2</f>
        <v>23.230495463129063</v>
      </c>
      <c r="M2973" s="12">
        <v>2019</v>
      </c>
      <c r="N2973" s="9" t="s">
        <v>76</v>
      </c>
      <c r="O2973" s="9" t="s">
        <v>10743</v>
      </c>
      <c r="P2973" s="12">
        <v>97</v>
      </c>
      <c r="Q2973" s="12">
        <v>97</v>
      </c>
      <c r="R2973" s="12">
        <v>6.5792124490354933</v>
      </c>
      <c r="S2973" s="12" t="s">
        <v>28</v>
      </c>
      <c r="T2973" s="9" t="s">
        <v>576</v>
      </c>
      <c r="U2973" s="9" t="s">
        <v>57</v>
      </c>
      <c r="V2973" s="9" t="s">
        <v>576</v>
      </c>
      <c r="W2973" s="14">
        <v>2</v>
      </c>
    </row>
    <row r="2974" spans="1:23" x14ac:dyDescent="0.25">
      <c r="A2974" s="8">
        <v>8775</v>
      </c>
      <c r="B2974" s="9" t="s">
        <v>11291</v>
      </c>
      <c r="C2974" s="9" t="s">
        <v>22</v>
      </c>
      <c r="D2974" s="9" t="s">
        <v>11292</v>
      </c>
      <c r="E2974" s="9" t="s">
        <v>11293</v>
      </c>
      <c r="F2974" s="9" t="s">
        <v>11294</v>
      </c>
      <c r="G2974" s="12">
        <v>10</v>
      </c>
      <c r="H2974" s="9" t="s">
        <v>116</v>
      </c>
      <c r="I2974" s="9" t="s">
        <v>11295</v>
      </c>
      <c r="J2974" s="12">
        <v>3</v>
      </c>
      <c r="K2974" s="16">
        <v>43760</v>
      </c>
      <c r="L2974" s="86">
        <f>(Tabla2[[#This Row],[release_year]]-'VARIANZA Y DES. EST'!$L$11)^2</f>
        <v>14.590890603358293</v>
      </c>
      <c r="M2974" s="12">
        <v>2018</v>
      </c>
      <c r="N2974" s="9" t="s">
        <v>35</v>
      </c>
      <c r="O2974" s="9" t="s">
        <v>10743</v>
      </c>
      <c r="P2974" s="12">
        <v>97</v>
      </c>
      <c r="Q2974" s="12">
        <v>97</v>
      </c>
      <c r="R2974" s="12">
        <v>6.5792124490354933</v>
      </c>
      <c r="S2974" s="12" t="s">
        <v>28</v>
      </c>
      <c r="T2974" s="9" t="s">
        <v>118</v>
      </c>
      <c r="U2974" s="9" t="s">
        <v>45</v>
      </c>
      <c r="V2974" s="9" t="s">
        <v>118</v>
      </c>
      <c r="W2974" s="14">
        <v>3</v>
      </c>
    </row>
    <row r="2975" spans="1:23" x14ac:dyDescent="0.25">
      <c r="A2975" s="8">
        <v>44</v>
      </c>
      <c r="B2975" s="9" t="s">
        <v>11296</v>
      </c>
      <c r="C2975" s="9" t="s">
        <v>22</v>
      </c>
      <c r="D2975" s="9" t="s">
        <v>11297</v>
      </c>
      <c r="E2975" s="9" t="s">
        <v>11298</v>
      </c>
      <c r="F2975" s="9" t="s">
        <v>11299</v>
      </c>
      <c r="G2975" s="12">
        <v>10</v>
      </c>
      <c r="H2975" s="9" t="s">
        <v>25</v>
      </c>
      <c r="I2975" s="9" t="s">
        <v>25</v>
      </c>
      <c r="J2975" s="12">
        <v>1</v>
      </c>
      <c r="K2975" s="13">
        <v>44455</v>
      </c>
      <c r="L2975" s="86">
        <f>(Tabla2[[#This Row],[release_year]]-'VARIANZA Y DES. EST'!$L$11)^2</f>
        <v>972.20472051138131</v>
      </c>
      <c r="M2975" s="12">
        <v>1983</v>
      </c>
      <c r="N2975" s="9" t="s">
        <v>99</v>
      </c>
      <c r="O2975" s="9" t="s">
        <v>11300</v>
      </c>
      <c r="P2975" s="12">
        <v>98</v>
      </c>
      <c r="Q2975" s="12">
        <v>98</v>
      </c>
      <c r="R2975" s="12">
        <v>2.449217342201377</v>
      </c>
      <c r="S2975" s="12" t="s">
        <v>28</v>
      </c>
      <c r="T2975" s="9" t="s">
        <v>7502</v>
      </c>
      <c r="U2975" s="9" t="s">
        <v>38</v>
      </c>
      <c r="V2975" s="9" t="s">
        <v>7502</v>
      </c>
      <c r="W2975" s="14">
        <v>3</v>
      </c>
    </row>
    <row r="2976" spans="1:23" x14ac:dyDescent="0.25">
      <c r="A2976" s="8">
        <v>170</v>
      </c>
      <c r="B2976" s="9" t="s">
        <v>11301</v>
      </c>
      <c r="C2976" s="9" t="s">
        <v>22</v>
      </c>
      <c r="D2976" s="9" t="s">
        <v>11302</v>
      </c>
      <c r="E2976" s="9" t="s">
        <v>11303</v>
      </c>
      <c r="F2976" s="9" t="s">
        <v>11304</v>
      </c>
      <c r="G2976" s="12">
        <v>9</v>
      </c>
      <c r="H2976" s="9" t="s">
        <v>25</v>
      </c>
      <c r="I2976" s="9" t="s">
        <v>25</v>
      </c>
      <c r="J2976" s="12">
        <v>1</v>
      </c>
      <c r="K2976" s="13">
        <v>44440</v>
      </c>
      <c r="L2976" s="86">
        <f>(Tabla2[[#This Row],[release_year]]-'VARIANZA Y DES. EST'!$L$11)^2</f>
        <v>66.915632286109044</v>
      </c>
      <c r="M2976" s="12">
        <v>2006</v>
      </c>
      <c r="N2976" s="9" t="s">
        <v>43</v>
      </c>
      <c r="O2976" s="9" t="s">
        <v>11300</v>
      </c>
      <c r="P2976" s="12">
        <v>98</v>
      </c>
      <c r="Q2976" s="12">
        <v>98</v>
      </c>
      <c r="R2976" s="12">
        <v>2.449217342201377</v>
      </c>
      <c r="S2976" s="12" t="s">
        <v>28</v>
      </c>
      <c r="T2976" s="9" t="s">
        <v>5577</v>
      </c>
      <c r="U2976" s="9" t="s">
        <v>38</v>
      </c>
      <c r="V2976" s="9" t="s">
        <v>5577</v>
      </c>
      <c r="W2976" s="14">
        <v>2</v>
      </c>
    </row>
    <row r="2977" spans="1:23" x14ac:dyDescent="0.25">
      <c r="A2977" s="8">
        <v>293</v>
      </c>
      <c r="B2977" s="9" t="s">
        <v>11305</v>
      </c>
      <c r="C2977" s="9" t="s">
        <v>22</v>
      </c>
      <c r="D2977" s="9" t="s">
        <v>11306</v>
      </c>
      <c r="E2977" s="9" t="s">
        <v>11307</v>
      </c>
      <c r="F2977" s="9" t="s">
        <v>11308</v>
      </c>
      <c r="G2977" s="12">
        <v>10</v>
      </c>
      <c r="H2977" s="9" t="s">
        <v>126</v>
      </c>
      <c r="I2977" s="9" t="s">
        <v>126</v>
      </c>
      <c r="J2977" s="12">
        <v>1</v>
      </c>
      <c r="K2977" s="13">
        <v>44416</v>
      </c>
      <c r="L2977" s="86">
        <f>(Tabla2[[#This Row],[release_year]]-'VARIANZA Y DES. EST'!$L$11)^2</f>
        <v>4.7532614447336705</v>
      </c>
      <c r="M2977" s="12">
        <v>2012</v>
      </c>
      <c r="N2977" s="9" t="s">
        <v>43</v>
      </c>
      <c r="O2977" s="9" t="s">
        <v>11300</v>
      </c>
      <c r="P2977" s="12">
        <v>98</v>
      </c>
      <c r="Q2977" s="12">
        <v>98</v>
      </c>
      <c r="R2977" s="12">
        <v>2.449217342201377</v>
      </c>
      <c r="S2977" s="12" t="s">
        <v>28</v>
      </c>
      <c r="T2977" s="9" t="s">
        <v>94</v>
      </c>
      <c r="U2977" s="9" t="s">
        <v>95</v>
      </c>
      <c r="V2977" s="9" t="s">
        <v>94</v>
      </c>
      <c r="W2977" s="14">
        <v>3</v>
      </c>
    </row>
    <row r="2978" spans="1:23" x14ac:dyDescent="0.25">
      <c r="A2978" s="8">
        <v>352</v>
      </c>
      <c r="B2978" s="9" t="s">
        <v>11309</v>
      </c>
      <c r="C2978" s="9" t="s">
        <v>22</v>
      </c>
      <c r="D2978" s="9" t="s">
        <v>11310</v>
      </c>
      <c r="E2978" s="9" t="s">
        <v>11311</v>
      </c>
      <c r="F2978" s="9" t="s">
        <v>11312</v>
      </c>
      <c r="G2978" s="12">
        <v>10</v>
      </c>
      <c r="H2978" s="9" t="s">
        <v>25</v>
      </c>
      <c r="I2978" s="9" t="s">
        <v>6255</v>
      </c>
      <c r="J2978" s="12">
        <v>2</v>
      </c>
      <c r="K2978" s="13">
        <v>44409</v>
      </c>
      <c r="L2978" s="86">
        <f>(Tabla2[[#This Row],[release_year]]-'VARIANZA Y DES. EST'!$L$11)^2</f>
        <v>103.6364225665675</v>
      </c>
      <c r="M2978" s="12">
        <v>2004</v>
      </c>
      <c r="N2978" s="9" t="s">
        <v>1991</v>
      </c>
      <c r="O2978" s="9" t="s">
        <v>11300</v>
      </c>
      <c r="P2978" s="12">
        <v>98</v>
      </c>
      <c r="Q2978" s="12">
        <v>98</v>
      </c>
      <c r="R2978" s="12">
        <v>2.449217342201377</v>
      </c>
      <c r="S2978" s="12" t="s">
        <v>28</v>
      </c>
      <c r="T2978" s="9" t="s">
        <v>11313</v>
      </c>
      <c r="U2978" s="9" t="s">
        <v>38</v>
      </c>
      <c r="V2978" s="9" t="s">
        <v>11313</v>
      </c>
      <c r="W2978" s="14">
        <v>3</v>
      </c>
    </row>
    <row r="2979" spans="1:23" x14ac:dyDescent="0.25">
      <c r="A2979" s="8">
        <v>567</v>
      </c>
      <c r="B2979" s="9" t="s">
        <v>11314</v>
      </c>
      <c r="C2979" s="9" t="s">
        <v>22</v>
      </c>
      <c r="D2979" s="9" t="s">
        <v>11315</v>
      </c>
      <c r="E2979" s="9" t="s">
        <v>5066</v>
      </c>
      <c r="F2979" s="9" t="s">
        <v>11316</v>
      </c>
      <c r="G2979" s="12">
        <v>12</v>
      </c>
      <c r="H2979" s="9" t="s">
        <v>25</v>
      </c>
      <c r="I2979" s="9" t="s">
        <v>6255</v>
      </c>
      <c r="J2979" s="12">
        <v>2</v>
      </c>
      <c r="K2979" s="13">
        <v>44378</v>
      </c>
      <c r="L2979" s="86">
        <f>(Tabla2[[#This Row],[release_year]]-'VARIANZA Y DES. EST'!$L$11)^2</f>
        <v>201.07800312748444</v>
      </c>
      <c r="M2979" s="12">
        <v>2000</v>
      </c>
      <c r="N2979" s="9" t="s">
        <v>43</v>
      </c>
      <c r="O2979" s="9" t="s">
        <v>11300</v>
      </c>
      <c r="P2979" s="12">
        <v>98</v>
      </c>
      <c r="Q2979" s="12">
        <v>98</v>
      </c>
      <c r="R2979" s="12">
        <v>2.449217342201377</v>
      </c>
      <c r="S2979" s="12" t="s">
        <v>28</v>
      </c>
      <c r="T2979" s="9" t="s">
        <v>4567</v>
      </c>
      <c r="U2979" s="9" t="s">
        <v>38</v>
      </c>
      <c r="V2979" s="9" t="s">
        <v>4567</v>
      </c>
      <c r="W2979" s="14">
        <v>2</v>
      </c>
    </row>
    <row r="2980" spans="1:23" x14ac:dyDescent="0.25">
      <c r="A2980" s="8">
        <v>619</v>
      </c>
      <c r="B2980" s="9" t="s">
        <v>11317</v>
      </c>
      <c r="C2980" s="9" t="s">
        <v>22</v>
      </c>
      <c r="D2980" s="9" t="s">
        <v>11318</v>
      </c>
      <c r="E2980" s="18" t="s">
        <v>11319</v>
      </c>
      <c r="F2980" s="9" t="s">
        <v>11320</v>
      </c>
      <c r="G2980" s="12">
        <v>10</v>
      </c>
      <c r="H2980" s="9" t="s">
        <v>25</v>
      </c>
      <c r="I2980" s="9" t="s">
        <v>25</v>
      </c>
      <c r="J2980" s="12">
        <v>1</v>
      </c>
      <c r="K2980" s="13">
        <v>44377</v>
      </c>
      <c r="L2980" s="86">
        <f>(Tabla2[[#This Row],[release_year]]-'VARIANZA Y DES. EST'!$L$11)^2</f>
        <v>46.509705182670608</v>
      </c>
      <c r="M2980" s="12">
        <v>2021</v>
      </c>
      <c r="N2980" s="9" t="s">
        <v>76</v>
      </c>
      <c r="O2980" s="9" t="s">
        <v>11300</v>
      </c>
      <c r="P2980" s="12">
        <v>98</v>
      </c>
      <c r="Q2980" s="12">
        <v>98</v>
      </c>
      <c r="R2980" s="12">
        <v>2.449217342201377</v>
      </c>
      <c r="S2980" s="12" t="s">
        <v>28</v>
      </c>
      <c r="T2980" s="9" t="s">
        <v>4567</v>
      </c>
      <c r="U2980" s="9" t="s">
        <v>38</v>
      </c>
      <c r="V2980" s="9" t="s">
        <v>4567</v>
      </c>
      <c r="W2980" s="14">
        <v>2</v>
      </c>
    </row>
    <row r="2981" spans="1:23" x14ac:dyDescent="0.25">
      <c r="A2981" s="8">
        <v>620</v>
      </c>
      <c r="B2981" s="9" t="s">
        <v>11321</v>
      </c>
      <c r="C2981" s="9" t="s">
        <v>22</v>
      </c>
      <c r="D2981" s="9" t="s">
        <v>11322</v>
      </c>
      <c r="E2981" s="18" t="s">
        <v>11323</v>
      </c>
      <c r="F2981" s="9" t="s">
        <v>11324</v>
      </c>
      <c r="G2981" s="12">
        <v>10</v>
      </c>
      <c r="H2981" s="12"/>
      <c r="I2981" s="9"/>
      <c r="J2981" s="12">
        <v>0</v>
      </c>
      <c r="K2981" s="13">
        <v>44377</v>
      </c>
      <c r="L2981" s="86">
        <f>(Tabla2[[#This Row],[release_year]]-'VARIANZA Y DES. EST'!$L$11)^2</f>
        <v>33.870100322899837</v>
      </c>
      <c r="M2981" s="12">
        <v>2020</v>
      </c>
      <c r="N2981" s="9" t="s">
        <v>35</v>
      </c>
      <c r="O2981" s="9" t="s">
        <v>11300</v>
      </c>
      <c r="P2981" s="12">
        <v>98</v>
      </c>
      <c r="Q2981" s="12">
        <v>98</v>
      </c>
      <c r="R2981" s="12">
        <v>2.449217342201377</v>
      </c>
      <c r="S2981" s="12" t="s">
        <v>28</v>
      </c>
      <c r="T2981" s="9" t="s">
        <v>70</v>
      </c>
      <c r="U2981" s="9" t="s">
        <v>45</v>
      </c>
      <c r="V2981" s="9" t="s">
        <v>70</v>
      </c>
      <c r="W2981" s="14">
        <v>2</v>
      </c>
    </row>
    <row r="2982" spans="1:23" x14ac:dyDescent="0.25">
      <c r="A2982" s="8">
        <v>709</v>
      </c>
      <c r="B2982" s="9" t="s">
        <v>11325</v>
      </c>
      <c r="C2982" s="9" t="s">
        <v>22</v>
      </c>
      <c r="D2982" s="9" t="s">
        <v>11326</v>
      </c>
      <c r="E2982" s="9" t="s">
        <v>11327</v>
      </c>
      <c r="F2982" s="9" t="s">
        <v>11328</v>
      </c>
      <c r="G2982" s="12">
        <v>8</v>
      </c>
      <c r="H2982" s="9" t="s">
        <v>25</v>
      </c>
      <c r="I2982" s="9" t="s">
        <v>25</v>
      </c>
      <c r="J2982" s="12">
        <v>1</v>
      </c>
      <c r="K2982" s="13">
        <v>44363</v>
      </c>
      <c r="L2982" s="86">
        <f>(Tabla2[[#This Row],[release_year]]-'VARIANZA Y DES. EST'!$L$11)^2</f>
        <v>3.3116808838167522</v>
      </c>
      <c r="M2982" s="12">
        <v>2016</v>
      </c>
      <c r="N2982" s="9" t="s">
        <v>43</v>
      </c>
      <c r="O2982" s="9" t="s">
        <v>11300</v>
      </c>
      <c r="P2982" s="12">
        <v>98</v>
      </c>
      <c r="Q2982" s="12">
        <v>98</v>
      </c>
      <c r="R2982" s="12">
        <v>2.449217342201377</v>
      </c>
      <c r="S2982" s="12" t="s">
        <v>28</v>
      </c>
      <c r="T2982" s="9" t="s">
        <v>144</v>
      </c>
      <c r="U2982" s="9" t="s">
        <v>45</v>
      </c>
      <c r="V2982" s="9" t="s">
        <v>144</v>
      </c>
      <c r="W2982" s="14">
        <v>2</v>
      </c>
    </row>
    <row r="2983" spans="1:23" x14ac:dyDescent="0.25">
      <c r="A2983" s="8">
        <v>757</v>
      </c>
      <c r="B2983" s="9" t="s">
        <v>11329</v>
      </c>
      <c r="C2983" s="9" t="s">
        <v>22</v>
      </c>
      <c r="D2983" s="9" t="s">
        <v>11330</v>
      </c>
      <c r="E2983" s="18" t="s">
        <v>11331</v>
      </c>
      <c r="F2983" s="9" t="s">
        <v>11332</v>
      </c>
      <c r="G2983" s="12">
        <v>9</v>
      </c>
      <c r="H2983" s="9" t="s">
        <v>175</v>
      </c>
      <c r="I2983" s="9" t="s">
        <v>175</v>
      </c>
      <c r="J2983" s="12">
        <v>1</v>
      </c>
      <c r="K2983" s="13">
        <v>44352</v>
      </c>
      <c r="L2983" s="86">
        <f>(Tabla2[[#This Row],[release_year]]-'VARIANZA Y DES. EST'!$L$11)^2</f>
        <v>33.870100322899837</v>
      </c>
      <c r="M2983" s="12">
        <v>2020</v>
      </c>
      <c r="N2983" s="9" t="s">
        <v>76</v>
      </c>
      <c r="O2983" s="9" t="s">
        <v>11300</v>
      </c>
      <c r="P2983" s="12">
        <v>98</v>
      </c>
      <c r="Q2983" s="12">
        <v>98</v>
      </c>
      <c r="R2983" s="12">
        <v>2.449217342201377</v>
      </c>
      <c r="S2983" s="12" t="s">
        <v>28</v>
      </c>
      <c r="T2983" s="9" t="s">
        <v>3319</v>
      </c>
      <c r="U2983" s="9" t="s">
        <v>45</v>
      </c>
      <c r="V2983" s="9" t="s">
        <v>3319</v>
      </c>
      <c r="W2983" s="14">
        <v>3</v>
      </c>
    </row>
    <row r="2984" spans="1:23" x14ac:dyDescent="0.25">
      <c r="A2984" s="8">
        <v>809</v>
      </c>
      <c r="B2984" s="9" t="s">
        <v>11333</v>
      </c>
      <c r="C2984" s="9" t="s">
        <v>22</v>
      </c>
      <c r="D2984" s="9" t="s">
        <v>11334</v>
      </c>
      <c r="E2984" s="18" t="s">
        <v>10961</v>
      </c>
      <c r="F2984" s="9" t="s">
        <v>11335</v>
      </c>
      <c r="G2984" s="12">
        <v>10</v>
      </c>
      <c r="H2984" s="9" t="s">
        <v>25</v>
      </c>
      <c r="I2984" s="9" t="s">
        <v>11336</v>
      </c>
      <c r="J2984" s="12">
        <v>2</v>
      </c>
      <c r="K2984" s="13">
        <v>44349</v>
      </c>
      <c r="L2984" s="86">
        <f>(Tabla2[[#This Row],[release_year]]-'VARIANZA Y DES. EST'!$L$11)^2</f>
        <v>3.2471164275211517E-2</v>
      </c>
      <c r="M2984" s="12">
        <v>2014</v>
      </c>
      <c r="N2984" s="9" t="s">
        <v>1991</v>
      </c>
      <c r="O2984" s="9" t="s">
        <v>11300</v>
      </c>
      <c r="P2984" s="12">
        <v>98</v>
      </c>
      <c r="Q2984" s="12">
        <v>98</v>
      </c>
      <c r="R2984" s="12">
        <v>2.449217342201377</v>
      </c>
      <c r="S2984" s="12" t="s">
        <v>28</v>
      </c>
      <c r="T2984" s="9" t="s">
        <v>38</v>
      </c>
      <c r="U2984" s="9" t="s">
        <v>38</v>
      </c>
      <c r="V2984" s="9" t="s">
        <v>38</v>
      </c>
      <c r="W2984" s="14">
        <v>1</v>
      </c>
    </row>
    <row r="2985" spans="1:23" x14ac:dyDescent="0.25">
      <c r="A2985" s="8">
        <v>910</v>
      </c>
      <c r="B2985" s="9" t="s">
        <v>11337</v>
      </c>
      <c r="C2985" s="9" t="s">
        <v>22</v>
      </c>
      <c r="D2985" s="9" t="s">
        <v>11338</v>
      </c>
      <c r="E2985" s="9" t="s">
        <v>11001</v>
      </c>
      <c r="F2985" s="9" t="s">
        <v>11339</v>
      </c>
      <c r="G2985" s="12">
        <v>8</v>
      </c>
      <c r="H2985" s="9" t="s">
        <v>518</v>
      </c>
      <c r="I2985" s="9" t="s">
        <v>518</v>
      </c>
      <c r="J2985" s="12">
        <v>1</v>
      </c>
      <c r="K2985" s="13">
        <v>44323</v>
      </c>
      <c r="L2985" s="86">
        <f>(Tabla2[[#This Row],[release_year]]-'VARIANZA Y DES. EST'!$L$11)^2</f>
        <v>46.509705182670608</v>
      </c>
      <c r="M2985" s="12">
        <v>2021</v>
      </c>
      <c r="N2985" s="9" t="s">
        <v>35</v>
      </c>
      <c r="O2985" s="9" t="s">
        <v>11300</v>
      </c>
      <c r="P2985" s="12">
        <v>98</v>
      </c>
      <c r="Q2985" s="12">
        <v>98</v>
      </c>
      <c r="R2985" s="12">
        <v>2.449217342201377</v>
      </c>
      <c r="S2985" s="12" t="s">
        <v>28</v>
      </c>
      <c r="T2985" s="9" t="s">
        <v>118</v>
      </c>
      <c r="U2985" s="9" t="s">
        <v>45</v>
      </c>
      <c r="V2985" s="9" t="s">
        <v>118</v>
      </c>
      <c r="W2985" s="14">
        <v>3</v>
      </c>
    </row>
    <row r="2986" spans="1:23" x14ac:dyDescent="0.25">
      <c r="A2986" s="8">
        <v>983</v>
      </c>
      <c r="B2986" s="9" t="s">
        <v>11340</v>
      </c>
      <c r="C2986" s="9" t="s">
        <v>22</v>
      </c>
      <c r="D2986" s="9" t="s">
        <v>11341</v>
      </c>
      <c r="E2986" s="18" t="s">
        <v>11342</v>
      </c>
      <c r="F2986" s="9" t="s">
        <v>11343</v>
      </c>
      <c r="G2986" s="12">
        <v>8</v>
      </c>
      <c r="H2986" s="9" t="s">
        <v>7034</v>
      </c>
      <c r="I2986" s="9" t="s">
        <v>7034</v>
      </c>
      <c r="J2986" s="12">
        <v>1</v>
      </c>
      <c r="K2986" s="13">
        <v>44309</v>
      </c>
      <c r="L2986" s="86">
        <f>(Tabla2[[#This Row],[release_year]]-'VARIANZA Y DES. EST'!$L$11)^2</f>
        <v>0.67207602404598188</v>
      </c>
      <c r="M2986" s="12">
        <v>2015</v>
      </c>
      <c r="N2986" s="9" t="s">
        <v>35</v>
      </c>
      <c r="O2986" s="9" t="s">
        <v>11300</v>
      </c>
      <c r="P2986" s="12">
        <v>98</v>
      </c>
      <c r="Q2986" s="12">
        <v>98</v>
      </c>
      <c r="R2986" s="12">
        <v>2.449217342201377</v>
      </c>
      <c r="S2986" s="12" t="s">
        <v>28</v>
      </c>
      <c r="T2986" s="9" t="s">
        <v>2492</v>
      </c>
      <c r="U2986" s="9" t="s">
        <v>95</v>
      </c>
      <c r="V2986" s="9" t="s">
        <v>2492</v>
      </c>
      <c r="W2986" s="14">
        <v>3</v>
      </c>
    </row>
    <row r="2987" spans="1:23" x14ac:dyDescent="0.25">
      <c r="A2987" s="8">
        <v>1110</v>
      </c>
      <c r="B2987" s="9" t="s">
        <v>11344</v>
      </c>
      <c r="C2987" s="9" t="s">
        <v>22</v>
      </c>
      <c r="D2987" s="9" t="s">
        <v>11345</v>
      </c>
      <c r="E2987" s="18" t="s">
        <v>11346</v>
      </c>
      <c r="F2987" s="9" t="s">
        <v>11347</v>
      </c>
      <c r="G2987" s="12">
        <v>8</v>
      </c>
      <c r="H2987" s="9" t="s">
        <v>75</v>
      </c>
      <c r="I2987" s="9" t="s">
        <v>75</v>
      </c>
      <c r="J2987" s="12">
        <v>1</v>
      </c>
      <c r="K2987" s="13">
        <v>44288</v>
      </c>
      <c r="L2987" s="86">
        <f>(Tabla2[[#This Row],[release_year]]-'VARIANZA Y DES. EST'!$L$11)^2</f>
        <v>46.509705182670608</v>
      </c>
      <c r="M2987" s="12">
        <v>2021</v>
      </c>
      <c r="N2987" s="9" t="s">
        <v>76</v>
      </c>
      <c r="O2987" s="9" t="s">
        <v>11300</v>
      </c>
      <c r="P2987" s="12">
        <v>98</v>
      </c>
      <c r="Q2987" s="12">
        <v>98</v>
      </c>
      <c r="R2987" s="12">
        <v>2.449217342201377</v>
      </c>
      <c r="S2987" s="12" t="s">
        <v>28</v>
      </c>
      <c r="T2987" s="9" t="s">
        <v>3625</v>
      </c>
      <c r="U2987" s="9" t="s">
        <v>95</v>
      </c>
      <c r="V2987" s="9" t="s">
        <v>3625</v>
      </c>
      <c r="W2987" s="14">
        <v>3</v>
      </c>
    </row>
    <row r="2988" spans="1:23" x14ac:dyDescent="0.25">
      <c r="A2988" s="8">
        <v>1112</v>
      </c>
      <c r="B2988" s="9" t="s">
        <v>11348</v>
      </c>
      <c r="C2988" s="9" t="s">
        <v>22</v>
      </c>
      <c r="D2988" s="9" t="s">
        <v>11349</v>
      </c>
      <c r="E2988" s="9" t="s">
        <v>11350</v>
      </c>
      <c r="F2988" s="9" t="s">
        <v>11351</v>
      </c>
      <c r="G2988" s="12">
        <v>10</v>
      </c>
      <c r="H2988" s="9" t="s">
        <v>25</v>
      </c>
      <c r="I2988" s="9" t="s">
        <v>11352</v>
      </c>
      <c r="J2988" s="12">
        <v>3</v>
      </c>
      <c r="K2988" s="13">
        <v>44288</v>
      </c>
      <c r="L2988" s="86">
        <f>(Tabla2[[#This Row],[release_year]]-'VARIANZA Y DES. EST'!$L$11)^2</f>
        <v>38.194842005650592</v>
      </c>
      <c r="M2988" s="12">
        <v>2008</v>
      </c>
      <c r="N2988" s="9" t="s">
        <v>43</v>
      </c>
      <c r="O2988" s="9" t="s">
        <v>11300</v>
      </c>
      <c r="P2988" s="12">
        <v>98</v>
      </c>
      <c r="Q2988" s="12">
        <v>98</v>
      </c>
      <c r="R2988" s="12">
        <v>2.449217342201377</v>
      </c>
      <c r="S2988" s="12" t="s">
        <v>28</v>
      </c>
      <c r="T2988" s="9" t="s">
        <v>3577</v>
      </c>
      <c r="U2988" s="9" t="s">
        <v>95</v>
      </c>
      <c r="V2988" s="9" t="s">
        <v>3577</v>
      </c>
      <c r="W2988" s="14">
        <v>2</v>
      </c>
    </row>
    <row r="2989" spans="1:23" x14ac:dyDescent="0.25">
      <c r="A2989" s="8">
        <v>1142</v>
      </c>
      <c r="B2989" s="9" t="s">
        <v>11353</v>
      </c>
      <c r="C2989" s="9" t="s">
        <v>22</v>
      </c>
      <c r="D2989" s="9" t="s">
        <v>11354</v>
      </c>
      <c r="E2989" s="9" t="s">
        <v>11355</v>
      </c>
      <c r="F2989" s="9" t="s">
        <v>11356</v>
      </c>
      <c r="G2989" s="12">
        <v>6</v>
      </c>
      <c r="H2989" s="9" t="s">
        <v>518</v>
      </c>
      <c r="I2989" s="9" t="s">
        <v>518</v>
      </c>
      <c r="J2989" s="12">
        <v>1</v>
      </c>
      <c r="K2989" s="13">
        <v>44287</v>
      </c>
      <c r="L2989" s="86">
        <f>(Tabla2[[#This Row],[release_year]]-'VARIANZA Y DES. EST'!$L$11)^2</f>
        <v>3.3116808838167522</v>
      </c>
      <c r="M2989" s="12">
        <v>2016</v>
      </c>
      <c r="N2989" s="9" t="s">
        <v>35</v>
      </c>
      <c r="O2989" s="9" t="s">
        <v>11300</v>
      </c>
      <c r="P2989" s="12">
        <v>98</v>
      </c>
      <c r="Q2989" s="12">
        <v>98</v>
      </c>
      <c r="R2989" s="12">
        <v>2.449217342201377</v>
      </c>
      <c r="S2989" s="12" t="s">
        <v>28</v>
      </c>
      <c r="T2989" s="9" t="s">
        <v>460</v>
      </c>
      <c r="U2989" s="9" t="s">
        <v>45</v>
      </c>
      <c r="V2989" s="9" t="s">
        <v>460</v>
      </c>
      <c r="W2989" s="14">
        <v>3</v>
      </c>
    </row>
    <row r="2990" spans="1:23" x14ac:dyDescent="0.25">
      <c r="A2990" s="8">
        <v>1148</v>
      </c>
      <c r="B2990" s="9" t="s">
        <v>11357</v>
      </c>
      <c r="C2990" s="9" t="s">
        <v>22</v>
      </c>
      <c r="D2990" s="9" t="s">
        <v>11358</v>
      </c>
      <c r="E2990" s="9" t="s">
        <v>11359</v>
      </c>
      <c r="F2990" s="9" t="s">
        <v>11360</v>
      </c>
      <c r="G2990" s="12">
        <v>1</v>
      </c>
      <c r="H2990" s="9" t="s">
        <v>126</v>
      </c>
      <c r="I2990" s="9" t="s">
        <v>126</v>
      </c>
      <c r="J2990" s="12">
        <v>1</v>
      </c>
      <c r="K2990" s="13">
        <v>44286</v>
      </c>
      <c r="L2990" s="86">
        <f>(Tabla2[[#This Row],[release_year]]-'VARIANZA Y DES. EST'!$L$11)^2</f>
        <v>33.870100322899837</v>
      </c>
      <c r="M2990" s="12">
        <v>2020</v>
      </c>
      <c r="N2990" s="9" t="s">
        <v>76</v>
      </c>
      <c r="O2990" s="9" t="s">
        <v>11300</v>
      </c>
      <c r="P2990" s="12">
        <v>98</v>
      </c>
      <c r="Q2990" s="12">
        <v>98</v>
      </c>
      <c r="R2990" s="12">
        <v>2.449217342201377</v>
      </c>
      <c r="S2990" s="12" t="s">
        <v>28</v>
      </c>
      <c r="T2990" s="9" t="s">
        <v>171</v>
      </c>
      <c r="U2990" s="9" t="s">
        <v>57</v>
      </c>
      <c r="V2990" s="9" t="s">
        <v>171</v>
      </c>
      <c r="W2990" s="14">
        <v>3</v>
      </c>
    </row>
    <row r="2991" spans="1:23" x14ac:dyDescent="0.25">
      <c r="A2991" s="8">
        <v>1157</v>
      </c>
      <c r="B2991" s="9" t="s">
        <v>11361</v>
      </c>
      <c r="C2991" s="9" t="s">
        <v>22</v>
      </c>
      <c r="D2991" s="9" t="s">
        <v>11362</v>
      </c>
      <c r="E2991" s="9" t="s">
        <v>11363</v>
      </c>
      <c r="F2991" s="9" t="s">
        <v>11364</v>
      </c>
      <c r="G2991" s="12">
        <v>8</v>
      </c>
      <c r="H2991" s="9" t="s">
        <v>25</v>
      </c>
      <c r="I2991" s="9" t="s">
        <v>25</v>
      </c>
      <c r="J2991" s="12">
        <v>1</v>
      </c>
      <c r="K2991" s="13">
        <v>44281</v>
      </c>
      <c r="L2991" s="86">
        <f>(Tabla2[[#This Row],[release_year]]-'VARIANZA Y DES. EST'!$L$11)^2</f>
        <v>46.509705182670608</v>
      </c>
      <c r="M2991" s="12">
        <v>2021</v>
      </c>
      <c r="N2991" s="9" t="s">
        <v>82</v>
      </c>
      <c r="O2991" s="9" t="s">
        <v>11300</v>
      </c>
      <c r="P2991" s="12">
        <v>98</v>
      </c>
      <c r="Q2991" s="12">
        <v>98</v>
      </c>
      <c r="R2991" s="12">
        <v>2.449217342201377</v>
      </c>
      <c r="S2991" s="12" t="s">
        <v>28</v>
      </c>
      <c r="T2991" s="9" t="s">
        <v>11365</v>
      </c>
      <c r="U2991" s="9" t="s">
        <v>30</v>
      </c>
      <c r="V2991" s="9" t="s">
        <v>11365</v>
      </c>
      <c r="W2991" s="14">
        <v>3</v>
      </c>
    </row>
    <row r="2992" spans="1:23" x14ac:dyDescent="0.25">
      <c r="A2992" s="8">
        <v>1176</v>
      </c>
      <c r="B2992" s="9" t="s">
        <v>11366</v>
      </c>
      <c r="C2992" s="9" t="s">
        <v>22</v>
      </c>
      <c r="D2992" s="9" t="s">
        <v>11367</v>
      </c>
      <c r="E2992" s="9" t="s">
        <v>11368</v>
      </c>
      <c r="F2992" s="9" t="s">
        <v>11369</v>
      </c>
      <c r="G2992" s="12">
        <v>11</v>
      </c>
      <c r="H2992" s="9" t="s">
        <v>126</v>
      </c>
      <c r="I2992" s="9" t="s">
        <v>11370</v>
      </c>
      <c r="J2992" s="12">
        <v>3</v>
      </c>
      <c r="K2992" s="13">
        <v>44277</v>
      </c>
      <c r="L2992" s="86">
        <f>(Tabla2[[#This Row],[release_year]]-'VARIANZA Y DES. EST'!$L$11)^2</f>
        <v>1.3928663045044412</v>
      </c>
      <c r="M2992" s="12">
        <v>2013</v>
      </c>
      <c r="N2992" s="9" t="s">
        <v>43</v>
      </c>
      <c r="O2992" s="9" t="s">
        <v>11300</v>
      </c>
      <c r="P2992" s="12">
        <v>98</v>
      </c>
      <c r="Q2992" s="12">
        <v>98</v>
      </c>
      <c r="R2992" s="12">
        <v>2.449217342201377</v>
      </c>
      <c r="S2992" s="12" t="s">
        <v>28</v>
      </c>
      <c r="T2992" s="9" t="s">
        <v>118</v>
      </c>
      <c r="U2992" s="9" t="s">
        <v>45</v>
      </c>
      <c r="V2992" s="9" t="s">
        <v>118</v>
      </c>
      <c r="W2992" s="14">
        <v>3</v>
      </c>
    </row>
    <row r="2993" spans="1:23" x14ac:dyDescent="0.25">
      <c r="A2993" s="8">
        <v>1189</v>
      </c>
      <c r="B2993" s="9" t="s">
        <v>11371</v>
      </c>
      <c r="C2993" s="9" t="s">
        <v>22</v>
      </c>
      <c r="D2993" s="9" t="s">
        <v>11372</v>
      </c>
      <c r="E2993" s="9" t="s">
        <v>11373</v>
      </c>
      <c r="F2993" s="9" t="s">
        <v>11374</v>
      </c>
      <c r="G2993" s="12">
        <v>12</v>
      </c>
      <c r="H2993" s="9" t="s">
        <v>858</v>
      </c>
      <c r="I2993" s="9" t="s">
        <v>858</v>
      </c>
      <c r="J2993" s="12">
        <v>1</v>
      </c>
      <c r="K2993" s="13">
        <v>44273</v>
      </c>
      <c r="L2993" s="86">
        <f>(Tabla2[[#This Row],[release_year]]-'VARIANZA Y DES. EST'!$L$11)^2</f>
        <v>46.509705182670608</v>
      </c>
      <c r="M2993" s="12">
        <v>2021</v>
      </c>
      <c r="N2993" s="9" t="s">
        <v>35</v>
      </c>
      <c r="O2993" s="9" t="s">
        <v>11300</v>
      </c>
      <c r="P2993" s="12">
        <v>98</v>
      </c>
      <c r="Q2993" s="12">
        <v>98</v>
      </c>
      <c r="R2993" s="12">
        <v>2.449217342201377</v>
      </c>
      <c r="S2993" s="12" t="s">
        <v>28</v>
      </c>
      <c r="T2993" s="9" t="s">
        <v>4337</v>
      </c>
      <c r="U2993" s="9" t="s">
        <v>38</v>
      </c>
      <c r="V2993" s="9" t="s">
        <v>4337</v>
      </c>
      <c r="W2993" s="14">
        <v>3</v>
      </c>
    </row>
    <row r="2994" spans="1:23" x14ac:dyDescent="0.25">
      <c r="A2994" s="8">
        <v>1249</v>
      </c>
      <c r="B2994" s="9" t="s">
        <v>11375</v>
      </c>
      <c r="C2994" s="9" t="s">
        <v>22</v>
      </c>
      <c r="D2994" s="9" t="s">
        <v>11376</v>
      </c>
      <c r="E2994" s="9" t="s">
        <v>11377</v>
      </c>
      <c r="F2994" s="9" t="s">
        <v>11378</v>
      </c>
      <c r="G2994" s="12">
        <v>2</v>
      </c>
      <c r="H2994" s="9" t="s">
        <v>25</v>
      </c>
      <c r="I2994" s="9" t="s">
        <v>25</v>
      </c>
      <c r="J2994" s="12">
        <v>1</v>
      </c>
      <c r="K2994" s="13">
        <v>44256</v>
      </c>
      <c r="L2994" s="86">
        <f>(Tabla2[[#This Row],[release_year]]-'VARIANZA Y DES. EST'!$L$11)^2</f>
        <v>46.509705182670608</v>
      </c>
      <c r="M2994" s="12">
        <v>2021</v>
      </c>
      <c r="N2994" s="9" t="s">
        <v>1991</v>
      </c>
      <c r="O2994" s="9" t="s">
        <v>11300</v>
      </c>
      <c r="P2994" s="12">
        <v>98</v>
      </c>
      <c r="Q2994" s="12">
        <v>98</v>
      </c>
      <c r="R2994" s="12">
        <v>2.449217342201377</v>
      </c>
      <c r="S2994" s="12" t="s">
        <v>28</v>
      </c>
      <c r="T2994" s="9" t="s">
        <v>576</v>
      </c>
      <c r="U2994" s="9" t="s">
        <v>57</v>
      </c>
      <c r="V2994" s="9" t="s">
        <v>576</v>
      </c>
      <c r="W2994" s="14">
        <v>2</v>
      </c>
    </row>
    <row r="2995" spans="1:23" x14ac:dyDescent="0.25">
      <c r="A2995" s="8">
        <v>1328</v>
      </c>
      <c r="B2995" s="9" t="s">
        <v>11379</v>
      </c>
      <c r="C2995" s="9" t="s">
        <v>22</v>
      </c>
      <c r="D2995" s="9" t="s">
        <v>11380</v>
      </c>
      <c r="E2995" s="18" t="s">
        <v>3851</v>
      </c>
      <c r="F2995" s="9" t="s">
        <v>11381</v>
      </c>
      <c r="G2995" s="12">
        <v>9</v>
      </c>
      <c r="H2995" s="9" t="s">
        <v>25</v>
      </c>
      <c r="I2995" s="9" t="s">
        <v>25</v>
      </c>
      <c r="J2995" s="12">
        <v>1</v>
      </c>
      <c r="K2995" s="13">
        <v>44238</v>
      </c>
      <c r="L2995" s="86">
        <f>(Tabla2[[#This Row],[release_year]]-'VARIANZA Y DES. EST'!$L$11)^2</f>
        <v>38.194842005650592</v>
      </c>
      <c r="M2995" s="12">
        <v>2008</v>
      </c>
      <c r="N2995" s="9" t="s">
        <v>76</v>
      </c>
      <c r="O2995" s="9" t="s">
        <v>11300</v>
      </c>
      <c r="P2995" s="12">
        <v>98</v>
      </c>
      <c r="Q2995" s="12">
        <v>98</v>
      </c>
      <c r="R2995" s="12">
        <v>2.449217342201377</v>
      </c>
      <c r="S2995" s="12" t="s">
        <v>28</v>
      </c>
      <c r="T2995" s="9" t="s">
        <v>576</v>
      </c>
      <c r="U2995" s="9" t="s">
        <v>57</v>
      </c>
      <c r="V2995" s="9" t="s">
        <v>576</v>
      </c>
      <c r="W2995" s="14">
        <v>2</v>
      </c>
    </row>
    <row r="2996" spans="1:23" x14ac:dyDescent="0.25">
      <c r="A2996" s="8">
        <v>1419</v>
      </c>
      <c r="B2996" s="9" t="s">
        <v>11382</v>
      </c>
      <c r="C2996" s="9" t="s">
        <v>22</v>
      </c>
      <c r="D2996" s="9" t="s">
        <v>11383</v>
      </c>
      <c r="E2996" s="18" t="s">
        <v>2228</v>
      </c>
      <c r="F2996" s="9" t="s">
        <v>2228</v>
      </c>
      <c r="G2996" s="12">
        <v>1</v>
      </c>
      <c r="H2996" s="12"/>
      <c r="I2996" s="9"/>
      <c r="J2996" s="12">
        <v>0</v>
      </c>
      <c r="K2996" s="13">
        <v>44208</v>
      </c>
      <c r="L2996" s="86">
        <f>(Tabla2[[#This Row],[release_year]]-'VARIANZA Y DES. EST'!$L$11)^2</f>
        <v>46.509705182670608</v>
      </c>
      <c r="M2996" s="12">
        <v>2021</v>
      </c>
      <c r="N2996" s="9" t="s">
        <v>76</v>
      </c>
      <c r="O2996" s="9" t="s">
        <v>11300</v>
      </c>
      <c r="P2996" s="12">
        <v>98</v>
      </c>
      <c r="Q2996" s="12">
        <v>98</v>
      </c>
      <c r="R2996" s="12">
        <v>2.449217342201377</v>
      </c>
      <c r="S2996" s="12" t="s">
        <v>28</v>
      </c>
      <c r="T2996" s="9" t="s">
        <v>477</v>
      </c>
      <c r="U2996" s="9" t="s">
        <v>477</v>
      </c>
      <c r="V2996" s="9" t="s">
        <v>477</v>
      </c>
      <c r="W2996" s="14">
        <v>1</v>
      </c>
    </row>
    <row r="2997" spans="1:23" x14ac:dyDescent="0.25">
      <c r="A2997" s="8">
        <v>1460</v>
      </c>
      <c r="B2997" s="9" t="s">
        <v>11384</v>
      </c>
      <c r="C2997" s="9" t="s">
        <v>22</v>
      </c>
      <c r="D2997" s="9" t="s">
        <v>11385</v>
      </c>
      <c r="E2997" s="18" t="s">
        <v>11386</v>
      </c>
      <c r="F2997" s="9" t="s">
        <v>11387</v>
      </c>
      <c r="G2997" s="12">
        <v>11</v>
      </c>
      <c r="H2997" s="9" t="s">
        <v>25</v>
      </c>
      <c r="I2997" s="9" t="s">
        <v>25</v>
      </c>
      <c r="J2997" s="12">
        <v>1</v>
      </c>
      <c r="K2997" s="13">
        <v>44197</v>
      </c>
      <c r="L2997" s="86">
        <f>(Tabla2[[#This Row],[release_year]]-'VARIANZA Y DES. EST'!$L$11)^2</f>
        <v>10.1136565849629</v>
      </c>
      <c r="M2997" s="12">
        <v>2011</v>
      </c>
      <c r="N2997" s="9" t="s">
        <v>43</v>
      </c>
      <c r="O2997" s="9" t="s">
        <v>11300</v>
      </c>
      <c r="P2997" s="12">
        <v>98</v>
      </c>
      <c r="Q2997" s="12">
        <v>98</v>
      </c>
      <c r="R2997" s="12">
        <v>2.449217342201377</v>
      </c>
      <c r="S2997" s="12" t="s">
        <v>28</v>
      </c>
      <c r="T2997" s="9" t="s">
        <v>95</v>
      </c>
      <c r="U2997" s="9" t="s">
        <v>95</v>
      </c>
      <c r="V2997" s="9" t="s">
        <v>95</v>
      </c>
      <c r="W2997" s="14">
        <v>1</v>
      </c>
    </row>
    <row r="2998" spans="1:23" x14ac:dyDescent="0.25">
      <c r="A2998" s="8">
        <v>1510</v>
      </c>
      <c r="B2998" s="9" t="s">
        <v>11388</v>
      </c>
      <c r="C2998" s="9" t="s">
        <v>22</v>
      </c>
      <c r="D2998" s="9" t="s">
        <v>11389</v>
      </c>
      <c r="E2998" s="9" t="s">
        <v>5683</v>
      </c>
      <c r="F2998" s="9" t="s">
        <v>11390</v>
      </c>
      <c r="G2998" s="12">
        <v>1</v>
      </c>
      <c r="H2998" s="9" t="s">
        <v>25</v>
      </c>
      <c r="I2998" s="9" t="s">
        <v>25</v>
      </c>
      <c r="J2998" s="12">
        <v>1</v>
      </c>
      <c r="K2998" s="16">
        <v>44186</v>
      </c>
      <c r="L2998" s="86">
        <f>(Tabla2[[#This Row],[release_year]]-'VARIANZA Y DES. EST'!$L$11)^2</f>
        <v>33.870100322899837</v>
      </c>
      <c r="M2998" s="12">
        <v>2020</v>
      </c>
      <c r="N2998" s="9" t="s">
        <v>76</v>
      </c>
      <c r="O2998" s="9" t="s">
        <v>11300</v>
      </c>
      <c r="P2998" s="12">
        <v>98</v>
      </c>
      <c r="Q2998" s="12">
        <v>98</v>
      </c>
      <c r="R2998" s="12">
        <v>2.449217342201377</v>
      </c>
      <c r="S2998" s="12" t="s">
        <v>28</v>
      </c>
      <c r="T2998" s="9" t="s">
        <v>576</v>
      </c>
      <c r="U2998" s="9" t="s">
        <v>57</v>
      </c>
      <c r="V2998" s="9" t="s">
        <v>576</v>
      </c>
      <c r="W2998" s="14">
        <v>2</v>
      </c>
    </row>
    <row r="2999" spans="1:23" x14ac:dyDescent="0.25">
      <c r="A2999" s="8">
        <v>1520</v>
      </c>
      <c r="B2999" s="9" t="s">
        <v>11391</v>
      </c>
      <c r="C2999" s="9" t="s">
        <v>22</v>
      </c>
      <c r="D2999" s="9" t="s">
        <v>11392</v>
      </c>
      <c r="E2999" s="9" t="s">
        <v>4994</v>
      </c>
      <c r="F2999" s="9" t="s">
        <v>11393</v>
      </c>
      <c r="G2999" s="12">
        <v>6</v>
      </c>
      <c r="H2999" s="9" t="s">
        <v>3348</v>
      </c>
      <c r="I2999" s="9" t="s">
        <v>3348</v>
      </c>
      <c r="J2999" s="12">
        <v>1</v>
      </c>
      <c r="K2999" s="16">
        <v>44183</v>
      </c>
      <c r="L2999" s="86">
        <f>(Tabla2[[#This Row],[release_year]]-'VARIANZA Y DES. EST'!$L$11)^2</f>
        <v>66.915632286109044</v>
      </c>
      <c r="M2999" s="12">
        <v>2006</v>
      </c>
      <c r="N2999" s="9" t="s">
        <v>82</v>
      </c>
      <c r="O2999" s="9" t="s">
        <v>11300</v>
      </c>
      <c r="P2999" s="12">
        <v>98</v>
      </c>
      <c r="Q2999" s="12">
        <v>98</v>
      </c>
      <c r="R2999" s="12">
        <v>2.449217342201377</v>
      </c>
      <c r="S2999" s="12" t="s">
        <v>28</v>
      </c>
      <c r="T2999" s="9" t="s">
        <v>5812</v>
      </c>
      <c r="U2999" s="9" t="s">
        <v>30</v>
      </c>
      <c r="V2999" s="9" t="s">
        <v>5812</v>
      </c>
      <c r="W2999" s="14">
        <v>3</v>
      </c>
    </row>
    <row r="3000" spans="1:23" x14ac:dyDescent="0.25">
      <c r="A3000" s="8">
        <v>1638</v>
      </c>
      <c r="B3000" s="9" t="s">
        <v>11394</v>
      </c>
      <c r="C3000" s="9" t="s">
        <v>22</v>
      </c>
      <c r="D3000" s="9" t="s">
        <v>11395</v>
      </c>
      <c r="E3000" s="9" t="s">
        <v>11396</v>
      </c>
      <c r="F3000" s="9" t="s">
        <v>11397</v>
      </c>
      <c r="G3000" s="12">
        <v>5</v>
      </c>
      <c r="H3000" s="9" t="s">
        <v>390</v>
      </c>
      <c r="I3000" s="9" t="s">
        <v>390</v>
      </c>
      <c r="J3000" s="12">
        <v>1</v>
      </c>
      <c r="K3000" s="16">
        <v>44162</v>
      </c>
      <c r="L3000" s="86">
        <f>(Tabla2[[#This Row],[release_year]]-'VARIANZA Y DES. EST'!$L$11)^2</f>
        <v>33.870100322899837</v>
      </c>
      <c r="M3000" s="12">
        <v>2020</v>
      </c>
      <c r="N3000" s="9" t="s">
        <v>76</v>
      </c>
      <c r="O3000" s="9" t="s">
        <v>11300</v>
      </c>
      <c r="P3000" s="12">
        <v>98</v>
      </c>
      <c r="Q3000" s="12">
        <v>98</v>
      </c>
      <c r="R3000" s="12">
        <v>2.449217342201377</v>
      </c>
      <c r="S3000" s="12" t="s">
        <v>28</v>
      </c>
      <c r="T3000" s="9" t="s">
        <v>3179</v>
      </c>
      <c r="U3000" s="9" t="s">
        <v>514</v>
      </c>
      <c r="V3000" s="9" t="s">
        <v>3179</v>
      </c>
      <c r="W3000" s="14">
        <v>2</v>
      </c>
    </row>
    <row r="3001" spans="1:23" x14ac:dyDescent="0.25">
      <c r="A3001" s="8">
        <v>1660</v>
      </c>
      <c r="B3001" s="9" t="s">
        <v>11398</v>
      </c>
      <c r="C3001" s="9" t="s">
        <v>22</v>
      </c>
      <c r="D3001" s="9" t="s">
        <v>11399</v>
      </c>
      <c r="E3001" s="18" t="s">
        <v>11400</v>
      </c>
      <c r="F3001" s="9" t="s">
        <v>11401</v>
      </c>
      <c r="G3001" s="12">
        <v>9</v>
      </c>
      <c r="H3001" s="9" t="s">
        <v>25</v>
      </c>
      <c r="I3001" s="9" t="s">
        <v>25</v>
      </c>
      <c r="J3001" s="12">
        <v>1</v>
      </c>
      <c r="K3001" s="16">
        <v>44158</v>
      </c>
      <c r="L3001" s="86">
        <f>(Tabla2[[#This Row],[release_year]]-'VARIANZA Y DES. EST'!$L$11)^2</f>
        <v>33.870100322899837</v>
      </c>
      <c r="M3001" s="12">
        <v>2020</v>
      </c>
      <c r="N3001" s="9" t="s">
        <v>1991</v>
      </c>
      <c r="O3001" s="9" t="s">
        <v>11300</v>
      </c>
      <c r="P3001" s="12">
        <v>98</v>
      </c>
      <c r="Q3001" s="12">
        <v>98</v>
      </c>
      <c r="R3001" s="12">
        <v>2.449217342201377</v>
      </c>
      <c r="S3001" s="12" t="s">
        <v>28</v>
      </c>
      <c r="T3001" s="9" t="s">
        <v>38</v>
      </c>
      <c r="U3001" s="9" t="s">
        <v>38</v>
      </c>
      <c r="V3001" s="9" t="s">
        <v>38</v>
      </c>
      <c r="W3001" s="14">
        <v>1</v>
      </c>
    </row>
    <row r="3002" spans="1:23" x14ac:dyDescent="0.25">
      <c r="A3002" s="8">
        <v>1831</v>
      </c>
      <c r="B3002" s="9" t="s">
        <v>11402</v>
      </c>
      <c r="C3002" s="9" t="s">
        <v>22</v>
      </c>
      <c r="D3002" s="9" t="s">
        <v>11403</v>
      </c>
      <c r="E3002" s="18" t="s">
        <v>11404</v>
      </c>
      <c r="F3002" s="9" t="s">
        <v>11405</v>
      </c>
      <c r="G3002" s="12">
        <v>7</v>
      </c>
      <c r="H3002" s="9" t="s">
        <v>92</v>
      </c>
      <c r="I3002" s="9" t="s">
        <v>92</v>
      </c>
      <c r="J3002" s="12">
        <v>1</v>
      </c>
      <c r="K3002" s="16">
        <v>44123</v>
      </c>
      <c r="L3002" s="86">
        <f>(Tabla2[[#This Row],[release_year]]-'VARIANZA Y DES. EST'!$L$11)^2</f>
        <v>14.590890603358293</v>
      </c>
      <c r="M3002" s="12">
        <v>2018</v>
      </c>
      <c r="N3002" s="9" t="s">
        <v>35</v>
      </c>
      <c r="O3002" s="9" t="s">
        <v>11300</v>
      </c>
      <c r="P3002" s="12">
        <v>98</v>
      </c>
      <c r="Q3002" s="12">
        <v>98</v>
      </c>
      <c r="R3002" s="12">
        <v>2.449217342201377</v>
      </c>
      <c r="S3002" s="12" t="s">
        <v>28</v>
      </c>
      <c r="T3002" s="9" t="s">
        <v>3625</v>
      </c>
      <c r="U3002" s="9" t="s">
        <v>95</v>
      </c>
      <c r="V3002" s="9" t="s">
        <v>3625</v>
      </c>
      <c r="W3002" s="14">
        <v>3</v>
      </c>
    </row>
    <row r="3003" spans="1:23" x14ac:dyDescent="0.25">
      <c r="A3003" s="8">
        <v>1935</v>
      </c>
      <c r="B3003" s="9" t="s">
        <v>11406</v>
      </c>
      <c r="C3003" s="9" t="s">
        <v>22</v>
      </c>
      <c r="D3003" s="9" t="s">
        <v>11407</v>
      </c>
      <c r="E3003" s="9" t="s">
        <v>11408</v>
      </c>
      <c r="F3003" s="9"/>
      <c r="G3003" s="12">
        <v>0</v>
      </c>
      <c r="H3003" s="9" t="s">
        <v>25</v>
      </c>
      <c r="I3003" s="9" t="s">
        <v>25</v>
      </c>
      <c r="J3003" s="12">
        <v>1</v>
      </c>
      <c r="K3003" s="13">
        <v>44103</v>
      </c>
      <c r="L3003" s="86">
        <f>(Tabla2[[#This Row],[release_year]]-'VARIANZA Y DES. EST'!$L$11)^2</f>
        <v>4.7532614447336705</v>
      </c>
      <c r="M3003" s="12">
        <v>2012</v>
      </c>
      <c r="N3003" s="9" t="s">
        <v>43</v>
      </c>
      <c r="O3003" s="9" t="s">
        <v>11300</v>
      </c>
      <c r="P3003" s="12">
        <v>98</v>
      </c>
      <c r="Q3003" s="12">
        <v>98</v>
      </c>
      <c r="R3003" s="12">
        <v>2.449217342201377</v>
      </c>
      <c r="S3003" s="12" t="s">
        <v>28</v>
      </c>
      <c r="T3003" s="9" t="s">
        <v>57</v>
      </c>
      <c r="U3003" s="9" t="s">
        <v>57</v>
      </c>
      <c r="V3003" s="9" t="s">
        <v>57</v>
      </c>
      <c r="W3003" s="14">
        <v>1</v>
      </c>
    </row>
    <row r="3004" spans="1:23" x14ac:dyDescent="0.25">
      <c r="A3004" s="8">
        <v>1951</v>
      </c>
      <c r="B3004" s="9" t="s">
        <v>11409</v>
      </c>
      <c r="C3004" s="9" t="s">
        <v>22</v>
      </c>
      <c r="D3004" s="9" t="s">
        <v>11410</v>
      </c>
      <c r="E3004" s="18" t="s">
        <v>11411</v>
      </c>
      <c r="F3004" s="18" t="s">
        <v>11412</v>
      </c>
      <c r="G3004" s="12">
        <v>10</v>
      </c>
      <c r="H3004" s="9" t="s">
        <v>518</v>
      </c>
      <c r="I3004" s="9" t="s">
        <v>518</v>
      </c>
      <c r="J3004" s="12">
        <v>1</v>
      </c>
      <c r="K3004" s="13">
        <v>44100</v>
      </c>
      <c r="L3004" s="86">
        <f>(Tabla2[[#This Row],[release_year]]-'VARIANZA Y DES. EST'!$L$11)^2</f>
        <v>0.67207602404598188</v>
      </c>
      <c r="M3004" s="12">
        <v>2015</v>
      </c>
      <c r="N3004" s="9" t="s">
        <v>35</v>
      </c>
      <c r="O3004" s="9" t="s">
        <v>11300</v>
      </c>
      <c r="P3004" s="12">
        <v>98</v>
      </c>
      <c r="Q3004" s="12">
        <v>98</v>
      </c>
      <c r="R3004" s="12">
        <v>2.449217342201377</v>
      </c>
      <c r="S3004" s="12" t="s">
        <v>28</v>
      </c>
      <c r="T3004" s="9" t="s">
        <v>118</v>
      </c>
      <c r="U3004" s="9" t="s">
        <v>45</v>
      </c>
      <c r="V3004" s="9" t="s">
        <v>118</v>
      </c>
      <c r="W3004" s="14">
        <v>3</v>
      </c>
    </row>
    <row r="3005" spans="1:23" x14ac:dyDescent="0.25">
      <c r="A3005" s="8">
        <v>1982</v>
      </c>
      <c r="B3005" s="9" t="s">
        <v>11413</v>
      </c>
      <c r="C3005" s="9" t="s">
        <v>22</v>
      </c>
      <c r="D3005" s="9" t="s">
        <v>11414</v>
      </c>
      <c r="E3005" s="18" t="s">
        <v>11415</v>
      </c>
      <c r="F3005" s="9" t="s">
        <v>11416</v>
      </c>
      <c r="G3005" s="12">
        <v>8</v>
      </c>
      <c r="H3005" s="9" t="s">
        <v>2935</v>
      </c>
      <c r="I3005" s="9" t="s">
        <v>2935</v>
      </c>
      <c r="J3005" s="12">
        <v>1</v>
      </c>
      <c r="K3005" s="13">
        <v>44092</v>
      </c>
      <c r="L3005" s="86">
        <f>(Tabla2[[#This Row],[release_year]]-'VARIANZA Y DES. EST'!$L$11)^2</f>
        <v>33.870100322899837</v>
      </c>
      <c r="M3005" s="12">
        <v>2020</v>
      </c>
      <c r="N3005" s="9" t="s">
        <v>35</v>
      </c>
      <c r="O3005" s="9" t="s">
        <v>11300</v>
      </c>
      <c r="P3005" s="12">
        <v>98</v>
      </c>
      <c r="Q3005" s="12">
        <v>98</v>
      </c>
      <c r="R3005" s="12">
        <v>2.449217342201377</v>
      </c>
      <c r="S3005" s="12" t="s">
        <v>28</v>
      </c>
      <c r="T3005" s="9" t="s">
        <v>3625</v>
      </c>
      <c r="U3005" s="9" t="s">
        <v>95</v>
      </c>
      <c r="V3005" s="9" t="s">
        <v>3625</v>
      </c>
      <c r="W3005" s="14">
        <v>3</v>
      </c>
    </row>
    <row r="3006" spans="1:23" x14ac:dyDescent="0.25">
      <c r="A3006" s="8">
        <v>2040</v>
      </c>
      <c r="B3006" s="9" t="s">
        <v>11417</v>
      </c>
      <c r="C3006" s="9" t="s">
        <v>22</v>
      </c>
      <c r="D3006" s="9" t="s">
        <v>11418</v>
      </c>
      <c r="E3006" s="9" t="s">
        <v>11419</v>
      </c>
      <c r="F3006" s="9" t="s">
        <v>11420</v>
      </c>
      <c r="G3006" s="12">
        <v>9</v>
      </c>
      <c r="H3006" s="9" t="s">
        <v>7034</v>
      </c>
      <c r="I3006" s="9" t="s">
        <v>7034</v>
      </c>
      <c r="J3006" s="12">
        <v>1</v>
      </c>
      <c r="K3006" s="13">
        <v>44081</v>
      </c>
      <c r="L3006" s="86">
        <f>(Tabla2[[#This Row],[release_year]]-'VARIANZA Y DES. EST'!$L$11)^2</f>
        <v>17.47405172519213</v>
      </c>
      <c r="M3006" s="12">
        <v>2010</v>
      </c>
      <c r="N3006" s="9" t="s">
        <v>76</v>
      </c>
      <c r="O3006" s="9" t="s">
        <v>11300</v>
      </c>
      <c r="P3006" s="12">
        <v>98</v>
      </c>
      <c r="Q3006" s="12">
        <v>98</v>
      </c>
      <c r="R3006" s="12">
        <v>2.449217342201377</v>
      </c>
      <c r="S3006" s="12" t="s">
        <v>28</v>
      </c>
      <c r="T3006" s="9" t="s">
        <v>118</v>
      </c>
      <c r="U3006" s="9" t="s">
        <v>45</v>
      </c>
      <c r="V3006" s="9" t="s">
        <v>118</v>
      </c>
      <c r="W3006" s="14">
        <v>3</v>
      </c>
    </row>
    <row r="3007" spans="1:23" x14ac:dyDescent="0.25">
      <c r="A3007" s="8">
        <v>2104</v>
      </c>
      <c r="B3007" s="9" t="s">
        <v>11421</v>
      </c>
      <c r="C3007" s="9" t="s">
        <v>22</v>
      </c>
      <c r="D3007" s="9" t="s">
        <v>11422</v>
      </c>
      <c r="E3007" s="9" t="s">
        <v>11423</v>
      </c>
      <c r="F3007" s="9" t="s">
        <v>11424</v>
      </c>
      <c r="G3007" s="12">
        <v>8</v>
      </c>
      <c r="H3007" s="9" t="s">
        <v>518</v>
      </c>
      <c r="I3007" s="9" t="s">
        <v>518</v>
      </c>
      <c r="J3007" s="12">
        <v>1</v>
      </c>
      <c r="K3007" s="13">
        <v>44064</v>
      </c>
      <c r="L3007" s="86">
        <f>(Tabla2[[#This Row],[release_year]]-'VARIANZA Y DES. EST'!$L$11)^2</f>
        <v>33.870100322899837</v>
      </c>
      <c r="M3007" s="12">
        <v>2020</v>
      </c>
      <c r="N3007" s="9" t="s">
        <v>35</v>
      </c>
      <c r="O3007" s="9" t="s">
        <v>11300</v>
      </c>
      <c r="P3007" s="12">
        <v>98</v>
      </c>
      <c r="Q3007" s="12">
        <v>98</v>
      </c>
      <c r="R3007" s="12">
        <v>2.449217342201377</v>
      </c>
      <c r="S3007" s="12" t="s">
        <v>28</v>
      </c>
      <c r="T3007" s="9" t="s">
        <v>460</v>
      </c>
      <c r="U3007" s="9" t="s">
        <v>45</v>
      </c>
      <c r="V3007" s="9" t="s">
        <v>460</v>
      </c>
      <c r="W3007" s="14">
        <v>3</v>
      </c>
    </row>
    <row r="3008" spans="1:23" x14ac:dyDescent="0.25">
      <c r="A3008" s="8">
        <v>2235</v>
      </c>
      <c r="B3008" s="9" t="s">
        <v>11425</v>
      </c>
      <c r="C3008" s="9" t="s">
        <v>22</v>
      </c>
      <c r="D3008" s="9" t="s">
        <v>11426</v>
      </c>
      <c r="E3008" s="9" t="s">
        <v>10765</v>
      </c>
      <c r="F3008" s="9" t="s">
        <v>11427</v>
      </c>
      <c r="G3008" s="12">
        <v>7</v>
      </c>
      <c r="H3008" s="9" t="s">
        <v>175</v>
      </c>
      <c r="I3008" s="9" t="s">
        <v>175</v>
      </c>
      <c r="J3008" s="12">
        <v>1</v>
      </c>
      <c r="K3008" s="13">
        <v>44027</v>
      </c>
      <c r="L3008" s="86">
        <f>(Tabla2[[#This Row],[release_year]]-'VARIANZA Y DES. EST'!$L$11)^2</f>
        <v>23.230495463129063</v>
      </c>
      <c r="M3008" s="12">
        <v>2019</v>
      </c>
      <c r="N3008" s="9" t="s">
        <v>35</v>
      </c>
      <c r="O3008" s="9" t="s">
        <v>11300</v>
      </c>
      <c r="P3008" s="12">
        <v>98</v>
      </c>
      <c r="Q3008" s="12">
        <v>98</v>
      </c>
      <c r="R3008" s="12">
        <v>2.449217342201377</v>
      </c>
      <c r="S3008" s="12" t="s">
        <v>28</v>
      </c>
      <c r="T3008" s="9" t="s">
        <v>3319</v>
      </c>
      <c r="U3008" s="9" t="s">
        <v>45</v>
      </c>
      <c r="V3008" s="9" t="s">
        <v>3319</v>
      </c>
      <c r="W3008" s="14">
        <v>3</v>
      </c>
    </row>
    <row r="3009" spans="1:23" x14ac:dyDescent="0.25">
      <c r="A3009" s="8">
        <v>2412</v>
      </c>
      <c r="B3009" s="9" t="s">
        <v>11428</v>
      </c>
      <c r="C3009" s="9" t="s">
        <v>22</v>
      </c>
      <c r="D3009" s="9" t="s">
        <v>11429</v>
      </c>
      <c r="E3009" s="18" t="s">
        <v>11430</v>
      </c>
      <c r="F3009" s="9" t="s">
        <v>11431</v>
      </c>
      <c r="G3009" s="12">
        <v>15</v>
      </c>
      <c r="H3009" s="9" t="s">
        <v>25</v>
      </c>
      <c r="I3009" s="9" t="s">
        <v>25</v>
      </c>
      <c r="J3009" s="12">
        <v>1</v>
      </c>
      <c r="K3009" s="13">
        <v>43990</v>
      </c>
      <c r="L3009" s="86">
        <f>(Tabla2[[#This Row],[release_year]]-'VARIANZA Y DES. EST'!$L$11)^2</f>
        <v>7.9512857435875226</v>
      </c>
      <c r="M3009" s="12">
        <v>2017</v>
      </c>
      <c r="N3009" s="9" t="s">
        <v>43</v>
      </c>
      <c r="O3009" s="9" t="s">
        <v>11300</v>
      </c>
      <c r="P3009" s="12">
        <v>98</v>
      </c>
      <c r="Q3009" s="12">
        <v>98</v>
      </c>
      <c r="R3009" s="12">
        <v>2.449217342201377</v>
      </c>
      <c r="S3009" s="12" t="s">
        <v>28</v>
      </c>
      <c r="T3009" s="9" t="s">
        <v>4008</v>
      </c>
      <c r="U3009" s="9" t="s">
        <v>45</v>
      </c>
      <c r="V3009" s="9" t="s">
        <v>4008</v>
      </c>
      <c r="W3009" s="14">
        <v>2</v>
      </c>
    </row>
    <row r="3010" spans="1:23" x14ac:dyDescent="0.25">
      <c r="A3010" s="8">
        <v>2452</v>
      </c>
      <c r="B3010" s="9" t="s">
        <v>11432</v>
      </c>
      <c r="C3010" s="9" t="s">
        <v>22</v>
      </c>
      <c r="D3010" s="9" t="s">
        <v>11433</v>
      </c>
      <c r="E3010" s="9" t="s">
        <v>11434</v>
      </c>
      <c r="F3010" s="9" t="s">
        <v>11435</v>
      </c>
      <c r="G3010" s="12">
        <v>8</v>
      </c>
      <c r="H3010" s="9" t="s">
        <v>34</v>
      </c>
      <c r="I3010" s="9" t="s">
        <v>1318</v>
      </c>
      <c r="J3010" s="12">
        <v>2</v>
      </c>
      <c r="K3010" s="13">
        <v>43983</v>
      </c>
      <c r="L3010" s="86">
        <f>(Tabla2[[#This Row],[release_year]]-'VARIANZA Y DES. EST'!$L$11)^2</f>
        <v>14.590890603358293</v>
      </c>
      <c r="M3010" s="12">
        <v>2018</v>
      </c>
      <c r="N3010" s="9" t="s">
        <v>99</v>
      </c>
      <c r="O3010" s="9" t="s">
        <v>11300</v>
      </c>
      <c r="P3010" s="12">
        <v>98</v>
      </c>
      <c r="Q3010" s="12">
        <v>98</v>
      </c>
      <c r="R3010" s="12">
        <v>2.449217342201377</v>
      </c>
      <c r="S3010" s="12" t="s">
        <v>28</v>
      </c>
      <c r="T3010" s="9" t="s">
        <v>1638</v>
      </c>
      <c r="U3010" s="9" t="s">
        <v>38</v>
      </c>
      <c r="V3010" s="9" t="s">
        <v>1638</v>
      </c>
      <c r="W3010" s="14">
        <v>3</v>
      </c>
    </row>
    <row r="3011" spans="1:23" x14ac:dyDescent="0.25">
      <c r="A3011" s="8">
        <v>2456</v>
      </c>
      <c r="B3011" s="9" t="s">
        <v>11436</v>
      </c>
      <c r="C3011" s="9" t="s">
        <v>22</v>
      </c>
      <c r="D3011" s="9" t="s">
        <v>11437</v>
      </c>
      <c r="E3011" s="9" t="s">
        <v>11438</v>
      </c>
      <c r="F3011" s="9" t="s">
        <v>11439</v>
      </c>
      <c r="G3011" s="12">
        <v>10</v>
      </c>
      <c r="H3011" s="9" t="s">
        <v>126</v>
      </c>
      <c r="I3011" s="9" t="s">
        <v>11440</v>
      </c>
      <c r="J3011" s="12">
        <v>4</v>
      </c>
      <c r="K3011" s="13">
        <v>43983</v>
      </c>
      <c r="L3011" s="86">
        <f>(Tabla2[[#This Row],[release_year]]-'VARIANZA Y DES. EST'!$L$11)^2</f>
        <v>3.3116808838167522</v>
      </c>
      <c r="M3011" s="12">
        <v>2016</v>
      </c>
      <c r="N3011" s="9" t="s">
        <v>35</v>
      </c>
      <c r="O3011" s="9" t="s">
        <v>11300</v>
      </c>
      <c r="P3011" s="12">
        <v>98</v>
      </c>
      <c r="Q3011" s="12">
        <v>98</v>
      </c>
      <c r="R3011" s="12">
        <v>2.449217342201377</v>
      </c>
      <c r="S3011" s="12" t="s">
        <v>28</v>
      </c>
      <c r="T3011" s="9" t="s">
        <v>45</v>
      </c>
      <c r="U3011" s="9" t="s">
        <v>45</v>
      </c>
      <c r="V3011" s="9" t="s">
        <v>45</v>
      </c>
      <c r="W3011" s="14">
        <v>1</v>
      </c>
    </row>
    <row r="3012" spans="1:23" x14ac:dyDescent="0.25">
      <c r="A3012" s="8">
        <v>2486</v>
      </c>
      <c r="B3012" s="9" t="s">
        <v>11441</v>
      </c>
      <c r="C3012" s="9" t="s">
        <v>22</v>
      </c>
      <c r="D3012" s="9" t="s">
        <v>11442</v>
      </c>
      <c r="E3012" s="9" t="s">
        <v>11443</v>
      </c>
      <c r="F3012" s="9" t="s">
        <v>11444</v>
      </c>
      <c r="G3012" s="12">
        <v>10</v>
      </c>
      <c r="H3012" s="9" t="s">
        <v>1786</v>
      </c>
      <c r="I3012" s="9" t="s">
        <v>1786</v>
      </c>
      <c r="J3012" s="12">
        <v>1</v>
      </c>
      <c r="K3012" s="13">
        <v>43972</v>
      </c>
      <c r="L3012" s="86">
        <f>(Tabla2[[#This Row],[release_year]]-'VARIANZA Y DES. EST'!$L$11)^2</f>
        <v>23.230495463129063</v>
      </c>
      <c r="M3012" s="12">
        <v>2019</v>
      </c>
      <c r="N3012" s="9" t="s">
        <v>35</v>
      </c>
      <c r="O3012" s="9" t="s">
        <v>11300</v>
      </c>
      <c r="P3012" s="12">
        <v>98</v>
      </c>
      <c r="Q3012" s="12">
        <v>98</v>
      </c>
      <c r="R3012" s="12">
        <v>2.449217342201377</v>
      </c>
      <c r="S3012" s="12" t="s">
        <v>28</v>
      </c>
      <c r="T3012" s="9" t="s">
        <v>3625</v>
      </c>
      <c r="U3012" s="9" t="s">
        <v>95</v>
      </c>
      <c r="V3012" s="9" t="s">
        <v>3625</v>
      </c>
      <c r="W3012" s="14">
        <v>3</v>
      </c>
    </row>
    <row r="3013" spans="1:23" x14ac:dyDescent="0.25">
      <c r="A3013" s="8">
        <v>2579</v>
      </c>
      <c r="B3013" s="9" t="s">
        <v>11445</v>
      </c>
      <c r="C3013" s="9" t="s">
        <v>22</v>
      </c>
      <c r="D3013" s="9" t="s">
        <v>11446</v>
      </c>
      <c r="E3013" s="9" t="s">
        <v>11447</v>
      </c>
      <c r="F3013" s="9" t="s">
        <v>11448</v>
      </c>
      <c r="G3013" s="12">
        <v>8</v>
      </c>
      <c r="H3013" s="9" t="s">
        <v>231</v>
      </c>
      <c r="I3013" s="9" t="s">
        <v>3005</v>
      </c>
      <c r="J3013" s="12">
        <v>2</v>
      </c>
      <c r="K3013" s="13">
        <v>43952</v>
      </c>
      <c r="L3013" s="86">
        <f>(Tabla2[[#This Row],[release_year]]-'VARIANZA Y DES. EST'!$L$11)^2</f>
        <v>23.230495463129063</v>
      </c>
      <c r="M3013" s="12">
        <v>2019</v>
      </c>
      <c r="N3013" s="9" t="s">
        <v>76</v>
      </c>
      <c r="O3013" s="9" t="s">
        <v>11300</v>
      </c>
      <c r="P3013" s="12">
        <v>98</v>
      </c>
      <c r="Q3013" s="12">
        <v>98</v>
      </c>
      <c r="R3013" s="12">
        <v>2.449217342201377</v>
      </c>
      <c r="S3013" s="12" t="s">
        <v>28</v>
      </c>
      <c r="T3013" s="9" t="s">
        <v>2372</v>
      </c>
      <c r="U3013" s="9" t="s">
        <v>239</v>
      </c>
      <c r="V3013" s="9" t="s">
        <v>2372</v>
      </c>
      <c r="W3013" s="14">
        <v>2</v>
      </c>
    </row>
    <row r="3014" spans="1:23" x14ac:dyDescent="0.25">
      <c r="A3014" s="8">
        <v>2691</v>
      </c>
      <c r="B3014" s="9" t="s">
        <v>11449</v>
      </c>
      <c r="C3014" s="9" t="s">
        <v>22</v>
      </c>
      <c r="D3014" s="9" t="s">
        <v>11450</v>
      </c>
      <c r="E3014" s="9" t="s">
        <v>11451</v>
      </c>
      <c r="F3014" s="9" t="s">
        <v>11452</v>
      </c>
      <c r="G3014" s="12">
        <v>7</v>
      </c>
      <c r="H3014" s="9" t="s">
        <v>160</v>
      </c>
      <c r="I3014" s="9" t="s">
        <v>160</v>
      </c>
      <c r="J3014" s="12">
        <v>1</v>
      </c>
      <c r="K3014" s="13">
        <v>43932</v>
      </c>
      <c r="L3014" s="86">
        <f>(Tabla2[[#This Row],[release_year]]-'VARIANZA Y DES. EST'!$L$11)^2</f>
        <v>23.230495463129063</v>
      </c>
      <c r="M3014" s="12">
        <v>2019</v>
      </c>
      <c r="N3014" s="9" t="s">
        <v>76</v>
      </c>
      <c r="O3014" s="9" t="s">
        <v>11300</v>
      </c>
      <c r="P3014" s="12">
        <v>98</v>
      </c>
      <c r="Q3014" s="12">
        <v>98</v>
      </c>
      <c r="R3014" s="12">
        <v>2.449217342201377</v>
      </c>
      <c r="S3014" s="12" t="s">
        <v>28</v>
      </c>
      <c r="T3014" s="9" t="s">
        <v>3276</v>
      </c>
      <c r="U3014" s="9" t="s">
        <v>38</v>
      </c>
      <c r="V3014" s="9" t="s">
        <v>3276</v>
      </c>
      <c r="W3014" s="14">
        <v>3</v>
      </c>
    </row>
    <row r="3015" spans="1:23" x14ac:dyDescent="0.25">
      <c r="A3015" s="8">
        <v>2818</v>
      </c>
      <c r="B3015" s="9" t="s">
        <v>11453</v>
      </c>
      <c r="C3015" s="9" t="s">
        <v>22</v>
      </c>
      <c r="D3015" s="9" t="s">
        <v>11454</v>
      </c>
      <c r="E3015" s="18" t="s">
        <v>11455</v>
      </c>
      <c r="F3015" s="9" t="s">
        <v>11456</v>
      </c>
      <c r="G3015" s="12">
        <v>10</v>
      </c>
      <c r="H3015" s="9" t="s">
        <v>530</v>
      </c>
      <c r="I3015" s="9" t="s">
        <v>530</v>
      </c>
      <c r="J3015" s="12">
        <v>1</v>
      </c>
      <c r="K3015" s="13">
        <v>43903</v>
      </c>
      <c r="L3015" s="86">
        <f>(Tabla2[[#This Row],[release_year]]-'VARIANZA Y DES. EST'!$L$11)^2</f>
        <v>14.590890603358293</v>
      </c>
      <c r="M3015" s="12">
        <v>2018</v>
      </c>
      <c r="N3015" s="9" t="s">
        <v>35</v>
      </c>
      <c r="O3015" s="9" t="s">
        <v>11300</v>
      </c>
      <c r="P3015" s="12">
        <v>98</v>
      </c>
      <c r="Q3015" s="12">
        <v>98</v>
      </c>
      <c r="R3015" s="12">
        <v>2.449217342201377</v>
      </c>
      <c r="S3015" s="12" t="s">
        <v>28</v>
      </c>
      <c r="T3015" s="9" t="s">
        <v>2492</v>
      </c>
      <c r="U3015" s="9" t="s">
        <v>95</v>
      </c>
      <c r="V3015" s="9" t="s">
        <v>2492</v>
      </c>
      <c r="W3015" s="14">
        <v>3</v>
      </c>
    </row>
    <row r="3016" spans="1:23" x14ac:dyDescent="0.25">
      <c r="A3016" s="8">
        <v>2852</v>
      </c>
      <c r="B3016" s="9" t="s">
        <v>11457</v>
      </c>
      <c r="C3016" s="9" t="s">
        <v>22</v>
      </c>
      <c r="D3016" s="9" t="s">
        <v>11458</v>
      </c>
      <c r="E3016" s="18" t="s">
        <v>11459</v>
      </c>
      <c r="F3016" s="9" t="s">
        <v>11460</v>
      </c>
      <c r="G3016" s="12">
        <v>6</v>
      </c>
      <c r="H3016" s="9" t="s">
        <v>530</v>
      </c>
      <c r="I3016" s="9" t="s">
        <v>530</v>
      </c>
      <c r="J3016" s="12">
        <v>1</v>
      </c>
      <c r="K3016" s="13">
        <v>43893</v>
      </c>
      <c r="L3016" s="86">
        <f>(Tabla2[[#This Row],[release_year]]-'VARIANZA Y DES. EST'!$L$11)^2</f>
        <v>23.230495463129063</v>
      </c>
      <c r="M3016" s="12">
        <v>2019</v>
      </c>
      <c r="N3016" s="9" t="s">
        <v>76</v>
      </c>
      <c r="O3016" s="9" t="s">
        <v>11300</v>
      </c>
      <c r="P3016" s="12">
        <v>98</v>
      </c>
      <c r="Q3016" s="12">
        <v>98</v>
      </c>
      <c r="R3016" s="12">
        <v>2.449217342201377</v>
      </c>
      <c r="S3016" s="12" t="s">
        <v>28</v>
      </c>
      <c r="T3016" s="9" t="s">
        <v>70</v>
      </c>
      <c r="U3016" s="9" t="s">
        <v>45</v>
      </c>
      <c r="V3016" s="9" t="s">
        <v>70</v>
      </c>
      <c r="W3016" s="14">
        <v>2</v>
      </c>
    </row>
    <row r="3017" spans="1:23" x14ac:dyDescent="0.25">
      <c r="A3017" s="8">
        <v>2877</v>
      </c>
      <c r="B3017" s="9" t="s">
        <v>11461</v>
      </c>
      <c r="C3017" s="9" t="s">
        <v>22</v>
      </c>
      <c r="D3017" s="9" t="s">
        <v>11462</v>
      </c>
      <c r="E3017" s="18" t="s">
        <v>11463</v>
      </c>
      <c r="F3017" s="9" t="s">
        <v>11464</v>
      </c>
      <c r="G3017" s="12">
        <v>6</v>
      </c>
      <c r="H3017" s="9" t="s">
        <v>34</v>
      </c>
      <c r="I3017" s="9" t="s">
        <v>34</v>
      </c>
      <c r="J3017" s="12">
        <v>1</v>
      </c>
      <c r="K3017" s="13">
        <v>43888</v>
      </c>
      <c r="L3017" s="86">
        <f>(Tabla2[[#This Row],[release_year]]-'VARIANZA Y DES. EST'!$L$11)^2</f>
        <v>23.230495463129063</v>
      </c>
      <c r="M3017" s="12">
        <v>2019</v>
      </c>
      <c r="N3017" s="9" t="s">
        <v>110</v>
      </c>
      <c r="O3017" s="9" t="s">
        <v>11300</v>
      </c>
      <c r="P3017" s="12">
        <v>98</v>
      </c>
      <c r="Q3017" s="12">
        <v>98</v>
      </c>
      <c r="R3017" s="12">
        <v>2.449217342201377</v>
      </c>
      <c r="S3017" s="12" t="s">
        <v>28</v>
      </c>
      <c r="T3017" s="9" t="s">
        <v>1336</v>
      </c>
      <c r="U3017" s="9" t="s">
        <v>653</v>
      </c>
      <c r="V3017" s="9" t="s">
        <v>1336</v>
      </c>
      <c r="W3017" s="14">
        <v>2</v>
      </c>
    </row>
    <row r="3018" spans="1:23" x14ac:dyDescent="0.25">
      <c r="A3018" s="8">
        <v>3003</v>
      </c>
      <c r="B3018" s="9" t="s">
        <v>11465</v>
      </c>
      <c r="C3018" s="9" t="s">
        <v>22</v>
      </c>
      <c r="D3018" s="9" t="s">
        <v>11466</v>
      </c>
      <c r="E3018" s="9" t="s">
        <v>11467</v>
      </c>
      <c r="F3018" s="9" t="s">
        <v>11468</v>
      </c>
      <c r="G3018" s="12">
        <v>5</v>
      </c>
      <c r="H3018" s="9" t="s">
        <v>2377</v>
      </c>
      <c r="I3018" s="9" t="s">
        <v>11469</v>
      </c>
      <c r="J3018" s="12">
        <v>4</v>
      </c>
      <c r="K3018" s="13">
        <v>43852</v>
      </c>
      <c r="L3018" s="86">
        <f>(Tabla2[[#This Row],[release_year]]-'VARIANZA Y DES. EST'!$L$11)^2</f>
        <v>103.6364225665675</v>
      </c>
      <c r="M3018" s="12">
        <v>2004</v>
      </c>
      <c r="N3018" s="9" t="s">
        <v>76</v>
      </c>
      <c r="O3018" s="9" t="s">
        <v>11300</v>
      </c>
      <c r="P3018" s="12">
        <v>98</v>
      </c>
      <c r="Q3018" s="12">
        <v>98</v>
      </c>
      <c r="R3018" s="12">
        <v>2.449217342201377</v>
      </c>
      <c r="S3018" s="12" t="s">
        <v>28</v>
      </c>
      <c r="T3018" s="9" t="s">
        <v>2492</v>
      </c>
      <c r="U3018" s="9" t="s">
        <v>95</v>
      </c>
      <c r="V3018" s="9" t="s">
        <v>2492</v>
      </c>
      <c r="W3018" s="14">
        <v>3</v>
      </c>
    </row>
    <row r="3019" spans="1:23" x14ac:dyDescent="0.25">
      <c r="A3019" s="8">
        <v>3070</v>
      </c>
      <c r="B3019" s="9" t="s">
        <v>11470</v>
      </c>
      <c r="C3019" s="9" t="s">
        <v>22</v>
      </c>
      <c r="D3019" s="9" t="s">
        <v>11471</v>
      </c>
      <c r="E3019" s="18" t="s">
        <v>11472</v>
      </c>
      <c r="F3019" s="9" t="s">
        <v>11473</v>
      </c>
      <c r="G3019" s="12">
        <v>6</v>
      </c>
      <c r="H3019" s="9" t="s">
        <v>34</v>
      </c>
      <c r="I3019" s="9" t="s">
        <v>34</v>
      </c>
      <c r="J3019" s="12">
        <v>1</v>
      </c>
      <c r="K3019" s="13">
        <v>43831</v>
      </c>
      <c r="L3019" s="86">
        <f>(Tabla2[[#This Row],[release_year]]-'VARIANZA Y DES. EST'!$L$11)^2</f>
        <v>14.590890603358293</v>
      </c>
      <c r="M3019" s="12">
        <v>2018</v>
      </c>
      <c r="N3019" s="9" t="s">
        <v>110</v>
      </c>
      <c r="O3019" s="9" t="s">
        <v>11300</v>
      </c>
      <c r="P3019" s="12">
        <v>98</v>
      </c>
      <c r="Q3019" s="12">
        <v>98</v>
      </c>
      <c r="R3019" s="12">
        <v>2.449217342201377</v>
      </c>
      <c r="S3019" s="12" t="s">
        <v>28</v>
      </c>
      <c r="T3019" s="9" t="s">
        <v>1336</v>
      </c>
      <c r="U3019" s="9" t="s">
        <v>653</v>
      </c>
      <c r="V3019" s="9" t="s">
        <v>1336</v>
      </c>
      <c r="W3019" s="14">
        <v>2</v>
      </c>
    </row>
    <row r="3020" spans="1:23" x14ac:dyDescent="0.25">
      <c r="A3020" s="8">
        <v>3141</v>
      </c>
      <c r="B3020" s="9" t="s">
        <v>11474</v>
      </c>
      <c r="C3020" s="9" t="s">
        <v>22</v>
      </c>
      <c r="D3020" s="9" t="s">
        <v>11475</v>
      </c>
      <c r="E3020" s="9" t="s">
        <v>11476</v>
      </c>
      <c r="F3020" s="9" t="s">
        <v>11477</v>
      </c>
      <c r="G3020" s="12">
        <v>8</v>
      </c>
      <c r="H3020" s="9" t="s">
        <v>175</v>
      </c>
      <c r="I3020" s="9" t="s">
        <v>175</v>
      </c>
      <c r="J3020" s="12">
        <v>1</v>
      </c>
      <c r="K3020" s="16">
        <v>43814</v>
      </c>
      <c r="L3020" s="86">
        <f>(Tabla2[[#This Row],[release_year]]-'VARIANZA Y DES. EST'!$L$11)^2</f>
        <v>7.9512857435875226</v>
      </c>
      <c r="M3020" s="12">
        <v>2017</v>
      </c>
      <c r="N3020" s="9" t="s">
        <v>35</v>
      </c>
      <c r="O3020" s="9" t="s">
        <v>11300</v>
      </c>
      <c r="P3020" s="12">
        <v>98</v>
      </c>
      <c r="Q3020" s="12">
        <v>98</v>
      </c>
      <c r="R3020" s="12">
        <v>2.449217342201377</v>
      </c>
      <c r="S3020" s="12" t="s">
        <v>28</v>
      </c>
      <c r="T3020" s="9" t="s">
        <v>3625</v>
      </c>
      <c r="U3020" s="9" t="s">
        <v>95</v>
      </c>
      <c r="V3020" s="9" t="s">
        <v>3625</v>
      </c>
      <c r="W3020" s="14">
        <v>3</v>
      </c>
    </row>
    <row r="3021" spans="1:23" x14ac:dyDescent="0.25">
      <c r="A3021" s="8">
        <v>3274</v>
      </c>
      <c r="B3021" s="9" t="s">
        <v>11478</v>
      </c>
      <c r="C3021" s="9" t="s">
        <v>22</v>
      </c>
      <c r="D3021" s="9" t="s">
        <v>11479</v>
      </c>
      <c r="E3021" s="9" t="s">
        <v>11480</v>
      </c>
      <c r="F3021" s="9" t="s">
        <v>11481</v>
      </c>
      <c r="G3021" s="12">
        <v>8</v>
      </c>
      <c r="H3021" s="9" t="s">
        <v>390</v>
      </c>
      <c r="I3021" s="9" t="s">
        <v>11482</v>
      </c>
      <c r="J3021" s="12">
        <v>2</v>
      </c>
      <c r="K3021" s="16">
        <v>43784</v>
      </c>
      <c r="L3021" s="86">
        <f>(Tabla2[[#This Row],[release_year]]-'VARIANZA Y DES. EST'!$L$11)^2</f>
        <v>23.230495463129063</v>
      </c>
      <c r="M3021" s="12">
        <v>2019</v>
      </c>
      <c r="N3021" s="9" t="s">
        <v>99</v>
      </c>
      <c r="O3021" s="9" t="s">
        <v>11300</v>
      </c>
      <c r="P3021" s="12">
        <v>98</v>
      </c>
      <c r="Q3021" s="12">
        <v>98</v>
      </c>
      <c r="R3021" s="12">
        <v>2.449217342201377</v>
      </c>
      <c r="S3021" s="12" t="s">
        <v>28</v>
      </c>
      <c r="T3021" s="9" t="s">
        <v>111</v>
      </c>
      <c r="U3021" s="9" t="s">
        <v>30</v>
      </c>
      <c r="V3021" s="9" t="s">
        <v>111</v>
      </c>
      <c r="W3021" s="14">
        <v>2</v>
      </c>
    </row>
    <row r="3022" spans="1:23" x14ac:dyDescent="0.25">
      <c r="A3022" s="8">
        <v>3308</v>
      </c>
      <c r="B3022" s="9" t="s">
        <v>11483</v>
      </c>
      <c r="C3022" s="9" t="s">
        <v>22</v>
      </c>
      <c r="D3022" s="9" t="s">
        <v>11484</v>
      </c>
      <c r="E3022" s="9" t="s">
        <v>11485</v>
      </c>
      <c r="F3022" s="9" t="s">
        <v>11486</v>
      </c>
      <c r="G3022" s="12">
        <v>7</v>
      </c>
      <c r="H3022" s="9" t="s">
        <v>25</v>
      </c>
      <c r="I3022" s="9" t="s">
        <v>25</v>
      </c>
      <c r="J3022" s="12">
        <v>1</v>
      </c>
      <c r="K3022" s="13">
        <v>43774</v>
      </c>
      <c r="L3022" s="86">
        <f>(Tabla2[[#This Row],[release_year]]-'VARIANZA Y DES. EST'!$L$11)^2</f>
        <v>7.9512857435875226</v>
      </c>
      <c r="M3022" s="12">
        <v>2017</v>
      </c>
      <c r="N3022" s="9" t="s">
        <v>1991</v>
      </c>
      <c r="O3022" s="9" t="s">
        <v>11300</v>
      </c>
      <c r="P3022" s="12">
        <v>98</v>
      </c>
      <c r="Q3022" s="12">
        <v>98</v>
      </c>
      <c r="R3022" s="12">
        <v>2.449217342201377</v>
      </c>
      <c r="S3022" s="12" t="s">
        <v>28</v>
      </c>
      <c r="T3022" s="9" t="s">
        <v>94</v>
      </c>
      <c r="U3022" s="9" t="s">
        <v>95</v>
      </c>
      <c r="V3022" s="9" t="s">
        <v>94</v>
      </c>
      <c r="W3022" s="14">
        <v>3</v>
      </c>
    </row>
    <row r="3023" spans="1:23" x14ac:dyDescent="0.25">
      <c r="A3023" s="8">
        <v>3399</v>
      </c>
      <c r="B3023" s="9" t="s">
        <v>11487</v>
      </c>
      <c r="C3023" s="9" t="s">
        <v>22</v>
      </c>
      <c r="D3023" s="9" t="s">
        <v>11488</v>
      </c>
      <c r="E3023" s="9" t="s">
        <v>10983</v>
      </c>
      <c r="F3023" s="9" t="s">
        <v>11489</v>
      </c>
      <c r="G3023" s="12">
        <v>7</v>
      </c>
      <c r="H3023" s="9" t="s">
        <v>25</v>
      </c>
      <c r="I3023" s="9" t="s">
        <v>25</v>
      </c>
      <c r="J3023" s="12">
        <v>1</v>
      </c>
      <c r="K3023" s="16">
        <v>43756</v>
      </c>
      <c r="L3023" s="86">
        <f>(Tabla2[[#This Row],[release_year]]-'VARIANZA Y DES. EST'!$L$11)^2</f>
        <v>23.230495463129063</v>
      </c>
      <c r="M3023" s="12">
        <v>2019</v>
      </c>
      <c r="N3023" s="9" t="s">
        <v>76</v>
      </c>
      <c r="O3023" s="9" t="s">
        <v>11300</v>
      </c>
      <c r="P3023" s="12">
        <v>98</v>
      </c>
      <c r="Q3023" s="12">
        <v>98</v>
      </c>
      <c r="R3023" s="12">
        <v>2.449217342201377</v>
      </c>
      <c r="S3023" s="12" t="s">
        <v>28</v>
      </c>
      <c r="T3023" s="9" t="s">
        <v>514</v>
      </c>
      <c r="U3023" s="9" t="s">
        <v>514</v>
      </c>
      <c r="V3023" s="9" t="s">
        <v>514</v>
      </c>
      <c r="W3023" s="14">
        <v>1</v>
      </c>
    </row>
    <row r="3024" spans="1:23" x14ac:dyDescent="0.25">
      <c r="A3024" s="8">
        <v>3460</v>
      </c>
      <c r="B3024" s="9" t="s">
        <v>11490</v>
      </c>
      <c r="C3024" s="9" t="s">
        <v>22</v>
      </c>
      <c r="D3024" s="9" t="s">
        <v>11491</v>
      </c>
      <c r="E3024" s="9" t="s">
        <v>11492</v>
      </c>
      <c r="F3024" s="9" t="s">
        <v>11493</v>
      </c>
      <c r="G3024" s="12">
        <v>10</v>
      </c>
      <c r="H3024" s="9" t="s">
        <v>468</v>
      </c>
      <c r="I3024" s="9" t="s">
        <v>468</v>
      </c>
      <c r="J3024" s="12">
        <v>1</v>
      </c>
      <c r="K3024" s="13">
        <v>43740</v>
      </c>
      <c r="L3024" s="86">
        <f>(Tabla2[[#This Row],[release_year]]-'VARIANZA Y DES. EST'!$L$11)^2</f>
        <v>23.230495463129063</v>
      </c>
      <c r="M3024" s="12">
        <v>2019</v>
      </c>
      <c r="N3024" s="9" t="s">
        <v>76</v>
      </c>
      <c r="O3024" s="9" t="s">
        <v>11300</v>
      </c>
      <c r="P3024" s="12">
        <v>98</v>
      </c>
      <c r="Q3024" s="12">
        <v>98</v>
      </c>
      <c r="R3024" s="12">
        <v>2.449217342201377</v>
      </c>
      <c r="S3024" s="12" t="s">
        <v>28</v>
      </c>
      <c r="T3024" s="9" t="s">
        <v>3625</v>
      </c>
      <c r="U3024" s="9" t="s">
        <v>95</v>
      </c>
      <c r="V3024" s="9" t="s">
        <v>3625</v>
      </c>
      <c r="W3024" s="14">
        <v>3</v>
      </c>
    </row>
    <row r="3025" spans="1:23" x14ac:dyDescent="0.25">
      <c r="A3025" s="8">
        <v>3556</v>
      </c>
      <c r="B3025" s="9" t="s">
        <v>11494</v>
      </c>
      <c r="C3025" s="9" t="s">
        <v>22</v>
      </c>
      <c r="D3025" s="9" t="s">
        <v>11495</v>
      </c>
      <c r="E3025" s="9" t="s">
        <v>6531</v>
      </c>
      <c r="F3025" s="9" t="s">
        <v>11496</v>
      </c>
      <c r="G3025" s="12">
        <v>10</v>
      </c>
      <c r="H3025" s="9" t="s">
        <v>25</v>
      </c>
      <c r="I3025" s="9" t="s">
        <v>25</v>
      </c>
      <c r="J3025" s="12">
        <v>1</v>
      </c>
      <c r="K3025" s="13">
        <v>43706</v>
      </c>
      <c r="L3025" s="86">
        <f>(Tabla2[[#This Row],[release_year]]-'VARIANZA Y DES. EST'!$L$11)^2</f>
        <v>23.230495463129063</v>
      </c>
      <c r="M3025" s="12">
        <v>2019</v>
      </c>
      <c r="N3025" s="9" t="s">
        <v>82</v>
      </c>
      <c r="O3025" s="9" t="s">
        <v>11300</v>
      </c>
      <c r="P3025" s="12">
        <v>98</v>
      </c>
      <c r="Q3025" s="12">
        <v>98</v>
      </c>
      <c r="R3025" s="12">
        <v>2.449217342201377</v>
      </c>
      <c r="S3025" s="12" t="s">
        <v>28</v>
      </c>
      <c r="T3025" s="9" t="s">
        <v>3577</v>
      </c>
      <c r="U3025" s="9" t="s">
        <v>95</v>
      </c>
      <c r="V3025" s="9" t="s">
        <v>3577</v>
      </c>
      <c r="W3025" s="14">
        <v>2</v>
      </c>
    </row>
    <row r="3026" spans="1:23" x14ac:dyDescent="0.25">
      <c r="A3026" s="8">
        <v>3569</v>
      </c>
      <c r="B3026" s="9" t="s">
        <v>11497</v>
      </c>
      <c r="C3026" s="9" t="s">
        <v>22</v>
      </c>
      <c r="D3026" s="9" t="s">
        <v>11498</v>
      </c>
      <c r="E3026" s="9" t="s">
        <v>11499</v>
      </c>
      <c r="F3026" s="9" t="s">
        <v>11500</v>
      </c>
      <c r="G3026" s="12">
        <v>7</v>
      </c>
      <c r="H3026" s="12"/>
      <c r="I3026" s="9"/>
      <c r="J3026" s="12">
        <v>0</v>
      </c>
      <c r="K3026" s="13">
        <v>43698</v>
      </c>
      <c r="L3026" s="86">
        <f>(Tabla2[[#This Row],[release_year]]-'VARIANZA Y DES. EST'!$L$11)^2</f>
        <v>23.230495463129063</v>
      </c>
      <c r="M3026" s="12">
        <v>2019</v>
      </c>
      <c r="N3026" s="9" t="s">
        <v>76</v>
      </c>
      <c r="O3026" s="9" t="s">
        <v>11300</v>
      </c>
      <c r="P3026" s="12">
        <v>98</v>
      </c>
      <c r="Q3026" s="12">
        <v>98</v>
      </c>
      <c r="R3026" s="12">
        <v>2.449217342201377</v>
      </c>
      <c r="S3026" s="12" t="s">
        <v>28</v>
      </c>
      <c r="T3026" s="9" t="s">
        <v>4796</v>
      </c>
      <c r="U3026" s="9" t="s">
        <v>514</v>
      </c>
      <c r="V3026" s="9" t="s">
        <v>4796</v>
      </c>
      <c r="W3026" s="14">
        <v>3</v>
      </c>
    </row>
    <row r="3027" spans="1:23" x14ac:dyDescent="0.25">
      <c r="A3027" s="8">
        <v>3570</v>
      </c>
      <c r="B3027" s="9" t="s">
        <v>11501</v>
      </c>
      <c r="C3027" s="9" t="s">
        <v>22</v>
      </c>
      <c r="D3027" s="9" t="s">
        <v>11502</v>
      </c>
      <c r="E3027" s="9" t="s">
        <v>11499</v>
      </c>
      <c r="F3027" s="9" t="s">
        <v>11500</v>
      </c>
      <c r="G3027" s="12">
        <v>7</v>
      </c>
      <c r="H3027" s="9" t="s">
        <v>518</v>
      </c>
      <c r="I3027" s="9" t="s">
        <v>11503</v>
      </c>
      <c r="J3027" s="12">
        <v>2</v>
      </c>
      <c r="K3027" s="13">
        <v>43698</v>
      </c>
      <c r="L3027" s="86">
        <f>(Tabla2[[#This Row],[release_year]]-'VARIANZA Y DES. EST'!$L$11)^2</f>
        <v>23.230495463129063</v>
      </c>
      <c r="M3027" s="12">
        <v>2019</v>
      </c>
      <c r="N3027" s="9" t="s">
        <v>76</v>
      </c>
      <c r="O3027" s="9" t="s">
        <v>11300</v>
      </c>
      <c r="P3027" s="12">
        <v>98</v>
      </c>
      <c r="Q3027" s="12">
        <v>98</v>
      </c>
      <c r="R3027" s="12">
        <v>2.449217342201377</v>
      </c>
      <c r="S3027" s="12" t="s">
        <v>28</v>
      </c>
      <c r="T3027" s="9" t="s">
        <v>4796</v>
      </c>
      <c r="U3027" s="9" t="s">
        <v>514</v>
      </c>
      <c r="V3027" s="9" t="s">
        <v>4796</v>
      </c>
      <c r="W3027" s="14">
        <v>3</v>
      </c>
    </row>
    <row r="3028" spans="1:23" x14ac:dyDescent="0.25">
      <c r="A3028" s="8">
        <v>3571</v>
      </c>
      <c r="B3028" s="9" t="s">
        <v>11504</v>
      </c>
      <c r="C3028" s="9" t="s">
        <v>22</v>
      </c>
      <c r="D3028" s="9" t="s">
        <v>11505</v>
      </c>
      <c r="E3028" s="18" t="s">
        <v>11499</v>
      </c>
      <c r="F3028" s="9" t="s">
        <v>11500</v>
      </c>
      <c r="G3028" s="12">
        <v>7</v>
      </c>
      <c r="H3028" s="12"/>
      <c r="I3028" s="9"/>
      <c r="J3028" s="12">
        <v>0</v>
      </c>
      <c r="K3028" s="13">
        <v>43698</v>
      </c>
      <c r="L3028" s="86">
        <f>(Tabla2[[#This Row],[release_year]]-'VARIANZA Y DES. EST'!$L$11)^2</f>
        <v>23.230495463129063</v>
      </c>
      <c r="M3028" s="12">
        <v>2019</v>
      </c>
      <c r="N3028" s="9" t="s">
        <v>76</v>
      </c>
      <c r="O3028" s="9" t="s">
        <v>11300</v>
      </c>
      <c r="P3028" s="12">
        <v>98</v>
      </c>
      <c r="Q3028" s="12">
        <v>98</v>
      </c>
      <c r="R3028" s="12">
        <v>2.449217342201377</v>
      </c>
      <c r="S3028" s="12" t="s">
        <v>28</v>
      </c>
      <c r="T3028" s="9" t="s">
        <v>4796</v>
      </c>
      <c r="U3028" s="9" t="s">
        <v>514</v>
      </c>
      <c r="V3028" s="9" t="s">
        <v>4796</v>
      </c>
      <c r="W3028" s="14">
        <v>3</v>
      </c>
    </row>
    <row r="3029" spans="1:23" x14ac:dyDescent="0.25">
      <c r="A3029" s="8">
        <v>3649</v>
      </c>
      <c r="B3029" s="9" t="s">
        <v>11506</v>
      </c>
      <c r="C3029" s="9" t="s">
        <v>22</v>
      </c>
      <c r="D3029" s="9" t="s">
        <v>11507</v>
      </c>
      <c r="E3029" s="9" t="s">
        <v>11508</v>
      </c>
      <c r="F3029" s="9" t="s">
        <v>11509</v>
      </c>
      <c r="G3029" s="12">
        <v>10</v>
      </c>
      <c r="H3029" s="9" t="s">
        <v>3799</v>
      </c>
      <c r="I3029" s="9" t="s">
        <v>3799</v>
      </c>
      <c r="J3029" s="12">
        <v>1</v>
      </c>
      <c r="K3029" s="13">
        <v>43667</v>
      </c>
      <c r="L3029" s="86">
        <f>(Tabla2[[#This Row],[release_year]]-'VARIANZA Y DES. EST'!$L$11)^2</f>
        <v>1.3928663045044412</v>
      </c>
      <c r="M3029" s="12">
        <v>2013</v>
      </c>
      <c r="N3029" s="9" t="s">
        <v>35</v>
      </c>
      <c r="O3029" s="9" t="s">
        <v>11300</v>
      </c>
      <c r="P3029" s="12">
        <v>98</v>
      </c>
      <c r="Q3029" s="12">
        <v>98</v>
      </c>
      <c r="R3029" s="12">
        <v>2.449217342201377</v>
      </c>
      <c r="S3029" s="12" t="s">
        <v>28</v>
      </c>
      <c r="T3029" s="9" t="s">
        <v>859</v>
      </c>
      <c r="U3029" s="9" t="s">
        <v>95</v>
      </c>
      <c r="V3029" s="9" t="s">
        <v>859</v>
      </c>
      <c r="W3029" s="14">
        <v>2</v>
      </c>
    </row>
    <row r="3030" spans="1:23" x14ac:dyDescent="0.25">
      <c r="A3030" s="8">
        <v>3658</v>
      </c>
      <c r="B3030" s="9" t="s">
        <v>11510</v>
      </c>
      <c r="C3030" s="9" t="s">
        <v>22</v>
      </c>
      <c r="D3030" s="9" t="s">
        <v>11511</v>
      </c>
      <c r="E3030" s="9" t="s">
        <v>7024</v>
      </c>
      <c r="F3030" s="9" t="s">
        <v>11512</v>
      </c>
      <c r="G3030" s="12">
        <v>6</v>
      </c>
      <c r="H3030" s="9" t="s">
        <v>25</v>
      </c>
      <c r="I3030" s="9" t="s">
        <v>25</v>
      </c>
      <c r="J3030" s="12">
        <v>1</v>
      </c>
      <c r="K3030" s="13">
        <v>43664</v>
      </c>
      <c r="L3030" s="86">
        <f>(Tabla2[[#This Row],[release_year]]-'VARIANZA Y DES. EST'!$L$11)^2</f>
        <v>23.230495463129063</v>
      </c>
      <c r="M3030" s="12">
        <v>2019</v>
      </c>
      <c r="N3030" s="9" t="s">
        <v>35</v>
      </c>
      <c r="O3030" s="9" t="s">
        <v>11300</v>
      </c>
      <c r="P3030" s="12">
        <v>98</v>
      </c>
      <c r="Q3030" s="12">
        <v>98</v>
      </c>
      <c r="R3030" s="12">
        <v>2.449217342201377</v>
      </c>
      <c r="S3030" s="12" t="s">
        <v>28</v>
      </c>
      <c r="T3030" s="9" t="s">
        <v>3969</v>
      </c>
      <c r="U3030" s="9" t="s">
        <v>3969</v>
      </c>
      <c r="V3030" s="9" t="s">
        <v>3969</v>
      </c>
      <c r="W3030" s="14">
        <v>1</v>
      </c>
    </row>
    <row r="3031" spans="1:23" x14ac:dyDescent="0.25">
      <c r="A3031" s="8">
        <v>3754</v>
      </c>
      <c r="B3031" s="9" t="s">
        <v>11513</v>
      </c>
      <c r="C3031" s="9" t="s">
        <v>22</v>
      </c>
      <c r="D3031" s="9" t="s">
        <v>11514</v>
      </c>
      <c r="E3031" s="9" t="s">
        <v>11515</v>
      </c>
      <c r="F3031" s="9" t="s">
        <v>11516</v>
      </c>
      <c r="G3031" s="12">
        <v>8</v>
      </c>
      <c r="H3031" s="9" t="s">
        <v>25</v>
      </c>
      <c r="I3031" s="9" t="s">
        <v>25</v>
      </c>
      <c r="J3031" s="12">
        <v>1</v>
      </c>
      <c r="K3031" s="13">
        <v>43630</v>
      </c>
      <c r="L3031" s="86">
        <f>(Tabla2[[#This Row],[release_year]]-'VARIANZA Y DES. EST'!$L$11)^2</f>
        <v>23.230495463129063</v>
      </c>
      <c r="M3031" s="12">
        <v>2019</v>
      </c>
      <c r="N3031" s="9" t="s">
        <v>43</v>
      </c>
      <c r="O3031" s="9" t="s">
        <v>11300</v>
      </c>
      <c r="P3031" s="12">
        <v>98</v>
      </c>
      <c r="Q3031" s="12">
        <v>98</v>
      </c>
      <c r="R3031" s="12">
        <v>2.449217342201377</v>
      </c>
      <c r="S3031" s="12" t="s">
        <v>28</v>
      </c>
      <c r="T3031" s="9" t="s">
        <v>95</v>
      </c>
      <c r="U3031" s="9" t="s">
        <v>95</v>
      </c>
      <c r="V3031" s="9" t="s">
        <v>95</v>
      </c>
      <c r="W3031" s="14">
        <v>1</v>
      </c>
    </row>
    <row r="3032" spans="1:23" x14ac:dyDescent="0.25">
      <c r="A3032" s="8">
        <v>3792</v>
      </c>
      <c r="B3032" s="9" t="s">
        <v>11517</v>
      </c>
      <c r="C3032" s="9" t="s">
        <v>22</v>
      </c>
      <c r="D3032" s="9" t="s">
        <v>11518</v>
      </c>
      <c r="E3032" s="18" t="s">
        <v>11519</v>
      </c>
      <c r="F3032" s="9" t="s">
        <v>11520</v>
      </c>
      <c r="G3032" s="12">
        <v>7</v>
      </c>
      <c r="H3032" s="9" t="s">
        <v>2924</v>
      </c>
      <c r="I3032" s="9" t="s">
        <v>2924</v>
      </c>
      <c r="J3032" s="12">
        <v>1</v>
      </c>
      <c r="K3032" s="13">
        <v>43616</v>
      </c>
      <c r="L3032" s="86">
        <f>(Tabla2[[#This Row],[release_year]]-'VARIANZA Y DES. EST'!$L$11)^2</f>
        <v>23.230495463129063</v>
      </c>
      <c r="M3032" s="12">
        <v>2019</v>
      </c>
      <c r="N3032" s="9" t="s">
        <v>76</v>
      </c>
      <c r="O3032" s="9" t="s">
        <v>11300</v>
      </c>
      <c r="P3032" s="12">
        <v>98</v>
      </c>
      <c r="Q3032" s="12">
        <v>98</v>
      </c>
      <c r="R3032" s="12">
        <v>2.449217342201377</v>
      </c>
      <c r="S3032" s="12" t="s">
        <v>28</v>
      </c>
      <c r="T3032" s="9" t="s">
        <v>2492</v>
      </c>
      <c r="U3032" s="9" t="s">
        <v>95</v>
      </c>
      <c r="V3032" s="9" t="s">
        <v>2492</v>
      </c>
      <c r="W3032" s="14">
        <v>3</v>
      </c>
    </row>
    <row r="3033" spans="1:23" x14ac:dyDescent="0.25">
      <c r="A3033" s="8">
        <v>3837</v>
      </c>
      <c r="B3033" s="9" t="s">
        <v>11521</v>
      </c>
      <c r="C3033" s="9" t="s">
        <v>22</v>
      </c>
      <c r="D3033" s="9" t="s">
        <v>11522</v>
      </c>
      <c r="E3033" s="9" t="s">
        <v>11523</v>
      </c>
      <c r="F3033" s="9" t="s">
        <v>11524</v>
      </c>
      <c r="G3033" s="12">
        <v>7</v>
      </c>
      <c r="H3033" s="9" t="s">
        <v>390</v>
      </c>
      <c r="I3033" s="9" t="s">
        <v>390</v>
      </c>
      <c r="J3033" s="12">
        <v>1</v>
      </c>
      <c r="K3033" s="13">
        <v>43595</v>
      </c>
      <c r="L3033" s="86">
        <f>(Tabla2[[#This Row],[release_year]]-'VARIANZA Y DES. EST'!$L$11)^2</f>
        <v>14.590890603358293</v>
      </c>
      <c r="M3033" s="12">
        <v>2018</v>
      </c>
      <c r="N3033" s="9" t="s">
        <v>76</v>
      </c>
      <c r="O3033" s="9" t="s">
        <v>11300</v>
      </c>
      <c r="P3033" s="12">
        <v>98</v>
      </c>
      <c r="Q3033" s="12">
        <v>98</v>
      </c>
      <c r="R3033" s="12">
        <v>2.449217342201377</v>
      </c>
      <c r="S3033" s="12" t="s">
        <v>28</v>
      </c>
      <c r="T3033" s="9" t="s">
        <v>2492</v>
      </c>
      <c r="U3033" s="9" t="s">
        <v>95</v>
      </c>
      <c r="V3033" s="9" t="s">
        <v>2492</v>
      </c>
      <c r="W3033" s="14">
        <v>3</v>
      </c>
    </row>
    <row r="3034" spans="1:23" x14ac:dyDescent="0.25">
      <c r="A3034" s="8">
        <v>3896</v>
      </c>
      <c r="B3034" s="9" t="s">
        <v>11525</v>
      </c>
      <c r="C3034" s="9" t="s">
        <v>22</v>
      </c>
      <c r="D3034" s="9" t="s">
        <v>11526</v>
      </c>
      <c r="E3034" s="10" t="s">
        <v>11527</v>
      </c>
      <c r="F3034" s="15"/>
      <c r="G3034" s="12">
        <v>0</v>
      </c>
      <c r="H3034" s="12"/>
      <c r="I3034" s="9"/>
      <c r="J3034" s="12">
        <v>0</v>
      </c>
      <c r="K3034" s="13">
        <v>43575</v>
      </c>
      <c r="L3034" s="86">
        <f>(Tabla2[[#This Row],[release_year]]-'VARIANZA Y DES. EST'!$L$11)^2</f>
        <v>23.230495463129063</v>
      </c>
      <c r="M3034" s="12">
        <v>2019</v>
      </c>
      <c r="N3034" s="9" t="s">
        <v>76</v>
      </c>
      <c r="O3034" s="9" t="s">
        <v>11300</v>
      </c>
      <c r="P3034" s="12">
        <v>98</v>
      </c>
      <c r="Q3034" s="12">
        <v>98</v>
      </c>
      <c r="R3034" s="12">
        <v>2.449217342201377</v>
      </c>
      <c r="S3034" s="12" t="s">
        <v>28</v>
      </c>
      <c r="T3034" s="9" t="s">
        <v>576</v>
      </c>
      <c r="U3034" s="9" t="s">
        <v>57</v>
      </c>
      <c r="V3034" s="9" t="s">
        <v>576</v>
      </c>
      <c r="W3034" s="14">
        <v>2</v>
      </c>
    </row>
    <row r="3035" spans="1:23" x14ac:dyDescent="0.25">
      <c r="A3035" s="8">
        <v>4012</v>
      </c>
      <c r="B3035" s="9" t="s">
        <v>11528</v>
      </c>
      <c r="C3035" s="9" t="s">
        <v>22</v>
      </c>
      <c r="D3035" s="9" t="s">
        <v>11529</v>
      </c>
      <c r="E3035" s="9" t="s">
        <v>11530</v>
      </c>
      <c r="F3035" s="9" t="s">
        <v>11531</v>
      </c>
      <c r="G3035" s="12">
        <v>1</v>
      </c>
      <c r="H3035" s="9" t="s">
        <v>25</v>
      </c>
      <c r="I3035" s="9" t="s">
        <v>11532</v>
      </c>
      <c r="J3035" s="12">
        <v>2</v>
      </c>
      <c r="K3035" s="13">
        <v>43539</v>
      </c>
      <c r="L3035" s="86">
        <f>(Tabla2[[#This Row],[release_year]]-'VARIANZA Y DES. EST'!$L$11)^2</f>
        <v>14.590890603358293</v>
      </c>
      <c r="M3035" s="12">
        <v>2018</v>
      </c>
      <c r="N3035" s="9" t="s">
        <v>35</v>
      </c>
      <c r="O3035" s="9" t="s">
        <v>11300</v>
      </c>
      <c r="P3035" s="12">
        <v>98</v>
      </c>
      <c r="Q3035" s="12">
        <v>98</v>
      </c>
      <c r="R3035" s="12">
        <v>2.449217342201377</v>
      </c>
      <c r="S3035" s="12" t="s">
        <v>28</v>
      </c>
      <c r="T3035" s="9" t="s">
        <v>83</v>
      </c>
      <c r="U3035" s="9" t="s">
        <v>57</v>
      </c>
      <c r="V3035" s="9" t="s">
        <v>83</v>
      </c>
      <c r="W3035" s="14">
        <v>2</v>
      </c>
    </row>
    <row r="3036" spans="1:23" x14ac:dyDescent="0.25">
      <c r="A3036" s="8">
        <v>4177</v>
      </c>
      <c r="B3036" s="9" t="s">
        <v>11533</v>
      </c>
      <c r="C3036" s="9" t="s">
        <v>22</v>
      </c>
      <c r="D3036" s="9" t="s">
        <v>11534</v>
      </c>
      <c r="E3036" s="9" t="s">
        <v>9425</v>
      </c>
      <c r="F3036" s="9"/>
      <c r="G3036" s="12">
        <v>0</v>
      </c>
      <c r="H3036" s="9" t="s">
        <v>25</v>
      </c>
      <c r="I3036" s="9" t="s">
        <v>25</v>
      </c>
      <c r="J3036" s="12">
        <v>1</v>
      </c>
      <c r="K3036" s="13">
        <v>43483</v>
      </c>
      <c r="L3036" s="86">
        <f>(Tabla2[[#This Row],[release_year]]-'VARIANZA Y DES. EST'!$L$11)^2</f>
        <v>23.230495463129063</v>
      </c>
      <c r="M3036" s="12">
        <v>2019</v>
      </c>
      <c r="N3036" s="9" t="s">
        <v>76</v>
      </c>
      <c r="O3036" s="9" t="s">
        <v>11300</v>
      </c>
      <c r="P3036" s="12">
        <v>98</v>
      </c>
      <c r="Q3036" s="12">
        <v>98</v>
      </c>
      <c r="R3036" s="12">
        <v>2.449217342201377</v>
      </c>
      <c r="S3036" s="12" t="s">
        <v>28</v>
      </c>
      <c r="T3036" s="9" t="s">
        <v>57</v>
      </c>
      <c r="U3036" s="9" t="s">
        <v>57</v>
      </c>
      <c r="V3036" s="9" t="s">
        <v>57</v>
      </c>
      <c r="W3036" s="14">
        <v>1</v>
      </c>
    </row>
    <row r="3037" spans="1:23" x14ac:dyDescent="0.25">
      <c r="A3037" s="8">
        <v>4325</v>
      </c>
      <c r="B3037" s="9" t="s">
        <v>11535</v>
      </c>
      <c r="C3037" s="9" t="s">
        <v>22</v>
      </c>
      <c r="D3037" s="9" t="s">
        <v>11536</v>
      </c>
      <c r="E3037" s="18" t="s">
        <v>11537</v>
      </c>
      <c r="F3037" s="9" t="s">
        <v>11538</v>
      </c>
      <c r="G3037" s="12">
        <v>7</v>
      </c>
      <c r="H3037" s="9" t="s">
        <v>25</v>
      </c>
      <c r="I3037" s="9" t="s">
        <v>25</v>
      </c>
      <c r="J3037" s="12">
        <v>1</v>
      </c>
      <c r="K3037" s="13">
        <v>43441</v>
      </c>
      <c r="L3037" s="86">
        <f>(Tabla2[[#This Row],[release_year]]-'VARIANZA Y DES. EST'!$L$11)^2</f>
        <v>14.590890603358293</v>
      </c>
      <c r="M3037" s="12">
        <v>2018</v>
      </c>
      <c r="N3037" s="9" t="s">
        <v>76</v>
      </c>
      <c r="O3037" s="9" t="s">
        <v>11300</v>
      </c>
      <c r="P3037" s="12">
        <v>98</v>
      </c>
      <c r="Q3037" s="12">
        <v>98</v>
      </c>
      <c r="R3037" s="12">
        <v>2.449217342201377</v>
      </c>
      <c r="S3037" s="12" t="s">
        <v>28</v>
      </c>
      <c r="T3037" s="9" t="s">
        <v>57</v>
      </c>
      <c r="U3037" s="9" t="s">
        <v>57</v>
      </c>
      <c r="V3037" s="9" t="s">
        <v>57</v>
      </c>
      <c r="W3037" s="14">
        <v>1</v>
      </c>
    </row>
    <row r="3038" spans="1:23" x14ac:dyDescent="0.25">
      <c r="A3038" s="8">
        <v>4333</v>
      </c>
      <c r="B3038" s="9" t="s">
        <v>11539</v>
      </c>
      <c r="C3038" s="9" t="s">
        <v>22</v>
      </c>
      <c r="D3038" s="9" t="s">
        <v>11540</v>
      </c>
      <c r="E3038" s="9" t="s">
        <v>11541</v>
      </c>
      <c r="F3038" s="9" t="s">
        <v>11542</v>
      </c>
      <c r="G3038" s="12">
        <v>6</v>
      </c>
      <c r="H3038" s="9" t="s">
        <v>1608</v>
      </c>
      <c r="I3038" s="9" t="s">
        <v>11543</v>
      </c>
      <c r="J3038" s="12">
        <v>4</v>
      </c>
      <c r="K3038" s="13">
        <v>43435</v>
      </c>
      <c r="L3038" s="86">
        <f>(Tabla2[[#This Row],[release_year]]-'VARIANZA Y DES. EST'!$L$11)^2</f>
        <v>14.590890603358293</v>
      </c>
      <c r="M3038" s="12">
        <v>2018</v>
      </c>
      <c r="N3038" s="9" t="s">
        <v>76</v>
      </c>
      <c r="O3038" s="9" t="s">
        <v>11300</v>
      </c>
      <c r="P3038" s="12">
        <v>98</v>
      </c>
      <c r="Q3038" s="12">
        <v>98</v>
      </c>
      <c r="R3038" s="12">
        <v>2.449217342201377</v>
      </c>
      <c r="S3038" s="12" t="s">
        <v>28</v>
      </c>
      <c r="T3038" s="9" t="s">
        <v>3319</v>
      </c>
      <c r="U3038" s="9" t="s">
        <v>45</v>
      </c>
      <c r="V3038" s="9" t="s">
        <v>3319</v>
      </c>
      <c r="W3038" s="14">
        <v>3</v>
      </c>
    </row>
    <row r="3039" spans="1:23" x14ac:dyDescent="0.25">
      <c r="A3039" s="8">
        <v>4420</v>
      </c>
      <c r="B3039" s="9" t="s">
        <v>11544</v>
      </c>
      <c r="C3039" s="9" t="s">
        <v>22</v>
      </c>
      <c r="D3039" s="9" t="s">
        <v>11545</v>
      </c>
      <c r="E3039" s="18" t="s">
        <v>4328</v>
      </c>
      <c r="F3039" s="9" t="s">
        <v>11546</v>
      </c>
      <c r="G3039" s="12">
        <v>2</v>
      </c>
      <c r="H3039" s="9" t="s">
        <v>25</v>
      </c>
      <c r="I3039" s="9" t="s">
        <v>25</v>
      </c>
      <c r="J3039" s="12">
        <v>1</v>
      </c>
      <c r="K3039" s="13">
        <v>43406</v>
      </c>
      <c r="L3039" s="86">
        <f>(Tabla2[[#This Row],[release_year]]-'VARIANZA Y DES. EST'!$L$11)^2</f>
        <v>14.590890603358293</v>
      </c>
      <c r="M3039" s="12">
        <v>2018</v>
      </c>
      <c r="N3039" s="9" t="s">
        <v>76</v>
      </c>
      <c r="O3039" s="9" t="s">
        <v>11300</v>
      </c>
      <c r="P3039" s="12">
        <v>98</v>
      </c>
      <c r="Q3039" s="12">
        <v>98</v>
      </c>
      <c r="R3039" s="12">
        <v>2.449217342201377</v>
      </c>
      <c r="S3039" s="12" t="s">
        <v>28</v>
      </c>
      <c r="T3039" s="9" t="s">
        <v>57</v>
      </c>
      <c r="U3039" s="9" t="s">
        <v>57</v>
      </c>
      <c r="V3039" s="9" t="s">
        <v>57</v>
      </c>
      <c r="W3039" s="14">
        <v>1</v>
      </c>
    </row>
    <row r="3040" spans="1:23" x14ac:dyDescent="0.25">
      <c r="A3040" s="8">
        <v>4643</v>
      </c>
      <c r="B3040" s="9" t="s">
        <v>11547</v>
      </c>
      <c r="C3040" s="9" t="s">
        <v>22</v>
      </c>
      <c r="D3040" s="9" t="s">
        <v>11548</v>
      </c>
      <c r="E3040" s="9" t="s">
        <v>11549</v>
      </c>
      <c r="F3040" s="9" t="s">
        <v>11550</v>
      </c>
      <c r="G3040" s="12">
        <v>9</v>
      </c>
      <c r="H3040" s="9" t="s">
        <v>25</v>
      </c>
      <c r="I3040" s="9" t="s">
        <v>25</v>
      </c>
      <c r="J3040" s="12">
        <v>1</v>
      </c>
      <c r="K3040" s="13">
        <v>43357</v>
      </c>
      <c r="L3040" s="86">
        <f>(Tabla2[[#This Row],[release_year]]-'VARIANZA Y DES. EST'!$L$11)^2</f>
        <v>14.590890603358293</v>
      </c>
      <c r="M3040" s="12">
        <v>2018</v>
      </c>
      <c r="N3040" s="9" t="s">
        <v>76</v>
      </c>
      <c r="O3040" s="9" t="s">
        <v>11300</v>
      </c>
      <c r="P3040" s="12">
        <v>98</v>
      </c>
      <c r="Q3040" s="12">
        <v>98</v>
      </c>
      <c r="R3040" s="12">
        <v>2.449217342201377</v>
      </c>
      <c r="S3040" s="12" t="s">
        <v>28</v>
      </c>
      <c r="T3040" s="9" t="s">
        <v>94</v>
      </c>
      <c r="U3040" s="9" t="s">
        <v>95</v>
      </c>
      <c r="V3040" s="9" t="s">
        <v>94</v>
      </c>
      <c r="W3040" s="14">
        <v>3</v>
      </c>
    </row>
    <row r="3041" spans="1:23" x14ac:dyDescent="0.25">
      <c r="A3041" s="8">
        <v>4729</v>
      </c>
      <c r="B3041" s="9" t="s">
        <v>11551</v>
      </c>
      <c r="C3041" s="9" t="s">
        <v>22</v>
      </c>
      <c r="D3041" s="9" t="s">
        <v>11552</v>
      </c>
      <c r="E3041" s="18" t="s">
        <v>11553</v>
      </c>
      <c r="F3041" s="9" t="s">
        <v>11554</v>
      </c>
      <c r="G3041" s="12">
        <v>10</v>
      </c>
      <c r="H3041" s="9" t="s">
        <v>518</v>
      </c>
      <c r="I3041" s="9" t="s">
        <v>518</v>
      </c>
      <c r="J3041" s="12">
        <v>1</v>
      </c>
      <c r="K3041" s="13">
        <v>43314</v>
      </c>
      <c r="L3041" s="86">
        <f>(Tabla2[[#This Row],[release_year]]-'VARIANZA Y DES. EST'!$L$11)^2</f>
        <v>4.7532614447336705</v>
      </c>
      <c r="M3041" s="12">
        <v>2012</v>
      </c>
      <c r="N3041" s="9" t="s">
        <v>82</v>
      </c>
      <c r="O3041" s="9" t="s">
        <v>11300</v>
      </c>
      <c r="P3041" s="12">
        <v>98</v>
      </c>
      <c r="Q3041" s="12">
        <v>98</v>
      </c>
      <c r="R3041" s="12">
        <v>2.449217342201377</v>
      </c>
      <c r="S3041" s="12" t="s">
        <v>28</v>
      </c>
      <c r="T3041" s="9" t="s">
        <v>4849</v>
      </c>
      <c r="U3041" s="9" t="s">
        <v>95</v>
      </c>
      <c r="V3041" s="9" t="s">
        <v>4849</v>
      </c>
      <c r="W3041" s="14">
        <v>3</v>
      </c>
    </row>
    <row r="3042" spans="1:23" x14ac:dyDescent="0.25">
      <c r="A3042" s="8">
        <v>4813</v>
      </c>
      <c r="B3042" s="9" t="s">
        <v>11555</v>
      </c>
      <c r="C3042" s="9" t="s">
        <v>22</v>
      </c>
      <c r="D3042" s="9" t="s">
        <v>11556</v>
      </c>
      <c r="E3042" s="9" t="s">
        <v>11557</v>
      </c>
      <c r="F3042" s="9" t="s">
        <v>11558</v>
      </c>
      <c r="G3042" s="12">
        <v>3</v>
      </c>
      <c r="H3042" s="9" t="s">
        <v>25</v>
      </c>
      <c r="I3042" s="9" t="s">
        <v>25</v>
      </c>
      <c r="J3042" s="12">
        <v>1</v>
      </c>
      <c r="K3042" s="13">
        <v>43280</v>
      </c>
      <c r="L3042" s="86">
        <f>(Tabla2[[#This Row],[release_year]]-'VARIANZA Y DES. EST'!$L$11)^2</f>
        <v>14.590890603358293</v>
      </c>
      <c r="M3042" s="12">
        <v>2018</v>
      </c>
      <c r="N3042" s="9" t="s">
        <v>1991</v>
      </c>
      <c r="O3042" s="9" t="s">
        <v>11300</v>
      </c>
      <c r="P3042" s="12">
        <v>98</v>
      </c>
      <c r="Q3042" s="12">
        <v>98</v>
      </c>
      <c r="R3042" s="12">
        <v>2.449217342201377</v>
      </c>
      <c r="S3042" s="12" t="s">
        <v>28</v>
      </c>
      <c r="T3042" s="9" t="s">
        <v>6900</v>
      </c>
      <c r="U3042" s="9" t="s">
        <v>6901</v>
      </c>
      <c r="V3042" s="9" t="s">
        <v>6900</v>
      </c>
      <c r="W3042" s="14">
        <v>2</v>
      </c>
    </row>
    <row r="3043" spans="1:23" x14ac:dyDescent="0.25">
      <c r="A3043" s="8">
        <v>4889</v>
      </c>
      <c r="B3043" s="9" t="s">
        <v>11559</v>
      </c>
      <c r="C3043" s="9" t="s">
        <v>22</v>
      </c>
      <c r="D3043" s="9" t="s">
        <v>11560</v>
      </c>
      <c r="E3043" s="18" t="s">
        <v>11561</v>
      </c>
      <c r="F3043" s="9" t="s">
        <v>11562</v>
      </c>
      <c r="G3043" s="12">
        <v>8</v>
      </c>
      <c r="H3043" s="9" t="s">
        <v>25</v>
      </c>
      <c r="I3043" s="9" t="s">
        <v>25</v>
      </c>
      <c r="J3043" s="12">
        <v>1</v>
      </c>
      <c r="K3043" s="13">
        <v>43221</v>
      </c>
      <c r="L3043" s="86">
        <f>(Tabla2[[#This Row],[release_year]]-'VARIANZA Y DES. EST'!$L$11)^2</f>
        <v>14.590890603358293</v>
      </c>
      <c r="M3043" s="12">
        <v>2018</v>
      </c>
      <c r="N3043" s="9" t="s">
        <v>76</v>
      </c>
      <c r="O3043" s="9" t="s">
        <v>11300</v>
      </c>
      <c r="P3043" s="12">
        <v>98</v>
      </c>
      <c r="Q3043" s="12">
        <v>98</v>
      </c>
      <c r="R3043" s="12">
        <v>2.449217342201377</v>
      </c>
      <c r="S3043" s="12" t="s">
        <v>28</v>
      </c>
      <c r="T3043" s="9" t="s">
        <v>6410</v>
      </c>
      <c r="U3043" s="9" t="s">
        <v>38</v>
      </c>
      <c r="V3043" s="9" t="s">
        <v>6410</v>
      </c>
      <c r="W3043" s="14">
        <v>2</v>
      </c>
    </row>
    <row r="3044" spans="1:23" x14ac:dyDescent="0.25">
      <c r="A3044" s="8">
        <v>5191</v>
      </c>
      <c r="B3044" s="9" t="s">
        <v>11563</v>
      </c>
      <c r="C3044" s="9" t="s">
        <v>22</v>
      </c>
      <c r="D3044" s="9" t="s">
        <v>11564</v>
      </c>
      <c r="E3044" s="9" t="s">
        <v>11565</v>
      </c>
      <c r="F3044" s="9" t="s">
        <v>11566</v>
      </c>
      <c r="G3044" s="12">
        <v>2</v>
      </c>
      <c r="H3044" s="9" t="s">
        <v>2924</v>
      </c>
      <c r="I3044" s="9" t="s">
        <v>2924</v>
      </c>
      <c r="J3044" s="12">
        <v>1</v>
      </c>
      <c r="K3044" s="13">
        <v>43040</v>
      </c>
      <c r="L3044" s="86">
        <f>(Tabla2[[#This Row],[release_year]]-'VARIANZA Y DES. EST'!$L$11)^2</f>
        <v>7.9512857435875226</v>
      </c>
      <c r="M3044" s="12">
        <v>2017</v>
      </c>
      <c r="N3044" s="9" t="s">
        <v>76</v>
      </c>
      <c r="O3044" s="9" t="s">
        <v>11300</v>
      </c>
      <c r="P3044" s="12">
        <v>98</v>
      </c>
      <c r="Q3044" s="12">
        <v>98</v>
      </c>
      <c r="R3044" s="12">
        <v>2.449217342201377</v>
      </c>
      <c r="S3044" s="12" t="s">
        <v>28</v>
      </c>
      <c r="T3044" s="9" t="s">
        <v>2930</v>
      </c>
      <c r="U3044" s="9" t="s">
        <v>38</v>
      </c>
      <c r="V3044" s="9" t="s">
        <v>2930</v>
      </c>
      <c r="W3044" s="14">
        <v>3</v>
      </c>
    </row>
    <row r="3045" spans="1:23" x14ac:dyDescent="0.25">
      <c r="A3045" s="8">
        <v>5202</v>
      </c>
      <c r="B3045" s="9" t="s">
        <v>11567</v>
      </c>
      <c r="C3045" s="9" t="s">
        <v>22</v>
      </c>
      <c r="D3045" s="9" t="s">
        <v>11568</v>
      </c>
      <c r="E3045" s="9" t="s">
        <v>11569</v>
      </c>
      <c r="F3045" s="9" t="s">
        <v>11570</v>
      </c>
      <c r="G3045" s="12">
        <v>1</v>
      </c>
      <c r="H3045" s="9" t="s">
        <v>25</v>
      </c>
      <c r="I3045" s="9" t="s">
        <v>25</v>
      </c>
      <c r="J3045" s="12">
        <v>1</v>
      </c>
      <c r="K3045" s="16">
        <v>43035</v>
      </c>
      <c r="L3045" s="86">
        <f>(Tabla2[[#This Row],[release_year]]-'VARIANZA Y DES. EST'!$L$11)^2</f>
        <v>7.9512857435875226</v>
      </c>
      <c r="M3045" s="12">
        <v>2017</v>
      </c>
      <c r="N3045" s="9" t="s">
        <v>35</v>
      </c>
      <c r="O3045" s="9" t="s">
        <v>11300</v>
      </c>
      <c r="P3045" s="12">
        <v>98</v>
      </c>
      <c r="Q3045" s="12">
        <v>98</v>
      </c>
      <c r="R3045" s="12">
        <v>2.449217342201377</v>
      </c>
      <c r="S3045" s="12" t="s">
        <v>28</v>
      </c>
      <c r="T3045" s="9" t="s">
        <v>57</v>
      </c>
      <c r="U3045" s="9" t="s">
        <v>57</v>
      </c>
      <c r="V3045" s="9" t="s">
        <v>57</v>
      </c>
      <c r="W3045" s="14">
        <v>1</v>
      </c>
    </row>
    <row r="3046" spans="1:23" x14ac:dyDescent="0.25">
      <c r="A3046" s="8">
        <v>5283</v>
      </c>
      <c r="B3046" s="9" t="s">
        <v>11571</v>
      </c>
      <c r="C3046" s="9" t="s">
        <v>22</v>
      </c>
      <c r="D3046" s="9" t="s">
        <v>11572</v>
      </c>
      <c r="E3046" s="9" t="s">
        <v>11573</v>
      </c>
      <c r="F3046" s="9" t="s">
        <v>11574</v>
      </c>
      <c r="G3046" s="12">
        <v>8</v>
      </c>
      <c r="H3046" s="9" t="s">
        <v>25</v>
      </c>
      <c r="I3046" s="9" t="s">
        <v>25</v>
      </c>
      <c r="J3046" s="12">
        <v>1</v>
      </c>
      <c r="K3046" s="13">
        <v>42983</v>
      </c>
      <c r="L3046" s="86">
        <f>(Tabla2[[#This Row],[release_year]]-'VARIANZA Y DES. EST'!$L$11)^2</f>
        <v>3.3116808838167522</v>
      </c>
      <c r="M3046" s="12">
        <v>2016</v>
      </c>
      <c r="N3046" s="9" t="s">
        <v>76</v>
      </c>
      <c r="O3046" s="9" t="s">
        <v>11300</v>
      </c>
      <c r="P3046" s="12">
        <v>98</v>
      </c>
      <c r="Q3046" s="12">
        <v>98</v>
      </c>
      <c r="R3046" s="12">
        <v>2.449217342201377</v>
      </c>
      <c r="S3046" s="12" t="s">
        <v>28</v>
      </c>
      <c r="T3046" s="9" t="s">
        <v>635</v>
      </c>
      <c r="U3046" s="9" t="s">
        <v>95</v>
      </c>
      <c r="V3046" s="9" t="s">
        <v>635</v>
      </c>
      <c r="W3046" s="14">
        <v>2</v>
      </c>
    </row>
    <row r="3047" spans="1:23" x14ac:dyDescent="0.25">
      <c r="A3047" s="8">
        <v>5317</v>
      </c>
      <c r="B3047" s="9" t="s">
        <v>11575</v>
      </c>
      <c r="C3047" s="9" t="s">
        <v>22</v>
      </c>
      <c r="D3047" s="9" t="s">
        <v>11576</v>
      </c>
      <c r="E3047" s="9" t="s">
        <v>11577</v>
      </c>
      <c r="F3047" s="9" t="s">
        <v>11578</v>
      </c>
      <c r="G3047" s="12">
        <v>11</v>
      </c>
      <c r="H3047" s="9" t="s">
        <v>25</v>
      </c>
      <c r="I3047" s="9" t="s">
        <v>25</v>
      </c>
      <c r="J3047" s="12">
        <v>1</v>
      </c>
      <c r="K3047" s="13">
        <v>42973</v>
      </c>
      <c r="L3047" s="86">
        <f>(Tabla2[[#This Row],[release_year]]-'VARIANZA Y DES. EST'!$L$11)^2</f>
        <v>3.3116808838167522</v>
      </c>
      <c r="M3047" s="12">
        <v>2016</v>
      </c>
      <c r="N3047" s="9" t="s">
        <v>76</v>
      </c>
      <c r="O3047" s="9" t="s">
        <v>11300</v>
      </c>
      <c r="P3047" s="12">
        <v>98</v>
      </c>
      <c r="Q3047" s="12">
        <v>98</v>
      </c>
      <c r="R3047" s="12">
        <v>2.449217342201377</v>
      </c>
      <c r="S3047" s="12" t="s">
        <v>28</v>
      </c>
      <c r="T3047" s="9" t="s">
        <v>5255</v>
      </c>
      <c r="U3047" s="9" t="s">
        <v>5256</v>
      </c>
      <c r="V3047" s="9" t="s">
        <v>5255</v>
      </c>
      <c r="W3047" s="14">
        <v>2</v>
      </c>
    </row>
    <row r="3048" spans="1:23" x14ac:dyDescent="0.25">
      <c r="A3048" s="8">
        <v>5497</v>
      </c>
      <c r="B3048" s="9" t="s">
        <v>11579</v>
      </c>
      <c r="C3048" s="9" t="s">
        <v>22</v>
      </c>
      <c r="D3048" s="9" t="s">
        <v>11580</v>
      </c>
      <c r="E3048" s="9" t="s">
        <v>11581</v>
      </c>
      <c r="F3048" s="9" t="s">
        <v>11582</v>
      </c>
      <c r="G3048" s="12">
        <v>3</v>
      </c>
      <c r="H3048" s="9" t="s">
        <v>25</v>
      </c>
      <c r="I3048" s="9" t="s">
        <v>25</v>
      </c>
      <c r="J3048" s="12">
        <v>1</v>
      </c>
      <c r="K3048" s="13">
        <v>42860</v>
      </c>
      <c r="L3048" s="86">
        <f>(Tabla2[[#This Row],[release_year]]-'VARIANZA Y DES. EST'!$L$11)^2</f>
        <v>7.9512857435875226</v>
      </c>
      <c r="M3048" s="12">
        <v>2017</v>
      </c>
      <c r="N3048" s="9" t="s">
        <v>82</v>
      </c>
      <c r="O3048" s="9" t="s">
        <v>11300</v>
      </c>
      <c r="P3048" s="12">
        <v>98</v>
      </c>
      <c r="Q3048" s="12">
        <v>98</v>
      </c>
      <c r="R3048" s="12">
        <v>2.449217342201377</v>
      </c>
      <c r="S3048" s="12" t="s">
        <v>28</v>
      </c>
      <c r="T3048" s="9" t="s">
        <v>1276</v>
      </c>
      <c r="U3048" s="9" t="s">
        <v>30</v>
      </c>
      <c r="V3048" s="9" t="s">
        <v>1276</v>
      </c>
      <c r="W3048" s="14">
        <v>2</v>
      </c>
    </row>
    <row r="3049" spans="1:23" x14ac:dyDescent="0.25">
      <c r="A3049" s="8">
        <v>5634</v>
      </c>
      <c r="B3049" s="9" t="s">
        <v>11583</v>
      </c>
      <c r="C3049" s="9" t="s">
        <v>22</v>
      </c>
      <c r="D3049" s="9" t="s">
        <v>11584</v>
      </c>
      <c r="E3049" s="9" t="s">
        <v>11585</v>
      </c>
      <c r="F3049" s="9" t="s">
        <v>11586</v>
      </c>
      <c r="G3049" s="12">
        <v>12</v>
      </c>
      <c r="H3049" s="9" t="s">
        <v>6603</v>
      </c>
      <c r="I3049" s="9" t="s">
        <v>11587</v>
      </c>
      <c r="J3049" s="12">
        <v>2</v>
      </c>
      <c r="K3049" s="13">
        <v>42750</v>
      </c>
      <c r="L3049" s="86">
        <f>(Tabla2[[#This Row],[release_year]]-'VARIANZA Y DES. EST'!$L$11)^2</f>
        <v>3.2471164275211517E-2</v>
      </c>
      <c r="M3049" s="12">
        <v>2014</v>
      </c>
      <c r="N3049" s="9" t="s">
        <v>82</v>
      </c>
      <c r="O3049" s="9" t="s">
        <v>11300</v>
      </c>
      <c r="P3049" s="12">
        <v>98</v>
      </c>
      <c r="Q3049" s="12">
        <v>98</v>
      </c>
      <c r="R3049" s="12">
        <v>2.449217342201377</v>
      </c>
      <c r="S3049" s="12" t="s">
        <v>28</v>
      </c>
      <c r="T3049" s="9" t="s">
        <v>70</v>
      </c>
      <c r="U3049" s="9" t="s">
        <v>45</v>
      </c>
      <c r="V3049" s="9" t="s">
        <v>70</v>
      </c>
      <c r="W3049" s="14">
        <v>2</v>
      </c>
    </row>
    <row r="3050" spans="1:23" x14ac:dyDescent="0.25">
      <c r="A3050" s="8">
        <v>5643</v>
      </c>
      <c r="B3050" s="9" t="s">
        <v>11588</v>
      </c>
      <c r="C3050" s="9" t="s">
        <v>22</v>
      </c>
      <c r="D3050" s="9" t="s">
        <v>11589</v>
      </c>
      <c r="E3050" s="9" t="s">
        <v>11590</v>
      </c>
      <c r="F3050" s="9" t="s">
        <v>11591</v>
      </c>
      <c r="G3050" s="12">
        <v>10</v>
      </c>
      <c r="H3050" s="9" t="s">
        <v>25</v>
      </c>
      <c r="I3050" s="9" t="s">
        <v>25</v>
      </c>
      <c r="J3050" s="12">
        <v>1</v>
      </c>
      <c r="K3050" s="13">
        <v>42741</v>
      </c>
      <c r="L3050" s="86">
        <f>(Tabla2[[#This Row],[release_year]]-'VARIANZA Y DES. EST'!$L$11)^2</f>
        <v>7.9512857435875226</v>
      </c>
      <c r="M3050" s="12">
        <v>2017</v>
      </c>
      <c r="N3050" s="9" t="s">
        <v>35</v>
      </c>
      <c r="O3050" s="9" t="s">
        <v>11300</v>
      </c>
      <c r="P3050" s="12">
        <v>98</v>
      </c>
      <c r="Q3050" s="12">
        <v>98</v>
      </c>
      <c r="R3050" s="12">
        <v>2.449217342201377</v>
      </c>
      <c r="S3050" s="12" t="s">
        <v>28</v>
      </c>
      <c r="T3050" s="9" t="s">
        <v>51</v>
      </c>
      <c r="U3050" s="9" t="s">
        <v>30</v>
      </c>
      <c r="V3050" s="9" t="s">
        <v>51</v>
      </c>
      <c r="W3050" s="14">
        <v>2</v>
      </c>
    </row>
    <row r="3051" spans="1:23" x14ac:dyDescent="0.25">
      <c r="A3051" s="8">
        <v>5667</v>
      </c>
      <c r="B3051" s="9" t="s">
        <v>11592</v>
      </c>
      <c r="C3051" s="9" t="s">
        <v>22</v>
      </c>
      <c r="D3051" s="9" t="s">
        <v>11593</v>
      </c>
      <c r="E3051" s="18" t="s">
        <v>11594</v>
      </c>
      <c r="F3051" s="9" t="s">
        <v>11595</v>
      </c>
      <c r="G3051" s="12">
        <v>1</v>
      </c>
      <c r="H3051" s="9" t="s">
        <v>126</v>
      </c>
      <c r="I3051" s="9" t="s">
        <v>126</v>
      </c>
      <c r="J3051" s="12">
        <v>1</v>
      </c>
      <c r="K3051" s="16">
        <v>42719</v>
      </c>
      <c r="L3051" s="86">
        <f>(Tabla2[[#This Row],[release_year]]-'VARIANZA Y DES. EST'!$L$11)^2</f>
        <v>0.67207602404598188</v>
      </c>
      <c r="M3051" s="12">
        <v>2015</v>
      </c>
      <c r="N3051" s="9" t="s">
        <v>76</v>
      </c>
      <c r="O3051" s="9" t="s">
        <v>11300</v>
      </c>
      <c r="P3051" s="12">
        <v>98</v>
      </c>
      <c r="Q3051" s="12">
        <v>98</v>
      </c>
      <c r="R3051" s="12">
        <v>2.449217342201377</v>
      </c>
      <c r="S3051" s="12" t="s">
        <v>28</v>
      </c>
      <c r="T3051" s="9" t="s">
        <v>83</v>
      </c>
      <c r="U3051" s="9" t="s">
        <v>57</v>
      </c>
      <c r="V3051" s="9" t="s">
        <v>83</v>
      </c>
      <c r="W3051" s="14">
        <v>2</v>
      </c>
    </row>
    <row r="3052" spans="1:23" x14ac:dyDescent="0.25">
      <c r="A3052" s="8">
        <v>5720</v>
      </c>
      <c r="B3052" s="9" t="s">
        <v>11596</v>
      </c>
      <c r="C3052" s="9" t="s">
        <v>22</v>
      </c>
      <c r="D3052" s="9" t="s">
        <v>11597</v>
      </c>
      <c r="E3052" s="9" t="s">
        <v>11598</v>
      </c>
      <c r="F3052" s="9" t="s">
        <v>11599</v>
      </c>
      <c r="G3052" s="12">
        <v>13</v>
      </c>
      <c r="H3052" s="9" t="s">
        <v>25</v>
      </c>
      <c r="I3052" s="9" t="s">
        <v>25</v>
      </c>
      <c r="J3052" s="12">
        <v>1</v>
      </c>
      <c r="K3052" s="16">
        <v>42685</v>
      </c>
      <c r="L3052" s="86">
        <f>(Tabla2[[#This Row],[release_year]]-'VARIANZA Y DES. EST'!$L$11)^2</f>
        <v>3.3116808838167522</v>
      </c>
      <c r="M3052" s="12">
        <v>2016</v>
      </c>
      <c r="N3052" s="9" t="s">
        <v>35</v>
      </c>
      <c r="O3052" s="9" t="s">
        <v>11300</v>
      </c>
      <c r="P3052" s="12">
        <v>98</v>
      </c>
      <c r="Q3052" s="12">
        <v>98</v>
      </c>
      <c r="R3052" s="12">
        <v>2.449217342201377</v>
      </c>
      <c r="S3052" s="12" t="s">
        <v>28</v>
      </c>
      <c r="T3052" s="9" t="s">
        <v>4567</v>
      </c>
      <c r="U3052" s="9" t="s">
        <v>38</v>
      </c>
      <c r="V3052" s="9" t="s">
        <v>4567</v>
      </c>
      <c r="W3052" s="14">
        <v>2</v>
      </c>
    </row>
    <row r="3053" spans="1:23" x14ac:dyDescent="0.25">
      <c r="A3053" s="8">
        <v>6046</v>
      </c>
      <c r="B3053" s="9" t="s">
        <v>11600</v>
      </c>
      <c r="C3053" s="9" t="s">
        <v>22</v>
      </c>
      <c r="D3053" s="9" t="s">
        <v>11601</v>
      </c>
      <c r="E3053" s="18" t="s">
        <v>8709</v>
      </c>
      <c r="F3053" s="9" t="s">
        <v>11602</v>
      </c>
      <c r="G3053" s="12">
        <v>9</v>
      </c>
      <c r="H3053" s="12"/>
      <c r="I3053" s="9"/>
      <c r="J3053" s="12">
        <v>0</v>
      </c>
      <c r="K3053" s="13">
        <v>43580</v>
      </c>
      <c r="L3053" s="86">
        <f>(Tabla2[[#This Row],[release_year]]-'VARIANZA Y DES. EST'!$L$11)^2</f>
        <v>4.7532614447336705</v>
      </c>
      <c r="M3053" s="12">
        <v>2012</v>
      </c>
      <c r="N3053" s="9" t="s">
        <v>76</v>
      </c>
      <c r="O3053" s="9" t="s">
        <v>11300</v>
      </c>
      <c r="P3053" s="12">
        <v>98</v>
      </c>
      <c r="Q3053" s="12">
        <v>98</v>
      </c>
      <c r="R3053" s="12">
        <v>2.449217342201377</v>
      </c>
      <c r="S3053" s="12" t="s">
        <v>28</v>
      </c>
      <c r="T3053" s="9" t="s">
        <v>859</v>
      </c>
      <c r="U3053" s="9" t="s">
        <v>95</v>
      </c>
      <c r="V3053" s="9" t="s">
        <v>859</v>
      </c>
      <c r="W3053" s="14">
        <v>2</v>
      </c>
    </row>
    <row r="3054" spans="1:23" x14ac:dyDescent="0.25">
      <c r="A3054" s="8">
        <v>6060</v>
      </c>
      <c r="B3054" s="9" t="s">
        <v>11603</v>
      </c>
      <c r="C3054" s="9" t="s">
        <v>22</v>
      </c>
      <c r="D3054" s="9" t="s">
        <v>11604</v>
      </c>
      <c r="E3054" s="18" t="s">
        <v>11605</v>
      </c>
      <c r="F3054" s="9" t="s">
        <v>11606</v>
      </c>
      <c r="G3054" s="12">
        <v>10</v>
      </c>
      <c r="H3054" s="9" t="s">
        <v>1434</v>
      </c>
      <c r="I3054" s="9" t="s">
        <v>11607</v>
      </c>
      <c r="J3054" s="12">
        <v>2</v>
      </c>
      <c r="K3054" s="16">
        <v>43763</v>
      </c>
      <c r="L3054" s="86">
        <f>(Tabla2[[#This Row],[release_year]]-'VARIANZA Y DES. EST'!$L$11)^2</f>
        <v>0.67207602404598188</v>
      </c>
      <c r="M3054" s="12">
        <v>2015</v>
      </c>
      <c r="N3054" s="9" t="s">
        <v>43</v>
      </c>
      <c r="O3054" s="9" t="s">
        <v>11300</v>
      </c>
      <c r="P3054" s="12">
        <v>98</v>
      </c>
      <c r="Q3054" s="12">
        <v>98</v>
      </c>
      <c r="R3054" s="12">
        <v>2.449217342201377</v>
      </c>
      <c r="S3054" s="12" t="s">
        <v>28</v>
      </c>
      <c r="T3054" s="9" t="s">
        <v>70</v>
      </c>
      <c r="U3054" s="9" t="s">
        <v>45</v>
      </c>
      <c r="V3054" s="9" t="s">
        <v>70</v>
      </c>
      <c r="W3054" s="14">
        <v>2</v>
      </c>
    </row>
    <row r="3055" spans="1:23" x14ac:dyDescent="0.25">
      <c r="A3055" s="8">
        <v>6129</v>
      </c>
      <c r="B3055" s="9" t="s">
        <v>11608</v>
      </c>
      <c r="C3055" s="9" t="s">
        <v>22</v>
      </c>
      <c r="D3055" s="9" t="s">
        <v>11609</v>
      </c>
      <c r="E3055" s="9" t="s">
        <v>11610</v>
      </c>
      <c r="F3055" s="9" t="s">
        <v>11611</v>
      </c>
      <c r="G3055" s="12">
        <v>7</v>
      </c>
      <c r="H3055" s="9" t="s">
        <v>25</v>
      </c>
      <c r="I3055" s="9" t="s">
        <v>25</v>
      </c>
      <c r="J3055" s="12">
        <v>1</v>
      </c>
      <c r="K3055" s="13">
        <v>43893</v>
      </c>
      <c r="L3055" s="86">
        <f>(Tabla2[[#This Row],[release_year]]-'VARIANZA Y DES. EST'!$L$11)^2</f>
        <v>23.230495463129063</v>
      </c>
      <c r="M3055" s="12">
        <v>2019</v>
      </c>
      <c r="N3055" s="9" t="s">
        <v>35</v>
      </c>
      <c r="O3055" s="9" t="s">
        <v>11300</v>
      </c>
      <c r="P3055" s="12">
        <v>98</v>
      </c>
      <c r="Q3055" s="12">
        <v>98</v>
      </c>
      <c r="R3055" s="12">
        <v>2.449217342201377</v>
      </c>
      <c r="S3055" s="12" t="s">
        <v>28</v>
      </c>
      <c r="T3055" s="9" t="s">
        <v>3577</v>
      </c>
      <c r="U3055" s="9" t="s">
        <v>95</v>
      </c>
      <c r="V3055" s="9" t="s">
        <v>3577</v>
      </c>
      <c r="W3055" s="14">
        <v>2</v>
      </c>
    </row>
    <row r="3056" spans="1:23" x14ac:dyDescent="0.25">
      <c r="A3056" s="8">
        <v>6187</v>
      </c>
      <c r="B3056" s="9" t="s">
        <v>11612</v>
      </c>
      <c r="C3056" s="9" t="s">
        <v>22</v>
      </c>
      <c r="D3056" s="9" t="s">
        <v>11613</v>
      </c>
      <c r="E3056" s="18" t="s">
        <v>11614</v>
      </c>
      <c r="F3056" s="9" t="s">
        <v>11615</v>
      </c>
      <c r="G3056" s="12">
        <v>44</v>
      </c>
      <c r="H3056" s="9" t="s">
        <v>126</v>
      </c>
      <c r="I3056" s="9" t="s">
        <v>5012</v>
      </c>
      <c r="J3056" s="12">
        <v>2</v>
      </c>
      <c r="K3056" s="13">
        <v>43831</v>
      </c>
      <c r="L3056" s="86">
        <f>(Tabla2[[#This Row],[release_year]]-'VARIANZA Y DES. EST'!$L$11)^2</f>
        <v>10.1136565849629</v>
      </c>
      <c r="M3056" s="12">
        <v>2011</v>
      </c>
      <c r="N3056" s="9" t="s">
        <v>99</v>
      </c>
      <c r="O3056" s="9" t="s">
        <v>11300</v>
      </c>
      <c r="P3056" s="12">
        <v>98</v>
      </c>
      <c r="Q3056" s="12">
        <v>98</v>
      </c>
      <c r="R3056" s="12">
        <v>2.449217342201377</v>
      </c>
      <c r="S3056" s="12" t="s">
        <v>28</v>
      </c>
      <c r="T3056" s="9" t="s">
        <v>111</v>
      </c>
      <c r="U3056" s="9" t="s">
        <v>30</v>
      </c>
      <c r="V3056" s="9" t="s">
        <v>111</v>
      </c>
      <c r="W3056" s="14">
        <v>2</v>
      </c>
    </row>
    <row r="3057" spans="1:23" x14ac:dyDescent="0.25">
      <c r="A3057" s="8">
        <v>6288</v>
      </c>
      <c r="B3057" s="9" t="s">
        <v>11616</v>
      </c>
      <c r="C3057" s="9" t="s">
        <v>22</v>
      </c>
      <c r="D3057" s="9" t="s">
        <v>11617</v>
      </c>
      <c r="E3057" s="18" t="s">
        <v>11618</v>
      </c>
      <c r="F3057" s="18" t="s">
        <v>11619</v>
      </c>
      <c r="G3057" s="12">
        <v>3</v>
      </c>
      <c r="H3057" s="12"/>
      <c r="I3057" s="9"/>
      <c r="J3057" s="12">
        <v>0</v>
      </c>
      <c r="K3057" s="13">
        <v>43622</v>
      </c>
      <c r="L3057" s="86">
        <f>(Tabla2[[#This Row],[release_year]]-'VARIANZA Y DES. EST'!$L$11)^2</f>
        <v>3.2471164275211517E-2</v>
      </c>
      <c r="M3057" s="12">
        <v>2014</v>
      </c>
      <c r="N3057" s="9" t="s">
        <v>35</v>
      </c>
      <c r="O3057" s="9" t="s">
        <v>11300</v>
      </c>
      <c r="P3057" s="12">
        <v>98</v>
      </c>
      <c r="Q3057" s="12">
        <v>98</v>
      </c>
      <c r="R3057" s="12">
        <v>2.449217342201377</v>
      </c>
      <c r="S3057" s="12" t="s">
        <v>28</v>
      </c>
      <c r="T3057" s="9" t="s">
        <v>859</v>
      </c>
      <c r="U3057" s="9" t="s">
        <v>95</v>
      </c>
      <c r="V3057" s="9" t="s">
        <v>859</v>
      </c>
      <c r="W3057" s="14">
        <v>2</v>
      </c>
    </row>
    <row r="3058" spans="1:23" x14ac:dyDescent="0.25">
      <c r="A3058" s="8">
        <v>6293</v>
      </c>
      <c r="B3058" s="9" t="s">
        <v>11620</v>
      </c>
      <c r="C3058" s="9" t="s">
        <v>22</v>
      </c>
      <c r="D3058" s="9" t="s">
        <v>11621</v>
      </c>
      <c r="E3058" s="9" t="s">
        <v>11622</v>
      </c>
      <c r="F3058" s="9" t="s">
        <v>11623</v>
      </c>
      <c r="G3058" s="12">
        <v>1</v>
      </c>
      <c r="H3058" s="9" t="s">
        <v>25</v>
      </c>
      <c r="I3058" s="9" t="s">
        <v>883</v>
      </c>
      <c r="J3058" s="12">
        <v>2</v>
      </c>
      <c r="K3058" s="13">
        <v>42826</v>
      </c>
      <c r="L3058" s="86">
        <f>(Tabla2[[#This Row],[release_year]]-'VARIANZA Y DES. EST'!$L$11)^2</f>
        <v>1.3928663045044412</v>
      </c>
      <c r="M3058" s="12">
        <v>2013</v>
      </c>
      <c r="N3058" s="9" t="s">
        <v>35</v>
      </c>
      <c r="O3058" s="9" t="s">
        <v>11300</v>
      </c>
      <c r="P3058" s="12">
        <v>98</v>
      </c>
      <c r="Q3058" s="12">
        <v>98</v>
      </c>
      <c r="R3058" s="12">
        <v>2.449217342201377</v>
      </c>
      <c r="S3058" s="12" t="s">
        <v>28</v>
      </c>
      <c r="T3058" s="9" t="s">
        <v>171</v>
      </c>
      <c r="U3058" s="9" t="s">
        <v>57</v>
      </c>
      <c r="V3058" s="9" t="s">
        <v>171</v>
      </c>
      <c r="W3058" s="14">
        <v>3</v>
      </c>
    </row>
    <row r="3059" spans="1:23" x14ac:dyDescent="0.25">
      <c r="A3059" s="8">
        <v>6340</v>
      </c>
      <c r="B3059" s="9" t="s">
        <v>11624</v>
      </c>
      <c r="C3059" s="9" t="s">
        <v>22</v>
      </c>
      <c r="D3059" s="9" t="s">
        <v>11625</v>
      </c>
      <c r="E3059" s="18" t="s">
        <v>11626</v>
      </c>
      <c r="F3059" s="9" t="s">
        <v>11627</v>
      </c>
      <c r="G3059" s="12">
        <v>11</v>
      </c>
      <c r="H3059" s="9" t="s">
        <v>25</v>
      </c>
      <c r="I3059" s="9" t="s">
        <v>25</v>
      </c>
      <c r="J3059" s="12">
        <v>1</v>
      </c>
      <c r="K3059" s="13">
        <v>43532</v>
      </c>
      <c r="L3059" s="86">
        <f>(Tabla2[[#This Row],[release_year]]-'VARIANZA Y DES. EST'!$L$11)^2</f>
        <v>1.3928663045044412</v>
      </c>
      <c r="M3059" s="12">
        <v>2013</v>
      </c>
      <c r="N3059" s="9" t="s">
        <v>43</v>
      </c>
      <c r="O3059" s="9" t="s">
        <v>11300</v>
      </c>
      <c r="P3059" s="12">
        <v>98</v>
      </c>
      <c r="Q3059" s="12">
        <v>98</v>
      </c>
      <c r="R3059" s="12">
        <v>2.449217342201377</v>
      </c>
      <c r="S3059" s="12" t="s">
        <v>28</v>
      </c>
      <c r="T3059" s="9" t="s">
        <v>94</v>
      </c>
      <c r="U3059" s="9" t="s">
        <v>95</v>
      </c>
      <c r="V3059" s="9" t="s">
        <v>94</v>
      </c>
      <c r="W3059" s="14">
        <v>3</v>
      </c>
    </row>
    <row r="3060" spans="1:23" x14ac:dyDescent="0.25">
      <c r="A3060" s="8">
        <v>6389</v>
      </c>
      <c r="B3060" s="9" t="s">
        <v>11628</v>
      </c>
      <c r="C3060" s="9" t="s">
        <v>22</v>
      </c>
      <c r="D3060" s="9" t="s">
        <v>11629</v>
      </c>
      <c r="E3060" s="18" t="s">
        <v>11630</v>
      </c>
      <c r="F3060" s="9" t="s">
        <v>11631</v>
      </c>
      <c r="G3060" s="12">
        <v>6</v>
      </c>
      <c r="H3060" s="9" t="s">
        <v>25</v>
      </c>
      <c r="I3060" s="9" t="s">
        <v>25</v>
      </c>
      <c r="J3060" s="12">
        <v>1</v>
      </c>
      <c r="K3060" s="13">
        <v>43617</v>
      </c>
      <c r="L3060" s="86">
        <f>(Tabla2[[#This Row],[release_year]]-'VARIANZA Y DES. EST'!$L$11)^2</f>
        <v>14.590890603358293</v>
      </c>
      <c r="M3060" s="12">
        <v>2018</v>
      </c>
      <c r="N3060" s="9" t="s">
        <v>76</v>
      </c>
      <c r="O3060" s="9" t="s">
        <v>11300</v>
      </c>
      <c r="P3060" s="12">
        <v>98</v>
      </c>
      <c r="Q3060" s="12">
        <v>98</v>
      </c>
      <c r="R3060" s="12">
        <v>2.449217342201377</v>
      </c>
      <c r="S3060" s="12" t="s">
        <v>28</v>
      </c>
      <c r="T3060" s="9" t="s">
        <v>5255</v>
      </c>
      <c r="U3060" s="9" t="s">
        <v>5256</v>
      </c>
      <c r="V3060" s="9" t="s">
        <v>5255</v>
      </c>
      <c r="W3060" s="14">
        <v>2</v>
      </c>
    </row>
    <row r="3061" spans="1:23" x14ac:dyDescent="0.25">
      <c r="A3061" s="8">
        <v>6398</v>
      </c>
      <c r="B3061" s="9" t="s">
        <v>11632</v>
      </c>
      <c r="C3061" s="9" t="s">
        <v>22</v>
      </c>
      <c r="D3061" s="9" t="s">
        <v>11633</v>
      </c>
      <c r="E3061" s="9" t="s">
        <v>11634</v>
      </c>
      <c r="F3061" s="9" t="s">
        <v>11635</v>
      </c>
      <c r="G3061" s="12">
        <v>6</v>
      </c>
      <c r="H3061" s="9" t="s">
        <v>25</v>
      </c>
      <c r="I3061" s="9" t="s">
        <v>25</v>
      </c>
      <c r="J3061" s="12">
        <v>1</v>
      </c>
      <c r="K3061" s="13">
        <v>43622</v>
      </c>
      <c r="L3061" s="86">
        <f>(Tabla2[[#This Row],[release_year]]-'VARIANZA Y DES. EST'!$L$11)^2</f>
        <v>3.3116808838167522</v>
      </c>
      <c r="M3061" s="12">
        <v>2016</v>
      </c>
      <c r="N3061" s="9" t="s">
        <v>1991</v>
      </c>
      <c r="O3061" s="9" t="s">
        <v>11300</v>
      </c>
      <c r="P3061" s="12">
        <v>98</v>
      </c>
      <c r="Q3061" s="12">
        <v>98</v>
      </c>
      <c r="R3061" s="12">
        <v>2.449217342201377</v>
      </c>
      <c r="S3061" s="12" t="s">
        <v>28</v>
      </c>
      <c r="T3061" s="9" t="s">
        <v>3370</v>
      </c>
      <c r="U3061" s="9" t="s">
        <v>514</v>
      </c>
      <c r="V3061" s="9" t="s">
        <v>3370</v>
      </c>
      <c r="W3061" s="14">
        <v>2</v>
      </c>
    </row>
    <row r="3062" spans="1:23" x14ac:dyDescent="0.25">
      <c r="A3062" s="8">
        <v>6424</v>
      </c>
      <c r="B3062" s="9" t="s">
        <v>11636</v>
      </c>
      <c r="C3062" s="9" t="s">
        <v>22</v>
      </c>
      <c r="D3062" s="9" t="s">
        <v>11637</v>
      </c>
      <c r="E3062" s="9" t="s">
        <v>6729</v>
      </c>
      <c r="F3062" s="9" t="s">
        <v>11638</v>
      </c>
      <c r="G3062" s="12">
        <v>15</v>
      </c>
      <c r="H3062" s="9" t="s">
        <v>25</v>
      </c>
      <c r="I3062" s="9" t="s">
        <v>25</v>
      </c>
      <c r="J3062" s="12">
        <v>1</v>
      </c>
      <c r="K3062" s="13">
        <v>43617</v>
      </c>
      <c r="L3062" s="86">
        <f>(Tabla2[[#This Row],[release_year]]-'VARIANZA Y DES. EST'!$L$11)^2</f>
        <v>1457.7274864929859</v>
      </c>
      <c r="M3062" s="12">
        <v>1976</v>
      </c>
      <c r="N3062" s="9" t="s">
        <v>1991</v>
      </c>
      <c r="O3062" s="9" t="s">
        <v>11300</v>
      </c>
      <c r="P3062" s="12">
        <v>98</v>
      </c>
      <c r="Q3062" s="12">
        <v>98</v>
      </c>
      <c r="R3062" s="12">
        <v>2.449217342201377</v>
      </c>
      <c r="S3062" s="12" t="s">
        <v>28</v>
      </c>
      <c r="T3062" s="9" t="s">
        <v>5191</v>
      </c>
      <c r="U3062" s="9" t="s">
        <v>151</v>
      </c>
      <c r="V3062" s="9" t="s">
        <v>5191</v>
      </c>
      <c r="W3062" s="14">
        <v>3</v>
      </c>
    </row>
    <row r="3063" spans="1:23" x14ac:dyDescent="0.25">
      <c r="A3063" s="8">
        <v>6468</v>
      </c>
      <c r="B3063" s="9" t="s">
        <v>11639</v>
      </c>
      <c r="C3063" s="9" t="s">
        <v>22</v>
      </c>
      <c r="D3063" s="9" t="s">
        <v>11640</v>
      </c>
      <c r="E3063" s="9" t="s">
        <v>3169</v>
      </c>
      <c r="F3063" s="9" t="s">
        <v>11641</v>
      </c>
      <c r="G3063" s="12">
        <v>14</v>
      </c>
      <c r="H3063" s="9" t="s">
        <v>175</v>
      </c>
      <c r="I3063" s="9" t="s">
        <v>175</v>
      </c>
      <c r="J3063" s="12">
        <v>1</v>
      </c>
      <c r="K3063" s="13">
        <v>43539</v>
      </c>
      <c r="L3063" s="86">
        <f>(Tabla2[[#This Row],[release_year]]-'VARIANZA Y DES. EST'!$L$11)^2</f>
        <v>14.590890603358293</v>
      </c>
      <c r="M3063" s="12">
        <v>2018</v>
      </c>
      <c r="N3063" s="9" t="s">
        <v>76</v>
      </c>
      <c r="O3063" s="9" t="s">
        <v>11300</v>
      </c>
      <c r="P3063" s="12">
        <v>98</v>
      </c>
      <c r="Q3063" s="12">
        <v>98</v>
      </c>
      <c r="R3063" s="12">
        <v>2.449217342201377</v>
      </c>
      <c r="S3063" s="12" t="s">
        <v>28</v>
      </c>
      <c r="T3063" s="9" t="s">
        <v>2492</v>
      </c>
      <c r="U3063" s="9" t="s">
        <v>95</v>
      </c>
      <c r="V3063" s="9" t="s">
        <v>2492</v>
      </c>
      <c r="W3063" s="14">
        <v>3</v>
      </c>
    </row>
    <row r="3064" spans="1:23" x14ac:dyDescent="0.25">
      <c r="A3064" s="8">
        <v>6645</v>
      </c>
      <c r="B3064" s="9" t="s">
        <v>11642</v>
      </c>
      <c r="C3064" s="9" t="s">
        <v>22</v>
      </c>
      <c r="D3064" s="9" t="s">
        <v>11643</v>
      </c>
      <c r="E3064" s="9" t="s">
        <v>11644</v>
      </c>
      <c r="F3064" s="9" t="s">
        <v>11645</v>
      </c>
      <c r="G3064" s="12">
        <v>9</v>
      </c>
      <c r="H3064" s="9" t="s">
        <v>25</v>
      </c>
      <c r="I3064" s="9" t="s">
        <v>25</v>
      </c>
      <c r="J3064" s="12">
        <v>1</v>
      </c>
      <c r="K3064" s="13">
        <v>42899</v>
      </c>
      <c r="L3064" s="86">
        <f>(Tabla2[[#This Row],[release_year]]-'VARIANZA Y DES. EST'!$L$11)^2</f>
        <v>7.9512857435875226</v>
      </c>
      <c r="M3064" s="12">
        <v>2017</v>
      </c>
      <c r="N3064" s="9" t="s">
        <v>43</v>
      </c>
      <c r="O3064" s="9" t="s">
        <v>11300</v>
      </c>
      <c r="P3064" s="12">
        <v>98</v>
      </c>
      <c r="Q3064" s="12">
        <v>98</v>
      </c>
      <c r="R3064" s="12">
        <v>2.449217342201377</v>
      </c>
      <c r="S3064" s="12" t="s">
        <v>28</v>
      </c>
      <c r="T3064" s="9" t="s">
        <v>2252</v>
      </c>
      <c r="U3064" s="9" t="s">
        <v>38</v>
      </c>
      <c r="V3064" s="9" t="s">
        <v>2252</v>
      </c>
      <c r="W3064" s="14">
        <v>2</v>
      </c>
    </row>
    <row r="3065" spans="1:23" x14ac:dyDescent="0.25">
      <c r="A3065" s="8">
        <v>6713</v>
      </c>
      <c r="B3065" s="9" t="s">
        <v>11646</v>
      </c>
      <c r="C3065" s="9" t="s">
        <v>22</v>
      </c>
      <c r="D3065" s="9" t="s">
        <v>11647</v>
      </c>
      <c r="E3065" s="9" t="s">
        <v>11648</v>
      </c>
      <c r="F3065" s="9" t="s">
        <v>11649</v>
      </c>
      <c r="G3065" s="12">
        <v>7</v>
      </c>
      <c r="H3065" s="9" t="s">
        <v>25</v>
      </c>
      <c r="I3065" s="9" t="s">
        <v>25</v>
      </c>
      <c r="J3065" s="12">
        <v>1</v>
      </c>
      <c r="K3065" s="13">
        <v>43886</v>
      </c>
      <c r="L3065" s="86">
        <f>(Tabla2[[#This Row],[release_year]]-'VARIANZA Y DES. EST'!$L$11)^2</f>
        <v>23.230495463129063</v>
      </c>
      <c r="M3065" s="12">
        <v>2019</v>
      </c>
      <c r="N3065" s="9" t="s">
        <v>76</v>
      </c>
      <c r="O3065" s="9" t="s">
        <v>11300</v>
      </c>
      <c r="P3065" s="12">
        <v>98</v>
      </c>
      <c r="Q3065" s="12">
        <v>98</v>
      </c>
      <c r="R3065" s="12">
        <v>2.449217342201377</v>
      </c>
      <c r="S3065" s="12" t="s">
        <v>28</v>
      </c>
      <c r="T3065" s="9" t="s">
        <v>3998</v>
      </c>
      <c r="U3065" s="9" t="s">
        <v>45</v>
      </c>
      <c r="V3065" s="9" t="s">
        <v>3998</v>
      </c>
      <c r="W3065" s="14">
        <v>3</v>
      </c>
    </row>
    <row r="3066" spans="1:23" x14ac:dyDescent="0.25">
      <c r="A3066" s="8">
        <v>6754</v>
      </c>
      <c r="B3066" s="9" t="s">
        <v>11650</v>
      </c>
      <c r="C3066" s="9" t="s">
        <v>22</v>
      </c>
      <c r="D3066" s="9" t="s">
        <v>11651</v>
      </c>
      <c r="E3066" s="9" t="s">
        <v>8949</v>
      </c>
      <c r="F3066" s="9" t="s">
        <v>11652</v>
      </c>
      <c r="G3066" s="12">
        <v>10</v>
      </c>
      <c r="H3066" s="9" t="s">
        <v>25</v>
      </c>
      <c r="I3066" s="9" t="s">
        <v>25</v>
      </c>
      <c r="J3066" s="12">
        <v>1</v>
      </c>
      <c r="K3066" s="13">
        <v>43831</v>
      </c>
      <c r="L3066" s="86">
        <f>(Tabla2[[#This Row],[release_year]]-'VARIANZA Y DES. EST'!$L$11)^2</f>
        <v>201.07800312748444</v>
      </c>
      <c r="M3066" s="12">
        <v>2000</v>
      </c>
      <c r="N3066" s="9" t="s">
        <v>1991</v>
      </c>
      <c r="O3066" s="9" t="s">
        <v>11300</v>
      </c>
      <c r="P3066" s="12">
        <v>98</v>
      </c>
      <c r="Q3066" s="12">
        <v>98</v>
      </c>
      <c r="R3066" s="12">
        <v>2.449217342201377</v>
      </c>
      <c r="S3066" s="12" t="s">
        <v>28</v>
      </c>
      <c r="T3066" s="9" t="s">
        <v>11653</v>
      </c>
      <c r="U3066" s="9" t="s">
        <v>4664</v>
      </c>
      <c r="V3066" s="9" t="s">
        <v>11653</v>
      </c>
      <c r="W3066" s="14">
        <v>3</v>
      </c>
    </row>
    <row r="3067" spans="1:23" x14ac:dyDescent="0.25">
      <c r="A3067" s="8">
        <v>6785</v>
      </c>
      <c r="B3067" s="9" t="s">
        <v>11654</v>
      </c>
      <c r="C3067" s="9" t="s">
        <v>22</v>
      </c>
      <c r="D3067" s="9" t="s">
        <v>11655</v>
      </c>
      <c r="E3067" s="18" t="s">
        <v>11656</v>
      </c>
      <c r="F3067" s="9" t="s">
        <v>11657</v>
      </c>
      <c r="G3067" s="12">
        <v>7</v>
      </c>
      <c r="H3067" s="9" t="s">
        <v>25</v>
      </c>
      <c r="I3067" s="9" t="s">
        <v>25</v>
      </c>
      <c r="J3067" s="12">
        <v>1</v>
      </c>
      <c r="K3067" s="13">
        <v>43770</v>
      </c>
      <c r="L3067" s="86">
        <f>(Tabla2[[#This Row],[release_year]]-'VARIANZA Y DES. EST'!$L$11)^2</f>
        <v>3384.9353892975705</v>
      </c>
      <c r="M3067" s="12">
        <v>1956</v>
      </c>
      <c r="N3067" s="9" t="s">
        <v>49</v>
      </c>
      <c r="O3067" s="9" t="s">
        <v>11300</v>
      </c>
      <c r="P3067" s="12">
        <v>98</v>
      </c>
      <c r="Q3067" s="12">
        <v>98</v>
      </c>
      <c r="R3067" s="12">
        <v>2.449217342201377</v>
      </c>
      <c r="S3067" s="12" t="s">
        <v>28</v>
      </c>
      <c r="T3067" s="9" t="s">
        <v>11658</v>
      </c>
      <c r="U3067" s="9" t="s">
        <v>38</v>
      </c>
      <c r="V3067" s="9" t="s">
        <v>11658</v>
      </c>
      <c r="W3067" s="14">
        <v>3</v>
      </c>
    </row>
    <row r="3068" spans="1:23" x14ac:dyDescent="0.25">
      <c r="A3068" s="8">
        <v>6887</v>
      </c>
      <c r="B3068" s="9" t="s">
        <v>11659</v>
      </c>
      <c r="C3068" s="9" t="s">
        <v>22</v>
      </c>
      <c r="D3068" s="9" t="s">
        <v>11660</v>
      </c>
      <c r="E3068" s="9" t="s">
        <v>11661</v>
      </c>
      <c r="F3068" s="9" t="s">
        <v>11662</v>
      </c>
      <c r="G3068" s="12">
        <v>8</v>
      </c>
      <c r="H3068" s="9" t="s">
        <v>25</v>
      </c>
      <c r="I3068" s="9" t="s">
        <v>11663</v>
      </c>
      <c r="J3068" s="12">
        <v>4</v>
      </c>
      <c r="K3068" s="13">
        <v>44197</v>
      </c>
      <c r="L3068" s="86">
        <f>(Tabla2[[#This Row],[release_year]]-'VARIANZA Y DES. EST'!$L$11)^2</f>
        <v>124.99681770679673</v>
      </c>
      <c r="M3068" s="12">
        <v>2003</v>
      </c>
      <c r="N3068" s="9" t="s">
        <v>1991</v>
      </c>
      <c r="O3068" s="9" t="s">
        <v>11300</v>
      </c>
      <c r="P3068" s="12">
        <v>98</v>
      </c>
      <c r="Q3068" s="12">
        <v>98</v>
      </c>
      <c r="R3068" s="12">
        <v>2.449217342201377</v>
      </c>
      <c r="S3068" s="12" t="s">
        <v>28</v>
      </c>
      <c r="T3068" s="9" t="s">
        <v>3370</v>
      </c>
      <c r="U3068" s="9" t="s">
        <v>514</v>
      </c>
      <c r="V3068" s="9" t="s">
        <v>3370</v>
      </c>
      <c r="W3068" s="14">
        <v>2</v>
      </c>
    </row>
    <row r="3069" spans="1:23" x14ac:dyDescent="0.25">
      <c r="A3069" s="8">
        <v>7038</v>
      </c>
      <c r="B3069" s="9" t="s">
        <v>11664</v>
      </c>
      <c r="C3069" s="9" t="s">
        <v>22</v>
      </c>
      <c r="D3069" s="9" t="s">
        <v>11665</v>
      </c>
      <c r="E3069" s="9" t="s">
        <v>11666</v>
      </c>
      <c r="F3069" s="9" t="s">
        <v>11667</v>
      </c>
      <c r="G3069" s="12">
        <v>1</v>
      </c>
      <c r="H3069" s="9" t="s">
        <v>25</v>
      </c>
      <c r="I3069" s="9" t="s">
        <v>25</v>
      </c>
      <c r="J3069" s="12">
        <v>1</v>
      </c>
      <c r="K3069" s="13">
        <v>42881</v>
      </c>
      <c r="L3069" s="86">
        <f>(Tabla2[[#This Row],[release_year]]-'VARIANZA Y DES. EST'!$L$11)^2</f>
        <v>7.9512857435875226</v>
      </c>
      <c r="M3069" s="12">
        <v>2017</v>
      </c>
      <c r="N3069" s="9" t="s">
        <v>35</v>
      </c>
      <c r="O3069" s="9" t="s">
        <v>11300</v>
      </c>
      <c r="P3069" s="12">
        <v>98</v>
      </c>
      <c r="Q3069" s="12">
        <v>98</v>
      </c>
      <c r="R3069" s="12">
        <v>2.449217342201377</v>
      </c>
      <c r="S3069" s="12" t="s">
        <v>28</v>
      </c>
      <c r="T3069" s="9" t="s">
        <v>57</v>
      </c>
      <c r="U3069" s="9" t="s">
        <v>57</v>
      </c>
      <c r="V3069" s="9" t="s">
        <v>57</v>
      </c>
      <c r="W3069" s="14">
        <v>1</v>
      </c>
    </row>
    <row r="3070" spans="1:23" x14ac:dyDescent="0.25">
      <c r="A3070" s="8">
        <v>7209</v>
      </c>
      <c r="B3070" s="9" t="s">
        <v>11668</v>
      </c>
      <c r="C3070" s="9" t="s">
        <v>22</v>
      </c>
      <c r="D3070" s="9" t="s">
        <v>11669</v>
      </c>
      <c r="E3070" s="18" t="s">
        <v>11670</v>
      </c>
      <c r="F3070" s="9" t="s">
        <v>11671</v>
      </c>
      <c r="G3070" s="12">
        <v>10</v>
      </c>
      <c r="H3070" s="9" t="s">
        <v>25</v>
      </c>
      <c r="I3070" s="9" t="s">
        <v>327</v>
      </c>
      <c r="J3070" s="12">
        <v>2</v>
      </c>
      <c r="K3070" s="13">
        <v>43770</v>
      </c>
      <c r="L3070" s="86">
        <f>(Tabla2[[#This Row],[release_year]]-'VARIANZA Y DES. EST'!$L$11)^2</f>
        <v>84.276027426338274</v>
      </c>
      <c r="M3070" s="12">
        <v>2005</v>
      </c>
      <c r="N3070" s="9" t="s">
        <v>43</v>
      </c>
      <c r="O3070" s="9" t="s">
        <v>11300</v>
      </c>
      <c r="P3070" s="12">
        <v>98</v>
      </c>
      <c r="Q3070" s="12">
        <v>98</v>
      </c>
      <c r="R3070" s="12">
        <v>2.449217342201377</v>
      </c>
      <c r="S3070" s="12" t="s">
        <v>28</v>
      </c>
      <c r="T3070" s="9" t="s">
        <v>4567</v>
      </c>
      <c r="U3070" s="9" t="s">
        <v>38</v>
      </c>
      <c r="V3070" s="9" t="s">
        <v>4567</v>
      </c>
      <c r="W3070" s="14">
        <v>2</v>
      </c>
    </row>
    <row r="3071" spans="1:23" x14ac:dyDescent="0.25">
      <c r="A3071" s="8">
        <v>7324</v>
      </c>
      <c r="B3071" s="9" t="s">
        <v>11672</v>
      </c>
      <c r="C3071" s="9" t="s">
        <v>22</v>
      </c>
      <c r="D3071" s="9" t="s">
        <v>11673</v>
      </c>
      <c r="E3071" s="9" t="s">
        <v>641</v>
      </c>
      <c r="F3071" s="18" t="s">
        <v>641</v>
      </c>
      <c r="G3071" s="12">
        <v>1</v>
      </c>
      <c r="H3071" s="9" t="s">
        <v>25</v>
      </c>
      <c r="I3071" s="9" t="s">
        <v>25</v>
      </c>
      <c r="J3071" s="12">
        <v>1</v>
      </c>
      <c r="K3071" s="16">
        <v>42727</v>
      </c>
      <c r="L3071" s="86">
        <f>(Tabla2[[#This Row],[release_year]]-'VARIANZA Y DES. EST'!$L$11)^2</f>
        <v>3.3116808838167522</v>
      </c>
      <c r="M3071" s="12">
        <v>2016</v>
      </c>
      <c r="N3071" s="9" t="s">
        <v>43</v>
      </c>
      <c r="O3071" s="9" t="s">
        <v>11300</v>
      </c>
      <c r="P3071" s="12">
        <v>98</v>
      </c>
      <c r="Q3071" s="12">
        <v>98</v>
      </c>
      <c r="R3071" s="12">
        <v>2.449217342201377</v>
      </c>
      <c r="S3071" s="12" t="s">
        <v>28</v>
      </c>
      <c r="T3071" s="9" t="s">
        <v>57</v>
      </c>
      <c r="U3071" s="9" t="s">
        <v>57</v>
      </c>
      <c r="V3071" s="9" t="s">
        <v>57</v>
      </c>
      <c r="W3071" s="14">
        <v>1</v>
      </c>
    </row>
    <row r="3072" spans="1:23" x14ac:dyDescent="0.25">
      <c r="A3072" s="8">
        <v>7345</v>
      </c>
      <c r="B3072" s="9" t="s">
        <v>11674</v>
      </c>
      <c r="C3072" s="9" t="s">
        <v>22</v>
      </c>
      <c r="D3072" s="9" t="s">
        <v>11675</v>
      </c>
      <c r="E3072" s="9" t="s">
        <v>11676</v>
      </c>
      <c r="F3072" s="9" t="s">
        <v>11677</v>
      </c>
      <c r="G3072" s="12">
        <v>10</v>
      </c>
      <c r="H3072" s="9" t="s">
        <v>25</v>
      </c>
      <c r="I3072" s="9" t="s">
        <v>25</v>
      </c>
      <c r="J3072" s="12">
        <v>1</v>
      </c>
      <c r="K3072" s="13">
        <v>43878</v>
      </c>
      <c r="L3072" s="86">
        <f>(Tabla2[[#This Row],[release_year]]-'VARIANZA Y DES. EST'!$L$11)^2</f>
        <v>23.230495463129063</v>
      </c>
      <c r="M3072" s="12">
        <v>2019</v>
      </c>
      <c r="N3072" s="9" t="s">
        <v>76</v>
      </c>
      <c r="O3072" s="9" t="s">
        <v>11300</v>
      </c>
      <c r="P3072" s="12">
        <v>98</v>
      </c>
      <c r="Q3072" s="12">
        <v>98</v>
      </c>
      <c r="R3072" s="12">
        <v>2.449217342201377</v>
      </c>
      <c r="S3072" s="12" t="s">
        <v>28</v>
      </c>
      <c r="T3072" s="9" t="s">
        <v>3577</v>
      </c>
      <c r="U3072" s="9" t="s">
        <v>95</v>
      </c>
      <c r="V3072" s="9" t="s">
        <v>3577</v>
      </c>
      <c r="W3072" s="14">
        <v>2</v>
      </c>
    </row>
    <row r="3073" spans="1:23" x14ac:dyDescent="0.25">
      <c r="A3073" s="8">
        <v>7359</v>
      </c>
      <c r="B3073" s="9" t="s">
        <v>11678</v>
      </c>
      <c r="C3073" s="9" t="s">
        <v>22</v>
      </c>
      <c r="D3073" s="9" t="s">
        <v>11679</v>
      </c>
      <c r="E3073" s="9" t="s">
        <v>11680</v>
      </c>
      <c r="F3073" s="9" t="s">
        <v>11681</v>
      </c>
      <c r="G3073" s="12">
        <v>1</v>
      </c>
      <c r="H3073" s="9" t="s">
        <v>1064</v>
      </c>
      <c r="I3073" s="9" t="s">
        <v>1064</v>
      </c>
      <c r="J3073" s="12">
        <v>1</v>
      </c>
      <c r="K3073" s="13">
        <v>43296</v>
      </c>
      <c r="L3073" s="86">
        <f>(Tabla2[[#This Row],[release_year]]-'VARIANZA Y DES. EST'!$L$11)^2</f>
        <v>3.3116808838167522</v>
      </c>
      <c r="M3073" s="12">
        <v>2016</v>
      </c>
      <c r="N3073" s="9" t="s">
        <v>82</v>
      </c>
      <c r="O3073" s="9" t="s">
        <v>11300</v>
      </c>
      <c r="P3073" s="12">
        <v>98</v>
      </c>
      <c r="Q3073" s="12">
        <v>98</v>
      </c>
      <c r="R3073" s="12">
        <v>2.449217342201377</v>
      </c>
      <c r="S3073" s="12" t="s">
        <v>28</v>
      </c>
      <c r="T3073" s="9" t="s">
        <v>171</v>
      </c>
      <c r="U3073" s="9" t="s">
        <v>57</v>
      </c>
      <c r="V3073" s="9" t="s">
        <v>171</v>
      </c>
      <c r="W3073" s="14">
        <v>3</v>
      </c>
    </row>
    <row r="3074" spans="1:23" x14ac:dyDescent="0.25">
      <c r="A3074" s="8">
        <v>7398</v>
      </c>
      <c r="B3074" s="9" t="s">
        <v>11682</v>
      </c>
      <c r="C3074" s="9" t="s">
        <v>22</v>
      </c>
      <c r="D3074" s="9" t="s">
        <v>11683</v>
      </c>
      <c r="E3074" s="9" t="s">
        <v>11684</v>
      </c>
      <c r="F3074" s="9" t="s">
        <v>11685</v>
      </c>
      <c r="G3074" s="12">
        <v>6</v>
      </c>
      <c r="H3074" s="9" t="s">
        <v>25</v>
      </c>
      <c r="I3074" s="9" t="s">
        <v>25</v>
      </c>
      <c r="J3074" s="12">
        <v>1</v>
      </c>
      <c r="K3074" s="13">
        <v>42986</v>
      </c>
      <c r="L3074" s="86">
        <f>(Tabla2[[#This Row],[release_year]]-'VARIANZA Y DES. EST'!$L$11)^2</f>
        <v>3.2471164275211517E-2</v>
      </c>
      <c r="M3074" s="12">
        <v>2014</v>
      </c>
      <c r="N3074" s="9" t="s">
        <v>35</v>
      </c>
      <c r="O3074" s="9" t="s">
        <v>11300</v>
      </c>
      <c r="P3074" s="12">
        <v>98</v>
      </c>
      <c r="Q3074" s="12">
        <v>98</v>
      </c>
      <c r="R3074" s="12">
        <v>2.449217342201377</v>
      </c>
      <c r="S3074" s="12" t="s">
        <v>28</v>
      </c>
      <c r="T3074" s="9" t="s">
        <v>4409</v>
      </c>
      <c r="U3074" s="9" t="s">
        <v>95</v>
      </c>
      <c r="V3074" s="9" t="s">
        <v>4409</v>
      </c>
      <c r="W3074" s="14">
        <v>3</v>
      </c>
    </row>
    <row r="3075" spans="1:23" x14ac:dyDescent="0.25">
      <c r="A3075" s="8">
        <v>7443</v>
      </c>
      <c r="B3075" s="9" t="s">
        <v>11686</v>
      </c>
      <c r="C3075" s="9" t="s">
        <v>22</v>
      </c>
      <c r="D3075" s="9" t="s">
        <v>11687</v>
      </c>
      <c r="E3075" s="9" t="s">
        <v>6374</v>
      </c>
      <c r="F3075" s="9" t="s">
        <v>11688</v>
      </c>
      <c r="G3075" s="12">
        <v>10</v>
      </c>
      <c r="H3075" s="9" t="s">
        <v>25</v>
      </c>
      <c r="I3075" s="9" t="s">
        <v>25</v>
      </c>
      <c r="J3075" s="12">
        <v>1</v>
      </c>
      <c r="K3075" s="16">
        <v>43757</v>
      </c>
      <c r="L3075" s="86">
        <f>(Tabla2[[#This Row],[release_year]]-'VARIANZA Y DES. EST'!$L$11)^2</f>
        <v>295.1591885481721</v>
      </c>
      <c r="M3075" s="12">
        <v>1997</v>
      </c>
      <c r="N3075" s="9" t="s">
        <v>43</v>
      </c>
      <c r="O3075" s="9" t="s">
        <v>11300</v>
      </c>
      <c r="P3075" s="12">
        <v>98</v>
      </c>
      <c r="Q3075" s="12">
        <v>98</v>
      </c>
      <c r="R3075" s="12">
        <v>2.449217342201377</v>
      </c>
      <c r="S3075" s="12" t="s">
        <v>28</v>
      </c>
      <c r="T3075" s="9" t="s">
        <v>6376</v>
      </c>
      <c r="U3075" s="9" t="s">
        <v>38</v>
      </c>
      <c r="V3075" s="9" t="s">
        <v>6376</v>
      </c>
      <c r="W3075" s="14">
        <v>3</v>
      </c>
    </row>
    <row r="3076" spans="1:23" x14ac:dyDescent="0.25">
      <c r="A3076" s="8">
        <v>7696</v>
      </c>
      <c r="B3076" s="9" t="s">
        <v>11689</v>
      </c>
      <c r="C3076" s="9" t="s">
        <v>22</v>
      </c>
      <c r="D3076" s="9" t="s">
        <v>11690</v>
      </c>
      <c r="E3076" s="9" t="s">
        <v>9557</v>
      </c>
      <c r="F3076" s="9" t="s">
        <v>11691</v>
      </c>
      <c r="G3076" s="12">
        <v>11</v>
      </c>
      <c r="H3076" s="9" t="s">
        <v>25</v>
      </c>
      <c r="I3076" s="9" t="s">
        <v>25</v>
      </c>
      <c r="J3076" s="12">
        <v>1</v>
      </c>
      <c r="K3076" s="13">
        <v>43770</v>
      </c>
      <c r="L3076" s="86">
        <f>(Tabla2[[#This Row],[release_year]]-'VARIANZA Y DES. EST'!$L$11)^2</f>
        <v>148.35721284702598</v>
      </c>
      <c r="M3076" s="12">
        <v>2002</v>
      </c>
      <c r="N3076" s="9" t="s">
        <v>1991</v>
      </c>
      <c r="O3076" s="9" t="s">
        <v>11300</v>
      </c>
      <c r="P3076" s="12">
        <v>98</v>
      </c>
      <c r="Q3076" s="12">
        <v>98</v>
      </c>
      <c r="R3076" s="12">
        <v>2.449217342201377</v>
      </c>
      <c r="S3076" s="12" t="s">
        <v>28</v>
      </c>
      <c r="T3076" s="9" t="s">
        <v>5577</v>
      </c>
      <c r="U3076" s="9" t="s">
        <v>38</v>
      </c>
      <c r="V3076" s="9" t="s">
        <v>5577</v>
      </c>
      <c r="W3076" s="14">
        <v>2</v>
      </c>
    </row>
    <row r="3077" spans="1:23" x14ac:dyDescent="0.25">
      <c r="A3077" s="8">
        <v>7815</v>
      </c>
      <c r="B3077" s="9" t="s">
        <v>11692</v>
      </c>
      <c r="C3077" s="9" t="s">
        <v>22</v>
      </c>
      <c r="D3077" s="9" t="s">
        <v>11693</v>
      </c>
      <c r="E3077" s="9" t="s">
        <v>11694</v>
      </c>
      <c r="F3077" s="9" t="s">
        <v>11695</v>
      </c>
      <c r="G3077" s="12">
        <v>11</v>
      </c>
      <c r="H3077" s="9" t="s">
        <v>25</v>
      </c>
      <c r="I3077" s="9" t="s">
        <v>25</v>
      </c>
      <c r="J3077" s="12">
        <v>1</v>
      </c>
      <c r="K3077" s="13">
        <v>43313</v>
      </c>
      <c r="L3077" s="86">
        <f>(Tabla2[[#This Row],[release_year]]-'VARIANZA Y DES. EST'!$L$11)^2</f>
        <v>38.194842005650592</v>
      </c>
      <c r="M3077" s="12">
        <v>2008</v>
      </c>
      <c r="N3077" s="9" t="s">
        <v>99</v>
      </c>
      <c r="O3077" s="9" t="s">
        <v>11300</v>
      </c>
      <c r="P3077" s="12">
        <v>98</v>
      </c>
      <c r="Q3077" s="12">
        <v>98</v>
      </c>
      <c r="R3077" s="12">
        <v>2.449217342201377</v>
      </c>
      <c r="S3077" s="12" t="s">
        <v>28</v>
      </c>
      <c r="T3077" s="9" t="s">
        <v>111</v>
      </c>
      <c r="U3077" s="9" t="s">
        <v>30</v>
      </c>
      <c r="V3077" s="9" t="s">
        <v>111</v>
      </c>
      <c r="W3077" s="14">
        <v>2</v>
      </c>
    </row>
    <row r="3078" spans="1:23" x14ac:dyDescent="0.25">
      <c r="A3078" s="8">
        <v>7886</v>
      </c>
      <c r="B3078" s="9" t="s">
        <v>11696</v>
      </c>
      <c r="C3078" s="9" t="s">
        <v>22</v>
      </c>
      <c r="D3078" s="9" t="s">
        <v>11697</v>
      </c>
      <c r="E3078" s="9" t="s">
        <v>11698</v>
      </c>
      <c r="F3078" s="9" t="s">
        <v>11699</v>
      </c>
      <c r="G3078" s="12">
        <v>10</v>
      </c>
      <c r="H3078" s="9" t="s">
        <v>116</v>
      </c>
      <c r="I3078" s="9" t="s">
        <v>116</v>
      </c>
      <c r="J3078" s="12">
        <v>1</v>
      </c>
      <c r="K3078" s="13">
        <v>43574</v>
      </c>
      <c r="L3078" s="86">
        <f>(Tabla2[[#This Row],[release_year]]-'VARIANZA Y DES. EST'!$L$11)^2</f>
        <v>3.2471164275211517E-2</v>
      </c>
      <c r="M3078" s="12">
        <v>2014</v>
      </c>
      <c r="N3078" s="9" t="s">
        <v>76</v>
      </c>
      <c r="O3078" s="9" t="s">
        <v>11300</v>
      </c>
      <c r="P3078" s="12">
        <v>98</v>
      </c>
      <c r="Q3078" s="12">
        <v>98</v>
      </c>
      <c r="R3078" s="12">
        <v>2.449217342201377</v>
      </c>
      <c r="S3078" s="12" t="s">
        <v>28</v>
      </c>
      <c r="T3078" s="9" t="s">
        <v>70</v>
      </c>
      <c r="U3078" s="9" t="s">
        <v>45</v>
      </c>
      <c r="V3078" s="9" t="s">
        <v>70</v>
      </c>
      <c r="W3078" s="14">
        <v>2</v>
      </c>
    </row>
    <row r="3079" spans="1:23" x14ac:dyDescent="0.25">
      <c r="A3079" s="8">
        <v>8012</v>
      </c>
      <c r="B3079" s="9" t="s">
        <v>11700</v>
      </c>
      <c r="C3079" s="9" t="s">
        <v>22</v>
      </c>
      <c r="D3079" s="9" t="s">
        <v>11701</v>
      </c>
      <c r="E3079" s="18" t="s">
        <v>11702</v>
      </c>
      <c r="F3079" s="9" t="s">
        <v>11703</v>
      </c>
      <c r="G3079" s="12">
        <v>1</v>
      </c>
      <c r="H3079" s="9" t="s">
        <v>126</v>
      </c>
      <c r="I3079" s="9" t="s">
        <v>5012</v>
      </c>
      <c r="J3079" s="12">
        <v>2</v>
      </c>
      <c r="K3079" s="13">
        <v>42957</v>
      </c>
      <c r="L3079" s="86">
        <f>(Tabla2[[#This Row],[release_year]]-'VARIANZA Y DES. EST'!$L$11)^2</f>
        <v>3.3116808838167522</v>
      </c>
      <c r="M3079" s="12">
        <v>2016</v>
      </c>
      <c r="N3079" s="9" t="s">
        <v>76</v>
      </c>
      <c r="O3079" s="9" t="s">
        <v>11300</v>
      </c>
      <c r="P3079" s="12">
        <v>98</v>
      </c>
      <c r="Q3079" s="12">
        <v>98</v>
      </c>
      <c r="R3079" s="12">
        <v>2.449217342201377</v>
      </c>
      <c r="S3079" s="12" t="s">
        <v>28</v>
      </c>
      <c r="T3079" s="9" t="s">
        <v>576</v>
      </c>
      <c r="U3079" s="9" t="s">
        <v>57</v>
      </c>
      <c r="V3079" s="9" t="s">
        <v>576</v>
      </c>
      <c r="W3079" s="14">
        <v>2</v>
      </c>
    </row>
    <row r="3080" spans="1:23" x14ac:dyDescent="0.25">
      <c r="A3080" s="8">
        <v>8064</v>
      </c>
      <c r="B3080" s="9" t="s">
        <v>11704</v>
      </c>
      <c r="C3080" s="9" t="s">
        <v>22</v>
      </c>
      <c r="D3080" s="9" t="s">
        <v>11705</v>
      </c>
      <c r="E3080" s="18" t="s">
        <v>11706</v>
      </c>
      <c r="F3080" s="9" t="s">
        <v>11707</v>
      </c>
      <c r="G3080" s="12">
        <v>7</v>
      </c>
      <c r="H3080" s="9" t="s">
        <v>25</v>
      </c>
      <c r="I3080" s="9" t="s">
        <v>25</v>
      </c>
      <c r="J3080" s="12">
        <v>1</v>
      </c>
      <c r="K3080" s="13">
        <v>43770</v>
      </c>
      <c r="L3080" s="86">
        <f>(Tabla2[[#This Row],[release_year]]-'VARIANZA Y DES. EST'!$L$11)^2</f>
        <v>1457.7274864929859</v>
      </c>
      <c r="M3080" s="12">
        <v>1976</v>
      </c>
      <c r="N3080" s="9" t="s">
        <v>99</v>
      </c>
      <c r="O3080" s="9" t="s">
        <v>11300</v>
      </c>
      <c r="P3080" s="12">
        <v>98</v>
      </c>
      <c r="Q3080" s="12">
        <v>98</v>
      </c>
      <c r="R3080" s="12">
        <v>2.449217342201377</v>
      </c>
      <c r="S3080" s="12" t="s">
        <v>28</v>
      </c>
      <c r="T3080" s="9" t="s">
        <v>8322</v>
      </c>
      <c r="U3080" s="9" t="s">
        <v>45</v>
      </c>
      <c r="V3080" s="9" t="s">
        <v>8322</v>
      </c>
      <c r="W3080" s="14">
        <v>2</v>
      </c>
    </row>
    <row r="3081" spans="1:23" x14ac:dyDescent="0.25">
      <c r="A3081" s="8">
        <v>8088</v>
      </c>
      <c r="B3081" s="9" t="s">
        <v>11708</v>
      </c>
      <c r="C3081" s="9" t="s">
        <v>22</v>
      </c>
      <c r="D3081" s="9" t="s">
        <v>11709</v>
      </c>
      <c r="E3081" s="9" t="s">
        <v>11710</v>
      </c>
      <c r="F3081" s="9" t="s">
        <v>11711</v>
      </c>
      <c r="G3081" s="12">
        <v>11</v>
      </c>
      <c r="H3081" s="9" t="s">
        <v>25</v>
      </c>
      <c r="I3081" s="9" t="s">
        <v>25</v>
      </c>
      <c r="J3081" s="12">
        <v>1</v>
      </c>
      <c r="K3081" s="13">
        <v>43770</v>
      </c>
      <c r="L3081" s="86">
        <f>(Tabla2[[#This Row],[release_year]]-'VARIANZA Y DES. EST'!$L$11)^2</f>
        <v>38.194842005650592</v>
      </c>
      <c r="M3081" s="12">
        <v>2008</v>
      </c>
      <c r="N3081" s="9" t="s">
        <v>1991</v>
      </c>
      <c r="O3081" s="9" t="s">
        <v>11300</v>
      </c>
      <c r="P3081" s="12">
        <v>98</v>
      </c>
      <c r="Q3081" s="12">
        <v>98</v>
      </c>
      <c r="R3081" s="12">
        <v>2.449217342201377</v>
      </c>
      <c r="S3081" s="12" t="s">
        <v>28</v>
      </c>
      <c r="T3081" s="9" t="s">
        <v>95</v>
      </c>
      <c r="U3081" s="9" t="s">
        <v>95</v>
      </c>
      <c r="V3081" s="9" t="s">
        <v>95</v>
      </c>
      <c r="W3081" s="14">
        <v>1</v>
      </c>
    </row>
    <row r="3082" spans="1:23" x14ac:dyDescent="0.25">
      <c r="A3082" s="8">
        <v>8132</v>
      </c>
      <c r="B3082" s="9" t="s">
        <v>11712</v>
      </c>
      <c r="C3082" s="9" t="s">
        <v>22</v>
      </c>
      <c r="D3082" s="9" t="s">
        <v>11713</v>
      </c>
      <c r="E3082" s="9" t="s">
        <v>3530</v>
      </c>
      <c r="F3082" s="9" t="s">
        <v>11714</v>
      </c>
      <c r="G3082" s="12">
        <v>7</v>
      </c>
      <c r="H3082" s="9" t="s">
        <v>2935</v>
      </c>
      <c r="I3082" s="9" t="s">
        <v>2935</v>
      </c>
      <c r="J3082" s="12">
        <v>1</v>
      </c>
      <c r="K3082" s="13">
        <v>43382</v>
      </c>
      <c r="L3082" s="86">
        <f>(Tabla2[[#This Row],[release_year]]-'VARIANZA Y DES. EST'!$L$11)^2</f>
        <v>3.3116808838167522</v>
      </c>
      <c r="M3082" s="12">
        <v>2016</v>
      </c>
      <c r="N3082" s="9" t="s">
        <v>35</v>
      </c>
      <c r="O3082" s="9" t="s">
        <v>11300</v>
      </c>
      <c r="P3082" s="12">
        <v>98</v>
      </c>
      <c r="Q3082" s="12">
        <v>98</v>
      </c>
      <c r="R3082" s="12">
        <v>2.449217342201377</v>
      </c>
      <c r="S3082" s="12" t="s">
        <v>28</v>
      </c>
      <c r="T3082" s="9" t="s">
        <v>3319</v>
      </c>
      <c r="U3082" s="9" t="s">
        <v>45</v>
      </c>
      <c r="V3082" s="9" t="s">
        <v>3319</v>
      </c>
      <c r="W3082" s="14">
        <v>3</v>
      </c>
    </row>
    <row r="3083" spans="1:23" x14ac:dyDescent="0.25">
      <c r="A3083" s="8">
        <v>8169</v>
      </c>
      <c r="B3083" s="9" t="s">
        <v>11715</v>
      </c>
      <c r="C3083" s="9" t="s">
        <v>22</v>
      </c>
      <c r="D3083" s="9" t="s">
        <v>11716</v>
      </c>
      <c r="E3083" s="18" t="s">
        <v>11717</v>
      </c>
      <c r="F3083" s="9" t="s">
        <v>11718</v>
      </c>
      <c r="G3083" s="12">
        <v>1</v>
      </c>
      <c r="H3083" s="9" t="s">
        <v>231</v>
      </c>
      <c r="I3083" s="9" t="s">
        <v>231</v>
      </c>
      <c r="J3083" s="12">
        <v>1</v>
      </c>
      <c r="K3083" s="13">
        <v>42491</v>
      </c>
      <c r="L3083" s="86">
        <f>(Tabla2[[#This Row],[release_year]]-'VARIANZA Y DES. EST'!$L$11)^2</f>
        <v>0.67207602404598188</v>
      </c>
      <c r="M3083" s="12">
        <v>2015</v>
      </c>
      <c r="N3083" s="9" t="s">
        <v>82</v>
      </c>
      <c r="O3083" s="9" t="s">
        <v>11300</v>
      </c>
      <c r="P3083" s="12">
        <v>98</v>
      </c>
      <c r="Q3083" s="12">
        <v>98</v>
      </c>
      <c r="R3083" s="12">
        <v>2.449217342201377</v>
      </c>
      <c r="S3083" s="12" t="s">
        <v>28</v>
      </c>
      <c r="T3083" s="9" t="s">
        <v>105</v>
      </c>
      <c r="U3083" s="9" t="s">
        <v>57</v>
      </c>
      <c r="V3083" s="9" t="s">
        <v>105</v>
      </c>
      <c r="W3083" s="14">
        <v>2</v>
      </c>
    </row>
    <row r="3084" spans="1:23" x14ac:dyDescent="0.25">
      <c r="A3084" s="8">
        <v>8214</v>
      </c>
      <c r="B3084" s="9" t="s">
        <v>11719</v>
      </c>
      <c r="C3084" s="9" t="s">
        <v>22</v>
      </c>
      <c r="D3084" s="9" t="s">
        <v>11720</v>
      </c>
      <c r="E3084" s="9" t="s">
        <v>11721</v>
      </c>
      <c r="F3084" s="9" t="s">
        <v>11722</v>
      </c>
      <c r="G3084" s="12">
        <v>9</v>
      </c>
      <c r="H3084" s="9" t="s">
        <v>25</v>
      </c>
      <c r="I3084" s="9" t="s">
        <v>25</v>
      </c>
      <c r="J3084" s="12">
        <v>1</v>
      </c>
      <c r="K3084" s="13">
        <v>43553</v>
      </c>
      <c r="L3084" s="86">
        <f>(Tabla2[[#This Row],[release_year]]-'VARIANZA Y DES. EST'!$L$11)^2</f>
        <v>3.3116808838167522</v>
      </c>
      <c r="M3084" s="12">
        <v>2016</v>
      </c>
      <c r="N3084" s="9" t="s">
        <v>1991</v>
      </c>
      <c r="O3084" s="9" t="s">
        <v>11300</v>
      </c>
      <c r="P3084" s="12">
        <v>98</v>
      </c>
      <c r="Q3084" s="12">
        <v>98</v>
      </c>
      <c r="R3084" s="12">
        <v>2.449217342201377</v>
      </c>
      <c r="S3084" s="12" t="s">
        <v>28</v>
      </c>
      <c r="T3084" s="9" t="s">
        <v>6242</v>
      </c>
      <c r="U3084" s="9" t="s">
        <v>45</v>
      </c>
      <c r="V3084" s="9" t="s">
        <v>6242</v>
      </c>
      <c r="W3084" s="14">
        <v>2</v>
      </c>
    </row>
    <row r="3085" spans="1:23" x14ac:dyDescent="0.25">
      <c r="A3085" s="8">
        <v>8219</v>
      </c>
      <c r="B3085" s="9" t="s">
        <v>11723</v>
      </c>
      <c r="C3085" s="9" t="s">
        <v>22</v>
      </c>
      <c r="D3085" s="9" t="s">
        <v>11724</v>
      </c>
      <c r="E3085" s="9" t="s">
        <v>11725</v>
      </c>
      <c r="F3085" s="9" t="s">
        <v>11726</v>
      </c>
      <c r="G3085" s="12">
        <v>8</v>
      </c>
      <c r="H3085" s="9" t="s">
        <v>231</v>
      </c>
      <c r="I3085" s="9" t="s">
        <v>231</v>
      </c>
      <c r="J3085" s="12">
        <v>1</v>
      </c>
      <c r="K3085" s="13">
        <v>42804</v>
      </c>
      <c r="L3085" s="86">
        <f>(Tabla2[[#This Row],[release_year]]-'VARIANZA Y DES. EST'!$L$11)^2</f>
        <v>0.67207602404598188</v>
      </c>
      <c r="M3085" s="12">
        <v>2015</v>
      </c>
      <c r="N3085" s="9" t="s">
        <v>76</v>
      </c>
      <c r="O3085" s="9" t="s">
        <v>11300</v>
      </c>
      <c r="P3085" s="12">
        <v>98</v>
      </c>
      <c r="Q3085" s="12">
        <v>98</v>
      </c>
      <c r="R3085" s="12">
        <v>2.449217342201377</v>
      </c>
      <c r="S3085" s="12" t="s">
        <v>28</v>
      </c>
      <c r="T3085" s="9" t="s">
        <v>3319</v>
      </c>
      <c r="U3085" s="9" t="s">
        <v>45</v>
      </c>
      <c r="V3085" s="9" t="s">
        <v>3319</v>
      </c>
      <c r="W3085" s="14">
        <v>3</v>
      </c>
    </row>
    <row r="3086" spans="1:23" x14ac:dyDescent="0.25">
      <c r="A3086" s="8">
        <v>8381</v>
      </c>
      <c r="B3086" s="9" t="s">
        <v>11727</v>
      </c>
      <c r="C3086" s="9" t="s">
        <v>22</v>
      </c>
      <c r="D3086" s="9" t="s">
        <v>11728</v>
      </c>
      <c r="E3086" s="9" t="s">
        <v>9691</v>
      </c>
      <c r="F3086" s="9" t="s">
        <v>11729</v>
      </c>
      <c r="G3086" s="12">
        <v>8</v>
      </c>
      <c r="H3086" s="9" t="s">
        <v>25</v>
      </c>
      <c r="I3086" s="9" t="s">
        <v>25</v>
      </c>
      <c r="J3086" s="12">
        <v>1</v>
      </c>
      <c r="K3086" s="13">
        <v>43709</v>
      </c>
      <c r="L3086" s="86">
        <f>(Tabla2[[#This Row],[release_year]]-'VARIANZA Y DES. EST'!$L$11)^2</f>
        <v>66.915632286109044</v>
      </c>
      <c r="M3086" s="12">
        <v>2006</v>
      </c>
      <c r="N3086" s="9" t="s">
        <v>99</v>
      </c>
      <c r="O3086" s="9" t="s">
        <v>11300</v>
      </c>
      <c r="P3086" s="12">
        <v>98</v>
      </c>
      <c r="Q3086" s="12">
        <v>98</v>
      </c>
      <c r="R3086" s="12">
        <v>2.449217342201377</v>
      </c>
      <c r="S3086" s="12" t="s">
        <v>28</v>
      </c>
      <c r="T3086" s="9" t="s">
        <v>11730</v>
      </c>
      <c r="U3086" s="9" t="s">
        <v>45</v>
      </c>
      <c r="V3086" s="9" t="s">
        <v>11730</v>
      </c>
      <c r="W3086" s="14">
        <v>3</v>
      </c>
    </row>
    <row r="3087" spans="1:23" x14ac:dyDescent="0.25">
      <c r="A3087" s="8">
        <v>8408</v>
      </c>
      <c r="B3087" s="9" t="s">
        <v>11731</v>
      </c>
      <c r="C3087" s="9" t="s">
        <v>22</v>
      </c>
      <c r="D3087" s="9" t="s">
        <v>11732</v>
      </c>
      <c r="E3087" s="20" t="s">
        <v>11733</v>
      </c>
      <c r="F3087" s="21"/>
      <c r="G3087" s="12">
        <v>0</v>
      </c>
      <c r="H3087" s="9" t="s">
        <v>126</v>
      </c>
      <c r="I3087" s="9" t="s">
        <v>126</v>
      </c>
      <c r="J3087" s="12">
        <v>1</v>
      </c>
      <c r="K3087" s="13">
        <v>42789</v>
      </c>
      <c r="L3087" s="86">
        <f>(Tabla2[[#This Row],[release_year]]-'VARIANZA Y DES. EST'!$L$11)^2</f>
        <v>3.3116808838167522</v>
      </c>
      <c r="M3087" s="12">
        <v>2016</v>
      </c>
      <c r="N3087" s="9" t="s">
        <v>35</v>
      </c>
      <c r="O3087" s="9" t="s">
        <v>11300</v>
      </c>
      <c r="P3087" s="12">
        <v>98</v>
      </c>
      <c r="Q3087" s="12">
        <v>98</v>
      </c>
      <c r="R3087" s="12">
        <v>2.449217342201377</v>
      </c>
      <c r="S3087" s="12" t="s">
        <v>28</v>
      </c>
      <c r="T3087" s="9" t="s">
        <v>105</v>
      </c>
      <c r="U3087" s="9" t="s">
        <v>57</v>
      </c>
      <c r="V3087" s="9" t="s">
        <v>105</v>
      </c>
      <c r="W3087" s="14">
        <v>2</v>
      </c>
    </row>
    <row r="3088" spans="1:23" x14ac:dyDescent="0.25">
      <c r="A3088" s="8">
        <v>8467</v>
      </c>
      <c r="B3088" s="9" t="s">
        <v>11734</v>
      </c>
      <c r="C3088" s="9" t="s">
        <v>22</v>
      </c>
      <c r="D3088" s="9" t="s">
        <v>11735</v>
      </c>
      <c r="E3088" s="18" t="s">
        <v>11736</v>
      </c>
      <c r="F3088" s="9" t="s">
        <v>11737</v>
      </c>
      <c r="G3088" s="12">
        <v>39</v>
      </c>
      <c r="H3088" s="9" t="s">
        <v>25</v>
      </c>
      <c r="I3088" s="9" t="s">
        <v>25</v>
      </c>
      <c r="J3088" s="12">
        <v>1</v>
      </c>
      <c r="K3088" s="13">
        <v>43662</v>
      </c>
      <c r="L3088" s="86">
        <f>(Tabla2[[#This Row],[release_year]]-'VARIANZA Y DES. EST'!$L$11)^2</f>
        <v>26.834446865421359</v>
      </c>
      <c r="M3088" s="12">
        <v>2009</v>
      </c>
      <c r="N3088" s="9" t="s">
        <v>49</v>
      </c>
      <c r="O3088" s="9" t="s">
        <v>11300</v>
      </c>
      <c r="P3088" s="12">
        <v>98</v>
      </c>
      <c r="Q3088" s="12">
        <v>98</v>
      </c>
      <c r="R3088" s="12">
        <v>2.449217342201377</v>
      </c>
      <c r="S3088" s="12" t="s">
        <v>28</v>
      </c>
      <c r="T3088" s="9" t="s">
        <v>30</v>
      </c>
      <c r="U3088" s="9" t="s">
        <v>30</v>
      </c>
      <c r="V3088" s="9" t="s">
        <v>30</v>
      </c>
      <c r="W3088" s="14">
        <v>1</v>
      </c>
    </row>
    <row r="3089" spans="1:23" x14ac:dyDescent="0.25">
      <c r="A3089" s="8">
        <v>8525</v>
      </c>
      <c r="B3089" s="9" t="s">
        <v>11738</v>
      </c>
      <c r="C3089" s="9" t="s">
        <v>22</v>
      </c>
      <c r="D3089" s="9" t="s">
        <v>11739</v>
      </c>
      <c r="E3089" s="22" t="s">
        <v>11740</v>
      </c>
      <c r="F3089" s="23"/>
      <c r="G3089" s="12">
        <v>0</v>
      </c>
      <c r="H3089" s="9" t="s">
        <v>25</v>
      </c>
      <c r="I3089" s="9" t="s">
        <v>25</v>
      </c>
      <c r="J3089" s="12">
        <v>1</v>
      </c>
      <c r="K3089" s="13">
        <v>43342</v>
      </c>
      <c r="L3089" s="86">
        <f>(Tabla2[[#This Row],[release_year]]-'VARIANZA Y DES. EST'!$L$11)^2</f>
        <v>14.590890603358293</v>
      </c>
      <c r="M3089" s="12">
        <v>2018</v>
      </c>
      <c r="N3089" s="9" t="s">
        <v>35</v>
      </c>
      <c r="O3089" s="9" t="s">
        <v>11300</v>
      </c>
      <c r="P3089" s="12">
        <v>98</v>
      </c>
      <c r="Q3089" s="12">
        <v>98</v>
      </c>
      <c r="R3089" s="12">
        <v>2.449217342201377</v>
      </c>
      <c r="S3089" s="12" t="s">
        <v>28</v>
      </c>
      <c r="T3089" s="9" t="s">
        <v>57</v>
      </c>
      <c r="U3089" s="9" t="s">
        <v>57</v>
      </c>
      <c r="V3089" s="9" t="s">
        <v>57</v>
      </c>
      <c r="W3089" s="14">
        <v>1</v>
      </c>
    </row>
    <row r="3090" spans="1:23" x14ac:dyDescent="0.25">
      <c r="A3090" s="8">
        <v>8551</v>
      </c>
      <c r="B3090" s="9" t="s">
        <v>11741</v>
      </c>
      <c r="C3090" s="9" t="s">
        <v>22</v>
      </c>
      <c r="D3090" s="9" t="s">
        <v>11742</v>
      </c>
      <c r="E3090" s="18" t="s">
        <v>11743</v>
      </c>
      <c r="F3090" s="9" t="s">
        <v>11744</v>
      </c>
      <c r="G3090" s="12">
        <v>4</v>
      </c>
      <c r="H3090" s="9" t="s">
        <v>116</v>
      </c>
      <c r="I3090" s="9" t="s">
        <v>116</v>
      </c>
      <c r="J3090" s="12">
        <v>1</v>
      </c>
      <c r="K3090" s="13">
        <v>43573</v>
      </c>
      <c r="L3090" s="86">
        <f>(Tabla2[[#This Row],[release_year]]-'VARIANZA Y DES. EST'!$L$11)^2</f>
        <v>0.67207602404598188</v>
      </c>
      <c r="M3090" s="12">
        <v>2015</v>
      </c>
      <c r="N3090" s="9" t="s">
        <v>35</v>
      </c>
      <c r="O3090" s="9" t="s">
        <v>11300</v>
      </c>
      <c r="P3090" s="12">
        <v>98</v>
      </c>
      <c r="Q3090" s="12">
        <v>98</v>
      </c>
      <c r="R3090" s="12">
        <v>2.449217342201377</v>
      </c>
      <c r="S3090" s="12" t="s">
        <v>28</v>
      </c>
      <c r="T3090" s="9" t="s">
        <v>2930</v>
      </c>
      <c r="U3090" s="9" t="s">
        <v>38</v>
      </c>
      <c r="V3090" s="9" t="s">
        <v>2930</v>
      </c>
      <c r="W3090" s="14">
        <v>3</v>
      </c>
    </row>
    <row r="3091" spans="1:23" x14ac:dyDescent="0.25">
      <c r="A3091" s="8">
        <v>8557</v>
      </c>
      <c r="B3091" s="9" t="s">
        <v>11745</v>
      </c>
      <c r="C3091" s="9" t="s">
        <v>22</v>
      </c>
      <c r="D3091" s="9" t="s">
        <v>11746</v>
      </c>
      <c r="E3091" s="18" t="s">
        <v>3169</v>
      </c>
      <c r="F3091" s="9" t="s">
        <v>11747</v>
      </c>
      <c r="G3091" s="12">
        <v>10</v>
      </c>
      <c r="H3091" s="9" t="s">
        <v>175</v>
      </c>
      <c r="I3091" s="9" t="s">
        <v>175</v>
      </c>
      <c r="J3091" s="12">
        <v>1</v>
      </c>
      <c r="K3091" s="13">
        <v>43729</v>
      </c>
      <c r="L3091" s="86">
        <f>(Tabla2[[#This Row],[release_year]]-'VARIANZA Y DES. EST'!$L$11)^2</f>
        <v>7.9512857435875226</v>
      </c>
      <c r="M3091" s="12">
        <v>2017</v>
      </c>
      <c r="N3091" s="9" t="s">
        <v>35</v>
      </c>
      <c r="O3091" s="9" t="s">
        <v>11300</v>
      </c>
      <c r="P3091" s="12">
        <v>98</v>
      </c>
      <c r="Q3091" s="12">
        <v>98</v>
      </c>
      <c r="R3091" s="12">
        <v>2.449217342201377</v>
      </c>
      <c r="S3091" s="12" t="s">
        <v>28</v>
      </c>
      <c r="T3091" s="9" t="s">
        <v>3625</v>
      </c>
      <c r="U3091" s="9" t="s">
        <v>95</v>
      </c>
      <c r="V3091" s="9" t="s">
        <v>3625</v>
      </c>
      <c r="W3091" s="14">
        <v>3</v>
      </c>
    </row>
    <row r="3092" spans="1:23" x14ac:dyDescent="0.25">
      <c r="A3092" s="8">
        <v>8627</v>
      </c>
      <c r="B3092" s="9" t="s">
        <v>11748</v>
      </c>
      <c r="C3092" s="9" t="s">
        <v>22</v>
      </c>
      <c r="D3092" s="9" t="s">
        <v>11749</v>
      </c>
      <c r="E3092" s="18" t="s">
        <v>10961</v>
      </c>
      <c r="F3092" s="9" t="s">
        <v>11750</v>
      </c>
      <c r="G3092" s="12">
        <v>9</v>
      </c>
      <c r="H3092" s="9" t="s">
        <v>25</v>
      </c>
      <c r="I3092" s="9" t="s">
        <v>4159</v>
      </c>
      <c r="J3092" s="12">
        <v>2</v>
      </c>
      <c r="K3092" s="13">
        <v>43221</v>
      </c>
      <c r="L3092" s="86">
        <f>(Tabla2[[#This Row],[release_year]]-'VARIANZA Y DES. EST'!$L$11)^2</f>
        <v>14.590890603358293</v>
      </c>
      <c r="M3092" s="12">
        <v>2018</v>
      </c>
      <c r="N3092" s="9" t="s">
        <v>43</v>
      </c>
      <c r="O3092" s="9" t="s">
        <v>11300</v>
      </c>
      <c r="P3092" s="12">
        <v>98</v>
      </c>
      <c r="Q3092" s="12">
        <v>98</v>
      </c>
      <c r="R3092" s="12">
        <v>2.449217342201377</v>
      </c>
      <c r="S3092" s="12" t="s">
        <v>28</v>
      </c>
      <c r="T3092" s="9" t="s">
        <v>11751</v>
      </c>
      <c r="U3092" s="9" t="s">
        <v>38</v>
      </c>
      <c r="V3092" s="9" t="s">
        <v>11751</v>
      </c>
      <c r="W3092" s="14">
        <v>3</v>
      </c>
    </row>
    <row r="3093" spans="1:23" x14ac:dyDescent="0.25">
      <c r="A3093" s="8">
        <v>8698</v>
      </c>
      <c r="B3093" s="9" t="s">
        <v>11752</v>
      </c>
      <c r="C3093" s="9" t="s">
        <v>22</v>
      </c>
      <c r="D3093" s="9" t="s">
        <v>11753</v>
      </c>
      <c r="E3093" s="9" t="s">
        <v>11754</v>
      </c>
      <c r="F3093" s="9" t="s">
        <v>11755</v>
      </c>
      <c r="G3093" s="12">
        <v>9</v>
      </c>
      <c r="H3093" s="9" t="s">
        <v>126</v>
      </c>
      <c r="I3093" s="9" t="s">
        <v>126</v>
      </c>
      <c r="J3093" s="12">
        <v>1</v>
      </c>
      <c r="K3093" s="13">
        <v>43802</v>
      </c>
      <c r="L3093" s="86">
        <f>(Tabla2[[#This Row],[release_year]]-'VARIANZA Y DES. EST'!$L$11)^2</f>
        <v>3.3116808838167522</v>
      </c>
      <c r="M3093" s="12">
        <v>2016</v>
      </c>
      <c r="N3093" s="9" t="s">
        <v>1991</v>
      </c>
      <c r="O3093" s="9" t="s">
        <v>11300</v>
      </c>
      <c r="P3093" s="12">
        <v>98</v>
      </c>
      <c r="Q3093" s="12">
        <v>98</v>
      </c>
      <c r="R3093" s="12">
        <v>2.449217342201377</v>
      </c>
      <c r="S3093" s="12" t="s">
        <v>28</v>
      </c>
      <c r="T3093" s="9" t="s">
        <v>4567</v>
      </c>
      <c r="U3093" s="9" t="s">
        <v>38</v>
      </c>
      <c r="V3093" s="9" t="s">
        <v>4567</v>
      </c>
      <c r="W3093" s="14">
        <v>2</v>
      </c>
    </row>
    <row r="3094" spans="1:23" x14ac:dyDescent="0.25">
      <c r="A3094" s="8">
        <v>8795</v>
      </c>
      <c r="B3094" s="9" t="s">
        <v>11756</v>
      </c>
      <c r="C3094" s="9" t="s">
        <v>22</v>
      </c>
      <c r="D3094" s="9" t="s">
        <v>11757</v>
      </c>
      <c r="E3094" s="9" t="s">
        <v>11758</v>
      </c>
      <c r="F3094" s="9" t="s">
        <v>11759</v>
      </c>
      <c r="G3094" s="12">
        <v>11</v>
      </c>
      <c r="H3094" s="9" t="s">
        <v>116</v>
      </c>
      <c r="I3094" s="9" t="s">
        <v>11760</v>
      </c>
      <c r="J3094" s="12">
        <v>2</v>
      </c>
      <c r="K3094" s="16">
        <v>43384</v>
      </c>
      <c r="L3094" s="86">
        <f>(Tabla2[[#This Row],[release_year]]-'VARIANZA Y DES. EST'!$L$11)^2</f>
        <v>3.3116808838167522</v>
      </c>
      <c r="M3094" s="12">
        <v>2016</v>
      </c>
      <c r="N3094" s="9" t="s">
        <v>35</v>
      </c>
      <c r="O3094" s="9" t="s">
        <v>11300</v>
      </c>
      <c r="P3094" s="12">
        <v>98</v>
      </c>
      <c r="Q3094" s="12">
        <v>98</v>
      </c>
      <c r="R3094" s="12">
        <v>2.449217342201377</v>
      </c>
      <c r="S3094" s="12" t="s">
        <v>28</v>
      </c>
      <c r="T3094" s="9" t="s">
        <v>118</v>
      </c>
      <c r="U3094" s="9" t="s">
        <v>45</v>
      </c>
      <c r="V3094" s="9" t="s">
        <v>118</v>
      </c>
      <c r="W3094" s="14">
        <v>3</v>
      </c>
    </row>
    <row r="3095" spans="1:23" x14ac:dyDescent="0.25">
      <c r="A3095" s="8">
        <v>52</v>
      </c>
      <c r="B3095" s="9" t="s">
        <v>11761</v>
      </c>
      <c r="C3095" s="9" t="s">
        <v>22</v>
      </c>
      <c r="D3095" s="9" t="s">
        <v>11762</v>
      </c>
      <c r="E3095" s="9" t="s">
        <v>6019</v>
      </c>
      <c r="F3095" s="9" t="s">
        <v>11763</v>
      </c>
      <c r="G3095" s="12">
        <v>10</v>
      </c>
      <c r="H3095" s="9" t="s">
        <v>34</v>
      </c>
      <c r="I3095" s="9" t="s">
        <v>34</v>
      </c>
      <c r="J3095" s="12">
        <v>1</v>
      </c>
      <c r="K3095" s="13">
        <v>44454</v>
      </c>
      <c r="L3095" s="86">
        <f>(Tabla2[[#This Row],[release_year]]-'VARIANZA Y DES. EST'!$L$11)^2</f>
        <v>148.35721284702598</v>
      </c>
      <c r="M3095" s="12">
        <v>2002</v>
      </c>
      <c r="N3095" s="9" t="s">
        <v>35</v>
      </c>
      <c r="O3095" s="9" t="s">
        <v>11764</v>
      </c>
      <c r="P3095" s="12">
        <v>99</v>
      </c>
      <c r="Q3095" s="12">
        <v>99</v>
      </c>
      <c r="R3095" s="12">
        <v>0.31922223536726124</v>
      </c>
      <c r="S3095" s="12" t="s">
        <v>28</v>
      </c>
      <c r="T3095" s="9" t="s">
        <v>37</v>
      </c>
      <c r="U3095" s="9" t="s">
        <v>38</v>
      </c>
      <c r="V3095" s="9" t="s">
        <v>37</v>
      </c>
      <c r="W3095" s="14">
        <v>3</v>
      </c>
    </row>
    <row r="3096" spans="1:23" x14ac:dyDescent="0.25">
      <c r="A3096" s="8">
        <v>53</v>
      </c>
      <c r="B3096" s="9" t="s">
        <v>11765</v>
      </c>
      <c r="C3096" s="9" t="s">
        <v>22</v>
      </c>
      <c r="D3096" s="9" t="s">
        <v>11766</v>
      </c>
      <c r="E3096" s="18" t="s">
        <v>6019</v>
      </c>
      <c r="F3096" s="18" t="s">
        <v>11767</v>
      </c>
      <c r="G3096" s="12">
        <v>8</v>
      </c>
      <c r="H3096" s="9" t="s">
        <v>34</v>
      </c>
      <c r="I3096" s="9" t="s">
        <v>34</v>
      </c>
      <c r="J3096" s="12">
        <v>1</v>
      </c>
      <c r="K3096" s="13">
        <v>44454</v>
      </c>
      <c r="L3096" s="86">
        <f>(Tabla2[[#This Row],[release_year]]-'VARIANZA Y DES. EST'!$L$11)^2</f>
        <v>124.99681770679673</v>
      </c>
      <c r="M3096" s="12">
        <v>2003</v>
      </c>
      <c r="N3096" s="9" t="s">
        <v>35</v>
      </c>
      <c r="O3096" s="9" t="s">
        <v>11764</v>
      </c>
      <c r="P3096" s="12">
        <v>99</v>
      </c>
      <c r="Q3096" s="12">
        <v>99</v>
      </c>
      <c r="R3096" s="12">
        <v>0.31922223536726124</v>
      </c>
      <c r="S3096" s="12" t="s">
        <v>28</v>
      </c>
      <c r="T3096" s="9" t="s">
        <v>37</v>
      </c>
      <c r="U3096" s="9" t="s">
        <v>38</v>
      </c>
      <c r="V3096" s="9" t="s">
        <v>37</v>
      </c>
      <c r="W3096" s="14">
        <v>3</v>
      </c>
    </row>
    <row r="3097" spans="1:23" x14ac:dyDescent="0.25">
      <c r="A3097" s="8">
        <v>120</v>
      </c>
      <c r="B3097" s="9" t="s">
        <v>11768</v>
      </c>
      <c r="C3097" s="9" t="s">
        <v>22</v>
      </c>
      <c r="D3097" s="9" t="s">
        <v>11769</v>
      </c>
      <c r="E3097" s="9" t="s">
        <v>6995</v>
      </c>
      <c r="F3097" s="9" t="s">
        <v>11770</v>
      </c>
      <c r="G3097" s="12">
        <v>5</v>
      </c>
      <c r="H3097" s="12"/>
      <c r="I3097" s="9"/>
      <c r="J3097" s="12">
        <v>0</v>
      </c>
      <c r="K3097" s="13">
        <v>44441</v>
      </c>
      <c r="L3097" s="86">
        <f>(Tabla2[[#This Row],[release_year]]-'VARIANZA Y DES. EST'!$L$11)^2</f>
        <v>33.870100322899837</v>
      </c>
      <c r="M3097" s="12">
        <v>2020</v>
      </c>
      <c r="N3097" s="9" t="s">
        <v>76</v>
      </c>
      <c r="O3097" s="9" t="s">
        <v>11764</v>
      </c>
      <c r="P3097" s="12">
        <v>99</v>
      </c>
      <c r="Q3097" s="12">
        <v>99</v>
      </c>
      <c r="R3097" s="12">
        <v>0.31922223536726124</v>
      </c>
      <c r="S3097" s="12" t="s">
        <v>28</v>
      </c>
      <c r="T3097" s="9" t="s">
        <v>3319</v>
      </c>
      <c r="U3097" s="9" t="s">
        <v>45</v>
      </c>
      <c r="V3097" s="9" t="s">
        <v>3319</v>
      </c>
      <c r="W3097" s="14">
        <v>3</v>
      </c>
    </row>
    <row r="3098" spans="1:23" x14ac:dyDescent="0.25">
      <c r="A3098" s="8">
        <v>338</v>
      </c>
      <c r="B3098" s="9" t="s">
        <v>11771</v>
      </c>
      <c r="C3098" s="9" t="s">
        <v>22</v>
      </c>
      <c r="D3098" s="9" t="s">
        <v>11772</v>
      </c>
      <c r="E3098" s="9" t="s">
        <v>11773</v>
      </c>
      <c r="F3098" s="9" t="s">
        <v>11774</v>
      </c>
      <c r="G3098" s="12">
        <v>15</v>
      </c>
      <c r="H3098" s="9" t="s">
        <v>25</v>
      </c>
      <c r="I3098" s="9" t="s">
        <v>327</v>
      </c>
      <c r="J3098" s="12">
        <v>2</v>
      </c>
      <c r="K3098" s="13">
        <v>44409</v>
      </c>
      <c r="L3098" s="86">
        <f>(Tabla2[[#This Row],[release_year]]-'VARIANZA Y DES. EST'!$L$11)^2</f>
        <v>51.555237145879822</v>
      </c>
      <c r="M3098" s="12">
        <v>2007</v>
      </c>
      <c r="N3098" s="9" t="s">
        <v>1991</v>
      </c>
      <c r="O3098" s="9" t="s">
        <v>11764</v>
      </c>
      <c r="P3098" s="12">
        <v>99</v>
      </c>
      <c r="Q3098" s="12">
        <v>99</v>
      </c>
      <c r="R3098" s="12">
        <v>0.31922223536726124</v>
      </c>
      <c r="S3098" s="12" t="s">
        <v>28</v>
      </c>
      <c r="T3098" s="9" t="s">
        <v>3577</v>
      </c>
      <c r="U3098" s="9" t="s">
        <v>95</v>
      </c>
      <c r="V3098" s="9" t="s">
        <v>3577</v>
      </c>
      <c r="W3098" s="14">
        <v>2</v>
      </c>
    </row>
    <row r="3099" spans="1:23" x14ac:dyDescent="0.25">
      <c r="A3099" s="8">
        <v>345</v>
      </c>
      <c r="B3099" s="9" t="s">
        <v>11775</v>
      </c>
      <c r="C3099" s="9" t="s">
        <v>22</v>
      </c>
      <c r="D3099" s="9" t="s">
        <v>11776</v>
      </c>
      <c r="E3099" s="18" t="s">
        <v>11777</v>
      </c>
      <c r="F3099" s="9" t="s">
        <v>11778</v>
      </c>
      <c r="G3099" s="12">
        <v>7</v>
      </c>
      <c r="H3099" s="9" t="s">
        <v>25</v>
      </c>
      <c r="I3099" s="9" t="s">
        <v>25</v>
      </c>
      <c r="J3099" s="12">
        <v>1</v>
      </c>
      <c r="K3099" s="13">
        <v>44409</v>
      </c>
      <c r="L3099" s="86">
        <f>(Tabla2[[#This Row],[release_year]]-'VARIANZA Y DES. EST'!$L$11)^2</f>
        <v>407.24037396885979</v>
      </c>
      <c r="M3099" s="12">
        <v>1994</v>
      </c>
      <c r="N3099" s="9" t="s">
        <v>99</v>
      </c>
      <c r="O3099" s="9" t="s">
        <v>11764</v>
      </c>
      <c r="P3099" s="12">
        <v>99</v>
      </c>
      <c r="Q3099" s="12">
        <v>99</v>
      </c>
      <c r="R3099" s="12">
        <v>0.31922223536726124</v>
      </c>
      <c r="S3099" s="12" t="s">
        <v>28</v>
      </c>
      <c r="T3099" s="9" t="s">
        <v>5812</v>
      </c>
      <c r="U3099" s="9" t="s">
        <v>30</v>
      </c>
      <c r="V3099" s="9" t="s">
        <v>5812</v>
      </c>
      <c r="W3099" s="14">
        <v>3</v>
      </c>
    </row>
    <row r="3100" spans="1:23" x14ac:dyDescent="0.25">
      <c r="A3100" s="8">
        <v>427</v>
      </c>
      <c r="B3100" s="9" t="s">
        <v>11779</v>
      </c>
      <c r="C3100" s="9" t="s">
        <v>22</v>
      </c>
      <c r="D3100" s="9" t="s">
        <v>11780</v>
      </c>
      <c r="E3100" s="9" t="s">
        <v>11781</v>
      </c>
      <c r="F3100" s="9" t="s">
        <v>11782</v>
      </c>
      <c r="G3100" s="12">
        <v>8</v>
      </c>
      <c r="H3100" s="9" t="s">
        <v>2696</v>
      </c>
      <c r="I3100" s="9" t="s">
        <v>2696</v>
      </c>
      <c r="J3100" s="12">
        <v>1</v>
      </c>
      <c r="K3100" s="13">
        <v>44399</v>
      </c>
      <c r="L3100" s="86">
        <f>(Tabla2[[#This Row],[release_year]]-'VARIANZA Y DES. EST'!$L$11)^2</f>
        <v>46.509705182670608</v>
      </c>
      <c r="M3100" s="12">
        <v>2021</v>
      </c>
      <c r="N3100" s="9" t="s">
        <v>76</v>
      </c>
      <c r="O3100" s="9" t="s">
        <v>11764</v>
      </c>
      <c r="P3100" s="12">
        <v>99</v>
      </c>
      <c r="Q3100" s="12">
        <v>99</v>
      </c>
      <c r="R3100" s="12">
        <v>0.31922223536726124</v>
      </c>
      <c r="S3100" s="12" t="s">
        <v>28</v>
      </c>
      <c r="T3100" s="9" t="s">
        <v>45</v>
      </c>
      <c r="U3100" s="9" t="s">
        <v>45</v>
      </c>
      <c r="V3100" s="9" t="s">
        <v>45</v>
      </c>
      <c r="W3100" s="14">
        <v>1</v>
      </c>
    </row>
    <row r="3101" spans="1:23" x14ac:dyDescent="0.25">
      <c r="A3101" s="8">
        <v>722</v>
      </c>
      <c r="B3101" s="9" t="s">
        <v>11783</v>
      </c>
      <c r="C3101" s="9" t="s">
        <v>22</v>
      </c>
      <c r="D3101" s="9" t="s">
        <v>11784</v>
      </c>
      <c r="E3101" s="9" t="s">
        <v>5169</v>
      </c>
      <c r="F3101" s="9" t="s">
        <v>11785</v>
      </c>
      <c r="G3101" s="12">
        <v>10</v>
      </c>
      <c r="H3101" s="9" t="s">
        <v>25</v>
      </c>
      <c r="I3101" s="9" t="s">
        <v>25</v>
      </c>
      <c r="J3101" s="12">
        <v>1</v>
      </c>
      <c r="K3101" s="13">
        <v>44362</v>
      </c>
      <c r="L3101" s="86">
        <f>(Tabla2[[#This Row],[release_year]]-'VARIANZA Y DES. EST'!$L$11)^2</f>
        <v>33.870100322899837</v>
      </c>
      <c r="M3101" s="12">
        <v>2020</v>
      </c>
      <c r="N3101" s="9" t="s">
        <v>1991</v>
      </c>
      <c r="O3101" s="9" t="s">
        <v>11764</v>
      </c>
      <c r="P3101" s="12">
        <v>99</v>
      </c>
      <c r="Q3101" s="12">
        <v>99</v>
      </c>
      <c r="R3101" s="12">
        <v>0.31922223536726124</v>
      </c>
      <c r="S3101" s="12" t="s">
        <v>28</v>
      </c>
      <c r="T3101" s="9" t="s">
        <v>38</v>
      </c>
      <c r="U3101" s="9" t="s">
        <v>38</v>
      </c>
      <c r="V3101" s="9" t="s">
        <v>38</v>
      </c>
      <c r="W3101" s="14">
        <v>1</v>
      </c>
    </row>
    <row r="3102" spans="1:23" x14ac:dyDescent="0.25">
      <c r="A3102" s="8">
        <v>744</v>
      </c>
      <c r="B3102" s="9" t="s">
        <v>11786</v>
      </c>
      <c r="C3102" s="9" t="s">
        <v>22</v>
      </c>
      <c r="D3102" s="9" t="s">
        <v>11787</v>
      </c>
      <c r="E3102" s="9" t="s">
        <v>10804</v>
      </c>
      <c r="F3102" s="9" t="s">
        <v>11788</v>
      </c>
      <c r="G3102" s="12">
        <v>8</v>
      </c>
      <c r="H3102" s="9" t="s">
        <v>160</v>
      </c>
      <c r="I3102" s="9" t="s">
        <v>11789</v>
      </c>
      <c r="J3102" s="12">
        <v>3</v>
      </c>
      <c r="K3102" s="13">
        <v>44357</v>
      </c>
      <c r="L3102" s="86">
        <f>(Tabla2[[#This Row],[release_year]]-'VARIANZA Y DES. EST'!$L$11)^2</f>
        <v>3.2471164275211517E-2</v>
      </c>
      <c r="M3102" s="12">
        <v>2014</v>
      </c>
      <c r="N3102" s="9" t="s">
        <v>76</v>
      </c>
      <c r="O3102" s="9" t="s">
        <v>11764</v>
      </c>
      <c r="P3102" s="12">
        <v>99</v>
      </c>
      <c r="Q3102" s="12">
        <v>99</v>
      </c>
      <c r="R3102" s="12">
        <v>0.31922223536726124</v>
      </c>
      <c r="S3102" s="12" t="s">
        <v>28</v>
      </c>
      <c r="T3102" s="9" t="s">
        <v>3495</v>
      </c>
      <c r="U3102" s="9" t="s">
        <v>45</v>
      </c>
      <c r="V3102" s="9" t="s">
        <v>3495</v>
      </c>
      <c r="W3102" s="14">
        <v>3</v>
      </c>
    </row>
    <row r="3103" spans="1:23" x14ac:dyDescent="0.25">
      <c r="A3103" s="8">
        <v>782</v>
      </c>
      <c r="B3103" s="9" t="s">
        <v>11790</v>
      </c>
      <c r="C3103" s="9" t="s">
        <v>22</v>
      </c>
      <c r="D3103" s="9" t="s">
        <v>11791</v>
      </c>
      <c r="E3103" s="10" t="s">
        <v>11792</v>
      </c>
      <c r="F3103" s="11"/>
      <c r="G3103" s="12">
        <v>0</v>
      </c>
      <c r="H3103" s="12"/>
      <c r="I3103" s="9"/>
      <c r="J3103" s="12">
        <v>0</v>
      </c>
      <c r="K3103" s="13">
        <v>44349</v>
      </c>
      <c r="L3103" s="86">
        <f>(Tabla2[[#This Row],[release_year]]-'VARIANZA Y DES. EST'!$L$11)^2</f>
        <v>46.509705182670608</v>
      </c>
      <c r="M3103" s="12">
        <v>2021</v>
      </c>
      <c r="N3103" s="9" t="s">
        <v>35</v>
      </c>
      <c r="O3103" s="9" t="s">
        <v>11764</v>
      </c>
      <c r="P3103" s="12">
        <v>99</v>
      </c>
      <c r="Q3103" s="12">
        <v>99</v>
      </c>
      <c r="R3103" s="12">
        <v>0.31922223536726124</v>
      </c>
      <c r="S3103" s="12" t="s">
        <v>28</v>
      </c>
      <c r="T3103" s="9" t="s">
        <v>57</v>
      </c>
      <c r="U3103" s="9" t="s">
        <v>57</v>
      </c>
      <c r="V3103" s="9" t="s">
        <v>57</v>
      </c>
      <c r="W3103" s="14">
        <v>1</v>
      </c>
    </row>
    <row r="3104" spans="1:23" x14ac:dyDescent="0.25">
      <c r="A3104" s="8">
        <v>803</v>
      </c>
      <c r="B3104" s="9" t="s">
        <v>11793</v>
      </c>
      <c r="C3104" s="9" t="s">
        <v>22</v>
      </c>
      <c r="D3104" s="9" t="s">
        <v>11794</v>
      </c>
      <c r="E3104" s="9" t="s">
        <v>11795</v>
      </c>
      <c r="F3104" s="9" t="s">
        <v>11796</v>
      </c>
      <c r="G3104" s="12">
        <v>10</v>
      </c>
      <c r="H3104" s="9" t="s">
        <v>184</v>
      </c>
      <c r="I3104" s="9" t="s">
        <v>11797</v>
      </c>
      <c r="J3104" s="12">
        <v>3</v>
      </c>
      <c r="K3104" s="13">
        <v>44349</v>
      </c>
      <c r="L3104" s="86">
        <f>(Tabla2[[#This Row],[release_year]]-'VARIANZA Y DES. EST'!$L$11)^2</f>
        <v>26.834446865421359</v>
      </c>
      <c r="M3104" s="12">
        <v>2009</v>
      </c>
      <c r="N3104" s="9" t="s">
        <v>1991</v>
      </c>
      <c r="O3104" s="9" t="s">
        <v>11764</v>
      </c>
      <c r="P3104" s="12">
        <v>99</v>
      </c>
      <c r="Q3104" s="12">
        <v>99</v>
      </c>
      <c r="R3104" s="12">
        <v>0.31922223536726124</v>
      </c>
      <c r="S3104" s="12" t="s">
        <v>28</v>
      </c>
      <c r="T3104" s="9" t="s">
        <v>38</v>
      </c>
      <c r="U3104" s="9" t="s">
        <v>38</v>
      </c>
      <c r="V3104" s="9" t="s">
        <v>38</v>
      </c>
      <c r="W3104" s="14">
        <v>1</v>
      </c>
    </row>
    <row r="3105" spans="1:23" x14ac:dyDescent="0.25">
      <c r="A3105" s="8">
        <v>813</v>
      </c>
      <c r="B3105" s="9" t="s">
        <v>11798</v>
      </c>
      <c r="C3105" s="9" t="s">
        <v>22</v>
      </c>
      <c r="D3105" s="9" t="s">
        <v>11799</v>
      </c>
      <c r="E3105" s="9" t="s">
        <v>10143</v>
      </c>
      <c r="F3105" s="9" t="s">
        <v>11800</v>
      </c>
      <c r="G3105" s="12">
        <v>10</v>
      </c>
      <c r="H3105" s="9" t="s">
        <v>25</v>
      </c>
      <c r="I3105" s="9" t="s">
        <v>25</v>
      </c>
      <c r="J3105" s="12">
        <v>1</v>
      </c>
      <c r="K3105" s="13">
        <v>44349</v>
      </c>
      <c r="L3105" s="86">
        <f>(Tabla2[[#This Row],[release_year]]-'VARIANZA Y DES. EST'!$L$11)^2</f>
        <v>173.71760798725521</v>
      </c>
      <c r="M3105" s="12">
        <v>2001</v>
      </c>
      <c r="N3105" s="9" t="s">
        <v>1991</v>
      </c>
      <c r="O3105" s="9" t="s">
        <v>11764</v>
      </c>
      <c r="P3105" s="12">
        <v>99</v>
      </c>
      <c r="Q3105" s="12">
        <v>99</v>
      </c>
      <c r="R3105" s="12">
        <v>0.31922223536726124</v>
      </c>
      <c r="S3105" s="12" t="s">
        <v>28</v>
      </c>
      <c r="T3105" s="9" t="s">
        <v>38</v>
      </c>
      <c r="U3105" s="9" t="s">
        <v>38</v>
      </c>
      <c r="V3105" s="9" t="s">
        <v>38</v>
      </c>
      <c r="W3105" s="14">
        <v>1</v>
      </c>
    </row>
    <row r="3106" spans="1:23" x14ac:dyDescent="0.25">
      <c r="A3106" s="8">
        <v>859</v>
      </c>
      <c r="B3106" s="9" t="s">
        <v>11801</v>
      </c>
      <c r="C3106" s="9" t="s">
        <v>22</v>
      </c>
      <c r="D3106" s="12">
        <v>678</v>
      </c>
      <c r="E3106" s="9" t="s">
        <v>11758</v>
      </c>
      <c r="F3106" s="9" t="s">
        <v>11802</v>
      </c>
      <c r="G3106" s="12">
        <v>10</v>
      </c>
      <c r="H3106" s="12"/>
      <c r="I3106" s="9"/>
      <c r="J3106" s="12">
        <v>0</v>
      </c>
      <c r="K3106" s="13">
        <v>44336</v>
      </c>
      <c r="L3106" s="86">
        <f>(Tabla2[[#This Row],[release_year]]-'VARIANZA Y DES. EST'!$L$11)^2</f>
        <v>26.834446865421359</v>
      </c>
      <c r="M3106" s="12">
        <v>2009</v>
      </c>
      <c r="N3106" s="9" t="s">
        <v>35</v>
      </c>
      <c r="O3106" s="9" t="s">
        <v>11764</v>
      </c>
      <c r="P3106" s="12">
        <v>99</v>
      </c>
      <c r="Q3106" s="12">
        <v>99</v>
      </c>
      <c r="R3106" s="12">
        <v>0.31922223536726124</v>
      </c>
      <c r="S3106" s="12" t="s">
        <v>28</v>
      </c>
      <c r="T3106" s="9" t="s">
        <v>118</v>
      </c>
      <c r="U3106" s="9" t="s">
        <v>45</v>
      </c>
      <c r="V3106" s="9" t="s">
        <v>118</v>
      </c>
      <c r="W3106" s="14">
        <v>3</v>
      </c>
    </row>
    <row r="3107" spans="1:23" x14ac:dyDescent="0.25">
      <c r="A3107" s="8">
        <v>878</v>
      </c>
      <c r="B3107" s="9" t="s">
        <v>11803</v>
      </c>
      <c r="C3107" s="9" t="s">
        <v>22</v>
      </c>
      <c r="D3107" s="9" t="s">
        <v>11804</v>
      </c>
      <c r="E3107" s="18" t="s">
        <v>11805</v>
      </c>
      <c r="F3107" s="9" t="s">
        <v>11806</v>
      </c>
      <c r="G3107" s="12">
        <v>8</v>
      </c>
      <c r="H3107" s="9" t="s">
        <v>518</v>
      </c>
      <c r="I3107" s="9" t="s">
        <v>518</v>
      </c>
      <c r="J3107" s="12">
        <v>1</v>
      </c>
      <c r="K3107" s="13">
        <v>44330</v>
      </c>
      <c r="L3107" s="86">
        <f>(Tabla2[[#This Row],[release_year]]-'VARIANZA Y DES. EST'!$L$11)^2</f>
        <v>46.509705182670608</v>
      </c>
      <c r="M3107" s="12">
        <v>2021</v>
      </c>
      <c r="N3107" s="9" t="s">
        <v>76</v>
      </c>
      <c r="O3107" s="9" t="s">
        <v>11764</v>
      </c>
      <c r="P3107" s="12">
        <v>99</v>
      </c>
      <c r="Q3107" s="12">
        <v>99</v>
      </c>
      <c r="R3107" s="12">
        <v>0.31922223536726124</v>
      </c>
      <c r="S3107" s="12" t="s">
        <v>28</v>
      </c>
      <c r="T3107" s="9" t="s">
        <v>4290</v>
      </c>
      <c r="U3107" s="9" t="s">
        <v>95</v>
      </c>
      <c r="V3107" s="9" t="s">
        <v>4290</v>
      </c>
      <c r="W3107" s="14">
        <v>3</v>
      </c>
    </row>
    <row r="3108" spans="1:23" x14ac:dyDescent="0.25">
      <c r="A3108" s="8">
        <v>895</v>
      </c>
      <c r="B3108" s="9" t="s">
        <v>11807</v>
      </c>
      <c r="C3108" s="9" t="s">
        <v>22</v>
      </c>
      <c r="D3108" s="9" t="s">
        <v>11808</v>
      </c>
      <c r="E3108" s="9" t="s">
        <v>11809</v>
      </c>
      <c r="F3108" s="9" t="s">
        <v>11810</v>
      </c>
      <c r="G3108" s="12">
        <v>5</v>
      </c>
      <c r="H3108" s="9" t="s">
        <v>468</v>
      </c>
      <c r="I3108" s="9" t="s">
        <v>11811</v>
      </c>
      <c r="J3108" s="12">
        <v>2</v>
      </c>
      <c r="K3108" s="13">
        <v>44328</v>
      </c>
      <c r="L3108" s="86">
        <f>(Tabla2[[#This Row],[release_year]]-'VARIANZA Y DES. EST'!$L$11)^2</f>
        <v>46.509705182670608</v>
      </c>
      <c r="M3108" s="12">
        <v>2021</v>
      </c>
      <c r="N3108" s="9" t="s">
        <v>76</v>
      </c>
      <c r="O3108" s="9" t="s">
        <v>11764</v>
      </c>
      <c r="P3108" s="12">
        <v>99</v>
      </c>
      <c r="Q3108" s="12">
        <v>99</v>
      </c>
      <c r="R3108" s="12">
        <v>0.31922223536726124</v>
      </c>
      <c r="S3108" s="12" t="s">
        <v>28</v>
      </c>
      <c r="T3108" s="9" t="s">
        <v>118</v>
      </c>
      <c r="U3108" s="9" t="s">
        <v>45</v>
      </c>
      <c r="V3108" s="9" t="s">
        <v>118</v>
      </c>
      <c r="W3108" s="14">
        <v>3</v>
      </c>
    </row>
    <row r="3109" spans="1:23" x14ac:dyDescent="0.25">
      <c r="A3109" s="8">
        <v>911</v>
      </c>
      <c r="B3109" s="9" t="s">
        <v>11812</v>
      </c>
      <c r="C3109" s="9" t="s">
        <v>22</v>
      </c>
      <c r="D3109" s="9" t="s">
        <v>11813</v>
      </c>
      <c r="E3109" s="9" t="s">
        <v>11814</v>
      </c>
      <c r="F3109" s="9" t="s">
        <v>11815</v>
      </c>
      <c r="G3109" s="12">
        <v>11</v>
      </c>
      <c r="H3109" s="9" t="s">
        <v>25</v>
      </c>
      <c r="I3109" s="9" t="s">
        <v>25</v>
      </c>
      <c r="J3109" s="12">
        <v>1</v>
      </c>
      <c r="K3109" s="13">
        <v>44323</v>
      </c>
      <c r="L3109" s="86">
        <f>(Tabla2[[#This Row],[release_year]]-'VARIANZA Y DES. EST'!$L$11)^2</f>
        <v>46.509705182670608</v>
      </c>
      <c r="M3109" s="12">
        <v>2021</v>
      </c>
      <c r="N3109" s="9" t="s">
        <v>76</v>
      </c>
      <c r="O3109" s="9" t="s">
        <v>11764</v>
      </c>
      <c r="P3109" s="12">
        <v>99</v>
      </c>
      <c r="Q3109" s="12">
        <v>99</v>
      </c>
      <c r="R3109" s="12">
        <v>0.31922223536726124</v>
      </c>
      <c r="S3109" s="12" t="s">
        <v>28</v>
      </c>
      <c r="T3109" s="9" t="s">
        <v>45</v>
      </c>
      <c r="U3109" s="9" t="s">
        <v>45</v>
      </c>
      <c r="V3109" s="9" t="s">
        <v>45</v>
      </c>
      <c r="W3109" s="14">
        <v>1</v>
      </c>
    </row>
    <row r="3110" spans="1:23" x14ac:dyDescent="0.25">
      <c r="A3110" s="8">
        <v>930</v>
      </c>
      <c r="B3110" s="9" t="s">
        <v>11816</v>
      </c>
      <c r="C3110" s="9" t="s">
        <v>22</v>
      </c>
      <c r="D3110" s="9" t="s">
        <v>11817</v>
      </c>
      <c r="E3110" s="18" t="s">
        <v>11818</v>
      </c>
      <c r="F3110" s="9" t="s">
        <v>11819</v>
      </c>
      <c r="G3110" s="12">
        <v>6</v>
      </c>
      <c r="H3110" s="12"/>
      <c r="I3110" s="9"/>
      <c r="J3110" s="12">
        <v>0</v>
      </c>
      <c r="K3110" s="13">
        <v>44317</v>
      </c>
      <c r="L3110" s="86">
        <f>(Tabla2[[#This Row],[release_year]]-'VARIANZA Y DES. EST'!$L$11)^2</f>
        <v>7.9512857435875226</v>
      </c>
      <c r="M3110" s="12">
        <v>2017</v>
      </c>
      <c r="N3110" s="9" t="s">
        <v>1991</v>
      </c>
      <c r="O3110" s="9" t="s">
        <v>11764</v>
      </c>
      <c r="P3110" s="12">
        <v>99</v>
      </c>
      <c r="Q3110" s="12">
        <v>99</v>
      </c>
      <c r="R3110" s="12">
        <v>0.31922223536726124</v>
      </c>
      <c r="S3110" s="12" t="s">
        <v>28</v>
      </c>
      <c r="T3110" s="9" t="s">
        <v>6707</v>
      </c>
      <c r="U3110" s="9" t="s">
        <v>38</v>
      </c>
      <c r="V3110" s="9" t="s">
        <v>6707</v>
      </c>
      <c r="W3110" s="14">
        <v>2</v>
      </c>
    </row>
    <row r="3111" spans="1:23" x14ac:dyDescent="0.25">
      <c r="A3111" s="8">
        <v>953</v>
      </c>
      <c r="B3111" s="9" t="s">
        <v>11820</v>
      </c>
      <c r="C3111" s="9" t="s">
        <v>22</v>
      </c>
      <c r="D3111" s="9" t="s">
        <v>11821</v>
      </c>
      <c r="E3111" s="9" t="s">
        <v>11822</v>
      </c>
      <c r="F3111" s="9" t="s">
        <v>11823</v>
      </c>
      <c r="G3111" s="12">
        <v>10</v>
      </c>
      <c r="H3111" s="9" t="s">
        <v>25</v>
      </c>
      <c r="I3111" s="9" t="s">
        <v>25</v>
      </c>
      <c r="J3111" s="12">
        <v>1</v>
      </c>
      <c r="K3111" s="13">
        <v>44317</v>
      </c>
      <c r="L3111" s="86">
        <f>(Tabla2[[#This Row],[release_year]]-'VARIANZA Y DES. EST'!$L$11)^2</f>
        <v>201.07800312748444</v>
      </c>
      <c r="M3111" s="12">
        <v>2000</v>
      </c>
      <c r="N3111" s="9" t="s">
        <v>1991</v>
      </c>
      <c r="O3111" s="9" t="s">
        <v>11764</v>
      </c>
      <c r="P3111" s="12">
        <v>99</v>
      </c>
      <c r="Q3111" s="12">
        <v>99</v>
      </c>
      <c r="R3111" s="12">
        <v>0.31922223536726124</v>
      </c>
      <c r="S3111" s="12" t="s">
        <v>28</v>
      </c>
      <c r="T3111" s="9" t="s">
        <v>4567</v>
      </c>
      <c r="U3111" s="9" t="s">
        <v>38</v>
      </c>
      <c r="V3111" s="9" t="s">
        <v>4567</v>
      </c>
      <c r="W3111" s="14">
        <v>2</v>
      </c>
    </row>
    <row r="3112" spans="1:23" x14ac:dyDescent="0.25">
      <c r="A3112" s="8">
        <v>1134</v>
      </c>
      <c r="B3112" s="9" t="s">
        <v>11824</v>
      </c>
      <c r="C3112" s="9" t="s">
        <v>22</v>
      </c>
      <c r="D3112" s="9" t="s">
        <v>11825</v>
      </c>
      <c r="E3112" s="18" t="s">
        <v>10961</v>
      </c>
      <c r="F3112" s="9" t="s">
        <v>11826</v>
      </c>
      <c r="G3112" s="12">
        <v>9</v>
      </c>
      <c r="H3112" s="9" t="s">
        <v>25</v>
      </c>
      <c r="I3112" s="9" t="s">
        <v>25</v>
      </c>
      <c r="J3112" s="12">
        <v>1</v>
      </c>
      <c r="K3112" s="13">
        <v>44287</v>
      </c>
      <c r="L3112" s="86">
        <f>(Tabla2[[#This Row],[release_year]]-'VARIANZA Y DES. EST'!$L$11)^2</f>
        <v>3.3116808838167522</v>
      </c>
      <c r="M3112" s="12">
        <v>2016</v>
      </c>
      <c r="N3112" s="9" t="s">
        <v>1991</v>
      </c>
      <c r="O3112" s="9" t="s">
        <v>11764</v>
      </c>
      <c r="P3112" s="12">
        <v>99</v>
      </c>
      <c r="Q3112" s="12">
        <v>99</v>
      </c>
      <c r="R3112" s="12">
        <v>0.31922223536726124</v>
      </c>
      <c r="S3112" s="12" t="s">
        <v>28</v>
      </c>
      <c r="T3112" s="9" t="s">
        <v>38</v>
      </c>
      <c r="U3112" s="9" t="s">
        <v>38</v>
      </c>
      <c r="V3112" s="9" t="s">
        <v>38</v>
      </c>
      <c r="W3112" s="14">
        <v>1</v>
      </c>
    </row>
    <row r="3113" spans="1:23" x14ac:dyDescent="0.25">
      <c r="A3113" s="8">
        <v>1223</v>
      </c>
      <c r="B3113" s="9" t="s">
        <v>11827</v>
      </c>
      <c r="C3113" s="9" t="s">
        <v>22</v>
      </c>
      <c r="D3113" s="9" t="s">
        <v>11828</v>
      </c>
      <c r="E3113" s="9" t="s">
        <v>11829</v>
      </c>
      <c r="F3113" s="9" t="s">
        <v>11830</v>
      </c>
      <c r="G3113" s="12">
        <v>10</v>
      </c>
      <c r="H3113" s="9" t="s">
        <v>25</v>
      </c>
      <c r="I3113" s="9" t="s">
        <v>25</v>
      </c>
      <c r="J3113" s="12">
        <v>1</v>
      </c>
      <c r="K3113" s="13">
        <v>44266</v>
      </c>
      <c r="L3113" s="86">
        <f>(Tabla2[[#This Row],[release_year]]-'VARIANZA Y DES. EST'!$L$11)^2</f>
        <v>33.870100322899837</v>
      </c>
      <c r="M3113" s="12">
        <v>2020</v>
      </c>
      <c r="N3113" s="9" t="s">
        <v>76</v>
      </c>
      <c r="O3113" s="9" t="s">
        <v>11764</v>
      </c>
      <c r="P3113" s="12">
        <v>99</v>
      </c>
      <c r="Q3113" s="12">
        <v>99</v>
      </c>
      <c r="R3113" s="12">
        <v>0.31922223536726124</v>
      </c>
      <c r="S3113" s="12" t="s">
        <v>28</v>
      </c>
      <c r="T3113" s="9" t="s">
        <v>3389</v>
      </c>
      <c r="U3113" s="9" t="s">
        <v>514</v>
      </c>
      <c r="V3113" s="9" t="s">
        <v>3389</v>
      </c>
      <c r="W3113" s="14">
        <v>2</v>
      </c>
    </row>
    <row r="3114" spans="1:23" x14ac:dyDescent="0.25">
      <c r="A3114" s="8">
        <v>1330</v>
      </c>
      <c r="B3114" s="9" t="s">
        <v>11831</v>
      </c>
      <c r="C3114" s="9" t="s">
        <v>22</v>
      </c>
      <c r="D3114" s="9" t="s">
        <v>11832</v>
      </c>
      <c r="E3114" s="9" t="s">
        <v>11833</v>
      </c>
      <c r="F3114" s="9" t="s">
        <v>11834</v>
      </c>
      <c r="G3114" s="12">
        <v>11</v>
      </c>
      <c r="H3114" s="9" t="s">
        <v>231</v>
      </c>
      <c r="I3114" s="9" t="s">
        <v>231</v>
      </c>
      <c r="J3114" s="12">
        <v>1</v>
      </c>
      <c r="K3114" s="13">
        <v>44237</v>
      </c>
      <c r="L3114" s="86">
        <f>(Tabla2[[#This Row],[release_year]]-'VARIANZA Y DES. EST'!$L$11)^2</f>
        <v>46.509705182670608</v>
      </c>
      <c r="M3114" s="12">
        <v>2021</v>
      </c>
      <c r="N3114" s="9" t="s">
        <v>76</v>
      </c>
      <c r="O3114" s="9" t="s">
        <v>11764</v>
      </c>
      <c r="P3114" s="12">
        <v>99</v>
      </c>
      <c r="Q3114" s="12">
        <v>99</v>
      </c>
      <c r="R3114" s="12">
        <v>0.31922223536726124</v>
      </c>
      <c r="S3114" s="12" t="s">
        <v>28</v>
      </c>
      <c r="T3114" s="9" t="s">
        <v>859</v>
      </c>
      <c r="U3114" s="9" t="s">
        <v>95</v>
      </c>
      <c r="V3114" s="9" t="s">
        <v>859</v>
      </c>
      <c r="W3114" s="14">
        <v>2</v>
      </c>
    </row>
    <row r="3115" spans="1:23" x14ac:dyDescent="0.25">
      <c r="A3115" s="8">
        <v>1429</v>
      </c>
      <c r="B3115" s="9" t="s">
        <v>11835</v>
      </c>
      <c r="C3115" s="9" t="s">
        <v>22</v>
      </c>
      <c r="D3115" s="9" t="s">
        <v>11836</v>
      </c>
      <c r="E3115" s="9" t="s">
        <v>11837</v>
      </c>
      <c r="F3115" s="9" t="s">
        <v>11838</v>
      </c>
      <c r="G3115" s="12">
        <v>10</v>
      </c>
      <c r="H3115" s="9" t="s">
        <v>518</v>
      </c>
      <c r="I3115" s="9" t="s">
        <v>5182</v>
      </c>
      <c r="J3115" s="12">
        <v>2</v>
      </c>
      <c r="K3115" s="13">
        <v>44204</v>
      </c>
      <c r="L3115" s="86">
        <f>(Tabla2[[#This Row],[release_year]]-'VARIANZA Y DES. EST'!$L$11)^2</f>
        <v>14.590890603358293</v>
      </c>
      <c r="M3115" s="12">
        <v>2018</v>
      </c>
      <c r="N3115" s="9" t="s">
        <v>76</v>
      </c>
      <c r="O3115" s="9" t="s">
        <v>11764</v>
      </c>
      <c r="P3115" s="12">
        <v>99</v>
      </c>
      <c r="Q3115" s="12">
        <v>99</v>
      </c>
      <c r="R3115" s="12">
        <v>0.31922223536726124</v>
      </c>
      <c r="S3115" s="12" t="s">
        <v>28</v>
      </c>
      <c r="T3115" s="9" t="s">
        <v>118</v>
      </c>
      <c r="U3115" s="9" t="s">
        <v>45</v>
      </c>
      <c r="V3115" s="9" t="s">
        <v>118</v>
      </c>
      <c r="W3115" s="14">
        <v>3</v>
      </c>
    </row>
    <row r="3116" spans="1:23" x14ac:dyDescent="0.25">
      <c r="A3116" s="8">
        <v>1439</v>
      </c>
      <c r="B3116" s="9" t="s">
        <v>11839</v>
      </c>
      <c r="C3116" s="9" t="s">
        <v>22</v>
      </c>
      <c r="D3116" s="9" t="s">
        <v>11840</v>
      </c>
      <c r="E3116" s="9" t="s">
        <v>10339</v>
      </c>
      <c r="F3116" s="9" t="s">
        <v>11841</v>
      </c>
      <c r="G3116" s="12">
        <v>1</v>
      </c>
      <c r="H3116" s="9" t="s">
        <v>231</v>
      </c>
      <c r="I3116" s="9" t="s">
        <v>231</v>
      </c>
      <c r="J3116" s="12">
        <v>1</v>
      </c>
      <c r="K3116" s="13">
        <v>44202</v>
      </c>
      <c r="L3116" s="86">
        <f>(Tabla2[[#This Row],[release_year]]-'VARIANZA Y DES. EST'!$L$11)^2</f>
        <v>33.870100322899837</v>
      </c>
      <c r="M3116" s="12">
        <v>2020</v>
      </c>
      <c r="N3116" s="9" t="s">
        <v>35</v>
      </c>
      <c r="O3116" s="9" t="s">
        <v>11764</v>
      </c>
      <c r="P3116" s="12">
        <v>99</v>
      </c>
      <c r="Q3116" s="12">
        <v>99</v>
      </c>
      <c r="R3116" s="12">
        <v>0.31922223536726124</v>
      </c>
      <c r="S3116" s="12" t="s">
        <v>28</v>
      </c>
      <c r="T3116" s="9" t="s">
        <v>171</v>
      </c>
      <c r="U3116" s="9" t="s">
        <v>57</v>
      </c>
      <c r="V3116" s="9" t="s">
        <v>171</v>
      </c>
      <c r="W3116" s="14">
        <v>3</v>
      </c>
    </row>
    <row r="3117" spans="1:23" x14ac:dyDescent="0.25">
      <c r="A3117" s="8">
        <v>1630</v>
      </c>
      <c r="B3117" s="9" t="s">
        <v>11842</v>
      </c>
      <c r="C3117" s="9" t="s">
        <v>22</v>
      </c>
      <c r="D3117" s="9" t="s">
        <v>11843</v>
      </c>
      <c r="E3117" s="9" t="s">
        <v>11844</v>
      </c>
      <c r="F3117" s="9" t="s">
        <v>11845</v>
      </c>
      <c r="G3117" s="12">
        <v>15</v>
      </c>
      <c r="H3117" s="9" t="s">
        <v>3522</v>
      </c>
      <c r="I3117" s="9" t="s">
        <v>3522</v>
      </c>
      <c r="J3117" s="12">
        <v>1</v>
      </c>
      <c r="K3117" s="13">
        <v>44166</v>
      </c>
      <c r="L3117" s="86">
        <f>(Tabla2[[#This Row],[release_year]]-'VARIANZA Y DES. EST'!$L$11)^2</f>
        <v>33.870100322899837</v>
      </c>
      <c r="M3117" s="12">
        <v>2020</v>
      </c>
      <c r="N3117" s="9" t="s">
        <v>76</v>
      </c>
      <c r="O3117" s="9" t="s">
        <v>11764</v>
      </c>
      <c r="P3117" s="12">
        <v>99</v>
      </c>
      <c r="Q3117" s="12">
        <v>99</v>
      </c>
      <c r="R3117" s="12">
        <v>0.31922223536726124</v>
      </c>
      <c r="S3117" s="12" t="s">
        <v>28</v>
      </c>
      <c r="T3117" s="9" t="s">
        <v>3179</v>
      </c>
      <c r="U3117" s="9" t="s">
        <v>514</v>
      </c>
      <c r="V3117" s="9" t="s">
        <v>3179</v>
      </c>
      <c r="W3117" s="14">
        <v>2</v>
      </c>
    </row>
    <row r="3118" spans="1:23" x14ac:dyDescent="0.25">
      <c r="A3118" s="8">
        <v>1664</v>
      </c>
      <c r="B3118" s="9" t="s">
        <v>11846</v>
      </c>
      <c r="C3118" s="9" t="s">
        <v>22</v>
      </c>
      <c r="D3118" s="9" t="s">
        <v>11847</v>
      </c>
      <c r="E3118" s="9" t="s">
        <v>3994</v>
      </c>
      <c r="F3118" s="9" t="s">
        <v>11848</v>
      </c>
      <c r="G3118" s="12">
        <v>7</v>
      </c>
      <c r="H3118" s="9" t="s">
        <v>25</v>
      </c>
      <c r="I3118" s="9" t="s">
        <v>25</v>
      </c>
      <c r="J3118" s="12">
        <v>1</v>
      </c>
      <c r="K3118" s="16">
        <v>44157</v>
      </c>
      <c r="L3118" s="86">
        <f>(Tabla2[[#This Row],[release_year]]-'VARIANZA Y DES. EST'!$L$11)^2</f>
        <v>33.870100322899837</v>
      </c>
      <c r="M3118" s="12">
        <v>2020</v>
      </c>
      <c r="N3118" s="9" t="s">
        <v>82</v>
      </c>
      <c r="O3118" s="9" t="s">
        <v>11764</v>
      </c>
      <c r="P3118" s="12">
        <v>99</v>
      </c>
      <c r="Q3118" s="12">
        <v>99</v>
      </c>
      <c r="R3118" s="12">
        <v>0.31922223536726124</v>
      </c>
      <c r="S3118" s="12" t="s">
        <v>28</v>
      </c>
      <c r="T3118" s="9" t="s">
        <v>686</v>
      </c>
      <c r="U3118" s="9" t="s">
        <v>30</v>
      </c>
      <c r="V3118" s="9" t="s">
        <v>686</v>
      </c>
      <c r="W3118" s="14">
        <v>2</v>
      </c>
    </row>
    <row r="3119" spans="1:23" x14ac:dyDescent="0.25">
      <c r="A3119" s="8">
        <v>1833</v>
      </c>
      <c r="B3119" s="9" t="s">
        <v>11849</v>
      </c>
      <c r="C3119" s="9" t="s">
        <v>22</v>
      </c>
      <c r="D3119" s="9" t="s">
        <v>11850</v>
      </c>
      <c r="E3119" s="9" t="s">
        <v>11851</v>
      </c>
      <c r="F3119" s="9" t="s">
        <v>11852</v>
      </c>
      <c r="G3119" s="12">
        <v>7</v>
      </c>
      <c r="H3119" s="9" t="s">
        <v>710</v>
      </c>
      <c r="I3119" s="9" t="s">
        <v>11853</v>
      </c>
      <c r="J3119" s="12">
        <v>5</v>
      </c>
      <c r="K3119" s="16">
        <v>44123</v>
      </c>
      <c r="L3119" s="86">
        <f>(Tabla2[[#This Row],[release_year]]-'VARIANZA Y DES. EST'!$L$11)^2</f>
        <v>84.276027426338274</v>
      </c>
      <c r="M3119" s="12">
        <v>2005</v>
      </c>
      <c r="N3119" s="9" t="s">
        <v>76</v>
      </c>
      <c r="O3119" s="9" t="s">
        <v>11764</v>
      </c>
      <c r="P3119" s="12">
        <v>99</v>
      </c>
      <c r="Q3119" s="12">
        <v>99</v>
      </c>
      <c r="R3119" s="12">
        <v>0.31922223536726124</v>
      </c>
      <c r="S3119" s="12" t="s">
        <v>28</v>
      </c>
      <c r="T3119" s="9" t="s">
        <v>70</v>
      </c>
      <c r="U3119" s="9" t="s">
        <v>45</v>
      </c>
      <c r="V3119" s="9" t="s">
        <v>70</v>
      </c>
      <c r="W3119" s="14">
        <v>2</v>
      </c>
    </row>
    <row r="3120" spans="1:23" x14ac:dyDescent="0.25">
      <c r="A3120" s="8">
        <v>1845</v>
      </c>
      <c r="B3120" s="9" t="s">
        <v>11854</v>
      </c>
      <c r="C3120" s="9" t="s">
        <v>22</v>
      </c>
      <c r="D3120" s="9" t="s">
        <v>11855</v>
      </c>
      <c r="E3120" s="9" t="s">
        <v>11856</v>
      </c>
      <c r="F3120" s="9" t="s">
        <v>11857</v>
      </c>
      <c r="G3120" s="12">
        <v>10</v>
      </c>
      <c r="H3120" s="9" t="s">
        <v>25</v>
      </c>
      <c r="I3120" s="9" t="s">
        <v>25</v>
      </c>
      <c r="J3120" s="12">
        <v>1</v>
      </c>
      <c r="K3120" s="16">
        <v>44119</v>
      </c>
      <c r="L3120" s="86">
        <f>(Tabla2[[#This Row],[release_year]]-'VARIANZA Y DES. EST'!$L$11)^2</f>
        <v>33.870100322899837</v>
      </c>
      <c r="M3120" s="12">
        <v>2020</v>
      </c>
      <c r="N3120" s="9" t="s">
        <v>82</v>
      </c>
      <c r="O3120" s="9" t="s">
        <v>11764</v>
      </c>
      <c r="P3120" s="12">
        <v>99</v>
      </c>
      <c r="Q3120" s="12">
        <v>99</v>
      </c>
      <c r="R3120" s="12">
        <v>0.31922223536726124</v>
      </c>
      <c r="S3120" s="12" t="s">
        <v>28</v>
      </c>
      <c r="T3120" s="9" t="s">
        <v>30</v>
      </c>
      <c r="U3120" s="9" t="s">
        <v>30</v>
      </c>
      <c r="V3120" s="9" t="s">
        <v>30</v>
      </c>
      <c r="W3120" s="14">
        <v>1</v>
      </c>
    </row>
    <row r="3121" spans="1:23" x14ac:dyDescent="0.25">
      <c r="A3121" s="8">
        <v>2037</v>
      </c>
      <c r="B3121" s="9" t="s">
        <v>11858</v>
      </c>
      <c r="C3121" s="9" t="s">
        <v>22</v>
      </c>
      <c r="D3121" s="9" t="s">
        <v>11859</v>
      </c>
      <c r="E3121" s="9" t="s">
        <v>11860</v>
      </c>
      <c r="F3121" s="9" t="s">
        <v>11861</v>
      </c>
      <c r="G3121" s="12">
        <v>2</v>
      </c>
      <c r="H3121" s="9" t="s">
        <v>1349</v>
      </c>
      <c r="I3121" s="9" t="s">
        <v>1349</v>
      </c>
      <c r="J3121" s="12">
        <v>1</v>
      </c>
      <c r="K3121" s="13">
        <v>44082</v>
      </c>
      <c r="L3121" s="86">
        <f>(Tabla2[[#This Row],[release_year]]-'VARIANZA Y DES. EST'!$L$11)^2</f>
        <v>33.870100322899837</v>
      </c>
      <c r="M3121" s="12">
        <v>2020</v>
      </c>
      <c r="N3121" s="9" t="s">
        <v>76</v>
      </c>
      <c r="O3121" s="9" t="s">
        <v>11764</v>
      </c>
      <c r="P3121" s="12">
        <v>99</v>
      </c>
      <c r="Q3121" s="12">
        <v>99</v>
      </c>
      <c r="R3121" s="12">
        <v>0.31922223536726124</v>
      </c>
      <c r="S3121" s="12" t="s">
        <v>28</v>
      </c>
      <c r="T3121" s="9" t="s">
        <v>4796</v>
      </c>
      <c r="U3121" s="9" t="s">
        <v>514</v>
      </c>
      <c r="V3121" s="9" t="s">
        <v>4796</v>
      </c>
      <c r="W3121" s="14">
        <v>3</v>
      </c>
    </row>
    <row r="3122" spans="1:23" x14ac:dyDescent="0.25">
      <c r="A3122" s="8">
        <v>2184</v>
      </c>
      <c r="B3122" s="9" t="s">
        <v>11862</v>
      </c>
      <c r="C3122" s="9" t="s">
        <v>22</v>
      </c>
      <c r="D3122" s="9" t="s">
        <v>11863</v>
      </c>
      <c r="E3122" s="9" t="s">
        <v>11864</v>
      </c>
      <c r="F3122" s="18" t="s">
        <v>11865</v>
      </c>
      <c r="G3122" s="12">
        <v>5</v>
      </c>
      <c r="H3122" s="9" t="s">
        <v>160</v>
      </c>
      <c r="I3122" s="9" t="s">
        <v>160</v>
      </c>
      <c r="J3122" s="12">
        <v>1</v>
      </c>
      <c r="K3122" s="13">
        <v>44044</v>
      </c>
      <c r="L3122" s="86">
        <f>(Tabla2[[#This Row],[release_year]]-'VARIANZA Y DES. EST'!$L$11)^2</f>
        <v>14.590890603358293</v>
      </c>
      <c r="M3122" s="12">
        <v>2018</v>
      </c>
      <c r="N3122" s="9" t="s">
        <v>1991</v>
      </c>
      <c r="O3122" s="9" t="s">
        <v>11764</v>
      </c>
      <c r="P3122" s="12">
        <v>99</v>
      </c>
      <c r="Q3122" s="12">
        <v>99</v>
      </c>
      <c r="R3122" s="12">
        <v>0.31922223536726124</v>
      </c>
      <c r="S3122" s="12" t="s">
        <v>28</v>
      </c>
      <c r="T3122" s="9" t="s">
        <v>11866</v>
      </c>
      <c r="U3122" s="9" t="s">
        <v>11867</v>
      </c>
      <c r="V3122" s="9" t="s">
        <v>11866</v>
      </c>
      <c r="W3122" s="14">
        <v>2</v>
      </c>
    </row>
    <row r="3123" spans="1:23" x14ac:dyDescent="0.25">
      <c r="A3123" s="8">
        <v>2329</v>
      </c>
      <c r="B3123" s="9" t="s">
        <v>11868</v>
      </c>
      <c r="C3123" s="9" t="s">
        <v>22</v>
      </c>
      <c r="D3123" s="9" t="s">
        <v>11869</v>
      </c>
      <c r="E3123" s="18" t="s">
        <v>11870</v>
      </c>
      <c r="F3123" s="9" t="s">
        <v>11871</v>
      </c>
      <c r="G3123" s="12">
        <v>10</v>
      </c>
      <c r="H3123" s="9" t="s">
        <v>279</v>
      </c>
      <c r="I3123" s="9" t="s">
        <v>279</v>
      </c>
      <c r="J3123" s="12">
        <v>1</v>
      </c>
      <c r="K3123" s="13">
        <v>44009</v>
      </c>
      <c r="L3123" s="86">
        <f>(Tabla2[[#This Row],[release_year]]-'VARIANZA Y DES. EST'!$L$11)^2</f>
        <v>33.870100322899837</v>
      </c>
      <c r="M3123" s="12">
        <v>2020</v>
      </c>
      <c r="N3123" s="9" t="s">
        <v>99</v>
      </c>
      <c r="O3123" s="9" t="s">
        <v>11764</v>
      </c>
      <c r="P3123" s="12">
        <v>99</v>
      </c>
      <c r="Q3123" s="12">
        <v>99</v>
      </c>
      <c r="R3123" s="12">
        <v>0.31922223536726124</v>
      </c>
      <c r="S3123" s="12" t="s">
        <v>28</v>
      </c>
      <c r="T3123" s="9" t="s">
        <v>7155</v>
      </c>
      <c r="U3123" s="9" t="s">
        <v>30</v>
      </c>
      <c r="V3123" s="9" t="s">
        <v>7155</v>
      </c>
      <c r="W3123" s="14">
        <v>3</v>
      </c>
    </row>
    <row r="3124" spans="1:23" x14ac:dyDescent="0.25">
      <c r="A3124" s="8">
        <v>2458</v>
      </c>
      <c r="B3124" s="9" t="s">
        <v>11872</v>
      </c>
      <c r="C3124" s="9" t="s">
        <v>22</v>
      </c>
      <c r="D3124" s="9" t="s">
        <v>11873</v>
      </c>
      <c r="E3124" s="9" t="s">
        <v>9907</v>
      </c>
      <c r="F3124" s="9" t="s">
        <v>11874</v>
      </c>
      <c r="G3124" s="12">
        <v>8</v>
      </c>
      <c r="H3124" s="9" t="s">
        <v>1803</v>
      </c>
      <c r="I3124" s="9" t="s">
        <v>1803</v>
      </c>
      <c r="J3124" s="12">
        <v>1</v>
      </c>
      <c r="K3124" s="13">
        <v>43980</v>
      </c>
      <c r="L3124" s="86">
        <f>(Tabla2[[#This Row],[release_year]]-'VARIANZA Y DES. EST'!$L$11)^2</f>
        <v>14.590890603358293</v>
      </c>
      <c r="M3124" s="12">
        <v>2018</v>
      </c>
      <c r="N3124" s="9" t="s">
        <v>82</v>
      </c>
      <c r="O3124" s="9" t="s">
        <v>11764</v>
      </c>
      <c r="P3124" s="12">
        <v>99</v>
      </c>
      <c r="Q3124" s="12">
        <v>99</v>
      </c>
      <c r="R3124" s="12">
        <v>0.31922223536726124</v>
      </c>
      <c r="S3124" s="12" t="s">
        <v>28</v>
      </c>
      <c r="T3124" s="9" t="s">
        <v>2492</v>
      </c>
      <c r="U3124" s="9" t="s">
        <v>95</v>
      </c>
      <c r="V3124" s="9" t="s">
        <v>2492</v>
      </c>
      <c r="W3124" s="14">
        <v>3</v>
      </c>
    </row>
    <row r="3125" spans="1:23" x14ac:dyDescent="0.25">
      <c r="A3125" s="8">
        <v>2781</v>
      </c>
      <c r="B3125" s="9" t="s">
        <v>11875</v>
      </c>
      <c r="C3125" s="9" t="s">
        <v>22</v>
      </c>
      <c r="D3125" s="9" t="s">
        <v>11876</v>
      </c>
      <c r="E3125" s="9" t="s">
        <v>11877</v>
      </c>
      <c r="F3125" s="9" t="s">
        <v>11878</v>
      </c>
      <c r="G3125" s="12">
        <v>11</v>
      </c>
      <c r="H3125" s="9" t="s">
        <v>2829</v>
      </c>
      <c r="I3125" s="9" t="s">
        <v>2829</v>
      </c>
      <c r="J3125" s="12">
        <v>1</v>
      </c>
      <c r="K3125" s="13">
        <v>43915</v>
      </c>
      <c r="L3125" s="86">
        <f>(Tabla2[[#This Row],[release_year]]-'VARIANZA Y DES. EST'!$L$11)^2</f>
        <v>14.590890603358293</v>
      </c>
      <c r="M3125" s="12">
        <v>2018</v>
      </c>
      <c r="N3125" s="9" t="s">
        <v>76</v>
      </c>
      <c r="O3125" s="9" t="s">
        <v>11764</v>
      </c>
      <c r="P3125" s="12">
        <v>99</v>
      </c>
      <c r="Q3125" s="12">
        <v>99</v>
      </c>
      <c r="R3125" s="12">
        <v>0.31922223536726124</v>
      </c>
      <c r="S3125" s="12" t="s">
        <v>28</v>
      </c>
      <c r="T3125" s="9" t="s">
        <v>70</v>
      </c>
      <c r="U3125" s="9" t="s">
        <v>45</v>
      </c>
      <c r="V3125" s="9" t="s">
        <v>70</v>
      </c>
      <c r="W3125" s="14">
        <v>2</v>
      </c>
    </row>
    <row r="3126" spans="1:23" x14ac:dyDescent="0.25">
      <c r="A3126" s="8">
        <v>3026</v>
      </c>
      <c r="B3126" s="9" t="s">
        <v>11879</v>
      </c>
      <c r="C3126" s="9" t="s">
        <v>22</v>
      </c>
      <c r="D3126" s="9" t="s">
        <v>11880</v>
      </c>
      <c r="E3126" s="9" t="s">
        <v>11881</v>
      </c>
      <c r="F3126" s="9" t="s">
        <v>11882</v>
      </c>
      <c r="G3126" s="12">
        <v>10</v>
      </c>
      <c r="H3126" s="9" t="s">
        <v>6603</v>
      </c>
      <c r="I3126" s="9" t="s">
        <v>6603</v>
      </c>
      <c r="J3126" s="12">
        <v>1</v>
      </c>
      <c r="K3126" s="13">
        <v>43845</v>
      </c>
      <c r="L3126" s="86">
        <f>(Tabla2[[#This Row],[release_year]]-'VARIANZA Y DES. EST'!$L$11)^2</f>
        <v>7.9512857435875226</v>
      </c>
      <c r="M3126" s="12">
        <v>2017</v>
      </c>
      <c r="N3126" s="9" t="s">
        <v>1991</v>
      </c>
      <c r="O3126" s="9" t="s">
        <v>11764</v>
      </c>
      <c r="P3126" s="12">
        <v>99</v>
      </c>
      <c r="Q3126" s="12">
        <v>99</v>
      </c>
      <c r="R3126" s="12">
        <v>0.31922223536726124</v>
      </c>
      <c r="S3126" s="12" t="s">
        <v>28</v>
      </c>
      <c r="T3126" s="9" t="s">
        <v>6685</v>
      </c>
      <c r="U3126" s="9" t="s">
        <v>239</v>
      </c>
      <c r="V3126" s="9" t="s">
        <v>6685</v>
      </c>
      <c r="W3126" s="14">
        <v>3</v>
      </c>
    </row>
    <row r="3127" spans="1:23" x14ac:dyDescent="0.25">
      <c r="A3127" s="8">
        <v>3152</v>
      </c>
      <c r="B3127" s="9" t="s">
        <v>11883</v>
      </c>
      <c r="C3127" s="9" t="s">
        <v>22</v>
      </c>
      <c r="D3127" s="9" t="s">
        <v>11884</v>
      </c>
      <c r="E3127" s="9" t="s">
        <v>6594</v>
      </c>
      <c r="F3127" s="9" t="s">
        <v>11885</v>
      </c>
      <c r="G3127" s="12">
        <v>10</v>
      </c>
      <c r="H3127" s="9" t="s">
        <v>175</v>
      </c>
      <c r="I3127" s="9" t="s">
        <v>175</v>
      </c>
      <c r="J3127" s="12">
        <v>1</v>
      </c>
      <c r="K3127" s="16">
        <v>43812</v>
      </c>
      <c r="L3127" s="86">
        <f>(Tabla2[[#This Row],[release_year]]-'VARIANZA Y DES. EST'!$L$11)^2</f>
        <v>3.3116808838167522</v>
      </c>
      <c r="M3127" s="12">
        <v>2016</v>
      </c>
      <c r="N3127" s="9" t="s">
        <v>76</v>
      </c>
      <c r="O3127" s="9" t="s">
        <v>11764</v>
      </c>
      <c r="P3127" s="12">
        <v>99</v>
      </c>
      <c r="Q3127" s="12">
        <v>99</v>
      </c>
      <c r="R3127" s="12">
        <v>0.31922223536726124</v>
      </c>
      <c r="S3127" s="12" t="s">
        <v>28</v>
      </c>
      <c r="T3127" s="9" t="s">
        <v>859</v>
      </c>
      <c r="U3127" s="9" t="s">
        <v>95</v>
      </c>
      <c r="V3127" s="9" t="s">
        <v>859</v>
      </c>
      <c r="W3127" s="14">
        <v>2</v>
      </c>
    </row>
    <row r="3128" spans="1:23" x14ac:dyDescent="0.25">
      <c r="A3128" s="8">
        <v>3400</v>
      </c>
      <c r="B3128" s="9" t="s">
        <v>11886</v>
      </c>
      <c r="C3128" s="9" t="s">
        <v>22</v>
      </c>
      <c r="D3128" s="9" t="s">
        <v>11887</v>
      </c>
      <c r="E3128" s="9" t="s">
        <v>11888</v>
      </c>
      <c r="F3128" s="9" t="s">
        <v>11889</v>
      </c>
      <c r="G3128" s="12">
        <v>6</v>
      </c>
      <c r="H3128" s="12"/>
      <c r="I3128" s="9"/>
      <c r="J3128" s="12">
        <v>0</v>
      </c>
      <c r="K3128" s="16">
        <v>43756</v>
      </c>
      <c r="L3128" s="86">
        <f>(Tabla2[[#This Row],[release_year]]-'VARIANZA Y DES. EST'!$L$11)^2</f>
        <v>14.590890603358293</v>
      </c>
      <c r="M3128" s="12">
        <v>2018</v>
      </c>
      <c r="N3128" s="9" t="s">
        <v>76</v>
      </c>
      <c r="O3128" s="9" t="s">
        <v>11764</v>
      </c>
      <c r="P3128" s="12">
        <v>99</v>
      </c>
      <c r="Q3128" s="12">
        <v>99</v>
      </c>
      <c r="R3128" s="12">
        <v>0.31922223536726124</v>
      </c>
      <c r="S3128" s="12" t="s">
        <v>28</v>
      </c>
      <c r="T3128" s="9" t="s">
        <v>70</v>
      </c>
      <c r="U3128" s="9" t="s">
        <v>45</v>
      </c>
      <c r="V3128" s="9" t="s">
        <v>70</v>
      </c>
      <c r="W3128" s="14">
        <v>2</v>
      </c>
    </row>
    <row r="3129" spans="1:23" x14ac:dyDescent="0.25">
      <c r="A3129" s="8">
        <v>3412</v>
      </c>
      <c r="B3129" s="9" t="s">
        <v>11890</v>
      </c>
      <c r="C3129" s="9" t="s">
        <v>22</v>
      </c>
      <c r="D3129" s="9" t="s">
        <v>11891</v>
      </c>
      <c r="E3129" s="9" t="s">
        <v>11892</v>
      </c>
      <c r="F3129" s="9" t="s">
        <v>11893</v>
      </c>
      <c r="G3129" s="12">
        <v>8</v>
      </c>
      <c r="H3129" s="9" t="s">
        <v>175</v>
      </c>
      <c r="I3129" s="9" t="s">
        <v>175</v>
      </c>
      <c r="J3129" s="12">
        <v>1</v>
      </c>
      <c r="K3129" s="16">
        <v>43756</v>
      </c>
      <c r="L3129" s="86">
        <f>(Tabla2[[#This Row],[release_year]]-'VARIANZA Y DES. EST'!$L$11)^2</f>
        <v>14.590890603358293</v>
      </c>
      <c r="M3129" s="12">
        <v>2018</v>
      </c>
      <c r="N3129" s="9" t="s">
        <v>35</v>
      </c>
      <c r="O3129" s="9" t="s">
        <v>11764</v>
      </c>
      <c r="P3129" s="12">
        <v>99</v>
      </c>
      <c r="Q3129" s="12">
        <v>99</v>
      </c>
      <c r="R3129" s="12">
        <v>0.31922223536726124</v>
      </c>
      <c r="S3129" s="12" t="s">
        <v>28</v>
      </c>
      <c r="T3129" s="9" t="s">
        <v>70</v>
      </c>
      <c r="U3129" s="9" t="s">
        <v>45</v>
      </c>
      <c r="V3129" s="9" t="s">
        <v>70</v>
      </c>
      <c r="W3129" s="14">
        <v>2</v>
      </c>
    </row>
    <row r="3130" spans="1:23" x14ac:dyDescent="0.25">
      <c r="A3130" s="8">
        <v>3432</v>
      </c>
      <c r="B3130" s="9" t="s">
        <v>11894</v>
      </c>
      <c r="C3130" s="9" t="s">
        <v>22</v>
      </c>
      <c r="D3130" s="9" t="s">
        <v>11895</v>
      </c>
      <c r="E3130" s="9" t="s">
        <v>11896</v>
      </c>
      <c r="F3130" s="9" t="s">
        <v>11897</v>
      </c>
      <c r="G3130" s="12">
        <v>10</v>
      </c>
      <c r="H3130" s="9" t="s">
        <v>175</v>
      </c>
      <c r="I3130" s="9" t="s">
        <v>175</v>
      </c>
      <c r="J3130" s="12">
        <v>1</v>
      </c>
      <c r="K3130" s="16">
        <v>43749</v>
      </c>
      <c r="L3130" s="86">
        <f>(Tabla2[[#This Row],[release_year]]-'VARIANZA Y DES. EST'!$L$11)^2</f>
        <v>23.230495463129063</v>
      </c>
      <c r="M3130" s="12">
        <v>2019</v>
      </c>
      <c r="N3130" s="9" t="s">
        <v>35</v>
      </c>
      <c r="O3130" s="9" t="s">
        <v>11764</v>
      </c>
      <c r="P3130" s="12">
        <v>99</v>
      </c>
      <c r="Q3130" s="12">
        <v>99</v>
      </c>
      <c r="R3130" s="12">
        <v>0.31922223536726124</v>
      </c>
      <c r="S3130" s="12" t="s">
        <v>28</v>
      </c>
      <c r="T3130" s="9" t="s">
        <v>70</v>
      </c>
      <c r="U3130" s="9" t="s">
        <v>45</v>
      </c>
      <c r="V3130" s="9" t="s">
        <v>70</v>
      </c>
      <c r="W3130" s="14">
        <v>2</v>
      </c>
    </row>
    <row r="3131" spans="1:23" x14ac:dyDescent="0.25">
      <c r="A3131" s="8">
        <v>3799</v>
      </c>
      <c r="B3131" s="9" t="s">
        <v>11898</v>
      </c>
      <c r="C3131" s="9" t="s">
        <v>22</v>
      </c>
      <c r="D3131" s="9" t="s">
        <v>11899</v>
      </c>
      <c r="E3131" s="18" t="s">
        <v>5066</v>
      </c>
      <c r="F3131" s="9" t="s">
        <v>11900</v>
      </c>
      <c r="G3131" s="12">
        <v>23</v>
      </c>
      <c r="H3131" s="9" t="s">
        <v>25</v>
      </c>
      <c r="I3131" s="9" t="s">
        <v>25</v>
      </c>
      <c r="J3131" s="12">
        <v>1</v>
      </c>
      <c r="K3131" s="13">
        <v>43609</v>
      </c>
      <c r="L3131" s="86">
        <f>(Tabla2[[#This Row],[release_year]]-'VARIANZA Y DES. EST'!$L$11)^2</f>
        <v>23.230495463129063</v>
      </c>
      <c r="M3131" s="12">
        <v>2019</v>
      </c>
      <c r="N3131" s="9" t="s">
        <v>35</v>
      </c>
      <c r="O3131" s="9" t="s">
        <v>11764</v>
      </c>
      <c r="P3131" s="12">
        <v>99</v>
      </c>
      <c r="Q3131" s="12">
        <v>99</v>
      </c>
      <c r="R3131" s="12">
        <v>0.31922223536726124</v>
      </c>
      <c r="S3131" s="12" t="s">
        <v>28</v>
      </c>
      <c r="T3131" s="9" t="s">
        <v>3909</v>
      </c>
      <c r="U3131" s="9" t="s">
        <v>38</v>
      </c>
      <c r="V3131" s="9" t="s">
        <v>3909</v>
      </c>
      <c r="W3131" s="14">
        <v>3</v>
      </c>
    </row>
    <row r="3132" spans="1:23" x14ac:dyDescent="0.25">
      <c r="A3132" s="8">
        <v>4038</v>
      </c>
      <c r="B3132" s="9" t="s">
        <v>11901</v>
      </c>
      <c r="C3132" s="9" t="s">
        <v>22</v>
      </c>
      <c r="D3132" s="9" t="s">
        <v>11902</v>
      </c>
      <c r="E3132" s="9" t="s">
        <v>8713</v>
      </c>
      <c r="F3132" s="9" t="s">
        <v>11903</v>
      </c>
      <c r="G3132" s="12">
        <v>5</v>
      </c>
      <c r="H3132" s="9" t="s">
        <v>25</v>
      </c>
      <c r="I3132" s="9" t="s">
        <v>25</v>
      </c>
      <c r="J3132" s="12">
        <v>1</v>
      </c>
      <c r="K3132" s="13">
        <v>43531</v>
      </c>
      <c r="L3132" s="86">
        <f>(Tabla2[[#This Row],[release_year]]-'VARIANZA Y DES. EST'!$L$11)^2</f>
        <v>14.590890603358293</v>
      </c>
      <c r="M3132" s="12">
        <v>2018</v>
      </c>
      <c r="N3132" s="9" t="s">
        <v>76</v>
      </c>
      <c r="O3132" s="9" t="s">
        <v>11764</v>
      </c>
      <c r="P3132" s="12">
        <v>99</v>
      </c>
      <c r="Q3132" s="12">
        <v>99</v>
      </c>
      <c r="R3132" s="12">
        <v>0.31922223536726124</v>
      </c>
      <c r="S3132" s="12" t="s">
        <v>28</v>
      </c>
      <c r="T3132" s="9" t="s">
        <v>5279</v>
      </c>
      <c r="U3132" s="9" t="s">
        <v>95</v>
      </c>
      <c r="V3132" s="9" t="s">
        <v>5279</v>
      </c>
      <c r="W3132" s="14">
        <v>3</v>
      </c>
    </row>
    <row r="3133" spans="1:23" x14ac:dyDescent="0.25">
      <c r="A3133" s="8">
        <v>4097</v>
      </c>
      <c r="B3133" s="9" t="s">
        <v>11904</v>
      </c>
      <c r="C3133" s="9" t="s">
        <v>22</v>
      </c>
      <c r="D3133" s="9" t="s">
        <v>11905</v>
      </c>
      <c r="E3133" s="10" t="s">
        <v>11906</v>
      </c>
      <c r="F3133" s="15"/>
      <c r="G3133" s="12">
        <v>0</v>
      </c>
      <c r="H3133" s="9" t="s">
        <v>25</v>
      </c>
      <c r="I3133" s="9" t="s">
        <v>25</v>
      </c>
      <c r="J3133" s="12">
        <v>1</v>
      </c>
      <c r="K3133" s="13">
        <v>43512</v>
      </c>
      <c r="L3133" s="86">
        <f>(Tabla2[[#This Row],[release_year]]-'VARIANZA Y DES. EST'!$L$11)^2</f>
        <v>14.590890603358293</v>
      </c>
      <c r="M3133" s="12">
        <v>2018</v>
      </c>
      <c r="N3133" s="9" t="s">
        <v>76</v>
      </c>
      <c r="O3133" s="9" t="s">
        <v>11764</v>
      </c>
      <c r="P3133" s="12">
        <v>99</v>
      </c>
      <c r="Q3133" s="12">
        <v>99</v>
      </c>
      <c r="R3133" s="12">
        <v>0.31922223536726124</v>
      </c>
      <c r="S3133" s="12" t="s">
        <v>28</v>
      </c>
      <c r="T3133" s="9" t="s">
        <v>57</v>
      </c>
      <c r="U3133" s="9" t="s">
        <v>57</v>
      </c>
      <c r="V3133" s="9" t="s">
        <v>57</v>
      </c>
      <c r="W3133" s="14">
        <v>1</v>
      </c>
    </row>
    <row r="3134" spans="1:23" x14ac:dyDescent="0.25">
      <c r="A3134" s="8">
        <v>4206</v>
      </c>
      <c r="B3134" s="9" t="s">
        <v>11907</v>
      </c>
      <c r="C3134" s="9" t="s">
        <v>22</v>
      </c>
      <c r="D3134" s="9" t="s">
        <v>11908</v>
      </c>
      <c r="E3134" s="9" t="s">
        <v>11909</v>
      </c>
      <c r="F3134" s="9" t="s">
        <v>11910</v>
      </c>
      <c r="G3134" s="12">
        <v>7</v>
      </c>
      <c r="H3134" s="9" t="s">
        <v>25</v>
      </c>
      <c r="I3134" s="9" t="s">
        <v>25</v>
      </c>
      <c r="J3134" s="12">
        <v>1</v>
      </c>
      <c r="K3134" s="13">
        <v>43476</v>
      </c>
      <c r="L3134" s="86">
        <f>(Tabla2[[#This Row],[release_year]]-'VARIANZA Y DES. EST'!$L$11)^2</f>
        <v>23.230495463129063</v>
      </c>
      <c r="M3134" s="12">
        <v>2019</v>
      </c>
      <c r="N3134" s="9" t="s">
        <v>76</v>
      </c>
      <c r="O3134" s="9" t="s">
        <v>11764</v>
      </c>
      <c r="P3134" s="12">
        <v>99</v>
      </c>
      <c r="Q3134" s="12">
        <v>99</v>
      </c>
      <c r="R3134" s="12">
        <v>0.31922223536726124</v>
      </c>
      <c r="S3134" s="12" t="s">
        <v>28</v>
      </c>
      <c r="T3134" s="9" t="s">
        <v>635</v>
      </c>
      <c r="U3134" s="9" t="s">
        <v>95</v>
      </c>
      <c r="V3134" s="9" t="s">
        <v>635</v>
      </c>
      <c r="W3134" s="14">
        <v>2</v>
      </c>
    </row>
    <row r="3135" spans="1:23" x14ac:dyDescent="0.25">
      <c r="A3135" s="8">
        <v>4402</v>
      </c>
      <c r="B3135" s="9" t="s">
        <v>11911</v>
      </c>
      <c r="C3135" s="9" t="s">
        <v>22</v>
      </c>
      <c r="D3135" s="9" t="s">
        <v>11912</v>
      </c>
      <c r="E3135" s="9" t="s">
        <v>11913</v>
      </c>
      <c r="F3135" s="9" t="s">
        <v>11914</v>
      </c>
      <c r="G3135" s="12">
        <v>9</v>
      </c>
      <c r="H3135" s="9" t="s">
        <v>3799</v>
      </c>
      <c r="I3135" s="9" t="s">
        <v>3799</v>
      </c>
      <c r="J3135" s="12">
        <v>1</v>
      </c>
      <c r="K3135" s="13">
        <v>43413</v>
      </c>
      <c r="L3135" s="86">
        <f>(Tabla2[[#This Row],[release_year]]-'VARIANZA Y DES. EST'!$L$11)^2</f>
        <v>26.834446865421359</v>
      </c>
      <c r="M3135" s="12">
        <v>2009</v>
      </c>
      <c r="N3135" s="9" t="s">
        <v>35</v>
      </c>
      <c r="O3135" s="9" t="s">
        <v>11764</v>
      </c>
      <c r="P3135" s="12">
        <v>99</v>
      </c>
      <c r="Q3135" s="12">
        <v>99</v>
      </c>
      <c r="R3135" s="12">
        <v>0.31922223536726124</v>
      </c>
      <c r="S3135" s="12" t="s">
        <v>28</v>
      </c>
      <c r="T3135" s="9" t="s">
        <v>3625</v>
      </c>
      <c r="U3135" s="9" t="s">
        <v>95</v>
      </c>
      <c r="V3135" s="9" t="s">
        <v>3625</v>
      </c>
      <c r="W3135" s="14">
        <v>3</v>
      </c>
    </row>
    <row r="3136" spans="1:23" x14ac:dyDescent="0.25">
      <c r="A3136" s="8">
        <v>4513</v>
      </c>
      <c r="B3136" s="9" t="s">
        <v>11915</v>
      </c>
      <c r="C3136" s="9" t="s">
        <v>22</v>
      </c>
      <c r="D3136" s="9" t="s">
        <v>11916</v>
      </c>
      <c r="E3136" s="9" t="s">
        <v>11917</v>
      </c>
      <c r="F3136" s="9" t="s">
        <v>11918</v>
      </c>
      <c r="G3136" s="12">
        <v>10</v>
      </c>
      <c r="H3136" s="9" t="s">
        <v>390</v>
      </c>
      <c r="I3136" s="9" t="s">
        <v>11919</v>
      </c>
      <c r="J3136" s="12">
        <v>2</v>
      </c>
      <c r="K3136" s="16">
        <v>43385</v>
      </c>
      <c r="L3136" s="86">
        <f>(Tabla2[[#This Row],[release_year]]-'VARIANZA Y DES. EST'!$L$11)^2</f>
        <v>14.590890603358293</v>
      </c>
      <c r="M3136" s="12">
        <v>2018</v>
      </c>
      <c r="N3136" s="9" t="s">
        <v>76</v>
      </c>
      <c r="O3136" s="9" t="s">
        <v>11764</v>
      </c>
      <c r="P3136" s="12">
        <v>99</v>
      </c>
      <c r="Q3136" s="12">
        <v>99</v>
      </c>
      <c r="R3136" s="12">
        <v>0.31922223536726124</v>
      </c>
      <c r="S3136" s="12" t="s">
        <v>28</v>
      </c>
      <c r="T3136" s="9" t="s">
        <v>11920</v>
      </c>
      <c r="U3136" s="9" t="s">
        <v>514</v>
      </c>
      <c r="V3136" s="9" t="s">
        <v>11920</v>
      </c>
      <c r="W3136" s="14">
        <v>3</v>
      </c>
    </row>
    <row r="3137" spans="1:23" x14ac:dyDescent="0.25">
      <c r="A3137" s="8">
        <v>4570</v>
      </c>
      <c r="B3137" s="9" t="s">
        <v>11921</v>
      </c>
      <c r="C3137" s="9" t="s">
        <v>22</v>
      </c>
      <c r="D3137" s="9" t="s">
        <v>11922</v>
      </c>
      <c r="E3137" s="9" t="s">
        <v>11923</v>
      </c>
      <c r="F3137" s="9" t="s">
        <v>11924</v>
      </c>
      <c r="G3137" s="12">
        <v>10</v>
      </c>
      <c r="H3137" s="9" t="s">
        <v>518</v>
      </c>
      <c r="I3137" s="9" t="s">
        <v>518</v>
      </c>
      <c r="J3137" s="12">
        <v>1</v>
      </c>
      <c r="K3137" s="13">
        <v>43374</v>
      </c>
      <c r="L3137" s="86">
        <f>(Tabla2[[#This Row],[release_year]]-'VARIANZA Y DES. EST'!$L$11)^2</f>
        <v>26.834446865421359</v>
      </c>
      <c r="M3137" s="12">
        <v>2009</v>
      </c>
      <c r="N3137" s="9" t="s">
        <v>82</v>
      </c>
      <c r="O3137" s="9" t="s">
        <v>11764</v>
      </c>
      <c r="P3137" s="12">
        <v>99</v>
      </c>
      <c r="Q3137" s="12">
        <v>99</v>
      </c>
      <c r="R3137" s="12">
        <v>0.31922223536726124</v>
      </c>
      <c r="S3137" s="12" t="s">
        <v>28</v>
      </c>
      <c r="T3137" s="9" t="s">
        <v>70</v>
      </c>
      <c r="U3137" s="9" t="s">
        <v>45</v>
      </c>
      <c r="V3137" s="9" t="s">
        <v>70</v>
      </c>
      <c r="W3137" s="14">
        <v>2</v>
      </c>
    </row>
    <row r="3138" spans="1:23" x14ac:dyDescent="0.25">
      <c r="A3138" s="8">
        <v>4883</v>
      </c>
      <c r="B3138" s="9" t="s">
        <v>11925</v>
      </c>
      <c r="C3138" s="9" t="s">
        <v>22</v>
      </c>
      <c r="D3138" s="9" t="s">
        <v>11926</v>
      </c>
      <c r="E3138" s="9" t="s">
        <v>11927</v>
      </c>
      <c r="F3138" s="9" t="s">
        <v>11928</v>
      </c>
      <c r="G3138" s="12">
        <v>11</v>
      </c>
      <c r="H3138" s="9" t="s">
        <v>390</v>
      </c>
      <c r="I3138" s="9" t="s">
        <v>390</v>
      </c>
      <c r="J3138" s="12">
        <v>1</v>
      </c>
      <c r="K3138" s="13">
        <v>43224</v>
      </c>
      <c r="L3138" s="86">
        <f>(Tabla2[[#This Row],[release_year]]-'VARIANZA Y DES. EST'!$L$11)^2</f>
        <v>7.9512857435875226</v>
      </c>
      <c r="M3138" s="12">
        <v>2017</v>
      </c>
      <c r="N3138" s="9" t="s">
        <v>76</v>
      </c>
      <c r="O3138" s="9" t="s">
        <v>11764</v>
      </c>
      <c r="P3138" s="12">
        <v>99</v>
      </c>
      <c r="Q3138" s="12">
        <v>99</v>
      </c>
      <c r="R3138" s="12">
        <v>0.31922223536726124</v>
      </c>
      <c r="S3138" s="12" t="s">
        <v>28</v>
      </c>
      <c r="T3138" s="9" t="s">
        <v>2492</v>
      </c>
      <c r="U3138" s="9" t="s">
        <v>95</v>
      </c>
      <c r="V3138" s="9" t="s">
        <v>2492</v>
      </c>
      <c r="W3138" s="14">
        <v>3</v>
      </c>
    </row>
    <row r="3139" spans="1:23" x14ac:dyDescent="0.25">
      <c r="A3139" s="8">
        <v>4930</v>
      </c>
      <c r="B3139" s="9" t="s">
        <v>11929</v>
      </c>
      <c r="C3139" s="9" t="s">
        <v>22</v>
      </c>
      <c r="D3139" s="9" t="s">
        <v>11930</v>
      </c>
      <c r="E3139" s="9" t="s">
        <v>11931</v>
      </c>
      <c r="F3139" s="9" t="s">
        <v>11932</v>
      </c>
      <c r="G3139" s="12">
        <v>5</v>
      </c>
      <c r="H3139" s="9" t="s">
        <v>231</v>
      </c>
      <c r="I3139" s="9" t="s">
        <v>231</v>
      </c>
      <c r="J3139" s="12">
        <v>1</v>
      </c>
      <c r="K3139" s="13">
        <v>43203</v>
      </c>
      <c r="L3139" s="86">
        <f>(Tabla2[[#This Row],[release_year]]-'VARIANZA Y DES. EST'!$L$11)^2</f>
        <v>14.590890603358293</v>
      </c>
      <c r="M3139" s="12">
        <v>2018</v>
      </c>
      <c r="N3139" s="9" t="s">
        <v>76</v>
      </c>
      <c r="O3139" s="9" t="s">
        <v>11764</v>
      </c>
      <c r="P3139" s="12">
        <v>99</v>
      </c>
      <c r="Q3139" s="12">
        <v>99</v>
      </c>
      <c r="R3139" s="12">
        <v>0.31922223536726124</v>
      </c>
      <c r="S3139" s="12" t="s">
        <v>28</v>
      </c>
      <c r="T3139" s="9" t="s">
        <v>3625</v>
      </c>
      <c r="U3139" s="9" t="s">
        <v>95</v>
      </c>
      <c r="V3139" s="9" t="s">
        <v>3625</v>
      </c>
      <c r="W3139" s="14">
        <v>3</v>
      </c>
    </row>
    <row r="3140" spans="1:23" x14ac:dyDescent="0.25">
      <c r="A3140" s="8">
        <v>4972</v>
      </c>
      <c r="B3140" s="9" t="s">
        <v>11933</v>
      </c>
      <c r="C3140" s="9" t="s">
        <v>22</v>
      </c>
      <c r="D3140" s="9" t="s">
        <v>11934</v>
      </c>
      <c r="E3140" s="9" t="s">
        <v>11935</v>
      </c>
      <c r="F3140" s="9" t="s">
        <v>11936</v>
      </c>
      <c r="G3140" s="12">
        <v>10</v>
      </c>
      <c r="H3140" s="9" t="s">
        <v>75</v>
      </c>
      <c r="I3140" s="9" t="s">
        <v>11937</v>
      </c>
      <c r="J3140" s="12">
        <v>4</v>
      </c>
      <c r="K3140" s="13">
        <v>43182</v>
      </c>
      <c r="L3140" s="86">
        <f>(Tabla2[[#This Row],[release_year]]-'VARIANZA Y DES. EST'!$L$11)^2</f>
        <v>3.3116808838167522</v>
      </c>
      <c r="M3140" s="12">
        <v>2016</v>
      </c>
      <c r="N3140" s="9" t="s">
        <v>76</v>
      </c>
      <c r="O3140" s="9" t="s">
        <v>11764</v>
      </c>
      <c r="P3140" s="12">
        <v>99</v>
      </c>
      <c r="Q3140" s="12">
        <v>99</v>
      </c>
      <c r="R3140" s="12">
        <v>0.31922223536726124</v>
      </c>
      <c r="S3140" s="12" t="s">
        <v>28</v>
      </c>
      <c r="T3140" s="9" t="s">
        <v>70</v>
      </c>
      <c r="U3140" s="9" t="s">
        <v>45</v>
      </c>
      <c r="V3140" s="9" t="s">
        <v>70</v>
      </c>
      <c r="W3140" s="14">
        <v>2</v>
      </c>
    </row>
    <row r="3141" spans="1:23" x14ac:dyDescent="0.25">
      <c r="A3141" s="8">
        <v>5075</v>
      </c>
      <c r="B3141" s="9" t="s">
        <v>11938</v>
      </c>
      <c r="C3141" s="9" t="s">
        <v>22</v>
      </c>
      <c r="D3141" s="9" t="s">
        <v>11939</v>
      </c>
      <c r="E3141" s="9" t="s">
        <v>11940</v>
      </c>
      <c r="F3141" s="9" t="s">
        <v>11941</v>
      </c>
      <c r="G3141" s="12">
        <v>10</v>
      </c>
      <c r="H3141" s="9" t="s">
        <v>126</v>
      </c>
      <c r="I3141" s="9" t="s">
        <v>126</v>
      </c>
      <c r="J3141" s="12">
        <v>1</v>
      </c>
      <c r="K3141" s="13">
        <v>43118</v>
      </c>
      <c r="L3141" s="86">
        <f>(Tabla2[[#This Row],[release_year]]-'VARIANZA Y DES. EST'!$L$11)^2</f>
        <v>7.9512857435875226</v>
      </c>
      <c r="M3141" s="12">
        <v>2017</v>
      </c>
      <c r="N3141" s="9" t="s">
        <v>76</v>
      </c>
      <c r="O3141" s="9" t="s">
        <v>11764</v>
      </c>
      <c r="P3141" s="12">
        <v>99</v>
      </c>
      <c r="Q3141" s="12">
        <v>99</v>
      </c>
      <c r="R3141" s="12">
        <v>0.31922223536726124</v>
      </c>
      <c r="S3141" s="12" t="s">
        <v>28</v>
      </c>
      <c r="T3141" s="9" t="s">
        <v>11139</v>
      </c>
      <c r="U3141" s="9" t="s">
        <v>5256</v>
      </c>
      <c r="V3141" s="9" t="s">
        <v>11139</v>
      </c>
      <c r="W3141" s="14">
        <v>3</v>
      </c>
    </row>
    <row r="3142" spans="1:23" x14ac:dyDescent="0.25">
      <c r="A3142" s="8">
        <v>5147</v>
      </c>
      <c r="B3142" s="9" t="s">
        <v>11942</v>
      </c>
      <c r="C3142" s="9" t="s">
        <v>22</v>
      </c>
      <c r="D3142" s="9" t="s">
        <v>11943</v>
      </c>
      <c r="E3142" s="9" t="s">
        <v>11944</v>
      </c>
      <c r="F3142" s="9" t="s">
        <v>11945</v>
      </c>
      <c r="G3142" s="12">
        <v>10</v>
      </c>
      <c r="H3142" s="9" t="s">
        <v>1803</v>
      </c>
      <c r="I3142" s="9" t="s">
        <v>11946</v>
      </c>
      <c r="J3142" s="12">
        <v>2</v>
      </c>
      <c r="K3142" s="13">
        <v>43070</v>
      </c>
      <c r="L3142" s="86">
        <f>(Tabla2[[#This Row],[release_year]]-'VARIANZA Y DES. EST'!$L$11)^2</f>
        <v>3.3116808838167522</v>
      </c>
      <c r="M3142" s="12">
        <v>2016</v>
      </c>
      <c r="N3142" s="9" t="s">
        <v>76</v>
      </c>
      <c r="O3142" s="9" t="s">
        <v>11764</v>
      </c>
      <c r="P3142" s="12">
        <v>99</v>
      </c>
      <c r="Q3142" s="12">
        <v>99</v>
      </c>
      <c r="R3142" s="12">
        <v>0.31922223536726124</v>
      </c>
      <c r="S3142" s="12" t="s">
        <v>28</v>
      </c>
      <c r="T3142" s="9" t="s">
        <v>6685</v>
      </c>
      <c r="U3142" s="9" t="s">
        <v>239</v>
      </c>
      <c r="V3142" s="9" t="s">
        <v>6685</v>
      </c>
      <c r="W3142" s="14">
        <v>3</v>
      </c>
    </row>
    <row r="3143" spans="1:23" x14ac:dyDescent="0.25">
      <c r="A3143" s="8">
        <v>5278</v>
      </c>
      <c r="B3143" s="9" t="s">
        <v>11947</v>
      </c>
      <c r="C3143" s="9" t="s">
        <v>22</v>
      </c>
      <c r="D3143" s="9" t="s">
        <v>11948</v>
      </c>
      <c r="E3143" s="9" t="s">
        <v>11949</v>
      </c>
      <c r="F3143" s="9" t="s">
        <v>11950</v>
      </c>
      <c r="G3143" s="12">
        <v>12</v>
      </c>
      <c r="H3143" s="9" t="s">
        <v>25</v>
      </c>
      <c r="I3143" s="9" t="s">
        <v>25</v>
      </c>
      <c r="J3143" s="12">
        <v>1</v>
      </c>
      <c r="K3143" s="13">
        <v>42986</v>
      </c>
      <c r="L3143" s="86">
        <f>(Tabla2[[#This Row],[release_year]]-'VARIANZA Y DES. EST'!$L$11)^2</f>
        <v>7.9512857435875226</v>
      </c>
      <c r="M3143" s="12">
        <v>2017</v>
      </c>
      <c r="N3143" s="9" t="s">
        <v>35</v>
      </c>
      <c r="O3143" s="9" t="s">
        <v>11764</v>
      </c>
      <c r="P3143" s="12">
        <v>99</v>
      </c>
      <c r="Q3143" s="12">
        <v>99</v>
      </c>
      <c r="R3143" s="12">
        <v>0.31922223536726124</v>
      </c>
      <c r="S3143" s="12" t="s">
        <v>28</v>
      </c>
      <c r="T3143" s="9" t="s">
        <v>95</v>
      </c>
      <c r="U3143" s="9" t="s">
        <v>95</v>
      </c>
      <c r="V3143" s="9" t="s">
        <v>95</v>
      </c>
      <c r="W3143" s="14">
        <v>1</v>
      </c>
    </row>
    <row r="3144" spans="1:23" x14ac:dyDescent="0.25">
      <c r="A3144" s="8">
        <v>5503</v>
      </c>
      <c r="B3144" s="9" t="s">
        <v>11951</v>
      </c>
      <c r="C3144" s="9" t="s">
        <v>22</v>
      </c>
      <c r="D3144" s="9" t="s">
        <v>11952</v>
      </c>
      <c r="E3144" s="9" t="s">
        <v>8297</v>
      </c>
      <c r="F3144" s="9" t="s">
        <v>11953</v>
      </c>
      <c r="G3144" s="12">
        <v>7</v>
      </c>
      <c r="H3144" s="9" t="s">
        <v>231</v>
      </c>
      <c r="I3144" s="9" t="s">
        <v>3005</v>
      </c>
      <c r="J3144" s="12">
        <v>2</v>
      </c>
      <c r="K3144" s="13">
        <v>42856</v>
      </c>
      <c r="L3144" s="86">
        <f>(Tabla2[[#This Row],[release_year]]-'VARIANZA Y DES. EST'!$L$11)^2</f>
        <v>3.3116808838167522</v>
      </c>
      <c r="M3144" s="12">
        <v>2016</v>
      </c>
      <c r="N3144" s="9" t="s">
        <v>76</v>
      </c>
      <c r="O3144" s="9" t="s">
        <v>11764</v>
      </c>
      <c r="P3144" s="12">
        <v>99</v>
      </c>
      <c r="Q3144" s="12">
        <v>99</v>
      </c>
      <c r="R3144" s="12">
        <v>0.31922223536726124</v>
      </c>
      <c r="S3144" s="12" t="s">
        <v>28</v>
      </c>
      <c r="T3144" s="9" t="s">
        <v>460</v>
      </c>
      <c r="U3144" s="9" t="s">
        <v>45</v>
      </c>
      <c r="V3144" s="9" t="s">
        <v>460</v>
      </c>
      <c r="W3144" s="14">
        <v>3</v>
      </c>
    </row>
    <row r="3145" spans="1:23" x14ac:dyDescent="0.25">
      <c r="A3145" s="8">
        <v>5530</v>
      </c>
      <c r="B3145" s="9" t="s">
        <v>11954</v>
      </c>
      <c r="C3145" s="9" t="s">
        <v>22</v>
      </c>
      <c r="D3145" s="9" t="s">
        <v>11955</v>
      </c>
      <c r="E3145" s="9" t="s">
        <v>11956</v>
      </c>
      <c r="F3145" s="9" t="s">
        <v>11957</v>
      </c>
      <c r="G3145" s="12">
        <v>7</v>
      </c>
      <c r="H3145" s="9" t="s">
        <v>890</v>
      </c>
      <c r="I3145" s="9" t="s">
        <v>890</v>
      </c>
      <c r="J3145" s="12">
        <v>1</v>
      </c>
      <c r="K3145" s="13">
        <v>42840</v>
      </c>
      <c r="L3145" s="86">
        <f>(Tabla2[[#This Row],[release_year]]-'VARIANZA Y DES. EST'!$L$11)^2</f>
        <v>7.9512857435875226</v>
      </c>
      <c r="M3145" s="12">
        <v>2017</v>
      </c>
      <c r="N3145" s="9" t="s">
        <v>76</v>
      </c>
      <c r="O3145" s="9" t="s">
        <v>11764</v>
      </c>
      <c r="P3145" s="12">
        <v>99</v>
      </c>
      <c r="Q3145" s="12">
        <v>99</v>
      </c>
      <c r="R3145" s="12">
        <v>0.31922223536726124</v>
      </c>
      <c r="S3145" s="12" t="s">
        <v>28</v>
      </c>
      <c r="T3145" s="9" t="s">
        <v>2492</v>
      </c>
      <c r="U3145" s="9" t="s">
        <v>95</v>
      </c>
      <c r="V3145" s="9" t="s">
        <v>2492</v>
      </c>
      <c r="W3145" s="14">
        <v>3</v>
      </c>
    </row>
    <row r="3146" spans="1:23" x14ac:dyDescent="0.25">
      <c r="A3146" s="8">
        <v>5549</v>
      </c>
      <c r="B3146" s="9" t="s">
        <v>11958</v>
      </c>
      <c r="C3146" s="9" t="s">
        <v>22</v>
      </c>
      <c r="D3146" s="9" t="s">
        <v>11959</v>
      </c>
      <c r="E3146" s="10" t="s">
        <v>11960</v>
      </c>
      <c r="F3146" s="11"/>
      <c r="G3146" s="12">
        <v>0</v>
      </c>
      <c r="H3146" s="9" t="s">
        <v>25</v>
      </c>
      <c r="I3146" s="9" t="s">
        <v>25</v>
      </c>
      <c r="J3146" s="12">
        <v>1</v>
      </c>
      <c r="K3146" s="13">
        <v>42826</v>
      </c>
      <c r="L3146" s="86">
        <f>(Tabla2[[#This Row],[release_year]]-'VARIANZA Y DES. EST'!$L$11)^2</f>
        <v>17.47405172519213</v>
      </c>
      <c r="M3146" s="12">
        <v>2010</v>
      </c>
      <c r="N3146" s="9" t="s">
        <v>76</v>
      </c>
      <c r="O3146" s="9" t="s">
        <v>11764</v>
      </c>
      <c r="P3146" s="12">
        <v>99</v>
      </c>
      <c r="Q3146" s="12">
        <v>99</v>
      </c>
      <c r="R3146" s="12">
        <v>0.31922223536726124</v>
      </c>
      <c r="S3146" s="12" t="s">
        <v>28</v>
      </c>
      <c r="T3146" s="9" t="s">
        <v>57</v>
      </c>
      <c r="U3146" s="9" t="s">
        <v>57</v>
      </c>
      <c r="V3146" s="9" t="s">
        <v>57</v>
      </c>
      <c r="W3146" s="14">
        <v>1</v>
      </c>
    </row>
    <row r="3147" spans="1:23" x14ac:dyDescent="0.25">
      <c r="A3147" s="8">
        <v>5590</v>
      </c>
      <c r="B3147" s="9" t="s">
        <v>11961</v>
      </c>
      <c r="C3147" s="9" t="s">
        <v>22</v>
      </c>
      <c r="D3147" s="9" t="s">
        <v>11962</v>
      </c>
      <c r="E3147" s="9" t="s">
        <v>11963</v>
      </c>
      <c r="F3147" s="9" t="s">
        <v>11964</v>
      </c>
      <c r="G3147" s="12">
        <v>10</v>
      </c>
      <c r="H3147" s="9" t="s">
        <v>858</v>
      </c>
      <c r="I3147" s="9" t="s">
        <v>858</v>
      </c>
      <c r="J3147" s="12">
        <v>1</v>
      </c>
      <c r="K3147" s="13">
        <v>42791</v>
      </c>
      <c r="L3147" s="86">
        <f>(Tabla2[[#This Row],[release_year]]-'VARIANZA Y DES. EST'!$L$11)^2</f>
        <v>0.67207602404598188</v>
      </c>
      <c r="M3147" s="12">
        <v>2015</v>
      </c>
      <c r="N3147" s="9" t="s">
        <v>76</v>
      </c>
      <c r="O3147" s="9" t="s">
        <v>11764</v>
      </c>
      <c r="P3147" s="12">
        <v>99</v>
      </c>
      <c r="Q3147" s="12">
        <v>99</v>
      </c>
      <c r="R3147" s="12">
        <v>0.31922223536726124</v>
      </c>
      <c r="S3147" s="12" t="s">
        <v>28</v>
      </c>
      <c r="T3147" s="9" t="s">
        <v>4211</v>
      </c>
      <c r="U3147" s="9" t="s">
        <v>38</v>
      </c>
      <c r="V3147" s="9" t="s">
        <v>4211</v>
      </c>
      <c r="W3147" s="14">
        <v>2</v>
      </c>
    </row>
    <row r="3148" spans="1:23" x14ac:dyDescent="0.25">
      <c r="A3148" s="8">
        <v>5598</v>
      </c>
      <c r="B3148" s="9" t="s">
        <v>11965</v>
      </c>
      <c r="C3148" s="9" t="s">
        <v>22</v>
      </c>
      <c r="D3148" s="9" t="s">
        <v>11966</v>
      </c>
      <c r="E3148" s="9" t="s">
        <v>11967</v>
      </c>
      <c r="F3148" s="9" t="s">
        <v>11968</v>
      </c>
      <c r="G3148" s="12">
        <v>11</v>
      </c>
      <c r="H3148" s="9" t="s">
        <v>390</v>
      </c>
      <c r="I3148" s="9" t="s">
        <v>11969</v>
      </c>
      <c r="J3148" s="12">
        <v>3</v>
      </c>
      <c r="K3148" s="13">
        <v>42785</v>
      </c>
      <c r="L3148" s="86">
        <f>(Tabla2[[#This Row],[release_year]]-'VARIANZA Y DES. EST'!$L$11)^2</f>
        <v>3.3116808838167522</v>
      </c>
      <c r="M3148" s="12">
        <v>2016</v>
      </c>
      <c r="N3148" s="9" t="s">
        <v>49</v>
      </c>
      <c r="O3148" s="9" t="s">
        <v>11764</v>
      </c>
      <c r="P3148" s="12">
        <v>99</v>
      </c>
      <c r="Q3148" s="12">
        <v>99</v>
      </c>
      <c r="R3148" s="12">
        <v>0.31922223536726124</v>
      </c>
      <c r="S3148" s="12" t="s">
        <v>28</v>
      </c>
      <c r="T3148" s="9" t="s">
        <v>686</v>
      </c>
      <c r="U3148" s="9" t="s">
        <v>30</v>
      </c>
      <c r="V3148" s="9" t="s">
        <v>686</v>
      </c>
      <c r="W3148" s="14">
        <v>2</v>
      </c>
    </row>
    <row r="3149" spans="1:23" x14ac:dyDescent="0.25">
      <c r="A3149" s="8">
        <v>5625</v>
      </c>
      <c r="B3149" s="9" t="s">
        <v>11970</v>
      </c>
      <c r="C3149" s="9" t="s">
        <v>22</v>
      </c>
      <c r="D3149" s="9" t="s">
        <v>11971</v>
      </c>
      <c r="E3149" s="9" t="s">
        <v>11972</v>
      </c>
      <c r="F3149" s="9" t="s">
        <v>11973</v>
      </c>
      <c r="G3149" s="12">
        <v>5</v>
      </c>
      <c r="H3149" s="9" t="s">
        <v>231</v>
      </c>
      <c r="I3149" s="9" t="s">
        <v>231</v>
      </c>
      <c r="J3149" s="12">
        <v>1</v>
      </c>
      <c r="K3149" s="13">
        <v>42764</v>
      </c>
      <c r="L3149" s="86">
        <f>(Tabla2[[#This Row],[release_year]]-'VARIANZA Y DES. EST'!$L$11)^2</f>
        <v>3.3116808838167522</v>
      </c>
      <c r="M3149" s="12">
        <v>2016</v>
      </c>
      <c r="N3149" s="9" t="s">
        <v>35</v>
      </c>
      <c r="O3149" s="9" t="s">
        <v>11764</v>
      </c>
      <c r="P3149" s="12">
        <v>99</v>
      </c>
      <c r="Q3149" s="12">
        <v>99</v>
      </c>
      <c r="R3149" s="12">
        <v>0.31922223536726124</v>
      </c>
      <c r="S3149" s="12" t="s">
        <v>28</v>
      </c>
      <c r="T3149" s="9" t="s">
        <v>859</v>
      </c>
      <c r="U3149" s="9" t="s">
        <v>95</v>
      </c>
      <c r="V3149" s="9" t="s">
        <v>859</v>
      </c>
      <c r="W3149" s="14">
        <v>2</v>
      </c>
    </row>
    <row r="3150" spans="1:23" x14ac:dyDescent="0.25">
      <c r="A3150" s="8">
        <v>5692</v>
      </c>
      <c r="B3150" s="9" t="s">
        <v>11974</v>
      </c>
      <c r="C3150" s="9" t="s">
        <v>22</v>
      </c>
      <c r="D3150" s="9" t="s">
        <v>11975</v>
      </c>
      <c r="E3150" s="18" t="s">
        <v>11976</v>
      </c>
      <c r="F3150" s="9" t="s">
        <v>11977</v>
      </c>
      <c r="G3150" s="12">
        <v>8</v>
      </c>
      <c r="H3150" s="9" t="s">
        <v>231</v>
      </c>
      <c r="I3150" s="9" t="s">
        <v>231</v>
      </c>
      <c r="J3150" s="12">
        <v>1</v>
      </c>
      <c r="K3150" s="13">
        <v>42708</v>
      </c>
      <c r="L3150" s="86">
        <f>(Tabla2[[#This Row],[release_year]]-'VARIANZA Y DES. EST'!$L$11)^2</f>
        <v>3.3116808838167522</v>
      </c>
      <c r="M3150" s="12">
        <v>2016</v>
      </c>
      <c r="N3150" s="9" t="s">
        <v>76</v>
      </c>
      <c r="O3150" s="9" t="s">
        <v>11764</v>
      </c>
      <c r="P3150" s="12">
        <v>99</v>
      </c>
      <c r="Q3150" s="12">
        <v>99</v>
      </c>
      <c r="R3150" s="12">
        <v>0.31922223536726124</v>
      </c>
      <c r="S3150" s="12" t="s">
        <v>28</v>
      </c>
      <c r="T3150" s="9" t="s">
        <v>8079</v>
      </c>
      <c r="U3150" s="9" t="s">
        <v>45</v>
      </c>
      <c r="V3150" s="9" t="s">
        <v>8079</v>
      </c>
      <c r="W3150" s="14">
        <v>3</v>
      </c>
    </row>
    <row r="3151" spans="1:23" x14ac:dyDescent="0.25">
      <c r="A3151" s="8">
        <v>5781</v>
      </c>
      <c r="B3151" s="9" t="s">
        <v>11978</v>
      </c>
      <c r="C3151" s="9" t="s">
        <v>22</v>
      </c>
      <c r="D3151" s="9" t="s">
        <v>11979</v>
      </c>
      <c r="E3151" s="9" t="s">
        <v>11980</v>
      </c>
      <c r="F3151" s="9" t="s">
        <v>11981</v>
      </c>
      <c r="G3151" s="12">
        <v>12</v>
      </c>
      <c r="H3151" s="9" t="s">
        <v>890</v>
      </c>
      <c r="I3151" s="9" t="s">
        <v>890</v>
      </c>
      <c r="J3151" s="12">
        <v>1</v>
      </c>
      <c r="K3151" s="13">
        <v>42644</v>
      </c>
      <c r="L3151" s="86">
        <f>(Tabla2[[#This Row],[release_year]]-'VARIANZA Y DES. EST'!$L$11)^2</f>
        <v>1.3928663045044412</v>
      </c>
      <c r="M3151" s="12">
        <v>2013</v>
      </c>
      <c r="N3151" s="9" t="s">
        <v>76</v>
      </c>
      <c r="O3151" s="9" t="s">
        <v>11764</v>
      </c>
      <c r="P3151" s="12">
        <v>99</v>
      </c>
      <c r="Q3151" s="12">
        <v>99</v>
      </c>
      <c r="R3151" s="12">
        <v>0.31922223536726124</v>
      </c>
      <c r="S3151" s="12" t="s">
        <v>28</v>
      </c>
      <c r="T3151" s="9" t="s">
        <v>859</v>
      </c>
      <c r="U3151" s="9" t="s">
        <v>95</v>
      </c>
      <c r="V3151" s="9" t="s">
        <v>859</v>
      </c>
      <c r="W3151" s="14">
        <v>2</v>
      </c>
    </row>
    <row r="3152" spans="1:23" x14ac:dyDescent="0.25">
      <c r="A3152" s="8">
        <v>5784</v>
      </c>
      <c r="B3152" s="9" t="s">
        <v>11982</v>
      </c>
      <c r="C3152" s="9" t="s">
        <v>22</v>
      </c>
      <c r="D3152" s="9" t="s">
        <v>11983</v>
      </c>
      <c r="E3152" s="10" t="s">
        <v>11984</v>
      </c>
      <c r="F3152" s="15"/>
      <c r="G3152" s="12">
        <v>0</v>
      </c>
      <c r="H3152" s="9" t="s">
        <v>25</v>
      </c>
      <c r="I3152" s="9" t="s">
        <v>25</v>
      </c>
      <c r="J3152" s="12">
        <v>1</v>
      </c>
      <c r="K3152" s="13">
        <v>42636</v>
      </c>
      <c r="L3152" s="86">
        <f>(Tabla2[[#This Row],[release_year]]-'VARIANZA Y DES. EST'!$L$11)^2</f>
        <v>3.3116808838167522</v>
      </c>
      <c r="M3152" s="12">
        <v>2016</v>
      </c>
      <c r="N3152" s="9" t="s">
        <v>76</v>
      </c>
      <c r="O3152" s="9" t="s">
        <v>11764</v>
      </c>
      <c r="P3152" s="12">
        <v>99</v>
      </c>
      <c r="Q3152" s="12">
        <v>99</v>
      </c>
      <c r="R3152" s="12">
        <v>0.31922223536726124</v>
      </c>
      <c r="S3152" s="12" t="s">
        <v>28</v>
      </c>
      <c r="T3152" s="9" t="s">
        <v>57</v>
      </c>
      <c r="U3152" s="9" t="s">
        <v>57</v>
      </c>
      <c r="V3152" s="9" t="s">
        <v>57</v>
      </c>
      <c r="W3152" s="14">
        <v>1</v>
      </c>
    </row>
    <row r="3153" spans="1:23" x14ac:dyDescent="0.25">
      <c r="A3153" s="8">
        <v>5894</v>
      </c>
      <c r="B3153" s="9" t="s">
        <v>11985</v>
      </c>
      <c r="C3153" s="9" t="s">
        <v>22</v>
      </c>
      <c r="D3153" s="9" t="s">
        <v>11986</v>
      </c>
      <c r="E3153" s="10" t="s">
        <v>11987</v>
      </c>
      <c r="F3153" s="11"/>
      <c r="G3153" s="12">
        <v>0</v>
      </c>
      <c r="H3153" s="9" t="s">
        <v>126</v>
      </c>
      <c r="I3153" s="9" t="s">
        <v>11988</v>
      </c>
      <c r="J3153" s="12">
        <v>3</v>
      </c>
      <c r="K3153" s="13">
        <v>42286</v>
      </c>
      <c r="L3153" s="86">
        <f>(Tabla2[[#This Row],[release_year]]-'VARIANZA Y DES. EST'!$L$11)^2</f>
        <v>0.67207602404598188</v>
      </c>
      <c r="M3153" s="12">
        <v>2015</v>
      </c>
      <c r="N3153" s="9" t="s">
        <v>76</v>
      </c>
      <c r="O3153" s="9" t="s">
        <v>11764</v>
      </c>
      <c r="P3153" s="12">
        <v>99</v>
      </c>
      <c r="Q3153" s="12">
        <v>99</v>
      </c>
      <c r="R3153" s="12">
        <v>0.31922223536726124</v>
      </c>
      <c r="S3153" s="12" t="s">
        <v>28</v>
      </c>
      <c r="T3153" s="9" t="s">
        <v>105</v>
      </c>
      <c r="U3153" s="9" t="s">
        <v>57</v>
      </c>
      <c r="V3153" s="9" t="s">
        <v>105</v>
      </c>
      <c r="W3153" s="14">
        <v>2</v>
      </c>
    </row>
    <row r="3154" spans="1:23" x14ac:dyDescent="0.25">
      <c r="A3154" s="8">
        <v>5977</v>
      </c>
      <c r="B3154" s="9" t="s">
        <v>11989</v>
      </c>
      <c r="C3154" s="9" t="s">
        <v>22</v>
      </c>
      <c r="D3154" s="9" t="s">
        <v>11990</v>
      </c>
      <c r="E3154" s="9" t="s">
        <v>7032</v>
      </c>
      <c r="F3154" s="9" t="s">
        <v>11991</v>
      </c>
      <c r="G3154" s="12">
        <v>15</v>
      </c>
      <c r="H3154" s="9" t="s">
        <v>7034</v>
      </c>
      <c r="I3154" s="9" t="s">
        <v>7034</v>
      </c>
      <c r="J3154" s="12">
        <v>1</v>
      </c>
      <c r="K3154" s="13">
        <v>42804</v>
      </c>
      <c r="L3154" s="86">
        <f>(Tabla2[[#This Row],[release_year]]-'VARIANZA Y DES. EST'!$L$11)^2</f>
        <v>17.47405172519213</v>
      </c>
      <c r="M3154" s="12">
        <v>2010</v>
      </c>
      <c r="N3154" s="9" t="s">
        <v>76</v>
      </c>
      <c r="O3154" s="9" t="s">
        <v>11764</v>
      </c>
      <c r="P3154" s="12">
        <v>99</v>
      </c>
      <c r="Q3154" s="12">
        <v>99</v>
      </c>
      <c r="R3154" s="12">
        <v>0.31922223536726124</v>
      </c>
      <c r="S3154" s="12" t="s">
        <v>28</v>
      </c>
      <c r="T3154" s="9" t="s">
        <v>859</v>
      </c>
      <c r="U3154" s="9" t="s">
        <v>95</v>
      </c>
      <c r="V3154" s="9" t="s">
        <v>859</v>
      </c>
      <c r="W3154" s="14">
        <v>2</v>
      </c>
    </row>
    <row r="3155" spans="1:23" x14ac:dyDescent="0.25">
      <c r="A3155" s="8">
        <v>6019</v>
      </c>
      <c r="B3155" s="9" t="s">
        <v>11992</v>
      </c>
      <c r="C3155" s="9" t="s">
        <v>22</v>
      </c>
      <c r="D3155" s="9" t="s">
        <v>11993</v>
      </c>
      <c r="E3155" s="9" t="s">
        <v>11994</v>
      </c>
      <c r="F3155" s="9" t="s">
        <v>11995</v>
      </c>
      <c r="G3155" s="12">
        <v>10</v>
      </c>
      <c r="H3155" s="9" t="s">
        <v>25</v>
      </c>
      <c r="I3155" s="9" t="s">
        <v>25</v>
      </c>
      <c r="J3155" s="12">
        <v>1</v>
      </c>
      <c r="K3155" s="13">
        <v>44166</v>
      </c>
      <c r="L3155" s="86">
        <f>(Tabla2[[#This Row],[release_year]]-'VARIANZA Y DES. EST'!$L$11)^2</f>
        <v>103.6364225665675</v>
      </c>
      <c r="M3155" s="12">
        <v>2004</v>
      </c>
      <c r="N3155" s="9" t="s">
        <v>43</v>
      </c>
      <c r="O3155" s="9" t="s">
        <v>11764</v>
      </c>
      <c r="P3155" s="12">
        <v>99</v>
      </c>
      <c r="Q3155" s="12">
        <v>99</v>
      </c>
      <c r="R3155" s="12">
        <v>0.31922223536726124</v>
      </c>
      <c r="S3155" s="12" t="s">
        <v>28</v>
      </c>
      <c r="T3155" s="9" t="s">
        <v>3577</v>
      </c>
      <c r="U3155" s="9" t="s">
        <v>95</v>
      </c>
      <c r="V3155" s="9" t="s">
        <v>3577</v>
      </c>
      <c r="W3155" s="14">
        <v>2</v>
      </c>
    </row>
    <row r="3156" spans="1:23" x14ac:dyDescent="0.25">
      <c r="A3156" s="8">
        <v>6070</v>
      </c>
      <c r="B3156" s="9" t="s">
        <v>11996</v>
      </c>
      <c r="C3156" s="9" t="s">
        <v>22</v>
      </c>
      <c r="D3156" s="9" t="s">
        <v>11997</v>
      </c>
      <c r="E3156" s="9" t="s">
        <v>11998</v>
      </c>
      <c r="F3156" s="9" t="s">
        <v>11999</v>
      </c>
      <c r="G3156" s="12">
        <v>12</v>
      </c>
      <c r="H3156" s="9" t="s">
        <v>25</v>
      </c>
      <c r="I3156" s="9" t="s">
        <v>25</v>
      </c>
      <c r="J3156" s="12">
        <v>1</v>
      </c>
      <c r="K3156" s="13">
        <v>43544</v>
      </c>
      <c r="L3156" s="86">
        <f>(Tabla2[[#This Row],[release_year]]-'VARIANZA Y DES. EST'!$L$11)^2</f>
        <v>14.590890603358293</v>
      </c>
      <c r="M3156" s="12">
        <v>2018</v>
      </c>
      <c r="N3156" s="9" t="s">
        <v>99</v>
      </c>
      <c r="O3156" s="9" t="s">
        <v>11764</v>
      </c>
      <c r="P3156" s="12">
        <v>99</v>
      </c>
      <c r="Q3156" s="12">
        <v>99</v>
      </c>
      <c r="R3156" s="12">
        <v>0.31922223536726124</v>
      </c>
      <c r="S3156" s="12" t="s">
        <v>28</v>
      </c>
      <c r="T3156" s="9" t="s">
        <v>12000</v>
      </c>
      <c r="U3156" s="9" t="s">
        <v>38</v>
      </c>
      <c r="V3156" s="9" t="s">
        <v>12000</v>
      </c>
      <c r="W3156" s="14">
        <v>3</v>
      </c>
    </row>
    <row r="3157" spans="1:23" x14ac:dyDescent="0.25">
      <c r="A3157" s="8">
        <v>6093</v>
      </c>
      <c r="B3157" s="9" t="s">
        <v>12001</v>
      </c>
      <c r="C3157" s="9" t="s">
        <v>22</v>
      </c>
      <c r="D3157" s="9" t="s">
        <v>12002</v>
      </c>
      <c r="E3157" s="9" t="s">
        <v>12003</v>
      </c>
      <c r="F3157" s="18" t="s">
        <v>12004</v>
      </c>
      <c r="G3157" s="12">
        <v>8</v>
      </c>
      <c r="H3157" s="9" t="s">
        <v>518</v>
      </c>
      <c r="I3157" s="9" t="s">
        <v>518</v>
      </c>
      <c r="J3157" s="12">
        <v>1</v>
      </c>
      <c r="K3157" s="16">
        <v>43830</v>
      </c>
      <c r="L3157" s="86">
        <f>(Tabla2[[#This Row],[release_year]]-'VARIANZA Y DES. EST'!$L$11)^2</f>
        <v>7.9512857435875226</v>
      </c>
      <c r="M3157" s="12">
        <v>2017</v>
      </c>
      <c r="N3157" s="9" t="s">
        <v>35</v>
      </c>
      <c r="O3157" s="9" t="s">
        <v>11764</v>
      </c>
      <c r="P3157" s="12">
        <v>99</v>
      </c>
      <c r="Q3157" s="12">
        <v>99</v>
      </c>
      <c r="R3157" s="12">
        <v>0.31922223536726124</v>
      </c>
      <c r="S3157" s="12" t="s">
        <v>28</v>
      </c>
      <c r="T3157" s="9" t="s">
        <v>3029</v>
      </c>
      <c r="U3157" s="9" t="s">
        <v>514</v>
      </c>
      <c r="V3157" s="9" t="s">
        <v>3029</v>
      </c>
      <c r="W3157" s="14">
        <v>3</v>
      </c>
    </row>
    <row r="3158" spans="1:23" x14ac:dyDescent="0.25">
      <c r="A3158" s="8">
        <v>6142</v>
      </c>
      <c r="B3158" s="9" t="s">
        <v>12005</v>
      </c>
      <c r="C3158" s="9" t="s">
        <v>22</v>
      </c>
      <c r="D3158" s="9" t="s">
        <v>12006</v>
      </c>
      <c r="E3158" s="9" t="s">
        <v>12007</v>
      </c>
      <c r="F3158" s="9" t="s">
        <v>12008</v>
      </c>
      <c r="G3158" s="12">
        <v>10</v>
      </c>
      <c r="H3158" s="9" t="s">
        <v>160</v>
      </c>
      <c r="I3158" s="9" t="s">
        <v>160</v>
      </c>
      <c r="J3158" s="12">
        <v>1</v>
      </c>
      <c r="K3158" s="13">
        <v>43676</v>
      </c>
      <c r="L3158" s="86">
        <f>(Tabla2[[#This Row],[release_year]]-'VARIANZA Y DES. EST'!$L$11)^2</f>
        <v>23.230495463129063</v>
      </c>
      <c r="M3158" s="12">
        <v>2019</v>
      </c>
      <c r="N3158" s="9" t="s">
        <v>76</v>
      </c>
      <c r="O3158" s="9" t="s">
        <v>11764</v>
      </c>
      <c r="P3158" s="12">
        <v>99</v>
      </c>
      <c r="Q3158" s="12">
        <v>99</v>
      </c>
      <c r="R3158" s="12">
        <v>0.31922223536726124</v>
      </c>
      <c r="S3158" s="12" t="s">
        <v>28</v>
      </c>
      <c r="T3158" s="9" t="s">
        <v>3969</v>
      </c>
      <c r="U3158" s="9" t="s">
        <v>3969</v>
      </c>
      <c r="V3158" s="9" t="s">
        <v>3969</v>
      </c>
      <c r="W3158" s="14">
        <v>1</v>
      </c>
    </row>
    <row r="3159" spans="1:23" x14ac:dyDescent="0.25">
      <c r="A3159" s="8">
        <v>6204</v>
      </c>
      <c r="B3159" s="9" t="s">
        <v>12009</v>
      </c>
      <c r="C3159" s="9" t="s">
        <v>22</v>
      </c>
      <c r="D3159" s="9" t="s">
        <v>12010</v>
      </c>
      <c r="E3159" s="9" t="s">
        <v>12011</v>
      </c>
      <c r="F3159" s="9" t="s">
        <v>12012</v>
      </c>
      <c r="G3159" s="12">
        <v>9</v>
      </c>
      <c r="H3159" s="9" t="s">
        <v>518</v>
      </c>
      <c r="I3159" s="9" t="s">
        <v>518</v>
      </c>
      <c r="J3159" s="12">
        <v>1</v>
      </c>
      <c r="K3159" s="13">
        <v>43258</v>
      </c>
      <c r="L3159" s="86">
        <f>(Tabla2[[#This Row],[release_year]]-'VARIANZA Y DES. EST'!$L$11)^2</f>
        <v>1.3928663045044412</v>
      </c>
      <c r="M3159" s="12">
        <v>2013</v>
      </c>
      <c r="N3159" s="9" t="s">
        <v>35</v>
      </c>
      <c r="O3159" s="9" t="s">
        <v>11764</v>
      </c>
      <c r="P3159" s="12">
        <v>99</v>
      </c>
      <c r="Q3159" s="12">
        <v>99</v>
      </c>
      <c r="R3159" s="12">
        <v>0.31922223536726124</v>
      </c>
      <c r="S3159" s="12" t="s">
        <v>28</v>
      </c>
      <c r="T3159" s="9" t="s">
        <v>118</v>
      </c>
      <c r="U3159" s="9" t="s">
        <v>45</v>
      </c>
      <c r="V3159" s="9" t="s">
        <v>118</v>
      </c>
      <c r="W3159" s="14">
        <v>3</v>
      </c>
    </row>
    <row r="3160" spans="1:23" x14ac:dyDescent="0.25">
      <c r="A3160" s="8">
        <v>6245</v>
      </c>
      <c r="B3160" s="9" t="s">
        <v>12013</v>
      </c>
      <c r="C3160" s="9" t="s">
        <v>22</v>
      </c>
      <c r="D3160" s="9" t="s">
        <v>12014</v>
      </c>
      <c r="E3160" s="9" t="s">
        <v>12015</v>
      </c>
      <c r="F3160" s="9" t="s">
        <v>12016</v>
      </c>
      <c r="G3160" s="12">
        <v>14</v>
      </c>
      <c r="H3160" s="9" t="s">
        <v>25</v>
      </c>
      <c r="I3160" s="9" t="s">
        <v>25</v>
      </c>
      <c r="J3160" s="12">
        <v>1</v>
      </c>
      <c r="K3160" s="13">
        <v>43307</v>
      </c>
      <c r="L3160" s="86">
        <f>(Tabla2[[#This Row],[release_year]]-'VARIANZA Y DES. EST'!$L$11)^2</f>
        <v>0.67207602404598188</v>
      </c>
      <c r="M3160" s="12">
        <v>2015</v>
      </c>
      <c r="N3160" s="9" t="s">
        <v>43</v>
      </c>
      <c r="O3160" s="9" t="s">
        <v>11764</v>
      </c>
      <c r="P3160" s="12">
        <v>99</v>
      </c>
      <c r="Q3160" s="12">
        <v>99</v>
      </c>
      <c r="R3160" s="12">
        <v>0.31922223536726124</v>
      </c>
      <c r="S3160" s="12" t="s">
        <v>28</v>
      </c>
      <c r="T3160" s="9" t="s">
        <v>4567</v>
      </c>
      <c r="U3160" s="9" t="s">
        <v>38</v>
      </c>
      <c r="V3160" s="9" t="s">
        <v>4567</v>
      </c>
      <c r="W3160" s="14">
        <v>2</v>
      </c>
    </row>
    <row r="3161" spans="1:23" x14ac:dyDescent="0.25">
      <c r="A3161" s="8">
        <v>6270</v>
      </c>
      <c r="B3161" s="9" t="s">
        <v>12017</v>
      </c>
      <c r="C3161" s="9" t="s">
        <v>22</v>
      </c>
      <c r="D3161" s="9" t="s">
        <v>12018</v>
      </c>
      <c r="E3161" s="9" t="s">
        <v>5879</v>
      </c>
      <c r="F3161" s="9" t="s">
        <v>12019</v>
      </c>
      <c r="G3161" s="12">
        <v>8</v>
      </c>
      <c r="H3161" s="9" t="s">
        <v>116</v>
      </c>
      <c r="I3161" s="9" t="s">
        <v>116</v>
      </c>
      <c r="J3161" s="12">
        <v>1</v>
      </c>
      <c r="K3161" s="13">
        <v>43573</v>
      </c>
      <c r="L3161" s="86">
        <f>(Tabla2[[#This Row],[release_year]]-'VARIANZA Y DES. EST'!$L$11)^2</f>
        <v>3.3116808838167522</v>
      </c>
      <c r="M3161" s="12">
        <v>2016</v>
      </c>
      <c r="N3161" s="9" t="s">
        <v>35</v>
      </c>
      <c r="O3161" s="9" t="s">
        <v>11764</v>
      </c>
      <c r="P3161" s="12">
        <v>99</v>
      </c>
      <c r="Q3161" s="12">
        <v>99</v>
      </c>
      <c r="R3161" s="12">
        <v>0.31922223536726124</v>
      </c>
      <c r="S3161" s="12" t="s">
        <v>28</v>
      </c>
      <c r="T3161" s="9" t="s">
        <v>859</v>
      </c>
      <c r="U3161" s="9" t="s">
        <v>95</v>
      </c>
      <c r="V3161" s="9" t="s">
        <v>859</v>
      </c>
      <c r="W3161" s="14">
        <v>2</v>
      </c>
    </row>
    <row r="3162" spans="1:23" x14ac:dyDescent="0.25">
      <c r="A3162" s="8">
        <v>6279</v>
      </c>
      <c r="B3162" s="9" t="s">
        <v>12020</v>
      </c>
      <c r="C3162" s="9" t="s">
        <v>22</v>
      </c>
      <c r="D3162" s="9" t="s">
        <v>12021</v>
      </c>
      <c r="E3162" s="9" t="s">
        <v>12022</v>
      </c>
      <c r="F3162" s="9" t="s">
        <v>12023</v>
      </c>
      <c r="G3162" s="12">
        <v>1</v>
      </c>
      <c r="H3162" s="9" t="s">
        <v>126</v>
      </c>
      <c r="I3162" s="9" t="s">
        <v>126</v>
      </c>
      <c r="J3162" s="12">
        <v>1</v>
      </c>
      <c r="K3162" s="13">
        <v>42597</v>
      </c>
      <c r="L3162" s="86">
        <f>(Tabla2[[#This Row],[release_year]]-'VARIANZA Y DES. EST'!$L$11)^2</f>
        <v>0.67207602404598188</v>
      </c>
      <c r="M3162" s="12">
        <v>2015</v>
      </c>
      <c r="N3162" s="9" t="s">
        <v>35</v>
      </c>
      <c r="O3162" s="9" t="s">
        <v>11764</v>
      </c>
      <c r="P3162" s="12">
        <v>99</v>
      </c>
      <c r="Q3162" s="12">
        <v>99</v>
      </c>
      <c r="R3162" s="12">
        <v>0.31922223536726124</v>
      </c>
      <c r="S3162" s="12" t="s">
        <v>28</v>
      </c>
      <c r="T3162" s="9" t="s">
        <v>171</v>
      </c>
      <c r="U3162" s="9" t="s">
        <v>57</v>
      </c>
      <c r="V3162" s="9" t="s">
        <v>171</v>
      </c>
      <c r="W3162" s="14">
        <v>3</v>
      </c>
    </row>
    <row r="3163" spans="1:23" x14ac:dyDescent="0.25">
      <c r="A3163" s="8">
        <v>6286</v>
      </c>
      <c r="B3163" s="9" t="s">
        <v>12024</v>
      </c>
      <c r="C3163" s="9" t="s">
        <v>22</v>
      </c>
      <c r="D3163" s="9" t="s">
        <v>12025</v>
      </c>
      <c r="E3163" s="9" t="s">
        <v>8678</v>
      </c>
      <c r="F3163" s="9" t="s">
        <v>12026</v>
      </c>
      <c r="G3163" s="12">
        <v>9</v>
      </c>
      <c r="H3163" s="9" t="s">
        <v>7034</v>
      </c>
      <c r="I3163" s="9" t="s">
        <v>7034</v>
      </c>
      <c r="J3163" s="12">
        <v>1</v>
      </c>
      <c r="K3163" s="13">
        <v>42804</v>
      </c>
      <c r="L3163" s="86">
        <f>(Tabla2[[#This Row],[release_year]]-'VARIANZA Y DES. EST'!$L$11)^2</f>
        <v>4.7532614447336705</v>
      </c>
      <c r="M3163" s="12">
        <v>2012</v>
      </c>
      <c r="N3163" s="9" t="s">
        <v>35</v>
      </c>
      <c r="O3163" s="9" t="s">
        <v>11764</v>
      </c>
      <c r="P3163" s="12">
        <v>99</v>
      </c>
      <c r="Q3163" s="12">
        <v>99</v>
      </c>
      <c r="R3163" s="12">
        <v>0.31922223536726124</v>
      </c>
      <c r="S3163" s="12" t="s">
        <v>28</v>
      </c>
      <c r="T3163" s="9" t="s">
        <v>9974</v>
      </c>
      <c r="U3163" s="9" t="s">
        <v>95</v>
      </c>
      <c r="V3163" s="9" t="s">
        <v>9974</v>
      </c>
      <c r="W3163" s="14">
        <v>3</v>
      </c>
    </row>
    <row r="3164" spans="1:23" x14ac:dyDescent="0.25">
      <c r="A3164" s="8">
        <v>6350</v>
      </c>
      <c r="B3164" s="9" t="s">
        <v>12027</v>
      </c>
      <c r="C3164" s="9" t="s">
        <v>22</v>
      </c>
      <c r="D3164" s="9" t="s">
        <v>12028</v>
      </c>
      <c r="E3164" s="9" t="s">
        <v>12029</v>
      </c>
      <c r="F3164" s="9" t="s">
        <v>12030</v>
      </c>
      <c r="G3164" s="12">
        <v>1</v>
      </c>
      <c r="H3164" s="9" t="s">
        <v>851</v>
      </c>
      <c r="I3164" s="9" t="s">
        <v>12031</v>
      </c>
      <c r="J3164" s="12">
        <v>4</v>
      </c>
      <c r="K3164" s="13">
        <v>43252</v>
      </c>
      <c r="L3164" s="86">
        <f>(Tabla2[[#This Row],[release_year]]-'VARIANZA Y DES. EST'!$L$11)^2</f>
        <v>7.9512857435875226</v>
      </c>
      <c r="M3164" s="12">
        <v>2017</v>
      </c>
      <c r="N3164" s="9" t="s">
        <v>76</v>
      </c>
      <c r="O3164" s="9" t="s">
        <v>11764</v>
      </c>
      <c r="P3164" s="12">
        <v>99</v>
      </c>
      <c r="Q3164" s="12">
        <v>99</v>
      </c>
      <c r="R3164" s="12">
        <v>0.31922223536726124</v>
      </c>
      <c r="S3164" s="12" t="s">
        <v>28</v>
      </c>
      <c r="T3164" s="9" t="s">
        <v>57</v>
      </c>
      <c r="U3164" s="9" t="s">
        <v>57</v>
      </c>
      <c r="V3164" s="9" t="s">
        <v>57</v>
      </c>
      <c r="W3164" s="14">
        <v>1</v>
      </c>
    </row>
    <row r="3165" spans="1:23" x14ac:dyDescent="0.25">
      <c r="A3165" s="8">
        <v>6352</v>
      </c>
      <c r="B3165" s="9" t="s">
        <v>12032</v>
      </c>
      <c r="C3165" s="9" t="s">
        <v>22</v>
      </c>
      <c r="D3165" s="9" t="s">
        <v>12033</v>
      </c>
      <c r="E3165" s="9" t="s">
        <v>12034</v>
      </c>
      <c r="F3165" s="9" t="s">
        <v>12035</v>
      </c>
      <c r="G3165" s="12">
        <v>1</v>
      </c>
      <c r="H3165" s="9" t="s">
        <v>126</v>
      </c>
      <c r="I3165" s="9" t="s">
        <v>126</v>
      </c>
      <c r="J3165" s="12">
        <v>1</v>
      </c>
      <c r="K3165" s="13">
        <v>43435</v>
      </c>
      <c r="L3165" s="86">
        <f>(Tabla2[[#This Row],[release_year]]-'VARIANZA Y DES. EST'!$L$11)^2</f>
        <v>14.590890603358293</v>
      </c>
      <c r="M3165" s="12">
        <v>2018</v>
      </c>
      <c r="N3165" s="9" t="s">
        <v>35</v>
      </c>
      <c r="O3165" s="9" t="s">
        <v>11764</v>
      </c>
      <c r="P3165" s="12">
        <v>99</v>
      </c>
      <c r="Q3165" s="12">
        <v>99</v>
      </c>
      <c r="R3165" s="12">
        <v>0.31922223536726124</v>
      </c>
      <c r="S3165" s="12" t="s">
        <v>28</v>
      </c>
      <c r="T3165" s="9" t="s">
        <v>171</v>
      </c>
      <c r="U3165" s="9" t="s">
        <v>57</v>
      </c>
      <c r="V3165" s="9" t="s">
        <v>171</v>
      </c>
      <c r="W3165" s="14">
        <v>3</v>
      </c>
    </row>
    <row r="3166" spans="1:23" x14ac:dyDescent="0.25">
      <c r="A3166" s="8">
        <v>6355</v>
      </c>
      <c r="B3166" s="9" t="s">
        <v>12036</v>
      </c>
      <c r="C3166" s="9" t="s">
        <v>22</v>
      </c>
      <c r="D3166" s="9" t="s">
        <v>12037</v>
      </c>
      <c r="E3166" s="9" t="s">
        <v>12038</v>
      </c>
      <c r="F3166" s="9" t="s">
        <v>12039</v>
      </c>
      <c r="G3166" s="12">
        <v>20</v>
      </c>
      <c r="H3166" s="9" t="s">
        <v>25</v>
      </c>
      <c r="I3166" s="9" t="s">
        <v>25</v>
      </c>
      <c r="J3166" s="12">
        <v>1</v>
      </c>
      <c r="K3166" s="13">
        <v>43303</v>
      </c>
      <c r="L3166" s="86">
        <f>(Tabla2[[#This Row],[release_year]]-'VARIANZA Y DES. EST'!$L$11)^2</f>
        <v>38.194842005650592</v>
      </c>
      <c r="M3166" s="12">
        <v>2008</v>
      </c>
      <c r="N3166" s="9" t="s">
        <v>99</v>
      </c>
      <c r="O3166" s="9" t="s">
        <v>11764</v>
      </c>
      <c r="P3166" s="12">
        <v>99</v>
      </c>
      <c r="Q3166" s="12">
        <v>99</v>
      </c>
      <c r="R3166" s="12">
        <v>0.31922223536726124</v>
      </c>
      <c r="S3166" s="12" t="s">
        <v>28</v>
      </c>
      <c r="T3166" s="9" t="s">
        <v>111</v>
      </c>
      <c r="U3166" s="9" t="s">
        <v>30</v>
      </c>
      <c r="V3166" s="9" t="s">
        <v>111</v>
      </c>
      <c r="W3166" s="14">
        <v>2</v>
      </c>
    </row>
    <row r="3167" spans="1:23" x14ac:dyDescent="0.25">
      <c r="A3167" s="8">
        <v>6416</v>
      </c>
      <c r="B3167" s="9" t="s">
        <v>12040</v>
      </c>
      <c r="C3167" s="9" t="s">
        <v>22</v>
      </c>
      <c r="D3167" s="9" t="s">
        <v>12041</v>
      </c>
      <c r="E3167" s="9" t="s">
        <v>12042</v>
      </c>
      <c r="F3167" s="9" t="s">
        <v>12043</v>
      </c>
      <c r="G3167" s="12">
        <v>8</v>
      </c>
      <c r="H3167" s="9" t="s">
        <v>25</v>
      </c>
      <c r="I3167" s="9" t="s">
        <v>1453</v>
      </c>
      <c r="J3167" s="12">
        <v>2</v>
      </c>
      <c r="K3167" s="13">
        <v>43739</v>
      </c>
      <c r="L3167" s="86">
        <f>(Tabla2[[#This Row],[release_year]]-'VARIANZA Y DES. EST'!$L$11)^2</f>
        <v>491.96116424931824</v>
      </c>
      <c r="M3167" s="12">
        <v>1992</v>
      </c>
      <c r="N3167" s="9" t="s">
        <v>1991</v>
      </c>
      <c r="O3167" s="9" t="s">
        <v>11764</v>
      </c>
      <c r="P3167" s="12">
        <v>99</v>
      </c>
      <c r="Q3167" s="12">
        <v>99</v>
      </c>
      <c r="R3167" s="12">
        <v>0.31922223536726124</v>
      </c>
      <c r="S3167" s="12" t="s">
        <v>28</v>
      </c>
      <c r="T3167" s="9" t="s">
        <v>4862</v>
      </c>
      <c r="U3167" s="9" t="s">
        <v>4664</v>
      </c>
      <c r="V3167" s="9" t="s">
        <v>4862</v>
      </c>
      <c r="W3167" s="14">
        <v>2</v>
      </c>
    </row>
    <row r="3168" spans="1:23" x14ac:dyDescent="0.25">
      <c r="A3168" s="8">
        <v>6454</v>
      </c>
      <c r="B3168" s="9" t="s">
        <v>12044</v>
      </c>
      <c r="C3168" s="9" t="s">
        <v>22</v>
      </c>
      <c r="D3168" s="9" t="s">
        <v>12045</v>
      </c>
      <c r="E3168" s="9" t="s">
        <v>12046</v>
      </c>
      <c r="F3168" s="9" t="s">
        <v>12047</v>
      </c>
      <c r="G3168" s="12">
        <v>10</v>
      </c>
      <c r="H3168" s="9" t="s">
        <v>25</v>
      </c>
      <c r="I3168" s="9" t="s">
        <v>25</v>
      </c>
      <c r="J3168" s="12">
        <v>1</v>
      </c>
      <c r="K3168" s="16">
        <v>43052</v>
      </c>
      <c r="L3168" s="86">
        <f>(Tabla2[[#This Row],[release_year]]-'VARIANZA Y DES. EST'!$L$11)^2</f>
        <v>3.3116808838167522</v>
      </c>
      <c r="M3168" s="12">
        <v>2016</v>
      </c>
      <c r="N3168" s="9" t="s">
        <v>82</v>
      </c>
      <c r="O3168" s="9" t="s">
        <v>11764</v>
      </c>
      <c r="P3168" s="12">
        <v>99</v>
      </c>
      <c r="Q3168" s="12">
        <v>99</v>
      </c>
      <c r="R3168" s="12">
        <v>0.31922223536726124</v>
      </c>
      <c r="S3168" s="12" t="s">
        <v>28</v>
      </c>
      <c r="T3168" s="9" t="s">
        <v>576</v>
      </c>
      <c r="U3168" s="9" t="s">
        <v>57</v>
      </c>
      <c r="V3168" s="9" t="s">
        <v>576</v>
      </c>
      <c r="W3168" s="14">
        <v>2</v>
      </c>
    </row>
    <row r="3169" spans="1:23" x14ac:dyDescent="0.25">
      <c r="A3169" s="8">
        <v>6477</v>
      </c>
      <c r="B3169" s="9" t="s">
        <v>12048</v>
      </c>
      <c r="C3169" s="9" t="s">
        <v>22</v>
      </c>
      <c r="D3169" s="9" t="s">
        <v>12049</v>
      </c>
      <c r="E3169" s="18" t="s">
        <v>12050</v>
      </c>
      <c r="F3169" s="9" t="s">
        <v>12051</v>
      </c>
      <c r="G3169" s="12">
        <v>8</v>
      </c>
      <c r="H3169" s="9" t="s">
        <v>25</v>
      </c>
      <c r="I3169" s="9" t="s">
        <v>25</v>
      </c>
      <c r="J3169" s="12">
        <v>1</v>
      </c>
      <c r="K3169" s="13">
        <v>43622</v>
      </c>
      <c r="L3169" s="86">
        <f>(Tabla2[[#This Row],[release_year]]-'VARIANZA Y DES. EST'!$L$11)^2</f>
        <v>3.2471164275211517E-2</v>
      </c>
      <c r="M3169" s="12">
        <v>2014</v>
      </c>
      <c r="N3169" s="9" t="s">
        <v>99</v>
      </c>
      <c r="O3169" s="9" t="s">
        <v>11764</v>
      </c>
      <c r="P3169" s="12">
        <v>99</v>
      </c>
      <c r="Q3169" s="12">
        <v>99</v>
      </c>
      <c r="R3169" s="12">
        <v>0.31922223536726124</v>
      </c>
      <c r="S3169" s="12" t="s">
        <v>28</v>
      </c>
      <c r="T3169" s="9" t="s">
        <v>12052</v>
      </c>
      <c r="U3169" s="9" t="s">
        <v>95</v>
      </c>
      <c r="V3169" s="9" t="s">
        <v>12052</v>
      </c>
      <c r="W3169" s="14">
        <v>3</v>
      </c>
    </row>
    <row r="3170" spans="1:23" x14ac:dyDescent="0.25">
      <c r="A3170" s="8">
        <v>6481</v>
      </c>
      <c r="B3170" s="9" t="s">
        <v>12053</v>
      </c>
      <c r="C3170" s="9" t="s">
        <v>22</v>
      </c>
      <c r="D3170" s="9" t="s">
        <v>12054</v>
      </c>
      <c r="E3170" s="9" t="s">
        <v>12055</v>
      </c>
      <c r="F3170" s="9" t="s">
        <v>12056</v>
      </c>
      <c r="G3170" s="12">
        <v>10</v>
      </c>
      <c r="H3170" s="9" t="s">
        <v>25</v>
      </c>
      <c r="I3170" s="9" t="s">
        <v>25</v>
      </c>
      <c r="J3170" s="12">
        <v>1</v>
      </c>
      <c r="K3170" s="13">
        <v>43466</v>
      </c>
      <c r="L3170" s="86">
        <f>(Tabla2[[#This Row],[release_year]]-'VARIANZA Y DES. EST'!$L$11)^2</f>
        <v>103.6364225665675</v>
      </c>
      <c r="M3170" s="12">
        <v>2004</v>
      </c>
      <c r="N3170" s="9" t="s">
        <v>99</v>
      </c>
      <c r="O3170" s="9" t="s">
        <v>11764</v>
      </c>
      <c r="P3170" s="12">
        <v>99</v>
      </c>
      <c r="Q3170" s="12">
        <v>99</v>
      </c>
      <c r="R3170" s="12">
        <v>0.31922223536726124</v>
      </c>
      <c r="S3170" s="12" t="s">
        <v>28</v>
      </c>
      <c r="T3170" s="9" t="s">
        <v>111</v>
      </c>
      <c r="U3170" s="9" t="s">
        <v>30</v>
      </c>
      <c r="V3170" s="9" t="s">
        <v>111</v>
      </c>
      <c r="W3170" s="14">
        <v>2</v>
      </c>
    </row>
    <row r="3171" spans="1:23" x14ac:dyDescent="0.25">
      <c r="A3171" s="8">
        <v>6592</v>
      </c>
      <c r="B3171" s="9" t="s">
        <v>12057</v>
      </c>
      <c r="C3171" s="9" t="s">
        <v>22</v>
      </c>
      <c r="D3171" s="9" t="s">
        <v>12058</v>
      </c>
      <c r="E3171" s="10" t="s">
        <v>12059</v>
      </c>
      <c r="F3171" s="11"/>
      <c r="G3171" s="12">
        <v>0</v>
      </c>
      <c r="H3171" s="9" t="s">
        <v>851</v>
      </c>
      <c r="I3171" s="9" t="s">
        <v>12060</v>
      </c>
      <c r="J3171" s="12">
        <v>2</v>
      </c>
      <c r="K3171" s="13">
        <v>42485</v>
      </c>
      <c r="L3171" s="86">
        <f>(Tabla2[[#This Row],[release_year]]-'VARIANZA Y DES. EST'!$L$11)^2</f>
        <v>3.2471164275211517E-2</v>
      </c>
      <c r="M3171" s="12">
        <v>2014</v>
      </c>
      <c r="N3171" s="9" t="s">
        <v>842</v>
      </c>
      <c r="O3171" s="9" t="s">
        <v>11764</v>
      </c>
      <c r="P3171" s="12">
        <v>99</v>
      </c>
      <c r="Q3171" s="12">
        <v>99</v>
      </c>
      <c r="R3171" s="12">
        <v>0.31922223536726124</v>
      </c>
      <c r="S3171" s="12" t="s">
        <v>28</v>
      </c>
      <c r="T3171" s="9" t="s">
        <v>105</v>
      </c>
      <c r="U3171" s="9" t="s">
        <v>57</v>
      </c>
      <c r="V3171" s="9" t="s">
        <v>105</v>
      </c>
      <c r="W3171" s="14">
        <v>2</v>
      </c>
    </row>
    <row r="3172" spans="1:23" x14ac:dyDescent="0.25">
      <c r="A3172" s="8">
        <v>6597</v>
      </c>
      <c r="B3172" s="9" t="s">
        <v>12061</v>
      </c>
      <c r="C3172" s="9" t="s">
        <v>22</v>
      </c>
      <c r="D3172" s="9" t="s">
        <v>12062</v>
      </c>
      <c r="E3172" s="18" t="s">
        <v>11208</v>
      </c>
      <c r="F3172" s="9" t="s">
        <v>12063</v>
      </c>
      <c r="G3172" s="12">
        <v>6</v>
      </c>
      <c r="H3172" s="9" t="s">
        <v>116</v>
      </c>
      <c r="I3172" s="9" t="s">
        <v>116</v>
      </c>
      <c r="J3172" s="12">
        <v>1</v>
      </c>
      <c r="K3172" s="13">
        <v>43682</v>
      </c>
      <c r="L3172" s="86">
        <f>(Tabla2[[#This Row],[release_year]]-'VARIANZA Y DES. EST'!$L$11)^2</f>
        <v>7.9512857435875226</v>
      </c>
      <c r="M3172" s="12">
        <v>2017</v>
      </c>
      <c r="N3172" s="9" t="s">
        <v>35</v>
      </c>
      <c r="O3172" s="9" t="s">
        <v>11764</v>
      </c>
      <c r="P3172" s="12">
        <v>99</v>
      </c>
      <c r="Q3172" s="12">
        <v>99</v>
      </c>
      <c r="R3172" s="12">
        <v>0.31922223536726124</v>
      </c>
      <c r="S3172" s="12" t="s">
        <v>28</v>
      </c>
      <c r="T3172" s="9" t="s">
        <v>4211</v>
      </c>
      <c r="U3172" s="9" t="s">
        <v>38</v>
      </c>
      <c r="V3172" s="9" t="s">
        <v>4211</v>
      </c>
      <c r="W3172" s="14">
        <v>2</v>
      </c>
    </row>
    <row r="3173" spans="1:23" x14ac:dyDescent="0.25">
      <c r="A3173" s="8">
        <v>6627</v>
      </c>
      <c r="B3173" s="9" t="s">
        <v>12064</v>
      </c>
      <c r="C3173" s="9" t="s">
        <v>22</v>
      </c>
      <c r="D3173" s="9" t="s">
        <v>12065</v>
      </c>
      <c r="E3173" s="9" t="s">
        <v>12066</v>
      </c>
      <c r="F3173" s="9" t="s">
        <v>12067</v>
      </c>
      <c r="G3173" s="12">
        <v>10</v>
      </c>
      <c r="H3173" s="9" t="s">
        <v>25</v>
      </c>
      <c r="I3173" s="9" t="s">
        <v>12068</v>
      </c>
      <c r="J3173" s="12">
        <v>3</v>
      </c>
      <c r="K3173" s="13">
        <v>43771</v>
      </c>
      <c r="L3173" s="86">
        <f>(Tabla2[[#This Row],[release_year]]-'VARIANZA Y DES. EST'!$L$11)^2</f>
        <v>17.47405172519213</v>
      </c>
      <c r="M3173" s="12">
        <v>2010</v>
      </c>
      <c r="N3173" s="9" t="s">
        <v>1991</v>
      </c>
      <c r="O3173" s="9" t="s">
        <v>11764</v>
      </c>
      <c r="P3173" s="12">
        <v>99</v>
      </c>
      <c r="Q3173" s="12">
        <v>99</v>
      </c>
      <c r="R3173" s="12">
        <v>0.31922223536726124</v>
      </c>
      <c r="S3173" s="12" t="s">
        <v>28</v>
      </c>
      <c r="T3173" s="9" t="s">
        <v>514</v>
      </c>
      <c r="U3173" s="9" t="s">
        <v>514</v>
      </c>
      <c r="V3173" s="9" t="s">
        <v>514</v>
      </c>
      <c r="W3173" s="14">
        <v>1</v>
      </c>
    </row>
    <row r="3174" spans="1:23" x14ac:dyDescent="0.25">
      <c r="A3174" s="8">
        <v>6651</v>
      </c>
      <c r="B3174" s="9" t="s">
        <v>12069</v>
      </c>
      <c r="C3174" s="9" t="s">
        <v>22</v>
      </c>
      <c r="D3174" s="10" t="s">
        <v>12070</v>
      </c>
      <c r="E3174" s="11"/>
      <c r="F3174" s="9" t="s">
        <v>12071</v>
      </c>
      <c r="G3174" s="12">
        <v>2</v>
      </c>
      <c r="H3174" s="9" t="s">
        <v>25</v>
      </c>
      <c r="I3174" s="9" t="s">
        <v>25</v>
      </c>
      <c r="J3174" s="12">
        <v>1</v>
      </c>
      <c r="K3174" s="13">
        <v>43481</v>
      </c>
      <c r="L3174" s="86">
        <f>(Tabla2[[#This Row],[release_year]]-'VARIANZA Y DES. EST'!$L$11)^2</f>
        <v>14.590890603358293</v>
      </c>
      <c r="M3174" s="12">
        <v>2018</v>
      </c>
      <c r="N3174" s="9" t="s">
        <v>82</v>
      </c>
      <c r="O3174" s="9" t="s">
        <v>11764</v>
      </c>
      <c r="P3174" s="12">
        <v>99</v>
      </c>
      <c r="Q3174" s="12">
        <v>99</v>
      </c>
      <c r="R3174" s="12">
        <v>0.31922223536726124</v>
      </c>
      <c r="S3174" s="12" t="s">
        <v>28</v>
      </c>
      <c r="T3174" s="9" t="s">
        <v>45</v>
      </c>
      <c r="U3174" s="9" t="s">
        <v>45</v>
      </c>
      <c r="V3174" s="9" t="s">
        <v>45</v>
      </c>
      <c r="W3174" s="14">
        <v>1</v>
      </c>
    </row>
    <row r="3175" spans="1:23" x14ac:dyDescent="0.25">
      <c r="A3175" s="8">
        <v>6726</v>
      </c>
      <c r="B3175" s="9" t="s">
        <v>12072</v>
      </c>
      <c r="C3175" s="9" t="s">
        <v>22</v>
      </c>
      <c r="D3175" s="9" t="s">
        <v>12073</v>
      </c>
      <c r="E3175" s="9" t="s">
        <v>8678</v>
      </c>
      <c r="F3175" s="9" t="s">
        <v>12074</v>
      </c>
      <c r="G3175" s="12">
        <v>7</v>
      </c>
      <c r="H3175" s="9" t="s">
        <v>7034</v>
      </c>
      <c r="I3175" s="9" t="s">
        <v>7034</v>
      </c>
      <c r="J3175" s="12">
        <v>1</v>
      </c>
      <c r="K3175" s="13">
        <v>42804</v>
      </c>
      <c r="L3175" s="86">
        <f>(Tabla2[[#This Row],[release_year]]-'VARIANZA Y DES. EST'!$L$11)^2</f>
        <v>17.47405172519213</v>
      </c>
      <c r="M3175" s="12">
        <v>2010</v>
      </c>
      <c r="N3175" s="9" t="s">
        <v>76</v>
      </c>
      <c r="O3175" s="9" t="s">
        <v>11764</v>
      </c>
      <c r="P3175" s="12">
        <v>99</v>
      </c>
      <c r="Q3175" s="12">
        <v>99</v>
      </c>
      <c r="R3175" s="12">
        <v>0.31922223536726124</v>
      </c>
      <c r="S3175" s="12" t="s">
        <v>28</v>
      </c>
      <c r="T3175" s="9" t="s">
        <v>859</v>
      </c>
      <c r="U3175" s="9" t="s">
        <v>95</v>
      </c>
      <c r="V3175" s="9" t="s">
        <v>859</v>
      </c>
      <c r="W3175" s="14">
        <v>2</v>
      </c>
    </row>
    <row r="3176" spans="1:23" x14ac:dyDescent="0.25">
      <c r="A3176" s="8">
        <v>6737</v>
      </c>
      <c r="B3176" s="9" t="s">
        <v>12075</v>
      </c>
      <c r="C3176" s="9" t="s">
        <v>22</v>
      </c>
      <c r="D3176" s="9" t="s">
        <v>12076</v>
      </c>
      <c r="E3176" s="18" t="s">
        <v>12077</v>
      </c>
      <c r="F3176" s="9" t="s">
        <v>12078</v>
      </c>
      <c r="G3176" s="12">
        <v>10</v>
      </c>
      <c r="H3176" s="9" t="s">
        <v>184</v>
      </c>
      <c r="I3176" s="9" t="s">
        <v>184</v>
      </c>
      <c r="J3176" s="12">
        <v>1</v>
      </c>
      <c r="K3176" s="13">
        <v>43586</v>
      </c>
      <c r="L3176" s="86">
        <f>(Tabla2[[#This Row],[release_year]]-'VARIANZA Y DES. EST'!$L$11)^2</f>
        <v>7.9512857435875226</v>
      </c>
      <c r="M3176" s="12">
        <v>2017</v>
      </c>
      <c r="N3176" s="9" t="s">
        <v>76</v>
      </c>
      <c r="O3176" s="9" t="s">
        <v>11764</v>
      </c>
      <c r="P3176" s="12">
        <v>99</v>
      </c>
      <c r="Q3176" s="12">
        <v>99</v>
      </c>
      <c r="R3176" s="12">
        <v>0.31922223536726124</v>
      </c>
      <c r="S3176" s="12" t="s">
        <v>28</v>
      </c>
      <c r="T3176" s="9" t="s">
        <v>118</v>
      </c>
      <c r="U3176" s="9" t="s">
        <v>45</v>
      </c>
      <c r="V3176" s="9" t="s">
        <v>118</v>
      </c>
      <c r="W3176" s="14">
        <v>3</v>
      </c>
    </row>
    <row r="3177" spans="1:23" x14ac:dyDescent="0.25">
      <c r="A3177" s="8">
        <v>6758</v>
      </c>
      <c r="B3177" s="9" t="s">
        <v>12079</v>
      </c>
      <c r="C3177" s="9" t="s">
        <v>22</v>
      </c>
      <c r="D3177" s="9" t="s">
        <v>12080</v>
      </c>
      <c r="E3177" s="18" t="s">
        <v>12081</v>
      </c>
      <c r="F3177" s="9" t="s">
        <v>12082</v>
      </c>
      <c r="G3177" s="12">
        <v>5</v>
      </c>
      <c r="H3177" s="9" t="s">
        <v>518</v>
      </c>
      <c r="I3177" s="9" t="s">
        <v>518</v>
      </c>
      <c r="J3177" s="12">
        <v>1</v>
      </c>
      <c r="K3177" s="13">
        <v>43579</v>
      </c>
      <c r="L3177" s="86">
        <f>(Tabla2[[#This Row],[release_year]]-'VARIANZA Y DES. EST'!$L$11)^2</f>
        <v>1.3928663045044412</v>
      </c>
      <c r="M3177" s="12">
        <v>2013</v>
      </c>
      <c r="N3177" s="9" t="s">
        <v>76</v>
      </c>
      <c r="O3177" s="9" t="s">
        <v>11764</v>
      </c>
      <c r="P3177" s="12">
        <v>99</v>
      </c>
      <c r="Q3177" s="12">
        <v>99</v>
      </c>
      <c r="R3177" s="12">
        <v>0.31922223536726124</v>
      </c>
      <c r="S3177" s="12" t="s">
        <v>28</v>
      </c>
      <c r="T3177" s="9" t="s">
        <v>118</v>
      </c>
      <c r="U3177" s="9" t="s">
        <v>45</v>
      </c>
      <c r="V3177" s="9" t="s">
        <v>118</v>
      </c>
      <c r="W3177" s="14">
        <v>3</v>
      </c>
    </row>
    <row r="3178" spans="1:23" x14ac:dyDescent="0.25">
      <c r="A3178" s="8">
        <v>6810</v>
      </c>
      <c r="B3178" s="9" t="s">
        <v>12083</v>
      </c>
      <c r="C3178" s="9" t="s">
        <v>22</v>
      </c>
      <c r="D3178" s="9" t="s">
        <v>12084</v>
      </c>
      <c r="E3178" s="9" t="s">
        <v>12085</v>
      </c>
      <c r="F3178" s="9" t="s">
        <v>12086</v>
      </c>
      <c r="G3178" s="12">
        <v>1</v>
      </c>
      <c r="H3178" s="9" t="s">
        <v>25</v>
      </c>
      <c r="I3178" s="9" t="s">
        <v>25</v>
      </c>
      <c r="J3178" s="12">
        <v>1</v>
      </c>
      <c r="K3178" s="13">
        <v>43296</v>
      </c>
      <c r="L3178" s="86">
        <f>(Tabla2[[#This Row],[release_year]]-'VARIANZA Y DES. EST'!$L$11)^2</f>
        <v>3.3116808838167522</v>
      </c>
      <c r="M3178" s="12">
        <v>2016</v>
      </c>
      <c r="N3178" s="9" t="s">
        <v>99</v>
      </c>
      <c r="O3178" s="9" t="s">
        <v>11764</v>
      </c>
      <c r="P3178" s="12">
        <v>99</v>
      </c>
      <c r="Q3178" s="12">
        <v>99</v>
      </c>
      <c r="R3178" s="12">
        <v>0.31922223536726124</v>
      </c>
      <c r="S3178" s="12" t="s">
        <v>28</v>
      </c>
      <c r="T3178" s="9" t="s">
        <v>171</v>
      </c>
      <c r="U3178" s="9" t="s">
        <v>57</v>
      </c>
      <c r="V3178" s="9" t="s">
        <v>171</v>
      </c>
      <c r="W3178" s="14">
        <v>3</v>
      </c>
    </row>
    <row r="3179" spans="1:23" x14ac:dyDescent="0.25">
      <c r="A3179" s="8">
        <v>6878</v>
      </c>
      <c r="B3179" s="9" t="s">
        <v>12087</v>
      </c>
      <c r="C3179" s="9" t="s">
        <v>22</v>
      </c>
      <c r="D3179" s="9" t="s">
        <v>12088</v>
      </c>
      <c r="E3179" s="9" t="s">
        <v>12089</v>
      </c>
      <c r="F3179" s="18" t="s">
        <v>12090</v>
      </c>
      <c r="G3179" s="12">
        <v>9</v>
      </c>
      <c r="H3179" s="9" t="s">
        <v>116</v>
      </c>
      <c r="I3179" s="9" t="s">
        <v>116</v>
      </c>
      <c r="J3179" s="12">
        <v>1</v>
      </c>
      <c r="K3179" s="13">
        <v>43637</v>
      </c>
      <c r="L3179" s="86">
        <f>(Tabla2[[#This Row],[release_year]]-'VARIANZA Y DES. EST'!$L$11)^2</f>
        <v>4.7532614447336705</v>
      </c>
      <c r="M3179" s="12">
        <v>2012</v>
      </c>
      <c r="N3179" s="9" t="s">
        <v>76</v>
      </c>
      <c r="O3179" s="9" t="s">
        <v>11764</v>
      </c>
      <c r="P3179" s="12">
        <v>99</v>
      </c>
      <c r="Q3179" s="12">
        <v>99</v>
      </c>
      <c r="R3179" s="12">
        <v>0.31922223536726124</v>
      </c>
      <c r="S3179" s="12" t="s">
        <v>28</v>
      </c>
      <c r="T3179" s="9" t="s">
        <v>70</v>
      </c>
      <c r="U3179" s="9" t="s">
        <v>45</v>
      </c>
      <c r="V3179" s="9" t="s">
        <v>70</v>
      </c>
      <c r="W3179" s="14">
        <v>2</v>
      </c>
    </row>
    <row r="3180" spans="1:23" x14ac:dyDescent="0.25">
      <c r="A3180" s="8">
        <v>6916</v>
      </c>
      <c r="B3180" s="9" t="s">
        <v>12091</v>
      </c>
      <c r="C3180" s="9" t="s">
        <v>22</v>
      </c>
      <c r="D3180" s="9" t="s">
        <v>12092</v>
      </c>
      <c r="E3180" s="18" t="s">
        <v>12093</v>
      </c>
      <c r="F3180" s="9" t="s">
        <v>12094</v>
      </c>
      <c r="G3180" s="12">
        <v>9</v>
      </c>
      <c r="H3180" s="9" t="s">
        <v>25</v>
      </c>
      <c r="I3180" s="9" t="s">
        <v>25</v>
      </c>
      <c r="J3180" s="12">
        <v>1</v>
      </c>
      <c r="K3180" s="13">
        <v>43957</v>
      </c>
      <c r="L3180" s="86">
        <f>(Tabla2[[#This Row],[release_year]]-'VARIANZA Y DES. EST'!$L$11)^2</f>
        <v>7.9512857435875226</v>
      </c>
      <c r="M3180" s="12">
        <v>2017</v>
      </c>
      <c r="N3180" s="9" t="s">
        <v>1991</v>
      </c>
      <c r="O3180" s="9" t="s">
        <v>11764</v>
      </c>
      <c r="P3180" s="12">
        <v>99</v>
      </c>
      <c r="Q3180" s="12">
        <v>99</v>
      </c>
      <c r="R3180" s="12">
        <v>0.31922223536726124</v>
      </c>
      <c r="S3180" s="12" t="s">
        <v>28</v>
      </c>
      <c r="T3180" s="9" t="s">
        <v>3969</v>
      </c>
      <c r="U3180" s="9" t="s">
        <v>3969</v>
      </c>
      <c r="V3180" s="9" t="s">
        <v>3969</v>
      </c>
      <c r="W3180" s="14">
        <v>1</v>
      </c>
    </row>
    <row r="3181" spans="1:23" x14ac:dyDescent="0.25">
      <c r="A3181" s="8">
        <v>6940</v>
      </c>
      <c r="B3181" s="9" t="s">
        <v>12095</v>
      </c>
      <c r="C3181" s="9" t="s">
        <v>22</v>
      </c>
      <c r="D3181" s="9" t="s">
        <v>12096</v>
      </c>
      <c r="E3181" s="18" t="s">
        <v>12097</v>
      </c>
      <c r="F3181" s="9" t="s">
        <v>12098</v>
      </c>
      <c r="G3181" s="12">
        <v>8</v>
      </c>
      <c r="H3181" s="9" t="s">
        <v>25</v>
      </c>
      <c r="I3181" s="9" t="s">
        <v>25</v>
      </c>
      <c r="J3181" s="12">
        <v>1</v>
      </c>
      <c r="K3181" s="13">
        <v>43525</v>
      </c>
      <c r="L3181" s="86">
        <f>(Tabla2[[#This Row],[release_year]]-'VARIANZA Y DES. EST'!$L$11)^2</f>
        <v>14.590890603358293</v>
      </c>
      <c r="M3181" s="12">
        <v>2018</v>
      </c>
      <c r="N3181" s="9" t="s">
        <v>76</v>
      </c>
      <c r="O3181" s="9" t="s">
        <v>11764</v>
      </c>
      <c r="P3181" s="12">
        <v>99</v>
      </c>
      <c r="Q3181" s="12">
        <v>99</v>
      </c>
      <c r="R3181" s="12">
        <v>0.31922223536726124</v>
      </c>
      <c r="S3181" s="12" t="s">
        <v>28</v>
      </c>
      <c r="T3181" s="9" t="s">
        <v>3389</v>
      </c>
      <c r="U3181" s="9" t="s">
        <v>514</v>
      </c>
      <c r="V3181" s="9" t="s">
        <v>3389</v>
      </c>
      <c r="W3181" s="14">
        <v>2</v>
      </c>
    </row>
    <row r="3182" spans="1:23" x14ac:dyDescent="0.25">
      <c r="A3182" s="8">
        <v>7075</v>
      </c>
      <c r="B3182" s="9" t="s">
        <v>12099</v>
      </c>
      <c r="C3182" s="9" t="s">
        <v>22</v>
      </c>
      <c r="D3182" s="9" t="s">
        <v>12100</v>
      </c>
      <c r="E3182" s="9" t="s">
        <v>12101</v>
      </c>
      <c r="F3182" s="9" t="s">
        <v>12102</v>
      </c>
      <c r="G3182" s="12">
        <v>8</v>
      </c>
      <c r="H3182" s="9" t="s">
        <v>25</v>
      </c>
      <c r="I3182" s="9" t="s">
        <v>25</v>
      </c>
      <c r="J3182" s="12">
        <v>1</v>
      </c>
      <c r="K3182" s="13">
        <v>42767</v>
      </c>
      <c r="L3182" s="86">
        <f>(Tabla2[[#This Row],[release_year]]-'VARIANZA Y DES. EST'!$L$11)^2</f>
        <v>3.3116808838167522</v>
      </c>
      <c r="M3182" s="12">
        <v>2016</v>
      </c>
      <c r="N3182" s="9" t="s">
        <v>76</v>
      </c>
      <c r="O3182" s="9" t="s">
        <v>11764</v>
      </c>
      <c r="P3182" s="12">
        <v>99</v>
      </c>
      <c r="Q3182" s="12">
        <v>99</v>
      </c>
      <c r="R3182" s="12">
        <v>0.31922223536726124</v>
      </c>
      <c r="S3182" s="12" t="s">
        <v>28</v>
      </c>
      <c r="T3182" s="9" t="s">
        <v>2709</v>
      </c>
      <c r="U3182" s="9" t="s">
        <v>45</v>
      </c>
      <c r="V3182" s="9" t="s">
        <v>2709</v>
      </c>
      <c r="W3182" s="14">
        <v>2</v>
      </c>
    </row>
    <row r="3183" spans="1:23" x14ac:dyDescent="0.25">
      <c r="A3183" s="8">
        <v>7090</v>
      </c>
      <c r="B3183" s="9" t="s">
        <v>12103</v>
      </c>
      <c r="C3183" s="9" t="s">
        <v>22</v>
      </c>
      <c r="D3183" s="9" t="s">
        <v>12104</v>
      </c>
      <c r="E3183" s="9" t="s">
        <v>6019</v>
      </c>
      <c r="F3183" s="9" t="s">
        <v>11767</v>
      </c>
      <c r="G3183" s="12">
        <v>8</v>
      </c>
      <c r="H3183" s="9" t="s">
        <v>34</v>
      </c>
      <c r="I3183" s="9" t="s">
        <v>34</v>
      </c>
      <c r="J3183" s="12">
        <v>1</v>
      </c>
      <c r="K3183" s="13">
        <v>42979</v>
      </c>
      <c r="L3183" s="86">
        <f>(Tabla2[[#This Row],[release_year]]-'VARIANZA Y DES. EST'!$L$11)^2</f>
        <v>124.99681770679673</v>
      </c>
      <c r="M3183" s="12">
        <v>2003</v>
      </c>
      <c r="N3183" s="9" t="s">
        <v>35</v>
      </c>
      <c r="O3183" s="9" t="s">
        <v>11764</v>
      </c>
      <c r="P3183" s="12">
        <v>99</v>
      </c>
      <c r="Q3183" s="12">
        <v>99</v>
      </c>
      <c r="R3183" s="12">
        <v>0.31922223536726124</v>
      </c>
      <c r="S3183" s="12" t="s">
        <v>28</v>
      </c>
      <c r="T3183" s="9" t="s">
        <v>37</v>
      </c>
      <c r="U3183" s="9" t="s">
        <v>38</v>
      </c>
      <c r="V3183" s="9" t="s">
        <v>37</v>
      </c>
      <c r="W3183" s="14">
        <v>3</v>
      </c>
    </row>
    <row r="3184" spans="1:23" x14ac:dyDescent="0.25">
      <c r="A3184" s="8">
        <v>7091</v>
      </c>
      <c r="B3184" s="9" t="s">
        <v>12105</v>
      </c>
      <c r="C3184" s="9" t="s">
        <v>22</v>
      </c>
      <c r="D3184" s="9" t="s">
        <v>12106</v>
      </c>
      <c r="E3184" s="9" t="s">
        <v>6019</v>
      </c>
      <c r="F3184" s="9" t="s">
        <v>12107</v>
      </c>
      <c r="G3184" s="12">
        <v>9</v>
      </c>
      <c r="H3184" s="9" t="s">
        <v>34</v>
      </c>
      <c r="I3184" s="9" t="s">
        <v>34</v>
      </c>
      <c r="J3184" s="12">
        <v>1</v>
      </c>
      <c r="K3184" s="13">
        <v>42979</v>
      </c>
      <c r="L3184" s="86">
        <f>(Tabla2[[#This Row],[release_year]]-'VARIANZA Y DES. EST'!$L$11)^2</f>
        <v>148.35721284702598</v>
      </c>
      <c r="M3184" s="12">
        <v>2002</v>
      </c>
      <c r="N3184" s="9" t="s">
        <v>35</v>
      </c>
      <c r="O3184" s="9" t="s">
        <v>11764</v>
      </c>
      <c r="P3184" s="12">
        <v>99</v>
      </c>
      <c r="Q3184" s="12">
        <v>99</v>
      </c>
      <c r="R3184" s="12">
        <v>0.31922223536726124</v>
      </c>
      <c r="S3184" s="12" t="s">
        <v>28</v>
      </c>
      <c r="T3184" s="9" t="s">
        <v>37</v>
      </c>
      <c r="U3184" s="9" t="s">
        <v>38</v>
      </c>
      <c r="V3184" s="9" t="s">
        <v>37</v>
      </c>
      <c r="W3184" s="14">
        <v>3</v>
      </c>
    </row>
    <row r="3185" spans="1:23" x14ac:dyDescent="0.25">
      <c r="A3185" s="8">
        <v>7167</v>
      </c>
      <c r="B3185" s="9" t="s">
        <v>12108</v>
      </c>
      <c r="C3185" s="9" t="s">
        <v>22</v>
      </c>
      <c r="D3185" s="9" t="s">
        <v>12109</v>
      </c>
      <c r="E3185" s="18" t="s">
        <v>12110</v>
      </c>
      <c r="F3185" s="9" t="s">
        <v>12111</v>
      </c>
      <c r="G3185" s="12">
        <v>8</v>
      </c>
      <c r="H3185" s="9" t="s">
        <v>126</v>
      </c>
      <c r="I3185" s="9" t="s">
        <v>126</v>
      </c>
      <c r="J3185" s="12">
        <v>1</v>
      </c>
      <c r="K3185" s="13">
        <v>43228</v>
      </c>
      <c r="L3185" s="86">
        <f>(Tabla2[[#This Row],[release_year]]-'VARIANZA Y DES. EST'!$L$11)^2</f>
        <v>3.3116808838167522</v>
      </c>
      <c r="M3185" s="12">
        <v>2016</v>
      </c>
      <c r="N3185" s="9" t="s">
        <v>76</v>
      </c>
      <c r="O3185" s="9" t="s">
        <v>11764</v>
      </c>
      <c r="P3185" s="12">
        <v>99</v>
      </c>
      <c r="Q3185" s="12">
        <v>99</v>
      </c>
      <c r="R3185" s="12">
        <v>0.31922223536726124</v>
      </c>
      <c r="S3185" s="12" t="s">
        <v>28</v>
      </c>
      <c r="T3185" s="9" t="s">
        <v>3969</v>
      </c>
      <c r="U3185" s="9" t="s">
        <v>3969</v>
      </c>
      <c r="V3185" s="9" t="s">
        <v>3969</v>
      </c>
      <c r="W3185" s="14">
        <v>1</v>
      </c>
    </row>
    <row r="3186" spans="1:23" x14ac:dyDescent="0.25">
      <c r="A3186" s="8">
        <v>7219</v>
      </c>
      <c r="B3186" s="9" t="s">
        <v>12112</v>
      </c>
      <c r="C3186" s="9" t="s">
        <v>22</v>
      </c>
      <c r="D3186" s="9" t="s">
        <v>12113</v>
      </c>
      <c r="E3186" s="9" t="s">
        <v>12114</v>
      </c>
      <c r="F3186" s="9" t="s">
        <v>12115</v>
      </c>
      <c r="G3186" s="12">
        <v>9</v>
      </c>
      <c r="H3186" s="9" t="s">
        <v>25</v>
      </c>
      <c r="I3186" s="9" t="s">
        <v>12116</v>
      </c>
      <c r="J3186" s="12">
        <v>3</v>
      </c>
      <c r="K3186" s="13">
        <v>44136</v>
      </c>
      <c r="L3186" s="86">
        <f>(Tabla2[[#This Row],[release_year]]-'VARIANZA Y DES. EST'!$L$11)^2</f>
        <v>0.67207602404598188</v>
      </c>
      <c r="M3186" s="12">
        <v>2015</v>
      </c>
      <c r="N3186" s="9" t="s">
        <v>1991</v>
      </c>
      <c r="O3186" s="9" t="s">
        <v>11764</v>
      </c>
      <c r="P3186" s="12">
        <v>99</v>
      </c>
      <c r="Q3186" s="12">
        <v>99</v>
      </c>
      <c r="R3186" s="12">
        <v>0.31922223536726124</v>
      </c>
      <c r="S3186" s="12" t="s">
        <v>28</v>
      </c>
      <c r="T3186" s="9" t="s">
        <v>3370</v>
      </c>
      <c r="U3186" s="9" t="s">
        <v>514</v>
      </c>
      <c r="V3186" s="9" t="s">
        <v>3370</v>
      </c>
      <c r="W3186" s="14">
        <v>2</v>
      </c>
    </row>
    <row r="3187" spans="1:23" x14ac:dyDescent="0.25">
      <c r="A3187" s="8">
        <v>7240</v>
      </c>
      <c r="B3187" s="9" t="s">
        <v>12117</v>
      </c>
      <c r="C3187" s="9" t="s">
        <v>22</v>
      </c>
      <c r="D3187" s="9" t="s">
        <v>12118</v>
      </c>
      <c r="E3187" s="18" t="s">
        <v>8997</v>
      </c>
      <c r="F3187" s="9" t="s">
        <v>12119</v>
      </c>
      <c r="G3187" s="12">
        <v>9</v>
      </c>
      <c r="H3187" s="9" t="s">
        <v>3799</v>
      </c>
      <c r="I3187" s="9" t="s">
        <v>12120</v>
      </c>
      <c r="J3187" s="12">
        <v>3</v>
      </c>
      <c r="K3187" s="13">
        <v>43922</v>
      </c>
      <c r="L3187" s="86">
        <f>(Tabla2[[#This Row],[release_year]]-'VARIANZA Y DES. EST'!$L$11)^2</f>
        <v>103.6364225665675</v>
      </c>
      <c r="M3187" s="12">
        <v>2004</v>
      </c>
      <c r="N3187" s="9" t="s">
        <v>1991</v>
      </c>
      <c r="O3187" s="9" t="s">
        <v>11764</v>
      </c>
      <c r="P3187" s="12">
        <v>99</v>
      </c>
      <c r="Q3187" s="12">
        <v>99</v>
      </c>
      <c r="R3187" s="12">
        <v>0.31922223536726124</v>
      </c>
      <c r="S3187" s="12" t="s">
        <v>28</v>
      </c>
      <c r="T3187" s="9" t="s">
        <v>11313</v>
      </c>
      <c r="U3187" s="9" t="s">
        <v>38</v>
      </c>
      <c r="V3187" s="9" t="s">
        <v>11313</v>
      </c>
      <c r="W3187" s="14">
        <v>3</v>
      </c>
    </row>
    <row r="3188" spans="1:23" x14ac:dyDescent="0.25">
      <c r="A3188" s="8">
        <v>7305</v>
      </c>
      <c r="B3188" s="9" t="s">
        <v>12121</v>
      </c>
      <c r="C3188" s="9" t="s">
        <v>22</v>
      </c>
      <c r="D3188" s="9" t="s">
        <v>12122</v>
      </c>
      <c r="E3188" s="18" t="s">
        <v>12123</v>
      </c>
      <c r="F3188" s="9" t="s">
        <v>12124</v>
      </c>
      <c r="G3188" s="12">
        <v>9</v>
      </c>
      <c r="H3188" s="9" t="s">
        <v>25</v>
      </c>
      <c r="I3188" s="9" t="s">
        <v>25</v>
      </c>
      <c r="J3188" s="12">
        <v>1</v>
      </c>
      <c r="K3188" s="13">
        <v>43591</v>
      </c>
      <c r="L3188" s="86">
        <f>(Tabla2[[#This Row],[release_year]]-'VARIANZA Y DES. EST'!$L$11)^2</f>
        <v>14.590890603358293</v>
      </c>
      <c r="M3188" s="12">
        <v>2018</v>
      </c>
      <c r="N3188" s="9" t="s">
        <v>82</v>
      </c>
      <c r="O3188" s="9" t="s">
        <v>11764</v>
      </c>
      <c r="P3188" s="12">
        <v>99</v>
      </c>
      <c r="Q3188" s="12">
        <v>99</v>
      </c>
      <c r="R3188" s="12">
        <v>0.31922223536726124</v>
      </c>
      <c r="S3188" s="12" t="s">
        <v>28</v>
      </c>
      <c r="T3188" s="9" t="s">
        <v>6793</v>
      </c>
      <c r="U3188" s="9" t="s">
        <v>45</v>
      </c>
      <c r="V3188" s="9" t="s">
        <v>6793</v>
      </c>
      <c r="W3188" s="14">
        <v>2</v>
      </c>
    </row>
    <row r="3189" spans="1:23" x14ac:dyDescent="0.25">
      <c r="A3189" s="8">
        <v>7370</v>
      </c>
      <c r="B3189" s="9" t="s">
        <v>12125</v>
      </c>
      <c r="C3189" s="9" t="s">
        <v>22</v>
      </c>
      <c r="D3189" s="9" t="s">
        <v>12126</v>
      </c>
      <c r="E3189" s="18" t="s">
        <v>12127</v>
      </c>
      <c r="F3189" s="9" t="s">
        <v>12128</v>
      </c>
      <c r="G3189" s="12">
        <v>12</v>
      </c>
      <c r="H3189" s="9" t="s">
        <v>25</v>
      </c>
      <c r="I3189" s="9" t="s">
        <v>25</v>
      </c>
      <c r="J3189" s="12">
        <v>1</v>
      </c>
      <c r="K3189" s="13">
        <v>43770</v>
      </c>
      <c r="L3189" s="86">
        <f>(Tabla2[[#This Row],[release_year]]-'VARIANZA Y DES. EST'!$L$11)^2</f>
        <v>38.194842005650592</v>
      </c>
      <c r="M3189" s="12">
        <v>2008</v>
      </c>
      <c r="N3189" s="9" t="s">
        <v>43</v>
      </c>
      <c r="O3189" s="9" t="s">
        <v>11764</v>
      </c>
      <c r="P3189" s="12">
        <v>99</v>
      </c>
      <c r="Q3189" s="12">
        <v>99</v>
      </c>
      <c r="R3189" s="12">
        <v>0.31922223536726124</v>
      </c>
      <c r="S3189" s="12" t="s">
        <v>28</v>
      </c>
      <c r="T3189" s="9" t="s">
        <v>95</v>
      </c>
      <c r="U3189" s="9" t="s">
        <v>95</v>
      </c>
      <c r="V3189" s="9" t="s">
        <v>95</v>
      </c>
      <c r="W3189" s="14">
        <v>1</v>
      </c>
    </row>
    <row r="3190" spans="1:23" x14ac:dyDescent="0.25">
      <c r="A3190" s="8">
        <v>7403</v>
      </c>
      <c r="B3190" s="9" t="s">
        <v>12129</v>
      </c>
      <c r="C3190" s="9" t="s">
        <v>22</v>
      </c>
      <c r="D3190" s="9" t="s">
        <v>12130</v>
      </c>
      <c r="E3190" s="9" t="s">
        <v>12131</v>
      </c>
      <c r="F3190" s="9" t="s">
        <v>12132</v>
      </c>
      <c r="G3190" s="12">
        <v>9</v>
      </c>
      <c r="H3190" s="9" t="s">
        <v>126</v>
      </c>
      <c r="I3190" s="9" t="s">
        <v>126</v>
      </c>
      <c r="J3190" s="12">
        <v>1</v>
      </c>
      <c r="K3190" s="13">
        <v>43470</v>
      </c>
      <c r="L3190" s="86">
        <f>(Tabla2[[#This Row],[release_year]]-'VARIANZA Y DES. EST'!$L$11)^2</f>
        <v>7.9512857435875226</v>
      </c>
      <c r="M3190" s="12">
        <v>2017</v>
      </c>
      <c r="N3190" s="9" t="s">
        <v>76</v>
      </c>
      <c r="O3190" s="9" t="s">
        <v>11764</v>
      </c>
      <c r="P3190" s="12">
        <v>99</v>
      </c>
      <c r="Q3190" s="12">
        <v>99</v>
      </c>
      <c r="R3190" s="12">
        <v>0.31922223536726124</v>
      </c>
      <c r="S3190" s="12" t="s">
        <v>28</v>
      </c>
      <c r="T3190" s="9" t="s">
        <v>3370</v>
      </c>
      <c r="U3190" s="9" t="s">
        <v>514</v>
      </c>
      <c r="V3190" s="9" t="s">
        <v>3370</v>
      </c>
      <c r="W3190" s="14">
        <v>2</v>
      </c>
    </row>
    <row r="3191" spans="1:23" x14ac:dyDescent="0.25">
      <c r="A3191" s="8">
        <v>7425</v>
      </c>
      <c r="B3191" s="9" t="s">
        <v>12133</v>
      </c>
      <c r="C3191" s="9" t="s">
        <v>22</v>
      </c>
      <c r="D3191" s="9" t="s">
        <v>12134</v>
      </c>
      <c r="E3191" s="9" t="s">
        <v>12135</v>
      </c>
      <c r="F3191" s="9" t="s">
        <v>12136</v>
      </c>
      <c r="G3191" s="12">
        <v>8</v>
      </c>
      <c r="H3191" s="9" t="s">
        <v>3799</v>
      </c>
      <c r="I3191" s="9" t="s">
        <v>3799</v>
      </c>
      <c r="J3191" s="12">
        <v>1</v>
      </c>
      <c r="K3191" s="13">
        <v>43338</v>
      </c>
      <c r="L3191" s="86">
        <f>(Tabla2[[#This Row],[release_year]]-'VARIANZA Y DES. EST'!$L$11)^2</f>
        <v>3.2471164275211517E-2</v>
      </c>
      <c r="M3191" s="12">
        <v>2014</v>
      </c>
      <c r="N3191" s="9" t="s">
        <v>76</v>
      </c>
      <c r="O3191" s="9" t="s">
        <v>11764</v>
      </c>
      <c r="P3191" s="12">
        <v>99</v>
      </c>
      <c r="Q3191" s="12">
        <v>99</v>
      </c>
      <c r="R3191" s="12">
        <v>0.31922223536726124</v>
      </c>
      <c r="S3191" s="12" t="s">
        <v>28</v>
      </c>
      <c r="T3191" s="9" t="s">
        <v>70</v>
      </c>
      <c r="U3191" s="9" t="s">
        <v>45</v>
      </c>
      <c r="V3191" s="9" t="s">
        <v>70</v>
      </c>
      <c r="W3191" s="14">
        <v>2</v>
      </c>
    </row>
    <row r="3192" spans="1:23" x14ac:dyDescent="0.25">
      <c r="A3192" s="8">
        <v>7535</v>
      </c>
      <c r="B3192" s="9" t="s">
        <v>12137</v>
      </c>
      <c r="C3192" s="9" t="s">
        <v>22</v>
      </c>
      <c r="D3192" s="9" t="s">
        <v>12138</v>
      </c>
      <c r="E3192" s="9" t="s">
        <v>12139</v>
      </c>
      <c r="F3192" s="9" t="s">
        <v>12140</v>
      </c>
      <c r="G3192" s="12">
        <v>5</v>
      </c>
      <c r="H3192" s="9" t="s">
        <v>116</v>
      </c>
      <c r="I3192" s="9" t="s">
        <v>116</v>
      </c>
      <c r="J3192" s="12">
        <v>1</v>
      </c>
      <c r="K3192" s="13">
        <v>43573</v>
      </c>
      <c r="L3192" s="86">
        <f>(Tabla2[[#This Row],[release_year]]-'VARIANZA Y DES. EST'!$L$11)^2</f>
        <v>1.3928663045044412</v>
      </c>
      <c r="M3192" s="12">
        <v>2013</v>
      </c>
      <c r="N3192" s="9" t="s">
        <v>35</v>
      </c>
      <c r="O3192" s="9" t="s">
        <v>11764</v>
      </c>
      <c r="P3192" s="12">
        <v>99</v>
      </c>
      <c r="Q3192" s="12">
        <v>99</v>
      </c>
      <c r="R3192" s="12">
        <v>0.31922223536726124</v>
      </c>
      <c r="S3192" s="12" t="s">
        <v>28</v>
      </c>
      <c r="T3192" s="9" t="s">
        <v>859</v>
      </c>
      <c r="U3192" s="9" t="s">
        <v>95</v>
      </c>
      <c r="V3192" s="9" t="s">
        <v>859</v>
      </c>
      <c r="W3192" s="14">
        <v>2</v>
      </c>
    </row>
    <row r="3193" spans="1:23" x14ac:dyDescent="0.25">
      <c r="A3193" s="8">
        <v>7546</v>
      </c>
      <c r="B3193" s="9" t="s">
        <v>12141</v>
      </c>
      <c r="C3193" s="9" t="s">
        <v>22</v>
      </c>
      <c r="D3193" s="9" t="s">
        <v>12142</v>
      </c>
      <c r="E3193" s="9" t="s">
        <v>12143</v>
      </c>
      <c r="F3193" s="9" t="s">
        <v>12144</v>
      </c>
      <c r="G3193" s="12">
        <v>1</v>
      </c>
      <c r="H3193" s="9" t="s">
        <v>126</v>
      </c>
      <c r="I3193" s="9" t="s">
        <v>126</v>
      </c>
      <c r="J3193" s="12">
        <v>1</v>
      </c>
      <c r="K3193" s="13">
        <v>42929</v>
      </c>
      <c r="L3193" s="86">
        <f>(Tabla2[[#This Row],[release_year]]-'VARIANZA Y DES. EST'!$L$11)^2</f>
        <v>0.67207602404598188</v>
      </c>
      <c r="M3193" s="12">
        <v>2015</v>
      </c>
      <c r="N3193" s="9" t="s">
        <v>76</v>
      </c>
      <c r="O3193" s="9" t="s">
        <v>11764</v>
      </c>
      <c r="P3193" s="12">
        <v>99</v>
      </c>
      <c r="Q3193" s="12">
        <v>99</v>
      </c>
      <c r="R3193" s="12">
        <v>0.31922223536726124</v>
      </c>
      <c r="S3193" s="12" t="s">
        <v>28</v>
      </c>
      <c r="T3193" s="9" t="s">
        <v>57</v>
      </c>
      <c r="U3193" s="9" t="s">
        <v>57</v>
      </c>
      <c r="V3193" s="9" t="s">
        <v>57</v>
      </c>
      <c r="W3193" s="14">
        <v>1</v>
      </c>
    </row>
    <row r="3194" spans="1:23" x14ac:dyDescent="0.25">
      <c r="A3194" s="8">
        <v>7550</v>
      </c>
      <c r="B3194" s="9" t="s">
        <v>12145</v>
      </c>
      <c r="C3194" s="9" t="s">
        <v>22</v>
      </c>
      <c r="D3194" s="9" t="s">
        <v>12146</v>
      </c>
      <c r="E3194" s="9" t="s">
        <v>12147</v>
      </c>
      <c r="F3194" s="9" t="s">
        <v>12148</v>
      </c>
      <c r="G3194" s="12">
        <v>14</v>
      </c>
      <c r="H3194" s="9" t="s">
        <v>126</v>
      </c>
      <c r="I3194" s="9" t="s">
        <v>5012</v>
      </c>
      <c r="J3194" s="12">
        <v>2</v>
      </c>
      <c r="K3194" s="13">
        <v>43615</v>
      </c>
      <c r="L3194" s="86">
        <f>(Tabla2[[#This Row],[release_year]]-'VARIANZA Y DES. EST'!$L$11)^2</f>
        <v>10.1136565849629</v>
      </c>
      <c r="M3194" s="12">
        <v>2011</v>
      </c>
      <c r="N3194" s="9" t="s">
        <v>1991</v>
      </c>
      <c r="O3194" s="9" t="s">
        <v>11764</v>
      </c>
      <c r="P3194" s="12">
        <v>99</v>
      </c>
      <c r="Q3194" s="12">
        <v>99</v>
      </c>
      <c r="R3194" s="12">
        <v>0.31922223536726124</v>
      </c>
      <c r="S3194" s="12" t="s">
        <v>28</v>
      </c>
      <c r="T3194" s="9" t="s">
        <v>4008</v>
      </c>
      <c r="U3194" s="9" t="s">
        <v>45</v>
      </c>
      <c r="V3194" s="9" t="s">
        <v>4008</v>
      </c>
      <c r="W3194" s="14">
        <v>2</v>
      </c>
    </row>
    <row r="3195" spans="1:23" x14ac:dyDescent="0.25">
      <c r="A3195" s="8">
        <v>7551</v>
      </c>
      <c r="B3195" s="9" t="s">
        <v>12149</v>
      </c>
      <c r="C3195" s="9" t="s">
        <v>22</v>
      </c>
      <c r="D3195" s="9" t="s">
        <v>12150</v>
      </c>
      <c r="E3195" s="9" t="s">
        <v>12151</v>
      </c>
      <c r="F3195" s="9" t="s">
        <v>12152</v>
      </c>
      <c r="G3195" s="12">
        <v>7</v>
      </c>
      <c r="H3195" s="12"/>
      <c r="I3195" s="9"/>
      <c r="J3195" s="12">
        <v>0</v>
      </c>
      <c r="K3195" s="13">
        <v>43573</v>
      </c>
      <c r="L3195" s="86">
        <f>(Tabla2[[#This Row],[release_year]]-'VARIANZA Y DES. EST'!$L$11)^2</f>
        <v>3.2471164275211517E-2</v>
      </c>
      <c r="M3195" s="12">
        <v>2014</v>
      </c>
      <c r="N3195" s="9" t="s">
        <v>35</v>
      </c>
      <c r="O3195" s="9" t="s">
        <v>11764</v>
      </c>
      <c r="P3195" s="12">
        <v>99</v>
      </c>
      <c r="Q3195" s="12">
        <v>99</v>
      </c>
      <c r="R3195" s="12">
        <v>0.31922223536726124</v>
      </c>
      <c r="S3195" s="12" t="s">
        <v>28</v>
      </c>
      <c r="T3195" s="9" t="s">
        <v>859</v>
      </c>
      <c r="U3195" s="9" t="s">
        <v>95</v>
      </c>
      <c r="V3195" s="9" t="s">
        <v>859</v>
      </c>
      <c r="W3195" s="14">
        <v>2</v>
      </c>
    </row>
    <row r="3196" spans="1:23" x14ac:dyDescent="0.25">
      <c r="A3196" s="8">
        <v>7623</v>
      </c>
      <c r="B3196" s="9" t="s">
        <v>12153</v>
      </c>
      <c r="C3196" s="9" t="s">
        <v>22</v>
      </c>
      <c r="D3196" s="9" t="s">
        <v>12154</v>
      </c>
      <c r="E3196" s="9" t="s">
        <v>12155</v>
      </c>
      <c r="F3196" s="9" t="s">
        <v>12156</v>
      </c>
      <c r="G3196" s="12">
        <v>10</v>
      </c>
      <c r="H3196" s="9" t="s">
        <v>126</v>
      </c>
      <c r="I3196" s="9" t="s">
        <v>9987</v>
      </c>
      <c r="J3196" s="12">
        <v>2</v>
      </c>
      <c r="K3196" s="13">
        <v>43204</v>
      </c>
      <c r="L3196" s="86">
        <f>(Tabla2[[#This Row],[release_year]]-'VARIANZA Y DES. EST'!$L$11)^2</f>
        <v>26.834446865421359</v>
      </c>
      <c r="M3196" s="12">
        <v>2009</v>
      </c>
      <c r="N3196" s="9" t="s">
        <v>1991</v>
      </c>
      <c r="O3196" s="9" t="s">
        <v>11764</v>
      </c>
      <c r="P3196" s="12">
        <v>99</v>
      </c>
      <c r="Q3196" s="12">
        <v>99</v>
      </c>
      <c r="R3196" s="12">
        <v>0.31922223536726124</v>
      </c>
      <c r="S3196" s="12" t="s">
        <v>28</v>
      </c>
      <c r="T3196" s="9" t="s">
        <v>45</v>
      </c>
      <c r="U3196" s="9" t="s">
        <v>45</v>
      </c>
      <c r="V3196" s="9" t="s">
        <v>45</v>
      </c>
      <c r="W3196" s="14">
        <v>1</v>
      </c>
    </row>
    <row r="3197" spans="1:23" x14ac:dyDescent="0.25">
      <c r="A3197" s="8">
        <v>7817</v>
      </c>
      <c r="B3197" s="9" t="s">
        <v>12157</v>
      </c>
      <c r="C3197" s="9" t="s">
        <v>22</v>
      </c>
      <c r="D3197" s="9" t="s">
        <v>12158</v>
      </c>
      <c r="E3197" s="9" t="s">
        <v>1946</v>
      </c>
      <c r="F3197" s="9" t="s">
        <v>12159</v>
      </c>
      <c r="G3197" s="12">
        <v>34</v>
      </c>
      <c r="H3197" s="9" t="s">
        <v>25</v>
      </c>
      <c r="I3197" s="9" t="s">
        <v>25</v>
      </c>
      <c r="J3197" s="12">
        <v>1</v>
      </c>
      <c r="K3197" s="13">
        <v>43647</v>
      </c>
      <c r="L3197" s="86">
        <f>(Tabla2[[#This Row],[release_year]]-'VARIANZA Y DES. EST'!$L$11)^2</f>
        <v>26.834446865421359</v>
      </c>
      <c r="M3197" s="12">
        <v>2009</v>
      </c>
      <c r="N3197" s="9" t="s">
        <v>99</v>
      </c>
      <c r="O3197" s="9" t="s">
        <v>11764</v>
      </c>
      <c r="P3197" s="12">
        <v>99</v>
      </c>
      <c r="Q3197" s="12">
        <v>99</v>
      </c>
      <c r="R3197" s="12">
        <v>0.31922223536726124</v>
      </c>
      <c r="S3197" s="12" t="s">
        <v>28</v>
      </c>
      <c r="T3197" s="9" t="s">
        <v>30</v>
      </c>
      <c r="U3197" s="9" t="s">
        <v>30</v>
      </c>
      <c r="V3197" s="9" t="s">
        <v>30</v>
      </c>
      <c r="W3197" s="14">
        <v>1</v>
      </c>
    </row>
    <row r="3198" spans="1:23" x14ac:dyDescent="0.25">
      <c r="A3198" s="8">
        <v>7837</v>
      </c>
      <c r="B3198" s="9" t="s">
        <v>12160</v>
      </c>
      <c r="C3198" s="9" t="s">
        <v>22</v>
      </c>
      <c r="D3198" s="9" t="s">
        <v>12161</v>
      </c>
      <c r="E3198" s="9" t="s">
        <v>10667</v>
      </c>
      <c r="F3198" s="9" t="s">
        <v>12162</v>
      </c>
      <c r="G3198" s="12">
        <v>9</v>
      </c>
      <c r="H3198" s="9" t="s">
        <v>116</v>
      </c>
      <c r="I3198" s="9" t="s">
        <v>116</v>
      </c>
      <c r="J3198" s="12">
        <v>1</v>
      </c>
      <c r="K3198" s="13">
        <v>43636</v>
      </c>
      <c r="L3198" s="86">
        <f>(Tabla2[[#This Row],[release_year]]-'VARIANZA Y DES. EST'!$L$11)^2</f>
        <v>10.1136565849629</v>
      </c>
      <c r="M3198" s="12">
        <v>2011</v>
      </c>
      <c r="N3198" s="9" t="s">
        <v>35</v>
      </c>
      <c r="O3198" s="9" t="s">
        <v>11764</v>
      </c>
      <c r="P3198" s="12">
        <v>99</v>
      </c>
      <c r="Q3198" s="12">
        <v>99</v>
      </c>
      <c r="R3198" s="12">
        <v>0.31922223536726124</v>
      </c>
      <c r="S3198" s="12" t="s">
        <v>28</v>
      </c>
      <c r="T3198" s="9" t="s">
        <v>70</v>
      </c>
      <c r="U3198" s="9" t="s">
        <v>45</v>
      </c>
      <c r="V3198" s="9" t="s">
        <v>70</v>
      </c>
      <c r="W3198" s="14">
        <v>2</v>
      </c>
    </row>
    <row r="3199" spans="1:23" x14ac:dyDescent="0.25">
      <c r="A3199" s="8">
        <v>7925</v>
      </c>
      <c r="B3199" s="9" t="s">
        <v>12163</v>
      </c>
      <c r="C3199" s="9" t="s">
        <v>22</v>
      </c>
      <c r="D3199" s="9" t="s">
        <v>12164</v>
      </c>
      <c r="E3199" s="9" t="s">
        <v>10223</v>
      </c>
      <c r="F3199" s="9" t="s">
        <v>12165</v>
      </c>
      <c r="G3199" s="12">
        <v>10</v>
      </c>
      <c r="H3199" s="9" t="s">
        <v>116</v>
      </c>
      <c r="I3199" s="9" t="s">
        <v>116</v>
      </c>
      <c r="J3199" s="12">
        <v>1</v>
      </c>
      <c r="K3199" s="13">
        <v>43638</v>
      </c>
      <c r="L3199" s="86">
        <f>(Tabla2[[#This Row],[release_year]]-'VARIANZA Y DES. EST'!$L$11)^2</f>
        <v>3.2471164275211517E-2</v>
      </c>
      <c r="M3199" s="12">
        <v>2014</v>
      </c>
      <c r="N3199" s="9" t="s">
        <v>35</v>
      </c>
      <c r="O3199" s="9" t="s">
        <v>11764</v>
      </c>
      <c r="P3199" s="12">
        <v>99</v>
      </c>
      <c r="Q3199" s="12">
        <v>99</v>
      </c>
      <c r="R3199" s="12">
        <v>0.31922223536726124</v>
      </c>
      <c r="S3199" s="12" t="s">
        <v>28</v>
      </c>
      <c r="T3199" s="9" t="s">
        <v>70</v>
      </c>
      <c r="U3199" s="9" t="s">
        <v>45</v>
      </c>
      <c r="V3199" s="9" t="s">
        <v>70</v>
      </c>
      <c r="W3199" s="14">
        <v>2</v>
      </c>
    </row>
    <row r="3200" spans="1:23" x14ac:dyDescent="0.25">
      <c r="A3200" s="8">
        <v>7952</v>
      </c>
      <c r="B3200" s="9" t="s">
        <v>12166</v>
      </c>
      <c r="C3200" s="9" t="s">
        <v>22</v>
      </c>
      <c r="D3200" s="9" t="s">
        <v>12167</v>
      </c>
      <c r="E3200" s="9" t="s">
        <v>2662</v>
      </c>
      <c r="F3200" s="9" t="s">
        <v>12168</v>
      </c>
      <c r="G3200" s="12">
        <v>19</v>
      </c>
      <c r="H3200" s="9" t="s">
        <v>25</v>
      </c>
      <c r="I3200" s="9" t="s">
        <v>25</v>
      </c>
      <c r="J3200" s="12">
        <v>1</v>
      </c>
      <c r="K3200" s="13">
        <v>43300</v>
      </c>
      <c r="L3200" s="86">
        <f>(Tabla2[[#This Row],[release_year]]-'VARIANZA Y DES. EST'!$L$11)^2</f>
        <v>3.2471164275211517E-2</v>
      </c>
      <c r="M3200" s="12">
        <v>2014</v>
      </c>
      <c r="N3200" s="9" t="s">
        <v>1991</v>
      </c>
      <c r="O3200" s="9" t="s">
        <v>11764</v>
      </c>
      <c r="P3200" s="12">
        <v>99</v>
      </c>
      <c r="Q3200" s="12">
        <v>99</v>
      </c>
      <c r="R3200" s="12">
        <v>0.31922223536726124</v>
      </c>
      <c r="S3200" s="12" t="s">
        <v>28</v>
      </c>
      <c r="T3200" s="9" t="s">
        <v>94</v>
      </c>
      <c r="U3200" s="9" t="s">
        <v>95</v>
      </c>
      <c r="V3200" s="9" t="s">
        <v>94</v>
      </c>
      <c r="W3200" s="14">
        <v>3</v>
      </c>
    </row>
    <row r="3201" spans="1:23" x14ac:dyDescent="0.25">
      <c r="A3201" s="8">
        <v>8186</v>
      </c>
      <c r="B3201" s="9" t="s">
        <v>12169</v>
      </c>
      <c r="C3201" s="9" t="s">
        <v>22</v>
      </c>
      <c r="D3201" s="9" t="s">
        <v>12170</v>
      </c>
      <c r="E3201" s="9" t="s">
        <v>12171</v>
      </c>
      <c r="F3201" s="9" t="s">
        <v>12172</v>
      </c>
      <c r="G3201" s="12">
        <v>10</v>
      </c>
      <c r="H3201" s="9" t="s">
        <v>1064</v>
      </c>
      <c r="I3201" s="9" t="s">
        <v>1064</v>
      </c>
      <c r="J3201" s="12">
        <v>1</v>
      </c>
      <c r="K3201" s="13">
        <v>43191</v>
      </c>
      <c r="L3201" s="86">
        <f>(Tabla2[[#This Row],[release_year]]-'VARIANZA Y DES. EST'!$L$11)^2</f>
        <v>51.555237145879822</v>
      </c>
      <c r="M3201" s="12">
        <v>2007</v>
      </c>
      <c r="N3201" s="9" t="s">
        <v>76</v>
      </c>
      <c r="O3201" s="9" t="s">
        <v>11764</v>
      </c>
      <c r="P3201" s="12">
        <v>99</v>
      </c>
      <c r="Q3201" s="12">
        <v>99</v>
      </c>
      <c r="R3201" s="12">
        <v>0.31922223536726124</v>
      </c>
      <c r="S3201" s="12" t="s">
        <v>28</v>
      </c>
      <c r="T3201" s="9" t="s">
        <v>77</v>
      </c>
      <c r="U3201" s="9" t="s">
        <v>45</v>
      </c>
      <c r="V3201" s="9" t="s">
        <v>77</v>
      </c>
      <c r="W3201" s="14">
        <v>3</v>
      </c>
    </row>
    <row r="3202" spans="1:23" x14ac:dyDescent="0.25">
      <c r="A3202" s="8">
        <v>8259</v>
      </c>
      <c r="B3202" s="9" t="s">
        <v>12173</v>
      </c>
      <c r="C3202" s="9" t="s">
        <v>22</v>
      </c>
      <c r="D3202" s="9" t="s">
        <v>12174</v>
      </c>
      <c r="E3202" s="9" t="s">
        <v>12175</v>
      </c>
      <c r="F3202" s="9" t="s">
        <v>12176</v>
      </c>
      <c r="G3202" s="12">
        <v>8</v>
      </c>
      <c r="H3202" s="9" t="s">
        <v>25</v>
      </c>
      <c r="I3202" s="9" t="s">
        <v>25</v>
      </c>
      <c r="J3202" s="12">
        <v>1</v>
      </c>
      <c r="K3202" s="13">
        <v>43675</v>
      </c>
      <c r="L3202" s="86">
        <f>(Tabla2[[#This Row],[release_year]]-'VARIANZA Y DES. EST'!$L$11)^2</f>
        <v>1.3928663045044412</v>
      </c>
      <c r="M3202" s="12">
        <v>2013</v>
      </c>
      <c r="N3202" s="9" t="s">
        <v>99</v>
      </c>
      <c r="O3202" s="9" t="s">
        <v>11764</v>
      </c>
      <c r="P3202" s="12">
        <v>99</v>
      </c>
      <c r="Q3202" s="12">
        <v>99</v>
      </c>
      <c r="R3202" s="12">
        <v>0.31922223536726124</v>
      </c>
      <c r="S3202" s="12" t="s">
        <v>28</v>
      </c>
      <c r="T3202" s="9" t="s">
        <v>111</v>
      </c>
      <c r="U3202" s="9" t="s">
        <v>30</v>
      </c>
      <c r="V3202" s="9" t="s">
        <v>111</v>
      </c>
      <c r="W3202" s="14">
        <v>2</v>
      </c>
    </row>
    <row r="3203" spans="1:23" x14ac:dyDescent="0.25">
      <c r="A3203" s="8">
        <v>8265</v>
      </c>
      <c r="B3203" s="9" t="s">
        <v>12177</v>
      </c>
      <c r="C3203" s="9" t="s">
        <v>22</v>
      </c>
      <c r="D3203" s="9" t="s">
        <v>12178</v>
      </c>
      <c r="E3203" s="18" t="s">
        <v>12179</v>
      </c>
      <c r="F3203" s="9" t="s">
        <v>12180</v>
      </c>
      <c r="G3203" s="12">
        <v>5</v>
      </c>
      <c r="H3203" s="9" t="s">
        <v>518</v>
      </c>
      <c r="I3203" s="9" t="s">
        <v>518</v>
      </c>
      <c r="J3203" s="12">
        <v>1</v>
      </c>
      <c r="K3203" s="13">
        <v>43101</v>
      </c>
      <c r="L3203" s="86">
        <f>(Tabla2[[#This Row],[release_year]]-'VARIANZA Y DES. EST'!$L$11)^2</f>
        <v>26.834446865421359</v>
      </c>
      <c r="M3203" s="12">
        <v>2009</v>
      </c>
      <c r="N3203" s="9" t="s">
        <v>35</v>
      </c>
      <c r="O3203" s="9" t="s">
        <v>11764</v>
      </c>
      <c r="P3203" s="12">
        <v>99</v>
      </c>
      <c r="Q3203" s="12">
        <v>99</v>
      </c>
      <c r="R3203" s="12">
        <v>0.31922223536726124</v>
      </c>
      <c r="S3203" s="12" t="s">
        <v>28</v>
      </c>
      <c r="T3203" s="9" t="s">
        <v>70</v>
      </c>
      <c r="U3203" s="9" t="s">
        <v>45</v>
      </c>
      <c r="V3203" s="9" t="s">
        <v>70</v>
      </c>
      <c r="W3203" s="14">
        <v>2</v>
      </c>
    </row>
    <row r="3204" spans="1:23" x14ac:dyDescent="0.25">
      <c r="A3204" s="8">
        <v>8282</v>
      </c>
      <c r="B3204" s="9" t="s">
        <v>12181</v>
      </c>
      <c r="C3204" s="9" t="s">
        <v>22</v>
      </c>
      <c r="D3204" s="9" t="s">
        <v>12182</v>
      </c>
      <c r="E3204" s="9" t="s">
        <v>12183</v>
      </c>
      <c r="F3204" s="18" t="s">
        <v>12184</v>
      </c>
      <c r="G3204" s="12">
        <v>7</v>
      </c>
      <c r="H3204" s="9" t="s">
        <v>25</v>
      </c>
      <c r="I3204" s="9" t="s">
        <v>6426</v>
      </c>
      <c r="J3204" s="12">
        <v>2</v>
      </c>
      <c r="K3204" s="13">
        <v>42979</v>
      </c>
      <c r="L3204" s="86">
        <f>(Tabla2[[#This Row],[release_year]]-'VARIANZA Y DES. EST'!$L$11)^2</f>
        <v>3.3116808838167522</v>
      </c>
      <c r="M3204" s="12">
        <v>2016</v>
      </c>
      <c r="N3204" s="9" t="s">
        <v>76</v>
      </c>
      <c r="O3204" s="9" t="s">
        <v>11764</v>
      </c>
      <c r="P3204" s="12">
        <v>99</v>
      </c>
      <c r="Q3204" s="12">
        <v>99</v>
      </c>
      <c r="R3204" s="12">
        <v>0.31922223536726124</v>
      </c>
      <c r="S3204" s="12" t="s">
        <v>28</v>
      </c>
      <c r="T3204" s="9" t="s">
        <v>3969</v>
      </c>
      <c r="U3204" s="9" t="s">
        <v>3969</v>
      </c>
      <c r="V3204" s="9" t="s">
        <v>3969</v>
      </c>
      <c r="W3204" s="14">
        <v>1</v>
      </c>
    </row>
    <row r="3205" spans="1:23" x14ac:dyDescent="0.25">
      <c r="A3205" s="8">
        <v>8344</v>
      </c>
      <c r="B3205" s="9" t="s">
        <v>12185</v>
      </c>
      <c r="C3205" s="9" t="s">
        <v>22</v>
      </c>
      <c r="D3205" s="9" t="s">
        <v>12186</v>
      </c>
      <c r="E3205" s="9" t="s">
        <v>5387</v>
      </c>
      <c r="F3205" s="9" t="s">
        <v>12187</v>
      </c>
      <c r="G3205" s="12">
        <v>8</v>
      </c>
      <c r="H3205" s="9" t="s">
        <v>390</v>
      </c>
      <c r="I3205" s="9" t="s">
        <v>390</v>
      </c>
      <c r="J3205" s="12">
        <v>1</v>
      </c>
      <c r="K3205" s="13">
        <v>42522</v>
      </c>
      <c r="L3205" s="86">
        <f>(Tabla2[[#This Row],[release_year]]-'VARIANZA Y DES. EST'!$L$11)^2</f>
        <v>0.67207602404598188</v>
      </c>
      <c r="M3205" s="12">
        <v>2015</v>
      </c>
      <c r="N3205" s="9" t="s">
        <v>76</v>
      </c>
      <c r="O3205" s="9" t="s">
        <v>11764</v>
      </c>
      <c r="P3205" s="12">
        <v>99</v>
      </c>
      <c r="Q3205" s="12">
        <v>99</v>
      </c>
      <c r="R3205" s="12">
        <v>0.31922223536726124</v>
      </c>
      <c r="S3205" s="12" t="s">
        <v>28</v>
      </c>
      <c r="T3205" s="9" t="s">
        <v>70</v>
      </c>
      <c r="U3205" s="9" t="s">
        <v>45</v>
      </c>
      <c r="V3205" s="9" t="s">
        <v>70</v>
      </c>
      <c r="W3205" s="14">
        <v>2</v>
      </c>
    </row>
    <row r="3206" spans="1:23" x14ac:dyDescent="0.25">
      <c r="A3206" s="8">
        <v>8364</v>
      </c>
      <c r="B3206" s="9" t="s">
        <v>12188</v>
      </c>
      <c r="C3206" s="9" t="s">
        <v>22</v>
      </c>
      <c r="D3206" s="9" t="s">
        <v>12189</v>
      </c>
      <c r="E3206" s="9" t="s">
        <v>12190</v>
      </c>
      <c r="F3206" s="9" t="s">
        <v>12191</v>
      </c>
      <c r="G3206" s="12">
        <v>8</v>
      </c>
      <c r="H3206" s="9" t="s">
        <v>126</v>
      </c>
      <c r="I3206" s="9" t="s">
        <v>126</v>
      </c>
      <c r="J3206" s="12">
        <v>1</v>
      </c>
      <c r="K3206" s="13">
        <v>42870</v>
      </c>
      <c r="L3206" s="86">
        <f>(Tabla2[[#This Row],[release_year]]-'VARIANZA Y DES. EST'!$L$11)^2</f>
        <v>3.3116808838167522</v>
      </c>
      <c r="M3206" s="12">
        <v>2016</v>
      </c>
      <c r="N3206" s="9" t="s">
        <v>76</v>
      </c>
      <c r="O3206" s="9" t="s">
        <v>11764</v>
      </c>
      <c r="P3206" s="12">
        <v>99</v>
      </c>
      <c r="Q3206" s="12">
        <v>99</v>
      </c>
      <c r="R3206" s="12">
        <v>0.31922223536726124</v>
      </c>
      <c r="S3206" s="12" t="s">
        <v>28</v>
      </c>
      <c r="T3206" s="9" t="s">
        <v>460</v>
      </c>
      <c r="U3206" s="9" t="s">
        <v>45</v>
      </c>
      <c r="V3206" s="9" t="s">
        <v>460</v>
      </c>
      <c r="W3206" s="14">
        <v>3</v>
      </c>
    </row>
    <row r="3207" spans="1:23" x14ac:dyDescent="0.25">
      <c r="A3207" s="8">
        <v>8366</v>
      </c>
      <c r="B3207" s="9" t="s">
        <v>12192</v>
      </c>
      <c r="C3207" s="9" t="s">
        <v>22</v>
      </c>
      <c r="D3207" s="9" t="s">
        <v>12193</v>
      </c>
      <c r="E3207" s="9" t="s">
        <v>12194</v>
      </c>
      <c r="F3207" s="9" t="s">
        <v>12195</v>
      </c>
      <c r="G3207" s="12">
        <v>10</v>
      </c>
      <c r="H3207" s="9" t="s">
        <v>25</v>
      </c>
      <c r="I3207" s="9" t="s">
        <v>25</v>
      </c>
      <c r="J3207" s="12">
        <v>1</v>
      </c>
      <c r="K3207" s="13">
        <v>43831</v>
      </c>
      <c r="L3207" s="86">
        <f>(Tabla2[[#This Row],[release_year]]-'VARIANZA Y DES. EST'!$L$11)^2</f>
        <v>26.834446865421359</v>
      </c>
      <c r="M3207" s="12">
        <v>2009</v>
      </c>
      <c r="N3207" s="9" t="s">
        <v>43</v>
      </c>
      <c r="O3207" s="9" t="s">
        <v>11764</v>
      </c>
      <c r="P3207" s="12">
        <v>99</v>
      </c>
      <c r="Q3207" s="12">
        <v>99</v>
      </c>
      <c r="R3207" s="12">
        <v>0.31922223536726124</v>
      </c>
      <c r="S3207" s="12" t="s">
        <v>28</v>
      </c>
      <c r="T3207" s="9" t="s">
        <v>3577</v>
      </c>
      <c r="U3207" s="9" t="s">
        <v>95</v>
      </c>
      <c r="V3207" s="9" t="s">
        <v>3577</v>
      </c>
      <c r="W3207" s="14">
        <v>2</v>
      </c>
    </row>
    <row r="3208" spans="1:23" x14ac:dyDescent="0.25">
      <c r="A3208" s="8">
        <v>8442</v>
      </c>
      <c r="B3208" s="9" t="s">
        <v>12196</v>
      </c>
      <c r="C3208" s="9" t="s">
        <v>22</v>
      </c>
      <c r="D3208" s="9" t="s">
        <v>12197</v>
      </c>
      <c r="E3208" s="9" t="s">
        <v>12198</v>
      </c>
      <c r="F3208" s="9" t="s">
        <v>12199</v>
      </c>
      <c r="G3208" s="12">
        <v>15</v>
      </c>
      <c r="H3208" s="9" t="s">
        <v>25</v>
      </c>
      <c r="I3208" s="9" t="s">
        <v>25</v>
      </c>
      <c r="J3208" s="12">
        <v>1</v>
      </c>
      <c r="K3208" s="13">
        <v>43613</v>
      </c>
      <c r="L3208" s="86">
        <f>(Tabla2[[#This Row],[release_year]]-'VARIANZA Y DES. EST'!$L$11)^2</f>
        <v>14.590890603358293</v>
      </c>
      <c r="M3208" s="12">
        <v>2018</v>
      </c>
      <c r="N3208" s="9" t="s">
        <v>99</v>
      </c>
      <c r="O3208" s="9" t="s">
        <v>11764</v>
      </c>
      <c r="P3208" s="12">
        <v>99</v>
      </c>
      <c r="Q3208" s="12">
        <v>99</v>
      </c>
      <c r="R3208" s="12">
        <v>0.31922223536726124</v>
      </c>
      <c r="S3208" s="12" t="s">
        <v>28</v>
      </c>
      <c r="T3208" s="9" t="s">
        <v>30</v>
      </c>
      <c r="U3208" s="9" t="s">
        <v>30</v>
      </c>
      <c r="V3208" s="9" t="s">
        <v>30</v>
      </c>
      <c r="W3208" s="14">
        <v>1</v>
      </c>
    </row>
    <row r="3209" spans="1:23" x14ac:dyDescent="0.25">
      <c r="A3209" s="8">
        <v>8498</v>
      </c>
      <c r="B3209" s="9" t="s">
        <v>12200</v>
      </c>
      <c r="C3209" s="9" t="s">
        <v>22</v>
      </c>
      <c r="D3209" s="9" t="s">
        <v>12201</v>
      </c>
      <c r="E3209" s="18" t="s">
        <v>12202</v>
      </c>
      <c r="F3209" s="9" t="s">
        <v>12203</v>
      </c>
      <c r="G3209" s="12">
        <v>10</v>
      </c>
      <c r="H3209" s="9" t="s">
        <v>279</v>
      </c>
      <c r="I3209" s="9" t="s">
        <v>279</v>
      </c>
      <c r="J3209" s="12">
        <v>1</v>
      </c>
      <c r="K3209" s="13">
        <v>43581</v>
      </c>
      <c r="L3209" s="86">
        <f>(Tabla2[[#This Row],[release_year]]-'VARIANZA Y DES. EST'!$L$11)^2</f>
        <v>4.7532614447336705</v>
      </c>
      <c r="M3209" s="12">
        <v>2012</v>
      </c>
      <c r="N3209" s="9" t="s">
        <v>43</v>
      </c>
      <c r="O3209" s="9" t="s">
        <v>11764</v>
      </c>
      <c r="P3209" s="12">
        <v>99</v>
      </c>
      <c r="Q3209" s="12">
        <v>99</v>
      </c>
      <c r="R3209" s="12">
        <v>0.31922223536726124</v>
      </c>
      <c r="S3209" s="12" t="s">
        <v>28</v>
      </c>
      <c r="T3209" s="9" t="s">
        <v>94</v>
      </c>
      <c r="U3209" s="9" t="s">
        <v>95</v>
      </c>
      <c r="V3209" s="9" t="s">
        <v>94</v>
      </c>
      <c r="W3209" s="14">
        <v>3</v>
      </c>
    </row>
    <row r="3210" spans="1:23" x14ac:dyDescent="0.25">
      <c r="A3210" s="8">
        <v>8541</v>
      </c>
      <c r="B3210" s="9" t="s">
        <v>12204</v>
      </c>
      <c r="C3210" s="9" t="s">
        <v>22</v>
      </c>
      <c r="D3210" s="9" t="s">
        <v>12205</v>
      </c>
      <c r="E3210" s="9" t="s">
        <v>12206</v>
      </c>
      <c r="F3210" s="9" t="s">
        <v>12207</v>
      </c>
      <c r="G3210" s="12">
        <v>9</v>
      </c>
      <c r="H3210" s="9" t="s">
        <v>25</v>
      </c>
      <c r="I3210" s="9" t="s">
        <v>25</v>
      </c>
      <c r="J3210" s="12">
        <v>1</v>
      </c>
      <c r="K3210" s="13">
        <v>43770</v>
      </c>
      <c r="L3210" s="86">
        <f>(Tabla2[[#This Row],[release_year]]-'VARIANZA Y DES. EST'!$L$11)^2</f>
        <v>148.35721284702598</v>
      </c>
      <c r="M3210" s="12">
        <v>2002</v>
      </c>
      <c r="N3210" s="9" t="s">
        <v>43</v>
      </c>
      <c r="O3210" s="9" t="s">
        <v>11764</v>
      </c>
      <c r="P3210" s="12">
        <v>99</v>
      </c>
      <c r="Q3210" s="12">
        <v>99</v>
      </c>
      <c r="R3210" s="12">
        <v>0.31922223536726124</v>
      </c>
      <c r="S3210" s="12" t="s">
        <v>28</v>
      </c>
      <c r="T3210" s="9" t="s">
        <v>4567</v>
      </c>
      <c r="U3210" s="9" t="s">
        <v>38</v>
      </c>
      <c r="V3210" s="9" t="s">
        <v>4567</v>
      </c>
      <c r="W3210" s="14">
        <v>2</v>
      </c>
    </row>
    <row r="3211" spans="1:23" x14ac:dyDescent="0.25">
      <c r="A3211" s="8">
        <v>8626</v>
      </c>
      <c r="B3211" s="9" t="s">
        <v>12208</v>
      </c>
      <c r="C3211" s="9" t="s">
        <v>22</v>
      </c>
      <c r="D3211" s="9" t="s">
        <v>12209</v>
      </c>
      <c r="E3211" s="9" t="s">
        <v>10961</v>
      </c>
      <c r="F3211" s="9" t="s">
        <v>12210</v>
      </c>
      <c r="G3211" s="12">
        <v>9</v>
      </c>
      <c r="H3211" s="9" t="s">
        <v>530</v>
      </c>
      <c r="I3211" s="9" t="s">
        <v>12211</v>
      </c>
      <c r="J3211" s="12">
        <v>2</v>
      </c>
      <c r="K3211" s="13">
        <v>43831</v>
      </c>
      <c r="L3211" s="86">
        <f>(Tabla2[[#This Row],[release_year]]-'VARIANZA Y DES. EST'!$L$11)^2</f>
        <v>0.67207602404598188</v>
      </c>
      <c r="M3211" s="12">
        <v>2015</v>
      </c>
      <c r="N3211" s="9" t="s">
        <v>43</v>
      </c>
      <c r="O3211" s="9" t="s">
        <v>11764</v>
      </c>
      <c r="P3211" s="12">
        <v>99</v>
      </c>
      <c r="Q3211" s="12">
        <v>99</v>
      </c>
      <c r="R3211" s="12">
        <v>0.31922223536726124</v>
      </c>
      <c r="S3211" s="12" t="s">
        <v>28</v>
      </c>
      <c r="T3211" s="9" t="s">
        <v>12212</v>
      </c>
      <c r="U3211" s="9" t="s">
        <v>95</v>
      </c>
      <c r="V3211" s="9" t="s">
        <v>12212</v>
      </c>
      <c r="W3211" s="14">
        <v>3</v>
      </c>
    </row>
    <row r="3212" spans="1:23" x14ac:dyDescent="0.25">
      <c r="A3212" s="8">
        <v>8686</v>
      </c>
      <c r="B3212" s="9" t="s">
        <v>12213</v>
      </c>
      <c r="C3212" s="9" t="s">
        <v>22</v>
      </c>
      <c r="D3212" s="9" t="s">
        <v>12214</v>
      </c>
      <c r="E3212" s="18" t="s">
        <v>12215</v>
      </c>
      <c r="F3212" s="9" t="s">
        <v>12216</v>
      </c>
      <c r="G3212" s="12">
        <v>12</v>
      </c>
      <c r="H3212" s="9" t="s">
        <v>126</v>
      </c>
      <c r="I3212" s="9" t="s">
        <v>126</v>
      </c>
      <c r="J3212" s="12">
        <v>1</v>
      </c>
      <c r="K3212" s="13">
        <v>43635</v>
      </c>
      <c r="L3212" s="86">
        <f>(Tabla2[[#This Row],[release_year]]-'VARIANZA Y DES. EST'!$L$11)^2</f>
        <v>14.590890603358293</v>
      </c>
      <c r="M3212" s="12">
        <v>2018</v>
      </c>
      <c r="N3212" s="9" t="s">
        <v>76</v>
      </c>
      <c r="O3212" s="9" t="s">
        <v>11764</v>
      </c>
      <c r="P3212" s="12">
        <v>99</v>
      </c>
      <c r="Q3212" s="12">
        <v>99</v>
      </c>
      <c r="R3212" s="12">
        <v>0.31922223536726124</v>
      </c>
      <c r="S3212" s="12" t="s">
        <v>28</v>
      </c>
      <c r="T3212" s="9" t="s">
        <v>45</v>
      </c>
      <c r="U3212" s="9" t="s">
        <v>45</v>
      </c>
      <c r="V3212" s="9" t="s">
        <v>45</v>
      </c>
      <c r="W3212" s="14">
        <v>1</v>
      </c>
    </row>
    <row r="3213" spans="1:23" x14ac:dyDescent="0.25">
      <c r="A3213" s="8">
        <v>55</v>
      </c>
      <c r="B3213" s="9" t="s">
        <v>12217</v>
      </c>
      <c r="C3213" s="9" t="s">
        <v>22</v>
      </c>
      <c r="D3213" s="9" t="s">
        <v>12218</v>
      </c>
      <c r="E3213" s="9" t="s">
        <v>6019</v>
      </c>
      <c r="F3213" s="9" t="s">
        <v>12219</v>
      </c>
      <c r="G3213" s="12">
        <v>10</v>
      </c>
      <c r="H3213" s="9" t="s">
        <v>34</v>
      </c>
      <c r="I3213" s="9" t="s">
        <v>34</v>
      </c>
      <c r="J3213" s="12">
        <v>1</v>
      </c>
      <c r="K3213" s="13">
        <v>44454</v>
      </c>
      <c r="L3213" s="86">
        <f>(Tabla2[[#This Row],[release_year]]-'VARIANZA Y DES. EST'!$L$11)^2</f>
        <v>173.71760798725521</v>
      </c>
      <c r="M3213" s="12">
        <v>2001</v>
      </c>
      <c r="N3213" s="9" t="s">
        <v>82</v>
      </c>
      <c r="O3213" s="9" t="s">
        <v>12220</v>
      </c>
      <c r="P3213" s="12">
        <v>100</v>
      </c>
      <c r="Q3213" s="12">
        <v>100</v>
      </c>
      <c r="R3213" s="12">
        <v>0.18922712853314536</v>
      </c>
      <c r="S3213" s="12" t="s">
        <v>28</v>
      </c>
      <c r="T3213" s="9" t="s">
        <v>37</v>
      </c>
      <c r="U3213" s="9" t="s">
        <v>38</v>
      </c>
      <c r="V3213" s="9" t="s">
        <v>37</v>
      </c>
      <c r="W3213" s="14">
        <v>3</v>
      </c>
    </row>
    <row r="3214" spans="1:23" x14ac:dyDescent="0.25">
      <c r="A3214" s="8">
        <v>141</v>
      </c>
      <c r="B3214" s="9" t="s">
        <v>12221</v>
      </c>
      <c r="C3214" s="9" t="s">
        <v>22</v>
      </c>
      <c r="D3214" s="9" t="s">
        <v>12222</v>
      </c>
      <c r="E3214" s="9" t="s">
        <v>8799</v>
      </c>
      <c r="F3214" s="9" t="s">
        <v>12223</v>
      </c>
      <c r="G3214" s="12">
        <v>7</v>
      </c>
      <c r="H3214" s="9" t="s">
        <v>1064</v>
      </c>
      <c r="I3214" s="9" t="s">
        <v>12224</v>
      </c>
      <c r="J3214" s="12">
        <v>2</v>
      </c>
      <c r="K3214" s="13">
        <v>44440</v>
      </c>
      <c r="L3214" s="86">
        <f>(Tabla2[[#This Row],[release_year]]-'VARIANZA Y DES. EST'!$L$11)^2</f>
        <v>3.2471164275211517E-2</v>
      </c>
      <c r="M3214" s="12">
        <v>2014</v>
      </c>
      <c r="N3214" s="9" t="s">
        <v>76</v>
      </c>
      <c r="O3214" s="9" t="s">
        <v>12220</v>
      </c>
      <c r="P3214" s="12">
        <v>100</v>
      </c>
      <c r="Q3214" s="12">
        <v>100</v>
      </c>
      <c r="R3214" s="12">
        <v>0.18922712853314536</v>
      </c>
      <c r="S3214" s="12" t="s">
        <v>28</v>
      </c>
      <c r="T3214" s="9" t="s">
        <v>460</v>
      </c>
      <c r="U3214" s="9" t="s">
        <v>45</v>
      </c>
      <c r="V3214" s="9" t="s">
        <v>460</v>
      </c>
      <c r="W3214" s="14">
        <v>3</v>
      </c>
    </row>
    <row r="3215" spans="1:23" x14ac:dyDescent="0.25">
      <c r="A3215" s="8">
        <v>301</v>
      </c>
      <c r="B3215" s="9" t="s">
        <v>12225</v>
      </c>
      <c r="C3215" s="9" t="s">
        <v>22</v>
      </c>
      <c r="D3215" s="9" t="s">
        <v>12226</v>
      </c>
      <c r="E3215" s="9" t="s">
        <v>12227</v>
      </c>
      <c r="F3215" s="9" t="s">
        <v>12228</v>
      </c>
      <c r="G3215" s="12">
        <v>8</v>
      </c>
      <c r="H3215" s="9" t="s">
        <v>160</v>
      </c>
      <c r="I3215" s="9" t="s">
        <v>161</v>
      </c>
      <c r="J3215" s="12">
        <v>2</v>
      </c>
      <c r="K3215" s="13">
        <v>44414</v>
      </c>
      <c r="L3215" s="86">
        <f>(Tabla2[[#This Row],[release_year]]-'VARIANZA Y DES. EST'!$L$11)^2</f>
        <v>46.509705182670608</v>
      </c>
      <c r="M3215" s="12">
        <v>2021</v>
      </c>
      <c r="N3215" s="9" t="s">
        <v>99</v>
      </c>
      <c r="O3215" s="9" t="s">
        <v>12220</v>
      </c>
      <c r="P3215" s="12">
        <v>100</v>
      </c>
      <c r="Q3215" s="12">
        <v>100</v>
      </c>
      <c r="R3215" s="12">
        <v>0.18922712853314536</v>
      </c>
      <c r="S3215" s="12" t="s">
        <v>28</v>
      </c>
      <c r="T3215" s="9" t="s">
        <v>686</v>
      </c>
      <c r="U3215" s="9" t="s">
        <v>30</v>
      </c>
      <c r="V3215" s="9" t="s">
        <v>686</v>
      </c>
      <c r="W3215" s="14">
        <v>2</v>
      </c>
    </row>
    <row r="3216" spans="1:23" x14ac:dyDescent="0.25">
      <c r="A3216" s="8">
        <v>456</v>
      </c>
      <c r="B3216" s="9" t="s">
        <v>12229</v>
      </c>
      <c r="C3216" s="9" t="s">
        <v>22</v>
      </c>
      <c r="D3216" s="9" t="s">
        <v>12230</v>
      </c>
      <c r="E3216" s="18" t="s">
        <v>12231</v>
      </c>
      <c r="F3216" s="9" t="s">
        <v>7000</v>
      </c>
      <c r="G3216" s="12">
        <v>1</v>
      </c>
      <c r="H3216" s="12"/>
      <c r="I3216" s="9"/>
      <c r="J3216" s="12">
        <v>0</v>
      </c>
      <c r="K3216" s="13">
        <v>44392</v>
      </c>
      <c r="L3216" s="86">
        <f>(Tabla2[[#This Row],[release_year]]-'VARIANZA Y DES. EST'!$L$11)^2</f>
        <v>46.509705182670608</v>
      </c>
      <c r="M3216" s="12">
        <v>2021</v>
      </c>
      <c r="N3216" s="9" t="s">
        <v>76</v>
      </c>
      <c r="O3216" s="9" t="s">
        <v>12220</v>
      </c>
      <c r="P3216" s="12">
        <v>100</v>
      </c>
      <c r="Q3216" s="12">
        <v>100</v>
      </c>
      <c r="R3216" s="12">
        <v>0.18922712853314536</v>
      </c>
      <c r="S3216" s="12" t="s">
        <v>28</v>
      </c>
      <c r="T3216" s="9" t="s">
        <v>756</v>
      </c>
      <c r="U3216" s="9" t="s">
        <v>57</v>
      </c>
      <c r="V3216" s="9" t="s">
        <v>756</v>
      </c>
      <c r="W3216" s="14">
        <v>3</v>
      </c>
    </row>
    <row r="3217" spans="1:23" x14ac:dyDescent="0.25">
      <c r="A3217" s="8">
        <v>462</v>
      </c>
      <c r="B3217" s="9" t="s">
        <v>12232</v>
      </c>
      <c r="C3217" s="9" t="s">
        <v>22</v>
      </c>
      <c r="D3217" s="9" t="s">
        <v>12233</v>
      </c>
      <c r="E3217" s="9" t="s">
        <v>12234</v>
      </c>
      <c r="F3217" s="9" t="s">
        <v>12235</v>
      </c>
      <c r="G3217" s="12">
        <v>12</v>
      </c>
      <c r="H3217" s="12"/>
      <c r="I3217" s="9"/>
      <c r="J3217" s="12">
        <v>0</v>
      </c>
      <c r="K3217" s="13">
        <v>44392</v>
      </c>
      <c r="L3217" s="86">
        <f>(Tabla2[[#This Row],[release_year]]-'VARIANZA Y DES. EST'!$L$11)^2</f>
        <v>23.230495463129063</v>
      </c>
      <c r="M3217" s="12">
        <v>2019</v>
      </c>
      <c r="N3217" s="9" t="s">
        <v>35</v>
      </c>
      <c r="O3217" s="9" t="s">
        <v>12220</v>
      </c>
      <c r="P3217" s="12">
        <v>100</v>
      </c>
      <c r="Q3217" s="12">
        <v>100</v>
      </c>
      <c r="R3217" s="12">
        <v>0.18922712853314536</v>
      </c>
      <c r="S3217" s="12" t="s">
        <v>28</v>
      </c>
      <c r="T3217" s="9" t="s">
        <v>94</v>
      </c>
      <c r="U3217" s="9" t="s">
        <v>95</v>
      </c>
      <c r="V3217" s="9" t="s">
        <v>94</v>
      </c>
      <c r="W3217" s="14">
        <v>3</v>
      </c>
    </row>
    <row r="3218" spans="1:23" x14ac:dyDescent="0.25">
      <c r="A3218" s="8">
        <v>468</v>
      </c>
      <c r="B3218" s="9" t="s">
        <v>12236</v>
      </c>
      <c r="C3218" s="9" t="s">
        <v>22</v>
      </c>
      <c r="D3218" s="9" t="s">
        <v>12237</v>
      </c>
      <c r="E3218" s="9" t="s">
        <v>12238</v>
      </c>
      <c r="F3218" s="9" t="s">
        <v>12239</v>
      </c>
      <c r="G3218" s="12">
        <v>1</v>
      </c>
      <c r="H3218" s="12"/>
      <c r="I3218" s="9"/>
      <c r="J3218" s="12">
        <v>0</v>
      </c>
      <c r="K3218" s="13">
        <v>44391</v>
      </c>
      <c r="L3218" s="86">
        <f>(Tabla2[[#This Row],[release_year]]-'VARIANZA Y DES. EST'!$L$11)^2</f>
        <v>46.509705182670608</v>
      </c>
      <c r="M3218" s="12">
        <v>2021</v>
      </c>
      <c r="N3218" s="9" t="s">
        <v>76</v>
      </c>
      <c r="O3218" s="9" t="s">
        <v>12220</v>
      </c>
      <c r="P3218" s="12">
        <v>100</v>
      </c>
      <c r="Q3218" s="12">
        <v>100</v>
      </c>
      <c r="R3218" s="12">
        <v>0.18922712853314536</v>
      </c>
      <c r="S3218" s="12" t="s">
        <v>28</v>
      </c>
      <c r="T3218" s="9" t="s">
        <v>105</v>
      </c>
      <c r="U3218" s="9" t="s">
        <v>57</v>
      </c>
      <c r="V3218" s="9" t="s">
        <v>105</v>
      </c>
      <c r="W3218" s="14">
        <v>2</v>
      </c>
    </row>
    <row r="3219" spans="1:23" x14ac:dyDescent="0.25">
      <c r="A3219" s="8">
        <v>558</v>
      </c>
      <c r="B3219" s="9" t="s">
        <v>12240</v>
      </c>
      <c r="C3219" s="9" t="s">
        <v>22</v>
      </c>
      <c r="D3219" s="9" t="s">
        <v>12241</v>
      </c>
      <c r="E3219" s="9" t="s">
        <v>12242</v>
      </c>
      <c r="F3219" s="9" t="s">
        <v>12243</v>
      </c>
      <c r="G3219" s="12">
        <v>9</v>
      </c>
      <c r="H3219" s="9" t="s">
        <v>279</v>
      </c>
      <c r="I3219" s="9" t="s">
        <v>7771</v>
      </c>
      <c r="J3219" s="12">
        <v>2</v>
      </c>
      <c r="K3219" s="13">
        <v>44379</v>
      </c>
      <c r="L3219" s="86">
        <f>(Tabla2[[#This Row],[release_year]]-'VARIANZA Y DES. EST'!$L$11)^2</f>
        <v>14.590890603358293</v>
      </c>
      <c r="M3219" s="12">
        <v>2018</v>
      </c>
      <c r="N3219" s="9" t="s">
        <v>43</v>
      </c>
      <c r="O3219" s="9" t="s">
        <v>12220</v>
      </c>
      <c r="P3219" s="12">
        <v>100</v>
      </c>
      <c r="Q3219" s="12">
        <v>100</v>
      </c>
      <c r="R3219" s="12">
        <v>0.18922712853314536</v>
      </c>
      <c r="S3219" s="12" t="s">
        <v>28</v>
      </c>
      <c r="T3219" s="9" t="s">
        <v>7712</v>
      </c>
      <c r="U3219" s="9" t="s">
        <v>514</v>
      </c>
      <c r="V3219" s="9" t="s">
        <v>7712</v>
      </c>
      <c r="W3219" s="14">
        <v>2</v>
      </c>
    </row>
    <row r="3220" spans="1:23" x14ac:dyDescent="0.25">
      <c r="A3220" s="8">
        <v>606</v>
      </c>
      <c r="B3220" s="9" t="s">
        <v>12244</v>
      </c>
      <c r="C3220" s="9" t="s">
        <v>22</v>
      </c>
      <c r="D3220" s="9" t="s">
        <v>12245</v>
      </c>
      <c r="E3220" s="18" t="s">
        <v>9185</v>
      </c>
      <c r="F3220" s="9" t="s">
        <v>12246</v>
      </c>
      <c r="G3220" s="12">
        <v>19</v>
      </c>
      <c r="H3220" s="9" t="s">
        <v>25</v>
      </c>
      <c r="I3220" s="9" t="s">
        <v>25</v>
      </c>
      <c r="J3220" s="12">
        <v>1</v>
      </c>
      <c r="K3220" s="13">
        <v>44378</v>
      </c>
      <c r="L3220" s="86">
        <f>(Tabla2[[#This Row],[release_year]]-'VARIANZA Y DES. EST'!$L$11)^2</f>
        <v>1168.285905932069</v>
      </c>
      <c r="M3220" s="12">
        <v>1980</v>
      </c>
      <c r="N3220" s="9" t="s">
        <v>1991</v>
      </c>
      <c r="O3220" s="9" t="s">
        <v>12220</v>
      </c>
      <c r="P3220" s="12">
        <v>100</v>
      </c>
      <c r="Q3220" s="12">
        <v>100</v>
      </c>
      <c r="R3220" s="12">
        <v>0.18922712853314536</v>
      </c>
      <c r="S3220" s="12" t="s">
        <v>28</v>
      </c>
      <c r="T3220" s="9" t="s">
        <v>38</v>
      </c>
      <c r="U3220" s="9" t="s">
        <v>38</v>
      </c>
      <c r="V3220" s="9" t="s">
        <v>38</v>
      </c>
      <c r="W3220" s="14">
        <v>1</v>
      </c>
    </row>
    <row r="3221" spans="1:23" x14ac:dyDescent="0.25">
      <c r="A3221" s="8">
        <v>623</v>
      </c>
      <c r="B3221" s="9" t="s">
        <v>12247</v>
      </c>
      <c r="C3221" s="9" t="s">
        <v>22</v>
      </c>
      <c r="D3221" s="9" t="s">
        <v>12248</v>
      </c>
      <c r="E3221" s="9" t="s">
        <v>12249</v>
      </c>
      <c r="F3221" s="9" t="s">
        <v>12250</v>
      </c>
      <c r="G3221" s="12">
        <v>10</v>
      </c>
      <c r="H3221" s="9" t="s">
        <v>25</v>
      </c>
      <c r="I3221" s="9" t="s">
        <v>25</v>
      </c>
      <c r="J3221" s="12">
        <v>1</v>
      </c>
      <c r="K3221" s="13">
        <v>44377</v>
      </c>
      <c r="L3221" s="86">
        <f>(Tabla2[[#This Row],[release_year]]-'VARIANZA Y DES. EST'!$L$11)^2</f>
        <v>23.230495463129063</v>
      </c>
      <c r="M3221" s="12">
        <v>2019</v>
      </c>
      <c r="N3221" s="9" t="s">
        <v>1991</v>
      </c>
      <c r="O3221" s="9" t="s">
        <v>12220</v>
      </c>
      <c r="P3221" s="12">
        <v>100</v>
      </c>
      <c r="Q3221" s="12">
        <v>100</v>
      </c>
      <c r="R3221" s="12">
        <v>0.18922712853314536</v>
      </c>
      <c r="S3221" s="12" t="s">
        <v>28</v>
      </c>
      <c r="T3221" s="9" t="s">
        <v>3969</v>
      </c>
      <c r="U3221" s="9" t="s">
        <v>3969</v>
      </c>
      <c r="V3221" s="9" t="s">
        <v>3969</v>
      </c>
      <c r="W3221" s="14">
        <v>1</v>
      </c>
    </row>
    <row r="3222" spans="1:23" x14ac:dyDescent="0.25">
      <c r="A3222" s="8">
        <v>888</v>
      </c>
      <c r="B3222" s="9" t="s">
        <v>12251</v>
      </c>
      <c r="C3222" s="9" t="s">
        <v>22</v>
      </c>
      <c r="D3222" s="9" t="s">
        <v>12252</v>
      </c>
      <c r="E3222" s="9" t="s">
        <v>12253</v>
      </c>
      <c r="F3222" s="9" t="s">
        <v>12254</v>
      </c>
      <c r="G3222" s="12">
        <v>12</v>
      </c>
      <c r="H3222" s="9" t="s">
        <v>6603</v>
      </c>
      <c r="I3222" s="9" t="s">
        <v>6603</v>
      </c>
      <c r="J3222" s="12">
        <v>1</v>
      </c>
      <c r="K3222" s="13">
        <v>44330</v>
      </c>
      <c r="L3222" s="86">
        <f>(Tabla2[[#This Row],[release_year]]-'VARIANZA Y DES. EST'!$L$11)^2</f>
        <v>33.870100322899837</v>
      </c>
      <c r="M3222" s="12">
        <v>2020</v>
      </c>
      <c r="N3222" s="9" t="s">
        <v>76</v>
      </c>
      <c r="O3222" s="9" t="s">
        <v>12220</v>
      </c>
      <c r="P3222" s="12">
        <v>100</v>
      </c>
      <c r="Q3222" s="12">
        <v>100</v>
      </c>
      <c r="R3222" s="12">
        <v>0.18922712853314536</v>
      </c>
      <c r="S3222" s="12" t="s">
        <v>28</v>
      </c>
      <c r="T3222" s="9" t="s">
        <v>4796</v>
      </c>
      <c r="U3222" s="9" t="s">
        <v>514</v>
      </c>
      <c r="V3222" s="9" t="s">
        <v>4796</v>
      </c>
      <c r="W3222" s="14">
        <v>3</v>
      </c>
    </row>
    <row r="3223" spans="1:23" x14ac:dyDescent="0.25">
      <c r="A3223" s="8">
        <v>1107</v>
      </c>
      <c r="B3223" s="9" t="s">
        <v>12255</v>
      </c>
      <c r="C3223" s="9" t="s">
        <v>22</v>
      </c>
      <c r="D3223" s="9" t="s">
        <v>12256</v>
      </c>
      <c r="E3223" s="9" t="s">
        <v>12257</v>
      </c>
      <c r="F3223" s="9" t="s">
        <v>12258</v>
      </c>
      <c r="G3223" s="12">
        <v>9</v>
      </c>
      <c r="H3223" s="9" t="s">
        <v>25</v>
      </c>
      <c r="I3223" s="9" t="s">
        <v>25</v>
      </c>
      <c r="J3223" s="12">
        <v>1</v>
      </c>
      <c r="K3223" s="13">
        <v>44288</v>
      </c>
      <c r="L3223" s="86">
        <f>(Tabla2[[#This Row],[release_year]]-'VARIANZA Y DES. EST'!$L$11)^2</f>
        <v>23.230495463129063</v>
      </c>
      <c r="M3223" s="12">
        <v>2019</v>
      </c>
      <c r="N3223" s="9" t="s">
        <v>1991</v>
      </c>
      <c r="O3223" s="9" t="s">
        <v>12220</v>
      </c>
      <c r="P3223" s="12">
        <v>100</v>
      </c>
      <c r="Q3223" s="12">
        <v>100</v>
      </c>
      <c r="R3223" s="12">
        <v>0.18922712853314536</v>
      </c>
      <c r="S3223" s="12" t="s">
        <v>28</v>
      </c>
      <c r="T3223" s="9" t="s">
        <v>38</v>
      </c>
      <c r="U3223" s="9" t="s">
        <v>38</v>
      </c>
      <c r="V3223" s="9" t="s">
        <v>38</v>
      </c>
      <c r="W3223" s="14">
        <v>1</v>
      </c>
    </row>
    <row r="3224" spans="1:23" x14ac:dyDescent="0.25">
      <c r="A3224" s="8">
        <v>1168</v>
      </c>
      <c r="B3224" s="9" t="s">
        <v>12259</v>
      </c>
      <c r="C3224" s="9" t="s">
        <v>22</v>
      </c>
      <c r="D3224" s="9" t="s">
        <v>12260</v>
      </c>
      <c r="E3224" s="18" t="s">
        <v>12261</v>
      </c>
      <c r="F3224" s="9" t="s">
        <v>12262</v>
      </c>
      <c r="G3224" s="12">
        <v>8</v>
      </c>
      <c r="H3224" s="9" t="s">
        <v>890</v>
      </c>
      <c r="I3224" s="9" t="s">
        <v>890</v>
      </c>
      <c r="J3224" s="12">
        <v>1</v>
      </c>
      <c r="K3224" s="13">
        <v>44280</v>
      </c>
      <c r="L3224" s="86">
        <f>(Tabla2[[#This Row],[release_year]]-'VARIANZA Y DES. EST'!$L$11)^2</f>
        <v>46.509705182670608</v>
      </c>
      <c r="M3224" s="12">
        <v>2021</v>
      </c>
      <c r="N3224" s="9" t="s">
        <v>35</v>
      </c>
      <c r="O3224" s="9" t="s">
        <v>12220</v>
      </c>
      <c r="P3224" s="12">
        <v>100</v>
      </c>
      <c r="Q3224" s="12">
        <v>100</v>
      </c>
      <c r="R3224" s="12">
        <v>0.18922712853314536</v>
      </c>
      <c r="S3224" s="12" t="s">
        <v>28</v>
      </c>
      <c r="T3224" s="9" t="s">
        <v>3319</v>
      </c>
      <c r="U3224" s="9" t="s">
        <v>45</v>
      </c>
      <c r="V3224" s="9" t="s">
        <v>3319</v>
      </c>
      <c r="W3224" s="14">
        <v>3</v>
      </c>
    </row>
    <row r="3225" spans="1:23" x14ac:dyDescent="0.25">
      <c r="A3225" s="8">
        <v>1196</v>
      </c>
      <c r="B3225" s="9" t="s">
        <v>12263</v>
      </c>
      <c r="C3225" s="9" t="s">
        <v>22</v>
      </c>
      <c r="D3225" s="9" t="s">
        <v>12264</v>
      </c>
      <c r="E3225" s="18" t="s">
        <v>9425</v>
      </c>
      <c r="F3225" s="9" t="s">
        <v>12265</v>
      </c>
      <c r="G3225" s="12">
        <v>1</v>
      </c>
      <c r="H3225" s="9" t="s">
        <v>25</v>
      </c>
      <c r="I3225" s="9" t="s">
        <v>25</v>
      </c>
      <c r="J3225" s="12">
        <v>1</v>
      </c>
      <c r="K3225" s="13">
        <v>44272</v>
      </c>
      <c r="L3225" s="86">
        <f>(Tabla2[[#This Row],[release_year]]-'VARIANZA Y DES. EST'!$L$11)^2</f>
        <v>46.509705182670608</v>
      </c>
      <c r="M3225" s="12">
        <v>2021</v>
      </c>
      <c r="N3225" s="9" t="s">
        <v>1991</v>
      </c>
      <c r="O3225" s="9" t="s">
        <v>12220</v>
      </c>
      <c r="P3225" s="12">
        <v>100</v>
      </c>
      <c r="Q3225" s="12">
        <v>100</v>
      </c>
      <c r="R3225" s="12">
        <v>0.18922712853314536</v>
      </c>
      <c r="S3225" s="12" t="s">
        <v>28</v>
      </c>
      <c r="T3225" s="9" t="s">
        <v>57</v>
      </c>
      <c r="U3225" s="9" t="s">
        <v>57</v>
      </c>
      <c r="V3225" s="9" t="s">
        <v>57</v>
      </c>
      <c r="W3225" s="14">
        <v>1</v>
      </c>
    </row>
    <row r="3226" spans="1:23" x14ac:dyDescent="0.25">
      <c r="A3226" s="8">
        <v>1253</v>
      </c>
      <c r="B3226" s="9" t="s">
        <v>12266</v>
      </c>
      <c r="C3226" s="9" t="s">
        <v>22</v>
      </c>
      <c r="D3226" s="9" t="s">
        <v>12267</v>
      </c>
      <c r="E3226" s="18" t="s">
        <v>12268</v>
      </c>
      <c r="F3226" s="9" t="s">
        <v>12269</v>
      </c>
      <c r="G3226" s="12">
        <v>12</v>
      </c>
      <c r="H3226" s="9" t="s">
        <v>184</v>
      </c>
      <c r="I3226" s="9" t="s">
        <v>184</v>
      </c>
      <c r="J3226" s="12">
        <v>1</v>
      </c>
      <c r="K3226" s="13">
        <v>44256</v>
      </c>
      <c r="L3226" s="86">
        <f>(Tabla2[[#This Row],[release_year]]-'VARIANZA Y DES. EST'!$L$11)^2</f>
        <v>14.590890603358293</v>
      </c>
      <c r="M3226" s="12">
        <v>2018</v>
      </c>
      <c r="N3226" s="9" t="s">
        <v>35</v>
      </c>
      <c r="O3226" s="9" t="s">
        <v>12220</v>
      </c>
      <c r="P3226" s="12">
        <v>100</v>
      </c>
      <c r="Q3226" s="12">
        <v>100</v>
      </c>
      <c r="R3226" s="12">
        <v>0.18922712853314536</v>
      </c>
      <c r="S3226" s="12" t="s">
        <v>28</v>
      </c>
      <c r="T3226" s="9" t="s">
        <v>859</v>
      </c>
      <c r="U3226" s="9" t="s">
        <v>95</v>
      </c>
      <c r="V3226" s="9" t="s">
        <v>859</v>
      </c>
      <c r="W3226" s="14">
        <v>2</v>
      </c>
    </row>
    <row r="3227" spans="1:23" x14ac:dyDescent="0.25">
      <c r="A3227" s="8">
        <v>1397</v>
      </c>
      <c r="B3227" s="9" t="s">
        <v>12270</v>
      </c>
      <c r="C3227" s="9" t="s">
        <v>22</v>
      </c>
      <c r="D3227" s="9" t="s">
        <v>12271</v>
      </c>
      <c r="E3227" s="9" t="s">
        <v>12272</v>
      </c>
      <c r="F3227" s="9" t="s">
        <v>12273</v>
      </c>
      <c r="G3227" s="12">
        <v>12</v>
      </c>
      <c r="H3227" s="9" t="s">
        <v>25</v>
      </c>
      <c r="I3227" s="9" t="s">
        <v>25</v>
      </c>
      <c r="J3227" s="12">
        <v>1</v>
      </c>
      <c r="K3227" s="13">
        <v>44214</v>
      </c>
      <c r="L3227" s="86">
        <f>(Tabla2[[#This Row],[release_year]]-'VARIANZA Y DES. EST'!$L$11)^2</f>
        <v>1.3928663045044412</v>
      </c>
      <c r="M3227" s="12">
        <v>2013</v>
      </c>
      <c r="N3227" s="9" t="s">
        <v>1991</v>
      </c>
      <c r="O3227" s="9" t="s">
        <v>12220</v>
      </c>
      <c r="P3227" s="12">
        <v>100</v>
      </c>
      <c r="Q3227" s="12">
        <v>100</v>
      </c>
      <c r="R3227" s="12">
        <v>0.18922712853314536</v>
      </c>
      <c r="S3227" s="12" t="s">
        <v>28</v>
      </c>
      <c r="T3227" s="9" t="s">
        <v>38</v>
      </c>
      <c r="U3227" s="9" t="s">
        <v>38</v>
      </c>
      <c r="V3227" s="9" t="s">
        <v>38</v>
      </c>
      <c r="W3227" s="14">
        <v>1</v>
      </c>
    </row>
    <row r="3228" spans="1:23" x14ac:dyDescent="0.25">
      <c r="A3228" s="8">
        <v>1643</v>
      </c>
      <c r="B3228" s="9" t="s">
        <v>12274</v>
      </c>
      <c r="C3228" s="9" t="s">
        <v>22</v>
      </c>
      <c r="D3228" s="9" t="s">
        <v>12275</v>
      </c>
      <c r="E3228" s="9" t="s">
        <v>12276</v>
      </c>
      <c r="F3228" s="9" t="s">
        <v>12277</v>
      </c>
      <c r="G3228" s="12">
        <v>11</v>
      </c>
      <c r="H3228" s="9" t="s">
        <v>890</v>
      </c>
      <c r="I3228" s="9" t="s">
        <v>890</v>
      </c>
      <c r="J3228" s="12">
        <v>1</v>
      </c>
      <c r="K3228" s="16">
        <v>44162</v>
      </c>
      <c r="L3228" s="86">
        <f>(Tabla2[[#This Row],[release_year]]-'VARIANZA Y DES. EST'!$L$11)^2</f>
        <v>33.870100322899837</v>
      </c>
      <c r="M3228" s="12">
        <v>2020</v>
      </c>
      <c r="N3228" s="9" t="s">
        <v>76</v>
      </c>
      <c r="O3228" s="9" t="s">
        <v>12220</v>
      </c>
      <c r="P3228" s="12">
        <v>100</v>
      </c>
      <c r="Q3228" s="12">
        <v>100</v>
      </c>
      <c r="R3228" s="12">
        <v>0.18922712853314536</v>
      </c>
      <c r="S3228" s="12" t="s">
        <v>28</v>
      </c>
      <c r="T3228" s="9" t="s">
        <v>4211</v>
      </c>
      <c r="U3228" s="9" t="s">
        <v>38</v>
      </c>
      <c r="V3228" s="9" t="s">
        <v>4211</v>
      </c>
      <c r="W3228" s="14">
        <v>2</v>
      </c>
    </row>
    <row r="3229" spans="1:23" x14ac:dyDescent="0.25">
      <c r="A3229" s="8">
        <v>1748</v>
      </c>
      <c r="B3229" s="9" t="s">
        <v>12278</v>
      </c>
      <c r="C3229" s="9" t="s">
        <v>22</v>
      </c>
      <c r="D3229" s="9" t="s">
        <v>12279</v>
      </c>
      <c r="E3229" s="9" t="s">
        <v>12280</v>
      </c>
      <c r="F3229" s="9" t="s">
        <v>12281</v>
      </c>
      <c r="G3229" s="12">
        <v>6</v>
      </c>
      <c r="H3229" s="9" t="s">
        <v>160</v>
      </c>
      <c r="I3229" s="9" t="s">
        <v>161</v>
      </c>
      <c r="J3229" s="12">
        <v>2</v>
      </c>
      <c r="K3229" s="13">
        <v>44137</v>
      </c>
      <c r="L3229" s="86">
        <f>(Tabla2[[#This Row],[release_year]]-'VARIANZA Y DES. EST'!$L$11)^2</f>
        <v>14.590890603358293</v>
      </c>
      <c r="M3229" s="12">
        <v>2018</v>
      </c>
      <c r="N3229" s="9" t="s">
        <v>1991</v>
      </c>
      <c r="O3229" s="9" t="s">
        <v>12220</v>
      </c>
      <c r="P3229" s="12">
        <v>100</v>
      </c>
      <c r="Q3229" s="12">
        <v>100</v>
      </c>
      <c r="R3229" s="12">
        <v>0.18922712853314536</v>
      </c>
      <c r="S3229" s="12" t="s">
        <v>28</v>
      </c>
      <c r="T3229" s="9" t="s">
        <v>6900</v>
      </c>
      <c r="U3229" s="9" t="s">
        <v>6901</v>
      </c>
      <c r="V3229" s="9" t="s">
        <v>6900</v>
      </c>
      <c r="W3229" s="14">
        <v>2</v>
      </c>
    </row>
    <row r="3230" spans="1:23" x14ac:dyDescent="0.25">
      <c r="A3230" s="8">
        <v>1797</v>
      </c>
      <c r="B3230" s="9" t="s">
        <v>12282</v>
      </c>
      <c r="C3230" s="9" t="s">
        <v>22</v>
      </c>
      <c r="D3230" s="9" t="s">
        <v>12283</v>
      </c>
      <c r="E3230" s="9" t="s">
        <v>12284</v>
      </c>
      <c r="F3230" s="9" t="s">
        <v>12285</v>
      </c>
      <c r="G3230" s="12">
        <v>8</v>
      </c>
      <c r="H3230" s="9" t="s">
        <v>550</v>
      </c>
      <c r="I3230" s="9" t="s">
        <v>12286</v>
      </c>
      <c r="J3230" s="12">
        <v>3</v>
      </c>
      <c r="K3230" s="16">
        <v>44128</v>
      </c>
      <c r="L3230" s="86">
        <f>(Tabla2[[#This Row],[release_year]]-'VARIANZA Y DES. EST'!$L$11)^2</f>
        <v>14.590890603358293</v>
      </c>
      <c r="M3230" s="12">
        <v>2018</v>
      </c>
      <c r="N3230" s="9" t="s">
        <v>1991</v>
      </c>
      <c r="O3230" s="9" t="s">
        <v>12220</v>
      </c>
      <c r="P3230" s="12">
        <v>100</v>
      </c>
      <c r="Q3230" s="12">
        <v>100</v>
      </c>
      <c r="R3230" s="12">
        <v>0.18922712853314536</v>
      </c>
      <c r="S3230" s="12" t="s">
        <v>28</v>
      </c>
      <c r="T3230" s="9" t="s">
        <v>4150</v>
      </c>
      <c r="U3230" s="9" t="s">
        <v>38</v>
      </c>
      <c r="V3230" s="9" t="s">
        <v>4150</v>
      </c>
      <c r="W3230" s="14">
        <v>3</v>
      </c>
    </row>
    <row r="3231" spans="1:23" x14ac:dyDescent="0.25">
      <c r="A3231" s="8">
        <v>1802</v>
      </c>
      <c r="B3231" s="9" t="s">
        <v>12287</v>
      </c>
      <c r="C3231" s="9" t="s">
        <v>22</v>
      </c>
      <c r="D3231" s="9" t="s">
        <v>12288</v>
      </c>
      <c r="E3231" s="9" t="s">
        <v>12289</v>
      </c>
      <c r="F3231" s="9" t="s">
        <v>12290</v>
      </c>
      <c r="G3231" s="12">
        <v>13</v>
      </c>
      <c r="H3231" s="9" t="s">
        <v>2924</v>
      </c>
      <c r="I3231" s="9" t="s">
        <v>12291</v>
      </c>
      <c r="J3231" s="12">
        <v>2</v>
      </c>
      <c r="K3231" s="16">
        <v>44127</v>
      </c>
      <c r="L3231" s="86">
        <f>(Tabla2[[#This Row],[release_year]]-'VARIANZA Y DES. EST'!$L$11)^2</f>
        <v>33.870100322899837</v>
      </c>
      <c r="M3231" s="12">
        <v>2020</v>
      </c>
      <c r="N3231" s="9" t="s">
        <v>99</v>
      </c>
      <c r="O3231" s="9" t="s">
        <v>12220</v>
      </c>
      <c r="P3231" s="12">
        <v>100</v>
      </c>
      <c r="Q3231" s="12">
        <v>100</v>
      </c>
      <c r="R3231" s="12">
        <v>0.18922712853314536</v>
      </c>
      <c r="S3231" s="12" t="s">
        <v>28</v>
      </c>
      <c r="T3231" s="9" t="s">
        <v>686</v>
      </c>
      <c r="U3231" s="9" t="s">
        <v>30</v>
      </c>
      <c r="V3231" s="9" t="s">
        <v>686</v>
      </c>
      <c r="W3231" s="14">
        <v>2</v>
      </c>
    </row>
    <row r="3232" spans="1:23" x14ac:dyDescent="0.25">
      <c r="A3232" s="8">
        <v>1871</v>
      </c>
      <c r="B3232" s="9" t="s">
        <v>12292</v>
      </c>
      <c r="C3232" s="9" t="s">
        <v>22</v>
      </c>
      <c r="D3232" s="9" t="s">
        <v>12293</v>
      </c>
      <c r="E3232" s="9" t="s">
        <v>12294</v>
      </c>
      <c r="F3232" s="9" t="s">
        <v>12295</v>
      </c>
      <c r="G3232" s="12">
        <v>10</v>
      </c>
      <c r="H3232" s="9" t="s">
        <v>7034</v>
      </c>
      <c r="I3232" s="9" t="s">
        <v>12296</v>
      </c>
      <c r="J3232" s="12">
        <v>2</v>
      </c>
      <c r="K3232" s="13">
        <v>44113</v>
      </c>
      <c r="L3232" s="86">
        <f>(Tabla2[[#This Row],[release_year]]-'VARIANZA Y DES. EST'!$L$11)^2</f>
        <v>14.590890603358293</v>
      </c>
      <c r="M3232" s="12">
        <v>2018</v>
      </c>
      <c r="N3232" s="9" t="s">
        <v>76</v>
      </c>
      <c r="O3232" s="9" t="s">
        <v>12220</v>
      </c>
      <c r="P3232" s="12">
        <v>100</v>
      </c>
      <c r="Q3232" s="12">
        <v>100</v>
      </c>
      <c r="R3232" s="12">
        <v>0.18922712853314536</v>
      </c>
      <c r="S3232" s="12" t="s">
        <v>28</v>
      </c>
      <c r="T3232" s="9" t="s">
        <v>859</v>
      </c>
      <c r="U3232" s="9" t="s">
        <v>95</v>
      </c>
      <c r="V3232" s="9" t="s">
        <v>859</v>
      </c>
      <c r="W3232" s="14">
        <v>2</v>
      </c>
    </row>
    <row r="3233" spans="1:23" x14ac:dyDescent="0.25">
      <c r="A3233" s="8">
        <v>1875</v>
      </c>
      <c r="B3233" s="9" t="s">
        <v>12297</v>
      </c>
      <c r="C3233" s="9" t="s">
        <v>22</v>
      </c>
      <c r="D3233" s="9" t="s">
        <v>12298</v>
      </c>
      <c r="E3233" s="9" t="s">
        <v>12299</v>
      </c>
      <c r="F3233" s="9" t="s">
        <v>12300</v>
      </c>
      <c r="G3233" s="12">
        <v>1</v>
      </c>
      <c r="H3233" s="9" t="s">
        <v>231</v>
      </c>
      <c r="I3233" s="9" t="s">
        <v>231</v>
      </c>
      <c r="J3233" s="12">
        <v>1</v>
      </c>
      <c r="K3233" s="13">
        <v>44112</v>
      </c>
      <c r="L3233" s="86">
        <f>(Tabla2[[#This Row],[release_year]]-'VARIANZA Y DES. EST'!$L$11)^2</f>
        <v>33.870100322899837</v>
      </c>
      <c r="M3233" s="12">
        <v>2020</v>
      </c>
      <c r="N3233" s="9" t="s">
        <v>76</v>
      </c>
      <c r="O3233" s="9" t="s">
        <v>12220</v>
      </c>
      <c r="P3233" s="12">
        <v>100</v>
      </c>
      <c r="Q3233" s="12">
        <v>100</v>
      </c>
      <c r="R3233" s="12">
        <v>0.18922712853314536</v>
      </c>
      <c r="S3233" s="12" t="s">
        <v>28</v>
      </c>
      <c r="T3233" s="9" t="s">
        <v>756</v>
      </c>
      <c r="U3233" s="9" t="s">
        <v>57</v>
      </c>
      <c r="V3233" s="9" t="s">
        <v>756</v>
      </c>
      <c r="W3233" s="14">
        <v>3</v>
      </c>
    </row>
    <row r="3234" spans="1:23" x14ac:dyDescent="0.25">
      <c r="A3234" s="8">
        <v>2112</v>
      </c>
      <c r="B3234" s="9" t="s">
        <v>12301</v>
      </c>
      <c r="C3234" s="9" t="s">
        <v>22</v>
      </c>
      <c r="D3234" s="9" t="s">
        <v>12302</v>
      </c>
      <c r="E3234" s="9" t="s">
        <v>8799</v>
      </c>
      <c r="F3234" s="9" t="s">
        <v>12303</v>
      </c>
      <c r="G3234" s="12">
        <v>9</v>
      </c>
      <c r="H3234" s="9" t="s">
        <v>1064</v>
      </c>
      <c r="I3234" s="9" t="s">
        <v>1064</v>
      </c>
      <c r="J3234" s="12">
        <v>1</v>
      </c>
      <c r="K3234" s="13">
        <v>44063</v>
      </c>
      <c r="L3234" s="86">
        <f>(Tabla2[[#This Row],[release_year]]-'VARIANZA Y DES. EST'!$L$11)^2</f>
        <v>33.870100322899837</v>
      </c>
      <c r="M3234" s="12">
        <v>2020</v>
      </c>
      <c r="N3234" s="9" t="s">
        <v>35</v>
      </c>
      <c r="O3234" s="9" t="s">
        <v>12220</v>
      </c>
      <c r="P3234" s="12">
        <v>100</v>
      </c>
      <c r="Q3234" s="12">
        <v>100</v>
      </c>
      <c r="R3234" s="12">
        <v>0.18922712853314536</v>
      </c>
      <c r="S3234" s="12" t="s">
        <v>28</v>
      </c>
      <c r="T3234" s="9" t="s">
        <v>70</v>
      </c>
      <c r="U3234" s="9" t="s">
        <v>45</v>
      </c>
      <c r="V3234" s="9" t="s">
        <v>70</v>
      </c>
      <c r="W3234" s="14">
        <v>2</v>
      </c>
    </row>
    <row r="3235" spans="1:23" x14ac:dyDescent="0.25">
      <c r="A3235" s="8">
        <v>2229</v>
      </c>
      <c r="B3235" s="9" t="s">
        <v>12304</v>
      </c>
      <c r="C3235" s="9" t="s">
        <v>22</v>
      </c>
      <c r="D3235" s="9" t="s">
        <v>12305</v>
      </c>
      <c r="E3235" s="10" t="s">
        <v>12306</v>
      </c>
      <c r="F3235" s="15"/>
      <c r="G3235" s="12">
        <v>0</v>
      </c>
      <c r="H3235" s="9" t="s">
        <v>25</v>
      </c>
      <c r="I3235" s="9" t="s">
        <v>25</v>
      </c>
      <c r="J3235" s="12">
        <v>1</v>
      </c>
      <c r="K3235" s="13">
        <v>44029</v>
      </c>
      <c r="L3235" s="86">
        <f>(Tabla2[[#This Row],[release_year]]-'VARIANZA Y DES. EST'!$L$11)^2</f>
        <v>33.870100322899837</v>
      </c>
      <c r="M3235" s="12">
        <v>2020</v>
      </c>
      <c r="N3235" s="9" t="s">
        <v>1991</v>
      </c>
      <c r="O3235" s="9" t="s">
        <v>12220</v>
      </c>
      <c r="P3235" s="12">
        <v>100</v>
      </c>
      <c r="Q3235" s="12">
        <v>100</v>
      </c>
      <c r="R3235" s="12">
        <v>0.18922712853314536</v>
      </c>
      <c r="S3235" s="12" t="s">
        <v>28</v>
      </c>
      <c r="T3235" s="9" t="s">
        <v>57</v>
      </c>
      <c r="U3235" s="9" t="s">
        <v>57</v>
      </c>
      <c r="V3235" s="9" t="s">
        <v>57</v>
      </c>
      <c r="W3235" s="14">
        <v>1</v>
      </c>
    </row>
    <row r="3236" spans="1:23" x14ac:dyDescent="0.25">
      <c r="A3236" s="8">
        <v>2392</v>
      </c>
      <c r="B3236" s="9" t="s">
        <v>12307</v>
      </c>
      <c r="C3236" s="9" t="s">
        <v>22</v>
      </c>
      <c r="D3236" s="9" t="s">
        <v>12308</v>
      </c>
      <c r="E3236" s="9" t="s">
        <v>12309</v>
      </c>
      <c r="F3236" s="9" t="s">
        <v>12310</v>
      </c>
      <c r="G3236" s="12">
        <v>8</v>
      </c>
      <c r="H3236" s="9" t="s">
        <v>2935</v>
      </c>
      <c r="I3236" s="9" t="s">
        <v>2935</v>
      </c>
      <c r="J3236" s="12">
        <v>1</v>
      </c>
      <c r="K3236" s="13">
        <v>43995</v>
      </c>
      <c r="L3236" s="86">
        <f>(Tabla2[[#This Row],[release_year]]-'VARIANZA Y DES. EST'!$L$11)^2</f>
        <v>33.870100322899837</v>
      </c>
      <c r="M3236" s="12">
        <v>2020</v>
      </c>
      <c r="N3236" s="9" t="s">
        <v>35</v>
      </c>
      <c r="O3236" s="9" t="s">
        <v>12220</v>
      </c>
      <c r="P3236" s="12">
        <v>100</v>
      </c>
      <c r="Q3236" s="12">
        <v>100</v>
      </c>
      <c r="R3236" s="12">
        <v>0.18922712853314536</v>
      </c>
      <c r="S3236" s="12" t="s">
        <v>28</v>
      </c>
      <c r="T3236" s="9" t="s">
        <v>3319</v>
      </c>
      <c r="U3236" s="9" t="s">
        <v>45</v>
      </c>
      <c r="V3236" s="9" t="s">
        <v>3319</v>
      </c>
      <c r="W3236" s="14">
        <v>3</v>
      </c>
    </row>
    <row r="3237" spans="1:23" x14ac:dyDescent="0.25">
      <c r="A3237" s="8">
        <v>2438</v>
      </c>
      <c r="B3237" s="9" t="s">
        <v>12311</v>
      </c>
      <c r="C3237" s="9" t="s">
        <v>22</v>
      </c>
      <c r="D3237" s="9" t="s">
        <v>12312</v>
      </c>
      <c r="E3237" s="9" t="s">
        <v>11698</v>
      </c>
      <c r="F3237" s="9" t="s">
        <v>12313</v>
      </c>
      <c r="G3237" s="12">
        <v>6</v>
      </c>
      <c r="H3237" s="9" t="s">
        <v>116</v>
      </c>
      <c r="I3237" s="9" t="s">
        <v>116</v>
      </c>
      <c r="J3237" s="12">
        <v>1</v>
      </c>
      <c r="K3237" s="13">
        <v>43984</v>
      </c>
      <c r="L3237" s="86">
        <f>(Tabla2[[#This Row],[release_year]]-'VARIANZA Y DES. EST'!$L$11)^2</f>
        <v>4.7532614447336705</v>
      </c>
      <c r="M3237" s="12">
        <v>2012</v>
      </c>
      <c r="N3237" s="9" t="s">
        <v>76</v>
      </c>
      <c r="O3237" s="9" t="s">
        <v>12220</v>
      </c>
      <c r="P3237" s="12">
        <v>100</v>
      </c>
      <c r="Q3237" s="12">
        <v>100</v>
      </c>
      <c r="R3237" s="12">
        <v>0.18922712853314536</v>
      </c>
      <c r="S3237" s="12" t="s">
        <v>28</v>
      </c>
      <c r="T3237" s="9" t="s">
        <v>2492</v>
      </c>
      <c r="U3237" s="9" t="s">
        <v>95</v>
      </c>
      <c r="V3237" s="9" t="s">
        <v>2492</v>
      </c>
      <c r="W3237" s="14">
        <v>3</v>
      </c>
    </row>
    <row r="3238" spans="1:23" x14ac:dyDescent="0.25">
      <c r="A3238" s="8">
        <v>2447</v>
      </c>
      <c r="B3238" s="9" t="s">
        <v>12314</v>
      </c>
      <c r="C3238" s="9" t="s">
        <v>22</v>
      </c>
      <c r="D3238" s="9" t="s">
        <v>12315</v>
      </c>
      <c r="E3238" s="9" t="s">
        <v>12316</v>
      </c>
      <c r="F3238" s="18" t="s">
        <v>12317</v>
      </c>
      <c r="G3238" s="12">
        <v>12</v>
      </c>
      <c r="H3238" s="9" t="s">
        <v>12318</v>
      </c>
      <c r="I3238" s="9" t="s">
        <v>12318</v>
      </c>
      <c r="J3238" s="12">
        <v>1</v>
      </c>
      <c r="K3238" s="13">
        <v>43983</v>
      </c>
      <c r="L3238" s="86">
        <f>(Tabla2[[#This Row],[release_year]]-'VARIANZA Y DES. EST'!$L$11)^2</f>
        <v>7.9512857435875226</v>
      </c>
      <c r="M3238" s="12">
        <v>2017</v>
      </c>
      <c r="N3238" s="9" t="s">
        <v>55</v>
      </c>
      <c r="O3238" s="9" t="s">
        <v>12220</v>
      </c>
      <c r="P3238" s="12">
        <v>100</v>
      </c>
      <c r="Q3238" s="12">
        <v>100</v>
      </c>
      <c r="R3238" s="12">
        <v>0.18922712853314536</v>
      </c>
      <c r="S3238" s="12" t="s">
        <v>28</v>
      </c>
      <c r="T3238" s="9" t="s">
        <v>3625</v>
      </c>
      <c r="U3238" s="9" t="s">
        <v>95</v>
      </c>
      <c r="V3238" s="9" t="s">
        <v>3625</v>
      </c>
      <c r="W3238" s="14">
        <v>3</v>
      </c>
    </row>
    <row r="3239" spans="1:23" x14ac:dyDescent="0.25">
      <c r="A3239" s="8">
        <v>2615</v>
      </c>
      <c r="B3239" s="9" t="s">
        <v>12319</v>
      </c>
      <c r="C3239" s="9" t="s">
        <v>22</v>
      </c>
      <c r="D3239" s="9" t="s">
        <v>12320</v>
      </c>
      <c r="E3239" s="9" t="s">
        <v>12321</v>
      </c>
      <c r="F3239" s="9" t="s">
        <v>12322</v>
      </c>
      <c r="G3239" s="12">
        <v>8</v>
      </c>
      <c r="H3239" s="9" t="s">
        <v>116</v>
      </c>
      <c r="I3239" s="9" t="s">
        <v>116</v>
      </c>
      <c r="J3239" s="12">
        <v>1</v>
      </c>
      <c r="K3239" s="13">
        <v>43949</v>
      </c>
      <c r="L3239" s="86">
        <f>(Tabla2[[#This Row],[release_year]]-'VARIANZA Y DES. EST'!$L$11)^2</f>
        <v>38.194842005650592</v>
      </c>
      <c r="M3239" s="12">
        <v>2008</v>
      </c>
      <c r="N3239" s="9" t="s">
        <v>76</v>
      </c>
      <c r="O3239" s="9" t="s">
        <v>12220</v>
      </c>
      <c r="P3239" s="12">
        <v>100</v>
      </c>
      <c r="Q3239" s="12">
        <v>100</v>
      </c>
      <c r="R3239" s="12">
        <v>0.18922712853314536</v>
      </c>
      <c r="S3239" s="12" t="s">
        <v>28</v>
      </c>
      <c r="T3239" s="9" t="s">
        <v>859</v>
      </c>
      <c r="U3239" s="9" t="s">
        <v>95</v>
      </c>
      <c r="V3239" s="9" t="s">
        <v>859</v>
      </c>
      <c r="W3239" s="14">
        <v>2</v>
      </c>
    </row>
    <row r="3240" spans="1:23" x14ac:dyDescent="0.25">
      <c r="A3240" s="8">
        <v>2619</v>
      </c>
      <c r="B3240" s="9" t="s">
        <v>12323</v>
      </c>
      <c r="C3240" s="9" t="s">
        <v>22</v>
      </c>
      <c r="D3240" s="9" t="s">
        <v>12324</v>
      </c>
      <c r="E3240" s="18" t="s">
        <v>12325</v>
      </c>
      <c r="F3240" s="9" t="s">
        <v>12326</v>
      </c>
      <c r="G3240" s="12">
        <v>4</v>
      </c>
      <c r="H3240" s="9" t="s">
        <v>7034</v>
      </c>
      <c r="I3240" s="9" t="s">
        <v>7034</v>
      </c>
      <c r="J3240" s="12">
        <v>1</v>
      </c>
      <c r="K3240" s="13">
        <v>43949</v>
      </c>
      <c r="L3240" s="86">
        <f>(Tabla2[[#This Row],[release_year]]-'VARIANZA Y DES. EST'!$L$11)^2</f>
        <v>3.3116808838167522</v>
      </c>
      <c r="M3240" s="12">
        <v>2016</v>
      </c>
      <c r="N3240" s="9" t="s">
        <v>76</v>
      </c>
      <c r="O3240" s="9" t="s">
        <v>12220</v>
      </c>
      <c r="P3240" s="12">
        <v>100</v>
      </c>
      <c r="Q3240" s="12">
        <v>100</v>
      </c>
      <c r="R3240" s="12">
        <v>0.18922712853314536</v>
      </c>
      <c r="S3240" s="12" t="s">
        <v>28</v>
      </c>
      <c r="T3240" s="9" t="s">
        <v>859</v>
      </c>
      <c r="U3240" s="9" t="s">
        <v>95</v>
      </c>
      <c r="V3240" s="9" t="s">
        <v>859</v>
      </c>
      <c r="W3240" s="14">
        <v>2</v>
      </c>
    </row>
    <row r="3241" spans="1:23" x14ac:dyDescent="0.25">
      <c r="A3241" s="8">
        <v>2779</v>
      </c>
      <c r="B3241" s="9" t="s">
        <v>12327</v>
      </c>
      <c r="C3241" s="9" t="s">
        <v>22</v>
      </c>
      <c r="D3241" s="9" t="s">
        <v>12328</v>
      </c>
      <c r="E3241" s="18" t="s">
        <v>12329</v>
      </c>
      <c r="F3241" s="9" t="s">
        <v>12330</v>
      </c>
      <c r="G3241" s="12">
        <v>1</v>
      </c>
      <c r="H3241" s="9" t="s">
        <v>25</v>
      </c>
      <c r="I3241" s="9" t="s">
        <v>25</v>
      </c>
      <c r="J3241" s="12">
        <v>1</v>
      </c>
      <c r="K3241" s="13">
        <v>43915</v>
      </c>
      <c r="L3241" s="86">
        <f>(Tabla2[[#This Row],[release_year]]-'VARIANZA Y DES. EST'!$L$11)^2</f>
        <v>23.230495463129063</v>
      </c>
      <c r="M3241" s="12">
        <v>2019</v>
      </c>
      <c r="N3241" s="9" t="s">
        <v>99</v>
      </c>
      <c r="O3241" s="9" t="s">
        <v>12220</v>
      </c>
      <c r="P3241" s="12">
        <v>100</v>
      </c>
      <c r="Q3241" s="12">
        <v>100</v>
      </c>
      <c r="R3241" s="12">
        <v>0.18922712853314536</v>
      </c>
      <c r="S3241" s="12" t="s">
        <v>28</v>
      </c>
      <c r="T3241" s="9" t="s">
        <v>12331</v>
      </c>
      <c r="U3241" s="9" t="s">
        <v>30</v>
      </c>
      <c r="V3241" s="9" t="s">
        <v>12331</v>
      </c>
      <c r="W3241" s="14">
        <v>3</v>
      </c>
    </row>
    <row r="3242" spans="1:23" x14ac:dyDescent="0.25">
      <c r="A3242" s="8">
        <v>2801</v>
      </c>
      <c r="B3242" s="9" t="s">
        <v>12332</v>
      </c>
      <c r="C3242" s="9" t="s">
        <v>22</v>
      </c>
      <c r="D3242" s="9" t="s">
        <v>12333</v>
      </c>
      <c r="E3242" s="18" t="s">
        <v>12334</v>
      </c>
      <c r="F3242" s="9" t="s">
        <v>12335</v>
      </c>
      <c r="G3242" s="12">
        <v>4</v>
      </c>
      <c r="H3242" s="9" t="s">
        <v>6203</v>
      </c>
      <c r="I3242" s="9" t="s">
        <v>6203</v>
      </c>
      <c r="J3242" s="12">
        <v>1</v>
      </c>
      <c r="K3242" s="13">
        <v>43909</v>
      </c>
      <c r="L3242" s="86">
        <f>(Tabla2[[#This Row],[release_year]]-'VARIANZA Y DES. EST'!$L$11)^2</f>
        <v>33.870100322899837</v>
      </c>
      <c r="M3242" s="12">
        <v>2020</v>
      </c>
      <c r="N3242" s="9" t="s">
        <v>35</v>
      </c>
      <c r="O3242" s="9" t="s">
        <v>12220</v>
      </c>
      <c r="P3242" s="12">
        <v>100</v>
      </c>
      <c r="Q3242" s="12">
        <v>100</v>
      </c>
      <c r="R3242" s="12">
        <v>0.18922712853314536</v>
      </c>
      <c r="S3242" s="12" t="s">
        <v>28</v>
      </c>
      <c r="T3242" s="9" t="s">
        <v>859</v>
      </c>
      <c r="U3242" s="9" t="s">
        <v>95</v>
      </c>
      <c r="V3242" s="9" t="s">
        <v>859</v>
      </c>
      <c r="W3242" s="14">
        <v>2</v>
      </c>
    </row>
    <row r="3243" spans="1:23" x14ac:dyDescent="0.25">
      <c r="A3243" s="8">
        <v>2919</v>
      </c>
      <c r="B3243" s="9" t="s">
        <v>12336</v>
      </c>
      <c r="C3243" s="9" t="s">
        <v>22</v>
      </c>
      <c r="D3243" s="9" t="s">
        <v>12337</v>
      </c>
      <c r="E3243" s="9" t="s">
        <v>12338</v>
      </c>
      <c r="F3243" s="9" t="s">
        <v>12339</v>
      </c>
      <c r="G3243" s="12">
        <v>9</v>
      </c>
      <c r="H3243" s="9" t="s">
        <v>175</v>
      </c>
      <c r="I3243" s="9" t="s">
        <v>175</v>
      </c>
      <c r="J3243" s="12">
        <v>1</v>
      </c>
      <c r="K3243" s="13">
        <v>43875</v>
      </c>
      <c r="L3243" s="86">
        <f>(Tabla2[[#This Row],[release_year]]-'VARIANZA Y DES. EST'!$L$11)^2</f>
        <v>14.590890603358293</v>
      </c>
      <c r="M3243" s="12">
        <v>2018</v>
      </c>
      <c r="N3243" s="9" t="s">
        <v>35</v>
      </c>
      <c r="O3243" s="9" t="s">
        <v>12220</v>
      </c>
      <c r="P3243" s="12">
        <v>100</v>
      </c>
      <c r="Q3243" s="12">
        <v>100</v>
      </c>
      <c r="R3243" s="12">
        <v>0.18922712853314536</v>
      </c>
      <c r="S3243" s="12" t="s">
        <v>28</v>
      </c>
      <c r="T3243" s="9" t="s">
        <v>859</v>
      </c>
      <c r="U3243" s="9" t="s">
        <v>95</v>
      </c>
      <c r="V3243" s="9" t="s">
        <v>859</v>
      </c>
      <c r="W3243" s="14">
        <v>2</v>
      </c>
    </row>
    <row r="3244" spans="1:23" x14ac:dyDescent="0.25">
      <c r="A3244" s="8">
        <v>3153</v>
      </c>
      <c r="B3244" s="9" t="s">
        <v>12340</v>
      </c>
      <c r="C3244" s="9" t="s">
        <v>22</v>
      </c>
      <c r="D3244" s="9" t="s">
        <v>12341</v>
      </c>
      <c r="E3244" s="18" t="s">
        <v>12342</v>
      </c>
      <c r="F3244" s="9" t="s">
        <v>12343</v>
      </c>
      <c r="G3244" s="12">
        <v>8</v>
      </c>
      <c r="H3244" s="9" t="s">
        <v>530</v>
      </c>
      <c r="I3244" s="9" t="s">
        <v>530</v>
      </c>
      <c r="J3244" s="12">
        <v>1</v>
      </c>
      <c r="K3244" s="16">
        <v>43812</v>
      </c>
      <c r="L3244" s="86">
        <f>(Tabla2[[#This Row],[release_year]]-'VARIANZA Y DES. EST'!$L$11)^2</f>
        <v>7.9512857435875226</v>
      </c>
      <c r="M3244" s="12">
        <v>2017</v>
      </c>
      <c r="N3244" s="9" t="s">
        <v>76</v>
      </c>
      <c r="O3244" s="9" t="s">
        <v>12220</v>
      </c>
      <c r="P3244" s="12">
        <v>100</v>
      </c>
      <c r="Q3244" s="12">
        <v>100</v>
      </c>
      <c r="R3244" s="12">
        <v>0.18922712853314536</v>
      </c>
      <c r="S3244" s="12" t="s">
        <v>28</v>
      </c>
      <c r="T3244" s="9" t="s">
        <v>3625</v>
      </c>
      <c r="U3244" s="9" t="s">
        <v>95</v>
      </c>
      <c r="V3244" s="9" t="s">
        <v>3625</v>
      </c>
      <c r="W3244" s="14">
        <v>3</v>
      </c>
    </row>
    <row r="3245" spans="1:23" x14ac:dyDescent="0.25">
      <c r="A3245" s="8">
        <v>3291</v>
      </c>
      <c r="B3245" s="9" t="s">
        <v>12344</v>
      </c>
      <c r="C3245" s="9" t="s">
        <v>22</v>
      </c>
      <c r="D3245" s="9" t="s">
        <v>12345</v>
      </c>
      <c r="E3245" s="18" t="s">
        <v>12346</v>
      </c>
      <c r="F3245" s="9" t="s">
        <v>12347</v>
      </c>
      <c r="G3245" s="12">
        <v>10</v>
      </c>
      <c r="H3245" s="9" t="s">
        <v>25</v>
      </c>
      <c r="I3245" s="9" t="s">
        <v>25</v>
      </c>
      <c r="J3245" s="12">
        <v>1</v>
      </c>
      <c r="K3245" s="16">
        <v>43780</v>
      </c>
      <c r="L3245" s="86">
        <f>(Tabla2[[#This Row],[release_year]]-'VARIANZA Y DES. EST'!$L$11)^2</f>
        <v>26.834446865421359</v>
      </c>
      <c r="M3245" s="12">
        <v>2009</v>
      </c>
      <c r="N3245" s="9" t="s">
        <v>1991</v>
      </c>
      <c r="O3245" s="9" t="s">
        <v>12220</v>
      </c>
      <c r="P3245" s="12">
        <v>100</v>
      </c>
      <c r="Q3245" s="12">
        <v>100</v>
      </c>
      <c r="R3245" s="12">
        <v>0.18922712853314536</v>
      </c>
      <c r="S3245" s="12" t="s">
        <v>28</v>
      </c>
      <c r="T3245" s="9" t="s">
        <v>3476</v>
      </c>
      <c r="U3245" s="9" t="s">
        <v>45</v>
      </c>
      <c r="V3245" s="9" t="s">
        <v>3476</v>
      </c>
      <c r="W3245" s="14">
        <v>3</v>
      </c>
    </row>
    <row r="3246" spans="1:23" x14ac:dyDescent="0.25">
      <c r="A3246" s="8">
        <v>3406</v>
      </c>
      <c r="B3246" s="9" t="s">
        <v>12348</v>
      </c>
      <c r="C3246" s="9" t="s">
        <v>22</v>
      </c>
      <c r="D3246" s="9" t="s">
        <v>12349</v>
      </c>
      <c r="E3246" s="18" t="s">
        <v>12350</v>
      </c>
      <c r="F3246" s="9" t="s">
        <v>12351</v>
      </c>
      <c r="G3246" s="12">
        <v>14</v>
      </c>
      <c r="H3246" s="9" t="s">
        <v>390</v>
      </c>
      <c r="I3246" s="9" t="s">
        <v>390</v>
      </c>
      <c r="J3246" s="12">
        <v>1</v>
      </c>
      <c r="K3246" s="16">
        <v>43756</v>
      </c>
      <c r="L3246" s="86">
        <f>(Tabla2[[#This Row],[release_year]]-'VARIANZA Y DES. EST'!$L$11)^2</f>
        <v>23.230495463129063</v>
      </c>
      <c r="M3246" s="12">
        <v>2019</v>
      </c>
      <c r="N3246" s="9" t="s">
        <v>76</v>
      </c>
      <c r="O3246" s="9" t="s">
        <v>12220</v>
      </c>
      <c r="P3246" s="12">
        <v>100</v>
      </c>
      <c r="Q3246" s="12">
        <v>100</v>
      </c>
      <c r="R3246" s="12">
        <v>0.18922712853314536</v>
      </c>
      <c r="S3246" s="12" t="s">
        <v>28</v>
      </c>
      <c r="T3246" s="9" t="s">
        <v>2492</v>
      </c>
      <c r="U3246" s="9" t="s">
        <v>95</v>
      </c>
      <c r="V3246" s="9" t="s">
        <v>2492</v>
      </c>
      <c r="W3246" s="14">
        <v>3</v>
      </c>
    </row>
    <row r="3247" spans="1:23" x14ac:dyDescent="0.25">
      <c r="A3247" s="8">
        <v>3430</v>
      </c>
      <c r="B3247" s="9" t="s">
        <v>12352</v>
      </c>
      <c r="C3247" s="9" t="s">
        <v>22</v>
      </c>
      <c r="D3247" s="9" t="s">
        <v>12353</v>
      </c>
      <c r="E3247" s="18" t="s">
        <v>12354</v>
      </c>
      <c r="F3247" s="9" t="s">
        <v>12355</v>
      </c>
      <c r="G3247" s="12">
        <v>7</v>
      </c>
      <c r="H3247" s="9" t="s">
        <v>25</v>
      </c>
      <c r="I3247" s="9" t="s">
        <v>25</v>
      </c>
      <c r="J3247" s="12">
        <v>1</v>
      </c>
      <c r="K3247" s="16">
        <v>43749</v>
      </c>
      <c r="L3247" s="86">
        <f>(Tabla2[[#This Row],[release_year]]-'VARIANZA Y DES. EST'!$L$11)^2</f>
        <v>23.230495463129063</v>
      </c>
      <c r="M3247" s="12">
        <v>2019</v>
      </c>
      <c r="N3247" s="9" t="s">
        <v>76</v>
      </c>
      <c r="O3247" s="9" t="s">
        <v>12220</v>
      </c>
      <c r="P3247" s="12">
        <v>100</v>
      </c>
      <c r="Q3247" s="12">
        <v>100</v>
      </c>
      <c r="R3247" s="12">
        <v>0.18922712853314536</v>
      </c>
      <c r="S3247" s="12" t="s">
        <v>28</v>
      </c>
      <c r="T3247" s="9" t="s">
        <v>3969</v>
      </c>
      <c r="U3247" s="9" t="s">
        <v>3969</v>
      </c>
      <c r="V3247" s="9" t="s">
        <v>3969</v>
      </c>
      <c r="W3247" s="14">
        <v>1</v>
      </c>
    </row>
    <row r="3248" spans="1:23" x14ac:dyDescent="0.25">
      <c r="A3248" s="8">
        <v>3448</v>
      </c>
      <c r="B3248" s="9" t="s">
        <v>12356</v>
      </c>
      <c r="C3248" s="9" t="s">
        <v>22</v>
      </c>
      <c r="D3248" s="10" t="s">
        <v>12357</v>
      </c>
      <c r="E3248" s="11"/>
      <c r="F3248" s="9" t="s">
        <v>12358</v>
      </c>
      <c r="G3248" s="12">
        <v>1</v>
      </c>
      <c r="H3248" s="9" t="s">
        <v>126</v>
      </c>
      <c r="I3248" s="9" t="s">
        <v>12359</v>
      </c>
      <c r="J3248" s="12">
        <v>2</v>
      </c>
      <c r="K3248" s="13">
        <v>43742</v>
      </c>
      <c r="L3248" s="86">
        <f>(Tabla2[[#This Row],[release_year]]-'VARIANZA Y DES. EST'!$L$11)^2</f>
        <v>3.3116808838167522</v>
      </c>
      <c r="M3248" s="12">
        <v>2016</v>
      </c>
      <c r="N3248" s="9" t="s">
        <v>35</v>
      </c>
      <c r="O3248" s="9" t="s">
        <v>12220</v>
      </c>
      <c r="P3248" s="12">
        <v>100</v>
      </c>
      <c r="Q3248" s="12">
        <v>100</v>
      </c>
      <c r="R3248" s="12">
        <v>0.18922712853314536</v>
      </c>
      <c r="S3248" s="12" t="s">
        <v>28</v>
      </c>
      <c r="T3248" s="9" t="s">
        <v>57</v>
      </c>
      <c r="U3248" s="9" t="s">
        <v>57</v>
      </c>
      <c r="V3248" s="9" t="s">
        <v>57</v>
      </c>
      <c r="W3248" s="14">
        <v>1</v>
      </c>
    </row>
    <row r="3249" spans="1:23" x14ac:dyDescent="0.25">
      <c r="A3249" s="8">
        <v>3534</v>
      </c>
      <c r="B3249" s="9" t="s">
        <v>12360</v>
      </c>
      <c r="C3249" s="9" t="s">
        <v>22</v>
      </c>
      <c r="D3249" s="9" t="s">
        <v>12361</v>
      </c>
      <c r="E3249" s="18" t="s">
        <v>11342</v>
      </c>
      <c r="F3249" s="9" t="s">
        <v>12362</v>
      </c>
      <c r="G3249" s="12">
        <v>8</v>
      </c>
      <c r="H3249" s="9" t="s">
        <v>7034</v>
      </c>
      <c r="I3249" s="9" t="s">
        <v>7034</v>
      </c>
      <c r="J3249" s="12">
        <v>1</v>
      </c>
      <c r="K3249" s="13">
        <v>43714</v>
      </c>
      <c r="L3249" s="86">
        <f>(Tabla2[[#This Row],[release_year]]-'VARIANZA Y DES. EST'!$L$11)^2</f>
        <v>23.230495463129063</v>
      </c>
      <c r="M3249" s="12">
        <v>2019</v>
      </c>
      <c r="N3249" s="9" t="s">
        <v>35</v>
      </c>
      <c r="O3249" s="9" t="s">
        <v>12220</v>
      </c>
      <c r="P3249" s="12">
        <v>100</v>
      </c>
      <c r="Q3249" s="12">
        <v>100</v>
      </c>
      <c r="R3249" s="12">
        <v>0.18922712853314536</v>
      </c>
      <c r="S3249" s="12" t="s">
        <v>28</v>
      </c>
      <c r="T3249" s="9" t="s">
        <v>3625</v>
      </c>
      <c r="U3249" s="9" t="s">
        <v>95</v>
      </c>
      <c r="V3249" s="9" t="s">
        <v>3625</v>
      </c>
      <c r="W3249" s="14">
        <v>3</v>
      </c>
    </row>
    <row r="3250" spans="1:23" x14ac:dyDescent="0.25">
      <c r="A3250" s="8">
        <v>3555</v>
      </c>
      <c r="B3250" s="9" t="s">
        <v>12363</v>
      </c>
      <c r="C3250" s="9" t="s">
        <v>22</v>
      </c>
      <c r="D3250" s="9" t="s">
        <v>12364</v>
      </c>
      <c r="E3250" s="18" t="s">
        <v>9354</v>
      </c>
      <c r="F3250" s="9" t="s">
        <v>12365</v>
      </c>
      <c r="G3250" s="12">
        <v>7</v>
      </c>
      <c r="H3250" s="9" t="s">
        <v>390</v>
      </c>
      <c r="I3250" s="9" t="s">
        <v>390</v>
      </c>
      <c r="J3250" s="12">
        <v>1</v>
      </c>
      <c r="K3250" s="13">
        <v>43707</v>
      </c>
      <c r="L3250" s="86">
        <f>(Tabla2[[#This Row],[release_year]]-'VARIANZA Y DES. EST'!$L$11)^2</f>
        <v>14.590890603358293</v>
      </c>
      <c r="M3250" s="12">
        <v>2018</v>
      </c>
      <c r="N3250" s="9" t="s">
        <v>76</v>
      </c>
      <c r="O3250" s="9" t="s">
        <v>12220</v>
      </c>
      <c r="P3250" s="12">
        <v>100</v>
      </c>
      <c r="Q3250" s="12">
        <v>100</v>
      </c>
      <c r="R3250" s="12">
        <v>0.18922712853314536</v>
      </c>
      <c r="S3250" s="12" t="s">
        <v>28</v>
      </c>
      <c r="T3250" s="9" t="s">
        <v>2372</v>
      </c>
      <c r="U3250" s="9" t="s">
        <v>239</v>
      </c>
      <c r="V3250" s="9" t="s">
        <v>2372</v>
      </c>
      <c r="W3250" s="14">
        <v>2</v>
      </c>
    </row>
    <row r="3251" spans="1:23" x14ac:dyDescent="0.25">
      <c r="A3251" s="8">
        <v>3584</v>
      </c>
      <c r="B3251" s="9" t="s">
        <v>12366</v>
      </c>
      <c r="C3251" s="9" t="s">
        <v>22</v>
      </c>
      <c r="D3251" s="9" t="s">
        <v>12367</v>
      </c>
      <c r="E3251" s="18" t="s">
        <v>5249</v>
      </c>
      <c r="F3251" s="9" t="s">
        <v>12368</v>
      </c>
      <c r="G3251" s="12">
        <v>6</v>
      </c>
      <c r="H3251" s="9" t="s">
        <v>25</v>
      </c>
      <c r="I3251" s="9" t="s">
        <v>25</v>
      </c>
      <c r="J3251" s="12">
        <v>1</v>
      </c>
      <c r="K3251" s="13">
        <v>43693</v>
      </c>
      <c r="L3251" s="86">
        <f>(Tabla2[[#This Row],[release_year]]-'VARIANZA Y DES. EST'!$L$11)^2</f>
        <v>23.230495463129063</v>
      </c>
      <c r="M3251" s="12">
        <v>2019</v>
      </c>
      <c r="N3251" s="9" t="s">
        <v>35</v>
      </c>
      <c r="O3251" s="9" t="s">
        <v>12220</v>
      </c>
      <c r="P3251" s="12">
        <v>100</v>
      </c>
      <c r="Q3251" s="12">
        <v>100</v>
      </c>
      <c r="R3251" s="12">
        <v>0.18922712853314536</v>
      </c>
      <c r="S3251" s="12" t="s">
        <v>28</v>
      </c>
      <c r="T3251" s="9" t="s">
        <v>95</v>
      </c>
      <c r="U3251" s="9" t="s">
        <v>95</v>
      </c>
      <c r="V3251" s="9" t="s">
        <v>95</v>
      </c>
      <c r="W3251" s="14">
        <v>1</v>
      </c>
    </row>
    <row r="3252" spans="1:23" x14ac:dyDescent="0.25">
      <c r="A3252" s="8">
        <v>3639</v>
      </c>
      <c r="B3252" s="9" t="s">
        <v>12369</v>
      </c>
      <c r="C3252" s="9" t="s">
        <v>22</v>
      </c>
      <c r="D3252" s="9" t="s">
        <v>12370</v>
      </c>
      <c r="E3252" s="9" t="s">
        <v>9324</v>
      </c>
      <c r="F3252" s="9" t="s">
        <v>12371</v>
      </c>
      <c r="G3252" s="12">
        <v>7</v>
      </c>
      <c r="H3252" s="9" t="s">
        <v>3522</v>
      </c>
      <c r="I3252" s="9" t="s">
        <v>12372</v>
      </c>
      <c r="J3252" s="12">
        <v>2</v>
      </c>
      <c r="K3252" s="13">
        <v>43672</v>
      </c>
      <c r="L3252" s="86">
        <f>(Tabla2[[#This Row],[release_year]]-'VARIANZA Y DES. EST'!$L$11)^2</f>
        <v>23.230495463129063</v>
      </c>
      <c r="M3252" s="12">
        <v>2019</v>
      </c>
      <c r="N3252" s="9" t="s">
        <v>35</v>
      </c>
      <c r="O3252" s="9" t="s">
        <v>12220</v>
      </c>
      <c r="P3252" s="12">
        <v>100</v>
      </c>
      <c r="Q3252" s="12">
        <v>100</v>
      </c>
      <c r="R3252" s="12">
        <v>0.18922712853314536</v>
      </c>
      <c r="S3252" s="12" t="s">
        <v>28</v>
      </c>
      <c r="T3252" s="9" t="s">
        <v>3179</v>
      </c>
      <c r="U3252" s="9" t="s">
        <v>514</v>
      </c>
      <c r="V3252" s="9" t="s">
        <v>3179</v>
      </c>
      <c r="W3252" s="14">
        <v>2</v>
      </c>
    </row>
    <row r="3253" spans="1:23" x14ac:dyDescent="0.25">
      <c r="A3253" s="8">
        <v>3833</v>
      </c>
      <c r="B3253" s="9" t="s">
        <v>12373</v>
      </c>
      <c r="C3253" s="9" t="s">
        <v>22</v>
      </c>
      <c r="D3253" s="9" t="s">
        <v>12374</v>
      </c>
      <c r="E3253" s="18" t="s">
        <v>12375</v>
      </c>
      <c r="F3253" s="9" t="s">
        <v>12376</v>
      </c>
      <c r="G3253" s="12">
        <v>5</v>
      </c>
      <c r="H3253" s="9" t="s">
        <v>1786</v>
      </c>
      <c r="I3253" s="9" t="s">
        <v>12377</v>
      </c>
      <c r="J3253" s="12">
        <v>2</v>
      </c>
      <c r="K3253" s="13">
        <v>43596</v>
      </c>
      <c r="L3253" s="86">
        <f>(Tabla2[[#This Row],[release_year]]-'VARIANZA Y DES. EST'!$L$11)^2</f>
        <v>14.590890603358293</v>
      </c>
      <c r="M3253" s="12">
        <v>2018</v>
      </c>
      <c r="N3253" s="9" t="s">
        <v>76</v>
      </c>
      <c r="O3253" s="9" t="s">
        <v>12220</v>
      </c>
      <c r="P3253" s="12">
        <v>100</v>
      </c>
      <c r="Q3253" s="12">
        <v>100</v>
      </c>
      <c r="R3253" s="12">
        <v>0.18922712853314536</v>
      </c>
      <c r="S3253" s="12" t="s">
        <v>28</v>
      </c>
      <c r="T3253" s="9" t="s">
        <v>118</v>
      </c>
      <c r="U3253" s="9" t="s">
        <v>45</v>
      </c>
      <c r="V3253" s="9" t="s">
        <v>118</v>
      </c>
      <c r="W3253" s="14">
        <v>3</v>
      </c>
    </row>
    <row r="3254" spans="1:23" x14ac:dyDescent="0.25">
      <c r="A3254" s="8">
        <v>3979</v>
      </c>
      <c r="B3254" s="9" t="s">
        <v>12378</v>
      </c>
      <c r="C3254" s="9" t="s">
        <v>22</v>
      </c>
      <c r="D3254" s="9" t="s">
        <v>12379</v>
      </c>
      <c r="E3254" s="9" t="s">
        <v>12380</v>
      </c>
      <c r="F3254" s="9" t="s">
        <v>12381</v>
      </c>
      <c r="G3254" s="12">
        <v>8</v>
      </c>
      <c r="H3254" s="9" t="s">
        <v>3836</v>
      </c>
      <c r="I3254" s="9" t="s">
        <v>3836</v>
      </c>
      <c r="J3254" s="12">
        <v>1</v>
      </c>
      <c r="K3254" s="13">
        <v>43547</v>
      </c>
      <c r="L3254" s="86">
        <f>(Tabla2[[#This Row],[release_year]]-'VARIANZA Y DES. EST'!$L$11)^2</f>
        <v>7.9512857435875226</v>
      </c>
      <c r="M3254" s="12">
        <v>2017</v>
      </c>
      <c r="N3254" s="9" t="s">
        <v>76</v>
      </c>
      <c r="O3254" s="9" t="s">
        <v>12220</v>
      </c>
      <c r="P3254" s="12">
        <v>100</v>
      </c>
      <c r="Q3254" s="12">
        <v>100</v>
      </c>
      <c r="R3254" s="12">
        <v>0.18922712853314536</v>
      </c>
      <c r="S3254" s="12" t="s">
        <v>28</v>
      </c>
      <c r="T3254" s="9" t="s">
        <v>4337</v>
      </c>
      <c r="U3254" s="9" t="s">
        <v>38</v>
      </c>
      <c r="V3254" s="9" t="s">
        <v>4337</v>
      </c>
      <c r="W3254" s="14">
        <v>3</v>
      </c>
    </row>
    <row r="3255" spans="1:23" x14ac:dyDescent="0.25">
      <c r="A3255" s="8">
        <v>4037</v>
      </c>
      <c r="B3255" s="9" t="s">
        <v>12382</v>
      </c>
      <c r="C3255" s="9" t="s">
        <v>22</v>
      </c>
      <c r="D3255" s="9" t="s">
        <v>12383</v>
      </c>
      <c r="E3255" s="9" t="s">
        <v>12384</v>
      </c>
      <c r="F3255" s="9" t="s">
        <v>12385</v>
      </c>
      <c r="G3255" s="12">
        <v>8</v>
      </c>
      <c r="H3255" s="9" t="s">
        <v>25</v>
      </c>
      <c r="I3255" s="9" t="s">
        <v>25</v>
      </c>
      <c r="J3255" s="12">
        <v>1</v>
      </c>
      <c r="K3255" s="13">
        <v>43532</v>
      </c>
      <c r="L3255" s="86">
        <f>(Tabla2[[#This Row],[release_year]]-'VARIANZA Y DES. EST'!$L$11)^2</f>
        <v>23.230495463129063</v>
      </c>
      <c r="M3255" s="12">
        <v>2019</v>
      </c>
      <c r="N3255" s="9" t="s">
        <v>82</v>
      </c>
      <c r="O3255" s="9" t="s">
        <v>12220</v>
      </c>
      <c r="P3255" s="12">
        <v>100</v>
      </c>
      <c r="Q3255" s="12">
        <v>100</v>
      </c>
      <c r="R3255" s="12">
        <v>0.18922712853314536</v>
      </c>
      <c r="S3255" s="12" t="s">
        <v>28</v>
      </c>
      <c r="T3255" s="9" t="s">
        <v>51</v>
      </c>
      <c r="U3255" s="9" t="s">
        <v>30</v>
      </c>
      <c r="V3255" s="9" t="s">
        <v>51</v>
      </c>
      <c r="W3255" s="14">
        <v>2</v>
      </c>
    </row>
    <row r="3256" spans="1:23" x14ac:dyDescent="0.25">
      <c r="A3256" s="8">
        <v>4137</v>
      </c>
      <c r="B3256" s="9" t="s">
        <v>12386</v>
      </c>
      <c r="C3256" s="9" t="s">
        <v>22</v>
      </c>
      <c r="D3256" s="9" t="s">
        <v>12387</v>
      </c>
      <c r="E3256" s="18" t="s">
        <v>12388</v>
      </c>
      <c r="F3256" s="9" t="s">
        <v>12389</v>
      </c>
      <c r="G3256" s="12">
        <v>4</v>
      </c>
      <c r="H3256" s="9" t="s">
        <v>4237</v>
      </c>
      <c r="I3256" s="9" t="s">
        <v>4237</v>
      </c>
      <c r="J3256" s="12">
        <v>1</v>
      </c>
      <c r="K3256" s="13">
        <v>43497</v>
      </c>
      <c r="L3256" s="86">
        <f>(Tabla2[[#This Row],[release_year]]-'VARIANZA Y DES. EST'!$L$11)^2</f>
        <v>14.590890603358293</v>
      </c>
      <c r="M3256" s="12">
        <v>2018</v>
      </c>
      <c r="N3256" s="9" t="s">
        <v>76</v>
      </c>
      <c r="O3256" s="9" t="s">
        <v>12220</v>
      </c>
      <c r="P3256" s="12">
        <v>100</v>
      </c>
      <c r="Q3256" s="12">
        <v>100</v>
      </c>
      <c r="R3256" s="12">
        <v>0.18922712853314536</v>
      </c>
      <c r="S3256" s="12" t="s">
        <v>28</v>
      </c>
      <c r="T3256" s="9" t="s">
        <v>2492</v>
      </c>
      <c r="U3256" s="9" t="s">
        <v>95</v>
      </c>
      <c r="V3256" s="9" t="s">
        <v>2492</v>
      </c>
      <c r="W3256" s="14">
        <v>3</v>
      </c>
    </row>
    <row r="3257" spans="1:23" x14ac:dyDescent="0.25">
      <c r="A3257" s="8">
        <v>4237</v>
      </c>
      <c r="B3257" s="9" t="s">
        <v>12390</v>
      </c>
      <c r="C3257" s="9" t="s">
        <v>22</v>
      </c>
      <c r="D3257" s="9" t="s">
        <v>12391</v>
      </c>
      <c r="E3257" s="10" t="s">
        <v>12392</v>
      </c>
      <c r="F3257" s="11"/>
      <c r="G3257" s="12">
        <v>0</v>
      </c>
      <c r="H3257" s="9" t="s">
        <v>468</v>
      </c>
      <c r="I3257" s="9" t="s">
        <v>468</v>
      </c>
      <c r="J3257" s="12">
        <v>1</v>
      </c>
      <c r="K3257" s="16">
        <v>43465</v>
      </c>
      <c r="L3257" s="86">
        <f>(Tabla2[[#This Row],[release_year]]-'VARIANZA Y DES. EST'!$L$11)^2</f>
        <v>3.3116808838167522</v>
      </c>
      <c r="M3257" s="12">
        <v>2016</v>
      </c>
      <c r="N3257" s="9" t="s">
        <v>76</v>
      </c>
      <c r="O3257" s="9" t="s">
        <v>12220</v>
      </c>
      <c r="P3257" s="12">
        <v>100</v>
      </c>
      <c r="Q3257" s="12">
        <v>100</v>
      </c>
      <c r="R3257" s="12">
        <v>0.18922712853314536</v>
      </c>
      <c r="S3257" s="12" t="s">
        <v>28</v>
      </c>
      <c r="T3257" s="9" t="s">
        <v>756</v>
      </c>
      <c r="U3257" s="9" t="s">
        <v>57</v>
      </c>
      <c r="V3257" s="9" t="s">
        <v>756</v>
      </c>
      <c r="W3257" s="14">
        <v>3</v>
      </c>
    </row>
    <row r="3258" spans="1:23" x14ac:dyDescent="0.25">
      <c r="A3258" s="8">
        <v>4244</v>
      </c>
      <c r="B3258" s="9" t="s">
        <v>12393</v>
      </c>
      <c r="C3258" s="9" t="s">
        <v>22</v>
      </c>
      <c r="D3258" s="9" t="s">
        <v>12394</v>
      </c>
      <c r="E3258" s="9" t="s">
        <v>9445</v>
      </c>
      <c r="F3258" s="9" t="s">
        <v>12395</v>
      </c>
      <c r="G3258" s="12">
        <v>19</v>
      </c>
      <c r="H3258" s="9" t="s">
        <v>34</v>
      </c>
      <c r="I3258" s="9" t="s">
        <v>34</v>
      </c>
      <c r="J3258" s="12">
        <v>1</v>
      </c>
      <c r="K3258" s="16">
        <v>43465</v>
      </c>
      <c r="L3258" s="86">
        <f>(Tabla2[[#This Row],[release_year]]-'VARIANZA Y DES. EST'!$L$11)^2</f>
        <v>14.590890603358293</v>
      </c>
      <c r="M3258" s="12">
        <v>2018</v>
      </c>
      <c r="N3258" s="9" t="s">
        <v>35</v>
      </c>
      <c r="O3258" s="9" t="s">
        <v>12220</v>
      </c>
      <c r="P3258" s="12">
        <v>100</v>
      </c>
      <c r="Q3258" s="12">
        <v>100</v>
      </c>
      <c r="R3258" s="12">
        <v>0.18922712853314536</v>
      </c>
      <c r="S3258" s="12" t="s">
        <v>28</v>
      </c>
      <c r="T3258" s="9" t="s">
        <v>37</v>
      </c>
      <c r="U3258" s="9" t="s">
        <v>38</v>
      </c>
      <c r="V3258" s="9" t="s">
        <v>37</v>
      </c>
      <c r="W3258" s="14">
        <v>3</v>
      </c>
    </row>
    <row r="3259" spans="1:23" x14ac:dyDescent="0.25">
      <c r="A3259" s="8">
        <v>4472</v>
      </c>
      <c r="B3259" s="9" t="s">
        <v>12396</v>
      </c>
      <c r="C3259" s="9" t="s">
        <v>22</v>
      </c>
      <c r="D3259" s="9" t="s">
        <v>12397</v>
      </c>
      <c r="E3259" s="18" t="s">
        <v>12398</v>
      </c>
      <c r="F3259" s="18" t="s">
        <v>12399</v>
      </c>
      <c r="G3259" s="12">
        <v>8</v>
      </c>
      <c r="H3259" s="12"/>
      <c r="I3259" s="9"/>
      <c r="J3259" s="12">
        <v>0</v>
      </c>
      <c r="K3259" s="16">
        <v>43399</v>
      </c>
      <c r="L3259" s="86">
        <f>(Tabla2[[#This Row],[release_year]]-'VARIANZA Y DES. EST'!$L$11)^2</f>
        <v>14.590890603358293</v>
      </c>
      <c r="M3259" s="12">
        <v>2018</v>
      </c>
      <c r="N3259" s="9" t="s">
        <v>76</v>
      </c>
      <c r="O3259" s="9" t="s">
        <v>12220</v>
      </c>
      <c r="P3259" s="12">
        <v>100</v>
      </c>
      <c r="Q3259" s="12">
        <v>100</v>
      </c>
      <c r="R3259" s="12">
        <v>0.18922712853314536</v>
      </c>
      <c r="S3259" s="12" t="s">
        <v>28</v>
      </c>
      <c r="T3259" s="9" t="s">
        <v>8706</v>
      </c>
      <c r="U3259" s="9" t="s">
        <v>45</v>
      </c>
      <c r="V3259" s="9" t="s">
        <v>8706</v>
      </c>
      <c r="W3259" s="14">
        <v>3</v>
      </c>
    </row>
    <row r="3260" spans="1:23" x14ac:dyDescent="0.25">
      <c r="A3260" s="8">
        <v>4589</v>
      </c>
      <c r="B3260" s="9" t="s">
        <v>12400</v>
      </c>
      <c r="C3260" s="9" t="s">
        <v>22</v>
      </c>
      <c r="D3260" s="9" t="s">
        <v>12401</v>
      </c>
      <c r="E3260" s="9" t="s">
        <v>12402</v>
      </c>
      <c r="F3260" s="9" t="s">
        <v>12403</v>
      </c>
      <c r="G3260" s="12">
        <v>10</v>
      </c>
      <c r="H3260" s="9" t="s">
        <v>518</v>
      </c>
      <c r="I3260" s="9" t="s">
        <v>518</v>
      </c>
      <c r="J3260" s="12">
        <v>1</v>
      </c>
      <c r="K3260" s="13">
        <v>43374</v>
      </c>
      <c r="L3260" s="86">
        <f>(Tabla2[[#This Row],[release_year]]-'VARIANZA Y DES. EST'!$L$11)^2</f>
        <v>10.1136565849629</v>
      </c>
      <c r="M3260" s="12">
        <v>2011</v>
      </c>
      <c r="N3260" s="9" t="s">
        <v>35</v>
      </c>
      <c r="O3260" s="9" t="s">
        <v>12220</v>
      </c>
      <c r="P3260" s="12">
        <v>100</v>
      </c>
      <c r="Q3260" s="12">
        <v>100</v>
      </c>
      <c r="R3260" s="12">
        <v>0.18922712853314536</v>
      </c>
      <c r="S3260" s="12" t="s">
        <v>28</v>
      </c>
      <c r="T3260" s="9" t="s">
        <v>5204</v>
      </c>
      <c r="U3260" s="9" t="s">
        <v>95</v>
      </c>
      <c r="V3260" s="9" t="s">
        <v>5204</v>
      </c>
      <c r="W3260" s="14">
        <v>3</v>
      </c>
    </row>
    <row r="3261" spans="1:23" x14ac:dyDescent="0.25">
      <c r="A3261" s="8">
        <v>4645</v>
      </c>
      <c r="B3261" s="9" t="s">
        <v>12404</v>
      </c>
      <c r="C3261" s="9" t="s">
        <v>22</v>
      </c>
      <c r="D3261" s="10" t="s">
        <v>12405</v>
      </c>
      <c r="E3261" s="11"/>
      <c r="F3261" s="9" t="s">
        <v>12406</v>
      </c>
      <c r="G3261" s="12">
        <v>2</v>
      </c>
      <c r="H3261" s="9" t="s">
        <v>25</v>
      </c>
      <c r="I3261" s="9" t="s">
        <v>25</v>
      </c>
      <c r="J3261" s="12">
        <v>1</v>
      </c>
      <c r="K3261" s="13">
        <v>43356</v>
      </c>
      <c r="L3261" s="86">
        <f>(Tabla2[[#This Row],[release_year]]-'VARIANZA Y DES. EST'!$L$11)^2</f>
        <v>14.590890603358293</v>
      </c>
      <c r="M3261" s="12">
        <v>2018</v>
      </c>
      <c r="N3261" s="9" t="s">
        <v>35</v>
      </c>
      <c r="O3261" s="9" t="s">
        <v>12220</v>
      </c>
      <c r="P3261" s="12">
        <v>100</v>
      </c>
      <c r="Q3261" s="12">
        <v>100</v>
      </c>
      <c r="R3261" s="12">
        <v>0.18922712853314536</v>
      </c>
      <c r="S3261" s="12" t="s">
        <v>28</v>
      </c>
      <c r="T3261" s="9" t="s">
        <v>57</v>
      </c>
      <c r="U3261" s="9" t="s">
        <v>57</v>
      </c>
      <c r="V3261" s="9" t="s">
        <v>57</v>
      </c>
      <c r="W3261" s="14">
        <v>1</v>
      </c>
    </row>
    <row r="3262" spans="1:23" x14ac:dyDescent="0.25">
      <c r="A3262" s="8">
        <v>4647</v>
      </c>
      <c r="B3262" s="9" t="s">
        <v>12407</v>
      </c>
      <c r="C3262" s="9" t="s">
        <v>22</v>
      </c>
      <c r="D3262" s="9" t="s">
        <v>12408</v>
      </c>
      <c r="E3262" s="18" t="s">
        <v>12409</v>
      </c>
      <c r="F3262" s="9" t="s">
        <v>12410</v>
      </c>
      <c r="G3262" s="12">
        <v>4</v>
      </c>
      <c r="H3262" s="9" t="s">
        <v>890</v>
      </c>
      <c r="I3262" s="9" t="s">
        <v>890</v>
      </c>
      <c r="J3262" s="12">
        <v>1</v>
      </c>
      <c r="K3262" s="13">
        <v>43355</v>
      </c>
      <c r="L3262" s="86">
        <f>(Tabla2[[#This Row],[release_year]]-'VARIANZA Y DES. EST'!$L$11)^2</f>
        <v>14.590890603358293</v>
      </c>
      <c r="M3262" s="12">
        <v>2018</v>
      </c>
      <c r="N3262" s="9" t="s">
        <v>76</v>
      </c>
      <c r="O3262" s="9" t="s">
        <v>12220</v>
      </c>
      <c r="P3262" s="12">
        <v>100</v>
      </c>
      <c r="Q3262" s="12">
        <v>100</v>
      </c>
      <c r="R3262" s="12">
        <v>0.18922712853314536</v>
      </c>
      <c r="S3262" s="12" t="s">
        <v>28</v>
      </c>
      <c r="T3262" s="9" t="s">
        <v>70</v>
      </c>
      <c r="U3262" s="9" t="s">
        <v>45</v>
      </c>
      <c r="V3262" s="9" t="s">
        <v>70</v>
      </c>
      <c r="W3262" s="14">
        <v>2</v>
      </c>
    </row>
    <row r="3263" spans="1:23" x14ac:dyDescent="0.25">
      <c r="A3263" s="8">
        <v>4699</v>
      </c>
      <c r="B3263" s="9" t="s">
        <v>12411</v>
      </c>
      <c r="C3263" s="9" t="s">
        <v>22</v>
      </c>
      <c r="D3263" s="9" t="s">
        <v>12412</v>
      </c>
      <c r="E3263" s="9" t="s">
        <v>11573</v>
      </c>
      <c r="F3263" s="18" t="s">
        <v>12413</v>
      </c>
      <c r="G3263" s="12">
        <v>10</v>
      </c>
      <c r="H3263" s="9" t="s">
        <v>25</v>
      </c>
      <c r="I3263" s="9" t="s">
        <v>25</v>
      </c>
      <c r="J3263" s="12">
        <v>1</v>
      </c>
      <c r="K3263" s="13">
        <v>43329</v>
      </c>
      <c r="L3263" s="86">
        <f>(Tabla2[[#This Row],[release_year]]-'VARIANZA Y DES. EST'!$L$11)^2</f>
        <v>14.590890603358293</v>
      </c>
      <c r="M3263" s="12">
        <v>2018</v>
      </c>
      <c r="N3263" s="9" t="s">
        <v>35</v>
      </c>
      <c r="O3263" s="9" t="s">
        <v>12220</v>
      </c>
      <c r="P3263" s="12">
        <v>100</v>
      </c>
      <c r="Q3263" s="12">
        <v>100</v>
      </c>
      <c r="R3263" s="12">
        <v>0.18922712853314536</v>
      </c>
      <c r="S3263" s="12" t="s">
        <v>28</v>
      </c>
      <c r="T3263" s="9" t="s">
        <v>3625</v>
      </c>
      <c r="U3263" s="9" t="s">
        <v>95</v>
      </c>
      <c r="V3263" s="9" t="s">
        <v>3625</v>
      </c>
      <c r="W3263" s="14">
        <v>3</v>
      </c>
    </row>
    <row r="3264" spans="1:23" x14ac:dyDescent="0.25">
      <c r="A3264" s="8">
        <v>4715</v>
      </c>
      <c r="B3264" s="9" t="s">
        <v>12414</v>
      </c>
      <c r="C3264" s="9" t="s">
        <v>22</v>
      </c>
      <c r="D3264" s="9" t="s">
        <v>12415</v>
      </c>
      <c r="E3264" s="9" t="s">
        <v>12416</v>
      </c>
      <c r="F3264" s="9" t="s">
        <v>12417</v>
      </c>
      <c r="G3264" s="12">
        <v>7</v>
      </c>
      <c r="H3264" s="9" t="s">
        <v>518</v>
      </c>
      <c r="I3264" s="9" t="s">
        <v>518</v>
      </c>
      <c r="J3264" s="12">
        <v>1</v>
      </c>
      <c r="K3264" s="13">
        <v>43316</v>
      </c>
      <c r="L3264" s="86">
        <f>(Tabla2[[#This Row],[release_year]]-'VARIANZA Y DES. EST'!$L$11)^2</f>
        <v>14.590890603358293</v>
      </c>
      <c r="M3264" s="12">
        <v>2018</v>
      </c>
      <c r="N3264" s="9" t="s">
        <v>76</v>
      </c>
      <c r="O3264" s="9" t="s">
        <v>12220</v>
      </c>
      <c r="P3264" s="12">
        <v>100</v>
      </c>
      <c r="Q3264" s="12">
        <v>100</v>
      </c>
      <c r="R3264" s="12">
        <v>0.18922712853314536</v>
      </c>
      <c r="S3264" s="12" t="s">
        <v>28</v>
      </c>
      <c r="T3264" s="9" t="s">
        <v>2492</v>
      </c>
      <c r="U3264" s="9" t="s">
        <v>95</v>
      </c>
      <c r="V3264" s="9" t="s">
        <v>2492</v>
      </c>
      <c r="W3264" s="14">
        <v>3</v>
      </c>
    </row>
    <row r="3265" spans="1:23" x14ac:dyDescent="0.25">
      <c r="A3265" s="8">
        <v>4749</v>
      </c>
      <c r="B3265" s="9" t="s">
        <v>12418</v>
      </c>
      <c r="C3265" s="9" t="s">
        <v>22</v>
      </c>
      <c r="D3265" s="9" t="s">
        <v>12419</v>
      </c>
      <c r="E3265" s="9" t="s">
        <v>12420</v>
      </c>
      <c r="F3265" s="9" t="s">
        <v>12421</v>
      </c>
      <c r="G3265" s="12">
        <v>10</v>
      </c>
      <c r="H3265" s="9" t="s">
        <v>231</v>
      </c>
      <c r="I3265" s="9" t="s">
        <v>3005</v>
      </c>
      <c r="J3265" s="12">
        <v>2</v>
      </c>
      <c r="K3265" s="13">
        <v>43309</v>
      </c>
      <c r="L3265" s="86">
        <f>(Tabla2[[#This Row],[release_year]]-'VARIANZA Y DES. EST'!$L$11)^2</f>
        <v>7.9512857435875226</v>
      </c>
      <c r="M3265" s="12">
        <v>2017</v>
      </c>
      <c r="N3265" s="9" t="s">
        <v>76</v>
      </c>
      <c r="O3265" s="9" t="s">
        <v>12220</v>
      </c>
      <c r="P3265" s="12">
        <v>100</v>
      </c>
      <c r="Q3265" s="12">
        <v>100</v>
      </c>
      <c r="R3265" s="12">
        <v>0.18922712853314536</v>
      </c>
      <c r="S3265" s="12" t="s">
        <v>28</v>
      </c>
      <c r="T3265" s="9" t="s">
        <v>2721</v>
      </c>
      <c r="U3265" s="9" t="s">
        <v>95</v>
      </c>
      <c r="V3265" s="9" t="s">
        <v>2721</v>
      </c>
      <c r="W3265" s="14">
        <v>3</v>
      </c>
    </row>
    <row r="3266" spans="1:23" x14ac:dyDescent="0.25">
      <c r="A3266" s="8">
        <v>4834</v>
      </c>
      <c r="B3266" s="9" t="s">
        <v>12422</v>
      </c>
      <c r="C3266" s="9" t="s">
        <v>22</v>
      </c>
      <c r="D3266" s="9" t="s">
        <v>12423</v>
      </c>
      <c r="E3266" s="9" t="s">
        <v>12424</v>
      </c>
      <c r="F3266" s="9" t="s">
        <v>12425</v>
      </c>
      <c r="G3266" s="12">
        <v>10</v>
      </c>
      <c r="H3266" s="9" t="s">
        <v>25</v>
      </c>
      <c r="I3266" s="9" t="s">
        <v>25</v>
      </c>
      <c r="J3266" s="12">
        <v>1</v>
      </c>
      <c r="K3266" s="13">
        <v>43259</v>
      </c>
      <c r="L3266" s="86">
        <f>(Tabla2[[#This Row],[release_year]]-'VARIANZA Y DES. EST'!$L$11)^2</f>
        <v>14.590890603358293</v>
      </c>
      <c r="M3266" s="12">
        <v>2018</v>
      </c>
      <c r="N3266" s="9" t="s">
        <v>76</v>
      </c>
      <c r="O3266" s="9" t="s">
        <v>12220</v>
      </c>
      <c r="P3266" s="12">
        <v>100</v>
      </c>
      <c r="Q3266" s="12">
        <v>100</v>
      </c>
      <c r="R3266" s="12">
        <v>0.18922712853314536</v>
      </c>
      <c r="S3266" s="12" t="s">
        <v>28</v>
      </c>
      <c r="T3266" s="9" t="s">
        <v>94</v>
      </c>
      <c r="U3266" s="9" t="s">
        <v>95</v>
      </c>
      <c r="V3266" s="9" t="s">
        <v>94</v>
      </c>
      <c r="W3266" s="14">
        <v>3</v>
      </c>
    </row>
    <row r="3267" spans="1:23" x14ac:dyDescent="0.25">
      <c r="A3267" s="8">
        <v>4862</v>
      </c>
      <c r="B3267" s="9" t="s">
        <v>12426</v>
      </c>
      <c r="C3267" s="9" t="s">
        <v>22</v>
      </c>
      <c r="D3267" s="9" t="s">
        <v>12427</v>
      </c>
      <c r="E3267" s="18" t="s">
        <v>12428</v>
      </c>
      <c r="F3267" s="9" t="s">
        <v>12429</v>
      </c>
      <c r="G3267" s="12">
        <v>9</v>
      </c>
      <c r="H3267" s="9" t="s">
        <v>34</v>
      </c>
      <c r="I3267" s="9" t="s">
        <v>34</v>
      </c>
      <c r="J3267" s="12">
        <v>1</v>
      </c>
      <c r="K3267" s="13">
        <v>43235</v>
      </c>
      <c r="L3267" s="86">
        <f>(Tabla2[[#This Row],[release_year]]-'VARIANZA Y DES. EST'!$L$11)^2</f>
        <v>1237.6463010722982</v>
      </c>
      <c r="M3267" s="12">
        <v>1979</v>
      </c>
      <c r="N3267" s="9" t="s">
        <v>43</v>
      </c>
      <c r="O3267" s="9" t="s">
        <v>12220</v>
      </c>
      <c r="P3267" s="12">
        <v>100</v>
      </c>
      <c r="Q3267" s="12">
        <v>100</v>
      </c>
      <c r="R3267" s="12">
        <v>0.18922712853314536</v>
      </c>
      <c r="S3267" s="12" t="s">
        <v>28</v>
      </c>
      <c r="T3267" s="9" t="s">
        <v>12430</v>
      </c>
      <c r="U3267" s="9" t="s">
        <v>38</v>
      </c>
      <c r="V3267" s="9" t="s">
        <v>12430</v>
      </c>
      <c r="W3267" s="14">
        <v>3</v>
      </c>
    </row>
    <row r="3268" spans="1:23" x14ac:dyDescent="0.25">
      <c r="A3268" s="8">
        <v>4876</v>
      </c>
      <c r="B3268" s="9" t="s">
        <v>12431</v>
      </c>
      <c r="C3268" s="9" t="s">
        <v>22</v>
      </c>
      <c r="D3268" s="9" t="s">
        <v>12432</v>
      </c>
      <c r="E3268" s="9" t="s">
        <v>12433</v>
      </c>
      <c r="F3268" s="9" t="s">
        <v>12434</v>
      </c>
      <c r="G3268" s="12">
        <v>10</v>
      </c>
      <c r="H3268" s="9" t="s">
        <v>126</v>
      </c>
      <c r="I3268" s="9" t="s">
        <v>12435</v>
      </c>
      <c r="J3268" s="12">
        <v>4</v>
      </c>
      <c r="K3268" s="13">
        <v>43224</v>
      </c>
      <c r="L3268" s="86">
        <f>(Tabla2[[#This Row],[release_year]]-'VARIANZA Y DES. EST'!$L$11)^2</f>
        <v>14.590890603358293</v>
      </c>
      <c r="M3268" s="12">
        <v>2018</v>
      </c>
      <c r="N3268" s="9" t="s">
        <v>76</v>
      </c>
      <c r="O3268" s="9" t="s">
        <v>12220</v>
      </c>
      <c r="P3268" s="12">
        <v>100</v>
      </c>
      <c r="Q3268" s="12">
        <v>100</v>
      </c>
      <c r="R3268" s="12">
        <v>0.18922712853314536</v>
      </c>
      <c r="S3268" s="12" t="s">
        <v>28</v>
      </c>
      <c r="T3268" s="9" t="s">
        <v>5786</v>
      </c>
      <c r="U3268" s="9" t="s">
        <v>45</v>
      </c>
      <c r="V3268" s="9" t="s">
        <v>5786</v>
      </c>
      <c r="W3268" s="14">
        <v>3</v>
      </c>
    </row>
    <row r="3269" spans="1:23" x14ac:dyDescent="0.25">
      <c r="A3269" s="8">
        <v>4975</v>
      </c>
      <c r="B3269" s="9" t="s">
        <v>12436</v>
      </c>
      <c r="C3269" s="9" t="s">
        <v>22</v>
      </c>
      <c r="D3269" s="9" t="s">
        <v>12437</v>
      </c>
      <c r="E3269" s="9" t="s">
        <v>12438</v>
      </c>
      <c r="F3269" s="9" t="s">
        <v>12439</v>
      </c>
      <c r="G3269" s="12">
        <v>6</v>
      </c>
      <c r="H3269" s="9" t="s">
        <v>25</v>
      </c>
      <c r="I3269" s="9" t="s">
        <v>25</v>
      </c>
      <c r="J3269" s="12">
        <v>1</v>
      </c>
      <c r="K3269" s="13">
        <v>43182</v>
      </c>
      <c r="L3269" s="86">
        <f>(Tabla2[[#This Row],[release_year]]-'VARIANZA Y DES. EST'!$L$11)^2</f>
        <v>14.590890603358293</v>
      </c>
      <c r="M3269" s="12">
        <v>2018</v>
      </c>
      <c r="N3269" s="9" t="s">
        <v>76</v>
      </c>
      <c r="O3269" s="9" t="s">
        <v>12220</v>
      </c>
      <c r="P3269" s="12">
        <v>100</v>
      </c>
      <c r="Q3269" s="12">
        <v>100</v>
      </c>
      <c r="R3269" s="12">
        <v>0.18922712853314536</v>
      </c>
      <c r="S3269" s="12" t="s">
        <v>28</v>
      </c>
      <c r="T3269" s="9" t="s">
        <v>8322</v>
      </c>
      <c r="U3269" s="9" t="s">
        <v>45</v>
      </c>
      <c r="V3269" s="9" t="s">
        <v>8322</v>
      </c>
      <c r="W3269" s="14">
        <v>2</v>
      </c>
    </row>
    <row r="3270" spans="1:23" x14ac:dyDescent="0.25">
      <c r="A3270" s="8">
        <v>5086</v>
      </c>
      <c r="B3270" s="9" t="s">
        <v>12440</v>
      </c>
      <c r="C3270" s="9" t="s">
        <v>22</v>
      </c>
      <c r="D3270" s="9" t="s">
        <v>12441</v>
      </c>
      <c r="E3270" s="10" t="s">
        <v>12442</v>
      </c>
      <c r="F3270" s="11"/>
      <c r="G3270" s="12">
        <v>0</v>
      </c>
      <c r="H3270" s="9" t="s">
        <v>1349</v>
      </c>
      <c r="I3270" s="9" t="s">
        <v>1349</v>
      </c>
      <c r="J3270" s="12">
        <v>1</v>
      </c>
      <c r="K3270" s="13">
        <v>43112</v>
      </c>
      <c r="L3270" s="86">
        <f>(Tabla2[[#This Row],[release_year]]-'VARIANZA Y DES. EST'!$L$11)^2</f>
        <v>7.9512857435875226</v>
      </c>
      <c r="M3270" s="12">
        <v>2017</v>
      </c>
      <c r="N3270" s="9" t="s">
        <v>76</v>
      </c>
      <c r="O3270" s="9" t="s">
        <v>12220</v>
      </c>
      <c r="P3270" s="12">
        <v>100</v>
      </c>
      <c r="Q3270" s="12">
        <v>100</v>
      </c>
      <c r="R3270" s="12">
        <v>0.18922712853314536</v>
      </c>
      <c r="S3270" s="12" t="s">
        <v>28</v>
      </c>
      <c r="T3270" s="9" t="s">
        <v>105</v>
      </c>
      <c r="U3270" s="9" t="s">
        <v>57</v>
      </c>
      <c r="V3270" s="9" t="s">
        <v>105</v>
      </c>
      <c r="W3270" s="14">
        <v>2</v>
      </c>
    </row>
    <row r="3271" spans="1:23" x14ac:dyDescent="0.25">
      <c r="A3271" s="8">
        <v>5178</v>
      </c>
      <c r="B3271" s="9" t="s">
        <v>12443</v>
      </c>
      <c r="C3271" s="9" t="s">
        <v>22</v>
      </c>
      <c r="D3271" s="9" t="s">
        <v>12444</v>
      </c>
      <c r="E3271" s="9" t="s">
        <v>12445</v>
      </c>
      <c r="F3271" s="9" t="s">
        <v>12446</v>
      </c>
      <c r="G3271" s="12">
        <v>10</v>
      </c>
      <c r="H3271" s="9" t="s">
        <v>858</v>
      </c>
      <c r="I3271" s="9" t="s">
        <v>858</v>
      </c>
      <c r="J3271" s="12">
        <v>1</v>
      </c>
      <c r="K3271" s="16">
        <v>43049</v>
      </c>
      <c r="L3271" s="86">
        <f>(Tabla2[[#This Row],[release_year]]-'VARIANZA Y DES. EST'!$L$11)^2</f>
        <v>7.9512857435875226</v>
      </c>
      <c r="M3271" s="12">
        <v>2017</v>
      </c>
      <c r="N3271" s="9" t="s">
        <v>76</v>
      </c>
      <c r="O3271" s="9" t="s">
        <v>12220</v>
      </c>
      <c r="P3271" s="12">
        <v>100</v>
      </c>
      <c r="Q3271" s="12">
        <v>100</v>
      </c>
      <c r="R3271" s="12">
        <v>0.18922712853314536</v>
      </c>
      <c r="S3271" s="12" t="s">
        <v>28</v>
      </c>
      <c r="T3271" s="9" t="s">
        <v>4211</v>
      </c>
      <c r="U3271" s="9" t="s">
        <v>38</v>
      </c>
      <c r="V3271" s="9" t="s">
        <v>4211</v>
      </c>
      <c r="W3271" s="14">
        <v>2</v>
      </c>
    </row>
    <row r="3272" spans="1:23" x14ac:dyDescent="0.25">
      <c r="A3272" s="8">
        <v>5319</v>
      </c>
      <c r="B3272" s="9" t="s">
        <v>12447</v>
      </c>
      <c r="C3272" s="9" t="s">
        <v>22</v>
      </c>
      <c r="D3272" s="9" t="s">
        <v>12448</v>
      </c>
      <c r="E3272" s="9" t="s">
        <v>12449</v>
      </c>
      <c r="F3272" s="9" t="s">
        <v>12450</v>
      </c>
      <c r="G3272" s="12">
        <v>7</v>
      </c>
      <c r="H3272" s="9" t="s">
        <v>25</v>
      </c>
      <c r="I3272" s="9" t="s">
        <v>25</v>
      </c>
      <c r="J3272" s="12">
        <v>1</v>
      </c>
      <c r="K3272" s="13">
        <v>42972</v>
      </c>
      <c r="L3272" s="86">
        <f>(Tabla2[[#This Row],[release_year]]-'VARIANZA Y DES. EST'!$L$11)^2</f>
        <v>7.9512857435875226</v>
      </c>
      <c r="M3272" s="12">
        <v>2017</v>
      </c>
      <c r="N3272" s="9" t="s">
        <v>76</v>
      </c>
      <c r="O3272" s="9" t="s">
        <v>12220</v>
      </c>
      <c r="P3272" s="12">
        <v>100</v>
      </c>
      <c r="Q3272" s="12">
        <v>100</v>
      </c>
      <c r="R3272" s="12">
        <v>0.18922712853314536</v>
      </c>
      <c r="S3272" s="12" t="s">
        <v>28</v>
      </c>
      <c r="T3272" s="9" t="s">
        <v>3370</v>
      </c>
      <c r="U3272" s="9" t="s">
        <v>514</v>
      </c>
      <c r="V3272" s="9" t="s">
        <v>3370</v>
      </c>
      <c r="W3272" s="14">
        <v>2</v>
      </c>
    </row>
    <row r="3273" spans="1:23" x14ac:dyDescent="0.25">
      <c r="A3273" s="8">
        <v>5645</v>
      </c>
      <c r="B3273" s="9" t="s">
        <v>12451</v>
      </c>
      <c r="C3273" s="9" t="s">
        <v>22</v>
      </c>
      <c r="D3273" s="9" t="s">
        <v>12452</v>
      </c>
      <c r="E3273" s="18" t="s">
        <v>12453</v>
      </c>
      <c r="F3273" s="9" t="s">
        <v>12454</v>
      </c>
      <c r="G3273" s="12">
        <v>7</v>
      </c>
      <c r="H3273" s="9" t="s">
        <v>160</v>
      </c>
      <c r="I3273" s="9" t="s">
        <v>160</v>
      </c>
      <c r="J3273" s="12">
        <v>1</v>
      </c>
      <c r="K3273" s="13">
        <v>42740</v>
      </c>
      <c r="L3273" s="86">
        <f>(Tabla2[[#This Row],[release_year]]-'VARIANZA Y DES. EST'!$L$11)^2</f>
        <v>3.3116808838167522</v>
      </c>
      <c r="M3273" s="12">
        <v>2016</v>
      </c>
      <c r="N3273" s="9" t="s">
        <v>76</v>
      </c>
      <c r="O3273" s="9" t="s">
        <v>12220</v>
      </c>
      <c r="P3273" s="12">
        <v>100</v>
      </c>
      <c r="Q3273" s="12">
        <v>100</v>
      </c>
      <c r="R3273" s="12">
        <v>0.18922712853314536</v>
      </c>
      <c r="S3273" s="12" t="s">
        <v>28</v>
      </c>
      <c r="T3273" s="9" t="s">
        <v>4211</v>
      </c>
      <c r="U3273" s="9" t="s">
        <v>38</v>
      </c>
      <c r="V3273" s="9" t="s">
        <v>4211</v>
      </c>
      <c r="W3273" s="14">
        <v>2</v>
      </c>
    </row>
    <row r="3274" spans="1:23" x14ac:dyDescent="0.25">
      <c r="A3274" s="8">
        <v>5699</v>
      </c>
      <c r="B3274" s="9" t="s">
        <v>12455</v>
      </c>
      <c r="C3274" s="9" t="s">
        <v>22</v>
      </c>
      <c r="D3274" s="9" t="s">
        <v>12456</v>
      </c>
      <c r="E3274" s="9" t="s">
        <v>12457</v>
      </c>
      <c r="F3274" s="9" t="s">
        <v>12458</v>
      </c>
      <c r="G3274" s="12">
        <v>9</v>
      </c>
      <c r="H3274" s="9" t="s">
        <v>3084</v>
      </c>
      <c r="I3274" s="9" t="s">
        <v>3084</v>
      </c>
      <c r="J3274" s="12">
        <v>1</v>
      </c>
      <c r="K3274" s="13">
        <v>42705</v>
      </c>
      <c r="L3274" s="86">
        <f>(Tabla2[[#This Row],[release_year]]-'VARIANZA Y DES. EST'!$L$11)^2</f>
        <v>0.67207602404598188</v>
      </c>
      <c r="M3274" s="12">
        <v>2015</v>
      </c>
      <c r="N3274" s="9" t="s">
        <v>35</v>
      </c>
      <c r="O3274" s="9" t="s">
        <v>12220</v>
      </c>
      <c r="P3274" s="12">
        <v>100</v>
      </c>
      <c r="Q3274" s="12">
        <v>100</v>
      </c>
      <c r="R3274" s="12">
        <v>0.18922712853314536</v>
      </c>
      <c r="S3274" s="12" t="s">
        <v>28</v>
      </c>
      <c r="T3274" s="9" t="s">
        <v>859</v>
      </c>
      <c r="U3274" s="9" t="s">
        <v>95</v>
      </c>
      <c r="V3274" s="9" t="s">
        <v>859</v>
      </c>
      <c r="W3274" s="14">
        <v>2</v>
      </c>
    </row>
    <row r="3275" spans="1:23" x14ac:dyDescent="0.25">
      <c r="A3275" s="8">
        <v>5768</v>
      </c>
      <c r="B3275" s="9" t="s">
        <v>12459</v>
      </c>
      <c r="C3275" s="9" t="s">
        <v>22</v>
      </c>
      <c r="D3275" s="9" t="s">
        <v>12460</v>
      </c>
      <c r="E3275" s="9" t="s">
        <v>12461</v>
      </c>
      <c r="F3275" s="9" t="s">
        <v>12462</v>
      </c>
      <c r="G3275" s="12">
        <v>6</v>
      </c>
      <c r="H3275" s="9" t="s">
        <v>518</v>
      </c>
      <c r="I3275" s="9" t="s">
        <v>518</v>
      </c>
      <c r="J3275" s="12">
        <v>1</v>
      </c>
      <c r="K3275" s="13">
        <v>42644</v>
      </c>
      <c r="L3275" s="86">
        <f>(Tabla2[[#This Row],[release_year]]-'VARIANZA Y DES. EST'!$L$11)^2</f>
        <v>17.47405172519213</v>
      </c>
      <c r="M3275" s="12">
        <v>2010</v>
      </c>
      <c r="N3275" s="9" t="s">
        <v>76</v>
      </c>
      <c r="O3275" s="9" t="s">
        <v>12220</v>
      </c>
      <c r="P3275" s="12">
        <v>100</v>
      </c>
      <c r="Q3275" s="12">
        <v>100</v>
      </c>
      <c r="R3275" s="12">
        <v>0.18922712853314536</v>
      </c>
      <c r="S3275" s="12" t="s">
        <v>28</v>
      </c>
      <c r="T3275" s="9" t="s">
        <v>70</v>
      </c>
      <c r="U3275" s="9" t="s">
        <v>45</v>
      </c>
      <c r="V3275" s="9" t="s">
        <v>70</v>
      </c>
      <c r="W3275" s="14">
        <v>2</v>
      </c>
    </row>
    <row r="3276" spans="1:23" x14ac:dyDescent="0.25">
      <c r="A3276" s="8">
        <v>5926</v>
      </c>
      <c r="B3276" s="9" t="s">
        <v>12463</v>
      </c>
      <c r="C3276" s="9" t="s">
        <v>22</v>
      </c>
      <c r="D3276" s="9" t="s">
        <v>12464</v>
      </c>
      <c r="E3276" s="10" t="s">
        <v>746</v>
      </c>
      <c r="F3276" s="11"/>
      <c r="G3276" s="12">
        <v>0</v>
      </c>
      <c r="H3276" s="9" t="s">
        <v>126</v>
      </c>
      <c r="I3276" s="9" t="s">
        <v>291</v>
      </c>
      <c r="J3276" s="12">
        <v>2</v>
      </c>
      <c r="K3276" s="13">
        <v>41950</v>
      </c>
      <c r="L3276" s="86">
        <f>(Tabla2[[#This Row],[release_year]]-'VARIANZA Y DES. EST'!$L$11)^2</f>
        <v>3.2471164275211517E-2</v>
      </c>
      <c r="M3276" s="12">
        <v>2014</v>
      </c>
      <c r="N3276" s="9" t="s">
        <v>76</v>
      </c>
      <c r="O3276" s="9" t="s">
        <v>12220</v>
      </c>
      <c r="P3276" s="12">
        <v>100</v>
      </c>
      <c r="Q3276" s="12">
        <v>100</v>
      </c>
      <c r="R3276" s="12">
        <v>0.18922712853314536</v>
      </c>
      <c r="S3276" s="12" t="s">
        <v>28</v>
      </c>
      <c r="T3276" s="9" t="s">
        <v>105</v>
      </c>
      <c r="U3276" s="9" t="s">
        <v>57</v>
      </c>
      <c r="V3276" s="9" t="s">
        <v>105</v>
      </c>
      <c r="W3276" s="14">
        <v>2</v>
      </c>
    </row>
    <row r="3277" spans="1:23" x14ac:dyDescent="0.25">
      <c r="A3277" s="8">
        <v>5930</v>
      </c>
      <c r="B3277" s="9" t="s">
        <v>12465</v>
      </c>
      <c r="C3277" s="9" t="s">
        <v>22</v>
      </c>
      <c r="D3277" s="9" t="s">
        <v>12466</v>
      </c>
      <c r="E3277" s="10" t="s">
        <v>12467</v>
      </c>
      <c r="F3277" s="11"/>
      <c r="G3277" s="12">
        <v>0</v>
      </c>
      <c r="H3277" s="9" t="s">
        <v>25</v>
      </c>
      <c r="I3277" s="9" t="s">
        <v>25</v>
      </c>
      <c r="J3277" s="12">
        <v>1</v>
      </c>
      <c r="K3277" s="13">
        <v>41908</v>
      </c>
      <c r="L3277" s="86">
        <f>(Tabla2[[#This Row],[release_year]]-'VARIANZA Y DES. EST'!$L$11)^2</f>
        <v>3.2471164275211517E-2</v>
      </c>
      <c r="M3277" s="12">
        <v>2014</v>
      </c>
      <c r="N3277" s="9" t="s">
        <v>35</v>
      </c>
      <c r="O3277" s="9" t="s">
        <v>12220</v>
      </c>
      <c r="P3277" s="12">
        <v>100</v>
      </c>
      <c r="Q3277" s="12">
        <v>100</v>
      </c>
      <c r="R3277" s="12">
        <v>0.18922712853314536</v>
      </c>
      <c r="S3277" s="12" t="s">
        <v>28</v>
      </c>
      <c r="T3277" s="9" t="s">
        <v>57</v>
      </c>
      <c r="U3277" s="9" t="s">
        <v>57</v>
      </c>
      <c r="V3277" s="9" t="s">
        <v>57</v>
      </c>
      <c r="W3277" s="14">
        <v>1</v>
      </c>
    </row>
    <row r="3278" spans="1:23" x14ac:dyDescent="0.25">
      <c r="A3278" s="8">
        <v>5938</v>
      </c>
      <c r="B3278" s="9" t="s">
        <v>12468</v>
      </c>
      <c r="C3278" s="9" t="s">
        <v>22</v>
      </c>
      <c r="D3278" s="9" t="s">
        <v>12469</v>
      </c>
      <c r="E3278" s="18" t="s">
        <v>12470</v>
      </c>
      <c r="F3278" s="9" t="s">
        <v>12471</v>
      </c>
      <c r="G3278" s="12">
        <v>10</v>
      </c>
      <c r="H3278" s="9" t="s">
        <v>25</v>
      </c>
      <c r="I3278" s="9" t="s">
        <v>25</v>
      </c>
      <c r="J3278" s="12">
        <v>1</v>
      </c>
      <c r="K3278" s="16">
        <v>41620</v>
      </c>
      <c r="L3278" s="86">
        <f>(Tabla2[[#This Row],[release_year]]-'VARIANZA Y DES. EST'!$L$11)^2</f>
        <v>1.3928663045044412</v>
      </c>
      <c r="M3278" s="12">
        <v>2013</v>
      </c>
      <c r="N3278" s="9" t="s">
        <v>99</v>
      </c>
      <c r="O3278" s="9" t="s">
        <v>12220</v>
      </c>
      <c r="P3278" s="12">
        <v>100</v>
      </c>
      <c r="Q3278" s="12">
        <v>100</v>
      </c>
      <c r="R3278" s="12">
        <v>0.18922712853314536</v>
      </c>
      <c r="S3278" s="12" t="s">
        <v>28</v>
      </c>
      <c r="T3278" s="9" t="s">
        <v>12331</v>
      </c>
      <c r="U3278" s="9" t="s">
        <v>30</v>
      </c>
      <c r="V3278" s="9" t="s">
        <v>12331</v>
      </c>
      <c r="W3278" s="14">
        <v>3</v>
      </c>
    </row>
    <row r="3279" spans="1:23" x14ac:dyDescent="0.25">
      <c r="A3279" s="8">
        <v>5971</v>
      </c>
      <c r="B3279" s="9" t="s">
        <v>12472</v>
      </c>
      <c r="C3279" s="9" t="s">
        <v>22</v>
      </c>
      <c r="D3279" s="9" t="s">
        <v>12473</v>
      </c>
      <c r="E3279" s="18" t="s">
        <v>12474</v>
      </c>
      <c r="F3279" s="9" t="s">
        <v>12475</v>
      </c>
      <c r="G3279" s="12">
        <v>6</v>
      </c>
      <c r="H3279" s="9" t="s">
        <v>518</v>
      </c>
      <c r="I3279" s="9" t="s">
        <v>518</v>
      </c>
      <c r="J3279" s="12">
        <v>1</v>
      </c>
      <c r="K3279" s="13">
        <v>43358</v>
      </c>
      <c r="L3279" s="86">
        <f>(Tabla2[[#This Row],[release_year]]-'VARIANZA Y DES. EST'!$L$11)^2</f>
        <v>7.9512857435875226</v>
      </c>
      <c r="M3279" s="12">
        <v>2017</v>
      </c>
      <c r="N3279" s="9" t="s">
        <v>35</v>
      </c>
      <c r="O3279" s="9" t="s">
        <v>12220</v>
      </c>
      <c r="P3279" s="12">
        <v>100</v>
      </c>
      <c r="Q3279" s="12">
        <v>100</v>
      </c>
      <c r="R3279" s="12">
        <v>0.18922712853314536</v>
      </c>
      <c r="S3279" s="12" t="s">
        <v>28</v>
      </c>
      <c r="T3279" s="9" t="s">
        <v>70</v>
      </c>
      <c r="U3279" s="9" t="s">
        <v>45</v>
      </c>
      <c r="V3279" s="9" t="s">
        <v>70</v>
      </c>
      <c r="W3279" s="14">
        <v>2</v>
      </c>
    </row>
    <row r="3280" spans="1:23" x14ac:dyDescent="0.25">
      <c r="A3280" s="8">
        <v>6020</v>
      </c>
      <c r="B3280" s="9" t="s">
        <v>12476</v>
      </c>
      <c r="C3280" s="9" t="s">
        <v>22</v>
      </c>
      <c r="D3280" s="9" t="s">
        <v>12477</v>
      </c>
      <c r="E3280" s="18" t="s">
        <v>7832</v>
      </c>
      <c r="F3280" s="9" t="s">
        <v>12478</v>
      </c>
      <c r="G3280" s="12">
        <v>11</v>
      </c>
      <c r="H3280" s="9" t="s">
        <v>25</v>
      </c>
      <c r="I3280" s="9" t="s">
        <v>25</v>
      </c>
      <c r="J3280" s="12">
        <v>1</v>
      </c>
      <c r="K3280" s="13">
        <v>43617</v>
      </c>
      <c r="L3280" s="86">
        <f>(Tabla2[[#This Row],[release_year]]-'VARIANZA Y DES. EST'!$L$11)^2</f>
        <v>10.1136565849629</v>
      </c>
      <c r="M3280" s="12">
        <v>2011</v>
      </c>
      <c r="N3280" s="9" t="s">
        <v>1991</v>
      </c>
      <c r="O3280" s="9" t="s">
        <v>12220</v>
      </c>
      <c r="P3280" s="12">
        <v>100</v>
      </c>
      <c r="Q3280" s="12">
        <v>100</v>
      </c>
      <c r="R3280" s="12">
        <v>0.18922712853314536</v>
      </c>
      <c r="S3280" s="12" t="s">
        <v>28</v>
      </c>
      <c r="T3280" s="9" t="s">
        <v>94</v>
      </c>
      <c r="U3280" s="9" t="s">
        <v>95</v>
      </c>
      <c r="V3280" s="9" t="s">
        <v>94</v>
      </c>
      <c r="W3280" s="14">
        <v>3</v>
      </c>
    </row>
    <row r="3281" spans="1:23" x14ac:dyDescent="0.25">
      <c r="A3281" s="8">
        <v>6078</v>
      </c>
      <c r="B3281" s="9" t="s">
        <v>12479</v>
      </c>
      <c r="C3281" s="9" t="s">
        <v>22</v>
      </c>
      <c r="D3281" s="9" t="s">
        <v>12480</v>
      </c>
      <c r="E3281" s="18"/>
      <c r="F3281" s="9" t="s">
        <v>12481</v>
      </c>
      <c r="G3281" s="12">
        <v>1</v>
      </c>
      <c r="H3281" s="9" t="s">
        <v>116</v>
      </c>
      <c r="I3281" s="9" t="s">
        <v>116</v>
      </c>
      <c r="J3281" s="12">
        <v>1</v>
      </c>
      <c r="K3281" s="13">
        <v>43574</v>
      </c>
      <c r="L3281" s="86">
        <f>(Tabla2[[#This Row],[release_year]]-'VARIANZA Y DES. EST'!$L$11)^2</f>
        <v>4.7532614447336705</v>
      </c>
      <c r="M3281" s="12">
        <v>2012</v>
      </c>
      <c r="N3281" s="9" t="s">
        <v>76</v>
      </c>
      <c r="O3281" s="9" t="s">
        <v>12220</v>
      </c>
      <c r="P3281" s="12">
        <v>100</v>
      </c>
      <c r="Q3281" s="12">
        <v>100</v>
      </c>
      <c r="R3281" s="12">
        <v>0.18922712853314536</v>
      </c>
      <c r="S3281" s="12" t="s">
        <v>28</v>
      </c>
      <c r="T3281" s="9" t="s">
        <v>2930</v>
      </c>
      <c r="U3281" s="9" t="s">
        <v>38</v>
      </c>
      <c r="V3281" s="9" t="s">
        <v>2930</v>
      </c>
      <c r="W3281" s="14">
        <v>3</v>
      </c>
    </row>
    <row r="3282" spans="1:23" x14ac:dyDescent="0.25">
      <c r="A3282" s="8">
        <v>6122</v>
      </c>
      <c r="B3282" s="9" t="s">
        <v>12482</v>
      </c>
      <c r="C3282" s="9" t="s">
        <v>22</v>
      </c>
      <c r="D3282" s="9" t="s">
        <v>12483</v>
      </c>
      <c r="E3282" s="9" t="s">
        <v>12484</v>
      </c>
      <c r="F3282" s="9" t="s">
        <v>12485</v>
      </c>
      <c r="G3282" s="12">
        <v>8</v>
      </c>
      <c r="H3282" s="9" t="s">
        <v>126</v>
      </c>
      <c r="I3282" s="9" t="s">
        <v>126</v>
      </c>
      <c r="J3282" s="12">
        <v>1</v>
      </c>
      <c r="K3282" s="13">
        <v>43600</v>
      </c>
      <c r="L3282" s="86">
        <f>(Tabla2[[#This Row],[release_year]]-'VARIANZA Y DES. EST'!$L$11)^2</f>
        <v>14.590890603358293</v>
      </c>
      <c r="M3282" s="12">
        <v>2018</v>
      </c>
      <c r="N3282" s="9" t="s">
        <v>1991</v>
      </c>
      <c r="O3282" s="9" t="s">
        <v>12220</v>
      </c>
      <c r="P3282" s="12">
        <v>100</v>
      </c>
      <c r="Q3282" s="12">
        <v>100</v>
      </c>
      <c r="R3282" s="12">
        <v>0.18922712853314536</v>
      </c>
      <c r="S3282" s="12" t="s">
        <v>28</v>
      </c>
      <c r="T3282" s="9" t="s">
        <v>38</v>
      </c>
      <c r="U3282" s="9" t="s">
        <v>38</v>
      </c>
      <c r="V3282" s="9" t="s">
        <v>38</v>
      </c>
      <c r="W3282" s="14">
        <v>1</v>
      </c>
    </row>
    <row r="3283" spans="1:23" x14ac:dyDescent="0.25">
      <c r="A3283" s="8">
        <v>6272</v>
      </c>
      <c r="B3283" s="9" t="s">
        <v>12486</v>
      </c>
      <c r="C3283" s="9" t="s">
        <v>22</v>
      </c>
      <c r="D3283" s="9" t="s">
        <v>12487</v>
      </c>
      <c r="E3283" s="9" t="s">
        <v>12488</v>
      </c>
      <c r="F3283" s="9" t="s">
        <v>12489</v>
      </c>
      <c r="G3283" s="12">
        <v>32</v>
      </c>
      <c r="H3283" s="9" t="s">
        <v>25</v>
      </c>
      <c r="I3283" s="9" t="s">
        <v>25</v>
      </c>
      <c r="J3283" s="12">
        <v>1</v>
      </c>
      <c r="K3283" s="13">
        <v>43529</v>
      </c>
      <c r="L3283" s="86">
        <f>(Tabla2[[#This Row],[release_year]]-'VARIANZA Y DES. EST'!$L$11)^2</f>
        <v>38.194842005650592</v>
      </c>
      <c r="M3283" s="12">
        <v>2008</v>
      </c>
      <c r="N3283" s="9" t="s">
        <v>99</v>
      </c>
      <c r="O3283" s="9" t="s">
        <v>12220</v>
      </c>
      <c r="P3283" s="12">
        <v>100</v>
      </c>
      <c r="Q3283" s="12">
        <v>100</v>
      </c>
      <c r="R3283" s="12">
        <v>0.18922712853314536</v>
      </c>
      <c r="S3283" s="12" t="s">
        <v>28</v>
      </c>
      <c r="T3283" s="9" t="s">
        <v>111</v>
      </c>
      <c r="U3283" s="9" t="s">
        <v>30</v>
      </c>
      <c r="V3283" s="9" t="s">
        <v>111</v>
      </c>
      <c r="W3283" s="14">
        <v>2</v>
      </c>
    </row>
    <row r="3284" spans="1:23" x14ac:dyDescent="0.25">
      <c r="A3284" s="8">
        <v>6275</v>
      </c>
      <c r="B3284" s="9" t="s">
        <v>12490</v>
      </c>
      <c r="C3284" s="9" t="s">
        <v>22</v>
      </c>
      <c r="D3284" s="9" t="s">
        <v>12491</v>
      </c>
      <c r="E3284" s="9" t="s">
        <v>12492</v>
      </c>
      <c r="F3284" s="9" t="s">
        <v>12493</v>
      </c>
      <c r="G3284" s="12">
        <v>1</v>
      </c>
      <c r="H3284" s="9" t="s">
        <v>25</v>
      </c>
      <c r="I3284" s="9" t="s">
        <v>25</v>
      </c>
      <c r="J3284" s="12">
        <v>1</v>
      </c>
      <c r="K3284" s="13">
        <v>43195</v>
      </c>
      <c r="L3284" s="86">
        <f>(Tabla2[[#This Row],[release_year]]-'VARIANZA Y DES. EST'!$L$11)^2</f>
        <v>7.9512857435875226</v>
      </c>
      <c r="M3284" s="12">
        <v>2017</v>
      </c>
      <c r="N3284" s="9" t="s">
        <v>76</v>
      </c>
      <c r="O3284" s="9" t="s">
        <v>12220</v>
      </c>
      <c r="P3284" s="12">
        <v>100</v>
      </c>
      <c r="Q3284" s="12">
        <v>100</v>
      </c>
      <c r="R3284" s="12">
        <v>0.18922712853314536</v>
      </c>
      <c r="S3284" s="12" t="s">
        <v>28</v>
      </c>
      <c r="T3284" s="9" t="s">
        <v>3672</v>
      </c>
      <c r="U3284" s="9" t="s">
        <v>57</v>
      </c>
      <c r="V3284" s="9" t="s">
        <v>3672</v>
      </c>
      <c r="W3284" s="14">
        <v>3</v>
      </c>
    </row>
    <row r="3285" spans="1:23" x14ac:dyDescent="0.25">
      <c r="A3285" s="8">
        <v>6284</v>
      </c>
      <c r="B3285" s="9" t="s">
        <v>12494</v>
      </c>
      <c r="C3285" s="9" t="s">
        <v>22</v>
      </c>
      <c r="D3285" s="9" t="s">
        <v>12495</v>
      </c>
      <c r="E3285" s="18" t="s">
        <v>399</v>
      </c>
      <c r="F3285" s="9" t="s">
        <v>12496</v>
      </c>
      <c r="G3285" s="12">
        <v>7</v>
      </c>
      <c r="H3285" s="9" t="s">
        <v>25</v>
      </c>
      <c r="I3285" s="9" t="s">
        <v>25</v>
      </c>
      <c r="J3285" s="12">
        <v>1</v>
      </c>
      <c r="K3285" s="13">
        <v>43165</v>
      </c>
      <c r="L3285" s="86">
        <f>(Tabla2[[#This Row],[release_year]]-'VARIANZA Y DES. EST'!$L$11)^2</f>
        <v>103.6364225665675</v>
      </c>
      <c r="M3285" s="12">
        <v>2004</v>
      </c>
      <c r="N3285" s="9" t="s">
        <v>99</v>
      </c>
      <c r="O3285" s="9" t="s">
        <v>12220</v>
      </c>
      <c r="P3285" s="12">
        <v>100</v>
      </c>
      <c r="Q3285" s="12">
        <v>100</v>
      </c>
      <c r="R3285" s="12">
        <v>0.18922712853314536</v>
      </c>
      <c r="S3285" s="12" t="s">
        <v>28</v>
      </c>
      <c r="T3285" s="9" t="s">
        <v>51</v>
      </c>
      <c r="U3285" s="9" t="s">
        <v>30</v>
      </c>
      <c r="V3285" s="9" t="s">
        <v>51</v>
      </c>
      <c r="W3285" s="14">
        <v>2</v>
      </c>
    </row>
    <row r="3286" spans="1:23" x14ac:dyDescent="0.25">
      <c r="A3286" s="8">
        <v>6558</v>
      </c>
      <c r="B3286" s="9" t="s">
        <v>12497</v>
      </c>
      <c r="C3286" s="9" t="s">
        <v>22</v>
      </c>
      <c r="D3286" s="9" t="s">
        <v>12498</v>
      </c>
      <c r="E3286" s="18" t="s">
        <v>12499</v>
      </c>
      <c r="F3286" s="9" t="s">
        <v>12500</v>
      </c>
      <c r="G3286" s="12">
        <v>8</v>
      </c>
      <c r="H3286" s="9" t="s">
        <v>184</v>
      </c>
      <c r="I3286" s="9" t="s">
        <v>12501</v>
      </c>
      <c r="J3286" s="12">
        <v>2</v>
      </c>
      <c r="K3286" s="13">
        <v>43283</v>
      </c>
      <c r="L3286" s="86">
        <f>(Tabla2[[#This Row],[release_year]]-'VARIANZA Y DES. EST'!$L$11)^2</f>
        <v>7.9512857435875226</v>
      </c>
      <c r="M3286" s="12">
        <v>2017</v>
      </c>
      <c r="N3286" s="9" t="s">
        <v>82</v>
      </c>
      <c r="O3286" s="9" t="s">
        <v>12220</v>
      </c>
      <c r="P3286" s="12">
        <v>100</v>
      </c>
      <c r="Q3286" s="12">
        <v>100</v>
      </c>
      <c r="R3286" s="12">
        <v>0.18922712853314536</v>
      </c>
      <c r="S3286" s="12" t="s">
        <v>28</v>
      </c>
      <c r="T3286" s="9" t="s">
        <v>70</v>
      </c>
      <c r="U3286" s="9" t="s">
        <v>45</v>
      </c>
      <c r="V3286" s="9" t="s">
        <v>70</v>
      </c>
      <c r="W3286" s="14">
        <v>2</v>
      </c>
    </row>
    <row r="3287" spans="1:23" x14ac:dyDescent="0.25">
      <c r="A3287" s="8">
        <v>6564</v>
      </c>
      <c r="B3287" s="9" t="s">
        <v>12502</v>
      </c>
      <c r="C3287" s="9" t="s">
        <v>22</v>
      </c>
      <c r="D3287" s="10" t="s">
        <v>12503</v>
      </c>
      <c r="E3287" s="11"/>
      <c r="F3287" s="9"/>
      <c r="G3287" s="12">
        <v>0</v>
      </c>
      <c r="H3287" s="9" t="s">
        <v>550</v>
      </c>
      <c r="I3287" s="9" t="s">
        <v>550</v>
      </c>
      <c r="J3287" s="12">
        <v>1</v>
      </c>
      <c r="K3287" s="13">
        <v>43191</v>
      </c>
      <c r="L3287" s="86">
        <f>(Tabla2[[#This Row],[release_year]]-'VARIANZA Y DES. EST'!$L$11)^2</f>
        <v>0.67207602404598188</v>
      </c>
      <c r="M3287" s="12">
        <v>2015</v>
      </c>
      <c r="N3287" s="9" t="s">
        <v>82</v>
      </c>
      <c r="O3287" s="9" t="s">
        <v>12220</v>
      </c>
      <c r="P3287" s="12">
        <v>100</v>
      </c>
      <c r="Q3287" s="12">
        <v>100</v>
      </c>
      <c r="R3287" s="12">
        <v>0.18922712853314536</v>
      </c>
      <c r="S3287" s="12" t="s">
        <v>28</v>
      </c>
      <c r="T3287" s="9" t="s">
        <v>3495</v>
      </c>
      <c r="U3287" s="9" t="s">
        <v>45</v>
      </c>
      <c r="V3287" s="9" t="s">
        <v>3495</v>
      </c>
      <c r="W3287" s="14">
        <v>3</v>
      </c>
    </row>
    <row r="3288" spans="1:23" x14ac:dyDescent="0.25">
      <c r="A3288" s="8">
        <v>6707</v>
      </c>
      <c r="B3288" s="9" t="s">
        <v>12504</v>
      </c>
      <c r="C3288" s="9" t="s">
        <v>22</v>
      </c>
      <c r="D3288" s="9" t="s">
        <v>12505</v>
      </c>
      <c r="E3288" s="18" t="s">
        <v>12506</v>
      </c>
      <c r="F3288" s="9" t="s">
        <v>12507</v>
      </c>
      <c r="G3288" s="12">
        <v>10</v>
      </c>
      <c r="H3288" s="9" t="s">
        <v>468</v>
      </c>
      <c r="I3288" s="9" t="s">
        <v>468</v>
      </c>
      <c r="J3288" s="12">
        <v>1</v>
      </c>
      <c r="K3288" s="13">
        <v>42749</v>
      </c>
      <c r="L3288" s="86">
        <f>(Tabla2[[#This Row],[release_year]]-'VARIANZA Y DES. EST'!$L$11)^2</f>
        <v>3.3116808838167522</v>
      </c>
      <c r="M3288" s="12">
        <v>2016</v>
      </c>
      <c r="N3288" s="9" t="s">
        <v>35</v>
      </c>
      <c r="O3288" s="9" t="s">
        <v>12220</v>
      </c>
      <c r="P3288" s="12">
        <v>100</v>
      </c>
      <c r="Q3288" s="12">
        <v>100</v>
      </c>
      <c r="R3288" s="12">
        <v>0.18922712853314536</v>
      </c>
      <c r="S3288" s="12" t="s">
        <v>28</v>
      </c>
      <c r="T3288" s="9" t="s">
        <v>3319</v>
      </c>
      <c r="U3288" s="9" t="s">
        <v>45</v>
      </c>
      <c r="V3288" s="9" t="s">
        <v>3319</v>
      </c>
      <c r="W3288" s="14">
        <v>3</v>
      </c>
    </row>
    <row r="3289" spans="1:23" x14ac:dyDescent="0.25">
      <c r="A3289" s="8">
        <v>6846</v>
      </c>
      <c r="B3289" s="9" t="s">
        <v>12508</v>
      </c>
      <c r="C3289" s="9" t="s">
        <v>22</v>
      </c>
      <c r="D3289" s="9" t="s">
        <v>12509</v>
      </c>
      <c r="E3289" s="9" t="s">
        <v>12510</v>
      </c>
      <c r="F3289" s="9" t="s">
        <v>12511</v>
      </c>
      <c r="G3289" s="12">
        <v>10</v>
      </c>
      <c r="H3289" s="9" t="s">
        <v>3836</v>
      </c>
      <c r="I3289" s="9" t="s">
        <v>3837</v>
      </c>
      <c r="J3289" s="12">
        <v>2</v>
      </c>
      <c r="K3289" s="16">
        <v>43100</v>
      </c>
      <c r="L3289" s="86">
        <f>(Tabla2[[#This Row],[release_year]]-'VARIANZA Y DES. EST'!$L$11)^2</f>
        <v>7.9512857435875226</v>
      </c>
      <c r="M3289" s="12">
        <v>2017</v>
      </c>
      <c r="N3289" s="9" t="s">
        <v>76</v>
      </c>
      <c r="O3289" s="9" t="s">
        <v>12220</v>
      </c>
      <c r="P3289" s="12">
        <v>100</v>
      </c>
      <c r="Q3289" s="12">
        <v>100</v>
      </c>
      <c r="R3289" s="12">
        <v>0.18922712853314536</v>
      </c>
      <c r="S3289" s="12" t="s">
        <v>28</v>
      </c>
      <c r="T3289" s="9" t="s">
        <v>514</v>
      </c>
      <c r="U3289" s="9" t="s">
        <v>514</v>
      </c>
      <c r="V3289" s="9" t="s">
        <v>514</v>
      </c>
      <c r="W3289" s="14">
        <v>1</v>
      </c>
    </row>
    <row r="3290" spans="1:23" x14ac:dyDescent="0.25">
      <c r="A3290" s="8">
        <v>6873</v>
      </c>
      <c r="B3290" s="9" t="s">
        <v>12512</v>
      </c>
      <c r="C3290" s="9" t="s">
        <v>22</v>
      </c>
      <c r="D3290" s="9" t="s">
        <v>12513</v>
      </c>
      <c r="E3290" s="18" t="s">
        <v>12514</v>
      </c>
      <c r="F3290" s="9" t="s">
        <v>12515</v>
      </c>
      <c r="G3290" s="12">
        <v>4</v>
      </c>
      <c r="H3290" s="9" t="s">
        <v>25</v>
      </c>
      <c r="I3290" s="9" t="s">
        <v>25</v>
      </c>
      <c r="J3290" s="12">
        <v>1</v>
      </c>
      <c r="K3290" s="13">
        <v>43466</v>
      </c>
      <c r="L3290" s="86">
        <f>(Tabla2[[#This Row],[release_year]]-'VARIANZA Y DES. EST'!$L$11)^2</f>
        <v>14.590890603358293</v>
      </c>
      <c r="M3290" s="12">
        <v>2018</v>
      </c>
      <c r="N3290" s="9" t="s">
        <v>1991</v>
      </c>
      <c r="O3290" s="9" t="s">
        <v>12220</v>
      </c>
      <c r="P3290" s="12">
        <v>100</v>
      </c>
      <c r="Q3290" s="12">
        <v>100</v>
      </c>
      <c r="R3290" s="12">
        <v>0.18922712853314536</v>
      </c>
      <c r="S3290" s="12" t="s">
        <v>28</v>
      </c>
      <c r="T3290" s="9" t="s">
        <v>5256</v>
      </c>
      <c r="U3290" s="9" t="s">
        <v>5256</v>
      </c>
      <c r="V3290" s="9" t="s">
        <v>5256</v>
      </c>
      <c r="W3290" s="14">
        <v>1</v>
      </c>
    </row>
    <row r="3291" spans="1:23" x14ac:dyDescent="0.25">
      <c r="A3291" s="8">
        <v>6905</v>
      </c>
      <c r="B3291" s="9" t="s">
        <v>12516</v>
      </c>
      <c r="C3291" s="9" t="s">
        <v>22</v>
      </c>
      <c r="D3291" s="9" t="s">
        <v>12517</v>
      </c>
      <c r="E3291" s="18" t="s">
        <v>12518</v>
      </c>
      <c r="F3291" s="9" t="s">
        <v>12519</v>
      </c>
      <c r="G3291" s="12">
        <v>10</v>
      </c>
      <c r="H3291" s="9" t="s">
        <v>7034</v>
      </c>
      <c r="I3291" s="9" t="s">
        <v>7034</v>
      </c>
      <c r="J3291" s="12">
        <v>1</v>
      </c>
      <c r="K3291" s="13">
        <v>42804</v>
      </c>
      <c r="L3291" s="86">
        <f>(Tabla2[[#This Row],[release_year]]-'VARIANZA Y DES. EST'!$L$11)^2</f>
        <v>1.3928663045044412</v>
      </c>
      <c r="M3291" s="12">
        <v>2013</v>
      </c>
      <c r="N3291" s="9" t="s">
        <v>76</v>
      </c>
      <c r="O3291" s="9" t="s">
        <v>12220</v>
      </c>
      <c r="P3291" s="12">
        <v>100</v>
      </c>
      <c r="Q3291" s="12">
        <v>100</v>
      </c>
      <c r="R3291" s="12">
        <v>0.18922712853314536</v>
      </c>
      <c r="S3291" s="12" t="s">
        <v>28</v>
      </c>
      <c r="T3291" s="9" t="s">
        <v>859</v>
      </c>
      <c r="U3291" s="9" t="s">
        <v>95</v>
      </c>
      <c r="V3291" s="9" t="s">
        <v>859</v>
      </c>
      <c r="W3291" s="14">
        <v>2</v>
      </c>
    </row>
    <row r="3292" spans="1:23" x14ac:dyDescent="0.25">
      <c r="A3292" s="8">
        <v>6992</v>
      </c>
      <c r="B3292" s="9" t="s">
        <v>12520</v>
      </c>
      <c r="C3292" s="9" t="s">
        <v>22</v>
      </c>
      <c r="D3292" s="9" t="s">
        <v>12521</v>
      </c>
      <c r="E3292" s="18" t="s">
        <v>12522</v>
      </c>
      <c r="F3292" s="9" t="s">
        <v>12523</v>
      </c>
      <c r="G3292" s="12">
        <v>3</v>
      </c>
      <c r="H3292" s="9" t="s">
        <v>25</v>
      </c>
      <c r="I3292" s="9" t="s">
        <v>25</v>
      </c>
      <c r="J3292" s="12">
        <v>1</v>
      </c>
      <c r="K3292" s="13">
        <v>43193</v>
      </c>
      <c r="L3292" s="86">
        <f>(Tabla2[[#This Row],[release_year]]-'VARIANZA Y DES. EST'!$L$11)^2</f>
        <v>14.590890603358293</v>
      </c>
      <c r="M3292" s="12">
        <v>2018</v>
      </c>
      <c r="N3292" s="9" t="s">
        <v>43</v>
      </c>
      <c r="O3292" s="9" t="s">
        <v>12220</v>
      </c>
      <c r="P3292" s="12">
        <v>100</v>
      </c>
      <c r="Q3292" s="12">
        <v>100</v>
      </c>
      <c r="R3292" s="12">
        <v>0.18922712853314536</v>
      </c>
      <c r="S3292" s="12" t="s">
        <v>28</v>
      </c>
      <c r="T3292" s="9" t="s">
        <v>45</v>
      </c>
      <c r="U3292" s="9" t="s">
        <v>45</v>
      </c>
      <c r="V3292" s="9" t="s">
        <v>45</v>
      </c>
      <c r="W3292" s="14">
        <v>1</v>
      </c>
    </row>
    <row r="3293" spans="1:23" x14ac:dyDescent="0.25">
      <c r="A3293" s="8">
        <v>7048</v>
      </c>
      <c r="B3293" s="9" t="s">
        <v>12524</v>
      </c>
      <c r="C3293" s="9" t="s">
        <v>22</v>
      </c>
      <c r="D3293" s="9" t="s">
        <v>12525</v>
      </c>
      <c r="E3293" s="9" t="s">
        <v>12526</v>
      </c>
      <c r="F3293" s="9" t="s">
        <v>12527</v>
      </c>
      <c r="G3293" s="12">
        <v>8</v>
      </c>
      <c r="H3293" s="9" t="s">
        <v>126</v>
      </c>
      <c r="I3293" s="9" t="s">
        <v>12528</v>
      </c>
      <c r="J3293" s="12">
        <v>3</v>
      </c>
      <c r="K3293" s="13">
        <v>43574</v>
      </c>
      <c r="L3293" s="86">
        <f>(Tabla2[[#This Row],[release_year]]-'VARIANZA Y DES. EST'!$L$11)^2</f>
        <v>3.3116808838167522</v>
      </c>
      <c r="M3293" s="12">
        <v>2016</v>
      </c>
      <c r="N3293" s="9" t="s">
        <v>1991</v>
      </c>
      <c r="O3293" s="9" t="s">
        <v>12220</v>
      </c>
      <c r="P3293" s="12">
        <v>100</v>
      </c>
      <c r="Q3293" s="12">
        <v>100</v>
      </c>
      <c r="R3293" s="12">
        <v>0.18922712853314536</v>
      </c>
      <c r="S3293" s="12" t="s">
        <v>28</v>
      </c>
      <c r="T3293" s="9" t="s">
        <v>144</v>
      </c>
      <c r="U3293" s="9" t="s">
        <v>45</v>
      </c>
      <c r="V3293" s="9" t="s">
        <v>144</v>
      </c>
      <c r="W3293" s="14">
        <v>2</v>
      </c>
    </row>
    <row r="3294" spans="1:23" x14ac:dyDescent="0.25">
      <c r="A3294" s="8">
        <v>7200</v>
      </c>
      <c r="B3294" s="9" t="s">
        <v>12529</v>
      </c>
      <c r="C3294" s="9" t="s">
        <v>22</v>
      </c>
      <c r="D3294" s="9" t="s">
        <v>12530</v>
      </c>
      <c r="E3294" s="9" t="s">
        <v>12531</v>
      </c>
      <c r="F3294" s="9" t="s">
        <v>12532</v>
      </c>
      <c r="G3294" s="12">
        <v>11</v>
      </c>
      <c r="H3294" s="9" t="s">
        <v>126</v>
      </c>
      <c r="I3294" s="9" t="s">
        <v>126</v>
      </c>
      <c r="J3294" s="12">
        <v>1</v>
      </c>
      <c r="K3294" s="13">
        <v>42789</v>
      </c>
      <c r="L3294" s="86">
        <f>(Tabla2[[#This Row],[release_year]]-'VARIANZA Y DES. EST'!$L$11)^2</f>
        <v>3.3116808838167522</v>
      </c>
      <c r="M3294" s="12">
        <v>2016</v>
      </c>
      <c r="N3294" s="9" t="s">
        <v>76</v>
      </c>
      <c r="O3294" s="9" t="s">
        <v>12220</v>
      </c>
      <c r="P3294" s="12">
        <v>100</v>
      </c>
      <c r="Q3294" s="12">
        <v>100</v>
      </c>
      <c r="R3294" s="12">
        <v>0.18922712853314536</v>
      </c>
      <c r="S3294" s="12" t="s">
        <v>28</v>
      </c>
      <c r="T3294" s="9" t="s">
        <v>3909</v>
      </c>
      <c r="U3294" s="9" t="s">
        <v>38</v>
      </c>
      <c r="V3294" s="9" t="s">
        <v>3909</v>
      </c>
      <c r="W3294" s="14">
        <v>3</v>
      </c>
    </row>
    <row r="3295" spans="1:23" x14ac:dyDescent="0.25">
      <c r="A3295" s="8">
        <v>7205</v>
      </c>
      <c r="B3295" s="9" t="s">
        <v>12533</v>
      </c>
      <c r="C3295" s="9" t="s">
        <v>22</v>
      </c>
      <c r="D3295" s="9" t="s">
        <v>12534</v>
      </c>
      <c r="E3295" s="18" t="s">
        <v>10288</v>
      </c>
      <c r="F3295" s="9" t="s">
        <v>12535</v>
      </c>
      <c r="G3295" s="12">
        <v>11</v>
      </c>
      <c r="H3295" s="9" t="s">
        <v>25</v>
      </c>
      <c r="I3295" s="9" t="s">
        <v>25</v>
      </c>
      <c r="J3295" s="12">
        <v>1</v>
      </c>
      <c r="K3295" s="13">
        <v>44197</v>
      </c>
      <c r="L3295" s="86">
        <f>(Tabla2[[#This Row],[release_year]]-'VARIANZA Y DES. EST'!$L$11)^2</f>
        <v>17.47405172519213</v>
      </c>
      <c r="M3295" s="12">
        <v>2010</v>
      </c>
      <c r="N3295" s="9" t="s">
        <v>43</v>
      </c>
      <c r="O3295" s="9" t="s">
        <v>12220</v>
      </c>
      <c r="P3295" s="12">
        <v>100</v>
      </c>
      <c r="Q3295" s="12">
        <v>100</v>
      </c>
      <c r="R3295" s="12">
        <v>0.18922712853314536</v>
      </c>
      <c r="S3295" s="12" t="s">
        <v>28</v>
      </c>
      <c r="T3295" s="9" t="s">
        <v>5727</v>
      </c>
      <c r="U3295" s="9" t="s">
        <v>38</v>
      </c>
      <c r="V3295" s="9" t="s">
        <v>5727</v>
      </c>
      <c r="W3295" s="14">
        <v>3</v>
      </c>
    </row>
    <row r="3296" spans="1:23" x14ac:dyDescent="0.25">
      <c r="A3296" s="8">
        <v>7247</v>
      </c>
      <c r="B3296" s="9" t="s">
        <v>12536</v>
      </c>
      <c r="C3296" s="9" t="s">
        <v>22</v>
      </c>
      <c r="D3296" s="9" t="s">
        <v>12537</v>
      </c>
      <c r="E3296" s="9" t="s">
        <v>12538</v>
      </c>
      <c r="F3296" s="18" t="s">
        <v>12539</v>
      </c>
      <c r="G3296" s="12">
        <v>11</v>
      </c>
      <c r="H3296" s="9" t="s">
        <v>7034</v>
      </c>
      <c r="I3296" s="9" t="s">
        <v>7034</v>
      </c>
      <c r="J3296" s="12">
        <v>1</v>
      </c>
      <c r="K3296" s="13">
        <v>42804</v>
      </c>
      <c r="L3296" s="86">
        <f>(Tabla2[[#This Row],[release_year]]-'VARIANZA Y DES. EST'!$L$11)^2</f>
        <v>4.7532614447336705</v>
      </c>
      <c r="M3296" s="12">
        <v>2012</v>
      </c>
      <c r="N3296" s="9" t="s">
        <v>76</v>
      </c>
      <c r="O3296" s="9" t="s">
        <v>12220</v>
      </c>
      <c r="P3296" s="12">
        <v>100</v>
      </c>
      <c r="Q3296" s="12">
        <v>100</v>
      </c>
      <c r="R3296" s="12">
        <v>0.18922712853314536</v>
      </c>
      <c r="S3296" s="12" t="s">
        <v>28</v>
      </c>
      <c r="T3296" s="9" t="s">
        <v>2492</v>
      </c>
      <c r="U3296" s="9" t="s">
        <v>95</v>
      </c>
      <c r="V3296" s="9" t="s">
        <v>2492</v>
      </c>
      <c r="W3296" s="14">
        <v>3</v>
      </c>
    </row>
    <row r="3297" spans="1:23" x14ac:dyDescent="0.25">
      <c r="A3297" s="8">
        <v>7275</v>
      </c>
      <c r="B3297" s="9" t="s">
        <v>12540</v>
      </c>
      <c r="C3297" s="9" t="s">
        <v>22</v>
      </c>
      <c r="D3297" s="9" t="s">
        <v>12541</v>
      </c>
      <c r="E3297" s="9" t="s">
        <v>12542</v>
      </c>
      <c r="F3297" s="9" t="s">
        <v>12543</v>
      </c>
      <c r="G3297" s="12">
        <v>10</v>
      </c>
      <c r="H3297" s="9" t="s">
        <v>25</v>
      </c>
      <c r="I3297" s="9" t="s">
        <v>12544</v>
      </c>
      <c r="J3297" s="12">
        <v>2</v>
      </c>
      <c r="K3297" s="16">
        <v>43784</v>
      </c>
      <c r="L3297" s="86">
        <f>(Tabla2[[#This Row],[release_year]]-'VARIANZA Y DES. EST'!$L$11)^2</f>
        <v>17.47405172519213</v>
      </c>
      <c r="M3297" s="12">
        <v>2010</v>
      </c>
      <c r="N3297" s="9" t="s">
        <v>99</v>
      </c>
      <c r="O3297" s="9" t="s">
        <v>12220</v>
      </c>
      <c r="P3297" s="12">
        <v>100</v>
      </c>
      <c r="Q3297" s="12">
        <v>100</v>
      </c>
      <c r="R3297" s="12">
        <v>0.18922712853314536</v>
      </c>
      <c r="S3297" s="12" t="s">
        <v>28</v>
      </c>
      <c r="T3297" s="9" t="s">
        <v>3577</v>
      </c>
      <c r="U3297" s="9" t="s">
        <v>95</v>
      </c>
      <c r="V3297" s="9" t="s">
        <v>3577</v>
      </c>
      <c r="W3297" s="14">
        <v>2</v>
      </c>
    </row>
    <row r="3298" spans="1:23" x14ac:dyDescent="0.25">
      <c r="A3298" s="8">
        <v>7287</v>
      </c>
      <c r="B3298" s="9" t="s">
        <v>12545</v>
      </c>
      <c r="C3298" s="9" t="s">
        <v>22</v>
      </c>
      <c r="D3298" s="9" t="s">
        <v>12546</v>
      </c>
      <c r="E3298" s="18" t="s">
        <v>10741</v>
      </c>
      <c r="F3298" s="18" t="s">
        <v>12547</v>
      </c>
      <c r="G3298" s="12">
        <v>15</v>
      </c>
      <c r="H3298" s="9" t="s">
        <v>25</v>
      </c>
      <c r="I3298" s="9" t="s">
        <v>25</v>
      </c>
      <c r="J3298" s="12">
        <v>1</v>
      </c>
      <c r="K3298" s="13">
        <v>43770</v>
      </c>
      <c r="L3298" s="86">
        <f>(Tabla2[[#This Row],[release_year]]-'VARIANZA Y DES. EST'!$L$11)^2</f>
        <v>17.47405172519213</v>
      </c>
      <c r="M3298" s="12">
        <v>2010</v>
      </c>
      <c r="N3298" s="9" t="s">
        <v>1991</v>
      </c>
      <c r="O3298" s="9" t="s">
        <v>12220</v>
      </c>
      <c r="P3298" s="12">
        <v>100</v>
      </c>
      <c r="Q3298" s="12">
        <v>100</v>
      </c>
      <c r="R3298" s="12">
        <v>0.18922712853314536</v>
      </c>
      <c r="S3298" s="12" t="s">
        <v>28</v>
      </c>
      <c r="T3298" s="9" t="s">
        <v>5103</v>
      </c>
      <c r="U3298" s="9" t="s">
        <v>38</v>
      </c>
      <c r="V3298" s="9" t="s">
        <v>5103</v>
      </c>
      <c r="W3298" s="14">
        <v>3</v>
      </c>
    </row>
    <row r="3299" spans="1:23" x14ac:dyDescent="0.25">
      <c r="A3299" s="8">
        <v>7363</v>
      </c>
      <c r="B3299" s="9" t="s">
        <v>12548</v>
      </c>
      <c r="C3299" s="9" t="s">
        <v>22</v>
      </c>
      <c r="D3299" s="9" t="s">
        <v>12549</v>
      </c>
      <c r="E3299" s="18" t="s">
        <v>12550</v>
      </c>
      <c r="F3299" s="9" t="s">
        <v>12551</v>
      </c>
      <c r="G3299" s="12">
        <v>7</v>
      </c>
      <c r="H3299" s="9" t="s">
        <v>1064</v>
      </c>
      <c r="I3299" s="9" t="s">
        <v>12552</v>
      </c>
      <c r="J3299" s="12">
        <v>3</v>
      </c>
      <c r="K3299" s="13">
        <v>42566</v>
      </c>
      <c r="L3299" s="86">
        <f>(Tabla2[[#This Row],[release_year]]-'VARIANZA Y DES. EST'!$L$11)^2</f>
        <v>0.67207602404598188</v>
      </c>
      <c r="M3299" s="12">
        <v>2015</v>
      </c>
      <c r="N3299" s="9" t="s">
        <v>76</v>
      </c>
      <c r="O3299" s="9" t="s">
        <v>12220</v>
      </c>
      <c r="P3299" s="12">
        <v>100</v>
      </c>
      <c r="Q3299" s="12">
        <v>100</v>
      </c>
      <c r="R3299" s="12">
        <v>0.18922712853314536</v>
      </c>
      <c r="S3299" s="12" t="s">
        <v>28</v>
      </c>
      <c r="T3299" s="9" t="s">
        <v>9974</v>
      </c>
      <c r="U3299" s="9" t="s">
        <v>95</v>
      </c>
      <c r="V3299" s="9" t="s">
        <v>9974</v>
      </c>
      <c r="W3299" s="14">
        <v>3</v>
      </c>
    </row>
    <row r="3300" spans="1:23" x14ac:dyDescent="0.25">
      <c r="A3300" s="8">
        <v>7428</v>
      </c>
      <c r="B3300" s="9" t="s">
        <v>12553</v>
      </c>
      <c r="C3300" s="9" t="s">
        <v>22</v>
      </c>
      <c r="D3300" s="9" t="s">
        <v>12554</v>
      </c>
      <c r="E3300" s="10" t="s">
        <v>12555</v>
      </c>
      <c r="F3300" s="11"/>
      <c r="G3300" s="12">
        <v>0</v>
      </c>
      <c r="H3300" s="9" t="s">
        <v>25</v>
      </c>
      <c r="I3300" s="9" t="s">
        <v>25</v>
      </c>
      <c r="J3300" s="12">
        <v>1</v>
      </c>
      <c r="K3300" s="13">
        <v>43345</v>
      </c>
      <c r="L3300" s="86">
        <f>(Tabla2[[#This Row],[release_year]]-'VARIANZA Y DES. EST'!$L$11)^2</f>
        <v>7.9512857435875226</v>
      </c>
      <c r="M3300" s="12">
        <v>2017</v>
      </c>
      <c r="N3300" s="9" t="s">
        <v>82</v>
      </c>
      <c r="O3300" s="9" t="s">
        <v>12220</v>
      </c>
      <c r="P3300" s="12">
        <v>100</v>
      </c>
      <c r="Q3300" s="12">
        <v>100</v>
      </c>
      <c r="R3300" s="12">
        <v>0.18922712853314536</v>
      </c>
      <c r="S3300" s="12" t="s">
        <v>28</v>
      </c>
      <c r="T3300" s="9" t="s">
        <v>57</v>
      </c>
      <c r="U3300" s="9" t="s">
        <v>57</v>
      </c>
      <c r="V3300" s="9" t="s">
        <v>57</v>
      </c>
      <c r="W3300" s="14">
        <v>1</v>
      </c>
    </row>
    <row r="3301" spans="1:23" x14ac:dyDescent="0.25">
      <c r="A3301" s="8">
        <v>7472</v>
      </c>
      <c r="B3301" s="9" t="s">
        <v>12556</v>
      </c>
      <c r="C3301" s="9" t="s">
        <v>22</v>
      </c>
      <c r="D3301" s="9" t="s">
        <v>12557</v>
      </c>
      <c r="E3301" s="10" t="s">
        <v>12558</v>
      </c>
      <c r="F3301" s="11"/>
      <c r="G3301" s="12">
        <v>0</v>
      </c>
      <c r="H3301" s="9" t="s">
        <v>25</v>
      </c>
      <c r="I3301" s="9" t="s">
        <v>1453</v>
      </c>
      <c r="J3301" s="12">
        <v>2</v>
      </c>
      <c r="K3301" s="13">
        <v>42960</v>
      </c>
      <c r="L3301" s="86">
        <f>(Tabla2[[#This Row],[release_year]]-'VARIANZA Y DES. EST'!$L$11)^2</f>
        <v>7.9512857435875226</v>
      </c>
      <c r="M3301" s="12">
        <v>2017</v>
      </c>
      <c r="N3301" s="9" t="s">
        <v>35</v>
      </c>
      <c r="O3301" s="9" t="s">
        <v>12220</v>
      </c>
      <c r="P3301" s="12">
        <v>100</v>
      </c>
      <c r="Q3301" s="12">
        <v>100</v>
      </c>
      <c r="R3301" s="12">
        <v>0.18922712853314536</v>
      </c>
      <c r="S3301" s="12" t="s">
        <v>28</v>
      </c>
      <c r="T3301" s="9" t="s">
        <v>57</v>
      </c>
      <c r="U3301" s="9" t="s">
        <v>57</v>
      </c>
      <c r="V3301" s="9" t="s">
        <v>57</v>
      </c>
      <c r="W3301" s="14">
        <v>1</v>
      </c>
    </row>
    <row r="3302" spans="1:23" x14ac:dyDescent="0.25">
      <c r="A3302" s="8">
        <v>7479</v>
      </c>
      <c r="B3302" s="9" t="s">
        <v>12559</v>
      </c>
      <c r="C3302" s="9" t="s">
        <v>22</v>
      </c>
      <c r="D3302" s="9" t="s">
        <v>12560</v>
      </c>
      <c r="E3302" s="18" t="s">
        <v>12561</v>
      </c>
      <c r="F3302" s="9" t="s">
        <v>12562</v>
      </c>
      <c r="G3302" s="12">
        <v>13</v>
      </c>
      <c r="H3302" s="9" t="s">
        <v>175</v>
      </c>
      <c r="I3302" s="9" t="s">
        <v>175</v>
      </c>
      <c r="J3302" s="12">
        <v>1</v>
      </c>
      <c r="K3302" s="13">
        <v>43709</v>
      </c>
      <c r="L3302" s="86">
        <f>(Tabla2[[#This Row],[release_year]]-'VARIANZA Y DES. EST'!$L$11)^2</f>
        <v>23.230495463129063</v>
      </c>
      <c r="M3302" s="12">
        <v>2019</v>
      </c>
      <c r="N3302" s="9" t="s">
        <v>35</v>
      </c>
      <c r="O3302" s="9" t="s">
        <v>12220</v>
      </c>
      <c r="P3302" s="12">
        <v>100</v>
      </c>
      <c r="Q3302" s="12">
        <v>100</v>
      </c>
      <c r="R3302" s="12">
        <v>0.18922712853314536</v>
      </c>
      <c r="S3302" s="12" t="s">
        <v>28</v>
      </c>
      <c r="T3302" s="9" t="s">
        <v>70</v>
      </c>
      <c r="U3302" s="9" t="s">
        <v>45</v>
      </c>
      <c r="V3302" s="9" t="s">
        <v>70</v>
      </c>
      <c r="W3302" s="14">
        <v>2</v>
      </c>
    </row>
    <row r="3303" spans="1:23" x14ac:dyDescent="0.25">
      <c r="A3303" s="8">
        <v>7850</v>
      </c>
      <c r="B3303" s="9" t="s">
        <v>12563</v>
      </c>
      <c r="C3303" s="9" t="s">
        <v>22</v>
      </c>
      <c r="D3303" s="9" t="s">
        <v>12564</v>
      </c>
      <c r="E3303" s="9" t="s">
        <v>11208</v>
      </c>
      <c r="F3303" s="9" t="s">
        <v>12565</v>
      </c>
      <c r="G3303" s="12">
        <v>3</v>
      </c>
      <c r="H3303" s="9" t="s">
        <v>116</v>
      </c>
      <c r="I3303" s="9" t="s">
        <v>116</v>
      </c>
      <c r="J3303" s="12">
        <v>1</v>
      </c>
      <c r="K3303" s="13">
        <v>43594</v>
      </c>
      <c r="L3303" s="86">
        <f>(Tabla2[[#This Row],[release_year]]-'VARIANZA Y DES. EST'!$L$11)^2</f>
        <v>0.67207602404598188</v>
      </c>
      <c r="M3303" s="12">
        <v>2015</v>
      </c>
      <c r="N3303" s="9" t="s">
        <v>76</v>
      </c>
      <c r="O3303" s="9" t="s">
        <v>12220</v>
      </c>
      <c r="P3303" s="12">
        <v>100</v>
      </c>
      <c r="Q3303" s="12">
        <v>100</v>
      </c>
      <c r="R3303" s="12">
        <v>0.18922712853314536</v>
      </c>
      <c r="S3303" s="12" t="s">
        <v>28</v>
      </c>
      <c r="T3303" s="9" t="s">
        <v>2930</v>
      </c>
      <c r="U3303" s="9" t="s">
        <v>38</v>
      </c>
      <c r="V3303" s="9" t="s">
        <v>2930</v>
      </c>
      <c r="W3303" s="14">
        <v>3</v>
      </c>
    </row>
    <row r="3304" spans="1:23" x14ac:dyDescent="0.25">
      <c r="A3304" s="8">
        <v>7882</v>
      </c>
      <c r="B3304" s="9" t="s">
        <v>12566</v>
      </c>
      <c r="C3304" s="9" t="s">
        <v>22</v>
      </c>
      <c r="D3304" s="9" t="s">
        <v>12567</v>
      </c>
      <c r="E3304" s="9" t="s">
        <v>8504</v>
      </c>
      <c r="F3304" s="9" t="s">
        <v>12568</v>
      </c>
      <c r="G3304" s="12">
        <v>9</v>
      </c>
      <c r="H3304" s="9" t="s">
        <v>25</v>
      </c>
      <c r="I3304" s="9" t="s">
        <v>25</v>
      </c>
      <c r="J3304" s="12">
        <v>1</v>
      </c>
      <c r="K3304" s="13">
        <v>43678</v>
      </c>
      <c r="L3304" s="86">
        <f>(Tabla2[[#This Row],[release_year]]-'VARIANZA Y DES. EST'!$L$11)^2</f>
        <v>1035.5651156516105</v>
      </c>
      <c r="M3304" s="12">
        <v>1982</v>
      </c>
      <c r="N3304" s="9" t="s">
        <v>99</v>
      </c>
      <c r="O3304" s="9" t="s">
        <v>12220</v>
      </c>
      <c r="P3304" s="12">
        <v>100</v>
      </c>
      <c r="Q3304" s="12">
        <v>100</v>
      </c>
      <c r="R3304" s="12">
        <v>0.18922712853314536</v>
      </c>
      <c r="S3304" s="12" t="s">
        <v>28</v>
      </c>
      <c r="T3304" s="9" t="s">
        <v>6242</v>
      </c>
      <c r="U3304" s="9" t="s">
        <v>45</v>
      </c>
      <c r="V3304" s="9" t="s">
        <v>6242</v>
      </c>
      <c r="W3304" s="14">
        <v>2</v>
      </c>
    </row>
    <row r="3305" spans="1:23" x14ac:dyDescent="0.25">
      <c r="A3305" s="8">
        <v>8034</v>
      </c>
      <c r="B3305" s="9" t="s">
        <v>12569</v>
      </c>
      <c r="C3305" s="9" t="s">
        <v>22</v>
      </c>
      <c r="D3305" s="9" t="s">
        <v>12570</v>
      </c>
      <c r="E3305" s="9" t="s">
        <v>12571</v>
      </c>
      <c r="F3305" s="9" t="s">
        <v>12572</v>
      </c>
      <c r="G3305" s="12">
        <v>5</v>
      </c>
      <c r="H3305" s="9" t="s">
        <v>2924</v>
      </c>
      <c r="I3305" s="9" t="s">
        <v>12573</v>
      </c>
      <c r="J3305" s="12">
        <v>2</v>
      </c>
      <c r="K3305" s="13">
        <v>42952</v>
      </c>
      <c r="L3305" s="86">
        <f>(Tabla2[[#This Row],[release_year]]-'VARIANZA Y DES. EST'!$L$11)^2</f>
        <v>3.3116808838167522</v>
      </c>
      <c r="M3305" s="12">
        <v>2016</v>
      </c>
      <c r="N3305" s="9" t="s">
        <v>76</v>
      </c>
      <c r="O3305" s="9" t="s">
        <v>12220</v>
      </c>
      <c r="P3305" s="12">
        <v>100</v>
      </c>
      <c r="Q3305" s="12">
        <v>100</v>
      </c>
      <c r="R3305" s="12">
        <v>0.18922712853314536</v>
      </c>
      <c r="S3305" s="12" t="s">
        <v>28</v>
      </c>
      <c r="T3305" s="9" t="s">
        <v>4211</v>
      </c>
      <c r="U3305" s="9" t="s">
        <v>38</v>
      </c>
      <c r="V3305" s="9" t="s">
        <v>4211</v>
      </c>
      <c r="W3305" s="14">
        <v>2</v>
      </c>
    </row>
    <row r="3306" spans="1:23" x14ac:dyDescent="0.25">
      <c r="A3306" s="8">
        <v>8076</v>
      </c>
      <c r="B3306" s="9" t="s">
        <v>12574</v>
      </c>
      <c r="C3306" s="9" t="s">
        <v>22</v>
      </c>
      <c r="D3306" s="9" t="s">
        <v>12575</v>
      </c>
      <c r="E3306" s="9" t="s">
        <v>4651</v>
      </c>
      <c r="F3306" s="9" t="s">
        <v>12576</v>
      </c>
      <c r="G3306" s="12">
        <v>13</v>
      </c>
      <c r="H3306" s="9" t="s">
        <v>25</v>
      </c>
      <c r="I3306" s="9" t="s">
        <v>25</v>
      </c>
      <c r="J3306" s="12">
        <v>1</v>
      </c>
      <c r="K3306" s="13">
        <v>43532</v>
      </c>
      <c r="L3306" s="86">
        <f>(Tabla2[[#This Row],[release_year]]-'VARIANZA Y DES. EST'!$L$11)^2</f>
        <v>148.35721284702598</v>
      </c>
      <c r="M3306" s="12">
        <v>2002</v>
      </c>
      <c r="N3306" s="9" t="s">
        <v>99</v>
      </c>
      <c r="O3306" s="9" t="s">
        <v>12220</v>
      </c>
      <c r="P3306" s="12">
        <v>100</v>
      </c>
      <c r="Q3306" s="12">
        <v>100</v>
      </c>
      <c r="R3306" s="12">
        <v>0.18922712853314536</v>
      </c>
      <c r="S3306" s="12" t="s">
        <v>28</v>
      </c>
      <c r="T3306" s="9" t="s">
        <v>111</v>
      </c>
      <c r="U3306" s="9" t="s">
        <v>30</v>
      </c>
      <c r="V3306" s="9" t="s">
        <v>111</v>
      </c>
      <c r="W3306" s="14">
        <v>2</v>
      </c>
    </row>
    <row r="3307" spans="1:23" x14ac:dyDescent="0.25">
      <c r="A3307" s="8">
        <v>8092</v>
      </c>
      <c r="B3307" s="9" t="s">
        <v>12577</v>
      </c>
      <c r="C3307" s="9" t="s">
        <v>22</v>
      </c>
      <c r="D3307" s="9" t="s">
        <v>12578</v>
      </c>
      <c r="E3307" s="9" t="s">
        <v>12579</v>
      </c>
      <c r="F3307" s="9" t="s">
        <v>12580</v>
      </c>
      <c r="G3307" s="12">
        <v>8</v>
      </c>
      <c r="H3307" s="9" t="s">
        <v>3836</v>
      </c>
      <c r="I3307" s="9" t="s">
        <v>3836</v>
      </c>
      <c r="J3307" s="12">
        <v>1</v>
      </c>
      <c r="K3307" s="13">
        <v>43357</v>
      </c>
      <c r="L3307" s="86">
        <f>(Tabla2[[#This Row],[release_year]]-'VARIANZA Y DES. EST'!$L$11)^2</f>
        <v>17.47405172519213</v>
      </c>
      <c r="M3307" s="12">
        <v>2010</v>
      </c>
      <c r="N3307" s="9" t="s">
        <v>76</v>
      </c>
      <c r="O3307" s="9" t="s">
        <v>12220</v>
      </c>
      <c r="P3307" s="12">
        <v>100</v>
      </c>
      <c r="Q3307" s="12">
        <v>100</v>
      </c>
      <c r="R3307" s="12">
        <v>0.18922712853314536</v>
      </c>
      <c r="S3307" s="12" t="s">
        <v>28</v>
      </c>
      <c r="T3307" s="9" t="s">
        <v>3179</v>
      </c>
      <c r="U3307" s="9" t="s">
        <v>514</v>
      </c>
      <c r="V3307" s="9" t="s">
        <v>3179</v>
      </c>
      <c r="W3307" s="14">
        <v>2</v>
      </c>
    </row>
    <row r="3308" spans="1:23" x14ac:dyDescent="0.25">
      <c r="A3308" s="8">
        <v>8097</v>
      </c>
      <c r="B3308" s="9" t="s">
        <v>12581</v>
      </c>
      <c r="C3308" s="9" t="s">
        <v>22</v>
      </c>
      <c r="D3308" s="9" t="s">
        <v>12582</v>
      </c>
      <c r="E3308" s="10" t="s">
        <v>12583</v>
      </c>
      <c r="F3308" s="11"/>
      <c r="G3308" s="12">
        <v>0</v>
      </c>
      <c r="H3308" s="9" t="s">
        <v>279</v>
      </c>
      <c r="I3308" s="9" t="s">
        <v>12584</v>
      </c>
      <c r="J3308" s="12">
        <v>6</v>
      </c>
      <c r="K3308" s="13">
        <v>42050</v>
      </c>
      <c r="L3308" s="86">
        <f>(Tabla2[[#This Row],[release_year]]-'VARIANZA Y DES. EST'!$L$11)^2</f>
        <v>3.2471164275211517E-2</v>
      </c>
      <c r="M3308" s="12">
        <v>2014</v>
      </c>
      <c r="N3308" s="9" t="s">
        <v>842</v>
      </c>
      <c r="O3308" s="9" t="s">
        <v>12220</v>
      </c>
      <c r="P3308" s="12">
        <v>100</v>
      </c>
      <c r="Q3308" s="12">
        <v>100</v>
      </c>
      <c r="R3308" s="12">
        <v>0.18922712853314536</v>
      </c>
      <c r="S3308" s="12" t="s">
        <v>28</v>
      </c>
      <c r="T3308" s="9" t="s">
        <v>171</v>
      </c>
      <c r="U3308" s="9" t="s">
        <v>57</v>
      </c>
      <c r="V3308" s="9" t="s">
        <v>171</v>
      </c>
      <c r="W3308" s="14">
        <v>3</v>
      </c>
    </row>
    <row r="3309" spans="1:23" x14ac:dyDescent="0.25">
      <c r="A3309" s="8">
        <v>8177</v>
      </c>
      <c r="B3309" s="9" t="s">
        <v>12585</v>
      </c>
      <c r="C3309" s="9" t="s">
        <v>22</v>
      </c>
      <c r="D3309" s="9" t="s">
        <v>12586</v>
      </c>
      <c r="E3309" s="10" t="s">
        <v>12587</v>
      </c>
      <c r="F3309" s="11"/>
      <c r="G3309" s="12">
        <v>0</v>
      </c>
      <c r="H3309" s="9" t="s">
        <v>25</v>
      </c>
      <c r="I3309" s="9" t="s">
        <v>25</v>
      </c>
      <c r="J3309" s="12">
        <v>1</v>
      </c>
      <c r="K3309" s="16">
        <v>43784</v>
      </c>
      <c r="L3309" s="86">
        <f>(Tabla2[[#This Row],[release_year]]-'VARIANZA Y DES. EST'!$L$11)^2</f>
        <v>3.3116808838167522</v>
      </c>
      <c r="M3309" s="12">
        <v>2016</v>
      </c>
      <c r="N3309" s="9" t="s">
        <v>76</v>
      </c>
      <c r="O3309" s="9" t="s">
        <v>12220</v>
      </c>
      <c r="P3309" s="12">
        <v>100</v>
      </c>
      <c r="Q3309" s="12">
        <v>100</v>
      </c>
      <c r="R3309" s="12">
        <v>0.18922712853314536</v>
      </c>
      <c r="S3309" s="12" t="s">
        <v>28</v>
      </c>
      <c r="T3309" s="9" t="s">
        <v>83</v>
      </c>
      <c r="U3309" s="9" t="s">
        <v>57</v>
      </c>
      <c r="V3309" s="9" t="s">
        <v>83</v>
      </c>
      <c r="W3309" s="14">
        <v>2</v>
      </c>
    </row>
    <row r="3310" spans="1:23" x14ac:dyDescent="0.25">
      <c r="A3310" s="8">
        <v>8201</v>
      </c>
      <c r="B3310" s="9" t="s">
        <v>12588</v>
      </c>
      <c r="C3310" s="9" t="s">
        <v>22</v>
      </c>
      <c r="D3310" s="9" t="s">
        <v>12589</v>
      </c>
      <c r="E3310" s="18" t="s">
        <v>12590</v>
      </c>
      <c r="F3310" s="9" t="s">
        <v>12591</v>
      </c>
      <c r="G3310" s="12">
        <v>14</v>
      </c>
      <c r="H3310" s="9" t="s">
        <v>25</v>
      </c>
      <c r="I3310" s="9" t="s">
        <v>25</v>
      </c>
      <c r="J3310" s="12">
        <v>1</v>
      </c>
      <c r="K3310" s="13">
        <v>43152</v>
      </c>
      <c r="L3310" s="86">
        <f>(Tabla2[[#This Row],[release_year]]-'VARIANZA Y DES. EST'!$L$11)^2</f>
        <v>7.9512857435875226</v>
      </c>
      <c r="M3310" s="12">
        <v>2017</v>
      </c>
      <c r="N3310" s="9" t="s">
        <v>35</v>
      </c>
      <c r="O3310" s="9" t="s">
        <v>12220</v>
      </c>
      <c r="P3310" s="12">
        <v>100</v>
      </c>
      <c r="Q3310" s="12">
        <v>100</v>
      </c>
      <c r="R3310" s="12">
        <v>0.18922712853314536</v>
      </c>
      <c r="S3310" s="12" t="s">
        <v>28</v>
      </c>
      <c r="T3310" s="9" t="s">
        <v>45</v>
      </c>
      <c r="U3310" s="9" t="s">
        <v>45</v>
      </c>
      <c r="V3310" s="9" t="s">
        <v>45</v>
      </c>
      <c r="W3310" s="14">
        <v>1</v>
      </c>
    </row>
    <row r="3311" spans="1:23" x14ac:dyDescent="0.25">
      <c r="A3311" s="8">
        <v>8248</v>
      </c>
      <c r="B3311" s="9" t="s">
        <v>12592</v>
      </c>
      <c r="C3311" s="9" t="s">
        <v>22</v>
      </c>
      <c r="D3311" s="9" t="s">
        <v>12593</v>
      </c>
      <c r="E3311" s="9" t="s">
        <v>12594</v>
      </c>
      <c r="F3311" s="9" t="s">
        <v>12595</v>
      </c>
      <c r="G3311" s="12">
        <v>8</v>
      </c>
      <c r="H3311" s="9" t="s">
        <v>126</v>
      </c>
      <c r="I3311" s="9" t="s">
        <v>5012</v>
      </c>
      <c r="J3311" s="12">
        <v>2</v>
      </c>
      <c r="K3311" s="13">
        <v>43770</v>
      </c>
      <c r="L3311" s="86">
        <f>(Tabla2[[#This Row],[release_year]]-'VARIANZA Y DES. EST'!$L$11)^2</f>
        <v>1.3928663045044412</v>
      </c>
      <c r="M3311" s="12">
        <v>2013</v>
      </c>
      <c r="N3311" s="9" t="s">
        <v>99</v>
      </c>
      <c r="O3311" s="9" t="s">
        <v>12220</v>
      </c>
      <c r="P3311" s="12">
        <v>100</v>
      </c>
      <c r="Q3311" s="12">
        <v>100</v>
      </c>
      <c r="R3311" s="12">
        <v>0.18922712853314536</v>
      </c>
      <c r="S3311" s="12" t="s">
        <v>28</v>
      </c>
      <c r="T3311" s="9" t="s">
        <v>6793</v>
      </c>
      <c r="U3311" s="9" t="s">
        <v>45</v>
      </c>
      <c r="V3311" s="9" t="s">
        <v>6793</v>
      </c>
      <c r="W3311" s="14">
        <v>2</v>
      </c>
    </row>
    <row r="3312" spans="1:23" x14ac:dyDescent="0.25">
      <c r="A3312" s="8">
        <v>8271</v>
      </c>
      <c r="B3312" s="9" t="s">
        <v>12596</v>
      </c>
      <c r="C3312" s="9" t="s">
        <v>22</v>
      </c>
      <c r="D3312" s="9" t="s">
        <v>12597</v>
      </c>
      <c r="E3312" s="9" t="s">
        <v>12598</v>
      </c>
      <c r="F3312" s="9" t="s">
        <v>12599</v>
      </c>
      <c r="G3312" s="12">
        <v>2</v>
      </c>
      <c r="H3312" s="9" t="s">
        <v>6603</v>
      </c>
      <c r="I3312" s="9" t="s">
        <v>12600</v>
      </c>
      <c r="J3312" s="12">
        <v>2</v>
      </c>
      <c r="K3312" s="13">
        <v>43528</v>
      </c>
      <c r="L3312" s="86">
        <f>(Tabla2[[#This Row],[release_year]]-'VARIANZA Y DES. EST'!$L$11)^2</f>
        <v>7.9512857435875226</v>
      </c>
      <c r="M3312" s="12">
        <v>2017</v>
      </c>
      <c r="N3312" s="9" t="s">
        <v>76</v>
      </c>
      <c r="O3312" s="9" t="s">
        <v>12220</v>
      </c>
      <c r="P3312" s="12">
        <v>100</v>
      </c>
      <c r="Q3312" s="12">
        <v>100</v>
      </c>
      <c r="R3312" s="12">
        <v>0.18922712853314536</v>
      </c>
      <c r="S3312" s="12" t="s">
        <v>28</v>
      </c>
      <c r="T3312" s="9" t="s">
        <v>83</v>
      </c>
      <c r="U3312" s="9" t="s">
        <v>57</v>
      </c>
      <c r="V3312" s="9" t="s">
        <v>83</v>
      </c>
      <c r="W3312" s="14">
        <v>2</v>
      </c>
    </row>
    <row r="3313" spans="1:23" x14ac:dyDescent="0.25">
      <c r="A3313" s="8">
        <v>8359</v>
      </c>
      <c r="B3313" s="9" t="s">
        <v>12601</v>
      </c>
      <c r="C3313" s="9" t="s">
        <v>22</v>
      </c>
      <c r="D3313" s="9" t="s">
        <v>12602</v>
      </c>
      <c r="E3313" s="9" t="s">
        <v>7455</v>
      </c>
      <c r="F3313" s="9" t="s">
        <v>12603</v>
      </c>
      <c r="G3313" s="12">
        <v>10</v>
      </c>
      <c r="H3313" s="9" t="s">
        <v>468</v>
      </c>
      <c r="I3313" s="9" t="s">
        <v>468</v>
      </c>
      <c r="J3313" s="12">
        <v>1</v>
      </c>
      <c r="K3313" s="13">
        <v>42905</v>
      </c>
      <c r="L3313" s="86">
        <f>(Tabla2[[#This Row],[release_year]]-'VARIANZA Y DES. EST'!$L$11)^2</f>
        <v>3.2471164275211517E-2</v>
      </c>
      <c r="M3313" s="12">
        <v>2014</v>
      </c>
      <c r="N3313" s="9" t="s">
        <v>76</v>
      </c>
      <c r="O3313" s="9" t="s">
        <v>12220</v>
      </c>
      <c r="P3313" s="12">
        <v>100</v>
      </c>
      <c r="Q3313" s="12">
        <v>100</v>
      </c>
      <c r="R3313" s="12">
        <v>0.18922712853314536</v>
      </c>
      <c r="S3313" s="12" t="s">
        <v>28</v>
      </c>
      <c r="T3313" s="9" t="s">
        <v>6685</v>
      </c>
      <c r="U3313" s="9" t="s">
        <v>239</v>
      </c>
      <c r="V3313" s="9" t="s">
        <v>6685</v>
      </c>
      <c r="W3313" s="14">
        <v>3</v>
      </c>
    </row>
    <row r="3314" spans="1:23" x14ac:dyDescent="0.25">
      <c r="A3314" s="8">
        <v>8368</v>
      </c>
      <c r="B3314" s="9" t="s">
        <v>12604</v>
      </c>
      <c r="C3314" s="9" t="s">
        <v>22</v>
      </c>
      <c r="D3314" s="9" t="s">
        <v>12605</v>
      </c>
      <c r="E3314" s="18" t="s">
        <v>8872</v>
      </c>
      <c r="F3314" s="9" t="s">
        <v>12606</v>
      </c>
      <c r="G3314" s="12">
        <v>12</v>
      </c>
      <c r="H3314" s="9" t="s">
        <v>25</v>
      </c>
      <c r="I3314" s="9" t="s">
        <v>25</v>
      </c>
      <c r="J3314" s="12">
        <v>1</v>
      </c>
      <c r="K3314" s="13">
        <v>42559</v>
      </c>
      <c r="L3314" s="86">
        <f>(Tabla2[[#This Row],[release_year]]-'VARIANZA Y DES. EST'!$L$11)^2</f>
        <v>0.67207602404598188</v>
      </c>
      <c r="M3314" s="12">
        <v>2015</v>
      </c>
      <c r="N3314" s="9" t="s">
        <v>76</v>
      </c>
      <c r="O3314" s="9" t="s">
        <v>12220</v>
      </c>
      <c r="P3314" s="12">
        <v>100</v>
      </c>
      <c r="Q3314" s="12">
        <v>100</v>
      </c>
      <c r="R3314" s="12">
        <v>0.18922712853314536</v>
      </c>
      <c r="S3314" s="12" t="s">
        <v>28</v>
      </c>
      <c r="T3314" s="9" t="s">
        <v>3611</v>
      </c>
      <c r="U3314" s="9" t="s">
        <v>514</v>
      </c>
      <c r="V3314" s="9" t="s">
        <v>3611</v>
      </c>
      <c r="W3314" s="14">
        <v>3</v>
      </c>
    </row>
    <row r="3315" spans="1:23" x14ac:dyDescent="0.25">
      <c r="A3315" s="8">
        <v>8462</v>
      </c>
      <c r="B3315" s="9" t="s">
        <v>12607</v>
      </c>
      <c r="C3315" s="9" t="s">
        <v>22</v>
      </c>
      <c r="D3315" s="9" t="s">
        <v>12608</v>
      </c>
      <c r="E3315" s="9" t="s">
        <v>12609</v>
      </c>
      <c r="F3315" s="9" t="s">
        <v>12610</v>
      </c>
      <c r="G3315" s="12">
        <v>10</v>
      </c>
      <c r="H3315" s="9" t="s">
        <v>25</v>
      </c>
      <c r="I3315" s="9" t="s">
        <v>25</v>
      </c>
      <c r="J3315" s="12">
        <v>1</v>
      </c>
      <c r="K3315" s="13">
        <v>44197</v>
      </c>
      <c r="L3315" s="86">
        <f>(Tabla2[[#This Row],[release_year]]-'VARIANZA Y DES. EST'!$L$11)^2</f>
        <v>103.6364225665675</v>
      </c>
      <c r="M3315" s="12">
        <v>2004</v>
      </c>
      <c r="N3315" s="9" t="s">
        <v>49</v>
      </c>
      <c r="O3315" s="9" t="s">
        <v>12220</v>
      </c>
      <c r="P3315" s="12">
        <v>100</v>
      </c>
      <c r="Q3315" s="12">
        <v>100</v>
      </c>
      <c r="R3315" s="12">
        <v>0.18922712853314536</v>
      </c>
      <c r="S3315" s="12" t="s">
        <v>28</v>
      </c>
      <c r="T3315" s="9" t="s">
        <v>30</v>
      </c>
      <c r="U3315" s="9" t="s">
        <v>30</v>
      </c>
      <c r="V3315" s="9" t="s">
        <v>30</v>
      </c>
      <c r="W3315" s="14">
        <v>1</v>
      </c>
    </row>
    <row r="3316" spans="1:23" x14ac:dyDescent="0.25">
      <c r="A3316" s="8">
        <v>8563</v>
      </c>
      <c r="B3316" s="9" t="s">
        <v>12611</v>
      </c>
      <c r="C3316" s="9" t="s">
        <v>22</v>
      </c>
      <c r="D3316" s="9" t="s">
        <v>12612</v>
      </c>
      <c r="E3316" s="9" t="s">
        <v>12613</v>
      </c>
      <c r="F3316" s="9" t="s">
        <v>12614</v>
      </c>
      <c r="G3316" s="12">
        <v>10</v>
      </c>
      <c r="H3316" s="9" t="s">
        <v>1434</v>
      </c>
      <c r="I3316" s="9" t="s">
        <v>1434</v>
      </c>
      <c r="J3316" s="12">
        <v>1</v>
      </c>
      <c r="K3316" s="16">
        <v>43088</v>
      </c>
      <c r="L3316" s="86">
        <f>(Tabla2[[#This Row],[release_year]]-'VARIANZA Y DES. EST'!$L$11)^2</f>
        <v>3.3116808838167522</v>
      </c>
      <c r="M3316" s="12">
        <v>2016</v>
      </c>
      <c r="N3316" s="9" t="s">
        <v>82</v>
      </c>
      <c r="O3316" s="9" t="s">
        <v>12220</v>
      </c>
      <c r="P3316" s="12">
        <v>100</v>
      </c>
      <c r="Q3316" s="12">
        <v>100</v>
      </c>
      <c r="R3316" s="12">
        <v>0.18922712853314536</v>
      </c>
      <c r="S3316" s="12" t="s">
        <v>28</v>
      </c>
      <c r="T3316" s="9" t="s">
        <v>12615</v>
      </c>
      <c r="U3316" s="9" t="s">
        <v>95</v>
      </c>
      <c r="V3316" s="9" t="s">
        <v>12615</v>
      </c>
      <c r="W3316" s="14">
        <v>3</v>
      </c>
    </row>
    <row r="3317" spans="1:23" x14ac:dyDescent="0.25">
      <c r="A3317" s="8">
        <v>8623</v>
      </c>
      <c r="B3317" s="9" t="s">
        <v>12616</v>
      </c>
      <c r="C3317" s="9" t="s">
        <v>22</v>
      </c>
      <c r="D3317" s="9" t="s">
        <v>12617</v>
      </c>
      <c r="E3317" s="18" t="s">
        <v>12618</v>
      </c>
      <c r="F3317" s="9" t="s">
        <v>12619</v>
      </c>
      <c r="G3317" s="12">
        <v>8</v>
      </c>
      <c r="H3317" s="12"/>
      <c r="I3317" s="9"/>
      <c r="J3317" s="12">
        <v>0</v>
      </c>
      <c r="K3317" s="13">
        <v>43831</v>
      </c>
      <c r="L3317" s="86">
        <f>(Tabla2[[#This Row],[release_year]]-'VARIANZA Y DES. EST'!$L$11)^2</f>
        <v>367.87997882863056</v>
      </c>
      <c r="M3317" s="12">
        <v>1995</v>
      </c>
      <c r="N3317" s="9" t="s">
        <v>43</v>
      </c>
      <c r="O3317" s="9" t="s">
        <v>12220</v>
      </c>
      <c r="P3317" s="12">
        <v>100</v>
      </c>
      <c r="Q3317" s="12">
        <v>100</v>
      </c>
      <c r="R3317" s="12">
        <v>0.18922712853314536</v>
      </c>
      <c r="S3317" s="12" t="s">
        <v>28</v>
      </c>
      <c r="T3317" s="9" t="s">
        <v>12212</v>
      </c>
      <c r="U3317" s="9" t="s">
        <v>95</v>
      </c>
      <c r="V3317" s="9" t="s">
        <v>12212</v>
      </c>
      <c r="W3317" s="14">
        <v>3</v>
      </c>
    </row>
    <row r="3318" spans="1:23" x14ac:dyDescent="0.25">
      <c r="A3318" s="8">
        <v>8628</v>
      </c>
      <c r="B3318" s="9" t="s">
        <v>12620</v>
      </c>
      <c r="C3318" s="9" t="s">
        <v>22</v>
      </c>
      <c r="D3318" s="9" t="s">
        <v>12621</v>
      </c>
      <c r="E3318" s="18" t="s">
        <v>12622</v>
      </c>
      <c r="F3318" s="9" t="s">
        <v>12623</v>
      </c>
      <c r="G3318" s="12">
        <v>10</v>
      </c>
      <c r="H3318" s="9" t="s">
        <v>126</v>
      </c>
      <c r="I3318" s="9" t="s">
        <v>126</v>
      </c>
      <c r="J3318" s="12">
        <v>1</v>
      </c>
      <c r="K3318" s="13">
        <v>43518</v>
      </c>
      <c r="L3318" s="86">
        <f>(Tabla2[[#This Row],[release_year]]-'VARIANZA Y DES. EST'!$L$11)^2</f>
        <v>3.3116808838167522</v>
      </c>
      <c r="M3318" s="12">
        <v>2016</v>
      </c>
      <c r="N3318" s="9" t="s">
        <v>1991</v>
      </c>
      <c r="O3318" s="9" t="s">
        <v>12220</v>
      </c>
      <c r="P3318" s="12">
        <v>100</v>
      </c>
      <c r="Q3318" s="12">
        <v>100</v>
      </c>
      <c r="R3318" s="12">
        <v>0.18922712853314536</v>
      </c>
      <c r="S3318" s="12" t="s">
        <v>28</v>
      </c>
      <c r="T3318" s="9" t="s">
        <v>45</v>
      </c>
      <c r="U3318" s="9" t="s">
        <v>45</v>
      </c>
      <c r="V3318" s="9" t="s">
        <v>45</v>
      </c>
      <c r="W3318" s="14">
        <v>1</v>
      </c>
    </row>
    <row r="3319" spans="1:23" x14ac:dyDescent="0.25">
      <c r="A3319" s="8">
        <v>8746</v>
      </c>
      <c r="B3319" s="9" t="s">
        <v>12624</v>
      </c>
      <c r="C3319" s="9" t="s">
        <v>22</v>
      </c>
      <c r="D3319" s="9" t="s">
        <v>12625</v>
      </c>
      <c r="E3319" s="9" t="s">
        <v>12626</v>
      </c>
      <c r="F3319" s="9" t="s">
        <v>12627</v>
      </c>
      <c r="G3319" s="12">
        <v>10</v>
      </c>
      <c r="H3319" s="9" t="s">
        <v>25</v>
      </c>
      <c r="I3319" s="9" t="s">
        <v>12628</v>
      </c>
      <c r="J3319" s="12">
        <v>3</v>
      </c>
      <c r="K3319" s="13">
        <v>43831</v>
      </c>
      <c r="L3319" s="86">
        <f>(Tabla2[[#This Row],[release_year]]-'VARIANZA Y DES. EST'!$L$11)^2</f>
        <v>1864.5294621941321</v>
      </c>
      <c r="M3319" s="12">
        <v>1971</v>
      </c>
      <c r="N3319" s="9" t="s">
        <v>49</v>
      </c>
      <c r="O3319" s="9" t="s">
        <v>12220</v>
      </c>
      <c r="P3319" s="12">
        <v>100</v>
      </c>
      <c r="Q3319" s="12">
        <v>100</v>
      </c>
      <c r="R3319" s="12">
        <v>0.18922712853314536</v>
      </c>
      <c r="S3319" s="12" t="s">
        <v>28</v>
      </c>
      <c r="T3319" s="9" t="s">
        <v>12629</v>
      </c>
      <c r="U3319" s="9" t="s">
        <v>30</v>
      </c>
      <c r="V3319" s="9" t="s">
        <v>12629</v>
      </c>
      <c r="W3319" s="14">
        <v>3</v>
      </c>
    </row>
    <row r="3320" spans="1:23" x14ac:dyDescent="0.25">
      <c r="A3320" s="8">
        <v>8751</v>
      </c>
      <c r="B3320" s="9" t="s">
        <v>12630</v>
      </c>
      <c r="C3320" s="9" t="s">
        <v>22</v>
      </c>
      <c r="D3320" s="9" t="s">
        <v>12631</v>
      </c>
      <c r="E3320" s="18" t="s">
        <v>12632</v>
      </c>
      <c r="F3320" s="9" t="s">
        <v>12633</v>
      </c>
      <c r="G3320" s="12">
        <v>8</v>
      </c>
      <c r="H3320" s="9" t="s">
        <v>25</v>
      </c>
      <c r="I3320" s="9" t="s">
        <v>25</v>
      </c>
      <c r="J3320" s="12">
        <v>1</v>
      </c>
      <c r="K3320" s="13">
        <v>43525</v>
      </c>
      <c r="L3320" s="86">
        <f>(Tabla2[[#This Row],[release_year]]-'VARIANZA Y DES. EST'!$L$11)^2</f>
        <v>17.47405172519213</v>
      </c>
      <c r="M3320" s="12">
        <v>2010</v>
      </c>
      <c r="N3320" s="9" t="s">
        <v>1991</v>
      </c>
      <c r="O3320" s="9" t="s">
        <v>12220</v>
      </c>
      <c r="P3320" s="12">
        <v>100</v>
      </c>
      <c r="Q3320" s="12">
        <v>100</v>
      </c>
      <c r="R3320" s="12">
        <v>0.18922712853314536</v>
      </c>
      <c r="S3320" s="12" t="s">
        <v>28</v>
      </c>
      <c r="T3320" s="9" t="s">
        <v>144</v>
      </c>
      <c r="U3320" s="9" t="s">
        <v>45</v>
      </c>
      <c r="V3320" s="9" t="s">
        <v>144</v>
      </c>
      <c r="W3320" s="14">
        <v>2</v>
      </c>
    </row>
    <row r="3321" spans="1:23" x14ac:dyDescent="0.25">
      <c r="A3321" s="8">
        <v>156</v>
      </c>
      <c r="B3321" s="9" t="s">
        <v>12634</v>
      </c>
      <c r="C3321" s="9" t="s">
        <v>22</v>
      </c>
      <c r="D3321" s="9" t="s">
        <v>12635</v>
      </c>
      <c r="E3321" s="9" t="s">
        <v>12636</v>
      </c>
      <c r="F3321" s="9" t="s">
        <v>12637</v>
      </c>
      <c r="G3321" s="12">
        <v>10</v>
      </c>
      <c r="H3321" s="9" t="s">
        <v>126</v>
      </c>
      <c r="I3321" s="9" t="s">
        <v>5012</v>
      </c>
      <c r="J3321" s="12">
        <v>2</v>
      </c>
      <c r="K3321" s="13">
        <v>44440</v>
      </c>
      <c r="L3321" s="86">
        <f>(Tabla2[[#This Row],[release_year]]-'VARIANZA Y DES. EST'!$L$11)^2</f>
        <v>794.12353509069362</v>
      </c>
      <c r="M3321" s="12">
        <v>1986</v>
      </c>
      <c r="N3321" s="9" t="s">
        <v>99</v>
      </c>
      <c r="O3321" s="9" t="s">
        <v>12638</v>
      </c>
      <c r="P3321" s="12">
        <v>101</v>
      </c>
      <c r="Q3321" s="12">
        <v>101</v>
      </c>
      <c r="R3321" s="12">
        <v>2.0592320216990294</v>
      </c>
      <c r="S3321" s="12" t="s">
        <v>28</v>
      </c>
      <c r="T3321" s="9" t="s">
        <v>12639</v>
      </c>
      <c r="U3321" s="9" t="s">
        <v>38</v>
      </c>
      <c r="V3321" s="9" t="s">
        <v>12639</v>
      </c>
      <c r="W3321" s="14">
        <v>3</v>
      </c>
    </row>
    <row r="3322" spans="1:23" x14ac:dyDescent="0.25">
      <c r="A3322" s="8">
        <v>159</v>
      </c>
      <c r="B3322" s="9" t="s">
        <v>12640</v>
      </c>
      <c r="C3322" s="9" t="s">
        <v>22</v>
      </c>
      <c r="D3322" s="9" t="s">
        <v>12641</v>
      </c>
      <c r="E3322" s="9" t="s">
        <v>12642</v>
      </c>
      <c r="F3322" s="9" t="s">
        <v>12643</v>
      </c>
      <c r="G3322" s="12">
        <v>10</v>
      </c>
      <c r="H3322" s="9" t="s">
        <v>25</v>
      </c>
      <c r="I3322" s="9" t="s">
        <v>25</v>
      </c>
      <c r="J3322" s="12">
        <v>1</v>
      </c>
      <c r="K3322" s="13">
        <v>44440</v>
      </c>
      <c r="L3322" s="86">
        <f>(Tabla2[[#This Row],[release_year]]-'VARIANZA Y DES. EST'!$L$11)^2</f>
        <v>124.99681770679673</v>
      </c>
      <c r="M3322" s="12">
        <v>2003</v>
      </c>
      <c r="N3322" s="9" t="s">
        <v>43</v>
      </c>
      <c r="O3322" s="9" t="s">
        <v>12638</v>
      </c>
      <c r="P3322" s="12">
        <v>101</v>
      </c>
      <c r="Q3322" s="12">
        <v>101</v>
      </c>
      <c r="R3322" s="12">
        <v>2.0592320216990294</v>
      </c>
      <c r="S3322" s="12" t="s">
        <v>28</v>
      </c>
      <c r="T3322" s="9" t="s">
        <v>3577</v>
      </c>
      <c r="U3322" s="9" t="s">
        <v>95</v>
      </c>
      <c r="V3322" s="9" t="s">
        <v>3577</v>
      </c>
      <c r="W3322" s="14">
        <v>2</v>
      </c>
    </row>
    <row r="3323" spans="1:23" x14ac:dyDescent="0.25">
      <c r="A3323" s="8">
        <v>282</v>
      </c>
      <c r="B3323" s="9" t="s">
        <v>12644</v>
      </c>
      <c r="C3323" s="9" t="s">
        <v>22</v>
      </c>
      <c r="D3323" s="9" t="s">
        <v>12645</v>
      </c>
      <c r="E3323" s="9" t="s">
        <v>12338</v>
      </c>
      <c r="F3323" s="9" t="s">
        <v>12646</v>
      </c>
      <c r="G3323" s="12">
        <v>10</v>
      </c>
      <c r="H3323" s="9" t="s">
        <v>175</v>
      </c>
      <c r="I3323" s="9" t="s">
        <v>175</v>
      </c>
      <c r="J3323" s="12">
        <v>1</v>
      </c>
      <c r="K3323" s="13">
        <v>44419</v>
      </c>
      <c r="L3323" s="86">
        <f>(Tabla2[[#This Row],[release_year]]-'VARIANZA Y DES. EST'!$L$11)^2</f>
        <v>3.3116808838167522</v>
      </c>
      <c r="M3323" s="12">
        <v>2016</v>
      </c>
      <c r="N3323" s="9" t="s">
        <v>35</v>
      </c>
      <c r="O3323" s="9" t="s">
        <v>12638</v>
      </c>
      <c r="P3323" s="12">
        <v>101</v>
      </c>
      <c r="Q3323" s="12">
        <v>101</v>
      </c>
      <c r="R3323" s="12">
        <v>2.0592320216990294</v>
      </c>
      <c r="S3323" s="12" t="s">
        <v>28</v>
      </c>
      <c r="T3323" s="9" t="s">
        <v>859</v>
      </c>
      <c r="U3323" s="9" t="s">
        <v>95</v>
      </c>
      <c r="V3323" s="9" t="s">
        <v>859</v>
      </c>
      <c r="W3323" s="14">
        <v>2</v>
      </c>
    </row>
    <row r="3324" spans="1:23" x14ac:dyDescent="0.25">
      <c r="A3324" s="8">
        <v>354</v>
      </c>
      <c r="B3324" s="9" t="s">
        <v>12647</v>
      </c>
      <c r="C3324" s="9" t="s">
        <v>22</v>
      </c>
      <c r="D3324" s="9" t="s">
        <v>12648</v>
      </c>
      <c r="E3324" s="9" t="s">
        <v>12649</v>
      </c>
      <c r="F3324" s="9" t="s">
        <v>12650</v>
      </c>
      <c r="G3324" s="12">
        <v>8</v>
      </c>
      <c r="H3324" s="9" t="s">
        <v>25</v>
      </c>
      <c r="I3324" s="9" t="s">
        <v>25</v>
      </c>
      <c r="J3324" s="12">
        <v>1</v>
      </c>
      <c r="K3324" s="13">
        <v>44409</v>
      </c>
      <c r="L3324" s="86">
        <f>(Tabla2[[#This Row],[release_year]]-'VARIANZA Y DES. EST'!$L$11)^2</f>
        <v>1.3928663045044412</v>
      </c>
      <c r="M3324" s="12">
        <v>2013</v>
      </c>
      <c r="N3324" s="9" t="s">
        <v>1991</v>
      </c>
      <c r="O3324" s="9" t="s">
        <v>12638</v>
      </c>
      <c r="P3324" s="12">
        <v>101</v>
      </c>
      <c r="Q3324" s="12">
        <v>101</v>
      </c>
      <c r="R3324" s="12">
        <v>2.0592320216990294</v>
      </c>
      <c r="S3324" s="12" t="s">
        <v>28</v>
      </c>
      <c r="T3324" s="9" t="s">
        <v>514</v>
      </c>
      <c r="U3324" s="9" t="s">
        <v>514</v>
      </c>
      <c r="V3324" s="9" t="s">
        <v>514</v>
      </c>
      <c r="W3324" s="14">
        <v>1</v>
      </c>
    </row>
    <row r="3325" spans="1:23" x14ac:dyDescent="0.25">
      <c r="A3325" s="8">
        <v>440</v>
      </c>
      <c r="B3325" s="9" t="s">
        <v>12651</v>
      </c>
      <c r="C3325" s="9" t="s">
        <v>22</v>
      </c>
      <c r="D3325" s="9" t="s">
        <v>12652</v>
      </c>
      <c r="E3325" s="9" t="s">
        <v>12653</v>
      </c>
      <c r="F3325" s="9" t="s">
        <v>12654</v>
      </c>
      <c r="G3325" s="12">
        <v>10</v>
      </c>
      <c r="H3325" s="9" t="s">
        <v>3836</v>
      </c>
      <c r="I3325" s="9" t="s">
        <v>3836</v>
      </c>
      <c r="J3325" s="12">
        <v>1</v>
      </c>
      <c r="K3325" s="13">
        <v>44393</v>
      </c>
      <c r="L3325" s="86">
        <f>(Tabla2[[#This Row],[release_year]]-'VARIANZA Y DES. EST'!$L$11)^2</f>
        <v>46.509705182670608</v>
      </c>
      <c r="M3325" s="12">
        <v>2021</v>
      </c>
      <c r="N3325" s="9" t="s">
        <v>76</v>
      </c>
      <c r="O3325" s="9" t="s">
        <v>12638</v>
      </c>
      <c r="P3325" s="12">
        <v>101</v>
      </c>
      <c r="Q3325" s="12">
        <v>101</v>
      </c>
      <c r="R3325" s="12">
        <v>2.0592320216990294</v>
      </c>
      <c r="S3325" s="12" t="s">
        <v>28</v>
      </c>
      <c r="T3325" s="9" t="s">
        <v>460</v>
      </c>
      <c r="U3325" s="9" t="s">
        <v>45</v>
      </c>
      <c r="V3325" s="9" t="s">
        <v>460</v>
      </c>
      <c r="W3325" s="14">
        <v>3</v>
      </c>
    </row>
    <row r="3326" spans="1:23" x14ac:dyDescent="0.25">
      <c r="A3326" s="8">
        <v>482</v>
      </c>
      <c r="B3326" s="9" t="s">
        <v>12655</v>
      </c>
      <c r="C3326" s="9" t="s">
        <v>22</v>
      </c>
      <c r="D3326" s="9" t="s">
        <v>12656</v>
      </c>
      <c r="E3326" s="9" t="s">
        <v>12657</v>
      </c>
      <c r="F3326" s="9" t="s">
        <v>12658</v>
      </c>
      <c r="G3326" s="12">
        <v>10</v>
      </c>
      <c r="H3326" s="12"/>
      <c r="I3326" s="9"/>
      <c r="J3326" s="12">
        <v>0</v>
      </c>
      <c r="K3326" s="13">
        <v>44386</v>
      </c>
      <c r="L3326" s="86">
        <f>(Tabla2[[#This Row],[release_year]]-'VARIANZA Y DES. EST'!$L$11)^2</f>
        <v>46.509705182670608</v>
      </c>
      <c r="M3326" s="12">
        <v>2021</v>
      </c>
      <c r="N3326" s="9" t="s">
        <v>76</v>
      </c>
      <c r="O3326" s="9" t="s">
        <v>12638</v>
      </c>
      <c r="P3326" s="12">
        <v>101</v>
      </c>
      <c r="Q3326" s="12">
        <v>101</v>
      </c>
      <c r="R3326" s="12">
        <v>2.0592320216990294</v>
      </c>
      <c r="S3326" s="12" t="s">
        <v>28</v>
      </c>
      <c r="T3326" s="9" t="s">
        <v>2930</v>
      </c>
      <c r="U3326" s="9" t="s">
        <v>38</v>
      </c>
      <c r="V3326" s="9" t="s">
        <v>2930</v>
      </c>
      <c r="W3326" s="14">
        <v>3</v>
      </c>
    </row>
    <row r="3327" spans="1:23" x14ac:dyDescent="0.25">
      <c r="A3327" s="8">
        <v>532</v>
      </c>
      <c r="B3327" s="9" t="s">
        <v>12659</v>
      </c>
      <c r="C3327" s="9" t="s">
        <v>22</v>
      </c>
      <c r="D3327" s="9" t="s">
        <v>12660</v>
      </c>
      <c r="E3327" s="9" t="s">
        <v>12661</v>
      </c>
      <c r="F3327" s="9" t="s">
        <v>12662</v>
      </c>
      <c r="G3327" s="12">
        <v>8</v>
      </c>
      <c r="H3327" s="9" t="s">
        <v>3348</v>
      </c>
      <c r="I3327" s="9" t="s">
        <v>3348</v>
      </c>
      <c r="J3327" s="12">
        <v>1</v>
      </c>
      <c r="K3327" s="13">
        <v>44383</v>
      </c>
      <c r="L3327" s="86">
        <f>(Tabla2[[#This Row],[release_year]]-'VARIANZA Y DES. EST'!$L$11)^2</f>
        <v>14.590890603358293</v>
      </c>
      <c r="M3327" s="12">
        <v>2018</v>
      </c>
      <c r="N3327" s="9" t="s">
        <v>82</v>
      </c>
      <c r="O3327" s="9" t="s">
        <v>12638</v>
      </c>
      <c r="P3327" s="12">
        <v>101</v>
      </c>
      <c r="Q3327" s="12">
        <v>101</v>
      </c>
      <c r="R3327" s="12">
        <v>2.0592320216990294</v>
      </c>
      <c r="S3327" s="12" t="s">
        <v>28</v>
      </c>
      <c r="T3327" s="9" t="s">
        <v>70</v>
      </c>
      <c r="U3327" s="9" t="s">
        <v>45</v>
      </c>
      <c r="V3327" s="9" t="s">
        <v>70</v>
      </c>
      <c r="W3327" s="14">
        <v>2</v>
      </c>
    </row>
    <row r="3328" spans="1:23" x14ac:dyDescent="0.25">
      <c r="A3328" s="8">
        <v>582</v>
      </c>
      <c r="B3328" s="9" t="s">
        <v>12663</v>
      </c>
      <c r="C3328" s="9" t="s">
        <v>22</v>
      </c>
      <c r="D3328" s="9" t="s">
        <v>12664</v>
      </c>
      <c r="E3328" s="9" t="s">
        <v>10562</v>
      </c>
      <c r="F3328" s="9" t="s">
        <v>12665</v>
      </c>
      <c r="G3328" s="12">
        <v>10</v>
      </c>
      <c r="H3328" s="9" t="s">
        <v>25</v>
      </c>
      <c r="I3328" s="9" t="s">
        <v>25</v>
      </c>
      <c r="J3328" s="12">
        <v>1</v>
      </c>
      <c r="K3328" s="13">
        <v>44378</v>
      </c>
      <c r="L3328" s="86">
        <f>(Tabla2[[#This Row],[release_year]]-'VARIANZA Y DES. EST'!$L$11)^2</f>
        <v>367.87997882863056</v>
      </c>
      <c r="M3328" s="12">
        <v>1995</v>
      </c>
      <c r="N3328" s="9" t="s">
        <v>43</v>
      </c>
      <c r="O3328" s="9" t="s">
        <v>12638</v>
      </c>
      <c r="P3328" s="12">
        <v>101</v>
      </c>
      <c r="Q3328" s="12">
        <v>101</v>
      </c>
      <c r="R3328" s="12">
        <v>2.0592320216990294</v>
      </c>
      <c r="S3328" s="12" t="s">
        <v>28</v>
      </c>
      <c r="T3328" s="9" t="s">
        <v>2252</v>
      </c>
      <c r="U3328" s="9" t="s">
        <v>38</v>
      </c>
      <c r="V3328" s="9" t="s">
        <v>2252</v>
      </c>
      <c r="W3328" s="14">
        <v>2</v>
      </c>
    </row>
    <row r="3329" spans="1:23" x14ac:dyDescent="0.25">
      <c r="A3329" s="8">
        <v>587</v>
      </c>
      <c r="B3329" s="9" t="s">
        <v>12666</v>
      </c>
      <c r="C3329" s="9" t="s">
        <v>22</v>
      </c>
      <c r="D3329" s="9" t="s">
        <v>12667</v>
      </c>
      <c r="E3329" s="9" t="s">
        <v>12668</v>
      </c>
      <c r="F3329" s="9" t="s">
        <v>12669</v>
      </c>
      <c r="G3329" s="12">
        <v>10</v>
      </c>
      <c r="H3329" s="12"/>
      <c r="I3329" s="9"/>
      <c r="J3329" s="12">
        <v>0</v>
      </c>
      <c r="K3329" s="13">
        <v>44378</v>
      </c>
      <c r="L3329" s="86">
        <f>(Tabla2[[#This Row],[release_year]]-'VARIANZA Y DES. EST'!$L$11)^2</f>
        <v>491.96116424931824</v>
      </c>
      <c r="M3329" s="12">
        <v>1992</v>
      </c>
      <c r="N3329" s="9" t="s">
        <v>1991</v>
      </c>
      <c r="O3329" s="9" t="s">
        <v>12638</v>
      </c>
      <c r="P3329" s="12">
        <v>101</v>
      </c>
      <c r="Q3329" s="12">
        <v>101</v>
      </c>
      <c r="R3329" s="12">
        <v>2.0592320216990294</v>
      </c>
      <c r="S3329" s="12" t="s">
        <v>28</v>
      </c>
      <c r="T3329" s="9" t="s">
        <v>514</v>
      </c>
      <c r="U3329" s="9" t="s">
        <v>514</v>
      </c>
      <c r="V3329" s="9" t="s">
        <v>514</v>
      </c>
      <c r="W3329" s="14">
        <v>1</v>
      </c>
    </row>
    <row r="3330" spans="1:23" x14ac:dyDescent="0.25">
      <c r="A3330" s="8">
        <v>590</v>
      </c>
      <c r="B3330" s="9" t="s">
        <v>12670</v>
      </c>
      <c r="C3330" s="9" t="s">
        <v>22</v>
      </c>
      <c r="D3330" s="9" t="s">
        <v>12671</v>
      </c>
      <c r="E3330" s="9" t="s">
        <v>12672</v>
      </c>
      <c r="F3330" s="9" t="s">
        <v>12673</v>
      </c>
      <c r="G3330" s="12">
        <v>10</v>
      </c>
      <c r="H3330" s="9" t="s">
        <v>126</v>
      </c>
      <c r="I3330" s="9" t="s">
        <v>126</v>
      </c>
      <c r="J3330" s="12">
        <v>1</v>
      </c>
      <c r="K3330" s="13">
        <v>44378</v>
      </c>
      <c r="L3330" s="86">
        <f>(Tabla2[[#This Row],[release_year]]-'VARIANZA Y DES. EST'!$L$11)^2</f>
        <v>23.230495463129063</v>
      </c>
      <c r="M3330" s="12">
        <v>2019</v>
      </c>
      <c r="N3330" s="9" t="s">
        <v>1991</v>
      </c>
      <c r="O3330" s="9" t="s">
        <v>12638</v>
      </c>
      <c r="P3330" s="12">
        <v>101</v>
      </c>
      <c r="Q3330" s="12">
        <v>101</v>
      </c>
      <c r="R3330" s="12">
        <v>2.0592320216990294</v>
      </c>
      <c r="S3330" s="12" t="s">
        <v>28</v>
      </c>
      <c r="T3330" s="9" t="s">
        <v>70</v>
      </c>
      <c r="U3330" s="9" t="s">
        <v>45</v>
      </c>
      <c r="V3330" s="9" t="s">
        <v>70</v>
      </c>
      <c r="W3330" s="14">
        <v>2</v>
      </c>
    </row>
    <row r="3331" spans="1:23" x14ac:dyDescent="0.25">
      <c r="A3331" s="8">
        <v>636</v>
      </c>
      <c r="B3331" s="9" t="s">
        <v>12674</v>
      </c>
      <c r="C3331" s="9" t="s">
        <v>22</v>
      </c>
      <c r="D3331" s="9" t="s">
        <v>12675</v>
      </c>
      <c r="E3331" s="18" t="s">
        <v>12676</v>
      </c>
      <c r="F3331" s="9" t="s">
        <v>12677</v>
      </c>
      <c r="G3331" s="12">
        <v>10</v>
      </c>
      <c r="H3331" s="9" t="s">
        <v>92</v>
      </c>
      <c r="I3331" s="9" t="s">
        <v>92</v>
      </c>
      <c r="J3331" s="12">
        <v>1</v>
      </c>
      <c r="K3331" s="13">
        <v>44372</v>
      </c>
      <c r="L3331" s="86">
        <f>(Tabla2[[#This Row],[release_year]]-'VARIANZA Y DES. EST'!$L$11)^2</f>
        <v>17.47405172519213</v>
      </c>
      <c r="M3331" s="12">
        <v>2010</v>
      </c>
      <c r="N3331" s="9" t="s">
        <v>76</v>
      </c>
      <c r="O3331" s="9" t="s">
        <v>12638</v>
      </c>
      <c r="P3331" s="12">
        <v>101</v>
      </c>
      <c r="Q3331" s="12">
        <v>101</v>
      </c>
      <c r="R3331" s="12">
        <v>2.0592320216990294</v>
      </c>
      <c r="S3331" s="12" t="s">
        <v>28</v>
      </c>
      <c r="T3331" s="9" t="s">
        <v>70</v>
      </c>
      <c r="U3331" s="9" t="s">
        <v>45</v>
      </c>
      <c r="V3331" s="9" t="s">
        <v>70</v>
      </c>
      <c r="W3331" s="14">
        <v>2</v>
      </c>
    </row>
    <row r="3332" spans="1:23" x14ac:dyDescent="0.25">
      <c r="A3332" s="8">
        <v>694</v>
      </c>
      <c r="B3332" s="9" t="s">
        <v>12678</v>
      </c>
      <c r="C3332" s="9" t="s">
        <v>22</v>
      </c>
      <c r="D3332" s="9" t="s">
        <v>12679</v>
      </c>
      <c r="E3332" s="9" t="s">
        <v>12680</v>
      </c>
      <c r="F3332" s="9" t="s">
        <v>12681</v>
      </c>
      <c r="G3332" s="12">
        <v>10</v>
      </c>
      <c r="H3332" s="12"/>
      <c r="I3332" s="9"/>
      <c r="J3332" s="12">
        <v>0</v>
      </c>
      <c r="K3332" s="13">
        <v>44364</v>
      </c>
      <c r="L3332" s="86">
        <f>(Tabla2[[#This Row],[release_year]]-'VARIANZA Y DES. EST'!$L$11)^2</f>
        <v>46.509705182670608</v>
      </c>
      <c r="M3332" s="12">
        <v>2021</v>
      </c>
      <c r="N3332" s="9" t="s">
        <v>35</v>
      </c>
      <c r="O3332" s="9" t="s">
        <v>12638</v>
      </c>
      <c r="P3332" s="12">
        <v>101</v>
      </c>
      <c r="Q3332" s="12">
        <v>101</v>
      </c>
      <c r="R3332" s="12">
        <v>2.0592320216990294</v>
      </c>
      <c r="S3332" s="12" t="s">
        <v>28</v>
      </c>
      <c r="T3332" s="9" t="s">
        <v>2492</v>
      </c>
      <c r="U3332" s="9" t="s">
        <v>95</v>
      </c>
      <c r="V3332" s="9" t="s">
        <v>2492</v>
      </c>
      <c r="W3332" s="14">
        <v>3</v>
      </c>
    </row>
    <row r="3333" spans="1:23" x14ac:dyDescent="0.25">
      <c r="A3333" s="8">
        <v>699</v>
      </c>
      <c r="B3333" s="9" t="s">
        <v>12682</v>
      </c>
      <c r="C3333" s="9" t="s">
        <v>22</v>
      </c>
      <c r="D3333" s="9" t="s">
        <v>12683</v>
      </c>
      <c r="E3333" s="9" t="s">
        <v>7702</v>
      </c>
      <c r="F3333" s="9" t="s">
        <v>12684</v>
      </c>
      <c r="G3333" s="12">
        <v>2</v>
      </c>
      <c r="H3333" s="9" t="s">
        <v>3522</v>
      </c>
      <c r="I3333" s="9" t="s">
        <v>3522</v>
      </c>
      <c r="J3333" s="12">
        <v>1</v>
      </c>
      <c r="K3333" s="13">
        <v>44364</v>
      </c>
      <c r="L3333" s="86">
        <f>(Tabla2[[#This Row],[release_year]]-'VARIANZA Y DES. EST'!$L$11)^2</f>
        <v>33.870100322899837</v>
      </c>
      <c r="M3333" s="12">
        <v>2020</v>
      </c>
      <c r="N3333" s="9" t="s">
        <v>76</v>
      </c>
      <c r="O3333" s="9" t="s">
        <v>12638</v>
      </c>
      <c r="P3333" s="12">
        <v>101</v>
      </c>
      <c r="Q3333" s="12">
        <v>101</v>
      </c>
      <c r="R3333" s="12">
        <v>2.0592320216990294</v>
      </c>
      <c r="S3333" s="12" t="s">
        <v>28</v>
      </c>
      <c r="T3333" s="9" t="s">
        <v>118</v>
      </c>
      <c r="U3333" s="9" t="s">
        <v>45</v>
      </c>
      <c r="V3333" s="9" t="s">
        <v>118</v>
      </c>
      <c r="W3333" s="14">
        <v>3</v>
      </c>
    </row>
    <row r="3334" spans="1:23" x14ac:dyDescent="0.25">
      <c r="A3334" s="8">
        <v>719</v>
      </c>
      <c r="B3334" s="9" t="s">
        <v>12685</v>
      </c>
      <c r="C3334" s="9" t="s">
        <v>22</v>
      </c>
      <c r="D3334" s="9" t="s">
        <v>12686</v>
      </c>
      <c r="E3334" s="18" t="s">
        <v>12687</v>
      </c>
      <c r="F3334" s="9" t="s">
        <v>12688</v>
      </c>
      <c r="G3334" s="12">
        <v>10</v>
      </c>
      <c r="H3334" s="9" t="s">
        <v>25</v>
      </c>
      <c r="I3334" s="9" t="s">
        <v>25</v>
      </c>
      <c r="J3334" s="12">
        <v>1</v>
      </c>
      <c r="K3334" s="13">
        <v>44362</v>
      </c>
      <c r="L3334" s="86">
        <f>(Tabla2[[#This Row],[release_year]]-'VARIANZA Y DES. EST'!$L$11)^2</f>
        <v>1.3928663045044412</v>
      </c>
      <c r="M3334" s="12">
        <v>2013</v>
      </c>
      <c r="N3334" s="9" t="s">
        <v>1991</v>
      </c>
      <c r="O3334" s="9" t="s">
        <v>12638</v>
      </c>
      <c r="P3334" s="12">
        <v>101</v>
      </c>
      <c r="Q3334" s="12">
        <v>101</v>
      </c>
      <c r="R3334" s="12">
        <v>2.0592320216990294</v>
      </c>
      <c r="S3334" s="12" t="s">
        <v>28</v>
      </c>
      <c r="T3334" s="9" t="s">
        <v>1544</v>
      </c>
      <c r="U3334" s="9" t="s">
        <v>95</v>
      </c>
      <c r="V3334" s="9" t="s">
        <v>1544</v>
      </c>
      <c r="W3334" s="14">
        <v>2</v>
      </c>
    </row>
    <row r="3335" spans="1:23" x14ac:dyDescent="0.25">
      <c r="A3335" s="8">
        <v>775</v>
      </c>
      <c r="B3335" s="9" t="s">
        <v>12689</v>
      </c>
      <c r="C3335" s="9" t="s">
        <v>22</v>
      </c>
      <c r="D3335" s="9" t="s">
        <v>12690</v>
      </c>
      <c r="E3335" s="9" t="s">
        <v>12691</v>
      </c>
      <c r="F3335" s="9" t="s">
        <v>12692</v>
      </c>
      <c r="G3335" s="12">
        <v>6</v>
      </c>
      <c r="H3335" s="9" t="s">
        <v>25</v>
      </c>
      <c r="I3335" s="9" t="s">
        <v>25</v>
      </c>
      <c r="J3335" s="12">
        <v>1</v>
      </c>
      <c r="K3335" s="13">
        <v>44349</v>
      </c>
      <c r="L3335" s="86">
        <f>(Tabla2[[#This Row],[release_year]]-'VARIANZA Y DES. EST'!$L$11)^2</f>
        <v>33.870100322899837</v>
      </c>
      <c r="M3335" s="12">
        <v>2020</v>
      </c>
      <c r="N3335" s="9" t="s">
        <v>43</v>
      </c>
      <c r="O3335" s="9" t="s">
        <v>12638</v>
      </c>
      <c r="P3335" s="12">
        <v>101</v>
      </c>
      <c r="Q3335" s="12">
        <v>101</v>
      </c>
      <c r="R3335" s="12">
        <v>2.0592320216990294</v>
      </c>
      <c r="S3335" s="12" t="s">
        <v>28</v>
      </c>
      <c r="T3335" s="9" t="s">
        <v>12693</v>
      </c>
      <c r="U3335" s="9" t="s">
        <v>45</v>
      </c>
      <c r="V3335" s="9" t="s">
        <v>12693</v>
      </c>
      <c r="W3335" s="14">
        <v>3</v>
      </c>
    </row>
    <row r="3336" spans="1:23" x14ac:dyDescent="0.25">
      <c r="A3336" s="8">
        <v>787</v>
      </c>
      <c r="B3336" s="9" t="s">
        <v>12694</v>
      </c>
      <c r="C3336" s="9" t="s">
        <v>22</v>
      </c>
      <c r="D3336" s="9" t="s">
        <v>12695</v>
      </c>
      <c r="E3336" s="9" t="s">
        <v>10961</v>
      </c>
      <c r="F3336" s="9" t="s">
        <v>12696</v>
      </c>
      <c r="G3336" s="12">
        <v>10</v>
      </c>
      <c r="H3336" s="9" t="s">
        <v>25</v>
      </c>
      <c r="I3336" s="9" t="s">
        <v>25</v>
      </c>
      <c r="J3336" s="12">
        <v>1</v>
      </c>
      <c r="K3336" s="13">
        <v>44349</v>
      </c>
      <c r="L3336" s="86">
        <f>(Tabla2[[#This Row],[release_year]]-'VARIANZA Y DES. EST'!$L$11)^2</f>
        <v>1.3928663045044412</v>
      </c>
      <c r="M3336" s="12">
        <v>2013</v>
      </c>
      <c r="N3336" s="9" t="s">
        <v>1991</v>
      </c>
      <c r="O3336" s="9" t="s">
        <v>12638</v>
      </c>
      <c r="P3336" s="12">
        <v>101</v>
      </c>
      <c r="Q3336" s="12">
        <v>101</v>
      </c>
      <c r="R3336" s="12">
        <v>2.0592320216990294</v>
      </c>
      <c r="S3336" s="12" t="s">
        <v>28</v>
      </c>
      <c r="T3336" s="9" t="s">
        <v>5577</v>
      </c>
      <c r="U3336" s="9" t="s">
        <v>38</v>
      </c>
      <c r="V3336" s="9" t="s">
        <v>5577</v>
      </c>
      <c r="W3336" s="14">
        <v>2</v>
      </c>
    </row>
    <row r="3337" spans="1:23" x14ac:dyDescent="0.25">
      <c r="A3337" s="8">
        <v>788</v>
      </c>
      <c r="B3337" s="9" t="s">
        <v>12697</v>
      </c>
      <c r="C3337" s="9" t="s">
        <v>22</v>
      </c>
      <c r="D3337" s="9" t="s">
        <v>12698</v>
      </c>
      <c r="E3337" s="9" t="s">
        <v>12699</v>
      </c>
      <c r="F3337" s="9" t="s">
        <v>12700</v>
      </c>
      <c r="G3337" s="12">
        <v>10</v>
      </c>
      <c r="H3337" s="9" t="s">
        <v>25</v>
      </c>
      <c r="I3337" s="9" t="s">
        <v>25</v>
      </c>
      <c r="J3337" s="12">
        <v>1</v>
      </c>
      <c r="K3337" s="13">
        <v>44349</v>
      </c>
      <c r="L3337" s="86">
        <f>(Tabla2[[#This Row],[release_year]]-'VARIANZA Y DES. EST'!$L$11)^2</f>
        <v>124.99681770679673</v>
      </c>
      <c r="M3337" s="12">
        <v>2003</v>
      </c>
      <c r="N3337" s="9" t="s">
        <v>1991</v>
      </c>
      <c r="O3337" s="9" t="s">
        <v>12638</v>
      </c>
      <c r="P3337" s="12">
        <v>101</v>
      </c>
      <c r="Q3337" s="12">
        <v>101</v>
      </c>
      <c r="R3337" s="12">
        <v>2.0592320216990294</v>
      </c>
      <c r="S3337" s="12" t="s">
        <v>28</v>
      </c>
      <c r="T3337" s="9" t="s">
        <v>38</v>
      </c>
      <c r="U3337" s="9" t="s">
        <v>38</v>
      </c>
      <c r="V3337" s="9" t="s">
        <v>38</v>
      </c>
      <c r="W3337" s="14">
        <v>1</v>
      </c>
    </row>
    <row r="3338" spans="1:23" x14ac:dyDescent="0.25">
      <c r="A3338" s="8">
        <v>810</v>
      </c>
      <c r="B3338" s="9" t="s">
        <v>12701</v>
      </c>
      <c r="C3338" s="9" t="s">
        <v>22</v>
      </c>
      <c r="D3338" s="9" t="s">
        <v>12702</v>
      </c>
      <c r="E3338" s="9" t="s">
        <v>9767</v>
      </c>
      <c r="F3338" s="9" t="s">
        <v>12703</v>
      </c>
      <c r="G3338" s="12">
        <v>10</v>
      </c>
      <c r="H3338" s="9" t="s">
        <v>25</v>
      </c>
      <c r="I3338" s="9" t="s">
        <v>25</v>
      </c>
      <c r="J3338" s="12">
        <v>1</v>
      </c>
      <c r="K3338" s="13">
        <v>44349</v>
      </c>
      <c r="L3338" s="86">
        <f>(Tabla2[[#This Row],[release_year]]-'VARIANZA Y DES. EST'!$L$11)^2</f>
        <v>103.6364225665675</v>
      </c>
      <c r="M3338" s="12">
        <v>2004</v>
      </c>
      <c r="N3338" s="9" t="s">
        <v>43</v>
      </c>
      <c r="O3338" s="9" t="s">
        <v>12638</v>
      </c>
      <c r="P3338" s="12">
        <v>101</v>
      </c>
      <c r="Q3338" s="12">
        <v>101</v>
      </c>
      <c r="R3338" s="12">
        <v>2.0592320216990294</v>
      </c>
      <c r="S3338" s="12" t="s">
        <v>28</v>
      </c>
      <c r="T3338" s="9" t="s">
        <v>4567</v>
      </c>
      <c r="U3338" s="9" t="s">
        <v>38</v>
      </c>
      <c r="V3338" s="9" t="s">
        <v>4567</v>
      </c>
      <c r="W3338" s="14">
        <v>2</v>
      </c>
    </row>
    <row r="3339" spans="1:23" x14ac:dyDescent="0.25">
      <c r="A3339" s="8">
        <v>871</v>
      </c>
      <c r="B3339" s="9" t="s">
        <v>12704</v>
      </c>
      <c r="C3339" s="9" t="s">
        <v>22</v>
      </c>
      <c r="D3339" s="9" t="s">
        <v>12705</v>
      </c>
      <c r="E3339" s="9" t="s">
        <v>12706</v>
      </c>
      <c r="F3339" s="18" t="s">
        <v>12707</v>
      </c>
      <c r="G3339" s="12">
        <v>1</v>
      </c>
      <c r="H3339" s="9" t="s">
        <v>25</v>
      </c>
      <c r="I3339" s="9" t="s">
        <v>25</v>
      </c>
      <c r="J3339" s="12">
        <v>1</v>
      </c>
      <c r="K3339" s="13">
        <v>44334</v>
      </c>
      <c r="L3339" s="86">
        <f>(Tabla2[[#This Row],[release_year]]-'VARIANZA Y DES. EST'!$L$11)^2</f>
        <v>46.509705182670608</v>
      </c>
      <c r="M3339" s="12">
        <v>2021</v>
      </c>
      <c r="N3339" s="9" t="s">
        <v>35</v>
      </c>
      <c r="O3339" s="9" t="s">
        <v>12638</v>
      </c>
      <c r="P3339" s="12">
        <v>101</v>
      </c>
      <c r="Q3339" s="12">
        <v>101</v>
      </c>
      <c r="R3339" s="12">
        <v>2.0592320216990294</v>
      </c>
      <c r="S3339" s="12" t="s">
        <v>28</v>
      </c>
      <c r="T3339" s="9" t="s">
        <v>57</v>
      </c>
      <c r="U3339" s="9" t="s">
        <v>57</v>
      </c>
      <c r="V3339" s="9" t="s">
        <v>57</v>
      </c>
      <c r="W3339" s="14">
        <v>1</v>
      </c>
    </row>
    <row r="3340" spans="1:23" x14ac:dyDescent="0.25">
      <c r="A3340" s="8">
        <v>957</v>
      </c>
      <c r="B3340" s="9" t="s">
        <v>12708</v>
      </c>
      <c r="C3340" s="9" t="s">
        <v>22</v>
      </c>
      <c r="D3340" s="9" t="s">
        <v>12709</v>
      </c>
      <c r="E3340" s="9" t="s">
        <v>6468</v>
      </c>
      <c r="F3340" s="9" t="s">
        <v>12710</v>
      </c>
      <c r="G3340" s="12">
        <v>15</v>
      </c>
      <c r="H3340" s="9" t="s">
        <v>25</v>
      </c>
      <c r="I3340" s="9" t="s">
        <v>25</v>
      </c>
      <c r="J3340" s="12">
        <v>1</v>
      </c>
      <c r="K3340" s="13">
        <v>44317</v>
      </c>
      <c r="L3340" s="86">
        <f>(Tabla2[[#This Row],[release_year]]-'VARIANZA Y DES. EST'!$L$11)^2</f>
        <v>38.194842005650592</v>
      </c>
      <c r="M3340" s="12">
        <v>2008</v>
      </c>
      <c r="N3340" s="9" t="s">
        <v>1991</v>
      </c>
      <c r="O3340" s="9" t="s">
        <v>12638</v>
      </c>
      <c r="P3340" s="12">
        <v>101</v>
      </c>
      <c r="Q3340" s="12">
        <v>101</v>
      </c>
      <c r="R3340" s="12">
        <v>2.0592320216990294</v>
      </c>
      <c r="S3340" s="12" t="s">
        <v>28</v>
      </c>
      <c r="T3340" s="9" t="s">
        <v>4409</v>
      </c>
      <c r="U3340" s="9" t="s">
        <v>95</v>
      </c>
      <c r="V3340" s="9" t="s">
        <v>4409</v>
      </c>
      <c r="W3340" s="14">
        <v>3</v>
      </c>
    </row>
    <row r="3341" spans="1:23" x14ac:dyDescent="0.25">
      <c r="A3341" s="8">
        <v>978</v>
      </c>
      <c r="B3341" s="9" t="s">
        <v>12711</v>
      </c>
      <c r="C3341" s="9" t="s">
        <v>22</v>
      </c>
      <c r="D3341" s="9" t="s">
        <v>12712</v>
      </c>
      <c r="E3341" s="9" t="s">
        <v>12294</v>
      </c>
      <c r="F3341" s="9" t="s">
        <v>12713</v>
      </c>
      <c r="G3341" s="12">
        <v>8</v>
      </c>
      <c r="H3341" s="9" t="s">
        <v>7034</v>
      </c>
      <c r="I3341" s="9" t="s">
        <v>7034</v>
      </c>
      <c r="J3341" s="12">
        <v>1</v>
      </c>
      <c r="K3341" s="13">
        <v>44309</v>
      </c>
      <c r="L3341" s="86">
        <f>(Tabla2[[#This Row],[release_year]]-'VARIANZA Y DES. EST'!$L$11)^2</f>
        <v>3.3116808838167522</v>
      </c>
      <c r="M3341" s="12">
        <v>2016</v>
      </c>
      <c r="N3341" s="9" t="s">
        <v>35</v>
      </c>
      <c r="O3341" s="9" t="s">
        <v>12638</v>
      </c>
      <c r="P3341" s="12">
        <v>101</v>
      </c>
      <c r="Q3341" s="12">
        <v>101</v>
      </c>
      <c r="R3341" s="12">
        <v>2.0592320216990294</v>
      </c>
      <c r="S3341" s="12" t="s">
        <v>28</v>
      </c>
      <c r="T3341" s="9" t="s">
        <v>859</v>
      </c>
      <c r="U3341" s="9" t="s">
        <v>95</v>
      </c>
      <c r="V3341" s="9" t="s">
        <v>859</v>
      </c>
      <c r="W3341" s="14">
        <v>2</v>
      </c>
    </row>
    <row r="3342" spans="1:23" x14ac:dyDescent="0.25">
      <c r="A3342" s="8">
        <v>985</v>
      </c>
      <c r="B3342" s="9" t="s">
        <v>12714</v>
      </c>
      <c r="C3342" s="9" t="s">
        <v>22</v>
      </c>
      <c r="D3342" s="9" t="s">
        <v>12715</v>
      </c>
      <c r="E3342" s="9" t="s">
        <v>12716</v>
      </c>
      <c r="F3342" s="9" t="s">
        <v>12717</v>
      </c>
      <c r="G3342" s="12">
        <v>8</v>
      </c>
      <c r="H3342" s="9" t="s">
        <v>7034</v>
      </c>
      <c r="I3342" s="9" t="s">
        <v>7034</v>
      </c>
      <c r="J3342" s="12">
        <v>1</v>
      </c>
      <c r="K3342" s="13">
        <v>44309</v>
      </c>
      <c r="L3342" s="86">
        <f>(Tabla2[[#This Row],[release_year]]-'VARIANZA Y DES. EST'!$L$11)^2</f>
        <v>0.67207602404598188</v>
      </c>
      <c r="M3342" s="12">
        <v>2015</v>
      </c>
      <c r="N3342" s="9" t="s">
        <v>76</v>
      </c>
      <c r="O3342" s="9" t="s">
        <v>12638</v>
      </c>
      <c r="P3342" s="12">
        <v>101</v>
      </c>
      <c r="Q3342" s="12">
        <v>101</v>
      </c>
      <c r="R3342" s="12">
        <v>2.0592320216990294</v>
      </c>
      <c r="S3342" s="12" t="s">
        <v>28</v>
      </c>
      <c r="T3342" s="9" t="s">
        <v>859</v>
      </c>
      <c r="U3342" s="9" t="s">
        <v>95</v>
      </c>
      <c r="V3342" s="9" t="s">
        <v>859</v>
      </c>
      <c r="W3342" s="14">
        <v>2</v>
      </c>
    </row>
    <row r="3343" spans="1:23" x14ac:dyDescent="0.25">
      <c r="A3343" s="8">
        <v>1017</v>
      </c>
      <c r="B3343" s="9" t="s">
        <v>12718</v>
      </c>
      <c r="C3343" s="9" t="s">
        <v>22</v>
      </c>
      <c r="D3343" s="9" t="s">
        <v>12719</v>
      </c>
      <c r="E3343" s="18" t="s">
        <v>12720</v>
      </c>
      <c r="F3343" s="9" t="s">
        <v>12721</v>
      </c>
      <c r="G3343" s="12">
        <v>8</v>
      </c>
      <c r="H3343" s="9" t="s">
        <v>518</v>
      </c>
      <c r="I3343" s="9" t="s">
        <v>518</v>
      </c>
      <c r="J3343" s="12">
        <v>1</v>
      </c>
      <c r="K3343" s="13">
        <v>44303</v>
      </c>
      <c r="L3343" s="86">
        <f>(Tabla2[[#This Row],[release_year]]-'VARIANZA Y DES. EST'!$L$11)^2</f>
        <v>10.1136565849629</v>
      </c>
      <c r="M3343" s="12">
        <v>2011</v>
      </c>
      <c r="N3343" s="9" t="s">
        <v>76</v>
      </c>
      <c r="O3343" s="9" t="s">
        <v>12638</v>
      </c>
      <c r="P3343" s="12">
        <v>101</v>
      </c>
      <c r="Q3343" s="12">
        <v>101</v>
      </c>
      <c r="R3343" s="12">
        <v>2.0592320216990294</v>
      </c>
      <c r="S3343" s="12" t="s">
        <v>28</v>
      </c>
      <c r="T3343" s="9" t="s">
        <v>4337</v>
      </c>
      <c r="U3343" s="9" t="s">
        <v>38</v>
      </c>
      <c r="V3343" s="9" t="s">
        <v>4337</v>
      </c>
      <c r="W3343" s="14">
        <v>3</v>
      </c>
    </row>
    <row r="3344" spans="1:23" x14ac:dyDescent="0.25">
      <c r="A3344" s="8">
        <v>1125</v>
      </c>
      <c r="B3344" s="9" t="s">
        <v>12722</v>
      </c>
      <c r="C3344" s="9" t="s">
        <v>22</v>
      </c>
      <c r="D3344" s="9" t="s">
        <v>12723</v>
      </c>
      <c r="E3344" s="18" t="s">
        <v>12571</v>
      </c>
      <c r="F3344" s="9" t="s">
        <v>12724</v>
      </c>
      <c r="G3344" s="12">
        <v>7</v>
      </c>
      <c r="H3344" s="9" t="s">
        <v>25</v>
      </c>
      <c r="I3344" s="9" t="s">
        <v>25</v>
      </c>
      <c r="J3344" s="12">
        <v>1</v>
      </c>
      <c r="K3344" s="13">
        <v>44287</v>
      </c>
      <c r="L3344" s="86">
        <f>(Tabla2[[#This Row],[release_year]]-'VARIANZA Y DES. EST'!$L$11)^2</f>
        <v>330.51958368840133</v>
      </c>
      <c r="M3344" s="12">
        <v>1996</v>
      </c>
      <c r="N3344" s="9" t="s">
        <v>1991</v>
      </c>
      <c r="O3344" s="9" t="s">
        <v>12638</v>
      </c>
      <c r="P3344" s="12">
        <v>101</v>
      </c>
      <c r="Q3344" s="12">
        <v>101</v>
      </c>
      <c r="R3344" s="12">
        <v>2.0592320216990294</v>
      </c>
      <c r="S3344" s="12" t="s">
        <v>28</v>
      </c>
      <c r="T3344" s="9" t="s">
        <v>38</v>
      </c>
      <c r="U3344" s="9" t="s">
        <v>38</v>
      </c>
      <c r="V3344" s="9" t="s">
        <v>38</v>
      </c>
      <c r="W3344" s="14">
        <v>1</v>
      </c>
    </row>
    <row r="3345" spans="1:23" x14ac:dyDescent="0.25">
      <c r="A3345" s="8">
        <v>1192</v>
      </c>
      <c r="B3345" s="9" t="s">
        <v>12725</v>
      </c>
      <c r="C3345" s="9" t="s">
        <v>22</v>
      </c>
      <c r="D3345" s="9" t="s">
        <v>12726</v>
      </c>
      <c r="E3345" s="18" t="s">
        <v>12727</v>
      </c>
      <c r="F3345" s="9" t="s">
        <v>6224</v>
      </c>
      <c r="G3345" s="12">
        <v>1</v>
      </c>
      <c r="H3345" s="9" t="s">
        <v>25</v>
      </c>
      <c r="I3345" s="9" t="s">
        <v>25</v>
      </c>
      <c r="J3345" s="12">
        <v>1</v>
      </c>
      <c r="K3345" s="13">
        <v>44273</v>
      </c>
      <c r="L3345" s="86">
        <f>(Tabla2[[#This Row],[release_year]]-'VARIANZA Y DES. EST'!$L$11)^2</f>
        <v>3.2471164275211517E-2</v>
      </c>
      <c r="M3345" s="12">
        <v>2014</v>
      </c>
      <c r="N3345" s="9" t="s">
        <v>43</v>
      </c>
      <c r="O3345" s="9" t="s">
        <v>12638</v>
      </c>
      <c r="P3345" s="12">
        <v>101</v>
      </c>
      <c r="Q3345" s="12">
        <v>101</v>
      </c>
      <c r="R3345" s="12">
        <v>2.0592320216990294</v>
      </c>
      <c r="S3345" s="12" t="s">
        <v>28</v>
      </c>
      <c r="T3345" s="9" t="s">
        <v>477</v>
      </c>
      <c r="U3345" s="9" t="s">
        <v>477</v>
      </c>
      <c r="V3345" s="9" t="s">
        <v>477</v>
      </c>
      <c r="W3345" s="14">
        <v>1</v>
      </c>
    </row>
    <row r="3346" spans="1:23" x14ac:dyDescent="0.25">
      <c r="A3346" s="8">
        <v>1208</v>
      </c>
      <c r="B3346" s="9" t="s">
        <v>12728</v>
      </c>
      <c r="C3346" s="9" t="s">
        <v>22</v>
      </c>
      <c r="D3346" s="9" t="s">
        <v>12729</v>
      </c>
      <c r="E3346" s="18" t="s">
        <v>12730</v>
      </c>
      <c r="F3346" s="9" t="s">
        <v>12731</v>
      </c>
      <c r="G3346" s="12">
        <v>1</v>
      </c>
      <c r="H3346" s="12"/>
      <c r="I3346" s="9"/>
      <c r="J3346" s="12">
        <v>0</v>
      </c>
      <c r="K3346" s="13">
        <v>44269</v>
      </c>
      <c r="L3346" s="86">
        <f>(Tabla2[[#This Row],[release_year]]-'VARIANZA Y DES. EST'!$L$11)^2</f>
        <v>33.870100322899837</v>
      </c>
      <c r="M3346" s="12">
        <v>2020</v>
      </c>
      <c r="N3346" s="9" t="s">
        <v>35</v>
      </c>
      <c r="O3346" s="9" t="s">
        <v>12638</v>
      </c>
      <c r="P3346" s="12">
        <v>101</v>
      </c>
      <c r="Q3346" s="12">
        <v>101</v>
      </c>
      <c r="R3346" s="12">
        <v>2.0592320216990294</v>
      </c>
      <c r="S3346" s="12" t="s">
        <v>28</v>
      </c>
      <c r="T3346" s="9" t="s">
        <v>57</v>
      </c>
      <c r="U3346" s="9" t="s">
        <v>57</v>
      </c>
      <c r="V3346" s="9" t="s">
        <v>57</v>
      </c>
      <c r="W3346" s="14">
        <v>1</v>
      </c>
    </row>
    <row r="3347" spans="1:23" x14ac:dyDescent="0.25">
      <c r="A3347" s="8">
        <v>1365</v>
      </c>
      <c r="B3347" s="9" t="s">
        <v>12732</v>
      </c>
      <c r="C3347" s="9" t="s">
        <v>22</v>
      </c>
      <c r="D3347" s="9" t="s">
        <v>12733</v>
      </c>
      <c r="E3347" s="9" t="s">
        <v>12734</v>
      </c>
      <c r="F3347" s="9" t="s">
        <v>12735</v>
      </c>
      <c r="G3347" s="12">
        <v>10</v>
      </c>
      <c r="H3347" s="9" t="s">
        <v>25</v>
      </c>
      <c r="I3347" s="9" t="s">
        <v>25</v>
      </c>
      <c r="J3347" s="12">
        <v>1</v>
      </c>
      <c r="K3347" s="13">
        <v>44228</v>
      </c>
      <c r="L3347" s="86">
        <f>(Tabla2[[#This Row],[release_year]]-'VARIANZA Y DES. EST'!$L$11)^2</f>
        <v>84.276027426338274</v>
      </c>
      <c r="M3347" s="12">
        <v>2005</v>
      </c>
      <c r="N3347" s="9" t="s">
        <v>99</v>
      </c>
      <c r="O3347" s="9" t="s">
        <v>12638</v>
      </c>
      <c r="P3347" s="12">
        <v>101</v>
      </c>
      <c r="Q3347" s="12">
        <v>101</v>
      </c>
      <c r="R3347" s="12">
        <v>2.0592320216990294</v>
      </c>
      <c r="S3347" s="12" t="s">
        <v>28</v>
      </c>
      <c r="T3347" s="9" t="s">
        <v>29</v>
      </c>
      <c r="U3347" s="9" t="s">
        <v>30</v>
      </c>
      <c r="V3347" s="9" t="s">
        <v>29</v>
      </c>
      <c r="W3347" s="14">
        <v>2</v>
      </c>
    </row>
    <row r="3348" spans="1:23" x14ac:dyDescent="0.25">
      <c r="A3348" s="8">
        <v>1391</v>
      </c>
      <c r="B3348" s="9" t="s">
        <v>12736</v>
      </c>
      <c r="C3348" s="9" t="s">
        <v>22</v>
      </c>
      <c r="D3348" s="9" t="s">
        <v>12737</v>
      </c>
      <c r="E3348" s="18" t="s">
        <v>12738</v>
      </c>
      <c r="F3348" s="9" t="s">
        <v>12739</v>
      </c>
      <c r="G3348" s="12">
        <v>9</v>
      </c>
      <c r="H3348" s="9" t="s">
        <v>126</v>
      </c>
      <c r="I3348" s="9" t="s">
        <v>12740</v>
      </c>
      <c r="J3348" s="12">
        <v>2</v>
      </c>
      <c r="K3348" s="13">
        <v>44217</v>
      </c>
      <c r="L3348" s="86">
        <f>(Tabla2[[#This Row],[release_year]]-'VARIANZA Y DES. EST'!$L$11)^2</f>
        <v>33.870100322899837</v>
      </c>
      <c r="M3348" s="12">
        <v>2020</v>
      </c>
      <c r="N3348" s="9" t="s">
        <v>1991</v>
      </c>
      <c r="O3348" s="9" t="s">
        <v>12638</v>
      </c>
      <c r="P3348" s="12">
        <v>101</v>
      </c>
      <c r="Q3348" s="12">
        <v>101</v>
      </c>
      <c r="R3348" s="12">
        <v>2.0592320216990294</v>
      </c>
      <c r="S3348" s="12" t="s">
        <v>28</v>
      </c>
      <c r="T3348" s="9" t="s">
        <v>45</v>
      </c>
      <c r="U3348" s="9" t="s">
        <v>45</v>
      </c>
      <c r="V3348" s="9" t="s">
        <v>45</v>
      </c>
      <c r="W3348" s="14">
        <v>1</v>
      </c>
    </row>
    <row r="3349" spans="1:23" x14ac:dyDescent="0.25">
      <c r="A3349" s="8">
        <v>1415</v>
      </c>
      <c r="B3349" s="9" t="s">
        <v>12741</v>
      </c>
      <c r="C3349" s="9" t="s">
        <v>22</v>
      </c>
      <c r="D3349" s="9" t="s">
        <v>12742</v>
      </c>
      <c r="E3349" s="9" t="s">
        <v>12743</v>
      </c>
      <c r="F3349" s="9" t="s">
        <v>12744</v>
      </c>
      <c r="G3349" s="12">
        <v>10</v>
      </c>
      <c r="H3349" s="9" t="s">
        <v>2935</v>
      </c>
      <c r="I3349" s="9" t="s">
        <v>2935</v>
      </c>
      <c r="J3349" s="12">
        <v>1</v>
      </c>
      <c r="K3349" s="13">
        <v>44210</v>
      </c>
      <c r="L3349" s="86">
        <f>(Tabla2[[#This Row],[release_year]]-'VARIANZA Y DES. EST'!$L$11)^2</f>
        <v>33.870100322899837</v>
      </c>
      <c r="M3349" s="12">
        <v>2020</v>
      </c>
      <c r="N3349" s="9" t="s">
        <v>35</v>
      </c>
      <c r="O3349" s="9" t="s">
        <v>12638</v>
      </c>
      <c r="P3349" s="12">
        <v>101</v>
      </c>
      <c r="Q3349" s="12">
        <v>101</v>
      </c>
      <c r="R3349" s="12">
        <v>2.0592320216990294</v>
      </c>
      <c r="S3349" s="12" t="s">
        <v>28</v>
      </c>
      <c r="T3349" s="9" t="s">
        <v>2492</v>
      </c>
      <c r="U3349" s="9" t="s">
        <v>95</v>
      </c>
      <c r="V3349" s="9" t="s">
        <v>2492</v>
      </c>
      <c r="W3349" s="14">
        <v>3</v>
      </c>
    </row>
    <row r="3350" spans="1:23" x14ac:dyDescent="0.25">
      <c r="A3350" s="8">
        <v>1434</v>
      </c>
      <c r="B3350" s="9" t="s">
        <v>12745</v>
      </c>
      <c r="C3350" s="9" t="s">
        <v>22</v>
      </c>
      <c r="D3350" s="9" t="s">
        <v>12746</v>
      </c>
      <c r="E3350" s="9" t="s">
        <v>12747</v>
      </c>
      <c r="F3350" s="9" t="s">
        <v>12748</v>
      </c>
      <c r="G3350" s="12">
        <v>6</v>
      </c>
      <c r="H3350" s="9" t="s">
        <v>2935</v>
      </c>
      <c r="I3350" s="9" t="s">
        <v>2935</v>
      </c>
      <c r="J3350" s="12">
        <v>1</v>
      </c>
      <c r="K3350" s="13">
        <v>44203</v>
      </c>
      <c r="L3350" s="86">
        <f>(Tabla2[[#This Row],[release_year]]-'VARIANZA Y DES. EST'!$L$11)^2</f>
        <v>33.870100322899837</v>
      </c>
      <c r="M3350" s="12">
        <v>2020</v>
      </c>
      <c r="N3350" s="9" t="s">
        <v>35</v>
      </c>
      <c r="O3350" s="9" t="s">
        <v>12638</v>
      </c>
      <c r="P3350" s="12">
        <v>101</v>
      </c>
      <c r="Q3350" s="12">
        <v>101</v>
      </c>
      <c r="R3350" s="12">
        <v>2.0592320216990294</v>
      </c>
      <c r="S3350" s="12" t="s">
        <v>28</v>
      </c>
      <c r="T3350" s="9" t="s">
        <v>70</v>
      </c>
      <c r="U3350" s="9" t="s">
        <v>45</v>
      </c>
      <c r="V3350" s="9" t="s">
        <v>70</v>
      </c>
      <c r="W3350" s="14">
        <v>2</v>
      </c>
    </row>
    <row r="3351" spans="1:23" x14ac:dyDescent="0.25">
      <c r="A3351" s="8">
        <v>1446</v>
      </c>
      <c r="B3351" s="9" t="s">
        <v>12749</v>
      </c>
      <c r="C3351" s="9" t="s">
        <v>22</v>
      </c>
      <c r="D3351" s="9" t="s">
        <v>12750</v>
      </c>
      <c r="E3351" s="9" t="s">
        <v>12751</v>
      </c>
      <c r="F3351" s="9" t="s">
        <v>12752</v>
      </c>
      <c r="G3351" s="12">
        <v>10</v>
      </c>
      <c r="H3351" s="9" t="s">
        <v>1608</v>
      </c>
      <c r="I3351" s="9" t="s">
        <v>1608</v>
      </c>
      <c r="J3351" s="12">
        <v>1</v>
      </c>
      <c r="K3351" s="13">
        <v>44198</v>
      </c>
      <c r="L3351" s="86">
        <f>(Tabla2[[#This Row],[release_year]]-'VARIANZA Y DES. EST'!$L$11)^2</f>
        <v>33.870100322899837</v>
      </c>
      <c r="M3351" s="12">
        <v>2020</v>
      </c>
      <c r="N3351" s="9" t="s">
        <v>35</v>
      </c>
      <c r="O3351" s="9" t="s">
        <v>12638</v>
      </c>
      <c r="P3351" s="12">
        <v>101</v>
      </c>
      <c r="Q3351" s="12">
        <v>101</v>
      </c>
      <c r="R3351" s="12">
        <v>2.0592320216990294</v>
      </c>
      <c r="S3351" s="12" t="s">
        <v>28</v>
      </c>
      <c r="T3351" s="9" t="s">
        <v>4337</v>
      </c>
      <c r="U3351" s="9" t="s">
        <v>38</v>
      </c>
      <c r="V3351" s="9" t="s">
        <v>4337</v>
      </c>
      <c r="W3351" s="14">
        <v>3</v>
      </c>
    </row>
    <row r="3352" spans="1:23" x14ac:dyDescent="0.25">
      <c r="A3352" s="8">
        <v>1453</v>
      </c>
      <c r="B3352" s="9" t="s">
        <v>12753</v>
      </c>
      <c r="C3352" s="9" t="s">
        <v>22</v>
      </c>
      <c r="D3352" s="9" t="s">
        <v>12754</v>
      </c>
      <c r="E3352" s="9" t="s">
        <v>12755</v>
      </c>
      <c r="F3352" s="9" t="s">
        <v>12756</v>
      </c>
      <c r="G3352" s="12">
        <v>8</v>
      </c>
      <c r="H3352" s="9" t="s">
        <v>25</v>
      </c>
      <c r="I3352" s="9" t="s">
        <v>25</v>
      </c>
      <c r="J3352" s="12">
        <v>1</v>
      </c>
      <c r="K3352" s="13">
        <v>44197</v>
      </c>
      <c r="L3352" s="86">
        <f>(Tabla2[[#This Row],[release_year]]-'VARIANZA Y DES. EST'!$L$11)^2</f>
        <v>1.3928663045044412</v>
      </c>
      <c r="M3352" s="12">
        <v>2013</v>
      </c>
      <c r="N3352" s="9" t="s">
        <v>43</v>
      </c>
      <c r="O3352" s="9" t="s">
        <v>12638</v>
      </c>
      <c r="P3352" s="12">
        <v>101</v>
      </c>
      <c r="Q3352" s="12">
        <v>101</v>
      </c>
      <c r="R3352" s="12">
        <v>2.0592320216990294</v>
      </c>
      <c r="S3352" s="12" t="s">
        <v>28</v>
      </c>
      <c r="T3352" s="9" t="s">
        <v>144</v>
      </c>
      <c r="U3352" s="9" t="s">
        <v>45</v>
      </c>
      <c r="V3352" s="9" t="s">
        <v>144</v>
      </c>
      <c r="W3352" s="14">
        <v>2</v>
      </c>
    </row>
    <row r="3353" spans="1:23" x14ac:dyDescent="0.25">
      <c r="A3353" s="8">
        <v>1495</v>
      </c>
      <c r="B3353" s="9" t="s">
        <v>12757</v>
      </c>
      <c r="C3353" s="9" t="s">
        <v>22</v>
      </c>
      <c r="D3353" s="9" t="s">
        <v>12758</v>
      </c>
      <c r="E3353" s="9" t="s">
        <v>4651</v>
      </c>
      <c r="F3353" s="18" t="s">
        <v>12759</v>
      </c>
      <c r="G3353" s="12">
        <v>20</v>
      </c>
      <c r="H3353" s="9" t="s">
        <v>25</v>
      </c>
      <c r="I3353" s="9" t="s">
        <v>25</v>
      </c>
      <c r="J3353" s="12">
        <v>1</v>
      </c>
      <c r="K3353" s="16">
        <v>44190</v>
      </c>
      <c r="L3353" s="86">
        <f>(Tabla2[[#This Row],[release_year]]-'VARIANZA Y DES. EST'!$L$11)^2</f>
        <v>33.870100322899837</v>
      </c>
      <c r="M3353" s="12">
        <v>2020</v>
      </c>
      <c r="N3353" s="9" t="s">
        <v>99</v>
      </c>
      <c r="O3353" s="9" t="s">
        <v>12638</v>
      </c>
      <c r="P3353" s="12">
        <v>101</v>
      </c>
      <c r="Q3353" s="12">
        <v>101</v>
      </c>
      <c r="R3353" s="12">
        <v>2.0592320216990294</v>
      </c>
      <c r="S3353" s="12" t="s">
        <v>28</v>
      </c>
      <c r="T3353" s="9" t="s">
        <v>111</v>
      </c>
      <c r="U3353" s="9" t="s">
        <v>30</v>
      </c>
      <c r="V3353" s="9" t="s">
        <v>111</v>
      </c>
      <c r="W3353" s="14">
        <v>2</v>
      </c>
    </row>
    <row r="3354" spans="1:23" x14ac:dyDescent="0.25">
      <c r="A3354" s="8">
        <v>1602</v>
      </c>
      <c r="B3354" s="9" t="s">
        <v>12760</v>
      </c>
      <c r="C3354" s="9" t="s">
        <v>22</v>
      </c>
      <c r="D3354" s="9" t="s">
        <v>12761</v>
      </c>
      <c r="E3354" s="18" t="s">
        <v>12762</v>
      </c>
      <c r="F3354" s="9" t="s">
        <v>12763</v>
      </c>
      <c r="G3354" s="12">
        <v>10</v>
      </c>
      <c r="H3354" s="9" t="s">
        <v>858</v>
      </c>
      <c r="I3354" s="9" t="s">
        <v>858</v>
      </c>
      <c r="J3354" s="12">
        <v>1</v>
      </c>
      <c r="K3354" s="13">
        <v>44168</v>
      </c>
      <c r="L3354" s="86">
        <f>(Tabla2[[#This Row],[release_year]]-'VARIANZA Y DES. EST'!$L$11)^2</f>
        <v>33.870100322899837</v>
      </c>
      <c r="M3354" s="12">
        <v>2020</v>
      </c>
      <c r="N3354" s="9" t="s">
        <v>76</v>
      </c>
      <c r="O3354" s="9" t="s">
        <v>12638</v>
      </c>
      <c r="P3354" s="12">
        <v>101</v>
      </c>
      <c r="Q3354" s="12">
        <v>101</v>
      </c>
      <c r="R3354" s="12">
        <v>2.0592320216990294</v>
      </c>
      <c r="S3354" s="12" t="s">
        <v>28</v>
      </c>
      <c r="T3354" s="9" t="s">
        <v>859</v>
      </c>
      <c r="U3354" s="9" t="s">
        <v>95</v>
      </c>
      <c r="V3354" s="9" t="s">
        <v>859</v>
      </c>
      <c r="W3354" s="14">
        <v>2</v>
      </c>
    </row>
    <row r="3355" spans="1:23" x14ac:dyDescent="0.25">
      <c r="A3355" s="8">
        <v>1820</v>
      </c>
      <c r="B3355" s="9" t="s">
        <v>12764</v>
      </c>
      <c r="C3355" s="9" t="s">
        <v>22</v>
      </c>
      <c r="D3355" s="9" t="s">
        <v>12765</v>
      </c>
      <c r="E3355" s="18" t="s">
        <v>12766</v>
      </c>
      <c r="F3355" s="9" t="s">
        <v>12767</v>
      </c>
      <c r="G3355" s="12">
        <v>9</v>
      </c>
      <c r="H3355" s="9" t="s">
        <v>92</v>
      </c>
      <c r="I3355" s="9" t="s">
        <v>92</v>
      </c>
      <c r="J3355" s="12">
        <v>1</v>
      </c>
      <c r="K3355" s="16">
        <v>44123</v>
      </c>
      <c r="L3355" s="86">
        <f>(Tabla2[[#This Row],[release_year]]-'VARIANZA Y DES. EST'!$L$11)^2</f>
        <v>1.3928663045044412</v>
      </c>
      <c r="M3355" s="12">
        <v>2013</v>
      </c>
      <c r="N3355" s="9" t="s">
        <v>76</v>
      </c>
      <c r="O3355" s="9" t="s">
        <v>12638</v>
      </c>
      <c r="P3355" s="12">
        <v>101</v>
      </c>
      <c r="Q3355" s="12">
        <v>101</v>
      </c>
      <c r="R3355" s="12">
        <v>2.0592320216990294</v>
      </c>
      <c r="S3355" s="12" t="s">
        <v>28</v>
      </c>
      <c r="T3355" s="9" t="s">
        <v>2492</v>
      </c>
      <c r="U3355" s="9" t="s">
        <v>95</v>
      </c>
      <c r="V3355" s="9" t="s">
        <v>2492</v>
      </c>
      <c r="W3355" s="14">
        <v>3</v>
      </c>
    </row>
    <row r="3356" spans="1:23" x14ac:dyDescent="0.25">
      <c r="A3356" s="8">
        <v>1856</v>
      </c>
      <c r="B3356" s="9" t="s">
        <v>12768</v>
      </c>
      <c r="C3356" s="9" t="s">
        <v>22</v>
      </c>
      <c r="D3356" s="9" t="s">
        <v>12769</v>
      </c>
      <c r="E3356" s="18" t="s">
        <v>12770</v>
      </c>
      <c r="F3356" s="9" t="s">
        <v>12771</v>
      </c>
      <c r="G3356" s="12">
        <v>7</v>
      </c>
      <c r="H3356" s="9" t="s">
        <v>4237</v>
      </c>
      <c r="I3356" s="9" t="s">
        <v>4237</v>
      </c>
      <c r="J3356" s="12">
        <v>1</v>
      </c>
      <c r="K3356" s="16">
        <v>44118</v>
      </c>
      <c r="L3356" s="86">
        <f>(Tabla2[[#This Row],[release_year]]-'VARIANZA Y DES. EST'!$L$11)^2</f>
        <v>33.870100322899837</v>
      </c>
      <c r="M3356" s="12">
        <v>2020</v>
      </c>
      <c r="N3356" s="9" t="s">
        <v>35</v>
      </c>
      <c r="O3356" s="9" t="s">
        <v>12638</v>
      </c>
      <c r="P3356" s="12">
        <v>101</v>
      </c>
      <c r="Q3356" s="12">
        <v>101</v>
      </c>
      <c r="R3356" s="12">
        <v>2.0592320216990294</v>
      </c>
      <c r="S3356" s="12" t="s">
        <v>28</v>
      </c>
      <c r="T3356" s="9" t="s">
        <v>8442</v>
      </c>
      <c r="U3356" s="9" t="s">
        <v>38</v>
      </c>
      <c r="V3356" s="9" t="s">
        <v>8442</v>
      </c>
      <c r="W3356" s="14">
        <v>3</v>
      </c>
    </row>
    <row r="3357" spans="1:23" x14ac:dyDescent="0.25">
      <c r="A3357" s="8">
        <v>1913</v>
      </c>
      <c r="B3357" s="9" t="s">
        <v>12772</v>
      </c>
      <c r="C3357" s="9" t="s">
        <v>22</v>
      </c>
      <c r="D3357" s="9" t="s">
        <v>12773</v>
      </c>
      <c r="E3357" s="9" t="s">
        <v>12774</v>
      </c>
      <c r="F3357" s="9" t="s">
        <v>12775</v>
      </c>
      <c r="G3357" s="12">
        <v>10</v>
      </c>
      <c r="H3357" s="9" t="s">
        <v>2696</v>
      </c>
      <c r="I3357" s="9" t="s">
        <v>2696</v>
      </c>
      <c r="J3357" s="12">
        <v>1</v>
      </c>
      <c r="K3357" s="13">
        <v>44105</v>
      </c>
      <c r="L3357" s="86">
        <f>(Tabla2[[#This Row],[release_year]]-'VARIANZA Y DES. EST'!$L$11)^2</f>
        <v>3.3116808838167522</v>
      </c>
      <c r="M3357" s="12">
        <v>2016</v>
      </c>
      <c r="N3357" s="9" t="s">
        <v>43</v>
      </c>
      <c r="O3357" s="9" t="s">
        <v>12638</v>
      </c>
      <c r="P3357" s="12">
        <v>101</v>
      </c>
      <c r="Q3357" s="12">
        <v>101</v>
      </c>
      <c r="R3357" s="12">
        <v>2.0592320216990294</v>
      </c>
      <c r="S3357" s="12" t="s">
        <v>28</v>
      </c>
      <c r="T3357" s="9" t="s">
        <v>600</v>
      </c>
      <c r="U3357" s="9" t="s">
        <v>38</v>
      </c>
      <c r="V3357" s="9" t="s">
        <v>600</v>
      </c>
      <c r="W3357" s="14">
        <v>3</v>
      </c>
    </row>
    <row r="3358" spans="1:23" x14ac:dyDescent="0.25">
      <c r="A3358" s="8">
        <v>2057</v>
      </c>
      <c r="B3358" s="9" t="s">
        <v>12776</v>
      </c>
      <c r="C3358" s="9" t="s">
        <v>22</v>
      </c>
      <c r="D3358" s="9" t="s">
        <v>12777</v>
      </c>
      <c r="E3358" s="9" t="s">
        <v>12778</v>
      </c>
      <c r="F3358" s="9" t="s">
        <v>12779</v>
      </c>
      <c r="G3358" s="12">
        <v>11</v>
      </c>
      <c r="H3358" s="9" t="s">
        <v>184</v>
      </c>
      <c r="I3358" s="9" t="s">
        <v>3702</v>
      </c>
      <c r="J3358" s="12">
        <v>2</v>
      </c>
      <c r="K3358" s="13">
        <v>44076</v>
      </c>
      <c r="L3358" s="86">
        <f>(Tabla2[[#This Row],[release_year]]-'VARIANZA Y DES. EST'!$L$11)^2</f>
        <v>26.834446865421359</v>
      </c>
      <c r="M3358" s="12">
        <v>2009</v>
      </c>
      <c r="N3358" s="9" t="s">
        <v>99</v>
      </c>
      <c r="O3358" s="9" t="s">
        <v>12638</v>
      </c>
      <c r="P3358" s="12">
        <v>101</v>
      </c>
      <c r="Q3358" s="12">
        <v>101</v>
      </c>
      <c r="R3358" s="12">
        <v>2.0592320216990294</v>
      </c>
      <c r="S3358" s="12" t="s">
        <v>28</v>
      </c>
      <c r="T3358" s="9" t="s">
        <v>111</v>
      </c>
      <c r="U3358" s="9" t="s">
        <v>30</v>
      </c>
      <c r="V3358" s="9" t="s">
        <v>111</v>
      </c>
      <c r="W3358" s="14">
        <v>2</v>
      </c>
    </row>
    <row r="3359" spans="1:23" x14ac:dyDescent="0.25">
      <c r="A3359" s="8">
        <v>2165</v>
      </c>
      <c r="B3359" s="9" t="s">
        <v>12780</v>
      </c>
      <c r="C3359" s="9" t="s">
        <v>22</v>
      </c>
      <c r="D3359" s="9" t="s">
        <v>12781</v>
      </c>
      <c r="E3359" s="18" t="s">
        <v>12782</v>
      </c>
      <c r="F3359" s="9" t="s">
        <v>12783</v>
      </c>
      <c r="G3359" s="12">
        <v>10</v>
      </c>
      <c r="H3359" s="12"/>
      <c r="I3359" s="9"/>
      <c r="J3359" s="12">
        <v>0</v>
      </c>
      <c r="K3359" s="13">
        <v>44048</v>
      </c>
      <c r="L3359" s="86">
        <f>(Tabla2[[#This Row],[release_year]]-'VARIANZA Y DES. EST'!$L$11)^2</f>
        <v>23.230495463129063</v>
      </c>
      <c r="M3359" s="12">
        <v>2019</v>
      </c>
      <c r="N3359" s="9" t="s">
        <v>35</v>
      </c>
      <c r="O3359" s="9" t="s">
        <v>12638</v>
      </c>
      <c r="P3359" s="12">
        <v>101</v>
      </c>
      <c r="Q3359" s="12">
        <v>101</v>
      </c>
      <c r="R3359" s="12">
        <v>2.0592320216990294</v>
      </c>
      <c r="S3359" s="12" t="s">
        <v>28</v>
      </c>
      <c r="T3359" s="9" t="s">
        <v>2372</v>
      </c>
      <c r="U3359" s="9" t="s">
        <v>239</v>
      </c>
      <c r="V3359" s="9" t="s">
        <v>2372</v>
      </c>
      <c r="W3359" s="14">
        <v>2</v>
      </c>
    </row>
    <row r="3360" spans="1:23" x14ac:dyDescent="0.25">
      <c r="A3360" s="8">
        <v>2248</v>
      </c>
      <c r="B3360" s="9" t="s">
        <v>12784</v>
      </c>
      <c r="C3360" s="9" t="s">
        <v>22</v>
      </c>
      <c r="D3360" s="9" t="s">
        <v>12785</v>
      </c>
      <c r="E3360" s="9" t="s">
        <v>12786</v>
      </c>
      <c r="F3360" s="9" t="s">
        <v>12787</v>
      </c>
      <c r="G3360" s="12">
        <v>6</v>
      </c>
      <c r="H3360" s="9" t="s">
        <v>116</v>
      </c>
      <c r="I3360" s="9" t="s">
        <v>116</v>
      </c>
      <c r="J3360" s="12">
        <v>1</v>
      </c>
      <c r="K3360" s="13">
        <v>44022</v>
      </c>
      <c r="L3360" s="86">
        <f>(Tabla2[[#This Row],[release_year]]-'VARIANZA Y DES. EST'!$L$11)^2</f>
        <v>14.590890603358293</v>
      </c>
      <c r="M3360" s="12">
        <v>2018</v>
      </c>
      <c r="N3360" s="9" t="s">
        <v>35</v>
      </c>
      <c r="O3360" s="9" t="s">
        <v>12638</v>
      </c>
      <c r="P3360" s="12">
        <v>101</v>
      </c>
      <c r="Q3360" s="12">
        <v>101</v>
      </c>
      <c r="R3360" s="12">
        <v>2.0592320216990294</v>
      </c>
      <c r="S3360" s="12" t="s">
        <v>28</v>
      </c>
      <c r="T3360" s="9" t="s">
        <v>859</v>
      </c>
      <c r="U3360" s="9" t="s">
        <v>95</v>
      </c>
      <c r="V3360" s="9" t="s">
        <v>859</v>
      </c>
      <c r="W3360" s="14">
        <v>2</v>
      </c>
    </row>
    <row r="3361" spans="1:23" x14ac:dyDescent="0.25">
      <c r="A3361" s="8">
        <v>2351</v>
      </c>
      <c r="B3361" s="9" t="s">
        <v>12788</v>
      </c>
      <c r="C3361" s="9" t="s">
        <v>22</v>
      </c>
      <c r="D3361" s="9" t="s">
        <v>12789</v>
      </c>
      <c r="E3361" s="18" t="s">
        <v>12790</v>
      </c>
      <c r="F3361" s="9" t="s">
        <v>12791</v>
      </c>
      <c r="G3361" s="12">
        <v>8</v>
      </c>
      <c r="H3361" s="9" t="s">
        <v>25</v>
      </c>
      <c r="I3361" s="9" t="s">
        <v>25</v>
      </c>
      <c r="J3361" s="12">
        <v>1</v>
      </c>
      <c r="K3361" s="13">
        <v>44003</v>
      </c>
      <c r="L3361" s="86">
        <f>(Tabla2[[#This Row],[release_year]]-'VARIANZA Y DES. EST'!$L$11)^2</f>
        <v>7.9512857435875226</v>
      </c>
      <c r="M3361" s="12">
        <v>2017</v>
      </c>
      <c r="N3361" s="9" t="s">
        <v>1991</v>
      </c>
      <c r="O3361" s="9" t="s">
        <v>12638</v>
      </c>
      <c r="P3361" s="12">
        <v>101</v>
      </c>
      <c r="Q3361" s="12">
        <v>101</v>
      </c>
      <c r="R3361" s="12">
        <v>2.0592320216990294</v>
      </c>
      <c r="S3361" s="12" t="s">
        <v>28</v>
      </c>
      <c r="T3361" s="9" t="s">
        <v>3998</v>
      </c>
      <c r="U3361" s="9" t="s">
        <v>45</v>
      </c>
      <c r="V3361" s="9" t="s">
        <v>3998</v>
      </c>
      <c r="W3361" s="14">
        <v>3</v>
      </c>
    </row>
    <row r="3362" spans="1:23" x14ac:dyDescent="0.25">
      <c r="A3362" s="8">
        <v>2393</v>
      </c>
      <c r="B3362" s="9" t="s">
        <v>12792</v>
      </c>
      <c r="C3362" s="9" t="s">
        <v>22</v>
      </c>
      <c r="D3362" s="9" t="s">
        <v>12793</v>
      </c>
      <c r="E3362" s="9" t="s">
        <v>6787</v>
      </c>
      <c r="F3362" s="9" t="s">
        <v>12794</v>
      </c>
      <c r="G3362" s="12">
        <v>9</v>
      </c>
      <c r="H3362" s="9" t="s">
        <v>518</v>
      </c>
      <c r="I3362" s="9" t="s">
        <v>518</v>
      </c>
      <c r="J3362" s="12">
        <v>1</v>
      </c>
      <c r="K3362" s="13">
        <v>43994</v>
      </c>
      <c r="L3362" s="86">
        <f>(Tabla2[[#This Row],[release_year]]-'VARIANZA Y DES. EST'!$L$11)^2</f>
        <v>33.870100322899837</v>
      </c>
      <c r="M3362" s="12">
        <v>2020</v>
      </c>
      <c r="N3362" s="9" t="s">
        <v>76</v>
      </c>
      <c r="O3362" s="9" t="s">
        <v>12638</v>
      </c>
      <c r="P3362" s="12">
        <v>101</v>
      </c>
      <c r="Q3362" s="12">
        <v>101</v>
      </c>
      <c r="R3362" s="12">
        <v>2.0592320216990294</v>
      </c>
      <c r="S3362" s="12" t="s">
        <v>28</v>
      </c>
      <c r="T3362" s="9" t="s">
        <v>94</v>
      </c>
      <c r="U3362" s="9" t="s">
        <v>95</v>
      </c>
      <c r="V3362" s="9" t="s">
        <v>94</v>
      </c>
      <c r="W3362" s="14">
        <v>3</v>
      </c>
    </row>
    <row r="3363" spans="1:23" x14ac:dyDescent="0.25">
      <c r="A3363" s="8">
        <v>2404</v>
      </c>
      <c r="B3363" s="9" t="s">
        <v>12795</v>
      </c>
      <c r="C3363" s="9" t="s">
        <v>22</v>
      </c>
      <c r="D3363" s="9" t="s">
        <v>12796</v>
      </c>
      <c r="E3363" s="9" t="s">
        <v>12797</v>
      </c>
      <c r="F3363" s="9" t="s">
        <v>12798</v>
      </c>
      <c r="G3363" s="12">
        <v>8</v>
      </c>
      <c r="H3363" s="9" t="s">
        <v>6203</v>
      </c>
      <c r="I3363" s="9" t="s">
        <v>6203</v>
      </c>
      <c r="J3363" s="12">
        <v>1</v>
      </c>
      <c r="K3363" s="13">
        <v>43993</v>
      </c>
      <c r="L3363" s="86">
        <f>(Tabla2[[#This Row],[release_year]]-'VARIANZA Y DES. EST'!$L$11)^2</f>
        <v>38.194842005650592</v>
      </c>
      <c r="M3363" s="12">
        <v>2008</v>
      </c>
      <c r="N3363" s="9" t="s">
        <v>35</v>
      </c>
      <c r="O3363" s="9" t="s">
        <v>12638</v>
      </c>
      <c r="P3363" s="12">
        <v>101</v>
      </c>
      <c r="Q3363" s="12">
        <v>101</v>
      </c>
      <c r="R3363" s="12">
        <v>2.0592320216990294</v>
      </c>
      <c r="S3363" s="12" t="s">
        <v>28</v>
      </c>
      <c r="T3363" s="9" t="s">
        <v>859</v>
      </c>
      <c r="U3363" s="9" t="s">
        <v>95</v>
      </c>
      <c r="V3363" s="9" t="s">
        <v>859</v>
      </c>
      <c r="W3363" s="14">
        <v>2</v>
      </c>
    </row>
    <row r="3364" spans="1:23" x14ac:dyDescent="0.25">
      <c r="A3364" s="8">
        <v>2507</v>
      </c>
      <c r="B3364" s="9" t="s">
        <v>12799</v>
      </c>
      <c r="C3364" s="9" t="s">
        <v>22</v>
      </c>
      <c r="D3364" s="9" t="s">
        <v>12800</v>
      </c>
      <c r="E3364" s="18" t="s">
        <v>8709</v>
      </c>
      <c r="F3364" s="9" t="s">
        <v>12801</v>
      </c>
      <c r="G3364" s="12">
        <v>7</v>
      </c>
      <c r="H3364" s="9" t="s">
        <v>116</v>
      </c>
      <c r="I3364" s="9" t="s">
        <v>116</v>
      </c>
      <c r="J3364" s="12">
        <v>1</v>
      </c>
      <c r="K3364" s="13">
        <v>43970</v>
      </c>
      <c r="L3364" s="86">
        <f>(Tabla2[[#This Row],[release_year]]-'VARIANZA Y DES. EST'!$L$11)^2</f>
        <v>26.834446865421359</v>
      </c>
      <c r="M3364" s="12">
        <v>2009</v>
      </c>
      <c r="N3364" s="9" t="s">
        <v>35</v>
      </c>
      <c r="O3364" s="9" t="s">
        <v>12638</v>
      </c>
      <c r="P3364" s="12">
        <v>101</v>
      </c>
      <c r="Q3364" s="12">
        <v>101</v>
      </c>
      <c r="R3364" s="12">
        <v>2.0592320216990294</v>
      </c>
      <c r="S3364" s="12" t="s">
        <v>28</v>
      </c>
      <c r="T3364" s="9" t="s">
        <v>859</v>
      </c>
      <c r="U3364" s="9" t="s">
        <v>95</v>
      </c>
      <c r="V3364" s="9" t="s">
        <v>859</v>
      </c>
      <c r="W3364" s="14">
        <v>2</v>
      </c>
    </row>
    <row r="3365" spans="1:23" x14ac:dyDescent="0.25">
      <c r="A3365" s="8">
        <v>2635</v>
      </c>
      <c r="B3365" s="9" t="s">
        <v>12802</v>
      </c>
      <c r="C3365" s="9" t="s">
        <v>22</v>
      </c>
      <c r="D3365" s="9" t="s">
        <v>12803</v>
      </c>
      <c r="E3365" s="9" t="s">
        <v>12804</v>
      </c>
      <c r="F3365" s="9" t="s">
        <v>12805</v>
      </c>
      <c r="G3365" s="12">
        <v>12</v>
      </c>
      <c r="H3365" s="9" t="s">
        <v>231</v>
      </c>
      <c r="I3365" s="9" t="s">
        <v>12806</v>
      </c>
      <c r="J3365" s="12">
        <v>3</v>
      </c>
      <c r="K3365" s="13">
        <v>43946</v>
      </c>
      <c r="L3365" s="86">
        <f>(Tabla2[[#This Row],[release_year]]-'VARIANZA Y DES. EST'!$L$11)^2</f>
        <v>10.1136565849629</v>
      </c>
      <c r="M3365" s="12">
        <v>2011</v>
      </c>
      <c r="N3365" s="9" t="s">
        <v>43</v>
      </c>
      <c r="O3365" s="9" t="s">
        <v>12638</v>
      </c>
      <c r="P3365" s="12">
        <v>101</v>
      </c>
      <c r="Q3365" s="12">
        <v>101</v>
      </c>
      <c r="R3365" s="12">
        <v>2.0592320216990294</v>
      </c>
      <c r="S3365" s="12" t="s">
        <v>28</v>
      </c>
      <c r="T3365" s="9" t="s">
        <v>94</v>
      </c>
      <c r="U3365" s="9" t="s">
        <v>95</v>
      </c>
      <c r="V3365" s="9" t="s">
        <v>94</v>
      </c>
      <c r="W3365" s="14">
        <v>3</v>
      </c>
    </row>
    <row r="3366" spans="1:23" x14ac:dyDescent="0.25">
      <c r="A3366" s="8">
        <v>2668</v>
      </c>
      <c r="B3366" s="9" t="s">
        <v>12807</v>
      </c>
      <c r="C3366" s="9" t="s">
        <v>22</v>
      </c>
      <c r="D3366" s="9" t="s">
        <v>12808</v>
      </c>
      <c r="E3366" s="9" t="s">
        <v>12809</v>
      </c>
      <c r="F3366" s="9" t="s">
        <v>12810</v>
      </c>
      <c r="G3366" s="12">
        <v>8</v>
      </c>
      <c r="H3366" s="9" t="s">
        <v>7034</v>
      </c>
      <c r="I3366" s="9" t="s">
        <v>7034</v>
      </c>
      <c r="J3366" s="12">
        <v>1</v>
      </c>
      <c r="K3366" s="13">
        <v>43938</v>
      </c>
      <c r="L3366" s="86">
        <f>(Tabla2[[#This Row],[release_year]]-'VARIANZA Y DES. EST'!$L$11)^2</f>
        <v>14.590890603358293</v>
      </c>
      <c r="M3366" s="12">
        <v>2018</v>
      </c>
      <c r="N3366" s="9" t="s">
        <v>76</v>
      </c>
      <c r="O3366" s="9" t="s">
        <v>12638</v>
      </c>
      <c r="P3366" s="12">
        <v>101</v>
      </c>
      <c r="Q3366" s="12">
        <v>101</v>
      </c>
      <c r="R3366" s="12">
        <v>2.0592320216990294</v>
      </c>
      <c r="S3366" s="12" t="s">
        <v>28</v>
      </c>
      <c r="T3366" s="9" t="s">
        <v>859</v>
      </c>
      <c r="U3366" s="9" t="s">
        <v>95</v>
      </c>
      <c r="V3366" s="9" t="s">
        <v>859</v>
      </c>
      <c r="W3366" s="14">
        <v>2</v>
      </c>
    </row>
    <row r="3367" spans="1:23" x14ac:dyDescent="0.25">
      <c r="A3367" s="8">
        <v>2694</v>
      </c>
      <c r="B3367" s="9" t="s">
        <v>12811</v>
      </c>
      <c r="C3367" s="9" t="s">
        <v>22</v>
      </c>
      <c r="D3367" s="9" t="s">
        <v>12812</v>
      </c>
      <c r="E3367" s="18" t="s">
        <v>12813</v>
      </c>
      <c r="F3367" s="9" t="s">
        <v>12814</v>
      </c>
      <c r="G3367" s="12">
        <v>9</v>
      </c>
      <c r="H3367" s="9" t="s">
        <v>126</v>
      </c>
      <c r="I3367" s="9" t="s">
        <v>12815</v>
      </c>
      <c r="J3367" s="12">
        <v>2</v>
      </c>
      <c r="K3367" s="13">
        <v>43931</v>
      </c>
      <c r="L3367" s="86">
        <f>(Tabla2[[#This Row],[release_year]]-'VARIANZA Y DES. EST'!$L$11)^2</f>
        <v>33.870100322899837</v>
      </c>
      <c r="M3367" s="12">
        <v>2020</v>
      </c>
      <c r="N3367" s="9" t="s">
        <v>76</v>
      </c>
      <c r="O3367" s="9" t="s">
        <v>12638</v>
      </c>
      <c r="P3367" s="12">
        <v>101</v>
      </c>
      <c r="Q3367" s="12">
        <v>101</v>
      </c>
      <c r="R3367" s="12">
        <v>2.0592320216990294</v>
      </c>
      <c r="S3367" s="12" t="s">
        <v>28</v>
      </c>
      <c r="T3367" s="9" t="s">
        <v>3625</v>
      </c>
      <c r="U3367" s="9" t="s">
        <v>95</v>
      </c>
      <c r="V3367" s="9" t="s">
        <v>3625</v>
      </c>
      <c r="W3367" s="14">
        <v>3</v>
      </c>
    </row>
    <row r="3368" spans="1:23" x14ac:dyDescent="0.25">
      <c r="A3368" s="8">
        <v>2756</v>
      </c>
      <c r="B3368" s="9" t="s">
        <v>12816</v>
      </c>
      <c r="C3368" s="9" t="s">
        <v>22</v>
      </c>
      <c r="D3368" s="9" t="s">
        <v>12817</v>
      </c>
      <c r="E3368" s="18" t="s">
        <v>12818</v>
      </c>
      <c r="F3368" s="18" t="s">
        <v>12819</v>
      </c>
      <c r="G3368" s="12">
        <v>11</v>
      </c>
      <c r="H3368" s="9" t="s">
        <v>160</v>
      </c>
      <c r="I3368" s="9" t="s">
        <v>160</v>
      </c>
      <c r="J3368" s="12">
        <v>1</v>
      </c>
      <c r="K3368" s="13">
        <v>43921</v>
      </c>
      <c r="L3368" s="86">
        <f>(Tabla2[[#This Row],[release_year]]-'VARIANZA Y DES. EST'!$L$11)^2</f>
        <v>7.9512857435875226</v>
      </c>
      <c r="M3368" s="12">
        <v>2017</v>
      </c>
      <c r="N3368" s="9" t="s">
        <v>76</v>
      </c>
      <c r="O3368" s="9" t="s">
        <v>12638</v>
      </c>
      <c r="P3368" s="12">
        <v>101</v>
      </c>
      <c r="Q3368" s="12">
        <v>101</v>
      </c>
      <c r="R3368" s="12">
        <v>2.0592320216990294</v>
      </c>
      <c r="S3368" s="12" t="s">
        <v>28</v>
      </c>
      <c r="T3368" s="9" t="s">
        <v>7217</v>
      </c>
      <c r="U3368" s="9" t="s">
        <v>45</v>
      </c>
      <c r="V3368" s="9" t="s">
        <v>7217</v>
      </c>
      <c r="W3368" s="14">
        <v>3</v>
      </c>
    </row>
    <row r="3369" spans="1:23" x14ac:dyDescent="0.25">
      <c r="A3369" s="8">
        <v>2816</v>
      </c>
      <c r="B3369" s="9" t="s">
        <v>12820</v>
      </c>
      <c r="C3369" s="9" t="s">
        <v>22</v>
      </c>
      <c r="D3369" s="9" t="s">
        <v>12821</v>
      </c>
      <c r="E3369" s="9" t="s">
        <v>12822</v>
      </c>
      <c r="F3369" s="18" t="s">
        <v>12823</v>
      </c>
      <c r="G3369" s="12">
        <v>8</v>
      </c>
      <c r="H3369" s="9" t="s">
        <v>518</v>
      </c>
      <c r="I3369" s="9" t="s">
        <v>518</v>
      </c>
      <c r="J3369" s="12">
        <v>1</v>
      </c>
      <c r="K3369" s="13">
        <v>43904</v>
      </c>
      <c r="L3369" s="86">
        <f>(Tabla2[[#This Row],[release_year]]-'VARIANZA Y DES. EST'!$L$11)^2</f>
        <v>33.870100322899837</v>
      </c>
      <c r="M3369" s="12">
        <v>2020</v>
      </c>
      <c r="N3369" s="9" t="s">
        <v>76</v>
      </c>
      <c r="O3369" s="9" t="s">
        <v>12638</v>
      </c>
      <c r="P3369" s="12">
        <v>101</v>
      </c>
      <c r="Q3369" s="12">
        <v>101</v>
      </c>
      <c r="R3369" s="12">
        <v>2.0592320216990294</v>
      </c>
      <c r="S3369" s="12" t="s">
        <v>28</v>
      </c>
      <c r="T3369" s="9" t="s">
        <v>3625</v>
      </c>
      <c r="U3369" s="9" t="s">
        <v>95</v>
      </c>
      <c r="V3369" s="9" t="s">
        <v>3625</v>
      </c>
      <c r="W3369" s="14">
        <v>3</v>
      </c>
    </row>
    <row r="3370" spans="1:23" x14ac:dyDescent="0.25">
      <c r="A3370" s="8">
        <v>2883</v>
      </c>
      <c r="B3370" s="9" t="s">
        <v>12824</v>
      </c>
      <c r="C3370" s="9" t="s">
        <v>22</v>
      </c>
      <c r="D3370" s="9" t="s">
        <v>12825</v>
      </c>
      <c r="E3370" s="9" t="s">
        <v>3169</v>
      </c>
      <c r="F3370" s="9" t="s">
        <v>12826</v>
      </c>
      <c r="G3370" s="12">
        <v>10</v>
      </c>
      <c r="H3370" s="9" t="s">
        <v>175</v>
      </c>
      <c r="I3370" s="9" t="s">
        <v>175</v>
      </c>
      <c r="J3370" s="12">
        <v>1</v>
      </c>
      <c r="K3370" s="13">
        <v>43887</v>
      </c>
      <c r="L3370" s="86">
        <f>(Tabla2[[#This Row],[release_year]]-'VARIANZA Y DES. EST'!$L$11)^2</f>
        <v>3.3116808838167522</v>
      </c>
      <c r="M3370" s="12">
        <v>2016</v>
      </c>
      <c r="N3370" s="9" t="s">
        <v>76</v>
      </c>
      <c r="O3370" s="9" t="s">
        <v>12638</v>
      </c>
      <c r="P3370" s="12">
        <v>101</v>
      </c>
      <c r="Q3370" s="12">
        <v>101</v>
      </c>
      <c r="R3370" s="12">
        <v>2.0592320216990294</v>
      </c>
      <c r="S3370" s="12" t="s">
        <v>28</v>
      </c>
      <c r="T3370" s="9" t="s">
        <v>70</v>
      </c>
      <c r="U3370" s="9" t="s">
        <v>45</v>
      </c>
      <c r="V3370" s="9" t="s">
        <v>70</v>
      </c>
      <c r="W3370" s="14">
        <v>2</v>
      </c>
    </row>
    <row r="3371" spans="1:23" x14ac:dyDescent="0.25">
      <c r="A3371" s="8">
        <v>2897</v>
      </c>
      <c r="B3371" s="9" t="s">
        <v>12827</v>
      </c>
      <c r="C3371" s="9" t="s">
        <v>22</v>
      </c>
      <c r="D3371" s="9" t="s">
        <v>12828</v>
      </c>
      <c r="E3371" s="18" t="s">
        <v>12829</v>
      </c>
      <c r="F3371" s="9" t="s">
        <v>12830</v>
      </c>
      <c r="G3371" s="12">
        <v>8</v>
      </c>
      <c r="H3371" s="9" t="s">
        <v>518</v>
      </c>
      <c r="I3371" s="9" t="s">
        <v>518</v>
      </c>
      <c r="J3371" s="12">
        <v>1</v>
      </c>
      <c r="K3371" s="13">
        <v>43882</v>
      </c>
      <c r="L3371" s="86">
        <f>(Tabla2[[#This Row],[release_year]]-'VARIANZA Y DES. EST'!$L$11)^2</f>
        <v>23.230495463129063</v>
      </c>
      <c r="M3371" s="12">
        <v>2019</v>
      </c>
      <c r="N3371" s="9" t="s">
        <v>35</v>
      </c>
      <c r="O3371" s="9" t="s">
        <v>12638</v>
      </c>
      <c r="P3371" s="12">
        <v>101</v>
      </c>
      <c r="Q3371" s="12">
        <v>101</v>
      </c>
      <c r="R3371" s="12">
        <v>2.0592320216990294</v>
      </c>
      <c r="S3371" s="12" t="s">
        <v>28</v>
      </c>
      <c r="T3371" s="9" t="s">
        <v>2372</v>
      </c>
      <c r="U3371" s="9" t="s">
        <v>239</v>
      </c>
      <c r="V3371" s="9" t="s">
        <v>2372</v>
      </c>
      <c r="W3371" s="14">
        <v>2</v>
      </c>
    </row>
    <row r="3372" spans="1:23" x14ac:dyDescent="0.25">
      <c r="A3372" s="8">
        <v>2929</v>
      </c>
      <c r="B3372" s="9" t="s">
        <v>12831</v>
      </c>
      <c r="C3372" s="9" t="s">
        <v>22</v>
      </c>
      <c r="D3372" s="9" t="s">
        <v>12832</v>
      </c>
      <c r="E3372" s="18" t="s">
        <v>12833</v>
      </c>
      <c r="F3372" s="9" t="s">
        <v>12834</v>
      </c>
      <c r="G3372" s="12">
        <v>8</v>
      </c>
      <c r="H3372" s="9" t="s">
        <v>25</v>
      </c>
      <c r="I3372" s="9" t="s">
        <v>25</v>
      </c>
      <c r="J3372" s="12">
        <v>1</v>
      </c>
      <c r="K3372" s="13">
        <v>43872</v>
      </c>
      <c r="L3372" s="86">
        <f>(Tabla2[[#This Row],[release_year]]-'VARIANZA Y DES. EST'!$L$11)^2</f>
        <v>7.9512857435875226</v>
      </c>
      <c r="M3372" s="12">
        <v>2017</v>
      </c>
      <c r="N3372" s="9" t="s">
        <v>1991</v>
      </c>
      <c r="O3372" s="9" t="s">
        <v>12638</v>
      </c>
      <c r="P3372" s="12">
        <v>101</v>
      </c>
      <c r="Q3372" s="12">
        <v>101</v>
      </c>
      <c r="R3372" s="12">
        <v>2.0592320216990294</v>
      </c>
      <c r="S3372" s="12" t="s">
        <v>28</v>
      </c>
      <c r="T3372" s="9" t="s">
        <v>3998</v>
      </c>
      <c r="U3372" s="9" t="s">
        <v>45</v>
      </c>
      <c r="V3372" s="9" t="s">
        <v>3998</v>
      </c>
      <c r="W3372" s="14">
        <v>3</v>
      </c>
    </row>
    <row r="3373" spans="1:23" x14ac:dyDescent="0.25">
      <c r="A3373" s="8">
        <v>3160</v>
      </c>
      <c r="B3373" s="9" t="s">
        <v>12835</v>
      </c>
      <c r="C3373" s="9" t="s">
        <v>22</v>
      </c>
      <c r="D3373" s="9" t="s">
        <v>12836</v>
      </c>
      <c r="E3373" s="18" t="s">
        <v>11698</v>
      </c>
      <c r="F3373" s="9" t="s">
        <v>12837</v>
      </c>
      <c r="G3373" s="12">
        <v>10</v>
      </c>
      <c r="H3373" s="9" t="s">
        <v>116</v>
      </c>
      <c r="I3373" s="9" t="s">
        <v>116</v>
      </c>
      <c r="J3373" s="12">
        <v>1</v>
      </c>
      <c r="K3373" s="16">
        <v>43809</v>
      </c>
      <c r="L3373" s="86">
        <f>(Tabla2[[#This Row],[release_year]]-'VARIANZA Y DES. EST'!$L$11)^2</f>
        <v>7.9512857435875226</v>
      </c>
      <c r="M3373" s="12">
        <v>2017</v>
      </c>
      <c r="N3373" s="9" t="s">
        <v>35</v>
      </c>
      <c r="O3373" s="9" t="s">
        <v>12638</v>
      </c>
      <c r="P3373" s="12">
        <v>101</v>
      </c>
      <c r="Q3373" s="12">
        <v>101</v>
      </c>
      <c r="R3373" s="12">
        <v>2.0592320216990294</v>
      </c>
      <c r="S3373" s="12" t="s">
        <v>28</v>
      </c>
      <c r="T3373" s="9" t="s">
        <v>859</v>
      </c>
      <c r="U3373" s="9" t="s">
        <v>95</v>
      </c>
      <c r="V3373" s="9" t="s">
        <v>859</v>
      </c>
      <c r="W3373" s="14">
        <v>2</v>
      </c>
    </row>
    <row r="3374" spans="1:23" x14ac:dyDescent="0.25">
      <c r="A3374" s="8">
        <v>3263</v>
      </c>
      <c r="B3374" s="9" t="s">
        <v>12838</v>
      </c>
      <c r="C3374" s="9" t="s">
        <v>22</v>
      </c>
      <c r="D3374" s="9" t="s">
        <v>12839</v>
      </c>
      <c r="E3374" s="18" t="s">
        <v>12114</v>
      </c>
      <c r="F3374" s="9" t="s">
        <v>12840</v>
      </c>
      <c r="G3374" s="12">
        <v>11</v>
      </c>
      <c r="H3374" s="9" t="s">
        <v>25</v>
      </c>
      <c r="I3374" s="9" t="s">
        <v>6706</v>
      </c>
      <c r="J3374" s="12">
        <v>2</v>
      </c>
      <c r="K3374" s="16">
        <v>43785</v>
      </c>
      <c r="L3374" s="86">
        <f>(Tabla2[[#This Row],[release_year]]-'VARIANZA Y DES. EST'!$L$11)^2</f>
        <v>1.3928663045044412</v>
      </c>
      <c r="M3374" s="12">
        <v>2013</v>
      </c>
      <c r="N3374" s="9" t="s">
        <v>1991</v>
      </c>
      <c r="O3374" s="9" t="s">
        <v>12638</v>
      </c>
      <c r="P3374" s="12">
        <v>101</v>
      </c>
      <c r="Q3374" s="12">
        <v>101</v>
      </c>
      <c r="R3374" s="12">
        <v>2.0592320216990294</v>
      </c>
      <c r="S3374" s="12" t="s">
        <v>28</v>
      </c>
      <c r="T3374" s="9" t="s">
        <v>3389</v>
      </c>
      <c r="U3374" s="9" t="s">
        <v>514</v>
      </c>
      <c r="V3374" s="9" t="s">
        <v>3389</v>
      </c>
      <c r="W3374" s="14">
        <v>2</v>
      </c>
    </row>
    <row r="3375" spans="1:23" x14ac:dyDescent="0.25">
      <c r="A3375" s="8">
        <v>3333</v>
      </c>
      <c r="B3375" s="9" t="s">
        <v>12841</v>
      </c>
      <c r="C3375" s="9" t="s">
        <v>22</v>
      </c>
      <c r="D3375" s="9" t="s">
        <v>12842</v>
      </c>
      <c r="E3375" s="9" t="s">
        <v>12843</v>
      </c>
      <c r="F3375" s="9" t="s">
        <v>12844</v>
      </c>
      <c r="G3375" s="12">
        <v>10</v>
      </c>
      <c r="H3375" s="9" t="s">
        <v>126</v>
      </c>
      <c r="I3375" s="9" t="s">
        <v>126</v>
      </c>
      <c r="J3375" s="12">
        <v>1</v>
      </c>
      <c r="K3375" s="13">
        <v>43770</v>
      </c>
      <c r="L3375" s="86">
        <f>(Tabla2[[#This Row],[release_year]]-'VARIANZA Y DES. EST'!$L$11)^2</f>
        <v>14.590890603358293</v>
      </c>
      <c r="M3375" s="12">
        <v>2018</v>
      </c>
      <c r="N3375" s="9" t="s">
        <v>76</v>
      </c>
      <c r="O3375" s="9" t="s">
        <v>12638</v>
      </c>
      <c r="P3375" s="12">
        <v>101</v>
      </c>
      <c r="Q3375" s="12">
        <v>101</v>
      </c>
      <c r="R3375" s="12">
        <v>2.0592320216990294</v>
      </c>
      <c r="S3375" s="12" t="s">
        <v>28</v>
      </c>
      <c r="T3375" s="9" t="s">
        <v>95</v>
      </c>
      <c r="U3375" s="9" t="s">
        <v>95</v>
      </c>
      <c r="V3375" s="9" t="s">
        <v>95</v>
      </c>
      <c r="W3375" s="14">
        <v>1</v>
      </c>
    </row>
    <row r="3376" spans="1:23" x14ac:dyDescent="0.25">
      <c r="A3376" s="8">
        <v>3408</v>
      </c>
      <c r="B3376" s="9" t="s">
        <v>12845</v>
      </c>
      <c r="C3376" s="9" t="s">
        <v>22</v>
      </c>
      <c r="D3376" s="9" t="s">
        <v>12846</v>
      </c>
      <c r="E3376" s="9" t="s">
        <v>12847</v>
      </c>
      <c r="F3376" s="9" t="s">
        <v>12848</v>
      </c>
      <c r="G3376" s="12">
        <v>10</v>
      </c>
      <c r="H3376" s="9" t="s">
        <v>175</v>
      </c>
      <c r="I3376" s="9" t="s">
        <v>175</v>
      </c>
      <c r="J3376" s="12">
        <v>1</v>
      </c>
      <c r="K3376" s="16">
        <v>43756</v>
      </c>
      <c r="L3376" s="86">
        <f>(Tabla2[[#This Row],[release_year]]-'VARIANZA Y DES. EST'!$L$11)^2</f>
        <v>7.9512857435875226</v>
      </c>
      <c r="M3376" s="12">
        <v>2017</v>
      </c>
      <c r="N3376" s="9" t="s">
        <v>76</v>
      </c>
      <c r="O3376" s="9" t="s">
        <v>12638</v>
      </c>
      <c r="P3376" s="12">
        <v>101</v>
      </c>
      <c r="Q3376" s="12">
        <v>101</v>
      </c>
      <c r="R3376" s="12">
        <v>2.0592320216990294</v>
      </c>
      <c r="S3376" s="12" t="s">
        <v>28</v>
      </c>
      <c r="T3376" s="9" t="s">
        <v>2930</v>
      </c>
      <c r="U3376" s="9" t="s">
        <v>38</v>
      </c>
      <c r="V3376" s="9" t="s">
        <v>2930</v>
      </c>
      <c r="W3376" s="14">
        <v>3</v>
      </c>
    </row>
    <row r="3377" spans="1:23" x14ac:dyDescent="0.25">
      <c r="A3377" s="8">
        <v>3444</v>
      </c>
      <c r="B3377" s="9" t="s">
        <v>12849</v>
      </c>
      <c r="C3377" s="9" t="s">
        <v>22</v>
      </c>
      <c r="D3377" s="9" t="s">
        <v>12850</v>
      </c>
      <c r="E3377" s="18" t="s">
        <v>9215</v>
      </c>
      <c r="F3377" s="9" t="s">
        <v>12851</v>
      </c>
      <c r="G3377" s="12">
        <v>8</v>
      </c>
      <c r="H3377" s="9" t="s">
        <v>2935</v>
      </c>
      <c r="I3377" s="9" t="s">
        <v>2935</v>
      </c>
      <c r="J3377" s="12">
        <v>1</v>
      </c>
      <c r="K3377" s="13">
        <v>43744</v>
      </c>
      <c r="L3377" s="86">
        <f>(Tabla2[[#This Row],[release_year]]-'VARIANZA Y DES. EST'!$L$11)^2</f>
        <v>14.590890603358293</v>
      </c>
      <c r="M3377" s="12">
        <v>2018</v>
      </c>
      <c r="N3377" s="9" t="s">
        <v>35</v>
      </c>
      <c r="O3377" s="9" t="s">
        <v>12638</v>
      </c>
      <c r="P3377" s="12">
        <v>101</v>
      </c>
      <c r="Q3377" s="12">
        <v>101</v>
      </c>
      <c r="R3377" s="12">
        <v>2.0592320216990294</v>
      </c>
      <c r="S3377" s="12" t="s">
        <v>28</v>
      </c>
      <c r="T3377" s="9" t="s">
        <v>3319</v>
      </c>
      <c r="U3377" s="9" t="s">
        <v>45</v>
      </c>
      <c r="V3377" s="9" t="s">
        <v>3319</v>
      </c>
      <c r="W3377" s="14">
        <v>3</v>
      </c>
    </row>
    <row r="3378" spans="1:23" x14ac:dyDescent="0.25">
      <c r="A3378" s="8">
        <v>3630</v>
      </c>
      <c r="B3378" s="9" t="s">
        <v>12852</v>
      </c>
      <c r="C3378" s="9" t="s">
        <v>22</v>
      </c>
      <c r="D3378" s="9" t="s">
        <v>12853</v>
      </c>
      <c r="E3378" s="9"/>
      <c r="F3378" s="9"/>
      <c r="G3378" s="12">
        <v>0</v>
      </c>
      <c r="H3378" s="9" t="s">
        <v>126</v>
      </c>
      <c r="I3378" s="9" t="s">
        <v>5012</v>
      </c>
      <c r="J3378" s="12">
        <v>2</v>
      </c>
      <c r="K3378" s="13">
        <v>43679</v>
      </c>
      <c r="L3378" s="86">
        <f>(Tabla2[[#This Row],[release_year]]-'VARIANZA Y DES. EST'!$L$11)^2</f>
        <v>23.230495463129063</v>
      </c>
      <c r="M3378" s="12">
        <v>2019</v>
      </c>
      <c r="N3378" s="9" t="s">
        <v>1991</v>
      </c>
      <c r="O3378" s="9" t="s">
        <v>12638</v>
      </c>
      <c r="P3378" s="12">
        <v>101</v>
      </c>
      <c r="Q3378" s="12">
        <v>101</v>
      </c>
      <c r="R3378" s="12">
        <v>2.0592320216990294</v>
      </c>
      <c r="S3378" s="12" t="s">
        <v>28</v>
      </c>
      <c r="T3378" s="9" t="s">
        <v>95</v>
      </c>
      <c r="U3378" s="9" t="s">
        <v>95</v>
      </c>
      <c r="V3378" s="9" t="s">
        <v>95</v>
      </c>
      <c r="W3378" s="14">
        <v>1</v>
      </c>
    </row>
    <row r="3379" spans="1:23" x14ac:dyDescent="0.25">
      <c r="A3379" s="8">
        <v>3789</v>
      </c>
      <c r="B3379" s="9" t="s">
        <v>12854</v>
      </c>
      <c r="C3379" s="9" t="s">
        <v>22</v>
      </c>
      <c r="D3379" s="9" t="s">
        <v>12855</v>
      </c>
      <c r="E3379" s="18" t="s">
        <v>12856</v>
      </c>
      <c r="F3379" s="9" t="s">
        <v>12857</v>
      </c>
      <c r="G3379" s="12">
        <v>3</v>
      </c>
      <c r="H3379" s="9" t="s">
        <v>518</v>
      </c>
      <c r="I3379" s="9" t="s">
        <v>518</v>
      </c>
      <c r="J3379" s="12">
        <v>1</v>
      </c>
      <c r="K3379" s="13">
        <v>43616</v>
      </c>
      <c r="L3379" s="86">
        <f>(Tabla2[[#This Row],[release_year]]-'VARIANZA Y DES. EST'!$L$11)^2</f>
        <v>23.230495463129063</v>
      </c>
      <c r="M3379" s="12">
        <v>2019</v>
      </c>
      <c r="N3379" s="9" t="s">
        <v>76</v>
      </c>
      <c r="O3379" s="9" t="s">
        <v>12638</v>
      </c>
      <c r="P3379" s="12">
        <v>101</v>
      </c>
      <c r="Q3379" s="12">
        <v>101</v>
      </c>
      <c r="R3379" s="12">
        <v>2.0592320216990294</v>
      </c>
      <c r="S3379" s="12" t="s">
        <v>28</v>
      </c>
      <c r="T3379" s="9" t="s">
        <v>94</v>
      </c>
      <c r="U3379" s="9" t="s">
        <v>95</v>
      </c>
      <c r="V3379" s="9" t="s">
        <v>94</v>
      </c>
      <c r="W3379" s="14">
        <v>3</v>
      </c>
    </row>
    <row r="3380" spans="1:23" x14ac:dyDescent="0.25">
      <c r="A3380" s="8">
        <v>3798</v>
      </c>
      <c r="B3380" s="9" t="s">
        <v>12858</v>
      </c>
      <c r="C3380" s="9" t="s">
        <v>22</v>
      </c>
      <c r="D3380" s="9" t="s">
        <v>12859</v>
      </c>
      <c r="E3380" s="9" t="s">
        <v>12860</v>
      </c>
      <c r="F3380" s="9" t="s">
        <v>12861</v>
      </c>
      <c r="G3380" s="12">
        <v>3</v>
      </c>
      <c r="H3380" s="9" t="s">
        <v>6603</v>
      </c>
      <c r="I3380" s="9" t="s">
        <v>6603</v>
      </c>
      <c r="J3380" s="12">
        <v>1</v>
      </c>
      <c r="K3380" s="13">
        <v>43609</v>
      </c>
      <c r="L3380" s="86">
        <f>(Tabla2[[#This Row],[release_year]]-'VARIANZA Y DES. EST'!$L$11)^2</f>
        <v>23.230495463129063</v>
      </c>
      <c r="M3380" s="12">
        <v>2019</v>
      </c>
      <c r="N3380" s="9" t="s">
        <v>76</v>
      </c>
      <c r="O3380" s="9" t="s">
        <v>12638</v>
      </c>
      <c r="P3380" s="12">
        <v>101</v>
      </c>
      <c r="Q3380" s="12">
        <v>101</v>
      </c>
      <c r="R3380" s="12">
        <v>2.0592320216990294</v>
      </c>
      <c r="S3380" s="12" t="s">
        <v>28</v>
      </c>
      <c r="T3380" s="9" t="s">
        <v>118</v>
      </c>
      <c r="U3380" s="9" t="s">
        <v>45</v>
      </c>
      <c r="V3380" s="9" t="s">
        <v>118</v>
      </c>
      <c r="W3380" s="14">
        <v>3</v>
      </c>
    </row>
    <row r="3381" spans="1:23" x14ac:dyDescent="0.25">
      <c r="A3381" s="8">
        <v>3919</v>
      </c>
      <c r="B3381" s="9" t="s">
        <v>12862</v>
      </c>
      <c r="C3381" s="9" t="s">
        <v>22</v>
      </c>
      <c r="D3381" s="9" t="s">
        <v>12863</v>
      </c>
      <c r="E3381" s="18" t="s">
        <v>12864</v>
      </c>
      <c r="F3381" s="9" t="s">
        <v>12865</v>
      </c>
      <c r="G3381" s="12">
        <v>10</v>
      </c>
      <c r="H3381" s="9" t="s">
        <v>518</v>
      </c>
      <c r="I3381" s="9" t="s">
        <v>518</v>
      </c>
      <c r="J3381" s="12">
        <v>1</v>
      </c>
      <c r="K3381" s="13">
        <v>43570</v>
      </c>
      <c r="L3381" s="86">
        <f>(Tabla2[[#This Row],[release_year]]-'VARIANZA Y DES. EST'!$L$11)^2</f>
        <v>3.3116808838167522</v>
      </c>
      <c r="M3381" s="12">
        <v>2016</v>
      </c>
      <c r="N3381" s="9" t="s">
        <v>82</v>
      </c>
      <c r="O3381" s="9" t="s">
        <v>12638</v>
      </c>
      <c r="P3381" s="12">
        <v>101</v>
      </c>
      <c r="Q3381" s="12">
        <v>101</v>
      </c>
      <c r="R3381" s="12">
        <v>2.0592320216990294</v>
      </c>
      <c r="S3381" s="12" t="s">
        <v>28</v>
      </c>
      <c r="T3381" s="9" t="s">
        <v>600</v>
      </c>
      <c r="U3381" s="9" t="s">
        <v>38</v>
      </c>
      <c r="V3381" s="9" t="s">
        <v>600</v>
      </c>
      <c r="W3381" s="14">
        <v>3</v>
      </c>
    </row>
    <row r="3382" spans="1:23" x14ac:dyDescent="0.25">
      <c r="A3382" s="8">
        <v>4212</v>
      </c>
      <c r="B3382" s="9" t="s">
        <v>12866</v>
      </c>
      <c r="C3382" s="9" t="s">
        <v>22</v>
      </c>
      <c r="D3382" s="9" t="s">
        <v>12867</v>
      </c>
      <c r="E3382" s="18" t="s">
        <v>12868</v>
      </c>
      <c r="F3382" s="9" t="s">
        <v>12869</v>
      </c>
      <c r="G3382" s="12">
        <v>2</v>
      </c>
      <c r="H3382" s="9" t="s">
        <v>3836</v>
      </c>
      <c r="I3382" s="9" t="s">
        <v>3836</v>
      </c>
      <c r="J3382" s="12">
        <v>1</v>
      </c>
      <c r="K3382" s="13">
        <v>43470</v>
      </c>
      <c r="L3382" s="86">
        <f>(Tabla2[[#This Row],[release_year]]-'VARIANZA Y DES. EST'!$L$11)^2</f>
        <v>230.43839826771367</v>
      </c>
      <c r="M3382" s="12">
        <v>1999</v>
      </c>
      <c r="N3382" s="9" t="s">
        <v>76</v>
      </c>
      <c r="O3382" s="9" t="s">
        <v>12638</v>
      </c>
      <c r="P3382" s="12">
        <v>101</v>
      </c>
      <c r="Q3382" s="12">
        <v>101</v>
      </c>
      <c r="R3382" s="12">
        <v>2.0592320216990294</v>
      </c>
      <c r="S3382" s="12" t="s">
        <v>28</v>
      </c>
      <c r="T3382" s="9" t="s">
        <v>12870</v>
      </c>
      <c r="U3382" s="9" t="s">
        <v>514</v>
      </c>
      <c r="V3382" s="9" t="s">
        <v>12870</v>
      </c>
      <c r="W3382" s="14">
        <v>3</v>
      </c>
    </row>
    <row r="3383" spans="1:23" x14ac:dyDescent="0.25">
      <c r="A3383" s="8">
        <v>4361</v>
      </c>
      <c r="B3383" s="9" t="s">
        <v>12871</v>
      </c>
      <c r="C3383" s="9" t="s">
        <v>22</v>
      </c>
      <c r="D3383" s="9" t="s">
        <v>12872</v>
      </c>
      <c r="E3383" s="9" t="s">
        <v>12873</v>
      </c>
      <c r="F3383" s="9" t="s">
        <v>12874</v>
      </c>
      <c r="G3383" s="12">
        <v>5</v>
      </c>
      <c r="H3383" s="9" t="s">
        <v>231</v>
      </c>
      <c r="I3383" s="9" t="s">
        <v>231</v>
      </c>
      <c r="J3383" s="12">
        <v>1</v>
      </c>
      <c r="K3383" s="16">
        <v>43434</v>
      </c>
      <c r="L3383" s="86">
        <f>(Tabla2[[#This Row],[release_year]]-'VARIANZA Y DES. EST'!$L$11)^2</f>
        <v>14.590890603358293</v>
      </c>
      <c r="M3383" s="12">
        <v>2018</v>
      </c>
      <c r="N3383" s="9" t="s">
        <v>76</v>
      </c>
      <c r="O3383" s="9" t="s">
        <v>12638</v>
      </c>
      <c r="P3383" s="12">
        <v>101</v>
      </c>
      <c r="Q3383" s="12">
        <v>101</v>
      </c>
      <c r="R3383" s="12">
        <v>2.0592320216990294</v>
      </c>
      <c r="S3383" s="12" t="s">
        <v>28</v>
      </c>
      <c r="T3383" s="9" t="s">
        <v>4337</v>
      </c>
      <c r="U3383" s="9" t="s">
        <v>38</v>
      </c>
      <c r="V3383" s="9" t="s">
        <v>4337</v>
      </c>
      <c r="W3383" s="14">
        <v>3</v>
      </c>
    </row>
    <row r="3384" spans="1:23" x14ac:dyDescent="0.25">
      <c r="A3384" s="8">
        <v>4579</v>
      </c>
      <c r="B3384" s="9" t="s">
        <v>12875</v>
      </c>
      <c r="C3384" s="9" t="s">
        <v>22</v>
      </c>
      <c r="D3384" s="9" t="s">
        <v>12876</v>
      </c>
      <c r="E3384" s="9" t="s">
        <v>12877</v>
      </c>
      <c r="F3384" s="9" t="s">
        <v>12878</v>
      </c>
      <c r="G3384" s="12">
        <v>9</v>
      </c>
      <c r="H3384" s="9" t="s">
        <v>518</v>
      </c>
      <c r="I3384" s="9" t="s">
        <v>518</v>
      </c>
      <c r="J3384" s="12">
        <v>1</v>
      </c>
      <c r="K3384" s="13">
        <v>43374</v>
      </c>
      <c r="L3384" s="86">
        <f>(Tabla2[[#This Row],[release_year]]-'VARIANZA Y DES. EST'!$L$11)^2</f>
        <v>26.834446865421359</v>
      </c>
      <c r="M3384" s="12">
        <v>2009</v>
      </c>
      <c r="N3384" s="9" t="s">
        <v>35</v>
      </c>
      <c r="O3384" s="9" t="s">
        <v>12638</v>
      </c>
      <c r="P3384" s="12">
        <v>101</v>
      </c>
      <c r="Q3384" s="12">
        <v>101</v>
      </c>
      <c r="R3384" s="12">
        <v>2.0592320216990294</v>
      </c>
      <c r="S3384" s="12" t="s">
        <v>28</v>
      </c>
      <c r="T3384" s="9" t="s">
        <v>2930</v>
      </c>
      <c r="U3384" s="9" t="s">
        <v>38</v>
      </c>
      <c r="V3384" s="9" t="s">
        <v>2930</v>
      </c>
      <c r="W3384" s="14">
        <v>3</v>
      </c>
    </row>
    <row r="3385" spans="1:23" x14ac:dyDescent="0.25">
      <c r="A3385" s="8">
        <v>4627</v>
      </c>
      <c r="B3385" s="9" t="s">
        <v>12879</v>
      </c>
      <c r="C3385" s="9" t="s">
        <v>22</v>
      </c>
      <c r="D3385" s="9" t="s">
        <v>12880</v>
      </c>
      <c r="E3385" s="18" t="s">
        <v>12881</v>
      </c>
      <c r="F3385" s="9" t="s">
        <v>12882</v>
      </c>
      <c r="G3385" s="12">
        <v>7</v>
      </c>
      <c r="H3385" s="9" t="s">
        <v>126</v>
      </c>
      <c r="I3385" s="9" t="s">
        <v>5012</v>
      </c>
      <c r="J3385" s="12">
        <v>2</v>
      </c>
      <c r="K3385" s="13">
        <v>43365</v>
      </c>
      <c r="L3385" s="86">
        <f>(Tabla2[[#This Row],[release_year]]-'VARIANZA Y DES. EST'!$L$11)^2</f>
        <v>14.590890603358293</v>
      </c>
      <c r="M3385" s="12">
        <v>2018</v>
      </c>
      <c r="N3385" s="9" t="s">
        <v>76</v>
      </c>
      <c r="O3385" s="9" t="s">
        <v>12638</v>
      </c>
      <c r="P3385" s="12">
        <v>101</v>
      </c>
      <c r="Q3385" s="12">
        <v>101</v>
      </c>
      <c r="R3385" s="12">
        <v>2.0592320216990294</v>
      </c>
      <c r="S3385" s="12" t="s">
        <v>28</v>
      </c>
      <c r="T3385" s="9" t="s">
        <v>11139</v>
      </c>
      <c r="U3385" s="9" t="s">
        <v>5256</v>
      </c>
      <c r="V3385" s="9" t="s">
        <v>11139</v>
      </c>
      <c r="W3385" s="14">
        <v>3</v>
      </c>
    </row>
    <row r="3386" spans="1:23" x14ac:dyDescent="0.25">
      <c r="A3386" s="8">
        <v>4670</v>
      </c>
      <c r="B3386" s="9" t="s">
        <v>12883</v>
      </c>
      <c r="C3386" s="9" t="s">
        <v>22</v>
      </c>
      <c r="D3386" s="9" t="s">
        <v>12884</v>
      </c>
      <c r="E3386" s="9" t="s">
        <v>12885</v>
      </c>
      <c r="F3386" s="9" t="s">
        <v>12886</v>
      </c>
      <c r="G3386" s="12">
        <v>6</v>
      </c>
      <c r="H3386" s="9" t="s">
        <v>518</v>
      </c>
      <c r="I3386" s="9" t="s">
        <v>12887</v>
      </c>
      <c r="J3386" s="12">
        <v>3</v>
      </c>
      <c r="K3386" s="13">
        <v>43344</v>
      </c>
      <c r="L3386" s="86">
        <f>(Tabla2[[#This Row],[release_year]]-'VARIANZA Y DES. EST'!$L$11)^2</f>
        <v>14.590890603358293</v>
      </c>
      <c r="M3386" s="12">
        <v>2018</v>
      </c>
      <c r="N3386" s="9" t="s">
        <v>82</v>
      </c>
      <c r="O3386" s="9" t="s">
        <v>12638</v>
      </c>
      <c r="P3386" s="12">
        <v>101</v>
      </c>
      <c r="Q3386" s="12">
        <v>101</v>
      </c>
      <c r="R3386" s="12">
        <v>2.0592320216990294</v>
      </c>
      <c r="S3386" s="12" t="s">
        <v>28</v>
      </c>
      <c r="T3386" s="9" t="s">
        <v>118</v>
      </c>
      <c r="U3386" s="9" t="s">
        <v>45</v>
      </c>
      <c r="V3386" s="9" t="s">
        <v>118</v>
      </c>
      <c r="W3386" s="14">
        <v>3</v>
      </c>
    </row>
    <row r="3387" spans="1:23" x14ac:dyDescent="0.25">
      <c r="A3387" s="8">
        <v>4676</v>
      </c>
      <c r="B3387" s="9" t="s">
        <v>12888</v>
      </c>
      <c r="C3387" s="9" t="s">
        <v>22</v>
      </c>
      <c r="D3387" s="9" t="s">
        <v>12889</v>
      </c>
      <c r="E3387" s="9" t="s">
        <v>12890</v>
      </c>
      <c r="F3387" s="9" t="s">
        <v>12891</v>
      </c>
      <c r="G3387" s="12">
        <v>8</v>
      </c>
      <c r="H3387" s="9" t="s">
        <v>390</v>
      </c>
      <c r="I3387" s="9" t="s">
        <v>390</v>
      </c>
      <c r="J3387" s="12">
        <v>1</v>
      </c>
      <c r="K3387" s="13">
        <v>43343</v>
      </c>
      <c r="L3387" s="86">
        <f>(Tabla2[[#This Row],[release_year]]-'VARIANZA Y DES. EST'!$L$11)^2</f>
        <v>14.590890603358293</v>
      </c>
      <c r="M3387" s="12">
        <v>2018</v>
      </c>
      <c r="N3387" s="9" t="s">
        <v>76</v>
      </c>
      <c r="O3387" s="9" t="s">
        <v>12638</v>
      </c>
      <c r="P3387" s="12">
        <v>101</v>
      </c>
      <c r="Q3387" s="12">
        <v>101</v>
      </c>
      <c r="R3387" s="12">
        <v>2.0592320216990294</v>
      </c>
      <c r="S3387" s="12" t="s">
        <v>28</v>
      </c>
      <c r="T3387" s="9" t="s">
        <v>3625</v>
      </c>
      <c r="U3387" s="9" t="s">
        <v>95</v>
      </c>
      <c r="V3387" s="9" t="s">
        <v>3625</v>
      </c>
      <c r="W3387" s="14">
        <v>3</v>
      </c>
    </row>
    <row r="3388" spans="1:23" x14ac:dyDescent="0.25">
      <c r="A3388" s="8">
        <v>4754</v>
      </c>
      <c r="B3388" s="9" t="s">
        <v>12892</v>
      </c>
      <c r="C3388" s="9" t="s">
        <v>22</v>
      </c>
      <c r="D3388" s="9" t="s">
        <v>12893</v>
      </c>
      <c r="E3388" s="9" t="s">
        <v>12894</v>
      </c>
      <c r="F3388" s="9"/>
      <c r="G3388" s="12">
        <v>0</v>
      </c>
      <c r="H3388" s="9" t="s">
        <v>279</v>
      </c>
      <c r="I3388" s="9" t="s">
        <v>7771</v>
      </c>
      <c r="J3388" s="12">
        <v>2</v>
      </c>
      <c r="K3388" s="13">
        <v>43308</v>
      </c>
      <c r="L3388" s="86">
        <f>(Tabla2[[#This Row],[release_year]]-'VARIANZA Y DES. EST'!$L$11)^2</f>
        <v>14.590890603358293</v>
      </c>
      <c r="M3388" s="12">
        <v>2018</v>
      </c>
      <c r="N3388" s="9" t="s">
        <v>35</v>
      </c>
      <c r="O3388" s="9" t="s">
        <v>12638</v>
      </c>
      <c r="P3388" s="12">
        <v>101</v>
      </c>
      <c r="Q3388" s="12">
        <v>101</v>
      </c>
      <c r="R3388" s="12">
        <v>2.0592320216990294</v>
      </c>
      <c r="S3388" s="12" t="s">
        <v>28</v>
      </c>
      <c r="T3388" s="9" t="s">
        <v>57</v>
      </c>
      <c r="U3388" s="9" t="s">
        <v>57</v>
      </c>
      <c r="V3388" s="9" t="s">
        <v>57</v>
      </c>
      <c r="W3388" s="14">
        <v>1</v>
      </c>
    </row>
    <row r="3389" spans="1:23" x14ac:dyDescent="0.25">
      <c r="A3389" s="8">
        <v>4770</v>
      </c>
      <c r="B3389" s="9" t="s">
        <v>12895</v>
      </c>
      <c r="C3389" s="9" t="s">
        <v>22</v>
      </c>
      <c r="D3389" s="9" t="s">
        <v>12896</v>
      </c>
      <c r="E3389" s="18" t="s">
        <v>7721</v>
      </c>
      <c r="F3389" s="9" t="s">
        <v>7722</v>
      </c>
      <c r="G3389" s="12">
        <v>13</v>
      </c>
      <c r="H3389" s="9" t="s">
        <v>34</v>
      </c>
      <c r="I3389" s="9" t="s">
        <v>34</v>
      </c>
      <c r="J3389" s="12">
        <v>1</v>
      </c>
      <c r="K3389" s="13">
        <v>43299</v>
      </c>
      <c r="L3389" s="86">
        <f>(Tabla2[[#This Row],[release_year]]-'VARIANZA Y DES. EST'!$L$11)^2</f>
        <v>14.590890603358293</v>
      </c>
      <c r="M3389" s="12">
        <v>2018</v>
      </c>
      <c r="N3389" s="9" t="s">
        <v>35</v>
      </c>
      <c r="O3389" s="9" t="s">
        <v>12638</v>
      </c>
      <c r="P3389" s="12">
        <v>101</v>
      </c>
      <c r="Q3389" s="12">
        <v>101</v>
      </c>
      <c r="R3389" s="12">
        <v>2.0592320216990294</v>
      </c>
      <c r="S3389" s="12" t="s">
        <v>28</v>
      </c>
      <c r="T3389" s="9" t="s">
        <v>37</v>
      </c>
      <c r="U3389" s="9" t="s">
        <v>38</v>
      </c>
      <c r="V3389" s="9" t="s">
        <v>37</v>
      </c>
      <c r="W3389" s="14">
        <v>3</v>
      </c>
    </row>
    <row r="3390" spans="1:23" x14ac:dyDescent="0.25">
      <c r="A3390" s="8">
        <v>4807</v>
      </c>
      <c r="B3390" s="9" t="s">
        <v>12897</v>
      </c>
      <c r="C3390" s="9" t="s">
        <v>22</v>
      </c>
      <c r="D3390" s="9" t="s">
        <v>12898</v>
      </c>
      <c r="E3390" s="9" t="s">
        <v>12899</v>
      </c>
      <c r="F3390" s="9" t="s">
        <v>12900</v>
      </c>
      <c r="G3390" s="12">
        <v>5</v>
      </c>
      <c r="H3390" s="9" t="s">
        <v>126</v>
      </c>
      <c r="I3390" s="9" t="s">
        <v>126</v>
      </c>
      <c r="J3390" s="12">
        <v>1</v>
      </c>
      <c r="K3390" s="13">
        <v>43280</v>
      </c>
      <c r="L3390" s="86">
        <f>(Tabla2[[#This Row],[release_year]]-'VARIANZA Y DES. EST'!$L$11)^2</f>
        <v>14.590890603358293</v>
      </c>
      <c r="M3390" s="12">
        <v>2018</v>
      </c>
      <c r="N3390" s="9" t="s">
        <v>76</v>
      </c>
      <c r="O3390" s="9" t="s">
        <v>12638</v>
      </c>
      <c r="P3390" s="12">
        <v>101</v>
      </c>
      <c r="Q3390" s="12">
        <v>101</v>
      </c>
      <c r="R3390" s="12">
        <v>2.0592320216990294</v>
      </c>
      <c r="S3390" s="12" t="s">
        <v>28</v>
      </c>
      <c r="T3390" s="9" t="s">
        <v>460</v>
      </c>
      <c r="U3390" s="9" t="s">
        <v>45</v>
      </c>
      <c r="V3390" s="9" t="s">
        <v>460</v>
      </c>
      <c r="W3390" s="14">
        <v>3</v>
      </c>
    </row>
    <row r="3391" spans="1:23" x14ac:dyDescent="0.25">
      <c r="A3391" s="8">
        <v>4900</v>
      </c>
      <c r="B3391" s="9" t="s">
        <v>12901</v>
      </c>
      <c r="C3391" s="9" t="s">
        <v>22</v>
      </c>
      <c r="D3391" s="9" t="s">
        <v>12902</v>
      </c>
      <c r="E3391" s="9" t="s">
        <v>12903</v>
      </c>
      <c r="F3391" s="9" t="s">
        <v>12904</v>
      </c>
      <c r="G3391" s="12">
        <v>3</v>
      </c>
      <c r="H3391" s="9" t="s">
        <v>518</v>
      </c>
      <c r="I3391" s="9" t="s">
        <v>518</v>
      </c>
      <c r="J3391" s="12">
        <v>1</v>
      </c>
      <c r="K3391" s="13">
        <v>43221</v>
      </c>
      <c r="L3391" s="86">
        <f>(Tabla2[[#This Row],[release_year]]-'VARIANZA Y DES. EST'!$L$11)^2</f>
        <v>3.3116808838167522</v>
      </c>
      <c r="M3391" s="12">
        <v>2016</v>
      </c>
      <c r="N3391" s="9" t="s">
        <v>35</v>
      </c>
      <c r="O3391" s="9" t="s">
        <v>12638</v>
      </c>
      <c r="P3391" s="12">
        <v>101</v>
      </c>
      <c r="Q3391" s="12">
        <v>101</v>
      </c>
      <c r="R3391" s="12">
        <v>2.0592320216990294</v>
      </c>
      <c r="S3391" s="12" t="s">
        <v>28</v>
      </c>
      <c r="T3391" s="9" t="s">
        <v>70</v>
      </c>
      <c r="U3391" s="9" t="s">
        <v>45</v>
      </c>
      <c r="V3391" s="9" t="s">
        <v>70</v>
      </c>
      <c r="W3391" s="14">
        <v>2</v>
      </c>
    </row>
    <row r="3392" spans="1:23" x14ac:dyDescent="0.25">
      <c r="A3392" s="8">
        <v>5154</v>
      </c>
      <c r="B3392" s="9" t="s">
        <v>12905</v>
      </c>
      <c r="C3392" s="9" t="s">
        <v>22</v>
      </c>
      <c r="D3392" s="9" t="s">
        <v>12906</v>
      </c>
      <c r="E3392" s="9" t="s">
        <v>12907</v>
      </c>
      <c r="F3392" s="9" t="s">
        <v>12908</v>
      </c>
      <c r="G3392" s="12">
        <v>4</v>
      </c>
      <c r="H3392" s="9" t="s">
        <v>390</v>
      </c>
      <c r="I3392" s="9" t="s">
        <v>390</v>
      </c>
      <c r="J3392" s="12">
        <v>1</v>
      </c>
      <c r="K3392" s="16">
        <v>43063</v>
      </c>
      <c r="L3392" s="86">
        <f>(Tabla2[[#This Row],[release_year]]-'VARIANZA Y DES. EST'!$L$11)^2</f>
        <v>3.3116808838167522</v>
      </c>
      <c r="M3392" s="12">
        <v>2016</v>
      </c>
      <c r="N3392" s="9" t="s">
        <v>76</v>
      </c>
      <c r="O3392" s="9" t="s">
        <v>12638</v>
      </c>
      <c r="P3392" s="12">
        <v>101</v>
      </c>
      <c r="Q3392" s="12">
        <v>101</v>
      </c>
      <c r="R3392" s="12">
        <v>2.0592320216990294</v>
      </c>
      <c r="S3392" s="12" t="s">
        <v>28</v>
      </c>
      <c r="T3392" s="9" t="s">
        <v>118</v>
      </c>
      <c r="U3392" s="9" t="s">
        <v>45</v>
      </c>
      <c r="V3392" s="9" t="s">
        <v>118</v>
      </c>
      <c r="W3392" s="14">
        <v>3</v>
      </c>
    </row>
    <row r="3393" spans="1:23" x14ac:dyDescent="0.25">
      <c r="A3393" s="8">
        <v>5267</v>
      </c>
      <c r="B3393" s="9" t="s">
        <v>12909</v>
      </c>
      <c r="C3393" s="9" t="s">
        <v>22</v>
      </c>
      <c r="D3393" s="9" t="s">
        <v>12910</v>
      </c>
      <c r="E3393" s="9" t="s">
        <v>12911</v>
      </c>
      <c r="F3393" s="9" t="s">
        <v>12912</v>
      </c>
      <c r="G3393" s="12">
        <v>1</v>
      </c>
      <c r="H3393" s="9" t="s">
        <v>25</v>
      </c>
      <c r="I3393" s="9" t="s">
        <v>25</v>
      </c>
      <c r="J3393" s="12">
        <v>1</v>
      </c>
      <c r="K3393" s="13">
        <v>43000</v>
      </c>
      <c r="L3393" s="86">
        <f>(Tabla2[[#This Row],[release_year]]-'VARIANZA Y DES. EST'!$L$11)^2</f>
        <v>7.9512857435875226</v>
      </c>
      <c r="M3393" s="12">
        <v>2017</v>
      </c>
      <c r="N3393" s="9" t="s">
        <v>76</v>
      </c>
      <c r="O3393" s="9" t="s">
        <v>12638</v>
      </c>
      <c r="P3393" s="12">
        <v>101</v>
      </c>
      <c r="Q3393" s="12">
        <v>101</v>
      </c>
      <c r="R3393" s="12">
        <v>2.0592320216990294</v>
      </c>
      <c r="S3393" s="12" t="s">
        <v>28</v>
      </c>
      <c r="T3393" s="9" t="s">
        <v>576</v>
      </c>
      <c r="U3393" s="9" t="s">
        <v>57</v>
      </c>
      <c r="V3393" s="9" t="s">
        <v>576</v>
      </c>
      <c r="W3393" s="14">
        <v>2</v>
      </c>
    </row>
    <row r="3394" spans="1:23" x14ac:dyDescent="0.25">
      <c r="A3394" s="8">
        <v>5479</v>
      </c>
      <c r="B3394" s="9" t="s">
        <v>12913</v>
      </c>
      <c r="C3394" s="9" t="s">
        <v>22</v>
      </c>
      <c r="D3394" s="9" t="s">
        <v>12914</v>
      </c>
      <c r="E3394" s="9" t="s">
        <v>12915</v>
      </c>
      <c r="F3394" s="18" t="s">
        <v>12916</v>
      </c>
      <c r="G3394" s="12">
        <v>1</v>
      </c>
      <c r="H3394" s="9" t="s">
        <v>858</v>
      </c>
      <c r="I3394" s="9" t="s">
        <v>858</v>
      </c>
      <c r="J3394" s="12">
        <v>1</v>
      </c>
      <c r="K3394" s="13">
        <v>42874</v>
      </c>
      <c r="L3394" s="86">
        <f>(Tabla2[[#This Row],[release_year]]-'VARIANZA Y DES. EST'!$L$11)^2</f>
        <v>7.9512857435875226</v>
      </c>
      <c r="M3394" s="12">
        <v>2017</v>
      </c>
      <c r="N3394" s="9" t="s">
        <v>76</v>
      </c>
      <c r="O3394" s="9" t="s">
        <v>12638</v>
      </c>
      <c r="P3394" s="12">
        <v>101</v>
      </c>
      <c r="Q3394" s="12">
        <v>101</v>
      </c>
      <c r="R3394" s="12">
        <v>2.0592320216990294</v>
      </c>
      <c r="S3394" s="12" t="s">
        <v>28</v>
      </c>
      <c r="T3394" s="9" t="s">
        <v>162</v>
      </c>
      <c r="U3394" s="9" t="s">
        <v>57</v>
      </c>
      <c r="V3394" s="9" t="s">
        <v>162</v>
      </c>
      <c r="W3394" s="14">
        <v>3</v>
      </c>
    </row>
    <row r="3395" spans="1:23" x14ac:dyDescent="0.25">
      <c r="A3395" s="8">
        <v>5490</v>
      </c>
      <c r="B3395" s="9" t="s">
        <v>12917</v>
      </c>
      <c r="C3395" s="9" t="s">
        <v>22</v>
      </c>
      <c r="D3395" s="9" t="s">
        <v>12918</v>
      </c>
      <c r="E3395" s="9" t="s">
        <v>12919</v>
      </c>
      <c r="F3395" s="9" t="s">
        <v>12920</v>
      </c>
      <c r="G3395" s="12">
        <v>1</v>
      </c>
      <c r="H3395" s="9" t="s">
        <v>25</v>
      </c>
      <c r="I3395" s="9" t="s">
        <v>25</v>
      </c>
      <c r="J3395" s="12">
        <v>1</v>
      </c>
      <c r="K3395" s="13">
        <v>42867</v>
      </c>
      <c r="L3395" s="86">
        <f>(Tabla2[[#This Row],[release_year]]-'VARIANZA Y DES. EST'!$L$11)^2</f>
        <v>7.9512857435875226</v>
      </c>
      <c r="M3395" s="12">
        <v>2017</v>
      </c>
      <c r="N3395" s="9" t="s">
        <v>76</v>
      </c>
      <c r="O3395" s="9" t="s">
        <v>12638</v>
      </c>
      <c r="P3395" s="12">
        <v>101</v>
      </c>
      <c r="Q3395" s="12">
        <v>101</v>
      </c>
      <c r="R3395" s="12">
        <v>2.0592320216990294</v>
      </c>
      <c r="S3395" s="12" t="s">
        <v>28</v>
      </c>
      <c r="T3395" s="9" t="s">
        <v>57</v>
      </c>
      <c r="U3395" s="9" t="s">
        <v>57</v>
      </c>
      <c r="V3395" s="9" t="s">
        <v>57</v>
      </c>
      <c r="W3395" s="14">
        <v>1</v>
      </c>
    </row>
    <row r="3396" spans="1:23" x14ac:dyDescent="0.25">
      <c r="A3396" s="8">
        <v>5531</v>
      </c>
      <c r="B3396" s="9" t="s">
        <v>12921</v>
      </c>
      <c r="C3396" s="9" t="s">
        <v>22</v>
      </c>
      <c r="D3396" s="9" t="s">
        <v>12922</v>
      </c>
      <c r="E3396" s="9" t="s">
        <v>12923</v>
      </c>
      <c r="F3396" s="9" t="s">
        <v>12924</v>
      </c>
      <c r="G3396" s="12">
        <v>9</v>
      </c>
      <c r="H3396" s="9" t="s">
        <v>175</v>
      </c>
      <c r="I3396" s="9" t="s">
        <v>175</v>
      </c>
      <c r="J3396" s="12">
        <v>1</v>
      </c>
      <c r="K3396" s="13">
        <v>42840</v>
      </c>
      <c r="L3396" s="86">
        <f>(Tabla2[[#This Row],[release_year]]-'VARIANZA Y DES. EST'!$L$11)^2</f>
        <v>3.3116808838167522</v>
      </c>
      <c r="M3396" s="12">
        <v>2016</v>
      </c>
      <c r="N3396" s="9" t="s">
        <v>35</v>
      </c>
      <c r="O3396" s="9" t="s">
        <v>12638</v>
      </c>
      <c r="P3396" s="12">
        <v>101</v>
      </c>
      <c r="Q3396" s="12">
        <v>101</v>
      </c>
      <c r="R3396" s="12">
        <v>2.0592320216990294</v>
      </c>
      <c r="S3396" s="12" t="s">
        <v>28</v>
      </c>
      <c r="T3396" s="9" t="s">
        <v>2492</v>
      </c>
      <c r="U3396" s="9" t="s">
        <v>95</v>
      </c>
      <c r="V3396" s="9" t="s">
        <v>2492</v>
      </c>
      <c r="W3396" s="14">
        <v>3</v>
      </c>
    </row>
    <row r="3397" spans="1:23" x14ac:dyDescent="0.25">
      <c r="A3397" s="8">
        <v>5535</v>
      </c>
      <c r="B3397" s="9" t="s">
        <v>12925</v>
      </c>
      <c r="C3397" s="9" t="s">
        <v>22</v>
      </c>
      <c r="D3397" s="9" t="s">
        <v>12926</v>
      </c>
      <c r="E3397" s="18" t="s">
        <v>12927</v>
      </c>
      <c r="F3397" s="18" t="s">
        <v>12928</v>
      </c>
      <c r="G3397" s="12">
        <v>10</v>
      </c>
      <c r="H3397" s="9" t="s">
        <v>468</v>
      </c>
      <c r="I3397" s="9" t="s">
        <v>468</v>
      </c>
      <c r="J3397" s="12">
        <v>1</v>
      </c>
      <c r="K3397" s="13">
        <v>42837</v>
      </c>
      <c r="L3397" s="86">
        <f>(Tabla2[[#This Row],[release_year]]-'VARIANZA Y DES. EST'!$L$11)^2</f>
        <v>3.3116808838167522</v>
      </c>
      <c r="M3397" s="12">
        <v>2016</v>
      </c>
      <c r="N3397" s="9" t="s">
        <v>76</v>
      </c>
      <c r="O3397" s="9" t="s">
        <v>12638</v>
      </c>
      <c r="P3397" s="12">
        <v>101</v>
      </c>
      <c r="Q3397" s="12">
        <v>101</v>
      </c>
      <c r="R3397" s="12">
        <v>2.0592320216990294</v>
      </c>
      <c r="S3397" s="12" t="s">
        <v>28</v>
      </c>
      <c r="T3397" s="9" t="s">
        <v>5706</v>
      </c>
      <c r="U3397" s="9" t="s">
        <v>95</v>
      </c>
      <c r="V3397" s="9" t="s">
        <v>5706</v>
      </c>
      <c r="W3397" s="14">
        <v>3</v>
      </c>
    </row>
    <row r="3398" spans="1:23" x14ac:dyDescent="0.25">
      <c r="A3398" s="8">
        <v>5758</v>
      </c>
      <c r="B3398" s="9" t="s">
        <v>12929</v>
      </c>
      <c r="C3398" s="9" t="s">
        <v>22</v>
      </c>
      <c r="D3398" s="9" t="s">
        <v>12930</v>
      </c>
      <c r="E3398" s="22" t="s">
        <v>3851</v>
      </c>
      <c r="F3398" s="23"/>
      <c r="G3398" s="12">
        <v>0</v>
      </c>
      <c r="H3398" s="9" t="s">
        <v>25</v>
      </c>
      <c r="I3398" s="9" t="s">
        <v>25</v>
      </c>
      <c r="J3398" s="12">
        <v>1</v>
      </c>
      <c r="K3398" s="13">
        <v>42650</v>
      </c>
      <c r="L3398" s="86">
        <f>(Tabla2[[#This Row],[release_year]]-'VARIANZA Y DES. EST'!$L$11)^2</f>
        <v>3.3116808838167522</v>
      </c>
      <c r="M3398" s="12">
        <v>2016</v>
      </c>
      <c r="N3398" s="9" t="s">
        <v>76</v>
      </c>
      <c r="O3398" s="9" t="s">
        <v>12638</v>
      </c>
      <c r="P3398" s="12">
        <v>101</v>
      </c>
      <c r="Q3398" s="12">
        <v>101</v>
      </c>
      <c r="R3398" s="12">
        <v>2.0592320216990294</v>
      </c>
      <c r="S3398" s="12" t="s">
        <v>28</v>
      </c>
      <c r="T3398" s="9" t="s">
        <v>57</v>
      </c>
      <c r="U3398" s="9" t="s">
        <v>57</v>
      </c>
      <c r="V3398" s="9" t="s">
        <v>57</v>
      </c>
      <c r="W3398" s="14">
        <v>1</v>
      </c>
    </row>
    <row r="3399" spans="1:23" x14ac:dyDescent="0.25">
      <c r="A3399" s="8">
        <v>5831</v>
      </c>
      <c r="B3399" s="9" t="s">
        <v>12931</v>
      </c>
      <c r="C3399" s="9" t="s">
        <v>22</v>
      </c>
      <c r="D3399" s="9" t="s">
        <v>12932</v>
      </c>
      <c r="E3399" s="18" t="s">
        <v>12933</v>
      </c>
      <c r="F3399" s="18" t="s">
        <v>12934</v>
      </c>
      <c r="G3399" s="12">
        <v>10</v>
      </c>
      <c r="H3399" s="9" t="s">
        <v>25</v>
      </c>
      <c r="I3399" s="9" t="s">
        <v>25</v>
      </c>
      <c r="J3399" s="12">
        <v>1</v>
      </c>
      <c r="K3399" s="13">
        <v>42566</v>
      </c>
      <c r="L3399" s="86">
        <f>(Tabla2[[#This Row],[release_year]]-'VARIANZA Y DES. EST'!$L$11)^2</f>
        <v>3.3116808838167522</v>
      </c>
      <c r="M3399" s="12">
        <v>2016</v>
      </c>
      <c r="N3399" s="9" t="s">
        <v>76</v>
      </c>
      <c r="O3399" s="9" t="s">
        <v>12638</v>
      </c>
      <c r="P3399" s="12">
        <v>101</v>
      </c>
      <c r="Q3399" s="12">
        <v>101</v>
      </c>
      <c r="R3399" s="12">
        <v>2.0592320216990294</v>
      </c>
      <c r="S3399" s="12" t="s">
        <v>28</v>
      </c>
      <c r="T3399" s="9" t="s">
        <v>2709</v>
      </c>
      <c r="U3399" s="9" t="s">
        <v>45</v>
      </c>
      <c r="V3399" s="9" t="s">
        <v>2709</v>
      </c>
      <c r="W3399" s="14">
        <v>2</v>
      </c>
    </row>
    <row r="3400" spans="1:23" x14ac:dyDescent="0.25">
      <c r="A3400" s="8">
        <v>5849</v>
      </c>
      <c r="B3400" s="9" t="s">
        <v>12935</v>
      </c>
      <c r="C3400" s="9" t="s">
        <v>22</v>
      </c>
      <c r="D3400" s="9" t="s">
        <v>12936</v>
      </c>
      <c r="E3400" s="18" t="s">
        <v>3720</v>
      </c>
      <c r="F3400" s="18" t="s">
        <v>12937</v>
      </c>
      <c r="G3400" s="12">
        <v>8</v>
      </c>
      <c r="H3400" s="9" t="s">
        <v>160</v>
      </c>
      <c r="I3400" s="9" t="s">
        <v>12938</v>
      </c>
      <c r="J3400" s="12">
        <v>3</v>
      </c>
      <c r="K3400" s="13">
        <v>42489</v>
      </c>
      <c r="L3400" s="86">
        <f>(Tabla2[[#This Row],[release_year]]-'VARIANZA Y DES. EST'!$L$11)^2</f>
        <v>3.3116808838167522</v>
      </c>
      <c r="M3400" s="12">
        <v>2016</v>
      </c>
      <c r="N3400" s="9" t="s">
        <v>76</v>
      </c>
      <c r="O3400" s="9" t="s">
        <v>12638</v>
      </c>
      <c r="P3400" s="12">
        <v>101</v>
      </c>
      <c r="Q3400" s="12">
        <v>101</v>
      </c>
      <c r="R3400" s="12">
        <v>2.0592320216990294</v>
      </c>
      <c r="S3400" s="12" t="s">
        <v>28</v>
      </c>
      <c r="T3400" s="9" t="s">
        <v>95</v>
      </c>
      <c r="U3400" s="9" t="s">
        <v>95</v>
      </c>
      <c r="V3400" s="9" t="s">
        <v>95</v>
      </c>
      <c r="W3400" s="14">
        <v>1</v>
      </c>
    </row>
    <row r="3401" spans="1:23" x14ac:dyDescent="0.25">
      <c r="A3401" s="8">
        <v>5865</v>
      </c>
      <c r="B3401" s="9" t="s">
        <v>12939</v>
      </c>
      <c r="C3401" s="9" t="s">
        <v>22</v>
      </c>
      <c r="D3401" s="9" t="s">
        <v>12940</v>
      </c>
      <c r="E3401" s="18" t="s">
        <v>12941</v>
      </c>
      <c r="F3401" s="18" t="s">
        <v>12942</v>
      </c>
      <c r="G3401" s="12">
        <v>11</v>
      </c>
      <c r="H3401" s="9" t="s">
        <v>2924</v>
      </c>
      <c r="I3401" s="9" t="s">
        <v>12291</v>
      </c>
      <c r="J3401" s="12">
        <v>2</v>
      </c>
      <c r="K3401" s="13">
        <v>42426</v>
      </c>
      <c r="L3401" s="86">
        <f>(Tabla2[[#This Row],[release_year]]-'VARIANZA Y DES. EST'!$L$11)^2</f>
        <v>3.3116808838167522</v>
      </c>
      <c r="M3401" s="12">
        <v>2016</v>
      </c>
      <c r="N3401" s="9" t="s">
        <v>43</v>
      </c>
      <c r="O3401" s="9" t="s">
        <v>12638</v>
      </c>
      <c r="P3401" s="12">
        <v>101</v>
      </c>
      <c r="Q3401" s="12">
        <v>101</v>
      </c>
      <c r="R3401" s="12">
        <v>2.0592320216990294</v>
      </c>
      <c r="S3401" s="12" t="s">
        <v>28</v>
      </c>
      <c r="T3401" s="9" t="s">
        <v>12943</v>
      </c>
      <c r="U3401" s="9" t="s">
        <v>38</v>
      </c>
      <c r="V3401" s="9" t="s">
        <v>12943</v>
      </c>
      <c r="W3401" s="14">
        <v>2</v>
      </c>
    </row>
    <row r="3402" spans="1:23" x14ac:dyDescent="0.25">
      <c r="A3402" s="8">
        <v>6003</v>
      </c>
      <c r="B3402" s="9" t="s">
        <v>12944</v>
      </c>
      <c r="C3402" s="9" t="s">
        <v>22</v>
      </c>
      <c r="D3402" s="9" t="s">
        <v>12945</v>
      </c>
      <c r="E3402" s="9" t="s">
        <v>12946</v>
      </c>
      <c r="F3402" s="9" t="s">
        <v>12947</v>
      </c>
      <c r="G3402" s="12">
        <v>11</v>
      </c>
      <c r="H3402" s="9" t="s">
        <v>25</v>
      </c>
      <c r="I3402" s="9" t="s">
        <v>25</v>
      </c>
      <c r="J3402" s="12">
        <v>1</v>
      </c>
      <c r="K3402" s="13">
        <v>43160</v>
      </c>
      <c r="L3402" s="86">
        <f>(Tabla2[[#This Row],[release_year]]-'VARIANZA Y DES. EST'!$L$11)^2</f>
        <v>3.3116808838167522</v>
      </c>
      <c r="M3402" s="12">
        <v>2016</v>
      </c>
      <c r="N3402" s="9" t="s">
        <v>76</v>
      </c>
      <c r="O3402" s="9" t="s">
        <v>12638</v>
      </c>
      <c r="P3402" s="12">
        <v>101</v>
      </c>
      <c r="Q3402" s="12">
        <v>101</v>
      </c>
      <c r="R3402" s="12">
        <v>2.0592320216990294</v>
      </c>
      <c r="S3402" s="12" t="s">
        <v>28</v>
      </c>
      <c r="T3402" s="9" t="s">
        <v>3909</v>
      </c>
      <c r="U3402" s="9" t="s">
        <v>38</v>
      </c>
      <c r="V3402" s="9" t="s">
        <v>3909</v>
      </c>
      <c r="W3402" s="14">
        <v>3</v>
      </c>
    </row>
    <row r="3403" spans="1:23" x14ac:dyDescent="0.25">
      <c r="A3403" s="8">
        <v>6033</v>
      </c>
      <c r="B3403" s="9" t="s">
        <v>12948</v>
      </c>
      <c r="C3403" s="9" t="s">
        <v>22</v>
      </c>
      <c r="D3403" s="9" t="s">
        <v>12949</v>
      </c>
      <c r="E3403" s="9" t="s">
        <v>12950</v>
      </c>
      <c r="F3403" s="9" t="s">
        <v>12951</v>
      </c>
      <c r="G3403" s="12">
        <v>9</v>
      </c>
      <c r="H3403" s="9" t="s">
        <v>25</v>
      </c>
      <c r="I3403" s="9" t="s">
        <v>25</v>
      </c>
      <c r="J3403" s="12">
        <v>1</v>
      </c>
      <c r="K3403" s="13">
        <v>43191</v>
      </c>
      <c r="L3403" s="86">
        <f>(Tabla2[[#This Row],[release_year]]-'VARIANZA Y DES. EST'!$L$11)^2</f>
        <v>448.60076910908901</v>
      </c>
      <c r="M3403" s="12">
        <v>1993</v>
      </c>
      <c r="N3403" s="9" t="s">
        <v>1991</v>
      </c>
      <c r="O3403" s="9" t="s">
        <v>12638</v>
      </c>
      <c r="P3403" s="12">
        <v>101</v>
      </c>
      <c r="Q3403" s="12">
        <v>101</v>
      </c>
      <c r="R3403" s="12">
        <v>2.0592320216990294</v>
      </c>
      <c r="S3403" s="12" t="s">
        <v>28</v>
      </c>
      <c r="T3403" s="9" t="s">
        <v>4008</v>
      </c>
      <c r="U3403" s="9" t="s">
        <v>45</v>
      </c>
      <c r="V3403" s="9" t="s">
        <v>4008</v>
      </c>
      <c r="W3403" s="14">
        <v>2</v>
      </c>
    </row>
    <row r="3404" spans="1:23" x14ac:dyDescent="0.25">
      <c r="A3404" s="8">
        <v>6082</v>
      </c>
      <c r="B3404" s="9" t="s">
        <v>12952</v>
      </c>
      <c r="C3404" s="9" t="s">
        <v>22</v>
      </c>
      <c r="D3404" s="9" t="s">
        <v>12953</v>
      </c>
      <c r="E3404" s="18" t="s">
        <v>12954</v>
      </c>
      <c r="F3404" s="9" t="s">
        <v>12955</v>
      </c>
      <c r="G3404" s="12">
        <v>9</v>
      </c>
      <c r="H3404" s="9" t="s">
        <v>126</v>
      </c>
      <c r="I3404" s="9" t="s">
        <v>12956</v>
      </c>
      <c r="J3404" s="12">
        <v>4</v>
      </c>
      <c r="K3404" s="13">
        <v>43497</v>
      </c>
      <c r="L3404" s="86">
        <f>(Tabla2[[#This Row],[release_year]]-'VARIANZA Y DES. EST'!$L$11)^2</f>
        <v>148.35721284702598</v>
      </c>
      <c r="M3404" s="12">
        <v>2002</v>
      </c>
      <c r="N3404" s="9" t="s">
        <v>43</v>
      </c>
      <c r="O3404" s="9" t="s">
        <v>12638</v>
      </c>
      <c r="P3404" s="12">
        <v>101</v>
      </c>
      <c r="Q3404" s="12">
        <v>101</v>
      </c>
      <c r="R3404" s="12">
        <v>2.0592320216990294</v>
      </c>
      <c r="S3404" s="12" t="s">
        <v>28</v>
      </c>
      <c r="T3404" s="9" t="s">
        <v>2492</v>
      </c>
      <c r="U3404" s="9" t="s">
        <v>95</v>
      </c>
      <c r="V3404" s="9" t="s">
        <v>2492</v>
      </c>
      <c r="W3404" s="14">
        <v>3</v>
      </c>
    </row>
    <row r="3405" spans="1:23" x14ac:dyDescent="0.25">
      <c r="A3405" s="8">
        <v>6116</v>
      </c>
      <c r="B3405" s="9" t="s">
        <v>12957</v>
      </c>
      <c r="C3405" s="9" t="s">
        <v>22</v>
      </c>
      <c r="D3405" s="9" t="s">
        <v>12958</v>
      </c>
      <c r="E3405" s="18" t="s">
        <v>12959</v>
      </c>
      <c r="F3405" s="9" t="s">
        <v>12960</v>
      </c>
      <c r="G3405" s="12">
        <v>18</v>
      </c>
      <c r="H3405" s="9" t="s">
        <v>25</v>
      </c>
      <c r="I3405" s="9" t="s">
        <v>25</v>
      </c>
      <c r="J3405" s="12">
        <v>1</v>
      </c>
      <c r="K3405" s="13">
        <v>43542</v>
      </c>
      <c r="L3405" s="86">
        <f>(Tabla2[[#This Row],[release_year]]-'VARIANZA Y DES. EST'!$L$11)^2</f>
        <v>14.590890603358293</v>
      </c>
      <c r="M3405" s="12">
        <v>2018</v>
      </c>
      <c r="N3405" s="9" t="s">
        <v>1991</v>
      </c>
      <c r="O3405" s="9" t="s">
        <v>12638</v>
      </c>
      <c r="P3405" s="12">
        <v>101</v>
      </c>
      <c r="Q3405" s="12">
        <v>101</v>
      </c>
      <c r="R3405" s="12">
        <v>2.0592320216990294</v>
      </c>
      <c r="S3405" s="12" t="s">
        <v>28</v>
      </c>
      <c r="T3405" s="9" t="s">
        <v>94</v>
      </c>
      <c r="U3405" s="9" t="s">
        <v>95</v>
      </c>
      <c r="V3405" s="9" t="s">
        <v>94</v>
      </c>
      <c r="W3405" s="14">
        <v>3</v>
      </c>
    </row>
    <row r="3406" spans="1:23" x14ac:dyDescent="0.25">
      <c r="A3406" s="8">
        <v>6137</v>
      </c>
      <c r="B3406" s="9" t="s">
        <v>12961</v>
      </c>
      <c r="C3406" s="9" t="s">
        <v>22</v>
      </c>
      <c r="D3406" s="9" t="s">
        <v>12962</v>
      </c>
      <c r="E3406" s="10" t="s">
        <v>12963</v>
      </c>
      <c r="F3406" s="11"/>
      <c r="G3406" s="12">
        <v>0</v>
      </c>
      <c r="H3406" s="9" t="s">
        <v>25</v>
      </c>
      <c r="I3406" s="9" t="s">
        <v>25</v>
      </c>
      <c r="J3406" s="12">
        <v>1</v>
      </c>
      <c r="K3406" s="16">
        <v>43450</v>
      </c>
      <c r="L3406" s="86">
        <f>(Tabla2[[#This Row],[release_year]]-'VARIANZA Y DES. EST'!$L$11)^2</f>
        <v>7.9512857435875226</v>
      </c>
      <c r="M3406" s="12">
        <v>2017</v>
      </c>
      <c r="N3406" s="9" t="s">
        <v>35</v>
      </c>
      <c r="O3406" s="9" t="s">
        <v>12638</v>
      </c>
      <c r="P3406" s="12">
        <v>101</v>
      </c>
      <c r="Q3406" s="12">
        <v>101</v>
      </c>
      <c r="R3406" s="12">
        <v>2.0592320216990294</v>
      </c>
      <c r="S3406" s="12" t="s">
        <v>28</v>
      </c>
      <c r="T3406" s="9" t="s">
        <v>57</v>
      </c>
      <c r="U3406" s="9" t="s">
        <v>57</v>
      </c>
      <c r="V3406" s="9" t="s">
        <v>57</v>
      </c>
      <c r="W3406" s="14">
        <v>1</v>
      </c>
    </row>
    <row r="3407" spans="1:23" x14ac:dyDescent="0.25">
      <c r="A3407" s="8">
        <v>6234</v>
      </c>
      <c r="B3407" s="9" t="s">
        <v>12964</v>
      </c>
      <c r="C3407" s="9" t="s">
        <v>22</v>
      </c>
      <c r="D3407" s="9" t="s">
        <v>12965</v>
      </c>
      <c r="E3407" s="10" t="s">
        <v>12966</v>
      </c>
      <c r="F3407" s="15"/>
      <c r="G3407" s="12">
        <v>0</v>
      </c>
      <c r="H3407" s="9" t="s">
        <v>279</v>
      </c>
      <c r="I3407" s="9" t="s">
        <v>12967</v>
      </c>
      <c r="J3407" s="12">
        <v>12</v>
      </c>
      <c r="K3407" s="13">
        <v>42962</v>
      </c>
      <c r="L3407" s="86">
        <f>(Tabla2[[#This Row],[release_year]]-'VARIANZA Y DES. EST'!$L$11)^2</f>
        <v>7.9512857435875226</v>
      </c>
      <c r="M3407" s="12">
        <v>2017</v>
      </c>
      <c r="N3407" s="9" t="s">
        <v>76</v>
      </c>
      <c r="O3407" s="9" t="s">
        <v>12638</v>
      </c>
      <c r="P3407" s="12">
        <v>101</v>
      </c>
      <c r="Q3407" s="12">
        <v>101</v>
      </c>
      <c r="R3407" s="12">
        <v>2.0592320216990294</v>
      </c>
      <c r="S3407" s="12" t="s">
        <v>28</v>
      </c>
      <c r="T3407" s="9" t="s">
        <v>105</v>
      </c>
      <c r="U3407" s="9" t="s">
        <v>57</v>
      </c>
      <c r="V3407" s="9" t="s">
        <v>105</v>
      </c>
      <c r="W3407" s="14">
        <v>2</v>
      </c>
    </row>
    <row r="3408" spans="1:23" x14ac:dyDescent="0.25">
      <c r="A3408" s="8">
        <v>6415</v>
      </c>
      <c r="B3408" s="9" t="s">
        <v>12968</v>
      </c>
      <c r="C3408" s="9" t="s">
        <v>22</v>
      </c>
      <c r="D3408" s="9" t="s">
        <v>12969</v>
      </c>
      <c r="E3408" s="9" t="s">
        <v>12970</v>
      </c>
      <c r="F3408" s="9" t="s">
        <v>12971</v>
      </c>
      <c r="G3408" s="12">
        <v>11</v>
      </c>
      <c r="H3408" s="9" t="s">
        <v>25</v>
      </c>
      <c r="I3408" s="9" t="s">
        <v>25</v>
      </c>
      <c r="J3408" s="12">
        <v>1</v>
      </c>
      <c r="K3408" s="13">
        <v>44197</v>
      </c>
      <c r="L3408" s="86">
        <f>(Tabla2[[#This Row],[release_year]]-'VARIANZA Y DES. EST'!$L$11)^2</f>
        <v>261.79879340794287</v>
      </c>
      <c r="M3408" s="12">
        <v>1998</v>
      </c>
      <c r="N3408" s="9" t="s">
        <v>43</v>
      </c>
      <c r="O3408" s="9" t="s">
        <v>12638</v>
      </c>
      <c r="P3408" s="12">
        <v>101</v>
      </c>
      <c r="Q3408" s="12">
        <v>101</v>
      </c>
      <c r="R3408" s="12">
        <v>2.0592320216990294</v>
      </c>
      <c r="S3408" s="12" t="s">
        <v>28</v>
      </c>
      <c r="T3408" s="9" t="s">
        <v>3577</v>
      </c>
      <c r="U3408" s="9" t="s">
        <v>95</v>
      </c>
      <c r="V3408" s="9" t="s">
        <v>3577</v>
      </c>
      <c r="W3408" s="14">
        <v>2</v>
      </c>
    </row>
    <row r="3409" spans="1:23" x14ac:dyDescent="0.25">
      <c r="A3409" s="8">
        <v>6537</v>
      </c>
      <c r="B3409" s="9" t="s">
        <v>12972</v>
      </c>
      <c r="C3409" s="9" t="s">
        <v>22</v>
      </c>
      <c r="D3409" s="9" t="s">
        <v>12973</v>
      </c>
      <c r="E3409" s="9" t="s">
        <v>12974</v>
      </c>
      <c r="F3409" s="9" t="s">
        <v>12975</v>
      </c>
      <c r="G3409" s="12">
        <v>8</v>
      </c>
      <c r="H3409" s="9" t="s">
        <v>25</v>
      </c>
      <c r="I3409" s="9" t="s">
        <v>25</v>
      </c>
      <c r="J3409" s="12">
        <v>1</v>
      </c>
      <c r="K3409" s="13">
        <v>42810</v>
      </c>
      <c r="L3409" s="86">
        <f>(Tabla2[[#This Row],[release_year]]-'VARIANZA Y DES. EST'!$L$11)^2</f>
        <v>26.834446865421359</v>
      </c>
      <c r="M3409" s="12">
        <v>2009</v>
      </c>
      <c r="N3409" s="9" t="s">
        <v>99</v>
      </c>
      <c r="O3409" s="9" t="s">
        <v>12638</v>
      </c>
      <c r="P3409" s="12">
        <v>101</v>
      </c>
      <c r="Q3409" s="12">
        <v>101</v>
      </c>
      <c r="R3409" s="12">
        <v>2.0592320216990294</v>
      </c>
      <c r="S3409" s="12" t="s">
        <v>28</v>
      </c>
      <c r="T3409" s="9" t="s">
        <v>30</v>
      </c>
      <c r="U3409" s="9" t="s">
        <v>30</v>
      </c>
      <c r="V3409" s="9" t="s">
        <v>30</v>
      </c>
      <c r="W3409" s="14">
        <v>1</v>
      </c>
    </row>
    <row r="3410" spans="1:23" x14ac:dyDescent="0.25">
      <c r="A3410" s="8">
        <v>6723</v>
      </c>
      <c r="B3410" s="9" t="s">
        <v>12976</v>
      </c>
      <c r="C3410" s="9" t="s">
        <v>22</v>
      </c>
      <c r="D3410" s="9" t="s">
        <v>12977</v>
      </c>
      <c r="E3410" s="18" t="s">
        <v>12699</v>
      </c>
      <c r="F3410" s="9" t="s">
        <v>12978</v>
      </c>
      <c r="G3410" s="12">
        <v>11</v>
      </c>
      <c r="H3410" s="9" t="s">
        <v>25</v>
      </c>
      <c r="I3410" s="9" t="s">
        <v>25</v>
      </c>
      <c r="J3410" s="12">
        <v>1</v>
      </c>
      <c r="K3410" s="13">
        <v>43739</v>
      </c>
      <c r="L3410" s="86">
        <f>(Tabla2[[#This Row],[release_year]]-'VARIANZA Y DES. EST'!$L$11)^2</f>
        <v>173.71760798725521</v>
      </c>
      <c r="M3410" s="12">
        <v>2001</v>
      </c>
      <c r="N3410" s="9" t="s">
        <v>1991</v>
      </c>
      <c r="O3410" s="9" t="s">
        <v>12638</v>
      </c>
      <c r="P3410" s="12">
        <v>101</v>
      </c>
      <c r="Q3410" s="12">
        <v>101</v>
      </c>
      <c r="R3410" s="12">
        <v>2.0592320216990294</v>
      </c>
      <c r="S3410" s="12" t="s">
        <v>28</v>
      </c>
      <c r="T3410" s="9" t="s">
        <v>38</v>
      </c>
      <c r="U3410" s="9" t="s">
        <v>38</v>
      </c>
      <c r="V3410" s="9" t="s">
        <v>38</v>
      </c>
      <c r="W3410" s="14">
        <v>1</v>
      </c>
    </row>
    <row r="3411" spans="1:23" x14ac:dyDescent="0.25">
      <c r="A3411" s="8">
        <v>6748</v>
      </c>
      <c r="B3411" s="9" t="s">
        <v>12979</v>
      </c>
      <c r="C3411" s="9" t="s">
        <v>22</v>
      </c>
      <c r="D3411" s="9" t="s">
        <v>12980</v>
      </c>
      <c r="E3411" s="9" t="s">
        <v>12981</v>
      </c>
      <c r="F3411" s="9" t="s">
        <v>12982</v>
      </c>
      <c r="G3411" s="12">
        <v>4</v>
      </c>
      <c r="H3411" s="9" t="s">
        <v>175</v>
      </c>
      <c r="I3411" s="9" t="s">
        <v>175</v>
      </c>
      <c r="J3411" s="12">
        <v>1</v>
      </c>
      <c r="K3411" s="16">
        <v>42366</v>
      </c>
      <c r="L3411" s="86">
        <f>(Tabla2[[#This Row],[release_year]]-'VARIANZA Y DES. EST'!$L$11)^2</f>
        <v>0.67207602404598188</v>
      </c>
      <c r="M3411" s="12">
        <v>2015</v>
      </c>
      <c r="N3411" s="9" t="s">
        <v>842</v>
      </c>
      <c r="O3411" s="9" t="s">
        <v>12638</v>
      </c>
      <c r="P3411" s="12">
        <v>101</v>
      </c>
      <c r="Q3411" s="12">
        <v>101</v>
      </c>
      <c r="R3411" s="12">
        <v>2.0592320216990294</v>
      </c>
      <c r="S3411" s="12" t="s">
        <v>28</v>
      </c>
      <c r="T3411" s="9" t="s">
        <v>70</v>
      </c>
      <c r="U3411" s="9" t="s">
        <v>45</v>
      </c>
      <c r="V3411" s="9" t="s">
        <v>70</v>
      </c>
      <c r="W3411" s="14">
        <v>2</v>
      </c>
    </row>
    <row r="3412" spans="1:23" x14ac:dyDescent="0.25">
      <c r="A3412" s="8">
        <v>6906</v>
      </c>
      <c r="B3412" s="9" t="s">
        <v>12983</v>
      </c>
      <c r="C3412" s="9" t="s">
        <v>22</v>
      </c>
      <c r="D3412" s="9" t="s">
        <v>12984</v>
      </c>
      <c r="E3412" s="9" t="s">
        <v>12518</v>
      </c>
      <c r="F3412" s="9" t="s">
        <v>12985</v>
      </c>
      <c r="G3412" s="12">
        <v>10</v>
      </c>
      <c r="H3412" s="9" t="s">
        <v>7034</v>
      </c>
      <c r="I3412" s="9" t="s">
        <v>7034</v>
      </c>
      <c r="J3412" s="12">
        <v>1</v>
      </c>
      <c r="K3412" s="13">
        <v>42804</v>
      </c>
      <c r="L3412" s="86">
        <f>(Tabla2[[#This Row],[release_year]]-'VARIANZA Y DES. EST'!$L$11)^2</f>
        <v>1.3928663045044412</v>
      </c>
      <c r="M3412" s="12">
        <v>2013</v>
      </c>
      <c r="N3412" s="9" t="s">
        <v>35</v>
      </c>
      <c r="O3412" s="9" t="s">
        <v>12638</v>
      </c>
      <c r="P3412" s="12">
        <v>101</v>
      </c>
      <c r="Q3412" s="12">
        <v>101</v>
      </c>
      <c r="R3412" s="12">
        <v>2.0592320216990294</v>
      </c>
      <c r="S3412" s="12" t="s">
        <v>28</v>
      </c>
      <c r="T3412" s="9" t="s">
        <v>859</v>
      </c>
      <c r="U3412" s="9" t="s">
        <v>95</v>
      </c>
      <c r="V3412" s="9" t="s">
        <v>859</v>
      </c>
      <c r="W3412" s="14">
        <v>2</v>
      </c>
    </row>
    <row r="3413" spans="1:23" x14ac:dyDescent="0.25">
      <c r="A3413" s="8">
        <v>6928</v>
      </c>
      <c r="B3413" s="9" t="s">
        <v>12986</v>
      </c>
      <c r="C3413" s="9" t="s">
        <v>22</v>
      </c>
      <c r="D3413" s="9" t="s">
        <v>12987</v>
      </c>
      <c r="E3413" s="9" t="s">
        <v>12988</v>
      </c>
      <c r="F3413" s="9" t="s">
        <v>12989</v>
      </c>
      <c r="G3413" s="12">
        <v>11</v>
      </c>
      <c r="H3413" s="9" t="s">
        <v>25</v>
      </c>
      <c r="I3413" s="9" t="s">
        <v>25</v>
      </c>
      <c r="J3413" s="12">
        <v>1</v>
      </c>
      <c r="K3413" s="13">
        <v>43739</v>
      </c>
      <c r="L3413" s="86">
        <f>(Tabla2[[#This Row],[release_year]]-'VARIANZA Y DES. EST'!$L$11)^2</f>
        <v>38.194842005650592</v>
      </c>
      <c r="M3413" s="12">
        <v>2008</v>
      </c>
      <c r="N3413" s="9" t="s">
        <v>1991</v>
      </c>
      <c r="O3413" s="9" t="s">
        <v>12638</v>
      </c>
      <c r="P3413" s="12">
        <v>101</v>
      </c>
      <c r="Q3413" s="12">
        <v>101</v>
      </c>
      <c r="R3413" s="12">
        <v>2.0592320216990294</v>
      </c>
      <c r="S3413" s="12" t="s">
        <v>28</v>
      </c>
      <c r="T3413" s="9" t="s">
        <v>1000</v>
      </c>
      <c r="U3413" s="9" t="s">
        <v>95</v>
      </c>
      <c r="V3413" s="9" t="s">
        <v>1000</v>
      </c>
      <c r="W3413" s="14">
        <v>2</v>
      </c>
    </row>
    <row r="3414" spans="1:23" x14ac:dyDescent="0.25">
      <c r="A3414" s="8">
        <v>7010</v>
      </c>
      <c r="B3414" s="9" t="s">
        <v>12990</v>
      </c>
      <c r="C3414" s="9" t="s">
        <v>22</v>
      </c>
      <c r="D3414" s="9" t="s">
        <v>12991</v>
      </c>
      <c r="E3414" s="9" t="s">
        <v>12992</v>
      </c>
      <c r="F3414" s="9" t="s">
        <v>12993</v>
      </c>
      <c r="G3414" s="12">
        <v>10</v>
      </c>
      <c r="H3414" s="9" t="s">
        <v>25</v>
      </c>
      <c r="I3414" s="9" t="s">
        <v>327</v>
      </c>
      <c r="J3414" s="12">
        <v>2</v>
      </c>
      <c r="K3414" s="13">
        <v>43959</v>
      </c>
      <c r="L3414" s="86">
        <f>(Tabla2[[#This Row],[release_year]]-'VARIANZA Y DES. EST'!$L$11)^2</f>
        <v>4.7532614447336705</v>
      </c>
      <c r="M3414" s="12">
        <v>2012</v>
      </c>
      <c r="N3414" s="9" t="s">
        <v>43</v>
      </c>
      <c r="O3414" s="9" t="s">
        <v>12638</v>
      </c>
      <c r="P3414" s="12">
        <v>101</v>
      </c>
      <c r="Q3414" s="12">
        <v>101</v>
      </c>
      <c r="R3414" s="12">
        <v>2.0592320216990294</v>
      </c>
      <c r="S3414" s="12" t="s">
        <v>28</v>
      </c>
      <c r="T3414" s="9" t="s">
        <v>3370</v>
      </c>
      <c r="U3414" s="9" t="s">
        <v>514</v>
      </c>
      <c r="V3414" s="9" t="s">
        <v>3370</v>
      </c>
      <c r="W3414" s="14">
        <v>2</v>
      </c>
    </row>
    <row r="3415" spans="1:23" x14ac:dyDescent="0.25">
      <c r="A3415" s="8">
        <v>7104</v>
      </c>
      <c r="B3415" s="9" t="s">
        <v>12994</v>
      </c>
      <c r="C3415" s="9" t="s">
        <v>22</v>
      </c>
      <c r="D3415" s="9" t="s">
        <v>12995</v>
      </c>
      <c r="E3415" s="9" t="s">
        <v>5431</v>
      </c>
      <c r="F3415" s="9" t="s">
        <v>12996</v>
      </c>
      <c r="G3415" s="12">
        <v>6</v>
      </c>
      <c r="H3415" s="9" t="s">
        <v>25</v>
      </c>
      <c r="I3415" s="9" t="s">
        <v>25</v>
      </c>
      <c r="J3415" s="12">
        <v>1</v>
      </c>
      <c r="K3415" s="16">
        <v>43789</v>
      </c>
      <c r="L3415" s="86">
        <f>(Tabla2[[#This Row],[release_year]]-'VARIANZA Y DES. EST'!$L$11)^2</f>
        <v>367.87997882863056</v>
      </c>
      <c r="M3415" s="12">
        <v>1995</v>
      </c>
      <c r="N3415" s="9" t="s">
        <v>99</v>
      </c>
      <c r="O3415" s="9" t="s">
        <v>12638</v>
      </c>
      <c r="P3415" s="12">
        <v>101</v>
      </c>
      <c r="Q3415" s="12">
        <v>101</v>
      </c>
      <c r="R3415" s="12">
        <v>2.0592320216990294</v>
      </c>
      <c r="S3415" s="12" t="s">
        <v>28</v>
      </c>
      <c r="T3415" s="9" t="s">
        <v>111</v>
      </c>
      <c r="U3415" s="9" t="s">
        <v>30</v>
      </c>
      <c r="V3415" s="9" t="s">
        <v>111</v>
      </c>
      <c r="W3415" s="14">
        <v>2</v>
      </c>
    </row>
    <row r="3416" spans="1:23" x14ac:dyDescent="0.25">
      <c r="A3416" s="8">
        <v>7105</v>
      </c>
      <c r="B3416" s="9" t="s">
        <v>12997</v>
      </c>
      <c r="C3416" s="9" t="s">
        <v>22</v>
      </c>
      <c r="D3416" s="9" t="s">
        <v>12998</v>
      </c>
      <c r="E3416" s="9" t="s">
        <v>12139</v>
      </c>
      <c r="F3416" s="9" t="s">
        <v>12999</v>
      </c>
      <c r="G3416" s="12">
        <v>9</v>
      </c>
      <c r="H3416" s="12"/>
      <c r="I3416" s="9"/>
      <c r="J3416" s="12">
        <v>0</v>
      </c>
      <c r="K3416" s="13">
        <v>43588</v>
      </c>
      <c r="L3416" s="86">
        <f>(Tabla2[[#This Row],[release_year]]-'VARIANZA Y DES. EST'!$L$11)^2</f>
        <v>4.7532614447336705</v>
      </c>
      <c r="M3416" s="12">
        <v>2012</v>
      </c>
      <c r="N3416" s="9" t="s">
        <v>35</v>
      </c>
      <c r="O3416" s="9" t="s">
        <v>12638</v>
      </c>
      <c r="P3416" s="12">
        <v>101</v>
      </c>
      <c r="Q3416" s="12">
        <v>101</v>
      </c>
      <c r="R3416" s="12">
        <v>2.0592320216990294</v>
      </c>
      <c r="S3416" s="12" t="s">
        <v>28</v>
      </c>
      <c r="T3416" s="9" t="s">
        <v>4849</v>
      </c>
      <c r="U3416" s="9" t="s">
        <v>95</v>
      </c>
      <c r="V3416" s="9" t="s">
        <v>4849</v>
      </c>
      <c r="W3416" s="14">
        <v>3</v>
      </c>
    </row>
    <row r="3417" spans="1:23" x14ac:dyDescent="0.25">
      <c r="A3417" s="8">
        <v>7140</v>
      </c>
      <c r="B3417" s="9" t="s">
        <v>13000</v>
      </c>
      <c r="C3417" s="9" t="s">
        <v>22</v>
      </c>
      <c r="D3417" s="9" t="s">
        <v>13001</v>
      </c>
      <c r="E3417" s="9" t="s">
        <v>13002</v>
      </c>
      <c r="F3417" s="9" t="s">
        <v>13003</v>
      </c>
      <c r="G3417" s="12">
        <v>8</v>
      </c>
      <c r="H3417" s="9" t="s">
        <v>25</v>
      </c>
      <c r="I3417" s="9" t="s">
        <v>25</v>
      </c>
      <c r="J3417" s="12">
        <v>1</v>
      </c>
      <c r="K3417" s="13">
        <v>43571</v>
      </c>
      <c r="L3417" s="86">
        <f>(Tabla2[[#This Row],[release_year]]-'VARIANZA Y DES. EST'!$L$11)^2</f>
        <v>14.590890603358293</v>
      </c>
      <c r="M3417" s="12">
        <v>2018</v>
      </c>
      <c r="N3417" s="9" t="s">
        <v>76</v>
      </c>
      <c r="O3417" s="9" t="s">
        <v>12638</v>
      </c>
      <c r="P3417" s="12">
        <v>101</v>
      </c>
      <c r="Q3417" s="12">
        <v>101</v>
      </c>
      <c r="R3417" s="12">
        <v>2.0592320216990294</v>
      </c>
      <c r="S3417" s="12" t="s">
        <v>28</v>
      </c>
      <c r="T3417" s="9" t="s">
        <v>5450</v>
      </c>
      <c r="U3417" s="9" t="s">
        <v>45</v>
      </c>
      <c r="V3417" s="9" t="s">
        <v>5450</v>
      </c>
      <c r="W3417" s="14">
        <v>3</v>
      </c>
    </row>
    <row r="3418" spans="1:23" x14ac:dyDescent="0.25">
      <c r="A3418" s="8">
        <v>7262</v>
      </c>
      <c r="B3418" s="9" t="s">
        <v>13004</v>
      </c>
      <c r="C3418" s="9" t="s">
        <v>22</v>
      </c>
      <c r="D3418" s="9" t="s">
        <v>13005</v>
      </c>
      <c r="E3418" s="9" t="s">
        <v>13006</v>
      </c>
      <c r="F3418" s="9" t="s">
        <v>13007</v>
      </c>
      <c r="G3418" s="12">
        <v>6</v>
      </c>
      <c r="H3418" s="9" t="s">
        <v>3799</v>
      </c>
      <c r="I3418" s="9" t="s">
        <v>3799</v>
      </c>
      <c r="J3418" s="12">
        <v>1</v>
      </c>
      <c r="K3418" s="13">
        <v>42952</v>
      </c>
      <c r="L3418" s="86">
        <f>(Tabla2[[#This Row],[release_year]]-'VARIANZA Y DES. EST'!$L$11)^2</f>
        <v>3.3116808838167522</v>
      </c>
      <c r="M3418" s="12">
        <v>2016</v>
      </c>
      <c r="N3418" s="9" t="s">
        <v>1991</v>
      </c>
      <c r="O3418" s="9" t="s">
        <v>12638</v>
      </c>
      <c r="P3418" s="12">
        <v>101</v>
      </c>
      <c r="Q3418" s="12">
        <v>101</v>
      </c>
      <c r="R3418" s="12">
        <v>2.0592320216990294</v>
      </c>
      <c r="S3418" s="12" t="s">
        <v>28</v>
      </c>
      <c r="T3418" s="9" t="s">
        <v>38</v>
      </c>
      <c r="U3418" s="9" t="s">
        <v>38</v>
      </c>
      <c r="V3418" s="9" t="s">
        <v>38</v>
      </c>
      <c r="W3418" s="14">
        <v>1</v>
      </c>
    </row>
    <row r="3419" spans="1:23" x14ac:dyDescent="0.25">
      <c r="A3419" s="8">
        <v>7285</v>
      </c>
      <c r="B3419" s="9" t="s">
        <v>13008</v>
      </c>
      <c r="C3419" s="9" t="s">
        <v>22</v>
      </c>
      <c r="D3419" s="9" t="s">
        <v>13009</v>
      </c>
      <c r="E3419" s="18" t="s">
        <v>7292</v>
      </c>
      <c r="F3419" s="9" t="s">
        <v>13010</v>
      </c>
      <c r="G3419" s="12">
        <v>7</v>
      </c>
      <c r="H3419" s="9" t="s">
        <v>3799</v>
      </c>
      <c r="I3419" s="9" t="s">
        <v>3799</v>
      </c>
      <c r="J3419" s="12">
        <v>1</v>
      </c>
      <c r="K3419" s="13">
        <v>43328</v>
      </c>
      <c r="L3419" s="86">
        <f>(Tabla2[[#This Row],[release_year]]-'VARIANZA Y DES. EST'!$L$11)^2</f>
        <v>1035.5651156516105</v>
      </c>
      <c r="M3419" s="12">
        <v>1982</v>
      </c>
      <c r="N3419" s="9" t="s">
        <v>35</v>
      </c>
      <c r="O3419" s="9" t="s">
        <v>12638</v>
      </c>
      <c r="P3419" s="12">
        <v>101</v>
      </c>
      <c r="Q3419" s="12">
        <v>101</v>
      </c>
      <c r="R3419" s="12">
        <v>2.0592320216990294</v>
      </c>
      <c r="S3419" s="12" t="s">
        <v>28</v>
      </c>
      <c r="T3419" s="9" t="s">
        <v>11263</v>
      </c>
      <c r="U3419" s="9" t="s">
        <v>38</v>
      </c>
      <c r="V3419" s="9" t="s">
        <v>11263</v>
      </c>
      <c r="W3419" s="14">
        <v>3</v>
      </c>
    </row>
    <row r="3420" spans="1:23" x14ac:dyDescent="0.25">
      <c r="A3420" s="8">
        <v>7504</v>
      </c>
      <c r="B3420" s="9" t="s">
        <v>13011</v>
      </c>
      <c r="C3420" s="9" t="s">
        <v>22</v>
      </c>
      <c r="D3420" s="9" t="s">
        <v>13012</v>
      </c>
      <c r="E3420" s="18" t="s">
        <v>10288</v>
      </c>
      <c r="F3420" s="9" t="s">
        <v>13013</v>
      </c>
      <c r="G3420" s="12">
        <v>10</v>
      </c>
      <c r="H3420" s="9" t="s">
        <v>25</v>
      </c>
      <c r="I3420" s="9" t="s">
        <v>6255</v>
      </c>
      <c r="J3420" s="12">
        <v>2</v>
      </c>
      <c r="K3420" s="13">
        <v>43831</v>
      </c>
      <c r="L3420" s="86">
        <f>(Tabla2[[#This Row],[release_year]]-'VARIANZA Y DES. EST'!$L$11)^2</f>
        <v>84.276027426338274</v>
      </c>
      <c r="M3420" s="12">
        <v>2005</v>
      </c>
      <c r="N3420" s="9" t="s">
        <v>43</v>
      </c>
      <c r="O3420" s="9" t="s">
        <v>12638</v>
      </c>
      <c r="P3420" s="12">
        <v>101</v>
      </c>
      <c r="Q3420" s="12">
        <v>101</v>
      </c>
      <c r="R3420" s="12">
        <v>2.0592320216990294</v>
      </c>
      <c r="S3420" s="12" t="s">
        <v>28</v>
      </c>
      <c r="T3420" s="9" t="s">
        <v>3577</v>
      </c>
      <c r="U3420" s="9" t="s">
        <v>95</v>
      </c>
      <c r="V3420" s="9" t="s">
        <v>3577</v>
      </c>
      <c r="W3420" s="14">
        <v>2</v>
      </c>
    </row>
    <row r="3421" spans="1:23" x14ac:dyDescent="0.25">
      <c r="A3421" s="8">
        <v>7568</v>
      </c>
      <c r="B3421" s="9" t="s">
        <v>13014</v>
      </c>
      <c r="C3421" s="9" t="s">
        <v>22</v>
      </c>
      <c r="D3421" s="9" t="s">
        <v>13015</v>
      </c>
      <c r="E3421" s="9" t="s">
        <v>13016</v>
      </c>
      <c r="F3421" s="18" t="s">
        <v>13017</v>
      </c>
      <c r="G3421" s="12">
        <v>8</v>
      </c>
      <c r="H3421" s="9" t="s">
        <v>25</v>
      </c>
      <c r="I3421" s="9" t="s">
        <v>25</v>
      </c>
      <c r="J3421" s="12">
        <v>1</v>
      </c>
      <c r="K3421" s="13">
        <v>42705</v>
      </c>
      <c r="L3421" s="86">
        <f>(Tabla2[[#This Row],[release_year]]-'VARIANZA Y DES. EST'!$L$11)^2</f>
        <v>0.67207602404598188</v>
      </c>
      <c r="M3421" s="12">
        <v>2015</v>
      </c>
      <c r="N3421" s="9" t="s">
        <v>1991</v>
      </c>
      <c r="O3421" s="9" t="s">
        <v>12638</v>
      </c>
      <c r="P3421" s="12">
        <v>101</v>
      </c>
      <c r="Q3421" s="12">
        <v>101</v>
      </c>
      <c r="R3421" s="12">
        <v>2.0592320216990294</v>
      </c>
      <c r="S3421" s="12" t="s">
        <v>28</v>
      </c>
      <c r="T3421" s="9" t="s">
        <v>144</v>
      </c>
      <c r="U3421" s="9" t="s">
        <v>45</v>
      </c>
      <c r="V3421" s="9" t="s">
        <v>144</v>
      </c>
      <c r="W3421" s="14">
        <v>2</v>
      </c>
    </row>
    <row r="3422" spans="1:23" x14ac:dyDescent="0.25">
      <c r="A3422" s="8">
        <v>7869</v>
      </c>
      <c r="B3422" s="9" t="s">
        <v>13018</v>
      </c>
      <c r="C3422" s="9" t="s">
        <v>22</v>
      </c>
      <c r="D3422" s="9" t="s">
        <v>13019</v>
      </c>
      <c r="E3422" s="9" t="s">
        <v>13020</v>
      </c>
      <c r="F3422" s="18" t="s">
        <v>13021</v>
      </c>
      <c r="G3422" s="12">
        <v>8</v>
      </c>
      <c r="H3422" s="9" t="s">
        <v>25</v>
      </c>
      <c r="I3422" s="9" t="s">
        <v>25</v>
      </c>
      <c r="J3422" s="12">
        <v>1</v>
      </c>
      <c r="K3422" s="13">
        <v>43617</v>
      </c>
      <c r="L3422" s="86">
        <f>(Tabla2[[#This Row],[release_year]]-'VARIANZA Y DES. EST'!$L$11)^2</f>
        <v>38.194842005650592</v>
      </c>
      <c r="M3422" s="12">
        <v>2008</v>
      </c>
      <c r="N3422" s="9" t="s">
        <v>1991</v>
      </c>
      <c r="O3422" s="9" t="s">
        <v>12638</v>
      </c>
      <c r="P3422" s="12">
        <v>101</v>
      </c>
      <c r="Q3422" s="12">
        <v>101</v>
      </c>
      <c r="R3422" s="12">
        <v>2.0592320216990294</v>
      </c>
      <c r="S3422" s="12" t="s">
        <v>28</v>
      </c>
      <c r="T3422" s="9" t="s">
        <v>2709</v>
      </c>
      <c r="U3422" s="9" t="s">
        <v>45</v>
      </c>
      <c r="V3422" s="9" t="s">
        <v>2709</v>
      </c>
      <c r="W3422" s="14">
        <v>2</v>
      </c>
    </row>
    <row r="3423" spans="1:23" x14ac:dyDescent="0.25">
      <c r="A3423" s="8">
        <v>7968</v>
      </c>
      <c r="B3423" s="9" t="s">
        <v>13022</v>
      </c>
      <c r="C3423" s="9" t="s">
        <v>22</v>
      </c>
      <c r="D3423" s="9" t="s">
        <v>13023</v>
      </c>
      <c r="E3423" s="9" t="s">
        <v>13024</v>
      </c>
      <c r="F3423" s="9" t="s">
        <v>13025</v>
      </c>
      <c r="G3423" s="12">
        <v>7</v>
      </c>
      <c r="H3423" s="9" t="s">
        <v>3799</v>
      </c>
      <c r="I3423" s="9" t="s">
        <v>13026</v>
      </c>
      <c r="J3423" s="12">
        <v>2</v>
      </c>
      <c r="K3423" s="13">
        <v>43282</v>
      </c>
      <c r="L3423" s="86">
        <f>(Tabla2[[#This Row],[release_year]]-'VARIANZA Y DES. EST'!$L$11)^2</f>
        <v>51.555237145879822</v>
      </c>
      <c r="M3423" s="12">
        <v>2007</v>
      </c>
      <c r="N3423" s="9" t="s">
        <v>82</v>
      </c>
      <c r="O3423" s="9" t="s">
        <v>12638</v>
      </c>
      <c r="P3423" s="12">
        <v>101</v>
      </c>
      <c r="Q3423" s="12">
        <v>101</v>
      </c>
      <c r="R3423" s="12">
        <v>2.0592320216990294</v>
      </c>
      <c r="S3423" s="12" t="s">
        <v>28</v>
      </c>
      <c r="T3423" s="9" t="s">
        <v>8706</v>
      </c>
      <c r="U3423" s="9" t="s">
        <v>45</v>
      </c>
      <c r="V3423" s="9" t="s">
        <v>8706</v>
      </c>
      <c r="W3423" s="14">
        <v>3</v>
      </c>
    </row>
    <row r="3424" spans="1:23" x14ac:dyDescent="0.25">
      <c r="A3424" s="8">
        <v>8037</v>
      </c>
      <c r="B3424" s="9" t="s">
        <v>13027</v>
      </c>
      <c r="C3424" s="9" t="s">
        <v>22</v>
      </c>
      <c r="D3424" s="9" t="s">
        <v>13028</v>
      </c>
      <c r="E3424" s="9" t="s">
        <v>13029</v>
      </c>
      <c r="F3424" s="9" t="s">
        <v>13030</v>
      </c>
      <c r="G3424" s="12">
        <v>7</v>
      </c>
      <c r="H3424" s="9" t="s">
        <v>25</v>
      </c>
      <c r="I3424" s="9" t="s">
        <v>25</v>
      </c>
      <c r="J3424" s="12">
        <v>1</v>
      </c>
      <c r="K3424" s="13">
        <v>43010</v>
      </c>
      <c r="L3424" s="86">
        <f>(Tabla2[[#This Row],[release_year]]-'VARIANZA Y DES. EST'!$L$11)^2</f>
        <v>0.67207602404598188</v>
      </c>
      <c r="M3424" s="12">
        <v>2015</v>
      </c>
      <c r="N3424" s="9" t="s">
        <v>1991</v>
      </c>
      <c r="O3424" s="9" t="s">
        <v>12638</v>
      </c>
      <c r="P3424" s="12">
        <v>101</v>
      </c>
      <c r="Q3424" s="12">
        <v>101</v>
      </c>
      <c r="R3424" s="12">
        <v>2.0592320216990294</v>
      </c>
      <c r="S3424" s="12" t="s">
        <v>28</v>
      </c>
      <c r="T3424" s="9" t="s">
        <v>94</v>
      </c>
      <c r="U3424" s="9" t="s">
        <v>95</v>
      </c>
      <c r="V3424" s="9" t="s">
        <v>94</v>
      </c>
      <c r="W3424" s="14">
        <v>3</v>
      </c>
    </row>
    <row r="3425" spans="1:23" x14ac:dyDescent="0.25">
      <c r="A3425" s="8">
        <v>8143</v>
      </c>
      <c r="B3425" s="9" t="s">
        <v>13031</v>
      </c>
      <c r="C3425" s="9" t="s">
        <v>22</v>
      </c>
      <c r="D3425" s="9" t="s">
        <v>13032</v>
      </c>
      <c r="E3425" s="9" t="s">
        <v>11261</v>
      </c>
      <c r="F3425" s="9" t="s">
        <v>13033</v>
      </c>
      <c r="G3425" s="12">
        <v>8</v>
      </c>
      <c r="H3425" s="9" t="s">
        <v>3799</v>
      </c>
      <c r="I3425" s="9" t="s">
        <v>3799</v>
      </c>
      <c r="J3425" s="12">
        <v>1</v>
      </c>
      <c r="K3425" s="13">
        <v>43328</v>
      </c>
      <c r="L3425" s="86">
        <f>(Tabla2[[#This Row],[release_year]]-'VARIANZA Y DES. EST'!$L$11)^2</f>
        <v>1168.285905932069</v>
      </c>
      <c r="M3425" s="12">
        <v>1980</v>
      </c>
      <c r="N3425" s="9" t="s">
        <v>1991</v>
      </c>
      <c r="O3425" s="9" t="s">
        <v>12638</v>
      </c>
      <c r="P3425" s="12">
        <v>101</v>
      </c>
      <c r="Q3425" s="12">
        <v>101</v>
      </c>
      <c r="R3425" s="12">
        <v>2.0592320216990294</v>
      </c>
      <c r="S3425" s="12" t="s">
        <v>28</v>
      </c>
      <c r="T3425" s="9" t="s">
        <v>4211</v>
      </c>
      <c r="U3425" s="9" t="s">
        <v>38</v>
      </c>
      <c r="V3425" s="9" t="s">
        <v>4211</v>
      </c>
      <c r="W3425" s="14">
        <v>2</v>
      </c>
    </row>
    <row r="3426" spans="1:23" x14ac:dyDescent="0.25">
      <c r="A3426" s="8">
        <v>8203</v>
      </c>
      <c r="B3426" s="9" t="s">
        <v>13034</v>
      </c>
      <c r="C3426" s="9" t="s">
        <v>22</v>
      </c>
      <c r="D3426" s="9" t="s">
        <v>13035</v>
      </c>
      <c r="E3426" s="10" t="s">
        <v>13036</v>
      </c>
      <c r="F3426" s="11"/>
      <c r="G3426" s="12">
        <v>0</v>
      </c>
      <c r="H3426" s="9" t="s">
        <v>25</v>
      </c>
      <c r="I3426" s="9" t="s">
        <v>25</v>
      </c>
      <c r="J3426" s="12">
        <v>1</v>
      </c>
      <c r="K3426" s="13">
        <v>42826</v>
      </c>
      <c r="L3426" s="86">
        <f>(Tabla2[[#This Row],[release_year]]-'VARIANZA Y DES. EST'!$L$11)^2</f>
        <v>3.3116808838167522</v>
      </c>
      <c r="M3426" s="12">
        <v>2016</v>
      </c>
      <c r="N3426" s="9" t="s">
        <v>76</v>
      </c>
      <c r="O3426" s="9" t="s">
        <v>12638</v>
      </c>
      <c r="P3426" s="12">
        <v>101</v>
      </c>
      <c r="Q3426" s="12">
        <v>101</v>
      </c>
      <c r="R3426" s="12">
        <v>2.0592320216990294</v>
      </c>
      <c r="S3426" s="12" t="s">
        <v>28</v>
      </c>
      <c r="T3426" s="9" t="s">
        <v>57</v>
      </c>
      <c r="U3426" s="9" t="s">
        <v>57</v>
      </c>
      <c r="V3426" s="9" t="s">
        <v>57</v>
      </c>
      <c r="W3426" s="14">
        <v>1</v>
      </c>
    </row>
    <row r="3427" spans="1:23" x14ac:dyDescent="0.25">
      <c r="A3427" s="8">
        <v>8245</v>
      </c>
      <c r="B3427" s="9" t="s">
        <v>13037</v>
      </c>
      <c r="C3427" s="9" t="s">
        <v>22</v>
      </c>
      <c r="D3427" s="9" t="s">
        <v>13038</v>
      </c>
      <c r="E3427" s="9" t="s">
        <v>13039</v>
      </c>
      <c r="F3427" s="9" t="s">
        <v>13040</v>
      </c>
      <c r="G3427" s="12">
        <v>10</v>
      </c>
      <c r="H3427" s="9" t="s">
        <v>116</v>
      </c>
      <c r="I3427" s="9" t="s">
        <v>116</v>
      </c>
      <c r="J3427" s="12">
        <v>1</v>
      </c>
      <c r="K3427" s="13">
        <v>43636</v>
      </c>
      <c r="L3427" s="86">
        <f>(Tabla2[[#This Row],[release_year]]-'VARIANZA Y DES. EST'!$L$11)^2</f>
        <v>17.47405172519213</v>
      </c>
      <c r="M3427" s="12">
        <v>2010</v>
      </c>
      <c r="N3427" s="9" t="s">
        <v>76</v>
      </c>
      <c r="O3427" s="9" t="s">
        <v>12638</v>
      </c>
      <c r="P3427" s="12">
        <v>101</v>
      </c>
      <c r="Q3427" s="12">
        <v>101</v>
      </c>
      <c r="R3427" s="12">
        <v>2.0592320216990294</v>
      </c>
      <c r="S3427" s="12" t="s">
        <v>28</v>
      </c>
      <c r="T3427" s="9" t="s">
        <v>8706</v>
      </c>
      <c r="U3427" s="9" t="s">
        <v>45</v>
      </c>
      <c r="V3427" s="9" t="s">
        <v>8706</v>
      </c>
      <c r="W3427" s="14">
        <v>3</v>
      </c>
    </row>
    <row r="3428" spans="1:23" x14ac:dyDescent="0.25">
      <c r="A3428" s="8">
        <v>8254</v>
      </c>
      <c r="B3428" s="9" t="s">
        <v>13041</v>
      </c>
      <c r="C3428" s="9" t="s">
        <v>22</v>
      </c>
      <c r="D3428" s="9" t="s">
        <v>13042</v>
      </c>
      <c r="E3428" s="9" t="s">
        <v>13043</v>
      </c>
      <c r="F3428" s="9" t="s">
        <v>13044</v>
      </c>
      <c r="G3428" s="12">
        <v>8</v>
      </c>
      <c r="H3428" s="9" t="s">
        <v>160</v>
      </c>
      <c r="I3428" s="9" t="s">
        <v>160</v>
      </c>
      <c r="J3428" s="12">
        <v>1</v>
      </c>
      <c r="K3428" s="13">
        <v>43502</v>
      </c>
      <c r="L3428" s="86">
        <f>(Tabla2[[#This Row],[release_year]]-'VARIANZA Y DES. EST'!$L$11)^2</f>
        <v>3.3116808838167522</v>
      </c>
      <c r="M3428" s="12">
        <v>2016</v>
      </c>
      <c r="N3428" s="9" t="s">
        <v>43</v>
      </c>
      <c r="O3428" s="9" t="s">
        <v>12638</v>
      </c>
      <c r="P3428" s="12">
        <v>101</v>
      </c>
      <c r="Q3428" s="12">
        <v>101</v>
      </c>
      <c r="R3428" s="12">
        <v>2.0592320216990294</v>
      </c>
      <c r="S3428" s="12" t="s">
        <v>28</v>
      </c>
      <c r="T3428" s="9" t="s">
        <v>94</v>
      </c>
      <c r="U3428" s="9" t="s">
        <v>95</v>
      </c>
      <c r="V3428" s="9" t="s">
        <v>94</v>
      </c>
      <c r="W3428" s="14">
        <v>3</v>
      </c>
    </row>
    <row r="3429" spans="1:23" x14ac:dyDescent="0.25">
      <c r="A3429" s="8">
        <v>8257</v>
      </c>
      <c r="B3429" s="9" t="s">
        <v>13045</v>
      </c>
      <c r="C3429" s="9" t="s">
        <v>22</v>
      </c>
      <c r="D3429" s="9" t="s">
        <v>13046</v>
      </c>
      <c r="E3429" s="9" t="s">
        <v>13047</v>
      </c>
      <c r="F3429" s="9" t="s">
        <v>13048</v>
      </c>
      <c r="G3429" s="12">
        <v>10</v>
      </c>
      <c r="H3429" s="9" t="s">
        <v>25</v>
      </c>
      <c r="I3429" s="9" t="s">
        <v>25</v>
      </c>
      <c r="J3429" s="12">
        <v>1</v>
      </c>
      <c r="K3429" s="13">
        <v>43831</v>
      </c>
      <c r="L3429" s="86">
        <f>(Tabla2[[#This Row],[release_year]]-'VARIANZA Y DES. EST'!$L$11)^2</f>
        <v>330.51958368840133</v>
      </c>
      <c r="M3429" s="12">
        <v>1996</v>
      </c>
      <c r="N3429" s="9" t="s">
        <v>1991</v>
      </c>
      <c r="O3429" s="9" t="s">
        <v>12638</v>
      </c>
      <c r="P3429" s="12">
        <v>101</v>
      </c>
      <c r="Q3429" s="12">
        <v>101</v>
      </c>
      <c r="R3429" s="12">
        <v>2.0592320216990294</v>
      </c>
      <c r="S3429" s="12" t="s">
        <v>28</v>
      </c>
      <c r="T3429" s="9" t="s">
        <v>3370</v>
      </c>
      <c r="U3429" s="9" t="s">
        <v>514</v>
      </c>
      <c r="V3429" s="9" t="s">
        <v>3370</v>
      </c>
      <c r="W3429" s="14">
        <v>2</v>
      </c>
    </row>
    <row r="3430" spans="1:23" x14ac:dyDescent="0.25">
      <c r="A3430" s="8">
        <v>8264</v>
      </c>
      <c r="B3430" s="9" t="s">
        <v>13049</v>
      </c>
      <c r="C3430" s="9" t="s">
        <v>22</v>
      </c>
      <c r="D3430" s="9" t="s">
        <v>13050</v>
      </c>
      <c r="E3430" s="18" t="s">
        <v>13051</v>
      </c>
      <c r="F3430" s="9" t="s">
        <v>13052</v>
      </c>
      <c r="G3430" s="12">
        <v>8</v>
      </c>
      <c r="H3430" s="9" t="s">
        <v>126</v>
      </c>
      <c r="I3430" s="9" t="s">
        <v>5012</v>
      </c>
      <c r="J3430" s="12">
        <v>2</v>
      </c>
      <c r="K3430" s="13">
        <v>42827</v>
      </c>
      <c r="L3430" s="86">
        <f>(Tabla2[[#This Row],[release_year]]-'VARIANZA Y DES. EST'!$L$11)^2</f>
        <v>0.67207602404598188</v>
      </c>
      <c r="M3430" s="12">
        <v>2015</v>
      </c>
      <c r="N3430" s="9" t="s">
        <v>1991</v>
      </c>
      <c r="O3430" s="9" t="s">
        <v>12638</v>
      </c>
      <c r="P3430" s="12">
        <v>101</v>
      </c>
      <c r="Q3430" s="12">
        <v>101</v>
      </c>
      <c r="R3430" s="12">
        <v>2.0592320216990294</v>
      </c>
      <c r="S3430" s="12" t="s">
        <v>28</v>
      </c>
      <c r="T3430" s="9" t="s">
        <v>95</v>
      </c>
      <c r="U3430" s="9" t="s">
        <v>95</v>
      </c>
      <c r="V3430" s="9" t="s">
        <v>95</v>
      </c>
      <c r="W3430" s="14">
        <v>1</v>
      </c>
    </row>
    <row r="3431" spans="1:23" x14ac:dyDescent="0.25">
      <c r="A3431" s="8">
        <v>8307</v>
      </c>
      <c r="B3431" s="9" t="s">
        <v>13053</v>
      </c>
      <c r="C3431" s="9" t="s">
        <v>22</v>
      </c>
      <c r="D3431" s="9" t="s">
        <v>13054</v>
      </c>
      <c r="E3431" s="9" t="s">
        <v>13055</v>
      </c>
      <c r="F3431" s="9" t="s">
        <v>13056</v>
      </c>
      <c r="G3431" s="12">
        <v>5</v>
      </c>
      <c r="H3431" s="9" t="s">
        <v>3799</v>
      </c>
      <c r="I3431" s="9" t="s">
        <v>3799</v>
      </c>
      <c r="J3431" s="12">
        <v>1</v>
      </c>
      <c r="K3431" s="13">
        <v>43309</v>
      </c>
      <c r="L3431" s="86">
        <f>(Tabla2[[#This Row],[release_year]]-'VARIANZA Y DES. EST'!$L$11)^2</f>
        <v>1535.0878816332151</v>
      </c>
      <c r="M3431" s="12">
        <v>1975</v>
      </c>
      <c r="N3431" s="9" t="s">
        <v>76</v>
      </c>
      <c r="O3431" s="9" t="s">
        <v>12638</v>
      </c>
      <c r="P3431" s="12">
        <v>101</v>
      </c>
      <c r="Q3431" s="12">
        <v>101</v>
      </c>
      <c r="R3431" s="12">
        <v>2.0592320216990294</v>
      </c>
      <c r="S3431" s="12" t="s">
        <v>28</v>
      </c>
      <c r="T3431" s="9" t="s">
        <v>2930</v>
      </c>
      <c r="U3431" s="9" t="s">
        <v>38</v>
      </c>
      <c r="V3431" s="9" t="s">
        <v>2930</v>
      </c>
      <c r="W3431" s="14">
        <v>3</v>
      </c>
    </row>
    <row r="3432" spans="1:23" x14ac:dyDescent="0.25">
      <c r="A3432" s="8">
        <v>8492</v>
      </c>
      <c r="B3432" s="9" t="s">
        <v>13057</v>
      </c>
      <c r="C3432" s="9" t="s">
        <v>22</v>
      </c>
      <c r="D3432" s="9" t="s">
        <v>13058</v>
      </c>
      <c r="E3432" s="9" t="s">
        <v>5683</v>
      </c>
      <c r="F3432" s="9" t="s">
        <v>13059</v>
      </c>
      <c r="G3432" s="12">
        <v>4</v>
      </c>
      <c r="H3432" s="9" t="s">
        <v>126</v>
      </c>
      <c r="I3432" s="9" t="s">
        <v>126</v>
      </c>
      <c r="J3432" s="12">
        <v>1</v>
      </c>
      <c r="K3432" s="13">
        <v>43546</v>
      </c>
      <c r="L3432" s="86">
        <f>(Tabla2[[#This Row],[release_year]]-'VARIANZA Y DES. EST'!$L$11)^2</f>
        <v>3.3116808838167522</v>
      </c>
      <c r="M3432" s="12">
        <v>2016</v>
      </c>
      <c r="N3432" s="9" t="s">
        <v>76</v>
      </c>
      <c r="O3432" s="9" t="s">
        <v>12638</v>
      </c>
      <c r="P3432" s="12">
        <v>101</v>
      </c>
      <c r="Q3432" s="12">
        <v>101</v>
      </c>
      <c r="R3432" s="12">
        <v>2.0592320216990294</v>
      </c>
      <c r="S3432" s="12" t="s">
        <v>28</v>
      </c>
      <c r="T3432" s="9" t="s">
        <v>756</v>
      </c>
      <c r="U3432" s="9" t="s">
        <v>57</v>
      </c>
      <c r="V3432" s="9" t="s">
        <v>756</v>
      </c>
      <c r="W3432" s="14">
        <v>3</v>
      </c>
    </row>
    <row r="3433" spans="1:23" x14ac:dyDescent="0.25">
      <c r="A3433" s="8">
        <v>8556</v>
      </c>
      <c r="B3433" s="9" t="s">
        <v>13060</v>
      </c>
      <c r="C3433" s="9" t="s">
        <v>22</v>
      </c>
      <c r="D3433" s="9" t="s">
        <v>13061</v>
      </c>
      <c r="E3433" s="9" t="s">
        <v>13062</v>
      </c>
      <c r="F3433" s="9" t="s">
        <v>13063</v>
      </c>
      <c r="G3433" s="12">
        <v>10</v>
      </c>
      <c r="H3433" s="9" t="s">
        <v>3522</v>
      </c>
      <c r="I3433" s="9" t="s">
        <v>3522</v>
      </c>
      <c r="J3433" s="12">
        <v>1</v>
      </c>
      <c r="K3433" s="13">
        <v>43545</v>
      </c>
      <c r="L3433" s="86">
        <f>(Tabla2[[#This Row],[release_year]]-'VARIANZA Y DES. EST'!$L$11)^2</f>
        <v>66.915632286109044</v>
      </c>
      <c r="M3433" s="12">
        <v>2006</v>
      </c>
      <c r="N3433" s="9" t="s">
        <v>82</v>
      </c>
      <c r="O3433" s="9" t="s">
        <v>12638</v>
      </c>
      <c r="P3433" s="12">
        <v>101</v>
      </c>
      <c r="Q3433" s="12">
        <v>101</v>
      </c>
      <c r="R3433" s="12">
        <v>2.0592320216990294</v>
      </c>
      <c r="S3433" s="12" t="s">
        <v>28</v>
      </c>
      <c r="T3433" s="9" t="s">
        <v>3179</v>
      </c>
      <c r="U3433" s="9" t="s">
        <v>514</v>
      </c>
      <c r="V3433" s="9" t="s">
        <v>3179</v>
      </c>
      <c r="W3433" s="14">
        <v>2</v>
      </c>
    </row>
    <row r="3434" spans="1:23" x14ac:dyDescent="0.25">
      <c r="A3434" s="8">
        <v>8625</v>
      </c>
      <c r="B3434" s="9" t="s">
        <v>13064</v>
      </c>
      <c r="C3434" s="9" t="s">
        <v>22</v>
      </c>
      <c r="D3434" s="9" t="s">
        <v>13065</v>
      </c>
      <c r="E3434" s="9" t="s">
        <v>12618</v>
      </c>
      <c r="F3434" s="9" t="s">
        <v>13066</v>
      </c>
      <c r="G3434" s="12">
        <v>10</v>
      </c>
      <c r="H3434" s="9" t="s">
        <v>25</v>
      </c>
      <c r="I3434" s="9" t="s">
        <v>25</v>
      </c>
      <c r="J3434" s="12">
        <v>1</v>
      </c>
      <c r="K3434" s="13">
        <v>43831</v>
      </c>
      <c r="L3434" s="86">
        <f>(Tabla2[[#This Row],[release_year]]-'VARIANZA Y DES. EST'!$L$11)^2</f>
        <v>103.6364225665675</v>
      </c>
      <c r="M3434" s="12">
        <v>2004</v>
      </c>
      <c r="N3434" s="9" t="s">
        <v>43</v>
      </c>
      <c r="O3434" s="9" t="s">
        <v>12638</v>
      </c>
      <c r="P3434" s="12">
        <v>101</v>
      </c>
      <c r="Q3434" s="12">
        <v>101</v>
      </c>
      <c r="R3434" s="12">
        <v>2.0592320216990294</v>
      </c>
      <c r="S3434" s="12" t="s">
        <v>28</v>
      </c>
      <c r="T3434" s="9" t="s">
        <v>12212</v>
      </c>
      <c r="U3434" s="9" t="s">
        <v>95</v>
      </c>
      <c r="V3434" s="9" t="s">
        <v>12212</v>
      </c>
      <c r="W3434" s="14">
        <v>3</v>
      </c>
    </row>
    <row r="3435" spans="1:23" x14ac:dyDescent="0.25">
      <c r="A3435" s="8">
        <v>8679</v>
      </c>
      <c r="B3435" s="9" t="s">
        <v>13067</v>
      </c>
      <c r="C3435" s="9" t="s">
        <v>22</v>
      </c>
      <c r="D3435" s="9" t="s">
        <v>13068</v>
      </c>
      <c r="E3435" s="9" t="s">
        <v>13069</v>
      </c>
      <c r="F3435" s="9" t="s">
        <v>13070</v>
      </c>
      <c r="G3435" s="12">
        <v>9</v>
      </c>
      <c r="H3435" s="9" t="s">
        <v>25</v>
      </c>
      <c r="I3435" s="9" t="s">
        <v>25</v>
      </c>
      <c r="J3435" s="12">
        <v>1</v>
      </c>
      <c r="K3435" s="13">
        <v>42980</v>
      </c>
      <c r="L3435" s="86">
        <f>(Tabla2[[#This Row],[release_year]]-'VARIANZA Y DES. EST'!$L$11)^2</f>
        <v>3.3116808838167522</v>
      </c>
      <c r="M3435" s="12">
        <v>2016</v>
      </c>
      <c r="N3435" s="9" t="s">
        <v>1991</v>
      </c>
      <c r="O3435" s="9" t="s">
        <v>12638</v>
      </c>
      <c r="P3435" s="12">
        <v>101</v>
      </c>
      <c r="Q3435" s="12">
        <v>101</v>
      </c>
      <c r="R3435" s="12">
        <v>2.0592320216990294</v>
      </c>
      <c r="S3435" s="12" t="s">
        <v>28</v>
      </c>
      <c r="T3435" s="9" t="s">
        <v>2709</v>
      </c>
      <c r="U3435" s="9" t="s">
        <v>45</v>
      </c>
      <c r="V3435" s="9" t="s">
        <v>2709</v>
      </c>
      <c r="W3435" s="14">
        <v>2</v>
      </c>
    </row>
    <row r="3436" spans="1:23" x14ac:dyDescent="0.25">
      <c r="A3436" s="8">
        <v>8768</v>
      </c>
      <c r="B3436" s="9" t="s">
        <v>13071</v>
      </c>
      <c r="C3436" s="9" t="s">
        <v>22</v>
      </c>
      <c r="D3436" s="9" t="s">
        <v>13072</v>
      </c>
      <c r="E3436" s="9" t="s">
        <v>10615</v>
      </c>
      <c r="F3436" s="9" t="s">
        <v>13073</v>
      </c>
      <c r="G3436" s="12">
        <v>10</v>
      </c>
      <c r="H3436" s="9" t="s">
        <v>25</v>
      </c>
      <c r="I3436" s="9" t="s">
        <v>25</v>
      </c>
      <c r="J3436" s="12">
        <v>1</v>
      </c>
      <c r="K3436" s="13">
        <v>43466</v>
      </c>
      <c r="L3436" s="86">
        <f>(Tabla2[[#This Row],[release_year]]-'VARIANZA Y DES. EST'!$L$11)^2</f>
        <v>84.276027426338274</v>
      </c>
      <c r="M3436" s="12">
        <v>2005</v>
      </c>
      <c r="N3436" s="9" t="s">
        <v>43</v>
      </c>
      <c r="O3436" s="9" t="s">
        <v>12638</v>
      </c>
      <c r="P3436" s="12">
        <v>101</v>
      </c>
      <c r="Q3436" s="12">
        <v>101</v>
      </c>
      <c r="R3436" s="12">
        <v>2.0592320216990294</v>
      </c>
      <c r="S3436" s="12" t="s">
        <v>28</v>
      </c>
      <c r="T3436" s="9" t="s">
        <v>38</v>
      </c>
      <c r="U3436" s="9" t="s">
        <v>38</v>
      </c>
      <c r="V3436" s="9" t="s">
        <v>38</v>
      </c>
      <c r="W3436" s="14">
        <v>1</v>
      </c>
    </row>
    <row r="3437" spans="1:23" x14ac:dyDescent="0.25">
      <c r="A3437" s="8">
        <v>57</v>
      </c>
      <c r="B3437" s="9" t="s">
        <v>13074</v>
      </c>
      <c r="C3437" s="9" t="s">
        <v>22</v>
      </c>
      <c r="D3437" s="9" t="s">
        <v>13075</v>
      </c>
      <c r="E3437" s="18" t="s">
        <v>4940</v>
      </c>
      <c r="F3437" s="9" t="s">
        <v>13076</v>
      </c>
      <c r="G3437" s="12">
        <v>10</v>
      </c>
      <c r="H3437" s="9" t="s">
        <v>34</v>
      </c>
      <c r="I3437" s="9" t="s">
        <v>34</v>
      </c>
      <c r="J3437" s="12">
        <v>1</v>
      </c>
      <c r="K3437" s="13">
        <v>44454</v>
      </c>
      <c r="L3437" s="86">
        <f>(Tabla2[[#This Row],[release_year]]-'VARIANZA Y DES. EST'!$L$11)^2</f>
        <v>10.1136565849629</v>
      </c>
      <c r="M3437" s="12">
        <v>2011</v>
      </c>
      <c r="N3437" s="9" t="s">
        <v>35</v>
      </c>
      <c r="O3437" s="9" t="s">
        <v>13077</v>
      </c>
      <c r="P3437" s="12">
        <v>102</v>
      </c>
      <c r="Q3437" s="12">
        <v>102</v>
      </c>
      <c r="R3437" s="12">
        <v>5.929236914864914</v>
      </c>
      <c r="S3437" s="12" t="s">
        <v>28</v>
      </c>
      <c r="T3437" s="9" t="s">
        <v>37</v>
      </c>
      <c r="U3437" s="9" t="s">
        <v>38</v>
      </c>
      <c r="V3437" s="9" t="s">
        <v>37</v>
      </c>
      <c r="W3437" s="14">
        <v>3</v>
      </c>
    </row>
    <row r="3438" spans="1:23" x14ac:dyDescent="0.25">
      <c r="A3438" s="8">
        <v>158</v>
      </c>
      <c r="B3438" s="9" t="s">
        <v>13078</v>
      </c>
      <c r="C3438" s="9" t="s">
        <v>22</v>
      </c>
      <c r="D3438" s="9" t="s">
        <v>13079</v>
      </c>
      <c r="E3438" s="9" t="s">
        <v>13080</v>
      </c>
      <c r="F3438" s="9" t="s">
        <v>13081</v>
      </c>
      <c r="G3438" s="12">
        <v>8</v>
      </c>
      <c r="H3438" s="9" t="s">
        <v>160</v>
      </c>
      <c r="I3438" s="9" t="s">
        <v>160</v>
      </c>
      <c r="J3438" s="12">
        <v>1</v>
      </c>
      <c r="K3438" s="13">
        <v>44440</v>
      </c>
      <c r="L3438" s="86">
        <f>(Tabla2[[#This Row],[release_year]]-'VARIANZA Y DES. EST'!$L$11)^2</f>
        <v>14.590890603358293</v>
      </c>
      <c r="M3438" s="12">
        <v>2018</v>
      </c>
      <c r="N3438" s="9" t="s">
        <v>35</v>
      </c>
      <c r="O3438" s="9" t="s">
        <v>13077</v>
      </c>
      <c r="P3438" s="12">
        <v>102</v>
      </c>
      <c r="Q3438" s="12">
        <v>102</v>
      </c>
      <c r="R3438" s="12">
        <v>5.929236914864914</v>
      </c>
      <c r="S3438" s="12" t="s">
        <v>28</v>
      </c>
      <c r="T3438" s="9" t="s">
        <v>6900</v>
      </c>
      <c r="U3438" s="9" t="s">
        <v>6901</v>
      </c>
      <c r="V3438" s="9" t="s">
        <v>6900</v>
      </c>
      <c r="W3438" s="14">
        <v>2</v>
      </c>
    </row>
    <row r="3439" spans="1:23" x14ac:dyDescent="0.25">
      <c r="A3439" s="8">
        <v>251</v>
      </c>
      <c r="B3439" s="9" t="s">
        <v>13082</v>
      </c>
      <c r="C3439" s="9" t="s">
        <v>22</v>
      </c>
      <c r="D3439" s="9" t="s">
        <v>13083</v>
      </c>
      <c r="E3439" s="18" t="s">
        <v>13084</v>
      </c>
      <c r="F3439" s="9" t="s">
        <v>13085</v>
      </c>
      <c r="G3439" s="12">
        <v>8</v>
      </c>
      <c r="H3439" s="12"/>
      <c r="I3439" s="9"/>
      <c r="J3439" s="12">
        <v>0</v>
      </c>
      <c r="K3439" s="13">
        <v>44427</v>
      </c>
      <c r="L3439" s="86">
        <f>(Tabla2[[#This Row],[release_year]]-'VARIANZA Y DES. EST'!$L$11)^2</f>
        <v>33.870100322899837</v>
      </c>
      <c r="M3439" s="12">
        <v>2020</v>
      </c>
      <c r="N3439" s="9" t="s">
        <v>82</v>
      </c>
      <c r="O3439" s="9" t="s">
        <v>13077</v>
      </c>
      <c r="P3439" s="12">
        <v>102</v>
      </c>
      <c r="Q3439" s="12">
        <v>102</v>
      </c>
      <c r="R3439" s="12">
        <v>5.929236914864914</v>
      </c>
      <c r="S3439" s="12" t="s">
        <v>28</v>
      </c>
      <c r="T3439" s="9" t="s">
        <v>3319</v>
      </c>
      <c r="U3439" s="9" t="s">
        <v>45</v>
      </c>
      <c r="V3439" s="9" t="s">
        <v>3319</v>
      </c>
      <c r="W3439" s="14">
        <v>3</v>
      </c>
    </row>
    <row r="3440" spans="1:23" x14ac:dyDescent="0.25">
      <c r="A3440" s="8">
        <v>300</v>
      </c>
      <c r="B3440" s="9" t="s">
        <v>13086</v>
      </c>
      <c r="C3440" s="9" t="s">
        <v>22</v>
      </c>
      <c r="D3440" s="9" t="s">
        <v>13087</v>
      </c>
      <c r="E3440" s="9" t="s">
        <v>13088</v>
      </c>
      <c r="F3440" s="9" t="s">
        <v>13089</v>
      </c>
      <c r="G3440" s="12">
        <v>9</v>
      </c>
      <c r="H3440" s="9" t="s">
        <v>231</v>
      </c>
      <c r="I3440" s="9" t="s">
        <v>231</v>
      </c>
      <c r="J3440" s="12">
        <v>1</v>
      </c>
      <c r="K3440" s="13">
        <v>44414</v>
      </c>
      <c r="L3440" s="86">
        <f>(Tabla2[[#This Row],[release_year]]-'VARIANZA Y DES. EST'!$L$11)^2</f>
        <v>46.509705182670608</v>
      </c>
      <c r="M3440" s="12">
        <v>2021</v>
      </c>
      <c r="N3440" s="9" t="s">
        <v>35</v>
      </c>
      <c r="O3440" s="9" t="s">
        <v>13077</v>
      </c>
      <c r="P3440" s="12">
        <v>102</v>
      </c>
      <c r="Q3440" s="12">
        <v>102</v>
      </c>
      <c r="R3440" s="12">
        <v>5.929236914864914</v>
      </c>
      <c r="S3440" s="12" t="s">
        <v>28</v>
      </c>
      <c r="T3440" s="9" t="s">
        <v>3029</v>
      </c>
      <c r="U3440" s="9" t="s">
        <v>514</v>
      </c>
      <c r="V3440" s="9" t="s">
        <v>3029</v>
      </c>
      <c r="W3440" s="14">
        <v>3</v>
      </c>
    </row>
    <row r="3441" spans="1:23" x14ac:dyDescent="0.25">
      <c r="A3441" s="8">
        <v>318</v>
      </c>
      <c r="B3441" s="9" t="s">
        <v>13090</v>
      </c>
      <c r="C3441" s="9" t="s">
        <v>22</v>
      </c>
      <c r="D3441" s="9" t="s">
        <v>13091</v>
      </c>
      <c r="E3441" s="10" t="s">
        <v>13092</v>
      </c>
      <c r="F3441" s="15"/>
      <c r="G3441" s="12">
        <v>0</v>
      </c>
      <c r="H3441" s="9" t="s">
        <v>25</v>
      </c>
      <c r="I3441" s="9" t="s">
        <v>25</v>
      </c>
      <c r="J3441" s="12">
        <v>1</v>
      </c>
      <c r="K3441" s="13">
        <v>44411</v>
      </c>
      <c r="L3441" s="86">
        <f>(Tabla2[[#This Row],[release_year]]-'VARIANZA Y DES. EST'!$L$11)^2</f>
        <v>46.509705182670608</v>
      </c>
      <c r="M3441" s="12">
        <v>2021</v>
      </c>
      <c r="N3441" s="9" t="s">
        <v>43</v>
      </c>
      <c r="O3441" s="9" t="s">
        <v>13077</v>
      </c>
      <c r="P3441" s="12">
        <v>102</v>
      </c>
      <c r="Q3441" s="12">
        <v>102</v>
      </c>
      <c r="R3441" s="12">
        <v>5.929236914864914</v>
      </c>
      <c r="S3441" s="12" t="s">
        <v>28</v>
      </c>
      <c r="T3441" s="9" t="s">
        <v>137</v>
      </c>
      <c r="U3441" s="9" t="s">
        <v>57</v>
      </c>
      <c r="V3441" s="9" t="s">
        <v>137</v>
      </c>
      <c r="W3441" s="14">
        <v>2</v>
      </c>
    </row>
    <row r="3442" spans="1:23" x14ac:dyDescent="0.25">
      <c r="A3442" s="8">
        <v>344</v>
      </c>
      <c r="B3442" s="9" t="s">
        <v>13093</v>
      </c>
      <c r="C3442" s="9" t="s">
        <v>22</v>
      </c>
      <c r="D3442" s="9" t="s">
        <v>13094</v>
      </c>
      <c r="E3442" s="9" t="s">
        <v>11777</v>
      </c>
      <c r="F3442" s="9" t="s">
        <v>13095</v>
      </c>
      <c r="G3442" s="12">
        <v>10</v>
      </c>
      <c r="H3442" s="9" t="s">
        <v>25</v>
      </c>
      <c r="I3442" s="9" t="s">
        <v>25</v>
      </c>
      <c r="J3442" s="12">
        <v>1</v>
      </c>
      <c r="K3442" s="13">
        <v>44409</v>
      </c>
      <c r="L3442" s="86">
        <f>(Tabla2[[#This Row],[release_year]]-'VARIANZA Y DES. EST'!$L$11)^2</f>
        <v>537.32155938954747</v>
      </c>
      <c r="M3442" s="12">
        <v>1991</v>
      </c>
      <c r="N3442" s="9" t="s">
        <v>43</v>
      </c>
      <c r="O3442" s="9" t="s">
        <v>13077</v>
      </c>
      <c r="P3442" s="12">
        <v>102</v>
      </c>
      <c r="Q3442" s="12">
        <v>102</v>
      </c>
      <c r="R3442" s="12">
        <v>5.929236914864914</v>
      </c>
      <c r="S3442" s="12" t="s">
        <v>28</v>
      </c>
      <c r="T3442" s="9" t="s">
        <v>45</v>
      </c>
      <c r="U3442" s="9" t="s">
        <v>45</v>
      </c>
      <c r="V3442" s="9" t="s">
        <v>45</v>
      </c>
      <c r="W3442" s="14">
        <v>1</v>
      </c>
    </row>
    <row r="3443" spans="1:23" x14ac:dyDescent="0.25">
      <c r="A3443" s="8">
        <v>358</v>
      </c>
      <c r="B3443" s="9" t="s">
        <v>13096</v>
      </c>
      <c r="C3443" s="9" t="s">
        <v>22</v>
      </c>
      <c r="D3443" s="9" t="s">
        <v>13097</v>
      </c>
      <c r="E3443" s="9" t="s">
        <v>12354</v>
      </c>
      <c r="F3443" s="9" t="s">
        <v>13098</v>
      </c>
      <c r="G3443" s="12">
        <v>12</v>
      </c>
      <c r="H3443" s="9" t="s">
        <v>390</v>
      </c>
      <c r="I3443" s="9" t="s">
        <v>13099</v>
      </c>
      <c r="J3443" s="12">
        <v>4</v>
      </c>
      <c r="K3443" s="13">
        <v>44409</v>
      </c>
      <c r="L3443" s="86">
        <f>(Tabla2[[#This Row],[release_year]]-'VARIANZA Y DES. EST'!$L$11)^2</f>
        <v>103.6364225665675</v>
      </c>
      <c r="M3443" s="12">
        <v>2004</v>
      </c>
      <c r="N3443" s="9" t="s">
        <v>1991</v>
      </c>
      <c r="O3443" s="9" t="s">
        <v>13077</v>
      </c>
      <c r="P3443" s="12">
        <v>102</v>
      </c>
      <c r="Q3443" s="12">
        <v>102</v>
      </c>
      <c r="R3443" s="12">
        <v>5.929236914864914</v>
      </c>
      <c r="S3443" s="12" t="s">
        <v>28</v>
      </c>
      <c r="T3443" s="9" t="s">
        <v>3998</v>
      </c>
      <c r="U3443" s="9" t="s">
        <v>45</v>
      </c>
      <c r="V3443" s="9" t="s">
        <v>3998</v>
      </c>
      <c r="W3443" s="14">
        <v>3</v>
      </c>
    </row>
    <row r="3444" spans="1:23" x14ac:dyDescent="0.25">
      <c r="A3444" s="8">
        <v>376</v>
      </c>
      <c r="B3444" s="9" t="s">
        <v>13100</v>
      </c>
      <c r="C3444" s="9" t="s">
        <v>22</v>
      </c>
      <c r="D3444" s="9" t="s">
        <v>13101</v>
      </c>
      <c r="E3444" s="18" t="s">
        <v>13102</v>
      </c>
      <c r="F3444" s="9" t="s">
        <v>13103</v>
      </c>
      <c r="G3444" s="12">
        <v>11</v>
      </c>
      <c r="H3444" s="12"/>
      <c r="I3444" s="9"/>
      <c r="J3444" s="12">
        <v>0</v>
      </c>
      <c r="K3444" s="13">
        <v>44406</v>
      </c>
      <c r="L3444" s="86">
        <f>(Tabla2[[#This Row],[release_year]]-'VARIANZA Y DES. EST'!$L$11)^2</f>
        <v>46.509705182670608</v>
      </c>
      <c r="M3444" s="12">
        <v>2021</v>
      </c>
      <c r="N3444" s="9" t="s">
        <v>35</v>
      </c>
      <c r="O3444" s="9" t="s">
        <v>13077</v>
      </c>
      <c r="P3444" s="12">
        <v>102</v>
      </c>
      <c r="Q3444" s="12">
        <v>102</v>
      </c>
      <c r="R3444" s="12">
        <v>5.929236914864914</v>
      </c>
      <c r="S3444" s="12" t="s">
        <v>28</v>
      </c>
      <c r="T3444" s="9" t="s">
        <v>3577</v>
      </c>
      <c r="U3444" s="9" t="s">
        <v>95</v>
      </c>
      <c r="V3444" s="9" t="s">
        <v>3577</v>
      </c>
      <c r="W3444" s="14">
        <v>2</v>
      </c>
    </row>
    <row r="3445" spans="1:23" x14ac:dyDescent="0.25">
      <c r="A3445" s="8">
        <v>434</v>
      </c>
      <c r="B3445" s="9" t="s">
        <v>13104</v>
      </c>
      <c r="C3445" s="9" t="s">
        <v>22</v>
      </c>
      <c r="D3445" s="9" t="s">
        <v>13105</v>
      </c>
      <c r="E3445" s="9" t="s">
        <v>13106</v>
      </c>
      <c r="F3445" s="9" t="s">
        <v>13107</v>
      </c>
      <c r="G3445" s="12">
        <v>5</v>
      </c>
      <c r="H3445" s="9" t="s">
        <v>25</v>
      </c>
      <c r="I3445" s="9" t="s">
        <v>25</v>
      </c>
      <c r="J3445" s="12">
        <v>1</v>
      </c>
      <c r="K3445" s="13">
        <v>44397</v>
      </c>
      <c r="L3445" s="86">
        <f>(Tabla2[[#This Row],[release_year]]-'VARIANZA Y DES. EST'!$L$11)^2</f>
        <v>33.870100322899837</v>
      </c>
      <c r="M3445" s="12">
        <v>2020</v>
      </c>
      <c r="N3445" s="9" t="s">
        <v>76</v>
      </c>
      <c r="O3445" s="9" t="s">
        <v>13077</v>
      </c>
      <c r="P3445" s="12">
        <v>102</v>
      </c>
      <c r="Q3445" s="12">
        <v>102</v>
      </c>
      <c r="R3445" s="12">
        <v>5.929236914864914</v>
      </c>
      <c r="S3445" s="12" t="s">
        <v>28</v>
      </c>
      <c r="T3445" s="9" t="s">
        <v>94</v>
      </c>
      <c r="U3445" s="9" t="s">
        <v>95</v>
      </c>
      <c r="V3445" s="9" t="s">
        <v>94</v>
      </c>
      <c r="W3445" s="14">
        <v>3</v>
      </c>
    </row>
    <row r="3446" spans="1:23" x14ac:dyDescent="0.25">
      <c r="A3446" s="8">
        <v>469</v>
      </c>
      <c r="B3446" s="9" t="s">
        <v>13108</v>
      </c>
      <c r="C3446" s="9" t="s">
        <v>22</v>
      </c>
      <c r="D3446" s="9" t="s">
        <v>13109</v>
      </c>
      <c r="E3446" s="18" t="s">
        <v>13110</v>
      </c>
      <c r="F3446" s="9" t="s">
        <v>13111</v>
      </c>
      <c r="G3446" s="12">
        <v>9</v>
      </c>
      <c r="H3446" s="12"/>
      <c r="I3446" s="9"/>
      <c r="J3446" s="12">
        <v>0</v>
      </c>
      <c r="K3446" s="13">
        <v>44391</v>
      </c>
      <c r="L3446" s="86">
        <f>(Tabla2[[#This Row],[release_year]]-'VARIANZA Y DES. EST'!$L$11)^2</f>
        <v>46.509705182670608</v>
      </c>
      <c r="M3446" s="12">
        <v>2021</v>
      </c>
      <c r="N3446" s="9" t="s">
        <v>76</v>
      </c>
      <c r="O3446" s="9" t="s">
        <v>13077</v>
      </c>
      <c r="P3446" s="12">
        <v>102</v>
      </c>
      <c r="Q3446" s="12">
        <v>102</v>
      </c>
      <c r="R3446" s="12">
        <v>5.929236914864914</v>
      </c>
      <c r="S3446" s="12" t="s">
        <v>28</v>
      </c>
      <c r="T3446" s="9" t="s">
        <v>2492</v>
      </c>
      <c r="U3446" s="9" t="s">
        <v>95</v>
      </c>
      <c r="V3446" s="9" t="s">
        <v>2492</v>
      </c>
      <c r="W3446" s="14">
        <v>3</v>
      </c>
    </row>
    <row r="3447" spans="1:23" x14ac:dyDescent="0.25">
      <c r="A3447" s="8">
        <v>484</v>
      </c>
      <c r="B3447" s="9" t="s">
        <v>13112</v>
      </c>
      <c r="C3447" s="9" t="s">
        <v>22</v>
      </c>
      <c r="D3447" s="10" t="s">
        <v>13113</v>
      </c>
      <c r="E3447" s="11"/>
      <c r="F3447" s="9" t="s">
        <v>13114</v>
      </c>
      <c r="G3447" s="12">
        <v>10</v>
      </c>
      <c r="H3447" s="12"/>
      <c r="I3447" s="9"/>
      <c r="J3447" s="12">
        <v>0</v>
      </c>
      <c r="K3447" s="13">
        <v>44386</v>
      </c>
      <c r="L3447" s="86">
        <f>(Tabla2[[#This Row],[release_year]]-'VARIANZA Y DES. EST'!$L$11)^2</f>
        <v>46.509705182670608</v>
      </c>
      <c r="M3447" s="12">
        <v>2021</v>
      </c>
      <c r="N3447" s="9" t="s">
        <v>76</v>
      </c>
      <c r="O3447" s="9" t="s">
        <v>13077</v>
      </c>
      <c r="P3447" s="12">
        <v>102</v>
      </c>
      <c r="Q3447" s="12">
        <v>102</v>
      </c>
      <c r="R3447" s="12">
        <v>5.929236914864914</v>
      </c>
      <c r="S3447" s="12" t="s">
        <v>28</v>
      </c>
      <c r="T3447" s="9" t="s">
        <v>3319</v>
      </c>
      <c r="U3447" s="9" t="s">
        <v>45</v>
      </c>
      <c r="V3447" s="9" t="s">
        <v>3319</v>
      </c>
      <c r="W3447" s="14">
        <v>3</v>
      </c>
    </row>
    <row r="3448" spans="1:23" x14ac:dyDescent="0.25">
      <c r="A3448" s="8">
        <v>740</v>
      </c>
      <c r="B3448" s="9" t="s">
        <v>13115</v>
      </c>
      <c r="C3448" s="9" t="s">
        <v>22</v>
      </c>
      <c r="D3448" s="9" t="s">
        <v>13116</v>
      </c>
      <c r="E3448" s="18" t="s">
        <v>13117</v>
      </c>
      <c r="F3448" s="9" t="s">
        <v>13118</v>
      </c>
      <c r="G3448" s="12">
        <v>7</v>
      </c>
      <c r="H3448" s="9" t="s">
        <v>2924</v>
      </c>
      <c r="I3448" s="9" t="s">
        <v>13119</v>
      </c>
      <c r="J3448" s="12">
        <v>3</v>
      </c>
      <c r="K3448" s="13">
        <v>44358</v>
      </c>
      <c r="L3448" s="86">
        <f>(Tabla2[[#This Row],[release_year]]-'VARIANZA Y DES. EST'!$L$11)^2</f>
        <v>46.509705182670608</v>
      </c>
      <c r="M3448" s="12">
        <v>2021</v>
      </c>
      <c r="N3448" s="9" t="s">
        <v>99</v>
      </c>
      <c r="O3448" s="9" t="s">
        <v>13077</v>
      </c>
      <c r="P3448" s="12">
        <v>102</v>
      </c>
      <c r="Q3448" s="12">
        <v>102</v>
      </c>
      <c r="R3448" s="12">
        <v>5.929236914864914</v>
      </c>
      <c r="S3448" s="12" t="s">
        <v>28</v>
      </c>
      <c r="T3448" s="9" t="s">
        <v>111</v>
      </c>
      <c r="U3448" s="9" t="s">
        <v>30</v>
      </c>
      <c r="V3448" s="9" t="s">
        <v>111</v>
      </c>
      <c r="W3448" s="14">
        <v>2</v>
      </c>
    </row>
    <row r="3449" spans="1:23" x14ac:dyDescent="0.25">
      <c r="A3449" s="8">
        <v>890</v>
      </c>
      <c r="B3449" s="9" t="s">
        <v>13120</v>
      </c>
      <c r="C3449" s="9" t="s">
        <v>22</v>
      </c>
      <c r="D3449" s="9" t="s">
        <v>13121</v>
      </c>
      <c r="E3449" s="18" t="s">
        <v>13122</v>
      </c>
      <c r="F3449" s="9" t="s">
        <v>13123</v>
      </c>
      <c r="G3449" s="12">
        <v>10</v>
      </c>
      <c r="H3449" s="9" t="s">
        <v>25</v>
      </c>
      <c r="I3449" s="9" t="s">
        <v>25</v>
      </c>
      <c r="J3449" s="12">
        <v>1</v>
      </c>
      <c r="K3449" s="13">
        <v>44330</v>
      </c>
      <c r="L3449" s="86">
        <f>(Tabla2[[#This Row],[release_year]]-'VARIANZA Y DES. EST'!$L$11)^2</f>
        <v>46.509705182670608</v>
      </c>
      <c r="M3449" s="12">
        <v>2021</v>
      </c>
      <c r="N3449" s="9" t="s">
        <v>1991</v>
      </c>
      <c r="O3449" s="9" t="s">
        <v>13077</v>
      </c>
      <c r="P3449" s="12">
        <v>102</v>
      </c>
      <c r="Q3449" s="12">
        <v>102</v>
      </c>
      <c r="R3449" s="12">
        <v>5.929236914864914</v>
      </c>
      <c r="S3449" s="12" t="s">
        <v>28</v>
      </c>
      <c r="T3449" s="9" t="s">
        <v>2709</v>
      </c>
      <c r="U3449" s="9" t="s">
        <v>45</v>
      </c>
      <c r="V3449" s="9" t="s">
        <v>2709</v>
      </c>
      <c r="W3449" s="14">
        <v>2</v>
      </c>
    </row>
    <row r="3450" spans="1:23" x14ac:dyDescent="0.25">
      <c r="A3450" s="8">
        <v>896</v>
      </c>
      <c r="B3450" s="9" t="s">
        <v>13124</v>
      </c>
      <c r="C3450" s="9" t="s">
        <v>22</v>
      </c>
      <c r="D3450" s="9" t="s">
        <v>13125</v>
      </c>
      <c r="E3450" s="9" t="s">
        <v>13126</v>
      </c>
      <c r="F3450" s="9" t="s">
        <v>13127</v>
      </c>
      <c r="G3450" s="12">
        <v>3</v>
      </c>
      <c r="H3450" s="9" t="s">
        <v>231</v>
      </c>
      <c r="I3450" s="9" t="s">
        <v>5770</v>
      </c>
      <c r="J3450" s="12">
        <v>2</v>
      </c>
      <c r="K3450" s="13">
        <v>44328</v>
      </c>
      <c r="L3450" s="86">
        <f>(Tabla2[[#This Row],[release_year]]-'VARIANZA Y DES. EST'!$L$11)^2</f>
        <v>46.509705182670608</v>
      </c>
      <c r="M3450" s="12">
        <v>2021</v>
      </c>
      <c r="N3450" s="9" t="s">
        <v>35</v>
      </c>
      <c r="O3450" s="9" t="s">
        <v>13077</v>
      </c>
      <c r="P3450" s="12">
        <v>102</v>
      </c>
      <c r="Q3450" s="12">
        <v>102</v>
      </c>
      <c r="R3450" s="12">
        <v>5.929236914864914</v>
      </c>
      <c r="S3450" s="12" t="s">
        <v>28</v>
      </c>
      <c r="T3450" s="9" t="s">
        <v>460</v>
      </c>
      <c r="U3450" s="9" t="s">
        <v>45</v>
      </c>
      <c r="V3450" s="9" t="s">
        <v>460</v>
      </c>
      <c r="W3450" s="14">
        <v>3</v>
      </c>
    </row>
    <row r="3451" spans="1:23" x14ac:dyDescent="0.25">
      <c r="A3451" s="8">
        <v>956</v>
      </c>
      <c r="B3451" s="9" t="s">
        <v>13128</v>
      </c>
      <c r="C3451" s="9" t="s">
        <v>22</v>
      </c>
      <c r="D3451" s="9" t="s">
        <v>13129</v>
      </c>
      <c r="E3451" s="18" t="s">
        <v>13130</v>
      </c>
      <c r="F3451" s="9" t="s">
        <v>13131</v>
      </c>
      <c r="G3451" s="12">
        <v>10</v>
      </c>
      <c r="H3451" s="9" t="s">
        <v>231</v>
      </c>
      <c r="I3451" s="9" t="s">
        <v>5770</v>
      </c>
      <c r="J3451" s="12">
        <v>2</v>
      </c>
      <c r="K3451" s="13">
        <v>44317</v>
      </c>
      <c r="L3451" s="86">
        <f>(Tabla2[[#This Row],[release_year]]-'VARIANZA Y DES. EST'!$L$11)^2</f>
        <v>491.96116424931824</v>
      </c>
      <c r="M3451" s="12">
        <v>1992</v>
      </c>
      <c r="N3451" s="9" t="s">
        <v>1991</v>
      </c>
      <c r="O3451" s="9" t="s">
        <v>13077</v>
      </c>
      <c r="P3451" s="12">
        <v>102</v>
      </c>
      <c r="Q3451" s="12">
        <v>102</v>
      </c>
      <c r="R3451" s="12">
        <v>5.929236914864914</v>
      </c>
      <c r="S3451" s="12" t="s">
        <v>28</v>
      </c>
      <c r="T3451" s="9" t="s">
        <v>38</v>
      </c>
      <c r="U3451" s="9" t="s">
        <v>38</v>
      </c>
      <c r="V3451" s="9" t="s">
        <v>38</v>
      </c>
      <c r="W3451" s="14">
        <v>1</v>
      </c>
    </row>
    <row r="3452" spans="1:23" x14ac:dyDescent="0.25">
      <c r="A3452" s="8">
        <v>979</v>
      </c>
      <c r="B3452" s="9" t="s">
        <v>13132</v>
      </c>
      <c r="C3452" s="9" t="s">
        <v>22</v>
      </c>
      <c r="D3452" s="9" t="s">
        <v>13133</v>
      </c>
      <c r="E3452" s="9" t="s">
        <v>8678</v>
      </c>
      <c r="F3452" s="9" t="s">
        <v>13134</v>
      </c>
      <c r="G3452" s="12">
        <v>3</v>
      </c>
      <c r="H3452" s="9" t="s">
        <v>7034</v>
      </c>
      <c r="I3452" s="9" t="s">
        <v>7034</v>
      </c>
      <c r="J3452" s="12">
        <v>1</v>
      </c>
      <c r="K3452" s="13">
        <v>44309</v>
      </c>
      <c r="L3452" s="86">
        <f>(Tabla2[[#This Row],[release_year]]-'VARIANZA Y DES. EST'!$L$11)^2</f>
        <v>3.2471164275211517E-2</v>
      </c>
      <c r="M3452" s="12">
        <v>2014</v>
      </c>
      <c r="N3452" s="9" t="s">
        <v>76</v>
      </c>
      <c r="O3452" s="9" t="s">
        <v>13077</v>
      </c>
      <c r="P3452" s="12">
        <v>102</v>
      </c>
      <c r="Q3452" s="12">
        <v>102</v>
      </c>
      <c r="R3452" s="12">
        <v>5.929236914864914</v>
      </c>
      <c r="S3452" s="12" t="s">
        <v>28</v>
      </c>
      <c r="T3452" s="9" t="s">
        <v>3625</v>
      </c>
      <c r="U3452" s="9" t="s">
        <v>95</v>
      </c>
      <c r="V3452" s="9" t="s">
        <v>3625</v>
      </c>
      <c r="W3452" s="14">
        <v>3</v>
      </c>
    </row>
    <row r="3453" spans="1:23" x14ac:dyDescent="0.25">
      <c r="A3453" s="8">
        <v>980</v>
      </c>
      <c r="B3453" s="9" t="s">
        <v>13135</v>
      </c>
      <c r="C3453" s="9" t="s">
        <v>22</v>
      </c>
      <c r="D3453" s="9" t="s">
        <v>13136</v>
      </c>
      <c r="E3453" s="18" t="s">
        <v>13137</v>
      </c>
      <c r="F3453" s="9" t="s">
        <v>13138</v>
      </c>
      <c r="G3453" s="12">
        <v>8</v>
      </c>
      <c r="H3453" s="9" t="s">
        <v>7034</v>
      </c>
      <c r="I3453" s="9" t="s">
        <v>7034</v>
      </c>
      <c r="J3453" s="12">
        <v>1</v>
      </c>
      <c r="K3453" s="13">
        <v>44309</v>
      </c>
      <c r="L3453" s="86">
        <f>(Tabla2[[#This Row],[release_year]]-'VARIANZA Y DES. EST'!$L$11)^2</f>
        <v>1.3928663045044412</v>
      </c>
      <c r="M3453" s="12">
        <v>2013</v>
      </c>
      <c r="N3453" s="9" t="s">
        <v>76</v>
      </c>
      <c r="O3453" s="9" t="s">
        <v>13077</v>
      </c>
      <c r="P3453" s="12">
        <v>102</v>
      </c>
      <c r="Q3453" s="12">
        <v>102</v>
      </c>
      <c r="R3453" s="12">
        <v>5.929236914864914</v>
      </c>
      <c r="S3453" s="12" t="s">
        <v>28</v>
      </c>
      <c r="T3453" s="9" t="s">
        <v>859</v>
      </c>
      <c r="U3453" s="9" t="s">
        <v>95</v>
      </c>
      <c r="V3453" s="9" t="s">
        <v>859</v>
      </c>
      <c r="W3453" s="14">
        <v>2</v>
      </c>
    </row>
    <row r="3454" spans="1:23" x14ac:dyDescent="0.25">
      <c r="A3454" s="8">
        <v>991</v>
      </c>
      <c r="B3454" s="9" t="s">
        <v>13139</v>
      </c>
      <c r="C3454" s="9" t="s">
        <v>22</v>
      </c>
      <c r="D3454" s="9" t="s">
        <v>13140</v>
      </c>
      <c r="E3454" s="9" t="s">
        <v>8678</v>
      </c>
      <c r="F3454" s="9" t="s">
        <v>13141</v>
      </c>
      <c r="G3454" s="12">
        <v>4</v>
      </c>
      <c r="H3454" s="9" t="s">
        <v>7034</v>
      </c>
      <c r="I3454" s="9" t="s">
        <v>7034</v>
      </c>
      <c r="J3454" s="12">
        <v>1</v>
      </c>
      <c r="K3454" s="13">
        <v>44309</v>
      </c>
      <c r="L3454" s="86">
        <f>(Tabla2[[#This Row],[release_year]]-'VARIANZA Y DES. EST'!$L$11)^2</f>
        <v>0.67207602404598188</v>
      </c>
      <c r="M3454" s="12">
        <v>2015</v>
      </c>
      <c r="N3454" s="9" t="s">
        <v>76</v>
      </c>
      <c r="O3454" s="9" t="s">
        <v>13077</v>
      </c>
      <c r="P3454" s="12">
        <v>102</v>
      </c>
      <c r="Q3454" s="12">
        <v>102</v>
      </c>
      <c r="R3454" s="12">
        <v>5.929236914864914</v>
      </c>
      <c r="S3454" s="12" t="s">
        <v>28</v>
      </c>
      <c r="T3454" s="9" t="s">
        <v>859</v>
      </c>
      <c r="U3454" s="9" t="s">
        <v>95</v>
      </c>
      <c r="V3454" s="9" t="s">
        <v>859</v>
      </c>
      <c r="W3454" s="14">
        <v>2</v>
      </c>
    </row>
    <row r="3455" spans="1:23" x14ac:dyDescent="0.25">
      <c r="A3455" s="8">
        <v>1018</v>
      </c>
      <c r="B3455" s="9" t="s">
        <v>13142</v>
      </c>
      <c r="C3455" s="9" t="s">
        <v>22</v>
      </c>
      <c r="D3455" s="9" t="s">
        <v>13143</v>
      </c>
      <c r="E3455" s="9" t="s">
        <v>13144</v>
      </c>
      <c r="F3455" s="9" t="s">
        <v>13145</v>
      </c>
      <c r="G3455" s="12">
        <v>10</v>
      </c>
      <c r="H3455" s="9" t="s">
        <v>518</v>
      </c>
      <c r="I3455" s="9" t="s">
        <v>518</v>
      </c>
      <c r="J3455" s="12">
        <v>1</v>
      </c>
      <c r="K3455" s="13">
        <v>44303</v>
      </c>
      <c r="L3455" s="86">
        <f>(Tabla2[[#This Row],[release_year]]-'VARIANZA Y DES. EST'!$L$11)^2</f>
        <v>17.47405172519213</v>
      </c>
      <c r="M3455" s="12">
        <v>2010</v>
      </c>
      <c r="N3455" s="9" t="s">
        <v>76</v>
      </c>
      <c r="O3455" s="9" t="s">
        <v>13077</v>
      </c>
      <c r="P3455" s="12">
        <v>102</v>
      </c>
      <c r="Q3455" s="12">
        <v>102</v>
      </c>
      <c r="R3455" s="12">
        <v>5.929236914864914</v>
      </c>
      <c r="S3455" s="12" t="s">
        <v>28</v>
      </c>
      <c r="T3455" s="9" t="s">
        <v>70</v>
      </c>
      <c r="U3455" s="9" t="s">
        <v>45</v>
      </c>
      <c r="V3455" s="9" t="s">
        <v>70</v>
      </c>
      <c r="W3455" s="14">
        <v>2</v>
      </c>
    </row>
    <row r="3456" spans="1:23" x14ac:dyDescent="0.25">
      <c r="A3456" s="8">
        <v>1032</v>
      </c>
      <c r="B3456" s="9" t="s">
        <v>13146</v>
      </c>
      <c r="C3456" s="9" t="s">
        <v>22</v>
      </c>
      <c r="D3456" s="9" t="s">
        <v>13147</v>
      </c>
      <c r="E3456" s="18" t="s">
        <v>13148</v>
      </c>
      <c r="F3456" s="9" t="s">
        <v>13149</v>
      </c>
      <c r="G3456" s="12">
        <v>10</v>
      </c>
      <c r="H3456" s="9" t="s">
        <v>184</v>
      </c>
      <c r="I3456" s="9" t="s">
        <v>184</v>
      </c>
      <c r="J3456" s="12">
        <v>1</v>
      </c>
      <c r="K3456" s="13">
        <v>44302</v>
      </c>
      <c r="L3456" s="86">
        <f>(Tabla2[[#This Row],[release_year]]-'VARIANZA Y DES. EST'!$L$11)^2</f>
        <v>33.870100322899837</v>
      </c>
      <c r="M3456" s="12">
        <v>2020</v>
      </c>
      <c r="N3456" s="9" t="s">
        <v>35</v>
      </c>
      <c r="O3456" s="9" t="s">
        <v>13077</v>
      </c>
      <c r="P3456" s="12">
        <v>102</v>
      </c>
      <c r="Q3456" s="12">
        <v>102</v>
      </c>
      <c r="R3456" s="12">
        <v>5.929236914864914</v>
      </c>
      <c r="S3456" s="12" t="s">
        <v>28</v>
      </c>
      <c r="T3456" s="9" t="s">
        <v>3319</v>
      </c>
      <c r="U3456" s="9" t="s">
        <v>45</v>
      </c>
      <c r="V3456" s="9" t="s">
        <v>3319</v>
      </c>
      <c r="W3456" s="14">
        <v>3</v>
      </c>
    </row>
    <row r="3457" spans="1:23" x14ac:dyDescent="0.25">
      <c r="A3457" s="8">
        <v>1035</v>
      </c>
      <c r="B3457" s="9" t="s">
        <v>13150</v>
      </c>
      <c r="C3457" s="9" t="s">
        <v>22</v>
      </c>
      <c r="D3457" s="9" t="s">
        <v>13151</v>
      </c>
      <c r="E3457" s="18" t="s">
        <v>13152</v>
      </c>
      <c r="F3457" s="9" t="s">
        <v>13153</v>
      </c>
      <c r="G3457" s="12">
        <v>6</v>
      </c>
      <c r="H3457" s="9" t="s">
        <v>25</v>
      </c>
      <c r="I3457" s="9" t="s">
        <v>25</v>
      </c>
      <c r="J3457" s="12">
        <v>1</v>
      </c>
      <c r="K3457" s="13">
        <v>44302</v>
      </c>
      <c r="L3457" s="86">
        <f>(Tabla2[[#This Row],[release_year]]-'VARIANZA Y DES. EST'!$L$11)^2</f>
        <v>33.870100322899837</v>
      </c>
      <c r="M3457" s="12">
        <v>2020</v>
      </c>
      <c r="N3457" s="9" t="s">
        <v>1991</v>
      </c>
      <c r="O3457" s="9" t="s">
        <v>13077</v>
      </c>
      <c r="P3457" s="12">
        <v>102</v>
      </c>
      <c r="Q3457" s="12">
        <v>102</v>
      </c>
      <c r="R3457" s="12">
        <v>5.929236914864914</v>
      </c>
      <c r="S3457" s="12" t="s">
        <v>28</v>
      </c>
      <c r="T3457" s="9" t="s">
        <v>3969</v>
      </c>
      <c r="U3457" s="9" t="s">
        <v>3969</v>
      </c>
      <c r="V3457" s="9" t="s">
        <v>3969</v>
      </c>
      <c r="W3457" s="14">
        <v>1</v>
      </c>
    </row>
    <row r="3458" spans="1:23" x14ac:dyDescent="0.25">
      <c r="A3458" s="8">
        <v>1084</v>
      </c>
      <c r="B3458" s="9" t="s">
        <v>13154</v>
      </c>
      <c r="C3458" s="9" t="s">
        <v>22</v>
      </c>
      <c r="D3458" s="9" t="s">
        <v>13155</v>
      </c>
      <c r="E3458" s="9" t="s">
        <v>13156</v>
      </c>
      <c r="F3458" s="9" t="s">
        <v>13157</v>
      </c>
      <c r="G3458" s="12">
        <v>7</v>
      </c>
      <c r="H3458" s="9" t="s">
        <v>25</v>
      </c>
      <c r="I3458" s="9" t="s">
        <v>25</v>
      </c>
      <c r="J3458" s="12">
        <v>1</v>
      </c>
      <c r="K3458" s="13">
        <v>44296</v>
      </c>
      <c r="L3458" s="86">
        <f>(Tabla2[[#This Row],[release_year]]-'VARIANZA Y DES. EST'!$L$11)^2</f>
        <v>33.870100322899837</v>
      </c>
      <c r="M3458" s="12">
        <v>2020</v>
      </c>
      <c r="N3458" s="9" t="s">
        <v>1991</v>
      </c>
      <c r="O3458" s="9" t="s">
        <v>13077</v>
      </c>
      <c r="P3458" s="12">
        <v>102</v>
      </c>
      <c r="Q3458" s="12">
        <v>102</v>
      </c>
      <c r="R3458" s="12">
        <v>5.929236914864914</v>
      </c>
      <c r="S3458" s="12" t="s">
        <v>28</v>
      </c>
      <c r="T3458" s="9" t="s">
        <v>95</v>
      </c>
      <c r="U3458" s="9" t="s">
        <v>95</v>
      </c>
      <c r="V3458" s="9" t="s">
        <v>95</v>
      </c>
      <c r="W3458" s="14">
        <v>1</v>
      </c>
    </row>
    <row r="3459" spans="1:23" x14ac:dyDescent="0.25">
      <c r="A3459" s="8">
        <v>1140</v>
      </c>
      <c r="B3459" s="9" t="s">
        <v>13158</v>
      </c>
      <c r="C3459" s="9" t="s">
        <v>22</v>
      </c>
      <c r="D3459" s="9" t="s">
        <v>13159</v>
      </c>
      <c r="E3459" s="18" t="s">
        <v>6089</v>
      </c>
      <c r="F3459" s="9" t="s">
        <v>13160</v>
      </c>
      <c r="G3459" s="12">
        <v>11</v>
      </c>
      <c r="H3459" s="9" t="s">
        <v>25</v>
      </c>
      <c r="I3459" s="9" t="s">
        <v>25</v>
      </c>
      <c r="J3459" s="12">
        <v>1</v>
      </c>
      <c r="K3459" s="13">
        <v>44287</v>
      </c>
      <c r="L3459" s="86">
        <f>(Tabla2[[#This Row],[release_year]]-'VARIANZA Y DES. EST'!$L$11)^2</f>
        <v>26.834446865421359</v>
      </c>
      <c r="M3459" s="12">
        <v>2009</v>
      </c>
      <c r="N3459" s="9" t="s">
        <v>43</v>
      </c>
      <c r="O3459" s="9" t="s">
        <v>13077</v>
      </c>
      <c r="P3459" s="12">
        <v>102</v>
      </c>
      <c r="Q3459" s="12">
        <v>102</v>
      </c>
      <c r="R3459" s="12">
        <v>5.929236914864914</v>
      </c>
      <c r="S3459" s="12" t="s">
        <v>28</v>
      </c>
      <c r="T3459" s="9" t="s">
        <v>3370</v>
      </c>
      <c r="U3459" s="9" t="s">
        <v>514</v>
      </c>
      <c r="V3459" s="9" t="s">
        <v>3370</v>
      </c>
      <c r="W3459" s="14">
        <v>2</v>
      </c>
    </row>
    <row r="3460" spans="1:23" x14ac:dyDescent="0.25">
      <c r="A3460" s="8">
        <v>1179</v>
      </c>
      <c r="B3460" s="9" t="s">
        <v>13161</v>
      </c>
      <c r="C3460" s="9" t="s">
        <v>22</v>
      </c>
      <c r="D3460" s="9" t="s">
        <v>13162</v>
      </c>
      <c r="E3460" s="9" t="s">
        <v>13163</v>
      </c>
      <c r="F3460" s="9" t="s">
        <v>13164</v>
      </c>
      <c r="G3460" s="12">
        <v>11</v>
      </c>
      <c r="H3460" s="9" t="s">
        <v>25</v>
      </c>
      <c r="I3460" s="9" t="s">
        <v>25</v>
      </c>
      <c r="J3460" s="12">
        <v>1</v>
      </c>
      <c r="K3460" s="13">
        <v>44275</v>
      </c>
      <c r="L3460" s="86">
        <f>(Tabla2[[#This Row],[release_year]]-'VARIANZA Y DES. EST'!$L$11)^2</f>
        <v>33.870100322899837</v>
      </c>
      <c r="M3460" s="12">
        <v>2020</v>
      </c>
      <c r="N3460" s="9" t="s">
        <v>1991</v>
      </c>
      <c r="O3460" s="9" t="s">
        <v>13077</v>
      </c>
      <c r="P3460" s="12">
        <v>102</v>
      </c>
      <c r="Q3460" s="12">
        <v>102</v>
      </c>
      <c r="R3460" s="12">
        <v>5.929236914864914</v>
      </c>
      <c r="S3460" s="12" t="s">
        <v>28</v>
      </c>
      <c r="T3460" s="9" t="s">
        <v>38</v>
      </c>
      <c r="U3460" s="9" t="s">
        <v>38</v>
      </c>
      <c r="V3460" s="9" t="s">
        <v>38</v>
      </c>
      <c r="W3460" s="14">
        <v>1</v>
      </c>
    </row>
    <row r="3461" spans="1:23" x14ac:dyDescent="0.25">
      <c r="A3461" s="8">
        <v>1268</v>
      </c>
      <c r="B3461" s="9" t="s">
        <v>13165</v>
      </c>
      <c r="C3461" s="9" t="s">
        <v>22</v>
      </c>
      <c r="D3461" s="9" t="s">
        <v>13166</v>
      </c>
      <c r="E3461" s="9" t="s">
        <v>9763</v>
      </c>
      <c r="F3461" s="9" t="s">
        <v>13167</v>
      </c>
      <c r="G3461" s="12">
        <v>9</v>
      </c>
      <c r="H3461" s="9" t="s">
        <v>184</v>
      </c>
      <c r="I3461" s="9" t="s">
        <v>184</v>
      </c>
      <c r="J3461" s="12">
        <v>1</v>
      </c>
      <c r="K3461" s="13">
        <v>44253</v>
      </c>
      <c r="L3461" s="86">
        <f>(Tabla2[[#This Row],[release_year]]-'VARIANZA Y DES. EST'!$L$11)^2</f>
        <v>3.2471164275211517E-2</v>
      </c>
      <c r="M3461" s="12">
        <v>2014</v>
      </c>
      <c r="N3461" s="9" t="s">
        <v>76</v>
      </c>
      <c r="O3461" s="9" t="s">
        <v>13077</v>
      </c>
      <c r="P3461" s="12">
        <v>102</v>
      </c>
      <c r="Q3461" s="12">
        <v>102</v>
      </c>
      <c r="R3461" s="12">
        <v>5.929236914864914</v>
      </c>
      <c r="S3461" s="12" t="s">
        <v>28</v>
      </c>
      <c r="T3461" s="9" t="s">
        <v>2372</v>
      </c>
      <c r="U3461" s="9" t="s">
        <v>239</v>
      </c>
      <c r="V3461" s="9" t="s">
        <v>2372</v>
      </c>
      <c r="W3461" s="14">
        <v>2</v>
      </c>
    </row>
    <row r="3462" spans="1:23" x14ac:dyDescent="0.25">
      <c r="A3462" s="8">
        <v>1325</v>
      </c>
      <c r="B3462" s="9" t="s">
        <v>13168</v>
      </c>
      <c r="C3462" s="9" t="s">
        <v>22</v>
      </c>
      <c r="D3462" s="9" t="s">
        <v>13169</v>
      </c>
      <c r="E3462" s="18" t="s">
        <v>3851</v>
      </c>
      <c r="F3462" s="9" t="s">
        <v>13170</v>
      </c>
      <c r="G3462" s="12">
        <v>10</v>
      </c>
      <c r="H3462" s="9" t="s">
        <v>25</v>
      </c>
      <c r="I3462" s="9" t="s">
        <v>25</v>
      </c>
      <c r="J3462" s="12">
        <v>1</v>
      </c>
      <c r="K3462" s="13">
        <v>44238</v>
      </c>
      <c r="L3462" s="86">
        <f>(Tabla2[[#This Row],[release_year]]-'VARIANZA Y DES. EST'!$L$11)^2</f>
        <v>4.7532614447336705</v>
      </c>
      <c r="M3462" s="12">
        <v>2012</v>
      </c>
      <c r="N3462" s="9" t="s">
        <v>1991</v>
      </c>
      <c r="O3462" s="9" t="s">
        <v>13077</v>
      </c>
      <c r="P3462" s="12">
        <v>102</v>
      </c>
      <c r="Q3462" s="12">
        <v>102</v>
      </c>
      <c r="R3462" s="12">
        <v>5.929236914864914</v>
      </c>
      <c r="S3462" s="12" t="s">
        <v>28</v>
      </c>
      <c r="T3462" s="9" t="s">
        <v>3495</v>
      </c>
      <c r="U3462" s="9" t="s">
        <v>45</v>
      </c>
      <c r="V3462" s="9" t="s">
        <v>3495</v>
      </c>
      <c r="W3462" s="14">
        <v>3</v>
      </c>
    </row>
    <row r="3463" spans="1:23" x14ac:dyDescent="0.25">
      <c r="A3463" s="8">
        <v>1327</v>
      </c>
      <c r="B3463" s="9" t="s">
        <v>13171</v>
      </c>
      <c r="C3463" s="9" t="s">
        <v>22</v>
      </c>
      <c r="D3463" s="9" t="s">
        <v>13172</v>
      </c>
      <c r="E3463" s="9" t="s">
        <v>13173</v>
      </c>
      <c r="F3463" s="9" t="s">
        <v>13174</v>
      </c>
      <c r="G3463" s="12">
        <v>11</v>
      </c>
      <c r="H3463" s="9" t="s">
        <v>613</v>
      </c>
      <c r="I3463" s="9" t="s">
        <v>613</v>
      </c>
      <c r="J3463" s="12">
        <v>1</v>
      </c>
      <c r="K3463" s="13">
        <v>44238</v>
      </c>
      <c r="L3463" s="86">
        <f>(Tabla2[[#This Row],[release_year]]-'VARIANZA Y DES. EST'!$L$11)^2</f>
        <v>46.509705182670608</v>
      </c>
      <c r="M3463" s="12">
        <v>2021</v>
      </c>
      <c r="N3463" s="9" t="s">
        <v>35</v>
      </c>
      <c r="O3463" s="9" t="s">
        <v>13077</v>
      </c>
      <c r="P3463" s="12">
        <v>102</v>
      </c>
      <c r="Q3463" s="12">
        <v>102</v>
      </c>
      <c r="R3463" s="12">
        <v>5.929236914864914</v>
      </c>
      <c r="S3463" s="12" t="s">
        <v>28</v>
      </c>
      <c r="T3463" s="9" t="s">
        <v>3625</v>
      </c>
      <c r="U3463" s="9" t="s">
        <v>95</v>
      </c>
      <c r="V3463" s="9" t="s">
        <v>3625</v>
      </c>
      <c r="W3463" s="14">
        <v>3</v>
      </c>
    </row>
    <row r="3464" spans="1:23" x14ac:dyDescent="0.25">
      <c r="A3464" s="8">
        <v>1383</v>
      </c>
      <c r="B3464" s="9" t="s">
        <v>13175</v>
      </c>
      <c r="C3464" s="9" t="s">
        <v>22</v>
      </c>
      <c r="D3464" s="9" t="s">
        <v>13176</v>
      </c>
      <c r="E3464" s="9" t="s">
        <v>13177</v>
      </c>
      <c r="F3464" s="18" t="s">
        <v>13178</v>
      </c>
      <c r="G3464" s="12">
        <v>13</v>
      </c>
      <c r="H3464" s="12"/>
      <c r="I3464" s="9"/>
      <c r="J3464" s="12">
        <v>0</v>
      </c>
      <c r="K3464" s="13">
        <v>44222</v>
      </c>
      <c r="L3464" s="86">
        <f>(Tabla2[[#This Row],[release_year]]-'VARIANZA Y DES. EST'!$L$11)^2</f>
        <v>23.230495463129063</v>
      </c>
      <c r="M3464" s="12">
        <v>2019</v>
      </c>
      <c r="N3464" s="9" t="s">
        <v>82</v>
      </c>
      <c r="O3464" s="9" t="s">
        <v>13077</v>
      </c>
      <c r="P3464" s="12">
        <v>102</v>
      </c>
      <c r="Q3464" s="12">
        <v>102</v>
      </c>
      <c r="R3464" s="12">
        <v>5.929236914864914</v>
      </c>
      <c r="S3464" s="12" t="s">
        <v>28</v>
      </c>
      <c r="T3464" s="9" t="s">
        <v>3319</v>
      </c>
      <c r="U3464" s="9" t="s">
        <v>45</v>
      </c>
      <c r="V3464" s="9" t="s">
        <v>3319</v>
      </c>
      <c r="W3464" s="14">
        <v>3</v>
      </c>
    </row>
    <row r="3465" spans="1:23" x14ac:dyDescent="0.25">
      <c r="A3465" s="8">
        <v>1413</v>
      </c>
      <c r="B3465" s="9" t="s">
        <v>13179</v>
      </c>
      <c r="C3465" s="9" t="s">
        <v>22</v>
      </c>
      <c r="D3465" s="9" t="s">
        <v>13180</v>
      </c>
      <c r="E3465" s="9" t="s">
        <v>13181</v>
      </c>
      <c r="F3465" s="9" t="s">
        <v>13182</v>
      </c>
      <c r="G3465" s="12">
        <v>3</v>
      </c>
      <c r="H3465" s="9" t="s">
        <v>1349</v>
      </c>
      <c r="I3465" s="9" t="s">
        <v>1349</v>
      </c>
      <c r="J3465" s="12">
        <v>1</v>
      </c>
      <c r="K3465" s="13">
        <v>44211</v>
      </c>
      <c r="L3465" s="86">
        <f>(Tabla2[[#This Row],[release_year]]-'VARIANZA Y DES. EST'!$L$11)^2</f>
        <v>46.509705182670608</v>
      </c>
      <c r="M3465" s="12">
        <v>2021</v>
      </c>
      <c r="N3465" s="9" t="s">
        <v>82</v>
      </c>
      <c r="O3465" s="9" t="s">
        <v>13077</v>
      </c>
      <c r="P3465" s="12">
        <v>102</v>
      </c>
      <c r="Q3465" s="12">
        <v>102</v>
      </c>
      <c r="R3465" s="12">
        <v>5.929236914864914</v>
      </c>
      <c r="S3465" s="12" t="s">
        <v>28</v>
      </c>
      <c r="T3465" s="9" t="s">
        <v>9271</v>
      </c>
      <c r="U3465" s="9" t="s">
        <v>45</v>
      </c>
      <c r="V3465" s="9" t="s">
        <v>9271</v>
      </c>
      <c r="W3465" s="14">
        <v>3</v>
      </c>
    </row>
    <row r="3466" spans="1:23" x14ac:dyDescent="0.25">
      <c r="A3466" s="8">
        <v>1414</v>
      </c>
      <c r="B3466" s="9" t="s">
        <v>13183</v>
      </c>
      <c r="C3466" s="9" t="s">
        <v>22</v>
      </c>
      <c r="D3466" s="9" t="s">
        <v>13184</v>
      </c>
      <c r="E3466" s="18" t="s">
        <v>13185</v>
      </c>
      <c r="F3466" s="9" t="s">
        <v>13186</v>
      </c>
      <c r="G3466" s="12">
        <v>9</v>
      </c>
      <c r="H3466" s="9" t="s">
        <v>2935</v>
      </c>
      <c r="I3466" s="9" t="s">
        <v>2935</v>
      </c>
      <c r="J3466" s="12">
        <v>1</v>
      </c>
      <c r="K3466" s="13">
        <v>44210</v>
      </c>
      <c r="L3466" s="86">
        <f>(Tabla2[[#This Row],[release_year]]-'VARIANZA Y DES. EST'!$L$11)^2</f>
        <v>10.1136565849629</v>
      </c>
      <c r="M3466" s="12">
        <v>2011</v>
      </c>
      <c r="N3466" s="9" t="s">
        <v>76</v>
      </c>
      <c r="O3466" s="9" t="s">
        <v>13077</v>
      </c>
      <c r="P3466" s="12">
        <v>102</v>
      </c>
      <c r="Q3466" s="12">
        <v>102</v>
      </c>
      <c r="R3466" s="12">
        <v>5.929236914864914</v>
      </c>
      <c r="S3466" s="12" t="s">
        <v>28</v>
      </c>
      <c r="T3466" s="9" t="s">
        <v>70</v>
      </c>
      <c r="U3466" s="9" t="s">
        <v>45</v>
      </c>
      <c r="V3466" s="9" t="s">
        <v>70</v>
      </c>
      <c r="W3466" s="14">
        <v>2</v>
      </c>
    </row>
    <row r="3467" spans="1:23" x14ac:dyDescent="0.25">
      <c r="A3467" s="8">
        <v>1469</v>
      </c>
      <c r="B3467" s="9" t="s">
        <v>13187</v>
      </c>
      <c r="C3467" s="9" t="s">
        <v>22</v>
      </c>
      <c r="D3467" s="9" t="s">
        <v>13188</v>
      </c>
      <c r="E3467" s="18" t="s">
        <v>13189</v>
      </c>
      <c r="F3467" s="9" t="s">
        <v>13190</v>
      </c>
      <c r="G3467" s="12">
        <v>3</v>
      </c>
      <c r="H3467" s="9" t="s">
        <v>1349</v>
      </c>
      <c r="I3467" s="9" t="s">
        <v>1349</v>
      </c>
      <c r="J3467" s="12">
        <v>1</v>
      </c>
      <c r="K3467" s="13">
        <v>44197</v>
      </c>
      <c r="L3467" s="86">
        <f>(Tabla2[[#This Row],[release_year]]-'VARIANZA Y DES. EST'!$L$11)^2</f>
        <v>46.509705182670608</v>
      </c>
      <c r="M3467" s="12">
        <v>2021</v>
      </c>
      <c r="N3467" s="9" t="s">
        <v>76</v>
      </c>
      <c r="O3467" s="9" t="s">
        <v>13077</v>
      </c>
      <c r="P3467" s="12">
        <v>102</v>
      </c>
      <c r="Q3467" s="12">
        <v>102</v>
      </c>
      <c r="R3467" s="12">
        <v>5.929236914864914</v>
      </c>
      <c r="S3467" s="12" t="s">
        <v>28</v>
      </c>
      <c r="T3467" s="9" t="s">
        <v>859</v>
      </c>
      <c r="U3467" s="9" t="s">
        <v>95</v>
      </c>
      <c r="V3467" s="9" t="s">
        <v>859</v>
      </c>
      <c r="W3467" s="14">
        <v>2</v>
      </c>
    </row>
    <row r="3468" spans="1:23" x14ac:dyDescent="0.25">
      <c r="A3468" s="8">
        <v>1494</v>
      </c>
      <c r="B3468" s="9" t="s">
        <v>13191</v>
      </c>
      <c r="C3468" s="9" t="s">
        <v>22</v>
      </c>
      <c r="D3468" s="9" t="s">
        <v>13192</v>
      </c>
      <c r="E3468" s="18" t="s">
        <v>13193</v>
      </c>
      <c r="F3468" s="9" t="s">
        <v>13194</v>
      </c>
      <c r="G3468" s="12">
        <v>7</v>
      </c>
      <c r="H3468" s="9" t="s">
        <v>3522</v>
      </c>
      <c r="I3468" s="9" t="s">
        <v>3522</v>
      </c>
      <c r="J3468" s="12">
        <v>1</v>
      </c>
      <c r="K3468" s="16">
        <v>44190</v>
      </c>
      <c r="L3468" s="86">
        <f>(Tabla2[[#This Row],[release_year]]-'VARIANZA Y DES. EST'!$L$11)^2</f>
        <v>23.230495463129063</v>
      </c>
      <c r="M3468" s="12">
        <v>2019</v>
      </c>
      <c r="N3468" s="9" t="s">
        <v>55</v>
      </c>
      <c r="O3468" s="9" t="s">
        <v>13077</v>
      </c>
      <c r="P3468" s="12">
        <v>102</v>
      </c>
      <c r="Q3468" s="12">
        <v>102</v>
      </c>
      <c r="R3468" s="12">
        <v>5.929236914864914</v>
      </c>
      <c r="S3468" s="12" t="s">
        <v>28</v>
      </c>
      <c r="T3468" s="9" t="s">
        <v>6997</v>
      </c>
      <c r="U3468" s="9" t="s">
        <v>239</v>
      </c>
      <c r="V3468" s="9" t="s">
        <v>6997</v>
      </c>
      <c r="W3468" s="14">
        <v>2</v>
      </c>
    </row>
    <row r="3469" spans="1:23" x14ac:dyDescent="0.25">
      <c r="A3469" s="8">
        <v>1526</v>
      </c>
      <c r="B3469" s="9" t="s">
        <v>13195</v>
      </c>
      <c r="C3469" s="9" t="s">
        <v>22</v>
      </c>
      <c r="D3469" s="9" t="s">
        <v>13196</v>
      </c>
      <c r="E3469" s="9" t="s">
        <v>13197</v>
      </c>
      <c r="F3469" s="9" t="s">
        <v>13198</v>
      </c>
      <c r="G3469" s="12">
        <v>8</v>
      </c>
      <c r="H3469" s="9" t="s">
        <v>2935</v>
      </c>
      <c r="I3469" s="9" t="s">
        <v>2935</v>
      </c>
      <c r="J3469" s="12">
        <v>1</v>
      </c>
      <c r="K3469" s="16">
        <v>44182</v>
      </c>
      <c r="L3469" s="86">
        <f>(Tabla2[[#This Row],[release_year]]-'VARIANZA Y DES. EST'!$L$11)^2</f>
        <v>23.230495463129063</v>
      </c>
      <c r="M3469" s="12">
        <v>2019</v>
      </c>
      <c r="N3469" s="9" t="s">
        <v>35</v>
      </c>
      <c r="O3469" s="9" t="s">
        <v>13077</v>
      </c>
      <c r="P3469" s="12">
        <v>102</v>
      </c>
      <c r="Q3469" s="12">
        <v>102</v>
      </c>
      <c r="R3469" s="12">
        <v>5.929236914864914</v>
      </c>
      <c r="S3469" s="12" t="s">
        <v>28</v>
      </c>
      <c r="T3469" s="9" t="s">
        <v>3319</v>
      </c>
      <c r="U3469" s="9" t="s">
        <v>45</v>
      </c>
      <c r="V3469" s="9" t="s">
        <v>3319</v>
      </c>
      <c r="W3469" s="14">
        <v>3</v>
      </c>
    </row>
    <row r="3470" spans="1:23" x14ac:dyDescent="0.25">
      <c r="A3470" s="8">
        <v>1621</v>
      </c>
      <c r="B3470" s="9" t="s">
        <v>13199</v>
      </c>
      <c r="C3470" s="9" t="s">
        <v>22</v>
      </c>
      <c r="D3470" s="9" t="s">
        <v>13200</v>
      </c>
      <c r="E3470" s="9" t="s">
        <v>8960</v>
      </c>
      <c r="F3470" s="9" t="s">
        <v>13201</v>
      </c>
      <c r="G3470" s="12">
        <v>10</v>
      </c>
      <c r="H3470" s="9" t="s">
        <v>3799</v>
      </c>
      <c r="I3470" s="9" t="s">
        <v>5976</v>
      </c>
      <c r="J3470" s="12">
        <v>2</v>
      </c>
      <c r="K3470" s="13">
        <v>44166</v>
      </c>
      <c r="L3470" s="86">
        <f>(Tabla2[[#This Row],[release_year]]-'VARIANZA Y DES. EST'!$L$11)^2</f>
        <v>14.590890603358293</v>
      </c>
      <c r="M3470" s="12">
        <v>2018</v>
      </c>
      <c r="N3470" s="9" t="s">
        <v>1991</v>
      </c>
      <c r="O3470" s="9" t="s">
        <v>13077</v>
      </c>
      <c r="P3470" s="12">
        <v>102</v>
      </c>
      <c r="Q3470" s="12">
        <v>102</v>
      </c>
      <c r="R3470" s="12">
        <v>5.929236914864914</v>
      </c>
      <c r="S3470" s="12" t="s">
        <v>28</v>
      </c>
      <c r="T3470" s="9" t="s">
        <v>38</v>
      </c>
      <c r="U3470" s="9" t="s">
        <v>38</v>
      </c>
      <c r="V3470" s="9" t="s">
        <v>38</v>
      </c>
      <c r="W3470" s="14">
        <v>1</v>
      </c>
    </row>
    <row r="3471" spans="1:23" x14ac:dyDescent="0.25">
      <c r="A3471" s="8">
        <v>1691</v>
      </c>
      <c r="B3471" s="9" t="s">
        <v>13202</v>
      </c>
      <c r="C3471" s="9" t="s">
        <v>22</v>
      </c>
      <c r="D3471" s="9" t="s">
        <v>13203</v>
      </c>
      <c r="E3471" s="10" t="s">
        <v>13204</v>
      </c>
      <c r="F3471" s="11"/>
      <c r="G3471" s="12">
        <v>0</v>
      </c>
      <c r="H3471" s="9" t="s">
        <v>25</v>
      </c>
      <c r="I3471" s="9" t="s">
        <v>25</v>
      </c>
      <c r="J3471" s="12">
        <v>1</v>
      </c>
      <c r="K3471" s="16">
        <v>44151</v>
      </c>
      <c r="L3471" s="86">
        <f>(Tabla2[[#This Row],[release_year]]-'VARIANZA Y DES. EST'!$L$11)^2</f>
        <v>7.9512857435875226</v>
      </c>
      <c r="M3471" s="12">
        <v>2017</v>
      </c>
      <c r="N3471" s="9" t="s">
        <v>1991</v>
      </c>
      <c r="O3471" s="9" t="s">
        <v>13077</v>
      </c>
      <c r="P3471" s="12">
        <v>102</v>
      </c>
      <c r="Q3471" s="12">
        <v>102</v>
      </c>
      <c r="R3471" s="12">
        <v>5.929236914864914</v>
      </c>
      <c r="S3471" s="12" t="s">
        <v>28</v>
      </c>
      <c r="T3471" s="9" t="s">
        <v>57</v>
      </c>
      <c r="U3471" s="9" t="s">
        <v>57</v>
      </c>
      <c r="V3471" s="9" t="s">
        <v>57</v>
      </c>
      <c r="W3471" s="14">
        <v>1</v>
      </c>
    </row>
    <row r="3472" spans="1:23" x14ac:dyDescent="0.25">
      <c r="A3472" s="8">
        <v>1736</v>
      </c>
      <c r="B3472" s="9" t="s">
        <v>13205</v>
      </c>
      <c r="C3472" s="9" t="s">
        <v>22</v>
      </c>
      <c r="D3472" s="9" t="s">
        <v>13206</v>
      </c>
      <c r="E3472" s="9" t="s">
        <v>13207</v>
      </c>
      <c r="F3472" s="18" t="s">
        <v>13208</v>
      </c>
      <c r="G3472" s="12">
        <v>8</v>
      </c>
      <c r="H3472" s="9" t="s">
        <v>3522</v>
      </c>
      <c r="I3472" s="9" t="s">
        <v>3522</v>
      </c>
      <c r="J3472" s="12">
        <v>1</v>
      </c>
      <c r="K3472" s="13">
        <v>44140</v>
      </c>
      <c r="L3472" s="86">
        <f>(Tabla2[[#This Row],[release_year]]-'VARIANZA Y DES. EST'!$L$11)^2</f>
        <v>4.7532614447336705</v>
      </c>
      <c r="M3472" s="12">
        <v>2012</v>
      </c>
      <c r="N3472" s="9" t="s">
        <v>35</v>
      </c>
      <c r="O3472" s="9" t="s">
        <v>13077</v>
      </c>
      <c r="P3472" s="12">
        <v>102</v>
      </c>
      <c r="Q3472" s="12">
        <v>102</v>
      </c>
      <c r="R3472" s="12">
        <v>5.929236914864914</v>
      </c>
      <c r="S3472" s="12" t="s">
        <v>28</v>
      </c>
      <c r="T3472" s="9" t="s">
        <v>3319</v>
      </c>
      <c r="U3472" s="9" t="s">
        <v>45</v>
      </c>
      <c r="V3472" s="9" t="s">
        <v>3319</v>
      </c>
      <c r="W3472" s="14">
        <v>3</v>
      </c>
    </row>
    <row r="3473" spans="1:23" x14ac:dyDescent="0.25">
      <c r="A3473" s="8">
        <v>1762</v>
      </c>
      <c r="B3473" s="9" t="s">
        <v>13209</v>
      </c>
      <c r="C3473" s="9" t="s">
        <v>22</v>
      </c>
      <c r="D3473" s="9" t="s">
        <v>13210</v>
      </c>
      <c r="E3473" s="18" t="s">
        <v>13211</v>
      </c>
      <c r="F3473" s="18" t="s">
        <v>13212</v>
      </c>
      <c r="G3473" s="12">
        <v>10</v>
      </c>
      <c r="H3473" s="9" t="s">
        <v>25</v>
      </c>
      <c r="I3473" s="9" t="s">
        <v>25</v>
      </c>
      <c r="J3473" s="12">
        <v>1</v>
      </c>
      <c r="K3473" s="13">
        <v>44136</v>
      </c>
      <c r="L3473" s="86">
        <f>(Tabla2[[#This Row],[release_year]]-'VARIANZA Y DES. EST'!$L$11)^2</f>
        <v>634.04234967000593</v>
      </c>
      <c r="M3473" s="12">
        <v>1989</v>
      </c>
      <c r="N3473" s="9" t="s">
        <v>99</v>
      </c>
      <c r="O3473" s="9" t="s">
        <v>13077</v>
      </c>
      <c r="P3473" s="12">
        <v>102</v>
      </c>
      <c r="Q3473" s="12">
        <v>102</v>
      </c>
      <c r="R3473" s="12">
        <v>5.929236914864914</v>
      </c>
      <c r="S3473" s="12" t="s">
        <v>28</v>
      </c>
      <c r="T3473" s="9" t="s">
        <v>111</v>
      </c>
      <c r="U3473" s="9" t="s">
        <v>30</v>
      </c>
      <c r="V3473" s="9" t="s">
        <v>111</v>
      </c>
      <c r="W3473" s="14">
        <v>2</v>
      </c>
    </row>
    <row r="3474" spans="1:23" x14ac:dyDescent="0.25">
      <c r="A3474" s="8">
        <v>1806</v>
      </c>
      <c r="B3474" s="9" t="s">
        <v>13213</v>
      </c>
      <c r="C3474" s="9" t="s">
        <v>22</v>
      </c>
      <c r="D3474" s="9" t="s">
        <v>13214</v>
      </c>
      <c r="E3474" s="10" t="s">
        <v>13215</v>
      </c>
      <c r="F3474" s="11"/>
      <c r="G3474" s="12">
        <v>0</v>
      </c>
      <c r="H3474" s="9" t="s">
        <v>25</v>
      </c>
      <c r="I3474" s="9" t="s">
        <v>25</v>
      </c>
      <c r="J3474" s="12">
        <v>1</v>
      </c>
      <c r="K3474" s="16">
        <v>44126</v>
      </c>
      <c r="L3474" s="86">
        <f>(Tabla2[[#This Row],[release_year]]-'VARIANZA Y DES. EST'!$L$11)^2</f>
        <v>7.9512857435875226</v>
      </c>
      <c r="M3474" s="12">
        <v>2017</v>
      </c>
      <c r="N3474" s="9" t="s">
        <v>76</v>
      </c>
      <c r="O3474" s="9" t="s">
        <v>13077</v>
      </c>
      <c r="P3474" s="12">
        <v>102</v>
      </c>
      <c r="Q3474" s="12">
        <v>102</v>
      </c>
      <c r="R3474" s="12">
        <v>5.929236914864914</v>
      </c>
      <c r="S3474" s="12" t="s">
        <v>28</v>
      </c>
      <c r="T3474" s="9" t="s">
        <v>57</v>
      </c>
      <c r="U3474" s="9" t="s">
        <v>57</v>
      </c>
      <c r="V3474" s="9" t="s">
        <v>57</v>
      </c>
      <c r="W3474" s="14">
        <v>1</v>
      </c>
    </row>
    <row r="3475" spans="1:23" x14ac:dyDescent="0.25">
      <c r="A3475" s="8">
        <v>1817</v>
      </c>
      <c r="B3475" s="9" t="s">
        <v>13216</v>
      </c>
      <c r="C3475" s="9" t="s">
        <v>22</v>
      </c>
      <c r="D3475" s="9" t="s">
        <v>13217</v>
      </c>
      <c r="E3475" s="9" t="s">
        <v>10961</v>
      </c>
      <c r="F3475" s="9" t="s">
        <v>13218</v>
      </c>
      <c r="G3475" s="12">
        <v>9</v>
      </c>
      <c r="H3475" s="9" t="s">
        <v>25</v>
      </c>
      <c r="I3475" s="9" t="s">
        <v>25</v>
      </c>
      <c r="J3475" s="12">
        <v>1</v>
      </c>
      <c r="K3475" s="16">
        <v>44124</v>
      </c>
      <c r="L3475" s="86">
        <f>(Tabla2[[#This Row],[release_year]]-'VARIANZA Y DES. EST'!$L$11)^2</f>
        <v>33.870100322899837</v>
      </c>
      <c r="M3475" s="12">
        <v>2020</v>
      </c>
      <c r="N3475" s="9" t="s">
        <v>43</v>
      </c>
      <c r="O3475" s="9" t="s">
        <v>13077</v>
      </c>
      <c r="P3475" s="12">
        <v>102</v>
      </c>
      <c r="Q3475" s="12">
        <v>102</v>
      </c>
      <c r="R3475" s="12">
        <v>5.929236914864914</v>
      </c>
      <c r="S3475" s="12" t="s">
        <v>28</v>
      </c>
      <c r="T3475" s="9" t="s">
        <v>6707</v>
      </c>
      <c r="U3475" s="9" t="s">
        <v>38</v>
      </c>
      <c r="V3475" s="9" t="s">
        <v>6707</v>
      </c>
      <c r="W3475" s="14">
        <v>2</v>
      </c>
    </row>
    <row r="3476" spans="1:23" x14ac:dyDescent="0.25">
      <c r="A3476" s="8">
        <v>1903</v>
      </c>
      <c r="B3476" s="9" t="s">
        <v>13219</v>
      </c>
      <c r="C3476" s="9" t="s">
        <v>22</v>
      </c>
      <c r="D3476" s="9" t="s">
        <v>13220</v>
      </c>
      <c r="E3476" s="9" t="s">
        <v>13221</v>
      </c>
      <c r="F3476" s="9" t="s">
        <v>13222</v>
      </c>
      <c r="G3476" s="12">
        <v>12</v>
      </c>
      <c r="H3476" s="9" t="s">
        <v>3348</v>
      </c>
      <c r="I3476" s="9" t="s">
        <v>3348</v>
      </c>
      <c r="J3476" s="12">
        <v>1</v>
      </c>
      <c r="K3476" s="13">
        <v>44105</v>
      </c>
      <c r="L3476" s="86">
        <f>(Tabla2[[#This Row],[release_year]]-'VARIANZA Y DES. EST'!$L$11)^2</f>
        <v>33.870100322899837</v>
      </c>
      <c r="M3476" s="12">
        <v>2020</v>
      </c>
      <c r="N3476" s="9" t="s">
        <v>82</v>
      </c>
      <c r="O3476" s="9" t="s">
        <v>13077</v>
      </c>
      <c r="P3476" s="12">
        <v>102</v>
      </c>
      <c r="Q3476" s="12">
        <v>102</v>
      </c>
      <c r="R3476" s="12">
        <v>5.929236914864914</v>
      </c>
      <c r="S3476" s="12" t="s">
        <v>28</v>
      </c>
      <c r="T3476" s="9" t="s">
        <v>4337</v>
      </c>
      <c r="U3476" s="9" t="s">
        <v>38</v>
      </c>
      <c r="V3476" s="9" t="s">
        <v>4337</v>
      </c>
      <c r="W3476" s="14">
        <v>3</v>
      </c>
    </row>
    <row r="3477" spans="1:23" x14ac:dyDescent="0.25">
      <c r="A3477" s="8">
        <v>1964</v>
      </c>
      <c r="B3477" s="9" t="s">
        <v>13223</v>
      </c>
      <c r="C3477" s="9" t="s">
        <v>22</v>
      </c>
      <c r="D3477" s="9" t="s">
        <v>13224</v>
      </c>
      <c r="E3477" s="9" t="s">
        <v>13225</v>
      </c>
      <c r="F3477" s="9" t="s">
        <v>13226</v>
      </c>
      <c r="G3477" s="12">
        <v>15</v>
      </c>
      <c r="H3477" s="9" t="s">
        <v>34</v>
      </c>
      <c r="I3477" s="9" t="s">
        <v>34</v>
      </c>
      <c r="J3477" s="12">
        <v>1</v>
      </c>
      <c r="K3477" s="13">
        <v>44094</v>
      </c>
      <c r="L3477" s="86">
        <f>(Tabla2[[#This Row],[release_year]]-'VARIANZA Y DES. EST'!$L$11)^2</f>
        <v>14.590890603358293</v>
      </c>
      <c r="M3477" s="12">
        <v>2018</v>
      </c>
      <c r="N3477" s="9" t="s">
        <v>82</v>
      </c>
      <c r="O3477" s="9" t="s">
        <v>13077</v>
      </c>
      <c r="P3477" s="12">
        <v>102</v>
      </c>
      <c r="Q3477" s="12">
        <v>102</v>
      </c>
      <c r="R3477" s="12">
        <v>5.929236914864914</v>
      </c>
      <c r="S3477" s="12" t="s">
        <v>28</v>
      </c>
      <c r="T3477" s="9" t="s">
        <v>70</v>
      </c>
      <c r="U3477" s="9" t="s">
        <v>45</v>
      </c>
      <c r="V3477" s="9" t="s">
        <v>70</v>
      </c>
      <c r="W3477" s="14">
        <v>2</v>
      </c>
    </row>
    <row r="3478" spans="1:23" x14ac:dyDescent="0.25">
      <c r="A3478" s="8">
        <v>2011</v>
      </c>
      <c r="B3478" s="9" t="s">
        <v>13227</v>
      </c>
      <c r="C3478" s="9" t="s">
        <v>22</v>
      </c>
      <c r="D3478" s="9" t="s">
        <v>13228</v>
      </c>
      <c r="E3478" s="18" t="s">
        <v>13229</v>
      </c>
      <c r="F3478" s="9" t="s">
        <v>13230</v>
      </c>
      <c r="G3478" s="12">
        <v>11</v>
      </c>
      <c r="H3478" s="9" t="s">
        <v>25</v>
      </c>
      <c r="I3478" s="9" t="s">
        <v>25</v>
      </c>
      <c r="J3478" s="12">
        <v>1</v>
      </c>
      <c r="K3478" s="13">
        <v>44085</v>
      </c>
      <c r="L3478" s="86">
        <f>(Tabla2[[#This Row],[release_year]]-'VARIANZA Y DES. EST'!$L$11)^2</f>
        <v>3.2471164275211517E-2</v>
      </c>
      <c r="M3478" s="12">
        <v>2014</v>
      </c>
      <c r="N3478" s="9" t="s">
        <v>99</v>
      </c>
      <c r="O3478" s="9" t="s">
        <v>13077</v>
      </c>
      <c r="P3478" s="12">
        <v>102</v>
      </c>
      <c r="Q3478" s="12">
        <v>102</v>
      </c>
      <c r="R3478" s="12">
        <v>5.929236914864914</v>
      </c>
      <c r="S3478" s="12" t="s">
        <v>28</v>
      </c>
      <c r="T3478" s="9" t="s">
        <v>30</v>
      </c>
      <c r="U3478" s="9" t="s">
        <v>30</v>
      </c>
      <c r="V3478" s="9" t="s">
        <v>30</v>
      </c>
      <c r="W3478" s="14">
        <v>1</v>
      </c>
    </row>
    <row r="3479" spans="1:23" x14ac:dyDescent="0.25">
      <c r="A3479" s="8">
        <v>2030</v>
      </c>
      <c r="B3479" s="9" t="s">
        <v>13231</v>
      </c>
      <c r="C3479" s="9" t="s">
        <v>22</v>
      </c>
      <c r="D3479" s="9" t="s">
        <v>13232</v>
      </c>
      <c r="E3479" s="9" t="s">
        <v>5066</v>
      </c>
      <c r="F3479" s="9" t="s">
        <v>13233</v>
      </c>
      <c r="G3479" s="12">
        <v>11</v>
      </c>
      <c r="H3479" s="9" t="s">
        <v>25</v>
      </c>
      <c r="I3479" s="9" t="s">
        <v>25</v>
      </c>
      <c r="J3479" s="12">
        <v>1</v>
      </c>
      <c r="K3479" s="13">
        <v>44084</v>
      </c>
      <c r="L3479" s="86">
        <f>(Tabla2[[#This Row],[release_year]]-'VARIANZA Y DES. EST'!$L$11)^2</f>
        <v>33.870100322899837</v>
      </c>
      <c r="M3479" s="12">
        <v>2020</v>
      </c>
      <c r="N3479" s="9" t="s">
        <v>76</v>
      </c>
      <c r="O3479" s="9" t="s">
        <v>13077</v>
      </c>
      <c r="P3479" s="12">
        <v>102</v>
      </c>
      <c r="Q3479" s="12">
        <v>102</v>
      </c>
      <c r="R3479" s="12">
        <v>5.929236914864914</v>
      </c>
      <c r="S3479" s="12" t="s">
        <v>28</v>
      </c>
      <c r="T3479" s="9" t="s">
        <v>5068</v>
      </c>
      <c r="U3479" s="9" t="s">
        <v>95</v>
      </c>
      <c r="V3479" s="9" t="s">
        <v>5068</v>
      </c>
      <c r="W3479" s="14">
        <v>2</v>
      </c>
    </row>
    <row r="3480" spans="1:23" x14ac:dyDescent="0.25">
      <c r="A3480" s="8">
        <v>2118</v>
      </c>
      <c r="B3480" s="9" t="s">
        <v>13234</v>
      </c>
      <c r="C3480" s="9" t="s">
        <v>22</v>
      </c>
      <c r="D3480" s="9" t="s">
        <v>13235</v>
      </c>
      <c r="E3480" s="9" t="s">
        <v>13236</v>
      </c>
      <c r="F3480" s="9" t="s">
        <v>13237</v>
      </c>
      <c r="G3480" s="12">
        <v>10</v>
      </c>
      <c r="H3480" s="9" t="s">
        <v>2935</v>
      </c>
      <c r="I3480" s="9" t="s">
        <v>2935</v>
      </c>
      <c r="J3480" s="12">
        <v>1</v>
      </c>
      <c r="K3480" s="13">
        <v>44060</v>
      </c>
      <c r="L3480" s="86">
        <f>(Tabla2[[#This Row],[release_year]]-'VARIANZA Y DES. EST'!$L$11)^2</f>
        <v>33.870100322899837</v>
      </c>
      <c r="M3480" s="12">
        <v>2020</v>
      </c>
      <c r="N3480" s="9" t="s">
        <v>82</v>
      </c>
      <c r="O3480" s="9" t="s">
        <v>13077</v>
      </c>
      <c r="P3480" s="12">
        <v>102</v>
      </c>
      <c r="Q3480" s="12">
        <v>102</v>
      </c>
      <c r="R3480" s="12">
        <v>5.929236914864914</v>
      </c>
      <c r="S3480" s="12" t="s">
        <v>28</v>
      </c>
      <c r="T3480" s="9" t="s">
        <v>2492</v>
      </c>
      <c r="U3480" s="9" t="s">
        <v>95</v>
      </c>
      <c r="V3480" s="9" t="s">
        <v>2492</v>
      </c>
      <c r="W3480" s="14">
        <v>3</v>
      </c>
    </row>
    <row r="3481" spans="1:23" x14ac:dyDescent="0.25">
      <c r="A3481" s="8">
        <v>2122</v>
      </c>
      <c r="B3481" s="9" t="s">
        <v>13238</v>
      </c>
      <c r="C3481" s="9" t="s">
        <v>22</v>
      </c>
      <c r="D3481" s="9" t="s">
        <v>13239</v>
      </c>
      <c r="E3481" s="9" t="s">
        <v>13240</v>
      </c>
      <c r="F3481" s="9" t="s">
        <v>13241</v>
      </c>
      <c r="G3481" s="12">
        <v>11</v>
      </c>
      <c r="H3481" s="9" t="s">
        <v>25</v>
      </c>
      <c r="I3481" s="9" t="s">
        <v>13242</v>
      </c>
      <c r="J3481" s="12">
        <v>4</v>
      </c>
      <c r="K3481" s="13">
        <v>44059</v>
      </c>
      <c r="L3481" s="86">
        <f>(Tabla2[[#This Row],[release_year]]-'VARIANZA Y DES. EST'!$L$11)^2</f>
        <v>3.2471164275211517E-2</v>
      </c>
      <c r="M3481" s="12">
        <v>2014</v>
      </c>
      <c r="N3481" s="9" t="s">
        <v>43</v>
      </c>
      <c r="O3481" s="9" t="s">
        <v>13077</v>
      </c>
      <c r="P3481" s="12">
        <v>102</v>
      </c>
      <c r="Q3481" s="12">
        <v>102</v>
      </c>
      <c r="R3481" s="12">
        <v>5.929236914864914</v>
      </c>
      <c r="S3481" s="12" t="s">
        <v>28</v>
      </c>
      <c r="T3481" s="9" t="s">
        <v>2252</v>
      </c>
      <c r="U3481" s="9" t="s">
        <v>38</v>
      </c>
      <c r="V3481" s="9" t="s">
        <v>2252</v>
      </c>
      <c r="W3481" s="14">
        <v>2</v>
      </c>
    </row>
    <row r="3482" spans="1:23" x14ac:dyDescent="0.25">
      <c r="A3482" s="8">
        <v>2192</v>
      </c>
      <c r="B3482" s="9" t="s">
        <v>13243</v>
      </c>
      <c r="C3482" s="9" t="s">
        <v>22</v>
      </c>
      <c r="D3482" s="9" t="s">
        <v>13244</v>
      </c>
      <c r="E3482" s="9" t="s">
        <v>13245</v>
      </c>
      <c r="F3482" s="9" t="s">
        <v>13246</v>
      </c>
      <c r="G3482" s="12">
        <v>7</v>
      </c>
      <c r="H3482" s="9" t="s">
        <v>3084</v>
      </c>
      <c r="I3482" s="9" t="s">
        <v>13247</v>
      </c>
      <c r="J3482" s="12">
        <v>3</v>
      </c>
      <c r="K3482" s="13">
        <v>44042</v>
      </c>
      <c r="L3482" s="86">
        <f>(Tabla2[[#This Row],[release_year]]-'VARIANZA Y DES. EST'!$L$11)^2</f>
        <v>7.9512857435875226</v>
      </c>
      <c r="M3482" s="12">
        <v>2017</v>
      </c>
      <c r="N3482" s="9" t="s">
        <v>76</v>
      </c>
      <c r="O3482" s="9" t="s">
        <v>13077</v>
      </c>
      <c r="P3482" s="12">
        <v>102</v>
      </c>
      <c r="Q3482" s="12">
        <v>102</v>
      </c>
      <c r="R3482" s="12">
        <v>5.929236914864914</v>
      </c>
      <c r="S3482" s="12" t="s">
        <v>28</v>
      </c>
      <c r="T3482" s="9" t="s">
        <v>70</v>
      </c>
      <c r="U3482" s="9" t="s">
        <v>45</v>
      </c>
      <c r="V3482" s="9" t="s">
        <v>70</v>
      </c>
      <c r="W3482" s="14">
        <v>2</v>
      </c>
    </row>
    <row r="3483" spans="1:23" x14ac:dyDescent="0.25">
      <c r="A3483" s="8">
        <v>2197</v>
      </c>
      <c r="B3483" s="9" t="s">
        <v>13248</v>
      </c>
      <c r="C3483" s="9" t="s">
        <v>22</v>
      </c>
      <c r="D3483" s="9" t="s">
        <v>13249</v>
      </c>
      <c r="E3483" s="9" t="s">
        <v>13250</v>
      </c>
      <c r="F3483" s="18" t="s">
        <v>13251</v>
      </c>
      <c r="G3483" s="12">
        <v>8</v>
      </c>
      <c r="H3483" s="9" t="s">
        <v>13252</v>
      </c>
      <c r="I3483" s="9" t="s">
        <v>13252</v>
      </c>
      <c r="J3483" s="12">
        <v>1</v>
      </c>
      <c r="K3483" s="13">
        <v>44041</v>
      </c>
      <c r="L3483" s="86">
        <f>(Tabla2[[#This Row],[release_year]]-'VARIANZA Y DES. EST'!$L$11)^2</f>
        <v>23.230495463129063</v>
      </c>
      <c r="M3483" s="12">
        <v>2019</v>
      </c>
      <c r="N3483" s="9" t="s">
        <v>76</v>
      </c>
      <c r="O3483" s="9" t="s">
        <v>13077</v>
      </c>
      <c r="P3483" s="12">
        <v>102</v>
      </c>
      <c r="Q3483" s="12">
        <v>102</v>
      </c>
      <c r="R3483" s="12">
        <v>5.929236914864914</v>
      </c>
      <c r="S3483" s="12" t="s">
        <v>28</v>
      </c>
      <c r="T3483" s="9" t="s">
        <v>460</v>
      </c>
      <c r="U3483" s="9" t="s">
        <v>45</v>
      </c>
      <c r="V3483" s="9" t="s">
        <v>460</v>
      </c>
      <c r="W3483" s="14">
        <v>3</v>
      </c>
    </row>
    <row r="3484" spans="1:23" x14ac:dyDescent="0.25">
      <c r="A3484" s="8">
        <v>2234</v>
      </c>
      <c r="B3484" s="9" t="s">
        <v>13253</v>
      </c>
      <c r="C3484" s="9" t="s">
        <v>22</v>
      </c>
      <c r="D3484" s="9" t="s">
        <v>13254</v>
      </c>
      <c r="E3484" s="9" t="s">
        <v>13255</v>
      </c>
      <c r="F3484" s="9" t="s">
        <v>13256</v>
      </c>
      <c r="G3484" s="12">
        <v>7</v>
      </c>
      <c r="H3484" s="9" t="s">
        <v>231</v>
      </c>
      <c r="I3484" s="9" t="s">
        <v>3005</v>
      </c>
      <c r="J3484" s="12">
        <v>2</v>
      </c>
      <c r="K3484" s="13">
        <v>44028</v>
      </c>
      <c r="L3484" s="86">
        <f>(Tabla2[[#This Row],[release_year]]-'VARIANZA Y DES. EST'!$L$11)^2</f>
        <v>14.590890603358293</v>
      </c>
      <c r="M3484" s="12">
        <v>2018</v>
      </c>
      <c r="N3484" s="9" t="s">
        <v>76</v>
      </c>
      <c r="O3484" s="9" t="s">
        <v>13077</v>
      </c>
      <c r="P3484" s="12">
        <v>102</v>
      </c>
      <c r="Q3484" s="12">
        <v>102</v>
      </c>
      <c r="R3484" s="12">
        <v>5.929236914864914</v>
      </c>
      <c r="S3484" s="12" t="s">
        <v>28</v>
      </c>
      <c r="T3484" s="9" t="s">
        <v>3625</v>
      </c>
      <c r="U3484" s="9" t="s">
        <v>95</v>
      </c>
      <c r="V3484" s="9" t="s">
        <v>3625</v>
      </c>
      <c r="W3484" s="14">
        <v>3</v>
      </c>
    </row>
    <row r="3485" spans="1:23" x14ac:dyDescent="0.25">
      <c r="A3485" s="8">
        <v>2320</v>
      </c>
      <c r="B3485" s="9" t="s">
        <v>13257</v>
      </c>
      <c r="C3485" s="9" t="s">
        <v>22</v>
      </c>
      <c r="D3485" s="9" t="s">
        <v>13258</v>
      </c>
      <c r="E3485" s="18" t="s">
        <v>13259</v>
      </c>
      <c r="F3485" s="9" t="s">
        <v>13260</v>
      </c>
      <c r="G3485" s="12">
        <v>16</v>
      </c>
      <c r="H3485" s="9" t="s">
        <v>890</v>
      </c>
      <c r="I3485" s="9" t="s">
        <v>890</v>
      </c>
      <c r="J3485" s="12">
        <v>1</v>
      </c>
      <c r="K3485" s="13">
        <v>44013</v>
      </c>
      <c r="L3485" s="86">
        <f>(Tabla2[[#This Row],[release_year]]-'VARIANZA Y DES. EST'!$L$11)^2</f>
        <v>33.870100322899837</v>
      </c>
      <c r="M3485" s="12">
        <v>2020</v>
      </c>
      <c r="N3485" s="9" t="s">
        <v>76</v>
      </c>
      <c r="O3485" s="9" t="s">
        <v>13077</v>
      </c>
      <c r="P3485" s="12">
        <v>102</v>
      </c>
      <c r="Q3485" s="12">
        <v>102</v>
      </c>
      <c r="R3485" s="12">
        <v>5.929236914864914</v>
      </c>
      <c r="S3485" s="12" t="s">
        <v>28</v>
      </c>
      <c r="T3485" s="9" t="s">
        <v>3625</v>
      </c>
      <c r="U3485" s="9" t="s">
        <v>95</v>
      </c>
      <c r="V3485" s="9" t="s">
        <v>3625</v>
      </c>
      <c r="W3485" s="14">
        <v>3</v>
      </c>
    </row>
    <row r="3486" spans="1:23" x14ac:dyDescent="0.25">
      <c r="A3486" s="8">
        <v>2428</v>
      </c>
      <c r="B3486" s="9" t="s">
        <v>13261</v>
      </c>
      <c r="C3486" s="9" t="s">
        <v>22</v>
      </c>
      <c r="D3486" s="9" t="s">
        <v>13262</v>
      </c>
      <c r="E3486" s="9" t="s">
        <v>13263</v>
      </c>
      <c r="F3486" s="9" t="s">
        <v>13264</v>
      </c>
      <c r="G3486" s="12">
        <v>8</v>
      </c>
      <c r="H3486" s="9" t="s">
        <v>7034</v>
      </c>
      <c r="I3486" s="9" t="s">
        <v>7034</v>
      </c>
      <c r="J3486" s="12">
        <v>1</v>
      </c>
      <c r="K3486" s="13">
        <v>43986</v>
      </c>
      <c r="L3486" s="86">
        <f>(Tabla2[[#This Row],[release_year]]-'VARIANZA Y DES. EST'!$L$11)^2</f>
        <v>7.9512857435875226</v>
      </c>
      <c r="M3486" s="12">
        <v>2017</v>
      </c>
      <c r="N3486" s="9" t="s">
        <v>35</v>
      </c>
      <c r="O3486" s="9" t="s">
        <v>13077</v>
      </c>
      <c r="P3486" s="12">
        <v>102</v>
      </c>
      <c r="Q3486" s="12">
        <v>102</v>
      </c>
      <c r="R3486" s="12">
        <v>5.929236914864914</v>
      </c>
      <c r="S3486" s="12" t="s">
        <v>28</v>
      </c>
      <c r="T3486" s="9" t="s">
        <v>3319</v>
      </c>
      <c r="U3486" s="9" t="s">
        <v>45</v>
      </c>
      <c r="V3486" s="9" t="s">
        <v>3319</v>
      </c>
      <c r="W3486" s="14">
        <v>3</v>
      </c>
    </row>
    <row r="3487" spans="1:23" x14ac:dyDescent="0.25">
      <c r="A3487" s="8">
        <v>2482</v>
      </c>
      <c r="B3487" s="9" t="s">
        <v>13265</v>
      </c>
      <c r="C3487" s="9" t="s">
        <v>22</v>
      </c>
      <c r="D3487" s="9" t="s">
        <v>13266</v>
      </c>
      <c r="E3487" s="9" t="s">
        <v>6572</v>
      </c>
      <c r="F3487" s="9" t="s">
        <v>13267</v>
      </c>
      <c r="G3487" s="12">
        <v>8</v>
      </c>
      <c r="H3487" s="9" t="s">
        <v>2935</v>
      </c>
      <c r="I3487" s="9" t="s">
        <v>2935</v>
      </c>
      <c r="J3487" s="12">
        <v>1</v>
      </c>
      <c r="K3487" s="13">
        <v>43972</v>
      </c>
      <c r="L3487" s="86">
        <f>(Tabla2[[#This Row],[release_year]]-'VARIANZA Y DES. EST'!$L$11)^2</f>
        <v>14.590890603358293</v>
      </c>
      <c r="M3487" s="12">
        <v>2018</v>
      </c>
      <c r="N3487" s="9" t="s">
        <v>55</v>
      </c>
      <c r="O3487" s="9" t="s">
        <v>13077</v>
      </c>
      <c r="P3487" s="12">
        <v>102</v>
      </c>
      <c r="Q3487" s="12">
        <v>102</v>
      </c>
      <c r="R3487" s="12">
        <v>5.929236914864914</v>
      </c>
      <c r="S3487" s="12" t="s">
        <v>28</v>
      </c>
      <c r="T3487" s="9" t="s">
        <v>3319</v>
      </c>
      <c r="U3487" s="9" t="s">
        <v>45</v>
      </c>
      <c r="V3487" s="9" t="s">
        <v>3319</v>
      </c>
      <c r="W3487" s="14">
        <v>3</v>
      </c>
    </row>
    <row r="3488" spans="1:23" x14ac:dyDescent="0.25">
      <c r="A3488" s="8">
        <v>2613</v>
      </c>
      <c r="B3488" s="9" t="s">
        <v>13268</v>
      </c>
      <c r="C3488" s="9" t="s">
        <v>22</v>
      </c>
      <c r="D3488" s="9" t="s">
        <v>13269</v>
      </c>
      <c r="E3488" s="9" t="s">
        <v>13270</v>
      </c>
      <c r="F3488" s="9" t="s">
        <v>13271</v>
      </c>
      <c r="G3488" s="12">
        <v>10</v>
      </c>
      <c r="H3488" s="9" t="s">
        <v>7034</v>
      </c>
      <c r="I3488" s="9" t="s">
        <v>7034</v>
      </c>
      <c r="J3488" s="12">
        <v>1</v>
      </c>
      <c r="K3488" s="13">
        <v>43949</v>
      </c>
      <c r="L3488" s="86">
        <f>(Tabla2[[#This Row],[release_year]]-'VARIANZA Y DES. EST'!$L$11)^2</f>
        <v>66.915632286109044</v>
      </c>
      <c r="M3488" s="12">
        <v>2006</v>
      </c>
      <c r="N3488" s="9" t="s">
        <v>76</v>
      </c>
      <c r="O3488" s="9" t="s">
        <v>13077</v>
      </c>
      <c r="P3488" s="12">
        <v>102</v>
      </c>
      <c r="Q3488" s="12">
        <v>102</v>
      </c>
      <c r="R3488" s="12">
        <v>5.929236914864914</v>
      </c>
      <c r="S3488" s="12" t="s">
        <v>28</v>
      </c>
      <c r="T3488" s="9" t="s">
        <v>2492</v>
      </c>
      <c r="U3488" s="9" t="s">
        <v>95</v>
      </c>
      <c r="V3488" s="9" t="s">
        <v>2492</v>
      </c>
      <c r="W3488" s="14">
        <v>3</v>
      </c>
    </row>
    <row r="3489" spans="1:23" x14ac:dyDescent="0.25">
      <c r="A3489" s="8">
        <v>2905</v>
      </c>
      <c r="B3489" s="9" t="s">
        <v>13272</v>
      </c>
      <c r="C3489" s="9" t="s">
        <v>22</v>
      </c>
      <c r="D3489" s="9" t="s">
        <v>13273</v>
      </c>
      <c r="E3489" s="9" t="s">
        <v>13274</v>
      </c>
      <c r="F3489" s="18" t="s">
        <v>13275</v>
      </c>
      <c r="G3489" s="12">
        <v>9</v>
      </c>
      <c r="H3489" s="9" t="s">
        <v>25</v>
      </c>
      <c r="I3489" s="9" t="s">
        <v>25</v>
      </c>
      <c r="J3489" s="12">
        <v>1</v>
      </c>
      <c r="K3489" s="13">
        <v>43877</v>
      </c>
      <c r="L3489" s="86">
        <f>(Tabla2[[#This Row],[release_year]]-'VARIANZA Y DES. EST'!$L$11)^2</f>
        <v>23.230495463129063</v>
      </c>
      <c r="M3489" s="12">
        <v>2019</v>
      </c>
      <c r="N3489" s="9" t="s">
        <v>76</v>
      </c>
      <c r="O3489" s="9" t="s">
        <v>13077</v>
      </c>
      <c r="P3489" s="12">
        <v>102</v>
      </c>
      <c r="Q3489" s="12">
        <v>102</v>
      </c>
      <c r="R3489" s="12">
        <v>5.929236914864914</v>
      </c>
      <c r="S3489" s="12" t="s">
        <v>28</v>
      </c>
      <c r="T3489" s="9" t="s">
        <v>144</v>
      </c>
      <c r="U3489" s="9" t="s">
        <v>45</v>
      </c>
      <c r="V3489" s="9" t="s">
        <v>144</v>
      </c>
      <c r="W3489" s="14">
        <v>2</v>
      </c>
    </row>
    <row r="3490" spans="1:23" x14ac:dyDescent="0.25">
      <c r="A3490" s="8">
        <v>2926</v>
      </c>
      <c r="B3490" s="9" t="s">
        <v>13276</v>
      </c>
      <c r="C3490" s="9" t="s">
        <v>22</v>
      </c>
      <c r="D3490" s="9" t="s">
        <v>13277</v>
      </c>
      <c r="E3490" s="9" t="s">
        <v>13278</v>
      </c>
      <c r="F3490" s="9" t="s">
        <v>13279</v>
      </c>
      <c r="G3490" s="12">
        <v>12</v>
      </c>
      <c r="H3490" s="9" t="s">
        <v>25</v>
      </c>
      <c r="I3490" s="9" t="s">
        <v>25</v>
      </c>
      <c r="J3490" s="12">
        <v>1</v>
      </c>
      <c r="K3490" s="13">
        <v>43873</v>
      </c>
      <c r="L3490" s="86">
        <f>(Tabla2[[#This Row],[release_year]]-'VARIANZA Y DES. EST'!$L$11)^2</f>
        <v>33.870100322899837</v>
      </c>
      <c r="M3490" s="12">
        <v>2020</v>
      </c>
      <c r="N3490" s="9" t="s">
        <v>35</v>
      </c>
      <c r="O3490" s="9" t="s">
        <v>13077</v>
      </c>
      <c r="P3490" s="12">
        <v>102</v>
      </c>
      <c r="Q3490" s="12">
        <v>102</v>
      </c>
      <c r="R3490" s="12">
        <v>5.929236914864914</v>
      </c>
      <c r="S3490" s="12" t="s">
        <v>28</v>
      </c>
      <c r="T3490" s="9" t="s">
        <v>3577</v>
      </c>
      <c r="U3490" s="9" t="s">
        <v>95</v>
      </c>
      <c r="V3490" s="9" t="s">
        <v>3577</v>
      </c>
      <c r="W3490" s="14">
        <v>2</v>
      </c>
    </row>
    <row r="3491" spans="1:23" x14ac:dyDescent="0.25">
      <c r="A3491" s="8">
        <v>3045</v>
      </c>
      <c r="B3491" s="9" t="s">
        <v>13280</v>
      </c>
      <c r="C3491" s="9" t="s">
        <v>22</v>
      </c>
      <c r="D3491" s="9" t="s">
        <v>13281</v>
      </c>
      <c r="E3491" s="9" t="s">
        <v>7918</v>
      </c>
      <c r="F3491" s="9" t="s">
        <v>13282</v>
      </c>
      <c r="G3491" s="12">
        <v>10</v>
      </c>
      <c r="H3491" s="9" t="s">
        <v>390</v>
      </c>
      <c r="I3491" s="9" t="s">
        <v>390</v>
      </c>
      <c r="J3491" s="12">
        <v>1</v>
      </c>
      <c r="K3491" s="13">
        <v>43837</v>
      </c>
      <c r="L3491" s="86">
        <f>(Tabla2[[#This Row],[release_year]]-'VARIANZA Y DES. EST'!$L$11)^2</f>
        <v>33.870100322899837</v>
      </c>
      <c r="M3491" s="12">
        <v>2020</v>
      </c>
      <c r="N3491" s="9" t="s">
        <v>76</v>
      </c>
      <c r="O3491" s="9" t="s">
        <v>13077</v>
      </c>
      <c r="P3491" s="12">
        <v>102</v>
      </c>
      <c r="Q3491" s="12">
        <v>102</v>
      </c>
      <c r="R3491" s="12">
        <v>5.929236914864914</v>
      </c>
      <c r="S3491" s="12" t="s">
        <v>28</v>
      </c>
      <c r="T3491" s="9" t="s">
        <v>2492</v>
      </c>
      <c r="U3491" s="9" t="s">
        <v>95</v>
      </c>
      <c r="V3491" s="9" t="s">
        <v>2492</v>
      </c>
      <c r="W3491" s="14">
        <v>3</v>
      </c>
    </row>
    <row r="3492" spans="1:23" x14ac:dyDescent="0.25">
      <c r="A3492" s="8">
        <v>3071</v>
      </c>
      <c r="B3492" s="9" t="s">
        <v>13283</v>
      </c>
      <c r="C3492" s="9" t="s">
        <v>22</v>
      </c>
      <c r="D3492" s="9" t="s">
        <v>13284</v>
      </c>
      <c r="E3492" s="9" t="s">
        <v>13285</v>
      </c>
      <c r="F3492" s="9" t="s">
        <v>13286</v>
      </c>
      <c r="G3492" s="12">
        <v>8</v>
      </c>
      <c r="H3492" s="9" t="s">
        <v>2935</v>
      </c>
      <c r="I3492" s="9" t="s">
        <v>2935</v>
      </c>
      <c r="J3492" s="12">
        <v>1</v>
      </c>
      <c r="K3492" s="13">
        <v>43831</v>
      </c>
      <c r="L3492" s="86">
        <f>(Tabla2[[#This Row],[release_year]]-'VARIANZA Y DES. EST'!$L$11)^2</f>
        <v>7.9512857435875226</v>
      </c>
      <c r="M3492" s="12">
        <v>2017</v>
      </c>
      <c r="N3492" s="9" t="s">
        <v>76</v>
      </c>
      <c r="O3492" s="9" t="s">
        <v>13077</v>
      </c>
      <c r="P3492" s="12">
        <v>102</v>
      </c>
      <c r="Q3492" s="12">
        <v>102</v>
      </c>
      <c r="R3492" s="12">
        <v>5.929236914864914</v>
      </c>
      <c r="S3492" s="12" t="s">
        <v>28</v>
      </c>
      <c r="T3492" s="9" t="s">
        <v>3319</v>
      </c>
      <c r="U3492" s="9" t="s">
        <v>45</v>
      </c>
      <c r="V3492" s="9" t="s">
        <v>3319</v>
      </c>
      <c r="W3492" s="14">
        <v>3</v>
      </c>
    </row>
    <row r="3493" spans="1:23" x14ac:dyDescent="0.25">
      <c r="A3493" s="8">
        <v>3091</v>
      </c>
      <c r="B3493" s="9" t="s">
        <v>13287</v>
      </c>
      <c r="C3493" s="9" t="s">
        <v>22</v>
      </c>
      <c r="D3493" s="9" t="s">
        <v>13288</v>
      </c>
      <c r="E3493" s="18" t="s">
        <v>13289</v>
      </c>
      <c r="F3493" s="9" t="s">
        <v>13290</v>
      </c>
      <c r="G3493" s="12">
        <v>11</v>
      </c>
      <c r="H3493" s="9" t="s">
        <v>530</v>
      </c>
      <c r="I3493" s="9" t="s">
        <v>530</v>
      </c>
      <c r="J3493" s="12">
        <v>1</v>
      </c>
      <c r="K3493" s="16">
        <v>43826</v>
      </c>
      <c r="L3493" s="86">
        <f>(Tabla2[[#This Row],[release_year]]-'VARIANZA Y DES. EST'!$L$11)^2</f>
        <v>1.3928663045044412</v>
      </c>
      <c r="M3493" s="12">
        <v>2013</v>
      </c>
      <c r="N3493" s="9" t="s">
        <v>76</v>
      </c>
      <c r="O3493" s="9" t="s">
        <v>13077</v>
      </c>
      <c r="P3493" s="12">
        <v>102</v>
      </c>
      <c r="Q3493" s="12">
        <v>102</v>
      </c>
      <c r="R3493" s="12">
        <v>5.929236914864914</v>
      </c>
      <c r="S3493" s="12" t="s">
        <v>28</v>
      </c>
      <c r="T3493" s="9" t="s">
        <v>4337</v>
      </c>
      <c r="U3493" s="9" t="s">
        <v>38</v>
      </c>
      <c r="V3493" s="9" t="s">
        <v>4337</v>
      </c>
      <c r="W3493" s="14">
        <v>3</v>
      </c>
    </row>
    <row r="3494" spans="1:23" x14ac:dyDescent="0.25">
      <c r="A3494" s="8">
        <v>3435</v>
      </c>
      <c r="B3494" s="9" t="s">
        <v>13291</v>
      </c>
      <c r="C3494" s="9" t="s">
        <v>22</v>
      </c>
      <c r="D3494" s="9" t="s">
        <v>13292</v>
      </c>
      <c r="E3494" s="9" t="s">
        <v>13293</v>
      </c>
      <c r="F3494" s="18" t="s">
        <v>13294</v>
      </c>
      <c r="G3494" s="12">
        <v>9</v>
      </c>
      <c r="H3494" s="9" t="s">
        <v>390</v>
      </c>
      <c r="I3494" s="9" t="s">
        <v>11919</v>
      </c>
      <c r="J3494" s="12">
        <v>2</v>
      </c>
      <c r="K3494" s="16">
        <v>43749</v>
      </c>
      <c r="L3494" s="86">
        <f>(Tabla2[[#This Row],[release_year]]-'VARIANZA Y DES. EST'!$L$11)^2</f>
        <v>23.230495463129063</v>
      </c>
      <c r="M3494" s="12">
        <v>2019</v>
      </c>
      <c r="N3494" s="9" t="s">
        <v>76</v>
      </c>
      <c r="O3494" s="9" t="s">
        <v>13077</v>
      </c>
      <c r="P3494" s="12">
        <v>102</v>
      </c>
      <c r="Q3494" s="12">
        <v>102</v>
      </c>
      <c r="R3494" s="12">
        <v>5.929236914864914</v>
      </c>
      <c r="S3494" s="12" t="s">
        <v>28</v>
      </c>
      <c r="T3494" s="9" t="s">
        <v>3179</v>
      </c>
      <c r="U3494" s="9" t="s">
        <v>514</v>
      </c>
      <c r="V3494" s="9" t="s">
        <v>3179</v>
      </c>
      <c r="W3494" s="14">
        <v>2</v>
      </c>
    </row>
    <row r="3495" spans="1:23" x14ac:dyDescent="0.25">
      <c r="A3495" s="8">
        <v>3451</v>
      </c>
      <c r="B3495" s="9" t="s">
        <v>13295</v>
      </c>
      <c r="C3495" s="9" t="s">
        <v>22</v>
      </c>
      <c r="D3495" s="9" t="s">
        <v>13296</v>
      </c>
      <c r="E3495" s="9" t="s">
        <v>13297</v>
      </c>
      <c r="F3495" s="9" t="s">
        <v>13298</v>
      </c>
      <c r="G3495" s="12">
        <v>6</v>
      </c>
      <c r="H3495" s="9" t="s">
        <v>160</v>
      </c>
      <c r="I3495" s="9" t="s">
        <v>161</v>
      </c>
      <c r="J3495" s="12">
        <v>2</v>
      </c>
      <c r="K3495" s="13">
        <v>43742</v>
      </c>
      <c r="L3495" s="86">
        <f>(Tabla2[[#This Row],[release_year]]-'VARIANZA Y DES. EST'!$L$11)^2</f>
        <v>23.230495463129063</v>
      </c>
      <c r="M3495" s="12">
        <v>2019</v>
      </c>
      <c r="N3495" s="9" t="s">
        <v>76</v>
      </c>
      <c r="O3495" s="9" t="s">
        <v>13077</v>
      </c>
      <c r="P3495" s="12">
        <v>102</v>
      </c>
      <c r="Q3495" s="12">
        <v>102</v>
      </c>
      <c r="R3495" s="12">
        <v>5.929236914864914</v>
      </c>
      <c r="S3495" s="12" t="s">
        <v>28</v>
      </c>
      <c r="T3495" s="9" t="s">
        <v>3370</v>
      </c>
      <c r="U3495" s="9" t="s">
        <v>514</v>
      </c>
      <c r="V3495" s="9" t="s">
        <v>3370</v>
      </c>
      <c r="W3495" s="14">
        <v>2</v>
      </c>
    </row>
    <row r="3496" spans="1:23" x14ac:dyDescent="0.25">
      <c r="A3496" s="8">
        <v>3452</v>
      </c>
      <c r="B3496" s="9" t="s">
        <v>13299</v>
      </c>
      <c r="C3496" s="9" t="s">
        <v>22</v>
      </c>
      <c r="D3496" s="9" t="s">
        <v>13300</v>
      </c>
      <c r="E3496" s="9" t="s">
        <v>13301</v>
      </c>
      <c r="F3496" s="9" t="s">
        <v>13302</v>
      </c>
      <c r="G3496" s="12">
        <v>11</v>
      </c>
      <c r="H3496" s="9" t="s">
        <v>7034</v>
      </c>
      <c r="I3496" s="9" t="s">
        <v>7034</v>
      </c>
      <c r="J3496" s="12">
        <v>1</v>
      </c>
      <c r="K3496" s="13">
        <v>43742</v>
      </c>
      <c r="L3496" s="86">
        <f>(Tabla2[[#This Row],[release_year]]-'VARIANZA Y DES. EST'!$L$11)^2</f>
        <v>23.230495463129063</v>
      </c>
      <c r="M3496" s="12">
        <v>2019</v>
      </c>
      <c r="N3496" s="9" t="s">
        <v>82</v>
      </c>
      <c r="O3496" s="9" t="s">
        <v>13077</v>
      </c>
      <c r="P3496" s="12">
        <v>102</v>
      </c>
      <c r="Q3496" s="12">
        <v>102</v>
      </c>
      <c r="R3496" s="12">
        <v>5.929236914864914</v>
      </c>
      <c r="S3496" s="12" t="s">
        <v>28</v>
      </c>
      <c r="T3496" s="9" t="s">
        <v>111</v>
      </c>
      <c r="U3496" s="9" t="s">
        <v>30</v>
      </c>
      <c r="V3496" s="9" t="s">
        <v>111</v>
      </c>
      <c r="W3496" s="14">
        <v>2</v>
      </c>
    </row>
    <row r="3497" spans="1:23" x14ac:dyDescent="0.25">
      <c r="A3497" s="8">
        <v>3483</v>
      </c>
      <c r="B3497" s="9" t="s">
        <v>13303</v>
      </c>
      <c r="C3497" s="9" t="s">
        <v>22</v>
      </c>
      <c r="D3497" s="9" t="s">
        <v>13304</v>
      </c>
      <c r="E3497" s="9" t="s">
        <v>13305</v>
      </c>
      <c r="F3497" s="9" t="s">
        <v>13306</v>
      </c>
      <c r="G3497" s="12">
        <v>8</v>
      </c>
      <c r="H3497" s="9" t="s">
        <v>7034</v>
      </c>
      <c r="I3497" s="9" t="s">
        <v>7034</v>
      </c>
      <c r="J3497" s="12">
        <v>1</v>
      </c>
      <c r="K3497" s="13">
        <v>43735</v>
      </c>
      <c r="L3497" s="86">
        <f>(Tabla2[[#This Row],[release_year]]-'VARIANZA Y DES. EST'!$L$11)^2</f>
        <v>14.590890603358293</v>
      </c>
      <c r="M3497" s="12">
        <v>2018</v>
      </c>
      <c r="N3497" s="9" t="s">
        <v>82</v>
      </c>
      <c r="O3497" s="9" t="s">
        <v>13077</v>
      </c>
      <c r="P3497" s="12">
        <v>102</v>
      </c>
      <c r="Q3497" s="12">
        <v>102</v>
      </c>
      <c r="R3497" s="12">
        <v>5.929236914864914</v>
      </c>
      <c r="S3497" s="12" t="s">
        <v>28</v>
      </c>
      <c r="T3497" s="9" t="s">
        <v>859</v>
      </c>
      <c r="U3497" s="9" t="s">
        <v>95</v>
      </c>
      <c r="V3497" s="9" t="s">
        <v>859</v>
      </c>
      <c r="W3497" s="14">
        <v>2</v>
      </c>
    </row>
    <row r="3498" spans="1:23" x14ac:dyDescent="0.25">
      <c r="A3498" s="8">
        <v>3550</v>
      </c>
      <c r="B3498" s="9" t="s">
        <v>13307</v>
      </c>
      <c r="C3498" s="9" t="s">
        <v>22</v>
      </c>
      <c r="D3498" s="9" t="s">
        <v>13308</v>
      </c>
      <c r="E3498" s="9" t="s">
        <v>10503</v>
      </c>
      <c r="F3498" s="9" t="s">
        <v>13309</v>
      </c>
      <c r="G3498" s="12">
        <v>10</v>
      </c>
      <c r="H3498" s="9" t="s">
        <v>1786</v>
      </c>
      <c r="I3498" s="9" t="s">
        <v>1786</v>
      </c>
      <c r="J3498" s="12">
        <v>1</v>
      </c>
      <c r="K3498" s="13">
        <v>43707</v>
      </c>
      <c r="L3498" s="86">
        <f>(Tabla2[[#This Row],[release_year]]-'VARIANZA Y DES. EST'!$L$11)^2</f>
        <v>23.230495463129063</v>
      </c>
      <c r="M3498" s="12">
        <v>2019</v>
      </c>
      <c r="N3498" s="9" t="s">
        <v>82</v>
      </c>
      <c r="O3498" s="9" t="s">
        <v>13077</v>
      </c>
      <c r="P3498" s="12">
        <v>102</v>
      </c>
      <c r="Q3498" s="12">
        <v>102</v>
      </c>
      <c r="R3498" s="12">
        <v>5.929236914864914</v>
      </c>
      <c r="S3498" s="12" t="s">
        <v>28</v>
      </c>
      <c r="T3498" s="9" t="s">
        <v>5812</v>
      </c>
      <c r="U3498" s="9" t="s">
        <v>30</v>
      </c>
      <c r="V3498" s="9" t="s">
        <v>5812</v>
      </c>
      <c r="W3498" s="14">
        <v>3</v>
      </c>
    </row>
    <row r="3499" spans="1:23" x14ac:dyDescent="0.25">
      <c r="A3499" s="8">
        <v>3626</v>
      </c>
      <c r="B3499" s="9" t="s">
        <v>13310</v>
      </c>
      <c r="C3499" s="9" t="s">
        <v>22</v>
      </c>
      <c r="D3499" s="9" t="s">
        <v>13311</v>
      </c>
      <c r="E3499" s="9" t="s">
        <v>13312</v>
      </c>
      <c r="F3499" s="9" t="s">
        <v>13313</v>
      </c>
      <c r="G3499" s="12">
        <v>13</v>
      </c>
      <c r="H3499" s="9" t="s">
        <v>468</v>
      </c>
      <c r="I3499" s="9" t="s">
        <v>468</v>
      </c>
      <c r="J3499" s="12">
        <v>1</v>
      </c>
      <c r="K3499" s="13">
        <v>43682</v>
      </c>
      <c r="L3499" s="86">
        <f>(Tabla2[[#This Row],[release_year]]-'VARIANZA Y DES. EST'!$L$11)^2</f>
        <v>7.9512857435875226</v>
      </c>
      <c r="M3499" s="12">
        <v>2017</v>
      </c>
      <c r="N3499" s="9" t="s">
        <v>76</v>
      </c>
      <c r="O3499" s="9" t="s">
        <v>13077</v>
      </c>
      <c r="P3499" s="12">
        <v>102</v>
      </c>
      <c r="Q3499" s="12">
        <v>102</v>
      </c>
      <c r="R3499" s="12">
        <v>5.929236914864914</v>
      </c>
      <c r="S3499" s="12" t="s">
        <v>28</v>
      </c>
      <c r="T3499" s="9" t="s">
        <v>70</v>
      </c>
      <c r="U3499" s="9" t="s">
        <v>45</v>
      </c>
      <c r="V3499" s="9" t="s">
        <v>70</v>
      </c>
      <c r="W3499" s="14">
        <v>2</v>
      </c>
    </row>
    <row r="3500" spans="1:23" x14ac:dyDescent="0.25">
      <c r="A3500" s="8">
        <v>3651</v>
      </c>
      <c r="B3500" s="9" t="s">
        <v>13314</v>
      </c>
      <c r="C3500" s="9" t="s">
        <v>22</v>
      </c>
      <c r="D3500" s="9" t="s">
        <v>13315</v>
      </c>
      <c r="E3500" s="9" t="s">
        <v>13316</v>
      </c>
      <c r="F3500" s="9" t="s">
        <v>13317</v>
      </c>
      <c r="G3500" s="12">
        <v>11</v>
      </c>
      <c r="H3500" s="9" t="s">
        <v>3799</v>
      </c>
      <c r="I3500" s="9" t="s">
        <v>6461</v>
      </c>
      <c r="J3500" s="12">
        <v>2</v>
      </c>
      <c r="K3500" s="13">
        <v>43667</v>
      </c>
      <c r="L3500" s="86">
        <f>(Tabla2[[#This Row],[release_year]]-'VARIANZA Y DES. EST'!$L$11)^2</f>
        <v>51.555237145879822</v>
      </c>
      <c r="M3500" s="12">
        <v>2007</v>
      </c>
      <c r="N3500" s="9" t="s">
        <v>76</v>
      </c>
      <c r="O3500" s="9" t="s">
        <v>13077</v>
      </c>
      <c r="P3500" s="12">
        <v>102</v>
      </c>
      <c r="Q3500" s="12">
        <v>102</v>
      </c>
      <c r="R3500" s="12">
        <v>5.929236914864914</v>
      </c>
      <c r="S3500" s="12" t="s">
        <v>28</v>
      </c>
      <c r="T3500" s="9" t="s">
        <v>4211</v>
      </c>
      <c r="U3500" s="9" t="s">
        <v>38</v>
      </c>
      <c r="V3500" s="9" t="s">
        <v>4211</v>
      </c>
      <c r="W3500" s="14">
        <v>2</v>
      </c>
    </row>
    <row r="3501" spans="1:23" x14ac:dyDescent="0.25">
      <c r="A3501" s="8">
        <v>3826</v>
      </c>
      <c r="B3501" s="9" t="s">
        <v>13318</v>
      </c>
      <c r="C3501" s="9" t="s">
        <v>22</v>
      </c>
      <c r="D3501" s="9" t="s">
        <v>13319</v>
      </c>
      <c r="E3501" s="9" t="s">
        <v>5875</v>
      </c>
      <c r="F3501" s="9" t="s">
        <v>13320</v>
      </c>
      <c r="G3501" s="12">
        <v>10</v>
      </c>
      <c r="H3501" s="9" t="s">
        <v>25</v>
      </c>
      <c r="I3501" s="9" t="s">
        <v>25</v>
      </c>
      <c r="J3501" s="12">
        <v>1</v>
      </c>
      <c r="K3501" s="13">
        <v>43599</v>
      </c>
      <c r="L3501" s="86">
        <f>(Tabla2[[#This Row],[release_year]]-'VARIANZA Y DES. EST'!$L$11)^2</f>
        <v>23.230495463129063</v>
      </c>
      <c r="M3501" s="12">
        <v>2019</v>
      </c>
      <c r="N3501" s="9" t="s">
        <v>1991</v>
      </c>
      <c r="O3501" s="9" t="s">
        <v>13077</v>
      </c>
      <c r="P3501" s="12">
        <v>102</v>
      </c>
      <c r="Q3501" s="12">
        <v>102</v>
      </c>
      <c r="R3501" s="12">
        <v>5.929236914864914</v>
      </c>
      <c r="S3501" s="12" t="s">
        <v>28</v>
      </c>
      <c r="T3501" s="9" t="s">
        <v>5577</v>
      </c>
      <c r="U3501" s="9" t="s">
        <v>38</v>
      </c>
      <c r="V3501" s="9" t="s">
        <v>5577</v>
      </c>
      <c r="W3501" s="14">
        <v>2</v>
      </c>
    </row>
    <row r="3502" spans="1:23" x14ac:dyDescent="0.25">
      <c r="A3502" s="8">
        <v>3900</v>
      </c>
      <c r="B3502" s="9" t="s">
        <v>13321</v>
      </c>
      <c r="C3502" s="9" t="s">
        <v>22</v>
      </c>
      <c r="D3502" s="9" t="s">
        <v>13322</v>
      </c>
      <c r="E3502" s="9" t="s">
        <v>13323</v>
      </c>
      <c r="F3502" s="9" t="s">
        <v>13324</v>
      </c>
      <c r="G3502" s="12">
        <v>6</v>
      </c>
      <c r="H3502" s="9" t="s">
        <v>518</v>
      </c>
      <c r="I3502" s="9" t="s">
        <v>518</v>
      </c>
      <c r="J3502" s="12">
        <v>1</v>
      </c>
      <c r="K3502" s="13">
        <v>43574</v>
      </c>
      <c r="L3502" s="86">
        <f>(Tabla2[[#This Row],[release_year]]-'VARIANZA Y DES. EST'!$L$11)^2</f>
        <v>23.230495463129063</v>
      </c>
      <c r="M3502" s="12">
        <v>2019</v>
      </c>
      <c r="N3502" s="9" t="s">
        <v>35</v>
      </c>
      <c r="O3502" s="9" t="s">
        <v>13077</v>
      </c>
      <c r="P3502" s="12">
        <v>102</v>
      </c>
      <c r="Q3502" s="12">
        <v>102</v>
      </c>
      <c r="R3502" s="12">
        <v>5.929236914864914</v>
      </c>
      <c r="S3502" s="12" t="s">
        <v>28</v>
      </c>
      <c r="T3502" s="9" t="s">
        <v>118</v>
      </c>
      <c r="U3502" s="9" t="s">
        <v>45</v>
      </c>
      <c r="V3502" s="9" t="s">
        <v>118</v>
      </c>
      <c r="W3502" s="14">
        <v>3</v>
      </c>
    </row>
    <row r="3503" spans="1:23" x14ac:dyDescent="0.25">
      <c r="A3503" s="8">
        <v>3911</v>
      </c>
      <c r="B3503" s="9" t="s">
        <v>13325</v>
      </c>
      <c r="C3503" s="9" t="s">
        <v>22</v>
      </c>
      <c r="D3503" s="9" t="s">
        <v>13326</v>
      </c>
      <c r="E3503" s="9" t="s">
        <v>13327</v>
      </c>
      <c r="F3503" s="9" t="s">
        <v>13328</v>
      </c>
      <c r="G3503" s="12">
        <v>4</v>
      </c>
      <c r="H3503" s="9" t="s">
        <v>518</v>
      </c>
      <c r="I3503" s="9" t="s">
        <v>518</v>
      </c>
      <c r="J3503" s="12">
        <v>1</v>
      </c>
      <c r="K3503" s="13">
        <v>43570</v>
      </c>
      <c r="L3503" s="86">
        <f>(Tabla2[[#This Row],[release_year]]-'VARIANZA Y DES. EST'!$L$11)^2</f>
        <v>173.71760798725521</v>
      </c>
      <c r="M3503" s="12">
        <v>2001</v>
      </c>
      <c r="N3503" s="9" t="s">
        <v>76</v>
      </c>
      <c r="O3503" s="9" t="s">
        <v>13077</v>
      </c>
      <c r="P3503" s="12">
        <v>102</v>
      </c>
      <c r="Q3503" s="12">
        <v>102</v>
      </c>
      <c r="R3503" s="12">
        <v>5.929236914864914</v>
      </c>
      <c r="S3503" s="12" t="s">
        <v>28</v>
      </c>
      <c r="T3503" s="9" t="s">
        <v>2492</v>
      </c>
      <c r="U3503" s="9" t="s">
        <v>95</v>
      </c>
      <c r="V3503" s="9" t="s">
        <v>2492</v>
      </c>
      <c r="W3503" s="14">
        <v>3</v>
      </c>
    </row>
    <row r="3504" spans="1:23" x14ac:dyDescent="0.25">
      <c r="A3504" s="8">
        <v>3964</v>
      </c>
      <c r="B3504" s="9" t="s">
        <v>13329</v>
      </c>
      <c r="C3504" s="9" t="s">
        <v>22</v>
      </c>
      <c r="D3504" s="9" t="s">
        <v>13330</v>
      </c>
      <c r="E3504" s="9" t="s">
        <v>13331</v>
      </c>
      <c r="F3504" s="9" t="s">
        <v>13332</v>
      </c>
      <c r="G3504" s="12">
        <v>9</v>
      </c>
      <c r="H3504" s="9" t="s">
        <v>468</v>
      </c>
      <c r="I3504" s="9" t="s">
        <v>13333</v>
      </c>
      <c r="J3504" s="12">
        <v>2</v>
      </c>
      <c r="K3504" s="13">
        <v>43553</v>
      </c>
      <c r="L3504" s="86">
        <f>(Tabla2[[#This Row],[release_year]]-'VARIANZA Y DES. EST'!$L$11)^2</f>
        <v>23.230495463129063</v>
      </c>
      <c r="M3504" s="12">
        <v>2019</v>
      </c>
      <c r="N3504" s="9" t="s">
        <v>76</v>
      </c>
      <c r="O3504" s="9" t="s">
        <v>13077</v>
      </c>
      <c r="P3504" s="12">
        <v>102</v>
      </c>
      <c r="Q3504" s="12">
        <v>102</v>
      </c>
      <c r="R3504" s="12">
        <v>5.929236914864914</v>
      </c>
      <c r="S3504" s="12" t="s">
        <v>28</v>
      </c>
      <c r="T3504" s="9" t="s">
        <v>8079</v>
      </c>
      <c r="U3504" s="9" t="s">
        <v>45</v>
      </c>
      <c r="V3504" s="9" t="s">
        <v>8079</v>
      </c>
      <c r="W3504" s="14">
        <v>3</v>
      </c>
    </row>
    <row r="3505" spans="1:23" x14ac:dyDescent="0.25">
      <c r="A3505" s="8">
        <v>4073</v>
      </c>
      <c r="B3505" s="9" t="s">
        <v>13334</v>
      </c>
      <c r="C3505" s="9" t="s">
        <v>22</v>
      </c>
      <c r="D3505" s="9" t="s">
        <v>13335</v>
      </c>
      <c r="E3505" s="18" t="s">
        <v>4141</v>
      </c>
      <c r="F3505" s="9" t="s">
        <v>13336</v>
      </c>
      <c r="G3505" s="12">
        <v>8</v>
      </c>
      <c r="H3505" s="9" t="s">
        <v>518</v>
      </c>
      <c r="I3505" s="9" t="s">
        <v>518</v>
      </c>
      <c r="J3505" s="12">
        <v>1</v>
      </c>
      <c r="K3505" s="13">
        <v>43523</v>
      </c>
      <c r="L3505" s="86">
        <f>(Tabla2[[#This Row],[release_year]]-'VARIANZA Y DES. EST'!$L$11)^2</f>
        <v>14.590890603358293</v>
      </c>
      <c r="M3505" s="12">
        <v>2018</v>
      </c>
      <c r="N3505" s="9" t="s">
        <v>82</v>
      </c>
      <c r="O3505" s="9" t="s">
        <v>13077</v>
      </c>
      <c r="P3505" s="12">
        <v>102</v>
      </c>
      <c r="Q3505" s="12">
        <v>102</v>
      </c>
      <c r="R3505" s="12">
        <v>5.929236914864914</v>
      </c>
      <c r="S3505" s="12" t="s">
        <v>28</v>
      </c>
      <c r="T3505" s="9" t="s">
        <v>118</v>
      </c>
      <c r="U3505" s="9" t="s">
        <v>45</v>
      </c>
      <c r="V3505" s="9" t="s">
        <v>118</v>
      </c>
      <c r="W3505" s="14">
        <v>3</v>
      </c>
    </row>
    <row r="3506" spans="1:23" x14ac:dyDescent="0.25">
      <c r="A3506" s="8">
        <v>4103</v>
      </c>
      <c r="B3506" s="9" t="s">
        <v>13337</v>
      </c>
      <c r="C3506" s="9" t="s">
        <v>22</v>
      </c>
      <c r="D3506" s="9" t="s">
        <v>13338</v>
      </c>
      <c r="E3506" s="18" t="s">
        <v>13339</v>
      </c>
      <c r="F3506" s="9" t="s">
        <v>13340</v>
      </c>
      <c r="G3506" s="12">
        <v>7</v>
      </c>
      <c r="H3506" s="9" t="s">
        <v>518</v>
      </c>
      <c r="I3506" s="9" t="s">
        <v>518</v>
      </c>
      <c r="J3506" s="12">
        <v>1</v>
      </c>
      <c r="K3506" s="13">
        <v>43511</v>
      </c>
      <c r="L3506" s="86">
        <f>(Tabla2[[#This Row],[release_year]]-'VARIANZA Y DES. EST'!$L$11)^2</f>
        <v>103.6364225665675</v>
      </c>
      <c r="M3506" s="12">
        <v>2004</v>
      </c>
      <c r="N3506" s="9" t="s">
        <v>35</v>
      </c>
      <c r="O3506" s="9" t="s">
        <v>13077</v>
      </c>
      <c r="P3506" s="12">
        <v>102</v>
      </c>
      <c r="Q3506" s="12">
        <v>102</v>
      </c>
      <c r="R3506" s="12">
        <v>5.929236914864914</v>
      </c>
      <c r="S3506" s="12" t="s">
        <v>28</v>
      </c>
      <c r="T3506" s="9" t="s">
        <v>70</v>
      </c>
      <c r="U3506" s="9" t="s">
        <v>45</v>
      </c>
      <c r="V3506" s="9" t="s">
        <v>70</v>
      </c>
      <c r="W3506" s="14">
        <v>2</v>
      </c>
    </row>
    <row r="3507" spans="1:23" x14ac:dyDescent="0.25">
      <c r="A3507" s="8">
        <v>4193</v>
      </c>
      <c r="B3507" s="9" t="s">
        <v>13341</v>
      </c>
      <c r="C3507" s="9" t="s">
        <v>22</v>
      </c>
      <c r="D3507" s="9" t="s">
        <v>13342</v>
      </c>
      <c r="E3507" s="9" t="s">
        <v>13343</v>
      </c>
      <c r="F3507" s="9" t="s">
        <v>13344</v>
      </c>
      <c r="G3507" s="12">
        <v>9</v>
      </c>
      <c r="H3507" s="9" t="s">
        <v>1349</v>
      </c>
      <c r="I3507" s="9" t="s">
        <v>1349</v>
      </c>
      <c r="J3507" s="12">
        <v>1</v>
      </c>
      <c r="K3507" s="13">
        <v>43480</v>
      </c>
      <c r="L3507" s="86">
        <f>(Tabla2[[#This Row],[release_year]]-'VARIANZA Y DES. EST'!$L$11)^2</f>
        <v>14.590890603358293</v>
      </c>
      <c r="M3507" s="12">
        <v>2018</v>
      </c>
      <c r="N3507" s="9" t="s">
        <v>76</v>
      </c>
      <c r="O3507" s="9" t="s">
        <v>13077</v>
      </c>
      <c r="P3507" s="12">
        <v>102</v>
      </c>
      <c r="Q3507" s="12">
        <v>102</v>
      </c>
      <c r="R3507" s="12">
        <v>5.929236914864914</v>
      </c>
      <c r="S3507" s="12" t="s">
        <v>28</v>
      </c>
      <c r="T3507" s="9" t="s">
        <v>4211</v>
      </c>
      <c r="U3507" s="9" t="s">
        <v>38</v>
      </c>
      <c r="V3507" s="9" t="s">
        <v>4211</v>
      </c>
      <c r="W3507" s="14">
        <v>2</v>
      </c>
    </row>
    <row r="3508" spans="1:23" x14ac:dyDescent="0.25">
      <c r="A3508" s="8">
        <v>4213</v>
      </c>
      <c r="B3508" s="9" t="s">
        <v>13345</v>
      </c>
      <c r="C3508" s="9" t="s">
        <v>22</v>
      </c>
      <c r="D3508" s="9" t="s">
        <v>13346</v>
      </c>
      <c r="E3508" s="9" t="s">
        <v>13347</v>
      </c>
      <c r="F3508" s="9" t="s">
        <v>13348</v>
      </c>
      <c r="G3508" s="12">
        <v>3</v>
      </c>
      <c r="H3508" s="9" t="s">
        <v>1331</v>
      </c>
      <c r="I3508" s="9" t="s">
        <v>13349</v>
      </c>
      <c r="J3508" s="12">
        <v>3</v>
      </c>
      <c r="K3508" s="13">
        <v>43469</v>
      </c>
      <c r="L3508" s="86">
        <f>(Tabla2[[#This Row],[release_year]]-'VARIANZA Y DES. EST'!$L$11)^2</f>
        <v>14.590890603358293</v>
      </c>
      <c r="M3508" s="12">
        <v>2018</v>
      </c>
      <c r="N3508" s="9" t="s">
        <v>35</v>
      </c>
      <c r="O3508" s="9" t="s">
        <v>13077</v>
      </c>
      <c r="P3508" s="12">
        <v>102</v>
      </c>
      <c r="Q3508" s="12">
        <v>102</v>
      </c>
      <c r="R3508" s="12">
        <v>5.929236914864914</v>
      </c>
      <c r="S3508" s="12" t="s">
        <v>28</v>
      </c>
      <c r="T3508" s="9" t="s">
        <v>118</v>
      </c>
      <c r="U3508" s="9" t="s">
        <v>45</v>
      </c>
      <c r="V3508" s="9" t="s">
        <v>118</v>
      </c>
      <c r="W3508" s="14">
        <v>3</v>
      </c>
    </row>
    <row r="3509" spans="1:23" x14ac:dyDescent="0.25">
      <c r="A3509" s="8">
        <v>4387</v>
      </c>
      <c r="B3509" s="9" t="s">
        <v>13350</v>
      </c>
      <c r="C3509" s="9" t="s">
        <v>22</v>
      </c>
      <c r="D3509" s="10" t="s">
        <v>13351</v>
      </c>
      <c r="E3509" s="11"/>
      <c r="F3509" s="9" t="s">
        <v>13352</v>
      </c>
      <c r="G3509" s="12">
        <v>12</v>
      </c>
      <c r="H3509" s="9" t="s">
        <v>25</v>
      </c>
      <c r="I3509" s="9" t="s">
        <v>25</v>
      </c>
      <c r="J3509" s="12">
        <v>1</v>
      </c>
      <c r="K3509" s="16">
        <v>43420</v>
      </c>
      <c r="L3509" s="86">
        <f>(Tabla2[[#This Row],[release_year]]-'VARIANZA Y DES. EST'!$L$11)^2</f>
        <v>14.590890603358293</v>
      </c>
      <c r="M3509" s="12">
        <v>2018</v>
      </c>
      <c r="N3509" s="9" t="s">
        <v>55</v>
      </c>
      <c r="O3509" s="9" t="s">
        <v>13077</v>
      </c>
      <c r="P3509" s="12">
        <v>102</v>
      </c>
      <c r="Q3509" s="12">
        <v>102</v>
      </c>
      <c r="R3509" s="12">
        <v>5.929236914864914</v>
      </c>
      <c r="S3509" s="12" t="s">
        <v>28</v>
      </c>
      <c r="T3509" s="9" t="s">
        <v>5043</v>
      </c>
      <c r="U3509" s="9" t="s">
        <v>30</v>
      </c>
      <c r="V3509" s="9" t="s">
        <v>5043</v>
      </c>
      <c r="W3509" s="14">
        <v>3</v>
      </c>
    </row>
    <row r="3510" spans="1:23" x14ac:dyDescent="0.25">
      <c r="A3510" s="8">
        <v>4485</v>
      </c>
      <c r="B3510" s="9" t="s">
        <v>13353</v>
      </c>
      <c r="C3510" s="9" t="s">
        <v>22</v>
      </c>
      <c r="D3510" s="9" t="s">
        <v>13354</v>
      </c>
      <c r="E3510" s="9" t="s">
        <v>10961</v>
      </c>
      <c r="F3510" s="9" t="s">
        <v>13355</v>
      </c>
      <c r="G3510" s="12">
        <v>8</v>
      </c>
      <c r="H3510" s="9" t="s">
        <v>25</v>
      </c>
      <c r="I3510" s="9" t="s">
        <v>25</v>
      </c>
      <c r="J3510" s="12">
        <v>1</v>
      </c>
      <c r="K3510" s="16">
        <v>43396</v>
      </c>
      <c r="L3510" s="86">
        <f>(Tabla2[[#This Row],[release_year]]-'VARIANZA Y DES. EST'!$L$11)^2</f>
        <v>14.590890603358293</v>
      </c>
      <c r="M3510" s="12">
        <v>2018</v>
      </c>
      <c r="N3510" s="9" t="s">
        <v>43</v>
      </c>
      <c r="O3510" s="9" t="s">
        <v>13077</v>
      </c>
      <c r="P3510" s="12">
        <v>102</v>
      </c>
      <c r="Q3510" s="12">
        <v>102</v>
      </c>
      <c r="R3510" s="12">
        <v>5.929236914864914</v>
      </c>
      <c r="S3510" s="12" t="s">
        <v>28</v>
      </c>
      <c r="T3510" s="9" t="s">
        <v>2252</v>
      </c>
      <c r="U3510" s="9" t="s">
        <v>38</v>
      </c>
      <c r="V3510" s="9" t="s">
        <v>2252</v>
      </c>
      <c r="W3510" s="14">
        <v>2</v>
      </c>
    </row>
    <row r="3511" spans="1:23" x14ac:dyDescent="0.25">
      <c r="A3511" s="8">
        <v>4599</v>
      </c>
      <c r="B3511" s="9" t="s">
        <v>13356</v>
      </c>
      <c r="C3511" s="9" t="s">
        <v>22</v>
      </c>
      <c r="D3511" s="9" t="s">
        <v>13357</v>
      </c>
      <c r="E3511" s="9" t="s">
        <v>13358</v>
      </c>
      <c r="F3511" s="9" t="s">
        <v>13359</v>
      </c>
      <c r="G3511" s="12">
        <v>8</v>
      </c>
      <c r="H3511" s="9" t="s">
        <v>518</v>
      </c>
      <c r="I3511" s="9" t="s">
        <v>518</v>
      </c>
      <c r="J3511" s="12">
        <v>1</v>
      </c>
      <c r="K3511" s="13">
        <v>43374</v>
      </c>
      <c r="L3511" s="86">
        <f>(Tabla2[[#This Row],[release_year]]-'VARIANZA Y DES. EST'!$L$11)^2</f>
        <v>3.2471164275211517E-2</v>
      </c>
      <c r="M3511" s="12">
        <v>2014</v>
      </c>
      <c r="N3511" s="9" t="s">
        <v>35</v>
      </c>
      <c r="O3511" s="9" t="s">
        <v>13077</v>
      </c>
      <c r="P3511" s="12">
        <v>102</v>
      </c>
      <c r="Q3511" s="12">
        <v>102</v>
      </c>
      <c r="R3511" s="12">
        <v>5.929236914864914</v>
      </c>
      <c r="S3511" s="12" t="s">
        <v>28</v>
      </c>
      <c r="T3511" s="9" t="s">
        <v>4796</v>
      </c>
      <c r="U3511" s="9" t="s">
        <v>514</v>
      </c>
      <c r="V3511" s="9" t="s">
        <v>4796</v>
      </c>
      <c r="W3511" s="14">
        <v>3</v>
      </c>
    </row>
    <row r="3512" spans="1:23" x14ac:dyDescent="0.25">
      <c r="A3512" s="8">
        <v>4660</v>
      </c>
      <c r="B3512" s="9" t="s">
        <v>13360</v>
      </c>
      <c r="C3512" s="9" t="s">
        <v>22</v>
      </c>
      <c r="D3512" s="9" t="s">
        <v>13361</v>
      </c>
      <c r="E3512" s="18" t="s">
        <v>13362</v>
      </c>
      <c r="F3512" s="9" t="s">
        <v>13363</v>
      </c>
      <c r="G3512" s="12">
        <v>10</v>
      </c>
      <c r="H3512" s="9" t="s">
        <v>3510</v>
      </c>
      <c r="I3512" s="9" t="s">
        <v>13364</v>
      </c>
      <c r="J3512" s="12">
        <v>3</v>
      </c>
      <c r="K3512" s="13">
        <v>43350</v>
      </c>
      <c r="L3512" s="86">
        <f>(Tabla2[[#This Row],[release_year]]-'VARIANZA Y DES. EST'!$L$11)^2</f>
        <v>14.590890603358293</v>
      </c>
      <c r="M3512" s="12">
        <v>2018</v>
      </c>
      <c r="N3512" s="9" t="s">
        <v>76</v>
      </c>
      <c r="O3512" s="9" t="s">
        <v>13077</v>
      </c>
      <c r="P3512" s="12">
        <v>102</v>
      </c>
      <c r="Q3512" s="12">
        <v>102</v>
      </c>
      <c r="R3512" s="12">
        <v>5.929236914864914</v>
      </c>
      <c r="S3512" s="12" t="s">
        <v>28</v>
      </c>
      <c r="T3512" s="9" t="s">
        <v>460</v>
      </c>
      <c r="U3512" s="9" t="s">
        <v>45</v>
      </c>
      <c r="V3512" s="9" t="s">
        <v>460</v>
      </c>
      <c r="W3512" s="14">
        <v>3</v>
      </c>
    </row>
    <row r="3513" spans="1:23" x14ac:dyDescent="0.25">
      <c r="A3513" s="8">
        <v>4919</v>
      </c>
      <c r="B3513" s="9" t="s">
        <v>13365</v>
      </c>
      <c r="C3513" s="9" t="s">
        <v>22</v>
      </c>
      <c r="D3513" s="9" t="s">
        <v>13366</v>
      </c>
      <c r="E3513" s="9" t="s">
        <v>13367</v>
      </c>
      <c r="F3513" s="9" t="s">
        <v>13368</v>
      </c>
      <c r="G3513" s="12">
        <v>5</v>
      </c>
      <c r="H3513" s="9" t="s">
        <v>1349</v>
      </c>
      <c r="I3513" s="9" t="s">
        <v>1349</v>
      </c>
      <c r="J3513" s="12">
        <v>1</v>
      </c>
      <c r="K3513" s="13">
        <v>43215</v>
      </c>
      <c r="L3513" s="86">
        <f>(Tabla2[[#This Row],[release_year]]-'VARIANZA Y DES. EST'!$L$11)^2</f>
        <v>14.590890603358293</v>
      </c>
      <c r="M3513" s="12">
        <v>2018</v>
      </c>
      <c r="N3513" s="9" t="s">
        <v>76</v>
      </c>
      <c r="O3513" s="9" t="s">
        <v>13077</v>
      </c>
      <c r="P3513" s="12">
        <v>102</v>
      </c>
      <c r="Q3513" s="12">
        <v>102</v>
      </c>
      <c r="R3513" s="12">
        <v>5.929236914864914</v>
      </c>
      <c r="S3513" s="12" t="s">
        <v>28</v>
      </c>
      <c r="T3513" s="9" t="s">
        <v>4337</v>
      </c>
      <c r="U3513" s="9" t="s">
        <v>38</v>
      </c>
      <c r="V3513" s="9" t="s">
        <v>4337</v>
      </c>
      <c r="W3513" s="14">
        <v>3</v>
      </c>
    </row>
    <row r="3514" spans="1:23" x14ac:dyDescent="0.25">
      <c r="A3514" s="8">
        <v>4966</v>
      </c>
      <c r="B3514" s="9" t="s">
        <v>13369</v>
      </c>
      <c r="C3514" s="9" t="s">
        <v>22</v>
      </c>
      <c r="D3514" s="9" t="s">
        <v>13370</v>
      </c>
      <c r="E3514" s="18" t="s">
        <v>554</v>
      </c>
      <c r="F3514" s="9" t="s">
        <v>13371</v>
      </c>
      <c r="G3514" s="12">
        <v>10</v>
      </c>
      <c r="H3514" s="9" t="s">
        <v>160</v>
      </c>
      <c r="I3514" s="9" t="s">
        <v>160</v>
      </c>
      <c r="J3514" s="12">
        <v>1</v>
      </c>
      <c r="K3514" s="13">
        <v>43189</v>
      </c>
      <c r="L3514" s="86">
        <f>(Tabla2[[#This Row],[release_year]]-'VARIANZA Y DES. EST'!$L$11)^2</f>
        <v>26.834446865421359</v>
      </c>
      <c r="M3514" s="12">
        <v>2009</v>
      </c>
      <c r="N3514" s="9" t="s">
        <v>1991</v>
      </c>
      <c r="O3514" s="9" t="s">
        <v>13077</v>
      </c>
      <c r="P3514" s="12">
        <v>102</v>
      </c>
      <c r="Q3514" s="12">
        <v>102</v>
      </c>
      <c r="R3514" s="12">
        <v>5.929236914864914</v>
      </c>
      <c r="S3514" s="12" t="s">
        <v>28</v>
      </c>
      <c r="T3514" s="9" t="s">
        <v>1000</v>
      </c>
      <c r="U3514" s="9" t="s">
        <v>95</v>
      </c>
      <c r="V3514" s="9" t="s">
        <v>1000</v>
      </c>
      <c r="W3514" s="14">
        <v>2</v>
      </c>
    </row>
    <row r="3515" spans="1:23" x14ac:dyDescent="0.25">
      <c r="A3515" s="8">
        <v>4971</v>
      </c>
      <c r="B3515" s="9" t="s">
        <v>13372</v>
      </c>
      <c r="C3515" s="9" t="s">
        <v>22</v>
      </c>
      <c r="D3515" s="9" t="s">
        <v>13373</v>
      </c>
      <c r="E3515" s="9" t="s">
        <v>11515</v>
      </c>
      <c r="F3515" s="9" t="s">
        <v>13374</v>
      </c>
      <c r="G3515" s="12">
        <v>14</v>
      </c>
      <c r="H3515" s="9" t="s">
        <v>25</v>
      </c>
      <c r="I3515" s="9" t="s">
        <v>25</v>
      </c>
      <c r="J3515" s="12">
        <v>1</v>
      </c>
      <c r="K3515" s="13">
        <v>43182</v>
      </c>
      <c r="L3515" s="86">
        <f>(Tabla2[[#This Row],[release_year]]-'VARIANZA Y DES. EST'!$L$11)^2</f>
        <v>14.590890603358293</v>
      </c>
      <c r="M3515" s="12">
        <v>2018</v>
      </c>
      <c r="N3515" s="9" t="s">
        <v>76</v>
      </c>
      <c r="O3515" s="9" t="s">
        <v>13077</v>
      </c>
      <c r="P3515" s="12">
        <v>102</v>
      </c>
      <c r="Q3515" s="12">
        <v>102</v>
      </c>
      <c r="R3515" s="12">
        <v>5.929236914864914</v>
      </c>
      <c r="S3515" s="12" t="s">
        <v>28</v>
      </c>
      <c r="T3515" s="9" t="s">
        <v>4567</v>
      </c>
      <c r="U3515" s="9" t="s">
        <v>38</v>
      </c>
      <c r="V3515" s="9" t="s">
        <v>4567</v>
      </c>
      <c r="W3515" s="14">
        <v>2</v>
      </c>
    </row>
    <row r="3516" spans="1:23" x14ac:dyDescent="0.25">
      <c r="A3516" s="8">
        <v>5048</v>
      </c>
      <c r="B3516" s="9" t="s">
        <v>13375</v>
      </c>
      <c r="C3516" s="9" t="s">
        <v>22</v>
      </c>
      <c r="D3516" s="9" t="s">
        <v>13376</v>
      </c>
      <c r="E3516" s="9" t="s">
        <v>13377</v>
      </c>
      <c r="F3516" s="9" t="s">
        <v>13378</v>
      </c>
      <c r="G3516" s="12">
        <v>10</v>
      </c>
      <c r="H3516" s="9" t="s">
        <v>25</v>
      </c>
      <c r="I3516" s="9" t="s">
        <v>25</v>
      </c>
      <c r="J3516" s="12">
        <v>1</v>
      </c>
      <c r="K3516" s="13">
        <v>43136</v>
      </c>
      <c r="L3516" s="86">
        <f>(Tabla2[[#This Row],[release_year]]-'VARIANZA Y DES. EST'!$L$11)^2</f>
        <v>14.590890603358293</v>
      </c>
      <c r="M3516" s="12">
        <v>2018</v>
      </c>
      <c r="N3516" s="9" t="s">
        <v>43</v>
      </c>
      <c r="O3516" s="9" t="s">
        <v>13077</v>
      </c>
      <c r="P3516" s="12">
        <v>102</v>
      </c>
      <c r="Q3516" s="12">
        <v>102</v>
      </c>
      <c r="R3516" s="12">
        <v>5.929236914864914</v>
      </c>
      <c r="S3516" s="12" t="s">
        <v>28</v>
      </c>
      <c r="T3516" s="9" t="s">
        <v>2252</v>
      </c>
      <c r="U3516" s="9" t="s">
        <v>38</v>
      </c>
      <c r="V3516" s="9" t="s">
        <v>2252</v>
      </c>
      <c r="W3516" s="14">
        <v>2</v>
      </c>
    </row>
    <row r="3517" spans="1:23" x14ac:dyDescent="0.25">
      <c r="A3517" s="8">
        <v>5052</v>
      </c>
      <c r="B3517" s="9" t="s">
        <v>13379</v>
      </c>
      <c r="C3517" s="9" t="s">
        <v>22</v>
      </c>
      <c r="D3517" s="9" t="s">
        <v>13380</v>
      </c>
      <c r="E3517" s="9" t="s">
        <v>13381</v>
      </c>
      <c r="F3517" s="9" t="s">
        <v>13382</v>
      </c>
      <c r="G3517" s="12">
        <v>8</v>
      </c>
      <c r="H3517" s="9" t="s">
        <v>1349</v>
      </c>
      <c r="I3517" s="9" t="s">
        <v>1349</v>
      </c>
      <c r="J3517" s="12">
        <v>1</v>
      </c>
      <c r="K3517" s="13">
        <v>43133</v>
      </c>
      <c r="L3517" s="86">
        <f>(Tabla2[[#This Row],[release_year]]-'VARIANZA Y DES. EST'!$L$11)^2</f>
        <v>7.9512857435875226</v>
      </c>
      <c r="M3517" s="12">
        <v>2017</v>
      </c>
      <c r="N3517" s="9" t="s">
        <v>35</v>
      </c>
      <c r="O3517" s="9" t="s">
        <v>13077</v>
      </c>
      <c r="P3517" s="12">
        <v>102</v>
      </c>
      <c r="Q3517" s="12">
        <v>102</v>
      </c>
      <c r="R3517" s="12">
        <v>5.929236914864914</v>
      </c>
      <c r="S3517" s="12" t="s">
        <v>28</v>
      </c>
      <c r="T3517" s="9" t="s">
        <v>2492</v>
      </c>
      <c r="U3517" s="9" t="s">
        <v>95</v>
      </c>
      <c r="V3517" s="9" t="s">
        <v>2492</v>
      </c>
      <c r="W3517" s="14">
        <v>3</v>
      </c>
    </row>
    <row r="3518" spans="1:23" x14ac:dyDescent="0.25">
      <c r="A3518" s="8">
        <v>5060</v>
      </c>
      <c r="B3518" s="9" t="s">
        <v>13383</v>
      </c>
      <c r="C3518" s="9" t="s">
        <v>22</v>
      </c>
      <c r="D3518" s="9" t="s">
        <v>13384</v>
      </c>
      <c r="E3518" s="9" t="s">
        <v>13385</v>
      </c>
      <c r="F3518" s="9" t="s">
        <v>13386</v>
      </c>
      <c r="G3518" s="12">
        <v>15</v>
      </c>
      <c r="H3518" s="9" t="s">
        <v>25</v>
      </c>
      <c r="I3518" s="9" t="s">
        <v>25</v>
      </c>
      <c r="J3518" s="12">
        <v>1</v>
      </c>
      <c r="K3518" s="13">
        <v>43126</v>
      </c>
      <c r="L3518" s="86">
        <f>(Tabla2[[#This Row],[release_year]]-'VARIANZA Y DES. EST'!$L$11)^2</f>
        <v>14.590890603358293</v>
      </c>
      <c r="M3518" s="12">
        <v>2018</v>
      </c>
      <c r="N3518" s="9" t="s">
        <v>76</v>
      </c>
      <c r="O3518" s="9" t="s">
        <v>13077</v>
      </c>
      <c r="P3518" s="12">
        <v>102</v>
      </c>
      <c r="Q3518" s="12">
        <v>102</v>
      </c>
      <c r="R3518" s="12">
        <v>5.929236914864914</v>
      </c>
      <c r="S3518" s="12" t="s">
        <v>28</v>
      </c>
      <c r="T3518" s="9" t="s">
        <v>95</v>
      </c>
      <c r="U3518" s="9" t="s">
        <v>95</v>
      </c>
      <c r="V3518" s="9" t="s">
        <v>95</v>
      </c>
      <c r="W3518" s="14">
        <v>1</v>
      </c>
    </row>
    <row r="3519" spans="1:23" x14ac:dyDescent="0.25">
      <c r="A3519" s="8">
        <v>5103</v>
      </c>
      <c r="B3519" s="9" t="s">
        <v>13387</v>
      </c>
      <c r="C3519" s="9" t="s">
        <v>22</v>
      </c>
      <c r="D3519" s="9" t="s">
        <v>13388</v>
      </c>
      <c r="E3519" s="18" t="s">
        <v>13389</v>
      </c>
      <c r="F3519" s="9" t="s">
        <v>13390</v>
      </c>
      <c r="G3519" s="12">
        <v>10</v>
      </c>
      <c r="H3519" s="9" t="s">
        <v>160</v>
      </c>
      <c r="I3519" s="9" t="s">
        <v>160</v>
      </c>
      <c r="J3519" s="12">
        <v>1</v>
      </c>
      <c r="K3519" s="16">
        <v>43099</v>
      </c>
      <c r="L3519" s="86">
        <f>(Tabla2[[#This Row],[release_year]]-'VARIANZA Y DES. EST'!$L$11)^2</f>
        <v>3.3116808838167522</v>
      </c>
      <c r="M3519" s="12">
        <v>2016</v>
      </c>
      <c r="N3519" s="9" t="s">
        <v>1991</v>
      </c>
      <c r="O3519" s="9" t="s">
        <v>13077</v>
      </c>
      <c r="P3519" s="12">
        <v>102</v>
      </c>
      <c r="Q3519" s="12">
        <v>102</v>
      </c>
      <c r="R3519" s="12">
        <v>5.929236914864914</v>
      </c>
      <c r="S3519" s="12" t="s">
        <v>28</v>
      </c>
      <c r="T3519" s="9" t="s">
        <v>9974</v>
      </c>
      <c r="U3519" s="9" t="s">
        <v>95</v>
      </c>
      <c r="V3519" s="9" t="s">
        <v>9974</v>
      </c>
      <c r="W3519" s="14">
        <v>3</v>
      </c>
    </row>
    <row r="3520" spans="1:23" x14ac:dyDescent="0.25">
      <c r="A3520" s="8">
        <v>5224</v>
      </c>
      <c r="B3520" s="9" t="s">
        <v>13391</v>
      </c>
      <c r="C3520" s="9" t="s">
        <v>22</v>
      </c>
      <c r="D3520" s="9" t="s">
        <v>13392</v>
      </c>
      <c r="E3520" s="9" t="s">
        <v>13393</v>
      </c>
      <c r="F3520" s="9" t="s">
        <v>13394</v>
      </c>
      <c r="G3520" s="12">
        <v>6</v>
      </c>
      <c r="H3520" s="9" t="s">
        <v>7034</v>
      </c>
      <c r="I3520" s="9" t="s">
        <v>13395</v>
      </c>
      <c r="J3520" s="12">
        <v>4</v>
      </c>
      <c r="K3520" s="16">
        <v>43021</v>
      </c>
      <c r="L3520" s="86">
        <f>(Tabla2[[#This Row],[release_year]]-'VARIANZA Y DES. EST'!$L$11)^2</f>
        <v>3.3116808838167522</v>
      </c>
      <c r="M3520" s="12">
        <v>2016</v>
      </c>
      <c r="N3520" s="9" t="s">
        <v>76</v>
      </c>
      <c r="O3520" s="9" t="s">
        <v>13077</v>
      </c>
      <c r="P3520" s="12">
        <v>102</v>
      </c>
      <c r="Q3520" s="12">
        <v>102</v>
      </c>
      <c r="R3520" s="12">
        <v>5.929236914864914</v>
      </c>
      <c r="S3520" s="12" t="s">
        <v>28</v>
      </c>
      <c r="T3520" s="9" t="s">
        <v>70</v>
      </c>
      <c r="U3520" s="9" t="s">
        <v>45</v>
      </c>
      <c r="V3520" s="9" t="s">
        <v>70</v>
      </c>
      <c r="W3520" s="14">
        <v>2</v>
      </c>
    </row>
    <row r="3521" spans="1:23" x14ac:dyDescent="0.25">
      <c r="A3521" s="8">
        <v>5266</v>
      </c>
      <c r="B3521" s="9" t="s">
        <v>13396</v>
      </c>
      <c r="C3521" s="9" t="s">
        <v>22</v>
      </c>
      <c r="D3521" s="9" t="s">
        <v>13397</v>
      </c>
      <c r="E3521" s="9" t="s">
        <v>11093</v>
      </c>
      <c r="F3521" s="9" t="s">
        <v>13398</v>
      </c>
      <c r="G3521" s="12">
        <v>8</v>
      </c>
      <c r="H3521" s="9" t="s">
        <v>390</v>
      </c>
      <c r="I3521" s="9" t="s">
        <v>8100</v>
      </c>
      <c r="J3521" s="12">
        <v>2</v>
      </c>
      <c r="K3521" s="13">
        <v>43002</v>
      </c>
      <c r="L3521" s="86">
        <f>(Tabla2[[#This Row],[release_year]]-'VARIANZA Y DES. EST'!$L$11)^2</f>
        <v>7.9512857435875226</v>
      </c>
      <c r="M3521" s="12">
        <v>2017</v>
      </c>
      <c r="N3521" s="9" t="s">
        <v>76</v>
      </c>
      <c r="O3521" s="9" t="s">
        <v>13077</v>
      </c>
      <c r="P3521" s="12">
        <v>102</v>
      </c>
      <c r="Q3521" s="12">
        <v>102</v>
      </c>
      <c r="R3521" s="12">
        <v>5.929236914864914</v>
      </c>
      <c r="S3521" s="12" t="s">
        <v>28</v>
      </c>
      <c r="T3521" s="9" t="s">
        <v>2721</v>
      </c>
      <c r="U3521" s="9" t="s">
        <v>95</v>
      </c>
      <c r="V3521" s="9" t="s">
        <v>2721</v>
      </c>
      <c r="W3521" s="14">
        <v>3</v>
      </c>
    </row>
    <row r="3522" spans="1:23" x14ac:dyDescent="0.25">
      <c r="A3522" s="8">
        <v>5418</v>
      </c>
      <c r="B3522" s="9" t="s">
        <v>13399</v>
      </c>
      <c r="C3522" s="9" t="s">
        <v>22</v>
      </c>
      <c r="D3522" s="9" t="s">
        <v>13400</v>
      </c>
      <c r="E3522" s="9" t="s">
        <v>13401</v>
      </c>
      <c r="F3522" s="9" t="s">
        <v>13402</v>
      </c>
      <c r="G3522" s="12">
        <v>10</v>
      </c>
      <c r="H3522" s="9" t="s">
        <v>25</v>
      </c>
      <c r="I3522" s="9" t="s">
        <v>25</v>
      </c>
      <c r="J3522" s="12">
        <v>1</v>
      </c>
      <c r="K3522" s="13">
        <v>42912</v>
      </c>
      <c r="L3522" s="86">
        <f>(Tabla2[[#This Row],[release_year]]-'VARIANZA Y DES. EST'!$L$11)^2</f>
        <v>0.67207602404598188</v>
      </c>
      <c r="M3522" s="12">
        <v>2015</v>
      </c>
      <c r="N3522" s="9" t="s">
        <v>76</v>
      </c>
      <c r="O3522" s="9" t="s">
        <v>13077</v>
      </c>
      <c r="P3522" s="12">
        <v>102</v>
      </c>
      <c r="Q3522" s="12">
        <v>102</v>
      </c>
      <c r="R3522" s="12">
        <v>5.929236914864914</v>
      </c>
      <c r="S3522" s="12" t="s">
        <v>28</v>
      </c>
      <c r="T3522" s="9" t="s">
        <v>4449</v>
      </c>
      <c r="U3522" s="9" t="s">
        <v>45</v>
      </c>
      <c r="V3522" s="9" t="s">
        <v>4449</v>
      </c>
      <c r="W3522" s="14">
        <v>2</v>
      </c>
    </row>
    <row r="3523" spans="1:23" x14ac:dyDescent="0.25">
      <c r="A3523" s="8">
        <v>5433</v>
      </c>
      <c r="B3523" s="9" t="s">
        <v>13403</v>
      </c>
      <c r="C3523" s="9" t="s">
        <v>22</v>
      </c>
      <c r="D3523" s="9" t="s">
        <v>13404</v>
      </c>
      <c r="E3523" s="18" t="s">
        <v>13405</v>
      </c>
      <c r="F3523" s="9" t="s">
        <v>13406</v>
      </c>
      <c r="G3523" s="12">
        <v>2</v>
      </c>
      <c r="H3523" s="9" t="s">
        <v>25</v>
      </c>
      <c r="I3523" s="9" t="s">
        <v>25</v>
      </c>
      <c r="J3523" s="12">
        <v>1</v>
      </c>
      <c r="K3523" s="13">
        <v>42899</v>
      </c>
      <c r="L3523" s="86">
        <f>(Tabla2[[#This Row],[release_year]]-'VARIANZA Y DES. EST'!$L$11)^2</f>
        <v>7.9512857435875226</v>
      </c>
      <c r="M3523" s="12">
        <v>2017</v>
      </c>
      <c r="N3523" s="9" t="s">
        <v>76</v>
      </c>
      <c r="O3523" s="9" t="s">
        <v>13077</v>
      </c>
      <c r="P3523" s="12">
        <v>102</v>
      </c>
      <c r="Q3523" s="12">
        <v>102</v>
      </c>
      <c r="R3523" s="12">
        <v>5.929236914864914</v>
      </c>
      <c r="S3523" s="12" t="s">
        <v>28</v>
      </c>
      <c r="T3523" s="9" t="s">
        <v>477</v>
      </c>
      <c r="U3523" s="9" t="s">
        <v>477</v>
      </c>
      <c r="V3523" s="9" t="s">
        <v>477</v>
      </c>
      <c r="W3523" s="14">
        <v>1</v>
      </c>
    </row>
    <row r="3524" spans="1:23" x14ac:dyDescent="0.25">
      <c r="A3524" s="8">
        <v>5447</v>
      </c>
      <c r="B3524" s="9" t="s">
        <v>13407</v>
      </c>
      <c r="C3524" s="9" t="s">
        <v>22</v>
      </c>
      <c r="D3524" s="9" t="s">
        <v>13408</v>
      </c>
      <c r="E3524" s="9" t="s">
        <v>13409</v>
      </c>
      <c r="F3524" s="9" t="s">
        <v>13410</v>
      </c>
      <c r="G3524" s="12">
        <v>6</v>
      </c>
      <c r="H3524" s="9" t="s">
        <v>1349</v>
      </c>
      <c r="I3524" s="9" t="s">
        <v>1349</v>
      </c>
      <c r="J3524" s="12">
        <v>1</v>
      </c>
      <c r="K3524" s="13">
        <v>42888</v>
      </c>
      <c r="L3524" s="86">
        <f>(Tabla2[[#This Row],[release_year]]-'VARIANZA Y DES. EST'!$L$11)^2</f>
        <v>7.9512857435875226</v>
      </c>
      <c r="M3524" s="12">
        <v>2017</v>
      </c>
      <c r="N3524" s="9" t="s">
        <v>76</v>
      </c>
      <c r="O3524" s="9" t="s">
        <v>13077</v>
      </c>
      <c r="P3524" s="12">
        <v>102</v>
      </c>
      <c r="Q3524" s="12">
        <v>102</v>
      </c>
      <c r="R3524" s="12">
        <v>5.929236914864914</v>
      </c>
      <c r="S3524" s="12" t="s">
        <v>28</v>
      </c>
      <c r="T3524" s="9" t="s">
        <v>6685</v>
      </c>
      <c r="U3524" s="9" t="s">
        <v>239</v>
      </c>
      <c r="V3524" s="9" t="s">
        <v>6685</v>
      </c>
      <c r="W3524" s="14">
        <v>3</v>
      </c>
    </row>
    <row r="3525" spans="1:23" x14ac:dyDescent="0.25">
      <c r="A3525" s="8">
        <v>5557</v>
      </c>
      <c r="B3525" s="9" t="s">
        <v>13411</v>
      </c>
      <c r="C3525" s="9" t="s">
        <v>22</v>
      </c>
      <c r="D3525" s="9" t="s">
        <v>13412</v>
      </c>
      <c r="E3525" s="9" t="s">
        <v>7995</v>
      </c>
      <c r="F3525" s="9" t="s">
        <v>13413</v>
      </c>
      <c r="G3525" s="12">
        <v>6</v>
      </c>
      <c r="H3525" s="9" t="s">
        <v>25</v>
      </c>
      <c r="I3525" s="9" t="s">
        <v>25</v>
      </c>
      <c r="J3525" s="12">
        <v>1</v>
      </c>
      <c r="K3525" s="13">
        <v>42825</v>
      </c>
      <c r="L3525" s="86">
        <f>(Tabla2[[#This Row],[release_year]]-'VARIANZA Y DES. EST'!$L$11)^2</f>
        <v>7.9512857435875226</v>
      </c>
      <c r="M3525" s="12">
        <v>2017</v>
      </c>
      <c r="N3525" s="9" t="s">
        <v>76</v>
      </c>
      <c r="O3525" s="9" t="s">
        <v>13077</v>
      </c>
      <c r="P3525" s="12">
        <v>102</v>
      </c>
      <c r="Q3525" s="12">
        <v>102</v>
      </c>
      <c r="R3525" s="12">
        <v>5.929236914864914</v>
      </c>
      <c r="S3525" s="12" t="s">
        <v>28</v>
      </c>
      <c r="T3525" s="9" t="s">
        <v>3495</v>
      </c>
      <c r="U3525" s="9" t="s">
        <v>45</v>
      </c>
      <c r="V3525" s="9" t="s">
        <v>3495</v>
      </c>
      <c r="W3525" s="14">
        <v>3</v>
      </c>
    </row>
    <row r="3526" spans="1:23" x14ac:dyDescent="0.25">
      <c r="A3526" s="8">
        <v>5580</v>
      </c>
      <c r="B3526" s="9" t="s">
        <v>13414</v>
      </c>
      <c r="C3526" s="9" t="s">
        <v>22</v>
      </c>
      <c r="D3526" s="9" t="s">
        <v>13415</v>
      </c>
      <c r="E3526" s="9" t="s">
        <v>13416</v>
      </c>
      <c r="F3526" s="9" t="s">
        <v>13417</v>
      </c>
      <c r="G3526" s="12">
        <v>16</v>
      </c>
      <c r="H3526" s="9" t="s">
        <v>25</v>
      </c>
      <c r="I3526" s="9" t="s">
        <v>25</v>
      </c>
      <c r="J3526" s="12">
        <v>1</v>
      </c>
      <c r="K3526" s="13">
        <v>42804</v>
      </c>
      <c r="L3526" s="86">
        <f>(Tabla2[[#This Row],[release_year]]-'VARIANZA Y DES. EST'!$L$11)^2</f>
        <v>7.9512857435875226</v>
      </c>
      <c r="M3526" s="12">
        <v>2017</v>
      </c>
      <c r="N3526" s="9" t="s">
        <v>76</v>
      </c>
      <c r="O3526" s="9" t="s">
        <v>13077</v>
      </c>
      <c r="P3526" s="12">
        <v>102</v>
      </c>
      <c r="Q3526" s="12">
        <v>102</v>
      </c>
      <c r="R3526" s="12">
        <v>5.929236914864914</v>
      </c>
      <c r="S3526" s="12" t="s">
        <v>28</v>
      </c>
      <c r="T3526" s="9" t="s">
        <v>144</v>
      </c>
      <c r="U3526" s="9" t="s">
        <v>45</v>
      </c>
      <c r="V3526" s="9" t="s">
        <v>144</v>
      </c>
      <c r="W3526" s="14">
        <v>2</v>
      </c>
    </row>
    <row r="3527" spans="1:23" x14ac:dyDescent="0.25">
      <c r="A3527" s="8">
        <v>5627</v>
      </c>
      <c r="B3527" s="9" t="s">
        <v>13418</v>
      </c>
      <c r="C3527" s="9" t="s">
        <v>22</v>
      </c>
      <c r="D3527" s="9" t="s">
        <v>13419</v>
      </c>
      <c r="E3527" s="9" t="s">
        <v>13420</v>
      </c>
      <c r="F3527" s="9" t="s">
        <v>13421</v>
      </c>
      <c r="G3527" s="12">
        <v>11</v>
      </c>
      <c r="H3527" s="9" t="s">
        <v>858</v>
      </c>
      <c r="I3527" s="9" t="s">
        <v>858</v>
      </c>
      <c r="J3527" s="12">
        <v>1</v>
      </c>
      <c r="K3527" s="13">
        <v>42760</v>
      </c>
      <c r="L3527" s="86">
        <f>(Tabla2[[#This Row],[release_year]]-'VARIANZA Y DES. EST'!$L$11)^2</f>
        <v>3.3116808838167522</v>
      </c>
      <c r="M3527" s="12">
        <v>2016</v>
      </c>
      <c r="N3527" s="9" t="s">
        <v>76</v>
      </c>
      <c r="O3527" s="9" t="s">
        <v>13077</v>
      </c>
      <c r="P3527" s="12">
        <v>102</v>
      </c>
      <c r="Q3527" s="12">
        <v>102</v>
      </c>
      <c r="R3527" s="12">
        <v>5.929236914864914</v>
      </c>
      <c r="S3527" s="12" t="s">
        <v>28</v>
      </c>
      <c r="T3527" s="9" t="s">
        <v>70</v>
      </c>
      <c r="U3527" s="9" t="s">
        <v>45</v>
      </c>
      <c r="V3527" s="9" t="s">
        <v>70</v>
      </c>
      <c r="W3527" s="14">
        <v>2</v>
      </c>
    </row>
    <row r="3528" spans="1:23" x14ac:dyDescent="0.25">
      <c r="A3528" s="8">
        <v>5993</v>
      </c>
      <c r="B3528" s="9" t="s">
        <v>13422</v>
      </c>
      <c r="C3528" s="9" t="s">
        <v>22</v>
      </c>
      <c r="D3528" s="9" t="s">
        <v>13423</v>
      </c>
      <c r="E3528" s="9" t="s">
        <v>13424</v>
      </c>
      <c r="F3528" s="9" t="s">
        <v>13425</v>
      </c>
      <c r="G3528" s="12">
        <v>10</v>
      </c>
      <c r="H3528" s="9" t="s">
        <v>25</v>
      </c>
      <c r="I3528" s="9" t="s">
        <v>6255</v>
      </c>
      <c r="J3528" s="12">
        <v>2</v>
      </c>
      <c r="K3528" s="13">
        <v>43770</v>
      </c>
      <c r="L3528" s="86">
        <f>(Tabla2[[#This Row],[release_year]]-'VARIANZA Y DES. EST'!$L$11)^2</f>
        <v>66.915632286109044</v>
      </c>
      <c r="M3528" s="12">
        <v>2006</v>
      </c>
      <c r="N3528" s="9" t="s">
        <v>43</v>
      </c>
      <c r="O3528" s="9" t="s">
        <v>13077</v>
      </c>
      <c r="P3528" s="12">
        <v>102</v>
      </c>
      <c r="Q3528" s="12">
        <v>102</v>
      </c>
      <c r="R3528" s="12">
        <v>5.929236914864914</v>
      </c>
      <c r="S3528" s="12" t="s">
        <v>28</v>
      </c>
      <c r="T3528" s="9" t="s">
        <v>38</v>
      </c>
      <c r="U3528" s="9" t="s">
        <v>38</v>
      </c>
      <c r="V3528" s="9" t="s">
        <v>38</v>
      </c>
      <c r="W3528" s="14">
        <v>1</v>
      </c>
    </row>
    <row r="3529" spans="1:23" x14ac:dyDescent="0.25">
      <c r="A3529" s="8">
        <v>5994</v>
      </c>
      <c r="B3529" s="9" t="s">
        <v>13426</v>
      </c>
      <c r="C3529" s="9" t="s">
        <v>22</v>
      </c>
      <c r="D3529" s="9" t="s">
        <v>13427</v>
      </c>
      <c r="E3529" s="18" t="s">
        <v>13428</v>
      </c>
      <c r="F3529" s="9" t="s">
        <v>13429</v>
      </c>
      <c r="G3529" s="12">
        <v>10</v>
      </c>
      <c r="H3529" s="9" t="s">
        <v>25</v>
      </c>
      <c r="I3529" s="9" t="s">
        <v>25</v>
      </c>
      <c r="J3529" s="12">
        <v>1</v>
      </c>
      <c r="K3529" s="13">
        <v>44197</v>
      </c>
      <c r="L3529" s="86">
        <f>(Tabla2[[#This Row],[release_year]]-'VARIANZA Y DES. EST'!$L$11)^2</f>
        <v>26.834446865421359</v>
      </c>
      <c r="M3529" s="12">
        <v>2009</v>
      </c>
      <c r="N3529" s="9" t="s">
        <v>43</v>
      </c>
      <c r="O3529" s="9" t="s">
        <v>13077</v>
      </c>
      <c r="P3529" s="12">
        <v>102</v>
      </c>
      <c r="Q3529" s="12">
        <v>102</v>
      </c>
      <c r="R3529" s="12">
        <v>5.929236914864914</v>
      </c>
      <c r="S3529" s="12" t="s">
        <v>28</v>
      </c>
      <c r="T3529" s="9" t="s">
        <v>95</v>
      </c>
      <c r="U3529" s="9" t="s">
        <v>95</v>
      </c>
      <c r="V3529" s="9" t="s">
        <v>95</v>
      </c>
      <c r="W3529" s="14">
        <v>1</v>
      </c>
    </row>
    <row r="3530" spans="1:23" x14ac:dyDescent="0.25">
      <c r="A3530" s="8">
        <v>6063</v>
      </c>
      <c r="B3530" s="9" t="s">
        <v>13430</v>
      </c>
      <c r="C3530" s="9" t="s">
        <v>22</v>
      </c>
      <c r="D3530" s="9" t="s">
        <v>13431</v>
      </c>
      <c r="E3530" s="9" t="s">
        <v>12488</v>
      </c>
      <c r="F3530" s="9" t="s">
        <v>13432</v>
      </c>
      <c r="G3530" s="12">
        <v>7</v>
      </c>
      <c r="H3530" s="9" t="s">
        <v>25</v>
      </c>
      <c r="I3530" s="9" t="s">
        <v>25</v>
      </c>
      <c r="J3530" s="12">
        <v>1</v>
      </c>
      <c r="K3530" s="13">
        <v>44013</v>
      </c>
      <c r="L3530" s="86">
        <f>(Tabla2[[#This Row],[release_year]]-'VARIANZA Y DES. EST'!$L$11)^2</f>
        <v>148.35721284702598</v>
      </c>
      <c r="M3530" s="12">
        <v>2002</v>
      </c>
      <c r="N3530" s="9" t="s">
        <v>99</v>
      </c>
      <c r="O3530" s="9" t="s">
        <v>13077</v>
      </c>
      <c r="P3530" s="12">
        <v>102</v>
      </c>
      <c r="Q3530" s="12">
        <v>102</v>
      </c>
      <c r="R3530" s="12">
        <v>5.929236914864914</v>
      </c>
      <c r="S3530" s="12" t="s">
        <v>28</v>
      </c>
      <c r="T3530" s="9" t="s">
        <v>4008</v>
      </c>
      <c r="U3530" s="9" t="s">
        <v>45</v>
      </c>
      <c r="V3530" s="9" t="s">
        <v>4008</v>
      </c>
      <c r="W3530" s="14">
        <v>2</v>
      </c>
    </row>
    <row r="3531" spans="1:23" x14ac:dyDescent="0.25">
      <c r="A3531" s="8">
        <v>6111</v>
      </c>
      <c r="B3531" s="9" t="s">
        <v>13433</v>
      </c>
      <c r="C3531" s="9" t="s">
        <v>22</v>
      </c>
      <c r="D3531" s="9" t="s">
        <v>13434</v>
      </c>
      <c r="E3531" s="18" t="s">
        <v>13435</v>
      </c>
      <c r="F3531" s="9" t="s">
        <v>13436</v>
      </c>
      <c r="G3531" s="12">
        <v>1</v>
      </c>
      <c r="H3531" s="9" t="s">
        <v>390</v>
      </c>
      <c r="I3531" s="9" t="s">
        <v>390</v>
      </c>
      <c r="J3531" s="12">
        <v>1</v>
      </c>
      <c r="K3531" s="13">
        <v>43330</v>
      </c>
      <c r="L3531" s="86">
        <f>(Tabla2[[#This Row],[release_year]]-'VARIANZA Y DES. EST'!$L$11)^2</f>
        <v>14.590890603358293</v>
      </c>
      <c r="M3531" s="12">
        <v>2018</v>
      </c>
      <c r="N3531" s="9" t="s">
        <v>76</v>
      </c>
      <c r="O3531" s="9" t="s">
        <v>13077</v>
      </c>
      <c r="P3531" s="12">
        <v>102</v>
      </c>
      <c r="Q3531" s="12">
        <v>102</v>
      </c>
      <c r="R3531" s="12">
        <v>5.929236914864914</v>
      </c>
      <c r="S3531" s="12" t="s">
        <v>28</v>
      </c>
      <c r="T3531" s="9" t="s">
        <v>756</v>
      </c>
      <c r="U3531" s="9" t="s">
        <v>57</v>
      </c>
      <c r="V3531" s="9" t="s">
        <v>756</v>
      </c>
      <c r="W3531" s="14">
        <v>3</v>
      </c>
    </row>
    <row r="3532" spans="1:23" x14ac:dyDescent="0.25">
      <c r="A3532" s="8">
        <v>6148</v>
      </c>
      <c r="B3532" s="9" t="s">
        <v>13437</v>
      </c>
      <c r="C3532" s="9" t="s">
        <v>22</v>
      </c>
      <c r="D3532" s="9" t="s">
        <v>13438</v>
      </c>
      <c r="E3532" s="9" t="s">
        <v>13439</v>
      </c>
      <c r="F3532" s="9" t="s">
        <v>13440</v>
      </c>
      <c r="G3532" s="12">
        <v>12</v>
      </c>
      <c r="H3532" s="9" t="s">
        <v>25</v>
      </c>
      <c r="I3532" s="9" t="s">
        <v>327</v>
      </c>
      <c r="J3532" s="12">
        <v>2</v>
      </c>
      <c r="K3532" s="13">
        <v>43709</v>
      </c>
      <c r="L3532" s="86">
        <f>(Tabla2[[#This Row],[release_year]]-'VARIANZA Y DES. EST'!$L$11)^2</f>
        <v>201.07800312748444</v>
      </c>
      <c r="M3532" s="12">
        <v>2000</v>
      </c>
      <c r="N3532" s="9" t="s">
        <v>1991</v>
      </c>
      <c r="O3532" s="9" t="s">
        <v>13077</v>
      </c>
      <c r="P3532" s="12">
        <v>102</v>
      </c>
      <c r="Q3532" s="12">
        <v>102</v>
      </c>
      <c r="R3532" s="12">
        <v>5.929236914864914</v>
      </c>
      <c r="S3532" s="12" t="s">
        <v>28</v>
      </c>
      <c r="T3532" s="9" t="s">
        <v>9605</v>
      </c>
      <c r="U3532" s="9" t="s">
        <v>95</v>
      </c>
      <c r="V3532" s="9" t="s">
        <v>9605</v>
      </c>
      <c r="W3532" s="14">
        <v>3</v>
      </c>
    </row>
    <row r="3533" spans="1:23" x14ac:dyDescent="0.25">
      <c r="A3533" s="8">
        <v>6196</v>
      </c>
      <c r="B3533" s="9" t="s">
        <v>13441</v>
      </c>
      <c r="C3533" s="9" t="s">
        <v>22</v>
      </c>
      <c r="D3533" s="9" t="s">
        <v>13442</v>
      </c>
      <c r="E3533" s="9" t="s">
        <v>13443</v>
      </c>
      <c r="F3533" s="18" t="s">
        <v>13444</v>
      </c>
      <c r="G3533" s="12">
        <v>1</v>
      </c>
      <c r="H3533" s="9" t="s">
        <v>126</v>
      </c>
      <c r="I3533" s="9" t="s">
        <v>126</v>
      </c>
      <c r="J3533" s="12">
        <v>1</v>
      </c>
      <c r="K3533" s="13">
        <v>42505</v>
      </c>
      <c r="L3533" s="86">
        <f>(Tabla2[[#This Row],[release_year]]-'VARIANZA Y DES. EST'!$L$11)^2</f>
        <v>3.2471164275211517E-2</v>
      </c>
      <c r="M3533" s="12">
        <v>2014</v>
      </c>
      <c r="N3533" s="9" t="s">
        <v>35</v>
      </c>
      <c r="O3533" s="9" t="s">
        <v>13077</v>
      </c>
      <c r="P3533" s="12">
        <v>102</v>
      </c>
      <c r="Q3533" s="12">
        <v>102</v>
      </c>
      <c r="R3533" s="12">
        <v>5.929236914864914</v>
      </c>
      <c r="S3533" s="12" t="s">
        <v>28</v>
      </c>
      <c r="T3533" s="9" t="s">
        <v>105</v>
      </c>
      <c r="U3533" s="9" t="s">
        <v>57</v>
      </c>
      <c r="V3533" s="9" t="s">
        <v>105</v>
      </c>
      <c r="W3533" s="14">
        <v>2</v>
      </c>
    </row>
    <row r="3534" spans="1:23" x14ac:dyDescent="0.25">
      <c r="A3534" s="8">
        <v>6371</v>
      </c>
      <c r="B3534" s="9" t="s">
        <v>13445</v>
      </c>
      <c r="C3534" s="9" t="s">
        <v>22</v>
      </c>
      <c r="D3534" s="9" t="s">
        <v>13446</v>
      </c>
      <c r="E3534" s="9" t="s">
        <v>6060</v>
      </c>
      <c r="F3534" s="9" t="s">
        <v>13447</v>
      </c>
      <c r="G3534" s="12">
        <v>5</v>
      </c>
      <c r="H3534" s="9" t="s">
        <v>25</v>
      </c>
      <c r="I3534" s="9" t="s">
        <v>25</v>
      </c>
      <c r="J3534" s="12">
        <v>1</v>
      </c>
      <c r="K3534" s="13">
        <v>44011</v>
      </c>
      <c r="L3534" s="86">
        <f>(Tabla2[[#This Row],[release_year]]-'VARIANZA Y DES. EST'!$L$11)^2</f>
        <v>51.555237145879822</v>
      </c>
      <c r="M3534" s="12">
        <v>2007</v>
      </c>
      <c r="N3534" s="9" t="s">
        <v>99</v>
      </c>
      <c r="O3534" s="9" t="s">
        <v>13077</v>
      </c>
      <c r="P3534" s="12">
        <v>102</v>
      </c>
      <c r="Q3534" s="12">
        <v>102</v>
      </c>
      <c r="R3534" s="12">
        <v>5.929236914864914</v>
      </c>
      <c r="S3534" s="12" t="s">
        <v>28</v>
      </c>
      <c r="T3534" s="9" t="s">
        <v>111</v>
      </c>
      <c r="U3534" s="9" t="s">
        <v>30</v>
      </c>
      <c r="V3534" s="9" t="s">
        <v>111</v>
      </c>
      <c r="W3534" s="14">
        <v>2</v>
      </c>
    </row>
    <row r="3535" spans="1:23" x14ac:dyDescent="0.25">
      <c r="A3535" s="8">
        <v>6687</v>
      </c>
      <c r="B3535" s="9" t="s">
        <v>13448</v>
      </c>
      <c r="C3535" s="9" t="s">
        <v>22</v>
      </c>
      <c r="D3535" s="9" t="s">
        <v>13449</v>
      </c>
      <c r="E3535" s="9" t="s">
        <v>13450</v>
      </c>
      <c r="F3535" s="9" t="s">
        <v>13451</v>
      </c>
      <c r="G3535" s="12">
        <v>10</v>
      </c>
      <c r="H3535" s="9" t="s">
        <v>126</v>
      </c>
      <c r="I3535" s="9" t="s">
        <v>126</v>
      </c>
      <c r="J3535" s="12">
        <v>1</v>
      </c>
      <c r="K3535" s="13">
        <v>42619</v>
      </c>
      <c r="L3535" s="86">
        <f>(Tabla2[[#This Row],[release_year]]-'VARIANZA Y DES. EST'!$L$11)^2</f>
        <v>0.67207602404598188</v>
      </c>
      <c r="M3535" s="12">
        <v>2015</v>
      </c>
      <c r="N3535" s="9" t="s">
        <v>82</v>
      </c>
      <c r="O3535" s="9" t="s">
        <v>13077</v>
      </c>
      <c r="P3535" s="12">
        <v>102</v>
      </c>
      <c r="Q3535" s="12">
        <v>102</v>
      </c>
      <c r="R3535" s="12">
        <v>5.929236914864914</v>
      </c>
      <c r="S3535" s="12" t="s">
        <v>28</v>
      </c>
      <c r="T3535" s="9" t="s">
        <v>57</v>
      </c>
      <c r="U3535" s="9" t="s">
        <v>57</v>
      </c>
      <c r="V3535" s="9" t="s">
        <v>57</v>
      </c>
      <c r="W3535" s="14">
        <v>1</v>
      </c>
    </row>
    <row r="3536" spans="1:23" x14ac:dyDescent="0.25">
      <c r="A3536" s="8">
        <v>6703</v>
      </c>
      <c r="B3536" s="9" t="s">
        <v>13452</v>
      </c>
      <c r="C3536" s="9" t="s">
        <v>22</v>
      </c>
      <c r="D3536" s="9" t="s">
        <v>13453</v>
      </c>
      <c r="E3536" s="9" t="s">
        <v>7509</v>
      </c>
      <c r="F3536" s="9" t="s">
        <v>13454</v>
      </c>
      <c r="G3536" s="12">
        <v>8</v>
      </c>
      <c r="H3536" s="9" t="s">
        <v>25</v>
      </c>
      <c r="I3536" s="9" t="s">
        <v>13455</v>
      </c>
      <c r="J3536" s="12">
        <v>2</v>
      </c>
      <c r="K3536" s="16">
        <v>43401</v>
      </c>
      <c r="L3536" s="86">
        <f>(Tabla2[[#This Row],[release_year]]-'VARIANZA Y DES. EST'!$L$11)^2</f>
        <v>0.67207602404598188</v>
      </c>
      <c r="M3536" s="12">
        <v>2015</v>
      </c>
      <c r="N3536" s="9" t="s">
        <v>43</v>
      </c>
      <c r="O3536" s="9" t="s">
        <v>13077</v>
      </c>
      <c r="P3536" s="12">
        <v>102</v>
      </c>
      <c r="Q3536" s="12">
        <v>102</v>
      </c>
      <c r="R3536" s="12">
        <v>5.929236914864914</v>
      </c>
      <c r="S3536" s="12" t="s">
        <v>28</v>
      </c>
      <c r="T3536" s="9" t="s">
        <v>11730</v>
      </c>
      <c r="U3536" s="9" t="s">
        <v>45</v>
      </c>
      <c r="V3536" s="9" t="s">
        <v>11730</v>
      </c>
      <c r="W3536" s="14">
        <v>3</v>
      </c>
    </row>
    <row r="3537" spans="1:23" x14ac:dyDescent="0.25">
      <c r="A3537" s="8">
        <v>6716</v>
      </c>
      <c r="B3537" s="9" t="s">
        <v>13456</v>
      </c>
      <c r="C3537" s="9" t="s">
        <v>22</v>
      </c>
      <c r="D3537" s="9" t="s">
        <v>13457</v>
      </c>
      <c r="E3537" s="9" t="s">
        <v>13458</v>
      </c>
      <c r="F3537" s="9" t="s">
        <v>13459</v>
      </c>
      <c r="G3537" s="12">
        <v>10</v>
      </c>
      <c r="H3537" s="9" t="s">
        <v>25</v>
      </c>
      <c r="I3537" s="9" t="s">
        <v>25</v>
      </c>
      <c r="J3537" s="12">
        <v>1</v>
      </c>
      <c r="K3537" s="16">
        <v>43789</v>
      </c>
      <c r="L3537" s="86">
        <f>(Tabla2[[#This Row],[release_year]]-'VARIANZA Y DES. EST'!$L$11)^2</f>
        <v>173.71760798725521</v>
      </c>
      <c r="M3537" s="12">
        <v>2001</v>
      </c>
      <c r="N3537" s="9" t="s">
        <v>43</v>
      </c>
      <c r="O3537" s="9" t="s">
        <v>13077</v>
      </c>
      <c r="P3537" s="12">
        <v>102</v>
      </c>
      <c r="Q3537" s="12">
        <v>102</v>
      </c>
      <c r="R3537" s="12">
        <v>5.929236914864914</v>
      </c>
      <c r="S3537" s="12" t="s">
        <v>28</v>
      </c>
      <c r="T3537" s="9" t="s">
        <v>9583</v>
      </c>
      <c r="U3537" s="9" t="s">
        <v>95</v>
      </c>
      <c r="V3537" s="9" t="s">
        <v>9583</v>
      </c>
      <c r="W3537" s="14">
        <v>2</v>
      </c>
    </row>
    <row r="3538" spans="1:23" x14ac:dyDescent="0.25">
      <c r="A3538" s="8">
        <v>6740</v>
      </c>
      <c r="B3538" s="9" t="s">
        <v>13460</v>
      </c>
      <c r="C3538" s="9" t="s">
        <v>22</v>
      </c>
      <c r="D3538" s="9" t="s">
        <v>13461</v>
      </c>
      <c r="E3538" s="9" t="s">
        <v>13462</v>
      </c>
      <c r="F3538" s="9" t="s">
        <v>13463</v>
      </c>
      <c r="G3538" s="12">
        <v>10</v>
      </c>
      <c r="H3538" s="9" t="s">
        <v>518</v>
      </c>
      <c r="I3538" s="9" t="s">
        <v>518</v>
      </c>
      <c r="J3538" s="12">
        <v>1</v>
      </c>
      <c r="K3538" s="13">
        <v>43101</v>
      </c>
      <c r="L3538" s="86">
        <f>(Tabla2[[#This Row],[release_year]]-'VARIANZA Y DES. EST'!$L$11)^2</f>
        <v>3.2471164275211517E-2</v>
      </c>
      <c r="M3538" s="12">
        <v>2014</v>
      </c>
      <c r="N3538" s="9" t="s">
        <v>842</v>
      </c>
      <c r="O3538" s="9" t="s">
        <v>13077</v>
      </c>
      <c r="P3538" s="12">
        <v>102</v>
      </c>
      <c r="Q3538" s="12">
        <v>102</v>
      </c>
      <c r="R3538" s="12">
        <v>5.929236914864914</v>
      </c>
      <c r="S3538" s="12" t="s">
        <v>28</v>
      </c>
      <c r="T3538" s="9" t="s">
        <v>118</v>
      </c>
      <c r="U3538" s="9" t="s">
        <v>45</v>
      </c>
      <c r="V3538" s="9" t="s">
        <v>118</v>
      </c>
      <c r="W3538" s="14">
        <v>3</v>
      </c>
    </row>
    <row r="3539" spans="1:23" x14ac:dyDescent="0.25">
      <c r="A3539" s="8">
        <v>6760</v>
      </c>
      <c r="B3539" s="9" t="s">
        <v>13464</v>
      </c>
      <c r="C3539" s="9" t="s">
        <v>22</v>
      </c>
      <c r="D3539" s="9" t="s">
        <v>13465</v>
      </c>
      <c r="E3539" s="18" t="s">
        <v>4214</v>
      </c>
      <c r="F3539" s="9" t="s">
        <v>13466</v>
      </c>
      <c r="G3539" s="12">
        <v>10</v>
      </c>
      <c r="H3539" s="9" t="s">
        <v>126</v>
      </c>
      <c r="I3539" s="9" t="s">
        <v>7061</v>
      </c>
      <c r="J3539" s="12">
        <v>3</v>
      </c>
      <c r="K3539" s="13">
        <v>43709</v>
      </c>
      <c r="L3539" s="86">
        <f>(Tabla2[[#This Row],[release_year]]-'VARIANZA Y DES. EST'!$L$11)^2</f>
        <v>7.9512857435875226</v>
      </c>
      <c r="M3539" s="12">
        <v>2017</v>
      </c>
      <c r="N3539" s="9" t="s">
        <v>1991</v>
      </c>
      <c r="O3539" s="9" t="s">
        <v>13077</v>
      </c>
      <c r="P3539" s="12">
        <v>102</v>
      </c>
      <c r="Q3539" s="12">
        <v>102</v>
      </c>
      <c r="R3539" s="12">
        <v>5.929236914864914</v>
      </c>
      <c r="S3539" s="12" t="s">
        <v>28</v>
      </c>
      <c r="T3539" s="9" t="s">
        <v>38</v>
      </c>
      <c r="U3539" s="9" t="s">
        <v>38</v>
      </c>
      <c r="V3539" s="9" t="s">
        <v>38</v>
      </c>
      <c r="W3539" s="14">
        <v>1</v>
      </c>
    </row>
    <row r="3540" spans="1:23" x14ac:dyDescent="0.25">
      <c r="A3540" s="8">
        <v>6769</v>
      </c>
      <c r="B3540" s="9" t="s">
        <v>13467</v>
      </c>
      <c r="C3540" s="9" t="s">
        <v>22</v>
      </c>
      <c r="D3540" s="9" t="s">
        <v>13468</v>
      </c>
      <c r="E3540" s="9" t="s">
        <v>13469</v>
      </c>
      <c r="F3540" s="9" t="s">
        <v>13470</v>
      </c>
      <c r="G3540" s="12">
        <v>8</v>
      </c>
      <c r="H3540" s="9" t="s">
        <v>116</v>
      </c>
      <c r="I3540" s="9" t="s">
        <v>116</v>
      </c>
      <c r="J3540" s="12">
        <v>1</v>
      </c>
      <c r="K3540" s="13">
        <v>43629</v>
      </c>
      <c r="L3540" s="86">
        <f>(Tabla2[[#This Row],[release_year]]-'VARIANZA Y DES. EST'!$L$11)^2</f>
        <v>3.3116808838167522</v>
      </c>
      <c r="M3540" s="12">
        <v>2016</v>
      </c>
      <c r="N3540" s="9" t="s">
        <v>35</v>
      </c>
      <c r="O3540" s="9" t="s">
        <v>13077</v>
      </c>
      <c r="P3540" s="12">
        <v>102</v>
      </c>
      <c r="Q3540" s="12">
        <v>102</v>
      </c>
      <c r="R3540" s="12">
        <v>5.929236914864914</v>
      </c>
      <c r="S3540" s="12" t="s">
        <v>28</v>
      </c>
      <c r="T3540" s="9" t="s">
        <v>859</v>
      </c>
      <c r="U3540" s="9" t="s">
        <v>95</v>
      </c>
      <c r="V3540" s="9" t="s">
        <v>859</v>
      </c>
      <c r="W3540" s="14">
        <v>2</v>
      </c>
    </row>
    <row r="3541" spans="1:23" x14ac:dyDescent="0.25">
      <c r="A3541" s="8">
        <v>6898</v>
      </c>
      <c r="B3541" s="9" t="s">
        <v>13471</v>
      </c>
      <c r="C3541" s="9" t="s">
        <v>22</v>
      </c>
      <c r="D3541" s="9" t="s">
        <v>13472</v>
      </c>
      <c r="E3541" s="9" t="s">
        <v>9260</v>
      </c>
      <c r="F3541" s="9" t="s">
        <v>13473</v>
      </c>
      <c r="G3541" s="12">
        <v>10</v>
      </c>
      <c r="H3541" s="9" t="s">
        <v>175</v>
      </c>
      <c r="I3541" s="9" t="s">
        <v>175</v>
      </c>
      <c r="J3541" s="12">
        <v>1</v>
      </c>
      <c r="K3541" s="13">
        <v>43101</v>
      </c>
      <c r="L3541" s="86">
        <f>(Tabla2[[#This Row],[release_year]]-'VARIANZA Y DES. EST'!$L$11)^2</f>
        <v>3.3116808838167522</v>
      </c>
      <c r="M3541" s="12">
        <v>2016</v>
      </c>
      <c r="N3541" s="9" t="s">
        <v>76</v>
      </c>
      <c r="O3541" s="9" t="s">
        <v>13077</v>
      </c>
      <c r="P3541" s="12">
        <v>102</v>
      </c>
      <c r="Q3541" s="12">
        <v>102</v>
      </c>
      <c r="R3541" s="12">
        <v>5.929236914864914</v>
      </c>
      <c r="S3541" s="12" t="s">
        <v>28</v>
      </c>
      <c r="T3541" s="9" t="s">
        <v>4290</v>
      </c>
      <c r="U3541" s="9" t="s">
        <v>95</v>
      </c>
      <c r="V3541" s="9" t="s">
        <v>4290</v>
      </c>
      <c r="W3541" s="14">
        <v>3</v>
      </c>
    </row>
    <row r="3542" spans="1:23" x14ac:dyDescent="0.25">
      <c r="A3542" s="8">
        <v>6957</v>
      </c>
      <c r="B3542" s="9" t="s">
        <v>13474</v>
      </c>
      <c r="C3542" s="9" t="s">
        <v>22</v>
      </c>
      <c r="D3542" s="9" t="s">
        <v>13475</v>
      </c>
      <c r="E3542" s="9" t="s">
        <v>13476</v>
      </c>
      <c r="F3542" s="9" t="s">
        <v>13477</v>
      </c>
      <c r="G3542" s="12">
        <v>9</v>
      </c>
      <c r="H3542" s="9" t="s">
        <v>25</v>
      </c>
      <c r="I3542" s="9" t="s">
        <v>25</v>
      </c>
      <c r="J3542" s="12">
        <v>1</v>
      </c>
      <c r="K3542" s="13">
        <v>43466</v>
      </c>
      <c r="L3542" s="86">
        <f>(Tabla2[[#This Row],[release_year]]-'VARIANZA Y DES. EST'!$L$11)^2</f>
        <v>3.3116808838167522</v>
      </c>
      <c r="M3542" s="12">
        <v>2016</v>
      </c>
      <c r="N3542" s="9" t="s">
        <v>1991</v>
      </c>
      <c r="O3542" s="9" t="s">
        <v>13077</v>
      </c>
      <c r="P3542" s="12">
        <v>102</v>
      </c>
      <c r="Q3542" s="12">
        <v>102</v>
      </c>
      <c r="R3542" s="12">
        <v>5.929236914864914</v>
      </c>
      <c r="S3542" s="12" t="s">
        <v>28</v>
      </c>
      <c r="T3542" s="9" t="s">
        <v>144</v>
      </c>
      <c r="U3542" s="9" t="s">
        <v>45</v>
      </c>
      <c r="V3542" s="9" t="s">
        <v>144</v>
      </c>
      <c r="W3542" s="14">
        <v>2</v>
      </c>
    </row>
    <row r="3543" spans="1:23" x14ac:dyDescent="0.25">
      <c r="A3543" s="8">
        <v>6988</v>
      </c>
      <c r="B3543" s="9" t="s">
        <v>13478</v>
      </c>
      <c r="C3543" s="9" t="s">
        <v>22</v>
      </c>
      <c r="D3543" s="9" t="s">
        <v>13479</v>
      </c>
      <c r="E3543" s="18" t="s">
        <v>8426</v>
      </c>
      <c r="F3543" s="18" t="s">
        <v>13480</v>
      </c>
      <c r="G3543" s="12">
        <v>7</v>
      </c>
      <c r="H3543" s="9" t="s">
        <v>3836</v>
      </c>
      <c r="I3543" s="9" t="s">
        <v>3836</v>
      </c>
      <c r="J3543" s="12">
        <v>1</v>
      </c>
      <c r="K3543" s="13">
        <v>43311</v>
      </c>
      <c r="L3543" s="86">
        <f>(Tabla2[[#This Row],[release_year]]-'VARIANZA Y DES. EST'!$L$11)^2</f>
        <v>17.47405172519213</v>
      </c>
      <c r="M3543" s="12">
        <v>2010</v>
      </c>
      <c r="N3543" s="9" t="s">
        <v>76</v>
      </c>
      <c r="O3543" s="9" t="s">
        <v>13077</v>
      </c>
      <c r="P3543" s="12">
        <v>102</v>
      </c>
      <c r="Q3543" s="12">
        <v>102</v>
      </c>
      <c r="R3543" s="12">
        <v>5.929236914864914</v>
      </c>
      <c r="S3543" s="12" t="s">
        <v>28</v>
      </c>
      <c r="T3543" s="9" t="s">
        <v>8428</v>
      </c>
      <c r="U3543" s="9" t="s">
        <v>95</v>
      </c>
      <c r="V3543" s="9" t="s">
        <v>8428</v>
      </c>
      <c r="W3543" s="14">
        <v>3</v>
      </c>
    </row>
    <row r="3544" spans="1:23" x14ac:dyDescent="0.25">
      <c r="A3544" s="8">
        <v>7088</v>
      </c>
      <c r="B3544" s="9" t="s">
        <v>13481</v>
      </c>
      <c r="C3544" s="9" t="s">
        <v>22</v>
      </c>
      <c r="D3544" s="9" t="s">
        <v>13482</v>
      </c>
      <c r="E3544" s="9" t="s">
        <v>13483</v>
      </c>
      <c r="F3544" s="9" t="s">
        <v>13484</v>
      </c>
      <c r="G3544" s="12">
        <v>6</v>
      </c>
      <c r="H3544" s="9" t="s">
        <v>160</v>
      </c>
      <c r="I3544" s="9" t="s">
        <v>160</v>
      </c>
      <c r="J3544" s="12">
        <v>1</v>
      </c>
      <c r="K3544" s="13">
        <v>43411</v>
      </c>
      <c r="L3544" s="86">
        <f>(Tabla2[[#This Row],[release_year]]-'VARIANZA Y DES. EST'!$L$11)^2</f>
        <v>0.67207602404598188</v>
      </c>
      <c r="M3544" s="12">
        <v>2015</v>
      </c>
      <c r="N3544" s="9" t="s">
        <v>1991</v>
      </c>
      <c r="O3544" s="9" t="s">
        <v>13077</v>
      </c>
      <c r="P3544" s="12">
        <v>102</v>
      </c>
      <c r="Q3544" s="12">
        <v>102</v>
      </c>
      <c r="R3544" s="12">
        <v>5.929236914864914</v>
      </c>
      <c r="S3544" s="12" t="s">
        <v>28</v>
      </c>
      <c r="T3544" s="9" t="s">
        <v>77</v>
      </c>
      <c r="U3544" s="9" t="s">
        <v>45</v>
      </c>
      <c r="V3544" s="9" t="s">
        <v>77</v>
      </c>
      <c r="W3544" s="14">
        <v>3</v>
      </c>
    </row>
    <row r="3545" spans="1:23" x14ac:dyDescent="0.25">
      <c r="A3545" s="8">
        <v>7131</v>
      </c>
      <c r="B3545" s="9" t="s">
        <v>13485</v>
      </c>
      <c r="C3545" s="9" t="s">
        <v>22</v>
      </c>
      <c r="D3545" s="9" t="s">
        <v>13486</v>
      </c>
      <c r="E3545" s="9" t="s">
        <v>13487</v>
      </c>
      <c r="F3545" s="9" t="s">
        <v>13488</v>
      </c>
      <c r="G3545" s="12">
        <v>3</v>
      </c>
      <c r="H3545" s="9" t="s">
        <v>25</v>
      </c>
      <c r="I3545" s="9" t="s">
        <v>25</v>
      </c>
      <c r="J3545" s="12">
        <v>1</v>
      </c>
      <c r="K3545" s="13">
        <v>43770</v>
      </c>
      <c r="L3545" s="86">
        <f>(Tabla2[[#This Row],[release_year]]-'VARIANZA Y DES. EST'!$L$11)^2</f>
        <v>1695.8086719136736</v>
      </c>
      <c r="M3545" s="12">
        <v>1973</v>
      </c>
      <c r="N3545" s="9" t="s">
        <v>1991</v>
      </c>
      <c r="O3545" s="9" t="s">
        <v>13077</v>
      </c>
      <c r="P3545" s="12">
        <v>102</v>
      </c>
      <c r="Q3545" s="12">
        <v>102</v>
      </c>
      <c r="R3545" s="12">
        <v>5.929236914864914</v>
      </c>
      <c r="S3545" s="12" t="s">
        <v>28</v>
      </c>
      <c r="T3545" s="9" t="s">
        <v>576</v>
      </c>
      <c r="U3545" s="9" t="s">
        <v>57</v>
      </c>
      <c r="V3545" s="9" t="s">
        <v>576</v>
      </c>
      <c r="W3545" s="14">
        <v>2</v>
      </c>
    </row>
    <row r="3546" spans="1:23" x14ac:dyDescent="0.25">
      <c r="A3546" s="8">
        <v>7372</v>
      </c>
      <c r="B3546" s="9" t="s">
        <v>13489</v>
      </c>
      <c r="C3546" s="9" t="s">
        <v>22</v>
      </c>
      <c r="D3546" s="9" t="s">
        <v>13490</v>
      </c>
      <c r="E3546" s="9" t="s">
        <v>13491</v>
      </c>
      <c r="F3546" s="9" t="s">
        <v>13492</v>
      </c>
      <c r="G3546" s="12">
        <v>4</v>
      </c>
      <c r="H3546" s="9" t="s">
        <v>3799</v>
      </c>
      <c r="I3546" s="9" t="s">
        <v>3799</v>
      </c>
      <c r="J3546" s="12">
        <v>1</v>
      </c>
      <c r="K3546" s="13">
        <v>43363</v>
      </c>
      <c r="L3546" s="86">
        <f>(Tabla2[[#This Row],[release_year]]-'VARIANZA Y DES. EST'!$L$11)^2</f>
        <v>3.3116808838167522</v>
      </c>
      <c r="M3546" s="12">
        <v>2016</v>
      </c>
      <c r="N3546" s="9" t="s">
        <v>76</v>
      </c>
      <c r="O3546" s="9" t="s">
        <v>13077</v>
      </c>
      <c r="P3546" s="12">
        <v>102</v>
      </c>
      <c r="Q3546" s="12">
        <v>102</v>
      </c>
      <c r="R3546" s="12">
        <v>5.929236914864914</v>
      </c>
      <c r="S3546" s="12" t="s">
        <v>28</v>
      </c>
      <c r="T3546" s="9" t="s">
        <v>70</v>
      </c>
      <c r="U3546" s="9" t="s">
        <v>45</v>
      </c>
      <c r="V3546" s="9" t="s">
        <v>70</v>
      </c>
      <c r="W3546" s="14">
        <v>2</v>
      </c>
    </row>
    <row r="3547" spans="1:23" x14ac:dyDescent="0.25">
      <c r="A3547" s="8">
        <v>7519</v>
      </c>
      <c r="B3547" s="9" t="s">
        <v>13493</v>
      </c>
      <c r="C3547" s="9" t="s">
        <v>22</v>
      </c>
      <c r="D3547" s="9" t="s">
        <v>13494</v>
      </c>
      <c r="E3547" s="18" t="s">
        <v>13495</v>
      </c>
      <c r="F3547" s="9" t="s">
        <v>13496</v>
      </c>
      <c r="G3547" s="12">
        <v>1</v>
      </c>
      <c r="H3547" s="9" t="s">
        <v>1434</v>
      </c>
      <c r="I3547" s="9" t="s">
        <v>13497</v>
      </c>
      <c r="J3547" s="12">
        <v>4</v>
      </c>
      <c r="K3547" s="13">
        <v>42901</v>
      </c>
      <c r="L3547" s="86">
        <f>(Tabla2[[#This Row],[release_year]]-'VARIANZA Y DES. EST'!$L$11)^2</f>
        <v>0.67207602404598188</v>
      </c>
      <c r="M3547" s="12">
        <v>2015</v>
      </c>
      <c r="N3547" s="9" t="s">
        <v>35</v>
      </c>
      <c r="O3547" s="9" t="s">
        <v>13077</v>
      </c>
      <c r="P3547" s="12">
        <v>102</v>
      </c>
      <c r="Q3547" s="12">
        <v>102</v>
      </c>
      <c r="R3547" s="12">
        <v>5.929236914864914</v>
      </c>
      <c r="S3547" s="12" t="s">
        <v>28</v>
      </c>
      <c r="T3547" s="9" t="s">
        <v>105</v>
      </c>
      <c r="U3547" s="9" t="s">
        <v>57</v>
      </c>
      <c r="V3547" s="9" t="s">
        <v>105</v>
      </c>
      <c r="W3547" s="14">
        <v>2</v>
      </c>
    </row>
    <row r="3548" spans="1:23" x14ac:dyDescent="0.25">
      <c r="A3548" s="8">
        <v>7560</v>
      </c>
      <c r="B3548" s="9" t="s">
        <v>13498</v>
      </c>
      <c r="C3548" s="9" t="s">
        <v>22</v>
      </c>
      <c r="D3548" s="9" t="s">
        <v>13499</v>
      </c>
      <c r="E3548" s="9" t="s">
        <v>4940</v>
      </c>
      <c r="F3548" s="9" t="s">
        <v>13076</v>
      </c>
      <c r="G3548" s="12">
        <v>10</v>
      </c>
      <c r="H3548" s="9" t="s">
        <v>34</v>
      </c>
      <c r="I3548" s="9" t="s">
        <v>34</v>
      </c>
      <c r="J3548" s="12">
        <v>1</v>
      </c>
      <c r="K3548" s="13">
        <v>42979</v>
      </c>
      <c r="L3548" s="86">
        <f>(Tabla2[[#This Row],[release_year]]-'VARIANZA Y DES. EST'!$L$11)^2</f>
        <v>10.1136565849629</v>
      </c>
      <c r="M3548" s="12">
        <v>2011</v>
      </c>
      <c r="N3548" s="9" t="s">
        <v>35</v>
      </c>
      <c r="O3548" s="9" t="s">
        <v>13077</v>
      </c>
      <c r="P3548" s="12">
        <v>102</v>
      </c>
      <c r="Q3548" s="12">
        <v>102</v>
      </c>
      <c r="R3548" s="12">
        <v>5.929236914864914</v>
      </c>
      <c r="S3548" s="12" t="s">
        <v>28</v>
      </c>
      <c r="T3548" s="9" t="s">
        <v>37</v>
      </c>
      <c r="U3548" s="9" t="s">
        <v>38</v>
      </c>
      <c r="V3548" s="9" t="s">
        <v>37</v>
      </c>
      <c r="W3548" s="14">
        <v>3</v>
      </c>
    </row>
    <row r="3549" spans="1:23" x14ac:dyDescent="0.25">
      <c r="A3549" s="8">
        <v>7621</v>
      </c>
      <c r="B3549" s="9" t="s">
        <v>13500</v>
      </c>
      <c r="C3549" s="9" t="s">
        <v>22</v>
      </c>
      <c r="D3549" s="9" t="s">
        <v>13501</v>
      </c>
      <c r="E3549" s="9" t="s">
        <v>13502</v>
      </c>
      <c r="F3549" s="9" t="s">
        <v>13503</v>
      </c>
      <c r="G3549" s="12">
        <v>12</v>
      </c>
      <c r="H3549" s="9" t="s">
        <v>25</v>
      </c>
      <c r="I3549" s="9" t="s">
        <v>25</v>
      </c>
      <c r="J3549" s="12">
        <v>1</v>
      </c>
      <c r="K3549" s="13">
        <v>43679</v>
      </c>
      <c r="L3549" s="86">
        <f>(Tabla2[[#This Row],[release_year]]-'VARIANZA Y DES. EST'!$L$11)^2</f>
        <v>367.87997882863056</v>
      </c>
      <c r="M3549" s="12">
        <v>1995</v>
      </c>
      <c r="N3549" s="9" t="s">
        <v>43</v>
      </c>
      <c r="O3549" s="9" t="s">
        <v>13077</v>
      </c>
      <c r="P3549" s="12">
        <v>102</v>
      </c>
      <c r="Q3549" s="12">
        <v>102</v>
      </c>
      <c r="R3549" s="12">
        <v>5.929236914864914</v>
      </c>
      <c r="S3549" s="12" t="s">
        <v>28</v>
      </c>
      <c r="T3549" s="9" t="s">
        <v>45</v>
      </c>
      <c r="U3549" s="9" t="s">
        <v>45</v>
      </c>
      <c r="V3549" s="9" t="s">
        <v>45</v>
      </c>
      <c r="W3549" s="14">
        <v>1</v>
      </c>
    </row>
    <row r="3550" spans="1:23" x14ac:dyDescent="0.25">
      <c r="A3550" s="8">
        <v>7648</v>
      </c>
      <c r="B3550" s="9" t="s">
        <v>13504</v>
      </c>
      <c r="C3550" s="9" t="s">
        <v>22</v>
      </c>
      <c r="D3550" s="9" t="s">
        <v>13505</v>
      </c>
      <c r="E3550" s="10" t="s">
        <v>1252</v>
      </c>
      <c r="F3550" s="11"/>
      <c r="G3550" s="12">
        <v>0</v>
      </c>
      <c r="H3550" s="9" t="s">
        <v>25</v>
      </c>
      <c r="I3550" s="9" t="s">
        <v>25</v>
      </c>
      <c r="J3550" s="12">
        <v>1</v>
      </c>
      <c r="K3550" s="13">
        <v>42844</v>
      </c>
      <c r="L3550" s="86">
        <f>(Tabla2[[#This Row],[release_year]]-'VARIANZA Y DES. EST'!$L$11)^2</f>
        <v>7.9512857435875226</v>
      </c>
      <c r="M3550" s="12">
        <v>2017</v>
      </c>
      <c r="N3550" s="9" t="s">
        <v>35</v>
      </c>
      <c r="O3550" s="9" t="s">
        <v>13077</v>
      </c>
      <c r="P3550" s="12">
        <v>102</v>
      </c>
      <c r="Q3550" s="12">
        <v>102</v>
      </c>
      <c r="R3550" s="12">
        <v>5.929236914864914</v>
      </c>
      <c r="S3550" s="12" t="s">
        <v>28</v>
      </c>
      <c r="T3550" s="9" t="s">
        <v>57</v>
      </c>
      <c r="U3550" s="9" t="s">
        <v>57</v>
      </c>
      <c r="V3550" s="9" t="s">
        <v>57</v>
      </c>
      <c r="W3550" s="14">
        <v>1</v>
      </c>
    </row>
    <row r="3551" spans="1:23" x14ac:dyDescent="0.25">
      <c r="A3551" s="8">
        <v>7687</v>
      </c>
      <c r="B3551" s="9" t="s">
        <v>13506</v>
      </c>
      <c r="C3551" s="9" t="s">
        <v>22</v>
      </c>
      <c r="D3551" s="9" t="s">
        <v>13507</v>
      </c>
      <c r="E3551" s="9" t="s">
        <v>13508</v>
      </c>
      <c r="F3551" s="9" t="s">
        <v>13509</v>
      </c>
      <c r="G3551" s="12">
        <v>10</v>
      </c>
      <c r="H3551" s="9" t="s">
        <v>126</v>
      </c>
      <c r="I3551" s="9" t="s">
        <v>126</v>
      </c>
      <c r="J3551" s="12">
        <v>1</v>
      </c>
      <c r="K3551" s="13">
        <v>43511</v>
      </c>
      <c r="L3551" s="86">
        <f>(Tabla2[[#This Row],[release_year]]-'VARIANZA Y DES. EST'!$L$11)^2</f>
        <v>14.590890603358293</v>
      </c>
      <c r="M3551" s="12">
        <v>2018</v>
      </c>
      <c r="N3551" s="9" t="s">
        <v>76</v>
      </c>
      <c r="O3551" s="9" t="s">
        <v>13077</v>
      </c>
      <c r="P3551" s="12">
        <v>102</v>
      </c>
      <c r="Q3551" s="12">
        <v>102</v>
      </c>
      <c r="R3551" s="12">
        <v>5.929236914864914</v>
      </c>
      <c r="S3551" s="12" t="s">
        <v>28</v>
      </c>
      <c r="T3551" s="9" t="s">
        <v>38</v>
      </c>
      <c r="U3551" s="9" t="s">
        <v>38</v>
      </c>
      <c r="V3551" s="9" t="s">
        <v>38</v>
      </c>
      <c r="W3551" s="14">
        <v>1</v>
      </c>
    </row>
    <row r="3552" spans="1:23" x14ac:dyDescent="0.25">
      <c r="A3552" s="8">
        <v>7936</v>
      </c>
      <c r="B3552" s="9" t="s">
        <v>13510</v>
      </c>
      <c r="C3552" s="9" t="s">
        <v>22</v>
      </c>
      <c r="D3552" s="9" t="s">
        <v>13511</v>
      </c>
      <c r="E3552" s="9" t="s">
        <v>13512</v>
      </c>
      <c r="F3552" s="9" t="s">
        <v>13513</v>
      </c>
      <c r="G3552" s="12">
        <v>9</v>
      </c>
      <c r="H3552" s="9" t="s">
        <v>231</v>
      </c>
      <c r="I3552" s="9" t="s">
        <v>231</v>
      </c>
      <c r="J3552" s="12">
        <v>1</v>
      </c>
      <c r="K3552" s="13">
        <v>43729</v>
      </c>
      <c r="L3552" s="86">
        <f>(Tabla2[[#This Row],[release_year]]-'VARIANZA Y DES. EST'!$L$11)^2</f>
        <v>17.47405172519213</v>
      </c>
      <c r="M3552" s="12">
        <v>2010</v>
      </c>
      <c r="N3552" s="9" t="s">
        <v>43</v>
      </c>
      <c r="O3552" s="9" t="s">
        <v>13077</v>
      </c>
      <c r="P3552" s="12">
        <v>102</v>
      </c>
      <c r="Q3552" s="12">
        <v>102</v>
      </c>
      <c r="R3552" s="12">
        <v>5.929236914864914</v>
      </c>
      <c r="S3552" s="12" t="s">
        <v>28</v>
      </c>
      <c r="T3552" s="9" t="s">
        <v>70</v>
      </c>
      <c r="U3552" s="9" t="s">
        <v>45</v>
      </c>
      <c r="V3552" s="9" t="s">
        <v>70</v>
      </c>
      <c r="W3552" s="14">
        <v>2</v>
      </c>
    </row>
    <row r="3553" spans="1:23" x14ac:dyDescent="0.25">
      <c r="A3553" s="8">
        <v>7981</v>
      </c>
      <c r="B3553" s="9" t="s">
        <v>13514</v>
      </c>
      <c r="C3553" s="9" t="s">
        <v>22</v>
      </c>
      <c r="D3553" s="9" t="s">
        <v>13515</v>
      </c>
      <c r="E3553" s="9" t="s">
        <v>7032</v>
      </c>
      <c r="F3553" s="9" t="s">
        <v>13516</v>
      </c>
      <c r="G3553" s="12">
        <v>5</v>
      </c>
      <c r="H3553" s="9" t="s">
        <v>7034</v>
      </c>
      <c r="I3553" s="9" t="s">
        <v>7034</v>
      </c>
      <c r="J3553" s="12">
        <v>1</v>
      </c>
      <c r="K3553" s="13">
        <v>42804</v>
      </c>
      <c r="L3553" s="86">
        <f>(Tabla2[[#This Row],[release_year]]-'VARIANZA Y DES. EST'!$L$11)^2</f>
        <v>4.7532614447336705</v>
      </c>
      <c r="M3553" s="12">
        <v>2012</v>
      </c>
      <c r="N3553" s="9" t="s">
        <v>35</v>
      </c>
      <c r="O3553" s="9" t="s">
        <v>13077</v>
      </c>
      <c r="P3553" s="12">
        <v>102</v>
      </c>
      <c r="Q3553" s="12">
        <v>102</v>
      </c>
      <c r="R3553" s="12">
        <v>5.929236914864914</v>
      </c>
      <c r="S3553" s="12" t="s">
        <v>28</v>
      </c>
      <c r="T3553" s="9" t="s">
        <v>859</v>
      </c>
      <c r="U3553" s="9" t="s">
        <v>95</v>
      </c>
      <c r="V3553" s="9" t="s">
        <v>859</v>
      </c>
      <c r="W3553" s="14">
        <v>2</v>
      </c>
    </row>
    <row r="3554" spans="1:23" x14ac:dyDescent="0.25">
      <c r="A3554" s="8">
        <v>8165</v>
      </c>
      <c r="B3554" s="9" t="s">
        <v>13517</v>
      </c>
      <c r="C3554" s="9" t="s">
        <v>22</v>
      </c>
      <c r="D3554" s="9" t="s">
        <v>13518</v>
      </c>
      <c r="E3554" s="18" t="s">
        <v>13519</v>
      </c>
      <c r="F3554" s="9" t="s">
        <v>13520</v>
      </c>
      <c r="G3554" s="12">
        <v>3</v>
      </c>
      <c r="H3554" s="9" t="s">
        <v>3799</v>
      </c>
      <c r="I3554" s="9" t="s">
        <v>3799</v>
      </c>
      <c r="J3554" s="12">
        <v>1</v>
      </c>
      <c r="K3554" s="13">
        <v>43508</v>
      </c>
      <c r="L3554" s="86">
        <f>(Tabla2[[#This Row],[release_year]]-'VARIANZA Y DES. EST'!$L$11)^2</f>
        <v>0.67207602404598188</v>
      </c>
      <c r="M3554" s="12">
        <v>2015</v>
      </c>
      <c r="N3554" s="9" t="s">
        <v>76</v>
      </c>
      <c r="O3554" s="9" t="s">
        <v>13077</v>
      </c>
      <c r="P3554" s="12">
        <v>102</v>
      </c>
      <c r="Q3554" s="12">
        <v>102</v>
      </c>
      <c r="R3554" s="12">
        <v>5.929236914864914</v>
      </c>
      <c r="S3554" s="12" t="s">
        <v>28</v>
      </c>
      <c r="T3554" s="9" t="s">
        <v>118</v>
      </c>
      <c r="U3554" s="9" t="s">
        <v>45</v>
      </c>
      <c r="V3554" s="9" t="s">
        <v>118</v>
      </c>
      <c r="W3554" s="14">
        <v>3</v>
      </c>
    </row>
    <row r="3555" spans="1:23" x14ac:dyDescent="0.25">
      <c r="A3555" s="8">
        <v>8260</v>
      </c>
      <c r="B3555" s="9" t="s">
        <v>13521</v>
      </c>
      <c r="C3555" s="9" t="s">
        <v>22</v>
      </c>
      <c r="D3555" s="9" t="s">
        <v>13522</v>
      </c>
      <c r="E3555" s="18" t="s">
        <v>13523</v>
      </c>
      <c r="F3555" s="9" t="s">
        <v>13524</v>
      </c>
      <c r="G3555" s="12">
        <v>13</v>
      </c>
      <c r="H3555" s="9" t="s">
        <v>25</v>
      </c>
      <c r="I3555" s="9" t="s">
        <v>25</v>
      </c>
      <c r="J3555" s="12">
        <v>1</v>
      </c>
      <c r="K3555" s="13">
        <v>43466</v>
      </c>
      <c r="L3555" s="86">
        <f>(Tabla2[[#This Row],[release_year]]-'VARIANZA Y DES. EST'!$L$11)^2</f>
        <v>407.24037396885979</v>
      </c>
      <c r="M3555" s="12">
        <v>1994</v>
      </c>
      <c r="N3555" s="9" t="s">
        <v>1991</v>
      </c>
      <c r="O3555" s="9" t="s">
        <v>13077</v>
      </c>
      <c r="P3555" s="12">
        <v>102</v>
      </c>
      <c r="Q3555" s="12">
        <v>102</v>
      </c>
      <c r="R3555" s="12">
        <v>5.929236914864914</v>
      </c>
      <c r="S3555" s="12" t="s">
        <v>28</v>
      </c>
      <c r="T3555" s="9" t="s">
        <v>13525</v>
      </c>
      <c r="U3555" s="9" t="s">
        <v>38</v>
      </c>
      <c r="V3555" s="9" t="s">
        <v>13525</v>
      </c>
      <c r="W3555" s="14">
        <v>3</v>
      </c>
    </row>
    <row r="3556" spans="1:23" x14ac:dyDescent="0.25">
      <c r="A3556" s="8">
        <v>8481</v>
      </c>
      <c r="B3556" s="9" t="s">
        <v>13526</v>
      </c>
      <c r="C3556" s="9" t="s">
        <v>22</v>
      </c>
      <c r="D3556" s="9" t="s">
        <v>13527</v>
      </c>
      <c r="E3556" s="18" t="s">
        <v>13528</v>
      </c>
      <c r="F3556" s="9" t="s">
        <v>13529</v>
      </c>
      <c r="G3556" s="12">
        <v>4</v>
      </c>
      <c r="H3556" s="9" t="s">
        <v>2696</v>
      </c>
      <c r="I3556" s="9" t="s">
        <v>2696</v>
      </c>
      <c r="J3556" s="12">
        <v>1</v>
      </c>
      <c r="K3556" s="13">
        <v>43101</v>
      </c>
      <c r="L3556" s="86">
        <f>(Tabla2[[#This Row],[release_year]]-'VARIANZA Y DES. EST'!$L$11)^2</f>
        <v>3.3116808838167522</v>
      </c>
      <c r="M3556" s="12">
        <v>2016</v>
      </c>
      <c r="N3556" s="9" t="s">
        <v>76</v>
      </c>
      <c r="O3556" s="9" t="s">
        <v>13077</v>
      </c>
      <c r="P3556" s="12">
        <v>102</v>
      </c>
      <c r="Q3556" s="12">
        <v>102</v>
      </c>
      <c r="R3556" s="12">
        <v>5.929236914864914</v>
      </c>
      <c r="S3556" s="12" t="s">
        <v>28</v>
      </c>
      <c r="T3556" s="9" t="s">
        <v>118</v>
      </c>
      <c r="U3556" s="9" t="s">
        <v>45</v>
      </c>
      <c r="V3556" s="9" t="s">
        <v>118</v>
      </c>
      <c r="W3556" s="14">
        <v>3</v>
      </c>
    </row>
    <row r="3557" spans="1:23" x14ac:dyDescent="0.25">
      <c r="A3557" s="8">
        <v>8643</v>
      </c>
      <c r="B3557" s="9" t="s">
        <v>13530</v>
      </c>
      <c r="C3557" s="9" t="s">
        <v>22</v>
      </c>
      <c r="D3557" s="9" t="s">
        <v>13531</v>
      </c>
      <c r="E3557" s="18" t="s">
        <v>6468</v>
      </c>
      <c r="F3557" s="9" t="s">
        <v>13532</v>
      </c>
      <c r="G3557" s="12">
        <v>8</v>
      </c>
      <c r="H3557" s="9" t="s">
        <v>25</v>
      </c>
      <c r="I3557" s="9" t="s">
        <v>25</v>
      </c>
      <c r="J3557" s="12">
        <v>1</v>
      </c>
      <c r="K3557" s="13">
        <v>43305</v>
      </c>
      <c r="L3557" s="86">
        <f>(Tabla2[[#This Row],[release_year]]-'VARIANZA Y DES. EST'!$L$11)^2</f>
        <v>3.2471164275211517E-2</v>
      </c>
      <c r="M3557" s="12">
        <v>2014</v>
      </c>
      <c r="N3557" s="9" t="s">
        <v>1991</v>
      </c>
      <c r="O3557" s="9" t="s">
        <v>13077</v>
      </c>
      <c r="P3557" s="12">
        <v>102</v>
      </c>
      <c r="Q3557" s="12">
        <v>102</v>
      </c>
      <c r="R3557" s="12">
        <v>5.929236914864914</v>
      </c>
      <c r="S3557" s="12" t="s">
        <v>28</v>
      </c>
      <c r="T3557" s="9" t="s">
        <v>514</v>
      </c>
      <c r="U3557" s="9" t="s">
        <v>514</v>
      </c>
      <c r="V3557" s="9" t="s">
        <v>514</v>
      </c>
      <c r="W3557" s="14">
        <v>1</v>
      </c>
    </row>
    <row r="3558" spans="1:23" x14ac:dyDescent="0.25">
      <c r="A3558" s="8">
        <v>8720</v>
      </c>
      <c r="B3558" s="9" t="s">
        <v>13533</v>
      </c>
      <c r="C3558" s="9" t="s">
        <v>22</v>
      </c>
      <c r="D3558" s="9" t="s">
        <v>13534</v>
      </c>
      <c r="E3558" s="9" t="s">
        <v>13535</v>
      </c>
      <c r="F3558" s="9" t="s">
        <v>13536</v>
      </c>
      <c r="G3558" s="12">
        <v>9</v>
      </c>
      <c r="H3558" s="9" t="s">
        <v>2924</v>
      </c>
      <c r="I3558" s="9" t="s">
        <v>2924</v>
      </c>
      <c r="J3558" s="12">
        <v>1</v>
      </c>
      <c r="K3558" s="13">
        <v>43282</v>
      </c>
      <c r="L3558" s="86">
        <f>(Tabla2[[#This Row],[release_year]]-'VARIANZA Y DES. EST'!$L$11)^2</f>
        <v>7.9512857435875226</v>
      </c>
      <c r="M3558" s="12">
        <v>2017</v>
      </c>
      <c r="N3558" s="9" t="s">
        <v>35</v>
      </c>
      <c r="O3558" s="9" t="s">
        <v>13077</v>
      </c>
      <c r="P3558" s="12">
        <v>102</v>
      </c>
      <c r="Q3558" s="12">
        <v>102</v>
      </c>
      <c r="R3558" s="12">
        <v>5.929236914864914</v>
      </c>
      <c r="S3558" s="12" t="s">
        <v>28</v>
      </c>
      <c r="T3558" s="9" t="s">
        <v>2492</v>
      </c>
      <c r="U3558" s="9" t="s">
        <v>95</v>
      </c>
      <c r="V3558" s="9" t="s">
        <v>2492</v>
      </c>
      <c r="W3558" s="14">
        <v>3</v>
      </c>
    </row>
    <row r="3559" spans="1:23" x14ac:dyDescent="0.25">
      <c r="A3559" s="8">
        <v>28</v>
      </c>
      <c r="B3559" s="9" t="s">
        <v>13537</v>
      </c>
      <c r="C3559" s="9" t="s">
        <v>22</v>
      </c>
      <c r="D3559" s="9" t="s">
        <v>13538</v>
      </c>
      <c r="E3559" s="9" t="s">
        <v>6543</v>
      </c>
      <c r="F3559" s="9" t="s">
        <v>13539</v>
      </c>
      <c r="G3559" s="12">
        <v>11</v>
      </c>
      <c r="H3559" s="9" t="s">
        <v>25</v>
      </c>
      <c r="I3559" s="9" t="s">
        <v>25</v>
      </c>
      <c r="J3559" s="12">
        <v>1</v>
      </c>
      <c r="K3559" s="13">
        <v>44459</v>
      </c>
      <c r="L3559" s="86">
        <f>(Tabla2[[#This Row],[release_year]]-'VARIANZA Y DES. EST'!$L$11)^2</f>
        <v>17.47405172519213</v>
      </c>
      <c r="M3559" s="12">
        <v>2010</v>
      </c>
      <c r="N3559" s="9" t="s">
        <v>43</v>
      </c>
      <c r="O3559" s="9" t="s">
        <v>13540</v>
      </c>
      <c r="P3559" s="12">
        <v>103</v>
      </c>
      <c r="Q3559" s="12">
        <v>103</v>
      </c>
      <c r="R3559" s="12">
        <v>11.799241808030798</v>
      </c>
      <c r="S3559" s="12" t="s">
        <v>28</v>
      </c>
      <c r="T3559" s="9" t="s">
        <v>95</v>
      </c>
      <c r="U3559" s="9" t="s">
        <v>95</v>
      </c>
      <c r="V3559" s="9" t="s">
        <v>95</v>
      </c>
      <c r="W3559" s="14">
        <v>1</v>
      </c>
    </row>
    <row r="3560" spans="1:23" x14ac:dyDescent="0.25">
      <c r="A3560" s="8">
        <v>65</v>
      </c>
      <c r="B3560" s="9" t="s">
        <v>13541</v>
      </c>
      <c r="C3560" s="9" t="s">
        <v>22</v>
      </c>
      <c r="D3560" s="9" t="s">
        <v>13542</v>
      </c>
      <c r="E3560" s="9" t="s">
        <v>13543</v>
      </c>
      <c r="F3560" s="9" t="s">
        <v>13544</v>
      </c>
      <c r="G3560" s="12">
        <v>3</v>
      </c>
      <c r="H3560" s="12"/>
      <c r="I3560" s="9"/>
      <c r="J3560" s="12">
        <v>0</v>
      </c>
      <c r="K3560" s="13">
        <v>44454</v>
      </c>
      <c r="L3560" s="86">
        <f>(Tabla2[[#This Row],[release_year]]-'VARIANZA Y DES. EST'!$L$11)^2</f>
        <v>46.509705182670608</v>
      </c>
      <c r="M3560" s="12">
        <v>2021</v>
      </c>
      <c r="N3560" s="9" t="s">
        <v>82</v>
      </c>
      <c r="O3560" s="9" t="s">
        <v>13540</v>
      </c>
      <c r="P3560" s="12">
        <v>103</v>
      </c>
      <c r="Q3560" s="12">
        <v>103</v>
      </c>
      <c r="R3560" s="12">
        <v>11.799241808030798</v>
      </c>
      <c r="S3560" s="12" t="s">
        <v>28</v>
      </c>
      <c r="T3560" s="9" t="s">
        <v>30</v>
      </c>
      <c r="U3560" s="9" t="s">
        <v>30</v>
      </c>
      <c r="V3560" s="9" t="s">
        <v>30</v>
      </c>
      <c r="W3560" s="14">
        <v>1</v>
      </c>
    </row>
    <row r="3561" spans="1:23" x14ac:dyDescent="0.25">
      <c r="A3561" s="8">
        <v>160</v>
      </c>
      <c r="B3561" s="9" t="s">
        <v>13545</v>
      </c>
      <c r="C3561" s="9" t="s">
        <v>22</v>
      </c>
      <c r="D3561" s="9" t="s">
        <v>13546</v>
      </c>
      <c r="E3561" s="9" t="s">
        <v>13547</v>
      </c>
      <c r="F3561" s="9" t="s">
        <v>13548</v>
      </c>
      <c r="G3561" s="12">
        <v>10</v>
      </c>
      <c r="H3561" s="9" t="s">
        <v>3799</v>
      </c>
      <c r="I3561" s="9" t="s">
        <v>3799</v>
      </c>
      <c r="J3561" s="12">
        <v>1</v>
      </c>
      <c r="K3561" s="13">
        <v>44440</v>
      </c>
      <c r="L3561" s="86">
        <f>(Tabla2[[#This Row],[release_year]]-'VARIANZA Y DES. EST'!$L$11)^2</f>
        <v>17.47405172519213</v>
      </c>
      <c r="M3561" s="12">
        <v>2010</v>
      </c>
      <c r="N3561" s="9" t="s">
        <v>76</v>
      </c>
      <c r="O3561" s="9" t="s">
        <v>13540</v>
      </c>
      <c r="P3561" s="12">
        <v>103</v>
      </c>
      <c r="Q3561" s="12">
        <v>103</v>
      </c>
      <c r="R3561" s="12">
        <v>11.799241808030798</v>
      </c>
      <c r="S3561" s="12" t="s">
        <v>28</v>
      </c>
      <c r="T3561" s="9" t="s">
        <v>2492</v>
      </c>
      <c r="U3561" s="9" t="s">
        <v>95</v>
      </c>
      <c r="V3561" s="9" t="s">
        <v>2492</v>
      </c>
      <c r="W3561" s="14">
        <v>3</v>
      </c>
    </row>
    <row r="3562" spans="1:23" x14ac:dyDescent="0.25">
      <c r="A3562" s="8">
        <v>334</v>
      </c>
      <c r="B3562" s="9" t="s">
        <v>13549</v>
      </c>
      <c r="C3562" s="9" t="s">
        <v>22</v>
      </c>
      <c r="D3562" s="9" t="s">
        <v>13550</v>
      </c>
      <c r="E3562" s="18" t="s">
        <v>13551</v>
      </c>
      <c r="F3562" s="9" t="s">
        <v>13552</v>
      </c>
      <c r="G3562" s="12">
        <v>12</v>
      </c>
      <c r="H3562" s="9" t="s">
        <v>25</v>
      </c>
      <c r="I3562" s="9" t="s">
        <v>25</v>
      </c>
      <c r="J3562" s="12">
        <v>1</v>
      </c>
      <c r="K3562" s="13">
        <v>44409</v>
      </c>
      <c r="L3562" s="86">
        <f>(Tabla2[[#This Row],[release_year]]-'VARIANZA Y DES. EST'!$L$11)^2</f>
        <v>794.12353509069362</v>
      </c>
      <c r="M3562" s="12">
        <v>1986</v>
      </c>
      <c r="N3562" s="9" t="s">
        <v>43</v>
      </c>
      <c r="O3562" s="9" t="s">
        <v>13540</v>
      </c>
      <c r="P3562" s="12">
        <v>103</v>
      </c>
      <c r="Q3562" s="12">
        <v>103</v>
      </c>
      <c r="R3562" s="12">
        <v>11.799241808030798</v>
      </c>
      <c r="S3562" s="12" t="s">
        <v>28</v>
      </c>
      <c r="T3562" s="9" t="s">
        <v>9380</v>
      </c>
      <c r="U3562" s="9" t="s">
        <v>151</v>
      </c>
      <c r="V3562" s="9" t="s">
        <v>9380</v>
      </c>
      <c r="W3562" s="14">
        <v>3</v>
      </c>
    </row>
    <row r="3563" spans="1:23" x14ac:dyDescent="0.25">
      <c r="A3563" s="8">
        <v>366</v>
      </c>
      <c r="B3563" s="9" t="s">
        <v>13553</v>
      </c>
      <c r="C3563" s="9" t="s">
        <v>22</v>
      </c>
      <c r="D3563" s="9" t="s">
        <v>13554</v>
      </c>
      <c r="E3563" s="9" t="s">
        <v>9736</v>
      </c>
      <c r="F3563" s="9" t="s">
        <v>13555</v>
      </c>
      <c r="G3563" s="12">
        <v>8</v>
      </c>
      <c r="H3563" s="9" t="s">
        <v>231</v>
      </c>
      <c r="I3563" s="9" t="s">
        <v>7583</v>
      </c>
      <c r="J3563" s="12">
        <v>2</v>
      </c>
      <c r="K3563" s="13">
        <v>44407</v>
      </c>
      <c r="L3563" s="86">
        <f>(Tabla2[[#This Row],[release_year]]-'VARIANZA Y DES. EST'!$L$11)^2</f>
        <v>3.2471164275211517E-2</v>
      </c>
      <c r="M3563" s="12">
        <v>2014</v>
      </c>
      <c r="N3563" s="9" t="s">
        <v>35</v>
      </c>
      <c r="O3563" s="9" t="s">
        <v>13540</v>
      </c>
      <c r="P3563" s="12">
        <v>103</v>
      </c>
      <c r="Q3563" s="12">
        <v>103</v>
      </c>
      <c r="R3563" s="12">
        <v>11.799241808030798</v>
      </c>
      <c r="S3563" s="12" t="s">
        <v>28</v>
      </c>
      <c r="T3563" s="9" t="s">
        <v>118</v>
      </c>
      <c r="U3563" s="9" t="s">
        <v>45</v>
      </c>
      <c r="V3563" s="9" t="s">
        <v>118</v>
      </c>
      <c r="W3563" s="14">
        <v>3</v>
      </c>
    </row>
    <row r="3564" spans="1:23" x14ac:dyDescent="0.25">
      <c r="A3564" s="8">
        <v>573</v>
      </c>
      <c r="B3564" s="9" t="s">
        <v>13556</v>
      </c>
      <c r="C3564" s="9" t="s">
        <v>22</v>
      </c>
      <c r="D3564" s="9" t="s">
        <v>13557</v>
      </c>
      <c r="E3564" s="9" t="s">
        <v>13558</v>
      </c>
      <c r="F3564" s="9" t="s">
        <v>13559</v>
      </c>
      <c r="G3564" s="12">
        <v>6</v>
      </c>
      <c r="H3564" s="9" t="s">
        <v>126</v>
      </c>
      <c r="I3564" s="9" t="s">
        <v>8024</v>
      </c>
      <c r="J3564" s="12">
        <v>2</v>
      </c>
      <c r="K3564" s="13">
        <v>44378</v>
      </c>
      <c r="L3564" s="86">
        <f>(Tabla2[[#This Row],[release_year]]-'VARIANZA Y DES. EST'!$L$11)^2</f>
        <v>23.230495463129063</v>
      </c>
      <c r="M3564" s="12">
        <v>2019</v>
      </c>
      <c r="N3564" s="9" t="s">
        <v>43</v>
      </c>
      <c r="O3564" s="9" t="s">
        <v>13540</v>
      </c>
      <c r="P3564" s="12">
        <v>103</v>
      </c>
      <c r="Q3564" s="12">
        <v>103</v>
      </c>
      <c r="R3564" s="12">
        <v>11.799241808030798</v>
      </c>
      <c r="S3564" s="12" t="s">
        <v>28</v>
      </c>
      <c r="T3564" s="9" t="s">
        <v>2492</v>
      </c>
      <c r="U3564" s="9" t="s">
        <v>95</v>
      </c>
      <c r="V3564" s="9" t="s">
        <v>2492</v>
      </c>
      <c r="W3564" s="14">
        <v>3</v>
      </c>
    </row>
    <row r="3565" spans="1:23" x14ac:dyDescent="0.25">
      <c r="A3565" s="8">
        <v>607</v>
      </c>
      <c r="B3565" s="9" t="s">
        <v>13560</v>
      </c>
      <c r="C3565" s="9" t="s">
        <v>22</v>
      </c>
      <c r="D3565" s="9" t="s">
        <v>13561</v>
      </c>
      <c r="E3565" s="18" t="s">
        <v>11368</v>
      </c>
      <c r="F3565" s="9" t="s">
        <v>13562</v>
      </c>
      <c r="G3565" s="12">
        <v>8</v>
      </c>
      <c r="H3565" s="9" t="s">
        <v>126</v>
      </c>
      <c r="I3565" s="9" t="s">
        <v>13563</v>
      </c>
      <c r="J3565" s="12">
        <v>4</v>
      </c>
      <c r="K3565" s="13">
        <v>44378</v>
      </c>
      <c r="L3565" s="86">
        <f>(Tabla2[[#This Row],[release_year]]-'VARIANZA Y DES. EST'!$L$11)^2</f>
        <v>66.915632286109044</v>
      </c>
      <c r="M3565" s="12">
        <v>2006</v>
      </c>
      <c r="N3565" s="9" t="s">
        <v>43</v>
      </c>
      <c r="O3565" s="9" t="s">
        <v>13540</v>
      </c>
      <c r="P3565" s="12">
        <v>103</v>
      </c>
      <c r="Q3565" s="12">
        <v>103</v>
      </c>
      <c r="R3565" s="12">
        <v>11.799241808030798</v>
      </c>
      <c r="S3565" s="12" t="s">
        <v>28</v>
      </c>
      <c r="T3565" s="9" t="s">
        <v>70</v>
      </c>
      <c r="U3565" s="9" t="s">
        <v>45</v>
      </c>
      <c r="V3565" s="9" t="s">
        <v>70</v>
      </c>
      <c r="W3565" s="14">
        <v>2</v>
      </c>
    </row>
    <row r="3566" spans="1:23" x14ac:dyDescent="0.25">
      <c r="A3566" s="8">
        <v>610</v>
      </c>
      <c r="B3566" s="9" t="s">
        <v>13564</v>
      </c>
      <c r="C3566" s="9" t="s">
        <v>22</v>
      </c>
      <c r="D3566" s="9" t="s">
        <v>13565</v>
      </c>
      <c r="E3566" s="9" t="s">
        <v>13566</v>
      </c>
      <c r="F3566" s="9" t="s">
        <v>13567</v>
      </c>
      <c r="G3566" s="12">
        <v>10</v>
      </c>
      <c r="H3566" s="9" t="s">
        <v>25</v>
      </c>
      <c r="I3566" s="9" t="s">
        <v>13568</v>
      </c>
      <c r="J3566" s="12">
        <v>4</v>
      </c>
      <c r="K3566" s="13">
        <v>44378</v>
      </c>
      <c r="L3566" s="86">
        <f>(Tabla2[[#This Row],[release_year]]-'VARIANZA Y DES. EST'!$L$11)^2</f>
        <v>17.47405172519213</v>
      </c>
      <c r="M3566" s="12">
        <v>2010</v>
      </c>
      <c r="N3566" s="9" t="s">
        <v>43</v>
      </c>
      <c r="O3566" s="9" t="s">
        <v>13540</v>
      </c>
      <c r="P3566" s="12">
        <v>103</v>
      </c>
      <c r="Q3566" s="12">
        <v>103</v>
      </c>
      <c r="R3566" s="12">
        <v>11.799241808030798</v>
      </c>
      <c r="S3566" s="12" t="s">
        <v>28</v>
      </c>
      <c r="T3566" s="9" t="s">
        <v>12943</v>
      </c>
      <c r="U3566" s="9" t="s">
        <v>38</v>
      </c>
      <c r="V3566" s="9" t="s">
        <v>12943</v>
      </c>
      <c r="W3566" s="14">
        <v>2</v>
      </c>
    </row>
    <row r="3567" spans="1:23" x14ac:dyDescent="0.25">
      <c r="A3567" s="8">
        <v>763</v>
      </c>
      <c r="B3567" s="9" t="s">
        <v>13569</v>
      </c>
      <c r="C3567" s="9" t="s">
        <v>22</v>
      </c>
      <c r="D3567" s="9" t="s">
        <v>13570</v>
      </c>
      <c r="E3567" s="9" t="s">
        <v>13571</v>
      </c>
      <c r="F3567" s="9" t="s">
        <v>13572</v>
      </c>
      <c r="G3567" s="12">
        <v>3</v>
      </c>
      <c r="H3567" s="9" t="s">
        <v>1349</v>
      </c>
      <c r="I3567" s="9" t="s">
        <v>1349</v>
      </c>
      <c r="J3567" s="12">
        <v>1</v>
      </c>
      <c r="K3567" s="13">
        <v>44351</v>
      </c>
      <c r="L3567" s="86">
        <f>(Tabla2[[#This Row],[release_year]]-'VARIANZA Y DES. EST'!$L$11)^2</f>
        <v>46.509705182670608</v>
      </c>
      <c r="M3567" s="12">
        <v>2021</v>
      </c>
      <c r="N3567" s="9" t="s">
        <v>35</v>
      </c>
      <c r="O3567" s="9" t="s">
        <v>13540</v>
      </c>
      <c r="P3567" s="12">
        <v>103</v>
      </c>
      <c r="Q3567" s="12">
        <v>103</v>
      </c>
      <c r="R3567" s="12">
        <v>11.799241808030798</v>
      </c>
      <c r="S3567" s="12" t="s">
        <v>28</v>
      </c>
      <c r="T3567" s="9" t="s">
        <v>3625</v>
      </c>
      <c r="U3567" s="9" t="s">
        <v>95</v>
      </c>
      <c r="V3567" s="9" t="s">
        <v>3625</v>
      </c>
      <c r="W3567" s="14">
        <v>3</v>
      </c>
    </row>
    <row r="3568" spans="1:23" x14ac:dyDescent="0.25">
      <c r="A3568" s="8">
        <v>783</v>
      </c>
      <c r="B3568" s="9" t="s">
        <v>13573</v>
      </c>
      <c r="C3568" s="9" t="s">
        <v>22</v>
      </c>
      <c r="D3568" s="9" t="s">
        <v>13574</v>
      </c>
      <c r="E3568" s="9" t="s">
        <v>13575</v>
      </c>
      <c r="F3568" s="9" t="s">
        <v>13576</v>
      </c>
      <c r="G3568" s="12">
        <v>10</v>
      </c>
      <c r="H3568" s="9" t="s">
        <v>160</v>
      </c>
      <c r="I3568" s="9" t="s">
        <v>161</v>
      </c>
      <c r="J3568" s="12">
        <v>2</v>
      </c>
      <c r="K3568" s="13">
        <v>44349</v>
      </c>
      <c r="L3568" s="86">
        <f>(Tabla2[[#This Row],[release_year]]-'VARIANZA Y DES. EST'!$L$11)^2</f>
        <v>295.1591885481721</v>
      </c>
      <c r="M3568" s="12">
        <v>1997</v>
      </c>
      <c r="N3568" s="9" t="s">
        <v>1991</v>
      </c>
      <c r="O3568" s="9" t="s">
        <v>13540</v>
      </c>
      <c r="P3568" s="12">
        <v>103</v>
      </c>
      <c r="Q3568" s="12">
        <v>103</v>
      </c>
      <c r="R3568" s="12">
        <v>11.799241808030798</v>
      </c>
      <c r="S3568" s="12" t="s">
        <v>28</v>
      </c>
      <c r="T3568" s="9" t="s">
        <v>4008</v>
      </c>
      <c r="U3568" s="9" t="s">
        <v>45</v>
      </c>
      <c r="V3568" s="9" t="s">
        <v>4008</v>
      </c>
      <c r="W3568" s="14">
        <v>2</v>
      </c>
    </row>
    <row r="3569" spans="1:23" x14ac:dyDescent="0.25">
      <c r="A3569" s="8">
        <v>828</v>
      </c>
      <c r="B3569" s="9" t="s">
        <v>13577</v>
      </c>
      <c r="C3569" s="9" t="s">
        <v>22</v>
      </c>
      <c r="D3569" s="9" t="s">
        <v>13578</v>
      </c>
      <c r="E3569" s="9" t="s">
        <v>13579</v>
      </c>
      <c r="F3569" s="9" t="s">
        <v>13580</v>
      </c>
      <c r="G3569" s="12">
        <v>9</v>
      </c>
      <c r="H3569" s="12"/>
      <c r="I3569" s="9"/>
      <c r="J3569" s="12">
        <v>0</v>
      </c>
      <c r="K3569" s="13">
        <v>44345</v>
      </c>
      <c r="L3569" s="86">
        <f>(Tabla2[[#This Row],[release_year]]-'VARIANZA Y DES. EST'!$L$11)^2</f>
        <v>46.509705182670608</v>
      </c>
      <c r="M3569" s="12">
        <v>2021</v>
      </c>
      <c r="N3569" s="9" t="s">
        <v>35</v>
      </c>
      <c r="O3569" s="9" t="s">
        <v>13540</v>
      </c>
      <c r="P3569" s="12">
        <v>103</v>
      </c>
      <c r="Q3569" s="12">
        <v>103</v>
      </c>
      <c r="R3569" s="12">
        <v>11.799241808030798</v>
      </c>
      <c r="S3569" s="12" t="s">
        <v>28</v>
      </c>
      <c r="T3569" s="9" t="s">
        <v>859</v>
      </c>
      <c r="U3569" s="9" t="s">
        <v>95</v>
      </c>
      <c r="V3569" s="9" t="s">
        <v>859</v>
      </c>
      <c r="W3569" s="14">
        <v>2</v>
      </c>
    </row>
    <row r="3570" spans="1:23" x14ac:dyDescent="0.25">
      <c r="A3570" s="8">
        <v>988</v>
      </c>
      <c r="B3570" s="9" t="s">
        <v>13581</v>
      </c>
      <c r="C3570" s="9" t="s">
        <v>22</v>
      </c>
      <c r="D3570" s="9" t="s">
        <v>13582</v>
      </c>
      <c r="E3570" s="9" t="s">
        <v>13583</v>
      </c>
      <c r="F3570" s="9" t="s">
        <v>13584</v>
      </c>
      <c r="G3570" s="12">
        <v>11</v>
      </c>
      <c r="H3570" s="12"/>
      <c r="I3570" s="9"/>
      <c r="J3570" s="12">
        <v>0</v>
      </c>
      <c r="K3570" s="13">
        <v>44309</v>
      </c>
      <c r="L3570" s="86">
        <f>(Tabla2[[#This Row],[release_year]]-'VARIANZA Y DES. EST'!$L$11)^2</f>
        <v>23.230495463129063</v>
      </c>
      <c r="M3570" s="12">
        <v>2019</v>
      </c>
      <c r="N3570" s="9" t="s">
        <v>76</v>
      </c>
      <c r="O3570" s="9" t="s">
        <v>13540</v>
      </c>
      <c r="P3570" s="12">
        <v>103</v>
      </c>
      <c r="Q3570" s="12">
        <v>103</v>
      </c>
      <c r="R3570" s="12">
        <v>11.799241808030798</v>
      </c>
      <c r="S3570" s="12" t="s">
        <v>28</v>
      </c>
      <c r="T3570" s="9" t="s">
        <v>859</v>
      </c>
      <c r="U3570" s="9" t="s">
        <v>95</v>
      </c>
      <c r="V3570" s="9" t="s">
        <v>859</v>
      </c>
      <c r="W3570" s="14">
        <v>2</v>
      </c>
    </row>
    <row r="3571" spans="1:23" x14ac:dyDescent="0.25">
      <c r="A3571" s="8">
        <v>1056</v>
      </c>
      <c r="B3571" s="9" t="s">
        <v>13585</v>
      </c>
      <c r="C3571" s="9" t="s">
        <v>22</v>
      </c>
      <c r="D3571" s="9" t="s">
        <v>13586</v>
      </c>
      <c r="E3571" s="9" t="s">
        <v>13587</v>
      </c>
      <c r="F3571" s="18" t="s">
        <v>13588</v>
      </c>
      <c r="G3571" s="12">
        <v>11</v>
      </c>
      <c r="H3571" s="9" t="s">
        <v>25</v>
      </c>
      <c r="I3571" s="9" t="s">
        <v>25</v>
      </c>
      <c r="J3571" s="12">
        <v>1</v>
      </c>
      <c r="K3571" s="13">
        <v>44301</v>
      </c>
      <c r="L3571" s="86">
        <f>(Tabla2[[#This Row],[release_year]]-'VARIANZA Y DES. EST'!$L$11)^2</f>
        <v>1100.9255107918398</v>
      </c>
      <c r="M3571" s="12">
        <v>1981</v>
      </c>
      <c r="N3571" s="9" t="s">
        <v>1991</v>
      </c>
      <c r="O3571" s="9" t="s">
        <v>13540</v>
      </c>
      <c r="P3571" s="12">
        <v>103</v>
      </c>
      <c r="Q3571" s="12">
        <v>103</v>
      </c>
      <c r="R3571" s="12">
        <v>11.799241808030798</v>
      </c>
      <c r="S3571" s="12" t="s">
        <v>28</v>
      </c>
      <c r="T3571" s="9" t="s">
        <v>13589</v>
      </c>
      <c r="U3571" s="9" t="s">
        <v>4664</v>
      </c>
      <c r="V3571" s="9" t="s">
        <v>13589</v>
      </c>
      <c r="W3571" s="14">
        <v>3</v>
      </c>
    </row>
    <row r="3572" spans="1:23" x14ac:dyDescent="0.25">
      <c r="A3572" s="8">
        <v>1119</v>
      </c>
      <c r="B3572" s="9" t="s">
        <v>13590</v>
      </c>
      <c r="C3572" s="9" t="s">
        <v>22</v>
      </c>
      <c r="D3572" s="9" t="s">
        <v>13591</v>
      </c>
      <c r="E3572" s="9" t="s">
        <v>13592</v>
      </c>
      <c r="F3572" s="9" t="s">
        <v>13593</v>
      </c>
      <c r="G3572" s="12">
        <v>9</v>
      </c>
      <c r="H3572" s="9" t="s">
        <v>25</v>
      </c>
      <c r="I3572" s="9" t="s">
        <v>327</v>
      </c>
      <c r="J3572" s="12">
        <v>2</v>
      </c>
      <c r="K3572" s="13">
        <v>44287</v>
      </c>
      <c r="L3572" s="86">
        <f>(Tabla2[[#This Row],[release_year]]-'VARIANZA Y DES. EST'!$L$11)^2</f>
        <v>17.47405172519213</v>
      </c>
      <c r="M3572" s="12">
        <v>2010</v>
      </c>
      <c r="N3572" s="9" t="s">
        <v>43</v>
      </c>
      <c r="O3572" s="9" t="s">
        <v>13540</v>
      </c>
      <c r="P3572" s="12">
        <v>103</v>
      </c>
      <c r="Q3572" s="12">
        <v>103</v>
      </c>
      <c r="R3572" s="12">
        <v>11.799241808030798</v>
      </c>
      <c r="S3572" s="12" t="s">
        <v>28</v>
      </c>
      <c r="T3572" s="9" t="s">
        <v>3370</v>
      </c>
      <c r="U3572" s="9" t="s">
        <v>514</v>
      </c>
      <c r="V3572" s="9" t="s">
        <v>3370</v>
      </c>
      <c r="W3572" s="14">
        <v>2</v>
      </c>
    </row>
    <row r="3573" spans="1:23" x14ac:dyDescent="0.25">
      <c r="A3573" s="8">
        <v>1215</v>
      </c>
      <c r="B3573" s="9" t="s">
        <v>13594</v>
      </c>
      <c r="C3573" s="9" t="s">
        <v>22</v>
      </c>
      <c r="D3573" s="9" t="s">
        <v>13595</v>
      </c>
      <c r="E3573" s="9" t="s">
        <v>13596</v>
      </c>
      <c r="F3573" s="9" t="s">
        <v>13597</v>
      </c>
      <c r="G3573" s="12">
        <v>7</v>
      </c>
      <c r="H3573" s="12"/>
      <c r="I3573" s="9"/>
      <c r="J3573" s="12">
        <v>0</v>
      </c>
      <c r="K3573" s="13">
        <v>44267</v>
      </c>
      <c r="L3573" s="86">
        <f>(Tabla2[[#This Row],[release_year]]-'VARIANZA Y DES. EST'!$L$11)^2</f>
        <v>33.870100322899837</v>
      </c>
      <c r="M3573" s="12">
        <v>2020</v>
      </c>
      <c r="N3573" s="9" t="s">
        <v>76</v>
      </c>
      <c r="O3573" s="9" t="s">
        <v>13540</v>
      </c>
      <c r="P3573" s="12">
        <v>103</v>
      </c>
      <c r="Q3573" s="12">
        <v>103</v>
      </c>
      <c r="R3573" s="12">
        <v>11.799241808030798</v>
      </c>
      <c r="S3573" s="12" t="s">
        <v>28</v>
      </c>
      <c r="T3573" s="9" t="s">
        <v>8706</v>
      </c>
      <c r="U3573" s="9" t="s">
        <v>45</v>
      </c>
      <c r="V3573" s="9" t="s">
        <v>8706</v>
      </c>
      <c r="W3573" s="14">
        <v>3</v>
      </c>
    </row>
    <row r="3574" spans="1:23" x14ac:dyDescent="0.25">
      <c r="A3574" s="8">
        <v>1264</v>
      </c>
      <c r="B3574" s="9" t="s">
        <v>13598</v>
      </c>
      <c r="C3574" s="9" t="s">
        <v>22</v>
      </c>
      <c r="D3574" s="9" t="s">
        <v>13599</v>
      </c>
      <c r="E3574" s="9" t="s">
        <v>8901</v>
      </c>
      <c r="F3574" s="9" t="s">
        <v>13600</v>
      </c>
      <c r="G3574" s="12">
        <v>8</v>
      </c>
      <c r="H3574" s="9" t="s">
        <v>25</v>
      </c>
      <c r="I3574" s="9" t="s">
        <v>9212</v>
      </c>
      <c r="J3574" s="12">
        <v>2</v>
      </c>
      <c r="K3574" s="13">
        <v>44253</v>
      </c>
      <c r="L3574" s="86">
        <f>(Tabla2[[#This Row],[release_year]]-'VARIANZA Y DES. EST'!$L$11)^2</f>
        <v>0.67207602404598188</v>
      </c>
      <c r="M3574" s="12">
        <v>2015</v>
      </c>
      <c r="N3574" s="9" t="s">
        <v>1991</v>
      </c>
      <c r="O3574" s="9" t="s">
        <v>13540</v>
      </c>
      <c r="P3574" s="12">
        <v>103</v>
      </c>
      <c r="Q3574" s="12">
        <v>103</v>
      </c>
      <c r="R3574" s="12">
        <v>11.799241808030798</v>
      </c>
      <c r="S3574" s="12" t="s">
        <v>28</v>
      </c>
      <c r="T3574" s="9" t="s">
        <v>38</v>
      </c>
      <c r="U3574" s="9" t="s">
        <v>38</v>
      </c>
      <c r="V3574" s="9" t="s">
        <v>38</v>
      </c>
      <c r="W3574" s="14">
        <v>1</v>
      </c>
    </row>
    <row r="3575" spans="1:23" x14ac:dyDescent="0.25">
      <c r="A3575" s="8">
        <v>1400</v>
      </c>
      <c r="B3575" s="9" t="s">
        <v>13601</v>
      </c>
      <c r="C3575" s="9" t="s">
        <v>22</v>
      </c>
      <c r="D3575" s="9" t="s">
        <v>13602</v>
      </c>
      <c r="E3575" s="9" t="s">
        <v>13603</v>
      </c>
      <c r="F3575" s="9" t="s">
        <v>13604</v>
      </c>
      <c r="G3575" s="12">
        <v>10</v>
      </c>
      <c r="H3575" s="9" t="s">
        <v>25</v>
      </c>
      <c r="I3575" s="9" t="s">
        <v>25</v>
      </c>
      <c r="J3575" s="12">
        <v>1</v>
      </c>
      <c r="K3575" s="13">
        <v>44212</v>
      </c>
      <c r="L3575" s="86">
        <f>(Tabla2[[#This Row],[release_year]]-'VARIANZA Y DES. EST'!$L$11)^2</f>
        <v>14.590890603358293</v>
      </c>
      <c r="M3575" s="12">
        <v>2018</v>
      </c>
      <c r="N3575" s="9" t="s">
        <v>35</v>
      </c>
      <c r="O3575" s="9" t="s">
        <v>13540</v>
      </c>
      <c r="P3575" s="12">
        <v>103</v>
      </c>
      <c r="Q3575" s="12">
        <v>103</v>
      </c>
      <c r="R3575" s="12">
        <v>11.799241808030798</v>
      </c>
      <c r="S3575" s="12" t="s">
        <v>28</v>
      </c>
      <c r="T3575" s="9" t="s">
        <v>144</v>
      </c>
      <c r="U3575" s="9" t="s">
        <v>45</v>
      </c>
      <c r="V3575" s="9" t="s">
        <v>144</v>
      </c>
      <c r="W3575" s="14">
        <v>2</v>
      </c>
    </row>
    <row r="3576" spans="1:23" x14ac:dyDescent="0.25">
      <c r="A3576" s="8">
        <v>1647</v>
      </c>
      <c r="B3576" s="9" t="s">
        <v>13605</v>
      </c>
      <c r="C3576" s="9" t="s">
        <v>22</v>
      </c>
      <c r="D3576" s="9" t="s">
        <v>13606</v>
      </c>
      <c r="E3576" s="9" t="s">
        <v>13607</v>
      </c>
      <c r="F3576" s="9" t="s">
        <v>13608</v>
      </c>
      <c r="G3576" s="12">
        <v>15</v>
      </c>
      <c r="H3576" s="9" t="s">
        <v>25</v>
      </c>
      <c r="I3576" s="9" t="s">
        <v>25</v>
      </c>
      <c r="J3576" s="12">
        <v>1</v>
      </c>
      <c r="K3576" s="16">
        <v>44161</v>
      </c>
      <c r="L3576" s="86">
        <f>(Tabla2[[#This Row],[release_year]]-'VARIANZA Y DES. EST'!$L$11)^2</f>
        <v>33.870100322899837</v>
      </c>
      <c r="M3576" s="12">
        <v>2020</v>
      </c>
      <c r="N3576" s="9" t="s">
        <v>76</v>
      </c>
      <c r="O3576" s="9" t="s">
        <v>13540</v>
      </c>
      <c r="P3576" s="12">
        <v>103</v>
      </c>
      <c r="Q3576" s="12">
        <v>103</v>
      </c>
      <c r="R3576" s="12">
        <v>11.799241808030798</v>
      </c>
      <c r="S3576" s="12" t="s">
        <v>28</v>
      </c>
      <c r="T3576" s="9" t="s">
        <v>2930</v>
      </c>
      <c r="U3576" s="9" t="s">
        <v>38</v>
      </c>
      <c r="V3576" s="9" t="s">
        <v>2930</v>
      </c>
      <c r="W3576" s="14">
        <v>3</v>
      </c>
    </row>
    <row r="3577" spans="1:23" x14ac:dyDescent="0.25">
      <c r="A3577" s="8">
        <v>1733</v>
      </c>
      <c r="B3577" s="9" t="s">
        <v>13609</v>
      </c>
      <c r="C3577" s="9" t="s">
        <v>22</v>
      </c>
      <c r="D3577" s="9" t="s">
        <v>13610</v>
      </c>
      <c r="E3577" s="18" t="s">
        <v>7702</v>
      </c>
      <c r="F3577" s="9" t="s">
        <v>13611</v>
      </c>
      <c r="G3577" s="12">
        <v>8</v>
      </c>
      <c r="H3577" s="9" t="s">
        <v>3522</v>
      </c>
      <c r="I3577" s="9" t="s">
        <v>3522</v>
      </c>
      <c r="J3577" s="12">
        <v>1</v>
      </c>
      <c r="K3577" s="13">
        <v>44140</v>
      </c>
      <c r="L3577" s="86">
        <f>(Tabla2[[#This Row],[release_year]]-'VARIANZA Y DES. EST'!$L$11)^2</f>
        <v>23.230495463129063</v>
      </c>
      <c r="M3577" s="12">
        <v>2019</v>
      </c>
      <c r="N3577" s="9" t="s">
        <v>35</v>
      </c>
      <c r="O3577" s="9" t="s">
        <v>13540</v>
      </c>
      <c r="P3577" s="12">
        <v>103</v>
      </c>
      <c r="Q3577" s="12">
        <v>103</v>
      </c>
      <c r="R3577" s="12">
        <v>11.799241808030798</v>
      </c>
      <c r="S3577" s="12" t="s">
        <v>28</v>
      </c>
      <c r="T3577" s="9" t="s">
        <v>3319</v>
      </c>
      <c r="U3577" s="9" t="s">
        <v>45</v>
      </c>
      <c r="V3577" s="9" t="s">
        <v>3319</v>
      </c>
      <c r="W3577" s="14">
        <v>3</v>
      </c>
    </row>
    <row r="3578" spans="1:23" x14ac:dyDescent="0.25">
      <c r="A3578" s="8">
        <v>1789</v>
      </c>
      <c r="B3578" s="9" t="s">
        <v>13612</v>
      </c>
      <c r="C3578" s="9" t="s">
        <v>22</v>
      </c>
      <c r="D3578" s="9" t="s">
        <v>13613</v>
      </c>
      <c r="E3578" s="9" t="s">
        <v>13614</v>
      </c>
      <c r="F3578" s="9" t="s">
        <v>13615</v>
      </c>
      <c r="G3578" s="12">
        <v>11</v>
      </c>
      <c r="H3578" s="9" t="s">
        <v>613</v>
      </c>
      <c r="I3578" s="9" t="s">
        <v>613</v>
      </c>
      <c r="J3578" s="12">
        <v>1</v>
      </c>
      <c r="K3578" s="16">
        <v>44132</v>
      </c>
      <c r="L3578" s="86">
        <f>(Tabla2[[#This Row],[release_year]]-'VARIANZA Y DES. EST'!$L$11)^2</f>
        <v>33.870100322899837</v>
      </c>
      <c r="M3578" s="12">
        <v>2020</v>
      </c>
      <c r="N3578" s="9" t="s">
        <v>76</v>
      </c>
      <c r="O3578" s="9" t="s">
        <v>13540</v>
      </c>
      <c r="P3578" s="12">
        <v>103</v>
      </c>
      <c r="Q3578" s="12">
        <v>103</v>
      </c>
      <c r="R3578" s="12">
        <v>11.799241808030798</v>
      </c>
      <c r="S3578" s="12" t="s">
        <v>28</v>
      </c>
      <c r="T3578" s="9" t="s">
        <v>3179</v>
      </c>
      <c r="U3578" s="9" t="s">
        <v>514</v>
      </c>
      <c r="V3578" s="9" t="s">
        <v>3179</v>
      </c>
      <c r="W3578" s="14">
        <v>2</v>
      </c>
    </row>
    <row r="3579" spans="1:23" x14ac:dyDescent="0.25">
      <c r="A3579" s="8">
        <v>1808</v>
      </c>
      <c r="B3579" s="9" t="s">
        <v>13616</v>
      </c>
      <c r="C3579" s="9" t="s">
        <v>22</v>
      </c>
      <c r="D3579" s="9" t="s">
        <v>13617</v>
      </c>
      <c r="E3579" s="9" t="s">
        <v>13618</v>
      </c>
      <c r="F3579" s="9" t="s">
        <v>13619</v>
      </c>
      <c r="G3579" s="12">
        <v>3</v>
      </c>
      <c r="H3579" s="9" t="s">
        <v>3522</v>
      </c>
      <c r="I3579" s="9" t="s">
        <v>3522</v>
      </c>
      <c r="J3579" s="12">
        <v>1</v>
      </c>
      <c r="K3579" s="16">
        <v>44126</v>
      </c>
      <c r="L3579" s="86">
        <f>(Tabla2[[#This Row],[release_year]]-'VARIANZA Y DES. EST'!$L$11)^2</f>
        <v>14.590890603358293</v>
      </c>
      <c r="M3579" s="12">
        <v>2018</v>
      </c>
      <c r="N3579" s="9" t="s">
        <v>76</v>
      </c>
      <c r="O3579" s="9" t="s">
        <v>13540</v>
      </c>
      <c r="P3579" s="12">
        <v>103</v>
      </c>
      <c r="Q3579" s="12">
        <v>103</v>
      </c>
      <c r="R3579" s="12">
        <v>11.799241808030798</v>
      </c>
      <c r="S3579" s="12" t="s">
        <v>28</v>
      </c>
      <c r="T3579" s="9" t="s">
        <v>3319</v>
      </c>
      <c r="U3579" s="9" t="s">
        <v>45</v>
      </c>
      <c r="V3579" s="9" t="s">
        <v>3319</v>
      </c>
      <c r="W3579" s="14">
        <v>3</v>
      </c>
    </row>
    <row r="3580" spans="1:23" x14ac:dyDescent="0.25">
      <c r="A3580" s="8">
        <v>1822</v>
      </c>
      <c r="B3580" s="9" t="s">
        <v>13620</v>
      </c>
      <c r="C3580" s="9" t="s">
        <v>22</v>
      </c>
      <c r="D3580" s="9" t="s">
        <v>13621</v>
      </c>
      <c r="E3580" s="18" t="s">
        <v>9236</v>
      </c>
      <c r="F3580" s="9" t="s">
        <v>13622</v>
      </c>
      <c r="G3580" s="12">
        <v>6</v>
      </c>
      <c r="H3580" s="9" t="s">
        <v>92</v>
      </c>
      <c r="I3580" s="9" t="s">
        <v>92</v>
      </c>
      <c r="J3580" s="12">
        <v>1</v>
      </c>
      <c r="K3580" s="16">
        <v>44123</v>
      </c>
      <c r="L3580" s="86">
        <f>(Tabla2[[#This Row],[release_year]]-'VARIANZA Y DES. EST'!$L$11)^2</f>
        <v>7.9512857435875226</v>
      </c>
      <c r="M3580" s="12">
        <v>2017</v>
      </c>
      <c r="N3580" s="9" t="s">
        <v>76</v>
      </c>
      <c r="O3580" s="9" t="s">
        <v>13540</v>
      </c>
      <c r="P3580" s="12">
        <v>103</v>
      </c>
      <c r="Q3580" s="12">
        <v>103</v>
      </c>
      <c r="R3580" s="12">
        <v>11.799241808030798</v>
      </c>
      <c r="S3580" s="12" t="s">
        <v>28</v>
      </c>
      <c r="T3580" s="9" t="s">
        <v>118</v>
      </c>
      <c r="U3580" s="9" t="s">
        <v>45</v>
      </c>
      <c r="V3580" s="9" t="s">
        <v>118</v>
      </c>
      <c r="W3580" s="14">
        <v>3</v>
      </c>
    </row>
    <row r="3581" spans="1:23" x14ac:dyDescent="0.25">
      <c r="A3581" s="8">
        <v>1938</v>
      </c>
      <c r="B3581" s="9" t="s">
        <v>13623</v>
      </c>
      <c r="C3581" s="9" t="s">
        <v>22</v>
      </c>
      <c r="D3581" s="9" t="s">
        <v>13624</v>
      </c>
      <c r="E3581" s="18" t="s">
        <v>11408</v>
      </c>
      <c r="F3581" s="9" t="s">
        <v>13625</v>
      </c>
      <c r="G3581" s="12">
        <v>11</v>
      </c>
      <c r="H3581" s="9" t="s">
        <v>530</v>
      </c>
      <c r="I3581" s="9" t="s">
        <v>12211</v>
      </c>
      <c r="J3581" s="12">
        <v>2</v>
      </c>
      <c r="K3581" s="13">
        <v>44102</v>
      </c>
      <c r="L3581" s="86">
        <f>(Tabla2[[#This Row],[release_year]]-'VARIANZA Y DES. EST'!$L$11)^2</f>
        <v>148.35721284702598</v>
      </c>
      <c r="M3581" s="12">
        <v>2002</v>
      </c>
      <c r="N3581" s="9" t="s">
        <v>43</v>
      </c>
      <c r="O3581" s="9" t="s">
        <v>13540</v>
      </c>
      <c r="P3581" s="12">
        <v>103</v>
      </c>
      <c r="Q3581" s="12">
        <v>103</v>
      </c>
      <c r="R3581" s="12">
        <v>11.799241808030798</v>
      </c>
      <c r="S3581" s="12" t="s">
        <v>28</v>
      </c>
      <c r="T3581" s="9" t="s">
        <v>756</v>
      </c>
      <c r="U3581" s="9" t="s">
        <v>57</v>
      </c>
      <c r="V3581" s="9" t="s">
        <v>756</v>
      </c>
      <c r="W3581" s="14">
        <v>3</v>
      </c>
    </row>
    <row r="3582" spans="1:23" x14ac:dyDescent="0.25">
      <c r="A3582" s="8">
        <v>1977</v>
      </c>
      <c r="B3582" s="9" t="s">
        <v>13626</v>
      </c>
      <c r="C3582" s="9" t="s">
        <v>22</v>
      </c>
      <c r="D3582" s="9" t="s">
        <v>13627</v>
      </c>
      <c r="E3582" s="9" t="s">
        <v>13628</v>
      </c>
      <c r="F3582" s="9" t="s">
        <v>13629</v>
      </c>
      <c r="G3582" s="12">
        <v>9</v>
      </c>
      <c r="H3582" s="9" t="s">
        <v>518</v>
      </c>
      <c r="I3582" s="9" t="s">
        <v>518</v>
      </c>
      <c r="J3582" s="12">
        <v>1</v>
      </c>
      <c r="K3582" s="13">
        <v>44093</v>
      </c>
      <c r="L3582" s="86">
        <f>(Tabla2[[#This Row],[release_year]]-'VARIANZA Y DES. EST'!$L$11)^2</f>
        <v>3.2471164275211517E-2</v>
      </c>
      <c r="M3582" s="12">
        <v>2014</v>
      </c>
      <c r="N3582" s="9" t="s">
        <v>76</v>
      </c>
      <c r="O3582" s="9" t="s">
        <v>13540</v>
      </c>
      <c r="P3582" s="12">
        <v>103</v>
      </c>
      <c r="Q3582" s="12">
        <v>103</v>
      </c>
      <c r="R3582" s="12">
        <v>11.799241808030798</v>
      </c>
      <c r="S3582" s="12" t="s">
        <v>28</v>
      </c>
      <c r="T3582" s="9" t="s">
        <v>460</v>
      </c>
      <c r="U3582" s="9" t="s">
        <v>45</v>
      </c>
      <c r="V3582" s="9" t="s">
        <v>460</v>
      </c>
      <c r="W3582" s="14">
        <v>3</v>
      </c>
    </row>
    <row r="3583" spans="1:23" x14ac:dyDescent="0.25">
      <c r="A3583" s="8">
        <v>2008</v>
      </c>
      <c r="B3583" s="9" t="s">
        <v>13630</v>
      </c>
      <c r="C3583" s="9" t="s">
        <v>22</v>
      </c>
      <c r="D3583" s="9" t="s">
        <v>13631</v>
      </c>
      <c r="E3583" s="18" t="s">
        <v>13632</v>
      </c>
      <c r="F3583" s="9" t="s">
        <v>13633</v>
      </c>
      <c r="G3583" s="12">
        <v>22</v>
      </c>
      <c r="H3583" s="9" t="s">
        <v>468</v>
      </c>
      <c r="I3583" s="9" t="s">
        <v>468</v>
      </c>
      <c r="J3583" s="12">
        <v>1</v>
      </c>
      <c r="K3583" s="13">
        <v>44085</v>
      </c>
      <c r="L3583" s="86">
        <f>(Tabla2[[#This Row],[release_year]]-'VARIANZA Y DES. EST'!$L$11)^2</f>
        <v>33.870100322899837</v>
      </c>
      <c r="M3583" s="12">
        <v>2020</v>
      </c>
      <c r="N3583" s="9" t="s">
        <v>35</v>
      </c>
      <c r="O3583" s="9" t="s">
        <v>13540</v>
      </c>
      <c r="P3583" s="12">
        <v>103</v>
      </c>
      <c r="Q3583" s="12">
        <v>103</v>
      </c>
      <c r="R3583" s="12">
        <v>11.799241808030798</v>
      </c>
      <c r="S3583" s="12" t="s">
        <v>28</v>
      </c>
      <c r="T3583" s="9" t="s">
        <v>5812</v>
      </c>
      <c r="U3583" s="9" t="s">
        <v>30</v>
      </c>
      <c r="V3583" s="9" t="s">
        <v>5812</v>
      </c>
      <c r="W3583" s="14">
        <v>3</v>
      </c>
    </row>
    <row r="3584" spans="1:23" x14ac:dyDescent="0.25">
      <c r="A3584" s="8">
        <v>2080</v>
      </c>
      <c r="B3584" s="9" t="s">
        <v>13634</v>
      </c>
      <c r="C3584" s="9" t="s">
        <v>22</v>
      </c>
      <c r="D3584" s="9" t="s">
        <v>13635</v>
      </c>
      <c r="E3584" s="18" t="s">
        <v>6472</v>
      </c>
      <c r="F3584" s="9" t="s">
        <v>13636</v>
      </c>
      <c r="G3584" s="12">
        <v>17</v>
      </c>
      <c r="H3584" s="9" t="s">
        <v>25</v>
      </c>
      <c r="I3584" s="9" t="s">
        <v>13637</v>
      </c>
      <c r="J3584" s="12">
        <v>4</v>
      </c>
      <c r="K3584" s="13">
        <v>44075</v>
      </c>
      <c r="L3584" s="86">
        <f>(Tabla2[[#This Row],[release_year]]-'VARIANZA Y DES. EST'!$L$11)^2</f>
        <v>10.1136565849629</v>
      </c>
      <c r="M3584" s="12">
        <v>2011</v>
      </c>
      <c r="N3584" s="9" t="s">
        <v>99</v>
      </c>
      <c r="O3584" s="9" t="s">
        <v>13540</v>
      </c>
      <c r="P3584" s="12">
        <v>103</v>
      </c>
      <c r="Q3584" s="12">
        <v>103</v>
      </c>
      <c r="R3584" s="12">
        <v>11.799241808030798</v>
      </c>
      <c r="S3584" s="12" t="s">
        <v>28</v>
      </c>
      <c r="T3584" s="9" t="s">
        <v>111</v>
      </c>
      <c r="U3584" s="9" t="s">
        <v>30</v>
      </c>
      <c r="V3584" s="9" t="s">
        <v>111</v>
      </c>
      <c r="W3584" s="14">
        <v>2</v>
      </c>
    </row>
    <row r="3585" spans="1:23" x14ac:dyDescent="0.25">
      <c r="A3585" s="8">
        <v>2091</v>
      </c>
      <c r="B3585" s="9" t="s">
        <v>13638</v>
      </c>
      <c r="C3585" s="9" t="s">
        <v>22</v>
      </c>
      <c r="D3585" s="9" t="s">
        <v>13639</v>
      </c>
      <c r="E3585" s="18" t="s">
        <v>13640</v>
      </c>
      <c r="F3585" s="9" t="s">
        <v>13641</v>
      </c>
      <c r="G3585" s="12">
        <v>8</v>
      </c>
      <c r="H3585" s="9" t="s">
        <v>25</v>
      </c>
      <c r="I3585" s="9" t="s">
        <v>25</v>
      </c>
      <c r="J3585" s="12">
        <v>1</v>
      </c>
      <c r="K3585" s="13">
        <v>44070</v>
      </c>
      <c r="L3585" s="86">
        <f>(Tabla2[[#This Row],[release_year]]-'VARIANZA Y DES. EST'!$L$11)^2</f>
        <v>261.79879340794287</v>
      </c>
      <c r="M3585" s="12">
        <v>1998</v>
      </c>
      <c r="N3585" s="9" t="s">
        <v>76</v>
      </c>
      <c r="O3585" s="9" t="s">
        <v>13540</v>
      </c>
      <c r="P3585" s="12">
        <v>103</v>
      </c>
      <c r="Q3585" s="12">
        <v>103</v>
      </c>
      <c r="R3585" s="12">
        <v>11.799241808030798</v>
      </c>
      <c r="S3585" s="12" t="s">
        <v>28</v>
      </c>
      <c r="T3585" s="9" t="s">
        <v>94</v>
      </c>
      <c r="U3585" s="9" t="s">
        <v>95</v>
      </c>
      <c r="V3585" s="9" t="s">
        <v>94</v>
      </c>
      <c r="W3585" s="14">
        <v>3</v>
      </c>
    </row>
    <row r="3586" spans="1:23" x14ac:dyDescent="0.25">
      <c r="A3586" s="8">
        <v>2198</v>
      </c>
      <c r="B3586" s="9" t="s">
        <v>13642</v>
      </c>
      <c r="C3586" s="9" t="s">
        <v>22</v>
      </c>
      <c r="D3586" s="9" t="s">
        <v>13643</v>
      </c>
      <c r="E3586" s="9" t="s">
        <v>13644</v>
      </c>
      <c r="F3586" s="9" t="s">
        <v>13645</v>
      </c>
      <c r="G3586" s="12">
        <v>5</v>
      </c>
      <c r="H3586" s="9" t="s">
        <v>858</v>
      </c>
      <c r="I3586" s="9" t="s">
        <v>13646</v>
      </c>
      <c r="J3586" s="12">
        <v>2</v>
      </c>
      <c r="K3586" s="13">
        <v>44041</v>
      </c>
      <c r="L3586" s="86">
        <f>(Tabla2[[#This Row],[release_year]]-'VARIANZA Y DES. EST'!$L$11)^2</f>
        <v>33.870100322899837</v>
      </c>
      <c r="M3586" s="12">
        <v>2020</v>
      </c>
      <c r="N3586" s="9" t="s">
        <v>76</v>
      </c>
      <c r="O3586" s="9" t="s">
        <v>13540</v>
      </c>
      <c r="P3586" s="12">
        <v>103</v>
      </c>
      <c r="Q3586" s="12">
        <v>103</v>
      </c>
      <c r="R3586" s="12">
        <v>11.799241808030798</v>
      </c>
      <c r="S3586" s="12" t="s">
        <v>28</v>
      </c>
      <c r="T3586" s="9" t="s">
        <v>118</v>
      </c>
      <c r="U3586" s="9" t="s">
        <v>45</v>
      </c>
      <c r="V3586" s="9" t="s">
        <v>118</v>
      </c>
      <c r="W3586" s="14">
        <v>3</v>
      </c>
    </row>
    <row r="3587" spans="1:23" x14ac:dyDescent="0.25">
      <c r="A3587" s="8">
        <v>2207</v>
      </c>
      <c r="B3587" s="9" t="s">
        <v>13647</v>
      </c>
      <c r="C3587" s="9" t="s">
        <v>22</v>
      </c>
      <c r="D3587" s="9" t="s">
        <v>13648</v>
      </c>
      <c r="E3587" s="9" t="s">
        <v>13649</v>
      </c>
      <c r="F3587" s="9" t="s">
        <v>13650</v>
      </c>
      <c r="G3587" s="12">
        <v>8</v>
      </c>
      <c r="H3587" s="9" t="s">
        <v>518</v>
      </c>
      <c r="I3587" s="9" t="s">
        <v>518</v>
      </c>
      <c r="J3587" s="12">
        <v>1</v>
      </c>
      <c r="K3587" s="13">
        <v>44037</v>
      </c>
      <c r="L3587" s="86">
        <f>(Tabla2[[#This Row],[release_year]]-'VARIANZA Y DES. EST'!$L$11)^2</f>
        <v>3.3116808838167522</v>
      </c>
      <c r="M3587" s="12">
        <v>2016</v>
      </c>
      <c r="N3587" s="9" t="s">
        <v>76</v>
      </c>
      <c r="O3587" s="9" t="s">
        <v>13540</v>
      </c>
      <c r="P3587" s="12">
        <v>103</v>
      </c>
      <c r="Q3587" s="12">
        <v>103</v>
      </c>
      <c r="R3587" s="12">
        <v>11.799241808030798</v>
      </c>
      <c r="S3587" s="12" t="s">
        <v>28</v>
      </c>
      <c r="T3587" s="9" t="s">
        <v>118</v>
      </c>
      <c r="U3587" s="9" t="s">
        <v>45</v>
      </c>
      <c r="V3587" s="9" t="s">
        <v>118</v>
      </c>
      <c r="W3587" s="14">
        <v>3</v>
      </c>
    </row>
    <row r="3588" spans="1:23" x14ac:dyDescent="0.25">
      <c r="A3588" s="8">
        <v>2316</v>
      </c>
      <c r="B3588" s="9" t="s">
        <v>13651</v>
      </c>
      <c r="C3588" s="9" t="s">
        <v>22</v>
      </c>
      <c r="D3588" s="9" t="s">
        <v>13652</v>
      </c>
      <c r="E3588" s="18" t="s">
        <v>13653</v>
      </c>
      <c r="F3588" s="9" t="s">
        <v>13654</v>
      </c>
      <c r="G3588" s="12">
        <v>8</v>
      </c>
      <c r="H3588" s="9" t="s">
        <v>25</v>
      </c>
      <c r="I3588" s="9" t="s">
        <v>25</v>
      </c>
      <c r="J3588" s="12">
        <v>1</v>
      </c>
      <c r="K3588" s="13">
        <v>44013</v>
      </c>
      <c r="L3588" s="86">
        <f>(Tabla2[[#This Row],[release_year]]-'VARIANZA Y DES. EST'!$L$11)^2</f>
        <v>23.230495463129063</v>
      </c>
      <c r="M3588" s="12">
        <v>2019</v>
      </c>
      <c r="N3588" s="9" t="s">
        <v>76</v>
      </c>
      <c r="O3588" s="9" t="s">
        <v>13540</v>
      </c>
      <c r="P3588" s="12">
        <v>103</v>
      </c>
      <c r="Q3588" s="12">
        <v>103</v>
      </c>
      <c r="R3588" s="12">
        <v>11.799241808030798</v>
      </c>
      <c r="S3588" s="12" t="s">
        <v>28</v>
      </c>
      <c r="T3588" s="9" t="s">
        <v>95</v>
      </c>
      <c r="U3588" s="9" t="s">
        <v>95</v>
      </c>
      <c r="V3588" s="9" t="s">
        <v>95</v>
      </c>
      <c r="W3588" s="14">
        <v>1</v>
      </c>
    </row>
    <row r="3589" spans="1:23" x14ac:dyDescent="0.25">
      <c r="A3589" s="8">
        <v>2420</v>
      </c>
      <c r="B3589" s="9" t="s">
        <v>13655</v>
      </c>
      <c r="C3589" s="9" t="s">
        <v>22</v>
      </c>
      <c r="D3589" s="9" t="s">
        <v>13656</v>
      </c>
      <c r="E3589" s="18" t="s">
        <v>13657</v>
      </c>
      <c r="F3589" s="9" t="s">
        <v>13658</v>
      </c>
      <c r="G3589" s="12">
        <v>17</v>
      </c>
      <c r="H3589" s="9" t="s">
        <v>25</v>
      </c>
      <c r="I3589" s="9" t="s">
        <v>25</v>
      </c>
      <c r="J3589" s="12">
        <v>1</v>
      </c>
      <c r="K3589" s="13">
        <v>43987</v>
      </c>
      <c r="L3589" s="86">
        <f>(Tabla2[[#This Row],[release_year]]-'VARIANZA Y DES. EST'!$L$11)^2</f>
        <v>3.2471164275211517E-2</v>
      </c>
      <c r="M3589" s="12">
        <v>2014</v>
      </c>
      <c r="N3589" s="9" t="s">
        <v>43</v>
      </c>
      <c r="O3589" s="9" t="s">
        <v>13540</v>
      </c>
      <c r="P3589" s="12">
        <v>103</v>
      </c>
      <c r="Q3589" s="12">
        <v>103</v>
      </c>
      <c r="R3589" s="12">
        <v>11.799241808030798</v>
      </c>
      <c r="S3589" s="12" t="s">
        <v>28</v>
      </c>
      <c r="T3589" s="9" t="s">
        <v>3577</v>
      </c>
      <c r="U3589" s="9" t="s">
        <v>95</v>
      </c>
      <c r="V3589" s="9" t="s">
        <v>3577</v>
      </c>
      <c r="W3589" s="14">
        <v>2</v>
      </c>
    </row>
    <row r="3590" spans="1:23" x14ac:dyDescent="0.25">
      <c r="A3590" s="8">
        <v>2574</v>
      </c>
      <c r="B3590" s="9" t="s">
        <v>13659</v>
      </c>
      <c r="C3590" s="9" t="s">
        <v>22</v>
      </c>
      <c r="D3590" s="9" t="s">
        <v>13660</v>
      </c>
      <c r="E3590" s="9" t="s">
        <v>13661</v>
      </c>
      <c r="F3590" s="9" t="s">
        <v>13662</v>
      </c>
      <c r="G3590" s="12">
        <v>9</v>
      </c>
      <c r="H3590" s="9" t="s">
        <v>25</v>
      </c>
      <c r="I3590" s="9" t="s">
        <v>25</v>
      </c>
      <c r="J3590" s="12">
        <v>1</v>
      </c>
      <c r="K3590" s="13">
        <v>43953</v>
      </c>
      <c r="L3590" s="86">
        <f>(Tabla2[[#This Row],[release_year]]-'VARIANZA Y DES. EST'!$L$11)^2</f>
        <v>33.870100322899837</v>
      </c>
      <c r="M3590" s="12">
        <v>2020</v>
      </c>
      <c r="N3590" s="9" t="s">
        <v>1991</v>
      </c>
      <c r="O3590" s="9" t="s">
        <v>13540</v>
      </c>
      <c r="P3590" s="12">
        <v>103</v>
      </c>
      <c r="Q3590" s="12">
        <v>103</v>
      </c>
      <c r="R3590" s="12">
        <v>11.799241808030798</v>
      </c>
      <c r="S3590" s="12" t="s">
        <v>28</v>
      </c>
      <c r="T3590" s="9" t="s">
        <v>3998</v>
      </c>
      <c r="U3590" s="9" t="s">
        <v>45</v>
      </c>
      <c r="V3590" s="9" t="s">
        <v>3998</v>
      </c>
      <c r="W3590" s="14">
        <v>3</v>
      </c>
    </row>
    <row r="3591" spans="1:23" x14ac:dyDescent="0.25">
      <c r="A3591" s="8">
        <v>2696</v>
      </c>
      <c r="B3591" s="9" t="s">
        <v>13663</v>
      </c>
      <c r="C3591" s="9" t="s">
        <v>22</v>
      </c>
      <c r="D3591" s="9" t="s">
        <v>13664</v>
      </c>
      <c r="E3591" s="18" t="s">
        <v>1666</v>
      </c>
      <c r="F3591" s="9" t="s">
        <v>13665</v>
      </c>
      <c r="G3591" s="12">
        <v>9</v>
      </c>
      <c r="H3591" s="9" t="s">
        <v>25</v>
      </c>
      <c r="I3591" s="9" t="s">
        <v>25</v>
      </c>
      <c r="J3591" s="12">
        <v>1</v>
      </c>
      <c r="K3591" s="13">
        <v>43931</v>
      </c>
      <c r="L3591" s="86">
        <f>(Tabla2[[#This Row],[release_year]]-'VARIANZA Y DES. EST'!$L$11)^2</f>
        <v>33.870100322899837</v>
      </c>
      <c r="M3591" s="12">
        <v>2020</v>
      </c>
      <c r="N3591" s="9" t="s">
        <v>55</v>
      </c>
      <c r="O3591" s="9" t="s">
        <v>13540</v>
      </c>
      <c r="P3591" s="12">
        <v>103</v>
      </c>
      <c r="Q3591" s="12">
        <v>103</v>
      </c>
      <c r="R3591" s="12">
        <v>11.799241808030798</v>
      </c>
      <c r="S3591" s="12" t="s">
        <v>28</v>
      </c>
      <c r="T3591" s="9" t="s">
        <v>5246</v>
      </c>
      <c r="U3591" s="9" t="s">
        <v>30</v>
      </c>
      <c r="V3591" s="9" t="s">
        <v>5246</v>
      </c>
      <c r="W3591" s="14">
        <v>3</v>
      </c>
    </row>
    <row r="3592" spans="1:23" x14ac:dyDescent="0.25">
      <c r="A3592" s="8">
        <v>2742</v>
      </c>
      <c r="B3592" s="9" t="s">
        <v>13666</v>
      </c>
      <c r="C3592" s="9" t="s">
        <v>22</v>
      </c>
      <c r="D3592" s="9" t="s">
        <v>13667</v>
      </c>
      <c r="E3592" s="18" t="s">
        <v>13668</v>
      </c>
      <c r="F3592" s="9" t="s">
        <v>13669</v>
      </c>
      <c r="G3592" s="12">
        <v>6</v>
      </c>
      <c r="H3592" s="9" t="s">
        <v>518</v>
      </c>
      <c r="I3592" s="9" t="s">
        <v>518</v>
      </c>
      <c r="J3592" s="12">
        <v>1</v>
      </c>
      <c r="K3592" s="13">
        <v>43922</v>
      </c>
      <c r="L3592" s="86">
        <f>(Tabla2[[#This Row],[release_year]]-'VARIANZA Y DES. EST'!$L$11)^2</f>
        <v>33.870100322899837</v>
      </c>
      <c r="M3592" s="12">
        <v>2020</v>
      </c>
      <c r="N3592" s="9" t="s">
        <v>76</v>
      </c>
      <c r="O3592" s="9" t="s">
        <v>13540</v>
      </c>
      <c r="P3592" s="12">
        <v>103</v>
      </c>
      <c r="Q3592" s="12">
        <v>103</v>
      </c>
      <c r="R3592" s="12">
        <v>11.799241808030798</v>
      </c>
      <c r="S3592" s="12" t="s">
        <v>28</v>
      </c>
      <c r="T3592" s="9" t="s">
        <v>118</v>
      </c>
      <c r="U3592" s="9" t="s">
        <v>45</v>
      </c>
      <c r="V3592" s="9" t="s">
        <v>118</v>
      </c>
      <c r="W3592" s="14">
        <v>3</v>
      </c>
    </row>
    <row r="3593" spans="1:23" x14ac:dyDescent="0.25">
      <c r="A3593" s="8">
        <v>2763</v>
      </c>
      <c r="B3593" s="9" t="s">
        <v>13670</v>
      </c>
      <c r="C3593" s="9" t="s">
        <v>22</v>
      </c>
      <c r="D3593" s="9" t="s">
        <v>13671</v>
      </c>
      <c r="E3593" s="9" t="s">
        <v>5169</v>
      </c>
      <c r="F3593" s="9" t="s">
        <v>13672</v>
      </c>
      <c r="G3593" s="12">
        <v>10</v>
      </c>
      <c r="H3593" s="9" t="s">
        <v>25</v>
      </c>
      <c r="I3593" s="9" t="s">
        <v>25</v>
      </c>
      <c r="J3593" s="12">
        <v>1</v>
      </c>
      <c r="K3593" s="13">
        <v>43918</v>
      </c>
      <c r="L3593" s="86">
        <f>(Tabla2[[#This Row],[release_year]]-'VARIANZA Y DES. EST'!$L$11)^2</f>
        <v>23.230495463129063</v>
      </c>
      <c r="M3593" s="12">
        <v>2019</v>
      </c>
      <c r="N3593" s="9" t="s">
        <v>1991</v>
      </c>
      <c r="O3593" s="9" t="s">
        <v>13540</v>
      </c>
      <c r="P3593" s="12">
        <v>103</v>
      </c>
      <c r="Q3593" s="12">
        <v>103</v>
      </c>
      <c r="R3593" s="12">
        <v>11.799241808030798</v>
      </c>
      <c r="S3593" s="12" t="s">
        <v>28</v>
      </c>
      <c r="T3593" s="9" t="s">
        <v>38</v>
      </c>
      <c r="U3593" s="9" t="s">
        <v>38</v>
      </c>
      <c r="V3593" s="9" t="s">
        <v>38</v>
      </c>
      <c r="W3593" s="14">
        <v>1</v>
      </c>
    </row>
    <row r="3594" spans="1:23" x14ac:dyDescent="0.25">
      <c r="A3594" s="8">
        <v>2820</v>
      </c>
      <c r="B3594" s="9" t="s">
        <v>13673</v>
      </c>
      <c r="C3594" s="9" t="s">
        <v>22</v>
      </c>
      <c r="D3594" s="9" t="s">
        <v>13674</v>
      </c>
      <c r="E3594" s="9" t="s">
        <v>13675</v>
      </c>
      <c r="F3594" s="9" t="s">
        <v>13676</v>
      </c>
      <c r="G3594" s="12">
        <v>9</v>
      </c>
      <c r="H3594" s="9" t="s">
        <v>279</v>
      </c>
      <c r="I3594" s="9" t="s">
        <v>279</v>
      </c>
      <c r="J3594" s="12">
        <v>1</v>
      </c>
      <c r="K3594" s="13">
        <v>43903</v>
      </c>
      <c r="L3594" s="86">
        <f>(Tabla2[[#This Row],[release_year]]-'VARIANZA Y DES. EST'!$L$11)^2</f>
        <v>33.870100322899837</v>
      </c>
      <c r="M3594" s="12">
        <v>2020</v>
      </c>
      <c r="N3594" s="9" t="s">
        <v>82</v>
      </c>
      <c r="O3594" s="9" t="s">
        <v>13540</v>
      </c>
      <c r="P3594" s="12">
        <v>103</v>
      </c>
      <c r="Q3594" s="12">
        <v>103</v>
      </c>
      <c r="R3594" s="12">
        <v>11.799241808030798</v>
      </c>
      <c r="S3594" s="12" t="s">
        <v>28</v>
      </c>
      <c r="T3594" s="9" t="s">
        <v>51</v>
      </c>
      <c r="U3594" s="9" t="s">
        <v>30</v>
      </c>
      <c r="V3594" s="9" t="s">
        <v>51</v>
      </c>
      <c r="W3594" s="14">
        <v>2</v>
      </c>
    </row>
    <row r="3595" spans="1:23" x14ac:dyDescent="0.25">
      <c r="A3595" s="8">
        <v>2879</v>
      </c>
      <c r="B3595" s="9" t="s">
        <v>13677</v>
      </c>
      <c r="C3595" s="9" t="s">
        <v>22</v>
      </c>
      <c r="D3595" s="9" t="s">
        <v>13678</v>
      </c>
      <c r="E3595" s="9" t="s">
        <v>13679</v>
      </c>
      <c r="F3595" s="9" t="s">
        <v>13680</v>
      </c>
      <c r="G3595" s="12">
        <v>8</v>
      </c>
      <c r="H3595" s="9" t="s">
        <v>175</v>
      </c>
      <c r="I3595" s="9" t="s">
        <v>175</v>
      </c>
      <c r="J3595" s="12">
        <v>1</v>
      </c>
      <c r="K3595" s="13">
        <v>43887</v>
      </c>
      <c r="L3595" s="86">
        <f>(Tabla2[[#This Row],[release_year]]-'VARIANZA Y DES. EST'!$L$11)^2</f>
        <v>3.3116808838167522</v>
      </c>
      <c r="M3595" s="12">
        <v>2016</v>
      </c>
      <c r="N3595" s="9" t="s">
        <v>35</v>
      </c>
      <c r="O3595" s="9" t="s">
        <v>13540</v>
      </c>
      <c r="P3595" s="12">
        <v>103</v>
      </c>
      <c r="Q3595" s="12">
        <v>103</v>
      </c>
      <c r="R3595" s="12">
        <v>11.799241808030798</v>
      </c>
      <c r="S3595" s="12" t="s">
        <v>28</v>
      </c>
      <c r="T3595" s="9" t="s">
        <v>3319</v>
      </c>
      <c r="U3595" s="9" t="s">
        <v>45</v>
      </c>
      <c r="V3595" s="9" t="s">
        <v>3319</v>
      </c>
      <c r="W3595" s="14">
        <v>3</v>
      </c>
    </row>
    <row r="3596" spans="1:23" x14ac:dyDescent="0.25">
      <c r="A3596" s="8">
        <v>2920</v>
      </c>
      <c r="B3596" s="9" t="s">
        <v>13681</v>
      </c>
      <c r="C3596" s="9" t="s">
        <v>22</v>
      </c>
      <c r="D3596" s="9" t="s">
        <v>13682</v>
      </c>
      <c r="E3596" s="9" t="s">
        <v>13683</v>
      </c>
      <c r="F3596" s="9" t="s">
        <v>13684</v>
      </c>
      <c r="G3596" s="12">
        <v>13</v>
      </c>
      <c r="H3596" s="9" t="s">
        <v>34</v>
      </c>
      <c r="I3596" s="9" t="s">
        <v>34</v>
      </c>
      <c r="J3596" s="12">
        <v>1</v>
      </c>
      <c r="K3596" s="13">
        <v>43874</v>
      </c>
      <c r="L3596" s="86">
        <f>(Tabla2[[#This Row],[release_year]]-'VARIANZA Y DES. EST'!$L$11)^2</f>
        <v>23.230495463129063</v>
      </c>
      <c r="M3596" s="12">
        <v>2019</v>
      </c>
      <c r="N3596" s="9" t="s">
        <v>82</v>
      </c>
      <c r="O3596" s="9" t="s">
        <v>13540</v>
      </c>
      <c r="P3596" s="12">
        <v>103</v>
      </c>
      <c r="Q3596" s="12">
        <v>103</v>
      </c>
      <c r="R3596" s="12">
        <v>11.799241808030798</v>
      </c>
      <c r="S3596" s="12" t="s">
        <v>28</v>
      </c>
      <c r="T3596" s="9" t="s">
        <v>1638</v>
      </c>
      <c r="U3596" s="9" t="s">
        <v>38</v>
      </c>
      <c r="V3596" s="9" t="s">
        <v>1638</v>
      </c>
      <c r="W3596" s="14">
        <v>3</v>
      </c>
    </row>
    <row r="3597" spans="1:23" x14ac:dyDescent="0.25">
      <c r="A3597" s="8">
        <v>2935</v>
      </c>
      <c r="B3597" s="9" t="s">
        <v>13685</v>
      </c>
      <c r="C3597" s="9" t="s">
        <v>22</v>
      </c>
      <c r="D3597" s="9" t="s">
        <v>13686</v>
      </c>
      <c r="E3597" s="9" t="s">
        <v>13687</v>
      </c>
      <c r="F3597" s="9" t="s">
        <v>13688</v>
      </c>
      <c r="G3597" s="12">
        <v>8</v>
      </c>
      <c r="H3597" s="9" t="s">
        <v>613</v>
      </c>
      <c r="I3597" s="9" t="s">
        <v>13689</v>
      </c>
      <c r="J3597" s="12">
        <v>2</v>
      </c>
      <c r="K3597" s="13">
        <v>43869</v>
      </c>
      <c r="L3597" s="86">
        <f>(Tabla2[[#This Row],[release_year]]-'VARIANZA Y DES. EST'!$L$11)^2</f>
        <v>23.230495463129063</v>
      </c>
      <c r="M3597" s="12">
        <v>2019</v>
      </c>
      <c r="N3597" s="9" t="s">
        <v>76</v>
      </c>
      <c r="O3597" s="9" t="s">
        <v>13540</v>
      </c>
      <c r="P3597" s="12">
        <v>103</v>
      </c>
      <c r="Q3597" s="12">
        <v>103</v>
      </c>
      <c r="R3597" s="12">
        <v>11.799241808030798</v>
      </c>
      <c r="S3597" s="12" t="s">
        <v>28</v>
      </c>
      <c r="T3597" s="9" t="s">
        <v>460</v>
      </c>
      <c r="U3597" s="9" t="s">
        <v>45</v>
      </c>
      <c r="V3597" s="9" t="s">
        <v>460</v>
      </c>
      <c r="W3597" s="14">
        <v>3</v>
      </c>
    </row>
    <row r="3598" spans="1:23" x14ac:dyDescent="0.25">
      <c r="A3598" s="8">
        <v>3027</v>
      </c>
      <c r="B3598" s="9" t="s">
        <v>13690</v>
      </c>
      <c r="C3598" s="9" t="s">
        <v>22</v>
      </c>
      <c r="D3598" s="9" t="s">
        <v>13691</v>
      </c>
      <c r="E3598" s="9" t="s">
        <v>13692</v>
      </c>
      <c r="F3598" s="9" t="s">
        <v>13693</v>
      </c>
      <c r="G3598" s="12">
        <v>8</v>
      </c>
      <c r="H3598" s="9" t="s">
        <v>25</v>
      </c>
      <c r="I3598" s="9" t="s">
        <v>25</v>
      </c>
      <c r="J3598" s="12">
        <v>1</v>
      </c>
      <c r="K3598" s="13">
        <v>43845</v>
      </c>
      <c r="L3598" s="86">
        <f>(Tabla2[[#This Row],[release_year]]-'VARIANZA Y DES. EST'!$L$11)^2</f>
        <v>23.230495463129063</v>
      </c>
      <c r="M3598" s="12">
        <v>2019</v>
      </c>
      <c r="N3598" s="9" t="s">
        <v>76</v>
      </c>
      <c r="O3598" s="9" t="s">
        <v>13540</v>
      </c>
      <c r="P3598" s="12">
        <v>103</v>
      </c>
      <c r="Q3598" s="12">
        <v>103</v>
      </c>
      <c r="R3598" s="12">
        <v>11.799241808030798</v>
      </c>
      <c r="S3598" s="12" t="s">
        <v>28</v>
      </c>
      <c r="T3598" s="9" t="s">
        <v>6410</v>
      </c>
      <c r="U3598" s="9" t="s">
        <v>38</v>
      </c>
      <c r="V3598" s="9" t="s">
        <v>6410</v>
      </c>
      <c r="W3598" s="14">
        <v>2</v>
      </c>
    </row>
    <row r="3599" spans="1:23" x14ac:dyDescent="0.25">
      <c r="A3599" s="8">
        <v>3094</v>
      </c>
      <c r="B3599" s="9" t="s">
        <v>13694</v>
      </c>
      <c r="C3599" s="9" t="s">
        <v>22</v>
      </c>
      <c r="D3599" s="9" t="s">
        <v>13695</v>
      </c>
      <c r="E3599" s="9" t="s">
        <v>13696</v>
      </c>
      <c r="F3599" s="9" t="s">
        <v>13697</v>
      </c>
      <c r="G3599" s="12">
        <v>8</v>
      </c>
      <c r="H3599" s="12"/>
      <c r="I3599" s="9"/>
      <c r="J3599" s="12">
        <v>0</v>
      </c>
      <c r="K3599" s="16">
        <v>43826</v>
      </c>
      <c r="L3599" s="86">
        <f>(Tabla2[[#This Row],[release_year]]-'VARIANZA Y DES. EST'!$L$11)^2</f>
        <v>14.590890603358293</v>
      </c>
      <c r="M3599" s="12">
        <v>2018</v>
      </c>
      <c r="N3599" s="9" t="s">
        <v>76</v>
      </c>
      <c r="O3599" s="9" t="s">
        <v>13540</v>
      </c>
      <c r="P3599" s="12">
        <v>103</v>
      </c>
      <c r="Q3599" s="12">
        <v>103</v>
      </c>
      <c r="R3599" s="12">
        <v>11.799241808030798</v>
      </c>
      <c r="S3599" s="12" t="s">
        <v>28</v>
      </c>
      <c r="T3599" s="9" t="s">
        <v>859</v>
      </c>
      <c r="U3599" s="9" t="s">
        <v>95</v>
      </c>
      <c r="V3599" s="9" t="s">
        <v>859</v>
      </c>
      <c r="W3599" s="14">
        <v>2</v>
      </c>
    </row>
    <row r="3600" spans="1:23" x14ac:dyDescent="0.25">
      <c r="A3600" s="8">
        <v>3101</v>
      </c>
      <c r="B3600" s="9" t="s">
        <v>13698</v>
      </c>
      <c r="C3600" s="9" t="s">
        <v>22</v>
      </c>
      <c r="D3600" s="9" t="s">
        <v>13699</v>
      </c>
      <c r="E3600" s="9" t="s">
        <v>10961</v>
      </c>
      <c r="F3600" s="18" t="s">
        <v>13700</v>
      </c>
      <c r="G3600" s="12">
        <v>8</v>
      </c>
      <c r="H3600" s="9" t="s">
        <v>1434</v>
      </c>
      <c r="I3600" s="9" t="s">
        <v>11607</v>
      </c>
      <c r="J3600" s="12">
        <v>2</v>
      </c>
      <c r="K3600" s="16">
        <v>43824</v>
      </c>
      <c r="L3600" s="86">
        <f>(Tabla2[[#This Row],[release_year]]-'VARIANZA Y DES. EST'!$L$11)^2</f>
        <v>23.230495463129063</v>
      </c>
      <c r="M3600" s="12">
        <v>2019</v>
      </c>
      <c r="N3600" s="9" t="s">
        <v>1991</v>
      </c>
      <c r="O3600" s="9" t="s">
        <v>13540</v>
      </c>
      <c r="P3600" s="12">
        <v>103</v>
      </c>
      <c r="Q3600" s="12">
        <v>103</v>
      </c>
      <c r="R3600" s="12">
        <v>11.799241808030798</v>
      </c>
      <c r="S3600" s="12" t="s">
        <v>28</v>
      </c>
      <c r="T3600" s="9" t="s">
        <v>5577</v>
      </c>
      <c r="U3600" s="9" t="s">
        <v>38</v>
      </c>
      <c r="V3600" s="9" t="s">
        <v>5577</v>
      </c>
      <c r="W3600" s="14">
        <v>2</v>
      </c>
    </row>
    <row r="3601" spans="1:23" x14ac:dyDescent="0.25">
      <c r="A3601" s="8">
        <v>3201</v>
      </c>
      <c r="B3601" s="9" t="s">
        <v>13701</v>
      </c>
      <c r="C3601" s="9" t="s">
        <v>22</v>
      </c>
      <c r="D3601" s="9" t="s">
        <v>13702</v>
      </c>
      <c r="E3601" s="9" t="s">
        <v>13703</v>
      </c>
      <c r="F3601" s="9" t="s">
        <v>13704</v>
      </c>
      <c r="G3601" s="12">
        <v>8</v>
      </c>
      <c r="H3601" s="9" t="s">
        <v>3836</v>
      </c>
      <c r="I3601" s="9" t="s">
        <v>3836</v>
      </c>
      <c r="J3601" s="12">
        <v>1</v>
      </c>
      <c r="K3601" s="13">
        <v>43800</v>
      </c>
      <c r="L3601" s="86">
        <f>(Tabla2[[#This Row],[release_year]]-'VARIANZA Y DES. EST'!$L$11)^2</f>
        <v>23.230495463129063</v>
      </c>
      <c r="M3601" s="12">
        <v>2019</v>
      </c>
      <c r="N3601" s="9" t="s">
        <v>35</v>
      </c>
      <c r="O3601" s="9" t="s">
        <v>13540</v>
      </c>
      <c r="P3601" s="12">
        <v>103</v>
      </c>
      <c r="Q3601" s="12">
        <v>103</v>
      </c>
      <c r="R3601" s="12">
        <v>11.799241808030798</v>
      </c>
      <c r="S3601" s="12" t="s">
        <v>28</v>
      </c>
      <c r="T3601" s="9" t="s">
        <v>6181</v>
      </c>
      <c r="U3601" s="9" t="s">
        <v>30</v>
      </c>
      <c r="V3601" s="9" t="s">
        <v>6181</v>
      </c>
      <c r="W3601" s="14">
        <v>3</v>
      </c>
    </row>
    <row r="3602" spans="1:23" x14ac:dyDescent="0.25">
      <c r="A3602" s="8">
        <v>3313</v>
      </c>
      <c r="B3602" s="9" t="s">
        <v>13705</v>
      </c>
      <c r="C3602" s="9" t="s">
        <v>22</v>
      </c>
      <c r="D3602" s="9" t="s">
        <v>13706</v>
      </c>
      <c r="E3602" s="18" t="s">
        <v>13707</v>
      </c>
      <c r="F3602" s="9" t="s">
        <v>13707</v>
      </c>
      <c r="G3602" s="12">
        <v>1</v>
      </c>
      <c r="H3602" s="9" t="s">
        <v>518</v>
      </c>
      <c r="I3602" s="9" t="s">
        <v>518</v>
      </c>
      <c r="J3602" s="12">
        <v>1</v>
      </c>
      <c r="K3602" s="13">
        <v>43773</v>
      </c>
      <c r="L3602" s="86">
        <f>(Tabla2[[#This Row],[release_year]]-'VARIANZA Y DES. EST'!$L$11)^2</f>
        <v>23.230495463129063</v>
      </c>
      <c r="M3602" s="12">
        <v>2019</v>
      </c>
      <c r="N3602" s="9" t="s">
        <v>76</v>
      </c>
      <c r="O3602" s="9" t="s">
        <v>13540</v>
      </c>
      <c r="P3602" s="12">
        <v>103</v>
      </c>
      <c r="Q3602" s="12">
        <v>103</v>
      </c>
      <c r="R3602" s="12">
        <v>11.799241808030798</v>
      </c>
      <c r="S3602" s="12" t="s">
        <v>28</v>
      </c>
      <c r="T3602" s="9" t="s">
        <v>460</v>
      </c>
      <c r="U3602" s="9" t="s">
        <v>45</v>
      </c>
      <c r="V3602" s="9" t="s">
        <v>460</v>
      </c>
      <c r="W3602" s="14">
        <v>3</v>
      </c>
    </row>
    <row r="3603" spans="1:23" x14ac:dyDescent="0.25">
      <c r="A3603" s="8">
        <v>3524</v>
      </c>
      <c r="B3603" s="9" t="s">
        <v>13708</v>
      </c>
      <c r="C3603" s="9" t="s">
        <v>22</v>
      </c>
      <c r="D3603" s="9" t="s">
        <v>13709</v>
      </c>
      <c r="E3603" s="9" t="s">
        <v>13710</v>
      </c>
      <c r="F3603" s="9" t="s">
        <v>13711</v>
      </c>
      <c r="G3603" s="12">
        <v>10</v>
      </c>
      <c r="H3603" s="9" t="s">
        <v>25</v>
      </c>
      <c r="I3603" s="9" t="s">
        <v>25</v>
      </c>
      <c r="J3603" s="12">
        <v>1</v>
      </c>
      <c r="K3603" s="13">
        <v>43721</v>
      </c>
      <c r="L3603" s="86">
        <f>(Tabla2[[#This Row],[release_year]]-'VARIANZA Y DES. EST'!$L$11)^2</f>
        <v>23.230495463129063</v>
      </c>
      <c r="M3603" s="12">
        <v>2019</v>
      </c>
      <c r="N3603" s="9" t="s">
        <v>82</v>
      </c>
      <c r="O3603" s="9" t="s">
        <v>13540</v>
      </c>
      <c r="P3603" s="12">
        <v>103</v>
      </c>
      <c r="Q3603" s="12">
        <v>103</v>
      </c>
      <c r="R3603" s="12">
        <v>11.799241808030798</v>
      </c>
      <c r="S3603" s="12" t="s">
        <v>28</v>
      </c>
      <c r="T3603" s="9" t="s">
        <v>6817</v>
      </c>
      <c r="U3603" s="9" t="s">
        <v>30</v>
      </c>
      <c r="V3603" s="9" t="s">
        <v>6817</v>
      </c>
      <c r="W3603" s="14">
        <v>3</v>
      </c>
    </row>
    <row r="3604" spans="1:23" x14ac:dyDescent="0.25">
      <c r="A3604" s="8">
        <v>3791</v>
      </c>
      <c r="B3604" s="9" t="s">
        <v>13712</v>
      </c>
      <c r="C3604" s="9" t="s">
        <v>22</v>
      </c>
      <c r="D3604" s="9" t="s">
        <v>13713</v>
      </c>
      <c r="E3604" s="9" t="s">
        <v>13714</v>
      </c>
      <c r="F3604" s="9" t="s">
        <v>13715</v>
      </c>
      <c r="G3604" s="12">
        <v>8</v>
      </c>
      <c r="H3604" s="9" t="s">
        <v>518</v>
      </c>
      <c r="I3604" s="9" t="s">
        <v>518</v>
      </c>
      <c r="J3604" s="12">
        <v>1</v>
      </c>
      <c r="K3604" s="13">
        <v>43616</v>
      </c>
      <c r="L3604" s="86">
        <f>(Tabla2[[#This Row],[release_year]]-'VARIANZA Y DES. EST'!$L$11)^2</f>
        <v>23.230495463129063</v>
      </c>
      <c r="M3604" s="12">
        <v>2019</v>
      </c>
      <c r="N3604" s="9" t="s">
        <v>76</v>
      </c>
      <c r="O3604" s="9" t="s">
        <v>13540</v>
      </c>
      <c r="P3604" s="12">
        <v>103</v>
      </c>
      <c r="Q3604" s="12">
        <v>103</v>
      </c>
      <c r="R3604" s="12">
        <v>11.799241808030798</v>
      </c>
      <c r="S3604" s="12" t="s">
        <v>28</v>
      </c>
      <c r="T3604" s="9" t="s">
        <v>70</v>
      </c>
      <c r="U3604" s="9" t="s">
        <v>45</v>
      </c>
      <c r="V3604" s="9" t="s">
        <v>70</v>
      </c>
      <c r="W3604" s="14">
        <v>2</v>
      </c>
    </row>
    <row r="3605" spans="1:23" x14ac:dyDescent="0.25">
      <c r="A3605" s="8">
        <v>3955</v>
      </c>
      <c r="B3605" s="9" t="s">
        <v>13716</v>
      </c>
      <c r="C3605" s="9" t="s">
        <v>22</v>
      </c>
      <c r="D3605" s="9" t="s">
        <v>13717</v>
      </c>
      <c r="E3605" s="9" t="s">
        <v>13718</v>
      </c>
      <c r="F3605" s="9" t="s">
        <v>13719</v>
      </c>
      <c r="G3605" s="12">
        <v>10</v>
      </c>
      <c r="H3605" s="9" t="s">
        <v>2924</v>
      </c>
      <c r="I3605" s="9" t="s">
        <v>2924</v>
      </c>
      <c r="J3605" s="12">
        <v>1</v>
      </c>
      <c r="K3605" s="13">
        <v>43556</v>
      </c>
      <c r="L3605" s="86">
        <f>(Tabla2[[#This Row],[release_year]]-'VARIANZA Y DES. EST'!$L$11)^2</f>
        <v>3.3116808838167522</v>
      </c>
      <c r="M3605" s="12">
        <v>2016</v>
      </c>
      <c r="N3605" s="9" t="s">
        <v>35</v>
      </c>
      <c r="O3605" s="9" t="s">
        <v>13540</v>
      </c>
      <c r="P3605" s="12">
        <v>103</v>
      </c>
      <c r="Q3605" s="12">
        <v>103</v>
      </c>
      <c r="R3605" s="12">
        <v>11.799241808030798</v>
      </c>
      <c r="S3605" s="12" t="s">
        <v>28</v>
      </c>
      <c r="T3605" s="9" t="s">
        <v>13720</v>
      </c>
      <c r="U3605" s="9" t="s">
        <v>239</v>
      </c>
      <c r="V3605" s="9" t="s">
        <v>13720</v>
      </c>
      <c r="W3605" s="14">
        <v>3</v>
      </c>
    </row>
    <row r="3606" spans="1:23" x14ac:dyDescent="0.25">
      <c r="A3606" s="8">
        <v>4048</v>
      </c>
      <c r="B3606" s="9" t="s">
        <v>13721</v>
      </c>
      <c r="C3606" s="9" t="s">
        <v>22</v>
      </c>
      <c r="D3606" s="9" t="s">
        <v>13722</v>
      </c>
      <c r="E3606" s="9" t="s">
        <v>13207</v>
      </c>
      <c r="F3606" s="9" t="s">
        <v>13723</v>
      </c>
      <c r="G3606" s="12">
        <v>9</v>
      </c>
      <c r="H3606" s="9" t="s">
        <v>3522</v>
      </c>
      <c r="I3606" s="9" t="s">
        <v>3522</v>
      </c>
      <c r="J3606" s="12">
        <v>1</v>
      </c>
      <c r="K3606" s="13">
        <v>43528</v>
      </c>
      <c r="L3606" s="86">
        <f>(Tabla2[[#This Row],[release_year]]-'VARIANZA Y DES. EST'!$L$11)^2</f>
        <v>10.1136565849629</v>
      </c>
      <c r="M3606" s="12">
        <v>2011</v>
      </c>
      <c r="N3606" s="9" t="s">
        <v>76</v>
      </c>
      <c r="O3606" s="9" t="s">
        <v>13540</v>
      </c>
      <c r="P3606" s="12">
        <v>103</v>
      </c>
      <c r="Q3606" s="12">
        <v>103</v>
      </c>
      <c r="R3606" s="12">
        <v>11.799241808030798</v>
      </c>
      <c r="S3606" s="12" t="s">
        <v>28</v>
      </c>
      <c r="T3606" s="9" t="s">
        <v>3319</v>
      </c>
      <c r="U3606" s="9" t="s">
        <v>45</v>
      </c>
      <c r="V3606" s="9" t="s">
        <v>3319</v>
      </c>
      <c r="W3606" s="14">
        <v>3</v>
      </c>
    </row>
    <row r="3607" spans="1:23" x14ac:dyDescent="0.25">
      <c r="A3607" s="8">
        <v>4054</v>
      </c>
      <c r="B3607" s="9" t="s">
        <v>13724</v>
      </c>
      <c r="C3607" s="9" t="s">
        <v>22</v>
      </c>
      <c r="D3607" s="9" t="s">
        <v>13725</v>
      </c>
      <c r="E3607" s="9" t="s">
        <v>13726</v>
      </c>
      <c r="F3607" s="9" t="s">
        <v>13727</v>
      </c>
      <c r="G3607" s="12">
        <v>5</v>
      </c>
      <c r="H3607" s="9" t="s">
        <v>231</v>
      </c>
      <c r="I3607" s="9" t="s">
        <v>3005</v>
      </c>
      <c r="J3607" s="12">
        <v>2</v>
      </c>
      <c r="K3607" s="13">
        <v>43525</v>
      </c>
      <c r="L3607" s="86">
        <f>(Tabla2[[#This Row],[release_year]]-'VARIANZA Y DES. EST'!$L$11)^2</f>
        <v>14.590890603358293</v>
      </c>
      <c r="M3607" s="12">
        <v>2018</v>
      </c>
      <c r="N3607" s="9" t="s">
        <v>76</v>
      </c>
      <c r="O3607" s="9" t="s">
        <v>13540</v>
      </c>
      <c r="P3607" s="12">
        <v>103</v>
      </c>
      <c r="Q3607" s="12">
        <v>103</v>
      </c>
      <c r="R3607" s="12">
        <v>11.799241808030798</v>
      </c>
      <c r="S3607" s="12" t="s">
        <v>28</v>
      </c>
      <c r="T3607" s="9" t="s">
        <v>859</v>
      </c>
      <c r="U3607" s="9" t="s">
        <v>95</v>
      </c>
      <c r="V3607" s="9" t="s">
        <v>859</v>
      </c>
      <c r="W3607" s="14">
        <v>2</v>
      </c>
    </row>
    <row r="3608" spans="1:23" x14ac:dyDescent="0.25">
      <c r="A3608" s="8">
        <v>4067</v>
      </c>
      <c r="B3608" s="9" t="s">
        <v>13728</v>
      </c>
      <c r="C3608" s="9" t="s">
        <v>22</v>
      </c>
      <c r="D3608" s="9" t="s">
        <v>13729</v>
      </c>
      <c r="E3608" s="9" t="s">
        <v>13730</v>
      </c>
      <c r="F3608" s="9" t="s">
        <v>13731</v>
      </c>
      <c r="G3608" s="12">
        <v>5</v>
      </c>
      <c r="H3608" s="9" t="s">
        <v>390</v>
      </c>
      <c r="I3608" s="9" t="s">
        <v>11919</v>
      </c>
      <c r="J3608" s="12">
        <v>2</v>
      </c>
      <c r="K3608" s="13">
        <v>43525</v>
      </c>
      <c r="L3608" s="86">
        <f>(Tabla2[[#This Row],[release_year]]-'VARIANZA Y DES. EST'!$L$11)^2</f>
        <v>14.590890603358293</v>
      </c>
      <c r="M3608" s="12">
        <v>2018</v>
      </c>
      <c r="N3608" s="9" t="s">
        <v>76</v>
      </c>
      <c r="O3608" s="9" t="s">
        <v>13540</v>
      </c>
      <c r="P3608" s="12">
        <v>103</v>
      </c>
      <c r="Q3608" s="12">
        <v>103</v>
      </c>
      <c r="R3608" s="12">
        <v>11.799241808030798</v>
      </c>
      <c r="S3608" s="12" t="s">
        <v>28</v>
      </c>
      <c r="T3608" s="9" t="s">
        <v>460</v>
      </c>
      <c r="U3608" s="9" t="s">
        <v>45</v>
      </c>
      <c r="V3608" s="9" t="s">
        <v>460</v>
      </c>
      <c r="W3608" s="14">
        <v>3</v>
      </c>
    </row>
    <row r="3609" spans="1:23" x14ac:dyDescent="0.25">
      <c r="A3609" s="8">
        <v>4101</v>
      </c>
      <c r="B3609" s="9" t="s">
        <v>13732</v>
      </c>
      <c r="C3609" s="9" t="s">
        <v>22</v>
      </c>
      <c r="D3609" s="9" t="s">
        <v>13733</v>
      </c>
      <c r="E3609" s="9" t="s">
        <v>12445</v>
      </c>
      <c r="F3609" s="9" t="s">
        <v>13734</v>
      </c>
      <c r="G3609" s="12">
        <v>11</v>
      </c>
      <c r="H3609" s="9" t="s">
        <v>858</v>
      </c>
      <c r="I3609" s="9" t="s">
        <v>858</v>
      </c>
      <c r="J3609" s="12">
        <v>1</v>
      </c>
      <c r="K3609" s="13">
        <v>43511</v>
      </c>
      <c r="L3609" s="86">
        <f>(Tabla2[[#This Row],[release_year]]-'VARIANZA Y DES. EST'!$L$11)^2</f>
        <v>4.7532614447336705</v>
      </c>
      <c r="M3609" s="12">
        <v>2012</v>
      </c>
      <c r="N3609" s="9" t="s">
        <v>76</v>
      </c>
      <c r="O3609" s="9" t="s">
        <v>13540</v>
      </c>
      <c r="P3609" s="12">
        <v>103</v>
      </c>
      <c r="Q3609" s="12">
        <v>103</v>
      </c>
      <c r="R3609" s="12">
        <v>11.799241808030798</v>
      </c>
      <c r="S3609" s="12" t="s">
        <v>28</v>
      </c>
      <c r="T3609" s="9" t="s">
        <v>94</v>
      </c>
      <c r="U3609" s="9" t="s">
        <v>95</v>
      </c>
      <c r="V3609" s="9" t="s">
        <v>94</v>
      </c>
      <c r="W3609" s="14">
        <v>3</v>
      </c>
    </row>
    <row r="3610" spans="1:23" x14ac:dyDescent="0.25">
      <c r="A3610" s="8">
        <v>4596</v>
      </c>
      <c r="B3610" s="9" t="s">
        <v>13735</v>
      </c>
      <c r="C3610" s="9" t="s">
        <v>22</v>
      </c>
      <c r="D3610" s="9" t="s">
        <v>13736</v>
      </c>
      <c r="E3610" s="9" t="s">
        <v>13737</v>
      </c>
      <c r="F3610" s="9" t="s">
        <v>13738</v>
      </c>
      <c r="G3610" s="12">
        <v>8</v>
      </c>
      <c r="H3610" s="9" t="s">
        <v>518</v>
      </c>
      <c r="I3610" s="9" t="s">
        <v>518</v>
      </c>
      <c r="J3610" s="12">
        <v>1</v>
      </c>
      <c r="K3610" s="13">
        <v>43374</v>
      </c>
      <c r="L3610" s="86">
        <f>(Tabla2[[#This Row],[release_year]]-'VARIANZA Y DES. EST'!$L$11)^2</f>
        <v>3.3116808838167522</v>
      </c>
      <c r="M3610" s="12">
        <v>2016</v>
      </c>
      <c r="N3610" s="9" t="s">
        <v>35</v>
      </c>
      <c r="O3610" s="9" t="s">
        <v>13540</v>
      </c>
      <c r="P3610" s="12">
        <v>103</v>
      </c>
      <c r="Q3610" s="12">
        <v>103</v>
      </c>
      <c r="R3610" s="12">
        <v>11.799241808030798</v>
      </c>
      <c r="S3610" s="12" t="s">
        <v>28</v>
      </c>
      <c r="T3610" s="9" t="s">
        <v>2930</v>
      </c>
      <c r="U3610" s="9" t="s">
        <v>38</v>
      </c>
      <c r="V3610" s="9" t="s">
        <v>2930</v>
      </c>
      <c r="W3610" s="14">
        <v>3</v>
      </c>
    </row>
    <row r="3611" spans="1:23" x14ac:dyDescent="0.25">
      <c r="A3611" s="8">
        <v>4817</v>
      </c>
      <c r="B3611" s="9" t="s">
        <v>13739</v>
      </c>
      <c r="C3611" s="9" t="s">
        <v>22</v>
      </c>
      <c r="D3611" s="9" t="s">
        <v>13740</v>
      </c>
      <c r="E3611" s="9" t="s">
        <v>13741</v>
      </c>
      <c r="F3611" s="9" t="s">
        <v>13742</v>
      </c>
      <c r="G3611" s="12">
        <v>6</v>
      </c>
      <c r="H3611" s="9" t="s">
        <v>34</v>
      </c>
      <c r="I3611" s="9" t="s">
        <v>34</v>
      </c>
      <c r="J3611" s="12">
        <v>1</v>
      </c>
      <c r="K3611" s="13">
        <v>43276</v>
      </c>
      <c r="L3611" s="86">
        <f>(Tabla2[[#This Row],[release_year]]-'VARIANZA Y DES. EST'!$L$11)^2</f>
        <v>3.2471164275211517E-2</v>
      </c>
      <c r="M3611" s="12">
        <v>2014</v>
      </c>
      <c r="N3611" s="9" t="s">
        <v>76</v>
      </c>
      <c r="O3611" s="9" t="s">
        <v>13540</v>
      </c>
      <c r="P3611" s="12">
        <v>103</v>
      </c>
      <c r="Q3611" s="12">
        <v>103</v>
      </c>
      <c r="R3611" s="12">
        <v>11.799241808030798</v>
      </c>
      <c r="S3611" s="12" t="s">
        <v>28</v>
      </c>
      <c r="T3611" s="9" t="s">
        <v>9447</v>
      </c>
      <c r="U3611" s="9" t="s">
        <v>38</v>
      </c>
      <c r="V3611" s="9" t="s">
        <v>9447</v>
      </c>
      <c r="W3611" s="14">
        <v>3</v>
      </c>
    </row>
    <row r="3612" spans="1:23" x14ac:dyDescent="0.25">
      <c r="A3612" s="8">
        <v>4960</v>
      </c>
      <c r="B3612" s="9" t="s">
        <v>13743</v>
      </c>
      <c r="C3612" s="9" t="s">
        <v>22</v>
      </c>
      <c r="D3612" s="9" t="s">
        <v>13744</v>
      </c>
      <c r="E3612" s="18" t="s">
        <v>13745</v>
      </c>
      <c r="F3612" s="9" t="s">
        <v>13746</v>
      </c>
      <c r="G3612" s="12">
        <v>7</v>
      </c>
      <c r="H3612" s="9" t="s">
        <v>25</v>
      </c>
      <c r="I3612" s="9" t="s">
        <v>25</v>
      </c>
      <c r="J3612" s="12">
        <v>1</v>
      </c>
      <c r="K3612" s="13">
        <v>43189</v>
      </c>
      <c r="L3612" s="86">
        <f>(Tabla2[[#This Row],[release_year]]-'VARIANZA Y DES. EST'!$L$11)^2</f>
        <v>14.590890603358293</v>
      </c>
      <c r="M3612" s="12">
        <v>2018</v>
      </c>
      <c r="N3612" s="9" t="s">
        <v>76</v>
      </c>
      <c r="O3612" s="9" t="s">
        <v>13540</v>
      </c>
      <c r="P3612" s="12">
        <v>103</v>
      </c>
      <c r="Q3612" s="12">
        <v>103</v>
      </c>
      <c r="R3612" s="12">
        <v>11.799241808030798</v>
      </c>
      <c r="S3612" s="12" t="s">
        <v>28</v>
      </c>
      <c r="T3612" s="9" t="s">
        <v>7217</v>
      </c>
      <c r="U3612" s="9" t="s">
        <v>45</v>
      </c>
      <c r="V3612" s="9" t="s">
        <v>7217</v>
      </c>
      <c r="W3612" s="14">
        <v>3</v>
      </c>
    </row>
    <row r="3613" spans="1:23" x14ac:dyDescent="0.25">
      <c r="A3613" s="8">
        <v>5117</v>
      </c>
      <c r="B3613" s="9" t="s">
        <v>13747</v>
      </c>
      <c r="C3613" s="9" t="s">
        <v>22</v>
      </c>
      <c r="D3613" s="9" t="s">
        <v>13748</v>
      </c>
      <c r="E3613" s="9" t="s">
        <v>13749</v>
      </c>
      <c r="F3613" s="9" t="s">
        <v>13750</v>
      </c>
      <c r="G3613" s="12">
        <v>4</v>
      </c>
      <c r="H3613" s="9" t="s">
        <v>468</v>
      </c>
      <c r="I3613" s="9" t="s">
        <v>472</v>
      </c>
      <c r="J3613" s="12">
        <v>2</v>
      </c>
      <c r="K3613" s="16">
        <v>43089</v>
      </c>
      <c r="L3613" s="86">
        <f>(Tabla2[[#This Row],[release_year]]-'VARIANZA Y DES. EST'!$L$11)^2</f>
        <v>3.3116808838167522</v>
      </c>
      <c r="M3613" s="12">
        <v>2016</v>
      </c>
      <c r="N3613" s="9" t="s">
        <v>1991</v>
      </c>
      <c r="O3613" s="9" t="s">
        <v>13540</v>
      </c>
      <c r="P3613" s="12">
        <v>103</v>
      </c>
      <c r="Q3613" s="12">
        <v>103</v>
      </c>
      <c r="R3613" s="12">
        <v>11.799241808030798</v>
      </c>
      <c r="S3613" s="12" t="s">
        <v>28</v>
      </c>
      <c r="T3613" s="9" t="s">
        <v>57</v>
      </c>
      <c r="U3613" s="9" t="s">
        <v>57</v>
      </c>
      <c r="V3613" s="9" t="s">
        <v>57</v>
      </c>
      <c r="W3613" s="14">
        <v>1</v>
      </c>
    </row>
    <row r="3614" spans="1:23" x14ac:dyDescent="0.25">
      <c r="A3614" s="8">
        <v>5208</v>
      </c>
      <c r="B3614" s="9" t="s">
        <v>13751</v>
      </c>
      <c r="C3614" s="9" t="s">
        <v>22</v>
      </c>
      <c r="D3614" s="12">
        <v>1922</v>
      </c>
      <c r="E3614" s="9" t="s">
        <v>5368</v>
      </c>
      <c r="F3614" s="9" t="s">
        <v>13752</v>
      </c>
      <c r="G3614" s="12">
        <v>7</v>
      </c>
      <c r="H3614" s="9" t="s">
        <v>25</v>
      </c>
      <c r="I3614" s="9" t="s">
        <v>25</v>
      </c>
      <c r="J3614" s="12">
        <v>1</v>
      </c>
      <c r="K3614" s="16">
        <v>43028</v>
      </c>
      <c r="L3614" s="86">
        <f>(Tabla2[[#This Row],[release_year]]-'VARIANZA Y DES. EST'!$L$11)^2</f>
        <v>7.9512857435875226</v>
      </c>
      <c r="M3614" s="12">
        <v>2017</v>
      </c>
      <c r="N3614" s="9" t="s">
        <v>76</v>
      </c>
      <c r="O3614" s="9" t="s">
        <v>13540</v>
      </c>
      <c r="P3614" s="12">
        <v>103</v>
      </c>
      <c r="Q3614" s="12">
        <v>103</v>
      </c>
      <c r="R3614" s="12">
        <v>11.799241808030798</v>
      </c>
      <c r="S3614" s="12" t="s">
        <v>28</v>
      </c>
      <c r="T3614" s="9" t="s">
        <v>2709</v>
      </c>
      <c r="U3614" s="9" t="s">
        <v>45</v>
      </c>
      <c r="V3614" s="9" t="s">
        <v>2709</v>
      </c>
      <c r="W3614" s="14">
        <v>2</v>
      </c>
    </row>
    <row r="3615" spans="1:23" x14ac:dyDescent="0.25">
      <c r="A3615" s="8">
        <v>5253</v>
      </c>
      <c r="B3615" s="9" t="s">
        <v>13753</v>
      </c>
      <c r="C3615" s="9" t="s">
        <v>22</v>
      </c>
      <c r="D3615" s="9" t="s">
        <v>13754</v>
      </c>
      <c r="E3615" s="9" t="s">
        <v>4324</v>
      </c>
      <c r="F3615" s="9" t="s">
        <v>13755</v>
      </c>
      <c r="G3615" s="12">
        <v>5</v>
      </c>
      <c r="H3615" s="9" t="s">
        <v>25</v>
      </c>
      <c r="I3615" s="9" t="s">
        <v>25</v>
      </c>
      <c r="J3615" s="12">
        <v>1</v>
      </c>
      <c r="K3615" s="13">
        <v>43007</v>
      </c>
      <c r="L3615" s="86">
        <f>(Tabla2[[#This Row],[release_year]]-'VARIANZA Y DES. EST'!$L$11)^2</f>
        <v>7.9512857435875226</v>
      </c>
      <c r="M3615" s="12">
        <v>2017</v>
      </c>
      <c r="N3615" s="9" t="s">
        <v>76</v>
      </c>
      <c r="O3615" s="9" t="s">
        <v>13540</v>
      </c>
      <c r="P3615" s="12">
        <v>103</v>
      </c>
      <c r="Q3615" s="12">
        <v>103</v>
      </c>
      <c r="R3615" s="12">
        <v>11.799241808030798</v>
      </c>
      <c r="S3615" s="12" t="s">
        <v>28</v>
      </c>
      <c r="T3615" s="9" t="s">
        <v>3370</v>
      </c>
      <c r="U3615" s="9" t="s">
        <v>514</v>
      </c>
      <c r="V3615" s="9" t="s">
        <v>3370</v>
      </c>
      <c r="W3615" s="14">
        <v>2</v>
      </c>
    </row>
    <row r="3616" spans="1:23" x14ac:dyDescent="0.25">
      <c r="A3616" s="8">
        <v>5256</v>
      </c>
      <c r="B3616" s="9" t="s">
        <v>13756</v>
      </c>
      <c r="C3616" s="9" t="s">
        <v>22</v>
      </c>
      <c r="D3616" s="9" t="s">
        <v>13757</v>
      </c>
      <c r="E3616" s="18" t="s">
        <v>13758</v>
      </c>
      <c r="F3616" s="9" t="s">
        <v>13759</v>
      </c>
      <c r="G3616" s="12">
        <v>7</v>
      </c>
      <c r="H3616" s="9" t="s">
        <v>25</v>
      </c>
      <c r="I3616" s="9" t="s">
        <v>25</v>
      </c>
      <c r="J3616" s="12">
        <v>1</v>
      </c>
      <c r="K3616" s="13">
        <v>43007</v>
      </c>
      <c r="L3616" s="86">
        <f>(Tabla2[[#This Row],[release_year]]-'VARIANZA Y DES. EST'!$L$11)^2</f>
        <v>7.9512857435875226</v>
      </c>
      <c r="M3616" s="12">
        <v>2017</v>
      </c>
      <c r="N3616" s="9" t="s">
        <v>35</v>
      </c>
      <c r="O3616" s="9" t="s">
        <v>13540</v>
      </c>
      <c r="P3616" s="12">
        <v>103</v>
      </c>
      <c r="Q3616" s="12">
        <v>103</v>
      </c>
      <c r="R3616" s="12">
        <v>11.799241808030798</v>
      </c>
      <c r="S3616" s="12" t="s">
        <v>28</v>
      </c>
      <c r="T3616" s="9" t="s">
        <v>4008</v>
      </c>
      <c r="U3616" s="9" t="s">
        <v>45</v>
      </c>
      <c r="V3616" s="9" t="s">
        <v>4008</v>
      </c>
      <c r="W3616" s="14">
        <v>2</v>
      </c>
    </row>
    <row r="3617" spans="1:23" x14ac:dyDescent="0.25">
      <c r="A3617" s="8">
        <v>5309</v>
      </c>
      <c r="B3617" s="9" t="s">
        <v>13760</v>
      </c>
      <c r="C3617" s="9" t="s">
        <v>22</v>
      </c>
      <c r="D3617" s="9" t="s">
        <v>13761</v>
      </c>
      <c r="E3617" s="9" t="s">
        <v>13762</v>
      </c>
      <c r="F3617" s="9" t="s">
        <v>13763</v>
      </c>
      <c r="G3617" s="12">
        <v>1</v>
      </c>
      <c r="H3617" s="9" t="s">
        <v>231</v>
      </c>
      <c r="I3617" s="9" t="s">
        <v>231</v>
      </c>
      <c r="J3617" s="12">
        <v>1</v>
      </c>
      <c r="K3617" s="13">
        <v>42979</v>
      </c>
      <c r="L3617" s="86">
        <f>(Tabla2[[#This Row],[release_year]]-'VARIANZA Y DES. EST'!$L$11)^2</f>
        <v>3.3116808838167522</v>
      </c>
      <c r="M3617" s="12">
        <v>2016</v>
      </c>
      <c r="N3617" s="9" t="s">
        <v>76</v>
      </c>
      <c r="O3617" s="9" t="s">
        <v>13540</v>
      </c>
      <c r="P3617" s="12">
        <v>103</v>
      </c>
      <c r="Q3617" s="12">
        <v>103</v>
      </c>
      <c r="R3617" s="12">
        <v>11.799241808030798</v>
      </c>
      <c r="S3617" s="12" t="s">
        <v>28</v>
      </c>
      <c r="T3617" s="9" t="s">
        <v>105</v>
      </c>
      <c r="U3617" s="9" t="s">
        <v>57</v>
      </c>
      <c r="V3617" s="9" t="s">
        <v>105</v>
      </c>
      <c r="W3617" s="14">
        <v>2</v>
      </c>
    </row>
    <row r="3618" spans="1:23" x14ac:dyDescent="0.25">
      <c r="A3618" s="8">
        <v>5345</v>
      </c>
      <c r="B3618" s="9" t="s">
        <v>13764</v>
      </c>
      <c r="C3618" s="9" t="s">
        <v>22</v>
      </c>
      <c r="D3618" s="9" t="s">
        <v>13765</v>
      </c>
      <c r="E3618" s="9" t="s">
        <v>13766</v>
      </c>
      <c r="F3618" s="9" t="s">
        <v>13767</v>
      </c>
      <c r="G3618" s="12">
        <v>8</v>
      </c>
      <c r="H3618" s="9" t="s">
        <v>126</v>
      </c>
      <c r="I3618" s="9" t="s">
        <v>13768</v>
      </c>
      <c r="J3618" s="12">
        <v>4</v>
      </c>
      <c r="K3618" s="13">
        <v>42951</v>
      </c>
      <c r="L3618" s="86">
        <f>(Tabla2[[#This Row],[release_year]]-'VARIANZA Y DES. EST'!$L$11)^2</f>
        <v>7.9512857435875226</v>
      </c>
      <c r="M3618" s="12">
        <v>2017</v>
      </c>
      <c r="N3618" s="9" t="s">
        <v>1991</v>
      </c>
      <c r="O3618" s="9" t="s">
        <v>13540</v>
      </c>
      <c r="P3618" s="12">
        <v>103</v>
      </c>
      <c r="Q3618" s="12">
        <v>103</v>
      </c>
      <c r="R3618" s="12">
        <v>11.799241808030798</v>
      </c>
      <c r="S3618" s="12" t="s">
        <v>28</v>
      </c>
      <c r="T3618" s="9" t="s">
        <v>5255</v>
      </c>
      <c r="U3618" s="9" t="s">
        <v>5256</v>
      </c>
      <c r="V3618" s="9" t="s">
        <v>5255</v>
      </c>
      <c r="W3618" s="14">
        <v>2</v>
      </c>
    </row>
    <row r="3619" spans="1:23" x14ac:dyDescent="0.25">
      <c r="A3619" s="8">
        <v>5907</v>
      </c>
      <c r="B3619" s="9" t="s">
        <v>13769</v>
      </c>
      <c r="C3619" s="9" t="s">
        <v>22</v>
      </c>
      <c r="D3619" s="9" t="s">
        <v>13770</v>
      </c>
      <c r="E3619" s="18" t="s">
        <v>9870</v>
      </c>
      <c r="F3619" s="9"/>
      <c r="G3619" s="12">
        <v>0</v>
      </c>
      <c r="H3619" s="9" t="s">
        <v>25</v>
      </c>
      <c r="I3619" s="9" t="s">
        <v>25</v>
      </c>
      <c r="J3619" s="12">
        <v>1</v>
      </c>
      <c r="K3619" s="13">
        <v>42181</v>
      </c>
      <c r="L3619" s="86">
        <f>(Tabla2[[#This Row],[release_year]]-'VARIANZA Y DES. EST'!$L$11)^2</f>
        <v>0.67207602404598188</v>
      </c>
      <c r="M3619" s="12">
        <v>2015</v>
      </c>
      <c r="N3619" s="9" t="s">
        <v>35</v>
      </c>
      <c r="O3619" s="9" t="s">
        <v>13540</v>
      </c>
      <c r="P3619" s="12">
        <v>103</v>
      </c>
      <c r="Q3619" s="12">
        <v>103</v>
      </c>
      <c r="R3619" s="12">
        <v>11.799241808030798</v>
      </c>
      <c r="S3619" s="12" t="s">
        <v>28</v>
      </c>
      <c r="T3619" s="9" t="s">
        <v>576</v>
      </c>
      <c r="U3619" s="9" t="s">
        <v>57</v>
      </c>
      <c r="V3619" s="9" t="s">
        <v>576</v>
      </c>
      <c r="W3619" s="14">
        <v>2</v>
      </c>
    </row>
    <row r="3620" spans="1:23" x14ac:dyDescent="0.25">
      <c r="A3620" s="8">
        <v>5955</v>
      </c>
      <c r="B3620" s="9" t="s">
        <v>13771</v>
      </c>
      <c r="C3620" s="9" t="s">
        <v>22</v>
      </c>
      <c r="D3620" s="9" t="s">
        <v>13772</v>
      </c>
      <c r="E3620" s="9" t="s">
        <v>13773</v>
      </c>
      <c r="F3620" s="9" t="s">
        <v>13774</v>
      </c>
      <c r="G3620" s="12">
        <v>12</v>
      </c>
      <c r="H3620" s="9" t="s">
        <v>390</v>
      </c>
      <c r="I3620" s="9" t="s">
        <v>13775</v>
      </c>
      <c r="J3620" s="12">
        <v>3</v>
      </c>
      <c r="K3620" s="13">
        <v>40680</v>
      </c>
      <c r="L3620" s="86">
        <f>(Tabla2[[#This Row],[release_year]]-'VARIANZA Y DES. EST'!$L$11)^2</f>
        <v>17.47405172519213</v>
      </c>
      <c r="M3620" s="12">
        <v>2010</v>
      </c>
      <c r="N3620" s="9" t="s">
        <v>76</v>
      </c>
      <c r="O3620" s="9" t="s">
        <v>13540</v>
      </c>
      <c r="P3620" s="12">
        <v>103</v>
      </c>
      <c r="Q3620" s="12">
        <v>103</v>
      </c>
      <c r="R3620" s="12">
        <v>11.799241808030798</v>
      </c>
      <c r="S3620" s="12" t="s">
        <v>28</v>
      </c>
      <c r="T3620" s="9" t="s">
        <v>70</v>
      </c>
      <c r="U3620" s="9" t="s">
        <v>45</v>
      </c>
      <c r="V3620" s="9" t="s">
        <v>70</v>
      </c>
      <c r="W3620" s="14">
        <v>2</v>
      </c>
    </row>
    <row r="3621" spans="1:23" x14ac:dyDescent="0.25">
      <c r="A3621" s="8">
        <v>6023</v>
      </c>
      <c r="B3621" s="9" t="s">
        <v>13776</v>
      </c>
      <c r="C3621" s="9" t="s">
        <v>22</v>
      </c>
      <c r="D3621" s="9" t="s">
        <v>13777</v>
      </c>
      <c r="E3621" s="9" t="s">
        <v>13778</v>
      </c>
      <c r="F3621" s="9" t="s">
        <v>13779</v>
      </c>
      <c r="G3621" s="12">
        <v>7</v>
      </c>
      <c r="H3621" s="9" t="s">
        <v>518</v>
      </c>
      <c r="I3621" s="9" t="s">
        <v>518</v>
      </c>
      <c r="J3621" s="12">
        <v>1</v>
      </c>
      <c r="K3621" s="13">
        <v>43040</v>
      </c>
      <c r="L3621" s="86">
        <f>(Tabla2[[#This Row],[release_year]]-'VARIANZA Y DES. EST'!$L$11)^2</f>
        <v>3.2471164275211517E-2</v>
      </c>
      <c r="M3621" s="12">
        <v>2014</v>
      </c>
      <c r="N3621" s="9" t="s">
        <v>76</v>
      </c>
      <c r="O3621" s="9" t="s">
        <v>13540</v>
      </c>
      <c r="P3621" s="12">
        <v>103</v>
      </c>
      <c r="Q3621" s="12">
        <v>103</v>
      </c>
      <c r="R3621" s="12">
        <v>11.799241808030798</v>
      </c>
      <c r="S3621" s="12" t="s">
        <v>28</v>
      </c>
      <c r="T3621" s="9" t="s">
        <v>4796</v>
      </c>
      <c r="U3621" s="9" t="s">
        <v>514</v>
      </c>
      <c r="V3621" s="9" t="s">
        <v>4796</v>
      </c>
      <c r="W3621" s="14">
        <v>3</v>
      </c>
    </row>
    <row r="3622" spans="1:23" x14ac:dyDescent="0.25">
      <c r="A3622" s="8">
        <v>6064</v>
      </c>
      <c r="B3622" s="9" t="s">
        <v>13780</v>
      </c>
      <c r="C3622" s="9" t="s">
        <v>22</v>
      </c>
      <c r="D3622" s="9" t="s">
        <v>13781</v>
      </c>
      <c r="E3622" s="9" t="s">
        <v>13782</v>
      </c>
      <c r="F3622" s="9" t="s">
        <v>13783</v>
      </c>
      <c r="G3622" s="12">
        <v>8</v>
      </c>
      <c r="H3622" s="9" t="s">
        <v>518</v>
      </c>
      <c r="I3622" s="9" t="s">
        <v>518</v>
      </c>
      <c r="J3622" s="12">
        <v>1</v>
      </c>
      <c r="K3622" s="13">
        <v>43405</v>
      </c>
      <c r="L3622" s="86">
        <f>(Tabla2[[#This Row],[release_year]]-'VARIANZA Y DES. EST'!$L$11)^2</f>
        <v>38.194842005650592</v>
      </c>
      <c r="M3622" s="12">
        <v>2008</v>
      </c>
      <c r="N3622" s="9" t="s">
        <v>76</v>
      </c>
      <c r="O3622" s="9" t="s">
        <v>13540</v>
      </c>
      <c r="P3622" s="12">
        <v>103</v>
      </c>
      <c r="Q3622" s="12">
        <v>103</v>
      </c>
      <c r="R3622" s="12">
        <v>11.799241808030798</v>
      </c>
      <c r="S3622" s="12" t="s">
        <v>28</v>
      </c>
      <c r="T3622" s="9" t="s">
        <v>2930</v>
      </c>
      <c r="U3622" s="9" t="s">
        <v>38</v>
      </c>
      <c r="V3622" s="9" t="s">
        <v>2930</v>
      </c>
      <c r="W3622" s="14">
        <v>3</v>
      </c>
    </row>
    <row r="3623" spans="1:23" x14ac:dyDescent="0.25">
      <c r="A3623" s="8">
        <v>6123</v>
      </c>
      <c r="B3623" s="9" t="s">
        <v>13784</v>
      </c>
      <c r="C3623" s="9" t="s">
        <v>22</v>
      </c>
      <c r="D3623" s="9" t="s">
        <v>13785</v>
      </c>
      <c r="E3623" s="9" t="s">
        <v>13786</v>
      </c>
      <c r="F3623" s="9" t="s">
        <v>13787</v>
      </c>
      <c r="G3623" s="12">
        <v>11</v>
      </c>
      <c r="H3623" s="9" t="s">
        <v>126</v>
      </c>
      <c r="I3623" s="9" t="s">
        <v>13788</v>
      </c>
      <c r="J3623" s="12">
        <v>3</v>
      </c>
      <c r="K3623" s="13">
        <v>43511</v>
      </c>
      <c r="L3623" s="86">
        <f>(Tabla2[[#This Row],[release_year]]-'VARIANZA Y DES. EST'!$L$11)^2</f>
        <v>3.3116808838167522</v>
      </c>
      <c r="M3623" s="12">
        <v>2016</v>
      </c>
      <c r="N3623" s="9" t="s">
        <v>1991</v>
      </c>
      <c r="O3623" s="9" t="s">
        <v>13540</v>
      </c>
      <c r="P3623" s="12">
        <v>103</v>
      </c>
      <c r="Q3623" s="12">
        <v>103</v>
      </c>
      <c r="R3623" s="12">
        <v>11.799241808030798</v>
      </c>
      <c r="S3623" s="12" t="s">
        <v>28</v>
      </c>
      <c r="T3623" s="9" t="s">
        <v>45</v>
      </c>
      <c r="U3623" s="9" t="s">
        <v>45</v>
      </c>
      <c r="V3623" s="9" t="s">
        <v>45</v>
      </c>
      <c r="W3623" s="14">
        <v>1</v>
      </c>
    </row>
    <row r="3624" spans="1:23" x14ac:dyDescent="0.25">
      <c r="A3624" s="8">
        <v>6124</v>
      </c>
      <c r="B3624" s="9" t="s">
        <v>13789</v>
      </c>
      <c r="C3624" s="9" t="s">
        <v>22</v>
      </c>
      <c r="D3624" s="9" t="s">
        <v>13790</v>
      </c>
      <c r="E3624" s="9" t="s">
        <v>10615</v>
      </c>
      <c r="F3624" s="9" t="s">
        <v>13791</v>
      </c>
      <c r="G3624" s="12">
        <v>11</v>
      </c>
      <c r="H3624" s="9" t="s">
        <v>25</v>
      </c>
      <c r="I3624" s="9" t="s">
        <v>13792</v>
      </c>
      <c r="J3624" s="12">
        <v>3</v>
      </c>
      <c r="K3624" s="13">
        <v>43739</v>
      </c>
      <c r="L3624" s="86">
        <f>(Tabla2[[#This Row],[release_year]]-'VARIANZA Y DES. EST'!$L$11)^2</f>
        <v>173.71760798725521</v>
      </c>
      <c r="M3624" s="12">
        <v>2001</v>
      </c>
      <c r="N3624" s="9" t="s">
        <v>1991</v>
      </c>
      <c r="O3624" s="9" t="s">
        <v>13540</v>
      </c>
      <c r="P3624" s="12">
        <v>103</v>
      </c>
      <c r="Q3624" s="12">
        <v>103</v>
      </c>
      <c r="R3624" s="12">
        <v>11.799241808030798</v>
      </c>
      <c r="S3624" s="12" t="s">
        <v>28</v>
      </c>
      <c r="T3624" s="9" t="s">
        <v>3969</v>
      </c>
      <c r="U3624" s="9" t="s">
        <v>3969</v>
      </c>
      <c r="V3624" s="9" t="s">
        <v>3969</v>
      </c>
      <c r="W3624" s="14">
        <v>1</v>
      </c>
    </row>
    <row r="3625" spans="1:23" x14ac:dyDescent="0.25">
      <c r="A3625" s="8">
        <v>6164</v>
      </c>
      <c r="B3625" s="9" t="s">
        <v>13793</v>
      </c>
      <c r="C3625" s="9" t="s">
        <v>22</v>
      </c>
      <c r="D3625" s="9" t="s">
        <v>13794</v>
      </c>
      <c r="E3625" s="9" t="s">
        <v>13795</v>
      </c>
      <c r="F3625" s="9" t="s">
        <v>13796</v>
      </c>
      <c r="G3625" s="12">
        <v>8</v>
      </c>
      <c r="H3625" s="9" t="s">
        <v>25</v>
      </c>
      <c r="I3625" s="9" t="s">
        <v>25</v>
      </c>
      <c r="J3625" s="12">
        <v>1</v>
      </c>
      <c r="K3625" s="13">
        <v>44079</v>
      </c>
      <c r="L3625" s="86">
        <f>(Tabla2[[#This Row],[release_year]]-'VARIANZA Y DES. EST'!$L$11)^2</f>
        <v>173.71760798725521</v>
      </c>
      <c r="M3625" s="12">
        <v>2001</v>
      </c>
      <c r="N3625" s="9" t="s">
        <v>1991</v>
      </c>
      <c r="O3625" s="9" t="s">
        <v>13540</v>
      </c>
      <c r="P3625" s="12">
        <v>103</v>
      </c>
      <c r="Q3625" s="12">
        <v>103</v>
      </c>
      <c r="R3625" s="12">
        <v>11.799241808030798</v>
      </c>
      <c r="S3625" s="12" t="s">
        <v>28</v>
      </c>
      <c r="T3625" s="9" t="s">
        <v>4008</v>
      </c>
      <c r="U3625" s="9" t="s">
        <v>45</v>
      </c>
      <c r="V3625" s="9" t="s">
        <v>4008</v>
      </c>
      <c r="W3625" s="14">
        <v>2</v>
      </c>
    </row>
    <row r="3626" spans="1:23" x14ac:dyDescent="0.25">
      <c r="A3626" s="8">
        <v>6225</v>
      </c>
      <c r="B3626" s="9" t="s">
        <v>13797</v>
      </c>
      <c r="C3626" s="9" t="s">
        <v>22</v>
      </c>
      <c r="D3626" s="9" t="s">
        <v>13798</v>
      </c>
      <c r="E3626" s="9" t="s">
        <v>12716</v>
      </c>
      <c r="F3626" s="9" t="s">
        <v>13799</v>
      </c>
      <c r="G3626" s="12">
        <v>13</v>
      </c>
      <c r="H3626" s="9" t="s">
        <v>7034</v>
      </c>
      <c r="I3626" s="9" t="s">
        <v>7034</v>
      </c>
      <c r="J3626" s="12">
        <v>1</v>
      </c>
      <c r="K3626" s="13">
        <v>42804</v>
      </c>
      <c r="L3626" s="86">
        <f>(Tabla2[[#This Row],[release_year]]-'VARIANZA Y DES. EST'!$L$11)^2</f>
        <v>0.67207602404598188</v>
      </c>
      <c r="M3626" s="12">
        <v>2015</v>
      </c>
      <c r="N3626" s="9" t="s">
        <v>35</v>
      </c>
      <c r="O3626" s="9" t="s">
        <v>13540</v>
      </c>
      <c r="P3626" s="12">
        <v>103</v>
      </c>
      <c r="Q3626" s="12">
        <v>103</v>
      </c>
      <c r="R3626" s="12">
        <v>11.799241808030798</v>
      </c>
      <c r="S3626" s="12" t="s">
        <v>28</v>
      </c>
      <c r="T3626" s="9" t="s">
        <v>3625</v>
      </c>
      <c r="U3626" s="9" t="s">
        <v>95</v>
      </c>
      <c r="V3626" s="9" t="s">
        <v>3625</v>
      </c>
      <c r="W3626" s="14">
        <v>3</v>
      </c>
    </row>
    <row r="3627" spans="1:23" x14ac:dyDescent="0.25">
      <c r="A3627" s="8">
        <v>6248</v>
      </c>
      <c r="B3627" s="9" t="s">
        <v>13800</v>
      </c>
      <c r="C3627" s="9" t="s">
        <v>22</v>
      </c>
      <c r="D3627" s="9" t="s">
        <v>13801</v>
      </c>
      <c r="E3627" s="9" t="s">
        <v>5207</v>
      </c>
      <c r="F3627" s="9" t="s">
        <v>13802</v>
      </c>
      <c r="G3627" s="12">
        <v>8</v>
      </c>
      <c r="H3627" s="9" t="s">
        <v>25</v>
      </c>
      <c r="I3627" s="9" t="s">
        <v>25</v>
      </c>
      <c r="J3627" s="12">
        <v>1</v>
      </c>
      <c r="K3627" s="13">
        <v>43405</v>
      </c>
      <c r="L3627" s="86">
        <f>(Tabla2[[#This Row],[release_year]]-'VARIANZA Y DES. EST'!$L$11)^2</f>
        <v>261.79879340794287</v>
      </c>
      <c r="M3627" s="12">
        <v>1998</v>
      </c>
      <c r="N3627" s="9" t="s">
        <v>1991</v>
      </c>
      <c r="O3627" s="9" t="s">
        <v>13540</v>
      </c>
      <c r="P3627" s="12">
        <v>103</v>
      </c>
      <c r="Q3627" s="12">
        <v>103</v>
      </c>
      <c r="R3627" s="12">
        <v>11.799241808030798</v>
      </c>
      <c r="S3627" s="12" t="s">
        <v>28</v>
      </c>
      <c r="T3627" s="9" t="s">
        <v>6000</v>
      </c>
      <c r="U3627" s="9" t="s">
        <v>95</v>
      </c>
      <c r="V3627" s="9" t="s">
        <v>6000</v>
      </c>
      <c r="W3627" s="14">
        <v>2</v>
      </c>
    </row>
    <row r="3628" spans="1:23" x14ac:dyDescent="0.25">
      <c r="A3628" s="8">
        <v>6387</v>
      </c>
      <c r="B3628" s="9" t="s">
        <v>13803</v>
      </c>
      <c r="C3628" s="9" t="s">
        <v>22</v>
      </c>
      <c r="D3628" s="9" t="s">
        <v>13804</v>
      </c>
      <c r="E3628" s="18" t="s">
        <v>13805</v>
      </c>
      <c r="F3628" s="9" t="s">
        <v>13806</v>
      </c>
      <c r="G3628" s="12">
        <v>9</v>
      </c>
      <c r="H3628" s="9" t="s">
        <v>2935</v>
      </c>
      <c r="I3628" s="9" t="s">
        <v>13807</v>
      </c>
      <c r="J3628" s="12">
        <v>2</v>
      </c>
      <c r="K3628" s="13">
        <v>43567</v>
      </c>
      <c r="L3628" s="86">
        <f>(Tabla2[[#This Row],[release_year]]-'VARIANZA Y DES. EST'!$L$11)^2</f>
        <v>14.590890603358293</v>
      </c>
      <c r="M3628" s="12">
        <v>2018</v>
      </c>
      <c r="N3628" s="9" t="s">
        <v>76</v>
      </c>
      <c r="O3628" s="9" t="s">
        <v>13540</v>
      </c>
      <c r="P3628" s="12">
        <v>103</v>
      </c>
      <c r="Q3628" s="12">
        <v>103</v>
      </c>
      <c r="R3628" s="12">
        <v>11.799241808030798</v>
      </c>
      <c r="S3628" s="12" t="s">
        <v>28</v>
      </c>
      <c r="T3628" s="9" t="s">
        <v>4211</v>
      </c>
      <c r="U3628" s="9" t="s">
        <v>38</v>
      </c>
      <c r="V3628" s="9" t="s">
        <v>4211</v>
      </c>
      <c r="W3628" s="14">
        <v>2</v>
      </c>
    </row>
    <row r="3629" spans="1:23" x14ac:dyDescent="0.25">
      <c r="A3629" s="8">
        <v>6418</v>
      </c>
      <c r="B3629" s="9" t="s">
        <v>13808</v>
      </c>
      <c r="C3629" s="9" t="s">
        <v>22</v>
      </c>
      <c r="D3629" s="9" t="s">
        <v>13809</v>
      </c>
      <c r="E3629" s="10" t="s">
        <v>13810</v>
      </c>
      <c r="F3629" s="11"/>
      <c r="G3629" s="12">
        <v>0</v>
      </c>
      <c r="H3629" s="9" t="s">
        <v>231</v>
      </c>
      <c r="I3629" s="9" t="s">
        <v>13811</v>
      </c>
      <c r="J3629" s="12">
        <v>2</v>
      </c>
      <c r="K3629" s="13">
        <v>44082</v>
      </c>
      <c r="L3629" s="86">
        <f>(Tabla2[[#This Row],[release_year]]-'VARIANZA Y DES. EST'!$L$11)^2</f>
        <v>23.230495463129063</v>
      </c>
      <c r="M3629" s="12">
        <v>2019</v>
      </c>
      <c r="N3629" s="9" t="s">
        <v>35</v>
      </c>
      <c r="O3629" s="9" t="s">
        <v>13540</v>
      </c>
      <c r="P3629" s="12">
        <v>103</v>
      </c>
      <c r="Q3629" s="12">
        <v>103</v>
      </c>
      <c r="R3629" s="12">
        <v>11.799241808030798</v>
      </c>
      <c r="S3629" s="12" t="s">
        <v>28</v>
      </c>
      <c r="T3629" s="9" t="s">
        <v>57</v>
      </c>
      <c r="U3629" s="9" t="s">
        <v>57</v>
      </c>
      <c r="V3629" s="9" t="s">
        <v>57</v>
      </c>
      <c r="W3629" s="14">
        <v>1</v>
      </c>
    </row>
    <row r="3630" spans="1:23" x14ac:dyDescent="0.25">
      <c r="A3630" s="8">
        <v>6495</v>
      </c>
      <c r="B3630" s="9" t="s">
        <v>13812</v>
      </c>
      <c r="C3630" s="9" t="s">
        <v>22</v>
      </c>
      <c r="D3630" s="9" t="s">
        <v>13813</v>
      </c>
      <c r="E3630" s="9" t="s">
        <v>13814</v>
      </c>
      <c r="F3630" s="9" t="s">
        <v>13815</v>
      </c>
      <c r="G3630" s="12">
        <v>10</v>
      </c>
      <c r="H3630" s="9" t="s">
        <v>25</v>
      </c>
      <c r="I3630" s="9" t="s">
        <v>25</v>
      </c>
      <c r="J3630" s="12">
        <v>1</v>
      </c>
      <c r="K3630" s="13">
        <v>43361</v>
      </c>
      <c r="L3630" s="86">
        <f>(Tabla2[[#This Row],[release_year]]-'VARIANZA Y DES. EST'!$L$11)^2</f>
        <v>14.590890603358293</v>
      </c>
      <c r="M3630" s="12">
        <v>2018</v>
      </c>
      <c r="N3630" s="9" t="s">
        <v>76</v>
      </c>
      <c r="O3630" s="9" t="s">
        <v>13540</v>
      </c>
      <c r="P3630" s="12">
        <v>103</v>
      </c>
      <c r="Q3630" s="12">
        <v>103</v>
      </c>
      <c r="R3630" s="12">
        <v>11.799241808030798</v>
      </c>
      <c r="S3630" s="12" t="s">
        <v>28</v>
      </c>
      <c r="T3630" s="9" t="s">
        <v>95</v>
      </c>
      <c r="U3630" s="9" t="s">
        <v>95</v>
      </c>
      <c r="V3630" s="9" t="s">
        <v>95</v>
      </c>
      <c r="W3630" s="14">
        <v>1</v>
      </c>
    </row>
    <row r="3631" spans="1:23" x14ac:dyDescent="0.25">
      <c r="A3631" s="8">
        <v>6555</v>
      </c>
      <c r="B3631" s="9" t="s">
        <v>13816</v>
      </c>
      <c r="C3631" s="9" t="s">
        <v>22</v>
      </c>
      <c r="D3631" s="9" t="s">
        <v>13817</v>
      </c>
      <c r="E3631" s="18" t="s">
        <v>13818</v>
      </c>
      <c r="F3631" s="9" t="s">
        <v>13819</v>
      </c>
      <c r="G3631" s="12">
        <v>8</v>
      </c>
      <c r="H3631" s="9" t="s">
        <v>25</v>
      </c>
      <c r="I3631" s="9" t="s">
        <v>883</v>
      </c>
      <c r="J3631" s="12">
        <v>2</v>
      </c>
      <c r="K3631" s="13">
        <v>43191</v>
      </c>
      <c r="L3631" s="86">
        <f>(Tabla2[[#This Row],[release_year]]-'VARIANZA Y DES. EST'!$L$11)^2</f>
        <v>0.67207602404598188</v>
      </c>
      <c r="M3631" s="12">
        <v>2015</v>
      </c>
      <c r="N3631" s="9" t="s">
        <v>76</v>
      </c>
      <c r="O3631" s="9" t="s">
        <v>13540</v>
      </c>
      <c r="P3631" s="12">
        <v>103</v>
      </c>
      <c r="Q3631" s="12">
        <v>103</v>
      </c>
      <c r="R3631" s="12">
        <v>11.799241808030798</v>
      </c>
      <c r="S3631" s="12" t="s">
        <v>28</v>
      </c>
      <c r="T3631" s="9" t="s">
        <v>118</v>
      </c>
      <c r="U3631" s="9" t="s">
        <v>45</v>
      </c>
      <c r="V3631" s="9" t="s">
        <v>118</v>
      </c>
      <c r="W3631" s="14">
        <v>3</v>
      </c>
    </row>
    <row r="3632" spans="1:23" x14ac:dyDescent="0.25">
      <c r="A3632" s="8">
        <v>6562</v>
      </c>
      <c r="B3632" s="9" t="s">
        <v>13820</v>
      </c>
      <c r="C3632" s="9" t="s">
        <v>22</v>
      </c>
      <c r="D3632" s="9" t="s">
        <v>13821</v>
      </c>
      <c r="E3632" s="9" t="s">
        <v>13822</v>
      </c>
      <c r="F3632" s="9" t="s">
        <v>13823</v>
      </c>
      <c r="G3632" s="12">
        <v>10</v>
      </c>
      <c r="H3632" s="9" t="s">
        <v>25</v>
      </c>
      <c r="I3632" s="9" t="s">
        <v>25</v>
      </c>
      <c r="J3632" s="12">
        <v>1</v>
      </c>
      <c r="K3632" s="13">
        <v>42796</v>
      </c>
      <c r="L3632" s="86">
        <f>(Tabla2[[#This Row],[release_year]]-'VARIANZA Y DES. EST'!$L$11)^2</f>
        <v>0.67207602404598188</v>
      </c>
      <c r="M3632" s="12">
        <v>2015</v>
      </c>
      <c r="N3632" s="9" t="s">
        <v>76</v>
      </c>
      <c r="O3632" s="9" t="s">
        <v>13540</v>
      </c>
      <c r="P3632" s="12">
        <v>103</v>
      </c>
      <c r="Q3632" s="12">
        <v>103</v>
      </c>
      <c r="R3632" s="12">
        <v>11.799241808030798</v>
      </c>
      <c r="S3632" s="12" t="s">
        <v>28</v>
      </c>
      <c r="T3632" s="9" t="s">
        <v>576</v>
      </c>
      <c r="U3632" s="9" t="s">
        <v>57</v>
      </c>
      <c r="V3632" s="9" t="s">
        <v>576</v>
      </c>
      <c r="W3632" s="14">
        <v>2</v>
      </c>
    </row>
    <row r="3633" spans="1:23" x14ac:dyDescent="0.25">
      <c r="A3633" s="8">
        <v>6642</v>
      </c>
      <c r="B3633" s="9" t="s">
        <v>13824</v>
      </c>
      <c r="C3633" s="9" t="s">
        <v>22</v>
      </c>
      <c r="D3633" s="9" t="s">
        <v>13825</v>
      </c>
      <c r="E3633" s="9" t="s">
        <v>13826</v>
      </c>
      <c r="F3633" s="9" t="s">
        <v>13827</v>
      </c>
      <c r="G3633" s="12">
        <v>8</v>
      </c>
      <c r="H3633" s="9" t="s">
        <v>25</v>
      </c>
      <c r="I3633" s="9" t="s">
        <v>25</v>
      </c>
      <c r="J3633" s="12">
        <v>1</v>
      </c>
      <c r="K3633" s="13">
        <v>43831</v>
      </c>
      <c r="L3633" s="86">
        <f>(Tabla2[[#This Row],[release_year]]-'VARIANZA Y DES. EST'!$L$11)^2</f>
        <v>330.51958368840133</v>
      </c>
      <c r="M3633" s="12">
        <v>1996</v>
      </c>
      <c r="N3633" s="9" t="s">
        <v>43</v>
      </c>
      <c r="O3633" s="9" t="s">
        <v>13540</v>
      </c>
      <c r="P3633" s="12">
        <v>103</v>
      </c>
      <c r="Q3633" s="12">
        <v>103</v>
      </c>
      <c r="R3633" s="12">
        <v>11.799241808030798</v>
      </c>
      <c r="S3633" s="12" t="s">
        <v>28</v>
      </c>
      <c r="T3633" s="9" t="s">
        <v>2252</v>
      </c>
      <c r="U3633" s="9" t="s">
        <v>38</v>
      </c>
      <c r="V3633" s="9" t="s">
        <v>2252</v>
      </c>
      <c r="W3633" s="14">
        <v>2</v>
      </c>
    </row>
    <row r="3634" spans="1:23" x14ac:dyDescent="0.25">
      <c r="A3634" s="8">
        <v>6702</v>
      </c>
      <c r="B3634" s="9" t="s">
        <v>13828</v>
      </c>
      <c r="C3634" s="9" t="s">
        <v>22</v>
      </c>
      <c r="D3634" s="9" t="s">
        <v>13829</v>
      </c>
      <c r="E3634" s="9" t="s">
        <v>13830</v>
      </c>
      <c r="F3634" s="9" t="s">
        <v>13831</v>
      </c>
      <c r="G3634" s="12">
        <v>11</v>
      </c>
      <c r="H3634" s="9" t="s">
        <v>3799</v>
      </c>
      <c r="I3634" s="9" t="s">
        <v>5976</v>
      </c>
      <c r="J3634" s="12">
        <v>2</v>
      </c>
      <c r="K3634" s="13">
        <v>44197</v>
      </c>
      <c r="L3634" s="86">
        <f>(Tabla2[[#This Row],[release_year]]-'VARIANZA Y DES. EST'!$L$11)^2</f>
        <v>1695.8086719136736</v>
      </c>
      <c r="M3634" s="12">
        <v>1973</v>
      </c>
      <c r="N3634" s="9" t="s">
        <v>1991</v>
      </c>
      <c r="O3634" s="9" t="s">
        <v>13540</v>
      </c>
      <c r="P3634" s="12">
        <v>103</v>
      </c>
      <c r="Q3634" s="12">
        <v>103</v>
      </c>
      <c r="R3634" s="12">
        <v>11.799241808030798</v>
      </c>
      <c r="S3634" s="12" t="s">
        <v>28</v>
      </c>
      <c r="T3634" s="9" t="s">
        <v>6726</v>
      </c>
      <c r="U3634" s="9" t="s">
        <v>38</v>
      </c>
      <c r="V3634" s="9" t="s">
        <v>6726</v>
      </c>
      <c r="W3634" s="14">
        <v>2</v>
      </c>
    </row>
    <row r="3635" spans="1:23" x14ac:dyDescent="0.25">
      <c r="A3635" s="8">
        <v>6728</v>
      </c>
      <c r="B3635" s="9" t="s">
        <v>13832</v>
      </c>
      <c r="C3635" s="9" t="s">
        <v>22</v>
      </c>
      <c r="D3635" s="9" t="s">
        <v>13833</v>
      </c>
      <c r="E3635" s="9" t="s">
        <v>8678</v>
      </c>
      <c r="F3635" s="9" t="s">
        <v>13834</v>
      </c>
      <c r="G3635" s="12">
        <v>8</v>
      </c>
      <c r="H3635" s="9" t="s">
        <v>7034</v>
      </c>
      <c r="I3635" s="9" t="s">
        <v>7034</v>
      </c>
      <c r="J3635" s="12">
        <v>1</v>
      </c>
      <c r="K3635" s="13">
        <v>42804</v>
      </c>
      <c r="L3635" s="86">
        <f>(Tabla2[[#This Row],[release_year]]-'VARIANZA Y DES. EST'!$L$11)^2</f>
        <v>3.2471164275211517E-2</v>
      </c>
      <c r="M3635" s="12">
        <v>2014</v>
      </c>
      <c r="N3635" s="9" t="s">
        <v>82</v>
      </c>
      <c r="O3635" s="9" t="s">
        <v>13540</v>
      </c>
      <c r="P3635" s="12">
        <v>103</v>
      </c>
      <c r="Q3635" s="12">
        <v>103</v>
      </c>
      <c r="R3635" s="12">
        <v>11.799241808030798</v>
      </c>
      <c r="S3635" s="12" t="s">
        <v>28</v>
      </c>
      <c r="T3635" s="9" t="s">
        <v>859</v>
      </c>
      <c r="U3635" s="9" t="s">
        <v>95</v>
      </c>
      <c r="V3635" s="9" t="s">
        <v>859</v>
      </c>
      <c r="W3635" s="14">
        <v>2</v>
      </c>
    </row>
    <row r="3636" spans="1:23" x14ac:dyDescent="0.25">
      <c r="A3636" s="8">
        <v>6800</v>
      </c>
      <c r="B3636" s="9" t="s">
        <v>13835</v>
      </c>
      <c r="C3636" s="9" t="s">
        <v>22</v>
      </c>
      <c r="D3636" s="9" t="s">
        <v>13836</v>
      </c>
      <c r="E3636" s="18" t="s">
        <v>13837</v>
      </c>
      <c r="F3636" s="9" t="s">
        <v>13838</v>
      </c>
      <c r="G3636" s="12">
        <v>1</v>
      </c>
      <c r="H3636" s="9" t="s">
        <v>25</v>
      </c>
      <c r="I3636" s="9" t="s">
        <v>13839</v>
      </c>
      <c r="J3636" s="12">
        <v>2</v>
      </c>
      <c r="K3636" s="16">
        <v>43084</v>
      </c>
      <c r="L3636" s="86">
        <f>(Tabla2[[#This Row],[release_year]]-'VARIANZA Y DES. EST'!$L$11)^2</f>
        <v>0.67207602404598188</v>
      </c>
      <c r="M3636" s="12">
        <v>2015</v>
      </c>
      <c r="N3636" s="9" t="s">
        <v>1991</v>
      </c>
      <c r="O3636" s="9" t="s">
        <v>13540</v>
      </c>
      <c r="P3636" s="12">
        <v>103</v>
      </c>
      <c r="Q3636" s="12">
        <v>103</v>
      </c>
      <c r="R3636" s="12">
        <v>11.799241808030798</v>
      </c>
      <c r="S3636" s="12" t="s">
        <v>28</v>
      </c>
      <c r="T3636" s="9" t="s">
        <v>57</v>
      </c>
      <c r="U3636" s="9" t="s">
        <v>57</v>
      </c>
      <c r="V3636" s="9" t="s">
        <v>57</v>
      </c>
      <c r="W3636" s="14">
        <v>1</v>
      </c>
    </row>
    <row r="3637" spans="1:23" x14ac:dyDescent="0.25">
      <c r="A3637" s="8">
        <v>6841</v>
      </c>
      <c r="B3637" s="9" t="s">
        <v>13840</v>
      </c>
      <c r="C3637" s="9" t="s">
        <v>22</v>
      </c>
      <c r="D3637" s="9" t="s">
        <v>13841</v>
      </c>
      <c r="E3637" s="18" t="s">
        <v>11142</v>
      </c>
      <c r="F3637" s="9" t="s">
        <v>13842</v>
      </c>
      <c r="G3637" s="12">
        <v>8</v>
      </c>
      <c r="H3637" s="9" t="s">
        <v>126</v>
      </c>
      <c r="I3637" s="9" t="s">
        <v>5012</v>
      </c>
      <c r="J3637" s="12">
        <v>2</v>
      </c>
      <c r="K3637" s="16">
        <v>41985</v>
      </c>
      <c r="L3637" s="86">
        <f>(Tabla2[[#This Row],[release_year]]-'VARIANZA Y DES. EST'!$L$11)^2</f>
        <v>3.2471164275211517E-2</v>
      </c>
      <c r="M3637" s="12">
        <v>2014</v>
      </c>
      <c r="N3637" s="9" t="s">
        <v>99</v>
      </c>
      <c r="O3637" s="9" t="s">
        <v>13540</v>
      </c>
      <c r="P3637" s="12">
        <v>103</v>
      </c>
      <c r="Q3637" s="12">
        <v>103</v>
      </c>
      <c r="R3637" s="12">
        <v>11.799241808030798</v>
      </c>
      <c r="S3637" s="12" t="s">
        <v>28</v>
      </c>
      <c r="T3637" s="9" t="s">
        <v>111</v>
      </c>
      <c r="U3637" s="9" t="s">
        <v>30</v>
      </c>
      <c r="V3637" s="9" t="s">
        <v>111</v>
      </c>
      <c r="W3637" s="14">
        <v>2</v>
      </c>
    </row>
    <row r="3638" spans="1:23" x14ac:dyDescent="0.25">
      <c r="A3638" s="8">
        <v>6856</v>
      </c>
      <c r="B3638" s="9" t="s">
        <v>13843</v>
      </c>
      <c r="C3638" s="9" t="s">
        <v>22</v>
      </c>
      <c r="D3638" s="9" t="s">
        <v>13844</v>
      </c>
      <c r="E3638" s="9" t="s">
        <v>13845</v>
      </c>
      <c r="F3638" s="9" t="s">
        <v>13846</v>
      </c>
      <c r="G3638" s="12">
        <v>9</v>
      </c>
      <c r="H3638" s="9" t="s">
        <v>3522</v>
      </c>
      <c r="I3638" s="9" t="s">
        <v>3522</v>
      </c>
      <c r="J3638" s="12">
        <v>1</v>
      </c>
      <c r="K3638" s="13">
        <v>43523</v>
      </c>
      <c r="L3638" s="86">
        <f>(Tabla2[[#This Row],[release_year]]-'VARIANZA Y DES. EST'!$L$11)^2</f>
        <v>1.3928663045044412</v>
      </c>
      <c r="M3638" s="12">
        <v>2013</v>
      </c>
      <c r="N3638" s="9" t="s">
        <v>35</v>
      </c>
      <c r="O3638" s="9" t="s">
        <v>13540</v>
      </c>
      <c r="P3638" s="12">
        <v>103</v>
      </c>
      <c r="Q3638" s="12">
        <v>103</v>
      </c>
      <c r="R3638" s="12">
        <v>11.799241808030798</v>
      </c>
      <c r="S3638" s="12" t="s">
        <v>28</v>
      </c>
      <c r="T3638" s="9" t="s">
        <v>859</v>
      </c>
      <c r="U3638" s="9" t="s">
        <v>95</v>
      </c>
      <c r="V3638" s="9" t="s">
        <v>859</v>
      </c>
      <c r="W3638" s="14">
        <v>2</v>
      </c>
    </row>
    <row r="3639" spans="1:23" x14ac:dyDescent="0.25">
      <c r="A3639" s="8">
        <v>6860</v>
      </c>
      <c r="B3639" s="9" t="s">
        <v>13847</v>
      </c>
      <c r="C3639" s="9" t="s">
        <v>22</v>
      </c>
      <c r="D3639" s="9" t="s">
        <v>13848</v>
      </c>
      <c r="E3639" s="9" t="s">
        <v>13849</v>
      </c>
      <c r="F3639" s="9" t="s">
        <v>13850</v>
      </c>
      <c r="G3639" s="12">
        <v>1</v>
      </c>
      <c r="H3639" s="9" t="s">
        <v>25</v>
      </c>
      <c r="I3639" s="9" t="s">
        <v>25</v>
      </c>
      <c r="J3639" s="12">
        <v>1</v>
      </c>
      <c r="K3639" s="16">
        <v>43395</v>
      </c>
      <c r="L3639" s="86">
        <f>(Tabla2[[#This Row],[release_year]]-'VARIANZA Y DES. EST'!$L$11)^2</f>
        <v>3.3116808838167522</v>
      </c>
      <c r="M3639" s="12">
        <v>2016</v>
      </c>
      <c r="N3639" s="9" t="s">
        <v>82</v>
      </c>
      <c r="O3639" s="9" t="s">
        <v>13540</v>
      </c>
      <c r="P3639" s="12">
        <v>103</v>
      </c>
      <c r="Q3639" s="12">
        <v>103</v>
      </c>
      <c r="R3639" s="12">
        <v>11.799241808030798</v>
      </c>
      <c r="S3639" s="12" t="s">
        <v>28</v>
      </c>
      <c r="T3639" s="9" t="s">
        <v>57</v>
      </c>
      <c r="U3639" s="9" t="s">
        <v>57</v>
      </c>
      <c r="V3639" s="9" t="s">
        <v>57</v>
      </c>
      <c r="W3639" s="14">
        <v>1</v>
      </c>
    </row>
    <row r="3640" spans="1:23" x14ac:dyDescent="0.25">
      <c r="A3640" s="8">
        <v>6876</v>
      </c>
      <c r="B3640" s="9" t="s">
        <v>13851</v>
      </c>
      <c r="C3640" s="9" t="s">
        <v>22</v>
      </c>
      <c r="D3640" s="9" t="s">
        <v>13852</v>
      </c>
      <c r="E3640" s="18" t="s">
        <v>12433</v>
      </c>
      <c r="F3640" s="9" t="s">
        <v>13853</v>
      </c>
      <c r="G3640" s="12">
        <v>8</v>
      </c>
      <c r="H3640" s="9" t="s">
        <v>25</v>
      </c>
      <c r="I3640" s="9" t="s">
        <v>25</v>
      </c>
      <c r="J3640" s="12">
        <v>1</v>
      </c>
      <c r="K3640" s="13">
        <v>42827</v>
      </c>
      <c r="L3640" s="86">
        <f>(Tabla2[[#This Row],[release_year]]-'VARIANZA Y DES. EST'!$L$11)^2</f>
        <v>3.2471164275211517E-2</v>
      </c>
      <c r="M3640" s="12">
        <v>2014</v>
      </c>
      <c r="N3640" s="9" t="s">
        <v>1991</v>
      </c>
      <c r="O3640" s="9" t="s">
        <v>13540</v>
      </c>
      <c r="P3640" s="12">
        <v>103</v>
      </c>
      <c r="Q3640" s="12">
        <v>103</v>
      </c>
      <c r="R3640" s="12">
        <v>11.799241808030798</v>
      </c>
      <c r="S3640" s="12" t="s">
        <v>28</v>
      </c>
      <c r="T3640" s="9" t="s">
        <v>45</v>
      </c>
      <c r="U3640" s="9" t="s">
        <v>45</v>
      </c>
      <c r="V3640" s="9" t="s">
        <v>45</v>
      </c>
      <c r="W3640" s="14">
        <v>1</v>
      </c>
    </row>
    <row r="3641" spans="1:23" x14ac:dyDescent="0.25">
      <c r="A3641" s="8">
        <v>6986</v>
      </c>
      <c r="B3641" s="9" t="s">
        <v>13854</v>
      </c>
      <c r="C3641" s="9" t="s">
        <v>22</v>
      </c>
      <c r="D3641" s="9" t="s">
        <v>13855</v>
      </c>
      <c r="E3641" s="9" t="s">
        <v>13856</v>
      </c>
      <c r="F3641" s="9"/>
      <c r="G3641" s="12">
        <v>0</v>
      </c>
      <c r="H3641" s="9" t="s">
        <v>25</v>
      </c>
      <c r="I3641" s="9" t="s">
        <v>25</v>
      </c>
      <c r="J3641" s="12">
        <v>1</v>
      </c>
      <c r="K3641" s="13">
        <v>42614</v>
      </c>
      <c r="L3641" s="86">
        <f>(Tabla2[[#This Row],[release_year]]-'VARIANZA Y DES. EST'!$L$11)^2</f>
        <v>3.3116808838167522</v>
      </c>
      <c r="M3641" s="12">
        <v>2016</v>
      </c>
      <c r="N3641" s="9" t="s">
        <v>842</v>
      </c>
      <c r="O3641" s="9" t="s">
        <v>13540</v>
      </c>
      <c r="P3641" s="12">
        <v>103</v>
      </c>
      <c r="Q3641" s="12">
        <v>103</v>
      </c>
      <c r="R3641" s="12">
        <v>11.799241808030798</v>
      </c>
      <c r="S3641" s="12" t="s">
        <v>28</v>
      </c>
      <c r="T3641" s="9" t="s">
        <v>57</v>
      </c>
      <c r="U3641" s="9" t="s">
        <v>57</v>
      </c>
      <c r="V3641" s="9" t="s">
        <v>57</v>
      </c>
      <c r="W3641" s="14">
        <v>1</v>
      </c>
    </row>
    <row r="3642" spans="1:23" x14ac:dyDescent="0.25">
      <c r="A3642" s="8">
        <v>7021</v>
      </c>
      <c r="B3642" s="9" t="s">
        <v>13857</v>
      </c>
      <c r="C3642" s="9" t="s">
        <v>22</v>
      </c>
      <c r="D3642" s="9" t="s">
        <v>13858</v>
      </c>
      <c r="E3642" s="9" t="s">
        <v>13859</v>
      </c>
      <c r="F3642" s="9" t="s">
        <v>13860</v>
      </c>
      <c r="G3642" s="12">
        <v>5</v>
      </c>
      <c r="H3642" s="9" t="s">
        <v>518</v>
      </c>
      <c r="I3642" s="9" t="s">
        <v>518</v>
      </c>
      <c r="J3642" s="12">
        <v>1</v>
      </c>
      <c r="K3642" s="13">
        <v>43101</v>
      </c>
      <c r="L3642" s="86">
        <f>(Tabla2[[#This Row],[release_year]]-'VARIANZA Y DES. EST'!$L$11)^2</f>
        <v>4.7532614447336705</v>
      </c>
      <c r="M3642" s="12">
        <v>2012</v>
      </c>
      <c r="N3642" s="9" t="s">
        <v>35</v>
      </c>
      <c r="O3642" s="9" t="s">
        <v>13540</v>
      </c>
      <c r="P3642" s="12">
        <v>103</v>
      </c>
      <c r="Q3642" s="12">
        <v>103</v>
      </c>
      <c r="R3642" s="12">
        <v>11.799241808030798</v>
      </c>
      <c r="S3642" s="12" t="s">
        <v>28</v>
      </c>
      <c r="T3642" s="9" t="s">
        <v>70</v>
      </c>
      <c r="U3642" s="9" t="s">
        <v>45</v>
      </c>
      <c r="V3642" s="9" t="s">
        <v>70</v>
      </c>
      <c r="W3642" s="14">
        <v>2</v>
      </c>
    </row>
    <row r="3643" spans="1:23" x14ac:dyDescent="0.25">
      <c r="A3643" s="8">
        <v>7059</v>
      </c>
      <c r="B3643" s="9" t="s">
        <v>13861</v>
      </c>
      <c r="C3643" s="9" t="s">
        <v>22</v>
      </c>
      <c r="D3643" s="9" t="s">
        <v>13862</v>
      </c>
      <c r="E3643" s="9" t="s">
        <v>13863</v>
      </c>
      <c r="F3643" s="9" t="s">
        <v>13864</v>
      </c>
      <c r="G3643" s="12">
        <v>8</v>
      </c>
      <c r="H3643" s="9" t="s">
        <v>231</v>
      </c>
      <c r="I3643" s="9" t="s">
        <v>231</v>
      </c>
      <c r="J3643" s="12">
        <v>1</v>
      </c>
      <c r="K3643" s="13">
        <v>43622</v>
      </c>
      <c r="L3643" s="86">
        <f>(Tabla2[[#This Row],[release_year]]-'VARIANZA Y DES. EST'!$L$11)^2</f>
        <v>1614.4482767734444</v>
      </c>
      <c r="M3643" s="12">
        <v>1974</v>
      </c>
      <c r="N3643" s="9" t="s">
        <v>13865</v>
      </c>
      <c r="O3643" s="9" t="s">
        <v>13540</v>
      </c>
      <c r="P3643" s="12">
        <v>103</v>
      </c>
      <c r="Q3643" s="12">
        <v>103</v>
      </c>
      <c r="R3643" s="12">
        <v>11.799241808030798</v>
      </c>
      <c r="S3643" s="12" t="s">
        <v>28</v>
      </c>
      <c r="T3643" s="9" t="s">
        <v>3319</v>
      </c>
      <c r="U3643" s="9" t="s">
        <v>45</v>
      </c>
      <c r="V3643" s="9" t="s">
        <v>3319</v>
      </c>
      <c r="W3643" s="14">
        <v>3</v>
      </c>
    </row>
    <row r="3644" spans="1:23" x14ac:dyDescent="0.25">
      <c r="A3644" s="8">
        <v>7061</v>
      </c>
      <c r="B3644" s="9" t="s">
        <v>13866</v>
      </c>
      <c r="C3644" s="9" t="s">
        <v>22</v>
      </c>
      <c r="D3644" s="9" t="s">
        <v>13867</v>
      </c>
      <c r="E3644" s="18" t="s">
        <v>13868</v>
      </c>
      <c r="F3644" s="9" t="s">
        <v>13869</v>
      </c>
      <c r="G3644" s="12">
        <v>11</v>
      </c>
      <c r="H3644" s="9" t="s">
        <v>25</v>
      </c>
      <c r="I3644" s="9" t="s">
        <v>25</v>
      </c>
      <c r="J3644" s="12">
        <v>1</v>
      </c>
      <c r="K3644" s="13">
        <v>43178</v>
      </c>
      <c r="L3644" s="86">
        <f>(Tabla2[[#This Row],[release_year]]-'VARIANZA Y DES. EST'!$L$11)^2</f>
        <v>7.9512857435875226</v>
      </c>
      <c r="M3644" s="12">
        <v>2017</v>
      </c>
      <c r="N3644" s="9" t="s">
        <v>1991</v>
      </c>
      <c r="O3644" s="9" t="s">
        <v>13540</v>
      </c>
      <c r="P3644" s="12">
        <v>103</v>
      </c>
      <c r="Q3644" s="12">
        <v>103</v>
      </c>
      <c r="R3644" s="12">
        <v>11.799241808030798</v>
      </c>
      <c r="S3644" s="12" t="s">
        <v>28</v>
      </c>
      <c r="T3644" s="9" t="s">
        <v>5577</v>
      </c>
      <c r="U3644" s="9" t="s">
        <v>38</v>
      </c>
      <c r="V3644" s="9" t="s">
        <v>5577</v>
      </c>
      <c r="W3644" s="14">
        <v>2</v>
      </c>
    </row>
    <row r="3645" spans="1:23" x14ac:dyDescent="0.25">
      <c r="A3645" s="8">
        <v>7063</v>
      </c>
      <c r="B3645" s="9" t="s">
        <v>13870</v>
      </c>
      <c r="C3645" s="9" t="s">
        <v>22</v>
      </c>
      <c r="D3645" s="9" t="s">
        <v>13871</v>
      </c>
      <c r="E3645" s="9" t="s">
        <v>13872</v>
      </c>
      <c r="F3645" s="9" t="s">
        <v>13873</v>
      </c>
      <c r="G3645" s="12">
        <v>6</v>
      </c>
      <c r="H3645" s="9" t="s">
        <v>7034</v>
      </c>
      <c r="I3645" s="9" t="s">
        <v>7034</v>
      </c>
      <c r="J3645" s="12">
        <v>1</v>
      </c>
      <c r="K3645" s="13">
        <v>42804</v>
      </c>
      <c r="L3645" s="86">
        <f>(Tabla2[[#This Row],[release_year]]-'VARIANZA Y DES. EST'!$L$11)^2</f>
        <v>3.2471164275211517E-2</v>
      </c>
      <c r="M3645" s="12">
        <v>2014</v>
      </c>
      <c r="N3645" s="9" t="s">
        <v>35</v>
      </c>
      <c r="O3645" s="9" t="s">
        <v>13540</v>
      </c>
      <c r="P3645" s="12">
        <v>103</v>
      </c>
      <c r="Q3645" s="12">
        <v>103</v>
      </c>
      <c r="R3645" s="12">
        <v>11.799241808030798</v>
      </c>
      <c r="S3645" s="12" t="s">
        <v>28</v>
      </c>
      <c r="T3645" s="9" t="s">
        <v>3319</v>
      </c>
      <c r="U3645" s="9" t="s">
        <v>45</v>
      </c>
      <c r="V3645" s="9" t="s">
        <v>3319</v>
      </c>
      <c r="W3645" s="14">
        <v>3</v>
      </c>
    </row>
    <row r="3646" spans="1:23" x14ac:dyDescent="0.25">
      <c r="A3646" s="8">
        <v>7206</v>
      </c>
      <c r="B3646" s="9" t="s">
        <v>13874</v>
      </c>
      <c r="C3646" s="9" t="s">
        <v>22</v>
      </c>
      <c r="D3646" s="9" t="s">
        <v>13875</v>
      </c>
      <c r="E3646" s="9" t="s">
        <v>13876</v>
      </c>
      <c r="F3646" s="9" t="s">
        <v>13877</v>
      </c>
      <c r="G3646" s="12">
        <v>7</v>
      </c>
      <c r="H3646" s="9" t="s">
        <v>2829</v>
      </c>
      <c r="I3646" s="9" t="s">
        <v>2829</v>
      </c>
      <c r="J3646" s="12">
        <v>1</v>
      </c>
      <c r="K3646" s="13">
        <v>43174</v>
      </c>
      <c r="L3646" s="86">
        <f>(Tabla2[[#This Row],[release_year]]-'VARIANZA Y DES. EST'!$L$11)^2</f>
        <v>3.3116808838167522</v>
      </c>
      <c r="M3646" s="12">
        <v>2016</v>
      </c>
      <c r="N3646" s="9" t="s">
        <v>76</v>
      </c>
      <c r="O3646" s="9" t="s">
        <v>13540</v>
      </c>
      <c r="P3646" s="12">
        <v>103</v>
      </c>
      <c r="Q3646" s="12">
        <v>103</v>
      </c>
      <c r="R3646" s="12">
        <v>11.799241808030798</v>
      </c>
      <c r="S3646" s="12" t="s">
        <v>28</v>
      </c>
      <c r="T3646" s="9" t="s">
        <v>2930</v>
      </c>
      <c r="U3646" s="9" t="s">
        <v>38</v>
      </c>
      <c r="V3646" s="9" t="s">
        <v>2930</v>
      </c>
      <c r="W3646" s="14">
        <v>3</v>
      </c>
    </row>
    <row r="3647" spans="1:23" x14ac:dyDescent="0.25">
      <c r="A3647" s="8">
        <v>7294</v>
      </c>
      <c r="B3647" s="9" t="s">
        <v>13878</v>
      </c>
      <c r="C3647" s="9" t="s">
        <v>22</v>
      </c>
      <c r="D3647" s="9" t="s">
        <v>13879</v>
      </c>
      <c r="E3647" s="10" t="s">
        <v>13880</v>
      </c>
      <c r="F3647" s="11"/>
      <c r="G3647" s="12">
        <v>0</v>
      </c>
      <c r="H3647" s="9" t="s">
        <v>231</v>
      </c>
      <c r="I3647" s="9" t="s">
        <v>231</v>
      </c>
      <c r="J3647" s="12">
        <v>1</v>
      </c>
      <c r="K3647" s="13">
        <v>42809</v>
      </c>
      <c r="L3647" s="86">
        <f>(Tabla2[[#This Row],[release_year]]-'VARIANZA Y DES. EST'!$L$11)^2</f>
        <v>3.3116808838167522</v>
      </c>
      <c r="M3647" s="12">
        <v>2016</v>
      </c>
      <c r="N3647" s="9" t="s">
        <v>76</v>
      </c>
      <c r="O3647" s="9" t="s">
        <v>13540</v>
      </c>
      <c r="P3647" s="12">
        <v>103</v>
      </c>
      <c r="Q3647" s="12">
        <v>103</v>
      </c>
      <c r="R3647" s="12">
        <v>11.799241808030798</v>
      </c>
      <c r="S3647" s="12" t="s">
        <v>28</v>
      </c>
      <c r="T3647" s="9" t="s">
        <v>171</v>
      </c>
      <c r="U3647" s="9" t="s">
        <v>57</v>
      </c>
      <c r="V3647" s="9" t="s">
        <v>171</v>
      </c>
      <c r="W3647" s="14">
        <v>3</v>
      </c>
    </row>
    <row r="3648" spans="1:23" x14ac:dyDescent="0.25">
      <c r="A3648" s="8">
        <v>7330</v>
      </c>
      <c r="B3648" s="9" t="s">
        <v>13881</v>
      </c>
      <c r="C3648" s="9" t="s">
        <v>22</v>
      </c>
      <c r="D3648" s="9" t="s">
        <v>13882</v>
      </c>
      <c r="E3648" s="9" t="s">
        <v>13883</v>
      </c>
      <c r="F3648" s="9" t="s">
        <v>13884</v>
      </c>
      <c r="G3648" s="12">
        <v>4</v>
      </c>
      <c r="H3648" s="9" t="s">
        <v>468</v>
      </c>
      <c r="I3648" s="9" t="s">
        <v>468</v>
      </c>
      <c r="J3648" s="12">
        <v>1</v>
      </c>
      <c r="K3648" s="13">
        <v>42946</v>
      </c>
      <c r="L3648" s="86">
        <f>(Tabla2[[#This Row],[release_year]]-'VARIANZA Y DES. EST'!$L$11)^2</f>
        <v>7.9512857435875226</v>
      </c>
      <c r="M3648" s="12">
        <v>2017</v>
      </c>
      <c r="N3648" s="9" t="s">
        <v>76</v>
      </c>
      <c r="O3648" s="9" t="s">
        <v>13540</v>
      </c>
      <c r="P3648" s="12">
        <v>103</v>
      </c>
      <c r="Q3648" s="12">
        <v>103</v>
      </c>
      <c r="R3648" s="12">
        <v>11.799241808030798</v>
      </c>
      <c r="S3648" s="12" t="s">
        <v>28</v>
      </c>
      <c r="T3648" s="9" t="s">
        <v>118</v>
      </c>
      <c r="U3648" s="9" t="s">
        <v>45</v>
      </c>
      <c r="V3648" s="9" t="s">
        <v>118</v>
      </c>
      <c r="W3648" s="14">
        <v>3</v>
      </c>
    </row>
    <row r="3649" spans="1:23" x14ac:dyDescent="0.25">
      <c r="A3649" s="8">
        <v>7346</v>
      </c>
      <c r="B3649" s="9" t="s">
        <v>13885</v>
      </c>
      <c r="C3649" s="9" t="s">
        <v>22</v>
      </c>
      <c r="D3649" s="9" t="s">
        <v>13886</v>
      </c>
      <c r="E3649" s="9" t="s">
        <v>13547</v>
      </c>
      <c r="F3649" s="9" t="s">
        <v>13887</v>
      </c>
      <c r="G3649" s="12">
        <v>10</v>
      </c>
      <c r="H3649" s="9" t="s">
        <v>3799</v>
      </c>
      <c r="I3649" s="9" t="s">
        <v>3799</v>
      </c>
      <c r="J3649" s="12">
        <v>1</v>
      </c>
      <c r="K3649" s="13">
        <v>43313</v>
      </c>
      <c r="L3649" s="86">
        <f>(Tabla2[[#This Row],[release_year]]-'VARIANZA Y DES. EST'!$L$11)^2</f>
        <v>17.47405172519213</v>
      </c>
      <c r="M3649" s="12">
        <v>2010</v>
      </c>
      <c r="N3649" s="9" t="s">
        <v>76</v>
      </c>
      <c r="O3649" s="9" t="s">
        <v>13540</v>
      </c>
      <c r="P3649" s="12">
        <v>103</v>
      </c>
      <c r="Q3649" s="12">
        <v>103</v>
      </c>
      <c r="R3649" s="12">
        <v>11.799241808030798</v>
      </c>
      <c r="S3649" s="12" t="s">
        <v>28</v>
      </c>
      <c r="T3649" s="9" t="s">
        <v>2492</v>
      </c>
      <c r="U3649" s="9" t="s">
        <v>95</v>
      </c>
      <c r="V3649" s="9" t="s">
        <v>2492</v>
      </c>
      <c r="W3649" s="14">
        <v>3</v>
      </c>
    </row>
    <row r="3650" spans="1:23" x14ac:dyDescent="0.25">
      <c r="A3650" s="8">
        <v>7355</v>
      </c>
      <c r="B3650" s="9" t="s">
        <v>13888</v>
      </c>
      <c r="C3650" s="9" t="s">
        <v>22</v>
      </c>
      <c r="D3650" s="9" t="s">
        <v>13889</v>
      </c>
      <c r="E3650" s="9" t="s">
        <v>13890</v>
      </c>
      <c r="F3650" s="9" t="s">
        <v>13891</v>
      </c>
      <c r="G3650" s="12">
        <v>8</v>
      </c>
      <c r="H3650" s="9" t="s">
        <v>184</v>
      </c>
      <c r="I3650" s="9" t="s">
        <v>9020</v>
      </c>
      <c r="J3650" s="12">
        <v>2</v>
      </c>
      <c r="K3650" s="16">
        <v>43789</v>
      </c>
      <c r="L3650" s="86">
        <f>(Tabla2[[#This Row],[release_year]]-'VARIANZA Y DES. EST'!$L$11)^2</f>
        <v>3.2471164275211517E-2</v>
      </c>
      <c r="M3650" s="12">
        <v>2014</v>
      </c>
      <c r="N3650" s="9" t="s">
        <v>1991</v>
      </c>
      <c r="O3650" s="9" t="s">
        <v>13540</v>
      </c>
      <c r="P3650" s="12">
        <v>103</v>
      </c>
      <c r="Q3650" s="12">
        <v>103</v>
      </c>
      <c r="R3650" s="12">
        <v>11.799241808030798</v>
      </c>
      <c r="S3650" s="12" t="s">
        <v>28</v>
      </c>
      <c r="T3650" s="9" t="s">
        <v>3625</v>
      </c>
      <c r="U3650" s="9" t="s">
        <v>95</v>
      </c>
      <c r="V3650" s="9" t="s">
        <v>3625</v>
      </c>
      <c r="W3650" s="14">
        <v>3</v>
      </c>
    </row>
    <row r="3651" spans="1:23" x14ac:dyDescent="0.25">
      <c r="A3651" s="8">
        <v>7395</v>
      </c>
      <c r="B3651" s="9" t="s">
        <v>13892</v>
      </c>
      <c r="C3651" s="9" t="s">
        <v>22</v>
      </c>
      <c r="D3651" s="9" t="s">
        <v>13893</v>
      </c>
      <c r="E3651" s="9" t="s">
        <v>13894</v>
      </c>
      <c r="F3651" s="9" t="s">
        <v>13895</v>
      </c>
      <c r="G3651" s="12">
        <v>5</v>
      </c>
      <c r="H3651" s="9" t="s">
        <v>518</v>
      </c>
      <c r="I3651" s="9" t="s">
        <v>518</v>
      </c>
      <c r="J3651" s="12">
        <v>1</v>
      </c>
      <c r="K3651" s="13">
        <v>43191</v>
      </c>
      <c r="L3651" s="86">
        <f>(Tabla2[[#This Row],[release_year]]-'VARIANZA Y DES. EST'!$L$11)^2</f>
        <v>7.9512857435875226</v>
      </c>
      <c r="M3651" s="12">
        <v>2017</v>
      </c>
      <c r="N3651" s="9" t="s">
        <v>35</v>
      </c>
      <c r="O3651" s="9" t="s">
        <v>13540</v>
      </c>
      <c r="P3651" s="12">
        <v>103</v>
      </c>
      <c r="Q3651" s="12">
        <v>103</v>
      </c>
      <c r="R3651" s="12">
        <v>11.799241808030798</v>
      </c>
      <c r="S3651" s="12" t="s">
        <v>28</v>
      </c>
      <c r="T3651" s="9" t="s">
        <v>3319</v>
      </c>
      <c r="U3651" s="9" t="s">
        <v>45</v>
      </c>
      <c r="V3651" s="9" t="s">
        <v>3319</v>
      </c>
      <c r="W3651" s="14">
        <v>3</v>
      </c>
    </row>
    <row r="3652" spans="1:23" x14ac:dyDescent="0.25">
      <c r="A3652" s="8">
        <v>7417</v>
      </c>
      <c r="B3652" s="9" t="s">
        <v>13896</v>
      </c>
      <c r="C3652" s="9" t="s">
        <v>22</v>
      </c>
      <c r="D3652" s="9" t="s">
        <v>13897</v>
      </c>
      <c r="E3652" s="9" t="s">
        <v>13898</v>
      </c>
      <c r="F3652" s="9" t="s">
        <v>13899</v>
      </c>
      <c r="G3652" s="12">
        <v>9</v>
      </c>
      <c r="H3652" s="9" t="s">
        <v>34</v>
      </c>
      <c r="I3652" s="9" t="s">
        <v>34</v>
      </c>
      <c r="J3652" s="12">
        <v>1</v>
      </c>
      <c r="K3652" s="13">
        <v>43298</v>
      </c>
      <c r="L3652" s="86">
        <f>(Tabla2[[#This Row],[release_year]]-'VARIANZA Y DES. EST'!$L$11)^2</f>
        <v>7.9512857435875226</v>
      </c>
      <c r="M3652" s="12">
        <v>2017</v>
      </c>
      <c r="N3652" s="9" t="s">
        <v>99</v>
      </c>
      <c r="O3652" s="9" t="s">
        <v>13540</v>
      </c>
      <c r="P3652" s="12">
        <v>103</v>
      </c>
      <c r="Q3652" s="12">
        <v>103</v>
      </c>
      <c r="R3652" s="12">
        <v>11.799241808030798</v>
      </c>
      <c r="S3652" s="12" t="s">
        <v>28</v>
      </c>
      <c r="T3652" s="9" t="s">
        <v>1336</v>
      </c>
      <c r="U3652" s="9" t="s">
        <v>653</v>
      </c>
      <c r="V3652" s="9" t="s">
        <v>1336</v>
      </c>
      <c r="W3652" s="14">
        <v>2</v>
      </c>
    </row>
    <row r="3653" spans="1:23" x14ac:dyDescent="0.25">
      <c r="A3653" s="8">
        <v>7644</v>
      </c>
      <c r="B3653" s="9" t="s">
        <v>13900</v>
      </c>
      <c r="C3653" s="9" t="s">
        <v>22</v>
      </c>
      <c r="D3653" s="9" t="s">
        <v>13901</v>
      </c>
      <c r="E3653" s="9" t="s">
        <v>9105</v>
      </c>
      <c r="F3653" s="9" t="s">
        <v>13902</v>
      </c>
      <c r="G3653" s="12">
        <v>9</v>
      </c>
      <c r="H3653" s="9" t="s">
        <v>3836</v>
      </c>
      <c r="I3653" s="9" t="s">
        <v>3836</v>
      </c>
      <c r="J3653" s="12">
        <v>1</v>
      </c>
      <c r="K3653" s="13">
        <v>43306</v>
      </c>
      <c r="L3653" s="86">
        <f>(Tabla2[[#This Row],[release_year]]-'VARIANZA Y DES. EST'!$L$11)^2</f>
        <v>10.1136565849629</v>
      </c>
      <c r="M3653" s="12">
        <v>2011</v>
      </c>
      <c r="N3653" s="9" t="s">
        <v>76</v>
      </c>
      <c r="O3653" s="9" t="s">
        <v>13540</v>
      </c>
      <c r="P3653" s="12">
        <v>103</v>
      </c>
      <c r="Q3653" s="12">
        <v>103</v>
      </c>
      <c r="R3653" s="12">
        <v>11.799241808030798</v>
      </c>
      <c r="S3653" s="12" t="s">
        <v>28</v>
      </c>
      <c r="T3653" s="9" t="s">
        <v>2721</v>
      </c>
      <c r="U3653" s="9" t="s">
        <v>95</v>
      </c>
      <c r="V3653" s="9" t="s">
        <v>2721</v>
      </c>
      <c r="W3653" s="14">
        <v>3</v>
      </c>
    </row>
    <row r="3654" spans="1:23" x14ac:dyDescent="0.25">
      <c r="A3654" s="8">
        <v>7645</v>
      </c>
      <c r="B3654" s="9" t="s">
        <v>13903</v>
      </c>
      <c r="C3654" s="9" t="s">
        <v>22</v>
      </c>
      <c r="D3654" s="9" t="s">
        <v>13904</v>
      </c>
      <c r="E3654" s="9" t="s">
        <v>9105</v>
      </c>
      <c r="F3654" s="9" t="s">
        <v>13905</v>
      </c>
      <c r="G3654" s="12">
        <v>8</v>
      </c>
      <c r="H3654" s="9" t="s">
        <v>3836</v>
      </c>
      <c r="I3654" s="9" t="s">
        <v>3836</v>
      </c>
      <c r="J3654" s="12">
        <v>1</v>
      </c>
      <c r="K3654" s="13">
        <v>43328</v>
      </c>
      <c r="L3654" s="86">
        <f>(Tabla2[[#This Row],[release_year]]-'VARIANZA Y DES. EST'!$L$11)^2</f>
        <v>4.7532614447336705</v>
      </c>
      <c r="M3654" s="12">
        <v>2012</v>
      </c>
      <c r="N3654" s="9" t="s">
        <v>76</v>
      </c>
      <c r="O3654" s="9" t="s">
        <v>13540</v>
      </c>
      <c r="P3654" s="12">
        <v>103</v>
      </c>
      <c r="Q3654" s="12">
        <v>103</v>
      </c>
      <c r="R3654" s="12">
        <v>11.799241808030798</v>
      </c>
      <c r="S3654" s="12" t="s">
        <v>28</v>
      </c>
      <c r="T3654" s="9" t="s">
        <v>2721</v>
      </c>
      <c r="U3654" s="9" t="s">
        <v>95</v>
      </c>
      <c r="V3654" s="9" t="s">
        <v>2721</v>
      </c>
      <c r="W3654" s="14">
        <v>3</v>
      </c>
    </row>
    <row r="3655" spans="1:23" x14ac:dyDescent="0.25">
      <c r="A3655" s="8">
        <v>7686</v>
      </c>
      <c r="B3655" s="9" t="s">
        <v>13906</v>
      </c>
      <c r="C3655" s="9" t="s">
        <v>22</v>
      </c>
      <c r="D3655" s="10" t="s">
        <v>13907</v>
      </c>
      <c r="E3655" s="11"/>
      <c r="F3655" s="9" t="s">
        <v>13908</v>
      </c>
      <c r="G3655" s="12">
        <v>6</v>
      </c>
      <c r="H3655" s="9" t="s">
        <v>2924</v>
      </c>
      <c r="I3655" s="9" t="s">
        <v>2924</v>
      </c>
      <c r="J3655" s="12">
        <v>1</v>
      </c>
      <c r="K3655" s="13">
        <v>43282</v>
      </c>
      <c r="L3655" s="86">
        <f>(Tabla2[[#This Row],[release_year]]-'VARIANZA Y DES. EST'!$L$11)^2</f>
        <v>7.9512857435875226</v>
      </c>
      <c r="M3655" s="12">
        <v>2017</v>
      </c>
      <c r="N3655" s="9" t="s">
        <v>82</v>
      </c>
      <c r="O3655" s="9" t="s">
        <v>13540</v>
      </c>
      <c r="P3655" s="12">
        <v>103</v>
      </c>
      <c r="Q3655" s="12">
        <v>103</v>
      </c>
      <c r="R3655" s="12">
        <v>11.799241808030798</v>
      </c>
      <c r="S3655" s="12" t="s">
        <v>28</v>
      </c>
      <c r="T3655" s="9" t="s">
        <v>2492</v>
      </c>
      <c r="U3655" s="9" t="s">
        <v>95</v>
      </c>
      <c r="V3655" s="9" t="s">
        <v>2492</v>
      </c>
      <c r="W3655" s="14">
        <v>3</v>
      </c>
    </row>
    <row r="3656" spans="1:23" x14ac:dyDescent="0.25">
      <c r="A3656" s="8">
        <v>7870</v>
      </c>
      <c r="B3656" s="9" t="s">
        <v>13909</v>
      </c>
      <c r="C3656" s="9" t="s">
        <v>22</v>
      </c>
      <c r="D3656" s="9" t="s">
        <v>13910</v>
      </c>
      <c r="E3656" s="9" t="s">
        <v>13911</v>
      </c>
      <c r="F3656" s="9" t="s">
        <v>13912</v>
      </c>
      <c r="G3656" s="12">
        <v>10</v>
      </c>
      <c r="H3656" s="9" t="s">
        <v>518</v>
      </c>
      <c r="I3656" s="9" t="s">
        <v>518</v>
      </c>
      <c r="J3656" s="12">
        <v>1</v>
      </c>
      <c r="K3656" s="13">
        <v>43221</v>
      </c>
      <c r="L3656" s="86">
        <f>(Tabla2[[#This Row],[release_year]]-'VARIANZA Y DES. EST'!$L$11)^2</f>
        <v>0.67207602404598188</v>
      </c>
      <c r="M3656" s="12">
        <v>2015</v>
      </c>
      <c r="N3656" s="9" t="s">
        <v>35</v>
      </c>
      <c r="O3656" s="9" t="s">
        <v>13540</v>
      </c>
      <c r="P3656" s="12">
        <v>103</v>
      </c>
      <c r="Q3656" s="12">
        <v>103</v>
      </c>
      <c r="R3656" s="12">
        <v>11.799241808030798</v>
      </c>
      <c r="S3656" s="12" t="s">
        <v>28</v>
      </c>
      <c r="T3656" s="9" t="s">
        <v>70</v>
      </c>
      <c r="U3656" s="9" t="s">
        <v>45</v>
      </c>
      <c r="V3656" s="9" t="s">
        <v>70</v>
      </c>
      <c r="W3656" s="14">
        <v>2</v>
      </c>
    </row>
    <row r="3657" spans="1:23" x14ac:dyDescent="0.25">
      <c r="A3657" s="8">
        <v>7899</v>
      </c>
      <c r="B3657" s="9" t="s">
        <v>13913</v>
      </c>
      <c r="C3657" s="9" t="s">
        <v>22</v>
      </c>
      <c r="D3657" s="9" t="s">
        <v>13914</v>
      </c>
      <c r="E3657" s="9" t="s">
        <v>13915</v>
      </c>
      <c r="F3657" s="9" t="s">
        <v>13916</v>
      </c>
      <c r="G3657" s="12">
        <v>4</v>
      </c>
      <c r="H3657" s="9" t="s">
        <v>518</v>
      </c>
      <c r="I3657" s="9" t="s">
        <v>518</v>
      </c>
      <c r="J3657" s="12">
        <v>1</v>
      </c>
      <c r="K3657" s="13">
        <v>43191</v>
      </c>
      <c r="L3657" s="86">
        <f>(Tabla2[[#This Row],[release_year]]-'VARIANZA Y DES. EST'!$L$11)^2</f>
        <v>7.9512857435875226</v>
      </c>
      <c r="M3657" s="12">
        <v>2017</v>
      </c>
      <c r="N3657" s="9" t="s">
        <v>76</v>
      </c>
      <c r="O3657" s="9" t="s">
        <v>13540</v>
      </c>
      <c r="P3657" s="12">
        <v>103</v>
      </c>
      <c r="Q3657" s="12">
        <v>103</v>
      </c>
      <c r="R3657" s="12">
        <v>11.799241808030798</v>
      </c>
      <c r="S3657" s="12" t="s">
        <v>28</v>
      </c>
      <c r="T3657" s="9" t="s">
        <v>118</v>
      </c>
      <c r="U3657" s="9" t="s">
        <v>45</v>
      </c>
      <c r="V3657" s="9" t="s">
        <v>118</v>
      </c>
      <c r="W3657" s="14">
        <v>3</v>
      </c>
    </row>
    <row r="3658" spans="1:23" x14ac:dyDescent="0.25">
      <c r="A3658" s="8">
        <v>7989</v>
      </c>
      <c r="B3658" s="9" t="s">
        <v>13917</v>
      </c>
      <c r="C3658" s="9" t="s">
        <v>22</v>
      </c>
      <c r="D3658" s="9" t="s">
        <v>13918</v>
      </c>
      <c r="E3658" s="18" t="s">
        <v>13919</v>
      </c>
      <c r="F3658" s="9" t="s">
        <v>13920</v>
      </c>
      <c r="G3658" s="12">
        <v>7</v>
      </c>
      <c r="H3658" s="9" t="s">
        <v>126</v>
      </c>
      <c r="I3658" s="9" t="s">
        <v>6371</v>
      </c>
      <c r="J3658" s="12">
        <v>2</v>
      </c>
      <c r="K3658" s="13">
        <v>42926</v>
      </c>
      <c r="L3658" s="86">
        <f>(Tabla2[[#This Row],[release_year]]-'VARIANZA Y DES. EST'!$L$11)^2</f>
        <v>3.3116808838167522</v>
      </c>
      <c r="M3658" s="12">
        <v>2016</v>
      </c>
      <c r="N3658" s="9" t="s">
        <v>13865</v>
      </c>
      <c r="O3658" s="9" t="s">
        <v>13540</v>
      </c>
      <c r="P3658" s="12">
        <v>103</v>
      </c>
      <c r="Q3658" s="12">
        <v>103</v>
      </c>
      <c r="R3658" s="12">
        <v>11.799241808030798</v>
      </c>
      <c r="S3658" s="12" t="s">
        <v>28</v>
      </c>
      <c r="T3658" s="9" t="s">
        <v>3319</v>
      </c>
      <c r="U3658" s="9" t="s">
        <v>45</v>
      </c>
      <c r="V3658" s="9" t="s">
        <v>3319</v>
      </c>
      <c r="W3658" s="14">
        <v>3</v>
      </c>
    </row>
    <row r="3659" spans="1:23" x14ac:dyDescent="0.25">
      <c r="A3659" s="8">
        <v>8079</v>
      </c>
      <c r="B3659" s="9" t="s">
        <v>13921</v>
      </c>
      <c r="C3659" s="9" t="s">
        <v>22</v>
      </c>
      <c r="D3659" s="9" t="s">
        <v>13922</v>
      </c>
      <c r="E3659" s="9" t="s">
        <v>9210</v>
      </c>
      <c r="F3659" s="9" t="s">
        <v>13923</v>
      </c>
      <c r="G3659" s="12">
        <v>9</v>
      </c>
      <c r="H3659" s="9" t="s">
        <v>25</v>
      </c>
      <c r="I3659" s="9" t="s">
        <v>25</v>
      </c>
      <c r="J3659" s="12">
        <v>1</v>
      </c>
      <c r="K3659" s="13">
        <v>43685</v>
      </c>
      <c r="L3659" s="86">
        <f>(Tabla2[[#This Row],[release_year]]-'VARIANZA Y DES. EST'!$L$11)^2</f>
        <v>14.590890603358293</v>
      </c>
      <c r="M3659" s="12">
        <v>2018</v>
      </c>
      <c r="N3659" s="9" t="s">
        <v>76</v>
      </c>
      <c r="O3659" s="9" t="s">
        <v>13540</v>
      </c>
      <c r="P3659" s="12">
        <v>103</v>
      </c>
      <c r="Q3659" s="12">
        <v>103</v>
      </c>
      <c r="R3659" s="12">
        <v>11.799241808030798</v>
      </c>
      <c r="S3659" s="12" t="s">
        <v>28</v>
      </c>
      <c r="T3659" s="9" t="s">
        <v>3389</v>
      </c>
      <c r="U3659" s="9" t="s">
        <v>514</v>
      </c>
      <c r="V3659" s="9" t="s">
        <v>3389</v>
      </c>
      <c r="W3659" s="14">
        <v>2</v>
      </c>
    </row>
    <row r="3660" spans="1:23" x14ac:dyDescent="0.25">
      <c r="A3660" s="8">
        <v>8134</v>
      </c>
      <c r="B3660" s="9" t="s">
        <v>13924</v>
      </c>
      <c r="C3660" s="9" t="s">
        <v>22</v>
      </c>
      <c r="D3660" s="9" t="s">
        <v>13925</v>
      </c>
      <c r="E3660" s="18" t="s">
        <v>13926</v>
      </c>
      <c r="F3660" s="9" t="s">
        <v>13927</v>
      </c>
      <c r="G3660" s="12">
        <v>1</v>
      </c>
      <c r="H3660" s="9" t="s">
        <v>25</v>
      </c>
      <c r="I3660" s="9" t="s">
        <v>25</v>
      </c>
      <c r="J3660" s="12">
        <v>1</v>
      </c>
      <c r="K3660" s="13">
        <v>43244</v>
      </c>
      <c r="L3660" s="86">
        <f>(Tabla2[[#This Row],[release_year]]-'VARIANZA Y DES. EST'!$L$11)^2</f>
        <v>7.9512857435875226</v>
      </c>
      <c r="M3660" s="12">
        <v>2017</v>
      </c>
      <c r="N3660" s="9" t="s">
        <v>76</v>
      </c>
      <c r="O3660" s="9" t="s">
        <v>13540</v>
      </c>
      <c r="P3660" s="12">
        <v>103</v>
      </c>
      <c r="Q3660" s="12">
        <v>103</v>
      </c>
      <c r="R3660" s="12">
        <v>11.799241808030798</v>
      </c>
      <c r="S3660" s="12" t="s">
        <v>28</v>
      </c>
      <c r="T3660" s="9" t="s">
        <v>57</v>
      </c>
      <c r="U3660" s="9" t="s">
        <v>57</v>
      </c>
      <c r="V3660" s="9" t="s">
        <v>57</v>
      </c>
      <c r="W3660" s="14">
        <v>1</v>
      </c>
    </row>
    <row r="3661" spans="1:23" x14ac:dyDescent="0.25">
      <c r="A3661" s="8">
        <v>8232</v>
      </c>
      <c r="B3661" s="9" t="s">
        <v>13928</v>
      </c>
      <c r="C3661" s="9" t="s">
        <v>22</v>
      </c>
      <c r="D3661" s="9" t="s">
        <v>13929</v>
      </c>
      <c r="E3661" s="9"/>
      <c r="F3661" s="9" t="s">
        <v>13930</v>
      </c>
      <c r="G3661" s="12">
        <v>1</v>
      </c>
      <c r="H3661" s="9" t="s">
        <v>3799</v>
      </c>
      <c r="I3661" s="9" t="s">
        <v>3799</v>
      </c>
      <c r="J3661" s="12">
        <v>1</v>
      </c>
      <c r="K3661" s="13">
        <v>43363</v>
      </c>
      <c r="L3661" s="86">
        <f>(Tabla2[[#This Row],[release_year]]-'VARIANZA Y DES. EST'!$L$11)^2</f>
        <v>972.20472051138131</v>
      </c>
      <c r="M3661" s="12">
        <v>1983</v>
      </c>
      <c r="N3661" s="9" t="s">
        <v>35</v>
      </c>
      <c r="O3661" s="9" t="s">
        <v>13540</v>
      </c>
      <c r="P3661" s="12">
        <v>103</v>
      </c>
      <c r="Q3661" s="12">
        <v>103</v>
      </c>
      <c r="R3661" s="12">
        <v>11.799241808030798</v>
      </c>
      <c r="S3661" s="12" t="s">
        <v>28</v>
      </c>
      <c r="T3661" s="9" t="s">
        <v>2930</v>
      </c>
      <c r="U3661" s="9" t="s">
        <v>38</v>
      </c>
      <c r="V3661" s="9" t="s">
        <v>2930</v>
      </c>
      <c r="W3661" s="14">
        <v>3</v>
      </c>
    </row>
    <row r="3662" spans="1:23" x14ac:dyDescent="0.25">
      <c r="A3662" s="8">
        <v>8250</v>
      </c>
      <c r="B3662" s="9" t="s">
        <v>13931</v>
      </c>
      <c r="C3662" s="9" t="s">
        <v>22</v>
      </c>
      <c r="D3662" s="9" t="s">
        <v>13932</v>
      </c>
      <c r="E3662" s="9" t="s">
        <v>13933</v>
      </c>
      <c r="F3662" s="9" t="s">
        <v>13934</v>
      </c>
      <c r="G3662" s="12">
        <v>11</v>
      </c>
      <c r="H3662" s="9" t="s">
        <v>25</v>
      </c>
      <c r="I3662" s="9" t="s">
        <v>25</v>
      </c>
      <c r="J3662" s="12">
        <v>1</v>
      </c>
      <c r="K3662" s="13">
        <v>43770</v>
      </c>
      <c r="L3662" s="86">
        <f>(Tabla2[[#This Row],[release_year]]-'VARIANZA Y DES. EST'!$L$11)^2</f>
        <v>2418.6918330355074</v>
      </c>
      <c r="M3662" s="12">
        <v>1965</v>
      </c>
      <c r="N3662" s="9" t="s">
        <v>35</v>
      </c>
      <c r="O3662" s="9" t="s">
        <v>13540</v>
      </c>
      <c r="P3662" s="12">
        <v>103</v>
      </c>
      <c r="Q3662" s="12">
        <v>103</v>
      </c>
      <c r="R3662" s="12">
        <v>11.799241808030798</v>
      </c>
      <c r="S3662" s="12" t="s">
        <v>28</v>
      </c>
      <c r="T3662" s="9" t="s">
        <v>5622</v>
      </c>
      <c r="U3662" s="9" t="s">
        <v>151</v>
      </c>
      <c r="V3662" s="9" t="s">
        <v>5622</v>
      </c>
      <c r="W3662" s="14">
        <v>2</v>
      </c>
    </row>
    <row r="3663" spans="1:23" x14ac:dyDescent="0.25">
      <c r="A3663" s="8">
        <v>8253</v>
      </c>
      <c r="B3663" s="9" t="s">
        <v>13935</v>
      </c>
      <c r="C3663" s="9" t="s">
        <v>22</v>
      </c>
      <c r="D3663" s="9" t="s">
        <v>13936</v>
      </c>
      <c r="E3663" s="18" t="s">
        <v>13937</v>
      </c>
      <c r="F3663" s="9" t="s">
        <v>13938</v>
      </c>
      <c r="G3663" s="12">
        <v>10</v>
      </c>
      <c r="H3663" s="9" t="s">
        <v>25</v>
      </c>
      <c r="I3663" s="9" t="s">
        <v>25</v>
      </c>
      <c r="J3663" s="12">
        <v>1</v>
      </c>
      <c r="K3663" s="13">
        <v>43669</v>
      </c>
      <c r="L3663" s="86">
        <f>(Tabla2[[#This Row],[release_year]]-'VARIANZA Y DES. EST'!$L$11)^2</f>
        <v>14.590890603358293</v>
      </c>
      <c r="M3663" s="12">
        <v>2018</v>
      </c>
      <c r="N3663" s="9" t="s">
        <v>35</v>
      </c>
      <c r="O3663" s="9" t="s">
        <v>13540</v>
      </c>
      <c r="P3663" s="12">
        <v>103</v>
      </c>
      <c r="Q3663" s="12">
        <v>103</v>
      </c>
      <c r="R3663" s="12">
        <v>11.799241808030798</v>
      </c>
      <c r="S3663" s="12" t="s">
        <v>28</v>
      </c>
      <c r="T3663" s="9" t="s">
        <v>3577</v>
      </c>
      <c r="U3663" s="9" t="s">
        <v>95</v>
      </c>
      <c r="V3663" s="9" t="s">
        <v>3577</v>
      </c>
      <c r="W3663" s="14">
        <v>2</v>
      </c>
    </row>
    <row r="3664" spans="1:23" x14ac:dyDescent="0.25">
      <c r="A3664" s="8">
        <v>8302</v>
      </c>
      <c r="B3664" s="9" t="s">
        <v>13939</v>
      </c>
      <c r="C3664" s="9" t="s">
        <v>22</v>
      </c>
      <c r="D3664" s="9" t="s">
        <v>13940</v>
      </c>
      <c r="E3664" s="18" t="s">
        <v>13941</v>
      </c>
      <c r="F3664" s="9" t="s">
        <v>13942</v>
      </c>
      <c r="G3664" s="12">
        <v>15</v>
      </c>
      <c r="H3664" s="9" t="s">
        <v>25</v>
      </c>
      <c r="I3664" s="9" t="s">
        <v>25</v>
      </c>
      <c r="J3664" s="12">
        <v>1</v>
      </c>
      <c r="K3664" s="16">
        <v>43789</v>
      </c>
      <c r="L3664" s="86">
        <f>(Tabla2[[#This Row],[release_year]]-'VARIANZA Y DES. EST'!$L$11)^2</f>
        <v>330.51958368840133</v>
      </c>
      <c r="M3664" s="12">
        <v>1996</v>
      </c>
      <c r="N3664" s="9" t="s">
        <v>99</v>
      </c>
      <c r="O3664" s="9" t="s">
        <v>13540</v>
      </c>
      <c r="P3664" s="12">
        <v>103</v>
      </c>
      <c r="Q3664" s="12">
        <v>103</v>
      </c>
      <c r="R3664" s="12">
        <v>11.799241808030798</v>
      </c>
      <c r="S3664" s="12" t="s">
        <v>28</v>
      </c>
      <c r="T3664" s="9" t="s">
        <v>95</v>
      </c>
      <c r="U3664" s="9" t="s">
        <v>95</v>
      </c>
      <c r="V3664" s="9" t="s">
        <v>95</v>
      </c>
      <c r="W3664" s="14">
        <v>1</v>
      </c>
    </row>
    <row r="3665" spans="1:23" x14ac:dyDescent="0.25">
      <c r="A3665" s="8">
        <v>8355</v>
      </c>
      <c r="B3665" s="9" t="s">
        <v>13943</v>
      </c>
      <c r="C3665" s="9" t="s">
        <v>22</v>
      </c>
      <c r="D3665" s="9" t="s">
        <v>13944</v>
      </c>
      <c r="E3665" s="9" t="s">
        <v>13826</v>
      </c>
      <c r="F3665" s="9" t="s">
        <v>13945</v>
      </c>
      <c r="G3665" s="12">
        <v>7</v>
      </c>
      <c r="H3665" s="9" t="s">
        <v>126</v>
      </c>
      <c r="I3665" s="9" t="s">
        <v>5012</v>
      </c>
      <c r="J3665" s="12">
        <v>2</v>
      </c>
      <c r="K3665" s="13">
        <v>43369</v>
      </c>
      <c r="L3665" s="86">
        <f>(Tabla2[[#This Row],[release_year]]-'VARIANZA Y DES. EST'!$L$11)^2</f>
        <v>14.590890603358293</v>
      </c>
      <c r="M3665" s="12">
        <v>2018</v>
      </c>
      <c r="N3665" s="9" t="s">
        <v>43</v>
      </c>
      <c r="O3665" s="9" t="s">
        <v>13540</v>
      </c>
      <c r="P3665" s="12">
        <v>103</v>
      </c>
      <c r="Q3665" s="12">
        <v>103</v>
      </c>
      <c r="R3665" s="12">
        <v>11.799241808030798</v>
      </c>
      <c r="S3665" s="12" t="s">
        <v>28</v>
      </c>
      <c r="T3665" s="9" t="s">
        <v>38</v>
      </c>
      <c r="U3665" s="9" t="s">
        <v>38</v>
      </c>
      <c r="V3665" s="9" t="s">
        <v>38</v>
      </c>
      <c r="W3665" s="14">
        <v>1</v>
      </c>
    </row>
    <row r="3666" spans="1:23" x14ac:dyDescent="0.25">
      <c r="A3666" s="8">
        <v>8365</v>
      </c>
      <c r="B3666" s="9" t="s">
        <v>13946</v>
      </c>
      <c r="C3666" s="9" t="s">
        <v>22</v>
      </c>
      <c r="D3666" s="9" t="s">
        <v>13947</v>
      </c>
      <c r="E3666" s="9" t="s">
        <v>13948</v>
      </c>
      <c r="F3666" s="9" t="s">
        <v>13949</v>
      </c>
      <c r="G3666" s="12">
        <v>10</v>
      </c>
      <c r="H3666" s="9" t="s">
        <v>126</v>
      </c>
      <c r="I3666" s="9" t="s">
        <v>126</v>
      </c>
      <c r="J3666" s="12">
        <v>1</v>
      </c>
      <c r="K3666" s="13">
        <v>43517</v>
      </c>
      <c r="L3666" s="86">
        <f>(Tabla2[[#This Row],[release_year]]-'VARIANZA Y DES. EST'!$L$11)^2</f>
        <v>14.590890603358293</v>
      </c>
      <c r="M3666" s="12">
        <v>2018</v>
      </c>
      <c r="N3666" s="9" t="s">
        <v>76</v>
      </c>
      <c r="O3666" s="9" t="s">
        <v>13540</v>
      </c>
      <c r="P3666" s="12">
        <v>103</v>
      </c>
      <c r="Q3666" s="12">
        <v>103</v>
      </c>
      <c r="R3666" s="12">
        <v>11.799241808030798</v>
      </c>
      <c r="S3666" s="12" t="s">
        <v>28</v>
      </c>
      <c r="T3666" s="9" t="s">
        <v>70</v>
      </c>
      <c r="U3666" s="9" t="s">
        <v>45</v>
      </c>
      <c r="V3666" s="9" t="s">
        <v>70</v>
      </c>
      <c r="W3666" s="14">
        <v>2</v>
      </c>
    </row>
    <row r="3667" spans="1:23" x14ac:dyDescent="0.25">
      <c r="A3667" s="8">
        <v>8404</v>
      </c>
      <c r="B3667" s="9" t="s">
        <v>13950</v>
      </c>
      <c r="C3667" s="9" t="s">
        <v>22</v>
      </c>
      <c r="D3667" s="9" t="s">
        <v>13951</v>
      </c>
      <c r="E3667" s="20" t="s">
        <v>13952</v>
      </c>
      <c r="F3667" s="21"/>
      <c r="G3667" s="12">
        <v>0</v>
      </c>
      <c r="H3667" s="9" t="s">
        <v>851</v>
      </c>
      <c r="I3667" s="9" t="s">
        <v>13953</v>
      </c>
      <c r="J3667" s="12">
        <v>10</v>
      </c>
      <c r="K3667" s="13">
        <v>42426</v>
      </c>
      <c r="L3667" s="86">
        <f>(Tabla2[[#This Row],[release_year]]-'VARIANZA Y DES. EST'!$L$11)^2</f>
        <v>3.2471164275211517E-2</v>
      </c>
      <c r="M3667" s="12">
        <v>2014</v>
      </c>
      <c r="N3667" s="9" t="s">
        <v>43</v>
      </c>
      <c r="O3667" s="9" t="s">
        <v>13540</v>
      </c>
      <c r="P3667" s="12">
        <v>103</v>
      </c>
      <c r="Q3667" s="12">
        <v>103</v>
      </c>
      <c r="R3667" s="12">
        <v>11.799241808030798</v>
      </c>
      <c r="S3667" s="12" t="s">
        <v>28</v>
      </c>
      <c r="T3667" s="9" t="s">
        <v>105</v>
      </c>
      <c r="U3667" s="9" t="s">
        <v>57</v>
      </c>
      <c r="V3667" s="9" t="s">
        <v>105</v>
      </c>
      <c r="W3667" s="14">
        <v>2</v>
      </c>
    </row>
    <row r="3668" spans="1:23" x14ac:dyDescent="0.25">
      <c r="A3668" s="8">
        <v>8452</v>
      </c>
      <c r="B3668" s="9" t="s">
        <v>13954</v>
      </c>
      <c r="C3668" s="9" t="s">
        <v>22</v>
      </c>
      <c r="D3668" s="9" t="s">
        <v>13955</v>
      </c>
      <c r="E3668" s="18" t="s">
        <v>13956</v>
      </c>
      <c r="F3668" s="9" t="s">
        <v>13957</v>
      </c>
      <c r="G3668" s="12">
        <v>11</v>
      </c>
      <c r="H3668" s="9" t="s">
        <v>25</v>
      </c>
      <c r="I3668" s="9" t="s">
        <v>25</v>
      </c>
      <c r="J3668" s="12">
        <v>1</v>
      </c>
      <c r="K3668" s="13">
        <v>43922</v>
      </c>
      <c r="L3668" s="86">
        <f>(Tabla2[[#This Row],[release_year]]-'VARIANZA Y DES. EST'!$L$11)^2</f>
        <v>4.7532614447336705</v>
      </c>
      <c r="M3668" s="12">
        <v>2012</v>
      </c>
      <c r="N3668" s="9" t="s">
        <v>43</v>
      </c>
      <c r="O3668" s="9" t="s">
        <v>13540</v>
      </c>
      <c r="P3668" s="12">
        <v>103</v>
      </c>
      <c r="Q3668" s="12">
        <v>103</v>
      </c>
      <c r="R3668" s="12">
        <v>11.799241808030798</v>
      </c>
      <c r="S3668" s="12" t="s">
        <v>28</v>
      </c>
      <c r="T3668" s="9" t="s">
        <v>635</v>
      </c>
      <c r="U3668" s="9" t="s">
        <v>95</v>
      </c>
      <c r="V3668" s="9" t="s">
        <v>635</v>
      </c>
      <c r="W3668" s="14">
        <v>2</v>
      </c>
    </row>
    <row r="3669" spans="1:23" x14ac:dyDescent="0.25">
      <c r="A3669" s="8">
        <v>8494</v>
      </c>
      <c r="B3669" s="9" t="s">
        <v>13958</v>
      </c>
      <c r="C3669" s="9" t="s">
        <v>22</v>
      </c>
      <c r="D3669" s="9" t="s">
        <v>13959</v>
      </c>
      <c r="E3669" s="9" t="s">
        <v>13960</v>
      </c>
      <c r="F3669" s="9" t="s">
        <v>13961</v>
      </c>
      <c r="G3669" s="12">
        <v>8</v>
      </c>
      <c r="H3669" s="9" t="s">
        <v>279</v>
      </c>
      <c r="I3669" s="9" t="s">
        <v>7771</v>
      </c>
      <c r="J3669" s="12">
        <v>2</v>
      </c>
      <c r="K3669" s="13">
        <v>43300</v>
      </c>
      <c r="L3669" s="86">
        <f>(Tabla2[[#This Row],[release_year]]-'VARIANZA Y DES. EST'!$L$11)^2</f>
        <v>3.2471164275211517E-2</v>
      </c>
      <c r="M3669" s="12">
        <v>2014</v>
      </c>
      <c r="N3669" s="9" t="s">
        <v>1991</v>
      </c>
      <c r="O3669" s="9" t="s">
        <v>13540</v>
      </c>
      <c r="P3669" s="12">
        <v>103</v>
      </c>
      <c r="Q3669" s="12">
        <v>103</v>
      </c>
      <c r="R3669" s="12">
        <v>11.799241808030798</v>
      </c>
      <c r="S3669" s="12" t="s">
        <v>28</v>
      </c>
      <c r="T3669" s="9" t="s">
        <v>2372</v>
      </c>
      <c r="U3669" s="9" t="s">
        <v>239</v>
      </c>
      <c r="V3669" s="9" t="s">
        <v>2372</v>
      </c>
      <c r="W3669" s="14">
        <v>2</v>
      </c>
    </row>
    <row r="3670" spans="1:23" x14ac:dyDescent="0.25">
      <c r="A3670" s="8">
        <v>8548</v>
      </c>
      <c r="B3670" s="9" t="s">
        <v>13962</v>
      </c>
      <c r="C3670" s="9" t="s">
        <v>22</v>
      </c>
      <c r="D3670" s="9" t="s">
        <v>13963</v>
      </c>
      <c r="E3670" s="18" t="s">
        <v>3351</v>
      </c>
      <c r="F3670" s="9" t="s">
        <v>13964</v>
      </c>
      <c r="G3670" s="12">
        <v>2</v>
      </c>
      <c r="H3670" s="9" t="s">
        <v>25</v>
      </c>
      <c r="I3670" s="9" t="s">
        <v>25</v>
      </c>
      <c r="J3670" s="12">
        <v>1</v>
      </c>
      <c r="K3670" s="13">
        <v>43518</v>
      </c>
      <c r="L3670" s="86">
        <f>(Tabla2[[#This Row],[release_year]]-'VARIANZA Y DES. EST'!$L$11)^2</f>
        <v>1.3928663045044412</v>
      </c>
      <c r="M3670" s="12">
        <v>2013</v>
      </c>
      <c r="N3670" s="9" t="s">
        <v>43</v>
      </c>
      <c r="O3670" s="9" t="s">
        <v>13540</v>
      </c>
      <c r="P3670" s="12">
        <v>103</v>
      </c>
      <c r="Q3670" s="12">
        <v>103</v>
      </c>
      <c r="R3670" s="12">
        <v>11.799241808030798</v>
      </c>
      <c r="S3670" s="12" t="s">
        <v>28</v>
      </c>
      <c r="T3670" s="9" t="s">
        <v>57</v>
      </c>
      <c r="U3670" s="9" t="s">
        <v>57</v>
      </c>
      <c r="V3670" s="9" t="s">
        <v>57</v>
      </c>
      <c r="W3670" s="14">
        <v>1</v>
      </c>
    </row>
    <row r="3671" spans="1:23" x14ac:dyDescent="0.25">
      <c r="A3671" s="8">
        <v>8695</v>
      </c>
      <c r="B3671" s="9" t="s">
        <v>13965</v>
      </c>
      <c r="C3671" s="9" t="s">
        <v>22</v>
      </c>
      <c r="D3671" s="9" t="s">
        <v>13966</v>
      </c>
      <c r="E3671" s="18" t="s">
        <v>13967</v>
      </c>
      <c r="F3671" s="9" t="s">
        <v>13968</v>
      </c>
      <c r="G3671" s="12">
        <v>14</v>
      </c>
      <c r="H3671" s="9" t="s">
        <v>25</v>
      </c>
      <c r="I3671" s="9" t="s">
        <v>327</v>
      </c>
      <c r="J3671" s="12">
        <v>2</v>
      </c>
      <c r="K3671" s="13">
        <v>43556</v>
      </c>
      <c r="L3671" s="86">
        <f>(Tabla2[[#This Row],[release_year]]-'VARIANZA Y DES. EST'!$L$11)^2</f>
        <v>51.555237145879822</v>
      </c>
      <c r="M3671" s="12">
        <v>2007</v>
      </c>
      <c r="N3671" s="9" t="s">
        <v>1991</v>
      </c>
      <c r="O3671" s="9" t="s">
        <v>13540</v>
      </c>
      <c r="P3671" s="12">
        <v>103</v>
      </c>
      <c r="Q3671" s="12">
        <v>103</v>
      </c>
      <c r="R3671" s="12">
        <v>11.799241808030798</v>
      </c>
      <c r="S3671" s="12" t="s">
        <v>28</v>
      </c>
      <c r="T3671" s="9" t="s">
        <v>38</v>
      </c>
      <c r="U3671" s="9" t="s">
        <v>38</v>
      </c>
      <c r="V3671" s="9" t="s">
        <v>38</v>
      </c>
      <c r="W3671" s="14">
        <v>1</v>
      </c>
    </row>
    <row r="3672" spans="1:23" x14ac:dyDescent="0.25">
      <c r="A3672" s="8">
        <v>8729</v>
      </c>
      <c r="B3672" s="9" t="s">
        <v>13969</v>
      </c>
      <c r="C3672" s="9" t="s">
        <v>22</v>
      </c>
      <c r="D3672" s="9" t="s">
        <v>13970</v>
      </c>
      <c r="E3672" s="10" t="s">
        <v>13971</v>
      </c>
      <c r="F3672" s="11"/>
      <c r="G3672" s="12">
        <v>0</v>
      </c>
      <c r="H3672" s="9" t="s">
        <v>3084</v>
      </c>
      <c r="I3672" s="9" t="s">
        <v>13972</v>
      </c>
      <c r="J3672" s="12">
        <v>3</v>
      </c>
      <c r="K3672" s="16">
        <v>42704</v>
      </c>
      <c r="L3672" s="86">
        <f>(Tabla2[[#This Row],[release_year]]-'VARIANZA Y DES. EST'!$L$11)^2</f>
        <v>3.3116808838167522</v>
      </c>
      <c r="M3672" s="12">
        <v>2016</v>
      </c>
      <c r="N3672" s="9" t="s">
        <v>35</v>
      </c>
      <c r="O3672" s="9" t="s">
        <v>13540</v>
      </c>
      <c r="P3672" s="12">
        <v>103</v>
      </c>
      <c r="Q3672" s="12">
        <v>103</v>
      </c>
      <c r="R3672" s="12">
        <v>11.799241808030798</v>
      </c>
      <c r="S3672" s="12" t="s">
        <v>28</v>
      </c>
      <c r="T3672" s="9" t="s">
        <v>105</v>
      </c>
      <c r="U3672" s="9" t="s">
        <v>57</v>
      </c>
      <c r="V3672" s="9" t="s">
        <v>105</v>
      </c>
      <c r="W3672" s="14">
        <v>2</v>
      </c>
    </row>
    <row r="3673" spans="1:23" x14ac:dyDescent="0.25">
      <c r="A3673" s="8">
        <v>10</v>
      </c>
      <c r="B3673" s="9" t="s">
        <v>13973</v>
      </c>
      <c r="C3673" s="9" t="s">
        <v>22</v>
      </c>
      <c r="D3673" s="9" t="s">
        <v>13974</v>
      </c>
      <c r="E3673" s="18" t="s">
        <v>13975</v>
      </c>
      <c r="F3673" s="9" t="s">
        <v>13976</v>
      </c>
      <c r="G3673" s="12">
        <v>11</v>
      </c>
      <c r="H3673" s="9" t="s">
        <v>25</v>
      </c>
      <c r="I3673" s="9" t="s">
        <v>25</v>
      </c>
      <c r="J3673" s="12">
        <v>1</v>
      </c>
      <c r="K3673" s="13">
        <v>44463</v>
      </c>
      <c r="L3673" s="86">
        <f>(Tabla2[[#This Row],[release_year]]-'VARIANZA Y DES. EST'!$L$11)^2</f>
        <v>46.509705182670608</v>
      </c>
      <c r="M3673" s="12">
        <v>2021</v>
      </c>
      <c r="N3673" s="9" t="s">
        <v>43</v>
      </c>
      <c r="O3673" s="9" t="s">
        <v>13977</v>
      </c>
      <c r="P3673" s="12">
        <v>104</v>
      </c>
      <c r="Q3673" s="12">
        <v>104</v>
      </c>
      <c r="R3673" s="12">
        <v>19.669246701196681</v>
      </c>
      <c r="S3673" s="12" t="s">
        <v>28</v>
      </c>
      <c r="T3673" s="9" t="s">
        <v>635</v>
      </c>
      <c r="U3673" s="9" t="s">
        <v>95</v>
      </c>
      <c r="V3673" s="9" t="s">
        <v>635</v>
      </c>
      <c r="W3673" s="14">
        <v>2</v>
      </c>
    </row>
    <row r="3674" spans="1:23" x14ac:dyDescent="0.25">
      <c r="A3674" s="8">
        <v>145</v>
      </c>
      <c r="B3674" s="9" t="s">
        <v>13978</v>
      </c>
      <c r="C3674" s="9" t="s">
        <v>22</v>
      </c>
      <c r="D3674" s="9" t="s">
        <v>13979</v>
      </c>
      <c r="E3674" s="9" t="s">
        <v>13980</v>
      </c>
      <c r="F3674" s="9" t="s">
        <v>13981</v>
      </c>
      <c r="G3674" s="12">
        <v>13</v>
      </c>
      <c r="H3674" s="9" t="s">
        <v>25</v>
      </c>
      <c r="I3674" s="9" t="s">
        <v>25</v>
      </c>
      <c r="J3674" s="12">
        <v>1</v>
      </c>
      <c r="K3674" s="13">
        <v>44440</v>
      </c>
      <c r="L3674" s="86">
        <f>(Tabla2[[#This Row],[release_year]]-'VARIANZA Y DES. EST'!$L$11)^2</f>
        <v>584.6819545297767</v>
      </c>
      <c r="M3674" s="12">
        <v>1990</v>
      </c>
      <c r="N3674" s="9" t="s">
        <v>1991</v>
      </c>
      <c r="O3674" s="9" t="s">
        <v>13977</v>
      </c>
      <c r="P3674" s="12">
        <v>104</v>
      </c>
      <c r="Q3674" s="12">
        <v>104</v>
      </c>
      <c r="R3674" s="12">
        <v>19.669246701196681</v>
      </c>
      <c r="S3674" s="12" t="s">
        <v>28</v>
      </c>
      <c r="T3674" s="9" t="s">
        <v>1000</v>
      </c>
      <c r="U3674" s="9" t="s">
        <v>95</v>
      </c>
      <c r="V3674" s="9" t="s">
        <v>1000</v>
      </c>
      <c r="W3674" s="14">
        <v>2</v>
      </c>
    </row>
    <row r="3675" spans="1:23" x14ac:dyDescent="0.25">
      <c r="A3675" s="8">
        <v>315</v>
      </c>
      <c r="B3675" s="9" t="s">
        <v>13982</v>
      </c>
      <c r="C3675" s="9" t="s">
        <v>22</v>
      </c>
      <c r="D3675" s="9" t="s">
        <v>13983</v>
      </c>
      <c r="E3675" s="18" t="s">
        <v>13984</v>
      </c>
      <c r="F3675" s="9" t="s">
        <v>13985</v>
      </c>
      <c r="G3675" s="12">
        <v>8</v>
      </c>
      <c r="H3675" s="9" t="s">
        <v>25</v>
      </c>
      <c r="I3675" s="9" t="s">
        <v>25</v>
      </c>
      <c r="J3675" s="12">
        <v>1</v>
      </c>
      <c r="K3675" s="13">
        <v>44411</v>
      </c>
      <c r="L3675" s="86">
        <f>(Tabla2[[#This Row],[release_year]]-'VARIANZA Y DES. EST'!$L$11)^2</f>
        <v>367.87997882863056</v>
      </c>
      <c r="M3675" s="12">
        <v>1995</v>
      </c>
      <c r="N3675" s="9" t="s">
        <v>1991</v>
      </c>
      <c r="O3675" s="9" t="s">
        <v>13977</v>
      </c>
      <c r="P3675" s="12">
        <v>104</v>
      </c>
      <c r="Q3675" s="12">
        <v>104</v>
      </c>
      <c r="R3675" s="12">
        <v>19.669246701196681</v>
      </c>
      <c r="S3675" s="12" t="s">
        <v>28</v>
      </c>
      <c r="T3675" s="9" t="s">
        <v>3495</v>
      </c>
      <c r="U3675" s="9" t="s">
        <v>45</v>
      </c>
      <c r="V3675" s="9" t="s">
        <v>3495</v>
      </c>
      <c r="W3675" s="14">
        <v>3</v>
      </c>
    </row>
    <row r="3676" spans="1:23" x14ac:dyDescent="0.25">
      <c r="A3676" s="8">
        <v>490</v>
      </c>
      <c r="B3676" s="9" t="s">
        <v>13986</v>
      </c>
      <c r="C3676" s="9" t="s">
        <v>22</v>
      </c>
      <c r="D3676" s="9" t="s">
        <v>13987</v>
      </c>
      <c r="E3676" s="9" t="s">
        <v>13988</v>
      </c>
      <c r="F3676" s="9" t="s">
        <v>13989</v>
      </c>
      <c r="G3676" s="12">
        <v>10</v>
      </c>
      <c r="H3676" s="9" t="s">
        <v>2816</v>
      </c>
      <c r="I3676" s="9" t="s">
        <v>13990</v>
      </c>
      <c r="J3676" s="12">
        <v>2</v>
      </c>
      <c r="K3676" s="13">
        <v>44385</v>
      </c>
      <c r="L3676" s="86">
        <f>(Tabla2[[#This Row],[release_year]]-'VARIANZA Y DES. EST'!$L$11)^2</f>
        <v>7.9512857435875226</v>
      </c>
      <c r="M3676" s="12">
        <v>2017</v>
      </c>
      <c r="N3676" s="9" t="s">
        <v>35</v>
      </c>
      <c r="O3676" s="9" t="s">
        <v>13977</v>
      </c>
      <c r="P3676" s="12">
        <v>104</v>
      </c>
      <c r="Q3676" s="12">
        <v>104</v>
      </c>
      <c r="R3676" s="12">
        <v>19.669246701196681</v>
      </c>
      <c r="S3676" s="12" t="s">
        <v>28</v>
      </c>
      <c r="T3676" s="9" t="s">
        <v>859</v>
      </c>
      <c r="U3676" s="9" t="s">
        <v>95</v>
      </c>
      <c r="V3676" s="9" t="s">
        <v>859</v>
      </c>
      <c r="W3676" s="14">
        <v>2</v>
      </c>
    </row>
    <row r="3677" spans="1:23" x14ac:dyDescent="0.25">
      <c r="A3677" s="8">
        <v>503</v>
      </c>
      <c r="B3677" s="9" t="s">
        <v>13991</v>
      </c>
      <c r="C3677" s="9" t="s">
        <v>22</v>
      </c>
      <c r="D3677" s="9" t="s">
        <v>13992</v>
      </c>
      <c r="E3677" s="18" t="s">
        <v>13993</v>
      </c>
      <c r="F3677" s="9" t="s">
        <v>13994</v>
      </c>
      <c r="G3677" s="12">
        <v>7</v>
      </c>
      <c r="H3677" s="9" t="s">
        <v>175</v>
      </c>
      <c r="I3677" s="9" t="s">
        <v>175</v>
      </c>
      <c r="J3677" s="12">
        <v>1</v>
      </c>
      <c r="K3677" s="13">
        <v>44384</v>
      </c>
      <c r="L3677" s="86">
        <f>(Tabla2[[#This Row],[release_year]]-'VARIANZA Y DES. EST'!$L$11)^2</f>
        <v>17.47405172519213</v>
      </c>
      <c r="M3677" s="12">
        <v>2010</v>
      </c>
      <c r="N3677" s="9" t="s">
        <v>35</v>
      </c>
      <c r="O3677" s="9" t="s">
        <v>13977</v>
      </c>
      <c r="P3677" s="12">
        <v>104</v>
      </c>
      <c r="Q3677" s="12">
        <v>104</v>
      </c>
      <c r="R3677" s="12">
        <v>19.669246701196681</v>
      </c>
      <c r="S3677" s="12" t="s">
        <v>28</v>
      </c>
      <c r="T3677" s="9" t="s">
        <v>3319</v>
      </c>
      <c r="U3677" s="9" t="s">
        <v>45</v>
      </c>
      <c r="V3677" s="9" t="s">
        <v>3319</v>
      </c>
      <c r="W3677" s="14">
        <v>3</v>
      </c>
    </row>
    <row r="3678" spans="1:23" x14ac:dyDescent="0.25">
      <c r="A3678" s="8">
        <v>717</v>
      </c>
      <c r="B3678" s="9" t="s">
        <v>13995</v>
      </c>
      <c r="C3678" s="9" t="s">
        <v>22</v>
      </c>
      <c r="D3678" s="9" t="s">
        <v>13996</v>
      </c>
      <c r="E3678" s="18" t="s">
        <v>13997</v>
      </c>
      <c r="F3678" s="9" t="s">
        <v>13998</v>
      </c>
      <c r="G3678" s="12">
        <v>8</v>
      </c>
      <c r="H3678" s="9" t="s">
        <v>25</v>
      </c>
      <c r="I3678" s="9" t="s">
        <v>25</v>
      </c>
      <c r="J3678" s="12">
        <v>1</v>
      </c>
      <c r="K3678" s="13">
        <v>44362</v>
      </c>
      <c r="L3678" s="86">
        <f>(Tabla2[[#This Row],[release_year]]-'VARIANZA Y DES. EST'!$L$11)^2</f>
        <v>1779.1690670539028</v>
      </c>
      <c r="M3678" s="12">
        <v>1972</v>
      </c>
      <c r="N3678" s="9" t="s">
        <v>76</v>
      </c>
      <c r="O3678" s="9" t="s">
        <v>13977</v>
      </c>
      <c r="P3678" s="12">
        <v>104</v>
      </c>
      <c r="Q3678" s="12">
        <v>104</v>
      </c>
      <c r="R3678" s="12">
        <v>19.669246701196681</v>
      </c>
      <c r="S3678" s="12" t="s">
        <v>28</v>
      </c>
      <c r="T3678" s="9" t="s">
        <v>57</v>
      </c>
      <c r="U3678" s="9" t="s">
        <v>57</v>
      </c>
      <c r="V3678" s="9" t="s">
        <v>57</v>
      </c>
      <c r="W3678" s="14">
        <v>1</v>
      </c>
    </row>
    <row r="3679" spans="1:23" x14ac:dyDescent="0.25">
      <c r="A3679" s="8">
        <v>753</v>
      </c>
      <c r="B3679" s="9" t="s">
        <v>13999</v>
      </c>
      <c r="C3679" s="9" t="s">
        <v>22</v>
      </c>
      <c r="D3679" s="9" t="s">
        <v>14000</v>
      </c>
      <c r="E3679" s="9" t="s">
        <v>8048</v>
      </c>
      <c r="F3679" s="9" t="s">
        <v>14001</v>
      </c>
      <c r="G3679" s="12">
        <v>7</v>
      </c>
      <c r="H3679" s="9" t="s">
        <v>25</v>
      </c>
      <c r="I3679" s="9" t="s">
        <v>1453</v>
      </c>
      <c r="J3679" s="12">
        <v>2</v>
      </c>
      <c r="K3679" s="13">
        <v>44354</v>
      </c>
      <c r="L3679" s="86">
        <f>(Tabla2[[#This Row],[release_year]]-'VARIANZA Y DES. EST'!$L$11)^2</f>
        <v>3.2471164275211517E-2</v>
      </c>
      <c r="M3679" s="12">
        <v>2014</v>
      </c>
      <c r="N3679" s="9" t="s">
        <v>43</v>
      </c>
      <c r="O3679" s="9" t="s">
        <v>13977</v>
      </c>
      <c r="P3679" s="12">
        <v>104</v>
      </c>
      <c r="Q3679" s="12">
        <v>104</v>
      </c>
      <c r="R3679" s="12">
        <v>19.669246701196681</v>
      </c>
      <c r="S3679" s="12" t="s">
        <v>28</v>
      </c>
      <c r="T3679" s="9" t="s">
        <v>6376</v>
      </c>
      <c r="U3679" s="9" t="s">
        <v>38</v>
      </c>
      <c r="V3679" s="9" t="s">
        <v>6376</v>
      </c>
      <c r="W3679" s="14">
        <v>3</v>
      </c>
    </row>
    <row r="3680" spans="1:23" x14ac:dyDescent="0.25">
      <c r="A3680" s="8">
        <v>792</v>
      </c>
      <c r="B3680" s="9" t="s">
        <v>14002</v>
      </c>
      <c r="C3680" s="9" t="s">
        <v>22</v>
      </c>
      <c r="D3680" s="9" t="s">
        <v>14003</v>
      </c>
      <c r="E3680" s="9" t="s">
        <v>14004</v>
      </c>
      <c r="F3680" s="18" t="s">
        <v>14005</v>
      </c>
      <c r="G3680" s="12">
        <v>31</v>
      </c>
      <c r="H3680" s="9" t="s">
        <v>25</v>
      </c>
      <c r="I3680" s="9" t="s">
        <v>25</v>
      </c>
      <c r="J3680" s="12">
        <v>1</v>
      </c>
      <c r="K3680" s="13">
        <v>44349</v>
      </c>
      <c r="L3680" s="86">
        <f>(Tabla2[[#This Row],[release_year]]-'VARIANZA Y DES. EST'!$L$11)^2</f>
        <v>38.194842005650592</v>
      </c>
      <c r="M3680" s="12">
        <v>2008</v>
      </c>
      <c r="N3680" s="9" t="s">
        <v>1991</v>
      </c>
      <c r="O3680" s="9" t="s">
        <v>13977</v>
      </c>
      <c r="P3680" s="12">
        <v>104</v>
      </c>
      <c r="Q3680" s="12">
        <v>104</v>
      </c>
      <c r="R3680" s="12">
        <v>19.669246701196681</v>
      </c>
      <c r="S3680" s="12" t="s">
        <v>28</v>
      </c>
      <c r="T3680" s="9" t="s">
        <v>5577</v>
      </c>
      <c r="U3680" s="9" t="s">
        <v>38</v>
      </c>
      <c r="V3680" s="9" t="s">
        <v>5577</v>
      </c>
      <c r="W3680" s="14">
        <v>2</v>
      </c>
    </row>
    <row r="3681" spans="1:23" x14ac:dyDescent="0.25">
      <c r="A3681" s="8">
        <v>802</v>
      </c>
      <c r="B3681" s="9" t="s">
        <v>14006</v>
      </c>
      <c r="C3681" s="9" t="s">
        <v>22</v>
      </c>
      <c r="D3681" s="9" t="s">
        <v>14007</v>
      </c>
      <c r="E3681" s="9" t="s">
        <v>14008</v>
      </c>
      <c r="F3681" s="9" t="s">
        <v>14009</v>
      </c>
      <c r="G3681" s="12">
        <v>10</v>
      </c>
      <c r="H3681" s="9" t="s">
        <v>25</v>
      </c>
      <c r="I3681" s="9" t="s">
        <v>25</v>
      </c>
      <c r="J3681" s="12">
        <v>1</v>
      </c>
      <c r="K3681" s="13">
        <v>44349</v>
      </c>
      <c r="L3681" s="86">
        <f>(Tabla2[[#This Row],[release_year]]-'VARIANZA Y DES. EST'!$L$11)^2</f>
        <v>10.1136565849629</v>
      </c>
      <c r="M3681" s="12">
        <v>2011</v>
      </c>
      <c r="N3681" s="9" t="s">
        <v>1991</v>
      </c>
      <c r="O3681" s="9" t="s">
        <v>13977</v>
      </c>
      <c r="P3681" s="12">
        <v>104</v>
      </c>
      <c r="Q3681" s="12">
        <v>104</v>
      </c>
      <c r="R3681" s="12">
        <v>19.669246701196681</v>
      </c>
      <c r="S3681" s="12" t="s">
        <v>28</v>
      </c>
      <c r="T3681" s="9" t="s">
        <v>14010</v>
      </c>
      <c r="U3681" s="9" t="s">
        <v>38</v>
      </c>
      <c r="V3681" s="9" t="s">
        <v>14010</v>
      </c>
      <c r="W3681" s="14">
        <v>3</v>
      </c>
    </row>
    <row r="3682" spans="1:23" x14ac:dyDescent="0.25">
      <c r="A3682" s="8">
        <v>818</v>
      </c>
      <c r="B3682" s="9" t="s">
        <v>14011</v>
      </c>
      <c r="C3682" s="9" t="s">
        <v>22</v>
      </c>
      <c r="D3682" s="9" t="s">
        <v>14012</v>
      </c>
      <c r="E3682" s="9" t="s">
        <v>14013</v>
      </c>
      <c r="F3682" s="18" t="s">
        <v>14014</v>
      </c>
      <c r="G3682" s="12">
        <v>10</v>
      </c>
      <c r="H3682" s="9" t="s">
        <v>25</v>
      </c>
      <c r="I3682" s="9" t="s">
        <v>25</v>
      </c>
      <c r="J3682" s="12">
        <v>1</v>
      </c>
      <c r="K3682" s="13">
        <v>44349</v>
      </c>
      <c r="L3682" s="86">
        <f>(Tabla2[[#This Row],[release_year]]-'VARIANZA Y DES. EST'!$L$11)^2</f>
        <v>0.67207602404598188</v>
      </c>
      <c r="M3682" s="12">
        <v>2015</v>
      </c>
      <c r="N3682" s="9" t="s">
        <v>43</v>
      </c>
      <c r="O3682" s="9" t="s">
        <v>13977</v>
      </c>
      <c r="P3682" s="12">
        <v>104</v>
      </c>
      <c r="Q3682" s="12">
        <v>104</v>
      </c>
      <c r="R3682" s="12">
        <v>19.669246701196681</v>
      </c>
      <c r="S3682" s="12" t="s">
        <v>28</v>
      </c>
      <c r="T3682" s="9" t="s">
        <v>94</v>
      </c>
      <c r="U3682" s="9" t="s">
        <v>95</v>
      </c>
      <c r="V3682" s="9" t="s">
        <v>94</v>
      </c>
      <c r="W3682" s="14">
        <v>3</v>
      </c>
    </row>
    <row r="3683" spans="1:23" x14ac:dyDescent="0.25">
      <c r="A3683" s="8">
        <v>886</v>
      </c>
      <c r="B3683" s="9" t="s">
        <v>14015</v>
      </c>
      <c r="C3683" s="9" t="s">
        <v>22</v>
      </c>
      <c r="D3683" s="9" t="s">
        <v>14016</v>
      </c>
      <c r="E3683" s="9" t="s">
        <v>14017</v>
      </c>
      <c r="F3683" s="9" t="s">
        <v>14018</v>
      </c>
      <c r="G3683" s="12">
        <v>8</v>
      </c>
      <c r="H3683" s="9" t="s">
        <v>160</v>
      </c>
      <c r="I3683" s="9" t="s">
        <v>9321</v>
      </c>
      <c r="J3683" s="12">
        <v>2</v>
      </c>
      <c r="K3683" s="13">
        <v>44330</v>
      </c>
      <c r="L3683" s="86">
        <f>(Tabla2[[#This Row],[release_year]]-'VARIANZA Y DES. EST'!$L$11)^2</f>
        <v>14.590890603358293</v>
      </c>
      <c r="M3683" s="12">
        <v>2018</v>
      </c>
      <c r="N3683" s="9" t="s">
        <v>76</v>
      </c>
      <c r="O3683" s="9" t="s">
        <v>13977</v>
      </c>
      <c r="P3683" s="12">
        <v>104</v>
      </c>
      <c r="Q3683" s="12">
        <v>104</v>
      </c>
      <c r="R3683" s="12">
        <v>19.669246701196681</v>
      </c>
      <c r="S3683" s="12" t="s">
        <v>28</v>
      </c>
      <c r="T3683" s="9" t="s">
        <v>2492</v>
      </c>
      <c r="U3683" s="9" t="s">
        <v>95</v>
      </c>
      <c r="V3683" s="9" t="s">
        <v>2492</v>
      </c>
      <c r="W3683" s="14">
        <v>3</v>
      </c>
    </row>
    <row r="3684" spans="1:23" x14ac:dyDescent="0.25">
      <c r="A3684" s="8">
        <v>906</v>
      </c>
      <c r="B3684" s="9" t="s">
        <v>14019</v>
      </c>
      <c r="C3684" s="9" t="s">
        <v>22</v>
      </c>
      <c r="D3684" s="9" t="s">
        <v>14020</v>
      </c>
      <c r="E3684" s="9" t="s">
        <v>14021</v>
      </c>
      <c r="F3684" s="9" t="s">
        <v>14022</v>
      </c>
      <c r="G3684" s="12">
        <v>7</v>
      </c>
      <c r="H3684" s="9" t="s">
        <v>2924</v>
      </c>
      <c r="I3684" s="9" t="s">
        <v>2924</v>
      </c>
      <c r="J3684" s="12">
        <v>1</v>
      </c>
      <c r="K3684" s="13">
        <v>44324</v>
      </c>
      <c r="L3684" s="86">
        <f>(Tabla2[[#This Row],[release_year]]-'VARIANZA Y DES. EST'!$L$11)^2</f>
        <v>46.509705182670608</v>
      </c>
      <c r="M3684" s="12">
        <v>2021</v>
      </c>
      <c r="N3684" s="9" t="s">
        <v>35</v>
      </c>
      <c r="O3684" s="9" t="s">
        <v>13977</v>
      </c>
      <c r="P3684" s="12">
        <v>104</v>
      </c>
      <c r="Q3684" s="12">
        <v>104</v>
      </c>
      <c r="R3684" s="12">
        <v>19.669246701196681</v>
      </c>
      <c r="S3684" s="12" t="s">
        <v>28</v>
      </c>
      <c r="T3684" s="9" t="s">
        <v>2930</v>
      </c>
      <c r="U3684" s="9" t="s">
        <v>38</v>
      </c>
      <c r="V3684" s="9" t="s">
        <v>2930</v>
      </c>
      <c r="W3684" s="14">
        <v>3</v>
      </c>
    </row>
    <row r="3685" spans="1:23" x14ac:dyDescent="0.25">
      <c r="A3685" s="8">
        <v>986</v>
      </c>
      <c r="B3685" s="9" t="s">
        <v>14023</v>
      </c>
      <c r="C3685" s="9" t="s">
        <v>22</v>
      </c>
      <c r="D3685" s="9" t="s">
        <v>14024</v>
      </c>
      <c r="E3685" s="9" t="s">
        <v>14025</v>
      </c>
      <c r="F3685" s="18" t="s">
        <v>14026</v>
      </c>
      <c r="G3685" s="12">
        <v>8</v>
      </c>
      <c r="H3685" s="9" t="s">
        <v>7034</v>
      </c>
      <c r="I3685" s="9" t="s">
        <v>7034</v>
      </c>
      <c r="J3685" s="12">
        <v>1</v>
      </c>
      <c r="K3685" s="13">
        <v>44309</v>
      </c>
      <c r="L3685" s="86">
        <f>(Tabla2[[#This Row],[release_year]]-'VARIANZA Y DES. EST'!$L$11)^2</f>
        <v>0.67207602404598188</v>
      </c>
      <c r="M3685" s="12">
        <v>2015</v>
      </c>
      <c r="N3685" s="9" t="s">
        <v>76</v>
      </c>
      <c r="O3685" s="9" t="s">
        <v>13977</v>
      </c>
      <c r="P3685" s="12">
        <v>104</v>
      </c>
      <c r="Q3685" s="12">
        <v>104</v>
      </c>
      <c r="R3685" s="12">
        <v>19.669246701196681</v>
      </c>
      <c r="S3685" s="12" t="s">
        <v>28</v>
      </c>
      <c r="T3685" s="9" t="s">
        <v>3625</v>
      </c>
      <c r="U3685" s="9" t="s">
        <v>95</v>
      </c>
      <c r="V3685" s="9" t="s">
        <v>3625</v>
      </c>
      <c r="W3685" s="14">
        <v>3</v>
      </c>
    </row>
    <row r="3686" spans="1:23" x14ac:dyDescent="0.25">
      <c r="A3686" s="8">
        <v>987</v>
      </c>
      <c r="B3686" s="9" t="s">
        <v>14027</v>
      </c>
      <c r="C3686" s="9" t="s">
        <v>22</v>
      </c>
      <c r="D3686" s="9" t="s">
        <v>14028</v>
      </c>
      <c r="E3686" s="18" t="s">
        <v>14025</v>
      </c>
      <c r="F3686" s="9" t="s">
        <v>14029</v>
      </c>
      <c r="G3686" s="12">
        <v>5</v>
      </c>
      <c r="H3686" s="9" t="s">
        <v>7034</v>
      </c>
      <c r="I3686" s="9" t="s">
        <v>7034</v>
      </c>
      <c r="J3686" s="12">
        <v>1</v>
      </c>
      <c r="K3686" s="13">
        <v>44309</v>
      </c>
      <c r="L3686" s="86">
        <f>(Tabla2[[#This Row],[release_year]]-'VARIANZA Y DES. EST'!$L$11)^2</f>
        <v>3.3116808838167522</v>
      </c>
      <c r="M3686" s="12">
        <v>2016</v>
      </c>
      <c r="N3686" s="9" t="s">
        <v>35</v>
      </c>
      <c r="O3686" s="9" t="s">
        <v>13977</v>
      </c>
      <c r="P3686" s="12">
        <v>104</v>
      </c>
      <c r="Q3686" s="12">
        <v>104</v>
      </c>
      <c r="R3686" s="12">
        <v>19.669246701196681</v>
      </c>
      <c r="S3686" s="12" t="s">
        <v>28</v>
      </c>
      <c r="T3686" s="9" t="s">
        <v>3625</v>
      </c>
      <c r="U3686" s="9" t="s">
        <v>95</v>
      </c>
      <c r="V3686" s="9" t="s">
        <v>3625</v>
      </c>
      <c r="W3686" s="14">
        <v>3</v>
      </c>
    </row>
    <row r="3687" spans="1:23" x14ac:dyDescent="0.25">
      <c r="A3687" s="8">
        <v>1145</v>
      </c>
      <c r="B3687" s="9" t="s">
        <v>14030</v>
      </c>
      <c r="C3687" s="9" t="s">
        <v>22</v>
      </c>
      <c r="D3687" s="9" t="s">
        <v>14031</v>
      </c>
      <c r="E3687" s="9" t="s">
        <v>14032</v>
      </c>
      <c r="F3687" s="18" t="s">
        <v>14033</v>
      </c>
      <c r="G3687" s="12">
        <v>10</v>
      </c>
      <c r="H3687" s="9" t="s">
        <v>25</v>
      </c>
      <c r="I3687" s="9" t="s">
        <v>1453</v>
      </c>
      <c r="J3687" s="12">
        <v>2</v>
      </c>
      <c r="K3687" s="13">
        <v>44287</v>
      </c>
      <c r="L3687" s="86">
        <f>(Tabla2[[#This Row],[release_year]]-'VARIANZA Y DES. EST'!$L$11)^2</f>
        <v>38.194842005650592</v>
      </c>
      <c r="M3687" s="12">
        <v>2008</v>
      </c>
      <c r="N3687" s="9" t="s">
        <v>43</v>
      </c>
      <c r="O3687" s="9" t="s">
        <v>13977</v>
      </c>
      <c r="P3687" s="12">
        <v>104</v>
      </c>
      <c r="Q3687" s="12">
        <v>104</v>
      </c>
      <c r="R3687" s="12">
        <v>19.669246701196681</v>
      </c>
      <c r="S3687" s="12" t="s">
        <v>28</v>
      </c>
      <c r="T3687" s="9" t="s">
        <v>3577</v>
      </c>
      <c r="U3687" s="9" t="s">
        <v>95</v>
      </c>
      <c r="V3687" s="9" t="s">
        <v>3577</v>
      </c>
      <c r="W3687" s="14">
        <v>2</v>
      </c>
    </row>
    <row r="3688" spans="1:23" x14ac:dyDescent="0.25">
      <c r="A3688" s="8">
        <v>1317</v>
      </c>
      <c r="B3688" s="9" t="s">
        <v>14034</v>
      </c>
      <c r="C3688" s="9" t="s">
        <v>22</v>
      </c>
      <c r="D3688" s="9" t="s">
        <v>14035</v>
      </c>
      <c r="E3688" s="9" t="s">
        <v>14036</v>
      </c>
      <c r="F3688" s="9" t="s">
        <v>14037</v>
      </c>
      <c r="G3688" s="12">
        <v>8</v>
      </c>
      <c r="H3688" s="9" t="s">
        <v>518</v>
      </c>
      <c r="I3688" s="9" t="s">
        <v>518</v>
      </c>
      <c r="J3688" s="12">
        <v>1</v>
      </c>
      <c r="K3688" s="13">
        <v>44239</v>
      </c>
      <c r="L3688" s="86">
        <f>(Tabla2[[#This Row],[release_year]]-'VARIANZA Y DES. EST'!$L$11)^2</f>
        <v>23.230495463129063</v>
      </c>
      <c r="M3688" s="12">
        <v>2019</v>
      </c>
      <c r="N3688" s="9" t="s">
        <v>76</v>
      </c>
      <c r="O3688" s="9" t="s">
        <v>13977</v>
      </c>
      <c r="P3688" s="12">
        <v>104</v>
      </c>
      <c r="Q3688" s="12">
        <v>104</v>
      </c>
      <c r="R3688" s="12">
        <v>19.669246701196681</v>
      </c>
      <c r="S3688" s="12" t="s">
        <v>28</v>
      </c>
      <c r="T3688" s="9" t="s">
        <v>3319</v>
      </c>
      <c r="U3688" s="9" t="s">
        <v>45</v>
      </c>
      <c r="V3688" s="9" t="s">
        <v>3319</v>
      </c>
      <c r="W3688" s="14">
        <v>3</v>
      </c>
    </row>
    <row r="3689" spans="1:23" x14ac:dyDescent="0.25">
      <c r="A3689" s="8">
        <v>1335</v>
      </c>
      <c r="B3689" s="9" t="s">
        <v>14038</v>
      </c>
      <c r="C3689" s="9" t="s">
        <v>22</v>
      </c>
      <c r="D3689" s="9" t="s">
        <v>14039</v>
      </c>
      <c r="E3689" s="18" t="s">
        <v>14040</v>
      </c>
      <c r="F3689" s="9" t="s">
        <v>14041</v>
      </c>
      <c r="G3689" s="12">
        <v>8</v>
      </c>
      <c r="H3689" s="9" t="s">
        <v>2924</v>
      </c>
      <c r="I3689" s="9" t="s">
        <v>2924</v>
      </c>
      <c r="J3689" s="12">
        <v>1</v>
      </c>
      <c r="K3689" s="13">
        <v>44234</v>
      </c>
      <c r="L3689" s="86">
        <f>(Tabla2[[#This Row],[release_year]]-'VARIANZA Y DES. EST'!$L$11)^2</f>
        <v>33.870100322899837</v>
      </c>
      <c r="M3689" s="12">
        <v>2020</v>
      </c>
      <c r="N3689" s="9" t="s">
        <v>35</v>
      </c>
      <c r="O3689" s="9" t="s">
        <v>13977</v>
      </c>
      <c r="P3689" s="12">
        <v>104</v>
      </c>
      <c r="Q3689" s="12">
        <v>104</v>
      </c>
      <c r="R3689" s="12">
        <v>19.669246701196681</v>
      </c>
      <c r="S3689" s="12" t="s">
        <v>28</v>
      </c>
      <c r="T3689" s="9" t="s">
        <v>4211</v>
      </c>
      <c r="U3689" s="9" t="s">
        <v>38</v>
      </c>
      <c r="V3689" s="9" t="s">
        <v>4211</v>
      </c>
      <c r="W3689" s="14">
        <v>2</v>
      </c>
    </row>
    <row r="3690" spans="1:23" x14ac:dyDescent="0.25">
      <c r="A3690" s="8">
        <v>1338</v>
      </c>
      <c r="B3690" s="9" t="s">
        <v>14042</v>
      </c>
      <c r="C3690" s="9" t="s">
        <v>22</v>
      </c>
      <c r="D3690" s="9" t="s">
        <v>14043</v>
      </c>
      <c r="E3690" s="18" t="s">
        <v>14044</v>
      </c>
      <c r="F3690" s="9" t="s">
        <v>14045</v>
      </c>
      <c r="G3690" s="12">
        <v>6</v>
      </c>
      <c r="H3690" s="9" t="s">
        <v>9921</v>
      </c>
      <c r="I3690" s="9" t="s">
        <v>9921</v>
      </c>
      <c r="J3690" s="12">
        <v>1</v>
      </c>
      <c r="K3690" s="13">
        <v>44232</v>
      </c>
      <c r="L3690" s="86">
        <f>(Tabla2[[#This Row],[release_year]]-'VARIANZA Y DES. EST'!$L$11)^2</f>
        <v>7.9512857435875226</v>
      </c>
      <c r="M3690" s="12">
        <v>2017</v>
      </c>
      <c r="N3690" s="9" t="s">
        <v>82</v>
      </c>
      <c r="O3690" s="9" t="s">
        <v>13977</v>
      </c>
      <c r="P3690" s="12">
        <v>104</v>
      </c>
      <c r="Q3690" s="12">
        <v>104</v>
      </c>
      <c r="R3690" s="12">
        <v>19.669246701196681</v>
      </c>
      <c r="S3690" s="12" t="s">
        <v>28</v>
      </c>
      <c r="T3690" s="9" t="s">
        <v>118</v>
      </c>
      <c r="U3690" s="9" t="s">
        <v>45</v>
      </c>
      <c r="V3690" s="9" t="s">
        <v>118</v>
      </c>
      <c r="W3690" s="14">
        <v>3</v>
      </c>
    </row>
    <row r="3691" spans="1:23" x14ac:dyDescent="0.25">
      <c r="A3691" s="8">
        <v>1462</v>
      </c>
      <c r="B3691" s="9" t="s">
        <v>14046</v>
      </c>
      <c r="C3691" s="9" t="s">
        <v>22</v>
      </c>
      <c r="D3691" s="9" t="s">
        <v>14047</v>
      </c>
      <c r="E3691" s="18" t="s">
        <v>14048</v>
      </c>
      <c r="F3691" s="9" t="s">
        <v>14049</v>
      </c>
      <c r="G3691" s="12">
        <v>10</v>
      </c>
      <c r="H3691" s="9" t="s">
        <v>25</v>
      </c>
      <c r="I3691" s="9" t="s">
        <v>25</v>
      </c>
      <c r="J3691" s="12">
        <v>1</v>
      </c>
      <c r="K3691" s="13">
        <v>44197</v>
      </c>
      <c r="L3691" s="86">
        <f>(Tabla2[[#This Row],[release_year]]-'VARIANZA Y DES. EST'!$L$11)^2</f>
        <v>685.40274481023516</v>
      </c>
      <c r="M3691" s="12">
        <v>1988</v>
      </c>
      <c r="N3691" s="9" t="s">
        <v>1991</v>
      </c>
      <c r="O3691" s="9" t="s">
        <v>13977</v>
      </c>
      <c r="P3691" s="12">
        <v>104</v>
      </c>
      <c r="Q3691" s="12">
        <v>104</v>
      </c>
      <c r="R3691" s="12">
        <v>19.669246701196681</v>
      </c>
      <c r="S3691" s="12" t="s">
        <v>28</v>
      </c>
      <c r="T3691" s="9" t="s">
        <v>94</v>
      </c>
      <c r="U3691" s="9" t="s">
        <v>95</v>
      </c>
      <c r="V3691" s="9" t="s">
        <v>94</v>
      </c>
      <c r="W3691" s="14">
        <v>3</v>
      </c>
    </row>
    <row r="3692" spans="1:23" x14ac:dyDescent="0.25">
      <c r="A3692" s="8">
        <v>1576</v>
      </c>
      <c r="B3692" s="9" t="s">
        <v>14050</v>
      </c>
      <c r="C3692" s="9" t="s">
        <v>22</v>
      </c>
      <c r="D3692" s="9" t="s">
        <v>14051</v>
      </c>
      <c r="E3692" s="18" t="s">
        <v>14052</v>
      </c>
      <c r="F3692" s="9" t="s">
        <v>14053</v>
      </c>
      <c r="G3692" s="12">
        <v>1</v>
      </c>
      <c r="H3692" s="9" t="s">
        <v>1889</v>
      </c>
      <c r="I3692" s="9" t="s">
        <v>1889</v>
      </c>
      <c r="J3692" s="12">
        <v>1</v>
      </c>
      <c r="K3692" s="13">
        <v>44173</v>
      </c>
      <c r="L3692" s="86">
        <f>(Tabla2[[#This Row],[release_year]]-'VARIANZA Y DES. EST'!$L$11)^2</f>
        <v>33.870100322899837</v>
      </c>
      <c r="M3692" s="12">
        <v>2020</v>
      </c>
      <c r="N3692" s="9" t="s">
        <v>82</v>
      </c>
      <c r="O3692" s="9" t="s">
        <v>13977</v>
      </c>
      <c r="P3692" s="12">
        <v>104</v>
      </c>
      <c r="Q3692" s="12">
        <v>104</v>
      </c>
      <c r="R3692" s="12">
        <v>19.669246701196681</v>
      </c>
      <c r="S3692" s="12" t="s">
        <v>28</v>
      </c>
      <c r="T3692" s="9" t="s">
        <v>105</v>
      </c>
      <c r="U3692" s="9" t="s">
        <v>57</v>
      </c>
      <c r="V3692" s="9" t="s">
        <v>105</v>
      </c>
      <c r="W3692" s="14">
        <v>2</v>
      </c>
    </row>
    <row r="3693" spans="1:23" x14ac:dyDescent="0.25">
      <c r="A3693" s="8">
        <v>1839</v>
      </c>
      <c r="B3693" s="9" t="s">
        <v>14054</v>
      </c>
      <c r="C3693" s="9" t="s">
        <v>22</v>
      </c>
      <c r="D3693" s="9" t="s">
        <v>14055</v>
      </c>
      <c r="E3693" s="18" t="s">
        <v>14056</v>
      </c>
      <c r="F3693" s="9" t="s">
        <v>14057</v>
      </c>
      <c r="G3693" s="12">
        <v>10</v>
      </c>
      <c r="H3693" s="9" t="s">
        <v>25</v>
      </c>
      <c r="I3693" s="9" t="s">
        <v>25</v>
      </c>
      <c r="J3693" s="12">
        <v>1</v>
      </c>
      <c r="K3693" s="16">
        <v>44120</v>
      </c>
      <c r="L3693" s="86">
        <f>(Tabla2[[#This Row],[release_year]]-'VARIANZA Y DES. EST'!$L$11)^2</f>
        <v>3.3116808838167522</v>
      </c>
      <c r="M3693" s="12">
        <v>2016</v>
      </c>
      <c r="N3693" s="9" t="s">
        <v>1991</v>
      </c>
      <c r="O3693" s="9" t="s">
        <v>13977</v>
      </c>
      <c r="P3693" s="12">
        <v>104</v>
      </c>
      <c r="Q3693" s="12">
        <v>104</v>
      </c>
      <c r="R3693" s="12">
        <v>19.669246701196681</v>
      </c>
      <c r="S3693" s="12" t="s">
        <v>28</v>
      </c>
      <c r="T3693" s="9" t="s">
        <v>38</v>
      </c>
      <c r="U3693" s="9" t="s">
        <v>38</v>
      </c>
      <c r="V3693" s="9" t="s">
        <v>38</v>
      </c>
      <c r="W3693" s="14">
        <v>1</v>
      </c>
    </row>
    <row r="3694" spans="1:23" x14ac:dyDescent="0.25">
      <c r="A3694" s="8">
        <v>1880</v>
      </c>
      <c r="B3694" s="9" t="s">
        <v>14058</v>
      </c>
      <c r="C3694" s="9" t="s">
        <v>22</v>
      </c>
      <c r="D3694" s="9" t="s">
        <v>14059</v>
      </c>
      <c r="E3694" s="18" t="s">
        <v>3072</v>
      </c>
      <c r="F3694" s="9" t="s">
        <v>14060</v>
      </c>
      <c r="G3694" s="12">
        <v>23</v>
      </c>
      <c r="H3694" s="9" t="s">
        <v>25</v>
      </c>
      <c r="I3694" s="9" t="s">
        <v>25</v>
      </c>
      <c r="J3694" s="12">
        <v>1</v>
      </c>
      <c r="K3694" s="13">
        <v>44111</v>
      </c>
      <c r="L3694" s="86">
        <f>(Tabla2[[#This Row],[release_year]]-'VARIANZA Y DES. EST'!$L$11)^2</f>
        <v>33.870100322899837</v>
      </c>
      <c r="M3694" s="12">
        <v>2020</v>
      </c>
      <c r="N3694" s="9" t="s">
        <v>43</v>
      </c>
      <c r="O3694" s="9" t="s">
        <v>13977</v>
      </c>
      <c r="P3694" s="12">
        <v>104</v>
      </c>
      <c r="Q3694" s="12">
        <v>104</v>
      </c>
      <c r="R3694" s="12">
        <v>19.669246701196681</v>
      </c>
      <c r="S3694" s="12" t="s">
        <v>28</v>
      </c>
      <c r="T3694" s="9" t="s">
        <v>5068</v>
      </c>
      <c r="U3694" s="9" t="s">
        <v>95</v>
      </c>
      <c r="V3694" s="9" t="s">
        <v>5068</v>
      </c>
      <c r="W3694" s="14">
        <v>2</v>
      </c>
    </row>
    <row r="3695" spans="1:23" x14ac:dyDescent="0.25">
      <c r="A3695" s="8">
        <v>1939</v>
      </c>
      <c r="B3695" s="9" t="s">
        <v>14061</v>
      </c>
      <c r="C3695" s="9" t="s">
        <v>22</v>
      </c>
      <c r="D3695" s="9" t="s">
        <v>14062</v>
      </c>
      <c r="E3695" s="18" t="s">
        <v>10997</v>
      </c>
      <c r="F3695" s="9" t="s">
        <v>14063</v>
      </c>
      <c r="G3695" s="12">
        <v>10</v>
      </c>
      <c r="H3695" s="9" t="s">
        <v>518</v>
      </c>
      <c r="I3695" s="9" t="s">
        <v>518</v>
      </c>
      <c r="J3695" s="12">
        <v>1</v>
      </c>
      <c r="K3695" s="13">
        <v>44102</v>
      </c>
      <c r="L3695" s="86">
        <f>(Tabla2[[#This Row],[release_year]]-'VARIANZA Y DES. EST'!$L$11)^2</f>
        <v>1.3928663045044412</v>
      </c>
      <c r="M3695" s="12">
        <v>2013</v>
      </c>
      <c r="N3695" s="9" t="s">
        <v>82</v>
      </c>
      <c r="O3695" s="9" t="s">
        <v>13977</v>
      </c>
      <c r="P3695" s="12">
        <v>104</v>
      </c>
      <c r="Q3695" s="12">
        <v>104</v>
      </c>
      <c r="R3695" s="12">
        <v>19.669246701196681</v>
      </c>
      <c r="S3695" s="12" t="s">
        <v>28</v>
      </c>
      <c r="T3695" s="9" t="s">
        <v>118</v>
      </c>
      <c r="U3695" s="9" t="s">
        <v>45</v>
      </c>
      <c r="V3695" s="9" t="s">
        <v>118</v>
      </c>
      <c r="W3695" s="14">
        <v>3</v>
      </c>
    </row>
    <row r="3696" spans="1:23" x14ac:dyDescent="0.25">
      <c r="A3696" s="8">
        <v>2108</v>
      </c>
      <c r="B3696" s="9" t="s">
        <v>14064</v>
      </c>
      <c r="C3696" s="9" t="s">
        <v>22</v>
      </c>
      <c r="D3696" s="9" t="s">
        <v>14065</v>
      </c>
      <c r="E3696" s="18" t="s">
        <v>14066</v>
      </c>
      <c r="F3696" s="9" t="s">
        <v>14067</v>
      </c>
      <c r="G3696" s="12">
        <v>10</v>
      </c>
      <c r="H3696" s="9" t="s">
        <v>25</v>
      </c>
      <c r="I3696" s="9" t="s">
        <v>25</v>
      </c>
      <c r="J3696" s="12">
        <v>1</v>
      </c>
      <c r="K3696" s="13">
        <v>44064</v>
      </c>
      <c r="L3696" s="86">
        <f>(Tabla2[[#This Row],[release_year]]-'VARIANZA Y DES. EST'!$L$11)^2</f>
        <v>33.870100322899837</v>
      </c>
      <c r="M3696" s="12">
        <v>2020</v>
      </c>
      <c r="N3696" s="9" t="s">
        <v>82</v>
      </c>
      <c r="O3696" s="9" t="s">
        <v>13977</v>
      </c>
      <c r="P3696" s="12">
        <v>104</v>
      </c>
      <c r="Q3696" s="12">
        <v>104</v>
      </c>
      <c r="R3696" s="12">
        <v>19.669246701196681</v>
      </c>
      <c r="S3696" s="12" t="s">
        <v>28</v>
      </c>
      <c r="T3696" s="9" t="s">
        <v>9633</v>
      </c>
      <c r="U3696" s="9" t="s">
        <v>38</v>
      </c>
      <c r="V3696" s="9" t="s">
        <v>9633</v>
      </c>
      <c r="W3696" s="14">
        <v>3</v>
      </c>
    </row>
    <row r="3697" spans="1:23" x14ac:dyDescent="0.25">
      <c r="A3697" s="8">
        <v>2131</v>
      </c>
      <c r="B3697" s="9" t="s">
        <v>14068</v>
      </c>
      <c r="C3697" s="9" t="s">
        <v>22</v>
      </c>
      <c r="D3697" s="9" t="s">
        <v>14069</v>
      </c>
      <c r="E3697" s="9" t="s">
        <v>14070</v>
      </c>
      <c r="F3697" s="9" t="s">
        <v>14071</v>
      </c>
      <c r="G3697" s="12">
        <v>11</v>
      </c>
      <c r="H3697" s="9" t="s">
        <v>25</v>
      </c>
      <c r="I3697" s="9" t="s">
        <v>14072</v>
      </c>
      <c r="J3697" s="12">
        <v>2</v>
      </c>
      <c r="K3697" s="13">
        <v>44057</v>
      </c>
      <c r="L3697" s="86">
        <f>(Tabla2[[#This Row],[release_year]]-'VARIANZA Y DES. EST'!$L$11)^2</f>
        <v>14.590890603358293</v>
      </c>
      <c r="M3697" s="12">
        <v>2018</v>
      </c>
      <c r="N3697" s="9" t="s">
        <v>76</v>
      </c>
      <c r="O3697" s="9" t="s">
        <v>13977</v>
      </c>
      <c r="P3697" s="12">
        <v>104</v>
      </c>
      <c r="Q3697" s="12">
        <v>104</v>
      </c>
      <c r="R3697" s="12">
        <v>19.669246701196681</v>
      </c>
      <c r="S3697" s="12" t="s">
        <v>28</v>
      </c>
      <c r="T3697" s="9" t="s">
        <v>144</v>
      </c>
      <c r="U3697" s="9" t="s">
        <v>45</v>
      </c>
      <c r="V3697" s="9" t="s">
        <v>144</v>
      </c>
      <c r="W3697" s="14">
        <v>2</v>
      </c>
    </row>
    <row r="3698" spans="1:23" x14ac:dyDescent="0.25">
      <c r="A3698" s="8">
        <v>2177</v>
      </c>
      <c r="B3698" s="9" t="s">
        <v>14073</v>
      </c>
      <c r="C3698" s="9" t="s">
        <v>22</v>
      </c>
      <c r="D3698" s="9" t="s">
        <v>14074</v>
      </c>
      <c r="E3698" s="9" t="s">
        <v>5169</v>
      </c>
      <c r="F3698" s="9" t="s">
        <v>13672</v>
      </c>
      <c r="G3698" s="12">
        <v>10</v>
      </c>
      <c r="H3698" s="9" t="s">
        <v>25</v>
      </c>
      <c r="I3698" s="9" t="s">
        <v>25</v>
      </c>
      <c r="J3698" s="12">
        <v>1</v>
      </c>
      <c r="K3698" s="13">
        <v>44044</v>
      </c>
      <c r="L3698" s="86">
        <f>(Tabla2[[#This Row],[release_year]]-'VARIANZA Y DES. EST'!$L$11)^2</f>
        <v>33.870100322899837</v>
      </c>
      <c r="M3698" s="12">
        <v>2020</v>
      </c>
      <c r="N3698" s="9" t="s">
        <v>1991</v>
      </c>
      <c r="O3698" s="9" t="s">
        <v>13977</v>
      </c>
      <c r="P3698" s="12">
        <v>104</v>
      </c>
      <c r="Q3698" s="12">
        <v>104</v>
      </c>
      <c r="R3698" s="12">
        <v>19.669246701196681</v>
      </c>
      <c r="S3698" s="12" t="s">
        <v>28</v>
      </c>
      <c r="T3698" s="9" t="s">
        <v>38</v>
      </c>
      <c r="U3698" s="9" t="s">
        <v>38</v>
      </c>
      <c r="V3698" s="9" t="s">
        <v>38</v>
      </c>
      <c r="W3698" s="14">
        <v>1</v>
      </c>
    </row>
    <row r="3699" spans="1:23" x14ac:dyDescent="0.25">
      <c r="A3699" s="8">
        <v>2240</v>
      </c>
      <c r="B3699" s="9" t="s">
        <v>14075</v>
      </c>
      <c r="C3699" s="9" t="s">
        <v>22</v>
      </c>
      <c r="D3699" s="9" t="s">
        <v>14076</v>
      </c>
      <c r="E3699" s="18" t="s">
        <v>9315</v>
      </c>
      <c r="F3699" s="9" t="s">
        <v>14077</v>
      </c>
      <c r="G3699" s="12">
        <v>8</v>
      </c>
      <c r="H3699" s="9" t="s">
        <v>175</v>
      </c>
      <c r="I3699" s="9" t="s">
        <v>175</v>
      </c>
      <c r="J3699" s="12">
        <v>1</v>
      </c>
      <c r="K3699" s="13">
        <v>44027</v>
      </c>
      <c r="L3699" s="86">
        <f>(Tabla2[[#This Row],[release_year]]-'VARIANZA Y DES. EST'!$L$11)^2</f>
        <v>14.590890603358293</v>
      </c>
      <c r="M3699" s="12">
        <v>2018</v>
      </c>
      <c r="N3699" s="9" t="s">
        <v>35</v>
      </c>
      <c r="O3699" s="9" t="s">
        <v>13977</v>
      </c>
      <c r="P3699" s="12">
        <v>104</v>
      </c>
      <c r="Q3699" s="12">
        <v>104</v>
      </c>
      <c r="R3699" s="12">
        <v>19.669246701196681</v>
      </c>
      <c r="S3699" s="12" t="s">
        <v>28</v>
      </c>
      <c r="T3699" s="9" t="s">
        <v>460</v>
      </c>
      <c r="U3699" s="9" t="s">
        <v>45</v>
      </c>
      <c r="V3699" s="9" t="s">
        <v>460</v>
      </c>
      <c r="W3699" s="14">
        <v>3</v>
      </c>
    </row>
    <row r="3700" spans="1:23" x14ac:dyDescent="0.25">
      <c r="A3700" s="8">
        <v>2245</v>
      </c>
      <c r="B3700" s="9" t="s">
        <v>14078</v>
      </c>
      <c r="C3700" s="9" t="s">
        <v>22</v>
      </c>
      <c r="D3700" s="9" t="s">
        <v>14079</v>
      </c>
      <c r="E3700" s="18" t="s">
        <v>14080</v>
      </c>
      <c r="F3700" s="9" t="s">
        <v>14081</v>
      </c>
      <c r="G3700" s="12">
        <v>10</v>
      </c>
      <c r="H3700" s="9" t="s">
        <v>530</v>
      </c>
      <c r="I3700" s="9" t="s">
        <v>530</v>
      </c>
      <c r="J3700" s="12">
        <v>1</v>
      </c>
      <c r="K3700" s="13">
        <v>44023</v>
      </c>
      <c r="L3700" s="86">
        <f>(Tabla2[[#This Row],[release_year]]-'VARIANZA Y DES. EST'!$L$11)^2</f>
        <v>3.3116808838167522</v>
      </c>
      <c r="M3700" s="12">
        <v>2016</v>
      </c>
      <c r="N3700" s="9" t="s">
        <v>76</v>
      </c>
      <c r="O3700" s="9" t="s">
        <v>13977</v>
      </c>
      <c r="P3700" s="12">
        <v>104</v>
      </c>
      <c r="Q3700" s="12">
        <v>104</v>
      </c>
      <c r="R3700" s="12">
        <v>19.669246701196681</v>
      </c>
      <c r="S3700" s="12" t="s">
        <v>28</v>
      </c>
      <c r="T3700" s="9" t="s">
        <v>70</v>
      </c>
      <c r="U3700" s="9" t="s">
        <v>45</v>
      </c>
      <c r="V3700" s="9" t="s">
        <v>70</v>
      </c>
      <c r="W3700" s="14">
        <v>2</v>
      </c>
    </row>
    <row r="3701" spans="1:23" x14ac:dyDescent="0.25">
      <c r="A3701" s="8">
        <v>2325</v>
      </c>
      <c r="B3701" s="9" t="s">
        <v>14082</v>
      </c>
      <c r="C3701" s="9" t="s">
        <v>22</v>
      </c>
      <c r="D3701" s="9" t="s">
        <v>14083</v>
      </c>
      <c r="E3701" s="9" t="s">
        <v>6572</v>
      </c>
      <c r="F3701" s="9" t="s">
        <v>14084</v>
      </c>
      <c r="G3701" s="12">
        <v>8</v>
      </c>
      <c r="H3701" s="9" t="s">
        <v>2935</v>
      </c>
      <c r="I3701" s="9" t="s">
        <v>2935</v>
      </c>
      <c r="J3701" s="12">
        <v>1</v>
      </c>
      <c r="K3701" s="13">
        <v>44010</v>
      </c>
      <c r="L3701" s="86">
        <f>(Tabla2[[#This Row],[release_year]]-'VARIANZA Y DES. EST'!$L$11)^2</f>
        <v>33.870100322899837</v>
      </c>
      <c r="M3701" s="12">
        <v>2020</v>
      </c>
      <c r="N3701" s="9" t="s">
        <v>55</v>
      </c>
      <c r="O3701" s="9" t="s">
        <v>13977</v>
      </c>
      <c r="P3701" s="12">
        <v>104</v>
      </c>
      <c r="Q3701" s="12">
        <v>104</v>
      </c>
      <c r="R3701" s="12">
        <v>19.669246701196681</v>
      </c>
      <c r="S3701" s="12" t="s">
        <v>28</v>
      </c>
      <c r="T3701" s="9" t="s">
        <v>3319</v>
      </c>
      <c r="U3701" s="9" t="s">
        <v>45</v>
      </c>
      <c r="V3701" s="9" t="s">
        <v>3319</v>
      </c>
      <c r="W3701" s="14">
        <v>3</v>
      </c>
    </row>
    <row r="3702" spans="1:23" x14ac:dyDescent="0.25">
      <c r="A3702" s="8">
        <v>2342</v>
      </c>
      <c r="B3702" s="9" t="s">
        <v>14085</v>
      </c>
      <c r="C3702" s="9" t="s">
        <v>22</v>
      </c>
      <c r="D3702" s="9" t="s">
        <v>14086</v>
      </c>
      <c r="E3702" s="10" t="s">
        <v>11984</v>
      </c>
      <c r="F3702" s="11"/>
      <c r="G3702" s="12">
        <v>0</v>
      </c>
      <c r="H3702" s="9" t="s">
        <v>25</v>
      </c>
      <c r="I3702" s="9" t="s">
        <v>25</v>
      </c>
      <c r="J3702" s="12">
        <v>1</v>
      </c>
      <c r="K3702" s="13">
        <v>44006</v>
      </c>
      <c r="L3702" s="86">
        <f>(Tabla2[[#This Row],[release_year]]-'VARIANZA Y DES. EST'!$L$11)^2</f>
        <v>33.870100322899837</v>
      </c>
      <c r="M3702" s="12">
        <v>2020</v>
      </c>
      <c r="N3702" s="9" t="s">
        <v>43</v>
      </c>
      <c r="O3702" s="9" t="s">
        <v>13977</v>
      </c>
      <c r="P3702" s="12">
        <v>104</v>
      </c>
      <c r="Q3702" s="12">
        <v>104</v>
      </c>
      <c r="R3702" s="12">
        <v>19.669246701196681</v>
      </c>
      <c r="S3702" s="12" t="s">
        <v>28</v>
      </c>
      <c r="T3702" s="9" t="s">
        <v>83</v>
      </c>
      <c r="U3702" s="9" t="s">
        <v>57</v>
      </c>
      <c r="V3702" s="9" t="s">
        <v>83</v>
      </c>
      <c r="W3702" s="14">
        <v>2</v>
      </c>
    </row>
    <row r="3703" spans="1:23" x14ac:dyDescent="0.25">
      <c r="A3703" s="8">
        <v>2365</v>
      </c>
      <c r="B3703" s="9" t="s">
        <v>14087</v>
      </c>
      <c r="C3703" s="9" t="s">
        <v>22</v>
      </c>
      <c r="D3703" s="9" t="s">
        <v>14088</v>
      </c>
      <c r="E3703" s="9" t="s">
        <v>14089</v>
      </c>
      <c r="F3703" s="9" t="s">
        <v>14090</v>
      </c>
      <c r="G3703" s="12">
        <v>9</v>
      </c>
      <c r="H3703" s="9" t="s">
        <v>34</v>
      </c>
      <c r="I3703" s="9" t="s">
        <v>34</v>
      </c>
      <c r="J3703" s="12">
        <v>1</v>
      </c>
      <c r="K3703" s="13">
        <v>44000</v>
      </c>
      <c r="L3703" s="86">
        <f>(Tabla2[[#This Row],[release_year]]-'VARIANZA Y DES. EST'!$L$11)^2</f>
        <v>33.870100322899837</v>
      </c>
      <c r="M3703" s="12">
        <v>2020</v>
      </c>
      <c r="N3703" s="9" t="s">
        <v>82</v>
      </c>
      <c r="O3703" s="9" t="s">
        <v>13977</v>
      </c>
      <c r="P3703" s="12">
        <v>104</v>
      </c>
      <c r="Q3703" s="12">
        <v>104</v>
      </c>
      <c r="R3703" s="12">
        <v>19.669246701196681</v>
      </c>
      <c r="S3703" s="12" t="s">
        <v>28</v>
      </c>
      <c r="T3703" s="9" t="s">
        <v>5636</v>
      </c>
      <c r="U3703" s="9" t="s">
        <v>653</v>
      </c>
      <c r="V3703" s="9" t="s">
        <v>5636</v>
      </c>
      <c r="W3703" s="14">
        <v>3</v>
      </c>
    </row>
    <row r="3704" spans="1:23" x14ac:dyDescent="0.25">
      <c r="A3704" s="8">
        <v>2370</v>
      </c>
      <c r="B3704" s="9" t="s">
        <v>14091</v>
      </c>
      <c r="C3704" s="9" t="s">
        <v>22</v>
      </c>
      <c r="D3704" s="9" t="s">
        <v>14092</v>
      </c>
      <c r="E3704" s="18" t="s">
        <v>2938</v>
      </c>
      <c r="F3704" s="9" t="s">
        <v>14093</v>
      </c>
      <c r="G3704" s="12">
        <v>7</v>
      </c>
      <c r="H3704" s="9" t="s">
        <v>116</v>
      </c>
      <c r="I3704" s="9" t="s">
        <v>116</v>
      </c>
      <c r="J3704" s="12">
        <v>1</v>
      </c>
      <c r="K3704" s="13">
        <v>44000</v>
      </c>
      <c r="L3704" s="86">
        <f>(Tabla2[[#This Row],[release_year]]-'VARIANZA Y DES. EST'!$L$11)^2</f>
        <v>3384.9353892975705</v>
      </c>
      <c r="M3704" s="12">
        <v>1956</v>
      </c>
      <c r="N3704" s="9" t="s">
        <v>35</v>
      </c>
      <c r="O3704" s="9" t="s">
        <v>13977</v>
      </c>
      <c r="P3704" s="12">
        <v>104</v>
      </c>
      <c r="Q3704" s="12">
        <v>104</v>
      </c>
      <c r="R3704" s="12">
        <v>19.669246701196681</v>
      </c>
      <c r="S3704" s="12" t="s">
        <v>28</v>
      </c>
      <c r="T3704" s="9" t="s">
        <v>2940</v>
      </c>
      <c r="U3704" s="9" t="s">
        <v>151</v>
      </c>
      <c r="V3704" s="9" t="s">
        <v>2940</v>
      </c>
      <c r="W3704" s="14">
        <v>3</v>
      </c>
    </row>
    <row r="3705" spans="1:23" x14ac:dyDescent="0.25">
      <c r="A3705" s="8">
        <v>2403</v>
      </c>
      <c r="B3705" s="9" t="s">
        <v>14094</v>
      </c>
      <c r="C3705" s="9" t="s">
        <v>22</v>
      </c>
      <c r="D3705" s="9" t="s">
        <v>14095</v>
      </c>
      <c r="E3705" s="9" t="s">
        <v>11944</v>
      </c>
      <c r="F3705" s="9" t="s">
        <v>14096</v>
      </c>
      <c r="G3705" s="12">
        <v>12</v>
      </c>
      <c r="H3705" s="9" t="s">
        <v>1803</v>
      </c>
      <c r="I3705" s="9" t="s">
        <v>14097</v>
      </c>
      <c r="J3705" s="12">
        <v>4</v>
      </c>
      <c r="K3705" s="13">
        <v>43993</v>
      </c>
      <c r="L3705" s="86">
        <f>(Tabla2[[#This Row],[release_year]]-'VARIANZA Y DES. EST'!$L$11)^2</f>
        <v>3.2471164275211517E-2</v>
      </c>
      <c r="M3705" s="12">
        <v>2014</v>
      </c>
      <c r="N3705" s="9" t="s">
        <v>76</v>
      </c>
      <c r="O3705" s="9" t="s">
        <v>13977</v>
      </c>
      <c r="P3705" s="12">
        <v>104</v>
      </c>
      <c r="Q3705" s="12">
        <v>104</v>
      </c>
      <c r="R3705" s="12">
        <v>19.669246701196681</v>
      </c>
      <c r="S3705" s="12" t="s">
        <v>28</v>
      </c>
      <c r="T3705" s="9" t="s">
        <v>2492</v>
      </c>
      <c r="U3705" s="9" t="s">
        <v>95</v>
      </c>
      <c r="V3705" s="9" t="s">
        <v>2492</v>
      </c>
      <c r="W3705" s="14">
        <v>3</v>
      </c>
    </row>
    <row r="3706" spans="1:23" x14ac:dyDescent="0.25">
      <c r="A3706" s="8">
        <v>2455</v>
      </c>
      <c r="B3706" s="9" t="s">
        <v>14098</v>
      </c>
      <c r="C3706" s="9" t="s">
        <v>22</v>
      </c>
      <c r="D3706" s="9" t="s">
        <v>14099</v>
      </c>
      <c r="E3706" s="9" t="s">
        <v>14100</v>
      </c>
      <c r="F3706" s="9" t="s">
        <v>14101</v>
      </c>
      <c r="G3706" s="12">
        <v>15</v>
      </c>
      <c r="H3706" s="9" t="s">
        <v>25</v>
      </c>
      <c r="I3706" s="9" t="s">
        <v>25</v>
      </c>
      <c r="J3706" s="12">
        <v>1</v>
      </c>
      <c r="K3706" s="13">
        <v>43983</v>
      </c>
      <c r="L3706" s="86">
        <f>(Tabla2[[#This Row],[release_year]]-'VARIANZA Y DES. EST'!$L$11)^2</f>
        <v>7.9512857435875226</v>
      </c>
      <c r="M3706" s="12">
        <v>2017</v>
      </c>
      <c r="N3706" s="9" t="s">
        <v>1991</v>
      </c>
      <c r="O3706" s="9" t="s">
        <v>13977</v>
      </c>
      <c r="P3706" s="12">
        <v>104</v>
      </c>
      <c r="Q3706" s="12">
        <v>104</v>
      </c>
      <c r="R3706" s="12">
        <v>19.669246701196681</v>
      </c>
      <c r="S3706" s="12" t="s">
        <v>28</v>
      </c>
      <c r="T3706" s="9" t="s">
        <v>635</v>
      </c>
      <c r="U3706" s="9" t="s">
        <v>95</v>
      </c>
      <c r="V3706" s="9" t="s">
        <v>635</v>
      </c>
      <c r="W3706" s="14">
        <v>2</v>
      </c>
    </row>
    <row r="3707" spans="1:23" x14ac:dyDescent="0.25">
      <c r="A3707" s="8">
        <v>2457</v>
      </c>
      <c r="B3707" s="9" t="s">
        <v>14102</v>
      </c>
      <c r="C3707" s="9" t="s">
        <v>22</v>
      </c>
      <c r="D3707" s="9" t="s">
        <v>14103</v>
      </c>
      <c r="E3707" s="9" t="s">
        <v>7820</v>
      </c>
      <c r="F3707" s="9" t="s">
        <v>14104</v>
      </c>
      <c r="G3707" s="12">
        <v>8</v>
      </c>
      <c r="H3707" s="9" t="s">
        <v>8751</v>
      </c>
      <c r="I3707" s="9" t="s">
        <v>14105</v>
      </c>
      <c r="J3707" s="12">
        <v>2</v>
      </c>
      <c r="K3707" s="13">
        <v>43982</v>
      </c>
      <c r="L3707" s="86">
        <f>(Tabla2[[#This Row],[release_year]]-'VARIANZA Y DES. EST'!$L$11)^2</f>
        <v>23.230495463129063</v>
      </c>
      <c r="M3707" s="12">
        <v>2019</v>
      </c>
      <c r="N3707" s="9" t="s">
        <v>35</v>
      </c>
      <c r="O3707" s="9" t="s">
        <v>13977</v>
      </c>
      <c r="P3707" s="12">
        <v>104</v>
      </c>
      <c r="Q3707" s="12">
        <v>104</v>
      </c>
      <c r="R3707" s="12">
        <v>19.669246701196681</v>
      </c>
      <c r="S3707" s="12" t="s">
        <v>28</v>
      </c>
      <c r="T3707" s="9" t="s">
        <v>14106</v>
      </c>
      <c r="U3707" s="9" t="s">
        <v>45</v>
      </c>
      <c r="V3707" s="9" t="s">
        <v>14106</v>
      </c>
      <c r="W3707" s="14">
        <v>3</v>
      </c>
    </row>
    <row r="3708" spans="1:23" x14ac:dyDescent="0.25">
      <c r="A3708" s="8">
        <v>2571</v>
      </c>
      <c r="B3708" s="9" t="s">
        <v>14107</v>
      </c>
      <c r="C3708" s="9" t="s">
        <v>22</v>
      </c>
      <c r="D3708" s="9" t="s">
        <v>14108</v>
      </c>
      <c r="E3708" s="9" t="s">
        <v>7048</v>
      </c>
      <c r="F3708" s="9" t="s">
        <v>14109</v>
      </c>
      <c r="G3708" s="12">
        <v>8</v>
      </c>
      <c r="H3708" s="9" t="s">
        <v>25</v>
      </c>
      <c r="I3708" s="9" t="s">
        <v>25</v>
      </c>
      <c r="J3708" s="12">
        <v>1</v>
      </c>
      <c r="K3708" s="13">
        <v>43953</v>
      </c>
      <c r="L3708" s="86">
        <f>(Tabla2[[#This Row],[release_year]]-'VARIANZA Y DES. EST'!$L$11)^2</f>
        <v>23.230495463129063</v>
      </c>
      <c r="M3708" s="12">
        <v>2019</v>
      </c>
      <c r="N3708" s="9" t="s">
        <v>99</v>
      </c>
      <c r="O3708" s="9" t="s">
        <v>13977</v>
      </c>
      <c r="P3708" s="12">
        <v>104</v>
      </c>
      <c r="Q3708" s="12">
        <v>104</v>
      </c>
      <c r="R3708" s="12">
        <v>19.669246701196681</v>
      </c>
      <c r="S3708" s="12" t="s">
        <v>28</v>
      </c>
      <c r="T3708" s="9" t="s">
        <v>6242</v>
      </c>
      <c r="U3708" s="9" t="s">
        <v>45</v>
      </c>
      <c r="V3708" s="9" t="s">
        <v>6242</v>
      </c>
      <c r="W3708" s="14">
        <v>2</v>
      </c>
    </row>
    <row r="3709" spans="1:23" x14ac:dyDescent="0.25">
      <c r="A3709" s="8">
        <v>2617</v>
      </c>
      <c r="B3709" s="9" t="s">
        <v>14110</v>
      </c>
      <c r="C3709" s="9" t="s">
        <v>22</v>
      </c>
      <c r="D3709" s="9" t="s">
        <v>14111</v>
      </c>
      <c r="E3709" s="18" t="s">
        <v>14025</v>
      </c>
      <c r="F3709" s="9" t="s">
        <v>14112</v>
      </c>
      <c r="G3709" s="12">
        <v>4</v>
      </c>
      <c r="H3709" s="9" t="s">
        <v>7034</v>
      </c>
      <c r="I3709" s="9" t="s">
        <v>7034</v>
      </c>
      <c r="J3709" s="12">
        <v>1</v>
      </c>
      <c r="K3709" s="13">
        <v>43949</v>
      </c>
      <c r="L3709" s="86">
        <f>(Tabla2[[#This Row],[release_year]]-'VARIANZA Y DES. EST'!$L$11)^2</f>
        <v>3.3116808838167522</v>
      </c>
      <c r="M3709" s="12">
        <v>2016</v>
      </c>
      <c r="N3709" s="9" t="s">
        <v>76</v>
      </c>
      <c r="O3709" s="9" t="s">
        <v>13977</v>
      </c>
      <c r="P3709" s="12">
        <v>104</v>
      </c>
      <c r="Q3709" s="12">
        <v>104</v>
      </c>
      <c r="R3709" s="12">
        <v>19.669246701196681</v>
      </c>
      <c r="S3709" s="12" t="s">
        <v>28</v>
      </c>
      <c r="T3709" s="9" t="s">
        <v>4849</v>
      </c>
      <c r="U3709" s="9" t="s">
        <v>95</v>
      </c>
      <c r="V3709" s="9" t="s">
        <v>4849</v>
      </c>
      <c r="W3709" s="14">
        <v>3</v>
      </c>
    </row>
    <row r="3710" spans="1:23" x14ac:dyDescent="0.25">
      <c r="A3710" s="8">
        <v>2622</v>
      </c>
      <c r="B3710" s="9" t="s">
        <v>14113</v>
      </c>
      <c r="C3710" s="9" t="s">
        <v>22</v>
      </c>
      <c r="D3710" s="9" t="s">
        <v>14114</v>
      </c>
      <c r="E3710" s="9" t="s">
        <v>9903</v>
      </c>
      <c r="F3710" s="9" t="s">
        <v>14115</v>
      </c>
      <c r="G3710" s="12">
        <v>11</v>
      </c>
      <c r="H3710" s="9" t="s">
        <v>7034</v>
      </c>
      <c r="I3710" s="9" t="s">
        <v>7034</v>
      </c>
      <c r="J3710" s="12">
        <v>1</v>
      </c>
      <c r="K3710" s="13">
        <v>43949</v>
      </c>
      <c r="L3710" s="86">
        <f>(Tabla2[[#This Row],[release_year]]-'VARIANZA Y DES. EST'!$L$11)^2</f>
        <v>84.276027426338274</v>
      </c>
      <c r="M3710" s="12">
        <v>2005</v>
      </c>
      <c r="N3710" s="9" t="s">
        <v>35</v>
      </c>
      <c r="O3710" s="9" t="s">
        <v>13977</v>
      </c>
      <c r="P3710" s="12">
        <v>104</v>
      </c>
      <c r="Q3710" s="12">
        <v>104</v>
      </c>
      <c r="R3710" s="12">
        <v>19.669246701196681</v>
      </c>
      <c r="S3710" s="12" t="s">
        <v>28</v>
      </c>
      <c r="T3710" s="9" t="s">
        <v>4337</v>
      </c>
      <c r="U3710" s="9" t="s">
        <v>38</v>
      </c>
      <c r="V3710" s="9" t="s">
        <v>4337</v>
      </c>
      <c r="W3710" s="14">
        <v>3</v>
      </c>
    </row>
    <row r="3711" spans="1:23" x14ac:dyDescent="0.25">
      <c r="A3711" s="8">
        <v>2702</v>
      </c>
      <c r="B3711" s="9" t="s">
        <v>14116</v>
      </c>
      <c r="C3711" s="9" t="s">
        <v>22</v>
      </c>
      <c r="D3711" s="9" t="s">
        <v>14117</v>
      </c>
      <c r="E3711" s="18" t="s">
        <v>14118</v>
      </c>
      <c r="F3711" s="9" t="s">
        <v>14119</v>
      </c>
      <c r="G3711" s="12">
        <v>14</v>
      </c>
      <c r="H3711" s="9" t="s">
        <v>25</v>
      </c>
      <c r="I3711" s="9" t="s">
        <v>25</v>
      </c>
      <c r="J3711" s="12">
        <v>1</v>
      </c>
      <c r="K3711" s="13">
        <v>43929</v>
      </c>
      <c r="L3711" s="86">
        <f>(Tabla2[[#This Row],[release_year]]-'VARIANZA Y DES. EST'!$L$11)^2</f>
        <v>17.47405172519213</v>
      </c>
      <c r="M3711" s="12">
        <v>2010</v>
      </c>
      <c r="N3711" s="9" t="s">
        <v>99</v>
      </c>
      <c r="O3711" s="9" t="s">
        <v>13977</v>
      </c>
      <c r="P3711" s="12">
        <v>104</v>
      </c>
      <c r="Q3711" s="12">
        <v>104</v>
      </c>
      <c r="R3711" s="12">
        <v>19.669246701196681</v>
      </c>
      <c r="S3711" s="12" t="s">
        <v>28</v>
      </c>
      <c r="T3711" s="9" t="s">
        <v>14120</v>
      </c>
      <c r="U3711" s="9" t="s">
        <v>38</v>
      </c>
      <c r="V3711" s="9" t="s">
        <v>14120</v>
      </c>
      <c r="W3711" s="14">
        <v>3</v>
      </c>
    </row>
    <row r="3712" spans="1:23" x14ac:dyDescent="0.25">
      <c r="A3712" s="8">
        <v>2759</v>
      </c>
      <c r="B3712" s="9" t="s">
        <v>14121</v>
      </c>
      <c r="C3712" s="9" t="s">
        <v>22</v>
      </c>
      <c r="D3712" s="9" t="s">
        <v>14122</v>
      </c>
      <c r="E3712" s="18" t="s">
        <v>14123</v>
      </c>
      <c r="F3712" s="9" t="s">
        <v>14124</v>
      </c>
      <c r="G3712" s="12">
        <v>1</v>
      </c>
      <c r="H3712" s="9" t="s">
        <v>160</v>
      </c>
      <c r="I3712" s="9" t="s">
        <v>161</v>
      </c>
      <c r="J3712" s="12">
        <v>2</v>
      </c>
      <c r="K3712" s="13">
        <v>43921</v>
      </c>
      <c r="L3712" s="86">
        <f>(Tabla2[[#This Row],[release_year]]-'VARIANZA Y DES. EST'!$L$11)^2</f>
        <v>23.230495463129063</v>
      </c>
      <c r="M3712" s="12">
        <v>2019</v>
      </c>
      <c r="N3712" s="9" t="s">
        <v>1991</v>
      </c>
      <c r="O3712" s="9" t="s">
        <v>13977</v>
      </c>
      <c r="P3712" s="12">
        <v>104</v>
      </c>
      <c r="Q3712" s="12">
        <v>104</v>
      </c>
      <c r="R3712" s="12">
        <v>19.669246701196681</v>
      </c>
      <c r="S3712" s="12" t="s">
        <v>28</v>
      </c>
      <c r="T3712" s="9" t="s">
        <v>83</v>
      </c>
      <c r="U3712" s="9" t="s">
        <v>57</v>
      </c>
      <c r="V3712" s="9" t="s">
        <v>83</v>
      </c>
      <c r="W3712" s="14">
        <v>2</v>
      </c>
    </row>
    <row r="3713" spans="1:23" x14ac:dyDescent="0.25">
      <c r="A3713" s="8">
        <v>2772</v>
      </c>
      <c r="B3713" s="9" t="s">
        <v>14125</v>
      </c>
      <c r="C3713" s="9" t="s">
        <v>22</v>
      </c>
      <c r="D3713" s="9" t="s">
        <v>14126</v>
      </c>
      <c r="E3713" s="9" t="s">
        <v>14127</v>
      </c>
      <c r="F3713" s="9" t="s">
        <v>14128</v>
      </c>
      <c r="G3713" s="12">
        <v>8</v>
      </c>
      <c r="H3713" s="9" t="s">
        <v>25</v>
      </c>
      <c r="I3713" s="9" t="s">
        <v>25</v>
      </c>
      <c r="J3713" s="12">
        <v>1</v>
      </c>
      <c r="K3713" s="13">
        <v>43917</v>
      </c>
      <c r="L3713" s="86">
        <f>(Tabla2[[#This Row],[release_year]]-'VARIANZA Y DES. EST'!$L$11)^2</f>
        <v>33.870100322899837</v>
      </c>
      <c r="M3713" s="12">
        <v>2020</v>
      </c>
      <c r="N3713" s="9" t="s">
        <v>76</v>
      </c>
      <c r="O3713" s="9" t="s">
        <v>13977</v>
      </c>
      <c r="P3713" s="12">
        <v>104</v>
      </c>
      <c r="Q3713" s="12">
        <v>104</v>
      </c>
      <c r="R3713" s="12">
        <v>19.669246701196681</v>
      </c>
      <c r="S3713" s="12" t="s">
        <v>28</v>
      </c>
      <c r="T3713" s="9" t="s">
        <v>144</v>
      </c>
      <c r="U3713" s="9" t="s">
        <v>45</v>
      </c>
      <c r="V3713" s="9" t="s">
        <v>144</v>
      </c>
      <c r="W3713" s="14">
        <v>2</v>
      </c>
    </row>
    <row r="3714" spans="1:23" x14ac:dyDescent="0.25">
      <c r="A3714" s="8">
        <v>2782</v>
      </c>
      <c r="B3714" s="9" t="s">
        <v>14129</v>
      </c>
      <c r="C3714" s="9" t="s">
        <v>22</v>
      </c>
      <c r="D3714" s="9" t="s">
        <v>14130</v>
      </c>
      <c r="E3714" s="18" t="s">
        <v>5097</v>
      </c>
      <c r="F3714" s="9" t="s">
        <v>14131</v>
      </c>
      <c r="G3714" s="12">
        <v>4</v>
      </c>
      <c r="H3714" s="9" t="s">
        <v>390</v>
      </c>
      <c r="I3714" s="9" t="s">
        <v>390</v>
      </c>
      <c r="J3714" s="12">
        <v>1</v>
      </c>
      <c r="K3714" s="13">
        <v>43915</v>
      </c>
      <c r="L3714" s="86">
        <f>(Tabla2[[#This Row],[release_year]]-'VARIANZA Y DES. EST'!$L$11)^2</f>
        <v>33.870100322899837</v>
      </c>
      <c r="M3714" s="12">
        <v>2020</v>
      </c>
      <c r="N3714" s="9" t="s">
        <v>76</v>
      </c>
      <c r="O3714" s="9" t="s">
        <v>13977</v>
      </c>
      <c r="P3714" s="12">
        <v>104</v>
      </c>
      <c r="Q3714" s="12">
        <v>104</v>
      </c>
      <c r="R3714" s="12">
        <v>19.669246701196681</v>
      </c>
      <c r="S3714" s="12" t="s">
        <v>28</v>
      </c>
      <c r="T3714" s="9" t="s">
        <v>11139</v>
      </c>
      <c r="U3714" s="9" t="s">
        <v>5256</v>
      </c>
      <c r="V3714" s="9" t="s">
        <v>11139</v>
      </c>
      <c r="W3714" s="14">
        <v>3</v>
      </c>
    </row>
    <row r="3715" spans="1:23" x14ac:dyDescent="0.25">
      <c r="A3715" s="8">
        <v>2832</v>
      </c>
      <c r="B3715" s="9" t="s">
        <v>14132</v>
      </c>
      <c r="C3715" s="9" t="s">
        <v>22</v>
      </c>
      <c r="D3715" s="9" t="s">
        <v>14133</v>
      </c>
      <c r="E3715" s="9" t="s">
        <v>14134</v>
      </c>
      <c r="F3715" s="9" t="s">
        <v>14135</v>
      </c>
      <c r="G3715" s="12">
        <v>10</v>
      </c>
      <c r="H3715" s="12"/>
      <c r="I3715" s="9"/>
      <c r="J3715" s="12">
        <v>0</v>
      </c>
      <c r="K3715" s="13">
        <v>43896</v>
      </c>
      <c r="L3715" s="86">
        <f>(Tabla2[[#This Row],[release_year]]-'VARIANZA Y DES. EST'!$L$11)^2</f>
        <v>7.9512857435875226</v>
      </c>
      <c r="M3715" s="12">
        <v>2017</v>
      </c>
      <c r="N3715" s="9" t="s">
        <v>76</v>
      </c>
      <c r="O3715" s="9" t="s">
        <v>13977</v>
      </c>
      <c r="P3715" s="12">
        <v>104</v>
      </c>
      <c r="Q3715" s="12">
        <v>104</v>
      </c>
      <c r="R3715" s="12">
        <v>19.669246701196681</v>
      </c>
      <c r="S3715" s="12" t="s">
        <v>28</v>
      </c>
      <c r="T3715" s="9" t="s">
        <v>859</v>
      </c>
      <c r="U3715" s="9" t="s">
        <v>95</v>
      </c>
      <c r="V3715" s="9" t="s">
        <v>859</v>
      </c>
      <c r="W3715" s="14">
        <v>2</v>
      </c>
    </row>
    <row r="3716" spans="1:23" x14ac:dyDescent="0.25">
      <c r="A3716" s="8">
        <v>2940</v>
      </c>
      <c r="B3716" s="9" t="s">
        <v>14136</v>
      </c>
      <c r="C3716" s="9" t="s">
        <v>22</v>
      </c>
      <c r="D3716" s="9" t="s">
        <v>14137</v>
      </c>
      <c r="E3716" s="18" t="s">
        <v>6779</v>
      </c>
      <c r="F3716" s="9" t="s">
        <v>14138</v>
      </c>
      <c r="G3716" s="12">
        <v>10</v>
      </c>
      <c r="H3716" s="9" t="s">
        <v>25</v>
      </c>
      <c r="I3716" s="9" t="s">
        <v>25</v>
      </c>
      <c r="J3716" s="12">
        <v>1</v>
      </c>
      <c r="K3716" s="13">
        <v>43868</v>
      </c>
      <c r="L3716" s="86">
        <f>(Tabla2[[#This Row],[release_year]]-'VARIANZA Y DES. EST'!$L$11)^2</f>
        <v>33.870100322899837</v>
      </c>
      <c r="M3716" s="12">
        <v>2020</v>
      </c>
      <c r="N3716" s="9" t="s">
        <v>1991</v>
      </c>
      <c r="O3716" s="9" t="s">
        <v>13977</v>
      </c>
      <c r="P3716" s="12">
        <v>104</v>
      </c>
      <c r="Q3716" s="12">
        <v>104</v>
      </c>
      <c r="R3716" s="12">
        <v>19.669246701196681</v>
      </c>
      <c r="S3716" s="12" t="s">
        <v>28</v>
      </c>
      <c r="T3716" s="9" t="s">
        <v>144</v>
      </c>
      <c r="U3716" s="9" t="s">
        <v>45</v>
      </c>
      <c r="V3716" s="9" t="s">
        <v>144</v>
      </c>
      <c r="W3716" s="14">
        <v>2</v>
      </c>
    </row>
    <row r="3717" spans="1:23" x14ac:dyDescent="0.25">
      <c r="A3717" s="8">
        <v>3145</v>
      </c>
      <c r="B3717" s="9" t="s">
        <v>14139</v>
      </c>
      <c r="C3717" s="9" t="s">
        <v>22</v>
      </c>
      <c r="D3717" s="9" t="s">
        <v>14140</v>
      </c>
      <c r="E3717" s="9" t="s">
        <v>14141</v>
      </c>
      <c r="F3717" s="9" t="s">
        <v>14142</v>
      </c>
      <c r="G3717" s="12">
        <v>9</v>
      </c>
      <c r="H3717" s="9" t="s">
        <v>4063</v>
      </c>
      <c r="I3717" s="9" t="s">
        <v>4063</v>
      </c>
      <c r="J3717" s="12">
        <v>1</v>
      </c>
      <c r="K3717" s="16">
        <v>43814</v>
      </c>
      <c r="L3717" s="86">
        <f>(Tabla2[[#This Row],[release_year]]-'VARIANZA Y DES. EST'!$L$11)^2</f>
        <v>7.9512857435875226</v>
      </c>
      <c r="M3717" s="12">
        <v>2017</v>
      </c>
      <c r="N3717" s="9" t="s">
        <v>76</v>
      </c>
      <c r="O3717" s="9" t="s">
        <v>13977</v>
      </c>
      <c r="P3717" s="12">
        <v>104</v>
      </c>
      <c r="Q3717" s="12">
        <v>104</v>
      </c>
      <c r="R3717" s="12">
        <v>19.669246701196681</v>
      </c>
      <c r="S3717" s="12" t="s">
        <v>28</v>
      </c>
      <c r="T3717" s="9" t="s">
        <v>2492</v>
      </c>
      <c r="U3717" s="9" t="s">
        <v>95</v>
      </c>
      <c r="V3717" s="9" t="s">
        <v>2492</v>
      </c>
      <c r="W3717" s="14">
        <v>3</v>
      </c>
    </row>
    <row r="3718" spans="1:23" x14ac:dyDescent="0.25">
      <c r="A3718" s="8">
        <v>3216</v>
      </c>
      <c r="B3718" s="9" t="s">
        <v>14143</v>
      </c>
      <c r="C3718" s="9" t="s">
        <v>22</v>
      </c>
      <c r="D3718" s="9" t="s">
        <v>14144</v>
      </c>
      <c r="E3718" s="9" t="s">
        <v>14145</v>
      </c>
      <c r="F3718" s="18" t="s">
        <v>14146</v>
      </c>
      <c r="G3718" s="12">
        <v>7</v>
      </c>
      <c r="H3718" s="9" t="s">
        <v>175</v>
      </c>
      <c r="I3718" s="9" t="s">
        <v>175</v>
      </c>
      <c r="J3718" s="12">
        <v>1</v>
      </c>
      <c r="K3718" s="16">
        <v>43798</v>
      </c>
      <c r="L3718" s="86">
        <f>(Tabla2[[#This Row],[release_year]]-'VARIANZA Y DES. EST'!$L$11)^2</f>
        <v>7.9512857435875226</v>
      </c>
      <c r="M3718" s="12">
        <v>2017</v>
      </c>
      <c r="N3718" s="9" t="s">
        <v>76</v>
      </c>
      <c r="O3718" s="9" t="s">
        <v>13977</v>
      </c>
      <c r="P3718" s="12">
        <v>104</v>
      </c>
      <c r="Q3718" s="12">
        <v>104</v>
      </c>
      <c r="R3718" s="12">
        <v>19.669246701196681</v>
      </c>
      <c r="S3718" s="12" t="s">
        <v>28</v>
      </c>
      <c r="T3718" s="9" t="s">
        <v>4337</v>
      </c>
      <c r="U3718" s="9" t="s">
        <v>38</v>
      </c>
      <c r="V3718" s="9" t="s">
        <v>4337</v>
      </c>
      <c r="W3718" s="14">
        <v>3</v>
      </c>
    </row>
    <row r="3719" spans="1:23" x14ac:dyDescent="0.25">
      <c r="A3719" s="8">
        <v>3428</v>
      </c>
      <c r="B3719" s="9" t="s">
        <v>14147</v>
      </c>
      <c r="C3719" s="9" t="s">
        <v>22</v>
      </c>
      <c r="D3719" s="9" t="s">
        <v>14148</v>
      </c>
      <c r="E3719" s="9" t="s">
        <v>8678</v>
      </c>
      <c r="F3719" s="9" t="s">
        <v>14149</v>
      </c>
      <c r="G3719" s="12">
        <v>10</v>
      </c>
      <c r="H3719" s="9" t="s">
        <v>7034</v>
      </c>
      <c r="I3719" s="9" t="s">
        <v>7034</v>
      </c>
      <c r="J3719" s="12">
        <v>1</v>
      </c>
      <c r="K3719" s="16">
        <v>43749</v>
      </c>
      <c r="L3719" s="86">
        <f>(Tabla2[[#This Row],[release_year]]-'VARIANZA Y DES. EST'!$L$11)^2</f>
        <v>7.9512857435875226</v>
      </c>
      <c r="M3719" s="12">
        <v>2017</v>
      </c>
      <c r="N3719" s="9" t="s">
        <v>76</v>
      </c>
      <c r="O3719" s="9" t="s">
        <v>13977</v>
      </c>
      <c r="P3719" s="12">
        <v>104</v>
      </c>
      <c r="Q3719" s="12">
        <v>104</v>
      </c>
      <c r="R3719" s="12">
        <v>19.669246701196681</v>
      </c>
      <c r="S3719" s="12" t="s">
        <v>28</v>
      </c>
      <c r="T3719" s="9" t="s">
        <v>3625</v>
      </c>
      <c r="U3719" s="9" t="s">
        <v>95</v>
      </c>
      <c r="V3719" s="9" t="s">
        <v>3625</v>
      </c>
      <c r="W3719" s="14">
        <v>3</v>
      </c>
    </row>
    <row r="3720" spans="1:23" x14ac:dyDescent="0.25">
      <c r="A3720" s="8">
        <v>3573</v>
      </c>
      <c r="B3720" s="9" t="s">
        <v>14150</v>
      </c>
      <c r="C3720" s="9" t="s">
        <v>22</v>
      </c>
      <c r="D3720" s="9" t="s">
        <v>14151</v>
      </c>
      <c r="E3720" s="18" t="s">
        <v>14152</v>
      </c>
      <c r="F3720" s="9" t="s">
        <v>14153</v>
      </c>
      <c r="G3720" s="12">
        <v>4</v>
      </c>
      <c r="H3720" s="9" t="s">
        <v>3522</v>
      </c>
      <c r="I3720" s="9" t="s">
        <v>3522</v>
      </c>
      <c r="J3720" s="12">
        <v>1</v>
      </c>
      <c r="K3720" s="13">
        <v>43698</v>
      </c>
      <c r="L3720" s="86">
        <f>(Tabla2[[#This Row],[release_year]]-'VARIANZA Y DES. EST'!$L$11)^2</f>
        <v>14.590890603358293</v>
      </c>
      <c r="M3720" s="12">
        <v>2018</v>
      </c>
      <c r="N3720" s="9" t="s">
        <v>76</v>
      </c>
      <c r="O3720" s="9" t="s">
        <v>13977</v>
      </c>
      <c r="P3720" s="12">
        <v>104</v>
      </c>
      <c r="Q3720" s="12">
        <v>104</v>
      </c>
      <c r="R3720" s="12">
        <v>19.669246701196681</v>
      </c>
      <c r="S3720" s="12" t="s">
        <v>28</v>
      </c>
      <c r="T3720" s="9" t="s">
        <v>6997</v>
      </c>
      <c r="U3720" s="9" t="s">
        <v>239</v>
      </c>
      <c r="V3720" s="9" t="s">
        <v>6997</v>
      </c>
      <c r="W3720" s="14">
        <v>2</v>
      </c>
    </row>
    <row r="3721" spans="1:23" x14ac:dyDescent="0.25">
      <c r="A3721" s="8">
        <v>3842</v>
      </c>
      <c r="B3721" s="9" t="s">
        <v>14154</v>
      </c>
      <c r="C3721" s="9" t="s">
        <v>22</v>
      </c>
      <c r="D3721" s="9" t="s">
        <v>14155</v>
      </c>
      <c r="E3721" s="9" t="s">
        <v>14156</v>
      </c>
      <c r="F3721" s="9" t="s">
        <v>14157</v>
      </c>
      <c r="G3721" s="12">
        <v>8</v>
      </c>
      <c r="H3721" s="9" t="s">
        <v>25</v>
      </c>
      <c r="I3721" s="9" t="s">
        <v>25</v>
      </c>
      <c r="J3721" s="12">
        <v>1</v>
      </c>
      <c r="K3721" s="13">
        <v>43595</v>
      </c>
      <c r="L3721" s="86">
        <f>(Tabla2[[#This Row],[release_year]]-'VARIANZA Y DES. EST'!$L$11)^2</f>
        <v>23.230495463129063</v>
      </c>
      <c r="M3721" s="12">
        <v>2019</v>
      </c>
      <c r="N3721" s="9" t="s">
        <v>1991</v>
      </c>
      <c r="O3721" s="9" t="s">
        <v>13977</v>
      </c>
      <c r="P3721" s="12">
        <v>104</v>
      </c>
      <c r="Q3721" s="12">
        <v>104</v>
      </c>
      <c r="R3721" s="12">
        <v>19.669246701196681</v>
      </c>
      <c r="S3721" s="12" t="s">
        <v>28</v>
      </c>
      <c r="T3721" s="9" t="s">
        <v>95</v>
      </c>
      <c r="U3721" s="9" t="s">
        <v>95</v>
      </c>
      <c r="V3721" s="9" t="s">
        <v>95</v>
      </c>
      <c r="W3721" s="14">
        <v>1</v>
      </c>
    </row>
    <row r="3722" spans="1:23" x14ac:dyDescent="0.25">
      <c r="A3722" s="8">
        <v>3874</v>
      </c>
      <c r="B3722" s="9" t="s">
        <v>14158</v>
      </c>
      <c r="C3722" s="9" t="s">
        <v>22</v>
      </c>
      <c r="D3722" s="9" t="s">
        <v>14159</v>
      </c>
      <c r="E3722" s="9" t="s">
        <v>14160</v>
      </c>
      <c r="F3722" s="9" t="s">
        <v>14161</v>
      </c>
      <c r="G3722" s="12">
        <v>8</v>
      </c>
      <c r="H3722" s="9" t="s">
        <v>3348</v>
      </c>
      <c r="I3722" s="9" t="s">
        <v>3348</v>
      </c>
      <c r="J3722" s="12">
        <v>1</v>
      </c>
      <c r="K3722" s="13">
        <v>43586</v>
      </c>
      <c r="L3722" s="86">
        <f>(Tabla2[[#This Row],[release_year]]-'VARIANZA Y DES. EST'!$L$11)^2</f>
        <v>14.590890603358293</v>
      </c>
      <c r="M3722" s="12">
        <v>2018</v>
      </c>
      <c r="N3722" s="9" t="s">
        <v>76</v>
      </c>
      <c r="O3722" s="9" t="s">
        <v>13977</v>
      </c>
      <c r="P3722" s="12">
        <v>104</v>
      </c>
      <c r="Q3722" s="12">
        <v>104</v>
      </c>
      <c r="R3722" s="12">
        <v>19.669246701196681</v>
      </c>
      <c r="S3722" s="12" t="s">
        <v>28</v>
      </c>
      <c r="T3722" s="9" t="s">
        <v>3179</v>
      </c>
      <c r="U3722" s="9" t="s">
        <v>514</v>
      </c>
      <c r="V3722" s="9" t="s">
        <v>3179</v>
      </c>
      <c r="W3722" s="14">
        <v>2</v>
      </c>
    </row>
    <row r="3723" spans="1:23" x14ac:dyDescent="0.25">
      <c r="A3723" s="8">
        <v>4004</v>
      </c>
      <c r="B3723" s="9" t="s">
        <v>14162</v>
      </c>
      <c r="C3723" s="9" t="s">
        <v>22</v>
      </c>
      <c r="D3723" s="9" t="s">
        <v>14163</v>
      </c>
      <c r="E3723" s="9" t="s">
        <v>14164</v>
      </c>
      <c r="F3723" s="9" t="s">
        <v>14165</v>
      </c>
      <c r="G3723" s="12">
        <v>10</v>
      </c>
      <c r="H3723" s="9" t="s">
        <v>231</v>
      </c>
      <c r="I3723" s="9" t="s">
        <v>3005</v>
      </c>
      <c r="J3723" s="12">
        <v>2</v>
      </c>
      <c r="K3723" s="13">
        <v>43539</v>
      </c>
      <c r="L3723" s="86">
        <f>(Tabla2[[#This Row],[release_year]]-'VARIANZA Y DES. EST'!$L$11)^2</f>
        <v>7.9512857435875226</v>
      </c>
      <c r="M3723" s="12">
        <v>2017</v>
      </c>
      <c r="N3723" s="9" t="s">
        <v>76</v>
      </c>
      <c r="O3723" s="9" t="s">
        <v>13977</v>
      </c>
      <c r="P3723" s="12">
        <v>104</v>
      </c>
      <c r="Q3723" s="12">
        <v>104</v>
      </c>
      <c r="R3723" s="12">
        <v>19.669246701196681</v>
      </c>
      <c r="S3723" s="12" t="s">
        <v>28</v>
      </c>
      <c r="T3723" s="9" t="s">
        <v>4211</v>
      </c>
      <c r="U3723" s="9" t="s">
        <v>38</v>
      </c>
      <c r="V3723" s="9" t="s">
        <v>4211</v>
      </c>
      <c r="W3723" s="14">
        <v>2</v>
      </c>
    </row>
    <row r="3724" spans="1:23" x14ac:dyDescent="0.25">
      <c r="A3724" s="8">
        <v>4102</v>
      </c>
      <c r="B3724" s="9" t="s">
        <v>14166</v>
      </c>
      <c r="C3724" s="9" t="s">
        <v>22</v>
      </c>
      <c r="D3724" s="9" t="s">
        <v>14167</v>
      </c>
      <c r="E3724" s="9" t="s">
        <v>14168</v>
      </c>
      <c r="F3724" s="9" t="s">
        <v>14169</v>
      </c>
      <c r="G3724" s="12">
        <v>5</v>
      </c>
      <c r="H3724" s="9" t="s">
        <v>518</v>
      </c>
      <c r="I3724" s="9" t="s">
        <v>518</v>
      </c>
      <c r="J3724" s="12">
        <v>1</v>
      </c>
      <c r="K3724" s="13">
        <v>43511</v>
      </c>
      <c r="L3724" s="86">
        <f>(Tabla2[[#This Row],[release_year]]-'VARIANZA Y DES. EST'!$L$11)^2</f>
        <v>7.9512857435875226</v>
      </c>
      <c r="M3724" s="12">
        <v>2017</v>
      </c>
      <c r="N3724" s="9" t="s">
        <v>76</v>
      </c>
      <c r="O3724" s="9" t="s">
        <v>13977</v>
      </c>
      <c r="P3724" s="12">
        <v>104</v>
      </c>
      <c r="Q3724" s="12">
        <v>104</v>
      </c>
      <c r="R3724" s="12">
        <v>19.669246701196681</v>
      </c>
      <c r="S3724" s="12" t="s">
        <v>28</v>
      </c>
      <c r="T3724" s="9" t="s">
        <v>118</v>
      </c>
      <c r="U3724" s="9" t="s">
        <v>45</v>
      </c>
      <c r="V3724" s="9" t="s">
        <v>118</v>
      </c>
      <c r="W3724" s="14">
        <v>3</v>
      </c>
    </row>
    <row r="3725" spans="1:23" x14ac:dyDescent="0.25">
      <c r="A3725" s="8">
        <v>4199</v>
      </c>
      <c r="B3725" s="9" t="s">
        <v>14170</v>
      </c>
      <c r="C3725" s="9" t="s">
        <v>22</v>
      </c>
      <c r="D3725" s="9" t="s">
        <v>14171</v>
      </c>
      <c r="E3725" s="18" t="s">
        <v>13618</v>
      </c>
      <c r="F3725" s="9" t="s">
        <v>14172</v>
      </c>
      <c r="G3725" s="12">
        <v>8</v>
      </c>
      <c r="H3725" s="9" t="s">
        <v>3522</v>
      </c>
      <c r="I3725" s="9" t="s">
        <v>3522</v>
      </c>
      <c r="J3725" s="12">
        <v>1</v>
      </c>
      <c r="K3725" s="13">
        <v>43476</v>
      </c>
      <c r="L3725" s="86">
        <f>(Tabla2[[#This Row],[release_year]]-'VARIANZA Y DES. EST'!$L$11)^2</f>
        <v>7.9512857435875226</v>
      </c>
      <c r="M3725" s="12">
        <v>2017</v>
      </c>
      <c r="N3725" s="9" t="s">
        <v>76</v>
      </c>
      <c r="O3725" s="9" t="s">
        <v>13977</v>
      </c>
      <c r="P3725" s="12">
        <v>104</v>
      </c>
      <c r="Q3725" s="12">
        <v>104</v>
      </c>
      <c r="R3725" s="12">
        <v>19.669246701196681</v>
      </c>
      <c r="S3725" s="12" t="s">
        <v>28</v>
      </c>
      <c r="T3725" s="9" t="s">
        <v>2492</v>
      </c>
      <c r="U3725" s="9" t="s">
        <v>95</v>
      </c>
      <c r="V3725" s="9" t="s">
        <v>2492</v>
      </c>
      <c r="W3725" s="14">
        <v>3</v>
      </c>
    </row>
    <row r="3726" spans="1:23" x14ac:dyDescent="0.25">
      <c r="A3726" s="8">
        <v>4370</v>
      </c>
      <c r="B3726" s="9" t="s">
        <v>14173</v>
      </c>
      <c r="C3726" s="9" t="s">
        <v>22</v>
      </c>
      <c r="D3726" s="9" t="s">
        <v>14174</v>
      </c>
      <c r="E3726" s="18" t="s">
        <v>14175</v>
      </c>
      <c r="F3726" s="9" t="s">
        <v>14176</v>
      </c>
      <c r="G3726" s="12">
        <v>7</v>
      </c>
      <c r="H3726" s="9" t="s">
        <v>25</v>
      </c>
      <c r="I3726" s="9" t="s">
        <v>25</v>
      </c>
      <c r="J3726" s="12">
        <v>1</v>
      </c>
      <c r="K3726" s="16">
        <v>43426</v>
      </c>
      <c r="L3726" s="86">
        <f>(Tabla2[[#This Row],[release_year]]-'VARIANZA Y DES. EST'!$L$11)^2</f>
        <v>14.590890603358293</v>
      </c>
      <c r="M3726" s="12">
        <v>2018</v>
      </c>
      <c r="N3726" s="9" t="s">
        <v>82</v>
      </c>
      <c r="O3726" s="9" t="s">
        <v>13977</v>
      </c>
      <c r="P3726" s="12">
        <v>104</v>
      </c>
      <c r="Q3726" s="12">
        <v>104</v>
      </c>
      <c r="R3726" s="12">
        <v>19.669246701196681</v>
      </c>
      <c r="S3726" s="12" t="s">
        <v>28</v>
      </c>
      <c r="T3726" s="9" t="s">
        <v>111</v>
      </c>
      <c r="U3726" s="9" t="s">
        <v>30</v>
      </c>
      <c r="V3726" s="9" t="s">
        <v>111</v>
      </c>
      <c r="W3726" s="14">
        <v>2</v>
      </c>
    </row>
    <row r="3727" spans="1:23" x14ac:dyDescent="0.25">
      <c r="A3727" s="8">
        <v>4467</v>
      </c>
      <c r="B3727" s="9" t="s">
        <v>14177</v>
      </c>
      <c r="C3727" s="9" t="s">
        <v>22</v>
      </c>
      <c r="D3727" s="9" t="s">
        <v>14178</v>
      </c>
      <c r="E3727" s="18" t="s">
        <v>14179</v>
      </c>
      <c r="F3727" s="9" t="s">
        <v>14180</v>
      </c>
      <c r="G3727" s="12">
        <v>9</v>
      </c>
      <c r="H3727" s="9" t="s">
        <v>518</v>
      </c>
      <c r="I3727" s="9" t="s">
        <v>518</v>
      </c>
      <c r="J3727" s="12">
        <v>1</v>
      </c>
      <c r="K3727" s="13">
        <v>43405</v>
      </c>
      <c r="L3727" s="86">
        <f>(Tabla2[[#This Row],[release_year]]-'VARIANZA Y DES. EST'!$L$11)^2</f>
        <v>10.1136565849629</v>
      </c>
      <c r="M3727" s="12">
        <v>2011</v>
      </c>
      <c r="N3727" s="9" t="s">
        <v>99</v>
      </c>
      <c r="O3727" s="9" t="s">
        <v>13977</v>
      </c>
      <c r="P3727" s="12">
        <v>104</v>
      </c>
      <c r="Q3727" s="12">
        <v>104</v>
      </c>
      <c r="R3727" s="12">
        <v>19.669246701196681</v>
      </c>
      <c r="S3727" s="12" t="s">
        <v>28</v>
      </c>
      <c r="T3727" s="9" t="s">
        <v>51</v>
      </c>
      <c r="U3727" s="9" t="s">
        <v>30</v>
      </c>
      <c r="V3727" s="9" t="s">
        <v>51</v>
      </c>
      <c r="W3727" s="14">
        <v>2</v>
      </c>
    </row>
    <row r="3728" spans="1:23" x14ac:dyDescent="0.25">
      <c r="A3728" s="8">
        <v>4487</v>
      </c>
      <c r="B3728" s="9" t="s">
        <v>14181</v>
      </c>
      <c r="C3728" s="9" t="s">
        <v>22</v>
      </c>
      <c r="D3728" s="9" t="s">
        <v>14182</v>
      </c>
      <c r="E3728" s="18" t="s">
        <v>14183</v>
      </c>
      <c r="F3728" s="9" t="s">
        <v>14184</v>
      </c>
      <c r="G3728" s="12">
        <v>6</v>
      </c>
      <c r="H3728" s="9" t="s">
        <v>3084</v>
      </c>
      <c r="I3728" s="9" t="s">
        <v>3084</v>
      </c>
      <c r="J3728" s="12">
        <v>1</v>
      </c>
      <c r="K3728" s="16">
        <v>43393</v>
      </c>
      <c r="L3728" s="86">
        <f>(Tabla2[[#This Row],[release_year]]-'VARIANZA Y DES. EST'!$L$11)^2</f>
        <v>14.590890603358293</v>
      </c>
      <c r="M3728" s="12">
        <v>2018</v>
      </c>
      <c r="N3728" s="9" t="s">
        <v>76</v>
      </c>
      <c r="O3728" s="9" t="s">
        <v>13977</v>
      </c>
      <c r="P3728" s="12">
        <v>104</v>
      </c>
      <c r="Q3728" s="12">
        <v>104</v>
      </c>
      <c r="R3728" s="12">
        <v>19.669246701196681</v>
      </c>
      <c r="S3728" s="12" t="s">
        <v>28</v>
      </c>
      <c r="T3728" s="9" t="s">
        <v>3625</v>
      </c>
      <c r="U3728" s="9" t="s">
        <v>95</v>
      </c>
      <c r="V3728" s="9" t="s">
        <v>3625</v>
      </c>
      <c r="W3728" s="14">
        <v>3</v>
      </c>
    </row>
    <row r="3729" spans="1:23" x14ac:dyDescent="0.25">
      <c r="A3729" s="8">
        <v>4666</v>
      </c>
      <c r="B3729" s="9" t="s">
        <v>14185</v>
      </c>
      <c r="C3729" s="9" t="s">
        <v>22</v>
      </c>
      <c r="D3729" s="9" t="s">
        <v>14186</v>
      </c>
      <c r="E3729" s="9" t="s">
        <v>14187</v>
      </c>
      <c r="F3729" s="9" t="s">
        <v>14188</v>
      </c>
      <c r="G3729" s="12">
        <v>8</v>
      </c>
      <c r="H3729" s="9" t="s">
        <v>231</v>
      </c>
      <c r="I3729" s="9" t="s">
        <v>3005</v>
      </c>
      <c r="J3729" s="12">
        <v>2</v>
      </c>
      <c r="K3729" s="13">
        <v>43344</v>
      </c>
      <c r="L3729" s="86">
        <f>(Tabla2[[#This Row],[release_year]]-'VARIANZA Y DES. EST'!$L$11)^2</f>
        <v>7.9512857435875226</v>
      </c>
      <c r="M3729" s="12">
        <v>2017</v>
      </c>
      <c r="N3729" s="9" t="s">
        <v>76</v>
      </c>
      <c r="O3729" s="9" t="s">
        <v>13977</v>
      </c>
      <c r="P3729" s="12">
        <v>104</v>
      </c>
      <c r="Q3729" s="12">
        <v>104</v>
      </c>
      <c r="R3729" s="12">
        <v>19.669246701196681</v>
      </c>
      <c r="S3729" s="12" t="s">
        <v>28</v>
      </c>
      <c r="T3729" s="9" t="s">
        <v>460</v>
      </c>
      <c r="U3729" s="9" t="s">
        <v>45</v>
      </c>
      <c r="V3729" s="9" t="s">
        <v>460</v>
      </c>
      <c r="W3729" s="14">
        <v>3</v>
      </c>
    </row>
    <row r="3730" spans="1:23" x14ac:dyDescent="0.25">
      <c r="A3730" s="8">
        <v>4709</v>
      </c>
      <c r="B3730" s="9" t="s">
        <v>14189</v>
      </c>
      <c r="C3730" s="9" t="s">
        <v>22</v>
      </c>
      <c r="D3730" s="9" t="s">
        <v>14190</v>
      </c>
      <c r="E3730" s="18" t="s">
        <v>14191</v>
      </c>
      <c r="F3730" s="9" t="s">
        <v>14192</v>
      </c>
      <c r="G3730" s="12">
        <v>10</v>
      </c>
      <c r="H3730" s="9" t="s">
        <v>1064</v>
      </c>
      <c r="I3730" s="9" t="s">
        <v>5017</v>
      </c>
      <c r="J3730" s="12">
        <v>2</v>
      </c>
      <c r="K3730" s="13">
        <v>43321</v>
      </c>
      <c r="L3730" s="86">
        <f>(Tabla2[[#This Row],[release_year]]-'VARIANZA Y DES. EST'!$L$11)^2</f>
        <v>14.590890603358293</v>
      </c>
      <c r="M3730" s="12">
        <v>2018</v>
      </c>
      <c r="N3730" s="9" t="s">
        <v>76</v>
      </c>
      <c r="O3730" s="9" t="s">
        <v>13977</v>
      </c>
      <c r="P3730" s="12">
        <v>104</v>
      </c>
      <c r="Q3730" s="12">
        <v>104</v>
      </c>
      <c r="R3730" s="12">
        <v>19.669246701196681</v>
      </c>
      <c r="S3730" s="12" t="s">
        <v>28</v>
      </c>
      <c r="T3730" s="9" t="s">
        <v>460</v>
      </c>
      <c r="U3730" s="9" t="s">
        <v>45</v>
      </c>
      <c r="V3730" s="9" t="s">
        <v>460</v>
      </c>
      <c r="W3730" s="14">
        <v>3</v>
      </c>
    </row>
    <row r="3731" spans="1:23" x14ac:dyDescent="0.25">
      <c r="A3731" s="8">
        <v>4719</v>
      </c>
      <c r="B3731" s="9" t="s">
        <v>14193</v>
      </c>
      <c r="C3731" s="9" t="s">
        <v>22</v>
      </c>
      <c r="D3731" s="9" t="s">
        <v>14194</v>
      </c>
      <c r="E3731" s="18" t="s">
        <v>14195</v>
      </c>
      <c r="F3731" s="9" t="s">
        <v>14196</v>
      </c>
      <c r="G3731" s="12">
        <v>10</v>
      </c>
      <c r="H3731" s="9" t="s">
        <v>25</v>
      </c>
      <c r="I3731" s="9" t="s">
        <v>25</v>
      </c>
      <c r="J3731" s="12">
        <v>1</v>
      </c>
      <c r="K3731" s="13">
        <v>43315</v>
      </c>
      <c r="L3731" s="86">
        <f>(Tabla2[[#This Row],[release_year]]-'VARIANZA Y DES. EST'!$L$11)^2</f>
        <v>14.590890603358293</v>
      </c>
      <c r="M3731" s="12">
        <v>2018</v>
      </c>
      <c r="N3731" s="9" t="s">
        <v>76</v>
      </c>
      <c r="O3731" s="9" t="s">
        <v>13977</v>
      </c>
      <c r="P3731" s="12">
        <v>104</v>
      </c>
      <c r="Q3731" s="12">
        <v>104</v>
      </c>
      <c r="R3731" s="12">
        <v>19.669246701196681</v>
      </c>
      <c r="S3731" s="12" t="s">
        <v>28</v>
      </c>
      <c r="T3731" s="9" t="s">
        <v>635</v>
      </c>
      <c r="U3731" s="9" t="s">
        <v>95</v>
      </c>
      <c r="V3731" s="9" t="s">
        <v>635</v>
      </c>
      <c r="W3731" s="14">
        <v>2</v>
      </c>
    </row>
    <row r="3732" spans="1:23" x14ac:dyDescent="0.25">
      <c r="A3732" s="8">
        <v>4991</v>
      </c>
      <c r="B3732" s="9" t="s">
        <v>14197</v>
      </c>
      <c r="C3732" s="9" t="s">
        <v>22</v>
      </c>
      <c r="D3732" s="9" t="s">
        <v>14198</v>
      </c>
      <c r="E3732" s="9" t="s">
        <v>14199</v>
      </c>
      <c r="F3732" s="9" t="s">
        <v>14200</v>
      </c>
      <c r="G3732" s="12">
        <v>18</v>
      </c>
      <c r="H3732" s="9" t="s">
        <v>25</v>
      </c>
      <c r="I3732" s="9" t="s">
        <v>25</v>
      </c>
      <c r="J3732" s="12">
        <v>1</v>
      </c>
      <c r="K3732" s="13">
        <v>43172</v>
      </c>
      <c r="L3732" s="86">
        <f>(Tabla2[[#This Row],[release_year]]-'VARIANZA Y DES. EST'!$L$11)^2</f>
        <v>14.590890603358293</v>
      </c>
      <c r="M3732" s="12">
        <v>2018</v>
      </c>
      <c r="N3732" s="9" t="s">
        <v>110</v>
      </c>
      <c r="O3732" s="9" t="s">
        <v>13977</v>
      </c>
      <c r="P3732" s="12">
        <v>104</v>
      </c>
      <c r="Q3732" s="12">
        <v>104</v>
      </c>
      <c r="R3732" s="12">
        <v>19.669246701196681</v>
      </c>
      <c r="S3732" s="12" t="s">
        <v>28</v>
      </c>
      <c r="T3732" s="9" t="s">
        <v>30</v>
      </c>
      <c r="U3732" s="9" t="s">
        <v>30</v>
      </c>
      <c r="V3732" s="9" t="s">
        <v>30</v>
      </c>
      <c r="W3732" s="14">
        <v>1</v>
      </c>
    </row>
    <row r="3733" spans="1:23" x14ac:dyDescent="0.25">
      <c r="A3733" s="8">
        <v>5004</v>
      </c>
      <c r="B3733" s="9" t="s">
        <v>14201</v>
      </c>
      <c r="C3733" s="9" t="s">
        <v>22</v>
      </c>
      <c r="D3733" s="9" t="s">
        <v>14202</v>
      </c>
      <c r="E3733" s="9" t="s">
        <v>14203</v>
      </c>
      <c r="F3733" s="9" t="s">
        <v>14204</v>
      </c>
      <c r="G3733" s="12">
        <v>11</v>
      </c>
      <c r="H3733" s="9" t="s">
        <v>160</v>
      </c>
      <c r="I3733" s="9" t="s">
        <v>160</v>
      </c>
      <c r="J3733" s="12">
        <v>1</v>
      </c>
      <c r="K3733" s="13">
        <v>43161</v>
      </c>
      <c r="L3733" s="86">
        <f>(Tabla2[[#This Row],[release_year]]-'VARIANZA Y DES. EST'!$L$11)^2</f>
        <v>7.9512857435875226</v>
      </c>
      <c r="M3733" s="12">
        <v>2017</v>
      </c>
      <c r="N3733" s="9" t="s">
        <v>76</v>
      </c>
      <c r="O3733" s="9" t="s">
        <v>13977</v>
      </c>
      <c r="P3733" s="12">
        <v>104</v>
      </c>
      <c r="Q3733" s="12">
        <v>104</v>
      </c>
      <c r="R3733" s="12">
        <v>19.669246701196681</v>
      </c>
      <c r="S3733" s="12" t="s">
        <v>28</v>
      </c>
      <c r="T3733" s="9" t="s">
        <v>3179</v>
      </c>
      <c r="U3733" s="9" t="s">
        <v>514</v>
      </c>
      <c r="V3733" s="9" t="s">
        <v>3179</v>
      </c>
      <c r="W3733" s="14">
        <v>2</v>
      </c>
    </row>
    <row r="3734" spans="1:23" x14ac:dyDescent="0.25">
      <c r="A3734" s="8">
        <v>5188</v>
      </c>
      <c r="B3734" s="9" t="s">
        <v>14205</v>
      </c>
      <c r="C3734" s="9" t="s">
        <v>22</v>
      </c>
      <c r="D3734" s="9" t="s">
        <v>14206</v>
      </c>
      <c r="E3734" s="9" t="s">
        <v>14207</v>
      </c>
      <c r="F3734" s="9" t="s">
        <v>14208</v>
      </c>
      <c r="G3734" s="12">
        <v>8</v>
      </c>
      <c r="H3734" s="9" t="s">
        <v>390</v>
      </c>
      <c r="I3734" s="9" t="s">
        <v>390</v>
      </c>
      <c r="J3734" s="12">
        <v>1</v>
      </c>
      <c r="K3734" s="13">
        <v>43040</v>
      </c>
      <c r="L3734" s="86">
        <f>(Tabla2[[#This Row],[release_year]]-'VARIANZA Y DES. EST'!$L$11)^2</f>
        <v>3.3116808838167522</v>
      </c>
      <c r="M3734" s="12">
        <v>2016</v>
      </c>
      <c r="N3734" s="9" t="s">
        <v>76</v>
      </c>
      <c r="O3734" s="9" t="s">
        <v>13977</v>
      </c>
      <c r="P3734" s="12">
        <v>104</v>
      </c>
      <c r="Q3734" s="12">
        <v>104</v>
      </c>
      <c r="R3734" s="12">
        <v>19.669246701196681</v>
      </c>
      <c r="S3734" s="12" t="s">
        <v>28</v>
      </c>
      <c r="T3734" s="9" t="s">
        <v>2372</v>
      </c>
      <c r="U3734" s="9" t="s">
        <v>239</v>
      </c>
      <c r="V3734" s="9" t="s">
        <v>2372</v>
      </c>
      <c r="W3734" s="14">
        <v>2</v>
      </c>
    </row>
    <row r="3735" spans="1:23" x14ac:dyDescent="0.25">
      <c r="A3735" s="8">
        <v>5261</v>
      </c>
      <c r="B3735" s="9" t="s">
        <v>14209</v>
      </c>
      <c r="C3735" s="9" t="s">
        <v>22</v>
      </c>
      <c r="D3735" s="9" t="s">
        <v>14210</v>
      </c>
      <c r="E3735" s="9" t="s">
        <v>14211</v>
      </c>
      <c r="F3735" s="9" t="s">
        <v>14212</v>
      </c>
      <c r="G3735" s="12">
        <v>8</v>
      </c>
      <c r="H3735" s="9" t="s">
        <v>231</v>
      </c>
      <c r="I3735" s="9" t="s">
        <v>14213</v>
      </c>
      <c r="J3735" s="12">
        <v>2</v>
      </c>
      <c r="K3735" s="13">
        <v>43005</v>
      </c>
      <c r="L3735" s="86">
        <f>(Tabla2[[#This Row],[release_year]]-'VARIANZA Y DES. EST'!$L$11)^2</f>
        <v>0.67207602404598188</v>
      </c>
      <c r="M3735" s="12">
        <v>2015</v>
      </c>
      <c r="N3735" s="9" t="s">
        <v>76</v>
      </c>
      <c r="O3735" s="9" t="s">
        <v>13977</v>
      </c>
      <c r="P3735" s="12">
        <v>104</v>
      </c>
      <c r="Q3735" s="12">
        <v>104</v>
      </c>
      <c r="R3735" s="12">
        <v>19.669246701196681</v>
      </c>
      <c r="S3735" s="12" t="s">
        <v>28</v>
      </c>
      <c r="T3735" s="9" t="s">
        <v>118</v>
      </c>
      <c r="U3735" s="9" t="s">
        <v>45</v>
      </c>
      <c r="V3735" s="9" t="s">
        <v>118</v>
      </c>
      <c r="W3735" s="14">
        <v>3</v>
      </c>
    </row>
    <row r="3736" spans="1:23" x14ac:dyDescent="0.25">
      <c r="A3736" s="8">
        <v>5375</v>
      </c>
      <c r="B3736" s="9" t="s">
        <v>14214</v>
      </c>
      <c r="C3736" s="9" t="s">
        <v>22</v>
      </c>
      <c r="D3736" s="9" t="s">
        <v>14215</v>
      </c>
      <c r="E3736" s="9" t="s">
        <v>14216</v>
      </c>
      <c r="F3736" s="9" t="s">
        <v>14217</v>
      </c>
      <c r="G3736" s="12">
        <v>9</v>
      </c>
      <c r="H3736" s="9" t="s">
        <v>390</v>
      </c>
      <c r="I3736" s="9" t="s">
        <v>390</v>
      </c>
      <c r="J3736" s="12">
        <v>1</v>
      </c>
      <c r="K3736" s="13">
        <v>42931</v>
      </c>
      <c r="L3736" s="86">
        <f>(Tabla2[[#This Row],[release_year]]-'VARIANZA Y DES. EST'!$L$11)^2</f>
        <v>7.9512857435875226</v>
      </c>
      <c r="M3736" s="12">
        <v>2017</v>
      </c>
      <c r="N3736" s="9" t="s">
        <v>76</v>
      </c>
      <c r="O3736" s="9" t="s">
        <v>13977</v>
      </c>
      <c r="P3736" s="12">
        <v>104</v>
      </c>
      <c r="Q3736" s="12">
        <v>104</v>
      </c>
      <c r="R3736" s="12">
        <v>19.669246701196681</v>
      </c>
      <c r="S3736" s="12" t="s">
        <v>28</v>
      </c>
      <c r="T3736" s="9" t="s">
        <v>3319</v>
      </c>
      <c r="U3736" s="9" t="s">
        <v>45</v>
      </c>
      <c r="V3736" s="9" t="s">
        <v>3319</v>
      </c>
      <c r="W3736" s="14">
        <v>3</v>
      </c>
    </row>
    <row r="3737" spans="1:23" x14ac:dyDescent="0.25">
      <c r="A3737" s="8">
        <v>5399</v>
      </c>
      <c r="B3737" s="9" t="s">
        <v>14218</v>
      </c>
      <c r="C3737" s="9" t="s">
        <v>22</v>
      </c>
      <c r="D3737" s="9" t="s">
        <v>14219</v>
      </c>
      <c r="E3737" s="9" t="s">
        <v>14220</v>
      </c>
      <c r="F3737" s="9" t="s">
        <v>14221</v>
      </c>
      <c r="G3737" s="12">
        <v>4</v>
      </c>
      <c r="H3737" s="9" t="s">
        <v>518</v>
      </c>
      <c r="I3737" s="9" t="s">
        <v>518</v>
      </c>
      <c r="J3737" s="12">
        <v>1</v>
      </c>
      <c r="K3737" s="13">
        <v>42917</v>
      </c>
      <c r="L3737" s="86">
        <f>(Tabla2[[#This Row],[release_year]]-'VARIANZA Y DES. EST'!$L$11)^2</f>
        <v>1.3928663045044412</v>
      </c>
      <c r="M3737" s="12">
        <v>2013</v>
      </c>
      <c r="N3737" s="9" t="s">
        <v>76</v>
      </c>
      <c r="O3737" s="9" t="s">
        <v>13977</v>
      </c>
      <c r="P3737" s="12">
        <v>104</v>
      </c>
      <c r="Q3737" s="12">
        <v>104</v>
      </c>
      <c r="R3737" s="12">
        <v>19.669246701196681</v>
      </c>
      <c r="S3737" s="12" t="s">
        <v>28</v>
      </c>
      <c r="T3737" s="9" t="s">
        <v>118</v>
      </c>
      <c r="U3737" s="9" t="s">
        <v>45</v>
      </c>
      <c r="V3737" s="9" t="s">
        <v>118</v>
      </c>
      <c r="W3737" s="14">
        <v>3</v>
      </c>
    </row>
    <row r="3738" spans="1:23" x14ac:dyDescent="0.25">
      <c r="A3738" s="8">
        <v>5430</v>
      </c>
      <c r="B3738" s="9" t="s">
        <v>14222</v>
      </c>
      <c r="C3738" s="9" t="s">
        <v>22</v>
      </c>
      <c r="D3738" s="9" t="s">
        <v>14223</v>
      </c>
      <c r="E3738" s="9" t="s">
        <v>14224</v>
      </c>
      <c r="F3738" s="9" t="s">
        <v>14225</v>
      </c>
      <c r="G3738" s="12">
        <v>8</v>
      </c>
      <c r="H3738" s="9" t="s">
        <v>518</v>
      </c>
      <c r="I3738" s="9" t="s">
        <v>518</v>
      </c>
      <c r="J3738" s="12">
        <v>1</v>
      </c>
      <c r="K3738" s="13">
        <v>42901</v>
      </c>
      <c r="L3738" s="86">
        <f>(Tabla2[[#This Row],[release_year]]-'VARIANZA Y DES. EST'!$L$11)^2</f>
        <v>7.9512857435875226</v>
      </c>
      <c r="M3738" s="12">
        <v>2017</v>
      </c>
      <c r="N3738" s="9" t="s">
        <v>82</v>
      </c>
      <c r="O3738" s="9" t="s">
        <v>13977</v>
      </c>
      <c r="P3738" s="12">
        <v>104</v>
      </c>
      <c r="Q3738" s="12">
        <v>104</v>
      </c>
      <c r="R3738" s="12">
        <v>19.669246701196681</v>
      </c>
      <c r="S3738" s="12" t="s">
        <v>28</v>
      </c>
      <c r="T3738" s="9" t="s">
        <v>2492</v>
      </c>
      <c r="U3738" s="9" t="s">
        <v>95</v>
      </c>
      <c r="V3738" s="9" t="s">
        <v>2492</v>
      </c>
      <c r="W3738" s="14">
        <v>3</v>
      </c>
    </row>
    <row r="3739" spans="1:23" x14ac:dyDescent="0.25">
      <c r="A3739" s="8">
        <v>5508</v>
      </c>
      <c r="B3739" s="9" t="s">
        <v>14226</v>
      </c>
      <c r="C3739" s="9" t="s">
        <v>22</v>
      </c>
      <c r="D3739" s="9" t="s">
        <v>14227</v>
      </c>
      <c r="E3739" s="9" t="s">
        <v>14228</v>
      </c>
      <c r="F3739" s="9" t="s">
        <v>14229</v>
      </c>
      <c r="G3739" s="12">
        <v>8</v>
      </c>
      <c r="H3739" s="9" t="s">
        <v>390</v>
      </c>
      <c r="I3739" s="9" t="s">
        <v>14230</v>
      </c>
      <c r="J3739" s="12">
        <v>2</v>
      </c>
      <c r="K3739" s="13">
        <v>42856</v>
      </c>
      <c r="L3739" s="86">
        <f>(Tabla2[[#This Row],[release_year]]-'VARIANZA Y DES. EST'!$L$11)^2</f>
        <v>3.3116808838167522</v>
      </c>
      <c r="M3739" s="12">
        <v>2016</v>
      </c>
      <c r="N3739" s="9" t="s">
        <v>76</v>
      </c>
      <c r="O3739" s="9" t="s">
        <v>13977</v>
      </c>
      <c r="P3739" s="12">
        <v>104</v>
      </c>
      <c r="Q3739" s="12">
        <v>104</v>
      </c>
      <c r="R3739" s="12">
        <v>19.669246701196681</v>
      </c>
      <c r="S3739" s="12" t="s">
        <v>28</v>
      </c>
      <c r="T3739" s="9" t="s">
        <v>70</v>
      </c>
      <c r="U3739" s="9" t="s">
        <v>45</v>
      </c>
      <c r="V3739" s="9" t="s">
        <v>70</v>
      </c>
      <c r="W3739" s="14">
        <v>2</v>
      </c>
    </row>
    <row r="3740" spans="1:23" x14ac:dyDescent="0.25">
      <c r="A3740" s="8">
        <v>5638</v>
      </c>
      <c r="B3740" s="9" t="s">
        <v>14231</v>
      </c>
      <c r="C3740" s="9" t="s">
        <v>22</v>
      </c>
      <c r="D3740" s="9" t="s">
        <v>14232</v>
      </c>
      <c r="E3740" s="9" t="s">
        <v>5596</v>
      </c>
      <c r="F3740" s="9" t="s">
        <v>14233</v>
      </c>
      <c r="G3740" s="12">
        <v>8</v>
      </c>
      <c r="H3740" s="9" t="s">
        <v>25</v>
      </c>
      <c r="I3740" s="9" t="s">
        <v>25</v>
      </c>
      <c r="J3740" s="12">
        <v>1</v>
      </c>
      <c r="K3740" s="13">
        <v>42748</v>
      </c>
      <c r="L3740" s="86">
        <f>(Tabla2[[#This Row],[release_year]]-'VARIANZA Y DES. EST'!$L$11)^2</f>
        <v>7.9512857435875226</v>
      </c>
      <c r="M3740" s="12">
        <v>2017</v>
      </c>
      <c r="N3740" s="9" t="s">
        <v>76</v>
      </c>
      <c r="O3740" s="9" t="s">
        <v>13977</v>
      </c>
      <c r="P3740" s="12">
        <v>104</v>
      </c>
      <c r="Q3740" s="12">
        <v>104</v>
      </c>
      <c r="R3740" s="12">
        <v>19.669246701196681</v>
      </c>
      <c r="S3740" s="12" t="s">
        <v>28</v>
      </c>
      <c r="T3740" s="9" t="s">
        <v>3370</v>
      </c>
      <c r="U3740" s="9" t="s">
        <v>514</v>
      </c>
      <c r="V3740" s="9" t="s">
        <v>3370</v>
      </c>
      <c r="W3740" s="14">
        <v>2</v>
      </c>
    </row>
    <row r="3741" spans="1:23" x14ac:dyDescent="0.25">
      <c r="A3741" s="8">
        <v>5957</v>
      </c>
      <c r="B3741" s="9" t="s">
        <v>14234</v>
      </c>
      <c r="C3741" s="9" t="s">
        <v>22</v>
      </c>
      <c r="D3741" s="9" t="s">
        <v>14235</v>
      </c>
      <c r="E3741" s="9" t="s">
        <v>14236</v>
      </c>
      <c r="F3741" s="9" t="s">
        <v>14237</v>
      </c>
      <c r="G3741" s="12">
        <v>12</v>
      </c>
      <c r="H3741" s="9" t="s">
        <v>851</v>
      </c>
      <c r="I3741" s="9" t="s">
        <v>851</v>
      </c>
      <c r="J3741" s="12">
        <v>1</v>
      </c>
      <c r="K3741" s="13">
        <v>39938</v>
      </c>
      <c r="L3741" s="86">
        <f>(Tabla2[[#This Row],[release_year]]-'VARIANZA Y DES. EST'!$L$11)^2</f>
        <v>51.555237145879822</v>
      </c>
      <c r="M3741" s="12">
        <v>2007</v>
      </c>
      <c r="N3741" s="9" t="s">
        <v>76</v>
      </c>
      <c r="O3741" s="9" t="s">
        <v>13977</v>
      </c>
      <c r="P3741" s="12">
        <v>104</v>
      </c>
      <c r="Q3741" s="12">
        <v>104</v>
      </c>
      <c r="R3741" s="12">
        <v>19.669246701196681</v>
      </c>
      <c r="S3741" s="12" t="s">
        <v>28</v>
      </c>
      <c r="T3741" s="9" t="s">
        <v>70</v>
      </c>
      <c r="U3741" s="9" t="s">
        <v>45</v>
      </c>
      <c r="V3741" s="9" t="s">
        <v>70</v>
      </c>
      <c r="W3741" s="14">
        <v>2</v>
      </c>
    </row>
    <row r="3742" spans="1:23" x14ac:dyDescent="0.25">
      <c r="A3742" s="8">
        <v>6007</v>
      </c>
      <c r="B3742" s="9" t="s">
        <v>14238</v>
      </c>
      <c r="C3742" s="9" t="s">
        <v>22</v>
      </c>
      <c r="D3742" s="9" t="s">
        <v>14239</v>
      </c>
      <c r="E3742" s="9" t="s">
        <v>14240</v>
      </c>
      <c r="F3742" s="18" t="s">
        <v>14241</v>
      </c>
      <c r="G3742" s="12">
        <v>11</v>
      </c>
      <c r="H3742" s="9" t="s">
        <v>25</v>
      </c>
      <c r="I3742" s="9" t="s">
        <v>25</v>
      </c>
      <c r="J3742" s="12">
        <v>1</v>
      </c>
      <c r="K3742" s="13">
        <v>44104</v>
      </c>
      <c r="L3742" s="86">
        <f>(Tabla2[[#This Row],[release_year]]-'VARIANZA Y DES. EST'!$L$11)^2</f>
        <v>201.07800312748444</v>
      </c>
      <c r="M3742" s="12">
        <v>2000</v>
      </c>
      <c r="N3742" s="9" t="s">
        <v>43</v>
      </c>
      <c r="O3742" s="9" t="s">
        <v>13977</v>
      </c>
      <c r="P3742" s="12">
        <v>104</v>
      </c>
      <c r="Q3742" s="12">
        <v>104</v>
      </c>
      <c r="R3742" s="12">
        <v>19.669246701196681</v>
      </c>
      <c r="S3742" s="12" t="s">
        <v>28</v>
      </c>
      <c r="T3742" s="9" t="s">
        <v>635</v>
      </c>
      <c r="U3742" s="9" t="s">
        <v>95</v>
      </c>
      <c r="V3742" s="9" t="s">
        <v>635</v>
      </c>
      <c r="W3742" s="14">
        <v>2</v>
      </c>
    </row>
    <row r="3743" spans="1:23" x14ac:dyDescent="0.25">
      <c r="A3743" s="8">
        <v>6028</v>
      </c>
      <c r="B3743" s="9" t="s">
        <v>14242</v>
      </c>
      <c r="C3743" s="9" t="s">
        <v>22</v>
      </c>
      <c r="D3743" s="9" t="s">
        <v>14243</v>
      </c>
      <c r="E3743" s="9" t="s">
        <v>8881</v>
      </c>
      <c r="F3743" s="9" t="s">
        <v>14244</v>
      </c>
      <c r="G3743" s="12">
        <v>9</v>
      </c>
      <c r="H3743" s="9" t="s">
        <v>25</v>
      </c>
      <c r="I3743" s="9" t="s">
        <v>6569</v>
      </c>
      <c r="J3743" s="12">
        <v>2</v>
      </c>
      <c r="K3743" s="13">
        <v>43875</v>
      </c>
      <c r="L3743" s="86">
        <f>(Tabla2[[#This Row],[release_year]]-'VARIANZA Y DES. EST'!$L$11)^2</f>
        <v>7.9512857435875226</v>
      </c>
      <c r="M3743" s="12">
        <v>2017</v>
      </c>
      <c r="N3743" s="9" t="s">
        <v>1991</v>
      </c>
      <c r="O3743" s="9" t="s">
        <v>13977</v>
      </c>
      <c r="P3743" s="12">
        <v>104</v>
      </c>
      <c r="Q3743" s="12">
        <v>104</v>
      </c>
      <c r="R3743" s="12">
        <v>19.669246701196681</v>
      </c>
      <c r="S3743" s="12" t="s">
        <v>28</v>
      </c>
      <c r="T3743" s="9" t="s">
        <v>95</v>
      </c>
      <c r="U3743" s="9" t="s">
        <v>95</v>
      </c>
      <c r="V3743" s="9" t="s">
        <v>95</v>
      </c>
      <c r="W3743" s="14">
        <v>1</v>
      </c>
    </row>
    <row r="3744" spans="1:23" x14ac:dyDescent="0.25">
      <c r="A3744" s="8">
        <v>6029</v>
      </c>
      <c r="B3744" s="9" t="s">
        <v>14245</v>
      </c>
      <c r="C3744" s="9" t="s">
        <v>22</v>
      </c>
      <c r="D3744" s="9" t="s">
        <v>14246</v>
      </c>
      <c r="E3744" s="9" t="s">
        <v>14247</v>
      </c>
      <c r="F3744" s="9" t="s">
        <v>14248</v>
      </c>
      <c r="G3744" s="12">
        <v>3</v>
      </c>
      <c r="H3744" s="9" t="s">
        <v>518</v>
      </c>
      <c r="I3744" s="9" t="s">
        <v>518</v>
      </c>
      <c r="J3744" s="12">
        <v>1</v>
      </c>
      <c r="K3744" s="13">
        <v>43191</v>
      </c>
      <c r="L3744" s="86">
        <f>(Tabla2[[#This Row],[release_year]]-'VARIANZA Y DES. EST'!$L$11)^2</f>
        <v>3.3116808838167522</v>
      </c>
      <c r="M3744" s="12">
        <v>2016</v>
      </c>
      <c r="N3744" s="9" t="s">
        <v>35</v>
      </c>
      <c r="O3744" s="9" t="s">
        <v>13977</v>
      </c>
      <c r="P3744" s="12">
        <v>104</v>
      </c>
      <c r="Q3744" s="12">
        <v>104</v>
      </c>
      <c r="R3744" s="12">
        <v>19.669246701196681</v>
      </c>
      <c r="S3744" s="12" t="s">
        <v>28</v>
      </c>
      <c r="T3744" s="9" t="s">
        <v>118</v>
      </c>
      <c r="U3744" s="9" t="s">
        <v>45</v>
      </c>
      <c r="V3744" s="9" t="s">
        <v>118</v>
      </c>
      <c r="W3744" s="14">
        <v>3</v>
      </c>
    </row>
    <row r="3745" spans="1:23" x14ac:dyDescent="0.25">
      <c r="A3745" s="8">
        <v>6166</v>
      </c>
      <c r="B3745" s="9" t="s">
        <v>14249</v>
      </c>
      <c r="C3745" s="9" t="s">
        <v>22</v>
      </c>
      <c r="D3745" s="9" t="s">
        <v>14250</v>
      </c>
      <c r="E3745" s="18" t="s">
        <v>14251</v>
      </c>
      <c r="F3745" s="9" t="s">
        <v>14252</v>
      </c>
      <c r="G3745" s="12">
        <v>10</v>
      </c>
      <c r="H3745" s="9" t="s">
        <v>518</v>
      </c>
      <c r="I3745" s="9" t="s">
        <v>14253</v>
      </c>
      <c r="J3745" s="12">
        <v>2</v>
      </c>
      <c r="K3745" s="13">
        <v>42808</v>
      </c>
      <c r="L3745" s="86">
        <f>(Tabla2[[#This Row],[release_year]]-'VARIANZA Y DES. EST'!$L$11)^2</f>
        <v>0.67207602404598188</v>
      </c>
      <c r="M3745" s="12">
        <v>2015</v>
      </c>
      <c r="N3745" s="9" t="s">
        <v>76</v>
      </c>
      <c r="O3745" s="9" t="s">
        <v>13977</v>
      </c>
      <c r="P3745" s="12">
        <v>104</v>
      </c>
      <c r="Q3745" s="12">
        <v>104</v>
      </c>
      <c r="R3745" s="12">
        <v>19.669246701196681</v>
      </c>
      <c r="S3745" s="12" t="s">
        <v>28</v>
      </c>
      <c r="T3745" s="9" t="s">
        <v>118</v>
      </c>
      <c r="U3745" s="9" t="s">
        <v>45</v>
      </c>
      <c r="V3745" s="9" t="s">
        <v>118</v>
      </c>
      <c r="W3745" s="14">
        <v>3</v>
      </c>
    </row>
    <row r="3746" spans="1:23" x14ac:dyDescent="0.25">
      <c r="A3746" s="8">
        <v>6289</v>
      </c>
      <c r="B3746" s="9" t="s">
        <v>14254</v>
      </c>
      <c r="C3746" s="9" t="s">
        <v>22</v>
      </c>
      <c r="D3746" s="9" t="s">
        <v>14255</v>
      </c>
      <c r="E3746" s="18" t="s">
        <v>14256</v>
      </c>
      <c r="F3746" s="9" t="s">
        <v>14257</v>
      </c>
      <c r="G3746" s="12">
        <v>1</v>
      </c>
      <c r="H3746" s="9" t="s">
        <v>25</v>
      </c>
      <c r="I3746" s="9" t="s">
        <v>25</v>
      </c>
      <c r="J3746" s="12">
        <v>1</v>
      </c>
      <c r="K3746" s="13">
        <v>42887</v>
      </c>
      <c r="L3746" s="86">
        <f>(Tabla2[[#This Row],[release_year]]-'VARIANZA Y DES. EST'!$L$11)^2</f>
        <v>7.9512857435875226</v>
      </c>
      <c r="M3746" s="12">
        <v>2017</v>
      </c>
      <c r="N3746" s="9" t="s">
        <v>82</v>
      </c>
      <c r="O3746" s="9" t="s">
        <v>13977</v>
      </c>
      <c r="P3746" s="12">
        <v>104</v>
      </c>
      <c r="Q3746" s="12">
        <v>104</v>
      </c>
      <c r="R3746" s="12">
        <v>19.669246701196681</v>
      </c>
      <c r="S3746" s="12" t="s">
        <v>28</v>
      </c>
      <c r="T3746" s="9" t="s">
        <v>57</v>
      </c>
      <c r="U3746" s="9" t="s">
        <v>57</v>
      </c>
      <c r="V3746" s="9" t="s">
        <v>57</v>
      </c>
      <c r="W3746" s="14">
        <v>1</v>
      </c>
    </row>
    <row r="3747" spans="1:23" x14ac:dyDescent="0.25">
      <c r="A3747" s="8">
        <v>6410</v>
      </c>
      <c r="B3747" s="9" t="s">
        <v>14258</v>
      </c>
      <c r="C3747" s="9" t="s">
        <v>22</v>
      </c>
      <c r="D3747" s="9" t="s">
        <v>14259</v>
      </c>
      <c r="E3747" s="9" t="s">
        <v>14260</v>
      </c>
      <c r="F3747" s="18" t="s">
        <v>14261</v>
      </c>
      <c r="G3747" s="12">
        <v>8</v>
      </c>
      <c r="H3747" s="9" t="s">
        <v>25</v>
      </c>
      <c r="I3747" s="9" t="s">
        <v>25</v>
      </c>
      <c r="J3747" s="12">
        <v>1</v>
      </c>
      <c r="K3747" s="13">
        <v>42967</v>
      </c>
      <c r="L3747" s="86">
        <f>(Tabla2[[#This Row],[release_year]]-'VARIANZA Y DES. EST'!$L$11)^2</f>
        <v>3.3116808838167522</v>
      </c>
      <c r="M3747" s="12">
        <v>2016</v>
      </c>
      <c r="N3747" s="9" t="s">
        <v>76</v>
      </c>
      <c r="O3747" s="9" t="s">
        <v>13977</v>
      </c>
      <c r="P3747" s="12">
        <v>104</v>
      </c>
      <c r="Q3747" s="12">
        <v>104</v>
      </c>
      <c r="R3747" s="12">
        <v>19.669246701196681</v>
      </c>
      <c r="S3747" s="12" t="s">
        <v>28</v>
      </c>
      <c r="T3747" s="9" t="s">
        <v>635</v>
      </c>
      <c r="U3747" s="9" t="s">
        <v>95</v>
      </c>
      <c r="V3747" s="9" t="s">
        <v>635</v>
      </c>
      <c r="W3747" s="14">
        <v>2</v>
      </c>
    </row>
    <row r="3748" spans="1:23" x14ac:dyDescent="0.25">
      <c r="A3748" s="8">
        <v>6411</v>
      </c>
      <c r="B3748" s="9" t="s">
        <v>14262</v>
      </c>
      <c r="C3748" s="9" t="s">
        <v>22</v>
      </c>
      <c r="D3748" s="9" t="s">
        <v>14263</v>
      </c>
      <c r="E3748" s="9" t="s">
        <v>14264</v>
      </c>
      <c r="F3748" s="9" t="s">
        <v>14265</v>
      </c>
      <c r="G3748" s="12">
        <v>7</v>
      </c>
      <c r="H3748" s="9" t="s">
        <v>25</v>
      </c>
      <c r="I3748" s="9" t="s">
        <v>25</v>
      </c>
      <c r="J3748" s="12">
        <v>1</v>
      </c>
      <c r="K3748" s="13">
        <v>43101</v>
      </c>
      <c r="L3748" s="86">
        <f>(Tabla2[[#This Row],[release_year]]-'VARIANZA Y DES. EST'!$L$11)^2</f>
        <v>7.9512857435875226</v>
      </c>
      <c r="M3748" s="12">
        <v>2017</v>
      </c>
      <c r="N3748" s="9" t="s">
        <v>55</v>
      </c>
      <c r="O3748" s="9" t="s">
        <v>13977</v>
      </c>
      <c r="P3748" s="12">
        <v>104</v>
      </c>
      <c r="Q3748" s="12">
        <v>104</v>
      </c>
      <c r="R3748" s="12">
        <v>19.669246701196681</v>
      </c>
      <c r="S3748" s="12" t="s">
        <v>28</v>
      </c>
      <c r="T3748" s="9" t="s">
        <v>5812</v>
      </c>
      <c r="U3748" s="9" t="s">
        <v>30</v>
      </c>
      <c r="V3748" s="9" t="s">
        <v>5812</v>
      </c>
      <c r="W3748" s="14">
        <v>3</v>
      </c>
    </row>
    <row r="3749" spans="1:23" x14ac:dyDescent="0.25">
      <c r="A3749" s="8">
        <v>6482</v>
      </c>
      <c r="B3749" s="9" t="s">
        <v>14266</v>
      </c>
      <c r="C3749" s="9" t="s">
        <v>22</v>
      </c>
      <c r="D3749" s="9" t="s">
        <v>14267</v>
      </c>
      <c r="E3749" s="18" t="s">
        <v>14268</v>
      </c>
      <c r="F3749" s="9" t="s">
        <v>14269</v>
      </c>
      <c r="G3749" s="12">
        <v>8</v>
      </c>
      <c r="H3749" s="9" t="s">
        <v>25</v>
      </c>
      <c r="I3749" s="9" t="s">
        <v>25</v>
      </c>
      <c r="J3749" s="12">
        <v>1</v>
      </c>
      <c r="K3749" s="13">
        <v>43529</v>
      </c>
      <c r="L3749" s="86">
        <f>(Tabla2[[#This Row],[release_year]]-'VARIANZA Y DES. EST'!$L$11)^2</f>
        <v>14.590890603358293</v>
      </c>
      <c r="M3749" s="12">
        <v>2018</v>
      </c>
      <c r="N3749" s="9" t="s">
        <v>99</v>
      </c>
      <c r="O3749" s="9" t="s">
        <v>13977</v>
      </c>
      <c r="P3749" s="12">
        <v>104</v>
      </c>
      <c r="Q3749" s="12">
        <v>104</v>
      </c>
      <c r="R3749" s="12">
        <v>19.669246701196681</v>
      </c>
      <c r="S3749" s="12" t="s">
        <v>28</v>
      </c>
      <c r="T3749" s="9" t="s">
        <v>5812</v>
      </c>
      <c r="U3749" s="9" t="s">
        <v>30</v>
      </c>
      <c r="V3749" s="9" t="s">
        <v>5812</v>
      </c>
      <c r="W3749" s="14">
        <v>3</v>
      </c>
    </row>
    <row r="3750" spans="1:23" x14ac:dyDescent="0.25">
      <c r="A3750" s="8">
        <v>6483</v>
      </c>
      <c r="B3750" s="9" t="s">
        <v>14270</v>
      </c>
      <c r="C3750" s="9" t="s">
        <v>22</v>
      </c>
      <c r="D3750" s="9" t="s">
        <v>14271</v>
      </c>
      <c r="E3750" s="9" t="s">
        <v>14272</v>
      </c>
      <c r="F3750" s="9" t="s">
        <v>14273</v>
      </c>
      <c r="G3750" s="12">
        <v>9</v>
      </c>
      <c r="H3750" s="9" t="s">
        <v>1064</v>
      </c>
      <c r="I3750" s="9" t="s">
        <v>1064</v>
      </c>
      <c r="J3750" s="12">
        <v>1</v>
      </c>
      <c r="K3750" s="13">
        <v>43266</v>
      </c>
      <c r="L3750" s="86">
        <f>(Tabla2[[#This Row],[release_year]]-'VARIANZA Y DES. EST'!$L$11)^2</f>
        <v>66.915632286109044</v>
      </c>
      <c r="M3750" s="12">
        <v>2006</v>
      </c>
      <c r="N3750" s="9" t="s">
        <v>1991</v>
      </c>
      <c r="O3750" s="9" t="s">
        <v>13977</v>
      </c>
      <c r="P3750" s="12">
        <v>104</v>
      </c>
      <c r="Q3750" s="12">
        <v>104</v>
      </c>
      <c r="R3750" s="12">
        <v>19.669246701196681</v>
      </c>
      <c r="S3750" s="12" t="s">
        <v>28</v>
      </c>
      <c r="T3750" s="9" t="s">
        <v>460</v>
      </c>
      <c r="U3750" s="9" t="s">
        <v>45</v>
      </c>
      <c r="V3750" s="9" t="s">
        <v>460</v>
      </c>
      <c r="W3750" s="14">
        <v>3</v>
      </c>
    </row>
    <row r="3751" spans="1:23" x14ac:dyDescent="0.25">
      <c r="A3751" s="8">
        <v>6638</v>
      </c>
      <c r="B3751" s="9" t="s">
        <v>14274</v>
      </c>
      <c r="C3751" s="9" t="s">
        <v>22</v>
      </c>
      <c r="D3751" s="9" t="s">
        <v>14275</v>
      </c>
      <c r="E3751" s="9" t="s">
        <v>14276</v>
      </c>
      <c r="F3751" s="9" t="s">
        <v>14277</v>
      </c>
      <c r="G3751" s="12">
        <v>10</v>
      </c>
      <c r="H3751" s="9" t="s">
        <v>25</v>
      </c>
      <c r="I3751" s="9" t="s">
        <v>25</v>
      </c>
      <c r="J3751" s="12">
        <v>1</v>
      </c>
      <c r="K3751" s="13">
        <v>43531</v>
      </c>
      <c r="L3751" s="86">
        <f>(Tabla2[[#This Row],[release_year]]-'VARIANZA Y DES. EST'!$L$11)^2</f>
        <v>38.194842005650592</v>
      </c>
      <c r="M3751" s="12">
        <v>2008</v>
      </c>
      <c r="N3751" s="9" t="s">
        <v>43</v>
      </c>
      <c r="O3751" s="9" t="s">
        <v>13977</v>
      </c>
      <c r="P3751" s="12">
        <v>104</v>
      </c>
      <c r="Q3751" s="12">
        <v>104</v>
      </c>
      <c r="R3751" s="12">
        <v>19.669246701196681</v>
      </c>
      <c r="S3751" s="12" t="s">
        <v>28</v>
      </c>
      <c r="T3751" s="9" t="s">
        <v>6793</v>
      </c>
      <c r="U3751" s="9" t="s">
        <v>45</v>
      </c>
      <c r="V3751" s="9" t="s">
        <v>6793</v>
      </c>
      <c r="W3751" s="14">
        <v>2</v>
      </c>
    </row>
    <row r="3752" spans="1:23" x14ac:dyDescent="0.25">
      <c r="A3752" s="8">
        <v>6766</v>
      </c>
      <c r="B3752" s="9" t="s">
        <v>14278</v>
      </c>
      <c r="C3752" s="9" t="s">
        <v>22</v>
      </c>
      <c r="D3752" s="9" t="s">
        <v>14279</v>
      </c>
      <c r="E3752" s="18" t="s">
        <v>11261</v>
      </c>
      <c r="F3752" s="9" t="s">
        <v>14280</v>
      </c>
      <c r="G3752" s="12">
        <v>7</v>
      </c>
      <c r="H3752" s="9" t="s">
        <v>3799</v>
      </c>
      <c r="I3752" s="9" t="s">
        <v>3799</v>
      </c>
      <c r="J3752" s="12">
        <v>1</v>
      </c>
      <c r="K3752" s="13">
        <v>43725</v>
      </c>
      <c r="L3752" s="86">
        <f>(Tabla2[[#This Row],[release_year]]-'VARIANZA Y DES. EST'!$L$11)^2</f>
        <v>1035.5651156516105</v>
      </c>
      <c r="M3752" s="12">
        <v>1982</v>
      </c>
      <c r="N3752" s="9" t="s">
        <v>1991</v>
      </c>
      <c r="O3752" s="9" t="s">
        <v>13977</v>
      </c>
      <c r="P3752" s="12">
        <v>104</v>
      </c>
      <c r="Q3752" s="12">
        <v>104</v>
      </c>
      <c r="R3752" s="12">
        <v>19.669246701196681</v>
      </c>
      <c r="S3752" s="12" t="s">
        <v>28</v>
      </c>
      <c r="T3752" s="9" t="s">
        <v>4211</v>
      </c>
      <c r="U3752" s="9" t="s">
        <v>38</v>
      </c>
      <c r="V3752" s="9" t="s">
        <v>4211</v>
      </c>
      <c r="W3752" s="14">
        <v>2</v>
      </c>
    </row>
    <row r="3753" spans="1:23" x14ac:dyDescent="0.25">
      <c r="A3753" s="8">
        <v>6803</v>
      </c>
      <c r="B3753" s="9" t="s">
        <v>14281</v>
      </c>
      <c r="C3753" s="9" t="s">
        <v>22</v>
      </c>
      <c r="D3753" s="9" t="s">
        <v>14282</v>
      </c>
      <c r="E3753" s="18" t="s">
        <v>14283</v>
      </c>
      <c r="F3753" s="9" t="s">
        <v>14284</v>
      </c>
      <c r="G3753" s="12">
        <v>10</v>
      </c>
      <c r="H3753" s="9" t="s">
        <v>25</v>
      </c>
      <c r="I3753" s="9" t="s">
        <v>25</v>
      </c>
      <c r="J3753" s="12">
        <v>1</v>
      </c>
      <c r="K3753" s="13">
        <v>43893</v>
      </c>
      <c r="L3753" s="86">
        <f>(Tabla2[[#This Row],[release_year]]-'VARIANZA Y DES. EST'!$L$11)^2</f>
        <v>23.230495463129063</v>
      </c>
      <c r="M3753" s="12">
        <v>2019</v>
      </c>
      <c r="N3753" s="9" t="s">
        <v>82</v>
      </c>
      <c r="O3753" s="9" t="s">
        <v>13977</v>
      </c>
      <c r="P3753" s="12">
        <v>104</v>
      </c>
      <c r="Q3753" s="12">
        <v>104</v>
      </c>
      <c r="R3753" s="12">
        <v>19.669246701196681</v>
      </c>
      <c r="S3753" s="12" t="s">
        <v>28</v>
      </c>
      <c r="T3753" s="9" t="s">
        <v>6793</v>
      </c>
      <c r="U3753" s="9" t="s">
        <v>45</v>
      </c>
      <c r="V3753" s="9" t="s">
        <v>6793</v>
      </c>
      <c r="W3753" s="14">
        <v>2</v>
      </c>
    </row>
    <row r="3754" spans="1:23" x14ac:dyDescent="0.25">
      <c r="A3754" s="8">
        <v>6948</v>
      </c>
      <c r="B3754" s="9" t="s">
        <v>14285</v>
      </c>
      <c r="C3754" s="9" t="s">
        <v>22</v>
      </c>
      <c r="D3754" s="9" t="s">
        <v>14286</v>
      </c>
      <c r="E3754" s="9" t="s">
        <v>14287</v>
      </c>
      <c r="F3754" s="9" t="s">
        <v>14288</v>
      </c>
      <c r="G3754" s="12">
        <v>12</v>
      </c>
      <c r="H3754" s="9" t="s">
        <v>279</v>
      </c>
      <c r="I3754" s="9" t="s">
        <v>279</v>
      </c>
      <c r="J3754" s="12">
        <v>1</v>
      </c>
      <c r="K3754" s="13">
        <v>43337</v>
      </c>
      <c r="L3754" s="86">
        <f>(Tabla2[[#This Row],[release_year]]-'VARIANZA Y DES. EST'!$L$11)^2</f>
        <v>261.79879340794287</v>
      </c>
      <c r="M3754" s="12">
        <v>1998</v>
      </c>
      <c r="N3754" s="9" t="s">
        <v>76</v>
      </c>
      <c r="O3754" s="9" t="s">
        <v>13977</v>
      </c>
      <c r="P3754" s="12">
        <v>104</v>
      </c>
      <c r="Q3754" s="12">
        <v>104</v>
      </c>
      <c r="R3754" s="12">
        <v>19.669246701196681</v>
      </c>
      <c r="S3754" s="12" t="s">
        <v>28</v>
      </c>
      <c r="T3754" s="9" t="s">
        <v>3476</v>
      </c>
      <c r="U3754" s="9" t="s">
        <v>45</v>
      </c>
      <c r="V3754" s="9" t="s">
        <v>3476</v>
      </c>
      <c r="W3754" s="14">
        <v>3</v>
      </c>
    </row>
    <row r="3755" spans="1:23" x14ac:dyDescent="0.25">
      <c r="A3755" s="8">
        <v>6968</v>
      </c>
      <c r="B3755" s="9" t="s">
        <v>14289</v>
      </c>
      <c r="C3755" s="9" t="s">
        <v>22</v>
      </c>
      <c r="D3755" s="9" t="s">
        <v>14290</v>
      </c>
      <c r="E3755" s="9" t="s">
        <v>14291</v>
      </c>
      <c r="F3755" s="9" t="s">
        <v>14292</v>
      </c>
      <c r="G3755" s="12">
        <v>7</v>
      </c>
      <c r="H3755" s="9" t="s">
        <v>2924</v>
      </c>
      <c r="I3755" s="9" t="s">
        <v>2924</v>
      </c>
      <c r="J3755" s="12">
        <v>1</v>
      </c>
      <c r="K3755" s="13">
        <v>42966</v>
      </c>
      <c r="L3755" s="86">
        <f>(Tabla2[[#This Row],[release_year]]-'VARIANZA Y DES. EST'!$L$11)^2</f>
        <v>3.3116808838167522</v>
      </c>
      <c r="M3755" s="12">
        <v>2016</v>
      </c>
      <c r="N3755" s="9" t="s">
        <v>35</v>
      </c>
      <c r="O3755" s="9" t="s">
        <v>13977</v>
      </c>
      <c r="P3755" s="12">
        <v>104</v>
      </c>
      <c r="Q3755" s="12">
        <v>104</v>
      </c>
      <c r="R3755" s="12">
        <v>19.669246701196681</v>
      </c>
      <c r="S3755" s="12" t="s">
        <v>28</v>
      </c>
      <c r="T3755" s="9" t="s">
        <v>2372</v>
      </c>
      <c r="U3755" s="9" t="s">
        <v>239</v>
      </c>
      <c r="V3755" s="9" t="s">
        <v>2372</v>
      </c>
      <c r="W3755" s="14">
        <v>2</v>
      </c>
    </row>
    <row r="3756" spans="1:23" x14ac:dyDescent="0.25">
      <c r="A3756" s="8">
        <v>7053</v>
      </c>
      <c r="B3756" s="9" t="s">
        <v>14293</v>
      </c>
      <c r="C3756" s="9" t="s">
        <v>22</v>
      </c>
      <c r="D3756" s="9" t="s">
        <v>14294</v>
      </c>
      <c r="E3756" s="18" t="s">
        <v>14295</v>
      </c>
      <c r="F3756" s="9" t="s">
        <v>14296</v>
      </c>
      <c r="G3756" s="12">
        <v>8</v>
      </c>
      <c r="H3756" s="9" t="s">
        <v>2924</v>
      </c>
      <c r="I3756" s="9" t="s">
        <v>12573</v>
      </c>
      <c r="J3756" s="12">
        <v>2</v>
      </c>
      <c r="K3756" s="13">
        <v>43123</v>
      </c>
      <c r="L3756" s="86">
        <f>(Tabla2[[#This Row],[release_year]]-'VARIANZA Y DES. EST'!$L$11)^2</f>
        <v>3.2471164275211517E-2</v>
      </c>
      <c r="M3756" s="12">
        <v>2014</v>
      </c>
      <c r="N3756" s="9" t="s">
        <v>1991</v>
      </c>
      <c r="O3756" s="9" t="s">
        <v>13977</v>
      </c>
      <c r="P3756" s="12">
        <v>104</v>
      </c>
      <c r="Q3756" s="12">
        <v>104</v>
      </c>
      <c r="R3756" s="12">
        <v>19.669246701196681</v>
      </c>
      <c r="S3756" s="12" t="s">
        <v>28</v>
      </c>
      <c r="T3756" s="9" t="s">
        <v>3881</v>
      </c>
      <c r="U3756" s="9" t="s">
        <v>38</v>
      </c>
      <c r="V3756" s="9" t="s">
        <v>3881</v>
      </c>
      <c r="W3756" s="14">
        <v>3</v>
      </c>
    </row>
    <row r="3757" spans="1:23" x14ac:dyDescent="0.25">
      <c r="A3757" s="8">
        <v>7251</v>
      </c>
      <c r="B3757" s="9" t="s">
        <v>14297</v>
      </c>
      <c r="C3757" s="9" t="s">
        <v>22</v>
      </c>
      <c r="D3757" s="9" t="s">
        <v>14298</v>
      </c>
      <c r="E3757" s="9" t="s">
        <v>14299</v>
      </c>
      <c r="F3757" s="9" t="s">
        <v>14300</v>
      </c>
      <c r="G3757" s="12">
        <v>9</v>
      </c>
      <c r="H3757" s="9" t="s">
        <v>1064</v>
      </c>
      <c r="I3757" s="9" t="s">
        <v>1064</v>
      </c>
      <c r="J3757" s="12">
        <v>1</v>
      </c>
      <c r="K3757" s="13">
        <v>42767</v>
      </c>
      <c r="L3757" s="86">
        <f>(Tabla2[[#This Row],[release_year]]-'VARIANZA Y DES. EST'!$L$11)^2</f>
        <v>3.3116808838167522</v>
      </c>
      <c r="M3757" s="12">
        <v>2016</v>
      </c>
      <c r="N3757" s="9" t="s">
        <v>76</v>
      </c>
      <c r="O3757" s="9" t="s">
        <v>13977</v>
      </c>
      <c r="P3757" s="12">
        <v>104</v>
      </c>
      <c r="Q3757" s="12">
        <v>104</v>
      </c>
      <c r="R3757" s="12">
        <v>19.669246701196681</v>
      </c>
      <c r="S3757" s="12" t="s">
        <v>28</v>
      </c>
      <c r="T3757" s="9" t="s">
        <v>859</v>
      </c>
      <c r="U3757" s="9" t="s">
        <v>95</v>
      </c>
      <c r="V3757" s="9" t="s">
        <v>859</v>
      </c>
      <c r="W3757" s="14">
        <v>2</v>
      </c>
    </row>
    <row r="3758" spans="1:23" x14ac:dyDescent="0.25">
      <c r="A3758" s="8">
        <v>7304</v>
      </c>
      <c r="B3758" s="9" t="s">
        <v>14301</v>
      </c>
      <c r="C3758" s="9" t="s">
        <v>22</v>
      </c>
      <c r="D3758" s="9" t="s">
        <v>14302</v>
      </c>
      <c r="E3758" s="9" t="s">
        <v>3797</v>
      </c>
      <c r="F3758" s="9" t="s">
        <v>14303</v>
      </c>
      <c r="G3758" s="12">
        <v>8</v>
      </c>
      <c r="H3758" s="9" t="s">
        <v>3799</v>
      </c>
      <c r="I3758" s="9" t="s">
        <v>3799</v>
      </c>
      <c r="J3758" s="12">
        <v>1</v>
      </c>
      <c r="K3758" s="13">
        <v>43328</v>
      </c>
      <c r="L3758" s="86">
        <f>(Tabla2[[#This Row],[release_year]]-'VARIANZA Y DES. EST'!$L$11)^2</f>
        <v>295.1591885481721</v>
      </c>
      <c r="M3758" s="12">
        <v>1997</v>
      </c>
      <c r="N3758" s="9" t="s">
        <v>35</v>
      </c>
      <c r="O3758" s="9" t="s">
        <v>13977</v>
      </c>
      <c r="P3758" s="12">
        <v>104</v>
      </c>
      <c r="Q3758" s="12">
        <v>104</v>
      </c>
      <c r="R3758" s="12">
        <v>19.669246701196681</v>
      </c>
      <c r="S3758" s="12" t="s">
        <v>28</v>
      </c>
      <c r="T3758" s="9" t="s">
        <v>4211</v>
      </c>
      <c r="U3758" s="9" t="s">
        <v>38</v>
      </c>
      <c r="V3758" s="9" t="s">
        <v>4211</v>
      </c>
      <c r="W3758" s="14">
        <v>2</v>
      </c>
    </row>
    <row r="3759" spans="1:23" x14ac:dyDescent="0.25">
      <c r="A3759" s="8">
        <v>7412</v>
      </c>
      <c r="B3759" s="9" t="s">
        <v>14304</v>
      </c>
      <c r="C3759" s="9" t="s">
        <v>22</v>
      </c>
      <c r="D3759" s="9" t="s">
        <v>14305</v>
      </c>
      <c r="E3759" s="9" t="s">
        <v>14306</v>
      </c>
      <c r="F3759" s="9" t="s">
        <v>14307</v>
      </c>
      <c r="G3759" s="12">
        <v>1</v>
      </c>
      <c r="H3759" s="9" t="s">
        <v>25</v>
      </c>
      <c r="I3759" s="9" t="s">
        <v>25</v>
      </c>
      <c r="J3759" s="12">
        <v>1</v>
      </c>
      <c r="K3759" s="13">
        <v>43800</v>
      </c>
      <c r="L3759" s="86">
        <f>(Tabla2[[#This Row],[release_year]]-'VARIANZA Y DES. EST'!$L$11)^2</f>
        <v>148.35721284702598</v>
      </c>
      <c r="M3759" s="12">
        <v>2002</v>
      </c>
      <c r="N3759" s="9" t="s">
        <v>1991</v>
      </c>
      <c r="O3759" s="9" t="s">
        <v>13977</v>
      </c>
      <c r="P3759" s="12">
        <v>104</v>
      </c>
      <c r="Q3759" s="12">
        <v>104</v>
      </c>
      <c r="R3759" s="12">
        <v>19.669246701196681</v>
      </c>
      <c r="S3759" s="12" t="s">
        <v>28</v>
      </c>
      <c r="T3759" s="9" t="s">
        <v>477</v>
      </c>
      <c r="U3759" s="9" t="s">
        <v>477</v>
      </c>
      <c r="V3759" s="9" t="s">
        <v>477</v>
      </c>
      <c r="W3759" s="14">
        <v>1</v>
      </c>
    </row>
    <row r="3760" spans="1:23" x14ac:dyDescent="0.25">
      <c r="A3760" s="8">
        <v>7544</v>
      </c>
      <c r="B3760" s="9" t="s">
        <v>14308</v>
      </c>
      <c r="C3760" s="9" t="s">
        <v>22</v>
      </c>
      <c r="D3760" s="9" t="s">
        <v>14309</v>
      </c>
      <c r="E3760" s="9" t="s">
        <v>13845</v>
      </c>
      <c r="F3760" s="9" t="s">
        <v>14310</v>
      </c>
      <c r="G3760" s="12">
        <v>8</v>
      </c>
      <c r="H3760" s="12"/>
      <c r="I3760" s="9"/>
      <c r="J3760" s="12">
        <v>0</v>
      </c>
      <c r="K3760" s="13">
        <v>43528</v>
      </c>
      <c r="L3760" s="86">
        <f>(Tabla2[[#This Row],[release_year]]-'VARIANZA Y DES. EST'!$L$11)^2</f>
        <v>1.3928663045044412</v>
      </c>
      <c r="M3760" s="12">
        <v>2013</v>
      </c>
      <c r="N3760" s="9" t="s">
        <v>35</v>
      </c>
      <c r="O3760" s="9" t="s">
        <v>13977</v>
      </c>
      <c r="P3760" s="12">
        <v>104</v>
      </c>
      <c r="Q3760" s="12">
        <v>104</v>
      </c>
      <c r="R3760" s="12">
        <v>19.669246701196681</v>
      </c>
      <c r="S3760" s="12" t="s">
        <v>28</v>
      </c>
      <c r="T3760" s="9" t="s">
        <v>2492</v>
      </c>
      <c r="U3760" s="9" t="s">
        <v>95</v>
      </c>
      <c r="V3760" s="9" t="s">
        <v>2492</v>
      </c>
      <c r="W3760" s="14">
        <v>3</v>
      </c>
    </row>
    <row r="3761" spans="1:23" x14ac:dyDescent="0.25">
      <c r="A3761" s="8">
        <v>7593</v>
      </c>
      <c r="B3761" s="9" t="s">
        <v>14311</v>
      </c>
      <c r="C3761" s="9" t="s">
        <v>22</v>
      </c>
      <c r="D3761" s="9" t="s">
        <v>14312</v>
      </c>
      <c r="E3761" s="9" t="s">
        <v>3938</v>
      </c>
      <c r="F3761" s="9" t="s">
        <v>14313</v>
      </c>
      <c r="G3761" s="12">
        <v>8</v>
      </c>
      <c r="H3761" s="9" t="s">
        <v>25</v>
      </c>
      <c r="I3761" s="9" t="s">
        <v>25</v>
      </c>
      <c r="J3761" s="12">
        <v>1</v>
      </c>
      <c r="K3761" s="13">
        <v>43739</v>
      </c>
      <c r="L3761" s="86">
        <f>(Tabla2[[#This Row],[release_year]]-'VARIANZA Y DES. EST'!$L$11)^2</f>
        <v>51.555237145879822</v>
      </c>
      <c r="M3761" s="12">
        <v>2007</v>
      </c>
      <c r="N3761" s="9" t="s">
        <v>99</v>
      </c>
      <c r="O3761" s="9" t="s">
        <v>13977</v>
      </c>
      <c r="P3761" s="12">
        <v>104</v>
      </c>
      <c r="Q3761" s="12">
        <v>104</v>
      </c>
      <c r="R3761" s="12">
        <v>19.669246701196681</v>
      </c>
      <c r="S3761" s="12" t="s">
        <v>28</v>
      </c>
      <c r="T3761" s="9" t="s">
        <v>3577</v>
      </c>
      <c r="U3761" s="9" t="s">
        <v>95</v>
      </c>
      <c r="V3761" s="9" t="s">
        <v>3577</v>
      </c>
      <c r="W3761" s="14">
        <v>2</v>
      </c>
    </row>
    <row r="3762" spans="1:23" x14ac:dyDescent="0.25">
      <c r="A3762" s="8">
        <v>7718</v>
      </c>
      <c r="B3762" s="9" t="s">
        <v>14314</v>
      </c>
      <c r="C3762" s="9" t="s">
        <v>22</v>
      </c>
      <c r="D3762" s="9" t="s">
        <v>14315</v>
      </c>
      <c r="E3762" s="9" t="s">
        <v>14316</v>
      </c>
      <c r="F3762" s="9" t="s">
        <v>14317</v>
      </c>
      <c r="G3762" s="12">
        <v>6</v>
      </c>
      <c r="H3762" s="9" t="s">
        <v>518</v>
      </c>
      <c r="I3762" s="9" t="s">
        <v>518</v>
      </c>
      <c r="J3762" s="12">
        <v>1</v>
      </c>
      <c r="K3762" s="13">
        <v>43282</v>
      </c>
      <c r="L3762" s="86">
        <f>(Tabla2[[#This Row],[release_year]]-'VARIANZA Y DES. EST'!$L$11)^2</f>
        <v>3.3116808838167522</v>
      </c>
      <c r="M3762" s="12">
        <v>2016</v>
      </c>
      <c r="N3762" s="9" t="s">
        <v>35</v>
      </c>
      <c r="O3762" s="9" t="s">
        <v>13977</v>
      </c>
      <c r="P3762" s="12">
        <v>104</v>
      </c>
      <c r="Q3762" s="12">
        <v>104</v>
      </c>
      <c r="R3762" s="12">
        <v>19.669246701196681</v>
      </c>
      <c r="S3762" s="12" t="s">
        <v>28</v>
      </c>
      <c r="T3762" s="9" t="s">
        <v>70</v>
      </c>
      <c r="U3762" s="9" t="s">
        <v>45</v>
      </c>
      <c r="V3762" s="9" t="s">
        <v>70</v>
      </c>
      <c r="W3762" s="14">
        <v>2</v>
      </c>
    </row>
    <row r="3763" spans="1:23" x14ac:dyDescent="0.25">
      <c r="A3763" s="8">
        <v>7826</v>
      </c>
      <c r="B3763" s="9" t="s">
        <v>14318</v>
      </c>
      <c r="C3763" s="9" t="s">
        <v>22</v>
      </c>
      <c r="D3763" s="9" t="s">
        <v>14319</v>
      </c>
      <c r="E3763" s="9" t="s">
        <v>14320</v>
      </c>
      <c r="F3763" s="9" t="s">
        <v>14321</v>
      </c>
      <c r="G3763" s="12">
        <v>6</v>
      </c>
      <c r="H3763" s="9" t="s">
        <v>518</v>
      </c>
      <c r="I3763" s="9" t="s">
        <v>518</v>
      </c>
      <c r="J3763" s="12">
        <v>1</v>
      </c>
      <c r="K3763" s="16">
        <v>43830</v>
      </c>
      <c r="L3763" s="86">
        <f>(Tabla2[[#This Row],[release_year]]-'VARIANZA Y DES. EST'!$L$11)^2</f>
        <v>1614.4482767734444</v>
      </c>
      <c r="M3763" s="12">
        <v>1974</v>
      </c>
      <c r="N3763" s="9" t="s">
        <v>82</v>
      </c>
      <c r="O3763" s="9" t="s">
        <v>13977</v>
      </c>
      <c r="P3763" s="12">
        <v>104</v>
      </c>
      <c r="Q3763" s="12">
        <v>104</v>
      </c>
      <c r="R3763" s="12">
        <v>19.669246701196681</v>
      </c>
      <c r="S3763" s="12" t="s">
        <v>28</v>
      </c>
      <c r="T3763" s="9" t="s">
        <v>94</v>
      </c>
      <c r="U3763" s="9" t="s">
        <v>95</v>
      </c>
      <c r="V3763" s="9" t="s">
        <v>94</v>
      </c>
      <c r="W3763" s="14">
        <v>3</v>
      </c>
    </row>
    <row r="3764" spans="1:23" x14ac:dyDescent="0.25">
      <c r="A3764" s="8">
        <v>7884</v>
      </c>
      <c r="B3764" s="9" t="s">
        <v>14322</v>
      </c>
      <c r="C3764" s="9" t="s">
        <v>22</v>
      </c>
      <c r="D3764" s="9" t="s">
        <v>14323</v>
      </c>
      <c r="E3764" s="9" t="s">
        <v>14324</v>
      </c>
      <c r="F3764" s="9" t="s">
        <v>14325</v>
      </c>
      <c r="G3764" s="12">
        <v>8</v>
      </c>
      <c r="H3764" s="9" t="s">
        <v>25</v>
      </c>
      <c r="I3764" s="9" t="s">
        <v>25</v>
      </c>
      <c r="J3764" s="12">
        <v>1</v>
      </c>
      <c r="K3764" s="13">
        <v>43678</v>
      </c>
      <c r="L3764" s="86">
        <f>(Tabla2[[#This Row],[release_year]]-'VARIANZA Y DES. EST'!$L$11)^2</f>
        <v>584.6819545297767</v>
      </c>
      <c r="M3764" s="12">
        <v>1990</v>
      </c>
      <c r="N3764" s="9" t="s">
        <v>43</v>
      </c>
      <c r="O3764" s="9" t="s">
        <v>13977</v>
      </c>
      <c r="P3764" s="12">
        <v>104</v>
      </c>
      <c r="Q3764" s="12">
        <v>104</v>
      </c>
      <c r="R3764" s="12">
        <v>19.669246701196681</v>
      </c>
      <c r="S3764" s="12" t="s">
        <v>28</v>
      </c>
      <c r="T3764" s="9" t="s">
        <v>6242</v>
      </c>
      <c r="U3764" s="9" t="s">
        <v>45</v>
      </c>
      <c r="V3764" s="9" t="s">
        <v>6242</v>
      </c>
      <c r="W3764" s="14">
        <v>2</v>
      </c>
    </row>
    <row r="3765" spans="1:23" x14ac:dyDescent="0.25">
      <c r="A3765" s="8">
        <v>8054</v>
      </c>
      <c r="B3765" s="9" t="s">
        <v>14326</v>
      </c>
      <c r="C3765" s="9" t="s">
        <v>22</v>
      </c>
      <c r="D3765" s="9" t="s">
        <v>14327</v>
      </c>
      <c r="E3765" s="9" t="s">
        <v>14328</v>
      </c>
      <c r="F3765" s="9" t="s">
        <v>14329</v>
      </c>
      <c r="G3765" s="12">
        <v>8</v>
      </c>
      <c r="H3765" s="9" t="s">
        <v>1194</v>
      </c>
      <c r="I3765" s="9" t="s">
        <v>14330</v>
      </c>
      <c r="J3765" s="12">
        <v>3</v>
      </c>
      <c r="K3765" s="13">
        <v>43146</v>
      </c>
      <c r="L3765" s="86">
        <f>(Tabla2[[#This Row],[release_year]]-'VARIANZA Y DES. EST'!$L$11)^2</f>
        <v>26.834446865421359</v>
      </c>
      <c r="M3765" s="12">
        <v>2009</v>
      </c>
      <c r="N3765" s="9" t="s">
        <v>1991</v>
      </c>
      <c r="O3765" s="9" t="s">
        <v>13977</v>
      </c>
      <c r="P3765" s="12">
        <v>104</v>
      </c>
      <c r="Q3765" s="12">
        <v>104</v>
      </c>
      <c r="R3765" s="12">
        <v>19.669246701196681</v>
      </c>
      <c r="S3765" s="12" t="s">
        <v>28</v>
      </c>
      <c r="T3765" s="9" t="s">
        <v>3881</v>
      </c>
      <c r="U3765" s="9" t="s">
        <v>38</v>
      </c>
      <c r="V3765" s="9" t="s">
        <v>3881</v>
      </c>
      <c r="W3765" s="14">
        <v>3</v>
      </c>
    </row>
    <row r="3766" spans="1:23" x14ac:dyDescent="0.25">
      <c r="A3766" s="8">
        <v>8124</v>
      </c>
      <c r="B3766" s="9" t="s">
        <v>14331</v>
      </c>
      <c r="C3766" s="9" t="s">
        <v>22</v>
      </c>
      <c r="D3766" s="9" t="s">
        <v>14332</v>
      </c>
      <c r="E3766" s="18" t="s">
        <v>14333</v>
      </c>
      <c r="F3766" s="9" t="s">
        <v>14334</v>
      </c>
      <c r="G3766" s="12">
        <v>8</v>
      </c>
      <c r="H3766" s="9" t="s">
        <v>25</v>
      </c>
      <c r="I3766" s="9" t="s">
        <v>25</v>
      </c>
      <c r="J3766" s="12">
        <v>1</v>
      </c>
      <c r="K3766" s="13">
        <v>43101</v>
      </c>
      <c r="L3766" s="86">
        <f>(Tabla2[[#This Row],[release_year]]-'VARIANZA Y DES. EST'!$L$11)^2</f>
        <v>7.9512857435875226</v>
      </c>
      <c r="M3766" s="12">
        <v>2017</v>
      </c>
      <c r="N3766" s="9" t="s">
        <v>76</v>
      </c>
      <c r="O3766" s="9" t="s">
        <v>13977</v>
      </c>
      <c r="P3766" s="12">
        <v>104</v>
      </c>
      <c r="Q3766" s="12">
        <v>104</v>
      </c>
      <c r="R3766" s="12">
        <v>19.669246701196681</v>
      </c>
      <c r="S3766" s="12" t="s">
        <v>28</v>
      </c>
      <c r="T3766" s="9" t="s">
        <v>3998</v>
      </c>
      <c r="U3766" s="9" t="s">
        <v>45</v>
      </c>
      <c r="V3766" s="9" t="s">
        <v>3998</v>
      </c>
      <c r="W3766" s="14">
        <v>3</v>
      </c>
    </row>
    <row r="3767" spans="1:23" x14ac:dyDescent="0.25">
      <c r="A3767" s="8">
        <v>8285</v>
      </c>
      <c r="B3767" s="9" t="s">
        <v>14335</v>
      </c>
      <c r="C3767" s="9" t="s">
        <v>22</v>
      </c>
      <c r="D3767" s="9" t="s">
        <v>14336</v>
      </c>
      <c r="E3767" s="9" t="s">
        <v>14337</v>
      </c>
      <c r="F3767" s="9" t="s">
        <v>14338</v>
      </c>
      <c r="G3767" s="12">
        <v>10</v>
      </c>
      <c r="H3767" s="9" t="s">
        <v>25</v>
      </c>
      <c r="I3767" s="9" t="s">
        <v>25</v>
      </c>
      <c r="J3767" s="12">
        <v>1</v>
      </c>
      <c r="K3767" s="13">
        <v>43831</v>
      </c>
      <c r="L3767" s="86">
        <f>(Tabla2[[#This Row],[release_year]]-'VARIANZA Y DES. EST'!$L$11)^2</f>
        <v>84.276027426338274</v>
      </c>
      <c r="M3767" s="12">
        <v>2005</v>
      </c>
      <c r="N3767" s="9" t="s">
        <v>43</v>
      </c>
      <c r="O3767" s="9" t="s">
        <v>13977</v>
      </c>
      <c r="P3767" s="12">
        <v>104</v>
      </c>
      <c r="Q3767" s="12">
        <v>104</v>
      </c>
      <c r="R3767" s="12">
        <v>19.669246701196681</v>
      </c>
      <c r="S3767" s="12" t="s">
        <v>28</v>
      </c>
      <c r="T3767" s="9" t="s">
        <v>4567</v>
      </c>
      <c r="U3767" s="9" t="s">
        <v>38</v>
      </c>
      <c r="V3767" s="9" t="s">
        <v>4567</v>
      </c>
      <c r="W3767" s="14">
        <v>2</v>
      </c>
    </row>
    <row r="3768" spans="1:23" x14ac:dyDescent="0.25">
      <c r="A3768" s="8">
        <v>8308</v>
      </c>
      <c r="B3768" s="9" t="s">
        <v>14339</v>
      </c>
      <c r="C3768" s="9" t="s">
        <v>22</v>
      </c>
      <c r="D3768" s="9" t="s">
        <v>14340</v>
      </c>
      <c r="E3768" s="9" t="s">
        <v>3641</v>
      </c>
      <c r="F3768" s="9" t="s">
        <v>14341</v>
      </c>
      <c r="G3768" s="12">
        <v>10</v>
      </c>
      <c r="H3768" s="9" t="s">
        <v>25</v>
      </c>
      <c r="I3768" s="9" t="s">
        <v>6569</v>
      </c>
      <c r="J3768" s="12">
        <v>2</v>
      </c>
      <c r="K3768" s="13">
        <v>43647</v>
      </c>
      <c r="L3768" s="86">
        <f>(Tabla2[[#This Row],[release_year]]-'VARIANZA Y DES. EST'!$L$11)^2</f>
        <v>38.194842005650592</v>
      </c>
      <c r="M3768" s="12">
        <v>2008</v>
      </c>
      <c r="N3768" s="9" t="s">
        <v>43</v>
      </c>
      <c r="O3768" s="9" t="s">
        <v>13977</v>
      </c>
      <c r="P3768" s="12">
        <v>104</v>
      </c>
      <c r="Q3768" s="12">
        <v>104</v>
      </c>
      <c r="R3768" s="12">
        <v>19.669246701196681</v>
      </c>
      <c r="S3768" s="12" t="s">
        <v>28</v>
      </c>
      <c r="T3768" s="9" t="s">
        <v>2252</v>
      </c>
      <c r="U3768" s="9" t="s">
        <v>38</v>
      </c>
      <c r="V3768" s="9" t="s">
        <v>2252</v>
      </c>
      <c r="W3768" s="14">
        <v>2</v>
      </c>
    </row>
    <row r="3769" spans="1:23" x14ac:dyDescent="0.25">
      <c r="A3769" s="8">
        <v>8426</v>
      </c>
      <c r="B3769" s="9" t="s">
        <v>14342</v>
      </c>
      <c r="C3769" s="9" t="s">
        <v>22</v>
      </c>
      <c r="D3769" s="9" t="s">
        <v>14343</v>
      </c>
      <c r="E3769" s="9" t="s">
        <v>14344</v>
      </c>
      <c r="F3769" s="9" t="s">
        <v>14345</v>
      </c>
      <c r="G3769" s="12">
        <v>7</v>
      </c>
      <c r="H3769" s="9" t="s">
        <v>851</v>
      </c>
      <c r="I3769" s="9" t="s">
        <v>851</v>
      </c>
      <c r="J3769" s="12">
        <v>1</v>
      </c>
      <c r="K3769" s="13">
        <v>42710</v>
      </c>
      <c r="L3769" s="86">
        <f>(Tabla2[[#This Row],[release_year]]-'VARIANZA Y DES. EST'!$L$11)^2</f>
        <v>3.3116808838167522</v>
      </c>
      <c r="M3769" s="12">
        <v>2016</v>
      </c>
      <c r="N3769" s="9" t="s">
        <v>76</v>
      </c>
      <c r="O3769" s="9" t="s">
        <v>13977</v>
      </c>
      <c r="P3769" s="12">
        <v>104</v>
      </c>
      <c r="Q3769" s="12">
        <v>104</v>
      </c>
      <c r="R3769" s="12">
        <v>19.669246701196681</v>
      </c>
      <c r="S3769" s="12" t="s">
        <v>28</v>
      </c>
      <c r="T3769" s="9" t="s">
        <v>118</v>
      </c>
      <c r="U3769" s="9" t="s">
        <v>45</v>
      </c>
      <c r="V3769" s="9" t="s">
        <v>118</v>
      </c>
      <c r="W3769" s="14">
        <v>3</v>
      </c>
    </row>
    <row r="3770" spans="1:23" x14ac:dyDescent="0.25">
      <c r="A3770" s="8">
        <v>8431</v>
      </c>
      <c r="B3770" s="9" t="s">
        <v>14346</v>
      </c>
      <c r="C3770" s="9" t="s">
        <v>22</v>
      </c>
      <c r="D3770" s="9" t="s">
        <v>14347</v>
      </c>
      <c r="E3770" s="9" t="s">
        <v>14348</v>
      </c>
      <c r="F3770" s="9" t="s">
        <v>14349</v>
      </c>
      <c r="G3770" s="12">
        <v>16</v>
      </c>
      <c r="H3770" s="9" t="s">
        <v>25</v>
      </c>
      <c r="I3770" s="9" t="s">
        <v>25</v>
      </c>
      <c r="J3770" s="12">
        <v>1</v>
      </c>
      <c r="K3770" s="13">
        <v>44075</v>
      </c>
      <c r="L3770" s="86">
        <f>(Tabla2[[#This Row],[release_year]]-'VARIANZA Y DES. EST'!$L$11)^2</f>
        <v>10.1136565849629</v>
      </c>
      <c r="M3770" s="12">
        <v>2011</v>
      </c>
      <c r="N3770" s="9" t="s">
        <v>99</v>
      </c>
      <c r="O3770" s="9" t="s">
        <v>13977</v>
      </c>
      <c r="P3770" s="12">
        <v>104</v>
      </c>
      <c r="Q3770" s="12">
        <v>104</v>
      </c>
      <c r="R3770" s="12">
        <v>19.669246701196681</v>
      </c>
      <c r="S3770" s="12" t="s">
        <v>28</v>
      </c>
      <c r="T3770" s="9" t="s">
        <v>111</v>
      </c>
      <c r="U3770" s="9" t="s">
        <v>30</v>
      </c>
      <c r="V3770" s="9" t="s">
        <v>111</v>
      </c>
      <c r="W3770" s="14">
        <v>2</v>
      </c>
    </row>
    <row r="3771" spans="1:23" x14ac:dyDescent="0.25">
      <c r="A3771" s="8">
        <v>8503</v>
      </c>
      <c r="B3771" s="9" t="s">
        <v>14350</v>
      </c>
      <c r="C3771" s="9" t="s">
        <v>22</v>
      </c>
      <c r="D3771" s="9" t="s">
        <v>14351</v>
      </c>
      <c r="E3771" s="10" t="s">
        <v>9027</v>
      </c>
      <c r="F3771" s="11"/>
      <c r="G3771" s="12">
        <v>0</v>
      </c>
      <c r="H3771" s="9" t="s">
        <v>25</v>
      </c>
      <c r="I3771" s="9" t="s">
        <v>25</v>
      </c>
      <c r="J3771" s="12">
        <v>1</v>
      </c>
      <c r="K3771" s="13">
        <v>42839</v>
      </c>
      <c r="L3771" s="86">
        <f>(Tabla2[[#This Row],[release_year]]-'VARIANZA Y DES. EST'!$L$11)^2</f>
        <v>3.2471164275211517E-2</v>
      </c>
      <c r="M3771" s="12">
        <v>2014</v>
      </c>
      <c r="N3771" s="9" t="s">
        <v>1991</v>
      </c>
      <c r="O3771" s="9" t="s">
        <v>13977</v>
      </c>
      <c r="P3771" s="12">
        <v>104</v>
      </c>
      <c r="Q3771" s="12">
        <v>104</v>
      </c>
      <c r="R3771" s="12">
        <v>19.669246701196681</v>
      </c>
      <c r="S3771" s="12" t="s">
        <v>28</v>
      </c>
      <c r="T3771" s="9" t="s">
        <v>57</v>
      </c>
      <c r="U3771" s="9" t="s">
        <v>57</v>
      </c>
      <c r="V3771" s="9" t="s">
        <v>57</v>
      </c>
      <c r="W3771" s="14">
        <v>1</v>
      </c>
    </row>
    <row r="3772" spans="1:23" x14ac:dyDescent="0.25">
      <c r="A3772" s="8">
        <v>8535</v>
      </c>
      <c r="B3772" s="9" t="s">
        <v>14352</v>
      </c>
      <c r="C3772" s="9" t="s">
        <v>22</v>
      </c>
      <c r="D3772" s="9" t="s">
        <v>14353</v>
      </c>
      <c r="E3772" s="9" t="s">
        <v>14354</v>
      </c>
      <c r="F3772" s="9" t="s">
        <v>14355</v>
      </c>
      <c r="G3772" s="12">
        <v>13</v>
      </c>
      <c r="H3772" s="9" t="s">
        <v>25</v>
      </c>
      <c r="I3772" s="9" t="s">
        <v>25</v>
      </c>
      <c r="J3772" s="12">
        <v>1</v>
      </c>
      <c r="K3772" s="13">
        <v>43800</v>
      </c>
      <c r="L3772" s="86">
        <f>(Tabla2[[#This Row],[release_year]]-'VARIANZA Y DES. EST'!$L$11)^2</f>
        <v>7.9512857435875226</v>
      </c>
      <c r="M3772" s="12">
        <v>2017</v>
      </c>
      <c r="N3772" s="9" t="s">
        <v>1991</v>
      </c>
      <c r="O3772" s="9" t="s">
        <v>13977</v>
      </c>
      <c r="P3772" s="12">
        <v>104</v>
      </c>
      <c r="Q3772" s="12">
        <v>104</v>
      </c>
      <c r="R3772" s="12">
        <v>19.669246701196681</v>
      </c>
      <c r="S3772" s="12" t="s">
        <v>28</v>
      </c>
      <c r="T3772" s="9" t="s">
        <v>7217</v>
      </c>
      <c r="U3772" s="9" t="s">
        <v>45</v>
      </c>
      <c r="V3772" s="9" t="s">
        <v>7217</v>
      </c>
      <c r="W3772" s="14">
        <v>3</v>
      </c>
    </row>
    <row r="3773" spans="1:23" x14ac:dyDescent="0.25">
      <c r="A3773" s="8">
        <v>8572</v>
      </c>
      <c r="B3773" s="9" t="s">
        <v>14356</v>
      </c>
      <c r="C3773" s="9" t="s">
        <v>22</v>
      </c>
      <c r="D3773" s="9" t="s">
        <v>14357</v>
      </c>
      <c r="E3773" s="18" t="s">
        <v>14358</v>
      </c>
      <c r="F3773" s="9" t="s">
        <v>14359</v>
      </c>
      <c r="G3773" s="12">
        <v>8</v>
      </c>
      <c r="H3773" s="9" t="s">
        <v>518</v>
      </c>
      <c r="I3773" s="9" t="s">
        <v>518</v>
      </c>
      <c r="J3773" s="12">
        <v>1</v>
      </c>
      <c r="K3773" s="13">
        <v>43282</v>
      </c>
      <c r="L3773" s="86">
        <f>(Tabla2[[#This Row],[release_year]]-'VARIANZA Y DES. EST'!$L$11)^2</f>
        <v>7.9512857435875226</v>
      </c>
      <c r="M3773" s="12">
        <v>2017</v>
      </c>
      <c r="N3773" s="9" t="s">
        <v>35</v>
      </c>
      <c r="O3773" s="9" t="s">
        <v>13977</v>
      </c>
      <c r="P3773" s="12">
        <v>104</v>
      </c>
      <c r="Q3773" s="12">
        <v>104</v>
      </c>
      <c r="R3773" s="12">
        <v>19.669246701196681</v>
      </c>
      <c r="S3773" s="12" t="s">
        <v>28</v>
      </c>
      <c r="T3773" s="9" t="s">
        <v>3319</v>
      </c>
      <c r="U3773" s="9" t="s">
        <v>45</v>
      </c>
      <c r="V3773" s="9" t="s">
        <v>3319</v>
      </c>
      <c r="W3773" s="14">
        <v>3</v>
      </c>
    </row>
    <row r="3774" spans="1:23" x14ac:dyDescent="0.25">
      <c r="A3774" s="8">
        <v>8608</v>
      </c>
      <c r="B3774" s="9" t="s">
        <v>14360</v>
      </c>
      <c r="C3774" s="9" t="s">
        <v>22</v>
      </c>
      <c r="D3774" s="9" t="s">
        <v>14361</v>
      </c>
      <c r="E3774" s="18" t="s">
        <v>7918</v>
      </c>
      <c r="F3774" s="9" t="s">
        <v>14362</v>
      </c>
      <c r="G3774" s="12">
        <v>10</v>
      </c>
      <c r="H3774" s="9" t="s">
        <v>25</v>
      </c>
      <c r="I3774" s="9" t="s">
        <v>25</v>
      </c>
      <c r="J3774" s="12">
        <v>1</v>
      </c>
      <c r="K3774" s="13">
        <v>44089</v>
      </c>
      <c r="L3774" s="86">
        <f>(Tabla2[[#This Row],[release_year]]-'VARIANZA Y DES. EST'!$L$11)^2</f>
        <v>173.71760798725521</v>
      </c>
      <c r="M3774" s="12">
        <v>2001</v>
      </c>
      <c r="N3774" s="9" t="s">
        <v>43</v>
      </c>
      <c r="O3774" s="9" t="s">
        <v>13977</v>
      </c>
      <c r="P3774" s="12">
        <v>104</v>
      </c>
      <c r="Q3774" s="12">
        <v>104</v>
      </c>
      <c r="R3774" s="12">
        <v>19.669246701196681</v>
      </c>
      <c r="S3774" s="12" t="s">
        <v>28</v>
      </c>
      <c r="T3774" s="9" t="s">
        <v>5279</v>
      </c>
      <c r="U3774" s="9" t="s">
        <v>95</v>
      </c>
      <c r="V3774" s="9" t="s">
        <v>5279</v>
      </c>
      <c r="W3774" s="14">
        <v>3</v>
      </c>
    </row>
    <row r="3775" spans="1:23" x14ac:dyDescent="0.25">
      <c r="A3775" s="8">
        <v>8624</v>
      </c>
      <c r="B3775" s="9" t="s">
        <v>14363</v>
      </c>
      <c r="C3775" s="9" t="s">
        <v>22</v>
      </c>
      <c r="D3775" s="9" t="s">
        <v>14364</v>
      </c>
      <c r="E3775" s="9" t="s">
        <v>14365</v>
      </c>
      <c r="F3775" s="9" t="s">
        <v>14366</v>
      </c>
      <c r="G3775" s="12">
        <v>9</v>
      </c>
      <c r="H3775" s="9" t="s">
        <v>25</v>
      </c>
      <c r="I3775" s="9" t="s">
        <v>25</v>
      </c>
      <c r="J3775" s="12">
        <v>1</v>
      </c>
      <c r="K3775" s="13">
        <v>43831</v>
      </c>
      <c r="L3775" s="86">
        <f>(Tabla2[[#This Row],[release_year]]-'VARIANZA Y DES. EST'!$L$11)^2</f>
        <v>173.71760798725521</v>
      </c>
      <c r="M3775" s="12">
        <v>2001</v>
      </c>
      <c r="N3775" s="9" t="s">
        <v>99</v>
      </c>
      <c r="O3775" s="9" t="s">
        <v>13977</v>
      </c>
      <c r="P3775" s="12">
        <v>104</v>
      </c>
      <c r="Q3775" s="12">
        <v>104</v>
      </c>
      <c r="R3775" s="12">
        <v>19.669246701196681</v>
      </c>
      <c r="S3775" s="12" t="s">
        <v>28</v>
      </c>
      <c r="T3775" s="9" t="s">
        <v>12212</v>
      </c>
      <c r="U3775" s="9" t="s">
        <v>95</v>
      </c>
      <c r="V3775" s="9" t="s">
        <v>12212</v>
      </c>
      <c r="W3775" s="14">
        <v>3</v>
      </c>
    </row>
    <row r="3776" spans="1:23" x14ac:dyDescent="0.25">
      <c r="A3776" s="8">
        <v>8657</v>
      </c>
      <c r="B3776" s="9" t="s">
        <v>14367</v>
      </c>
      <c r="C3776" s="9" t="s">
        <v>22</v>
      </c>
      <c r="D3776" s="9" t="s">
        <v>14368</v>
      </c>
      <c r="E3776" s="10" t="s">
        <v>14369</v>
      </c>
      <c r="F3776" s="11"/>
      <c r="G3776" s="12">
        <v>0</v>
      </c>
      <c r="H3776" s="9" t="s">
        <v>25</v>
      </c>
      <c r="I3776" s="9" t="s">
        <v>25</v>
      </c>
      <c r="J3776" s="12">
        <v>1</v>
      </c>
      <c r="K3776" s="13">
        <v>42968</v>
      </c>
      <c r="L3776" s="86">
        <f>(Tabla2[[#This Row],[release_year]]-'VARIANZA Y DES. EST'!$L$11)^2</f>
        <v>7.9512857435875226</v>
      </c>
      <c r="M3776" s="12">
        <v>2017</v>
      </c>
      <c r="N3776" s="9" t="s">
        <v>76</v>
      </c>
      <c r="O3776" s="9" t="s">
        <v>13977</v>
      </c>
      <c r="P3776" s="12">
        <v>104</v>
      </c>
      <c r="Q3776" s="12">
        <v>104</v>
      </c>
      <c r="R3776" s="12">
        <v>19.669246701196681</v>
      </c>
      <c r="S3776" s="12" t="s">
        <v>28</v>
      </c>
      <c r="T3776" s="9" t="s">
        <v>57</v>
      </c>
      <c r="U3776" s="9" t="s">
        <v>57</v>
      </c>
      <c r="V3776" s="9" t="s">
        <v>57</v>
      </c>
      <c r="W3776" s="14">
        <v>1</v>
      </c>
    </row>
    <row r="3777" spans="1:23" x14ac:dyDescent="0.25">
      <c r="A3777" s="8">
        <v>37</v>
      </c>
      <c r="B3777" s="9" t="s">
        <v>14370</v>
      </c>
      <c r="C3777" s="9" t="s">
        <v>22</v>
      </c>
      <c r="D3777" s="9" t="s">
        <v>14371</v>
      </c>
      <c r="E3777" s="9" t="s">
        <v>14372</v>
      </c>
      <c r="F3777" s="9" t="s">
        <v>14373</v>
      </c>
      <c r="G3777" s="12">
        <v>10</v>
      </c>
      <c r="H3777" s="12"/>
      <c r="I3777" s="9"/>
      <c r="J3777" s="12">
        <v>0</v>
      </c>
      <c r="K3777" s="13">
        <v>44456</v>
      </c>
      <c r="L3777" s="86">
        <f>(Tabla2[[#This Row],[release_year]]-'VARIANZA Y DES. EST'!$L$11)^2</f>
        <v>46.509705182670608</v>
      </c>
      <c r="M3777" s="12">
        <v>2021</v>
      </c>
      <c r="N3777" s="9" t="s">
        <v>76</v>
      </c>
      <c r="O3777" s="9" t="s">
        <v>14374</v>
      </c>
      <c r="P3777" s="12">
        <v>105</v>
      </c>
      <c r="Q3777" s="12">
        <v>105</v>
      </c>
      <c r="R3777" s="12">
        <v>29.539251594362565</v>
      </c>
      <c r="S3777" s="12" t="s">
        <v>28</v>
      </c>
      <c r="T3777" s="9" t="s">
        <v>2930</v>
      </c>
      <c r="U3777" s="9" t="s">
        <v>38</v>
      </c>
      <c r="V3777" s="9" t="s">
        <v>2930</v>
      </c>
      <c r="W3777" s="14">
        <v>3</v>
      </c>
    </row>
    <row r="3778" spans="1:23" x14ac:dyDescent="0.25">
      <c r="A3778" s="8">
        <v>157</v>
      </c>
      <c r="B3778" s="9" t="s">
        <v>14375</v>
      </c>
      <c r="C3778" s="9" t="s">
        <v>22</v>
      </c>
      <c r="D3778" s="9" t="s">
        <v>14376</v>
      </c>
      <c r="E3778" s="9" t="s">
        <v>14377</v>
      </c>
      <c r="F3778" s="9" t="s">
        <v>14378</v>
      </c>
      <c r="G3778" s="12">
        <v>13</v>
      </c>
      <c r="H3778" s="9" t="s">
        <v>25</v>
      </c>
      <c r="I3778" s="9" t="s">
        <v>25</v>
      </c>
      <c r="J3778" s="12">
        <v>1</v>
      </c>
      <c r="K3778" s="13">
        <v>44440</v>
      </c>
      <c r="L3778" s="86">
        <f>(Tabla2[[#This Row],[release_year]]-'VARIANZA Y DES. EST'!$L$11)^2</f>
        <v>17.47405172519213</v>
      </c>
      <c r="M3778" s="12">
        <v>2010</v>
      </c>
      <c r="N3778" s="9" t="s">
        <v>99</v>
      </c>
      <c r="O3778" s="9" t="s">
        <v>14374</v>
      </c>
      <c r="P3778" s="12">
        <v>105</v>
      </c>
      <c r="Q3778" s="12">
        <v>105</v>
      </c>
      <c r="R3778" s="12">
        <v>29.539251594362565</v>
      </c>
      <c r="S3778" s="12" t="s">
        <v>28</v>
      </c>
      <c r="T3778" s="9" t="s">
        <v>5279</v>
      </c>
      <c r="U3778" s="9" t="s">
        <v>95</v>
      </c>
      <c r="V3778" s="9" t="s">
        <v>5279</v>
      </c>
      <c r="W3778" s="14">
        <v>3</v>
      </c>
    </row>
    <row r="3779" spans="1:23" x14ac:dyDescent="0.25">
      <c r="A3779" s="8">
        <v>176</v>
      </c>
      <c r="B3779" s="9" t="s">
        <v>14379</v>
      </c>
      <c r="C3779" s="9" t="s">
        <v>22</v>
      </c>
      <c r="D3779" s="9" t="s">
        <v>14380</v>
      </c>
      <c r="E3779" s="9" t="s">
        <v>14381</v>
      </c>
      <c r="F3779" s="9" t="s">
        <v>14382</v>
      </c>
      <c r="G3779" s="12">
        <v>8</v>
      </c>
      <c r="H3779" s="9" t="s">
        <v>25</v>
      </c>
      <c r="I3779" s="9" t="s">
        <v>25</v>
      </c>
      <c r="J3779" s="12">
        <v>1</v>
      </c>
      <c r="K3779" s="13">
        <v>44440</v>
      </c>
      <c r="L3779" s="86">
        <f>(Tabla2[[#This Row],[release_year]]-'VARIANZA Y DES. EST'!$L$11)^2</f>
        <v>1168.285905932069</v>
      </c>
      <c r="M3779" s="12">
        <v>1980</v>
      </c>
      <c r="N3779" s="9" t="s">
        <v>1991</v>
      </c>
      <c r="O3779" s="9" t="s">
        <v>14374</v>
      </c>
      <c r="P3779" s="12">
        <v>105</v>
      </c>
      <c r="Q3779" s="12">
        <v>105</v>
      </c>
      <c r="R3779" s="12">
        <v>29.539251594362565</v>
      </c>
      <c r="S3779" s="12" t="s">
        <v>28</v>
      </c>
      <c r="T3779" s="9" t="s">
        <v>4008</v>
      </c>
      <c r="U3779" s="9" t="s">
        <v>45</v>
      </c>
      <c r="V3779" s="9" t="s">
        <v>4008</v>
      </c>
      <c r="W3779" s="14">
        <v>2</v>
      </c>
    </row>
    <row r="3780" spans="1:23" x14ac:dyDescent="0.25">
      <c r="A3780" s="8">
        <v>253</v>
      </c>
      <c r="B3780" s="9" t="s">
        <v>14383</v>
      </c>
      <c r="C3780" s="9" t="s">
        <v>22</v>
      </c>
      <c r="D3780" s="9" t="s">
        <v>14384</v>
      </c>
      <c r="E3780" s="9" t="s">
        <v>14385</v>
      </c>
      <c r="F3780" s="9" t="s">
        <v>14386</v>
      </c>
      <c r="G3780" s="12">
        <v>10</v>
      </c>
      <c r="H3780" s="12"/>
      <c r="I3780" s="9"/>
      <c r="J3780" s="12">
        <v>0</v>
      </c>
      <c r="K3780" s="13">
        <v>44426</v>
      </c>
      <c r="L3780" s="86">
        <f>(Tabla2[[#This Row],[release_year]]-'VARIANZA Y DES. EST'!$L$11)^2</f>
        <v>46.509705182670608</v>
      </c>
      <c r="M3780" s="12">
        <v>2021</v>
      </c>
      <c r="N3780" s="9" t="s">
        <v>76</v>
      </c>
      <c r="O3780" s="9" t="s">
        <v>14374</v>
      </c>
      <c r="P3780" s="12">
        <v>105</v>
      </c>
      <c r="Q3780" s="12">
        <v>105</v>
      </c>
      <c r="R3780" s="12">
        <v>29.539251594362565</v>
      </c>
      <c r="S3780" s="12" t="s">
        <v>28</v>
      </c>
      <c r="T3780" s="9" t="s">
        <v>2372</v>
      </c>
      <c r="U3780" s="9" t="s">
        <v>239</v>
      </c>
      <c r="V3780" s="9" t="s">
        <v>2372</v>
      </c>
      <c r="W3780" s="14">
        <v>2</v>
      </c>
    </row>
    <row r="3781" spans="1:23" x14ac:dyDescent="0.25">
      <c r="A3781" s="8">
        <v>333</v>
      </c>
      <c r="B3781" s="9" t="s">
        <v>14387</v>
      </c>
      <c r="C3781" s="9" t="s">
        <v>22</v>
      </c>
      <c r="D3781" s="9" t="s">
        <v>14388</v>
      </c>
      <c r="E3781" s="9" t="s">
        <v>14389</v>
      </c>
      <c r="F3781" s="18" t="s">
        <v>14390</v>
      </c>
      <c r="G3781" s="12">
        <v>10</v>
      </c>
      <c r="H3781" s="9" t="s">
        <v>25</v>
      </c>
      <c r="I3781" s="9" t="s">
        <v>382</v>
      </c>
      <c r="J3781" s="12">
        <v>2</v>
      </c>
      <c r="K3781" s="13">
        <v>44409</v>
      </c>
      <c r="L3781" s="86">
        <f>(Tabla2[[#This Row],[release_year]]-'VARIANZA Y DES. EST'!$L$11)^2</f>
        <v>230.43839826771367</v>
      </c>
      <c r="M3781" s="12">
        <v>1999</v>
      </c>
      <c r="N3781" s="9" t="s">
        <v>1991</v>
      </c>
      <c r="O3781" s="9" t="s">
        <v>14374</v>
      </c>
      <c r="P3781" s="12">
        <v>105</v>
      </c>
      <c r="Q3781" s="12">
        <v>105</v>
      </c>
      <c r="R3781" s="12">
        <v>29.539251594362565</v>
      </c>
      <c r="S3781" s="12" t="s">
        <v>28</v>
      </c>
      <c r="T3781" s="9" t="s">
        <v>5103</v>
      </c>
      <c r="U3781" s="9" t="s">
        <v>38</v>
      </c>
      <c r="V3781" s="9" t="s">
        <v>5103</v>
      </c>
      <c r="W3781" s="14">
        <v>3</v>
      </c>
    </row>
    <row r="3782" spans="1:23" x14ac:dyDescent="0.25">
      <c r="A3782" s="8">
        <v>353</v>
      </c>
      <c r="B3782" s="9" t="s">
        <v>14391</v>
      </c>
      <c r="C3782" s="9" t="s">
        <v>22</v>
      </c>
      <c r="D3782" s="9" t="s">
        <v>14392</v>
      </c>
      <c r="E3782" s="18" t="s">
        <v>14393</v>
      </c>
      <c r="F3782" s="9" t="s">
        <v>14394</v>
      </c>
      <c r="G3782" s="12">
        <v>8</v>
      </c>
      <c r="H3782" s="9" t="s">
        <v>25</v>
      </c>
      <c r="I3782" s="9" t="s">
        <v>6569</v>
      </c>
      <c r="J3782" s="12">
        <v>2</v>
      </c>
      <c r="K3782" s="13">
        <v>44409</v>
      </c>
      <c r="L3782" s="86">
        <f>(Tabla2[[#This Row],[release_year]]-'VARIANZA Y DES. EST'!$L$11)^2</f>
        <v>3.3116808838167522</v>
      </c>
      <c r="M3782" s="12">
        <v>2016</v>
      </c>
      <c r="N3782" s="9" t="s">
        <v>1991</v>
      </c>
      <c r="O3782" s="9" t="s">
        <v>14374</v>
      </c>
      <c r="P3782" s="12">
        <v>105</v>
      </c>
      <c r="Q3782" s="12">
        <v>105</v>
      </c>
      <c r="R3782" s="12">
        <v>29.539251594362565</v>
      </c>
      <c r="S3782" s="12" t="s">
        <v>28</v>
      </c>
      <c r="T3782" s="9" t="s">
        <v>635</v>
      </c>
      <c r="U3782" s="9" t="s">
        <v>95</v>
      </c>
      <c r="V3782" s="9" t="s">
        <v>635</v>
      </c>
      <c r="W3782" s="14">
        <v>2</v>
      </c>
    </row>
    <row r="3783" spans="1:23" x14ac:dyDescent="0.25">
      <c r="A3783" s="8">
        <v>355</v>
      </c>
      <c r="B3783" s="9" t="s">
        <v>14395</v>
      </c>
      <c r="C3783" s="9" t="s">
        <v>22</v>
      </c>
      <c r="D3783" s="9" t="s">
        <v>14396</v>
      </c>
      <c r="E3783" s="18" t="s">
        <v>14397</v>
      </c>
      <c r="F3783" s="9" t="s">
        <v>14398</v>
      </c>
      <c r="G3783" s="12">
        <v>8</v>
      </c>
      <c r="H3783" s="9" t="s">
        <v>25</v>
      </c>
      <c r="I3783" s="9" t="s">
        <v>25</v>
      </c>
      <c r="J3783" s="12">
        <v>1</v>
      </c>
      <c r="K3783" s="13">
        <v>44409</v>
      </c>
      <c r="L3783" s="86">
        <f>(Tabla2[[#This Row],[release_year]]-'VARIANZA Y DES. EST'!$L$11)^2</f>
        <v>537.32155938954747</v>
      </c>
      <c r="M3783" s="12">
        <v>1991</v>
      </c>
      <c r="N3783" s="9" t="s">
        <v>1991</v>
      </c>
      <c r="O3783" s="9" t="s">
        <v>14374</v>
      </c>
      <c r="P3783" s="12">
        <v>105</v>
      </c>
      <c r="Q3783" s="12">
        <v>105</v>
      </c>
      <c r="R3783" s="12">
        <v>29.539251594362565</v>
      </c>
      <c r="S3783" s="12" t="s">
        <v>28</v>
      </c>
      <c r="T3783" s="9" t="s">
        <v>4567</v>
      </c>
      <c r="U3783" s="9" t="s">
        <v>38</v>
      </c>
      <c r="V3783" s="9" t="s">
        <v>4567</v>
      </c>
      <c r="W3783" s="14">
        <v>2</v>
      </c>
    </row>
    <row r="3784" spans="1:23" x14ac:dyDescent="0.25">
      <c r="A3784" s="8">
        <v>430</v>
      </c>
      <c r="B3784" s="9" t="s">
        <v>14399</v>
      </c>
      <c r="C3784" s="9" t="s">
        <v>22</v>
      </c>
      <c r="D3784" s="9" t="s">
        <v>14400</v>
      </c>
      <c r="E3784" s="18" t="s">
        <v>14401</v>
      </c>
      <c r="F3784" s="9" t="s">
        <v>14402</v>
      </c>
      <c r="G3784" s="12">
        <v>12</v>
      </c>
      <c r="H3784" s="9" t="s">
        <v>175</v>
      </c>
      <c r="I3784" s="9" t="s">
        <v>175</v>
      </c>
      <c r="J3784" s="12">
        <v>1</v>
      </c>
      <c r="K3784" s="13">
        <v>44398</v>
      </c>
      <c r="L3784" s="86">
        <f>(Tabla2[[#This Row],[release_year]]-'VARIANZA Y DES. EST'!$L$11)^2</f>
        <v>33.870100322899837</v>
      </c>
      <c r="M3784" s="12">
        <v>2020</v>
      </c>
      <c r="N3784" s="9" t="s">
        <v>35</v>
      </c>
      <c r="O3784" s="9" t="s">
        <v>14374</v>
      </c>
      <c r="P3784" s="12">
        <v>105</v>
      </c>
      <c r="Q3784" s="12">
        <v>105</v>
      </c>
      <c r="R3784" s="12">
        <v>29.539251594362565</v>
      </c>
      <c r="S3784" s="12" t="s">
        <v>28</v>
      </c>
      <c r="T3784" s="9" t="s">
        <v>460</v>
      </c>
      <c r="U3784" s="9" t="s">
        <v>45</v>
      </c>
      <c r="V3784" s="9" t="s">
        <v>460</v>
      </c>
      <c r="W3784" s="14">
        <v>3</v>
      </c>
    </row>
    <row r="3785" spans="1:23" x14ac:dyDescent="0.25">
      <c r="A3785" s="8">
        <v>447</v>
      </c>
      <c r="B3785" s="9" t="s">
        <v>14403</v>
      </c>
      <c r="C3785" s="9" t="s">
        <v>22</v>
      </c>
      <c r="D3785" s="9" t="s">
        <v>14404</v>
      </c>
      <c r="E3785" s="9" t="s">
        <v>5562</v>
      </c>
      <c r="F3785" s="9" t="s">
        <v>14405</v>
      </c>
      <c r="G3785" s="12">
        <v>10</v>
      </c>
      <c r="H3785" s="9" t="s">
        <v>25</v>
      </c>
      <c r="I3785" s="9" t="s">
        <v>25</v>
      </c>
      <c r="J3785" s="12">
        <v>1</v>
      </c>
      <c r="K3785" s="13">
        <v>44393</v>
      </c>
      <c r="L3785" s="86">
        <f>(Tabla2[[#This Row],[release_year]]-'VARIANZA Y DES. EST'!$L$11)^2</f>
        <v>7.9512857435875226</v>
      </c>
      <c r="M3785" s="12">
        <v>2017</v>
      </c>
      <c r="N3785" s="9" t="s">
        <v>43</v>
      </c>
      <c r="O3785" s="9" t="s">
        <v>14374</v>
      </c>
      <c r="P3785" s="12">
        <v>105</v>
      </c>
      <c r="Q3785" s="12">
        <v>105</v>
      </c>
      <c r="R3785" s="12">
        <v>29.539251594362565</v>
      </c>
      <c r="S3785" s="12" t="s">
        <v>28</v>
      </c>
      <c r="T3785" s="9" t="s">
        <v>45</v>
      </c>
      <c r="U3785" s="9" t="s">
        <v>45</v>
      </c>
      <c r="V3785" s="9" t="s">
        <v>45</v>
      </c>
      <c r="W3785" s="14">
        <v>1</v>
      </c>
    </row>
    <row r="3786" spans="1:23" x14ac:dyDescent="0.25">
      <c r="A3786" s="8">
        <v>481</v>
      </c>
      <c r="B3786" s="9" t="s">
        <v>14406</v>
      </c>
      <c r="C3786" s="9" t="s">
        <v>22</v>
      </c>
      <c r="D3786" s="9" t="s">
        <v>14407</v>
      </c>
      <c r="E3786" s="18" t="s">
        <v>14408</v>
      </c>
      <c r="F3786" s="9" t="s">
        <v>14409</v>
      </c>
      <c r="G3786" s="12">
        <v>12</v>
      </c>
      <c r="H3786" s="12"/>
      <c r="I3786" s="9"/>
      <c r="J3786" s="12">
        <v>0</v>
      </c>
      <c r="K3786" s="13">
        <v>44386</v>
      </c>
      <c r="L3786" s="86">
        <f>(Tabla2[[#This Row],[release_year]]-'VARIANZA Y DES. EST'!$L$11)^2</f>
        <v>33.870100322899837</v>
      </c>
      <c r="M3786" s="12">
        <v>2020</v>
      </c>
      <c r="N3786" s="9" t="s">
        <v>35</v>
      </c>
      <c r="O3786" s="9" t="s">
        <v>14374</v>
      </c>
      <c r="P3786" s="12">
        <v>105</v>
      </c>
      <c r="Q3786" s="12">
        <v>105</v>
      </c>
      <c r="R3786" s="12">
        <v>29.539251594362565</v>
      </c>
      <c r="S3786" s="12" t="s">
        <v>28</v>
      </c>
      <c r="T3786" s="9" t="s">
        <v>2492</v>
      </c>
      <c r="U3786" s="9" t="s">
        <v>95</v>
      </c>
      <c r="V3786" s="9" t="s">
        <v>2492</v>
      </c>
      <c r="W3786" s="14">
        <v>3</v>
      </c>
    </row>
    <row r="3787" spans="1:23" x14ac:dyDescent="0.25">
      <c r="A3787" s="8">
        <v>502</v>
      </c>
      <c r="B3787" s="9" t="s">
        <v>14410</v>
      </c>
      <c r="C3787" s="9" t="s">
        <v>22</v>
      </c>
      <c r="D3787" s="9" t="s">
        <v>14411</v>
      </c>
      <c r="E3787" s="9" t="s">
        <v>14401</v>
      </c>
      <c r="F3787" s="9" t="s">
        <v>14412</v>
      </c>
      <c r="G3787" s="12">
        <v>10</v>
      </c>
      <c r="H3787" s="12"/>
      <c r="I3787" s="9"/>
      <c r="J3787" s="12">
        <v>0</v>
      </c>
      <c r="K3787" s="13">
        <v>44384</v>
      </c>
      <c r="L3787" s="86">
        <f>(Tabla2[[#This Row],[release_year]]-'VARIANZA Y DES. EST'!$L$11)^2</f>
        <v>33.870100322899837</v>
      </c>
      <c r="M3787" s="12">
        <v>2020</v>
      </c>
      <c r="N3787" s="9" t="s">
        <v>76</v>
      </c>
      <c r="O3787" s="9" t="s">
        <v>14374</v>
      </c>
      <c r="P3787" s="12">
        <v>105</v>
      </c>
      <c r="Q3787" s="12">
        <v>105</v>
      </c>
      <c r="R3787" s="12">
        <v>29.539251594362565</v>
      </c>
      <c r="S3787" s="12" t="s">
        <v>28</v>
      </c>
      <c r="T3787" s="9" t="s">
        <v>70</v>
      </c>
      <c r="U3787" s="9" t="s">
        <v>45</v>
      </c>
      <c r="V3787" s="9" t="s">
        <v>70</v>
      </c>
      <c r="W3787" s="14">
        <v>2</v>
      </c>
    </row>
    <row r="3788" spans="1:23" x14ac:dyDescent="0.25">
      <c r="A3788" s="8">
        <v>519</v>
      </c>
      <c r="B3788" s="9" t="s">
        <v>14413</v>
      </c>
      <c r="C3788" s="9" t="s">
        <v>22</v>
      </c>
      <c r="D3788" s="9" t="s">
        <v>14414</v>
      </c>
      <c r="E3788" s="18" t="s">
        <v>517</v>
      </c>
      <c r="F3788" s="9" t="s">
        <v>14415</v>
      </c>
      <c r="G3788" s="12">
        <v>8</v>
      </c>
      <c r="H3788" s="9" t="s">
        <v>518</v>
      </c>
      <c r="I3788" s="9" t="s">
        <v>518</v>
      </c>
      <c r="J3788" s="12">
        <v>1</v>
      </c>
      <c r="K3788" s="13">
        <v>44383</v>
      </c>
      <c r="L3788" s="86">
        <f>(Tabla2[[#This Row],[release_year]]-'VARIANZA Y DES. EST'!$L$11)^2</f>
        <v>33.870100322899837</v>
      </c>
      <c r="M3788" s="12">
        <v>2020</v>
      </c>
      <c r="N3788" s="9" t="s">
        <v>35</v>
      </c>
      <c r="O3788" s="9" t="s">
        <v>14374</v>
      </c>
      <c r="P3788" s="12">
        <v>105</v>
      </c>
      <c r="Q3788" s="12">
        <v>105</v>
      </c>
      <c r="R3788" s="12">
        <v>29.539251594362565</v>
      </c>
      <c r="S3788" s="12" t="s">
        <v>28</v>
      </c>
      <c r="T3788" s="9" t="s">
        <v>70</v>
      </c>
      <c r="U3788" s="9" t="s">
        <v>45</v>
      </c>
      <c r="V3788" s="9" t="s">
        <v>70</v>
      </c>
      <c r="W3788" s="14">
        <v>2</v>
      </c>
    </row>
    <row r="3789" spans="1:23" x14ac:dyDescent="0.25">
      <c r="A3789" s="8">
        <v>599</v>
      </c>
      <c r="B3789" s="9" t="s">
        <v>14416</v>
      </c>
      <c r="C3789" s="9" t="s">
        <v>22</v>
      </c>
      <c r="D3789" s="9" t="s">
        <v>14417</v>
      </c>
      <c r="E3789" s="9" t="s">
        <v>14418</v>
      </c>
      <c r="F3789" s="9" t="s">
        <v>14419</v>
      </c>
      <c r="G3789" s="12">
        <v>9</v>
      </c>
      <c r="H3789" s="9" t="s">
        <v>25</v>
      </c>
      <c r="I3789" s="9" t="s">
        <v>1453</v>
      </c>
      <c r="J3789" s="12">
        <v>2</v>
      </c>
      <c r="K3789" s="13">
        <v>44378</v>
      </c>
      <c r="L3789" s="86">
        <f>(Tabla2[[#This Row],[release_year]]-'VARIANZA Y DES. EST'!$L$11)^2</f>
        <v>17.47405172519213</v>
      </c>
      <c r="M3789" s="12">
        <v>2010</v>
      </c>
      <c r="N3789" s="9" t="s">
        <v>1991</v>
      </c>
      <c r="O3789" s="9" t="s">
        <v>14374</v>
      </c>
      <c r="P3789" s="12">
        <v>105</v>
      </c>
      <c r="Q3789" s="12">
        <v>105</v>
      </c>
      <c r="R3789" s="12">
        <v>29.539251594362565</v>
      </c>
      <c r="S3789" s="12" t="s">
        <v>28</v>
      </c>
      <c r="T3789" s="9" t="s">
        <v>2709</v>
      </c>
      <c r="U3789" s="9" t="s">
        <v>45</v>
      </c>
      <c r="V3789" s="9" t="s">
        <v>2709</v>
      </c>
      <c r="W3789" s="14">
        <v>2</v>
      </c>
    </row>
    <row r="3790" spans="1:23" x14ac:dyDescent="0.25">
      <c r="A3790" s="8">
        <v>657</v>
      </c>
      <c r="B3790" s="9" t="s">
        <v>14420</v>
      </c>
      <c r="C3790" s="9" t="s">
        <v>22</v>
      </c>
      <c r="D3790" s="9" t="s">
        <v>14421</v>
      </c>
      <c r="E3790" s="9" t="s">
        <v>14422</v>
      </c>
      <c r="F3790" s="9" t="s">
        <v>14423</v>
      </c>
      <c r="G3790" s="12">
        <v>3</v>
      </c>
      <c r="H3790" s="9" t="s">
        <v>8751</v>
      </c>
      <c r="I3790" s="9" t="s">
        <v>8751</v>
      </c>
      <c r="J3790" s="12">
        <v>1</v>
      </c>
      <c r="K3790" s="13">
        <v>44368</v>
      </c>
      <c r="L3790" s="86">
        <f>(Tabla2[[#This Row],[release_year]]-'VARIANZA Y DES. EST'!$L$11)^2</f>
        <v>0.67207602404598188</v>
      </c>
      <c r="M3790" s="12">
        <v>2015</v>
      </c>
      <c r="N3790" s="9" t="s">
        <v>76</v>
      </c>
      <c r="O3790" s="9" t="s">
        <v>14374</v>
      </c>
      <c r="P3790" s="12">
        <v>105</v>
      </c>
      <c r="Q3790" s="12">
        <v>105</v>
      </c>
      <c r="R3790" s="12">
        <v>29.539251594362565</v>
      </c>
      <c r="S3790" s="12" t="s">
        <v>28</v>
      </c>
      <c r="T3790" s="9" t="s">
        <v>14424</v>
      </c>
      <c r="U3790" s="9" t="s">
        <v>239</v>
      </c>
      <c r="V3790" s="9" t="s">
        <v>14424</v>
      </c>
      <c r="W3790" s="14">
        <v>3</v>
      </c>
    </row>
    <row r="3791" spans="1:23" x14ac:dyDescent="0.25">
      <c r="A3791" s="8">
        <v>892</v>
      </c>
      <c r="B3791" s="9" t="s">
        <v>14425</v>
      </c>
      <c r="C3791" s="9" t="s">
        <v>22</v>
      </c>
      <c r="D3791" s="9" t="s">
        <v>14426</v>
      </c>
      <c r="E3791" s="9" t="s">
        <v>14427</v>
      </c>
      <c r="F3791" s="9" t="s">
        <v>14428</v>
      </c>
      <c r="G3791" s="12">
        <v>11</v>
      </c>
      <c r="H3791" s="9" t="s">
        <v>126</v>
      </c>
      <c r="I3791" s="9" t="s">
        <v>126</v>
      </c>
      <c r="J3791" s="12">
        <v>1</v>
      </c>
      <c r="K3791" s="13">
        <v>44329</v>
      </c>
      <c r="L3791" s="86">
        <f>(Tabla2[[#This Row],[release_year]]-'VARIANZA Y DES. EST'!$L$11)^2</f>
        <v>103.6364225665675</v>
      </c>
      <c r="M3791" s="12">
        <v>2004</v>
      </c>
      <c r="N3791" s="9" t="s">
        <v>1991</v>
      </c>
      <c r="O3791" s="9" t="s">
        <v>14374</v>
      </c>
      <c r="P3791" s="12">
        <v>105</v>
      </c>
      <c r="Q3791" s="12">
        <v>105</v>
      </c>
      <c r="R3791" s="12">
        <v>29.539251594362565</v>
      </c>
      <c r="S3791" s="12" t="s">
        <v>28</v>
      </c>
      <c r="T3791" s="9" t="s">
        <v>11139</v>
      </c>
      <c r="U3791" s="9" t="s">
        <v>5256</v>
      </c>
      <c r="V3791" s="9" t="s">
        <v>11139</v>
      </c>
      <c r="W3791" s="14">
        <v>3</v>
      </c>
    </row>
    <row r="3792" spans="1:23" x14ac:dyDescent="0.25">
      <c r="A3792" s="8">
        <v>1171</v>
      </c>
      <c r="B3792" s="9" t="s">
        <v>14429</v>
      </c>
      <c r="C3792" s="9" t="s">
        <v>22</v>
      </c>
      <c r="D3792" s="9" t="s">
        <v>14430</v>
      </c>
      <c r="E3792" s="9" t="s">
        <v>14431</v>
      </c>
      <c r="F3792" s="9" t="s">
        <v>14432</v>
      </c>
      <c r="G3792" s="12">
        <v>8</v>
      </c>
      <c r="H3792" s="9" t="s">
        <v>3676</v>
      </c>
      <c r="I3792" s="9" t="s">
        <v>14433</v>
      </c>
      <c r="J3792" s="12">
        <v>2</v>
      </c>
      <c r="K3792" s="13">
        <v>44280</v>
      </c>
      <c r="L3792" s="86">
        <f>(Tabla2[[#This Row],[release_year]]-'VARIANZA Y DES. EST'!$L$11)^2</f>
        <v>46.509705182670608</v>
      </c>
      <c r="M3792" s="12">
        <v>2021</v>
      </c>
      <c r="N3792" s="9" t="s">
        <v>110</v>
      </c>
      <c r="O3792" s="9" t="s">
        <v>14374</v>
      </c>
      <c r="P3792" s="12">
        <v>105</v>
      </c>
      <c r="Q3792" s="12">
        <v>105</v>
      </c>
      <c r="R3792" s="12">
        <v>29.539251594362565</v>
      </c>
      <c r="S3792" s="12" t="s">
        <v>28</v>
      </c>
      <c r="T3792" s="9" t="s">
        <v>111</v>
      </c>
      <c r="U3792" s="9" t="s">
        <v>30</v>
      </c>
      <c r="V3792" s="9" t="s">
        <v>111</v>
      </c>
      <c r="W3792" s="14">
        <v>2</v>
      </c>
    </row>
    <row r="3793" spans="1:23" x14ac:dyDescent="0.25">
      <c r="A3793" s="8">
        <v>1217</v>
      </c>
      <c r="B3793" s="9" t="s">
        <v>14434</v>
      </c>
      <c r="C3793" s="9" t="s">
        <v>22</v>
      </c>
      <c r="D3793" s="9" t="s">
        <v>14435</v>
      </c>
      <c r="E3793" s="18" t="s">
        <v>14436</v>
      </c>
      <c r="F3793" s="9" t="s">
        <v>14437</v>
      </c>
      <c r="G3793" s="12">
        <v>8</v>
      </c>
      <c r="H3793" s="9" t="s">
        <v>7034</v>
      </c>
      <c r="I3793" s="9" t="s">
        <v>7034</v>
      </c>
      <c r="J3793" s="12">
        <v>1</v>
      </c>
      <c r="K3793" s="13">
        <v>44267</v>
      </c>
      <c r="L3793" s="86">
        <f>(Tabla2[[#This Row],[release_year]]-'VARIANZA Y DES. EST'!$L$11)^2</f>
        <v>1.3928663045044412</v>
      </c>
      <c r="M3793" s="12">
        <v>2013</v>
      </c>
      <c r="N3793" s="9" t="s">
        <v>76</v>
      </c>
      <c r="O3793" s="9" t="s">
        <v>14374</v>
      </c>
      <c r="P3793" s="12">
        <v>105</v>
      </c>
      <c r="Q3793" s="12">
        <v>105</v>
      </c>
      <c r="R3793" s="12">
        <v>29.539251594362565</v>
      </c>
      <c r="S3793" s="12" t="s">
        <v>28</v>
      </c>
      <c r="T3793" s="9" t="s">
        <v>3625</v>
      </c>
      <c r="U3793" s="9" t="s">
        <v>95</v>
      </c>
      <c r="V3793" s="9" t="s">
        <v>3625</v>
      </c>
      <c r="W3793" s="14">
        <v>3</v>
      </c>
    </row>
    <row r="3794" spans="1:23" x14ac:dyDescent="0.25">
      <c r="A3794" s="8">
        <v>1404</v>
      </c>
      <c r="B3794" s="9" t="s">
        <v>14438</v>
      </c>
      <c r="C3794" s="9" t="s">
        <v>22</v>
      </c>
      <c r="D3794" s="9" t="s">
        <v>14439</v>
      </c>
      <c r="E3794" s="9" t="s">
        <v>14440</v>
      </c>
      <c r="F3794" s="9" t="s">
        <v>14441</v>
      </c>
      <c r="G3794" s="12">
        <v>10</v>
      </c>
      <c r="H3794" s="9" t="s">
        <v>858</v>
      </c>
      <c r="I3794" s="9" t="s">
        <v>858</v>
      </c>
      <c r="J3794" s="12">
        <v>1</v>
      </c>
      <c r="K3794" s="13">
        <v>44211</v>
      </c>
      <c r="L3794" s="86">
        <f>(Tabla2[[#This Row],[release_year]]-'VARIANZA Y DES. EST'!$L$11)^2</f>
        <v>33.870100322899837</v>
      </c>
      <c r="M3794" s="12">
        <v>2020</v>
      </c>
      <c r="N3794" s="9" t="s">
        <v>55</v>
      </c>
      <c r="O3794" s="9" t="s">
        <v>14374</v>
      </c>
      <c r="P3794" s="12">
        <v>105</v>
      </c>
      <c r="Q3794" s="12">
        <v>105</v>
      </c>
      <c r="R3794" s="12">
        <v>29.539251594362565</v>
      </c>
      <c r="S3794" s="12" t="s">
        <v>28</v>
      </c>
      <c r="T3794" s="9" t="s">
        <v>5812</v>
      </c>
      <c r="U3794" s="9" t="s">
        <v>30</v>
      </c>
      <c r="V3794" s="9" t="s">
        <v>5812</v>
      </c>
      <c r="W3794" s="14">
        <v>3</v>
      </c>
    </row>
    <row r="3795" spans="1:23" x14ac:dyDescent="0.25">
      <c r="A3795" s="8">
        <v>1482</v>
      </c>
      <c r="B3795" s="9" t="s">
        <v>14442</v>
      </c>
      <c r="C3795" s="9" t="s">
        <v>22</v>
      </c>
      <c r="D3795" s="9" t="s">
        <v>14443</v>
      </c>
      <c r="E3795" s="9" t="s">
        <v>14444</v>
      </c>
      <c r="F3795" s="9" t="s">
        <v>14445</v>
      </c>
      <c r="G3795" s="12">
        <v>6</v>
      </c>
      <c r="H3795" s="9" t="s">
        <v>4237</v>
      </c>
      <c r="I3795" s="9" t="s">
        <v>4237</v>
      </c>
      <c r="J3795" s="12">
        <v>1</v>
      </c>
      <c r="K3795" s="16">
        <v>44195</v>
      </c>
      <c r="L3795" s="86">
        <f>(Tabla2[[#This Row],[release_year]]-'VARIANZA Y DES. EST'!$L$11)^2</f>
        <v>33.870100322899837</v>
      </c>
      <c r="M3795" s="12">
        <v>2020</v>
      </c>
      <c r="N3795" s="9" t="s">
        <v>76</v>
      </c>
      <c r="O3795" s="9" t="s">
        <v>14374</v>
      </c>
      <c r="P3795" s="12">
        <v>105</v>
      </c>
      <c r="Q3795" s="12">
        <v>105</v>
      </c>
      <c r="R3795" s="12">
        <v>29.539251594362565</v>
      </c>
      <c r="S3795" s="12" t="s">
        <v>28</v>
      </c>
      <c r="T3795" s="9" t="s">
        <v>3179</v>
      </c>
      <c r="U3795" s="9" t="s">
        <v>514</v>
      </c>
      <c r="V3795" s="9" t="s">
        <v>3179</v>
      </c>
      <c r="W3795" s="14">
        <v>2</v>
      </c>
    </row>
    <row r="3796" spans="1:23" x14ac:dyDescent="0.25">
      <c r="A3796" s="8">
        <v>1502</v>
      </c>
      <c r="B3796" s="9" t="s">
        <v>14446</v>
      </c>
      <c r="C3796" s="9" t="s">
        <v>22</v>
      </c>
      <c r="D3796" s="9" t="s">
        <v>14447</v>
      </c>
      <c r="E3796" s="18" t="s">
        <v>6531</v>
      </c>
      <c r="F3796" s="9" t="s">
        <v>14448</v>
      </c>
      <c r="G3796" s="12">
        <v>15</v>
      </c>
      <c r="H3796" s="9" t="s">
        <v>25</v>
      </c>
      <c r="I3796" s="9" t="s">
        <v>25</v>
      </c>
      <c r="J3796" s="12">
        <v>1</v>
      </c>
      <c r="K3796" s="16">
        <v>44187</v>
      </c>
      <c r="L3796" s="86">
        <f>(Tabla2[[#This Row],[release_year]]-'VARIANZA Y DES. EST'!$L$11)^2</f>
        <v>33.870100322899837</v>
      </c>
      <c r="M3796" s="12">
        <v>2020</v>
      </c>
      <c r="N3796" s="9" t="s">
        <v>1991</v>
      </c>
      <c r="O3796" s="9" t="s">
        <v>14374</v>
      </c>
      <c r="P3796" s="12">
        <v>105</v>
      </c>
      <c r="Q3796" s="12">
        <v>105</v>
      </c>
      <c r="R3796" s="12">
        <v>29.539251594362565</v>
      </c>
      <c r="S3796" s="12" t="s">
        <v>28</v>
      </c>
      <c r="T3796" s="9" t="s">
        <v>4008</v>
      </c>
      <c r="U3796" s="9" t="s">
        <v>45</v>
      </c>
      <c r="V3796" s="9" t="s">
        <v>4008</v>
      </c>
      <c r="W3796" s="14">
        <v>2</v>
      </c>
    </row>
    <row r="3797" spans="1:23" x14ac:dyDescent="0.25">
      <c r="A3797" s="8">
        <v>1569</v>
      </c>
      <c r="B3797" s="9" t="s">
        <v>14449</v>
      </c>
      <c r="C3797" s="9" t="s">
        <v>22</v>
      </c>
      <c r="D3797" s="9" t="s">
        <v>14450</v>
      </c>
      <c r="E3797" s="9" t="s">
        <v>14152</v>
      </c>
      <c r="F3797" s="9" t="s">
        <v>14451</v>
      </c>
      <c r="G3797" s="12">
        <v>7</v>
      </c>
      <c r="H3797" s="9" t="s">
        <v>3522</v>
      </c>
      <c r="I3797" s="9" t="s">
        <v>3522</v>
      </c>
      <c r="J3797" s="12">
        <v>1</v>
      </c>
      <c r="K3797" s="13">
        <v>44174</v>
      </c>
      <c r="L3797" s="86">
        <f>(Tabla2[[#This Row],[release_year]]-'VARIANZA Y DES. EST'!$L$11)^2</f>
        <v>23.230495463129063</v>
      </c>
      <c r="M3797" s="12">
        <v>2019</v>
      </c>
      <c r="N3797" s="9" t="s">
        <v>76</v>
      </c>
      <c r="O3797" s="9" t="s">
        <v>14374</v>
      </c>
      <c r="P3797" s="12">
        <v>105</v>
      </c>
      <c r="Q3797" s="12">
        <v>105</v>
      </c>
      <c r="R3797" s="12">
        <v>29.539251594362565</v>
      </c>
      <c r="S3797" s="12" t="s">
        <v>28</v>
      </c>
      <c r="T3797" s="9" t="s">
        <v>118</v>
      </c>
      <c r="U3797" s="9" t="s">
        <v>45</v>
      </c>
      <c r="V3797" s="9" t="s">
        <v>118</v>
      </c>
      <c r="W3797" s="14">
        <v>3</v>
      </c>
    </row>
    <row r="3798" spans="1:23" x14ac:dyDescent="0.25">
      <c r="A3798" s="8">
        <v>1678</v>
      </c>
      <c r="B3798" s="9" t="s">
        <v>14452</v>
      </c>
      <c r="C3798" s="9" t="s">
        <v>22</v>
      </c>
      <c r="D3798" s="9" t="s">
        <v>14453</v>
      </c>
      <c r="E3798" s="18" t="s">
        <v>14454</v>
      </c>
      <c r="F3798" s="9" t="s">
        <v>14455</v>
      </c>
      <c r="G3798" s="12">
        <v>8</v>
      </c>
      <c r="H3798" s="9" t="s">
        <v>3522</v>
      </c>
      <c r="I3798" s="9" t="s">
        <v>3522</v>
      </c>
      <c r="J3798" s="12">
        <v>1</v>
      </c>
      <c r="K3798" s="16">
        <v>44154</v>
      </c>
      <c r="L3798" s="86">
        <f>(Tabla2[[#This Row],[release_year]]-'VARIANZA Y DES. EST'!$L$11)^2</f>
        <v>17.47405172519213</v>
      </c>
      <c r="M3798" s="12">
        <v>2010</v>
      </c>
      <c r="N3798" s="9" t="s">
        <v>35</v>
      </c>
      <c r="O3798" s="9" t="s">
        <v>14374</v>
      </c>
      <c r="P3798" s="12">
        <v>105</v>
      </c>
      <c r="Q3798" s="12">
        <v>105</v>
      </c>
      <c r="R3798" s="12">
        <v>29.539251594362565</v>
      </c>
      <c r="S3798" s="12" t="s">
        <v>28</v>
      </c>
      <c r="T3798" s="9" t="s">
        <v>6997</v>
      </c>
      <c r="U3798" s="9" t="s">
        <v>239</v>
      </c>
      <c r="V3798" s="9" t="s">
        <v>6997</v>
      </c>
      <c r="W3798" s="14">
        <v>2</v>
      </c>
    </row>
    <row r="3799" spans="1:23" x14ac:dyDescent="0.25">
      <c r="A3799" s="8">
        <v>1786</v>
      </c>
      <c r="B3799" s="9" t="s">
        <v>14456</v>
      </c>
      <c r="C3799" s="9" t="s">
        <v>22</v>
      </c>
      <c r="D3799" s="9" t="s">
        <v>14457</v>
      </c>
      <c r="E3799" s="9" t="s">
        <v>14458</v>
      </c>
      <c r="F3799" s="18" t="s">
        <v>14459</v>
      </c>
      <c r="G3799" s="12">
        <v>9</v>
      </c>
      <c r="H3799" s="9" t="s">
        <v>25</v>
      </c>
      <c r="I3799" s="9" t="s">
        <v>25</v>
      </c>
      <c r="J3799" s="12">
        <v>1</v>
      </c>
      <c r="K3799" s="16">
        <v>44132</v>
      </c>
      <c r="L3799" s="86">
        <f>(Tabla2[[#This Row],[release_year]]-'VARIANZA Y DES. EST'!$L$11)^2</f>
        <v>33.870100322899837</v>
      </c>
      <c r="M3799" s="12">
        <v>2020</v>
      </c>
      <c r="N3799" s="9" t="s">
        <v>76</v>
      </c>
      <c r="O3799" s="9" t="s">
        <v>14374</v>
      </c>
      <c r="P3799" s="12">
        <v>105</v>
      </c>
      <c r="Q3799" s="12">
        <v>105</v>
      </c>
      <c r="R3799" s="12">
        <v>29.539251594362565</v>
      </c>
      <c r="S3799" s="12" t="s">
        <v>28</v>
      </c>
      <c r="T3799" s="9" t="s">
        <v>3577</v>
      </c>
      <c r="U3799" s="9" t="s">
        <v>95</v>
      </c>
      <c r="V3799" s="9" t="s">
        <v>3577</v>
      </c>
      <c r="W3799" s="14">
        <v>2</v>
      </c>
    </row>
    <row r="3800" spans="1:23" x14ac:dyDescent="0.25">
      <c r="A3800" s="8">
        <v>2004</v>
      </c>
      <c r="B3800" s="9" t="s">
        <v>14460</v>
      </c>
      <c r="C3800" s="9" t="s">
        <v>22</v>
      </c>
      <c r="D3800" s="9" t="s">
        <v>14461</v>
      </c>
      <c r="E3800" s="18" t="s">
        <v>6472</v>
      </c>
      <c r="F3800" s="9" t="s">
        <v>14462</v>
      </c>
      <c r="G3800" s="12">
        <v>13</v>
      </c>
      <c r="H3800" s="9" t="s">
        <v>25</v>
      </c>
      <c r="I3800" s="9" t="s">
        <v>14463</v>
      </c>
      <c r="J3800" s="12">
        <v>4</v>
      </c>
      <c r="K3800" s="13">
        <v>44089</v>
      </c>
      <c r="L3800" s="86">
        <f>(Tabla2[[#This Row],[release_year]]-'VARIANZA Y DES. EST'!$L$11)^2</f>
        <v>1.3928663045044412</v>
      </c>
      <c r="M3800" s="12">
        <v>2013</v>
      </c>
      <c r="N3800" s="9" t="s">
        <v>99</v>
      </c>
      <c r="O3800" s="9" t="s">
        <v>14374</v>
      </c>
      <c r="P3800" s="12">
        <v>105</v>
      </c>
      <c r="Q3800" s="12">
        <v>105</v>
      </c>
      <c r="R3800" s="12">
        <v>29.539251594362565</v>
      </c>
      <c r="S3800" s="12" t="s">
        <v>28</v>
      </c>
      <c r="T3800" s="9" t="s">
        <v>111</v>
      </c>
      <c r="U3800" s="9" t="s">
        <v>30</v>
      </c>
      <c r="V3800" s="9" t="s">
        <v>111</v>
      </c>
      <c r="W3800" s="14">
        <v>2</v>
      </c>
    </row>
    <row r="3801" spans="1:23" x14ac:dyDescent="0.25">
      <c r="A3801" s="8">
        <v>2140</v>
      </c>
      <c r="B3801" s="9" t="s">
        <v>14464</v>
      </c>
      <c r="C3801" s="9" t="s">
        <v>22</v>
      </c>
      <c r="D3801" s="9" t="s">
        <v>14465</v>
      </c>
      <c r="E3801" s="9" t="s">
        <v>14466</v>
      </c>
      <c r="F3801" s="9" t="s">
        <v>14467</v>
      </c>
      <c r="G3801" s="12">
        <v>8</v>
      </c>
      <c r="H3801" s="9" t="s">
        <v>25</v>
      </c>
      <c r="I3801" s="9" t="s">
        <v>1078</v>
      </c>
      <c r="J3801" s="12">
        <v>2</v>
      </c>
      <c r="K3801" s="13">
        <v>44056</v>
      </c>
      <c r="L3801" s="86">
        <f>(Tabla2[[#This Row],[release_year]]-'VARIANZA Y DES. EST'!$L$11)^2</f>
        <v>4.7532614447336705</v>
      </c>
      <c r="M3801" s="12">
        <v>2012</v>
      </c>
      <c r="N3801" s="9" t="s">
        <v>76</v>
      </c>
      <c r="O3801" s="9" t="s">
        <v>14374</v>
      </c>
      <c r="P3801" s="12">
        <v>105</v>
      </c>
      <c r="Q3801" s="12">
        <v>105</v>
      </c>
      <c r="R3801" s="12">
        <v>29.539251594362565</v>
      </c>
      <c r="S3801" s="12" t="s">
        <v>28</v>
      </c>
      <c r="T3801" s="9" t="s">
        <v>3998</v>
      </c>
      <c r="U3801" s="9" t="s">
        <v>45</v>
      </c>
      <c r="V3801" s="9" t="s">
        <v>3998</v>
      </c>
      <c r="W3801" s="14">
        <v>3</v>
      </c>
    </row>
    <row r="3802" spans="1:23" x14ac:dyDescent="0.25">
      <c r="A3802" s="8">
        <v>2221</v>
      </c>
      <c r="B3802" s="9" t="s">
        <v>14468</v>
      </c>
      <c r="C3802" s="9" t="s">
        <v>22</v>
      </c>
      <c r="D3802" s="9" t="s">
        <v>14469</v>
      </c>
      <c r="E3802" s="9" t="s">
        <v>9366</v>
      </c>
      <c r="F3802" s="9" t="s">
        <v>14470</v>
      </c>
      <c r="G3802" s="12">
        <v>10</v>
      </c>
      <c r="H3802" s="9" t="s">
        <v>3799</v>
      </c>
      <c r="I3802" s="9" t="s">
        <v>6461</v>
      </c>
      <c r="J3802" s="12">
        <v>2</v>
      </c>
      <c r="K3802" s="13">
        <v>44033</v>
      </c>
      <c r="L3802" s="86">
        <f>(Tabla2[[#This Row],[release_year]]-'VARIANZA Y DES. EST'!$L$11)^2</f>
        <v>23.230495463129063</v>
      </c>
      <c r="M3802" s="12">
        <v>2019</v>
      </c>
      <c r="N3802" s="9" t="s">
        <v>76</v>
      </c>
      <c r="O3802" s="9" t="s">
        <v>14374</v>
      </c>
      <c r="P3802" s="12">
        <v>105</v>
      </c>
      <c r="Q3802" s="12">
        <v>105</v>
      </c>
      <c r="R3802" s="12">
        <v>29.539251594362565</v>
      </c>
      <c r="S3802" s="12" t="s">
        <v>28</v>
      </c>
      <c r="T3802" s="9" t="s">
        <v>2930</v>
      </c>
      <c r="U3802" s="9" t="s">
        <v>38</v>
      </c>
      <c r="V3802" s="9" t="s">
        <v>2930</v>
      </c>
      <c r="W3802" s="14">
        <v>3</v>
      </c>
    </row>
    <row r="3803" spans="1:23" x14ac:dyDescent="0.25">
      <c r="A3803" s="8">
        <v>2312</v>
      </c>
      <c r="B3803" s="9" t="s">
        <v>14471</v>
      </c>
      <c r="C3803" s="9" t="s">
        <v>22</v>
      </c>
      <c r="D3803" s="9" t="s">
        <v>14472</v>
      </c>
      <c r="E3803" s="18" t="s">
        <v>14473</v>
      </c>
      <c r="F3803" s="9" t="s">
        <v>14474</v>
      </c>
      <c r="G3803" s="12">
        <v>8</v>
      </c>
      <c r="H3803" s="9" t="s">
        <v>25</v>
      </c>
      <c r="I3803" s="9" t="s">
        <v>13792</v>
      </c>
      <c r="J3803" s="12">
        <v>3</v>
      </c>
      <c r="K3803" s="13">
        <v>44013</v>
      </c>
      <c r="L3803" s="86">
        <f>(Tabla2[[#This Row],[release_year]]-'VARIANZA Y DES. EST'!$L$11)^2</f>
        <v>230.43839826771367</v>
      </c>
      <c r="M3803" s="12">
        <v>1999</v>
      </c>
      <c r="N3803" s="9" t="s">
        <v>1991</v>
      </c>
      <c r="O3803" s="9" t="s">
        <v>14374</v>
      </c>
      <c r="P3803" s="12">
        <v>105</v>
      </c>
      <c r="Q3803" s="12">
        <v>105</v>
      </c>
      <c r="R3803" s="12">
        <v>29.539251594362565</v>
      </c>
      <c r="S3803" s="12" t="s">
        <v>28</v>
      </c>
      <c r="T3803" s="9" t="s">
        <v>3969</v>
      </c>
      <c r="U3803" s="9" t="s">
        <v>3969</v>
      </c>
      <c r="V3803" s="9" t="s">
        <v>3969</v>
      </c>
      <c r="W3803" s="14">
        <v>1</v>
      </c>
    </row>
    <row r="3804" spans="1:23" x14ac:dyDescent="0.25">
      <c r="A3804" s="8">
        <v>2429</v>
      </c>
      <c r="B3804" s="9" t="s">
        <v>14475</v>
      </c>
      <c r="C3804" s="9" t="s">
        <v>22</v>
      </c>
      <c r="D3804" s="9" t="s">
        <v>14476</v>
      </c>
      <c r="E3804" s="9" t="s">
        <v>14477</v>
      </c>
      <c r="F3804" s="9" t="s">
        <v>14478</v>
      </c>
      <c r="G3804" s="12">
        <v>10</v>
      </c>
      <c r="H3804" s="9" t="s">
        <v>7034</v>
      </c>
      <c r="I3804" s="9" t="s">
        <v>7034</v>
      </c>
      <c r="J3804" s="12">
        <v>1</v>
      </c>
      <c r="K3804" s="13">
        <v>43986</v>
      </c>
      <c r="L3804" s="86">
        <f>(Tabla2[[#This Row],[release_year]]-'VARIANZA Y DES. EST'!$L$11)^2</f>
        <v>7.9512857435875226</v>
      </c>
      <c r="M3804" s="12">
        <v>2017</v>
      </c>
      <c r="N3804" s="9" t="s">
        <v>76</v>
      </c>
      <c r="O3804" s="9" t="s">
        <v>14374</v>
      </c>
      <c r="P3804" s="12">
        <v>105</v>
      </c>
      <c r="Q3804" s="12">
        <v>105</v>
      </c>
      <c r="R3804" s="12">
        <v>29.539251594362565</v>
      </c>
      <c r="S3804" s="12" t="s">
        <v>28</v>
      </c>
      <c r="T3804" s="9" t="s">
        <v>859</v>
      </c>
      <c r="U3804" s="9" t="s">
        <v>95</v>
      </c>
      <c r="V3804" s="9" t="s">
        <v>859</v>
      </c>
      <c r="W3804" s="14">
        <v>2</v>
      </c>
    </row>
    <row r="3805" spans="1:23" x14ac:dyDescent="0.25">
      <c r="A3805" s="8">
        <v>2502</v>
      </c>
      <c r="B3805" s="9" t="s">
        <v>14479</v>
      </c>
      <c r="C3805" s="9" t="s">
        <v>22</v>
      </c>
      <c r="D3805" s="9" t="s">
        <v>14480</v>
      </c>
      <c r="E3805" s="9" t="s">
        <v>14481</v>
      </c>
      <c r="F3805" s="9" t="s">
        <v>14482</v>
      </c>
      <c r="G3805" s="12">
        <v>10</v>
      </c>
      <c r="H3805" s="9" t="s">
        <v>116</v>
      </c>
      <c r="I3805" s="9" t="s">
        <v>116</v>
      </c>
      <c r="J3805" s="12">
        <v>1</v>
      </c>
      <c r="K3805" s="13">
        <v>43970</v>
      </c>
      <c r="L3805" s="86">
        <f>(Tabla2[[#This Row],[release_year]]-'VARIANZA Y DES. EST'!$L$11)^2</f>
        <v>66.915632286109044</v>
      </c>
      <c r="M3805" s="12">
        <v>2006</v>
      </c>
      <c r="N3805" s="9" t="s">
        <v>82</v>
      </c>
      <c r="O3805" s="9" t="s">
        <v>14374</v>
      </c>
      <c r="P3805" s="12">
        <v>105</v>
      </c>
      <c r="Q3805" s="12">
        <v>105</v>
      </c>
      <c r="R3805" s="12">
        <v>29.539251594362565</v>
      </c>
      <c r="S3805" s="12" t="s">
        <v>28</v>
      </c>
      <c r="T3805" s="9" t="s">
        <v>859</v>
      </c>
      <c r="U3805" s="9" t="s">
        <v>95</v>
      </c>
      <c r="V3805" s="9" t="s">
        <v>859</v>
      </c>
      <c r="W3805" s="14">
        <v>2</v>
      </c>
    </row>
    <row r="3806" spans="1:23" x14ac:dyDescent="0.25">
      <c r="A3806" s="8">
        <v>2514</v>
      </c>
      <c r="B3806" s="9" t="s">
        <v>14483</v>
      </c>
      <c r="C3806" s="9" t="s">
        <v>22</v>
      </c>
      <c r="D3806" s="9" t="s">
        <v>14484</v>
      </c>
      <c r="E3806" s="9" t="s">
        <v>13579</v>
      </c>
      <c r="F3806" s="9" t="s">
        <v>14485</v>
      </c>
      <c r="G3806" s="12">
        <v>7</v>
      </c>
      <c r="H3806" s="9" t="s">
        <v>175</v>
      </c>
      <c r="I3806" s="9" t="s">
        <v>175</v>
      </c>
      <c r="J3806" s="12">
        <v>1</v>
      </c>
      <c r="K3806" s="13">
        <v>43969</v>
      </c>
      <c r="L3806" s="86">
        <f>(Tabla2[[#This Row],[release_year]]-'VARIANZA Y DES. EST'!$L$11)^2</f>
        <v>23.230495463129063</v>
      </c>
      <c r="M3806" s="12">
        <v>2019</v>
      </c>
      <c r="N3806" s="9" t="s">
        <v>35</v>
      </c>
      <c r="O3806" s="9" t="s">
        <v>14374</v>
      </c>
      <c r="P3806" s="12">
        <v>105</v>
      </c>
      <c r="Q3806" s="12">
        <v>105</v>
      </c>
      <c r="R3806" s="12">
        <v>29.539251594362565</v>
      </c>
      <c r="S3806" s="12" t="s">
        <v>28</v>
      </c>
      <c r="T3806" s="9" t="s">
        <v>70</v>
      </c>
      <c r="U3806" s="9" t="s">
        <v>45</v>
      </c>
      <c r="V3806" s="9" t="s">
        <v>70</v>
      </c>
      <c r="W3806" s="14">
        <v>2</v>
      </c>
    </row>
    <row r="3807" spans="1:23" x14ac:dyDescent="0.25">
      <c r="A3807" s="8">
        <v>2592</v>
      </c>
      <c r="B3807" s="9" t="s">
        <v>14486</v>
      </c>
      <c r="C3807" s="9" t="s">
        <v>22</v>
      </c>
      <c r="D3807" s="9" t="s">
        <v>14487</v>
      </c>
      <c r="E3807" s="9" t="s">
        <v>14488</v>
      </c>
      <c r="F3807" s="9" t="s">
        <v>14489</v>
      </c>
      <c r="G3807" s="12">
        <v>9</v>
      </c>
      <c r="H3807" s="9" t="s">
        <v>25</v>
      </c>
      <c r="I3807" s="9" t="s">
        <v>25</v>
      </c>
      <c r="J3807" s="12">
        <v>1</v>
      </c>
      <c r="K3807" s="13">
        <v>43952</v>
      </c>
      <c r="L3807" s="86">
        <f>(Tabla2[[#This Row],[release_year]]-'VARIANZA Y DES. EST'!$L$11)^2</f>
        <v>33.870100322899837</v>
      </c>
      <c r="M3807" s="12">
        <v>2020</v>
      </c>
      <c r="N3807" s="9" t="s">
        <v>43</v>
      </c>
      <c r="O3807" s="9" t="s">
        <v>14374</v>
      </c>
      <c r="P3807" s="12">
        <v>105</v>
      </c>
      <c r="Q3807" s="12">
        <v>105</v>
      </c>
      <c r="R3807" s="12">
        <v>29.539251594362565</v>
      </c>
      <c r="S3807" s="12" t="s">
        <v>28</v>
      </c>
      <c r="T3807" s="9" t="s">
        <v>7808</v>
      </c>
      <c r="U3807" s="9" t="s">
        <v>95</v>
      </c>
      <c r="V3807" s="9" t="s">
        <v>7808</v>
      </c>
      <c r="W3807" s="14">
        <v>3</v>
      </c>
    </row>
    <row r="3808" spans="1:23" x14ac:dyDescent="0.25">
      <c r="A3808" s="8">
        <v>2597</v>
      </c>
      <c r="B3808" s="9" t="s">
        <v>14490</v>
      </c>
      <c r="C3808" s="9" t="s">
        <v>22</v>
      </c>
      <c r="D3808" s="9" t="s">
        <v>14491</v>
      </c>
      <c r="E3808" s="9" t="s">
        <v>7949</v>
      </c>
      <c r="F3808" s="9" t="s">
        <v>14492</v>
      </c>
      <c r="G3808" s="12">
        <v>8</v>
      </c>
      <c r="H3808" s="9" t="s">
        <v>25</v>
      </c>
      <c r="I3808" s="9" t="s">
        <v>1453</v>
      </c>
      <c r="J3808" s="12">
        <v>2</v>
      </c>
      <c r="K3808" s="13">
        <v>43952</v>
      </c>
      <c r="L3808" s="86">
        <f>(Tabla2[[#This Row],[release_year]]-'VARIANZA Y DES. EST'!$L$11)^2</f>
        <v>124.99681770679673</v>
      </c>
      <c r="M3808" s="12">
        <v>2003</v>
      </c>
      <c r="N3808" s="9" t="s">
        <v>99</v>
      </c>
      <c r="O3808" s="9" t="s">
        <v>14374</v>
      </c>
      <c r="P3808" s="12">
        <v>105</v>
      </c>
      <c r="Q3808" s="12">
        <v>105</v>
      </c>
      <c r="R3808" s="12">
        <v>29.539251594362565</v>
      </c>
      <c r="S3808" s="12" t="s">
        <v>28</v>
      </c>
      <c r="T3808" s="9" t="s">
        <v>111</v>
      </c>
      <c r="U3808" s="9" t="s">
        <v>30</v>
      </c>
      <c r="V3808" s="9" t="s">
        <v>111</v>
      </c>
      <c r="W3808" s="14">
        <v>2</v>
      </c>
    </row>
    <row r="3809" spans="1:23" x14ac:dyDescent="0.25">
      <c r="A3809" s="8">
        <v>2602</v>
      </c>
      <c r="B3809" s="9" t="s">
        <v>14493</v>
      </c>
      <c r="C3809" s="9" t="s">
        <v>22</v>
      </c>
      <c r="D3809" s="9" t="s">
        <v>14494</v>
      </c>
      <c r="E3809" s="9" t="s">
        <v>7496</v>
      </c>
      <c r="F3809" s="9" t="s">
        <v>14495</v>
      </c>
      <c r="G3809" s="12">
        <v>9</v>
      </c>
      <c r="H3809" s="9" t="s">
        <v>858</v>
      </c>
      <c r="I3809" s="9" t="s">
        <v>858</v>
      </c>
      <c r="J3809" s="12">
        <v>1</v>
      </c>
      <c r="K3809" s="13">
        <v>43951</v>
      </c>
      <c r="L3809" s="86">
        <f>(Tabla2[[#This Row],[release_year]]-'VARIANZA Y DES. EST'!$L$11)^2</f>
        <v>33.870100322899837</v>
      </c>
      <c r="M3809" s="12">
        <v>2020</v>
      </c>
      <c r="N3809" s="9" t="s">
        <v>35</v>
      </c>
      <c r="O3809" s="9" t="s">
        <v>14374</v>
      </c>
      <c r="P3809" s="12">
        <v>105</v>
      </c>
      <c r="Q3809" s="12">
        <v>105</v>
      </c>
      <c r="R3809" s="12">
        <v>29.539251594362565</v>
      </c>
      <c r="S3809" s="12" t="s">
        <v>28</v>
      </c>
      <c r="T3809" s="9" t="s">
        <v>3625</v>
      </c>
      <c r="U3809" s="9" t="s">
        <v>95</v>
      </c>
      <c r="V3809" s="9" t="s">
        <v>3625</v>
      </c>
      <c r="W3809" s="14">
        <v>3</v>
      </c>
    </row>
    <row r="3810" spans="1:23" x14ac:dyDescent="0.25">
      <c r="A3810" s="8">
        <v>2634</v>
      </c>
      <c r="B3810" s="9" t="s">
        <v>14496</v>
      </c>
      <c r="C3810" s="9" t="s">
        <v>22</v>
      </c>
      <c r="D3810" s="9" t="s">
        <v>14497</v>
      </c>
      <c r="E3810" s="18" t="s">
        <v>14498</v>
      </c>
      <c r="F3810" s="9" t="s">
        <v>14499</v>
      </c>
      <c r="G3810" s="12">
        <v>8</v>
      </c>
      <c r="H3810" s="9" t="s">
        <v>116</v>
      </c>
      <c r="I3810" s="9" t="s">
        <v>116</v>
      </c>
      <c r="J3810" s="12">
        <v>1</v>
      </c>
      <c r="K3810" s="13">
        <v>43946</v>
      </c>
      <c r="L3810" s="86">
        <f>(Tabla2[[#This Row],[release_year]]-'VARIANZA Y DES. EST'!$L$11)^2</f>
        <v>66.915632286109044</v>
      </c>
      <c r="M3810" s="12">
        <v>2006</v>
      </c>
      <c r="N3810" s="9" t="s">
        <v>35</v>
      </c>
      <c r="O3810" s="9" t="s">
        <v>14374</v>
      </c>
      <c r="P3810" s="12">
        <v>105</v>
      </c>
      <c r="Q3810" s="12">
        <v>105</v>
      </c>
      <c r="R3810" s="12">
        <v>29.539251594362565</v>
      </c>
      <c r="S3810" s="12" t="s">
        <v>28</v>
      </c>
      <c r="T3810" s="9" t="s">
        <v>859</v>
      </c>
      <c r="U3810" s="9" t="s">
        <v>95</v>
      </c>
      <c r="V3810" s="9" t="s">
        <v>859</v>
      </c>
      <c r="W3810" s="14">
        <v>2</v>
      </c>
    </row>
    <row r="3811" spans="1:23" x14ac:dyDescent="0.25">
      <c r="A3811" s="8">
        <v>2655</v>
      </c>
      <c r="B3811" s="9" t="s">
        <v>14500</v>
      </c>
      <c r="C3811" s="9" t="s">
        <v>22</v>
      </c>
      <c r="D3811" s="9" t="s">
        <v>14501</v>
      </c>
      <c r="E3811" s="18" t="s">
        <v>3169</v>
      </c>
      <c r="F3811" s="9" t="s">
        <v>14502</v>
      </c>
      <c r="G3811" s="12">
        <v>8</v>
      </c>
      <c r="H3811" s="9" t="s">
        <v>175</v>
      </c>
      <c r="I3811" s="9" t="s">
        <v>175</v>
      </c>
      <c r="J3811" s="12">
        <v>1</v>
      </c>
      <c r="K3811" s="13">
        <v>43943</v>
      </c>
      <c r="L3811" s="86">
        <f>(Tabla2[[#This Row],[release_year]]-'VARIANZA Y DES. EST'!$L$11)^2</f>
        <v>23.230495463129063</v>
      </c>
      <c r="M3811" s="12">
        <v>2019</v>
      </c>
      <c r="N3811" s="9" t="s">
        <v>76</v>
      </c>
      <c r="O3811" s="9" t="s">
        <v>14374</v>
      </c>
      <c r="P3811" s="12">
        <v>105</v>
      </c>
      <c r="Q3811" s="12">
        <v>105</v>
      </c>
      <c r="R3811" s="12">
        <v>29.539251594362565</v>
      </c>
      <c r="S3811" s="12" t="s">
        <v>28</v>
      </c>
      <c r="T3811" s="9" t="s">
        <v>70</v>
      </c>
      <c r="U3811" s="9" t="s">
        <v>45</v>
      </c>
      <c r="V3811" s="9" t="s">
        <v>70</v>
      </c>
      <c r="W3811" s="14">
        <v>2</v>
      </c>
    </row>
    <row r="3812" spans="1:23" x14ac:dyDescent="0.25">
      <c r="A3812" s="8">
        <v>2848</v>
      </c>
      <c r="B3812" s="9" t="s">
        <v>14503</v>
      </c>
      <c r="C3812" s="9" t="s">
        <v>22</v>
      </c>
      <c r="D3812" s="9" t="s">
        <v>14504</v>
      </c>
      <c r="E3812" s="9" t="s">
        <v>14505</v>
      </c>
      <c r="F3812" s="18" t="s">
        <v>14506</v>
      </c>
      <c r="G3812" s="12">
        <v>7</v>
      </c>
      <c r="H3812" s="9" t="s">
        <v>25</v>
      </c>
      <c r="I3812" s="9" t="s">
        <v>327</v>
      </c>
      <c r="J3812" s="12">
        <v>2</v>
      </c>
      <c r="K3812" s="13">
        <v>43893</v>
      </c>
      <c r="L3812" s="86">
        <f>(Tabla2[[#This Row],[release_year]]-'VARIANZA Y DES. EST'!$L$11)^2</f>
        <v>14.590890603358293</v>
      </c>
      <c r="M3812" s="12">
        <v>2018</v>
      </c>
      <c r="N3812" s="9" t="s">
        <v>1991</v>
      </c>
      <c r="O3812" s="9" t="s">
        <v>14374</v>
      </c>
      <c r="P3812" s="12">
        <v>105</v>
      </c>
      <c r="Q3812" s="12">
        <v>105</v>
      </c>
      <c r="R3812" s="12">
        <v>29.539251594362565</v>
      </c>
      <c r="S3812" s="12" t="s">
        <v>28</v>
      </c>
      <c r="T3812" s="9" t="s">
        <v>7647</v>
      </c>
      <c r="U3812" s="9" t="s">
        <v>5256</v>
      </c>
      <c r="V3812" s="9" t="s">
        <v>7647</v>
      </c>
      <c r="W3812" s="14">
        <v>3</v>
      </c>
    </row>
    <row r="3813" spans="1:23" x14ac:dyDescent="0.25">
      <c r="A3813" s="8">
        <v>3055</v>
      </c>
      <c r="B3813" s="9" t="s">
        <v>14507</v>
      </c>
      <c r="C3813" s="9" t="s">
        <v>22</v>
      </c>
      <c r="D3813" s="9" t="s">
        <v>14508</v>
      </c>
      <c r="E3813" s="9" t="s">
        <v>14509</v>
      </c>
      <c r="F3813" s="9" t="s">
        <v>14510</v>
      </c>
      <c r="G3813" s="12">
        <v>10</v>
      </c>
      <c r="H3813" s="9" t="s">
        <v>126</v>
      </c>
      <c r="I3813" s="9" t="s">
        <v>126</v>
      </c>
      <c r="J3813" s="12">
        <v>1</v>
      </c>
      <c r="K3813" s="13">
        <v>43831</v>
      </c>
      <c r="L3813" s="86">
        <f>(Tabla2[[#This Row],[release_year]]-'VARIANZA Y DES. EST'!$L$11)^2</f>
        <v>3.2471164275211517E-2</v>
      </c>
      <c r="M3813" s="12">
        <v>2014</v>
      </c>
      <c r="N3813" s="9" t="s">
        <v>82</v>
      </c>
      <c r="O3813" s="9" t="s">
        <v>14374</v>
      </c>
      <c r="P3813" s="12">
        <v>105</v>
      </c>
      <c r="Q3813" s="12">
        <v>105</v>
      </c>
      <c r="R3813" s="12">
        <v>29.539251594362565</v>
      </c>
      <c r="S3813" s="12" t="s">
        <v>28</v>
      </c>
      <c r="T3813" s="9" t="s">
        <v>859</v>
      </c>
      <c r="U3813" s="9" t="s">
        <v>95</v>
      </c>
      <c r="V3813" s="9" t="s">
        <v>859</v>
      </c>
      <c r="W3813" s="14">
        <v>2</v>
      </c>
    </row>
    <row r="3814" spans="1:23" x14ac:dyDescent="0.25">
      <c r="A3814" s="8">
        <v>3269</v>
      </c>
      <c r="B3814" s="9" t="s">
        <v>14511</v>
      </c>
      <c r="C3814" s="9" t="s">
        <v>22</v>
      </c>
      <c r="D3814" s="9" t="s">
        <v>14512</v>
      </c>
      <c r="E3814" s="9" t="s">
        <v>14513</v>
      </c>
      <c r="F3814" s="9" t="s">
        <v>14514</v>
      </c>
      <c r="G3814" s="12">
        <v>6</v>
      </c>
      <c r="H3814" s="9" t="s">
        <v>518</v>
      </c>
      <c r="I3814" s="9" t="s">
        <v>518</v>
      </c>
      <c r="J3814" s="12">
        <v>1</v>
      </c>
      <c r="K3814" s="16">
        <v>43784</v>
      </c>
      <c r="L3814" s="86">
        <f>(Tabla2[[#This Row],[release_year]]-'VARIANZA Y DES. EST'!$L$11)^2</f>
        <v>23.230495463129063</v>
      </c>
      <c r="M3814" s="12">
        <v>2019</v>
      </c>
      <c r="N3814" s="9" t="s">
        <v>35</v>
      </c>
      <c r="O3814" s="9" t="s">
        <v>14374</v>
      </c>
      <c r="P3814" s="12">
        <v>105</v>
      </c>
      <c r="Q3814" s="12">
        <v>105</v>
      </c>
      <c r="R3814" s="12">
        <v>29.539251594362565</v>
      </c>
      <c r="S3814" s="12" t="s">
        <v>28</v>
      </c>
      <c r="T3814" s="9" t="s">
        <v>4290</v>
      </c>
      <c r="U3814" s="9" t="s">
        <v>95</v>
      </c>
      <c r="V3814" s="9" t="s">
        <v>4290</v>
      </c>
      <c r="W3814" s="14">
        <v>3</v>
      </c>
    </row>
    <row r="3815" spans="1:23" x14ac:dyDescent="0.25">
      <c r="A3815" s="8">
        <v>3521</v>
      </c>
      <c r="B3815" s="9" t="s">
        <v>14515</v>
      </c>
      <c r="C3815" s="9" t="s">
        <v>22</v>
      </c>
      <c r="D3815" s="9" t="s">
        <v>14516</v>
      </c>
      <c r="E3815" s="9" t="s">
        <v>14025</v>
      </c>
      <c r="F3815" s="9" t="s">
        <v>14517</v>
      </c>
      <c r="G3815" s="12">
        <v>10</v>
      </c>
      <c r="H3815" s="9" t="s">
        <v>7034</v>
      </c>
      <c r="I3815" s="9" t="s">
        <v>7034</v>
      </c>
      <c r="J3815" s="12">
        <v>1</v>
      </c>
      <c r="K3815" s="13">
        <v>43721</v>
      </c>
      <c r="L3815" s="86">
        <f>(Tabla2[[#This Row],[release_year]]-'VARIANZA Y DES. EST'!$L$11)^2</f>
        <v>14.590890603358293</v>
      </c>
      <c r="M3815" s="12">
        <v>2018</v>
      </c>
      <c r="N3815" s="9" t="s">
        <v>35</v>
      </c>
      <c r="O3815" s="9" t="s">
        <v>14374</v>
      </c>
      <c r="P3815" s="12">
        <v>105</v>
      </c>
      <c r="Q3815" s="12">
        <v>105</v>
      </c>
      <c r="R3815" s="12">
        <v>29.539251594362565</v>
      </c>
      <c r="S3815" s="12" t="s">
        <v>28</v>
      </c>
      <c r="T3815" s="9" t="s">
        <v>859</v>
      </c>
      <c r="U3815" s="9" t="s">
        <v>95</v>
      </c>
      <c r="V3815" s="9" t="s">
        <v>859</v>
      </c>
      <c r="W3815" s="14">
        <v>2</v>
      </c>
    </row>
    <row r="3816" spans="1:23" x14ac:dyDescent="0.25">
      <c r="A3816" s="8">
        <v>3622</v>
      </c>
      <c r="B3816" s="9" t="s">
        <v>14518</v>
      </c>
      <c r="C3816" s="9" t="s">
        <v>22</v>
      </c>
      <c r="D3816" s="9" t="s">
        <v>14519</v>
      </c>
      <c r="E3816" s="9" t="s">
        <v>14520</v>
      </c>
      <c r="F3816" s="9"/>
      <c r="G3816" s="12">
        <v>0</v>
      </c>
      <c r="H3816" s="9" t="s">
        <v>25</v>
      </c>
      <c r="I3816" s="9" t="s">
        <v>25</v>
      </c>
      <c r="J3816" s="12">
        <v>1</v>
      </c>
      <c r="K3816" s="13">
        <v>43683</v>
      </c>
      <c r="L3816" s="86">
        <f>(Tabla2[[#This Row],[release_year]]-'VARIANZA Y DES. EST'!$L$11)^2</f>
        <v>14.590890603358293</v>
      </c>
      <c r="M3816" s="12">
        <v>2018</v>
      </c>
      <c r="N3816" s="9" t="s">
        <v>76</v>
      </c>
      <c r="O3816" s="9" t="s">
        <v>14374</v>
      </c>
      <c r="P3816" s="12">
        <v>105</v>
      </c>
      <c r="Q3816" s="12">
        <v>105</v>
      </c>
      <c r="R3816" s="12">
        <v>29.539251594362565</v>
      </c>
      <c r="S3816" s="12" t="s">
        <v>28</v>
      </c>
      <c r="T3816" s="9" t="s">
        <v>83</v>
      </c>
      <c r="U3816" s="9" t="s">
        <v>57</v>
      </c>
      <c r="V3816" s="9" t="s">
        <v>83</v>
      </c>
      <c r="W3816" s="14">
        <v>2</v>
      </c>
    </row>
    <row r="3817" spans="1:23" x14ac:dyDescent="0.25">
      <c r="A3817" s="8">
        <v>3669</v>
      </c>
      <c r="B3817" s="9" t="s">
        <v>14521</v>
      </c>
      <c r="C3817" s="9" t="s">
        <v>22</v>
      </c>
      <c r="D3817" s="9" t="s">
        <v>14522</v>
      </c>
      <c r="E3817" s="9" t="s">
        <v>14523</v>
      </c>
      <c r="F3817" s="9" t="s">
        <v>14524</v>
      </c>
      <c r="G3817" s="12">
        <v>8</v>
      </c>
      <c r="H3817" s="9" t="s">
        <v>390</v>
      </c>
      <c r="I3817" s="9" t="s">
        <v>390</v>
      </c>
      <c r="J3817" s="12">
        <v>1</v>
      </c>
      <c r="K3817" s="13">
        <v>43658</v>
      </c>
      <c r="L3817" s="86">
        <f>(Tabla2[[#This Row],[release_year]]-'VARIANZA Y DES. EST'!$L$11)^2</f>
        <v>23.230495463129063</v>
      </c>
      <c r="M3817" s="12">
        <v>2019</v>
      </c>
      <c r="N3817" s="9" t="s">
        <v>76</v>
      </c>
      <c r="O3817" s="9" t="s">
        <v>14374</v>
      </c>
      <c r="P3817" s="12">
        <v>105</v>
      </c>
      <c r="Q3817" s="12">
        <v>105</v>
      </c>
      <c r="R3817" s="12">
        <v>29.539251594362565</v>
      </c>
      <c r="S3817" s="12" t="s">
        <v>28</v>
      </c>
      <c r="T3817" s="9" t="s">
        <v>94</v>
      </c>
      <c r="U3817" s="9" t="s">
        <v>95</v>
      </c>
      <c r="V3817" s="9" t="s">
        <v>94</v>
      </c>
      <c r="W3817" s="14">
        <v>3</v>
      </c>
    </row>
    <row r="3818" spans="1:23" x14ac:dyDescent="0.25">
      <c r="A3818" s="8">
        <v>3682</v>
      </c>
      <c r="B3818" s="9" t="s">
        <v>14525</v>
      </c>
      <c r="C3818" s="9" t="s">
        <v>22</v>
      </c>
      <c r="D3818" s="9" t="s">
        <v>14526</v>
      </c>
      <c r="E3818" s="10" t="s">
        <v>14527</v>
      </c>
      <c r="F3818" s="11"/>
      <c r="G3818" s="12">
        <v>0</v>
      </c>
      <c r="H3818" s="9" t="s">
        <v>1064</v>
      </c>
      <c r="I3818" s="9" t="s">
        <v>1064</v>
      </c>
      <c r="J3818" s="12">
        <v>1</v>
      </c>
      <c r="K3818" s="13">
        <v>43651</v>
      </c>
      <c r="L3818" s="86">
        <f>(Tabla2[[#This Row],[release_year]]-'VARIANZA Y DES. EST'!$L$11)^2</f>
        <v>23.230495463129063</v>
      </c>
      <c r="M3818" s="12">
        <v>2019</v>
      </c>
      <c r="N3818" s="9" t="s">
        <v>55</v>
      </c>
      <c r="O3818" s="9" t="s">
        <v>14374</v>
      </c>
      <c r="P3818" s="12">
        <v>105</v>
      </c>
      <c r="Q3818" s="12">
        <v>105</v>
      </c>
      <c r="R3818" s="12">
        <v>29.539251594362565</v>
      </c>
      <c r="S3818" s="12" t="s">
        <v>28</v>
      </c>
      <c r="T3818" s="9" t="s">
        <v>171</v>
      </c>
      <c r="U3818" s="9" t="s">
        <v>57</v>
      </c>
      <c r="V3818" s="9" t="s">
        <v>171</v>
      </c>
      <c r="W3818" s="14">
        <v>3</v>
      </c>
    </row>
    <row r="3819" spans="1:23" x14ac:dyDescent="0.25">
      <c r="A3819" s="8">
        <v>3991</v>
      </c>
      <c r="B3819" s="9" t="s">
        <v>14528</v>
      </c>
      <c r="C3819" s="9" t="s">
        <v>22</v>
      </c>
      <c r="D3819" s="9" t="s">
        <v>14529</v>
      </c>
      <c r="E3819" s="9" t="s">
        <v>13845</v>
      </c>
      <c r="F3819" s="9" t="s">
        <v>14530</v>
      </c>
      <c r="G3819" s="12">
        <v>4</v>
      </c>
      <c r="H3819" s="9" t="s">
        <v>3522</v>
      </c>
      <c r="I3819" s="9" t="s">
        <v>3522</v>
      </c>
      <c r="J3819" s="12">
        <v>1</v>
      </c>
      <c r="K3819" s="13">
        <v>43545</v>
      </c>
      <c r="L3819" s="86">
        <f>(Tabla2[[#This Row],[release_year]]-'VARIANZA Y DES. EST'!$L$11)^2</f>
        <v>3.2471164275211517E-2</v>
      </c>
      <c r="M3819" s="12">
        <v>2014</v>
      </c>
      <c r="N3819" s="9" t="s">
        <v>35</v>
      </c>
      <c r="O3819" s="9" t="s">
        <v>14374</v>
      </c>
      <c r="P3819" s="12">
        <v>105</v>
      </c>
      <c r="Q3819" s="12">
        <v>105</v>
      </c>
      <c r="R3819" s="12">
        <v>29.539251594362565</v>
      </c>
      <c r="S3819" s="12" t="s">
        <v>28</v>
      </c>
      <c r="T3819" s="9" t="s">
        <v>4337</v>
      </c>
      <c r="U3819" s="9" t="s">
        <v>38</v>
      </c>
      <c r="V3819" s="9" t="s">
        <v>4337</v>
      </c>
      <c r="W3819" s="14">
        <v>3</v>
      </c>
    </row>
    <row r="3820" spans="1:23" x14ac:dyDescent="0.25">
      <c r="A3820" s="8">
        <v>4039</v>
      </c>
      <c r="B3820" s="9" t="s">
        <v>14531</v>
      </c>
      <c r="C3820" s="9" t="s">
        <v>22</v>
      </c>
      <c r="D3820" s="9" t="s">
        <v>14532</v>
      </c>
      <c r="E3820" s="9" t="s">
        <v>13845</v>
      </c>
      <c r="F3820" s="9" t="s">
        <v>14533</v>
      </c>
      <c r="G3820" s="12">
        <v>10</v>
      </c>
      <c r="H3820" s="9" t="s">
        <v>3522</v>
      </c>
      <c r="I3820" s="9" t="s">
        <v>3522</v>
      </c>
      <c r="J3820" s="12">
        <v>1</v>
      </c>
      <c r="K3820" s="13">
        <v>43531</v>
      </c>
      <c r="L3820" s="86">
        <f>(Tabla2[[#This Row],[release_year]]-'VARIANZA Y DES. EST'!$L$11)^2</f>
        <v>4.7532614447336705</v>
      </c>
      <c r="M3820" s="12">
        <v>2012</v>
      </c>
      <c r="N3820" s="9" t="s">
        <v>35</v>
      </c>
      <c r="O3820" s="9" t="s">
        <v>14374</v>
      </c>
      <c r="P3820" s="12">
        <v>105</v>
      </c>
      <c r="Q3820" s="12">
        <v>105</v>
      </c>
      <c r="R3820" s="12">
        <v>29.539251594362565</v>
      </c>
      <c r="S3820" s="12" t="s">
        <v>28</v>
      </c>
      <c r="T3820" s="9" t="s">
        <v>859</v>
      </c>
      <c r="U3820" s="9" t="s">
        <v>95</v>
      </c>
      <c r="V3820" s="9" t="s">
        <v>859</v>
      </c>
      <c r="W3820" s="14">
        <v>2</v>
      </c>
    </row>
    <row r="3821" spans="1:23" x14ac:dyDescent="0.25">
      <c r="A3821" s="8">
        <v>4170</v>
      </c>
      <c r="B3821" s="9" t="s">
        <v>14534</v>
      </c>
      <c r="C3821" s="9" t="s">
        <v>22</v>
      </c>
      <c r="D3821" s="9" t="s">
        <v>14535</v>
      </c>
      <c r="E3821" s="9" t="s">
        <v>14536</v>
      </c>
      <c r="F3821" s="9" t="s">
        <v>14537</v>
      </c>
      <c r="G3821" s="12">
        <v>10</v>
      </c>
      <c r="H3821" s="9" t="s">
        <v>1064</v>
      </c>
      <c r="I3821" s="9" t="s">
        <v>5017</v>
      </c>
      <c r="J3821" s="12">
        <v>2</v>
      </c>
      <c r="K3821" s="13">
        <v>43490</v>
      </c>
      <c r="L3821" s="86">
        <f>(Tabla2[[#This Row],[release_year]]-'VARIANZA Y DES. EST'!$L$11)^2</f>
        <v>14.590890603358293</v>
      </c>
      <c r="M3821" s="12">
        <v>2018</v>
      </c>
      <c r="N3821" s="9" t="s">
        <v>76</v>
      </c>
      <c r="O3821" s="9" t="s">
        <v>14374</v>
      </c>
      <c r="P3821" s="12">
        <v>105</v>
      </c>
      <c r="Q3821" s="12">
        <v>105</v>
      </c>
      <c r="R3821" s="12">
        <v>29.539251594362565</v>
      </c>
      <c r="S3821" s="12" t="s">
        <v>28</v>
      </c>
      <c r="T3821" s="9" t="s">
        <v>859</v>
      </c>
      <c r="U3821" s="9" t="s">
        <v>95</v>
      </c>
      <c r="V3821" s="9" t="s">
        <v>859</v>
      </c>
      <c r="W3821" s="14">
        <v>2</v>
      </c>
    </row>
    <row r="3822" spans="1:23" x14ac:dyDescent="0.25">
      <c r="A3822" s="8">
        <v>4188</v>
      </c>
      <c r="B3822" s="9" t="s">
        <v>14538</v>
      </c>
      <c r="C3822" s="9" t="s">
        <v>22</v>
      </c>
      <c r="D3822" s="9" t="s">
        <v>14539</v>
      </c>
      <c r="E3822" s="9"/>
      <c r="F3822" s="9"/>
      <c r="G3822" s="12">
        <v>0</v>
      </c>
      <c r="H3822" s="9" t="s">
        <v>518</v>
      </c>
      <c r="I3822" s="9" t="s">
        <v>518</v>
      </c>
      <c r="J3822" s="12">
        <v>1</v>
      </c>
      <c r="K3822" s="13">
        <v>43480</v>
      </c>
      <c r="L3822" s="86">
        <f>(Tabla2[[#This Row],[release_year]]-'VARIANZA Y DES. EST'!$L$11)^2</f>
        <v>14.590890603358293</v>
      </c>
      <c r="M3822" s="12">
        <v>2018</v>
      </c>
      <c r="N3822" s="9" t="s">
        <v>35</v>
      </c>
      <c r="O3822" s="9" t="s">
        <v>14374</v>
      </c>
      <c r="P3822" s="12">
        <v>105</v>
      </c>
      <c r="Q3822" s="12">
        <v>105</v>
      </c>
      <c r="R3822" s="12">
        <v>29.539251594362565</v>
      </c>
      <c r="S3822" s="12" t="s">
        <v>28</v>
      </c>
      <c r="T3822" s="9" t="s">
        <v>4290</v>
      </c>
      <c r="U3822" s="9" t="s">
        <v>95</v>
      </c>
      <c r="V3822" s="9" t="s">
        <v>4290</v>
      </c>
      <c r="W3822" s="14">
        <v>3</v>
      </c>
    </row>
    <row r="3823" spans="1:23" x14ac:dyDescent="0.25">
      <c r="A3823" s="8">
        <v>4268</v>
      </c>
      <c r="B3823" s="9" t="s">
        <v>14540</v>
      </c>
      <c r="C3823" s="9" t="s">
        <v>22</v>
      </c>
      <c r="D3823" s="9" t="s">
        <v>14541</v>
      </c>
      <c r="E3823" s="9" t="s">
        <v>14542</v>
      </c>
      <c r="F3823" s="9" t="s">
        <v>14543</v>
      </c>
      <c r="G3823" s="12">
        <v>9</v>
      </c>
      <c r="H3823" s="9" t="s">
        <v>231</v>
      </c>
      <c r="I3823" s="9" t="s">
        <v>3005</v>
      </c>
      <c r="J3823" s="12">
        <v>2</v>
      </c>
      <c r="K3823" s="16">
        <v>43455</v>
      </c>
      <c r="L3823" s="86">
        <f>(Tabla2[[#This Row],[release_year]]-'VARIANZA Y DES. EST'!$L$11)^2</f>
        <v>14.590890603358293</v>
      </c>
      <c r="M3823" s="12">
        <v>2018</v>
      </c>
      <c r="N3823" s="9" t="s">
        <v>76</v>
      </c>
      <c r="O3823" s="9" t="s">
        <v>14374</v>
      </c>
      <c r="P3823" s="12">
        <v>105</v>
      </c>
      <c r="Q3823" s="12">
        <v>105</v>
      </c>
      <c r="R3823" s="12">
        <v>29.539251594362565</v>
      </c>
      <c r="S3823" s="12" t="s">
        <v>28</v>
      </c>
      <c r="T3823" s="9" t="s">
        <v>2492</v>
      </c>
      <c r="U3823" s="9" t="s">
        <v>95</v>
      </c>
      <c r="V3823" s="9" t="s">
        <v>2492</v>
      </c>
      <c r="W3823" s="14">
        <v>3</v>
      </c>
    </row>
    <row r="3824" spans="1:23" x14ac:dyDescent="0.25">
      <c r="A3824" s="8">
        <v>4276</v>
      </c>
      <c r="B3824" s="9" t="s">
        <v>14544</v>
      </c>
      <c r="C3824" s="9" t="s">
        <v>22</v>
      </c>
      <c r="D3824" s="9" t="s">
        <v>14545</v>
      </c>
      <c r="E3824" s="10" t="s">
        <v>14546</v>
      </c>
      <c r="F3824" s="11"/>
      <c r="G3824" s="12">
        <v>0</v>
      </c>
      <c r="H3824" s="9" t="s">
        <v>613</v>
      </c>
      <c r="I3824" s="9" t="s">
        <v>13689</v>
      </c>
      <c r="J3824" s="12">
        <v>2</v>
      </c>
      <c r="K3824" s="16">
        <v>43455</v>
      </c>
      <c r="L3824" s="86">
        <f>(Tabla2[[#This Row],[release_year]]-'VARIANZA Y DES. EST'!$L$11)^2</f>
        <v>14.590890603358293</v>
      </c>
      <c r="M3824" s="12">
        <v>2018</v>
      </c>
      <c r="N3824" s="9" t="s">
        <v>76</v>
      </c>
      <c r="O3824" s="9" t="s">
        <v>14374</v>
      </c>
      <c r="P3824" s="12">
        <v>105</v>
      </c>
      <c r="Q3824" s="12">
        <v>105</v>
      </c>
      <c r="R3824" s="12">
        <v>29.539251594362565</v>
      </c>
      <c r="S3824" s="12" t="s">
        <v>28</v>
      </c>
      <c r="T3824" s="9" t="s">
        <v>57</v>
      </c>
      <c r="U3824" s="9" t="s">
        <v>57</v>
      </c>
      <c r="V3824" s="9" t="s">
        <v>57</v>
      </c>
      <c r="W3824" s="14">
        <v>1</v>
      </c>
    </row>
    <row r="3825" spans="1:23" x14ac:dyDescent="0.25">
      <c r="A3825" s="8">
        <v>4320</v>
      </c>
      <c r="B3825" s="9" t="s">
        <v>14547</v>
      </c>
      <c r="C3825" s="9" t="s">
        <v>22</v>
      </c>
      <c r="D3825" s="9" t="s">
        <v>14548</v>
      </c>
      <c r="E3825" s="18" t="s">
        <v>14549</v>
      </c>
      <c r="F3825" s="9" t="s">
        <v>14550</v>
      </c>
      <c r="G3825" s="12">
        <v>13</v>
      </c>
      <c r="H3825" s="9" t="s">
        <v>126</v>
      </c>
      <c r="I3825" s="9" t="s">
        <v>5012</v>
      </c>
      <c r="J3825" s="12">
        <v>2</v>
      </c>
      <c r="K3825" s="13">
        <v>43441</v>
      </c>
      <c r="L3825" s="86">
        <f>(Tabla2[[#This Row],[release_year]]-'VARIANZA Y DES. EST'!$L$11)^2</f>
        <v>14.590890603358293</v>
      </c>
      <c r="M3825" s="12">
        <v>2018</v>
      </c>
      <c r="N3825" s="9" t="s">
        <v>43</v>
      </c>
      <c r="O3825" s="9" t="s">
        <v>14374</v>
      </c>
      <c r="P3825" s="12">
        <v>105</v>
      </c>
      <c r="Q3825" s="12">
        <v>105</v>
      </c>
      <c r="R3825" s="12">
        <v>29.539251594362565</v>
      </c>
      <c r="S3825" s="12" t="s">
        <v>28</v>
      </c>
      <c r="T3825" s="9" t="s">
        <v>14551</v>
      </c>
      <c r="U3825" s="9" t="s">
        <v>38</v>
      </c>
      <c r="V3825" s="9" t="s">
        <v>14551</v>
      </c>
      <c r="W3825" s="14">
        <v>3</v>
      </c>
    </row>
    <row r="3826" spans="1:23" x14ac:dyDescent="0.25">
      <c r="A3826" s="8">
        <v>4335</v>
      </c>
      <c r="B3826" s="9" t="s">
        <v>14552</v>
      </c>
      <c r="C3826" s="9" t="s">
        <v>22</v>
      </c>
      <c r="D3826" s="9" t="s">
        <v>14553</v>
      </c>
      <c r="E3826" s="9" t="s">
        <v>14554</v>
      </c>
      <c r="F3826" s="9" t="s">
        <v>14555</v>
      </c>
      <c r="G3826" s="12">
        <v>9</v>
      </c>
      <c r="H3826" s="9" t="s">
        <v>3799</v>
      </c>
      <c r="I3826" s="9" t="s">
        <v>3799</v>
      </c>
      <c r="J3826" s="12">
        <v>1</v>
      </c>
      <c r="K3826" s="13">
        <v>43435</v>
      </c>
      <c r="L3826" s="86">
        <f>(Tabla2[[#This Row],[release_year]]-'VARIANZA Y DES. EST'!$L$11)^2</f>
        <v>3.2471164275211517E-2</v>
      </c>
      <c r="M3826" s="12">
        <v>2014</v>
      </c>
      <c r="N3826" s="9" t="s">
        <v>35</v>
      </c>
      <c r="O3826" s="9" t="s">
        <v>14374</v>
      </c>
      <c r="P3826" s="12">
        <v>105</v>
      </c>
      <c r="Q3826" s="12">
        <v>105</v>
      </c>
      <c r="R3826" s="12">
        <v>29.539251594362565</v>
      </c>
      <c r="S3826" s="12" t="s">
        <v>28</v>
      </c>
      <c r="T3826" s="9" t="s">
        <v>3625</v>
      </c>
      <c r="U3826" s="9" t="s">
        <v>95</v>
      </c>
      <c r="V3826" s="9" t="s">
        <v>3625</v>
      </c>
      <c r="W3826" s="14">
        <v>3</v>
      </c>
    </row>
    <row r="3827" spans="1:23" x14ac:dyDescent="0.25">
      <c r="A3827" s="8">
        <v>4702</v>
      </c>
      <c r="B3827" s="9" t="s">
        <v>14556</v>
      </c>
      <c r="C3827" s="9" t="s">
        <v>22</v>
      </c>
      <c r="D3827" s="9" t="s">
        <v>14557</v>
      </c>
      <c r="E3827" s="18" t="s">
        <v>14558</v>
      </c>
      <c r="F3827" s="9" t="s">
        <v>14559</v>
      </c>
      <c r="G3827" s="12">
        <v>7</v>
      </c>
      <c r="H3827" s="9" t="s">
        <v>25</v>
      </c>
      <c r="I3827" s="9" t="s">
        <v>883</v>
      </c>
      <c r="J3827" s="12">
        <v>2</v>
      </c>
      <c r="K3827" s="13">
        <v>43327</v>
      </c>
      <c r="L3827" s="86">
        <f>(Tabla2[[#This Row],[release_year]]-'VARIANZA Y DES. EST'!$L$11)^2</f>
        <v>0.67207602404598188</v>
      </c>
      <c r="M3827" s="12">
        <v>2015</v>
      </c>
      <c r="N3827" s="9" t="s">
        <v>76</v>
      </c>
      <c r="O3827" s="9" t="s">
        <v>14374</v>
      </c>
      <c r="P3827" s="12">
        <v>105</v>
      </c>
      <c r="Q3827" s="12">
        <v>105</v>
      </c>
      <c r="R3827" s="12">
        <v>29.539251594362565</v>
      </c>
      <c r="S3827" s="12" t="s">
        <v>28</v>
      </c>
      <c r="T3827" s="9" t="s">
        <v>94</v>
      </c>
      <c r="U3827" s="9" t="s">
        <v>95</v>
      </c>
      <c r="V3827" s="9" t="s">
        <v>94</v>
      </c>
      <c r="W3827" s="14">
        <v>3</v>
      </c>
    </row>
    <row r="3828" spans="1:23" x14ac:dyDescent="0.25">
      <c r="A3828" s="8">
        <v>4769</v>
      </c>
      <c r="B3828" s="9" t="s">
        <v>14560</v>
      </c>
      <c r="C3828" s="9" t="s">
        <v>22</v>
      </c>
      <c r="D3828" s="9" t="s">
        <v>14561</v>
      </c>
      <c r="E3828" s="9" t="s">
        <v>9775</v>
      </c>
      <c r="F3828" s="9" t="s">
        <v>14562</v>
      </c>
      <c r="G3828" s="12">
        <v>1</v>
      </c>
      <c r="H3828" s="9" t="s">
        <v>390</v>
      </c>
      <c r="I3828" s="9" t="s">
        <v>390</v>
      </c>
      <c r="J3828" s="12">
        <v>1</v>
      </c>
      <c r="K3828" s="13">
        <v>43299</v>
      </c>
      <c r="L3828" s="86">
        <f>(Tabla2[[#This Row],[release_year]]-'VARIANZA Y DES. EST'!$L$11)^2</f>
        <v>14.590890603358293</v>
      </c>
      <c r="M3828" s="12">
        <v>2018</v>
      </c>
      <c r="N3828" s="9" t="s">
        <v>35</v>
      </c>
      <c r="O3828" s="9" t="s">
        <v>14374</v>
      </c>
      <c r="P3828" s="12">
        <v>105</v>
      </c>
      <c r="Q3828" s="12">
        <v>105</v>
      </c>
      <c r="R3828" s="12">
        <v>29.539251594362565</v>
      </c>
      <c r="S3828" s="12" t="s">
        <v>28</v>
      </c>
      <c r="T3828" s="9" t="s">
        <v>756</v>
      </c>
      <c r="U3828" s="9" t="s">
        <v>57</v>
      </c>
      <c r="V3828" s="9" t="s">
        <v>756</v>
      </c>
      <c r="W3828" s="14">
        <v>3</v>
      </c>
    </row>
    <row r="3829" spans="1:23" x14ac:dyDescent="0.25">
      <c r="A3829" s="8">
        <v>4869</v>
      </c>
      <c r="B3829" s="9" t="s">
        <v>14563</v>
      </c>
      <c r="C3829" s="9" t="s">
        <v>22</v>
      </c>
      <c r="D3829" s="9" t="s">
        <v>14564</v>
      </c>
      <c r="E3829" s="9" t="s">
        <v>2463</v>
      </c>
      <c r="F3829" s="9" t="s">
        <v>14565</v>
      </c>
      <c r="G3829" s="12">
        <v>4</v>
      </c>
      <c r="H3829" s="9" t="s">
        <v>126</v>
      </c>
      <c r="I3829" s="9" t="s">
        <v>5012</v>
      </c>
      <c r="J3829" s="12">
        <v>2</v>
      </c>
      <c r="K3829" s="13">
        <v>43231</v>
      </c>
      <c r="L3829" s="86">
        <f>(Tabla2[[#This Row],[release_year]]-'VARIANZA Y DES. EST'!$L$11)^2</f>
        <v>14.590890603358293</v>
      </c>
      <c r="M3829" s="12">
        <v>2018</v>
      </c>
      <c r="N3829" s="9" t="s">
        <v>35</v>
      </c>
      <c r="O3829" s="9" t="s">
        <v>14374</v>
      </c>
      <c r="P3829" s="12">
        <v>105</v>
      </c>
      <c r="Q3829" s="12">
        <v>105</v>
      </c>
      <c r="R3829" s="12">
        <v>29.539251594362565</v>
      </c>
      <c r="S3829" s="12" t="s">
        <v>28</v>
      </c>
      <c r="T3829" s="9" t="s">
        <v>3577</v>
      </c>
      <c r="U3829" s="9" t="s">
        <v>95</v>
      </c>
      <c r="V3829" s="9" t="s">
        <v>3577</v>
      </c>
      <c r="W3829" s="14">
        <v>2</v>
      </c>
    </row>
    <row r="3830" spans="1:23" x14ac:dyDescent="0.25">
      <c r="A3830" s="8">
        <v>4879</v>
      </c>
      <c r="B3830" s="9" t="s">
        <v>14566</v>
      </c>
      <c r="C3830" s="9" t="s">
        <v>22</v>
      </c>
      <c r="D3830" s="9" t="s">
        <v>14567</v>
      </c>
      <c r="E3830" s="9" t="s">
        <v>14568</v>
      </c>
      <c r="F3830" s="9" t="s">
        <v>14569</v>
      </c>
      <c r="G3830" s="12">
        <v>4</v>
      </c>
      <c r="H3830" s="9" t="s">
        <v>890</v>
      </c>
      <c r="I3830" s="9" t="s">
        <v>14570</v>
      </c>
      <c r="J3830" s="12">
        <v>4</v>
      </c>
      <c r="K3830" s="13">
        <v>43224</v>
      </c>
      <c r="L3830" s="86">
        <f>(Tabla2[[#This Row],[release_year]]-'VARIANZA Y DES. EST'!$L$11)^2</f>
        <v>14.590890603358293</v>
      </c>
      <c r="M3830" s="12">
        <v>2018</v>
      </c>
      <c r="N3830" s="9" t="s">
        <v>76</v>
      </c>
      <c r="O3830" s="9" t="s">
        <v>14374</v>
      </c>
      <c r="P3830" s="12">
        <v>105</v>
      </c>
      <c r="Q3830" s="12">
        <v>105</v>
      </c>
      <c r="R3830" s="12">
        <v>29.539251594362565</v>
      </c>
      <c r="S3830" s="12" t="s">
        <v>28</v>
      </c>
      <c r="T3830" s="9" t="s">
        <v>70</v>
      </c>
      <c r="U3830" s="9" t="s">
        <v>45</v>
      </c>
      <c r="V3830" s="9" t="s">
        <v>70</v>
      </c>
      <c r="W3830" s="14">
        <v>2</v>
      </c>
    </row>
    <row r="3831" spans="1:23" x14ac:dyDescent="0.25">
      <c r="A3831" s="8">
        <v>4886</v>
      </c>
      <c r="B3831" s="9" t="s">
        <v>14571</v>
      </c>
      <c r="C3831" s="9" t="s">
        <v>22</v>
      </c>
      <c r="D3831" s="9" t="s">
        <v>14572</v>
      </c>
      <c r="E3831" s="18" t="s">
        <v>14573</v>
      </c>
      <c r="F3831" s="9" t="s">
        <v>14574</v>
      </c>
      <c r="G3831" s="12">
        <v>8</v>
      </c>
      <c r="H3831" s="9" t="s">
        <v>518</v>
      </c>
      <c r="I3831" s="9" t="s">
        <v>518</v>
      </c>
      <c r="J3831" s="12">
        <v>1</v>
      </c>
      <c r="K3831" s="13">
        <v>43221</v>
      </c>
      <c r="L3831" s="86">
        <f>(Tabla2[[#This Row],[release_year]]-'VARIANZA Y DES. EST'!$L$11)^2</f>
        <v>7.9512857435875226</v>
      </c>
      <c r="M3831" s="12">
        <v>2017</v>
      </c>
      <c r="N3831" s="9" t="s">
        <v>76</v>
      </c>
      <c r="O3831" s="9" t="s">
        <v>14374</v>
      </c>
      <c r="P3831" s="12">
        <v>105</v>
      </c>
      <c r="Q3831" s="12">
        <v>105</v>
      </c>
      <c r="R3831" s="12">
        <v>29.539251594362565</v>
      </c>
      <c r="S3831" s="12" t="s">
        <v>28</v>
      </c>
      <c r="T3831" s="9" t="s">
        <v>70</v>
      </c>
      <c r="U3831" s="9" t="s">
        <v>45</v>
      </c>
      <c r="V3831" s="9" t="s">
        <v>70</v>
      </c>
      <c r="W3831" s="14">
        <v>2</v>
      </c>
    </row>
    <row r="3832" spans="1:23" x14ac:dyDescent="0.25">
      <c r="A3832" s="8">
        <v>4912</v>
      </c>
      <c r="B3832" s="9" t="s">
        <v>14575</v>
      </c>
      <c r="C3832" s="9" t="s">
        <v>22</v>
      </c>
      <c r="D3832" s="9" t="s">
        <v>14576</v>
      </c>
      <c r="E3832" s="10" t="s">
        <v>3516</v>
      </c>
      <c r="F3832" s="11"/>
      <c r="G3832" s="12">
        <v>0</v>
      </c>
      <c r="H3832" s="9" t="s">
        <v>25</v>
      </c>
      <c r="I3832" s="9" t="s">
        <v>25</v>
      </c>
      <c r="J3832" s="12">
        <v>1</v>
      </c>
      <c r="K3832" s="13">
        <v>43217</v>
      </c>
      <c r="L3832" s="86">
        <f>(Tabla2[[#This Row],[release_year]]-'VARIANZA Y DES. EST'!$L$11)^2</f>
        <v>14.590890603358293</v>
      </c>
      <c r="M3832" s="12">
        <v>2018</v>
      </c>
      <c r="N3832" s="9" t="s">
        <v>76</v>
      </c>
      <c r="O3832" s="9" t="s">
        <v>14374</v>
      </c>
      <c r="P3832" s="12">
        <v>105</v>
      </c>
      <c r="Q3832" s="12">
        <v>105</v>
      </c>
      <c r="R3832" s="12">
        <v>29.539251594362565</v>
      </c>
      <c r="S3832" s="12" t="s">
        <v>28</v>
      </c>
      <c r="T3832" s="9" t="s">
        <v>57</v>
      </c>
      <c r="U3832" s="9" t="s">
        <v>57</v>
      </c>
      <c r="V3832" s="9" t="s">
        <v>57</v>
      </c>
      <c r="W3832" s="14">
        <v>1</v>
      </c>
    </row>
    <row r="3833" spans="1:23" x14ac:dyDescent="0.25">
      <c r="A3833" s="8">
        <v>4922</v>
      </c>
      <c r="B3833" s="9" t="s">
        <v>14577</v>
      </c>
      <c r="C3833" s="9" t="s">
        <v>22</v>
      </c>
      <c r="D3833" s="9" t="s">
        <v>14578</v>
      </c>
      <c r="E3833" s="9" t="s">
        <v>10804</v>
      </c>
      <c r="F3833" s="9" t="s">
        <v>14579</v>
      </c>
      <c r="G3833" s="12">
        <v>3</v>
      </c>
      <c r="H3833" s="9" t="s">
        <v>160</v>
      </c>
      <c r="I3833" s="9" t="s">
        <v>161</v>
      </c>
      <c r="J3833" s="12">
        <v>2</v>
      </c>
      <c r="K3833" s="13">
        <v>43210</v>
      </c>
      <c r="L3833" s="86">
        <f>(Tabla2[[#This Row],[release_year]]-'VARIANZA Y DES. EST'!$L$11)^2</f>
        <v>14.590890603358293</v>
      </c>
      <c r="M3833" s="12">
        <v>2018</v>
      </c>
      <c r="N3833" s="9" t="s">
        <v>76</v>
      </c>
      <c r="O3833" s="9" t="s">
        <v>14374</v>
      </c>
      <c r="P3833" s="12">
        <v>105</v>
      </c>
      <c r="Q3833" s="12">
        <v>105</v>
      </c>
      <c r="R3833" s="12">
        <v>29.539251594362565</v>
      </c>
      <c r="S3833" s="12" t="s">
        <v>28</v>
      </c>
      <c r="T3833" s="9" t="s">
        <v>635</v>
      </c>
      <c r="U3833" s="9" t="s">
        <v>95</v>
      </c>
      <c r="V3833" s="9" t="s">
        <v>635</v>
      </c>
      <c r="W3833" s="14">
        <v>2</v>
      </c>
    </row>
    <row r="3834" spans="1:23" x14ac:dyDescent="0.25">
      <c r="A3834" s="8">
        <v>4929</v>
      </c>
      <c r="B3834" s="9" t="s">
        <v>14580</v>
      </c>
      <c r="C3834" s="9" t="s">
        <v>22</v>
      </c>
      <c r="D3834" s="9" t="s">
        <v>14581</v>
      </c>
      <c r="E3834" s="9" t="s">
        <v>14582</v>
      </c>
      <c r="F3834" s="9" t="s">
        <v>14583</v>
      </c>
      <c r="G3834" s="12">
        <v>8</v>
      </c>
      <c r="H3834" s="9" t="s">
        <v>25</v>
      </c>
      <c r="I3834" s="9" t="s">
        <v>25</v>
      </c>
      <c r="J3834" s="12">
        <v>1</v>
      </c>
      <c r="K3834" s="13">
        <v>43203</v>
      </c>
      <c r="L3834" s="86">
        <f>(Tabla2[[#This Row],[release_year]]-'VARIANZA Y DES. EST'!$L$11)^2</f>
        <v>14.590890603358293</v>
      </c>
      <c r="M3834" s="12">
        <v>2018</v>
      </c>
      <c r="N3834" s="9" t="s">
        <v>35</v>
      </c>
      <c r="O3834" s="9" t="s">
        <v>14374</v>
      </c>
      <c r="P3834" s="12">
        <v>105</v>
      </c>
      <c r="Q3834" s="12">
        <v>105</v>
      </c>
      <c r="R3834" s="12">
        <v>29.539251594362565</v>
      </c>
      <c r="S3834" s="12" t="s">
        <v>28</v>
      </c>
      <c r="T3834" s="9" t="s">
        <v>14584</v>
      </c>
      <c r="U3834" s="9" t="s">
        <v>45</v>
      </c>
      <c r="V3834" s="9" t="s">
        <v>14584</v>
      </c>
      <c r="W3834" s="14">
        <v>3</v>
      </c>
    </row>
    <row r="3835" spans="1:23" x14ac:dyDescent="0.25">
      <c r="A3835" s="8">
        <v>4946</v>
      </c>
      <c r="B3835" s="9" t="s">
        <v>14585</v>
      </c>
      <c r="C3835" s="9" t="s">
        <v>22</v>
      </c>
      <c r="D3835" s="9" t="s">
        <v>14586</v>
      </c>
      <c r="E3835" s="18" t="s">
        <v>14587</v>
      </c>
      <c r="F3835" s="9" t="s">
        <v>14588</v>
      </c>
      <c r="G3835" s="12">
        <v>3</v>
      </c>
      <c r="H3835" s="9" t="s">
        <v>518</v>
      </c>
      <c r="I3835" s="9" t="s">
        <v>518</v>
      </c>
      <c r="J3835" s="12">
        <v>1</v>
      </c>
      <c r="K3835" s="13">
        <v>43193</v>
      </c>
      <c r="L3835" s="86">
        <f>(Tabla2[[#This Row],[release_year]]-'VARIANZA Y DES. EST'!$L$11)^2</f>
        <v>7.9512857435875226</v>
      </c>
      <c r="M3835" s="12">
        <v>2017</v>
      </c>
      <c r="N3835" s="9" t="s">
        <v>76</v>
      </c>
      <c r="O3835" s="9" t="s">
        <v>14374</v>
      </c>
      <c r="P3835" s="12">
        <v>105</v>
      </c>
      <c r="Q3835" s="12">
        <v>105</v>
      </c>
      <c r="R3835" s="12">
        <v>29.539251594362565</v>
      </c>
      <c r="S3835" s="12" t="s">
        <v>28</v>
      </c>
      <c r="T3835" s="9" t="s">
        <v>460</v>
      </c>
      <c r="U3835" s="9" t="s">
        <v>45</v>
      </c>
      <c r="V3835" s="9" t="s">
        <v>460</v>
      </c>
      <c r="W3835" s="14">
        <v>3</v>
      </c>
    </row>
    <row r="3836" spans="1:23" x14ac:dyDescent="0.25">
      <c r="A3836" s="8">
        <v>5026</v>
      </c>
      <c r="B3836" s="9" t="s">
        <v>14589</v>
      </c>
      <c r="C3836" s="9" t="s">
        <v>22</v>
      </c>
      <c r="D3836" s="9" t="s">
        <v>14590</v>
      </c>
      <c r="E3836" s="9" t="s">
        <v>14591</v>
      </c>
      <c r="F3836" s="9" t="s">
        <v>14592</v>
      </c>
      <c r="G3836" s="12">
        <v>6</v>
      </c>
      <c r="H3836" s="9" t="s">
        <v>390</v>
      </c>
      <c r="I3836" s="9" t="s">
        <v>390</v>
      </c>
      <c r="J3836" s="12">
        <v>1</v>
      </c>
      <c r="K3836" s="13">
        <v>43156</v>
      </c>
      <c r="L3836" s="86">
        <f>(Tabla2[[#This Row],[release_year]]-'VARIANZA Y DES. EST'!$L$11)^2</f>
        <v>7.9512857435875226</v>
      </c>
      <c r="M3836" s="12">
        <v>2017</v>
      </c>
      <c r="N3836" s="9" t="s">
        <v>76</v>
      </c>
      <c r="O3836" s="9" t="s">
        <v>14374</v>
      </c>
      <c r="P3836" s="12">
        <v>105</v>
      </c>
      <c r="Q3836" s="12">
        <v>105</v>
      </c>
      <c r="R3836" s="12">
        <v>29.539251594362565</v>
      </c>
      <c r="S3836" s="12" t="s">
        <v>28</v>
      </c>
      <c r="T3836" s="9" t="s">
        <v>4796</v>
      </c>
      <c r="U3836" s="9" t="s">
        <v>514</v>
      </c>
      <c r="V3836" s="9" t="s">
        <v>4796</v>
      </c>
      <c r="W3836" s="14">
        <v>3</v>
      </c>
    </row>
    <row r="3837" spans="1:23" x14ac:dyDescent="0.25">
      <c r="A3837" s="8">
        <v>5105</v>
      </c>
      <c r="B3837" s="9" t="s">
        <v>14593</v>
      </c>
      <c r="C3837" s="9" t="s">
        <v>22</v>
      </c>
      <c r="D3837" s="9" t="s">
        <v>14594</v>
      </c>
      <c r="E3837" s="9" t="s">
        <v>14595</v>
      </c>
      <c r="F3837" s="9" t="s">
        <v>14596</v>
      </c>
      <c r="G3837" s="12">
        <v>6</v>
      </c>
      <c r="H3837" s="9" t="s">
        <v>231</v>
      </c>
      <c r="I3837" s="9" t="s">
        <v>231</v>
      </c>
      <c r="J3837" s="12">
        <v>1</v>
      </c>
      <c r="K3837" s="16">
        <v>43098</v>
      </c>
      <c r="L3837" s="86">
        <f>(Tabla2[[#This Row],[release_year]]-'VARIANZA Y DES. EST'!$L$11)^2</f>
        <v>7.9512857435875226</v>
      </c>
      <c r="M3837" s="12">
        <v>2017</v>
      </c>
      <c r="N3837" s="9" t="s">
        <v>35</v>
      </c>
      <c r="O3837" s="9" t="s">
        <v>14374</v>
      </c>
      <c r="P3837" s="12">
        <v>105</v>
      </c>
      <c r="Q3837" s="12">
        <v>105</v>
      </c>
      <c r="R3837" s="12">
        <v>29.539251594362565</v>
      </c>
      <c r="S3837" s="12" t="s">
        <v>28</v>
      </c>
      <c r="T3837" s="9" t="s">
        <v>600</v>
      </c>
      <c r="U3837" s="9" t="s">
        <v>38</v>
      </c>
      <c r="V3837" s="9" t="s">
        <v>600</v>
      </c>
      <c r="W3837" s="14">
        <v>3</v>
      </c>
    </row>
    <row r="3838" spans="1:23" x14ac:dyDescent="0.25">
      <c r="A3838" s="8">
        <v>5122</v>
      </c>
      <c r="B3838" s="9" t="s">
        <v>14597</v>
      </c>
      <c r="C3838" s="9" t="s">
        <v>22</v>
      </c>
      <c r="D3838" s="9" t="s">
        <v>14598</v>
      </c>
      <c r="E3838" s="9" t="s">
        <v>5364</v>
      </c>
      <c r="F3838" s="9" t="s">
        <v>14599</v>
      </c>
      <c r="G3838" s="12">
        <v>8</v>
      </c>
      <c r="H3838" s="9" t="s">
        <v>25</v>
      </c>
      <c r="I3838" s="9" t="s">
        <v>25</v>
      </c>
      <c r="J3838" s="12">
        <v>1</v>
      </c>
      <c r="K3838" s="16">
        <v>43084</v>
      </c>
      <c r="L3838" s="86">
        <f>(Tabla2[[#This Row],[release_year]]-'VARIANZA Y DES. EST'!$L$11)^2</f>
        <v>7.9512857435875226</v>
      </c>
      <c r="M3838" s="12">
        <v>2017</v>
      </c>
      <c r="N3838" s="9" t="s">
        <v>55</v>
      </c>
      <c r="O3838" s="9" t="s">
        <v>14374</v>
      </c>
      <c r="P3838" s="12">
        <v>105</v>
      </c>
      <c r="Q3838" s="12">
        <v>105</v>
      </c>
      <c r="R3838" s="12">
        <v>29.539251594362565</v>
      </c>
      <c r="S3838" s="12" t="s">
        <v>28</v>
      </c>
      <c r="T3838" s="9" t="s">
        <v>3319</v>
      </c>
      <c r="U3838" s="9" t="s">
        <v>45</v>
      </c>
      <c r="V3838" s="9" t="s">
        <v>3319</v>
      </c>
      <c r="W3838" s="14">
        <v>3</v>
      </c>
    </row>
    <row r="3839" spans="1:23" x14ac:dyDescent="0.25">
      <c r="A3839" s="8">
        <v>5342</v>
      </c>
      <c r="B3839" s="9" t="s">
        <v>14600</v>
      </c>
      <c r="C3839" s="9" t="s">
        <v>22</v>
      </c>
      <c r="D3839" s="9" t="s">
        <v>14601</v>
      </c>
      <c r="E3839" s="9" t="s">
        <v>14602</v>
      </c>
      <c r="F3839" s="9" t="s">
        <v>14603</v>
      </c>
      <c r="G3839" s="12">
        <v>8</v>
      </c>
      <c r="H3839" s="9" t="s">
        <v>231</v>
      </c>
      <c r="I3839" s="9" t="s">
        <v>14604</v>
      </c>
      <c r="J3839" s="12">
        <v>4</v>
      </c>
      <c r="K3839" s="13">
        <v>42952</v>
      </c>
      <c r="L3839" s="86">
        <f>(Tabla2[[#This Row],[release_year]]-'VARIANZA Y DES. EST'!$L$11)^2</f>
        <v>3.3116808838167522</v>
      </c>
      <c r="M3839" s="12">
        <v>2016</v>
      </c>
      <c r="N3839" s="9" t="s">
        <v>43</v>
      </c>
      <c r="O3839" s="9" t="s">
        <v>14374</v>
      </c>
      <c r="P3839" s="12">
        <v>105</v>
      </c>
      <c r="Q3839" s="12">
        <v>105</v>
      </c>
      <c r="R3839" s="12">
        <v>29.539251594362565</v>
      </c>
      <c r="S3839" s="12" t="s">
        <v>28</v>
      </c>
      <c r="T3839" s="9" t="s">
        <v>3881</v>
      </c>
      <c r="U3839" s="9" t="s">
        <v>38</v>
      </c>
      <c r="V3839" s="9" t="s">
        <v>3881</v>
      </c>
      <c r="W3839" s="14">
        <v>3</v>
      </c>
    </row>
    <row r="3840" spans="1:23" x14ac:dyDescent="0.25">
      <c r="A3840" s="8">
        <v>5412</v>
      </c>
      <c r="B3840" s="9" t="s">
        <v>14605</v>
      </c>
      <c r="C3840" s="9" t="s">
        <v>22</v>
      </c>
      <c r="D3840" s="9" t="s">
        <v>14606</v>
      </c>
      <c r="E3840" s="9" t="s">
        <v>14607</v>
      </c>
      <c r="F3840" s="9" t="s">
        <v>14608</v>
      </c>
      <c r="G3840" s="12">
        <v>11</v>
      </c>
      <c r="H3840" s="9" t="s">
        <v>390</v>
      </c>
      <c r="I3840" s="9" t="s">
        <v>390</v>
      </c>
      <c r="J3840" s="12">
        <v>1</v>
      </c>
      <c r="K3840" s="13">
        <v>42917</v>
      </c>
      <c r="L3840" s="86">
        <f>(Tabla2[[#This Row],[release_year]]-'VARIANZA Y DES. EST'!$L$11)^2</f>
        <v>3.3116808838167522</v>
      </c>
      <c r="M3840" s="12">
        <v>2016</v>
      </c>
      <c r="N3840" s="9" t="s">
        <v>82</v>
      </c>
      <c r="O3840" s="9" t="s">
        <v>14374</v>
      </c>
      <c r="P3840" s="12">
        <v>105</v>
      </c>
      <c r="Q3840" s="12">
        <v>105</v>
      </c>
      <c r="R3840" s="12">
        <v>29.539251594362565</v>
      </c>
      <c r="S3840" s="12" t="s">
        <v>28</v>
      </c>
      <c r="T3840" s="9" t="s">
        <v>111</v>
      </c>
      <c r="U3840" s="9" t="s">
        <v>30</v>
      </c>
      <c r="V3840" s="9" t="s">
        <v>111</v>
      </c>
      <c r="W3840" s="14">
        <v>2</v>
      </c>
    </row>
    <row r="3841" spans="1:23" x14ac:dyDescent="0.25">
      <c r="A3841" s="8">
        <v>5528</v>
      </c>
      <c r="B3841" s="9" t="s">
        <v>14609</v>
      </c>
      <c r="C3841" s="9" t="s">
        <v>22</v>
      </c>
      <c r="D3841" s="9" t="s">
        <v>14610</v>
      </c>
      <c r="E3841" s="9" t="s">
        <v>11054</v>
      </c>
      <c r="F3841" s="9" t="s">
        <v>14611</v>
      </c>
      <c r="G3841" s="12">
        <v>12</v>
      </c>
      <c r="H3841" s="9" t="s">
        <v>184</v>
      </c>
      <c r="I3841" s="9" t="s">
        <v>184</v>
      </c>
      <c r="J3841" s="12">
        <v>1</v>
      </c>
      <c r="K3841" s="13">
        <v>42840</v>
      </c>
      <c r="L3841" s="86">
        <f>(Tabla2[[#This Row],[release_year]]-'VARIANZA Y DES. EST'!$L$11)^2</f>
        <v>3.2471164275211517E-2</v>
      </c>
      <c r="M3841" s="12">
        <v>2014</v>
      </c>
      <c r="N3841" s="9" t="s">
        <v>35</v>
      </c>
      <c r="O3841" s="9" t="s">
        <v>14374</v>
      </c>
      <c r="P3841" s="12">
        <v>105</v>
      </c>
      <c r="Q3841" s="12">
        <v>105</v>
      </c>
      <c r="R3841" s="12">
        <v>29.539251594362565</v>
      </c>
      <c r="S3841" s="12" t="s">
        <v>28</v>
      </c>
      <c r="T3841" s="9" t="s">
        <v>686</v>
      </c>
      <c r="U3841" s="9" t="s">
        <v>30</v>
      </c>
      <c r="V3841" s="9" t="s">
        <v>686</v>
      </c>
      <c r="W3841" s="14">
        <v>2</v>
      </c>
    </row>
    <row r="3842" spans="1:23" x14ac:dyDescent="0.25">
      <c r="A3842" s="8">
        <v>5596</v>
      </c>
      <c r="B3842" s="9" t="s">
        <v>14612</v>
      </c>
      <c r="C3842" s="9" t="s">
        <v>22</v>
      </c>
      <c r="D3842" s="9" t="s">
        <v>14613</v>
      </c>
      <c r="E3842" s="18" t="s">
        <v>14614</v>
      </c>
      <c r="F3842" s="9" t="s">
        <v>14615</v>
      </c>
      <c r="G3842" s="12">
        <v>10</v>
      </c>
      <c r="H3842" s="9" t="s">
        <v>390</v>
      </c>
      <c r="I3842" s="9" t="s">
        <v>390</v>
      </c>
      <c r="J3842" s="12">
        <v>1</v>
      </c>
      <c r="K3842" s="13">
        <v>42785</v>
      </c>
      <c r="L3842" s="86">
        <f>(Tabla2[[#This Row],[release_year]]-'VARIANZA Y DES. EST'!$L$11)^2</f>
        <v>3.3116808838167522</v>
      </c>
      <c r="M3842" s="12">
        <v>2016</v>
      </c>
      <c r="N3842" s="9" t="s">
        <v>76</v>
      </c>
      <c r="O3842" s="9" t="s">
        <v>14374</v>
      </c>
      <c r="P3842" s="12">
        <v>105</v>
      </c>
      <c r="Q3842" s="12">
        <v>105</v>
      </c>
      <c r="R3842" s="12">
        <v>29.539251594362565</v>
      </c>
      <c r="S3842" s="12" t="s">
        <v>28</v>
      </c>
      <c r="T3842" s="9" t="s">
        <v>2372</v>
      </c>
      <c r="U3842" s="9" t="s">
        <v>239</v>
      </c>
      <c r="V3842" s="9" t="s">
        <v>2372</v>
      </c>
      <c r="W3842" s="14">
        <v>2</v>
      </c>
    </row>
    <row r="3843" spans="1:23" x14ac:dyDescent="0.25">
      <c r="A3843" s="8">
        <v>5633</v>
      </c>
      <c r="B3843" s="9" t="s">
        <v>14616</v>
      </c>
      <c r="C3843" s="9" t="s">
        <v>22</v>
      </c>
      <c r="D3843" s="9" t="s">
        <v>14617</v>
      </c>
      <c r="E3843" s="18" t="s">
        <v>14618</v>
      </c>
      <c r="F3843" s="9" t="s">
        <v>14619</v>
      </c>
      <c r="G3843" s="12">
        <v>10</v>
      </c>
      <c r="H3843" s="9" t="s">
        <v>184</v>
      </c>
      <c r="I3843" s="9" t="s">
        <v>184</v>
      </c>
      <c r="J3843" s="12">
        <v>1</v>
      </c>
      <c r="K3843" s="13">
        <v>42750</v>
      </c>
      <c r="L3843" s="86">
        <f>(Tabla2[[#This Row],[release_year]]-'VARIANZA Y DES. EST'!$L$11)^2</f>
        <v>38.194842005650592</v>
      </c>
      <c r="M3843" s="12">
        <v>2008</v>
      </c>
      <c r="N3843" s="9" t="s">
        <v>76</v>
      </c>
      <c r="O3843" s="9" t="s">
        <v>14374</v>
      </c>
      <c r="P3843" s="12">
        <v>105</v>
      </c>
      <c r="Q3843" s="12">
        <v>105</v>
      </c>
      <c r="R3843" s="12">
        <v>29.539251594362565</v>
      </c>
      <c r="S3843" s="12" t="s">
        <v>28</v>
      </c>
      <c r="T3843" s="9" t="s">
        <v>8706</v>
      </c>
      <c r="U3843" s="9" t="s">
        <v>45</v>
      </c>
      <c r="V3843" s="9" t="s">
        <v>8706</v>
      </c>
      <c r="W3843" s="14">
        <v>3</v>
      </c>
    </row>
    <row r="3844" spans="1:23" x14ac:dyDescent="0.25">
      <c r="A3844" s="8">
        <v>5662</v>
      </c>
      <c r="B3844" s="9" t="s">
        <v>14620</v>
      </c>
      <c r="C3844" s="9" t="s">
        <v>22</v>
      </c>
      <c r="D3844" s="9" t="s">
        <v>14621</v>
      </c>
      <c r="E3844" s="9" t="s">
        <v>14622</v>
      </c>
      <c r="F3844" s="9" t="s">
        <v>14623</v>
      </c>
      <c r="G3844" s="12">
        <v>9</v>
      </c>
      <c r="H3844" s="9" t="s">
        <v>25</v>
      </c>
      <c r="I3844" s="9" t="s">
        <v>25</v>
      </c>
      <c r="J3844" s="12">
        <v>1</v>
      </c>
      <c r="K3844" s="16">
        <v>42720</v>
      </c>
      <c r="L3844" s="86">
        <f>(Tabla2[[#This Row],[release_year]]-'VARIANZA Y DES. EST'!$L$11)^2</f>
        <v>3.3116808838167522</v>
      </c>
      <c r="M3844" s="12">
        <v>2016</v>
      </c>
      <c r="N3844" s="9" t="s">
        <v>76</v>
      </c>
      <c r="O3844" s="9" t="s">
        <v>14374</v>
      </c>
      <c r="P3844" s="12">
        <v>105</v>
      </c>
      <c r="Q3844" s="12">
        <v>105</v>
      </c>
      <c r="R3844" s="12">
        <v>29.539251594362565</v>
      </c>
      <c r="S3844" s="12" t="s">
        <v>28</v>
      </c>
      <c r="T3844" s="9" t="s">
        <v>45</v>
      </c>
      <c r="U3844" s="9" t="s">
        <v>45</v>
      </c>
      <c r="V3844" s="9" t="s">
        <v>45</v>
      </c>
      <c r="W3844" s="14">
        <v>1</v>
      </c>
    </row>
    <row r="3845" spans="1:23" x14ac:dyDescent="0.25">
      <c r="A3845" s="8">
        <v>5766</v>
      </c>
      <c r="B3845" s="9" t="s">
        <v>14624</v>
      </c>
      <c r="C3845" s="9" t="s">
        <v>22</v>
      </c>
      <c r="D3845" s="9" t="s">
        <v>14625</v>
      </c>
      <c r="E3845" s="9" t="s">
        <v>14626</v>
      </c>
      <c r="F3845" s="9" t="s">
        <v>14627</v>
      </c>
      <c r="G3845" s="12">
        <v>8</v>
      </c>
      <c r="H3845" s="9" t="s">
        <v>858</v>
      </c>
      <c r="I3845" s="9" t="s">
        <v>858</v>
      </c>
      <c r="J3845" s="12">
        <v>1</v>
      </c>
      <c r="K3845" s="13">
        <v>42644</v>
      </c>
      <c r="L3845" s="86">
        <f>(Tabla2[[#This Row],[release_year]]-'VARIANZA Y DES. EST'!$L$11)^2</f>
        <v>0.67207602404598188</v>
      </c>
      <c r="M3845" s="12">
        <v>2015</v>
      </c>
      <c r="N3845" s="9" t="s">
        <v>76</v>
      </c>
      <c r="O3845" s="9" t="s">
        <v>14374</v>
      </c>
      <c r="P3845" s="12">
        <v>105</v>
      </c>
      <c r="Q3845" s="12">
        <v>105</v>
      </c>
      <c r="R3845" s="12">
        <v>29.539251594362565</v>
      </c>
      <c r="S3845" s="12" t="s">
        <v>28</v>
      </c>
      <c r="T3845" s="9" t="s">
        <v>70</v>
      </c>
      <c r="U3845" s="9" t="s">
        <v>45</v>
      </c>
      <c r="V3845" s="9" t="s">
        <v>70</v>
      </c>
      <c r="W3845" s="14">
        <v>2</v>
      </c>
    </row>
    <row r="3846" spans="1:23" x14ac:dyDescent="0.25">
      <c r="A3846" s="8">
        <v>5838</v>
      </c>
      <c r="B3846" s="9" t="s">
        <v>14628</v>
      </c>
      <c r="C3846" s="9" t="s">
        <v>22</v>
      </c>
      <c r="D3846" s="9" t="s">
        <v>14629</v>
      </c>
      <c r="E3846" s="9" t="s">
        <v>14630</v>
      </c>
      <c r="F3846" s="9" t="s">
        <v>14631</v>
      </c>
      <c r="G3846" s="12">
        <v>8</v>
      </c>
      <c r="H3846" s="9" t="s">
        <v>518</v>
      </c>
      <c r="I3846" s="9" t="s">
        <v>518</v>
      </c>
      <c r="J3846" s="12">
        <v>1</v>
      </c>
      <c r="K3846" s="13">
        <v>42552</v>
      </c>
      <c r="L3846" s="86">
        <f>(Tabla2[[#This Row],[release_year]]-'VARIANZA Y DES. EST'!$L$11)^2</f>
        <v>0.67207602404598188</v>
      </c>
      <c r="M3846" s="12">
        <v>2015</v>
      </c>
      <c r="N3846" s="9" t="s">
        <v>76</v>
      </c>
      <c r="O3846" s="9" t="s">
        <v>14374</v>
      </c>
      <c r="P3846" s="12">
        <v>105</v>
      </c>
      <c r="Q3846" s="12">
        <v>105</v>
      </c>
      <c r="R3846" s="12">
        <v>29.539251594362565</v>
      </c>
      <c r="S3846" s="12" t="s">
        <v>28</v>
      </c>
      <c r="T3846" s="9" t="s">
        <v>118</v>
      </c>
      <c r="U3846" s="9" t="s">
        <v>45</v>
      </c>
      <c r="V3846" s="9" t="s">
        <v>118</v>
      </c>
      <c r="W3846" s="14">
        <v>3</v>
      </c>
    </row>
    <row r="3847" spans="1:23" x14ac:dyDescent="0.25">
      <c r="A3847" s="8">
        <v>5842</v>
      </c>
      <c r="B3847" s="9" t="s">
        <v>14632</v>
      </c>
      <c r="C3847" s="9" t="s">
        <v>22</v>
      </c>
      <c r="D3847" s="9" t="s">
        <v>14633</v>
      </c>
      <c r="E3847" s="18" t="s">
        <v>9366</v>
      </c>
      <c r="F3847" s="9" t="s">
        <v>14634</v>
      </c>
      <c r="G3847" s="12">
        <v>11</v>
      </c>
      <c r="H3847" s="9" t="s">
        <v>2924</v>
      </c>
      <c r="I3847" s="9" t="s">
        <v>12573</v>
      </c>
      <c r="J3847" s="12">
        <v>2</v>
      </c>
      <c r="K3847" s="13">
        <v>42539</v>
      </c>
      <c r="L3847" s="86">
        <f>(Tabla2[[#This Row],[release_year]]-'VARIANZA Y DES. EST'!$L$11)^2</f>
        <v>0.67207602404598188</v>
      </c>
      <c r="M3847" s="12">
        <v>2015</v>
      </c>
      <c r="N3847" s="9" t="s">
        <v>43</v>
      </c>
      <c r="O3847" s="9" t="s">
        <v>14374</v>
      </c>
      <c r="P3847" s="12">
        <v>105</v>
      </c>
      <c r="Q3847" s="12">
        <v>105</v>
      </c>
      <c r="R3847" s="12">
        <v>29.539251594362565</v>
      </c>
      <c r="S3847" s="12" t="s">
        <v>28</v>
      </c>
      <c r="T3847" s="9" t="s">
        <v>2930</v>
      </c>
      <c r="U3847" s="9" t="s">
        <v>38</v>
      </c>
      <c r="V3847" s="9" t="s">
        <v>2930</v>
      </c>
      <c r="W3847" s="14">
        <v>3</v>
      </c>
    </row>
    <row r="3848" spans="1:23" x14ac:dyDescent="0.25">
      <c r="A3848" s="8">
        <v>5890</v>
      </c>
      <c r="B3848" s="9" t="s">
        <v>14635</v>
      </c>
      <c r="C3848" s="9" t="s">
        <v>22</v>
      </c>
      <c r="D3848" s="9" t="s">
        <v>14636</v>
      </c>
      <c r="E3848" s="18" t="s">
        <v>14637</v>
      </c>
      <c r="F3848" s="9" t="s">
        <v>14638</v>
      </c>
      <c r="G3848" s="12">
        <v>8</v>
      </c>
      <c r="H3848" s="9" t="s">
        <v>25</v>
      </c>
      <c r="I3848" s="9" t="s">
        <v>25</v>
      </c>
      <c r="J3848" s="12">
        <v>1</v>
      </c>
      <c r="K3848" s="16">
        <v>42299</v>
      </c>
      <c r="L3848" s="86">
        <f>(Tabla2[[#This Row],[release_year]]-'VARIANZA Y DES. EST'!$L$11)^2</f>
        <v>0.67207602404598188</v>
      </c>
      <c r="M3848" s="12">
        <v>2015</v>
      </c>
      <c r="N3848" s="9" t="s">
        <v>1991</v>
      </c>
      <c r="O3848" s="9" t="s">
        <v>14374</v>
      </c>
      <c r="P3848" s="12">
        <v>105</v>
      </c>
      <c r="Q3848" s="12">
        <v>105</v>
      </c>
      <c r="R3848" s="12">
        <v>29.539251594362565</v>
      </c>
      <c r="S3848" s="12" t="s">
        <v>28</v>
      </c>
      <c r="T3848" s="9" t="s">
        <v>1544</v>
      </c>
      <c r="U3848" s="9" t="s">
        <v>95</v>
      </c>
      <c r="V3848" s="9" t="s">
        <v>1544</v>
      </c>
      <c r="W3848" s="14">
        <v>2</v>
      </c>
    </row>
    <row r="3849" spans="1:23" x14ac:dyDescent="0.25">
      <c r="A3849" s="8">
        <v>5936</v>
      </c>
      <c r="B3849" s="9" t="s">
        <v>14639</v>
      </c>
      <c r="C3849" s="9" t="s">
        <v>22</v>
      </c>
      <c r="D3849" s="9" t="s">
        <v>14640</v>
      </c>
      <c r="E3849" s="9" t="s">
        <v>14641</v>
      </c>
      <c r="F3849" s="9" t="s">
        <v>14642</v>
      </c>
      <c r="G3849" s="12">
        <v>15</v>
      </c>
      <c r="H3849" s="9" t="s">
        <v>126</v>
      </c>
      <c r="I3849" s="9" t="s">
        <v>14643</v>
      </c>
      <c r="J3849" s="12">
        <v>3</v>
      </c>
      <c r="K3849" s="13">
        <v>41656</v>
      </c>
      <c r="L3849" s="86">
        <f>(Tabla2[[#This Row],[release_year]]-'VARIANZA Y DES. EST'!$L$11)^2</f>
        <v>1.3928663045044412</v>
      </c>
      <c r="M3849" s="12">
        <v>2013</v>
      </c>
      <c r="N3849" s="9" t="s">
        <v>76</v>
      </c>
      <c r="O3849" s="9" t="s">
        <v>14374</v>
      </c>
      <c r="P3849" s="12">
        <v>105</v>
      </c>
      <c r="Q3849" s="12">
        <v>105</v>
      </c>
      <c r="R3849" s="12">
        <v>29.539251594362565</v>
      </c>
      <c r="S3849" s="12" t="s">
        <v>28</v>
      </c>
      <c r="T3849" s="9" t="s">
        <v>105</v>
      </c>
      <c r="U3849" s="9" t="s">
        <v>57</v>
      </c>
      <c r="V3849" s="9" t="s">
        <v>105</v>
      </c>
      <c r="W3849" s="14">
        <v>2</v>
      </c>
    </row>
    <row r="3850" spans="1:23" x14ac:dyDescent="0.25">
      <c r="A3850" s="8">
        <v>5974</v>
      </c>
      <c r="B3850" s="9" t="s">
        <v>14644</v>
      </c>
      <c r="C3850" s="9" t="s">
        <v>22</v>
      </c>
      <c r="D3850" s="9" t="s">
        <v>14645</v>
      </c>
      <c r="E3850" s="9" t="s">
        <v>14646</v>
      </c>
      <c r="F3850" s="9" t="s">
        <v>14647</v>
      </c>
      <c r="G3850" s="12">
        <v>8</v>
      </c>
      <c r="H3850" s="9" t="s">
        <v>160</v>
      </c>
      <c r="I3850" s="9" t="s">
        <v>160</v>
      </c>
      <c r="J3850" s="12">
        <v>1</v>
      </c>
      <c r="K3850" s="13">
        <v>43565</v>
      </c>
      <c r="L3850" s="86">
        <f>(Tabla2[[#This Row],[release_year]]-'VARIANZA Y DES. EST'!$L$11)^2</f>
        <v>14.590890603358293</v>
      </c>
      <c r="M3850" s="12">
        <v>2018</v>
      </c>
      <c r="N3850" s="9" t="s">
        <v>35</v>
      </c>
      <c r="O3850" s="9" t="s">
        <v>14374</v>
      </c>
      <c r="P3850" s="12">
        <v>105</v>
      </c>
      <c r="Q3850" s="12">
        <v>105</v>
      </c>
      <c r="R3850" s="12">
        <v>29.539251594362565</v>
      </c>
      <c r="S3850" s="12" t="s">
        <v>28</v>
      </c>
      <c r="T3850" s="9" t="s">
        <v>3577</v>
      </c>
      <c r="U3850" s="9" t="s">
        <v>95</v>
      </c>
      <c r="V3850" s="9" t="s">
        <v>3577</v>
      </c>
      <c r="W3850" s="14">
        <v>2</v>
      </c>
    </row>
    <row r="3851" spans="1:23" x14ac:dyDescent="0.25">
      <c r="A3851" s="8">
        <v>5981</v>
      </c>
      <c r="B3851" s="9" t="s">
        <v>14648</v>
      </c>
      <c r="C3851" s="9" t="s">
        <v>22</v>
      </c>
      <c r="D3851" s="9" t="s">
        <v>14649</v>
      </c>
      <c r="E3851" s="18" t="s">
        <v>14650</v>
      </c>
      <c r="F3851" s="9" t="s">
        <v>14651</v>
      </c>
      <c r="G3851" s="12">
        <v>8</v>
      </c>
      <c r="H3851" s="9" t="s">
        <v>25</v>
      </c>
      <c r="I3851" s="9" t="s">
        <v>25</v>
      </c>
      <c r="J3851" s="12">
        <v>1</v>
      </c>
      <c r="K3851" s="13">
        <v>42923</v>
      </c>
      <c r="L3851" s="86">
        <f>(Tabla2[[#This Row],[release_year]]-'VARIANZA Y DES. EST'!$L$11)^2</f>
        <v>7.9512857435875226</v>
      </c>
      <c r="M3851" s="12">
        <v>2017</v>
      </c>
      <c r="N3851" s="9" t="s">
        <v>35</v>
      </c>
      <c r="O3851" s="9" t="s">
        <v>14374</v>
      </c>
      <c r="P3851" s="12">
        <v>105</v>
      </c>
      <c r="Q3851" s="12">
        <v>105</v>
      </c>
      <c r="R3851" s="12">
        <v>29.539251594362565</v>
      </c>
      <c r="S3851" s="12" t="s">
        <v>28</v>
      </c>
      <c r="T3851" s="9" t="s">
        <v>3200</v>
      </c>
      <c r="U3851" s="9" t="s">
        <v>45</v>
      </c>
      <c r="V3851" s="9" t="s">
        <v>3200</v>
      </c>
      <c r="W3851" s="14">
        <v>3</v>
      </c>
    </row>
    <row r="3852" spans="1:23" x14ac:dyDescent="0.25">
      <c r="A3852" s="8">
        <v>6165</v>
      </c>
      <c r="B3852" s="9" t="s">
        <v>14652</v>
      </c>
      <c r="C3852" s="9" t="s">
        <v>22</v>
      </c>
      <c r="D3852" s="9" t="s">
        <v>14653</v>
      </c>
      <c r="E3852" s="18" t="s">
        <v>11994</v>
      </c>
      <c r="F3852" s="9" t="s">
        <v>14654</v>
      </c>
      <c r="G3852" s="12">
        <v>13</v>
      </c>
      <c r="H3852" s="9" t="s">
        <v>25</v>
      </c>
      <c r="I3852" s="9" t="s">
        <v>25</v>
      </c>
      <c r="J3852" s="12">
        <v>1</v>
      </c>
      <c r="K3852" s="13">
        <v>43770</v>
      </c>
      <c r="L3852" s="86">
        <f>(Tabla2[[#This Row],[release_year]]-'VARIANZA Y DES. EST'!$L$11)^2</f>
        <v>124.99681770679673</v>
      </c>
      <c r="M3852" s="12">
        <v>2003</v>
      </c>
      <c r="N3852" s="9" t="s">
        <v>43</v>
      </c>
      <c r="O3852" s="9" t="s">
        <v>14374</v>
      </c>
      <c r="P3852" s="12">
        <v>105</v>
      </c>
      <c r="Q3852" s="12">
        <v>105</v>
      </c>
      <c r="R3852" s="12">
        <v>29.539251594362565</v>
      </c>
      <c r="S3852" s="12" t="s">
        <v>28</v>
      </c>
      <c r="T3852" s="9" t="s">
        <v>95</v>
      </c>
      <c r="U3852" s="9" t="s">
        <v>95</v>
      </c>
      <c r="V3852" s="9" t="s">
        <v>95</v>
      </c>
      <c r="W3852" s="14">
        <v>1</v>
      </c>
    </row>
    <row r="3853" spans="1:23" x14ac:dyDescent="0.25">
      <c r="A3853" s="8">
        <v>6274</v>
      </c>
      <c r="B3853" s="9" t="s">
        <v>14655</v>
      </c>
      <c r="C3853" s="9" t="s">
        <v>22</v>
      </c>
      <c r="D3853" s="9" t="s">
        <v>14656</v>
      </c>
      <c r="E3853" s="18" t="s">
        <v>14657</v>
      </c>
      <c r="F3853" s="9"/>
      <c r="G3853" s="12">
        <v>0</v>
      </c>
      <c r="H3853" s="9" t="s">
        <v>34</v>
      </c>
      <c r="I3853" s="9" t="s">
        <v>1318</v>
      </c>
      <c r="J3853" s="12">
        <v>2</v>
      </c>
      <c r="K3853" s="13">
        <v>42972</v>
      </c>
      <c r="L3853" s="86">
        <f>(Tabla2[[#This Row],[release_year]]-'VARIANZA Y DES. EST'!$L$11)^2</f>
        <v>0.67207602404598188</v>
      </c>
      <c r="M3853" s="12">
        <v>2015</v>
      </c>
      <c r="N3853" s="9" t="s">
        <v>35</v>
      </c>
      <c r="O3853" s="9" t="s">
        <v>14374</v>
      </c>
      <c r="P3853" s="12">
        <v>105</v>
      </c>
      <c r="Q3853" s="12">
        <v>105</v>
      </c>
      <c r="R3853" s="12">
        <v>29.539251594362565</v>
      </c>
      <c r="S3853" s="12" t="s">
        <v>28</v>
      </c>
      <c r="T3853" s="9" t="s">
        <v>105</v>
      </c>
      <c r="U3853" s="9" t="s">
        <v>57</v>
      </c>
      <c r="V3853" s="9" t="s">
        <v>105</v>
      </c>
      <c r="W3853" s="14">
        <v>2</v>
      </c>
    </row>
    <row r="3854" spans="1:23" x14ac:dyDescent="0.25">
      <c r="A3854" s="8">
        <v>6473</v>
      </c>
      <c r="B3854" s="9" t="s">
        <v>14658</v>
      </c>
      <c r="C3854" s="9" t="s">
        <v>22</v>
      </c>
      <c r="D3854" s="9" t="s">
        <v>14659</v>
      </c>
      <c r="E3854" s="18" t="s">
        <v>14660</v>
      </c>
      <c r="F3854" s="9" t="s">
        <v>14661</v>
      </c>
      <c r="G3854" s="12">
        <v>9</v>
      </c>
      <c r="H3854" s="9" t="s">
        <v>25</v>
      </c>
      <c r="I3854" s="9" t="s">
        <v>14662</v>
      </c>
      <c r="J3854" s="12">
        <v>3</v>
      </c>
      <c r="K3854" s="13">
        <v>43101</v>
      </c>
      <c r="L3854" s="86">
        <f>(Tabla2[[#This Row],[release_year]]-'VARIANZA Y DES. EST'!$L$11)^2</f>
        <v>4.7532614447336705</v>
      </c>
      <c r="M3854" s="12">
        <v>2012</v>
      </c>
      <c r="N3854" s="9" t="s">
        <v>842</v>
      </c>
      <c r="O3854" s="9" t="s">
        <v>14374</v>
      </c>
      <c r="P3854" s="12">
        <v>105</v>
      </c>
      <c r="Q3854" s="12">
        <v>105</v>
      </c>
      <c r="R3854" s="12">
        <v>29.539251594362565</v>
      </c>
      <c r="S3854" s="12" t="s">
        <v>28</v>
      </c>
      <c r="T3854" s="9" t="s">
        <v>118</v>
      </c>
      <c r="U3854" s="9" t="s">
        <v>45</v>
      </c>
      <c r="V3854" s="9" t="s">
        <v>118</v>
      </c>
      <c r="W3854" s="14">
        <v>3</v>
      </c>
    </row>
    <row r="3855" spans="1:23" x14ac:dyDescent="0.25">
      <c r="A3855" s="8">
        <v>6635</v>
      </c>
      <c r="B3855" s="9" t="s">
        <v>14663</v>
      </c>
      <c r="C3855" s="9" t="s">
        <v>22</v>
      </c>
      <c r="D3855" s="9" t="s">
        <v>14664</v>
      </c>
      <c r="E3855" s="18" t="s">
        <v>12699</v>
      </c>
      <c r="F3855" s="9" t="s">
        <v>14665</v>
      </c>
      <c r="G3855" s="12">
        <v>10</v>
      </c>
      <c r="H3855" s="9" t="s">
        <v>126</v>
      </c>
      <c r="I3855" s="9" t="s">
        <v>14666</v>
      </c>
      <c r="J3855" s="12">
        <v>4</v>
      </c>
      <c r="K3855" s="13">
        <v>44136</v>
      </c>
      <c r="L3855" s="86">
        <f>(Tabla2[[#This Row],[release_year]]-'VARIANZA Y DES. EST'!$L$11)^2</f>
        <v>84.276027426338274</v>
      </c>
      <c r="M3855" s="12">
        <v>2005</v>
      </c>
      <c r="N3855" s="9" t="s">
        <v>1991</v>
      </c>
      <c r="O3855" s="9" t="s">
        <v>14374</v>
      </c>
      <c r="P3855" s="12">
        <v>105</v>
      </c>
      <c r="Q3855" s="12">
        <v>105</v>
      </c>
      <c r="R3855" s="12">
        <v>29.539251594362565</v>
      </c>
      <c r="S3855" s="12" t="s">
        <v>28</v>
      </c>
      <c r="T3855" s="9" t="s">
        <v>5103</v>
      </c>
      <c r="U3855" s="9" t="s">
        <v>38</v>
      </c>
      <c r="V3855" s="9" t="s">
        <v>5103</v>
      </c>
      <c r="W3855" s="14">
        <v>3</v>
      </c>
    </row>
    <row r="3856" spans="1:23" x14ac:dyDescent="0.25">
      <c r="A3856" s="8">
        <v>6671</v>
      </c>
      <c r="B3856" s="9" t="s">
        <v>14667</v>
      </c>
      <c r="C3856" s="9" t="s">
        <v>22</v>
      </c>
      <c r="D3856" s="9" t="s">
        <v>14668</v>
      </c>
      <c r="E3856" s="9" t="s">
        <v>14669</v>
      </c>
      <c r="F3856" s="9" t="s">
        <v>14670</v>
      </c>
      <c r="G3856" s="12">
        <v>11</v>
      </c>
      <c r="H3856" s="9" t="s">
        <v>25</v>
      </c>
      <c r="I3856" s="9" t="s">
        <v>14671</v>
      </c>
      <c r="J3856" s="12">
        <v>4</v>
      </c>
      <c r="K3856" s="13">
        <v>43135</v>
      </c>
      <c r="L3856" s="86">
        <f>(Tabla2[[#This Row],[release_year]]-'VARIANZA Y DES. EST'!$L$11)^2</f>
        <v>4.7532614447336705</v>
      </c>
      <c r="M3856" s="12">
        <v>2012</v>
      </c>
      <c r="N3856" s="9" t="s">
        <v>1991</v>
      </c>
      <c r="O3856" s="9" t="s">
        <v>14374</v>
      </c>
      <c r="P3856" s="12">
        <v>105</v>
      </c>
      <c r="Q3856" s="12">
        <v>105</v>
      </c>
      <c r="R3856" s="12">
        <v>29.539251594362565</v>
      </c>
      <c r="S3856" s="12" t="s">
        <v>28</v>
      </c>
      <c r="T3856" s="9" t="s">
        <v>38</v>
      </c>
      <c r="U3856" s="9" t="s">
        <v>38</v>
      </c>
      <c r="V3856" s="9" t="s">
        <v>38</v>
      </c>
      <c r="W3856" s="14">
        <v>1</v>
      </c>
    </row>
    <row r="3857" spans="1:23" x14ac:dyDescent="0.25">
      <c r="A3857" s="8">
        <v>6864</v>
      </c>
      <c r="B3857" s="9" t="s">
        <v>14672</v>
      </c>
      <c r="C3857" s="9" t="s">
        <v>22</v>
      </c>
      <c r="D3857" s="9" t="s">
        <v>14673</v>
      </c>
      <c r="E3857" s="18" t="s">
        <v>14674</v>
      </c>
      <c r="F3857" s="9" t="s">
        <v>14675</v>
      </c>
      <c r="G3857" s="12">
        <v>4</v>
      </c>
      <c r="H3857" s="9" t="s">
        <v>126</v>
      </c>
      <c r="I3857" s="9" t="s">
        <v>126</v>
      </c>
      <c r="J3857" s="12">
        <v>1</v>
      </c>
      <c r="K3857" s="13">
        <v>43221</v>
      </c>
      <c r="L3857" s="86">
        <f>(Tabla2[[#This Row],[release_year]]-'VARIANZA Y DES. EST'!$L$11)^2</f>
        <v>7.9512857435875226</v>
      </c>
      <c r="M3857" s="12">
        <v>2017</v>
      </c>
      <c r="N3857" s="9" t="s">
        <v>76</v>
      </c>
      <c r="O3857" s="9" t="s">
        <v>14374</v>
      </c>
      <c r="P3857" s="12">
        <v>105</v>
      </c>
      <c r="Q3857" s="12">
        <v>105</v>
      </c>
      <c r="R3857" s="12">
        <v>29.539251594362565</v>
      </c>
      <c r="S3857" s="12" t="s">
        <v>28</v>
      </c>
      <c r="T3857" s="9" t="s">
        <v>118</v>
      </c>
      <c r="U3857" s="9" t="s">
        <v>45</v>
      </c>
      <c r="V3857" s="9" t="s">
        <v>118</v>
      </c>
      <c r="W3857" s="14">
        <v>3</v>
      </c>
    </row>
    <row r="3858" spans="1:23" x14ac:dyDescent="0.25">
      <c r="A3858" s="8">
        <v>7014</v>
      </c>
      <c r="B3858" s="9" t="s">
        <v>14676</v>
      </c>
      <c r="C3858" s="9" t="s">
        <v>22</v>
      </c>
      <c r="D3858" s="9" t="s">
        <v>14677</v>
      </c>
      <c r="E3858" s="18" t="s">
        <v>14678</v>
      </c>
      <c r="F3858" s="9" t="s">
        <v>14679</v>
      </c>
      <c r="G3858" s="12">
        <v>10</v>
      </c>
      <c r="H3858" s="9" t="s">
        <v>25</v>
      </c>
      <c r="I3858" s="9" t="s">
        <v>25</v>
      </c>
      <c r="J3858" s="12">
        <v>1</v>
      </c>
      <c r="K3858" s="13">
        <v>42887</v>
      </c>
      <c r="L3858" s="86">
        <f>(Tabla2[[#This Row],[release_year]]-'VARIANZA Y DES. EST'!$L$11)^2</f>
        <v>201.07800312748444</v>
      </c>
      <c r="M3858" s="12">
        <v>2000</v>
      </c>
      <c r="N3858" s="9" t="s">
        <v>99</v>
      </c>
      <c r="O3858" s="9" t="s">
        <v>14374</v>
      </c>
      <c r="P3858" s="12">
        <v>105</v>
      </c>
      <c r="Q3858" s="12">
        <v>105</v>
      </c>
      <c r="R3858" s="12">
        <v>29.539251594362565</v>
      </c>
      <c r="S3858" s="12" t="s">
        <v>28</v>
      </c>
      <c r="T3858" s="9" t="s">
        <v>111</v>
      </c>
      <c r="U3858" s="9" t="s">
        <v>30</v>
      </c>
      <c r="V3858" s="9" t="s">
        <v>111</v>
      </c>
      <c r="W3858" s="14">
        <v>2</v>
      </c>
    </row>
    <row r="3859" spans="1:23" x14ac:dyDescent="0.25">
      <c r="A3859" s="8">
        <v>7122</v>
      </c>
      <c r="B3859" s="9" t="s">
        <v>14680</v>
      </c>
      <c r="C3859" s="9" t="s">
        <v>22</v>
      </c>
      <c r="D3859" s="9" t="s">
        <v>14681</v>
      </c>
      <c r="E3859" s="9" t="s">
        <v>6468</v>
      </c>
      <c r="F3859" s="9" t="s">
        <v>14682</v>
      </c>
      <c r="G3859" s="12">
        <v>11</v>
      </c>
      <c r="H3859" s="9" t="s">
        <v>25</v>
      </c>
      <c r="I3859" s="9" t="s">
        <v>25</v>
      </c>
      <c r="J3859" s="12">
        <v>1</v>
      </c>
      <c r="K3859" s="13">
        <v>43466</v>
      </c>
      <c r="L3859" s="86">
        <f>(Tabla2[[#This Row],[release_year]]-'VARIANZA Y DES. EST'!$L$11)^2</f>
        <v>173.71760798725521</v>
      </c>
      <c r="M3859" s="12">
        <v>2001</v>
      </c>
      <c r="N3859" s="9" t="s">
        <v>1991</v>
      </c>
      <c r="O3859" s="9" t="s">
        <v>14374</v>
      </c>
      <c r="P3859" s="12">
        <v>105</v>
      </c>
      <c r="Q3859" s="12">
        <v>105</v>
      </c>
      <c r="R3859" s="12">
        <v>29.539251594362565</v>
      </c>
      <c r="S3859" s="12" t="s">
        <v>28</v>
      </c>
      <c r="T3859" s="9" t="s">
        <v>1000</v>
      </c>
      <c r="U3859" s="9" t="s">
        <v>95</v>
      </c>
      <c r="V3859" s="9" t="s">
        <v>1000</v>
      </c>
      <c r="W3859" s="14">
        <v>2</v>
      </c>
    </row>
    <row r="3860" spans="1:23" x14ac:dyDescent="0.25">
      <c r="A3860" s="8">
        <v>7162</v>
      </c>
      <c r="B3860" s="9" t="s">
        <v>14683</v>
      </c>
      <c r="C3860" s="9" t="s">
        <v>22</v>
      </c>
      <c r="D3860" s="9" t="s">
        <v>14684</v>
      </c>
      <c r="E3860" s="9" t="s">
        <v>14685</v>
      </c>
      <c r="F3860" s="9" t="s">
        <v>14686</v>
      </c>
      <c r="G3860" s="12">
        <v>8</v>
      </c>
      <c r="H3860" s="9" t="s">
        <v>518</v>
      </c>
      <c r="I3860" s="9" t="s">
        <v>518</v>
      </c>
      <c r="J3860" s="12">
        <v>1</v>
      </c>
      <c r="K3860" s="13">
        <v>43313</v>
      </c>
      <c r="L3860" s="86">
        <f>(Tabla2[[#This Row],[release_year]]-'VARIANZA Y DES. EST'!$L$11)^2</f>
        <v>7.9512857435875226</v>
      </c>
      <c r="M3860" s="12">
        <v>2017</v>
      </c>
      <c r="N3860" s="9" t="s">
        <v>82</v>
      </c>
      <c r="O3860" s="9" t="s">
        <v>14374</v>
      </c>
      <c r="P3860" s="12">
        <v>105</v>
      </c>
      <c r="Q3860" s="12">
        <v>105</v>
      </c>
      <c r="R3860" s="12">
        <v>29.539251594362565</v>
      </c>
      <c r="S3860" s="12" t="s">
        <v>28</v>
      </c>
      <c r="T3860" s="9" t="s">
        <v>70</v>
      </c>
      <c r="U3860" s="9" t="s">
        <v>45</v>
      </c>
      <c r="V3860" s="9" t="s">
        <v>70</v>
      </c>
      <c r="W3860" s="14">
        <v>2</v>
      </c>
    </row>
    <row r="3861" spans="1:23" x14ac:dyDescent="0.25">
      <c r="A3861" s="8">
        <v>7306</v>
      </c>
      <c r="B3861" s="9" t="s">
        <v>14687</v>
      </c>
      <c r="C3861" s="9" t="s">
        <v>22</v>
      </c>
      <c r="D3861" s="9" t="s">
        <v>14688</v>
      </c>
      <c r="E3861" s="9" t="s">
        <v>14689</v>
      </c>
      <c r="F3861" s="18" t="s">
        <v>14690</v>
      </c>
      <c r="G3861" s="12">
        <v>8</v>
      </c>
      <c r="H3861" s="9" t="s">
        <v>468</v>
      </c>
      <c r="I3861" s="9" t="s">
        <v>468</v>
      </c>
      <c r="J3861" s="12">
        <v>1</v>
      </c>
      <c r="K3861" s="13">
        <v>43770</v>
      </c>
      <c r="L3861" s="86">
        <f>(Tabla2[[#This Row],[release_year]]-'VARIANZA Y DES. EST'!$L$11)^2</f>
        <v>491.96116424931824</v>
      </c>
      <c r="M3861" s="12">
        <v>1992</v>
      </c>
      <c r="N3861" s="9" t="s">
        <v>1991</v>
      </c>
      <c r="O3861" s="9" t="s">
        <v>14374</v>
      </c>
      <c r="P3861" s="12">
        <v>105</v>
      </c>
      <c r="Q3861" s="12">
        <v>105</v>
      </c>
      <c r="R3861" s="12">
        <v>29.539251594362565</v>
      </c>
      <c r="S3861" s="12" t="s">
        <v>28</v>
      </c>
      <c r="T3861" s="9" t="s">
        <v>2940</v>
      </c>
      <c r="U3861" s="9" t="s">
        <v>151</v>
      </c>
      <c r="V3861" s="9" t="s">
        <v>2940</v>
      </c>
      <c r="W3861" s="14">
        <v>3</v>
      </c>
    </row>
    <row r="3862" spans="1:23" x14ac:dyDescent="0.25">
      <c r="A3862" s="8">
        <v>7391</v>
      </c>
      <c r="B3862" s="9" t="s">
        <v>14691</v>
      </c>
      <c r="C3862" s="9" t="s">
        <v>22</v>
      </c>
      <c r="D3862" s="9" t="s">
        <v>14692</v>
      </c>
      <c r="E3862" s="9" t="s">
        <v>14693</v>
      </c>
      <c r="F3862" s="9" t="s">
        <v>14694</v>
      </c>
      <c r="G3862" s="12">
        <v>8</v>
      </c>
      <c r="H3862" s="9" t="s">
        <v>25</v>
      </c>
      <c r="I3862" s="9" t="s">
        <v>14695</v>
      </c>
      <c r="J3862" s="12">
        <v>3</v>
      </c>
      <c r="K3862" s="13">
        <v>43307</v>
      </c>
      <c r="L3862" s="86">
        <f>(Tabla2[[#This Row],[release_year]]-'VARIANZA Y DES. EST'!$L$11)^2</f>
        <v>1.3928663045044412</v>
      </c>
      <c r="M3862" s="12">
        <v>2013</v>
      </c>
      <c r="N3862" s="9" t="s">
        <v>1991</v>
      </c>
      <c r="O3862" s="9" t="s">
        <v>14374</v>
      </c>
      <c r="P3862" s="12">
        <v>105</v>
      </c>
      <c r="Q3862" s="12">
        <v>105</v>
      </c>
      <c r="R3862" s="12">
        <v>29.539251594362565</v>
      </c>
      <c r="S3862" s="12" t="s">
        <v>28</v>
      </c>
      <c r="T3862" s="9" t="s">
        <v>5577</v>
      </c>
      <c r="U3862" s="9" t="s">
        <v>38</v>
      </c>
      <c r="V3862" s="9" t="s">
        <v>5577</v>
      </c>
      <c r="W3862" s="14">
        <v>2</v>
      </c>
    </row>
    <row r="3863" spans="1:23" x14ac:dyDescent="0.25">
      <c r="A3863" s="8">
        <v>7431</v>
      </c>
      <c r="B3863" s="9" t="s">
        <v>14696</v>
      </c>
      <c r="C3863" s="9" t="s">
        <v>22</v>
      </c>
      <c r="D3863" s="9" t="s">
        <v>14697</v>
      </c>
      <c r="E3863" s="9" t="s">
        <v>14698</v>
      </c>
      <c r="F3863" s="9" t="s">
        <v>14699</v>
      </c>
      <c r="G3863" s="12">
        <v>8</v>
      </c>
      <c r="H3863" s="9" t="s">
        <v>160</v>
      </c>
      <c r="I3863" s="9" t="s">
        <v>160</v>
      </c>
      <c r="J3863" s="12">
        <v>1</v>
      </c>
      <c r="K3863" s="13">
        <v>43647</v>
      </c>
      <c r="L3863" s="86">
        <f>(Tabla2[[#This Row],[release_year]]-'VARIANZA Y DES. EST'!$L$11)^2</f>
        <v>3.3116808838167522</v>
      </c>
      <c r="M3863" s="12">
        <v>2016</v>
      </c>
      <c r="N3863" s="9" t="s">
        <v>1991</v>
      </c>
      <c r="O3863" s="9" t="s">
        <v>14374</v>
      </c>
      <c r="P3863" s="12">
        <v>105</v>
      </c>
      <c r="Q3863" s="12">
        <v>105</v>
      </c>
      <c r="R3863" s="12">
        <v>29.539251594362565</v>
      </c>
      <c r="S3863" s="12" t="s">
        <v>28</v>
      </c>
      <c r="T3863" s="9" t="s">
        <v>3998</v>
      </c>
      <c r="U3863" s="9" t="s">
        <v>45</v>
      </c>
      <c r="V3863" s="9" t="s">
        <v>3998</v>
      </c>
      <c r="W3863" s="14">
        <v>3</v>
      </c>
    </row>
    <row r="3864" spans="1:23" x14ac:dyDescent="0.25">
      <c r="A3864" s="8">
        <v>7452</v>
      </c>
      <c r="B3864" s="9" t="s">
        <v>14700</v>
      </c>
      <c r="C3864" s="9" t="s">
        <v>22</v>
      </c>
      <c r="D3864" s="9" t="s">
        <v>14701</v>
      </c>
      <c r="E3864" s="9" t="s">
        <v>14702</v>
      </c>
      <c r="F3864" s="9" t="s">
        <v>14703</v>
      </c>
      <c r="G3864" s="12">
        <v>9</v>
      </c>
      <c r="H3864" s="9" t="s">
        <v>126</v>
      </c>
      <c r="I3864" s="9" t="s">
        <v>126</v>
      </c>
      <c r="J3864" s="12">
        <v>1</v>
      </c>
      <c r="K3864" s="13">
        <v>43678</v>
      </c>
      <c r="L3864" s="86">
        <f>(Tabla2[[#This Row],[release_year]]-'VARIANZA Y DES. EST'!$L$11)^2</f>
        <v>0.67207602404598188</v>
      </c>
      <c r="M3864" s="12">
        <v>2015</v>
      </c>
      <c r="N3864" s="9" t="s">
        <v>1991</v>
      </c>
      <c r="O3864" s="9" t="s">
        <v>14374</v>
      </c>
      <c r="P3864" s="12">
        <v>105</v>
      </c>
      <c r="Q3864" s="12">
        <v>105</v>
      </c>
      <c r="R3864" s="12">
        <v>29.539251594362565</v>
      </c>
      <c r="S3864" s="12" t="s">
        <v>28</v>
      </c>
      <c r="T3864" s="9" t="s">
        <v>2930</v>
      </c>
      <c r="U3864" s="9" t="s">
        <v>38</v>
      </c>
      <c r="V3864" s="9" t="s">
        <v>2930</v>
      </c>
      <c r="W3864" s="14">
        <v>3</v>
      </c>
    </row>
    <row r="3865" spans="1:23" x14ac:dyDescent="0.25">
      <c r="A3865" s="8">
        <v>7517</v>
      </c>
      <c r="B3865" s="9" t="s">
        <v>14704</v>
      </c>
      <c r="C3865" s="9" t="s">
        <v>22</v>
      </c>
      <c r="D3865" s="9" t="s">
        <v>14705</v>
      </c>
      <c r="E3865" s="18" t="s">
        <v>14473</v>
      </c>
      <c r="F3865" s="9" t="s">
        <v>14706</v>
      </c>
      <c r="G3865" s="12">
        <v>10</v>
      </c>
      <c r="H3865" s="9" t="s">
        <v>25</v>
      </c>
      <c r="I3865" s="9" t="s">
        <v>25</v>
      </c>
      <c r="J3865" s="12">
        <v>1</v>
      </c>
      <c r="K3865" s="16">
        <v>43456</v>
      </c>
      <c r="L3865" s="86">
        <f>(Tabla2[[#This Row],[release_year]]-'VARIANZA Y DES. EST'!$L$11)^2</f>
        <v>3.3116808838167522</v>
      </c>
      <c r="M3865" s="12">
        <v>2016</v>
      </c>
      <c r="N3865" s="9" t="s">
        <v>43</v>
      </c>
      <c r="O3865" s="9" t="s">
        <v>14374</v>
      </c>
      <c r="P3865" s="12">
        <v>105</v>
      </c>
      <c r="Q3865" s="12">
        <v>105</v>
      </c>
      <c r="R3865" s="12">
        <v>29.539251594362565</v>
      </c>
      <c r="S3865" s="12" t="s">
        <v>28</v>
      </c>
      <c r="T3865" s="9" t="s">
        <v>45</v>
      </c>
      <c r="U3865" s="9" t="s">
        <v>45</v>
      </c>
      <c r="V3865" s="9" t="s">
        <v>45</v>
      </c>
      <c r="W3865" s="14">
        <v>1</v>
      </c>
    </row>
    <row r="3866" spans="1:23" x14ac:dyDescent="0.25">
      <c r="A3866" s="8">
        <v>7688</v>
      </c>
      <c r="B3866" s="9" t="s">
        <v>14707</v>
      </c>
      <c r="C3866" s="9" t="s">
        <v>22</v>
      </c>
      <c r="D3866" s="9" t="s">
        <v>14708</v>
      </c>
      <c r="E3866" s="9" t="s">
        <v>14709</v>
      </c>
      <c r="F3866" s="9" t="s">
        <v>14710</v>
      </c>
      <c r="G3866" s="12">
        <v>8</v>
      </c>
      <c r="H3866" s="9" t="s">
        <v>126</v>
      </c>
      <c r="I3866" s="9" t="s">
        <v>14711</v>
      </c>
      <c r="J3866" s="12">
        <v>2</v>
      </c>
      <c r="K3866" s="13">
        <v>43616</v>
      </c>
      <c r="L3866" s="86">
        <f>(Tabla2[[#This Row],[release_year]]-'VARIANZA Y DES. EST'!$L$11)^2</f>
        <v>66.915632286109044</v>
      </c>
      <c r="M3866" s="12">
        <v>2006</v>
      </c>
      <c r="N3866" s="9" t="s">
        <v>76</v>
      </c>
      <c r="O3866" s="9" t="s">
        <v>14374</v>
      </c>
      <c r="P3866" s="12">
        <v>105</v>
      </c>
      <c r="Q3866" s="12">
        <v>105</v>
      </c>
      <c r="R3866" s="12">
        <v>29.539251594362565</v>
      </c>
      <c r="S3866" s="12" t="s">
        <v>28</v>
      </c>
      <c r="T3866" s="9" t="s">
        <v>3179</v>
      </c>
      <c r="U3866" s="9" t="s">
        <v>514</v>
      </c>
      <c r="V3866" s="9" t="s">
        <v>3179</v>
      </c>
      <c r="W3866" s="14">
        <v>2</v>
      </c>
    </row>
    <row r="3867" spans="1:23" x14ac:dyDescent="0.25">
      <c r="A3867" s="8">
        <v>7716</v>
      </c>
      <c r="B3867" s="9" t="s">
        <v>14712</v>
      </c>
      <c r="C3867" s="9" t="s">
        <v>22</v>
      </c>
      <c r="D3867" s="9" t="s">
        <v>14713</v>
      </c>
      <c r="E3867" s="9" t="s">
        <v>14025</v>
      </c>
      <c r="F3867" s="9" t="s">
        <v>14714</v>
      </c>
      <c r="G3867" s="12">
        <v>8</v>
      </c>
      <c r="H3867" s="9" t="s">
        <v>7034</v>
      </c>
      <c r="I3867" s="9" t="s">
        <v>7034</v>
      </c>
      <c r="J3867" s="12">
        <v>1</v>
      </c>
      <c r="K3867" s="13">
        <v>42804</v>
      </c>
      <c r="L3867" s="86">
        <f>(Tabla2[[#This Row],[release_year]]-'VARIANZA Y DES. EST'!$L$11)^2</f>
        <v>3.2471164275211517E-2</v>
      </c>
      <c r="M3867" s="12">
        <v>2014</v>
      </c>
      <c r="N3867" s="9" t="s">
        <v>76</v>
      </c>
      <c r="O3867" s="9" t="s">
        <v>14374</v>
      </c>
      <c r="P3867" s="12">
        <v>105</v>
      </c>
      <c r="Q3867" s="12">
        <v>105</v>
      </c>
      <c r="R3867" s="12">
        <v>29.539251594362565</v>
      </c>
      <c r="S3867" s="12" t="s">
        <v>28</v>
      </c>
      <c r="T3867" s="9" t="s">
        <v>3625</v>
      </c>
      <c r="U3867" s="9" t="s">
        <v>95</v>
      </c>
      <c r="V3867" s="9" t="s">
        <v>3625</v>
      </c>
      <c r="W3867" s="14">
        <v>3</v>
      </c>
    </row>
    <row r="3868" spans="1:23" x14ac:dyDescent="0.25">
      <c r="A3868" s="8">
        <v>7731</v>
      </c>
      <c r="B3868" s="9" t="s">
        <v>14715</v>
      </c>
      <c r="C3868" s="9" t="s">
        <v>22</v>
      </c>
      <c r="D3868" s="9" t="s">
        <v>14716</v>
      </c>
      <c r="E3868" s="9" t="s">
        <v>14717</v>
      </c>
      <c r="F3868" s="9" t="s">
        <v>14718</v>
      </c>
      <c r="G3868" s="12">
        <v>10</v>
      </c>
      <c r="H3868" s="9" t="s">
        <v>231</v>
      </c>
      <c r="I3868" s="9" t="s">
        <v>14719</v>
      </c>
      <c r="J3868" s="12">
        <v>4</v>
      </c>
      <c r="K3868" s="13">
        <v>43497</v>
      </c>
      <c r="L3868" s="86">
        <f>(Tabla2[[#This Row],[release_year]]-'VARIANZA Y DES. EST'!$L$11)^2</f>
        <v>3.3116808838167522</v>
      </c>
      <c r="M3868" s="12">
        <v>2016</v>
      </c>
      <c r="N3868" s="9" t="s">
        <v>1991</v>
      </c>
      <c r="O3868" s="9" t="s">
        <v>14374</v>
      </c>
      <c r="P3868" s="12">
        <v>105</v>
      </c>
      <c r="Q3868" s="12">
        <v>105</v>
      </c>
      <c r="R3868" s="12">
        <v>29.539251594362565</v>
      </c>
      <c r="S3868" s="12" t="s">
        <v>28</v>
      </c>
      <c r="T3868" s="9" t="s">
        <v>460</v>
      </c>
      <c r="U3868" s="9" t="s">
        <v>45</v>
      </c>
      <c r="V3868" s="9" t="s">
        <v>460</v>
      </c>
      <c r="W3868" s="14">
        <v>3</v>
      </c>
    </row>
    <row r="3869" spans="1:23" x14ac:dyDescent="0.25">
      <c r="A3869" s="8">
        <v>7916</v>
      </c>
      <c r="B3869" s="9" t="s">
        <v>14720</v>
      </c>
      <c r="C3869" s="9" t="s">
        <v>22</v>
      </c>
      <c r="D3869" s="9" t="s">
        <v>14721</v>
      </c>
      <c r="E3869" s="9" t="s">
        <v>14722</v>
      </c>
      <c r="F3869" s="9" t="s">
        <v>14723</v>
      </c>
      <c r="G3869" s="12">
        <v>8</v>
      </c>
      <c r="H3869" s="9" t="s">
        <v>7034</v>
      </c>
      <c r="I3869" s="9" t="s">
        <v>7034</v>
      </c>
      <c r="J3869" s="12">
        <v>1</v>
      </c>
      <c r="K3869" s="13">
        <v>42804</v>
      </c>
      <c r="L3869" s="86">
        <f>(Tabla2[[#This Row],[release_year]]-'VARIANZA Y DES. EST'!$L$11)^2</f>
        <v>3.2471164275211517E-2</v>
      </c>
      <c r="M3869" s="12">
        <v>2014</v>
      </c>
      <c r="N3869" s="9" t="s">
        <v>76</v>
      </c>
      <c r="O3869" s="9" t="s">
        <v>14374</v>
      </c>
      <c r="P3869" s="12">
        <v>105</v>
      </c>
      <c r="Q3869" s="12">
        <v>105</v>
      </c>
      <c r="R3869" s="12">
        <v>29.539251594362565</v>
      </c>
      <c r="S3869" s="12" t="s">
        <v>28</v>
      </c>
      <c r="T3869" s="9" t="s">
        <v>3319</v>
      </c>
      <c r="U3869" s="9" t="s">
        <v>45</v>
      </c>
      <c r="V3869" s="9" t="s">
        <v>3319</v>
      </c>
      <c r="W3869" s="14">
        <v>3</v>
      </c>
    </row>
    <row r="3870" spans="1:23" x14ac:dyDescent="0.25">
      <c r="A3870" s="8">
        <v>8017</v>
      </c>
      <c r="B3870" s="9" t="s">
        <v>14724</v>
      </c>
      <c r="C3870" s="9" t="s">
        <v>22</v>
      </c>
      <c r="D3870" s="9" t="s">
        <v>14725</v>
      </c>
      <c r="E3870" s="9" t="s">
        <v>14726</v>
      </c>
      <c r="F3870" s="9" t="s">
        <v>14727</v>
      </c>
      <c r="G3870" s="12">
        <v>8</v>
      </c>
      <c r="H3870" s="9" t="s">
        <v>518</v>
      </c>
      <c r="I3870" s="9" t="s">
        <v>518</v>
      </c>
      <c r="J3870" s="12">
        <v>1</v>
      </c>
      <c r="K3870" s="16">
        <v>43403</v>
      </c>
      <c r="L3870" s="86">
        <f>(Tabla2[[#This Row],[release_year]]-'VARIANZA Y DES. EST'!$L$11)^2</f>
        <v>3.2471164275211517E-2</v>
      </c>
      <c r="M3870" s="12">
        <v>2014</v>
      </c>
      <c r="N3870" s="9" t="s">
        <v>55</v>
      </c>
      <c r="O3870" s="9" t="s">
        <v>14374</v>
      </c>
      <c r="P3870" s="12">
        <v>105</v>
      </c>
      <c r="Q3870" s="12">
        <v>105</v>
      </c>
      <c r="R3870" s="12">
        <v>29.539251594362565</v>
      </c>
      <c r="S3870" s="12" t="s">
        <v>28</v>
      </c>
      <c r="T3870" s="9" t="s">
        <v>118</v>
      </c>
      <c r="U3870" s="9" t="s">
        <v>45</v>
      </c>
      <c r="V3870" s="9" t="s">
        <v>118</v>
      </c>
      <c r="W3870" s="14">
        <v>3</v>
      </c>
    </row>
    <row r="3871" spans="1:23" x14ac:dyDescent="0.25">
      <c r="A3871" s="8">
        <v>8252</v>
      </c>
      <c r="B3871" s="9" t="s">
        <v>14728</v>
      </c>
      <c r="C3871" s="9" t="s">
        <v>22</v>
      </c>
      <c r="D3871" s="9" t="s">
        <v>14729</v>
      </c>
      <c r="E3871" s="18" t="s">
        <v>14730</v>
      </c>
      <c r="F3871" s="9" t="s">
        <v>14731</v>
      </c>
      <c r="G3871" s="12">
        <v>10</v>
      </c>
      <c r="H3871" s="9" t="s">
        <v>25</v>
      </c>
      <c r="I3871" s="9" t="s">
        <v>25</v>
      </c>
      <c r="J3871" s="12">
        <v>1</v>
      </c>
      <c r="K3871" s="13">
        <v>43309</v>
      </c>
      <c r="L3871" s="86">
        <f>(Tabla2[[#This Row],[release_year]]-'VARIANZA Y DES. EST'!$L$11)^2</f>
        <v>17.47405172519213</v>
      </c>
      <c r="M3871" s="12">
        <v>2010</v>
      </c>
      <c r="N3871" s="9" t="s">
        <v>1991</v>
      </c>
      <c r="O3871" s="9" t="s">
        <v>14374</v>
      </c>
      <c r="P3871" s="12">
        <v>105</v>
      </c>
      <c r="Q3871" s="12">
        <v>105</v>
      </c>
      <c r="R3871" s="12">
        <v>29.539251594362565</v>
      </c>
      <c r="S3871" s="12" t="s">
        <v>28</v>
      </c>
      <c r="T3871" s="9" t="s">
        <v>144</v>
      </c>
      <c r="U3871" s="9" t="s">
        <v>45</v>
      </c>
      <c r="V3871" s="9" t="s">
        <v>144</v>
      </c>
      <c r="W3871" s="14">
        <v>2</v>
      </c>
    </row>
    <row r="3872" spans="1:23" x14ac:dyDescent="0.25">
      <c r="A3872" s="8">
        <v>8266</v>
      </c>
      <c r="B3872" s="9" t="s">
        <v>14732</v>
      </c>
      <c r="C3872" s="9" t="s">
        <v>22</v>
      </c>
      <c r="D3872" s="9" t="s">
        <v>14733</v>
      </c>
      <c r="E3872" s="9" t="s">
        <v>10573</v>
      </c>
      <c r="F3872" s="9" t="s">
        <v>14734</v>
      </c>
      <c r="G3872" s="12">
        <v>6</v>
      </c>
      <c r="H3872" s="9" t="s">
        <v>2935</v>
      </c>
      <c r="I3872" s="9" t="s">
        <v>2935</v>
      </c>
      <c r="J3872" s="12">
        <v>1</v>
      </c>
      <c r="K3872" s="13">
        <v>43442</v>
      </c>
      <c r="L3872" s="86">
        <f>(Tabla2[[#This Row],[release_year]]-'VARIANZA Y DES. EST'!$L$11)^2</f>
        <v>10.1136565849629</v>
      </c>
      <c r="M3872" s="12">
        <v>2011</v>
      </c>
      <c r="N3872" s="9" t="s">
        <v>76</v>
      </c>
      <c r="O3872" s="9" t="s">
        <v>14374</v>
      </c>
      <c r="P3872" s="12">
        <v>105</v>
      </c>
      <c r="Q3872" s="12">
        <v>105</v>
      </c>
      <c r="R3872" s="12">
        <v>29.539251594362565</v>
      </c>
      <c r="S3872" s="12" t="s">
        <v>28</v>
      </c>
      <c r="T3872" s="9" t="s">
        <v>3319</v>
      </c>
      <c r="U3872" s="9" t="s">
        <v>45</v>
      </c>
      <c r="V3872" s="9" t="s">
        <v>3319</v>
      </c>
      <c r="W3872" s="14">
        <v>3</v>
      </c>
    </row>
    <row r="3873" spans="1:23" x14ac:dyDescent="0.25">
      <c r="A3873" s="8">
        <v>8370</v>
      </c>
      <c r="B3873" s="9" t="s">
        <v>14735</v>
      </c>
      <c r="C3873" s="9" t="s">
        <v>22</v>
      </c>
      <c r="D3873" s="9" t="s">
        <v>14736</v>
      </c>
      <c r="E3873" s="9" t="s">
        <v>14737</v>
      </c>
      <c r="F3873" s="18" t="s">
        <v>14738</v>
      </c>
      <c r="G3873" s="12">
        <v>18</v>
      </c>
      <c r="H3873" s="9" t="s">
        <v>126</v>
      </c>
      <c r="I3873" s="9" t="s">
        <v>6371</v>
      </c>
      <c r="J3873" s="12">
        <v>2</v>
      </c>
      <c r="K3873" s="13">
        <v>43653</v>
      </c>
      <c r="L3873" s="86">
        <f>(Tabla2[[#This Row],[release_year]]-'VARIANZA Y DES. EST'!$L$11)^2</f>
        <v>10.1136565849629</v>
      </c>
      <c r="M3873" s="12">
        <v>2011</v>
      </c>
      <c r="N3873" s="9" t="s">
        <v>43</v>
      </c>
      <c r="O3873" s="9" t="s">
        <v>14374</v>
      </c>
      <c r="P3873" s="12">
        <v>105</v>
      </c>
      <c r="Q3873" s="12">
        <v>105</v>
      </c>
      <c r="R3873" s="12">
        <v>29.539251594362565</v>
      </c>
      <c r="S3873" s="12" t="s">
        <v>28</v>
      </c>
      <c r="T3873" s="9" t="s">
        <v>70</v>
      </c>
      <c r="U3873" s="9" t="s">
        <v>45</v>
      </c>
      <c r="V3873" s="9" t="s">
        <v>70</v>
      </c>
      <c r="W3873" s="14">
        <v>2</v>
      </c>
    </row>
    <row r="3874" spans="1:23" x14ac:dyDescent="0.25">
      <c r="A3874" s="8">
        <v>8506</v>
      </c>
      <c r="B3874" s="9" t="s">
        <v>14739</v>
      </c>
      <c r="C3874" s="9" t="s">
        <v>22</v>
      </c>
      <c r="D3874" s="9" t="s">
        <v>14740</v>
      </c>
      <c r="E3874" s="18" t="s">
        <v>14741</v>
      </c>
      <c r="F3874" s="9" t="s">
        <v>14742</v>
      </c>
      <c r="G3874" s="12">
        <v>8</v>
      </c>
      <c r="H3874" s="9" t="s">
        <v>25</v>
      </c>
      <c r="I3874" s="9" t="s">
        <v>25</v>
      </c>
      <c r="J3874" s="12">
        <v>1</v>
      </c>
      <c r="K3874" s="13">
        <v>43983</v>
      </c>
      <c r="L3874" s="86">
        <f>(Tabla2[[#This Row],[release_year]]-'VARIANZA Y DES. EST'!$L$11)^2</f>
        <v>7.9512857435875226</v>
      </c>
      <c r="M3874" s="12">
        <v>2017</v>
      </c>
      <c r="N3874" s="9" t="s">
        <v>76</v>
      </c>
      <c r="O3874" s="9" t="s">
        <v>14374</v>
      </c>
      <c r="P3874" s="12">
        <v>105</v>
      </c>
      <c r="Q3874" s="12">
        <v>105</v>
      </c>
      <c r="R3874" s="12">
        <v>29.539251594362565</v>
      </c>
      <c r="S3874" s="12" t="s">
        <v>28</v>
      </c>
      <c r="T3874" s="9" t="s">
        <v>45</v>
      </c>
      <c r="U3874" s="9" t="s">
        <v>45</v>
      </c>
      <c r="V3874" s="9" t="s">
        <v>45</v>
      </c>
      <c r="W3874" s="14">
        <v>1</v>
      </c>
    </row>
    <row r="3875" spans="1:23" x14ac:dyDescent="0.25">
      <c r="A3875" s="8">
        <v>8663</v>
      </c>
      <c r="B3875" s="9" t="s">
        <v>14743</v>
      </c>
      <c r="C3875" s="9" t="s">
        <v>22</v>
      </c>
      <c r="D3875" s="9" t="s">
        <v>14744</v>
      </c>
      <c r="E3875" s="9" t="s">
        <v>14745</v>
      </c>
      <c r="F3875" s="9" t="s">
        <v>14746</v>
      </c>
      <c r="G3875" s="12">
        <v>8</v>
      </c>
      <c r="H3875" s="9" t="s">
        <v>160</v>
      </c>
      <c r="I3875" s="9" t="s">
        <v>14747</v>
      </c>
      <c r="J3875" s="12">
        <v>2</v>
      </c>
      <c r="K3875" s="16">
        <v>43830</v>
      </c>
      <c r="L3875" s="86">
        <f>(Tabla2[[#This Row],[release_year]]-'VARIANZA Y DES. EST'!$L$11)^2</f>
        <v>7.9512857435875226</v>
      </c>
      <c r="M3875" s="12">
        <v>2017</v>
      </c>
      <c r="N3875" s="9" t="s">
        <v>35</v>
      </c>
      <c r="O3875" s="9" t="s">
        <v>14374</v>
      </c>
      <c r="P3875" s="12">
        <v>105</v>
      </c>
      <c r="Q3875" s="12">
        <v>105</v>
      </c>
      <c r="R3875" s="12">
        <v>29.539251594362565</v>
      </c>
      <c r="S3875" s="12" t="s">
        <v>28</v>
      </c>
      <c r="T3875" s="9" t="s">
        <v>118</v>
      </c>
      <c r="U3875" s="9" t="s">
        <v>45</v>
      </c>
      <c r="V3875" s="9" t="s">
        <v>118</v>
      </c>
      <c r="W3875" s="14">
        <v>3</v>
      </c>
    </row>
    <row r="3876" spans="1:23" x14ac:dyDescent="0.25">
      <c r="A3876" s="8">
        <v>8744</v>
      </c>
      <c r="B3876" s="9" t="s">
        <v>14748</v>
      </c>
      <c r="C3876" s="9" t="s">
        <v>22</v>
      </c>
      <c r="D3876" s="9" t="s">
        <v>14749</v>
      </c>
      <c r="E3876" s="9" t="s">
        <v>14750</v>
      </c>
      <c r="F3876" s="9" t="s">
        <v>14751</v>
      </c>
      <c r="G3876" s="12">
        <v>6</v>
      </c>
      <c r="H3876" s="9" t="s">
        <v>25</v>
      </c>
      <c r="I3876" s="9" t="s">
        <v>25</v>
      </c>
      <c r="J3876" s="12">
        <v>1</v>
      </c>
      <c r="K3876" s="13">
        <v>44075</v>
      </c>
      <c r="L3876" s="86">
        <f>(Tabla2[[#This Row],[release_year]]-'VARIANZA Y DES. EST'!$L$11)^2</f>
        <v>14.590890603358293</v>
      </c>
      <c r="M3876" s="12">
        <v>2018</v>
      </c>
      <c r="N3876" s="9" t="s">
        <v>43</v>
      </c>
      <c r="O3876" s="9" t="s">
        <v>14374</v>
      </c>
      <c r="P3876" s="12">
        <v>105</v>
      </c>
      <c r="Q3876" s="12">
        <v>105</v>
      </c>
      <c r="R3876" s="12">
        <v>29.539251594362565</v>
      </c>
      <c r="S3876" s="12" t="s">
        <v>28</v>
      </c>
      <c r="T3876" s="9" t="s">
        <v>144</v>
      </c>
      <c r="U3876" s="9" t="s">
        <v>45</v>
      </c>
      <c r="V3876" s="9" t="s">
        <v>144</v>
      </c>
      <c r="W3876" s="14">
        <v>2</v>
      </c>
    </row>
    <row r="3877" spans="1:23" x14ac:dyDescent="0.25">
      <c r="A3877" s="8">
        <v>8745</v>
      </c>
      <c r="B3877" s="9" t="s">
        <v>14752</v>
      </c>
      <c r="C3877" s="9" t="s">
        <v>22</v>
      </c>
      <c r="D3877" s="9" t="s">
        <v>14753</v>
      </c>
      <c r="E3877" s="10" t="s">
        <v>14754</v>
      </c>
      <c r="F3877" s="11"/>
      <c r="G3877" s="12">
        <v>0</v>
      </c>
      <c r="H3877" s="9" t="s">
        <v>126</v>
      </c>
      <c r="I3877" s="9" t="s">
        <v>126</v>
      </c>
      <c r="J3877" s="12">
        <v>1</v>
      </c>
      <c r="K3877" s="13">
        <v>43043</v>
      </c>
      <c r="L3877" s="86">
        <f>(Tabla2[[#This Row],[release_year]]-'VARIANZA Y DES. EST'!$L$11)^2</f>
        <v>7.9512857435875226</v>
      </c>
      <c r="M3877" s="12">
        <v>2017</v>
      </c>
      <c r="N3877" s="9" t="s">
        <v>76</v>
      </c>
      <c r="O3877" s="9" t="s">
        <v>14374</v>
      </c>
      <c r="P3877" s="12">
        <v>105</v>
      </c>
      <c r="Q3877" s="12">
        <v>105</v>
      </c>
      <c r="R3877" s="12">
        <v>29.539251594362565</v>
      </c>
      <c r="S3877" s="12" t="s">
        <v>28</v>
      </c>
      <c r="T3877" s="9" t="s">
        <v>171</v>
      </c>
      <c r="U3877" s="9" t="s">
        <v>57</v>
      </c>
      <c r="V3877" s="9" t="s">
        <v>171</v>
      </c>
      <c r="W3877" s="14">
        <v>3</v>
      </c>
    </row>
    <row r="3878" spans="1:23" x14ac:dyDescent="0.25">
      <c r="A3878" s="8">
        <v>30</v>
      </c>
      <c r="B3878" s="9" t="s">
        <v>14755</v>
      </c>
      <c r="C3878" s="9" t="s">
        <v>22</v>
      </c>
      <c r="D3878" s="9" t="s">
        <v>14756</v>
      </c>
      <c r="E3878" s="9" t="s">
        <v>10288</v>
      </c>
      <c r="F3878" s="9" t="s">
        <v>14757</v>
      </c>
      <c r="G3878" s="12">
        <v>10</v>
      </c>
      <c r="H3878" s="9" t="s">
        <v>25</v>
      </c>
      <c r="I3878" s="9" t="s">
        <v>14758</v>
      </c>
      <c r="J3878" s="12">
        <v>3</v>
      </c>
      <c r="K3878" s="13">
        <v>44458</v>
      </c>
      <c r="L3878" s="86">
        <f>(Tabla2[[#This Row],[release_year]]-'VARIANZA Y DES. EST'!$L$11)^2</f>
        <v>1.3928663045044412</v>
      </c>
      <c r="M3878" s="12">
        <v>2013</v>
      </c>
      <c r="N3878" s="9" t="s">
        <v>43</v>
      </c>
      <c r="O3878" s="9" t="s">
        <v>14759</v>
      </c>
      <c r="P3878" s="12">
        <v>106</v>
      </c>
      <c r="Q3878" s="12">
        <v>106</v>
      </c>
      <c r="R3878" s="12">
        <v>41.409256487528452</v>
      </c>
      <c r="S3878" s="12" t="s">
        <v>28</v>
      </c>
      <c r="T3878" s="9" t="s">
        <v>3969</v>
      </c>
      <c r="U3878" s="9" t="s">
        <v>3969</v>
      </c>
      <c r="V3878" s="9" t="s">
        <v>3969</v>
      </c>
      <c r="W3878" s="14">
        <v>1</v>
      </c>
    </row>
    <row r="3879" spans="1:23" x14ac:dyDescent="0.25">
      <c r="A3879" s="8">
        <v>76</v>
      </c>
      <c r="B3879" s="9" t="s">
        <v>14760</v>
      </c>
      <c r="C3879" s="9" t="s">
        <v>22</v>
      </c>
      <c r="D3879" s="9" t="s">
        <v>14761</v>
      </c>
      <c r="E3879" s="9" t="s">
        <v>14762</v>
      </c>
      <c r="F3879" s="9" t="s">
        <v>14763</v>
      </c>
      <c r="G3879" s="12">
        <v>2</v>
      </c>
      <c r="H3879" s="12"/>
      <c r="I3879" s="9"/>
      <c r="J3879" s="12">
        <v>0</v>
      </c>
      <c r="K3879" s="13">
        <v>44453</v>
      </c>
      <c r="L3879" s="86">
        <f>(Tabla2[[#This Row],[release_year]]-'VARIANZA Y DES. EST'!$L$11)^2</f>
        <v>46.509705182670608</v>
      </c>
      <c r="M3879" s="12">
        <v>2021</v>
      </c>
      <c r="N3879" s="9" t="s">
        <v>55</v>
      </c>
      <c r="O3879" s="9" t="s">
        <v>14759</v>
      </c>
      <c r="P3879" s="12">
        <v>106</v>
      </c>
      <c r="Q3879" s="12">
        <v>106</v>
      </c>
      <c r="R3879" s="12">
        <v>41.409256487528452</v>
      </c>
      <c r="S3879" s="12" t="s">
        <v>28</v>
      </c>
      <c r="T3879" s="9" t="s">
        <v>30</v>
      </c>
      <c r="U3879" s="9" t="s">
        <v>30</v>
      </c>
      <c r="V3879" s="9" t="s">
        <v>30</v>
      </c>
      <c r="W3879" s="14">
        <v>1</v>
      </c>
    </row>
    <row r="3880" spans="1:23" x14ac:dyDescent="0.25">
      <c r="A3880" s="8">
        <v>82</v>
      </c>
      <c r="B3880" s="9" t="s">
        <v>14764</v>
      </c>
      <c r="C3880" s="9" t="s">
        <v>22</v>
      </c>
      <c r="D3880" s="9" t="s">
        <v>14765</v>
      </c>
      <c r="E3880" s="18" t="s">
        <v>14766</v>
      </c>
      <c r="F3880" s="9" t="s">
        <v>14767</v>
      </c>
      <c r="G3880" s="12">
        <v>7</v>
      </c>
      <c r="H3880" s="9" t="s">
        <v>25</v>
      </c>
      <c r="I3880" s="9" t="s">
        <v>25</v>
      </c>
      <c r="J3880" s="12">
        <v>1</v>
      </c>
      <c r="K3880" s="13">
        <v>44449</v>
      </c>
      <c r="L3880" s="86">
        <f>(Tabla2[[#This Row],[release_year]]-'VARIANZA Y DES. EST'!$L$11)^2</f>
        <v>46.509705182670608</v>
      </c>
      <c r="M3880" s="12">
        <v>2021</v>
      </c>
      <c r="N3880" s="9" t="s">
        <v>1991</v>
      </c>
      <c r="O3880" s="9" t="s">
        <v>14759</v>
      </c>
      <c r="P3880" s="12">
        <v>106</v>
      </c>
      <c r="Q3880" s="12">
        <v>106</v>
      </c>
      <c r="R3880" s="12">
        <v>41.409256487528452</v>
      </c>
      <c r="S3880" s="12" t="s">
        <v>28</v>
      </c>
      <c r="T3880" s="9" t="s">
        <v>38</v>
      </c>
      <c r="U3880" s="9" t="s">
        <v>38</v>
      </c>
      <c r="V3880" s="9" t="s">
        <v>38</v>
      </c>
      <c r="W3880" s="14">
        <v>1</v>
      </c>
    </row>
    <row r="3881" spans="1:23" x14ac:dyDescent="0.25">
      <c r="A3881" s="8">
        <v>119</v>
      </c>
      <c r="B3881" s="9" t="s">
        <v>14768</v>
      </c>
      <c r="C3881" s="9" t="s">
        <v>22</v>
      </c>
      <c r="D3881" s="9" t="s">
        <v>14769</v>
      </c>
      <c r="E3881" s="9" t="s">
        <v>14770</v>
      </c>
      <c r="F3881" s="9" t="s">
        <v>14771</v>
      </c>
      <c r="G3881" s="12">
        <v>6</v>
      </c>
      <c r="H3881" s="9" t="s">
        <v>518</v>
      </c>
      <c r="I3881" s="9" t="s">
        <v>518</v>
      </c>
      <c r="J3881" s="12">
        <v>1</v>
      </c>
      <c r="K3881" s="13">
        <v>44441</v>
      </c>
      <c r="L3881" s="86">
        <f>(Tabla2[[#This Row],[release_year]]-'VARIANZA Y DES. EST'!$L$11)^2</f>
        <v>7.9512857435875226</v>
      </c>
      <c r="M3881" s="12">
        <v>2017</v>
      </c>
      <c r="N3881" s="9" t="s">
        <v>35</v>
      </c>
      <c r="O3881" s="9" t="s">
        <v>14759</v>
      </c>
      <c r="P3881" s="12">
        <v>106</v>
      </c>
      <c r="Q3881" s="12">
        <v>106</v>
      </c>
      <c r="R3881" s="12">
        <v>41.409256487528452</v>
      </c>
      <c r="S3881" s="12" t="s">
        <v>28</v>
      </c>
      <c r="T3881" s="9" t="s">
        <v>460</v>
      </c>
      <c r="U3881" s="9" t="s">
        <v>45</v>
      </c>
      <c r="V3881" s="9" t="s">
        <v>460</v>
      </c>
      <c r="W3881" s="14">
        <v>3</v>
      </c>
    </row>
    <row r="3882" spans="1:23" x14ac:dyDescent="0.25">
      <c r="A3882" s="8">
        <v>162</v>
      </c>
      <c r="B3882" s="9" t="s">
        <v>14772</v>
      </c>
      <c r="C3882" s="9" t="s">
        <v>22</v>
      </c>
      <c r="D3882" s="9" t="s">
        <v>14773</v>
      </c>
      <c r="E3882" s="18" t="s">
        <v>14774</v>
      </c>
      <c r="F3882" s="9" t="s">
        <v>14775</v>
      </c>
      <c r="G3882" s="12">
        <v>12</v>
      </c>
      <c r="H3882" s="9" t="s">
        <v>25</v>
      </c>
      <c r="I3882" s="9" t="s">
        <v>25</v>
      </c>
      <c r="J3882" s="12">
        <v>1</v>
      </c>
      <c r="K3882" s="13">
        <v>44440</v>
      </c>
      <c r="L3882" s="86">
        <f>(Tabla2[[#This Row],[release_year]]-'VARIANZA Y DES. EST'!$L$11)^2</f>
        <v>330.51958368840133</v>
      </c>
      <c r="M3882" s="12">
        <v>1996</v>
      </c>
      <c r="N3882" s="9" t="s">
        <v>43</v>
      </c>
      <c r="O3882" s="9" t="s">
        <v>14759</v>
      </c>
      <c r="P3882" s="12">
        <v>106</v>
      </c>
      <c r="Q3882" s="12">
        <v>106</v>
      </c>
      <c r="R3882" s="12">
        <v>41.409256487528452</v>
      </c>
      <c r="S3882" s="12" t="s">
        <v>28</v>
      </c>
      <c r="T3882" s="9" t="s">
        <v>14776</v>
      </c>
      <c r="U3882" s="9" t="s">
        <v>95</v>
      </c>
      <c r="V3882" s="9" t="s">
        <v>14776</v>
      </c>
      <c r="W3882" s="14">
        <v>3</v>
      </c>
    </row>
    <row r="3883" spans="1:23" x14ac:dyDescent="0.25">
      <c r="A3883" s="8">
        <v>217</v>
      </c>
      <c r="B3883" s="9" t="s">
        <v>14777</v>
      </c>
      <c r="C3883" s="9" t="s">
        <v>22</v>
      </c>
      <c r="D3883" s="9" t="s">
        <v>14778</v>
      </c>
      <c r="E3883" s="18" t="s">
        <v>14779</v>
      </c>
      <c r="F3883" s="9" t="s">
        <v>14780</v>
      </c>
      <c r="G3883" s="12">
        <v>10</v>
      </c>
      <c r="H3883" s="9" t="s">
        <v>518</v>
      </c>
      <c r="I3883" s="9" t="s">
        <v>518</v>
      </c>
      <c r="J3883" s="12">
        <v>1</v>
      </c>
      <c r="K3883" s="13">
        <v>44435</v>
      </c>
      <c r="L3883" s="86">
        <f>(Tabla2[[#This Row],[release_year]]-'VARIANZA Y DES. EST'!$L$11)^2</f>
        <v>10.1136565849629</v>
      </c>
      <c r="M3883" s="12">
        <v>2011</v>
      </c>
      <c r="N3883" s="9" t="s">
        <v>35</v>
      </c>
      <c r="O3883" s="9" t="s">
        <v>14759</v>
      </c>
      <c r="P3883" s="12">
        <v>106</v>
      </c>
      <c r="Q3883" s="12">
        <v>106</v>
      </c>
      <c r="R3883" s="12">
        <v>41.409256487528452</v>
      </c>
      <c r="S3883" s="12" t="s">
        <v>28</v>
      </c>
      <c r="T3883" s="9" t="s">
        <v>94</v>
      </c>
      <c r="U3883" s="9" t="s">
        <v>95</v>
      </c>
      <c r="V3883" s="9" t="s">
        <v>94</v>
      </c>
      <c r="W3883" s="14">
        <v>3</v>
      </c>
    </row>
    <row r="3884" spans="1:23" x14ac:dyDescent="0.25">
      <c r="A3884" s="8">
        <v>316</v>
      </c>
      <c r="B3884" s="9" t="s">
        <v>14781</v>
      </c>
      <c r="C3884" s="9" t="s">
        <v>22</v>
      </c>
      <c r="D3884" s="9" t="s">
        <v>14782</v>
      </c>
      <c r="E3884" s="18" t="s">
        <v>14783</v>
      </c>
      <c r="F3884" s="9" t="s">
        <v>14784</v>
      </c>
      <c r="G3884" s="12">
        <v>10</v>
      </c>
      <c r="H3884" s="9" t="s">
        <v>25</v>
      </c>
      <c r="I3884" s="9" t="s">
        <v>14072</v>
      </c>
      <c r="J3884" s="12">
        <v>2</v>
      </c>
      <c r="K3884" s="13">
        <v>44411</v>
      </c>
      <c r="L3884" s="86">
        <f>(Tabla2[[#This Row],[release_year]]-'VARIANZA Y DES. EST'!$L$11)^2</f>
        <v>17.47405172519213</v>
      </c>
      <c r="M3884" s="12">
        <v>2010</v>
      </c>
      <c r="N3884" s="9" t="s">
        <v>76</v>
      </c>
      <c r="O3884" s="9" t="s">
        <v>14759</v>
      </c>
      <c r="P3884" s="12">
        <v>106</v>
      </c>
      <c r="Q3884" s="12">
        <v>106</v>
      </c>
      <c r="R3884" s="12">
        <v>41.409256487528452</v>
      </c>
      <c r="S3884" s="12" t="s">
        <v>28</v>
      </c>
      <c r="T3884" s="9" t="s">
        <v>70</v>
      </c>
      <c r="U3884" s="9" t="s">
        <v>45</v>
      </c>
      <c r="V3884" s="9" t="s">
        <v>70</v>
      </c>
      <c r="W3884" s="14">
        <v>2</v>
      </c>
    </row>
    <row r="3885" spans="1:23" x14ac:dyDescent="0.25">
      <c r="A3885" s="8">
        <v>433</v>
      </c>
      <c r="B3885" s="9" t="s">
        <v>14785</v>
      </c>
      <c r="C3885" s="9" t="s">
        <v>22</v>
      </c>
      <c r="D3885" s="9" t="s">
        <v>14786</v>
      </c>
      <c r="E3885" s="18" t="s">
        <v>14787</v>
      </c>
      <c r="F3885" s="9" t="s">
        <v>14788</v>
      </c>
      <c r="G3885" s="12">
        <v>21</v>
      </c>
      <c r="H3885" s="12"/>
      <c r="I3885" s="9"/>
      <c r="J3885" s="12">
        <v>0</v>
      </c>
      <c r="K3885" s="13">
        <v>44398</v>
      </c>
      <c r="L3885" s="86">
        <f>(Tabla2[[#This Row],[release_year]]-'VARIANZA Y DES. EST'!$L$11)^2</f>
        <v>46.509705182670608</v>
      </c>
      <c r="M3885" s="12">
        <v>2021</v>
      </c>
      <c r="N3885" s="9" t="s">
        <v>110</v>
      </c>
      <c r="O3885" s="9" t="s">
        <v>14759</v>
      </c>
      <c r="P3885" s="12">
        <v>106</v>
      </c>
      <c r="Q3885" s="12">
        <v>106</v>
      </c>
      <c r="R3885" s="12">
        <v>41.409256487528452</v>
      </c>
      <c r="S3885" s="12" t="s">
        <v>28</v>
      </c>
      <c r="T3885" s="9" t="s">
        <v>30</v>
      </c>
      <c r="U3885" s="9" t="s">
        <v>30</v>
      </c>
      <c r="V3885" s="9" t="s">
        <v>30</v>
      </c>
      <c r="W3885" s="14">
        <v>1</v>
      </c>
    </row>
    <row r="3886" spans="1:23" x14ac:dyDescent="0.25">
      <c r="A3886" s="8">
        <v>495</v>
      </c>
      <c r="B3886" s="9" t="s">
        <v>14789</v>
      </c>
      <c r="C3886" s="9" t="s">
        <v>22</v>
      </c>
      <c r="D3886" s="9" t="s">
        <v>14790</v>
      </c>
      <c r="E3886" s="18" t="s">
        <v>14791</v>
      </c>
      <c r="F3886" s="9" t="s">
        <v>14792</v>
      </c>
      <c r="G3886" s="12">
        <v>10</v>
      </c>
      <c r="H3886" s="9" t="s">
        <v>25</v>
      </c>
      <c r="I3886" s="9" t="s">
        <v>25</v>
      </c>
      <c r="J3886" s="12">
        <v>1</v>
      </c>
      <c r="K3886" s="13">
        <v>44385</v>
      </c>
      <c r="L3886" s="86">
        <f>(Tabla2[[#This Row],[release_year]]-'VARIANZA Y DES. EST'!$L$11)^2</f>
        <v>0.67207602404598188</v>
      </c>
      <c r="M3886" s="12">
        <v>2015</v>
      </c>
      <c r="N3886" s="9" t="s">
        <v>1991</v>
      </c>
      <c r="O3886" s="9" t="s">
        <v>14759</v>
      </c>
      <c r="P3886" s="12">
        <v>106</v>
      </c>
      <c r="Q3886" s="12">
        <v>106</v>
      </c>
      <c r="R3886" s="12">
        <v>41.409256487528452</v>
      </c>
      <c r="S3886" s="12" t="s">
        <v>28</v>
      </c>
      <c r="T3886" s="9" t="s">
        <v>1539</v>
      </c>
      <c r="U3886" s="9" t="s">
        <v>95</v>
      </c>
      <c r="V3886" s="9" t="s">
        <v>1539</v>
      </c>
      <c r="W3886" s="14">
        <v>2</v>
      </c>
    </row>
    <row r="3887" spans="1:23" x14ac:dyDescent="0.25">
      <c r="A3887" s="8">
        <v>586</v>
      </c>
      <c r="B3887" s="9" t="s">
        <v>14793</v>
      </c>
      <c r="C3887" s="9" t="s">
        <v>22</v>
      </c>
      <c r="D3887" s="9" t="s">
        <v>14794</v>
      </c>
      <c r="E3887" s="18" t="s">
        <v>14795</v>
      </c>
      <c r="F3887" s="9" t="s">
        <v>14796</v>
      </c>
      <c r="G3887" s="12">
        <v>8</v>
      </c>
      <c r="H3887" s="9" t="s">
        <v>126</v>
      </c>
      <c r="I3887" s="9" t="s">
        <v>5012</v>
      </c>
      <c r="J3887" s="12">
        <v>2</v>
      </c>
      <c r="K3887" s="13">
        <v>44378</v>
      </c>
      <c r="L3887" s="86">
        <f>(Tabla2[[#This Row],[release_year]]-'VARIANZA Y DES. EST'!$L$11)^2</f>
        <v>14.590890603358293</v>
      </c>
      <c r="M3887" s="12">
        <v>2018</v>
      </c>
      <c r="N3887" s="9" t="s">
        <v>43</v>
      </c>
      <c r="O3887" s="9" t="s">
        <v>14759</v>
      </c>
      <c r="P3887" s="12">
        <v>106</v>
      </c>
      <c r="Q3887" s="12">
        <v>106</v>
      </c>
      <c r="R3887" s="12">
        <v>41.409256487528452</v>
      </c>
      <c r="S3887" s="12" t="s">
        <v>28</v>
      </c>
      <c r="T3887" s="9" t="s">
        <v>4008</v>
      </c>
      <c r="U3887" s="9" t="s">
        <v>45</v>
      </c>
      <c r="V3887" s="9" t="s">
        <v>4008</v>
      </c>
      <c r="W3887" s="14">
        <v>2</v>
      </c>
    </row>
    <row r="3888" spans="1:23" x14ac:dyDescent="0.25">
      <c r="A3888" s="8">
        <v>593</v>
      </c>
      <c r="B3888" s="9" t="s">
        <v>14797</v>
      </c>
      <c r="C3888" s="9" t="s">
        <v>22</v>
      </c>
      <c r="D3888" s="9" t="s">
        <v>14798</v>
      </c>
      <c r="E3888" s="18" t="s">
        <v>14799</v>
      </c>
      <c r="F3888" s="9" t="s">
        <v>14800</v>
      </c>
      <c r="G3888" s="12">
        <v>11</v>
      </c>
      <c r="H3888" s="9" t="s">
        <v>25</v>
      </c>
      <c r="I3888" s="9" t="s">
        <v>25</v>
      </c>
      <c r="J3888" s="12">
        <v>1</v>
      </c>
      <c r="K3888" s="13">
        <v>44378</v>
      </c>
      <c r="L3888" s="86">
        <f>(Tabla2[[#This Row],[release_year]]-'VARIANZA Y DES. EST'!$L$11)^2</f>
        <v>17.47405172519213</v>
      </c>
      <c r="M3888" s="12">
        <v>2010</v>
      </c>
      <c r="N3888" s="9" t="s">
        <v>1991</v>
      </c>
      <c r="O3888" s="9" t="s">
        <v>14759</v>
      </c>
      <c r="P3888" s="12">
        <v>106</v>
      </c>
      <c r="Q3888" s="12">
        <v>106</v>
      </c>
      <c r="R3888" s="12">
        <v>41.409256487528452</v>
      </c>
      <c r="S3888" s="12" t="s">
        <v>28</v>
      </c>
      <c r="T3888" s="9" t="s">
        <v>3577</v>
      </c>
      <c r="U3888" s="9" t="s">
        <v>95</v>
      </c>
      <c r="V3888" s="9" t="s">
        <v>3577</v>
      </c>
      <c r="W3888" s="14">
        <v>2</v>
      </c>
    </row>
    <row r="3889" spans="1:23" x14ac:dyDescent="0.25">
      <c r="A3889" s="8">
        <v>748</v>
      </c>
      <c r="B3889" s="9" t="s">
        <v>14801</v>
      </c>
      <c r="C3889" s="9" t="s">
        <v>22</v>
      </c>
      <c r="D3889" s="9" t="s">
        <v>14802</v>
      </c>
      <c r="E3889" s="9" t="s">
        <v>3292</v>
      </c>
      <c r="F3889" s="9" t="s">
        <v>14803</v>
      </c>
      <c r="G3889" s="12">
        <v>10</v>
      </c>
      <c r="H3889" s="9" t="s">
        <v>175</v>
      </c>
      <c r="I3889" s="9" t="s">
        <v>175</v>
      </c>
      <c r="J3889" s="12">
        <v>1</v>
      </c>
      <c r="K3889" s="13">
        <v>44356</v>
      </c>
      <c r="L3889" s="86">
        <f>(Tabla2[[#This Row],[release_year]]-'VARIANZA Y DES. EST'!$L$11)^2</f>
        <v>1.3928663045044412</v>
      </c>
      <c r="M3889" s="12">
        <v>2013</v>
      </c>
      <c r="N3889" s="9" t="s">
        <v>76</v>
      </c>
      <c r="O3889" s="9" t="s">
        <v>14759</v>
      </c>
      <c r="P3889" s="12">
        <v>106</v>
      </c>
      <c r="Q3889" s="12">
        <v>106</v>
      </c>
      <c r="R3889" s="12">
        <v>41.409256487528452</v>
      </c>
      <c r="S3889" s="12" t="s">
        <v>28</v>
      </c>
      <c r="T3889" s="9" t="s">
        <v>2492</v>
      </c>
      <c r="U3889" s="9" t="s">
        <v>95</v>
      </c>
      <c r="V3889" s="9" t="s">
        <v>2492</v>
      </c>
      <c r="W3889" s="14">
        <v>3</v>
      </c>
    </row>
    <row r="3890" spans="1:23" x14ac:dyDescent="0.25">
      <c r="A3890" s="8">
        <v>816</v>
      </c>
      <c r="B3890" s="9" t="s">
        <v>14804</v>
      </c>
      <c r="C3890" s="9" t="s">
        <v>22</v>
      </c>
      <c r="D3890" s="9" t="s">
        <v>14805</v>
      </c>
      <c r="E3890" s="18" t="s">
        <v>14806</v>
      </c>
      <c r="F3890" s="9" t="s">
        <v>14807</v>
      </c>
      <c r="G3890" s="12">
        <v>11</v>
      </c>
      <c r="H3890" s="12"/>
      <c r="I3890" s="9"/>
      <c r="J3890" s="12">
        <v>0</v>
      </c>
      <c r="K3890" s="13">
        <v>44349</v>
      </c>
      <c r="L3890" s="86">
        <f>(Tabla2[[#This Row],[release_year]]-'VARIANZA Y DES. EST'!$L$11)^2</f>
        <v>0.67207602404598188</v>
      </c>
      <c r="M3890" s="12">
        <v>2015</v>
      </c>
      <c r="N3890" s="9" t="s">
        <v>76</v>
      </c>
      <c r="O3890" s="9" t="s">
        <v>14759</v>
      </c>
      <c r="P3890" s="12">
        <v>106</v>
      </c>
      <c r="Q3890" s="12">
        <v>106</v>
      </c>
      <c r="R3890" s="12">
        <v>41.409256487528452</v>
      </c>
      <c r="S3890" s="12" t="s">
        <v>28</v>
      </c>
      <c r="T3890" s="9" t="s">
        <v>9271</v>
      </c>
      <c r="U3890" s="9" t="s">
        <v>45</v>
      </c>
      <c r="V3890" s="9" t="s">
        <v>9271</v>
      </c>
      <c r="W3890" s="14">
        <v>3</v>
      </c>
    </row>
    <row r="3891" spans="1:23" x14ac:dyDescent="0.25">
      <c r="A3891" s="8">
        <v>996</v>
      </c>
      <c r="B3891" s="9" t="s">
        <v>14808</v>
      </c>
      <c r="C3891" s="9" t="s">
        <v>22</v>
      </c>
      <c r="D3891" s="9" t="s">
        <v>14809</v>
      </c>
      <c r="E3891" s="9" t="s">
        <v>14810</v>
      </c>
      <c r="F3891" s="9" t="s">
        <v>14811</v>
      </c>
      <c r="G3891" s="12">
        <v>10</v>
      </c>
      <c r="H3891" s="9" t="s">
        <v>7034</v>
      </c>
      <c r="I3891" s="9" t="s">
        <v>7034</v>
      </c>
      <c r="J3891" s="12">
        <v>1</v>
      </c>
      <c r="K3891" s="13">
        <v>44309</v>
      </c>
      <c r="L3891" s="86">
        <f>(Tabla2[[#This Row],[release_year]]-'VARIANZA Y DES. EST'!$L$11)^2</f>
        <v>173.71760798725521</v>
      </c>
      <c r="M3891" s="12">
        <v>2001</v>
      </c>
      <c r="N3891" s="9" t="s">
        <v>76</v>
      </c>
      <c r="O3891" s="9" t="s">
        <v>14759</v>
      </c>
      <c r="P3891" s="12">
        <v>106</v>
      </c>
      <c r="Q3891" s="12">
        <v>106</v>
      </c>
      <c r="R3891" s="12">
        <v>41.409256487528452</v>
      </c>
      <c r="S3891" s="12" t="s">
        <v>28</v>
      </c>
      <c r="T3891" s="9" t="s">
        <v>2492</v>
      </c>
      <c r="U3891" s="9" t="s">
        <v>95</v>
      </c>
      <c r="V3891" s="9" t="s">
        <v>2492</v>
      </c>
      <c r="W3891" s="14">
        <v>3</v>
      </c>
    </row>
    <row r="3892" spans="1:23" x14ac:dyDescent="0.25">
      <c r="A3892" s="8">
        <v>1038</v>
      </c>
      <c r="B3892" s="9" t="s">
        <v>14812</v>
      </c>
      <c r="C3892" s="9" t="s">
        <v>22</v>
      </c>
      <c r="D3892" s="9" t="s">
        <v>14813</v>
      </c>
      <c r="E3892" s="9" t="s">
        <v>14814</v>
      </c>
      <c r="F3892" s="9" t="s">
        <v>14815</v>
      </c>
      <c r="G3892" s="12">
        <v>8</v>
      </c>
      <c r="H3892" s="9" t="s">
        <v>518</v>
      </c>
      <c r="I3892" s="9" t="s">
        <v>518</v>
      </c>
      <c r="J3892" s="12">
        <v>1</v>
      </c>
      <c r="K3892" s="13">
        <v>44302</v>
      </c>
      <c r="L3892" s="86">
        <f>(Tabla2[[#This Row],[release_year]]-'VARIANZA Y DES. EST'!$L$11)^2</f>
        <v>46.509705182670608</v>
      </c>
      <c r="M3892" s="12">
        <v>2021</v>
      </c>
      <c r="N3892" s="9" t="s">
        <v>35</v>
      </c>
      <c r="O3892" s="9" t="s">
        <v>14759</v>
      </c>
      <c r="P3892" s="12">
        <v>106</v>
      </c>
      <c r="Q3892" s="12">
        <v>106</v>
      </c>
      <c r="R3892" s="12">
        <v>41.409256487528452</v>
      </c>
      <c r="S3892" s="12" t="s">
        <v>28</v>
      </c>
      <c r="T3892" s="9" t="s">
        <v>2492</v>
      </c>
      <c r="U3892" s="9" t="s">
        <v>95</v>
      </c>
      <c r="V3892" s="9" t="s">
        <v>2492</v>
      </c>
      <c r="W3892" s="14">
        <v>3</v>
      </c>
    </row>
    <row r="3893" spans="1:23" x14ac:dyDescent="0.25">
      <c r="A3893" s="8">
        <v>1186</v>
      </c>
      <c r="B3893" s="9" t="s">
        <v>14816</v>
      </c>
      <c r="C3893" s="9" t="s">
        <v>22</v>
      </c>
      <c r="D3893" s="9" t="s">
        <v>14817</v>
      </c>
      <c r="E3893" s="9" t="s">
        <v>14818</v>
      </c>
      <c r="F3893" s="9" t="s">
        <v>14819</v>
      </c>
      <c r="G3893" s="12">
        <v>8</v>
      </c>
      <c r="H3893" s="9" t="s">
        <v>175</v>
      </c>
      <c r="I3893" s="9" t="s">
        <v>175</v>
      </c>
      <c r="J3893" s="12">
        <v>1</v>
      </c>
      <c r="K3893" s="13">
        <v>44274</v>
      </c>
      <c r="L3893" s="86">
        <f>(Tabla2[[#This Row],[release_year]]-'VARIANZA Y DES. EST'!$L$11)^2</f>
        <v>33.870100322899837</v>
      </c>
      <c r="M3893" s="12">
        <v>2020</v>
      </c>
      <c r="N3893" s="9" t="s">
        <v>76</v>
      </c>
      <c r="O3893" s="9" t="s">
        <v>14759</v>
      </c>
      <c r="P3893" s="12">
        <v>106</v>
      </c>
      <c r="Q3893" s="12">
        <v>106</v>
      </c>
      <c r="R3893" s="12">
        <v>41.409256487528452</v>
      </c>
      <c r="S3893" s="12" t="s">
        <v>28</v>
      </c>
      <c r="T3893" s="9" t="s">
        <v>3625</v>
      </c>
      <c r="U3893" s="9" t="s">
        <v>95</v>
      </c>
      <c r="V3893" s="9" t="s">
        <v>3625</v>
      </c>
      <c r="W3893" s="14">
        <v>3</v>
      </c>
    </row>
    <row r="3894" spans="1:23" x14ac:dyDescent="0.25">
      <c r="A3894" s="8">
        <v>1270</v>
      </c>
      <c r="B3894" s="9" t="s">
        <v>14820</v>
      </c>
      <c r="C3894" s="9" t="s">
        <v>22</v>
      </c>
      <c r="D3894" s="9" t="s">
        <v>14821</v>
      </c>
      <c r="E3894" s="9" t="s">
        <v>14822</v>
      </c>
      <c r="F3894" s="9" t="s">
        <v>14823</v>
      </c>
      <c r="G3894" s="12">
        <v>17</v>
      </c>
      <c r="H3894" s="9" t="s">
        <v>2935</v>
      </c>
      <c r="I3894" s="9" t="s">
        <v>2935</v>
      </c>
      <c r="J3894" s="12">
        <v>1</v>
      </c>
      <c r="K3894" s="13">
        <v>44252</v>
      </c>
      <c r="L3894" s="86">
        <f>(Tabla2[[#This Row],[release_year]]-'VARIANZA Y DES. EST'!$L$11)^2</f>
        <v>46.509705182670608</v>
      </c>
      <c r="M3894" s="12">
        <v>2021</v>
      </c>
      <c r="N3894" s="9" t="s">
        <v>82</v>
      </c>
      <c r="O3894" s="9" t="s">
        <v>14759</v>
      </c>
      <c r="P3894" s="12">
        <v>106</v>
      </c>
      <c r="Q3894" s="12">
        <v>106</v>
      </c>
      <c r="R3894" s="12">
        <v>41.409256487528452</v>
      </c>
      <c r="S3894" s="12" t="s">
        <v>28</v>
      </c>
      <c r="T3894" s="9" t="s">
        <v>3319</v>
      </c>
      <c r="U3894" s="9" t="s">
        <v>45</v>
      </c>
      <c r="V3894" s="9" t="s">
        <v>3319</v>
      </c>
      <c r="W3894" s="14">
        <v>3</v>
      </c>
    </row>
    <row r="3895" spans="1:23" x14ac:dyDescent="0.25">
      <c r="A3895" s="8">
        <v>1342</v>
      </c>
      <c r="B3895" s="9" t="s">
        <v>14824</v>
      </c>
      <c r="C3895" s="9" t="s">
        <v>22</v>
      </c>
      <c r="D3895" s="9" t="s">
        <v>14825</v>
      </c>
      <c r="E3895" s="9" t="s">
        <v>14826</v>
      </c>
      <c r="F3895" s="9" t="s">
        <v>14827</v>
      </c>
      <c r="G3895" s="12">
        <v>2</v>
      </c>
      <c r="H3895" s="9" t="s">
        <v>25</v>
      </c>
      <c r="I3895" s="9" t="s">
        <v>25</v>
      </c>
      <c r="J3895" s="12">
        <v>1</v>
      </c>
      <c r="K3895" s="13">
        <v>44232</v>
      </c>
      <c r="L3895" s="86">
        <f>(Tabla2[[#This Row],[release_year]]-'VARIANZA Y DES. EST'!$L$11)^2</f>
        <v>46.509705182670608</v>
      </c>
      <c r="M3895" s="12">
        <v>2021</v>
      </c>
      <c r="N3895" s="9" t="s">
        <v>1991</v>
      </c>
      <c r="O3895" s="9" t="s">
        <v>14759</v>
      </c>
      <c r="P3895" s="12">
        <v>106</v>
      </c>
      <c r="Q3895" s="12">
        <v>106</v>
      </c>
      <c r="R3895" s="12">
        <v>41.409256487528452</v>
      </c>
      <c r="S3895" s="12" t="s">
        <v>28</v>
      </c>
      <c r="T3895" s="9" t="s">
        <v>144</v>
      </c>
      <c r="U3895" s="9" t="s">
        <v>45</v>
      </c>
      <c r="V3895" s="9" t="s">
        <v>144</v>
      </c>
      <c r="W3895" s="14">
        <v>2</v>
      </c>
    </row>
    <row r="3896" spans="1:23" x14ac:dyDescent="0.25">
      <c r="A3896" s="8">
        <v>1445</v>
      </c>
      <c r="B3896" s="9" t="s">
        <v>14828</v>
      </c>
      <c r="C3896" s="9" t="s">
        <v>22</v>
      </c>
      <c r="D3896" s="9" t="s">
        <v>14829</v>
      </c>
      <c r="E3896" s="9" t="s">
        <v>14830</v>
      </c>
      <c r="F3896" s="9" t="s">
        <v>14831</v>
      </c>
      <c r="G3896" s="12">
        <v>10</v>
      </c>
      <c r="H3896" s="9" t="s">
        <v>25</v>
      </c>
      <c r="I3896" s="9" t="s">
        <v>25</v>
      </c>
      <c r="J3896" s="12">
        <v>1</v>
      </c>
      <c r="K3896" s="13">
        <v>44199</v>
      </c>
      <c r="L3896" s="86">
        <f>(Tabla2[[#This Row],[release_year]]-'VARIANZA Y DES. EST'!$L$11)^2</f>
        <v>4.7532614447336705</v>
      </c>
      <c r="M3896" s="12">
        <v>2012</v>
      </c>
      <c r="N3896" s="9" t="s">
        <v>43</v>
      </c>
      <c r="O3896" s="9" t="s">
        <v>14759</v>
      </c>
      <c r="P3896" s="12">
        <v>106</v>
      </c>
      <c r="Q3896" s="12">
        <v>106</v>
      </c>
      <c r="R3896" s="12">
        <v>41.409256487528452</v>
      </c>
      <c r="S3896" s="12" t="s">
        <v>28</v>
      </c>
      <c r="T3896" s="9" t="s">
        <v>14832</v>
      </c>
      <c r="U3896" s="9" t="s">
        <v>95</v>
      </c>
      <c r="V3896" s="9" t="s">
        <v>14832</v>
      </c>
      <c r="W3896" s="14">
        <v>3</v>
      </c>
    </row>
    <row r="3897" spans="1:23" x14ac:dyDescent="0.25">
      <c r="A3897" s="8">
        <v>1476</v>
      </c>
      <c r="B3897" s="9" t="s">
        <v>14833</v>
      </c>
      <c r="C3897" s="9" t="s">
        <v>22</v>
      </c>
      <c r="D3897" s="9" t="s">
        <v>14834</v>
      </c>
      <c r="E3897" s="9" t="s">
        <v>14835</v>
      </c>
      <c r="F3897" s="9" t="s">
        <v>14836</v>
      </c>
      <c r="G3897" s="12">
        <v>8</v>
      </c>
      <c r="H3897" s="9" t="s">
        <v>2935</v>
      </c>
      <c r="I3897" s="9" t="s">
        <v>2935</v>
      </c>
      <c r="J3897" s="12">
        <v>1</v>
      </c>
      <c r="K3897" s="16">
        <v>44196</v>
      </c>
      <c r="L3897" s="86">
        <f>(Tabla2[[#This Row],[release_year]]-'VARIANZA Y DES. EST'!$L$11)^2</f>
        <v>23.230495463129063</v>
      </c>
      <c r="M3897" s="12">
        <v>2019</v>
      </c>
      <c r="N3897" s="9" t="s">
        <v>35</v>
      </c>
      <c r="O3897" s="9" t="s">
        <v>14759</v>
      </c>
      <c r="P3897" s="12">
        <v>106</v>
      </c>
      <c r="Q3897" s="12">
        <v>106</v>
      </c>
      <c r="R3897" s="12">
        <v>41.409256487528452</v>
      </c>
      <c r="S3897" s="12" t="s">
        <v>28</v>
      </c>
      <c r="T3897" s="9" t="s">
        <v>2492</v>
      </c>
      <c r="U3897" s="9" t="s">
        <v>95</v>
      </c>
      <c r="V3897" s="9" t="s">
        <v>2492</v>
      </c>
      <c r="W3897" s="14">
        <v>3</v>
      </c>
    </row>
    <row r="3898" spans="1:23" x14ac:dyDescent="0.25">
      <c r="A3898" s="8">
        <v>1545</v>
      </c>
      <c r="B3898" s="9" t="s">
        <v>14837</v>
      </c>
      <c r="C3898" s="9" t="s">
        <v>22</v>
      </c>
      <c r="D3898" s="9" t="s">
        <v>14838</v>
      </c>
      <c r="E3898" s="9" t="s">
        <v>14839</v>
      </c>
      <c r="F3898" s="9" t="s">
        <v>14840</v>
      </c>
      <c r="G3898" s="12">
        <v>8</v>
      </c>
      <c r="H3898" s="9" t="s">
        <v>160</v>
      </c>
      <c r="I3898" s="9" t="s">
        <v>160</v>
      </c>
      <c r="J3898" s="12">
        <v>1</v>
      </c>
      <c r="K3898" s="16">
        <v>44180</v>
      </c>
      <c r="L3898" s="86">
        <f>(Tabla2[[#This Row],[release_year]]-'VARIANZA Y DES. EST'!$L$11)^2</f>
        <v>14.590890603358293</v>
      </c>
      <c r="M3898" s="12">
        <v>2018</v>
      </c>
      <c r="N3898" s="9" t="s">
        <v>1991</v>
      </c>
      <c r="O3898" s="9" t="s">
        <v>14759</v>
      </c>
      <c r="P3898" s="12">
        <v>106</v>
      </c>
      <c r="Q3898" s="12">
        <v>106</v>
      </c>
      <c r="R3898" s="12">
        <v>41.409256487528452</v>
      </c>
      <c r="S3898" s="12" t="s">
        <v>28</v>
      </c>
      <c r="T3898" s="9" t="s">
        <v>7217</v>
      </c>
      <c r="U3898" s="9" t="s">
        <v>45</v>
      </c>
      <c r="V3898" s="9" t="s">
        <v>7217</v>
      </c>
      <c r="W3898" s="14">
        <v>3</v>
      </c>
    </row>
    <row r="3899" spans="1:23" x14ac:dyDescent="0.25">
      <c r="A3899" s="8">
        <v>1593</v>
      </c>
      <c r="B3899" s="9" t="s">
        <v>14841</v>
      </c>
      <c r="C3899" s="9" t="s">
        <v>22</v>
      </c>
      <c r="D3899" s="9" t="s">
        <v>14842</v>
      </c>
      <c r="E3899" s="9" t="s">
        <v>11054</v>
      </c>
      <c r="F3899" s="18" t="s">
        <v>14843</v>
      </c>
      <c r="G3899" s="12">
        <v>10</v>
      </c>
      <c r="H3899" s="9" t="s">
        <v>184</v>
      </c>
      <c r="I3899" s="9" t="s">
        <v>184</v>
      </c>
      <c r="J3899" s="12">
        <v>1</v>
      </c>
      <c r="K3899" s="13">
        <v>44169</v>
      </c>
      <c r="L3899" s="86">
        <f>(Tabla2[[#This Row],[release_year]]-'VARIANZA Y DES. EST'!$L$11)^2</f>
        <v>33.870100322899837</v>
      </c>
      <c r="M3899" s="12">
        <v>2020</v>
      </c>
      <c r="N3899" s="9" t="s">
        <v>76</v>
      </c>
      <c r="O3899" s="9" t="s">
        <v>14759</v>
      </c>
      <c r="P3899" s="12">
        <v>106</v>
      </c>
      <c r="Q3899" s="12">
        <v>106</v>
      </c>
      <c r="R3899" s="12">
        <v>41.409256487528452</v>
      </c>
      <c r="S3899" s="12" t="s">
        <v>28</v>
      </c>
      <c r="T3899" s="9" t="s">
        <v>14844</v>
      </c>
      <c r="U3899" s="9" t="s">
        <v>95</v>
      </c>
      <c r="V3899" s="9" t="s">
        <v>14844</v>
      </c>
      <c r="W3899" s="14">
        <v>3</v>
      </c>
    </row>
    <row r="3900" spans="1:23" x14ac:dyDescent="0.25">
      <c r="A3900" s="8">
        <v>1603</v>
      </c>
      <c r="B3900" s="9" t="s">
        <v>14845</v>
      </c>
      <c r="C3900" s="9" t="s">
        <v>22</v>
      </c>
      <c r="D3900" s="9" t="s">
        <v>14846</v>
      </c>
      <c r="E3900" s="9" t="s">
        <v>14847</v>
      </c>
      <c r="F3900" s="9" t="s">
        <v>14848</v>
      </c>
      <c r="G3900" s="12">
        <v>5</v>
      </c>
      <c r="H3900" s="9" t="s">
        <v>3522</v>
      </c>
      <c r="I3900" s="9" t="s">
        <v>3522</v>
      </c>
      <c r="J3900" s="12">
        <v>1</v>
      </c>
      <c r="K3900" s="13">
        <v>44168</v>
      </c>
      <c r="L3900" s="86">
        <f>(Tabla2[[#This Row],[release_year]]-'VARIANZA Y DES. EST'!$L$11)^2</f>
        <v>1.3928663045044412</v>
      </c>
      <c r="M3900" s="12">
        <v>2013</v>
      </c>
      <c r="N3900" s="9" t="s">
        <v>35</v>
      </c>
      <c r="O3900" s="9" t="s">
        <v>14759</v>
      </c>
      <c r="P3900" s="12">
        <v>106</v>
      </c>
      <c r="Q3900" s="12">
        <v>106</v>
      </c>
      <c r="R3900" s="12">
        <v>41.409256487528452</v>
      </c>
      <c r="S3900" s="12" t="s">
        <v>28</v>
      </c>
      <c r="T3900" s="9" t="s">
        <v>2492</v>
      </c>
      <c r="U3900" s="9" t="s">
        <v>95</v>
      </c>
      <c r="V3900" s="9" t="s">
        <v>2492</v>
      </c>
      <c r="W3900" s="14">
        <v>3</v>
      </c>
    </row>
    <row r="3901" spans="1:23" x14ac:dyDescent="0.25">
      <c r="A3901" s="8">
        <v>1631</v>
      </c>
      <c r="B3901" s="9" t="s">
        <v>14849</v>
      </c>
      <c r="C3901" s="9" t="s">
        <v>22</v>
      </c>
      <c r="D3901" s="9" t="s">
        <v>14850</v>
      </c>
      <c r="E3901" s="9" t="s">
        <v>14851</v>
      </c>
      <c r="F3901" s="9" t="s">
        <v>14852</v>
      </c>
      <c r="G3901" s="12">
        <v>9</v>
      </c>
      <c r="H3901" s="9" t="s">
        <v>3522</v>
      </c>
      <c r="I3901" s="9" t="s">
        <v>3522</v>
      </c>
      <c r="J3901" s="12">
        <v>1</v>
      </c>
      <c r="K3901" s="16">
        <v>44165</v>
      </c>
      <c r="L3901" s="86">
        <f>(Tabla2[[#This Row],[release_year]]-'VARIANZA Y DES. EST'!$L$11)^2</f>
        <v>33.870100322899837</v>
      </c>
      <c r="M3901" s="12">
        <v>2020</v>
      </c>
      <c r="N3901" s="9" t="s">
        <v>82</v>
      </c>
      <c r="O3901" s="9" t="s">
        <v>14759</v>
      </c>
      <c r="P3901" s="12">
        <v>106</v>
      </c>
      <c r="Q3901" s="12">
        <v>106</v>
      </c>
      <c r="R3901" s="12">
        <v>41.409256487528452</v>
      </c>
      <c r="S3901" s="12" t="s">
        <v>28</v>
      </c>
      <c r="T3901" s="9" t="s">
        <v>70</v>
      </c>
      <c r="U3901" s="9" t="s">
        <v>45</v>
      </c>
      <c r="V3901" s="9" t="s">
        <v>70</v>
      </c>
      <c r="W3901" s="14">
        <v>2</v>
      </c>
    </row>
    <row r="3902" spans="1:23" x14ac:dyDescent="0.25">
      <c r="A3902" s="8">
        <v>1785</v>
      </c>
      <c r="B3902" s="9" t="s">
        <v>14853</v>
      </c>
      <c r="C3902" s="9" t="s">
        <v>22</v>
      </c>
      <c r="D3902" s="9" t="s">
        <v>14854</v>
      </c>
      <c r="E3902" s="9" t="s">
        <v>14855</v>
      </c>
      <c r="F3902" s="9" t="s">
        <v>14856</v>
      </c>
      <c r="G3902" s="12">
        <v>10</v>
      </c>
      <c r="H3902" s="9" t="s">
        <v>3522</v>
      </c>
      <c r="I3902" s="9" t="s">
        <v>3522</v>
      </c>
      <c r="J3902" s="12">
        <v>1</v>
      </c>
      <c r="K3902" s="16">
        <v>44133</v>
      </c>
      <c r="L3902" s="86">
        <f>(Tabla2[[#This Row],[release_year]]-'VARIANZA Y DES. EST'!$L$11)^2</f>
        <v>1.3928663045044412</v>
      </c>
      <c r="M3902" s="12">
        <v>2013</v>
      </c>
      <c r="N3902" s="9" t="s">
        <v>35</v>
      </c>
      <c r="O3902" s="9" t="s">
        <v>14759</v>
      </c>
      <c r="P3902" s="12">
        <v>106</v>
      </c>
      <c r="Q3902" s="12">
        <v>106</v>
      </c>
      <c r="R3902" s="12">
        <v>41.409256487528452</v>
      </c>
      <c r="S3902" s="12" t="s">
        <v>28</v>
      </c>
      <c r="T3902" s="9" t="s">
        <v>3179</v>
      </c>
      <c r="U3902" s="9" t="s">
        <v>514</v>
      </c>
      <c r="V3902" s="9" t="s">
        <v>3179</v>
      </c>
      <c r="W3902" s="14">
        <v>2</v>
      </c>
    </row>
    <row r="3903" spans="1:23" x14ac:dyDescent="0.25">
      <c r="A3903" s="8">
        <v>1818</v>
      </c>
      <c r="B3903" s="9" t="s">
        <v>14857</v>
      </c>
      <c r="C3903" s="9" t="s">
        <v>22</v>
      </c>
      <c r="D3903" s="9" t="s">
        <v>14858</v>
      </c>
      <c r="E3903" s="9" t="s">
        <v>8657</v>
      </c>
      <c r="F3903" s="9" t="s">
        <v>14859</v>
      </c>
      <c r="G3903" s="12">
        <v>6</v>
      </c>
      <c r="H3903" s="9" t="s">
        <v>92</v>
      </c>
      <c r="I3903" s="9" t="s">
        <v>92</v>
      </c>
      <c r="J3903" s="12">
        <v>1</v>
      </c>
      <c r="K3903" s="16">
        <v>44123</v>
      </c>
      <c r="L3903" s="86">
        <f>(Tabla2[[#This Row],[release_year]]-'VARIANZA Y DES. EST'!$L$11)^2</f>
        <v>1535.0878816332151</v>
      </c>
      <c r="M3903" s="12">
        <v>1975</v>
      </c>
      <c r="N3903" s="9" t="s">
        <v>35</v>
      </c>
      <c r="O3903" s="9" t="s">
        <v>14759</v>
      </c>
      <c r="P3903" s="12">
        <v>106</v>
      </c>
      <c r="Q3903" s="12">
        <v>106</v>
      </c>
      <c r="R3903" s="12">
        <v>41.409256487528452</v>
      </c>
      <c r="S3903" s="12" t="s">
        <v>28</v>
      </c>
      <c r="T3903" s="9" t="s">
        <v>2940</v>
      </c>
      <c r="U3903" s="9" t="s">
        <v>151</v>
      </c>
      <c r="V3903" s="9" t="s">
        <v>2940</v>
      </c>
      <c r="W3903" s="14">
        <v>3</v>
      </c>
    </row>
    <row r="3904" spans="1:23" x14ac:dyDescent="0.25">
      <c r="A3904" s="8">
        <v>1830</v>
      </c>
      <c r="B3904" s="9" t="s">
        <v>14860</v>
      </c>
      <c r="C3904" s="9" t="s">
        <v>22</v>
      </c>
      <c r="D3904" s="9" t="s">
        <v>14861</v>
      </c>
      <c r="E3904" s="18" t="s">
        <v>14862</v>
      </c>
      <c r="F3904" s="9" t="s">
        <v>14863</v>
      </c>
      <c r="G3904" s="12">
        <v>6</v>
      </c>
      <c r="H3904" s="9" t="s">
        <v>231</v>
      </c>
      <c r="I3904" s="9" t="s">
        <v>14864</v>
      </c>
      <c r="J3904" s="12">
        <v>4</v>
      </c>
      <c r="K3904" s="16">
        <v>44123</v>
      </c>
      <c r="L3904" s="86">
        <f>(Tabla2[[#This Row],[release_year]]-'VARIANZA Y DES. EST'!$L$11)^2</f>
        <v>230.43839826771367</v>
      </c>
      <c r="M3904" s="12">
        <v>1999</v>
      </c>
      <c r="N3904" s="9" t="s">
        <v>76</v>
      </c>
      <c r="O3904" s="9" t="s">
        <v>14759</v>
      </c>
      <c r="P3904" s="12">
        <v>106</v>
      </c>
      <c r="Q3904" s="12">
        <v>106</v>
      </c>
      <c r="R3904" s="12">
        <v>41.409256487528452</v>
      </c>
      <c r="S3904" s="12" t="s">
        <v>28</v>
      </c>
      <c r="T3904" s="9" t="s">
        <v>70</v>
      </c>
      <c r="U3904" s="9" t="s">
        <v>45</v>
      </c>
      <c r="V3904" s="9" t="s">
        <v>70</v>
      </c>
      <c r="W3904" s="14">
        <v>2</v>
      </c>
    </row>
    <row r="3905" spans="1:23" x14ac:dyDescent="0.25">
      <c r="A3905" s="8">
        <v>1877</v>
      </c>
      <c r="B3905" s="9" t="s">
        <v>14865</v>
      </c>
      <c r="C3905" s="9" t="s">
        <v>22</v>
      </c>
      <c r="D3905" s="9" t="s">
        <v>14866</v>
      </c>
      <c r="E3905" s="18" t="s">
        <v>14867</v>
      </c>
      <c r="F3905" s="9" t="s">
        <v>14868</v>
      </c>
      <c r="G3905" s="12">
        <v>4</v>
      </c>
      <c r="H3905" s="9" t="s">
        <v>1064</v>
      </c>
      <c r="I3905" s="9" t="s">
        <v>1064</v>
      </c>
      <c r="J3905" s="12">
        <v>1</v>
      </c>
      <c r="K3905" s="13">
        <v>44112</v>
      </c>
      <c r="L3905" s="86">
        <f>(Tabla2[[#This Row],[release_year]]-'VARIANZA Y DES. EST'!$L$11)^2</f>
        <v>103.6364225665675</v>
      </c>
      <c r="M3905" s="12">
        <v>2004</v>
      </c>
      <c r="N3905" s="9" t="s">
        <v>76</v>
      </c>
      <c r="O3905" s="9" t="s">
        <v>14759</v>
      </c>
      <c r="P3905" s="12">
        <v>106</v>
      </c>
      <c r="Q3905" s="12">
        <v>106</v>
      </c>
      <c r="R3905" s="12">
        <v>41.409256487528452</v>
      </c>
      <c r="S3905" s="12" t="s">
        <v>28</v>
      </c>
      <c r="T3905" s="9" t="s">
        <v>70</v>
      </c>
      <c r="U3905" s="9" t="s">
        <v>45</v>
      </c>
      <c r="V3905" s="9" t="s">
        <v>70</v>
      </c>
      <c r="W3905" s="14">
        <v>2</v>
      </c>
    </row>
    <row r="3906" spans="1:23" x14ac:dyDescent="0.25">
      <c r="A3906" s="8">
        <v>2208</v>
      </c>
      <c r="B3906" s="9" t="s">
        <v>14869</v>
      </c>
      <c r="C3906" s="9" t="s">
        <v>22</v>
      </c>
      <c r="D3906" s="9" t="s">
        <v>14870</v>
      </c>
      <c r="E3906" s="9" t="s">
        <v>14871</v>
      </c>
      <c r="F3906" s="9" t="s">
        <v>14872</v>
      </c>
      <c r="G3906" s="12">
        <v>14</v>
      </c>
      <c r="H3906" s="9" t="s">
        <v>2924</v>
      </c>
      <c r="I3906" s="9" t="s">
        <v>14873</v>
      </c>
      <c r="J3906" s="12">
        <v>4</v>
      </c>
      <c r="K3906" s="13">
        <v>44036</v>
      </c>
      <c r="L3906" s="86">
        <f>(Tabla2[[#This Row],[release_year]]-'VARIANZA Y DES. EST'!$L$11)^2</f>
        <v>33.870100322899837</v>
      </c>
      <c r="M3906" s="12">
        <v>2020</v>
      </c>
      <c r="N3906" s="9" t="s">
        <v>110</v>
      </c>
      <c r="O3906" s="9" t="s">
        <v>14759</v>
      </c>
      <c r="P3906" s="12">
        <v>106</v>
      </c>
      <c r="Q3906" s="12">
        <v>106</v>
      </c>
      <c r="R3906" s="12">
        <v>41.409256487528452</v>
      </c>
      <c r="S3906" s="12" t="s">
        <v>28</v>
      </c>
      <c r="T3906" s="9" t="s">
        <v>111</v>
      </c>
      <c r="U3906" s="9" t="s">
        <v>30</v>
      </c>
      <c r="V3906" s="9" t="s">
        <v>111</v>
      </c>
      <c r="W3906" s="14">
        <v>2</v>
      </c>
    </row>
    <row r="3907" spans="1:23" x14ac:dyDescent="0.25">
      <c r="A3907" s="8">
        <v>2434</v>
      </c>
      <c r="B3907" s="9" t="s">
        <v>14874</v>
      </c>
      <c r="C3907" s="9" t="s">
        <v>22</v>
      </c>
      <c r="D3907" s="9" t="s">
        <v>14875</v>
      </c>
      <c r="E3907" s="9" t="s">
        <v>5871</v>
      </c>
      <c r="F3907" s="9" t="s">
        <v>14876</v>
      </c>
      <c r="G3907" s="12">
        <v>6</v>
      </c>
      <c r="H3907" s="9" t="s">
        <v>116</v>
      </c>
      <c r="I3907" s="9" t="s">
        <v>116</v>
      </c>
      <c r="J3907" s="12">
        <v>1</v>
      </c>
      <c r="K3907" s="13">
        <v>43984</v>
      </c>
      <c r="L3907" s="86">
        <f>(Tabla2[[#This Row],[release_year]]-'VARIANZA Y DES. EST'!$L$11)^2</f>
        <v>38.194842005650592</v>
      </c>
      <c r="M3907" s="12">
        <v>2008</v>
      </c>
      <c r="N3907" s="9" t="s">
        <v>35</v>
      </c>
      <c r="O3907" s="9" t="s">
        <v>14759</v>
      </c>
      <c r="P3907" s="12">
        <v>106</v>
      </c>
      <c r="Q3907" s="12">
        <v>106</v>
      </c>
      <c r="R3907" s="12">
        <v>41.409256487528452</v>
      </c>
      <c r="S3907" s="12" t="s">
        <v>28</v>
      </c>
      <c r="T3907" s="9" t="s">
        <v>859</v>
      </c>
      <c r="U3907" s="9" t="s">
        <v>95</v>
      </c>
      <c r="V3907" s="9" t="s">
        <v>859</v>
      </c>
      <c r="W3907" s="14">
        <v>2</v>
      </c>
    </row>
    <row r="3908" spans="1:23" x14ac:dyDescent="0.25">
      <c r="A3908" s="8">
        <v>2461</v>
      </c>
      <c r="B3908" s="9" t="s">
        <v>14877</v>
      </c>
      <c r="C3908" s="9" t="s">
        <v>22</v>
      </c>
      <c r="D3908" s="9" t="s">
        <v>14878</v>
      </c>
      <c r="E3908" s="9" t="s">
        <v>2938</v>
      </c>
      <c r="F3908" s="9" t="s">
        <v>14879</v>
      </c>
      <c r="G3908" s="12">
        <v>10</v>
      </c>
      <c r="H3908" s="9" t="s">
        <v>231</v>
      </c>
      <c r="I3908" s="9" t="s">
        <v>14880</v>
      </c>
      <c r="J3908" s="12">
        <v>2</v>
      </c>
      <c r="K3908" s="13">
        <v>43980</v>
      </c>
      <c r="L3908" s="86">
        <f>(Tabla2[[#This Row],[release_year]]-'VARIANZA Y DES. EST'!$L$11)^2</f>
        <v>230.43839826771367</v>
      </c>
      <c r="M3908" s="12">
        <v>1999</v>
      </c>
      <c r="N3908" s="9" t="s">
        <v>76</v>
      </c>
      <c r="O3908" s="9" t="s">
        <v>14759</v>
      </c>
      <c r="P3908" s="12">
        <v>106</v>
      </c>
      <c r="Q3908" s="12">
        <v>106</v>
      </c>
      <c r="R3908" s="12">
        <v>41.409256487528452</v>
      </c>
      <c r="S3908" s="12" t="s">
        <v>28</v>
      </c>
      <c r="T3908" s="9" t="s">
        <v>3319</v>
      </c>
      <c r="U3908" s="9" t="s">
        <v>45</v>
      </c>
      <c r="V3908" s="9" t="s">
        <v>3319</v>
      </c>
      <c r="W3908" s="14">
        <v>3</v>
      </c>
    </row>
    <row r="3909" spans="1:23" x14ac:dyDescent="0.25">
      <c r="A3909" s="8">
        <v>2542</v>
      </c>
      <c r="B3909" s="9" t="s">
        <v>14881</v>
      </c>
      <c r="C3909" s="9" t="s">
        <v>22</v>
      </c>
      <c r="D3909" s="9" t="s">
        <v>14882</v>
      </c>
      <c r="E3909" s="9" t="s">
        <v>14883</v>
      </c>
      <c r="F3909" s="9" t="s">
        <v>14884</v>
      </c>
      <c r="G3909" s="12">
        <v>5</v>
      </c>
      <c r="H3909" s="9" t="s">
        <v>1803</v>
      </c>
      <c r="I3909" s="9" t="s">
        <v>1803</v>
      </c>
      <c r="J3909" s="12">
        <v>1</v>
      </c>
      <c r="K3909" s="13">
        <v>43963</v>
      </c>
      <c r="L3909" s="86">
        <f>(Tabla2[[#This Row],[release_year]]-'VARIANZA Y DES. EST'!$L$11)^2</f>
        <v>23.230495463129063</v>
      </c>
      <c r="M3909" s="12">
        <v>2019</v>
      </c>
      <c r="N3909" s="9" t="s">
        <v>35</v>
      </c>
      <c r="O3909" s="9" t="s">
        <v>14759</v>
      </c>
      <c r="P3909" s="12">
        <v>106</v>
      </c>
      <c r="Q3909" s="12">
        <v>106</v>
      </c>
      <c r="R3909" s="12">
        <v>41.409256487528452</v>
      </c>
      <c r="S3909" s="12" t="s">
        <v>28</v>
      </c>
      <c r="T3909" s="9" t="s">
        <v>3319</v>
      </c>
      <c r="U3909" s="9" t="s">
        <v>45</v>
      </c>
      <c r="V3909" s="9" t="s">
        <v>3319</v>
      </c>
      <c r="W3909" s="14">
        <v>3</v>
      </c>
    </row>
    <row r="3910" spans="1:23" x14ac:dyDescent="0.25">
      <c r="A3910" s="8">
        <v>2624</v>
      </c>
      <c r="B3910" s="9" t="s">
        <v>14885</v>
      </c>
      <c r="C3910" s="9" t="s">
        <v>22</v>
      </c>
      <c r="D3910" s="9" t="s">
        <v>14886</v>
      </c>
      <c r="E3910" s="9" t="s">
        <v>14887</v>
      </c>
      <c r="F3910" s="9" t="s">
        <v>14888</v>
      </c>
      <c r="G3910" s="12">
        <v>10</v>
      </c>
      <c r="H3910" s="9" t="s">
        <v>116</v>
      </c>
      <c r="I3910" s="9" t="s">
        <v>116</v>
      </c>
      <c r="J3910" s="12">
        <v>1</v>
      </c>
      <c r="K3910" s="13">
        <v>43949</v>
      </c>
      <c r="L3910" s="86">
        <f>(Tabla2[[#This Row],[release_year]]-'VARIANZA Y DES. EST'!$L$11)^2</f>
        <v>4.7532614447336705</v>
      </c>
      <c r="M3910" s="12">
        <v>2012</v>
      </c>
      <c r="N3910" s="9" t="s">
        <v>35</v>
      </c>
      <c r="O3910" s="9" t="s">
        <v>14759</v>
      </c>
      <c r="P3910" s="12">
        <v>106</v>
      </c>
      <c r="Q3910" s="12">
        <v>106</v>
      </c>
      <c r="R3910" s="12">
        <v>41.409256487528452</v>
      </c>
      <c r="S3910" s="12" t="s">
        <v>28</v>
      </c>
      <c r="T3910" s="9" t="s">
        <v>4337</v>
      </c>
      <c r="U3910" s="9" t="s">
        <v>38</v>
      </c>
      <c r="V3910" s="9" t="s">
        <v>4337</v>
      </c>
      <c r="W3910" s="14">
        <v>3</v>
      </c>
    </row>
    <row r="3911" spans="1:23" x14ac:dyDescent="0.25">
      <c r="A3911" s="8">
        <v>2678</v>
      </c>
      <c r="B3911" s="9" t="s">
        <v>14889</v>
      </c>
      <c r="C3911" s="9" t="s">
        <v>22</v>
      </c>
      <c r="D3911" s="9" t="s">
        <v>14890</v>
      </c>
      <c r="E3911" s="9" t="s">
        <v>14891</v>
      </c>
      <c r="F3911" s="9" t="s">
        <v>14892</v>
      </c>
      <c r="G3911" s="12">
        <v>12</v>
      </c>
      <c r="H3911" s="9" t="s">
        <v>25</v>
      </c>
      <c r="I3911" s="9" t="s">
        <v>14893</v>
      </c>
      <c r="J3911" s="12">
        <v>3</v>
      </c>
      <c r="K3911" s="13">
        <v>43937</v>
      </c>
      <c r="L3911" s="86">
        <f>(Tabla2[[#This Row],[release_year]]-'VARIANZA Y DES. EST'!$L$11)^2</f>
        <v>3.3116808838167522</v>
      </c>
      <c r="M3911" s="12">
        <v>2016</v>
      </c>
      <c r="N3911" s="9" t="s">
        <v>43</v>
      </c>
      <c r="O3911" s="9" t="s">
        <v>14759</v>
      </c>
      <c r="P3911" s="12">
        <v>106</v>
      </c>
      <c r="Q3911" s="12">
        <v>106</v>
      </c>
      <c r="R3911" s="12">
        <v>41.409256487528452</v>
      </c>
      <c r="S3911" s="12" t="s">
        <v>28</v>
      </c>
      <c r="T3911" s="9" t="s">
        <v>95</v>
      </c>
      <c r="U3911" s="9" t="s">
        <v>95</v>
      </c>
      <c r="V3911" s="9" t="s">
        <v>95</v>
      </c>
      <c r="W3911" s="14">
        <v>1</v>
      </c>
    </row>
    <row r="3912" spans="1:23" x14ac:dyDescent="0.25">
      <c r="A3912" s="8">
        <v>2821</v>
      </c>
      <c r="B3912" s="9" t="s">
        <v>14894</v>
      </c>
      <c r="C3912" s="9" t="s">
        <v>22</v>
      </c>
      <c r="D3912" s="9" t="s">
        <v>14895</v>
      </c>
      <c r="E3912" s="9" t="s">
        <v>14896</v>
      </c>
      <c r="F3912" s="9" t="s">
        <v>14897</v>
      </c>
      <c r="G3912" s="12">
        <v>9</v>
      </c>
      <c r="H3912" s="9" t="s">
        <v>25</v>
      </c>
      <c r="I3912" s="9" t="s">
        <v>25</v>
      </c>
      <c r="J3912" s="12">
        <v>1</v>
      </c>
      <c r="K3912" s="13">
        <v>43903</v>
      </c>
      <c r="L3912" s="86">
        <f>(Tabla2[[#This Row],[release_year]]-'VARIANZA Y DES. EST'!$L$11)^2</f>
        <v>23.230495463129063</v>
      </c>
      <c r="M3912" s="12">
        <v>2019</v>
      </c>
      <c r="N3912" s="9" t="s">
        <v>76</v>
      </c>
      <c r="O3912" s="9" t="s">
        <v>14759</v>
      </c>
      <c r="P3912" s="12">
        <v>106</v>
      </c>
      <c r="Q3912" s="12">
        <v>106</v>
      </c>
      <c r="R3912" s="12">
        <v>41.409256487528452</v>
      </c>
      <c r="S3912" s="12" t="s">
        <v>28</v>
      </c>
      <c r="T3912" s="9" t="s">
        <v>144</v>
      </c>
      <c r="U3912" s="9" t="s">
        <v>45</v>
      </c>
      <c r="V3912" s="9" t="s">
        <v>144</v>
      </c>
      <c r="W3912" s="14">
        <v>2</v>
      </c>
    </row>
    <row r="3913" spans="1:23" x14ac:dyDescent="0.25">
      <c r="A3913" s="8">
        <v>2933</v>
      </c>
      <c r="B3913" s="9" t="s">
        <v>14898</v>
      </c>
      <c r="C3913" s="9" t="s">
        <v>22</v>
      </c>
      <c r="D3913" s="9" t="s">
        <v>14899</v>
      </c>
      <c r="E3913" s="18" t="s">
        <v>14900</v>
      </c>
      <c r="F3913" s="9" t="s">
        <v>14901</v>
      </c>
      <c r="G3913" s="12">
        <v>8</v>
      </c>
      <c r="H3913" s="9" t="s">
        <v>25</v>
      </c>
      <c r="I3913" s="9" t="s">
        <v>25</v>
      </c>
      <c r="J3913" s="12">
        <v>1</v>
      </c>
      <c r="K3913" s="13">
        <v>43870</v>
      </c>
      <c r="L3913" s="86">
        <f>(Tabla2[[#This Row],[release_year]]-'VARIANZA Y DES. EST'!$L$11)^2</f>
        <v>14.590890603358293</v>
      </c>
      <c r="M3913" s="12">
        <v>2018</v>
      </c>
      <c r="N3913" s="9" t="s">
        <v>76</v>
      </c>
      <c r="O3913" s="9" t="s">
        <v>14759</v>
      </c>
      <c r="P3913" s="12">
        <v>106</v>
      </c>
      <c r="Q3913" s="12">
        <v>106</v>
      </c>
      <c r="R3913" s="12">
        <v>41.409256487528452</v>
      </c>
      <c r="S3913" s="12" t="s">
        <v>28</v>
      </c>
      <c r="T3913" s="9" t="s">
        <v>3998</v>
      </c>
      <c r="U3913" s="9" t="s">
        <v>45</v>
      </c>
      <c r="V3913" s="9" t="s">
        <v>3998</v>
      </c>
      <c r="W3913" s="14">
        <v>3</v>
      </c>
    </row>
    <row r="3914" spans="1:23" x14ac:dyDescent="0.25">
      <c r="A3914" s="8">
        <v>2950</v>
      </c>
      <c r="B3914" s="9" t="s">
        <v>14902</v>
      </c>
      <c r="C3914" s="9" t="s">
        <v>22</v>
      </c>
      <c r="D3914" s="9" t="s">
        <v>14903</v>
      </c>
      <c r="E3914" s="9" t="s">
        <v>12587</v>
      </c>
      <c r="F3914" s="9" t="s">
        <v>14904</v>
      </c>
      <c r="G3914" s="12">
        <v>1</v>
      </c>
      <c r="H3914" s="9" t="s">
        <v>25</v>
      </c>
      <c r="I3914" s="9" t="s">
        <v>25</v>
      </c>
      <c r="J3914" s="12">
        <v>1</v>
      </c>
      <c r="K3914" s="13">
        <v>43866</v>
      </c>
      <c r="L3914" s="86">
        <f>(Tabla2[[#This Row],[release_year]]-'VARIANZA Y DES. EST'!$L$11)^2</f>
        <v>33.870100322899837</v>
      </c>
      <c r="M3914" s="12">
        <v>2020</v>
      </c>
      <c r="N3914" s="9" t="s">
        <v>76</v>
      </c>
      <c r="O3914" s="9" t="s">
        <v>14759</v>
      </c>
      <c r="P3914" s="12">
        <v>106</v>
      </c>
      <c r="Q3914" s="12">
        <v>106</v>
      </c>
      <c r="R3914" s="12">
        <v>41.409256487528452</v>
      </c>
      <c r="S3914" s="12" t="s">
        <v>28</v>
      </c>
      <c r="T3914" s="9" t="s">
        <v>83</v>
      </c>
      <c r="U3914" s="9" t="s">
        <v>57</v>
      </c>
      <c r="V3914" s="9" t="s">
        <v>83</v>
      </c>
      <c r="W3914" s="14">
        <v>2</v>
      </c>
    </row>
    <row r="3915" spans="1:23" x14ac:dyDescent="0.25">
      <c r="A3915" s="8">
        <v>2952</v>
      </c>
      <c r="B3915" s="9" t="s">
        <v>14905</v>
      </c>
      <c r="C3915" s="9" t="s">
        <v>22</v>
      </c>
      <c r="D3915" s="9" t="s">
        <v>14906</v>
      </c>
      <c r="E3915" s="9" t="s">
        <v>14907</v>
      </c>
      <c r="F3915" s="9" t="s">
        <v>14908</v>
      </c>
      <c r="G3915" s="12">
        <v>5</v>
      </c>
      <c r="H3915" s="9" t="s">
        <v>25</v>
      </c>
      <c r="I3915" s="9" t="s">
        <v>25</v>
      </c>
      <c r="J3915" s="12">
        <v>1</v>
      </c>
      <c r="K3915" s="13">
        <v>43865</v>
      </c>
      <c r="L3915" s="86">
        <f>(Tabla2[[#This Row],[release_year]]-'VARIANZA Y DES. EST'!$L$11)^2</f>
        <v>23.230495463129063</v>
      </c>
      <c r="M3915" s="12">
        <v>2019</v>
      </c>
      <c r="N3915" s="9" t="s">
        <v>99</v>
      </c>
      <c r="O3915" s="9" t="s">
        <v>14759</v>
      </c>
      <c r="P3915" s="12">
        <v>106</v>
      </c>
      <c r="Q3915" s="12">
        <v>106</v>
      </c>
      <c r="R3915" s="12">
        <v>41.409256487528452</v>
      </c>
      <c r="S3915" s="12" t="s">
        <v>28</v>
      </c>
      <c r="T3915" s="9" t="s">
        <v>12052</v>
      </c>
      <c r="U3915" s="9" t="s">
        <v>95</v>
      </c>
      <c r="V3915" s="9" t="s">
        <v>12052</v>
      </c>
      <c r="W3915" s="14">
        <v>3</v>
      </c>
    </row>
    <row r="3916" spans="1:23" x14ac:dyDescent="0.25">
      <c r="A3916" s="8">
        <v>3052</v>
      </c>
      <c r="B3916" s="9" t="s">
        <v>14909</v>
      </c>
      <c r="C3916" s="9" t="s">
        <v>22</v>
      </c>
      <c r="D3916" s="9" t="s">
        <v>14910</v>
      </c>
      <c r="E3916" s="9" t="s">
        <v>13285</v>
      </c>
      <c r="F3916" s="9" t="s">
        <v>14911</v>
      </c>
      <c r="G3916" s="12">
        <v>6</v>
      </c>
      <c r="H3916" s="9" t="s">
        <v>2935</v>
      </c>
      <c r="I3916" s="9" t="s">
        <v>14912</v>
      </c>
      <c r="J3916" s="12">
        <v>3</v>
      </c>
      <c r="K3916" s="13">
        <v>43831</v>
      </c>
      <c r="L3916" s="86">
        <f>(Tabla2[[#This Row],[release_year]]-'VARIANZA Y DES. EST'!$L$11)^2</f>
        <v>14.590890603358293</v>
      </c>
      <c r="M3916" s="12">
        <v>2018</v>
      </c>
      <c r="N3916" s="9" t="s">
        <v>35</v>
      </c>
      <c r="O3916" s="9" t="s">
        <v>14759</v>
      </c>
      <c r="P3916" s="12">
        <v>106</v>
      </c>
      <c r="Q3916" s="12">
        <v>106</v>
      </c>
      <c r="R3916" s="12">
        <v>41.409256487528452</v>
      </c>
      <c r="S3916" s="12" t="s">
        <v>28</v>
      </c>
      <c r="T3916" s="9" t="s">
        <v>70</v>
      </c>
      <c r="U3916" s="9" t="s">
        <v>45</v>
      </c>
      <c r="V3916" s="9" t="s">
        <v>70</v>
      </c>
      <c r="W3916" s="14">
        <v>2</v>
      </c>
    </row>
    <row r="3917" spans="1:23" x14ac:dyDescent="0.25">
      <c r="A3917" s="8">
        <v>3171</v>
      </c>
      <c r="B3917" s="9" t="s">
        <v>14913</v>
      </c>
      <c r="C3917" s="9" t="s">
        <v>22</v>
      </c>
      <c r="D3917" s="9" t="s">
        <v>14914</v>
      </c>
      <c r="E3917" s="9" t="s">
        <v>14915</v>
      </c>
      <c r="F3917" s="9" t="s">
        <v>14916</v>
      </c>
      <c r="G3917" s="12">
        <v>15</v>
      </c>
      <c r="H3917" s="9" t="s">
        <v>34</v>
      </c>
      <c r="I3917" s="9" t="s">
        <v>34</v>
      </c>
      <c r="J3917" s="12">
        <v>1</v>
      </c>
      <c r="K3917" s="13">
        <v>43805</v>
      </c>
      <c r="L3917" s="86">
        <f>(Tabla2[[#This Row],[release_year]]-'VARIANZA Y DES. EST'!$L$11)^2</f>
        <v>7.9512857435875226</v>
      </c>
      <c r="M3917" s="12">
        <v>2017</v>
      </c>
      <c r="N3917" s="9" t="s">
        <v>76</v>
      </c>
      <c r="O3917" s="9" t="s">
        <v>14759</v>
      </c>
      <c r="P3917" s="12">
        <v>106</v>
      </c>
      <c r="Q3917" s="12">
        <v>106</v>
      </c>
      <c r="R3917" s="12">
        <v>41.409256487528452</v>
      </c>
      <c r="S3917" s="12" t="s">
        <v>28</v>
      </c>
      <c r="T3917" s="9" t="s">
        <v>37</v>
      </c>
      <c r="U3917" s="9" t="s">
        <v>38</v>
      </c>
      <c r="V3917" s="9" t="s">
        <v>37</v>
      </c>
      <c r="W3917" s="14">
        <v>3</v>
      </c>
    </row>
    <row r="3918" spans="1:23" x14ac:dyDescent="0.25">
      <c r="A3918" s="8">
        <v>3208</v>
      </c>
      <c r="B3918" s="9" t="s">
        <v>14917</v>
      </c>
      <c r="C3918" s="9" t="s">
        <v>22</v>
      </c>
      <c r="D3918" s="9" t="s">
        <v>14918</v>
      </c>
      <c r="E3918" s="9" t="s">
        <v>14919</v>
      </c>
      <c r="F3918" s="9" t="s">
        <v>14920</v>
      </c>
      <c r="G3918" s="12">
        <v>9</v>
      </c>
      <c r="H3918" s="9" t="s">
        <v>231</v>
      </c>
      <c r="I3918" s="9" t="s">
        <v>14921</v>
      </c>
      <c r="J3918" s="12">
        <v>3</v>
      </c>
      <c r="K3918" s="16">
        <v>43798</v>
      </c>
      <c r="L3918" s="86">
        <f>(Tabla2[[#This Row],[release_year]]-'VARIANZA Y DES. EST'!$L$11)^2</f>
        <v>23.230495463129063</v>
      </c>
      <c r="M3918" s="12">
        <v>2019</v>
      </c>
      <c r="N3918" s="9" t="s">
        <v>35</v>
      </c>
      <c r="O3918" s="9" t="s">
        <v>14759</v>
      </c>
      <c r="P3918" s="12">
        <v>106</v>
      </c>
      <c r="Q3918" s="12">
        <v>106</v>
      </c>
      <c r="R3918" s="12">
        <v>41.409256487528452</v>
      </c>
      <c r="S3918" s="12" t="s">
        <v>28</v>
      </c>
      <c r="T3918" s="9" t="s">
        <v>118</v>
      </c>
      <c r="U3918" s="9" t="s">
        <v>45</v>
      </c>
      <c r="V3918" s="9" t="s">
        <v>118</v>
      </c>
      <c r="W3918" s="14">
        <v>3</v>
      </c>
    </row>
    <row r="3919" spans="1:23" x14ac:dyDescent="0.25">
      <c r="A3919" s="8">
        <v>3227</v>
      </c>
      <c r="B3919" s="9" t="s">
        <v>14922</v>
      </c>
      <c r="C3919" s="9" t="s">
        <v>22</v>
      </c>
      <c r="D3919" s="9" t="s">
        <v>14923</v>
      </c>
      <c r="E3919" s="9" t="s">
        <v>14924</v>
      </c>
      <c r="F3919" s="9" t="s">
        <v>14925</v>
      </c>
      <c r="G3919" s="12">
        <v>10</v>
      </c>
      <c r="H3919" s="9" t="s">
        <v>160</v>
      </c>
      <c r="I3919" s="9" t="s">
        <v>14926</v>
      </c>
      <c r="J3919" s="12">
        <v>2</v>
      </c>
      <c r="K3919" s="16">
        <v>43796</v>
      </c>
      <c r="L3919" s="86">
        <f>(Tabla2[[#This Row],[release_year]]-'VARIANZA Y DES. EST'!$L$11)^2</f>
        <v>23.230495463129063</v>
      </c>
      <c r="M3919" s="12">
        <v>2019</v>
      </c>
      <c r="N3919" s="9" t="s">
        <v>76</v>
      </c>
      <c r="O3919" s="9" t="s">
        <v>14759</v>
      </c>
      <c r="P3919" s="12">
        <v>106</v>
      </c>
      <c r="Q3919" s="12">
        <v>106</v>
      </c>
      <c r="R3919" s="12">
        <v>41.409256487528452</v>
      </c>
      <c r="S3919" s="12" t="s">
        <v>28</v>
      </c>
      <c r="T3919" s="9" t="s">
        <v>144</v>
      </c>
      <c r="U3919" s="9" t="s">
        <v>45</v>
      </c>
      <c r="V3919" s="9" t="s">
        <v>144</v>
      </c>
      <c r="W3919" s="14">
        <v>2</v>
      </c>
    </row>
    <row r="3920" spans="1:23" x14ac:dyDescent="0.25">
      <c r="A3920" s="8">
        <v>3372</v>
      </c>
      <c r="B3920" s="9" t="s">
        <v>14927</v>
      </c>
      <c r="C3920" s="9" t="s">
        <v>22</v>
      </c>
      <c r="D3920" s="9" t="s">
        <v>14928</v>
      </c>
      <c r="E3920" s="9" t="s">
        <v>7032</v>
      </c>
      <c r="F3920" s="9" t="s">
        <v>14929</v>
      </c>
      <c r="G3920" s="12">
        <v>8</v>
      </c>
      <c r="H3920" s="9" t="s">
        <v>7034</v>
      </c>
      <c r="I3920" s="9" t="s">
        <v>7034</v>
      </c>
      <c r="J3920" s="12">
        <v>1</v>
      </c>
      <c r="K3920" s="16">
        <v>43763</v>
      </c>
      <c r="L3920" s="86">
        <f>(Tabla2[[#This Row],[release_year]]-'VARIANZA Y DES. EST'!$L$11)^2</f>
        <v>3.2471164275211517E-2</v>
      </c>
      <c r="M3920" s="12">
        <v>2014</v>
      </c>
      <c r="N3920" s="9" t="s">
        <v>76</v>
      </c>
      <c r="O3920" s="9" t="s">
        <v>14759</v>
      </c>
      <c r="P3920" s="12">
        <v>106</v>
      </c>
      <c r="Q3920" s="12">
        <v>106</v>
      </c>
      <c r="R3920" s="12">
        <v>41.409256487528452</v>
      </c>
      <c r="S3920" s="12" t="s">
        <v>28</v>
      </c>
      <c r="T3920" s="9" t="s">
        <v>460</v>
      </c>
      <c r="U3920" s="9" t="s">
        <v>45</v>
      </c>
      <c r="V3920" s="9" t="s">
        <v>460</v>
      </c>
      <c r="W3920" s="14">
        <v>3</v>
      </c>
    </row>
    <row r="3921" spans="1:23" x14ac:dyDescent="0.25">
      <c r="A3921" s="8">
        <v>3439</v>
      </c>
      <c r="B3921" s="9" t="s">
        <v>14930</v>
      </c>
      <c r="C3921" s="9" t="s">
        <v>22</v>
      </c>
      <c r="D3921" s="9" t="s">
        <v>14931</v>
      </c>
      <c r="E3921" s="9" t="s">
        <v>14932</v>
      </c>
      <c r="F3921" s="9" t="s">
        <v>14933</v>
      </c>
      <c r="G3921" s="12">
        <v>11</v>
      </c>
      <c r="H3921" s="9" t="s">
        <v>25</v>
      </c>
      <c r="I3921" s="9" t="s">
        <v>25</v>
      </c>
      <c r="J3921" s="12">
        <v>1</v>
      </c>
      <c r="K3921" s="13">
        <v>43747</v>
      </c>
      <c r="L3921" s="86">
        <f>(Tabla2[[#This Row],[release_year]]-'VARIANZA Y DES. EST'!$L$11)^2</f>
        <v>23.230495463129063</v>
      </c>
      <c r="M3921" s="12">
        <v>2019</v>
      </c>
      <c r="N3921" s="9" t="s">
        <v>43</v>
      </c>
      <c r="O3921" s="9" t="s">
        <v>14759</v>
      </c>
      <c r="P3921" s="12">
        <v>106</v>
      </c>
      <c r="Q3921" s="12">
        <v>106</v>
      </c>
      <c r="R3921" s="12">
        <v>41.409256487528452</v>
      </c>
      <c r="S3921" s="12" t="s">
        <v>28</v>
      </c>
      <c r="T3921" s="9" t="s">
        <v>4008</v>
      </c>
      <c r="U3921" s="9" t="s">
        <v>45</v>
      </c>
      <c r="V3921" s="9" t="s">
        <v>4008</v>
      </c>
      <c r="W3921" s="14">
        <v>2</v>
      </c>
    </row>
    <row r="3922" spans="1:23" x14ac:dyDescent="0.25">
      <c r="A3922" s="8">
        <v>3495</v>
      </c>
      <c r="B3922" s="9" t="s">
        <v>14934</v>
      </c>
      <c r="C3922" s="9" t="s">
        <v>22</v>
      </c>
      <c r="D3922" s="9" t="s">
        <v>14935</v>
      </c>
      <c r="E3922" s="9" t="s">
        <v>14328</v>
      </c>
      <c r="F3922" s="9" t="s">
        <v>14936</v>
      </c>
      <c r="G3922" s="12">
        <v>8</v>
      </c>
      <c r="H3922" s="9" t="s">
        <v>25</v>
      </c>
      <c r="I3922" s="9" t="s">
        <v>25</v>
      </c>
      <c r="J3922" s="12">
        <v>1</v>
      </c>
      <c r="K3922" s="13">
        <v>43732</v>
      </c>
      <c r="L3922" s="86">
        <f>(Tabla2[[#This Row],[release_year]]-'VARIANZA Y DES. EST'!$L$11)^2</f>
        <v>23.230495463129063</v>
      </c>
      <c r="M3922" s="12">
        <v>2019</v>
      </c>
      <c r="N3922" s="9" t="s">
        <v>1991</v>
      </c>
      <c r="O3922" s="9" t="s">
        <v>14759</v>
      </c>
      <c r="P3922" s="12">
        <v>106</v>
      </c>
      <c r="Q3922" s="12">
        <v>106</v>
      </c>
      <c r="R3922" s="12">
        <v>41.409256487528452</v>
      </c>
      <c r="S3922" s="12" t="s">
        <v>28</v>
      </c>
      <c r="T3922" s="9" t="s">
        <v>38</v>
      </c>
      <c r="U3922" s="9" t="s">
        <v>38</v>
      </c>
      <c r="V3922" s="9" t="s">
        <v>38</v>
      </c>
      <c r="W3922" s="14">
        <v>1</v>
      </c>
    </row>
    <row r="3923" spans="1:23" x14ac:dyDescent="0.25">
      <c r="A3923" s="8">
        <v>3650</v>
      </c>
      <c r="B3923" s="9" t="s">
        <v>14937</v>
      </c>
      <c r="C3923" s="9" t="s">
        <v>22</v>
      </c>
      <c r="D3923" s="9" t="s">
        <v>14938</v>
      </c>
      <c r="E3923" s="9" t="s">
        <v>14939</v>
      </c>
      <c r="F3923" s="9" t="s">
        <v>14940</v>
      </c>
      <c r="G3923" s="12">
        <v>12</v>
      </c>
      <c r="H3923" s="9" t="s">
        <v>3799</v>
      </c>
      <c r="I3923" s="9" t="s">
        <v>6461</v>
      </c>
      <c r="J3923" s="12">
        <v>2</v>
      </c>
      <c r="K3923" s="13">
        <v>43667</v>
      </c>
      <c r="L3923" s="86">
        <f>(Tabla2[[#This Row],[release_year]]-'VARIANZA Y DES. EST'!$L$11)^2</f>
        <v>103.6364225665675</v>
      </c>
      <c r="M3923" s="12">
        <v>2004</v>
      </c>
      <c r="N3923" s="9" t="s">
        <v>35</v>
      </c>
      <c r="O3923" s="9" t="s">
        <v>14759</v>
      </c>
      <c r="P3923" s="12">
        <v>106</v>
      </c>
      <c r="Q3923" s="12">
        <v>106</v>
      </c>
      <c r="R3923" s="12">
        <v>41.409256487528452</v>
      </c>
      <c r="S3923" s="12" t="s">
        <v>28</v>
      </c>
      <c r="T3923" s="9" t="s">
        <v>4337</v>
      </c>
      <c r="U3923" s="9" t="s">
        <v>38</v>
      </c>
      <c r="V3923" s="9" t="s">
        <v>4337</v>
      </c>
      <c r="W3923" s="14">
        <v>3</v>
      </c>
    </row>
    <row r="3924" spans="1:23" x14ac:dyDescent="0.25">
      <c r="A3924" s="8">
        <v>3671</v>
      </c>
      <c r="B3924" s="9" t="s">
        <v>14941</v>
      </c>
      <c r="C3924" s="9" t="s">
        <v>22</v>
      </c>
      <c r="D3924" s="9" t="s">
        <v>14942</v>
      </c>
      <c r="E3924" s="18" t="s">
        <v>14943</v>
      </c>
      <c r="F3924" s="9" t="s">
        <v>14944</v>
      </c>
      <c r="G3924" s="12">
        <v>5</v>
      </c>
      <c r="H3924" s="9" t="s">
        <v>4237</v>
      </c>
      <c r="I3924" s="9" t="s">
        <v>14945</v>
      </c>
      <c r="J3924" s="12">
        <v>4</v>
      </c>
      <c r="K3924" s="13">
        <v>43658</v>
      </c>
      <c r="L3924" s="86">
        <f>(Tabla2[[#This Row],[release_year]]-'VARIANZA Y DES. EST'!$L$11)^2</f>
        <v>14.590890603358293</v>
      </c>
      <c r="M3924" s="12">
        <v>2018</v>
      </c>
      <c r="N3924" s="9" t="s">
        <v>76</v>
      </c>
      <c r="O3924" s="9" t="s">
        <v>14759</v>
      </c>
      <c r="P3924" s="12">
        <v>106</v>
      </c>
      <c r="Q3924" s="12">
        <v>106</v>
      </c>
      <c r="R3924" s="12">
        <v>41.409256487528452</v>
      </c>
      <c r="S3924" s="12" t="s">
        <v>28</v>
      </c>
      <c r="T3924" s="9" t="s">
        <v>118</v>
      </c>
      <c r="U3924" s="9" t="s">
        <v>45</v>
      </c>
      <c r="V3924" s="9" t="s">
        <v>118</v>
      </c>
      <c r="W3924" s="14">
        <v>3</v>
      </c>
    </row>
    <row r="3925" spans="1:23" x14ac:dyDescent="0.25">
      <c r="A3925" s="8">
        <v>3679</v>
      </c>
      <c r="B3925" s="9" t="s">
        <v>14946</v>
      </c>
      <c r="C3925" s="9" t="s">
        <v>22</v>
      </c>
      <c r="D3925" s="9" t="s">
        <v>14947</v>
      </c>
      <c r="E3925" s="10" t="s">
        <v>14948</v>
      </c>
      <c r="F3925" s="11"/>
      <c r="G3925" s="12">
        <v>0</v>
      </c>
      <c r="H3925" s="9" t="s">
        <v>390</v>
      </c>
      <c r="I3925" s="9" t="s">
        <v>390</v>
      </c>
      <c r="J3925" s="12">
        <v>1</v>
      </c>
      <c r="K3925" s="13">
        <v>43657</v>
      </c>
      <c r="L3925" s="86">
        <f>(Tabla2[[#This Row],[release_year]]-'VARIANZA Y DES. EST'!$L$11)^2</f>
        <v>23.230495463129063</v>
      </c>
      <c r="M3925" s="12">
        <v>2019</v>
      </c>
      <c r="N3925" s="9" t="s">
        <v>35</v>
      </c>
      <c r="O3925" s="9" t="s">
        <v>14759</v>
      </c>
      <c r="P3925" s="12">
        <v>106</v>
      </c>
      <c r="Q3925" s="12">
        <v>106</v>
      </c>
      <c r="R3925" s="12">
        <v>41.409256487528452</v>
      </c>
      <c r="S3925" s="12" t="s">
        <v>28</v>
      </c>
      <c r="T3925" s="9" t="s">
        <v>756</v>
      </c>
      <c r="U3925" s="9" t="s">
        <v>57</v>
      </c>
      <c r="V3925" s="9" t="s">
        <v>756</v>
      </c>
      <c r="W3925" s="14">
        <v>3</v>
      </c>
    </row>
    <row r="3926" spans="1:23" x14ac:dyDescent="0.25">
      <c r="A3926" s="8">
        <v>4006</v>
      </c>
      <c r="B3926" s="9" t="s">
        <v>14949</v>
      </c>
      <c r="C3926" s="9" t="s">
        <v>22</v>
      </c>
      <c r="D3926" s="9" t="s">
        <v>14950</v>
      </c>
      <c r="E3926" s="9" t="s">
        <v>14951</v>
      </c>
      <c r="F3926" s="9" t="s">
        <v>14952</v>
      </c>
      <c r="G3926" s="12">
        <v>10</v>
      </c>
      <c r="H3926" s="9" t="s">
        <v>75</v>
      </c>
      <c r="I3926" s="9" t="s">
        <v>5177</v>
      </c>
      <c r="J3926" s="12">
        <v>2</v>
      </c>
      <c r="K3926" s="13">
        <v>43539</v>
      </c>
      <c r="L3926" s="86">
        <f>(Tabla2[[#This Row],[release_year]]-'VARIANZA Y DES. EST'!$L$11)^2</f>
        <v>14.590890603358293</v>
      </c>
      <c r="M3926" s="12">
        <v>2018</v>
      </c>
      <c r="N3926" s="9" t="s">
        <v>1991</v>
      </c>
      <c r="O3926" s="9" t="s">
        <v>14759</v>
      </c>
      <c r="P3926" s="12">
        <v>106</v>
      </c>
      <c r="Q3926" s="12">
        <v>106</v>
      </c>
      <c r="R3926" s="12">
        <v>41.409256487528452</v>
      </c>
      <c r="S3926" s="12" t="s">
        <v>28</v>
      </c>
      <c r="T3926" s="9" t="s">
        <v>9271</v>
      </c>
      <c r="U3926" s="9" t="s">
        <v>45</v>
      </c>
      <c r="V3926" s="9" t="s">
        <v>9271</v>
      </c>
      <c r="W3926" s="14">
        <v>3</v>
      </c>
    </row>
    <row r="3927" spans="1:23" x14ac:dyDescent="0.25">
      <c r="A3927" s="8">
        <v>4157</v>
      </c>
      <c r="B3927" s="9" t="s">
        <v>14953</v>
      </c>
      <c r="C3927" s="9" t="s">
        <v>22</v>
      </c>
      <c r="D3927" s="9" t="s">
        <v>14954</v>
      </c>
      <c r="E3927" s="9" t="s">
        <v>14955</v>
      </c>
      <c r="F3927" s="9" t="s">
        <v>14956</v>
      </c>
      <c r="G3927" s="12">
        <v>2</v>
      </c>
      <c r="H3927" s="12"/>
      <c r="I3927" s="9"/>
      <c r="J3927" s="12">
        <v>0</v>
      </c>
      <c r="K3927" s="13">
        <v>43493</v>
      </c>
      <c r="L3927" s="86">
        <f>(Tabla2[[#This Row],[release_year]]-'VARIANZA Y DES. EST'!$L$11)^2</f>
        <v>14.590890603358293</v>
      </c>
      <c r="M3927" s="12">
        <v>2018</v>
      </c>
      <c r="N3927" s="9" t="s">
        <v>76</v>
      </c>
      <c r="O3927" s="9" t="s">
        <v>14759</v>
      </c>
      <c r="P3927" s="12">
        <v>106</v>
      </c>
      <c r="Q3927" s="12">
        <v>106</v>
      </c>
      <c r="R3927" s="12">
        <v>41.409256487528452</v>
      </c>
      <c r="S3927" s="12" t="s">
        <v>28</v>
      </c>
      <c r="T3927" s="9" t="s">
        <v>57</v>
      </c>
      <c r="U3927" s="9" t="s">
        <v>57</v>
      </c>
      <c r="V3927" s="9" t="s">
        <v>57</v>
      </c>
      <c r="W3927" s="14">
        <v>1</v>
      </c>
    </row>
    <row r="3928" spans="1:23" x14ac:dyDescent="0.25">
      <c r="A3928" s="8">
        <v>4195</v>
      </c>
      <c r="B3928" s="9" t="s">
        <v>14957</v>
      </c>
      <c r="C3928" s="9" t="s">
        <v>22</v>
      </c>
      <c r="D3928" s="9" t="s">
        <v>14958</v>
      </c>
      <c r="E3928" s="18" t="s">
        <v>14959</v>
      </c>
      <c r="F3928" s="9" t="s">
        <v>14960</v>
      </c>
      <c r="G3928" s="12">
        <v>10</v>
      </c>
      <c r="H3928" s="9" t="s">
        <v>2935</v>
      </c>
      <c r="I3928" s="9" t="s">
        <v>2935</v>
      </c>
      <c r="J3928" s="12">
        <v>1</v>
      </c>
      <c r="K3928" s="13">
        <v>43480</v>
      </c>
      <c r="L3928" s="86">
        <f>(Tabla2[[#This Row],[release_year]]-'VARIANZA Y DES. EST'!$L$11)^2</f>
        <v>3.3116808838167522</v>
      </c>
      <c r="M3928" s="12">
        <v>2016</v>
      </c>
      <c r="N3928" s="9" t="s">
        <v>76</v>
      </c>
      <c r="O3928" s="9" t="s">
        <v>14759</v>
      </c>
      <c r="P3928" s="12">
        <v>106</v>
      </c>
      <c r="Q3928" s="12">
        <v>106</v>
      </c>
      <c r="R3928" s="12">
        <v>41.409256487528452</v>
      </c>
      <c r="S3928" s="12" t="s">
        <v>28</v>
      </c>
      <c r="T3928" s="9" t="s">
        <v>3179</v>
      </c>
      <c r="U3928" s="9" t="s">
        <v>514</v>
      </c>
      <c r="V3928" s="9" t="s">
        <v>3179</v>
      </c>
      <c r="W3928" s="14">
        <v>2</v>
      </c>
    </row>
    <row r="3929" spans="1:23" x14ac:dyDescent="0.25">
      <c r="A3929" s="8">
        <v>4403</v>
      </c>
      <c r="B3929" s="9" t="s">
        <v>14961</v>
      </c>
      <c r="C3929" s="9" t="s">
        <v>22</v>
      </c>
      <c r="D3929" s="9" t="s">
        <v>14962</v>
      </c>
      <c r="E3929" s="18" t="s">
        <v>14963</v>
      </c>
      <c r="F3929" s="9" t="s">
        <v>14964</v>
      </c>
      <c r="G3929" s="12">
        <v>10</v>
      </c>
      <c r="H3929" s="9" t="s">
        <v>184</v>
      </c>
      <c r="I3929" s="9" t="s">
        <v>184</v>
      </c>
      <c r="J3929" s="12">
        <v>1</v>
      </c>
      <c r="K3929" s="13">
        <v>43413</v>
      </c>
      <c r="L3929" s="86">
        <f>(Tabla2[[#This Row],[release_year]]-'VARIANZA Y DES. EST'!$L$11)^2</f>
        <v>7.9512857435875226</v>
      </c>
      <c r="M3929" s="12">
        <v>2017</v>
      </c>
      <c r="N3929" s="9" t="s">
        <v>76</v>
      </c>
      <c r="O3929" s="9" t="s">
        <v>14759</v>
      </c>
      <c r="P3929" s="12">
        <v>106</v>
      </c>
      <c r="Q3929" s="12">
        <v>106</v>
      </c>
      <c r="R3929" s="12">
        <v>41.409256487528452</v>
      </c>
      <c r="S3929" s="12" t="s">
        <v>28</v>
      </c>
      <c r="T3929" s="9" t="s">
        <v>859</v>
      </c>
      <c r="U3929" s="9" t="s">
        <v>95</v>
      </c>
      <c r="V3929" s="9" t="s">
        <v>859</v>
      </c>
      <c r="W3929" s="14">
        <v>2</v>
      </c>
    </row>
    <row r="3930" spans="1:23" x14ac:dyDescent="0.25">
      <c r="A3930" s="8">
        <v>4434</v>
      </c>
      <c r="B3930" s="9" t="s">
        <v>14965</v>
      </c>
      <c r="C3930" s="9" t="s">
        <v>22</v>
      </c>
      <c r="D3930" s="9" t="s">
        <v>14966</v>
      </c>
      <c r="E3930" s="9" t="s">
        <v>14967</v>
      </c>
      <c r="F3930" s="9" t="s">
        <v>14968</v>
      </c>
      <c r="G3930" s="12">
        <v>8</v>
      </c>
      <c r="H3930" s="9" t="s">
        <v>518</v>
      </c>
      <c r="I3930" s="9" t="s">
        <v>518</v>
      </c>
      <c r="J3930" s="12">
        <v>1</v>
      </c>
      <c r="K3930" s="13">
        <v>43405</v>
      </c>
      <c r="L3930" s="86">
        <f>(Tabla2[[#This Row],[release_year]]-'VARIANZA Y DES. EST'!$L$11)^2</f>
        <v>17.47405172519213</v>
      </c>
      <c r="M3930" s="12">
        <v>2010</v>
      </c>
      <c r="N3930" s="9" t="s">
        <v>82</v>
      </c>
      <c r="O3930" s="9" t="s">
        <v>14759</v>
      </c>
      <c r="P3930" s="12">
        <v>106</v>
      </c>
      <c r="Q3930" s="12">
        <v>106</v>
      </c>
      <c r="R3930" s="12">
        <v>41.409256487528452</v>
      </c>
      <c r="S3930" s="12" t="s">
        <v>28</v>
      </c>
      <c r="T3930" s="9" t="s">
        <v>859</v>
      </c>
      <c r="U3930" s="9" t="s">
        <v>95</v>
      </c>
      <c r="V3930" s="9" t="s">
        <v>859</v>
      </c>
      <c r="W3930" s="14">
        <v>2</v>
      </c>
    </row>
    <row r="3931" spans="1:23" x14ac:dyDescent="0.25">
      <c r="A3931" s="8">
        <v>4464</v>
      </c>
      <c r="B3931" s="9" t="s">
        <v>14969</v>
      </c>
      <c r="C3931" s="9" t="s">
        <v>22</v>
      </c>
      <c r="D3931" s="9" t="s">
        <v>14970</v>
      </c>
      <c r="E3931" s="9" t="s">
        <v>14971</v>
      </c>
      <c r="F3931" s="9" t="s">
        <v>14972</v>
      </c>
      <c r="G3931" s="12">
        <v>8</v>
      </c>
      <c r="H3931" s="9" t="s">
        <v>530</v>
      </c>
      <c r="I3931" s="9" t="s">
        <v>530</v>
      </c>
      <c r="J3931" s="12">
        <v>1</v>
      </c>
      <c r="K3931" s="13">
        <v>43405</v>
      </c>
      <c r="L3931" s="86">
        <f>(Tabla2[[#This Row],[release_year]]-'VARIANZA Y DES. EST'!$L$11)^2</f>
        <v>3.3116808838167522</v>
      </c>
      <c r="M3931" s="12">
        <v>2016</v>
      </c>
      <c r="N3931" s="9" t="s">
        <v>76</v>
      </c>
      <c r="O3931" s="9" t="s">
        <v>14759</v>
      </c>
      <c r="P3931" s="12">
        <v>106</v>
      </c>
      <c r="Q3931" s="12">
        <v>106</v>
      </c>
      <c r="R3931" s="12">
        <v>41.409256487528452</v>
      </c>
      <c r="S3931" s="12" t="s">
        <v>28</v>
      </c>
      <c r="T3931" s="9" t="s">
        <v>118</v>
      </c>
      <c r="U3931" s="9" t="s">
        <v>45</v>
      </c>
      <c r="V3931" s="9" t="s">
        <v>118</v>
      </c>
      <c r="W3931" s="14">
        <v>3</v>
      </c>
    </row>
    <row r="3932" spans="1:23" x14ac:dyDescent="0.25">
      <c r="A3932" s="8">
        <v>4516</v>
      </c>
      <c r="B3932" s="9" t="s">
        <v>14973</v>
      </c>
      <c r="C3932" s="9" t="s">
        <v>22</v>
      </c>
      <c r="D3932" s="9" t="s">
        <v>14974</v>
      </c>
      <c r="E3932" s="9" t="s">
        <v>14975</v>
      </c>
      <c r="F3932" s="9" t="s">
        <v>14976</v>
      </c>
      <c r="G3932" s="12">
        <v>10</v>
      </c>
      <c r="H3932" s="9" t="s">
        <v>2935</v>
      </c>
      <c r="I3932" s="9" t="s">
        <v>2935</v>
      </c>
      <c r="J3932" s="12">
        <v>1</v>
      </c>
      <c r="K3932" s="16">
        <v>43385</v>
      </c>
      <c r="L3932" s="86">
        <f>(Tabla2[[#This Row],[release_year]]-'VARIANZA Y DES. EST'!$L$11)^2</f>
        <v>14.590890603358293</v>
      </c>
      <c r="M3932" s="12">
        <v>2018</v>
      </c>
      <c r="N3932" s="9" t="s">
        <v>35</v>
      </c>
      <c r="O3932" s="9" t="s">
        <v>14759</v>
      </c>
      <c r="P3932" s="12">
        <v>106</v>
      </c>
      <c r="Q3932" s="12">
        <v>106</v>
      </c>
      <c r="R3932" s="12">
        <v>41.409256487528452</v>
      </c>
      <c r="S3932" s="12" t="s">
        <v>28</v>
      </c>
      <c r="T3932" s="9" t="s">
        <v>3179</v>
      </c>
      <c r="U3932" s="9" t="s">
        <v>514</v>
      </c>
      <c r="V3932" s="9" t="s">
        <v>3179</v>
      </c>
      <c r="W3932" s="14">
        <v>2</v>
      </c>
    </row>
    <row r="3933" spans="1:23" x14ac:dyDescent="0.25">
      <c r="A3933" s="8">
        <v>4566</v>
      </c>
      <c r="B3933" s="9" t="s">
        <v>14977</v>
      </c>
      <c r="C3933" s="9" t="s">
        <v>22</v>
      </c>
      <c r="D3933" s="9" t="s">
        <v>14978</v>
      </c>
      <c r="E3933" s="9" t="s">
        <v>14979</v>
      </c>
      <c r="F3933" s="9" t="s">
        <v>14980</v>
      </c>
      <c r="G3933" s="12">
        <v>10</v>
      </c>
      <c r="H3933" s="9" t="s">
        <v>518</v>
      </c>
      <c r="I3933" s="9" t="s">
        <v>518</v>
      </c>
      <c r="J3933" s="12">
        <v>1</v>
      </c>
      <c r="K3933" s="13">
        <v>43374</v>
      </c>
      <c r="L3933" s="86">
        <f>(Tabla2[[#This Row],[release_year]]-'VARIANZA Y DES. EST'!$L$11)^2</f>
        <v>4.7532614447336705</v>
      </c>
      <c r="M3933" s="12">
        <v>2012</v>
      </c>
      <c r="N3933" s="9" t="s">
        <v>35</v>
      </c>
      <c r="O3933" s="9" t="s">
        <v>14759</v>
      </c>
      <c r="P3933" s="12">
        <v>106</v>
      </c>
      <c r="Q3933" s="12">
        <v>106</v>
      </c>
      <c r="R3933" s="12">
        <v>41.409256487528452</v>
      </c>
      <c r="S3933" s="12" t="s">
        <v>28</v>
      </c>
      <c r="T3933" s="9" t="s">
        <v>3625</v>
      </c>
      <c r="U3933" s="9" t="s">
        <v>95</v>
      </c>
      <c r="V3933" s="9" t="s">
        <v>3625</v>
      </c>
      <c r="W3933" s="14">
        <v>3</v>
      </c>
    </row>
    <row r="3934" spans="1:23" x14ac:dyDescent="0.25">
      <c r="A3934" s="8">
        <v>4657</v>
      </c>
      <c r="B3934" s="9" t="s">
        <v>14981</v>
      </c>
      <c r="C3934" s="9" t="s">
        <v>22</v>
      </c>
      <c r="D3934" s="9" t="s">
        <v>14982</v>
      </c>
      <c r="E3934" s="9" t="s">
        <v>14983</v>
      </c>
      <c r="F3934" s="9" t="s">
        <v>14984</v>
      </c>
      <c r="G3934" s="12">
        <v>6</v>
      </c>
      <c r="H3934" s="9" t="s">
        <v>2924</v>
      </c>
      <c r="I3934" s="9" t="s">
        <v>10233</v>
      </c>
      <c r="J3934" s="12">
        <v>3</v>
      </c>
      <c r="K3934" s="13">
        <v>43350</v>
      </c>
      <c r="L3934" s="86">
        <f>(Tabla2[[#This Row],[release_year]]-'VARIANZA Y DES. EST'!$L$11)^2</f>
        <v>14.590890603358293</v>
      </c>
      <c r="M3934" s="12">
        <v>2018</v>
      </c>
      <c r="N3934" s="9" t="s">
        <v>82</v>
      </c>
      <c r="O3934" s="9" t="s">
        <v>14759</v>
      </c>
      <c r="P3934" s="12">
        <v>106</v>
      </c>
      <c r="Q3934" s="12">
        <v>106</v>
      </c>
      <c r="R3934" s="12">
        <v>41.409256487528452</v>
      </c>
      <c r="S3934" s="12" t="s">
        <v>28</v>
      </c>
      <c r="T3934" s="9" t="s">
        <v>2841</v>
      </c>
      <c r="U3934" s="9" t="s">
        <v>30</v>
      </c>
      <c r="V3934" s="9" t="s">
        <v>2841</v>
      </c>
      <c r="W3934" s="14">
        <v>3</v>
      </c>
    </row>
    <row r="3935" spans="1:23" x14ac:dyDescent="0.25">
      <c r="A3935" s="8">
        <v>4658</v>
      </c>
      <c r="B3935" s="9" t="s">
        <v>14985</v>
      </c>
      <c r="C3935" s="9" t="s">
        <v>22</v>
      </c>
      <c r="D3935" s="9" t="s">
        <v>14986</v>
      </c>
      <c r="E3935" s="9" t="s">
        <v>14987</v>
      </c>
      <c r="F3935" s="9" t="s">
        <v>14988</v>
      </c>
      <c r="G3935" s="12">
        <v>11</v>
      </c>
      <c r="H3935" s="9" t="s">
        <v>25</v>
      </c>
      <c r="I3935" s="9" t="s">
        <v>25</v>
      </c>
      <c r="J3935" s="12">
        <v>1</v>
      </c>
      <c r="K3935" s="13">
        <v>43350</v>
      </c>
      <c r="L3935" s="86">
        <f>(Tabla2[[#This Row],[release_year]]-'VARIANZA Y DES. EST'!$L$11)^2</f>
        <v>14.590890603358293</v>
      </c>
      <c r="M3935" s="12">
        <v>2018</v>
      </c>
      <c r="N3935" s="9" t="s">
        <v>43</v>
      </c>
      <c r="O3935" s="9" t="s">
        <v>14759</v>
      </c>
      <c r="P3935" s="12">
        <v>106</v>
      </c>
      <c r="Q3935" s="12">
        <v>106</v>
      </c>
      <c r="R3935" s="12">
        <v>41.409256487528452</v>
      </c>
      <c r="S3935" s="12" t="s">
        <v>28</v>
      </c>
      <c r="T3935" s="9" t="s">
        <v>3577</v>
      </c>
      <c r="U3935" s="9" t="s">
        <v>95</v>
      </c>
      <c r="V3935" s="9" t="s">
        <v>3577</v>
      </c>
      <c r="W3935" s="14">
        <v>2</v>
      </c>
    </row>
    <row r="3936" spans="1:23" x14ac:dyDescent="0.25">
      <c r="A3936" s="8">
        <v>4827</v>
      </c>
      <c r="B3936" s="9" t="s">
        <v>14989</v>
      </c>
      <c r="C3936" s="9" t="s">
        <v>22</v>
      </c>
      <c r="D3936" s="9" t="s">
        <v>14990</v>
      </c>
      <c r="E3936" s="9" t="s">
        <v>14991</v>
      </c>
      <c r="F3936" s="9" t="s">
        <v>14992</v>
      </c>
      <c r="G3936" s="12">
        <v>4</v>
      </c>
      <c r="H3936" s="9" t="s">
        <v>1434</v>
      </c>
      <c r="I3936" s="9" t="s">
        <v>1434</v>
      </c>
      <c r="J3936" s="12">
        <v>1</v>
      </c>
      <c r="K3936" s="13">
        <v>43266</v>
      </c>
      <c r="L3936" s="86">
        <f>(Tabla2[[#This Row],[release_year]]-'VARIANZA Y DES. EST'!$L$11)^2</f>
        <v>14.590890603358293</v>
      </c>
      <c r="M3936" s="12">
        <v>2018</v>
      </c>
      <c r="N3936" s="9" t="s">
        <v>76</v>
      </c>
      <c r="O3936" s="9" t="s">
        <v>14759</v>
      </c>
      <c r="P3936" s="12">
        <v>106</v>
      </c>
      <c r="Q3936" s="12">
        <v>106</v>
      </c>
      <c r="R3936" s="12">
        <v>41.409256487528452</v>
      </c>
      <c r="S3936" s="12" t="s">
        <v>28</v>
      </c>
      <c r="T3936" s="9" t="s">
        <v>859</v>
      </c>
      <c r="U3936" s="9" t="s">
        <v>95</v>
      </c>
      <c r="V3936" s="9" t="s">
        <v>859</v>
      </c>
      <c r="W3936" s="14">
        <v>2</v>
      </c>
    </row>
    <row r="3937" spans="1:23" x14ac:dyDescent="0.25">
      <c r="A3937" s="8">
        <v>4829</v>
      </c>
      <c r="B3937" s="9" t="s">
        <v>14993</v>
      </c>
      <c r="C3937" s="9" t="s">
        <v>22</v>
      </c>
      <c r="D3937" s="9" t="s">
        <v>14994</v>
      </c>
      <c r="E3937" s="9" t="s">
        <v>14995</v>
      </c>
      <c r="F3937" s="9" t="s">
        <v>14996</v>
      </c>
      <c r="G3937" s="12">
        <v>7</v>
      </c>
      <c r="H3937" s="9" t="s">
        <v>25</v>
      </c>
      <c r="I3937" s="9" t="s">
        <v>25</v>
      </c>
      <c r="J3937" s="12">
        <v>1</v>
      </c>
      <c r="K3937" s="13">
        <v>43266</v>
      </c>
      <c r="L3937" s="86">
        <f>(Tabla2[[#This Row],[release_year]]-'VARIANZA Y DES. EST'!$L$11)^2</f>
        <v>14.590890603358293</v>
      </c>
      <c r="M3937" s="12">
        <v>2018</v>
      </c>
      <c r="N3937" s="9" t="s">
        <v>76</v>
      </c>
      <c r="O3937" s="9" t="s">
        <v>14759</v>
      </c>
      <c r="P3937" s="12">
        <v>106</v>
      </c>
      <c r="Q3937" s="12">
        <v>106</v>
      </c>
      <c r="R3937" s="12">
        <v>41.409256487528452</v>
      </c>
      <c r="S3937" s="12" t="s">
        <v>28</v>
      </c>
      <c r="T3937" s="9" t="s">
        <v>3577</v>
      </c>
      <c r="U3937" s="9" t="s">
        <v>95</v>
      </c>
      <c r="V3937" s="9" t="s">
        <v>3577</v>
      </c>
      <c r="W3937" s="14">
        <v>2</v>
      </c>
    </row>
    <row r="3938" spans="1:23" x14ac:dyDescent="0.25">
      <c r="A3938" s="8">
        <v>5011</v>
      </c>
      <c r="B3938" s="9" t="s">
        <v>14997</v>
      </c>
      <c r="C3938" s="9" t="s">
        <v>22</v>
      </c>
      <c r="D3938" s="9" t="s">
        <v>14998</v>
      </c>
      <c r="E3938" s="18" t="s">
        <v>14999</v>
      </c>
      <c r="F3938" s="18" t="s">
        <v>15000</v>
      </c>
      <c r="G3938" s="12">
        <v>7</v>
      </c>
      <c r="H3938" s="9" t="s">
        <v>25</v>
      </c>
      <c r="I3938" s="9" t="s">
        <v>25</v>
      </c>
      <c r="J3938" s="12">
        <v>1</v>
      </c>
      <c r="K3938" s="13">
        <v>43160</v>
      </c>
      <c r="L3938" s="86">
        <f>(Tabla2[[#This Row],[release_year]]-'VARIANZA Y DES. EST'!$L$11)^2</f>
        <v>3.3116808838167522</v>
      </c>
      <c r="M3938" s="12">
        <v>2016</v>
      </c>
      <c r="N3938" s="9" t="s">
        <v>1991</v>
      </c>
      <c r="O3938" s="9" t="s">
        <v>14759</v>
      </c>
      <c r="P3938" s="12">
        <v>106</v>
      </c>
      <c r="Q3938" s="12">
        <v>106</v>
      </c>
      <c r="R3938" s="12">
        <v>41.409256487528452</v>
      </c>
      <c r="S3938" s="12" t="s">
        <v>28</v>
      </c>
      <c r="T3938" s="9" t="s">
        <v>14106</v>
      </c>
      <c r="U3938" s="9" t="s">
        <v>45</v>
      </c>
      <c r="V3938" s="9" t="s">
        <v>14106</v>
      </c>
      <c r="W3938" s="14">
        <v>3</v>
      </c>
    </row>
    <row r="3939" spans="1:23" x14ac:dyDescent="0.25">
      <c r="A3939" s="8">
        <v>5107</v>
      </c>
      <c r="B3939" s="9" t="s">
        <v>15001</v>
      </c>
      <c r="C3939" s="9" t="s">
        <v>22</v>
      </c>
      <c r="D3939" s="9" t="s">
        <v>15002</v>
      </c>
      <c r="E3939" s="9" t="s">
        <v>11054</v>
      </c>
      <c r="F3939" s="9" t="s">
        <v>15003</v>
      </c>
      <c r="G3939" s="12">
        <v>7</v>
      </c>
      <c r="H3939" s="9" t="s">
        <v>184</v>
      </c>
      <c r="I3939" s="9" t="s">
        <v>184</v>
      </c>
      <c r="J3939" s="12">
        <v>1</v>
      </c>
      <c r="K3939" s="16">
        <v>43096</v>
      </c>
      <c r="L3939" s="86">
        <f>(Tabla2[[#This Row],[release_year]]-'VARIANZA Y DES. EST'!$L$11)^2</f>
        <v>7.9512857435875226</v>
      </c>
      <c r="M3939" s="12">
        <v>2017</v>
      </c>
      <c r="N3939" s="9" t="s">
        <v>35</v>
      </c>
      <c r="O3939" s="9" t="s">
        <v>14759</v>
      </c>
      <c r="P3939" s="12">
        <v>106</v>
      </c>
      <c r="Q3939" s="12">
        <v>106</v>
      </c>
      <c r="R3939" s="12">
        <v>41.409256487528452</v>
      </c>
      <c r="S3939" s="12" t="s">
        <v>28</v>
      </c>
      <c r="T3939" s="9" t="s">
        <v>686</v>
      </c>
      <c r="U3939" s="9" t="s">
        <v>30</v>
      </c>
      <c r="V3939" s="9" t="s">
        <v>686</v>
      </c>
      <c r="W3939" s="14">
        <v>2</v>
      </c>
    </row>
    <row r="3940" spans="1:23" x14ac:dyDescent="0.25">
      <c r="A3940" s="8">
        <v>5234</v>
      </c>
      <c r="B3940" s="9" t="s">
        <v>15004</v>
      </c>
      <c r="C3940" s="9" t="s">
        <v>22</v>
      </c>
      <c r="D3940" s="9" t="s">
        <v>15005</v>
      </c>
      <c r="E3940" s="10" t="s">
        <v>15006</v>
      </c>
      <c r="F3940" s="11"/>
      <c r="G3940" s="12">
        <v>0</v>
      </c>
      <c r="H3940" s="9" t="s">
        <v>15007</v>
      </c>
      <c r="I3940" s="9" t="s">
        <v>15008</v>
      </c>
      <c r="J3940" s="12">
        <v>2</v>
      </c>
      <c r="K3940" s="13">
        <v>43014</v>
      </c>
      <c r="L3940" s="86">
        <f>(Tabla2[[#This Row],[release_year]]-'VARIANZA Y DES. EST'!$L$11)^2</f>
        <v>7.9512857435875226</v>
      </c>
      <c r="M3940" s="12">
        <v>2017</v>
      </c>
      <c r="N3940" s="9" t="s">
        <v>76</v>
      </c>
      <c r="O3940" s="9" t="s">
        <v>14759</v>
      </c>
      <c r="P3940" s="12">
        <v>106</v>
      </c>
      <c r="Q3940" s="12">
        <v>106</v>
      </c>
      <c r="R3940" s="12">
        <v>41.409256487528452</v>
      </c>
      <c r="S3940" s="12" t="s">
        <v>28</v>
      </c>
      <c r="T3940" s="9" t="s">
        <v>137</v>
      </c>
      <c r="U3940" s="9" t="s">
        <v>57</v>
      </c>
      <c r="V3940" s="9" t="s">
        <v>137</v>
      </c>
      <c r="W3940" s="14">
        <v>2</v>
      </c>
    </row>
    <row r="3941" spans="1:23" x14ac:dyDescent="0.25">
      <c r="A3941" s="8">
        <v>5403</v>
      </c>
      <c r="B3941" s="9" t="s">
        <v>15009</v>
      </c>
      <c r="C3941" s="9" t="s">
        <v>22</v>
      </c>
      <c r="D3941" s="9" t="s">
        <v>15010</v>
      </c>
      <c r="E3941" s="9" t="s">
        <v>15011</v>
      </c>
      <c r="F3941" s="9" t="s">
        <v>15012</v>
      </c>
      <c r="G3941" s="12">
        <v>7</v>
      </c>
      <c r="H3941" s="9" t="s">
        <v>390</v>
      </c>
      <c r="I3941" s="9" t="s">
        <v>390</v>
      </c>
      <c r="J3941" s="12">
        <v>1</v>
      </c>
      <c r="K3941" s="13">
        <v>42917</v>
      </c>
      <c r="L3941" s="86">
        <f>(Tabla2[[#This Row],[release_year]]-'VARIANZA Y DES. EST'!$L$11)^2</f>
        <v>3.3116808838167522</v>
      </c>
      <c r="M3941" s="12">
        <v>2016</v>
      </c>
      <c r="N3941" s="9" t="s">
        <v>35</v>
      </c>
      <c r="O3941" s="9" t="s">
        <v>14759</v>
      </c>
      <c r="P3941" s="12">
        <v>106</v>
      </c>
      <c r="Q3941" s="12">
        <v>106</v>
      </c>
      <c r="R3941" s="12">
        <v>41.409256487528452</v>
      </c>
      <c r="S3941" s="12" t="s">
        <v>28</v>
      </c>
      <c r="T3941" s="9" t="s">
        <v>2372</v>
      </c>
      <c r="U3941" s="9" t="s">
        <v>239</v>
      </c>
      <c r="V3941" s="9" t="s">
        <v>2372</v>
      </c>
      <c r="W3941" s="14">
        <v>2</v>
      </c>
    </row>
    <row r="3942" spans="1:23" x14ac:dyDescent="0.25">
      <c r="A3942" s="8">
        <v>5477</v>
      </c>
      <c r="B3942" s="9" t="s">
        <v>15013</v>
      </c>
      <c r="C3942" s="9" t="s">
        <v>22</v>
      </c>
      <c r="D3942" s="9" t="s">
        <v>15014</v>
      </c>
      <c r="E3942" s="9" t="s">
        <v>15015</v>
      </c>
      <c r="F3942" s="9" t="s">
        <v>15016</v>
      </c>
      <c r="G3942" s="12">
        <v>10</v>
      </c>
      <c r="H3942" s="9" t="s">
        <v>34</v>
      </c>
      <c r="I3942" s="9" t="s">
        <v>34</v>
      </c>
      <c r="J3942" s="12">
        <v>1</v>
      </c>
      <c r="K3942" s="13">
        <v>42874</v>
      </c>
      <c r="L3942" s="86">
        <f>(Tabla2[[#This Row],[release_year]]-'VARIANZA Y DES. EST'!$L$11)^2</f>
        <v>7.9512857435875226</v>
      </c>
      <c r="M3942" s="12">
        <v>2017</v>
      </c>
      <c r="N3942" s="9" t="s">
        <v>35</v>
      </c>
      <c r="O3942" s="9" t="s">
        <v>14759</v>
      </c>
      <c r="P3942" s="12">
        <v>106</v>
      </c>
      <c r="Q3942" s="12">
        <v>106</v>
      </c>
      <c r="R3942" s="12">
        <v>41.409256487528452</v>
      </c>
      <c r="S3942" s="12" t="s">
        <v>28</v>
      </c>
      <c r="T3942" s="9" t="s">
        <v>37</v>
      </c>
      <c r="U3942" s="9" t="s">
        <v>38</v>
      </c>
      <c r="V3942" s="9" t="s">
        <v>37</v>
      </c>
      <c r="W3942" s="14">
        <v>3</v>
      </c>
    </row>
    <row r="3943" spans="1:23" x14ac:dyDescent="0.25">
      <c r="A3943" s="8">
        <v>5517</v>
      </c>
      <c r="B3943" s="9" t="s">
        <v>15017</v>
      </c>
      <c r="C3943" s="9" t="s">
        <v>22</v>
      </c>
      <c r="D3943" s="9" t="s">
        <v>15018</v>
      </c>
      <c r="E3943" s="9" t="s">
        <v>15019</v>
      </c>
      <c r="F3943" s="9" t="s">
        <v>15020</v>
      </c>
      <c r="G3943" s="12">
        <v>7</v>
      </c>
      <c r="H3943" s="9" t="s">
        <v>530</v>
      </c>
      <c r="I3943" s="9" t="s">
        <v>15021</v>
      </c>
      <c r="J3943" s="12">
        <v>3</v>
      </c>
      <c r="K3943" s="13">
        <v>42850</v>
      </c>
      <c r="L3943" s="86">
        <f>(Tabla2[[#This Row],[release_year]]-'VARIANZA Y DES. EST'!$L$11)^2</f>
        <v>3.3116808838167522</v>
      </c>
      <c r="M3943" s="12">
        <v>2016</v>
      </c>
      <c r="N3943" s="9" t="s">
        <v>1991</v>
      </c>
      <c r="O3943" s="9" t="s">
        <v>14759</v>
      </c>
      <c r="P3943" s="12">
        <v>106</v>
      </c>
      <c r="Q3943" s="12">
        <v>106</v>
      </c>
      <c r="R3943" s="12">
        <v>41.409256487528452</v>
      </c>
      <c r="S3943" s="12" t="s">
        <v>28</v>
      </c>
      <c r="T3943" s="9" t="s">
        <v>70</v>
      </c>
      <c r="U3943" s="9" t="s">
        <v>45</v>
      </c>
      <c r="V3943" s="9" t="s">
        <v>70</v>
      </c>
      <c r="W3943" s="14">
        <v>2</v>
      </c>
    </row>
    <row r="3944" spans="1:23" x14ac:dyDescent="0.25">
      <c r="A3944" s="8">
        <v>5553</v>
      </c>
      <c r="B3944" s="9" t="s">
        <v>15022</v>
      </c>
      <c r="C3944" s="9" t="s">
        <v>22</v>
      </c>
      <c r="D3944" s="9" t="s">
        <v>15023</v>
      </c>
      <c r="E3944" s="9" t="s">
        <v>15024</v>
      </c>
      <c r="F3944" s="9" t="s">
        <v>15025</v>
      </c>
      <c r="G3944" s="12">
        <v>7</v>
      </c>
      <c r="H3944" s="9" t="s">
        <v>390</v>
      </c>
      <c r="I3944" s="9" t="s">
        <v>390</v>
      </c>
      <c r="J3944" s="12">
        <v>1</v>
      </c>
      <c r="K3944" s="13">
        <v>42826</v>
      </c>
      <c r="L3944" s="86">
        <f>(Tabla2[[#This Row],[release_year]]-'VARIANZA Y DES. EST'!$L$11)^2</f>
        <v>3.3116808838167522</v>
      </c>
      <c r="M3944" s="12">
        <v>2016</v>
      </c>
      <c r="N3944" s="9" t="s">
        <v>76</v>
      </c>
      <c r="O3944" s="9" t="s">
        <v>14759</v>
      </c>
      <c r="P3944" s="12">
        <v>106</v>
      </c>
      <c r="Q3944" s="12">
        <v>106</v>
      </c>
      <c r="R3944" s="12">
        <v>41.409256487528452</v>
      </c>
      <c r="S3944" s="12" t="s">
        <v>28</v>
      </c>
      <c r="T3944" s="9" t="s">
        <v>460</v>
      </c>
      <c r="U3944" s="9" t="s">
        <v>45</v>
      </c>
      <c r="V3944" s="9" t="s">
        <v>460</v>
      </c>
      <c r="W3944" s="14">
        <v>3</v>
      </c>
    </row>
    <row r="3945" spans="1:23" x14ac:dyDescent="0.25">
      <c r="A3945" s="8">
        <v>5976</v>
      </c>
      <c r="B3945" s="9" t="s">
        <v>15026</v>
      </c>
      <c r="C3945" s="9" t="s">
        <v>22</v>
      </c>
      <c r="D3945" s="9" t="s">
        <v>15027</v>
      </c>
      <c r="E3945" s="18" t="s">
        <v>15028</v>
      </c>
      <c r="F3945" s="9" t="s">
        <v>15029</v>
      </c>
      <c r="G3945" s="12">
        <v>10</v>
      </c>
      <c r="H3945" s="9" t="s">
        <v>1331</v>
      </c>
      <c r="I3945" s="9" t="s">
        <v>1331</v>
      </c>
      <c r="J3945" s="12">
        <v>1</v>
      </c>
      <c r="K3945" s="13">
        <v>43186</v>
      </c>
      <c r="L3945" s="86">
        <f>(Tabla2[[#This Row],[release_year]]-'VARIANZA Y DES. EST'!$L$11)^2</f>
        <v>7.9512857435875226</v>
      </c>
      <c r="M3945" s="12">
        <v>2017</v>
      </c>
      <c r="N3945" s="9" t="s">
        <v>76</v>
      </c>
      <c r="O3945" s="9" t="s">
        <v>14759</v>
      </c>
      <c r="P3945" s="12">
        <v>106</v>
      </c>
      <c r="Q3945" s="12">
        <v>106</v>
      </c>
      <c r="R3945" s="12">
        <v>41.409256487528452</v>
      </c>
      <c r="S3945" s="12" t="s">
        <v>28</v>
      </c>
      <c r="T3945" s="9" t="s">
        <v>3179</v>
      </c>
      <c r="U3945" s="9" t="s">
        <v>514</v>
      </c>
      <c r="V3945" s="9" t="s">
        <v>3179</v>
      </c>
      <c r="W3945" s="14">
        <v>2</v>
      </c>
    </row>
    <row r="3946" spans="1:23" x14ac:dyDescent="0.25">
      <c r="A3946" s="8">
        <v>6017</v>
      </c>
      <c r="B3946" s="9" t="s">
        <v>15030</v>
      </c>
      <c r="C3946" s="9" t="s">
        <v>22</v>
      </c>
      <c r="D3946" s="9" t="s">
        <v>15031</v>
      </c>
      <c r="E3946" s="18" t="s">
        <v>15032</v>
      </c>
      <c r="F3946" s="9" t="s">
        <v>15033</v>
      </c>
      <c r="G3946" s="12">
        <v>9</v>
      </c>
      <c r="H3946" s="12"/>
      <c r="I3946" s="9"/>
      <c r="J3946" s="12">
        <v>0</v>
      </c>
      <c r="K3946" s="13">
        <v>43470</v>
      </c>
      <c r="L3946" s="86">
        <f>(Tabla2[[#This Row],[release_year]]-'VARIANZA Y DES. EST'!$L$11)^2</f>
        <v>7.9512857435875226</v>
      </c>
      <c r="M3946" s="12">
        <v>2017</v>
      </c>
      <c r="N3946" s="9" t="s">
        <v>76</v>
      </c>
      <c r="O3946" s="9" t="s">
        <v>14759</v>
      </c>
      <c r="P3946" s="12">
        <v>106</v>
      </c>
      <c r="Q3946" s="12">
        <v>106</v>
      </c>
      <c r="R3946" s="12">
        <v>41.409256487528452</v>
      </c>
      <c r="S3946" s="12" t="s">
        <v>28</v>
      </c>
      <c r="T3946" s="9" t="s">
        <v>4337</v>
      </c>
      <c r="U3946" s="9" t="s">
        <v>38</v>
      </c>
      <c r="V3946" s="9" t="s">
        <v>4337</v>
      </c>
      <c r="W3946" s="14">
        <v>3</v>
      </c>
    </row>
    <row r="3947" spans="1:23" x14ac:dyDescent="0.25">
      <c r="A3947" s="8">
        <v>6058</v>
      </c>
      <c r="B3947" s="9" t="s">
        <v>15034</v>
      </c>
      <c r="C3947" s="9" t="s">
        <v>22</v>
      </c>
      <c r="D3947" s="9" t="s">
        <v>15035</v>
      </c>
      <c r="E3947" s="18" t="s">
        <v>14891</v>
      </c>
      <c r="F3947" s="9" t="s">
        <v>15036</v>
      </c>
      <c r="G3947" s="12">
        <v>12</v>
      </c>
      <c r="H3947" s="9" t="s">
        <v>25</v>
      </c>
      <c r="I3947" s="9" t="s">
        <v>11352</v>
      </c>
      <c r="J3947" s="12">
        <v>3</v>
      </c>
      <c r="K3947" s="13">
        <v>43116</v>
      </c>
      <c r="L3947" s="86">
        <f>(Tabla2[[#This Row],[release_year]]-'VARIANZA Y DES. EST'!$L$11)^2</f>
        <v>26.834446865421359</v>
      </c>
      <c r="M3947" s="12">
        <v>2009</v>
      </c>
      <c r="N3947" s="9" t="s">
        <v>1991</v>
      </c>
      <c r="O3947" s="9" t="s">
        <v>14759</v>
      </c>
      <c r="P3947" s="12">
        <v>106</v>
      </c>
      <c r="Q3947" s="12">
        <v>106</v>
      </c>
      <c r="R3947" s="12">
        <v>41.409256487528452</v>
      </c>
      <c r="S3947" s="12" t="s">
        <v>28</v>
      </c>
      <c r="T3947" s="9" t="s">
        <v>1544</v>
      </c>
      <c r="U3947" s="9" t="s">
        <v>95</v>
      </c>
      <c r="V3947" s="9" t="s">
        <v>1544</v>
      </c>
      <c r="W3947" s="14">
        <v>2</v>
      </c>
    </row>
    <row r="3948" spans="1:23" x14ac:dyDescent="0.25">
      <c r="A3948" s="8">
        <v>6110</v>
      </c>
      <c r="B3948" s="9" t="s">
        <v>15037</v>
      </c>
      <c r="C3948" s="9" t="s">
        <v>22</v>
      </c>
      <c r="D3948" s="9" t="s">
        <v>15038</v>
      </c>
      <c r="E3948" s="9" t="s">
        <v>15039</v>
      </c>
      <c r="F3948" s="9" t="s">
        <v>15040</v>
      </c>
      <c r="G3948" s="12">
        <v>9</v>
      </c>
      <c r="H3948" s="9" t="s">
        <v>25</v>
      </c>
      <c r="I3948" s="9" t="s">
        <v>11336</v>
      </c>
      <c r="J3948" s="12">
        <v>2</v>
      </c>
      <c r="K3948" s="13">
        <v>42917</v>
      </c>
      <c r="L3948" s="86">
        <f>(Tabla2[[#This Row],[release_year]]-'VARIANZA Y DES. EST'!$L$11)^2</f>
        <v>3.3116808838167522</v>
      </c>
      <c r="M3948" s="12">
        <v>2016</v>
      </c>
      <c r="N3948" s="9" t="s">
        <v>82</v>
      </c>
      <c r="O3948" s="9" t="s">
        <v>14759</v>
      </c>
      <c r="P3948" s="12">
        <v>106</v>
      </c>
      <c r="Q3948" s="12">
        <v>106</v>
      </c>
      <c r="R3948" s="12">
        <v>41.409256487528452</v>
      </c>
      <c r="S3948" s="12" t="s">
        <v>28</v>
      </c>
      <c r="T3948" s="9" t="s">
        <v>30</v>
      </c>
      <c r="U3948" s="9" t="s">
        <v>30</v>
      </c>
      <c r="V3948" s="9" t="s">
        <v>30</v>
      </c>
      <c r="W3948" s="14">
        <v>1</v>
      </c>
    </row>
    <row r="3949" spans="1:23" x14ac:dyDescent="0.25">
      <c r="A3949" s="8">
        <v>6149</v>
      </c>
      <c r="B3949" s="9" t="s">
        <v>15041</v>
      </c>
      <c r="C3949" s="9" t="s">
        <v>22</v>
      </c>
      <c r="D3949" s="9" t="s">
        <v>15042</v>
      </c>
      <c r="E3949" s="9" t="s">
        <v>15043</v>
      </c>
      <c r="F3949" s="9" t="s">
        <v>15044</v>
      </c>
      <c r="G3949" s="12">
        <v>12</v>
      </c>
      <c r="H3949" s="9" t="s">
        <v>25</v>
      </c>
      <c r="I3949" s="9" t="s">
        <v>25</v>
      </c>
      <c r="J3949" s="12">
        <v>1</v>
      </c>
      <c r="K3949" s="13">
        <v>43721</v>
      </c>
      <c r="L3949" s="86">
        <f>(Tabla2[[#This Row],[release_year]]-'VARIANZA Y DES. EST'!$L$11)^2</f>
        <v>23.230495463129063</v>
      </c>
      <c r="M3949" s="12">
        <v>2019</v>
      </c>
      <c r="N3949" s="9" t="s">
        <v>76</v>
      </c>
      <c r="O3949" s="9" t="s">
        <v>14759</v>
      </c>
      <c r="P3949" s="12">
        <v>106</v>
      </c>
      <c r="Q3949" s="12">
        <v>106</v>
      </c>
      <c r="R3949" s="12">
        <v>41.409256487528452</v>
      </c>
      <c r="S3949" s="12" t="s">
        <v>28</v>
      </c>
      <c r="T3949" s="9" t="s">
        <v>45</v>
      </c>
      <c r="U3949" s="9" t="s">
        <v>45</v>
      </c>
      <c r="V3949" s="9" t="s">
        <v>45</v>
      </c>
      <c r="W3949" s="14">
        <v>1</v>
      </c>
    </row>
    <row r="3950" spans="1:23" x14ac:dyDescent="0.25">
      <c r="A3950" s="8">
        <v>6353</v>
      </c>
      <c r="B3950" s="9" t="s">
        <v>15045</v>
      </c>
      <c r="C3950" s="9" t="s">
        <v>22</v>
      </c>
      <c r="D3950" s="9" t="s">
        <v>15046</v>
      </c>
      <c r="E3950" s="10" t="s">
        <v>15047</v>
      </c>
      <c r="F3950" s="11"/>
      <c r="G3950" s="12">
        <v>0</v>
      </c>
      <c r="H3950" s="9" t="s">
        <v>550</v>
      </c>
      <c r="I3950" s="9" t="s">
        <v>15048</v>
      </c>
      <c r="J3950" s="12">
        <v>2</v>
      </c>
      <c r="K3950" s="13">
        <v>43006</v>
      </c>
      <c r="L3950" s="86">
        <f>(Tabla2[[#This Row],[release_year]]-'VARIANZA Y DES. EST'!$L$11)^2</f>
        <v>3.3116808838167522</v>
      </c>
      <c r="M3950" s="12">
        <v>2016</v>
      </c>
      <c r="N3950" s="9" t="s">
        <v>35</v>
      </c>
      <c r="O3950" s="9" t="s">
        <v>14759</v>
      </c>
      <c r="P3950" s="12">
        <v>106</v>
      </c>
      <c r="Q3950" s="12">
        <v>106</v>
      </c>
      <c r="R3950" s="12">
        <v>41.409256487528452</v>
      </c>
      <c r="S3950" s="12" t="s">
        <v>28</v>
      </c>
      <c r="T3950" s="9" t="s">
        <v>57</v>
      </c>
      <c r="U3950" s="9" t="s">
        <v>57</v>
      </c>
      <c r="V3950" s="9" t="s">
        <v>57</v>
      </c>
      <c r="W3950" s="14">
        <v>1</v>
      </c>
    </row>
    <row r="3951" spans="1:23" x14ac:dyDescent="0.25">
      <c r="A3951" s="8">
        <v>6446</v>
      </c>
      <c r="B3951" s="9" t="s">
        <v>15049</v>
      </c>
      <c r="C3951" s="9" t="s">
        <v>22</v>
      </c>
      <c r="D3951" s="9" t="s">
        <v>15050</v>
      </c>
      <c r="E3951" s="9" t="s">
        <v>15051</v>
      </c>
      <c r="F3951" s="9" t="s">
        <v>15052</v>
      </c>
      <c r="G3951" s="12">
        <v>9</v>
      </c>
      <c r="H3951" s="9" t="s">
        <v>25</v>
      </c>
      <c r="I3951" s="9" t="s">
        <v>11240</v>
      </c>
      <c r="J3951" s="12">
        <v>2</v>
      </c>
      <c r="K3951" s="13">
        <v>43374</v>
      </c>
      <c r="L3951" s="86">
        <f>(Tabla2[[#This Row],[release_year]]-'VARIANZA Y DES. EST'!$L$11)^2</f>
        <v>7.9512857435875226</v>
      </c>
      <c r="M3951" s="12">
        <v>2017</v>
      </c>
      <c r="N3951" s="9" t="s">
        <v>43</v>
      </c>
      <c r="O3951" s="9" t="s">
        <v>14759</v>
      </c>
      <c r="P3951" s="12">
        <v>106</v>
      </c>
      <c r="Q3951" s="12">
        <v>106</v>
      </c>
      <c r="R3951" s="12">
        <v>41.409256487528452</v>
      </c>
      <c r="S3951" s="12" t="s">
        <v>28</v>
      </c>
      <c r="T3951" s="9" t="s">
        <v>45</v>
      </c>
      <c r="U3951" s="9" t="s">
        <v>45</v>
      </c>
      <c r="V3951" s="9" t="s">
        <v>45</v>
      </c>
      <c r="W3951" s="14">
        <v>1</v>
      </c>
    </row>
    <row r="3952" spans="1:23" x14ac:dyDescent="0.25">
      <c r="A3952" s="8">
        <v>6448</v>
      </c>
      <c r="B3952" s="9" t="s">
        <v>15053</v>
      </c>
      <c r="C3952" s="9" t="s">
        <v>22</v>
      </c>
      <c r="D3952" s="9" t="s">
        <v>15054</v>
      </c>
      <c r="E3952" s="9" t="s">
        <v>5066</v>
      </c>
      <c r="F3952" s="9" t="s">
        <v>15055</v>
      </c>
      <c r="G3952" s="12">
        <v>13</v>
      </c>
      <c r="H3952" s="9" t="s">
        <v>25</v>
      </c>
      <c r="I3952" s="9" t="s">
        <v>25</v>
      </c>
      <c r="J3952" s="12">
        <v>1</v>
      </c>
      <c r="K3952" s="13">
        <v>43739</v>
      </c>
      <c r="L3952" s="86">
        <f>(Tabla2[[#This Row],[release_year]]-'VARIANZA Y DES. EST'!$L$11)^2</f>
        <v>124.99681770679673</v>
      </c>
      <c r="M3952" s="12">
        <v>2003</v>
      </c>
      <c r="N3952" s="9" t="s">
        <v>43</v>
      </c>
      <c r="O3952" s="9" t="s">
        <v>14759</v>
      </c>
      <c r="P3952" s="12">
        <v>106</v>
      </c>
      <c r="Q3952" s="12">
        <v>106</v>
      </c>
      <c r="R3952" s="12">
        <v>41.409256487528452</v>
      </c>
      <c r="S3952" s="12" t="s">
        <v>28</v>
      </c>
      <c r="T3952" s="9" t="s">
        <v>4567</v>
      </c>
      <c r="U3952" s="9" t="s">
        <v>38</v>
      </c>
      <c r="V3952" s="9" t="s">
        <v>4567</v>
      </c>
      <c r="W3952" s="14">
        <v>2</v>
      </c>
    </row>
    <row r="3953" spans="1:23" x14ac:dyDescent="0.25">
      <c r="A3953" s="8">
        <v>6493</v>
      </c>
      <c r="B3953" s="9" t="s">
        <v>15056</v>
      </c>
      <c r="C3953" s="9" t="s">
        <v>22</v>
      </c>
      <c r="D3953" s="9" t="s">
        <v>15057</v>
      </c>
      <c r="E3953" s="9" t="s">
        <v>15058</v>
      </c>
      <c r="F3953" s="9" t="s">
        <v>15059</v>
      </c>
      <c r="G3953" s="12">
        <v>9</v>
      </c>
      <c r="H3953" s="9" t="s">
        <v>25</v>
      </c>
      <c r="I3953" s="9" t="s">
        <v>15060</v>
      </c>
      <c r="J3953" s="12">
        <v>3</v>
      </c>
      <c r="K3953" s="13">
        <v>43678</v>
      </c>
      <c r="L3953" s="86">
        <f>(Tabla2[[#This Row],[release_year]]-'VARIANZA Y DES. EST'!$L$11)^2</f>
        <v>17.47405172519213</v>
      </c>
      <c r="M3953" s="12">
        <v>2010</v>
      </c>
      <c r="N3953" s="9" t="s">
        <v>43</v>
      </c>
      <c r="O3953" s="9" t="s">
        <v>14759</v>
      </c>
      <c r="P3953" s="12">
        <v>106</v>
      </c>
      <c r="Q3953" s="12">
        <v>106</v>
      </c>
      <c r="R3953" s="12">
        <v>41.409256487528452</v>
      </c>
      <c r="S3953" s="12" t="s">
        <v>28</v>
      </c>
      <c r="T3953" s="9" t="s">
        <v>2252</v>
      </c>
      <c r="U3953" s="9" t="s">
        <v>38</v>
      </c>
      <c r="V3953" s="9" t="s">
        <v>2252</v>
      </c>
      <c r="W3953" s="14">
        <v>2</v>
      </c>
    </row>
    <row r="3954" spans="1:23" x14ac:dyDescent="0.25">
      <c r="A3954" s="8">
        <v>6530</v>
      </c>
      <c r="B3954" s="9" t="s">
        <v>15061</v>
      </c>
      <c r="C3954" s="9" t="s">
        <v>22</v>
      </c>
      <c r="D3954" s="9" t="s">
        <v>15062</v>
      </c>
      <c r="E3954" s="9" t="s">
        <v>7032</v>
      </c>
      <c r="F3954" s="9" t="s">
        <v>14929</v>
      </c>
      <c r="G3954" s="12">
        <v>8</v>
      </c>
      <c r="H3954" s="9" t="s">
        <v>7034</v>
      </c>
      <c r="I3954" s="9" t="s">
        <v>7034</v>
      </c>
      <c r="J3954" s="12">
        <v>1</v>
      </c>
      <c r="K3954" s="16">
        <v>43763</v>
      </c>
      <c r="L3954" s="86">
        <f>(Tabla2[[#This Row],[release_year]]-'VARIANZA Y DES. EST'!$L$11)^2</f>
        <v>3.2471164275211517E-2</v>
      </c>
      <c r="M3954" s="12">
        <v>2014</v>
      </c>
      <c r="N3954" s="9" t="s">
        <v>76</v>
      </c>
      <c r="O3954" s="9" t="s">
        <v>14759</v>
      </c>
      <c r="P3954" s="12">
        <v>106</v>
      </c>
      <c r="Q3954" s="12">
        <v>106</v>
      </c>
      <c r="R3954" s="12">
        <v>41.409256487528452</v>
      </c>
      <c r="S3954" s="12" t="s">
        <v>28</v>
      </c>
      <c r="T3954" s="9" t="s">
        <v>460</v>
      </c>
      <c r="U3954" s="9" t="s">
        <v>45</v>
      </c>
      <c r="V3954" s="9" t="s">
        <v>460</v>
      </c>
      <c r="W3954" s="14">
        <v>3</v>
      </c>
    </row>
    <row r="3955" spans="1:23" x14ac:dyDescent="0.25">
      <c r="A3955" s="8">
        <v>6662</v>
      </c>
      <c r="B3955" s="9" t="s">
        <v>15063</v>
      </c>
      <c r="C3955" s="9" t="s">
        <v>22</v>
      </c>
      <c r="D3955" s="9" t="s">
        <v>15064</v>
      </c>
      <c r="E3955" s="9" t="s">
        <v>15065</v>
      </c>
      <c r="F3955" s="9" t="s">
        <v>15066</v>
      </c>
      <c r="G3955" s="12">
        <v>7</v>
      </c>
      <c r="H3955" s="9" t="s">
        <v>25</v>
      </c>
      <c r="I3955" s="9" t="s">
        <v>25</v>
      </c>
      <c r="J3955" s="12">
        <v>1</v>
      </c>
      <c r="K3955" s="13">
        <v>44089</v>
      </c>
      <c r="L3955" s="86">
        <f>(Tabla2[[#This Row],[release_year]]-'VARIANZA Y DES. EST'!$L$11)^2</f>
        <v>0.67207602404598188</v>
      </c>
      <c r="M3955" s="12">
        <v>2015</v>
      </c>
      <c r="N3955" s="9" t="s">
        <v>99</v>
      </c>
      <c r="O3955" s="9" t="s">
        <v>14759</v>
      </c>
      <c r="P3955" s="12">
        <v>106</v>
      </c>
      <c r="Q3955" s="12">
        <v>106</v>
      </c>
      <c r="R3955" s="12">
        <v>41.409256487528452</v>
      </c>
      <c r="S3955" s="12" t="s">
        <v>28</v>
      </c>
      <c r="T3955" s="9" t="s">
        <v>45</v>
      </c>
      <c r="U3955" s="9" t="s">
        <v>45</v>
      </c>
      <c r="V3955" s="9" t="s">
        <v>45</v>
      </c>
      <c r="W3955" s="14">
        <v>1</v>
      </c>
    </row>
    <row r="3956" spans="1:23" x14ac:dyDescent="0.25">
      <c r="A3956" s="8">
        <v>6678</v>
      </c>
      <c r="B3956" s="9" t="s">
        <v>15067</v>
      </c>
      <c r="C3956" s="9" t="s">
        <v>22</v>
      </c>
      <c r="D3956" s="9" t="s">
        <v>15068</v>
      </c>
      <c r="E3956" s="10" t="s">
        <v>15069</v>
      </c>
      <c r="F3956" s="11"/>
      <c r="G3956" s="12">
        <v>0</v>
      </c>
      <c r="H3956" s="9" t="s">
        <v>390</v>
      </c>
      <c r="I3956" s="9" t="s">
        <v>390</v>
      </c>
      <c r="J3956" s="12">
        <v>1</v>
      </c>
      <c r="K3956" s="13">
        <v>42833</v>
      </c>
      <c r="L3956" s="86">
        <f>(Tabla2[[#This Row],[release_year]]-'VARIANZA Y DES. EST'!$L$11)^2</f>
        <v>7.9512857435875226</v>
      </c>
      <c r="M3956" s="12">
        <v>2017</v>
      </c>
      <c r="N3956" s="9" t="s">
        <v>35</v>
      </c>
      <c r="O3956" s="9" t="s">
        <v>14759</v>
      </c>
      <c r="P3956" s="12">
        <v>106</v>
      </c>
      <c r="Q3956" s="12">
        <v>106</v>
      </c>
      <c r="R3956" s="12">
        <v>41.409256487528452</v>
      </c>
      <c r="S3956" s="12" t="s">
        <v>28</v>
      </c>
      <c r="T3956" s="9" t="s">
        <v>105</v>
      </c>
      <c r="U3956" s="9" t="s">
        <v>57</v>
      </c>
      <c r="V3956" s="9" t="s">
        <v>105</v>
      </c>
      <c r="W3956" s="14">
        <v>2</v>
      </c>
    </row>
    <row r="3957" spans="1:23" x14ac:dyDescent="0.25">
      <c r="A3957" s="8">
        <v>6727</v>
      </c>
      <c r="B3957" s="9" t="s">
        <v>15070</v>
      </c>
      <c r="C3957" s="9" t="s">
        <v>22</v>
      </c>
      <c r="D3957" s="9" t="s">
        <v>15071</v>
      </c>
      <c r="E3957" s="18" t="s">
        <v>8678</v>
      </c>
      <c r="F3957" s="9" t="s">
        <v>15072</v>
      </c>
      <c r="G3957" s="12">
        <v>9</v>
      </c>
      <c r="H3957" s="9" t="s">
        <v>7034</v>
      </c>
      <c r="I3957" s="9" t="s">
        <v>7034</v>
      </c>
      <c r="J3957" s="12">
        <v>1</v>
      </c>
      <c r="K3957" s="13">
        <v>42804</v>
      </c>
      <c r="L3957" s="86">
        <f>(Tabla2[[#This Row],[release_year]]-'VARIANZA Y DES. EST'!$L$11)^2</f>
        <v>10.1136565849629</v>
      </c>
      <c r="M3957" s="12">
        <v>2011</v>
      </c>
      <c r="N3957" s="9" t="s">
        <v>82</v>
      </c>
      <c r="O3957" s="9" t="s">
        <v>14759</v>
      </c>
      <c r="P3957" s="12">
        <v>106</v>
      </c>
      <c r="Q3957" s="12">
        <v>106</v>
      </c>
      <c r="R3957" s="12">
        <v>41.409256487528452</v>
      </c>
      <c r="S3957" s="12" t="s">
        <v>28</v>
      </c>
      <c r="T3957" s="9" t="s">
        <v>3625</v>
      </c>
      <c r="U3957" s="9" t="s">
        <v>95</v>
      </c>
      <c r="V3957" s="9" t="s">
        <v>3625</v>
      </c>
      <c r="W3957" s="14">
        <v>3</v>
      </c>
    </row>
    <row r="3958" spans="1:23" x14ac:dyDescent="0.25">
      <c r="A3958" s="8">
        <v>6816</v>
      </c>
      <c r="B3958" s="9" t="s">
        <v>15073</v>
      </c>
      <c r="C3958" s="9" t="s">
        <v>22</v>
      </c>
      <c r="D3958" s="9" t="s">
        <v>15074</v>
      </c>
      <c r="E3958" s="9" t="s">
        <v>15075</v>
      </c>
      <c r="F3958" s="9"/>
      <c r="G3958" s="12">
        <v>0</v>
      </c>
      <c r="H3958" s="9" t="s">
        <v>25</v>
      </c>
      <c r="I3958" s="9" t="s">
        <v>25</v>
      </c>
      <c r="J3958" s="12">
        <v>1</v>
      </c>
      <c r="K3958" s="13">
        <v>43101</v>
      </c>
      <c r="L3958" s="86">
        <f>(Tabla2[[#This Row],[release_year]]-'VARIANZA Y DES. EST'!$L$11)^2</f>
        <v>3.3116808838167522</v>
      </c>
      <c r="M3958" s="12">
        <v>2016</v>
      </c>
      <c r="N3958" s="9" t="s">
        <v>76</v>
      </c>
      <c r="O3958" s="9" t="s">
        <v>14759</v>
      </c>
      <c r="P3958" s="12">
        <v>106</v>
      </c>
      <c r="Q3958" s="12">
        <v>106</v>
      </c>
      <c r="R3958" s="12">
        <v>41.409256487528452</v>
      </c>
      <c r="S3958" s="12" t="s">
        <v>28</v>
      </c>
      <c r="T3958" s="9" t="s">
        <v>57</v>
      </c>
      <c r="U3958" s="9" t="s">
        <v>57</v>
      </c>
      <c r="V3958" s="9" t="s">
        <v>57</v>
      </c>
      <c r="W3958" s="14">
        <v>1</v>
      </c>
    </row>
    <row r="3959" spans="1:23" x14ac:dyDescent="0.25">
      <c r="A3959" s="8">
        <v>6863</v>
      </c>
      <c r="B3959" s="9" t="s">
        <v>15076</v>
      </c>
      <c r="C3959" s="9" t="s">
        <v>22</v>
      </c>
      <c r="D3959" s="9" t="s">
        <v>15077</v>
      </c>
      <c r="E3959" s="9" t="s">
        <v>15078</v>
      </c>
      <c r="F3959" s="9" t="s">
        <v>15079</v>
      </c>
      <c r="G3959" s="12">
        <v>8</v>
      </c>
      <c r="H3959" s="9" t="s">
        <v>25</v>
      </c>
      <c r="I3959" s="9" t="s">
        <v>25</v>
      </c>
      <c r="J3959" s="12">
        <v>1</v>
      </c>
      <c r="K3959" s="13">
        <v>43438</v>
      </c>
      <c r="L3959" s="86">
        <f>(Tabla2[[#This Row],[release_year]]-'VARIANZA Y DES. EST'!$L$11)^2</f>
        <v>14.590890603358293</v>
      </c>
      <c r="M3959" s="12">
        <v>2018</v>
      </c>
      <c r="N3959" s="9" t="s">
        <v>99</v>
      </c>
      <c r="O3959" s="9" t="s">
        <v>14759</v>
      </c>
      <c r="P3959" s="12">
        <v>106</v>
      </c>
      <c r="Q3959" s="12">
        <v>106</v>
      </c>
      <c r="R3959" s="12">
        <v>41.409256487528452</v>
      </c>
      <c r="S3959" s="12" t="s">
        <v>28</v>
      </c>
      <c r="T3959" s="9" t="s">
        <v>6793</v>
      </c>
      <c r="U3959" s="9" t="s">
        <v>45</v>
      </c>
      <c r="V3959" s="9" t="s">
        <v>6793</v>
      </c>
      <c r="W3959" s="14">
        <v>2</v>
      </c>
    </row>
    <row r="3960" spans="1:23" x14ac:dyDescent="0.25">
      <c r="A3960" s="8">
        <v>6985</v>
      </c>
      <c r="B3960" s="9" t="s">
        <v>15080</v>
      </c>
      <c r="C3960" s="9" t="s">
        <v>22</v>
      </c>
      <c r="D3960" s="9" t="s">
        <v>15081</v>
      </c>
      <c r="E3960" s="18" t="s">
        <v>15082</v>
      </c>
      <c r="F3960" s="9" t="s">
        <v>15083</v>
      </c>
      <c r="G3960" s="12">
        <v>14</v>
      </c>
      <c r="H3960" s="9" t="s">
        <v>25</v>
      </c>
      <c r="I3960" s="9" t="s">
        <v>12544</v>
      </c>
      <c r="J3960" s="12">
        <v>2</v>
      </c>
      <c r="K3960" s="13">
        <v>42566</v>
      </c>
      <c r="L3960" s="86">
        <f>(Tabla2[[#This Row],[release_year]]-'VARIANZA Y DES. EST'!$L$11)^2</f>
        <v>3.3116808838167522</v>
      </c>
      <c r="M3960" s="12">
        <v>2016</v>
      </c>
      <c r="N3960" s="9" t="s">
        <v>76</v>
      </c>
      <c r="O3960" s="9" t="s">
        <v>14759</v>
      </c>
      <c r="P3960" s="12">
        <v>106</v>
      </c>
      <c r="Q3960" s="12">
        <v>106</v>
      </c>
      <c r="R3960" s="12">
        <v>41.409256487528452</v>
      </c>
      <c r="S3960" s="12" t="s">
        <v>28</v>
      </c>
      <c r="T3960" s="9" t="s">
        <v>5068</v>
      </c>
      <c r="U3960" s="9" t="s">
        <v>95</v>
      </c>
      <c r="V3960" s="9" t="s">
        <v>5068</v>
      </c>
      <c r="W3960" s="14">
        <v>2</v>
      </c>
    </row>
    <row r="3961" spans="1:23" x14ac:dyDescent="0.25">
      <c r="A3961" s="8">
        <v>7036</v>
      </c>
      <c r="B3961" s="9" t="s">
        <v>15084</v>
      </c>
      <c r="C3961" s="9" t="s">
        <v>22</v>
      </c>
      <c r="D3961" s="9" t="s">
        <v>15085</v>
      </c>
      <c r="E3961" s="9" t="s">
        <v>15086</v>
      </c>
      <c r="F3961" s="9" t="s">
        <v>15087</v>
      </c>
      <c r="G3961" s="12">
        <v>10</v>
      </c>
      <c r="H3961" s="9" t="s">
        <v>518</v>
      </c>
      <c r="I3961" s="9" t="s">
        <v>15088</v>
      </c>
      <c r="J3961" s="12">
        <v>2</v>
      </c>
      <c r="K3961" s="13">
        <v>43528</v>
      </c>
      <c r="L3961" s="86">
        <f>(Tabla2[[#This Row],[release_year]]-'VARIANZA Y DES. EST'!$L$11)^2</f>
        <v>17.47405172519213</v>
      </c>
      <c r="M3961" s="12">
        <v>2010</v>
      </c>
      <c r="N3961" s="9" t="s">
        <v>76</v>
      </c>
      <c r="O3961" s="9" t="s">
        <v>14759</v>
      </c>
      <c r="P3961" s="12">
        <v>106</v>
      </c>
      <c r="Q3961" s="12">
        <v>106</v>
      </c>
      <c r="R3961" s="12">
        <v>41.409256487528452</v>
      </c>
      <c r="S3961" s="12" t="s">
        <v>28</v>
      </c>
      <c r="T3961" s="9" t="s">
        <v>118</v>
      </c>
      <c r="U3961" s="9" t="s">
        <v>45</v>
      </c>
      <c r="V3961" s="9" t="s">
        <v>118</v>
      </c>
      <c r="W3961" s="14">
        <v>3</v>
      </c>
    </row>
    <row r="3962" spans="1:23" x14ac:dyDescent="0.25">
      <c r="A3962" s="8">
        <v>7046</v>
      </c>
      <c r="B3962" s="9" t="s">
        <v>15089</v>
      </c>
      <c r="C3962" s="9" t="s">
        <v>22</v>
      </c>
      <c r="D3962" s="9" t="s">
        <v>15090</v>
      </c>
      <c r="E3962" s="10" t="s">
        <v>15091</v>
      </c>
      <c r="F3962" s="11"/>
      <c r="G3962" s="12">
        <v>0</v>
      </c>
      <c r="H3962" s="12"/>
      <c r="I3962" s="9"/>
      <c r="J3962" s="12">
        <v>0</v>
      </c>
      <c r="K3962" s="13">
        <v>43496</v>
      </c>
      <c r="L3962" s="86">
        <f>(Tabla2[[#This Row],[release_year]]-'VARIANZA Y DES. EST'!$L$11)^2</f>
        <v>7.9512857435875226</v>
      </c>
      <c r="M3962" s="12">
        <v>2017</v>
      </c>
      <c r="N3962" s="9" t="s">
        <v>35</v>
      </c>
      <c r="O3962" s="9" t="s">
        <v>14759</v>
      </c>
      <c r="P3962" s="12">
        <v>106</v>
      </c>
      <c r="Q3962" s="12">
        <v>106</v>
      </c>
      <c r="R3962" s="12">
        <v>41.409256487528452</v>
      </c>
      <c r="S3962" s="12" t="s">
        <v>28</v>
      </c>
      <c r="T3962" s="9" t="s">
        <v>1276</v>
      </c>
      <c r="U3962" s="9" t="s">
        <v>30</v>
      </c>
      <c r="V3962" s="9" t="s">
        <v>1276</v>
      </c>
      <c r="W3962" s="14">
        <v>2</v>
      </c>
    </row>
    <row r="3963" spans="1:23" x14ac:dyDescent="0.25">
      <c r="A3963" s="8">
        <v>7066</v>
      </c>
      <c r="B3963" s="9" t="s">
        <v>15092</v>
      </c>
      <c r="C3963" s="9" t="s">
        <v>22</v>
      </c>
      <c r="D3963" s="9" t="s">
        <v>15093</v>
      </c>
      <c r="E3963" s="9" t="s">
        <v>15094</v>
      </c>
      <c r="F3963" s="9" t="s">
        <v>15095</v>
      </c>
      <c r="G3963" s="12">
        <v>7</v>
      </c>
      <c r="H3963" s="9" t="s">
        <v>126</v>
      </c>
      <c r="I3963" s="9" t="s">
        <v>5012</v>
      </c>
      <c r="J3963" s="12">
        <v>2</v>
      </c>
      <c r="K3963" s="13">
        <v>43160</v>
      </c>
      <c r="L3963" s="86">
        <f>(Tabla2[[#This Row],[release_year]]-'VARIANZA Y DES. EST'!$L$11)^2</f>
        <v>7.9512857435875226</v>
      </c>
      <c r="M3963" s="12">
        <v>2017</v>
      </c>
      <c r="N3963" s="9" t="s">
        <v>1991</v>
      </c>
      <c r="O3963" s="9" t="s">
        <v>14759</v>
      </c>
      <c r="P3963" s="12">
        <v>106</v>
      </c>
      <c r="Q3963" s="12">
        <v>106</v>
      </c>
      <c r="R3963" s="12">
        <v>41.409256487528452</v>
      </c>
      <c r="S3963" s="12" t="s">
        <v>28</v>
      </c>
      <c r="T3963" s="9" t="s">
        <v>3969</v>
      </c>
      <c r="U3963" s="9" t="s">
        <v>3969</v>
      </c>
      <c r="V3963" s="9" t="s">
        <v>3969</v>
      </c>
      <c r="W3963" s="14">
        <v>1</v>
      </c>
    </row>
    <row r="3964" spans="1:23" x14ac:dyDescent="0.25">
      <c r="A3964" s="8">
        <v>7079</v>
      </c>
      <c r="B3964" s="9" t="s">
        <v>15096</v>
      </c>
      <c r="C3964" s="9" t="s">
        <v>22</v>
      </c>
      <c r="D3964" s="9" t="s">
        <v>15097</v>
      </c>
      <c r="E3964" s="9" t="s">
        <v>15098</v>
      </c>
      <c r="F3964" s="9" t="s">
        <v>15099</v>
      </c>
      <c r="G3964" s="12">
        <v>10</v>
      </c>
      <c r="H3964" s="9" t="s">
        <v>184</v>
      </c>
      <c r="I3964" s="9" t="s">
        <v>15100</v>
      </c>
      <c r="J3964" s="12">
        <v>3</v>
      </c>
      <c r="K3964" s="13">
        <v>43647</v>
      </c>
      <c r="L3964" s="86">
        <f>(Tabla2[[#This Row],[release_year]]-'VARIANZA Y DES. EST'!$L$11)^2</f>
        <v>38.194842005650592</v>
      </c>
      <c r="M3964" s="12">
        <v>2008</v>
      </c>
      <c r="N3964" s="9" t="s">
        <v>99</v>
      </c>
      <c r="O3964" s="9" t="s">
        <v>14759</v>
      </c>
      <c r="P3964" s="12">
        <v>106</v>
      </c>
      <c r="Q3964" s="12">
        <v>106</v>
      </c>
      <c r="R3964" s="12">
        <v>41.409256487528452</v>
      </c>
      <c r="S3964" s="12" t="s">
        <v>28</v>
      </c>
      <c r="T3964" s="9" t="s">
        <v>14120</v>
      </c>
      <c r="U3964" s="9" t="s">
        <v>38</v>
      </c>
      <c r="V3964" s="9" t="s">
        <v>14120</v>
      </c>
      <c r="W3964" s="14">
        <v>3</v>
      </c>
    </row>
    <row r="3965" spans="1:23" x14ac:dyDescent="0.25">
      <c r="A3965" s="8">
        <v>7155</v>
      </c>
      <c r="B3965" s="9" t="s">
        <v>15101</v>
      </c>
      <c r="C3965" s="9" t="s">
        <v>22</v>
      </c>
      <c r="D3965" s="9" t="s">
        <v>15102</v>
      </c>
      <c r="E3965" s="9" t="s">
        <v>1942</v>
      </c>
      <c r="F3965" s="9" t="s">
        <v>15103</v>
      </c>
      <c r="G3965" s="12">
        <v>7</v>
      </c>
      <c r="H3965" s="9" t="s">
        <v>25</v>
      </c>
      <c r="I3965" s="9" t="s">
        <v>25</v>
      </c>
      <c r="J3965" s="12">
        <v>1</v>
      </c>
      <c r="K3965" s="13">
        <v>43101</v>
      </c>
      <c r="L3965" s="86">
        <f>(Tabla2[[#This Row],[release_year]]-'VARIANZA Y DES. EST'!$L$11)^2</f>
        <v>10.1136565849629</v>
      </c>
      <c r="M3965" s="12">
        <v>2011</v>
      </c>
      <c r="N3965" s="9" t="s">
        <v>49</v>
      </c>
      <c r="O3965" s="9" t="s">
        <v>14759</v>
      </c>
      <c r="P3965" s="12">
        <v>106</v>
      </c>
      <c r="Q3965" s="12">
        <v>106</v>
      </c>
      <c r="R3965" s="12">
        <v>41.409256487528452</v>
      </c>
      <c r="S3965" s="12" t="s">
        <v>28</v>
      </c>
      <c r="T3965" s="9" t="s">
        <v>576</v>
      </c>
      <c r="U3965" s="9" t="s">
        <v>57</v>
      </c>
      <c r="V3965" s="9" t="s">
        <v>576</v>
      </c>
      <c r="W3965" s="14">
        <v>2</v>
      </c>
    </row>
    <row r="3966" spans="1:23" x14ac:dyDescent="0.25">
      <c r="A3966" s="8">
        <v>7203</v>
      </c>
      <c r="B3966" s="9" t="s">
        <v>15104</v>
      </c>
      <c r="C3966" s="9" t="s">
        <v>22</v>
      </c>
      <c r="D3966" s="9" t="s">
        <v>15105</v>
      </c>
      <c r="E3966" s="9" t="s">
        <v>15106</v>
      </c>
      <c r="F3966" s="9" t="s">
        <v>15107</v>
      </c>
      <c r="G3966" s="12">
        <v>11</v>
      </c>
      <c r="H3966" s="9" t="s">
        <v>25</v>
      </c>
      <c r="I3966" s="9" t="s">
        <v>25</v>
      </c>
      <c r="J3966" s="12">
        <v>1</v>
      </c>
      <c r="K3966" s="13">
        <v>44064</v>
      </c>
      <c r="L3966" s="86">
        <f>(Tabla2[[#This Row],[release_year]]-'VARIANZA Y DES. EST'!$L$11)^2</f>
        <v>10.1136565849629</v>
      </c>
      <c r="M3966" s="12">
        <v>2011</v>
      </c>
      <c r="N3966" s="9" t="s">
        <v>1991</v>
      </c>
      <c r="O3966" s="9" t="s">
        <v>14759</v>
      </c>
      <c r="P3966" s="12">
        <v>106</v>
      </c>
      <c r="Q3966" s="12">
        <v>106</v>
      </c>
      <c r="R3966" s="12">
        <v>41.409256487528452</v>
      </c>
      <c r="S3966" s="12" t="s">
        <v>28</v>
      </c>
      <c r="T3966" s="9" t="s">
        <v>4150</v>
      </c>
      <c r="U3966" s="9" t="s">
        <v>38</v>
      </c>
      <c r="V3966" s="9" t="s">
        <v>4150</v>
      </c>
      <c r="W3966" s="14">
        <v>3</v>
      </c>
    </row>
    <row r="3967" spans="1:23" x14ac:dyDescent="0.25">
      <c r="A3967" s="8">
        <v>7449</v>
      </c>
      <c r="B3967" s="9" t="s">
        <v>15108</v>
      </c>
      <c r="C3967" s="9" t="s">
        <v>22</v>
      </c>
      <c r="D3967" s="9" t="s">
        <v>15109</v>
      </c>
      <c r="E3967" s="9" t="s">
        <v>8774</v>
      </c>
      <c r="F3967" s="9" t="s">
        <v>15110</v>
      </c>
      <c r="G3967" s="12">
        <v>12</v>
      </c>
      <c r="H3967" s="9" t="s">
        <v>175</v>
      </c>
      <c r="I3967" s="9" t="s">
        <v>175</v>
      </c>
      <c r="J3967" s="12">
        <v>1</v>
      </c>
      <c r="K3967" s="13">
        <v>43729</v>
      </c>
      <c r="L3967" s="86">
        <f>(Tabla2[[#This Row],[release_year]]-'VARIANZA Y DES. EST'!$L$11)^2</f>
        <v>14.590890603358293</v>
      </c>
      <c r="M3967" s="12">
        <v>2018</v>
      </c>
      <c r="N3967" s="9" t="s">
        <v>76</v>
      </c>
      <c r="O3967" s="9" t="s">
        <v>14759</v>
      </c>
      <c r="P3967" s="12">
        <v>106</v>
      </c>
      <c r="Q3967" s="12">
        <v>106</v>
      </c>
      <c r="R3967" s="12">
        <v>41.409256487528452</v>
      </c>
      <c r="S3967" s="12" t="s">
        <v>28</v>
      </c>
      <c r="T3967" s="9" t="s">
        <v>859</v>
      </c>
      <c r="U3967" s="9" t="s">
        <v>95</v>
      </c>
      <c r="V3967" s="9" t="s">
        <v>859</v>
      </c>
      <c r="W3967" s="14">
        <v>2</v>
      </c>
    </row>
    <row r="3968" spans="1:23" x14ac:dyDescent="0.25">
      <c r="A3968" s="8">
        <v>7462</v>
      </c>
      <c r="B3968" s="9" t="s">
        <v>15111</v>
      </c>
      <c r="C3968" s="9" t="s">
        <v>22</v>
      </c>
      <c r="D3968" s="9" t="s">
        <v>15112</v>
      </c>
      <c r="E3968" s="9" t="s">
        <v>15113</v>
      </c>
      <c r="F3968" s="9" t="s">
        <v>15114</v>
      </c>
      <c r="G3968" s="12">
        <v>15</v>
      </c>
      <c r="H3968" s="9" t="s">
        <v>25</v>
      </c>
      <c r="I3968" s="9" t="s">
        <v>327</v>
      </c>
      <c r="J3968" s="12">
        <v>2</v>
      </c>
      <c r="K3968" s="13">
        <v>43945</v>
      </c>
      <c r="L3968" s="86">
        <f>(Tabla2[[#This Row],[release_year]]-'VARIANZA Y DES. EST'!$L$11)^2</f>
        <v>4.7532614447336705</v>
      </c>
      <c r="M3968" s="12">
        <v>2012</v>
      </c>
      <c r="N3968" s="9" t="s">
        <v>99</v>
      </c>
      <c r="O3968" s="9" t="s">
        <v>14759</v>
      </c>
      <c r="P3968" s="12">
        <v>106</v>
      </c>
      <c r="Q3968" s="12">
        <v>106</v>
      </c>
      <c r="R3968" s="12">
        <v>41.409256487528452</v>
      </c>
      <c r="S3968" s="12" t="s">
        <v>28</v>
      </c>
      <c r="T3968" s="9" t="s">
        <v>111</v>
      </c>
      <c r="U3968" s="9" t="s">
        <v>30</v>
      </c>
      <c r="V3968" s="9" t="s">
        <v>111</v>
      </c>
      <c r="W3968" s="14">
        <v>2</v>
      </c>
    </row>
    <row r="3969" spans="1:23" x14ac:dyDescent="0.25">
      <c r="A3969" s="8">
        <v>7646</v>
      </c>
      <c r="B3969" s="9" t="s">
        <v>15115</v>
      </c>
      <c r="C3969" s="9" t="s">
        <v>22</v>
      </c>
      <c r="D3969" s="9" t="s">
        <v>15116</v>
      </c>
      <c r="E3969" s="18" t="s">
        <v>9105</v>
      </c>
      <c r="F3969" s="9"/>
      <c r="G3969" s="12">
        <v>0</v>
      </c>
      <c r="H3969" s="12"/>
      <c r="I3969" s="9"/>
      <c r="J3969" s="12">
        <v>0</v>
      </c>
      <c r="K3969" s="13">
        <v>43306</v>
      </c>
      <c r="L3969" s="86">
        <f>(Tabla2[[#This Row],[release_year]]-'VARIANZA Y DES. EST'!$L$11)^2</f>
        <v>0.67207602404598188</v>
      </c>
      <c r="M3969" s="12">
        <v>2015</v>
      </c>
      <c r="N3969" s="9" t="s">
        <v>76</v>
      </c>
      <c r="O3969" s="9" t="s">
        <v>14759</v>
      </c>
      <c r="P3969" s="12">
        <v>106</v>
      </c>
      <c r="Q3969" s="12">
        <v>106</v>
      </c>
      <c r="R3969" s="12">
        <v>41.409256487528452</v>
      </c>
      <c r="S3969" s="12" t="s">
        <v>28</v>
      </c>
      <c r="T3969" s="9" t="s">
        <v>2721</v>
      </c>
      <c r="U3969" s="9" t="s">
        <v>95</v>
      </c>
      <c r="V3969" s="9" t="s">
        <v>2721</v>
      </c>
      <c r="W3969" s="14">
        <v>3</v>
      </c>
    </row>
    <row r="3970" spans="1:23" x14ac:dyDescent="0.25">
      <c r="A3970" s="8">
        <v>7790</v>
      </c>
      <c r="B3970" s="9" t="s">
        <v>15117</v>
      </c>
      <c r="C3970" s="9" t="s">
        <v>22</v>
      </c>
      <c r="D3970" s="9" t="s">
        <v>15118</v>
      </c>
      <c r="E3970" s="9" t="s">
        <v>15119</v>
      </c>
      <c r="F3970" s="9" t="s">
        <v>15120</v>
      </c>
      <c r="G3970" s="12">
        <v>5</v>
      </c>
      <c r="H3970" s="9" t="s">
        <v>518</v>
      </c>
      <c r="I3970" s="9" t="s">
        <v>15121</v>
      </c>
      <c r="J3970" s="12">
        <v>2</v>
      </c>
      <c r="K3970" s="13">
        <v>43070</v>
      </c>
      <c r="L3970" s="86">
        <f>(Tabla2[[#This Row],[release_year]]-'VARIANZA Y DES. EST'!$L$11)^2</f>
        <v>1.3928663045044412</v>
      </c>
      <c r="M3970" s="12">
        <v>2013</v>
      </c>
      <c r="N3970" s="9" t="s">
        <v>76</v>
      </c>
      <c r="O3970" s="9" t="s">
        <v>14759</v>
      </c>
      <c r="P3970" s="12">
        <v>106</v>
      </c>
      <c r="Q3970" s="12">
        <v>106</v>
      </c>
      <c r="R3970" s="12">
        <v>41.409256487528452</v>
      </c>
      <c r="S3970" s="12" t="s">
        <v>28</v>
      </c>
      <c r="T3970" s="9" t="s">
        <v>118</v>
      </c>
      <c r="U3970" s="9" t="s">
        <v>45</v>
      </c>
      <c r="V3970" s="9" t="s">
        <v>118</v>
      </c>
      <c r="W3970" s="14">
        <v>3</v>
      </c>
    </row>
    <row r="3971" spans="1:23" x14ac:dyDescent="0.25">
      <c r="A3971" s="8">
        <v>7810</v>
      </c>
      <c r="B3971" s="9" t="s">
        <v>15122</v>
      </c>
      <c r="C3971" s="9" t="s">
        <v>22</v>
      </c>
      <c r="D3971" s="9" t="s">
        <v>15123</v>
      </c>
      <c r="E3971" s="9" t="s">
        <v>14268</v>
      </c>
      <c r="F3971" s="9" t="s">
        <v>15124</v>
      </c>
      <c r="G3971" s="12">
        <v>10</v>
      </c>
      <c r="H3971" s="9" t="s">
        <v>126</v>
      </c>
      <c r="I3971" s="9" t="s">
        <v>5012</v>
      </c>
      <c r="J3971" s="12">
        <v>2</v>
      </c>
      <c r="K3971" s="13">
        <v>44074</v>
      </c>
      <c r="L3971" s="86">
        <f>(Tabla2[[#This Row],[release_year]]-'VARIANZA Y DES. EST'!$L$11)^2</f>
        <v>38.194842005650592</v>
      </c>
      <c r="M3971" s="12">
        <v>2008</v>
      </c>
      <c r="N3971" s="9" t="s">
        <v>43</v>
      </c>
      <c r="O3971" s="9" t="s">
        <v>14759</v>
      </c>
      <c r="P3971" s="12">
        <v>106</v>
      </c>
      <c r="Q3971" s="12">
        <v>106</v>
      </c>
      <c r="R3971" s="12">
        <v>41.409256487528452</v>
      </c>
      <c r="S3971" s="12" t="s">
        <v>28</v>
      </c>
      <c r="T3971" s="9" t="s">
        <v>38</v>
      </c>
      <c r="U3971" s="9" t="s">
        <v>38</v>
      </c>
      <c r="V3971" s="9" t="s">
        <v>38</v>
      </c>
      <c r="W3971" s="14">
        <v>1</v>
      </c>
    </row>
    <row r="3972" spans="1:23" x14ac:dyDescent="0.25">
      <c r="A3972" s="8">
        <v>7982</v>
      </c>
      <c r="B3972" s="9" t="s">
        <v>15125</v>
      </c>
      <c r="C3972" s="9" t="s">
        <v>22</v>
      </c>
      <c r="D3972" s="9" t="s">
        <v>15126</v>
      </c>
      <c r="E3972" s="18" t="s">
        <v>15127</v>
      </c>
      <c r="F3972" s="9" t="s">
        <v>15128</v>
      </c>
      <c r="G3972" s="12">
        <v>3</v>
      </c>
      <c r="H3972" s="9" t="s">
        <v>126</v>
      </c>
      <c r="I3972" s="9" t="s">
        <v>10725</v>
      </c>
      <c r="J3972" s="12">
        <v>3</v>
      </c>
      <c r="K3972" s="13">
        <v>43739</v>
      </c>
      <c r="L3972" s="86">
        <f>(Tabla2[[#This Row],[release_year]]-'VARIANZA Y DES. EST'!$L$11)^2</f>
        <v>17.47405172519213</v>
      </c>
      <c r="M3972" s="12">
        <v>2010</v>
      </c>
      <c r="N3972" s="9" t="s">
        <v>43</v>
      </c>
      <c r="O3972" s="9" t="s">
        <v>14759</v>
      </c>
      <c r="P3972" s="12">
        <v>106</v>
      </c>
      <c r="Q3972" s="12">
        <v>106</v>
      </c>
      <c r="R3972" s="12">
        <v>41.409256487528452</v>
      </c>
      <c r="S3972" s="12" t="s">
        <v>28</v>
      </c>
      <c r="T3972" s="9" t="s">
        <v>171</v>
      </c>
      <c r="U3972" s="9" t="s">
        <v>57</v>
      </c>
      <c r="V3972" s="9" t="s">
        <v>171</v>
      </c>
      <c r="W3972" s="14">
        <v>3</v>
      </c>
    </row>
    <row r="3973" spans="1:23" x14ac:dyDescent="0.25">
      <c r="A3973" s="8">
        <v>8060</v>
      </c>
      <c r="B3973" s="9" t="s">
        <v>15129</v>
      </c>
      <c r="C3973" s="9" t="s">
        <v>22</v>
      </c>
      <c r="D3973" s="9" t="s">
        <v>15130</v>
      </c>
      <c r="E3973" s="9" t="s">
        <v>6060</v>
      </c>
      <c r="F3973" s="9" t="s">
        <v>15131</v>
      </c>
      <c r="G3973" s="12">
        <v>20</v>
      </c>
      <c r="H3973" s="9" t="s">
        <v>25</v>
      </c>
      <c r="I3973" s="9" t="s">
        <v>25</v>
      </c>
      <c r="J3973" s="12">
        <v>1</v>
      </c>
      <c r="K3973" s="13">
        <v>43968</v>
      </c>
      <c r="L3973" s="86">
        <f>(Tabla2[[#This Row],[release_year]]-'VARIANZA Y DES. EST'!$L$11)^2</f>
        <v>10.1136565849629</v>
      </c>
      <c r="M3973" s="12">
        <v>2011</v>
      </c>
      <c r="N3973" s="9" t="s">
        <v>99</v>
      </c>
      <c r="O3973" s="9" t="s">
        <v>14759</v>
      </c>
      <c r="P3973" s="12">
        <v>106</v>
      </c>
      <c r="Q3973" s="12">
        <v>106</v>
      </c>
      <c r="R3973" s="12">
        <v>41.409256487528452</v>
      </c>
      <c r="S3973" s="12" t="s">
        <v>28</v>
      </c>
      <c r="T3973" s="9" t="s">
        <v>15132</v>
      </c>
      <c r="U3973" s="9" t="s">
        <v>45</v>
      </c>
      <c r="V3973" s="9" t="s">
        <v>15132</v>
      </c>
      <c r="W3973" s="14">
        <v>3</v>
      </c>
    </row>
    <row r="3974" spans="1:23" x14ac:dyDescent="0.25">
      <c r="A3974" s="8">
        <v>8085</v>
      </c>
      <c r="B3974" s="9" t="s">
        <v>15133</v>
      </c>
      <c r="C3974" s="9" t="s">
        <v>22</v>
      </c>
      <c r="D3974" s="9" t="s">
        <v>15134</v>
      </c>
      <c r="E3974" s="9" t="s">
        <v>13476</v>
      </c>
      <c r="F3974" s="9" t="s">
        <v>15135</v>
      </c>
      <c r="G3974" s="12">
        <v>12</v>
      </c>
      <c r="H3974" s="9" t="s">
        <v>126</v>
      </c>
      <c r="I3974" s="9" t="s">
        <v>126</v>
      </c>
      <c r="J3974" s="12">
        <v>1</v>
      </c>
      <c r="K3974" s="13">
        <v>43706</v>
      </c>
      <c r="L3974" s="86">
        <f>(Tabla2[[#This Row],[release_year]]-'VARIANZA Y DES. EST'!$L$11)^2</f>
        <v>1.3928663045044412</v>
      </c>
      <c r="M3974" s="12">
        <v>2013</v>
      </c>
      <c r="N3974" s="9" t="s">
        <v>76</v>
      </c>
      <c r="O3974" s="9" t="s">
        <v>14759</v>
      </c>
      <c r="P3974" s="12">
        <v>106</v>
      </c>
      <c r="Q3974" s="12">
        <v>106</v>
      </c>
      <c r="R3974" s="12">
        <v>41.409256487528452</v>
      </c>
      <c r="S3974" s="12" t="s">
        <v>28</v>
      </c>
      <c r="T3974" s="9" t="s">
        <v>118</v>
      </c>
      <c r="U3974" s="9" t="s">
        <v>45</v>
      </c>
      <c r="V3974" s="9" t="s">
        <v>118</v>
      </c>
      <c r="W3974" s="14">
        <v>3</v>
      </c>
    </row>
    <row r="3975" spans="1:23" x14ac:dyDescent="0.25">
      <c r="A3975" s="8">
        <v>8091</v>
      </c>
      <c r="B3975" s="9" t="s">
        <v>15136</v>
      </c>
      <c r="C3975" s="9" t="s">
        <v>22</v>
      </c>
      <c r="D3975" s="9" t="s">
        <v>15137</v>
      </c>
      <c r="E3975" s="18" t="s">
        <v>15138</v>
      </c>
      <c r="F3975" s="9" t="s">
        <v>15139</v>
      </c>
      <c r="G3975" s="12">
        <v>1</v>
      </c>
      <c r="H3975" s="9" t="s">
        <v>518</v>
      </c>
      <c r="I3975" s="9" t="s">
        <v>518</v>
      </c>
      <c r="J3975" s="12">
        <v>1</v>
      </c>
      <c r="K3975" s="13">
        <v>43174</v>
      </c>
      <c r="L3975" s="86">
        <f>(Tabla2[[#This Row],[release_year]]-'VARIANZA Y DES. EST'!$L$11)^2</f>
        <v>17.47405172519213</v>
      </c>
      <c r="M3975" s="12">
        <v>2010</v>
      </c>
      <c r="N3975" s="9" t="s">
        <v>35</v>
      </c>
      <c r="O3975" s="9" t="s">
        <v>14759</v>
      </c>
      <c r="P3975" s="12">
        <v>106</v>
      </c>
      <c r="Q3975" s="12">
        <v>106</v>
      </c>
      <c r="R3975" s="12">
        <v>41.409256487528452</v>
      </c>
      <c r="S3975" s="12" t="s">
        <v>28</v>
      </c>
      <c r="T3975" s="9" t="s">
        <v>70</v>
      </c>
      <c r="U3975" s="9" t="s">
        <v>45</v>
      </c>
      <c r="V3975" s="9" t="s">
        <v>70</v>
      </c>
      <c r="W3975" s="14">
        <v>2</v>
      </c>
    </row>
    <row r="3976" spans="1:23" x14ac:dyDescent="0.25">
      <c r="A3976" s="8">
        <v>8106</v>
      </c>
      <c r="B3976" s="9" t="s">
        <v>15140</v>
      </c>
      <c r="C3976" s="9" t="s">
        <v>22</v>
      </c>
      <c r="D3976" s="9" t="s">
        <v>15141</v>
      </c>
      <c r="E3976" s="9" t="s">
        <v>13458</v>
      </c>
      <c r="F3976" s="9" t="s">
        <v>15142</v>
      </c>
      <c r="G3976" s="12">
        <v>11</v>
      </c>
      <c r="H3976" s="9" t="s">
        <v>25</v>
      </c>
      <c r="I3976" s="9" t="s">
        <v>25</v>
      </c>
      <c r="J3976" s="12">
        <v>1</v>
      </c>
      <c r="K3976" s="13">
        <v>43709</v>
      </c>
      <c r="L3976" s="86">
        <f>(Tabla2[[#This Row],[release_year]]-'VARIANZA Y DES. EST'!$L$11)^2</f>
        <v>1100.9255107918398</v>
      </c>
      <c r="M3976" s="12">
        <v>1981</v>
      </c>
      <c r="N3976" s="9" t="s">
        <v>1991</v>
      </c>
      <c r="O3976" s="9" t="s">
        <v>14759</v>
      </c>
      <c r="P3976" s="12">
        <v>106</v>
      </c>
      <c r="Q3976" s="12">
        <v>106</v>
      </c>
      <c r="R3976" s="12">
        <v>41.409256487528452</v>
      </c>
      <c r="S3976" s="12" t="s">
        <v>28</v>
      </c>
      <c r="T3976" s="9" t="s">
        <v>9380</v>
      </c>
      <c r="U3976" s="9" t="s">
        <v>151</v>
      </c>
      <c r="V3976" s="9" t="s">
        <v>9380</v>
      </c>
      <c r="W3976" s="14">
        <v>3</v>
      </c>
    </row>
    <row r="3977" spans="1:23" x14ac:dyDescent="0.25">
      <c r="A3977" s="8">
        <v>8234</v>
      </c>
      <c r="B3977" s="9" t="s">
        <v>15143</v>
      </c>
      <c r="C3977" s="9" t="s">
        <v>22</v>
      </c>
      <c r="D3977" s="9" t="s">
        <v>15144</v>
      </c>
      <c r="E3977" s="9" t="s">
        <v>15145</v>
      </c>
      <c r="F3977" s="9" t="s">
        <v>15146</v>
      </c>
      <c r="G3977" s="12">
        <v>8</v>
      </c>
      <c r="H3977" s="9" t="s">
        <v>25</v>
      </c>
      <c r="I3977" s="9" t="s">
        <v>25</v>
      </c>
      <c r="J3977" s="12">
        <v>1</v>
      </c>
      <c r="K3977" s="13">
        <v>43913</v>
      </c>
      <c r="L3977" s="86">
        <f>(Tabla2[[#This Row],[release_year]]-'VARIANZA Y DES. EST'!$L$11)^2</f>
        <v>23.230495463129063</v>
      </c>
      <c r="M3977" s="12">
        <v>2019</v>
      </c>
      <c r="N3977" s="9" t="s">
        <v>76</v>
      </c>
      <c r="O3977" s="9" t="s">
        <v>14759</v>
      </c>
      <c r="P3977" s="12">
        <v>106</v>
      </c>
      <c r="Q3977" s="12">
        <v>106</v>
      </c>
      <c r="R3977" s="12">
        <v>41.409256487528452</v>
      </c>
      <c r="S3977" s="12" t="s">
        <v>28</v>
      </c>
      <c r="T3977" s="9" t="s">
        <v>5255</v>
      </c>
      <c r="U3977" s="9" t="s">
        <v>5256</v>
      </c>
      <c r="V3977" s="9" t="s">
        <v>5255</v>
      </c>
      <c r="W3977" s="14">
        <v>2</v>
      </c>
    </row>
    <row r="3978" spans="1:23" x14ac:dyDescent="0.25">
      <c r="A3978" s="8">
        <v>8289</v>
      </c>
      <c r="B3978" s="9" t="s">
        <v>15147</v>
      </c>
      <c r="C3978" s="9" t="s">
        <v>22</v>
      </c>
      <c r="D3978" s="9" t="s">
        <v>15148</v>
      </c>
      <c r="E3978" s="9" t="s">
        <v>10216</v>
      </c>
      <c r="F3978" s="9" t="s">
        <v>15149</v>
      </c>
      <c r="G3978" s="12">
        <v>8</v>
      </c>
      <c r="H3978" s="9" t="s">
        <v>25</v>
      </c>
      <c r="I3978" s="9" t="s">
        <v>25</v>
      </c>
      <c r="J3978" s="12">
        <v>1</v>
      </c>
      <c r="K3978" s="13">
        <v>43307</v>
      </c>
      <c r="L3978" s="86">
        <f>(Tabla2[[#This Row],[release_year]]-'VARIANZA Y DES. EST'!$L$11)^2</f>
        <v>0.67207602404598188</v>
      </c>
      <c r="M3978" s="12">
        <v>2015</v>
      </c>
      <c r="N3978" s="9" t="s">
        <v>1991</v>
      </c>
      <c r="O3978" s="9" t="s">
        <v>14759</v>
      </c>
      <c r="P3978" s="12">
        <v>106</v>
      </c>
      <c r="Q3978" s="12">
        <v>106</v>
      </c>
      <c r="R3978" s="12">
        <v>41.409256487528452</v>
      </c>
      <c r="S3978" s="12" t="s">
        <v>28</v>
      </c>
      <c r="T3978" s="9" t="s">
        <v>144</v>
      </c>
      <c r="U3978" s="9" t="s">
        <v>45</v>
      </c>
      <c r="V3978" s="9" t="s">
        <v>144</v>
      </c>
      <c r="W3978" s="14">
        <v>2</v>
      </c>
    </row>
    <row r="3979" spans="1:23" x14ac:dyDescent="0.25">
      <c r="A3979" s="8">
        <v>8315</v>
      </c>
      <c r="B3979" s="9" t="s">
        <v>15150</v>
      </c>
      <c r="C3979" s="9" t="s">
        <v>22</v>
      </c>
      <c r="D3979" s="9" t="s">
        <v>15151</v>
      </c>
      <c r="E3979" s="9" t="s">
        <v>15152</v>
      </c>
      <c r="F3979" s="9" t="s">
        <v>15153</v>
      </c>
      <c r="G3979" s="12">
        <v>10</v>
      </c>
      <c r="H3979" s="9" t="s">
        <v>25</v>
      </c>
      <c r="I3979" s="9" t="s">
        <v>25</v>
      </c>
      <c r="J3979" s="12">
        <v>1</v>
      </c>
      <c r="K3979" s="13">
        <v>44070</v>
      </c>
      <c r="L3979" s="86">
        <f>(Tabla2[[#This Row],[release_year]]-'VARIANZA Y DES. EST'!$L$11)^2</f>
        <v>1.3928663045044412</v>
      </c>
      <c r="M3979" s="12">
        <v>2013</v>
      </c>
      <c r="N3979" s="9" t="s">
        <v>1991</v>
      </c>
      <c r="O3979" s="9" t="s">
        <v>14759</v>
      </c>
      <c r="P3979" s="12">
        <v>106</v>
      </c>
      <c r="Q3979" s="12">
        <v>106</v>
      </c>
      <c r="R3979" s="12">
        <v>41.409256487528452</v>
      </c>
      <c r="S3979" s="12" t="s">
        <v>28</v>
      </c>
      <c r="T3979" s="9" t="s">
        <v>2709</v>
      </c>
      <c r="U3979" s="9" t="s">
        <v>45</v>
      </c>
      <c r="V3979" s="9" t="s">
        <v>2709</v>
      </c>
      <c r="W3979" s="14">
        <v>2</v>
      </c>
    </row>
    <row r="3980" spans="1:23" x14ac:dyDescent="0.25">
      <c r="A3980" s="8">
        <v>8373</v>
      </c>
      <c r="B3980" s="9" t="s">
        <v>15154</v>
      </c>
      <c r="C3980" s="9" t="s">
        <v>22</v>
      </c>
      <c r="D3980" s="9" t="s">
        <v>15155</v>
      </c>
      <c r="E3980" s="18" t="s">
        <v>15156</v>
      </c>
      <c r="F3980" s="9" t="s">
        <v>15157</v>
      </c>
      <c r="G3980" s="12">
        <v>11</v>
      </c>
      <c r="H3980" s="9" t="s">
        <v>25</v>
      </c>
      <c r="I3980" s="9" t="s">
        <v>25</v>
      </c>
      <c r="J3980" s="12">
        <v>1</v>
      </c>
      <c r="K3980" s="13">
        <v>43532</v>
      </c>
      <c r="L3980" s="86">
        <f>(Tabla2[[#This Row],[release_year]]-'VARIANZA Y DES. EST'!$L$11)^2</f>
        <v>51.555237145879822</v>
      </c>
      <c r="M3980" s="12">
        <v>2007</v>
      </c>
      <c r="N3980" s="9" t="s">
        <v>43</v>
      </c>
      <c r="O3980" s="9" t="s">
        <v>14759</v>
      </c>
      <c r="P3980" s="12">
        <v>106</v>
      </c>
      <c r="Q3980" s="12">
        <v>106</v>
      </c>
      <c r="R3980" s="12">
        <v>41.409256487528452</v>
      </c>
      <c r="S3980" s="12" t="s">
        <v>28</v>
      </c>
      <c r="T3980" s="9" t="s">
        <v>5279</v>
      </c>
      <c r="U3980" s="9" t="s">
        <v>95</v>
      </c>
      <c r="V3980" s="9" t="s">
        <v>5279</v>
      </c>
      <c r="W3980" s="14">
        <v>3</v>
      </c>
    </row>
    <row r="3981" spans="1:23" x14ac:dyDescent="0.25">
      <c r="A3981" s="8">
        <v>8445</v>
      </c>
      <c r="B3981" s="9" t="s">
        <v>15158</v>
      </c>
      <c r="C3981" s="9" t="s">
        <v>22</v>
      </c>
      <c r="D3981" s="9" t="s">
        <v>15159</v>
      </c>
      <c r="E3981" s="9" t="s">
        <v>13845</v>
      </c>
      <c r="F3981" s="9" t="s">
        <v>15160</v>
      </c>
      <c r="G3981" s="12">
        <v>11</v>
      </c>
      <c r="H3981" s="9" t="s">
        <v>3522</v>
      </c>
      <c r="I3981" s="9" t="s">
        <v>3522</v>
      </c>
      <c r="J3981" s="12">
        <v>1</v>
      </c>
      <c r="K3981" s="13">
        <v>43523</v>
      </c>
      <c r="L3981" s="86">
        <f>(Tabla2[[#This Row],[release_year]]-'VARIANZA Y DES. EST'!$L$11)^2</f>
        <v>38.194842005650592</v>
      </c>
      <c r="M3981" s="12">
        <v>2008</v>
      </c>
      <c r="N3981" s="9" t="s">
        <v>82</v>
      </c>
      <c r="O3981" s="9" t="s">
        <v>14759</v>
      </c>
      <c r="P3981" s="12">
        <v>106</v>
      </c>
      <c r="Q3981" s="12">
        <v>106</v>
      </c>
      <c r="R3981" s="12">
        <v>41.409256487528452</v>
      </c>
      <c r="S3981" s="12" t="s">
        <v>28</v>
      </c>
      <c r="T3981" s="9" t="s">
        <v>859</v>
      </c>
      <c r="U3981" s="9" t="s">
        <v>95</v>
      </c>
      <c r="V3981" s="9" t="s">
        <v>859</v>
      </c>
      <c r="W3981" s="14">
        <v>2</v>
      </c>
    </row>
    <row r="3982" spans="1:23" x14ac:dyDescent="0.25">
      <c r="A3982" s="8">
        <v>8526</v>
      </c>
      <c r="B3982" s="9" t="s">
        <v>15161</v>
      </c>
      <c r="C3982" s="9" t="s">
        <v>22</v>
      </c>
      <c r="D3982" s="9" t="s">
        <v>15162</v>
      </c>
      <c r="E3982" s="9" t="s">
        <v>14397</v>
      </c>
      <c r="F3982" s="9" t="s">
        <v>15163</v>
      </c>
      <c r="G3982" s="12">
        <v>12</v>
      </c>
      <c r="H3982" s="9" t="s">
        <v>25</v>
      </c>
      <c r="I3982" s="9" t="s">
        <v>1453</v>
      </c>
      <c r="J3982" s="12">
        <v>2</v>
      </c>
      <c r="K3982" s="13">
        <v>43709</v>
      </c>
      <c r="L3982" s="86">
        <f>(Tabla2[[#This Row],[release_year]]-'VARIANZA Y DES. EST'!$L$11)^2</f>
        <v>26.834446865421359</v>
      </c>
      <c r="M3982" s="12">
        <v>2009</v>
      </c>
      <c r="N3982" s="9" t="s">
        <v>1991</v>
      </c>
      <c r="O3982" s="9" t="s">
        <v>14759</v>
      </c>
      <c r="P3982" s="12">
        <v>106</v>
      </c>
      <c r="Q3982" s="12">
        <v>106</v>
      </c>
      <c r="R3982" s="12">
        <v>41.409256487528452</v>
      </c>
      <c r="S3982" s="12" t="s">
        <v>28</v>
      </c>
      <c r="T3982" s="9" t="s">
        <v>38</v>
      </c>
      <c r="U3982" s="9" t="s">
        <v>38</v>
      </c>
      <c r="V3982" s="9" t="s">
        <v>38</v>
      </c>
      <c r="W3982" s="14">
        <v>1</v>
      </c>
    </row>
    <row r="3983" spans="1:23" x14ac:dyDescent="0.25">
      <c r="A3983" s="8">
        <v>8547</v>
      </c>
      <c r="B3983" s="9" t="s">
        <v>15164</v>
      </c>
      <c r="C3983" s="9" t="s">
        <v>22</v>
      </c>
      <c r="D3983" s="9" t="s">
        <v>15165</v>
      </c>
      <c r="E3983" s="18" t="s">
        <v>15166</v>
      </c>
      <c r="F3983" s="9" t="s">
        <v>15167</v>
      </c>
      <c r="G3983" s="12">
        <v>8</v>
      </c>
      <c r="H3983" s="9" t="s">
        <v>3510</v>
      </c>
      <c r="I3983" s="9" t="s">
        <v>6082</v>
      </c>
      <c r="J3983" s="12">
        <v>2</v>
      </c>
      <c r="K3983" s="16">
        <v>43081</v>
      </c>
      <c r="L3983" s="86">
        <f>(Tabla2[[#This Row],[release_year]]-'VARIANZA Y DES. EST'!$L$11)^2</f>
        <v>3.3116808838167522</v>
      </c>
      <c r="M3983" s="12">
        <v>2016</v>
      </c>
      <c r="N3983" s="9" t="s">
        <v>76</v>
      </c>
      <c r="O3983" s="9" t="s">
        <v>14759</v>
      </c>
      <c r="P3983" s="12">
        <v>106</v>
      </c>
      <c r="Q3983" s="12">
        <v>106</v>
      </c>
      <c r="R3983" s="12">
        <v>41.409256487528452</v>
      </c>
      <c r="S3983" s="12" t="s">
        <v>28</v>
      </c>
      <c r="T3983" s="9" t="s">
        <v>70</v>
      </c>
      <c r="U3983" s="9" t="s">
        <v>45</v>
      </c>
      <c r="V3983" s="9" t="s">
        <v>70</v>
      </c>
      <c r="W3983" s="14">
        <v>2</v>
      </c>
    </row>
    <row r="3984" spans="1:23" x14ac:dyDescent="0.25">
      <c r="A3984" s="8">
        <v>8675</v>
      </c>
      <c r="B3984" s="9" t="s">
        <v>15168</v>
      </c>
      <c r="C3984" s="9" t="s">
        <v>22</v>
      </c>
      <c r="D3984" s="9" t="s">
        <v>15169</v>
      </c>
      <c r="E3984" s="18" t="s">
        <v>15170</v>
      </c>
      <c r="F3984" s="9" t="s">
        <v>15171</v>
      </c>
      <c r="G3984" s="12">
        <v>12</v>
      </c>
      <c r="H3984" s="9" t="s">
        <v>126</v>
      </c>
      <c r="I3984" s="9" t="s">
        <v>15172</v>
      </c>
      <c r="J3984" s="12">
        <v>3</v>
      </c>
      <c r="K3984" s="16">
        <v>43081</v>
      </c>
      <c r="L3984" s="86">
        <f>(Tabla2[[#This Row],[release_year]]-'VARIANZA Y DES. EST'!$L$11)^2</f>
        <v>7.9512857435875226</v>
      </c>
      <c r="M3984" s="12">
        <v>2017</v>
      </c>
      <c r="N3984" s="9" t="s">
        <v>842</v>
      </c>
      <c r="O3984" s="9" t="s">
        <v>14759</v>
      </c>
      <c r="P3984" s="12">
        <v>106</v>
      </c>
      <c r="Q3984" s="12">
        <v>106</v>
      </c>
      <c r="R3984" s="12">
        <v>41.409256487528452</v>
      </c>
      <c r="S3984" s="12" t="s">
        <v>28</v>
      </c>
      <c r="T3984" s="9" t="s">
        <v>45</v>
      </c>
      <c r="U3984" s="9" t="s">
        <v>45</v>
      </c>
      <c r="V3984" s="9" t="s">
        <v>45</v>
      </c>
      <c r="W3984" s="14">
        <v>1</v>
      </c>
    </row>
    <row r="3985" spans="1:23" x14ac:dyDescent="0.25">
      <c r="A3985" s="8">
        <v>8683</v>
      </c>
      <c r="B3985" s="9" t="s">
        <v>15173</v>
      </c>
      <c r="C3985" s="9" t="s">
        <v>22</v>
      </c>
      <c r="D3985" s="9" t="s">
        <v>15174</v>
      </c>
      <c r="E3985" s="9" t="s">
        <v>9903</v>
      </c>
      <c r="F3985" s="9" t="s">
        <v>15175</v>
      </c>
      <c r="G3985" s="12">
        <v>8</v>
      </c>
      <c r="H3985" s="9" t="s">
        <v>7034</v>
      </c>
      <c r="I3985" s="9" t="s">
        <v>7034</v>
      </c>
      <c r="J3985" s="12">
        <v>1</v>
      </c>
      <c r="K3985" s="13">
        <v>42804</v>
      </c>
      <c r="L3985" s="86">
        <f>(Tabla2[[#This Row],[release_year]]-'VARIANZA Y DES. EST'!$L$11)^2</f>
        <v>103.6364225665675</v>
      </c>
      <c r="M3985" s="12">
        <v>2004</v>
      </c>
      <c r="N3985" s="9" t="s">
        <v>842</v>
      </c>
      <c r="O3985" s="9" t="s">
        <v>14759</v>
      </c>
      <c r="P3985" s="12">
        <v>106</v>
      </c>
      <c r="Q3985" s="12">
        <v>106</v>
      </c>
      <c r="R3985" s="12">
        <v>41.409256487528452</v>
      </c>
      <c r="S3985" s="12" t="s">
        <v>28</v>
      </c>
      <c r="T3985" s="9" t="s">
        <v>2492</v>
      </c>
      <c r="U3985" s="9" t="s">
        <v>95</v>
      </c>
      <c r="V3985" s="9" t="s">
        <v>2492</v>
      </c>
      <c r="W3985" s="14">
        <v>3</v>
      </c>
    </row>
    <row r="3986" spans="1:23" x14ac:dyDescent="0.25">
      <c r="A3986" s="8">
        <v>8743</v>
      </c>
      <c r="B3986" s="9" t="s">
        <v>15176</v>
      </c>
      <c r="C3986" s="9" t="s">
        <v>22</v>
      </c>
      <c r="D3986" s="9" t="s">
        <v>15177</v>
      </c>
      <c r="E3986" s="9" t="s">
        <v>6374</v>
      </c>
      <c r="F3986" s="9" t="s">
        <v>15178</v>
      </c>
      <c r="G3986" s="12">
        <v>10</v>
      </c>
      <c r="H3986" s="9" t="s">
        <v>25</v>
      </c>
      <c r="I3986" s="9" t="s">
        <v>25</v>
      </c>
      <c r="J3986" s="12">
        <v>1</v>
      </c>
      <c r="K3986" s="13">
        <v>43831</v>
      </c>
      <c r="L3986" s="86">
        <f>(Tabla2[[#This Row],[release_year]]-'VARIANZA Y DES. EST'!$L$11)^2</f>
        <v>230.43839826771367</v>
      </c>
      <c r="M3986" s="12">
        <v>1999</v>
      </c>
      <c r="N3986" s="9" t="s">
        <v>43</v>
      </c>
      <c r="O3986" s="9" t="s">
        <v>14759</v>
      </c>
      <c r="P3986" s="12">
        <v>106</v>
      </c>
      <c r="Q3986" s="12">
        <v>106</v>
      </c>
      <c r="R3986" s="12">
        <v>41.409256487528452</v>
      </c>
      <c r="S3986" s="12" t="s">
        <v>28</v>
      </c>
      <c r="T3986" s="9" t="s">
        <v>6376</v>
      </c>
      <c r="U3986" s="9" t="s">
        <v>38</v>
      </c>
      <c r="V3986" s="9" t="s">
        <v>6376</v>
      </c>
      <c r="W3986" s="14">
        <v>3</v>
      </c>
    </row>
    <row r="3987" spans="1:23" x14ac:dyDescent="0.25">
      <c r="A3987" s="8">
        <v>8752</v>
      </c>
      <c r="B3987" s="9" t="s">
        <v>15179</v>
      </c>
      <c r="C3987" s="9" t="s">
        <v>22</v>
      </c>
      <c r="D3987" s="9" t="s">
        <v>15180</v>
      </c>
      <c r="E3987" s="9" t="s">
        <v>15181</v>
      </c>
      <c r="F3987" s="18" t="s">
        <v>15182</v>
      </c>
      <c r="G3987" s="12">
        <v>10</v>
      </c>
      <c r="H3987" s="9" t="s">
        <v>25</v>
      </c>
      <c r="I3987" s="9" t="s">
        <v>25</v>
      </c>
      <c r="J3987" s="12">
        <v>1</v>
      </c>
      <c r="K3987" s="13">
        <v>43328</v>
      </c>
      <c r="L3987" s="86">
        <f>(Tabla2[[#This Row],[release_year]]-'VARIANZA Y DES. EST'!$L$11)^2</f>
        <v>3.2471164275211517E-2</v>
      </c>
      <c r="M3987" s="12">
        <v>2014</v>
      </c>
      <c r="N3987" s="9" t="s">
        <v>1991</v>
      </c>
      <c r="O3987" s="9" t="s">
        <v>14759</v>
      </c>
      <c r="P3987" s="12">
        <v>106</v>
      </c>
      <c r="Q3987" s="12">
        <v>106</v>
      </c>
      <c r="R3987" s="12">
        <v>41.409256487528452</v>
      </c>
      <c r="S3987" s="12" t="s">
        <v>28</v>
      </c>
      <c r="T3987" s="9" t="s">
        <v>94</v>
      </c>
      <c r="U3987" s="9" t="s">
        <v>95</v>
      </c>
      <c r="V3987" s="9" t="s">
        <v>94</v>
      </c>
      <c r="W3987" s="14">
        <v>3</v>
      </c>
    </row>
    <row r="3988" spans="1:23" x14ac:dyDescent="0.25">
      <c r="A3988" s="8">
        <v>8769</v>
      </c>
      <c r="B3988" s="9" t="s">
        <v>15183</v>
      </c>
      <c r="C3988" s="9" t="s">
        <v>22</v>
      </c>
      <c r="D3988" s="9" t="s">
        <v>15184</v>
      </c>
      <c r="E3988" s="9" t="s">
        <v>9595</v>
      </c>
      <c r="F3988" s="9" t="s">
        <v>15185</v>
      </c>
      <c r="G3988" s="12">
        <v>13</v>
      </c>
      <c r="H3988" s="9" t="s">
        <v>468</v>
      </c>
      <c r="I3988" s="9" t="s">
        <v>468</v>
      </c>
      <c r="J3988" s="12">
        <v>1</v>
      </c>
      <c r="K3988" s="13">
        <v>42887</v>
      </c>
      <c r="L3988" s="86">
        <f>(Tabla2[[#This Row],[release_year]]-'VARIANZA Y DES. EST'!$L$11)^2</f>
        <v>173.71760798725521</v>
      </c>
      <c r="M3988" s="12">
        <v>2001</v>
      </c>
      <c r="N3988" s="9" t="s">
        <v>1991</v>
      </c>
      <c r="O3988" s="9" t="s">
        <v>14759</v>
      </c>
      <c r="P3988" s="12">
        <v>106</v>
      </c>
      <c r="Q3988" s="12">
        <v>106</v>
      </c>
      <c r="R3988" s="12">
        <v>41.409256487528452</v>
      </c>
      <c r="S3988" s="12" t="s">
        <v>28</v>
      </c>
      <c r="T3988" s="9" t="s">
        <v>118</v>
      </c>
      <c r="U3988" s="9" t="s">
        <v>45</v>
      </c>
      <c r="V3988" s="9" t="s">
        <v>118</v>
      </c>
      <c r="W3988" s="14">
        <v>3</v>
      </c>
    </row>
    <row r="3989" spans="1:23" x14ac:dyDescent="0.25">
      <c r="A3989" s="8">
        <v>181</v>
      </c>
      <c r="B3989" s="9" t="s">
        <v>15186</v>
      </c>
      <c r="C3989" s="9" t="s">
        <v>22</v>
      </c>
      <c r="D3989" s="9" t="s">
        <v>15187</v>
      </c>
      <c r="E3989" s="9" t="s">
        <v>11994</v>
      </c>
      <c r="F3989" s="9" t="s">
        <v>15188</v>
      </c>
      <c r="G3989" s="12">
        <v>10</v>
      </c>
      <c r="H3989" s="12"/>
      <c r="I3989" s="9"/>
      <c r="J3989" s="12">
        <v>0</v>
      </c>
      <c r="K3989" s="13">
        <v>44440</v>
      </c>
      <c r="L3989" s="86">
        <f>(Tabla2[[#This Row],[release_year]]-'VARIANZA Y DES. EST'!$L$11)^2</f>
        <v>201.07800312748444</v>
      </c>
      <c r="M3989" s="12">
        <v>2000</v>
      </c>
      <c r="N3989" s="9" t="s">
        <v>43</v>
      </c>
      <c r="O3989" s="9" t="s">
        <v>15189</v>
      </c>
      <c r="P3989" s="12">
        <v>107</v>
      </c>
      <c r="Q3989" s="12">
        <v>107</v>
      </c>
      <c r="R3989" s="12">
        <v>55.279261380694336</v>
      </c>
      <c r="S3989" s="12" t="s">
        <v>28</v>
      </c>
      <c r="T3989" s="9" t="s">
        <v>3577</v>
      </c>
      <c r="U3989" s="9" t="s">
        <v>95</v>
      </c>
      <c r="V3989" s="9" t="s">
        <v>3577</v>
      </c>
      <c r="W3989" s="14">
        <v>2</v>
      </c>
    </row>
    <row r="3990" spans="1:23" x14ac:dyDescent="0.25">
      <c r="A3990" s="8">
        <v>192</v>
      </c>
      <c r="B3990" s="9" t="s">
        <v>15190</v>
      </c>
      <c r="C3990" s="9" t="s">
        <v>22</v>
      </c>
      <c r="D3990" s="9" t="s">
        <v>15191</v>
      </c>
      <c r="E3990" s="9" t="s">
        <v>15192</v>
      </c>
      <c r="F3990" s="9" t="s">
        <v>15193</v>
      </c>
      <c r="G3990" s="12">
        <v>15</v>
      </c>
      <c r="H3990" s="9" t="s">
        <v>126</v>
      </c>
      <c r="I3990" s="9" t="s">
        <v>7061</v>
      </c>
      <c r="J3990" s="12">
        <v>3</v>
      </c>
      <c r="K3990" s="13">
        <v>44436</v>
      </c>
      <c r="L3990" s="86">
        <f>(Tabla2[[#This Row],[release_year]]-'VARIANZA Y DES. EST'!$L$11)^2</f>
        <v>7.9512857435875226</v>
      </c>
      <c r="M3990" s="12">
        <v>2017</v>
      </c>
      <c r="N3990" s="9" t="s">
        <v>1991</v>
      </c>
      <c r="O3990" s="9" t="s">
        <v>15189</v>
      </c>
      <c r="P3990" s="12">
        <v>107</v>
      </c>
      <c r="Q3990" s="12">
        <v>107</v>
      </c>
      <c r="R3990" s="12">
        <v>55.279261380694336</v>
      </c>
      <c r="S3990" s="12" t="s">
        <v>28</v>
      </c>
      <c r="T3990" s="9" t="s">
        <v>144</v>
      </c>
      <c r="U3990" s="9" t="s">
        <v>45</v>
      </c>
      <c r="V3990" s="9" t="s">
        <v>144</v>
      </c>
      <c r="W3990" s="14">
        <v>2</v>
      </c>
    </row>
    <row r="3991" spans="1:23" x14ac:dyDescent="0.25">
      <c r="A3991" s="8">
        <v>439</v>
      </c>
      <c r="B3991" s="9" t="s">
        <v>15194</v>
      </c>
      <c r="C3991" s="9" t="s">
        <v>22</v>
      </c>
      <c r="D3991" s="9" t="s">
        <v>15195</v>
      </c>
      <c r="E3991" s="18" t="s">
        <v>15196</v>
      </c>
      <c r="F3991" s="18" t="s">
        <v>15197</v>
      </c>
      <c r="G3991" s="12">
        <v>10</v>
      </c>
      <c r="H3991" s="12"/>
      <c r="I3991" s="9"/>
      <c r="J3991" s="12">
        <v>0</v>
      </c>
      <c r="K3991" s="13">
        <v>44393</v>
      </c>
      <c r="L3991" s="86">
        <f>(Tabla2[[#This Row],[release_year]]-'VARIANZA Y DES. EST'!$L$11)^2</f>
        <v>33.870100322899837</v>
      </c>
      <c r="M3991" s="12">
        <v>2020</v>
      </c>
      <c r="N3991" s="9" t="s">
        <v>82</v>
      </c>
      <c r="O3991" s="9" t="s">
        <v>15189</v>
      </c>
      <c r="P3991" s="12">
        <v>107</v>
      </c>
      <c r="Q3991" s="12">
        <v>107</v>
      </c>
      <c r="R3991" s="12">
        <v>55.279261380694336</v>
      </c>
      <c r="S3991" s="12" t="s">
        <v>28</v>
      </c>
      <c r="T3991" s="9" t="s">
        <v>3319</v>
      </c>
      <c r="U3991" s="9" t="s">
        <v>45</v>
      </c>
      <c r="V3991" s="9" t="s">
        <v>3319</v>
      </c>
      <c r="W3991" s="14">
        <v>3</v>
      </c>
    </row>
    <row r="3992" spans="1:23" x14ac:dyDescent="0.25">
      <c r="A3992" s="8">
        <v>551</v>
      </c>
      <c r="B3992" s="9" t="s">
        <v>15198</v>
      </c>
      <c r="C3992" s="9" t="s">
        <v>22</v>
      </c>
      <c r="D3992" s="9" t="s">
        <v>15199</v>
      </c>
      <c r="E3992" s="18" t="s">
        <v>15200</v>
      </c>
      <c r="F3992" s="9" t="s">
        <v>15201</v>
      </c>
      <c r="G3992" s="12">
        <v>10</v>
      </c>
      <c r="H3992" s="12"/>
      <c r="I3992" s="9"/>
      <c r="J3992" s="12">
        <v>0</v>
      </c>
      <c r="K3992" s="13">
        <v>44379</v>
      </c>
      <c r="L3992" s="86">
        <f>(Tabla2[[#This Row],[release_year]]-'VARIANZA Y DES. EST'!$L$11)^2</f>
        <v>46.509705182670608</v>
      </c>
      <c r="M3992" s="12">
        <v>2021</v>
      </c>
      <c r="N3992" s="9" t="s">
        <v>1991</v>
      </c>
      <c r="O3992" s="9" t="s">
        <v>15189</v>
      </c>
      <c r="P3992" s="12">
        <v>107</v>
      </c>
      <c r="Q3992" s="12">
        <v>107</v>
      </c>
      <c r="R3992" s="12">
        <v>55.279261380694336</v>
      </c>
      <c r="S3992" s="12" t="s">
        <v>28</v>
      </c>
      <c r="T3992" s="9" t="s">
        <v>15202</v>
      </c>
      <c r="U3992" s="9" t="s">
        <v>514</v>
      </c>
      <c r="V3992" s="9" t="s">
        <v>15202</v>
      </c>
      <c r="W3992" s="14">
        <v>2</v>
      </c>
    </row>
    <row r="3993" spans="1:23" x14ac:dyDescent="0.25">
      <c r="A3993" s="8">
        <v>857</v>
      </c>
      <c r="B3993" s="9" t="s">
        <v>15203</v>
      </c>
      <c r="C3993" s="9" t="s">
        <v>22</v>
      </c>
      <c r="D3993" s="9" t="s">
        <v>15204</v>
      </c>
      <c r="E3993" s="9" t="s">
        <v>15205</v>
      </c>
      <c r="F3993" s="9" t="s">
        <v>15206</v>
      </c>
      <c r="G3993" s="12">
        <v>7</v>
      </c>
      <c r="H3993" s="12"/>
      <c r="I3993" s="9"/>
      <c r="J3993" s="12">
        <v>0</v>
      </c>
      <c r="K3993" s="13">
        <v>44337</v>
      </c>
      <c r="L3993" s="86">
        <f>(Tabla2[[#This Row],[release_year]]-'VARIANZA Y DES. EST'!$L$11)^2</f>
        <v>33.870100322899837</v>
      </c>
      <c r="M3993" s="12">
        <v>2020</v>
      </c>
      <c r="N3993" s="9" t="s">
        <v>76</v>
      </c>
      <c r="O3993" s="9" t="s">
        <v>15189</v>
      </c>
      <c r="P3993" s="12">
        <v>107</v>
      </c>
      <c r="Q3993" s="12">
        <v>107</v>
      </c>
      <c r="R3993" s="12">
        <v>55.279261380694336</v>
      </c>
      <c r="S3993" s="12" t="s">
        <v>28</v>
      </c>
      <c r="T3993" s="9" t="s">
        <v>70</v>
      </c>
      <c r="U3993" s="9" t="s">
        <v>45</v>
      </c>
      <c r="V3993" s="9" t="s">
        <v>70</v>
      </c>
      <c r="W3993" s="14">
        <v>2</v>
      </c>
    </row>
    <row r="3994" spans="1:23" x14ac:dyDescent="0.25">
      <c r="A3994" s="8">
        <v>879</v>
      </c>
      <c r="B3994" s="9" t="s">
        <v>15207</v>
      </c>
      <c r="C3994" s="9" t="s">
        <v>22</v>
      </c>
      <c r="D3994" s="9" t="s">
        <v>15208</v>
      </c>
      <c r="E3994" s="9" t="s">
        <v>15209</v>
      </c>
      <c r="F3994" s="9" t="s">
        <v>15210</v>
      </c>
      <c r="G3994" s="12">
        <v>7</v>
      </c>
      <c r="H3994" s="9" t="s">
        <v>3510</v>
      </c>
      <c r="I3994" s="9" t="s">
        <v>15211</v>
      </c>
      <c r="J3994" s="12">
        <v>2</v>
      </c>
      <c r="K3994" s="13">
        <v>44330</v>
      </c>
      <c r="L3994" s="86">
        <f>(Tabla2[[#This Row],[release_year]]-'VARIANZA Y DES. EST'!$L$11)^2</f>
        <v>46.509705182670608</v>
      </c>
      <c r="M3994" s="12">
        <v>2021</v>
      </c>
      <c r="N3994" s="9" t="s">
        <v>76</v>
      </c>
      <c r="O3994" s="9" t="s">
        <v>15189</v>
      </c>
      <c r="P3994" s="12">
        <v>107</v>
      </c>
      <c r="Q3994" s="12">
        <v>107</v>
      </c>
      <c r="R3994" s="12">
        <v>55.279261380694336</v>
      </c>
      <c r="S3994" s="12" t="s">
        <v>28</v>
      </c>
      <c r="T3994" s="9" t="s">
        <v>460</v>
      </c>
      <c r="U3994" s="9" t="s">
        <v>45</v>
      </c>
      <c r="V3994" s="9" t="s">
        <v>460</v>
      </c>
      <c r="W3994" s="14">
        <v>3</v>
      </c>
    </row>
    <row r="3995" spans="1:23" x14ac:dyDescent="0.25">
      <c r="A3995" s="8">
        <v>882</v>
      </c>
      <c r="B3995" s="9" t="s">
        <v>15212</v>
      </c>
      <c r="C3995" s="9" t="s">
        <v>22</v>
      </c>
      <c r="D3995" s="9" t="s">
        <v>15213</v>
      </c>
      <c r="E3995" s="9" t="s">
        <v>15214</v>
      </c>
      <c r="F3995" s="9" t="s">
        <v>15215</v>
      </c>
      <c r="G3995" s="12">
        <v>5</v>
      </c>
      <c r="H3995" s="9" t="s">
        <v>530</v>
      </c>
      <c r="I3995" s="9" t="s">
        <v>530</v>
      </c>
      <c r="J3995" s="12">
        <v>1</v>
      </c>
      <c r="K3995" s="13">
        <v>44330</v>
      </c>
      <c r="L3995" s="86">
        <f>(Tabla2[[#This Row],[release_year]]-'VARIANZA Y DES. EST'!$L$11)^2</f>
        <v>46.509705182670608</v>
      </c>
      <c r="M3995" s="12">
        <v>2021</v>
      </c>
      <c r="N3995" s="9" t="s">
        <v>76</v>
      </c>
      <c r="O3995" s="9" t="s">
        <v>15189</v>
      </c>
      <c r="P3995" s="12">
        <v>107</v>
      </c>
      <c r="Q3995" s="12">
        <v>107</v>
      </c>
      <c r="R3995" s="12">
        <v>55.279261380694336</v>
      </c>
      <c r="S3995" s="12" t="s">
        <v>28</v>
      </c>
      <c r="T3995" s="9" t="s">
        <v>460</v>
      </c>
      <c r="U3995" s="9" t="s">
        <v>45</v>
      </c>
      <c r="V3995" s="9" t="s">
        <v>460</v>
      </c>
      <c r="W3995" s="14">
        <v>3</v>
      </c>
    </row>
    <row r="3996" spans="1:23" x14ac:dyDescent="0.25">
      <c r="A3996" s="8">
        <v>893</v>
      </c>
      <c r="B3996" s="9" t="s">
        <v>15216</v>
      </c>
      <c r="C3996" s="9" t="s">
        <v>22</v>
      </c>
      <c r="D3996" s="9" t="s">
        <v>15217</v>
      </c>
      <c r="E3996" s="9" t="s">
        <v>15218</v>
      </c>
      <c r="F3996" s="9" t="s">
        <v>15219</v>
      </c>
      <c r="G3996" s="12">
        <v>5</v>
      </c>
      <c r="H3996" s="9" t="s">
        <v>518</v>
      </c>
      <c r="I3996" s="9" t="s">
        <v>518</v>
      </c>
      <c r="J3996" s="12">
        <v>1</v>
      </c>
      <c r="K3996" s="13">
        <v>44329</v>
      </c>
      <c r="L3996" s="86">
        <f>(Tabla2[[#This Row],[release_year]]-'VARIANZA Y DES. EST'!$L$11)^2</f>
        <v>14.590890603358293</v>
      </c>
      <c r="M3996" s="12">
        <v>2018</v>
      </c>
      <c r="N3996" s="9" t="s">
        <v>76</v>
      </c>
      <c r="O3996" s="9" t="s">
        <v>15189</v>
      </c>
      <c r="P3996" s="12">
        <v>107</v>
      </c>
      <c r="Q3996" s="12">
        <v>107</v>
      </c>
      <c r="R3996" s="12">
        <v>55.279261380694336</v>
      </c>
      <c r="S3996" s="12" t="s">
        <v>28</v>
      </c>
      <c r="T3996" s="9" t="s">
        <v>118</v>
      </c>
      <c r="U3996" s="9" t="s">
        <v>45</v>
      </c>
      <c r="V3996" s="9" t="s">
        <v>118</v>
      </c>
      <c r="W3996" s="14">
        <v>3</v>
      </c>
    </row>
    <row r="3997" spans="1:23" x14ac:dyDescent="0.25">
      <c r="A3997" s="8">
        <v>914</v>
      </c>
      <c r="B3997" s="9" t="s">
        <v>15220</v>
      </c>
      <c r="C3997" s="9" t="s">
        <v>22</v>
      </c>
      <c r="D3997" s="9" t="s">
        <v>15221</v>
      </c>
      <c r="E3997" s="9" t="s">
        <v>15222</v>
      </c>
      <c r="F3997" s="9" t="s">
        <v>15223</v>
      </c>
      <c r="G3997" s="12">
        <v>8</v>
      </c>
      <c r="H3997" s="9" t="s">
        <v>518</v>
      </c>
      <c r="I3997" s="9" t="s">
        <v>518</v>
      </c>
      <c r="J3997" s="12">
        <v>1</v>
      </c>
      <c r="K3997" s="13">
        <v>44323</v>
      </c>
      <c r="L3997" s="86">
        <f>(Tabla2[[#This Row],[release_year]]-'VARIANZA Y DES. EST'!$L$11)^2</f>
        <v>33.870100322899837</v>
      </c>
      <c r="M3997" s="12">
        <v>2020</v>
      </c>
      <c r="N3997" s="9" t="s">
        <v>82</v>
      </c>
      <c r="O3997" s="9" t="s">
        <v>15189</v>
      </c>
      <c r="P3997" s="12">
        <v>107</v>
      </c>
      <c r="Q3997" s="12">
        <v>107</v>
      </c>
      <c r="R3997" s="12">
        <v>55.279261380694336</v>
      </c>
      <c r="S3997" s="12" t="s">
        <v>28</v>
      </c>
      <c r="T3997" s="9" t="s">
        <v>3319</v>
      </c>
      <c r="U3997" s="9" t="s">
        <v>45</v>
      </c>
      <c r="V3997" s="9" t="s">
        <v>3319</v>
      </c>
      <c r="W3997" s="14">
        <v>3</v>
      </c>
    </row>
    <row r="3998" spans="1:23" x14ac:dyDescent="0.25">
      <c r="A3998" s="8">
        <v>981</v>
      </c>
      <c r="B3998" s="9" t="s">
        <v>15224</v>
      </c>
      <c r="C3998" s="9" t="s">
        <v>22</v>
      </c>
      <c r="D3998" s="9" t="s">
        <v>15225</v>
      </c>
      <c r="E3998" s="9" t="s">
        <v>15226</v>
      </c>
      <c r="F3998" s="9" t="s">
        <v>15227</v>
      </c>
      <c r="G3998" s="12">
        <v>8</v>
      </c>
      <c r="H3998" s="9" t="s">
        <v>7034</v>
      </c>
      <c r="I3998" s="9" t="s">
        <v>7034</v>
      </c>
      <c r="J3998" s="12">
        <v>1</v>
      </c>
      <c r="K3998" s="13">
        <v>44309</v>
      </c>
      <c r="L3998" s="86">
        <f>(Tabla2[[#This Row],[release_year]]-'VARIANZA Y DES. EST'!$L$11)^2</f>
        <v>0.67207602404598188</v>
      </c>
      <c r="M3998" s="12">
        <v>2015</v>
      </c>
      <c r="N3998" s="9" t="s">
        <v>76</v>
      </c>
      <c r="O3998" s="9" t="s">
        <v>15189</v>
      </c>
      <c r="P3998" s="12">
        <v>107</v>
      </c>
      <c r="Q3998" s="12">
        <v>107</v>
      </c>
      <c r="R3998" s="12">
        <v>55.279261380694336</v>
      </c>
      <c r="S3998" s="12" t="s">
        <v>28</v>
      </c>
      <c r="T3998" s="9" t="s">
        <v>859</v>
      </c>
      <c r="U3998" s="9" t="s">
        <v>95</v>
      </c>
      <c r="V3998" s="9" t="s">
        <v>859</v>
      </c>
      <c r="W3998" s="14">
        <v>2</v>
      </c>
    </row>
    <row r="3999" spans="1:23" x14ac:dyDescent="0.25">
      <c r="A3999" s="8">
        <v>1089</v>
      </c>
      <c r="B3999" s="9" t="s">
        <v>15228</v>
      </c>
      <c r="C3999" s="9" t="s">
        <v>22</v>
      </c>
      <c r="D3999" s="9" t="s">
        <v>15229</v>
      </c>
      <c r="E3999" s="9" t="s">
        <v>15230</v>
      </c>
      <c r="F3999" s="9" t="s">
        <v>15231</v>
      </c>
      <c r="G3999" s="12">
        <v>9</v>
      </c>
      <c r="H3999" s="9" t="s">
        <v>25</v>
      </c>
      <c r="I3999" s="9" t="s">
        <v>25</v>
      </c>
      <c r="J3999" s="12">
        <v>1</v>
      </c>
      <c r="K3999" s="13">
        <v>44295</v>
      </c>
      <c r="L3999" s="86">
        <f>(Tabla2[[#This Row],[release_year]]-'VARIANZA Y DES. EST'!$L$11)^2</f>
        <v>46.509705182670608</v>
      </c>
      <c r="M3999" s="12">
        <v>2021</v>
      </c>
      <c r="N3999" s="9" t="s">
        <v>43</v>
      </c>
      <c r="O3999" s="9" t="s">
        <v>15189</v>
      </c>
      <c r="P3999" s="12">
        <v>107</v>
      </c>
      <c r="Q3999" s="12">
        <v>107</v>
      </c>
      <c r="R3999" s="12">
        <v>55.279261380694336</v>
      </c>
      <c r="S3999" s="12" t="s">
        <v>28</v>
      </c>
      <c r="T3999" s="9" t="s">
        <v>4567</v>
      </c>
      <c r="U3999" s="9" t="s">
        <v>38</v>
      </c>
      <c r="V3999" s="9" t="s">
        <v>4567</v>
      </c>
      <c r="W3999" s="14">
        <v>2</v>
      </c>
    </row>
    <row r="4000" spans="1:23" x14ac:dyDescent="0.25">
      <c r="A4000" s="8">
        <v>1136</v>
      </c>
      <c r="B4000" s="9" t="s">
        <v>15232</v>
      </c>
      <c r="C4000" s="9" t="s">
        <v>22</v>
      </c>
      <c r="D4000" s="9" t="s">
        <v>15233</v>
      </c>
      <c r="E4000" s="9" t="s">
        <v>15234</v>
      </c>
      <c r="F4000" s="9" t="s">
        <v>15235</v>
      </c>
      <c r="G4000" s="12">
        <v>12</v>
      </c>
      <c r="H4000" s="9" t="s">
        <v>25</v>
      </c>
      <c r="I4000" s="9" t="s">
        <v>25</v>
      </c>
      <c r="J4000" s="12">
        <v>1</v>
      </c>
      <c r="K4000" s="13">
        <v>44287</v>
      </c>
      <c r="L4000" s="86">
        <f>(Tabla2[[#This Row],[release_year]]-'VARIANZA Y DES. EST'!$L$11)^2</f>
        <v>17.47405172519213</v>
      </c>
      <c r="M4000" s="12">
        <v>2010</v>
      </c>
      <c r="N4000" s="9" t="s">
        <v>43</v>
      </c>
      <c r="O4000" s="9" t="s">
        <v>15189</v>
      </c>
      <c r="P4000" s="12">
        <v>107</v>
      </c>
      <c r="Q4000" s="12">
        <v>107</v>
      </c>
      <c r="R4000" s="12">
        <v>55.279261380694336</v>
      </c>
      <c r="S4000" s="12" t="s">
        <v>28</v>
      </c>
      <c r="T4000" s="9" t="s">
        <v>38</v>
      </c>
      <c r="U4000" s="9" t="s">
        <v>38</v>
      </c>
      <c r="V4000" s="9" t="s">
        <v>38</v>
      </c>
      <c r="W4000" s="14">
        <v>1</v>
      </c>
    </row>
    <row r="4001" spans="1:23" x14ac:dyDescent="0.25">
      <c r="A4001" s="8">
        <v>1220</v>
      </c>
      <c r="B4001" s="9" t="s">
        <v>15236</v>
      </c>
      <c r="C4001" s="9" t="s">
        <v>22</v>
      </c>
      <c r="D4001" s="9" t="s">
        <v>15237</v>
      </c>
      <c r="E4001" s="9" t="s">
        <v>15238</v>
      </c>
      <c r="F4001" s="9" t="s">
        <v>15239</v>
      </c>
      <c r="G4001" s="12">
        <v>4</v>
      </c>
      <c r="H4001" s="9" t="s">
        <v>7034</v>
      </c>
      <c r="I4001" s="9" t="s">
        <v>7034</v>
      </c>
      <c r="J4001" s="12">
        <v>1</v>
      </c>
      <c r="K4001" s="13">
        <v>44267</v>
      </c>
      <c r="L4001" s="86">
        <f>(Tabla2[[#This Row],[release_year]]-'VARIANZA Y DES. EST'!$L$11)^2</f>
        <v>3.3116808838167522</v>
      </c>
      <c r="M4001" s="12">
        <v>2016</v>
      </c>
      <c r="N4001" s="9" t="s">
        <v>82</v>
      </c>
      <c r="O4001" s="9" t="s">
        <v>15189</v>
      </c>
      <c r="P4001" s="12">
        <v>107</v>
      </c>
      <c r="Q4001" s="12">
        <v>107</v>
      </c>
      <c r="R4001" s="12">
        <v>55.279261380694336</v>
      </c>
      <c r="S4001" s="12" t="s">
        <v>28</v>
      </c>
      <c r="T4001" s="9" t="s">
        <v>94</v>
      </c>
      <c r="U4001" s="9" t="s">
        <v>95</v>
      </c>
      <c r="V4001" s="9" t="s">
        <v>94</v>
      </c>
      <c r="W4001" s="14">
        <v>3</v>
      </c>
    </row>
    <row r="4002" spans="1:23" x14ac:dyDescent="0.25">
      <c r="A4002" s="8">
        <v>1261</v>
      </c>
      <c r="B4002" s="9" t="s">
        <v>15240</v>
      </c>
      <c r="C4002" s="9" t="s">
        <v>22</v>
      </c>
      <c r="D4002" s="9" t="s">
        <v>15241</v>
      </c>
      <c r="E4002" s="18" t="s">
        <v>15242</v>
      </c>
      <c r="F4002" s="9" t="s">
        <v>15243</v>
      </c>
      <c r="G4002" s="12">
        <v>9</v>
      </c>
      <c r="H4002" s="9" t="s">
        <v>390</v>
      </c>
      <c r="I4002" s="9" t="s">
        <v>390</v>
      </c>
      <c r="J4002" s="12">
        <v>1</v>
      </c>
      <c r="K4002" s="13">
        <v>44253</v>
      </c>
      <c r="L4002" s="86">
        <f>(Tabla2[[#This Row],[release_year]]-'VARIANZA Y DES. EST'!$L$11)^2</f>
        <v>46.509705182670608</v>
      </c>
      <c r="M4002" s="12">
        <v>2021</v>
      </c>
      <c r="N4002" s="9" t="s">
        <v>76</v>
      </c>
      <c r="O4002" s="9" t="s">
        <v>15189</v>
      </c>
      <c r="P4002" s="12">
        <v>107</v>
      </c>
      <c r="Q4002" s="12">
        <v>107</v>
      </c>
      <c r="R4002" s="12">
        <v>55.279261380694336</v>
      </c>
      <c r="S4002" s="12" t="s">
        <v>28</v>
      </c>
      <c r="T4002" s="9" t="s">
        <v>3625</v>
      </c>
      <c r="U4002" s="9" t="s">
        <v>95</v>
      </c>
      <c r="V4002" s="9" t="s">
        <v>3625</v>
      </c>
      <c r="W4002" s="14">
        <v>3</v>
      </c>
    </row>
    <row r="4003" spans="1:23" x14ac:dyDescent="0.25">
      <c r="A4003" s="8">
        <v>1312</v>
      </c>
      <c r="B4003" s="9" t="s">
        <v>15244</v>
      </c>
      <c r="C4003" s="9" t="s">
        <v>22</v>
      </c>
      <c r="D4003" s="9" t="s">
        <v>15245</v>
      </c>
      <c r="E4003" s="9" t="s">
        <v>15246</v>
      </c>
      <c r="F4003" s="9" t="s">
        <v>15247</v>
      </c>
      <c r="G4003" s="12">
        <v>11</v>
      </c>
      <c r="H4003" s="9" t="s">
        <v>175</v>
      </c>
      <c r="I4003" s="9" t="s">
        <v>175</v>
      </c>
      <c r="J4003" s="12">
        <v>1</v>
      </c>
      <c r="K4003" s="13">
        <v>44241</v>
      </c>
      <c r="L4003" s="86">
        <f>(Tabla2[[#This Row],[release_year]]-'VARIANZA Y DES. EST'!$L$11)^2</f>
        <v>46.509705182670608</v>
      </c>
      <c r="M4003" s="12">
        <v>2021</v>
      </c>
      <c r="N4003" s="9" t="s">
        <v>35</v>
      </c>
      <c r="O4003" s="9" t="s">
        <v>15189</v>
      </c>
      <c r="P4003" s="12">
        <v>107</v>
      </c>
      <c r="Q4003" s="12">
        <v>107</v>
      </c>
      <c r="R4003" s="12">
        <v>55.279261380694336</v>
      </c>
      <c r="S4003" s="12" t="s">
        <v>28</v>
      </c>
      <c r="T4003" s="9" t="s">
        <v>2492</v>
      </c>
      <c r="U4003" s="9" t="s">
        <v>95</v>
      </c>
      <c r="V4003" s="9" t="s">
        <v>2492</v>
      </c>
      <c r="W4003" s="14">
        <v>3</v>
      </c>
    </row>
    <row r="4004" spans="1:23" x14ac:dyDescent="0.25">
      <c r="A4004" s="8">
        <v>1345</v>
      </c>
      <c r="B4004" s="9" t="s">
        <v>15248</v>
      </c>
      <c r="C4004" s="9" t="s">
        <v>22</v>
      </c>
      <c r="D4004" s="9" t="s">
        <v>15249</v>
      </c>
      <c r="E4004" s="9" t="s">
        <v>15250</v>
      </c>
      <c r="F4004" s="9" t="s">
        <v>15251</v>
      </c>
      <c r="G4004" s="12">
        <v>10</v>
      </c>
      <c r="H4004" s="9" t="s">
        <v>890</v>
      </c>
      <c r="I4004" s="9" t="s">
        <v>890</v>
      </c>
      <c r="J4004" s="12">
        <v>1</v>
      </c>
      <c r="K4004" s="13">
        <v>44232</v>
      </c>
      <c r="L4004" s="86">
        <f>(Tabla2[[#This Row],[release_year]]-'VARIANZA Y DES. EST'!$L$11)^2</f>
        <v>33.870100322899837</v>
      </c>
      <c r="M4004" s="12">
        <v>2020</v>
      </c>
      <c r="N4004" s="9" t="s">
        <v>76</v>
      </c>
      <c r="O4004" s="9" t="s">
        <v>15189</v>
      </c>
      <c r="P4004" s="12">
        <v>107</v>
      </c>
      <c r="Q4004" s="12">
        <v>107</v>
      </c>
      <c r="R4004" s="12">
        <v>55.279261380694336</v>
      </c>
      <c r="S4004" s="12" t="s">
        <v>28</v>
      </c>
      <c r="T4004" s="9" t="s">
        <v>3319</v>
      </c>
      <c r="U4004" s="9" t="s">
        <v>45</v>
      </c>
      <c r="V4004" s="9" t="s">
        <v>3319</v>
      </c>
      <c r="W4004" s="14">
        <v>3</v>
      </c>
    </row>
    <row r="4005" spans="1:23" x14ac:dyDescent="0.25">
      <c r="A4005" s="8">
        <v>1369</v>
      </c>
      <c r="B4005" s="9" t="s">
        <v>15252</v>
      </c>
      <c r="C4005" s="9" t="s">
        <v>22</v>
      </c>
      <c r="D4005" s="9" t="s">
        <v>15253</v>
      </c>
      <c r="E4005" s="9" t="s">
        <v>15254</v>
      </c>
      <c r="F4005" s="9" t="s">
        <v>15255</v>
      </c>
      <c r="G4005" s="12">
        <v>10</v>
      </c>
      <c r="H4005" s="9" t="s">
        <v>390</v>
      </c>
      <c r="I4005" s="9" t="s">
        <v>390</v>
      </c>
      <c r="J4005" s="12">
        <v>1</v>
      </c>
      <c r="K4005" s="13">
        <v>44225</v>
      </c>
      <c r="L4005" s="86">
        <f>(Tabla2[[#This Row],[release_year]]-'VARIANZA Y DES. EST'!$L$11)^2</f>
        <v>46.509705182670608</v>
      </c>
      <c r="M4005" s="12">
        <v>2021</v>
      </c>
      <c r="N4005" s="9" t="s">
        <v>76</v>
      </c>
      <c r="O4005" s="9" t="s">
        <v>15189</v>
      </c>
      <c r="P4005" s="12">
        <v>107</v>
      </c>
      <c r="Q4005" s="12">
        <v>107</v>
      </c>
      <c r="R4005" s="12">
        <v>55.279261380694336</v>
      </c>
      <c r="S4005" s="12" t="s">
        <v>28</v>
      </c>
      <c r="T4005" s="9" t="s">
        <v>4211</v>
      </c>
      <c r="U4005" s="9" t="s">
        <v>38</v>
      </c>
      <c r="V4005" s="9" t="s">
        <v>4211</v>
      </c>
      <c r="W4005" s="14">
        <v>2</v>
      </c>
    </row>
    <row r="4006" spans="1:23" x14ac:dyDescent="0.25">
      <c r="A4006" s="8">
        <v>1551</v>
      </c>
      <c r="B4006" s="9" t="s">
        <v>15256</v>
      </c>
      <c r="C4006" s="9" t="s">
        <v>22</v>
      </c>
      <c r="D4006" s="9" t="s">
        <v>15257</v>
      </c>
      <c r="E4006" s="9" t="s">
        <v>7048</v>
      </c>
      <c r="F4006" s="9" t="s">
        <v>15258</v>
      </c>
      <c r="G4006" s="12">
        <v>9</v>
      </c>
      <c r="H4006" s="9" t="s">
        <v>25</v>
      </c>
      <c r="I4006" s="9" t="s">
        <v>25</v>
      </c>
      <c r="J4006" s="12">
        <v>1</v>
      </c>
      <c r="K4006" s="16">
        <v>44179</v>
      </c>
      <c r="L4006" s="86">
        <f>(Tabla2[[#This Row],[release_year]]-'VARIANZA Y DES. EST'!$L$11)^2</f>
        <v>33.870100322899837</v>
      </c>
      <c r="M4006" s="12">
        <v>2020</v>
      </c>
      <c r="N4006" s="9" t="s">
        <v>43</v>
      </c>
      <c r="O4006" s="9" t="s">
        <v>15189</v>
      </c>
      <c r="P4006" s="12">
        <v>107</v>
      </c>
      <c r="Q4006" s="12">
        <v>107</v>
      </c>
      <c r="R4006" s="12">
        <v>55.279261380694336</v>
      </c>
      <c r="S4006" s="12" t="s">
        <v>28</v>
      </c>
      <c r="T4006" s="9" t="s">
        <v>3577</v>
      </c>
      <c r="U4006" s="9" t="s">
        <v>95</v>
      </c>
      <c r="V4006" s="9" t="s">
        <v>3577</v>
      </c>
      <c r="W4006" s="14">
        <v>2</v>
      </c>
    </row>
    <row r="4007" spans="1:23" x14ac:dyDescent="0.25">
      <c r="A4007" s="8">
        <v>1566</v>
      </c>
      <c r="B4007" s="9" t="s">
        <v>15259</v>
      </c>
      <c r="C4007" s="9" t="s">
        <v>22</v>
      </c>
      <c r="D4007" s="9" t="s">
        <v>15260</v>
      </c>
      <c r="E4007" s="9" t="s">
        <v>15261</v>
      </c>
      <c r="F4007" s="9" t="s">
        <v>15262</v>
      </c>
      <c r="G4007" s="12">
        <v>16</v>
      </c>
      <c r="H4007" s="9" t="s">
        <v>3522</v>
      </c>
      <c r="I4007" s="9" t="s">
        <v>3522</v>
      </c>
      <c r="J4007" s="12">
        <v>1</v>
      </c>
      <c r="K4007" s="16">
        <v>44175</v>
      </c>
      <c r="L4007" s="86">
        <f>(Tabla2[[#This Row],[release_year]]-'VARIANZA Y DES. EST'!$L$11)^2</f>
        <v>3.3116808838167522</v>
      </c>
      <c r="M4007" s="12">
        <v>2016</v>
      </c>
      <c r="N4007" s="9" t="s">
        <v>55</v>
      </c>
      <c r="O4007" s="9" t="s">
        <v>15189</v>
      </c>
      <c r="P4007" s="12">
        <v>107</v>
      </c>
      <c r="Q4007" s="12">
        <v>107</v>
      </c>
      <c r="R4007" s="12">
        <v>55.279261380694336</v>
      </c>
      <c r="S4007" s="12" t="s">
        <v>28</v>
      </c>
      <c r="T4007" s="9" t="s">
        <v>6997</v>
      </c>
      <c r="U4007" s="9" t="s">
        <v>239</v>
      </c>
      <c r="V4007" s="9" t="s">
        <v>6997</v>
      </c>
      <c r="W4007" s="14">
        <v>2</v>
      </c>
    </row>
    <row r="4008" spans="1:23" x14ac:dyDescent="0.25">
      <c r="A4008" s="8">
        <v>1683</v>
      </c>
      <c r="B4008" s="9" t="s">
        <v>15263</v>
      </c>
      <c r="C4008" s="9" t="s">
        <v>22</v>
      </c>
      <c r="D4008" s="9" t="s">
        <v>15264</v>
      </c>
      <c r="E4008" s="9" t="s">
        <v>14454</v>
      </c>
      <c r="F4008" s="9" t="s">
        <v>15265</v>
      </c>
      <c r="G4008" s="12">
        <v>8</v>
      </c>
      <c r="H4008" s="9" t="s">
        <v>3522</v>
      </c>
      <c r="I4008" s="9" t="s">
        <v>3522</v>
      </c>
      <c r="J4008" s="12">
        <v>1</v>
      </c>
      <c r="K4008" s="16">
        <v>44154</v>
      </c>
      <c r="L4008" s="86">
        <f>(Tabla2[[#This Row],[release_year]]-'VARIANZA Y DES. EST'!$L$11)^2</f>
        <v>14.590890603358293</v>
      </c>
      <c r="M4008" s="12">
        <v>2018</v>
      </c>
      <c r="N4008" s="9" t="s">
        <v>55</v>
      </c>
      <c r="O4008" s="9" t="s">
        <v>15189</v>
      </c>
      <c r="P4008" s="12">
        <v>107</v>
      </c>
      <c r="Q4008" s="12">
        <v>107</v>
      </c>
      <c r="R4008" s="12">
        <v>55.279261380694336</v>
      </c>
      <c r="S4008" s="12" t="s">
        <v>28</v>
      </c>
      <c r="T4008" s="9" t="s">
        <v>2492</v>
      </c>
      <c r="U4008" s="9" t="s">
        <v>95</v>
      </c>
      <c r="V4008" s="9" t="s">
        <v>2492</v>
      </c>
      <c r="W4008" s="14">
        <v>3</v>
      </c>
    </row>
    <row r="4009" spans="1:23" x14ac:dyDescent="0.25">
      <c r="A4009" s="8">
        <v>1708</v>
      </c>
      <c r="B4009" s="9" t="s">
        <v>15266</v>
      </c>
      <c r="C4009" s="9" t="s">
        <v>22</v>
      </c>
      <c r="D4009" s="9" t="s">
        <v>15267</v>
      </c>
      <c r="E4009" s="9" t="s">
        <v>14454</v>
      </c>
      <c r="F4009" s="9" t="s">
        <v>15268</v>
      </c>
      <c r="G4009" s="12">
        <v>11</v>
      </c>
      <c r="H4009" s="9" t="s">
        <v>3522</v>
      </c>
      <c r="I4009" s="9" t="s">
        <v>3522</v>
      </c>
      <c r="J4009" s="12">
        <v>1</v>
      </c>
      <c r="K4009" s="16">
        <v>44147</v>
      </c>
      <c r="L4009" s="86">
        <f>(Tabla2[[#This Row],[release_year]]-'VARIANZA Y DES. EST'!$L$11)^2</f>
        <v>38.194842005650592</v>
      </c>
      <c r="M4009" s="12">
        <v>2008</v>
      </c>
      <c r="N4009" s="9" t="s">
        <v>55</v>
      </c>
      <c r="O4009" s="9" t="s">
        <v>15189</v>
      </c>
      <c r="P4009" s="12">
        <v>107</v>
      </c>
      <c r="Q4009" s="12">
        <v>107</v>
      </c>
      <c r="R4009" s="12">
        <v>55.279261380694336</v>
      </c>
      <c r="S4009" s="12" t="s">
        <v>28</v>
      </c>
      <c r="T4009" s="9" t="s">
        <v>6997</v>
      </c>
      <c r="U4009" s="9" t="s">
        <v>239</v>
      </c>
      <c r="V4009" s="9" t="s">
        <v>6997</v>
      </c>
      <c r="W4009" s="14">
        <v>2</v>
      </c>
    </row>
    <row r="4010" spans="1:23" x14ac:dyDescent="0.25">
      <c r="A4010" s="8">
        <v>1769</v>
      </c>
      <c r="B4010" s="9" t="s">
        <v>15269</v>
      </c>
      <c r="C4010" s="9" t="s">
        <v>22</v>
      </c>
      <c r="D4010" s="9" t="s">
        <v>15270</v>
      </c>
      <c r="E4010" s="18" t="s">
        <v>15271</v>
      </c>
      <c r="F4010" s="9" t="s">
        <v>15272</v>
      </c>
      <c r="G4010" s="12">
        <v>8</v>
      </c>
      <c r="H4010" s="9" t="s">
        <v>25</v>
      </c>
      <c r="I4010" s="9" t="s">
        <v>25</v>
      </c>
      <c r="J4010" s="12">
        <v>1</v>
      </c>
      <c r="K4010" s="13">
        <v>44136</v>
      </c>
      <c r="L4010" s="86">
        <f>(Tabla2[[#This Row],[release_year]]-'VARIANZA Y DES. EST'!$L$11)^2</f>
        <v>407.24037396885979</v>
      </c>
      <c r="M4010" s="12">
        <v>1994</v>
      </c>
      <c r="N4010" s="9" t="s">
        <v>99</v>
      </c>
      <c r="O4010" s="9" t="s">
        <v>15189</v>
      </c>
      <c r="P4010" s="12">
        <v>107</v>
      </c>
      <c r="Q4010" s="12">
        <v>107</v>
      </c>
      <c r="R4010" s="12">
        <v>55.279261380694336</v>
      </c>
      <c r="S4010" s="12" t="s">
        <v>28</v>
      </c>
      <c r="T4010" s="9" t="s">
        <v>14010</v>
      </c>
      <c r="U4010" s="9" t="s">
        <v>38</v>
      </c>
      <c r="V4010" s="9" t="s">
        <v>14010</v>
      </c>
      <c r="W4010" s="14">
        <v>3</v>
      </c>
    </row>
    <row r="4011" spans="1:23" x14ac:dyDescent="0.25">
      <c r="A4011" s="8">
        <v>1771</v>
      </c>
      <c r="B4011" s="9" t="s">
        <v>15273</v>
      </c>
      <c r="C4011" s="9" t="s">
        <v>22</v>
      </c>
      <c r="D4011" s="9" t="s">
        <v>15274</v>
      </c>
      <c r="E4011" s="9" t="s">
        <v>7048</v>
      </c>
      <c r="F4011" s="9" t="s">
        <v>15275</v>
      </c>
      <c r="G4011" s="12">
        <v>10</v>
      </c>
      <c r="H4011" s="9" t="s">
        <v>25</v>
      </c>
      <c r="I4011" s="9" t="s">
        <v>25</v>
      </c>
      <c r="J4011" s="12">
        <v>1</v>
      </c>
      <c r="K4011" s="13">
        <v>44136</v>
      </c>
      <c r="L4011" s="86">
        <f>(Tabla2[[#This Row],[release_year]]-'VARIANZA Y DES. EST'!$L$11)^2</f>
        <v>33.870100322899837</v>
      </c>
      <c r="M4011" s="12">
        <v>2020</v>
      </c>
      <c r="N4011" s="9" t="s">
        <v>1991</v>
      </c>
      <c r="O4011" s="9" t="s">
        <v>15189</v>
      </c>
      <c r="P4011" s="12">
        <v>107</v>
      </c>
      <c r="Q4011" s="12">
        <v>107</v>
      </c>
      <c r="R4011" s="12">
        <v>55.279261380694336</v>
      </c>
      <c r="S4011" s="12" t="s">
        <v>28</v>
      </c>
      <c r="T4011" s="9" t="s">
        <v>6000</v>
      </c>
      <c r="U4011" s="9" t="s">
        <v>95</v>
      </c>
      <c r="V4011" s="9" t="s">
        <v>6000</v>
      </c>
      <c r="W4011" s="14">
        <v>2</v>
      </c>
    </row>
    <row r="4012" spans="1:23" x14ac:dyDescent="0.25">
      <c r="A4012" s="8">
        <v>1837</v>
      </c>
      <c r="B4012" s="9" t="s">
        <v>15276</v>
      </c>
      <c r="C4012" s="9" t="s">
        <v>22</v>
      </c>
      <c r="D4012" s="9" t="s">
        <v>15277</v>
      </c>
      <c r="E4012" s="9" t="s">
        <v>15278</v>
      </c>
      <c r="F4012" s="9" t="s">
        <v>15279</v>
      </c>
      <c r="G4012" s="12">
        <v>13</v>
      </c>
      <c r="H4012" s="9" t="s">
        <v>2635</v>
      </c>
      <c r="I4012" s="9" t="s">
        <v>2635</v>
      </c>
      <c r="J4012" s="12">
        <v>1</v>
      </c>
      <c r="K4012" s="16">
        <v>44120</v>
      </c>
      <c r="L4012" s="86">
        <f>(Tabla2[[#This Row],[release_year]]-'VARIANZA Y DES. EST'!$L$11)^2</f>
        <v>14.590890603358293</v>
      </c>
      <c r="M4012" s="12">
        <v>2018</v>
      </c>
      <c r="N4012" s="9" t="s">
        <v>76</v>
      </c>
      <c r="O4012" s="9" t="s">
        <v>15189</v>
      </c>
      <c r="P4012" s="12">
        <v>107</v>
      </c>
      <c r="Q4012" s="12">
        <v>107</v>
      </c>
      <c r="R4012" s="12">
        <v>55.279261380694336</v>
      </c>
      <c r="S4012" s="12" t="s">
        <v>28</v>
      </c>
      <c r="T4012" s="9" t="s">
        <v>3625</v>
      </c>
      <c r="U4012" s="9" t="s">
        <v>95</v>
      </c>
      <c r="V4012" s="9" t="s">
        <v>3625</v>
      </c>
      <c r="W4012" s="14">
        <v>3</v>
      </c>
    </row>
    <row r="4013" spans="1:23" x14ac:dyDescent="0.25">
      <c r="A4013" s="8">
        <v>1897</v>
      </c>
      <c r="B4013" s="9" t="s">
        <v>15280</v>
      </c>
      <c r="C4013" s="9" t="s">
        <v>22</v>
      </c>
      <c r="D4013" s="9" t="s">
        <v>15281</v>
      </c>
      <c r="E4013" s="9" t="s">
        <v>3292</v>
      </c>
      <c r="F4013" s="9" t="s">
        <v>15282</v>
      </c>
      <c r="G4013" s="12">
        <v>15</v>
      </c>
      <c r="H4013" s="9" t="s">
        <v>175</v>
      </c>
      <c r="I4013" s="9" t="s">
        <v>175</v>
      </c>
      <c r="J4013" s="12">
        <v>1</v>
      </c>
      <c r="K4013" s="13">
        <v>44106</v>
      </c>
      <c r="L4013" s="86">
        <f>(Tabla2[[#This Row],[release_year]]-'VARIANZA Y DES. EST'!$L$11)^2</f>
        <v>33.870100322899837</v>
      </c>
      <c r="M4013" s="12">
        <v>2020</v>
      </c>
      <c r="N4013" s="9" t="s">
        <v>76</v>
      </c>
      <c r="O4013" s="9" t="s">
        <v>15189</v>
      </c>
      <c r="P4013" s="12">
        <v>107</v>
      </c>
      <c r="Q4013" s="12">
        <v>107</v>
      </c>
      <c r="R4013" s="12">
        <v>55.279261380694336</v>
      </c>
      <c r="S4013" s="12" t="s">
        <v>28</v>
      </c>
      <c r="T4013" s="9" t="s">
        <v>70</v>
      </c>
      <c r="U4013" s="9" t="s">
        <v>45</v>
      </c>
      <c r="V4013" s="9" t="s">
        <v>70</v>
      </c>
      <c r="W4013" s="14">
        <v>2</v>
      </c>
    </row>
    <row r="4014" spans="1:23" x14ac:dyDescent="0.25">
      <c r="A4014" s="8">
        <v>1900</v>
      </c>
      <c r="B4014" s="9" t="s">
        <v>15283</v>
      </c>
      <c r="C4014" s="9" t="s">
        <v>22</v>
      </c>
      <c r="D4014" s="9" t="s">
        <v>15284</v>
      </c>
      <c r="E4014" s="9" t="s">
        <v>12716</v>
      </c>
      <c r="F4014" s="9" t="s">
        <v>15285</v>
      </c>
      <c r="G4014" s="12">
        <v>9</v>
      </c>
      <c r="H4014" s="9" t="s">
        <v>7034</v>
      </c>
      <c r="I4014" s="9" t="s">
        <v>7034</v>
      </c>
      <c r="J4014" s="12">
        <v>1</v>
      </c>
      <c r="K4014" s="13">
        <v>44106</v>
      </c>
      <c r="L4014" s="86">
        <f>(Tabla2[[#This Row],[release_year]]-'VARIANZA Y DES. EST'!$L$11)^2</f>
        <v>7.9512857435875226</v>
      </c>
      <c r="M4014" s="12">
        <v>2017</v>
      </c>
      <c r="N4014" s="9" t="s">
        <v>76</v>
      </c>
      <c r="O4014" s="9" t="s">
        <v>15189</v>
      </c>
      <c r="P4014" s="12">
        <v>107</v>
      </c>
      <c r="Q4014" s="12">
        <v>107</v>
      </c>
      <c r="R4014" s="12">
        <v>55.279261380694336</v>
      </c>
      <c r="S4014" s="12" t="s">
        <v>28</v>
      </c>
      <c r="T4014" s="9" t="s">
        <v>3625</v>
      </c>
      <c r="U4014" s="9" t="s">
        <v>95</v>
      </c>
      <c r="V4014" s="9" t="s">
        <v>3625</v>
      </c>
      <c r="W4014" s="14">
        <v>3</v>
      </c>
    </row>
    <row r="4015" spans="1:23" x14ac:dyDescent="0.25">
      <c r="A4015" s="8">
        <v>2088</v>
      </c>
      <c r="B4015" s="9" t="s">
        <v>15286</v>
      </c>
      <c r="C4015" s="9" t="s">
        <v>22</v>
      </c>
      <c r="D4015" s="9" t="s">
        <v>15287</v>
      </c>
      <c r="E4015" s="9" t="s">
        <v>15288</v>
      </c>
      <c r="F4015" s="9" t="s">
        <v>15289</v>
      </c>
      <c r="G4015" s="12">
        <v>8</v>
      </c>
      <c r="H4015" s="9" t="s">
        <v>530</v>
      </c>
      <c r="I4015" s="9" t="s">
        <v>15290</v>
      </c>
      <c r="J4015" s="12">
        <v>2</v>
      </c>
      <c r="K4015" s="13">
        <v>44071</v>
      </c>
      <c r="L4015" s="86">
        <f>(Tabla2[[#This Row],[release_year]]-'VARIANZA Y DES. EST'!$L$11)^2</f>
        <v>33.870100322899837</v>
      </c>
      <c r="M4015" s="12">
        <v>2020</v>
      </c>
      <c r="N4015" s="9" t="s">
        <v>76</v>
      </c>
      <c r="O4015" s="9" t="s">
        <v>15189</v>
      </c>
      <c r="P4015" s="12">
        <v>107</v>
      </c>
      <c r="Q4015" s="12">
        <v>107</v>
      </c>
      <c r="R4015" s="12">
        <v>55.279261380694336</v>
      </c>
      <c r="S4015" s="12" t="s">
        <v>28</v>
      </c>
      <c r="T4015" s="9" t="s">
        <v>4211</v>
      </c>
      <c r="U4015" s="9" t="s">
        <v>38</v>
      </c>
      <c r="V4015" s="9" t="s">
        <v>4211</v>
      </c>
      <c r="W4015" s="14">
        <v>2</v>
      </c>
    </row>
    <row r="4016" spans="1:23" x14ac:dyDescent="0.25">
      <c r="A4016" s="8">
        <v>2098</v>
      </c>
      <c r="B4016" s="9" t="s">
        <v>15291</v>
      </c>
      <c r="C4016" s="9" t="s">
        <v>22</v>
      </c>
      <c r="D4016" s="10" t="s">
        <v>15292</v>
      </c>
      <c r="E4016" s="11"/>
      <c r="F4016" s="9"/>
      <c r="G4016" s="12">
        <v>0</v>
      </c>
      <c r="H4016" s="9" t="s">
        <v>126</v>
      </c>
      <c r="I4016" s="9" t="s">
        <v>126</v>
      </c>
      <c r="J4016" s="12">
        <v>1</v>
      </c>
      <c r="K4016" s="13">
        <v>44069</v>
      </c>
      <c r="L4016" s="86">
        <f>(Tabla2[[#This Row],[release_year]]-'VARIANZA Y DES. EST'!$L$11)^2</f>
        <v>33.870100322899837</v>
      </c>
      <c r="M4016" s="12">
        <v>2020</v>
      </c>
      <c r="N4016" s="9" t="s">
        <v>43</v>
      </c>
      <c r="O4016" s="9" t="s">
        <v>15189</v>
      </c>
      <c r="P4016" s="12">
        <v>107</v>
      </c>
      <c r="Q4016" s="12">
        <v>107</v>
      </c>
      <c r="R4016" s="12">
        <v>55.279261380694336</v>
      </c>
      <c r="S4016" s="12" t="s">
        <v>28</v>
      </c>
      <c r="T4016" s="9" t="s">
        <v>171</v>
      </c>
      <c r="U4016" s="9" t="s">
        <v>57</v>
      </c>
      <c r="V4016" s="9" t="s">
        <v>171</v>
      </c>
      <c r="W4016" s="14">
        <v>3</v>
      </c>
    </row>
    <row r="4017" spans="1:23" x14ac:dyDescent="0.25">
      <c r="A4017" s="8">
        <v>2281</v>
      </c>
      <c r="B4017" s="9" t="s">
        <v>15293</v>
      </c>
      <c r="C4017" s="9" t="s">
        <v>22</v>
      </c>
      <c r="D4017" s="9" t="s">
        <v>15294</v>
      </c>
      <c r="E4017" s="9" t="s">
        <v>15295</v>
      </c>
      <c r="F4017" s="9" t="s">
        <v>15296</v>
      </c>
      <c r="G4017" s="12">
        <v>2</v>
      </c>
      <c r="H4017" s="9" t="s">
        <v>518</v>
      </c>
      <c r="I4017" s="9" t="s">
        <v>518</v>
      </c>
      <c r="J4017" s="12">
        <v>1</v>
      </c>
      <c r="K4017" s="13">
        <v>44017</v>
      </c>
      <c r="L4017" s="86">
        <f>(Tabla2[[#This Row],[release_year]]-'VARIANZA Y DES. EST'!$L$11)^2</f>
        <v>3.2471164275211517E-2</v>
      </c>
      <c r="M4017" s="12">
        <v>2014</v>
      </c>
      <c r="N4017" s="9" t="s">
        <v>76</v>
      </c>
      <c r="O4017" s="9" t="s">
        <v>15189</v>
      </c>
      <c r="P4017" s="12">
        <v>107</v>
      </c>
      <c r="Q4017" s="12">
        <v>107</v>
      </c>
      <c r="R4017" s="12">
        <v>55.279261380694336</v>
      </c>
      <c r="S4017" s="12" t="s">
        <v>28</v>
      </c>
      <c r="T4017" s="9" t="s">
        <v>3625</v>
      </c>
      <c r="U4017" s="9" t="s">
        <v>95</v>
      </c>
      <c r="V4017" s="9" t="s">
        <v>3625</v>
      </c>
      <c r="W4017" s="14">
        <v>3</v>
      </c>
    </row>
    <row r="4018" spans="1:23" x14ac:dyDescent="0.25">
      <c r="A4018" s="8">
        <v>2295</v>
      </c>
      <c r="B4018" s="9" t="s">
        <v>15297</v>
      </c>
      <c r="C4018" s="9" t="s">
        <v>22</v>
      </c>
      <c r="D4018" s="9" t="s">
        <v>15298</v>
      </c>
      <c r="E4018" s="9" t="s">
        <v>15299</v>
      </c>
      <c r="F4018" s="9" t="s">
        <v>15300</v>
      </c>
      <c r="G4018" s="12">
        <v>7</v>
      </c>
      <c r="H4018" s="9" t="s">
        <v>25</v>
      </c>
      <c r="I4018" s="9" t="s">
        <v>25</v>
      </c>
      <c r="J4018" s="12">
        <v>1</v>
      </c>
      <c r="K4018" s="13">
        <v>44015</v>
      </c>
      <c r="L4018" s="86">
        <f>(Tabla2[[#This Row],[release_year]]-'VARIANZA Y DES. EST'!$L$11)^2</f>
        <v>33.870100322899837</v>
      </c>
      <c r="M4018" s="12">
        <v>2020</v>
      </c>
      <c r="N4018" s="9" t="s">
        <v>76</v>
      </c>
      <c r="O4018" s="9" t="s">
        <v>15189</v>
      </c>
      <c r="P4018" s="12">
        <v>107</v>
      </c>
      <c r="Q4018" s="12">
        <v>107</v>
      </c>
      <c r="R4018" s="12">
        <v>55.279261380694336</v>
      </c>
      <c r="S4018" s="12" t="s">
        <v>28</v>
      </c>
      <c r="T4018" s="9" t="s">
        <v>3577</v>
      </c>
      <c r="U4018" s="9" t="s">
        <v>95</v>
      </c>
      <c r="V4018" s="9" t="s">
        <v>3577</v>
      </c>
      <c r="W4018" s="14">
        <v>2</v>
      </c>
    </row>
    <row r="4019" spans="1:23" x14ac:dyDescent="0.25">
      <c r="A4019" s="8">
        <v>2311</v>
      </c>
      <c r="B4019" s="9" t="s">
        <v>15301</v>
      </c>
      <c r="C4019" s="9" t="s">
        <v>22</v>
      </c>
      <c r="D4019" s="9" t="s">
        <v>15302</v>
      </c>
      <c r="E4019" s="18" t="s">
        <v>4627</v>
      </c>
      <c r="F4019" s="18" t="s">
        <v>15303</v>
      </c>
      <c r="G4019" s="12">
        <v>1</v>
      </c>
      <c r="H4019" s="9" t="s">
        <v>160</v>
      </c>
      <c r="I4019" s="9" t="s">
        <v>160</v>
      </c>
      <c r="J4019" s="12">
        <v>1</v>
      </c>
      <c r="K4019" s="13">
        <v>44013</v>
      </c>
      <c r="L4019" s="86">
        <f>(Tabla2[[#This Row],[release_year]]-'VARIANZA Y DES. EST'!$L$11)^2</f>
        <v>23.230495463129063</v>
      </c>
      <c r="M4019" s="12">
        <v>2019</v>
      </c>
      <c r="N4019" s="9" t="s">
        <v>76</v>
      </c>
      <c r="O4019" s="9" t="s">
        <v>15189</v>
      </c>
      <c r="P4019" s="12">
        <v>107</v>
      </c>
      <c r="Q4019" s="12">
        <v>107</v>
      </c>
      <c r="R4019" s="12">
        <v>55.279261380694336</v>
      </c>
      <c r="S4019" s="12" t="s">
        <v>28</v>
      </c>
      <c r="T4019" s="9" t="s">
        <v>576</v>
      </c>
      <c r="U4019" s="9" t="s">
        <v>57</v>
      </c>
      <c r="V4019" s="9" t="s">
        <v>576</v>
      </c>
      <c r="W4019" s="14">
        <v>2</v>
      </c>
    </row>
    <row r="4020" spans="1:23" x14ac:dyDescent="0.25">
      <c r="A4020" s="8">
        <v>2334</v>
      </c>
      <c r="B4020" s="9" t="s">
        <v>15304</v>
      </c>
      <c r="C4020" s="9" t="s">
        <v>22</v>
      </c>
      <c r="D4020" s="9" t="s">
        <v>15305</v>
      </c>
      <c r="E4020" s="18" t="s">
        <v>15306</v>
      </c>
      <c r="F4020" s="9" t="s">
        <v>15307</v>
      </c>
      <c r="G4020" s="12">
        <v>6</v>
      </c>
      <c r="H4020" s="9" t="s">
        <v>3522</v>
      </c>
      <c r="I4020" s="9" t="s">
        <v>3522</v>
      </c>
      <c r="J4020" s="12">
        <v>1</v>
      </c>
      <c r="K4020" s="13">
        <v>44008</v>
      </c>
      <c r="L4020" s="86">
        <f>(Tabla2[[#This Row],[release_year]]-'VARIANZA Y DES. EST'!$L$11)^2</f>
        <v>3.3116808838167522</v>
      </c>
      <c r="M4020" s="12">
        <v>2016</v>
      </c>
      <c r="N4020" s="9" t="s">
        <v>76</v>
      </c>
      <c r="O4020" s="9" t="s">
        <v>15189</v>
      </c>
      <c r="P4020" s="12">
        <v>107</v>
      </c>
      <c r="Q4020" s="12">
        <v>107</v>
      </c>
      <c r="R4020" s="12">
        <v>55.279261380694336</v>
      </c>
      <c r="S4020" s="12" t="s">
        <v>28</v>
      </c>
      <c r="T4020" s="9" t="s">
        <v>118</v>
      </c>
      <c r="U4020" s="9" t="s">
        <v>45</v>
      </c>
      <c r="V4020" s="9" t="s">
        <v>118</v>
      </c>
      <c r="W4020" s="14">
        <v>3</v>
      </c>
    </row>
    <row r="4021" spans="1:23" x14ac:dyDescent="0.25">
      <c r="A4021" s="8">
        <v>2505</v>
      </c>
      <c r="B4021" s="9" t="s">
        <v>15308</v>
      </c>
      <c r="C4021" s="9" t="s">
        <v>22</v>
      </c>
      <c r="D4021" s="9" t="s">
        <v>15309</v>
      </c>
      <c r="E4021" s="9" t="s">
        <v>15310</v>
      </c>
      <c r="F4021" s="9" t="s">
        <v>15311</v>
      </c>
      <c r="G4021" s="12">
        <v>5</v>
      </c>
      <c r="H4021" s="9" t="s">
        <v>116</v>
      </c>
      <c r="I4021" s="9" t="s">
        <v>116</v>
      </c>
      <c r="J4021" s="12">
        <v>1</v>
      </c>
      <c r="K4021" s="13">
        <v>43970</v>
      </c>
      <c r="L4021" s="86">
        <f>(Tabla2[[#This Row],[release_year]]-'VARIANZA Y DES. EST'!$L$11)^2</f>
        <v>51.555237145879822</v>
      </c>
      <c r="M4021" s="12">
        <v>2007</v>
      </c>
      <c r="N4021" s="9" t="s">
        <v>35</v>
      </c>
      <c r="O4021" s="9" t="s">
        <v>15189</v>
      </c>
      <c r="P4021" s="12">
        <v>107</v>
      </c>
      <c r="Q4021" s="12">
        <v>107</v>
      </c>
      <c r="R4021" s="12">
        <v>55.279261380694336</v>
      </c>
      <c r="S4021" s="12" t="s">
        <v>28</v>
      </c>
      <c r="T4021" s="9" t="s">
        <v>859</v>
      </c>
      <c r="U4021" s="9" t="s">
        <v>95</v>
      </c>
      <c r="V4021" s="9" t="s">
        <v>859</v>
      </c>
      <c r="W4021" s="14">
        <v>2</v>
      </c>
    </row>
    <row r="4022" spans="1:23" x14ac:dyDescent="0.25">
      <c r="A4022" s="8">
        <v>2561</v>
      </c>
      <c r="B4022" s="9" t="s">
        <v>15312</v>
      </c>
      <c r="C4022" s="9" t="s">
        <v>22</v>
      </c>
      <c r="D4022" s="9" t="s">
        <v>15313</v>
      </c>
      <c r="E4022" s="9" t="s">
        <v>15314</v>
      </c>
      <c r="F4022" s="9" t="s">
        <v>15315</v>
      </c>
      <c r="G4022" s="12">
        <v>8</v>
      </c>
      <c r="H4022" s="12"/>
      <c r="I4022" s="9"/>
      <c r="J4022" s="12">
        <v>0</v>
      </c>
      <c r="K4022" s="13">
        <v>43957</v>
      </c>
      <c r="L4022" s="86">
        <f>(Tabla2[[#This Row],[release_year]]-'VARIANZA Y DES. EST'!$L$11)^2</f>
        <v>33.870100322899837</v>
      </c>
      <c r="M4022" s="12">
        <v>2020</v>
      </c>
      <c r="N4022" s="9" t="s">
        <v>76</v>
      </c>
      <c r="O4022" s="9" t="s">
        <v>15189</v>
      </c>
      <c r="P4022" s="12">
        <v>107</v>
      </c>
      <c r="Q4022" s="12">
        <v>107</v>
      </c>
      <c r="R4022" s="12">
        <v>55.279261380694336</v>
      </c>
      <c r="S4022" s="12" t="s">
        <v>28</v>
      </c>
      <c r="T4022" s="9" t="s">
        <v>3625</v>
      </c>
      <c r="U4022" s="9" t="s">
        <v>95</v>
      </c>
      <c r="V4022" s="9" t="s">
        <v>3625</v>
      </c>
      <c r="W4022" s="14">
        <v>3</v>
      </c>
    </row>
    <row r="4023" spans="1:23" x14ac:dyDescent="0.25">
      <c r="A4023" s="8">
        <v>2588</v>
      </c>
      <c r="B4023" s="9" t="s">
        <v>15316</v>
      </c>
      <c r="C4023" s="9" t="s">
        <v>22</v>
      </c>
      <c r="D4023" s="9" t="s">
        <v>15317</v>
      </c>
      <c r="E4023" s="9" t="s">
        <v>11553</v>
      </c>
      <c r="F4023" s="9" t="s">
        <v>15318</v>
      </c>
      <c r="G4023" s="12">
        <v>4</v>
      </c>
      <c r="H4023" s="9" t="s">
        <v>518</v>
      </c>
      <c r="I4023" s="9" t="s">
        <v>518</v>
      </c>
      <c r="J4023" s="12">
        <v>1</v>
      </c>
      <c r="K4023" s="13">
        <v>43952</v>
      </c>
      <c r="L4023" s="86">
        <f>(Tabla2[[#This Row],[release_year]]-'VARIANZA Y DES. EST'!$L$11)^2</f>
        <v>33.870100322899837</v>
      </c>
      <c r="M4023" s="12">
        <v>2020</v>
      </c>
      <c r="N4023" s="9" t="s">
        <v>76</v>
      </c>
      <c r="O4023" s="9" t="s">
        <v>15189</v>
      </c>
      <c r="P4023" s="12">
        <v>107</v>
      </c>
      <c r="Q4023" s="12">
        <v>107</v>
      </c>
      <c r="R4023" s="12">
        <v>55.279261380694336</v>
      </c>
      <c r="S4023" s="12" t="s">
        <v>28</v>
      </c>
      <c r="T4023" s="9" t="s">
        <v>2372</v>
      </c>
      <c r="U4023" s="9" t="s">
        <v>239</v>
      </c>
      <c r="V4023" s="9" t="s">
        <v>2372</v>
      </c>
      <c r="W4023" s="14">
        <v>2</v>
      </c>
    </row>
    <row r="4024" spans="1:23" x14ac:dyDescent="0.25">
      <c r="A4024" s="8">
        <v>2614</v>
      </c>
      <c r="B4024" s="9" t="s">
        <v>15319</v>
      </c>
      <c r="C4024" s="9" t="s">
        <v>22</v>
      </c>
      <c r="D4024" s="9" t="s">
        <v>15320</v>
      </c>
      <c r="E4024" s="9" t="s">
        <v>12518</v>
      </c>
      <c r="F4024" s="9" t="s">
        <v>15321</v>
      </c>
      <c r="G4024" s="12">
        <v>4</v>
      </c>
      <c r="H4024" s="9" t="s">
        <v>7034</v>
      </c>
      <c r="I4024" s="9" t="s">
        <v>15322</v>
      </c>
      <c r="J4024" s="12">
        <v>2</v>
      </c>
      <c r="K4024" s="13">
        <v>43949</v>
      </c>
      <c r="L4024" s="86">
        <f>(Tabla2[[#This Row],[release_year]]-'VARIANZA Y DES. EST'!$L$11)^2</f>
        <v>3.3116808838167522</v>
      </c>
      <c r="M4024" s="12">
        <v>2016</v>
      </c>
      <c r="N4024" s="9" t="s">
        <v>76</v>
      </c>
      <c r="O4024" s="9" t="s">
        <v>15189</v>
      </c>
      <c r="P4024" s="12">
        <v>107</v>
      </c>
      <c r="Q4024" s="12">
        <v>107</v>
      </c>
      <c r="R4024" s="12">
        <v>55.279261380694336</v>
      </c>
      <c r="S4024" s="12" t="s">
        <v>28</v>
      </c>
      <c r="T4024" s="9" t="s">
        <v>4337</v>
      </c>
      <c r="U4024" s="9" t="s">
        <v>38</v>
      </c>
      <c r="V4024" s="9" t="s">
        <v>4337</v>
      </c>
      <c r="W4024" s="14">
        <v>3</v>
      </c>
    </row>
    <row r="4025" spans="1:23" x14ac:dyDescent="0.25">
      <c r="A4025" s="8">
        <v>2627</v>
      </c>
      <c r="B4025" s="9" t="s">
        <v>15323</v>
      </c>
      <c r="C4025" s="9" t="s">
        <v>22</v>
      </c>
      <c r="D4025" s="9" t="s">
        <v>15324</v>
      </c>
      <c r="E4025" s="9" t="s">
        <v>15325</v>
      </c>
      <c r="F4025" s="9" t="s">
        <v>15326</v>
      </c>
      <c r="G4025" s="12">
        <v>10</v>
      </c>
      <c r="H4025" s="9" t="s">
        <v>518</v>
      </c>
      <c r="I4025" s="9" t="s">
        <v>518</v>
      </c>
      <c r="J4025" s="12">
        <v>1</v>
      </c>
      <c r="K4025" s="13">
        <v>43948</v>
      </c>
      <c r="L4025" s="86">
        <f>(Tabla2[[#This Row],[release_year]]-'VARIANZA Y DES. EST'!$L$11)^2</f>
        <v>33.870100322899837</v>
      </c>
      <c r="M4025" s="12">
        <v>2020</v>
      </c>
      <c r="N4025" s="9" t="s">
        <v>76</v>
      </c>
      <c r="O4025" s="9" t="s">
        <v>15189</v>
      </c>
      <c r="P4025" s="12">
        <v>107</v>
      </c>
      <c r="Q4025" s="12">
        <v>107</v>
      </c>
      <c r="R4025" s="12">
        <v>55.279261380694336</v>
      </c>
      <c r="S4025" s="12" t="s">
        <v>28</v>
      </c>
      <c r="T4025" s="9" t="s">
        <v>118</v>
      </c>
      <c r="U4025" s="9" t="s">
        <v>45</v>
      </c>
      <c r="V4025" s="9" t="s">
        <v>118</v>
      </c>
      <c r="W4025" s="14">
        <v>3</v>
      </c>
    </row>
    <row r="4026" spans="1:23" x14ac:dyDescent="0.25">
      <c r="A4026" s="8">
        <v>2643</v>
      </c>
      <c r="B4026" s="9" t="s">
        <v>15327</v>
      </c>
      <c r="C4026" s="9" t="s">
        <v>22</v>
      </c>
      <c r="D4026" s="9" t="s">
        <v>15328</v>
      </c>
      <c r="E4026" s="9" t="s">
        <v>15329</v>
      </c>
      <c r="F4026" s="9" t="s">
        <v>15330</v>
      </c>
      <c r="G4026" s="12">
        <v>6</v>
      </c>
      <c r="H4026" s="9" t="s">
        <v>518</v>
      </c>
      <c r="I4026" s="9" t="s">
        <v>518</v>
      </c>
      <c r="J4026" s="12">
        <v>1</v>
      </c>
      <c r="K4026" s="13">
        <v>43945</v>
      </c>
      <c r="L4026" s="86">
        <f>(Tabla2[[#This Row],[release_year]]-'VARIANZA Y DES. EST'!$L$11)^2</f>
        <v>23.230495463129063</v>
      </c>
      <c r="M4026" s="12">
        <v>2019</v>
      </c>
      <c r="N4026" s="9" t="s">
        <v>35</v>
      </c>
      <c r="O4026" s="9" t="s">
        <v>15189</v>
      </c>
      <c r="P4026" s="12">
        <v>107</v>
      </c>
      <c r="Q4026" s="12">
        <v>107</v>
      </c>
      <c r="R4026" s="12">
        <v>55.279261380694336</v>
      </c>
      <c r="S4026" s="12" t="s">
        <v>28</v>
      </c>
      <c r="T4026" s="9" t="s">
        <v>2372</v>
      </c>
      <c r="U4026" s="9" t="s">
        <v>239</v>
      </c>
      <c r="V4026" s="9" t="s">
        <v>2372</v>
      </c>
      <c r="W4026" s="14">
        <v>2</v>
      </c>
    </row>
    <row r="4027" spans="1:23" x14ac:dyDescent="0.25">
      <c r="A4027" s="8">
        <v>2647</v>
      </c>
      <c r="B4027" s="9" t="s">
        <v>15331</v>
      </c>
      <c r="C4027" s="9" t="s">
        <v>22</v>
      </c>
      <c r="D4027" s="9" t="s">
        <v>15332</v>
      </c>
      <c r="E4027" s="18" t="s">
        <v>9850</v>
      </c>
      <c r="F4027" s="9" t="s">
        <v>15333</v>
      </c>
      <c r="G4027" s="12">
        <v>10</v>
      </c>
      <c r="H4027" s="9" t="s">
        <v>2935</v>
      </c>
      <c r="I4027" s="9" t="s">
        <v>2935</v>
      </c>
      <c r="J4027" s="12">
        <v>1</v>
      </c>
      <c r="K4027" s="13">
        <v>43944</v>
      </c>
      <c r="L4027" s="86">
        <f>(Tabla2[[#This Row],[release_year]]-'VARIANZA Y DES. EST'!$L$11)^2</f>
        <v>3.3116808838167522</v>
      </c>
      <c r="M4027" s="12">
        <v>2016</v>
      </c>
      <c r="N4027" s="9" t="s">
        <v>55</v>
      </c>
      <c r="O4027" s="9" t="s">
        <v>15189</v>
      </c>
      <c r="P4027" s="12">
        <v>107</v>
      </c>
      <c r="Q4027" s="12">
        <v>107</v>
      </c>
      <c r="R4027" s="12">
        <v>55.279261380694336</v>
      </c>
      <c r="S4027" s="12" t="s">
        <v>28</v>
      </c>
      <c r="T4027" s="9" t="s">
        <v>859</v>
      </c>
      <c r="U4027" s="9" t="s">
        <v>95</v>
      </c>
      <c r="V4027" s="9" t="s">
        <v>859</v>
      </c>
      <c r="W4027" s="14">
        <v>2</v>
      </c>
    </row>
    <row r="4028" spans="1:23" x14ac:dyDescent="0.25">
      <c r="A4028" s="8">
        <v>2688</v>
      </c>
      <c r="B4028" s="9" t="s">
        <v>15334</v>
      </c>
      <c r="C4028" s="9" t="s">
        <v>22</v>
      </c>
      <c r="D4028" s="9" t="s">
        <v>15335</v>
      </c>
      <c r="E4028" s="9" t="s">
        <v>11892</v>
      </c>
      <c r="F4028" s="9" t="s">
        <v>15336</v>
      </c>
      <c r="G4028" s="12">
        <v>10</v>
      </c>
      <c r="H4028" s="9" t="s">
        <v>175</v>
      </c>
      <c r="I4028" s="9" t="s">
        <v>175</v>
      </c>
      <c r="J4028" s="12">
        <v>1</v>
      </c>
      <c r="K4028" s="13">
        <v>43935</v>
      </c>
      <c r="L4028" s="86">
        <f>(Tabla2[[#This Row],[release_year]]-'VARIANZA Y DES. EST'!$L$11)^2</f>
        <v>14.590890603358293</v>
      </c>
      <c r="M4028" s="12">
        <v>2018</v>
      </c>
      <c r="N4028" s="9" t="s">
        <v>35</v>
      </c>
      <c r="O4028" s="9" t="s">
        <v>15189</v>
      </c>
      <c r="P4028" s="12">
        <v>107</v>
      </c>
      <c r="Q4028" s="12">
        <v>107</v>
      </c>
      <c r="R4028" s="12">
        <v>55.279261380694336</v>
      </c>
      <c r="S4028" s="12" t="s">
        <v>28</v>
      </c>
      <c r="T4028" s="9" t="s">
        <v>70</v>
      </c>
      <c r="U4028" s="9" t="s">
        <v>45</v>
      </c>
      <c r="V4028" s="9" t="s">
        <v>70</v>
      </c>
      <c r="W4028" s="14">
        <v>2</v>
      </c>
    </row>
    <row r="4029" spans="1:23" x14ac:dyDescent="0.25">
      <c r="A4029" s="8">
        <v>2713</v>
      </c>
      <c r="B4029" s="9" t="s">
        <v>15337</v>
      </c>
      <c r="C4029" s="9" t="s">
        <v>22</v>
      </c>
      <c r="D4029" s="9" t="s">
        <v>15338</v>
      </c>
      <c r="E4029" s="9" t="s">
        <v>15339</v>
      </c>
      <c r="F4029" s="9" t="s">
        <v>15340</v>
      </c>
      <c r="G4029" s="12">
        <v>10</v>
      </c>
      <c r="H4029" s="9" t="s">
        <v>126</v>
      </c>
      <c r="I4029" s="9" t="s">
        <v>15341</v>
      </c>
      <c r="J4029" s="12">
        <v>5</v>
      </c>
      <c r="K4029" s="13">
        <v>43924</v>
      </c>
      <c r="L4029" s="86">
        <f>(Tabla2[[#This Row],[release_year]]-'VARIANZA Y DES. EST'!$L$11)^2</f>
        <v>7.9512857435875226</v>
      </c>
      <c r="M4029" s="12">
        <v>2017</v>
      </c>
      <c r="N4029" s="9" t="s">
        <v>1991</v>
      </c>
      <c r="O4029" s="9" t="s">
        <v>15189</v>
      </c>
      <c r="P4029" s="12">
        <v>107</v>
      </c>
      <c r="Q4029" s="12">
        <v>107</v>
      </c>
      <c r="R4029" s="12">
        <v>55.279261380694336</v>
      </c>
      <c r="S4029" s="12" t="s">
        <v>28</v>
      </c>
      <c r="T4029" s="9" t="s">
        <v>94</v>
      </c>
      <c r="U4029" s="9" t="s">
        <v>95</v>
      </c>
      <c r="V4029" s="9" t="s">
        <v>94</v>
      </c>
      <c r="W4029" s="14">
        <v>3</v>
      </c>
    </row>
    <row r="4030" spans="1:23" x14ac:dyDescent="0.25">
      <c r="A4030" s="8">
        <v>2746</v>
      </c>
      <c r="B4030" s="9" t="s">
        <v>15342</v>
      </c>
      <c r="C4030" s="9" t="s">
        <v>22</v>
      </c>
      <c r="D4030" s="9" t="s">
        <v>15343</v>
      </c>
      <c r="E4030" s="18" t="s">
        <v>15344</v>
      </c>
      <c r="F4030" s="9" t="s">
        <v>15345</v>
      </c>
      <c r="G4030" s="12">
        <v>11</v>
      </c>
      <c r="H4030" s="9" t="s">
        <v>25</v>
      </c>
      <c r="I4030" s="9" t="s">
        <v>25</v>
      </c>
      <c r="J4030" s="12">
        <v>1</v>
      </c>
      <c r="K4030" s="13">
        <v>43922</v>
      </c>
      <c r="L4030" s="86">
        <f>(Tabla2[[#This Row],[release_year]]-'VARIANZA Y DES. EST'!$L$11)^2</f>
        <v>17.47405172519213</v>
      </c>
      <c r="M4030" s="12">
        <v>2010</v>
      </c>
      <c r="N4030" s="9" t="s">
        <v>1991</v>
      </c>
      <c r="O4030" s="9" t="s">
        <v>15189</v>
      </c>
      <c r="P4030" s="12">
        <v>107</v>
      </c>
      <c r="Q4030" s="12">
        <v>107</v>
      </c>
      <c r="R4030" s="12">
        <v>55.279261380694336</v>
      </c>
      <c r="S4030" s="12" t="s">
        <v>28</v>
      </c>
      <c r="T4030" s="9" t="s">
        <v>127</v>
      </c>
      <c r="U4030" s="9" t="s">
        <v>45</v>
      </c>
      <c r="V4030" s="9" t="s">
        <v>127</v>
      </c>
      <c r="W4030" s="14">
        <v>3</v>
      </c>
    </row>
    <row r="4031" spans="1:23" x14ac:dyDescent="0.25">
      <c r="A4031" s="8">
        <v>2757</v>
      </c>
      <c r="B4031" s="9" t="s">
        <v>15346</v>
      </c>
      <c r="C4031" s="9" t="s">
        <v>22</v>
      </c>
      <c r="D4031" s="9" t="s">
        <v>15347</v>
      </c>
      <c r="E4031" s="18" t="s">
        <v>15348</v>
      </c>
      <c r="F4031" s="9" t="s">
        <v>15349</v>
      </c>
      <c r="G4031" s="12">
        <v>10</v>
      </c>
      <c r="H4031" s="9" t="s">
        <v>518</v>
      </c>
      <c r="I4031" s="9" t="s">
        <v>518</v>
      </c>
      <c r="J4031" s="12">
        <v>1</v>
      </c>
      <c r="K4031" s="13">
        <v>43921</v>
      </c>
      <c r="L4031" s="86">
        <f>(Tabla2[[#This Row],[release_year]]-'VARIANZA Y DES. EST'!$L$11)^2</f>
        <v>23.230495463129063</v>
      </c>
      <c r="M4031" s="12">
        <v>2019</v>
      </c>
      <c r="N4031" s="9" t="s">
        <v>76</v>
      </c>
      <c r="O4031" s="9" t="s">
        <v>15189</v>
      </c>
      <c r="P4031" s="12">
        <v>107</v>
      </c>
      <c r="Q4031" s="12">
        <v>107</v>
      </c>
      <c r="R4031" s="12">
        <v>55.279261380694336</v>
      </c>
      <c r="S4031" s="12" t="s">
        <v>28</v>
      </c>
      <c r="T4031" s="9" t="s">
        <v>118</v>
      </c>
      <c r="U4031" s="9" t="s">
        <v>45</v>
      </c>
      <c r="V4031" s="9" t="s">
        <v>118</v>
      </c>
      <c r="W4031" s="14">
        <v>3</v>
      </c>
    </row>
    <row r="4032" spans="1:23" x14ac:dyDescent="0.25">
      <c r="A4032" s="8">
        <v>3020</v>
      </c>
      <c r="B4032" s="9" t="s">
        <v>15350</v>
      </c>
      <c r="C4032" s="9" t="s">
        <v>22</v>
      </c>
      <c r="D4032" s="9" t="s">
        <v>15351</v>
      </c>
      <c r="E4032" s="18" t="s">
        <v>15352</v>
      </c>
      <c r="F4032" s="9" t="s">
        <v>15353</v>
      </c>
      <c r="G4032" s="12">
        <v>10</v>
      </c>
      <c r="H4032" s="9" t="s">
        <v>34</v>
      </c>
      <c r="I4032" s="9" t="s">
        <v>34</v>
      </c>
      <c r="J4032" s="12">
        <v>1</v>
      </c>
      <c r="K4032" s="13">
        <v>43846</v>
      </c>
      <c r="L4032" s="86">
        <f>(Tabla2[[#This Row],[release_year]]-'VARIANZA Y DES. EST'!$L$11)^2</f>
        <v>23.230495463129063</v>
      </c>
      <c r="M4032" s="12">
        <v>2019</v>
      </c>
      <c r="N4032" s="9" t="s">
        <v>35</v>
      </c>
      <c r="O4032" s="9" t="s">
        <v>15189</v>
      </c>
      <c r="P4032" s="12">
        <v>107</v>
      </c>
      <c r="Q4032" s="12">
        <v>107</v>
      </c>
      <c r="R4032" s="12">
        <v>55.279261380694336</v>
      </c>
      <c r="S4032" s="12" t="s">
        <v>28</v>
      </c>
      <c r="T4032" s="9" t="s">
        <v>1638</v>
      </c>
      <c r="U4032" s="9" t="s">
        <v>38</v>
      </c>
      <c r="V4032" s="9" t="s">
        <v>1638</v>
      </c>
      <c r="W4032" s="14">
        <v>3</v>
      </c>
    </row>
    <row r="4033" spans="1:23" x14ac:dyDescent="0.25">
      <c r="A4033" s="8">
        <v>3116</v>
      </c>
      <c r="B4033" s="9" t="s">
        <v>15354</v>
      </c>
      <c r="C4033" s="9" t="s">
        <v>22</v>
      </c>
      <c r="D4033" s="9" t="s">
        <v>15355</v>
      </c>
      <c r="E4033" s="18" t="s">
        <v>8166</v>
      </c>
      <c r="F4033" s="9" t="s">
        <v>15356</v>
      </c>
      <c r="G4033" s="12">
        <v>10</v>
      </c>
      <c r="H4033" s="12"/>
      <c r="I4033" s="9"/>
      <c r="J4033" s="12">
        <v>0</v>
      </c>
      <c r="K4033" s="16">
        <v>43819</v>
      </c>
      <c r="L4033" s="86">
        <f>(Tabla2[[#This Row],[release_year]]-'VARIANZA Y DES. EST'!$L$11)^2</f>
        <v>0.67207602404598188</v>
      </c>
      <c r="M4033" s="12">
        <v>2015</v>
      </c>
      <c r="N4033" s="9" t="s">
        <v>76</v>
      </c>
      <c r="O4033" s="9" t="s">
        <v>15189</v>
      </c>
      <c r="P4033" s="12">
        <v>107</v>
      </c>
      <c r="Q4033" s="12">
        <v>107</v>
      </c>
      <c r="R4033" s="12">
        <v>55.279261380694336</v>
      </c>
      <c r="S4033" s="12" t="s">
        <v>28</v>
      </c>
      <c r="T4033" s="9" t="s">
        <v>70</v>
      </c>
      <c r="U4033" s="9" t="s">
        <v>45</v>
      </c>
      <c r="V4033" s="9" t="s">
        <v>70</v>
      </c>
      <c r="W4033" s="14">
        <v>2</v>
      </c>
    </row>
    <row r="4034" spans="1:23" x14ac:dyDescent="0.25">
      <c r="A4034" s="8">
        <v>3155</v>
      </c>
      <c r="B4034" s="9" t="s">
        <v>15357</v>
      </c>
      <c r="C4034" s="9" t="s">
        <v>22</v>
      </c>
      <c r="D4034" s="9" t="s">
        <v>15358</v>
      </c>
      <c r="E4034" s="18" t="s">
        <v>15359</v>
      </c>
      <c r="F4034" s="9" t="s">
        <v>15360</v>
      </c>
      <c r="G4034" s="12">
        <v>10</v>
      </c>
      <c r="H4034" s="12"/>
      <c r="I4034" s="9"/>
      <c r="J4034" s="12">
        <v>0</v>
      </c>
      <c r="K4034" s="16">
        <v>43812</v>
      </c>
      <c r="L4034" s="86">
        <f>(Tabla2[[#This Row],[release_year]]-'VARIANZA Y DES. EST'!$L$11)^2</f>
        <v>14.590890603358293</v>
      </c>
      <c r="M4034" s="12">
        <v>2018</v>
      </c>
      <c r="N4034" s="9" t="s">
        <v>35</v>
      </c>
      <c r="O4034" s="9" t="s">
        <v>15189</v>
      </c>
      <c r="P4034" s="12">
        <v>107</v>
      </c>
      <c r="Q4034" s="12">
        <v>107</v>
      </c>
      <c r="R4034" s="12">
        <v>55.279261380694336</v>
      </c>
      <c r="S4034" s="12" t="s">
        <v>28</v>
      </c>
      <c r="T4034" s="9" t="s">
        <v>3319</v>
      </c>
      <c r="U4034" s="9" t="s">
        <v>45</v>
      </c>
      <c r="V4034" s="9" t="s">
        <v>3319</v>
      </c>
      <c r="W4034" s="14">
        <v>3</v>
      </c>
    </row>
    <row r="4035" spans="1:23" x14ac:dyDescent="0.25">
      <c r="A4035" s="8">
        <v>3168</v>
      </c>
      <c r="B4035" s="9" t="s">
        <v>15361</v>
      </c>
      <c r="C4035" s="9" t="s">
        <v>22</v>
      </c>
      <c r="D4035" s="9" t="s">
        <v>15362</v>
      </c>
      <c r="E4035" s="9" t="s">
        <v>12782</v>
      </c>
      <c r="F4035" s="18" t="s">
        <v>15363</v>
      </c>
      <c r="G4035" s="12">
        <v>10</v>
      </c>
      <c r="H4035" s="12"/>
      <c r="I4035" s="9"/>
      <c r="J4035" s="12">
        <v>0</v>
      </c>
      <c r="K4035" s="13">
        <v>43805</v>
      </c>
      <c r="L4035" s="86">
        <f>(Tabla2[[#This Row],[release_year]]-'VARIANZA Y DES. EST'!$L$11)^2</f>
        <v>7.9512857435875226</v>
      </c>
      <c r="M4035" s="12">
        <v>2017</v>
      </c>
      <c r="N4035" s="9" t="s">
        <v>35</v>
      </c>
      <c r="O4035" s="9" t="s">
        <v>15189</v>
      </c>
      <c r="P4035" s="12">
        <v>107</v>
      </c>
      <c r="Q4035" s="12">
        <v>107</v>
      </c>
      <c r="R4035" s="12">
        <v>55.279261380694336</v>
      </c>
      <c r="S4035" s="12" t="s">
        <v>28</v>
      </c>
      <c r="T4035" s="9" t="s">
        <v>70</v>
      </c>
      <c r="U4035" s="9" t="s">
        <v>45</v>
      </c>
      <c r="V4035" s="9" t="s">
        <v>70</v>
      </c>
      <c r="W4035" s="14">
        <v>2</v>
      </c>
    </row>
    <row r="4036" spans="1:23" x14ac:dyDescent="0.25">
      <c r="A4036" s="8">
        <v>3210</v>
      </c>
      <c r="B4036" s="9" t="s">
        <v>15364</v>
      </c>
      <c r="C4036" s="9" t="s">
        <v>22</v>
      </c>
      <c r="D4036" s="9" t="s">
        <v>15365</v>
      </c>
      <c r="E4036" s="9" t="s">
        <v>10765</v>
      </c>
      <c r="F4036" s="9" t="s">
        <v>15366</v>
      </c>
      <c r="G4036" s="12">
        <v>9</v>
      </c>
      <c r="H4036" s="9" t="s">
        <v>175</v>
      </c>
      <c r="I4036" s="9" t="s">
        <v>175</v>
      </c>
      <c r="J4036" s="12">
        <v>1</v>
      </c>
      <c r="K4036" s="16">
        <v>43798</v>
      </c>
      <c r="L4036" s="86">
        <f>(Tabla2[[#This Row],[release_year]]-'VARIANZA Y DES. EST'!$L$11)^2</f>
        <v>14.590890603358293</v>
      </c>
      <c r="M4036" s="12">
        <v>2018</v>
      </c>
      <c r="N4036" s="9" t="s">
        <v>76</v>
      </c>
      <c r="O4036" s="9" t="s">
        <v>15189</v>
      </c>
      <c r="P4036" s="12">
        <v>107</v>
      </c>
      <c r="Q4036" s="12">
        <v>107</v>
      </c>
      <c r="R4036" s="12">
        <v>55.279261380694336</v>
      </c>
      <c r="S4036" s="12" t="s">
        <v>28</v>
      </c>
      <c r="T4036" s="9" t="s">
        <v>14844</v>
      </c>
      <c r="U4036" s="9" t="s">
        <v>95</v>
      </c>
      <c r="V4036" s="9" t="s">
        <v>14844</v>
      </c>
      <c r="W4036" s="14">
        <v>3</v>
      </c>
    </row>
    <row r="4037" spans="1:23" x14ac:dyDescent="0.25">
      <c r="A4037" s="8">
        <v>3212</v>
      </c>
      <c r="B4037" s="9" t="s">
        <v>15367</v>
      </c>
      <c r="C4037" s="9" t="s">
        <v>22</v>
      </c>
      <c r="D4037" s="9" t="s">
        <v>15368</v>
      </c>
      <c r="E4037" s="9" t="s">
        <v>15369</v>
      </c>
      <c r="F4037" s="9" t="s">
        <v>15370</v>
      </c>
      <c r="G4037" s="12">
        <v>6</v>
      </c>
      <c r="H4037" s="9" t="s">
        <v>530</v>
      </c>
      <c r="I4037" s="9" t="s">
        <v>530</v>
      </c>
      <c r="J4037" s="12">
        <v>1</v>
      </c>
      <c r="K4037" s="16">
        <v>43798</v>
      </c>
      <c r="L4037" s="86">
        <f>(Tabla2[[#This Row],[release_year]]-'VARIANZA Y DES. EST'!$L$11)^2</f>
        <v>3.3116808838167522</v>
      </c>
      <c r="M4037" s="12">
        <v>2016</v>
      </c>
      <c r="N4037" s="9" t="s">
        <v>76</v>
      </c>
      <c r="O4037" s="9" t="s">
        <v>15189</v>
      </c>
      <c r="P4037" s="12">
        <v>107</v>
      </c>
      <c r="Q4037" s="12">
        <v>107</v>
      </c>
      <c r="R4037" s="12">
        <v>55.279261380694336</v>
      </c>
      <c r="S4037" s="12" t="s">
        <v>28</v>
      </c>
      <c r="T4037" s="9" t="s">
        <v>70</v>
      </c>
      <c r="U4037" s="9" t="s">
        <v>45</v>
      </c>
      <c r="V4037" s="9" t="s">
        <v>70</v>
      </c>
      <c r="W4037" s="14">
        <v>2</v>
      </c>
    </row>
    <row r="4038" spans="1:23" x14ac:dyDescent="0.25">
      <c r="A4038" s="8">
        <v>3262</v>
      </c>
      <c r="B4038" s="9" t="s">
        <v>15371</v>
      </c>
      <c r="C4038" s="9" t="s">
        <v>22</v>
      </c>
      <c r="D4038" s="9" t="s">
        <v>15372</v>
      </c>
      <c r="E4038" s="9" t="s">
        <v>8624</v>
      </c>
      <c r="F4038" s="9" t="s">
        <v>15373</v>
      </c>
      <c r="G4038" s="12">
        <v>13</v>
      </c>
      <c r="H4038" s="9" t="s">
        <v>126</v>
      </c>
      <c r="I4038" s="9" t="s">
        <v>6371</v>
      </c>
      <c r="J4038" s="12">
        <v>2</v>
      </c>
      <c r="K4038" s="16">
        <v>43785</v>
      </c>
      <c r="L4038" s="86">
        <f>(Tabla2[[#This Row],[release_year]]-'VARIANZA Y DES. EST'!$L$11)^2</f>
        <v>0.67207602404598188</v>
      </c>
      <c r="M4038" s="12">
        <v>2015</v>
      </c>
      <c r="N4038" s="9" t="s">
        <v>43</v>
      </c>
      <c r="O4038" s="9" t="s">
        <v>15189</v>
      </c>
      <c r="P4038" s="12">
        <v>107</v>
      </c>
      <c r="Q4038" s="12">
        <v>107</v>
      </c>
      <c r="R4038" s="12">
        <v>55.279261380694336</v>
      </c>
      <c r="S4038" s="12" t="s">
        <v>28</v>
      </c>
      <c r="T4038" s="9" t="s">
        <v>70</v>
      </c>
      <c r="U4038" s="9" t="s">
        <v>45</v>
      </c>
      <c r="V4038" s="9" t="s">
        <v>70</v>
      </c>
      <c r="W4038" s="14">
        <v>2</v>
      </c>
    </row>
    <row r="4039" spans="1:23" x14ac:dyDescent="0.25">
      <c r="A4039" s="8">
        <v>3265</v>
      </c>
      <c r="B4039" s="9" t="s">
        <v>15374</v>
      </c>
      <c r="C4039" s="9" t="s">
        <v>22</v>
      </c>
      <c r="D4039" s="9" t="s">
        <v>15375</v>
      </c>
      <c r="E4039" s="18" t="s">
        <v>15376</v>
      </c>
      <c r="F4039" s="9" t="s">
        <v>15377</v>
      </c>
      <c r="G4039" s="12">
        <v>10</v>
      </c>
      <c r="H4039" s="9" t="s">
        <v>126</v>
      </c>
      <c r="I4039" s="9" t="s">
        <v>15378</v>
      </c>
      <c r="J4039" s="12">
        <v>3</v>
      </c>
      <c r="K4039" s="16">
        <v>43784</v>
      </c>
      <c r="L4039" s="86">
        <f>(Tabla2[[#This Row],[release_year]]-'VARIANZA Y DES. EST'!$L$11)^2</f>
        <v>23.230495463129063</v>
      </c>
      <c r="M4039" s="12">
        <v>2019</v>
      </c>
      <c r="N4039" s="9" t="s">
        <v>1991</v>
      </c>
      <c r="O4039" s="9" t="s">
        <v>15189</v>
      </c>
      <c r="P4039" s="12">
        <v>107</v>
      </c>
      <c r="Q4039" s="12">
        <v>107</v>
      </c>
      <c r="R4039" s="12">
        <v>55.279261380694336</v>
      </c>
      <c r="S4039" s="12" t="s">
        <v>28</v>
      </c>
      <c r="T4039" s="9" t="s">
        <v>4008</v>
      </c>
      <c r="U4039" s="9" t="s">
        <v>45</v>
      </c>
      <c r="V4039" s="9" t="s">
        <v>4008</v>
      </c>
      <c r="W4039" s="14">
        <v>2</v>
      </c>
    </row>
    <row r="4040" spans="1:23" x14ac:dyDescent="0.25">
      <c r="A4040" s="8">
        <v>3349</v>
      </c>
      <c r="B4040" s="9" t="s">
        <v>15379</v>
      </c>
      <c r="C4040" s="9" t="s">
        <v>22</v>
      </c>
      <c r="D4040" s="9" t="s">
        <v>15380</v>
      </c>
      <c r="E4040" s="9" t="s">
        <v>15381</v>
      </c>
      <c r="F4040" s="9" t="s">
        <v>15382</v>
      </c>
      <c r="G4040" s="12">
        <v>5</v>
      </c>
      <c r="H4040" s="9" t="s">
        <v>890</v>
      </c>
      <c r="I4040" s="9" t="s">
        <v>15383</v>
      </c>
      <c r="J4040" s="12">
        <v>2</v>
      </c>
      <c r="K4040" s="13">
        <v>43770</v>
      </c>
      <c r="L4040" s="86">
        <f>(Tabla2[[#This Row],[release_year]]-'VARIANZA Y DES. EST'!$L$11)^2</f>
        <v>23.230495463129063</v>
      </c>
      <c r="M4040" s="12">
        <v>2019</v>
      </c>
      <c r="N4040" s="9" t="s">
        <v>76</v>
      </c>
      <c r="O4040" s="9" t="s">
        <v>15189</v>
      </c>
      <c r="P4040" s="12">
        <v>107</v>
      </c>
      <c r="Q4040" s="12">
        <v>107</v>
      </c>
      <c r="R4040" s="12">
        <v>55.279261380694336</v>
      </c>
      <c r="S4040" s="12" t="s">
        <v>28</v>
      </c>
      <c r="T4040" s="9" t="s">
        <v>70</v>
      </c>
      <c r="U4040" s="9" t="s">
        <v>45</v>
      </c>
      <c r="V4040" s="9" t="s">
        <v>70</v>
      </c>
      <c r="W4040" s="14">
        <v>2</v>
      </c>
    </row>
    <row r="4041" spans="1:23" x14ac:dyDescent="0.25">
      <c r="A4041" s="8">
        <v>3523</v>
      </c>
      <c r="B4041" s="9" t="s">
        <v>15384</v>
      </c>
      <c r="C4041" s="9" t="s">
        <v>22</v>
      </c>
      <c r="D4041" s="9" t="s">
        <v>15385</v>
      </c>
      <c r="E4041" s="9" t="s">
        <v>15386</v>
      </c>
      <c r="F4041" s="9" t="s">
        <v>15387</v>
      </c>
      <c r="G4041" s="12">
        <v>8</v>
      </c>
      <c r="H4041" s="9" t="s">
        <v>2924</v>
      </c>
      <c r="I4041" s="9" t="s">
        <v>2924</v>
      </c>
      <c r="J4041" s="12">
        <v>1</v>
      </c>
      <c r="K4041" s="13">
        <v>43721</v>
      </c>
      <c r="L4041" s="86">
        <f>(Tabla2[[#This Row],[release_year]]-'VARIANZA Y DES. EST'!$L$11)^2</f>
        <v>23.230495463129063</v>
      </c>
      <c r="M4041" s="12">
        <v>2019</v>
      </c>
      <c r="N4041" s="9" t="s">
        <v>35</v>
      </c>
      <c r="O4041" s="9" t="s">
        <v>15189</v>
      </c>
      <c r="P4041" s="12">
        <v>107</v>
      </c>
      <c r="Q4041" s="12">
        <v>107</v>
      </c>
      <c r="R4041" s="12">
        <v>55.279261380694336</v>
      </c>
      <c r="S4041" s="12" t="s">
        <v>28</v>
      </c>
      <c r="T4041" s="9" t="s">
        <v>3319</v>
      </c>
      <c r="U4041" s="9" t="s">
        <v>45</v>
      </c>
      <c r="V4041" s="9" t="s">
        <v>3319</v>
      </c>
      <c r="W4041" s="14">
        <v>3</v>
      </c>
    </row>
    <row r="4042" spans="1:23" x14ac:dyDescent="0.25">
      <c r="A4042" s="8">
        <v>3603</v>
      </c>
      <c r="B4042" s="9" t="s">
        <v>15388</v>
      </c>
      <c r="C4042" s="9" t="s">
        <v>22</v>
      </c>
      <c r="D4042" s="9" t="s">
        <v>15389</v>
      </c>
      <c r="E4042" s="9" t="s">
        <v>15390</v>
      </c>
      <c r="F4042" s="9" t="s">
        <v>15391</v>
      </c>
      <c r="G4042" s="12">
        <v>4</v>
      </c>
      <c r="H4042" s="9" t="s">
        <v>518</v>
      </c>
      <c r="I4042" s="9" t="s">
        <v>518</v>
      </c>
      <c r="J4042" s="12">
        <v>1</v>
      </c>
      <c r="K4042" s="13">
        <v>43686</v>
      </c>
      <c r="L4042" s="86">
        <f>(Tabla2[[#This Row],[release_year]]-'VARIANZA Y DES. EST'!$L$11)^2</f>
        <v>14.590890603358293</v>
      </c>
      <c r="M4042" s="12">
        <v>2018</v>
      </c>
      <c r="N4042" s="9" t="s">
        <v>76</v>
      </c>
      <c r="O4042" s="9" t="s">
        <v>15189</v>
      </c>
      <c r="P4042" s="12">
        <v>107</v>
      </c>
      <c r="Q4042" s="12">
        <v>107</v>
      </c>
      <c r="R4042" s="12">
        <v>55.279261380694336</v>
      </c>
      <c r="S4042" s="12" t="s">
        <v>28</v>
      </c>
      <c r="T4042" s="9" t="s">
        <v>118</v>
      </c>
      <c r="U4042" s="9" t="s">
        <v>45</v>
      </c>
      <c r="V4042" s="9" t="s">
        <v>118</v>
      </c>
      <c r="W4042" s="14">
        <v>3</v>
      </c>
    </row>
    <row r="4043" spans="1:23" x14ac:dyDescent="0.25">
      <c r="A4043" s="8">
        <v>4065</v>
      </c>
      <c r="B4043" s="9" t="s">
        <v>15392</v>
      </c>
      <c r="C4043" s="9" t="s">
        <v>22</v>
      </c>
      <c r="D4043" s="9" t="s">
        <v>15393</v>
      </c>
      <c r="E4043" s="9" t="s">
        <v>15394</v>
      </c>
      <c r="F4043" s="9" t="s">
        <v>15395</v>
      </c>
      <c r="G4043" s="12">
        <v>13</v>
      </c>
      <c r="H4043" s="9" t="s">
        <v>15396</v>
      </c>
      <c r="I4043" s="9" t="s">
        <v>15397</v>
      </c>
      <c r="J4043" s="12">
        <v>2</v>
      </c>
      <c r="K4043" s="13">
        <v>43525</v>
      </c>
      <c r="L4043" s="86">
        <f>(Tabla2[[#This Row],[release_year]]-'VARIANZA Y DES. EST'!$L$11)^2</f>
        <v>14.590890603358293</v>
      </c>
      <c r="M4043" s="12">
        <v>2018</v>
      </c>
      <c r="N4043" s="9" t="s">
        <v>76</v>
      </c>
      <c r="O4043" s="9" t="s">
        <v>15189</v>
      </c>
      <c r="P4043" s="12">
        <v>107</v>
      </c>
      <c r="Q4043" s="12">
        <v>107</v>
      </c>
      <c r="R4043" s="12">
        <v>55.279261380694336</v>
      </c>
      <c r="S4043" s="12" t="s">
        <v>28</v>
      </c>
      <c r="T4043" s="9" t="s">
        <v>4211</v>
      </c>
      <c r="U4043" s="9" t="s">
        <v>38</v>
      </c>
      <c r="V4043" s="9" t="s">
        <v>4211</v>
      </c>
      <c r="W4043" s="14">
        <v>2</v>
      </c>
    </row>
    <row r="4044" spans="1:23" x14ac:dyDescent="0.25">
      <c r="A4044" s="8">
        <v>4617</v>
      </c>
      <c r="B4044" s="9" t="s">
        <v>15398</v>
      </c>
      <c r="C4044" s="9" t="s">
        <v>22</v>
      </c>
      <c r="D4044" s="9" t="s">
        <v>15399</v>
      </c>
      <c r="E4044" s="9" t="s">
        <v>15400</v>
      </c>
      <c r="F4044" s="9" t="s">
        <v>15401</v>
      </c>
      <c r="G4044" s="12">
        <v>10</v>
      </c>
      <c r="H4044" s="9" t="s">
        <v>25</v>
      </c>
      <c r="I4044" s="9" t="s">
        <v>1453</v>
      </c>
      <c r="J4044" s="12">
        <v>2</v>
      </c>
      <c r="K4044" s="13">
        <v>43373</v>
      </c>
      <c r="L4044" s="86">
        <f>(Tabla2[[#This Row],[release_year]]-'VARIANZA Y DES. EST'!$L$11)^2</f>
        <v>4.7532614447336705</v>
      </c>
      <c r="M4044" s="12">
        <v>2012</v>
      </c>
      <c r="N4044" s="9" t="s">
        <v>99</v>
      </c>
      <c r="O4044" s="9" t="s">
        <v>15189</v>
      </c>
      <c r="P4044" s="12">
        <v>107</v>
      </c>
      <c r="Q4044" s="12">
        <v>107</v>
      </c>
      <c r="R4044" s="12">
        <v>55.279261380694336</v>
      </c>
      <c r="S4044" s="12" t="s">
        <v>28</v>
      </c>
      <c r="T4044" s="9" t="s">
        <v>51</v>
      </c>
      <c r="U4044" s="9" t="s">
        <v>30</v>
      </c>
      <c r="V4044" s="9" t="s">
        <v>51</v>
      </c>
      <c r="W4044" s="14">
        <v>2</v>
      </c>
    </row>
    <row r="4045" spans="1:23" x14ac:dyDescent="0.25">
      <c r="A4045" s="8">
        <v>4794</v>
      </c>
      <c r="B4045" s="9" t="s">
        <v>15402</v>
      </c>
      <c r="C4045" s="9" t="s">
        <v>22</v>
      </c>
      <c r="D4045" s="9" t="s">
        <v>15403</v>
      </c>
      <c r="E4045" s="9" t="s">
        <v>15404</v>
      </c>
      <c r="F4045" s="9" t="s">
        <v>15405</v>
      </c>
      <c r="G4045" s="12">
        <v>8</v>
      </c>
      <c r="H4045" s="9" t="s">
        <v>518</v>
      </c>
      <c r="I4045" s="9" t="s">
        <v>518</v>
      </c>
      <c r="J4045" s="12">
        <v>1</v>
      </c>
      <c r="K4045" s="13">
        <v>43282</v>
      </c>
      <c r="L4045" s="86">
        <f>(Tabla2[[#This Row],[release_year]]-'VARIANZA Y DES. EST'!$L$11)^2</f>
        <v>1.3928663045044412</v>
      </c>
      <c r="M4045" s="12">
        <v>2013</v>
      </c>
      <c r="N4045" s="9" t="s">
        <v>35</v>
      </c>
      <c r="O4045" s="9" t="s">
        <v>15189</v>
      </c>
      <c r="P4045" s="12">
        <v>107</v>
      </c>
      <c r="Q4045" s="12">
        <v>107</v>
      </c>
      <c r="R4045" s="12">
        <v>55.279261380694336</v>
      </c>
      <c r="S4045" s="12" t="s">
        <v>28</v>
      </c>
      <c r="T4045" s="9" t="s">
        <v>2492</v>
      </c>
      <c r="U4045" s="9" t="s">
        <v>95</v>
      </c>
      <c r="V4045" s="9" t="s">
        <v>2492</v>
      </c>
      <c r="W4045" s="14">
        <v>3</v>
      </c>
    </row>
    <row r="4046" spans="1:23" x14ac:dyDescent="0.25">
      <c r="A4046" s="8">
        <v>4928</v>
      </c>
      <c r="B4046" s="9" t="s">
        <v>15406</v>
      </c>
      <c r="C4046" s="9" t="s">
        <v>22</v>
      </c>
      <c r="D4046" s="9" t="s">
        <v>15407</v>
      </c>
      <c r="E4046" s="18" t="s">
        <v>15408</v>
      </c>
      <c r="F4046" s="9" t="s">
        <v>15409</v>
      </c>
      <c r="G4046" s="12">
        <v>9</v>
      </c>
      <c r="H4046" s="9" t="s">
        <v>25</v>
      </c>
      <c r="I4046" s="9" t="s">
        <v>15410</v>
      </c>
      <c r="J4046" s="12">
        <v>6</v>
      </c>
      <c r="K4046" s="13">
        <v>43205</v>
      </c>
      <c r="L4046" s="86">
        <f>(Tabla2[[#This Row],[release_year]]-'VARIANZA Y DES. EST'!$L$11)^2</f>
        <v>7.9512857435875226</v>
      </c>
      <c r="M4046" s="12">
        <v>2017</v>
      </c>
      <c r="N4046" s="9" t="s">
        <v>1991</v>
      </c>
      <c r="O4046" s="9" t="s">
        <v>15189</v>
      </c>
      <c r="P4046" s="12">
        <v>107</v>
      </c>
      <c r="Q4046" s="12">
        <v>107</v>
      </c>
      <c r="R4046" s="12">
        <v>55.279261380694336</v>
      </c>
      <c r="S4046" s="12" t="s">
        <v>28</v>
      </c>
      <c r="T4046" s="9" t="s">
        <v>2252</v>
      </c>
      <c r="U4046" s="9" t="s">
        <v>38</v>
      </c>
      <c r="V4046" s="9" t="s">
        <v>2252</v>
      </c>
      <c r="W4046" s="14">
        <v>2</v>
      </c>
    </row>
    <row r="4047" spans="1:23" x14ac:dyDescent="0.25">
      <c r="A4047" s="8">
        <v>5241</v>
      </c>
      <c r="B4047" s="9" t="s">
        <v>15411</v>
      </c>
      <c r="C4047" s="9" t="s">
        <v>22</v>
      </c>
      <c r="D4047" s="9" t="s">
        <v>15412</v>
      </c>
      <c r="E4047" s="9" t="s">
        <v>8795</v>
      </c>
      <c r="F4047" s="9"/>
      <c r="G4047" s="12">
        <v>0</v>
      </c>
      <c r="H4047" s="9" t="s">
        <v>25</v>
      </c>
      <c r="I4047" s="9" t="s">
        <v>25</v>
      </c>
      <c r="J4047" s="12">
        <v>1</v>
      </c>
      <c r="K4047" s="13">
        <v>43009</v>
      </c>
      <c r="L4047" s="86">
        <f>(Tabla2[[#This Row],[release_year]]-'VARIANZA Y DES. EST'!$L$11)^2</f>
        <v>7.9512857435875226</v>
      </c>
      <c r="M4047" s="12">
        <v>2017</v>
      </c>
      <c r="N4047" s="9" t="s">
        <v>43</v>
      </c>
      <c r="O4047" s="9" t="s">
        <v>15189</v>
      </c>
      <c r="P4047" s="12">
        <v>107</v>
      </c>
      <c r="Q4047" s="12">
        <v>107</v>
      </c>
      <c r="R4047" s="12">
        <v>55.279261380694336</v>
      </c>
      <c r="S4047" s="12" t="s">
        <v>28</v>
      </c>
      <c r="T4047" s="9" t="s">
        <v>83</v>
      </c>
      <c r="U4047" s="9" t="s">
        <v>57</v>
      </c>
      <c r="V4047" s="9" t="s">
        <v>83</v>
      </c>
      <c r="W4047" s="14">
        <v>2</v>
      </c>
    </row>
    <row r="4048" spans="1:23" x14ac:dyDescent="0.25">
      <c r="A4048" s="8">
        <v>5294</v>
      </c>
      <c r="B4048" s="9" t="s">
        <v>15413</v>
      </c>
      <c r="C4048" s="9" t="s">
        <v>22</v>
      </c>
      <c r="D4048" s="9" t="s">
        <v>15414</v>
      </c>
      <c r="E4048" s="18" t="s">
        <v>3448</v>
      </c>
      <c r="F4048" s="9" t="s">
        <v>15415</v>
      </c>
      <c r="G4048" s="12">
        <v>11</v>
      </c>
      <c r="H4048" s="9" t="s">
        <v>34</v>
      </c>
      <c r="I4048" s="9" t="s">
        <v>34</v>
      </c>
      <c r="J4048" s="12">
        <v>1</v>
      </c>
      <c r="K4048" s="13">
        <v>42979</v>
      </c>
      <c r="L4048" s="86">
        <f>(Tabla2[[#This Row],[release_year]]-'VARIANZA Y DES. EST'!$L$11)^2</f>
        <v>1.3928663045044412</v>
      </c>
      <c r="M4048" s="12">
        <v>2013</v>
      </c>
      <c r="N4048" s="9" t="s">
        <v>76</v>
      </c>
      <c r="O4048" s="9" t="s">
        <v>15189</v>
      </c>
      <c r="P4048" s="12">
        <v>107</v>
      </c>
      <c r="Q4048" s="12">
        <v>107</v>
      </c>
      <c r="R4048" s="12">
        <v>55.279261380694336</v>
      </c>
      <c r="S4048" s="12" t="s">
        <v>28</v>
      </c>
      <c r="T4048" s="9" t="s">
        <v>37</v>
      </c>
      <c r="U4048" s="9" t="s">
        <v>38</v>
      </c>
      <c r="V4048" s="9" t="s">
        <v>37</v>
      </c>
      <c r="W4048" s="14">
        <v>3</v>
      </c>
    </row>
    <row r="4049" spans="1:23" x14ac:dyDescent="0.25">
      <c r="A4049" s="8">
        <v>5529</v>
      </c>
      <c r="B4049" s="9" t="s">
        <v>15416</v>
      </c>
      <c r="C4049" s="9" t="s">
        <v>22</v>
      </c>
      <c r="D4049" s="9" t="s">
        <v>15417</v>
      </c>
      <c r="E4049" s="9" t="s">
        <v>11054</v>
      </c>
      <c r="F4049" s="9" t="s">
        <v>15418</v>
      </c>
      <c r="G4049" s="12">
        <v>12</v>
      </c>
      <c r="H4049" s="9" t="s">
        <v>184</v>
      </c>
      <c r="I4049" s="9" t="s">
        <v>184</v>
      </c>
      <c r="J4049" s="12">
        <v>1</v>
      </c>
      <c r="K4049" s="13">
        <v>42840</v>
      </c>
      <c r="L4049" s="86">
        <f>(Tabla2[[#This Row],[release_year]]-'VARIANZA Y DES. EST'!$L$11)^2</f>
        <v>3.3116808838167522</v>
      </c>
      <c r="M4049" s="12">
        <v>2016</v>
      </c>
      <c r="N4049" s="9" t="s">
        <v>35</v>
      </c>
      <c r="O4049" s="9" t="s">
        <v>15189</v>
      </c>
      <c r="P4049" s="12">
        <v>107</v>
      </c>
      <c r="Q4049" s="12">
        <v>107</v>
      </c>
      <c r="R4049" s="12">
        <v>55.279261380694336</v>
      </c>
      <c r="S4049" s="12" t="s">
        <v>28</v>
      </c>
      <c r="T4049" s="9" t="s">
        <v>686</v>
      </c>
      <c r="U4049" s="9" t="s">
        <v>30</v>
      </c>
      <c r="V4049" s="9" t="s">
        <v>686</v>
      </c>
      <c r="W4049" s="14">
        <v>2</v>
      </c>
    </row>
    <row r="4050" spans="1:23" x14ac:dyDescent="0.25">
      <c r="A4050" s="8">
        <v>5548</v>
      </c>
      <c r="B4050" s="9" t="s">
        <v>15419</v>
      </c>
      <c r="C4050" s="9" t="s">
        <v>22</v>
      </c>
      <c r="D4050" s="9" t="s">
        <v>15420</v>
      </c>
      <c r="E4050" s="9" t="s">
        <v>15421</v>
      </c>
      <c r="F4050" s="9" t="s">
        <v>15422</v>
      </c>
      <c r="G4050" s="12">
        <v>10</v>
      </c>
      <c r="H4050" s="9" t="s">
        <v>518</v>
      </c>
      <c r="I4050" s="9" t="s">
        <v>518</v>
      </c>
      <c r="J4050" s="12">
        <v>1</v>
      </c>
      <c r="K4050" s="13">
        <v>42826</v>
      </c>
      <c r="L4050" s="86">
        <f>(Tabla2[[#This Row],[release_year]]-'VARIANZA Y DES. EST'!$L$11)^2</f>
        <v>3.2471164275211517E-2</v>
      </c>
      <c r="M4050" s="12">
        <v>2014</v>
      </c>
      <c r="N4050" s="9" t="s">
        <v>35</v>
      </c>
      <c r="O4050" s="9" t="s">
        <v>15189</v>
      </c>
      <c r="P4050" s="12">
        <v>107</v>
      </c>
      <c r="Q4050" s="12">
        <v>107</v>
      </c>
      <c r="R4050" s="12">
        <v>55.279261380694336</v>
      </c>
      <c r="S4050" s="12" t="s">
        <v>28</v>
      </c>
      <c r="T4050" s="9" t="s">
        <v>70</v>
      </c>
      <c r="U4050" s="9" t="s">
        <v>45</v>
      </c>
      <c r="V4050" s="9" t="s">
        <v>70</v>
      </c>
      <c r="W4050" s="14">
        <v>2</v>
      </c>
    </row>
    <row r="4051" spans="1:23" x14ac:dyDescent="0.25">
      <c r="A4051" s="8">
        <v>5603</v>
      </c>
      <c r="B4051" s="9" t="s">
        <v>15423</v>
      </c>
      <c r="C4051" s="9" t="s">
        <v>22</v>
      </c>
      <c r="D4051" s="9" t="s">
        <v>15424</v>
      </c>
      <c r="E4051" s="10" t="s">
        <v>15425</v>
      </c>
      <c r="F4051" s="11"/>
      <c r="G4051" s="12">
        <v>0</v>
      </c>
      <c r="H4051" s="9" t="s">
        <v>160</v>
      </c>
      <c r="I4051" s="9" t="s">
        <v>160</v>
      </c>
      <c r="J4051" s="12">
        <v>1</v>
      </c>
      <c r="K4051" s="13">
        <v>42781</v>
      </c>
      <c r="L4051" s="86">
        <f>(Tabla2[[#This Row],[release_year]]-'VARIANZA Y DES. EST'!$L$11)^2</f>
        <v>17.47405172519213</v>
      </c>
      <c r="M4051" s="12">
        <v>2010</v>
      </c>
      <c r="N4051" s="9" t="s">
        <v>76</v>
      </c>
      <c r="O4051" s="9" t="s">
        <v>15189</v>
      </c>
      <c r="P4051" s="12">
        <v>107</v>
      </c>
      <c r="Q4051" s="12">
        <v>107</v>
      </c>
      <c r="R4051" s="12">
        <v>55.279261380694336</v>
      </c>
      <c r="S4051" s="12" t="s">
        <v>28</v>
      </c>
      <c r="T4051" s="9" t="s">
        <v>576</v>
      </c>
      <c r="U4051" s="9" t="s">
        <v>57</v>
      </c>
      <c r="V4051" s="9" t="s">
        <v>576</v>
      </c>
      <c r="W4051" s="14">
        <v>2</v>
      </c>
    </row>
    <row r="4052" spans="1:23" x14ac:dyDescent="0.25">
      <c r="A4052" s="8">
        <v>5715</v>
      </c>
      <c r="B4052" s="9" t="s">
        <v>15426</v>
      </c>
      <c r="C4052" s="9" t="s">
        <v>22</v>
      </c>
      <c r="D4052" s="9" t="s">
        <v>15427</v>
      </c>
      <c r="E4052" s="9" t="s">
        <v>15428</v>
      </c>
      <c r="F4052" s="9" t="s">
        <v>15429</v>
      </c>
      <c r="G4052" s="12">
        <v>6</v>
      </c>
      <c r="H4052" s="9" t="s">
        <v>231</v>
      </c>
      <c r="I4052" s="9" t="s">
        <v>15430</v>
      </c>
      <c r="J4052" s="12">
        <v>2</v>
      </c>
      <c r="K4052" s="16">
        <v>42692</v>
      </c>
      <c r="L4052" s="86">
        <f>(Tabla2[[#This Row],[release_year]]-'VARIANZA Y DES. EST'!$L$11)^2</f>
        <v>3.3116808838167522</v>
      </c>
      <c r="M4052" s="12">
        <v>2016</v>
      </c>
      <c r="N4052" s="9" t="s">
        <v>76</v>
      </c>
      <c r="O4052" s="9" t="s">
        <v>15189</v>
      </c>
      <c r="P4052" s="12">
        <v>107</v>
      </c>
      <c r="Q4052" s="12">
        <v>107</v>
      </c>
      <c r="R4052" s="12">
        <v>55.279261380694336</v>
      </c>
      <c r="S4052" s="12" t="s">
        <v>28</v>
      </c>
      <c r="T4052" s="9" t="s">
        <v>118</v>
      </c>
      <c r="U4052" s="9" t="s">
        <v>45</v>
      </c>
      <c r="V4052" s="9" t="s">
        <v>118</v>
      </c>
      <c r="W4052" s="14">
        <v>3</v>
      </c>
    </row>
    <row r="4053" spans="1:23" x14ac:dyDescent="0.25">
      <c r="A4053" s="8">
        <v>5736</v>
      </c>
      <c r="B4053" s="9" t="s">
        <v>15431</v>
      </c>
      <c r="C4053" s="9" t="s">
        <v>22</v>
      </c>
      <c r="D4053" s="9" t="s">
        <v>15432</v>
      </c>
      <c r="E4053" s="9" t="s">
        <v>15433</v>
      </c>
      <c r="F4053" s="9" t="s">
        <v>15434</v>
      </c>
      <c r="G4053" s="12">
        <v>10</v>
      </c>
      <c r="H4053" s="9" t="s">
        <v>390</v>
      </c>
      <c r="I4053" s="9" t="s">
        <v>390</v>
      </c>
      <c r="J4053" s="12">
        <v>1</v>
      </c>
      <c r="K4053" s="13">
        <v>42675</v>
      </c>
      <c r="L4053" s="86">
        <f>(Tabla2[[#This Row],[release_year]]-'VARIANZA Y DES. EST'!$L$11)^2</f>
        <v>0.67207602404598188</v>
      </c>
      <c r="M4053" s="12">
        <v>2015</v>
      </c>
      <c r="N4053" s="9" t="s">
        <v>76</v>
      </c>
      <c r="O4053" s="9" t="s">
        <v>15189</v>
      </c>
      <c r="P4053" s="12">
        <v>107</v>
      </c>
      <c r="Q4053" s="12">
        <v>107</v>
      </c>
      <c r="R4053" s="12">
        <v>55.279261380694336</v>
      </c>
      <c r="S4053" s="12" t="s">
        <v>28</v>
      </c>
      <c r="T4053" s="9" t="s">
        <v>3625</v>
      </c>
      <c r="U4053" s="9" t="s">
        <v>95</v>
      </c>
      <c r="V4053" s="9" t="s">
        <v>3625</v>
      </c>
      <c r="W4053" s="14">
        <v>3</v>
      </c>
    </row>
    <row r="4054" spans="1:23" x14ac:dyDescent="0.25">
      <c r="A4054" s="8">
        <v>5739</v>
      </c>
      <c r="B4054" s="9" t="s">
        <v>15435</v>
      </c>
      <c r="C4054" s="9" t="s">
        <v>22</v>
      </c>
      <c r="D4054" s="9" t="s">
        <v>15436</v>
      </c>
      <c r="E4054" s="9" t="s">
        <v>641</v>
      </c>
      <c r="F4054" s="9" t="s">
        <v>641</v>
      </c>
      <c r="G4054" s="12">
        <v>1</v>
      </c>
      <c r="H4054" s="9" t="s">
        <v>126</v>
      </c>
      <c r="I4054" s="9" t="s">
        <v>15437</v>
      </c>
      <c r="J4054" s="12">
        <v>3</v>
      </c>
      <c r="K4054" s="16">
        <v>42671</v>
      </c>
      <c r="L4054" s="86">
        <f>(Tabla2[[#This Row],[release_year]]-'VARIANZA Y DES. EST'!$L$11)^2</f>
        <v>3.3116808838167522</v>
      </c>
      <c r="M4054" s="12">
        <v>2016</v>
      </c>
      <c r="N4054" s="9" t="s">
        <v>82</v>
      </c>
      <c r="O4054" s="9" t="s">
        <v>15189</v>
      </c>
      <c r="P4054" s="12">
        <v>107</v>
      </c>
      <c r="Q4054" s="12">
        <v>107</v>
      </c>
      <c r="R4054" s="12">
        <v>55.279261380694336</v>
      </c>
      <c r="S4054" s="12" t="s">
        <v>28</v>
      </c>
      <c r="T4054" s="9" t="s">
        <v>57</v>
      </c>
      <c r="U4054" s="9" t="s">
        <v>57</v>
      </c>
      <c r="V4054" s="9" t="s">
        <v>57</v>
      </c>
      <c r="W4054" s="14">
        <v>1</v>
      </c>
    </row>
    <row r="4055" spans="1:23" x14ac:dyDescent="0.25">
      <c r="A4055" s="8">
        <v>5874</v>
      </c>
      <c r="B4055" s="9" t="s">
        <v>15438</v>
      </c>
      <c r="C4055" s="9" t="s">
        <v>22</v>
      </c>
      <c r="D4055" s="9" t="s">
        <v>15439</v>
      </c>
      <c r="E4055" s="9" t="s">
        <v>9366</v>
      </c>
      <c r="F4055" s="9" t="s">
        <v>15440</v>
      </c>
      <c r="G4055" s="12">
        <v>9</v>
      </c>
      <c r="H4055" s="9" t="s">
        <v>3799</v>
      </c>
      <c r="I4055" s="9" t="s">
        <v>6461</v>
      </c>
      <c r="J4055" s="12">
        <v>2</v>
      </c>
      <c r="K4055" s="13">
        <v>42384</v>
      </c>
      <c r="L4055" s="86">
        <f>(Tabla2[[#This Row],[release_year]]-'VARIANZA Y DES. EST'!$L$11)^2</f>
        <v>38.194842005650592</v>
      </c>
      <c r="M4055" s="12">
        <v>2008</v>
      </c>
      <c r="N4055" s="9" t="s">
        <v>1991</v>
      </c>
      <c r="O4055" s="9" t="s">
        <v>15189</v>
      </c>
      <c r="P4055" s="12">
        <v>107</v>
      </c>
      <c r="Q4055" s="12">
        <v>107</v>
      </c>
      <c r="R4055" s="12">
        <v>55.279261380694336</v>
      </c>
      <c r="S4055" s="12" t="s">
        <v>28</v>
      </c>
      <c r="T4055" s="9" t="s">
        <v>2930</v>
      </c>
      <c r="U4055" s="9" t="s">
        <v>38</v>
      </c>
      <c r="V4055" s="9" t="s">
        <v>2930</v>
      </c>
      <c r="W4055" s="14">
        <v>3</v>
      </c>
    </row>
    <row r="4056" spans="1:23" x14ac:dyDescent="0.25">
      <c r="A4056" s="8">
        <v>5998</v>
      </c>
      <c r="B4056" s="9" t="s">
        <v>15441</v>
      </c>
      <c r="C4056" s="9" t="s">
        <v>22</v>
      </c>
      <c r="D4056" s="10" t="s">
        <v>15442</v>
      </c>
      <c r="E4056" s="11"/>
      <c r="F4056" s="18" t="s">
        <v>15443</v>
      </c>
      <c r="G4056" s="12">
        <v>16</v>
      </c>
      <c r="H4056" s="9" t="s">
        <v>1349</v>
      </c>
      <c r="I4056" s="9" t="s">
        <v>1349</v>
      </c>
      <c r="J4056" s="12">
        <v>1</v>
      </c>
      <c r="K4056" s="13">
        <v>42853</v>
      </c>
      <c r="L4056" s="86">
        <f>(Tabla2[[#This Row],[release_year]]-'VARIANZA Y DES. EST'!$L$11)^2</f>
        <v>0.67207602404598188</v>
      </c>
      <c r="M4056" s="12">
        <v>2015</v>
      </c>
      <c r="N4056" s="9" t="s">
        <v>82</v>
      </c>
      <c r="O4056" s="9" t="s">
        <v>15189</v>
      </c>
      <c r="P4056" s="12">
        <v>107</v>
      </c>
      <c r="Q4056" s="12">
        <v>107</v>
      </c>
      <c r="R4056" s="12">
        <v>55.279261380694336</v>
      </c>
      <c r="S4056" s="12" t="s">
        <v>28</v>
      </c>
      <c r="T4056" s="9" t="s">
        <v>1324</v>
      </c>
      <c r="U4056" s="9" t="s">
        <v>239</v>
      </c>
      <c r="V4056" s="9" t="s">
        <v>1324</v>
      </c>
      <c r="W4056" s="14">
        <v>2</v>
      </c>
    </row>
    <row r="4057" spans="1:23" x14ac:dyDescent="0.25">
      <c r="A4057" s="8">
        <v>6098</v>
      </c>
      <c r="B4057" s="9" t="s">
        <v>15444</v>
      </c>
      <c r="C4057" s="9" t="s">
        <v>22</v>
      </c>
      <c r="D4057" s="9" t="s">
        <v>15445</v>
      </c>
      <c r="E4057" s="9" t="s">
        <v>14466</v>
      </c>
      <c r="F4057" s="9" t="s">
        <v>15446</v>
      </c>
      <c r="G4057" s="12">
        <v>12</v>
      </c>
      <c r="H4057" s="9" t="s">
        <v>25</v>
      </c>
      <c r="I4057" s="9" t="s">
        <v>25</v>
      </c>
      <c r="J4057" s="12">
        <v>1</v>
      </c>
      <c r="K4057" s="13">
        <v>44056</v>
      </c>
      <c r="L4057" s="86">
        <f>(Tabla2[[#This Row],[release_year]]-'VARIANZA Y DES. EST'!$L$11)^2</f>
        <v>38.194842005650592</v>
      </c>
      <c r="M4057" s="12">
        <v>2008</v>
      </c>
      <c r="N4057" s="9" t="s">
        <v>76</v>
      </c>
      <c r="O4057" s="9" t="s">
        <v>15189</v>
      </c>
      <c r="P4057" s="12">
        <v>107</v>
      </c>
      <c r="Q4057" s="12">
        <v>107</v>
      </c>
      <c r="R4057" s="12">
        <v>55.279261380694336</v>
      </c>
      <c r="S4057" s="12" t="s">
        <v>28</v>
      </c>
      <c r="T4057" s="9" t="s">
        <v>144</v>
      </c>
      <c r="U4057" s="9" t="s">
        <v>45</v>
      </c>
      <c r="V4057" s="9" t="s">
        <v>144</v>
      </c>
      <c r="W4057" s="14">
        <v>2</v>
      </c>
    </row>
    <row r="4058" spans="1:23" x14ac:dyDescent="0.25">
      <c r="A4058" s="8">
        <v>6182</v>
      </c>
      <c r="B4058" s="9" t="s">
        <v>15447</v>
      </c>
      <c r="C4058" s="9" t="s">
        <v>22</v>
      </c>
      <c r="D4058" s="9" t="s">
        <v>15448</v>
      </c>
      <c r="E4058" s="18" t="s">
        <v>15449</v>
      </c>
      <c r="F4058" s="18" t="s">
        <v>15450</v>
      </c>
      <c r="G4058" s="12">
        <v>10</v>
      </c>
      <c r="H4058" s="9" t="s">
        <v>231</v>
      </c>
      <c r="I4058" s="9" t="s">
        <v>15451</v>
      </c>
      <c r="J4058" s="12">
        <v>3</v>
      </c>
      <c r="K4058" s="13">
        <v>43009</v>
      </c>
      <c r="L4058" s="86">
        <f>(Tabla2[[#This Row],[release_year]]-'VARIANZA Y DES. EST'!$L$11)^2</f>
        <v>0.67207602404598188</v>
      </c>
      <c r="M4058" s="12">
        <v>2015</v>
      </c>
      <c r="N4058" s="9" t="s">
        <v>99</v>
      </c>
      <c r="O4058" s="9" t="s">
        <v>15189</v>
      </c>
      <c r="P4058" s="12">
        <v>107</v>
      </c>
      <c r="Q4058" s="12">
        <v>107</v>
      </c>
      <c r="R4058" s="12">
        <v>55.279261380694336</v>
      </c>
      <c r="S4058" s="12" t="s">
        <v>28</v>
      </c>
      <c r="T4058" s="9" t="s">
        <v>4337</v>
      </c>
      <c r="U4058" s="9" t="s">
        <v>38</v>
      </c>
      <c r="V4058" s="9" t="s">
        <v>4337</v>
      </c>
      <c r="W4058" s="14">
        <v>3</v>
      </c>
    </row>
    <row r="4059" spans="1:23" x14ac:dyDescent="0.25">
      <c r="A4059" s="8">
        <v>6230</v>
      </c>
      <c r="B4059" s="9" t="s">
        <v>15452</v>
      </c>
      <c r="C4059" s="9" t="s">
        <v>22</v>
      </c>
      <c r="D4059" s="9" t="s">
        <v>15453</v>
      </c>
      <c r="E4059" s="9" t="s">
        <v>15454</v>
      </c>
      <c r="F4059" s="9" t="s">
        <v>15455</v>
      </c>
      <c r="G4059" s="12">
        <v>6</v>
      </c>
      <c r="H4059" s="9" t="s">
        <v>3836</v>
      </c>
      <c r="I4059" s="9" t="s">
        <v>3836</v>
      </c>
      <c r="J4059" s="12">
        <v>1</v>
      </c>
      <c r="K4059" s="13">
        <v>43357</v>
      </c>
      <c r="L4059" s="86">
        <f>(Tabla2[[#This Row],[release_year]]-'VARIANZA Y DES. EST'!$L$11)^2</f>
        <v>148.35721284702598</v>
      </c>
      <c r="M4059" s="12">
        <v>2002</v>
      </c>
      <c r="N4059" s="9" t="s">
        <v>76</v>
      </c>
      <c r="O4059" s="9" t="s">
        <v>15189</v>
      </c>
      <c r="P4059" s="12">
        <v>107</v>
      </c>
      <c r="Q4059" s="12">
        <v>107</v>
      </c>
      <c r="R4059" s="12">
        <v>55.279261380694336</v>
      </c>
      <c r="S4059" s="12" t="s">
        <v>28</v>
      </c>
      <c r="T4059" s="9" t="s">
        <v>70</v>
      </c>
      <c r="U4059" s="9" t="s">
        <v>45</v>
      </c>
      <c r="V4059" s="9" t="s">
        <v>70</v>
      </c>
      <c r="W4059" s="14">
        <v>2</v>
      </c>
    </row>
    <row r="4060" spans="1:23" x14ac:dyDescent="0.25">
      <c r="A4060" s="8">
        <v>6623</v>
      </c>
      <c r="B4060" s="9" t="s">
        <v>15456</v>
      </c>
      <c r="C4060" s="9" t="s">
        <v>22</v>
      </c>
      <c r="D4060" s="9" t="s">
        <v>15457</v>
      </c>
      <c r="E4060" s="9" t="s">
        <v>15458</v>
      </c>
      <c r="F4060" s="9" t="s">
        <v>15459</v>
      </c>
      <c r="G4060" s="12">
        <v>10</v>
      </c>
      <c r="H4060" s="9" t="s">
        <v>25</v>
      </c>
      <c r="I4060" s="9" t="s">
        <v>25</v>
      </c>
      <c r="J4060" s="12">
        <v>1</v>
      </c>
      <c r="K4060" s="13">
        <v>43521</v>
      </c>
      <c r="L4060" s="86">
        <f>(Tabla2[[#This Row],[release_year]]-'VARIANZA Y DES. EST'!$L$11)^2</f>
        <v>3.2471164275211517E-2</v>
      </c>
      <c r="M4060" s="12">
        <v>2014</v>
      </c>
      <c r="N4060" s="9" t="s">
        <v>99</v>
      </c>
      <c r="O4060" s="9" t="s">
        <v>15189</v>
      </c>
      <c r="P4060" s="12">
        <v>107</v>
      </c>
      <c r="Q4060" s="12">
        <v>107</v>
      </c>
      <c r="R4060" s="12">
        <v>55.279261380694336</v>
      </c>
      <c r="S4060" s="12" t="s">
        <v>28</v>
      </c>
      <c r="T4060" s="9" t="s">
        <v>51</v>
      </c>
      <c r="U4060" s="9" t="s">
        <v>30</v>
      </c>
      <c r="V4060" s="9" t="s">
        <v>51</v>
      </c>
      <c r="W4060" s="14">
        <v>2</v>
      </c>
    </row>
    <row r="4061" spans="1:23" x14ac:dyDescent="0.25">
      <c r="A4061" s="8">
        <v>6704</v>
      </c>
      <c r="B4061" s="9" t="s">
        <v>15460</v>
      </c>
      <c r="C4061" s="9" t="s">
        <v>22</v>
      </c>
      <c r="D4061" s="9" t="s">
        <v>15461</v>
      </c>
      <c r="E4061" s="18" t="s">
        <v>15462</v>
      </c>
      <c r="F4061" s="9" t="s">
        <v>15463</v>
      </c>
      <c r="G4061" s="12">
        <v>8</v>
      </c>
      <c r="H4061" s="9" t="s">
        <v>25</v>
      </c>
      <c r="I4061" s="9" t="s">
        <v>25</v>
      </c>
      <c r="J4061" s="12">
        <v>1</v>
      </c>
      <c r="K4061" s="13">
        <v>43624</v>
      </c>
      <c r="L4061" s="86">
        <f>(Tabla2[[#This Row],[release_year]]-'VARIANZA Y DES. EST'!$L$11)^2</f>
        <v>148.35721284702598</v>
      </c>
      <c r="M4061" s="12">
        <v>2002</v>
      </c>
      <c r="N4061" s="9" t="s">
        <v>1991</v>
      </c>
      <c r="O4061" s="9" t="s">
        <v>15189</v>
      </c>
      <c r="P4061" s="12">
        <v>107</v>
      </c>
      <c r="Q4061" s="12">
        <v>107</v>
      </c>
      <c r="R4061" s="12">
        <v>55.279261380694336</v>
      </c>
      <c r="S4061" s="12" t="s">
        <v>28</v>
      </c>
      <c r="T4061" s="9" t="s">
        <v>8517</v>
      </c>
      <c r="U4061" s="9" t="s">
        <v>38</v>
      </c>
      <c r="V4061" s="9" t="s">
        <v>8517</v>
      </c>
      <c r="W4061" s="14">
        <v>3</v>
      </c>
    </row>
    <row r="4062" spans="1:23" x14ac:dyDescent="0.25">
      <c r="A4062" s="8">
        <v>6831</v>
      </c>
      <c r="B4062" s="9" t="s">
        <v>15464</v>
      </c>
      <c r="C4062" s="9" t="s">
        <v>22</v>
      </c>
      <c r="D4062" s="9" t="s">
        <v>15465</v>
      </c>
      <c r="E4062" s="9" t="s">
        <v>15466</v>
      </c>
      <c r="F4062" s="9" t="s">
        <v>15467</v>
      </c>
      <c r="G4062" s="12">
        <v>9</v>
      </c>
      <c r="H4062" s="9" t="s">
        <v>34</v>
      </c>
      <c r="I4062" s="9" t="s">
        <v>1318</v>
      </c>
      <c r="J4062" s="12">
        <v>2</v>
      </c>
      <c r="K4062" s="16">
        <v>43444</v>
      </c>
      <c r="L4062" s="86">
        <f>(Tabla2[[#This Row],[release_year]]-'VARIANZA Y DES. EST'!$L$11)^2</f>
        <v>3.3116808838167522</v>
      </c>
      <c r="M4062" s="12">
        <v>2016</v>
      </c>
      <c r="N4062" s="9" t="s">
        <v>76</v>
      </c>
      <c r="O4062" s="9" t="s">
        <v>15189</v>
      </c>
      <c r="P4062" s="12">
        <v>107</v>
      </c>
      <c r="Q4062" s="12">
        <v>107</v>
      </c>
      <c r="R4062" s="12">
        <v>55.279261380694336</v>
      </c>
      <c r="S4062" s="12" t="s">
        <v>28</v>
      </c>
      <c r="T4062" s="9" t="s">
        <v>3370</v>
      </c>
      <c r="U4062" s="9" t="s">
        <v>514</v>
      </c>
      <c r="V4062" s="9" t="s">
        <v>3370</v>
      </c>
      <c r="W4062" s="14">
        <v>2</v>
      </c>
    </row>
    <row r="4063" spans="1:23" x14ac:dyDescent="0.25">
      <c r="A4063" s="8">
        <v>6949</v>
      </c>
      <c r="B4063" s="9" t="s">
        <v>15468</v>
      </c>
      <c r="C4063" s="9" t="s">
        <v>22</v>
      </c>
      <c r="D4063" s="9" t="s">
        <v>15469</v>
      </c>
      <c r="E4063" s="9" t="s">
        <v>15470</v>
      </c>
      <c r="F4063" s="9" t="s">
        <v>15471</v>
      </c>
      <c r="G4063" s="12">
        <v>8</v>
      </c>
      <c r="H4063" s="9" t="s">
        <v>25</v>
      </c>
      <c r="I4063" s="9" t="s">
        <v>25</v>
      </c>
      <c r="J4063" s="12">
        <v>1</v>
      </c>
      <c r="K4063" s="13">
        <v>43497</v>
      </c>
      <c r="L4063" s="86">
        <f>(Tabla2[[#This Row],[release_year]]-'VARIANZA Y DES. EST'!$L$11)^2</f>
        <v>7.9512857435875226</v>
      </c>
      <c r="M4063" s="12">
        <v>2017</v>
      </c>
      <c r="N4063" s="9" t="s">
        <v>35</v>
      </c>
      <c r="O4063" s="9" t="s">
        <v>15189</v>
      </c>
      <c r="P4063" s="12">
        <v>107</v>
      </c>
      <c r="Q4063" s="12">
        <v>107</v>
      </c>
      <c r="R4063" s="12">
        <v>55.279261380694336</v>
      </c>
      <c r="S4063" s="12" t="s">
        <v>28</v>
      </c>
      <c r="T4063" s="9" t="s">
        <v>57</v>
      </c>
      <c r="U4063" s="9" t="s">
        <v>57</v>
      </c>
      <c r="V4063" s="9" t="s">
        <v>57</v>
      </c>
      <c r="W4063" s="14">
        <v>1</v>
      </c>
    </row>
    <row r="4064" spans="1:23" x14ac:dyDescent="0.25">
      <c r="A4064" s="8">
        <v>7037</v>
      </c>
      <c r="B4064" s="9" t="s">
        <v>15472</v>
      </c>
      <c r="C4064" s="9" t="s">
        <v>22</v>
      </c>
      <c r="D4064" s="9" t="s">
        <v>15473</v>
      </c>
      <c r="E4064" s="9" t="s">
        <v>15474</v>
      </c>
      <c r="F4064" s="9" t="s">
        <v>15475</v>
      </c>
      <c r="G4064" s="12">
        <v>1</v>
      </c>
      <c r="H4064" s="9" t="s">
        <v>126</v>
      </c>
      <c r="I4064" s="9" t="s">
        <v>126</v>
      </c>
      <c r="J4064" s="12">
        <v>1</v>
      </c>
      <c r="K4064" s="13">
        <v>43009</v>
      </c>
      <c r="L4064" s="86">
        <f>(Tabla2[[#This Row],[release_year]]-'VARIANZA Y DES. EST'!$L$11)^2</f>
        <v>3.3116808838167522</v>
      </c>
      <c r="M4064" s="12">
        <v>2016</v>
      </c>
      <c r="N4064" s="9" t="s">
        <v>99</v>
      </c>
      <c r="O4064" s="9" t="s">
        <v>15189</v>
      </c>
      <c r="P4064" s="12">
        <v>107</v>
      </c>
      <c r="Q4064" s="12">
        <v>107</v>
      </c>
      <c r="R4064" s="12">
        <v>55.279261380694336</v>
      </c>
      <c r="S4064" s="12" t="s">
        <v>28</v>
      </c>
      <c r="T4064" s="9" t="s">
        <v>83</v>
      </c>
      <c r="U4064" s="9" t="s">
        <v>57</v>
      </c>
      <c r="V4064" s="9" t="s">
        <v>83</v>
      </c>
      <c r="W4064" s="14">
        <v>2</v>
      </c>
    </row>
    <row r="4065" spans="1:23" x14ac:dyDescent="0.25">
      <c r="A4065" s="8">
        <v>7151</v>
      </c>
      <c r="B4065" s="9" t="s">
        <v>15476</v>
      </c>
      <c r="C4065" s="9" t="s">
        <v>22</v>
      </c>
      <c r="D4065" s="9" t="s">
        <v>15477</v>
      </c>
      <c r="E4065" s="9" t="s">
        <v>15478</v>
      </c>
      <c r="F4065" s="9" t="s">
        <v>15479</v>
      </c>
      <c r="G4065" s="12">
        <v>12</v>
      </c>
      <c r="H4065" s="9" t="s">
        <v>25</v>
      </c>
      <c r="I4065" s="9" t="s">
        <v>25</v>
      </c>
      <c r="J4065" s="12">
        <v>1</v>
      </c>
      <c r="K4065" s="13">
        <v>43525</v>
      </c>
      <c r="L4065" s="86">
        <f>(Tabla2[[#This Row],[release_year]]-'VARIANZA Y DES. EST'!$L$11)^2</f>
        <v>84.276027426338274</v>
      </c>
      <c r="M4065" s="12">
        <v>2005</v>
      </c>
      <c r="N4065" s="9" t="s">
        <v>1991</v>
      </c>
      <c r="O4065" s="9" t="s">
        <v>15189</v>
      </c>
      <c r="P4065" s="12">
        <v>107</v>
      </c>
      <c r="Q4065" s="12">
        <v>107</v>
      </c>
      <c r="R4065" s="12">
        <v>55.279261380694336</v>
      </c>
      <c r="S4065" s="12" t="s">
        <v>28</v>
      </c>
      <c r="T4065" s="9" t="s">
        <v>94</v>
      </c>
      <c r="U4065" s="9" t="s">
        <v>95</v>
      </c>
      <c r="V4065" s="9" t="s">
        <v>94</v>
      </c>
      <c r="W4065" s="14">
        <v>3</v>
      </c>
    </row>
    <row r="4066" spans="1:23" x14ac:dyDescent="0.25">
      <c r="A4066" s="8">
        <v>7243</v>
      </c>
      <c r="B4066" s="9" t="s">
        <v>15480</v>
      </c>
      <c r="C4066" s="9" t="s">
        <v>22</v>
      </c>
      <c r="D4066" s="9" t="s">
        <v>15481</v>
      </c>
      <c r="E4066" s="9" t="s">
        <v>6828</v>
      </c>
      <c r="F4066" s="9" t="s">
        <v>15482</v>
      </c>
      <c r="G4066" s="12">
        <v>8</v>
      </c>
      <c r="H4066" s="9" t="s">
        <v>2924</v>
      </c>
      <c r="I4066" s="9" t="s">
        <v>15483</v>
      </c>
      <c r="J4066" s="12">
        <v>3</v>
      </c>
      <c r="K4066" s="13">
        <v>43014</v>
      </c>
      <c r="L4066" s="86">
        <f>(Tabla2[[#This Row],[release_year]]-'VARIANZA Y DES. EST'!$L$11)^2</f>
        <v>7.9512857435875226</v>
      </c>
      <c r="M4066" s="12">
        <v>2017</v>
      </c>
      <c r="N4066" s="9" t="s">
        <v>82</v>
      </c>
      <c r="O4066" s="9" t="s">
        <v>15189</v>
      </c>
      <c r="P4066" s="12">
        <v>107</v>
      </c>
      <c r="Q4066" s="12">
        <v>107</v>
      </c>
      <c r="R4066" s="12">
        <v>55.279261380694336</v>
      </c>
      <c r="S4066" s="12" t="s">
        <v>28</v>
      </c>
      <c r="T4066" s="9" t="s">
        <v>4337</v>
      </c>
      <c r="U4066" s="9" t="s">
        <v>38</v>
      </c>
      <c r="V4066" s="9" t="s">
        <v>4337</v>
      </c>
      <c r="W4066" s="14">
        <v>3</v>
      </c>
    </row>
    <row r="4067" spans="1:23" x14ac:dyDescent="0.25">
      <c r="A4067" s="8">
        <v>7365</v>
      </c>
      <c r="B4067" s="9" t="s">
        <v>15484</v>
      </c>
      <c r="C4067" s="9" t="s">
        <v>22</v>
      </c>
      <c r="D4067" s="9" t="s">
        <v>15485</v>
      </c>
      <c r="E4067" s="18" t="s">
        <v>15486</v>
      </c>
      <c r="F4067" s="9" t="s">
        <v>15487</v>
      </c>
      <c r="G4067" s="12">
        <v>6</v>
      </c>
      <c r="H4067" s="9" t="s">
        <v>518</v>
      </c>
      <c r="I4067" s="9" t="s">
        <v>5182</v>
      </c>
      <c r="J4067" s="12">
        <v>2</v>
      </c>
      <c r="K4067" s="13">
        <v>43101</v>
      </c>
      <c r="L4067" s="86">
        <f>(Tabla2[[#This Row],[release_year]]-'VARIANZA Y DES. EST'!$L$11)^2</f>
        <v>7.9512857435875226</v>
      </c>
      <c r="M4067" s="12">
        <v>2017</v>
      </c>
      <c r="N4067" s="9" t="s">
        <v>82</v>
      </c>
      <c r="O4067" s="9" t="s">
        <v>15189</v>
      </c>
      <c r="P4067" s="12">
        <v>107</v>
      </c>
      <c r="Q4067" s="12">
        <v>107</v>
      </c>
      <c r="R4067" s="12">
        <v>55.279261380694336</v>
      </c>
      <c r="S4067" s="12" t="s">
        <v>28</v>
      </c>
      <c r="T4067" s="9" t="s">
        <v>70</v>
      </c>
      <c r="U4067" s="9" t="s">
        <v>45</v>
      </c>
      <c r="V4067" s="9" t="s">
        <v>70</v>
      </c>
      <c r="W4067" s="14">
        <v>2</v>
      </c>
    </row>
    <row r="4068" spans="1:23" x14ac:dyDescent="0.25">
      <c r="A4068" s="8">
        <v>7404</v>
      </c>
      <c r="B4068" s="9" t="s">
        <v>15488</v>
      </c>
      <c r="C4068" s="9" t="s">
        <v>22</v>
      </c>
      <c r="D4068" s="9" t="s">
        <v>15489</v>
      </c>
      <c r="E4068" s="9" t="s">
        <v>4214</v>
      </c>
      <c r="F4068" s="9" t="s">
        <v>15490</v>
      </c>
      <c r="G4068" s="12">
        <v>9</v>
      </c>
      <c r="H4068" s="9" t="s">
        <v>160</v>
      </c>
      <c r="I4068" s="9" t="s">
        <v>161</v>
      </c>
      <c r="J4068" s="12">
        <v>2</v>
      </c>
      <c r="K4068" s="13">
        <v>44166</v>
      </c>
      <c r="L4068" s="86">
        <f>(Tabla2[[#This Row],[release_year]]-'VARIANZA Y DES. EST'!$L$11)^2</f>
        <v>3.3116808838167522</v>
      </c>
      <c r="M4068" s="12">
        <v>2016</v>
      </c>
      <c r="N4068" s="9" t="s">
        <v>1991</v>
      </c>
      <c r="O4068" s="9" t="s">
        <v>15189</v>
      </c>
      <c r="P4068" s="12">
        <v>107</v>
      </c>
      <c r="Q4068" s="12">
        <v>107</v>
      </c>
      <c r="R4068" s="12">
        <v>55.279261380694336</v>
      </c>
      <c r="S4068" s="12" t="s">
        <v>28</v>
      </c>
      <c r="T4068" s="9" t="s">
        <v>38</v>
      </c>
      <c r="U4068" s="9" t="s">
        <v>38</v>
      </c>
      <c r="V4068" s="9" t="s">
        <v>38</v>
      </c>
      <c r="W4068" s="14">
        <v>1</v>
      </c>
    </row>
    <row r="4069" spans="1:23" x14ac:dyDescent="0.25">
      <c r="A4069" s="8">
        <v>7473</v>
      </c>
      <c r="B4069" s="9" t="s">
        <v>15491</v>
      </c>
      <c r="C4069" s="9" t="s">
        <v>22</v>
      </c>
      <c r="D4069" s="9" t="s">
        <v>15492</v>
      </c>
      <c r="E4069" s="9" t="s">
        <v>15493</v>
      </c>
      <c r="F4069" s="9" t="s">
        <v>15494</v>
      </c>
      <c r="G4069" s="12">
        <v>6</v>
      </c>
      <c r="H4069" s="9" t="s">
        <v>126</v>
      </c>
      <c r="I4069" s="9" t="s">
        <v>15495</v>
      </c>
      <c r="J4069" s="12">
        <v>2</v>
      </c>
      <c r="K4069" s="13">
        <v>43675</v>
      </c>
      <c r="L4069" s="86">
        <f>(Tabla2[[#This Row],[release_year]]-'VARIANZA Y DES. EST'!$L$11)^2</f>
        <v>14.590890603358293</v>
      </c>
      <c r="M4069" s="12">
        <v>2018</v>
      </c>
      <c r="N4069" s="9" t="s">
        <v>76</v>
      </c>
      <c r="O4069" s="9" t="s">
        <v>15189</v>
      </c>
      <c r="P4069" s="12">
        <v>107</v>
      </c>
      <c r="Q4069" s="12">
        <v>107</v>
      </c>
      <c r="R4069" s="12">
        <v>55.279261380694336</v>
      </c>
      <c r="S4069" s="12" t="s">
        <v>28</v>
      </c>
      <c r="T4069" s="9" t="s">
        <v>5577</v>
      </c>
      <c r="U4069" s="9" t="s">
        <v>38</v>
      </c>
      <c r="V4069" s="9" t="s">
        <v>5577</v>
      </c>
      <c r="W4069" s="14">
        <v>2</v>
      </c>
    </row>
    <row r="4070" spans="1:23" x14ac:dyDescent="0.25">
      <c r="A4070" s="8">
        <v>7642</v>
      </c>
      <c r="B4070" s="9" t="s">
        <v>15496</v>
      </c>
      <c r="C4070" s="9" t="s">
        <v>22</v>
      </c>
      <c r="D4070" s="9" t="s">
        <v>15497</v>
      </c>
      <c r="E4070" s="9" t="s">
        <v>15498</v>
      </c>
      <c r="F4070" s="9" t="s">
        <v>15499</v>
      </c>
      <c r="G4070" s="12">
        <v>10</v>
      </c>
      <c r="H4070" s="9" t="s">
        <v>390</v>
      </c>
      <c r="I4070" s="9" t="s">
        <v>390</v>
      </c>
      <c r="J4070" s="12">
        <v>1</v>
      </c>
      <c r="K4070" s="13">
        <v>42614</v>
      </c>
      <c r="L4070" s="86">
        <f>(Tabla2[[#This Row],[release_year]]-'VARIANZA Y DES. EST'!$L$11)^2</f>
        <v>0.67207602404598188</v>
      </c>
      <c r="M4070" s="12">
        <v>2015</v>
      </c>
      <c r="N4070" s="9" t="s">
        <v>76</v>
      </c>
      <c r="O4070" s="9" t="s">
        <v>15189</v>
      </c>
      <c r="P4070" s="12">
        <v>107</v>
      </c>
      <c r="Q4070" s="12">
        <v>107</v>
      </c>
      <c r="R4070" s="12">
        <v>55.279261380694336</v>
      </c>
      <c r="S4070" s="12" t="s">
        <v>28</v>
      </c>
      <c r="T4070" s="9" t="s">
        <v>859</v>
      </c>
      <c r="U4070" s="9" t="s">
        <v>95</v>
      </c>
      <c r="V4070" s="9" t="s">
        <v>859</v>
      </c>
      <c r="W4070" s="14">
        <v>2</v>
      </c>
    </row>
    <row r="4071" spans="1:23" x14ac:dyDescent="0.25">
      <c r="A4071" s="8">
        <v>7654</v>
      </c>
      <c r="B4071" s="9" t="s">
        <v>15500</v>
      </c>
      <c r="C4071" s="9" t="s">
        <v>22</v>
      </c>
      <c r="D4071" s="9" t="s">
        <v>15501</v>
      </c>
      <c r="E4071" s="9" t="s">
        <v>15502</v>
      </c>
      <c r="F4071" s="9" t="s">
        <v>15503</v>
      </c>
      <c r="G4071" s="12">
        <v>8</v>
      </c>
      <c r="H4071" s="9" t="s">
        <v>518</v>
      </c>
      <c r="I4071" s="9" t="s">
        <v>518</v>
      </c>
      <c r="J4071" s="12">
        <v>1</v>
      </c>
      <c r="K4071" s="13">
        <v>43221</v>
      </c>
      <c r="L4071" s="86">
        <f>(Tabla2[[#This Row],[release_year]]-'VARIANZA Y DES. EST'!$L$11)^2</f>
        <v>3.3116808838167522</v>
      </c>
      <c r="M4071" s="12">
        <v>2016</v>
      </c>
      <c r="N4071" s="9" t="s">
        <v>35</v>
      </c>
      <c r="O4071" s="9" t="s">
        <v>15189</v>
      </c>
      <c r="P4071" s="12">
        <v>107</v>
      </c>
      <c r="Q4071" s="12">
        <v>107</v>
      </c>
      <c r="R4071" s="12">
        <v>55.279261380694336</v>
      </c>
      <c r="S4071" s="12" t="s">
        <v>28</v>
      </c>
      <c r="T4071" s="9" t="s">
        <v>70</v>
      </c>
      <c r="U4071" s="9" t="s">
        <v>45</v>
      </c>
      <c r="V4071" s="9" t="s">
        <v>70</v>
      </c>
      <c r="W4071" s="14">
        <v>2</v>
      </c>
    </row>
    <row r="4072" spans="1:23" x14ac:dyDescent="0.25">
      <c r="A4072" s="8">
        <v>7874</v>
      </c>
      <c r="B4072" s="9" t="s">
        <v>15504</v>
      </c>
      <c r="C4072" s="9" t="s">
        <v>22</v>
      </c>
      <c r="D4072" s="9" t="s">
        <v>15505</v>
      </c>
      <c r="E4072" s="9" t="s">
        <v>15506</v>
      </c>
      <c r="F4072" s="9" t="s">
        <v>15507</v>
      </c>
      <c r="G4072" s="12">
        <v>8</v>
      </c>
      <c r="H4072" s="9" t="s">
        <v>518</v>
      </c>
      <c r="I4072" s="9" t="s">
        <v>518</v>
      </c>
      <c r="J4072" s="12">
        <v>1</v>
      </c>
      <c r="K4072" s="13">
        <v>43040</v>
      </c>
      <c r="L4072" s="86">
        <f>(Tabla2[[#This Row],[release_year]]-'VARIANZA Y DES. EST'!$L$11)^2</f>
        <v>10.1136565849629</v>
      </c>
      <c r="M4072" s="12">
        <v>2011</v>
      </c>
      <c r="N4072" s="9" t="s">
        <v>76</v>
      </c>
      <c r="O4072" s="9" t="s">
        <v>15189</v>
      </c>
      <c r="P4072" s="12">
        <v>107</v>
      </c>
      <c r="Q4072" s="12">
        <v>107</v>
      </c>
      <c r="R4072" s="12">
        <v>55.279261380694336</v>
      </c>
      <c r="S4072" s="12" t="s">
        <v>28</v>
      </c>
      <c r="T4072" s="9" t="s">
        <v>118</v>
      </c>
      <c r="U4072" s="9" t="s">
        <v>45</v>
      </c>
      <c r="V4072" s="9" t="s">
        <v>118</v>
      </c>
      <c r="W4072" s="14">
        <v>3</v>
      </c>
    </row>
    <row r="4073" spans="1:23" x14ac:dyDescent="0.25">
      <c r="A4073" s="8">
        <v>7928</v>
      </c>
      <c r="B4073" s="9" t="s">
        <v>15508</v>
      </c>
      <c r="C4073" s="9" t="s">
        <v>22</v>
      </c>
      <c r="D4073" s="9" t="s">
        <v>15509</v>
      </c>
      <c r="E4073" s="9" t="s">
        <v>14498</v>
      </c>
      <c r="F4073" s="9" t="s">
        <v>15510</v>
      </c>
      <c r="G4073" s="12">
        <v>10</v>
      </c>
      <c r="H4073" s="9" t="s">
        <v>116</v>
      </c>
      <c r="I4073" s="9" t="s">
        <v>116</v>
      </c>
      <c r="J4073" s="12">
        <v>1</v>
      </c>
      <c r="K4073" s="13">
        <v>43622</v>
      </c>
      <c r="L4073" s="86">
        <f>(Tabla2[[#This Row],[release_year]]-'VARIANZA Y DES. EST'!$L$11)^2</f>
        <v>1.3928663045044412</v>
      </c>
      <c r="M4073" s="12">
        <v>2013</v>
      </c>
      <c r="N4073" s="9" t="s">
        <v>35</v>
      </c>
      <c r="O4073" s="9" t="s">
        <v>15189</v>
      </c>
      <c r="P4073" s="12">
        <v>107</v>
      </c>
      <c r="Q4073" s="12">
        <v>107</v>
      </c>
      <c r="R4073" s="12">
        <v>55.279261380694336</v>
      </c>
      <c r="S4073" s="12" t="s">
        <v>28</v>
      </c>
      <c r="T4073" s="9" t="s">
        <v>859</v>
      </c>
      <c r="U4073" s="9" t="s">
        <v>95</v>
      </c>
      <c r="V4073" s="9" t="s">
        <v>859</v>
      </c>
      <c r="W4073" s="14">
        <v>2</v>
      </c>
    </row>
    <row r="4074" spans="1:23" x14ac:dyDescent="0.25">
      <c r="A4074" s="8">
        <v>8033</v>
      </c>
      <c r="B4074" s="9" t="s">
        <v>15511</v>
      </c>
      <c r="C4074" s="9" t="s">
        <v>22</v>
      </c>
      <c r="D4074" s="9" t="s">
        <v>15512</v>
      </c>
      <c r="E4074" s="9" t="s">
        <v>14389</v>
      </c>
      <c r="F4074" s="9" t="s">
        <v>15513</v>
      </c>
      <c r="G4074" s="12">
        <v>6</v>
      </c>
      <c r="H4074" s="9" t="s">
        <v>2924</v>
      </c>
      <c r="I4074" s="9" t="s">
        <v>15514</v>
      </c>
      <c r="J4074" s="12">
        <v>3</v>
      </c>
      <c r="K4074" s="13">
        <v>43650</v>
      </c>
      <c r="L4074" s="86">
        <f>(Tabla2[[#This Row],[release_year]]-'VARIANZA Y DES. EST'!$L$11)^2</f>
        <v>3.3116808838167522</v>
      </c>
      <c r="M4074" s="12">
        <v>2016</v>
      </c>
      <c r="N4074" s="9" t="s">
        <v>43</v>
      </c>
      <c r="O4074" s="9" t="s">
        <v>15189</v>
      </c>
      <c r="P4074" s="12">
        <v>107</v>
      </c>
      <c r="Q4074" s="12">
        <v>107</v>
      </c>
      <c r="R4074" s="12">
        <v>55.279261380694336</v>
      </c>
      <c r="S4074" s="12" t="s">
        <v>28</v>
      </c>
      <c r="T4074" s="9" t="s">
        <v>4567</v>
      </c>
      <c r="U4074" s="9" t="s">
        <v>38</v>
      </c>
      <c r="V4074" s="9" t="s">
        <v>4567</v>
      </c>
      <c r="W4074" s="14">
        <v>2</v>
      </c>
    </row>
    <row r="4075" spans="1:23" x14ac:dyDescent="0.25">
      <c r="A4075" s="8">
        <v>8040</v>
      </c>
      <c r="B4075" s="9" t="s">
        <v>15515</v>
      </c>
      <c r="C4075" s="9" t="s">
        <v>22</v>
      </c>
      <c r="D4075" s="9" t="s">
        <v>15516</v>
      </c>
      <c r="E4075" s="9" t="s">
        <v>15517</v>
      </c>
      <c r="F4075" s="9" t="s">
        <v>15518</v>
      </c>
      <c r="G4075" s="12">
        <v>10</v>
      </c>
      <c r="H4075" s="9" t="s">
        <v>25</v>
      </c>
      <c r="I4075" s="9" t="s">
        <v>25</v>
      </c>
      <c r="J4075" s="12">
        <v>1</v>
      </c>
      <c r="K4075" s="13">
        <v>43831</v>
      </c>
      <c r="L4075" s="86">
        <f>(Tabla2[[#This Row],[release_year]]-'VARIANZA Y DES. EST'!$L$11)^2</f>
        <v>448.60076910908901</v>
      </c>
      <c r="M4075" s="12">
        <v>1993</v>
      </c>
      <c r="N4075" s="9" t="s">
        <v>1991</v>
      </c>
      <c r="O4075" s="9" t="s">
        <v>15189</v>
      </c>
      <c r="P4075" s="12">
        <v>107</v>
      </c>
      <c r="Q4075" s="12">
        <v>107</v>
      </c>
      <c r="R4075" s="12">
        <v>55.279261380694336</v>
      </c>
      <c r="S4075" s="12" t="s">
        <v>28</v>
      </c>
      <c r="T4075" s="9" t="s">
        <v>3969</v>
      </c>
      <c r="U4075" s="9" t="s">
        <v>3969</v>
      </c>
      <c r="V4075" s="9" t="s">
        <v>3969</v>
      </c>
      <c r="W4075" s="14">
        <v>1</v>
      </c>
    </row>
    <row r="4076" spans="1:23" x14ac:dyDescent="0.25">
      <c r="A4076" s="8">
        <v>8117</v>
      </c>
      <c r="B4076" s="9" t="s">
        <v>15519</v>
      </c>
      <c r="C4076" s="9" t="s">
        <v>22</v>
      </c>
      <c r="D4076" s="9" t="s">
        <v>15520</v>
      </c>
      <c r="E4076" s="9" t="s">
        <v>15521</v>
      </c>
      <c r="F4076" s="9" t="s">
        <v>15522</v>
      </c>
      <c r="G4076" s="12">
        <v>10</v>
      </c>
      <c r="H4076" s="9" t="s">
        <v>126</v>
      </c>
      <c r="I4076" s="9" t="s">
        <v>15523</v>
      </c>
      <c r="J4076" s="12">
        <v>5</v>
      </c>
      <c r="K4076" s="13">
        <v>42891</v>
      </c>
      <c r="L4076" s="86">
        <f>(Tabla2[[#This Row],[release_year]]-'VARIANZA Y DES. EST'!$L$11)^2</f>
        <v>3.2471164275211517E-2</v>
      </c>
      <c r="M4076" s="12">
        <v>2014</v>
      </c>
      <c r="N4076" s="9" t="s">
        <v>76</v>
      </c>
      <c r="O4076" s="9" t="s">
        <v>15189</v>
      </c>
      <c r="P4076" s="12">
        <v>107</v>
      </c>
      <c r="Q4076" s="12">
        <v>107</v>
      </c>
      <c r="R4076" s="12">
        <v>55.279261380694336</v>
      </c>
      <c r="S4076" s="12" t="s">
        <v>28</v>
      </c>
      <c r="T4076" s="9" t="s">
        <v>3319</v>
      </c>
      <c r="U4076" s="9" t="s">
        <v>45</v>
      </c>
      <c r="V4076" s="9" t="s">
        <v>3319</v>
      </c>
      <c r="W4076" s="14">
        <v>3</v>
      </c>
    </row>
    <row r="4077" spans="1:23" x14ac:dyDescent="0.25">
      <c r="A4077" s="8">
        <v>8185</v>
      </c>
      <c r="B4077" s="9" t="s">
        <v>15524</v>
      </c>
      <c r="C4077" s="9" t="s">
        <v>22</v>
      </c>
      <c r="D4077" s="9" t="s">
        <v>15525</v>
      </c>
      <c r="E4077" s="9" t="s">
        <v>15526</v>
      </c>
      <c r="F4077" s="9" t="s">
        <v>15527</v>
      </c>
      <c r="G4077" s="12">
        <v>9</v>
      </c>
      <c r="H4077" s="9" t="s">
        <v>25</v>
      </c>
      <c r="I4077" s="9" t="s">
        <v>15528</v>
      </c>
      <c r="J4077" s="12">
        <v>3</v>
      </c>
      <c r="K4077" s="16">
        <v>43789</v>
      </c>
      <c r="L4077" s="86">
        <f>(Tabla2[[#This Row],[release_year]]-'VARIANZA Y DES. EST'!$L$11)^2</f>
        <v>10.1136565849629</v>
      </c>
      <c r="M4077" s="12">
        <v>2011</v>
      </c>
      <c r="N4077" s="9" t="s">
        <v>99</v>
      </c>
      <c r="O4077" s="9" t="s">
        <v>15189</v>
      </c>
      <c r="P4077" s="12">
        <v>107</v>
      </c>
      <c r="Q4077" s="12">
        <v>107</v>
      </c>
      <c r="R4077" s="12">
        <v>55.279261380694336</v>
      </c>
      <c r="S4077" s="12" t="s">
        <v>28</v>
      </c>
      <c r="T4077" s="9" t="s">
        <v>30</v>
      </c>
      <c r="U4077" s="9" t="s">
        <v>30</v>
      </c>
      <c r="V4077" s="9" t="s">
        <v>30</v>
      </c>
      <c r="W4077" s="14">
        <v>1</v>
      </c>
    </row>
    <row r="4078" spans="1:23" x14ac:dyDescent="0.25">
      <c r="A4078" s="8">
        <v>8227</v>
      </c>
      <c r="B4078" s="9" t="s">
        <v>15529</v>
      </c>
      <c r="C4078" s="9" t="s">
        <v>22</v>
      </c>
      <c r="D4078" s="9" t="s">
        <v>15530</v>
      </c>
      <c r="E4078" s="9" t="s">
        <v>14032</v>
      </c>
      <c r="F4078" s="9" t="s">
        <v>15531</v>
      </c>
      <c r="G4078" s="12">
        <v>13</v>
      </c>
      <c r="H4078" s="9" t="s">
        <v>25</v>
      </c>
      <c r="I4078" s="9" t="s">
        <v>25</v>
      </c>
      <c r="J4078" s="12">
        <v>1</v>
      </c>
      <c r="K4078" s="13">
        <v>43662</v>
      </c>
      <c r="L4078" s="86">
        <f>(Tabla2[[#This Row],[release_year]]-'VARIANZA Y DES. EST'!$L$11)^2</f>
        <v>66.915632286109044</v>
      </c>
      <c r="M4078" s="12">
        <v>2006</v>
      </c>
      <c r="N4078" s="9" t="s">
        <v>43</v>
      </c>
      <c r="O4078" s="9" t="s">
        <v>15189</v>
      </c>
      <c r="P4078" s="12">
        <v>107</v>
      </c>
      <c r="Q4078" s="12">
        <v>107</v>
      </c>
      <c r="R4078" s="12">
        <v>55.279261380694336</v>
      </c>
      <c r="S4078" s="12" t="s">
        <v>28</v>
      </c>
      <c r="T4078" s="9" t="s">
        <v>5279</v>
      </c>
      <c r="U4078" s="9" t="s">
        <v>95</v>
      </c>
      <c r="V4078" s="9" t="s">
        <v>5279</v>
      </c>
      <c r="W4078" s="14">
        <v>3</v>
      </c>
    </row>
    <row r="4079" spans="1:23" x14ac:dyDescent="0.25">
      <c r="A4079" s="8">
        <v>8247</v>
      </c>
      <c r="B4079" s="9" t="s">
        <v>15532</v>
      </c>
      <c r="C4079" s="9" t="s">
        <v>22</v>
      </c>
      <c r="D4079" s="9" t="s">
        <v>15533</v>
      </c>
      <c r="E4079" s="9" t="s">
        <v>11809</v>
      </c>
      <c r="F4079" s="9" t="s">
        <v>15534</v>
      </c>
      <c r="G4079" s="12">
        <v>11</v>
      </c>
      <c r="H4079" s="9" t="s">
        <v>468</v>
      </c>
      <c r="I4079" s="9" t="s">
        <v>15535</v>
      </c>
      <c r="J4079" s="12">
        <v>2</v>
      </c>
      <c r="K4079" s="13">
        <v>42498</v>
      </c>
      <c r="L4079" s="86">
        <f>(Tabla2[[#This Row],[release_year]]-'VARIANZA Y DES. EST'!$L$11)^2</f>
        <v>0.67207602404598188</v>
      </c>
      <c r="M4079" s="12">
        <v>2015</v>
      </c>
      <c r="N4079" s="9" t="s">
        <v>76</v>
      </c>
      <c r="O4079" s="9" t="s">
        <v>15189</v>
      </c>
      <c r="P4079" s="12">
        <v>107</v>
      </c>
      <c r="Q4079" s="12">
        <v>107</v>
      </c>
      <c r="R4079" s="12">
        <v>55.279261380694336</v>
      </c>
      <c r="S4079" s="12" t="s">
        <v>28</v>
      </c>
      <c r="T4079" s="9" t="s">
        <v>118</v>
      </c>
      <c r="U4079" s="9" t="s">
        <v>45</v>
      </c>
      <c r="V4079" s="9" t="s">
        <v>118</v>
      </c>
      <c r="W4079" s="14">
        <v>3</v>
      </c>
    </row>
    <row r="4080" spans="1:23" x14ac:dyDescent="0.25">
      <c r="A4080" s="8">
        <v>8292</v>
      </c>
      <c r="B4080" s="9" t="s">
        <v>15536</v>
      </c>
      <c r="C4080" s="9" t="s">
        <v>22</v>
      </c>
      <c r="D4080" s="9" t="s">
        <v>15537</v>
      </c>
      <c r="E4080" s="9" t="s">
        <v>15538</v>
      </c>
      <c r="F4080" s="9" t="s">
        <v>15539</v>
      </c>
      <c r="G4080" s="12">
        <v>9</v>
      </c>
      <c r="H4080" s="9" t="s">
        <v>126</v>
      </c>
      <c r="I4080" s="9" t="s">
        <v>5012</v>
      </c>
      <c r="J4080" s="12">
        <v>2</v>
      </c>
      <c r="K4080" s="13">
        <v>43672</v>
      </c>
      <c r="L4080" s="86">
        <f>(Tabla2[[#This Row],[release_year]]-'VARIANZA Y DES. EST'!$L$11)^2</f>
        <v>3.3116808838167522</v>
      </c>
      <c r="M4080" s="12">
        <v>2016</v>
      </c>
      <c r="N4080" s="9" t="s">
        <v>1991</v>
      </c>
      <c r="O4080" s="9" t="s">
        <v>15189</v>
      </c>
      <c r="P4080" s="12">
        <v>107</v>
      </c>
      <c r="Q4080" s="12">
        <v>107</v>
      </c>
      <c r="R4080" s="12">
        <v>55.279261380694336</v>
      </c>
      <c r="S4080" s="12" t="s">
        <v>28</v>
      </c>
      <c r="T4080" s="9" t="s">
        <v>4008</v>
      </c>
      <c r="U4080" s="9" t="s">
        <v>45</v>
      </c>
      <c r="V4080" s="9" t="s">
        <v>4008</v>
      </c>
      <c r="W4080" s="14">
        <v>2</v>
      </c>
    </row>
    <row r="4081" spans="1:23" x14ac:dyDescent="0.25">
      <c r="A4081" s="8">
        <v>8320</v>
      </c>
      <c r="B4081" s="9" t="s">
        <v>15540</v>
      </c>
      <c r="C4081" s="9" t="s">
        <v>22</v>
      </c>
      <c r="D4081" s="9" t="s">
        <v>15541</v>
      </c>
      <c r="E4081" s="9" t="s">
        <v>15542</v>
      </c>
      <c r="F4081" s="9" t="s">
        <v>15543</v>
      </c>
      <c r="G4081" s="12">
        <v>10</v>
      </c>
      <c r="H4081" s="9" t="s">
        <v>25</v>
      </c>
      <c r="I4081" s="9" t="s">
        <v>25</v>
      </c>
      <c r="J4081" s="12">
        <v>1</v>
      </c>
      <c r="K4081" s="13">
        <v>43928</v>
      </c>
      <c r="L4081" s="86">
        <f>(Tabla2[[#This Row],[release_year]]-'VARIANZA Y DES. EST'!$L$11)^2</f>
        <v>23.230495463129063</v>
      </c>
      <c r="M4081" s="12">
        <v>2019</v>
      </c>
      <c r="N4081" s="9" t="s">
        <v>76</v>
      </c>
      <c r="O4081" s="9" t="s">
        <v>15189</v>
      </c>
      <c r="P4081" s="12">
        <v>107</v>
      </c>
      <c r="Q4081" s="12">
        <v>107</v>
      </c>
      <c r="R4081" s="12">
        <v>55.279261380694336</v>
      </c>
      <c r="S4081" s="12" t="s">
        <v>28</v>
      </c>
      <c r="T4081" s="9" t="s">
        <v>3998</v>
      </c>
      <c r="U4081" s="9" t="s">
        <v>45</v>
      </c>
      <c r="V4081" s="9" t="s">
        <v>3998</v>
      </c>
      <c r="W4081" s="14">
        <v>3</v>
      </c>
    </row>
    <row r="4082" spans="1:23" x14ac:dyDescent="0.25">
      <c r="A4082" s="8">
        <v>8396</v>
      </c>
      <c r="B4082" s="9" t="s">
        <v>15544</v>
      </c>
      <c r="C4082" s="9" t="s">
        <v>22</v>
      </c>
      <c r="D4082" s="9" t="s">
        <v>15545</v>
      </c>
      <c r="E4082" s="9" t="s">
        <v>15546</v>
      </c>
      <c r="F4082" s="9" t="s">
        <v>15547</v>
      </c>
      <c r="G4082" s="12">
        <v>12</v>
      </c>
      <c r="H4082" s="9" t="s">
        <v>231</v>
      </c>
      <c r="I4082" s="9" t="s">
        <v>15548</v>
      </c>
      <c r="J4082" s="12">
        <v>5</v>
      </c>
      <c r="K4082" s="13">
        <v>44141</v>
      </c>
      <c r="L4082" s="86">
        <f>(Tabla2[[#This Row],[release_year]]-'VARIANZA Y DES. EST'!$L$11)^2</f>
        <v>0.67207602404598188</v>
      </c>
      <c r="M4082" s="12">
        <v>2015</v>
      </c>
      <c r="N4082" s="9" t="s">
        <v>99</v>
      </c>
      <c r="O4082" s="9" t="s">
        <v>15189</v>
      </c>
      <c r="P4082" s="12">
        <v>107</v>
      </c>
      <c r="Q4082" s="12">
        <v>107</v>
      </c>
      <c r="R4082" s="12">
        <v>55.279261380694336</v>
      </c>
      <c r="S4082" s="12" t="s">
        <v>28</v>
      </c>
      <c r="T4082" s="9" t="s">
        <v>30</v>
      </c>
      <c r="U4082" s="9" t="s">
        <v>30</v>
      </c>
      <c r="V4082" s="9" t="s">
        <v>30</v>
      </c>
      <c r="W4082" s="14">
        <v>1</v>
      </c>
    </row>
    <row r="4083" spans="1:23" x14ac:dyDescent="0.25">
      <c r="A4083" s="8">
        <v>8488</v>
      </c>
      <c r="B4083" s="9" t="s">
        <v>15549</v>
      </c>
      <c r="C4083" s="9" t="s">
        <v>22</v>
      </c>
      <c r="D4083" s="9" t="s">
        <v>15550</v>
      </c>
      <c r="E4083" s="9" t="s">
        <v>15551</v>
      </c>
      <c r="F4083" s="9" t="s">
        <v>15552</v>
      </c>
      <c r="G4083" s="12">
        <v>11</v>
      </c>
      <c r="H4083" s="9" t="s">
        <v>126</v>
      </c>
      <c r="I4083" s="9" t="s">
        <v>126</v>
      </c>
      <c r="J4083" s="12">
        <v>1</v>
      </c>
      <c r="K4083" s="13">
        <v>42810</v>
      </c>
      <c r="L4083" s="86">
        <f>(Tabla2[[#This Row],[release_year]]-'VARIANZA Y DES. EST'!$L$11)^2</f>
        <v>3.2471164275211517E-2</v>
      </c>
      <c r="M4083" s="12">
        <v>2014</v>
      </c>
      <c r="N4083" s="9" t="s">
        <v>1991</v>
      </c>
      <c r="O4083" s="9" t="s">
        <v>15189</v>
      </c>
      <c r="P4083" s="12">
        <v>107</v>
      </c>
      <c r="Q4083" s="12">
        <v>107</v>
      </c>
      <c r="R4083" s="12">
        <v>55.279261380694336</v>
      </c>
      <c r="S4083" s="12" t="s">
        <v>28</v>
      </c>
      <c r="T4083" s="9" t="s">
        <v>70</v>
      </c>
      <c r="U4083" s="9" t="s">
        <v>45</v>
      </c>
      <c r="V4083" s="9" t="s">
        <v>70</v>
      </c>
      <c r="W4083" s="14">
        <v>2</v>
      </c>
    </row>
    <row r="4084" spans="1:23" x14ac:dyDescent="0.25">
      <c r="A4084" s="8">
        <v>8533</v>
      </c>
      <c r="B4084" s="9" t="s">
        <v>15553</v>
      </c>
      <c r="C4084" s="9" t="s">
        <v>22</v>
      </c>
      <c r="D4084" s="9" t="s">
        <v>15554</v>
      </c>
      <c r="E4084" s="9" t="s">
        <v>15555</v>
      </c>
      <c r="F4084" s="9" t="s">
        <v>15556</v>
      </c>
      <c r="G4084" s="12">
        <v>11</v>
      </c>
      <c r="H4084" s="9" t="s">
        <v>25</v>
      </c>
      <c r="I4084" s="9" t="s">
        <v>25</v>
      </c>
      <c r="J4084" s="12">
        <v>1</v>
      </c>
      <c r="K4084" s="13">
        <v>43739</v>
      </c>
      <c r="L4084" s="86">
        <f>(Tabla2[[#This Row],[release_year]]-'VARIANZA Y DES. EST'!$L$11)^2</f>
        <v>26.834446865421359</v>
      </c>
      <c r="M4084" s="12">
        <v>2009</v>
      </c>
      <c r="N4084" s="9" t="s">
        <v>43</v>
      </c>
      <c r="O4084" s="9" t="s">
        <v>15189</v>
      </c>
      <c r="P4084" s="12">
        <v>107</v>
      </c>
      <c r="Q4084" s="12">
        <v>107</v>
      </c>
      <c r="R4084" s="12">
        <v>55.279261380694336</v>
      </c>
      <c r="S4084" s="12" t="s">
        <v>28</v>
      </c>
      <c r="T4084" s="9" t="s">
        <v>11730</v>
      </c>
      <c r="U4084" s="9" t="s">
        <v>45</v>
      </c>
      <c r="V4084" s="9" t="s">
        <v>11730</v>
      </c>
      <c r="W4084" s="14">
        <v>3</v>
      </c>
    </row>
    <row r="4085" spans="1:23" x14ac:dyDescent="0.25">
      <c r="A4085" s="8">
        <v>8577</v>
      </c>
      <c r="B4085" s="9" t="s">
        <v>15557</v>
      </c>
      <c r="C4085" s="9" t="s">
        <v>22</v>
      </c>
      <c r="D4085" s="9" t="s">
        <v>15558</v>
      </c>
      <c r="E4085" s="9" t="s">
        <v>15559</v>
      </c>
      <c r="F4085" s="9" t="s">
        <v>15560</v>
      </c>
      <c r="G4085" s="12">
        <v>6</v>
      </c>
      <c r="H4085" s="9" t="s">
        <v>2924</v>
      </c>
      <c r="I4085" s="9" t="s">
        <v>2924</v>
      </c>
      <c r="J4085" s="12">
        <v>1</v>
      </c>
      <c r="K4085" s="16">
        <v>43022</v>
      </c>
      <c r="L4085" s="86">
        <f>(Tabla2[[#This Row],[release_year]]-'VARIANZA Y DES. EST'!$L$11)^2</f>
        <v>7.9512857435875226</v>
      </c>
      <c r="M4085" s="12">
        <v>2017</v>
      </c>
      <c r="N4085" s="9" t="s">
        <v>82</v>
      </c>
      <c r="O4085" s="9" t="s">
        <v>15189</v>
      </c>
      <c r="P4085" s="12">
        <v>107</v>
      </c>
      <c r="Q4085" s="12">
        <v>107</v>
      </c>
      <c r="R4085" s="12">
        <v>55.279261380694336</v>
      </c>
      <c r="S4085" s="12" t="s">
        <v>28</v>
      </c>
      <c r="T4085" s="9" t="s">
        <v>3625</v>
      </c>
      <c r="U4085" s="9" t="s">
        <v>95</v>
      </c>
      <c r="V4085" s="9" t="s">
        <v>3625</v>
      </c>
      <c r="W4085" s="14">
        <v>3</v>
      </c>
    </row>
    <row r="4086" spans="1:23" x14ac:dyDescent="0.25">
      <c r="A4086" s="8">
        <v>8780</v>
      </c>
      <c r="B4086" s="9" t="s">
        <v>15561</v>
      </c>
      <c r="C4086" s="9" t="s">
        <v>22</v>
      </c>
      <c r="D4086" s="9" t="s">
        <v>15562</v>
      </c>
      <c r="E4086" s="9" t="s">
        <v>15563</v>
      </c>
      <c r="F4086" s="9" t="s">
        <v>15564</v>
      </c>
      <c r="G4086" s="12">
        <v>4</v>
      </c>
      <c r="H4086" s="9" t="s">
        <v>3836</v>
      </c>
      <c r="I4086" s="9" t="s">
        <v>3836</v>
      </c>
      <c r="J4086" s="12">
        <v>1</v>
      </c>
      <c r="K4086" s="13">
        <v>43412</v>
      </c>
      <c r="L4086" s="86">
        <f>(Tabla2[[#This Row],[release_year]]-'VARIANZA Y DES. EST'!$L$11)^2</f>
        <v>0.67207602404598188</v>
      </c>
      <c r="M4086" s="12">
        <v>2015</v>
      </c>
      <c r="N4086" s="9" t="s">
        <v>82</v>
      </c>
      <c r="O4086" s="9" t="s">
        <v>15189</v>
      </c>
      <c r="P4086" s="12">
        <v>107</v>
      </c>
      <c r="Q4086" s="12">
        <v>107</v>
      </c>
      <c r="R4086" s="12">
        <v>55.279261380694336</v>
      </c>
      <c r="S4086" s="12" t="s">
        <v>28</v>
      </c>
      <c r="T4086" s="9" t="s">
        <v>15565</v>
      </c>
      <c r="U4086" s="9" t="s">
        <v>239</v>
      </c>
      <c r="V4086" s="9" t="s">
        <v>15565</v>
      </c>
      <c r="W4086" s="14">
        <v>3</v>
      </c>
    </row>
    <row r="4087" spans="1:23" x14ac:dyDescent="0.25">
      <c r="A4087" s="8">
        <v>130</v>
      </c>
      <c r="B4087" s="9" t="s">
        <v>15566</v>
      </c>
      <c r="C4087" s="9" t="s">
        <v>22</v>
      </c>
      <c r="D4087" s="9" t="s">
        <v>15567</v>
      </c>
      <c r="E4087" s="9" t="s">
        <v>8600</v>
      </c>
      <c r="F4087" s="9" t="s">
        <v>15568</v>
      </c>
      <c r="G4087" s="12">
        <v>10</v>
      </c>
      <c r="H4087" s="9" t="s">
        <v>184</v>
      </c>
      <c r="I4087" s="9" t="s">
        <v>3702</v>
      </c>
      <c r="J4087" s="12">
        <v>2</v>
      </c>
      <c r="K4087" s="13">
        <v>44440</v>
      </c>
      <c r="L4087" s="86">
        <f>(Tabla2[[#This Row],[release_year]]-'VARIANZA Y DES. EST'!$L$11)^2</f>
        <v>84.276027426338274</v>
      </c>
      <c r="M4087" s="12">
        <v>2005</v>
      </c>
      <c r="N4087" s="9" t="s">
        <v>43</v>
      </c>
      <c r="O4087" s="9" t="s">
        <v>15569</v>
      </c>
      <c r="P4087" s="12">
        <v>108</v>
      </c>
      <c r="Q4087" s="12">
        <v>108</v>
      </c>
      <c r="R4087" s="12">
        <v>71.149266273860221</v>
      </c>
      <c r="S4087" s="12" t="s">
        <v>28</v>
      </c>
      <c r="T4087" s="9" t="s">
        <v>45</v>
      </c>
      <c r="U4087" s="9" t="s">
        <v>45</v>
      </c>
      <c r="V4087" s="9" t="s">
        <v>45</v>
      </c>
      <c r="W4087" s="14">
        <v>1</v>
      </c>
    </row>
    <row r="4088" spans="1:23" x14ac:dyDescent="0.25">
      <c r="A4088" s="8">
        <v>139</v>
      </c>
      <c r="B4088" s="9" t="s">
        <v>15570</v>
      </c>
      <c r="C4088" s="9" t="s">
        <v>22</v>
      </c>
      <c r="D4088" s="9" t="s">
        <v>15571</v>
      </c>
      <c r="E4088" s="9" t="s">
        <v>8600</v>
      </c>
      <c r="F4088" s="9" t="s">
        <v>15572</v>
      </c>
      <c r="G4088" s="12">
        <v>10</v>
      </c>
      <c r="H4088" s="9" t="s">
        <v>25</v>
      </c>
      <c r="I4088" s="9" t="s">
        <v>25</v>
      </c>
      <c r="J4088" s="12">
        <v>1</v>
      </c>
      <c r="K4088" s="13">
        <v>44440</v>
      </c>
      <c r="L4088" s="86">
        <f>(Tabla2[[#This Row],[release_year]]-'VARIANZA Y DES. EST'!$L$11)^2</f>
        <v>17.47405172519213</v>
      </c>
      <c r="M4088" s="12">
        <v>2010</v>
      </c>
      <c r="N4088" s="9" t="s">
        <v>43</v>
      </c>
      <c r="O4088" s="9" t="s">
        <v>15569</v>
      </c>
      <c r="P4088" s="12">
        <v>108</v>
      </c>
      <c r="Q4088" s="12">
        <v>108</v>
      </c>
      <c r="R4088" s="12">
        <v>71.149266273860221</v>
      </c>
      <c r="S4088" s="12" t="s">
        <v>28</v>
      </c>
      <c r="T4088" s="9" t="s">
        <v>4008</v>
      </c>
      <c r="U4088" s="9" t="s">
        <v>45</v>
      </c>
      <c r="V4088" s="9" t="s">
        <v>4008</v>
      </c>
      <c r="W4088" s="14">
        <v>2</v>
      </c>
    </row>
    <row r="4089" spans="1:23" x14ac:dyDescent="0.25">
      <c r="A4089" s="8">
        <v>229</v>
      </c>
      <c r="B4089" s="9" t="s">
        <v>15573</v>
      </c>
      <c r="C4089" s="9" t="s">
        <v>22</v>
      </c>
      <c r="D4089" s="9" t="s">
        <v>15574</v>
      </c>
      <c r="E4089" s="9" t="s">
        <v>15575</v>
      </c>
      <c r="F4089" s="9" t="s">
        <v>15576</v>
      </c>
      <c r="G4089" s="12">
        <v>10</v>
      </c>
      <c r="H4089" s="9" t="s">
        <v>25</v>
      </c>
      <c r="I4089" s="9" t="s">
        <v>1453</v>
      </c>
      <c r="J4089" s="12">
        <v>2</v>
      </c>
      <c r="K4089" s="13">
        <v>44433</v>
      </c>
      <c r="L4089" s="86">
        <f>(Tabla2[[#This Row],[release_year]]-'VARIANZA Y DES. EST'!$L$11)^2</f>
        <v>3.2471164275211517E-2</v>
      </c>
      <c r="M4089" s="12">
        <v>2014</v>
      </c>
      <c r="N4089" s="9" t="s">
        <v>1991</v>
      </c>
      <c r="O4089" s="9" t="s">
        <v>15569</v>
      </c>
      <c r="P4089" s="12">
        <v>108</v>
      </c>
      <c r="Q4089" s="12">
        <v>108</v>
      </c>
      <c r="R4089" s="12">
        <v>71.149266273860221</v>
      </c>
      <c r="S4089" s="12" t="s">
        <v>28</v>
      </c>
      <c r="T4089" s="9" t="s">
        <v>38</v>
      </c>
      <c r="U4089" s="9" t="s">
        <v>38</v>
      </c>
      <c r="V4089" s="9" t="s">
        <v>38</v>
      </c>
      <c r="W4089" s="14">
        <v>1</v>
      </c>
    </row>
    <row r="4090" spans="1:23" x14ac:dyDescent="0.25">
      <c r="A4090" s="8">
        <v>286</v>
      </c>
      <c r="B4090" s="9" t="s">
        <v>15577</v>
      </c>
      <c r="C4090" s="9" t="s">
        <v>22</v>
      </c>
      <c r="D4090" s="9" t="s">
        <v>15578</v>
      </c>
      <c r="E4090" s="9" t="s">
        <v>15579</v>
      </c>
      <c r="F4090" s="9" t="s">
        <v>15580</v>
      </c>
      <c r="G4090" s="12">
        <v>8</v>
      </c>
      <c r="H4090" s="9" t="s">
        <v>2490</v>
      </c>
      <c r="I4090" s="9" t="s">
        <v>15581</v>
      </c>
      <c r="J4090" s="12">
        <v>3</v>
      </c>
      <c r="K4090" s="13">
        <v>44419</v>
      </c>
      <c r="L4090" s="86">
        <f>(Tabla2[[#This Row],[release_year]]-'VARIANZA Y DES. EST'!$L$11)^2</f>
        <v>1.3928663045044412</v>
      </c>
      <c r="M4090" s="12">
        <v>2013</v>
      </c>
      <c r="N4090" s="9" t="s">
        <v>1991</v>
      </c>
      <c r="O4090" s="9" t="s">
        <v>15569</v>
      </c>
      <c r="P4090" s="12">
        <v>108</v>
      </c>
      <c r="Q4090" s="12">
        <v>108</v>
      </c>
      <c r="R4090" s="12">
        <v>71.149266273860221</v>
      </c>
      <c r="S4090" s="12" t="s">
        <v>28</v>
      </c>
      <c r="T4090" s="9" t="s">
        <v>70</v>
      </c>
      <c r="U4090" s="9" t="s">
        <v>45</v>
      </c>
      <c r="V4090" s="9" t="s">
        <v>70</v>
      </c>
      <c r="W4090" s="14">
        <v>2</v>
      </c>
    </row>
    <row r="4091" spans="1:23" x14ac:dyDescent="0.25">
      <c r="A4091" s="8">
        <v>508</v>
      </c>
      <c r="B4091" s="9" t="s">
        <v>15582</v>
      </c>
      <c r="C4091" s="9" t="s">
        <v>22</v>
      </c>
      <c r="D4091" s="9" t="s">
        <v>15583</v>
      </c>
      <c r="E4091" s="18" t="s">
        <v>15584</v>
      </c>
      <c r="F4091" s="9" t="s">
        <v>15585</v>
      </c>
      <c r="G4091" s="12">
        <v>10</v>
      </c>
      <c r="H4091" s="12"/>
      <c r="I4091" s="9"/>
      <c r="J4091" s="12">
        <v>0</v>
      </c>
      <c r="K4091" s="13">
        <v>44384</v>
      </c>
      <c r="L4091" s="86">
        <f>(Tabla2[[#This Row],[release_year]]-'VARIANZA Y DES. EST'!$L$11)^2</f>
        <v>23.230495463129063</v>
      </c>
      <c r="M4091" s="12">
        <v>2019</v>
      </c>
      <c r="N4091" s="9" t="s">
        <v>35</v>
      </c>
      <c r="O4091" s="9" t="s">
        <v>15569</v>
      </c>
      <c r="P4091" s="12">
        <v>108</v>
      </c>
      <c r="Q4091" s="12">
        <v>108</v>
      </c>
      <c r="R4091" s="12">
        <v>71.149266273860221</v>
      </c>
      <c r="S4091" s="12" t="s">
        <v>28</v>
      </c>
      <c r="T4091" s="9" t="s">
        <v>859</v>
      </c>
      <c r="U4091" s="9" t="s">
        <v>95</v>
      </c>
      <c r="V4091" s="9" t="s">
        <v>859</v>
      </c>
      <c r="W4091" s="14">
        <v>2</v>
      </c>
    </row>
    <row r="4092" spans="1:23" x14ac:dyDescent="0.25">
      <c r="A4092" s="8">
        <v>568</v>
      </c>
      <c r="B4092" s="9" t="s">
        <v>15586</v>
      </c>
      <c r="C4092" s="9" t="s">
        <v>22</v>
      </c>
      <c r="D4092" s="9" t="s">
        <v>15587</v>
      </c>
      <c r="E4092" s="9" t="s">
        <v>15588</v>
      </c>
      <c r="F4092" s="9" t="s">
        <v>15589</v>
      </c>
      <c r="G4092" s="12">
        <v>8</v>
      </c>
      <c r="H4092" s="9" t="s">
        <v>25</v>
      </c>
      <c r="I4092" s="9" t="s">
        <v>25</v>
      </c>
      <c r="J4092" s="12">
        <v>1</v>
      </c>
      <c r="K4092" s="13">
        <v>44378</v>
      </c>
      <c r="L4092" s="86">
        <f>(Tabla2[[#This Row],[release_year]]-'VARIANZA Y DES. EST'!$L$11)^2</f>
        <v>367.87997882863056</v>
      </c>
      <c r="M4092" s="12">
        <v>1995</v>
      </c>
      <c r="N4092" s="9" t="s">
        <v>43</v>
      </c>
      <c r="O4092" s="9" t="s">
        <v>15569</v>
      </c>
      <c r="P4092" s="12">
        <v>108</v>
      </c>
      <c r="Q4092" s="12">
        <v>108</v>
      </c>
      <c r="R4092" s="12">
        <v>71.149266273860221</v>
      </c>
      <c r="S4092" s="12" t="s">
        <v>28</v>
      </c>
      <c r="T4092" s="9" t="s">
        <v>7328</v>
      </c>
      <c r="U4092" s="9" t="s">
        <v>38</v>
      </c>
      <c r="V4092" s="9" t="s">
        <v>7328</v>
      </c>
      <c r="W4092" s="14">
        <v>2</v>
      </c>
    </row>
    <row r="4093" spans="1:23" x14ac:dyDescent="0.25">
      <c r="A4093" s="8">
        <v>598</v>
      </c>
      <c r="B4093" s="9" t="s">
        <v>15590</v>
      </c>
      <c r="C4093" s="9" t="s">
        <v>22</v>
      </c>
      <c r="D4093" s="9" t="s">
        <v>15591</v>
      </c>
      <c r="E4093" s="18" t="s">
        <v>11710</v>
      </c>
      <c r="F4093" s="9" t="s">
        <v>15592</v>
      </c>
      <c r="G4093" s="12">
        <v>10</v>
      </c>
      <c r="H4093" s="9" t="s">
        <v>25</v>
      </c>
      <c r="I4093" s="9" t="s">
        <v>25</v>
      </c>
      <c r="J4093" s="12">
        <v>1</v>
      </c>
      <c r="K4093" s="13">
        <v>44378</v>
      </c>
      <c r="L4093" s="86">
        <f>(Tabla2[[#This Row],[release_year]]-'VARIANZA Y DES. EST'!$L$11)^2</f>
        <v>66.915632286109044</v>
      </c>
      <c r="M4093" s="12">
        <v>2006</v>
      </c>
      <c r="N4093" s="9" t="s">
        <v>43</v>
      </c>
      <c r="O4093" s="9" t="s">
        <v>15569</v>
      </c>
      <c r="P4093" s="12">
        <v>108</v>
      </c>
      <c r="Q4093" s="12">
        <v>108</v>
      </c>
      <c r="R4093" s="12">
        <v>71.149266273860221</v>
      </c>
      <c r="S4093" s="12" t="s">
        <v>28</v>
      </c>
      <c r="T4093" s="9" t="s">
        <v>15593</v>
      </c>
      <c r="U4093" s="9" t="s">
        <v>38</v>
      </c>
      <c r="V4093" s="9" t="s">
        <v>15593</v>
      </c>
      <c r="W4093" s="14">
        <v>3</v>
      </c>
    </row>
    <row r="4094" spans="1:23" x14ac:dyDescent="0.25">
      <c r="A4094" s="8">
        <v>650</v>
      </c>
      <c r="B4094" s="9" t="s">
        <v>15594</v>
      </c>
      <c r="C4094" s="9" t="s">
        <v>22</v>
      </c>
      <c r="D4094" s="9" t="s">
        <v>15595</v>
      </c>
      <c r="E4094" s="9" t="s">
        <v>15596</v>
      </c>
      <c r="F4094" s="9" t="s">
        <v>15597</v>
      </c>
      <c r="G4094" s="12">
        <v>10</v>
      </c>
      <c r="H4094" s="12"/>
      <c r="I4094" s="9"/>
      <c r="J4094" s="12">
        <v>0</v>
      </c>
      <c r="K4094" s="13">
        <v>44369</v>
      </c>
      <c r="L4094" s="86">
        <f>(Tabla2[[#This Row],[release_year]]-'VARIANZA Y DES. EST'!$L$11)^2</f>
        <v>23.230495463129063</v>
      </c>
      <c r="M4094" s="12">
        <v>2019</v>
      </c>
      <c r="N4094" s="9" t="s">
        <v>35</v>
      </c>
      <c r="O4094" s="9" t="s">
        <v>15569</v>
      </c>
      <c r="P4094" s="12">
        <v>108</v>
      </c>
      <c r="Q4094" s="12">
        <v>108</v>
      </c>
      <c r="R4094" s="12">
        <v>71.149266273860221</v>
      </c>
      <c r="S4094" s="12" t="s">
        <v>28</v>
      </c>
      <c r="T4094" s="9" t="s">
        <v>3319</v>
      </c>
      <c r="U4094" s="9" t="s">
        <v>45</v>
      </c>
      <c r="V4094" s="9" t="s">
        <v>3319</v>
      </c>
      <c r="W4094" s="14">
        <v>3</v>
      </c>
    </row>
    <row r="4095" spans="1:23" x14ac:dyDescent="0.25">
      <c r="A4095" s="8">
        <v>815</v>
      </c>
      <c r="B4095" s="9" t="s">
        <v>15598</v>
      </c>
      <c r="C4095" s="9" t="s">
        <v>22</v>
      </c>
      <c r="D4095" s="9" t="s">
        <v>15599</v>
      </c>
      <c r="E4095" s="9" t="s">
        <v>15600</v>
      </c>
      <c r="F4095" s="9" t="s">
        <v>15601</v>
      </c>
      <c r="G4095" s="12">
        <v>9</v>
      </c>
      <c r="H4095" s="9" t="s">
        <v>25</v>
      </c>
      <c r="I4095" s="9" t="s">
        <v>25</v>
      </c>
      <c r="J4095" s="12">
        <v>1</v>
      </c>
      <c r="K4095" s="13">
        <v>44349</v>
      </c>
      <c r="L4095" s="86">
        <f>(Tabla2[[#This Row],[release_year]]-'VARIANZA Y DES. EST'!$L$11)^2</f>
        <v>1100.9255107918398</v>
      </c>
      <c r="M4095" s="12">
        <v>1981</v>
      </c>
      <c r="N4095" s="9" t="s">
        <v>99</v>
      </c>
      <c r="O4095" s="9" t="s">
        <v>15569</v>
      </c>
      <c r="P4095" s="12">
        <v>108</v>
      </c>
      <c r="Q4095" s="12">
        <v>108</v>
      </c>
      <c r="R4095" s="12">
        <v>71.149266273860221</v>
      </c>
      <c r="S4095" s="12" t="s">
        <v>28</v>
      </c>
      <c r="T4095" s="9" t="s">
        <v>3577</v>
      </c>
      <c r="U4095" s="9" t="s">
        <v>95</v>
      </c>
      <c r="V4095" s="9" t="s">
        <v>3577</v>
      </c>
      <c r="W4095" s="14">
        <v>2</v>
      </c>
    </row>
    <row r="4096" spans="1:23" x14ac:dyDescent="0.25">
      <c r="A4096" s="8">
        <v>1087</v>
      </c>
      <c r="B4096" s="9" t="s">
        <v>15602</v>
      </c>
      <c r="C4096" s="9" t="s">
        <v>22</v>
      </c>
      <c r="D4096" s="9" t="s">
        <v>15603</v>
      </c>
      <c r="E4096" s="9" t="s">
        <v>15604</v>
      </c>
      <c r="F4096" s="9" t="s">
        <v>15605</v>
      </c>
      <c r="G4096" s="12">
        <v>11</v>
      </c>
      <c r="H4096" s="9" t="s">
        <v>175</v>
      </c>
      <c r="I4096" s="9" t="s">
        <v>175</v>
      </c>
      <c r="J4096" s="12">
        <v>1</v>
      </c>
      <c r="K4096" s="13">
        <v>44295</v>
      </c>
      <c r="L4096" s="86">
        <f>(Tabla2[[#This Row],[release_year]]-'VARIANZA Y DES. EST'!$L$11)^2</f>
        <v>3.3116808838167522</v>
      </c>
      <c r="M4096" s="12">
        <v>2016</v>
      </c>
      <c r="N4096" s="9" t="s">
        <v>76</v>
      </c>
      <c r="O4096" s="9" t="s">
        <v>15569</v>
      </c>
      <c r="P4096" s="12">
        <v>108</v>
      </c>
      <c r="Q4096" s="12">
        <v>108</v>
      </c>
      <c r="R4096" s="12">
        <v>71.149266273860221</v>
      </c>
      <c r="S4096" s="12" t="s">
        <v>28</v>
      </c>
      <c r="T4096" s="9" t="s">
        <v>460</v>
      </c>
      <c r="U4096" s="9" t="s">
        <v>45</v>
      </c>
      <c r="V4096" s="9" t="s">
        <v>460</v>
      </c>
      <c r="W4096" s="14">
        <v>3</v>
      </c>
    </row>
    <row r="4097" spans="1:23" x14ac:dyDescent="0.25">
      <c r="A4097" s="8">
        <v>1177</v>
      </c>
      <c r="B4097" s="9" t="s">
        <v>15606</v>
      </c>
      <c r="C4097" s="9" t="s">
        <v>22</v>
      </c>
      <c r="D4097" s="9" t="s">
        <v>15607</v>
      </c>
      <c r="E4097" s="9" t="s">
        <v>15608</v>
      </c>
      <c r="F4097" s="9" t="s">
        <v>15609</v>
      </c>
      <c r="G4097" s="12">
        <v>6</v>
      </c>
      <c r="H4097" s="9" t="s">
        <v>34</v>
      </c>
      <c r="I4097" s="9" t="s">
        <v>34</v>
      </c>
      <c r="J4097" s="12">
        <v>1</v>
      </c>
      <c r="K4097" s="13">
        <v>44275</v>
      </c>
      <c r="L4097" s="86">
        <f>(Tabla2[[#This Row],[release_year]]-'VARIANZA Y DES. EST'!$L$11)^2</f>
        <v>33.870100322899837</v>
      </c>
      <c r="M4097" s="12">
        <v>2020</v>
      </c>
      <c r="N4097" s="9" t="s">
        <v>76</v>
      </c>
      <c r="O4097" s="9" t="s">
        <v>15569</v>
      </c>
      <c r="P4097" s="12">
        <v>108</v>
      </c>
      <c r="Q4097" s="12">
        <v>108</v>
      </c>
      <c r="R4097" s="12">
        <v>71.149266273860221</v>
      </c>
      <c r="S4097" s="12" t="s">
        <v>28</v>
      </c>
      <c r="T4097" s="9" t="s">
        <v>70</v>
      </c>
      <c r="U4097" s="9" t="s">
        <v>45</v>
      </c>
      <c r="V4097" s="9" t="s">
        <v>70</v>
      </c>
      <c r="W4097" s="14">
        <v>2</v>
      </c>
    </row>
    <row r="4098" spans="1:23" x14ac:dyDescent="0.25">
      <c r="A4098" s="8">
        <v>1233</v>
      </c>
      <c r="B4098" s="9" t="s">
        <v>15610</v>
      </c>
      <c r="C4098" s="9" t="s">
        <v>22</v>
      </c>
      <c r="D4098" s="9" t="s">
        <v>15611</v>
      </c>
      <c r="E4098" s="9" t="s">
        <v>15612</v>
      </c>
      <c r="F4098" s="9" t="s">
        <v>15613</v>
      </c>
      <c r="G4098" s="12">
        <v>10</v>
      </c>
      <c r="H4098" s="9" t="s">
        <v>1692</v>
      </c>
      <c r="I4098" s="9" t="s">
        <v>1692</v>
      </c>
      <c r="J4098" s="12">
        <v>1</v>
      </c>
      <c r="K4098" s="13">
        <v>44260</v>
      </c>
      <c r="L4098" s="86">
        <f>(Tabla2[[#This Row],[release_year]]-'VARIANZA Y DES. EST'!$L$11)^2</f>
        <v>46.509705182670608</v>
      </c>
      <c r="M4098" s="12">
        <v>2021</v>
      </c>
      <c r="N4098" s="9" t="s">
        <v>76</v>
      </c>
      <c r="O4098" s="9" t="s">
        <v>15569</v>
      </c>
      <c r="P4098" s="12">
        <v>108</v>
      </c>
      <c r="Q4098" s="12">
        <v>108</v>
      </c>
      <c r="R4098" s="12">
        <v>71.149266273860221</v>
      </c>
      <c r="S4098" s="12" t="s">
        <v>28</v>
      </c>
      <c r="T4098" s="9" t="s">
        <v>2492</v>
      </c>
      <c r="U4098" s="9" t="s">
        <v>95</v>
      </c>
      <c r="V4098" s="9" t="s">
        <v>2492</v>
      </c>
      <c r="W4098" s="14">
        <v>3</v>
      </c>
    </row>
    <row r="4099" spans="1:23" x14ac:dyDescent="0.25">
      <c r="A4099" s="8">
        <v>1331</v>
      </c>
      <c r="B4099" s="9" t="s">
        <v>15614</v>
      </c>
      <c r="C4099" s="9" t="s">
        <v>22</v>
      </c>
      <c r="D4099" s="9" t="s">
        <v>15615</v>
      </c>
      <c r="E4099" s="9" t="s">
        <v>15616</v>
      </c>
      <c r="F4099" s="9" t="s">
        <v>15617</v>
      </c>
      <c r="G4099" s="12">
        <v>4</v>
      </c>
      <c r="H4099" s="9" t="s">
        <v>25</v>
      </c>
      <c r="I4099" s="9" t="s">
        <v>25</v>
      </c>
      <c r="J4099" s="12">
        <v>1</v>
      </c>
      <c r="K4099" s="13">
        <v>44237</v>
      </c>
      <c r="L4099" s="86">
        <f>(Tabla2[[#This Row],[release_year]]-'VARIANZA Y DES. EST'!$L$11)^2</f>
        <v>23.230495463129063</v>
      </c>
      <c r="M4099" s="12">
        <v>2019</v>
      </c>
      <c r="N4099" s="9" t="s">
        <v>99</v>
      </c>
      <c r="O4099" s="9" t="s">
        <v>15569</v>
      </c>
      <c r="P4099" s="12">
        <v>108</v>
      </c>
      <c r="Q4099" s="12">
        <v>108</v>
      </c>
      <c r="R4099" s="12">
        <v>71.149266273860221</v>
      </c>
      <c r="S4099" s="12" t="s">
        <v>28</v>
      </c>
      <c r="T4099" s="9" t="s">
        <v>4008</v>
      </c>
      <c r="U4099" s="9" t="s">
        <v>45</v>
      </c>
      <c r="V4099" s="9" t="s">
        <v>4008</v>
      </c>
      <c r="W4099" s="14">
        <v>2</v>
      </c>
    </row>
    <row r="4100" spans="1:23" x14ac:dyDescent="0.25">
      <c r="A4100" s="8">
        <v>1382</v>
      </c>
      <c r="B4100" s="9" t="s">
        <v>15618</v>
      </c>
      <c r="C4100" s="9" t="s">
        <v>22</v>
      </c>
      <c r="D4100" s="9" t="s">
        <v>15619</v>
      </c>
      <c r="E4100" s="9" t="s">
        <v>15620</v>
      </c>
      <c r="F4100" s="18" t="s">
        <v>15621</v>
      </c>
      <c r="G4100" s="12">
        <v>8</v>
      </c>
      <c r="H4100" s="12"/>
      <c r="I4100" s="9"/>
      <c r="J4100" s="12">
        <v>0</v>
      </c>
      <c r="K4100" s="13">
        <v>44222</v>
      </c>
      <c r="L4100" s="86">
        <f>(Tabla2[[#This Row],[release_year]]-'VARIANZA Y DES. EST'!$L$11)^2</f>
        <v>23.230495463129063</v>
      </c>
      <c r="M4100" s="12">
        <v>2019</v>
      </c>
      <c r="N4100" s="9" t="s">
        <v>35</v>
      </c>
      <c r="O4100" s="9" t="s">
        <v>15569</v>
      </c>
      <c r="P4100" s="12">
        <v>108</v>
      </c>
      <c r="Q4100" s="12">
        <v>108</v>
      </c>
      <c r="R4100" s="12">
        <v>71.149266273860221</v>
      </c>
      <c r="S4100" s="12" t="s">
        <v>28</v>
      </c>
      <c r="T4100" s="9" t="s">
        <v>3625</v>
      </c>
      <c r="U4100" s="9" t="s">
        <v>95</v>
      </c>
      <c r="V4100" s="9" t="s">
        <v>3625</v>
      </c>
      <c r="W4100" s="14">
        <v>3</v>
      </c>
    </row>
    <row r="4101" spans="1:23" x14ac:dyDescent="0.25">
      <c r="A4101" s="8">
        <v>1398</v>
      </c>
      <c r="B4101" s="9" t="s">
        <v>15622</v>
      </c>
      <c r="C4101" s="9" t="s">
        <v>22</v>
      </c>
      <c r="D4101" s="9" t="s">
        <v>15623</v>
      </c>
      <c r="E4101" s="9" t="s">
        <v>15624</v>
      </c>
      <c r="F4101" s="9" t="s">
        <v>15625</v>
      </c>
      <c r="G4101" s="12">
        <v>11</v>
      </c>
      <c r="H4101" s="9" t="s">
        <v>126</v>
      </c>
      <c r="I4101" s="9" t="s">
        <v>15626</v>
      </c>
      <c r="J4101" s="12">
        <v>3</v>
      </c>
      <c r="K4101" s="13">
        <v>44212</v>
      </c>
      <c r="L4101" s="86">
        <f>(Tabla2[[#This Row],[release_year]]-'VARIANZA Y DES. EST'!$L$11)^2</f>
        <v>3.3116808838167522</v>
      </c>
      <c r="M4101" s="12">
        <v>2016</v>
      </c>
      <c r="N4101" s="9" t="s">
        <v>43</v>
      </c>
      <c r="O4101" s="9" t="s">
        <v>15569</v>
      </c>
      <c r="P4101" s="12">
        <v>108</v>
      </c>
      <c r="Q4101" s="12">
        <v>108</v>
      </c>
      <c r="R4101" s="12">
        <v>71.149266273860221</v>
      </c>
      <c r="S4101" s="12" t="s">
        <v>28</v>
      </c>
      <c r="T4101" s="9" t="s">
        <v>7838</v>
      </c>
      <c r="U4101" s="9" t="s">
        <v>45</v>
      </c>
      <c r="V4101" s="9" t="s">
        <v>7838</v>
      </c>
      <c r="W4101" s="14">
        <v>2</v>
      </c>
    </row>
    <row r="4102" spans="1:23" x14ac:dyDescent="0.25">
      <c r="A4102" s="8">
        <v>1568</v>
      </c>
      <c r="B4102" s="9" t="s">
        <v>15627</v>
      </c>
      <c r="C4102" s="9" t="s">
        <v>22</v>
      </c>
      <c r="D4102" s="9" t="s">
        <v>15628</v>
      </c>
      <c r="E4102" s="9" t="s">
        <v>14152</v>
      </c>
      <c r="F4102" s="9" t="s">
        <v>15629</v>
      </c>
      <c r="G4102" s="12">
        <v>9</v>
      </c>
      <c r="H4102" s="9" t="s">
        <v>3522</v>
      </c>
      <c r="I4102" s="9" t="s">
        <v>3522</v>
      </c>
      <c r="J4102" s="12">
        <v>1</v>
      </c>
      <c r="K4102" s="16">
        <v>44175</v>
      </c>
      <c r="L4102" s="86">
        <f>(Tabla2[[#This Row],[release_year]]-'VARIANZA Y DES. EST'!$L$11)^2</f>
        <v>23.230495463129063</v>
      </c>
      <c r="M4102" s="12">
        <v>2019</v>
      </c>
      <c r="N4102" s="9" t="s">
        <v>76</v>
      </c>
      <c r="O4102" s="9" t="s">
        <v>15569</v>
      </c>
      <c r="P4102" s="12">
        <v>108</v>
      </c>
      <c r="Q4102" s="12">
        <v>108</v>
      </c>
      <c r="R4102" s="12">
        <v>71.149266273860221</v>
      </c>
      <c r="S4102" s="12" t="s">
        <v>28</v>
      </c>
      <c r="T4102" s="9" t="s">
        <v>5706</v>
      </c>
      <c r="U4102" s="9" t="s">
        <v>95</v>
      </c>
      <c r="V4102" s="9" t="s">
        <v>5706</v>
      </c>
      <c r="W4102" s="14">
        <v>3</v>
      </c>
    </row>
    <row r="4103" spans="1:23" x14ac:dyDescent="0.25">
      <c r="A4103" s="8">
        <v>1599</v>
      </c>
      <c r="B4103" s="9" t="s">
        <v>15630</v>
      </c>
      <c r="C4103" s="9" t="s">
        <v>22</v>
      </c>
      <c r="D4103" s="9" t="s">
        <v>15631</v>
      </c>
      <c r="E4103" s="9" t="s">
        <v>15632</v>
      </c>
      <c r="F4103" s="18" t="s">
        <v>15633</v>
      </c>
      <c r="G4103" s="12">
        <v>4</v>
      </c>
      <c r="H4103" s="9" t="s">
        <v>3522</v>
      </c>
      <c r="I4103" s="9" t="s">
        <v>3522</v>
      </c>
      <c r="J4103" s="12">
        <v>1</v>
      </c>
      <c r="K4103" s="13">
        <v>44168</v>
      </c>
      <c r="L4103" s="86">
        <f>(Tabla2[[#This Row],[release_year]]-'VARIANZA Y DES. EST'!$L$11)^2</f>
        <v>23.230495463129063</v>
      </c>
      <c r="M4103" s="12">
        <v>2019</v>
      </c>
      <c r="N4103" s="9" t="s">
        <v>35</v>
      </c>
      <c r="O4103" s="9" t="s">
        <v>15569</v>
      </c>
      <c r="P4103" s="12">
        <v>108</v>
      </c>
      <c r="Q4103" s="12">
        <v>108</v>
      </c>
      <c r="R4103" s="12">
        <v>71.149266273860221</v>
      </c>
      <c r="S4103" s="12" t="s">
        <v>28</v>
      </c>
      <c r="T4103" s="9" t="s">
        <v>3319</v>
      </c>
      <c r="U4103" s="9" t="s">
        <v>45</v>
      </c>
      <c r="V4103" s="9" t="s">
        <v>3319</v>
      </c>
      <c r="W4103" s="14">
        <v>3</v>
      </c>
    </row>
    <row r="4104" spans="1:23" x14ac:dyDescent="0.25">
      <c r="A4104" s="8">
        <v>1632</v>
      </c>
      <c r="B4104" s="9" t="s">
        <v>15634</v>
      </c>
      <c r="C4104" s="9" t="s">
        <v>22</v>
      </c>
      <c r="D4104" s="9" t="s">
        <v>15635</v>
      </c>
      <c r="E4104" s="9" t="s">
        <v>15636</v>
      </c>
      <c r="F4104" s="9" t="s">
        <v>15637</v>
      </c>
      <c r="G4104" s="12">
        <v>10</v>
      </c>
      <c r="H4104" s="9" t="s">
        <v>25</v>
      </c>
      <c r="I4104" s="9" t="s">
        <v>25</v>
      </c>
      <c r="J4104" s="12">
        <v>1</v>
      </c>
      <c r="K4104" s="16">
        <v>44165</v>
      </c>
      <c r="L4104" s="86">
        <f>(Tabla2[[#This Row],[release_year]]-'VARIANZA Y DES. EST'!$L$11)^2</f>
        <v>14.590890603358293</v>
      </c>
      <c r="M4104" s="12">
        <v>2018</v>
      </c>
      <c r="N4104" s="9" t="s">
        <v>1991</v>
      </c>
      <c r="O4104" s="9" t="s">
        <v>15569</v>
      </c>
      <c r="P4104" s="12">
        <v>108</v>
      </c>
      <c r="Q4104" s="12">
        <v>108</v>
      </c>
      <c r="R4104" s="12">
        <v>71.149266273860221</v>
      </c>
      <c r="S4104" s="12" t="s">
        <v>28</v>
      </c>
      <c r="T4104" s="9" t="s">
        <v>3969</v>
      </c>
      <c r="U4104" s="9" t="s">
        <v>3969</v>
      </c>
      <c r="V4104" s="9" t="s">
        <v>3969</v>
      </c>
      <c r="W4104" s="14">
        <v>1</v>
      </c>
    </row>
    <row r="4105" spans="1:23" x14ac:dyDescent="0.25">
      <c r="A4105" s="8">
        <v>1665</v>
      </c>
      <c r="B4105" s="9" t="s">
        <v>15638</v>
      </c>
      <c r="C4105" s="9" t="s">
        <v>22</v>
      </c>
      <c r="D4105" s="9" t="s">
        <v>15639</v>
      </c>
      <c r="E4105" s="9" t="s">
        <v>4651</v>
      </c>
      <c r="F4105" s="9" t="s">
        <v>15640</v>
      </c>
      <c r="G4105" s="12">
        <v>15</v>
      </c>
      <c r="H4105" s="9" t="s">
        <v>25</v>
      </c>
      <c r="I4105" s="9" t="s">
        <v>4466</v>
      </c>
      <c r="J4105" s="12">
        <v>2</v>
      </c>
      <c r="K4105" s="16">
        <v>44157</v>
      </c>
      <c r="L4105" s="86">
        <f>(Tabla2[[#This Row],[release_year]]-'VARIANZA Y DES. EST'!$L$11)^2</f>
        <v>1.3928663045044412</v>
      </c>
      <c r="M4105" s="12">
        <v>2013</v>
      </c>
      <c r="N4105" s="9" t="s">
        <v>1991</v>
      </c>
      <c r="O4105" s="9" t="s">
        <v>15569</v>
      </c>
      <c r="P4105" s="12">
        <v>108</v>
      </c>
      <c r="Q4105" s="12">
        <v>108</v>
      </c>
      <c r="R4105" s="12">
        <v>71.149266273860221</v>
      </c>
      <c r="S4105" s="12" t="s">
        <v>28</v>
      </c>
      <c r="T4105" s="9" t="s">
        <v>38</v>
      </c>
      <c r="U4105" s="9" t="s">
        <v>38</v>
      </c>
      <c r="V4105" s="9" t="s">
        <v>38</v>
      </c>
      <c r="W4105" s="14">
        <v>1</v>
      </c>
    </row>
    <row r="4106" spans="1:23" x14ac:dyDescent="0.25">
      <c r="A4106" s="8">
        <v>1676</v>
      </c>
      <c r="B4106" s="9" t="s">
        <v>15641</v>
      </c>
      <c r="C4106" s="9" t="s">
        <v>22</v>
      </c>
      <c r="D4106" s="9" t="s">
        <v>15642</v>
      </c>
      <c r="E4106" s="9" t="s">
        <v>15643</v>
      </c>
      <c r="F4106" s="9" t="s">
        <v>15644</v>
      </c>
      <c r="G4106" s="12">
        <v>11</v>
      </c>
      <c r="H4106" s="9" t="s">
        <v>518</v>
      </c>
      <c r="I4106" s="9" t="s">
        <v>518</v>
      </c>
      <c r="J4106" s="12">
        <v>1</v>
      </c>
      <c r="K4106" s="16">
        <v>44154</v>
      </c>
      <c r="L4106" s="86">
        <f>(Tabla2[[#This Row],[release_year]]-'VARIANZA Y DES. EST'!$L$11)^2</f>
        <v>17.47405172519213</v>
      </c>
      <c r="M4106" s="12">
        <v>2010</v>
      </c>
      <c r="N4106" s="9" t="s">
        <v>35</v>
      </c>
      <c r="O4106" s="9" t="s">
        <v>15569</v>
      </c>
      <c r="P4106" s="12">
        <v>108</v>
      </c>
      <c r="Q4106" s="12">
        <v>108</v>
      </c>
      <c r="R4106" s="12">
        <v>71.149266273860221</v>
      </c>
      <c r="S4106" s="12" t="s">
        <v>28</v>
      </c>
      <c r="T4106" s="9" t="s">
        <v>4849</v>
      </c>
      <c r="U4106" s="9" t="s">
        <v>95</v>
      </c>
      <c r="V4106" s="9" t="s">
        <v>4849</v>
      </c>
      <c r="W4106" s="14">
        <v>3</v>
      </c>
    </row>
    <row r="4107" spans="1:23" x14ac:dyDescent="0.25">
      <c r="A4107" s="8">
        <v>1827</v>
      </c>
      <c r="B4107" s="9" t="s">
        <v>15645</v>
      </c>
      <c r="C4107" s="9" t="s">
        <v>22</v>
      </c>
      <c r="D4107" s="9" t="s">
        <v>15646</v>
      </c>
      <c r="E4107" s="9" t="s">
        <v>8657</v>
      </c>
      <c r="F4107" s="9" t="s">
        <v>15647</v>
      </c>
      <c r="G4107" s="12">
        <v>6</v>
      </c>
      <c r="H4107" s="9" t="s">
        <v>231</v>
      </c>
      <c r="I4107" s="9" t="s">
        <v>15648</v>
      </c>
      <c r="J4107" s="12">
        <v>2</v>
      </c>
      <c r="K4107" s="16">
        <v>44123</v>
      </c>
      <c r="L4107" s="86">
        <f>(Tabla2[[#This Row],[release_year]]-'VARIANZA Y DES. EST'!$L$11)^2</f>
        <v>1035.5651156516105</v>
      </c>
      <c r="M4107" s="12">
        <v>1982</v>
      </c>
      <c r="N4107" s="9" t="s">
        <v>35</v>
      </c>
      <c r="O4107" s="9" t="s">
        <v>15569</v>
      </c>
      <c r="P4107" s="12">
        <v>108</v>
      </c>
      <c r="Q4107" s="12">
        <v>108</v>
      </c>
      <c r="R4107" s="12">
        <v>71.149266273860221</v>
      </c>
      <c r="S4107" s="12" t="s">
        <v>28</v>
      </c>
      <c r="T4107" s="9" t="s">
        <v>118</v>
      </c>
      <c r="U4107" s="9" t="s">
        <v>45</v>
      </c>
      <c r="V4107" s="9" t="s">
        <v>118</v>
      </c>
      <c r="W4107" s="14">
        <v>3</v>
      </c>
    </row>
    <row r="4108" spans="1:23" x14ac:dyDescent="0.25">
      <c r="A4108" s="8">
        <v>2035</v>
      </c>
      <c r="B4108" s="9" t="s">
        <v>15649</v>
      </c>
      <c r="C4108" s="9" t="s">
        <v>22</v>
      </c>
      <c r="D4108" s="9" t="s">
        <v>15650</v>
      </c>
      <c r="E4108" s="9" t="s">
        <v>15651</v>
      </c>
      <c r="F4108" s="9" t="s">
        <v>15652</v>
      </c>
      <c r="G4108" s="12">
        <v>7</v>
      </c>
      <c r="H4108" s="9" t="s">
        <v>1064</v>
      </c>
      <c r="I4108" s="9" t="s">
        <v>1064</v>
      </c>
      <c r="J4108" s="12">
        <v>1</v>
      </c>
      <c r="K4108" s="13">
        <v>44083</v>
      </c>
      <c r="L4108" s="86">
        <f>(Tabla2[[#This Row],[release_year]]-'VARIANZA Y DES. EST'!$L$11)^2</f>
        <v>33.870100322899837</v>
      </c>
      <c r="M4108" s="12">
        <v>2020</v>
      </c>
      <c r="N4108" s="9" t="s">
        <v>35</v>
      </c>
      <c r="O4108" s="9" t="s">
        <v>15569</v>
      </c>
      <c r="P4108" s="12">
        <v>108</v>
      </c>
      <c r="Q4108" s="12">
        <v>108</v>
      </c>
      <c r="R4108" s="12">
        <v>71.149266273860221</v>
      </c>
      <c r="S4108" s="12" t="s">
        <v>28</v>
      </c>
      <c r="T4108" s="9" t="s">
        <v>4849</v>
      </c>
      <c r="U4108" s="9" t="s">
        <v>95</v>
      </c>
      <c r="V4108" s="9" t="s">
        <v>4849</v>
      </c>
      <c r="W4108" s="14">
        <v>3</v>
      </c>
    </row>
    <row r="4109" spans="1:23" x14ac:dyDescent="0.25">
      <c r="A4109" s="8">
        <v>2188</v>
      </c>
      <c r="B4109" s="9" t="s">
        <v>15653</v>
      </c>
      <c r="C4109" s="9" t="s">
        <v>22</v>
      </c>
      <c r="D4109" s="9" t="s">
        <v>15654</v>
      </c>
      <c r="E4109" s="18" t="s">
        <v>15655</v>
      </c>
      <c r="F4109" s="9" t="s">
        <v>15656</v>
      </c>
      <c r="G4109" s="12">
        <v>4</v>
      </c>
      <c r="H4109" s="9" t="s">
        <v>530</v>
      </c>
      <c r="I4109" s="9" t="s">
        <v>530</v>
      </c>
      <c r="J4109" s="12">
        <v>1</v>
      </c>
      <c r="K4109" s="13">
        <v>44043</v>
      </c>
      <c r="L4109" s="86">
        <f>(Tabla2[[#This Row],[release_year]]-'VARIANZA Y DES. EST'!$L$11)^2</f>
        <v>33.870100322899837</v>
      </c>
      <c r="M4109" s="12">
        <v>2020</v>
      </c>
      <c r="N4109" s="9" t="s">
        <v>76</v>
      </c>
      <c r="O4109" s="9" t="s">
        <v>15569</v>
      </c>
      <c r="P4109" s="12">
        <v>108</v>
      </c>
      <c r="Q4109" s="12">
        <v>108</v>
      </c>
      <c r="R4109" s="12">
        <v>71.149266273860221</v>
      </c>
      <c r="S4109" s="12" t="s">
        <v>28</v>
      </c>
      <c r="T4109" s="9" t="s">
        <v>3625</v>
      </c>
      <c r="U4109" s="9" t="s">
        <v>95</v>
      </c>
      <c r="V4109" s="9" t="s">
        <v>3625</v>
      </c>
      <c r="W4109" s="14">
        <v>3</v>
      </c>
    </row>
    <row r="4110" spans="1:23" x14ac:dyDescent="0.25">
      <c r="A4110" s="8">
        <v>2356</v>
      </c>
      <c r="B4110" s="9" t="s">
        <v>15657</v>
      </c>
      <c r="C4110" s="9" t="s">
        <v>22</v>
      </c>
      <c r="D4110" s="9" t="s">
        <v>15658</v>
      </c>
      <c r="E4110" s="9"/>
      <c r="F4110" s="9"/>
      <c r="G4110" s="12">
        <v>0</v>
      </c>
      <c r="H4110" s="9" t="s">
        <v>25</v>
      </c>
      <c r="I4110" s="9" t="s">
        <v>25</v>
      </c>
      <c r="J4110" s="12">
        <v>1</v>
      </c>
      <c r="K4110" s="13">
        <v>44001</v>
      </c>
      <c r="L4110" s="86">
        <f>(Tabla2[[#This Row],[release_year]]-'VARIANZA Y DES. EST'!$L$11)^2</f>
        <v>33.870100322899837</v>
      </c>
      <c r="M4110" s="12">
        <v>2020</v>
      </c>
      <c r="N4110" s="9" t="s">
        <v>76</v>
      </c>
      <c r="O4110" s="9" t="s">
        <v>15569</v>
      </c>
      <c r="P4110" s="12">
        <v>108</v>
      </c>
      <c r="Q4110" s="12">
        <v>108</v>
      </c>
      <c r="R4110" s="12">
        <v>71.149266273860221</v>
      </c>
      <c r="S4110" s="12" t="s">
        <v>28</v>
      </c>
      <c r="T4110" s="9" t="s">
        <v>137</v>
      </c>
      <c r="U4110" s="9" t="s">
        <v>57</v>
      </c>
      <c r="V4110" s="9" t="s">
        <v>137</v>
      </c>
      <c r="W4110" s="14">
        <v>2</v>
      </c>
    </row>
    <row r="4111" spans="1:23" x14ac:dyDescent="0.25">
      <c r="A4111" s="8">
        <v>2380</v>
      </c>
      <c r="B4111" s="9" t="s">
        <v>15659</v>
      </c>
      <c r="C4111" s="9" t="s">
        <v>22</v>
      </c>
      <c r="D4111" s="9" t="s">
        <v>15660</v>
      </c>
      <c r="E4111" s="9" t="s">
        <v>15661</v>
      </c>
      <c r="F4111" s="9" t="s">
        <v>15662</v>
      </c>
      <c r="G4111" s="12">
        <v>13</v>
      </c>
      <c r="H4111" s="9" t="s">
        <v>126</v>
      </c>
      <c r="I4111" s="9" t="s">
        <v>5012</v>
      </c>
      <c r="J4111" s="12">
        <v>2</v>
      </c>
      <c r="K4111" s="13">
        <v>43999</v>
      </c>
      <c r="L4111" s="86">
        <f>(Tabla2[[#This Row],[release_year]]-'VARIANZA Y DES. EST'!$L$11)^2</f>
        <v>14.590890603358293</v>
      </c>
      <c r="M4111" s="12">
        <v>2018</v>
      </c>
      <c r="N4111" s="9" t="s">
        <v>1991</v>
      </c>
      <c r="O4111" s="9" t="s">
        <v>15569</v>
      </c>
      <c r="P4111" s="12">
        <v>108</v>
      </c>
      <c r="Q4111" s="12">
        <v>108</v>
      </c>
      <c r="R4111" s="12">
        <v>71.149266273860221</v>
      </c>
      <c r="S4111" s="12" t="s">
        <v>28</v>
      </c>
      <c r="T4111" s="9" t="s">
        <v>1544</v>
      </c>
      <c r="U4111" s="9" t="s">
        <v>95</v>
      </c>
      <c r="V4111" s="9" t="s">
        <v>1544</v>
      </c>
      <c r="W4111" s="14">
        <v>2</v>
      </c>
    </row>
    <row r="4112" spans="1:23" x14ac:dyDescent="0.25">
      <c r="A4112" s="8">
        <v>2387</v>
      </c>
      <c r="B4112" s="9" t="s">
        <v>15663</v>
      </c>
      <c r="C4112" s="9" t="s">
        <v>22</v>
      </c>
      <c r="D4112" s="9" t="s">
        <v>15664</v>
      </c>
      <c r="E4112" s="9" t="s">
        <v>13221</v>
      </c>
      <c r="F4112" s="9" t="s">
        <v>15665</v>
      </c>
      <c r="G4112" s="12">
        <v>8</v>
      </c>
      <c r="H4112" s="9" t="s">
        <v>3348</v>
      </c>
      <c r="I4112" s="9" t="s">
        <v>3348</v>
      </c>
      <c r="J4112" s="12">
        <v>1</v>
      </c>
      <c r="K4112" s="13">
        <v>43997</v>
      </c>
      <c r="L4112" s="86">
        <f>(Tabla2[[#This Row],[release_year]]-'VARIANZA Y DES. EST'!$L$11)^2</f>
        <v>23.230495463129063</v>
      </c>
      <c r="M4112" s="12">
        <v>2019</v>
      </c>
      <c r="N4112" s="9" t="s">
        <v>35</v>
      </c>
      <c r="O4112" s="9" t="s">
        <v>15569</v>
      </c>
      <c r="P4112" s="12">
        <v>108</v>
      </c>
      <c r="Q4112" s="12">
        <v>108</v>
      </c>
      <c r="R4112" s="12">
        <v>71.149266273860221</v>
      </c>
      <c r="S4112" s="12" t="s">
        <v>28</v>
      </c>
      <c r="T4112" s="9" t="s">
        <v>2930</v>
      </c>
      <c r="U4112" s="9" t="s">
        <v>38</v>
      </c>
      <c r="V4112" s="9" t="s">
        <v>2930</v>
      </c>
      <c r="W4112" s="14">
        <v>3</v>
      </c>
    </row>
    <row r="4113" spans="1:23" x14ac:dyDescent="0.25">
      <c r="A4113" s="8">
        <v>2621</v>
      </c>
      <c r="B4113" s="9" t="s">
        <v>15666</v>
      </c>
      <c r="C4113" s="9" t="s">
        <v>22</v>
      </c>
      <c r="D4113" s="9" t="s">
        <v>15667</v>
      </c>
      <c r="E4113" s="9" t="s">
        <v>9903</v>
      </c>
      <c r="F4113" s="9" t="s">
        <v>15668</v>
      </c>
      <c r="G4113" s="12">
        <v>10</v>
      </c>
      <c r="H4113" s="9" t="s">
        <v>7034</v>
      </c>
      <c r="I4113" s="9" t="s">
        <v>7034</v>
      </c>
      <c r="J4113" s="12">
        <v>1</v>
      </c>
      <c r="K4113" s="13">
        <v>43949</v>
      </c>
      <c r="L4113" s="86">
        <f>(Tabla2[[#This Row],[release_year]]-'VARIANZA Y DES. EST'!$L$11)^2</f>
        <v>26.834446865421359</v>
      </c>
      <c r="M4113" s="12">
        <v>2009</v>
      </c>
      <c r="N4113" s="9" t="s">
        <v>35</v>
      </c>
      <c r="O4113" s="9" t="s">
        <v>15569</v>
      </c>
      <c r="P4113" s="12">
        <v>108</v>
      </c>
      <c r="Q4113" s="12">
        <v>108</v>
      </c>
      <c r="R4113" s="12">
        <v>71.149266273860221</v>
      </c>
      <c r="S4113" s="12" t="s">
        <v>28</v>
      </c>
      <c r="T4113" s="9" t="s">
        <v>859</v>
      </c>
      <c r="U4113" s="9" t="s">
        <v>95</v>
      </c>
      <c r="V4113" s="9" t="s">
        <v>859</v>
      </c>
      <c r="W4113" s="14">
        <v>2</v>
      </c>
    </row>
    <row r="4114" spans="1:23" x14ac:dyDescent="0.25">
      <c r="A4114" s="8">
        <v>2780</v>
      </c>
      <c r="B4114" s="9" t="s">
        <v>15669</v>
      </c>
      <c r="C4114" s="9" t="s">
        <v>22</v>
      </c>
      <c r="D4114" s="10" t="s">
        <v>15670</v>
      </c>
      <c r="E4114" s="19"/>
      <c r="F4114" s="11"/>
      <c r="G4114" s="12">
        <v>0</v>
      </c>
      <c r="H4114" s="9" t="s">
        <v>25</v>
      </c>
      <c r="I4114" s="9" t="s">
        <v>25</v>
      </c>
      <c r="J4114" s="12">
        <v>1</v>
      </c>
      <c r="K4114" s="13">
        <v>43915</v>
      </c>
      <c r="L4114" s="86">
        <f>(Tabla2[[#This Row],[release_year]]-'VARIANZA Y DES. EST'!$L$11)^2</f>
        <v>33.870100322899837</v>
      </c>
      <c r="M4114" s="12">
        <v>2020</v>
      </c>
      <c r="N4114" s="9" t="s">
        <v>1991</v>
      </c>
      <c r="O4114" s="9" t="s">
        <v>15569</v>
      </c>
      <c r="P4114" s="12">
        <v>108</v>
      </c>
      <c r="Q4114" s="12">
        <v>108</v>
      </c>
      <c r="R4114" s="12">
        <v>71.149266273860221</v>
      </c>
      <c r="S4114" s="12" t="s">
        <v>28</v>
      </c>
      <c r="T4114" s="9" t="s">
        <v>57</v>
      </c>
      <c r="U4114" s="9" t="s">
        <v>57</v>
      </c>
      <c r="V4114" s="9" t="s">
        <v>57</v>
      </c>
      <c r="W4114" s="14">
        <v>1</v>
      </c>
    </row>
    <row r="4115" spans="1:23" x14ac:dyDescent="0.25">
      <c r="A4115" s="8">
        <v>2843</v>
      </c>
      <c r="B4115" s="9" t="s">
        <v>15671</v>
      </c>
      <c r="C4115" s="9" t="s">
        <v>22</v>
      </c>
      <c r="D4115" s="9" t="s">
        <v>15672</v>
      </c>
      <c r="E4115" s="18" t="s">
        <v>15673</v>
      </c>
      <c r="F4115" s="9" t="s">
        <v>15674</v>
      </c>
      <c r="G4115" s="12">
        <v>8</v>
      </c>
      <c r="H4115" s="9" t="s">
        <v>3836</v>
      </c>
      <c r="I4115" s="9" t="s">
        <v>3836</v>
      </c>
      <c r="J4115" s="12">
        <v>1</v>
      </c>
      <c r="K4115" s="13">
        <v>43895</v>
      </c>
      <c r="L4115" s="86">
        <f>(Tabla2[[#This Row],[release_year]]-'VARIANZA Y DES. EST'!$L$11)^2</f>
        <v>23.230495463129063</v>
      </c>
      <c r="M4115" s="12">
        <v>2019</v>
      </c>
      <c r="N4115" s="9" t="s">
        <v>76</v>
      </c>
      <c r="O4115" s="9" t="s">
        <v>15569</v>
      </c>
      <c r="P4115" s="12">
        <v>108</v>
      </c>
      <c r="Q4115" s="12">
        <v>108</v>
      </c>
      <c r="R4115" s="12">
        <v>71.149266273860221</v>
      </c>
      <c r="S4115" s="12" t="s">
        <v>28</v>
      </c>
      <c r="T4115" s="9" t="s">
        <v>5706</v>
      </c>
      <c r="U4115" s="9" t="s">
        <v>95</v>
      </c>
      <c r="V4115" s="9" t="s">
        <v>5706</v>
      </c>
      <c r="W4115" s="14">
        <v>3</v>
      </c>
    </row>
    <row r="4116" spans="1:23" x14ac:dyDescent="0.25">
      <c r="A4116" s="8">
        <v>3024</v>
      </c>
      <c r="B4116" s="9" t="s">
        <v>15675</v>
      </c>
      <c r="C4116" s="9" t="s">
        <v>22</v>
      </c>
      <c r="D4116" s="9" t="s">
        <v>15676</v>
      </c>
      <c r="E4116" s="9" t="s">
        <v>14591</v>
      </c>
      <c r="F4116" s="9" t="s">
        <v>15677</v>
      </c>
      <c r="G4116" s="12">
        <v>10</v>
      </c>
      <c r="H4116" s="9" t="s">
        <v>390</v>
      </c>
      <c r="I4116" s="9" t="s">
        <v>15678</v>
      </c>
      <c r="J4116" s="12">
        <v>3</v>
      </c>
      <c r="K4116" s="13">
        <v>43845</v>
      </c>
      <c r="L4116" s="86">
        <f>(Tabla2[[#This Row],[release_year]]-'VARIANZA Y DES. EST'!$L$11)^2</f>
        <v>23.230495463129063</v>
      </c>
      <c r="M4116" s="12">
        <v>2019</v>
      </c>
      <c r="N4116" s="9" t="s">
        <v>76</v>
      </c>
      <c r="O4116" s="9" t="s">
        <v>15569</v>
      </c>
      <c r="P4116" s="12">
        <v>108</v>
      </c>
      <c r="Q4116" s="12">
        <v>108</v>
      </c>
      <c r="R4116" s="12">
        <v>71.149266273860221</v>
      </c>
      <c r="S4116" s="12" t="s">
        <v>28</v>
      </c>
      <c r="T4116" s="9" t="s">
        <v>460</v>
      </c>
      <c r="U4116" s="9" t="s">
        <v>45</v>
      </c>
      <c r="V4116" s="9" t="s">
        <v>460</v>
      </c>
      <c r="W4116" s="14">
        <v>3</v>
      </c>
    </row>
    <row r="4117" spans="1:23" x14ac:dyDescent="0.25">
      <c r="A4117" s="8">
        <v>3167</v>
      </c>
      <c r="B4117" s="9" t="s">
        <v>15679</v>
      </c>
      <c r="C4117" s="9" t="s">
        <v>22</v>
      </c>
      <c r="D4117" s="9" t="s">
        <v>15680</v>
      </c>
      <c r="E4117" s="9" t="s">
        <v>15681</v>
      </c>
      <c r="F4117" s="9" t="s">
        <v>15682</v>
      </c>
      <c r="G4117" s="12">
        <v>10</v>
      </c>
      <c r="H4117" s="9" t="s">
        <v>175</v>
      </c>
      <c r="I4117" s="9" t="s">
        <v>175</v>
      </c>
      <c r="J4117" s="12">
        <v>1</v>
      </c>
      <c r="K4117" s="13">
        <v>43805</v>
      </c>
      <c r="L4117" s="86">
        <f>(Tabla2[[#This Row],[release_year]]-'VARIANZA Y DES. EST'!$L$11)^2</f>
        <v>7.9512857435875226</v>
      </c>
      <c r="M4117" s="12">
        <v>2017</v>
      </c>
      <c r="N4117" s="9" t="s">
        <v>35</v>
      </c>
      <c r="O4117" s="9" t="s">
        <v>15569</v>
      </c>
      <c r="P4117" s="12">
        <v>108</v>
      </c>
      <c r="Q4117" s="12">
        <v>108</v>
      </c>
      <c r="R4117" s="12">
        <v>71.149266273860221</v>
      </c>
      <c r="S4117" s="12" t="s">
        <v>28</v>
      </c>
      <c r="T4117" s="9" t="s">
        <v>859</v>
      </c>
      <c r="U4117" s="9" t="s">
        <v>95</v>
      </c>
      <c r="V4117" s="9" t="s">
        <v>859</v>
      </c>
      <c r="W4117" s="14">
        <v>2</v>
      </c>
    </row>
    <row r="4118" spans="1:23" x14ac:dyDescent="0.25">
      <c r="A4118" s="8">
        <v>3195</v>
      </c>
      <c r="B4118" s="9" t="s">
        <v>15683</v>
      </c>
      <c r="C4118" s="9" t="s">
        <v>22</v>
      </c>
      <c r="D4118" s="9" t="s">
        <v>15684</v>
      </c>
      <c r="E4118" s="18" t="s">
        <v>15685</v>
      </c>
      <c r="F4118" s="9"/>
      <c r="G4118" s="12">
        <v>0</v>
      </c>
      <c r="H4118" s="9" t="s">
        <v>279</v>
      </c>
      <c r="I4118" s="9" t="s">
        <v>279</v>
      </c>
      <c r="J4118" s="12">
        <v>1</v>
      </c>
      <c r="K4118" s="13">
        <v>43800</v>
      </c>
      <c r="L4118" s="86">
        <f>(Tabla2[[#This Row],[release_year]]-'VARIANZA Y DES. EST'!$L$11)^2</f>
        <v>23.230495463129063</v>
      </c>
      <c r="M4118" s="12">
        <v>2019</v>
      </c>
      <c r="N4118" s="9" t="s">
        <v>76</v>
      </c>
      <c r="O4118" s="9" t="s">
        <v>15569</v>
      </c>
      <c r="P4118" s="12">
        <v>108</v>
      </c>
      <c r="Q4118" s="12">
        <v>108</v>
      </c>
      <c r="R4118" s="12">
        <v>71.149266273860221</v>
      </c>
      <c r="S4118" s="12" t="s">
        <v>28</v>
      </c>
      <c r="T4118" s="9" t="s">
        <v>105</v>
      </c>
      <c r="U4118" s="9" t="s">
        <v>57</v>
      </c>
      <c r="V4118" s="9" t="s">
        <v>105</v>
      </c>
      <c r="W4118" s="14">
        <v>2</v>
      </c>
    </row>
    <row r="4119" spans="1:23" x14ac:dyDescent="0.25">
      <c r="A4119" s="8">
        <v>3388</v>
      </c>
      <c r="B4119" s="9" t="s">
        <v>15686</v>
      </c>
      <c r="C4119" s="9" t="s">
        <v>22</v>
      </c>
      <c r="D4119" s="9" t="s">
        <v>15687</v>
      </c>
      <c r="E4119" s="9" t="s">
        <v>15688</v>
      </c>
      <c r="F4119" s="9" t="s">
        <v>15689</v>
      </c>
      <c r="G4119" s="12">
        <v>8</v>
      </c>
      <c r="H4119" s="9" t="s">
        <v>3799</v>
      </c>
      <c r="I4119" s="9" t="s">
        <v>6461</v>
      </c>
      <c r="J4119" s="12">
        <v>2</v>
      </c>
      <c r="K4119" s="16">
        <v>43761</v>
      </c>
      <c r="L4119" s="86">
        <f>(Tabla2[[#This Row],[release_year]]-'VARIANZA Y DES. EST'!$L$11)^2</f>
        <v>14.590890603358293</v>
      </c>
      <c r="M4119" s="12">
        <v>2018</v>
      </c>
      <c r="N4119" s="9" t="s">
        <v>35</v>
      </c>
      <c r="O4119" s="9" t="s">
        <v>15569</v>
      </c>
      <c r="P4119" s="12">
        <v>108</v>
      </c>
      <c r="Q4119" s="12">
        <v>108</v>
      </c>
      <c r="R4119" s="12">
        <v>71.149266273860221</v>
      </c>
      <c r="S4119" s="12" t="s">
        <v>28</v>
      </c>
      <c r="T4119" s="9" t="s">
        <v>4211</v>
      </c>
      <c r="U4119" s="9" t="s">
        <v>38</v>
      </c>
      <c r="V4119" s="9" t="s">
        <v>4211</v>
      </c>
      <c r="W4119" s="14">
        <v>2</v>
      </c>
    </row>
    <row r="4120" spans="1:23" x14ac:dyDescent="0.25">
      <c r="A4120" s="8">
        <v>3488</v>
      </c>
      <c r="B4120" s="9" t="s">
        <v>15690</v>
      </c>
      <c r="C4120" s="9" t="s">
        <v>22</v>
      </c>
      <c r="D4120" s="9" t="s">
        <v>15691</v>
      </c>
      <c r="E4120" s="18" t="s">
        <v>15692</v>
      </c>
      <c r="F4120" s="9" t="s">
        <v>15693</v>
      </c>
      <c r="G4120" s="12">
        <v>11</v>
      </c>
      <c r="H4120" s="9" t="s">
        <v>3799</v>
      </c>
      <c r="I4120" s="9" t="s">
        <v>6461</v>
      </c>
      <c r="J4120" s="12">
        <v>2</v>
      </c>
      <c r="K4120" s="13">
        <v>43734</v>
      </c>
      <c r="L4120" s="86">
        <f>(Tabla2[[#This Row],[release_year]]-'VARIANZA Y DES. EST'!$L$11)^2</f>
        <v>1.3928663045044412</v>
      </c>
      <c r="M4120" s="12">
        <v>2013</v>
      </c>
      <c r="N4120" s="9" t="s">
        <v>43</v>
      </c>
      <c r="O4120" s="9" t="s">
        <v>15569</v>
      </c>
      <c r="P4120" s="12">
        <v>108</v>
      </c>
      <c r="Q4120" s="12">
        <v>108</v>
      </c>
      <c r="R4120" s="12">
        <v>71.149266273860221</v>
      </c>
      <c r="S4120" s="12" t="s">
        <v>28</v>
      </c>
      <c r="T4120" s="9" t="s">
        <v>2930</v>
      </c>
      <c r="U4120" s="9" t="s">
        <v>38</v>
      </c>
      <c r="V4120" s="9" t="s">
        <v>2930</v>
      </c>
      <c r="W4120" s="14">
        <v>3</v>
      </c>
    </row>
    <row r="4121" spans="1:23" x14ac:dyDescent="0.25">
      <c r="A4121" s="8">
        <v>3823</v>
      </c>
      <c r="B4121" s="9" t="s">
        <v>15694</v>
      </c>
      <c r="C4121" s="9" t="s">
        <v>22</v>
      </c>
      <c r="D4121" s="9" t="s">
        <v>15695</v>
      </c>
      <c r="E4121" s="9" t="s">
        <v>15696</v>
      </c>
      <c r="F4121" s="18" t="s">
        <v>15697</v>
      </c>
      <c r="G4121" s="12">
        <v>8</v>
      </c>
      <c r="H4121" s="9" t="s">
        <v>518</v>
      </c>
      <c r="I4121" s="9" t="s">
        <v>518</v>
      </c>
      <c r="J4121" s="12">
        <v>1</v>
      </c>
      <c r="K4121" s="13">
        <v>43600</v>
      </c>
      <c r="L4121" s="86">
        <f>(Tabla2[[#This Row],[release_year]]-'VARIANZA Y DES. EST'!$L$11)^2</f>
        <v>14.590890603358293</v>
      </c>
      <c r="M4121" s="12">
        <v>2018</v>
      </c>
      <c r="N4121" s="9" t="s">
        <v>76</v>
      </c>
      <c r="O4121" s="9" t="s">
        <v>15569</v>
      </c>
      <c r="P4121" s="12">
        <v>108</v>
      </c>
      <c r="Q4121" s="12">
        <v>108</v>
      </c>
      <c r="R4121" s="12">
        <v>71.149266273860221</v>
      </c>
      <c r="S4121" s="12" t="s">
        <v>28</v>
      </c>
      <c r="T4121" s="9" t="s">
        <v>118</v>
      </c>
      <c r="U4121" s="9" t="s">
        <v>45</v>
      </c>
      <c r="V4121" s="9" t="s">
        <v>118</v>
      </c>
      <c r="W4121" s="14">
        <v>3</v>
      </c>
    </row>
    <row r="4122" spans="1:23" x14ac:dyDescent="0.25">
      <c r="A4122" s="8">
        <v>3978</v>
      </c>
      <c r="B4122" s="9" t="s">
        <v>15698</v>
      </c>
      <c r="C4122" s="9" t="s">
        <v>22</v>
      </c>
      <c r="D4122" s="9" t="s">
        <v>15699</v>
      </c>
      <c r="E4122" s="9" t="s">
        <v>9059</v>
      </c>
      <c r="F4122" s="9" t="s">
        <v>15700</v>
      </c>
      <c r="G4122" s="12">
        <v>9</v>
      </c>
      <c r="H4122" s="9" t="s">
        <v>390</v>
      </c>
      <c r="I4122" s="9" t="s">
        <v>390</v>
      </c>
      <c r="J4122" s="12">
        <v>1</v>
      </c>
      <c r="K4122" s="13">
        <v>43548</v>
      </c>
      <c r="L4122" s="86">
        <f>(Tabla2[[#This Row],[release_year]]-'VARIANZA Y DES. EST'!$L$11)^2</f>
        <v>14.590890603358293</v>
      </c>
      <c r="M4122" s="12">
        <v>2018</v>
      </c>
      <c r="N4122" s="9" t="s">
        <v>76</v>
      </c>
      <c r="O4122" s="9" t="s">
        <v>15569</v>
      </c>
      <c r="P4122" s="12">
        <v>108</v>
      </c>
      <c r="Q4122" s="12">
        <v>108</v>
      </c>
      <c r="R4122" s="12">
        <v>71.149266273860221</v>
      </c>
      <c r="S4122" s="12" t="s">
        <v>28</v>
      </c>
      <c r="T4122" s="9" t="s">
        <v>4337</v>
      </c>
      <c r="U4122" s="9" t="s">
        <v>38</v>
      </c>
      <c r="V4122" s="9" t="s">
        <v>4337</v>
      </c>
      <c r="W4122" s="14">
        <v>3</v>
      </c>
    </row>
    <row r="4123" spans="1:23" x14ac:dyDescent="0.25">
      <c r="A4123" s="8">
        <v>3986</v>
      </c>
      <c r="B4123" s="9" t="s">
        <v>15701</v>
      </c>
      <c r="C4123" s="9" t="s">
        <v>22</v>
      </c>
      <c r="D4123" s="9" t="s">
        <v>15702</v>
      </c>
      <c r="E4123" s="9" t="s">
        <v>5676</v>
      </c>
      <c r="F4123" s="9" t="s">
        <v>15703</v>
      </c>
      <c r="G4123" s="12">
        <v>6</v>
      </c>
      <c r="H4123" s="9" t="s">
        <v>25</v>
      </c>
      <c r="I4123" s="9" t="s">
        <v>25</v>
      </c>
      <c r="J4123" s="12">
        <v>1</v>
      </c>
      <c r="K4123" s="13">
        <v>43546</v>
      </c>
      <c r="L4123" s="86">
        <f>(Tabla2[[#This Row],[release_year]]-'VARIANZA Y DES. EST'!$L$11)^2</f>
        <v>23.230495463129063</v>
      </c>
      <c r="M4123" s="12">
        <v>2019</v>
      </c>
      <c r="N4123" s="9" t="s">
        <v>76</v>
      </c>
      <c r="O4123" s="9" t="s">
        <v>15569</v>
      </c>
      <c r="P4123" s="12">
        <v>108</v>
      </c>
      <c r="Q4123" s="12">
        <v>108</v>
      </c>
      <c r="R4123" s="12">
        <v>71.149266273860221</v>
      </c>
      <c r="S4123" s="12" t="s">
        <v>28</v>
      </c>
      <c r="T4123" s="9" t="s">
        <v>5742</v>
      </c>
      <c r="U4123" s="9" t="s">
        <v>95</v>
      </c>
      <c r="V4123" s="9" t="s">
        <v>5742</v>
      </c>
      <c r="W4123" s="14">
        <v>3</v>
      </c>
    </row>
    <row r="4124" spans="1:23" x14ac:dyDescent="0.25">
      <c r="A4124" s="8">
        <v>4003</v>
      </c>
      <c r="B4124" s="9" t="s">
        <v>15704</v>
      </c>
      <c r="C4124" s="9" t="s">
        <v>22</v>
      </c>
      <c r="D4124" s="9" t="s">
        <v>15705</v>
      </c>
      <c r="E4124" s="9" t="s">
        <v>15706</v>
      </c>
      <c r="F4124" s="9" t="s">
        <v>15707</v>
      </c>
      <c r="G4124" s="12">
        <v>8</v>
      </c>
      <c r="H4124" s="9" t="s">
        <v>1803</v>
      </c>
      <c r="I4124" s="9" t="s">
        <v>15708</v>
      </c>
      <c r="J4124" s="12">
        <v>3</v>
      </c>
      <c r="K4124" s="13">
        <v>43539</v>
      </c>
      <c r="L4124" s="86">
        <f>(Tabla2[[#This Row],[release_year]]-'VARIANZA Y DES. EST'!$L$11)^2</f>
        <v>14.590890603358293</v>
      </c>
      <c r="M4124" s="12">
        <v>2018</v>
      </c>
      <c r="N4124" s="9" t="s">
        <v>76</v>
      </c>
      <c r="O4124" s="9" t="s">
        <v>15569</v>
      </c>
      <c r="P4124" s="12">
        <v>108</v>
      </c>
      <c r="Q4124" s="12">
        <v>108</v>
      </c>
      <c r="R4124" s="12">
        <v>71.149266273860221</v>
      </c>
      <c r="S4124" s="12" t="s">
        <v>28</v>
      </c>
      <c r="T4124" s="9" t="s">
        <v>2492</v>
      </c>
      <c r="U4124" s="9" t="s">
        <v>95</v>
      </c>
      <c r="V4124" s="9" t="s">
        <v>2492</v>
      </c>
      <c r="W4124" s="14">
        <v>3</v>
      </c>
    </row>
    <row r="4125" spans="1:23" x14ac:dyDescent="0.25">
      <c r="A4125" s="8">
        <v>4053</v>
      </c>
      <c r="B4125" s="9" t="s">
        <v>15709</v>
      </c>
      <c r="C4125" s="9" t="s">
        <v>22</v>
      </c>
      <c r="D4125" s="9" t="s">
        <v>15710</v>
      </c>
      <c r="E4125" s="10" t="s">
        <v>15711</v>
      </c>
      <c r="F4125" s="11"/>
      <c r="G4125" s="12">
        <v>0</v>
      </c>
      <c r="H4125" s="9" t="s">
        <v>3836</v>
      </c>
      <c r="I4125" s="9" t="s">
        <v>3836</v>
      </c>
      <c r="J4125" s="12">
        <v>1</v>
      </c>
      <c r="K4125" s="13">
        <v>43525</v>
      </c>
      <c r="L4125" s="86">
        <f>(Tabla2[[#This Row],[release_year]]-'VARIANZA Y DES. EST'!$L$11)^2</f>
        <v>14.590890603358293</v>
      </c>
      <c r="M4125" s="12">
        <v>2018</v>
      </c>
      <c r="N4125" s="9" t="s">
        <v>35</v>
      </c>
      <c r="O4125" s="9" t="s">
        <v>15569</v>
      </c>
      <c r="P4125" s="12">
        <v>108</v>
      </c>
      <c r="Q4125" s="12">
        <v>108</v>
      </c>
      <c r="R4125" s="12">
        <v>71.149266273860221</v>
      </c>
      <c r="S4125" s="12" t="s">
        <v>28</v>
      </c>
      <c r="T4125" s="9" t="s">
        <v>756</v>
      </c>
      <c r="U4125" s="9" t="s">
        <v>57</v>
      </c>
      <c r="V4125" s="9" t="s">
        <v>756</v>
      </c>
      <c r="W4125" s="14">
        <v>3</v>
      </c>
    </row>
    <row r="4126" spans="1:23" x14ac:dyDescent="0.25">
      <c r="A4126" s="8">
        <v>4242</v>
      </c>
      <c r="B4126" s="9" t="s">
        <v>15712</v>
      </c>
      <c r="C4126" s="9" t="s">
        <v>22</v>
      </c>
      <c r="D4126" s="10" t="s">
        <v>15713</v>
      </c>
      <c r="E4126" s="11"/>
      <c r="F4126" s="9" t="s">
        <v>15714</v>
      </c>
      <c r="G4126" s="12">
        <v>6</v>
      </c>
      <c r="H4126" s="9" t="s">
        <v>4237</v>
      </c>
      <c r="I4126" s="9" t="s">
        <v>4237</v>
      </c>
      <c r="J4126" s="12">
        <v>1</v>
      </c>
      <c r="K4126" s="16">
        <v>43465</v>
      </c>
      <c r="L4126" s="86">
        <f>(Tabla2[[#This Row],[release_year]]-'VARIANZA Y DES. EST'!$L$11)^2</f>
        <v>14.590890603358293</v>
      </c>
      <c r="M4126" s="12">
        <v>2018</v>
      </c>
      <c r="N4126" s="9" t="s">
        <v>35</v>
      </c>
      <c r="O4126" s="9" t="s">
        <v>15569</v>
      </c>
      <c r="P4126" s="12">
        <v>108</v>
      </c>
      <c r="Q4126" s="12">
        <v>108</v>
      </c>
      <c r="R4126" s="12">
        <v>71.149266273860221</v>
      </c>
      <c r="S4126" s="12" t="s">
        <v>28</v>
      </c>
      <c r="T4126" s="9" t="s">
        <v>2721</v>
      </c>
      <c r="U4126" s="9" t="s">
        <v>95</v>
      </c>
      <c r="V4126" s="9" t="s">
        <v>2721</v>
      </c>
      <c r="W4126" s="14">
        <v>3</v>
      </c>
    </row>
    <row r="4127" spans="1:23" x14ac:dyDescent="0.25">
      <c r="A4127" s="8">
        <v>4625</v>
      </c>
      <c r="B4127" s="9" t="s">
        <v>15715</v>
      </c>
      <c r="C4127" s="9" t="s">
        <v>22</v>
      </c>
      <c r="D4127" s="9" t="s">
        <v>15716</v>
      </c>
      <c r="E4127" s="9" t="s">
        <v>14959</v>
      </c>
      <c r="F4127" s="9" t="s">
        <v>15717</v>
      </c>
      <c r="G4127" s="12">
        <v>10</v>
      </c>
      <c r="H4127" s="9" t="s">
        <v>2935</v>
      </c>
      <c r="I4127" s="9" t="s">
        <v>2935</v>
      </c>
      <c r="J4127" s="12">
        <v>1</v>
      </c>
      <c r="K4127" s="13">
        <v>43371</v>
      </c>
      <c r="L4127" s="86">
        <f>(Tabla2[[#This Row],[release_year]]-'VARIANZA Y DES. EST'!$L$11)^2</f>
        <v>14.590890603358293</v>
      </c>
      <c r="M4127" s="12">
        <v>2018</v>
      </c>
      <c r="N4127" s="9" t="s">
        <v>76</v>
      </c>
      <c r="O4127" s="9" t="s">
        <v>15569</v>
      </c>
      <c r="P4127" s="12">
        <v>108</v>
      </c>
      <c r="Q4127" s="12">
        <v>108</v>
      </c>
      <c r="R4127" s="12">
        <v>71.149266273860221</v>
      </c>
      <c r="S4127" s="12" t="s">
        <v>28</v>
      </c>
      <c r="T4127" s="9" t="s">
        <v>3179</v>
      </c>
      <c r="U4127" s="9" t="s">
        <v>514</v>
      </c>
      <c r="V4127" s="9" t="s">
        <v>3179</v>
      </c>
      <c r="W4127" s="14">
        <v>2</v>
      </c>
    </row>
    <row r="4128" spans="1:23" x14ac:dyDescent="0.25">
      <c r="A4128" s="8">
        <v>4932</v>
      </c>
      <c r="B4128" s="9" t="s">
        <v>15718</v>
      </c>
      <c r="C4128" s="9" t="s">
        <v>22</v>
      </c>
      <c r="D4128" s="9" t="s">
        <v>15719</v>
      </c>
      <c r="E4128" s="9" t="s">
        <v>15720</v>
      </c>
      <c r="F4128" s="9" t="s">
        <v>15721</v>
      </c>
      <c r="G4128" s="12">
        <v>5</v>
      </c>
      <c r="H4128" s="9" t="s">
        <v>1692</v>
      </c>
      <c r="I4128" s="9" t="s">
        <v>1692</v>
      </c>
      <c r="J4128" s="12">
        <v>1</v>
      </c>
      <c r="K4128" s="13">
        <v>43202</v>
      </c>
      <c r="L4128" s="86">
        <f>(Tabla2[[#This Row],[release_year]]-'VARIANZA Y DES. EST'!$L$11)^2</f>
        <v>7.9512857435875226</v>
      </c>
      <c r="M4128" s="12">
        <v>2017</v>
      </c>
      <c r="N4128" s="9" t="s">
        <v>76</v>
      </c>
      <c r="O4128" s="9" t="s">
        <v>15569</v>
      </c>
      <c r="P4128" s="12">
        <v>108</v>
      </c>
      <c r="Q4128" s="12">
        <v>108</v>
      </c>
      <c r="R4128" s="12">
        <v>71.149266273860221</v>
      </c>
      <c r="S4128" s="12" t="s">
        <v>28</v>
      </c>
      <c r="T4128" s="9" t="s">
        <v>118</v>
      </c>
      <c r="U4128" s="9" t="s">
        <v>45</v>
      </c>
      <c r="V4128" s="9" t="s">
        <v>118</v>
      </c>
      <c r="W4128" s="14">
        <v>3</v>
      </c>
    </row>
    <row r="4129" spans="1:23" x14ac:dyDescent="0.25">
      <c r="A4129" s="8">
        <v>5059</v>
      </c>
      <c r="B4129" s="9" t="s">
        <v>15722</v>
      </c>
      <c r="C4129" s="9" t="s">
        <v>22</v>
      </c>
      <c r="D4129" s="9" t="s">
        <v>15723</v>
      </c>
      <c r="E4129" s="18" t="s">
        <v>15724</v>
      </c>
      <c r="F4129" s="9" t="s">
        <v>15725</v>
      </c>
      <c r="G4129" s="12">
        <v>11</v>
      </c>
      <c r="H4129" s="9" t="s">
        <v>390</v>
      </c>
      <c r="I4129" s="9" t="s">
        <v>390</v>
      </c>
      <c r="J4129" s="12">
        <v>1</v>
      </c>
      <c r="K4129" s="13">
        <v>43129</v>
      </c>
      <c r="L4129" s="86">
        <f>(Tabla2[[#This Row],[release_year]]-'VARIANZA Y DES. EST'!$L$11)^2</f>
        <v>7.9512857435875226</v>
      </c>
      <c r="M4129" s="12">
        <v>2017</v>
      </c>
      <c r="N4129" s="9" t="s">
        <v>76</v>
      </c>
      <c r="O4129" s="9" t="s">
        <v>15569</v>
      </c>
      <c r="P4129" s="12">
        <v>108</v>
      </c>
      <c r="Q4129" s="12">
        <v>108</v>
      </c>
      <c r="R4129" s="12">
        <v>71.149266273860221</v>
      </c>
      <c r="S4129" s="12" t="s">
        <v>28</v>
      </c>
      <c r="T4129" s="9" t="s">
        <v>12615</v>
      </c>
      <c r="U4129" s="9" t="s">
        <v>95</v>
      </c>
      <c r="V4129" s="9" t="s">
        <v>12615</v>
      </c>
      <c r="W4129" s="14">
        <v>3</v>
      </c>
    </row>
    <row r="4130" spans="1:23" x14ac:dyDescent="0.25">
      <c r="A4130" s="8">
        <v>5073</v>
      </c>
      <c r="B4130" s="9" t="s">
        <v>15726</v>
      </c>
      <c r="C4130" s="9" t="s">
        <v>22</v>
      </c>
      <c r="D4130" s="9" t="s">
        <v>15727</v>
      </c>
      <c r="E4130" s="18" t="s">
        <v>9557</v>
      </c>
      <c r="F4130" s="9" t="s">
        <v>15728</v>
      </c>
      <c r="G4130" s="12">
        <v>10</v>
      </c>
      <c r="H4130" s="9" t="s">
        <v>25</v>
      </c>
      <c r="I4130" s="9" t="s">
        <v>25</v>
      </c>
      <c r="J4130" s="12">
        <v>1</v>
      </c>
      <c r="K4130" s="13">
        <v>43119</v>
      </c>
      <c r="L4130" s="86">
        <f>(Tabla2[[#This Row],[release_year]]-'VARIANZA Y DES. EST'!$L$11)^2</f>
        <v>14.590890603358293</v>
      </c>
      <c r="M4130" s="12">
        <v>2018</v>
      </c>
      <c r="N4130" s="9" t="s">
        <v>43</v>
      </c>
      <c r="O4130" s="9" t="s">
        <v>15569</v>
      </c>
      <c r="P4130" s="12">
        <v>108</v>
      </c>
      <c r="Q4130" s="12">
        <v>108</v>
      </c>
      <c r="R4130" s="12">
        <v>71.149266273860221</v>
      </c>
      <c r="S4130" s="12" t="s">
        <v>28</v>
      </c>
      <c r="T4130" s="9" t="s">
        <v>95</v>
      </c>
      <c r="U4130" s="9" t="s">
        <v>95</v>
      </c>
      <c r="V4130" s="9" t="s">
        <v>95</v>
      </c>
      <c r="W4130" s="14">
        <v>1</v>
      </c>
    </row>
    <row r="4131" spans="1:23" x14ac:dyDescent="0.25">
      <c r="A4131" s="8">
        <v>5272</v>
      </c>
      <c r="B4131" s="9" t="s">
        <v>15729</v>
      </c>
      <c r="C4131" s="9" t="s">
        <v>22</v>
      </c>
      <c r="D4131" s="9" t="s">
        <v>15730</v>
      </c>
      <c r="E4131" s="9" t="s">
        <v>15731</v>
      </c>
      <c r="F4131" s="9"/>
      <c r="G4131" s="12">
        <v>0</v>
      </c>
      <c r="H4131" s="9" t="s">
        <v>25</v>
      </c>
      <c r="I4131" s="9" t="s">
        <v>15732</v>
      </c>
      <c r="J4131" s="12">
        <v>2</v>
      </c>
      <c r="K4131" s="13">
        <v>42993</v>
      </c>
      <c r="L4131" s="86">
        <f>(Tabla2[[#This Row],[release_year]]-'VARIANZA Y DES. EST'!$L$11)^2</f>
        <v>7.9512857435875226</v>
      </c>
      <c r="M4131" s="12">
        <v>2017</v>
      </c>
      <c r="N4131" s="9" t="s">
        <v>76</v>
      </c>
      <c r="O4131" s="9" t="s">
        <v>15569</v>
      </c>
      <c r="P4131" s="12">
        <v>108</v>
      </c>
      <c r="Q4131" s="12">
        <v>108</v>
      </c>
      <c r="R4131" s="12">
        <v>71.149266273860221</v>
      </c>
      <c r="S4131" s="12" t="s">
        <v>28</v>
      </c>
      <c r="T4131" s="9" t="s">
        <v>57</v>
      </c>
      <c r="U4131" s="9" t="s">
        <v>57</v>
      </c>
      <c r="V4131" s="9" t="s">
        <v>57</v>
      </c>
      <c r="W4131" s="14">
        <v>1</v>
      </c>
    </row>
    <row r="4132" spans="1:23" x14ac:dyDescent="0.25">
      <c r="A4132" s="8">
        <v>5378</v>
      </c>
      <c r="B4132" s="9" t="s">
        <v>15733</v>
      </c>
      <c r="C4132" s="9" t="s">
        <v>22</v>
      </c>
      <c r="D4132" s="9" t="s">
        <v>15734</v>
      </c>
      <c r="E4132" s="9" t="s">
        <v>15735</v>
      </c>
      <c r="F4132" s="9" t="s">
        <v>15736</v>
      </c>
      <c r="G4132" s="12">
        <v>9</v>
      </c>
      <c r="H4132" s="9" t="s">
        <v>25</v>
      </c>
      <c r="I4132" s="9" t="s">
        <v>25</v>
      </c>
      <c r="J4132" s="12">
        <v>1</v>
      </c>
      <c r="K4132" s="13">
        <v>42930</v>
      </c>
      <c r="L4132" s="86">
        <f>(Tabla2[[#This Row],[release_year]]-'VARIANZA Y DES. EST'!$L$11)^2</f>
        <v>7.9512857435875226</v>
      </c>
      <c r="M4132" s="12">
        <v>2017</v>
      </c>
      <c r="N4132" s="9" t="s">
        <v>76</v>
      </c>
      <c r="O4132" s="9" t="s">
        <v>15569</v>
      </c>
      <c r="P4132" s="12">
        <v>108</v>
      </c>
      <c r="Q4132" s="12">
        <v>108</v>
      </c>
      <c r="R4132" s="12">
        <v>71.149266273860221</v>
      </c>
      <c r="S4132" s="12" t="s">
        <v>28</v>
      </c>
      <c r="T4132" s="9" t="s">
        <v>144</v>
      </c>
      <c r="U4132" s="9" t="s">
        <v>45</v>
      </c>
      <c r="V4132" s="9" t="s">
        <v>144</v>
      </c>
      <c r="W4132" s="14">
        <v>2</v>
      </c>
    </row>
    <row r="4133" spans="1:23" x14ac:dyDescent="0.25">
      <c r="A4133" s="8">
        <v>5518</v>
      </c>
      <c r="B4133" s="9" t="s">
        <v>15737</v>
      </c>
      <c r="C4133" s="9" t="s">
        <v>22</v>
      </c>
      <c r="D4133" s="9" t="s">
        <v>15738</v>
      </c>
      <c r="E4133" s="9" t="s">
        <v>15739</v>
      </c>
      <c r="F4133" s="9" t="s">
        <v>15740</v>
      </c>
      <c r="G4133" s="12">
        <v>7</v>
      </c>
      <c r="H4133" s="9" t="s">
        <v>710</v>
      </c>
      <c r="I4133" s="9" t="s">
        <v>710</v>
      </c>
      <c r="J4133" s="12">
        <v>1</v>
      </c>
      <c r="K4133" s="13">
        <v>42850</v>
      </c>
      <c r="L4133" s="86">
        <f>(Tabla2[[#This Row],[release_year]]-'VARIANZA Y DES. EST'!$L$11)^2</f>
        <v>3.3116808838167522</v>
      </c>
      <c r="M4133" s="12">
        <v>2016</v>
      </c>
      <c r="N4133" s="9" t="s">
        <v>76</v>
      </c>
      <c r="O4133" s="9" t="s">
        <v>15569</v>
      </c>
      <c r="P4133" s="12">
        <v>108</v>
      </c>
      <c r="Q4133" s="12">
        <v>108</v>
      </c>
      <c r="R4133" s="12">
        <v>71.149266273860221</v>
      </c>
      <c r="S4133" s="12" t="s">
        <v>28</v>
      </c>
      <c r="T4133" s="9" t="s">
        <v>859</v>
      </c>
      <c r="U4133" s="9" t="s">
        <v>95</v>
      </c>
      <c r="V4133" s="9" t="s">
        <v>859</v>
      </c>
      <c r="W4133" s="14">
        <v>2</v>
      </c>
    </row>
    <row r="4134" spans="1:23" x14ac:dyDescent="0.25">
      <c r="A4134" s="8">
        <v>5621</v>
      </c>
      <c r="B4134" s="9" t="s">
        <v>15741</v>
      </c>
      <c r="C4134" s="9" t="s">
        <v>22</v>
      </c>
      <c r="D4134" s="9" t="s">
        <v>15742</v>
      </c>
      <c r="E4134" s="9" t="s">
        <v>15743</v>
      </c>
      <c r="F4134" s="9" t="s">
        <v>15744</v>
      </c>
      <c r="G4134" s="12">
        <v>5</v>
      </c>
      <c r="H4134" s="9" t="s">
        <v>390</v>
      </c>
      <c r="I4134" s="9" t="s">
        <v>390</v>
      </c>
      <c r="J4134" s="12">
        <v>1</v>
      </c>
      <c r="K4134" s="13">
        <v>42767</v>
      </c>
      <c r="L4134" s="86">
        <f>(Tabla2[[#This Row],[release_year]]-'VARIANZA Y DES. EST'!$L$11)^2</f>
        <v>3.3116808838167522</v>
      </c>
      <c r="M4134" s="12">
        <v>2016</v>
      </c>
      <c r="N4134" s="9" t="s">
        <v>76</v>
      </c>
      <c r="O4134" s="9" t="s">
        <v>15569</v>
      </c>
      <c r="P4134" s="12">
        <v>108</v>
      </c>
      <c r="Q4134" s="12">
        <v>108</v>
      </c>
      <c r="R4134" s="12">
        <v>71.149266273860221</v>
      </c>
      <c r="S4134" s="12" t="s">
        <v>28</v>
      </c>
      <c r="T4134" s="9" t="s">
        <v>3319</v>
      </c>
      <c r="U4134" s="9" t="s">
        <v>45</v>
      </c>
      <c r="V4134" s="9" t="s">
        <v>3319</v>
      </c>
      <c r="W4134" s="14">
        <v>3</v>
      </c>
    </row>
    <row r="4135" spans="1:23" x14ac:dyDescent="0.25">
      <c r="A4135" s="8">
        <v>5683</v>
      </c>
      <c r="B4135" s="9" t="s">
        <v>15745</v>
      </c>
      <c r="C4135" s="9" t="s">
        <v>22</v>
      </c>
      <c r="D4135" s="9" t="s">
        <v>15746</v>
      </c>
      <c r="E4135" s="18" t="s">
        <v>15747</v>
      </c>
      <c r="F4135" s="9" t="s">
        <v>15748</v>
      </c>
      <c r="G4135" s="12">
        <v>10</v>
      </c>
      <c r="H4135" s="9" t="s">
        <v>25</v>
      </c>
      <c r="I4135" s="9" t="s">
        <v>15749</v>
      </c>
      <c r="J4135" s="12">
        <v>2</v>
      </c>
      <c r="K4135" s="13">
        <v>42713</v>
      </c>
      <c r="L4135" s="86">
        <f>(Tabla2[[#This Row],[release_year]]-'VARIANZA Y DES. EST'!$L$11)^2</f>
        <v>3.3116808838167522</v>
      </c>
      <c r="M4135" s="12">
        <v>2016</v>
      </c>
      <c r="N4135" s="9" t="s">
        <v>35</v>
      </c>
      <c r="O4135" s="9" t="s">
        <v>15569</v>
      </c>
      <c r="P4135" s="12">
        <v>108</v>
      </c>
      <c r="Q4135" s="12">
        <v>108</v>
      </c>
      <c r="R4135" s="12">
        <v>71.149266273860221</v>
      </c>
      <c r="S4135" s="12" t="s">
        <v>28</v>
      </c>
      <c r="T4135" s="9" t="s">
        <v>2252</v>
      </c>
      <c r="U4135" s="9" t="s">
        <v>38</v>
      </c>
      <c r="V4135" s="9" t="s">
        <v>2252</v>
      </c>
      <c r="W4135" s="14">
        <v>2</v>
      </c>
    </row>
    <row r="4136" spans="1:23" x14ac:dyDescent="0.25">
      <c r="A4136" s="8">
        <v>5761</v>
      </c>
      <c r="B4136" s="9" t="s">
        <v>15750</v>
      </c>
      <c r="C4136" s="9" t="s">
        <v>22</v>
      </c>
      <c r="D4136" s="9" t="s">
        <v>15751</v>
      </c>
      <c r="E4136" s="18" t="s">
        <v>15752</v>
      </c>
      <c r="F4136" s="9" t="s">
        <v>15753</v>
      </c>
      <c r="G4136" s="12">
        <v>16</v>
      </c>
      <c r="H4136" s="9" t="s">
        <v>550</v>
      </c>
      <c r="I4136" s="9" t="s">
        <v>15754</v>
      </c>
      <c r="J4136" s="12">
        <v>2</v>
      </c>
      <c r="K4136" s="13">
        <v>42650</v>
      </c>
      <c r="L4136" s="86">
        <f>(Tabla2[[#This Row],[release_year]]-'VARIANZA Y DES. EST'!$L$11)^2</f>
        <v>3.3116808838167522</v>
      </c>
      <c r="M4136" s="12">
        <v>2016</v>
      </c>
      <c r="N4136" s="9" t="s">
        <v>76</v>
      </c>
      <c r="O4136" s="9" t="s">
        <v>15569</v>
      </c>
      <c r="P4136" s="12">
        <v>108</v>
      </c>
      <c r="Q4136" s="12">
        <v>108</v>
      </c>
      <c r="R4136" s="12">
        <v>71.149266273860221</v>
      </c>
      <c r="S4136" s="12" t="s">
        <v>28</v>
      </c>
      <c r="T4136" s="9" t="s">
        <v>2930</v>
      </c>
      <c r="U4136" s="9" t="s">
        <v>38</v>
      </c>
      <c r="V4136" s="9" t="s">
        <v>2930</v>
      </c>
      <c r="W4136" s="14">
        <v>3</v>
      </c>
    </row>
    <row r="4137" spans="1:23" x14ac:dyDescent="0.25">
      <c r="A4137" s="8">
        <v>5875</v>
      </c>
      <c r="B4137" s="9" t="s">
        <v>15755</v>
      </c>
      <c r="C4137" s="9" t="s">
        <v>22</v>
      </c>
      <c r="D4137" s="9" t="s">
        <v>15756</v>
      </c>
      <c r="E4137" s="9" t="s">
        <v>9366</v>
      </c>
      <c r="F4137" s="9" t="s">
        <v>15757</v>
      </c>
      <c r="G4137" s="12">
        <v>10</v>
      </c>
      <c r="H4137" s="9" t="s">
        <v>3799</v>
      </c>
      <c r="I4137" s="9" t="s">
        <v>6461</v>
      </c>
      <c r="J4137" s="12">
        <v>2</v>
      </c>
      <c r="K4137" s="13">
        <v>42384</v>
      </c>
      <c r="L4137" s="86">
        <f>(Tabla2[[#This Row],[release_year]]-'VARIANZA Y DES. EST'!$L$11)^2</f>
        <v>17.47405172519213</v>
      </c>
      <c r="M4137" s="12">
        <v>2010</v>
      </c>
      <c r="N4137" s="9" t="s">
        <v>1991</v>
      </c>
      <c r="O4137" s="9" t="s">
        <v>15569</v>
      </c>
      <c r="P4137" s="12">
        <v>108</v>
      </c>
      <c r="Q4137" s="12">
        <v>108</v>
      </c>
      <c r="R4137" s="12">
        <v>71.149266273860221</v>
      </c>
      <c r="S4137" s="12" t="s">
        <v>28</v>
      </c>
      <c r="T4137" s="9" t="s">
        <v>4211</v>
      </c>
      <c r="U4137" s="9" t="s">
        <v>38</v>
      </c>
      <c r="V4137" s="9" t="s">
        <v>4211</v>
      </c>
      <c r="W4137" s="14">
        <v>2</v>
      </c>
    </row>
    <row r="4138" spans="1:23" x14ac:dyDescent="0.25">
      <c r="A4138" s="8">
        <v>6056</v>
      </c>
      <c r="B4138" s="9" t="s">
        <v>15758</v>
      </c>
      <c r="C4138" s="9" t="s">
        <v>22</v>
      </c>
      <c r="D4138" s="9" t="s">
        <v>15759</v>
      </c>
      <c r="E4138" s="9" t="s">
        <v>15760</v>
      </c>
      <c r="F4138" s="9" t="s">
        <v>15761</v>
      </c>
      <c r="G4138" s="12">
        <v>8</v>
      </c>
      <c r="H4138" s="9" t="s">
        <v>518</v>
      </c>
      <c r="I4138" s="9" t="s">
        <v>518</v>
      </c>
      <c r="J4138" s="12">
        <v>1</v>
      </c>
      <c r="K4138" s="16">
        <v>43023</v>
      </c>
      <c r="L4138" s="86">
        <f>(Tabla2[[#This Row],[release_year]]-'VARIANZA Y DES. EST'!$L$11)^2</f>
        <v>3.3116808838167522</v>
      </c>
      <c r="M4138" s="12">
        <v>2016</v>
      </c>
      <c r="N4138" s="9" t="s">
        <v>76</v>
      </c>
      <c r="O4138" s="9" t="s">
        <v>15569</v>
      </c>
      <c r="P4138" s="12">
        <v>108</v>
      </c>
      <c r="Q4138" s="12">
        <v>108</v>
      </c>
      <c r="R4138" s="12">
        <v>71.149266273860221</v>
      </c>
      <c r="S4138" s="12" t="s">
        <v>28</v>
      </c>
      <c r="T4138" s="9" t="s">
        <v>2372</v>
      </c>
      <c r="U4138" s="9" t="s">
        <v>239</v>
      </c>
      <c r="V4138" s="9" t="s">
        <v>2372</v>
      </c>
      <c r="W4138" s="14">
        <v>2</v>
      </c>
    </row>
    <row r="4139" spans="1:23" x14ac:dyDescent="0.25">
      <c r="A4139" s="8">
        <v>6061</v>
      </c>
      <c r="B4139" s="9" t="s">
        <v>15762</v>
      </c>
      <c r="C4139" s="9" t="s">
        <v>22</v>
      </c>
      <c r="D4139" s="9" t="s">
        <v>15763</v>
      </c>
      <c r="E4139" s="9" t="s">
        <v>14307</v>
      </c>
      <c r="F4139" s="18" t="s">
        <v>15764</v>
      </c>
      <c r="G4139" s="12">
        <v>16</v>
      </c>
      <c r="H4139" s="9" t="s">
        <v>25</v>
      </c>
      <c r="I4139" s="9" t="s">
        <v>25</v>
      </c>
      <c r="J4139" s="12">
        <v>1</v>
      </c>
      <c r="K4139" s="13">
        <v>44166</v>
      </c>
      <c r="L4139" s="86">
        <f>(Tabla2[[#This Row],[release_year]]-'VARIANZA Y DES. EST'!$L$11)^2</f>
        <v>330.51958368840133</v>
      </c>
      <c r="M4139" s="12">
        <v>1996</v>
      </c>
      <c r="N4139" s="9" t="s">
        <v>1991</v>
      </c>
      <c r="O4139" s="9" t="s">
        <v>15569</v>
      </c>
      <c r="P4139" s="12">
        <v>108</v>
      </c>
      <c r="Q4139" s="12">
        <v>108</v>
      </c>
      <c r="R4139" s="12">
        <v>71.149266273860221</v>
      </c>
      <c r="S4139" s="12" t="s">
        <v>28</v>
      </c>
      <c r="T4139" s="9" t="s">
        <v>3577</v>
      </c>
      <c r="U4139" s="9" t="s">
        <v>95</v>
      </c>
      <c r="V4139" s="9" t="s">
        <v>3577</v>
      </c>
      <c r="W4139" s="14">
        <v>2</v>
      </c>
    </row>
    <row r="4140" spans="1:23" x14ac:dyDescent="0.25">
      <c r="A4140" s="8">
        <v>6310</v>
      </c>
      <c r="B4140" s="9" t="s">
        <v>15765</v>
      </c>
      <c r="C4140" s="9" t="s">
        <v>22</v>
      </c>
      <c r="D4140" s="9" t="s">
        <v>15766</v>
      </c>
      <c r="E4140" s="9" t="s">
        <v>10104</v>
      </c>
      <c r="F4140" s="9" t="s">
        <v>10104</v>
      </c>
      <c r="G4140" s="12">
        <v>1</v>
      </c>
      <c r="H4140" s="9" t="s">
        <v>126</v>
      </c>
      <c r="I4140" s="9" t="s">
        <v>126</v>
      </c>
      <c r="J4140" s="12">
        <v>1</v>
      </c>
      <c r="K4140" s="13">
        <v>43491</v>
      </c>
      <c r="L4140" s="86">
        <f>(Tabla2[[#This Row],[release_year]]-'VARIANZA Y DES. EST'!$L$11)^2</f>
        <v>148.35721284702598</v>
      </c>
      <c r="M4140" s="12">
        <v>2002</v>
      </c>
      <c r="N4140" s="9" t="s">
        <v>1991</v>
      </c>
      <c r="O4140" s="9" t="s">
        <v>15569</v>
      </c>
      <c r="P4140" s="12">
        <v>108</v>
      </c>
      <c r="Q4140" s="12">
        <v>108</v>
      </c>
      <c r="R4140" s="12">
        <v>71.149266273860221</v>
      </c>
      <c r="S4140" s="12" t="s">
        <v>28</v>
      </c>
      <c r="T4140" s="9" t="s">
        <v>576</v>
      </c>
      <c r="U4140" s="9" t="s">
        <v>57</v>
      </c>
      <c r="V4140" s="9" t="s">
        <v>576</v>
      </c>
      <c r="W4140" s="14">
        <v>2</v>
      </c>
    </row>
    <row r="4141" spans="1:23" x14ac:dyDescent="0.25">
      <c r="A4141" s="8">
        <v>6396</v>
      </c>
      <c r="B4141" s="9" t="s">
        <v>15767</v>
      </c>
      <c r="C4141" s="9" t="s">
        <v>22</v>
      </c>
      <c r="D4141" s="9" t="s">
        <v>15768</v>
      </c>
      <c r="E4141" s="18" t="s">
        <v>15769</v>
      </c>
      <c r="F4141" s="9" t="s">
        <v>15770</v>
      </c>
      <c r="G4141" s="12">
        <v>8</v>
      </c>
      <c r="H4141" s="9" t="s">
        <v>25</v>
      </c>
      <c r="I4141" s="9" t="s">
        <v>25</v>
      </c>
      <c r="J4141" s="12">
        <v>1</v>
      </c>
      <c r="K4141" s="13">
        <v>43770</v>
      </c>
      <c r="L4141" s="86">
        <f>(Tabla2[[#This Row],[release_year]]-'VARIANZA Y DES. EST'!$L$11)^2</f>
        <v>2935.4938087366536</v>
      </c>
      <c r="M4141" s="12">
        <v>1960</v>
      </c>
      <c r="N4141" s="9" t="s">
        <v>35</v>
      </c>
      <c r="O4141" s="9" t="s">
        <v>15569</v>
      </c>
      <c r="P4141" s="12">
        <v>108</v>
      </c>
      <c r="Q4141" s="12">
        <v>108</v>
      </c>
      <c r="R4141" s="12">
        <v>71.149266273860221</v>
      </c>
      <c r="S4141" s="12" t="s">
        <v>28</v>
      </c>
      <c r="T4141" s="9" t="s">
        <v>15771</v>
      </c>
      <c r="U4141" s="9" t="s">
        <v>151</v>
      </c>
      <c r="V4141" s="9" t="s">
        <v>15771</v>
      </c>
      <c r="W4141" s="14">
        <v>3</v>
      </c>
    </row>
    <row r="4142" spans="1:23" x14ac:dyDescent="0.25">
      <c r="A4142" s="8">
        <v>6430</v>
      </c>
      <c r="B4142" s="9" t="s">
        <v>15772</v>
      </c>
      <c r="C4142" s="9" t="s">
        <v>22</v>
      </c>
      <c r="D4142" s="9" t="s">
        <v>15773</v>
      </c>
      <c r="E4142" s="9" t="s">
        <v>9034</v>
      </c>
      <c r="F4142" s="9" t="s">
        <v>15774</v>
      </c>
      <c r="G4142" s="12">
        <v>1</v>
      </c>
      <c r="H4142" s="9" t="s">
        <v>3799</v>
      </c>
      <c r="I4142" s="9" t="s">
        <v>3799</v>
      </c>
      <c r="J4142" s="12">
        <v>1</v>
      </c>
      <c r="K4142" s="13">
        <v>43328</v>
      </c>
      <c r="L4142" s="86">
        <f>(Tabla2[[#This Row],[release_year]]-'VARIANZA Y DES. EST'!$L$11)^2</f>
        <v>491.96116424931824</v>
      </c>
      <c r="M4142" s="12">
        <v>1992</v>
      </c>
      <c r="N4142" s="9" t="s">
        <v>76</v>
      </c>
      <c r="O4142" s="9" t="s">
        <v>15569</v>
      </c>
      <c r="P4142" s="12">
        <v>108</v>
      </c>
      <c r="Q4142" s="12">
        <v>108</v>
      </c>
      <c r="R4142" s="12">
        <v>71.149266273860221</v>
      </c>
      <c r="S4142" s="12" t="s">
        <v>28</v>
      </c>
      <c r="T4142" s="9" t="s">
        <v>2930</v>
      </c>
      <c r="U4142" s="9" t="s">
        <v>38</v>
      </c>
      <c r="V4142" s="9" t="s">
        <v>2930</v>
      </c>
      <c r="W4142" s="14">
        <v>3</v>
      </c>
    </row>
    <row r="4143" spans="1:23" x14ac:dyDescent="0.25">
      <c r="A4143" s="8">
        <v>6432</v>
      </c>
      <c r="B4143" s="9" t="s">
        <v>15775</v>
      </c>
      <c r="C4143" s="9" t="s">
        <v>22</v>
      </c>
      <c r="D4143" s="9" t="s">
        <v>15776</v>
      </c>
      <c r="E4143" s="9" t="s">
        <v>15777</v>
      </c>
      <c r="F4143" s="9" t="s">
        <v>15778</v>
      </c>
      <c r="G4143" s="12">
        <v>8</v>
      </c>
      <c r="H4143" s="9" t="s">
        <v>25</v>
      </c>
      <c r="I4143" s="9" t="s">
        <v>25</v>
      </c>
      <c r="J4143" s="12">
        <v>1</v>
      </c>
      <c r="K4143" s="13">
        <v>43770</v>
      </c>
      <c r="L4143" s="86">
        <f>(Tabla2[[#This Row],[release_year]]-'VARIANZA Y DES. EST'!$L$11)^2</f>
        <v>3156.2145990171121</v>
      </c>
      <c r="M4143" s="12">
        <v>1958</v>
      </c>
      <c r="N4143" s="9" t="s">
        <v>842</v>
      </c>
      <c r="O4143" s="9" t="s">
        <v>15569</v>
      </c>
      <c r="P4143" s="12">
        <v>108</v>
      </c>
      <c r="Q4143" s="12">
        <v>108</v>
      </c>
      <c r="R4143" s="12">
        <v>71.149266273860221</v>
      </c>
      <c r="S4143" s="12" t="s">
        <v>28</v>
      </c>
      <c r="T4143" s="9" t="s">
        <v>5622</v>
      </c>
      <c r="U4143" s="9" t="s">
        <v>151</v>
      </c>
      <c r="V4143" s="9" t="s">
        <v>5622</v>
      </c>
      <c r="W4143" s="14">
        <v>2</v>
      </c>
    </row>
    <row r="4144" spans="1:23" x14ac:dyDescent="0.25">
      <c r="A4144" s="8">
        <v>6498</v>
      </c>
      <c r="B4144" s="9" t="s">
        <v>15779</v>
      </c>
      <c r="C4144" s="9" t="s">
        <v>22</v>
      </c>
      <c r="D4144" s="9" t="s">
        <v>15780</v>
      </c>
      <c r="E4144" s="18" t="s">
        <v>7463</v>
      </c>
      <c r="F4144" s="18" t="s">
        <v>15781</v>
      </c>
      <c r="G4144" s="12">
        <v>11</v>
      </c>
      <c r="H4144" s="9" t="s">
        <v>25</v>
      </c>
      <c r="I4144" s="9" t="s">
        <v>25</v>
      </c>
      <c r="J4144" s="12">
        <v>1</v>
      </c>
      <c r="K4144" s="13">
        <v>43831</v>
      </c>
      <c r="L4144" s="86">
        <f>(Tabla2[[#This Row],[release_year]]-'VARIANZA Y DES. EST'!$L$11)^2</f>
        <v>66.915632286109044</v>
      </c>
      <c r="M4144" s="12">
        <v>2006</v>
      </c>
      <c r="N4144" s="9" t="s">
        <v>43</v>
      </c>
      <c r="O4144" s="9" t="s">
        <v>15569</v>
      </c>
      <c r="P4144" s="12">
        <v>108</v>
      </c>
      <c r="Q4144" s="12">
        <v>108</v>
      </c>
      <c r="R4144" s="12">
        <v>71.149266273860221</v>
      </c>
      <c r="S4144" s="12" t="s">
        <v>28</v>
      </c>
      <c r="T4144" s="9" t="s">
        <v>9583</v>
      </c>
      <c r="U4144" s="9" t="s">
        <v>95</v>
      </c>
      <c r="V4144" s="9" t="s">
        <v>9583</v>
      </c>
      <c r="W4144" s="14">
        <v>2</v>
      </c>
    </row>
    <row r="4145" spans="1:23" x14ac:dyDescent="0.25">
      <c r="A4145" s="8">
        <v>6563</v>
      </c>
      <c r="B4145" s="9" t="s">
        <v>15782</v>
      </c>
      <c r="C4145" s="9" t="s">
        <v>22</v>
      </c>
      <c r="D4145" s="9" t="s">
        <v>15783</v>
      </c>
      <c r="E4145" s="18" t="s">
        <v>15575</v>
      </c>
      <c r="F4145" s="9" t="s">
        <v>15784</v>
      </c>
      <c r="G4145" s="12">
        <v>10</v>
      </c>
      <c r="H4145" s="9" t="s">
        <v>25</v>
      </c>
      <c r="I4145" s="9" t="s">
        <v>25</v>
      </c>
      <c r="J4145" s="12">
        <v>1</v>
      </c>
      <c r="K4145" s="13">
        <v>43709</v>
      </c>
      <c r="L4145" s="86">
        <f>(Tabla2[[#This Row],[release_year]]-'VARIANZA Y DES. EST'!$L$11)^2</f>
        <v>295.1591885481721</v>
      </c>
      <c r="M4145" s="12">
        <v>1997</v>
      </c>
      <c r="N4145" s="9" t="s">
        <v>43</v>
      </c>
      <c r="O4145" s="9" t="s">
        <v>15569</v>
      </c>
      <c r="P4145" s="12">
        <v>108</v>
      </c>
      <c r="Q4145" s="12">
        <v>108</v>
      </c>
      <c r="R4145" s="12">
        <v>71.149266273860221</v>
      </c>
      <c r="S4145" s="12" t="s">
        <v>28</v>
      </c>
      <c r="T4145" s="9" t="s">
        <v>38</v>
      </c>
      <c r="U4145" s="9" t="s">
        <v>38</v>
      </c>
      <c r="V4145" s="9" t="s">
        <v>38</v>
      </c>
      <c r="W4145" s="14">
        <v>1</v>
      </c>
    </row>
    <row r="4146" spans="1:23" x14ac:dyDescent="0.25">
      <c r="A4146" s="8">
        <v>6600</v>
      </c>
      <c r="B4146" s="9" t="s">
        <v>15785</v>
      </c>
      <c r="C4146" s="9" t="s">
        <v>22</v>
      </c>
      <c r="D4146" s="9" t="s">
        <v>15786</v>
      </c>
      <c r="E4146" s="9" t="s">
        <v>15787</v>
      </c>
      <c r="F4146" s="9" t="s">
        <v>15788</v>
      </c>
      <c r="G4146" s="12">
        <v>11</v>
      </c>
      <c r="H4146" s="9" t="s">
        <v>8783</v>
      </c>
      <c r="I4146" s="9" t="s">
        <v>15789</v>
      </c>
      <c r="J4146" s="12">
        <v>5</v>
      </c>
      <c r="K4146" s="13">
        <v>42887</v>
      </c>
      <c r="L4146" s="86">
        <f>(Tabla2[[#This Row],[release_year]]-'VARIANZA Y DES. EST'!$L$11)^2</f>
        <v>3.3116808838167522</v>
      </c>
      <c r="M4146" s="12">
        <v>2016</v>
      </c>
      <c r="N4146" s="9" t="s">
        <v>76</v>
      </c>
      <c r="O4146" s="9" t="s">
        <v>15569</v>
      </c>
      <c r="P4146" s="12">
        <v>108</v>
      </c>
      <c r="Q4146" s="12">
        <v>108</v>
      </c>
      <c r="R4146" s="12">
        <v>71.149266273860221</v>
      </c>
      <c r="S4146" s="12" t="s">
        <v>28</v>
      </c>
      <c r="T4146" s="9" t="s">
        <v>70</v>
      </c>
      <c r="U4146" s="9" t="s">
        <v>45</v>
      </c>
      <c r="V4146" s="9" t="s">
        <v>70</v>
      </c>
      <c r="W4146" s="14">
        <v>2</v>
      </c>
    </row>
    <row r="4147" spans="1:23" x14ac:dyDescent="0.25">
      <c r="A4147" s="8">
        <v>6693</v>
      </c>
      <c r="B4147" s="9" t="s">
        <v>15790</v>
      </c>
      <c r="C4147" s="9" t="s">
        <v>22</v>
      </c>
      <c r="D4147" s="9" t="s">
        <v>15791</v>
      </c>
      <c r="E4147" s="9" t="s">
        <v>15792</v>
      </c>
      <c r="F4147" s="9" t="s">
        <v>15793</v>
      </c>
      <c r="G4147" s="12">
        <v>10</v>
      </c>
      <c r="H4147" s="9" t="s">
        <v>25</v>
      </c>
      <c r="I4147" s="9" t="s">
        <v>25</v>
      </c>
      <c r="J4147" s="12">
        <v>1</v>
      </c>
      <c r="K4147" s="13">
        <v>44105</v>
      </c>
      <c r="L4147" s="86">
        <f>(Tabla2[[#This Row],[release_year]]-'VARIANZA Y DES. EST'!$L$11)^2</f>
        <v>66.915632286109044</v>
      </c>
      <c r="M4147" s="12">
        <v>2006</v>
      </c>
      <c r="N4147" s="9" t="s">
        <v>43</v>
      </c>
      <c r="O4147" s="9" t="s">
        <v>15569</v>
      </c>
      <c r="P4147" s="12">
        <v>108</v>
      </c>
      <c r="Q4147" s="12">
        <v>108</v>
      </c>
      <c r="R4147" s="12">
        <v>71.149266273860221</v>
      </c>
      <c r="S4147" s="12" t="s">
        <v>28</v>
      </c>
      <c r="T4147" s="9" t="s">
        <v>3577</v>
      </c>
      <c r="U4147" s="9" t="s">
        <v>95</v>
      </c>
      <c r="V4147" s="9" t="s">
        <v>3577</v>
      </c>
      <c r="W4147" s="14">
        <v>2</v>
      </c>
    </row>
    <row r="4148" spans="1:23" x14ac:dyDescent="0.25">
      <c r="A4148" s="8">
        <v>6717</v>
      </c>
      <c r="B4148" s="9" t="s">
        <v>15794</v>
      </c>
      <c r="C4148" s="9" t="s">
        <v>22</v>
      </c>
      <c r="D4148" s="9" t="s">
        <v>15795</v>
      </c>
      <c r="E4148" s="18" t="s">
        <v>15796</v>
      </c>
      <c r="F4148" s="9" t="s">
        <v>15797</v>
      </c>
      <c r="G4148" s="12">
        <v>11</v>
      </c>
      <c r="H4148" s="9" t="s">
        <v>126</v>
      </c>
      <c r="I4148" s="9" t="s">
        <v>126</v>
      </c>
      <c r="J4148" s="12">
        <v>1</v>
      </c>
      <c r="K4148" s="13">
        <v>43307</v>
      </c>
      <c r="L4148" s="86">
        <f>(Tabla2[[#This Row],[release_year]]-'VARIANZA Y DES. EST'!$L$11)^2</f>
        <v>0.67207602404598188</v>
      </c>
      <c r="M4148" s="12">
        <v>2015</v>
      </c>
      <c r="N4148" s="9" t="s">
        <v>1991</v>
      </c>
      <c r="O4148" s="9" t="s">
        <v>15569</v>
      </c>
      <c r="P4148" s="12">
        <v>108</v>
      </c>
      <c r="Q4148" s="12">
        <v>108</v>
      </c>
      <c r="R4148" s="12">
        <v>71.149266273860221</v>
      </c>
      <c r="S4148" s="12" t="s">
        <v>28</v>
      </c>
      <c r="T4148" s="9" t="s">
        <v>118</v>
      </c>
      <c r="U4148" s="9" t="s">
        <v>45</v>
      </c>
      <c r="V4148" s="9" t="s">
        <v>118</v>
      </c>
      <c r="W4148" s="14">
        <v>3</v>
      </c>
    </row>
    <row r="4149" spans="1:23" x14ac:dyDescent="0.25">
      <c r="A4149" s="8">
        <v>6822</v>
      </c>
      <c r="B4149" s="9" t="s">
        <v>15798</v>
      </c>
      <c r="C4149" s="9" t="s">
        <v>22</v>
      </c>
      <c r="D4149" s="9" t="s">
        <v>15799</v>
      </c>
      <c r="E4149" s="18" t="s">
        <v>15800</v>
      </c>
      <c r="F4149" s="9" t="s">
        <v>15801</v>
      </c>
      <c r="G4149" s="12">
        <v>8</v>
      </c>
      <c r="H4149" s="9" t="s">
        <v>3676</v>
      </c>
      <c r="I4149" s="9" t="s">
        <v>3676</v>
      </c>
      <c r="J4149" s="12">
        <v>1</v>
      </c>
      <c r="K4149" s="13">
        <v>42993</v>
      </c>
      <c r="L4149" s="86">
        <f>(Tabla2[[#This Row],[release_year]]-'VARIANZA Y DES. EST'!$L$11)^2</f>
        <v>1.3928663045044412</v>
      </c>
      <c r="M4149" s="12">
        <v>2013</v>
      </c>
      <c r="N4149" s="9" t="s">
        <v>35</v>
      </c>
      <c r="O4149" s="9" t="s">
        <v>15569</v>
      </c>
      <c r="P4149" s="12">
        <v>108</v>
      </c>
      <c r="Q4149" s="12">
        <v>108</v>
      </c>
      <c r="R4149" s="12">
        <v>71.149266273860221</v>
      </c>
      <c r="S4149" s="12" t="s">
        <v>28</v>
      </c>
      <c r="T4149" s="9" t="s">
        <v>70</v>
      </c>
      <c r="U4149" s="9" t="s">
        <v>45</v>
      </c>
      <c r="V4149" s="9" t="s">
        <v>70</v>
      </c>
      <c r="W4149" s="14">
        <v>2</v>
      </c>
    </row>
    <row r="4150" spans="1:23" x14ac:dyDescent="0.25">
      <c r="A4150" s="8">
        <v>7052</v>
      </c>
      <c r="B4150" s="9" t="s">
        <v>15802</v>
      </c>
      <c r="C4150" s="9" t="s">
        <v>22</v>
      </c>
      <c r="D4150" s="9" t="s">
        <v>15803</v>
      </c>
      <c r="E4150" s="9" t="s">
        <v>15804</v>
      </c>
      <c r="F4150" s="9" t="s">
        <v>15805</v>
      </c>
      <c r="G4150" s="12">
        <v>8</v>
      </c>
      <c r="H4150" s="9" t="s">
        <v>160</v>
      </c>
      <c r="I4150" s="9" t="s">
        <v>15806</v>
      </c>
      <c r="J4150" s="12">
        <v>3</v>
      </c>
      <c r="K4150" s="13">
        <v>43009</v>
      </c>
      <c r="L4150" s="86">
        <f>(Tabla2[[#This Row],[release_year]]-'VARIANZA Y DES. EST'!$L$11)^2</f>
        <v>3.3116808838167522</v>
      </c>
      <c r="M4150" s="12">
        <v>2016</v>
      </c>
      <c r="N4150" s="9" t="s">
        <v>76</v>
      </c>
      <c r="O4150" s="9" t="s">
        <v>15569</v>
      </c>
      <c r="P4150" s="12">
        <v>108</v>
      </c>
      <c r="Q4150" s="12">
        <v>108</v>
      </c>
      <c r="R4150" s="12">
        <v>71.149266273860221</v>
      </c>
      <c r="S4150" s="12" t="s">
        <v>28</v>
      </c>
      <c r="T4150" s="9" t="s">
        <v>171</v>
      </c>
      <c r="U4150" s="9" t="s">
        <v>57</v>
      </c>
      <c r="V4150" s="9" t="s">
        <v>171</v>
      </c>
      <c r="W4150" s="14">
        <v>3</v>
      </c>
    </row>
    <row r="4151" spans="1:23" x14ac:dyDescent="0.25">
      <c r="A4151" s="8">
        <v>7058</v>
      </c>
      <c r="B4151" s="9" t="s">
        <v>15807</v>
      </c>
      <c r="C4151" s="9" t="s">
        <v>22</v>
      </c>
      <c r="D4151" s="9" t="s">
        <v>15808</v>
      </c>
      <c r="E4151" s="9" t="s">
        <v>15809</v>
      </c>
      <c r="F4151" s="9" t="s">
        <v>15810</v>
      </c>
      <c r="G4151" s="12">
        <v>12</v>
      </c>
      <c r="H4151" s="9" t="s">
        <v>25</v>
      </c>
      <c r="I4151" s="9" t="s">
        <v>6255</v>
      </c>
      <c r="J4151" s="12">
        <v>2</v>
      </c>
      <c r="K4151" s="13">
        <v>43806</v>
      </c>
      <c r="L4151" s="86">
        <f>(Tabla2[[#This Row],[release_year]]-'VARIANZA Y DES. EST'!$L$11)^2</f>
        <v>26.834446865421359</v>
      </c>
      <c r="M4151" s="12">
        <v>2009</v>
      </c>
      <c r="N4151" s="9" t="s">
        <v>99</v>
      </c>
      <c r="O4151" s="9" t="s">
        <v>15569</v>
      </c>
      <c r="P4151" s="12">
        <v>108</v>
      </c>
      <c r="Q4151" s="12">
        <v>108</v>
      </c>
      <c r="R4151" s="12">
        <v>71.149266273860221</v>
      </c>
      <c r="S4151" s="12" t="s">
        <v>28</v>
      </c>
      <c r="T4151" s="9" t="s">
        <v>2841</v>
      </c>
      <c r="U4151" s="9" t="s">
        <v>30</v>
      </c>
      <c r="V4151" s="9" t="s">
        <v>2841</v>
      </c>
      <c r="W4151" s="14">
        <v>3</v>
      </c>
    </row>
    <row r="4152" spans="1:23" x14ac:dyDescent="0.25">
      <c r="A4152" s="8">
        <v>7195</v>
      </c>
      <c r="B4152" s="9" t="s">
        <v>15811</v>
      </c>
      <c r="C4152" s="9" t="s">
        <v>22</v>
      </c>
      <c r="D4152" s="9" t="s">
        <v>15812</v>
      </c>
      <c r="E4152" s="9" t="s">
        <v>15813</v>
      </c>
      <c r="F4152" s="9" t="s">
        <v>15814</v>
      </c>
      <c r="G4152" s="12">
        <v>8</v>
      </c>
      <c r="H4152" s="9" t="s">
        <v>3522</v>
      </c>
      <c r="I4152" s="9" t="s">
        <v>3522</v>
      </c>
      <c r="J4152" s="12">
        <v>1</v>
      </c>
      <c r="K4152" s="13">
        <v>43528</v>
      </c>
      <c r="L4152" s="86">
        <f>(Tabla2[[#This Row],[release_year]]-'VARIANZA Y DES. EST'!$L$11)^2</f>
        <v>0.67207602404598188</v>
      </c>
      <c r="M4152" s="12">
        <v>2015</v>
      </c>
      <c r="N4152" s="9" t="s">
        <v>35</v>
      </c>
      <c r="O4152" s="9" t="s">
        <v>15569</v>
      </c>
      <c r="P4152" s="12">
        <v>108</v>
      </c>
      <c r="Q4152" s="12">
        <v>108</v>
      </c>
      <c r="R4152" s="12">
        <v>71.149266273860221</v>
      </c>
      <c r="S4152" s="12" t="s">
        <v>28</v>
      </c>
      <c r="T4152" s="9" t="s">
        <v>8079</v>
      </c>
      <c r="U4152" s="9" t="s">
        <v>45</v>
      </c>
      <c r="V4152" s="9" t="s">
        <v>8079</v>
      </c>
      <c r="W4152" s="14">
        <v>3</v>
      </c>
    </row>
    <row r="4153" spans="1:23" x14ac:dyDescent="0.25">
      <c r="A4153" s="8">
        <v>7284</v>
      </c>
      <c r="B4153" s="9" t="s">
        <v>15815</v>
      </c>
      <c r="C4153" s="9" t="s">
        <v>22</v>
      </c>
      <c r="D4153" s="9" t="s">
        <v>15816</v>
      </c>
      <c r="E4153" s="9" t="s">
        <v>15817</v>
      </c>
      <c r="F4153" s="9" t="s">
        <v>15818</v>
      </c>
      <c r="G4153" s="12">
        <v>10</v>
      </c>
      <c r="H4153" s="9" t="s">
        <v>2924</v>
      </c>
      <c r="I4153" s="9" t="s">
        <v>2924</v>
      </c>
      <c r="J4153" s="12">
        <v>1</v>
      </c>
      <c r="K4153" s="13">
        <v>43189</v>
      </c>
      <c r="L4153" s="86">
        <f>(Tabla2[[#This Row],[release_year]]-'VARIANZA Y DES. EST'!$L$11)^2</f>
        <v>7.9512857435875226</v>
      </c>
      <c r="M4153" s="12">
        <v>2017</v>
      </c>
      <c r="N4153" s="9" t="s">
        <v>76</v>
      </c>
      <c r="O4153" s="9" t="s">
        <v>15569</v>
      </c>
      <c r="P4153" s="12">
        <v>108</v>
      </c>
      <c r="Q4153" s="12">
        <v>108</v>
      </c>
      <c r="R4153" s="12">
        <v>71.149266273860221</v>
      </c>
      <c r="S4153" s="12" t="s">
        <v>28</v>
      </c>
      <c r="T4153" s="9" t="s">
        <v>3881</v>
      </c>
      <c r="U4153" s="9" t="s">
        <v>38</v>
      </c>
      <c r="V4153" s="9" t="s">
        <v>3881</v>
      </c>
      <c r="W4153" s="14">
        <v>3</v>
      </c>
    </row>
    <row r="4154" spans="1:23" x14ac:dyDescent="0.25">
      <c r="A4154" s="8">
        <v>7327</v>
      </c>
      <c r="B4154" s="9" t="s">
        <v>15819</v>
      </c>
      <c r="C4154" s="9" t="s">
        <v>22</v>
      </c>
      <c r="D4154" s="9" t="s">
        <v>15820</v>
      </c>
      <c r="E4154" s="9" t="s">
        <v>15821</v>
      </c>
      <c r="F4154" s="9" t="s">
        <v>15822</v>
      </c>
      <c r="G4154" s="12">
        <v>10</v>
      </c>
      <c r="H4154" s="9" t="s">
        <v>126</v>
      </c>
      <c r="I4154" s="9" t="s">
        <v>126</v>
      </c>
      <c r="J4154" s="12">
        <v>1</v>
      </c>
      <c r="K4154" s="13">
        <v>43466</v>
      </c>
      <c r="L4154" s="86">
        <f>(Tabla2[[#This Row],[release_year]]-'VARIANZA Y DES. EST'!$L$11)^2</f>
        <v>261.79879340794287</v>
      </c>
      <c r="M4154" s="12">
        <v>1998</v>
      </c>
      <c r="N4154" s="9" t="s">
        <v>1991</v>
      </c>
      <c r="O4154" s="9" t="s">
        <v>15569</v>
      </c>
      <c r="P4154" s="12">
        <v>108</v>
      </c>
      <c r="Q4154" s="12">
        <v>108</v>
      </c>
      <c r="R4154" s="12">
        <v>71.149266273860221</v>
      </c>
      <c r="S4154" s="12" t="s">
        <v>28</v>
      </c>
      <c r="T4154" s="9" t="s">
        <v>4380</v>
      </c>
      <c r="U4154" s="9" t="s">
        <v>38</v>
      </c>
      <c r="V4154" s="9" t="s">
        <v>4380</v>
      </c>
      <c r="W4154" s="14">
        <v>3</v>
      </c>
    </row>
    <row r="4155" spans="1:23" x14ac:dyDescent="0.25">
      <c r="A4155" s="8">
        <v>7549</v>
      </c>
      <c r="B4155" s="9" t="s">
        <v>15823</v>
      </c>
      <c r="C4155" s="9" t="s">
        <v>22</v>
      </c>
      <c r="D4155" s="9" t="s">
        <v>15824</v>
      </c>
      <c r="E4155" s="9" t="s">
        <v>15825</v>
      </c>
      <c r="F4155" s="9" t="s">
        <v>15826</v>
      </c>
      <c r="G4155" s="12">
        <v>10</v>
      </c>
      <c r="H4155" s="9" t="s">
        <v>3836</v>
      </c>
      <c r="I4155" s="9" t="s">
        <v>3836</v>
      </c>
      <c r="J4155" s="12">
        <v>1</v>
      </c>
      <c r="K4155" s="13">
        <v>43306</v>
      </c>
      <c r="L4155" s="86">
        <f>(Tabla2[[#This Row],[release_year]]-'VARIANZA Y DES. EST'!$L$11)^2</f>
        <v>4.7532614447336705</v>
      </c>
      <c r="M4155" s="12">
        <v>2012</v>
      </c>
      <c r="N4155" s="9" t="s">
        <v>76</v>
      </c>
      <c r="O4155" s="9" t="s">
        <v>15569</v>
      </c>
      <c r="P4155" s="12">
        <v>108</v>
      </c>
      <c r="Q4155" s="12">
        <v>108</v>
      </c>
      <c r="R4155" s="12">
        <v>71.149266273860221</v>
      </c>
      <c r="S4155" s="12" t="s">
        <v>28</v>
      </c>
      <c r="T4155" s="9" t="s">
        <v>2930</v>
      </c>
      <c r="U4155" s="9" t="s">
        <v>38</v>
      </c>
      <c r="V4155" s="9" t="s">
        <v>2930</v>
      </c>
      <c r="W4155" s="14">
        <v>3</v>
      </c>
    </row>
    <row r="4156" spans="1:23" x14ac:dyDescent="0.25">
      <c r="A4156" s="8">
        <v>7578</v>
      </c>
      <c r="B4156" s="9" t="s">
        <v>15827</v>
      </c>
      <c r="C4156" s="9" t="s">
        <v>22</v>
      </c>
      <c r="D4156" s="9" t="s">
        <v>15828</v>
      </c>
      <c r="E4156" s="9" t="s">
        <v>10870</v>
      </c>
      <c r="F4156" s="9" t="s">
        <v>15829</v>
      </c>
      <c r="G4156" s="12">
        <v>8</v>
      </c>
      <c r="H4156" s="9" t="s">
        <v>1786</v>
      </c>
      <c r="I4156" s="9" t="s">
        <v>15830</v>
      </c>
      <c r="J4156" s="12">
        <v>5</v>
      </c>
      <c r="K4156" s="13">
        <v>42912</v>
      </c>
      <c r="L4156" s="86">
        <f>(Tabla2[[#This Row],[release_year]]-'VARIANZA Y DES. EST'!$L$11)^2</f>
        <v>3.3116808838167522</v>
      </c>
      <c r="M4156" s="12">
        <v>2016</v>
      </c>
      <c r="N4156" s="9" t="s">
        <v>1991</v>
      </c>
      <c r="O4156" s="9" t="s">
        <v>15569</v>
      </c>
      <c r="P4156" s="12">
        <v>108</v>
      </c>
      <c r="Q4156" s="12">
        <v>108</v>
      </c>
      <c r="R4156" s="12">
        <v>71.149266273860221</v>
      </c>
      <c r="S4156" s="12" t="s">
        <v>28</v>
      </c>
      <c r="T4156" s="9" t="s">
        <v>70</v>
      </c>
      <c r="U4156" s="9" t="s">
        <v>45</v>
      </c>
      <c r="V4156" s="9" t="s">
        <v>70</v>
      </c>
      <c r="W4156" s="14">
        <v>2</v>
      </c>
    </row>
    <row r="4157" spans="1:23" x14ac:dyDescent="0.25">
      <c r="A4157" s="8">
        <v>7698</v>
      </c>
      <c r="B4157" s="9" t="s">
        <v>15831</v>
      </c>
      <c r="C4157" s="9" t="s">
        <v>22</v>
      </c>
      <c r="D4157" s="9" t="s">
        <v>15832</v>
      </c>
      <c r="E4157" s="9" t="s">
        <v>15833</v>
      </c>
      <c r="F4157" s="9" t="s">
        <v>15834</v>
      </c>
      <c r="G4157" s="12">
        <v>3</v>
      </c>
      <c r="H4157" s="9" t="s">
        <v>3799</v>
      </c>
      <c r="I4157" s="9" t="s">
        <v>3799</v>
      </c>
      <c r="J4157" s="12">
        <v>1</v>
      </c>
      <c r="K4157" s="13">
        <v>43328</v>
      </c>
      <c r="L4157" s="86">
        <f>(Tabla2[[#This Row],[release_year]]-'VARIANZA Y DES. EST'!$L$11)^2</f>
        <v>685.40274481023516</v>
      </c>
      <c r="M4157" s="12">
        <v>1988</v>
      </c>
      <c r="N4157" s="9" t="s">
        <v>82</v>
      </c>
      <c r="O4157" s="9" t="s">
        <v>15569</v>
      </c>
      <c r="P4157" s="12">
        <v>108</v>
      </c>
      <c r="Q4157" s="12">
        <v>108</v>
      </c>
      <c r="R4157" s="12">
        <v>71.149266273860221</v>
      </c>
      <c r="S4157" s="12" t="s">
        <v>28</v>
      </c>
      <c r="T4157" s="9" t="s">
        <v>70</v>
      </c>
      <c r="U4157" s="9" t="s">
        <v>45</v>
      </c>
      <c r="V4157" s="9" t="s">
        <v>70</v>
      </c>
      <c r="W4157" s="14">
        <v>2</v>
      </c>
    </row>
    <row r="4158" spans="1:23" x14ac:dyDescent="0.25">
      <c r="A4158" s="8">
        <v>7727</v>
      </c>
      <c r="B4158" s="9" t="s">
        <v>15835</v>
      </c>
      <c r="C4158" s="9" t="s">
        <v>22</v>
      </c>
      <c r="D4158" s="9" t="s">
        <v>15836</v>
      </c>
      <c r="E4158" s="9" t="s">
        <v>15837</v>
      </c>
      <c r="F4158" s="9" t="s">
        <v>15838</v>
      </c>
      <c r="G4158" s="12">
        <v>8</v>
      </c>
      <c r="H4158" s="9" t="s">
        <v>25</v>
      </c>
      <c r="I4158" s="9" t="s">
        <v>1861</v>
      </c>
      <c r="J4158" s="12">
        <v>2</v>
      </c>
      <c r="K4158" s="13">
        <v>42794</v>
      </c>
      <c r="L4158" s="86">
        <f>(Tabla2[[#This Row],[release_year]]-'VARIANZA Y DES. EST'!$L$11)^2</f>
        <v>3.3116808838167522</v>
      </c>
      <c r="M4158" s="12">
        <v>2016</v>
      </c>
      <c r="N4158" s="9" t="s">
        <v>76</v>
      </c>
      <c r="O4158" s="9" t="s">
        <v>15569</v>
      </c>
      <c r="P4158" s="12">
        <v>108</v>
      </c>
      <c r="Q4158" s="12">
        <v>108</v>
      </c>
      <c r="R4158" s="12">
        <v>71.149266273860221</v>
      </c>
      <c r="S4158" s="12" t="s">
        <v>28</v>
      </c>
      <c r="T4158" s="9" t="s">
        <v>4449</v>
      </c>
      <c r="U4158" s="9" t="s">
        <v>45</v>
      </c>
      <c r="V4158" s="9" t="s">
        <v>4449</v>
      </c>
      <c r="W4158" s="14">
        <v>2</v>
      </c>
    </row>
    <row r="4159" spans="1:23" x14ac:dyDescent="0.25">
      <c r="A4159" s="8">
        <v>7734</v>
      </c>
      <c r="B4159" s="9" t="s">
        <v>15839</v>
      </c>
      <c r="C4159" s="9" t="s">
        <v>22</v>
      </c>
      <c r="D4159" s="9" t="s">
        <v>15840</v>
      </c>
      <c r="E4159" s="9" t="s">
        <v>15841</v>
      </c>
      <c r="F4159" s="9" t="s">
        <v>15842</v>
      </c>
      <c r="G4159" s="12">
        <v>8</v>
      </c>
      <c r="H4159" s="12"/>
      <c r="I4159" s="9"/>
      <c r="J4159" s="12">
        <v>0</v>
      </c>
      <c r="K4159" s="16">
        <v>43830</v>
      </c>
      <c r="L4159" s="86">
        <f>(Tabla2[[#This Row],[release_year]]-'VARIANZA Y DES. EST'!$L$11)^2</f>
        <v>14.590890603358293</v>
      </c>
      <c r="M4159" s="12">
        <v>2018</v>
      </c>
      <c r="N4159" s="9" t="s">
        <v>76</v>
      </c>
      <c r="O4159" s="9" t="s">
        <v>15569</v>
      </c>
      <c r="P4159" s="12">
        <v>108</v>
      </c>
      <c r="Q4159" s="12">
        <v>108</v>
      </c>
      <c r="R4159" s="12">
        <v>71.149266273860221</v>
      </c>
      <c r="S4159" s="12" t="s">
        <v>28</v>
      </c>
      <c r="T4159" s="9" t="s">
        <v>460</v>
      </c>
      <c r="U4159" s="9" t="s">
        <v>45</v>
      </c>
      <c r="V4159" s="9" t="s">
        <v>460</v>
      </c>
      <c r="W4159" s="14">
        <v>3</v>
      </c>
    </row>
    <row r="4160" spans="1:23" x14ac:dyDescent="0.25">
      <c r="A4160" s="8">
        <v>7751</v>
      </c>
      <c r="B4160" s="9" t="s">
        <v>15843</v>
      </c>
      <c r="C4160" s="9" t="s">
        <v>22</v>
      </c>
      <c r="D4160" s="9" t="s">
        <v>15844</v>
      </c>
      <c r="E4160" s="9" t="s">
        <v>8694</v>
      </c>
      <c r="F4160" s="9" t="s">
        <v>15845</v>
      </c>
      <c r="G4160" s="12">
        <v>6</v>
      </c>
      <c r="H4160" s="9" t="s">
        <v>231</v>
      </c>
      <c r="I4160" s="9" t="s">
        <v>3005</v>
      </c>
      <c r="J4160" s="12">
        <v>2</v>
      </c>
      <c r="K4160" s="13">
        <v>43101</v>
      </c>
      <c r="L4160" s="86">
        <f>(Tabla2[[#This Row],[release_year]]-'VARIANZA Y DES. EST'!$L$11)^2</f>
        <v>3.3116808838167522</v>
      </c>
      <c r="M4160" s="12">
        <v>2016</v>
      </c>
      <c r="N4160" s="9" t="s">
        <v>76</v>
      </c>
      <c r="O4160" s="9" t="s">
        <v>15569</v>
      </c>
      <c r="P4160" s="12">
        <v>108</v>
      </c>
      <c r="Q4160" s="12">
        <v>108</v>
      </c>
      <c r="R4160" s="12">
        <v>71.149266273860221</v>
      </c>
      <c r="S4160" s="12" t="s">
        <v>28</v>
      </c>
      <c r="T4160" s="9" t="s">
        <v>70</v>
      </c>
      <c r="U4160" s="9" t="s">
        <v>45</v>
      </c>
      <c r="V4160" s="9" t="s">
        <v>70</v>
      </c>
      <c r="W4160" s="14">
        <v>2</v>
      </c>
    </row>
    <row r="4161" spans="1:23" x14ac:dyDescent="0.25">
      <c r="A4161" s="8">
        <v>8142</v>
      </c>
      <c r="B4161" s="9" t="s">
        <v>15846</v>
      </c>
      <c r="C4161" s="9" t="s">
        <v>22</v>
      </c>
      <c r="D4161" s="9" t="s">
        <v>15847</v>
      </c>
      <c r="E4161" s="9" t="s">
        <v>15848</v>
      </c>
      <c r="F4161" s="9" t="s">
        <v>15849</v>
      </c>
      <c r="G4161" s="12">
        <v>5</v>
      </c>
      <c r="H4161" s="9" t="s">
        <v>2924</v>
      </c>
      <c r="I4161" s="9" t="s">
        <v>12573</v>
      </c>
      <c r="J4161" s="12">
        <v>2</v>
      </c>
      <c r="K4161" s="13">
        <v>42896</v>
      </c>
      <c r="L4161" s="86">
        <f>(Tabla2[[#This Row],[release_year]]-'VARIANZA Y DES. EST'!$L$11)^2</f>
        <v>3.3116808838167522</v>
      </c>
      <c r="M4161" s="12">
        <v>2016</v>
      </c>
      <c r="N4161" s="9" t="s">
        <v>76</v>
      </c>
      <c r="O4161" s="9" t="s">
        <v>15569</v>
      </c>
      <c r="P4161" s="12">
        <v>108</v>
      </c>
      <c r="Q4161" s="12">
        <v>108</v>
      </c>
      <c r="R4161" s="12">
        <v>71.149266273860221</v>
      </c>
      <c r="S4161" s="12" t="s">
        <v>28</v>
      </c>
      <c r="T4161" s="9" t="s">
        <v>2930</v>
      </c>
      <c r="U4161" s="9" t="s">
        <v>38</v>
      </c>
      <c r="V4161" s="9" t="s">
        <v>2930</v>
      </c>
      <c r="W4161" s="14">
        <v>3</v>
      </c>
    </row>
    <row r="4162" spans="1:23" x14ac:dyDescent="0.25">
      <c r="A4162" s="8">
        <v>8164</v>
      </c>
      <c r="B4162" s="9" t="s">
        <v>15850</v>
      </c>
      <c r="C4162" s="9" t="s">
        <v>22</v>
      </c>
      <c r="D4162" s="9" t="s">
        <v>15851</v>
      </c>
      <c r="E4162" s="9" t="s">
        <v>15852</v>
      </c>
      <c r="F4162" s="9" t="s">
        <v>15853</v>
      </c>
      <c r="G4162" s="12">
        <v>6</v>
      </c>
      <c r="H4162" s="9" t="s">
        <v>1064</v>
      </c>
      <c r="I4162" s="9" t="s">
        <v>15854</v>
      </c>
      <c r="J4162" s="12">
        <v>5</v>
      </c>
      <c r="K4162" s="13">
        <v>43296</v>
      </c>
      <c r="L4162" s="86">
        <f>(Tabla2[[#This Row],[release_year]]-'VARIANZA Y DES. EST'!$L$11)^2</f>
        <v>7.9512857435875226</v>
      </c>
      <c r="M4162" s="12">
        <v>2017</v>
      </c>
      <c r="N4162" s="9" t="s">
        <v>76</v>
      </c>
      <c r="O4162" s="9" t="s">
        <v>15569</v>
      </c>
      <c r="P4162" s="12">
        <v>108</v>
      </c>
      <c r="Q4162" s="12">
        <v>108</v>
      </c>
      <c r="R4162" s="12">
        <v>71.149266273860221</v>
      </c>
      <c r="S4162" s="12" t="s">
        <v>28</v>
      </c>
      <c r="T4162" s="9" t="s">
        <v>70</v>
      </c>
      <c r="U4162" s="9" t="s">
        <v>45</v>
      </c>
      <c r="V4162" s="9" t="s">
        <v>70</v>
      </c>
      <c r="W4162" s="14">
        <v>2</v>
      </c>
    </row>
    <row r="4163" spans="1:23" x14ac:dyDescent="0.25">
      <c r="A4163" s="8">
        <v>8193</v>
      </c>
      <c r="B4163" s="9" t="s">
        <v>15855</v>
      </c>
      <c r="C4163" s="9" t="s">
        <v>22</v>
      </c>
      <c r="D4163" s="9" t="s">
        <v>15856</v>
      </c>
      <c r="E4163" s="9" t="s">
        <v>11698</v>
      </c>
      <c r="F4163" s="9" t="s">
        <v>15857</v>
      </c>
      <c r="G4163" s="12">
        <v>10</v>
      </c>
      <c r="H4163" s="9" t="s">
        <v>116</v>
      </c>
      <c r="I4163" s="9" t="s">
        <v>116</v>
      </c>
      <c r="J4163" s="12">
        <v>1</v>
      </c>
      <c r="K4163" s="13">
        <v>43629</v>
      </c>
      <c r="L4163" s="86">
        <f>(Tabla2[[#This Row],[release_year]]-'VARIANZA Y DES. EST'!$L$11)^2</f>
        <v>17.47405172519213</v>
      </c>
      <c r="M4163" s="12">
        <v>2010</v>
      </c>
      <c r="N4163" s="9" t="s">
        <v>35</v>
      </c>
      <c r="O4163" s="9" t="s">
        <v>15569</v>
      </c>
      <c r="P4163" s="12">
        <v>108</v>
      </c>
      <c r="Q4163" s="12">
        <v>108</v>
      </c>
      <c r="R4163" s="12">
        <v>71.149266273860221</v>
      </c>
      <c r="S4163" s="12" t="s">
        <v>28</v>
      </c>
      <c r="T4163" s="9" t="s">
        <v>2492</v>
      </c>
      <c r="U4163" s="9" t="s">
        <v>95</v>
      </c>
      <c r="V4163" s="9" t="s">
        <v>2492</v>
      </c>
      <c r="W4163" s="14">
        <v>3</v>
      </c>
    </row>
    <row r="4164" spans="1:23" x14ac:dyDescent="0.25">
      <c r="A4164" s="8">
        <v>8340</v>
      </c>
      <c r="B4164" s="9" t="s">
        <v>15858</v>
      </c>
      <c r="C4164" s="9" t="s">
        <v>22</v>
      </c>
      <c r="D4164" s="9" t="s">
        <v>15859</v>
      </c>
      <c r="E4164" s="9" t="s">
        <v>15860</v>
      </c>
      <c r="F4164" s="9" t="s">
        <v>15861</v>
      </c>
      <c r="G4164" s="12">
        <v>5</v>
      </c>
      <c r="H4164" s="9" t="s">
        <v>390</v>
      </c>
      <c r="I4164" s="9" t="s">
        <v>15862</v>
      </c>
      <c r="J4164" s="12">
        <v>3</v>
      </c>
      <c r="K4164" s="13">
        <v>43983</v>
      </c>
      <c r="L4164" s="86">
        <f>(Tabla2[[#This Row],[release_year]]-'VARIANZA Y DES. EST'!$L$11)^2</f>
        <v>7.9512857435875226</v>
      </c>
      <c r="M4164" s="12">
        <v>2017</v>
      </c>
      <c r="N4164" s="9" t="s">
        <v>35</v>
      </c>
      <c r="O4164" s="9" t="s">
        <v>15569</v>
      </c>
      <c r="P4164" s="12">
        <v>108</v>
      </c>
      <c r="Q4164" s="12">
        <v>108</v>
      </c>
      <c r="R4164" s="12">
        <v>71.149266273860221</v>
      </c>
      <c r="S4164" s="12" t="s">
        <v>28</v>
      </c>
      <c r="T4164" s="9" t="s">
        <v>3215</v>
      </c>
      <c r="U4164" s="9" t="s">
        <v>30</v>
      </c>
      <c r="V4164" s="9" t="s">
        <v>3215</v>
      </c>
      <c r="W4164" s="14">
        <v>3</v>
      </c>
    </row>
    <row r="4165" spans="1:23" x14ac:dyDescent="0.25">
      <c r="A4165" s="8">
        <v>8363</v>
      </c>
      <c r="B4165" s="9" t="s">
        <v>15863</v>
      </c>
      <c r="C4165" s="9" t="s">
        <v>22</v>
      </c>
      <c r="D4165" s="9" t="s">
        <v>15864</v>
      </c>
      <c r="E4165" s="9" t="s">
        <v>7706</v>
      </c>
      <c r="F4165" s="9" t="s">
        <v>15865</v>
      </c>
      <c r="G4165" s="12">
        <v>10</v>
      </c>
      <c r="H4165" s="9" t="s">
        <v>25</v>
      </c>
      <c r="I4165" s="9" t="s">
        <v>25</v>
      </c>
      <c r="J4165" s="12">
        <v>1</v>
      </c>
      <c r="K4165" s="13">
        <v>43313</v>
      </c>
      <c r="L4165" s="86">
        <f>(Tabla2[[#This Row],[release_year]]-'VARIANZA Y DES. EST'!$L$11)^2</f>
        <v>26.834446865421359</v>
      </c>
      <c r="M4165" s="12">
        <v>2009</v>
      </c>
      <c r="N4165" s="9" t="s">
        <v>1991</v>
      </c>
      <c r="O4165" s="9" t="s">
        <v>15569</v>
      </c>
      <c r="P4165" s="12">
        <v>108</v>
      </c>
      <c r="Q4165" s="12">
        <v>108</v>
      </c>
      <c r="R4165" s="12">
        <v>71.149266273860221</v>
      </c>
      <c r="S4165" s="12" t="s">
        <v>28</v>
      </c>
      <c r="T4165" s="9" t="s">
        <v>635</v>
      </c>
      <c r="U4165" s="9" t="s">
        <v>95</v>
      </c>
      <c r="V4165" s="9" t="s">
        <v>635</v>
      </c>
      <c r="W4165" s="14">
        <v>2</v>
      </c>
    </row>
    <row r="4166" spans="1:23" x14ac:dyDescent="0.25">
      <c r="A4166" s="8">
        <v>8446</v>
      </c>
      <c r="B4166" s="9" t="s">
        <v>15866</v>
      </c>
      <c r="C4166" s="9" t="s">
        <v>22</v>
      </c>
      <c r="D4166" s="9" t="s">
        <v>15867</v>
      </c>
      <c r="E4166" s="18" t="s">
        <v>11710</v>
      </c>
      <c r="F4166" s="9" t="s">
        <v>15868</v>
      </c>
      <c r="G4166" s="12">
        <v>10</v>
      </c>
      <c r="H4166" s="9" t="s">
        <v>25</v>
      </c>
      <c r="I4166" s="9" t="s">
        <v>25</v>
      </c>
      <c r="J4166" s="12">
        <v>1</v>
      </c>
      <c r="K4166" s="13">
        <v>43862</v>
      </c>
      <c r="L4166" s="86">
        <f>(Tabla2[[#This Row],[release_year]]-'VARIANZA Y DES. EST'!$L$11)^2</f>
        <v>17.47405172519213</v>
      </c>
      <c r="M4166" s="12">
        <v>2010</v>
      </c>
      <c r="N4166" s="9" t="s">
        <v>43</v>
      </c>
      <c r="O4166" s="9" t="s">
        <v>15569</v>
      </c>
      <c r="P4166" s="12">
        <v>108</v>
      </c>
      <c r="Q4166" s="12">
        <v>108</v>
      </c>
      <c r="R4166" s="12">
        <v>71.149266273860221</v>
      </c>
      <c r="S4166" s="12" t="s">
        <v>28</v>
      </c>
      <c r="T4166" s="9" t="s">
        <v>4567</v>
      </c>
      <c r="U4166" s="9" t="s">
        <v>38</v>
      </c>
      <c r="V4166" s="9" t="s">
        <v>4567</v>
      </c>
      <c r="W4166" s="14">
        <v>2</v>
      </c>
    </row>
    <row r="4167" spans="1:23" x14ac:dyDescent="0.25">
      <c r="A4167" s="8">
        <v>8537</v>
      </c>
      <c r="B4167" s="9" t="s">
        <v>15869</v>
      </c>
      <c r="C4167" s="9" t="s">
        <v>22</v>
      </c>
      <c r="D4167" s="9" t="s">
        <v>15870</v>
      </c>
      <c r="E4167" s="9" t="s">
        <v>10813</v>
      </c>
      <c r="F4167" s="9" t="s">
        <v>15871</v>
      </c>
      <c r="G4167" s="12">
        <v>5</v>
      </c>
      <c r="H4167" s="9" t="s">
        <v>126</v>
      </c>
      <c r="I4167" s="9" t="s">
        <v>126</v>
      </c>
      <c r="J4167" s="12">
        <v>1</v>
      </c>
      <c r="K4167" s="16">
        <v>43081</v>
      </c>
      <c r="L4167" s="86">
        <f>(Tabla2[[#This Row],[release_year]]-'VARIANZA Y DES. EST'!$L$11)^2</f>
        <v>3.3116808838167522</v>
      </c>
      <c r="M4167" s="12">
        <v>2016</v>
      </c>
      <c r="N4167" s="9" t="s">
        <v>76</v>
      </c>
      <c r="O4167" s="9" t="s">
        <v>15569</v>
      </c>
      <c r="P4167" s="12">
        <v>108</v>
      </c>
      <c r="Q4167" s="12">
        <v>108</v>
      </c>
      <c r="R4167" s="12">
        <v>71.149266273860221</v>
      </c>
      <c r="S4167" s="12" t="s">
        <v>28</v>
      </c>
      <c r="T4167" s="9" t="s">
        <v>95</v>
      </c>
      <c r="U4167" s="9" t="s">
        <v>95</v>
      </c>
      <c r="V4167" s="9" t="s">
        <v>95</v>
      </c>
      <c r="W4167" s="14">
        <v>1</v>
      </c>
    </row>
    <row r="4168" spans="1:23" x14ac:dyDescent="0.25">
      <c r="A4168" s="8">
        <v>8590</v>
      </c>
      <c r="B4168" s="9" t="s">
        <v>15872</v>
      </c>
      <c r="C4168" s="9" t="s">
        <v>22</v>
      </c>
      <c r="D4168" s="9" t="s">
        <v>15873</v>
      </c>
      <c r="E4168" s="9" t="s">
        <v>15874</v>
      </c>
      <c r="F4168" s="9" t="s">
        <v>15875</v>
      </c>
      <c r="G4168" s="12">
        <v>4</v>
      </c>
      <c r="H4168" s="9" t="s">
        <v>2924</v>
      </c>
      <c r="I4168" s="9" t="s">
        <v>2924</v>
      </c>
      <c r="J4168" s="12">
        <v>1</v>
      </c>
      <c r="K4168" s="13">
        <v>42917</v>
      </c>
      <c r="L4168" s="86">
        <f>(Tabla2[[#This Row],[release_year]]-'VARIANZA Y DES. EST'!$L$11)^2</f>
        <v>3.3116808838167522</v>
      </c>
      <c r="M4168" s="12">
        <v>2016</v>
      </c>
      <c r="N4168" s="9" t="s">
        <v>35</v>
      </c>
      <c r="O4168" s="9" t="s">
        <v>15569</v>
      </c>
      <c r="P4168" s="12">
        <v>108</v>
      </c>
      <c r="Q4168" s="12">
        <v>108</v>
      </c>
      <c r="R4168" s="12">
        <v>71.149266273860221</v>
      </c>
      <c r="S4168" s="12" t="s">
        <v>28</v>
      </c>
      <c r="T4168" s="9" t="s">
        <v>460</v>
      </c>
      <c r="U4168" s="9" t="s">
        <v>45</v>
      </c>
      <c r="V4168" s="9" t="s">
        <v>460</v>
      </c>
      <c r="W4168" s="14">
        <v>3</v>
      </c>
    </row>
    <row r="4169" spans="1:23" x14ac:dyDescent="0.25">
      <c r="A4169" s="8">
        <v>8599</v>
      </c>
      <c r="B4169" s="9" t="s">
        <v>15876</v>
      </c>
      <c r="C4169" s="9" t="s">
        <v>22</v>
      </c>
      <c r="D4169" s="9" t="s">
        <v>15877</v>
      </c>
      <c r="E4169" s="9" t="s">
        <v>15878</v>
      </c>
      <c r="F4169" s="9" t="s">
        <v>15879</v>
      </c>
      <c r="G4169" s="12">
        <v>15</v>
      </c>
      <c r="H4169" s="9" t="s">
        <v>25</v>
      </c>
      <c r="I4169" s="9" t="s">
        <v>25</v>
      </c>
      <c r="J4169" s="12">
        <v>1</v>
      </c>
      <c r="K4169" s="13">
        <v>43678</v>
      </c>
      <c r="L4169" s="86">
        <f>(Tabla2[[#This Row],[release_year]]-'VARIANZA Y DES. EST'!$L$11)^2</f>
        <v>367.87997882863056</v>
      </c>
      <c r="M4169" s="12">
        <v>1995</v>
      </c>
      <c r="N4169" s="9" t="s">
        <v>43</v>
      </c>
      <c r="O4169" s="9" t="s">
        <v>15569</v>
      </c>
      <c r="P4169" s="12">
        <v>108</v>
      </c>
      <c r="Q4169" s="12">
        <v>108</v>
      </c>
      <c r="R4169" s="12">
        <v>71.149266273860221</v>
      </c>
      <c r="S4169" s="12" t="s">
        <v>28</v>
      </c>
      <c r="T4169" s="9" t="s">
        <v>15880</v>
      </c>
      <c r="U4169" s="9" t="s">
        <v>95</v>
      </c>
      <c r="V4169" s="9" t="s">
        <v>15880</v>
      </c>
      <c r="W4169" s="14">
        <v>3</v>
      </c>
    </row>
    <row r="4170" spans="1:23" x14ac:dyDescent="0.25">
      <c r="A4170" s="8">
        <v>8637</v>
      </c>
      <c r="B4170" s="9" t="s">
        <v>15881</v>
      </c>
      <c r="C4170" s="9" t="s">
        <v>22</v>
      </c>
      <c r="D4170" s="9" t="s">
        <v>15882</v>
      </c>
      <c r="E4170" s="18" t="s">
        <v>15883</v>
      </c>
      <c r="F4170" s="9" t="s">
        <v>15884</v>
      </c>
      <c r="G4170" s="12">
        <v>11</v>
      </c>
      <c r="H4170" s="9" t="s">
        <v>25</v>
      </c>
      <c r="I4170" s="9" t="s">
        <v>25</v>
      </c>
      <c r="J4170" s="12">
        <v>1</v>
      </c>
      <c r="K4170" s="13">
        <v>43160</v>
      </c>
      <c r="L4170" s="86">
        <f>(Tabla2[[#This Row],[release_year]]-'VARIANZA Y DES. EST'!$L$11)^2</f>
        <v>7.9512857435875226</v>
      </c>
      <c r="M4170" s="12">
        <v>2017</v>
      </c>
      <c r="N4170" s="9" t="s">
        <v>1991</v>
      </c>
      <c r="O4170" s="9" t="s">
        <v>15569</v>
      </c>
      <c r="P4170" s="12">
        <v>108</v>
      </c>
      <c r="Q4170" s="12">
        <v>108</v>
      </c>
      <c r="R4170" s="12">
        <v>71.149266273860221</v>
      </c>
      <c r="S4170" s="12" t="s">
        <v>28</v>
      </c>
      <c r="T4170" s="9" t="s">
        <v>45</v>
      </c>
      <c r="U4170" s="9" t="s">
        <v>45</v>
      </c>
      <c r="V4170" s="9" t="s">
        <v>45</v>
      </c>
      <c r="W4170" s="14">
        <v>1</v>
      </c>
    </row>
    <row r="4171" spans="1:23" x14ac:dyDescent="0.25">
      <c r="A4171" s="8">
        <v>8659</v>
      </c>
      <c r="B4171" s="9" t="s">
        <v>15885</v>
      </c>
      <c r="C4171" s="9" t="s">
        <v>22</v>
      </c>
      <c r="D4171" s="9" t="s">
        <v>15886</v>
      </c>
      <c r="E4171" s="18" t="s">
        <v>15887</v>
      </c>
      <c r="F4171" s="9" t="s">
        <v>15888</v>
      </c>
      <c r="G4171" s="12">
        <v>11</v>
      </c>
      <c r="H4171" s="9" t="s">
        <v>2490</v>
      </c>
      <c r="I4171" s="9" t="s">
        <v>15889</v>
      </c>
      <c r="J4171" s="12">
        <v>3</v>
      </c>
      <c r="K4171" s="13">
        <v>43296</v>
      </c>
      <c r="L4171" s="86">
        <f>(Tabla2[[#This Row],[release_year]]-'VARIANZA Y DES. EST'!$L$11)^2</f>
        <v>1.3928663045044412</v>
      </c>
      <c r="M4171" s="12">
        <v>2013</v>
      </c>
      <c r="N4171" s="9" t="s">
        <v>1991</v>
      </c>
      <c r="O4171" s="9" t="s">
        <v>15569</v>
      </c>
      <c r="P4171" s="12">
        <v>108</v>
      </c>
      <c r="Q4171" s="12">
        <v>108</v>
      </c>
      <c r="R4171" s="12">
        <v>71.149266273860221</v>
      </c>
      <c r="S4171" s="12" t="s">
        <v>28</v>
      </c>
      <c r="T4171" s="9" t="s">
        <v>118</v>
      </c>
      <c r="U4171" s="9" t="s">
        <v>45</v>
      </c>
      <c r="V4171" s="9" t="s">
        <v>118</v>
      </c>
      <c r="W4171" s="14">
        <v>3</v>
      </c>
    </row>
    <row r="4172" spans="1:23" x14ac:dyDescent="0.25">
      <c r="A4172" s="8">
        <v>8716</v>
      </c>
      <c r="B4172" s="9" t="s">
        <v>15890</v>
      </c>
      <c r="C4172" s="9" t="s">
        <v>22</v>
      </c>
      <c r="D4172" s="9" t="s">
        <v>15891</v>
      </c>
      <c r="E4172" s="18" t="s">
        <v>15892</v>
      </c>
      <c r="F4172" s="18" t="s">
        <v>15893</v>
      </c>
      <c r="G4172" s="12">
        <v>12</v>
      </c>
      <c r="H4172" s="9" t="s">
        <v>25</v>
      </c>
      <c r="I4172" s="9" t="s">
        <v>1078</v>
      </c>
      <c r="J4172" s="12">
        <v>2</v>
      </c>
      <c r="K4172" s="13">
        <v>42817</v>
      </c>
      <c r="L4172" s="86">
        <f>(Tabla2[[#This Row],[release_year]]-'VARIANZA Y DES. EST'!$L$11)^2</f>
        <v>3.2471164275211517E-2</v>
      </c>
      <c r="M4172" s="12">
        <v>2014</v>
      </c>
      <c r="N4172" s="9" t="s">
        <v>1991</v>
      </c>
      <c r="O4172" s="9" t="s">
        <v>15569</v>
      </c>
      <c r="P4172" s="12">
        <v>108</v>
      </c>
      <c r="Q4172" s="12">
        <v>108</v>
      </c>
      <c r="R4172" s="12">
        <v>71.149266273860221</v>
      </c>
      <c r="S4172" s="12" t="s">
        <v>28</v>
      </c>
      <c r="T4172" s="9" t="s">
        <v>144</v>
      </c>
      <c r="U4172" s="9" t="s">
        <v>45</v>
      </c>
      <c r="V4172" s="9" t="s">
        <v>144</v>
      </c>
      <c r="W4172" s="14">
        <v>2</v>
      </c>
    </row>
    <row r="4173" spans="1:23" x14ac:dyDescent="0.25">
      <c r="A4173" s="8">
        <v>8753</v>
      </c>
      <c r="B4173" s="9" t="s">
        <v>15894</v>
      </c>
      <c r="C4173" s="9" t="s">
        <v>22</v>
      </c>
      <c r="D4173" s="9" t="s">
        <v>15895</v>
      </c>
      <c r="E4173" s="9" t="s">
        <v>15896</v>
      </c>
      <c r="F4173" s="9" t="s">
        <v>15897</v>
      </c>
      <c r="G4173" s="12">
        <v>14</v>
      </c>
      <c r="H4173" s="9" t="s">
        <v>25</v>
      </c>
      <c r="I4173" s="9" t="s">
        <v>25</v>
      </c>
      <c r="J4173" s="12">
        <v>1</v>
      </c>
      <c r="K4173" s="13">
        <v>43802</v>
      </c>
      <c r="L4173" s="86">
        <f>(Tabla2[[#This Row],[release_year]]-'VARIANZA Y DES. EST'!$L$11)^2</f>
        <v>23.230495463129063</v>
      </c>
      <c r="M4173" s="12">
        <v>2019</v>
      </c>
      <c r="N4173" s="9" t="s">
        <v>35</v>
      </c>
      <c r="O4173" s="9" t="s">
        <v>15569</v>
      </c>
      <c r="P4173" s="12">
        <v>108</v>
      </c>
      <c r="Q4173" s="12">
        <v>108</v>
      </c>
      <c r="R4173" s="12">
        <v>71.149266273860221</v>
      </c>
      <c r="S4173" s="12" t="s">
        <v>28</v>
      </c>
      <c r="T4173" s="9" t="s">
        <v>51</v>
      </c>
      <c r="U4173" s="9" t="s">
        <v>30</v>
      </c>
      <c r="V4173" s="9" t="s">
        <v>51</v>
      </c>
      <c r="W4173" s="14">
        <v>2</v>
      </c>
    </row>
    <row r="4174" spans="1:23" x14ac:dyDescent="0.25">
      <c r="A4174" s="8">
        <v>152</v>
      </c>
      <c r="B4174" s="9" t="s">
        <v>15898</v>
      </c>
      <c r="C4174" s="9" t="s">
        <v>22</v>
      </c>
      <c r="D4174" s="9" t="s">
        <v>15899</v>
      </c>
      <c r="E4174" s="9" t="s">
        <v>15900</v>
      </c>
      <c r="F4174" s="9" t="s">
        <v>15901</v>
      </c>
      <c r="G4174" s="12">
        <v>8</v>
      </c>
      <c r="H4174" s="9" t="s">
        <v>2924</v>
      </c>
      <c r="I4174" s="9" t="s">
        <v>12573</v>
      </c>
      <c r="J4174" s="12">
        <v>2</v>
      </c>
      <c r="K4174" s="13">
        <v>44440</v>
      </c>
      <c r="L4174" s="86">
        <f>(Tabla2[[#This Row],[release_year]]-'VARIANZA Y DES. EST'!$L$11)^2</f>
        <v>84.276027426338274</v>
      </c>
      <c r="M4174" s="12">
        <v>2005</v>
      </c>
      <c r="N4174" s="9" t="s">
        <v>35</v>
      </c>
      <c r="O4174" s="9" t="s">
        <v>15902</v>
      </c>
      <c r="P4174" s="12">
        <v>109</v>
      </c>
      <c r="Q4174" s="12">
        <v>109</v>
      </c>
      <c r="R4174" s="12">
        <v>89.019271167026105</v>
      </c>
      <c r="S4174" s="12" t="s">
        <v>28</v>
      </c>
      <c r="T4174" s="9" t="s">
        <v>4211</v>
      </c>
      <c r="U4174" s="9" t="s">
        <v>38</v>
      </c>
      <c r="V4174" s="9" t="s">
        <v>4211</v>
      </c>
      <c r="W4174" s="14">
        <v>2</v>
      </c>
    </row>
    <row r="4175" spans="1:23" x14ac:dyDescent="0.25">
      <c r="A4175" s="8">
        <v>584</v>
      </c>
      <c r="B4175" s="9" t="s">
        <v>15903</v>
      </c>
      <c r="C4175" s="9" t="s">
        <v>22</v>
      </c>
      <c r="D4175" s="9" t="s">
        <v>15904</v>
      </c>
      <c r="E4175" s="18" t="s">
        <v>13458</v>
      </c>
      <c r="F4175" s="9" t="s">
        <v>15905</v>
      </c>
      <c r="G4175" s="12">
        <v>11</v>
      </c>
      <c r="H4175" s="9" t="s">
        <v>25</v>
      </c>
      <c r="I4175" s="9" t="s">
        <v>1453</v>
      </c>
      <c r="J4175" s="12">
        <v>2</v>
      </c>
      <c r="K4175" s="13">
        <v>44378</v>
      </c>
      <c r="L4175" s="86">
        <f>(Tabla2[[#This Row],[release_year]]-'VARIANZA Y DES. EST'!$L$11)^2</f>
        <v>10.1136565849629</v>
      </c>
      <c r="M4175" s="12">
        <v>2011</v>
      </c>
      <c r="N4175" s="9" t="s">
        <v>1991</v>
      </c>
      <c r="O4175" s="9" t="s">
        <v>15902</v>
      </c>
      <c r="P4175" s="12">
        <v>109</v>
      </c>
      <c r="Q4175" s="12">
        <v>109</v>
      </c>
      <c r="R4175" s="12">
        <v>89.019271167026105</v>
      </c>
      <c r="S4175" s="12" t="s">
        <v>28</v>
      </c>
      <c r="T4175" s="9" t="s">
        <v>3577</v>
      </c>
      <c r="U4175" s="9" t="s">
        <v>95</v>
      </c>
      <c r="V4175" s="9" t="s">
        <v>3577</v>
      </c>
      <c r="W4175" s="14">
        <v>2</v>
      </c>
    </row>
    <row r="4176" spans="1:23" x14ac:dyDescent="0.25">
      <c r="A4176" s="8">
        <v>637</v>
      </c>
      <c r="B4176" s="9" t="s">
        <v>15906</v>
      </c>
      <c r="C4176" s="9" t="s">
        <v>22</v>
      </c>
      <c r="D4176" s="9" t="s">
        <v>15907</v>
      </c>
      <c r="E4176" s="18" t="s">
        <v>15106</v>
      </c>
      <c r="F4176" s="18" t="s">
        <v>15908</v>
      </c>
      <c r="G4176" s="12">
        <v>9</v>
      </c>
      <c r="H4176" s="9" t="s">
        <v>25</v>
      </c>
      <c r="I4176" s="9" t="s">
        <v>327</v>
      </c>
      <c r="J4176" s="12">
        <v>2</v>
      </c>
      <c r="K4176" s="13">
        <v>44372</v>
      </c>
      <c r="L4176" s="86">
        <f>(Tabla2[[#This Row],[release_year]]-'VARIANZA Y DES. EST'!$L$11)^2</f>
        <v>46.509705182670608</v>
      </c>
      <c r="M4176" s="12">
        <v>2021</v>
      </c>
      <c r="N4176" s="9" t="s">
        <v>43</v>
      </c>
      <c r="O4176" s="9" t="s">
        <v>15902</v>
      </c>
      <c r="P4176" s="12">
        <v>109</v>
      </c>
      <c r="Q4176" s="12">
        <v>109</v>
      </c>
      <c r="R4176" s="12">
        <v>89.019271167026105</v>
      </c>
      <c r="S4176" s="12" t="s">
        <v>28</v>
      </c>
      <c r="T4176" s="9" t="s">
        <v>38</v>
      </c>
      <c r="U4176" s="9" t="s">
        <v>38</v>
      </c>
      <c r="V4176" s="9" t="s">
        <v>38</v>
      </c>
      <c r="W4176" s="14">
        <v>1</v>
      </c>
    </row>
    <row r="4177" spans="1:23" x14ac:dyDescent="0.25">
      <c r="A4177" s="8">
        <v>791</v>
      </c>
      <c r="B4177" s="9" t="s">
        <v>15909</v>
      </c>
      <c r="C4177" s="9" t="s">
        <v>22</v>
      </c>
      <c r="D4177" s="9" t="s">
        <v>15910</v>
      </c>
      <c r="E4177" s="9" t="s">
        <v>15911</v>
      </c>
      <c r="F4177" s="9" t="s">
        <v>15912</v>
      </c>
      <c r="G4177" s="12">
        <v>2</v>
      </c>
      <c r="H4177" s="9" t="s">
        <v>25</v>
      </c>
      <c r="I4177" s="9" t="s">
        <v>25</v>
      </c>
      <c r="J4177" s="12">
        <v>1</v>
      </c>
      <c r="K4177" s="13">
        <v>44349</v>
      </c>
      <c r="L4177" s="86">
        <f>(Tabla2[[#This Row],[release_year]]-'VARIANZA Y DES. EST'!$L$11)^2</f>
        <v>0.67207602404598188</v>
      </c>
      <c r="M4177" s="12">
        <v>2015</v>
      </c>
      <c r="N4177" s="9" t="s">
        <v>76</v>
      </c>
      <c r="O4177" s="9" t="s">
        <v>15902</v>
      </c>
      <c r="P4177" s="12">
        <v>109</v>
      </c>
      <c r="Q4177" s="12">
        <v>109</v>
      </c>
      <c r="R4177" s="12">
        <v>89.019271167026105</v>
      </c>
      <c r="S4177" s="12" t="s">
        <v>28</v>
      </c>
      <c r="T4177" s="9" t="s">
        <v>57</v>
      </c>
      <c r="U4177" s="9" t="s">
        <v>57</v>
      </c>
      <c r="V4177" s="9" t="s">
        <v>57</v>
      </c>
      <c r="W4177" s="14">
        <v>1</v>
      </c>
    </row>
    <row r="4178" spans="1:23" x14ac:dyDescent="0.25">
      <c r="A4178" s="8">
        <v>794</v>
      </c>
      <c r="B4178" s="9" t="s">
        <v>15913</v>
      </c>
      <c r="C4178" s="9" t="s">
        <v>22</v>
      </c>
      <c r="D4178" s="9" t="s">
        <v>15914</v>
      </c>
      <c r="E4178" s="9" t="s">
        <v>5431</v>
      </c>
      <c r="F4178" s="9" t="s">
        <v>15915</v>
      </c>
      <c r="G4178" s="12">
        <v>11</v>
      </c>
      <c r="H4178" s="9" t="s">
        <v>25</v>
      </c>
      <c r="I4178" s="9" t="s">
        <v>25</v>
      </c>
      <c r="J4178" s="12">
        <v>1</v>
      </c>
      <c r="K4178" s="13">
        <v>44349</v>
      </c>
      <c r="L4178" s="86">
        <f>(Tabla2[[#This Row],[release_year]]-'VARIANZA Y DES. EST'!$L$11)^2</f>
        <v>295.1591885481721</v>
      </c>
      <c r="M4178" s="12">
        <v>1997</v>
      </c>
      <c r="N4178" s="9" t="s">
        <v>43</v>
      </c>
      <c r="O4178" s="9" t="s">
        <v>15902</v>
      </c>
      <c r="P4178" s="12">
        <v>109</v>
      </c>
      <c r="Q4178" s="12">
        <v>109</v>
      </c>
      <c r="R4178" s="12">
        <v>89.019271167026105</v>
      </c>
      <c r="S4178" s="12" t="s">
        <v>28</v>
      </c>
      <c r="T4178" s="9" t="s">
        <v>3577</v>
      </c>
      <c r="U4178" s="9" t="s">
        <v>95</v>
      </c>
      <c r="V4178" s="9" t="s">
        <v>3577</v>
      </c>
      <c r="W4178" s="14">
        <v>2</v>
      </c>
    </row>
    <row r="4179" spans="1:23" x14ac:dyDescent="0.25">
      <c r="A4179" s="8">
        <v>799</v>
      </c>
      <c r="B4179" s="9" t="s">
        <v>15916</v>
      </c>
      <c r="C4179" s="9" t="s">
        <v>22</v>
      </c>
      <c r="D4179" s="9" t="s">
        <v>15917</v>
      </c>
      <c r="E4179" s="9" t="s">
        <v>15918</v>
      </c>
      <c r="F4179" s="9" t="s">
        <v>15919</v>
      </c>
      <c r="G4179" s="12">
        <v>8</v>
      </c>
      <c r="H4179" s="9" t="s">
        <v>25</v>
      </c>
      <c r="I4179" s="9" t="s">
        <v>25</v>
      </c>
      <c r="J4179" s="12">
        <v>1</v>
      </c>
      <c r="K4179" s="13">
        <v>44349</v>
      </c>
      <c r="L4179" s="86">
        <f>(Tabla2[[#This Row],[release_year]]-'VARIANZA Y DES. EST'!$L$11)^2</f>
        <v>295.1591885481721</v>
      </c>
      <c r="M4179" s="12">
        <v>1997</v>
      </c>
      <c r="N4179" s="9" t="s">
        <v>1991</v>
      </c>
      <c r="O4179" s="9" t="s">
        <v>15902</v>
      </c>
      <c r="P4179" s="12">
        <v>109</v>
      </c>
      <c r="Q4179" s="12">
        <v>109</v>
      </c>
      <c r="R4179" s="12">
        <v>89.019271167026105</v>
      </c>
      <c r="S4179" s="12" t="s">
        <v>28</v>
      </c>
      <c r="T4179" s="9" t="s">
        <v>94</v>
      </c>
      <c r="U4179" s="9" t="s">
        <v>95</v>
      </c>
      <c r="V4179" s="9" t="s">
        <v>94</v>
      </c>
      <c r="W4179" s="14">
        <v>3</v>
      </c>
    </row>
    <row r="4180" spans="1:23" x14ac:dyDescent="0.25">
      <c r="A4180" s="8">
        <v>866</v>
      </c>
      <c r="B4180" s="9" t="s">
        <v>15920</v>
      </c>
      <c r="C4180" s="9" t="s">
        <v>22</v>
      </c>
      <c r="D4180" s="9" t="s">
        <v>15921</v>
      </c>
      <c r="E4180" s="9" t="s">
        <v>15922</v>
      </c>
      <c r="F4180" s="9" t="s">
        <v>15923</v>
      </c>
      <c r="G4180" s="12">
        <v>12</v>
      </c>
      <c r="H4180" s="9" t="s">
        <v>25</v>
      </c>
      <c r="I4180" s="9" t="s">
        <v>25</v>
      </c>
      <c r="J4180" s="12">
        <v>1</v>
      </c>
      <c r="K4180" s="13">
        <v>44335</v>
      </c>
      <c r="L4180" s="86">
        <f>(Tabla2[[#This Row],[release_year]]-'VARIANZA Y DES. EST'!$L$11)^2</f>
        <v>3.2471164275211517E-2</v>
      </c>
      <c r="M4180" s="12">
        <v>2014</v>
      </c>
      <c r="N4180" s="9" t="s">
        <v>1991</v>
      </c>
      <c r="O4180" s="9" t="s">
        <v>15902</v>
      </c>
      <c r="P4180" s="12">
        <v>109</v>
      </c>
      <c r="Q4180" s="12">
        <v>109</v>
      </c>
      <c r="R4180" s="12">
        <v>89.019271167026105</v>
      </c>
      <c r="S4180" s="12" t="s">
        <v>28</v>
      </c>
      <c r="T4180" s="9" t="s">
        <v>5577</v>
      </c>
      <c r="U4180" s="9" t="s">
        <v>38</v>
      </c>
      <c r="V4180" s="9" t="s">
        <v>5577</v>
      </c>
      <c r="W4180" s="14">
        <v>2</v>
      </c>
    </row>
    <row r="4181" spans="1:23" x14ac:dyDescent="0.25">
      <c r="A4181" s="8">
        <v>918</v>
      </c>
      <c r="B4181" s="9" t="s">
        <v>15924</v>
      </c>
      <c r="C4181" s="9" t="s">
        <v>22</v>
      </c>
      <c r="D4181" s="9" t="s">
        <v>15925</v>
      </c>
      <c r="E4181" s="9" t="s">
        <v>15926</v>
      </c>
      <c r="F4181" s="9" t="s">
        <v>15927</v>
      </c>
      <c r="G4181" s="12">
        <v>10</v>
      </c>
      <c r="H4181" s="9" t="s">
        <v>25</v>
      </c>
      <c r="I4181" s="9" t="s">
        <v>25</v>
      </c>
      <c r="J4181" s="12">
        <v>1</v>
      </c>
      <c r="K4181" s="13">
        <v>44321</v>
      </c>
      <c r="L4181" s="86">
        <f>(Tabla2[[#This Row],[release_year]]-'VARIANZA Y DES. EST'!$L$11)^2</f>
        <v>23.230495463129063</v>
      </c>
      <c r="M4181" s="12">
        <v>2019</v>
      </c>
      <c r="N4181" s="9" t="s">
        <v>76</v>
      </c>
      <c r="O4181" s="9" t="s">
        <v>15902</v>
      </c>
      <c r="P4181" s="12">
        <v>109</v>
      </c>
      <c r="Q4181" s="12">
        <v>109</v>
      </c>
      <c r="R4181" s="12">
        <v>89.019271167026105</v>
      </c>
      <c r="S4181" s="12" t="s">
        <v>28</v>
      </c>
      <c r="T4181" s="9" t="s">
        <v>15928</v>
      </c>
      <c r="U4181" s="9" t="s">
        <v>57</v>
      </c>
      <c r="V4181" s="9" t="s">
        <v>15928</v>
      </c>
      <c r="W4181" s="14">
        <v>2</v>
      </c>
    </row>
    <row r="4182" spans="1:23" x14ac:dyDescent="0.25">
      <c r="A4182" s="8">
        <v>923</v>
      </c>
      <c r="B4182" s="9" t="s">
        <v>15929</v>
      </c>
      <c r="C4182" s="9" t="s">
        <v>22</v>
      </c>
      <c r="D4182" s="9" t="s">
        <v>15930</v>
      </c>
      <c r="E4182" s="18" t="s">
        <v>15931</v>
      </c>
      <c r="F4182" s="9" t="s">
        <v>15932</v>
      </c>
      <c r="G4182" s="12">
        <v>8</v>
      </c>
      <c r="H4182" s="9" t="s">
        <v>25</v>
      </c>
      <c r="I4182" s="9" t="s">
        <v>25</v>
      </c>
      <c r="J4182" s="12">
        <v>1</v>
      </c>
      <c r="K4182" s="13">
        <v>44320</v>
      </c>
      <c r="L4182" s="86">
        <f>(Tabla2[[#This Row],[release_year]]-'VARIANZA Y DES. EST'!$L$11)^2</f>
        <v>14.590890603358293</v>
      </c>
      <c r="M4182" s="12">
        <v>2018</v>
      </c>
      <c r="N4182" s="9" t="s">
        <v>76</v>
      </c>
      <c r="O4182" s="9" t="s">
        <v>15902</v>
      </c>
      <c r="P4182" s="12">
        <v>109</v>
      </c>
      <c r="Q4182" s="12">
        <v>109</v>
      </c>
      <c r="R4182" s="12">
        <v>89.019271167026105</v>
      </c>
      <c r="S4182" s="12" t="s">
        <v>28</v>
      </c>
      <c r="T4182" s="9" t="s">
        <v>3998</v>
      </c>
      <c r="U4182" s="9" t="s">
        <v>45</v>
      </c>
      <c r="V4182" s="9" t="s">
        <v>3998</v>
      </c>
      <c r="W4182" s="14">
        <v>3</v>
      </c>
    </row>
    <row r="4183" spans="1:23" x14ac:dyDescent="0.25">
      <c r="A4183" s="8">
        <v>935</v>
      </c>
      <c r="B4183" s="9" t="s">
        <v>15933</v>
      </c>
      <c r="C4183" s="9" t="s">
        <v>22</v>
      </c>
      <c r="D4183" s="9" t="s">
        <v>15934</v>
      </c>
      <c r="E4183" s="18" t="s">
        <v>13401</v>
      </c>
      <c r="F4183" s="9" t="s">
        <v>15935</v>
      </c>
      <c r="G4183" s="12">
        <v>8</v>
      </c>
      <c r="H4183" s="9" t="s">
        <v>126</v>
      </c>
      <c r="I4183" s="9" t="s">
        <v>7061</v>
      </c>
      <c r="J4183" s="12">
        <v>3</v>
      </c>
      <c r="K4183" s="13">
        <v>44317</v>
      </c>
      <c r="L4183" s="86">
        <f>(Tabla2[[#This Row],[release_year]]-'VARIANZA Y DES. EST'!$L$11)^2</f>
        <v>14.590890603358293</v>
      </c>
      <c r="M4183" s="12">
        <v>2018</v>
      </c>
      <c r="N4183" s="9" t="s">
        <v>1991</v>
      </c>
      <c r="O4183" s="9" t="s">
        <v>15902</v>
      </c>
      <c r="P4183" s="12">
        <v>109</v>
      </c>
      <c r="Q4183" s="12">
        <v>109</v>
      </c>
      <c r="R4183" s="12">
        <v>89.019271167026105</v>
      </c>
      <c r="S4183" s="12" t="s">
        <v>28</v>
      </c>
      <c r="T4183" s="9" t="s">
        <v>144</v>
      </c>
      <c r="U4183" s="9" t="s">
        <v>45</v>
      </c>
      <c r="V4183" s="9" t="s">
        <v>144</v>
      </c>
      <c r="W4183" s="14">
        <v>2</v>
      </c>
    </row>
    <row r="4184" spans="1:23" x14ac:dyDescent="0.25">
      <c r="A4184" s="8">
        <v>1022</v>
      </c>
      <c r="B4184" s="9" t="s">
        <v>15936</v>
      </c>
      <c r="C4184" s="9" t="s">
        <v>22</v>
      </c>
      <c r="D4184" s="9" t="s">
        <v>15937</v>
      </c>
      <c r="E4184" s="9" t="s">
        <v>15938</v>
      </c>
      <c r="F4184" s="9" t="s">
        <v>15939</v>
      </c>
      <c r="G4184" s="12">
        <v>10</v>
      </c>
      <c r="H4184" s="9" t="s">
        <v>518</v>
      </c>
      <c r="I4184" s="9" t="s">
        <v>518</v>
      </c>
      <c r="J4184" s="12">
        <v>1</v>
      </c>
      <c r="K4184" s="13">
        <v>44303</v>
      </c>
      <c r="L4184" s="86">
        <f>(Tabla2[[#This Row],[release_year]]-'VARIANZA Y DES. EST'!$L$11)^2</f>
        <v>17.47405172519213</v>
      </c>
      <c r="M4184" s="12">
        <v>2010</v>
      </c>
      <c r="N4184" s="9" t="s">
        <v>76</v>
      </c>
      <c r="O4184" s="9" t="s">
        <v>15902</v>
      </c>
      <c r="P4184" s="12">
        <v>109</v>
      </c>
      <c r="Q4184" s="12">
        <v>109</v>
      </c>
      <c r="R4184" s="12">
        <v>89.019271167026105</v>
      </c>
      <c r="S4184" s="12" t="s">
        <v>28</v>
      </c>
      <c r="T4184" s="9" t="s">
        <v>94</v>
      </c>
      <c r="U4184" s="9" t="s">
        <v>95</v>
      </c>
      <c r="V4184" s="9" t="s">
        <v>94</v>
      </c>
      <c r="W4184" s="14">
        <v>3</v>
      </c>
    </row>
    <row r="4185" spans="1:23" x14ac:dyDescent="0.25">
      <c r="A4185" s="8">
        <v>1281</v>
      </c>
      <c r="B4185" s="9" t="s">
        <v>15940</v>
      </c>
      <c r="C4185" s="9" t="s">
        <v>22</v>
      </c>
      <c r="D4185" s="9" t="s">
        <v>15941</v>
      </c>
      <c r="E4185" s="10" t="s">
        <v>15942</v>
      </c>
      <c r="F4185" s="11"/>
      <c r="G4185" s="12">
        <v>0</v>
      </c>
      <c r="H4185" s="9" t="s">
        <v>126</v>
      </c>
      <c r="I4185" s="9" t="s">
        <v>126</v>
      </c>
      <c r="J4185" s="12">
        <v>1</v>
      </c>
      <c r="K4185" s="13">
        <v>44250</v>
      </c>
      <c r="L4185" s="86">
        <f>(Tabla2[[#This Row],[release_year]]-'VARIANZA Y DES. EST'!$L$11)^2</f>
        <v>46.509705182670608</v>
      </c>
      <c r="M4185" s="12">
        <v>2021</v>
      </c>
      <c r="N4185" s="9" t="s">
        <v>35</v>
      </c>
      <c r="O4185" s="9" t="s">
        <v>15902</v>
      </c>
      <c r="P4185" s="12">
        <v>109</v>
      </c>
      <c r="Q4185" s="12">
        <v>109</v>
      </c>
      <c r="R4185" s="12">
        <v>89.019271167026105</v>
      </c>
      <c r="S4185" s="12" t="s">
        <v>28</v>
      </c>
      <c r="T4185" s="9" t="s">
        <v>171</v>
      </c>
      <c r="U4185" s="9" t="s">
        <v>57</v>
      </c>
      <c r="V4185" s="9" t="s">
        <v>171</v>
      </c>
      <c r="W4185" s="14">
        <v>3</v>
      </c>
    </row>
    <row r="4186" spans="1:23" x14ac:dyDescent="0.25">
      <c r="A4186" s="8">
        <v>1492</v>
      </c>
      <c r="B4186" s="9" t="s">
        <v>15943</v>
      </c>
      <c r="C4186" s="9" t="s">
        <v>22</v>
      </c>
      <c r="D4186" s="9" t="s">
        <v>15944</v>
      </c>
      <c r="E4186" s="9" t="s">
        <v>15945</v>
      </c>
      <c r="F4186" s="9" t="s">
        <v>15946</v>
      </c>
      <c r="G4186" s="12">
        <v>2</v>
      </c>
      <c r="H4186" s="9" t="s">
        <v>518</v>
      </c>
      <c r="I4186" s="9" t="s">
        <v>518</v>
      </c>
      <c r="J4186" s="12">
        <v>1</v>
      </c>
      <c r="K4186" s="16">
        <v>44190</v>
      </c>
      <c r="L4186" s="86">
        <f>(Tabla2[[#This Row],[release_year]]-'VARIANZA Y DES. EST'!$L$11)^2</f>
        <v>33.870100322899837</v>
      </c>
      <c r="M4186" s="12">
        <v>2020</v>
      </c>
      <c r="N4186" s="9" t="s">
        <v>76</v>
      </c>
      <c r="O4186" s="9" t="s">
        <v>15902</v>
      </c>
      <c r="P4186" s="12">
        <v>109</v>
      </c>
      <c r="Q4186" s="12">
        <v>109</v>
      </c>
      <c r="R4186" s="12">
        <v>89.019271167026105</v>
      </c>
      <c r="S4186" s="12" t="s">
        <v>28</v>
      </c>
      <c r="T4186" s="9" t="s">
        <v>2492</v>
      </c>
      <c r="U4186" s="9" t="s">
        <v>95</v>
      </c>
      <c r="V4186" s="9" t="s">
        <v>2492</v>
      </c>
      <c r="W4186" s="14">
        <v>3</v>
      </c>
    </row>
    <row r="4187" spans="1:23" x14ac:dyDescent="0.25">
      <c r="A4187" s="8">
        <v>1564</v>
      </c>
      <c r="B4187" s="9" t="s">
        <v>15947</v>
      </c>
      <c r="C4187" s="9" t="s">
        <v>22</v>
      </c>
      <c r="D4187" s="9" t="s">
        <v>15948</v>
      </c>
      <c r="E4187" s="18" t="s">
        <v>15949</v>
      </c>
      <c r="F4187" s="9" t="s">
        <v>15950</v>
      </c>
      <c r="G4187" s="12">
        <v>9</v>
      </c>
      <c r="H4187" s="9" t="s">
        <v>160</v>
      </c>
      <c r="I4187" s="9" t="s">
        <v>161</v>
      </c>
      <c r="J4187" s="12">
        <v>2</v>
      </c>
      <c r="K4187" s="16">
        <v>44175</v>
      </c>
      <c r="L4187" s="86">
        <f>(Tabla2[[#This Row],[release_year]]-'VARIANZA Y DES. EST'!$L$11)^2</f>
        <v>33.870100322899837</v>
      </c>
      <c r="M4187" s="12">
        <v>2020</v>
      </c>
      <c r="N4187" s="9" t="s">
        <v>76</v>
      </c>
      <c r="O4187" s="9" t="s">
        <v>15902</v>
      </c>
      <c r="P4187" s="12">
        <v>109</v>
      </c>
      <c r="Q4187" s="12">
        <v>109</v>
      </c>
      <c r="R4187" s="12">
        <v>89.019271167026105</v>
      </c>
      <c r="S4187" s="12" t="s">
        <v>28</v>
      </c>
      <c r="T4187" s="9" t="s">
        <v>4449</v>
      </c>
      <c r="U4187" s="9" t="s">
        <v>45</v>
      </c>
      <c r="V4187" s="9" t="s">
        <v>4449</v>
      </c>
      <c r="W4187" s="14">
        <v>2</v>
      </c>
    </row>
    <row r="4188" spans="1:23" x14ac:dyDescent="0.25">
      <c r="A4188" s="8">
        <v>1614</v>
      </c>
      <c r="B4188" s="9" t="s">
        <v>15951</v>
      </c>
      <c r="C4188" s="9" t="s">
        <v>22</v>
      </c>
      <c r="D4188" s="9" t="s">
        <v>15952</v>
      </c>
      <c r="E4188" s="18" t="s">
        <v>15953</v>
      </c>
      <c r="F4188" s="9" t="s">
        <v>15954</v>
      </c>
      <c r="G4188" s="12">
        <v>10</v>
      </c>
      <c r="H4188" s="9" t="s">
        <v>126</v>
      </c>
      <c r="I4188" s="9" t="s">
        <v>126</v>
      </c>
      <c r="J4188" s="12">
        <v>1</v>
      </c>
      <c r="K4188" s="13">
        <v>44166</v>
      </c>
      <c r="L4188" s="86">
        <f>(Tabla2[[#This Row],[release_year]]-'VARIANZA Y DES. EST'!$L$11)^2</f>
        <v>3.2471164275211517E-2</v>
      </c>
      <c r="M4188" s="12">
        <v>2014</v>
      </c>
      <c r="N4188" s="9" t="s">
        <v>43</v>
      </c>
      <c r="O4188" s="9" t="s">
        <v>15902</v>
      </c>
      <c r="P4188" s="12">
        <v>109</v>
      </c>
      <c r="Q4188" s="12">
        <v>109</v>
      </c>
      <c r="R4188" s="12">
        <v>89.019271167026105</v>
      </c>
      <c r="S4188" s="12" t="s">
        <v>28</v>
      </c>
      <c r="T4188" s="9" t="s">
        <v>3319</v>
      </c>
      <c r="U4188" s="9" t="s">
        <v>45</v>
      </c>
      <c r="V4188" s="9" t="s">
        <v>3319</v>
      </c>
      <c r="W4188" s="14">
        <v>3</v>
      </c>
    </row>
    <row r="4189" spans="1:23" x14ac:dyDescent="0.25">
      <c r="A4189" s="8">
        <v>2073</v>
      </c>
      <c r="B4189" s="9" t="s">
        <v>15955</v>
      </c>
      <c r="C4189" s="9" t="s">
        <v>22</v>
      </c>
      <c r="D4189" s="9" t="s">
        <v>15956</v>
      </c>
      <c r="E4189" s="9" t="s">
        <v>15957</v>
      </c>
      <c r="F4189" s="18" t="s">
        <v>15958</v>
      </c>
      <c r="G4189" s="12">
        <v>11</v>
      </c>
      <c r="H4189" s="9" t="s">
        <v>25</v>
      </c>
      <c r="I4189" s="9" t="s">
        <v>25</v>
      </c>
      <c r="J4189" s="12">
        <v>1</v>
      </c>
      <c r="K4189" s="13">
        <v>44075</v>
      </c>
      <c r="L4189" s="86">
        <f>(Tabla2[[#This Row],[release_year]]-'VARIANZA Y DES. EST'!$L$11)^2</f>
        <v>38.194842005650592</v>
      </c>
      <c r="M4189" s="12">
        <v>2008</v>
      </c>
      <c r="N4189" s="9" t="s">
        <v>1991</v>
      </c>
      <c r="O4189" s="9" t="s">
        <v>15902</v>
      </c>
      <c r="P4189" s="12">
        <v>109</v>
      </c>
      <c r="Q4189" s="12">
        <v>109</v>
      </c>
      <c r="R4189" s="12">
        <v>89.019271167026105</v>
      </c>
      <c r="S4189" s="12" t="s">
        <v>28</v>
      </c>
      <c r="T4189" s="9" t="s">
        <v>95</v>
      </c>
      <c r="U4189" s="9" t="s">
        <v>95</v>
      </c>
      <c r="V4189" s="9" t="s">
        <v>95</v>
      </c>
      <c r="W4189" s="14">
        <v>1</v>
      </c>
    </row>
    <row r="4190" spans="1:23" x14ac:dyDescent="0.25">
      <c r="A4190" s="8">
        <v>2076</v>
      </c>
      <c r="B4190" s="9" t="s">
        <v>15959</v>
      </c>
      <c r="C4190" s="9" t="s">
        <v>22</v>
      </c>
      <c r="D4190" s="9" t="s">
        <v>15960</v>
      </c>
      <c r="E4190" s="9" t="s">
        <v>15961</v>
      </c>
      <c r="F4190" s="9" t="s">
        <v>15962</v>
      </c>
      <c r="G4190" s="12">
        <v>10</v>
      </c>
      <c r="H4190" s="9" t="s">
        <v>390</v>
      </c>
      <c r="I4190" s="9" t="s">
        <v>390</v>
      </c>
      <c r="J4190" s="12">
        <v>1</v>
      </c>
      <c r="K4190" s="13">
        <v>44075</v>
      </c>
      <c r="L4190" s="86">
        <f>(Tabla2[[#This Row],[release_year]]-'VARIANZA Y DES. EST'!$L$11)^2</f>
        <v>14.590890603358293</v>
      </c>
      <c r="M4190" s="12">
        <v>2018</v>
      </c>
      <c r="N4190" s="9" t="s">
        <v>76</v>
      </c>
      <c r="O4190" s="9" t="s">
        <v>15902</v>
      </c>
      <c r="P4190" s="12">
        <v>109</v>
      </c>
      <c r="Q4190" s="12">
        <v>109</v>
      </c>
      <c r="R4190" s="12">
        <v>89.019271167026105</v>
      </c>
      <c r="S4190" s="12" t="s">
        <v>28</v>
      </c>
      <c r="T4190" s="9" t="s">
        <v>171</v>
      </c>
      <c r="U4190" s="9" t="s">
        <v>57</v>
      </c>
      <c r="V4190" s="9" t="s">
        <v>171</v>
      </c>
      <c r="W4190" s="14">
        <v>3</v>
      </c>
    </row>
    <row r="4191" spans="1:23" x14ac:dyDescent="0.25">
      <c r="A4191" s="8">
        <v>2367</v>
      </c>
      <c r="B4191" s="9" t="s">
        <v>15963</v>
      </c>
      <c r="C4191" s="9" t="s">
        <v>22</v>
      </c>
      <c r="D4191" s="9" t="s">
        <v>15964</v>
      </c>
      <c r="E4191" s="9" t="s">
        <v>2938</v>
      </c>
      <c r="F4191" s="9" t="s">
        <v>15965</v>
      </c>
      <c r="G4191" s="12">
        <v>8</v>
      </c>
      <c r="H4191" s="9" t="s">
        <v>231</v>
      </c>
      <c r="I4191" s="9" t="s">
        <v>14880</v>
      </c>
      <c r="J4191" s="12">
        <v>2</v>
      </c>
      <c r="K4191" s="13">
        <v>44000</v>
      </c>
      <c r="L4191" s="86">
        <f>(Tabla2[[#This Row],[release_year]]-'VARIANZA Y DES. EST'!$L$11)^2</f>
        <v>634.04234967000593</v>
      </c>
      <c r="M4191" s="12">
        <v>1989</v>
      </c>
      <c r="N4191" s="9" t="s">
        <v>76</v>
      </c>
      <c r="O4191" s="9" t="s">
        <v>15902</v>
      </c>
      <c r="P4191" s="12">
        <v>109</v>
      </c>
      <c r="Q4191" s="12">
        <v>109</v>
      </c>
      <c r="R4191" s="12">
        <v>89.019271167026105</v>
      </c>
      <c r="S4191" s="12" t="s">
        <v>28</v>
      </c>
      <c r="T4191" s="9" t="s">
        <v>2940</v>
      </c>
      <c r="U4191" s="9" t="s">
        <v>151</v>
      </c>
      <c r="V4191" s="9" t="s">
        <v>2940</v>
      </c>
      <c r="W4191" s="14">
        <v>3</v>
      </c>
    </row>
    <row r="4192" spans="1:23" x14ac:dyDescent="0.25">
      <c r="A4192" s="8">
        <v>2436</v>
      </c>
      <c r="B4192" s="9" t="s">
        <v>15966</v>
      </c>
      <c r="C4192" s="9" t="s">
        <v>22</v>
      </c>
      <c r="D4192" s="9" t="s">
        <v>15967</v>
      </c>
      <c r="E4192" s="9" t="s">
        <v>5871</v>
      </c>
      <c r="F4192" s="9" t="s">
        <v>15968</v>
      </c>
      <c r="G4192" s="12">
        <v>6</v>
      </c>
      <c r="H4192" s="9" t="s">
        <v>116</v>
      </c>
      <c r="I4192" s="9" t="s">
        <v>116</v>
      </c>
      <c r="J4192" s="12">
        <v>1</v>
      </c>
      <c r="K4192" s="13">
        <v>43984</v>
      </c>
      <c r="L4192" s="86">
        <f>(Tabla2[[#This Row],[release_year]]-'VARIANZA Y DES. EST'!$L$11)^2</f>
        <v>66.915632286109044</v>
      </c>
      <c r="M4192" s="12">
        <v>2006</v>
      </c>
      <c r="N4192" s="9" t="s">
        <v>35</v>
      </c>
      <c r="O4192" s="9" t="s">
        <v>15902</v>
      </c>
      <c r="P4192" s="12">
        <v>109</v>
      </c>
      <c r="Q4192" s="12">
        <v>109</v>
      </c>
      <c r="R4192" s="12">
        <v>89.019271167026105</v>
      </c>
      <c r="S4192" s="12" t="s">
        <v>28</v>
      </c>
      <c r="T4192" s="9" t="s">
        <v>859</v>
      </c>
      <c r="U4192" s="9" t="s">
        <v>95</v>
      </c>
      <c r="V4192" s="9" t="s">
        <v>859</v>
      </c>
      <c r="W4192" s="14">
        <v>2</v>
      </c>
    </row>
    <row r="4193" spans="1:23" x14ac:dyDescent="0.25">
      <c r="A4193" s="8">
        <v>2513</v>
      </c>
      <c r="B4193" s="9" t="s">
        <v>15969</v>
      </c>
      <c r="C4193" s="9" t="s">
        <v>22</v>
      </c>
      <c r="D4193" s="9" t="s">
        <v>15970</v>
      </c>
      <c r="E4193" s="9" t="s">
        <v>6839</v>
      </c>
      <c r="F4193" s="9" t="s">
        <v>15971</v>
      </c>
      <c r="G4193" s="12">
        <v>4</v>
      </c>
      <c r="H4193" s="9" t="s">
        <v>116</v>
      </c>
      <c r="I4193" s="9" t="s">
        <v>116</v>
      </c>
      <c r="J4193" s="12">
        <v>1</v>
      </c>
      <c r="K4193" s="13">
        <v>43970</v>
      </c>
      <c r="L4193" s="86">
        <f>(Tabla2[[#This Row],[release_year]]-'VARIANZA Y DES. EST'!$L$11)^2</f>
        <v>84.276027426338274</v>
      </c>
      <c r="M4193" s="12">
        <v>2005</v>
      </c>
      <c r="N4193" s="9" t="s">
        <v>82</v>
      </c>
      <c r="O4193" s="9" t="s">
        <v>15902</v>
      </c>
      <c r="P4193" s="12">
        <v>109</v>
      </c>
      <c r="Q4193" s="12">
        <v>109</v>
      </c>
      <c r="R4193" s="12">
        <v>89.019271167026105</v>
      </c>
      <c r="S4193" s="12" t="s">
        <v>28</v>
      </c>
      <c r="T4193" s="9" t="s">
        <v>3625</v>
      </c>
      <c r="U4193" s="9" t="s">
        <v>95</v>
      </c>
      <c r="V4193" s="9" t="s">
        <v>3625</v>
      </c>
      <c r="W4193" s="14">
        <v>3</v>
      </c>
    </row>
    <row r="4194" spans="1:23" x14ac:dyDescent="0.25">
      <c r="A4194" s="8">
        <v>2532</v>
      </c>
      <c r="B4194" s="9" t="s">
        <v>15972</v>
      </c>
      <c r="C4194" s="9" t="s">
        <v>22</v>
      </c>
      <c r="D4194" s="9" t="s">
        <v>15973</v>
      </c>
      <c r="E4194" s="9" t="s">
        <v>12309</v>
      </c>
      <c r="F4194" s="9" t="s">
        <v>15974</v>
      </c>
      <c r="G4194" s="12">
        <v>8</v>
      </c>
      <c r="H4194" s="9" t="s">
        <v>2935</v>
      </c>
      <c r="I4194" s="9" t="s">
        <v>2935</v>
      </c>
      <c r="J4194" s="12">
        <v>1</v>
      </c>
      <c r="K4194" s="13">
        <v>43965</v>
      </c>
      <c r="L4194" s="86">
        <f>(Tabla2[[#This Row],[release_year]]-'VARIANZA Y DES. EST'!$L$11)^2</f>
        <v>14.590890603358293</v>
      </c>
      <c r="M4194" s="12">
        <v>2018</v>
      </c>
      <c r="N4194" s="9" t="s">
        <v>35</v>
      </c>
      <c r="O4194" s="9" t="s">
        <v>15902</v>
      </c>
      <c r="P4194" s="12">
        <v>109</v>
      </c>
      <c r="Q4194" s="12">
        <v>109</v>
      </c>
      <c r="R4194" s="12">
        <v>89.019271167026105</v>
      </c>
      <c r="S4194" s="12" t="s">
        <v>28</v>
      </c>
      <c r="T4194" s="9" t="s">
        <v>3319</v>
      </c>
      <c r="U4194" s="9" t="s">
        <v>45</v>
      </c>
      <c r="V4194" s="9" t="s">
        <v>3319</v>
      </c>
      <c r="W4194" s="14">
        <v>3</v>
      </c>
    </row>
    <row r="4195" spans="1:23" x14ac:dyDescent="0.25">
      <c r="A4195" s="8">
        <v>2534</v>
      </c>
      <c r="B4195" s="9" t="s">
        <v>15975</v>
      </c>
      <c r="C4195" s="9" t="s">
        <v>22</v>
      </c>
      <c r="D4195" s="9" t="s">
        <v>15976</v>
      </c>
      <c r="E4195" s="9" t="s">
        <v>15977</v>
      </c>
      <c r="F4195" s="9" t="s">
        <v>15978</v>
      </c>
      <c r="G4195" s="12">
        <v>8</v>
      </c>
      <c r="H4195" s="9" t="s">
        <v>1803</v>
      </c>
      <c r="I4195" s="9" t="s">
        <v>1803</v>
      </c>
      <c r="J4195" s="12">
        <v>1</v>
      </c>
      <c r="K4195" s="13">
        <v>43965</v>
      </c>
      <c r="L4195" s="86">
        <f>(Tabla2[[#This Row],[release_year]]-'VARIANZA Y DES. EST'!$L$11)^2</f>
        <v>14.590890603358293</v>
      </c>
      <c r="M4195" s="12">
        <v>2018</v>
      </c>
      <c r="N4195" s="9" t="s">
        <v>55</v>
      </c>
      <c r="O4195" s="9" t="s">
        <v>15902</v>
      </c>
      <c r="P4195" s="12">
        <v>109</v>
      </c>
      <c r="Q4195" s="12">
        <v>109</v>
      </c>
      <c r="R4195" s="12">
        <v>89.019271167026105</v>
      </c>
      <c r="S4195" s="12" t="s">
        <v>28</v>
      </c>
      <c r="T4195" s="9" t="s">
        <v>6181</v>
      </c>
      <c r="U4195" s="9" t="s">
        <v>30</v>
      </c>
      <c r="V4195" s="9" t="s">
        <v>6181</v>
      </c>
      <c r="W4195" s="14">
        <v>3</v>
      </c>
    </row>
    <row r="4196" spans="1:23" x14ac:dyDescent="0.25">
      <c r="A4196" s="8">
        <v>2606</v>
      </c>
      <c r="B4196" s="9" t="s">
        <v>15979</v>
      </c>
      <c r="C4196" s="9" t="s">
        <v>22</v>
      </c>
      <c r="D4196" s="9" t="s">
        <v>15980</v>
      </c>
      <c r="E4196" s="9" t="s">
        <v>9903</v>
      </c>
      <c r="F4196" s="9" t="s">
        <v>15981</v>
      </c>
      <c r="G4196" s="12">
        <v>10</v>
      </c>
      <c r="H4196" s="9" t="s">
        <v>7034</v>
      </c>
      <c r="I4196" s="9" t="s">
        <v>7034</v>
      </c>
      <c r="J4196" s="12">
        <v>1</v>
      </c>
      <c r="K4196" s="13">
        <v>43950</v>
      </c>
      <c r="L4196" s="86">
        <f>(Tabla2[[#This Row],[release_year]]-'VARIANZA Y DES. EST'!$L$11)^2</f>
        <v>3.3116808838167522</v>
      </c>
      <c r="M4196" s="12">
        <v>2016</v>
      </c>
      <c r="N4196" s="9" t="s">
        <v>82</v>
      </c>
      <c r="O4196" s="9" t="s">
        <v>15902</v>
      </c>
      <c r="P4196" s="12">
        <v>109</v>
      </c>
      <c r="Q4196" s="12">
        <v>109</v>
      </c>
      <c r="R4196" s="12">
        <v>89.019271167026105</v>
      </c>
      <c r="S4196" s="12" t="s">
        <v>28</v>
      </c>
      <c r="T4196" s="9" t="s">
        <v>70</v>
      </c>
      <c r="U4196" s="9" t="s">
        <v>45</v>
      </c>
      <c r="V4196" s="9" t="s">
        <v>70</v>
      </c>
      <c r="W4196" s="14">
        <v>2</v>
      </c>
    </row>
    <row r="4197" spans="1:23" x14ac:dyDescent="0.25">
      <c r="A4197" s="8">
        <v>2797</v>
      </c>
      <c r="B4197" s="9" t="s">
        <v>15982</v>
      </c>
      <c r="C4197" s="9" t="s">
        <v>22</v>
      </c>
      <c r="D4197" s="9" t="s">
        <v>15983</v>
      </c>
      <c r="E4197" s="9" t="s">
        <v>15984</v>
      </c>
      <c r="F4197" s="9" t="s">
        <v>15985</v>
      </c>
      <c r="G4197" s="12">
        <v>6</v>
      </c>
      <c r="H4197" s="9" t="s">
        <v>890</v>
      </c>
      <c r="I4197" s="9" t="s">
        <v>890</v>
      </c>
      <c r="J4197" s="12">
        <v>1</v>
      </c>
      <c r="K4197" s="13">
        <v>43910</v>
      </c>
      <c r="L4197" s="86">
        <f>(Tabla2[[#This Row],[release_year]]-'VARIANZA Y DES. EST'!$L$11)^2</f>
        <v>33.870100322899837</v>
      </c>
      <c r="M4197" s="12">
        <v>2020</v>
      </c>
      <c r="N4197" s="9" t="s">
        <v>76</v>
      </c>
      <c r="O4197" s="9" t="s">
        <v>15902</v>
      </c>
      <c r="P4197" s="12">
        <v>109</v>
      </c>
      <c r="Q4197" s="12">
        <v>109</v>
      </c>
      <c r="R4197" s="12">
        <v>89.019271167026105</v>
      </c>
      <c r="S4197" s="12" t="s">
        <v>28</v>
      </c>
      <c r="T4197" s="9" t="s">
        <v>8079</v>
      </c>
      <c r="U4197" s="9" t="s">
        <v>45</v>
      </c>
      <c r="V4197" s="9" t="s">
        <v>8079</v>
      </c>
      <c r="W4197" s="14">
        <v>3</v>
      </c>
    </row>
    <row r="4198" spans="1:23" x14ac:dyDescent="0.25">
      <c r="A4198" s="8">
        <v>2868</v>
      </c>
      <c r="B4198" s="9" t="s">
        <v>15986</v>
      </c>
      <c r="C4198" s="9" t="s">
        <v>22</v>
      </c>
      <c r="D4198" s="9" t="s">
        <v>15987</v>
      </c>
      <c r="E4198" s="9" t="s">
        <v>9264</v>
      </c>
      <c r="F4198" s="9" t="s">
        <v>15988</v>
      </c>
      <c r="G4198" s="12">
        <v>10</v>
      </c>
      <c r="H4198" s="9" t="s">
        <v>25</v>
      </c>
      <c r="I4198" s="9" t="s">
        <v>25</v>
      </c>
      <c r="J4198" s="12">
        <v>1</v>
      </c>
      <c r="K4198" s="13">
        <v>43889</v>
      </c>
      <c r="L4198" s="86">
        <f>(Tabla2[[#This Row],[release_year]]-'VARIANZA Y DES. EST'!$L$11)^2</f>
        <v>33.870100322899837</v>
      </c>
      <c r="M4198" s="12">
        <v>2020</v>
      </c>
      <c r="N4198" s="9" t="s">
        <v>76</v>
      </c>
      <c r="O4198" s="9" t="s">
        <v>15902</v>
      </c>
      <c r="P4198" s="12">
        <v>109</v>
      </c>
      <c r="Q4198" s="12">
        <v>109</v>
      </c>
      <c r="R4198" s="12">
        <v>89.019271167026105</v>
      </c>
      <c r="S4198" s="12" t="s">
        <v>28</v>
      </c>
      <c r="T4198" s="9" t="s">
        <v>4008</v>
      </c>
      <c r="U4198" s="9" t="s">
        <v>45</v>
      </c>
      <c r="V4198" s="9" t="s">
        <v>4008</v>
      </c>
      <c r="W4198" s="14">
        <v>2</v>
      </c>
    </row>
    <row r="4199" spans="1:23" x14ac:dyDescent="0.25">
      <c r="A4199" s="8">
        <v>2886</v>
      </c>
      <c r="B4199" s="9" t="s">
        <v>15989</v>
      </c>
      <c r="C4199" s="9" t="s">
        <v>22</v>
      </c>
      <c r="D4199" s="9" t="s">
        <v>15990</v>
      </c>
      <c r="E4199" s="9" t="s">
        <v>14401</v>
      </c>
      <c r="F4199" s="9" t="s">
        <v>15991</v>
      </c>
      <c r="G4199" s="12">
        <v>6</v>
      </c>
      <c r="H4199" s="9" t="s">
        <v>175</v>
      </c>
      <c r="I4199" s="9" t="s">
        <v>175</v>
      </c>
      <c r="J4199" s="12">
        <v>1</v>
      </c>
      <c r="K4199" s="13">
        <v>43887</v>
      </c>
      <c r="L4199" s="86">
        <f>(Tabla2[[#This Row],[release_year]]-'VARIANZA Y DES. EST'!$L$11)^2</f>
        <v>3.2471164275211517E-2</v>
      </c>
      <c r="M4199" s="12">
        <v>2014</v>
      </c>
      <c r="N4199" s="9" t="s">
        <v>35</v>
      </c>
      <c r="O4199" s="9" t="s">
        <v>15902</v>
      </c>
      <c r="P4199" s="12">
        <v>109</v>
      </c>
      <c r="Q4199" s="12">
        <v>109</v>
      </c>
      <c r="R4199" s="12">
        <v>89.019271167026105</v>
      </c>
      <c r="S4199" s="12" t="s">
        <v>28</v>
      </c>
      <c r="T4199" s="9" t="s">
        <v>6997</v>
      </c>
      <c r="U4199" s="9" t="s">
        <v>239</v>
      </c>
      <c r="V4199" s="9" t="s">
        <v>6997</v>
      </c>
      <c r="W4199" s="14">
        <v>2</v>
      </c>
    </row>
    <row r="4200" spans="1:23" x14ac:dyDescent="0.25">
      <c r="A4200" s="8">
        <v>3447</v>
      </c>
      <c r="B4200" s="9" t="s">
        <v>15992</v>
      </c>
      <c r="C4200" s="9" t="s">
        <v>22</v>
      </c>
      <c r="D4200" s="9" t="s">
        <v>15993</v>
      </c>
      <c r="E4200" s="18" t="s">
        <v>15994</v>
      </c>
      <c r="F4200" s="9" t="s">
        <v>15995</v>
      </c>
      <c r="G4200" s="12">
        <v>8</v>
      </c>
      <c r="H4200" s="9" t="s">
        <v>518</v>
      </c>
      <c r="I4200" s="9" t="s">
        <v>518</v>
      </c>
      <c r="J4200" s="12">
        <v>1</v>
      </c>
      <c r="K4200" s="13">
        <v>43743</v>
      </c>
      <c r="L4200" s="86">
        <f>(Tabla2[[#This Row],[release_year]]-'VARIANZA Y DES. EST'!$L$11)^2</f>
        <v>23.230495463129063</v>
      </c>
      <c r="M4200" s="12">
        <v>2019</v>
      </c>
      <c r="N4200" s="9" t="s">
        <v>76</v>
      </c>
      <c r="O4200" s="9" t="s">
        <v>15902</v>
      </c>
      <c r="P4200" s="12">
        <v>109</v>
      </c>
      <c r="Q4200" s="12">
        <v>109</v>
      </c>
      <c r="R4200" s="12">
        <v>89.019271167026105</v>
      </c>
      <c r="S4200" s="12" t="s">
        <v>28</v>
      </c>
      <c r="T4200" s="9" t="s">
        <v>118</v>
      </c>
      <c r="U4200" s="9" t="s">
        <v>45</v>
      </c>
      <c r="V4200" s="9" t="s">
        <v>118</v>
      </c>
      <c r="W4200" s="14">
        <v>3</v>
      </c>
    </row>
    <row r="4201" spans="1:23" x14ac:dyDescent="0.25">
      <c r="A4201" s="8">
        <v>3597</v>
      </c>
      <c r="B4201" s="9" t="s">
        <v>15996</v>
      </c>
      <c r="C4201" s="9" t="s">
        <v>22</v>
      </c>
      <c r="D4201" s="9" t="s">
        <v>15997</v>
      </c>
      <c r="E4201" s="10" t="s">
        <v>15998</v>
      </c>
      <c r="F4201" s="11"/>
      <c r="G4201" s="12">
        <v>0</v>
      </c>
      <c r="H4201" s="9" t="s">
        <v>468</v>
      </c>
      <c r="I4201" s="9" t="s">
        <v>468</v>
      </c>
      <c r="J4201" s="12">
        <v>1</v>
      </c>
      <c r="K4201" s="13">
        <v>43690</v>
      </c>
      <c r="L4201" s="86">
        <f>(Tabla2[[#This Row],[release_year]]-'VARIANZA Y DES. EST'!$L$11)^2</f>
        <v>14.590890603358293</v>
      </c>
      <c r="M4201" s="12">
        <v>2018</v>
      </c>
      <c r="N4201" s="9" t="s">
        <v>76</v>
      </c>
      <c r="O4201" s="9" t="s">
        <v>15902</v>
      </c>
      <c r="P4201" s="12">
        <v>109</v>
      </c>
      <c r="Q4201" s="12">
        <v>109</v>
      </c>
      <c r="R4201" s="12">
        <v>89.019271167026105</v>
      </c>
      <c r="S4201" s="12" t="s">
        <v>28</v>
      </c>
      <c r="T4201" s="9" t="s">
        <v>105</v>
      </c>
      <c r="U4201" s="9" t="s">
        <v>57</v>
      </c>
      <c r="V4201" s="9" t="s">
        <v>105</v>
      </c>
      <c r="W4201" s="14">
        <v>2</v>
      </c>
    </row>
    <row r="4202" spans="1:23" x14ac:dyDescent="0.25">
      <c r="A4202" s="8">
        <v>3715</v>
      </c>
      <c r="B4202" s="9" t="s">
        <v>15999</v>
      </c>
      <c r="C4202" s="9" t="s">
        <v>22</v>
      </c>
      <c r="D4202" s="9" t="s">
        <v>16000</v>
      </c>
      <c r="E4202" s="10" t="s">
        <v>16001</v>
      </c>
      <c r="F4202" s="11"/>
      <c r="G4202" s="12">
        <v>0</v>
      </c>
      <c r="H4202" s="9" t="s">
        <v>518</v>
      </c>
      <c r="I4202" s="9" t="s">
        <v>518</v>
      </c>
      <c r="J4202" s="12">
        <v>1</v>
      </c>
      <c r="K4202" s="13">
        <v>43642</v>
      </c>
      <c r="L4202" s="86">
        <f>(Tabla2[[#This Row],[release_year]]-'VARIANZA Y DES. EST'!$L$11)^2</f>
        <v>23.230495463129063</v>
      </c>
      <c r="M4202" s="12">
        <v>2019</v>
      </c>
      <c r="N4202" s="9" t="s">
        <v>35</v>
      </c>
      <c r="O4202" s="9" t="s">
        <v>15902</v>
      </c>
      <c r="P4202" s="12">
        <v>109</v>
      </c>
      <c r="Q4202" s="12">
        <v>109</v>
      </c>
      <c r="R4202" s="12">
        <v>89.019271167026105</v>
      </c>
      <c r="S4202" s="12" t="s">
        <v>28</v>
      </c>
      <c r="T4202" s="9" t="s">
        <v>105</v>
      </c>
      <c r="U4202" s="9" t="s">
        <v>57</v>
      </c>
      <c r="V4202" s="9" t="s">
        <v>105</v>
      </c>
      <c r="W4202" s="14">
        <v>2</v>
      </c>
    </row>
    <row r="4203" spans="1:23" x14ac:dyDescent="0.25">
      <c r="A4203" s="8">
        <v>3786</v>
      </c>
      <c r="B4203" s="9" t="s">
        <v>16002</v>
      </c>
      <c r="C4203" s="9" t="s">
        <v>22</v>
      </c>
      <c r="D4203" s="9" t="s">
        <v>16003</v>
      </c>
      <c r="E4203" s="18" t="s">
        <v>14422</v>
      </c>
      <c r="F4203" s="9" t="s">
        <v>16004</v>
      </c>
      <c r="G4203" s="12">
        <v>7</v>
      </c>
      <c r="H4203" s="9" t="s">
        <v>8751</v>
      </c>
      <c r="I4203" s="9" t="s">
        <v>8751</v>
      </c>
      <c r="J4203" s="12">
        <v>1</v>
      </c>
      <c r="K4203" s="13">
        <v>43617</v>
      </c>
      <c r="L4203" s="86">
        <f>(Tabla2[[#This Row],[release_year]]-'VARIANZA Y DES. EST'!$L$11)^2</f>
        <v>23.230495463129063</v>
      </c>
      <c r="M4203" s="12">
        <v>2019</v>
      </c>
      <c r="N4203" s="9" t="s">
        <v>76</v>
      </c>
      <c r="O4203" s="9" t="s">
        <v>15902</v>
      </c>
      <c r="P4203" s="12">
        <v>109</v>
      </c>
      <c r="Q4203" s="12">
        <v>109</v>
      </c>
      <c r="R4203" s="12">
        <v>89.019271167026105</v>
      </c>
      <c r="S4203" s="12" t="s">
        <v>28</v>
      </c>
      <c r="T4203" s="9" t="s">
        <v>859</v>
      </c>
      <c r="U4203" s="9" t="s">
        <v>95</v>
      </c>
      <c r="V4203" s="9" t="s">
        <v>859</v>
      </c>
      <c r="W4203" s="14">
        <v>2</v>
      </c>
    </row>
    <row r="4204" spans="1:23" x14ac:dyDescent="0.25">
      <c r="A4204" s="8">
        <v>3787</v>
      </c>
      <c r="B4204" s="9" t="s">
        <v>16005</v>
      </c>
      <c r="C4204" s="9" t="s">
        <v>22</v>
      </c>
      <c r="D4204" s="9" t="s">
        <v>16006</v>
      </c>
      <c r="E4204" s="18" t="s">
        <v>16007</v>
      </c>
      <c r="F4204" s="9" t="s">
        <v>16008</v>
      </c>
      <c r="G4204" s="12">
        <v>7</v>
      </c>
      <c r="H4204" s="9" t="s">
        <v>3799</v>
      </c>
      <c r="I4204" s="9" t="s">
        <v>3799</v>
      </c>
      <c r="J4204" s="12">
        <v>1</v>
      </c>
      <c r="K4204" s="13">
        <v>43617</v>
      </c>
      <c r="L4204" s="86">
        <f>(Tabla2[[#This Row],[release_year]]-'VARIANZA Y DES. EST'!$L$11)^2</f>
        <v>23.230495463129063</v>
      </c>
      <c r="M4204" s="12">
        <v>2019</v>
      </c>
      <c r="N4204" s="9" t="s">
        <v>35</v>
      </c>
      <c r="O4204" s="9" t="s">
        <v>15902</v>
      </c>
      <c r="P4204" s="12">
        <v>109</v>
      </c>
      <c r="Q4204" s="12">
        <v>109</v>
      </c>
      <c r="R4204" s="12">
        <v>89.019271167026105</v>
      </c>
      <c r="S4204" s="12" t="s">
        <v>28</v>
      </c>
      <c r="T4204" s="9" t="s">
        <v>16009</v>
      </c>
      <c r="U4204" s="9" t="s">
        <v>38</v>
      </c>
      <c r="V4204" s="9" t="s">
        <v>16009</v>
      </c>
      <c r="W4204" s="14">
        <v>3</v>
      </c>
    </row>
    <row r="4205" spans="1:23" x14ac:dyDescent="0.25">
      <c r="A4205" s="8">
        <v>4256</v>
      </c>
      <c r="B4205" s="9" t="s">
        <v>16010</v>
      </c>
      <c r="C4205" s="9" t="s">
        <v>22</v>
      </c>
      <c r="D4205" s="9" t="s">
        <v>16011</v>
      </c>
      <c r="E4205" s="9" t="s">
        <v>16012</v>
      </c>
      <c r="F4205" s="9" t="s">
        <v>16013</v>
      </c>
      <c r="G4205" s="12">
        <v>10</v>
      </c>
      <c r="H4205" s="9" t="s">
        <v>518</v>
      </c>
      <c r="I4205" s="9" t="s">
        <v>518</v>
      </c>
      <c r="J4205" s="12">
        <v>1</v>
      </c>
      <c r="K4205" s="16">
        <v>43462</v>
      </c>
      <c r="L4205" s="86">
        <f>(Tabla2[[#This Row],[release_year]]-'VARIANZA Y DES. EST'!$L$11)^2</f>
        <v>4.7532614447336705</v>
      </c>
      <c r="M4205" s="12">
        <v>2012</v>
      </c>
      <c r="N4205" s="9" t="s">
        <v>76</v>
      </c>
      <c r="O4205" s="9" t="s">
        <v>15902</v>
      </c>
      <c r="P4205" s="12">
        <v>109</v>
      </c>
      <c r="Q4205" s="12">
        <v>109</v>
      </c>
      <c r="R4205" s="12">
        <v>89.019271167026105</v>
      </c>
      <c r="S4205" s="12" t="s">
        <v>28</v>
      </c>
      <c r="T4205" s="9" t="s">
        <v>600</v>
      </c>
      <c r="U4205" s="9" t="s">
        <v>38</v>
      </c>
      <c r="V4205" s="9" t="s">
        <v>600</v>
      </c>
      <c r="W4205" s="14">
        <v>3</v>
      </c>
    </row>
    <row r="4206" spans="1:23" x14ac:dyDescent="0.25">
      <c r="A4206" s="8">
        <v>4343</v>
      </c>
      <c r="B4206" s="9" t="s">
        <v>16014</v>
      </c>
      <c r="C4206" s="9" t="s">
        <v>22</v>
      </c>
      <c r="D4206" s="9" t="s">
        <v>16015</v>
      </c>
      <c r="E4206" s="18" t="s">
        <v>16016</v>
      </c>
      <c r="F4206" s="9" t="s">
        <v>16017</v>
      </c>
      <c r="G4206" s="12">
        <v>11</v>
      </c>
      <c r="H4206" s="9" t="s">
        <v>2924</v>
      </c>
      <c r="I4206" s="9" t="s">
        <v>12573</v>
      </c>
      <c r="J4206" s="12">
        <v>2</v>
      </c>
      <c r="K4206" s="13">
        <v>43435</v>
      </c>
      <c r="L4206" s="86">
        <f>(Tabla2[[#This Row],[release_year]]-'VARIANZA Y DES. EST'!$L$11)^2</f>
        <v>3.3116808838167522</v>
      </c>
      <c r="M4206" s="12">
        <v>2016</v>
      </c>
      <c r="N4206" s="9" t="s">
        <v>76</v>
      </c>
      <c r="O4206" s="9" t="s">
        <v>15902</v>
      </c>
      <c r="P4206" s="12">
        <v>109</v>
      </c>
      <c r="Q4206" s="12">
        <v>109</v>
      </c>
      <c r="R4206" s="12">
        <v>89.019271167026105</v>
      </c>
      <c r="S4206" s="12" t="s">
        <v>28</v>
      </c>
      <c r="T4206" s="9" t="s">
        <v>2930</v>
      </c>
      <c r="U4206" s="9" t="s">
        <v>38</v>
      </c>
      <c r="V4206" s="9" t="s">
        <v>2930</v>
      </c>
      <c r="W4206" s="14">
        <v>3</v>
      </c>
    </row>
    <row r="4207" spans="1:23" x14ac:dyDescent="0.25">
      <c r="A4207" s="8">
        <v>4441</v>
      </c>
      <c r="B4207" s="9" t="s">
        <v>16018</v>
      </c>
      <c r="C4207" s="9" t="s">
        <v>22</v>
      </c>
      <c r="D4207" s="9" t="s">
        <v>16019</v>
      </c>
      <c r="E4207" s="9" t="s">
        <v>16020</v>
      </c>
      <c r="F4207" s="18" t="s">
        <v>16021</v>
      </c>
      <c r="G4207" s="12">
        <v>8</v>
      </c>
      <c r="H4207" s="9" t="s">
        <v>518</v>
      </c>
      <c r="I4207" s="9" t="s">
        <v>518</v>
      </c>
      <c r="J4207" s="12">
        <v>1</v>
      </c>
      <c r="K4207" s="13">
        <v>43405</v>
      </c>
      <c r="L4207" s="86">
        <f>(Tabla2[[#This Row],[release_year]]-'VARIANZA Y DES. EST'!$L$11)^2</f>
        <v>51.555237145879822</v>
      </c>
      <c r="M4207" s="12">
        <v>2007</v>
      </c>
      <c r="N4207" s="9" t="s">
        <v>35</v>
      </c>
      <c r="O4207" s="9" t="s">
        <v>15902</v>
      </c>
      <c r="P4207" s="12">
        <v>109</v>
      </c>
      <c r="Q4207" s="12">
        <v>109</v>
      </c>
      <c r="R4207" s="12">
        <v>89.019271167026105</v>
      </c>
      <c r="S4207" s="12" t="s">
        <v>28</v>
      </c>
      <c r="T4207" s="9" t="s">
        <v>2492</v>
      </c>
      <c r="U4207" s="9" t="s">
        <v>95</v>
      </c>
      <c r="V4207" s="9" t="s">
        <v>2492</v>
      </c>
      <c r="W4207" s="14">
        <v>3</v>
      </c>
    </row>
    <row r="4208" spans="1:23" x14ac:dyDescent="0.25">
      <c r="A4208" s="8">
        <v>4667</v>
      </c>
      <c r="B4208" s="9" t="s">
        <v>16022</v>
      </c>
      <c r="C4208" s="9" t="s">
        <v>22</v>
      </c>
      <c r="D4208" s="9" t="s">
        <v>16023</v>
      </c>
      <c r="E4208" s="9" t="s">
        <v>10512</v>
      </c>
      <c r="F4208" s="9" t="s">
        <v>16024</v>
      </c>
      <c r="G4208" s="12">
        <v>8</v>
      </c>
      <c r="H4208" s="9" t="s">
        <v>518</v>
      </c>
      <c r="I4208" s="9" t="s">
        <v>518</v>
      </c>
      <c r="J4208" s="12">
        <v>1</v>
      </c>
      <c r="K4208" s="13">
        <v>43344</v>
      </c>
      <c r="L4208" s="86">
        <f>(Tabla2[[#This Row],[release_year]]-'VARIANZA Y DES. EST'!$L$11)^2</f>
        <v>14.590890603358293</v>
      </c>
      <c r="M4208" s="12">
        <v>2018</v>
      </c>
      <c r="N4208" s="9" t="s">
        <v>76</v>
      </c>
      <c r="O4208" s="9" t="s">
        <v>15902</v>
      </c>
      <c r="P4208" s="12">
        <v>109</v>
      </c>
      <c r="Q4208" s="12">
        <v>109</v>
      </c>
      <c r="R4208" s="12">
        <v>89.019271167026105</v>
      </c>
      <c r="S4208" s="12" t="s">
        <v>28</v>
      </c>
      <c r="T4208" s="9" t="s">
        <v>118</v>
      </c>
      <c r="U4208" s="9" t="s">
        <v>45</v>
      </c>
      <c r="V4208" s="9" t="s">
        <v>118</v>
      </c>
      <c r="W4208" s="14">
        <v>3</v>
      </c>
    </row>
    <row r="4209" spans="1:23" x14ac:dyDescent="0.25">
      <c r="A4209" s="8">
        <v>4730</v>
      </c>
      <c r="B4209" s="9" t="s">
        <v>16025</v>
      </c>
      <c r="C4209" s="9" t="s">
        <v>22</v>
      </c>
      <c r="D4209" s="9" t="s">
        <v>16026</v>
      </c>
      <c r="E4209" s="9" t="s">
        <v>16027</v>
      </c>
      <c r="F4209" s="9" t="s">
        <v>16028</v>
      </c>
      <c r="G4209" s="12">
        <v>8</v>
      </c>
      <c r="H4209" s="9" t="s">
        <v>518</v>
      </c>
      <c r="I4209" s="9" t="s">
        <v>518</v>
      </c>
      <c r="J4209" s="12">
        <v>1</v>
      </c>
      <c r="K4209" s="13">
        <v>43314</v>
      </c>
      <c r="L4209" s="86">
        <f>(Tabla2[[#This Row],[release_year]]-'VARIANZA Y DES. EST'!$L$11)^2</f>
        <v>26.834446865421359</v>
      </c>
      <c r="M4209" s="12">
        <v>2009</v>
      </c>
      <c r="N4209" s="9" t="s">
        <v>35</v>
      </c>
      <c r="O4209" s="9" t="s">
        <v>15902</v>
      </c>
      <c r="P4209" s="12">
        <v>109</v>
      </c>
      <c r="Q4209" s="12">
        <v>109</v>
      </c>
      <c r="R4209" s="12">
        <v>89.019271167026105</v>
      </c>
      <c r="S4209" s="12" t="s">
        <v>28</v>
      </c>
      <c r="T4209" s="9" t="s">
        <v>14424</v>
      </c>
      <c r="U4209" s="9" t="s">
        <v>239</v>
      </c>
      <c r="V4209" s="9" t="s">
        <v>14424</v>
      </c>
      <c r="W4209" s="14">
        <v>3</v>
      </c>
    </row>
    <row r="4210" spans="1:23" x14ac:dyDescent="0.25">
      <c r="A4210" s="8">
        <v>4882</v>
      </c>
      <c r="B4210" s="9" t="s">
        <v>16029</v>
      </c>
      <c r="C4210" s="9" t="s">
        <v>22</v>
      </c>
      <c r="D4210" s="9" t="s">
        <v>16030</v>
      </c>
      <c r="E4210" s="9" t="s">
        <v>16031</v>
      </c>
      <c r="F4210" s="9" t="s">
        <v>16032</v>
      </c>
      <c r="G4210" s="12">
        <v>7</v>
      </c>
      <c r="H4210" s="9" t="s">
        <v>2924</v>
      </c>
      <c r="I4210" s="9" t="s">
        <v>12573</v>
      </c>
      <c r="J4210" s="12">
        <v>2</v>
      </c>
      <c r="K4210" s="13">
        <v>43224</v>
      </c>
      <c r="L4210" s="86">
        <f>(Tabla2[[#This Row],[release_year]]-'VARIANZA Y DES. EST'!$L$11)^2</f>
        <v>7.9512857435875226</v>
      </c>
      <c r="M4210" s="12">
        <v>2017</v>
      </c>
      <c r="N4210" s="9" t="s">
        <v>76</v>
      </c>
      <c r="O4210" s="9" t="s">
        <v>15902</v>
      </c>
      <c r="P4210" s="12">
        <v>109</v>
      </c>
      <c r="Q4210" s="12">
        <v>109</v>
      </c>
      <c r="R4210" s="12">
        <v>89.019271167026105</v>
      </c>
      <c r="S4210" s="12" t="s">
        <v>28</v>
      </c>
      <c r="T4210" s="9" t="s">
        <v>4211</v>
      </c>
      <c r="U4210" s="9" t="s">
        <v>38</v>
      </c>
      <c r="V4210" s="9" t="s">
        <v>4211</v>
      </c>
      <c r="W4210" s="14">
        <v>2</v>
      </c>
    </row>
    <row r="4211" spans="1:23" x14ac:dyDescent="0.25">
      <c r="A4211" s="8">
        <v>5032</v>
      </c>
      <c r="B4211" s="9" t="s">
        <v>16033</v>
      </c>
      <c r="C4211" s="9" t="s">
        <v>22</v>
      </c>
      <c r="D4211" s="9" t="s">
        <v>16034</v>
      </c>
      <c r="E4211" s="18" t="s">
        <v>16035</v>
      </c>
      <c r="F4211" s="9" t="s">
        <v>16036</v>
      </c>
      <c r="G4211" s="12">
        <v>10</v>
      </c>
      <c r="H4211" s="9" t="s">
        <v>1349</v>
      </c>
      <c r="I4211" s="9" t="s">
        <v>1349</v>
      </c>
      <c r="J4211" s="12">
        <v>1</v>
      </c>
      <c r="K4211" s="13">
        <v>43152</v>
      </c>
      <c r="L4211" s="86">
        <f>(Tabla2[[#This Row],[release_year]]-'VARIANZA Y DES. EST'!$L$11)^2</f>
        <v>7.9512857435875226</v>
      </c>
      <c r="M4211" s="12">
        <v>2017</v>
      </c>
      <c r="N4211" s="9" t="s">
        <v>76</v>
      </c>
      <c r="O4211" s="9" t="s">
        <v>15902</v>
      </c>
      <c r="P4211" s="12">
        <v>109</v>
      </c>
      <c r="Q4211" s="12">
        <v>109</v>
      </c>
      <c r="R4211" s="12">
        <v>89.019271167026105</v>
      </c>
      <c r="S4211" s="12" t="s">
        <v>28</v>
      </c>
      <c r="T4211" s="9" t="s">
        <v>460</v>
      </c>
      <c r="U4211" s="9" t="s">
        <v>45</v>
      </c>
      <c r="V4211" s="9" t="s">
        <v>460</v>
      </c>
      <c r="W4211" s="14">
        <v>3</v>
      </c>
    </row>
    <row r="4212" spans="1:23" x14ac:dyDescent="0.25">
      <c r="A4212" s="8">
        <v>5125</v>
      </c>
      <c r="B4212" s="9" t="s">
        <v>16037</v>
      </c>
      <c r="C4212" s="9" t="s">
        <v>22</v>
      </c>
      <c r="D4212" s="9" t="s">
        <v>16038</v>
      </c>
      <c r="E4212" s="9" t="s">
        <v>16039</v>
      </c>
      <c r="F4212" s="9" t="s">
        <v>16040</v>
      </c>
      <c r="G4212" s="12">
        <v>17</v>
      </c>
      <c r="H4212" s="9" t="s">
        <v>1349</v>
      </c>
      <c r="I4212" s="9" t="s">
        <v>16041</v>
      </c>
      <c r="J4212" s="12">
        <v>3</v>
      </c>
      <c r="K4212" s="16">
        <v>43084</v>
      </c>
      <c r="L4212" s="86">
        <f>(Tabla2[[#This Row],[release_year]]-'VARIANZA Y DES. EST'!$L$11)^2</f>
        <v>0.67207602404598188</v>
      </c>
      <c r="M4212" s="12">
        <v>2015</v>
      </c>
      <c r="N4212" s="9" t="s">
        <v>76</v>
      </c>
      <c r="O4212" s="9" t="s">
        <v>15902</v>
      </c>
      <c r="P4212" s="12">
        <v>109</v>
      </c>
      <c r="Q4212" s="12">
        <v>109</v>
      </c>
      <c r="R4212" s="12">
        <v>89.019271167026105</v>
      </c>
      <c r="S4212" s="12" t="s">
        <v>28</v>
      </c>
      <c r="T4212" s="9" t="s">
        <v>2492</v>
      </c>
      <c r="U4212" s="9" t="s">
        <v>95</v>
      </c>
      <c r="V4212" s="9" t="s">
        <v>2492</v>
      </c>
      <c r="W4212" s="14">
        <v>3</v>
      </c>
    </row>
    <row r="4213" spans="1:23" x14ac:dyDescent="0.25">
      <c r="A4213" s="8">
        <v>5159</v>
      </c>
      <c r="B4213" s="9" t="s">
        <v>16042</v>
      </c>
      <c r="C4213" s="9" t="s">
        <v>22</v>
      </c>
      <c r="D4213" s="9" t="s">
        <v>16043</v>
      </c>
      <c r="E4213" s="9" t="s">
        <v>16044</v>
      </c>
      <c r="F4213" s="9" t="s">
        <v>16045</v>
      </c>
      <c r="G4213" s="12">
        <v>1</v>
      </c>
      <c r="H4213" s="9" t="s">
        <v>25</v>
      </c>
      <c r="I4213" s="9" t="s">
        <v>25</v>
      </c>
      <c r="J4213" s="12">
        <v>1</v>
      </c>
      <c r="K4213" s="16">
        <v>43061</v>
      </c>
      <c r="L4213" s="86">
        <f>(Tabla2[[#This Row],[release_year]]-'VARIANZA Y DES. EST'!$L$11)^2</f>
        <v>7.9512857435875226</v>
      </c>
      <c r="M4213" s="12">
        <v>2017</v>
      </c>
      <c r="N4213" s="9" t="s">
        <v>35</v>
      </c>
      <c r="O4213" s="9" t="s">
        <v>15902</v>
      </c>
      <c r="P4213" s="12">
        <v>109</v>
      </c>
      <c r="Q4213" s="12">
        <v>109</v>
      </c>
      <c r="R4213" s="12">
        <v>89.019271167026105</v>
      </c>
      <c r="S4213" s="12" t="s">
        <v>28</v>
      </c>
      <c r="T4213" s="9" t="s">
        <v>1209</v>
      </c>
      <c r="U4213" s="9" t="s">
        <v>1209</v>
      </c>
      <c r="V4213" s="9" t="s">
        <v>1209</v>
      </c>
      <c r="W4213" s="14">
        <v>1</v>
      </c>
    </row>
    <row r="4214" spans="1:23" x14ac:dyDescent="0.25">
      <c r="A4214" s="8">
        <v>5453</v>
      </c>
      <c r="B4214" s="9" t="s">
        <v>16046</v>
      </c>
      <c r="C4214" s="9" t="s">
        <v>22</v>
      </c>
      <c r="D4214" s="9" t="s">
        <v>16047</v>
      </c>
      <c r="E4214" s="9" t="s">
        <v>16048</v>
      </c>
      <c r="F4214" s="9" t="s">
        <v>16049</v>
      </c>
      <c r="G4214" s="12">
        <v>4</v>
      </c>
      <c r="H4214" s="9" t="s">
        <v>518</v>
      </c>
      <c r="I4214" s="9" t="s">
        <v>518</v>
      </c>
      <c r="J4214" s="12">
        <v>1</v>
      </c>
      <c r="K4214" s="13">
        <v>42887</v>
      </c>
      <c r="L4214" s="86">
        <f>(Tabla2[[#This Row],[release_year]]-'VARIANZA Y DES. EST'!$L$11)^2</f>
        <v>0.67207602404598188</v>
      </c>
      <c r="M4214" s="12">
        <v>2015</v>
      </c>
      <c r="N4214" s="9" t="s">
        <v>76</v>
      </c>
      <c r="O4214" s="9" t="s">
        <v>15902</v>
      </c>
      <c r="P4214" s="12">
        <v>109</v>
      </c>
      <c r="Q4214" s="12">
        <v>109</v>
      </c>
      <c r="R4214" s="12">
        <v>89.019271167026105</v>
      </c>
      <c r="S4214" s="12" t="s">
        <v>28</v>
      </c>
      <c r="T4214" s="9" t="s">
        <v>118</v>
      </c>
      <c r="U4214" s="9" t="s">
        <v>45</v>
      </c>
      <c r="V4214" s="9" t="s">
        <v>118</v>
      </c>
      <c r="W4214" s="14">
        <v>3</v>
      </c>
    </row>
    <row r="4215" spans="1:23" x14ac:dyDescent="0.25">
      <c r="A4215" s="8">
        <v>5578</v>
      </c>
      <c r="B4215" s="9" t="s">
        <v>16050</v>
      </c>
      <c r="C4215" s="9" t="s">
        <v>22</v>
      </c>
      <c r="D4215" s="9" t="s">
        <v>16051</v>
      </c>
      <c r="E4215" s="9" t="s">
        <v>16052</v>
      </c>
      <c r="F4215" s="9" t="s">
        <v>16053</v>
      </c>
      <c r="G4215" s="12">
        <v>10</v>
      </c>
      <c r="H4215" s="9" t="s">
        <v>3493</v>
      </c>
      <c r="I4215" s="9" t="s">
        <v>9790</v>
      </c>
      <c r="J4215" s="12">
        <v>2</v>
      </c>
      <c r="K4215" s="13">
        <v>42804</v>
      </c>
      <c r="L4215" s="86">
        <f>(Tabla2[[#This Row],[release_year]]-'VARIANZA Y DES. EST'!$L$11)^2</f>
        <v>3.3116808838167522</v>
      </c>
      <c r="M4215" s="12">
        <v>2016</v>
      </c>
      <c r="N4215" s="9" t="s">
        <v>76</v>
      </c>
      <c r="O4215" s="9" t="s">
        <v>15902</v>
      </c>
      <c r="P4215" s="12">
        <v>109</v>
      </c>
      <c r="Q4215" s="12">
        <v>109</v>
      </c>
      <c r="R4215" s="12">
        <v>89.019271167026105</v>
      </c>
      <c r="S4215" s="12" t="s">
        <v>28</v>
      </c>
      <c r="T4215" s="9" t="s">
        <v>8079</v>
      </c>
      <c r="U4215" s="9" t="s">
        <v>45</v>
      </c>
      <c r="V4215" s="9" t="s">
        <v>8079</v>
      </c>
      <c r="W4215" s="14">
        <v>3</v>
      </c>
    </row>
    <row r="4216" spans="1:23" x14ac:dyDescent="0.25">
      <c r="A4216" s="8">
        <v>5601</v>
      </c>
      <c r="B4216" s="9" t="s">
        <v>16054</v>
      </c>
      <c r="C4216" s="9" t="s">
        <v>22</v>
      </c>
      <c r="D4216" s="9" t="s">
        <v>16055</v>
      </c>
      <c r="E4216" s="9" t="s">
        <v>16056</v>
      </c>
      <c r="F4216" s="9" t="s">
        <v>16057</v>
      </c>
      <c r="G4216" s="12">
        <v>8</v>
      </c>
      <c r="H4216" s="9" t="s">
        <v>184</v>
      </c>
      <c r="I4216" s="9" t="s">
        <v>184</v>
      </c>
      <c r="J4216" s="12">
        <v>1</v>
      </c>
      <c r="K4216" s="13">
        <v>42781</v>
      </c>
      <c r="L4216" s="86">
        <f>(Tabla2[[#This Row],[release_year]]-'VARIANZA Y DES. EST'!$L$11)^2</f>
        <v>0.67207602404598188</v>
      </c>
      <c r="M4216" s="12">
        <v>2015</v>
      </c>
      <c r="N4216" s="9" t="s">
        <v>76</v>
      </c>
      <c r="O4216" s="9" t="s">
        <v>15902</v>
      </c>
      <c r="P4216" s="12">
        <v>109</v>
      </c>
      <c r="Q4216" s="12">
        <v>109</v>
      </c>
      <c r="R4216" s="12">
        <v>89.019271167026105</v>
      </c>
      <c r="S4216" s="12" t="s">
        <v>28</v>
      </c>
      <c r="T4216" s="9" t="s">
        <v>118</v>
      </c>
      <c r="U4216" s="9" t="s">
        <v>45</v>
      </c>
      <c r="V4216" s="9" t="s">
        <v>118</v>
      </c>
      <c r="W4216" s="14">
        <v>3</v>
      </c>
    </row>
    <row r="4217" spans="1:23" x14ac:dyDescent="0.25">
      <c r="A4217" s="8">
        <v>5639</v>
      </c>
      <c r="B4217" s="9" t="s">
        <v>16058</v>
      </c>
      <c r="C4217" s="9" t="s">
        <v>22</v>
      </c>
      <c r="D4217" s="9" t="s">
        <v>16059</v>
      </c>
      <c r="E4217" s="9" t="s">
        <v>16060</v>
      </c>
      <c r="F4217" s="9" t="s">
        <v>16061</v>
      </c>
      <c r="G4217" s="12">
        <v>8</v>
      </c>
      <c r="H4217" s="9" t="s">
        <v>92</v>
      </c>
      <c r="I4217" s="9" t="s">
        <v>16062</v>
      </c>
      <c r="J4217" s="12">
        <v>2</v>
      </c>
      <c r="K4217" s="13">
        <v>42747</v>
      </c>
      <c r="L4217" s="86">
        <f>(Tabla2[[#This Row],[release_year]]-'VARIANZA Y DES. EST'!$L$11)^2</f>
        <v>0.67207602404598188</v>
      </c>
      <c r="M4217" s="12">
        <v>2015</v>
      </c>
      <c r="N4217" s="9" t="s">
        <v>76</v>
      </c>
      <c r="O4217" s="9" t="s">
        <v>15902</v>
      </c>
      <c r="P4217" s="12">
        <v>109</v>
      </c>
      <c r="Q4217" s="12">
        <v>109</v>
      </c>
      <c r="R4217" s="12">
        <v>89.019271167026105</v>
      </c>
      <c r="S4217" s="12" t="s">
        <v>28</v>
      </c>
      <c r="T4217" s="9" t="s">
        <v>2492</v>
      </c>
      <c r="U4217" s="9" t="s">
        <v>95</v>
      </c>
      <c r="V4217" s="9" t="s">
        <v>2492</v>
      </c>
      <c r="W4217" s="14">
        <v>3</v>
      </c>
    </row>
    <row r="4218" spans="1:23" x14ac:dyDescent="0.25">
      <c r="A4218" s="8">
        <v>5847</v>
      </c>
      <c r="B4218" s="9" t="s">
        <v>16063</v>
      </c>
      <c r="C4218" s="9" t="s">
        <v>22</v>
      </c>
      <c r="D4218" s="9" t="s">
        <v>16064</v>
      </c>
      <c r="E4218" s="9" t="s">
        <v>16065</v>
      </c>
      <c r="F4218" s="9" t="s">
        <v>16066</v>
      </c>
      <c r="G4218" s="12">
        <v>9</v>
      </c>
      <c r="H4218" s="9" t="s">
        <v>25</v>
      </c>
      <c r="I4218" s="9" t="s">
        <v>25</v>
      </c>
      <c r="J4218" s="12">
        <v>1</v>
      </c>
      <c r="K4218" s="13">
        <v>42517</v>
      </c>
      <c r="L4218" s="86">
        <f>(Tabla2[[#This Row],[release_year]]-'VARIANZA Y DES. EST'!$L$11)^2</f>
        <v>3.3116808838167522</v>
      </c>
      <c r="M4218" s="12">
        <v>2016</v>
      </c>
      <c r="N4218" s="9" t="s">
        <v>76</v>
      </c>
      <c r="O4218" s="9" t="s">
        <v>15902</v>
      </c>
      <c r="P4218" s="12">
        <v>109</v>
      </c>
      <c r="Q4218" s="12">
        <v>109</v>
      </c>
      <c r="R4218" s="12">
        <v>89.019271167026105</v>
      </c>
      <c r="S4218" s="12" t="s">
        <v>28</v>
      </c>
      <c r="T4218" s="9" t="s">
        <v>4567</v>
      </c>
      <c r="U4218" s="9" t="s">
        <v>38</v>
      </c>
      <c r="V4218" s="9" t="s">
        <v>4567</v>
      </c>
      <c r="W4218" s="14">
        <v>2</v>
      </c>
    </row>
    <row r="4219" spans="1:23" x14ac:dyDescent="0.25">
      <c r="A4219" s="8">
        <v>5982</v>
      </c>
      <c r="B4219" s="9" t="s">
        <v>16067</v>
      </c>
      <c r="C4219" s="9" t="s">
        <v>22</v>
      </c>
      <c r="D4219" s="9" t="s">
        <v>16068</v>
      </c>
      <c r="E4219" s="18" t="s">
        <v>16069</v>
      </c>
      <c r="F4219" s="9" t="s">
        <v>16070</v>
      </c>
      <c r="G4219" s="12">
        <v>9</v>
      </c>
      <c r="H4219" s="9" t="s">
        <v>25</v>
      </c>
      <c r="I4219" s="9" t="s">
        <v>4159</v>
      </c>
      <c r="J4219" s="12">
        <v>2</v>
      </c>
      <c r="K4219" s="13">
        <v>43617</v>
      </c>
      <c r="L4219" s="86">
        <f>(Tabla2[[#This Row],[release_year]]-'VARIANZA Y DES. EST'!$L$11)^2</f>
        <v>38.194842005650592</v>
      </c>
      <c r="M4219" s="12">
        <v>2008</v>
      </c>
      <c r="N4219" s="9" t="s">
        <v>43</v>
      </c>
      <c r="O4219" s="9" t="s">
        <v>15902</v>
      </c>
      <c r="P4219" s="12">
        <v>109</v>
      </c>
      <c r="Q4219" s="12">
        <v>109</v>
      </c>
      <c r="R4219" s="12">
        <v>89.019271167026105</v>
      </c>
      <c r="S4219" s="12" t="s">
        <v>28</v>
      </c>
      <c r="T4219" s="9" t="s">
        <v>38</v>
      </c>
      <c r="U4219" s="9" t="s">
        <v>38</v>
      </c>
      <c r="V4219" s="9" t="s">
        <v>38</v>
      </c>
      <c r="W4219" s="14">
        <v>1</v>
      </c>
    </row>
    <row r="4220" spans="1:23" x14ac:dyDescent="0.25">
      <c r="A4220" s="8">
        <v>6487</v>
      </c>
      <c r="B4220" s="9" t="s">
        <v>16071</v>
      </c>
      <c r="C4220" s="9" t="s">
        <v>22</v>
      </c>
      <c r="D4220" s="9" t="s">
        <v>16072</v>
      </c>
      <c r="E4220" s="9" t="s">
        <v>16073</v>
      </c>
      <c r="F4220" s="9" t="s">
        <v>16074</v>
      </c>
      <c r="G4220" s="12">
        <v>17</v>
      </c>
      <c r="H4220" s="9" t="s">
        <v>25</v>
      </c>
      <c r="I4220" s="9" t="s">
        <v>25</v>
      </c>
      <c r="J4220" s="12">
        <v>1</v>
      </c>
      <c r="K4220" s="13">
        <v>43206</v>
      </c>
      <c r="L4220" s="86">
        <f>(Tabla2[[#This Row],[release_year]]-'VARIANZA Y DES. EST'!$L$11)^2</f>
        <v>26.834446865421359</v>
      </c>
      <c r="M4220" s="12">
        <v>2009</v>
      </c>
      <c r="N4220" s="9" t="s">
        <v>43</v>
      </c>
      <c r="O4220" s="9" t="s">
        <v>15902</v>
      </c>
      <c r="P4220" s="12">
        <v>109</v>
      </c>
      <c r="Q4220" s="12">
        <v>109</v>
      </c>
      <c r="R4220" s="12">
        <v>89.019271167026105</v>
      </c>
      <c r="S4220" s="12" t="s">
        <v>28</v>
      </c>
      <c r="T4220" s="9" t="s">
        <v>5103</v>
      </c>
      <c r="U4220" s="9" t="s">
        <v>38</v>
      </c>
      <c r="V4220" s="9" t="s">
        <v>5103</v>
      </c>
      <c r="W4220" s="14">
        <v>3</v>
      </c>
    </row>
    <row r="4221" spans="1:23" x14ac:dyDescent="0.25">
      <c r="A4221" s="8">
        <v>6683</v>
      </c>
      <c r="B4221" s="9" t="s">
        <v>16075</v>
      </c>
      <c r="C4221" s="9" t="s">
        <v>22</v>
      </c>
      <c r="D4221" s="9" t="s">
        <v>16076</v>
      </c>
      <c r="E4221" s="9" t="s">
        <v>16077</v>
      </c>
      <c r="F4221" s="9" t="s">
        <v>16078</v>
      </c>
      <c r="G4221" s="12">
        <v>5</v>
      </c>
      <c r="H4221" s="9" t="s">
        <v>25</v>
      </c>
      <c r="I4221" s="9" t="s">
        <v>25</v>
      </c>
      <c r="J4221" s="12">
        <v>1</v>
      </c>
      <c r="K4221" s="13">
        <v>44044</v>
      </c>
      <c r="L4221" s="86">
        <f>(Tabla2[[#This Row],[release_year]]-'VARIANZA Y DES. EST'!$L$11)^2</f>
        <v>23.230495463129063</v>
      </c>
      <c r="M4221" s="12">
        <v>2019</v>
      </c>
      <c r="N4221" s="9" t="s">
        <v>1991</v>
      </c>
      <c r="O4221" s="9" t="s">
        <v>15902</v>
      </c>
      <c r="P4221" s="12">
        <v>109</v>
      </c>
      <c r="Q4221" s="12">
        <v>109</v>
      </c>
      <c r="R4221" s="12">
        <v>89.019271167026105</v>
      </c>
      <c r="S4221" s="12" t="s">
        <v>28</v>
      </c>
      <c r="T4221" s="9" t="s">
        <v>7838</v>
      </c>
      <c r="U4221" s="9" t="s">
        <v>45</v>
      </c>
      <c r="V4221" s="9" t="s">
        <v>7838</v>
      </c>
      <c r="W4221" s="14">
        <v>2</v>
      </c>
    </row>
    <row r="4222" spans="1:23" x14ac:dyDescent="0.25">
      <c r="A4222" s="8">
        <v>6697</v>
      </c>
      <c r="B4222" s="9" t="s">
        <v>16079</v>
      </c>
      <c r="C4222" s="9" t="s">
        <v>22</v>
      </c>
      <c r="D4222" s="9" t="s">
        <v>16080</v>
      </c>
      <c r="E4222" s="18" t="s">
        <v>15922</v>
      </c>
      <c r="F4222" s="9" t="s">
        <v>16081</v>
      </c>
      <c r="G4222" s="12">
        <v>12</v>
      </c>
      <c r="H4222" s="9" t="s">
        <v>25</v>
      </c>
      <c r="I4222" s="9" t="s">
        <v>25</v>
      </c>
      <c r="J4222" s="12">
        <v>1</v>
      </c>
      <c r="K4222" s="16">
        <v>43792</v>
      </c>
      <c r="L4222" s="86">
        <f>(Tabla2[[#This Row],[release_year]]-'VARIANZA Y DES. EST'!$L$11)^2</f>
        <v>4.7532614447336705</v>
      </c>
      <c r="M4222" s="12">
        <v>2012</v>
      </c>
      <c r="N4222" s="9" t="s">
        <v>1991</v>
      </c>
      <c r="O4222" s="9" t="s">
        <v>15902</v>
      </c>
      <c r="P4222" s="12">
        <v>109</v>
      </c>
      <c r="Q4222" s="12">
        <v>109</v>
      </c>
      <c r="R4222" s="12">
        <v>89.019271167026105</v>
      </c>
      <c r="S4222" s="12" t="s">
        <v>28</v>
      </c>
      <c r="T4222" s="9" t="s">
        <v>38</v>
      </c>
      <c r="U4222" s="9" t="s">
        <v>38</v>
      </c>
      <c r="V4222" s="9" t="s">
        <v>38</v>
      </c>
      <c r="W4222" s="14">
        <v>1</v>
      </c>
    </row>
    <row r="4223" spans="1:23" x14ac:dyDescent="0.25">
      <c r="A4223" s="8">
        <v>6840</v>
      </c>
      <c r="B4223" s="9" t="s">
        <v>16082</v>
      </c>
      <c r="C4223" s="9" t="s">
        <v>22</v>
      </c>
      <c r="D4223" s="9" t="s">
        <v>16083</v>
      </c>
      <c r="E4223" s="9" t="s">
        <v>16084</v>
      </c>
      <c r="F4223" s="9" t="s">
        <v>16085</v>
      </c>
      <c r="G4223" s="12">
        <v>10</v>
      </c>
      <c r="H4223" s="9" t="s">
        <v>25</v>
      </c>
      <c r="I4223" s="9" t="s">
        <v>25</v>
      </c>
      <c r="J4223" s="12">
        <v>1</v>
      </c>
      <c r="K4223" s="13">
        <v>43846</v>
      </c>
      <c r="L4223" s="86">
        <f>(Tabla2[[#This Row],[release_year]]-'VARIANZA Y DES. EST'!$L$11)^2</f>
        <v>17.47405172519213</v>
      </c>
      <c r="M4223" s="12">
        <v>2010</v>
      </c>
      <c r="N4223" s="9" t="s">
        <v>1991</v>
      </c>
      <c r="O4223" s="9" t="s">
        <v>15902</v>
      </c>
      <c r="P4223" s="12">
        <v>109</v>
      </c>
      <c r="Q4223" s="12">
        <v>109</v>
      </c>
      <c r="R4223" s="12">
        <v>89.019271167026105</v>
      </c>
      <c r="S4223" s="12" t="s">
        <v>28</v>
      </c>
      <c r="T4223" s="9" t="s">
        <v>1539</v>
      </c>
      <c r="U4223" s="9" t="s">
        <v>95</v>
      </c>
      <c r="V4223" s="9" t="s">
        <v>1539</v>
      </c>
      <c r="W4223" s="14">
        <v>2</v>
      </c>
    </row>
    <row r="4224" spans="1:23" x14ac:dyDescent="0.25">
      <c r="A4224" s="8">
        <v>6888</v>
      </c>
      <c r="B4224" s="9" t="s">
        <v>16086</v>
      </c>
      <c r="C4224" s="9" t="s">
        <v>22</v>
      </c>
      <c r="D4224" s="9" t="s">
        <v>16087</v>
      </c>
      <c r="E4224" s="18" t="s">
        <v>16088</v>
      </c>
      <c r="F4224" s="18" t="s">
        <v>16089</v>
      </c>
      <c r="G4224" s="12">
        <v>10</v>
      </c>
      <c r="H4224" s="9" t="s">
        <v>518</v>
      </c>
      <c r="I4224" s="9" t="s">
        <v>518</v>
      </c>
      <c r="J4224" s="12">
        <v>1</v>
      </c>
      <c r="K4224" s="16">
        <v>43023</v>
      </c>
      <c r="L4224" s="86">
        <f>(Tabla2[[#This Row],[release_year]]-'VARIANZA Y DES. EST'!$L$11)^2</f>
        <v>0.67207602404598188</v>
      </c>
      <c r="M4224" s="12">
        <v>2015</v>
      </c>
      <c r="N4224" s="9" t="s">
        <v>35</v>
      </c>
      <c r="O4224" s="9" t="s">
        <v>15902</v>
      </c>
      <c r="P4224" s="12">
        <v>109</v>
      </c>
      <c r="Q4224" s="12">
        <v>109</v>
      </c>
      <c r="R4224" s="12">
        <v>89.019271167026105</v>
      </c>
      <c r="S4224" s="12" t="s">
        <v>28</v>
      </c>
      <c r="T4224" s="9" t="s">
        <v>118</v>
      </c>
      <c r="U4224" s="9" t="s">
        <v>45</v>
      </c>
      <c r="V4224" s="9" t="s">
        <v>118</v>
      </c>
      <c r="W4224" s="14">
        <v>3</v>
      </c>
    </row>
    <row r="4225" spans="1:23" x14ac:dyDescent="0.25">
      <c r="A4225" s="8">
        <v>7125</v>
      </c>
      <c r="B4225" s="9" t="s">
        <v>16090</v>
      </c>
      <c r="C4225" s="9" t="s">
        <v>22</v>
      </c>
      <c r="D4225" s="9" t="s">
        <v>16091</v>
      </c>
      <c r="E4225" s="9" t="s">
        <v>8795</v>
      </c>
      <c r="F4225" s="9" t="s">
        <v>16092</v>
      </c>
      <c r="G4225" s="12">
        <v>1</v>
      </c>
      <c r="H4225" s="9" t="s">
        <v>25</v>
      </c>
      <c r="I4225" s="9" t="s">
        <v>25</v>
      </c>
      <c r="J4225" s="12">
        <v>1</v>
      </c>
      <c r="K4225" s="13">
        <v>42461</v>
      </c>
      <c r="L4225" s="86">
        <f>(Tabla2[[#This Row],[release_year]]-'VARIANZA Y DES. EST'!$L$11)^2</f>
        <v>0.67207602404598188</v>
      </c>
      <c r="M4225" s="12">
        <v>2015</v>
      </c>
      <c r="N4225" s="9" t="s">
        <v>43</v>
      </c>
      <c r="O4225" s="9" t="s">
        <v>15902</v>
      </c>
      <c r="P4225" s="12">
        <v>109</v>
      </c>
      <c r="Q4225" s="12">
        <v>109</v>
      </c>
      <c r="R4225" s="12">
        <v>89.019271167026105</v>
      </c>
      <c r="S4225" s="12" t="s">
        <v>28</v>
      </c>
      <c r="T4225" s="9" t="s">
        <v>57</v>
      </c>
      <c r="U4225" s="9" t="s">
        <v>57</v>
      </c>
      <c r="V4225" s="9" t="s">
        <v>57</v>
      </c>
      <c r="W4225" s="14">
        <v>1</v>
      </c>
    </row>
    <row r="4226" spans="1:23" x14ac:dyDescent="0.25">
      <c r="A4226" s="8">
        <v>7207</v>
      </c>
      <c r="B4226" s="9" t="s">
        <v>16093</v>
      </c>
      <c r="C4226" s="9" t="s">
        <v>22</v>
      </c>
      <c r="D4226" s="9" t="s">
        <v>16094</v>
      </c>
      <c r="E4226" s="9" t="s">
        <v>16095</v>
      </c>
      <c r="F4226" s="9" t="s">
        <v>16096</v>
      </c>
      <c r="G4226" s="12">
        <v>15</v>
      </c>
      <c r="H4226" s="9" t="s">
        <v>126</v>
      </c>
      <c r="I4226" s="9" t="s">
        <v>126</v>
      </c>
      <c r="J4226" s="12">
        <v>1</v>
      </c>
      <c r="K4226" s="13">
        <v>43525</v>
      </c>
      <c r="L4226" s="86">
        <f>(Tabla2[[#This Row],[release_year]]-'VARIANZA Y DES. EST'!$L$11)^2</f>
        <v>3.2471164275211517E-2</v>
      </c>
      <c r="M4226" s="12">
        <v>2014</v>
      </c>
      <c r="N4226" s="9" t="s">
        <v>1991</v>
      </c>
      <c r="O4226" s="9" t="s">
        <v>15902</v>
      </c>
      <c r="P4226" s="12">
        <v>109</v>
      </c>
      <c r="Q4226" s="12">
        <v>109</v>
      </c>
      <c r="R4226" s="12">
        <v>89.019271167026105</v>
      </c>
      <c r="S4226" s="12" t="s">
        <v>28</v>
      </c>
      <c r="T4226" s="9" t="s">
        <v>3998</v>
      </c>
      <c r="U4226" s="9" t="s">
        <v>45</v>
      </c>
      <c r="V4226" s="9" t="s">
        <v>3998</v>
      </c>
      <c r="W4226" s="14">
        <v>3</v>
      </c>
    </row>
    <row r="4227" spans="1:23" x14ac:dyDescent="0.25">
      <c r="A4227" s="8">
        <v>7253</v>
      </c>
      <c r="B4227" s="9" t="s">
        <v>16097</v>
      </c>
      <c r="C4227" s="9" t="s">
        <v>22</v>
      </c>
      <c r="D4227" s="9" t="s">
        <v>16098</v>
      </c>
      <c r="E4227" s="9" t="s">
        <v>13587</v>
      </c>
      <c r="F4227" s="9" t="s">
        <v>16099</v>
      </c>
      <c r="G4227" s="12">
        <v>10</v>
      </c>
      <c r="H4227" s="9" t="s">
        <v>25</v>
      </c>
      <c r="I4227" s="9" t="s">
        <v>25</v>
      </c>
      <c r="J4227" s="12">
        <v>1</v>
      </c>
      <c r="K4227" s="13">
        <v>43831</v>
      </c>
      <c r="L4227" s="86">
        <f>(Tabla2[[#This Row],[release_year]]-'VARIANZA Y DES. EST'!$L$11)^2</f>
        <v>738.76313995046439</v>
      </c>
      <c r="M4227" s="12">
        <v>1987</v>
      </c>
      <c r="N4227" s="9" t="s">
        <v>43</v>
      </c>
      <c r="O4227" s="9" t="s">
        <v>15902</v>
      </c>
      <c r="P4227" s="12">
        <v>109</v>
      </c>
      <c r="Q4227" s="12">
        <v>109</v>
      </c>
      <c r="R4227" s="12">
        <v>89.019271167026105</v>
      </c>
      <c r="S4227" s="12" t="s">
        <v>28</v>
      </c>
      <c r="T4227" s="9" t="s">
        <v>16100</v>
      </c>
      <c r="U4227" s="9" t="s">
        <v>151</v>
      </c>
      <c r="V4227" s="9" t="s">
        <v>16100</v>
      </c>
      <c r="W4227" s="14">
        <v>3</v>
      </c>
    </row>
    <row r="4228" spans="1:23" x14ac:dyDescent="0.25">
      <c r="A4228" s="8">
        <v>7475</v>
      </c>
      <c r="B4228" s="9" t="s">
        <v>16101</v>
      </c>
      <c r="C4228" s="9" t="s">
        <v>22</v>
      </c>
      <c r="D4228" s="9" t="s">
        <v>16102</v>
      </c>
      <c r="E4228" s="9" t="s">
        <v>16103</v>
      </c>
      <c r="F4228" s="9" t="s">
        <v>16104</v>
      </c>
      <c r="G4228" s="12">
        <v>7</v>
      </c>
      <c r="H4228" s="9" t="s">
        <v>25</v>
      </c>
      <c r="I4228" s="9" t="s">
        <v>25</v>
      </c>
      <c r="J4228" s="12">
        <v>1</v>
      </c>
      <c r="K4228" s="13">
        <v>43307</v>
      </c>
      <c r="L4228" s="86">
        <f>(Tabla2[[#This Row],[release_year]]-'VARIANZA Y DES. EST'!$L$11)^2</f>
        <v>0.67207602404598188</v>
      </c>
      <c r="M4228" s="12">
        <v>2015</v>
      </c>
      <c r="N4228" s="9" t="s">
        <v>1991</v>
      </c>
      <c r="O4228" s="9" t="s">
        <v>15902</v>
      </c>
      <c r="P4228" s="12">
        <v>109</v>
      </c>
      <c r="Q4228" s="12">
        <v>109</v>
      </c>
      <c r="R4228" s="12">
        <v>89.019271167026105</v>
      </c>
      <c r="S4228" s="12" t="s">
        <v>28</v>
      </c>
      <c r="T4228" s="9" t="s">
        <v>144</v>
      </c>
      <c r="U4228" s="9" t="s">
        <v>45</v>
      </c>
      <c r="V4228" s="9" t="s">
        <v>144</v>
      </c>
      <c r="W4228" s="14">
        <v>2</v>
      </c>
    </row>
    <row r="4229" spans="1:23" x14ac:dyDescent="0.25">
      <c r="A4229" s="8">
        <v>7476</v>
      </c>
      <c r="B4229" s="9" t="s">
        <v>16105</v>
      </c>
      <c r="C4229" s="9" t="s">
        <v>22</v>
      </c>
      <c r="D4229" s="9" t="s">
        <v>16106</v>
      </c>
      <c r="E4229" s="9" t="s">
        <v>16107</v>
      </c>
      <c r="F4229" s="9" t="s">
        <v>16108</v>
      </c>
      <c r="G4229" s="12">
        <v>6</v>
      </c>
      <c r="H4229" s="9" t="s">
        <v>518</v>
      </c>
      <c r="I4229" s="9" t="s">
        <v>518</v>
      </c>
      <c r="J4229" s="12">
        <v>1</v>
      </c>
      <c r="K4229" s="13">
        <v>42856</v>
      </c>
      <c r="L4229" s="86">
        <f>(Tabla2[[#This Row],[release_year]]-'VARIANZA Y DES. EST'!$L$11)^2</f>
        <v>3.3116808838167522</v>
      </c>
      <c r="M4229" s="12">
        <v>2016</v>
      </c>
      <c r="N4229" s="9" t="s">
        <v>76</v>
      </c>
      <c r="O4229" s="9" t="s">
        <v>15902</v>
      </c>
      <c r="P4229" s="12">
        <v>109</v>
      </c>
      <c r="Q4229" s="12">
        <v>109</v>
      </c>
      <c r="R4229" s="12">
        <v>89.019271167026105</v>
      </c>
      <c r="S4229" s="12" t="s">
        <v>28</v>
      </c>
      <c r="T4229" s="9" t="s">
        <v>118</v>
      </c>
      <c r="U4229" s="9" t="s">
        <v>45</v>
      </c>
      <c r="V4229" s="9" t="s">
        <v>118</v>
      </c>
      <c r="W4229" s="14">
        <v>3</v>
      </c>
    </row>
    <row r="4230" spans="1:23" x14ac:dyDescent="0.25">
      <c r="A4230" s="8">
        <v>7514</v>
      </c>
      <c r="B4230" s="9" t="s">
        <v>16109</v>
      </c>
      <c r="C4230" s="9" t="s">
        <v>22</v>
      </c>
      <c r="D4230" s="9" t="s">
        <v>16110</v>
      </c>
      <c r="E4230" s="9" t="s">
        <v>2699</v>
      </c>
      <c r="F4230" s="9" t="s">
        <v>16111</v>
      </c>
      <c r="G4230" s="12">
        <v>2</v>
      </c>
      <c r="H4230" s="9" t="s">
        <v>518</v>
      </c>
      <c r="I4230" s="9" t="s">
        <v>518</v>
      </c>
      <c r="J4230" s="12">
        <v>1</v>
      </c>
      <c r="K4230" s="13">
        <v>42922</v>
      </c>
      <c r="L4230" s="86">
        <f>(Tabla2[[#This Row],[release_year]]-'VARIANZA Y DES. EST'!$L$11)^2</f>
        <v>3.3116808838167522</v>
      </c>
      <c r="M4230" s="12">
        <v>2016</v>
      </c>
      <c r="N4230" s="9" t="s">
        <v>789</v>
      </c>
      <c r="O4230" s="9" t="s">
        <v>15902</v>
      </c>
      <c r="P4230" s="12">
        <v>109</v>
      </c>
      <c r="Q4230" s="12">
        <v>109</v>
      </c>
      <c r="R4230" s="12">
        <v>89.019271167026105</v>
      </c>
      <c r="S4230" s="12" t="s">
        <v>28</v>
      </c>
      <c r="T4230" s="9" t="s">
        <v>111</v>
      </c>
      <c r="U4230" s="9" t="s">
        <v>30</v>
      </c>
      <c r="V4230" s="9" t="s">
        <v>111</v>
      </c>
      <c r="W4230" s="14">
        <v>2</v>
      </c>
    </row>
    <row r="4231" spans="1:23" x14ac:dyDescent="0.25">
      <c r="A4231" s="8">
        <v>7547</v>
      </c>
      <c r="B4231" s="9" t="s">
        <v>16112</v>
      </c>
      <c r="C4231" s="9" t="s">
        <v>22</v>
      </c>
      <c r="D4231" s="9" t="s">
        <v>16113</v>
      </c>
      <c r="E4231" s="18" t="s">
        <v>16114</v>
      </c>
      <c r="F4231" s="9" t="s">
        <v>16115</v>
      </c>
      <c r="G4231" s="12">
        <v>10</v>
      </c>
      <c r="H4231" s="9" t="s">
        <v>25</v>
      </c>
      <c r="I4231" s="9" t="s">
        <v>25</v>
      </c>
      <c r="J4231" s="12">
        <v>1</v>
      </c>
      <c r="K4231" s="13">
        <v>43709</v>
      </c>
      <c r="L4231" s="86">
        <f>(Tabla2[[#This Row],[release_year]]-'VARIANZA Y DES. EST'!$L$11)^2</f>
        <v>26.834446865421359</v>
      </c>
      <c r="M4231" s="12">
        <v>2009</v>
      </c>
      <c r="N4231" s="9" t="s">
        <v>43</v>
      </c>
      <c r="O4231" s="9" t="s">
        <v>15902</v>
      </c>
      <c r="P4231" s="12">
        <v>109</v>
      </c>
      <c r="Q4231" s="12">
        <v>109</v>
      </c>
      <c r="R4231" s="12">
        <v>89.019271167026105</v>
      </c>
      <c r="S4231" s="12" t="s">
        <v>28</v>
      </c>
      <c r="T4231" s="9" t="s">
        <v>45</v>
      </c>
      <c r="U4231" s="9" t="s">
        <v>45</v>
      </c>
      <c r="V4231" s="9" t="s">
        <v>45</v>
      </c>
      <c r="W4231" s="14">
        <v>1</v>
      </c>
    </row>
    <row r="4232" spans="1:23" x14ac:dyDescent="0.25">
      <c r="A4232" s="8">
        <v>7708</v>
      </c>
      <c r="B4232" s="9" t="s">
        <v>16116</v>
      </c>
      <c r="C4232" s="9" t="s">
        <v>22</v>
      </c>
      <c r="D4232" s="9" t="s">
        <v>16117</v>
      </c>
      <c r="E4232" s="9" t="s">
        <v>16118</v>
      </c>
      <c r="F4232" s="9" t="s">
        <v>16119</v>
      </c>
      <c r="G4232" s="12">
        <v>6</v>
      </c>
      <c r="H4232" s="9" t="s">
        <v>518</v>
      </c>
      <c r="I4232" s="9" t="s">
        <v>518</v>
      </c>
      <c r="J4232" s="12">
        <v>1</v>
      </c>
      <c r="K4232" s="13">
        <v>43282</v>
      </c>
      <c r="L4232" s="86">
        <f>(Tabla2[[#This Row],[release_year]]-'VARIANZA Y DES. EST'!$L$11)^2</f>
        <v>7.9512857435875226</v>
      </c>
      <c r="M4232" s="12">
        <v>2017</v>
      </c>
      <c r="N4232" s="9" t="s">
        <v>82</v>
      </c>
      <c r="O4232" s="9" t="s">
        <v>15902</v>
      </c>
      <c r="P4232" s="12">
        <v>109</v>
      </c>
      <c r="Q4232" s="12">
        <v>109</v>
      </c>
      <c r="R4232" s="12">
        <v>89.019271167026105</v>
      </c>
      <c r="S4232" s="12" t="s">
        <v>28</v>
      </c>
      <c r="T4232" s="9" t="s">
        <v>118</v>
      </c>
      <c r="U4232" s="9" t="s">
        <v>45</v>
      </c>
      <c r="V4232" s="9" t="s">
        <v>118</v>
      </c>
      <c r="W4232" s="14">
        <v>3</v>
      </c>
    </row>
    <row r="4233" spans="1:23" x14ac:dyDescent="0.25">
      <c r="A4233" s="8">
        <v>7729</v>
      </c>
      <c r="B4233" s="9" t="s">
        <v>16120</v>
      </c>
      <c r="C4233" s="9" t="s">
        <v>22</v>
      </c>
      <c r="D4233" s="9" t="s">
        <v>16121</v>
      </c>
      <c r="E4233" s="9" t="s">
        <v>16122</v>
      </c>
      <c r="F4233" s="9" t="s">
        <v>16123</v>
      </c>
      <c r="G4233" s="12">
        <v>10</v>
      </c>
      <c r="H4233" s="9" t="s">
        <v>25</v>
      </c>
      <c r="I4233" s="9" t="s">
        <v>25</v>
      </c>
      <c r="J4233" s="12">
        <v>1</v>
      </c>
      <c r="K4233" s="13">
        <v>43466</v>
      </c>
      <c r="L4233" s="86">
        <f>(Tabla2[[#This Row],[release_year]]-'VARIANZA Y DES. EST'!$L$11)^2</f>
        <v>51.555237145879822</v>
      </c>
      <c r="M4233" s="12">
        <v>2007</v>
      </c>
      <c r="N4233" s="9" t="s">
        <v>1991</v>
      </c>
      <c r="O4233" s="9" t="s">
        <v>15902</v>
      </c>
      <c r="P4233" s="12">
        <v>109</v>
      </c>
      <c r="Q4233" s="12">
        <v>109</v>
      </c>
      <c r="R4233" s="12">
        <v>89.019271167026105</v>
      </c>
      <c r="S4233" s="12" t="s">
        <v>28</v>
      </c>
      <c r="T4233" s="9" t="s">
        <v>3969</v>
      </c>
      <c r="U4233" s="9" t="s">
        <v>3969</v>
      </c>
      <c r="V4233" s="9" t="s">
        <v>3969</v>
      </c>
      <c r="W4233" s="14">
        <v>1</v>
      </c>
    </row>
    <row r="4234" spans="1:23" x14ac:dyDescent="0.25">
      <c r="A4234" s="8">
        <v>7929</v>
      </c>
      <c r="B4234" s="9" t="s">
        <v>16124</v>
      </c>
      <c r="C4234" s="9" t="s">
        <v>22</v>
      </c>
      <c r="D4234" s="9" t="s">
        <v>16125</v>
      </c>
      <c r="E4234" s="18" t="s">
        <v>16126</v>
      </c>
      <c r="F4234" s="9" t="s">
        <v>16127</v>
      </c>
      <c r="G4234" s="12">
        <v>9</v>
      </c>
      <c r="H4234" s="9" t="s">
        <v>530</v>
      </c>
      <c r="I4234" s="9" t="s">
        <v>12211</v>
      </c>
      <c r="J4234" s="12">
        <v>2</v>
      </c>
      <c r="K4234" s="16">
        <v>43448</v>
      </c>
      <c r="L4234" s="86">
        <f>(Tabla2[[#This Row],[release_year]]-'VARIANZA Y DES. EST'!$L$11)^2</f>
        <v>14.590890603358293</v>
      </c>
      <c r="M4234" s="12">
        <v>2018</v>
      </c>
      <c r="N4234" s="9" t="s">
        <v>43</v>
      </c>
      <c r="O4234" s="9" t="s">
        <v>15902</v>
      </c>
      <c r="P4234" s="12">
        <v>109</v>
      </c>
      <c r="Q4234" s="12">
        <v>109</v>
      </c>
      <c r="R4234" s="12">
        <v>89.019271167026105</v>
      </c>
      <c r="S4234" s="12" t="s">
        <v>28</v>
      </c>
      <c r="T4234" s="9" t="s">
        <v>16128</v>
      </c>
      <c r="U4234" s="9" t="s">
        <v>38</v>
      </c>
      <c r="V4234" s="9" t="s">
        <v>16128</v>
      </c>
      <c r="W4234" s="14">
        <v>3</v>
      </c>
    </row>
    <row r="4235" spans="1:23" x14ac:dyDescent="0.25">
      <c r="A4235" s="8">
        <v>7996</v>
      </c>
      <c r="B4235" s="9" t="s">
        <v>16129</v>
      </c>
      <c r="C4235" s="9" t="s">
        <v>22</v>
      </c>
      <c r="D4235" s="9" t="s">
        <v>16130</v>
      </c>
      <c r="E4235" s="9" t="s">
        <v>16131</v>
      </c>
      <c r="F4235" s="18" t="s">
        <v>16132</v>
      </c>
      <c r="G4235" s="12">
        <v>10</v>
      </c>
      <c r="H4235" s="9" t="s">
        <v>518</v>
      </c>
      <c r="I4235" s="9" t="s">
        <v>518</v>
      </c>
      <c r="J4235" s="12">
        <v>1</v>
      </c>
      <c r="K4235" s="13">
        <v>43160</v>
      </c>
      <c r="L4235" s="86">
        <f>(Tabla2[[#This Row],[release_year]]-'VARIANZA Y DES. EST'!$L$11)^2</f>
        <v>4.7532614447336705</v>
      </c>
      <c r="M4235" s="12">
        <v>2012</v>
      </c>
      <c r="N4235" s="9" t="s">
        <v>35</v>
      </c>
      <c r="O4235" s="9" t="s">
        <v>15902</v>
      </c>
      <c r="P4235" s="12">
        <v>109</v>
      </c>
      <c r="Q4235" s="12">
        <v>109</v>
      </c>
      <c r="R4235" s="12">
        <v>89.019271167026105</v>
      </c>
      <c r="S4235" s="12" t="s">
        <v>28</v>
      </c>
      <c r="T4235" s="9" t="s">
        <v>118</v>
      </c>
      <c r="U4235" s="9" t="s">
        <v>45</v>
      </c>
      <c r="V4235" s="9" t="s">
        <v>118</v>
      </c>
      <c r="W4235" s="14">
        <v>3</v>
      </c>
    </row>
    <row r="4236" spans="1:23" x14ac:dyDescent="0.25">
      <c r="A4236" s="8">
        <v>8057</v>
      </c>
      <c r="B4236" s="9" t="s">
        <v>16133</v>
      </c>
      <c r="C4236" s="9" t="s">
        <v>22</v>
      </c>
      <c r="D4236" s="9" t="s">
        <v>16134</v>
      </c>
      <c r="E4236" s="9" t="s">
        <v>16135</v>
      </c>
      <c r="F4236" s="9" t="s">
        <v>16136</v>
      </c>
      <c r="G4236" s="12">
        <v>8</v>
      </c>
      <c r="H4236" s="9" t="s">
        <v>279</v>
      </c>
      <c r="I4236" s="9" t="s">
        <v>16137</v>
      </c>
      <c r="J4236" s="12">
        <v>3</v>
      </c>
      <c r="K4236" s="13">
        <v>43300</v>
      </c>
      <c r="L4236" s="86">
        <f>(Tabla2[[#This Row],[release_year]]-'VARIANZA Y DES. EST'!$L$11)^2</f>
        <v>3.2471164275211517E-2</v>
      </c>
      <c r="M4236" s="12">
        <v>2014</v>
      </c>
      <c r="N4236" s="9" t="s">
        <v>1991</v>
      </c>
      <c r="O4236" s="9" t="s">
        <v>15902</v>
      </c>
      <c r="P4236" s="12">
        <v>109</v>
      </c>
      <c r="Q4236" s="12">
        <v>109</v>
      </c>
      <c r="R4236" s="12">
        <v>89.019271167026105</v>
      </c>
      <c r="S4236" s="12" t="s">
        <v>28</v>
      </c>
      <c r="T4236" s="9" t="s">
        <v>4150</v>
      </c>
      <c r="U4236" s="9" t="s">
        <v>38</v>
      </c>
      <c r="V4236" s="9" t="s">
        <v>4150</v>
      </c>
      <c r="W4236" s="14">
        <v>3</v>
      </c>
    </row>
    <row r="4237" spans="1:23" x14ac:dyDescent="0.25">
      <c r="A4237" s="8">
        <v>8167</v>
      </c>
      <c r="B4237" s="9" t="s">
        <v>16138</v>
      </c>
      <c r="C4237" s="9" t="s">
        <v>22</v>
      </c>
      <c r="D4237" s="9" t="s">
        <v>16139</v>
      </c>
      <c r="E4237" s="9" t="s">
        <v>7906</v>
      </c>
      <c r="F4237" s="9" t="s">
        <v>16140</v>
      </c>
      <c r="G4237" s="12">
        <v>10</v>
      </c>
      <c r="H4237" s="9" t="s">
        <v>25</v>
      </c>
      <c r="I4237" s="9" t="s">
        <v>16141</v>
      </c>
      <c r="J4237" s="12">
        <v>3</v>
      </c>
      <c r="K4237" s="13">
        <v>43831</v>
      </c>
      <c r="L4237" s="86">
        <f>(Tabla2[[#This Row],[release_year]]-'VARIANZA Y DES. EST'!$L$11)^2</f>
        <v>124.99681770679673</v>
      </c>
      <c r="M4237" s="12">
        <v>2003</v>
      </c>
      <c r="N4237" s="9" t="s">
        <v>1991</v>
      </c>
      <c r="O4237" s="9" t="s">
        <v>15902</v>
      </c>
      <c r="P4237" s="12">
        <v>109</v>
      </c>
      <c r="Q4237" s="12">
        <v>109</v>
      </c>
      <c r="R4237" s="12">
        <v>89.019271167026105</v>
      </c>
      <c r="S4237" s="12" t="s">
        <v>28</v>
      </c>
      <c r="T4237" s="9" t="s">
        <v>2252</v>
      </c>
      <c r="U4237" s="9" t="s">
        <v>38</v>
      </c>
      <c r="V4237" s="9" t="s">
        <v>2252</v>
      </c>
      <c r="W4237" s="14">
        <v>2</v>
      </c>
    </row>
    <row r="4238" spans="1:23" x14ac:dyDescent="0.25">
      <c r="A4238" s="8">
        <v>8235</v>
      </c>
      <c r="B4238" s="9" t="s">
        <v>16142</v>
      </c>
      <c r="C4238" s="9" t="s">
        <v>22</v>
      </c>
      <c r="D4238" s="9" t="s">
        <v>16143</v>
      </c>
      <c r="E4238" s="9" t="s">
        <v>16144</v>
      </c>
      <c r="F4238" s="9" t="s">
        <v>16145</v>
      </c>
      <c r="G4238" s="12">
        <v>8</v>
      </c>
      <c r="H4238" s="9" t="s">
        <v>1434</v>
      </c>
      <c r="I4238" s="9" t="s">
        <v>16146</v>
      </c>
      <c r="J4238" s="12">
        <v>2</v>
      </c>
      <c r="K4238" s="13">
        <v>43438</v>
      </c>
      <c r="L4238" s="86">
        <f>(Tabla2[[#This Row],[release_year]]-'VARIANZA Y DES. EST'!$L$11)^2</f>
        <v>7.9512857435875226</v>
      </c>
      <c r="M4238" s="12">
        <v>2017</v>
      </c>
      <c r="N4238" s="9" t="s">
        <v>35</v>
      </c>
      <c r="O4238" s="9" t="s">
        <v>15902</v>
      </c>
      <c r="P4238" s="12">
        <v>109</v>
      </c>
      <c r="Q4238" s="12">
        <v>109</v>
      </c>
      <c r="R4238" s="12">
        <v>89.019271167026105</v>
      </c>
      <c r="S4238" s="12" t="s">
        <v>28</v>
      </c>
      <c r="T4238" s="9" t="s">
        <v>118</v>
      </c>
      <c r="U4238" s="9" t="s">
        <v>45</v>
      </c>
      <c r="V4238" s="9" t="s">
        <v>118</v>
      </c>
      <c r="W4238" s="14">
        <v>3</v>
      </c>
    </row>
    <row r="4239" spans="1:23" x14ac:dyDescent="0.25">
      <c r="A4239" s="8">
        <v>8242</v>
      </c>
      <c r="B4239" s="9" t="s">
        <v>16147</v>
      </c>
      <c r="C4239" s="9" t="s">
        <v>22</v>
      </c>
      <c r="D4239" s="9" t="s">
        <v>16148</v>
      </c>
      <c r="E4239" s="18" t="s">
        <v>12561</v>
      </c>
      <c r="F4239" s="9" t="s">
        <v>16149</v>
      </c>
      <c r="G4239" s="12">
        <v>9</v>
      </c>
      <c r="H4239" s="9" t="s">
        <v>175</v>
      </c>
      <c r="I4239" s="9" t="s">
        <v>175</v>
      </c>
      <c r="J4239" s="12">
        <v>1</v>
      </c>
      <c r="K4239" s="13">
        <v>43709</v>
      </c>
      <c r="L4239" s="86">
        <f>(Tabla2[[#This Row],[release_year]]-'VARIANZA Y DES. EST'!$L$11)^2</f>
        <v>3.3116808838167522</v>
      </c>
      <c r="M4239" s="12">
        <v>2016</v>
      </c>
      <c r="N4239" s="9" t="s">
        <v>35</v>
      </c>
      <c r="O4239" s="9" t="s">
        <v>15902</v>
      </c>
      <c r="P4239" s="12">
        <v>109</v>
      </c>
      <c r="Q4239" s="12">
        <v>109</v>
      </c>
      <c r="R4239" s="12">
        <v>89.019271167026105</v>
      </c>
      <c r="S4239" s="12" t="s">
        <v>28</v>
      </c>
      <c r="T4239" s="9" t="s">
        <v>460</v>
      </c>
      <c r="U4239" s="9" t="s">
        <v>45</v>
      </c>
      <c r="V4239" s="9" t="s">
        <v>460</v>
      </c>
      <c r="W4239" s="14">
        <v>3</v>
      </c>
    </row>
    <row r="4240" spans="1:23" x14ac:dyDescent="0.25">
      <c r="A4240" s="8">
        <v>8692</v>
      </c>
      <c r="B4240" s="9" t="s">
        <v>16150</v>
      </c>
      <c r="C4240" s="9" t="s">
        <v>22</v>
      </c>
      <c r="D4240" s="9" t="s">
        <v>16151</v>
      </c>
      <c r="E4240" s="9" t="s">
        <v>15156</v>
      </c>
      <c r="F4240" s="18" t="s">
        <v>16152</v>
      </c>
      <c r="G4240" s="12">
        <v>10</v>
      </c>
      <c r="H4240" s="9" t="s">
        <v>25</v>
      </c>
      <c r="I4240" s="9" t="s">
        <v>25</v>
      </c>
      <c r="J4240" s="12">
        <v>1</v>
      </c>
      <c r="K4240" s="13">
        <v>43526</v>
      </c>
      <c r="L4240" s="86">
        <f>(Tabla2[[#This Row],[release_year]]-'VARIANZA Y DES. EST'!$L$11)^2</f>
        <v>3.3116808838167522</v>
      </c>
      <c r="M4240" s="12">
        <v>2016</v>
      </c>
      <c r="N4240" s="9" t="s">
        <v>1991</v>
      </c>
      <c r="O4240" s="9" t="s">
        <v>15902</v>
      </c>
      <c r="P4240" s="12">
        <v>109</v>
      </c>
      <c r="Q4240" s="12">
        <v>109</v>
      </c>
      <c r="R4240" s="12">
        <v>89.019271167026105</v>
      </c>
      <c r="S4240" s="12" t="s">
        <v>28</v>
      </c>
      <c r="T4240" s="9" t="s">
        <v>45</v>
      </c>
      <c r="U4240" s="9" t="s">
        <v>45</v>
      </c>
      <c r="V4240" s="9" t="s">
        <v>45</v>
      </c>
      <c r="W4240" s="14">
        <v>1</v>
      </c>
    </row>
    <row r="4241" spans="1:23" x14ac:dyDescent="0.25">
      <c r="A4241" s="8">
        <v>8696</v>
      </c>
      <c r="B4241" s="9" t="s">
        <v>16153</v>
      </c>
      <c r="C4241" s="9" t="s">
        <v>22</v>
      </c>
      <c r="D4241" s="9" t="s">
        <v>16154</v>
      </c>
      <c r="E4241" s="9" t="s">
        <v>16155</v>
      </c>
      <c r="F4241" s="9" t="s">
        <v>16156</v>
      </c>
      <c r="G4241" s="12">
        <v>8</v>
      </c>
      <c r="H4241" s="9" t="s">
        <v>518</v>
      </c>
      <c r="I4241" s="9" t="s">
        <v>518</v>
      </c>
      <c r="J4241" s="12">
        <v>1</v>
      </c>
      <c r="K4241" s="13">
        <v>43526</v>
      </c>
      <c r="L4241" s="86">
        <f>(Tabla2[[#This Row],[release_year]]-'VARIANZA Y DES. EST'!$L$11)^2</f>
        <v>1.3928663045044412</v>
      </c>
      <c r="M4241" s="12">
        <v>2013</v>
      </c>
      <c r="N4241" s="9" t="s">
        <v>35</v>
      </c>
      <c r="O4241" s="9" t="s">
        <v>15902</v>
      </c>
      <c r="P4241" s="12">
        <v>109</v>
      </c>
      <c r="Q4241" s="12">
        <v>109</v>
      </c>
      <c r="R4241" s="12">
        <v>89.019271167026105</v>
      </c>
      <c r="S4241" s="12" t="s">
        <v>28</v>
      </c>
      <c r="T4241" s="9" t="s">
        <v>2492</v>
      </c>
      <c r="U4241" s="9" t="s">
        <v>95</v>
      </c>
      <c r="V4241" s="9" t="s">
        <v>2492</v>
      </c>
      <c r="W4241" s="14">
        <v>3</v>
      </c>
    </row>
    <row r="4242" spans="1:23" x14ac:dyDescent="0.25">
      <c r="A4242" s="8">
        <v>8755</v>
      </c>
      <c r="B4242" s="9" t="s">
        <v>16157</v>
      </c>
      <c r="C4242" s="9" t="s">
        <v>22</v>
      </c>
      <c r="D4242" s="9" t="s">
        <v>16158</v>
      </c>
      <c r="E4242" s="9" t="s">
        <v>16159</v>
      </c>
      <c r="F4242" s="9" t="s">
        <v>16160</v>
      </c>
      <c r="G4242" s="12">
        <v>9</v>
      </c>
      <c r="H4242" s="9" t="s">
        <v>25</v>
      </c>
      <c r="I4242" s="9" t="s">
        <v>25</v>
      </c>
      <c r="J4242" s="12">
        <v>1</v>
      </c>
      <c r="K4242" s="13">
        <v>43553</v>
      </c>
      <c r="L4242" s="86">
        <f>(Tabla2[[#This Row],[release_year]]-'VARIANZA Y DES. EST'!$L$11)^2</f>
        <v>3.3116808838167522</v>
      </c>
      <c r="M4242" s="12">
        <v>2016</v>
      </c>
      <c r="N4242" s="9" t="s">
        <v>1991</v>
      </c>
      <c r="O4242" s="9" t="s">
        <v>15902</v>
      </c>
      <c r="P4242" s="12">
        <v>109</v>
      </c>
      <c r="Q4242" s="12">
        <v>109</v>
      </c>
      <c r="R4242" s="12">
        <v>89.019271167026105</v>
      </c>
      <c r="S4242" s="12" t="s">
        <v>28</v>
      </c>
      <c r="T4242" s="9" t="s">
        <v>7217</v>
      </c>
      <c r="U4242" s="9" t="s">
        <v>45</v>
      </c>
      <c r="V4242" s="9" t="s">
        <v>7217</v>
      </c>
      <c r="W4242" s="14">
        <v>3</v>
      </c>
    </row>
    <row r="4243" spans="1:23" x14ac:dyDescent="0.25">
      <c r="A4243" s="8">
        <v>36</v>
      </c>
      <c r="B4243" s="9" t="s">
        <v>16161</v>
      </c>
      <c r="C4243" s="9" t="s">
        <v>22</v>
      </c>
      <c r="D4243" s="9" t="s">
        <v>16162</v>
      </c>
      <c r="E4243" s="9" t="s">
        <v>16163</v>
      </c>
      <c r="F4243" s="9" t="s">
        <v>16164</v>
      </c>
      <c r="G4243" s="12">
        <v>10</v>
      </c>
      <c r="H4243" s="12"/>
      <c r="I4243" s="9"/>
      <c r="J4243" s="12">
        <v>0</v>
      </c>
      <c r="K4243" s="13">
        <v>44456</v>
      </c>
      <c r="L4243" s="86">
        <f>(Tabla2[[#This Row],[release_year]]-'VARIANZA Y DES. EST'!$L$11)^2</f>
        <v>46.509705182670608</v>
      </c>
      <c r="M4243" s="12">
        <v>2021</v>
      </c>
      <c r="N4243" s="9" t="s">
        <v>76</v>
      </c>
      <c r="O4243" s="9" t="s">
        <v>16165</v>
      </c>
      <c r="P4243" s="12">
        <v>110</v>
      </c>
      <c r="Q4243" s="12">
        <v>110</v>
      </c>
      <c r="R4243" s="12">
        <v>108.88927606019199</v>
      </c>
      <c r="S4243" s="12" t="s">
        <v>28</v>
      </c>
      <c r="T4243" s="9" t="s">
        <v>460</v>
      </c>
      <c r="U4243" s="9" t="s">
        <v>45</v>
      </c>
      <c r="V4243" s="9" t="s">
        <v>460</v>
      </c>
      <c r="W4243" s="14">
        <v>3</v>
      </c>
    </row>
    <row r="4244" spans="1:23" x14ac:dyDescent="0.25">
      <c r="A4244" s="8">
        <v>114</v>
      </c>
      <c r="B4244" s="9" t="s">
        <v>16166</v>
      </c>
      <c r="C4244" s="9" t="s">
        <v>22</v>
      </c>
      <c r="D4244" s="9" t="s">
        <v>16167</v>
      </c>
      <c r="E4244" s="18" t="s">
        <v>2534</v>
      </c>
      <c r="F4244" s="9" t="s">
        <v>16168</v>
      </c>
      <c r="G4244" s="12">
        <v>8</v>
      </c>
      <c r="H4244" s="12"/>
      <c r="I4244" s="9"/>
      <c r="J4244" s="12">
        <v>0</v>
      </c>
      <c r="K4244" s="13">
        <v>44441</v>
      </c>
      <c r="L4244" s="86">
        <f>(Tabla2[[#This Row],[release_year]]-'VARIANZA Y DES. EST'!$L$11)^2</f>
        <v>46.509705182670608</v>
      </c>
      <c r="M4244" s="12">
        <v>2021</v>
      </c>
      <c r="N4244" s="9" t="s">
        <v>82</v>
      </c>
      <c r="O4244" s="9" t="s">
        <v>16165</v>
      </c>
      <c r="P4244" s="12">
        <v>110</v>
      </c>
      <c r="Q4244" s="12">
        <v>110</v>
      </c>
      <c r="R4244" s="12">
        <v>108.88927606019199</v>
      </c>
      <c r="S4244" s="12" t="s">
        <v>28</v>
      </c>
      <c r="T4244" s="9" t="s">
        <v>3577</v>
      </c>
      <c r="U4244" s="9" t="s">
        <v>95</v>
      </c>
      <c r="V4244" s="9" t="s">
        <v>3577</v>
      </c>
      <c r="W4244" s="14">
        <v>2</v>
      </c>
    </row>
    <row r="4245" spans="1:23" x14ac:dyDescent="0.25">
      <c r="A4245" s="8">
        <v>173</v>
      </c>
      <c r="B4245" s="9" t="s">
        <v>16169</v>
      </c>
      <c r="C4245" s="9" t="s">
        <v>22</v>
      </c>
      <c r="D4245" s="9" t="s">
        <v>16170</v>
      </c>
      <c r="E4245" s="18" t="s">
        <v>16171</v>
      </c>
      <c r="F4245" s="9" t="s">
        <v>16172</v>
      </c>
      <c r="G4245" s="12">
        <v>14</v>
      </c>
      <c r="H4245" s="9" t="s">
        <v>25</v>
      </c>
      <c r="I4245" s="9" t="s">
        <v>6255</v>
      </c>
      <c r="J4245" s="12">
        <v>2</v>
      </c>
      <c r="K4245" s="13">
        <v>44440</v>
      </c>
      <c r="L4245" s="86">
        <f>(Tabla2[[#This Row],[release_year]]-'VARIANZA Y DES. EST'!$L$11)^2</f>
        <v>124.99681770679673</v>
      </c>
      <c r="M4245" s="12">
        <v>2003</v>
      </c>
      <c r="N4245" s="9" t="s">
        <v>43</v>
      </c>
      <c r="O4245" s="9" t="s">
        <v>16165</v>
      </c>
      <c r="P4245" s="12">
        <v>110</v>
      </c>
      <c r="Q4245" s="12">
        <v>110</v>
      </c>
      <c r="R4245" s="12">
        <v>108.88927606019199</v>
      </c>
      <c r="S4245" s="12" t="s">
        <v>28</v>
      </c>
      <c r="T4245" s="9" t="s">
        <v>1539</v>
      </c>
      <c r="U4245" s="9" t="s">
        <v>95</v>
      </c>
      <c r="V4245" s="9" t="s">
        <v>1539</v>
      </c>
      <c r="W4245" s="14">
        <v>2</v>
      </c>
    </row>
    <row r="4246" spans="1:23" x14ac:dyDescent="0.25">
      <c r="A4246" s="8">
        <v>248</v>
      </c>
      <c r="B4246" s="9" t="s">
        <v>16173</v>
      </c>
      <c r="C4246" s="9" t="s">
        <v>22</v>
      </c>
      <c r="D4246" s="9" t="s">
        <v>16174</v>
      </c>
      <c r="E4246" s="9" t="s">
        <v>16175</v>
      </c>
      <c r="F4246" s="9" t="s">
        <v>16176</v>
      </c>
      <c r="G4246" s="12">
        <v>9</v>
      </c>
      <c r="H4246" s="9" t="s">
        <v>25</v>
      </c>
      <c r="I4246" s="9" t="s">
        <v>25</v>
      </c>
      <c r="J4246" s="12">
        <v>1</v>
      </c>
      <c r="K4246" s="13">
        <v>44428</v>
      </c>
      <c r="L4246" s="86">
        <f>(Tabla2[[#This Row],[release_year]]-'VARIANZA Y DES. EST'!$L$11)^2</f>
        <v>46.509705182670608</v>
      </c>
      <c r="M4246" s="12">
        <v>2021</v>
      </c>
      <c r="N4246" s="9" t="s">
        <v>1991</v>
      </c>
      <c r="O4246" s="9" t="s">
        <v>16165</v>
      </c>
      <c r="P4246" s="12">
        <v>110</v>
      </c>
      <c r="Q4246" s="12">
        <v>110</v>
      </c>
      <c r="R4246" s="12">
        <v>108.88927606019199</v>
      </c>
      <c r="S4246" s="12" t="s">
        <v>28</v>
      </c>
      <c r="T4246" s="9" t="s">
        <v>5577</v>
      </c>
      <c r="U4246" s="9" t="s">
        <v>38</v>
      </c>
      <c r="V4246" s="9" t="s">
        <v>5577</v>
      </c>
      <c r="W4246" s="14">
        <v>2</v>
      </c>
    </row>
    <row r="4247" spans="1:23" x14ac:dyDescent="0.25">
      <c r="A4247" s="8">
        <v>271</v>
      </c>
      <c r="B4247" s="9" t="s">
        <v>16177</v>
      </c>
      <c r="C4247" s="9" t="s">
        <v>22</v>
      </c>
      <c r="D4247" s="9" t="s">
        <v>16178</v>
      </c>
      <c r="E4247" s="9" t="s">
        <v>16179</v>
      </c>
      <c r="F4247" s="9" t="s">
        <v>16180</v>
      </c>
      <c r="G4247" s="12">
        <v>7</v>
      </c>
      <c r="H4247" s="9" t="s">
        <v>890</v>
      </c>
      <c r="I4247" s="9" t="s">
        <v>16181</v>
      </c>
      <c r="J4247" s="12">
        <v>3</v>
      </c>
      <c r="K4247" s="13">
        <v>44421</v>
      </c>
      <c r="L4247" s="86">
        <f>(Tabla2[[#This Row],[release_year]]-'VARIANZA Y DES. EST'!$L$11)^2</f>
        <v>46.509705182670608</v>
      </c>
      <c r="M4247" s="12">
        <v>2021</v>
      </c>
      <c r="N4247" s="9" t="s">
        <v>76</v>
      </c>
      <c r="O4247" s="9" t="s">
        <v>16165</v>
      </c>
      <c r="P4247" s="12">
        <v>110</v>
      </c>
      <c r="Q4247" s="12">
        <v>110</v>
      </c>
      <c r="R4247" s="12">
        <v>108.88927606019199</v>
      </c>
      <c r="S4247" s="12" t="s">
        <v>28</v>
      </c>
      <c r="T4247" s="9" t="s">
        <v>38</v>
      </c>
      <c r="U4247" s="9" t="s">
        <v>38</v>
      </c>
      <c r="V4247" s="9" t="s">
        <v>38</v>
      </c>
      <c r="W4247" s="14">
        <v>1</v>
      </c>
    </row>
    <row r="4248" spans="1:23" x14ac:dyDescent="0.25">
      <c r="A4248" s="8">
        <v>472</v>
      </c>
      <c r="B4248" s="9" t="s">
        <v>16182</v>
      </c>
      <c r="C4248" s="9" t="s">
        <v>22</v>
      </c>
      <c r="D4248" s="9" t="s">
        <v>16183</v>
      </c>
      <c r="E4248" s="9" t="s">
        <v>16184</v>
      </c>
      <c r="F4248" s="9" t="s">
        <v>16185</v>
      </c>
      <c r="G4248" s="12">
        <v>11</v>
      </c>
      <c r="H4248" s="12"/>
      <c r="I4248" s="9"/>
      <c r="J4248" s="12">
        <v>0</v>
      </c>
      <c r="K4248" s="13">
        <v>44390</v>
      </c>
      <c r="L4248" s="86">
        <f>(Tabla2[[#This Row],[release_year]]-'VARIANZA Y DES. EST'!$L$11)^2</f>
        <v>46.509705182670608</v>
      </c>
      <c r="M4248" s="12">
        <v>2021</v>
      </c>
      <c r="N4248" s="9" t="s">
        <v>82</v>
      </c>
      <c r="O4248" s="9" t="s">
        <v>16165</v>
      </c>
      <c r="P4248" s="12">
        <v>110</v>
      </c>
      <c r="Q4248" s="12">
        <v>110</v>
      </c>
      <c r="R4248" s="12">
        <v>108.88927606019199</v>
      </c>
      <c r="S4248" s="12" t="s">
        <v>28</v>
      </c>
      <c r="T4248" s="9" t="s">
        <v>6181</v>
      </c>
      <c r="U4248" s="9" t="s">
        <v>30</v>
      </c>
      <c r="V4248" s="9" t="s">
        <v>6181</v>
      </c>
      <c r="W4248" s="14">
        <v>3</v>
      </c>
    </row>
    <row r="4249" spans="1:23" x14ac:dyDescent="0.25">
      <c r="A4249" s="8">
        <v>617</v>
      </c>
      <c r="B4249" s="9" t="s">
        <v>16186</v>
      </c>
      <c r="C4249" s="9" t="s">
        <v>22</v>
      </c>
      <c r="D4249" s="9" t="s">
        <v>16187</v>
      </c>
      <c r="E4249" s="18" t="s">
        <v>13439</v>
      </c>
      <c r="F4249" s="9" t="s">
        <v>16188</v>
      </c>
      <c r="G4249" s="12">
        <v>9</v>
      </c>
      <c r="H4249" s="12"/>
      <c r="I4249" s="9"/>
      <c r="J4249" s="12">
        <v>0</v>
      </c>
      <c r="K4249" s="13">
        <v>44378</v>
      </c>
      <c r="L4249" s="86">
        <f>(Tabla2[[#This Row],[release_year]]-'VARIANZA Y DES. EST'!$L$11)^2</f>
        <v>23.230495463129063</v>
      </c>
      <c r="M4249" s="12">
        <v>2019</v>
      </c>
      <c r="N4249" s="9" t="s">
        <v>1991</v>
      </c>
      <c r="O4249" s="9" t="s">
        <v>16165</v>
      </c>
      <c r="P4249" s="12">
        <v>110</v>
      </c>
      <c r="Q4249" s="12">
        <v>110</v>
      </c>
      <c r="R4249" s="12">
        <v>108.88927606019199</v>
      </c>
      <c r="S4249" s="12" t="s">
        <v>28</v>
      </c>
      <c r="T4249" s="9" t="s">
        <v>45</v>
      </c>
      <c r="U4249" s="9" t="s">
        <v>45</v>
      </c>
      <c r="V4249" s="9" t="s">
        <v>45</v>
      </c>
      <c r="W4249" s="14">
        <v>1</v>
      </c>
    </row>
    <row r="4250" spans="1:23" x14ac:dyDescent="0.25">
      <c r="A4250" s="8">
        <v>737</v>
      </c>
      <c r="B4250" s="9" t="s">
        <v>16189</v>
      </c>
      <c r="C4250" s="9" t="s">
        <v>22</v>
      </c>
      <c r="D4250" s="9" t="s">
        <v>16190</v>
      </c>
      <c r="E4250" s="9" t="s">
        <v>16191</v>
      </c>
      <c r="F4250" s="9" t="s">
        <v>16192</v>
      </c>
      <c r="G4250" s="12">
        <v>11</v>
      </c>
      <c r="H4250" s="9" t="s">
        <v>25</v>
      </c>
      <c r="I4250" s="9" t="s">
        <v>883</v>
      </c>
      <c r="J4250" s="12">
        <v>2</v>
      </c>
      <c r="K4250" s="13">
        <v>44358</v>
      </c>
      <c r="L4250" s="86">
        <f>(Tabla2[[#This Row],[release_year]]-'VARIANZA Y DES. EST'!$L$11)^2</f>
        <v>46.509705182670608</v>
      </c>
      <c r="M4250" s="12">
        <v>2021</v>
      </c>
      <c r="N4250" s="9" t="s">
        <v>99</v>
      </c>
      <c r="O4250" s="9" t="s">
        <v>16165</v>
      </c>
      <c r="P4250" s="12">
        <v>110</v>
      </c>
      <c r="Q4250" s="12">
        <v>110</v>
      </c>
      <c r="R4250" s="12">
        <v>108.88927606019199</v>
      </c>
      <c r="S4250" s="12" t="s">
        <v>28</v>
      </c>
      <c r="T4250" s="9" t="s">
        <v>6181</v>
      </c>
      <c r="U4250" s="9" t="s">
        <v>30</v>
      </c>
      <c r="V4250" s="9" t="s">
        <v>6181</v>
      </c>
      <c r="W4250" s="14">
        <v>3</v>
      </c>
    </row>
    <row r="4251" spans="1:23" x14ac:dyDescent="0.25">
      <c r="A4251" s="8">
        <v>755</v>
      </c>
      <c r="B4251" s="9" t="s">
        <v>16193</v>
      </c>
      <c r="C4251" s="9" t="s">
        <v>22</v>
      </c>
      <c r="D4251" s="9" t="s">
        <v>16194</v>
      </c>
      <c r="E4251" s="9" t="s">
        <v>16195</v>
      </c>
      <c r="F4251" s="9" t="s">
        <v>16196</v>
      </c>
      <c r="G4251" s="12">
        <v>10</v>
      </c>
      <c r="H4251" s="9" t="s">
        <v>126</v>
      </c>
      <c r="I4251" s="9" t="s">
        <v>5012</v>
      </c>
      <c r="J4251" s="12">
        <v>2</v>
      </c>
      <c r="K4251" s="13">
        <v>44352</v>
      </c>
      <c r="L4251" s="86">
        <f>(Tabla2[[#This Row],[release_year]]-'VARIANZA Y DES. EST'!$L$11)^2</f>
        <v>14.590890603358293</v>
      </c>
      <c r="M4251" s="12">
        <v>2018</v>
      </c>
      <c r="N4251" s="9" t="s">
        <v>1991</v>
      </c>
      <c r="O4251" s="9" t="s">
        <v>16165</v>
      </c>
      <c r="P4251" s="12">
        <v>110</v>
      </c>
      <c r="Q4251" s="12">
        <v>110</v>
      </c>
      <c r="R4251" s="12">
        <v>108.88927606019199</v>
      </c>
      <c r="S4251" s="12" t="s">
        <v>28</v>
      </c>
      <c r="T4251" s="9" t="s">
        <v>144</v>
      </c>
      <c r="U4251" s="9" t="s">
        <v>45</v>
      </c>
      <c r="V4251" s="9" t="s">
        <v>144</v>
      </c>
      <c r="W4251" s="14">
        <v>2</v>
      </c>
    </row>
    <row r="4252" spans="1:23" x14ac:dyDescent="0.25">
      <c r="A4252" s="8">
        <v>776</v>
      </c>
      <c r="B4252" s="9" t="s">
        <v>16197</v>
      </c>
      <c r="C4252" s="9" t="s">
        <v>22</v>
      </c>
      <c r="D4252" s="9" t="s">
        <v>16198</v>
      </c>
      <c r="E4252" s="9" t="s">
        <v>16199</v>
      </c>
      <c r="F4252" s="9" t="s">
        <v>16200</v>
      </c>
      <c r="G4252" s="12">
        <v>11</v>
      </c>
      <c r="H4252" s="9" t="s">
        <v>25</v>
      </c>
      <c r="I4252" s="9" t="s">
        <v>25</v>
      </c>
      <c r="J4252" s="12">
        <v>1</v>
      </c>
      <c r="K4252" s="13">
        <v>44349</v>
      </c>
      <c r="L4252" s="86">
        <f>(Tabla2[[#This Row],[release_year]]-'VARIANZA Y DES. EST'!$L$11)^2</f>
        <v>4.7532614447336705</v>
      </c>
      <c r="M4252" s="12">
        <v>2012</v>
      </c>
      <c r="N4252" s="9" t="s">
        <v>76</v>
      </c>
      <c r="O4252" s="9" t="s">
        <v>16165</v>
      </c>
      <c r="P4252" s="12">
        <v>110</v>
      </c>
      <c r="Q4252" s="12">
        <v>110</v>
      </c>
      <c r="R4252" s="12">
        <v>108.88927606019199</v>
      </c>
      <c r="S4252" s="12" t="s">
        <v>28</v>
      </c>
      <c r="T4252" s="9" t="s">
        <v>3476</v>
      </c>
      <c r="U4252" s="9" t="s">
        <v>45</v>
      </c>
      <c r="V4252" s="9" t="s">
        <v>3476</v>
      </c>
      <c r="W4252" s="14">
        <v>3</v>
      </c>
    </row>
    <row r="4253" spans="1:23" x14ac:dyDescent="0.25">
      <c r="A4253" s="8">
        <v>846</v>
      </c>
      <c r="B4253" s="9" t="s">
        <v>16201</v>
      </c>
      <c r="C4253" s="9" t="s">
        <v>22</v>
      </c>
      <c r="D4253" s="9" t="s">
        <v>16202</v>
      </c>
      <c r="E4253" s="9" t="s">
        <v>16203</v>
      </c>
      <c r="F4253" s="18" t="s">
        <v>16204</v>
      </c>
      <c r="G4253" s="12">
        <v>10</v>
      </c>
      <c r="H4253" s="12"/>
      <c r="I4253" s="9"/>
      <c r="J4253" s="12">
        <v>0</v>
      </c>
      <c r="K4253" s="13">
        <v>44341</v>
      </c>
      <c r="L4253" s="86">
        <f>(Tabla2[[#This Row],[release_year]]-'VARIANZA Y DES. EST'!$L$11)^2</f>
        <v>3.2471164275211517E-2</v>
      </c>
      <c r="M4253" s="12">
        <v>2014</v>
      </c>
      <c r="N4253" s="9" t="s">
        <v>35</v>
      </c>
      <c r="O4253" s="9" t="s">
        <v>16165</v>
      </c>
      <c r="P4253" s="12">
        <v>110</v>
      </c>
      <c r="Q4253" s="12">
        <v>110</v>
      </c>
      <c r="R4253" s="12">
        <v>108.88927606019199</v>
      </c>
      <c r="S4253" s="12" t="s">
        <v>28</v>
      </c>
      <c r="T4253" s="9" t="s">
        <v>460</v>
      </c>
      <c r="U4253" s="9" t="s">
        <v>45</v>
      </c>
      <c r="V4253" s="9" t="s">
        <v>460</v>
      </c>
      <c r="W4253" s="14">
        <v>3</v>
      </c>
    </row>
    <row r="4254" spans="1:23" x14ac:dyDescent="0.25">
      <c r="A4254" s="8">
        <v>1216</v>
      </c>
      <c r="B4254" s="9" t="s">
        <v>16205</v>
      </c>
      <c r="C4254" s="9" t="s">
        <v>22</v>
      </c>
      <c r="D4254" s="9" t="s">
        <v>16206</v>
      </c>
      <c r="E4254" s="18" t="s">
        <v>16207</v>
      </c>
      <c r="F4254" s="18" t="s">
        <v>16208</v>
      </c>
      <c r="G4254" s="12">
        <v>8</v>
      </c>
      <c r="H4254" s="9" t="s">
        <v>7034</v>
      </c>
      <c r="I4254" s="9" t="s">
        <v>7034</v>
      </c>
      <c r="J4254" s="12">
        <v>1</v>
      </c>
      <c r="K4254" s="13">
        <v>44267</v>
      </c>
      <c r="L4254" s="86">
        <f>(Tabla2[[#This Row],[release_year]]-'VARIANZA Y DES. EST'!$L$11)^2</f>
        <v>17.47405172519213</v>
      </c>
      <c r="M4254" s="12">
        <v>2010</v>
      </c>
      <c r="N4254" s="9" t="s">
        <v>76</v>
      </c>
      <c r="O4254" s="9" t="s">
        <v>16165</v>
      </c>
      <c r="P4254" s="12">
        <v>110</v>
      </c>
      <c r="Q4254" s="12">
        <v>110</v>
      </c>
      <c r="R4254" s="12">
        <v>108.88927606019199</v>
      </c>
      <c r="S4254" s="12" t="s">
        <v>28</v>
      </c>
      <c r="T4254" s="9" t="s">
        <v>3625</v>
      </c>
      <c r="U4254" s="9" t="s">
        <v>95</v>
      </c>
      <c r="V4254" s="9" t="s">
        <v>3625</v>
      </c>
      <c r="W4254" s="14">
        <v>3</v>
      </c>
    </row>
    <row r="4255" spans="1:23" x14ac:dyDescent="0.25">
      <c r="A4255" s="8">
        <v>1486</v>
      </c>
      <c r="B4255" s="9" t="s">
        <v>16209</v>
      </c>
      <c r="C4255" s="9" t="s">
        <v>22</v>
      </c>
      <c r="D4255" s="9" t="s">
        <v>16210</v>
      </c>
      <c r="E4255" s="18" t="s">
        <v>16211</v>
      </c>
      <c r="F4255" s="9" t="s">
        <v>16212</v>
      </c>
      <c r="G4255" s="12">
        <v>10</v>
      </c>
      <c r="H4255" s="9" t="s">
        <v>25</v>
      </c>
      <c r="I4255" s="9" t="s">
        <v>327</v>
      </c>
      <c r="J4255" s="12">
        <v>2</v>
      </c>
      <c r="K4255" s="16">
        <v>44193</v>
      </c>
      <c r="L4255" s="86">
        <f>(Tabla2[[#This Row],[release_year]]-'VARIANZA Y DES. EST'!$L$11)^2</f>
        <v>10.1136565849629</v>
      </c>
      <c r="M4255" s="12">
        <v>2011</v>
      </c>
      <c r="N4255" s="9" t="s">
        <v>99</v>
      </c>
      <c r="O4255" s="9" t="s">
        <v>16165</v>
      </c>
      <c r="P4255" s="12">
        <v>110</v>
      </c>
      <c r="Q4255" s="12">
        <v>110</v>
      </c>
      <c r="R4255" s="12">
        <v>108.88927606019199</v>
      </c>
      <c r="S4255" s="12" t="s">
        <v>28</v>
      </c>
      <c r="T4255" s="9" t="s">
        <v>111</v>
      </c>
      <c r="U4255" s="9" t="s">
        <v>30</v>
      </c>
      <c r="V4255" s="9" t="s">
        <v>111</v>
      </c>
      <c r="W4255" s="14">
        <v>2</v>
      </c>
    </row>
    <row r="4256" spans="1:23" x14ac:dyDescent="0.25">
      <c r="A4256" s="8">
        <v>1497</v>
      </c>
      <c r="B4256" s="9" t="s">
        <v>16213</v>
      </c>
      <c r="C4256" s="9" t="s">
        <v>22</v>
      </c>
      <c r="D4256" s="9" t="s">
        <v>16214</v>
      </c>
      <c r="E4256" s="9" t="s">
        <v>16215</v>
      </c>
      <c r="F4256" s="9" t="s">
        <v>16216</v>
      </c>
      <c r="G4256" s="12">
        <v>8</v>
      </c>
      <c r="H4256" s="9" t="s">
        <v>2935</v>
      </c>
      <c r="I4256" s="9" t="s">
        <v>2935</v>
      </c>
      <c r="J4256" s="12">
        <v>1</v>
      </c>
      <c r="K4256" s="16">
        <v>44189</v>
      </c>
      <c r="L4256" s="86">
        <f>(Tabla2[[#This Row],[release_year]]-'VARIANZA Y DES. EST'!$L$11)^2</f>
        <v>14.590890603358293</v>
      </c>
      <c r="M4256" s="12">
        <v>2018</v>
      </c>
      <c r="N4256" s="9" t="s">
        <v>55</v>
      </c>
      <c r="O4256" s="9" t="s">
        <v>16165</v>
      </c>
      <c r="P4256" s="12">
        <v>110</v>
      </c>
      <c r="Q4256" s="12">
        <v>110</v>
      </c>
      <c r="R4256" s="12">
        <v>108.88927606019199</v>
      </c>
      <c r="S4256" s="12" t="s">
        <v>28</v>
      </c>
      <c r="T4256" s="9" t="s">
        <v>6181</v>
      </c>
      <c r="U4256" s="9" t="s">
        <v>30</v>
      </c>
      <c r="V4256" s="9" t="s">
        <v>6181</v>
      </c>
      <c r="W4256" s="14">
        <v>3</v>
      </c>
    </row>
    <row r="4257" spans="1:23" x14ac:dyDescent="0.25">
      <c r="A4257" s="8">
        <v>1535</v>
      </c>
      <c r="B4257" s="9" t="s">
        <v>16217</v>
      </c>
      <c r="C4257" s="9" t="s">
        <v>22</v>
      </c>
      <c r="D4257" s="9" t="s">
        <v>16218</v>
      </c>
      <c r="E4257" s="18" t="s">
        <v>14152</v>
      </c>
      <c r="F4257" s="9" t="s">
        <v>16219</v>
      </c>
      <c r="G4257" s="12">
        <v>11</v>
      </c>
      <c r="H4257" s="9" t="s">
        <v>3522</v>
      </c>
      <c r="I4257" s="9" t="s">
        <v>16220</v>
      </c>
      <c r="J4257" s="12">
        <v>4</v>
      </c>
      <c r="K4257" s="16">
        <v>44181</v>
      </c>
      <c r="L4257" s="86">
        <f>(Tabla2[[#This Row],[release_year]]-'VARIANZA Y DES. EST'!$L$11)^2</f>
        <v>4.7532614447336705</v>
      </c>
      <c r="M4257" s="12">
        <v>2012</v>
      </c>
      <c r="N4257" s="9" t="s">
        <v>76</v>
      </c>
      <c r="O4257" s="9" t="s">
        <v>16165</v>
      </c>
      <c r="P4257" s="12">
        <v>110</v>
      </c>
      <c r="Q4257" s="12">
        <v>110</v>
      </c>
      <c r="R4257" s="12">
        <v>108.88927606019199</v>
      </c>
      <c r="S4257" s="12" t="s">
        <v>28</v>
      </c>
      <c r="T4257" s="9" t="s">
        <v>9271</v>
      </c>
      <c r="U4257" s="9" t="s">
        <v>45</v>
      </c>
      <c r="V4257" s="9" t="s">
        <v>9271</v>
      </c>
      <c r="W4257" s="14">
        <v>3</v>
      </c>
    </row>
    <row r="4258" spans="1:23" x14ac:dyDescent="0.25">
      <c r="A4258" s="8">
        <v>1858</v>
      </c>
      <c r="B4258" s="9" t="s">
        <v>16221</v>
      </c>
      <c r="C4258" s="9" t="s">
        <v>22</v>
      </c>
      <c r="D4258" s="9" t="s">
        <v>16222</v>
      </c>
      <c r="E4258" s="7" t="s">
        <v>16223</v>
      </c>
      <c r="F4258" s="24"/>
      <c r="G4258" s="12">
        <v>0</v>
      </c>
      <c r="H4258" s="9" t="s">
        <v>468</v>
      </c>
      <c r="I4258" s="9" t="s">
        <v>468</v>
      </c>
      <c r="J4258" s="12">
        <v>1</v>
      </c>
      <c r="K4258" s="16">
        <v>44118</v>
      </c>
      <c r="L4258" s="86">
        <f>(Tabla2[[#This Row],[release_year]]-'VARIANZA Y DES. EST'!$L$11)^2</f>
        <v>33.870100322899837</v>
      </c>
      <c r="M4258" s="12">
        <v>2020</v>
      </c>
      <c r="N4258" s="9" t="s">
        <v>76</v>
      </c>
      <c r="O4258" s="9" t="s">
        <v>16165</v>
      </c>
      <c r="P4258" s="12">
        <v>110</v>
      </c>
      <c r="Q4258" s="12">
        <v>110</v>
      </c>
      <c r="R4258" s="12">
        <v>108.88927606019199</v>
      </c>
      <c r="S4258" s="12" t="s">
        <v>28</v>
      </c>
      <c r="T4258" s="9" t="s">
        <v>105</v>
      </c>
      <c r="U4258" s="9" t="s">
        <v>57</v>
      </c>
      <c r="V4258" s="9" t="s">
        <v>105</v>
      </c>
      <c r="W4258" s="14">
        <v>2</v>
      </c>
    </row>
    <row r="4259" spans="1:23" x14ac:dyDescent="0.25">
      <c r="A4259" s="8">
        <v>2029</v>
      </c>
      <c r="B4259" s="9" t="s">
        <v>16224</v>
      </c>
      <c r="C4259" s="9" t="s">
        <v>22</v>
      </c>
      <c r="D4259" s="9" t="s">
        <v>16225</v>
      </c>
      <c r="E4259" s="9" t="s">
        <v>14887</v>
      </c>
      <c r="F4259" s="9" t="s">
        <v>16226</v>
      </c>
      <c r="G4259" s="12">
        <v>8</v>
      </c>
      <c r="H4259" s="9" t="s">
        <v>116</v>
      </c>
      <c r="I4259" s="9" t="s">
        <v>116</v>
      </c>
      <c r="J4259" s="12">
        <v>1</v>
      </c>
      <c r="K4259" s="13">
        <v>44084</v>
      </c>
      <c r="L4259" s="86">
        <f>(Tabla2[[#This Row],[release_year]]-'VARIANZA Y DES. EST'!$L$11)^2</f>
        <v>14.590890603358293</v>
      </c>
      <c r="M4259" s="12">
        <v>2018</v>
      </c>
      <c r="N4259" s="9" t="s">
        <v>35</v>
      </c>
      <c r="O4259" s="9" t="s">
        <v>16165</v>
      </c>
      <c r="P4259" s="12">
        <v>110</v>
      </c>
      <c r="Q4259" s="12">
        <v>110</v>
      </c>
      <c r="R4259" s="12">
        <v>108.88927606019199</v>
      </c>
      <c r="S4259" s="12" t="s">
        <v>28</v>
      </c>
      <c r="T4259" s="9" t="s">
        <v>460</v>
      </c>
      <c r="U4259" s="9" t="s">
        <v>45</v>
      </c>
      <c r="V4259" s="9" t="s">
        <v>460</v>
      </c>
      <c r="W4259" s="14">
        <v>3</v>
      </c>
    </row>
    <row r="4260" spans="1:23" x14ac:dyDescent="0.25">
      <c r="A4260" s="8">
        <v>2083</v>
      </c>
      <c r="B4260" s="9" t="s">
        <v>16227</v>
      </c>
      <c r="C4260" s="9" t="s">
        <v>22</v>
      </c>
      <c r="D4260" s="9" t="s">
        <v>16228</v>
      </c>
      <c r="E4260" s="18" t="s">
        <v>16229</v>
      </c>
      <c r="F4260" s="9" t="s">
        <v>16230</v>
      </c>
      <c r="G4260" s="12">
        <v>8</v>
      </c>
      <c r="H4260" s="9" t="s">
        <v>518</v>
      </c>
      <c r="I4260" s="9" t="s">
        <v>518</v>
      </c>
      <c r="J4260" s="12">
        <v>1</v>
      </c>
      <c r="K4260" s="13">
        <v>44074</v>
      </c>
      <c r="L4260" s="86">
        <f>(Tabla2[[#This Row],[release_year]]-'VARIANZA Y DES. EST'!$L$11)^2</f>
        <v>33.870100322899837</v>
      </c>
      <c r="M4260" s="12">
        <v>2020</v>
      </c>
      <c r="N4260" s="9" t="s">
        <v>35</v>
      </c>
      <c r="O4260" s="9" t="s">
        <v>16165</v>
      </c>
      <c r="P4260" s="12">
        <v>110</v>
      </c>
      <c r="Q4260" s="12">
        <v>110</v>
      </c>
      <c r="R4260" s="12">
        <v>108.88927606019199</v>
      </c>
      <c r="S4260" s="12" t="s">
        <v>28</v>
      </c>
      <c r="T4260" s="9" t="s">
        <v>3625</v>
      </c>
      <c r="U4260" s="9" t="s">
        <v>95</v>
      </c>
      <c r="V4260" s="9" t="s">
        <v>3625</v>
      </c>
      <c r="W4260" s="14">
        <v>3</v>
      </c>
    </row>
    <row r="4261" spans="1:23" x14ac:dyDescent="0.25">
      <c r="A4261" s="8">
        <v>2101</v>
      </c>
      <c r="B4261" s="9" t="s">
        <v>16231</v>
      </c>
      <c r="C4261" s="9" t="s">
        <v>22</v>
      </c>
      <c r="D4261" s="9" t="s">
        <v>16232</v>
      </c>
      <c r="E4261" s="18" t="s">
        <v>12202</v>
      </c>
      <c r="F4261" s="9" t="s">
        <v>16233</v>
      </c>
      <c r="G4261" s="12">
        <v>11</v>
      </c>
      <c r="H4261" s="9" t="s">
        <v>25</v>
      </c>
      <c r="I4261" s="9" t="s">
        <v>25</v>
      </c>
      <c r="J4261" s="12">
        <v>1</v>
      </c>
      <c r="K4261" s="13">
        <v>44067</v>
      </c>
      <c r="L4261" s="86">
        <f>(Tabla2[[#This Row],[release_year]]-'VARIANZA Y DES. EST'!$L$11)^2</f>
        <v>3.3116808838167522</v>
      </c>
      <c r="M4261" s="12">
        <v>2016</v>
      </c>
      <c r="N4261" s="9" t="s">
        <v>43</v>
      </c>
      <c r="O4261" s="9" t="s">
        <v>16165</v>
      </c>
      <c r="P4261" s="12">
        <v>110</v>
      </c>
      <c r="Q4261" s="12">
        <v>110</v>
      </c>
      <c r="R4261" s="12">
        <v>108.88927606019199</v>
      </c>
      <c r="S4261" s="12" t="s">
        <v>28</v>
      </c>
      <c r="T4261" s="9" t="s">
        <v>2709</v>
      </c>
      <c r="U4261" s="9" t="s">
        <v>45</v>
      </c>
      <c r="V4261" s="9" t="s">
        <v>2709</v>
      </c>
      <c r="W4261" s="14">
        <v>2</v>
      </c>
    </row>
    <row r="4262" spans="1:23" x14ac:dyDescent="0.25">
      <c r="A4262" s="8">
        <v>2147</v>
      </c>
      <c r="B4262" s="9" t="s">
        <v>16234</v>
      </c>
      <c r="C4262" s="9" t="s">
        <v>22</v>
      </c>
      <c r="D4262" s="9" t="s">
        <v>16235</v>
      </c>
      <c r="E4262" s="9" t="s">
        <v>16236</v>
      </c>
      <c r="F4262" s="18" t="s">
        <v>16237</v>
      </c>
      <c r="G4262" s="12">
        <v>6</v>
      </c>
      <c r="H4262" s="9" t="s">
        <v>25</v>
      </c>
      <c r="I4262" s="9" t="s">
        <v>25</v>
      </c>
      <c r="J4262" s="12">
        <v>1</v>
      </c>
      <c r="K4262" s="13">
        <v>44053</v>
      </c>
      <c r="L4262" s="86">
        <f>(Tabla2[[#This Row],[release_year]]-'VARIANZA Y DES. EST'!$L$11)^2</f>
        <v>33.870100322899837</v>
      </c>
      <c r="M4262" s="12">
        <v>2020</v>
      </c>
      <c r="N4262" s="9" t="s">
        <v>43</v>
      </c>
      <c r="O4262" s="9" t="s">
        <v>16165</v>
      </c>
      <c r="P4262" s="12">
        <v>110</v>
      </c>
      <c r="Q4262" s="12">
        <v>110</v>
      </c>
      <c r="R4262" s="12">
        <v>108.88927606019199</v>
      </c>
      <c r="S4262" s="12" t="s">
        <v>28</v>
      </c>
      <c r="T4262" s="9" t="s">
        <v>4008</v>
      </c>
      <c r="U4262" s="9" t="s">
        <v>45</v>
      </c>
      <c r="V4262" s="9" t="s">
        <v>4008</v>
      </c>
      <c r="W4262" s="14">
        <v>2</v>
      </c>
    </row>
    <row r="4263" spans="1:23" x14ac:dyDescent="0.25">
      <c r="A4263" s="8">
        <v>2206</v>
      </c>
      <c r="B4263" s="9" t="s">
        <v>16238</v>
      </c>
      <c r="C4263" s="9" t="s">
        <v>22</v>
      </c>
      <c r="D4263" s="9" t="s">
        <v>16239</v>
      </c>
      <c r="E4263" s="9" t="s">
        <v>16240</v>
      </c>
      <c r="F4263" s="9" t="s">
        <v>16241</v>
      </c>
      <c r="G4263" s="12">
        <v>10</v>
      </c>
      <c r="H4263" s="9" t="s">
        <v>2924</v>
      </c>
      <c r="I4263" s="9" t="s">
        <v>2924</v>
      </c>
      <c r="J4263" s="12">
        <v>1</v>
      </c>
      <c r="K4263" s="13">
        <v>44037</v>
      </c>
      <c r="L4263" s="86">
        <f>(Tabla2[[#This Row],[release_year]]-'VARIANZA Y DES. EST'!$L$11)^2</f>
        <v>33.870100322899837</v>
      </c>
      <c r="M4263" s="12">
        <v>2020</v>
      </c>
      <c r="N4263" s="9" t="s">
        <v>35</v>
      </c>
      <c r="O4263" s="9" t="s">
        <v>16165</v>
      </c>
      <c r="P4263" s="12">
        <v>110</v>
      </c>
      <c r="Q4263" s="12">
        <v>110</v>
      </c>
      <c r="R4263" s="12">
        <v>108.88927606019199</v>
      </c>
      <c r="S4263" s="12" t="s">
        <v>28</v>
      </c>
      <c r="T4263" s="9" t="s">
        <v>4211</v>
      </c>
      <c r="U4263" s="9" t="s">
        <v>38</v>
      </c>
      <c r="V4263" s="9" t="s">
        <v>4211</v>
      </c>
      <c r="W4263" s="14">
        <v>2</v>
      </c>
    </row>
    <row r="4264" spans="1:23" x14ac:dyDescent="0.25">
      <c r="A4264" s="8">
        <v>2267</v>
      </c>
      <c r="B4264" s="9" t="s">
        <v>16242</v>
      </c>
      <c r="C4264" s="9" t="s">
        <v>22</v>
      </c>
      <c r="D4264" s="9" t="s">
        <v>16243</v>
      </c>
      <c r="E4264" s="18" t="s">
        <v>16244</v>
      </c>
      <c r="F4264" s="9" t="s">
        <v>16245</v>
      </c>
      <c r="G4264" s="12">
        <v>6</v>
      </c>
      <c r="H4264" s="9" t="s">
        <v>518</v>
      </c>
      <c r="I4264" s="9" t="s">
        <v>518</v>
      </c>
      <c r="J4264" s="12">
        <v>1</v>
      </c>
      <c r="K4264" s="13">
        <v>44017</v>
      </c>
      <c r="L4264" s="86">
        <f>(Tabla2[[#This Row],[release_year]]-'VARIANZA Y DES. EST'!$L$11)^2</f>
        <v>4.7532614447336705</v>
      </c>
      <c r="M4264" s="12">
        <v>2012</v>
      </c>
      <c r="N4264" s="9" t="s">
        <v>35</v>
      </c>
      <c r="O4264" s="9" t="s">
        <v>16165</v>
      </c>
      <c r="P4264" s="12">
        <v>110</v>
      </c>
      <c r="Q4264" s="12">
        <v>110</v>
      </c>
      <c r="R4264" s="12">
        <v>108.88927606019199</v>
      </c>
      <c r="S4264" s="12" t="s">
        <v>28</v>
      </c>
      <c r="T4264" s="9" t="s">
        <v>3319</v>
      </c>
      <c r="U4264" s="9" t="s">
        <v>45</v>
      </c>
      <c r="V4264" s="9" t="s">
        <v>3319</v>
      </c>
      <c r="W4264" s="14">
        <v>3</v>
      </c>
    </row>
    <row r="4265" spans="1:23" x14ac:dyDescent="0.25">
      <c r="A4265" s="8">
        <v>2357</v>
      </c>
      <c r="B4265" s="9" t="s">
        <v>16246</v>
      </c>
      <c r="C4265" s="9" t="s">
        <v>22</v>
      </c>
      <c r="D4265" s="9" t="s">
        <v>16247</v>
      </c>
      <c r="E4265" s="18" t="s">
        <v>16248</v>
      </c>
      <c r="F4265" s="9" t="s">
        <v>16249</v>
      </c>
      <c r="G4265" s="12">
        <v>17</v>
      </c>
      <c r="H4265" s="9" t="s">
        <v>25</v>
      </c>
      <c r="I4265" s="9" t="s">
        <v>25</v>
      </c>
      <c r="J4265" s="12">
        <v>1</v>
      </c>
      <c r="K4265" s="13">
        <v>44001</v>
      </c>
      <c r="L4265" s="86">
        <f>(Tabla2[[#This Row],[release_year]]-'VARIANZA Y DES. EST'!$L$11)^2</f>
        <v>33.870100322899837</v>
      </c>
      <c r="M4265" s="12">
        <v>2020</v>
      </c>
      <c r="N4265" s="9" t="s">
        <v>55</v>
      </c>
      <c r="O4265" s="9" t="s">
        <v>16165</v>
      </c>
      <c r="P4265" s="12">
        <v>110</v>
      </c>
      <c r="Q4265" s="12">
        <v>110</v>
      </c>
      <c r="R4265" s="12">
        <v>108.88927606019199</v>
      </c>
      <c r="S4265" s="12" t="s">
        <v>28</v>
      </c>
      <c r="T4265" s="9" t="s">
        <v>5812</v>
      </c>
      <c r="U4265" s="9" t="s">
        <v>30</v>
      </c>
      <c r="V4265" s="9" t="s">
        <v>5812</v>
      </c>
      <c r="W4265" s="14">
        <v>3</v>
      </c>
    </row>
    <row r="4266" spans="1:23" x14ac:dyDescent="0.25">
      <c r="A4266" s="8">
        <v>2470</v>
      </c>
      <c r="B4266" s="9" t="s">
        <v>16250</v>
      </c>
      <c r="C4266" s="9" t="s">
        <v>22</v>
      </c>
      <c r="D4266" s="9" t="s">
        <v>16251</v>
      </c>
      <c r="E4266" s="9" t="s">
        <v>16252</v>
      </c>
      <c r="F4266" s="9" t="s">
        <v>16253</v>
      </c>
      <c r="G4266" s="12">
        <v>7</v>
      </c>
      <c r="H4266" s="9" t="s">
        <v>2924</v>
      </c>
      <c r="I4266" s="9" t="s">
        <v>2924</v>
      </c>
      <c r="J4266" s="12">
        <v>1</v>
      </c>
      <c r="K4266" s="13">
        <v>43976</v>
      </c>
      <c r="L4266" s="86">
        <f>(Tabla2[[#This Row],[release_year]]-'VARIANZA Y DES. EST'!$L$11)^2</f>
        <v>23.230495463129063</v>
      </c>
      <c r="M4266" s="12">
        <v>2019</v>
      </c>
      <c r="N4266" s="9" t="s">
        <v>35</v>
      </c>
      <c r="O4266" s="9" t="s">
        <v>16165</v>
      </c>
      <c r="P4266" s="12">
        <v>110</v>
      </c>
      <c r="Q4266" s="12">
        <v>110</v>
      </c>
      <c r="R4266" s="12">
        <v>108.88927606019199</v>
      </c>
      <c r="S4266" s="12" t="s">
        <v>28</v>
      </c>
      <c r="T4266" s="9" t="s">
        <v>4337</v>
      </c>
      <c r="U4266" s="9" t="s">
        <v>38</v>
      </c>
      <c r="V4266" s="9" t="s">
        <v>4337</v>
      </c>
      <c r="W4266" s="14">
        <v>3</v>
      </c>
    </row>
    <row r="4267" spans="1:23" x14ac:dyDescent="0.25">
      <c r="A4267" s="8">
        <v>2510</v>
      </c>
      <c r="B4267" s="9" t="s">
        <v>16254</v>
      </c>
      <c r="C4267" s="9" t="s">
        <v>22</v>
      </c>
      <c r="D4267" s="9" t="s">
        <v>16255</v>
      </c>
      <c r="E4267" s="18" t="s">
        <v>5871</v>
      </c>
      <c r="F4267" s="9" t="s">
        <v>16256</v>
      </c>
      <c r="G4267" s="12">
        <v>10</v>
      </c>
      <c r="H4267" s="9" t="s">
        <v>116</v>
      </c>
      <c r="I4267" s="9" t="s">
        <v>116</v>
      </c>
      <c r="J4267" s="12">
        <v>1</v>
      </c>
      <c r="K4267" s="13">
        <v>43970</v>
      </c>
      <c r="L4267" s="86">
        <f>(Tabla2[[#This Row],[release_year]]-'VARIANZA Y DES. EST'!$L$11)^2</f>
        <v>66.915632286109044</v>
      </c>
      <c r="M4267" s="12">
        <v>2006</v>
      </c>
      <c r="N4267" s="9" t="s">
        <v>35</v>
      </c>
      <c r="O4267" s="9" t="s">
        <v>16165</v>
      </c>
      <c r="P4267" s="12">
        <v>110</v>
      </c>
      <c r="Q4267" s="12">
        <v>110</v>
      </c>
      <c r="R4267" s="12">
        <v>108.88927606019199</v>
      </c>
      <c r="S4267" s="12" t="s">
        <v>28</v>
      </c>
      <c r="T4267" s="9" t="s">
        <v>3625</v>
      </c>
      <c r="U4267" s="9" t="s">
        <v>95</v>
      </c>
      <c r="V4267" s="9" t="s">
        <v>3625</v>
      </c>
      <c r="W4267" s="14">
        <v>3</v>
      </c>
    </row>
    <row r="4268" spans="1:23" x14ac:dyDescent="0.25">
      <c r="A4268" s="8">
        <v>2618</v>
      </c>
      <c r="B4268" s="9" t="s">
        <v>16257</v>
      </c>
      <c r="C4268" s="9" t="s">
        <v>22</v>
      </c>
      <c r="D4268" s="9" t="s">
        <v>16258</v>
      </c>
      <c r="E4268" s="18" t="s">
        <v>16259</v>
      </c>
      <c r="F4268" s="9" t="s">
        <v>16260</v>
      </c>
      <c r="G4268" s="12">
        <v>10</v>
      </c>
      <c r="H4268" s="9" t="s">
        <v>890</v>
      </c>
      <c r="I4268" s="9" t="s">
        <v>16261</v>
      </c>
      <c r="J4268" s="12">
        <v>2</v>
      </c>
      <c r="K4268" s="13">
        <v>43949</v>
      </c>
      <c r="L4268" s="86">
        <f>(Tabla2[[#This Row],[release_year]]-'VARIANZA Y DES. EST'!$L$11)^2</f>
        <v>7.9512857435875226</v>
      </c>
      <c r="M4268" s="12">
        <v>2017</v>
      </c>
      <c r="N4268" s="9" t="s">
        <v>76</v>
      </c>
      <c r="O4268" s="9" t="s">
        <v>16165</v>
      </c>
      <c r="P4268" s="12">
        <v>110</v>
      </c>
      <c r="Q4268" s="12">
        <v>110</v>
      </c>
      <c r="R4268" s="12">
        <v>108.88927606019199</v>
      </c>
      <c r="S4268" s="12" t="s">
        <v>28</v>
      </c>
      <c r="T4268" s="9" t="s">
        <v>118</v>
      </c>
      <c r="U4268" s="9" t="s">
        <v>45</v>
      </c>
      <c r="V4268" s="9" t="s">
        <v>118</v>
      </c>
      <c r="W4268" s="14">
        <v>3</v>
      </c>
    </row>
    <row r="4269" spans="1:23" x14ac:dyDescent="0.25">
      <c r="A4269" s="8">
        <v>2638</v>
      </c>
      <c r="B4269" s="9" t="s">
        <v>16262</v>
      </c>
      <c r="C4269" s="9" t="s">
        <v>22</v>
      </c>
      <c r="D4269" s="9" t="s">
        <v>16263</v>
      </c>
      <c r="E4269" s="18" t="s">
        <v>16264</v>
      </c>
      <c r="F4269" s="9" t="s">
        <v>16265</v>
      </c>
      <c r="G4269" s="12">
        <v>5</v>
      </c>
      <c r="H4269" s="9" t="s">
        <v>116</v>
      </c>
      <c r="I4269" s="9" t="s">
        <v>116</v>
      </c>
      <c r="J4269" s="12">
        <v>1</v>
      </c>
      <c r="K4269" s="13">
        <v>43946</v>
      </c>
      <c r="L4269" s="86">
        <f>(Tabla2[[#This Row],[release_year]]-'VARIANZA Y DES. EST'!$L$11)^2</f>
        <v>38.194842005650592</v>
      </c>
      <c r="M4269" s="12">
        <v>2008</v>
      </c>
      <c r="N4269" s="9" t="s">
        <v>35</v>
      </c>
      <c r="O4269" s="9" t="s">
        <v>16165</v>
      </c>
      <c r="P4269" s="12">
        <v>110</v>
      </c>
      <c r="Q4269" s="12">
        <v>110</v>
      </c>
      <c r="R4269" s="12">
        <v>108.88927606019199</v>
      </c>
      <c r="S4269" s="12" t="s">
        <v>28</v>
      </c>
      <c r="T4269" s="9" t="s">
        <v>70</v>
      </c>
      <c r="U4269" s="9" t="s">
        <v>45</v>
      </c>
      <c r="V4269" s="9" t="s">
        <v>70</v>
      </c>
      <c r="W4269" s="14">
        <v>2</v>
      </c>
    </row>
    <row r="4270" spans="1:23" x14ac:dyDescent="0.25">
      <c r="A4270" s="8">
        <v>2838</v>
      </c>
      <c r="B4270" s="9" t="s">
        <v>16266</v>
      </c>
      <c r="C4270" s="9" t="s">
        <v>22</v>
      </c>
      <c r="D4270" s="9" t="s">
        <v>16267</v>
      </c>
      <c r="E4270" s="9" t="s">
        <v>8819</v>
      </c>
      <c r="F4270" s="9" t="s">
        <v>16268</v>
      </c>
      <c r="G4270" s="12">
        <v>9</v>
      </c>
      <c r="H4270" s="9" t="s">
        <v>390</v>
      </c>
      <c r="I4270" s="9" t="s">
        <v>390</v>
      </c>
      <c r="J4270" s="12">
        <v>1</v>
      </c>
      <c r="K4270" s="13">
        <v>43896</v>
      </c>
      <c r="L4270" s="86">
        <f>(Tabla2[[#This Row],[release_year]]-'VARIANZA Y DES. EST'!$L$11)^2</f>
        <v>33.870100322899837</v>
      </c>
      <c r="M4270" s="12">
        <v>2020</v>
      </c>
      <c r="N4270" s="9" t="s">
        <v>76</v>
      </c>
      <c r="O4270" s="9" t="s">
        <v>16165</v>
      </c>
      <c r="P4270" s="12">
        <v>110</v>
      </c>
      <c r="Q4270" s="12">
        <v>110</v>
      </c>
      <c r="R4270" s="12">
        <v>108.88927606019199</v>
      </c>
      <c r="S4270" s="12" t="s">
        <v>28</v>
      </c>
      <c r="T4270" s="9" t="s">
        <v>2372</v>
      </c>
      <c r="U4270" s="9" t="s">
        <v>239</v>
      </c>
      <c r="V4270" s="9" t="s">
        <v>2372</v>
      </c>
      <c r="W4270" s="14">
        <v>2</v>
      </c>
    </row>
    <row r="4271" spans="1:23" x14ac:dyDescent="0.25">
      <c r="A4271" s="8">
        <v>2888</v>
      </c>
      <c r="B4271" s="9" t="s">
        <v>16269</v>
      </c>
      <c r="C4271" s="9" t="s">
        <v>22</v>
      </c>
      <c r="D4271" s="9" t="s">
        <v>16270</v>
      </c>
      <c r="E4271" s="9" t="s">
        <v>16271</v>
      </c>
      <c r="F4271" s="9" t="s">
        <v>16272</v>
      </c>
      <c r="G4271" s="12">
        <v>7</v>
      </c>
      <c r="H4271" s="9" t="s">
        <v>25</v>
      </c>
      <c r="I4271" s="9" t="s">
        <v>25</v>
      </c>
      <c r="J4271" s="12">
        <v>1</v>
      </c>
      <c r="K4271" s="13">
        <v>43884</v>
      </c>
      <c r="L4271" s="86">
        <f>(Tabla2[[#This Row],[release_year]]-'VARIANZA Y DES. EST'!$L$11)^2</f>
        <v>23.230495463129063</v>
      </c>
      <c r="M4271" s="12">
        <v>2019</v>
      </c>
      <c r="N4271" s="9" t="s">
        <v>82</v>
      </c>
      <c r="O4271" s="9" t="s">
        <v>16165</v>
      </c>
      <c r="P4271" s="12">
        <v>110</v>
      </c>
      <c r="Q4271" s="12">
        <v>110</v>
      </c>
      <c r="R4271" s="12">
        <v>108.88927606019199</v>
      </c>
      <c r="S4271" s="12" t="s">
        <v>28</v>
      </c>
      <c r="T4271" s="9" t="s">
        <v>3215</v>
      </c>
      <c r="U4271" s="9" t="s">
        <v>30</v>
      </c>
      <c r="V4271" s="9" t="s">
        <v>3215</v>
      </c>
      <c r="W4271" s="14">
        <v>3</v>
      </c>
    </row>
    <row r="4272" spans="1:23" x14ac:dyDescent="0.25">
      <c r="A4272" s="8">
        <v>3078</v>
      </c>
      <c r="B4272" s="9" t="s">
        <v>16273</v>
      </c>
      <c r="C4272" s="9" t="s">
        <v>22</v>
      </c>
      <c r="D4272" s="9" t="s">
        <v>16274</v>
      </c>
      <c r="E4272" s="9" t="s">
        <v>16275</v>
      </c>
      <c r="F4272" s="9" t="s">
        <v>16276</v>
      </c>
      <c r="G4272" s="12">
        <v>6</v>
      </c>
      <c r="H4272" s="9" t="s">
        <v>518</v>
      </c>
      <c r="I4272" s="9" t="s">
        <v>518</v>
      </c>
      <c r="J4272" s="12">
        <v>1</v>
      </c>
      <c r="K4272" s="16">
        <v>43830</v>
      </c>
      <c r="L4272" s="86">
        <f>(Tabla2[[#This Row],[release_year]]-'VARIANZA Y DES. EST'!$L$11)^2</f>
        <v>23.230495463129063</v>
      </c>
      <c r="M4272" s="12">
        <v>2019</v>
      </c>
      <c r="N4272" s="9" t="s">
        <v>35</v>
      </c>
      <c r="O4272" s="9" t="s">
        <v>16165</v>
      </c>
      <c r="P4272" s="12">
        <v>110</v>
      </c>
      <c r="Q4272" s="12">
        <v>110</v>
      </c>
      <c r="R4272" s="12">
        <v>108.88927606019199</v>
      </c>
      <c r="S4272" s="12" t="s">
        <v>28</v>
      </c>
      <c r="T4272" s="9" t="s">
        <v>4796</v>
      </c>
      <c r="U4272" s="9" t="s">
        <v>514</v>
      </c>
      <c r="V4272" s="9" t="s">
        <v>4796</v>
      </c>
      <c r="W4272" s="14">
        <v>3</v>
      </c>
    </row>
    <row r="4273" spans="1:23" x14ac:dyDescent="0.25">
      <c r="A4273" s="8">
        <v>3154</v>
      </c>
      <c r="B4273" s="9" t="s">
        <v>16277</v>
      </c>
      <c r="C4273" s="9" t="s">
        <v>22</v>
      </c>
      <c r="D4273" s="9" t="s">
        <v>16278</v>
      </c>
      <c r="E4273" s="10" t="s">
        <v>8166</v>
      </c>
      <c r="F4273" s="11"/>
      <c r="G4273" s="12">
        <v>0</v>
      </c>
      <c r="H4273" s="9" t="s">
        <v>175</v>
      </c>
      <c r="I4273" s="9" t="s">
        <v>175</v>
      </c>
      <c r="J4273" s="12">
        <v>1</v>
      </c>
      <c r="K4273" s="16">
        <v>43812</v>
      </c>
      <c r="L4273" s="86">
        <f>(Tabla2[[#This Row],[release_year]]-'VARIANZA Y DES. EST'!$L$11)^2</f>
        <v>3.3116808838167522</v>
      </c>
      <c r="M4273" s="12">
        <v>2016</v>
      </c>
      <c r="N4273" s="9" t="s">
        <v>35</v>
      </c>
      <c r="O4273" s="9" t="s">
        <v>16165</v>
      </c>
      <c r="P4273" s="12">
        <v>110</v>
      </c>
      <c r="Q4273" s="12">
        <v>110</v>
      </c>
      <c r="R4273" s="12">
        <v>108.88927606019199</v>
      </c>
      <c r="S4273" s="12" t="s">
        <v>28</v>
      </c>
      <c r="T4273" s="9" t="s">
        <v>3625</v>
      </c>
      <c r="U4273" s="9" t="s">
        <v>95</v>
      </c>
      <c r="V4273" s="9" t="s">
        <v>3625</v>
      </c>
      <c r="W4273" s="14">
        <v>3</v>
      </c>
    </row>
    <row r="4274" spans="1:23" x14ac:dyDescent="0.25">
      <c r="A4274" s="8">
        <v>3215</v>
      </c>
      <c r="B4274" s="9" t="s">
        <v>16279</v>
      </c>
      <c r="C4274" s="9" t="s">
        <v>22</v>
      </c>
      <c r="D4274" s="9" t="s">
        <v>16280</v>
      </c>
      <c r="E4274" s="9" t="s">
        <v>16281</v>
      </c>
      <c r="F4274" s="9" t="s">
        <v>16282</v>
      </c>
      <c r="G4274" s="12">
        <v>7</v>
      </c>
      <c r="H4274" s="9" t="s">
        <v>175</v>
      </c>
      <c r="I4274" s="9" t="s">
        <v>175</v>
      </c>
      <c r="J4274" s="12">
        <v>1</v>
      </c>
      <c r="K4274" s="16">
        <v>43798</v>
      </c>
      <c r="L4274" s="86">
        <f>(Tabla2[[#This Row],[release_year]]-'VARIANZA Y DES. EST'!$L$11)^2</f>
        <v>14.590890603358293</v>
      </c>
      <c r="M4274" s="12">
        <v>2018</v>
      </c>
      <c r="N4274" s="9" t="s">
        <v>76</v>
      </c>
      <c r="O4274" s="9" t="s">
        <v>16165</v>
      </c>
      <c r="P4274" s="12">
        <v>110</v>
      </c>
      <c r="Q4274" s="12">
        <v>110</v>
      </c>
      <c r="R4274" s="12">
        <v>108.88927606019199</v>
      </c>
      <c r="S4274" s="12" t="s">
        <v>28</v>
      </c>
      <c r="T4274" s="9" t="s">
        <v>4290</v>
      </c>
      <c r="U4274" s="9" t="s">
        <v>95</v>
      </c>
      <c r="V4274" s="9" t="s">
        <v>4290</v>
      </c>
      <c r="W4274" s="14">
        <v>3</v>
      </c>
    </row>
    <row r="4275" spans="1:23" x14ac:dyDescent="0.25">
      <c r="A4275" s="8">
        <v>3273</v>
      </c>
      <c r="B4275" s="9" t="s">
        <v>16283</v>
      </c>
      <c r="C4275" s="9" t="s">
        <v>22</v>
      </c>
      <c r="D4275" s="9" t="s">
        <v>16284</v>
      </c>
      <c r="E4275" s="9" t="s">
        <v>16285</v>
      </c>
      <c r="F4275" s="9" t="s">
        <v>16286</v>
      </c>
      <c r="G4275" s="12">
        <v>9</v>
      </c>
      <c r="H4275" s="9" t="s">
        <v>34</v>
      </c>
      <c r="I4275" s="9" t="s">
        <v>34</v>
      </c>
      <c r="J4275" s="12">
        <v>1</v>
      </c>
      <c r="K4275" s="16">
        <v>43784</v>
      </c>
      <c r="L4275" s="86">
        <f>(Tabla2[[#This Row],[release_year]]-'VARIANZA Y DES. EST'!$L$11)^2</f>
        <v>10.1136565849629</v>
      </c>
      <c r="M4275" s="12">
        <v>2011</v>
      </c>
      <c r="N4275" s="9" t="s">
        <v>82</v>
      </c>
      <c r="O4275" s="9" t="s">
        <v>16165</v>
      </c>
      <c r="P4275" s="12">
        <v>110</v>
      </c>
      <c r="Q4275" s="12">
        <v>110</v>
      </c>
      <c r="R4275" s="12">
        <v>108.88927606019199</v>
      </c>
      <c r="S4275" s="12" t="s">
        <v>28</v>
      </c>
      <c r="T4275" s="9" t="s">
        <v>16287</v>
      </c>
      <c r="U4275" s="9" t="s">
        <v>653</v>
      </c>
      <c r="V4275" s="9" t="s">
        <v>16287</v>
      </c>
      <c r="W4275" s="14">
        <v>2</v>
      </c>
    </row>
    <row r="4276" spans="1:23" x14ac:dyDescent="0.25">
      <c r="A4276" s="8">
        <v>3449</v>
      </c>
      <c r="B4276" s="9" t="s">
        <v>16288</v>
      </c>
      <c r="C4276" s="9" t="s">
        <v>22</v>
      </c>
      <c r="D4276" s="9" t="s">
        <v>16289</v>
      </c>
      <c r="E4276" s="18" t="s">
        <v>16290</v>
      </c>
      <c r="F4276" s="9" t="s">
        <v>16291</v>
      </c>
      <c r="G4276" s="12">
        <v>10</v>
      </c>
      <c r="H4276" s="9" t="s">
        <v>7034</v>
      </c>
      <c r="I4276" s="9" t="s">
        <v>7034</v>
      </c>
      <c r="J4276" s="12">
        <v>1</v>
      </c>
      <c r="K4276" s="13">
        <v>43742</v>
      </c>
      <c r="L4276" s="86">
        <f>(Tabla2[[#This Row],[release_year]]-'VARIANZA Y DES. EST'!$L$11)^2</f>
        <v>23.230495463129063</v>
      </c>
      <c r="M4276" s="12">
        <v>2019</v>
      </c>
      <c r="N4276" s="9" t="s">
        <v>76</v>
      </c>
      <c r="O4276" s="9" t="s">
        <v>16165</v>
      </c>
      <c r="P4276" s="12">
        <v>110</v>
      </c>
      <c r="Q4276" s="12">
        <v>110</v>
      </c>
      <c r="R4276" s="12">
        <v>108.88927606019199</v>
      </c>
      <c r="S4276" s="12" t="s">
        <v>28</v>
      </c>
      <c r="T4276" s="9" t="s">
        <v>3625</v>
      </c>
      <c r="U4276" s="9" t="s">
        <v>95</v>
      </c>
      <c r="V4276" s="9" t="s">
        <v>3625</v>
      </c>
      <c r="W4276" s="14">
        <v>3</v>
      </c>
    </row>
    <row r="4277" spans="1:23" x14ac:dyDescent="0.25">
      <c r="A4277" s="8">
        <v>3557</v>
      </c>
      <c r="B4277" s="9" t="s">
        <v>16292</v>
      </c>
      <c r="C4277" s="9" t="s">
        <v>22</v>
      </c>
      <c r="D4277" s="9" t="s">
        <v>16293</v>
      </c>
      <c r="E4277" s="9" t="s">
        <v>16294</v>
      </c>
      <c r="F4277" s="18" t="s">
        <v>16295</v>
      </c>
      <c r="G4277" s="12">
        <v>8</v>
      </c>
      <c r="H4277" s="9" t="s">
        <v>858</v>
      </c>
      <c r="I4277" s="9" t="s">
        <v>858</v>
      </c>
      <c r="J4277" s="12">
        <v>1</v>
      </c>
      <c r="K4277" s="13">
        <v>43706</v>
      </c>
      <c r="L4277" s="86">
        <f>(Tabla2[[#This Row],[release_year]]-'VARIANZA Y DES. EST'!$L$11)^2</f>
        <v>23.230495463129063</v>
      </c>
      <c r="M4277" s="12">
        <v>2019</v>
      </c>
      <c r="N4277" s="9" t="s">
        <v>35</v>
      </c>
      <c r="O4277" s="9" t="s">
        <v>16165</v>
      </c>
      <c r="P4277" s="12">
        <v>110</v>
      </c>
      <c r="Q4277" s="12">
        <v>110</v>
      </c>
      <c r="R4277" s="12">
        <v>108.88927606019199</v>
      </c>
      <c r="S4277" s="12" t="s">
        <v>28</v>
      </c>
      <c r="T4277" s="9" t="s">
        <v>10974</v>
      </c>
      <c r="U4277" s="9" t="s">
        <v>45</v>
      </c>
      <c r="V4277" s="9" t="s">
        <v>10974</v>
      </c>
      <c r="W4277" s="14">
        <v>3</v>
      </c>
    </row>
    <row r="4278" spans="1:23" x14ac:dyDescent="0.25">
      <c r="A4278" s="8">
        <v>3568</v>
      </c>
      <c r="B4278" s="9" t="s">
        <v>16296</v>
      </c>
      <c r="C4278" s="9" t="s">
        <v>22</v>
      </c>
      <c r="D4278" s="9" t="s">
        <v>16297</v>
      </c>
      <c r="E4278" s="22" t="s">
        <v>16298</v>
      </c>
      <c r="F4278" s="23"/>
      <c r="G4278" s="12">
        <v>0</v>
      </c>
      <c r="H4278" s="9" t="s">
        <v>25</v>
      </c>
      <c r="I4278" s="9" t="s">
        <v>25</v>
      </c>
      <c r="J4278" s="12">
        <v>1</v>
      </c>
      <c r="K4278" s="13">
        <v>43698</v>
      </c>
      <c r="L4278" s="86">
        <f>(Tabla2[[#This Row],[release_year]]-'VARIANZA Y DES. EST'!$L$11)^2</f>
        <v>23.230495463129063</v>
      </c>
      <c r="M4278" s="12">
        <v>2019</v>
      </c>
      <c r="N4278" s="9" t="s">
        <v>35</v>
      </c>
      <c r="O4278" s="9" t="s">
        <v>16165</v>
      </c>
      <c r="P4278" s="12">
        <v>110</v>
      </c>
      <c r="Q4278" s="12">
        <v>110</v>
      </c>
      <c r="R4278" s="12">
        <v>108.88927606019199</v>
      </c>
      <c r="S4278" s="12" t="s">
        <v>28</v>
      </c>
      <c r="T4278" s="9" t="s">
        <v>57</v>
      </c>
      <c r="U4278" s="9" t="s">
        <v>57</v>
      </c>
      <c r="V4278" s="9" t="s">
        <v>57</v>
      </c>
      <c r="W4278" s="14">
        <v>1</v>
      </c>
    </row>
    <row r="4279" spans="1:23" x14ac:dyDescent="0.25">
      <c r="A4279" s="8">
        <v>3648</v>
      </c>
      <c r="B4279" s="9" t="s">
        <v>16299</v>
      </c>
      <c r="C4279" s="9" t="s">
        <v>22</v>
      </c>
      <c r="D4279" s="9" t="s">
        <v>16300</v>
      </c>
      <c r="E4279" s="9" t="s">
        <v>16301</v>
      </c>
      <c r="F4279" s="18" t="s">
        <v>16302</v>
      </c>
      <c r="G4279" s="12">
        <v>11</v>
      </c>
      <c r="H4279" s="9" t="s">
        <v>3799</v>
      </c>
      <c r="I4279" s="9" t="s">
        <v>3799</v>
      </c>
      <c r="J4279" s="12">
        <v>1</v>
      </c>
      <c r="K4279" s="13">
        <v>43667</v>
      </c>
      <c r="L4279" s="86">
        <f>(Tabla2[[#This Row],[release_year]]-'VARIANZA Y DES. EST'!$L$11)^2</f>
        <v>38.194842005650592</v>
      </c>
      <c r="M4279" s="12">
        <v>2008</v>
      </c>
      <c r="N4279" s="9" t="s">
        <v>35</v>
      </c>
      <c r="O4279" s="9" t="s">
        <v>16165</v>
      </c>
      <c r="P4279" s="12">
        <v>110</v>
      </c>
      <c r="Q4279" s="12">
        <v>110</v>
      </c>
      <c r="R4279" s="12">
        <v>108.88927606019199</v>
      </c>
      <c r="S4279" s="12" t="s">
        <v>28</v>
      </c>
      <c r="T4279" s="9" t="s">
        <v>11263</v>
      </c>
      <c r="U4279" s="9" t="s">
        <v>38</v>
      </c>
      <c r="V4279" s="9" t="s">
        <v>11263</v>
      </c>
      <c r="W4279" s="14">
        <v>3</v>
      </c>
    </row>
    <row r="4280" spans="1:23" x14ac:dyDescent="0.25">
      <c r="A4280" s="8">
        <v>3732</v>
      </c>
      <c r="B4280" s="9" t="s">
        <v>16303</v>
      </c>
      <c r="C4280" s="9" t="s">
        <v>22</v>
      </c>
      <c r="D4280" s="9" t="s">
        <v>16304</v>
      </c>
      <c r="E4280" s="9" t="s">
        <v>2274</v>
      </c>
      <c r="F4280" s="9" t="s">
        <v>16305</v>
      </c>
      <c r="G4280" s="12">
        <v>9</v>
      </c>
      <c r="H4280" s="9" t="s">
        <v>25</v>
      </c>
      <c r="I4280" s="9" t="s">
        <v>25</v>
      </c>
      <c r="J4280" s="12">
        <v>1</v>
      </c>
      <c r="K4280" s="13">
        <v>43635</v>
      </c>
      <c r="L4280" s="86">
        <f>(Tabla2[[#This Row],[release_year]]-'VARIANZA Y DES. EST'!$L$11)^2</f>
        <v>23.230495463129063</v>
      </c>
      <c r="M4280" s="12">
        <v>2019</v>
      </c>
      <c r="N4280" s="9" t="s">
        <v>76</v>
      </c>
      <c r="O4280" s="9" t="s">
        <v>16165</v>
      </c>
      <c r="P4280" s="12">
        <v>110</v>
      </c>
      <c r="Q4280" s="12">
        <v>110</v>
      </c>
      <c r="R4280" s="12">
        <v>108.88927606019199</v>
      </c>
      <c r="S4280" s="12" t="s">
        <v>28</v>
      </c>
      <c r="T4280" s="9" t="s">
        <v>127</v>
      </c>
      <c r="U4280" s="9" t="s">
        <v>45</v>
      </c>
      <c r="V4280" s="9" t="s">
        <v>127</v>
      </c>
      <c r="W4280" s="14">
        <v>3</v>
      </c>
    </row>
    <row r="4281" spans="1:23" x14ac:dyDescent="0.25">
      <c r="A4281" s="8">
        <v>3768</v>
      </c>
      <c r="B4281" s="9" t="s">
        <v>16306</v>
      </c>
      <c r="C4281" s="9" t="s">
        <v>22</v>
      </c>
      <c r="D4281" s="9" t="s">
        <v>16307</v>
      </c>
      <c r="E4281" s="18" t="s">
        <v>16308</v>
      </c>
      <c r="F4281" s="9" t="s">
        <v>16309</v>
      </c>
      <c r="G4281" s="12">
        <v>10</v>
      </c>
      <c r="H4281" s="9" t="s">
        <v>184</v>
      </c>
      <c r="I4281" s="9" t="s">
        <v>184</v>
      </c>
      <c r="J4281" s="12">
        <v>1</v>
      </c>
      <c r="K4281" s="13">
        <v>43623</v>
      </c>
      <c r="L4281" s="86">
        <f>(Tabla2[[#This Row],[release_year]]-'VARIANZA Y DES. EST'!$L$11)^2</f>
        <v>23.230495463129063</v>
      </c>
      <c r="M4281" s="12">
        <v>2019</v>
      </c>
      <c r="N4281" s="9" t="s">
        <v>82</v>
      </c>
      <c r="O4281" s="9" t="s">
        <v>16165</v>
      </c>
      <c r="P4281" s="12">
        <v>110</v>
      </c>
      <c r="Q4281" s="12">
        <v>110</v>
      </c>
      <c r="R4281" s="12">
        <v>108.88927606019199</v>
      </c>
      <c r="S4281" s="12" t="s">
        <v>28</v>
      </c>
      <c r="T4281" s="9" t="s">
        <v>6181</v>
      </c>
      <c r="U4281" s="9" t="s">
        <v>30</v>
      </c>
      <c r="V4281" s="9" t="s">
        <v>6181</v>
      </c>
      <c r="W4281" s="14">
        <v>3</v>
      </c>
    </row>
    <row r="4282" spans="1:23" x14ac:dyDescent="0.25">
      <c r="A4282" s="8">
        <v>3864</v>
      </c>
      <c r="B4282" s="9" t="s">
        <v>16310</v>
      </c>
      <c r="C4282" s="9" t="s">
        <v>22</v>
      </c>
      <c r="D4282" s="9" t="s">
        <v>16311</v>
      </c>
      <c r="E4282" s="9" t="s">
        <v>5501</v>
      </c>
      <c r="F4282" s="9" t="s">
        <v>16312</v>
      </c>
      <c r="G4282" s="12">
        <v>10</v>
      </c>
      <c r="H4282" s="9" t="s">
        <v>25</v>
      </c>
      <c r="I4282" s="9" t="s">
        <v>25</v>
      </c>
      <c r="J4282" s="12">
        <v>1</v>
      </c>
      <c r="K4282" s="13">
        <v>43588</v>
      </c>
      <c r="L4282" s="86">
        <f>(Tabla2[[#This Row],[release_year]]-'VARIANZA Y DES. EST'!$L$11)^2</f>
        <v>23.230495463129063</v>
      </c>
      <c r="M4282" s="12">
        <v>2019</v>
      </c>
      <c r="N4282" s="9" t="s">
        <v>1991</v>
      </c>
      <c r="O4282" s="9" t="s">
        <v>16165</v>
      </c>
      <c r="P4282" s="12">
        <v>110</v>
      </c>
      <c r="Q4282" s="12">
        <v>110</v>
      </c>
      <c r="R4282" s="12">
        <v>108.88927606019199</v>
      </c>
      <c r="S4282" s="12" t="s">
        <v>28</v>
      </c>
      <c r="T4282" s="9" t="s">
        <v>144</v>
      </c>
      <c r="U4282" s="9" t="s">
        <v>45</v>
      </c>
      <c r="V4282" s="9" t="s">
        <v>144</v>
      </c>
      <c r="W4282" s="14">
        <v>2</v>
      </c>
    </row>
    <row r="4283" spans="1:23" x14ac:dyDescent="0.25">
      <c r="A4283" s="8">
        <v>3867</v>
      </c>
      <c r="B4283" s="9" t="s">
        <v>16313</v>
      </c>
      <c r="C4283" s="9" t="s">
        <v>22</v>
      </c>
      <c r="D4283" s="9" t="s">
        <v>16314</v>
      </c>
      <c r="E4283" s="18" t="s">
        <v>16315</v>
      </c>
      <c r="F4283" s="9" t="s">
        <v>16316</v>
      </c>
      <c r="G4283" s="12">
        <v>11</v>
      </c>
      <c r="H4283" s="9" t="s">
        <v>25</v>
      </c>
      <c r="I4283" s="9" t="s">
        <v>25</v>
      </c>
      <c r="J4283" s="12">
        <v>1</v>
      </c>
      <c r="K4283" s="13">
        <v>43588</v>
      </c>
      <c r="L4283" s="86">
        <f>(Tabla2[[#This Row],[release_year]]-'VARIANZA Y DES. EST'!$L$11)^2</f>
        <v>23.230495463129063</v>
      </c>
      <c r="M4283" s="12">
        <v>2019</v>
      </c>
      <c r="N4283" s="9" t="s">
        <v>35</v>
      </c>
      <c r="O4283" s="9" t="s">
        <v>16165</v>
      </c>
      <c r="P4283" s="12">
        <v>110</v>
      </c>
      <c r="Q4283" s="12">
        <v>110</v>
      </c>
      <c r="R4283" s="12">
        <v>108.88927606019199</v>
      </c>
      <c r="S4283" s="12" t="s">
        <v>28</v>
      </c>
      <c r="T4283" s="9" t="s">
        <v>3577</v>
      </c>
      <c r="U4283" s="9" t="s">
        <v>95</v>
      </c>
      <c r="V4283" s="9" t="s">
        <v>3577</v>
      </c>
      <c r="W4283" s="14">
        <v>2</v>
      </c>
    </row>
    <row r="4284" spans="1:23" x14ac:dyDescent="0.25">
      <c r="A4284" s="8">
        <v>4071</v>
      </c>
      <c r="B4284" s="9" t="s">
        <v>16317</v>
      </c>
      <c r="C4284" s="9" t="s">
        <v>22</v>
      </c>
      <c r="D4284" s="9" t="s">
        <v>16318</v>
      </c>
      <c r="E4284" s="9" t="s">
        <v>16319</v>
      </c>
      <c r="F4284" s="9" t="s">
        <v>16320</v>
      </c>
      <c r="G4284" s="12">
        <v>10</v>
      </c>
      <c r="H4284" s="9" t="s">
        <v>3522</v>
      </c>
      <c r="I4284" s="9" t="s">
        <v>3522</v>
      </c>
      <c r="J4284" s="12">
        <v>1</v>
      </c>
      <c r="K4284" s="13">
        <v>43523</v>
      </c>
      <c r="L4284" s="86">
        <f>(Tabla2[[#This Row],[release_year]]-'VARIANZA Y DES. EST'!$L$11)^2</f>
        <v>3.2471164275211517E-2</v>
      </c>
      <c r="M4284" s="12">
        <v>2014</v>
      </c>
      <c r="N4284" s="9" t="s">
        <v>82</v>
      </c>
      <c r="O4284" s="9" t="s">
        <v>16165</v>
      </c>
      <c r="P4284" s="12">
        <v>110</v>
      </c>
      <c r="Q4284" s="12">
        <v>110</v>
      </c>
      <c r="R4284" s="12">
        <v>108.88927606019199</v>
      </c>
      <c r="S4284" s="12" t="s">
        <v>28</v>
      </c>
      <c r="T4284" s="9" t="s">
        <v>3625</v>
      </c>
      <c r="U4284" s="9" t="s">
        <v>95</v>
      </c>
      <c r="V4284" s="9" t="s">
        <v>3625</v>
      </c>
      <c r="W4284" s="14">
        <v>3</v>
      </c>
    </row>
    <row r="4285" spans="1:23" x14ac:dyDescent="0.25">
      <c r="A4285" s="8">
        <v>4083</v>
      </c>
      <c r="B4285" s="9" t="s">
        <v>16321</v>
      </c>
      <c r="C4285" s="9" t="s">
        <v>22</v>
      </c>
      <c r="D4285" s="9" t="s">
        <v>16322</v>
      </c>
      <c r="E4285" s="9" t="s">
        <v>14614</v>
      </c>
      <c r="F4285" s="9" t="s">
        <v>16323</v>
      </c>
      <c r="G4285" s="12">
        <v>16</v>
      </c>
      <c r="H4285" s="9" t="s">
        <v>390</v>
      </c>
      <c r="I4285" s="9" t="s">
        <v>390</v>
      </c>
      <c r="J4285" s="12">
        <v>1</v>
      </c>
      <c r="K4285" s="13">
        <v>43519</v>
      </c>
      <c r="L4285" s="86">
        <f>(Tabla2[[#This Row],[release_year]]-'VARIANZA Y DES. EST'!$L$11)^2</f>
        <v>14.590890603358293</v>
      </c>
      <c r="M4285" s="12">
        <v>2018</v>
      </c>
      <c r="N4285" s="9" t="s">
        <v>76</v>
      </c>
      <c r="O4285" s="9" t="s">
        <v>16165</v>
      </c>
      <c r="P4285" s="12">
        <v>110</v>
      </c>
      <c r="Q4285" s="12">
        <v>110</v>
      </c>
      <c r="R4285" s="12">
        <v>108.88927606019199</v>
      </c>
      <c r="S4285" s="12" t="s">
        <v>28</v>
      </c>
      <c r="T4285" s="9" t="s">
        <v>70</v>
      </c>
      <c r="U4285" s="9" t="s">
        <v>45</v>
      </c>
      <c r="V4285" s="9" t="s">
        <v>70</v>
      </c>
      <c r="W4285" s="14">
        <v>2</v>
      </c>
    </row>
    <row r="4286" spans="1:23" x14ac:dyDescent="0.25">
      <c r="A4286" s="8">
        <v>4148</v>
      </c>
      <c r="B4286" s="9" t="s">
        <v>16324</v>
      </c>
      <c r="C4286" s="9" t="s">
        <v>22</v>
      </c>
      <c r="D4286" s="9" t="s">
        <v>16325</v>
      </c>
      <c r="E4286" s="9" t="s">
        <v>16326</v>
      </c>
      <c r="F4286" s="9" t="s">
        <v>16327</v>
      </c>
      <c r="G4286" s="12">
        <v>8</v>
      </c>
      <c r="H4286" s="9" t="s">
        <v>3348</v>
      </c>
      <c r="I4286" s="9" t="s">
        <v>3348</v>
      </c>
      <c r="J4286" s="12">
        <v>1</v>
      </c>
      <c r="K4286" s="13">
        <v>43496</v>
      </c>
      <c r="L4286" s="86">
        <f>(Tabla2[[#This Row],[release_year]]-'VARIANZA Y DES. EST'!$L$11)^2</f>
        <v>14.590890603358293</v>
      </c>
      <c r="M4286" s="12">
        <v>2018</v>
      </c>
      <c r="N4286" s="9" t="s">
        <v>82</v>
      </c>
      <c r="O4286" s="9" t="s">
        <v>16165</v>
      </c>
      <c r="P4286" s="12">
        <v>110</v>
      </c>
      <c r="Q4286" s="12">
        <v>110</v>
      </c>
      <c r="R4286" s="12">
        <v>108.88927606019199</v>
      </c>
      <c r="S4286" s="12" t="s">
        <v>28</v>
      </c>
      <c r="T4286" s="9" t="s">
        <v>2721</v>
      </c>
      <c r="U4286" s="9" t="s">
        <v>95</v>
      </c>
      <c r="V4286" s="9" t="s">
        <v>2721</v>
      </c>
      <c r="W4286" s="14">
        <v>3</v>
      </c>
    </row>
    <row r="4287" spans="1:23" x14ac:dyDescent="0.25">
      <c r="A4287" s="8">
        <v>4318</v>
      </c>
      <c r="B4287" s="9" t="s">
        <v>16328</v>
      </c>
      <c r="C4287" s="9" t="s">
        <v>22</v>
      </c>
      <c r="D4287" s="9" t="s">
        <v>16329</v>
      </c>
      <c r="E4287" s="9" t="s">
        <v>16330</v>
      </c>
      <c r="F4287" s="9" t="s">
        <v>16331</v>
      </c>
      <c r="G4287" s="12">
        <v>12</v>
      </c>
      <c r="H4287" s="9" t="s">
        <v>25</v>
      </c>
      <c r="I4287" s="9" t="s">
        <v>25</v>
      </c>
      <c r="J4287" s="12">
        <v>1</v>
      </c>
      <c r="K4287" s="13">
        <v>43441</v>
      </c>
      <c r="L4287" s="86">
        <f>(Tabla2[[#This Row],[release_year]]-'VARIANZA Y DES. EST'!$L$11)^2</f>
        <v>14.590890603358293</v>
      </c>
      <c r="M4287" s="12">
        <v>2018</v>
      </c>
      <c r="N4287" s="9" t="s">
        <v>43</v>
      </c>
      <c r="O4287" s="9" t="s">
        <v>16165</v>
      </c>
      <c r="P4287" s="12">
        <v>110</v>
      </c>
      <c r="Q4287" s="12">
        <v>110</v>
      </c>
      <c r="R4287" s="12">
        <v>108.88927606019199</v>
      </c>
      <c r="S4287" s="12" t="s">
        <v>28</v>
      </c>
      <c r="T4287" s="9" t="s">
        <v>94</v>
      </c>
      <c r="U4287" s="9" t="s">
        <v>95</v>
      </c>
      <c r="V4287" s="9" t="s">
        <v>94</v>
      </c>
      <c r="W4287" s="14">
        <v>3</v>
      </c>
    </row>
    <row r="4288" spans="1:23" x14ac:dyDescent="0.25">
      <c r="A4288" s="8">
        <v>4336</v>
      </c>
      <c r="B4288" s="9" t="s">
        <v>16332</v>
      </c>
      <c r="C4288" s="9" t="s">
        <v>22</v>
      </c>
      <c r="D4288" s="9" t="s">
        <v>16333</v>
      </c>
      <c r="E4288" s="9" t="s">
        <v>16334</v>
      </c>
      <c r="F4288" s="9" t="s">
        <v>16335</v>
      </c>
      <c r="G4288" s="12">
        <v>10</v>
      </c>
      <c r="H4288" s="9" t="s">
        <v>518</v>
      </c>
      <c r="I4288" s="9" t="s">
        <v>518</v>
      </c>
      <c r="J4288" s="12">
        <v>1</v>
      </c>
      <c r="K4288" s="13">
        <v>43435</v>
      </c>
      <c r="L4288" s="86">
        <f>(Tabla2[[#This Row],[release_year]]-'VARIANZA Y DES. EST'!$L$11)^2</f>
        <v>3.2471164275211517E-2</v>
      </c>
      <c r="M4288" s="12">
        <v>2014</v>
      </c>
      <c r="N4288" s="9" t="s">
        <v>35</v>
      </c>
      <c r="O4288" s="9" t="s">
        <v>16165</v>
      </c>
      <c r="P4288" s="12">
        <v>110</v>
      </c>
      <c r="Q4288" s="12">
        <v>110</v>
      </c>
      <c r="R4288" s="12">
        <v>108.88927606019199</v>
      </c>
      <c r="S4288" s="12" t="s">
        <v>28</v>
      </c>
      <c r="T4288" s="9" t="s">
        <v>2492</v>
      </c>
      <c r="U4288" s="9" t="s">
        <v>95</v>
      </c>
      <c r="V4288" s="9" t="s">
        <v>2492</v>
      </c>
      <c r="W4288" s="14">
        <v>3</v>
      </c>
    </row>
    <row r="4289" spans="1:23" x14ac:dyDescent="0.25">
      <c r="A4289" s="8">
        <v>4525</v>
      </c>
      <c r="B4289" s="9" t="s">
        <v>16336</v>
      </c>
      <c r="C4289" s="9" t="s">
        <v>22</v>
      </c>
      <c r="D4289" s="9" t="s">
        <v>16337</v>
      </c>
      <c r="E4289" s="9" t="s">
        <v>16338</v>
      </c>
      <c r="F4289" s="9" t="s">
        <v>16339</v>
      </c>
      <c r="G4289" s="12">
        <v>8</v>
      </c>
      <c r="H4289" s="9" t="s">
        <v>25</v>
      </c>
      <c r="I4289" s="9" t="s">
        <v>25</v>
      </c>
      <c r="J4289" s="12">
        <v>1</v>
      </c>
      <c r="K4289" s="16">
        <v>43383</v>
      </c>
      <c r="L4289" s="86">
        <f>(Tabla2[[#This Row],[release_year]]-'VARIANZA Y DES. EST'!$L$11)^2</f>
        <v>14.590890603358293</v>
      </c>
      <c r="M4289" s="12">
        <v>2018</v>
      </c>
      <c r="N4289" s="9" t="s">
        <v>1991</v>
      </c>
      <c r="O4289" s="9" t="s">
        <v>16165</v>
      </c>
      <c r="P4289" s="12">
        <v>110</v>
      </c>
      <c r="Q4289" s="12">
        <v>110</v>
      </c>
      <c r="R4289" s="12">
        <v>108.88927606019199</v>
      </c>
      <c r="S4289" s="12" t="s">
        <v>28</v>
      </c>
      <c r="T4289" s="9" t="s">
        <v>4663</v>
      </c>
      <c r="U4289" s="9" t="s">
        <v>4664</v>
      </c>
      <c r="V4289" s="9" t="s">
        <v>4663</v>
      </c>
      <c r="W4289" s="14">
        <v>3</v>
      </c>
    </row>
    <row r="4290" spans="1:23" x14ac:dyDescent="0.25">
      <c r="A4290" s="8">
        <v>4668</v>
      </c>
      <c r="B4290" s="9" t="s">
        <v>16340</v>
      </c>
      <c r="C4290" s="9" t="s">
        <v>22</v>
      </c>
      <c r="D4290" s="9" t="s">
        <v>16341</v>
      </c>
      <c r="E4290" s="9" t="s">
        <v>15086</v>
      </c>
      <c r="F4290" s="9" t="s">
        <v>16342</v>
      </c>
      <c r="G4290" s="12">
        <v>8</v>
      </c>
      <c r="H4290" s="9" t="s">
        <v>518</v>
      </c>
      <c r="I4290" s="9" t="s">
        <v>518</v>
      </c>
      <c r="J4290" s="12">
        <v>1</v>
      </c>
      <c r="K4290" s="13">
        <v>43344</v>
      </c>
      <c r="L4290" s="86">
        <f>(Tabla2[[#This Row],[release_year]]-'VARIANZA Y DES. EST'!$L$11)^2</f>
        <v>14.590890603358293</v>
      </c>
      <c r="M4290" s="12">
        <v>2018</v>
      </c>
      <c r="N4290" s="9" t="s">
        <v>35</v>
      </c>
      <c r="O4290" s="9" t="s">
        <v>16165</v>
      </c>
      <c r="P4290" s="12">
        <v>110</v>
      </c>
      <c r="Q4290" s="12">
        <v>110</v>
      </c>
      <c r="R4290" s="12">
        <v>108.88927606019199</v>
      </c>
      <c r="S4290" s="12" t="s">
        <v>28</v>
      </c>
      <c r="T4290" s="9" t="s">
        <v>118</v>
      </c>
      <c r="U4290" s="9" t="s">
        <v>45</v>
      </c>
      <c r="V4290" s="9" t="s">
        <v>118</v>
      </c>
      <c r="W4290" s="14">
        <v>3</v>
      </c>
    </row>
    <row r="4291" spans="1:23" x14ac:dyDescent="0.25">
      <c r="A4291" s="8">
        <v>4669</v>
      </c>
      <c r="B4291" s="9" t="s">
        <v>16343</v>
      </c>
      <c r="C4291" s="9" t="s">
        <v>22</v>
      </c>
      <c r="D4291" s="9" t="s">
        <v>16344</v>
      </c>
      <c r="E4291" s="9" t="s">
        <v>16345</v>
      </c>
      <c r="F4291" s="9" t="s">
        <v>16346</v>
      </c>
      <c r="G4291" s="12">
        <v>6</v>
      </c>
      <c r="H4291" s="9" t="s">
        <v>518</v>
      </c>
      <c r="I4291" s="9" t="s">
        <v>518</v>
      </c>
      <c r="J4291" s="12">
        <v>1</v>
      </c>
      <c r="K4291" s="13">
        <v>43344</v>
      </c>
      <c r="L4291" s="86">
        <f>(Tabla2[[#This Row],[release_year]]-'VARIANZA Y DES. EST'!$L$11)^2</f>
        <v>7.9512857435875226</v>
      </c>
      <c r="M4291" s="12">
        <v>2017</v>
      </c>
      <c r="N4291" s="9" t="s">
        <v>76</v>
      </c>
      <c r="O4291" s="9" t="s">
        <v>16165</v>
      </c>
      <c r="P4291" s="12">
        <v>110</v>
      </c>
      <c r="Q4291" s="12">
        <v>110</v>
      </c>
      <c r="R4291" s="12">
        <v>108.88927606019199</v>
      </c>
      <c r="S4291" s="12" t="s">
        <v>28</v>
      </c>
      <c r="T4291" s="9" t="s">
        <v>118</v>
      </c>
      <c r="U4291" s="9" t="s">
        <v>45</v>
      </c>
      <c r="V4291" s="9" t="s">
        <v>118</v>
      </c>
      <c r="W4291" s="14">
        <v>3</v>
      </c>
    </row>
    <row r="4292" spans="1:23" x14ac:dyDescent="0.25">
      <c r="A4292" s="8">
        <v>4691</v>
      </c>
      <c r="B4292" s="9" t="s">
        <v>16347</v>
      </c>
      <c r="C4292" s="9" t="s">
        <v>22</v>
      </c>
      <c r="D4292" s="9" t="s">
        <v>16348</v>
      </c>
      <c r="E4292" s="18" t="s">
        <v>16349</v>
      </c>
      <c r="F4292" s="9" t="s">
        <v>16350</v>
      </c>
      <c r="G4292" s="12">
        <v>7</v>
      </c>
      <c r="H4292" s="9" t="s">
        <v>518</v>
      </c>
      <c r="I4292" s="9" t="s">
        <v>518</v>
      </c>
      <c r="J4292" s="12">
        <v>1</v>
      </c>
      <c r="K4292" s="13">
        <v>43333</v>
      </c>
      <c r="L4292" s="86">
        <f>(Tabla2[[#This Row],[release_year]]-'VARIANZA Y DES. EST'!$L$11)^2</f>
        <v>7.9512857435875226</v>
      </c>
      <c r="M4292" s="12">
        <v>2017</v>
      </c>
      <c r="N4292" s="9" t="s">
        <v>35</v>
      </c>
      <c r="O4292" s="9" t="s">
        <v>16165</v>
      </c>
      <c r="P4292" s="12">
        <v>110</v>
      </c>
      <c r="Q4292" s="12">
        <v>110</v>
      </c>
      <c r="R4292" s="12">
        <v>108.88927606019199</v>
      </c>
      <c r="S4292" s="12" t="s">
        <v>28</v>
      </c>
      <c r="T4292" s="9" t="s">
        <v>2492</v>
      </c>
      <c r="U4292" s="9" t="s">
        <v>95</v>
      </c>
      <c r="V4292" s="9" t="s">
        <v>2492</v>
      </c>
      <c r="W4292" s="14">
        <v>3</v>
      </c>
    </row>
    <row r="4293" spans="1:23" x14ac:dyDescent="0.25">
      <c r="A4293" s="8">
        <v>4784</v>
      </c>
      <c r="B4293" s="9" t="s">
        <v>16351</v>
      </c>
      <c r="C4293" s="9" t="s">
        <v>22</v>
      </c>
      <c r="D4293" s="9" t="s">
        <v>16352</v>
      </c>
      <c r="E4293" s="9" t="s">
        <v>16353</v>
      </c>
      <c r="F4293" s="9" t="s">
        <v>16354</v>
      </c>
      <c r="G4293" s="12">
        <v>3</v>
      </c>
      <c r="H4293" s="9" t="s">
        <v>390</v>
      </c>
      <c r="I4293" s="9" t="s">
        <v>390</v>
      </c>
      <c r="J4293" s="12">
        <v>1</v>
      </c>
      <c r="K4293" s="13">
        <v>43287</v>
      </c>
      <c r="L4293" s="86">
        <f>(Tabla2[[#This Row],[release_year]]-'VARIANZA Y DES. EST'!$L$11)^2</f>
        <v>14.590890603358293</v>
      </c>
      <c r="M4293" s="12">
        <v>2018</v>
      </c>
      <c r="N4293" s="9" t="s">
        <v>76</v>
      </c>
      <c r="O4293" s="9" t="s">
        <v>16165</v>
      </c>
      <c r="P4293" s="12">
        <v>110</v>
      </c>
      <c r="Q4293" s="12">
        <v>110</v>
      </c>
      <c r="R4293" s="12">
        <v>108.88927606019199</v>
      </c>
      <c r="S4293" s="12" t="s">
        <v>28</v>
      </c>
      <c r="T4293" s="9" t="s">
        <v>118</v>
      </c>
      <c r="U4293" s="9" t="s">
        <v>45</v>
      </c>
      <c r="V4293" s="9" t="s">
        <v>118</v>
      </c>
      <c r="W4293" s="14">
        <v>3</v>
      </c>
    </row>
    <row r="4294" spans="1:23" x14ac:dyDescent="0.25">
      <c r="A4294" s="8">
        <v>4835</v>
      </c>
      <c r="B4294" s="9" t="s">
        <v>16355</v>
      </c>
      <c r="C4294" s="9" t="s">
        <v>22</v>
      </c>
      <c r="D4294" s="9" t="s">
        <v>16356</v>
      </c>
      <c r="E4294" s="18" t="s">
        <v>12499</v>
      </c>
      <c r="F4294" s="9" t="s">
        <v>16357</v>
      </c>
      <c r="G4294" s="12">
        <v>8</v>
      </c>
      <c r="H4294" s="9" t="s">
        <v>279</v>
      </c>
      <c r="I4294" s="9" t="s">
        <v>279</v>
      </c>
      <c r="J4294" s="12">
        <v>1</v>
      </c>
      <c r="K4294" s="13">
        <v>43259</v>
      </c>
      <c r="L4294" s="86">
        <f>(Tabla2[[#This Row],[release_year]]-'VARIANZA Y DES. EST'!$L$11)^2</f>
        <v>14.590890603358293</v>
      </c>
      <c r="M4294" s="12">
        <v>2018</v>
      </c>
      <c r="N4294" s="9" t="s">
        <v>76</v>
      </c>
      <c r="O4294" s="9" t="s">
        <v>16165</v>
      </c>
      <c r="P4294" s="12">
        <v>110</v>
      </c>
      <c r="Q4294" s="12">
        <v>110</v>
      </c>
      <c r="R4294" s="12">
        <v>108.88927606019199</v>
      </c>
      <c r="S4294" s="12" t="s">
        <v>28</v>
      </c>
      <c r="T4294" s="9" t="s">
        <v>4290</v>
      </c>
      <c r="U4294" s="9" t="s">
        <v>95</v>
      </c>
      <c r="V4294" s="9" t="s">
        <v>4290</v>
      </c>
      <c r="W4294" s="14">
        <v>3</v>
      </c>
    </row>
    <row r="4295" spans="1:23" x14ac:dyDescent="0.25">
      <c r="A4295" s="8">
        <v>4843</v>
      </c>
      <c r="B4295" s="9" t="s">
        <v>16358</v>
      </c>
      <c r="C4295" s="9" t="s">
        <v>22</v>
      </c>
      <c r="D4295" s="9" t="s">
        <v>16359</v>
      </c>
      <c r="E4295" s="9" t="s">
        <v>2662</v>
      </c>
      <c r="F4295" s="9" t="s">
        <v>16360</v>
      </c>
      <c r="G4295" s="12">
        <v>9</v>
      </c>
      <c r="H4295" s="9" t="s">
        <v>25</v>
      </c>
      <c r="I4295" s="9" t="s">
        <v>25</v>
      </c>
      <c r="J4295" s="12">
        <v>1</v>
      </c>
      <c r="K4295" s="13">
        <v>43252</v>
      </c>
      <c r="L4295" s="86">
        <f>(Tabla2[[#This Row],[release_year]]-'VARIANZA Y DES. EST'!$L$11)^2</f>
        <v>14.590890603358293</v>
      </c>
      <c r="M4295" s="12">
        <v>2018</v>
      </c>
      <c r="N4295" s="9" t="s">
        <v>76</v>
      </c>
      <c r="O4295" s="9" t="s">
        <v>16165</v>
      </c>
      <c r="P4295" s="12">
        <v>110</v>
      </c>
      <c r="Q4295" s="12">
        <v>110</v>
      </c>
      <c r="R4295" s="12">
        <v>108.88927606019199</v>
      </c>
      <c r="S4295" s="12" t="s">
        <v>28</v>
      </c>
      <c r="T4295" s="9" t="s">
        <v>144</v>
      </c>
      <c r="U4295" s="9" t="s">
        <v>45</v>
      </c>
      <c r="V4295" s="9" t="s">
        <v>144</v>
      </c>
      <c r="W4295" s="14">
        <v>2</v>
      </c>
    </row>
    <row r="4296" spans="1:23" x14ac:dyDescent="0.25">
      <c r="A4296" s="8">
        <v>5023</v>
      </c>
      <c r="B4296" s="9" t="s">
        <v>16361</v>
      </c>
      <c r="C4296" s="9" t="s">
        <v>22</v>
      </c>
      <c r="D4296" s="9" t="s">
        <v>16362</v>
      </c>
      <c r="E4296" s="9" t="s">
        <v>16363</v>
      </c>
      <c r="F4296" s="9" t="s">
        <v>16364</v>
      </c>
      <c r="G4296" s="12">
        <v>1</v>
      </c>
      <c r="H4296" s="9" t="s">
        <v>1349</v>
      </c>
      <c r="I4296" s="9" t="s">
        <v>1349</v>
      </c>
      <c r="J4296" s="12">
        <v>1</v>
      </c>
      <c r="K4296" s="13">
        <v>43159</v>
      </c>
      <c r="L4296" s="86">
        <f>(Tabla2[[#This Row],[release_year]]-'VARIANZA Y DES. EST'!$L$11)^2</f>
        <v>7.9512857435875226</v>
      </c>
      <c r="M4296" s="12">
        <v>2017</v>
      </c>
      <c r="N4296" s="9" t="s">
        <v>76</v>
      </c>
      <c r="O4296" s="9" t="s">
        <v>16165</v>
      </c>
      <c r="P4296" s="12">
        <v>110</v>
      </c>
      <c r="Q4296" s="12">
        <v>110</v>
      </c>
      <c r="R4296" s="12">
        <v>108.88927606019199</v>
      </c>
      <c r="S4296" s="12" t="s">
        <v>28</v>
      </c>
      <c r="T4296" s="9" t="s">
        <v>460</v>
      </c>
      <c r="U4296" s="9" t="s">
        <v>45</v>
      </c>
      <c r="V4296" s="9" t="s">
        <v>460</v>
      </c>
      <c r="W4296" s="14">
        <v>3</v>
      </c>
    </row>
    <row r="4297" spans="1:23" x14ac:dyDescent="0.25">
      <c r="A4297" s="8">
        <v>5226</v>
      </c>
      <c r="B4297" s="9" t="s">
        <v>16365</v>
      </c>
      <c r="C4297" s="9" t="s">
        <v>22</v>
      </c>
      <c r="D4297" s="9" t="s">
        <v>16366</v>
      </c>
      <c r="E4297" s="9" t="s">
        <v>16367</v>
      </c>
      <c r="F4297" s="9"/>
      <c r="G4297" s="12">
        <v>0</v>
      </c>
      <c r="H4297" s="9" t="s">
        <v>126</v>
      </c>
      <c r="I4297" s="9" t="s">
        <v>126</v>
      </c>
      <c r="J4297" s="12">
        <v>1</v>
      </c>
      <c r="K4297" s="16">
        <v>43021</v>
      </c>
      <c r="L4297" s="86">
        <f>(Tabla2[[#This Row],[release_year]]-'VARIANZA Y DES. EST'!$L$11)^2</f>
        <v>7.9512857435875226</v>
      </c>
      <c r="M4297" s="12">
        <v>2017</v>
      </c>
      <c r="N4297" s="9" t="s">
        <v>76</v>
      </c>
      <c r="O4297" s="9" t="s">
        <v>16165</v>
      </c>
      <c r="P4297" s="12">
        <v>110</v>
      </c>
      <c r="Q4297" s="12">
        <v>110</v>
      </c>
      <c r="R4297" s="12">
        <v>108.88927606019199</v>
      </c>
      <c r="S4297" s="12" t="s">
        <v>28</v>
      </c>
      <c r="T4297" s="9" t="s">
        <v>57</v>
      </c>
      <c r="U4297" s="9" t="s">
        <v>57</v>
      </c>
      <c r="V4297" s="9" t="s">
        <v>57</v>
      </c>
      <c r="W4297" s="14">
        <v>1</v>
      </c>
    </row>
    <row r="4298" spans="1:23" x14ac:dyDescent="0.25">
      <c r="A4298" s="8">
        <v>5487</v>
      </c>
      <c r="B4298" s="9" t="s">
        <v>16368</v>
      </c>
      <c r="C4298" s="9" t="s">
        <v>22</v>
      </c>
      <c r="D4298" s="9" t="s">
        <v>16369</v>
      </c>
      <c r="E4298" s="9" t="s">
        <v>16370</v>
      </c>
      <c r="F4298" s="9" t="s">
        <v>16371</v>
      </c>
      <c r="G4298" s="12">
        <v>10</v>
      </c>
      <c r="H4298" s="9" t="s">
        <v>1194</v>
      </c>
      <c r="I4298" s="9" t="s">
        <v>16372</v>
      </c>
      <c r="J4298" s="12">
        <v>2</v>
      </c>
      <c r="K4298" s="13">
        <v>42870</v>
      </c>
      <c r="L4298" s="86">
        <f>(Tabla2[[#This Row],[release_year]]-'VARIANZA Y DES. EST'!$L$11)^2</f>
        <v>3.3116808838167522</v>
      </c>
      <c r="M4298" s="12">
        <v>2016</v>
      </c>
      <c r="N4298" s="9" t="s">
        <v>76</v>
      </c>
      <c r="O4298" s="9" t="s">
        <v>16165</v>
      </c>
      <c r="P4298" s="12">
        <v>110</v>
      </c>
      <c r="Q4298" s="12">
        <v>110</v>
      </c>
      <c r="R4298" s="12">
        <v>108.88927606019199</v>
      </c>
      <c r="S4298" s="12" t="s">
        <v>28</v>
      </c>
      <c r="T4298" s="9" t="s">
        <v>70</v>
      </c>
      <c r="U4298" s="9" t="s">
        <v>45</v>
      </c>
      <c r="V4298" s="9" t="s">
        <v>70</v>
      </c>
      <c r="W4298" s="14">
        <v>2</v>
      </c>
    </row>
    <row r="4299" spans="1:23" x14ac:dyDescent="0.25">
      <c r="A4299" s="8">
        <v>5540</v>
      </c>
      <c r="B4299" s="9" t="s">
        <v>16373</v>
      </c>
      <c r="C4299" s="9" t="s">
        <v>22</v>
      </c>
      <c r="D4299" s="9" t="s">
        <v>16374</v>
      </c>
      <c r="E4299" s="9" t="s">
        <v>14523</v>
      </c>
      <c r="F4299" s="9" t="s">
        <v>16375</v>
      </c>
      <c r="G4299" s="12">
        <v>3</v>
      </c>
      <c r="H4299" s="9" t="s">
        <v>390</v>
      </c>
      <c r="I4299" s="9" t="s">
        <v>8100</v>
      </c>
      <c r="J4299" s="12">
        <v>2</v>
      </c>
      <c r="K4299" s="13">
        <v>42832</v>
      </c>
      <c r="L4299" s="86">
        <f>(Tabla2[[#This Row],[release_year]]-'VARIANZA Y DES. EST'!$L$11)^2</f>
        <v>3.3116808838167522</v>
      </c>
      <c r="M4299" s="12">
        <v>2016</v>
      </c>
      <c r="N4299" s="9" t="s">
        <v>76</v>
      </c>
      <c r="O4299" s="9" t="s">
        <v>16165</v>
      </c>
      <c r="P4299" s="12">
        <v>110</v>
      </c>
      <c r="Q4299" s="12">
        <v>110</v>
      </c>
      <c r="R4299" s="12">
        <v>108.88927606019199</v>
      </c>
      <c r="S4299" s="12" t="s">
        <v>28</v>
      </c>
      <c r="T4299" s="9" t="s">
        <v>3319</v>
      </c>
      <c r="U4299" s="9" t="s">
        <v>45</v>
      </c>
      <c r="V4299" s="9" t="s">
        <v>3319</v>
      </c>
      <c r="W4299" s="14">
        <v>3</v>
      </c>
    </row>
    <row r="4300" spans="1:23" x14ac:dyDescent="0.25">
      <c r="A4300" s="8">
        <v>5741</v>
      </c>
      <c r="B4300" s="9" t="s">
        <v>16376</v>
      </c>
      <c r="C4300" s="9" t="s">
        <v>22</v>
      </c>
      <c r="D4300" s="9" t="s">
        <v>16377</v>
      </c>
      <c r="E4300" s="9" t="s">
        <v>16378</v>
      </c>
      <c r="F4300" s="9" t="s">
        <v>16379</v>
      </c>
      <c r="G4300" s="12">
        <v>11</v>
      </c>
      <c r="H4300" s="9" t="s">
        <v>231</v>
      </c>
      <c r="I4300" s="9" t="s">
        <v>3005</v>
      </c>
      <c r="J4300" s="12">
        <v>2</v>
      </c>
      <c r="K4300" s="16">
        <v>42671</v>
      </c>
      <c r="L4300" s="86">
        <f>(Tabla2[[#This Row],[release_year]]-'VARIANZA Y DES. EST'!$L$11)^2</f>
        <v>3.3116808838167522</v>
      </c>
      <c r="M4300" s="12">
        <v>2016</v>
      </c>
      <c r="N4300" s="9" t="s">
        <v>76</v>
      </c>
      <c r="O4300" s="9" t="s">
        <v>16165</v>
      </c>
      <c r="P4300" s="12">
        <v>110</v>
      </c>
      <c r="Q4300" s="12">
        <v>110</v>
      </c>
      <c r="R4300" s="12">
        <v>108.88927606019199</v>
      </c>
      <c r="S4300" s="12" t="s">
        <v>28</v>
      </c>
      <c r="T4300" s="9" t="s">
        <v>859</v>
      </c>
      <c r="U4300" s="9" t="s">
        <v>95</v>
      </c>
      <c r="V4300" s="9" t="s">
        <v>859</v>
      </c>
      <c r="W4300" s="14">
        <v>2</v>
      </c>
    </row>
    <row r="4301" spans="1:23" x14ac:dyDescent="0.25">
      <c r="A4301" s="8">
        <v>6035</v>
      </c>
      <c r="B4301" s="9" t="s">
        <v>16380</v>
      </c>
      <c r="C4301" s="9" t="s">
        <v>22</v>
      </c>
      <c r="D4301" s="9" t="s">
        <v>16381</v>
      </c>
      <c r="E4301" s="9" t="s">
        <v>16382</v>
      </c>
      <c r="F4301" s="9" t="s">
        <v>16383</v>
      </c>
      <c r="G4301" s="12">
        <v>8</v>
      </c>
      <c r="H4301" s="9" t="s">
        <v>160</v>
      </c>
      <c r="I4301" s="9" t="s">
        <v>161</v>
      </c>
      <c r="J4301" s="12">
        <v>2</v>
      </c>
      <c r="K4301" s="16">
        <v>43814</v>
      </c>
      <c r="L4301" s="86">
        <f>(Tabla2[[#This Row],[release_year]]-'VARIANZA Y DES. EST'!$L$11)^2</f>
        <v>3.3116808838167522</v>
      </c>
      <c r="M4301" s="12">
        <v>2016</v>
      </c>
      <c r="N4301" s="9" t="s">
        <v>1991</v>
      </c>
      <c r="O4301" s="9" t="s">
        <v>16165</v>
      </c>
      <c r="P4301" s="12">
        <v>110</v>
      </c>
      <c r="Q4301" s="12">
        <v>110</v>
      </c>
      <c r="R4301" s="12">
        <v>108.88927606019199</v>
      </c>
      <c r="S4301" s="12" t="s">
        <v>28</v>
      </c>
      <c r="T4301" s="9" t="s">
        <v>45</v>
      </c>
      <c r="U4301" s="9" t="s">
        <v>45</v>
      </c>
      <c r="V4301" s="9" t="s">
        <v>45</v>
      </c>
      <c r="W4301" s="14">
        <v>1</v>
      </c>
    </row>
    <row r="4302" spans="1:23" x14ac:dyDescent="0.25">
      <c r="A4302" s="8">
        <v>6066</v>
      </c>
      <c r="B4302" s="9" t="s">
        <v>16384</v>
      </c>
      <c r="C4302" s="9" t="s">
        <v>22</v>
      </c>
      <c r="D4302" s="9" t="s">
        <v>16385</v>
      </c>
      <c r="E4302" s="18" t="s">
        <v>3851</v>
      </c>
      <c r="F4302" s="18" t="s">
        <v>16386</v>
      </c>
      <c r="G4302" s="12">
        <v>15</v>
      </c>
      <c r="H4302" s="9" t="s">
        <v>25</v>
      </c>
      <c r="I4302" s="9" t="s">
        <v>25</v>
      </c>
      <c r="J4302" s="12">
        <v>1</v>
      </c>
      <c r="K4302" s="13">
        <v>43368</v>
      </c>
      <c r="L4302" s="86">
        <f>(Tabla2[[#This Row],[release_year]]-'VARIANZA Y DES. EST'!$L$11)^2</f>
        <v>14.590890603358293</v>
      </c>
      <c r="M4302" s="12">
        <v>2018</v>
      </c>
      <c r="N4302" s="9" t="s">
        <v>99</v>
      </c>
      <c r="O4302" s="9" t="s">
        <v>16165</v>
      </c>
      <c r="P4302" s="12">
        <v>110</v>
      </c>
      <c r="Q4302" s="12">
        <v>110</v>
      </c>
      <c r="R4302" s="12">
        <v>108.88927606019199</v>
      </c>
      <c r="S4302" s="12" t="s">
        <v>28</v>
      </c>
      <c r="T4302" s="9" t="s">
        <v>30</v>
      </c>
      <c r="U4302" s="9" t="s">
        <v>30</v>
      </c>
      <c r="V4302" s="9" t="s">
        <v>30</v>
      </c>
      <c r="W4302" s="14">
        <v>1</v>
      </c>
    </row>
    <row r="4303" spans="1:23" x14ac:dyDescent="0.25">
      <c r="A4303" s="8">
        <v>6087</v>
      </c>
      <c r="B4303" s="9" t="s">
        <v>16387</v>
      </c>
      <c r="C4303" s="9" t="s">
        <v>22</v>
      </c>
      <c r="D4303" s="9" t="s">
        <v>16388</v>
      </c>
      <c r="E4303" s="9" t="s">
        <v>16389</v>
      </c>
      <c r="F4303" s="9" t="s">
        <v>16390</v>
      </c>
      <c r="G4303" s="12">
        <v>12</v>
      </c>
      <c r="H4303" s="9" t="s">
        <v>25</v>
      </c>
      <c r="I4303" s="9" t="s">
        <v>25</v>
      </c>
      <c r="J4303" s="12">
        <v>1</v>
      </c>
      <c r="K4303" s="13">
        <v>43983</v>
      </c>
      <c r="L4303" s="86">
        <f>(Tabla2[[#This Row],[release_year]]-'VARIANZA Y DES. EST'!$L$11)^2</f>
        <v>4.7532614447336705</v>
      </c>
      <c r="M4303" s="12">
        <v>2012</v>
      </c>
      <c r="N4303" s="9" t="s">
        <v>1991</v>
      </c>
      <c r="O4303" s="9" t="s">
        <v>16165</v>
      </c>
      <c r="P4303" s="12">
        <v>110</v>
      </c>
      <c r="Q4303" s="12">
        <v>110</v>
      </c>
      <c r="R4303" s="12">
        <v>108.88927606019199</v>
      </c>
      <c r="S4303" s="12" t="s">
        <v>28</v>
      </c>
      <c r="T4303" s="9" t="s">
        <v>38</v>
      </c>
      <c r="U4303" s="9" t="s">
        <v>38</v>
      </c>
      <c r="V4303" s="9" t="s">
        <v>38</v>
      </c>
      <c r="W4303" s="14">
        <v>1</v>
      </c>
    </row>
    <row r="4304" spans="1:23" x14ac:dyDescent="0.25">
      <c r="A4304" s="8">
        <v>6173</v>
      </c>
      <c r="B4304" s="9" t="s">
        <v>16391</v>
      </c>
      <c r="C4304" s="9" t="s">
        <v>22</v>
      </c>
      <c r="D4304" s="9" t="s">
        <v>16392</v>
      </c>
      <c r="E4304" s="18" t="s">
        <v>16393</v>
      </c>
      <c r="F4304" s="18" t="s">
        <v>16394</v>
      </c>
      <c r="G4304" s="12">
        <v>4</v>
      </c>
      <c r="H4304" s="9" t="s">
        <v>116</v>
      </c>
      <c r="I4304" s="9" t="s">
        <v>116</v>
      </c>
      <c r="J4304" s="12">
        <v>1</v>
      </c>
      <c r="K4304" s="13">
        <v>43594</v>
      </c>
      <c r="L4304" s="86">
        <f>(Tabla2[[#This Row],[release_year]]-'VARIANZA Y DES. EST'!$L$11)^2</f>
        <v>7.9512857435875226</v>
      </c>
      <c r="M4304" s="12">
        <v>2017</v>
      </c>
      <c r="N4304" s="9" t="s">
        <v>76</v>
      </c>
      <c r="O4304" s="9" t="s">
        <v>16165</v>
      </c>
      <c r="P4304" s="12">
        <v>110</v>
      </c>
      <c r="Q4304" s="12">
        <v>110</v>
      </c>
      <c r="R4304" s="12">
        <v>108.88927606019199</v>
      </c>
      <c r="S4304" s="12" t="s">
        <v>28</v>
      </c>
      <c r="T4304" s="9" t="s">
        <v>859</v>
      </c>
      <c r="U4304" s="9" t="s">
        <v>95</v>
      </c>
      <c r="V4304" s="9" t="s">
        <v>859</v>
      </c>
      <c r="W4304" s="14">
        <v>2</v>
      </c>
    </row>
    <row r="4305" spans="1:23" x14ac:dyDescent="0.25">
      <c r="A4305" s="8">
        <v>6186</v>
      </c>
      <c r="B4305" s="9" t="s">
        <v>16395</v>
      </c>
      <c r="C4305" s="9" t="s">
        <v>22</v>
      </c>
      <c r="D4305" s="9" t="s">
        <v>16396</v>
      </c>
      <c r="E4305" s="9" t="s">
        <v>16397</v>
      </c>
      <c r="F4305" s="9" t="s">
        <v>16398</v>
      </c>
      <c r="G4305" s="12">
        <v>10</v>
      </c>
      <c r="H4305" s="9" t="s">
        <v>25</v>
      </c>
      <c r="I4305" s="9" t="s">
        <v>25</v>
      </c>
      <c r="J4305" s="12">
        <v>1</v>
      </c>
      <c r="K4305" s="13">
        <v>43556</v>
      </c>
      <c r="L4305" s="86">
        <f>(Tabla2[[#This Row],[release_year]]-'VARIANZA Y DES. EST'!$L$11)^2</f>
        <v>10.1136565849629</v>
      </c>
      <c r="M4305" s="12">
        <v>2011</v>
      </c>
      <c r="N4305" s="9" t="s">
        <v>43</v>
      </c>
      <c r="O4305" s="9" t="s">
        <v>16165</v>
      </c>
      <c r="P4305" s="12">
        <v>110</v>
      </c>
      <c r="Q4305" s="12">
        <v>110</v>
      </c>
      <c r="R4305" s="12">
        <v>108.88927606019199</v>
      </c>
      <c r="S4305" s="12" t="s">
        <v>28</v>
      </c>
      <c r="T4305" s="9" t="s">
        <v>3577</v>
      </c>
      <c r="U4305" s="9" t="s">
        <v>95</v>
      </c>
      <c r="V4305" s="9" t="s">
        <v>3577</v>
      </c>
      <c r="W4305" s="14">
        <v>2</v>
      </c>
    </row>
    <row r="4306" spans="1:23" x14ac:dyDescent="0.25">
      <c r="A4306" s="8">
        <v>6200</v>
      </c>
      <c r="B4306" s="9" t="s">
        <v>16399</v>
      </c>
      <c r="C4306" s="9" t="s">
        <v>22</v>
      </c>
      <c r="D4306" s="9" t="s">
        <v>16400</v>
      </c>
      <c r="E4306" s="9" t="s">
        <v>16401</v>
      </c>
      <c r="F4306" s="18" t="s">
        <v>16402</v>
      </c>
      <c r="G4306" s="12">
        <v>9</v>
      </c>
      <c r="H4306" s="9" t="s">
        <v>5834</v>
      </c>
      <c r="I4306" s="9" t="s">
        <v>16403</v>
      </c>
      <c r="J4306" s="12">
        <v>4</v>
      </c>
      <c r="K4306" s="13">
        <v>42986</v>
      </c>
      <c r="L4306" s="86">
        <f>(Tabla2[[#This Row],[release_year]]-'VARIANZA Y DES. EST'!$L$11)^2</f>
        <v>3.2471164275211517E-2</v>
      </c>
      <c r="M4306" s="12">
        <v>2014</v>
      </c>
      <c r="N4306" s="9" t="s">
        <v>1991</v>
      </c>
      <c r="O4306" s="9" t="s">
        <v>16165</v>
      </c>
      <c r="P4306" s="12">
        <v>110</v>
      </c>
      <c r="Q4306" s="12">
        <v>110</v>
      </c>
      <c r="R4306" s="12">
        <v>108.88927606019199</v>
      </c>
      <c r="S4306" s="12" t="s">
        <v>28</v>
      </c>
      <c r="T4306" s="9" t="s">
        <v>6685</v>
      </c>
      <c r="U4306" s="9" t="s">
        <v>239</v>
      </c>
      <c r="V4306" s="9" t="s">
        <v>6685</v>
      </c>
      <c r="W4306" s="14">
        <v>3</v>
      </c>
    </row>
    <row r="4307" spans="1:23" x14ac:dyDescent="0.25">
      <c r="A4307" s="8">
        <v>6257</v>
      </c>
      <c r="B4307" s="9" t="s">
        <v>16404</v>
      </c>
      <c r="C4307" s="9" t="s">
        <v>22</v>
      </c>
      <c r="D4307" s="9" t="s">
        <v>16405</v>
      </c>
      <c r="E4307" s="9" t="s">
        <v>16406</v>
      </c>
      <c r="F4307" s="9" t="s">
        <v>16407</v>
      </c>
      <c r="G4307" s="12">
        <v>1</v>
      </c>
      <c r="H4307" s="9" t="s">
        <v>25</v>
      </c>
      <c r="I4307" s="9" t="s">
        <v>4345</v>
      </c>
      <c r="J4307" s="12">
        <v>2</v>
      </c>
      <c r="K4307" s="13">
        <v>42794</v>
      </c>
      <c r="L4307" s="86">
        <f>(Tabla2[[#This Row],[release_year]]-'VARIANZA Y DES. EST'!$L$11)^2</f>
        <v>0.67207602404598188</v>
      </c>
      <c r="M4307" s="12">
        <v>2015</v>
      </c>
      <c r="N4307" s="9" t="s">
        <v>76</v>
      </c>
      <c r="O4307" s="9" t="s">
        <v>16165</v>
      </c>
      <c r="P4307" s="12">
        <v>110</v>
      </c>
      <c r="Q4307" s="12">
        <v>110</v>
      </c>
      <c r="R4307" s="12">
        <v>108.88927606019199</v>
      </c>
      <c r="S4307" s="12" t="s">
        <v>28</v>
      </c>
      <c r="T4307" s="9" t="s">
        <v>57</v>
      </c>
      <c r="U4307" s="9" t="s">
        <v>57</v>
      </c>
      <c r="V4307" s="9" t="s">
        <v>57</v>
      </c>
      <c r="W4307" s="14">
        <v>1</v>
      </c>
    </row>
    <row r="4308" spans="1:23" x14ac:dyDescent="0.25">
      <c r="A4308" s="8">
        <v>6312</v>
      </c>
      <c r="B4308" s="9" t="s">
        <v>16408</v>
      </c>
      <c r="C4308" s="9" t="s">
        <v>22</v>
      </c>
      <c r="D4308" s="9" t="s">
        <v>16409</v>
      </c>
      <c r="E4308" s="18" t="s">
        <v>16410</v>
      </c>
      <c r="F4308" s="9" t="s">
        <v>16411</v>
      </c>
      <c r="G4308" s="12">
        <v>16</v>
      </c>
      <c r="H4308" s="9" t="s">
        <v>126</v>
      </c>
      <c r="I4308" s="9" t="s">
        <v>6371</v>
      </c>
      <c r="J4308" s="12">
        <v>2</v>
      </c>
      <c r="K4308" s="13">
        <v>43497</v>
      </c>
      <c r="L4308" s="86">
        <f>(Tabla2[[#This Row],[release_year]]-'VARIANZA Y DES. EST'!$L$11)^2</f>
        <v>201.07800312748444</v>
      </c>
      <c r="M4308" s="12">
        <v>2000</v>
      </c>
      <c r="N4308" s="9" t="s">
        <v>1991</v>
      </c>
      <c r="O4308" s="9" t="s">
        <v>16165</v>
      </c>
      <c r="P4308" s="12">
        <v>110</v>
      </c>
      <c r="Q4308" s="12">
        <v>110</v>
      </c>
      <c r="R4308" s="12">
        <v>108.88927606019199</v>
      </c>
      <c r="S4308" s="12" t="s">
        <v>28</v>
      </c>
      <c r="T4308" s="9" t="s">
        <v>118</v>
      </c>
      <c r="U4308" s="9" t="s">
        <v>45</v>
      </c>
      <c r="V4308" s="9" t="s">
        <v>118</v>
      </c>
      <c r="W4308" s="14">
        <v>3</v>
      </c>
    </row>
    <row r="4309" spans="1:23" x14ac:dyDescent="0.25">
      <c r="A4309" s="8">
        <v>6377</v>
      </c>
      <c r="B4309" s="9" t="s">
        <v>16412</v>
      </c>
      <c r="C4309" s="9" t="s">
        <v>22</v>
      </c>
      <c r="D4309" s="9" t="s">
        <v>16413</v>
      </c>
      <c r="E4309" s="18" t="s">
        <v>16414</v>
      </c>
      <c r="F4309" s="9" t="s">
        <v>16415</v>
      </c>
      <c r="G4309" s="12">
        <v>10</v>
      </c>
      <c r="H4309" s="9" t="s">
        <v>25</v>
      </c>
      <c r="I4309" s="9" t="s">
        <v>25</v>
      </c>
      <c r="J4309" s="12">
        <v>1</v>
      </c>
      <c r="K4309" s="13">
        <v>43344</v>
      </c>
      <c r="L4309" s="86">
        <f>(Tabla2[[#This Row],[release_year]]-'VARIANZA Y DES. EST'!$L$11)^2</f>
        <v>84.276027426338274</v>
      </c>
      <c r="M4309" s="12">
        <v>2005</v>
      </c>
      <c r="N4309" s="9" t="s">
        <v>1991</v>
      </c>
      <c r="O4309" s="9" t="s">
        <v>16165</v>
      </c>
      <c r="P4309" s="12">
        <v>110</v>
      </c>
      <c r="Q4309" s="12">
        <v>110</v>
      </c>
      <c r="R4309" s="12">
        <v>108.88927606019199</v>
      </c>
      <c r="S4309" s="12" t="s">
        <v>28</v>
      </c>
      <c r="T4309" s="9" t="s">
        <v>5255</v>
      </c>
      <c r="U4309" s="9" t="s">
        <v>5256</v>
      </c>
      <c r="V4309" s="9" t="s">
        <v>5255</v>
      </c>
      <c r="W4309" s="14">
        <v>2</v>
      </c>
    </row>
    <row r="4310" spans="1:23" x14ac:dyDescent="0.25">
      <c r="A4310" s="8">
        <v>6490</v>
      </c>
      <c r="B4310" s="9" t="s">
        <v>16416</v>
      </c>
      <c r="C4310" s="9" t="s">
        <v>22</v>
      </c>
      <c r="D4310" s="9" t="s">
        <v>16417</v>
      </c>
      <c r="E4310" s="9" t="s">
        <v>7478</v>
      </c>
      <c r="F4310" s="9" t="s">
        <v>16418</v>
      </c>
      <c r="G4310" s="12">
        <v>11</v>
      </c>
      <c r="H4310" s="9" t="s">
        <v>126</v>
      </c>
      <c r="I4310" s="9" t="s">
        <v>126</v>
      </c>
      <c r="J4310" s="12">
        <v>1</v>
      </c>
      <c r="K4310" s="13">
        <v>42937</v>
      </c>
      <c r="L4310" s="86">
        <f>(Tabla2[[#This Row],[release_year]]-'VARIANZA Y DES. EST'!$L$11)^2</f>
        <v>3.3116808838167522</v>
      </c>
      <c r="M4310" s="12">
        <v>2016</v>
      </c>
      <c r="N4310" s="9" t="s">
        <v>76</v>
      </c>
      <c r="O4310" s="9" t="s">
        <v>16165</v>
      </c>
      <c r="P4310" s="12">
        <v>110</v>
      </c>
      <c r="Q4310" s="12">
        <v>110</v>
      </c>
      <c r="R4310" s="12">
        <v>108.88927606019199</v>
      </c>
      <c r="S4310" s="12" t="s">
        <v>28</v>
      </c>
      <c r="T4310" s="9" t="s">
        <v>460</v>
      </c>
      <c r="U4310" s="9" t="s">
        <v>45</v>
      </c>
      <c r="V4310" s="9" t="s">
        <v>460</v>
      </c>
      <c r="W4310" s="14">
        <v>3</v>
      </c>
    </row>
    <row r="4311" spans="1:23" x14ac:dyDescent="0.25">
      <c r="A4311" s="8">
        <v>6517</v>
      </c>
      <c r="B4311" s="9" t="s">
        <v>16419</v>
      </c>
      <c r="C4311" s="9" t="s">
        <v>22</v>
      </c>
      <c r="D4311" s="9" t="s">
        <v>16420</v>
      </c>
      <c r="E4311" s="9" t="s">
        <v>16421</v>
      </c>
      <c r="F4311" s="9" t="s">
        <v>16422</v>
      </c>
      <c r="G4311" s="12">
        <v>10</v>
      </c>
      <c r="H4311" s="9" t="s">
        <v>184</v>
      </c>
      <c r="I4311" s="9" t="s">
        <v>16423</v>
      </c>
      <c r="J4311" s="12">
        <v>5</v>
      </c>
      <c r="K4311" s="13">
        <v>43295</v>
      </c>
      <c r="L4311" s="86">
        <f>(Tabla2[[#This Row],[release_year]]-'VARIANZA Y DES. EST'!$L$11)^2</f>
        <v>0.67207602404598188</v>
      </c>
      <c r="M4311" s="12">
        <v>2015</v>
      </c>
      <c r="N4311" s="9" t="s">
        <v>1991</v>
      </c>
      <c r="O4311" s="9" t="s">
        <v>16165</v>
      </c>
      <c r="P4311" s="12">
        <v>110</v>
      </c>
      <c r="Q4311" s="12">
        <v>110</v>
      </c>
      <c r="R4311" s="12">
        <v>108.88927606019199</v>
      </c>
      <c r="S4311" s="12" t="s">
        <v>28</v>
      </c>
      <c r="T4311" s="9" t="s">
        <v>118</v>
      </c>
      <c r="U4311" s="9" t="s">
        <v>45</v>
      </c>
      <c r="V4311" s="9" t="s">
        <v>118</v>
      </c>
      <c r="W4311" s="14">
        <v>3</v>
      </c>
    </row>
    <row r="4312" spans="1:23" x14ac:dyDescent="0.25">
      <c r="A4312" s="8">
        <v>6542</v>
      </c>
      <c r="B4312" s="9" t="s">
        <v>16424</v>
      </c>
      <c r="C4312" s="9" t="s">
        <v>22</v>
      </c>
      <c r="D4312" s="9" t="s">
        <v>16425</v>
      </c>
      <c r="E4312" s="18" t="s">
        <v>16426</v>
      </c>
      <c r="F4312" s="9" t="s">
        <v>16427</v>
      </c>
      <c r="G4312" s="12">
        <v>6</v>
      </c>
      <c r="H4312" s="9" t="s">
        <v>518</v>
      </c>
      <c r="I4312" s="9" t="s">
        <v>518</v>
      </c>
      <c r="J4312" s="12">
        <v>1</v>
      </c>
      <c r="K4312" s="13">
        <v>43584</v>
      </c>
      <c r="L4312" s="86">
        <f>(Tabla2[[#This Row],[release_year]]-'VARIANZA Y DES. EST'!$L$11)^2</f>
        <v>3.3116808838167522</v>
      </c>
      <c r="M4312" s="12">
        <v>2016</v>
      </c>
      <c r="N4312" s="9" t="s">
        <v>76</v>
      </c>
      <c r="O4312" s="9" t="s">
        <v>16165</v>
      </c>
      <c r="P4312" s="12">
        <v>110</v>
      </c>
      <c r="Q4312" s="12">
        <v>110</v>
      </c>
      <c r="R4312" s="12">
        <v>108.88927606019199</v>
      </c>
      <c r="S4312" s="12" t="s">
        <v>28</v>
      </c>
      <c r="T4312" s="9" t="s">
        <v>94</v>
      </c>
      <c r="U4312" s="9" t="s">
        <v>95</v>
      </c>
      <c r="V4312" s="9" t="s">
        <v>94</v>
      </c>
      <c r="W4312" s="14">
        <v>3</v>
      </c>
    </row>
    <row r="4313" spans="1:23" x14ac:dyDescent="0.25">
      <c r="A4313" s="8">
        <v>6576</v>
      </c>
      <c r="B4313" s="9" t="s">
        <v>16428</v>
      </c>
      <c r="C4313" s="9" t="s">
        <v>22</v>
      </c>
      <c r="D4313" s="9" t="s">
        <v>16429</v>
      </c>
      <c r="E4313" s="9" t="s">
        <v>16430</v>
      </c>
      <c r="F4313" s="9" t="s">
        <v>6729</v>
      </c>
      <c r="G4313" s="12">
        <v>1</v>
      </c>
      <c r="H4313" s="9" t="s">
        <v>25</v>
      </c>
      <c r="I4313" s="9" t="s">
        <v>25</v>
      </c>
      <c r="J4313" s="12">
        <v>1</v>
      </c>
      <c r="K4313" s="16">
        <v>43425</v>
      </c>
      <c r="L4313" s="86">
        <f>(Tabla2[[#This Row],[release_year]]-'VARIANZA Y DES. EST'!$L$11)^2</f>
        <v>0.67207602404598188</v>
      </c>
      <c r="M4313" s="12">
        <v>2015</v>
      </c>
      <c r="N4313" s="9" t="s">
        <v>1991</v>
      </c>
      <c r="O4313" s="9" t="s">
        <v>16165</v>
      </c>
      <c r="P4313" s="12">
        <v>110</v>
      </c>
      <c r="Q4313" s="12">
        <v>110</v>
      </c>
      <c r="R4313" s="12">
        <v>108.88927606019199</v>
      </c>
      <c r="S4313" s="12" t="s">
        <v>28</v>
      </c>
      <c r="T4313" s="9" t="s">
        <v>57</v>
      </c>
      <c r="U4313" s="9" t="s">
        <v>57</v>
      </c>
      <c r="V4313" s="9" t="s">
        <v>57</v>
      </c>
      <c r="W4313" s="14">
        <v>1</v>
      </c>
    </row>
    <row r="4314" spans="1:23" x14ac:dyDescent="0.25">
      <c r="A4314" s="8">
        <v>6709</v>
      </c>
      <c r="B4314" s="9" t="s">
        <v>16431</v>
      </c>
      <c r="C4314" s="9" t="s">
        <v>22</v>
      </c>
      <c r="D4314" s="9" t="s">
        <v>16432</v>
      </c>
      <c r="E4314" s="9" t="s">
        <v>16433</v>
      </c>
      <c r="F4314" s="9" t="s">
        <v>16434</v>
      </c>
      <c r="G4314" s="12">
        <v>8</v>
      </c>
      <c r="H4314" s="9" t="s">
        <v>890</v>
      </c>
      <c r="I4314" s="9" t="s">
        <v>890</v>
      </c>
      <c r="J4314" s="12">
        <v>1</v>
      </c>
      <c r="K4314" s="13">
        <v>43770</v>
      </c>
      <c r="L4314" s="86">
        <f>(Tabla2[[#This Row],[release_year]]-'VARIANZA Y DES. EST'!$L$11)^2</f>
        <v>14.590890603358293</v>
      </c>
      <c r="M4314" s="12">
        <v>2018</v>
      </c>
      <c r="N4314" s="9" t="s">
        <v>1991</v>
      </c>
      <c r="O4314" s="9" t="s">
        <v>16165</v>
      </c>
      <c r="P4314" s="12">
        <v>110</v>
      </c>
      <c r="Q4314" s="12">
        <v>110</v>
      </c>
      <c r="R4314" s="12">
        <v>108.88927606019199</v>
      </c>
      <c r="S4314" s="12" t="s">
        <v>28</v>
      </c>
      <c r="T4314" s="9" t="s">
        <v>9271</v>
      </c>
      <c r="U4314" s="9" t="s">
        <v>45</v>
      </c>
      <c r="V4314" s="9" t="s">
        <v>9271</v>
      </c>
      <c r="W4314" s="14">
        <v>3</v>
      </c>
    </row>
    <row r="4315" spans="1:23" x14ac:dyDescent="0.25">
      <c r="A4315" s="8">
        <v>6843</v>
      </c>
      <c r="B4315" s="9" t="s">
        <v>16435</v>
      </c>
      <c r="C4315" s="9" t="s">
        <v>22</v>
      </c>
      <c r="D4315" s="9" t="s">
        <v>16436</v>
      </c>
      <c r="E4315" s="18" t="s">
        <v>11994</v>
      </c>
      <c r="F4315" s="9" t="s">
        <v>16437</v>
      </c>
      <c r="G4315" s="12">
        <v>11</v>
      </c>
      <c r="H4315" s="9" t="s">
        <v>25</v>
      </c>
      <c r="I4315" s="9" t="s">
        <v>25</v>
      </c>
      <c r="J4315" s="12">
        <v>1</v>
      </c>
      <c r="K4315" s="13">
        <v>43556</v>
      </c>
      <c r="L4315" s="86">
        <f>(Tabla2[[#This Row],[release_year]]-'VARIANZA Y DES. EST'!$L$11)^2</f>
        <v>38.194842005650592</v>
      </c>
      <c r="M4315" s="12">
        <v>2008</v>
      </c>
      <c r="N4315" s="9" t="s">
        <v>43</v>
      </c>
      <c r="O4315" s="9" t="s">
        <v>16165</v>
      </c>
      <c r="P4315" s="12">
        <v>110</v>
      </c>
      <c r="Q4315" s="12">
        <v>110</v>
      </c>
      <c r="R4315" s="12">
        <v>108.88927606019199</v>
      </c>
      <c r="S4315" s="12" t="s">
        <v>28</v>
      </c>
      <c r="T4315" s="9" t="s">
        <v>4567</v>
      </c>
      <c r="U4315" s="9" t="s">
        <v>38</v>
      </c>
      <c r="V4315" s="9" t="s">
        <v>4567</v>
      </c>
      <c r="W4315" s="14">
        <v>2</v>
      </c>
    </row>
    <row r="4316" spans="1:23" x14ac:dyDescent="0.25">
      <c r="A4316" s="8">
        <v>6848</v>
      </c>
      <c r="B4316" s="9" t="s">
        <v>16438</v>
      </c>
      <c r="C4316" s="9" t="s">
        <v>22</v>
      </c>
      <c r="D4316" s="9" t="s">
        <v>16439</v>
      </c>
      <c r="E4316" s="18" t="s">
        <v>7611</v>
      </c>
      <c r="F4316" s="9" t="s">
        <v>16440</v>
      </c>
      <c r="G4316" s="12">
        <v>10</v>
      </c>
      <c r="H4316" s="9" t="s">
        <v>25</v>
      </c>
      <c r="I4316" s="9" t="s">
        <v>4345</v>
      </c>
      <c r="J4316" s="12">
        <v>2</v>
      </c>
      <c r="K4316" s="13">
        <v>44105</v>
      </c>
      <c r="L4316" s="86">
        <f>(Tabla2[[#This Row],[release_year]]-'VARIANZA Y DES. EST'!$L$11)^2</f>
        <v>51.555237145879822</v>
      </c>
      <c r="M4316" s="12">
        <v>2007</v>
      </c>
      <c r="N4316" s="9" t="s">
        <v>43</v>
      </c>
      <c r="O4316" s="9" t="s">
        <v>16165</v>
      </c>
      <c r="P4316" s="12">
        <v>110</v>
      </c>
      <c r="Q4316" s="12">
        <v>110</v>
      </c>
      <c r="R4316" s="12">
        <v>108.88927606019199</v>
      </c>
      <c r="S4316" s="12" t="s">
        <v>28</v>
      </c>
      <c r="T4316" s="9" t="s">
        <v>2252</v>
      </c>
      <c r="U4316" s="9" t="s">
        <v>38</v>
      </c>
      <c r="V4316" s="9" t="s">
        <v>2252</v>
      </c>
      <c r="W4316" s="14">
        <v>2</v>
      </c>
    </row>
    <row r="4317" spans="1:23" x14ac:dyDescent="0.25">
      <c r="A4317" s="8">
        <v>6870</v>
      </c>
      <c r="B4317" s="9" t="s">
        <v>16441</v>
      </c>
      <c r="C4317" s="9" t="s">
        <v>22</v>
      </c>
      <c r="D4317" s="9" t="s">
        <v>16442</v>
      </c>
      <c r="E4317" s="9" t="s">
        <v>16443</v>
      </c>
      <c r="F4317" s="18" t="s">
        <v>16444</v>
      </c>
      <c r="G4317" s="12">
        <v>9</v>
      </c>
      <c r="H4317" s="9" t="s">
        <v>279</v>
      </c>
      <c r="I4317" s="9" t="s">
        <v>279</v>
      </c>
      <c r="J4317" s="12">
        <v>1</v>
      </c>
      <c r="K4317" s="16">
        <v>43444</v>
      </c>
      <c r="L4317" s="86">
        <f>(Tabla2[[#This Row],[release_year]]-'VARIANZA Y DES. EST'!$L$11)^2</f>
        <v>3.3116808838167522</v>
      </c>
      <c r="M4317" s="12">
        <v>2016</v>
      </c>
      <c r="N4317" s="9" t="s">
        <v>1991</v>
      </c>
      <c r="O4317" s="9" t="s">
        <v>16165</v>
      </c>
      <c r="P4317" s="12">
        <v>110</v>
      </c>
      <c r="Q4317" s="12">
        <v>110</v>
      </c>
      <c r="R4317" s="12">
        <v>108.88927606019199</v>
      </c>
      <c r="S4317" s="12" t="s">
        <v>28</v>
      </c>
      <c r="T4317" s="9" t="s">
        <v>3969</v>
      </c>
      <c r="U4317" s="9" t="s">
        <v>3969</v>
      </c>
      <c r="V4317" s="9" t="s">
        <v>3969</v>
      </c>
      <c r="W4317" s="14">
        <v>1</v>
      </c>
    </row>
    <row r="4318" spans="1:23" x14ac:dyDescent="0.25">
      <c r="A4318" s="8">
        <v>6894</v>
      </c>
      <c r="B4318" s="9" t="s">
        <v>16445</v>
      </c>
      <c r="C4318" s="9" t="s">
        <v>22</v>
      </c>
      <c r="D4318" s="9" t="s">
        <v>16446</v>
      </c>
      <c r="E4318" s="9" t="s">
        <v>14381</v>
      </c>
      <c r="F4318" s="9" t="s">
        <v>16447</v>
      </c>
      <c r="G4318" s="12">
        <v>15</v>
      </c>
      <c r="H4318" s="9" t="s">
        <v>25</v>
      </c>
      <c r="I4318" s="9" t="s">
        <v>25</v>
      </c>
      <c r="J4318" s="12">
        <v>1</v>
      </c>
      <c r="K4318" s="13">
        <v>43770</v>
      </c>
      <c r="L4318" s="86">
        <f>(Tabla2[[#This Row],[release_year]]-'VARIANZA Y DES. EST'!$L$11)^2</f>
        <v>1309.0066962125275</v>
      </c>
      <c r="M4318" s="12">
        <v>1978</v>
      </c>
      <c r="N4318" s="9" t="s">
        <v>99</v>
      </c>
      <c r="O4318" s="9" t="s">
        <v>16165</v>
      </c>
      <c r="P4318" s="12">
        <v>110</v>
      </c>
      <c r="Q4318" s="12">
        <v>110</v>
      </c>
      <c r="R4318" s="12">
        <v>108.88927606019199</v>
      </c>
      <c r="S4318" s="12" t="s">
        <v>28</v>
      </c>
      <c r="T4318" s="9" t="s">
        <v>16448</v>
      </c>
      <c r="U4318" s="9" t="s">
        <v>151</v>
      </c>
      <c r="V4318" s="9" t="s">
        <v>16448</v>
      </c>
      <c r="W4318" s="14">
        <v>3</v>
      </c>
    </row>
    <row r="4319" spans="1:23" x14ac:dyDescent="0.25">
      <c r="A4319" s="8">
        <v>6914</v>
      </c>
      <c r="B4319" s="9" t="s">
        <v>16449</v>
      </c>
      <c r="C4319" s="9" t="s">
        <v>22</v>
      </c>
      <c r="D4319" s="9" t="s">
        <v>16450</v>
      </c>
      <c r="E4319" s="9" t="s">
        <v>16451</v>
      </c>
      <c r="F4319" s="9" t="s">
        <v>16452</v>
      </c>
      <c r="G4319" s="12">
        <v>14</v>
      </c>
      <c r="H4319" s="9" t="s">
        <v>25</v>
      </c>
      <c r="I4319" s="9" t="s">
        <v>25</v>
      </c>
      <c r="J4319" s="12">
        <v>1</v>
      </c>
      <c r="K4319" s="16">
        <v>43792</v>
      </c>
      <c r="L4319" s="86">
        <f>(Tabla2[[#This Row],[release_year]]-'VARIANZA Y DES. EST'!$L$11)^2</f>
        <v>738.76313995046439</v>
      </c>
      <c r="M4319" s="12">
        <v>1987</v>
      </c>
      <c r="N4319" s="9" t="s">
        <v>1991</v>
      </c>
      <c r="O4319" s="9" t="s">
        <v>16165</v>
      </c>
      <c r="P4319" s="12">
        <v>110</v>
      </c>
      <c r="Q4319" s="12">
        <v>110</v>
      </c>
      <c r="R4319" s="12">
        <v>108.88927606019199</v>
      </c>
      <c r="S4319" s="12" t="s">
        <v>28</v>
      </c>
      <c r="T4319" s="9" t="s">
        <v>5577</v>
      </c>
      <c r="U4319" s="9" t="s">
        <v>38</v>
      </c>
      <c r="V4319" s="9" t="s">
        <v>5577</v>
      </c>
      <c r="W4319" s="14">
        <v>2</v>
      </c>
    </row>
    <row r="4320" spans="1:23" x14ac:dyDescent="0.25">
      <c r="A4320" s="8">
        <v>7013</v>
      </c>
      <c r="B4320" s="9" t="s">
        <v>16453</v>
      </c>
      <c r="C4320" s="9" t="s">
        <v>22</v>
      </c>
      <c r="D4320" s="9" t="s">
        <v>16454</v>
      </c>
      <c r="E4320" s="18" t="s">
        <v>16455</v>
      </c>
      <c r="F4320" s="18" t="s">
        <v>16456</v>
      </c>
      <c r="G4320" s="12">
        <v>5</v>
      </c>
      <c r="H4320" s="9" t="s">
        <v>25</v>
      </c>
      <c r="I4320" s="9" t="s">
        <v>1453</v>
      </c>
      <c r="J4320" s="12">
        <v>2</v>
      </c>
      <c r="K4320" s="13">
        <v>43132</v>
      </c>
      <c r="L4320" s="86">
        <f>(Tabla2[[#This Row],[release_year]]-'VARIANZA Y DES. EST'!$L$11)^2</f>
        <v>7.9512857435875226</v>
      </c>
      <c r="M4320" s="12">
        <v>2017</v>
      </c>
      <c r="N4320" s="9" t="s">
        <v>82</v>
      </c>
      <c r="O4320" s="9" t="s">
        <v>16165</v>
      </c>
      <c r="P4320" s="12">
        <v>110</v>
      </c>
      <c r="Q4320" s="12">
        <v>110</v>
      </c>
      <c r="R4320" s="12">
        <v>108.88927606019199</v>
      </c>
      <c r="S4320" s="12" t="s">
        <v>28</v>
      </c>
      <c r="T4320" s="9" t="s">
        <v>576</v>
      </c>
      <c r="U4320" s="9" t="s">
        <v>57</v>
      </c>
      <c r="V4320" s="9" t="s">
        <v>576</v>
      </c>
      <c r="W4320" s="14">
        <v>2</v>
      </c>
    </row>
    <row r="4321" spans="1:23" x14ac:dyDescent="0.25">
      <c r="A4321" s="8">
        <v>7017</v>
      </c>
      <c r="B4321" s="9" t="s">
        <v>16457</v>
      </c>
      <c r="C4321" s="9" t="s">
        <v>22</v>
      </c>
      <c r="D4321" s="9" t="s">
        <v>16458</v>
      </c>
      <c r="E4321" s="10" t="s">
        <v>4232</v>
      </c>
      <c r="F4321" s="11"/>
      <c r="G4321" s="12">
        <v>0</v>
      </c>
      <c r="H4321" s="9" t="s">
        <v>160</v>
      </c>
      <c r="I4321" s="9" t="s">
        <v>16459</v>
      </c>
      <c r="J4321" s="12">
        <v>3</v>
      </c>
      <c r="K4321" s="13">
        <v>42370</v>
      </c>
      <c r="L4321" s="86">
        <f>(Tabla2[[#This Row],[release_year]]-'VARIANZA Y DES. EST'!$L$11)^2</f>
        <v>0.67207602404598188</v>
      </c>
      <c r="M4321" s="12">
        <v>2015</v>
      </c>
      <c r="N4321" s="9" t="s">
        <v>842</v>
      </c>
      <c r="O4321" s="9" t="s">
        <v>16165</v>
      </c>
      <c r="P4321" s="12">
        <v>110</v>
      </c>
      <c r="Q4321" s="12">
        <v>110</v>
      </c>
      <c r="R4321" s="12">
        <v>108.88927606019199</v>
      </c>
      <c r="S4321" s="12" t="s">
        <v>28</v>
      </c>
      <c r="T4321" s="9" t="s">
        <v>105</v>
      </c>
      <c r="U4321" s="9" t="s">
        <v>57</v>
      </c>
      <c r="V4321" s="9" t="s">
        <v>105</v>
      </c>
      <c r="W4321" s="14">
        <v>2</v>
      </c>
    </row>
    <row r="4322" spans="1:23" x14ac:dyDescent="0.25">
      <c r="A4322" s="8">
        <v>7169</v>
      </c>
      <c r="B4322" s="9" t="s">
        <v>16460</v>
      </c>
      <c r="C4322" s="9" t="s">
        <v>22</v>
      </c>
      <c r="D4322" s="9" t="s">
        <v>16461</v>
      </c>
      <c r="E4322" s="9"/>
      <c r="F4322" s="9" t="s">
        <v>16462</v>
      </c>
      <c r="G4322" s="12">
        <v>2</v>
      </c>
      <c r="H4322" s="9" t="s">
        <v>518</v>
      </c>
      <c r="I4322" s="9" t="s">
        <v>518</v>
      </c>
      <c r="J4322" s="12">
        <v>1</v>
      </c>
      <c r="K4322" s="13">
        <v>43160</v>
      </c>
      <c r="L4322" s="86">
        <f>(Tabla2[[#This Row],[release_year]]-'VARIANZA Y DES. EST'!$L$11)^2</f>
        <v>7.9512857435875226</v>
      </c>
      <c r="M4322" s="12">
        <v>2017</v>
      </c>
      <c r="N4322" s="9" t="s">
        <v>35</v>
      </c>
      <c r="O4322" s="9" t="s">
        <v>16165</v>
      </c>
      <c r="P4322" s="12">
        <v>110</v>
      </c>
      <c r="Q4322" s="12">
        <v>110</v>
      </c>
      <c r="R4322" s="12">
        <v>108.88927606019199</v>
      </c>
      <c r="S4322" s="12" t="s">
        <v>28</v>
      </c>
      <c r="T4322" s="9" t="s">
        <v>4796</v>
      </c>
      <c r="U4322" s="9" t="s">
        <v>514</v>
      </c>
      <c r="V4322" s="9" t="s">
        <v>4796</v>
      </c>
      <c r="W4322" s="14">
        <v>3</v>
      </c>
    </row>
    <row r="4323" spans="1:23" x14ac:dyDescent="0.25">
      <c r="A4323" s="8">
        <v>7192</v>
      </c>
      <c r="B4323" s="9" t="s">
        <v>16463</v>
      </c>
      <c r="C4323" s="9" t="s">
        <v>22</v>
      </c>
      <c r="D4323" s="9" t="s">
        <v>16464</v>
      </c>
      <c r="E4323" s="9" t="s">
        <v>13163</v>
      </c>
      <c r="F4323" s="9" t="s">
        <v>16465</v>
      </c>
      <c r="G4323" s="12">
        <v>8</v>
      </c>
      <c r="H4323" s="9" t="s">
        <v>25</v>
      </c>
      <c r="I4323" s="9" t="s">
        <v>25</v>
      </c>
      <c r="J4323" s="12">
        <v>1</v>
      </c>
      <c r="K4323" s="13">
        <v>43216</v>
      </c>
      <c r="L4323" s="86">
        <f>(Tabla2[[#This Row],[release_year]]-'VARIANZA Y DES. EST'!$L$11)^2</f>
        <v>7.9512857435875226</v>
      </c>
      <c r="M4323" s="12">
        <v>2017</v>
      </c>
      <c r="N4323" s="9" t="s">
        <v>1991</v>
      </c>
      <c r="O4323" s="9" t="s">
        <v>16165</v>
      </c>
      <c r="P4323" s="12">
        <v>110</v>
      </c>
      <c r="Q4323" s="12">
        <v>110</v>
      </c>
      <c r="R4323" s="12">
        <v>108.88927606019199</v>
      </c>
      <c r="S4323" s="12" t="s">
        <v>28</v>
      </c>
      <c r="T4323" s="9" t="s">
        <v>38</v>
      </c>
      <c r="U4323" s="9" t="s">
        <v>38</v>
      </c>
      <c r="V4323" s="9" t="s">
        <v>38</v>
      </c>
      <c r="W4323" s="14">
        <v>1</v>
      </c>
    </row>
    <row r="4324" spans="1:23" x14ac:dyDescent="0.25">
      <c r="A4324" s="8">
        <v>7263</v>
      </c>
      <c r="B4324" s="9" t="s">
        <v>16466</v>
      </c>
      <c r="C4324" s="9" t="s">
        <v>22</v>
      </c>
      <c r="D4324" s="9" t="s">
        <v>16467</v>
      </c>
      <c r="E4324" s="9" t="s">
        <v>14118</v>
      </c>
      <c r="F4324" s="9" t="s">
        <v>16468</v>
      </c>
      <c r="G4324" s="12">
        <v>10</v>
      </c>
      <c r="H4324" s="9" t="s">
        <v>25</v>
      </c>
      <c r="I4324" s="9" t="s">
        <v>25</v>
      </c>
      <c r="J4324" s="12">
        <v>1</v>
      </c>
      <c r="K4324" s="13">
        <v>43647</v>
      </c>
      <c r="L4324" s="86">
        <f>(Tabla2[[#This Row],[release_year]]-'VARIANZA Y DES. EST'!$L$11)^2</f>
        <v>66.915632286109044</v>
      </c>
      <c r="M4324" s="12">
        <v>2006</v>
      </c>
      <c r="N4324" s="9" t="s">
        <v>43</v>
      </c>
      <c r="O4324" s="9" t="s">
        <v>16165</v>
      </c>
      <c r="P4324" s="12">
        <v>110</v>
      </c>
      <c r="Q4324" s="12">
        <v>110</v>
      </c>
      <c r="R4324" s="12">
        <v>108.88927606019199</v>
      </c>
      <c r="S4324" s="12" t="s">
        <v>28</v>
      </c>
      <c r="T4324" s="9" t="s">
        <v>6900</v>
      </c>
      <c r="U4324" s="9" t="s">
        <v>6901</v>
      </c>
      <c r="V4324" s="9" t="s">
        <v>6900</v>
      </c>
      <c r="W4324" s="14">
        <v>2</v>
      </c>
    </row>
    <row r="4325" spans="1:23" x14ac:dyDescent="0.25">
      <c r="A4325" s="8">
        <v>7282</v>
      </c>
      <c r="B4325" s="9" t="s">
        <v>16469</v>
      </c>
      <c r="C4325" s="9" t="s">
        <v>22</v>
      </c>
      <c r="D4325" s="9" t="s">
        <v>16470</v>
      </c>
      <c r="E4325" s="9" t="s">
        <v>16471</v>
      </c>
      <c r="F4325" s="9" t="s">
        <v>16472</v>
      </c>
      <c r="G4325" s="12">
        <v>8</v>
      </c>
      <c r="H4325" s="9" t="s">
        <v>25</v>
      </c>
      <c r="I4325" s="9" t="s">
        <v>327</v>
      </c>
      <c r="J4325" s="12">
        <v>2</v>
      </c>
      <c r="K4325" s="16">
        <v>43460</v>
      </c>
      <c r="L4325" s="86">
        <f>(Tabla2[[#This Row],[release_year]]-'VARIANZA Y DES. EST'!$L$11)^2</f>
        <v>3.2471164275211517E-2</v>
      </c>
      <c r="M4325" s="12">
        <v>2014</v>
      </c>
      <c r="N4325" s="9" t="s">
        <v>43</v>
      </c>
      <c r="O4325" s="9" t="s">
        <v>16165</v>
      </c>
      <c r="P4325" s="12">
        <v>110</v>
      </c>
      <c r="Q4325" s="12">
        <v>110</v>
      </c>
      <c r="R4325" s="12">
        <v>108.88927606019199</v>
      </c>
      <c r="S4325" s="12" t="s">
        <v>28</v>
      </c>
      <c r="T4325" s="9" t="s">
        <v>16473</v>
      </c>
      <c r="U4325" s="9" t="s">
        <v>38</v>
      </c>
      <c r="V4325" s="9" t="s">
        <v>16473</v>
      </c>
      <c r="W4325" s="14">
        <v>3</v>
      </c>
    </row>
    <row r="4326" spans="1:23" x14ac:dyDescent="0.25">
      <c r="A4326" s="8">
        <v>7362</v>
      </c>
      <c r="B4326" s="9" t="s">
        <v>16474</v>
      </c>
      <c r="C4326" s="9" t="s">
        <v>22</v>
      </c>
      <c r="D4326" s="9" t="s">
        <v>16475</v>
      </c>
      <c r="E4326" s="9" t="s">
        <v>16476</v>
      </c>
      <c r="F4326" s="9" t="s">
        <v>16477</v>
      </c>
      <c r="G4326" s="12">
        <v>8</v>
      </c>
      <c r="H4326" s="9" t="s">
        <v>518</v>
      </c>
      <c r="I4326" s="9" t="s">
        <v>518</v>
      </c>
      <c r="J4326" s="12">
        <v>1</v>
      </c>
      <c r="K4326" s="13">
        <v>43560</v>
      </c>
      <c r="L4326" s="86">
        <f>(Tabla2[[#This Row],[release_year]]-'VARIANZA Y DES. EST'!$L$11)^2</f>
        <v>14.590890603358293</v>
      </c>
      <c r="M4326" s="12">
        <v>2018</v>
      </c>
      <c r="N4326" s="9" t="s">
        <v>35</v>
      </c>
      <c r="O4326" s="9" t="s">
        <v>16165</v>
      </c>
      <c r="P4326" s="12">
        <v>110</v>
      </c>
      <c r="Q4326" s="12">
        <v>110</v>
      </c>
      <c r="R4326" s="12">
        <v>108.88927606019199</v>
      </c>
      <c r="S4326" s="12" t="s">
        <v>28</v>
      </c>
      <c r="T4326" s="9" t="s">
        <v>4796</v>
      </c>
      <c r="U4326" s="9" t="s">
        <v>514</v>
      </c>
      <c r="V4326" s="9" t="s">
        <v>4796</v>
      </c>
      <c r="W4326" s="14">
        <v>3</v>
      </c>
    </row>
    <row r="4327" spans="1:23" x14ac:dyDescent="0.25">
      <c r="A4327" s="8">
        <v>7379</v>
      </c>
      <c r="B4327" s="9" t="s">
        <v>16478</v>
      </c>
      <c r="C4327" s="9" t="s">
        <v>22</v>
      </c>
      <c r="D4327" s="9" t="s">
        <v>16479</v>
      </c>
      <c r="E4327" s="9" t="s">
        <v>6298</v>
      </c>
      <c r="F4327" s="9" t="s">
        <v>16480</v>
      </c>
      <c r="G4327" s="12">
        <v>8</v>
      </c>
      <c r="H4327" s="9" t="s">
        <v>231</v>
      </c>
      <c r="I4327" s="9" t="s">
        <v>231</v>
      </c>
      <c r="J4327" s="12">
        <v>1</v>
      </c>
      <c r="K4327" s="13">
        <v>43994</v>
      </c>
      <c r="L4327" s="86">
        <f>(Tabla2[[#This Row],[release_year]]-'VARIANZA Y DES. EST'!$L$11)^2</f>
        <v>14.590890603358293</v>
      </c>
      <c r="M4327" s="12">
        <v>2018</v>
      </c>
      <c r="N4327" s="9" t="s">
        <v>35</v>
      </c>
      <c r="O4327" s="9" t="s">
        <v>16165</v>
      </c>
      <c r="P4327" s="12">
        <v>110</v>
      </c>
      <c r="Q4327" s="12">
        <v>110</v>
      </c>
      <c r="R4327" s="12">
        <v>108.88927606019199</v>
      </c>
      <c r="S4327" s="12" t="s">
        <v>28</v>
      </c>
      <c r="T4327" s="9" t="s">
        <v>3146</v>
      </c>
      <c r="U4327" s="9" t="s">
        <v>38</v>
      </c>
      <c r="V4327" s="9" t="s">
        <v>3146</v>
      </c>
      <c r="W4327" s="14">
        <v>3</v>
      </c>
    </row>
    <row r="4328" spans="1:23" x14ac:dyDescent="0.25">
      <c r="A4328" s="8">
        <v>7438</v>
      </c>
      <c r="B4328" s="9" t="s">
        <v>16481</v>
      </c>
      <c r="C4328" s="9" t="s">
        <v>22</v>
      </c>
      <c r="D4328" s="9" t="s">
        <v>16482</v>
      </c>
      <c r="E4328" s="9" t="s">
        <v>16483</v>
      </c>
      <c r="F4328" s="9" t="s">
        <v>16484</v>
      </c>
      <c r="G4328" s="12">
        <v>8</v>
      </c>
      <c r="H4328" s="9" t="s">
        <v>518</v>
      </c>
      <c r="I4328" s="9" t="s">
        <v>518</v>
      </c>
      <c r="J4328" s="12">
        <v>1</v>
      </c>
      <c r="K4328" s="13">
        <v>43313</v>
      </c>
      <c r="L4328" s="86">
        <f>(Tabla2[[#This Row],[release_year]]-'VARIANZA Y DES. EST'!$L$11)^2</f>
        <v>7.9512857435875226</v>
      </c>
      <c r="M4328" s="12">
        <v>2017</v>
      </c>
      <c r="N4328" s="9" t="s">
        <v>82</v>
      </c>
      <c r="O4328" s="9" t="s">
        <v>16165</v>
      </c>
      <c r="P4328" s="12">
        <v>110</v>
      </c>
      <c r="Q4328" s="12">
        <v>110</v>
      </c>
      <c r="R4328" s="12">
        <v>108.88927606019199</v>
      </c>
      <c r="S4328" s="12" t="s">
        <v>28</v>
      </c>
      <c r="T4328" s="9" t="s">
        <v>3319</v>
      </c>
      <c r="U4328" s="9" t="s">
        <v>45</v>
      </c>
      <c r="V4328" s="9" t="s">
        <v>3319</v>
      </c>
      <c r="W4328" s="14">
        <v>3</v>
      </c>
    </row>
    <row r="4329" spans="1:23" x14ac:dyDescent="0.25">
      <c r="A4329" s="8">
        <v>7527</v>
      </c>
      <c r="B4329" s="9" t="s">
        <v>16485</v>
      </c>
      <c r="C4329" s="9" t="s">
        <v>22</v>
      </c>
      <c r="D4329" s="9" t="s">
        <v>16486</v>
      </c>
      <c r="E4329" s="9" t="s">
        <v>14348</v>
      </c>
      <c r="F4329" s="9" t="s">
        <v>16487</v>
      </c>
      <c r="G4329" s="12">
        <v>15</v>
      </c>
      <c r="H4329" s="9" t="s">
        <v>25</v>
      </c>
      <c r="I4329" s="9" t="s">
        <v>25</v>
      </c>
      <c r="J4329" s="12">
        <v>1</v>
      </c>
      <c r="K4329" s="13">
        <v>44075</v>
      </c>
      <c r="L4329" s="86">
        <f>(Tabla2[[#This Row],[release_year]]-'VARIANZA Y DES. EST'!$L$11)^2</f>
        <v>3.2471164275211517E-2</v>
      </c>
      <c r="M4329" s="12">
        <v>2014</v>
      </c>
      <c r="N4329" s="9" t="s">
        <v>99</v>
      </c>
      <c r="O4329" s="9" t="s">
        <v>16165</v>
      </c>
      <c r="P4329" s="12">
        <v>110</v>
      </c>
      <c r="Q4329" s="12">
        <v>110</v>
      </c>
      <c r="R4329" s="12">
        <v>108.88927606019199</v>
      </c>
      <c r="S4329" s="12" t="s">
        <v>28</v>
      </c>
      <c r="T4329" s="9" t="s">
        <v>111</v>
      </c>
      <c r="U4329" s="9" t="s">
        <v>30</v>
      </c>
      <c r="V4329" s="9" t="s">
        <v>111</v>
      </c>
      <c r="W4329" s="14">
        <v>2</v>
      </c>
    </row>
    <row r="4330" spans="1:23" x14ac:dyDescent="0.25">
      <c r="A4330" s="8">
        <v>7905</v>
      </c>
      <c r="B4330" s="9" t="s">
        <v>16488</v>
      </c>
      <c r="C4330" s="9" t="s">
        <v>22</v>
      </c>
      <c r="D4330" s="9" t="s">
        <v>16489</v>
      </c>
      <c r="E4330" s="18" t="s">
        <v>16490</v>
      </c>
      <c r="F4330" s="9" t="s">
        <v>16491</v>
      </c>
      <c r="G4330" s="12">
        <v>7</v>
      </c>
      <c r="H4330" s="9" t="s">
        <v>25</v>
      </c>
      <c r="I4330" s="9" t="s">
        <v>25</v>
      </c>
      <c r="J4330" s="12">
        <v>1</v>
      </c>
      <c r="K4330" s="13">
        <v>43635</v>
      </c>
      <c r="L4330" s="86">
        <f>(Tabla2[[#This Row],[release_year]]-'VARIANZA Y DES. EST'!$L$11)^2</f>
        <v>14.590890603358293</v>
      </c>
      <c r="M4330" s="12">
        <v>2018</v>
      </c>
      <c r="N4330" s="9" t="s">
        <v>35</v>
      </c>
      <c r="O4330" s="9" t="s">
        <v>16165</v>
      </c>
      <c r="P4330" s="12">
        <v>110</v>
      </c>
      <c r="Q4330" s="12">
        <v>110</v>
      </c>
      <c r="R4330" s="12">
        <v>108.88927606019199</v>
      </c>
      <c r="S4330" s="12" t="s">
        <v>28</v>
      </c>
      <c r="T4330" s="9" t="s">
        <v>4008</v>
      </c>
      <c r="U4330" s="9" t="s">
        <v>45</v>
      </c>
      <c r="V4330" s="9" t="s">
        <v>4008</v>
      </c>
      <c r="W4330" s="14">
        <v>2</v>
      </c>
    </row>
    <row r="4331" spans="1:23" x14ac:dyDescent="0.25">
      <c r="A4331" s="8">
        <v>7926</v>
      </c>
      <c r="B4331" s="9" t="s">
        <v>16492</v>
      </c>
      <c r="C4331" s="9" t="s">
        <v>22</v>
      </c>
      <c r="D4331" s="9" t="s">
        <v>16493</v>
      </c>
      <c r="E4331" s="18" t="s">
        <v>16494</v>
      </c>
      <c r="F4331" s="9" t="s">
        <v>16495</v>
      </c>
      <c r="G4331" s="12">
        <v>8</v>
      </c>
      <c r="H4331" s="9" t="s">
        <v>518</v>
      </c>
      <c r="I4331" s="9" t="s">
        <v>518</v>
      </c>
      <c r="J4331" s="12">
        <v>1</v>
      </c>
      <c r="K4331" s="13">
        <v>43358</v>
      </c>
      <c r="L4331" s="86">
        <f>(Tabla2[[#This Row],[release_year]]-'VARIANZA Y DES. EST'!$L$11)^2</f>
        <v>7.9512857435875226</v>
      </c>
      <c r="M4331" s="12">
        <v>2017</v>
      </c>
      <c r="N4331" s="9" t="s">
        <v>76</v>
      </c>
      <c r="O4331" s="9" t="s">
        <v>16165</v>
      </c>
      <c r="P4331" s="12">
        <v>110</v>
      </c>
      <c r="Q4331" s="12">
        <v>110</v>
      </c>
      <c r="R4331" s="12">
        <v>108.88927606019199</v>
      </c>
      <c r="S4331" s="12" t="s">
        <v>28</v>
      </c>
      <c r="T4331" s="9" t="s">
        <v>70</v>
      </c>
      <c r="U4331" s="9" t="s">
        <v>45</v>
      </c>
      <c r="V4331" s="9" t="s">
        <v>70</v>
      </c>
      <c r="W4331" s="14">
        <v>2</v>
      </c>
    </row>
    <row r="4332" spans="1:23" x14ac:dyDescent="0.25">
      <c r="A4332" s="8">
        <v>7965</v>
      </c>
      <c r="B4332" s="9" t="s">
        <v>16496</v>
      </c>
      <c r="C4332" s="9" t="s">
        <v>22</v>
      </c>
      <c r="D4332" s="9" t="s">
        <v>16497</v>
      </c>
      <c r="E4332" s="9" t="s">
        <v>16498</v>
      </c>
      <c r="F4332" s="9" t="s">
        <v>16499</v>
      </c>
      <c r="G4332" s="12">
        <v>10</v>
      </c>
      <c r="H4332" s="9" t="s">
        <v>25</v>
      </c>
      <c r="I4332" s="9" t="s">
        <v>25</v>
      </c>
      <c r="J4332" s="12">
        <v>1</v>
      </c>
      <c r="K4332" s="13">
        <v>44172</v>
      </c>
      <c r="L4332" s="86">
        <f>(Tabla2[[#This Row],[release_year]]-'VARIANZA Y DES. EST'!$L$11)^2</f>
        <v>448.60076910908901</v>
      </c>
      <c r="M4332" s="12">
        <v>1993</v>
      </c>
      <c r="N4332" s="9" t="s">
        <v>99</v>
      </c>
      <c r="O4332" s="9" t="s">
        <v>16165</v>
      </c>
      <c r="P4332" s="12">
        <v>110</v>
      </c>
      <c r="Q4332" s="12">
        <v>110</v>
      </c>
      <c r="R4332" s="12">
        <v>108.88927606019199</v>
      </c>
      <c r="S4332" s="12" t="s">
        <v>28</v>
      </c>
      <c r="T4332" s="9" t="s">
        <v>16500</v>
      </c>
      <c r="U4332" s="9" t="s">
        <v>30</v>
      </c>
      <c r="V4332" s="9" t="s">
        <v>16500</v>
      </c>
      <c r="W4332" s="14">
        <v>3</v>
      </c>
    </row>
    <row r="4333" spans="1:23" x14ac:dyDescent="0.25">
      <c r="A4333" s="8">
        <v>8043</v>
      </c>
      <c r="B4333" s="9" t="s">
        <v>16501</v>
      </c>
      <c r="C4333" s="9" t="s">
        <v>22</v>
      </c>
      <c r="D4333" s="9" t="s">
        <v>16502</v>
      </c>
      <c r="E4333" s="9" t="s">
        <v>512</v>
      </c>
      <c r="F4333" s="9" t="s">
        <v>16503</v>
      </c>
      <c r="G4333" s="12">
        <v>9</v>
      </c>
      <c r="H4333" s="9" t="s">
        <v>25</v>
      </c>
      <c r="I4333" s="9" t="s">
        <v>25</v>
      </c>
      <c r="J4333" s="12">
        <v>1</v>
      </c>
      <c r="K4333" s="13">
        <v>43617</v>
      </c>
      <c r="L4333" s="86">
        <f>(Tabla2[[#This Row],[release_year]]-'VARIANZA Y DES. EST'!$L$11)^2</f>
        <v>261.79879340794287</v>
      </c>
      <c r="M4333" s="12">
        <v>1998</v>
      </c>
      <c r="N4333" s="9" t="s">
        <v>43</v>
      </c>
      <c r="O4333" s="9" t="s">
        <v>16165</v>
      </c>
      <c r="P4333" s="12">
        <v>110</v>
      </c>
      <c r="Q4333" s="12">
        <v>110</v>
      </c>
      <c r="R4333" s="12">
        <v>108.88927606019199</v>
      </c>
      <c r="S4333" s="12" t="s">
        <v>28</v>
      </c>
      <c r="T4333" s="9" t="s">
        <v>6376</v>
      </c>
      <c r="U4333" s="9" t="s">
        <v>38</v>
      </c>
      <c r="V4333" s="9" t="s">
        <v>6376</v>
      </c>
      <c r="W4333" s="14">
        <v>3</v>
      </c>
    </row>
    <row r="4334" spans="1:23" x14ac:dyDescent="0.25">
      <c r="A4334" s="8">
        <v>8284</v>
      </c>
      <c r="B4334" s="9" t="s">
        <v>16504</v>
      </c>
      <c r="C4334" s="9" t="s">
        <v>22</v>
      </c>
      <c r="D4334" s="9" t="s">
        <v>16505</v>
      </c>
      <c r="E4334" s="9" t="s">
        <v>16506</v>
      </c>
      <c r="F4334" s="9" t="s">
        <v>16507</v>
      </c>
      <c r="G4334" s="12">
        <v>7</v>
      </c>
      <c r="H4334" s="9" t="s">
        <v>25</v>
      </c>
      <c r="I4334" s="9" t="s">
        <v>25</v>
      </c>
      <c r="J4334" s="12">
        <v>1</v>
      </c>
      <c r="K4334" s="13">
        <v>43618</v>
      </c>
      <c r="L4334" s="86">
        <f>(Tabla2[[#This Row],[release_year]]-'VARIANZA Y DES. EST'!$L$11)^2</f>
        <v>3.3116808838167522</v>
      </c>
      <c r="M4334" s="12">
        <v>2016</v>
      </c>
      <c r="N4334" s="9" t="s">
        <v>1991</v>
      </c>
      <c r="O4334" s="9" t="s">
        <v>16165</v>
      </c>
      <c r="P4334" s="12">
        <v>110</v>
      </c>
      <c r="Q4334" s="12">
        <v>110</v>
      </c>
      <c r="R4334" s="12">
        <v>108.88927606019199</v>
      </c>
      <c r="S4334" s="12" t="s">
        <v>28</v>
      </c>
      <c r="T4334" s="9" t="s">
        <v>45</v>
      </c>
      <c r="U4334" s="9" t="s">
        <v>45</v>
      </c>
      <c r="V4334" s="9" t="s">
        <v>45</v>
      </c>
      <c r="W4334" s="14">
        <v>1</v>
      </c>
    </row>
    <row r="4335" spans="1:23" x14ac:dyDescent="0.25">
      <c r="A4335" s="8">
        <v>8461</v>
      </c>
      <c r="B4335" s="9" t="s">
        <v>16508</v>
      </c>
      <c r="C4335" s="9" t="s">
        <v>22</v>
      </c>
      <c r="D4335" s="9" t="s">
        <v>16509</v>
      </c>
      <c r="E4335" s="9" t="s">
        <v>8709</v>
      </c>
      <c r="F4335" s="18" t="s">
        <v>16510</v>
      </c>
      <c r="G4335" s="12">
        <v>9</v>
      </c>
      <c r="H4335" s="9" t="s">
        <v>116</v>
      </c>
      <c r="I4335" s="9" t="s">
        <v>116</v>
      </c>
      <c r="J4335" s="12">
        <v>1</v>
      </c>
      <c r="K4335" s="13">
        <v>43636</v>
      </c>
      <c r="L4335" s="86">
        <f>(Tabla2[[#This Row],[release_year]]-'VARIANZA Y DES. EST'!$L$11)^2</f>
        <v>4.7532614447336705</v>
      </c>
      <c r="M4335" s="12">
        <v>2012</v>
      </c>
      <c r="N4335" s="9" t="s">
        <v>76</v>
      </c>
      <c r="O4335" s="9" t="s">
        <v>16165</v>
      </c>
      <c r="P4335" s="12">
        <v>110</v>
      </c>
      <c r="Q4335" s="12">
        <v>110</v>
      </c>
      <c r="R4335" s="12">
        <v>108.88927606019199</v>
      </c>
      <c r="S4335" s="12" t="s">
        <v>28</v>
      </c>
      <c r="T4335" s="9" t="s">
        <v>859</v>
      </c>
      <c r="U4335" s="9" t="s">
        <v>95</v>
      </c>
      <c r="V4335" s="9" t="s">
        <v>859</v>
      </c>
      <c r="W4335" s="14">
        <v>2</v>
      </c>
    </row>
    <row r="4336" spans="1:23" x14ac:dyDescent="0.25">
      <c r="A4336" s="8">
        <v>8633</v>
      </c>
      <c r="B4336" s="9" t="s">
        <v>16511</v>
      </c>
      <c r="C4336" s="9" t="s">
        <v>22</v>
      </c>
      <c r="D4336" s="9" t="s">
        <v>16512</v>
      </c>
      <c r="E4336" s="10" t="s">
        <v>16513</v>
      </c>
      <c r="F4336" s="11"/>
      <c r="G4336" s="12">
        <v>0</v>
      </c>
      <c r="H4336" s="9" t="s">
        <v>126</v>
      </c>
      <c r="I4336" s="9" t="s">
        <v>16514</v>
      </c>
      <c r="J4336" s="12">
        <v>5</v>
      </c>
      <c r="K4336" s="13">
        <v>43144</v>
      </c>
      <c r="L4336" s="86">
        <f>(Tabla2[[#This Row],[release_year]]-'VARIANZA Y DES. EST'!$L$11)^2</f>
        <v>7.9512857435875226</v>
      </c>
      <c r="M4336" s="12">
        <v>2017</v>
      </c>
      <c r="N4336" s="9" t="s">
        <v>76</v>
      </c>
      <c r="O4336" s="9" t="s">
        <v>16165</v>
      </c>
      <c r="P4336" s="12">
        <v>110</v>
      </c>
      <c r="Q4336" s="12">
        <v>110</v>
      </c>
      <c r="R4336" s="12">
        <v>108.88927606019199</v>
      </c>
      <c r="S4336" s="12" t="s">
        <v>28</v>
      </c>
      <c r="T4336" s="9" t="s">
        <v>105</v>
      </c>
      <c r="U4336" s="9" t="s">
        <v>57</v>
      </c>
      <c r="V4336" s="9" t="s">
        <v>105</v>
      </c>
      <c r="W4336" s="14">
        <v>2</v>
      </c>
    </row>
    <row r="4337" spans="1:23" x14ac:dyDescent="0.25">
      <c r="A4337" s="8">
        <v>8665</v>
      </c>
      <c r="B4337" s="9" t="s">
        <v>16515</v>
      </c>
      <c r="C4337" s="9" t="s">
        <v>22</v>
      </c>
      <c r="D4337" s="9" t="s">
        <v>16516</v>
      </c>
      <c r="E4337" s="9" t="s">
        <v>9695</v>
      </c>
      <c r="F4337" s="9" t="s">
        <v>16517</v>
      </c>
      <c r="G4337" s="12">
        <v>11</v>
      </c>
      <c r="H4337" s="9" t="s">
        <v>25</v>
      </c>
      <c r="I4337" s="9" t="s">
        <v>25</v>
      </c>
      <c r="J4337" s="12">
        <v>1</v>
      </c>
      <c r="K4337" s="13">
        <v>43831</v>
      </c>
      <c r="L4337" s="86">
        <f>(Tabla2[[#This Row],[release_year]]-'VARIANZA Y DES. EST'!$L$11)^2</f>
        <v>26.834446865421359</v>
      </c>
      <c r="M4337" s="12">
        <v>2009</v>
      </c>
      <c r="N4337" s="9" t="s">
        <v>1991</v>
      </c>
      <c r="O4337" s="9" t="s">
        <v>16165</v>
      </c>
      <c r="P4337" s="12">
        <v>110</v>
      </c>
      <c r="Q4337" s="12">
        <v>110</v>
      </c>
      <c r="R4337" s="12">
        <v>108.88927606019199</v>
      </c>
      <c r="S4337" s="12" t="s">
        <v>28</v>
      </c>
      <c r="T4337" s="9" t="s">
        <v>5279</v>
      </c>
      <c r="U4337" s="9" t="s">
        <v>95</v>
      </c>
      <c r="V4337" s="9" t="s">
        <v>5279</v>
      </c>
      <c r="W4337" s="14">
        <v>3</v>
      </c>
    </row>
    <row r="4338" spans="1:23" x14ac:dyDescent="0.25">
      <c r="A4338" s="8">
        <v>8676</v>
      </c>
      <c r="B4338" s="9" t="s">
        <v>16518</v>
      </c>
      <c r="C4338" s="9" t="s">
        <v>22</v>
      </c>
      <c r="D4338" s="9" t="s">
        <v>16519</v>
      </c>
      <c r="E4338" s="9" t="s">
        <v>16520</v>
      </c>
      <c r="F4338" s="9" t="s">
        <v>16521</v>
      </c>
      <c r="G4338" s="12">
        <v>8</v>
      </c>
      <c r="H4338" s="9" t="s">
        <v>25</v>
      </c>
      <c r="I4338" s="9" t="s">
        <v>25</v>
      </c>
      <c r="J4338" s="12">
        <v>1</v>
      </c>
      <c r="K4338" s="13">
        <v>42940</v>
      </c>
      <c r="L4338" s="86">
        <f>(Tabla2[[#This Row],[release_year]]-'VARIANZA Y DES. EST'!$L$11)^2</f>
        <v>0.67207602404598188</v>
      </c>
      <c r="M4338" s="12">
        <v>2015</v>
      </c>
      <c r="N4338" s="9" t="s">
        <v>43</v>
      </c>
      <c r="O4338" s="9" t="s">
        <v>16165</v>
      </c>
      <c r="P4338" s="12">
        <v>110</v>
      </c>
      <c r="Q4338" s="12">
        <v>110</v>
      </c>
      <c r="R4338" s="12">
        <v>108.88927606019199</v>
      </c>
      <c r="S4338" s="12" t="s">
        <v>28</v>
      </c>
      <c r="T4338" s="9" t="s">
        <v>45</v>
      </c>
      <c r="U4338" s="9" t="s">
        <v>45</v>
      </c>
      <c r="V4338" s="9" t="s">
        <v>45</v>
      </c>
      <c r="W4338" s="14">
        <v>1</v>
      </c>
    </row>
    <row r="4339" spans="1:23" x14ac:dyDescent="0.25">
      <c r="A4339" s="8">
        <v>8726</v>
      </c>
      <c r="B4339" s="9" t="s">
        <v>16522</v>
      </c>
      <c r="C4339" s="9" t="s">
        <v>22</v>
      </c>
      <c r="D4339" s="9" t="s">
        <v>16523</v>
      </c>
      <c r="E4339" s="9" t="s">
        <v>16524</v>
      </c>
      <c r="F4339" s="9" t="s">
        <v>16525</v>
      </c>
      <c r="G4339" s="12">
        <v>7</v>
      </c>
      <c r="H4339" s="9" t="s">
        <v>2935</v>
      </c>
      <c r="I4339" s="9" t="s">
        <v>2935</v>
      </c>
      <c r="J4339" s="12">
        <v>1</v>
      </c>
      <c r="K4339" s="13">
        <v>43442</v>
      </c>
      <c r="L4339" s="86">
        <f>(Tabla2[[#This Row],[release_year]]-'VARIANZA Y DES. EST'!$L$11)^2</f>
        <v>148.35721284702598</v>
      </c>
      <c r="M4339" s="12">
        <v>2002</v>
      </c>
      <c r="N4339" s="9" t="s">
        <v>1991</v>
      </c>
      <c r="O4339" s="9" t="s">
        <v>16165</v>
      </c>
      <c r="P4339" s="12">
        <v>110</v>
      </c>
      <c r="Q4339" s="12">
        <v>110</v>
      </c>
      <c r="R4339" s="12">
        <v>108.88927606019199</v>
      </c>
      <c r="S4339" s="12" t="s">
        <v>28</v>
      </c>
      <c r="T4339" s="9" t="s">
        <v>3319</v>
      </c>
      <c r="U4339" s="9" t="s">
        <v>45</v>
      </c>
      <c r="V4339" s="9" t="s">
        <v>3319</v>
      </c>
      <c r="W4339" s="14">
        <v>3</v>
      </c>
    </row>
    <row r="4340" spans="1:23" x14ac:dyDescent="0.25">
      <c r="A4340" s="8">
        <v>31</v>
      </c>
      <c r="B4340" s="9" t="s">
        <v>16526</v>
      </c>
      <c r="C4340" s="9" t="s">
        <v>22</v>
      </c>
      <c r="D4340" s="9" t="s">
        <v>16527</v>
      </c>
      <c r="E4340" s="9" t="s">
        <v>16528</v>
      </c>
      <c r="F4340" s="9" t="s">
        <v>16529</v>
      </c>
      <c r="G4340" s="12">
        <v>7</v>
      </c>
      <c r="H4340" s="12"/>
      <c r="I4340" s="9"/>
      <c r="J4340" s="12">
        <v>0</v>
      </c>
      <c r="K4340" s="13">
        <v>44456</v>
      </c>
      <c r="L4340" s="86">
        <f>(Tabla2[[#This Row],[release_year]]-'VARIANZA Y DES. EST'!$L$11)^2</f>
        <v>46.509705182670608</v>
      </c>
      <c r="M4340" s="12">
        <v>2021</v>
      </c>
      <c r="N4340" s="9" t="s">
        <v>35</v>
      </c>
      <c r="O4340" s="9" t="s">
        <v>16530</v>
      </c>
      <c r="P4340" s="12">
        <v>111</v>
      </c>
      <c r="Q4340" s="12">
        <v>111</v>
      </c>
      <c r="R4340" s="12">
        <v>130.75928095335786</v>
      </c>
      <c r="S4340" s="12" t="s">
        <v>28</v>
      </c>
      <c r="T4340" s="9" t="s">
        <v>118</v>
      </c>
      <c r="U4340" s="9" t="s">
        <v>45</v>
      </c>
      <c r="V4340" s="9" t="s">
        <v>118</v>
      </c>
      <c r="W4340" s="14">
        <v>3</v>
      </c>
    </row>
    <row r="4341" spans="1:23" x14ac:dyDescent="0.25">
      <c r="A4341" s="8">
        <v>296</v>
      </c>
      <c r="B4341" s="9" t="s">
        <v>16531</v>
      </c>
      <c r="C4341" s="9" t="s">
        <v>22</v>
      </c>
      <c r="D4341" s="9" t="s">
        <v>16532</v>
      </c>
      <c r="E4341" s="9" t="s">
        <v>16533</v>
      </c>
      <c r="F4341" s="9" t="s">
        <v>16534</v>
      </c>
      <c r="G4341" s="12">
        <v>7</v>
      </c>
      <c r="H4341" s="9" t="s">
        <v>25</v>
      </c>
      <c r="I4341" s="9" t="s">
        <v>25</v>
      </c>
      <c r="J4341" s="12">
        <v>1</v>
      </c>
      <c r="K4341" s="13">
        <v>44415</v>
      </c>
      <c r="L4341" s="86">
        <f>(Tabla2[[#This Row],[release_year]]-'VARIANZA Y DES. EST'!$L$11)^2</f>
        <v>46.509705182670608</v>
      </c>
      <c r="M4341" s="12">
        <v>2021</v>
      </c>
      <c r="N4341" s="9" t="s">
        <v>43</v>
      </c>
      <c r="O4341" s="9" t="s">
        <v>16530</v>
      </c>
      <c r="P4341" s="12">
        <v>111</v>
      </c>
      <c r="Q4341" s="12">
        <v>111</v>
      </c>
      <c r="R4341" s="12">
        <v>130.75928095335786</v>
      </c>
      <c r="S4341" s="12" t="s">
        <v>28</v>
      </c>
      <c r="T4341" s="9" t="s">
        <v>4567</v>
      </c>
      <c r="U4341" s="9" t="s">
        <v>38</v>
      </c>
      <c r="V4341" s="9" t="s">
        <v>4567</v>
      </c>
      <c r="W4341" s="14">
        <v>2</v>
      </c>
    </row>
    <row r="4342" spans="1:23" x14ac:dyDescent="0.25">
      <c r="A4342" s="8">
        <v>360</v>
      </c>
      <c r="B4342" s="9" t="s">
        <v>16535</v>
      </c>
      <c r="C4342" s="9" t="s">
        <v>22</v>
      </c>
      <c r="D4342" s="9" t="s">
        <v>16536</v>
      </c>
      <c r="E4342" s="9" t="s">
        <v>1245</v>
      </c>
      <c r="F4342" s="9" t="s">
        <v>16537</v>
      </c>
      <c r="G4342" s="12">
        <v>4</v>
      </c>
      <c r="H4342" s="9" t="s">
        <v>25</v>
      </c>
      <c r="I4342" s="9" t="s">
        <v>25</v>
      </c>
      <c r="J4342" s="12">
        <v>1</v>
      </c>
      <c r="K4342" s="13">
        <v>44409</v>
      </c>
      <c r="L4342" s="86">
        <f>(Tabla2[[#This Row],[release_year]]-'VARIANZA Y DES. EST'!$L$11)^2</f>
        <v>201.07800312748444</v>
      </c>
      <c r="M4342" s="12">
        <v>2000</v>
      </c>
      <c r="N4342" s="9" t="s">
        <v>1991</v>
      </c>
      <c r="O4342" s="9" t="s">
        <v>16530</v>
      </c>
      <c r="P4342" s="12">
        <v>111</v>
      </c>
      <c r="Q4342" s="12">
        <v>111</v>
      </c>
      <c r="R4342" s="12">
        <v>130.75928095335786</v>
      </c>
      <c r="S4342" s="12" t="s">
        <v>28</v>
      </c>
      <c r="T4342" s="9" t="s">
        <v>477</v>
      </c>
      <c r="U4342" s="9" t="s">
        <v>477</v>
      </c>
      <c r="V4342" s="9" t="s">
        <v>477</v>
      </c>
      <c r="W4342" s="14">
        <v>1</v>
      </c>
    </row>
    <row r="4343" spans="1:23" x14ac:dyDescent="0.25">
      <c r="A4343" s="8">
        <v>403</v>
      </c>
      <c r="B4343" s="9" t="s">
        <v>16538</v>
      </c>
      <c r="C4343" s="9" t="s">
        <v>22</v>
      </c>
      <c r="D4343" s="9" t="s">
        <v>16539</v>
      </c>
      <c r="E4343" s="9" t="s">
        <v>16540</v>
      </c>
      <c r="F4343" s="9" t="s">
        <v>16541</v>
      </c>
      <c r="G4343" s="12">
        <v>13</v>
      </c>
      <c r="H4343" s="9" t="s">
        <v>126</v>
      </c>
      <c r="I4343" s="9" t="s">
        <v>126</v>
      </c>
      <c r="J4343" s="12">
        <v>1</v>
      </c>
      <c r="K4343" s="13">
        <v>44400</v>
      </c>
      <c r="L4343" s="86">
        <f>(Tabla2[[#This Row],[release_year]]-'VARIANZA Y DES. EST'!$L$11)^2</f>
        <v>46.509705182670608</v>
      </c>
      <c r="M4343" s="12">
        <v>2021</v>
      </c>
      <c r="N4343" s="9" t="s">
        <v>76</v>
      </c>
      <c r="O4343" s="9" t="s">
        <v>16530</v>
      </c>
      <c r="P4343" s="12">
        <v>111</v>
      </c>
      <c r="Q4343" s="12">
        <v>111</v>
      </c>
      <c r="R4343" s="12">
        <v>130.75928095335786</v>
      </c>
      <c r="S4343" s="12" t="s">
        <v>28</v>
      </c>
      <c r="T4343" s="9" t="s">
        <v>4008</v>
      </c>
      <c r="U4343" s="9" t="s">
        <v>45</v>
      </c>
      <c r="V4343" s="9" t="s">
        <v>4008</v>
      </c>
      <c r="W4343" s="14">
        <v>2</v>
      </c>
    </row>
    <row r="4344" spans="1:23" x14ac:dyDescent="0.25">
      <c r="A4344" s="8">
        <v>480</v>
      </c>
      <c r="B4344" s="9" t="s">
        <v>16542</v>
      </c>
      <c r="C4344" s="9" t="s">
        <v>22</v>
      </c>
      <c r="D4344" s="9" t="s">
        <v>16543</v>
      </c>
      <c r="E4344" s="18" t="s">
        <v>15200</v>
      </c>
      <c r="F4344" s="9" t="s">
        <v>16544</v>
      </c>
      <c r="G4344" s="12">
        <v>13</v>
      </c>
      <c r="H4344" s="12"/>
      <c r="I4344" s="9"/>
      <c r="J4344" s="12">
        <v>0</v>
      </c>
      <c r="K4344" s="13">
        <v>44386</v>
      </c>
      <c r="L4344" s="86">
        <f>(Tabla2[[#This Row],[release_year]]-'VARIANZA Y DES. EST'!$L$11)^2</f>
        <v>46.509705182670608</v>
      </c>
      <c r="M4344" s="12">
        <v>2021</v>
      </c>
      <c r="N4344" s="9" t="s">
        <v>1991</v>
      </c>
      <c r="O4344" s="9" t="s">
        <v>16530</v>
      </c>
      <c r="P4344" s="12">
        <v>111</v>
      </c>
      <c r="Q4344" s="12">
        <v>111</v>
      </c>
      <c r="R4344" s="12">
        <v>130.75928095335786</v>
      </c>
      <c r="S4344" s="12" t="s">
        <v>28</v>
      </c>
      <c r="T4344" s="9" t="s">
        <v>514</v>
      </c>
      <c r="U4344" s="9" t="s">
        <v>514</v>
      </c>
      <c r="V4344" s="9" t="s">
        <v>514</v>
      </c>
      <c r="W4344" s="14">
        <v>1</v>
      </c>
    </row>
    <row r="4345" spans="1:23" x14ac:dyDescent="0.25">
      <c r="A4345" s="8">
        <v>686</v>
      </c>
      <c r="B4345" s="9" t="s">
        <v>16545</v>
      </c>
      <c r="C4345" s="9" t="s">
        <v>22</v>
      </c>
      <c r="D4345" s="9" t="s">
        <v>16546</v>
      </c>
      <c r="E4345" s="9" t="s">
        <v>16073</v>
      </c>
      <c r="F4345" s="9" t="s">
        <v>16547</v>
      </c>
      <c r="G4345" s="12">
        <v>8</v>
      </c>
      <c r="H4345" s="9" t="s">
        <v>25</v>
      </c>
      <c r="I4345" s="9" t="s">
        <v>25</v>
      </c>
      <c r="J4345" s="12">
        <v>1</v>
      </c>
      <c r="K4345" s="13">
        <v>44365</v>
      </c>
      <c r="L4345" s="86">
        <f>(Tabla2[[#This Row],[release_year]]-'VARIANZA Y DES. EST'!$L$11)^2</f>
        <v>46.509705182670608</v>
      </c>
      <c r="M4345" s="12">
        <v>2021</v>
      </c>
      <c r="N4345" s="9" t="s">
        <v>43</v>
      </c>
      <c r="O4345" s="9" t="s">
        <v>16530</v>
      </c>
      <c r="P4345" s="12">
        <v>111</v>
      </c>
      <c r="Q4345" s="12">
        <v>111</v>
      </c>
      <c r="R4345" s="12">
        <v>130.75928095335786</v>
      </c>
      <c r="S4345" s="12" t="s">
        <v>28</v>
      </c>
      <c r="T4345" s="9" t="s">
        <v>45</v>
      </c>
      <c r="U4345" s="9" t="s">
        <v>45</v>
      </c>
      <c r="V4345" s="9" t="s">
        <v>45</v>
      </c>
      <c r="W4345" s="14">
        <v>1</v>
      </c>
    </row>
    <row r="4346" spans="1:23" x14ac:dyDescent="0.25">
      <c r="A4346" s="8">
        <v>769</v>
      </c>
      <c r="B4346" s="9" t="s">
        <v>16548</v>
      </c>
      <c r="C4346" s="9" t="s">
        <v>22</v>
      </c>
      <c r="D4346" s="9" t="s">
        <v>16549</v>
      </c>
      <c r="E4346" s="9" t="s">
        <v>16550</v>
      </c>
      <c r="F4346" s="9" t="s">
        <v>16551</v>
      </c>
      <c r="G4346" s="12">
        <v>11</v>
      </c>
      <c r="H4346" s="9" t="s">
        <v>710</v>
      </c>
      <c r="I4346" s="9" t="s">
        <v>710</v>
      </c>
      <c r="J4346" s="12">
        <v>1</v>
      </c>
      <c r="K4346" s="13">
        <v>44350</v>
      </c>
      <c r="L4346" s="86">
        <f>(Tabla2[[#This Row],[release_year]]-'VARIANZA Y DES. EST'!$L$11)^2</f>
        <v>46.509705182670608</v>
      </c>
      <c r="M4346" s="12">
        <v>2021</v>
      </c>
      <c r="N4346" s="9" t="s">
        <v>76</v>
      </c>
      <c r="O4346" s="9" t="s">
        <v>16530</v>
      </c>
      <c r="P4346" s="12">
        <v>111</v>
      </c>
      <c r="Q4346" s="12">
        <v>111</v>
      </c>
      <c r="R4346" s="12">
        <v>130.75928095335786</v>
      </c>
      <c r="S4346" s="12" t="s">
        <v>28</v>
      </c>
      <c r="T4346" s="9" t="s">
        <v>2492</v>
      </c>
      <c r="U4346" s="9" t="s">
        <v>95</v>
      </c>
      <c r="V4346" s="9" t="s">
        <v>2492</v>
      </c>
      <c r="W4346" s="14">
        <v>3</v>
      </c>
    </row>
    <row r="4347" spans="1:23" x14ac:dyDescent="0.25">
      <c r="A4347" s="8">
        <v>990</v>
      </c>
      <c r="B4347" s="9" t="s">
        <v>16552</v>
      </c>
      <c r="C4347" s="9" t="s">
        <v>22</v>
      </c>
      <c r="D4347" s="9" t="s">
        <v>16553</v>
      </c>
      <c r="E4347" s="9" t="s">
        <v>12325</v>
      </c>
      <c r="F4347" s="9" t="s">
        <v>16554</v>
      </c>
      <c r="G4347" s="12">
        <v>8</v>
      </c>
      <c r="H4347" s="9" t="s">
        <v>7034</v>
      </c>
      <c r="I4347" s="9" t="s">
        <v>7034</v>
      </c>
      <c r="J4347" s="12">
        <v>1</v>
      </c>
      <c r="K4347" s="13">
        <v>44309</v>
      </c>
      <c r="L4347" s="86">
        <f>(Tabla2[[#This Row],[release_year]]-'VARIANZA Y DES. EST'!$L$11)^2</f>
        <v>7.9512857435875226</v>
      </c>
      <c r="M4347" s="12">
        <v>2017</v>
      </c>
      <c r="N4347" s="9" t="s">
        <v>76</v>
      </c>
      <c r="O4347" s="9" t="s">
        <v>16530</v>
      </c>
      <c r="P4347" s="12">
        <v>111</v>
      </c>
      <c r="Q4347" s="12">
        <v>111</v>
      </c>
      <c r="R4347" s="12">
        <v>130.75928095335786</v>
      </c>
      <c r="S4347" s="12" t="s">
        <v>28</v>
      </c>
      <c r="T4347" s="9" t="s">
        <v>859</v>
      </c>
      <c r="U4347" s="9" t="s">
        <v>95</v>
      </c>
      <c r="V4347" s="9" t="s">
        <v>859</v>
      </c>
      <c r="W4347" s="14">
        <v>2</v>
      </c>
    </row>
    <row r="4348" spans="1:23" x14ac:dyDescent="0.25">
      <c r="A4348" s="8">
        <v>1146</v>
      </c>
      <c r="B4348" s="9" t="s">
        <v>16555</v>
      </c>
      <c r="C4348" s="9" t="s">
        <v>22</v>
      </c>
      <c r="D4348" s="9" t="s">
        <v>16556</v>
      </c>
      <c r="E4348" s="18" t="s">
        <v>16557</v>
      </c>
      <c r="F4348" s="9" t="s">
        <v>16558</v>
      </c>
      <c r="G4348" s="12">
        <v>13</v>
      </c>
      <c r="H4348" s="9" t="s">
        <v>550</v>
      </c>
      <c r="I4348" s="9" t="s">
        <v>16559</v>
      </c>
      <c r="J4348" s="12">
        <v>5</v>
      </c>
      <c r="K4348" s="13">
        <v>44286</v>
      </c>
      <c r="L4348" s="86">
        <f>(Tabla2[[#This Row],[release_year]]-'VARIANZA Y DES. EST'!$L$11)^2</f>
        <v>14.590890603358293</v>
      </c>
      <c r="M4348" s="12">
        <v>2018</v>
      </c>
      <c r="N4348" s="9" t="s">
        <v>43</v>
      </c>
      <c r="O4348" s="9" t="s">
        <v>16530</v>
      </c>
      <c r="P4348" s="12">
        <v>111</v>
      </c>
      <c r="Q4348" s="12">
        <v>111</v>
      </c>
      <c r="R4348" s="12">
        <v>130.75928095335786</v>
      </c>
      <c r="S4348" s="12" t="s">
        <v>28</v>
      </c>
      <c r="T4348" s="9" t="s">
        <v>45</v>
      </c>
      <c r="U4348" s="9" t="s">
        <v>45</v>
      </c>
      <c r="V4348" s="9" t="s">
        <v>45</v>
      </c>
      <c r="W4348" s="14">
        <v>1</v>
      </c>
    </row>
    <row r="4349" spans="1:23" x14ac:dyDescent="0.25">
      <c r="A4349" s="8">
        <v>1448</v>
      </c>
      <c r="B4349" s="9" t="s">
        <v>16560</v>
      </c>
      <c r="C4349" s="9" t="s">
        <v>22</v>
      </c>
      <c r="D4349" s="9" t="s">
        <v>16561</v>
      </c>
      <c r="E4349" s="9" t="s">
        <v>16562</v>
      </c>
      <c r="F4349" s="9" t="s">
        <v>16563</v>
      </c>
      <c r="G4349" s="12">
        <v>10</v>
      </c>
      <c r="H4349" s="9" t="s">
        <v>25</v>
      </c>
      <c r="I4349" s="9" t="s">
        <v>327</v>
      </c>
      <c r="J4349" s="12">
        <v>2</v>
      </c>
      <c r="K4349" s="13">
        <v>44197</v>
      </c>
      <c r="L4349" s="86">
        <f>(Tabla2[[#This Row],[release_year]]-'VARIANZA Y DES. EST'!$L$11)^2</f>
        <v>26.834446865421359</v>
      </c>
      <c r="M4349" s="12">
        <v>2009</v>
      </c>
      <c r="N4349" s="9" t="s">
        <v>1991</v>
      </c>
      <c r="O4349" s="9" t="s">
        <v>16530</v>
      </c>
      <c r="P4349" s="12">
        <v>111</v>
      </c>
      <c r="Q4349" s="12">
        <v>111</v>
      </c>
      <c r="R4349" s="12">
        <v>130.75928095335786</v>
      </c>
      <c r="S4349" s="12" t="s">
        <v>28</v>
      </c>
      <c r="T4349" s="9" t="s">
        <v>3370</v>
      </c>
      <c r="U4349" s="9" t="s">
        <v>514</v>
      </c>
      <c r="V4349" s="9" t="s">
        <v>3370</v>
      </c>
      <c r="W4349" s="14">
        <v>2</v>
      </c>
    </row>
    <row r="4350" spans="1:23" x14ac:dyDescent="0.25">
      <c r="A4350" s="8">
        <v>1527</v>
      </c>
      <c r="B4350" s="9" t="s">
        <v>16564</v>
      </c>
      <c r="C4350" s="9" t="s">
        <v>22</v>
      </c>
      <c r="D4350" s="9" t="s">
        <v>16565</v>
      </c>
      <c r="E4350" s="9" t="s">
        <v>7702</v>
      </c>
      <c r="F4350" s="9" t="s">
        <v>16566</v>
      </c>
      <c r="G4350" s="12">
        <v>9</v>
      </c>
      <c r="H4350" s="9" t="s">
        <v>3522</v>
      </c>
      <c r="I4350" s="9" t="s">
        <v>3522</v>
      </c>
      <c r="J4350" s="12">
        <v>1</v>
      </c>
      <c r="K4350" s="16">
        <v>44182</v>
      </c>
      <c r="L4350" s="86">
        <f>(Tabla2[[#This Row],[release_year]]-'VARIANZA Y DES. EST'!$L$11)^2</f>
        <v>7.9512857435875226</v>
      </c>
      <c r="M4350" s="12">
        <v>2017</v>
      </c>
      <c r="N4350" s="9" t="s">
        <v>35</v>
      </c>
      <c r="O4350" s="9" t="s">
        <v>16530</v>
      </c>
      <c r="P4350" s="12">
        <v>111</v>
      </c>
      <c r="Q4350" s="12">
        <v>111</v>
      </c>
      <c r="R4350" s="12">
        <v>130.75928095335786</v>
      </c>
      <c r="S4350" s="12" t="s">
        <v>28</v>
      </c>
      <c r="T4350" s="9" t="s">
        <v>3625</v>
      </c>
      <c r="U4350" s="9" t="s">
        <v>95</v>
      </c>
      <c r="V4350" s="9" t="s">
        <v>3625</v>
      </c>
      <c r="W4350" s="14">
        <v>3</v>
      </c>
    </row>
    <row r="4351" spans="1:23" x14ac:dyDescent="0.25">
      <c r="A4351" s="8">
        <v>1532</v>
      </c>
      <c r="B4351" s="9" t="s">
        <v>16567</v>
      </c>
      <c r="C4351" s="9" t="s">
        <v>22</v>
      </c>
      <c r="D4351" s="9" t="s">
        <v>16568</v>
      </c>
      <c r="E4351" s="18" t="s">
        <v>16569</v>
      </c>
      <c r="F4351" s="9" t="s">
        <v>16570</v>
      </c>
      <c r="G4351" s="12">
        <v>7</v>
      </c>
      <c r="H4351" s="12"/>
      <c r="I4351" s="9"/>
      <c r="J4351" s="12">
        <v>0</v>
      </c>
      <c r="K4351" s="16">
        <v>44182</v>
      </c>
      <c r="L4351" s="86">
        <f>(Tabla2[[#This Row],[release_year]]-'VARIANZA Y DES. EST'!$L$11)^2</f>
        <v>23.230495463129063</v>
      </c>
      <c r="M4351" s="12">
        <v>2019</v>
      </c>
      <c r="N4351" s="9" t="s">
        <v>82</v>
      </c>
      <c r="O4351" s="9" t="s">
        <v>16530</v>
      </c>
      <c r="P4351" s="12">
        <v>111</v>
      </c>
      <c r="Q4351" s="12">
        <v>111</v>
      </c>
      <c r="R4351" s="12">
        <v>130.75928095335786</v>
      </c>
      <c r="S4351" s="12" t="s">
        <v>28</v>
      </c>
      <c r="T4351" s="9" t="s">
        <v>3319</v>
      </c>
      <c r="U4351" s="9" t="s">
        <v>45</v>
      </c>
      <c r="V4351" s="9" t="s">
        <v>3319</v>
      </c>
      <c r="W4351" s="14">
        <v>3</v>
      </c>
    </row>
    <row r="4352" spans="1:23" x14ac:dyDescent="0.25">
      <c r="A4352" s="8">
        <v>1567</v>
      </c>
      <c r="B4352" s="9" t="s">
        <v>16571</v>
      </c>
      <c r="C4352" s="9" t="s">
        <v>22</v>
      </c>
      <c r="D4352" s="9" t="s">
        <v>16572</v>
      </c>
      <c r="E4352" s="9" t="s">
        <v>16319</v>
      </c>
      <c r="F4352" s="9" t="s">
        <v>16573</v>
      </c>
      <c r="G4352" s="12">
        <v>3</v>
      </c>
      <c r="H4352" s="9" t="s">
        <v>3522</v>
      </c>
      <c r="I4352" s="9" t="s">
        <v>3522</v>
      </c>
      <c r="J4352" s="12">
        <v>1</v>
      </c>
      <c r="K4352" s="16">
        <v>44175</v>
      </c>
      <c r="L4352" s="86">
        <f>(Tabla2[[#This Row],[release_year]]-'VARIANZA Y DES. EST'!$L$11)^2</f>
        <v>1.3928663045044412</v>
      </c>
      <c r="M4352" s="12">
        <v>2013</v>
      </c>
      <c r="N4352" s="9" t="s">
        <v>35</v>
      </c>
      <c r="O4352" s="9" t="s">
        <v>16530</v>
      </c>
      <c r="P4352" s="12">
        <v>111</v>
      </c>
      <c r="Q4352" s="12">
        <v>111</v>
      </c>
      <c r="R4352" s="12">
        <v>130.75928095335786</v>
      </c>
      <c r="S4352" s="12" t="s">
        <v>28</v>
      </c>
      <c r="T4352" s="9" t="s">
        <v>3319</v>
      </c>
      <c r="U4352" s="9" t="s">
        <v>45</v>
      </c>
      <c r="V4352" s="9" t="s">
        <v>3319</v>
      </c>
      <c r="W4352" s="14">
        <v>3</v>
      </c>
    </row>
    <row r="4353" spans="1:23" x14ac:dyDescent="0.25">
      <c r="A4353" s="8">
        <v>1811</v>
      </c>
      <c r="B4353" s="9" t="s">
        <v>16574</v>
      </c>
      <c r="C4353" s="9" t="s">
        <v>22</v>
      </c>
      <c r="D4353" s="9" t="s">
        <v>16575</v>
      </c>
      <c r="E4353" s="9" t="s">
        <v>5912</v>
      </c>
      <c r="F4353" s="9" t="s">
        <v>16576</v>
      </c>
      <c r="G4353" s="12">
        <v>10</v>
      </c>
      <c r="H4353" s="9" t="s">
        <v>160</v>
      </c>
      <c r="I4353" s="9" t="s">
        <v>16577</v>
      </c>
      <c r="J4353" s="12">
        <v>2</v>
      </c>
      <c r="K4353" s="16">
        <v>44126</v>
      </c>
      <c r="L4353" s="86">
        <f>(Tabla2[[#This Row],[release_year]]-'VARIANZA Y DES. EST'!$L$11)^2</f>
        <v>14.590890603358293</v>
      </c>
      <c r="M4353" s="12">
        <v>2018</v>
      </c>
      <c r="N4353" s="9" t="s">
        <v>1991</v>
      </c>
      <c r="O4353" s="9" t="s">
        <v>16530</v>
      </c>
      <c r="P4353" s="12">
        <v>111</v>
      </c>
      <c r="Q4353" s="12">
        <v>111</v>
      </c>
      <c r="R4353" s="12">
        <v>130.75928095335786</v>
      </c>
      <c r="S4353" s="12" t="s">
        <v>28</v>
      </c>
      <c r="T4353" s="9" t="s">
        <v>144</v>
      </c>
      <c r="U4353" s="9" t="s">
        <v>45</v>
      </c>
      <c r="V4353" s="9" t="s">
        <v>144</v>
      </c>
      <c r="W4353" s="14">
        <v>2</v>
      </c>
    </row>
    <row r="4354" spans="1:23" x14ac:dyDescent="0.25">
      <c r="A4354" s="8">
        <v>1968</v>
      </c>
      <c r="B4354" s="9" t="s">
        <v>16578</v>
      </c>
      <c r="C4354" s="9" t="s">
        <v>22</v>
      </c>
      <c r="D4354" s="9" t="s">
        <v>16579</v>
      </c>
      <c r="E4354" s="9" t="s">
        <v>16580</v>
      </c>
      <c r="F4354" s="9" t="s">
        <v>16581</v>
      </c>
      <c r="G4354" s="12">
        <v>16</v>
      </c>
      <c r="H4354" s="9" t="s">
        <v>34</v>
      </c>
      <c r="I4354" s="9" t="s">
        <v>34</v>
      </c>
      <c r="J4354" s="12">
        <v>1</v>
      </c>
      <c r="K4354" s="13">
        <v>44094</v>
      </c>
      <c r="L4354" s="86">
        <f>(Tabla2[[#This Row],[release_year]]-'VARIANZA Y DES. EST'!$L$11)^2</f>
        <v>3.3116808838167522</v>
      </c>
      <c r="M4354" s="12">
        <v>2016</v>
      </c>
      <c r="N4354" s="9" t="s">
        <v>76</v>
      </c>
      <c r="O4354" s="9" t="s">
        <v>16530</v>
      </c>
      <c r="P4354" s="12">
        <v>111</v>
      </c>
      <c r="Q4354" s="12">
        <v>111</v>
      </c>
      <c r="R4354" s="12">
        <v>130.75928095335786</v>
      </c>
      <c r="S4354" s="12" t="s">
        <v>28</v>
      </c>
      <c r="T4354" s="9" t="s">
        <v>4211</v>
      </c>
      <c r="U4354" s="9" t="s">
        <v>38</v>
      </c>
      <c r="V4354" s="9" t="s">
        <v>4211</v>
      </c>
      <c r="W4354" s="14">
        <v>2</v>
      </c>
    </row>
    <row r="4355" spans="1:23" x14ac:dyDescent="0.25">
      <c r="A4355" s="8">
        <v>1976</v>
      </c>
      <c r="B4355" s="9" t="s">
        <v>16582</v>
      </c>
      <c r="C4355" s="9" t="s">
        <v>22</v>
      </c>
      <c r="D4355" s="9" t="s">
        <v>16583</v>
      </c>
      <c r="E4355" s="9" t="s">
        <v>16584</v>
      </c>
      <c r="F4355" s="9" t="s">
        <v>16585</v>
      </c>
      <c r="G4355" s="12">
        <v>10</v>
      </c>
      <c r="H4355" s="9" t="s">
        <v>518</v>
      </c>
      <c r="I4355" s="9" t="s">
        <v>518</v>
      </c>
      <c r="J4355" s="12">
        <v>1</v>
      </c>
      <c r="K4355" s="13">
        <v>44093</v>
      </c>
      <c r="L4355" s="86">
        <f>(Tabla2[[#This Row],[release_year]]-'VARIANZA Y DES. EST'!$L$11)^2</f>
        <v>3.3116808838167522</v>
      </c>
      <c r="M4355" s="12">
        <v>2016</v>
      </c>
      <c r="N4355" s="9" t="s">
        <v>35</v>
      </c>
      <c r="O4355" s="9" t="s">
        <v>16530</v>
      </c>
      <c r="P4355" s="12">
        <v>111</v>
      </c>
      <c r="Q4355" s="12">
        <v>111</v>
      </c>
      <c r="R4355" s="12">
        <v>130.75928095335786</v>
      </c>
      <c r="S4355" s="12" t="s">
        <v>28</v>
      </c>
      <c r="T4355" s="9" t="s">
        <v>859</v>
      </c>
      <c r="U4355" s="9" t="s">
        <v>95</v>
      </c>
      <c r="V4355" s="9" t="s">
        <v>859</v>
      </c>
      <c r="W4355" s="14">
        <v>2</v>
      </c>
    </row>
    <row r="4356" spans="1:23" x14ac:dyDescent="0.25">
      <c r="A4356" s="8">
        <v>2042</v>
      </c>
      <c r="B4356" s="9" t="s">
        <v>16586</v>
      </c>
      <c r="C4356" s="9" t="s">
        <v>22</v>
      </c>
      <c r="D4356" s="9" t="s">
        <v>16587</v>
      </c>
      <c r="E4356" s="10" t="s">
        <v>6750</v>
      </c>
      <c r="F4356" s="11"/>
      <c r="G4356" s="12">
        <v>0</v>
      </c>
      <c r="H4356" s="9" t="s">
        <v>25</v>
      </c>
      <c r="I4356" s="9" t="s">
        <v>25</v>
      </c>
      <c r="J4356" s="12">
        <v>1</v>
      </c>
      <c r="K4356" s="13">
        <v>44081</v>
      </c>
      <c r="L4356" s="86">
        <f>(Tabla2[[#This Row],[release_year]]-'VARIANZA Y DES. EST'!$L$11)^2</f>
        <v>17.47405172519213</v>
      </c>
      <c r="M4356" s="12">
        <v>2010</v>
      </c>
      <c r="N4356" s="9" t="s">
        <v>99</v>
      </c>
      <c r="O4356" s="9" t="s">
        <v>16530</v>
      </c>
      <c r="P4356" s="12">
        <v>111</v>
      </c>
      <c r="Q4356" s="12">
        <v>111</v>
      </c>
      <c r="R4356" s="12">
        <v>130.75928095335786</v>
      </c>
      <c r="S4356" s="12" t="s">
        <v>28</v>
      </c>
      <c r="T4356" s="9" t="s">
        <v>57</v>
      </c>
      <c r="U4356" s="9" t="s">
        <v>57</v>
      </c>
      <c r="V4356" s="9" t="s">
        <v>57</v>
      </c>
      <c r="W4356" s="14">
        <v>1</v>
      </c>
    </row>
    <row r="4357" spans="1:23" x14ac:dyDescent="0.25">
      <c r="A4357" s="8">
        <v>2093</v>
      </c>
      <c r="B4357" s="9" t="s">
        <v>16588</v>
      </c>
      <c r="C4357" s="9" t="s">
        <v>22</v>
      </c>
      <c r="D4357" s="9" t="s">
        <v>16589</v>
      </c>
      <c r="E4357" s="18" t="s">
        <v>16590</v>
      </c>
      <c r="F4357" s="9" t="s">
        <v>16591</v>
      </c>
      <c r="G4357" s="12">
        <v>6</v>
      </c>
      <c r="H4357" s="9" t="s">
        <v>25</v>
      </c>
      <c r="I4357" s="9" t="s">
        <v>25</v>
      </c>
      <c r="J4357" s="12">
        <v>1</v>
      </c>
      <c r="K4357" s="13">
        <v>44070</v>
      </c>
      <c r="L4357" s="86">
        <f>(Tabla2[[#This Row],[release_year]]-'VARIANZA Y DES. EST'!$L$11)^2</f>
        <v>3.3116808838167522</v>
      </c>
      <c r="M4357" s="12">
        <v>2016</v>
      </c>
      <c r="N4357" s="9" t="s">
        <v>43</v>
      </c>
      <c r="O4357" s="9" t="s">
        <v>16530</v>
      </c>
      <c r="P4357" s="12">
        <v>111</v>
      </c>
      <c r="Q4357" s="12">
        <v>111</v>
      </c>
      <c r="R4357" s="12">
        <v>130.75928095335786</v>
      </c>
      <c r="S4357" s="12" t="s">
        <v>28</v>
      </c>
      <c r="T4357" s="9" t="s">
        <v>6793</v>
      </c>
      <c r="U4357" s="9" t="s">
        <v>45</v>
      </c>
      <c r="V4357" s="9" t="s">
        <v>6793</v>
      </c>
      <c r="W4357" s="14">
        <v>2</v>
      </c>
    </row>
    <row r="4358" spans="1:23" x14ac:dyDescent="0.25">
      <c r="A4358" s="8">
        <v>2180</v>
      </c>
      <c r="B4358" s="9" t="s">
        <v>16592</v>
      </c>
      <c r="C4358" s="9" t="s">
        <v>22</v>
      </c>
      <c r="D4358" s="9" t="s">
        <v>16593</v>
      </c>
      <c r="E4358" s="9" t="s">
        <v>16594</v>
      </c>
      <c r="F4358" s="9" t="s">
        <v>16595</v>
      </c>
      <c r="G4358" s="12">
        <v>8</v>
      </c>
      <c r="H4358" s="9" t="s">
        <v>7034</v>
      </c>
      <c r="I4358" s="9" t="s">
        <v>16596</v>
      </c>
      <c r="J4358" s="12">
        <v>2</v>
      </c>
      <c r="K4358" s="13">
        <v>44044</v>
      </c>
      <c r="L4358" s="86">
        <f>(Tabla2[[#This Row],[release_year]]-'VARIANZA Y DES. EST'!$L$11)^2</f>
        <v>7.9512857435875226</v>
      </c>
      <c r="M4358" s="12">
        <v>2017</v>
      </c>
      <c r="N4358" s="9" t="s">
        <v>1991</v>
      </c>
      <c r="O4358" s="9" t="s">
        <v>16530</v>
      </c>
      <c r="P4358" s="12">
        <v>111</v>
      </c>
      <c r="Q4358" s="12">
        <v>111</v>
      </c>
      <c r="R4358" s="12">
        <v>130.75928095335786</v>
      </c>
      <c r="S4358" s="12" t="s">
        <v>28</v>
      </c>
      <c r="T4358" s="9" t="s">
        <v>4008</v>
      </c>
      <c r="U4358" s="9" t="s">
        <v>45</v>
      </c>
      <c r="V4358" s="9" t="s">
        <v>4008</v>
      </c>
      <c r="W4358" s="14">
        <v>2</v>
      </c>
    </row>
    <row r="4359" spans="1:23" x14ac:dyDescent="0.25">
      <c r="A4359" s="8">
        <v>2335</v>
      </c>
      <c r="B4359" s="9" t="s">
        <v>16597</v>
      </c>
      <c r="C4359" s="9" t="s">
        <v>22</v>
      </c>
      <c r="D4359" s="10" t="s">
        <v>16598</v>
      </c>
      <c r="E4359" s="11"/>
      <c r="F4359" s="9"/>
      <c r="G4359" s="12">
        <v>0</v>
      </c>
      <c r="H4359" s="9" t="s">
        <v>518</v>
      </c>
      <c r="I4359" s="9" t="s">
        <v>518</v>
      </c>
      <c r="J4359" s="12">
        <v>1</v>
      </c>
      <c r="K4359" s="13">
        <v>44008</v>
      </c>
      <c r="L4359" s="86">
        <f>(Tabla2[[#This Row],[release_year]]-'VARIANZA Y DES. EST'!$L$11)^2</f>
        <v>23.230495463129063</v>
      </c>
      <c r="M4359" s="12">
        <v>2019</v>
      </c>
      <c r="N4359" s="9" t="s">
        <v>76</v>
      </c>
      <c r="O4359" s="9" t="s">
        <v>16530</v>
      </c>
      <c r="P4359" s="12">
        <v>111</v>
      </c>
      <c r="Q4359" s="12">
        <v>111</v>
      </c>
      <c r="R4359" s="12">
        <v>130.75928095335786</v>
      </c>
      <c r="S4359" s="12" t="s">
        <v>28</v>
      </c>
      <c r="T4359" s="9" t="s">
        <v>3319</v>
      </c>
      <c r="U4359" s="9" t="s">
        <v>45</v>
      </c>
      <c r="V4359" s="9" t="s">
        <v>3319</v>
      </c>
      <c r="W4359" s="14">
        <v>3</v>
      </c>
    </row>
    <row r="4360" spans="1:23" x14ac:dyDescent="0.25">
      <c r="A4360" s="8">
        <v>2440</v>
      </c>
      <c r="B4360" s="9" t="s">
        <v>16599</v>
      </c>
      <c r="C4360" s="9" t="s">
        <v>22</v>
      </c>
      <c r="D4360" s="9" t="s">
        <v>16600</v>
      </c>
      <c r="E4360" s="18" t="s">
        <v>6839</v>
      </c>
      <c r="F4360" s="9" t="s">
        <v>16601</v>
      </c>
      <c r="G4360" s="12">
        <v>7</v>
      </c>
      <c r="H4360" s="9" t="s">
        <v>116</v>
      </c>
      <c r="I4360" s="9" t="s">
        <v>116</v>
      </c>
      <c r="J4360" s="12">
        <v>1</v>
      </c>
      <c r="K4360" s="13">
        <v>43984</v>
      </c>
      <c r="L4360" s="86">
        <f>(Tabla2[[#This Row],[release_year]]-'VARIANZA Y DES. EST'!$L$11)^2</f>
        <v>103.6364225665675</v>
      </c>
      <c r="M4360" s="12">
        <v>2004</v>
      </c>
      <c r="N4360" s="9" t="s">
        <v>35</v>
      </c>
      <c r="O4360" s="9" t="s">
        <v>16530</v>
      </c>
      <c r="P4360" s="12">
        <v>111</v>
      </c>
      <c r="Q4360" s="12">
        <v>111</v>
      </c>
      <c r="R4360" s="12">
        <v>130.75928095335786</v>
      </c>
      <c r="S4360" s="12" t="s">
        <v>28</v>
      </c>
      <c r="T4360" s="9" t="s">
        <v>4337</v>
      </c>
      <c r="U4360" s="9" t="s">
        <v>38</v>
      </c>
      <c r="V4360" s="9" t="s">
        <v>4337</v>
      </c>
      <c r="W4360" s="14">
        <v>3</v>
      </c>
    </row>
    <row r="4361" spans="1:23" x14ac:dyDescent="0.25">
      <c r="A4361" s="8">
        <v>2608</v>
      </c>
      <c r="B4361" s="9" t="s">
        <v>16602</v>
      </c>
      <c r="C4361" s="9" t="s">
        <v>22</v>
      </c>
      <c r="D4361" s="9" t="s">
        <v>16603</v>
      </c>
      <c r="E4361" s="9" t="s">
        <v>8166</v>
      </c>
      <c r="F4361" s="9" t="s">
        <v>16604</v>
      </c>
      <c r="G4361" s="12">
        <v>9</v>
      </c>
      <c r="H4361" s="9" t="s">
        <v>175</v>
      </c>
      <c r="I4361" s="9" t="s">
        <v>175</v>
      </c>
      <c r="J4361" s="12">
        <v>1</v>
      </c>
      <c r="K4361" s="13">
        <v>43950</v>
      </c>
      <c r="L4361" s="86">
        <f>(Tabla2[[#This Row],[release_year]]-'VARIANZA Y DES. EST'!$L$11)^2</f>
        <v>23.230495463129063</v>
      </c>
      <c r="M4361" s="12">
        <v>2019</v>
      </c>
      <c r="N4361" s="9" t="s">
        <v>35</v>
      </c>
      <c r="O4361" s="9" t="s">
        <v>16530</v>
      </c>
      <c r="P4361" s="12">
        <v>111</v>
      </c>
      <c r="Q4361" s="12">
        <v>111</v>
      </c>
      <c r="R4361" s="12">
        <v>130.75928095335786</v>
      </c>
      <c r="S4361" s="12" t="s">
        <v>28</v>
      </c>
      <c r="T4361" s="9" t="s">
        <v>2492</v>
      </c>
      <c r="U4361" s="9" t="s">
        <v>95</v>
      </c>
      <c r="V4361" s="9" t="s">
        <v>2492</v>
      </c>
      <c r="W4361" s="14">
        <v>3</v>
      </c>
    </row>
    <row r="4362" spans="1:23" x14ac:dyDescent="0.25">
      <c r="A4362" s="8">
        <v>2620</v>
      </c>
      <c r="B4362" s="9" t="s">
        <v>16605</v>
      </c>
      <c r="C4362" s="9" t="s">
        <v>22</v>
      </c>
      <c r="D4362" s="9" t="s">
        <v>16606</v>
      </c>
      <c r="E4362" s="9" t="s">
        <v>16607</v>
      </c>
      <c r="F4362" s="9" t="s">
        <v>16608</v>
      </c>
      <c r="G4362" s="12">
        <v>10</v>
      </c>
      <c r="H4362" s="12"/>
      <c r="I4362" s="9"/>
      <c r="J4362" s="12">
        <v>0</v>
      </c>
      <c r="K4362" s="13">
        <v>43949</v>
      </c>
      <c r="L4362" s="86">
        <f>(Tabla2[[#This Row],[release_year]]-'VARIANZA Y DES. EST'!$L$11)^2</f>
        <v>17.47405172519213</v>
      </c>
      <c r="M4362" s="12">
        <v>2010</v>
      </c>
      <c r="N4362" s="9" t="s">
        <v>76</v>
      </c>
      <c r="O4362" s="9" t="s">
        <v>16530</v>
      </c>
      <c r="P4362" s="12">
        <v>111</v>
      </c>
      <c r="Q4362" s="12">
        <v>111</v>
      </c>
      <c r="R4362" s="12">
        <v>130.75928095335786</v>
      </c>
      <c r="S4362" s="12" t="s">
        <v>28</v>
      </c>
      <c r="T4362" s="9" t="s">
        <v>859</v>
      </c>
      <c r="U4362" s="9" t="s">
        <v>95</v>
      </c>
      <c r="V4362" s="9" t="s">
        <v>859</v>
      </c>
      <c r="W4362" s="14">
        <v>2</v>
      </c>
    </row>
    <row r="4363" spans="1:23" x14ac:dyDescent="0.25">
      <c r="A4363" s="8">
        <v>2705</v>
      </c>
      <c r="B4363" s="9" t="s">
        <v>16609</v>
      </c>
      <c r="C4363" s="9" t="s">
        <v>22</v>
      </c>
      <c r="D4363" s="9" t="s">
        <v>16610</v>
      </c>
      <c r="E4363" s="18" t="s">
        <v>16611</v>
      </c>
      <c r="F4363" s="9" t="s">
        <v>16612</v>
      </c>
      <c r="G4363" s="12">
        <v>7</v>
      </c>
      <c r="H4363" s="9" t="s">
        <v>25</v>
      </c>
      <c r="I4363" s="9" t="s">
        <v>25</v>
      </c>
      <c r="J4363" s="12">
        <v>1</v>
      </c>
      <c r="K4363" s="13">
        <v>43927</v>
      </c>
      <c r="L4363" s="86">
        <f>(Tabla2[[#This Row],[release_year]]-'VARIANZA Y DES. EST'!$L$11)^2</f>
        <v>7.9512857435875226</v>
      </c>
      <c r="M4363" s="12">
        <v>2017</v>
      </c>
      <c r="N4363" s="9" t="s">
        <v>1991</v>
      </c>
      <c r="O4363" s="9" t="s">
        <v>16530</v>
      </c>
      <c r="P4363" s="12">
        <v>111</v>
      </c>
      <c r="Q4363" s="12">
        <v>111</v>
      </c>
      <c r="R4363" s="12">
        <v>130.75928095335786</v>
      </c>
      <c r="S4363" s="12" t="s">
        <v>28</v>
      </c>
      <c r="T4363" s="9" t="s">
        <v>144</v>
      </c>
      <c r="U4363" s="9" t="s">
        <v>45</v>
      </c>
      <c r="V4363" s="9" t="s">
        <v>144</v>
      </c>
      <c r="W4363" s="14">
        <v>2</v>
      </c>
    </row>
    <row r="4364" spans="1:23" x14ac:dyDescent="0.25">
      <c r="A4364" s="8">
        <v>2837</v>
      </c>
      <c r="B4364" s="9" t="s">
        <v>16613</v>
      </c>
      <c r="C4364" s="9" t="s">
        <v>22</v>
      </c>
      <c r="D4364" s="9" t="s">
        <v>16614</v>
      </c>
      <c r="E4364" s="9" t="s">
        <v>9227</v>
      </c>
      <c r="F4364" s="9" t="s">
        <v>16615</v>
      </c>
      <c r="G4364" s="12">
        <v>7</v>
      </c>
      <c r="H4364" s="9" t="s">
        <v>25</v>
      </c>
      <c r="I4364" s="9" t="s">
        <v>25</v>
      </c>
      <c r="J4364" s="12">
        <v>1</v>
      </c>
      <c r="K4364" s="13">
        <v>43896</v>
      </c>
      <c r="L4364" s="86">
        <f>(Tabla2[[#This Row],[release_year]]-'VARIANZA Y DES. EST'!$L$11)^2</f>
        <v>33.870100322899837</v>
      </c>
      <c r="M4364" s="12">
        <v>2020</v>
      </c>
      <c r="N4364" s="9" t="s">
        <v>1991</v>
      </c>
      <c r="O4364" s="9" t="s">
        <v>16530</v>
      </c>
      <c r="P4364" s="12">
        <v>111</v>
      </c>
      <c r="Q4364" s="12">
        <v>111</v>
      </c>
      <c r="R4364" s="12">
        <v>130.75928095335786</v>
      </c>
      <c r="S4364" s="12" t="s">
        <v>28</v>
      </c>
      <c r="T4364" s="9" t="s">
        <v>4567</v>
      </c>
      <c r="U4364" s="9" t="s">
        <v>38</v>
      </c>
      <c r="V4364" s="9" t="s">
        <v>4567</v>
      </c>
      <c r="W4364" s="14">
        <v>2</v>
      </c>
    </row>
    <row r="4365" spans="1:23" x14ac:dyDescent="0.25">
      <c r="A4365" s="8">
        <v>3197</v>
      </c>
      <c r="B4365" s="9" t="s">
        <v>16616</v>
      </c>
      <c r="C4365" s="9" t="s">
        <v>22</v>
      </c>
      <c r="D4365" s="9" t="s">
        <v>16617</v>
      </c>
      <c r="E4365" s="9"/>
      <c r="F4365" s="9" t="s">
        <v>16618</v>
      </c>
      <c r="G4365" s="12">
        <v>10</v>
      </c>
      <c r="H4365" s="9" t="s">
        <v>518</v>
      </c>
      <c r="I4365" s="9" t="s">
        <v>518</v>
      </c>
      <c r="J4365" s="12">
        <v>1</v>
      </c>
      <c r="K4365" s="13">
        <v>43800</v>
      </c>
      <c r="L4365" s="86">
        <f>(Tabla2[[#This Row],[release_year]]-'VARIANZA Y DES. EST'!$L$11)^2</f>
        <v>3.3116808838167522</v>
      </c>
      <c r="M4365" s="12">
        <v>2016</v>
      </c>
      <c r="N4365" s="9" t="s">
        <v>82</v>
      </c>
      <c r="O4365" s="9" t="s">
        <v>16530</v>
      </c>
      <c r="P4365" s="12">
        <v>111</v>
      </c>
      <c r="Q4365" s="12">
        <v>111</v>
      </c>
      <c r="R4365" s="12">
        <v>130.75928095335786</v>
      </c>
      <c r="S4365" s="12" t="s">
        <v>28</v>
      </c>
      <c r="T4365" s="9" t="s">
        <v>3319</v>
      </c>
      <c r="U4365" s="9" t="s">
        <v>45</v>
      </c>
      <c r="V4365" s="9" t="s">
        <v>3319</v>
      </c>
      <c r="W4365" s="14">
        <v>3</v>
      </c>
    </row>
    <row r="4366" spans="1:23" x14ac:dyDescent="0.25">
      <c r="A4366" s="8">
        <v>3508</v>
      </c>
      <c r="B4366" s="9" t="s">
        <v>16619</v>
      </c>
      <c r="C4366" s="9" t="s">
        <v>22</v>
      </c>
      <c r="D4366" s="9" t="s">
        <v>16620</v>
      </c>
      <c r="E4366" s="18" t="s">
        <v>12325</v>
      </c>
      <c r="F4366" s="9" t="s">
        <v>16621</v>
      </c>
      <c r="G4366" s="12">
        <v>8</v>
      </c>
      <c r="H4366" s="9" t="s">
        <v>7034</v>
      </c>
      <c r="I4366" s="9" t="s">
        <v>7034</v>
      </c>
      <c r="J4366" s="12">
        <v>1</v>
      </c>
      <c r="K4366" s="13">
        <v>43728</v>
      </c>
      <c r="L4366" s="86">
        <f>(Tabla2[[#This Row],[release_year]]-'VARIANZA Y DES. EST'!$L$11)^2</f>
        <v>14.590890603358293</v>
      </c>
      <c r="M4366" s="12">
        <v>2018</v>
      </c>
      <c r="N4366" s="9" t="s">
        <v>76</v>
      </c>
      <c r="O4366" s="9" t="s">
        <v>16530</v>
      </c>
      <c r="P4366" s="12">
        <v>111</v>
      </c>
      <c r="Q4366" s="12">
        <v>111</v>
      </c>
      <c r="R4366" s="12">
        <v>130.75928095335786</v>
      </c>
      <c r="S4366" s="12" t="s">
        <v>28</v>
      </c>
      <c r="T4366" s="9" t="s">
        <v>859</v>
      </c>
      <c r="U4366" s="9" t="s">
        <v>95</v>
      </c>
      <c r="V4366" s="9" t="s">
        <v>859</v>
      </c>
      <c r="W4366" s="14">
        <v>2</v>
      </c>
    </row>
    <row r="4367" spans="1:23" x14ac:dyDescent="0.25">
      <c r="A4367" s="8">
        <v>3638</v>
      </c>
      <c r="B4367" s="9" t="s">
        <v>16622</v>
      </c>
      <c r="C4367" s="9" t="s">
        <v>22</v>
      </c>
      <c r="D4367" s="9" t="s">
        <v>16623</v>
      </c>
      <c r="E4367" s="18" t="s">
        <v>16624</v>
      </c>
      <c r="F4367" s="9" t="s">
        <v>16625</v>
      </c>
      <c r="G4367" s="12">
        <v>6</v>
      </c>
      <c r="H4367" s="9" t="s">
        <v>390</v>
      </c>
      <c r="I4367" s="9" t="s">
        <v>390</v>
      </c>
      <c r="J4367" s="12">
        <v>1</v>
      </c>
      <c r="K4367" s="13">
        <v>43672</v>
      </c>
      <c r="L4367" s="86">
        <f>(Tabla2[[#This Row],[release_year]]-'VARIANZA Y DES. EST'!$L$11)^2</f>
        <v>14.590890603358293</v>
      </c>
      <c r="M4367" s="12">
        <v>2018</v>
      </c>
      <c r="N4367" s="9" t="s">
        <v>76</v>
      </c>
      <c r="O4367" s="9" t="s">
        <v>16530</v>
      </c>
      <c r="P4367" s="12">
        <v>111</v>
      </c>
      <c r="Q4367" s="12">
        <v>111</v>
      </c>
      <c r="R4367" s="12">
        <v>130.75928095335786</v>
      </c>
      <c r="S4367" s="12" t="s">
        <v>28</v>
      </c>
      <c r="T4367" s="9" t="s">
        <v>118</v>
      </c>
      <c r="U4367" s="9" t="s">
        <v>45</v>
      </c>
      <c r="V4367" s="9" t="s">
        <v>118</v>
      </c>
      <c r="W4367" s="14">
        <v>3</v>
      </c>
    </row>
    <row r="4368" spans="1:23" x14ac:dyDescent="0.25">
      <c r="A4368" s="8">
        <v>3834</v>
      </c>
      <c r="B4368" s="9" t="s">
        <v>16626</v>
      </c>
      <c r="C4368" s="9" t="s">
        <v>22</v>
      </c>
      <c r="D4368" s="9" t="s">
        <v>16627</v>
      </c>
      <c r="E4368" s="9" t="s">
        <v>16628</v>
      </c>
      <c r="F4368" s="9" t="s">
        <v>16629</v>
      </c>
      <c r="G4368" s="12">
        <v>8</v>
      </c>
      <c r="H4368" s="9" t="s">
        <v>231</v>
      </c>
      <c r="I4368" s="9" t="s">
        <v>231</v>
      </c>
      <c r="J4368" s="12">
        <v>1</v>
      </c>
      <c r="K4368" s="13">
        <v>43596</v>
      </c>
      <c r="L4368" s="86">
        <f>(Tabla2[[#This Row],[release_year]]-'VARIANZA Y DES. EST'!$L$11)^2</f>
        <v>23.230495463129063</v>
      </c>
      <c r="M4368" s="12">
        <v>2019</v>
      </c>
      <c r="N4368" s="9" t="s">
        <v>76</v>
      </c>
      <c r="O4368" s="9" t="s">
        <v>16530</v>
      </c>
      <c r="P4368" s="12">
        <v>111</v>
      </c>
      <c r="Q4368" s="12">
        <v>111</v>
      </c>
      <c r="R4368" s="12">
        <v>130.75928095335786</v>
      </c>
      <c r="S4368" s="12" t="s">
        <v>28</v>
      </c>
      <c r="T4368" s="9" t="s">
        <v>118</v>
      </c>
      <c r="U4368" s="9" t="s">
        <v>45</v>
      </c>
      <c r="V4368" s="9" t="s">
        <v>118</v>
      </c>
      <c r="W4368" s="14">
        <v>3</v>
      </c>
    </row>
    <row r="4369" spans="1:23" x14ac:dyDescent="0.25">
      <c r="A4369" s="8">
        <v>3905</v>
      </c>
      <c r="B4369" s="9" t="s">
        <v>16630</v>
      </c>
      <c r="C4369" s="9" t="s">
        <v>22</v>
      </c>
      <c r="D4369" s="9" t="s">
        <v>16631</v>
      </c>
      <c r="E4369" s="9" t="s">
        <v>16632</v>
      </c>
      <c r="F4369" s="9" t="s">
        <v>16633</v>
      </c>
      <c r="G4369" s="12">
        <v>5</v>
      </c>
      <c r="H4369" s="9" t="s">
        <v>890</v>
      </c>
      <c r="I4369" s="9" t="s">
        <v>7971</v>
      </c>
      <c r="J4369" s="12">
        <v>2</v>
      </c>
      <c r="K4369" s="13">
        <v>43574</v>
      </c>
      <c r="L4369" s="86">
        <f>(Tabla2[[#This Row],[release_year]]-'VARIANZA Y DES. EST'!$L$11)^2</f>
        <v>23.230495463129063</v>
      </c>
      <c r="M4369" s="12">
        <v>2019</v>
      </c>
      <c r="N4369" s="9" t="s">
        <v>76</v>
      </c>
      <c r="O4369" s="9" t="s">
        <v>16530</v>
      </c>
      <c r="P4369" s="12">
        <v>111</v>
      </c>
      <c r="Q4369" s="12">
        <v>111</v>
      </c>
      <c r="R4369" s="12">
        <v>130.75928095335786</v>
      </c>
      <c r="S4369" s="12" t="s">
        <v>28</v>
      </c>
      <c r="T4369" s="9" t="s">
        <v>70</v>
      </c>
      <c r="U4369" s="9" t="s">
        <v>45</v>
      </c>
      <c r="V4369" s="9" t="s">
        <v>70</v>
      </c>
      <c r="W4369" s="14">
        <v>2</v>
      </c>
    </row>
    <row r="4370" spans="1:23" x14ac:dyDescent="0.25">
      <c r="A4370" s="8">
        <v>3914</v>
      </c>
      <c r="B4370" s="9" t="s">
        <v>16634</v>
      </c>
      <c r="C4370" s="9" t="s">
        <v>22</v>
      </c>
      <c r="D4370" s="9" t="s">
        <v>16635</v>
      </c>
      <c r="E4370" s="9" t="s">
        <v>13339</v>
      </c>
      <c r="F4370" s="9" t="s">
        <v>16636</v>
      </c>
      <c r="G4370" s="12">
        <v>10</v>
      </c>
      <c r="H4370" s="9" t="s">
        <v>518</v>
      </c>
      <c r="I4370" s="9" t="s">
        <v>5182</v>
      </c>
      <c r="J4370" s="12">
        <v>2</v>
      </c>
      <c r="K4370" s="13">
        <v>43570</v>
      </c>
      <c r="L4370" s="86">
        <f>(Tabla2[[#This Row],[release_year]]-'VARIANZA Y DES. EST'!$L$11)^2</f>
        <v>124.99681770679673</v>
      </c>
      <c r="M4370" s="12">
        <v>2003</v>
      </c>
      <c r="N4370" s="9" t="s">
        <v>76</v>
      </c>
      <c r="O4370" s="9" t="s">
        <v>16530</v>
      </c>
      <c r="P4370" s="12">
        <v>111</v>
      </c>
      <c r="Q4370" s="12">
        <v>111</v>
      </c>
      <c r="R4370" s="12">
        <v>130.75928095335786</v>
      </c>
      <c r="S4370" s="12" t="s">
        <v>28</v>
      </c>
      <c r="T4370" s="9" t="s">
        <v>3319</v>
      </c>
      <c r="U4370" s="9" t="s">
        <v>45</v>
      </c>
      <c r="V4370" s="9" t="s">
        <v>3319</v>
      </c>
      <c r="W4370" s="14">
        <v>3</v>
      </c>
    </row>
    <row r="4371" spans="1:23" x14ac:dyDescent="0.25">
      <c r="A4371" s="8">
        <v>4035</v>
      </c>
      <c r="B4371" s="9" t="s">
        <v>16637</v>
      </c>
      <c r="C4371" s="9" t="s">
        <v>22</v>
      </c>
      <c r="D4371" s="9" t="s">
        <v>16638</v>
      </c>
      <c r="E4371" s="9" t="s">
        <v>16639</v>
      </c>
      <c r="F4371" s="9" t="s">
        <v>16640</v>
      </c>
      <c r="G4371" s="12">
        <v>4</v>
      </c>
      <c r="H4371" s="9" t="s">
        <v>231</v>
      </c>
      <c r="I4371" s="9" t="s">
        <v>231</v>
      </c>
      <c r="J4371" s="12">
        <v>1</v>
      </c>
      <c r="K4371" s="13">
        <v>43532</v>
      </c>
      <c r="L4371" s="86">
        <f>(Tabla2[[#This Row],[release_year]]-'VARIANZA Y DES. EST'!$L$11)^2</f>
        <v>23.230495463129063</v>
      </c>
      <c r="M4371" s="12">
        <v>2019</v>
      </c>
      <c r="N4371" s="9" t="s">
        <v>76</v>
      </c>
      <c r="O4371" s="9" t="s">
        <v>16530</v>
      </c>
      <c r="P4371" s="12">
        <v>111</v>
      </c>
      <c r="Q4371" s="12">
        <v>111</v>
      </c>
      <c r="R4371" s="12">
        <v>130.75928095335786</v>
      </c>
      <c r="S4371" s="12" t="s">
        <v>28</v>
      </c>
      <c r="T4371" s="9" t="s">
        <v>118</v>
      </c>
      <c r="U4371" s="9" t="s">
        <v>45</v>
      </c>
      <c r="V4371" s="9" t="s">
        <v>118</v>
      </c>
      <c r="W4371" s="14">
        <v>3</v>
      </c>
    </row>
    <row r="4372" spans="1:23" x14ac:dyDescent="0.25">
      <c r="A4372" s="8">
        <v>4098</v>
      </c>
      <c r="B4372" s="9" t="s">
        <v>16641</v>
      </c>
      <c r="C4372" s="9" t="s">
        <v>22</v>
      </c>
      <c r="D4372" s="9" t="s">
        <v>16642</v>
      </c>
      <c r="E4372" s="18" t="s">
        <v>16643</v>
      </c>
      <c r="F4372" s="18" t="s">
        <v>16644</v>
      </c>
      <c r="G4372" s="12">
        <v>7</v>
      </c>
      <c r="H4372" s="9" t="s">
        <v>518</v>
      </c>
      <c r="I4372" s="9" t="s">
        <v>518</v>
      </c>
      <c r="J4372" s="12">
        <v>1</v>
      </c>
      <c r="K4372" s="13">
        <v>43511</v>
      </c>
      <c r="L4372" s="86">
        <f>(Tabla2[[#This Row],[release_year]]-'VARIANZA Y DES. EST'!$L$11)^2</f>
        <v>14.590890603358293</v>
      </c>
      <c r="M4372" s="12">
        <v>2018</v>
      </c>
      <c r="N4372" s="9" t="s">
        <v>76</v>
      </c>
      <c r="O4372" s="9" t="s">
        <v>16530</v>
      </c>
      <c r="P4372" s="12">
        <v>111</v>
      </c>
      <c r="Q4372" s="12">
        <v>111</v>
      </c>
      <c r="R4372" s="12">
        <v>130.75928095335786</v>
      </c>
      <c r="S4372" s="12" t="s">
        <v>28</v>
      </c>
      <c r="T4372" s="9" t="s">
        <v>77</v>
      </c>
      <c r="U4372" s="9" t="s">
        <v>45</v>
      </c>
      <c r="V4372" s="9" t="s">
        <v>77</v>
      </c>
      <c r="W4372" s="14">
        <v>3</v>
      </c>
    </row>
    <row r="4373" spans="1:23" x14ac:dyDescent="0.25">
      <c r="A4373" s="8">
        <v>4220</v>
      </c>
      <c r="B4373" s="9" t="s">
        <v>16645</v>
      </c>
      <c r="C4373" s="9" t="s">
        <v>22</v>
      </c>
      <c r="D4373" s="9" t="s">
        <v>16646</v>
      </c>
      <c r="E4373" s="9" t="s">
        <v>16647</v>
      </c>
      <c r="F4373" s="9" t="s">
        <v>16648</v>
      </c>
      <c r="G4373" s="12">
        <v>8</v>
      </c>
      <c r="H4373" s="9" t="s">
        <v>3836</v>
      </c>
      <c r="I4373" s="9" t="s">
        <v>3836</v>
      </c>
      <c r="J4373" s="12">
        <v>1</v>
      </c>
      <c r="K4373" s="13">
        <v>43466</v>
      </c>
      <c r="L4373" s="86">
        <f>(Tabla2[[#This Row],[release_year]]-'VARIANZA Y DES. EST'!$L$11)^2</f>
        <v>0.67207602404598188</v>
      </c>
      <c r="M4373" s="12">
        <v>2015</v>
      </c>
      <c r="N4373" s="9" t="s">
        <v>35</v>
      </c>
      <c r="O4373" s="9" t="s">
        <v>16530</v>
      </c>
      <c r="P4373" s="12">
        <v>111</v>
      </c>
      <c r="Q4373" s="12">
        <v>111</v>
      </c>
      <c r="R4373" s="12">
        <v>130.75928095335786</v>
      </c>
      <c r="S4373" s="12" t="s">
        <v>28</v>
      </c>
      <c r="T4373" s="9" t="s">
        <v>4849</v>
      </c>
      <c r="U4373" s="9" t="s">
        <v>95</v>
      </c>
      <c r="V4373" s="9" t="s">
        <v>4849</v>
      </c>
      <c r="W4373" s="14">
        <v>3</v>
      </c>
    </row>
    <row r="4374" spans="1:23" x14ac:dyDescent="0.25">
      <c r="A4374" s="8">
        <v>4392</v>
      </c>
      <c r="B4374" s="9" t="s">
        <v>16649</v>
      </c>
      <c r="C4374" s="9" t="s">
        <v>22</v>
      </c>
      <c r="D4374" s="9" t="s">
        <v>16650</v>
      </c>
      <c r="E4374" s="9" t="s">
        <v>5810</v>
      </c>
      <c r="F4374" s="9" t="s">
        <v>16651</v>
      </c>
      <c r="G4374" s="12">
        <v>7</v>
      </c>
      <c r="H4374" s="9" t="s">
        <v>518</v>
      </c>
      <c r="I4374" s="9" t="s">
        <v>518</v>
      </c>
      <c r="J4374" s="12">
        <v>1</v>
      </c>
      <c r="K4374" s="16">
        <v>43419</v>
      </c>
      <c r="L4374" s="86">
        <f>(Tabla2[[#This Row],[release_year]]-'VARIANZA Y DES. EST'!$L$11)^2</f>
        <v>14.590890603358293</v>
      </c>
      <c r="M4374" s="12">
        <v>2018</v>
      </c>
      <c r="N4374" s="9" t="s">
        <v>35</v>
      </c>
      <c r="O4374" s="9" t="s">
        <v>16530</v>
      </c>
      <c r="P4374" s="12">
        <v>111</v>
      </c>
      <c r="Q4374" s="12">
        <v>111</v>
      </c>
      <c r="R4374" s="12">
        <v>130.75928095335786</v>
      </c>
      <c r="S4374" s="12" t="s">
        <v>28</v>
      </c>
      <c r="T4374" s="9" t="s">
        <v>94</v>
      </c>
      <c r="U4374" s="9" t="s">
        <v>95</v>
      </c>
      <c r="V4374" s="9" t="s">
        <v>94</v>
      </c>
      <c r="W4374" s="14">
        <v>3</v>
      </c>
    </row>
    <row r="4375" spans="1:23" x14ac:dyDescent="0.25">
      <c r="A4375" s="8">
        <v>4393</v>
      </c>
      <c r="B4375" s="9" t="s">
        <v>16652</v>
      </c>
      <c r="C4375" s="9" t="s">
        <v>22</v>
      </c>
      <c r="D4375" s="9" t="s">
        <v>16653</v>
      </c>
      <c r="E4375" s="18" t="s">
        <v>16654</v>
      </c>
      <c r="F4375" s="9" t="s">
        <v>16655</v>
      </c>
      <c r="G4375" s="12">
        <v>10</v>
      </c>
      <c r="H4375" s="9" t="s">
        <v>2935</v>
      </c>
      <c r="I4375" s="9" t="s">
        <v>2935</v>
      </c>
      <c r="J4375" s="12">
        <v>1</v>
      </c>
      <c r="K4375" s="16">
        <v>43419</v>
      </c>
      <c r="L4375" s="86">
        <f>(Tabla2[[#This Row],[release_year]]-'VARIANZA Y DES. EST'!$L$11)^2</f>
        <v>14.590890603358293</v>
      </c>
      <c r="M4375" s="12">
        <v>2018</v>
      </c>
      <c r="N4375" s="9" t="s">
        <v>76</v>
      </c>
      <c r="O4375" s="9" t="s">
        <v>16530</v>
      </c>
      <c r="P4375" s="12">
        <v>111</v>
      </c>
      <c r="Q4375" s="12">
        <v>111</v>
      </c>
      <c r="R4375" s="12">
        <v>130.75928095335786</v>
      </c>
      <c r="S4375" s="12" t="s">
        <v>28</v>
      </c>
      <c r="T4375" s="9" t="s">
        <v>3179</v>
      </c>
      <c r="U4375" s="9" t="s">
        <v>514</v>
      </c>
      <c r="V4375" s="9" t="s">
        <v>3179</v>
      </c>
      <c r="W4375" s="14">
        <v>2</v>
      </c>
    </row>
    <row r="4376" spans="1:23" x14ac:dyDescent="0.25">
      <c r="A4376" s="8">
        <v>4540</v>
      </c>
      <c r="B4376" s="9" t="s">
        <v>16656</v>
      </c>
      <c r="C4376" s="9" t="s">
        <v>22</v>
      </c>
      <c r="D4376" s="9" t="s">
        <v>16657</v>
      </c>
      <c r="E4376" s="18" t="s">
        <v>10961</v>
      </c>
      <c r="F4376" s="9" t="s">
        <v>16658</v>
      </c>
      <c r="G4376" s="12">
        <v>8</v>
      </c>
      <c r="H4376" s="9" t="s">
        <v>25</v>
      </c>
      <c r="I4376" s="9" t="s">
        <v>11336</v>
      </c>
      <c r="J4376" s="12">
        <v>2</v>
      </c>
      <c r="K4376" s="13">
        <v>43375</v>
      </c>
      <c r="L4376" s="86">
        <f>(Tabla2[[#This Row],[release_year]]-'VARIANZA Y DES. EST'!$L$11)^2</f>
        <v>7.9512857435875226</v>
      </c>
      <c r="M4376" s="12">
        <v>2017</v>
      </c>
      <c r="N4376" s="9" t="s">
        <v>1991</v>
      </c>
      <c r="O4376" s="9" t="s">
        <v>16530</v>
      </c>
      <c r="P4376" s="12">
        <v>111</v>
      </c>
      <c r="Q4376" s="12">
        <v>111</v>
      </c>
      <c r="R4376" s="12">
        <v>130.75928095335786</v>
      </c>
      <c r="S4376" s="12" t="s">
        <v>28</v>
      </c>
      <c r="T4376" s="9" t="s">
        <v>38</v>
      </c>
      <c r="U4376" s="9" t="s">
        <v>38</v>
      </c>
      <c r="V4376" s="9" t="s">
        <v>38</v>
      </c>
      <c r="W4376" s="14">
        <v>1</v>
      </c>
    </row>
    <row r="4377" spans="1:23" x14ac:dyDescent="0.25">
      <c r="A4377" s="8">
        <v>4592</v>
      </c>
      <c r="B4377" s="9" t="s">
        <v>16659</v>
      </c>
      <c r="C4377" s="9" t="s">
        <v>22</v>
      </c>
      <c r="D4377" s="9" t="s">
        <v>16660</v>
      </c>
      <c r="E4377" s="9" t="s">
        <v>16661</v>
      </c>
      <c r="F4377" s="9" t="s">
        <v>16662</v>
      </c>
      <c r="G4377" s="12">
        <v>10</v>
      </c>
      <c r="H4377" s="9" t="s">
        <v>25</v>
      </c>
      <c r="I4377" s="9" t="s">
        <v>25</v>
      </c>
      <c r="J4377" s="12">
        <v>1</v>
      </c>
      <c r="K4377" s="13">
        <v>43374</v>
      </c>
      <c r="L4377" s="86">
        <f>(Tabla2[[#This Row],[release_year]]-'VARIANZA Y DES. EST'!$L$11)^2</f>
        <v>26.834446865421359</v>
      </c>
      <c r="M4377" s="12">
        <v>2009</v>
      </c>
      <c r="N4377" s="9" t="s">
        <v>76</v>
      </c>
      <c r="O4377" s="9" t="s">
        <v>16530</v>
      </c>
      <c r="P4377" s="12">
        <v>111</v>
      </c>
      <c r="Q4377" s="12">
        <v>111</v>
      </c>
      <c r="R4377" s="12">
        <v>130.75928095335786</v>
      </c>
      <c r="S4377" s="12" t="s">
        <v>28</v>
      </c>
      <c r="T4377" s="9" t="s">
        <v>94</v>
      </c>
      <c r="U4377" s="9" t="s">
        <v>95</v>
      </c>
      <c r="V4377" s="9" t="s">
        <v>94</v>
      </c>
      <c r="W4377" s="14">
        <v>3</v>
      </c>
    </row>
    <row r="4378" spans="1:23" x14ac:dyDescent="0.25">
      <c r="A4378" s="8">
        <v>4618</v>
      </c>
      <c r="B4378" s="9" t="s">
        <v>16663</v>
      </c>
      <c r="C4378" s="9" t="s">
        <v>22</v>
      </c>
      <c r="D4378" s="9" t="s">
        <v>16664</v>
      </c>
      <c r="E4378" s="9" t="s">
        <v>16665</v>
      </c>
      <c r="F4378" s="9" t="s">
        <v>16666</v>
      </c>
      <c r="G4378" s="12">
        <v>11</v>
      </c>
      <c r="H4378" s="9" t="s">
        <v>858</v>
      </c>
      <c r="I4378" s="9" t="s">
        <v>858</v>
      </c>
      <c r="J4378" s="12">
        <v>1</v>
      </c>
      <c r="K4378" s="13">
        <v>43372</v>
      </c>
      <c r="L4378" s="86">
        <f>(Tabla2[[#This Row],[release_year]]-'VARIANZA Y DES. EST'!$L$11)^2</f>
        <v>14.590890603358293</v>
      </c>
      <c r="M4378" s="12">
        <v>2018</v>
      </c>
      <c r="N4378" s="9" t="s">
        <v>76</v>
      </c>
      <c r="O4378" s="9" t="s">
        <v>16530</v>
      </c>
      <c r="P4378" s="12">
        <v>111</v>
      </c>
      <c r="Q4378" s="12">
        <v>111</v>
      </c>
      <c r="R4378" s="12">
        <v>130.75928095335786</v>
      </c>
      <c r="S4378" s="12" t="s">
        <v>28</v>
      </c>
      <c r="T4378" s="9" t="s">
        <v>118</v>
      </c>
      <c r="U4378" s="9" t="s">
        <v>45</v>
      </c>
      <c r="V4378" s="9" t="s">
        <v>118</v>
      </c>
      <c r="W4378" s="14">
        <v>3</v>
      </c>
    </row>
    <row r="4379" spans="1:23" x14ac:dyDescent="0.25">
      <c r="A4379" s="8">
        <v>5499</v>
      </c>
      <c r="B4379" s="9" t="s">
        <v>16667</v>
      </c>
      <c r="C4379" s="9" t="s">
        <v>22</v>
      </c>
      <c r="D4379" s="9" t="s">
        <v>16668</v>
      </c>
      <c r="E4379" s="9" t="s">
        <v>16669</v>
      </c>
      <c r="F4379" s="9" t="s">
        <v>16670</v>
      </c>
      <c r="G4379" s="12">
        <v>6</v>
      </c>
      <c r="H4379" s="9" t="s">
        <v>1889</v>
      </c>
      <c r="I4379" s="9" t="s">
        <v>16671</v>
      </c>
      <c r="J4379" s="12">
        <v>2</v>
      </c>
      <c r="K4379" s="13">
        <v>42856</v>
      </c>
      <c r="L4379" s="86">
        <f>(Tabla2[[#This Row],[release_year]]-'VARIANZA Y DES. EST'!$L$11)^2</f>
        <v>3.3116808838167522</v>
      </c>
      <c r="M4379" s="12">
        <v>2016</v>
      </c>
      <c r="N4379" s="9" t="s">
        <v>76</v>
      </c>
      <c r="O4379" s="9" t="s">
        <v>16530</v>
      </c>
      <c r="P4379" s="12">
        <v>111</v>
      </c>
      <c r="Q4379" s="12">
        <v>111</v>
      </c>
      <c r="R4379" s="12">
        <v>130.75928095335786</v>
      </c>
      <c r="S4379" s="12" t="s">
        <v>28</v>
      </c>
      <c r="T4379" s="9" t="s">
        <v>118</v>
      </c>
      <c r="U4379" s="9" t="s">
        <v>45</v>
      </c>
      <c r="V4379" s="9" t="s">
        <v>118</v>
      </c>
      <c r="W4379" s="14">
        <v>3</v>
      </c>
    </row>
    <row r="4380" spans="1:23" x14ac:dyDescent="0.25">
      <c r="A4380" s="8">
        <v>6034</v>
      </c>
      <c r="B4380" s="9" t="s">
        <v>16672</v>
      </c>
      <c r="C4380" s="9" t="s">
        <v>22</v>
      </c>
      <c r="D4380" s="9" t="s">
        <v>16673</v>
      </c>
      <c r="E4380" s="18" t="s">
        <v>16674</v>
      </c>
      <c r="F4380" s="9" t="s">
        <v>16674</v>
      </c>
      <c r="G4380" s="12">
        <v>1</v>
      </c>
      <c r="H4380" s="9" t="s">
        <v>75</v>
      </c>
      <c r="I4380" s="9" t="s">
        <v>16675</v>
      </c>
      <c r="J4380" s="12">
        <v>3</v>
      </c>
      <c r="K4380" s="16">
        <v>42659</v>
      </c>
      <c r="L4380" s="86">
        <f>(Tabla2[[#This Row],[release_year]]-'VARIANZA Y DES. EST'!$L$11)^2</f>
        <v>0.67207602404598188</v>
      </c>
      <c r="M4380" s="12">
        <v>2015</v>
      </c>
      <c r="N4380" s="9" t="s">
        <v>82</v>
      </c>
      <c r="O4380" s="9" t="s">
        <v>16530</v>
      </c>
      <c r="P4380" s="12">
        <v>111</v>
      </c>
      <c r="Q4380" s="12">
        <v>111</v>
      </c>
      <c r="R4380" s="12">
        <v>130.75928095335786</v>
      </c>
      <c r="S4380" s="12" t="s">
        <v>28</v>
      </c>
      <c r="T4380" s="9" t="s">
        <v>105</v>
      </c>
      <c r="U4380" s="9" t="s">
        <v>57</v>
      </c>
      <c r="V4380" s="9" t="s">
        <v>105</v>
      </c>
      <c r="W4380" s="14">
        <v>2</v>
      </c>
    </row>
    <row r="4381" spans="1:23" x14ac:dyDescent="0.25">
      <c r="A4381" s="8">
        <v>6051</v>
      </c>
      <c r="B4381" s="9" t="s">
        <v>16676</v>
      </c>
      <c r="C4381" s="9" t="s">
        <v>22</v>
      </c>
      <c r="D4381" s="9" t="s">
        <v>16677</v>
      </c>
      <c r="E4381" s="9" t="s">
        <v>16678</v>
      </c>
      <c r="F4381" s="9" t="s">
        <v>16679</v>
      </c>
      <c r="G4381" s="12">
        <v>7</v>
      </c>
      <c r="H4381" s="9" t="s">
        <v>75</v>
      </c>
      <c r="I4381" s="9" t="s">
        <v>75</v>
      </c>
      <c r="J4381" s="12">
        <v>1</v>
      </c>
      <c r="K4381" s="13">
        <v>42614</v>
      </c>
      <c r="L4381" s="86">
        <f>(Tabla2[[#This Row],[release_year]]-'VARIANZA Y DES. EST'!$L$11)^2</f>
        <v>0.67207602404598188</v>
      </c>
      <c r="M4381" s="12">
        <v>2015</v>
      </c>
      <c r="N4381" s="9" t="s">
        <v>76</v>
      </c>
      <c r="O4381" s="9" t="s">
        <v>16530</v>
      </c>
      <c r="P4381" s="12">
        <v>111</v>
      </c>
      <c r="Q4381" s="12">
        <v>111</v>
      </c>
      <c r="R4381" s="12">
        <v>130.75928095335786</v>
      </c>
      <c r="S4381" s="12" t="s">
        <v>28</v>
      </c>
      <c r="T4381" s="9" t="s">
        <v>70</v>
      </c>
      <c r="U4381" s="9" t="s">
        <v>45</v>
      </c>
      <c r="V4381" s="9" t="s">
        <v>70</v>
      </c>
      <c r="W4381" s="14">
        <v>2</v>
      </c>
    </row>
    <row r="4382" spans="1:23" x14ac:dyDescent="0.25">
      <c r="A4382" s="8">
        <v>6092</v>
      </c>
      <c r="B4382" s="9" t="s">
        <v>16680</v>
      </c>
      <c r="C4382" s="9" t="s">
        <v>22</v>
      </c>
      <c r="D4382" s="9" t="s">
        <v>16681</v>
      </c>
      <c r="E4382" s="9" t="s">
        <v>16682</v>
      </c>
      <c r="F4382" s="9" t="s">
        <v>16683</v>
      </c>
      <c r="G4382" s="12">
        <v>11</v>
      </c>
      <c r="H4382" s="9" t="s">
        <v>279</v>
      </c>
      <c r="I4382" s="9" t="s">
        <v>16684</v>
      </c>
      <c r="J4382" s="12">
        <v>2</v>
      </c>
      <c r="K4382" s="16">
        <v>43789</v>
      </c>
      <c r="L4382" s="86">
        <f>(Tabla2[[#This Row],[release_year]]-'VARIANZA Y DES. EST'!$L$11)^2</f>
        <v>1.3928663045044412</v>
      </c>
      <c r="M4382" s="12">
        <v>2013</v>
      </c>
      <c r="N4382" s="9" t="s">
        <v>1991</v>
      </c>
      <c r="O4382" s="9" t="s">
        <v>16530</v>
      </c>
      <c r="P4382" s="12">
        <v>111</v>
      </c>
      <c r="Q4382" s="12">
        <v>111</v>
      </c>
      <c r="R4382" s="12">
        <v>130.75928095335786</v>
      </c>
      <c r="S4382" s="12" t="s">
        <v>28</v>
      </c>
      <c r="T4382" s="9" t="s">
        <v>118</v>
      </c>
      <c r="U4382" s="9" t="s">
        <v>45</v>
      </c>
      <c r="V4382" s="9" t="s">
        <v>118</v>
      </c>
      <c r="W4382" s="14">
        <v>3</v>
      </c>
    </row>
    <row r="4383" spans="1:23" x14ac:dyDescent="0.25">
      <c r="A4383" s="8">
        <v>6160</v>
      </c>
      <c r="B4383" s="9" t="s">
        <v>16685</v>
      </c>
      <c r="C4383" s="9" t="s">
        <v>22</v>
      </c>
      <c r="D4383" s="9" t="s">
        <v>16686</v>
      </c>
      <c r="E4383" s="9" t="s">
        <v>16687</v>
      </c>
      <c r="F4383" s="9" t="s">
        <v>16688</v>
      </c>
      <c r="G4383" s="12">
        <v>6</v>
      </c>
      <c r="H4383" s="9" t="s">
        <v>518</v>
      </c>
      <c r="I4383" s="9" t="s">
        <v>518</v>
      </c>
      <c r="J4383" s="12">
        <v>1</v>
      </c>
      <c r="K4383" s="13">
        <v>42948</v>
      </c>
      <c r="L4383" s="86">
        <f>(Tabla2[[#This Row],[release_year]]-'VARIANZA Y DES. EST'!$L$11)^2</f>
        <v>7.9512857435875226</v>
      </c>
      <c r="M4383" s="12">
        <v>2017</v>
      </c>
      <c r="N4383" s="9" t="s">
        <v>76</v>
      </c>
      <c r="O4383" s="9" t="s">
        <v>16530</v>
      </c>
      <c r="P4383" s="12">
        <v>111</v>
      </c>
      <c r="Q4383" s="12">
        <v>111</v>
      </c>
      <c r="R4383" s="12">
        <v>130.75928095335786</v>
      </c>
      <c r="S4383" s="12" t="s">
        <v>28</v>
      </c>
      <c r="T4383" s="9" t="s">
        <v>118</v>
      </c>
      <c r="U4383" s="9" t="s">
        <v>45</v>
      </c>
      <c r="V4383" s="9" t="s">
        <v>118</v>
      </c>
      <c r="W4383" s="14">
        <v>3</v>
      </c>
    </row>
    <row r="4384" spans="1:23" x14ac:dyDescent="0.25">
      <c r="A4384" s="8">
        <v>6359</v>
      </c>
      <c r="B4384" s="9" t="s">
        <v>16689</v>
      </c>
      <c r="C4384" s="9" t="s">
        <v>22</v>
      </c>
      <c r="D4384" s="9" t="s">
        <v>16690</v>
      </c>
      <c r="E4384" s="9" t="s">
        <v>16691</v>
      </c>
      <c r="F4384" s="9" t="s">
        <v>16692</v>
      </c>
      <c r="G4384" s="12">
        <v>9</v>
      </c>
      <c r="H4384" s="9" t="s">
        <v>25</v>
      </c>
      <c r="I4384" s="9" t="s">
        <v>25</v>
      </c>
      <c r="J4384" s="12">
        <v>1</v>
      </c>
      <c r="K4384" s="13">
        <v>44197</v>
      </c>
      <c r="L4384" s="86">
        <f>(Tabla2[[#This Row],[release_year]]-'VARIANZA Y DES. EST'!$L$11)^2</f>
        <v>2225.971042755049</v>
      </c>
      <c r="M4384" s="12">
        <v>1967</v>
      </c>
      <c r="N4384" s="9" t="s">
        <v>1991</v>
      </c>
      <c r="O4384" s="9" t="s">
        <v>16530</v>
      </c>
      <c r="P4384" s="12">
        <v>111</v>
      </c>
      <c r="Q4384" s="12">
        <v>111</v>
      </c>
      <c r="R4384" s="12">
        <v>130.75928095335786</v>
      </c>
      <c r="S4384" s="12" t="s">
        <v>28</v>
      </c>
      <c r="T4384" s="9" t="s">
        <v>7983</v>
      </c>
      <c r="U4384" s="9" t="s">
        <v>38</v>
      </c>
      <c r="V4384" s="9" t="s">
        <v>7983</v>
      </c>
      <c r="W4384" s="14">
        <v>3</v>
      </c>
    </row>
    <row r="4385" spans="1:23" x14ac:dyDescent="0.25">
      <c r="A4385" s="8">
        <v>6471</v>
      </c>
      <c r="B4385" s="9" t="s">
        <v>16693</v>
      </c>
      <c r="C4385" s="9" t="s">
        <v>22</v>
      </c>
      <c r="D4385" s="9" t="s">
        <v>16694</v>
      </c>
      <c r="E4385" s="18" t="s">
        <v>16695</v>
      </c>
      <c r="F4385" s="9" t="s">
        <v>16696</v>
      </c>
      <c r="G4385" s="12">
        <v>8</v>
      </c>
      <c r="H4385" s="9" t="s">
        <v>2924</v>
      </c>
      <c r="I4385" s="9" t="s">
        <v>2924</v>
      </c>
      <c r="J4385" s="12">
        <v>1</v>
      </c>
      <c r="K4385" s="13">
        <v>43367</v>
      </c>
      <c r="L4385" s="86">
        <f>(Tabla2[[#This Row],[release_year]]-'VARIANZA Y DES. EST'!$L$11)^2</f>
        <v>7.9512857435875226</v>
      </c>
      <c r="M4385" s="12">
        <v>2017</v>
      </c>
      <c r="N4385" s="9" t="s">
        <v>76</v>
      </c>
      <c r="O4385" s="9" t="s">
        <v>16530</v>
      </c>
      <c r="P4385" s="12">
        <v>111</v>
      </c>
      <c r="Q4385" s="12">
        <v>111</v>
      </c>
      <c r="R4385" s="12">
        <v>130.75928095335786</v>
      </c>
      <c r="S4385" s="12" t="s">
        <v>28</v>
      </c>
      <c r="T4385" s="9" t="s">
        <v>4211</v>
      </c>
      <c r="U4385" s="9" t="s">
        <v>38</v>
      </c>
      <c r="V4385" s="9" t="s">
        <v>4211</v>
      </c>
      <c r="W4385" s="14">
        <v>2</v>
      </c>
    </row>
    <row r="4386" spans="1:23" x14ac:dyDescent="0.25">
      <c r="A4386" s="8">
        <v>6616</v>
      </c>
      <c r="B4386" s="9" t="s">
        <v>16697</v>
      </c>
      <c r="C4386" s="9" t="s">
        <v>22</v>
      </c>
      <c r="D4386" s="9" t="s">
        <v>16698</v>
      </c>
      <c r="E4386" s="9" t="s">
        <v>16699</v>
      </c>
      <c r="F4386" s="9" t="s">
        <v>16699</v>
      </c>
      <c r="G4386" s="12">
        <v>1</v>
      </c>
      <c r="H4386" s="9" t="s">
        <v>25</v>
      </c>
      <c r="I4386" s="9" t="s">
        <v>25</v>
      </c>
      <c r="J4386" s="12">
        <v>1</v>
      </c>
      <c r="K4386" s="16">
        <v>43084</v>
      </c>
      <c r="L4386" s="86">
        <f>(Tabla2[[#This Row],[release_year]]-'VARIANZA Y DES. EST'!$L$11)^2</f>
        <v>7.9512857435875226</v>
      </c>
      <c r="M4386" s="12">
        <v>2017</v>
      </c>
      <c r="N4386" s="9" t="s">
        <v>76</v>
      </c>
      <c r="O4386" s="9" t="s">
        <v>16530</v>
      </c>
      <c r="P4386" s="12">
        <v>111</v>
      </c>
      <c r="Q4386" s="12">
        <v>111</v>
      </c>
      <c r="R4386" s="12">
        <v>130.75928095335786</v>
      </c>
      <c r="S4386" s="12" t="s">
        <v>28</v>
      </c>
      <c r="T4386" s="9" t="s">
        <v>57</v>
      </c>
      <c r="U4386" s="9" t="s">
        <v>57</v>
      </c>
      <c r="V4386" s="9" t="s">
        <v>57</v>
      </c>
      <c r="W4386" s="14">
        <v>1</v>
      </c>
    </row>
    <row r="4387" spans="1:23" x14ac:dyDescent="0.25">
      <c r="A4387" s="8">
        <v>6824</v>
      </c>
      <c r="B4387" s="9" t="s">
        <v>16700</v>
      </c>
      <c r="C4387" s="9" t="s">
        <v>22</v>
      </c>
      <c r="D4387" s="9" t="s">
        <v>16701</v>
      </c>
      <c r="E4387" s="9" t="s">
        <v>12680</v>
      </c>
      <c r="F4387" s="9" t="s">
        <v>16702</v>
      </c>
      <c r="G4387" s="12">
        <v>7</v>
      </c>
      <c r="H4387" s="9" t="s">
        <v>2935</v>
      </c>
      <c r="I4387" s="9" t="s">
        <v>2935</v>
      </c>
      <c r="J4387" s="12">
        <v>1</v>
      </c>
      <c r="K4387" s="13">
        <v>43358</v>
      </c>
      <c r="L4387" s="86">
        <f>(Tabla2[[#This Row],[release_year]]-'VARIANZA Y DES. EST'!$L$11)^2</f>
        <v>7.9512857435875226</v>
      </c>
      <c r="M4387" s="12">
        <v>2017</v>
      </c>
      <c r="N4387" s="9" t="s">
        <v>82</v>
      </c>
      <c r="O4387" s="9" t="s">
        <v>16530</v>
      </c>
      <c r="P4387" s="12">
        <v>111</v>
      </c>
      <c r="Q4387" s="12">
        <v>111</v>
      </c>
      <c r="R4387" s="12">
        <v>130.75928095335786</v>
      </c>
      <c r="S4387" s="12" t="s">
        <v>28</v>
      </c>
      <c r="T4387" s="9" t="s">
        <v>3319</v>
      </c>
      <c r="U4387" s="9" t="s">
        <v>45</v>
      </c>
      <c r="V4387" s="9" t="s">
        <v>3319</v>
      </c>
      <c r="W4387" s="14">
        <v>3</v>
      </c>
    </row>
    <row r="4388" spans="1:23" x14ac:dyDescent="0.25">
      <c r="A4388" s="8">
        <v>6859</v>
      </c>
      <c r="B4388" s="9" t="s">
        <v>16703</v>
      </c>
      <c r="C4388" s="9" t="s">
        <v>22</v>
      </c>
      <c r="D4388" s="9" t="s">
        <v>16704</v>
      </c>
      <c r="E4388" s="18" t="s">
        <v>16705</v>
      </c>
      <c r="F4388" s="9" t="s">
        <v>16706</v>
      </c>
      <c r="G4388" s="12">
        <v>10</v>
      </c>
      <c r="H4388" s="9" t="s">
        <v>25</v>
      </c>
      <c r="I4388" s="9" t="s">
        <v>25</v>
      </c>
      <c r="J4388" s="12">
        <v>1</v>
      </c>
      <c r="K4388" s="13">
        <v>43505</v>
      </c>
      <c r="L4388" s="86">
        <f>(Tabla2[[#This Row],[release_year]]-'VARIANZA Y DES. EST'!$L$11)^2</f>
        <v>14.590890603358293</v>
      </c>
      <c r="M4388" s="12">
        <v>2018</v>
      </c>
      <c r="N4388" s="9" t="s">
        <v>99</v>
      </c>
      <c r="O4388" s="9" t="s">
        <v>16530</v>
      </c>
      <c r="P4388" s="12">
        <v>111</v>
      </c>
      <c r="Q4388" s="12">
        <v>111</v>
      </c>
      <c r="R4388" s="12">
        <v>130.75928095335786</v>
      </c>
      <c r="S4388" s="12" t="s">
        <v>28</v>
      </c>
      <c r="T4388" s="9" t="s">
        <v>3215</v>
      </c>
      <c r="U4388" s="9" t="s">
        <v>30</v>
      </c>
      <c r="V4388" s="9" t="s">
        <v>3215</v>
      </c>
      <c r="W4388" s="14">
        <v>3</v>
      </c>
    </row>
    <row r="4389" spans="1:23" x14ac:dyDescent="0.25">
      <c r="A4389" s="8">
        <v>6991</v>
      </c>
      <c r="B4389" s="9" t="s">
        <v>16707</v>
      </c>
      <c r="C4389" s="9" t="s">
        <v>22</v>
      </c>
      <c r="D4389" s="9" t="s">
        <v>16708</v>
      </c>
      <c r="E4389" s="9" t="s">
        <v>12522</v>
      </c>
      <c r="F4389" s="9" t="s">
        <v>16709</v>
      </c>
      <c r="G4389" s="12">
        <v>11</v>
      </c>
      <c r="H4389" s="9" t="s">
        <v>25</v>
      </c>
      <c r="I4389" s="9" t="s">
        <v>25</v>
      </c>
      <c r="J4389" s="12">
        <v>1</v>
      </c>
      <c r="K4389" s="13">
        <v>43739</v>
      </c>
      <c r="L4389" s="86">
        <f>(Tabla2[[#This Row],[release_year]]-'VARIANZA Y DES. EST'!$L$11)^2</f>
        <v>10.1136565849629</v>
      </c>
      <c r="M4389" s="12">
        <v>2011</v>
      </c>
      <c r="N4389" s="9" t="s">
        <v>43</v>
      </c>
      <c r="O4389" s="9" t="s">
        <v>16530</v>
      </c>
      <c r="P4389" s="12">
        <v>111</v>
      </c>
      <c r="Q4389" s="12">
        <v>111</v>
      </c>
      <c r="R4389" s="12">
        <v>130.75928095335786</v>
      </c>
      <c r="S4389" s="12" t="s">
        <v>28</v>
      </c>
      <c r="T4389" s="9" t="s">
        <v>4008</v>
      </c>
      <c r="U4389" s="9" t="s">
        <v>45</v>
      </c>
      <c r="V4389" s="9" t="s">
        <v>4008</v>
      </c>
      <c r="W4389" s="14">
        <v>2</v>
      </c>
    </row>
    <row r="4390" spans="1:23" x14ac:dyDescent="0.25">
      <c r="A4390" s="8">
        <v>7198</v>
      </c>
      <c r="B4390" s="9" t="s">
        <v>16710</v>
      </c>
      <c r="C4390" s="9" t="s">
        <v>22</v>
      </c>
      <c r="D4390" s="9" t="s">
        <v>16711</v>
      </c>
      <c r="E4390" s="18" t="s">
        <v>16712</v>
      </c>
      <c r="F4390" s="9" t="s">
        <v>16713</v>
      </c>
      <c r="G4390" s="12">
        <v>10</v>
      </c>
      <c r="H4390" s="9" t="s">
        <v>25</v>
      </c>
      <c r="I4390" s="9" t="s">
        <v>1636</v>
      </c>
      <c r="J4390" s="12">
        <v>2</v>
      </c>
      <c r="K4390" s="13">
        <v>43831</v>
      </c>
      <c r="L4390" s="86">
        <f>(Tabla2[[#This Row],[release_year]]-'VARIANZA Y DES. EST'!$L$11)^2</f>
        <v>124.99681770679673</v>
      </c>
      <c r="M4390" s="12">
        <v>2003</v>
      </c>
      <c r="N4390" s="9" t="s">
        <v>1991</v>
      </c>
      <c r="O4390" s="9" t="s">
        <v>16530</v>
      </c>
      <c r="P4390" s="12">
        <v>111</v>
      </c>
      <c r="Q4390" s="12">
        <v>111</v>
      </c>
      <c r="R4390" s="12">
        <v>130.75928095335786</v>
      </c>
      <c r="S4390" s="12" t="s">
        <v>28</v>
      </c>
      <c r="T4390" s="9" t="s">
        <v>38</v>
      </c>
      <c r="U4390" s="9" t="s">
        <v>38</v>
      </c>
      <c r="V4390" s="9" t="s">
        <v>38</v>
      </c>
      <c r="W4390" s="14">
        <v>1</v>
      </c>
    </row>
    <row r="4391" spans="1:23" x14ac:dyDescent="0.25">
      <c r="A4391" s="8">
        <v>7310</v>
      </c>
      <c r="B4391" s="9" t="s">
        <v>16714</v>
      </c>
      <c r="C4391" s="9" t="s">
        <v>22</v>
      </c>
      <c r="D4391" s="9" t="s">
        <v>16715</v>
      </c>
      <c r="E4391" s="9" t="s">
        <v>16716</v>
      </c>
      <c r="F4391" s="9" t="s">
        <v>16717</v>
      </c>
      <c r="G4391" s="12">
        <v>13</v>
      </c>
      <c r="H4391" s="9" t="s">
        <v>116</v>
      </c>
      <c r="I4391" s="9" t="s">
        <v>116</v>
      </c>
      <c r="J4391" s="12">
        <v>1</v>
      </c>
      <c r="K4391" s="13">
        <v>43594</v>
      </c>
      <c r="L4391" s="86">
        <f>(Tabla2[[#This Row],[release_year]]-'VARIANZA Y DES. EST'!$L$11)^2</f>
        <v>1.3928663045044412</v>
      </c>
      <c r="M4391" s="12">
        <v>2013</v>
      </c>
      <c r="N4391" s="9" t="s">
        <v>35</v>
      </c>
      <c r="O4391" s="9" t="s">
        <v>16530</v>
      </c>
      <c r="P4391" s="12">
        <v>111</v>
      </c>
      <c r="Q4391" s="12">
        <v>111</v>
      </c>
      <c r="R4391" s="12">
        <v>130.75928095335786</v>
      </c>
      <c r="S4391" s="12" t="s">
        <v>28</v>
      </c>
      <c r="T4391" s="9" t="s">
        <v>4211</v>
      </c>
      <c r="U4391" s="9" t="s">
        <v>38</v>
      </c>
      <c r="V4391" s="9" t="s">
        <v>4211</v>
      </c>
      <c r="W4391" s="14">
        <v>2</v>
      </c>
    </row>
    <row r="4392" spans="1:23" x14ac:dyDescent="0.25">
      <c r="A4392" s="8">
        <v>7508</v>
      </c>
      <c r="B4392" s="9" t="s">
        <v>16718</v>
      </c>
      <c r="C4392" s="9" t="s">
        <v>22</v>
      </c>
      <c r="D4392" s="9" t="s">
        <v>16719</v>
      </c>
      <c r="E4392" s="9" t="s">
        <v>16720</v>
      </c>
      <c r="F4392" s="9" t="s">
        <v>16721</v>
      </c>
      <c r="G4392" s="12">
        <v>9</v>
      </c>
      <c r="H4392" s="9" t="s">
        <v>25</v>
      </c>
      <c r="I4392" s="9" t="s">
        <v>25</v>
      </c>
      <c r="J4392" s="12">
        <v>1</v>
      </c>
      <c r="K4392" s="13">
        <v>43606</v>
      </c>
      <c r="L4392" s="86">
        <f>(Tabla2[[#This Row],[release_year]]-'VARIANZA Y DES. EST'!$L$11)^2</f>
        <v>3.3116808838167522</v>
      </c>
      <c r="M4392" s="12">
        <v>2016</v>
      </c>
      <c r="N4392" s="9" t="s">
        <v>1991</v>
      </c>
      <c r="O4392" s="9" t="s">
        <v>16530</v>
      </c>
      <c r="P4392" s="12">
        <v>111</v>
      </c>
      <c r="Q4392" s="12">
        <v>111</v>
      </c>
      <c r="R4392" s="12">
        <v>130.75928095335786</v>
      </c>
      <c r="S4392" s="12" t="s">
        <v>28</v>
      </c>
      <c r="T4392" s="9" t="s">
        <v>3476</v>
      </c>
      <c r="U4392" s="9" t="s">
        <v>45</v>
      </c>
      <c r="V4392" s="9" t="s">
        <v>3476</v>
      </c>
      <c r="W4392" s="14">
        <v>3</v>
      </c>
    </row>
    <row r="4393" spans="1:23" x14ac:dyDescent="0.25">
      <c r="A4393" s="8">
        <v>7659</v>
      </c>
      <c r="B4393" s="9" t="s">
        <v>16722</v>
      </c>
      <c r="C4393" s="9" t="s">
        <v>22</v>
      </c>
      <c r="D4393" s="9" t="s">
        <v>16723</v>
      </c>
      <c r="E4393" s="18" t="s">
        <v>16724</v>
      </c>
      <c r="F4393" s="9" t="s">
        <v>16725</v>
      </c>
      <c r="G4393" s="12">
        <v>8</v>
      </c>
      <c r="H4393" s="9" t="s">
        <v>126</v>
      </c>
      <c r="I4393" s="9" t="s">
        <v>126</v>
      </c>
      <c r="J4393" s="12">
        <v>1</v>
      </c>
      <c r="K4393" s="13">
        <v>43936</v>
      </c>
      <c r="L4393" s="86">
        <f>(Tabla2[[#This Row],[release_year]]-'VARIANZA Y DES. EST'!$L$11)^2</f>
        <v>23.230495463129063</v>
      </c>
      <c r="M4393" s="12">
        <v>2019</v>
      </c>
      <c r="N4393" s="9" t="s">
        <v>76</v>
      </c>
      <c r="O4393" s="9" t="s">
        <v>16530</v>
      </c>
      <c r="P4393" s="12">
        <v>111</v>
      </c>
      <c r="Q4393" s="12">
        <v>111</v>
      </c>
      <c r="R4393" s="12">
        <v>130.75928095335786</v>
      </c>
      <c r="S4393" s="12" t="s">
        <v>28</v>
      </c>
      <c r="T4393" s="9" t="s">
        <v>70</v>
      </c>
      <c r="U4393" s="9" t="s">
        <v>45</v>
      </c>
      <c r="V4393" s="9" t="s">
        <v>70</v>
      </c>
      <c r="W4393" s="14">
        <v>2</v>
      </c>
    </row>
    <row r="4394" spans="1:23" x14ac:dyDescent="0.25">
      <c r="A4394" s="8">
        <v>7671</v>
      </c>
      <c r="B4394" s="9" t="s">
        <v>16726</v>
      </c>
      <c r="C4394" s="9" t="s">
        <v>22</v>
      </c>
      <c r="D4394" s="9" t="s">
        <v>16727</v>
      </c>
      <c r="E4394" s="9" t="s">
        <v>16728</v>
      </c>
      <c r="F4394" s="9" t="s">
        <v>16729</v>
      </c>
      <c r="G4394" s="12">
        <v>6</v>
      </c>
      <c r="H4394" s="9" t="s">
        <v>1349</v>
      </c>
      <c r="I4394" s="9" t="s">
        <v>1349</v>
      </c>
      <c r="J4394" s="12">
        <v>1</v>
      </c>
      <c r="K4394" s="13">
        <v>43115</v>
      </c>
      <c r="L4394" s="86">
        <f>(Tabla2[[#This Row],[release_year]]-'VARIANZA Y DES. EST'!$L$11)^2</f>
        <v>3.3116808838167522</v>
      </c>
      <c r="M4394" s="12">
        <v>2016</v>
      </c>
      <c r="N4394" s="9" t="s">
        <v>842</v>
      </c>
      <c r="O4394" s="9" t="s">
        <v>16530</v>
      </c>
      <c r="P4394" s="12">
        <v>111</v>
      </c>
      <c r="Q4394" s="12">
        <v>111</v>
      </c>
      <c r="R4394" s="12">
        <v>130.75928095335786</v>
      </c>
      <c r="S4394" s="12" t="s">
        <v>28</v>
      </c>
      <c r="T4394" s="9" t="s">
        <v>2930</v>
      </c>
      <c r="U4394" s="9" t="s">
        <v>38</v>
      </c>
      <c r="V4394" s="9" t="s">
        <v>2930</v>
      </c>
      <c r="W4394" s="14">
        <v>3</v>
      </c>
    </row>
    <row r="4395" spans="1:23" x14ac:dyDescent="0.25">
      <c r="A4395" s="8">
        <v>7840</v>
      </c>
      <c r="B4395" s="9" t="s">
        <v>16730</v>
      </c>
      <c r="C4395" s="9" t="s">
        <v>22</v>
      </c>
      <c r="D4395" s="9" t="s">
        <v>16731</v>
      </c>
      <c r="E4395" s="9" t="s">
        <v>16732</v>
      </c>
      <c r="F4395" s="9" t="s">
        <v>16733</v>
      </c>
      <c r="G4395" s="12">
        <v>10</v>
      </c>
      <c r="H4395" s="9" t="s">
        <v>25</v>
      </c>
      <c r="I4395" s="9" t="s">
        <v>25</v>
      </c>
      <c r="J4395" s="12">
        <v>1</v>
      </c>
      <c r="K4395" s="13">
        <v>43770</v>
      </c>
      <c r="L4395" s="86">
        <f>(Tabla2[[#This Row],[release_year]]-'VARIANZA Y DES. EST'!$L$11)^2</f>
        <v>3502.2957844377997</v>
      </c>
      <c r="M4395" s="12">
        <v>1955</v>
      </c>
      <c r="N4395" s="9" t="s">
        <v>43</v>
      </c>
      <c r="O4395" s="9" t="s">
        <v>16530</v>
      </c>
      <c r="P4395" s="12">
        <v>111</v>
      </c>
      <c r="Q4395" s="12">
        <v>111</v>
      </c>
      <c r="R4395" s="12">
        <v>130.75928095335786</v>
      </c>
      <c r="S4395" s="12" t="s">
        <v>28</v>
      </c>
      <c r="T4395" s="9" t="s">
        <v>5622</v>
      </c>
      <c r="U4395" s="9" t="s">
        <v>151</v>
      </c>
      <c r="V4395" s="9" t="s">
        <v>5622</v>
      </c>
      <c r="W4395" s="14">
        <v>2</v>
      </c>
    </row>
    <row r="4396" spans="1:23" x14ac:dyDescent="0.25">
      <c r="A4396" s="8">
        <v>7970</v>
      </c>
      <c r="B4396" s="9" t="s">
        <v>16734</v>
      </c>
      <c r="C4396" s="9" t="s">
        <v>22</v>
      </c>
      <c r="D4396" s="9" t="s">
        <v>16735</v>
      </c>
      <c r="E4396" s="9" t="s">
        <v>16736</v>
      </c>
      <c r="F4396" s="9" t="s">
        <v>16737</v>
      </c>
      <c r="G4396" s="12">
        <v>8</v>
      </c>
      <c r="H4396" s="9" t="s">
        <v>25</v>
      </c>
      <c r="I4396" s="9" t="s">
        <v>16738</v>
      </c>
      <c r="J4396" s="12">
        <v>4</v>
      </c>
      <c r="K4396" s="13">
        <v>43191</v>
      </c>
      <c r="L4396" s="86">
        <f>(Tabla2[[#This Row],[release_year]]-'VARIANZA Y DES. EST'!$L$11)^2</f>
        <v>0.67207602404598188</v>
      </c>
      <c r="M4396" s="12">
        <v>2015</v>
      </c>
      <c r="N4396" s="9" t="s">
        <v>43</v>
      </c>
      <c r="O4396" s="9" t="s">
        <v>16530</v>
      </c>
      <c r="P4396" s="12">
        <v>111</v>
      </c>
      <c r="Q4396" s="12">
        <v>111</v>
      </c>
      <c r="R4396" s="12">
        <v>130.75928095335786</v>
      </c>
      <c r="S4396" s="12" t="s">
        <v>28</v>
      </c>
      <c r="T4396" s="9" t="s">
        <v>2709</v>
      </c>
      <c r="U4396" s="9" t="s">
        <v>45</v>
      </c>
      <c r="V4396" s="9" t="s">
        <v>2709</v>
      </c>
      <c r="W4396" s="14">
        <v>2</v>
      </c>
    </row>
    <row r="4397" spans="1:23" x14ac:dyDescent="0.25">
      <c r="A4397" s="8">
        <v>7990</v>
      </c>
      <c r="B4397" s="9" t="s">
        <v>16739</v>
      </c>
      <c r="C4397" s="9" t="s">
        <v>22</v>
      </c>
      <c r="D4397" s="9" t="s">
        <v>16740</v>
      </c>
      <c r="E4397" s="9" t="s">
        <v>12927</v>
      </c>
      <c r="F4397" s="18" t="s">
        <v>16741</v>
      </c>
      <c r="G4397" s="12">
        <v>8</v>
      </c>
      <c r="H4397" s="9" t="s">
        <v>468</v>
      </c>
      <c r="I4397" s="9" t="s">
        <v>468</v>
      </c>
      <c r="J4397" s="12">
        <v>1</v>
      </c>
      <c r="K4397" s="16">
        <v>43084</v>
      </c>
      <c r="L4397" s="86">
        <f>(Tabla2[[#This Row],[release_year]]-'VARIANZA Y DES. EST'!$L$11)^2</f>
        <v>230.43839826771367</v>
      </c>
      <c r="M4397" s="12">
        <v>1999</v>
      </c>
      <c r="N4397" s="9" t="s">
        <v>1991</v>
      </c>
      <c r="O4397" s="9" t="s">
        <v>16530</v>
      </c>
      <c r="P4397" s="12">
        <v>111</v>
      </c>
      <c r="Q4397" s="12">
        <v>111</v>
      </c>
      <c r="R4397" s="12">
        <v>130.75928095335786</v>
      </c>
      <c r="S4397" s="12" t="s">
        <v>28</v>
      </c>
      <c r="T4397" s="9" t="s">
        <v>2492</v>
      </c>
      <c r="U4397" s="9" t="s">
        <v>95</v>
      </c>
      <c r="V4397" s="9" t="s">
        <v>2492</v>
      </c>
      <c r="W4397" s="14">
        <v>3</v>
      </c>
    </row>
    <row r="4398" spans="1:23" x14ac:dyDescent="0.25">
      <c r="A4398" s="8">
        <v>8150</v>
      </c>
      <c r="B4398" s="9" t="s">
        <v>16742</v>
      </c>
      <c r="C4398" s="9" t="s">
        <v>22</v>
      </c>
      <c r="D4398" s="9" t="s">
        <v>16743</v>
      </c>
      <c r="E4398" s="9" t="s">
        <v>16744</v>
      </c>
      <c r="F4398" s="9" t="s">
        <v>16745</v>
      </c>
      <c r="G4398" s="12">
        <v>8</v>
      </c>
      <c r="H4398" s="9" t="s">
        <v>518</v>
      </c>
      <c r="I4398" s="9" t="s">
        <v>518</v>
      </c>
      <c r="J4398" s="12">
        <v>1</v>
      </c>
      <c r="K4398" s="16">
        <v>43023</v>
      </c>
      <c r="L4398" s="86">
        <f>(Tabla2[[#This Row],[release_year]]-'VARIANZA Y DES. EST'!$L$11)^2</f>
        <v>3.2471164275211517E-2</v>
      </c>
      <c r="M4398" s="12">
        <v>2014</v>
      </c>
      <c r="N4398" s="9" t="s">
        <v>76</v>
      </c>
      <c r="O4398" s="9" t="s">
        <v>16530</v>
      </c>
      <c r="P4398" s="12">
        <v>111</v>
      </c>
      <c r="Q4398" s="12">
        <v>111</v>
      </c>
      <c r="R4398" s="12">
        <v>130.75928095335786</v>
      </c>
      <c r="S4398" s="12" t="s">
        <v>28</v>
      </c>
      <c r="T4398" s="9" t="s">
        <v>8442</v>
      </c>
      <c r="U4398" s="9" t="s">
        <v>38</v>
      </c>
      <c r="V4398" s="9" t="s">
        <v>8442</v>
      </c>
      <c r="W4398" s="14">
        <v>3</v>
      </c>
    </row>
    <row r="4399" spans="1:23" x14ac:dyDescent="0.25">
      <c r="A4399" s="8">
        <v>8220</v>
      </c>
      <c r="B4399" s="9" t="s">
        <v>16746</v>
      </c>
      <c r="C4399" s="9" t="s">
        <v>22</v>
      </c>
      <c r="D4399" s="9" t="s">
        <v>16747</v>
      </c>
      <c r="E4399" s="9" t="s">
        <v>5431</v>
      </c>
      <c r="F4399" s="9" t="s">
        <v>16748</v>
      </c>
      <c r="G4399" s="12">
        <v>14</v>
      </c>
      <c r="H4399" s="9" t="s">
        <v>25</v>
      </c>
      <c r="I4399" s="9" t="s">
        <v>25</v>
      </c>
      <c r="J4399" s="12">
        <v>1</v>
      </c>
      <c r="K4399" s="13">
        <v>43739</v>
      </c>
      <c r="L4399" s="86">
        <f>(Tabla2[[#This Row],[release_year]]-'VARIANZA Y DES. EST'!$L$11)^2</f>
        <v>17.47405172519213</v>
      </c>
      <c r="M4399" s="12">
        <v>2010</v>
      </c>
      <c r="N4399" s="9" t="s">
        <v>43</v>
      </c>
      <c r="O4399" s="9" t="s">
        <v>16530</v>
      </c>
      <c r="P4399" s="12">
        <v>111</v>
      </c>
      <c r="Q4399" s="12">
        <v>111</v>
      </c>
      <c r="R4399" s="12">
        <v>130.75928095335786</v>
      </c>
      <c r="S4399" s="12" t="s">
        <v>28</v>
      </c>
      <c r="T4399" s="9" t="s">
        <v>5727</v>
      </c>
      <c r="U4399" s="9" t="s">
        <v>38</v>
      </c>
      <c r="V4399" s="9" t="s">
        <v>5727</v>
      </c>
      <c r="W4399" s="14">
        <v>3</v>
      </c>
    </row>
    <row r="4400" spans="1:23" x14ac:dyDescent="0.25">
      <c r="A4400" s="8">
        <v>8246</v>
      </c>
      <c r="B4400" s="9" t="s">
        <v>16749</v>
      </c>
      <c r="C4400" s="9" t="s">
        <v>22</v>
      </c>
      <c r="D4400" s="9" t="s">
        <v>16750</v>
      </c>
      <c r="E4400" s="9" t="s">
        <v>16751</v>
      </c>
      <c r="F4400" s="9" t="s">
        <v>16752</v>
      </c>
      <c r="G4400" s="12">
        <v>13</v>
      </c>
      <c r="H4400" s="9" t="s">
        <v>390</v>
      </c>
      <c r="I4400" s="9" t="s">
        <v>16753</v>
      </c>
      <c r="J4400" s="12">
        <v>2</v>
      </c>
      <c r="K4400" s="13">
        <v>42839</v>
      </c>
      <c r="L4400" s="86">
        <f>(Tabla2[[#This Row],[release_year]]-'VARIANZA Y DES. EST'!$L$11)^2</f>
        <v>3.3116808838167522</v>
      </c>
      <c r="M4400" s="12">
        <v>2016</v>
      </c>
      <c r="N4400" s="9" t="s">
        <v>35</v>
      </c>
      <c r="O4400" s="9" t="s">
        <v>16530</v>
      </c>
      <c r="P4400" s="12">
        <v>111</v>
      </c>
      <c r="Q4400" s="12">
        <v>111</v>
      </c>
      <c r="R4400" s="12">
        <v>130.75928095335786</v>
      </c>
      <c r="S4400" s="12" t="s">
        <v>28</v>
      </c>
      <c r="T4400" s="9" t="s">
        <v>460</v>
      </c>
      <c r="U4400" s="9" t="s">
        <v>45</v>
      </c>
      <c r="V4400" s="9" t="s">
        <v>460</v>
      </c>
      <c r="W4400" s="14">
        <v>3</v>
      </c>
    </row>
    <row r="4401" spans="1:23" x14ac:dyDescent="0.25">
      <c r="A4401" s="8">
        <v>8356</v>
      </c>
      <c r="B4401" s="9" t="s">
        <v>16754</v>
      </c>
      <c r="C4401" s="9" t="s">
        <v>22</v>
      </c>
      <c r="D4401" s="9" t="s">
        <v>16755</v>
      </c>
      <c r="E4401" s="9" t="s">
        <v>8795</v>
      </c>
      <c r="F4401" s="9" t="s">
        <v>16756</v>
      </c>
      <c r="G4401" s="12">
        <v>1</v>
      </c>
      <c r="H4401" s="9" t="s">
        <v>25</v>
      </c>
      <c r="I4401" s="9" t="s">
        <v>25</v>
      </c>
      <c r="J4401" s="12">
        <v>1</v>
      </c>
      <c r="K4401" s="13">
        <v>42767</v>
      </c>
      <c r="L4401" s="86">
        <f>(Tabla2[[#This Row],[release_year]]-'VARIANZA Y DES. EST'!$L$11)^2</f>
        <v>3.3116808838167522</v>
      </c>
      <c r="M4401" s="12">
        <v>2016</v>
      </c>
      <c r="N4401" s="9" t="s">
        <v>43</v>
      </c>
      <c r="O4401" s="9" t="s">
        <v>16530</v>
      </c>
      <c r="P4401" s="12">
        <v>111</v>
      </c>
      <c r="Q4401" s="12">
        <v>111</v>
      </c>
      <c r="R4401" s="12">
        <v>130.75928095335786</v>
      </c>
      <c r="S4401" s="12" t="s">
        <v>28</v>
      </c>
      <c r="T4401" s="9" t="s">
        <v>83</v>
      </c>
      <c r="U4401" s="9" t="s">
        <v>57</v>
      </c>
      <c r="V4401" s="9" t="s">
        <v>83</v>
      </c>
      <c r="W4401" s="14">
        <v>2</v>
      </c>
    </row>
    <row r="4402" spans="1:23" x14ac:dyDescent="0.25">
      <c r="A4402" s="8">
        <v>8466</v>
      </c>
      <c r="B4402" s="9" t="s">
        <v>16757</v>
      </c>
      <c r="C4402" s="9" t="s">
        <v>22</v>
      </c>
      <c r="D4402" s="9" t="s">
        <v>16758</v>
      </c>
      <c r="E4402" s="9" t="s">
        <v>16759</v>
      </c>
      <c r="F4402" s="9" t="s">
        <v>16760</v>
      </c>
      <c r="G4402" s="12">
        <v>9</v>
      </c>
      <c r="H4402" s="9" t="s">
        <v>25</v>
      </c>
      <c r="I4402" s="9" t="s">
        <v>9099</v>
      </c>
      <c r="J4402" s="12">
        <v>2</v>
      </c>
      <c r="K4402" s="13">
        <v>44105</v>
      </c>
      <c r="L4402" s="86">
        <f>(Tabla2[[#This Row],[release_year]]-'VARIANZA Y DES. EST'!$L$11)^2</f>
        <v>103.6364225665675</v>
      </c>
      <c r="M4402" s="12">
        <v>2004</v>
      </c>
      <c r="N4402" s="9" t="s">
        <v>99</v>
      </c>
      <c r="O4402" s="9" t="s">
        <v>16530</v>
      </c>
      <c r="P4402" s="12">
        <v>111</v>
      </c>
      <c r="Q4402" s="12">
        <v>111</v>
      </c>
      <c r="R4402" s="12">
        <v>130.75928095335786</v>
      </c>
      <c r="S4402" s="12" t="s">
        <v>28</v>
      </c>
      <c r="T4402" s="9" t="s">
        <v>3577</v>
      </c>
      <c r="U4402" s="9" t="s">
        <v>95</v>
      </c>
      <c r="V4402" s="9" t="s">
        <v>3577</v>
      </c>
      <c r="W4402" s="14">
        <v>2</v>
      </c>
    </row>
    <row r="4403" spans="1:23" x14ac:dyDescent="0.25">
      <c r="A4403" s="8">
        <v>8490</v>
      </c>
      <c r="B4403" s="9" t="s">
        <v>16761</v>
      </c>
      <c r="C4403" s="9" t="s">
        <v>22</v>
      </c>
      <c r="D4403" s="9" t="s">
        <v>16762</v>
      </c>
      <c r="E4403" s="9" t="s">
        <v>16763</v>
      </c>
      <c r="F4403" s="9" t="s">
        <v>16764</v>
      </c>
      <c r="G4403" s="12">
        <v>9</v>
      </c>
      <c r="H4403" s="9" t="s">
        <v>25</v>
      </c>
      <c r="I4403" s="9" t="s">
        <v>25</v>
      </c>
      <c r="J4403" s="12">
        <v>1</v>
      </c>
      <c r="K4403" s="13">
        <v>43344</v>
      </c>
      <c r="L4403" s="86">
        <f>(Tabla2[[#This Row],[release_year]]-'VARIANZA Y DES. EST'!$L$11)^2</f>
        <v>407.24037396885979</v>
      </c>
      <c r="M4403" s="12">
        <v>1994</v>
      </c>
      <c r="N4403" s="9" t="s">
        <v>43</v>
      </c>
      <c r="O4403" s="9" t="s">
        <v>16530</v>
      </c>
      <c r="P4403" s="12">
        <v>111</v>
      </c>
      <c r="Q4403" s="12">
        <v>111</v>
      </c>
      <c r="R4403" s="12">
        <v>130.75928095335786</v>
      </c>
      <c r="S4403" s="12" t="s">
        <v>28</v>
      </c>
      <c r="T4403" s="9" t="s">
        <v>38</v>
      </c>
      <c r="U4403" s="9" t="s">
        <v>38</v>
      </c>
      <c r="V4403" s="9" t="s">
        <v>38</v>
      </c>
      <c r="W4403" s="14">
        <v>1</v>
      </c>
    </row>
    <row r="4404" spans="1:23" x14ac:dyDescent="0.25">
      <c r="A4404" s="8">
        <v>8500</v>
      </c>
      <c r="B4404" s="9" t="s">
        <v>16765</v>
      </c>
      <c r="C4404" s="9" t="s">
        <v>22</v>
      </c>
      <c r="D4404" s="9" t="s">
        <v>16766</v>
      </c>
      <c r="E4404" s="18" t="s">
        <v>16767</v>
      </c>
      <c r="F4404" s="9" t="s">
        <v>16768</v>
      </c>
      <c r="G4404" s="12">
        <v>5</v>
      </c>
      <c r="H4404" s="9" t="s">
        <v>25</v>
      </c>
      <c r="I4404" s="9" t="s">
        <v>25</v>
      </c>
      <c r="J4404" s="12">
        <v>1</v>
      </c>
      <c r="K4404" s="13">
        <v>43412</v>
      </c>
      <c r="L4404" s="86">
        <f>(Tabla2[[#This Row],[release_year]]-'VARIANZA Y DES. EST'!$L$11)^2</f>
        <v>0.67207602404598188</v>
      </c>
      <c r="M4404" s="12">
        <v>2015</v>
      </c>
      <c r="N4404" s="9" t="s">
        <v>43</v>
      </c>
      <c r="O4404" s="9" t="s">
        <v>16530</v>
      </c>
      <c r="P4404" s="12">
        <v>111</v>
      </c>
      <c r="Q4404" s="12">
        <v>111</v>
      </c>
      <c r="R4404" s="12">
        <v>130.75928095335786</v>
      </c>
      <c r="S4404" s="12" t="s">
        <v>28</v>
      </c>
      <c r="T4404" s="9" t="s">
        <v>45</v>
      </c>
      <c r="U4404" s="9" t="s">
        <v>45</v>
      </c>
      <c r="V4404" s="9" t="s">
        <v>45</v>
      </c>
      <c r="W4404" s="14">
        <v>1</v>
      </c>
    </row>
    <row r="4405" spans="1:23" x14ac:dyDescent="0.25">
      <c r="A4405" s="8">
        <v>8553</v>
      </c>
      <c r="B4405" s="9" t="s">
        <v>16769</v>
      </c>
      <c r="C4405" s="9" t="s">
        <v>22</v>
      </c>
      <c r="D4405" s="9" t="s">
        <v>16770</v>
      </c>
      <c r="E4405" s="9" t="s">
        <v>16771</v>
      </c>
      <c r="F4405" s="9" t="s">
        <v>16772</v>
      </c>
      <c r="G4405" s="12">
        <v>10</v>
      </c>
      <c r="H4405" s="9" t="s">
        <v>279</v>
      </c>
      <c r="I4405" s="9" t="s">
        <v>7771</v>
      </c>
      <c r="J4405" s="12">
        <v>2</v>
      </c>
      <c r="K4405" s="13">
        <v>43745</v>
      </c>
      <c r="L4405" s="86">
        <f>(Tabla2[[#This Row],[release_year]]-'VARIANZA Y DES. EST'!$L$11)^2</f>
        <v>3.2471164275211517E-2</v>
      </c>
      <c r="M4405" s="12">
        <v>2014</v>
      </c>
      <c r="N4405" s="9" t="s">
        <v>1991</v>
      </c>
      <c r="O4405" s="9" t="s">
        <v>16530</v>
      </c>
      <c r="P4405" s="12">
        <v>111</v>
      </c>
      <c r="Q4405" s="12">
        <v>111</v>
      </c>
      <c r="R4405" s="12">
        <v>130.75928095335786</v>
      </c>
      <c r="S4405" s="12" t="s">
        <v>28</v>
      </c>
      <c r="T4405" s="9" t="s">
        <v>70</v>
      </c>
      <c r="U4405" s="9" t="s">
        <v>45</v>
      </c>
      <c r="V4405" s="9" t="s">
        <v>70</v>
      </c>
      <c r="W4405" s="14">
        <v>2</v>
      </c>
    </row>
    <row r="4406" spans="1:23" x14ac:dyDescent="0.25">
      <c r="A4406" s="8">
        <v>8778</v>
      </c>
      <c r="B4406" s="9" t="s">
        <v>16773</v>
      </c>
      <c r="C4406" s="9" t="s">
        <v>22</v>
      </c>
      <c r="D4406" s="9" t="s">
        <v>16774</v>
      </c>
      <c r="E4406" s="9" t="s">
        <v>16775</v>
      </c>
      <c r="F4406" s="9" t="s">
        <v>16776</v>
      </c>
      <c r="G4406" s="12">
        <v>5</v>
      </c>
      <c r="H4406" s="9" t="s">
        <v>3836</v>
      </c>
      <c r="I4406" s="9" t="s">
        <v>3836</v>
      </c>
      <c r="J4406" s="12">
        <v>1</v>
      </c>
      <c r="K4406" s="13">
        <v>43440</v>
      </c>
      <c r="L4406" s="86">
        <f>(Tabla2[[#This Row],[release_year]]-'VARIANZA Y DES. EST'!$L$11)^2</f>
        <v>17.47405172519213</v>
      </c>
      <c r="M4406" s="12">
        <v>2010</v>
      </c>
      <c r="N4406" s="9" t="s">
        <v>82</v>
      </c>
      <c r="O4406" s="9" t="s">
        <v>16530</v>
      </c>
      <c r="P4406" s="12">
        <v>111</v>
      </c>
      <c r="Q4406" s="12">
        <v>111</v>
      </c>
      <c r="R4406" s="12">
        <v>130.75928095335786</v>
      </c>
      <c r="S4406" s="12" t="s">
        <v>28</v>
      </c>
      <c r="T4406" s="9" t="s">
        <v>15565</v>
      </c>
      <c r="U4406" s="9" t="s">
        <v>239</v>
      </c>
      <c r="V4406" s="9" t="s">
        <v>15565</v>
      </c>
      <c r="W4406" s="14">
        <v>3</v>
      </c>
    </row>
    <row r="4407" spans="1:23" x14ac:dyDescent="0.25">
      <c r="A4407" s="8">
        <v>8807</v>
      </c>
      <c r="B4407" s="9" t="s">
        <v>16777</v>
      </c>
      <c r="C4407" s="9" t="s">
        <v>22</v>
      </c>
      <c r="D4407" s="9" t="s">
        <v>16778</v>
      </c>
      <c r="E4407" s="18" t="s">
        <v>16779</v>
      </c>
      <c r="F4407" s="9" t="s">
        <v>16780</v>
      </c>
      <c r="G4407" s="12">
        <v>8</v>
      </c>
      <c r="H4407" s="9" t="s">
        <v>518</v>
      </c>
      <c r="I4407" s="9" t="s">
        <v>518</v>
      </c>
      <c r="J4407" s="12">
        <v>1</v>
      </c>
      <c r="K4407" s="13">
        <v>43526</v>
      </c>
      <c r="L4407" s="86">
        <f>(Tabla2[[#This Row],[release_year]]-'VARIANZA Y DES. EST'!$L$11)^2</f>
        <v>0.67207602404598188</v>
      </c>
      <c r="M4407" s="12">
        <v>2015</v>
      </c>
      <c r="N4407" s="9" t="s">
        <v>35</v>
      </c>
      <c r="O4407" s="9" t="s">
        <v>16530</v>
      </c>
      <c r="P4407" s="12">
        <v>111</v>
      </c>
      <c r="Q4407" s="12">
        <v>111</v>
      </c>
      <c r="R4407" s="12">
        <v>130.75928095335786</v>
      </c>
      <c r="S4407" s="12" t="s">
        <v>28</v>
      </c>
      <c r="T4407" s="9" t="s">
        <v>8706</v>
      </c>
      <c r="U4407" s="9" t="s">
        <v>45</v>
      </c>
      <c r="V4407" s="9" t="s">
        <v>8706</v>
      </c>
      <c r="W4407" s="14">
        <v>3</v>
      </c>
    </row>
    <row r="4408" spans="1:23" x14ac:dyDescent="0.25">
      <c r="A4408" s="8">
        <v>179</v>
      </c>
      <c r="B4408" s="9" t="s">
        <v>16781</v>
      </c>
      <c r="C4408" s="9" t="s">
        <v>22</v>
      </c>
      <c r="D4408" s="9" t="s">
        <v>16782</v>
      </c>
      <c r="E4408" s="9" t="s">
        <v>16783</v>
      </c>
      <c r="F4408" s="9" t="s">
        <v>16784</v>
      </c>
      <c r="G4408" s="12">
        <v>8</v>
      </c>
      <c r="H4408" s="9" t="s">
        <v>25</v>
      </c>
      <c r="I4408" s="9" t="s">
        <v>25</v>
      </c>
      <c r="J4408" s="12">
        <v>1</v>
      </c>
      <c r="K4408" s="13">
        <v>44440</v>
      </c>
      <c r="L4408" s="86">
        <f>(Tabla2[[#This Row],[release_year]]-'VARIANZA Y DES. EST'!$L$11)^2</f>
        <v>3.2471164275211517E-2</v>
      </c>
      <c r="M4408" s="12">
        <v>2014</v>
      </c>
      <c r="N4408" s="9" t="s">
        <v>1991</v>
      </c>
      <c r="O4408" s="9" t="s">
        <v>16785</v>
      </c>
      <c r="P4408" s="12">
        <v>112</v>
      </c>
      <c r="Q4408" s="12">
        <v>112</v>
      </c>
      <c r="R4408" s="12">
        <v>154.62928584652374</v>
      </c>
      <c r="S4408" s="12" t="s">
        <v>28</v>
      </c>
      <c r="T4408" s="9" t="s">
        <v>4567</v>
      </c>
      <c r="U4408" s="9" t="s">
        <v>38</v>
      </c>
      <c r="V4408" s="9" t="s">
        <v>4567</v>
      </c>
      <c r="W4408" s="14">
        <v>2</v>
      </c>
    </row>
    <row r="4409" spans="1:23" x14ac:dyDescent="0.25">
      <c r="A4409" s="8">
        <v>207</v>
      </c>
      <c r="B4409" s="9" t="s">
        <v>16786</v>
      </c>
      <c r="C4409" s="9" t="s">
        <v>22</v>
      </c>
      <c r="D4409" s="9" t="s">
        <v>16787</v>
      </c>
      <c r="E4409" s="9" t="s">
        <v>16131</v>
      </c>
      <c r="F4409" s="9" t="s">
        <v>16788</v>
      </c>
      <c r="G4409" s="12">
        <v>7</v>
      </c>
      <c r="H4409" s="9" t="s">
        <v>518</v>
      </c>
      <c r="I4409" s="9" t="s">
        <v>518</v>
      </c>
      <c r="J4409" s="12">
        <v>1</v>
      </c>
      <c r="K4409" s="13">
        <v>44435</v>
      </c>
      <c r="L4409" s="86">
        <f>(Tabla2[[#This Row],[release_year]]-'VARIANZA Y DES. EST'!$L$11)^2</f>
        <v>17.47405172519213</v>
      </c>
      <c r="M4409" s="12">
        <v>2010</v>
      </c>
      <c r="N4409" s="9" t="s">
        <v>76</v>
      </c>
      <c r="O4409" s="9" t="s">
        <v>16785</v>
      </c>
      <c r="P4409" s="12">
        <v>112</v>
      </c>
      <c r="Q4409" s="12">
        <v>112</v>
      </c>
      <c r="R4409" s="12">
        <v>154.62928584652374</v>
      </c>
      <c r="S4409" s="12" t="s">
        <v>28</v>
      </c>
      <c r="T4409" s="9" t="s">
        <v>118</v>
      </c>
      <c r="U4409" s="9" t="s">
        <v>45</v>
      </c>
      <c r="V4409" s="9" t="s">
        <v>118</v>
      </c>
      <c r="W4409" s="14">
        <v>3</v>
      </c>
    </row>
    <row r="4410" spans="1:23" x14ac:dyDescent="0.25">
      <c r="A4410" s="8">
        <v>347</v>
      </c>
      <c r="B4410" s="9" t="s">
        <v>16789</v>
      </c>
      <c r="C4410" s="9" t="s">
        <v>22</v>
      </c>
      <c r="D4410" s="9" t="s">
        <v>16790</v>
      </c>
      <c r="E4410" s="18" t="s">
        <v>11194</v>
      </c>
      <c r="F4410" s="9" t="s">
        <v>16791</v>
      </c>
      <c r="G4410" s="12">
        <v>10</v>
      </c>
      <c r="H4410" s="9" t="s">
        <v>25</v>
      </c>
      <c r="I4410" s="9" t="s">
        <v>25</v>
      </c>
      <c r="J4410" s="12">
        <v>1</v>
      </c>
      <c r="K4410" s="13">
        <v>44409</v>
      </c>
      <c r="L4410" s="86">
        <f>(Tabla2[[#This Row],[release_year]]-'VARIANZA Y DES. EST'!$L$11)^2</f>
        <v>38.194842005650592</v>
      </c>
      <c r="M4410" s="12">
        <v>2008</v>
      </c>
      <c r="N4410" s="9" t="s">
        <v>1991</v>
      </c>
      <c r="O4410" s="9" t="s">
        <v>16785</v>
      </c>
      <c r="P4410" s="12">
        <v>112</v>
      </c>
      <c r="Q4410" s="12">
        <v>112</v>
      </c>
      <c r="R4410" s="12">
        <v>154.62928584652374</v>
      </c>
      <c r="S4410" s="12" t="s">
        <v>28</v>
      </c>
      <c r="T4410" s="9" t="s">
        <v>4567</v>
      </c>
      <c r="U4410" s="9" t="s">
        <v>38</v>
      </c>
      <c r="V4410" s="9" t="s">
        <v>4567</v>
      </c>
      <c r="W4410" s="14">
        <v>2</v>
      </c>
    </row>
    <row r="4411" spans="1:23" x14ac:dyDescent="0.25">
      <c r="A4411" s="8">
        <v>374</v>
      </c>
      <c r="B4411" s="9" t="s">
        <v>16792</v>
      </c>
      <c r="C4411" s="9" t="s">
        <v>22</v>
      </c>
      <c r="D4411" s="9" t="s">
        <v>16793</v>
      </c>
      <c r="E4411" s="18" t="s">
        <v>16794</v>
      </c>
      <c r="F4411" s="9" t="s">
        <v>16795</v>
      </c>
      <c r="G4411" s="12">
        <v>10</v>
      </c>
      <c r="H4411" s="12"/>
      <c r="I4411" s="9"/>
      <c r="J4411" s="12">
        <v>0</v>
      </c>
      <c r="K4411" s="13">
        <v>44407</v>
      </c>
      <c r="L4411" s="86">
        <f>(Tabla2[[#This Row],[release_year]]-'VARIANZA Y DES. EST'!$L$11)^2</f>
        <v>46.509705182670608</v>
      </c>
      <c r="M4411" s="12">
        <v>2021</v>
      </c>
      <c r="N4411" s="9" t="s">
        <v>76</v>
      </c>
      <c r="O4411" s="9" t="s">
        <v>16785</v>
      </c>
      <c r="P4411" s="12">
        <v>112</v>
      </c>
      <c r="Q4411" s="12">
        <v>112</v>
      </c>
      <c r="R4411" s="12">
        <v>154.62928584652374</v>
      </c>
      <c r="S4411" s="12" t="s">
        <v>28</v>
      </c>
      <c r="T4411" s="9" t="s">
        <v>4337</v>
      </c>
      <c r="U4411" s="9" t="s">
        <v>38</v>
      </c>
      <c r="V4411" s="9" t="s">
        <v>4337</v>
      </c>
      <c r="W4411" s="14">
        <v>3</v>
      </c>
    </row>
    <row r="4412" spans="1:23" x14ac:dyDescent="0.25">
      <c r="A4412" s="8">
        <v>604</v>
      </c>
      <c r="B4412" s="9" t="s">
        <v>16796</v>
      </c>
      <c r="C4412" s="9" t="s">
        <v>22</v>
      </c>
      <c r="D4412" s="9" t="s">
        <v>16797</v>
      </c>
      <c r="E4412" s="9" t="s">
        <v>14324</v>
      </c>
      <c r="F4412" s="9" t="s">
        <v>16798</v>
      </c>
      <c r="G4412" s="12">
        <v>9</v>
      </c>
      <c r="H4412" s="9" t="s">
        <v>25</v>
      </c>
      <c r="I4412" s="9" t="s">
        <v>25</v>
      </c>
      <c r="J4412" s="12">
        <v>1</v>
      </c>
      <c r="K4412" s="13">
        <v>44378</v>
      </c>
      <c r="L4412" s="86">
        <f>(Tabla2[[#This Row],[release_year]]-'VARIANZA Y DES. EST'!$L$11)^2</f>
        <v>634.04234967000593</v>
      </c>
      <c r="M4412" s="12">
        <v>1989</v>
      </c>
      <c r="N4412" s="9" t="s">
        <v>99</v>
      </c>
      <c r="O4412" s="9" t="s">
        <v>16785</v>
      </c>
      <c r="P4412" s="12">
        <v>112</v>
      </c>
      <c r="Q4412" s="12">
        <v>112</v>
      </c>
      <c r="R4412" s="12">
        <v>154.62928584652374</v>
      </c>
      <c r="S4412" s="12" t="s">
        <v>28</v>
      </c>
      <c r="T4412" s="9" t="s">
        <v>51</v>
      </c>
      <c r="U4412" s="9" t="s">
        <v>30</v>
      </c>
      <c r="V4412" s="9" t="s">
        <v>51</v>
      </c>
      <c r="W4412" s="14">
        <v>2</v>
      </c>
    </row>
    <row r="4413" spans="1:23" x14ac:dyDescent="0.25">
      <c r="A4413" s="8">
        <v>614</v>
      </c>
      <c r="B4413" s="9" t="s">
        <v>16799</v>
      </c>
      <c r="C4413" s="9" t="s">
        <v>22</v>
      </c>
      <c r="D4413" s="9" t="s">
        <v>16800</v>
      </c>
      <c r="E4413" s="9" t="s">
        <v>6594</v>
      </c>
      <c r="F4413" s="9" t="s">
        <v>16801</v>
      </c>
      <c r="G4413" s="12">
        <v>13</v>
      </c>
      <c r="H4413" s="9" t="s">
        <v>175</v>
      </c>
      <c r="I4413" s="9" t="s">
        <v>175</v>
      </c>
      <c r="J4413" s="12">
        <v>1</v>
      </c>
      <c r="K4413" s="13">
        <v>44378</v>
      </c>
      <c r="L4413" s="86">
        <f>(Tabla2[[#This Row],[release_year]]-'VARIANZA Y DES. EST'!$L$11)^2</f>
        <v>33.870100322899837</v>
      </c>
      <c r="M4413" s="12">
        <v>2020</v>
      </c>
      <c r="N4413" s="9" t="s">
        <v>76</v>
      </c>
      <c r="O4413" s="9" t="s">
        <v>16785</v>
      </c>
      <c r="P4413" s="12">
        <v>112</v>
      </c>
      <c r="Q4413" s="12">
        <v>112</v>
      </c>
      <c r="R4413" s="12">
        <v>154.62928584652374</v>
      </c>
      <c r="S4413" s="12" t="s">
        <v>28</v>
      </c>
      <c r="T4413" s="9" t="s">
        <v>460</v>
      </c>
      <c r="U4413" s="9" t="s">
        <v>45</v>
      </c>
      <c r="V4413" s="9" t="s">
        <v>460</v>
      </c>
      <c r="W4413" s="14">
        <v>3</v>
      </c>
    </row>
    <row r="4414" spans="1:23" x14ac:dyDescent="0.25">
      <c r="A4414" s="8">
        <v>766</v>
      </c>
      <c r="B4414" s="9" t="s">
        <v>16802</v>
      </c>
      <c r="C4414" s="9" t="s">
        <v>22</v>
      </c>
      <c r="D4414" s="9" t="s">
        <v>16803</v>
      </c>
      <c r="E4414" s="9" t="s">
        <v>9655</v>
      </c>
      <c r="F4414" s="9" t="s">
        <v>16804</v>
      </c>
      <c r="G4414" s="12">
        <v>11</v>
      </c>
      <c r="H4414" s="9" t="s">
        <v>390</v>
      </c>
      <c r="I4414" s="9" t="s">
        <v>390</v>
      </c>
      <c r="J4414" s="12">
        <v>1</v>
      </c>
      <c r="K4414" s="13">
        <v>44351</v>
      </c>
      <c r="L4414" s="86">
        <f>(Tabla2[[#This Row],[release_year]]-'VARIANZA Y DES. EST'!$L$11)^2</f>
        <v>46.509705182670608</v>
      </c>
      <c r="M4414" s="12">
        <v>2021</v>
      </c>
      <c r="N4414" s="9" t="s">
        <v>76</v>
      </c>
      <c r="O4414" s="9" t="s">
        <v>16785</v>
      </c>
      <c r="P4414" s="12">
        <v>112</v>
      </c>
      <c r="Q4414" s="12">
        <v>112</v>
      </c>
      <c r="R4414" s="12">
        <v>154.62928584652374</v>
      </c>
      <c r="S4414" s="12" t="s">
        <v>28</v>
      </c>
      <c r="T4414" s="9" t="s">
        <v>4211</v>
      </c>
      <c r="U4414" s="9" t="s">
        <v>38</v>
      </c>
      <c r="V4414" s="9" t="s">
        <v>4211</v>
      </c>
      <c r="W4414" s="14">
        <v>2</v>
      </c>
    </row>
    <row r="4415" spans="1:23" x14ac:dyDescent="0.25">
      <c r="A4415" s="8">
        <v>916</v>
      </c>
      <c r="B4415" s="9" t="s">
        <v>16805</v>
      </c>
      <c r="C4415" s="9" t="s">
        <v>22</v>
      </c>
      <c r="D4415" s="9" t="s">
        <v>16806</v>
      </c>
      <c r="E4415" s="9" t="s">
        <v>16807</v>
      </c>
      <c r="F4415" s="9" t="s">
        <v>16808</v>
      </c>
      <c r="G4415" s="12">
        <v>10</v>
      </c>
      <c r="H4415" s="9" t="s">
        <v>184</v>
      </c>
      <c r="I4415" s="9" t="s">
        <v>16809</v>
      </c>
      <c r="J4415" s="12">
        <v>2</v>
      </c>
      <c r="K4415" s="13">
        <v>44322</v>
      </c>
      <c r="L4415" s="86">
        <f>(Tabla2[[#This Row],[release_year]]-'VARIANZA Y DES. EST'!$L$11)^2</f>
        <v>33.870100322899837</v>
      </c>
      <c r="M4415" s="12">
        <v>2020</v>
      </c>
      <c r="N4415" s="9" t="s">
        <v>76</v>
      </c>
      <c r="O4415" s="9" t="s">
        <v>16785</v>
      </c>
      <c r="P4415" s="12">
        <v>112</v>
      </c>
      <c r="Q4415" s="12">
        <v>112</v>
      </c>
      <c r="R4415" s="12">
        <v>154.62928584652374</v>
      </c>
      <c r="S4415" s="12" t="s">
        <v>28</v>
      </c>
      <c r="T4415" s="9" t="s">
        <v>460</v>
      </c>
      <c r="U4415" s="9" t="s">
        <v>45</v>
      </c>
      <c r="V4415" s="9" t="s">
        <v>460</v>
      </c>
      <c r="W4415" s="14">
        <v>3</v>
      </c>
    </row>
    <row r="4416" spans="1:23" x14ac:dyDescent="0.25">
      <c r="A4416" s="8">
        <v>1106</v>
      </c>
      <c r="B4416" s="9" t="s">
        <v>16810</v>
      </c>
      <c r="C4416" s="9" t="s">
        <v>22</v>
      </c>
      <c r="D4416" s="9" t="s">
        <v>16811</v>
      </c>
      <c r="E4416" s="18" t="s">
        <v>16812</v>
      </c>
      <c r="F4416" s="9" t="s">
        <v>16813</v>
      </c>
      <c r="G4416" s="12">
        <v>9</v>
      </c>
      <c r="H4416" s="9" t="s">
        <v>126</v>
      </c>
      <c r="I4416" s="9" t="s">
        <v>5012</v>
      </c>
      <c r="J4416" s="12">
        <v>2</v>
      </c>
      <c r="K4416" s="13">
        <v>44288</v>
      </c>
      <c r="L4416" s="86">
        <f>(Tabla2[[#This Row],[release_year]]-'VARIANZA Y DES. EST'!$L$11)^2</f>
        <v>46.509705182670608</v>
      </c>
      <c r="M4416" s="12">
        <v>2021</v>
      </c>
      <c r="N4416" s="9" t="s">
        <v>1991</v>
      </c>
      <c r="O4416" s="9" t="s">
        <v>16785</v>
      </c>
      <c r="P4416" s="12">
        <v>112</v>
      </c>
      <c r="Q4416" s="12">
        <v>112</v>
      </c>
      <c r="R4416" s="12">
        <v>154.62928584652374</v>
      </c>
      <c r="S4416" s="12" t="s">
        <v>28</v>
      </c>
      <c r="T4416" s="9" t="s">
        <v>144</v>
      </c>
      <c r="U4416" s="9" t="s">
        <v>45</v>
      </c>
      <c r="V4416" s="9" t="s">
        <v>144</v>
      </c>
      <c r="W4416" s="14">
        <v>2</v>
      </c>
    </row>
    <row r="4417" spans="1:23" x14ac:dyDescent="0.25">
      <c r="A4417" s="8">
        <v>1242</v>
      </c>
      <c r="B4417" s="9" t="s">
        <v>16814</v>
      </c>
      <c r="C4417" s="9" t="s">
        <v>22</v>
      </c>
      <c r="D4417" s="9" t="s">
        <v>16815</v>
      </c>
      <c r="E4417" s="9" t="s">
        <v>14156</v>
      </c>
      <c r="F4417" s="9" t="s">
        <v>16816</v>
      </c>
      <c r="G4417" s="12">
        <v>15</v>
      </c>
      <c r="H4417" s="9" t="s">
        <v>25</v>
      </c>
      <c r="I4417" s="9" t="s">
        <v>25</v>
      </c>
      <c r="J4417" s="12">
        <v>1</v>
      </c>
      <c r="K4417" s="13">
        <v>44258</v>
      </c>
      <c r="L4417" s="86">
        <f>(Tabla2[[#This Row],[release_year]]-'VARIANZA Y DES. EST'!$L$11)^2</f>
        <v>46.509705182670608</v>
      </c>
      <c r="M4417" s="12">
        <v>2021</v>
      </c>
      <c r="N4417" s="9" t="s">
        <v>43</v>
      </c>
      <c r="O4417" s="9" t="s">
        <v>16785</v>
      </c>
      <c r="P4417" s="12">
        <v>112</v>
      </c>
      <c r="Q4417" s="12">
        <v>112</v>
      </c>
      <c r="R4417" s="12">
        <v>154.62928584652374</v>
      </c>
      <c r="S4417" s="12" t="s">
        <v>28</v>
      </c>
      <c r="T4417" s="9" t="s">
        <v>5742</v>
      </c>
      <c r="U4417" s="9" t="s">
        <v>95</v>
      </c>
      <c r="V4417" s="9" t="s">
        <v>5742</v>
      </c>
      <c r="W4417" s="14">
        <v>3</v>
      </c>
    </row>
    <row r="4418" spans="1:23" x14ac:dyDescent="0.25">
      <c r="A4418" s="8">
        <v>1262</v>
      </c>
      <c r="B4418" s="9" t="s">
        <v>16817</v>
      </c>
      <c r="C4418" s="9" t="s">
        <v>22</v>
      </c>
      <c r="D4418" s="9" t="s">
        <v>16818</v>
      </c>
      <c r="E4418" s="9" t="s">
        <v>10870</v>
      </c>
      <c r="F4418" s="9" t="s">
        <v>16819</v>
      </c>
      <c r="G4418" s="12">
        <v>11</v>
      </c>
      <c r="H4418" s="9" t="s">
        <v>1064</v>
      </c>
      <c r="I4418" s="9" t="s">
        <v>3650</v>
      </c>
      <c r="J4418" s="12">
        <v>2</v>
      </c>
      <c r="K4418" s="13">
        <v>44253</v>
      </c>
      <c r="L4418" s="86">
        <f>(Tabla2[[#This Row],[release_year]]-'VARIANZA Y DES. EST'!$L$11)^2</f>
        <v>66.915632286109044</v>
      </c>
      <c r="M4418" s="12">
        <v>2006</v>
      </c>
      <c r="N4418" s="9" t="s">
        <v>76</v>
      </c>
      <c r="O4418" s="9" t="s">
        <v>16785</v>
      </c>
      <c r="P4418" s="12">
        <v>112</v>
      </c>
      <c r="Q4418" s="12">
        <v>112</v>
      </c>
      <c r="R4418" s="12">
        <v>154.62928584652374</v>
      </c>
      <c r="S4418" s="12" t="s">
        <v>28</v>
      </c>
      <c r="T4418" s="9" t="s">
        <v>118</v>
      </c>
      <c r="U4418" s="9" t="s">
        <v>45</v>
      </c>
      <c r="V4418" s="9" t="s">
        <v>118</v>
      </c>
      <c r="W4418" s="14">
        <v>3</v>
      </c>
    </row>
    <row r="4419" spans="1:23" x14ac:dyDescent="0.25">
      <c r="A4419" s="8">
        <v>1284</v>
      </c>
      <c r="B4419" s="9" t="s">
        <v>16820</v>
      </c>
      <c r="C4419" s="9" t="s">
        <v>22</v>
      </c>
      <c r="D4419" s="9" t="s">
        <v>16821</v>
      </c>
      <c r="E4419" s="9" t="s">
        <v>13592</v>
      </c>
      <c r="F4419" s="9" t="s">
        <v>16822</v>
      </c>
      <c r="G4419" s="12">
        <v>10</v>
      </c>
      <c r="H4419" s="9" t="s">
        <v>25</v>
      </c>
      <c r="I4419" s="9" t="s">
        <v>25</v>
      </c>
      <c r="J4419" s="12">
        <v>1</v>
      </c>
      <c r="K4419" s="13">
        <v>44248</v>
      </c>
      <c r="L4419" s="86">
        <f>(Tabla2[[#This Row],[release_year]]-'VARIANZA Y DES. EST'!$L$11)^2</f>
        <v>1.3928663045044412</v>
      </c>
      <c r="M4419" s="12">
        <v>2013</v>
      </c>
      <c r="N4419" s="9" t="s">
        <v>1991</v>
      </c>
      <c r="O4419" s="9" t="s">
        <v>16785</v>
      </c>
      <c r="P4419" s="12">
        <v>112</v>
      </c>
      <c r="Q4419" s="12">
        <v>112</v>
      </c>
      <c r="R4419" s="12">
        <v>154.62928584652374</v>
      </c>
      <c r="S4419" s="12" t="s">
        <v>28</v>
      </c>
      <c r="T4419" s="9" t="s">
        <v>3370</v>
      </c>
      <c r="U4419" s="9" t="s">
        <v>514</v>
      </c>
      <c r="V4419" s="9" t="s">
        <v>3370</v>
      </c>
      <c r="W4419" s="14">
        <v>2</v>
      </c>
    </row>
    <row r="4420" spans="1:23" x14ac:dyDescent="0.25">
      <c r="A4420" s="8">
        <v>1360</v>
      </c>
      <c r="B4420" s="9" t="s">
        <v>16823</v>
      </c>
      <c r="C4420" s="9" t="s">
        <v>22</v>
      </c>
      <c r="D4420" s="9" t="s">
        <v>16824</v>
      </c>
      <c r="E4420" s="9" t="s">
        <v>15575</v>
      </c>
      <c r="F4420" s="9" t="s">
        <v>16825</v>
      </c>
      <c r="G4420" s="12">
        <v>10</v>
      </c>
      <c r="H4420" s="9" t="s">
        <v>126</v>
      </c>
      <c r="I4420" s="9" t="s">
        <v>16826</v>
      </c>
      <c r="J4420" s="12">
        <v>3</v>
      </c>
      <c r="K4420" s="13">
        <v>44228</v>
      </c>
      <c r="L4420" s="86">
        <f>(Tabla2[[#This Row],[release_year]]-'VARIANZA Y DES. EST'!$L$11)^2</f>
        <v>38.194842005650592</v>
      </c>
      <c r="M4420" s="12">
        <v>2008</v>
      </c>
      <c r="N4420" s="9" t="s">
        <v>1991</v>
      </c>
      <c r="O4420" s="9" t="s">
        <v>16785</v>
      </c>
      <c r="P4420" s="12">
        <v>112</v>
      </c>
      <c r="Q4420" s="12">
        <v>112</v>
      </c>
      <c r="R4420" s="12">
        <v>154.62928584652374</v>
      </c>
      <c r="S4420" s="12" t="s">
        <v>28</v>
      </c>
      <c r="T4420" s="9" t="s">
        <v>460</v>
      </c>
      <c r="U4420" s="9" t="s">
        <v>45</v>
      </c>
      <c r="V4420" s="9" t="s">
        <v>460</v>
      </c>
      <c r="W4420" s="14">
        <v>3</v>
      </c>
    </row>
    <row r="4421" spans="1:23" x14ac:dyDescent="0.25">
      <c r="A4421" s="8">
        <v>1422</v>
      </c>
      <c r="B4421" s="9" t="s">
        <v>16827</v>
      </c>
      <c r="C4421" s="9" t="s">
        <v>22</v>
      </c>
      <c r="D4421" s="9" t="s">
        <v>16828</v>
      </c>
      <c r="E4421" s="9" t="s">
        <v>16829</v>
      </c>
      <c r="F4421" s="9" t="s">
        <v>16830</v>
      </c>
      <c r="G4421" s="12">
        <v>8</v>
      </c>
      <c r="H4421" s="9" t="s">
        <v>231</v>
      </c>
      <c r="I4421" s="9" t="s">
        <v>231</v>
      </c>
      <c r="J4421" s="12">
        <v>1</v>
      </c>
      <c r="K4421" s="13">
        <v>44207</v>
      </c>
      <c r="L4421" s="86">
        <f>(Tabla2[[#This Row],[release_year]]-'VARIANZA Y DES. EST'!$L$11)^2</f>
        <v>10.1136565849629</v>
      </c>
      <c r="M4421" s="12">
        <v>2011</v>
      </c>
      <c r="N4421" s="9" t="s">
        <v>1991</v>
      </c>
      <c r="O4421" s="9" t="s">
        <v>16785</v>
      </c>
      <c r="P4421" s="12">
        <v>112</v>
      </c>
      <c r="Q4421" s="12">
        <v>112</v>
      </c>
      <c r="R4421" s="12">
        <v>154.62928584652374</v>
      </c>
      <c r="S4421" s="12" t="s">
        <v>28</v>
      </c>
      <c r="T4421" s="9" t="s">
        <v>2492</v>
      </c>
      <c r="U4421" s="9" t="s">
        <v>95</v>
      </c>
      <c r="V4421" s="9" t="s">
        <v>2492</v>
      </c>
      <c r="W4421" s="14">
        <v>3</v>
      </c>
    </row>
    <row r="4422" spans="1:23" x14ac:dyDescent="0.25">
      <c r="A4422" s="8">
        <v>1514</v>
      </c>
      <c r="B4422" s="9" t="s">
        <v>16831</v>
      </c>
      <c r="C4422" s="9" t="s">
        <v>22</v>
      </c>
      <c r="D4422" s="9" t="s">
        <v>16832</v>
      </c>
      <c r="E4422" s="9" t="s">
        <v>16833</v>
      </c>
      <c r="F4422" s="9" t="s">
        <v>16834</v>
      </c>
      <c r="G4422" s="12">
        <v>10</v>
      </c>
      <c r="H4422" s="9" t="s">
        <v>25</v>
      </c>
      <c r="I4422" s="9" t="s">
        <v>25</v>
      </c>
      <c r="J4422" s="12">
        <v>1</v>
      </c>
      <c r="K4422" s="16">
        <v>44184</v>
      </c>
      <c r="L4422" s="86">
        <f>(Tabla2[[#This Row],[release_year]]-'VARIANZA Y DES. EST'!$L$11)^2</f>
        <v>4.7532614447336705</v>
      </c>
      <c r="M4422" s="12">
        <v>2012</v>
      </c>
      <c r="N4422" s="9" t="s">
        <v>43</v>
      </c>
      <c r="O4422" s="9" t="s">
        <v>16785</v>
      </c>
      <c r="P4422" s="12">
        <v>112</v>
      </c>
      <c r="Q4422" s="12">
        <v>112</v>
      </c>
      <c r="R4422" s="12">
        <v>154.62928584652374</v>
      </c>
      <c r="S4422" s="12" t="s">
        <v>28</v>
      </c>
      <c r="T4422" s="9" t="s">
        <v>45</v>
      </c>
      <c r="U4422" s="9" t="s">
        <v>45</v>
      </c>
      <c r="V4422" s="9" t="s">
        <v>45</v>
      </c>
      <c r="W4422" s="14">
        <v>1</v>
      </c>
    </row>
    <row r="4423" spans="1:23" x14ac:dyDescent="0.25">
      <c r="A4423" s="8">
        <v>1644</v>
      </c>
      <c r="B4423" s="9" t="s">
        <v>16835</v>
      </c>
      <c r="C4423" s="9" t="s">
        <v>22</v>
      </c>
      <c r="D4423" s="9" t="s">
        <v>16836</v>
      </c>
      <c r="E4423" s="9" t="s">
        <v>16837</v>
      </c>
      <c r="F4423" s="18" t="s">
        <v>16838</v>
      </c>
      <c r="G4423" s="12">
        <v>8</v>
      </c>
      <c r="H4423" s="9" t="s">
        <v>1349</v>
      </c>
      <c r="I4423" s="9" t="s">
        <v>1349</v>
      </c>
      <c r="J4423" s="12">
        <v>1</v>
      </c>
      <c r="K4423" s="16">
        <v>44162</v>
      </c>
      <c r="L4423" s="86">
        <f>(Tabla2[[#This Row],[release_year]]-'VARIANZA Y DES. EST'!$L$11)^2</f>
        <v>33.870100322899837</v>
      </c>
      <c r="M4423" s="12">
        <v>2020</v>
      </c>
      <c r="N4423" s="9" t="s">
        <v>76</v>
      </c>
      <c r="O4423" s="9" t="s">
        <v>16785</v>
      </c>
      <c r="P4423" s="12">
        <v>112</v>
      </c>
      <c r="Q4423" s="12">
        <v>112</v>
      </c>
      <c r="R4423" s="12">
        <v>154.62928584652374</v>
      </c>
      <c r="S4423" s="12" t="s">
        <v>28</v>
      </c>
      <c r="T4423" s="9" t="s">
        <v>2372</v>
      </c>
      <c r="U4423" s="9" t="s">
        <v>239</v>
      </c>
      <c r="V4423" s="9" t="s">
        <v>2372</v>
      </c>
      <c r="W4423" s="14">
        <v>2</v>
      </c>
    </row>
    <row r="4424" spans="1:23" x14ac:dyDescent="0.25">
      <c r="A4424" s="8">
        <v>1809</v>
      </c>
      <c r="B4424" s="9" t="s">
        <v>16839</v>
      </c>
      <c r="C4424" s="9" t="s">
        <v>22</v>
      </c>
      <c r="D4424" s="9" t="s">
        <v>16840</v>
      </c>
      <c r="E4424" s="9" t="s">
        <v>16841</v>
      </c>
      <c r="F4424" s="9" t="s">
        <v>16842</v>
      </c>
      <c r="G4424" s="12">
        <v>10</v>
      </c>
      <c r="H4424" s="9" t="s">
        <v>126</v>
      </c>
      <c r="I4424" s="9" t="s">
        <v>126</v>
      </c>
      <c r="J4424" s="12">
        <v>1</v>
      </c>
      <c r="K4424" s="16">
        <v>44126</v>
      </c>
      <c r="L4424" s="86">
        <f>(Tabla2[[#This Row],[release_year]]-'VARIANZA Y DES. EST'!$L$11)^2</f>
        <v>23.230495463129063</v>
      </c>
      <c r="M4424" s="12">
        <v>2019</v>
      </c>
      <c r="N4424" s="9" t="s">
        <v>43</v>
      </c>
      <c r="O4424" s="9" t="s">
        <v>16785</v>
      </c>
      <c r="P4424" s="12">
        <v>112</v>
      </c>
      <c r="Q4424" s="12">
        <v>112</v>
      </c>
      <c r="R4424" s="12">
        <v>154.62928584652374</v>
      </c>
      <c r="S4424" s="12" t="s">
        <v>28</v>
      </c>
      <c r="T4424" s="9" t="s">
        <v>5742</v>
      </c>
      <c r="U4424" s="9" t="s">
        <v>95</v>
      </c>
      <c r="V4424" s="9" t="s">
        <v>5742</v>
      </c>
      <c r="W4424" s="14">
        <v>3</v>
      </c>
    </row>
    <row r="4425" spans="1:23" x14ac:dyDescent="0.25">
      <c r="A4425" s="8">
        <v>1819</v>
      </c>
      <c r="B4425" s="9" t="s">
        <v>16843</v>
      </c>
      <c r="C4425" s="9" t="s">
        <v>22</v>
      </c>
      <c r="D4425" s="9" t="s">
        <v>16844</v>
      </c>
      <c r="E4425" s="9" t="s">
        <v>9236</v>
      </c>
      <c r="F4425" s="9" t="s">
        <v>16845</v>
      </c>
      <c r="G4425" s="12">
        <v>13</v>
      </c>
      <c r="H4425" s="9" t="s">
        <v>92</v>
      </c>
      <c r="I4425" s="9" t="s">
        <v>92</v>
      </c>
      <c r="J4425" s="12">
        <v>1</v>
      </c>
      <c r="K4425" s="16">
        <v>44123</v>
      </c>
      <c r="L4425" s="86">
        <f>(Tabla2[[#This Row],[release_year]]-'VARIANZA Y DES. EST'!$L$11)^2</f>
        <v>84.276027426338274</v>
      </c>
      <c r="M4425" s="12">
        <v>2005</v>
      </c>
      <c r="N4425" s="9" t="s">
        <v>35</v>
      </c>
      <c r="O4425" s="9" t="s">
        <v>16785</v>
      </c>
      <c r="P4425" s="12">
        <v>112</v>
      </c>
      <c r="Q4425" s="12">
        <v>112</v>
      </c>
      <c r="R4425" s="12">
        <v>154.62928584652374</v>
      </c>
      <c r="S4425" s="12" t="s">
        <v>28</v>
      </c>
      <c r="T4425" s="9" t="s">
        <v>8706</v>
      </c>
      <c r="U4425" s="9" t="s">
        <v>45</v>
      </c>
      <c r="V4425" s="9" t="s">
        <v>8706</v>
      </c>
      <c r="W4425" s="14">
        <v>3</v>
      </c>
    </row>
    <row r="4426" spans="1:23" x14ac:dyDescent="0.25">
      <c r="A4426" s="8">
        <v>1902</v>
      </c>
      <c r="B4426" s="9" t="s">
        <v>16846</v>
      </c>
      <c r="C4426" s="9" t="s">
        <v>22</v>
      </c>
      <c r="D4426" s="9" t="s">
        <v>16847</v>
      </c>
      <c r="E4426" s="18" t="s">
        <v>16848</v>
      </c>
      <c r="F4426" s="9" t="s">
        <v>16849</v>
      </c>
      <c r="G4426" s="12">
        <v>13</v>
      </c>
      <c r="H4426" s="9" t="s">
        <v>468</v>
      </c>
      <c r="I4426" s="9" t="s">
        <v>468</v>
      </c>
      <c r="J4426" s="12">
        <v>1</v>
      </c>
      <c r="K4426" s="13">
        <v>44106</v>
      </c>
      <c r="L4426" s="86">
        <f>(Tabla2[[#This Row],[release_year]]-'VARIANZA Y DES. EST'!$L$11)^2</f>
        <v>33.870100322899837</v>
      </c>
      <c r="M4426" s="12">
        <v>2020</v>
      </c>
      <c r="N4426" s="9" t="s">
        <v>76</v>
      </c>
      <c r="O4426" s="9" t="s">
        <v>16785</v>
      </c>
      <c r="P4426" s="12">
        <v>112</v>
      </c>
      <c r="Q4426" s="12">
        <v>112</v>
      </c>
      <c r="R4426" s="12">
        <v>154.62928584652374</v>
      </c>
      <c r="S4426" s="12" t="s">
        <v>28</v>
      </c>
      <c r="T4426" s="9" t="s">
        <v>3625</v>
      </c>
      <c r="U4426" s="9" t="s">
        <v>95</v>
      </c>
      <c r="V4426" s="9" t="s">
        <v>3625</v>
      </c>
      <c r="W4426" s="14">
        <v>3</v>
      </c>
    </row>
    <row r="4427" spans="1:23" x14ac:dyDescent="0.25">
      <c r="A4427" s="8">
        <v>2019</v>
      </c>
      <c r="B4427" s="9" t="s">
        <v>16850</v>
      </c>
      <c r="C4427" s="9" t="s">
        <v>22</v>
      </c>
      <c r="D4427" s="9" t="s">
        <v>16851</v>
      </c>
      <c r="E4427" s="9" t="s">
        <v>16852</v>
      </c>
      <c r="F4427" s="9" t="s">
        <v>16853</v>
      </c>
      <c r="G4427" s="12">
        <v>8</v>
      </c>
      <c r="H4427" s="9" t="s">
        <v>518</v>
      </c>
      <c r="I4427" s="9" t="s">
        <v>518</v>
      </c>
      <c r="J4427" s="12">
        <v>1</v>
      </c>
      <c r="K4427" s="13">
        <v>44084</v>
      </c>
      <c r="L4427" s="86">
        <f>(Tabla2[[#This Row],[release_year]]-'VARIANZA Y DES. EST'!$L$11)^2</f>
        <v>23.230495463129063</v>
      </c>
      <c r="M4427" s="12">
        <v>2019</v>
      </c>
      <c r="N4427" s="9" t="s">
        <v>82</v>
      </c>
      <c r="O4427" s="9" t="s">
        <v>16785</v>
      </c>
      <c r="P4427" s="12">
        <v>112</v>
      </c>
      <c r="Q4427" s="12">
        <v>112</v>
      </c>
      <c r="R4427" s="12">
        <v>154.62928584652374</v>
      </c>
      <c r="S4427" s="12" t="s">
        <v>28</v>
      </c>
      <c r="T4427" s="9" t="s">
        <v>70</v>
      </c>
      <c r="U4427" s="9" t="s">
        <v>45</v>
      </c>
      <c r="V4427" s="9" t="s">
        <v>70</v>
      </c>
      <c r="W4427" s="14">
        <v>2</v>
      </c>
    </row>
    <row r="4428" spans="1:23" x14ac:dyDescent="0.25">
      <c r="A4428" s="8">
        <v>2061</v>
      </c>
      <c r="B4428" s="9" t="s">
        <v>16854</v>
      </c>
      <c r="C4428" s="9" t="s">
        <v>22</v>
      </c>
      <c r="D4428" s="9" t="s">
        <v>16855</v>
      </c>
      <c r="E4428" s="9" t="s">
        <v>13618</v>
      </c>
      <c r="F4428" s="9" t="s">
        <v>16856</v>
      </c>
      <c r="G4428" s="12">
        <v>10</v>
      </c>
      <c r="H4428" s="9" t="s">
        <v>3522</v>
      </c>
      <c r="I4428" s="9" t="s">
        <v>3522</v>
      </c>
      <c r="J4428" s="12">
        <v>1</v>
      </c>
      <c r="K4428" s="13">
        <v>44075</v>
      </c>
      <c r="L4428" s="86">
        <f>(Tabla2[[#This Row],[release_year]]-'VARIANZA Y DES. EST'!$L$11)^2</f>
        <v>3.3116808838167522</v>
      </c>
      <c r="M4428" s="12">
        <v>2016</v>
      </c>
      <c r="N4428" s="9" t="s">
        <v>35</v>
      </c>
      <c r="O4428" s="9" t="s">
        <v>16785</v>
      </c>
      <c r="P4428" s="12">
        <v>112</v>
      </c>
      <c r="Q4428" s="12">
        <v>112</v>
      </c>
      <c r="R4428" s="12">
        <v>154.62928584652374</v>
      </c>
      <c r="S4428" s="12" t="s">
        <v>28</v>
      </c>
      <c r="T4428" s="9" t="s">
        <v>6997</v>
      </c>
      <c r="U4428" s="9" t="s">
        <v>239</v>
      </c>
      <c r="V4428" s="9" t="s">
        <v>6997</v>
      </c>
      <c r="W4428" s="14">
        <v>2</v>
      </c>
    </row>
    <row r="4429" spans="1:23" x14ac:dyDescent="0.25">
      <c r="A4429" s="8">
        <v>2066</v>
      </c>
      <c r="B4429" s="9" t="s">
        <v>16857</v>
      </c>
      <c r="C4429" s="9" t="s">
        <v>22</v>
      </c>
      <c r="D4429" s="9" t="s">
        <v>16858</v>
      </c>
      <c r="E4429" s="9" t="s">
        <v>16859</v>
      </c>
      <c r="F4429" s="9" t="s">
        <v>16860</v>
      </c>
      <c r="G4429" s="12">
        <v>9</v>
      </c>
      <c r="H4429" s="9" t="s">
        <v>34</v>
      </c>
      <c r="I4429" s="9" t="s">
        <v>1318</v>
      </c>
      <c r="J4429" s="12">
        <v>2</v>
      </c>
      <c r="K4429" s="13">
        <v>44075</v>
      </c>
      <c r="L4429" s="86">
        <f>(Tabla2[[#This Row],[release_year]]-'VARIANZA Y DES. EST'!$L$11)^2</f>
        <v>23.230495463129063</v>
      </c>
      <c r="M4429" s="12">
        <v>2019</v>
      </c>
      <c r="N4429" s="9" t="s">
        <v>82</v>
      </c>
      <c r="O4429" s="9" t="s">
        <v>16785</v>
      </c>
      <c r="P4429" s="12">
        <v>112</v>
      </c>
      <c r="Q4429" s="12">
        <v>112</v>
      </c>
      <c r="R4429" s="12">
        <v>154.62928584652374</v>
      </c>
      <c r="S4429" s="12" t="s">
        <v>28</v>
      </c>
      <c r="T4429" s="9" t="s">
        <v>16861</v>
      </c>
      <c r="U4429" s="9" t="s">
        <v>653</v>
      </c>
      <c r="V4429" s="9" t="s">
        <v>16861</v>
      </c>
      <c r="W4429" s="14">
        <v>2</v>
      </c>
    </row>
    <row r="4430" spans="1:23" x14ac:dyDescent="0.25">
      <c r="A4430" s="8">
        <v>2196</v>
      </c>
      <c r="B4430" s="9" t="s">
        <v>16862</v>
      </c>
      <c r="C4430" s="9" t="s">
        <v>22</v>
      </c>
      <c r="D4430" s="9" t="s">
        <v>16863</v>
      </c>
      <c r="E4430" s="9" t="s">
        <v>16864</v>
      </c>
      <c r="F4430" s="9" t="s">
        <v>16865</v>
      </c>
      <c r="G4430" s="12">
        <v>11</v>
      </c>
      <c r="H4430" s="9" t="s">
        <v>175</v>
      </c>
      <c r="I4430" s="9" t="s">
        <v>175</v>
      </c>
      <c r="J4430" s="12">
        <v>1</v>
      </c>
      <c r="K4430" s="13">
        <v>44041</v>
      </c>
      <c r="L4430" s="86">
        <f>(Tabla2[[#This Row],[release_year]]-'VARIANZA Y DES. EST'!$L$11)^2</f>
        <v>3.3116808838167522</v>
      </c>
      <c r="M4430" s="12">
        <v>2016</v>
      </c>
      <c r="N4430" s="9" t="s">
        <v>76</v>
      </c>
      <c r="O4430" s="9" t="s">
        <v>16785</v>
      </c>
      <c r="P4430" s="12">
        <v>112</v>
      </c>
      <c r="Q4430" s="12">
        <v>112</v>
      </c>
      <c r="R4430" s="12">
        <v>154.62928584652374</v>
      </c>
      <c r="S4430" s="12" t="s">
        <v>28</v>
      </c>
      <c r="T4430" s="9" t="s">
        <v>3625</v>
      </c>
      <c r="U4430" s="9" t="s">
        <v>95</v>
      </c>
      <c r="V4430" s="9" t="s">
        <v>3625</v>
      </c>
      <c r="W4430" s="14">
        <v>3</v>
      </c>
    </row>
    <row r="4431" spans="1:23" x14ac:dyDescent="0.25">
      <c r="A4431" s="8">
        <v>2275</v>
      </c>
      <c r="B4431" s="9" t="s">
        <v>16866</v>
      </c>
      <c r="C4431" s="9" t="s">
        <v>22</v>
      </c>
      <c r="D4431" s="9" t="s">
        <v>16867</v>
      </c>
      <c r="E4431" s="9" t="s">
        <v>16868</v>
      </c>
      <c r="F4431" s="9" t="s">
        <v>16869</v>
      </c>
      <c r="G4431" s="12">
        <v>5</v>
      </c>
      <c r="H4431" s="9" t="s">
        <v>518</v>
      </c>
      <c r="I4431" s="9" t="s">
        <v>518</v>
      </c>
      <c r="J4431" s="12">
        <v>1</v>
      </c>
      <c r="K4431" s="13">
        <v>44017</v>
      </c>
      <c r="L4431" s="86">
        <f>(Tabla2[[#This Row],[release_year]]-'VARIANZA Y DES. EST'!$L$11)^2</f>
        <v>3.2471164275211517E-2</v>
      </c>
      <c r="M4431" s="12">
        <v>2014</v>
      </c>
      <c r="N4431" s="9" t="s">
        <v>35</v>
      </c>
      <c r="O4431" s="9" t="s">
        <v>16785</v>
      </c>
      <c r="P4431" s="12">
        <v>112</v>
      </c>
      <c r="Q4431" s="12">
        <v>112</v>
      </c>
      <c r="R4431" s="12">
        <v>154.62928584652374</v>
      </c>
      <c r="S4431" s="12" t="s">
        <v>28</v>
      </c>
      <c r="T4431" s="9" t="s">
        <v>4337</v>
      </c>
      <c r="U4431" s="9" t="s">
        <v>38</v>
      </c>
      <c r="V4431" s="9" t="s">
        <v>4337</v>
      </c>
      <c r="W4431" s="14">
        <v>3</v>
      </c>
    </row>
    <row r="4432" spans="1:23" x14ac:dyDescent="0.25">
      <c r="A4432" s="8">
        <v>2348</v>
      </c>
      <c r="B4432" s="9" t="s">
        <v>16870</v>
      </c>
      <c r="C4432" s="9" t="s">
        <v>22</v>
      </c>
      <c r="D4432" s="9" t="s">
        <v>16871</v>
      </c>
      <c r="E4432" s="9" t="s">
        <v>16872</v>
      </c>
      <c r="F4432" s="9" t="s">
        <v>16873</v>
      </c>
      <c r="G4432" s="12">
        <v>8</v>
      </c>
      <c r="H4432" s="9" t="s">
        <v>518</v>
      </c>
      <c r="I4432" s="9" t="s">
        <v>518</v>
      </c>
      <c r="J4432" s="12">
        <v>1</v>
      </c>
      <c r="K4432" s="13">
        <v>44004</v>
      </c>
      <c r="L4432" s="86">
        <f>(Tabla2[[#This Row],[release_year]]-'VARIANZA Y DES. EST'!$L$11)^2</f>
        <v>33.870100322899837</v>
      </c>
      <c r="M4432" s="12">
        <v>2020</v>
      </c>
      <c r="N4432" s="9" t="s">
        <v>35</v>
      </c>
      <c r="O4432" s="9" t="s">
        <v>16785</v>
      </c>
      <c r="P4432" s="12">
        <v>112</v>
      </c>
      <c r="Q4432" s="12">
        <v>112</v>
      </c>
      <c r="R4432" s="12">
        <v>154.62928584652374</v>
      </c>
      <c r="S4432" s="12" t="s">
        <v>28</v>
      </c>
      <c r="T4432" s="9" t="s">
        <v>118</v>
      </c>
      <c r="U4432" s="9" t="s">
        <v>45</v>
      </c>
      <c r="V4432" s="9" t="s">
        <v>118</v>
      </c>
      <c r="W4432" s="14">
        <v>3</v>
      </c>
    </row>
    <row r="4433" spans="1:23" x14ac:dyDescent="0.25">
      <c r="A4433" s="8">
        <v>2354</v>
      </c>
      <c r="B4433" s="9" t="s">
        <v>16874</v>
      </c>
      <c r="C4433" s="9" t="s">
        <v>22</v>
      </c>
      <c r="D4433" s="9" t="s">
        <v>16875</v>
      </c>
      <c r="E4433" s="9" t="s">
        <v>16876</v>
      </c>
      <c r="F4433" s="9" t="s">
        <v>16877</v>
      </c>
      <c r="G4433" s="12">
        <v>8</v>
      </c>
      <c r="H4433" s="9" t="s">
        <v>518</v>
      </c>
      <c r="I4433" s="9" t="s">
        <v>518</v>
      </c>
      <c r="J4433" s="12">
        <v>1</v>
      </c>
      <c r="K4433" s="13">
        <v>44001</v>
      </c>
      <c r="L4433" s="86">
        <f>(Tabla2[[#This Row],[release_year]]-'VARIANZA Y DES. EST'!$L$11)^2</f>
        <v>33.870100322899837</v>
      </c>
      <c r="M4433" s="12">
        <v>2020</v>
      </c>
      <c r="N4433" s="9" t="s">
        <v>76</v>
      </c>
      <c r="O4433" s="9" t="s">
        <v>16785</v>
      </c>
      <c r="P4433" s="12">
        <v>112</v>
      </c>
      <c r="Q4433" s="12">
        <v>112</v>
      </c>
      <c r="R4433" s="12">
        <v>154.62928584652374</v>
      </c>
      <c r="S4433" s="12" t="s">
        <v>28</v>
      </c>
      <c r="T4433" s="9" t="s">
        <v>2492</v>
      </c>
      <c r="U4433" s="9" t="s">
        <v>95</v>
      </c>
      <c r="V4433" s="9" t="s">
        <v>2492</v>
      </c>
      <c r="W4433" s="14">
        <v>3</v>
      </c>
    </row>
    <row r="4434" spans="1:23" x14ac:dyDescent="0.25">
      <c r="A4434" s="8">
        <v>2468</v>
      </c>
      <c r="B4434" s="9" t="s">
        <v>16878</v>
      </c>
      <c r="C4434" s="9" t="s">
        <v>22</v>
      </c>
      <c r="D4434" s="9" t="s">
        <v>16879</v>
      </c>
      <c r="E4434" s="9" t="s">
        <v>16880</v>
      </c>
      <c r="F4434" s="9" t="s">
        <v>16881</v>
      </c>
      <c r="G4434" s="12">
        <v>11</v>
      </c>
      <c r="H4434" s="9" t="s">
        <v>468</v>
      </c>
      <c r="I4434" s="9" t="s">
        <v>472</v>
      </c>
      <c r="J4434" s="12">
        <v>2</v>
      </c>
      <c r="K4434" s="13">
        <v>43978</v>
      </c>
      <c r="L4434" s="86">
        <f>(Tabla2[[#This Row],[release_year]]-'VARIANZA Y DES. EST'!$L$11)^2</f>
        <v>23.230495463129063</v>
      </c>
      <c r="M4434" s="12">
        <v>2019</v>
      </c>
      <c r="N4434" s="9" t="s">
        <v>76</v>
      </c>
      <c r="O4434" s="9" t="s">
        <v>16785</v>
      </c>
      <c r="P4434" s="12">
        <v>112</v>
      </c>
      <c r="Q4434" s="12">
        <v>112</v>
      </c>
      <c r="R4434" s="12">
        <v>154.62928584652374</v>
      </c>
      <c r="S4434" s="12" t="s">
        <v>28</v>
      </c>
      <c r="T4434" s="9" t="s">
        <v>118</v>
      </c>
      <c r="U4434" s="9" t="s">
        <v>45</v>
      </c>
      <c r="V4434" s="9" t="s">
        <v>118</v>
      </c>
      <c r="W4434" s="14">
        <v>3</v>
      </c>
    </row>
    <row r="4435" spans="1:23" x14ac:dyDescent="0.25">
      <c r="A4435" s="8">
        <v>2511</v>
      </c>
      <c r="B4435" s="9" t="s">
        <v>16882</v>
      </c>
      <c r="C4435" s="9" t="s">
        <v>22</v>
      </c>
      <c r="D4435" s="9" t="s">
        <v>16883</v>
      </c>
      <c r="E4435" s="9" t="s">
        <v>15310</v>
      </c>
      <c r="F4435" s="9" t="s">
        <v>16884</v>
      </c>
      <c r="G4435" s="12">
        <v>8</v>
      </c>
      <c r="H4435" s="9" t="s">
        <v>116</v>
      </c>
      <c r="I4435" s="9" t="s">
        <v>116</v>
      </c>
      <c r="J4435" s="12">
        <v>1</v>
      </c>
      <c r="K4435" s="13">
        <v>43970</v>
      </c>
      <c r="L4435" s="86">
        <f>(Tabla2[[#This Row],[release_year]]-'VARIANZA Y DES. EST'!$L$11)^2</f>
        <v>103.6364225665675</v>
      </c>
      <c r="M4435" s="12">
        <v>2004</v>
      </c>
      <c r="N4435" s="9" t="s">
        <v>35</v>
      </c>
      <c r="O4435" s="9" t="s">
        <v>16785</v>
      </c>
      <c r="P4435" s="12">
        <v>112</v>
      </c>
      <c r="Q4435" s="12">
        <v>112</v>
      </c>
      <c r="R4435" s="12">
        <v>154.62928584652374</v>
      </c>
      <c r="S4435" s="12" t="s">
        <v>28</v>
      </c>
      <c r="T4435" s="9" t="s">
        <v>859</v>
      </c>
      <c r="U4435" s="9" t="s">
        <v>95</v>
      </c>
      <c r="V4435" s="9" t="s">
        <v>859</v>
      </c>
      <c r="W4435" s="14">
        <v>2</v>
      </c>
    </row>
    <row r="4436" spans="1:23" x14ac:dyDescent="0.25">
      <c r="A4436" s="8">
        <v>2695</v>
      </c>
      <c r="B4436" s="9" t="s">
        <v>16885</v>
      </c>
      <c r="C4436" s="9" t="s">
        <v>22</v>
      </c>
      <c r="D4436" s="9" t="s">
        <v>16886</v>
      </c>
      <c r="E4436" s="9" t="s">
        <v>16887</v>
      </c>
      <c r="F4436" s="9" t="s">
        <v>16888</v>
      </c>
      <c r="G4436" s="12">
        <v>13</v>
      </c>
      <c r="H4436" s="9" t="s">
        <v>231</v>
      </c>
      <c r="I4436" s="9" t="s">
        <v>231</v>
      </c>
      <c r="J4436" s="12">
        <v>1</v>
      </c>
      <c r="K4436" s="13">
        <v>43931</v>
      </c>
      <c r="L4436" s="86">
        <f>(Tabla2[[#This Row],[release_year]]-'VARIANZA Y DES. EST'!$L$11)^2</f>
        <v>23.230495463129063</v>
      </c>
      <c r="M4436" s="12">
        <v>2019</v>
      </c>
      <c r="N4436" s="9" t="s">
        <v>76</v>
      </c>
      <c r="O4436" s="9" t="s">
        <v>16785</v>
      </c>
      <c r="P4436" s="12">
        <v>112</v>
      </c>
      <c r="Q4436" s="12">
        <v>112</v>
      </c>
      <c r="R4436" s="12">
        <v>154.62928584652374</v>
      </c>
      <c r="S4436" s="12" t="s">
        <v>28</v>
      </c>
      <c r="T4436" s="9" t="s">
        <v>2492</v>
      </c>
      <c r="U4436" s="9" t="s">
        <v>95</v>
      </c>
      <c r="V4436" s="9" t="s">
        <v>2492</v>
      </c>
      <c r="W4436" s="14">
        <v>3</v>
      </c>
    </row>
    <row r="4437" spans="1:23" x14ac:dyDescent="0.25">
      <c r="A4437" s="8">
        <v>2767</v>
      </c>
      <c r="B4437" s="9" t="s">
        <v>16889</v>
      </c>
      <c r="C4437" s="9" t="s">
        <v>22</v>
      </c>
      <c r="D4437" s="9" t="s">
        <v>16890</v>
      </c>
      <c r="E4437" s="9" t="s">
        <v>16891</v>
      </c>
      <c r="F4437" s="9" t="s">
        <v>16892</v>
      </c>
      <c r="G4437" s="12">
        <v>6</v>
      </c>
      <c r="H4437" s="9" t="s">
        <v>518</v>
      </c>
      <c r="I4437" s="9" t="s">
        <v>518</v>
      </c>
      <c r="J4437" s="12">
        <v>1</v>
      </c>
      <c r="K4437" s="13">
        <v>43917</v>
      </c>
      <c r="L4437" s="86">
        <f>(Tabla2[[#This Row],[release_year]]-'VARIANZA Y DES. EST'!$L$11)^2</f>
        <v>33.870100322899837</v>
      </c>
      <c r="M4437" s="12">
        <v>2020</v>
      </c>
      <c r="N4437" s="9" t="s">
        <v>76</v>
      </c>
      <c r="O4437" s="9" t="s">
        <v>16785</v>
      </c>
      <c r="P4437" s="12">
        <v>112</v>
      </c>
      <c r="Q4437" s="12">
        <v>112</v>
      </c>
      <c r="R4437" s="12">
        <v>154.62928584652374</v>
      </c>
      <c r="S4437" s="12" t="s">
        <v>28</v>
      </c>
      <c r="T4437" s="9" t="s">
        <v>2492</v>
      </c>
      <c r="U4437" s="9" t="s">
        <v>95</v>
      </c>
      <c r="V4437" s="9" t="s">
        <v>2492</v>
      </c>
      <c r="W4437" s="14">
        <v>3</v>
      </c>
    </row>
    <row r="4438" spans="1:23" x14ac:dyDescent="0.25">
      <c r="A4438" s="8">
        <v>2944</v>
      </c>
      <c r="B4438" s="9" t="s">
        <v>16893</v>
      </c>
      <c r="C4438" s="9" t="s">
        <v>22</v>
      </c>
      <c r="D4438" s="9" t="s">
        <v>16894</v>
      </c>
      <c r="E4438" s="9" t="s">
        <v>16895</v>
      </c>
      <c r="F4438" s="9" t="s">
        <v>16896</v>
      </c>
      <c r="G4438" s="12">
        <v>7</v>
      </c>
      <c r="H4438" s="9" t="s">
        <v>25</v>
      </c>
      <c r="I4438" s="9" t="s">
        <v>25</v>
      </c>
      <c r="J4438" s="12">
        <v>1</v>
      </c>
      <c r="K4438" s="13">
        <v>43868</v>
      </c>
      <c r="L4438" s="86">
        <f>(Tabla2[[#This Row],[release_year]]-'VARIANZA Y DES. EST'!$L$11)^2</f>
        <v>7.9512857435875226</v>
      </c>
      <c r="M4438" s="12">
        <v>2017</v>
      </c>
      <c r="N4438" s="9" t="s">
        <v>1991</v>
      </c>
      <c r="O4438" s="9" t="s">
        <v>16785</v>
      </c>
      <c r="P4438" s="12">
        <v>112</v>
      </c>
      <c r="Q4438" s="12">
        <v>112</v>
      </c>
      <c r="R4438" s="12">
        <v>154.62928584652374</v>
      </c>
      <c r="S4438" s="12" t="s">
        <v>28</v>
      </c>
      <c r="T4438" s="9" t="s">
        <v>45</v>
      </c>
      <c r="U4438" s="9" t="s">
        <v>45</v>
      </c>
      <c r="V4438" s="9" t="s">
        <v>45</v>
      </c>
      <c r="W4438" s="14">
        <v>1</v>
      </c>
    </row>
    <row r="4439" spans="1:23" x14ac:dyDescent="0.25">
      <c r="A4439" s="8">
        <v>2982</v>
      </c>
      <c r="B4439" s="9" t="s">
        <v>16897</v>
      </c>
      <c r="C4439" s="9" t="s">
        <v>22</v>
      </c>
      <c r="D4439" s="9" t="s">
        <v>16898</v>
      </c>
      <c r="E4439" s="9" t="s">
        <v>16899</v>
      </c>
      <c r="F4439" s="9" t="s">
        <v>16900</v>
      </c>
      <c r="G4439" s="12">
        <v>11</v>
      </c>
      <c r="H4439" s="9" t="s">
        <v>231</v>
      </c>
      <c r="I4439" s="9" t="s">
        <v>3005</v>
      </c>
      <c r="J4439" s="12">
        <v>2</v>
      </c>
      <c r="K4439" s="13">
        <v>43859</v>
      </c>
      <c r="L4439" s="86">
        <f>(Tabla2[[#This Row],[release_year]]-'VARIANZA Y DES. EST'!$L$11)^2</f>
        <v>14.590890603358293</v>
      </c>
      <c r="M4439" s="12">
        <v>2018</v>
      </c>
      <c r="N4439" s="9" t="s">
        <v>76</v>
      </c>
      <c r="O4439" s="9" t="s">
        <v>16785</v>
      </c>
      <c r="P4439" s="12">
        <v>112</v>
      </c>
      <c r="Q4439" s="12">
        <v>112</v>
      </c>
      <c r="R4439" s="12">
        <v>154.62928584652374</v>
      </c>
      <c r="S4439" s="12" t="s">
        <v>28</v>
      </c>
      <c r="T4439" s="9" t="s">
        <v>70</v>
      </c>
      <c r="U4439" s="9" t="s">
        <v>45</v>
      </c>
      <c r="V4439" s="9" t="s">
        <v>70</v>
      </c>
      <c r="W4439" s="14">
        <v>2</v>
      </c>
    </row>
    <row r="4440" spans="1:23" x14ac:dyDescent="0.25">
      <c r="A4440" s="8">
        <v>3332</v>
      </c>
      <c r="B4440" s="9" t="s">
        <v>16901</v>
      </c>
      <c r="C4440" s="9" t="s">
        <v>22</v>
      </c>
      <c r="D4440" s="9" t="s">
        <v>16902</v>
      </c>
      <c r="E4440" s="9" t="s">
        <v>13937</v>
      </c>
      <c r="F4440" s="9" t="s">
        <v>16903</v>
      </c>
      <c r="G4440" s="12">
        <v>9</v>
      </c>
      <c r="H4440" s="9" t="s">
        <v>25</v>
      </c>
      <c r="I4440" s="9" t="s">
        <v>25</v>
      </c>
      <c r="J4440" s="12">
        <v>1</v>
      </c>
      <c r="K4440" s="13">
        <v>43770</v>
      </c>
      <c r="L4440" s="86">
        <f>(Tabla2[[#This Row],[release_year]]-'VARIANZA Y DES. EST'!$L$11)^2</f>
        <v>7.9512857435875226</v>
      </c>
      <c r="M4440" s="12">
        <v>2017</v>
      </c>
      <c r="N4440" s="9" t="s">
        <v>82</v>
      </c>
      <c r="O4440" s="9" t="s">
        <v>16785</v>
      </c>
      <c r="P4440" s="12">
        <v>112</v>
      </c>
      <c r="Q4440" s="12">
        <v>112</v>
      </c>
      <c r="R4440" s="12">
        <v>154.62928584652374</v>
      </c>
      <c r="S4440" s="12" t="s">
        <v>28</v>
      </c>
      <c r="T4440" s="9" t="s">
        <v>45</v>
      </c>
      <c r="U4440" s="9" t="s">
        <v>45</v>
      </c>
      <c r="V4440" s="9" t="s">
        <v>45</v>
      </c>
      <c r="W4440" s="14">
        <v>1</v>
      </c>
    </row>
    <row r="4441" spans="1:23" x14ac:dyDescent="0.25">
      <c r="A4441" s="8">
        <v>3413</v>
      </c>
      <c r="B4441" s="9" t="s">
        <v>16904</v>
      </c>
      <c r="C4441" s="9" t="s">
        <v>22</v>
      </c>
      <c r="D4441" s="9" t="s">
        <v>16905</v>
      </c>
      <c r="E4441" s="9" t="s">
        <v>16906</v>
      </c>
      <c r="F4441" s="9" t="s">
        <v>16907</v>
      </c>
      <c r="G4441" s="12">
        <v>8</v>
      </c>
      <c r="H4441" s="9" t="s">
        <v>518</v>
      </c>
      <c r="I4441" s="9" t="s">
        <v>518</v>
      </c>
      <c r="J4441" s="12">
        <v>1</v>
      </c>
      <c r="K4441" s="16">
        <v>43756</v>
      </c>
      <c r="L4441" s="86">
        <f>(Tabla2[[#This Row],[release_year]]-'VARIANZA Y DES. EST'!$L$11)^2</f>
        <v>23.230495463129063</v>
      </c>
      <c r="M4441" s="12">
        <v>2019</v>
      </c>
      <c r="N4441" s="9" t="s">
        <v>35</v>
      </c>
      <c r="O4441" s="9" t="s">
        <v>16785</v>
      </c>
      <c r="P4441" s="12">
        <v>112</v>
      </c>
      <c r="Q4441" s="12">
        <v>112</v>
      </c>
      <c r="R4441" s="12">
        <v>154.62928584652374</v>
      </c>
      <c r="S4441" s="12" t="s">
        <v>28</v>
      </c>
      <c r="T4441" s="9" t="s">
        <v>2492</v>
      </c>
      <c r="U4441" s="9" t="s">
        <v>95</v>
      </c>
      <c r="V4441" s="9" t="s">
        <v>2492</v>
      </c>
      <c r="W4441" s="14">
        <v>3</v>
      </c>
    </row>
    <row r="4442" spans="1:23" x14ac:dyDescent="0.25">
      <c r="A4442" s="8">
        <v>4099</v>
      </c>
      <c r="B4442" s="9" t="s">
        <v>16908</v>
      </c>
      <c r="C4442" s="9" t="s">
        <v>22</v>
      </c>
      <c r="D4442" s="9" t="s">
        <v>16909</v>
      </c>
      <c r="E4442" s="9" t="s">
        <v>16910</v>
      </c>
      <c r="F4442" s="9" t="s">
        <v>16911</v>
      </c>
      <c r="G4442" s="12">
        <v>9</v>
      </c>
      <c r="H4442" s="9" t="s">
        <v>518</v>
      </c>
      <c r="I4442" s="9" t="s">
        <v>518</v>
      </c>
      <c r="J4442" s="12">
        <v>1</v>
      </c>
      <c r="K4442" s="13">
        <v>43511</v>
      </c>
      <c r="L4442" s="86">
        <f>(Tabla2[[#This Row],[release_year]]-'VARIANZA Y DES. EST'!$L$11)^2</f>
        <v>7.9512857435875226</v>
      </c>
      <c r="M4442" s="12">
        <v>2017</v>
      </c>
      <c r="N4442" s="9" t="s">
        <v>76</v>
      </c>
      <c r="O4442" s="9" t="s">
        <v>16785</v>
      </c>
      <c r="P4442" s="12">
        <v>112</v>
      </c>
      <c r="Q4442" s="12">
        <v>112</v>
      </c>
      <c r="R4442" s="12">
        <v>154.62928584652374</v>
      </c>
      <c r="S4442" s="12" t="s">
        <v>28</v>
      </c>
      <c r="T4442" s="9" t="s">
        <v>118</v>
      </c>
      <c r="U4442" s="9" t="s">
        <v>45</v>
      </c>
      <c r="V4442" s="9" t="s">
        <v>118</v>
      </c>
      <c r="W4442" s="14">
        <v>3</v>
      </c>
    </row>
    <row r="4443" spans="1:23" x14ac:dyDescent="0.25">
      <c r="A4443" s="8">
        <v>4292</v>
      </c>
      <c r="B4443" s="9" t="s">
        <v>16912</v>
      </c>
      <c r="C4443" s="9" t="s">
        <v>22</v>
      </c>
      <c r="D4443" s="9" t="s">
        <v>16913</v>
      </c>
      <c r="E4443" s="9" t="s">
        <v>16914</v>
      </c>
      <c r="F4443" s="9" t="s">
        <v>16915</v>
      </c>
      <c r="G4443" s="12">
        <v>12</v>
      </c>
      <c r="H4443" s="9" t="s">
        <v>25</v>
      </c>
      <c r="I4443" s="9" t="s">
        <v>25</v>
      </c>
      <c r="J4443" s="12">
        <v>1</v>
      </c>
      <c r="K4443" s="16">
        <v>43450</v>
      </c>
      <c r="L4443" s="86">
        <f>(Tabla2[[#This Row],[release_year]]-'VARIANZA Y DES. EST'!$L$11)^2</f>
        <v>3.2471164275211517E-2</v>
      </c>
      <c r="M4443" s="12">
        <v>2014</v>
      </c>
      <c r="N4443" s="9" t="s">
        <v>1991</v>
      </c>
      <c r="O4443" s="9" t="s">
        <v>16785</v>
      </c>
      <c r="P4443" s="12">
        <v>112</v>
      </c>
      <c r="Q4443" s="12">
        <v>112</v>
      </c>
      <c r="R4443" s="12">
        <v>154.62928584652374</v>
      </c>
      <c r="S4443" s="12" t="s">
        <v>28</v>
      </c>
      <c r="T4443" s="9" t="s">
        <v>2709</v>
      </c>
      <c r="U4443" s="9" t="s">
        <v>45</v>
      </c>
      <c r="V4443" s="9" t="s">
        <v>2709</v>
      </c>
      <c r="W4443" s="14">
        <v>2</v>
      </c>
    </row>
    <row r="4444" spans="1:23" x14ac:dyDescent="0.25">
      <c r="A4444" s="8">
        <v>4293</v>
      </c>
      <c r="B4444" s="9" t="s">
        <v>16916</v>
      </c>
      <c r="C4444" s="9" t="s">
        <v>22</v>
      </c>
      <c r="D4444" s="9" t="s">
        <v>16917</v>
      </c>
      <c r="E4444" s="9" t="s">
        <v>16918</v>
      </c>
      <c r="F4444" s="9" t="s">
        <v>16919</v>
      </c>
      <c r="G4444" s="12">
        <v>9</v>
      </c>
      <c r="H4444" s="9" t="s">
        <v>160</v>
      </c>
      <c r="I4444" s="9" t="s">
        <v>16920</v>
      </c>
      <c r="J4444" s="12">
        <v>4</v>
      </c>
      <c r="K4444" s="16">
        <v>43450</v>
      </c>
      <c r="L4444" s="86">
        <f>(Tabla2[[#This Row],[release_year]]-'VARIANZA Y DES. EST'!$L$11)^2</f>
        <v>3.2471164275211517E-2</v>
      </c>
      <c r="M4444" s="12">
        <v>2014</v>
      </c>
      <c r="N4444" s="9" t="s">
        <v>1991</v>
      </c>
      <c r="O4444" s="9" t="s">
        <v>16785</v>
      </c>
      <c r="P4444" s="12">
        <v>112</v>
      </c>
      <c r="Q4444" s="12">
        <v>112</v>
      </c>
      <c r="R4444" s="12">
        <v>154.62928584652374</v>
      </c>
      <c r="S4444" s="12" t="s">
        <v>28</v>
      </c>
      <c r="T4444" s="9" t="s">
        <v>635</v>
      </c>
      <c r="U4444" s="9" t="s">
        <v>95</v>
      </c>
      <c r="V4444" s="9" t="s">
        <v>635</v>
      </c>
      <c r="W4444" s="14">
        <v>2</v>
      </c>
    </row>
    <row r="4445" spans="1:23" x14ac:dyDescent="0.25">
      <c r="A4445" s="8">
        <v>5265</v>
      </c>
      <c r="B4445" s="9" t="s">
        <v>16921</v>
      </c>
      <c r="C4445" s="9" t="s">
        <v>22</v>
      </c>
      <c r="D4445" s="9" t="s">
        <v>16922</v>
      </c>
      <c r="E4445" s="9" t="s">
        <v>9651</v>
      </c>
      <c r="F4445" s="9" t="s">
        <v>16923</v>
      </c>
      <c r="G4445" s="12">
        <v>10</v>
      </c>
      <c r="H4445" s="9" t="s">
        <v>160</v>
      </c>
      <c r="I4445" s="9" t="s">
        <v>160</v>
      </c>
      <c r="J4445" s="12">
        <v>1</v>
      </c>
      <c r="K4445" s="13">
        <v>43002</v>
      </c>
      <c r="L4445" s="86">
        <f>(Tabla2[[#This Row],[release_year]]-'VARIANZA Y DES. EST'!$L$11)^2</f>
        <v>3.2471164275211517E-2</v>
      </c>
      <c r="M4445" s="12">
        <v>2014</v>
      </c>
      <c r="N4445" s="9" t="s">
        <v>4611</v>
      </c>
      <c r="O4445" s="9" t="s">
        <v>16785</v>
      </c>
      <c r="P4445" s="12">
        <v>112</v>
      </c>
      <c r="Q4445" s="12">
        <v>112</v>
      </c>
      <c r="R4445" s="12">
        <v>154.62928584652374</v>
      </c>
      <c r="S4445" s="12" t="s">
        <v>28</v>
      </c>
      <c r="T4445" s="9" t="s">
        <v>859</v>
      </c>
      <c r="U4445" s="9" t="s">
        <v>95</v>
      </c>
      <c r="V4445" s="9" t="s">
        <v>859</v>
      </c>
      <c r="W4445" s="14">
        <v>2</v>
      </c>
    </row>
    <row r="4446" spans="1:23" x14ac:dyDescent="0.25">
      <c r="A4446" s="8">
        <v>5694</v>
      </c>
      <c r="B4446" s="9" t="s">
        <v>16924</v>
      </c>
      <c r="C4446" s="9" t="s">
        <v>22</v>
      </c>
      <c r="D4446" s="9" t="s">
        <v>16925</v>
      </c>
      <c r="E4446" s="9" t="s">
        <v>16926</v>
      </c>
      <c r="F4446" s="9" t="s">
        <v>16927</v>
      </c>
      <c r="G4446" s="12">
        <v>12</v>
      </c>
      <c r="H4446" s="9" t="s">
        <v>160</v>
      </c>
      <c r="I4446" s="9" t="s">
        <v>161</v>
      </c>
      <c r="J4446" s="12">
        <v>2</v>
      </c>
      <c r="K4446" s="13">
        <v>42706</v>
      </c>
      <c r="L4446" s="86">
        <f>(Tabla2[[#This Row],[release_year]]-'VARIANZA Y DES. EST'!$L$11)^2</f>
        <v>3.3116808838167522</v>
      </c>
      <c r="M4446" s="12">
        <v>2016</v>
      </c>
      <c r="N4446" s="9" t="s">
        <v>35</v>
      </c>
      <c r="O4446" s="9" t="s">
        <v>16785</v>
      </c>
      <c r="P4446" s="12">
        <v>112</v>
      </c>
      <c r="Q4446" s="12">
        <v>112</v>
      </c>
      <c r="R4446" s="12">
        <v>154.62928584652374</v>
      </c>
      <c r="S4446" s="12" t="s">
        <v>28</v>
      </c>
      <c r="T4446" s="9" t="s">
        <v>57</v>
      </c>
      <c r="U4446" s="9" t="s">
        <v>57</v>
      </c>
      <c r="V4446" s="9" t="s">
        <v>57</v>
      </c>
      <c r="W4446" s="14">
        <v>1</v>
      </c>
    </row>
    <row r="4447" spans="1:23" x14ac:dyDescent="0.25">
      <c r="A4447" s="8">
        <v>5726</v>
      </c>
      <c r="B4447" s="9" t="s">
        <v>16928</v>
      </c>
      <c r="C4447" s="9" t="s">
        <v>22</v>
      </c>
      <c r="D4447" s="9" t="s">
        <v>16929</v>
      </c>
      <c r="E4447" s="10" t="s">
        <v>16930</v>
      </c>
      <c r="F4447" s="11"/>
      <c r="G4447" s="12">
        <v>0</v>
      </c>
      <c r="H4447" s="9" t="s">
        <v>6603</v>
      </c>
      <c r="I4447" s="9" t="s">
        <v>6603</v>
      </c>
      <c r="J4447" s="12">
        <v>1</v>
      </c>
      <c r="K4447" s="13">
        <v>42678</v>
      </c>
      <c r="L4447" s="86">
        <f>(Tabla2[[#This Row],[release_year]]-'VARIANZA Y DES. EST'!$L$11)^2</f>
        <v>3.3116808838167522</v>
      </c>
      <c r="M4447" s="12">
        <v>2016</v>
      </c>
      <c r="N4447" s="9" t="s">
        <v>35</v>
      </c>
      <c r="O4447" s="9" t="s">
        <v>16785</v>
      </c>
      <c r="P4447" s="12">
        <v>112</v>
      </c>
      <c r="Q4447" s="12">
        <v>112</v>
      </c>
      <c r="R4447" s="12">
        <v>154.62928584652374</v>
      </c>
      <c r="S4447" s="12" t="s">
        <v>28</v>
      </c>
      <c r="T4447" s="9" t="s">
        <v>57</v>
      </c>
      <c r="U4447" s="9" t="s">
        <v>57</v>
      </c>
      <c r="V4447" s="9" t="s">
        <v>57</v>
      </c>
      <c r="W4447" s="14">
        <v>1</v>
      </c>
    </row>
    <row r="4448" spans="1:23" x14ac:dyDescent="0.25">
      <c r="A4448" s="8">
        <v>5829</v>
      </c>
      <c r="B4448" s="9" t="s">
        <v>16931</v>
      </c>
      <c r="C4448" s="9" t="s">
        <v>22</v>
      </c>
      <c r="D4448" s="9" t="s">
        <v>16932</v>
      </c>
      <c r="E4448" s="9" t="s">
        <v>16933</v>
      </c>
      <c r="F4448" s="9" t="s">
        <v>16934</v>
      </c>
      <c r="G4448" s="12">
        <v>9</v>
      </c>
      <c r="H4448" s="9" t="s">
        <v>25</v>
      </c>
      <c r="I4448" s="9" t="s">
        <v>25</v>
      </c>
      <c r="J4448" s="12">
        <v>1</v>
      </c>
      <c r="K4448" s="13">
        <v>42580</v>
      </c>
      <c r="L4448" s="86">
        <f>(Tabla2[[#This Row],[release_year]]-'VARIANZA Y DES. EST'!$L$11)^2</f>
        <v>3.3116808838167522</v>
      </c>
      <c r="M4448" s="12">
        <v>2016</v>
      </c>
      <c r="N4448" s="9" t="s">
        <v>76</v>
      </c>
      <c r="O4448" s="9" t="s">
        <v>16785</v>
      </c>
      <c r="P4448" s="12">
        <v>112</v>
      </c>
      <c r="Q4448" s="12">
        <v>112</v>
      </c>
      <c r="R4448" s="12">
        <v>154.62928584652374</v>
      </c>
      <c r="S4448" s="12" t="s">
        <v>28</v>
      </c>
      <c r="T4448" s="9" t="s">
        <v>144</v>
      </c>
      <c r="U4448" s="9" t="s">
        <v>45</v>
      </c>
      <c r="V4448" s="9" t="s">
        <v>144</v>
      </c>
      <c r="W4448" s="14">
        <v>2</v>
      </c>
    </row>
    <row r="4449" spans="1:23" x14ac:dyDescent="0.25">
      <c r="A4449" s="8">
        <v>6088</v>
      </c>
      <c r="B4449" s="9" t="s">
        <v>16935</v>
      </c>
      <c r="C4449" s="9" t="s">
        <v>22</v>
      </c>
      <c r="D4449" s="9" t="s">
        <v>16936</v>
      </c>
      <c r="E4449" s="9" t="s">
        <v>16937</v>
      </c>
      <c r="F4449" s="9" t="s">
        <v>16938</v>
      </c>
      <c r="G4449" s="12">
        <v>9</v>
      </c>
      <c r="H4449" s="9" t="s">
        <v>7034</v>
      </c>
      <c r="I4449" s="9" t="s">
        <v>16596</v>
      </c>
      <c r="J4449" s="12">
        <v>2</v>
      </c>
      <c r="K4449" s="13">
        <v>43372</v>
      </c>
      <c r="L4449" s="86">
        <f>(Tabla2[[#This Row],[release_year]]-'VARIANZA Y DES. EST'!$L$11)^2</f>
        <v>17.47405172519213</v>
      </c>
      <c r="M4449" s="12">
        <v>2010</v>
      </c>
      <c r="N4449" s="9" t="s">
        <v>842</v>
      </c>
      <c r="O4449" s="9" t="s">
        <v>16785</v>
      </c>
      <c r="P4449" s="12">
        <v>112</v>
      </c>
      <c r="Q4449" s="12">
        <v>112</v>
      </c>
      <c r="R4449" s="12">
        <v>154.62928584652374</v>
      </c>
      <c r="S4449" s="12" t="s">
        <v>28</v>
      </c>
      <c r="T4449" s="9" t="s">
        <v>4211</v>
      </c>
      <c r="U4449" s="9" t="s">
        <v>38</v>
      </c>
      <c r="V4449" s="9" t="s">
        <v>4211</v>
      </c>
      <c r="W4449" s="14">
        <v>2</v>
      </c>
    </row>
    <row r="4450" spans="1:23" x14ac:dyDescent="0.25">
      <c r="A4450" s="8">
        <v>6112</v>
      </c>
      <c r="B4450" s="9" t="s">
        <v>16939</v>
      </c>
      <c r="C4450" s="9" t="s">
        <v>22</v>
      </c>
      <c r="D4450" s="9" t="s">
        <v>16940</v>
      </c>
      <c r="E4450" s="9" t="s">
        <v>7482</v>
      </c>
      <c r="F4450" s="9" t="s">
        <v>16941</v>
      </c>
      <c r="G4450" s="12">
        <v>10</v>
      </c>
      <c r="H4450" s="9" t="s">
        <v>25</v>
      </c>
      <c r="I4450" s="9" t="s">
        <v>25</v>
      </c>
      <c r="J4450" s="12">
        <v>1</v>
      </c>
      <c r="K4450" s="13">
        <v>43647</v>
      </c>
      <c r="L4450" s="86">
        <f>(Tabla2[[#This Row],[release_year]]-'VARIANZA Y DES. EST'!$L$11)^2</f>
        <v>1614.4482767734444</v>
      </c>
      <c r="M4450" s="12">
        <v>1974</v>
      </c>
      <c r="N4450" s="9" t="s">
        <v>99</v>
      </c>
      <c r="O4450" s="9" t="s">
        <v>16785</v>
      </c>
      <c r="P4450" s="12">
        <v>112</v>
      </c>
      <c r="Q4450" s="12">
        <v>112</v>
      </c>
      <c r="R4450" s="12">
        <v>154.62928584652374</v>
      </c>
      <c r="S4450" s="12" t="s">
        <v>28</v>
      </c>
      <c r="T4450" s="9" t="s">
        <v>16942</v>
      </c>
      <c r="U4450" s="9" t="s">
        <v>151</v>
      </c>
      <c r="V4450" s="9" t="s">
        <v>16942</v>
      </c>
      <c r="W4450" s="14">
        <v>3</v>
      </c>
    </row>
    <row r="4451" spans="1:23" x14ac:dyDescent="0.25">
      <c r="A4451" s="8">
        <v>6135</v>
      </c>
      <c r="B4451" s="9" t="s">
        <v>16943</v>
      </c>
      <c r="C4451" s="9" t="s">
        <v>22</v>
      </c>
      <c r="D4451" s="9" t="s">
        <v>16944</v>
      </c>
      <c r="E4451" s="9" t="s">
        <v>16914</v>
      </c>
      <c r="F4451" s="9" t="s">
        <v>16945</v>
      </c>
      <c r="G4451" s="12">
        <v>10</v>
      </c>
      <c r="H4451" s="9" t="s">
        <v>25</v>
      </c>
      <c r="I4451" s="9" t="s">
        <v>25</v>
      </c>
      <c r="J4451" s="12">
        <v>1</v>
      </c>
      <c r="K4451" s="13">
        <v>43861</v>
      </c>
      <c r="L4451" s="86">
        <f>(Tabla2[[#This Row],[release_year]]-'VARIANZA Y DES. EST'!$L$11)^2</f>
        <v>7.9512857435875226</v>
      </c>
      <c r="M4451" s="12">
        <v>2017</v>
      </c>
      <c r="N4451" s="9" t="s">
        <v>1991</v>
      </c>
      <c r="O4451" s="9" t="s">
        <v>16785</v>
      </c>
      <c r="P4451" s="12">
        <v>112</v>
      </c>
      <c r="Q4451" s="12">
        <v>112</v>
      </c>
      <c r="R4451" s="12">
        <v>154.62928584652374</v>
      </c>
      <c r="S4451" s="12" t="s">
        <v>28</v>
      </c>
      <c r="T4451" s="9" t="s">
        <v>38</v>
      </c>
      <c r="U4451" s="9" t="s">
        <v>38</v>
      </c>
      <c r="V4451" s="9" t="s">
        <v>38</v>
      </c>
      <c r="W4451" s="14">
        <v>1</v>
      </c>
    </row>
    <row r="4452" spans="1:23" x14ac:dyDescent="0.25">
      <c r="A4452" s="8">
        <v>6205</v>
      </c>
      <c r="B4452" s="9" t="s">
        <v>16946</v>
      </c>
      <c r="C4452" s="9" t="s">
        <v>22</v>
      </c>
      <c r="D4452" s="9" t="s">
        <v>16947</v>
      </c>
      <c r="E4452" s="9" t="s">
        <v>16948</v>
      </c>
      <c r="F4452" s="9" t="s">
        <v>16949</v>
      </c>
      <c r="G4452" s="12">
        <v>10</v>
      </c>
      <c r="H4452" s="9" t="s">
        <v>7034</v>
      </c>
      <c r="I4452" s="9" t="s">
        <v>7034</v>
      </c>
      <c r="J4452" s="12">
        <v>1</v>
      </c>
      <c r="K4452" s="13">
        <v>43220</v>
      </c>
      <c r="L4452" s="86">
        <f>(Tabla2[[#This Row],[release_year]]-'VARIANZA Y DES. EST'!$L$11)^2</f>
        <v>84.276027426338274</v>
      </c>
      <c r="M4452" s="12">
        <v>2005</v>
      </c>
      <c r="N4452" s="9" t="s">
        <v>35</v>
      </c>
      <c r="O4452" s="9" t="s">
        <v>16785</v>
      </c>
      <c r="P4452" s="12">
        <v>112</v>
      </c>
      <c r="Q4452" s="12">
        <v>112</v>
      </c>
      <c r="R4452" s="12">
        <v>154.62928584652374</v>
      </c>
      <c r="S4452" s="12" t="s">
        <v>28</v>
      </c>
      <c r="T4452" s="9" t="s">
        <v>70</v>
      </c>
      <c r="U4452" s="9" t="s">
        <v>45</v>
      </c>
      <c r="V4452" s="9" t="s">
        <v>70</v>
      </c>
      <c r="W4452" s="14">
        <v>2</v>
      </c>
    </row>
    <row r="4453" spans="1:23" x14ac:dyDescent="0.25">
      <c r="A4453" s="8">
        <v>6291</v>
      </c>
      <c r="B4453" s="9" t="s">
        <v>16950</v>
      </c>
      <c r="C4453" s="9" t="s">
        <v>22</v>
      </c>
      <c r="D4453" s="9" t="s">
        <v>16951</v>
      </c>
      <c r="E4453" s="9" t="s">
        <v>13469</v>
      </c>
      <c r="F4453" s="9" t="s">
        <v>16952</v>
      </c>
      <c r="G4453" s="12">
        <v>8</v>
      </c>
      <c r="H4453" s="9" t="s">
        <v>116</v>
      </c>
      <c r="I4453" s="9" t="s">
        <v>116</v>
      </c>
      <c r="J4453" s="12">
        <v>1</v>
      </c>
      <c r="K4453" s="13">
        <v>43636</v>
      </c>
      <c r="L4453" s="86">
        <f>(Tabla2[[#This Row],[release_year]]-'VARIANZA Y DES. EST'!$L$11)^2</f>
        <v>17.47405172519213</v>
      </c>
      <c r="M4453" s="12">
        <v>2010</v>
      </c>
      <c r="N4453" s="9" t="s">
        <v>35</v>
      </c>
      <c r="O4453" s="9" t="s">
        <v>16785</v>
      </c>
      <c r="P4453" s="12">
        <v>112</v>
      </c>
      <c r="Q4453" s="12">
        <v>112</v>
      </c>
      <c r="R4453" s="12">
        <v>154.62928584652374</v>
      </c>
      <c r="S4453" s="12" t="s">
        <v>28</v>
      </c>
      <c r="T4453" s="9" t="s">
        <v>3625</v>
      </c>
      <c r="U4453" s="9" t="s">
        <v>95</v>
      </c>
      <c r="V4453" s="9" t="s">
        <v>3625</v>
      </c>
      <c r="W4453" s="14">
        <v>3</v>
      </c>
    </row>
    <row r="4454" spans="1:23" x14ac:dyDescent="0.25">
      <c r="A4454" s="8">
        <v>6345</v>
      </c>
      <c r="B4454" s="9" t="s">
        <v>16953</v>
      </c>
      <c r="C4454" s="9" t="s">
        <v>22</v>
      </c>
      <c r="D4454" s="9" t="s">
        <v>16954</v>
      </c>
      <c r="E4454" s="9" t="s">
        <v>16955</v>
      </c>
      <c r="F4454" s="9" t="s">
        <v>16956</v>
      </c>
      <c r="G4454" s="12">
        <v>13</v>
      </c>
      <c r="H4454" s="9" t="s">
        <v>25</v>
      </c>
      <c r="I4454" s="9" t="s">
        <v>25</v>
      </c>
      <c r="J4454" s="12">
        <v>1</v>
      </c>
      <c r="K4454" s="13">
        <v>43286</v>
      </c>
      <c r="L4454" s="86">
        <f>(Tabla2[[#This Row],[release_year]]-'VARIANZA Y DES. EST'!$L$11)^2</f>
        <v>17.47405172519213</v>
      </c>
      <c r="M4454" s="12">
        <v>2010</v>
      </c>
      <c r="N4454" s="9" t="s">
        <v>1991</v>
      </c>
      <c r="O4454" s="9" t="s">
        <v>16785</v>
      </c>
      <c r="P4454" s="12">
        <v>112</v>
      </c>
      <c r="Q4454" s="12">
        <v>112</v>
      </c>
      <c r="R4454" s="12">
        <v>154.62928584652374</v>
      </c>
      <c r="S4454" s="12" t="s">
        <v>28</v>
      </c>
      <c r="T4454" s="9" t="s">
        <v>3495</v>
      </c>
      <c r="U4454" s="9" t="s">
        <v>45</v>
      </c>
      <c r="V4454" s="9" t="s">
        <v>3495</v>
      </c>
      <c r="W4454" s="14">
        <v>3</v>
      </c>
    </row>
    <row r="4455" spans="1:23" x14ac:dyDescent="0.25">
      <c r="A4455" s="8">
        <v>6465</v>
      </c>
      <c r="B4455" s="9" t="s">
        <v>16957</v>
      </c>
      <c r="C4455" s="9" t="s">
        <v>22</v>
      </c>
      <c r="D4455" s="9" t="s">
        <v>16958</v>
      </c>
      <c r="E4455" s="9" t="s">
        <v>16959</v>
      </c>
      <c r="F4455" s="9" t="s">
        <v>16960</v>
      </c>
      <c r="G4455" s="12">
        <v>10</v>
      </c>
      <c r="H4455" s="9" t="s">
        <v>518</v>
      </c>
      <c r="I4455" s="9" t="s">
        <v>518</v>
      </c>
      <c r="J4455" s="12">
        <v>1</v>
      </c>
      <c r="K4455" s="13">
        <v>43692</v>
      </c>
      <c r="L4455" s="86">
        <f>(Tabla2[[#This Row],[release_year]]-'VARIANZA Y DES. EST'!$L$11)^2</f>
        <v>23.230495463129063</v>
      </c>
      <c r="M4455" s="12">
        <v>2019</v>
      </c>
      <c r="N4455" s="9" t="s">
        <v>110</v>
      </c>
      <c r="O4455" s="9" t="s">
        <v>16785</v>
      </c>
      <c r="P4455" s="12">
        <v>112</v>
      </c>
      <c r="Q4455" s="12">
        <v>112</v>
      </c>
      <c r="R4455" s="12">
        <v>154.62928584652374</v>
      </c>
      <c r="S4455" s="12" t="s">
        <v>28</v>
      </c>
      <c r="T4455" s="9" t="s">
        <v>30</v>
      </c>
      <c r="U4455" s="9" t="s">
        <v>30</v>
      </c>
      <c r="V4455" s="9" t="s">
        <v>30</v>
      </c>
      <c r="W4455" s="14">
        <v>1</v>
      </c>
    </row>
    <row r="4456" spans="1:23" x14ac:dyDescent="0.25">
      <c r="A4456" s="8">
        <v>6519</v>
      </c>
      <c r="B4456" s="9" t="s">
        <v>16961</v>
      </c>
      <c r="C4456" s="9" t="s">
        <v>22</v>
      </c>
      <c r="D4456" s="9" t="s">
        <v>16962</v>
      </c>
      <c r="E4456" s="9" t="s">
        <v>16963</v>
      </c>
      <c r="F4456" s="9" t="s">
        <v>16964</v>
      </c>
      <c r="G4456" s="12">
        <v>8</v>
      </c>
      <c r="H4456" s="9" t="s">
        <v>160</v>
      </c>
      <c r="I4456" s="9" t="s">
        <v>6421</v>
      </c>
      <c r="J4456" s="12">
        <v>3</v>
      </c>
      <c r="K4456" s="13">
        <v>43726</v>
      </c>
      <c r="L4456" s="86">
        <f>(Tabla2[[#This Row],[release_year]]-'VARIANZA Y DES. EST'!$L$11)^2</f>
        <v>3.3116808838167522</v>
      </c>
      <c r="M4456" s="12">
        <v>2016</v>
      </c>
      <c r="N4456" s="9" t="s">
        <v>1991</v>
      </c>
      <c r="O4456" s="9" t="s">
        <v>16785</v>
      </c>
      <c r="P4456" s="12">
        <v>112</v>
      </c>
      <c r="Q4456" s="12">
        <v>112</v>
      </c>
      <c r="R4456" s="12">
        <v>154.62928584652374</v>
      </c>
      <c r="S4456" s="12" t="s">
        <v>28</v>
      </c>
      <c r="T4456" s="9" t="s">
        <v>2709</v>
      </c>
      <c r="U4456" s="9" t="s">
        <v>45</v>
      </c>
      <c r="V4456" s="9" t="s">
        <v>2709</v>
      </c>
      <c r="W4456" s="14">
        <v>2</v>
      </c>
    </row>
    <row r="4457" spans="1:23" x14ac:dyDescent="0.25">
      <c r="A4457" s="8">
        <v>6528</v>
      </c>
      <c r="B4457" s="9" t="s">
        <v>16965</v>
      </c>
      <c r="C4457" s="9" t="s">
        <v>22</v>
      </c>
      <c r="D4457" s="9" t="s">
        <v>16966</v>
      </c>
      <c r="E4457" s="9" t="s">
        <v>16967</v>
      </c>
      <c r="F4457" s="9" t="s">
        <v>16968</v>
      </c>
      <c r="G4457" s="12">
        <v>6</v>
      </c>
      <c r="H4457" s="9" t="s">
        <v>8433</v>
      </c>
      <c r="I4457" s="9" t="s">
        <v>8433</v>
      </c>
      <c r="J4457" s="12">
        <v>1</v>
      </c>
      <c r="K4457" s="13">
        <v>43340</v>
      </c>
      <c r="L4457" s="86">
        <f>(Tabla2[[#This Row],[release_year]]-'VARIANZA Y DES. EST'!$L$11)^2</f>
        <v>3.2471164275211517E-2</v>
      </c>
      <c r="M4457" s="12">
        <v>2014</v>
      </c>
      <c r="N4457" s="9" t="s">
        <v>76</v>
      </c>
      <c r="O4457" s="9" t="s">
        <v>16785</v>
      </c>
      <c r="P4457" s="12">
        <v>112</v>
      </c>
      <c r="Q4457" s="12">
        <v>112</v>
      </c>
      <c r="R4457" s="12">
        <v>154.62928584652374</v>
      </c>
      <c r="S4457" s="12" t="s">
        <v>28</v>
      </c>
      <c r="T4457" s="9" t="s">
        <v>4796</v>
      </c>
      <c r="U4457" s="9" t="s">
        <v>514</v>
      </c>
      <c r="V4457" s="9" t="s">
        <v>4796</v>
      </c>
      <c r="W4457" s="14">
        <v>3</v>
      </c>
    </row>
    <row r="4458" spans="1:23" x14ac:dyDescent="0.25">
      <c r="A4458" s="8">
        <v>6541</v>
      </c>
      <c r="B4458" s="9" t="s">
        <v>16969</v>
      </c>
      <c r="C4458" s="9" t="s">
        <v>22</v>
      </c>
      <c r="D4458" s="9" t="s">
        <v>16970</v>
      </c>
      <c r="E4458" s="9" t="s">
        <v>16971</v>
      </c>
      <c r="F4458" s="9" t="s">
        <v>16972</v>
      </c>
      <c r="G4458" s="12">
        <v>13</v>
      </c>
      <c r="H4458" s="9" t="s">
        <v>25</v>
      </c>
      <c r="I4458" s="9" t="s">
        <v>6255</v>
      </c>
      <c r="J4458" s="12">
        <v>2</v>
      </c>
      <c r="K4458" s="13">
        <v>43739</v>
      </c>
      <c r="L4458" s="86">
        <f>(Tabla2[[#This Row],[release_year]]-'VARIANZA Y DES. EST'!$L$11)^2</f>
        <v>103.6364225665675</v>
      </c>
      <c r="M4458" s="12">
        <v>2004</v>
      </c>
      <c r="N4458" s="9" t="s">
        <v>1991</v>
      </c>
      <c r="O4458" s="9" t="s">
        <v>16785</v>
      </c>
      <c r="P4458" s="12">
        <v>112</v>
      </c>
      <c r="Q4458" s="12">
        <v>112</v>
      </c>
      <c r="R4458" s="12">
        <v>154.62928584652374</v>
      </c>
      <c r="S4458" s="12" t="s">
        <v>28</v>
      </c>
      <c r="T4458" s="9" t="s">
        <v>144</v>
      </c>
      <c r="U4458" s="9" t="s">
        <v>45</v>
      </c>
      <c r="V4458" s="9" t="s">
        <v>144</v>
      </c>
      <c r="W4458" s="14">
        <v>2</v>
      </c>
    </row>
    <row r="4459" spans="1:23" x14ac:dyDescent="0.25">
      <c r="A4459" s="8">
        <v>6571</v>
      </c>
      <c r="B4459" s="9" t="s">
        <v>16973</v>
      </c>
      <c r="C4459" s="9" t="s">
        <v>22</v>
      </c>
      <c r="D4459" s="9" t="s">
        <v>16974</v>
      </c>
      <c r="E4459" s="9" t="s">
        <v>16975</v>
      </c>
      <c r="F4459" s="9" t="s">
        <v>16976</v>
      </c>
      <c r="G4459" s="12">
        <v>10</v>
      </c>
      <c r="H4459" s="9" t="s">
        <v>126</v>
      </c>
      <c r="I4459" s="9" t="s">
        <v>5012</v>
      </c>
      <c r="J4459" s="12">
        <v>2</v>
      </c>
      <c r="K4459" s="13">
        <v>42896</v>
      </c>
      <c r="L4459" s="86">
        <f>(Tabla2[[#This Row],[release_year]]-'VARIANZA Y DES. EST'!$L$11)^2</f>
        <v>537.32155938954747</v>
      </c>
      <c r="M4459" s="12">
        <v>1991</v>
      </c>
      <c r="N4459" s="9" t="s">
        <v>842</v>
      </c>
      <c r="O4459" s="9" t="s">
        <v>16785</v>
      </c>
      <c r="P4459" s="12">
        <v>112</v>
      </c>
      <c r="Q4459" s="12">
        <v>112</v>
      </c>
      <c r="R4459" s="12">
        <v>154.62928584652374</v>
      </c>
      <c r="S4459" s="12" t="s">
        <v>28</v>
      </c>
      <c r="T4459" s="9" t="s">
        <v>7484</v>
      </c>
      <c r="U4459" s="9" t="s">
        <v>151</v>
      </c>
      <c r="V4459" s="9" t="s">
        <v>7484</v>
      </c>
      <c r="W4459" s="14">
        <v>3</v>
      </c>
    </row>
    <row r="4460" spans="1:23" x14ac:dyDescent="0.25">
      <c r="A4460" s="8">
        <v>6618</v>
      </c>
      <c r="B4460" s="9" t="s">
        <v>16977</v>
      </c>
      <c r="C4460" s="9" t="s">
        <v>22</v>
      </c>
      <c r="D4460" s="9" t="s">
        <v>16978</v>
      </c>
      <c r="E4460" s="9" t="s">
        <v>16979</v>
      </c>
      <c r="F4460" s="9" t="s">
        <v>16980</v>
      </c>
      <c r="G4460" s="12">
        <v>10</v>
      </c>
      <c r="H4460" s="9" t="s">
        <v>530</v>
      </c>
      <c r="I4460" s="9" t="s">
        <v>16981</v>
      </c>
      <c r="J4460" s="12">
        <v>4</v>
      </c>
      <c r="K4460" s="13">
        <v>43773</v>
      </c>
      <c r="L4460" s="86">
        <f>(Tabla2[[#This Row],[release_year]]-'VARIANZA Y DES. EST'!$L$11)^2</f>
        <v>26.834446865421359</v>
      </c>
      <c r="M4460" s="12">
        <v>2009</v>
      </c>
      <c r="N4460" s="9" t="s">
        <v>1991</v>
      </c>
      <c r="O4460" s="9" t="s">
        <v>16785</v>
      </c>
      <c r="P4460" s="12">
        <v>112</v>
      </c>
      <c r="Q4460" s="12">
        <v>112</v>
      </c>
      <c r="R4460" s="12">
        <v>154.62928584652374</v>
      </c>
      <c r="S4460" s="12" t="s">
        <v>28</v>
      </c>
      <c r="T4460" s="9" t="s">
        <v>3881</v>
      </c>
      <c r="U4460" s="9" t="s">
        <v>38</v>
      </c>
      <c r="V4460" s="9" t="s">
        <v>3881</v>
      </c>
      <c r="W4460" s="14">
        <v>3</v>
      </c>
    </row>
    <row r="4461" spans="1:23" x14ac:dyDescent="0.25">
      <c r="A4461" s="8">
        <v>6799</v>
      </c>
      <c r="B4461" s="9" t="s">
        <v>16982</v>
      </c>
      <c r="C4461" s="9" t="s">
        <v>22</v>
      </c>
      <c r="D4461" s="9" t="s">
        <v>16983</v>
      </c>
      <c r="E4461" s="9" t="s">
        <v>9716</v>
      </c>
      <c r="F4461" s="9" t="s">
        <v>16984</v>
      </c>
      <c r="G4461" s="12">
        <v>10</v>
      </c>
      <c r="H4461" s="9" t="s">
        <v>25</v>
      </c>
      <c r="I4461" s="9" t="s">
        <v>16985</v>
      </c>
      <c r="J4461" s="12">
        <v>3</v>
      </c>
      <c r="K4461" s="13">
        <v>43831</v>
      </c>
      <c r="L4461" s="86">
        <f>(Tabla2[[#This Row],[release_year]]-'VARIANZA Y DES. EST'!$L$11)^2</f>
        <v>448.60076910908901</v>
      </c>
      <c r="M4461" s="12">
        <v>1993</v>
      </c>
      <c r="N4461" s="9" t="s">
        <v>99</v>
      </c>
      <c r="O4461" s="9" t="s">
        <v>16785</v>
      </c>
      <c r="P4461" s="12">
        <v>112</v>
      </c>
      <c r="Q4461" s="12">
        <v>112</v>
      </c>
      <c r="R4461" s="12">
        <v>154.62928584652374</v>
      </c>
      <c r="S4461" s="12" t="s">
        <v>28</v>
      </c>
      <c r="T4461" s="9" t="s">
        <v>51</v>
      </c>
      <c r="U4461" s="9" t="s">
        <v>30</v>
      </c>
      <c r="V4461" s="9" t="s">
        <v>51</v>
      </c>
      <c r="W4461" s="14">
        <v>2</v>
      </c>
    </row>
    <row r="4462" spans="1:23" x14ac:dyDescent="0.25">
      <c r="A4462" s="8">
        <v>7261</v>
      </c>
      <c r="B4462" s="9" t="s">
        <v>16986</v>
      </c>
      <c r="C4462" s="9" t="s">
        <v>22</v>
      </c>
      <c r="D4462" s="9" t="s">
        <v>16987</v>
      </c>
      <c r="E4462" s="9" t="s">
        <v>16988</v>
      </c>
      <c r="F4462" s="9" t="s">
        <v>16989</v>
      </c>
      <c r="G4462" s="12">
        <v>6</v>
      </c>
      <c r="H4462" s="9" t="s">
        <v>3836</v>
      </c>
      <c r="I4462" s="9" t="s">
        <v>3836</v>
      </c>
      <c r="J4462" s="12">
        <v>1</v>
      </c>
      <c r="K4462" s="13">
        <v>43350</v>
      </c>
      <c r="L4462" s="86">
        <f>(Tabla2[[#This Row],[release_year]]-'VARIANZA Y DES. EST'!$L$11)^2</f>
        <v>10.1136565849629</v>
      </c>
      <c r="M4462" s="12">
        <v>2011</v>
      </c>
      <c r="N4462" s="9" t="s">
        <v>76</v>
      </c>
      <c r="O4462" s="9" t="s">
        <v>16785</v>
      </c>
      <c r="P4462" s="12">
        <v>112</v>
      </c>
      <c r="Q4462" s="12">
        <v>112</v>
      </c>
      <c r="R4462" s="12">
        <v>154.62928584652374</v>
      </c>
      <c r="S4462" s="12" t="s">
        <v>28</v>
      </c>
      <c r="T4462" s="9" t="s">
        <v>3179</v>
      </c>
      <c r="U4462" s="9" t="s">
        <v>514</v>
      </c>
      <c r="V4462" s="9" t="s">
        <v>3179</v>
      </c>
      <c r="W4462" s="14">
        <v>2</v>
      </c>
    </row>
    <row r="4463" spans="1:23" x14ac:dyDescent="0.25">
      <c r="A4463" s="8">
        <v>7400</v>
      </c>
      <c r="B4463" s="9" t="s">
        <v>16990</v>
      </c>
      <c r="C4463" s="9" t="s">
        <v>22</v>
      </c>
      <c r="D4463" s="9" t="s">
        <v>16991</v>
      </c>
      <c r="E4463" s="9" t="s">
        <v>13483</v>
      </c>
      <c r="F4463" s="9" t="s">
        <v>16992</v>
      </c>
      <c r="G4463" s="12">
        <v>10</v>
      </c>
      <c r="H4463" s="9" t="s">
        <v>126</v>
      </c>
      <c r="I4463" s="9" t="s">
        <v>126</v>
      </c>
      <c r="J4463" s="12">
        <v>1</v>
      </c>
      <c r="K4463" s="13">
        <v>43831</v>
      </c>
      <c r="L4463" s="86">
        <f>(Tabla2[[#This Row],[release_year]]-'VARIANZA Y DES. EST'!$L$11)^2</f>
        <v>230.43839826771367</v>
      </c>
      <c r="M4463" s="12">
        <v>1999</v>
      </c>
      <c r="N4463" s="9" t="s">
        <v>43</v>
      </c>
      <c r="O4463" s="9" t="s">
        <v>16785</v>
      </c>
      <c r="P4463" s="12">
        <v>112</v>
      </c>
      <c r="Q4463" s="12">
        <v>112</v>
      </c>
      <c r="R4463" s="12">
        <v>154.62928584652374</v>
      </c>
      <c r="S4463" s="12" t="s">
        <v>28</v>
      </c>
      <c r="T4463" s="9" t="s">
        <v>2492</v>
      </c>
      <c r="U4463" s="9" t="s">
        <v>95</v>
      </c>
      <c r="V4463" s="9" t="s">
        <v>2492</v>
      </c>
      <c r="W4463" s="14">
        <v>3</v>
      </c>
    </row>
    <row r="4464" spans="1:23" x14ac:dyDescent="0.25">
      <c r="A4464" s="8">
        <v>7432</v>
      </c>
      <c r="B4464" s="9" t="s">
        <v>16993</v>
      </c>
      <c r="C4464" s="9" t="s">
        <v>22</v>
      </c>
      <c r="D4464" s="9" t="s">
        <v>16994</v>
      </c>
      <c r="E4464" s="9" t="s">
        <v>7482</v>
      </c>
      <c r="F4464" s="9" t="s">
        <v>16995</v>
      </c>
      <c r="G4464" s="12">
        <v>8</v>
      </c>
      <c r="H4464" s="9" t="s">
        <v>25</v>
      </c>
      <c r="I4464" s="9" t="s">
        <v>25</v>
      </c>
      <c r="J4464" s="12">
        <v>1</v>
      </c>
      <c r="K4464" s="13">
        <v>43647</v>
      </c>
      <c r="L4464" s="86">
        <f>(Tabla2[[#This Row],[release_year]]-'VARIANZA Y DES. EST'!$L$11)^2</f>
        <v>1695.8086719136736</v>
      </c>
      <c r="M4464" s="12">
        <v>1973</v>
      </c>
      <c r="N4464" s="9" t="s">
        <v>1991</v>
      </c>
      <c r="O4464" s="9" t="s">
        <v>16785</v>
      </c>
      <c r="P4464" s="12">
        <v>112</v>
      </c>
      <c r="Q4464" s="12">
        <v>112</v>
      </c>
      <c r="R4464" s="12">
        <v>154.62928584652374</v>
      </c>
      <c r="S4464" s="12" t="s">
        <v>28</v>
      </c>
      <c r="T4464" s="9" t="s">
        <v>7484</v>
      </c>
      <c r="U4464" s="9" t="s">
        <v>151</v>
      </c>
      <c r="V4464" s="9" t="s">
        <v>7484</v>
      </c>
      <c r="W4464" s="14">
        <v>3</v>
      </c>
    </row>
    <row r="4465" spans="1:23" x14ac:dyDescent="0.25">
      <c r="A4465" s="8">
        <v>7446</v>
      </c>
      <c r="B4465" s="9" t="s">
        <v>16996</v>
      </c>
      <c r="C4465" s="9" t="s">
        <v>22</v>
      </c>
      <c r="D4465" s="9" t="s">
        <v>16997</v>
      </c>
      <c r="E4465" s="18" t="s">
        <v>16998</v>
      </c>
      <c r="F4465" s="9" t="s">
        <v>16999</v>
      </c>
      <c r="G4465" s="12">
        <v>10</v>
      </c>
      <c r="H4465" s="9" t="s">
        <v>2935</v>
      </c>
      <c r="I4465" s="9" t="s">
        <v>2935</v>
      </c>
      <c r="J4465" s="12">
        <v>1</v>
      </c>
      <c r="K4465" s="13">
        <v>43509</v>
      </c>
      <c r="L4465" s="86">
        <f>(Tabla2[[#This Row],[release_year]]-'VARIANZA Y DES. EST'!$L$11)^2</f>
        <v>26.834446865421359</v>
      </c>
      <c r="M4465" s="12">
        <v>2009</v>
      </c>
      <c r="N4465" s="9" t="s">
        <v>1991</v>
      </c>
      <c r="O4465" s="9" t="s">
        <v>16785</v>
      </c>
      <c r="P4465" s="12">
        <v>112</v>
      </c>
      <c r="Q4465" s="12">
        <v>112</v>
      </c>
      <c r="R4465" s="12">
        <v>154.62928584652374</v>
      </c>
      <c r="S4465" s="12" t="s">
        <v>28</v>
      </c>
      <c r="T4465" s="9" t="s">
        <v>2930</v>
      </c>
      <c r="U4465" s="9" t="s">
        <v>38</v>
      </c>
      <c r="V4465" s="9" t="s">
        <v>2930</v>
      </c>
      <c r="W4465" s="14">
        <v>3</v>
      </c>
    </row>
    <row r="4466" spans="1:23" x14ac:dyDescent="0.25">
      <c r="A4466" s="8">
        <v>7455</v>
      </c>
      <c r="B4466" s="9" t="s">
        <v>17000</v>
      </c>
      <c r="C4466" s="9" t="s">
        <v>22</v>
      </c>
      <c r="D4466" s="9" t="s">
        <v>17001</v>
      </c>
      <c r="E4466" s="9" t="s">
        <v>17002</v>
      </c>
      <c r="F4466" s="9" t="s">
        <v>17003</v>
      </c>
      <c r="G4466" s="12">
        <v>9</v>
      </c>
      <c r="H4466" s="9" t="s">
        <v>25</v>
      </c>
      <c r="I4466" s="9" t="s">
        <v>17004</v>
      </c>
      <c r="J4466" s="12">
        <v>2</v>
      </c>
      <c r="K4466" s="13">
        <v>44081</v>
      </c>
      <c r="L4466" s="86">
        <f>(Tabla2[[#This Row],[release_year]]-'VARIANZA Y DES. EST'!$L$11)^2</f>
        <v>3.3116808838167522</v>
      </c>
      <c r="M4466" s="12">
        <v>2016</v>
      </c>
      <c r="N4466" s="9" t="s">
        <v>43</v>
      </c>
      <c r="O4466" s="9" t="s">
        <v>16785</v>
      </c>
      <c r="P4466" s="12">
        <v>112</v>
      </c>
      <c r="Q4466" s="12">
        <v>112</v>
      </c>
      <c r="R4466" s="12">
        <v>154.62928584652374</v>
      </c>
      <c r="S4466" s="12" t="s">
        <v>28</v>
      </c>
      <c r="T4466" s="9" t="s">
        <v>2252</v>
      </c>
      <c r="U4466" s="9" t="s">
        <v>38</v>
      </c>
      <c r="V4466" s="9" t="s">
        <v>2252</v>
      </c>
      <c r="W4466" s="14">
        <v>2</v>
      </c>
    </row>
    <row r="4467" spans="1:23" x14ac:dyDescent="0.25">
      <c r="A4467" s="8">
        <v>7702</v>
      </c>
      <c r="B4467" s="9" t="s">
        <v>17005</v>
      </c>
      <c r="C4467" s="9" t="s">
        <v>22</v>
      </c>
      <c r="D4467" s="9" t="s">
        <v>17006</v>
      </c>
      <c r="E4467" s="9" t="s">
        <v>17007</v>
      </c>
      <c r="F4467" s="9" t="s">
        <v>17008</v>
      </c>
      <c r="G4467" s="12">
        <v>9</v>
      </c>
      <c r="H4467" s="9" t="s">
        <v>25</v>
      </c>
      <c r="I4467" s="9" t="s">
        <v>25</v>
      </c>
      <c r="J4467" s="12">
        <v>1</v>
      </c>
      <c r="K4467" s="13">
        <v>43678</v>
      </c>
      <c r="L4467" s="86">
        <f>(Tabla2[[#This Row],[release_year]]-'VARIANZA Y DES. EST'!$L$11)^2</f>
        <v>148.35721284702598</v>
      </c>
      <c r="M4467" s="12">
        <v>2002</v>
      </c>
      <c r="N4467" s="9" t="s">
        <v>1991</v>
      </c>
      <c r="O4467" s="9" t="s">
        <v>16785</v>
      </c>
      <c r="P4467" s="12">
        <v>112</v>
      </c>
      <c r="Q4467" s="12">
        <v>112</v>
      </c>
      <c r="R4467" s="12">
        <v>154.62928584652374</v>
      </c>
      <c r="S4467" s="12" t="s">
        <v>28</v>
      </c>
      <c r="T4467" s="9" t="s">
        <v>3969</v>
      </c>
      <c r="U4467" s="9" t="s">
        <v>3969</v>
      </c>
      <c r="V4467" s="9" t="s">
        <v>3969</v>
      </c>
      <c r="W4467" s="14">
        <v>1</v>
      </c>
    </row>
    <row r="4468" spans="1:23" x14ac:dyDescent="0.25">
      <c r="A4468" s="8">
        <v>7721</v>
      </c>
      <c r="B4468" s="9" t="s">
        <v>17009</v>
      </c>
      <c r="C4468" s="9" t="s">
        <v>22</v>
      </c>
      <c r="D4468" s="9" t="s">
        <v>17010</v>
      </c>
      <c r="E4468" s="9" t="s">
        <v>17011</v>
      </c>
      <c r="F4468" s="9" t="s">
        <v>17012</v>
      </c>
      <c r="G4468" s="12">
        <v>7</v>
      </c>
      <c r="H4468" s="9" t="s">
        <v>3836</v>
      </c>
      <c r="I4468" s="9" t="s">
        <v>3836</v>
      </c>
      <c r="J4468" s="12">
        <v>1</v>
      </c>
      <c r="K4468" s="13">
        <v>43344</v>
      </c>
      <c r="L4468" s="86">
        <f>(Tabla2[[#This Row],[release_year]]-'VARIANZA Y DES. EST'!$L$11)^2</f>
        <v>1.3928663045044412</v>
      </c>
      <c r="M4468" s="12">
        <v>2013</v>
      </c>
      <c r="N4468" s="9" t="s">
        <v>76</v>
      </c>
      <c r="O4468" s="9" t="s">
        <v>16785</v>
      </c>
      <c r="P4468" s="12">
        <v>112</v>
      </c>
      <c r="Q4468" s="12">
        <v>112</v>
      </c>
      <c r="R4468" s="12">
        <v>154.62928584652374</v>
      </c>
      <c r="S4468" s="12" t="s">
        <v>28</v>
      </c>
      <c r="T4468" s="9" t="s">
        <v>2721</v>
      </c>
      <c r="U4468" s="9" t="s">
        <v>95</v>
      </c>
      <c r="V4468" s="9" t="s">
        <v>2721</v>
      </c>
      <c r="W4468" s="14">
        <v>3</v>
      </c>
    </row>
    <row r="4469" spans="1:23" x14ac:dyDescent="0.25">
      <c r="A4469" s="8">
        <v>7739</v>
      </c>
      <c r="B4469" s="9" t="s">
        <v>17013</v>
      </c>
      <c r="C4469" s="9" t="s">
        <v>22</v>
      </c>
      <c r="D4469" s="9" t="s">
        <v>17014</v>
      </c>
      <c r="E4469" s="18" t="s">
        <v>12561</v>
      </c>
      <c r="F4469" s="9" t="s">
        <v>17015</v>
      </c>
      <c r="G4469" s="12">
        <v>8</v>
      </c>
      <c r="H4469" s="9" t="s">
        <v>175</v>
      </c>
      <c r="I4469" s="9" t="s">
        <v>175</v>
      </c>
      <c r="J4469" s="12">
        <v>1</v>
      </c>
      <c r="K4469" s="13">
        <v>43709</v>
      </c>
      <c r="L4469" s="86">
        <f>(Tabla2[[#This Row],[release_year]]-'VARIANZA Y DES. EST'!$L$11)^2</f>
        <v>4.7532614447336705</v>
      </c>
      <c r="M4469" s="12">
        <v>2012</v>
      </c>
      <c r="N4469" s="9" t="s">
        <v>35</v>
      </c>
      <c r="O4469" s="9" t="s">
        <v>16785</v>
      </c>
      <c r="P4469" s="12">
        <v>112</v>
      </c>
      <c r="Q4469" s="12">
        <v>112</v>
      </c>
      <c r="R4469" s="12">
        <v>154.62928584652374</v>
      </c>
      <c r="S4469" s="12" t="s">
        <v>28</v>
      </c>
      <c r="T4469" s="9" t="s">
        <v>3625</v>
      </c>
      <c r="U4469" s="9" t="s">
        <v>95</v>
      </c>
      <c r="V4469" s="9" t="s">
        <v>3625</v>
      </c>
      <c r="W4469" s="14">
        <v>3</v>
      </c>
    </row>
    <row r="4470" spans="1:23" x14ac:dyDescent="0.25">
      <c r="A4470" s="8">
        <v>7846</v>
      </c>
      <c r="B4470" s="9" t="s">
        <v>17016</v>
      </c>
      <c r="C4470" s="9" t="s">
        <v>22</v>
      </c>
      <c r="D4470" s="9" t="s">
        <v>17017</v>
      </c>
      <c r="E4470" s="9" t="s">
        <v>17018</v>
      </c>
      <c r="F4470" s="9" t="s">
        <v>17019</v>
      </c>
      <c r="G4470" s="12">
        <v>10</v>
      </c>
      <c r="H4470" s="9" t="s">
        <v>518</v>
      </c>
      <c r="I4470" s="9" t="s">
        <v>518</v>
      </c>
      <c r="J4470" s="12">
        <v>1</v>
      </c>
      <c r="K4470" s="13">
        <v>43358</v>
      </c>
      <c r="L4470" s="86">
        <f>(Tabla2[[#This Row],[release_year]]-'VARIANZA Y DES. EST'!$L$11)^2</f>
        <v>7.9512857435875226</v>
      </c>
      <c r="M4470" s="12">
        <v>2017</v>
      </c>
      <c r="N4470" s="9" t="s">
        <v>35</v>
      </c>
      <c r="O4470" s="9" t="s">
        <v>16785</v>
      </c>
      <c r="P4470" s="12">
        <v>112</v>
      </c>
      <c r="Q4470" s="12">
        <v>112</v>
      </c>
      <c r="R4470" s="12">
        <v>154.62928584652374</v>
      </c>
      <c r="S4470" s="12" t="s">
        <v>28</v>
      </c>
      <c r="T4470" s="9" t="s">
        <v>70</v>
      </c>
      <c r="U4470" s="9" t="s">
        <v>45</v>
      </c>
      <c r="V4470" s="9" t="s">
        <v>70</v>
      </c>
      <c r="W4470" s="14">
        <v>2</v>
      </c>
    </row>
    <row r="4471" spans="1:23" x14ac:dyDescent="0.25">
      <c r="A4471" s="8">
        <v>7855</v>
      </c>
      <c r="B4471" s="9" t="s">
        <v>17020</v>
      </c>
      <c r="C4471" s="9" t="s">
        <v>22</v>
      </c>
      <c r="D4471" s="9" t="s">
        <v>17021</v>
      </c>
      <c r="E4471" s="9" t="s">
        <v>17022</v>
      </c>
      <c r="F4471" s="9" t="s">
        <v>17023</v>
      </c>
      <c r="G4471" s="12">
        <v>9</v>
      </c>
      <c r="H4471" s="9" t="s">
        <v>25</v>
      </c>
      <c r="I4471" s="9" t="s">
        <v>25</v>
      </c>
      <c r="J4471" s="12">
        <v>1</v>
      </c>
      <c r="K4471" s="13">
        <v>44044</v>
      </c>
      <c r="L4471" s="86">
        <f>(Tabla2[[#This Row],[release_year]]-'VARIANZA Y DES. EST'!$L$11)^2</f>
        <v>17.47405172519213</v>
      </c>
      <c r="M4471" s="12">
        <v>2010</v>
      </c>
      <c r="N4471" s="9" t="s">
        <v>43</v>
      </c>
      <c r="O4471" s="9" t="s">
        <v>16785</v>
      </c>
      <c r="P4471" s="12">
        <v>112</v>
      </c>
      <c r="Q4471" s="12">
        <v>112</v>
      </c>
      <c r="R4471" s="12">
        <v>154.62928584652374</v>
      </c>
      <c r="S4471" s="12" t="s">
        <v>28</v>
      </c>
      <c r="T4471" s="9" t="s">
        <v>4008</v>
      </c>
      <c r="U4471" s="9" t="s">
        <v>45</v>
      </c>
      <c r="V4471" s="9" t="s">
        <v>4008</v>
      </c>
      <c r="W4471" s="14">
        <v>2</v>
      </c>
    </row>
    <row r="4472" spans="1:23" x14ac:dyDescent="0.25">
      <c r="A4472" s="8">
        <v>7856</v>
      </c>
      <c r="B4472" s="9" t="s">
        <v>17024</v>
      </c>
      <c r="C4472" s="9" t="s">
        <v>22</v>
      </c>
      <c r="D4472" s="9" t="s">
        <v>17025</v>
      </c>
      <c r="E4472" s="9" t="s">
        <v>6815</v>
      </c>
      <c r="F4472" s="9" t="s">
        <v>17026</v>
      </c>
      <c r="G4472" s="12">
        <v>10</v>
      </c>
      <c r="H4472" s="9" t="s">
        <v>126</v>
      </c>
      <c r="I4472" s="9" t="s">
        <v>17027</v>
      </c>
      <c r="J4472" s="12">
        <v>3</v>
      </c>
      <c r="K4472" s="13">
        <v>43983</v>
      </c>
      <c r="L4472" s="86">
        <f>(Tabla2[[#This Row],[release_year]]-'VARIANZA Y DES. EST'!$L$11)^2</f>
        <v>7.9512857435875226</v>
      </c>
      <c r="M4472" s="12">
        <v>2017</v>
      </c>
      <c r="N4472" s="9" t="s">
        <v>43</v>
      </c>
      <c r="O4472" s="9" t="s">
        <v>16785</v>
      </c>
      <c r="P4472" s="12">
        <v>112</v>
      </c>
      <c r="Q4472" s="12">
        <v>112</v>
      </c>
      <c r="R4472" s="12">
        <v>154.62928584652374</v>
      </c>
      <c r="S4472" s="12" t="s">
        <v>28</v>
      </c>
      <c r="T4472" s="9" t="s">
        <v>7838</v>
      </c>
      <c r="U4472" s="9" t="s">
        <v>45</v>
      </c>
      <c r="V4472" s="9" t="s">
        <v>7838</v>
      </c>
      <c r="W4472" s="14">
        <v>2</v>
      </c>
    </row>
    <row r="4473" spans="1:23" x14ac:dyDescent="0.25">
      <c r="A4473" s="8">
        <v>7961</v>
      </c>
      <c r="B4473" s="9" t="s">
        <v>17028</v>
      </c>
      <c r="C4473" s="9" t="s">
        <v>22</v>
      </c>
      <c r="D4473" s="9" t="s">
        <v>17029</v>
      </c>
      <c r="E4473" s="18" t="s">
        <v>17030</v>
      </c>
      <c r="F4473" s="9" t="s">
        <v>17031</v>
      </c>
      <c r="G4473" s="12">
        <v>14</v>
      </c>
      <c r="H4473" s="9" t="s">
        <v>25</v>
      </c>
      <c r="I4473" s="9" t="s">
        <v>17032</v>
      </c>
      <c r="J4473" s="12">
        <v>4</v>
      </c>
      <c r="K4473" s="13">
        <v>43359</v>
      </c>
      <c r="L4473" s="86">
        <f>(Tabla2[[#This Row],[release_year]]-'VARIANZA Y DES. EST'!$L$11)^2</f>
        <v>17.47405172519213</v>
      </c>
      <c r="M4473" s="12">
        <v>2010</v>
      </c>
      <c r="N4473" s="9" t="s">
        <v>43</v>
      </c>
      <c r="O4473" s="9" t="s">
        <v>16785</v>
      </c>
      <c r="P4473" s="12">
        <v>112</v>
      </c>
      <c r="Q4473" s="12">
        <v>112</v>
      </c>
      <c r="R4473" s="12">
        <v>154.62928584652374</v>
      </c>
      <c r="S4473" s="12" t="s">
        <v>28</v>
      </c>
      <c r="T4473" s="9" t="s">
        <v>11313</v>
      </c>
      <c r="U4473" s="9" t="s">
        <v>38</v>
      </c>
      <c r="V4473" s="9" t="s">
        <v>11313</v>
      </c>
      <c r="W4473" s="14">
        <v>3</v>
      </c>
    </row>
    <row r="4474" spans="1:23" x14ac:dyDescent="0.25">
      <c r="A4474" s="8">
        <v>8002</v>
      </c>
      <c r="B4474" s="9" t="s">
        <v>17033</v>
      </c>
      <c r="C4474" s="9" t="s">
        <v>22</v>
      </c>
      <c r="D4474" s="9" t="s">
        <v>17034</v>
      </c>
      <c r="E4474" s="9" t="s">
        <v>6502</v>
      </c>
      <c r="F4474" s="9" t="s">
        <v>17035</v>
      </c>
      <c r="G4474" s="12">
        <v>10</v>
      </c>
      <c r="H4474" s="9" t="s">
        <v>25</v>
      </c>
      <c r="I4474" s="9" t="s">
        <v>25</v>
      </c>
      <c r="J4474" s="12">
        <v>1</v>
      </c>
      <c r="K4474" s="16">
        <v>43098</v>
      </c>
      <c r="L4474" s="86">
        <f>(Tabla2[[#This Row],[release_year]]-'VARIANZA Y DES. EST'!$L$11)^2</f>
        <v>17.47405172519213</v>
      </c>
      <c r="M4474" s="12">
        <v>2010</v>
      </c>
      <c r="N4474" s="9" t="s">
        <v>1991</v>
      </c>
      <c r="O4474" s="9" t="s">
        <v>16785</v>
      </c>
      <c r="P4474" s="12">
        <v>112</v>
      </c>
      <c r="Q4474" s="12">
        <v>112</v>
      </c>
      <c r="R4474" s="12">
        <v>154.62928584652374</v>
      </c>
      <c r="S4474" s="12" t="s">
        <v>28</v>
      </c>
      <c r="T4474" s="9" t="s">
        <v>3370</v>
      </c>
      <c r="U4474" s="9" t="s">
        <v>514</v>
      </c>
      <c r="V4474" s="9" t="s">
        <v>3370</v>
      </c>
      <c r="W4474" s="14">
        <v>2</v>
      </c>
    </row>
    <row r="4475" spans="1:23" x14ac:dyDescent="0.25">
      <c r="A4475" s="8">
        <v>8074</v>
      </c>
      <c r="B4475" s="9" t="s">
        <v>17036</v>
      </c>
      <c r="C4475" s="9" t="s">
        <v>22</v>
      </c>
      <c r="D4475" s="9" t="s">
        <v>17037</v>
      </c>
      <c r="E4475" s="9" t="s">
        <v>17038</v>
      </c>
      <c r="F4475" s="9" t="s">
        <v>17039</v>
      </c>
      <c r="G4475" s="12">
        <v>9</v>
      </c>
      <c r="H4475" s="9" t="s">
        <v>17040</v>
      </c>
      <c r="I4475" s="9" t="s">
        <v>17041</v>
      </c>
      <c r="J4475" s="12">
        <v>2</v>
      </c>
      <c r="K4475" s="13">
        <v>43936</v>
      </c>
      <c r="L4475" s="86">
        <f>(Tabla2[[#This Row],[release_year]]-'VARIANZA Y DES. EST'!$L$11)^2</f>
        <v>14.590890603358293</v>
      </c>
      <c r="M4475" s="12">
        <v>2018</v>
      </c>
      <c r="N4475" s="9" t="s">
        <v>76</v>
      </c>
      <c r="O4475" s="9" t="s">
        <v>16785</v>
      </c>
      <c r="P4475" s="12">
        <v>112</v>
      </c>
      <c r="Q4475" s="12">
        <v>112</v>
      </c>
      <c r="R4475" s="12">
        <v>154.62928584652374</v>
      </c>
      <c r="S4475" s="12" t="s">
        <v>28</v>
      </c>
      <c r="T4475" s="9" t="s">
        <v>8079</v>
      </c>
      <c r="U4475" s="9" t="s">
        <v>45</v>
      </c>
      <c r="V4475" s="9" t="s">
        <v>8079</v>
      </c>
      <c r="W4475" s="14">
        <v>3</v>
      </c>
    </row>
    <row r="4476" spans="1:23" x14ac:dyDescent="0.25">
      <c r="A4476" s="8">
        <v>8154</v>
      </c>
      <c r="B4476" s="9" t="s">
        <v>17042</v>
      </c>
      <c r="C4476" s="9" t="s">
        <v>22</v>
      </c>
      <c r="D4476" s="9" t="s">
        <v>17043</v>
      </c>
      <c r="E4476" s="9" t="s">
        <v>11698</v>
      </c>
      <c r="F4476" s="9" t="s">
        <v>17044</v>
      </c>
      <c r="G4476" s="12">
        <v>10</v>
      </c>
      <c r="H4476" s="9" t="s">
        <v>116</v>
      </c>
      <c r="I4476" s="9" t="s">
        <v>116</v>
      </c>
      <c r="J4476" s="12">
        <v>1</v>
      </c>
      <c r="K4476" s="13">
        <v>43594</v>
      </c>
      <c r="L4476" s="86">
        <f>(Tabla2[[#This Row],[release_year]]-'VARIANZA Y DES. EST'!$L$11)^2</f>
        <v>1.3928663045044412</v>
      </c>
      <c r="M4476" s="12">
        <v>2013</v>
      </c>
      <c r="N4476" s="9" t="s">
        <v>35</v>
      </c>
      <c r="O4476" s="9" t="s">
        <v>16785</v>
      </c>
      <c r="P4476" s="12">
        <v>112</v>
      </c>
      <c r="Q4476" s="12">
        <v>112</v>
      </c>
      <c r="R4476" s="12">
        <v>154.62928584652374</v>
      </c>
      <c r="S4476" s="12" t="s">
        <v>28</v>
      </c>
      <c r="T4476" s="9" t="s">
        <v>859</v>
      </c>
      <c r="U4476" s="9" t="s">
        <v>95</v>
      </c>
      <c r="V4476" s="9" t="s">
        <v>859</v>
      </c>
      <c r="W4476" s="14">
        <v>2</v>
      </c>
    </row>
    <row r="4477" spans="1:23" x14ac:dyDescent="0.25">
      <c r="A4477" s="8">
        <v>8237</v>
      </c>
      <c r="B4477" s="9" t="s">
        <v>17045</v>
      </c>
      <c r="C4477" s="9" t="s">
        <v>22</v>
      </c>
      <c r="D4477" s="9" t="s">
        <v>17046</v>
      </c>
      <c r="E4477" s="9" t="s">
        <v>10127</v>
      </c>
      <c r="F4477" s="9" t="s">
        <v>17047</v>
      </c>
      <c r="G4477" s="12">
        <v>11</v>
      </c>
      <c r="H4477" s="9" t="s">
        <v>160</v>
      </c>
      <c r="I4477" s="9" t="s">
        <v>160</v>
      </c>
      <c r="J4477" s="12">
        <v>1</v>
      </c>
      <c r="K4477" s="13">
        <v>43301</v>
      </c>
      <c r="L4477" s="86">
        <f>(Tabla2[[#This Row],[release_year]]-'VARIANZA Y DES. EST'!$L$11)^2</f>
        <v>3.2471164275211517E-2</v>
      </c>
      <c r="M4477" s="12">
        <v>2014</v>
      </c>
      <c r="N4477" s="9" t="s">
        <v>1991</v>
      </c>
      <c r="O4477" s="9" t="s">
        <v>16785</v>
      </c>
      <c r="P4477" s="12">
        <v>112</v>
      </c>
      <c r="Q4477" s="12">
        <v>112</v>
      </c>
      <c r="R4477" s="12">
        <v>154.62928584652374</v>
      </c>
      <c r="S4477" s="12" t="s">
        <v>28</v>
      </c>
      <c r="T4477" s="9" t="s">
        <v>2709</v>
      </c>
      <c r="U4477" s="9" t="s">
        <v>45</v>
      </c>
      <c r="V4477" s="9" t="s">
        <v>2709</v>
      </c>
      <c r="W4477" s="14">
        <v>2</v>
      </c>
    </row>
    <row r="4478" spans="1:23" x14ac:dyDescent="0.25">
      <c r="A4478" s="8">
        <v>8262</v>
      </c>
      <c r="B4478" s="9" t="s">
        <v>17048</v>
      </c>
      <c r="C4478" s="9" t="s">
        <v>22</v>
      </c>
      <c r="D4478" s="9" t="s">
        <v>17049</v>
      </c>
      <c r="E4478" s="18" t="s">
        <v>17050</v>
      </c>
      <c r="F4478" s="9" t="s">
        <v>17051</v>
      </c>
      <c r="G4478" s="12">
        <v>10</v>
      </c>
      <c r="H4478" s="9" t="s">
        <v>126</v>
      </c>
      <c r="I4478" s="9" t="s">
        <v>15378</v>
      </c>
      <c r="J4478" s="12">
        <v>3</v>
      </c>
      <c r="K4478" s="13">
        <v>43831</v>
      </c>
      <c r="L4478" s="86">
        <f>(Tabla2[[#This Row],[release_year]]-'VARIANZA Y DES. EST'!$L$11)^2</f>
        <v>491.96116424931824</v>
      </c>
      <c r="M4478" s="12">
        <v>1992</v>
      </c>
      <c r="N4478" s="9" t="s">
        <v>1991</v>
      </c>
      <c r="O4478" s="9" t="s">
        <v>16785</v>
      </c>
      <c r="P4478" s="12">
        <v>112</v>
      </c>
      <c r="Q4478" s="12">
        <v>112</v>
      </c>
      <c r="R4478" s="12">
        <v>154.62928584652374</v>
      </c>
      <c r="S4478" s="12" t="s">
        <v>28</v>
      </c>
      <c r="T4478" s="9" t="s">
        <v>17052</v>
      </c>
      <c r="U4478" s="9" t="s">
        <v>151</v>
      </c>
      <c r="V4478" s="9" t="s">
        <v>17052</v>
      </c>
      <c r="W4478" s="14">
        <v>3</v>
      </c>
    </row>
    <row r="4479" spans="1:23" x14ac:dyDescent="0.25">
      <c r="A4479" s="8">
        <v>8290</v>
      </c>
      <c r="B4479" s="9" t="s">
        <v>17053</v>
      </c>
      <c r="C4479" s="9" t="s">
        <v>22</v>
      </c>
      <c r="D4479" s="9" t="s">
        <v>17054</v>
      </c>
      <c r="E4479" s="9" t="s">
        <v>13152</v>
      </c>
      <c r="F4479" s="9" t="s">
        <v>17055</v>
      </c>
      <c r="G4479" s="12">
        <v>6</v>
      </c>
      <c r="H4479" s="9" t="s">
        <v>25</v>
      </c>
      <c r="I4479" s="9" t="s">
        <v>25</v>
      </c>
      <c r="J4479" s="12">
        <v>1</v>
      </c>
      <c r="K4479" s="13">
        <v>43362</v>
      </c>
      <c r="L4479" s="86">
        <f>(Tabla2[[#This Row],[release_year]]-'VARIANZA Y DES. EST'!$L$11)^2</f>
        <v>7.9512857435875226</v>
      </c>
      <c r="M4479" s="12">
        <v>2017</v>
      </c>
      <c r="N4479" s="9" t="s">
        <v>76</v>
      </c>
      <c r="O4479" s="9" t="s">
        <v>16785</v>
      </c>
      <c r="P4479" s="12">
        <v>112</v>
      </c>
      <c r="Q4479" s="12">
        <v>112</v>
      </c>
      <c r="R4479" s="12">
        <v>154.62928584652374</v>
      </c>
      <c r="S4479" s="12" t="s">
        <v>28</v>
      </c>
      <c r="T4479" s="9" t="s">
        <v>7647</v>
      </c>
      <c r="U4479" s="9" t="s">
        <v>5256</v>
      </c>
      <c r="V4479" s="9" t="s">
        <v>7647</v>
      </c>
      <c r="W4479" s="14">
        <v>3</v>
      </c>
    </row>
    <row r="4480" spans="1:23" x14ac:dyDescent="0.25">
      <c r="A4480" s="8">
        <v>8554</v>
      </c>
      <c r="B4480" s="9" t="s">
        <v>17056</v>
      </c>
      <c r="C4480" s="9" t="s">
        <v>22</v>
      </c>
      <c r="D4480" s="9" t="s">
        <v>17057</v>
      </c>
      <c r="E4480" s="18" t="s">
        <v>17058</v>
      </c>
      <c r="F4480" s="9" t="s">
        <v>17059</v>
      </c>
      <c r="G4480" s="12">
        <v>10</v>
      </c>
      <c r="H4480" s="9" t="s">
        <v>2696</v>
      </c>
      <c r="I4480" s="9" t="s">
        <v>17060</v>
      </c>
      <c r="J4480" s="12">
        <v>3</v>
      </c>
      <c r="K4480" s="13">
        <v>43405</v>
      </c>
      <c r="L4480" s="86">
        <f>(Tabla2[[#This Row],[release_year]]-'VARIANZA Y DES. EST'!$L$11)^2</f>
        <v>51.555237145879822</v>
      </c>
      <c r="M4480" s="12">
        <v>2007</v>
      </c>
      <c r="N4480" s="9" t="s">
        <v>99</v>
      </c>
      <c r="O4480" s="9" t="s">
        <v>16785</v>
      </c>
      <c r="P4480" s="12">
        <v>112</v>
      </c>
      <c r="Q4480" s="12">
        <v>112</v>
      </c>
      <c r="R4480" s="12">
        <v>154.62928584652374</v>
      </c>
      <c r="S4480" s="12" t="s">
        <v>28</v>
      </c>
      <c r="T4480" s="9" t="s">
        <v>30</v>
      </c>
      <c r="U4480" s="9" t="s">
        <v>30</v>
      </c>
      <c r="V4480" s="9" t="s">
        <v>30</v>
      </c>
      <c r="W4480" s="14">
        <v>1</v>
      </c>
    </row>
    <row r="4481" spans="1:23" x14ac:dyDescent="0.25">
      <c r="A4481" s="8">
        <v>8779</v>
      </c>
      <c r="B4481" s="9" t="s">
        <v>17061</v>
      </c>
      <c r="C4481" s="9" t="s">
        <v>22</v>
      </c>
      <c r="D4481" s="9" t="s">
        <v>17062</v>
      </c>
      <c r="E4481" s="9" t="s">
        <v>16775</v>
      </c>
      <c r="F4481" s="9" t="s">
        <v>17063</v>
      </c>
      <c r="G4481" s="12">
        <v>5</v>
      </c>
      <c r="H4481" s="9" t="s">
        <v>3836</v>
      </c>
      <c r="I4481" s="9" t="s">
        <v>3836</v>
      </c>
      <c r="J4481" s="12">
        <v>1</v>
      </c>
      <c r="K4481" s="13">
        <v>43412</v>
      </c>
      <c r="L4481" s="86">
        <f>(Tabla2[[#This Row],[release_year]]-'VARIANZA Y DES. EST'!$L$11)^2</f>
        <v>4.7532614447336705</v>
      </c>
      <c r="M4481" s="12">
        <v>2012</v>
      </c>
      <c r="N4481" s="9" t="s">
        <v>82</v>
      </c>
      <c r="O4481" s="9" t="s">
        <v>16785</v>
      </c>
      <c r="P4481" s="12">
        <v>112</v>
      </c>
      <c r="Q4481" s="12">
        <v>112</v>
      </c>
      <c r="R4481" s="12">
        <v>154.62928584652374</v>
      </c>
      <c r="S4481" s="12" t="s">
        <v>28</v>
      </c>
      <c r="T4481" s="9" t="s">
        <v>15565</v>
      </c>
      <c r="U4481" s="9" t="s">
        <v>239</v>
      </c>
      <c r="V4481" s="9" t="s">
        <v>15565</v>
      </c>
      <c r="W4481" s="14">
        <v>3</v>
      </c>
    </row>
    <row r="4482" spans="1:23" x14ac:dyDescent="0.25">
      <c r="A4482" s="8">
        <v>69</v>
      </c>
      <c r="B4482" s="9" t="s">
        <v>17064</v>
      </c>
      <c r="C4482" s="9" t="s">
        <v>22</v>
      </c>
      <c r="D4482" s="9" t="s">
        <v>17065</v>
      </c>
      <c r="E4482" s="18" t="s">
        <v>17066</v>
      </c>
      <c r="F4482" s="9" t="s">
        <v>17067</v>
      </c>
      <c r="G4482" s="12">
        <v>1</v>
      </c>
      <c r="H4482" s="12"/>
      <c r="I4482" s="9"/>
      <c r="J4482" s="12">
        <v>0</v>
      </c>
      <c r="K4482" s="13">
        <v>44454</v>
      </c>
      <c r="L4482" s="86">
        <f>(Tabla2[[#This Row],[release_year]]-'VARIANZA Y DES. EST'!$L$11)^2</f>
        <v>46.509705182670608</v>
      </c>
      <c r="M4482" s="12">
        <v>2021</v>
      </c>
      <c r="N4482" s="9" t="s">
        <v>35</v>
      </c>
      <c r="O4482" s="9" t="s">
        <v>17068</v>
      </c>
      <c r="P4482" s="12">
        <v>113</v>
      </c>
      <c r="Q4482" s="12">
        <v>113</v>
      </c>
      <c r="R4482" s="12">
        <v>180.49929073968963</v>
      </c>
      <c r="S4482" s="12" t="s">
        <v>28</v>
      </c>
      <c r="T4482" s="9" t="s">
        <v>171</v>
      </c>
      <c r="U4482" s="9" t="s">
        <v>57</v>
      </c>
      <c r="V4482" s="9" t="s">
        <v>171</v>
      </c>
      <c r="W4482" s="14">
        <v>3</v>
      </c>
    </row>
    <row r="4483" spans="1:23" x14ac:dyDescent="0.25">
      <c r="A4483" s="8">
        <v>136</v>
      </c>
      <c r="B4483" s="9" t="s">
        <v>17069</v>
      </c>
      <c r="C4483" s="9" t="s">
        <v>22</v>
      </c>
      <c r="D4483" s="9" t="s">
        <v>17070</v>
      </c>
      <c r="E4483" s="9" t="s">
        <v>14389</v>
      </c>
      <c r="F4483" s="9" t="s">
        <v>17071</v>
      </c>
      <c r="G4483" s="12">
        <v>11</v>
      </c>
      <c r="H4483" s="9" t="s">
        <v>25</v>
      </c>
      <c r="I4483" s="9" t="s">
        <v>17072</v>
      </c>
      <c r="J4483" s="12">
        <v>4</v>
      </c>
      <c r="K4483" s="13">
        <v>44440</v>
      </c>
      <c r="L4483" s="86">
        <f>(Tabla2[[#This Row],[release_year]]-'VARIANZA Y DES. EST'!$L$11)^2</f>
        <v>448.60076910908901</v>
      </c>
      <c r="M4483" s="12">
        <v>1993</v>
      </c>
      <c r="N4483" s="9" t="s">
        <v>1991</v>
      </c>
      <c r="O4483" s="9" t="s">
        <v>17068</v>
      </c>
      <c r="P4483" s="12">
        <v>113</v>
      </c>
      <c r="Q4483" s="12">
        <v>113</v>
      </c>
      <c r="R4483" s="12">
        <v>180.49929073968963</v>
      </c>
      <c r="S4483" s="12" t="s">
        <v>28</v>
      </c>
      <c r="T4483" s="9" t="s">
        <v>38</v>
      </c>
      <c r="U4483" s="9" t="s">
        <v>38</v>
      </c>
      <c r="V4483" s="9" t="s">
        <v>38</v>
      </c>
      <c r="W4483" s="14">
        <v>1</v>
      </c>
    </row>
    <row r="4484" spans="1:23" x14ac:dyDescent="0.25">
      <c r="A4484" s="8">
        <v>212</v>
      </c>
      <c r="B4484" s="9" t="s">
        <v>17073</v>
      </c>
      <c r="C4484" s="9" t="s">
        <v>22</v>
      </c>
      <c r="D4484" s="9" t="s">
        <v>17074</v>
      </c>
      <c r="E4484" s="9" t="s">
        <v>17075</v>
      </c>
      <c r="F4484" s="9" t="s">
        <v>17076</v>
      </c>
      <c r="G4484" s="12">
        <v>8</v>
      </c>
      <c r="H4484" s="9" t="s">
        <v>518</v>
      </c>
      <c r="I4484" s="9" t="s">
        <v>518</v>
      </c>
      <c r="J4484" s="12">
        <v>1</v>
      </c>
      <c r="K4484" s="13">
        <v>44435</v>
      </c>
      <c r="L4484" s="86">
        <f>(Tabla2[[#This Row],[release_year]]-'VARIANZA Y DES. EST'!$L$11)^2</f>
        <v>3.2471164275211517E-2</v>
      </c>
      <c r="M4484" s="12">
        <v>2014</v>
      </c>
      <c r="N4484" s="9" t="s">
        <v>76</v>
      </c>
      <c r="O4484" s="9" t="s">
        <v>17068</v>
      </c>
      <c r="P4484" s="12">
        <v>113</v>
      </c>
      <c r="Q4484" s="12">
        <v>113</v>
      </c>
      <c r="R4484" s="12">
        <v>180.49929073968963</v>
      </c>
      <c r="S4484" s="12" t="s">
        <v>28</v>
      </c>
      <c r="T4484" s="9" t="s">
        <v>3179</v>
      </c>
      <c r="U4484" s="9" t="s">
        <v>514</v>
      </c>
      <c r="V4484" s="9" t="s">
        <v>3179</v>
      </c>
      <c r="W4484" s="14">
        <v>2</v>
      </c>
    </row>
    <row r="4485" spans="1:23" x14ac:dyDescent="0.25">
      <c r="A4485" s="8">
        <v>336</v>
      </c>
      <c r="B4485" s="9" t="s">
        <v>17077</v>
      </c>
      <c r="C4485" s="9" t="s">
        <v>22</v>
      </c>
      <c r="D4485" s="9" t="s">
        <v>17078</v>
      </c>
      <c r="E4485" s="9" t="s">
        <v>12055</v>
      </c>
      <c r="F4485" s="9" t="s">
        <v>17079</v>
      </c>
      <c r="G4485" s="12">
        <v>11</v>
      </c>
      <c r="H4485" s="9" t="s">
        <v>25</v>
      </c>
      <c r="I4485" s="9" t="s">
        <v>25</v>
      </c>
      <c r="J4485" s="12">
        <v>1</v>
      </c>
      <c r="K4485" s="13">
        <v>44409</v>
      </c>
      <c r="L4485" s="86">
        <f>(Tabla2[[#This Row],[release_year]]-'VARIANZA Y DES. EST'!$L$11)^2</f>
        <v>66.915632286109044</v>
      </c>
      <c r="M4485" s="12">
        <v>2006</v>
      </c>
      <c r="N4485" s="9" t="s">
        <v>1991</v>
      </c>
      <c r="O4485" s="9" t="s">
        <v>17068</v>
      </c>
      <c r="P4485" s="12">
        <v>113</v>
      </c>
      <c r="Q4485" s="12">
        <v>113</v>
      </c>
      <c r="R4485" s="12">
        <v>180.49929073968963</v>
      </c>
      <c r="S4485" s="12" t="s">
        <v>28</v>
      </c>
      <c r="T4485" s="9" t="s">
        <v>2709</v>
      </c>
      <c r="U4485" s="9" t="s">
        <v>45</v>
      </c>
      <c r="V4485" s="9" t="s">
        <v>2709</v>
      </c>
      <c r="W4485" s="14">
        <v>2</v>
      </c>
    </row>
    <row r="4486" spans="1:23" x14ac:dyDescent="0.25">
      <c r="A4486" s="8">
        <v>453</v>
      </c>
      <c r="B4486" s="9" t="s">
        <v>17080</v>
      </c>
      <c r="C4486" s="9" t="s">
        <v>22</v>
      </c>
      <c r="D4486" s="9" t="s">
        <v>17081</v>
      </c>
      <c r="E4486" s="9" t="s">
        <v>17082</v>
      </c>
      <c r="F4486" s="9" t="s">
        <v>17083</v>
      </c>
      <c r="G4486" s="12">
        <v>16</v>
      </c>
      <c r="H4486" s="9" t="s">
        <v>2935</v>
      </c>
      <c r="I4486" s="9" t="s">
        <v>2935</v>
      </c>
      <c r="J4486" s="12">
        <v>1</v>
      </c>
      <c r="K4486" s="13">
        <v>44392</v>
      </c>
      <c r="L4486" s="86">
        <f>(Tabla2[[#This Row],[release_year]]-'VARIANZA Y DES. EST'!$L$11)^2</f>
        <v>46.509705182670608</v>
      </c>
      <c r="M4486" s="12">
        <v>2021</v>
      </c>
      <c r="N4486" s="9" t="s">
        <v>82</v>
      </c>
      <c r="O4486" s="9" t="s">
        <v>17068</v>
      </c>
      <c r="P4486" s="12">
        <v>113</v>
      </c>
      <c r="Q4486" s="12">
        <v>113</v>
      </c>
      <c r="R4486" s="12">
        <v>180.49929073968963</v>
      </c>
      <c r="S4486" s="12" t="s">
        <v>28</v>
      </c>
      <c r="T4486" s="9" t="s">
        <v>2492</v>
      </c>
      <c r="U4486" s="9" t="s">
        <v>95</v>
      </c>
      <c r="V4486" s="9" t="s">
        <v>2492</v>
      </c>
      <c r="W4486" s="14">
        <v>3</v>
      </c>
    </row>
    <row r="4487" spans="1:23" x14ac:dyDescent="0.25">
      <c r="A4487" s="8">
        <v>603</v>
      </c>
      <c r="B4487" s="9" t="s">
        <v>17084</v>
      </c>
      <c r="C4487" s="9" t="s">
        <v>22</v>
      </c>
      <c r="D4487" s="9" t="s">
        <v>17085</v>
      </c>
      <c r="E4487" s="18" t="s">
        <v>14324</v>
      </c>
      <c r="F4487" s="9" t="s">
        <v>17086</v>
      </c>
      <c r="G4487" s="12">
        <v>11</v>
      </c>
      <c r="H4487" s="9" t="s">
        <v>25</v>
      </c>
      <c r="I4487" s="9" t="s">
        <v>25</v>
      </c>
      <c r="J4487" s="12">
        <v>1</v>
      </c>
      <c r="K4487" s="13">
        <v>44378</v>
      </c>
      <c r="L4487" s="86">
        <f>(Tabla2[[#This Row],[release_year]]-'VARIANZA Y DES. EST'!$L$11)^2</f>
        <v>794.12353509069362</v>
      </c>
      <c r="M4487" s="12">
        <v>1986</v>
      </c>
      <c r="N4487" s="9" t="s">
        <v>99</v>
      </c>
      <c r="O4487" s="9" t="s">
        <v>17068</v>
      </c>
      <c r="P4487" s="12">
        <v>113</v>
      </c>
      <c r="Q4487" s="12">
        <v>113</v>
      </c>
      <c r="R4487" s="12">
        <v>180.49929073968963</v>
      </c>
      <c r="S4487" s="12" t="s">
        <v>28</v>
      </c>
      <c r="T4487" s="9" t="s">
        <v>14551</v>
      </c>
      <c r="U4487" s="9" t="s">
        <v>38</v>
      </c>
      <c r="V4487" s="9" t="s">
        <v>14551</v>
      </c>
      <c r="W4487" s="14">
        <v>3</v>
      </c>
    </row>
    <row r="4488" spans="1:23" x14ac:dyDescent="0.25">
      <c r="A4488" s="8">
        <v>736</v>
      </c>
      <c r="B4488" s="9" t="s">
        <v>17087</v>
      </c>
      <c r="C4488" s="9" t="s">
        <v>22</v>
      </c>
      <c r="D4488" s="9" t="s">
        <v>17088</v>
      </c>
      <c r="E4488" s="9" t="s">
        <v>17089</v>
      </c>
      <c r="F4488" s="9" t="s">
        <v>17090</v>
      </c>
      <c r="G4488" s="12">
        <v>4</v>
      </c>
      <c r="H4488" s="9" t="s">
        <v>518</v>
      </c>
      <c r="I4488" s="9" t="s">
        <v>518</v>
      </c>
      <c r="J4488" s="12">
        <v>1</v>
      </c>
      <c r="K4488" s="13">
        <v>44358</v>
      </c>
      <c r="L4488" s="86">
        <f>(Tabla2[[#This Row],[release_year]]-'VARIANZA Y DES. EST'!$L$11)^2</f>
        <v>46.509705182670608</v>
      </c>
      <c r="M4488" s="12">
        <v>2021</v>
      </c>
      <c r="N4488" s="9" t="s">
        <v>82</v>
      </c>
      <c r="O4488" s="9" t="s">
        <v>17068</v>
      </c>
      <c r="P4488" s="12">
        <v>113</v>
      </c>
      <c r="Q4488" s="12">
        <v>113</v>
      </c>
      <c r="R4488" s="12">
        <v>180.49929073968963</v>
      </c>
      <c r="S4488" s="12" t="s">
        <v>28</v>
      </c>
      <c r="T4488" s="9" t="s">
        <v>2492</v>
      </c>
      <c r="U4488" s="9" t="s">
        <v>95</v>
      </c>
      <c r="V4488" s="9" t="s">
        <v>2492</v>
      </c>
      <c r="W4488" s="14">
        <v>3</v>
      </c>
    </row>
    <row r="4489" spans="1:23" x14ac:dyDescent="0.25">
      <c r="A4489" s="8">
        <v>944</v>
      </c>
      <c r="B4489" s="9" t="s">
        <v>17091</v>
      </c>
      <c r="C4489" s="9" t="s">
        <v>22</v>
      </c>
      <c r="D4489" s="9" t="s">
        <v>17092</v>
      </c>
      <c r="E4489" s="18" t="s">
        <v>11598</v>
      </c>
      <c r="F4489" s="9" t="s">
        <v>17093</v>
      </c>
      <c r="G4489" s="12">
        <v>13</v>
      </c>
      <c r="H4489" s="9" t="s">
        <v>25</v>
      </c>
      <c r="I4489" s="9" t="s">
        <v>25</v>
      </c>
      <c r="J4489" s="12">
        <v>1</v>
      </c>
      <c r="K4489" s="13">
        <v>44317</v>
      </c>
      <c r="L4489" s="86">
        <f>(Tabla2[[#This Row],[release_year]]-'VARIANZA Y DES. EST'!$L$11)^2</f>
        <v>38.194842005650592</v>
      </c>
      <c r="M4489" s="12">
        <v>2008</v>
      </c>
      <c r="N4489" s="9" t="s">
        <v>43</v>
      </c>
      <c r="O4489" s="9" t="s">
        <v>17068</v>
      </c>
      <c r="P4489" s="12">
        <v>113</v>
      </c>
      <c r="Q4489" s="12">
        <v>113</v>
      </c>
      <c r="R4489" s="12">
        <v>180.49929073968963</v>
      </c>
      <c r="S4489" s="12" t="s">
        <v>28</v>
      </c>
      <c r="T4489" s="9" t="s">
        <v>14010</v>
      </c>
      <c r="U4489" s="9" t="s">
        <v>38</v>
      </c>
      <c r="V4489" s="9" t="s">
        <v>14010</v>
      </c>
      <c r="W4489" s="14">
        <v>3</v>
      </c>
    </row>
    <row r="4490" spans="1:23" x14ac:dyDescent="0.25">
      <c r="A4490" s="8">
        <v>959</v>
      </c>
      <c r="B4490" s="9" t="s">
        <v>17094</v>
      </c>
      <c r="C4490" s="9" t="s">
        <v>22</v>
      </c>
      <c r="D4490" s="9" t="s">
        <v>17095</v>
      </c>
      <c r="E4490" s="9" t="s">
        <v>17096</v>
      </c>
      <c r="F4490" s="18" t="s">
        <v>17097</v>
      </c>
      <c r="G4490" s="12">
        <v>13</v>
      </c>
      <c r="H4490" s="12"/>
      <c r="I4490" s="9"/>
      <c r="J4490" s="12">
        <v>0</v>
      </c>
      <c r="K4490" s="13">
        <v>44316</v>
      </c>
      <c r="L4490" s="86">
        <f>(Tabla2[[#This Row],[release_year]]-'VARIANZA Y DES. EST'!$L$11)^2</f>
        <v>23.230495463129063</v>
      </c>
      <c r="M4490" s="12">
        <v>2019</v>
      </c>
      <c r="N4490" s="9" t="s">
        <v>35</v>
      </c>
      <c r="O4490" s="9" t="s">
        <v>17068</v>
      </c>
      <c r="P4490" s="12">
        <v>113</v>
      </c>
      <c r="Q4490" s="12">
        <v>113</v>
      </c>
      <c r="R4490" s="12">
        <v>180.49929073968963</v>
      </c>
      <c r="S4490" s="12" t="s">
        <v>28</v>
      </c>
      <c r="T4490" s="9" t="s">
        <v>70</v>
      </c>
      <c r="U4490" s="9" t="s">
        <v>45</v>
      </c>
      <c r="V4490" s="9" t="s">
        <v>70</v>
      </c>
      <c r="W4490" s="14">
        <v>2</v>
      </c>
    </row>
    <row r="4491" spans="1:23" x14ac:dyDescent="0.25">
      <c r="A4491" s="8">
        <v>975</v>
      </c>
      <c r="B4491" s="9" t="s">
        <v>17098</v>
      </c>
      <c r="C4491" s="9" t="s">
        <v>22</v>
      </c>
      <c r="D4491" s="9" t="s">
        <v>17099</v>
      </c>
      <c r="E4491" s="18" t="s">
        <v>17100</v>
      </c>
      <c r="F4491" s="9" t="s">
        <v>17101</v>
      </c>
      <c r="G4491" s="12">
        <v>8</v>
      </c>
      <c r="H4491" s="9" t="s">
        <v>518</v>
      </c>
      <c r="I4491" s="9" t="s">
        <v>518</v>
      </c>
      <c r="J4491" s="12">
        <v>1</v>
      </c>
      <c r="K4491" s="13">
        <v>44310</v>
      </c>
      <c r="L4491" s="86">
        <f>(Tabla2[[#This Row],[release_year]]-'VARIANZA Y DES. EST'!$L$11)^2</f>
        <v>23.230495463129063</v>
      </c>
      <c r="M4491" s="12">
        <v>2019</v>
      </c>
      <c r="N4491" s="9" t="s">
        <v>35</v>
      </c>
      <c r="O4491" s="9" t="s">
        <v>17068</v>
      </c>
      <c r="P4491" s="12">
        <v>113</v>
      </c>
      <c r="Q4491" s="12">
        <v>113</v>
      </c>
      <c r="R4491" s="12">
        <v>180.49929073968963</v>
      </c>
      <c r="S4491" s="12" t="s">
        <v>28</v>
      </c>
      <c r="T4491" s="9" t="s">
        <v>118</v>
      </c>
      <c r="U4491" s="9" t="s">
        <v>45</v>
      </c>
      <c r="V4491" s="9" t="s">
        <v>118</v>
      </c>
      <c r="W4491" s="14">
        <v>3</v>
      </c>
    </row>
    <row r="4492" spans="1:23" x14ac:dyDescent="0.25">
      <c r="A4492" s="8">
        <v>1111</v>
      </c>
      <c r="B4492" s="9" t="s">
        <v>17102</v>
      </c>
      <c r="C4492" s="9" t="s">
        <v>22</v>
      </c>
      <c r="D4492" s="9" t="s">
        <v>17103</v>
      </c>
      <c r="E4492" s="18" t="s">
        <v>13919</v>
      </c>
      <c r="F4492" s="9" t="s">
        <v>17104</v>
      </c>
      <c r="G4492" s="12">
        <v>11</v>
      </c>
      <c r="H4492" s="9" t="s">
        <v>231</v>
      </c>
      <c r="I4492" s="9" t="s">
        <v>231</v>
      </c>
      <c r="J4492" s="12">
        <v>1</v>
      </c>
      <c r="K4492" s="13">
        <v>44288</v>
      </c>
      <c r="L4492" s="86">
        <f>(Tabla2[[#This Row],[release_year]]-'VARIANZA Y DES. EST'!$L$11)^2</f>
        <v>46.509705182670608</v>
      </c>
      <c r="M4492" s="12">
        <v>2021</v>
      </c>
      <c r="N4492" s="9" t="s">
        <v>76</v>
      </c>
      <c r="O4492" s="9" t="s">
        <v>17068</v>
      </c>
      <c r="P4492" s="12">
        <v>113</v>
      </c>
      <c r="Q4492" s="12">
        <v>113</v>
      </c>
      <c r="R4492" s="12">
        <v>180.49929073968963</v>
      </c>
      <c r="S4492" s="12" t="s">
        <v>28</v>
      </c>
      <c r="T4492" s="9" t="s">
        <v>70</v>
      </c>
      <c r="U4492" s="9" t="s">
        <v>45</v>
      </c>
      <c r="V4492" s="9" t="s">
        <v>70</v>
      </c>
      <c r="W4492" s="14">
        <v>2</v>
      </c>
    </row>
    <row r="4493" spans="1:23" x14ac:dyDescent="0.25">
      <c r="A4493" s="8">
        <v>1191</v>
      </c>
      <c r="B4493" s="9" t="s">
        <v>17105</v>
      </c>
      <c r="C4493" s="9" t="s">
        <v>22</v>
      </c>
      <c r="D4493" s="9" t="s">
        <v>17106</v>
      </c>
      <c r="E4493" s="18" t="s">
        <v>15408</v>
      </c>
      <c r="F4493" s="9" t="s">
        <v>17107</v>
      </c>
      <c r="G4493" s="12">
        <v>10</v>
      </c>
      <c r="H4493" s="9" t="s">
        <v>126</v>
      </c>
      <c r="I4493" s="9" t="s">
        <v>5012</v>
      </c>
      <c r="J4493" s="12">
        <v>2</v>
      </c>
      <c r="K4493" s="13">
        <v>44273</v>
      </c>
      <c r="L4493" s="86">
        <f>(Tabla2[[#This Row],[release_year]]-'VARIANZA Y DES. EST'!$L$11)^2</f>
        <v>33.870100322899837</v>
      </c>
      <c r="M4493" s="12">
        <v>2020</v>
      </c>
      <c r="N4493" s="9" t="s">
        <v>1991</v>
      </c>
      <c r="O4493" s="9" t="s">
        <v>17068</v>
      </c>
      <c r="P4493" s="12">
        <v>113</v>
      </c>
      <c r="Q4493" s="12">
        <v>113</v>
      </c>
      <c r="R4493" s="12">
        <v>180.49929073968963</v>
      </c>
      <c r="S4493" s="12" t="s">
        <v>28</v>
      </c>
      <c r="T4493" s="9" t="s">
        <v>38</v>
      </c>
      <c r="U4493" s="9" t="s">
        <v>38</v>
      </c>
      <c r="V4493" s="9" t="s">
        <v>38</v>
      </c>
      <c r="W4493" s="14">
        <v>1</v>
      </c>
    </row>
    <row r="4494" spans="1:23" x14ac:dyDescent="0.25">
      <c r="A4494" s="8">
        <v>1234</v>
      </c>
      <c r="B4494" s="9" t="s">
        <v>17108</v>
      </c>
      <c r="C4494" s="9" t="s">
        <v>22</v>
      </c>
      <c r="D4494" s="9" t="s">
        <v>17109</v>
      </c>
      <c r="E4494" s="9" t="s">
        <v>17110</v>
      </c>
      <c r="F4494" s="9" t="s">
        <v>17111</v>
      </c>
      <c r="G4494" s="12">
        <v>10</v>
      </c>
      <c r="H4494" s="9" t="s">
        <v>175</v>
      </c>
      <c r="I4494" s="9" t="s">
        <v>175</v>
      </c>
      <c r="J4494" s="12">
        <v>1</v>
      </c>
      <c r="K4494" s="13">
        <v>44260</v>
      </c>
      <c r="L4494" s="86">
        <f>(Tabla2[[#This Row],[release_year]]-'VARIANZA Y DES. EST'!$L$11)^2</f>
        <v>33.870100322899837</v>
      </c>
      <c r="M4494" s="12">
        <v>2020</v>
      </c>
      <c r="N4494" s="9" t="s">
        <v>35</v>
      </c>
      <c r="O4494" s="9" t="s">
        <v>17068</v>
      </c>
      <c r="P4494" s="12">
        <v>113</v>
      </c>
      <c r="Q4494" s="12">
        <v>113</v>
      </c>
      <c r="R4494" s="12">
        <v>180.49929073968963</v>
      </c>
      <c r="S4494" s="12" t="s">
        <v>28</v>
      </c>
      <c r="T4494" s="9" t="s">
        <v>859</v>
      </c>
      <c r="U4494" s="9" t="s">
        <v>95</v>
      </c>
      <c r="V4494" s="9" t="s">
        <v>859</v>
      </c>
      <c r="W4494" s="14">
        <v>2</v>
      </c>
    </row>
    <row r="4495" spans="1:23" x14ac:dyDescent="0.25">
      <c r="A4495" s="8">
        <v>1344</v>
      </c>
      <c r="B4495" s="9" t="s">
        <v>17112</v>
      </c>
      <c r="C4495" s="9" t="s">
        <v>22</v>
      </c>
      <c r="D4495" s="9" t="s">
        <v>17113</v>
      </c>
      <c r="E4495" s="10" t="s">
        <v>706</v>
      </c>
      <c r="F4495" s="15"/>
      <c r="G4495" s="12">
        <v>0</v>
      </c>
      <c r="H4495" s="9" t="s">
        <v>25</v>
      </c>
      <c r="I4495" s="9" t="s">
        <v>25</v>
      </c>
      <c r="J4495" s="12">
        <v>1</v>
      </c>
      <c r="K4495" s="13">
        <v>44232</v>
      </c>
      <c r="L4495" s="86">
        <f>(Tabla2[[#This Row],[release_year]]-'VARIANZA Y DES. EST'!$L$11)^2</f>
        <v>46.509705182670608</v>
      </c>
      <c r="M4495" s="12">
        <v>2021</v>
      </c>
      <c r="N4495" s="9" t="s">
        <v>1991</v>
      </c>
      <c r="O4495" s="9" t="s">
        <v>17068</v>
      </c>
      <c r="P4495" s="12">
        <v>113</v>
      </c>
      <c r="Q4495" s="12">
        <v>113</v>
      </c>
      <c r="R4495" s="12">
        <v>180.49929073968963</v>
      </c>
      <c r="S4495" s="12" t="s">
        <v>28</v>
      </c>
      <c r="T4495" s="9" t="s">
        <v>57</v>
      </c>
      <c r="U4495" s="9" t="s">
        <v>57</v>
      </c>
      <c r="V4495" s="9" t="s">
        <v>57</v>
      </c>
      <c r="W4495" s="14">
        <v>1</v>
      </c>
    </row>
    <row r="4496" spans="1:23" x14ac:dyDescent="0.25">
      <c r="A4496" s="8">
        <v>1367</v>
      </c>
      <c r="B4496" s="9" t="s">
        <v>17114</v>
      </c>
      <c r="C4496" s="9" t="s">
        <v>22</v>
      </c>
      <c r="D4496" s="9" t="s">
        <v>17115</v>
      </c>
      <c r="E4496" s="9" t="s">
        <v>17116</v>
      </c>
      <c r="F4496" s="9" t="s">
        <v>17117</v>
      </c>
      <c r="G4496" s="12">
        <v>12</v>
      </c>
      <c r="H4496" s="9" t="s">
        <v>3493</v>
      </c>
      <c r="I4496" s="9" t="s">
        <v>17118</v>
      </c>
      <c r="J4496" s="12">
        <v>2</v>
      </c>
      <c r="K4496" s="13">
        <v>44227</v>
      </c>
      <c r="L4496" s="86">
        <f>(Tabla2[[#This Row],[release_year]]-'VARIANZA Y DES. EST'!$L$11)^2</f>
        <v>33.870100322899837</v>
      </c>
      <c r="M4496" s="12">
        <v>2020</v>
      </c>
      <c r="N4496" s="9" t="s">
        <v>43</v>
      </c>
      <c r="O4496" s="9" t="s">
        <v>17068</v>
      </c>
      <c r="P4496" s="12">
        <v>113</v>
      </c>
      <c r="Q4496" s="12">
        <v>113</v>
      </c>
      <c r="R4496" s="12">
        <v>180.49929073968963</v>
      </c>
      <c r="S4496" s="12" t="s">
        <v>28</v>
      </c>
      <c r="T4496" s="9" t="s">
        <v>6793</v>
      </c>
      <c r="U4496" s="9" t="s">
        <v>45</v>
      </c>
      <c r="V4496" s="9" t="s">
        <v>6793</v>
      </c>
      <c r="W4496" s="14">
        <v>2</v>
      </c>
    </row>
    <row r="4497" spans="1:23" x14ac:dyDescent="0.25">
      <c r="A4497" s="8">
        <v>1371</v>
      </c>
      <c r="B4497" s="9" t="s">
        <v>17119</v>
      </c>
      <c r="C4497" s="9" t="s">
        <v>22</v>
      </c>
      <c r="D4497" s="9" t="s">
        <v>17120</v>
      </c>
      <c r="E4497" s="9" t="s">
        <v>10192</v>
      </c>
      <c r="F4497" s="9" t="s">
        <v>17121</v>
      </c>
      <c r="G4497" s="12">
        <v>6</v>
      </c>
      <c r="H4497" s="9" t="s">
        <v>126</v>
      </c>
      <c r="I4497" s="9" t="s">
        <v>126</v>
      </c>
      <c r="J4497" s="12">
        <v>1</v>
      </c>
      <c r="K4497" s="13">
        <v>44225</v>
      </c>
      <c r="L4497" s="86">
        <f>(Tabla2[[#This Row],[release_year]]-'VARIANZA Y DES. EST'!$L$11)^2</f>
        <v>46.509705182670608</v>
      </c>
      <c r="M4497" s="12">
        <v>2021</v>
      </c>
      <c r="N4497" s="9" t="s">
        <v>43</v>
      </c>
      <c r="O4497" s="9" t="s">
        <v>17068</v>
      </c>
      <c r="P4497" s="12">
        <v>113</v>
      </c>
      <c r="Q4497" s="12">
        <v>113</v>
      </c>
      <c r="R4497" s="12">
        <v>180.49929073968963</v>
      </c>
      <c r="S4497" s="12" t="s">
        <v>28</v>
      </c>
      <c r="T4497" s="9" t="s">
        <v>70</v>
      </c>
      <c r="U4497" s="9" t="s">
        <v>45</v>
      </c>
      <c r="V4497" s="9" t="s">
        <v>70</v>
      </c>
      <c r="W4497" s="14">
        <v>2</v>
      </c>
    </row>
    <row r="4498" spans="1:23" x14ac:dyDescent="0.25">
      <c r="A4498" s="8">
        <v>1468</v>
      </c>
      <c r="B4498" s="9" t="s">
        <v>17122</v>
      </c>
      <c r="C4498" s="9" t="s">
        <v>22</v>
      </c>
      <c r="D4498" s="9" t="s">
        <v>17123</v>
      </c>
      <c r="E4498" s="18" t="s">
        <v>17124</v>
      </c>
      <c r="F4498" s="9" t="s">
        <v>17125</v>
      </c>
      <c r="G4498" s="12">
        <v>10</v>
      </c>
      <c r="H4498" s="9" t="s">
        <v>126</v>
      </c>
      <c r="I4498" s="9" t="s">
        <v>17126</v>
      </c>
      <c r="J4498" s="12">
        <v>4</v>
      </c>
      <c r="K4498" s="13">
        <v>44197</v>
      </c>
      <c r="L4498" s="86">
        <f>(Tabla2[[#This Row],[release_year]]-'VARIANZA Y DES. EST'!$L$11)^2</f>
        <v>10.1136565849629</v>
      </c>
      <c r="M4498" s="12">
        <v>2011</v>
      </c>
      <c r="N4498" s="9" t="s">
        <v>43</v>
      </c>
      <c r="O4498" s="9" t="s">
        <v>17068</v>
      </c>
      <c r="P4498" s="12">
        <v>113</v>
      </c>
      <c r="Q4498" s="12">
        <v>113</v>
      </c>
      <c r="R4498" s="12">
        <v>180.49929073968963</v>
      </c>
      <c r="S4498" s="12" t="s">
        <v>28</v>
      </c>
      <c r="T4498" s="9" t="s">
        <v>7328</v>
      </c>
      <c r="U4498" s="9" t="s">
        <v>38</v>
      </c>
      <c r="V4498" s="9" t="s">
        <v>7328</v>
      </c>
      <c r="W4498" s="14">
        <v>2</v>
      </c>
    </row>
    <row r="4499" spans="1:23" x14ac:dyDescent="0.25">
      <c r="A4499" s="8">
        <v>1595</v>
      </c>
      <c r="B4499" s="9" t="s">
        <v>17127</v>
      </c>
      <c r="C4499" s="9" t="s">
        <v>22</v>
      </c>
      <c r="D4499" s="10" t="s">
        <v>17128</v>
      </c>
      <c r="E4499" s="11"/>
      <c r="F4499" s="9" t="s">
        <v>17129</v>
      </c>
      <c r="G4499" s="12">
        <v>9</v>
      </c>
      <c r="H4499" s="9" t="s">
        <v>7034</v>
      </c>
      <c r="I4499" s="9" t="s">
        <v>7034</v>
      </c>
      <c r="J4499" s="12">
        <v>1</v>
      </c>
      <c r="K4499" s="13">
        <v>44169</v>
      </c>
      <c r="L4499" s="86">
        <f>(Tabla2[[#This Row],[release_year]]-'VARIANZA Y DES. EST'!$L$11)^2</f>
        <v>33.870100322899837</v>
      </c>
      <c r="M4499" s="12">
        <v>2020</v>
      </c>
      <c r="N4499" s="9" t="s">
        <v>76</v>
      </c>
      <c r="O4499" s="9" t="s">
        <v>17068</v>
      </c>
      <c r="P4499" s="12">
        <v>113</v>
      </c>
      <c r="Q4499" s="12">
        <v>113</v>
      </c>
      <c r="R4499" s="12">
        <v>180.49929073968963</v>
      </c>
      <c r="S4499" s="12" t="s">
        <v>28</v>
      </c>
      <c r="T4499" s="9" t="s">
        <v>859</v>
      </c>
      <c r="U4499" s="9" t="s">
        <v>95</v>
      </c>
      <c r="V4499" s="9" t="s">
        <v>859</v>
      </c>
      <c r="W4499" s="14">
        <v>2</v>
      </c>
    </row>
    <row r="4500" spans="1:23" x14ac:dyDescent="0.25">
      <c r="A4500" s="8">
        <v>2031</v>
      </c>
      <c r="B4500" s="9" t="s">
        <v>17130</v>
      </c>
      <c r="C4500" s="9" t="s">
        <v>22</v>
      </c>
      <c r="D4500" s="9" t="s">
        <v>17131</v>
      </c>
      <c r="E4500" s="9" t="s">
        <v>17132</v>
      </c>
      <c r="F4500" s="9" t="s">
        <v>17133</v>
      </c>
      <c r="G4500" s="12">
        <v>8</v>
      </c>
      <c r="H4500" s="9" t="s">
        <v>518</v>
      </c>
      <c r="I4500" s="9" t="s">
        <v>518</v>
      </c>
      <c r="J4500" s="12">
        <v>1</v>
      </c>
      <c r="K4500" s="13">
        <v>44083</v>
      </c>
      <c r="L4500" s="86">
        <f>(Tabla2[[#This Row],[release_year]]-'VARIANZA Y DES. EST'!$L$11)^2</f>
        <v>33.870100322899837</v>
      </c>
      <c r="M4500" s="12">
        <v>2020</v>
      </c>
      <c r="N4500" s="9" t="s">
        <v>35</v>
      </c>
      <c r="O4500" s="9" t="s">
        <v>17068</v>
      </c>
      <c r="P4500" s="12">
        <v>113</v>
      </c>
      <c r="Q4500" s="12">
        <v>113</v>
      </c>
      <c r="R4500" s="12">
        <v>180.49929073968963</v>
      </c>
      <c r="S4500" s="12" t="s">
        <v>28</v>
      </c>
      <c r="T4500" s="9" t="s">
        <v>94</v>
      </c>
      <c r="U4500" s="9" t="s">
        <v>95</v>
      </c>
      <c r="V4500" s="9" t="s">
        <v>94</v>
      </c>
      <c r="W4500" s="14">
        <v>3</v>
      </c>
    </row>
    <row r="4501" spans="1:23" x14ac:dyDescent="0.25">
      <c r="A4501" s="8">
        <v>2133</v>
      </c>
      <c r="B4501" s="9" t="s">
        <v>17134</v>
      </c>
      <c r="C4501" s="9" t="s">
        <v>22</v>
      </c>
      <c r="D4501" s="9" t="s">
        <v>17135</v>
      </c>
      <c r="E4501" s="18" t="s">
        <v>17136</v>
      </c>
      <c r="F4501" s="9" t="s">
        <v>17137</v>
      </c>
      <c r="G4501" s="12">
        <v>10</v>
      </c>
      <c r="H4501" s="9" t="s">
        <v>25</v>
      </c>
      <c r="I4501" s="9" t="s">
        <v>25</v>
      </c>
      <c r="J4501" s="12">
        <v>1</v>
      </c>
      <c r="K4501" s="13">
        <v>44057</v>
      </c>
      <c r="L4501" s="86">
        <f>(Tabla2[[#This Row],[release_year]]-'VARIANZA Y DES. EST'!$L$11)^2</f>
        <v>33.870100322899837</v>
      </c>
      <c r="M4501" s="12">
        <v>2020</v>
      </c>
      <c r="N4501" s="9" t="s">
        <v>1991</v>
      </c>
      <c r="O4501" s="9" t="s">
        <v>17068</v>
      </c>
      <c r="P4501" s="12">
        <v>113</v>
      </c>
      <c r="Q4501" s="12">
        <v>113</v>
      </c>
      <c r="R4501" s="12">
        <v>180.49929073968963</v>
      </c>
      <c r="S4501" s="12" t="s">
        <v>28</v>
      </c>
      <c r="T4501" s="9" t="s">
        <v>38</v>
      </c>
      <c r="U4501" s="9" t="s">
        <v>38</v>
      </c>
      <c r="V4501" s="9" t="s">
        <v>38</v>
      </c>
      <c r="W4501" s="14">
        <v>1</v>
      </c>
    </row>
    <row r="4502" spans="1:23" x14ac:dyDescent="0.25">
      <c r="A4502" s="8">
        <v>2142</v>
      </c>
      <c r="B4502" s="9" t="s">
        <v>17138</v>
      </c>
      <c r="C4502" s="9" t="s">
        <v>22</v>
      </c>
      <c r="D4502" s="9" t="s">
        <v>17139</v>
      </c>
      <c r="E4502" s="18" t="s">
        <v>17140</v>
      </c>
      <c r="F4502" s="9" t="s">
        <v>17141</v>
      </c>
      <c r="G4502" s="12">
        <v>6</v>
      </c>
      <c r="H4502" s="9" t="s">
        <v>518</v>
      </c>
      <c r="I4502" s="9" t="s">
        <v>518</v>
      </c>
      <c r="J4502" s="12">
        <v>1</v>
      </c>
      <c r="K4502" s="13">
        <v>44055</v>
      </c>
      <c r="L4502" s="86">
        <f>(Tabla2[[#This Row],[release_year]]-'VARIANZA Y DES. EST'!$L$11)^2</f>
        <v>33.870100322899837</v>
      </c>
      <c r="M4502" s="12">
        <v>2020</v>
      </c>
      <c r="N4502" s="9" t="s">
        <v>35</v>
      </c>
      <c r="O4502" s="9" t="s">
        <v>17068</v>
      </c>
      <c r="P4502" s="12">
        <v>113</v>
      </c>
      <c r="Q4502" s="12">
        <v>113</v>
      </c>
      <c r="R4502" s="12">
        <v>180.49929073968963</v>
      </c>
      <c r="S4502" s="12" t="s">
        <v>28</v>
      </c>
      <c r="T4502" s="9" t="s">
        <v>2930</v>
      </c>
      <c r="U4502" s="9" t="s">
        <v>38</v>
      </c>
      <c r="V4502" s="9" t="s">
        <v>2930</v>
      </c>
      <c r="W4502" s="14">
        <v>3</v>
      </c>
    </row>
    <row r="4503" spans="1:23" x14ac:dyDescent="0.25">
      <c r="A4503" s="8">
        <v>2148</v>
      </c>
      <c r="B4503" s="9" t="s">
        <v>17142</v>
      </c>
      <c r="C4503" s="9" t="s">
        <v>22</v>
      </c>
      <c r="D4503" s="9" t="s">
        <v>17143</v>
      </c>
      <c r="E4503" s="9" t="s">
        <v>12561</v>
      </c>
      <c r="F4503" s="9" t="s">
        <v>17144</v>
      </c>
      <c r="G4503" s="12">
        <v>11</v>
      </c>
      <c r="H4503" s="12"/>
      <c r="I4503" s="9"/>
      <c r="J4503" s="12">
        <v>0</v>
      </c>
      <c r="K4503" s="13">
        <v>44051</v>
      </c>
      <c r="L4503" s="86">
        <f>(Tabla2[[#This Row],[release_year]]-'VARIANZA Y DES. EST'!$L$11)^2</f>
        <v>14.590890603358293</v>
      </c>
      <c r="M4503" s="12">
        <v>2018</v>
      </c>
      <c r="N4503" s="9" t="s">
        <v>35</v>
      </c>
      <c r="O4503" s="9" t="s">
        <v>17068</v>
      </c>
      <c r="P4503" s="12">
        <v>113</v>
      </c>
      <c r="Q4503" s="12">
        <v>113</v>
      </c>
      <c r="R4503" s="12">
        <v>180.49929073968963</v>
      </c>
      <c r="S4503" s="12" t="s">
        <v>28</v>
      </c>
      <c r="T4503" s="9" t="s">
        <v>70</v>
      </c>
      <c r="U4503" s="9" t="s">
        <v>45</v>
      </c>
      <c r="V4503" s="9" t="s">
        <v>70</v>
      </c>
      <c r="W4503" s="14">
        <v>2</v>
      </c>
    </row>
    <row r="4504" spans="1:23" x14ac:dyDescent="0.25">
      <c r="A4504" s="8">
        <v>2408</v>
      </c>
      <c r="B4504" s="9" t="s">
        <v>17145</v>
      </c>
      <c r="C4504" s="9" t="s">
        <v>22</v>
      </c>
      <c r="D4504" s="9" t="s">
        <v>17146</v>
      </c>
      <c r="E4504" s="9" t="s">
        <v>17147</v>
      </c>
      <c r="F4504" s="9" t="s">
        <v>17148</v>
      </c>
      <c r="G4504" s="12">
        <v>10</v>
      </c>
      <c r="H4504" s="9" t="s">
        <v>25</v>
      </c>
      <c r="I4504" s="9" t="s">
        <v>25</v>
      </c>
      <c r="J4504" s="12">
        <v>1</v>
      </c>
      <c r="K4504" s="13">
        <v>43992</v>
      </c>
      <c r="L4504" s="86">
        <f>(Tabla2[[#This Row],[release_year]]-'VARIANZA Y DES. EST'!$L$11)^2</f>
        <v>26.834446865421359</v>
      </c>
      <c r="M4504" s="12">
        <v>2009</v>
      </c>
      <c r="N4504" s="9" t="s">
        <v>1991</v>
      </c>
      <c r="O4504" s="9" t="s">
        <v>17068</v>
      </c>
      <c r="P4504" s="12">
        <v>113</v>
      </c>
      <c r="Q4504" s="12">
        <v>113</v>
      </c>
      <c r="R4504" s="12">
        <v>180.49929073968963</v>
      </c>
      <c r="S4504" s="12" t="s">
        <v>28</v>
      </c>
      <c r="T4504" s="9" t="s">
        <v>94</v>
      </c>
      <c r="U4504" s="9" t="s">
        <v>95</v>
      </c>
      <c r="V4504" s="9" t="s">
        <v>94</v>
      </c>
      <c r="W4504" s="14">
        <v>3</v>
      </c>
    </row>
    <row r="4505" spans="1:23" x14ac:dyDescent="0.25">
      <c r="A4505" s="8">
        <v>2776</v>
      </c>
      <c r="B4505" s="9" t="s">
        <v>17149</v>
      </c>
      <c r="C4505" s="9" t="s">
        <v>22</v>
      </c>
      <c r="D4505" s="9" t="s">
        <v>17150</v>
      </c>
      <c r="E4505" s="9" t="s">
        <v>15711</v>
      </c>
      <c r="F4505" s="18" t="s">
        <v>17151</v>
      </c>
      <c r="G4505" s="12">
        <v>6</v>
      </c>
      <c r="H4505" s="9" t="s">
        <v>3836</v>
      </c>
      <c r="I4505" s="9" t="s">
        <v>3836</v>
      </c>
      <c r="J4505" s="12">
        <v>1</v>
      </c>
      <c r="K4505" s="13">
        <v>43916</v>
      </c>
      <c r="L4505" s="86">
        <f>(Tabla2[[#This Row],[release_year]]-'VARIANZA Y DES. EST'!$L$11)^2</f>
        <v>23.230495463129063</v>
      </c>
      <c r="M4505" s="12">
        <v>2019</v>
      </c>
      <c r="N4505" s="9" t="s">
        <v>76</v>
      </c>
      <c r="O4505" s="9" t="s">
        <v>17068</v>
      </c>
      <c r="P4505" s="12">
        <v>113</v>
      </c>
      <c r="Q4505" s="12">
        <v>113</v>
      </c>
      <c r="R4505" s="12">
        <v>180.49929073968963</v>
      </c>
      <c r="S4505" s="12" t="s">
        <v>28</v>
      </c>
      <c r="T4505" s="9" t="s">
        <v>3319</v>
      </c>
      <c r="U4505" s="9" t="s">
        <v>45</v>
      </c>
      <c r="V4505" s="9" t="s">
        <v>3319</v>
      </c>
      <c r="W4505" s="14">
        <v>3</v>
      </c>
    </row>
    <row r="4506" spans="1:23" x14ac:dyDescent="0.25">
      <c r="A4506" s="8">
        <v>2804</v>
      </c>
      <c r="B4506" s="9" t="s">
        <v>17152</v>
      </c>
      <c r="C4506" s="9" t="s">
        <v>22</v>
      </c>
      <c r="D4506" s="9" t="s">
        <v>17153</v>
      </c>
      <c r="E4506" s="9" t="s">
        <v>17154</v>
      </c>
      <c r="F4506" s="9" t="s">
        <v>17155</v>
      </c>
      <c r="G4506" s="12">
        <v>8</v>
      </c>
      <c r="H4506" s="9" t="s">
        <v>34</v>
      </c>
      <c r="I4506" s="9" t="s">
        <v>34</v>
      </c>
      <c r="J4506" s="12">
        <v>1</v>
      </c>
      <c r="K4506" s="13">
        <v>43908</v>
      </c>
      <c r="L4506" s="86">
        <f>(Tabla2[[#This Row],[release_year]]-'VARIANZA Y DES. EST'!$L$11)^2</f>
        <v>7.9512857435875226</v>
      </c>
      <c r="M4506" s="12">
        <v>2017</v>
      </c>
      <c r="N4506" s="9" t="s">
        <v>99</v>
      </c>
      <c r="O4506" s="9" t="s">
        <v>17068</v>
      </c>
      <c r="P4506" s="12">
        <v>113</v>
      </c>
      <c r="Q4506" s="12">
        <v>113</v>
      </c>
      <c r="R4506" s="12">
        <v>180.49929073968963</v>
      </c>
      <c r="S4506" s="12" t="s">
        <v>28</v>
      </c>
      <c r="T4506" s="9" t="s">
        <v>770</v>
      </c>
      <c r="U4506" s="9" t="s">
        <v>653</v>
      </c>
      <c r="V4506" s="9" t="s">
        <v>770</v>
      </c>
      <c r="W4506" s="14">
        <v>3</v>
      </c>
    </row>
    <row r="4507" spans="1:23" x14ac:dyDescent="0.25">
      <c r="A4507" s="8">
        <v>2915</v>
      </c>
      <c r="B4507" s="9" t="s">
        <v>17156</v>
      </c>
      <c r="C4507" s="9" t="s">
        <v>22</v>
      </c>
      <c r="D4507" s="9" t="s">
        <v>17157</v>
      </c>
      <c r="E4507" s="18" t="s">
        <v>17158</v>
      </c>
      <c r="F4507" s="9" t="s">
        <v>17159</v>
      </c>
      <c r="G4507" s="12">
        <v>9</v>
      </c>
      <c r="H4507" s="9" t="s">
        <v>184</v>
      </c>
      <c r="I4507" s="9" t="s">
        <v>184</v>
      </c>
      <c r="J4507" s="12">
        <v>1</v>
      </c>
      <c r="K4507" s="13">
        <v>43875</v>
      </c>
      <c r="L4507" s="86">
        <f>(Tabla2[[#This Row],[release_year]]-'VARIANZA Y DES. EST'!$L$11)^2</f>
        <v>33.870100322899837</v>
      </c>
      <c r="M4507" s="12">
        <v>2020</v>
      </c>
      <c r="N4507" s="9" t="s">
        <v>76</v>
      </c>
      <c r="O4507" s="9" t="s">
        <v>17068</v>
      </c>
      <c r="P4507" s="12">
        <v>113</v>
      </c>
      <c r="Q4507" s="12">
        <v>113</v>
      </c>
      <c r="R4507" s="12">
        <v>180.49929073968963</v>
      </c>
      <c r="S4507" s="12" t="s">
        <v>28</v>
      </c>
      <c r="T4507" s="9" t="s">
        <v>3625</v>
      </c>
      <c r="U4507" s="9" t="s">
        <v>95</v>
      </c>
      <c r="V4507" s="9" t="s">
        <v>3625</v>
      </c>
      <c r="W4507" s="14">
        <v>3</v>
      </c>
    </row>
    <row r="4508" spans="1:23" x14ac:dyDescent="0.25">
      <c r="A4508" s="8">
        <v>3113</v>
      </c>
      <c r="B4508" s="9" t="s">
        <v>17160</v>
      </c>
      <c r="C4508" s="9" t="s">
        <v>22</v>
      </c>
      <c r="D4508" s="9" t="s">
        <v>17161</v>
      </c>
      <c r="E4508" s="9" t="s">
        <v>8166</v>
      </c>
      <c r="F4508" s="9" t="s">
        <v>17162</v>
      </c>
      <c r="G4508" s="12">
        <v>9</v>
      </c>
      <c r="H4508" s="9" t="s">
        <v>175</v>
      </c>
      <c r="I4508" s="9" t="s">
        <v>175</v>
      </c>
      <c r="J4508" s="12">
        <v>1</v>
      </c>
      <c r="K4508" s="16">
        <v>43819</v>
      </c>
      <c r="L4508" s="86">
        <f>(Tabla2[[#This Row],[release_year]]-'VARIANZA Y DES. EST'!$L$11)^2</f>
        <v>3.2471164275211517E-2</v>
      </c>
      <c r="M4508" s="12">
        <v>2014</v>
      </c>
      <c r="N4508" s="9" t="s">
        <v>35</v>
      </c>
      <c r="O4508" s="9" t="s">
        <v>17068</v>
      </c>
      <c r="P4508" s="12">
        <v>113</v>
      </c>
      <c r="Q4508" s="12">
        <v>113</v>
      </c>
      <c r="R4508" s="12">
        <v>180.49929073968963</v>
      </c>
      <c r="S4508" s="12" t="s">
        <v>28</v>
      </c>
      <c r="T4508" s="9" t="s">
        <v>3319</v>
      </c>
      <c r="U4508" s="9" t="s">
        <v>45</v>
      </c>
      <c r="V4508" s="9" t="s">
        <v>3319</v>
      </c>
      <c r="W4508" s="14">
        <v>3</v>
      </c>
    </row>
    <row r="4509" spans="1:23" x14ac:dyDescent="0.25">
      <c r="A4509" s="8">
        <v>3719</v>
      </c>
      <c r="B4509" s="9" t="s">
        <v>17163</v>
      </c>
      <c r="C4509" s="9" t="s">
        <v>22</v>
      </c>
      <c r="D4509" s="9" t="s">
        <v>17164</v>
      </c>
      <c r="E4509" s="9" t="s">
        <v>17165</v>
      </c>
      <c r="F4509" s="9" t="s">
        <v>17166</v>
      </c>
      <c r="G4509" s="12">
        <v>8</v>
      </c>
      <c r="H4509" s="9" t="s">
        <v>1064</v>
      </c>
      <c r="I4509" s="9" t="s">
        <v>17167</v>
      </c>
      <c r="J4509" s="12">
        <v>2</v>
      </c>
      <c r="K4509" s="13">
        <v>43637</v>
      </c>
      <c r="L4509" s="86">
        <f>(Tabla2[[#This Row],[release_year]]-'VARIANZA Y DES. EST'!$L$11)^2</f>
        <v>23.230495463129063</v>
      </c>
      <c r="M4509" s="12">
        <v>2019</v>
      </c>
      <c r="N4509" s="9" t="s">
        <v>76</v>
      </c>
      <c r="O4509" s="9" t="s">
        <v>17068</v>
      </c>
      <c r="P4509" s="12">
        <v>113</v>
      </c>
      <c r="Q4509" s="12">
        <v>113</v>
      </c>
      <c r="R4509" s="12">
        <v>180.49929073968963</v>
      </c>
      <c r="S4509" s="12" t="s">
        <v>28</v>
      </c>
      <c r="T4509" s="9" t="s">
        <v>118</v>
      </c>
      <c r="U4509" s="9" t="s">
        <v>45</v>
      </c>
      <c r="V4509" s="9" t="s">
        <v>118</v>
      </c>
      <c r="W4509" s="14">
        <v>3</v>
      </c>
    </row>
    <row r="4510" spans="1:23" x14ac:dyDescent="0.25">
      <c r="A4510" s="8">
        <v>3740</v>
      </c>
      <c r="B4510" s="9" t="s">
        <v>17168</v>
      </c>
      <c r="C4510" s="9" t="s">
        <v>22</v>
      </c>
      <c r="D4510" s="9" t="s">
        <v>17169</v>
      </c>
      <c r="E4510" s="9" t="s">
        <v>17170</v>
      </c>
      <c r="F4510" s="18" t="s">
        <v>17171</v>
      </c>
      <c r="G4510" s="12">
        <v>6</v>
      </c>
      <c r="H4510" s="9" t="s">
        <v>518</v>
      </c>
      <c r="I4510" s="9" t="s">
        <v>518</v>
      </c>
      <c r="J4510" s="12">
        <v>1</v>
      </c>
      <c r="K4510" s="13">
        <v>43631</v>
      </c>
      <c r="L4510" s="86">
        <f>(Tabla2[[#This Row],[release_year]]-'VARIANZA Y DES. EST'!$L$11)^2</f>
        <v>23.230495463129063</v>
      </c>
      <c r="M4510" s="12">
        <v>2019</v>
      </c>
      <c r="N4510" s="9" t="s">
        <v>35</v>
      </c>
      <c r="O4510" s="9" t="s">
        <v>17068</v>
      </c>
      <c r="P4510" s="12">
        <v>113</v>
      </c>
      <c r="Q4510" s="12">
        <v>113</v>
      </c>
      <c r="R4510" s="12">
        <v>180.49929073968963</v>
      </c>
      <c r="S4510" s="12" t="s">
        <v>28</v>
      </c>
      <c r="T4510" s="9" t="s">
        <v>3625</v>
      </c>
      <c r="U4510" s="9" t="s">
        <v>95</v>
      </c>
      <c r="V4510" s="9" t="s">
        <v>3625</v>
      </c>
      <c r="W4510" s="14">
        <v>3</v>
      </c>
    </row>
    <row r="4511" spans="1:23" x14ac:dyDescent="0.25">
      <c r="A4511" s="8">
        <v>3906</v>
      </c>
      <c r="B4511" s="9" t="s">
        <v>17172</v>
      </c>
      <c r="C4511" s="9" t="s">
        <v>22</v>
      </c>
      <c r="D4511" s="9" t="s">
        <v>17173</v>
      </c>
      <c r="E4511" s="9" t="s">
        <v>17174</v>
      </c>
      <c r="F4511" s="9" t="s">
        <v>17175</v>
      </c>
      <c r="G4511" s="12">
        <v>11</v>
      </c>
      <c r="H4511" s="9" t="s">
        <v>126</v>
      </c>
      <c r="I4511" s="9" t="s">
        <v>126</v>
      </c>
      <c r="J4511" s="12">
        <v>1</v>
      </c>
      <c r="K4511" s="13">
        <v>43572</v>
      </c>
      <c r="L4511" s="86">
        <f>(Tabla2[[#This Row],[release_year]]-'VARIANZA Y DES. EST'!$L$11)^2</f>
        <v>3.2471164275211517E-2</v>
      </c>
      <c r="M4511" s="12">
        <v>2014</v>
      </c>
      <c r="N4511" s="9" t="s">
        <v>1991</v>
      </c>
      <c r="O4511" s="9" t="s">
        <v>17068</v>
      </c>
      <c r="P4511" s="12">
        <v>113</v>
      </c>
      <c r="Q4511" s="12">
        <v>113</v>
      </c>
      <c r="R4511" s="12">
        <v>180.49929073968963</v>
      </c>
      <c r="S4511" s="12" t="s">
        <v>28</v>
      </c>
      <c r="T4511" s="9" t="s">
        <v>118</v>
      </c>
      <c r="U4511" s="9" t="s">
        <v>45</v>
      </c>
      <c r="V4511" s="9" t="s">
        <v>118</v>
      </c>
      <c r="W4511" s="14">
        <v>3</v>
      </c>
    </row>
    <row r="4512" spans="1:23" x14ac:dyDescent="0.25">
      <c r="A4512" s="8">
        <v>4077</v>
      </c>
      <c r="B4512" s="9" t="s">
        <v>17176</v>
      </c>
      <c r="C4512" s="9" t="s">
        <v>22</v>
      </c>
      <c r="D4512" s="9" t="s">
        <v>17177</v>
      </c>
      <c r="E4512" s="18" t="s">
        <v>14454</v>
      </c>
      <c r="F4512" s="9" t="s">
        <v>17178</v>
      </c>
      <c r="G4512" s="12">
        <v>10</v>
      </c>
      <c r="H4512" s="9" t="s">
        <v>3522</v>
      </c>
      <c r="I4512" s="9" t="s">
        <v>3522</v>
      </c>
      <c r="J4512" s="12">
        <v>1</v>
      </c>
      <c r="K4512" s="13">
        <v>43523</v>
      </c>
      <c r="L4512" s="86">
        <f>(Tabla2[[#This Row],[release_year]]-'VARIANZA Y DES. EST'!$L$11)^2</f>
        <v>3.2471164275211517E-2</v>
      </c>
      <c r="M4512" s="12">
        <v>2014</v>
      </c>
      <c r="N4512" s="9" t="s">
        <v>35</v>
      </c>
      <c r="O4512" s="9" t="s">
        <v>17068</v>
      </c>
      <c r="P4512" s="12">
        <v>113</v>
      </c>
      <c r="Q4512" s="12">
        <v>113</v>
      </c>
      <c r="R4512" s="12">
        <v>180.49929073968963</v>
      </c>
      <c r="S4512" s="12" t="s">
        <v>28</v>
      </c>
      <c r="T4512" s="9" t="s">
        <v>3319</v>
      </c>
      <c r="U4512" s="9" t="s">
        <v>45</v>
      </c>
      <c r="V4512" s="9" t="s">
        <v>3319</v>
      </c>
      <c r="W4512" s="14">
        <v>3</v>
      </c>
    </row>
    <row r="4513" spans="1:23" x14ac:dyDescent="0.25">
      <c r="A4513" s="8">
        <v>4147</v>
      </c>
      <c r="B4513" s="9" t="s">
        <v>17179</v>
      </c>
      <c r="C4513" s="9" t="s">
        <v>22</v>
      </c>
      <c r="D4513" s="9" t="s">
        <v>17180</v>
      </c>
      <c r="E4513" s="9" t="s">
        <v>17181</v>
      </c>
      <c r="F4513" s="9" t="s">
        <v>17182</v>
      </c>
      <c r="G4513" s="12">
        <v>8</v>
      </c>
      <c r="H4513" s="9" t="s">
        <v>25</v>
      </c>
      <c r="I4513" s="9" t="s">
        <v>25</v>
      </c>
      <c r="J4513" s="12">
        <v>1</v>
      </c>
      <c r="K4513" s="13">
        <v>43497</v>
      </c>
      <c r="L4513" s="86">
        <f>(Tabla2[[#This Row],[release_year]]-'VARIANZA Y DES. EST'!$L$11)^2</f>
        <v>23.230495463129063</v>
      </c>
      <c r="M4513" s="12">
        <v>2019</v>
      </c>
      <c r="N4513" s="9" t="s">
        <v>1991</v>
      </c>
      <c r="O4513" s="9" t="s">
        <v>17068</v>
      </c>
      <c r="P4513" s="12">
        <v>113</v>
      </c>
      <c r="Q4513" s="12">
        <v>113</v>
      </c>
      <c r="R4513" s="12">
        <v>180.49929073968963</v>
      </c>
      <c r="S4513" s="12" t="s">
        <v>28</v>
      </c>
      <c r="T4513" s="9" t="s">
        <v>2709</v>
      </c>
      <c r="U4513" s="9" t="s">
        <v>45</v>
      </c>
      <c r="V4513" s="9" t="s">
        <v>2709</v>
      </c>
      <c r="W4513" s="14">
        <v>2</v>
      </c>
    </row>
    <row r="4514" spans="1:23" x14ac:dyDescent="0.25">
      <c r="A4514" s="8">
        <v>4339</v>
      </c>
      <c r="B4514" s="9" t="s">
        <v>17183</v>
      </c>
      <c r="C4514" s="9" t="s">
        <v>22</v>
      </c>
      <c r="D4514" s="9" t="s">
        <v>17184</v>
      </c>
      <c r="E4514" s="9" t="s">
        <v>3797</v>
      </c>
      <c r="F4514" s="9" t="s">
        <v>17185</v>
      </c>
      <c r="G4514" s="12">
        <v>5</v>
      </c>
      <c r="H4514" s="9" t="s">
        <v>3799</v>
      </c>
      <c r="I4514" s="9" t="s">
        <v>6461</v>
      </c>
      <c r="J4514" s="12">
        <v>2</v>
      </c>
      <c r="K4514" s="13">
        <v>43435</v>
      </c>
      <c r="L4514" s="86">
        <f>(Tabla2[[#This Row],[release_year]]-'VARIANZA Y DES. EST'!$L$11)^2</f>
        <v>3.2471164275211517E-2</v>
      </c>
      <c r="M4514" s="12">
        <v>2014</v>
      </c>
      <c r="N4514" s="9" t="s">
        <v>35</v>
      </c>
      <c r="O4514" s="9" t="s">
        <v>17068</v>
      </c>
      <c r="P4514" s="12">
        <v>113</v>
      </c>
      <c r="Q4514" s="12">
        <v>113</v>
      </c>
      <c r="R4514" s="12">
        <v>180.49929073968963</v>
      </c>
      <c r="S4514" s="12" t="s">
        <v>28</v>
      </c>
      <c r="T4514" s="9" t="s">
        <v>3625</v>
      </c>
      <c r="U4514" s="9" t="s">
        <v>95</v>
      </c>
      <c r="V4514" s="9" t="s">
        <v>3625</v>
      </c>
      <c r="W4514" s="14">
        <v>3</v>
      </c>
    </row>
    <row r="4515" spans="1:23" x14ac:dyDescent="0.25">
      <c r="A4515" s="8">
        <v>4774</v>
      </c>
      <c r="B4515" s="9" t="s">
        <v>17186</v>
      </c>
      <c r="C4515" s="9" t="s">
        <v>22</v>
      </c>
      <c r="D4515" s="9" t="s">
        <v>17187</v>
      </c>
      <c r="E4515" s="18" t="s">
        <v>7075</v>
      </c>
      <c r="F4515" s="9" t="s">
        <v>17188</v>
      </c>
      <c r="G4515" s="12">
        <v>6</v>
      </c>
      <c r="H4515" s="9" t="s">
        <v>25</v>
      </c>
      <c r="I4515" s="9" t="s">
        <v>25</v>
      </c>
      <c r="J4515" s="12">
        <v>1</v>
      </c>
      <c r="K4515" s="13">
        <v>43294</v>
      </c>
      <c r="L4515" s="86">
        <f>(Tabla2[[#This Row],[release_year]]-'VARIANZA Y DES. EST'!$L$11)^2</f>
        <v>14.590890603358293</v>
      </c>
      <c r="M4515" s="12">
        <v>2018</v>
      </c>
      <c r="N4515" s="9" t="s">
        <v>76</v>
      </c>
      <c r="O4515" s="9" t="s">
        <v>17068</v>
      </c>
      <c r="P4515" s="12">
        <v>113</v>
      </c>
      <c r="Q4515" s="12">
        <v>113</v>
      </c>
      <c r="R4515" s="12">
        <v>180.49929073968963</v>
      </c>
      <c r="S4515" s="12" t="s">
        <v>28</v>
      </c>
      <c r="T4515" s="9" t="s">
        <v>2252</v>
      </c>
      <c r="U4515" s="9" t="s">
        <v>38</v>
      </c>
      <c r="V4515" s="9" t="s">
        <v>2252</v>
      </c>
      <c r="W4515" s="14">
        <v>2</v>
      </c>
    </row>
    <row r="4516" spans="1:23" x14ac:dyDescent="0.25">
      <c r="A4516" s="8">
        <v>4830</v>
      </c>
      <c r="B4516" s="9" t="s">
        <v>17189</v>
      </c>
      <c r="C4516" s="9" t="s">
        <v>22</v>
      </c>
      <c r="D4516" s="9" t="s">
        <v>17190</v>
      </c>
      <c r="E4516" s="9" t="s">
        <v>17191</v>
      </c>
      <c r="F4516" s="9" t="s">
        <v>17192</v>
      </c>
      <c r="G4516" s="12">
        <v>4</v>
      </c>
      <c r="H4516" s="9" t="s">
        <v>390</v>
      </c>
      <c r="I4516" s="9" t="s">
        <v>390</v>
      </c>
      <c r="J4516" s="12">
        <v>1</v>
      </c>
      <c r="K4516" s="13">
        <v>43266</v>
      </c>
      <c r="L4516" s="86">
        <f>(Tabla2[[#This Row],[release_year]]-'VARIANZA Y DES. EST'!$L$11)^2</f>
        <v>7.9512857435875226</v>
      </c>
      <c r="M4516" s="12">
        <v>2017</v>
      </c>
      <c r="N4516" s="9" t="s">
        <v>43</v>
      </c>
      <c r="O4516" s="9" t="s">
        <v>17068</v>
      </c>
      <c r="P4516" s="12">
        <v>113</v>
      </c>
      <c r="Q4516" s="12">
        <v>113</v>
      </c>
      <c r="R4516" s="12">
        <v>180.49929073968963</v>
      </c>
      <c r="S4516" s="12" t="s">
        <v>28</v>
      </c>
      <c r="T4516" s="9" t="s">
        <v>118</v>
      </c>
      <c r="U4516" s="9" t="s">
        <v>45</v>
      </c>
      <c r="V4516" s="9" t="s">
        <v>118</v>
      </c>
      <c r="W4516" s="14">
        <v>3</v>
      </c>
    </row>
    <row r="4517" spans="1:23" x14ac:dyDescent="0.25">
      <c r="A4517" s="8">
        <v>4877</v>
      </c>
      <c r="B4517" s="9" t="s">
        <v>17193</v>
      </c>
      <c r="C4517" s="9" t="s">
        <v>22</v>
      </c>
      <c r="D4517" s="9" t="s">
        <v>17194</v>
      </c>
      <c r="E4517" s="9" t="s">
        <v>17195</v>
      </c>
      <c r="F4517" s="18" t="s">
        <v>17196</v>
      </c>
      <c r="G4517" s="12">
        <v>1</v>
      </c>
      <c r="H4517" s="9" t="s">
        <v>231</v>
      </c>
      <c r="I4517" s="9" t="s">
        <v>231</v>
      </c>
      <c r="J4517" s="12">
        <v>1</v>
      </c>
      <c r="K4517" s="13">
        <v>43224</v>
      </c>
      <c r="L4517" s="86">
        <f>(Tabla2[[#This Row],[release_year]]-'VARIANZA Y DES. EST'!$L$11)^2</f>
        <v>14.590890603358293</v>
      </c>
      <c r="M4517" s="12">
        <v>2018</v>
      </c>
      <c r="N4517" s="9" t="s">
        <v>76</v>
      </c>
      <c r="O4517" s="9" t="s">
        <v>17068</v>
      </c>
      <c r="P4517" s="12">
        <v>113</v>
      </c>
      <c r="Q4517" s="12">
        <v>113</v>
      </c>
      <c r="R4517" s="12">
        <v>180.49929073968963</v>
      </c>
      <c r="S4517" s="12" t="s">
        <v>28</v>
      </c>
      <c r="T4517" s="9" t="s">
        <v>477</v>
      </c>
      <c r="U4517" s="9" t="s">
        <v>477</v>
      </c>
      <c r="V4517" s="9" t="s">
        <v>477</v>
      </c>
      <c r="W4517" s="14">
        <v>1</v>
      </c>
    </row>
    <row r="4518" spans="1:23" x14ac:dyDescent="0.25">
      <c r="A4518" s="8">
        <v>5228</v>
      </c>
      <c r="B4518" s="9" t="s">
        <v>17197</v>
      </c>
      <c r="C4518" s="9" t="s">
        <v>22</v>
      </c>
      <c r="D4518" s="9" t="s">
        <v>17198</v>
      </c>
      <c r="E4518" s="9" t="s">
        <v>4044</v>
      </c>
      <c r="F4518" s="9" t="s">
        <v>17199</v>
      </c>
      <c r="G4518" s="12">
        <v>11</v>
      </c>
      <c r="H4518" s="9" t="s">
        <v>25</v>
      </c>
      <c r="I4518" s="9" t="s">
        <v>25</v>
      </c>
      <c r="J4518" s="12">
        <v>1</v>
      </c>
      <c r="K4518" s="16">
        <v>43021</v>
      </c>
      <c r="L4518" s="86">
        <f>(Tabla2[[#This Row],[release_year]]-'VARIANZA Y DES. EST'!$L$11)^2</f>
        <v>7.9512857435875226</v>
      </c>
      <c r="M4518" s="12">
        <v>2017</v>
      </c>
      <c r="N4518" s="9" t="s">
        <v>76</v>
      </c>
      <c r="O4518" s="9" t="s">
        <v>17068</v>
      </c>
      <c r="P4518" s="12">
        <v>113</v>
      </c>
      <c r="Q4518" s="12">
        <v>113</v>
      </c>
      <c r="R4518" s="12">
        <v>180.49929073968963</v>
      </c>
      <c r="S4518" s="12" t="s">
        <v>28</v>
      </c>
      <c r="T4518" s="9" t="s">
        <v>94</v>
      </c>
      <c r="U4518" s="9" t="s">
        <v>95</v>
      </c>
      <c r="V4518" s="9" t="s">
        <v>94</v>
      </c>
      <c r="W4518" s="14">
        <v>3</v>
      </c>
    </row>
    <row r="4519" spans="1:23" x14ac:dyDescent="0.25">
      <c r="A4519" s="8">
        <v>5311</v>
      </c>
      <c r="B4519" s="9" t="s">
        <v>17200</v>
      </c>
      <c r="C4519" s="9" t="s">
        <v>22</v>
      </c>
      <c r="D4519" s="9" t="s">
        <v>17201</v>
      </c>
      <c r="E4519" s="9" t="s">
        <v>17202</v>
      </c>
      <c r="F4519" s="9" t="s">
        <v>17203</v>
      </c>
      <c r="G4519" s="12">
        <v>8</v>
      </c>
      <c r="H4519" s="9" t="s">
        <v>1064</v>
      </c>
      <c r="I4519" s="9" t="s">
        <v>5017</v>
      </c>
      <c r="J4519" s="12">
        <v>2</v>
      </c>
      <c r="K4519" s="13">
        <v>42979</v>
      </c>
      <c r="L4519" s="86">
        <f>(Tabla2[[#This Row],[release_year]]-'VARIANZA Y DES. EST'!$L$11)^2</f>
        <v>3.3116808838167522</v>
      </c>
      <c r="M4519" s="12">
        <v>2016</v>
      </c>
      <c r="N4519" s="9" t="s">
        <v>76</v>
      </c>
      <c r="O4519" s="9" t="s">
        <v>17068</v>
      </c>
      <c r="P4519" s="12">
        <v>113</v>
      </c>
      <c r="Q4519" s="12">
        <v>113</v>
      </c>
      <c r="R4519" s="12">
        <v>180.49929073968963</v>
      </c>
      <c r="S4519" s="12" t="s">
        <v>28</v>
      </c>
      <c r="T4519" s="9" t="s">
        <v>2492</v>
      </c>
      <c r="U4519" s="9" t="s">
        <v>95</v>
      </c>
      <c r="V4519" s="9" t="s">
        <v>2492</v>
      </c>
      <c r="W4519" s="14">
        <v>3</v>
      </c>
    </row>
    <row r="4520" spans="1:23" x14ac:dyDescent="0.25">
      <c r="A4520" s="8">
        <v>5314</v>
      </c>
      <c r="B4520" s="9" t="s">
        <v>17204</v>
      </c>
      <c r="C4520" s="9" t="s">
        <v>22</v>
      </c>
      <c r="D4520" s="9" t="s">
        <v>17205</v>
      </c>
      <c r="E4520" s="9" t="s">
        <v>14272</v>
      </c>
      <c r="F4520" s="18" t="s">
        <v>17206</v>
      </c>
      <c r="G4520" s="12">
        <v>6</v>
      </c>
      <c r="H4520" s="9" t="s">
        <v>1064</v>
      </c>
      <c r="I4520" s="9" t="s">
        <v>17207</v>
      </c>
      <c r="J4520" s="12">
        <v>4</v>
      </c>
      <c r="K4520" s="13">
        <v>42979</v>
      </c>
      <c r="L4520" s="86">
        <f>(Tabla2[[#This Row],[release_year]]-'VARIANZA Y DES. EST'!$L$11)^2</f>
        <v>7.9512857435875226</v>
      </c>
      <c r="M4520" s="12">
        <v>2017</v>
      </c>
      <c r="N4520" s="9" t="s">
        <v>76</v>
      </c>
      <c r="O4520" s="9" t="s">
        <v>17068</v>
      </c>
      <c r="P4520" s="12">
        <v>113</v>
      </c>
      <c r="Q4520" s="12">
        <v>113</v>
      </c>
      <c r="R4520" s="12">
        <v>180.49929073968963</v>
      </c>
      <c r="S4520" s="12" t="s">
        <v>28</v>
      </c>
      <c r="T4520" s="9" t="s">
        <v>70</v>
      </c>
      <c r="U4520" s="9" t="s">
        <v>45</v>
      </c>
      <c r="V4520" s="9" t="s">
        <v>70</v>
      </c>
      <c r="W4520" s="14">
        <v>2</v>
      </c>
    </row>
    <row r="4521" spans="1:23" x14ac:dyDescent="0.25">
      <c r="A4521" s="8">
        <v>5323</v>
      </c>
      <c r="B4521" s="9" t="s">
        <v>17208</v>
      </c>
      <c r="C4521" s="9" t="s">
        <v>22</v>
      </c>
      <c r="D4521" s="9" t="s">
        <v>17209</v>
      </c>
      <c r="E4521" s="18" t="s">
        <v>17210</v>
      </c>
      <c r="F4521" s="9" t="s">
        <v>17211</v>
      </c>
      <c r="G4521" s="12">
        <v>4</v>
      </c>
      <c r="H4521" s="9" t="s">
        <v>25</v>
      </c>
      <c r="I4521" s="9" t="s">
        <v>25</v>
      </c>
      <c r="J4521" s="12">
        <v>1</v>
      </c>
      <c r="K4521" s="13">
        <v>42965</v>
      </c>
      <c r="L4521" s="86">
        <f>(Tabla2[[#This Row],[release_year]]-'VARIANZA Y DES. EST'!$L$11)^2</f>
        <v>10.1136565849629</v>
      </c>
      <c r="M4521" s="12">
        <v>2011</v>
      </c>
      <c r="N4521" s="9" t="s">
        <v>43</v>
      </c>
      <c r="O4521" s="9" t="s">
        <v>17068</v>
      </c>
      <c r="P4521" s="12">
        <v>113</v>
      </c>
      <c r="Q4521" s="12">
        <v>113</v>
      </c>
      <c r="R4521" s="12">
        <v>180.49929073968963</v>
      </c>
      <c r="S4521" s="12" t="s">
        <v>28</v>
      </c>
      <c r="T4521" s="9" t="s">
        <v>83</v>
      </c>
      <c r="U4521" s="9" t="s">
        <v>57</v>
      </c>
      <c r="V4521" s="9" t="s">
        <v>83</v>
      </c>
      <c r="W4521" s="14">
        <v>2</v>
      </c>
    </row>
    <row r="4522" spans="1:23" x14ac:dyDescent="0.25">
      <c r="A4522" s="8">
        <v>5523</v>
      </c>
      <c r="B4522" s="9" t="s">
        <v>17212</v>
      </c>
      <c r="C4522" s="9" t="s">
        <v>22</v>
      </c>
      <c r="D4522" s="9" t="s">
        <v>17213</v>
      </c>
      <c r="E4522" s="18" t="s">
        <v>17214</v>
      </c>
      <c r="F4522" s="9" t="s">
        <v>17215</v>
      </c>
      <c r="G4522" s="12">
        <v>8</v>
      </c>
      <c r="H4522" s="9" t="s">
        <v>25</v>
      </c>
      <c r="I4522" s="9" t="s">
        <v>25</v>
      </c>
      <c r="J4522" s="12">
        <v>1</v>
      </c>
      <c r="K4522" s="13">
        <v>42846</v>
      </c>
      <c r="L4522" s="86">
        <f>(Tabla2[[#This Row],[release_year]]-'VARIANZA Y DES. EST'!$L$11)^2</f>
        <v>7.9512857435875226</v>
      </c>
      <c r="M4522" s="12">
        <v>2017</v>
      </c>
      <c r="N4522" s="9" t="s">
        <v>76</v>
      </c>
      <c r="O4522" s="9" t="s">
        <v>17068</v>
      </c>
      <c r="P4522" s="12">
        <v>113</v>
      </c>
      <c r="Q4522" s="12">
        <v>113</v>
      </c>
      <c r="R4522" s="12">
        <v>180.49929073968963</v>
      </c>
      <c r="S4522" s="12" t="s">
        <v>28</v>
      </c>
      <c r="T4522" s="9" t="s">
        <v>4150</v>
      </c>
      <c r="U4522" s="9" t="s">
        <v>38</v>
      </c>
      <c r="V4522" s="9" t="s">
        <v>4150</v>
      </c>
      <c r="W4522" s="14">
        <v>3</v>
      </c>
    </row>
    <row r="4523" spans="1:23" x14ac:dyDescent="0.25">
      <c r="A4523" s="8">
        <v>5711</v>
      </c>
      <c r="B4523" s="9" t="s">
        <v>17216</v>
      </c>
      <c r="C4523" s="9" t="s">
        <v>22</v>
      </c>
      <c r="D4523" s="9" t="s">
        <v>17217</v>
      </c>
      <c r="E4523" s="9" t="s">
        <v>10512</v>
      </c>
      <c r="F4523" s="9" t="s">
        <v>17218</v>
      </c>
      <c r="G4523" s="12">
        <v>9</v>
      </c>
      <c r="H4523" s="9" t="s">
        <v>518</v>
      </c>
      <c r="I4523" s="9" t="s">
        <v>518</v>
      </c>
      <c r="J4523" s="12">
        <v>1</v>
      </c>
      <c r="K4523" s="16">
        <v>42696</v>
      </c>
      <c r="L4523" s="86">
        <f>(Tabla2[[#This Row],[release_year]]-'VARIANZA Y DES. EST'!$L$11)^2</f>
        <v>4.7532614447336705</v>
      </c>
      <c r="M4523" s="12">
        <v>2012</v>
      </c>
      <c r="N4523" s="9" t="s">
        <v>35</v>
      </c>
      <c r="O4523" s="9" t="s">
        <v>17068</v>
      </c>
      <c r="P4523" s="12">
        <v>113</v>
      </c>
      <c r="Q4523" s="12">
        <v>113</v>
      </c>
      <c r="R4523" s="12">
        <v>180.49929073968963</v>
      </c>
      <c r="S4523" s="12" t="s">
        <v>28</v>
      </c>
      <c r="T4523" s="9" t="s">
        <v>118</v>
      </c>
      <c r="U4523" s="9" t="s">
        <v>45</v>
      </c>
      <c r="V4523" s="9" t="s">
        <v>118</v>
      </c>
      <c r="W4523" s="14">
        <v>3</v>
      </c>
    </row>
    <row r="4524" spans="1:23" x14ac:dyDescent="0.25">
      <c r="A4524" s="8">
        <v>5991</v>
      </c>
      <c r="B4524" s="9" t="s">
        <v>17219</v>
      </c>
      <c r="C4524" s="9" t="s">
        <v>22</v>
      </c>
      <c r="D4524" s="9" t="s">
        <v>17220</v>
      </c>
      <c r="E4524" s="18" t="s">
        <v>17221</v>
      </c>
      <c r="F4524" s="9" t="s">
        <v>17222</v>
      </c>
      <c r="G4524" s="12">
        <v>12</v>
      </c>
      <c r="H4524" s="9" t="s">
        <v>3799</v>
      </c>
      <c r="I4524" s="9" t="s">
        <v>17223</v>
      </c>
      <c r="J4524" s="12">
        <v>3</v>
      </c>
      <c r="K4524" s="13">
        <v>43558</v>
      </c>
      <c r="L4524" s="86">
        <f>(Tabla2[[#This Row],[release_year]]-'VARIANZA Y DES. EST'!$L$11)^2</f>
        <v>17.47405172519213</v>
      </c>
      <c r="M4524" s="12">
        <v>2010</v>
      </c>
      <c r="N4524" s="9" t="s">
        <v>1991</v>
      </c>
      <c r="O4524" s="9" t="s">
        <v>17068</v>
      </c>
      <c r="P4524" s="12">
        <v>113</v>
      </c>
      <c r="Q4524" s="12">
        <v>113</v>
      </c>
      <c r="R4524" s="12">
        <v>180.49929073968963</v>
      </c>
      <c r="S4524" s="12" t="s">
        <v>28</v>
      </c>
      <c r="T4524" s="9" t="s">
        <v>4211</v>
      </c>
      <c r="U4524" s="9" t="s">
        <v>38</v>
      </c>
      <c r="V4524" s="9" t="s">
        <v>4211</v>
      </c>
      <c r="W4524" s="14">
        <v>2</v>
      </c>
    </row>
    <row r="4525" spans="1:23" x14ac:dyDescent="0.25">
      <c r="A4525" s="8">
        <v>6161</v>
      </c>
      <c r="B4525" s="9" t="s">
        <v>17224</v>
      </c>
      <c r="C4525" s="9" t="s">
        <v>22</v>
      </c>
      <c r="D4525" s="9" t="s">
        <v>17225</v>
      </c>
      <c r="E4525" s="18" t="s">
        <v>17226</v>
      </c>
      <c r="F4525" s="9" t="s">
        <v>17227</v>
      </c>
      <c r="G4525" s="12">
        <v>4</v>
      </c>
      <c r="H4525" s="9" t="s">
        <v>390</v>
      </c>
      <c r="I4525" s="9" t="s">
        <v>390</v>
      </c>
      <c r="J4525" s="12">
        <v>1</v>
      </c>
      <c r="K4525" s="13">
        <v>43511</v>
      </c>
      <c r="L4525" s="86">
        <f>(Tabla2[[#This Row],[release_year]]-'VARIANZA Y DES. EST'!$L$11)^2</f>
        <v>7.9512857435875226</v>
      </c>
      <c r="M4525" s="12">
        <v>2017</v>
      </c>
      <c r="N4525" s="9" t="s">
        <v>76</v>
      </c>
      <c r="O4525" s="9" t="s">
        <v>17068</v>
      </c>
      <c r="P4525" s="12">
        <v>113</v>
      </c>
      <c r="Q4525" s="12">
        <v>113</v>
      </c>
      <c r="R4525" s="12">
        <v>180.49929073968963</v>
      </c>
      <c r="S4525" s="12" t="s">
        <v>28</v>
      </c>
      <c r="T4525" s="9" t="s">
        <v>7808</v>
      </c>
      <c r="U4525" s="9" t="s">
        <v>95</v>
      </c>
      <c r="V4525" s="9" t="s">
        <v>7808</v>
      </c>
      <c r="W4525" s="14">
        <v>3</v>
      </c>
    </row>
    <row r="4526" spans="1:23" x14ac:dyDescent="0.25">
      <c r="A4526" s="8">
        <v>6185</v>
      </c>
      <c r="B4526" s="9" t="s">
        <v>17228</v>
      </c>
      <c r="C4526" s="9" t="s">
        <v>22</v>
      </c>
      <c r="D4526" s="9" t="s">
        <v>17229</v>
      </c>
      <c r="E4526" s="9" t="s">
        <v>17230</v>
      </c>
      <c r="F4526" s="9" t="s">
        <v>17231</v>
      </c>
      <c r="G4526" s="12">
        <v>3</v>
      </c>
      <c r="H4526" s="9" t="s">
        <v>2935</v>
      </c>
      <c r="I4526" s="9" t="s">
        <v>2935</v>
      </c>
      <c r="J4526" s="12">
        <v>1</v>
      </c>
      <c r="K4526" s="13">
        <v>43358</v>
      </c>
      <c r="L4526" s="86">
        <f>(Tabla2[[#This Row],[release_year]]-'VARIANZA Y DES. EST'!$L$11)^2</f>
        <v>10.1136565849629</v>
      </c>
      <c r="M4526" s="12">
        <v>2011</v>
      </c>
      <c r="N4526" s="9" t="s">
        <v>35</v>
      </c>
      <c r="O4526" s="9" t="s">
        <v>17068</v>
      </c>
      <c r="P4526" s="12">
        <v>113</v>
      </c>
      <c r="Q4526" s="12">
        <v>113</v>
      </c>
      <c r="R4526" s="12">
        <v>180.49929073968963</v>
      </c>
      <c r="S4526" s="12" t="s">
        <v>28</v>
      </c>
      <c r="T4526" s="9" t="s">
        <v>2492</v>
      </c>
      <c r="U4526" s="9" t="s">
        <v>95</v>
      </c>
      <c r="V4526" s="9" t="s">
        <v>2492</v>
      </c>
      <c r="W4526" s="14">
        <v>3</v>
      </c>
    </row>
    <row r="4527" spans="1:23" x14ac:dyDescent="0.25">
      <c r="A4527" s="8">
        <v>6451</v>
      </c>
      <c r="B4527" s="9" t="s">
        <v>17232</v>
      </c>
      <c r="C4527" s="9" t="s">
        <v>22</v>
      </c>
      <c r="D4527" s="9" t="s">
        <v>17233</v>
      </c>
      <c r="E4527" s="9" t="s">
        <v>6468</v>
      </c>
      <c r="F4527" s="9" t="s">
        <v>17234</v>
      </c>
      <c r="G4527" s="12">
        <v>6</v>
      </c>
      <c r="H4527" s="9" t="s">
        <v>25</v>
      </c>
      <c r="I4527" s="9" t="s">
        <v>25</v>
      </c>
      <c r="J4527" s="12">
        <v>1</v>
      </c>
      <c r="K4527" s="13">
        <v>43831</v>
      </c>
      <c r="L4527" s="86">
        <f>(Tabla2[[#This Row],[release_year]]-'VARIANZA Y DES. EST'!$L$11)^2</f>
        <v>295.1591885481721</v>
      </c>
      <c r="M4527" s="12">
        <v>1997</v>
      </c>
      <c r="N4527" s="9" t="s">
        <v>1991</v>
      </c>
      <c r="O4527" s="9" t="s">
        <v>17068</v>
      </c>
      <c r="P4527" s="12">
        <v>113</v>
      </c>
      <c r="Q4527" s="12">
        <v>113</v>
      </c>
      <c r="R4527" s="12">
        <v>180.49929073968963</v>
      </c>
      <c r="S4527" s="12" t="s">
        <v>28</v>
      </c>
      <c r="T4527" s="9" t="s">
        <v>9605</v>
      </c>
      <c r="U4527" s="9" t="s">
        <v>95</v>
      </c>
      <c r="V4527" s="9" t="s">
        <v>9605</v>
      </c>
      <c r="W4527" s="14">
        <v>3</v>
      </c>
    </row>
    <row r="4528" spans="1:23" x14ac:dyDescent="0.25">
      <c r="A4528" s="8">
        <v>6466</v>
      </c>
      <c r="B4528" s="9" t="s">
        <v>17235</v>
      </c>
      <c r="C4528" s="9" t="s">
        <v>22</v>
      </c>
      <c r="D4528" s="9" t="s">
        <v>17236</v>
      </c>
      <c r="E4528" s="9" t="s">
        <v>17237</v>
      </c>
      <c r="F4528" s="9" t="s">
        <v>17238</v>
      </c>
      <c r="G4528" s="12">
        <v>7</v>
      </c>
      <c r="H4528" s="9" t="s">
        <v>518</v>
      </c>
      <c r="I4528" s="9" t="s">
        <v>518</v>
      </c>
      <c r="J4528" s="12">
        <v>1</v>
      </c>
      <c r="K4528" s="13">
        <v>43282</v>
      </c>
      <c r="L4528" s="86">
        <f>(Tabla2[[#This Row],[release_year]]-'VARIANZA Y DES. EST'!$L$11)^2</f>
        <v>7.9512857435875226</v>
      </c>
      <c r="M4528" s="12">
        <v>2017</v>
      </c>
      <c r="N4528" s="9" t="s">
        <v>35</v>
      </c>
      <c r="O4528" s="9" t="s">
        <v>17068</v>
      </c>
      <c r="P4528" s="12">
        <v>113</v>
      </c>
      <c r="Q4528" s="12">
        <v>113</v>
      </c>
      <c r="R4528" s="12">
        <v>180.49929073968963</v>
      </c>
      <c r="S4528" s="12" t="s">
        <v>28</v>
      </c>
      <c r="T4528" s="9" t="s">
        <v>859</v>
      </c>
      <c r="U4528" s="9" t="s">
        <v>95</v>
      </c>
      <c r="V4528" s="9" t="s">
        <v>859</v>
      </c>
      <c r="W4528" s="14">
        <v>2</v>
      </c>
    </row>
    <row r="4529" spans="1:23" x14ac:dyDescent="0.25">
      <c r="A4529" s="8">
        <v>6567</v>
      </c>
      <c r="B4529" s="9" t="s">
        <v>17239</v>
      </c>
      <c r="C4529" s="9" t="s">
        <v>22</v>
      </c>
      <c r="D4529" s="9" t="s">
        <v>17240</v>
      </c>
      <c r="E4529" s="9" t="s">
        <v>13512</v>
      </c>
      <c r="F4529" s="9" t="s">
        <v>17241</v>
      </c>
      <c r="G4529" s="12">
        <v>10</v>
      </c>
      <c r="H4529" s="9" t="s">
        <v>25</v>
      </c>
      <c r="I4529" s="9" t="s">
        <v>11352</v>
      </c>
      <c r="J4529" s="12">
        <v>3</v>
      </c>
      <c r="K4529" s="13">
        <v>43307</v>
      </c>
      <c r="L4529" s="86">
        <f>(Tabla2[[#This Row],[release_year]]-'VARIANZA Y DES. EST'!$L$11)^2</f>
        <v>0.67207602404598188</v>
      </c>
      <c r="M4529" s="12">
        <v>2015</v>
      </c>
      <c r="N4529" s="9" t="s">
        <v>1991</v>
      </c>
      <c r="O4529" s="9" t="s">
        <v>17068</v>
      </c>
      <c r="P4529" s="12">
        <v>113</v>
      </c>
      <c r="Q4529" s="12">
        <v>113</v>
      </c>
      <c r="R4529" s="12">
        <v>180.49929073968963</v>
      </c>
      <c r="S4529" s="12" t="s">
        <v>28</v>
      </c>
      <c r="T4529" s="9" t="s">
        <v>460</v>
      </c>
      <c r="U4529" s="9" t="s">
        <v>45</v>
      </c>
      <c r="V4529" s="9" t="s">
        <v>460</v>
      </c>
      <c r="W4529" s="14">
        <v>3</v>
      </c>
    </row>
    <row r="4530" spans="1:23" x14ac:dyDescent="0.25">
      <c r="A4530" s="8">
        <v>6608</v>
      </c>
      <c r="B4530" s="9" t="s">
        <v>17242</v>
      </c>
      <c r="C4530" s="9" t="s">
        <v>22</v>
      </c>
      <c r="D4530" s="10" t="s">
        <v>17243</v>
      </c>
      <c r="E4530" s="11"/>
      <c r="F4530" s="9"/>
      <c r="G4530" s="12">
        <v>0</v>
      </c>
      <c r="H4530" s="9" t="s">
        <v>126</v>
      </c>
      <c r="I4530" s="9" t="s">
        <v>126</v>
      </c>
      <c r="J4530" s="12">
        <v>1</v>
      </c>
      <c r="K4530" s="13">
        <v>43070</v>
      </c>
      <c r="L4530" s="86">
        <f>(Tabla2[[#This Row],[release_year]]-'VARIANZA Y DES. EST'!$L$11)^2</f>
        <v>7.9512857435875226</v>
      </c>
      <c r="M4530" s="12">
        <v>2017</v>
      </c>
      <c r="N4530" s="9" t="s">
        <v>82</v>
      </c>
      <c r="O4530" s="9" t="s">
        <v>17068</v>
      </c>
      <c r="P4530" s="12">
        <v>113</v>
      </c>
      <c r="Q4530" s="12">
        <v>113</v>
      </c>
      <c r="R4530" s="12">
        <v>180.49929073968963</v>
      </c>
      <c r="S4530" s="12" t="s">
        <v>28</v>
      </c>
      <c r="T4530" s="9" t="s">
        <v>105</v>
      </c>
      <c r="U4530" s="9" t="s">
        <v>57</v>
      </c>
      <c r="V4530" s="9" t="s">
        <v>105</v>
      </c>
      <c r="W4530" s="14">
        <v>2</v>
      </c>
    </row>
    <row r="4531" spans="1:23" x14ac:dyDescent="0.25">
      <c r="A4531" s="8">
        <v>6794</v>
      </c>
      <c r="B4531" s="9" t="s">
        <v>17244</v>
      </c>
      <c r="C4531" s="9" t="s">
        <v>22</v>
      </c>
      <c r="D4531" s="9" t="s">
        <v>17245</v>
      </c>
      <c r="E4531" s="18" t="s">
        <v>7864</v>
      </c>
      <c r="F4531" s="9" t="s">
        <v>17246</v>
      </c>
      <c r="G4531" s="12">
        <v>10</v>
      </c>
      <c r="H4531" s="9" t="s">
        <v>25</v>
      </c>
      <c r="I4531" s="9" t="s">
        <v>6255</v>
      </c>
      <c r="J4531" s="12">
        <v>2</v>
      </c>
      <c r="K4531" s="13">
        <v>43556</v>
      </c>
      <c r="L4531" s="86">
        <f>(Tabla2[[#This Row],[release_year]]-'VARIANZA Y DES. EST'!$L$11)^2</f>
        <v>51.555237145879822</v>
      </c>
      <c r="M4531" s="12">
        <v>2007</v>
      </c>
      <c r="N4531" s="9" t="s">
        <v>1991</v>
      </c>
      <c r="O4531" s="9" t="s">
        <v>17068</v>
      </c>
      <c r="P4531" s="12">
        <v>113</v>
      </c>
      <c r="Q4531" s="12">
        <v>113</v>
      </c>
      <c r="R4531" s="12">
        <v>180.49929073968963</v>
      </c>
      <c r="S4531" s="12" t="s">
        <v>28</v>
      </c>
      <c r="T4531" s="9" t="s">
        <v>2709</v>
      </c>
      <c r="U4531" s="9" t="s">
        <v>45</v>
      </c>
      <c r="V4531" s="9" t="s">
        <v>2709</v>
      </c>
      <c r="W4531" s="14">
        <v>2</v>
      </c>
    </row>
    <row r="4532" spans="1:23" x14ac:dyDescent="0.25">
      <c r="A4532" s="8">
        <v>6862</v>
      </c>
      <c r="B4532" s="9" t="s">
        <v>17247</v>
      </c>
      <c r="C4532" s="9" t="s">
        <v>22</v>
      </c>
      <c r="D4532" s="9" t="s">
        <v>17248</v>
      </c>
      <c r="E4532" s="9" t="s">
        <v>16705</v>
      </c>
      <c r="F4532" s="9" t="s">
        <v>17249</v>
      </c>
      <c r="G4532" s="12">
        <v>11</v>
      </c>
      <c r="H4532" s="9" t="s">
        <v>25</v>
      </c>
      <c r="I4532" s="9" t="s">
        <v>25</v>
      </c>
      <c r="J4532" s="12">
        <v>1</v>
      </c>
      <c r="K4532" s="13">
        <v>43922</v>
      </c>
      <c r="L4532" s="86">
        <f>(Tabla2[[#This Row],[release_year]]-'VARIANZA Y DES. EST'!$L$11)^2</f>
        <v>3.2471164275211517E-2</v>
      </c>
      <c r="M4532" s="12">
        <v>2014</v>
      </c>
      <c r="N4532" s="9" t="s">
        <v>99</v>
      </c>
      <c r="O4532" s="9" t="s">
        <v>17068</v>
      </c>
      <c r="P4532" s="12">
        <v>113</v>
      </c>
      <c r="Q4532" s="12">
        <v>113</v>
      </c>
      <c r="R4532" s="12">
        <v>180.49929073968963</v>
      </c>
      <c r="S4532" s="12" t="s">
        <v>28</v>
      </c>
      <c r="T4532" s="9" t="s">
        <v>6793</v>
      </c>
      <c r="U4532" s="9" t="s">
        <v>45</v>
      </c>
      <c r="V4532" s="9" t="s">
        <v>6793</v>
      </c>
      <c r="W4532" s="14">
        <v>2</v>
      </c>
    </row>
    <row r="4533" spans="1:23" x14ac:dyDescent="0.25">
      <c r="A4533" s="8">
        <v>7150</v>
      </c>
      <c r="B4533" s="9" t="s">
        <v>17250</v>
      </c>
      <c r="C4533" s="9" t="s">
        <v>22</v>
      </c>
      <c r="D4533" s="9" t="s">
        <v>17251</v>
      </c>
      <c r="E4533" s="18" t="s">
        <v>17252</v>
      </c>
      <c r="F4533" s="9" t="s">
        <v>17253</v>
      </c>
      <c r="G4533" s="12">
        <v>18</v>
      </c>
      <c r="H4533" s="9" t="s">
        <v>25</v>
      </c>
      <c r="I4533" s="9" t="s">
        <v>25</v>
      </c>
      <c r="J4533" s="12">
        <v>1</v>
      </c>
      <c r="K4533" s="13">
        <v>44136</v>
      </c>
      <c r="L4533" s="86">
        <f>(Tabla2[[#This Row],[release_year]]-'VARIANZA Y DES. EST'!$L$11)^2</f>
        <v>10.1136565849629</v>
      </c>
      <c r="M4533" s="12">
        <v>2011</v>
      </c>
      <c r="N4533" s="9" t="s">
        <v>43</v>
      </c>
      <c r="O4533" s="9" t="s">
        <v>17068</v>
      </c>
      <c r="P4533" s="12">
        <v>113</v>
      </c>
      <c r="Q4533" s="12">
        <v>113</v>
      </c>
      <c r="R4533" s="12">
        <v>180.49929073968963</v>
      </c>
      <c r="S4533" s="12" t="s">
        <v>28</v>
      </c>
      <c r="T4533" s="9" t="s">
        <v>3577</v>
      </c>
      <c r="U4533" s="9" t="s">
        <v>95</v>
      </c>
      <c r="V4533" s="9" t="s">
        <v>3577</v>
      </c>
      <c r="W4533" s="14">
        <v>2</v>
      </c>
    </row>
    <row r="4534" spans="1:23" x14ac:dyDescent="0.25">
      <c r="A4534" s="8">
        <v>7166</v>
      </c>
      <c r="B4534" s="9" t="s">
        <v>17254</v>
      </c>
      <c r="C4534" s="9" t="s">
        <v>22</v>
      </c>
      <c r="D4534" s="9" t="s">
        <v>17255</v>
      </c>
      <c r="E4534" s="18" t="s">
        <v>17256</v>
      </c>
      <c r="F4534" s="9" t="s">
        <v>17257</v>
      </c>
      <c r="G4534" s="12">
        <v>9</v>
      </c>
      <c r="H4534" s="9" t="s">
        <v>518</v>
      </c>
      <c r="I4534" s="9" t="s">
        <v>518</v>
      </c>
      <c r="J4534" s="12">
        <v>1</v>
      </c>
      <c r="K4534" s="16">
        <v>43030</v>
      </c>
      <c r="L4534" s="86">
        <f>(Tabla2[[#This Row],[release_year]]-'VARIANZA Y DES. EST'!$L$11)^2</f>
        <v>17.47405172519213</v>
      </c>
      <c r="M4534" s="12">
        <v>2010</v>
      </c>
      <c r="N4534" s="9" t="s">
        <v>35</v>
      </c>
      <c r="O4534" s="9" t="s">
        <v>17068</v>
      </c>
      <c r="P4534" s="12">
        <v>113</v>
      </c>
      <c r="Q4534" s="12">
        <v>113</v>
      </c>
      <c r="R4534" s="12">
        <v>180.49929073968963</v>
      </c>
      <c r="S4534" s="12" t="s">
        <v>28</v>
      </c>
      <c r="T4534" s="9" t="s">
        <v>8706</v>
      </c>
      <c r="U4534" s="9" t="s">
        <v>45</v>
      </c>
      <c r="V4534" s="9" t="s">
        <v>8706</v>
      </c>
      <c r="W4534" s="14">
        <v>3</v>
      </c>
    </row>
    <row r="4535" spans="1:23" x14ac:dyDescent="0.25">
      <c r="A4535" s="8">
        <v>7585</v>
      </c>
      <c r="B4535" s="9" t="s">
        <v>17258</v>
      </c>
      <c r="C4535" s="9" t="s">
        <v>22</v>
      </c>
      <c r="D4535" s="9" t="s">
        <v>17259</v>
      </c>
      <c r="E4535" s="9" t="s">
        <v>17260</v>
      </c>
      <c r="F4535" s="9" t="s">
        <v>17261</v>
      </c>
      <c r="G4535" s="12">
        <v>8</v>
      </c>
      <c r="H4535" s="9" t="s">
        <v>25</v>
      </c>
      <c r="I4535" s="9" t="s">
        <v>25</v>
      </c>
      <c r="J4535" s="12">
        <v>1</v>
      </c>
      <c r="K4535" s="13">
        <v>43646</v>
      </c>
      <c r="L4535" s="86">
        <f>(Tabla2[[#This Row],[release_year]]-'VARIANZA Y DES. EST'!$L$11)^2</f>
        <v>1.3928663045044412</v>
      </c>
      <c r="M4535" s="12">
        <v>2013</v>
      </c>
      <c r="N4535" s="9" t="s">
        <v>1991</v>
      </c>
      <c r="O4535" s="9" t="s">
        <v>17068</v>
      </c>
      <c r="P4535" s="12">
        <v>113</v>
      </c>
      <c r="Q4535" s="12">
        <v>113</v>
      </c>
      <c r="R4535" s="12">
        <v>180.49929073968963</v>
      </c>
      <c r="S4535" s="12" t="s">
        <v>28</v>
      </c>
      <c r="T4535" s="9" t="s">
        <v>3998</v>
      </c>
      <c r="U4535" s="9" t="s">
        <v>45</v>
      </c>
      <c r="V4535" s="9" t="s">
        <v>3998</v>
      </c>
      <c r="W4535" s="14">
        <v>3</v>
      </c>
    </row>
    <row r="4536" spans="1:23" x14ac:dyDescent="0.25">
      <c r="A4536" s="8">
        <v>7601</v>
      </c>
      <c r="B4536" s="9" t="s">
        <v>17262</v>
      </c>
      <c r="C4536" s="9" t="s">
        <v>22</v>
      </c>
      <c r="D4536" s="9" t="s">
        <v>17263</v>
      </c>
      <c r="E4536" s="9" t="s">
        <v>17264</v>
      </c>
      <c r="F4536" s="9" t="s">
        <v>17265</v>
      </c>
      <c r="G4536" s="12">
        <v>1</v>
      </c>
      <c r="H4536" s="9" t="s">
        <v>25</v>
      </c>
      <c r="I4536" s="9" t="s">
        <v>25</v>
      </c>
      <c r="J4536" s="12">
        <v>1</v>
      </c>
      <c r="K4536" s="13">
        <v>43647</v>
      </c>
      <c r="L4536" s="86">
        <f>(Tabla2[[#This Row],[release_year]]-'VARIANZA Y DES. EST'!$L$11)^2</f>
        <v>14.590890603358293</v>
      </c>
      <c r="M4536" s="12">
        <v>2018</v>
      </c>
      <c r="N4536" s="9" t="s">
        <v>55</v>
      </c>
      <c r="O4536" s="9" t="s">
        <v>17068</v>
      </c>
      <c r="P4536" s="12">
        <v>113</v>
      </c>
      <c r="Q4536" s="12">
        <v>113</v>
      </c>
      <c r="R4536" s="12">
        <v>180.49929073968963</v>
      </c>
      <c r="S4536" s="12" t="s">
        <v>28</v>
      </c>
      <c r="T4536" s="9" t="s">
        <v>57</v>
      </c>
      <c r="U4536" s="9" t="s">
        <v>57</v>
      </c>
      <c r="V4536" s="9" t="s">
        <v>57</v>
      </c>
      <c r="W4536" s="14">
        <v>1</v>
      </c>
    </row>
    <row r="4537" spans="1:23" x14ac:dyDescent="0.25">
      <c r="A4537" s="8">
        <v>7606</v>
      </c>
      <c r="B4537" s="9" t="s">
        <v>17266</v>
      </c>
      <c r="C4537" s="9" t="s">
        <v>22</v>
      </c>
      <c r="D4537" s="9" t="s">
        <v>17267</v>
      </c>
      <c r="E4537" s="9" t="s">
        <v>17268</v>
      </c>
      <c r="F4537" s="9" t="s">
        <v>1293</v>
      </c>
      <c r="G4537" s="12">
        <v>1</v>
      </c>
      <c r="H4537" s="9" t="s">
        <v>25</v>
      </c>
      <c r="I4537" s="9" t="s">
        <v>25</v>
      </c>
      <c r="J4537" s="12">
        <v>1</v>
      </c>
      <c r="K4537" s="13">
        <v>43647</v>
      </c>
      <c r="L4537" s="86">
        <f>(Tabla2[[#This Row],[release_year]]-'VARIANZA Y DES. EST'!$L$11)^2</f>
        <v>14.590890603358293</v>
      </c>
      <c r="M4537" s="12">
        <v>2018</v>
      </c>
      <c r="N4537" s="9" t="s">
        <v>35</v>
      </c>
      <c r="O4537" s="9" t="s">
        <v>17068</v>
      </c>
      <c r="P4537" s="12">
        <v>113</v>
      </c>
      <c r="Q4537" s="12">
        <v>113</v>
      </c>
      <c r="R4537" s="12">
        <v>180.49929073968963</v>
      </c>
      <c r="S4537" s="12" t="s">
        <v>28</v>
      </c>
      <c r="T4537" s="9" t="s">
        <v>57</v>
      </c>
      <c r="U4537" s="9" t="s">
        <v>57</v>
      </c>
      <c r="V4537" s="9" t="s">
        <v>57</v>
      </c>
      <c r="W4537" s="14">
        <v>1</v>
      </c>
    </row>
    <row r="4538" spans="1:23" x14ac:dyDescent="0.25">
      <c r="A4538" s="8">
        <v>7618</v>
      </c>
      <c r="B4538" s="9" t="s">
        <v>17269</v>
      </c>
      <c r="C4538" s="9" t="s">
        <v>22</v>
      </c>
      <c r="D4538" s="9" t="s">
        <v>17270</v>
      </c>
      <c r="E4538" s="20" t="s">
        <v>17271</v>
      </c>
      <c r="F4538" s="21"/>
      <c r="G4538" s="12">
        <v>0</v>
      </c>
      <c r="H4538" s="9" t="s">
        <v>25</v>
      </c>
      <c r="I4538" s="9" t="s">
        <v>25</v>
      </c>
      <c r="J4538" s="12">
        <v>1</v>
      </c>
      <c r="K4538" s="13">
        <v>43647</v>
      </c>
      <c r="L4538" s="86">
        <f>(Tabla2[[#This Row],[release_year]]-'VARIANZA Y DES. EST'!$L$11)^2</f>
        <v>14.590890603358293</v>
      </c>
      <c r="M4538" s="12">
        <v>2018</v>
      </c>
      <c r="N4538" s="9" t="s">
        <v>82</v>
      </c>
      <c r="O4538" s="9" t="s">
        <v>17068</v>
      </c>
      <c r="P4538" s="12">
        <v>113</v>
      </c>
      <c r="Q4538" s="12">
        <v>113</v>
      </c>
      <c r="R4538" s="12">
        <v>180.49929073968963</v>
      </c>
      <c r="S4538" s="12" t="s">
        <v>28</v>
      </c>
      <c r="T4538" s="9" t="s">
        <v>57</v>
      </c>
      <c r="U4538" s="9" t="s">
        <v>57</v>
      </c>
      <c r="V4538" s="9" t="s">
        <v>57</v>
      </c>
      <c r="W4538" s="14">
        <v>1</v>
      </c>
    </row>
    <row r="4539" spans="1:23" x14ac:dyDescent="0.25">
      <c r="A4539" s="8">
        <v>7818</v>
      </c>
      <c r="B4539" s="9" t="s">
        <v>17272</v>
      </c>
      <c r="C4539" s="9" t="s">
        <v>22</v>
      </c>
      <c r="D4539" s="9" t="s">
        <v>17273</v>
      </c>
      <c r="E4539" s="18" t="s">
        <v>7192</v>
      </c>
      <c r="F4539" s="9" t="s">
        <v>17274</v>
      </c>
      <c r="G4539" s="12">
        <v>11</v>
      </c>
      <c r="H4539" s="9" t="s">
        <v>25</v>
      </c>
      <c r="I4539" s="9" t="s">
        <v>25</v>
      </c>
      <c r="J4539" s="12">
        <v>1</v>
      </c>
      <c r="K4539" s="13">
        <v>43709</v>
      </c>
      <c r="L4539" s="86">
        <f>(Tabla2[[#This Row],[release_year]]-'VARIANZA Y DES. EST'!$L$11)^2</f>
        <v>38.194842005650592</v>
      </c>
      <c r="M4539" s="12">
        <v>2008</v>
      </c>
      <c r="N4539" s="9" t="s">
        <v>1991</v>
      </c>
      <c r="O4539" s="9" t="s">
        <v>17068</v>
      </c>
      <c r="P4539" s="12">
        <v>113</v>
      </c>
      <c r="Q4539" s="12">
        <v>113</v>
      </c>
      <c r="R4539" s="12">
        <v>180.49929073968963</v>
      </c>
      <c r="S4539" s="12" t="s">
        <v>28</v>
      </c>
      <c r="T4539" s="9" t="s">
        <v>144</v>
      </c>
      <c r="U4539" s="9" t="s">
        <v>45</v>
      </c>
      <c r="V4539" s="9" t="s">
        <v>144</v>
      </c>
      <c r="W4539" s="14">
        <v>2</v>
      </c>
    </row>
    <row r="4540" spans="1:23" x14ac:dyDescent="0.25">
      <c r="A4540" s="8">
        <v>7827</v>
      </c>
      <c r="B4540" s="9" t="s">
        <v>17275</v>
      </c>
      <c r="C4540" s="9" t="s">
        <v>22</v>
      </c>
      <c r="D4540" s="9" t="s">
        <v>17276</v>
      </c>
      <c r="E4540" s="18" t="s">
        <v>17277</v>
      </c>
      <c r="F4540" s="9" t="s">
        <v>17278</v>
      </c>
      <c r="G4540" s="12">
        <v>26</v>
      </c>
      <c r="H4540" s="9" t="s">
        <v>25</v>
      </c>
      <c r="I4540" s="9" t="s">
        <v>25</v>
      </c>
      <c r="J4540" s="12">
        <v>1</v>
      </c>
      <c r="K4540" s="13">
        <v>43627</v>
      </c>
      <c r="L4540" s="86">
        <f>(Tabla2[[#This Row],[release_year]]-'VARIANZA Y DES. EST'!$L$11)^2</f>
        <v>14.590890603358293</v>
      </c>
      <c r="M4540" s="12">
        <v>2018</v>
      </c>
      <c r="N4540" s="9" t="s">
        <v>99</v>
      </c>
      <c r="O4540" s="9" t="s">
        <v>17068</v>
      </c>
      <c r="P4540" s="12">
        <v>113</v>
      </c>
      <c r="Q4540" s="12">
        <v>113</v>
      </c>
      <c r="R4540" s="12">
        <v>180.49929073968963</v>
      </c>
      <c r="S4540" s="12" t="s">
        <v>28</v>
      </c>
      <c r="T4540" s="9" t="s">
        <v>111</v>
      </c>
      <c r="U4540" s="9" t="s">
        <v>30</v>
      </c>
      <c r="V4540" s="9" t="s">
        <v>111</v>
      </c>
      <c r="W4540" s="14">
        <v>2</v>
      </c>
    </row>
    <row r="4541" spans="1:23" x14ac:dyDescent="0.25">
      <c r="A4541" s="8">
        <v>8096</v>
      </c>
      <c r="B4541" s="9" t="s">
        <v>17279</v>
      </c>
      <c r="C4541" s="9" t="s">
        <v>22</v>
      </c>
      <c r="D4541" s="9" t="s">
        <v>17280</v>
      </c>
      <c r="E4541" s="9" t="s">
        <v>12354</v>
      </c>
      <c r="F4541" s="9" t="s">
        <v>17281</v>
      </c>
      <c r="G4541" s="12">
        <v>10</v>
      </c>
      <c r="H4541" s="9" t="s">
        <v>25</v>
      </c>
      <c r="I4541" s="9" t="s">
        <v>25</v>
      </c>
      <c r="J4541" s="12">
        <v>1</v>
      </c>
      <c r="K4541" s="13">
        <v>42986</v>
      </c>
      <c r="L4541" s="86">
        <f>(Tabla2[[#This Row],[release_year]]-'VARIANZA Y DES. EST'!$L$11)^2</f>
        <v>3.2471164275211517E-2</v>
      </c>
      <c r="M4541" s="12">
        <v>2014</v>
      </c>
      <c r="N4541" s="9" t="s">
        <v>43</v>
      </c>
      <c r="O4541" s="9" t="s">
        <v>17068</v>
      </c>
      <c r="P4541" s="12">
        <v>113</v>
      </c>
      <c r="Q4541" s="12">
        <v>113</v>
      </c>
      <c r="R4541" s="12">
        <v>180.49929073968963</v>
      </c>
      <c r="S4541" s="12" t="s">
        <v>28</v>
      </c>
      <c r="T4541" s="9" t="s">
        <v>3370</v>
      </c>
      <c r="U4541" s="9" t="s">
        <v>514</v>
      </c>
      <c r="V4541" s="9" t="s">
        <v>3370</v>
      </c>
      <c r="W4541" s="14">
        <v>2</v>
      </c>
    </row>
    <row r="4542" spans="1:23" x14ac:dyDescent="0.25">
      <c r="A4542" s="8">
        <v>8102</v>
      </c>
      <c r="B4542" s="9" t="s">
        <v>17282</v>
      </c>
      <c r="C4542" s="9" t="s">
        <v>22</v>
      </c>
      <c r="D4542" s="9" t="s">
        <v>17283</v>
      </c>
      <c r="E4542" s="9" t="s">
        <v>14268</v>
      </c>
      <c r="F4542" s="9" t="s">
        <v>17284</v>
      </c>
      <c r="G4542" s="12">
        <v>9</v>
      </c>
      <c r="H4542" s="9" t="s">
        <v>25</v>
      </c>
      <c r="I4542" s="9" t="s">
        <v>1453</v>
      </c>
      <c r="J4542" s="12">
        <v>2</v>
      </c>
      <c r="K4542" s="13">
        <v>44105</v>
      </c>
      <c r="L4542" s="86">
        <f>(Tabla2[[#This Row],[release_year]]-'VARIANZA Y DES. EST'!$L$11)^2</f>
        <v>66.915632286109044</v>
      </c>
      <c r="M4542" s="12">
        <v>2006</v>
      </c>
      <c r="N4542" s="9" t="s">
        <v>43</v>
      </c>
      <c r="O4542" s="9" t="s">
        <v>17068</v>
      </c>
      <c r="P4542" s="12">
        <v>113</v>
      </c>
      <c r="Q4542" s="12">
        <v>113</v>
      </c>
      <c r="R4542" s="12">
        <v>180.49929073968963</v>
      </c>
      <c r="S4542" s="12" t="s">
        <v>28</v>
      </c>
      <c r="T4542" s="9" t="s">
        <v>3577</v>
      </c>
      <c r="U4542" s="9" t="s">
        <v>95</v>
      </c>
      <c r="V4542" s="9" t="s">
        <v>3577</v>
      </c>
      <c r="W4542" s="14">
        <v>2</v>
      </c>
    </row>
    <row r="4543" spans="1:23" x14ac:dyDescent="0.25">
      <c r="A4543" s="8">
        <v>8127</v>
      </c>
      <c r="B4543" s="9" t="s">
        <v>17285</v>
      </c>
      <c r="C4543" s="9" t="s">
        <v>22</v>
      </c>
      <c r="D4543" s="9" t="s">
        <v>17286</v>
      </c>
      <c r="E4543" s="9" t="s">
        <v>17287</v>
      </c>
      <c r="F4543" s="9" t="s">
        <v>17288</v>
      </c>
      <c r="G4543" s="12">
        <v>10</v>
      </c>
      <c r="H4543" s="9" t="s">
        <v>25</v>
      </c>
      <c r="I4543" s="9" t="s">
        <v>25</v>
      </c>
      <c r="J4543" s="12">
        <v>1</v>
      </c>
      <c r="K4543" s="13">
        <v>44197</v>
      </c>
      <c r="L4543" s="86">
        <f>(Tabla2[[#This Row],[release_year]]-'VARIANZA Y DES. EST'!$L$11)^2</f>
        <v>51.555237145879822</v>
      </c>
      <c r="M4543" s="12">
        <v>2007</v>
      </c>
      <c r="N4543" s="9" t="s">
        <v>1991</v>
      </c>
      <c r="O4543" s="9" t="s">
        <v>17068</v>
      </c>
      <c r="P4543" s="12">
        <v>113</v>
      </c>
      <c r="Q4543" s="12">
        <v>113</v>
      </c>
      <c r="R4543" s="12">
        <v>180.49929073968963</v>
      </c>
      <c r="S4543" s="12" t="s">
        <v>28</v>
      </c>
      <c r="T4543" s="9" t="s">
        <v>1000</v>
      </c>
      <c r="U4543" s="9" t="s">
        <v>95</v>
      </c>
      <c r="V4543" s="9" t="s">
        <v>1000</v>
      </c>
      <c r="W4543" s="14">
        <v>2</v>
      </c>
    </row>
    <row r="4544" spans="1:23" x14ac:dyDescent="0.25">
      <c r="A4544" s="8">
        <v>8188</v>
      </c>
      <c r="B4544" s="9" t="s">
        <v>17289</v>
      </c>
      <c r="C4544" s="9" t="s">
        <v>22</v>
      </c>
      <c r="D4544" s="9" t="s">
        <v>17290</v>
      </c>
      <c r="E4544" s="9" t="s">
        <v>6955</v>
      </c>
      <c r="F4544" s="9" t="s">
        <v>17291</v>
      </c>
      <c r="G4544" s="12">
        <v>13</v>
      </c>
      <c r="H4544" s="9" t="s">
        <v>25</v>
      </c>
      <c r="I4544" s="9" t="s">
        <v>25</v>
      </c>
      <c r="J4544" s="12">
        <v>1</v>
      </c>
      <c r="K4544" s="13">
        <v>44197</v>
      </c>
      <c r="L4544" s="86">
        <f>(Tabla2[[#This Row],[release_year]]-'VARIANZA Y DES. EST'!$L$11)^2</f>
        <v>367.87997882863056</v>
      </c>
      <c r="M4544" s="12">
        <v>1995</v>
      </c>
      <c r="N4544" s="9" t="s">
        <v>43</v>
      </c>
      <c r="O4544" s="9" t="s">
        <v>17068</v>
      </c>
      <c r="P4544" s="12">
        <v>113</v>
      </c>
      <c r="Q4544" s="12">
        <v>113</v>
      </c>
      <c r="R4544" s="12">
        <v>180.49929073968963</v>
      </c>
      <c r="S4544" s="12" t="s">
        <v>28</v>
      </c>
      <c r="T4544" s="9" t="s">
        <v>5279</v>
      </c>
      <c r="U4544" s="9" t="s">
        <v>95</v>
      </c>
      <c r="V4544" s="9" t="s">
        <v>5279</v>
      </c>
      <c r="W4544" s="14">
        <v>3</v>
      </c>
    </row>
    <row r="4545" spans="1:23" x14ac:dyDescent="0.25">
      <c r="A4545" s="8">
        <v>8240</v>
      </c>
      <c r="B4545" s="9" t="s">
        <v>17292</v>
      </c>
      <c r="C4545" s="9" t="s">
        <v>22</v>
      </c>
      <c r="D4545" s="9" t="s">
        <v>17293</v>
      </c>
      <c r="E4545" s="9" t="s">
        <v>17294</v>
      </c>
      <c r="F4545" s="9" t="s">
        <v>17295</v>
      </c>
      <c r="G4545" s="12">
        <v>6</v>
      </c>
      <c r="H4545" s="9" t="s">
        <v>25</v>
      </c>
      <c r="I4545" s="9" t="s">
        <v>25</v>
      </c>
      <c r="J4545" s="12">
        <v>1</v>
      </c>
      <c r="K4545" s="16">
        <v>43060</v>
      </c>
      <c r="L4545" s="86">
        <f>(Tabla2[[#This Row],[release_year]]-'VARIANZA Y DES. EST'!$L$11)^2</f>
        <v>7.9512857435875226</v>
      </c>
      <c r="M4545" s="12">
        <v>2017</v>
      </c>
      <c r="N4545" s="9" t="s">
        <v>82</v>
      </c>
      <c r="O4545" s="9" t="s">
        <v>17068</v>
      </c>
      <c r="P4545" s="12">
        <v>113</v>
      </c>
      <c r="Q4545" s="12">
        <v>113</v>
      </c>
      <c r="R4545" s="12">
        <v>180.49929073968963</v>
      </c>
      <c r="S4545" s="12" t="s">
        <v>28</v>
      </c>
      <c r="T4545" s="9" t="s">
        <v>6793</v>
      </c>
      <c r="U4545" s="9" t="s">
        <v>45</v>
      </c>
      <c r="V4545" s="9" t="s">
        <v>6793</v>
      </c>
      <c r="W4545" s="14">
        <v>2</v>
      </c>
    </row>
    <row r="4546" spans="1:23" x14ac:dyDescent="0.25">
      <c r="A4546" s="8">
        <v>8310</v>
      </c>
      <c r="B4546" s="9" t="s">
        <v>17296</v>
      </c>
      <c r="C4546" s="9" t="s">
        <v>22</v>
      </c>
      <c r="D4546" s="9" t="s">
        <v>17297</v>
      </c>
      <c r="E4546" s="18" t="s">
        <v>17298</v>
      </c>
      <c r="F4546" s="9" t="s">
        <v>17299</v>
      </c>
      <c r="G4546" s="12">
        <v>14</v>
      </c>
      <c r="H4546" s="9" t="s">
        <v>126</v>
      </c>
      <c r="I4546" s="9" t="s">
        <v>17300</v>
      </c>
      <c r="J4546" s="12">
        <v>4</v>
      </c>
      <c r="K4546" s="13">
        <v>43875</v>
      </c>
      <c r="L4546" s="86">
        <f>(Tabla2[[#This Row],[release_year]]-'VARIANZA Y DES. EST'!$L$11)^2</f>
        <v>7.9512857435875226</v>
      </c>
      <c r="M4546" s="12">
        <v>2017</v>
      </c>
      <c r="N4546" s="9" t="s">
        <v>1991</v>
      </c>
      <c r="O4546" s="9" t="s">
        <v>17068</v>
      </c>
      <c r="P4546" s="12">
        <v>113</v>
      </c>
      <c r="Q4546" s="12">
        <v>113</v>
      </c>
      <c r="R4546" s="12">
        <v>180.49929073968963</v>
      </c>
      <c r="S4546" s="12" t="s">
        <v>28</v>
      </c>
      <c r="T4546" s="9" t="s">
        <v>4211</v>
      </c>
      <c r="U4546" s="9" t="s">
        <v>38</v>
      </c>
      <c r="V4546" s="9" t="s">
        <v>4211</v>
      </c>
      <c r="W4546" s="14">
        <v>2</v>
      </c>
    </row>
    <row r="4547" spans="1:23" x14ac:dyDescent="0.25">
      <c r="A4547" s="8">
        <v>8631</v>
      </c>
      <c r="B4547" s="9" t="s">
        <v>17301</v>
      </c>
      <c r="C4547" s="9" t="s">
        <v>22</v>
      </c>
      <c r="D4547" s="9" t="s">
        <v>17302</v>
      </c>
      <c r="E4547" s="9" t="s">
        <v>17303</v>
      </c>
      <c r="F4547" s="9" t="s">
        <v>17304</v>
      </c>
      <c r="G4547" s="12">
        <v>7</v>
      </c>
      <c r="H4547" s="9" t="s">
        <v>518</v>
      </c>
      <c r="I4547" s="9" t="s">
        <v>518</v>
      </c>
      <c r="J4547" s="12">
        <v>1</v>
      </c>
      <c r="K4547" s="13">
        <v>43040</v>
      </c>
      <c r="L4547" s="86">
        <f>(Tabla2[[#This Row],[release_year]]-'VARIANZA Y DES. EST'!$L$11)^2</f>
        <v>3.2471164275211517E-2</v>
      </c>
      <c r="M4547" s="12">
        <v>2014</v>
      </c>
      <c r="N4547" s="9" t="s">
        <v>76</v>
      </c>
      <c r="O4547" s="9" t="s">
        <v>17068</v>
      </c>
      <c r="P4547" s="12">
        <v>113</v>
      </c>
      <c r="Q4547" s="12">
        <v>113</v>
      </c>
      <c r="R4547" s="12">
        <v>180.49929073968963</v>
      </c>
      <c r="S4547" s="12" t="s">
        <v>28</v>
      </c>
      <c r="T4547" s="9" t="s">
        <v>2372</v>
      </c>
      <c r="U4547" s="9" t="s">
        <v>239</v>
      </c>
      <c r="V4547" s="9" t="s">
        <v>2372</v>
      </c>
      <c r="W4547" s="14">
        <v>2</v>
      </c>
    </row>
    <row r="4548" spans="1:23" x14ac:dyDescent="0.25">
      <c r="A4548" s="8">
        <v>8678</v>
      </c>
      <c r="B4548" s="9" t="s">
        <v>17305</v>
      </c>
      <c r="C4548" s="9" t="s">
        <v>22</v>
      </c>
      <c r="D4548" s="9" t="s">
        <v>17306</v>
      </c>
      <c r="E4548" s="9" t="s">
        <v>17307</v>
      </c>
      <c r="F4548" s="9" t="s">
        <v>1280</v>
      </c>
      <c r="G4548" s="12">
        <v>1</v>
      </c>
      <c r="H4548" s="9" t="s">
        <v>25</v>
      </c>
      <c r="I4548" s="9" t="s">
        <v>25</v>
      </c>
      <c r="J4548" s="12">
        <v>1</v>
      </c>
      <c r="K4548" s="13">
        <v>42795</v>
      </c>
      <c r="L4548" s="86">
        <f>(Tabla2[[#This Row],[release_year]]-'VARIANZA Y DES. EST'!$L$11)^2</f>
        <v>3.3116808838167522</v>
      </c>
      <c r="M4548" s="12">
        <v>2016</v>
      </c>
      <c r="N4548" s="9" t="s">
        <v>82</v>
      </c>
      <c r="O4548" s="9" t="s">
        <v>17068</v>
      </c>
      <c r="P4548" s="12">
        <v>113</v>
      </c>
      <c r="Q4548" s="12">
        <v>113</v>
      </c>
      <c r="R4548" s="12">
        <v>180.49929073968963</v>
      </c>
      <c r="S4548" s="12" t="s">
        <v>28</v>
      </c>
      <c r="T4548" s="9" t="s">
        <v>57</v>
      </c>
      <c r="U4548" s="9" t="s">
        <v>57</v>
      </c>
      <c r="V4548" s="9" t="s">
        <v>57</v>
      </c>
      <c r="W4548" s="14">
        <v>1</v>
      </c>
    </row>
    <row r="4549" spans="1:23" x14ac:dyDescent="0.25">
      <c r="A4549" s="8">
        <v>8684</v>
      </c>
      <c r="B4549" s="9" t="s">
        <v>17308</v>
      </c>
      <c r="C4549" s="9" t="s">
        <v>22</v>
      </c>
      <c r="D4549" s="9" t="s">
        <v>17309</v>
      </c>
      <c r="E4549" s="9" t="s">
        <v>17310</v>
      </c>
      <c r="F4549" s="9" t="s">
        <v>17311</v>
      </c>
      <c r="G4549" s="12">
        <v>8</v>
      </c>
      <c r="H4549" s="9" t="s">
        <v>518</v>
      </c>
      <c r="I4549" s="9" t="s">
        <v>518</v>
      </c>
      <c r="J4549" s="12">
        <v>1</v>
      </c>
      <c r="K4549" s="16">
        <v>43830</v>
      </c>
      <c r="L4549" s="86">
        <f>(Tabla2[[#This Row],[release_year]]-'VARIANZA Y DES. EST'!$L$11)^2</f>
        <v>14.590890603358293</v>
      </c>
      <c r="M4549" s="12">
        <v>2018</v>
      </c>
      <c r="N4549" s="9" t="s">
        <v>35</v>
      </c>
      <c r="O4549" s="9" t="s">
        <v>17068</v>
      </c>
      <c r="P4549" s="12">
        <v>113</v>
      </c>
      <c r="Q4549" s="12">
        <v>113</v>
      </c>
      <c r="R4549" s="12">
        <v>180.49929073968963</v>
      </c>
      <c r="S4549" s="12" t="s">
        <v>28</v>
      </c>
      <c r="T4549" s="9" t="s">
        <v>460</v>
      </c>
      <c r="U4549" s="9" t="s">
        <v>45</v>
      </c>
      <c r="V4549" s="9" t="s">
        <v>460</v>
      </c>
      <c r="W4549" s="14">
        <v>3</v>
      </c>
    </row>
    <row r="4550" spans="1:23" x14ac:dyDescent="0.25">
      <c r="A4550" s="8">
        <v>8791</v>
      </c>
      <c r="B4550" s="9" t="s">
        <v>17312</v>
      </c>
      <c r="C4550" s="9" t="s">
        <v>22</v>
      </c>
      <c r="D4550" s="9" t="s">
        <v>17313</v>
      </c>
      <c r="E4550" s="18" t="s">
        <v>6543</v>
      </c>
      <c r="F4550" s="9" t="s">
        <v>17314</v>
      </c>
      <c r="G4550" s="12">
        <v>10</v>
      </c>
      <c r="H4550" s="9" t="s">
        <v>25</v>
      </c>
      <c r="I4550" s="9" t="s">
        <v>25</v>
      </c>
      <c r="J4550" s="12">
        <v>1</v>
      </c>
      <c r="K4550" s="13">
        <v>43709</v>
      </c>
      <c r="L4550" s="86">
        <f>(Tabla2[[#This Row],[release_year]]-'VARIANZA Y DES. EST'!$L$11)^2</f>
        <v>38.194842005650592</v>
      </c>
      <c r="M4550" s="12">
        <v>2008</v>
      </c>
      <c r="N4550" s="9" t="s">
        <v>13865</v>
      </c>
      <c r="O4550" s="9" t="s">
        <v>17068</v>
      </c>
      <c r="P4550" s="12">
        <v>113</v>
      </c>
      <c r="Q4550" s="12">
        <v>113</v>
      </c>
      <c r="R4550" s="12">
        <v>180.49929073968963</v>
      </c>
      <c r="S4550" s="12" t="s">
        <v>28</v>
      </c>
      <c r="T4550" s="9" t="s">
        <v>4567</v>
      </c>
      <c r="U4550" s="9" t="s">
        <v>38</v>
      </c>
      <c r="V4550" s="9" t="s">
        <v>4567</v>
      </c>
      <c r="W4550" s="14">
        <v>2</v>
      </c>
    </row>
    <row r="4551" spans="1:23" x14ac:dyDescent="0.25">
      <c r="A4551" s="8">
        <v>117</v>
      </c>
      <c r="B4551" s="9" t="s">
        <v>17315</v>
      </c>
      <c r="C4551" s="9" t="s">
        <v>22</v>
      </c>
      <c r="D4551" s="9" t="s">
        <v>17316</v>
      </c>
      <c r="E4551" s="9" t="s">
        <v>13327</v>
      </c>
      <c r="F4551" s="9" t="s">
        <v>17317</v>
      </c>
      <c r="G4551" s="12">
        <v>8</v>
      </c>
      <c r="H4551" s="9" t="s">
        <v>518</v>
      </c>
      <c r="I4551" s="9" t="s">
        <v>518</v>
      </c>
      <c r="J4551" s="12">
        <v>1</v>
      </c>
      <c r="K4551" s="13">
        <v>44441</v>
      </c>
      <c r="L4551" s="86">
        <f>(Tabla2[[#This Row],[release_year]]-'VARIANZA Y DES. EST'!$L$11)^2</f>
        <v>0.67207602404598188</v>
      </c>
      <c r="M4551" s="12">
        <v>2015</v>
      </c>
      <c r="N4551" s="9" t="s">
        <v>82</v>
      </c>
      <c r="O4551" s="9" t="s">
        <v>17318</v>
      </c>
      <c r="P4551" s="12">
        <v>114</v>
      </c>
      <c r="Q4551" s="12">
        <v>114</v>
      </c>
      <c r="R4551" s="12">
        <v>208.36929563285551</v>
      </c>
      <c r="S4551" s="12" t="s">
        <v>28</v>
      </c>
      <c r="T4551" s="9" t="s">
        <v>94</v>
      </c>
      <c r="U4551" s="9" t="s">
        <v>95</v>
      </c>
      <c r="V4551" s="9" t="s">
        <v>94</v>
      </c>
      <c r="W4551" s="14">
        <v>3</v>
      </c>
    </row>
    <row r="4552" spans="1:23" x14ac:dyDescent="0.25">
      <c r="A4552" s="8">
        <v>144</v>
      </c>
      <c r="B4552" s="9" t="s">
        <v>17319</v>
      </c>
      <c r="C4552" s="9" t="s">
        <v>22</v>
      </c>
      <c r="D4552" s="9" t="s">
        <v>17320</v>
      </c>
      <c r="E4552" s="9" t="s">
        <v>17298</v>
      </c>
      <c r="F4552" s="9" t="s">
        <v>17321</v>
      </c>
      <c r="G4552" s="12">
        <v>8</v>
      </c>
      <c r="H4552" s="9" t="s">
        <v>25</v>
      </c>
      <c r="I4552" s="9" t="s">
        <v>25</v>
      </c>
      <c r="J4552" s="12">
        <v>1</v>
      </c>
      <c r="K4552" s="13">
        <v>44440</v>
      </c>
      <c r="L4552" s="86">
        <f>(Tabla2[[#This Row],[release_year]]-'VARIANZA Y DES. EST'!$L$11)^2</f>
        <v>10.1136565849629</v>
      </c>
      <c r="M4552" s="12">
        <v>2011</v>
      </c>
      <c r="N4552" s="9" t="s">
        <v>43</v>
      </c>
      <c r="O4552" s="9" t="s">
        <v>17318</v>
      </c>
      <c r="P4552" s="12">
        <v>114</v>
      </c>
      <c r="Q4552" s="12">
        <v>114</v>
      </c>
      <c r="R4552" s="12">
        <v>208.36929563285551</v>
      </c>
      <c r="S4552" s="12" t="s">
        <v>28</v>
      </c>
      <c r="T4552" s="9" t="s">
        <v>2252</v>
      </c>
      <c r="U4552" s="9" t="s">
        <v>38</v>
      </c>
      <c r="V4552" s="9" t="s">
        <v>2252</v>
      </c>
      <c r="W4552" s="14">
        <v>2</v>
      </c>
    </row>
    <row r="4553" spans="1:23" x14ac:dyDescent="0.25">
      <c r="A4553" s="8">
        <v>183</v>
      </c>
      <c r="B4553" s="9" t="s">
        <v>17322</v>
      </c>
      <c r="C4553" s="9" t="s">
        <v>22</v>
      </c>
      <c r="D4553" s="9" t="s">
        <v>17323</v>
      </c>
      <c r="E4553" s="18" t="s">
        <v>6405</v>
      </c>
      <c r="F4553" s="18" t="s">
        <v>17324</v>
      </c>
      <c r="G4553" s="12">
        <v>10</v>
      </c>
      <c r="H4553" s="9" t="s">
        <v>25</v>
      </c>
      <c r="I4553" s="9" t="s">
        <v>25</v>
      </c>
      <c r="J4553" s="12">
        <v>1</v>
      </c>
      <c r="K4553" s="13">
        <v>44440</v>
      </c>
      <c r="L4553" s="86">
        <f>(Tabla2[[#This Row],[release_year]]-'VARIANZA Y DES. EST'!$L$11)^2</f>
        <v>38.194842005650592</v>
      </c>
      <c r="M4553" s="12">
        <v>2008</v>
      </c>
      <c r="N4553" s="9" t="s">
        <v>43</v>
      </c>
      <c r="O4553" s="9" t="s">
        <v>17318</v>
      </c>
      <c r="P4553" s="12">
        <v>114</v>
      </c>
      <c r="Q4553" s="12">
        <v>114</v>
      </c>
      <c r="R4553" s="12">
        <v>208.36929563285551</v>
      </c>
      <c r="S4553" s="12" t="s">
        <v>28</v>
      </c>
      <c r="T4553" s="9" t="s">
        <v>95</v>
      </c>
      <c r="U4553" s="9" t="s">
        <v>95</v>
      </c>
      <c r="V4553" s="9" t="s">
        <v>95</v>
      </c>
      <c r="W4553" s="14">
        <v>1</v>
      </c>
    </row>
    <row r="4554" spans="1:23" x14ac:dyDescent="0.25">
      <c r="A4554" s="8">
        <v>285</v>
      </c>
      <c r="B4554" s="9" t="s">
        <v>17325</v>
      </c>
      <c r="C4554" s="9" t="s">
        <v>22</v>
      </c>
      <c r="D4554" s="9" t="s">
        <v>17326</v>
      </c>
      <c r="E4554" s="18" t="s">
        <v>2463</v>
      </c>
      <c r="F4554" s="9" t="s">
        <v>17327</v>
      </c>
      <c r="G4554" s="12">
        <v>8</v>
      </c>
      <c r="H4554" s="9" t="s">
        <v>126</v>
      </c>
      <c r="I4554" s="9" t="s">
        <v>5012</v>
      </c>
      <c r="J4554" s="12">
        <v>2</v>
      </c>
      <c r="K4554" s="13">
        <v>44419</v>
      </c>
      <c r="L4554" s="86">
        <f>(Tabla2[[#This Row],[release_year]]-'VARIANZA Y DES. EST'!$L$11)^2</f>
        <v>46.509705182670608</v>
      </c>
      <c r="M4554" s="12">
        <v>2021</v>
      </c>
      <c r="N4554" s="9" t="s">
        <v>35</v>
      </c>
      <c r="O4554" s="9" t="s">
        <v>17318</v>
      </c>
      <c r="P4554" s="12">
        <v>114</v>
      </c>
      <c r="Q4554" s="12">
        <v>114</v>
      </c>
      <c r="R4554" s="12">
        <v>208.36929563285551</v>
      </c>
      <c r="S4554" s="12" t="s">
        <v>28</v>
      </c>
      <c r="T4554" s="9" t="s">
        <v>3577</v>
      </c>
      <c r="U4554" s="9" t="s">
        <v>95</v>
      </c>
      <c r="V4554" s="9" t="s">
        <v>3577</v>
      </c>
      <c r="W4554" s="14">
        <v>2</v>
      </c>
    </row>
    <row r="4555" spans="1:23" x14ac:dyDescent="0.25">
      <c r="A4555" s="8">
        <v>328</v>
      </c>
      <c r="B4555" s="9" t="s">
        <v>17328</v>
      </c>
      <c r="C4555" s="9" t="s">
        <v>22</v>
      </c>
      <c r="D4555" s="9" t="s">
        <v>17329</v>
      </c>
      <c r="E4555" s="18" t="s">
        <v>12609</v>
      </c>
      <c r="F4555" s="9" t="s">
        <v>17330</v>
      </c>
      <c r="G4555" s="12">
        <v>9</v>
      </c>
      <c r="H4555" s="9" t="s">
        <v>25</v>
      </c>
      <c r="I4555" s="9" t="s">
        <v>1453</v>
      </c>
      <c r="J4555" s="12">
        <v>2</v>
      </c>
      <c r="K4555" s="13">
        <v>44409</v>
      </c>
      <c r="L4555" s="86">
        <f>(Tabla2[[#This Row],[release_year]]-'VARIANZA Y DES. EST'!$L$11)^2</f>
        <v>51.555237145879822</v>
      </c>
      <c r="M4555" s="12">
        <v>2007</v>
      </c>
      <c r="N4555" s="9" t="s">
        <v>43</v>
      </c>
      <c r="O4555" s="9" t="s">
        <v>17318</v>
      </c>
      <c r="P4555" s="12">
        <v>114</v>
      </c>
      <c r="Q4555" s="12">
        <v>114</v>
      </c>
      <c r="R4555" s="12">
        <v>208.36929563285551</v>
      </c>
      <c r="S4555" s="12" t="s">
        <v>28</v>
      </c>
      <c r="T4555" s="9" t="s">
        <v>2252</v>
      </c>
      <c r="U4555" s="9" t="s">
        <v>38</v>
      </c>
      <c r="V4555" s="9" t="s">
        <v>2252</v>
      </c>
      <c r="W4555" s="14">
        <v>2</v>
      </c>
    </row>
    <row r="4556" spans="1:23" x14ac:dyDescent="0.25">
      <c r="A4556" s="8">
        <v>359</v>
      </c>
      <c r="B4556" s="9" t="s">
        <v>17331</v>
      </c>
      <c r="C4556" s="9" t="s">
        <v>22</v>
      </c>
      <c r="D4556" s="9" t="s">
        <v>17332</v>
      </c>
      <c r="E4556" s="9" t="s">
        <v>17333</v>
      </c>
      <c r="F4556" s="9" t="s">
        <v>17334</v>
      </c>
      <c r="G4556" s="12">
        <v>10</v>
      </c>
      <c r="H4556" s="9" t="s">
        <v>25</v>
      </c>
      <c r="I4556" s="9" t="s">
        <v>25</v>
      </c>
      <c r="J4556" s="12">
        <v>1</v>
      </c>
      <c r="K4556" s="13">
        <v>44409</v>
      </c>
      <c r="L4556" s="86">
        <f>(Tabla2[[#This Row],[release_year]]-'VARIANZA Y DES. EST'!$L$11)^2</f>
        <v>367.87997882863056</v>
      </c>
      <c r="M4556" s="12">
        <v>1995</v>
      </c>
      <c r="N4556" s="9" t="s">
        <v>43</v>
      </c>
      <c r="O4556" s="9" t="s">
        <v>17318</v>
      </c>
      <c r="P4556" s="12">
        <v>114</v>
      </c>
      <c r="Q4556" s="12">
        <v>114</v>
      </c>
      <c r="R4556" s="12">
        <v>208.36929563285551</v>
      </c>
      <c r="S4556" s="12" t="s">
        <v>28</v>
      </c>
      <c r="T4556" s="9" t="s">
        <v>3969</v>
      </c>
      <c r="U4556" s="9" t="s">
        <v>3969</v>
      </c>
      <c r="V4556" s="9" t="s">
        <v>3969</v>
      </c>
      <c r="W4556" s="14">
        <v>1</v>
      </c>
    </row>
    <row r="4557" spans="1:23" x14ac:dyDescent="0.25">
      <c r="A4557" s="8">
        <v>368</v>
      </c>
      <c r="B4557" s="9" t="s">
        <v>17335</v>
      </c>
      <c r="C4557" s="9" t="s">
        <v>22</v>
      </c>
      <c r="D4557" s="9" t="s">
        <v>17336</v>
      </c>
      <c r="E4557" s="18" t="s">
        <v>17337</v>
      </c>
      <c r="F4557" s="9" t="s">
        <v>17338</v>
      </c>
      <c r="G4557" s="12">
        <v>14</v>
      </c>
      <c r="H4557" s="12"/>
      <c r="I4557" s="9"/>
      <c r="J4557" s="12">
        <v>0</v>
      </c>
      <c r="K4557" s="13">
        <v>44407</v>
      </c>
      <c r="L4557" s="86">
        <f>(Tabla2[[#This Row],[release_year]]-'VARIANZA Y DES. EST'!$L$11)^2</f>
        <v>33.870100322899837</v>
      </c>
      <c r="M4557" s="12">
        <v>2020</v>
      </c>
      <c r="N4557" s="9" t="s">
        <v>35</v>
      </c>
      <c r="O4557" s="9" t="s">
        <v>17318</v>
      </c>
      <c r="P4557" s="12">
        <v>114</v>
      </c>
      <c r="Q4557" s="12">
        <v>114</v>
      </c>
      <c r="R4557" s="12">
        <v>208.36929563285551</v>
      </c>
      <c r="S4557" s="12" t="s">
        <v>28</v>
      </c>
      <c r="T4557" s="9" t="s">
        <v>105</v>
      </c>
      <c r="U4557" s="9" t="s">
        <v>57</v>
      </c>
      <c r="V4557" s="9" t="s">
        <v>105</v>
      </c>
      <c r="W4557" s="14">
        <v>2</v>
      </c>
    </row>
    <row r="4558" spans="1:23" x14ac:dyDescent="0.25">
      <c r="A4558" s="8">
        <v>442</v>
      </c>
      <c r="B4558" s="9" t="s">
        <v>17339</v>
      </c>
      <c r="C4558" s="9" t="s">
        <v>22</v>
      </c>
      <c r="D4558" s="9" t="s">
        <v>17340</v>
      </c>
      <c r="E4558" s="9" t="s">
        <v>15200</v>
      </c>
      <c r="F4558" s="9" t="s">
        <v>17341</v>
      </c>
      <c r="G4558" s="12">
        <v>13</v>
      </c>
      <c r="H4558" s="12"/>
      <c r="I4558" s="9"/>
      <c r="J4558" s="12">
        <v>0</v>
      </c>
      <c r="K4558" s="13">
        <v>44393</v>
      </c>
      <c r="L4558" s="86">
        <f>(Tabla2[[#This Row],[release_year]]-'VARIANZA Y DES. EST'!$L$11)^2</f>
        <v>46.509705182670608</v>
      </c>
      <c r="M4558" s="12">
        <v>2021</v>
      </c>
      <c r="N4558" s="9" t="s">
        <v>1991</v>
      </c>
      <c r="O4558" s="9" t="s">
        <v>17318</v>
      </c>
      <c r="P4558" s="12">
        <v>114</v>
      </c>
      <c r="Q4558" s="12">
        <v>114</v>
      </c>
      <c r="R4558" s="12">
        <v>208.36929563285551</v>
      </c>
      <c r="S4558" s="12" t="s">
        <v>28</v>
      </c>
      <c r="T4558" s="9" t="s">
        <v>15202</v>
      </c>
      <c r="U4558" s="9" t="s">
        <v>514</v>
      </c>
      <c r="V4558" s="9" t="s">
        <v>15202</v>
      </c>
      <c r="W4558" s="14">
        <v>2</v>
      </c>
    </row>
    <row r="4559" spans="1:23" x14ac:dyDescent="0.25">
      <c r="A4559" s="8">
        <v>615</v>
      </c>
      <c r="B4559" s="9" t="s">
        <v>17342</v>
      </c>
      <c r="C4559" s="9" t="s">
        <v>22</v>
      </c>
      <c r="D4559" s="9" t="s">
        <v>17343</v>
      </c>
      <c r="E4559" s="9" t="s">
        <v>17344</v>
      </c>
      <c r="F4559" s="18" t="s">
        <v>17345</v>
      </c>
      <c r="G4559" s="12">
        <v>15</v>
      </c>
      <c r="H4559" s="9" t="s">
        <v>25</v>
      </c>
      <c r="I4559" s="9" t="s">
        <v>8070</v>
      </c>
      <c r="J4559" s="12">
        <v>2</v>
      </c>
      <c r="K4559" s="13">
        <v>44378</v>
      </c>
      <c r="L4559" s="86">
        <f>(Tabla2[[#This Row],[release_year]]-'VARIANZA Y DES. EST'!$L$11)^2</f>
        <v>261.79879340794287</v>
      </c>
      <c r="M4559" s="12">
        <v>1998</v>
      </c>
      <c r="N4559" s="9" t="s">
        <v>43</v>
      </c>
      <c r="O4559" s="9" t="s">
        <v>17318</v>
      </c>
      <c r="P4559" s="12">
        <v>114</v>
      </c>
      <c r="Q4559" s="12">
        <v>114</v>
      </c>
      <c r="R4559" s="12">
        <v>208.36929563285551</v>
      </c>
      <c r="S4559" s="12" t="s">
        <v>28</v>
      </c>
      <c r="T4559" s="9" t="s">
        <v>11730</v>
      </c>
      <c r="U4559" s="9" t="s">
        <v>45</v>
      </c>
      <c r="V4559" s="9" t="s">
        <v>11730</v>
      </c>
      <c r="W4559" s="14">
        <v>3</v>
      </c>
    </row>
    <row r="4560" spans="1:23" x14ac:dyDescent="0.25">
      <c r="A4560" s="8">
        <v>962</v>
      </c>
      <c r="B4560" s="9" t="s">
        <v>17346</v>
      </c>
      <c r="C4560" s="9" t="s">
        <v>22</v>
      </c>
      <c r="D4560" s="9" t="s">
        <v>17347</v>
      </c>
      <c r="E4560" s="9" t="s">
        <v>17348</v>
      </c>
      <c r="F4560" s="9" t="s">
        <v>17349</v>
      </c>
      <c r="G4560" s="12">
        <v>13</v>
      </c>
      <c r="H4560" s="12"/>
      <c r="I4560" s="9"/>
      <c r="J4560" s="12">
        <v>0</v>
      </c>
      <c r="K4560" s="13">
        <v>44316</v>
      </c>
      <c r="L4560" s="86">
        <f>(Tabla2[[#This Row],[release_year]]-'VARIANZA Y DES. EST'!$L$11)^2</f>
        <v>46.509705182670608</v>
      </c>
      <c r="M4560" s="12">
        <v>2021</v>
      </c>
      <c r="N4560" s="9" t="s">
        <v>99</v>
      </c>
      <c r="O4560" s="9" t="s">
        <v>17318</v>
      </c>
      <c r="P4560" s="12">
        <v>114</v>
      </c>
      <c r="Q4560" s="12">
        <v>114</v>
      </c>
      <c r="R4560" s="12">
        <v>208.36929563285551</v>
      </c>
      <c r="S4560" s="12" t="s">
        <v>28</v>
      </c>
      <c r="T4560" s="9" t="s">
        <v>111</v>
      </c>
      <c r="U4560" s="9" t="s">
        <v>30</v>
      </c>
      <c r="V4560" s="9" t="s">
        <v>111</v>
      </c>
      <c r="W4560" s="14">
        <v>2</v>
      </c>
    </row>
    <row r="4561" spans="1:23" x14ac:dyDescent="0.25">
      <c r="A4561" s="8">
        <v>1137</v>
      </c>
      <c r="B4561" s="9" t="s">
        <v>17350</v>
      </c>
      <c r="C4561" s="9" t="s">
        <v>22</v>
      </c>
      <c r="D4561" s="9" t="s">
        <v>17351</v>
      </c>
      <c r="E4561" s="9" t="s">
        <v>17352</v>
      </c>
      <c r="F4561" s="9" t="s">
        <v>17353</v>
      </c>
      <c r="G4561" s="12">
        <v>9</v>
      </c>
      <c r="H4561" s="9" t="s">
        <v>2935</v>
      </c>
      <c r="I4561" s="9" t="s">
        <v>2935</v>
      </c>
      <c r="J4561" s="12">
        <v>1</v>
      </c>
      <c r="K4561" s="13">
        <v>44287</v>
      </c>
      <c r="L4561" s="86">
        <f>(Tabla2[[#This Row],[release_year]]-'VARIANZA Y DES. EST'!$L$11)^2</f>
        <v>46.509705182670608</v>
      </c>
      <c r="M4561" s="12">
        <v>2021</v>
      </c>
      <c r="N4561" s="9" t="s">
        <v>35</v>
      </c>
      <c r="O4561" s="9" t="s">
        <v>17318</v>
      </c>
      <c r="P4561" s="12">
        <v>114</v>
      </c>
      <c r="Q4561" s="12">
        <v>114</v>
      </c>
      <c r="R4561" s="12">
        <v>208.36929563285551</v>
      </c>
      <c r="S4561" s="12" t="s">
        <v>28</v>
      </c>
      <c r="T4561" s="9" t="s">
        <v>3319</v>
      </c>
      <c r="U4561" s="9" t="s">
        <v>45</v>
      </c>
      <c r="V4561" s="9" t="s">
        <v>3319</v>
      </c>
      <c r="W4561" s="14">
        <v>3</v>
      </c>
    </row>
    <row r="4562" spans="1:23" x14ac:dyDescent="0.25">
      <c r="A4562" s="8">
        <v>1166</v>
      </c>
      <c r="B4562" s="9" t="s">
        <v>17354</v>
      </c>
      <c r="C4562" s="9" t="s">
        <v>22</v>
      </c>
      <c r="D4562" s="9" t="s">
        <v>17355</v>
      </c>
      <c r="E4562" s="9" t="s">
        <v>17356</v>
      </c>
      <c r="F4562" s="9" t="s">
        <v>17357</v>
      </c>
      <c r="G4562" s="12">
        <v>13</v>
      </c>
      <c r="H4562" s="9" t="s">
        <v>518</v>
      </c>
      <c r="I4562" s="9" t="s">
        <v>518</v>
      </c>
      <c r="J4562" s="12">
        <v>1</v>
      </c>
      <c r="K4562" s="13">
        <v>44281</v>
      </c>
      <c r="L4562" s="86">
        <f>(Tabla2[[#This Row],[release_year]]-'VARIANZA Y DES. EST'!$L$11)^2</f>
        <v>46.509705182670608</v>
      </c>
      <c r="M4562" s="12">
        <v>2021</v>
      </c>
      <c r="N4562" s="9" t="s">
        <v>82</v>
      </c>
      <c r="O4562" s="9" t="s">
        <v>17318</v>
      </c>
      <c r="P4562" s="12">
        <v>114</v>
      </c>
      <c r="Q4562" s="12">
        <v>114</v>
      </c>
      <c r="R4562" s="12">
        <v>208.36929563285551</v>
      </c>
      <c r="S4562" s="12" t="s">
        <v>28</v>
      </c>
      <c r="T4562" s="9" t="s">
        <v>2492</v>
      </c>
      <c r="U4562" s="9" t="s">
        <v>95</v>
      </c>
      <c r="V4562" s="9" t="s">
        <v>2492</v>
      </c>
      <c r="W4562" s="14">
        <v>3</v>
      </c>
    </row>
    <row r="4563" spans="1:23" x14ac:dyDescent="0.25">
      <c r="A4563" s="8">
        <v>1334</v>
      </c>
      <c r="B4563" s="9" t="s">
        <v>17358</v>
      </c>
      <c r="C4563" s="9" t="s">
        <v>22</v>
      </c>
      <c r="D4563" s="9" t="s">
        <v>17359</v>
      </c>
      <c r="E4563" s="9" t="s">
        <v>9767</v>
      </c>
      <c r="F4563" s="9" t="s">
        <v>17360</v>
      </c>
      <c r="G4563" s="12">
        <v>10</v>
      </c>
      <c r="H4563" s="9" t="s">
        <v>25</v>
      </c>
      <c r="I4563" s="9" t="s">
        <v>17361</v>
      </c>
      <c r="J4563" s="12">
        <v>3</v>
      </c>
      <c r="K4563" s="13">
        <v>44235</v>
      </c>
      <c r="L4563" s="86">
        <f>(Tabla2[[#This Row],[release_year]]-'VARIANZA Y DES. EST'!$L$11)^2</f>
        <v>3.3116808838167522</v>
      </c>
      <c r="M4563" s="12">
        <v>2016</v>
      </c>
      <c r="N4563" s="9" t="s">
        <v>1991</v>
      </c>
      <c r="O4563" s="9" t="s">
        <v>17318</v>
      </c>
      <c r="P4563" s="12">
        <v>114</v>
      </c>
      <c r="Q4563" s="12">
        <v>114</v>
      </c>
      <c r="R4563" s="12">
        <v>208.36929563285551</v>
      </c>
      <c r="S4563" s="12" t="s">
        <v>28</v>
      </c>
      <c r="T4563" s="9" t="s">
        <v>635</v>
      </c>
      <c r="U4563" s="9" t="s">
        <v>95</v>
      </c>
      <c r="V4563" s="9" t="s">
        <v>635</v>
      </c>
      <c r="W4563" s="14">
        <v>2</v>
      </c>
    </row>
    <row r="4564" spans="1:23" x14ac:dyDescent="0.25">
      <c r="A4564" s="8">
        <v>1645</v>
      </c>
      <c r="B4564" s="9" t="s">
        <v>17362</v>
      </c>
      <c r="C4564" s="9" t="s">
        <v>22</v>
      </c>
      <c r="D4564" s="9" t="s">
        <v>17363</v>
      </c>
      <c r="E4564" s="9" t="s">
        <v>17364</v>
      </c>
      <c r="F4564" s="9" t="s">
        <v>17365</v>
      </c>
      <c r="G4564" s="12">
        <v>4</v>
      </c>
      <c r="H4564" s="9" t="s">
        <v>3522</v>
      </c>
      <c r="I4564" s="9" t="s">
        <v>3522</v>
      </c>
      <c r="J4564" s="12">
        <v>1</v>
      </c>
      <c r="K4564" s="16">
        <v>44161</v>
      </c>
      <c r="L4564" s="86">
        <f>(Tabla2[[#This Row],[release_year]]-'VARIANZA Y DES. EST'!$L$11)^2</f>
        <v>14.590890603358293</v>
      </c>
      <c r="M4564" s="12">
        <v>2018</v>
      </c>
      <c r="N4564" s="9" t="s">
        <v>82</v>
      </c>
      <c r="O4564" s="9" t="s">
        <v>17318</v>
      </c>
      <c r="P4564" s="12">
        <v>114</v>
      </c>
      <c r="Q4564" s="12">
        <v>114</v>
      </c>
      <c r="R4564" s="12">
        <v>208.36929563285551</v>
      </c>
      <c r="S4564" s="12" t="s">
        <v>28</v>
      </c>
      <c r="T4564" s="9" t="s">
        <v>5706</v>
      </c>
      <c r="U4564" s="9" t="s">
        <v>95</v>
      </c>
      <c r="V4564" s="9" t="s">
        <v>5706</v>
      </c>
      <c r="W4564" s="14">
        <v>3</v>
      </c>
    </row>
    <row r="4565" spans="1:23" x14ac:dyDescent="0.25">
      <c r="A4565" s="8">
        <v>1768</v>
      </c>
      <c r="B4565" s="9" t="s">
        <v>17366</v>
      </c>
      <c r="C4565" s="9" t="s">
        <v>22</v>
      </c>
      <c r="D4565" s="9" t="s">
        <v>17367</v>
      </c>
      <c r="E4565" s="9" t="s">
        <v>15624</v>
      </c>
      <c r="F4565" s="9" t="s">
        <v>17368</v>
      </c>
      <c r="G4565" s="12">
        <v>10</v>
      </c>
      <c r="H4565" s="9" t="s">
        <v>390</v>
      </c>
      <c r="I4565" s="9" t="s">
        <v>17369</v>
      </c>
      <c r="J4565" s="12">
        <v>3</v>
      </c>
      <c r="K4565" s="13">
        <v>44136</v>
      </c>
      <c r="L4565" s="86">
        <f>(Tabla2[[#This Row],[release_year]]-'VARIANZA Y DES. EST'!$L$11)^2</f>
        <v>4.7532614447336705</v>
      </c>
      <c r="M4565" s="12">
        <v>2012</v>
      </c>
      <c r="N4565" s="9" t="s">
        <v>43</v>
      </c>
      <c r="O4565" s="9" t="s">
        <v>17318</v>
      </c>
      <c r="P4565" s="12">
        <v>114</v>
      </c>
      <c r="Q4565" s="12">
        <v>114</v>
      </c>
      <c r="R4565" s="12">
        <v>208.36929563285551</v>
      </c>
      <c r="S4565" s="12" t="s">
        <v>28</v>
      </c>
      <c r="T4565" s="9" t="s">
        <v>45</v>
      </c>
      <c r="U4565" s="9" t="s">
        <v>45</v>
      </c>
      <c r="V4565" s="9" t="s">
        <v>45</v>
      </c>
      <c r="W4565" s="14">
        <v>1</v>
      </c>
    </row>
    <row r="4566" spans="1:23" x14ac:dyDescent="0.25">
      <c r="A4566" s="8">
        <v>1777</v>
      </c>
      <c r="B4566" s="9" t="s">
        <v>17370</v>
      </c>
      <c r="C4566" s="9" t="s">
        <v>22</v>
      </c>
      <c r="D4566" s="9" t="s">
        <v>17371</v>
      </c>
      <c r="E4566" s="9" t="s">
        <v>11892</v>
      </c>
      <c r="F4566" s="9" t="s">
        <v>17372</v>
      </c>
      <c r="G4566" s="12">
        <v>7</v>
      </c>
      <c r="H4566" s="9" t="s">
        <v>175</v>
      </c>
      <c r="I4566" s="9" t="s">
        <v>175</v>
      </c>
      <c r="J4566" s="12">
        <v>1</v>
      </c>
      <c r="K4566" s="16">
        <v>44134</v>
      </c>
      <c r="L4566" s="86">
        <f>(Tabla2[[#This Row],[release_year]]-'VARIANZA Y DES. EST'!$L$11)^2</f>
        <v>7.9512857435875226</v>
      </c>
      <c r="M4566" s="12">
        <v>2017</v>
      </c>
      <c r="N4566" s="9" t="s">
        <v>35</v>
      </c>
      <c r="O4566" s="9" t="s">
        <v>17318</v>
      </c>
      <c r="P4566" s="12">
        <v>114</v>
      </c>
      <c r="Q4566" s="12">
        <v>114</v>
      </c>
      <c r="R4566" s="12">
        <v>208.36929563285551</v>
      </c>
      <c r="S4566" s="12" t="s">
        <v>28</v>
      </c>
      <c r="T4566" s="9" t="s">
        <v>70</v>
      </c>
      <c r="U4566" s="9" t="s">
        <v>45</v>
      </c>
      <c r="V4566" s="9" t="s">
        <v>70</v>
      </c>
      <c r="W4566" s="14">
        <v>2</v>
      </c>
    </row>
    <row r="4567" spans="1:23" x14ac:dyDescent="0.25">
      <c r="A4567" s="8">
        <v>1790</v>
      </c>
      <c r="B4567" s="9" t="s">
        <v>17373</v>
      </c>
      <c r="C4567" s="9" t="s">
        <v>22</v>
      </c>
      <c r="D4567" s="9" t="s">
        <v>17374</v>
      </c>
      <c r="E4567" s="10" t="s">
        <v>17375</v>
      </c>
      <c r="F4567" s="11"/>
      <c r="G4567" s="12">
        <v>0</v>
      </c>
      <c r="H4567" s="9" t="s">
        <v>25</v>
      </c>
      <c r="I4567" s="9" t="s">
        <v>25</v>
      </c>
      <c r="J4567" s="12">
        <v>1</v>
      </c>
      <c r="K4567" s="16">
        <v>44132</v>
      </c>
      <c r="L4567" s="86">
        <f>(Tabla2[[#This Row],[release_year]]-'VARIANZA Y DES. EST'!$L$11)^2</f>
        <v>33.870100322899837</v>
      </c>
      <c r="M4567" s="12">
        <v>2020</v>
      </c>
      <c r="N4567" s="9" t="s">
        <v>82</v>
      </c>
      <c r="O4567" s="9" t="s">
        <v>17318</v>
      </c>
      <c r="P4567" s="12">
        <v>114</v>
      </c>
      <c r="Q4567" s="12">
        <v>114</v>
      </c>
      <c r="R4567" s="12">
        <v>208.36929563285551</v>
      </c>
      <c r="S4567" s="12" t="s">
        <v>28</v>
      </c>
      <c r="T4567" s="9" t="s">
        <v>57</v>
      </c>
      <c r="U4567" s="9" t="s">
        <v>57</v>
      </c>
      <c r="V4567" s="9" t="s">
        <v>57</v>
      </c>
      <c r="W4567" s="14">
        <v>1</v>
      </c>
    </row>
    <row r="4568" spans="1:23" x14ac:dyDescent="0.25">
      <c r="A4568" s="8">
        <v>2205</v>
      </c>
      <c r="B4568" s="9" t="s">
        <v>17376</v>
      </c>
      <c r="C4568" s="9" t="s">
        <v>22</v>
      </c>
      <c r="D4568" s="9" t="s">
        <v>17377</v>
      </c>
      <c r="E4568" s="9" t="s">
        <v>17378</v>
      </c>
      <c r="F4568" s="18" t="s">
        <v>17379</v>
      </c>
      <c r="G4568" s="12">
        <v>8</v>
      </c>
      <c r="H4568" s="9" t="s">
        <v>518</v>
      </c>
      <c r="I4568" s="9" t="s">
        <v>518</v>
      </c>
      <c r="J4568" s="12">
        <v>1</v>
      </c>
      <c r="K4568" s="13">
        <v>44037</v>
      </c>
      <c r="L4568" s="86">
        <f>(Tabla2[[#This Row],[release_year]]-'VARIANZA Y DES. EST'!$L$11)^2</f>
        <v>33.870100322899837</v>
      </c>
      <c r="M4568" s="12">
        <v>2020</v>
      </c>
      <c r="N4568" s="9" t="s">
        <v>35</v>
      </c>
      <c r="O4568" s="9" t="s">
        <v>17318</v>
      </c>
      <c r="P4568" s="12">
        <v>114</v>
      </c>
      <c r="Q4568" s="12">
        <v>114</v>
      </c>
      <c r="R4568" s="12">
        <v>208.36929563285551</v>
      </c>
      <c r="S4568" s="12" t="s">
        <v>28</v>
      </c>
      <c r="T4568" s="9" t="s">
        <v>859</v>
      </c>
      <c r="U4568" s="9" t="s">
        <v>95</v>
      </c>
      <c r="V4568" s="9" t="s">
        <v>859</v>
      </c>
      <c r="W4568" s="14">
        <v>2</v>
      </c>
    </row>
    <row r="4569" spans="1:23" x14ac:dyDescent="0.25">
      <c r="A4569" s="8">
        <v>2291</v>
      </c>
      <c r="B4569" s="9" t="s">
        <v>17380</v>
      </c>
      <c r="C4569" s="9" t="s">
        <v>22</v>
      </c>
      <c r="D4569" s="9" t="s">
        <v>17381</v>
      </c>
      <c r="E4569" s="9" t="s">
        <v>17382</v>
      </c>
      <c r="F4569" s="9" t="s">
        <v>17383</v>
      </c>
      <c r="G4569" s="12">
        <v>10</v>
      </c>
      <c r="H4569" s="9" t="s">
        <v>518</v>
      </c>
      <c r="I4569" s="9" t="s">
        <v>518</v>
      </c>
      <c r="J4569" s="12">
        <v>1</v>
      </c>
      <c r="K4569" s="13">
        <v>44017</v>
      </c>
      <c r="L4569" s="86">
        <f>(Tabla2[[#This Row],[release_year]]-'VARIANZA Y DES. EST'!$L$11)^2</f>
        <v>10.1136565849629</v>
      </c>
      <c r="M4569" s="12">
        <v>2011</v>
      </c>
      <c r="N4569" s="9" t="s">
        <v>35</v>
      </c>
      <c r="O4569" s="9" t="s">
        <v>17318</v>
      </c>
      <c r="P4569" s="12">
        <v>114</v>
      </c>
      <c r="Q4569" s="12">
        <v>114</v>
      </c>
      <c r="R4569" s="12">
        <v>208.36929563285551</v>
      </c>
      <c r="S4569" s="12" t="s">
        <v>28</v>
      </c>
      <c r="T4569" s="9" t="s">
        <v>2492</v>
      </c>
      <c r="U4569" s="9" t="s">
        <v>95</v>
      </c>
      <c r="V4569" s="9" t="s">
        <v>2492</v>
      </c>
      <c r="W4569" s="14">
        <v>3</v>
      </c>
    </row>
    <row r="4570" spans="1:23" x14ac:dyDescent="0.25">
      <c r="A4570" s="8">
        <v>2318</v>
      </c>
      <c r="B4570" s="9" t="s">
        <v>17384</v>
      </c>
      <c r="C4570" s="9" t="s">
        <v>22</v>
      </c>
      <c r="D4570" s="9" t="s">
        <v>17385</v>
      </c>
      <c r="E4570" s="9" t="s">
        <v>17386</v>
      </c>
      <c r="F4570" s="9" t="s">
        <v>17387</v>
      </c>
      <c r="G4570" s="12">
        <v>10</v>
      </c>
      <c r="H4570" s="9" t="s">
        <v>25</v>
      </c>
      <c r="I4570" s="9" t="s">
        <v>382</v>
      </c>
      <c r="J4570" s="12">
        <v>2</v>
      </c>
      <c r="K4570" s="13">
        <v>44013</v>
      </c>
      <c r="L4570" s="86">
        <f>(Tabla2[[#This Row],[release_year]]-'VARIANZA Y DES. EST'!$L$11)^2</f>
        <v>584.6819545297767</v>
      </c>
      <c r="M4570" s="12">
        <v>1990</v>
      </c>
      <c r="N4570" s="9" t="s">
        <v>1991</v>
      </c>
      <c r="O4570" s="9" t="s">
        <v>17318</v>
      </c>
      <c r="P4570" s="12">
        <v>114</v>
      </c>
      <c r="Q4570" s="12">
        <v>114</v>
      </c>
      <c r="R4570" s="12">
        <v>208.36929563285551</v>
      </c>
      <c r="S4570" s="12" t="s">
        <v>28</v>
      </c>
      <c r="T4570" s="9" t="s">
        <v>2252</v>
      </c>
      <c r="U4570" s="9" t="s">
        <v>38</v>
      </c>
      <c r="V4570" s="9" t="s">
        <v>2252</v>
      </c>
      <c r="W4570" s="14">
        <v>2</v>
      </c>
    </row>
    <row r="4571" spans="1:23" x14ac:dyDescent="0.25">
      <c r="A4571" s="8">
        <v>2372</v>
      </c>
      <c r="B4571" s="9" t="s">
        <v>17388</v>
      </c>
      <c r="C4571" s="9" t="s">
        <v>22</v>
      </c>
      <c r="D4571" s="9" t="s">
        <v>17389</v>
      </c>
      <c r="E4571" s="9" t="s">
        <v>15306</v>
      </c>
      <c r="F4571" s="9" t="s">
        <v>17390</v>
      </c>
      <c r="G4571" s="12">
        <v>8</v>
      </c>
      <c r="H4571" s="9" t="s">
        <v>3522</v>
      </c>
      <c r="I4571" s="9" t="s">
        <v>3522</v>
      </c>
      <c r="J4571" s="12">
        <v>1</v>
      </c>
      <c r="K4571" s="13">
        <v>44000</v>
      </c>
      <c r="L4571" s="86">
        <f>(Tabla2[[#This Row],[release_year]]-'VARIANZA Y DES. EST'!$L$11)^2</f>
        <v>23.230495463129063</v>
      </c>
      <c r="M4571" s="12">
        <v>2019</v>
      </c>
      <c r="N4571" s="9" t="s">
        <v>35</v>
      </c>
      <c r="O4571" s="9" t="s">
        <v>17318</v>
      </c>
      <c r="P4571" s="12">
        <v>114</v>
      </c>
      <c r="Q4571" s="12">
        <v>114</v>
      </c>
      <c r="R4571" s="12">
        <v>208.36929563285551</v>
      </c>
      <c r="S4571" s="12" t="s">
        <v>28</v>
      </c>
      <c r="T4571" s="9" t="s">
        <v>859</v>
      </c>
      <c r="U4571" s="9" t="s">
        <v>95</v>
      </c>
      <c r="V4571" s="9" t="s">
        <v>859</v>
      </c>
      <c r="W4571" s="14">
        <v>2</v>
      </c>
    </row>
    <row r="4572" spans="1:23" x14ac:dyDescent="0.25">
      <c r="A4572" s="8">
        <v>2413</v>
      </c>
      <c r="B4572" s="9" t="s">
        <v>17391</v>
      </c>
      <c r="C4572" s="9" t="s">
        <v>22</v>
      </c>
      <c r="D4572" s="9" t="s">
        <v>17392</v>
      </c>
      <c r="E4572" s="9" t="s">
        <v>17393</v>
      </c>
      <c r="F4572" s="9" t="s">
        <v>17394</v>
      </c>
      <c r="G4572" s="12">
        <v>10</v>
      </c>
      <c r="H4572" s="9" t="s">
        <v>613</v>
      </c>
      <c r="I4572" s="9" t="s">
        <v>613</v>
      </c>
      <c r="J4572" s="12">
        <v>1</v>
      </c>
      <c r="K4572" s="13">
        <v>43989</v>
      </c>
      <c r="L4572" s="86">
        <f>(Tabla2[[#This Row],[release_year]]-'VARIANZA Y DES. EST'!$L$11)^2</f>
        <v>33.870100322899837</v>
      </c>
      <c r="M4572" s="12">
        <v>2020</v>
      </c>
      <c r="N4572" s="9" t="s">
        <v>76</v>
      </c>
      <c r="O4572" s="9" t="s">
        <v>17318</v>
      </c>
      <c r="P4572" s="12">
        <v>114</v>
      </c>
      <c r="Q4572" s="12">
        <v>114</v>
      </c>
      <c r="R4572" s="12">
        <v>208.36929563285551</v>
      </c>
      <c r="S4572" s="12" t="s">
        <v>28</v>
      </c>
      <c r="T4572" s="9" t="s">
        <v>3319</v>
      </c>
      <c r="U4572" s="9" t="s">
        <v>45</v>
      </c>
      <c r="V4572" s="9" t="s">
        <v>3319</v>
      </c>
      <c r="W4572" s="14">
        <v>3</v>
      </c>
    </row>
    <row r="4573" spans="1:23" x14ac:dyDescent="0.25">
      <c r="A4573" s="8">
        <v>2421</v>
      </c>
      <c r="B4573" s="9" t="s">
        <v>17395</v>
      </c>
      <c r="C4573" s="9" t="s">
        <v>22</v>
      </c>
      <c r="D4573" s="9" t="s">
        <v>17396</v>
      </c>
      <c r="E4573" s="9" t="s">
        <v>17397</v>
      </c>
      <c r="F4573" s="9" t="s">
        <v>17398</v>
      </c>
      <c r="G4573" s="12">
        <v>12</v>
      </c>
      <c r="H4573" s="9" t="s">
        <v>518</v>
      </c>
      <c r="I4573" s="9" t="s">
        <v>518</v>
      </c>
      <c r="J4573" s="12">
        <v>1</v>
      </c>
      <c r="K4573" s="13">
        <v>43987</v>
      </c>
      <c r="L4573" s="86">
        <f>(Tabla2[[#This Row],[release_year]]-'VARIANZA Y DES. EST'!$L$11)^2</f>
        <v>33.870100322899837</v>
      </c>
      <c r="M4573" s="12">
        <v>2020</v>
      </c>
      <c r="N4573" s="9" t="s">
        <v>35</v>
      </c>
      <c r="O4573" s="9" t="s">
        <v>17318</v>
      </c>
      <c r="P4573" s="12">
        <v>114</v>
      </c>
      <c r="Q4573" s="12">
        <v>114</v>
      </c>
      <c r="R4573" s="12">
        <v>208.36929563285551</v>
      </c>
      <c r="S4573" s="12" t="s">
        <v>28</v>
      </c>
      <c r="T4573" s="9" t="s">
        <v>70</v>
      </c>
      <c r="U4573" s="9" t="s">
        <v>45</v>
      </c>
      <c r="V4573" s="9" t="s">
        <v>70</v>
      </c>
      <c r="W4573" s="14">
        <v>2</v>
      </c>
    </row>
    <row r="4574" spans="1:23" x14ac:dyDescent="0.25">
      <c r="A4574" s="8">
        <v>2430</v>
      </c>
      <c r="B4574" s="9" t="s">
        <v>17399</v>
      </c>
      <c r="C4574" s="9" t="s">
        <v>22</v>
      </c>
      <c r="D4574" s="9" t="s">
        <v>17400</v>
      </c>
      <c r="E4574" s="9" t="s">
        <v>14887</v>
      </c>
      <c r="F4574" s="9" t="s">
        <v>17401</v>
      </c>
      <c r="G4574" s="12">
        <v>4</v>
      </c>
      <c r="H4574" s="9" t="s">
        <v>116</v>
      </c>
      <c r="I4574" s="9" t="s">
        <v>116</v>
      </c>
      <c r="J4574" s="12">
        <v>1</v>
      </c>
      <c r="K4574" s="13">
        <v>43985</v>
      </c>
      <c r="L4574" s="86">
        <f>(Tabla2[[#This Row],[release_year]]-'VARIANZA Y DES. EST'!$L$11)^2</f>
        <v>51.555237145879822</v>
      </c>
      <c r="M4574" s="12">
        <v>2007</v>
      </c>
      <c r="N4574" s="9" t="s">
        <v>76</v>
      </c>
      <c r="O4574" s="9" t="s">
        <v>17318</v>
      </c>
      <c r="P4574" s="12">
        <v>114</v>
      </c>
      <c r="Q4574" s="12">
        <v>114</v>
      </c>
      <c r="R4574" s="12">
        <v>208.36929563285551</v>
      </c>
      <c r="S4574" s="12" t="s">
        <v>28</v>
      </c>
      <c r="T4574" s="9" t="s">
        <v>3625</v>
      </c>
      <c r="U4574" s="9" t="s">
        <v>95</v>
      </c>
      <c r="V4574" s="9" t="s">
        <v>3625</v>
      </c>
      <c r="W4574" s="14">
        <v>3</v>
      </c>
    </row>
    <row r="4575" spans="1:23" x14ac:dyDescent="0.25">
      <c r="A4575" s="8">
        <v>2551</v>
      </c>
      <c r="B4575" s="9" t="s">
        <v>17402</v>
      </c>
      <c r="C4575" s="9" t="s">
        <v>22</v>
      </c>
      <c r="D4575" s="9" t="s">
        <v>17403</v>
      </c>
      <c r="E4575" s="9" t="s">
        <v>17404</v>
      </c>
      <c r="F4575" s="9" t="s">
        <v>17405</v>
      </c>
      <c r="G4575" s="12">
        <v>9</v>
      </c>
      <c r="H4575" s="9" t="s">
        <v>890</v>
      </c>
      <c r="I4575" s="9" t="s">
        <v>890</v>
      </c>
      <c r="J4575" s="12">
        <v>1</v>
      </c>
      <c r="K4575" s="13">
        <v>43959</v>
      </c>
      <c r="L4575" s="86">
        <f>(Tabla2[[#This Row],[release_year]]-'VARIANZA Y DES. EST'!$L$11)^2</f>
        <v>33.870100322899837</v>
      </c>
      <c r="M4575" s="12">
        <v>2020</v>
      </c>
      <c r="N4575" s="9" t="s">
        <v>76</v>
      </c>
      <c r="O4575" s="9" t="s">
        <v>17318</v>
      </c>
      <c r="P4575" s="12">
        <v>114</v>
      </c>
      <c r="Q4575" s="12">
        <v>114</v>
      </c>
      <c r="R4575" s="12">
        <v>208.36929563285551</v>
      </c>
      <c r="S4575" s="12" t="s">
        <v>28</v>
      </c>
      <c r="T4575" s="9" t="s">
        <v>118</v>
      </c>
      <c r="U4575" s="9" t="s">
        <v>45</v>
      </c>
      <c r="V4575" s="9" t="s">
        <v>118</v>
      </c>
      <c r="W4575" s="14">
        <v>3</v>
      </c>
    </row>
    <row r="4576" spans="1:23" x14ac:dyDescent="0.25">
      <c r="A4576" s="8">
        <v>2748</v>
      </c>
      <c r="B4576" s="9" t="s">
        <v>17406</v>
      </c>
      <c r="C4576" s="9" t="s">
        <v>22</v>
      </c>
      <c r="D4576" s="9" t="s">
        <v>17407</v>
      </c>
      <c r="E4576" s="9" t="s">
        <v>17408</v>
      </c>
      <c r="F4576" s="9" t="s">
        <v>17409</v>
      </c>
      <c r="G4576" s="12">
        <v>8</v>
      </c>
      <c r="H4576" s="9" t="s">
        <v>518</v>
      </c>
      <c r="I4576" s="9" t="s">
        <v>518</v>
      </c>
      <c r="J4576" s="12">
        <v>1</v>
      </c>
      <c r="K4576" s="13">
        <v>43922</v>
      </c>
      <c r="L4576" s="86">
        <f>(Tabla2[[#This Row],[release_year]]-'VARIANZA Y DES. EST'!$L$11)^2</f>
        <v>3.2471164275211517E-2</v>
      </c>
      <c r="M4576" s="12">
        <v>2014</v>
      </c>
      <c r="N4576" s="9" t="s">
        <v>35</v>
      </c>
      <c r="O4576" s="9" t="s">
        <v>17318</v>
      </c>
      <c r="P4576" s="12">
        <v>114</v>
      </c>
      <c r="Q4576" s="12">
        <v>114</v>
      </c>
      <c r="R4576" s="12">
        <v>208.36929563285551</v>
      </c>
      <c r="S4576" s="12" t="s">
        <v>28</v>
      </c>
      <c r="T4576" s="9" t="s">
        <v>2492</v>
      </c>
      <c r="U4576" s="9" t="s">
        <v>95</v>
      </c>
      <c r="V4576" s="9" t="s">
        <v>2492</v>
      </c>
      <c r="W4576" s="14">
        <v>3</v>
      </c>
    </row>
    <row r="4577" spans="1:23" x14ac:dyDescent="0.25">
      <c r="A4577" s="8">
        <v>3619</v>
      </c>
      <c r="B4577" s="9" t="s">
        <v>17410</v>
      </c>
      <c r="C4577" s="9" t="s">
        <v>22</v>
      </c>
      <c r="D4577" s="9" t="s">
        <v>17411</v>
      </c>
      <c r="E4577" s="9" t="s">
        <v>16319</v>
      </c>
      <c r="F4577" s="9" t="s">
        <v>17412</v>
      </c>
      <c r="G4577" s="12">
        <v>5</v>
      </c>
      <c r="H4577" s="9" t="s">
        <v>3522</v>
      </c>
      <c r="I4577" s="9" t="s">
        <v>3522</v>
      </c>
      <c r="J4577" s="12">
        <v>1</v>
      </c>
      <c r="K4577" s="13">
        <v>43683</v>
      </c>
      <c r="L4577" s="86">
        <f>(Tabla2[[#This Row],[release_year]]-'VARIANZA Y DES. EST'!$L$11)^2</f>
        <v>0.67207602404598188</v>
      </c>
      <c r="M4577" s="12">
        <v>2015</v>
      </c>
      <c r="N4577" s="9" t="s">
        <v>35</v>
      </c>
      <c r="O4577" s="9" t="s">
        <v>17318</v>
      </c>
      <c r="P4577" s="12">
        <v>114</v>
      </c>
      <c r="Q4577" s="12">
        <v>114</v>
      </c>
      <c r="R4577" s="12">
        <v>208.36929563285551</v>
      </c>
      <c r="S4577" s="12" t="s">
        <v>28</v>
      </c>
      <c r="T4577" s="9" t="s">
        <v>2492</v>
      </c>
      <c r="U4577" s="9" t="s">
        <v>95</v>
      </c>
      <c r="V4577" s="9" t="s">
        <v>2492</v>
      </c>
      <c r="W4577" s="14">
        <v>3</v>
      </c>
    </row>
    <row r="4578" spans="1:23" x14ac:dyDescent="0.25">
      <c r="A4578" s="8">
        <v>3644</v>
      </c>
      <c r="B4578" s="9" t="s">
        <v>17413</v>
      </c>
      <c r="C4578" s="9" t="s">
        <v>22</v>
      </c>
      <c r="D4578" s="9" t="s">
        <v>17414</v>
      </c>
      <c r="E4578" s="10" t="s">
        <v>17415</v>
      </c>
      <c r="F4578" s="11"/>
      <c r="G4578" s="12">
        <v>0</v>
      </c>
      <c r="H4578" s="9" t="s">
        <v>25</v>
      </c>
      <c r="I4578" s="9" t="s">
        <v>25</v>
      </c>
      <c r="J4578" s="12">
        <v>1</v>
      </c>
      <c r="K4578" s="13">
        <v>43670</v>
      </c>
      <c r="L4578" s="86">
        <f>(Tabla2[[#This Row],[release_year]]-'VARIANZA Y DES. EST'!$L$11)^2</f>
        <v>23.230495463129063</v>
      </c>
      <c r="M4578" s="12">
        <v>2019</v>
      </c>
      <c r="N4578" s="9" t="s">
        <v>76</v>
      </c>
      <c r="O4578" s="9" t="s">
        <v>17318</v>
      </c>
      <c r="P4578" s="12">
        <v>114</v>
      </c>
      <c r="Q4578" s="12">
        <v>114</v>
      </c>
      <c r="R4578" s="12">
        <v>208.36929563285551</v>
      </c>
      <c r="S4578" s="12" t="s">
        <v>28</v>
      </c>
      <c r="T4578" s="9" t="s">
        <v>57</v>
      </c>
      <c r="U4578" s="9" t="s">
        <v>57</v>
      </c>
      <c r="V4578" s="9" t="s">
        <v>57</v>
      </c>
      <c r="W4578" s="14">
        <v>1</v>
      </c>
    </row>
    <row r="4579" spans="1:23" x14ac:dyDescent="0.25">
      <c r="A4579" s="8">
        <v>3765</v>
      </c>
      <c r="B4579" s="9" t="s">
        <v>17416</v>
      </c>
      <c r="C4579" s="9" t="s">
        <v>22</v>
      </c>
      <c r="D4579" s="9" t="s">
        <v>17417</v>
      </c>
      <c r="E4579" s="9" t="s">
        <v>17418</v>
      </c>
      <c r="F4579" s="9" t="s">
        <v>17419</v>
      </c>
      <c r="G4579" s="12">
        <v>4</v>
      </c>
      <c r="H4579" s="9" t="s">
        <v>279</v>
      </c>
      <c r="I4579" s="9" t="s">
        <v>279</v>
      </c>
      <c r="J4579" s="12">
        <v>1</v>
      </c>
      <c r="K4579" s="13">
        <v>43623</v>
      </c>
      <c r="L4579" s="86">
        <f>(Tabla2[[#This Row],[release_year]]-'VARIANZA Y DES. EST'!$L$11)^2</f>
        <v>23.230495463129063</v>
      </c>
      <c r="M4579" s="12">
        <v>2019</v>
      </c>
      <c r="N4579" s="9" t="s">
        <v>82</v>
      </c>
      <c r="O4579" s="9" t="s">
        <v>17318</v>
      </c>
      <c r="P4579" s="12">
        <v>114</v>
      </c>
      <c r="Q4579" s="12">
        <v>114</v>
      </c>
      <c r="R4579" s="12">
        <v>208.36929563285551</v>
      </c>
      <c r="S4579" s="12" t="s">
        <v>28</v>
      </c>
      <c r="T4579" s="9" t="s">
        <v>6685</v>
      </c>
      <c r="U4579" s="9" t="s">
        <v>239</v>
      </c>
      <c r="V4579" s="9" t="s">
        <v>6685</v>
      </c>
      <c r="W4579" s="14">
        <v>3</v>
      </c>
    </row>
    <row r="4580" spans="1:23" x14ac:dyDescent="0.25">
      <c r="A4580" s="8">
        <v>3782</v>
      </c>
      <c r="B4580" s="9" t="s">
        <v>17420</v>
      </c>
      <c r="C4580" s="9" t="s">
        <v>22</v>
      </c>
      <c r="D4580" s="9" t="s">
        <v>17421</v>
      </c>
      <c r="E4580" s="9" t="s">
        <v>17422</v>
      </c>
      <c r="F4580" s="9" t="s">
        <v>17423</v>
      </c>
      <c r="G4580" s="12">
        <v>4</v>
      </c>
      <c r="H4580" s="9" t="s">
        <v>518</v>
      </c>
      <c r="I4580" s="9" t="s">
        <v>518</v>
      </c>
      <c r="J4580" s="12">
        <v>1</v>
      </c>
      <c r="K4580" s="13">
        <v>43618</v>
      </c>
      <c r="L4580" s="86">
        <f>(Tabla2[[#This Row],[release_year]]-'VARIANZA Y DES. EST'!$L$11)^2</f>
        <v>23.230495463129063</v>
      </c>
      <c r="M4580" s="12">
        <v>2019</v>
      </c>
      <c r="N4580" s="9" t="s">
        <v>35</v>
      </c>
      <c r="O4580" s="9" t="s">
        <v>17318</v>
      </c>
      <c r="P4580" s="12">
        <v>114</v>
      </c>
      <c r="Q4580" s="12">
        <v>114</v>
      </c>
      <c r="R4580" s="12">
        <v>208.36929563285551</v>
      </c>
      <c r="S4580" s="12" t="s">
        <v>28</v>
      </c>
      <c r="T4580" s="9" t="s">
        <v>70</v>
      </c>
      <c r="U4580" s="9" t="s">
        <v>45</v>
      </c>
      <c r="V4580" s="9" t="s">
        <v>70</v>
      </c>
      <c r="W4580" s="14">
        <v>2</v>
      </c>
    </row>
    <row r="4581" spans="1:23" x14ac:dyDescent="0.25">
      <c r="A4581" s="8">
        <v>4063</v>
      </c>
      <c r="B4581" s="9" t="s">
        <v>17424</v>
      </c>
      <c r="C4581" s="9" t="s">
        <v>22</v>
      </c>
      <c r="D4581" s="9" t="s">
        <v>17425</v>
      </c>
      <c r="E4581" s="9" t="s">
        <v>17426</v>
      </c>
      <c r="F4581" s="9" t="s">
        <v>17427</v>
      </c>
      <c r="G4581" s="12">
        <v>8</v>
      </c>
      <c r="H4581" s="9" t="s">
        <v>126</v>
      </c>
      <c r="I4581" s="9" t="s">
        <v>17428</v>
      </c>
      <c r="J4581" s="12">
        <v>2</v>
      </c>
      <c r="K4581" s="13">
        <v>43525</v>
      </c>
      <c r="L4581" s="86">
        <f>(Tabla2[[#This Row],[release_year]]-'VARIANZA Y DES. EST'!$L$11)^2</f>
        <v>23.230495463129063</v>
      </c>
      <c r="M4581" s="12">
        <v>2019</v>
      </c>
      <c r="N4581" s="9" t="s">
        <v>82</v>
      </c>
      <c r="O4581" s="9" t="s">
        <v>17318</v>
      </c>
      <c r="P4581" s="12">
        <v>114</v>
      </c>
      <c r="Q4581" s="12">
        <v>114</v>
      </c>
      <c r="R4581" s="12">
        <v>208.36929563285551</v>
      </c>
      <c r="S4581" s="12" t="s">
        <v>28</v>
      </c>
      <c r="T4581" s="9" t="s">
        <v>7155</v>
      </c>
      <c r="U4581" s="9" t="s">
        <v>30</v>
      </c>
      <c r="V4581" s="9" t="s">
        <v>7155</v>
      </c>
      <c r="W4581" s="14">
        <v>3</v>
      </c>
    </row>
    <row r="4582" spans="1:23" x14ac:dyDescent="0.25">
      <c r="A4582" s="8">
        <v>4096</v>
      </c>
      <c r="B4582" s="9" t="s">
        <v>17429</v>
      </c>
      <c r="C4582" s="9" t="s">
        <v>22</v>
      </c>
      <c r="D4582" s="9" t="s">
        <v>17430</v>
      </c>
      <c r="E4582" s="9" t="s">
        <v>3888</v>
      </c>
      <c r="F4582" s="9" t="s">
        <v>17431</v>
      </c>
      <c r="G4582" s="12">
        <v>10</v>
      </c>
      <c r="H4582" s="9" t="s">
        <v>126</v>
      </c>
      <c r="I4582" s="9" t="s">
        <v>17432</v>
      </c>
      <c r="J4582" s="12">
        <v>3</v>
      </c>
      <c r="K4582" s="13">
        <v>43512</v>
      </c>
      <c r="L4582" s="86">
        <f>(Tabla2[[#This Row],[release_year]]-'VARIANZA Y DES. EST'!$L$11)^2</f>
        <v>0.67207602404598188</v>
      </c>
      <c r="M4582" s="12">
        <v>2015</v>
      </c>
      <c r="N4582" s="9" t="s">
        <v>1991</v>
      </c>
      <c r="O4582" s="9" t="s">
        <v>17318</v>
      </c>
      <c r="P4582" s="12">
        <v>114</v>
      </c>
      <c r="Q4582" s="12">
        <v>114</v>
      </c>
      <c r="R4582" s="12">
        <v>208.36929563285551</v>
      </c>
      <c r="S4582" s="12" t="s">
        <v>28</v>
      </c>
      <c r="T4582" s="9" t="s">
        <v>2930</v>
      </c>
      <c r="U4582" s="9" t="s">
        <v>38</v>
      </c>
      <c r="V4582" s="9" t="s">
        <v>2930</v>
      </c>
      <c r="W4582" s="14">
        <v>3</v>
      </c>
    </row>
    <row r="4583" spans="1:23" x14ac:dyDescent="0.25">
      <c r="A4583" s="8">
        <v>4159</v>
      </c>
      <c r="B4583" s="9" t="s">
        <v>17433</v>
      </c>
      <c r="C4583" s="9" t="s">
        <v>22</v>
      </c>
      <c r="D4583" s="9" t="s">
        <v>17434</v>
      </c>
      <c r="E4583" s="9" t="s">
        <v>17435</v>
      </c>
      <c r="F4583" s="18" t="s">
        <v>17436</v>
      </c>
      <c r="G4583" s="12">
        <v>8</v>
      </c>
      <c r="H4583" s="9" t="s">
        <v>518</v>
      </c>
      <c r="I4583" s="9" t="s">
        <v>518</v>
      </c>
      <c r="J4583" s="12">
        <v>1</v>
      </c>
      <c r="K4583" s="13">
        <v>43493</v>
      </c>
      <c r="L4583" s="86">
        <f>(Tabla2[[#This Row],[release_year]]-'VARIANZA Y DES. EST'!$L$11)^2</f>
        <v>14.590890603358293</v>
      </c>
      <c r="M4583" s="12">
        <v>2018</v>
      </c>
      <c r="N4583" s="9" t="s">
        <v>76</v>
      </c>
      <c r="O4583" s="9" t="s">
        <v>17318</v>
      </c>
      <c r="P4583" s="12">
        <v>114</v>
      </c>
      <c r="Q4583" s="12">
        <v>114</v>
      </c>
      <c r="R4583" s="12">
        <v>208.36929563285551</v>
      </c>
      <c r="S4583" s="12" t="s">
        <v>28</v>
      </c>
      <c r="T4583" s="9" t="s">
        <v>118</v>
      </c>
      <c r="U4583" s="9" t="s">
        <v>45</v>
      </c>
      <c r="V4583" s="9" t="s">
        <v>118</v>
      </c>
      <c r="W4583" s="14">
        <v>3</v>
      </c>
    </row>
    <row r="4584" spans="1:23" x14ac:dyDescent="0.25">
      <c r="A4584" s="8">
        <v>4358</v>
      </c>
      <c r="B4584" s="9" t="s">
        <v>17437</v>
      </c>
      <c r="C4584" s="9" t="s">
        <v>22</v>
      </c>
      <c r="D4584" s="9" t="s">
        <v>17438</v>
      </c>
      <c r="E4584" s="9" t="s">
        <v>17439</v>
      </c>
      <c r="F4584" s="9" t="s">
        <v>17440</v>
      </c>
      <c r="G4584" s="12">
        <v>3</v>
      </c>
      <c r="H4584" s="9" t="s">
        <v>518</v>
      </c>
      <c r="I4584" s="9" t="s">
        <v>518</v>
      </c>
      <c r="J4584" s="12">
        <v>1</v>
      </c>
      <c r="K4584" s="16">
        <v>43434</v>
      </c>
      <c r="L4584" s="86">
        <f>(Tabla2[[#This Row],[release_year]]-'VARIANZA Y DES. EST'!$L$11)^2</f>
        <v>14.590890603358293</v>
      </c>
      <c r="M4584" s="12">
        <v>2018</v>
      </c>
      <c r="N4584" s="9" t="s">
        <v>76</v>
      </c>
      <c r="O4584" s="9" t="s">
        <v>17318</v>
      </c>
      <c r="P4584" s="12">
        <v>114</v>
      </c>
      <c r="Q4584" s="12">
        <v>114</v>
      </c>
      <c r="R4584" s="12">
        <v>208.36929563285551</v>
      </c>
      <c r="S4584" s="12" t="s">
        <v>28</v>
      </c>
      <c r="T4584" s="9" t="s">
        <v>118</v>
      </c>
      <c r="U4584" s="9" t="s">
        <v>45</v>
      </c>
      <c r="V4584" s="9" t="s">
        <v>118</v>
      </c>
      <c r="W4584" s="14">
        <v>3</v>
      </c>
    </row>
    <row r="4585" spans="1:23" x14ac:dyDescent="0.25">
      <c r="A4585" s="8">
        <v>4375</v>
      </c>
      <c r="B4585" s="9" t="s">
        <v>17441</v>
      </c>
      <c r="C4585" s="9" t="s">
        <v>22</v>
      </c>
      <c r="D4585" s="9" t="s">
        <v>17442</v>
      </c>
      <c r="E4585" s="9" t="s">
        <v>14959</v>
      </c>
      <c r="F4585" s="9" t="s">
        <v>17443</v>
      </c>
      <c r="G4585" s="12">
        <v>7</v>
      </c>
      <c r="H4585" s="9" t="s">
        <v>2935</v>
      </c>
      <c r="I4585" s="9" t="s">
        <v>2935</v>
      </c>
      <c r="J4585" s="12">
        <v>1</v>
      </c>
      <c r="K4585" s="16">
        <v>43424</v>
      </c>
      <c r="L4585" s="86">
        <f>(Tabla2[[#This Row],[release_year]]-'VARIANZA Y DES. EST'!$L$11)^2</f>
        <v>14.590890603358293</v>
      </c>
      <c r="M4585" s="12">
        <v>2018</v>
      </c>
      <c r="N4585" s="9" t="s">
        <v>76</v>
      </c>
      <c r="O4585" s="9" t="s">
        <v>17318</v>
      </c>
      <c r="P4585" s="12">
        <v>114</v>
      </c>
      <c r="Q4585" s="12">
        <v>114</v>
      </c>
      <c r="R4585" s="12">
        <v>208.36929563285551</v>
      </c>
      <c r="S4585" s="12" t="s">
        <v>28</v>
      </c>
      <c r="T4585" s="9" t="s">
        <v>3179</v>
      </c>
      <c r="U4585" s="9" t="s">
        <v>514</v>
      </c>
      <c r="V4585" s="9" t="s">
        <v>3179</v>
      </c>
      <c r="W4585" s="14">
        <v>2</v>
      </c>
    </row>
    <row r="4586" spans="1:23" x14ac:dyDescent="0.25">
      <c r="A4586" s="8">
        <v>4642</v>
      </c>
      <c r="B4586" s="9" t="s">
        <v>17444</v>
      </c>
      <c r="C4586" s="9" t="s">
        <v>22</v>
      </c>
      <c r="D4586" s="9" t="s">
        <v>17445</v>
      </c>
      <c r="E4586" s="9" t="s">
        <v>17446</v>
      </c>
      <c r="F4586" s="9" t="s">
        <v>17447</v>
      </c>
      <c r="G4586" s="12">
        <v>9</v>
      </c>
      <c r="H4586" s="9" t="s">
        <v>1434</v>
      </c>
      <c r="I4586" s="9" t="s">
        <v>11607</v>
      </c>
      <c r="J4586" s="12">
        <v>2</v>
      </c>
      <c r="K4586" s="13">
        <v>43357</v>
      </c>
      <c r="L4586" s="86">
        <f>(Tabla2[[#This Row],[release_year]]-'VARIANZA Y DES. EST'!$L$11)^2</f>
        <v>14.590890603358293</v>
      </c>
      <c r="M4586" s="12">
        <v>2018</v>
      </c>
      <c r="N4586" s="9" t="s">
        <v>76</v>
      </c>
      <c r="O4586" s="9" t="s">
        <v>17318</v>
      </c>
      <c r="P4586" s="12">
        <v>114</v>
      </c>
      <c r="Q4586" s="12">
        <v>114</v>
      </c>
      <c r="R4586" s="12">
        <v>208.36929563285551</v>
      </c>
      <c r="S4586" s="12" t="s">
        <v>28</v>
      </c>
      <c r="T4586" s="9" t="s">
        <v>460</v>
      </c>
      <c r="U4586" s="9" t="s">
        <v>45</v>
      </c>
      <c r="V4586" s="9" t="s">
        <v>460</v>
      </c>
      <c r="W4586" s="14">
        <v>3</v>
      </c>
    </row>
    <row r="4587" spans="1:23" x14ac:dyDescent="0.25">
      <c r="A4587" s="8">
        <v>4698</v>
      </c>
      <c r="B4587" s="9" t="s">
        <v>17448</v>
      </c>
      <c r="C4587" s="9" t="s">
        <v>22</v>
      </c>
      <c r="D4587" s="9" t="s">
        <v>17449</v>
      </c>
      <c r="E4587" s="9" t="s">
        <v>17450</v>
      </c>
      <c r="F4587" s="9" t="s">
        <v>17451</v>
      </c>
      <c r="G4587" s="12">
        <v>7</v>
      </c>
      <c r="H4587" s="9" t="s">
        <v>390</v>
      </c>
      <c r="I4587" s="9" t="s">
        <v>16753</v>
      </c>
      <c r="J4587" s="12">
        <v>2</v>
      </c>
      <c r="K4587" s="13">
        <v>43329</v>
      </c>
      <c r="L4587" s="86">
        <f>(Tabla2[[#This Row],[release_year]]-'VARIANZA Y DES. EST'!$L$11)^2</f>
        <v>7.9512857435875226</v>
      </c>
      <c r="M4587" s="12">
        <v>2017</v>
      </c>
      <c r="N4587" s="9" t="s">
        <v>76</v>
      </c>
      <c r="O4587" s="9" t="s">
        <v>17318</v>
      </c>
      <c r="P4587" s="12">
        <v>114</v>
      </c>
      <c r="Q4587" s="12">
        <v>114</v>
      </c>
      <c r="R4587" s="12">
        <v>208.36929563285551</v>
      </c>
      <c r="S4587" s="12" t="s">
        <v>28</v>
      </c>
      <c r="T4587" s="9" t="s">
        <v>2492</v>
      </c>
      <c r="U4587" s="9" t="s">
        <v>95</v>
      </c>
      <c r="V4587" s="9" t="s">
        <v>2492</v>
      </c>
      <c r="W4587" s="14">
        <v>3</v>
      </c>
    </row>
    <row r="4588" spans="1:23" x14ac:dyDescent="0.25">
      <c r="A4588" s="8">
        <v>5153</v>
      </c>
      <c r="B4588" s="9" t="s">
        <v>17452</v>
      </c>
      <c r="C4588" s="9" t="s">
        <v>22</v>
      </c>
      <c r="D4588" s="9" t="s">
        <v>17453</v>
      </c>
      <c r="E4588" s="9" t="s">
        <v>17454</v>
      </c>
      <c r="F4588" s="9"/>
      <c r="G4588" s="12">
        <v>0</v>
      </c>
      <c r="H4588" s="9" t="s">
        <v>25</v>
      </c>
      <c r="I4588" s="9" t="s">
        <v>25</v>
      </c>
      <c r="J4588" s="12">
        <v>1</v>
      </c>
      <c r="K4588" s="16">
        <v>43063</v>
      </c>
      <c r="L4588" s="86">
        <f>(Tabla2[[#This Row],[release_year]]-'VARIANZA Y DES. EST'!$L$11)^2</f>
        <v>7.9512857435875226</v>
      </c>
      <c r="M4588" s="12">
        <v>2017</v>
      </c>
      <c r="N4588" s="9" t="s">
        <v>35</v>
      </c>
      <c r="O4588" s="9" t="s">
        <v>17318</v>
      </c>
      <c r="P4588" s="12">
        <v>114</v>
      </c>
      <c r="Q4588" s="12">
        <v>114</v>
      </c>
      <c r="R4588" s="12">
        <v>208.36929563285551</v>
      </c>
      <c r="S4588" s="12" t="s">
        <v>28</v>
      </c>
      <c r="T4588" s="9" t="s">
        <v>57</v>
      </c>
      <c r="U4588" s="9" t="s">
        <v>57</v>
      </c>
      <c r="V4588" s="9" t="s">
        <v>57</v>
      </c>
      <c r="W4588" s="14">
        <v>1</v>
      </c>
    </row>
    <row r="4589" spans="1:23" x14ac:dyDescent="0.25">
      <c r="A4589" s="8">
        <v>5365</v>
      </c>
      <c r="B4589" s="9" t="s">
        <v>17455</v>
      </c>
      <c r="C4589" s="9" t="s">
        <v>22</v>
      </c>
      <c r="D4589" s="9" t="s">
        <v>17456</v>
      </c>
      <c r="E4589" s="9" t="s">
        <v>17457</v>
      </c>
      <c r="F4589" s="9" t="s">
        <v>17458</v>
      </c>
      <c r="G4589" s="12">
        <v>10</v>
      </c>
      <c r="H4589" s="9" t="s">
        <v>231</v>
      </c>
      <c r="I4589" s="9" t="s">
        <v>231</v>
      </c>
      <c r="J4589" s="12">
        <v>1</v>
      </c>
      <c r="K4589" s="13">
        <v>42948</v>
      </c>
      <c r="L4589" s="86">
        <f>(Tabla2[[#This Row],[release_year]]-'VARIANZA Y DES. EST'!$L$11)^2</f>
        <v>0.67207602404598188</v>
      </c>
      <c r="M4589" s="12">
        <v>2015</v>
      </c>
      <c r="N4589" s="9" t="s">
        <v>76</v>
      </c>
      <c r="O4589" s="9" t="s">
        <v>17318</v>
      </c>
      <c r="P4589" s="12">
        <v>114</v>
      </c>
      <c r="Q4589" s="12">
        <v>114</v>
      </c>
      <c r="R4589" s="12">
        <v>208.36929563285551</v>
      </c>
      <c r="S4589" s="12" t="s">
        <v>28</v>
      </c>
      <c r="T4589" s="9" t="s">
        <v>2492</v>
      </c>
      <c r="U4589" s="9" t="s">
        <v>95</v>
      </c>
      <c r="V4589" s="9" t="s">
        <v>2492</v>
      </c>
      <c r="W4589" s="14">
        <v>3</v>
      </c>
    </row>
    <row r="4590" spans="1:23" x14ac:dyDescent="0.25">
      <c r="A4590" s="8">
        <v>5833</v>
      </c>
      <c r="B4590" s="9" t="s">
        <v>17459</v>
      </c>
      <c r="C4590" s="9" t="s">
        <v>22</v>
      </c>
      <c r="D4590" s="9" t="s">
        <v>17460</v>
      </c>
      <c r="E4590" s="9" t="s">
        <v>17461</v>
      </c>
      <c r="F4590" s="9" t="s">
        <v>17462</v>
      </c>
      <c r="G4590" s="12">
        <v>10</v>
      </c>
      <c r="H4590" s="9" t="s">
        <v>160</v>
      </c>
      <c r="I4590" s="9" t="s">
        <v>160</v>
      </c>
      <c r="J4590" s="12">
        <v>1</v>
      </c>
      <c r="K4590" s="13">
        <v>42565</v>
      </c>
      <c r="L4590" s="86">
        <f>(Tabla2[[#This Row],[release_year]]-'VARIANZA Y DES. EST'!$L$11)^2</f>
        <v>0.67207602404598188</v>
      </c>
      <c r="M4590" s="12">
        <v>2015</v>
      </c>
      <c r="N4590" s="9" t="s">
        <v>1991</v>
      </c>
      <c r="O4590" s="9" t="s">
        <v>17318</v>
      </c>
      <c r="P4590" s="12">
        <v>114</v>
      </c>
      <c r="Q4590" s="12">
        <v>114</v>
      </c>
      <c r="R4590" s="12">
        <v>208.36929563285551</v>
      </c>
      <c r="S4590" s="12" t="s">
        <v>28</v>
      </c>
      <c r="T4590" s="9" t="s">
        <v>38</v>
      </c>
      <c r="U4590" s="9" t="s">
        <v>38</v>
      </c>
      <c r="V4590" s="9" t="s">
        <v>38</v>
      </c>
      <c r="W4590" s="14">
        <v>1</v>
      </c>
    </row>
    <row r="4591" spans="1:23" x14ac:dyDescent="0.25">
      <c r="A4591" s="8">
        <v>6300</v>
      </c>
      <c r="B4591" s="9" t="s">
        <v>17463</v>
      </c>
      <c r="C4591" s="9" t="s">
        <v>22</v>
      </c>
      <c r="D4591" s="9" t="s">
        <v>17464</v>
      </c>
      <c r="E4591" s="9" t="s">
        <v>11017</v>
      </c>
      <c r="F4591" s="9" t="s">
        <v>17465</v>
      </c>
      <c r="G4591" s="12">
        <v>8</v>
      </c>
      <c r="H4591" s="9" t="s">
        <v>518</v>
      </c>
      <c r="I4591" s="9" t="s">
        <v>518</v>
      </c>
      <c r="J4591" s="12">
        <v>1</v>
      </c>
      <c r="K4591" s="16">
        <v>43830</v>
      </c>
      <c r="L4591" s="86">
        <f>(Tabla2[[#This Row],[release_year]]-'VARIANZA Y DES. EST'!$L$11)^2</f>
        <v>124.99681770679673</v>
      </c>
      <c r="M4591" s="12">
        <v>2003</v>
      </c>
      <c r="N4591" s="9" t="s">
        <v>76</v>
      </c>
      <c r="O4591" s="9" t="s">
        <v>17318</v>
      </c>
      <c r="P4591" s="12">
        <v>114</v>
      </c>
      <c r="Q4591" s="12">
        <v>114</v>
      </c>
      <c r="R4591" s="12">
        <v>208.36929563285551</v>
      </c>
      <c r="S4591" s="12" t="s">
        <v>28</v>
      </c>
      <c r="T4591" s="9" t="s">
        <v>4796</v>
      </c>
      <c r="U4591" s="9" t="s">
        <v>514</v>
      </c>
      <c r="V4591" s="9" t="s">
        <v>4796</v>
      </c>
      <c r="W4591" s="14">
        <v>3</v>
      </c>
    </row>
    <row r="4592" spans="1:23" x14ac:dyDescent="0.25">
      <c r="A4592" s="8">
        <v>6397</v>
      </c>
      <c r="B4592" s="9" t="s">
        <v>17466</v>
      </c>
      <c r="C4592" s="9" t="s">
        <v>22</v>
      </c>
      <c r="D4592" s="9" t="s">
        <v>17467</v>
      </c>
      <c r="E4592" s="9" t="s">
        <v>17468</v>
      </c>
      <c r="F4592" s="9" t="s">
        <v>17469</v>
      </c>
      <c r="G4592" s="12">
        <v>8</v>
      </c>
      <c r="H4592" s="9" t="s">
        <v>3510</v>
      </c>
      <c r="I4592" s="9" t="s">
        <v>6082</v>
      </c>
      <c r="J4592" s="12">
        <v>2</v>
      </c>
      <c r="K4592" s="13">
        <v>42985</v>
      </c>
      <c r="L4592" s="86">
        <f>(Tabla2[[#This Row],[release_year]]-'VARIANZA Y DES. EST'!$L$11)^2</f>
        <v>3.3116808838167522</v>
      </c>
      <c r="M4592" s="12">
        <v>2016</v>
      </c>
      <c r="N4592" s="9" t="s">
        <v>1991</v>
      </c>
      <c r="O4592" s="9" t="s">
        <v>17318</v>
      </c>
      <c r="P4592" s="12">
        <v>114</v>
      </c>
      <c r="Q4592" s="12">
        <v>114</v>
      </c>
      <c r="R4592" s="12">
        <v>208.36929563285551</v>
      </c>
      <c r="S4592" s="12" t="s">
        <v>28</v>
      </c>
      <c r="T4592" s="9" t="s">
        <v>118</v>
      </c>
      <c r="U4592" s="9" t="s">
        <v>45</v>
      </c>
      <c r="V4592" s="9" t="s">
        <v>118</v>
      </c>
      <c r="W4592" s="14">
        <v>3</v>
      </c>
    </row>
    <row r="4593" spans="1:23" x14ac:dyDescent="0.25">
      <c r="A4593" s="8">
        <v>6518</v>
      </c>
      <c r="B4593" s="9" t="s">
        <v>17470</v>
      </c>
      <c r="C4593" s="9" t="s">
        <v>22</v>
      </c>
      <c r="D4593" s="9" t="s">
        <v>17471</v>
      </c>
      <c r="E4593" s="9" t="s">
        <v>17472</v>
      </c>
      <c r="F4593" s="9" t="s">
        <v>17473</v>
      </c>
      <c r="G4593" s="12">
        <v>8</v>
      </c>
      <c r="H4593" s="9" t="s">
        <v>518</v>
      </c>
      <c r="I4593" s="9" t="s">
        <v>518</v>
      </c>
      <c r="J4593" s="12">
        <v>1</v>
      </c>
      <c r="K4593" s="13">
        <v>43245</v>
      </c>
      <c r="L4593" s="86">
        <f>(Tabla2[[#This Row],[release_year]]-'VARIANZA Y DES. EST'!$L$11)^2</f>
        <v>38.194842005650592</v>
      </c>
      <c r="M4593" s="12">
        <v>2008</v>
      </c>
      <c r="N4593" s="9" t="s">
        <v>35</v>
      </c>
      <c r="O4593" s="9" t="s">
        <v>17318</v>
      </c>
      <c r="P4593" s="12">
        <v>114</v>
      </c>
      <c r="Q4593" s="12">
        <v>114</v>
      </c>
      <c r="R4593" s="12">
        <v>208.36929563285551</v>
      </c>
      <c r="S4593" s="12" t="s">
        <v>28</v>
      </c>
      <c r="T4593" s="9" t="s">
        <v>70</v>
      </c>
      <c r="U4593" s="9" t="s">
        <v>45</v>
      </c>
      <c r="V4593" s="9" t="s">
        <v>70</v>
      </c>
      <c r="W4593" s="14">
        <v>2</v>
      </c>
    </row>
    <row r="4594" spans="1:23" x14ac:dyDescent="0.25">
      <c r="A4594" s="8">
        <v>6757</v>
      </c>
      <c r="B4594" s="9" t="s">
        <v>17474</v>
      </c>
      <c r="C4594" s="9" t="s">
        <v>22</v>
      </c>
      <c r="D4594" s="9" t="s">
        <v>17475</v>
      </c>
      <c r="E4594" s="9" t="s">
        <v>7970</v>
      </c>
      <c r="F4594" s="9" t="s">
        <v>17476</v>
      </c>
      <c r="G4594" s="12">
        <v>2</v>
      </c>
      <c r="H4594" s="9" t="s">
        <v>890</v>
      </c>
      <c r="I4594" s="9" t="s">
        <v>7971</v>
      </c>
      <c r="J4594" s="12">
        <v>2</v>
      </c>
      <c r="K4594" s="13">
        <v>42815</v>
      </c>
      <c r="L4594" s="86">
        <f>(Tabla2[[#This Row],[release_year]]-'VARIANZA Y DES. EST'!$L$11)^2</f>
        <v>3.3116808838167522</v>
      </c>
      <c r="M4594" s="12">
        <v>2016</v>
      </c>
      <c r="N4594" s="9" t="s">
        <v>35</v>
      </c>
      <c r="O4594" s="9" t="s">
        <v>17318</v>
      </c>
      <c r="P4594" s="12">
        <v>114</v>
      </c>
      <c r="Q4594" s="12">
        <v>114</v>
      </c>
      <c r="R4594" s="12">
        <v>208.36929563285551</v>
      </c>
      <c r="S4594" s="12" t="s">
        <v>28</v>
      </c>
      <c r="T4594" s="9" t="s">
        <v>105</v>
      </c>
      <c r="U4594" s="9" t="s">
        <v>57</v>
      </c>
      <c r="V4594" s="9" t="s">
        <v>105</v>
      </c>
      <c r="W4594" s="14">
        <v>2</v>
      </c>
    </row>
    <row r="4595" spans="1:23" x14ac:dyDescent="0.25">
      <c r="A4595" s="8">
        <v>7211</v>
      </c>
      <c r="B4595" s="9" t="s">
        <v>17477</v>
      </c>
      <c r="C4595" s="9" t="s">
        <v>22</v>
      </c>
      <c r="D4595" s="9" t="s">
        <v>17478</v>
      </c>
      <c r="E4595" s="9" t="s">
        <v>17479</v>
      </c>
      <c r="F4595" s="9" t="s">
        <v>17480</v>
      </c>
      <c r="G4595" s="12">
        <v>8</v>
      </c>
      <c r="H4595" s="9" t="s">
        <v>25</v>
      </c>
      <c r="I4595" s="9" t="s">
        <v>25</v>
      </c>
      <c r="J4595" s="12">
        <v>1</v>
      </c>
      <c r="K4595" s="13">
        <v>43831</v>
      </c>
      <c r="L4595" s="86">
        <f>(Tabla2[[#This Row],[release_year]]-'VARIANZA Y DES. EST'!$L$11)^2</f>
        <v>330.51958368840133</v>
      </c>
      <c r="M4595" s="12">
        <v>1996</v>
      </c>
      <c r="N4595" s="9" t="s">
        <v>43</v>
      </c>
      <c r="O4595" s="9" t="s">
        <v>17318</v>
      </c>
      <c r="P4595" s="12">
        <v>114</v>
      </c>
      <c r="Q4595" s="12">
        <v>114</v>
      </c>
      <c r="R4595" s="12">
        <v>208.36929563285551</v>
      </c>
      <c r="S4595" s="12" t="s">
        <v>28</v>
      </c>
      <c r="T4595" s="9" t="s">
        <v>17481</v>
      </c>
      <c r="U4595" s="9" t="s">
        <v>95</v>
      </c>
      <c r="V4595" s="9" t="s">
        <v>17481</v>
      </c>
      <c r="W4595" s="14">
        <v>3</v>
      </c>
    </row>
    <row r="4596" spans="1:23" x14ac:dyDescent="0.25">
      <c r="A4596" s="8">
        <v>7252</v>
      </c>
      <c r="B4596" s="9" t="s">
        <v>17482</v>
      </c>
      <c r="C4596" s="9" t="s">
        <v>22</v>
      </c>
      <c r="D4596" s="9" t="s">
        <v>17483</v>
      </c>
      <c r="E4596" s="10" t="s">
        <v>17210</v>
      </c>
      <c r="F4596" s="11"/>
      <c r="G4596" s="12">
        <v>0</v>
      </c>
      <c r="H4596" s="9" t="s">
        <v>25</v>
      </c>
      <c r="I4596" s="9" t="s">
        <v>25</v>
      </c>
      <c r="J4596" s="12">
        <v>1</v>
      </c>
      <c r="K4596" s="13">
        <v>43160</v>
      </c>
      <c r="L4596" s="86">
        <f>(Tabla2[[#This Row],[release_year]]-'VARIANZA Y DES. EST'!$L$11)^2</f>
        <v>7.9512857435875226</v>
      </c>
      <c r="M4596" s="12">
        <v>2017</v>
      </c>
      <c r="N4596" s="9" t="s">
        <v>1991</v>
      </c>
      <c r="O4596" s="9" t="s">
        <v>17318</v>
      </c>
      <c r="P4596" s="12">
        <v>114</v>
      </c>
      <c r="Q4596" s="12">
        <v>114</v>
      </c>
      <c r="R4596" s="12">
        <v>208.36929563285551</v>
      </c>
      <c r="S4596" s="12" t="s">
        <v>28</v>
      </c>
      <c r="T4596" s="9" t="s">
        <v>57</v>
      </c>
      <c r="U4596" s="9" t="s">
        <v>57</v>
      </c>
      <c r="V4596" s="9" t="s">
        <v>57</v>
      </c>
      <c r="W4596" s="14">
        <v>1</v>
      </c>
    </row>
    <row r="4597" spans="1:23" x14ac:dyDescent="0.25">
      <c r="A4597" s="8">
        <v>7427</v>
      </c>
      <c r="B4597" s="9" t="s">
        <v>17484</v>
      </c>
      <c r="C4597" s="9" t="s">
        <v>22</v>
      </c>
      <c r="D4597" s="9" t="s">
        <v>17485</v>
      </c>
      <c r="E4597" s="9" t="s">
        <v>17486</v>
      </c>
      <c r="F4597" s="9" t="s">
        <v>17487</v>
      </c>
      <c r="G4597" s="12">
        <v>7</v>
      </c>
      <c r="H4597" s="9" t="s">
        <v>25</v>
      </c>
      <c r="I4597" s="9" t="s">
        <v>25</v>
      </c>
      <c r="J4597" s="12">
        <v>1</v>
      </c>
      <c r="K4597" s="13">
        <v>42856</v>
      </c>
      <c r="L4597" s="86">
        <f>(Tabla2[[#This Row],[release_year]]-'VARIANZA Y DES. EST'!$L$11)^2</f>
        <v>3.3116808838167522</v>
      </c>
      <c r="M4597" s="12">
        <v>2016</v>
      </c>
      <c r="N4597" s="9" t="s">
        <v>82</v>
      </c>
      <c r="O4597" s="9" t="s">
        <v>17318</v>
      </c>
      <c r="P4597" s="12">
        <v>114</v>
      </c>
      <c r="Q4597" s="12">
        <v>114</v>
      </c>
      <c r="R4597" s="12">
        <v>208.36929563285551</v>
      </c>
      <c r="S4597" s="12" t="s">
        <v>28</v>
      </c>
      <c r="T4597" s="9" t="s">
        <v>57</v>
      </c>
      <c r="U4597" s="9" t="s">
        <v>57</v>
      </c>
      <c r="V4597" s="9" t="s">
        <v>57</v>
      </c>
      <c r="W4597" s="14">
        <v>1</v>
      </c>
    </row>
    <row r="4598" spans="1:23" x14ac:dyDescent="0.25">
      <c r="A4598" s="8">
        <v>7622</v>
      </c>
      <c r="B4598" s="9" t="s">
        <v>17488</v>
      </c>
      <c r="C4598" s="9" t="s">
        <v>22</v>
      </c>
      <c r="D4598" s="9" t="s">
        <v>17489</v>
      </c>
      <c r="E4598" s="9" t="s">
        <v>17490</v>
      </c>
      <c r="F4598" s="9" t="s">
        <v>17491</v>
      </c>
      <c r="G4598" s="12">
        <v>1</v>
      </c>
      <c r="H4598" s="9" t="s">
        <v>25</v>
      </c>
      <c r="I4598" s="9" t="s">
        <v>25</v>
      </c>
      <c r="J4598" s="12">
        <v>1</v>
      </c>
      <c r="K4598" s="13">
        <v>43101</v>
      </c>
      <c r="L4598" s="86">
        <f>(Tabla2[[#This Row],[release_year]]-'VARIANZA Y DES. EST'!$L$11)^2</f>
        <v>3.3116808838167522</v>
      </c>
      <c r="M4598" s="12">
        <v>2016</v>
      </c>
      <c r="N4598" s="9" t="s">
        <v>76</v>
      </c>
      <c r="O4598" s="9" t="s">
        <v>17318</v>
      </c>
      <c r="P4598" s="12">
        <v>114</v>
      </c>
      <c r="Q4598" s="12">
        <v>114</v>
      </c>
      <c r="R4598" s="12">
        <v>208.36929563285551</v>
      </c>
      <c r="S4598" s="12" t="s">
        <v>28</v>
      </c>
      <c r="T4598" s="9" t="s">
        <v>576</v>
      </c>
      <c r="U4598" s="9" t="s">
        <v>57</v>
      </c>
      <c r="V4598" s="9" t="s">
        <v>576</v>
      </c>
      <c r="W4598" s="14">
        <v>2</v>
      </c>
    </row>
    <row r="4599" spans="1:23" x14ac:dyDescent="0.25">
      <c r="A4599" s="8">
        <v>7720</v>
      </c>
      <c r="B4599" s="9" t="s">
        <v>17492</v>
      </c>
      <c r="C4599" s="9" t="s">
        <v>22</v>
      </c>
      <c r="D4599" s="9" t="s">
        <v>17493</v>
      </c>
      <c r="E4599" s="9" t="s">
        <v>17494</v>
      </c>
      <c r="F4599" s="18" t="s">
        <v>17495</v>
      </c>
      <c r="G4599" s="12">
        <v>10</v>
      </c>
      <c r="H4599" s="9" t="s">
        <v>518</v>
      </c>
      <c r="I4599" s="9" t="s">
        <v>518</v>
      </c>
      <c r="J4599" s="12">
        <v>1</v>
      </c>
      <c r="K4599" s="13">
        <v>43282</v>
      </c>
      <c r="L4599" s="86">
        <f>(Tabla2[[#This Row],[release_year]]-'VARIANZA Y DES. EST'!$L$11)^2</f>
        <v>26.834446865421359</v>
      </c>
      <c r="M4599" s="12">
        <v>2009</v>
      </c>
      <c r="N4599" s="9" t="s">
        <v>35</v>
      </c>
      <c r="O4599" s="9" t="s">
        <v>17318</v>
      </c>
      <c r="P4599" s="12">
        <v>114</v>
      </c>
      <c r="Q4599" s="12">
        <v>114</v>
      </c>
      <c r="R4599" s="12">
        <v>208.36929563285551</v>
      </c>
      <c r="S4599" s="12" t="s">
        <v>28</v>
      </c>
      <c r="T4599" s="9" t="s">
        <v>859</v>
      </c>
      <c r="U4599" s="9" t="s">
        <v>95</v>
      </c>
      <c r="V4599" s="9" t="s">
        <v>859</v>
      </c>
      <c r="W4599" s="14">
        <v>2</v>
      </c>
    </row>
    <row r="4600" spans="1:23" x14ac:dyDescent="0.25">
      <c r="A4600" s="8">
        <v>7756</v>
      </c>
      <c r="B4600" s="9" t="s">
        <v>17496</v>
      </c>
      <c r="C4600" s="9" t="s">
        <v>22</v>
      </c>
      <c r="D4600" s="9" t="s">
        <v>17497</v>
      </c>
      <c r="E4600" s="9" t="s">
        <v>17498</v>
      </c>
      <c r="F4600" s="18" t="s">
        <v>17499</v>
      </c>
      <c r="G4600" s="12">
        <v>10</v>
      </c>
      <c r="H4600" s="9" t="s">
        <v>25</v>
      </c>
      <c r="I4600" s="9" t="s">
        <v>25</v>
      </c>
      <c r="J4600" s="12">
        <v>1</v>
      </c>
      <c r="K4600" s="16">
        <v>43793</v>
      </c>
      <c r="L4600" s="86">
        <f>(Tabla2[[#This Row],[release_year]]-'VARIANZA Y DES. EST'!$L$11)^2</f>
        <v>1168.285905932069</v>
      </c>
      <c r="M4600" s="12">
        <v>1980</v>
      </c>
      <c r="N4600" s="9" t="s">
        <v>99</v>
      </c>
      <c r="O4600" s="9" t="s">
        <v>17318</v>
      </c>
      <c r="P4600" s="12">
        <v>114</v>
      </c>
      <c r="Q4600" s="12">
        <v>114</v>
      </c>
      <c r="R4600" s="12">
        <v>208.36929563285551</v>
      </c>
      <c r="S4600" s="12" t="s">
        <v>28</v>
      </c>
      <c r="T4600" s="9" t="s">
        <v>9633</v>
      </c>
      <c r="U4600" s="9" t="s">
        <v>38</v>
      </c>
      <c r="V4600" s="9" t="s">
        <v>9633</v>
      </c>
      <c r="W4600" s="14">
        <v>3</v>
      </c>
    </row>
    <row r="4601" spans="1:23" x14ac:dyDescent="0.25">
      <c r="A4601" s="8">
        <v>7845</v>
      </c>
      <c r="B4601" s="9" t="s">
        <v>17500</v>
      </c>
      <c r="C4601" s="9" t="s">
        <v>22</v>
      </c>
      <c r="D4601" s="9" t="s">
        <v>17501</v>
      </c>
      <c r="E4601" s="9" t="s">
        <v>17502</v>
      </c>
      <c r="F4601" s="9" t="s">
        <v>17503</v>
      </c>
      <c r="G4601" s="12">
        <v>10</v>
      </c>
      <c r="H4601" s="9" t="s">
        <v>25</v>
      </c>
      <c r="I4601" s="9" t="s">
        <v>25</v>
      </c>
      <c r="J4601" s="12">
        <v>1</v>
      </c>
      <c r="K4601" s="16">
        <v>43830</v>
      </c>
      <c r="L4601" s="86">
        <f>(Tabla2[[#This Row],[release_year]]-'VARIANZA Y DES. EST'!$L$11)^2</f>
        <v>910.84432537115208</v>
      </c>
      <c r="M4601" s="12">
        <v>1984</v>
      </c>
      <c r="N4601" s="9" t="s">
        <v>43</v>
      </c>
      <c r="O4601" s="9" t="s">
        <v>17318</v>
      </c>
      <c r="P4601" s="12">
        <v>114</v>
      </c>
      <c r="Q4601" s="12">
        <v>114</v>
      </c>
      <c r="R4601" s="12">
        <v>208.36929563285551</v>
      </c>
      <c r="S4601" s="12" t="s">
        <v>28</v>
      </c>
      <c r="T4601" s="9" t="s">
        <v>17504</v>
      </c>
      <c r="U4601" s="9" t="s">
        <v>38</v>
      </c>
      <c r="V4601" s="9" t="s">
        <v>17504</v>
      </c>
      <c r="W4601" s="14">
        <v>2</v>
      </c>
    </row>
    <row r="4602" spans="1:23" x14ac:dyDescent="0.25">
      <c r="A4602" s="8">
        <v>8116</v>
      </c>
      <c r="B4602" s="9" t="s">
        <v>17505</v>
      </c>
      <c r="C4602" s="9" t="s">
        <v>22</v>
      </c>
      <c r="D4602" s="9" t="s">
        <v>17506</v>
      </c>
      <c r="E4602" s="9" t="s">
        <v>17507</v>
      </c>
      <c r="F4602" s="9" t="s">
        <v>17508</v>
      </c>
      <c r="G4602" s="12">
        <v>4</v>
      </c>
      <c r="H4602" s="9" t="s">
        <v>1434</v>
      </c>
      <c r="I4602" s="9" t="s">
        <v>1434</v>
      </c>
      <c r="J4602" s="12">
        <v>1</v>
      </c>
      <c r="K4602" s="13">
        <v>42552</v>
      </c>
      <c r="L4602" s="86">
        <f>(Tabla2[[#This Row],[release_year]]-'VARIANZA Y DES. EST'!$L$11)^2</f>
        <v>3.2471164275211517E-2</v>
      </c>
      <c r="M4602" s="12">
        <v>2014</v>
      </c>
      <c r="N4602" s="9" t="s">
        <v>76</v>
      </c>
      <c r="O4602" s="9" t="s">
        <v>17318</v>
      </c>
      <c r="P4602" s="12">
        <v>114</v>
      </c>
      <c r="Q4602" s="12">
        <v>114</v>
      </c>
      <c r="R4602" s="12">
        <v>208.36929563285551</v>
      </c>
      <c r="S4602" s="12" t="s">
        <v>28</v>
      </c>
      <c r="T4602" s="9" t="s">
        <v>2372</v>
      </c>
      <c r="U4602" s="9" t="s">
        <v>239</v>
      </c>
      <c r="V4602" s="9" t="s">
        <v>2372</v>
      </c>
      <c r="W4602" s="14">
        <v>2</v>
      </c>
    </row>
    <row r="4603" spans="1:23" x14ac:dyDescent="0.25">
      <c r="A4603" s="8">
        <v>8256</v>
      </c>
      <c r="B4603" s="9" t="s">
        <v>17509</v>
      </c>
      <c r="C4603" s="9" t="s">
        <v>22</v>
      </c>
      <c r="D4603" s="9" t="s">
        <v>17510</v>
      </c>
      <c r="E4603" s="9" t="s">
        <v>14498</v>
      </c>
      <c r="F4603" s="9" t="s">
        <v>17511</v>
      </c>
      <c r="G4603" s="12">
        <v>6</v>
      </c>
      <c r="H4603" s="9" t="s">
        <v>116</v>
      </c>
      <c r="I4603" s="9" t="s">
        <v>116</v>
      </c>
      <c r="J4603" s="12">
        <v>1</v>
      </c>
      <c r="K4603" s="13">
        <v>43580</v>
      </c>
      <c r="L4603" s="86">
        <f>(Tabla2[[#This Row],[release_year]]-'VARIANZA Y DES. EST'!$L$11)^2</f>
        <v>10.1136565849629</v>
      </c>
      <c r="M4603" s="12">
        <v>2011</v>
      </c>
      <c r="N4603" s="9" t="s">
        <v>35</v>
      </c>
      <c r="O4603" s="9" t="s">
        <v>17318</v>
      </c>
      <c r="P4603" s="12">
        <v>114</v>
      </c>
      <c r="Q4603" s="12">
        <v>114</v>
      </c>
      <c r="R4603" s="12">
        <v>208.36929563285551</v>
      </c>
      <c r="S4603" s="12" t="s">
        <v>28</v>
      </c>
      <c r="T4603" s="9" t="s">
        <v>14844</v>
      </c>
      <c r="U4603" s="9" t="s">
        <v>95</v>
      </c>
      <c r="V4603" s="9" t="s">
        <v>14844</v>
      </c>
      <c r="W4603" s="14">
        <v>3</v>
      </c>
    </row>
    <row r="4604" spans="1:23" x14ac:dyDescent="0.25">
      <c r="A4604" s="8">
        <v>8564</v>
      </c>
      <c r="B4604" s="9" t="s">
        <v>17512</v>
      </c>
      <c r="C4604" s="9" t="s">
        <v>22</v>
      </c>
      <c r="D4604" s="9" t="s">
        <v>17513</v>
      </c>
      <c r="E4604" s="9" t="s">
        <v>17514</v>
      </c>
      <c r="F4604" s="9" t="s">
        <v>17515</v>
      </c>
      <c r="G4604" s="12">
        <v>10</v>
      </c>
      <c r="H4604" s="9" t="s">
        <v>231</v>
      </c>
      <c r="I4604" s="9" t="s">
        <v>231</v>
      </c>
      <c r="J4604" s="12">
        <v>1</v>
      </c>
      <c r="K4604" s="16">
        <v>43414</v>
      </c>
      <c r="L4604" s="86">
        <f>(Tabla2[[#This Row],[release_year]]-'VARIANZA Y DES. EST'!$L$11)^2</f>
        <v>7.9512857435875226</v>
      </c>
      <c r="M4604" s="12">
        <v>2017</v>
      </c>
      <c r="N4604" s="9" t="s">
        <v>76</v>
      </c>
      <c r="O4604" s="9" t="s">
        <v>17318</v>
      </c>
      <c r="P4604" s="12">
        <v>114</v>
      </c>
      <c r="Q4604" s="12">
        <v>114</v>
      </c>
      <c r="R4604" s="12">
        <v>208.36929563285551</v>
      </c>
      <c r="S4604" s="12" t="s">
        <v>28</v>
      </c>
      <c r="T4604" s="9" t="s">
        <v>70</v>
      </c>
      <c r="U4604" s="9" t="s">
        <v>45</v>
      </c>
      <c r="V4604" s="9" t="s">
        <v>70</v>
      </c>
      <c r="W4604" s="14">
        <v>2</v>
      </c>
    </row>
    <row r="4605" spans="1:23" x14ac:dyDescent="0.25">
      <c r="A4605" s="8">
        <v>8616</v>
      </c>
      <c r="B4605" s="9" t="s">
        <v>17516</v>
      </c>
      <c r="C4605" s="9" t="s">
        <v>22</v>
      </c>
      <c r="D4605" s="9" t="s">
        <v>17517</v>
      </c>
      <c r="E4605" s="9" t="s">
        <v>17518</v>
      </c>
      <c r="F4605" s="9" t="s">
        <v>17519</v>
      </c>
      <c r="G4605" s="12">
        <v>14</v>
      </c>
      <c r="H4605" s="9" t="s">
        <v>25</v>
      </c>
      <c r="I4605" s="9" t="s">
        <v>25</v>
      </c>
      <c r="J4605" s="12">
        <v>1</v>
      </c>
      <c r="K4605" s="13">
        <v>43282</v>
      </c>
      <c r="L4605" s="86">
        <f>(Tabla2[[#This Row],[release_year]]-'VARIANZA Y DES. EST'!$L$11)^2</f>
        <v>38.194842005650592</v>
      </c>
      <c r="M4605" s="12">
        <v>2008</v>
      </c>
      <c r="N4605" s="9" t="s">
        <v>43</v>
      </c>
      <c r="O4605" s="9" t="s">
        <v>17318</v>
      </c>
      <c r="P4605" s="12">
        <v>114</v>
      </c>
      <c r="Q4605" s="12">
        <v>114</v>
      </c>
      <c r="R4605" s="12">
        <v>208.36929563285551</v>
      </c>
      <c r="S4605" s="12" t="s">
        <v>28</v>
      </c>
      <c r="T4605" s="9" t="s">
        <v>2709</v>
      </c>
      <c r="U4605" s="9" t="s">
        <v>45</v>
      </c>
      <c r="V4605" s="9" t="s">
        <v>2709</v>
      </c>
      <c r="W4605" s="14">
        <v>2</v>
      </c>
    </row>
    <row r="4606" spans="1:23" x14ac:dyDescent="0.25">
      <c r="A4606" s="8">
        <v>8618</v>
      </c>
      <c r="B4606" s="9" t="s">
        <v>17520</v>
      </c>
      <c r="C4606" s="9" t="s">
        <v>22</v>
      </c>
      <c r="D4606" s="9" t="s">
        <v>17521</v>
      </c>
      <c r="E4606" s="9" t="s">
        <v>16410</v>
      </c>
      <c r="F4606" s="9" t="s">
        <v>17522</v>
      </c>
      <c r="G4606" s="12">
        <v>9</v>
      </c>
      <c r="H4606" s="9" t="s">
        <v>126</v>
      </c>
      <c r="I4606" s="9" t="s">
        <v>17523</v>
      </c>
      <c r="J4606" s="12">
        <v>3</v>
      </c>
      <c r="K4606" s="13">
        <v>43466</v>
      </c>
      <c r="L4606" s="86">
        <f>(Tabla2[[#This Row],[release_year]]-'VARIANZA Y DES. EST'!$L$11)^2</f>
        <v>3.2471164275211517E-2</v>
      </c>
      <c r="M4606" s="12">
        <v>2014</v>
      </c>
      <c r="N4606" s="9" t="s">
        <v>1991</v>
      </c>
      <c r="O4606" s="9" t="s">
        <v>17318</v>
      </c>
      <c r="P4606" s="12">
        <v>114</v>
      </c>
      <c r="Q4606" s="12">
        <v>114</v>
      </c>
      <c r="R4606" s="12">
        <v>208.36929563285551</v>
      </c>
      <c r="S4606" s="12" t="s">
        <v>28</v>
      </c>
      <c r="T4606" s="9" t="s">
        <v>3998</v>
      </c>
      <c r="U4606" s="9" t="s">
        <v>45</v>
      </c>
      <c r="V4606" s="9" t="s">
        <v>3998</v>
      </c>
      <c r="W4606" s="14">
        <v>3</v>
      </c>
    </row>
    <row r="4607" spans="1:23" x14ac:dyDescent="0.25">
      <c r="A4607" s="8">
        <v>47</v>
      </c>
      <c r="B4607" s="9" t="s">
        <v>17524</v>
      </c>
      <c r="C4607" s="9" t="s">
        <v>22</v>
      </c>
      <c r="D4607" s="9" t="s">
        <v>17525</v>
      </c>
      <c r="E4607" s="9" t="s">
        <v>17526</v>
      </c>
      <c r="F4607" s="9" t="s">
        <v>17527</v>
      </c>
      <c r="G4607" s="12">
        <v>10</v>
      </c>
      <c r="H4607" s="9" t="s">
        <v>530</v>
      </c>
      <c r="I4607" s="9" t="s">
        <v>17528</v>
      </c>
      <c r="J4607" s="12">
        <v>3</v>
      </c>
      <c r="K4607" s="13">
        <v>44455</v>
      </c>
      <c r="L4607" s="86">
        <f>(Tabla2[[#This Row],[release_year]]-'VARIANZA Y DES. EST'!$L$11)^2</f>
        <v>4.7532614447336705</v>
      </c>
      <c r="M4607" s="12">
        <v>2012</v>
      </c>
      <c r="N4607" s="9" t="s">
        <v>1991</v>
      </c>
      <c r="O4607" s="9" t="s">
        <v>17529</v>
      </c>
      <c r="P4607" s="12">
        <v>115</v>
      </c>
      <c r="Q4607" s="12">
        <v>115</v>
      </c>
      <c r="R4607" s="12">
        <v>238.2393005260214</v>
      </c>
      <c r="S4607" s="12" t="s">
        <v>28</v>
      </c>
      <c r="T4607" s="9" t="s">
        <v>38</v>
      </c>
      <c r="U4607" s="9" t="s">
        <v>38</v>
      </c>
      <c r="V4607" s="9" t="s">
        <v>38</v>
      </c>
      <c r="W4607" s="14">
        <v>1</v>
      </c>
    </row>
    <row r="4608" spans="1:23" x14ac:dyDescent="0.25">
      <c r="A4608" s="8">
        <v>127</v>
      </c>
      <c r="B4608" s="9" t="s">
        <v>17530</v>
      </c>
      <c r="C4608" s="9" t="s">
        <v>22</v>
      </c>
      <c r="D4608" s="9" t="s">
        <v>17531</v>
      </c>
      <c r="E4608" s="9" t="s">
        <v>17532</v>
      </c>
      <c r="F4608" s="9" t="s">
        <v>17533</v>
      </c>
      <c r="G4608" s="12">
        <v>8</v>
      </c>
      <c r="H4608" s="9" t="s">
        <v>518</v>
      </c>
      <c r="I4608" s="9" t="s">
        <v>518</v>
      </c>
      <c r="J4608" s="12">
        <v>1</v>
      </c>
      <c r="K4608" s="13">
        <v>44441</v>
      </c>
      <c r="L4608" s="86">
        <f>(Tabla2[[#This Row],[release_year]]-'VARIANZA Y DES. EST'!$L$11)^2</f>
        <v>33.870100322899837</v>
      </c>
      <c r="M4608" s="12">
        <v>2020</v>
      </c>
      <c r="N4608" s="9" t="s">
        <v>35</v>
      </c>
      <c r="O4608" s="9" t="s">
        <v>17529</v>
      </c>
      <c r="P4608" s="12">
        <v>115</v>
      </c>
      <c r="Q4608" s="12">
        <v>115</v>
      </c>
      <c r="R4608" s="12">
        <v>238.2393005260214</v>
      </c>
      <c r="S4608" s="12" t="s">
        <v>28</v>
      </c>
      <c r="T4608" s="9" t="s">
        <v>3319</v>
      </c>
      <c r="U4608" s="9" t="s">
        <v>45</v>
      </c>
      <c r="V4608" s="9" t="s">
        <v>3319</v>
      </c>
      <c r="W4608" s="14">
        <v>3</v>
      </c>
    </row>
    <row r="4609" spans="1:23" x14ac:dyDescent="0.25">
      <c r="A4609" s="8">
        <v>129</v>
      </c>
      <c r="B4609" s="9" t="s">
        <v>17534</v>
      </c>
      <c r="C4609" s="9" t="s">
        <v>22</v>
      </c>
      <c r="D4609" s="9" t="s">
        <v>17535</v>
      </c>
      <c r="E4609" s="9" t="s">
        <v>13512</v>
      </c>
      <c r="F4609" s="9" t="s">
        <v>17536</v>
      </c>
      <c r="G4609" s="12">
        <v>10</v>
      </c>
      <c r="H4609" s="12"/>
      <c r="I4609" s="9"/>
      <c r="J4609" s="12">
        <v>0</v>
      </c>
      <c r="K4609" s="13">
        <v>44440</v>
      </c>
      <c r="L4609" s="86">
        <f>(Tabla2[[#This Row],[release_year]]-'VARIANZA Y DES. EST'!$L$11)^2</f>
        <v>7.9512857435875226</v>
      </c>
      <c r="M4609" s="12">
        <v>2017</v>
      </c>
      <c r="N4609" s="9" t="s">
        <v>43</v>
      </c>
      <c r="O4609" s="9" t="s">
        <v>17529</v>
      </c>
      <c r="P4609" s="12">
        <v>115</v>
      </c>
      <c r="Q4609" s="12">
        <v>115</v>
      </c>
      <c r="R4609" s="12">
        <v>238.2393005260214</v>
      </c>
      <c r="S4609" s="12" t="s">
        <v>28</v>
      </c>
      <c r="T4609" s="9" t="s">
        <v>460</v>
      </c>
      <c r="U4609" s="9" t="s">
        <v>45</v>
      </c>
      <c r="V4609" s="9" t="s">
        <v>460</v>
      </c>
      <c r="W4609" s="14">
        <v>3</v>
      </c>
    </row>
    <row r="4610" spans="1:23" x14ac:dyDescent="0.25">
      <c r="A4610" s="8">
        <v>247</v>
      </c>
      <c r="B4610" s="9" t="s">
        <v>17537</v>
      </c>
      <c r="C4610" s="9" t="s">
        <v>22</v>
      </c>
      <c r="D4610" s="9" t="s">
        <v>17538</v>
      </c>
      <c r="E4610" s="9" t="s">
        <v>17539</v>
      </c>
      <c r="F4610" s="18" t="s">
        <v>17540</v>
      </c>
      <c r="G4610" s="12">
        <v>7</v>
      </c>
      <c r="H4610" s="12"/>
      <c r="I4610" s="9"/>
      <c r="J4610" s="12">
        <v>0</v>
      </c>
      <c r="K4610" s="13">
        <v>44428</v>
      </c>
      <c r="L4610" s="86">
        <f>(Tabla2[[#This Row],[release_year]]-'VARIANZA Y DES. EST'!$L$11)^2</f>
        <v>46.509705182670608</v>
      </c>
      <c r="M4610" s="12">
        <v>2021</v>
      </c>
      <c r="N4610" s="9" t="s">
        <v>76</v>
      </c>
      <c r="O4610" s="9" t="s">
        <v>17529</v>
      </c>
      <c r="P4610" s="12">
        <v>115</v>
      </c>
      <c r="Q4610" s="12">
        <v>115</v>
      </c>
      <c r="R4610" s="12">
        <v>238.2393005260214</v>
      </c>
      <c r="S4610" s="12" t="s">
        <v>28</v>
      </c>
      <c r="T4610" s="9" t="s">
        <v>3319</v>
      </c>
      <c r="U4610" s="9" t="s">
        <v>45</v>
      </c>
      <c r="V4610" s="9" t="s">
        <v>3319</v>
      </c>
      <c r="W4610" s="14">
        <v>3</v>
      </c>
    </row>
    <row r="4611" spans="1:23" x14ac:dyDescent="0.25">
      <c r="A4611" s="8">
        <v>299</v>
      </c>
      <c r="B4611" s="9" t="s">
        <v>17541</v>
      </c>
      <c r="C4611" s="9" t="s">
        <v>22</v>
      </c>
      <c r="D4611" s="9" t="s">
        <v>17542</v>
      </c>
      <c r="E4611" s="9" t="s">
        <v>17110</v>
      </c>
      <c r="F4611" s="9" t="s">
        <v>17543</v>
      </c>
      <c r="G4611" s="12">
        <v>11</v>
      </c>
      <c r="H4611" s="9" t="s">
        <v>175</v>
      </c>
      <c r="I4611" s="9" t="s">
        <v>175</v>
      </c>
      <c r="J4611" s="12">
        <v>1</v>
      </c>
      <c r="K4611" s="13">
        <v>44414</v>
      </c>
      <c r="L4611" s="86">
        <f>(Tabla2[[#This Row],[release_year]]-'VARIANZA Y DES. EST'!$L$11)^2</f>
        <v>33.870100322899837</v>
      </c>
      <c r="M4611" s="12">
        <v>2020</v>
      </c>
      <c r="N4611" s="9" t="s">
        <v>76</v>
      </c>
      <c r="O4611" s="9" t="s">
        <v>17529</v>
      </c>
      <c r="P4611" s="12">
        <v>115</v>
      </c>
      <c r="Q4611" s="12">
        <v>115</v>
      </c>
      <c r="R4611" s="12">
        <v>238.2393005260214</v>
      </c>
      <c r="S4611" s="12" t="s">
        <v>28</v>
      </c>
      <c r="T4611" s="9" t="s">
        <v>2492</v>
      </c>
      <c r="U4611" s="9" t="s">
        <v>95</v>
      </c>
      <c r="V4611" s="9" t="s">
        <v>2492</v>
      </c>
      <c r="W4611" s="14">
        <v>3</v>
      </c>
    </row>
    <row r="4612" spans="1:23" x14ac:dyDescent="0.25">
      <c r="A4612" s="8">
        <v>308</v>
      </c>
      <c r="B4612" s="9" t="s">
        <v>17544</v>
      </c>
      <c r="C4612" s="9" t="s">
        <v>22</v>
      </c>
      <c r="D4612" s="9" t="s">
        <v>17545</v>
      </c>
      <c r="E4612" s="18" t="s">
        <v>17546</v>
      </c>
      <c r="F4612" s="18" t="s">
        <v>17547</v>
      </c>
      <c r="G4612" s="12">
        <v>10</v>
      </c>
      <c r="H4612" s="9" t="s">
        <v>25</v>
      </c>
      <c r="I4612" s="9" t="s">
        <v>25</v>
      </c>
      <c r="J4612" s="12">
        <v>1</v>
      </c>
      <c r="K4612" s="13">
        <v>44412</v>
      </c>
      <c r="L4612" s="86">
        <f>(Tabla2[[#This Row],[release_year]]-'VARIANZA Y DES. EST'!$L$11)^2</f>
        <v>46.509705182670608</v>
      </c>
      <c r="M4612" s="12">
        <v>2021</v>
      </c>
      <c r="N4612" s="9" t="s">
        <v>76</v>
      </c>
      <c r="O4612" s="9" t="s">
        <v>17529</v>
      </c>
      <c r="P4612" s="12">
        <v>115</v>
      </c>
      <c r="Q4612" s="12">
        <v>115</v>
      </c>
      <c r="R4612" s="12">
        <v>238.2393005260214</v>
      </c>
      <c r="S4612" s="12" t="s">
        <v>28</v>
      </c>
      <c r="T4612" s="9" t="s">
        <v>514</v>
      </c>
      <c r="U4612" s="9" t="s">
        <v>514</v>
      </c>
      <c r="V4612" s="9" t="s">
        <v>514</v>
      </c>
      <c r="W4612" s="14">
        <v>1</v>
      </c>
    </row>
    <row r="4613" spans="1:23" x14ac:dyDescent="0.25">
      <c r="A4613" s="8">
        <v>309</v>
      </c>
      <c r="B4613" s="9" t="s">
        <v>17548</v>
      </c>
      <c r="C4613" s="9" t="s">
        <v>22</v>
      </c>
      <c r="D4613" s="9" t="s">
        <v>17549</v>
      </c>
      <c r="E4613" s="9" t="s">
        <v>17550</v>
      </c>
      <c r="F4613" s="9" t="s">
        <v>17551</v>
      </c>
      <c r="G4613" s="12">
        <v>1</v>
      </c>
      <c r="H4613" s="9" t="s">
        <v>25</v>
      </c>
      <c r="I4613" s="9" t="s">
        <v>25</v>
      </c>
      <c r="J4613" s="12">
        <v>1</v>
      </c>
      <c r="K4613" s="13">
        <v>44412</v>
      </c>
      <c r="L4613" s="86">
        <f>(Tabla2[[#This Row],[release_year]]-'VARIANZA Y DES. EST'!$L$11)^2</f>
        <v>4.7532614447336705</v>
      </c>
      <c r="M4613" s="12">
        <v>2012</v>
      </c>
      <c r="N4613" s="9" t="s">
        <v>76</v>
      </c>
      <c r="O4613" s="9" t="s">
        <v>17529</v>
      </c>
      <c r="P4613" s="12">
        <v>115</v>
      </c>
      <c r="Q4613" s="12">
        <v>115</v>
      </c>
      <c r="R4613" s="12">
        <v>238.2393005260214</v>
      </c>
      <c r="S4613" s="12" t="s">
        <v>28</v>
      </c>
      <c r="T4613" s="9" t="s">
        <v>156</v>
      </c>
      <c r="U4613" s="9" t="s">
        <v>156</v>
      </c>
      <c r="V4613" s="9" t="s">
        <v>156</v>
      </c>
      <c r="W4613" s="14">
        <v>1</v>
      </c>
    </row>
    <row r="4614" spans="1:23" x14ac:dyDescent="0.25">
      <c r="A4614" s="8">
        <v>449</v>
      </c>
      <c r="B4614" s="9" t="s">
        <v>17552</v>
      </c>
      <c r="C4614" s="9" t="s">
        <v>22</v>
      </c>
      <c r="D4614" s="9" t="s">
        <v>17553</v>
      </c>
      <c r="E4614" s="9" t="s">
        <v>17554</v>
      </c>
      <c r="F4614" s="9" t="s">
        <v>17555</v>
      </c>
      <c r="G4614" s="12">
        <v>10</v>
      </c>
      <c r="H4614" s="9" t="s">
        <v>25</v>
      </c>
      <c r="I4614" s="9" t="s">
        <v>25</v>
      </c>
      <c r="J4614" s="12">
        <v>1</v>
      </c>
      <c r="K4614" s="13">
        <v>44393</v>
      </c>
      <c r="L4614" s="86">
        <f>(Tabla2[[#This Row],[release_year]]-'VARIANZA Y DES. EST'!$L$11)^2</f>
        <v>4.7532614447336705</v>
      </c>
      <c r="M4614" s="12">
        <v>2012</v>
      </c>
      <c r="N4614" s="9" t="s">
        <v>43</v>
      </c>
      <c r="O4614" s="9" t="s">
        <v>17529</v>
      </c>
      <c r="P4614" s="12">
        <v>115</v>
      </c>
      <c r="Q4614" s="12">
        <v>115</v>
      </c>
      <c r="R4614" s="12">
        <v>238.2393005260214</v>
      </c>
      <c r="S4614" s="12" t="s">
        <v>28</v>
      </c>
      <c r="T4614" s="9" t="s">
        <v>4008</v>
      </c>
      <c r="U4614" s="9" t="s">
        <v>45</v>
      </c>
      <c r="V4614" s="9" t="s">
        <v>4008</v>
      </c>
      <c r="W4614" s="14">
        <v>2</v>
      </c>
    </row>
    <row r="4615" spans="1:23" x14ac:dyDescent="0.25">
      <c r="A4615" s="8">
        <v>465</v>
      </c>
      <c r="B4615" s="9" t="s">
        <v>17556</v>
      </c>
      <c r="C4615" s="9" t="s">
        <v>22</v>
      </c>
      <c r="D4615" s="9" t="s">
        <v>17557</v>
      </c>
      <c r="E4615" s="9" t="s">
        <v>17558</v>
      </c>
      <c r="F4615" s="9" t="s">
        <v>17559</v>
      </c>
      <c r="G4615" s="12">
        <v>11</v>
      </c>
      <c r="H4615" s="12"/>
      <c r="I4615" s="9"/>
      <c r="J4615" s="12">
        <v>0</v>
      </c>
      <c r="K4615" s="13">
        <v>44391</v>
      </c>
      <c r="L4615" s="86">
        <f>(Tabla2[[#This Row],[release_year]]-'VARIANZA Y DES. EST'!$L$11)^2</f>
        <v>46.509705182670608</v>
      </c>
      <c r="M4615" s="12">
        <v>2021</v>
      </c>
      <c r="N4615" s="9" t="s">
        <v>1991</v>
      </c>
      <c r="O4615" s="9" t="s">
        <v>17529</v>
      </c>
      <c r="P4615" s="12">
        <v>115</v>
      </c>
      <c r="Q4615" s="12">
        <v>115</v>
      </c>
      <c r="R4615" s="12">
        <v>238.2393005260214</v>
      </c>
      <c r="S4615" s="12" t="s">
        <v>28</v>
      </c>
      <c r="T4615" s="9" t="s">
        <v>4567</v>
      </c>
      <c r="U4615" s="9" t="s">
        <v>38</v>
      </c>
      <c r="V4615" s="9" t="s">
        <v>4567</v>
      </c>
      <c r="W4615" s="14">
        <v>2</v>
      </c>
    </row>
    <row r="4616" spans="1:23" x14ac:dyDescent="0.25">
      <c r="A4616" s="8">
        <v>559</v>
      </c>
      <c r="B4616" s="9" t="s">
        <v>17560</v>
      </c>
      <c r="C4616" s="9" t="s">
        <v>22</v>
      </c>
      <c r="D4616" s="9" t="s">
        <v>17561</v>
      </c>
      <c r="E4616" s="9" t="s">
        <v>5364</v>
      </c>
      <c r="F4616" s="9" t="s">
        <v>17562</v>
      </c>
      <c r="G4616" s="12">
        <v>10</v>
      </c>
      <c r="H4616" s="9" t="s">
        <v>25</v>
      </c>
      <c r="I4616" s="9" t="s">
        <v>25</v>
      </c>
      <c r="J4616" s="12">
        <v>1</v>
      </c>
      <c r="K4616" s="13">
        <v>44378</v>
      </c>
      <c r="L4616" s="86">
        <f>(Tabla2[[#This Row],[release_year]]-'VARIANZA Y DES. EST'!$L$11)^2</f>
        <v>4.7532614447336705</v>
      </c>
      <c r="M4616" s="12">
        <v>2012</v>
      </c>
      <c r="N4616" s="9" t="s">
        <v>1991</v>
      </c>
      <c r="O4616" s="9" t="s">
        <v>17529</v>
      </c>
      <c r="P4616" s="12">
        <v>115</v>
      </c>
      <c r="Q4616" s="12">
        <v>115</v>
      </c>
      <c r="R4616" s="12">
        <v>238.2393005260214</v>
      </c>
      <c r="S4616" s="12" t="s">
        <v>28</v>
      </c>
      <c r="T4616" s="9" t="s">
        <v>38</v>
      </c>
      <c r="U4616" s="9" t="s">
        <v>38</v>
      </c>
      <c r="V4616" s="9" t="s">
        <v>38</v>
      </c>
      <c r="W4616" s="14">
        <v>1</v>
      </c>
    </row>
    <row r="4617" spans="1:23" x14ac:dyDescent="0.25">
      <c r="A4617" s="8">
        <v>576</v>
      </c>
      <c r="B4617" s="9" t="s">
        <v>17563</v>
      </c>
      <c r="C4617" s="9" t="s">
        <v>22</v>
      </c>
      <c r="D4617" s="9" t="s">
        <v>17564</v>
      </c>
      <c r="E4617" s="9" t="s">
        <v>17565</v>
      </c>
      <c r="F4617" s="9" t="s">
        <v>17566</v>
      </c>
      <c r="G4617" s="12">
        <v>10</v>
      </c>
      <c r="H4617" s="9" t="s">
        <v>25</v>
      </c>
      <c r="I4617" s="9" t="s">
        <v>25</v>
      </c>
      <c r="J4617" s="12">
        <v>1</v>
      </c>
      <c r="K4617" s="13">
        <v>44378</v>
      </c>
      <c r="L4617" s="86">
        <f>(Tabla2[[#This Row],[release_year]]-'VARIANZA Y DES. EST'!$L$11)^2</f>
        <v>17.47405172519213</v>
      </c>
      <c r="M4617" s="12">
        <v>2010</v>
      </c>
      <c r="N4617" s="9" t="s">
        <v>43</v>
      </c>
      <c r="O4617" s="9" t="s">
        <v>17529</v>
      </c>
      <c r="P4617" s="12">
        <v>115</v>
      </c>
      <c r="Q4617" s="12">
        <v>115</v>
      </c>
      <c r="R4617" s="12">
        <v>238.2393005260214</v>
      </c>
      <c r="S4617" s="12" t="s">
        <v>28</v>
      </c>
      <c r="T4617" s="9" t="s">
        <v>5279</v>
      </c>
      <c r="U4617" s="9" t="s">
        <v>95</v>
      </c>
      <c r="V4617" s="9" t="s">
        <v>5279</v>
      </c>
      <c r="W4617" s="14">
        <v>3</v>
      </c>
    </row>
    <row r="4618" spans="1:23" x14ac:dyDescent="0.25">
      <c r="A4618" s="8">
        <v>933</v>
      </c>
      <c r="B4618" s="9" t="s">
        <v>17567</v>
      </c>
      <c r="C4618" s="9" t="s">
        <v>22</v>
      </c>
      <c r="D4618" s="9" t="s">
        <v>17568</v>
      </c>
      <c r="E4618" s="9" t="s">
        <v>17569</v>
      </c>
      <c r="F4618" s="9" t="s">
        <v>17570</v>
      </c>
      <c r="G4618" s="12">
        <v>10</v>
      </c>
      <c r="H4618" s="9" t="s">
        <v>126</v>
      </c>
      <c r="I4618" s="9" t="s">
        <v>17571</v>
      </c>
      <c r="J4618" s="12">
        <v>4</v>
      </c>
      <c r="K4618" s="13">
        <v>44317</v>
      </c>
      <c r="L4618" s="86">
        <f>(Tabla2[[#This Row],[release_year]]-'VARIANZA Y DES. EST'!$L$11)^2</f>
        <v>17.47405172519213</v>
      </c>
      <c r="M4618" s="12">
        <v>2010</v>
      </c>
      <c r="N4618" s="9" t="s">
        <v>1991</v>
      </c>
      <c r="O4618" s="9" t="s">
        <v>17529</v>
      </c>
      <c r="P4618" s="12">
        <v>115</v>
      </c>
      <c r="Q4618" s="12">
        <v>115</v>
      </c>
      <c r="R4618" s="12">
        <v>238.2393005260214</v>
      </c>
      <c r="S4618" s="12" t="s">
        <v>28</v>
      </c>
      <c r="T4618" s="9" t="s">
        <v>38</v>
      </c>
      <c r="U4618" s="9" t="s">
        <v>38</v>
      </c>
      <c r="V4618" s="9" t="s">
        <v>38</v>
      </c>
      <c r="W4618" s="14">
        <v>1</v>
      </c>
    </row>
    <row r="4619" spans="1:23" x14ac:dyDescent="0.25">
      <c r="A4619" s="8">
        <v>1188</v>
      </c>
      <c r="B4619" s="9" t="s">
        <v>17572</v>
      </c>
      <c r="C4619" s="9" t="s">
        <v>22</v>
      </c>
      <c r="D4619" s="9" t="s">
        <v>17573</v>
      </c>
      <c r="E4619" s="9" t="s">
        <v>17574</v>
      </c>
      <c r="F4619" s="9" t="s">
        <v>17575</v>
      </c>
      <c r="G4619" s="12">
        <v>8</v>
      </c>
      <c r="H4619" s="9" t="s">
        <v>25</v>
      </c>
      <c r="I4619" s="9" t="s">
        <v>25</v>
      </c>
      <c r="J4619" s="12">
        <v>1</v>
      </c>
      <c r="K4619" s="13">
        <v>44273</v>
      </c>
      <c r="L4619" s="86">
        <f>(Tabla2[[#This Row],[release_year]]-'VARIANZA Y DES. EST'!$L$11)^2</f>
        <v>46.509705182670608</v>
      </c>
      <c r="M4619" s="12">
        <v>2021</v>
      </c>
      <c r="N4619" s="9" t="s">
        <v>1991</v>
      </c>
      <c r="O4619" s="9" t="s">
        <v>17529</v>
      </c>
      <c r="P4619" s="12">
        <v>115</v>
      </c>
      <c r="Q4619" s="12">
        <v>115</v>
      </c>
      <c r="R4619" s="12">
        <v>238.2393005260214</v>
      </c>
      <c r="S4619" s="12" t="s">
        <v>28</v>
      </c>
      <c r="T4619" s="9" t="s">
        <v>3969</v>
      </c>
      <c r="U4619" s="9" t="s">
        <v>3969</v>
      </c>
      <c r="V4619" s="9" t="s">
        <v>3969</v>
      </c>
      <c r="W4619" s="14">
        <v>1</v>
      </c>
    </row>
    <row r="4620" spans="1:23" x14ac:dyDescent="0.25">
      <c r="A4620" s="8">
        <v>1245</v>
      </c>
      <c r="B4620" s="9" t="s">
        <v>17576</v>
      </c>
      <c r="C4620" s="9" t="s">
        <v>22</v>
      </c>
      <c r="D4620" s="9" t="s">
        <v>17577</v>
      </c>
      <c r="E4620" s="9" t="s">
        <v>17578</v>
      </c>
      <c r="F4620" s="9" t="s">
        <v>17579</v>
      </c>
      <c r="G4620" s="12">
        <v>8</v>
      </c>
      <c r="H4620" s="9" t="s">
        <v>518</v>
      </c>
      <c r="I4620" s="9" t="s">
        <v>518</v>
      </c>
      <c r="J4620" s="12">
        <v>1</v>
      </c>
      <c r="K4620" s="13">
        <v>44257</v>
      </c>
      <c r="L4620" s="86">
        <f>(Tabla2[[#This Row],[release_year]]-'VARIANZA Y DES. EST'!$L$11)^2</f>
        <v>33.870100322899837</v>
      </c>
      <c r="M4620" s="12">
        <v>2020</v>
      </c>
      <c r="N4620" s="9" t="s">
        <v>35</v>
      </c>
      <c r="O4620" s="9" t="s">
        <v>17529</v>
      </c>
      <c r="P4620" s="12">
        <v>115</v>
      </c>
      <c r="Q4620" s="12">
        <v>115</v>
      </c>
      <c r="R4620" s="12">
        <v>238.2393005260214</v>
      </c>
      <c r="S4620" s="12" t="s">
        <v>28</v>
      </c>
      <c r="T4620" s="9" t="s">
        <v>4337</v>
      </c>
      <c r="U4620" s="9" t="s">
        <v>38</v>
      </c>
      <c r="V4620" s="9" t="s">
        <v>4337</v>
      </c>
      <c r="W4620" s="14">
        <v>3</v>
      </c>
    </row>
    <row r="4621" spans="1:23" x14ac:dyDescent="0.25">
      <c r="A4621" s="8">
        <v>1410</v>
      </c>
      <c r="B4621" s="9" t="s">
        <v>17580</v>
      </c>
      <c r="C4621" s="9" t="s">
        <v>22</v>
      </c>
      <c r="D4621" s="9" t="s">
        <v>17581</v>
      </c>
      <c r="E4621" s="9" t="s">
        <v>17582</v>
      </c>
      <c r="F4621" s="9" t="s">
        <v>17583</v>
      </c>
      <c r="G4621" s="12">
        <v>8</v>
      </c>
      <c r="H4621" s="9" t="s">
        <v>25</v>
      </c>
      <c r="I4621" s="9" t="s">
        <v>25</v>
      </c>
      <c r="J4621" s="12">
        <v>1</v>
      </c>
      <c r="K4621" s="13">
        <v>44211</v>
      </c>
      <c r="L4621" s="86">
        <f>(Tabla2[[#This Row],[release_year]]-'VARIANZA Y DES. EST'!$L$11)^2</f>
        <v>33.870100322899837</v>
      </c>
      <c r="M4621" s="12">
        <v>2020</v>
      </c>
      <c r="N4621" s="9" t="s">
        <v>1991</v>
      </c>
      <c r="O4621" s="9" t="s">
        <v>17529</v>
      </c>
      <c r="P4621" s="12">
        <v>115</v>
      </c>
      <c r="Q4621" s="12">
        <v>115</v>
      </c>
      <c r="R4621" s="12">
        <v>238.2393005260214</v>
      </c>
      <c r="S4621" s="12" t="s">
        <v>28</v>
      </c>
      <c r="T4621" s="9" t="s">
        <v>3969</v>
      </c>
      <c r="U4621" s="9" t="s">
        <v>3969</v>
      </c>
      <c r="V4621" s="9" t="s">
        <v>3969</v>
      </c>
      <c r="W4621" s="14">
        <v>1</v>
      </c>
    </row>
    <row r="4622" spans="1:23" x14ac:dyDescent="0.25">
      <c r="A4622" s="8">
        <v>1501</v>
      </c>
      <c r="B4622" s="9" t="s">
        <v>17584</v>
      </c>
      <c r="C4622" s="9" t="s">
        <v>22</v>
      </c>
      <c r="D4622" s="9" t="s">
        <v>17585</v>
      </c>
      <c r="E4622" s="9" t="s">
        <v>17586</v>
      </c>
      <c r="F4622" s="9" t="s">
        <v>17587</v>
      </c>
      <c r="G4622" s="12">
        <v>10</v>
      </c>
      <c r="H4622" s="9" t="s">
        <v>4237</v>
      </c>
      <c r="I4622" s="9" t="s">
        <v>4237</v>
      </c>
      <c r="J4622" s="12">
        <v>1</v>
      </c>
      <c r="K4622" s="16">
        <v>44188</v>
      </c>
      <c r="L4622" s="86">
        <f>(Tabla2[[#This Row],[release_year]]-'VARIANZA Y DES. EST'!$L$11)^2</f>
        <v>33.870100322899837</v>
      </c>
      <c r="M4622" s="12">
        <v>2020</v>
      </c>
      <c r="N4622" s="9" t="s">
        <v>76</v>
      </c>
      <c r="O4622" s="9" t="s">
        <v>17529</v>
      </c>
      <c r="P4622" s="12">
        <v>115</v>
      </c>
      <c r="Q4622" s="12">
        <v>115</v>
      </c>
      <c r="R4622" s="12">
        <v>238.2393005260214</v>
      </c>
      <c r="S4622" s="12" t="s">
        <v>28</v>
      </c>
      <c r="T4622" s="9" t="s">
        <v>9271</v>
      </c>
      <c r="U4622" s="9" t="s">
        <v>45</v>
      </c>
      <c r="V4622" s="9" t="s">
        <v>9271</v>
      </c>
      <c r="W4622" s="14">
        <v>3</v>
      </c>
    </row>
    <row r="4623" spans="1:23" x14ac:dyDescent="0.25">
      <c r="A4623" s="8">
        <v>1583</v>
      </c>
      <c r="B4623" s="9" t="s">
        <v>17588</v>
      </c>
      <c r="C4623" s="9" t="s">
        <v>22</v>
      </c>
      <c r="D4623" s="9" t="s">
        <v>17589</v>
      </c>
      <c r="E4623" s="9" t="s">
        <v>17590</v>
      </c>
      <c r="F4623" s="9" t="s">
        <v>17591</v>
      </c>
      <c r="G4623" s="12">
        <v>11</v>
      </c>
      <c r="H4623" s="9" t="s">
        <v>25</v>
      </c>
      <c r="I4623" s="9" t="s">
        <v>25</v>
      </c>
      <c r="J4623" s="12">
        <v>1</v>
      </c>
      <c r="K4623" s="13">
        <v>44173</v>
      </c>
      <c r="L4623" s="86">
        <f>(Tabla2[[#This Row],[release_year]]-'VARIANZA Y DES. EST'!$L$11)^2</f>
        <v>3.3116808838167522</v>
      </c>
      <c r="M4623" s="12">
        <v>2016</v>
      </c>
      <c r="N4623" s="9" t="s">
        <v>1991</v>
      </c>
      <c r="O4623" s="9" t="s">
        <v>17529</v>
      </c>
      <c r="P4623" s="12">
        <v>115</v>
      </c>
      <c r="Q4623" s="12">
        <v>115</v>
      </c>
      <c r="R4623" s="12">
        <v>238.2393005260214</v>
      </c>
      <c r="S4623" s="12" t="s">
        <v>28</v>
      </c>
      <c r="T4623" s="9" t="s">
        <v>2709</v>
      </c>
      <c r="U4623" s="9" t="s">
        <v>45</v>
      </c>
      <c r="V4623" s="9" t="s">
        <v>2709</v>
      </c>
      <c r="W4623" s="14">
        <v>2</v>
      </c>
    </row>
    <row r="4624" spans="1:23" x14ac:dyDescent="0.25">
      <c r="A4624" s="8">
        <v>1613</v>
      </c>
      <c r="B4624" s="9" t="s">
        <v>17592</v>
      </c>
      <c r="C4624" s="9" t="s">
        <v>22</v>
      </c>
      <c r="D4624" s="9" t="s">
        <v>17593</v>
      </c>
      <c r="E4624" s="9" t="s">
        <v>12734</v>
      </c>
      <c r="F4624" s="18" t="s">
        <v>17594</v>
      </c>
      <c r="G4624" s="12">
        <v>11</v>
      </c>
      <c r="H4624" s="9" t="s">
        <v>25</v>
      </c>
      <c r="I4624" s="9" t="s">
        <v>25</v>
      </c>
      <c r="J4624" s="12">
        <v>1</v>
      </c>
      <c r="K4624" s="13">
        <v>44166</v>
      </c>
      <c r="L4624" s="86">
        <f>(Tabla2[[#This Row],[release_year]]-'VARIANZA Y DES. EST'!$L$11)^2</f>
        <v>3.2471164275211517E-2</v>
      </c>
      <c r="M4624" s="12">
        <v>2014</v>
      </c>
      <c r="N4624" s="9" t="s">
        <v>1991</v>
      </c>
      <c r="O4624" s="9" t="s">
        <v>17529</v>
      </c>
      <c r="P4624" s="12">
        <v>115</v>
      </c>
      <c r="Q4624" s="12">
        <v>115</v>
      </c>
      <c r="R4624" s="12">
        <v>238.2393005260214</v>
      </c>
      <c r="S4624" s="12" t="s">
        <v>28</v>
      </c>
      <c r="T4624" s="9" t="s">
        <v>1544</v>
      </c>
      <c r="U4624" s="9" t="s">
        <v>95</v>
      </c>
      <c r="V4624" s="9" t="s">
        <v>1544</v>
      </c>
      <c r="W4624" s="14">
        <v>2</v>
      </c>
    </row>
    <row r="4625" spans="1:23" x14ac:dyDescent="0.25">
      <c r="A4625" s="8">
        <v>1652</v>
      </c>
      <c r="B4625" s="9" t="s">
        <v>17595</v>
      </c>
      <c r="C4625" s="9" t="s">
        <v>22</v>
      </c>
      <c r="D4625" s="9" t="s">
        <v>17596</v>
      </c>
      <c r="E4625" s="18" t="s">
        <v>17597</v>
      </c>
      <c r="F4625" s="9" t="s">
        <v>17598</v>
      </c>
      <c r="G4625" s="12">
        <v>8</v>
      </c>
      <c r="H4625" s="9" t="s">
        <v>160</v>
      </c>
      <c r="I4625" s="9" t="s">
        <v>160</v>
      </c>
      <c r="J4625" s="12">
        <v>1</v>
      </c>
      <c r="K4625" s="16">
        <v>44160</v>
      </c>
      <c r="L4625" s="86">
        <f>(Tabla2[[#This Row],[release_year]]-'VARIANZA Y DES. EST'!$L$11)^2</f>
        <v>33.870100322899837</v>
      </c>
      <c r="M4625" s="12">
        <v>2020</v>
      </c>
      <c r="N4625" s="9" t="s">
        <v>99</v>
      </c>
      <c r="O4625" s="9" t="s">
        <v>17529</v>
      </c>
      <c r="P4625" s="12">
        <v>115</v>
      </c>
      <c r="Q4625" s="12">
        <v>115</v>
      </c>
      <c r="R4625" s="12">
        <v>238.2393005260214</v>
      </c>
      <c r="S4625" s="12" t="s">
        <v>28</v>
      </c>
      <c r="T4625" s="9" t="s">
        <v>111</v>
      </c>
      <c r="U4625" s="9" t="s">
        <v>30</v>
      </c>
      <c r="V4625" s="9" t="s">
        <v>111</v>
      </c>
      <c r="W4625" s="14">
        <v>2</v>
      </c>
    </row>
    <row r="4626" spans="1:23" x14ac:dyDescent="0.25">
      <c r="A4626" s="8">
        <v>1889</v>
      </c>
      <c r="B4626" s="9" t="s">
        <v>17599</v>
      </c>
      <c r="C4626" s="9" t="s">
        <v>22</v>
      </c>
      <c r="D4626" s="9" t="s">
        <v>17600</v>
      </c>
      <c r="E4626" s="18" t="s">
        <v>17601</v>
      </c>
      <c r="F4626" s="9" t="s">
        <v>17602</v>
      </c>
      <c r="G4626" s="12">
        <v>9</v>
      </c>
      <c r="H4626" s="9" t="s">
        <v>7034</v>
      </c>
      <c r="I4626" s="9" t="s">
        <v>7034</v>
      </c>
      <c r="J4626" s="12">
        <v>1</v>
      </c>
      <c r="K4626" s="13">
        <v>44107</v>
      </c>
      <c r="L4626" s="86">
        <f>(Tabla2[[#This Row],[release_year]]-'VARIANZA Y DES. EST'!$L$11)^2</f>
        <v>14.590890603358293</v>
      </c>
      <c r="M4626" s="12">
        <v>2018</v>
      </c>
      <c r="N4626" s="9" t="s">
        <v>35</v>
      </c>
      <c r="O4626" s="9" t="s">
        <v>17529</v>
      </c>
      <c r="P4626" s="12">
        <v>115</v>
      </c>
      <c r="Q4626" s="12">
        <v>115</v>
      </c>
      <c r="R4626" s="12">
        <v>238.2393005260214</v>
      </c>
      <c r="S4626" s="12" t="s">
        <v>28</v>
      </c>
      <c r="T4626" s="9" t="s">
        <v>8079</v>
      </c>
      <c r="U4626" s="9" t="s">
        <v>45</v>
      </c>
      <c r="V4626" s="9" t="s">
        <v>8079</v>
      </c>
      <c r="W4626" s="14">
        <v>3</v>
      </c>
    </row>
    <row r="4627" spans="1:23" x14ac:dyDescent="0.25">
      <c r="A4627" s="8">
        <v>1898</v>
      </c>
      <c r="B4627" s="9" t="s">
        <v>17603</v>
      </c>
      <c r="C4627" s="9" t="s">
        <v>22</v>
      </c>
      <c r="D4627" s="9" t="s">
        <v>17604</v>
      </c>
      <c r="E4627" s="18" t="s">
        <v>13339</v>
      </c>
      <c r="F4627" s="9" t="s">
        <v>17605</v>
      </c>
      <c r="G4627" s="12">
        <v>6</v>
      </c>
      <c r="H4627" s="9" t="s">
        <v>518</v>
      </c>
      <c r="I4627" s="9" t="s">
        <v>518</v>
      </c>
      <c r="J4627" s="12">
        <v>1</v>
      </c>
      <c r="K4627" s="13">
        <v>44106</v>
      </c>
      <c r="L4627" s="86">
        <f>(Tabla2[[#This Row],[release_year]]-'VARIANZA Y DES. EST'!$L$11)^2</f>
        <v>33.870100322899837</v>
      </c>
      <c r="M4627" s="12">
        <v>2020</v>
      </c>
      <c r="N4627" s="9" t="s">
        <v>76</v>
      </c>
      <c r="O4627" s="9" t="s">
        <v>17529</v>
      </c>
      <c r="P4627" s="12">
        <v>115</v>
      </c>
      <c r="Q4627" s="12">
        <v>115</v>
      </c>
      <c r="R4627" s="12">
        <v>238.2393005260214</v>
      </c>
      <c r="S4627" s="12" t="s">
        <v>28</v>
      </c>
      <c r="T4627" s="9" t="s">
        <v>2492</v>
      </c>
      <c r="U4627" s="9" t="s">
        <v>95</v>
      </c>
      <c r="V4627" s="9" t="s">
        <v>2492</v>
      </c>
      <c r="W4627" s="14">
        <v>3</v>
      </c>
    </row>
    <row r="4628" spans="1:23" x14ac:dyDescent="0.25">
      <c r="A4628" s="8">
        <v>1943</v>
      </c>
      <c r="B4628" s="9" t="s">
        <v>17606</v>
      </c>
      <c r="C4628" s="9" t="s">
        <v>22</v>
      </c>
      <c r="D4628" s="9" t="s">
        <v>17607</v>
      </c>
      <c r="E4628" s="9" t="s">
        <v>17608</v>
      </c>
      <c r="F4628" s="9" t="s">
        <v>17609</v>
      </c>
      <c r="G4628" s="12">
        <v>5</v>
      </c>
      <c r="H4628" s="9" t="s">
        <v>518</v>
      </c>
      <c r="I4628" s="9" t="s">
        <v>518</v>
      </c>
      <c r="J4628" s="12">
        <v>1</v>
      </c>
      <c r="K4628" s="13">
        <v>44102</v>
      </c>
      <c r="L4628" s="86">
        <f>(Tabla2[[#This Row],[release_year]]-'VARIANZA Y DES. EST'!$L$11)^2</f>
        <v>26.834446865421359</v>
      </c>
      <c r="M4628" s="12">
        <v>2009</v>
      </c>
      <c r="N4628" s="9" t="s">
        <v>35</v>
      </c>
      <c r="O4628" s="9" t="s">
        <v>17529</v>
      </c>
      <c r="P4628" s="12">
        <v>115</v>
      </c>
      <c r="Q4628" s="12">
        <v>115</v>
      </c>
      <c r="R4628" s="12">
        <v>238.2393005260214</v>
      </c>
      <c r="S4628" s="12" t="s">
        <v>28</v>
      </c>
      <c r="T4628" s="9" t="s">
        <v>3625</v>
      </c>
      <c r="U4628" s="9" t="s">
        <v>95</v>
      </c>
      <c r="V4628" s="9" t="s">
        <v>3625</v>
      </c>
      <c r="W4628" s="14">
        <v>3</v>
      </c>
    </row>
    <row r="4629" spans="1:23" x14ac:dyDescent="0.25">
      <c r="A4629" s="8">
        <v>1954</v>
      </c>
      <c r="B4629" s="9" t="s">
        <v>17610</v>
      </c>
      <c r="C4629" s="9" t="s">
        <v>22</v>
      </c>
      <c r="D4629" s="9" t="s">
        <v>17611</v>
      </c>
      <c r="E4629" s="9" t="s">
        <v>7032</v>
      </c>
      <c r="F4629" s="18" t="s">
        <v>17612</v>
      </c>
      <c r="G4629" s="12">
        <v>6</v>
      </c>
      <c r="H4629" s="12"/>
      <c r="I4629" s="9"/>
      <c r="J4629" s="12">
        <v>0</v>
      </c>
      <c r="K4629" s="13">
        <v>44099</v>
      </c>
      <c r="L4629" s="86">
        <f>(Tabla2[[#This Row],[release_year]]-'VARIANZA Y DES. EST'!$L$11)^2</f>
        <v>3.3116808838167522</v>
      </c>
      <c r="M4629" s="12">
        <v>2016</v>
      </c>
      <c r="N4629" s="9" t="s">
        <v>76</v>
      </c>
      <c r="O4629" s="9" t="s">
        <v>17529</v>
      </c>
      <c r="P4629" s="12">
        <v>115</v>
      </c>
      <c r="Q4629" s="12">
        <v>115</v>
      </c>
      <c r="R4629" s="12">
        <v>238.2393005260214</v>
      </c>
      <c r="S4629" s="12" t="s">
        <v>28</v>
      </c>
      <c r="T4629" s="9" t="s">
        <v>70</v>
      </c>
      <c r="U4629" s="9" t="s">
        <v>45</v>
      </c>
      <c r="V4629" s="9" t="s">
        <v>70</v>
      </c>
      <c r="W4629" s="14">
        <v>2</v>
      </c>
    </row>
    <row r="4630" spans="1:23" x14ac:dyDescent="0.25">
      <c r="A4630" s="8">
        <v>2077</v>
      </c>
      <c r="B4630" s="9" t="s">
        <v>17613</v>
      </c>
      <c r="C4630" s="9" t="s">
        <v>22</v>
      </c>
      <c r="D4630" s="9" t="s">
        <v>17614</v>
      </c>
      <c r="E4630" s="9" t="s">
        <v>17615</v>
      </c>
      <c r="F4630" s="9" t="s">
        <v>17616</v>
      </c>
      <c r="G4630" s="12">
        <v>8</v>
      </c>
      <c r="H4630" s="9" t="s">
        <v>25</v>
      </c>
      <c r="I4630" s="9" t="s">
        <v>25</v>
      </c>
      <c r="J4630" s="12">
        <v>1</v>
      </c>
      <c r="K4630" s="13">
        <v>44075</v>
      </c>
      <c r="L4630" s="86">
        <f>(Tabla2[[#This Row],[release_year]]-'VARIANZA Y DES. EST'!$L$11)^2</f>
        <v>33.870100322899837</v>
      </c>
      <c r="M4630" s="12">
        <v>2020</v>
      </c>
      <c r="N4630" s="9" t="s">
        <v>110</v>
      </c>
      <c r="O4630" s="9" t="s">
        <v>17529</v>
      </c>
      <c r="P4630" s="12">
        <v>115</v>
      </c>
      <c r="Q4630" s="12">
        <v>115</v>
      </c>
      <c r="R4630" s="12">
        <v>238.2393005260214</v>
      </c>
      <c r="S4630" s="12" t="s">
        <v>28</v>
      </c>
      <c r="T4630" s="9" t="s">
        <v>111</v>
      </c>
      <c r="U4630" s="9" t="s">
        <v>30</v>
      </c>
      <c r="V4630" s="9" t="s">
        <v>111</v>
      </c>
      <c r="W4630" s="14">
        <v>2</v>
      </c>
    </row>
    <row r="4631" spans="1:23" x14ac:dyDescent="0.25">
      <c r="A4631" s="8">
        <v>2210</v>
      </c>
      <c r="B4631" s="9" t="s">
        <v>17617</v>
      </c>
      <c r="C4631" s="9" t="s">
        <v>22</v>
      </c>
      <c r="D4631" s="9" t="s">
        <v>17618</v>
      </c>
      <c r="E4631" s="9" t="s">
        <v>17619</v>
      </c>
      <c r="F4631" s="9" t="s">
        <v>17620</v>
      </c>
      <c r="G4631" s="12">
        <v>9</v>
      </c>
      <c r="H4631" s="9" t="s">
        <v>175</v>
      </c>
      <c r="I4631" s="9" t="s">
        <v>175</v>
      </c>
      <c r="J4631" s="12">
        <v>1</v>
      </c>
      <c r="K4631" s="13">
        <v>44036</v>
      </c>
      <c r="L4631" s="86">
        <f>(Tabla2[[#This Row],[release_year]]-'VARIANZA Y DES. EST'!$L$11)^2</f>
        <v>23.230495463129063</v>
      </c>
      <c r="M4631" s="12">
        <v>2019</v>
      </c>
      <c r="N4631" s="9" t="s">
        <v>76</v>
      </c>
      <c r="O4631" s="9" t="s">
        <v>17529</v>
      </c>
      <c r="P4631" s="12">
        <v>115</v>
      </c>
      <c r="Q4631" s="12">
        <v>115</v>
      </c>
      <c r="R4631" s="12">
        <v>238.2393005260214</v>
      </c>
      <c r="S4631" s="12" t="s">
        <v>28</v>
      </c>
      <c r="T4631" s="9" t="s">
        <v>70</v>
      </c>
      <c r="U4631" s="9" t="s">
        <v>45</v>
      </c>
      <c r="V4631" s="9" t="s">
        <v>70</v>
      </c>
      <c r="W4631" s="14">
        <v>2</v>
      </c>
    </row>
    <row r="4632" spans="1:23" x14ac:dyDescent="0.25">
      <c r="A4632" s="8">
        <v>2310</v>
      </c>
      <c r="B4632" s="9" t="s">
        <v>17621</v>
      </c>
      <c r="C4632" s="9" t="s">
        <v>22</v>
      </c>
      <c r="D4632" s="9" t="s">
        <v>17622</v>
      </c>
      <c r="E4632" s="18" t="s">
        <v>17623</v>
      </c>
      <c r="F4632" s="9" t="s">
        <v>17624</v>
      </c>
      <c r="G4632" s="12">
        <v>8</v>
      </c>
      <c r="H4632" s="9" t="s">
        <v>7034</v>
      </c>
      <c r="I4632" s="9" t="s">
        <v>7034</v>
      </c>
      <c r="J4632" s="12">
        <v>1</v>
      </c>
      <c r="K4632" s="13">
        <v>44013</v>
      </c>
      <c r="L4632" s="86">
        <f>(Tabla2[[#This Row],[release_year]]-'VARIANZA Y DES. EST'!$L$11)^2</f>
        <v>0.67207602404598188</v>
      </c>
      <c r="M4632" s="12">
        <v>2015</v>
      </c>
      <c r="N4632" s="9" t="s">
        <v>76</v>
      </c>
      <c r="O4632" s="9" t="s">
        <v>17529</v>
      </c>
      <c r="P4632" s="12">
        <v>115</v>
      </c>
      <c r="Q4632" s="12">
        <v>115</v>
      </c>
      <c r="R4632" s="12">
        <v>238.2393005260214</v>
      </c>
      <c r="S4632" s="12" t="s">
        <v>28</v>
      </c>
      <c r="T4632" s="9" t="s">
        <v>4337</v>
      </c>
      <c r="U4632" s="9" t="s">
        <v>38</v>
      </c>
      <c r="V4632" s="9" t="s">
        <v>4337</v>
      </c>
      <c r="W4632" s="14">
        <v>3</v>
      </c>
    </row>
    <row r="4633" spans="1:23" x14ac:dyDescent="0.25">
      <c r="A4633" s="8">
        <v>2422</v>
      </c>
      <c r="B4633" s="9" t="s">
        <v>17625</v>
      </c>
      <c r="C4633" s="9" t="s">
        <v>22</v>
      </c>
      <c r="D4633" s="9" t="s">
        <v>17626</v>
      </c>
      <c r="E4633" s="9" t="s">
        <v>10765</v>
      </c>
      <c r="F4633" s="9" t="s">
        <v>17627</v>
      </c>
      <c r="G4633" s="12">
        <v>9</v>
      </c>
      <c r="H4633" s="9" t="s">
        <v>175</v>
      </c>
      <c r="I4633" s="9" t="s">
        <v>175</v>
      </c>
      <c r="J4633" s="12">
        <v>1</v>
      </c>
      <c r="K4633" s="13">
        <v>43987</v>
      </c>
      <c r="L4633" s="86">
        <f>(Tabla2[[#This Row],[release_year]]-'VARIANZA Y DES. EST'!$L$11)^2</f>
        <v>23.230495463129063</v>
      </c>
      <c r="M4633" s="12">
        <v>2019</v>
      </c>
      <c r="N4633" s="9" t="s">
        <v>76</v>
      </c>
      <c r="O4633" s="9" t="s">
        <v>17529</v>
      </c>
      <c r="P4633" s="12">
        <v>115</v>
      </c>
      <c r="Q4633" s="12">
        <v>115</v>
      </c>
      <c r="R4633" s="12">
        <v>238.2393005260214</v>
      </c>
      <c r="S4633" s="12" t="s">
        <v>28</v>
      </c>
      <c r="T4633" s="9" t="s">
        <v>859</v>
      </c>
      <c r="U4633" s="9" t="s">
        <v>95</v>
      </c>
      <c r="V4633" s="9" t="s">
        <v>859</v>
      </c>
      <c r="W4633" s="14">
        <v>2</v>
      </c>
    </row>
    <row r="4634" spans="1:23" x14ac:dyDescent="0.25">
      <c r="A4634" s="8">
        <v>2616</v>
      </c>
      <c r="B4634" s="9" t="s">
        <v>17628</v>
      </c>
      <c r="C4634" s="9" t="s">
        <v>22</v>
      </c>
      <c r="D4634" s="9" t="s">
        <v>17629</v>
      </c>
      <c r="E4634" s="9" t="s">
        <v>17630</v>
      </c>
      <c r="F4634" s="9" t="s">
        <v>17631</v>
      </c>
      <c r="G4634" s="12">
        <v>8</v>
      </c>
      <c r="H4634" s="9" t="s">
        <v>7034</v>
      </c>
      <c r="I4634" s="9" t="s">
        <v>7034</v>
      </c>
      <c r="J4634" s="12">
        <v>1</v>
      </c>
      <c r="K4634" s="13">
        <v>43949</v>
      </c>
      <c r="L4634" s="86">
        <f>(Tabla2[[#This Row],[release_year]]-'VARIANZA Y DES. EST'!$L$11)^2</f>
        <v>10.1136565849629</v>
      </c>
      <c r="M4634" s="12">
        <v>2011</v>
      </c>
      <c r="N4634" s="9" t="s">
        <v>35</v>
      </c>
      <c r="O4634" s="9" t="s">
        <v>17529</v>
      </c>
      <c r="P4634" s="12">
        <v>115</v>
      </c>
      <c r="Q4634" s="12">
        <v>115</v>
      </c>
      <c r="R4634" s="12">
        <v>238.2393005260214</v>
      </c>
      <c r="S4634" s="12" t="s">
        <v>28</v>
      </c>
      <c r="T4634" s="9" t="s">
        <v>2492</v>
      </c>
      <c r="U4634" s="9" t="s">
        <v>95</v>
      </c>
      <c r="V4634" s="9" t="s">
        <v>2492</v>
      </c>
      <c r="W4634" s="14">
        <v>3</v>
      </c>
    </row>
    <row r="4635" spans="1:23" x14ac:dyDescent="0.25">
      <c r="A4635" s="8">
        <v>2639</v>
      </c>
      <c r="B4635" s="9" t="s">
        <v>17632</v>
      </c>
      <c r="C4635" s="9" t="s">
        <v>22</v>
      </c>
      <c r="D4635" s="9" t="s">
        <v>17633</v>
      </c>
      <c r="E4635" s="18" t="s">
        <v>14887</v>
      </c>
      <c r="F4635" s="9" t="s">
        <v>17634</v>
      </c>
      <c r="G4635" s="12">
        <v>8</v>
      </c>
      <c r="H4635" s="9" t="s">
        <v>116</v>
      </c>
      <c r="I4635" s="9" t="s">
        <v>116</v>
      </c>
      <c r="J4635" s="12">
        <v>1</v>
      </c>
      <c r="K4635" s="13">
        <v>43946</v>
      </c>
      <c r="L4635" s="86">
        <f>(Tabla2[[#This Row],[release_year]]-'VARIANZA Y DES. EST'!$L$11)^2</f>
        <v>26.834446865421359</v>
      </c>
      <c r="M4635" s="12">
        <v>2009</v>
      </c>
      <c r="N4635" s="9" t="s">
        <v>35</v>
      </c>
      <c r="O4635" s="9" t="s">
        <v>17529</v>
      </c>
      <c r="P4635" s="12">
        <v>115</v>
      </c>
      <c r="Q4635" s="12">
        <v>115</v>
      </c>
      <c r="R4635" s="12">
        <v>238.2393005260214</v>
      </c>
      <c r="S4635" s="12" t="s">
        <v>28</v>
      </c>
      <c r="T4635" s="9" t="s">
        <v>2492</v>
      </c>
      <c r="U4635" s="9" t="s">
        <v>95</v>
      </c>
      <c r="V4635" s="9" t="s">
        <v>2492</v>
      </c>
      <c r="W4635" s="14">
        <v>3</v>
      </c>
    </row>
    <row r="4636" spans="1:23" x14ac:dyDescent="0.25">
      <c r="A4636" s="8">
        <v>2836</v>
      </c>
      <c r="B4636" s="9" t="s">
        <v>17635</v>
      </c>
      <c r="C4636" s="9" t="s">
        <v>22</v>
      </c>
      <c r="D4636" s="9" t="s">
        <v>17636</v>
      </c>
      <c r="E4636" s="18" t="s">
        <v>6989</v>
      </c>
      <c r="F4636" s="9" t="s">
        <v>17637</v>
      </c>
      <c r="G4636" s="12">
        <v>2</v>
      </c>
      <c r="H4636" s="9" t="s">
        <v>25</v>
      </c>
      <c r="I4636" s="9" t="s">
        <v>25</v>
      </c>
      <c r="J4636" s="12">
        <v>1</v>
      </c>
      <c r="K4636" s="13">
        <v>43896</v>
      </c>
      <c r="L4636" s="86">
        <f>(Tabla2[[#This Row],[release_year]]-'VARIANZA Y DES. EST'!$L$11)^2</f>
        <v>23.230495463129063</v>
      </c>
      <c r="M4636" s="12">
        <v>2019</v>
      </c>
      <c r="N4636" s="9" t="s">
        <v>76</v>
      </c>
      <c r="O4636" s="9" t="s">
        <v>17529</v>
      </c>
      <c r="P4636" s="12">
        <v>115</v>
      </c>
      <c r="Q4636" s="12">
        <v>115</v>
      </c>
      <c r="R4636" s="12">
        <v>238.2393005260214</v>
      </c>
      <c r="S4636" s="12" t="s">
        <v>28</v>
      </c>
      <c r="T4636" s="9" t="s">
        <v>576</v>
      </c>
      <c r="U4636" s="9" t="s">
        <v>57</v>
      </c>
      <c r="V4636" s="9" t="s">
        <v>576</v>
      </c>
      <c r="W4636" s="14">
        <v>2</v>
      </c>
    </row>
    <row r="4637" spans="1:23" x14ac:dyDescent="0.25">
      <c r="A4637" s="8">
        <v>3172</v>
      </c>
      <c r="B4637" s="9" t="s">
        <v>17638</v>
      </c>
      <c r="C4637" s="9" t="s">
        <v>22</v>
      </c>
      <c r="D4637" s="9" t="s">
        <v>17639</v>
      </c>
      <c r="E4637" s="18" t="s">
        <v>17640</v>
      </c>
      <c r="F4637" s="9" t="s">
        <v>17641</v>
      </c>
      <c r="G4637" s="12">
        <v>8</v>
      </c>
      <c r="H4637" s="9" t="s">
        <v>175</v>
      </c>
      <c r="I4637" s="9" t="s">
        <v>175</v>
      </c>
      <c r="J4637" s="12">
        <v>1</v>
      </c>
      <c r="K4637" s="13">
        <v>43805</v>
      </c>
      <c r="L4637" s="86">
        <f>(Tabla2[[#This Row],[release_year]]-'VARIANZA Y DES. EST'!$L$11)^2</f>
        <v>7.9512857435875226</v>
      </c>
      <c r="M4637" s="12">
        <v>2017</v>
      </c>
      <c r="N4637" s="9" t="s">
        <v>76</v>
      </c>
      <c r="O4637" s="9" t="s">
        <v>17529</v>
      </c>
      <c r="P4637" s="12">
        <v>115</v>
      </c>
      <c r="Q4637" s="12">
        <v>115</v>
      </c>
      <c r="R4637" s="12">
        <v>238.2393005260214</v>
      </c>
      <c r="S4637" s="12" t="s">
        <v>28</v>
      </c>
      <c r="T4637" s="9" t="s">
        <v>70</v>
      </c>
      <c r="U4637" s="9" t="s">
        <v>45</v>
      </c>
      <c r="V4637" s="9" t="s">
        <v>70</v>
      </c>
      <c r="W4637" s="14">
        <v>2</v>
      </c>
    </row>
    <row r="4638" spans="1:23" x14ac:dyDescent="0.25">
      <c r="A4638" s="8">
        <v>3992</v>
      </c>
      <c r="B4638" s="9" t="s">
        <v>17642</v>
      </c>
      <c r="C4638" s="9" t="s">
        <v>22</v>
      </c>
      <c r="D4638" s="9" t="s">
        <v>17643</v>
      </c>
      <c r="E4638" s="18" t="s">
        <v>17644</v>
      </c>
      <c r="F4638" s="9" t="s">
        <v>17645</v>
      </c>
      <c r="G4638" s="12">
        <v>11</v>
      </c>
      <c r="H4638" s="9" t="s">
        <v>3522</v>
      </c>
      <c r="I4638" s="9" t="s">
        <v>3522</v>
      </c>
      <c r="J4638" s="12">
        <v>1</v>
      </c>
      <c r="K4638" s="13">
        <v>43545</v>
      </c>
      <c r="L4638" s="86">
        <f>(Tabla2[[#This Row],[release_year]]-'VARIANZA Y DES. EST'!$L$11)^2</f>
        <v>3.3116808838167522</v>
      </c>
      <c r="M4638" s="12">
        <v>2016</v>
      </c>
      <c r="N4638" s="9" t="s">
        <v>35</v>
      </c>
      <c r="O4638" s="9" t="s">
        <v>17529</v>
      </c>
      <c r="P4638" s="12">
        <v>115</v>
      </c>
      <c r="Q4638" s="12">
        <v>115</v>
      </c>
      <c r="R4638" s="12">
        <v>238.2393005260214</v>
      </c>
      <c r="S4638" s="12" t="s">
        <v>28</v>
      </c>
      <c r="T4638" s="9" t="s">
        <v>4337</v>
      </c>
      <c r="U4638" s="9" t="s">
        <v>38</v>
      </c>
      <c r="V4638" s="9" t="s">
        <v>4337</v>
      </c>
      <c r="W4638" s="14">
        <v>3</v>
      </c>
    </row>
    <row r="4639" spans="1:23" x14ac:dyDescent="0.25">
      <c r="A4639" s="8">
        <v>3995</v>
      </c>
      <c r="B4639" s="9" t="s">
        <v>17646</v>
      </c>
      <c r="C4639" s="9" t="s">
        <v>22</v>
      </c>
      <c r="D4639" s="9" t="s">
        <v>17647</v>
      </c>
      <c r="E4639" s="9" t="s">
        <v>15261</v>
      </c>
      <c r="F4639" s="9" t="s">
        <v>17648</v>
      </c>
      <c r="G4639" s="12">
        <v>10</v>
      </c>
      <c r="H4639" s="9" t="s">
        <v>3522</v>
      </c>
      <c r="I4639" s="9" t="s">
        <v>3522</v>
      </c>
      <c r="J4639" s="12">
        <v>1</v>
      </c>
      <c r="K4639" s="13">
        <v>43545</v>
      </c>
      <c r="L4639" s="86">
        <f>(Tabla2[[#This Row],[release_year]]-'VARIANZA Y DES. EST'!$L$11)^2</f>
        <v>3.3116808838167522</v>
      </c>
      <c r="M4639" s="12">
        <v>2016</v>
      </c>
      <c r="N4639" s="9" t="s">
        <v>82</v>
      </c>
      <c r="O4639" s="9" t="s">
        <v>17529</v>
      </c>
      <c r="P4639" s="12">
        <v>115</v>
      </c>
      <c r="Q4639" s="12">
        <v>115</v>
      </c>
      <c r="R4639" s="12">
        <v>238.2393005260214</v>
      </c>
      <c r="S4639" s="12" t="s">
        <v>28</v>
      </c>
      <c r="T4639" s="9" t="s">
        <v>6997</v>
      </c>
      <c r="U4639" s="9" t="s">
        <v>239</v>
      </c>
      <c r="V4639" s="9" t="s">
        <v>6997</v>
      </c>
      <c r="W4639" s="14">
        <v>2</v>
      </c>
    </row>
    <row r="4640" spans="1:23" x14ac:dyDescent="0.25">
      <c r="A4640" s="8">
        <v>4014</v>
      </c>
      <c r="B4640" s="9" t="s">
        <v>17649</v>
      </c>
      <c r="C4640" s="9" t="s">
        <v>22</v>
      </c>
      <c r="D4640" s="9" t="s">
        <v>17650</v>
      </c>
      <c r="E4640" s="18" t="s">
        <v>13221</v>
      </c>
      <c r="F4640" s="9" t="s">
        <v>17651</v>
      </c>
      <c r="G4640" s="12">
        <v>11</v>
      </c>
      <c r="H4640" s="9" t="s">
        <v>3348</v>
      </c>
      <c r="I4640" s="9" t="s">
        <v>3348</v>
      </c>
      <c r="J4640" s="12">
        <v>1</v>
      </c>
      <c r="K4640" s="13">
        <v>43539</v>
      </c>
      <c r="L4640" s="86">
        <f>(Tabla2[[#This Row],[release_year]]-'VARIANZA Y DES. EST'!$L$11)^2</f>
        <v>14.590890603358293</v>
      </c>
      <c r="M4640" s="12">
        <v>2018</v>
      </c>
      <c r="N4640" s="9" t="s">
        <v>35</v>
      </c>
      <c r="O4640" s="9" t="s">
        <v>17529</v>
      </c>
      <c r="P4640" s="12">
        <v>115</v>
      </c>
      <c r="Q4640" s="12">
        <v>115</v>
      </c>
      <c r="R4640" s="12">
        <v>238.2393005260214</v>
      </c>
      <c r="S4640" s="12" t="s">
        <v>28</v>
      </c>
      <c r="T4640" s="9" t="s">
        <v>2930</v>
      </c>
      <c r="U4640" s="9" t="s">
        <v>38</v>
      </c>
      <c r="V4640" s="9" t="s">
        <v>2930</v>
      </c>
      <c r="W4640" s="14">
        <v>3</v>
      </c>
    </row>
    <row r="4641" spans="1:23" x14ac:dyDescent="0.25">
      <c r="A4641" s="8">
        <v>4113</v>
      </c>
      <c r="B4641" s="9" t="s">
        <v>17652</v>
      </c>
      <c r="C4641" s="9" t="s">
        <v>22</v>
      </c>
      <c r="D4641" s="9" t="s">
        <v>17653</v>
      </c>
      <c r="E4641" s="18" t="s">
        <v>17654</v>
      </c>
      <c r="F4641" s="9" t="s">
        <v>17655</v>
      </c>
      <c r="G4641" s="12">
        <v>8</v>
      </c>
      <c r="H4641" s="9" t="s">
        <v>518</v>
      </c>
      <c r="I4641" s="9" t="s">
        <v>518</v>
      </c>
      <c r="J4641" s="12">
        <v>1</v>
      </c>
      <c r="K4641" s="13">
        <v>43511</v>
      </c>
      <c r="L4641" s="86">
        <f>(Tabla2[[#This Row],[release_year]]-'VARIANZA Y DES. EST'!$L$11)^2</f>
        <v>38.194842005650592</v>
      </c>
      <c r="M4641" s="12">
        <v>2008</v>
      </c>
      <c r="N4641" s="9" t="s">
        <v>35</v>
      </c>
      <c r="O4641" s="9" t="s">
        <v>17529</v>
      </c>
      <c r="P4641" s="12">
        <v>115</v>
      </c>
      <c r="Q4641" s="12">
        <v>115</v>
      </c>
      <c r="R4641" s="12">
        <v>238.2393005260214</v>
      </c>
      <c r="S4641" s="12" t="s">
        <v>28</v>
      </c>
      <c r="T4641" s="9" t="s">
        <v>3625</v>
      </c>
      <c r="U4641" s="9" t="s">
        <v>95</v>
      </c>
      <c r="V4641" s="9" t="s">
        <v>3625</v>
      </c>
      <c r="W4641" s="14">
        <v>3</v>
      </c>
    </row>
    <row r="4642" spans="1:23" x14ac:dyDescent="0.25">
      <c r="A4642" s="8">
        <v>4222</v>
      </c>
      <c r="B4642" s="9" t="s">
        <v>17656</v>
      </c>
      <c r="C4642" s="9" t="s">
        <v>22</v>
      </c>
      <c r="D4642" s="9" t="s">
        <v>17657</v>
      </c>
      <c r="E4642" s="18" t="s">
        <v>17658</v>
      </c>
      <c r="F4642" s="9" t="s">
        <v>17659</v>
      </c>
      <c r="G4642" s="12">
        <v>6</v>
      </c>
      <c r="H4642" s="9" t="s">
        <v>518</v>
      </c>
      <c r="I4642" s="9" t="s">
        <v>518</v>
      </c>
      <c r="J4642" s="12">
        <v>1</v>
      </c>
      <c r="K4642" s="13">
        <v>43466</v>
      </c>
      <c r="L4642" s="86">
        <f>(Tabla2[[#This Row],[release_year]]-'VARIANZA Y DES. EST'!$L$11)^2</f>
        <v>14.590890603358293</v>
      </c>
      <c r="M4642" s="12">
        <v>2018</v>
      </c>
      <c r="N4642" s="9" t="s">
        <v>76</v>
      </c>
      <c r="O4642" s="9" t="s">
        <v>17529</v>
      </c>
      <c r="P4642" s="12">
        <v>115</v>
      </c>
      <c r="Q4642" s="12">
        <v>115</v>
      </c>
      <c r="R4642" s="12">
        <v>238.2393005260214</v>
      </c>
      <c r="S4642" s="12" t="s">
        <v>28</v>
      </c>
      <c r="T4642" s="9" t="s">
        <v>118</v>
      </c>
      <c r="U4642" s="9" t="s">
        <v>45</v>
      </c>
      <c r="V4642" s="9" t="s">
        <v>118</v>
      </c>
      <c r="W4642" s="14">
        <v>3</v>
      </c>
    </row>
    <row r="4643" spans="1:23" x14ac:dyDescent="0.25">
      <c r="A4643" s="8">
        <v>4338</v>
      </c>
      <c r="B4643" s="9" t="s">
        <v>17660</v>
      </c>
      <c r="C4643" s="9" t="s">
        <v>22</v>
      </c>
      <c r="D4643" s="9" t="s">
        <v>17661</v>
      </c>
      <c r="E4643" s="18" t="s">
        <v>3797</v>
      </c>
      <c r="F4643" s="18" t="s">
        <v>17662</v>
      </c>
      <c r="G4643" s="12">
        <v>3</v>
      </c>
      <c r="H4643" s="9" t="s">
        <v>3799</v>
      </c>
      <c r="I4643" s="9" t="s">
        <v>3799</v>
      </c>
      <c r="J4643" s="12">
        <v>1</v>
      </c>
      <c r="K4643" s="13">
        <v>43435</v>
      </c>
      <c r="L4643" s="86">
        <f>(Tabla2[[#This Row],[release_year]]-'VARIANZA Y DES. EST'!$L$11)^2</f>
        <v>10.1136565849629</v>
      </c>
      <c r="M4643" s="12">
        <v>2011</v>
      </c>
      <c r="N4643" s="9" t="s">
        <v>82</v>
      </c>
      <c r="O4643" s="9" t="s">
        <v>17529</v>
      </c>
      <c r="P4643" s="12">
        <v>115</v>
      </c>
      <c r="Q4643" s="12">
        <v>115</v>
      </c>
      <c r="R4643" s="12">
        <v>238.2393005260214</v>
      </c>
      <c r="S4643" s="12" t="s">
        <v>28</v>
      </c>
      <c r="T4643" s="9" t="s">
        <v>3625</v>
      </c>
      <c r="U4643" s="9" t="s">
        <v>95</v>
      </c>
      <c r="V4643" s="9" t="s">
        <v>3625</v>
      </c>
      <c r="W4643" s="14">
        <v>3</v>
      </c>
    </row>
    <row r="4644" spans="1:23" x14ac:dyDescent="0.25">
      <c r="A4644" s="8">
        <v>4397</v>
      </c>
      <c r="B4644" s="9" t="s">
        <v>17663</v>
      </c>
      <c r="C4644" s="9" t="s">
        <v>22</v>
      </c>
      <c r="D4644" s="9" t="s">
        <v>17664</v>
      </c>
      <c r="E4644" s="18" t="s">
        <v>17665</v>
      </c>
      <c r="F4644" s="9" t="s">
        <v>17666</v>
      </c>
      <c r="G4644" s="12">
        <v>6</v>
      </c>
      <c r="H4644" s="9" t="s">
        <v>390</v>
      </c>
      <c r="I4644" s="9" t="s">
        <v>390</v>
      </c>
      <c r="J4644" s="12">
        <v>1</v>
      </c>
      <c r="K4644" s="16">
        <v>43419</v>
      </c>
      <c r="L4644" s="86">
        <f>(Tabla2[[#This Row],[release_year]]-'VARIANZA Y DES. EST'!$L$11)^2</f>
        <v>7.9512857435875226</v>
      </c>
      <c r="M4644" s="12">
        <v>2017</v>
      </c>
      <c r="N4644" s="9" t="s">
        <v>35</v>
      </c>
      <c r="O4644" s="9" t="s">
        <v>17529</v>
      </c>
      <c r="P4644" s="12">
        <v>115</v>
      </c>
      <c r="Q4644" s="12">
        <v>115</v>
      </c>
      <c r="R4644" s="12">
        <v>238.2393005260214</v>
      </c>
      <c r="S4644" s="12" t="s">
        <v>28</v>
      </c>
      <c r="T4644" s="9" t="s">
        <v>70</v>
      </c>
      <c r="U4644" s="9" t="s">
        <v>45</v>
      </c>
      <c r="V4644" s="9" t="s">
        <v>70</v>
      </c>
      <c r="W4644" s="14">
        <v>2</v>
      </c>
    </row>
    <row r="4645" spans="1:23" x14ac:dyDescent="0.25">
      <c r="A4645" s="8">
        <v>4478</v>
      </c>
      <c r="B4645" s="9" t="s">
        <v>17667</v>
      </c>
      <c r="C4645" s="9" t="s">
        <v>22</v>
      </c>
      <c r="D4645" s="9" t="s">
        <v>17668</v>
      </c>
      <c r="E4645" s="9" t="s">
        <v>17669</v>
      </c>
      <c r="F4645" s="9" t="s">
        <v>17670</v>
      </c>
      <c r="G4645" s="12">
        <v>6</v>
      </c>
      <c r="H4645" s="9" t="s">
        <v>518</v>
      </c>
      <c r="I4645" s="9" t="s">
        <v>518</v>
      </c>
      <c r="J4645" s="12">
        <v>1</v>
      </c>
      <c r="K4645" s="16">
        <v>43399</v>
      </c>
      <c r="L4645" s="86">
        <f>(Tabla2[[#This Row],[release_year]]-'VARIANZA Y DES. EST'!$L$11)^2</f>
        <v>14.590890603358293</v>
      </c>
      <c r="M4645" s="12">
        <v>2018</v>
      </c>
      <c r="N4645" s="9" t="s">
        <v>76</v>
      </c>
      <c r="O4645" s="9" t="s">
        <v>17529</v>
      </c>
      <c r="P4645" s="12">
        <v>115</v>
      </c>
      <c r="Q4645" s="12">
        <v>115</v>
      </c>
      <c r="R4645" s="12">
        <v>238.2393005260214</v>
      </c>
      <c r="S4645" s="12" t="s">
        <v>28</v>
      </c>
      <c r="T4645" s="9" t="s">
        <v>460</v>
      </c>
      <c r="U4645" s="9" t="s">
        <v>45</v>
      </c>
      <c r="V4645" s="9" t="s">
        <v>460</v>
      </c>
      <c r="W4645" s="14">
        <v>3</v>
      </c>
    </row>
    <row r="4646" spans="1:23" x14ac:dyDescent="0.25">
      <c r="A4646" s="8">
        <v>4594</v>
      </c>
      <c r="B4646" s="9" t="s">
        <v>17671</v>
      </c>
      <c r="C4646" s="9" t="s">
        <v>22</v>
      </c>
      <c r="D4646" s="9" t="s">
        <v>17672</v>
      </c>
      <c r="E4646" s="9" t="s">
        <v>17673</v>
      </c>
      <c r="F4646" s="9" t="s">
        <v>17674</v>
      </c>
      <c r="G4646" s="12">
        <v>8</v>
      </c>
      <c r="H4646" s="9" t="s">
        <v>518</v>
      </c>
      <c r="I4646" s="9" t="s">
        <v>518</v>
      </c>
      <c r="J4646" s="12">
        <v>1</v>
      </c>
      <c r="K4646" s="13">
        <v>43374</v>
      </c>
      <c r="L4646" s="86">
        <f>(Tabla2[[#This Row],[release_year]]-'VARIANZA Y DES. EST'!$L$11)^2</f>
        <v>1.3928663045044412</v>
      </c>
      <c r="M4646" s="12">
        <v>2013</v>
      </c>
      <c r="N4646" s="9" t="s">
        <v>35</v>
      </c>
      <c r="O4646" s="9" t="s">
        <v>17529</v>
      </c>
      <c r="P4646" s="12">
        <v>115</v>
      </c>
      <c r="Q4646" s="12">
        <v>115</v>
      </c>
      <c r="R4646" s="12">
        <v>238.2393005260214</v>
      </c>
      <c r="S4646" s="12" t="s">
        <v>28</v>
      </c>
      <c r="T4646" s="9" t="s">
        <v>3319</v>
      </c>
      <c r="U4646" s="9" t="s">
        <v>45</v>
      </c>
      <c r="V4646" s="9" t="s">
        <v>3319</v>
      </c>
      <c r="W4646" s="14">
        <v>3</v>
      </c>
    </row>
    <row r="4647" spans="1:23" x14ac:dyDescent="0.25">
      <c r="A4647" s="8">
        <v>4905</v>
      </c>
      <c r="B4647" s="9" t="s">
        <v>17675</v>
      </c>
      <c r="C4647" s="9" t="s">
        <v>22</v>
      </c>
      <c r="D4647" s="9" t="s">
        <v>17676</v>
      </c>
      <c r="E4647" s="18" t="s">
        <v>17677</v>
      </c>
      <c r="F4647" s="9" t="s">
        <v>17678</v>
      </c>
      <c r="G4647" s="12">
        <v>7</v>
      </c>
      <c r="H4647" s="9" t="s">
        <v>518</v>
      </c>
      <c r="I4647" s="9" t="s">
        <v>518</v>
      </c>
      <c r="J4647" s="12">
        <v>1</v>
      </c>
      <c r="K4647" s="13">
        <v>43220</v>
      </c>
      <c r="L4647" s="86">
        <f>(Tabla2[[#This Row],[release_year]]-'VARIANZA Y DES. EST'!$L$11)^2</f>
        <v>7.9512857435875226</v>
      </c>
      <c r="M4647" s="12">
        <v>2017</v>
      </c>
      <c r="N4647" s="9" t="s">
        <v>35</v>
      </c>
      <c r="O4647" s="9" t="s">
        <v>17529</v>
      </c>
      <c r="P4647" s="12">
        <v>115</v>
      </c>
      <c r="Q4647" s="12">
        <v>115</v>
      </c>
      <c r="R4647" s="12">
        <v>238.2393005260214</v>
      </c>
      <c r="S4647" s="12" t="s">
        <v>28</v>
      </c>
      <c r="T4647" s="9" t="s">
        <v>3625</v>
      </c>
      <c r="U4647" s="9" t="s">
        <v>95</v>
      </c>
      <c r="V4647" s="9" t="s">
        <v>3625</v>
      </c>
      <c r="W4647" s="14">
        <v>3</v>
      </c>
    </row>
    <row r="4648" spans="1:23" x14ac:dyDescent="0.25">
      <c r="A4648" s="8">
        <v>4970</v>
      </c>
      <c r="B4648" s="9" t="s">
        <v>17679</v>
      </c>
      <c r="C4648" s="9" t="s">
        <v>22</v>
      </c>
      <c r="D4648" s="9" t="s">
        <v>17680</v>
      </c>
      <c r="E4648" s="18" t="s">
        <v>9324</v>
      </c>
      <c r="F4648" s="9" t="s">
        <v>17681</v>
      </c>
      <c r="G4648" s="12">
        <v>10</v>
      </c>
      <c r="H4648" s="9" t="s">
        <v>3522</v>
      </c>
      <c r="I4648" s="9" t="s">
        <v>17682</v>
      </c>
      <c r="J4648" s="12">
        <v>2</v>
      </c>
      <c r="K4648" s="13">
        <v>43185</v>
      </c>
      <c r="L4648" s="86">
        <f>(Tabla2[[#This Row],[release_year]]-'VARIANZA Y DES. EST'!$L$11)^2</f>
        <v>3.3116808838167522</v>
      </c>
      <c r="M4648" s="12">
        <v>2016</v>
      </c>
      <c r="N4648" s="9" t="s">
        <v>76</v>
      </c>
      <c r="O4648" s="9" t="s">
        <v>17529</v>
      </c>
      <c r="P4648" s="12">
        <v>115</v>
      </c>
      <c r="Q4648" s="12">
        <v>115</v>
      </c>
      <c r="R4648" s="12">
        <v>238.2393005260214</v>
      </c>
      <c r="S4648" s="12" t="s">
        <v>28</v>
      </c>
      <c r="T4648" s="9" t="s">
        <v>460</v>
      </c>
      <c r="U4648" s="9" t="s">
        <v>45</v>
      </c>
      <c r="V4648" s="9" t="s">
        <v>460</v>
      </c>
      <c r="W4648" s="14">
        <v>3</v>
      </c>
    </row>
    <row r="4649" spans="1:23" x14ac:dyDescent="0.25">
      <c r="A4649" s="8">
        <v>4987</v>
      </c>
      <c r="B4649" s="9" t="s">
        <v>17683</v>
      </c>
      <c r="C4649" s="9" t="s">
        <v>22</v>
      </c>
      <c r="D4649" s="9" t="s">
        <v>17684</v>
      </c>
      <c r="E4649" s="9" t="s">
        <v>17685</v>
      </c>
      <c r="F4649" s="9" t="s">
        <v>17686</v>
      </c>
      <c r="G4649" s="12">
        <v>9</v>
      </c>
      <c r="H4649" s="9" t="s">
        <v>613</v>
      </c>
      <c r="I4649" s="9" t="s">
        <v>613</v>
      </c>
      <c r="J4649" s="12">
        <v>1</v>
      </c>
      <c r="K4649" s="13">
        <v>43174</v>
      </c>
      <c r="L4649" s="86">
        <f>(Tabla2[[#This Row],[release_year]]-'VARIANZA Y DES. EST'!$L$11)^2</f>
        <v>7.9512857435875226</v>
      </c>
      <c r="M4649" s="12">
        <v>2017</v>
      </c>
      <c r="N4649" s="9" t="s">
        <v>76</v>
      </c>
      <c r="O4649" s="9" t="s">
        <v>17529</v>
      </c>
      <c r="P4649" s="12">
        <v>115</v>
      </c>
      <c r="Q4649" s="12">
        <v>115</v>
      </c>
      <c r="R4649" s="12">
        <v>238.2393005260214</v>
      </c>
      <c r="S4649" s="12" t="s">
        <v>28</v>
      </c>
      <c r="T4649" s="9" t="s">
        <v>70</v>
      </c>
      <c r="U4649" s="9" t="s">
        <v>45</v>
      </c>
      <c r="V4649" s="9" t="s">
        <v>70</v>
      </c>
      <c r="W4649" s="14">
        <v>2</v>
      </c>
    </row>
    <row r="4650" spans="1:23" x14ac:dyDescent="0.25">
      <c r="A4650" s="8">
        <v>6075</v>
      </c>
      <c r="B4650" s="9" t="s">
        <v>17687</v>
      </c>
      <c r="C4650" s="9" t="s">
        <v>22</v>
      </c>
      <c r="D4650" s="9" t="s">
        <v>17688</v>
      </c>
      <c r="E4650" s="9" t="s">
        <v>13327</v>
      </c>
      <c r="F4650" s="9" t="s">
        <v>17689</v>
      </c>
      <c r="G4650" s="12">
        <v>11</v>
      </c>
      <c r="H4650" s="9" t="s">
        <v>518</v>
      </c>
      <c r="I4650" s="9" t="s">
        <v>518</v>
      </c>
      <c r="J4650" s="12">
        <v>1</v>
      </c>
      <c r="K4650" s="16">
        <v>43030</v>
      </c>
      <c r="L4650" s="86">
        <f>(Tabla2[[#This Row],[release_year]]-'VARIANZA Y DES. EST'!$L$11)^2</f>
        <v>17.47405172519213</v>
      </c>
      <c r="M4650" s="12">
        <v>2010</v>
      </c>
      <c r="N4650" s="9" t="s">
        <v>35</v>
      </c>
      <c r="O4650" s="9" t="s">
        <v>17529</v>
      </c>
      <c r="P4650" s="12">
        <v>115</v>
      </c>
      <c r="Q4650" s="12">
        <v>115</v>
      </c>
      <c r="R4650" s="12">
        <v>238.2393005260214</v>
      </c>
      <c r="S4650" s="12" t="s">
        <v>28</v>
      </c>
      <c r="T4650" s="9" t="s">
        <v>70</v>
      </c>
      <c r="U4650" s="9" t="s">
        <v>45</v>
      </c>
      <c r="V4650" s="9" t="s">
        <v>70</v>
      </c>
      <c r="W4650" s="14">
        <v>2</v>
      </c>
    </row>
    <row r="4651" spans="1:23" x14ac:dyDescent="0.25">
      <c r="A4651" s="8">
        <v>6278</v>
      </c>
      <c r="B4651" s="9" t="s">
        <v>17690</v>
      </c>
      <c r="C4651" s="9" t="s">
        <v>22</v>
      </c>
      <c r="D4651" s="9" t="s">
        <v>17691</v>
      </c>
      <c r="E4651" s="18" t="s">
        <v>17692</v>
      </c>
      <c r="F4651" s="9" t="s">
        <v>17693</v>
      </c>
      <c r="G4651" s="12">
        <v>6</v>
      </c>
      <c r="H4651" s="9" t="s">
        <v>518</v>
      </c>
      <c r="I4651" s="9" t="s">
        <v>518</v>
      </c>
      <c r="J4651" s="12">
        <v>1</v>
      </c>
      <c r="K4651" s="13">
        <v>43040</v>
      </c>
      <c r="L4651" s="86">
        <f>(Tabla2[[#This Row],[release_year]]-'VARIANZA Y DES. EST'!$L$11)^2</f>
        <v>3.3116808838167522</v>
      </c>
      <c r="M4651" s="12">
        <v>2016</v>
      </c>
      <c r="N4651" s="9" t="s">
        <v>76</v>
      </c>
      <c r="O4651" s="9" t="s">
        <v>17529</v>
      </c>
      <c r="P4651" s="12">
        <v>115</v>
      </c>
      <c r="Q4651" s="12">
        <v>115</v>
      </c>
      <c r="R4651" s="12">
        <v>238.2393005260214</v>
      </c>
      <c r="S4651" s="12" t="s">
        <v>28</v>
      </c>
      <c r="T4651" s="9" t="s">
        <v>3319</v>
      </c>
      <c r="U4651" s="9" t="s">
        <v>45</v>
      </c>
      <c r="V4651" s="9" t="s">
        <v>3319</v>
      </c>
      <c r="W4651" s="14">
        <v>3</v>
      </c>
    </row>
    <row r="4652" spans="1:23" x14ac:dyDescent="0.25">
      <c r="A4652" s="8">
        <v>6447</v>
      </c>
      <c r="B4652" s="9" t="s">
        <v>17694</v>
      </c>
      <c r="C4652" s="9" t="s">
        <v>22</v>
      </c>
      <c r="D4652" s="9" t="s">
        <v>17695</v>
      </c>
      <c r="E4652" s="18" t="s">
        <v>14774</v>
      </c>
      <c r="F4652" s="9" t="s">
        <v>17696</v>
      </c>
      <c r="G4652" s="12">
        <v>14</v>
      </c>
      <c r="H4652" s="9" t="s">
        <v>126</v>
      </c>
      <c r="I4652" s="9" t="s">
        <v>5012</v>
      </c>
      <c r="J4652" s="12">
        <v>2</v>
      </c>
      <c r="K4652" s="13">
        <v>43831</v>
      </c>
      <c r="L4652" s="86">
        <f>(Tabla2[[#This Row],[release_year]]-'VARIANZA Y DES. EST'!$L$11)^2</f>
        <v>84.276027426338274</v>
      </c>
      <c r="M4652" s="12">
        <v>2005</v>
      </c>
      <c r="N4652" s="9" t="s">
        <v>99</v>
      </c>
      <c r="O4652" s="9" t="s">
        <v>17529</v>
      </c>
      <c r="P4652" s="12">
        <v>115</v>
      </c>
      <c r="Q4652" s="12">
        <v>115</v>
      </c>
      <c r="R4652" s="12">
        <v>238.2393005260214</v>
      </c>
      <c r="S4652" s="12" t="s">
        <v>28</v>
      </c>
      <c r="T4652" s="9" t="s">
        <v>111</v>
      </c>
      <c r="U4652" s="9" t="s">
        <v>30</v>
      </c>
      <c r="V4652" s="9" t="s">
        <v>111</v>
      </c>
      <c r="W4652" s="14">
        <v>2</v>
      </c>
    </row>
    <row r="4653" spans="1:23" x14ac:dyDescent="0.25">
      <c r="A4653" s="8">
        <v>6553</v>
      </c>
      <c r="B4653" s="9" t="s">
        <v>17697</v>
      </c>
      <c r="C4653" s="9" t="s">
        <v>22</v>
      </c>
      <c r="D4653" s="9" t="s">
        <v>17698</v>
      </c>
      <c r="E4653" s="9" t="s">
        <v>17699</v>
      </c>
      <c r="F4653" s="9" t="s">
        <v>17700</v>
      </c>
      <c r="G4653" s="12">
        <v>7</v>
      </c>
      <c r="H4653" s="9" t="s">
        <v>1064</v>
      </c>
      <c r="I4653" s="9" t="s">
        <v>1064</v>
      </c>
      <c r="J4653" s="12">
        <v>1</v>
      </c>
      <c r="K4653" s="16">
        <v>42724</v>
      </c>
      <c r="L4653" s="86">
        <f>(Tabla2[[#This Row],[release_year]]-'VARIANZA Y DES. EST'!$L$11)^2</f>
        <v>0.67207602404598188</v>
      </c>
      <c r="M4653" s="12">
        <v>2015</v>
      </c>
      <c r="N4653" s="9" t="s">
        <v>842</v>
      </c>
      <c r="O4653" s="9" t="s">
        <v>17529</v>
      </c>
      <c r="P4653" s="12">
        <v>115</v>
      </c>
      <c r="Q4653" s="12">
        <v>115</v>
      </c>
      <c r="R4653" s="12">
        <v>238.2393005260214</v>
      </c>
      <c r="S4653" s="12" t="s">
        <v>28</v>
      </c>
      <c r="T4653" s="9" t="s">
        <v>17701</v>
      </c>
      <c r="U4653" s="9" t="s">
        <v>38</v>
      </c>
      <c r="V4653" s="9" t="s">
        <v>17701</v>
      </c>
      <c r="W4653" s="14">
        <v>3</v>
      </c>
    </row>
    <row r="4654" spans="1:23" x14ac:dyDescent="0.25">
      <c r="A4654" s="8">
        <v>6613</v>
      </c>
      <c r="B4654" s="9" t="s">
        <v>17702</v>
      </c>
      <c r="C4654" s="9" t="s">
        <v>22</v>
      </c>
      <c r="D4654" s="9" t="s">
        <v>17703</v>
      </c>
      <c r="E4654" s="18" t="s">
        <v>6943</v>
      </c>
      <c r="F4654" s="9" t="s">
        <v>17704</v>
      </c>
      <c r="G4654" s="12">
        <v>12</v>
      </c>
      <c r="H4654" s="9" t="s">
        <v>25</v>
      </c>
      <c r="I4654" s="9" t="s">
        <v>25</v>
      </c>
      <c r="J4654" s="12">
        <v>1</v>
      </c>
      <c r="K4654" s="13">
        <v>43831</v>
      </c>
      <c r="L4654" s="86">
        <f>(Tabla2[[#This Row],[release_year]]-'VARIANZA Y DES. EST'!$L$11)^2</f>
        <v>17.47405172519213</v>
      </c>
      <c r="M4654" s="12">
        <v>2010</v>
      </c>
      <c r="N4654" s="9" t="s">
        <v>43</v>
      </c>
      <c r="O4654" s="9" t="s">
        <v>17529</v>
      </c>
      <c r="P4654" s="12">
        <v>115</v>
      </c>
      <c r="Q4654" s="12">
        <v>115</v>
      </c>
      <c r="R4654" s="12">
        <v>238.2393005260214</v>
      </c>
      <c r="S4654" s="12" t="s">
        <v>28</v>
      </c>
      <c r="T4654" s="9" t="s">
        <v>95</v>
      </c>
      <c r="U4654" s="9" t="s">
        <v>95</v>
      </c>
      <c r="V4654" s="9" t="s">
        <v>95</v>
      </c>
      <c r="W4654" s="14">
        <v>1</v>
      </c>
    </row>
    <row r="4655" spans="1:23" x14ac:dyDescent="0.25">
      <c r="A4655" s="8">
        <v>6798</v>
      </c>
      <c r="B4655" s="9" t="s">
        <v>17705</v>
      </c>
      <c r="C4655" s="9" t="s">
        <v>22</v>
      </c>
      <c r="D4655" s="9" t="s">
        <v>17706</v>
      </c>
      <c r="E4655" s="18" t="s">
        <v>17707</v>
      </c>
      <c r="F4655" s="9" t="s">
        <v>17708</v>
      </c>
      <c r="G4655" s="12">
        <v>9</v>
      </c>
      <c r="H4655" s="9" t="s">
        <v>25</v>
      </c>
      <c r="I4655" s="9" t="s">
        <v>25</v>
      </c>
      <c r="J4655" s="12">
        <v>1</v>
      </c>
      <c r="K4655" s="13">
        <v>44197</v>
      </c>
      <c r="L4655" s="86">
        <f>(Tabla2[[#This Row],[release_year]]-'VARIANZA Y DES. EST'!$L$11)^2</f>
        <v>51.555237145879822</v>
      </c>
      <c r="M4655" s="12">
        <v>2007</v>
      </c>
      <c r="N4655" s="9" t="s">
        <v>99</v>
      </c>
      <c r="O4655" s="9" t="s">
        <v>17529</v>
      </c>
      <c r="P4655" s="12">
        <v>115</v>
      </c>
      <c r="Q4655" s="12">
        <v>115</v>
      </c>
      <c r="R4655" s="12">
        <v>238.2393005260214</v>
      </c>
      <c r="S4655" s="12" t="s">
        <v>28</v>
      </c>
      <c r="T4655" s="9" t="s">
        <v>111</v>
      </c>
      <c r="U4655" s="9" t="s">
        <v>30</v>
      </c>
      <c r="V4655" s="9" t="s">
        <v>111</v>
      </c>
      <c r="W4655" s="14">
        <v>2</v>
      </c>
    </row>
    <row r="4656" spans="1:23" x14ac:dyDescent="0.25">
      <c r="A4656" s="8">
        <v>6854</v>
      </c>
      <c r="B4656" s="9" t="s">
        <v>17709</v>
      </c>
      <c r="C4656" s="9" t="s">
        <v>22</v>
      </c>
      <c r="D4656" s="9" t="s">
        <v>17710</v>
      </c>
      <c r="E4656" s="18" t="s">
        <v>17711</v>
      </c>
      <c r="F4656" s="9" t="s">
        <v>17712</v>
      </c>
      <c r="G4656" s="12">
        <v>10</v>
      </c>
      <c r="H4656" s="9" t="s">
        <v>25</v>
      </c>
      <c r="I4656" s="9" t="s">
        <v>25</v>
      </c>
      <c r="J4656" s="12">
        <v>1</v>
      </c>
      <c r="K4656" s="13">
        <v>43770</v>
      </c>
      <c r="L4656" s="86">
        <f>(Tabla2[[#This Row],[release_year]]-'VARIANZA Y DES. EST'!$L$11)^2</f>
        <v>3156.2145990171121</v>
      </c>
      <c r="M4656" s="12">
        <v>1958</v>
      </c>
      <c r="N4656" s="9" t="s">
        <v>49</v>
      </c>
      <c r="O4656" s="9" t="s">
        <v>17529</v>
      </c>
      <c r="P4656" s="12">
        <v>115</v>
      </c>
      <c r="Q4656" s="12">
        <v>115</v>
      </c>
      <c r="R4656" s="12">
        <v>238.2393005260214</v>
      </c>
      <c r="S4656" s="12" t="s">
        <v>28</v>
      </c>
      <c r="T4656" s="9" t="s">
        <v>16448</v>
      </c>
      <c r="U4656" s="9" t="s">
        <v>151</v>
      </c>
      <c r="V4656" s="9" t="s">
        <v>16448</v>
      </c>
      <c r="W4656" s="14">
        <v>3</v>
      </c>
    </row>
    <row r="4657" spans="1:23" x14ac:dyDescent="0.25">
      <c r="A4657" s="8">
        <v>7225</v>
      </c>
      <c r="B4657" s="9" t="s">
        <v>17713</v>
      </c>
      <c r="C4657" s="9" t="s">
        <v>22</v>
      </c>
      <c r="D4657" s="9" t="s">
        <v>17714</v>
      </c>
      <c r="E4657" s="9" t="s">
        <v>17715</v>
      </c>
      <c r="F4657" s="18" t="s">
        <v>17716</v>
      </c>
      <c r="G4657" s="12">
        <v>6</v>
      </c>
      <c r="H4657" s="9" t="s">
        <v>518</v>
      </c>
      <c r="I4657" s="9" t="s">
        <v>518</v>
      </c>
      <c r="J4657" s="12">
        <v>1</v>
      </c>
      <c r="K4657" s="16">
        <v>43830</v>
      </c>
      <c r="L4657" s="86">
        <f>(Tabla2[[#This Row],[release_year]]-'VARIANZA Y DES. EST'!$L$11)^2</f>
        <v>1779.1690670539028</v>
      </c>
      <c r="M4657" s="12">
        <v>1972</v>
      </c>
      <c r="N4657" s="9" t="s">
        <v>35</v>
      </c>
      <c r="O4657" s="9" t="s">
        <v>17529</v>
      </c>
      <c r="P4657" s="12">
        <v>115</v>
      </c>
      <c r="Q4657" s="12">
        <v>115</v>
      </c>
      <c r="R4657" s="12">
        <v>238.2393005260214</v>
      </c>
      <c r="S4657" s="12" t="s">
        <v>28</v>
      </c>
      <c r="T4657" s="9" t="s">
        <v>6997</v>
      </c>
      <c r="U4657" s="9" t="s">
        <v>239</v>
      </c>
      <c r="V4657" s="9" t="s">
        <v>6997</v>
      </c>
      <c r="W4657" s="14">
        <v>2</v>
      </c>
    </row>
    <row r="4658" spans="1:23" x14ac:dyDescent="0.25">
      <c r="A4658" s="8">
        <v>7271</v>
      </c>
      <c r="B4658" s="9" t="s">
        <v>17717</v>
      </c>
      <c r="C4658" s="9" t="s">
        <v>22</v>
      </c>
      <c r="D4658" s="9" t="s">
        <v>17718</v>
      </c>
      <c r="E4658" s="18" t="s">
        <v>17719</v>
      </c>
      <c r="F4658" s="9" t="s">
        <v>17720</v>
      </c>
      <c r="G4658" s="12">
        <v>9</v>
      </c>
      <c r="H4658" s="9" t="s">
        <v>126</v>
      </c>
      <c r="I4658" s="9" t="s">
        <v>17721</v>
      </c>
      <c r="J4658" s="12">
        <v>2</v>
      </c>
      <c r="K4658" s="13">
        <v>43678</v>
      </c>
      <c r="L4658" s="86">
        <f>(Tabla2[[#This Row],[release_year]]-'VARIANZA Y DES. EST'!$L$11)^2</f>
        <v>0.67207602404598188</v>
      </c>
      <c r="M4658" s="12">
        <v>2015</v>
      </c>
      <c r="N4658" s="9" t="s">
        <v>1991</v>
      </c>
      <c r="O4658" s="9" t="s">
        <v>17529</v>
      </c>
      <c r="P4658" s="12">
        <v>115</v>
      </c>
      <c r="Q4658" s="12">
        <v>115</v>
      </c>
      <c r="R4658" s="12">
        <v>238.2393005260214</v>
      </c>
      <c r="S4658" s="12" t="s">
        <v>28</v>
      </c>
      <c r="T4658" s="9" t="s">
        <v>38</v>
      </c>
      <c r="U4658" s="9" t="s">
        <v>38</v>
      </c>
      <c r="V4658" s="9" t="s">
        <v>38</v>
      </c>
      <c r="W4658" s="14">
        <v>1</v>
      </c>
    </row>
    <row r="4659" spans="1:23" x14ac:dyDescent="0.25">
      <c r="A4659" s="8">
        <v>7353</v>
      </c>
      <c r="B4659" s="9" t="s">
        <v>17722</v>
      </c>
      <c r="C4659" s="9" t="s">
        <v>22</v>
      </c>
      <c r="D4659" s="9" t="s">
        <v>17723</v>
      </c>
      <c r="E4659" s="18" t="s">
        <v>17724</v>
      </c>
      <c r="F4659" s="9" t="s">
        <v>17725</v>
      </c>
      <c r="G4659" s="12">
        <v>9</v>
      </c>
      <c r="H4659" s="9" t="s">
        <v>2935</v>
      </c>
      <c r="I4659" s="9" t="s">
        <v>2935</v>
      </c>
      <c r="J4659" s="12">
        <v>1</v>
      </c>
      <c r="K4659" s="13">
        <v>43470</v>
      </c>
      <c r="L4659" s="86">
        <f>(Tabla2[[#This Row],[release_year]]-'VARIANZA Y DES. EST'!$L$11)^2</f>
        <v>0.67207602404598188</v>
      </c>
      <c r="M4659" s="12">
        <v>2015</v>
      </c>
      <c r="N4659" s="9" t="s">
        <v>35</v>
      </c>
      <c r="O4659" s="9" t="s">
        <v>17529</v>
      </c>
      <c r="P4659" s="12">
        <v>115</v>
      </c>
      <c r="Q4659" s="12">
        <v>115</v>
      </c>
      <c r="R4659" s="12">
        <v>238.2393005260214</v>
      </c>
      <c r="S4659" s="12" t="s">
        <v>28</v>
      </c>
      <c r="T4659" s="9" t="s">
        <v>3625</v>
      </c>
      <c r="U4659" s="9" t="s">
        <v>95</v>
      </c>
      <c r="V4659" s="9" t="s">
        <v>3625</v>
      </c>
      <c r="W4659" s="14">
        <v>3</v>
      </c>
    </row>
    <row r="4660" spans="1:23" x14ac:dyDescent="0.25">
      <c r="A4660" s="8">
        <v>7538</v>
      </c>
      <c r="B4660" s="9" t="s">
        <v>17726</v>
      </c>
      <c r="C4660" s="9" t="s">
        <v>22</v>
      </c>
      <c r="D4660" s="9" t="s">
        <v>17727</v>
      </c>
      <c r="E4660" s="9" t="s">
        <v>17728</v>
      </c>
      <c r="F4660" s="9" t="s">
        <v>17729</v>
      </c>
      <c r="G4660" s="12">
        <v>7</v>
      </c>
      <c r="H4660" s="9" t="s">
        <v>890</v>
      </c>
      <c r="I4660" s="9" t="s">
        <v>890</v>
      </c>
      <c r="J4660" s="12">
        <v>1</v>
      </c>
      <c r="K4660" s="13">
        <v>42795</v>
      </c>
      <c r="L4660" s="86">
        <f>(Tabla2[[#This Row],[release_year]]-'VARIANZA Y DES. EST'!$L$11)^2</f>
        <v>0.67207602404598188</v>
      </c>
      <c r="M4660" s="12">
        <v>2015</v>
      </c>
      <c r="N4660" s="9"/>
      <c r="O4660" s="9" t="s">
        <v>17529</v>
      </c>
      <c r="P4660" s="12">
        <v>115</v>
      </c>
      <c r="Q4660" s="12">
        <v>115</v>
      </c>
      <c r="R4660" s="12">
        <v>238.2393005260214</v>
      </c>
      <c r="S4660" s="12" t="s">
        <v>28</v>
      </c>
      <c r="T4660" s="9" t="s">
        <v>45</v>
      </c>
      <c r="U4660" s="9" t="s">
        <v>45</v>
      </c>
      <c r="V4660" s="9" t="s">
        <v>45</v>
      </c>
      <c r="W4660" s="14">
        <v>1</v>
      </c>
    </row>
    <row r="4661" spans="1:23" x14ac:dyDescent="0.25">
      <c r="A4661" s="8">
        <v>7833</v>
      </c>
      <c r="B4661" s="9" t="s">
        <v>17730</v>
      </c>
      <c r="C4661" s="9" t="s">
        <v>22</v>
      </c>
      <c r="D4661" s="9" t="s">
        <v>17731</v>
      </c>
      <c r="E4661" s="9" t="s">
        <v>17732</v>
      </c>
      <c r="F4661" s="9" t="s">
        <v>17733</v>
      </c>
      <c r="G4661" s="12">
        <v>8</v>
      </c>
      <c r="H4661" s="9" t="s">
        <v>518</v>
      </c>
      <c r="I4661" s="9" t="s">
        <v>518</v>
      </c>
      <c r="J4661" s="12">
        <v>1</v>
      </c>
      <c r="K4661" s="13">
        <v>43174</v>
      </c>
      <c r="L4661" s="86">
        <f>(Tabla2[[#This Row],[release_year]]-'VARIANZA Y DES. EST'!$L$11)^2</f>
        <v>17.47405172519213</v>
      </c>
      <c r="M4661" s="12">
        <v>2010</v>
      </c>
      <c r="N4661" s="9" t="s">
        <v>76</v>
      </c>
      <c r="O4661" s="9" t="s">
        <v>17529</v>
      </c>
      <c r="P4661" s="12">
        <v>115</v>
      </c>
      <c r="Q4661" s="12">
        <v>115</v>
      </c>
      <c r="R4661" s="12">
        <v>238.2393005260214</v>
      </c>
      <c r="S4661" s="12" t="s">
        <v>28</v>
      </c>
      <c r="T4661" s="9" t="s">
        <v>4796</v>
      </c>
      <c r="U4661" s="9" t="s">
        <v>514</v>
      </c>
      <c r="V4661" s="9" t="s">
        <v>4796</v>
      </c>
      <c r="W4661" s="14">
        <v>3</v>
      </c>
    </row>
    <row r="4662" spans="1:23" x14ac:dyDescent="0.25">
      <c r="A4662" s="8">
        <v>7993</v>
      </c>
      <c r="B4662" s="9" t="s">
        <v>17734</v>
      </c>
      <c r="C4662" s="9" t="s">
        <v>22</v>
      </c>
      <c r="D4662" s="9" t="s">
        <v>17735</v>
      </c>
      <c r="E4662" s="18" t="s">
        <v>17736</v>
      </c>
      <c r="F4662" s="9" t="s">
        <v>17737</v>
      </c>
      <c r="G4662" s="12">
        <v>7</v>
      </c>
      <c r="H4662" s="9" t="s">
        <v>518</v>
      </c>
      <c r="I4662" s="9" t="s">
        <v>518</v>
      </c>
      <c r="J4662" s="12">
        <v>1</v>
      </c>
      <c r="K4662" s="13">
        <v>43101</v>
      </c>
      <c r="L4662" s="86">
        <f>(Tabla2[[#This Row],[release_year]]-'VARIANZA Y DES. EST'!$L$11)^2</f>
        <v>10.1136565849629</v>
      </c>
      <c r="M4662" s="12">
        <v>2011</v>
      </c>
      <c r="N4662" s="9" t="s">
        <v>35</v>
      </c>
      <c r="O4662" s="9" t="s">
        <v>17529</v>
      </c>
      <c r="P4662" s="12">
        <v>115</v>
      </c>
      <c r="Q4662" s="12">
        <v>115</v>
      </c>
      <c r="R4662" s="12">
        <v>238.2393005260214</v>
      </c>
      <c r="S4662" s="12" t="s">
        <v>28</v>
      </c>
      <c r="T4662" s="9" t="s">
        <v>859</v>
      </c>
      <c r="U4662" s="9" t="s">
        <v>95</v>
      </c>
      <c r="V4662" s="9" t="s">
        <v>859</v>
      </c>
      <c r="W4662" s="14">
        <v>2</v>
      </c>
    </row>
    <row r="4663" spans="1:23" x14ac:dyDescent="0.25">
      <c r="A4663" s="8">
        <v>8013</v>
      </c>
      <c r="B4663" s="9" t="s">
        <v>17738</v>
      </c>
      <c r="C4663" s="9" t="s">
        <v>22</v>
      </c>
      <c r="D4663" s="9" t="s">
        <v>17739</v>
      </c>
      <c r="E4663" s="9" t="s">
        <v>17740</v>
      </c>
      <c r="F4663" s="9" t="s">
        <v>17741</v>
      </c>
      <c r="G4663" s="12">
        <v>8</v>
      </c>
      <c r="H4663" s="9" t="s">
        <v>518</v>
      </c>
      <c r="I4663" s="9" t="s">
        <v>2969</v>
      </c>
      <c r="J4663" s="12">
        <v>2</v>
      </c>
      <c r="K4663" s="13">
        <v>43160</v>
      </c>
      <c r="L4663" s="86">
        <f>(Tabla2[[#This Row],[release_year]]-'VARIANZA Y DES. EST'!$L$11)^2</f>
        <v>7.9512857435875226</v>
      </c>
      <c r="M4663" s="12">
        <v>2017</v>
      </c>
      <c r="N4663" s="9" t="s">
        <v>35</v>
      </c>
      <c r="O4663" s="9" t="s">
        <v>17529</v>
      </c>
      <c r="P4663" s="12">
        <v>115</v>
      </c>
      <c r="Q4663" s="12">
        <v>115</v>
      </c>
      <c r="R4663" s="12">
        <v>238.2393005260214</v>
      </c>
      <c r="S4663" s="12" t="s">
        <v>28</v>
      </c>
      <c r="T4663" s="9" t="s">
        <v>460</v>
      </c>
      <c r="U4663" s="9" t="s">
        <v>45</v>
      </c>
      <c r="V4663" s="9" t="s">
        <v>460</v>
      </c>
      <c r="W4663" s="14">
        <v>3</v>
      </c>
    </row>
    <row r="4664" spans="1:23" x14ac:dyDescent="0.25">
      <c r="A4664" s="8">
        <v>8115</v>
      </c>
      <c r="B4664" s="9" t="s">
        <v>17742</v>
      </c>
      <c r="C4664" s="9" t="s">
        <v>22</v>
      </c>
      <c r="D4664" s="9" t="s">
        <v>17743</v>
      </c>
      <c r="E4664" s="9" t="s">
        <v>17744</v>
      </c>
      <c r="F4664" s="9" t="s">
        <v>17745</v>
      </c>
      <c r="G4664" s="12">
        <v>4</v>
      </c>
      <c r="H4664" s="9" t="s">
        <v>518</v>
      </c>
      <c r="I4664" s="9" t="s">
        <v>518</v>
      </c>
      <c r="J4664" s="12">
        <v>1</v>
      </c>
      <c r="K4664" s="13">
        <v>43313</v>
      </c>
      <c r="L4664" s="86">
        <f>(Tabla2[[#This Row],[release_year]]-'VARIANZA Y DES. EST'!$L$11)^2</f>
        <v>14.590890603358293</v>
      </c>
      <c r="M4664" s="12">
        <v>2018</v>
      </c>
      <c r="N4664" s="9" t="s">
        <v>35</v>
      </c>
      <c r="O4664" s="9" t="s">
        <v>17529</v>
      </c>
      <c r="P4664" s="12">
        <v>115</v>
      </c>
      <c r="Q4664" s="12">
        <v>115</v>
      </c>
      <c r="R4664" s="12">
        <v>238.2393005260214</v>
      </c>
      <c r="S4664" s="12" t="s">
        <v>28</v>
      </c>
      <c r="T4664" s="9" t="s">
        <v>2492</v>
      </c>
      <c r="U4664" s="9" t="s">
        <v>95</v>
      </c>
      <c r="V4664" s="9" t="s">
        <v>2492</v>
      </c>
      <c r="W4664" s="14">
        <v>3</v>
      </c>
    </row>
    <row r="4665" spans="1:23" x14ac:dyDescent="0.25">
      <c r="A4665" s="8">
        <v>8168</v>
      </c>
      <c r="B4665" s="9" t="s">
        <v>17746</v>
      </c>
      <c r="C4665" s="9" t="s">
        <v>22</v>
      </c>
      <c r="D4665" s="9" t="s">
        <v>17747</v>
      </c>
      <c r="E4665" s="9" t="s">
        <v>5066</v>
      </c>
      <c r="F4665" s="9" t="s">
        <v>17748</v>
      </c>
      <c r="G4665" s="12">
        <v>10</v>
      </c>
      <c r="H4665" s="9" t="s">
        <v>25</v>
      </c>
      <c r="I4665" s="9" t="s">
        <v>17749</v>
      </c>
      <c r="J4665" s="12">
        <v>4</v>
      </c>
      <c r="K4665" s="13">
        <v>43831</v>
      </c>
      <c r="L4665" s="86">
        <f>(Tabla2[[#This Row],[release_year]]-'VARIANZA Y DES. EST'!$L$11)^2</f>
        <v>26.834446865421359</v>
      </c>
      <c r="M4665" s="12">
        <v>2009</v>
      </c>
      <c r="N4665" s="9" t="s">
        <v>43</v>
      </c>
      <c r="O4665" s="9" t="s">
        <v>17529</v>
      </c>
      <c r="P4665" s="12">
        <v>115</v>
      </c>
      <c r="Q4665" s="12">
        <v>115</v>
      </c>
      <c r="R4665" s="12">
        <v>238.2393005260214</v>
      </c>
      <c r="S4665" s="12" t="s">
        <v>28</v>
      </c>
      <c r="T4665" s="9" t="s">
        <v>2252</v>
      </c>
      <c r="U4665" s="9" t="s">
        <v>38</v>
      </c>
      <c r="V4665" s="9" t="s">
        <v>2252</v>
      </c>
      <c r="W4665" s="14">
        <v>2</v>
      </c>
    </row>
    <row r="4666" spans="1:23" x14ac:dyDescent="0.25">
      <c r="A4666" s="8">
        <v>8313</v>
      </c>
      <c r="B4666" s="9" t="s">
        <v>17750</v>
      </c>
      <c r="C4666" s="9" t="s">
        <v>22</v>
      </c>
      <c r="D4666" s="9" t="s">
        <v>17751</v>
      </c>
      <c r="E4666" s="18" t="s">
        <v>17752</v>
      </c>
      <c r="F4666" s="9" t="s">
        <v>17753</v>
      </c>
      <c r="G4666" s="12">
        <v>10</v>
      </c>
      <c r="H4666" s="9" t="s">
        <v>25</v>
      </c>
      <c r="I4666" s="9" t="s">
        <v>17004</v>
      </c>
      <c r="J4666" s="12">
        <v>2</v>
      </c>
      <c r="K4666" s="13">
        <v>44064</v>
      </c>
      <c r="L4666" s="86">
        <f>(Tabla2[[#This Row],[release_year]]-'VARIANZA Y DES. EST'!$L$11)^2</f>
        <v>3.3116808838167522</v>
      </c>
      <c r="M4666" s="12">
        <v>2016</v>
      </c>
      <c r="N4666" s="9" t="s">
        <v>43</v>
      </c>
      <c r="O4666" s="9" t="s">
        <v>17529</v>
      </c>
      <c r="P4666" s="12">
        <v>115</v>
      </c>
      <c r="Q4666" s="12">
        <v>115</v>
      </c>
      <c r="R4666" s="12">
        <v>238.2393005260214</v>
      </c>
      <c r="S4666" s="12" t="s">
        <v>28</v>
      </c>
      <c r="T4666" s="9" t="s">
        <v>45</v>
      </c>
      <c r="U4666" s="9" t="s">
        <v>45</v>
      </c>
      <c r="V4666" s="9" t="s">
        <v>45</v>
      </c>
      <c r="W4666" s="14">
        <v>1</v>
      </c>
    </row>
    <row r="4667" spans="1:23" x14ac:dyDescent="0.25">
      <c r="A4667" s="8">
        <v>8433</v>
      </c>
      <c r="B4667" s="9" t="s">
        <v>17754</v>
      </c>
      <c r="C4667" s="9" t="s">
        <v>22</v>
      </c>
      <c r="D4667" s="9" t="s">
        <v>17755</v>
      </c>
      <c r="E4667" s="9" t="s">
        <v>17756</v>
      </c>
      <c r="F4667" s="9" t="s">
        <v>17757</v>
      </c>
      <c r="G4667" s="12">
        <v>8</v>
      </c>
      <c r="H4667" s="9" t="s">
        <v>890</v>
      </c>
      <c r="I4667" s="9" t="s">
        <v>890</v>
      </c>
      <c r="J4667" s="12">
        <v>1</v>
      </c>
      <c r="K4667" s="13">
        <v>43282</v>
      </c>
      <c r="L4667" s="86">
        <f>(Tabla2[[#This Row],[release_year]]-'VARIANZA Y DES. EST'!$L$11)^2</f>
        <v>7.9512857435875226</v>
      </c>
      <c r="M4667" s="12">
        <v>2017</v>
      </c>
      <c r="N4667" s="9" t="s">
        <v>82</v>
      </c>
      <c r="O4667" s="9" t="s">
        <v>17529</v>
      </c>
      <c r="P4667" s="12">
        <v>115</v>
      </c>
      <c r="Q4667" s="12">
        <v>115</v>
      </c>
      <c r="R4667" s="12">
        <v>238.2393005260214</v>
      </c>
      <c r="S4667" s="12" t="s">
        <v>28</v>
      </c>
      <c r="T4667" s="9" t="s">
        <v>8706</v>
      </c>
      <c r="U4667" s="9" t="s">
        <v>45</v>
      </c>
      <c r="V4667" s="9" t="s">
        <v>8706</v>
      </c>
      <c r="W4667" s="14">
        <v>3</v>
      </c>
    </row>
    <row r="4668" spans="1:23" x14ac:dyDescent="0.25">
      <c r="A4668" s="8">
        <v>43</v>
      </c>
      <c r="B4668" s="9" t="s">
        <v>17758</v>
      </c>
      <c r="C4668" s="9" t="s">
        <v>22</v>
      </c>
      <c r="D4668" s="9" t="s">
        <v>17759</v>
      </c>
      <c r="E4668" s="18" t="s">
        <v>17760</v>
      </c>
      <c r="F4668" s="18" t="s">
        <v>17761</v>
      </c>
      <c r="G4668" s="12">
        <v>10</v>
      </c>
      <c r="H4668" s="9" t="s">
        <v>25</v>
      </c>
      <c r="I4668" s="9" t="s">
        <v>25</v>
      </c>
      <c r="J4668" s="12">
        <v>1</v>
      </c>
      <c r="K4668" s="13">
        <v>44455</v>
      </c>
      <c r="L4668" s="86">
        <f>(Tabla2[[#This Row],[release_year]]-'VARIANZA Y DES. EST'!$L$11)^2</f>
        <v>1309.0066962125275</v>
      </c>
      <c r="M4668" s="12">
        <v>1978</v>
      </c>
      <c r="N4668" s="9" t="s">
        <v>99</v>
      </c>
      <c r="O4668" s="9" t="s">
        <v>17762</v>
      </c>
      <c r="P4668" s="12">
        <v>116</v>
      </c>
      <c r="Q4668" s="12">
        <v>116</v>
      </c>
      <c r="R4668" s="12">
        <v>270.10930541918731</v>
      </c>
      <c r="S4668" s="12" t="s">
        <v>28</v>
      </c>
      <c r="T4668" s="9" t="s">
        <v>17763</v>
      </c>
      <c r="U4668" s="9" t="s">
        <v>45</v>
      </c>
      <c r="V4668" s="9" t="s">
        <v>17763</v>
      </c>
      <c r="W4668" s="14">
        <v>3</v>
      </c>
    </row>
    <row r="4669" spans="1:23" x14ac:dyDescent="0.25">
      <c r="A4669" s="8">
        <v>216</v>
      </c>
      <c r="B4669" s="9" t="s">
        <v>17764</v>
      </c>
      <c r="C4669" s="9" t="s">
        <v>22</v>
      </c>
      <c r="D4669" s="9" t="s">
        <v>17765</v>
      </c>
      <c r="E4669" s="9" t="s">
        <v>17766</v>
      </c>
      <c r="F4669" s="9" t="s">
        <v>17767</v>
      </c>
      <c r="G4669" s="12">
        <v>12</v>
      </c>
      <c r="H4669" s="9" t="s">
        <v>518</v>
      </c>
      <c r="I4669" s="9" t="s">
        <v>518</v>
      </c>
      <c r="J4669" s="12">
        <v>1</v>
      </c>
      <c r="K4669" s="13">
        <v>44435</v>
      </c>
      <c r="L4669" s="86">
        <f>(Tabla2[[#This Row],[release_year]]-'VARIANZA Y DES. EST'!$L$11)^2</f>
        <v>51.555237145879822</v>
      </c>
      <c r="M4669" s="12">
        <v>2007</v>
      </c>
      <c r="N4669" s="9" t="s">
        <v>76</v>
      </c>
      <c r="O4669" s="9" t="s">
        <v>17762</v>
      </c>
      <c r="P4669" s="12">
        <v>116</v>
      </c>
      <c r="Q4669" s="12">
        <v>116</v>
      </c>
      <c r="R4669" s="12">
        <v>270.10930541918731</v>
      </c>
      <c r="S4669" s="12" t="s">
        <v>28</v>
      </c>
      <c r="T4669" s="9" t="s">
        <v>2930</v>
      </c>
      <c r="U4669" s="9" t="s">
        <v>38</v>
      </c>
      <c r="V4669" s="9" t="s">
        <v>2930</v>
      </c>
      <c r="W4669" s="14">
        <v>3</v>
      </c>
    </row>
    <row r="4670" spans="1:23" x14ac:dyDescent="0.25">
      <c r="A4670" s="8">
        <v>335</v>
      </c>
      <c r="B4670" s="9" t="s">
        <v>17768</v>
      </c>
      <c r="C4670" s="9" t="s">
        <v>22</v>
      </c>
      <c r="D4670" s="9" t="s">
        <v>17769</v>
      </c>
      <c r="E4670" s="9" t="s">
        <v>17770</v>
      </c>
      <c r="F4670" s="9" t="s">
        <v>17771</v>
      </c>
      <c r="G4670" s="12">
        <v>9</v>
      </c>
      <c r="H4670" s="9" t="s">
        <v>25</v>
      </c>
      <c r="I4670" s="9" t="s">
        <v>25</v>
      </c>
      <c r="J4670" s="12">
        <v>1</v>
      </c>
      <c r="K4670" s="13">
        <v>44409</v>
      </c>
      <c r="L4670" s="86">
        <f>(Tabla2[[#This Row],[release_year]]-'VARIANZA Y DES. EST'!$L$11)^2</f>
        <v>23.230495463129063</v>
      </c>
      <c r="M4670" s="12">
        <v>2019</v>
      </c>
      <c r="N4670" s="9" t="s">
        <v>43</v>
      </c>
      <c r="O4670" s="9" t="s">
        <v>17762</v>
      </c>
      <c r="P4670" s="12">
        <v>116</v>
      </c>
      <c r="Q4670" s="12">
        <v>116</v>
      </c>
      <c r="R4670" s="12">
        <v>270.10930541918731</v>
      </c>
      <c r="S4670" s="12" t="s">
        <v>28</v>
      </c>
      <c r="T4670" s="9" t="s">
        <v>4008</v>
      </c>
      <c r="U4670" s="9" t="s">
        <v>45</v>
      </c>
      <c r="V4670" s="9" t="s">
        <v>4008</v>
      </c>
      <c r="W4670" s="14">
        <v>2</v>
      </c>
    </row>
    <row r="4671" spans="1:23" x14ac:dyDescent="0.25">
      <c r="A4671" s="8">
        <v>529</v>
      </c>
      <c r="B4671" s="9" t="s">
        <v>17772</v>
      </c>
      <c r="C4671" s="9" t="s">
        <v>22</v>
      </c>
      <c r="D4671" s="9" t="s">
        <v>17773</v>
      </c>
      <c r="E4671" s="9" t="s">
        <v>17774</v>
      </c>
      <c r="F4671" s="9" t="s">
        <v>17775</v>
      </c>
      <c r="G4671" s="12">
        <v>8</v>
      </c>
      <c r="H4671" s="9" t="s">
        <v>518</v>
      </c>
      <c r="I4671" s="9" t="s">
        <v>518</v>
      </c>
      <c r="J4671" s="12">
        <v>1</v>
      </c>
      <c r="K4671" s="13">
        <v>44383</v>
      </c>
      <c r="L4671" s="86">
        <f>(Tabla2[[#This Row],[release_year]]-'VARIANZA Y DES. EST'!$L$11)^2</f>
        <v>4.7532614447336705</v>
      </c>
      <c r="M4671" s="12">
        <v>2012</v>
      </c>
      <c r="N4671" s="9" t="s">
        <v>35</v>
      </c>
      <c r="O4671" s="9" t="s">
        <v>17762</v>
      </c>
      <c r="P4671" s="12">
        <v>116</v>
      </c>
      <c r="Q4671" s="12">
        <v>116</v>
      </c>
      <c r="R4671" s="12">
        <v>270.10930541918731</v>
      </c>
      <c r="S4671" s="12" t="s">
        <v>28</v>
      </c>
      <c r="T4671" s="9" t="s">
        <v>3319</v>
      </c>
      <c r="U4671" s="9" t="s">
        <v>45</v>
      </c>
      <c r="V4671" s="9" t="s">
        <v>3319</v>
      </c>
      <c r="W4671" s="14">
        <v>3</v>
      </c>
    </row>
    <row r="4672" spans="1:23" x14ac:dyDescent="0.25">
      <c r="A4672" s="8">
        <v>557</v>
      </c>
      <c r="B4672" s="9" t="s">
        <v>17776</v>
      </c>
      <c r="C4672" s="9" t="s">
        <v>22</v>
      </c>
      <c r="D4672" s="9" t="s">
        <v>17777</v>
      </c>
      <c r="E4672" s="9" t="s">
        <v>17778</v>
      </c>
      <c r="F4672" s="9" t="s">
        <v>17779</v>
      </c>
      <c r="G4672" s="12">
        <v>7</v>
      </c>
      <c r="H4672" s="9" t="s">
        <v>1349</v>
      </c>
      <c r="I4672" s="9" t="s">
        <v>1349</v>
      </c>
      <c r="J4672" s="12">
        <v>1</v>
      </c>
      <c r="K4672" s="13">
        <v>44379</v>
      </c>
      <c r="L4672" s="86">
        <f>(Tabla2[[#This Row],[release_year]]-'VARIANZA Y DES. EST'!$L$11)^2</f>
        <v>46.509705182670608</v>
      </c>
      <c r="M4672" s="12">
        <v>2021</v>
      </c>
      <c r="N4672" s="9" t="s">
        <v>35</v>
      </c>
      <c r="O4672" s="9" t="s">
        <v>17762</v>
      </c>
      <c r="P4672" s="12">
        <v>116</v>
      </c>
      <c r="Q4672" s="12">
        <v>116</v>
      </c>
      <c r="R4672" s="12">
        <v>270.10930541918731</v>
      </c>
      <c r="S4672" s="12" t="s">
        <v>28</v>
      </c>
      <c r="T4672" s="9" t="s">
        <v>4796</v>
      </c>
      <c r="U4672" s="9" t="s">
        <v>514</v>
      </c>
      <c r="V4672" s="9" t="s">
        <v>4796</v>
      </c>
      <c r="W4672" s="14">
        <v>3</v>
      </c>
    </row>
    <row r="4673" spans="1:23" x14ac:dyDescent="0.25">
      <c r="A4673" s="8">
        <v>616</v>
      </c>
      <c r="B4673" s="9" t="s">
        <v>17780</v>
      </c>
      <c r="C4673" s="9" t="s">
        <v>22</v>
      </c>
      <c r="D4673" s="9" t="s">
        <v>17781</v>
      </c>
      <c r="E4673" s="9" t="s">
        <v>17782</v>
      </c>
      <c r="F4673" s="9" t="s">
        <v>17783</v>
      </c>
      <c r="G4673" s="12">
        <v>8</v>
      </c>
      <c r="H4673" s="9" t="s">
        <v>25</v>
      </c>
      <c r="I4673" s="9" t="s">
        <v>25</v>
      </c>
      <c r="J4673" s="12">
        <v>1</v>
      </c>
      <c r="K4673" s="13">
        <v>44378</v>
      </c>
      <c r="L4673" s="86">
        <f>(Tabla2[[#This Row],[release_year]]-'VARIANZA Y DES. EST'!$L$11)^2</f>
        <v>261.79879340794287</v>
      </c>
      <c r="M4673" s="12">
        <v>1998</v>
      </c>
      <c r="N4673" s="9" t="s">
        <v>1991</v>
      </c>
      <c r="O4673" s="9" t="s">
        <v>17762</v>
      </c>
      <c r="P4673" s="12">
        <v>116</v>
      </c>
      <c r="Q4673" s="12">
        <v>116</v>
      </c>
      <c r="R4673" s="12">
        <v>270.10930541918731</v>
      </c>
      <c r="S4673" s="12" t="s">
        <v>28</v>
      </c>
      <c r="T4673" s="9" t="s">
        <v>14106</v>
      </c>
      <c r="U4673" s="9" t="s">
        <v>45</v>
      </c>
      <c r="V4673" s="9" t="s">
        <v>14106</v>
      </c>
      <c r="W4673" s="14">
        <v>3</v>
      </c>
    </row>
    <row r="4674" spans="1:23" x14ac:dyDescent="0.25">
      <c r="A4674" s="8">
        <v>865</v>
      </c>
      <c r="B4674" s="9" t="s">
        <v>17784</v>
      </c>
      <c r="C4674" s="9" t="s">
        <v>22</v>
      </c>
      <c r="D4674" s="9" t="s">
        <v>17785</v>
      </c>
      <c r="E4674" s="9" t="s">
        <v>16020</v>
      </c>
      <c r="F4674" s="9" t="s">
        <v>17786</v>
      </c>
      <c r="G4674" s="12">
        <v>8</v>
      </c>
      <c r="H4674" s="12"/>
      <c r="I4674" s="9"/>
      <c r="J4674" s="12">
        <v>0</v>
      </c>
      <c r="K4674" s="13">
        <v>44336</v>
      </c>
      <c r="L4674" s="86">
        <f>(Tabla2[[#This Row],[release_year]]-'VARIANZA Y DES. EST'!$L$11)^2</f>
        <v>66.915632286109044</v>
      </c>
      <c r="M4674" s="12">
        <v>2006</v>
      </c>
      <c r="N4674" s="9" t="s">
        <v>35</v>
      </c>
      <c r="O4674" s="9" t="s">
        <v>17762</v>
      </c>
      <c r="P4674" s="12">
        <v>116</v>
      </c>
      <c r="Q4674" s="12">
        <v>116</v>
      </c>
      <c r="R4674" s="12">
        <v>270.10930541918731</v>
      </c>
      <c r="S4674" s="12" t="s">
        <v>28</v>
      </c>
      <c r="T4674" s="9" t="s">
        <v>460</v>
      </c>
      <c r="U4674" s="9" t="s">
        <v>45</v>
      </c>
      <c r="V4674" s="9" t="s">
        <v>460</v>
      </c>
      <c r="W4674" s="14">
        <v>3</v>
      </c>
    </row>
    <row r="4675" spans="1:23" x14ac:dyDescent="0.25">
      <c r="A4675" s="8">
        <v>876</v>
      </c>
      <c r="B4675" s="9" t="s">
        <v>17787</v>
      </c>
      <c r="C4675" s="9" t="s">
        <v>22</v>
      </c>
      <c r="D4675" s="9" t="s">
        <v>17788</v>
      </c>
      <c r="E4675" s="9" t="s">
        <v>16319</v>
      </c>
      <c r="F4675" s="9" t="s">
        <v>17789</v>
      </c>
      <c r="G4675" s="12">
        <v>9</v>
      </c>
      <c r="H4675" s="12"/>
      <c r="I4675" s="9"/>
      <c r="J4675" s="12">
        <v>0</v>
      </c>
      <c r="K4675" s="13">
        <v>44331</v>
      </c>
      <c r="L4675" s="86">
        <f>(Tabla2[[#This Row],[release_year]]-'VARIANZA Y DES. EST'!$L$11)^2</f>
        <v>33.870100322899837</v>
      </c>
      <c r="M4675" s="12">
        <v>2020</v>
      </c>
      <c r="N4675" s="9" t="s">
        <v>76</v>
      </c>
      <c r="O4675" s="9" t="s">
        <v>17762</v>
      </c>
      <c r="P4675" s="12">
        <v>116</v>
      </c>
      <c r="Q4675" s="12">
        <v>116</v>
      </c>
      <c r="R4675" s="12">
        <v>270.10930541918731</v>
      </c>
      <c r="S4675" s="12" t="s">
        <v>28</v>
      </c>
      <c r="T4675" s="9" t="s">
        <v>3319</v>
      </c>
      <c r="U4675" s="9" t="s">
        <v>45</v>
      </c>
      <c r="V4675" s="9" t="s">
        <v>3319</v>
      </c>
      <c r="W4675" s="14">
        <v>3</v>
      </c>
    </row>
    <row r="4676" spans="1:23" x14ac:dyDescent="0.25">
      <c r="A4676" s="8">
        <v>971</v>
      </c>
      <c r="B4676" s="9" t="s">
        <v>17790</v>
      </c>
      <c r="C4676" s="9" t="s">
        <v>22</v>
      </c>
      <c r="D4676" s="9" t="s">
        <v>17791</v>
      </c>
      <c r="E4676" s="18" t="s">
        <v>17792</v>
      </c>
      <c r="F4676" s="9" t="s">
        <v>17793</v>
      </c>
      <c r="G4676" s="12">
        <v>10</v>
      </c>
      <c r="H4676" s="9" t="s">
        <v>25</v>
      </c>
      <c r="I4676" s="9" t="s">
        <v>25</v>
      </c>
      <c r="J4676" s="12">
        <v>1</v>
      </c>
      <c r="K4676" s="13">
        <v>44313</v>
      </c>
      <c r="L4676" s="86">
        <f>(Tabla2[[#This Row],[release_year]]-'VARIANZA Y DES. EST'!$L$11)^2</f>
        <v>10.1136565849629</v>
      </c>
      <c r="M4676" s="12">
        <v>2011</v>
      </c>
      <c r="N4676" s="9" t="s">
        <v>43</v>
      </c>
      <c r="O4676" s="9" t="s">
        <v>17762</v>
      </c>
      <c r="P4676" s="12">
        <v>116</v>
      </c>
      <c r="Q4676" s="12">
        <v>116</v>
      </c>
      <c r="R4676" s="12">
        <v>270.10930541918731</v>
      </c>
      <c r="S4676" s="12" t="s">
        <v>28</v>
      </c>
      <c r="T4676" s="9" t="s">
        <v>2252</v>
      </c>
      <c r="U4676" s="9" t="s">
        <v>38</v>
      </c>
      <c r="V4676" s="9" t="s">
        <v>2252</v>
      </c>
      <c r="W4676" s="14">
        <v>2</v>
      </c>
    </row>
    <row r="4677" spans="1:23" x14ac:dyDescent="0.25">
      <c r="A4677" s="8">
        <v>997</v>
      </c>
      <c r="B4677" s="9" t="s">
        <v>17794</v>
      </c>
      <c r="C4677" s="9" t="s">
        <v>22</v>
      </c>
      <c r="D4677" s="9" t="s">
        <v>17795</v>
      </c>
      <c r="E4677" s="18" t="s">
        <v>17796</v>
      </c>
      <c r="F4677" s="9" t="s">
        <v>17797</v>
      </c>
      <c r="G4677" s="12">
        <v>5</v>
      </c>
      <c r="H4677" s="9" t="s">
        <v>34</v>
      </c>
      <c r="I4677" s="9" t="s">
        <v>34</v>
      </c>
      <c r="J4677" s="12">
        <v>1</v>
      </c>
      <c r="K4677" s="13">
        <v>44308</v>
      </c>
      <c r="L4677" s="86">
        <f>(Tabla2[[#This Row],[release_year]]-'VARIANZA Y DES. EST'!$L$11)^2</f>
        <v>46.509705182670608</v>
      </c>
      <c r="M4677" s="12">
        <v>2021</v>
      </c>
      <c r="N4677" s="9" t="s">
        <v>76</v>
      </c>
      <c r="O4677" s="9" t="s">
        <v>17762</v>
      </c>
      <c r="P4677" s="12">
        <v>116</v>
      </c>
      <c r="Q4677" s="12">
        <v>116</v>
      </c>
      <c r="R4677" s="12">
        <v>270.10930541918731</v>
      </c>
      <c r="S4677" s="12" t="s">
        <v>28</v>
      </c>
      <c r="T4677" s="9" t="s">
        <v>4796</v>
      </c>
      <c r="U4677" s="9" t="s">
        <v>514</v>
      </c>
      <c r="V4677" s="9" t="s">
        <v>4796</v>
      </c>
      <c r="W4677" s="14">
        <v>3</v>
      </c>
    </row>
    <row r="4678" spans="1:23" x14ac:dyDescent="0.25">
      <c r="A4678" s="8">
        <v>1000</v>
      </c>
      <c r="B4678" s="9" t="s">
        <v>17798</v>
      </c>
      <c r="C4678" s="9" t="s">
        <v>22</v>
      </c>
      <c r="D4678" s="9" t="s">
        <v>17799</v>
      </c>
      <c r="E4678" s="18" t="s">
        <v>17800</v>
      </c>
      <c r="F4678" s="9" t="s">
        <v>17801</v>
      </c>
      <c r="G4678" s="12">
        <v>4</v>
      </c>
      <c r="H4678" s="9" t="s">
        <v>184</v>
      </c>
      <c r="I4678" s="9" t="s">
        <v>3702</v>
      </c>
      <c r="J4678" s="12">
        <v>2</v>
      </c>
      <c r="K4678" s="13">
        <v>44308</v>
      </c>
      <c r="L4678" s="86">
        <f>(Tabla2[[#This Row],[release_year]]-'VARIANZA Y DES. EST'!$L$11)^2</f>
        <v>46.509705182670608</v>
      </c>
      <c r="M4678" s="12">
        <v>2021</v>
      </c>
      <c r="N4678" s="9" t="s">
        <v>76</v>
      </c>
      <c r="O4678" s="9" t="s">
        <v>17762</v>
      </c>
      <c r="P4678" s="12">
        <v>116</v>
      </c>
      <c r="Q4678" s="12">
        <v>116</v>
      </c>
      <c r="R4678" s="12">
        <v>270.10930541918731</v>
      </c>
      <c r="S4678" s="12" t="s">
        <v>28</v>
      </c>
      <c r="T4678" s="9" t="s">
        <v>460</v>
      </c>
      <c r="U4678" s="9" t="s">
        <v>45</v>
      </c>
      <c r="V4678" s="9" t="s">
        <v>460</v>
      </c>
      <c r="W4678" s="14">
        <v>3</v>
      </c>
    </row>
    <row r="4679" spans="1:23" x14ac:dyDescent="0.25">
      <c r="A4679" s="8">
        <v>1031</v>
      </c>
      <c r="B4679" s="9" t="s">
        <v>17802</v>
      </c>
      <c r="C4679" s="9" t="s">
        <v>22</v>
      </c>
      <c r="D4679" s="9" t="s">
        <v>17803</v>
      </c>
      <c r="E4679" s="9" t="s">
        <v>16319</v>
      </c>
      <c r="F4679" s="18" t="s">
        <v>17804</v>
      </c>
      <c r="G4679" s="12">
        <v>21</v>
      </c>
      <c r="H4679" s="9" t="s">
        <v>3522</v>
      </c>
      <c r="I4679" s="9" t="s">
        <v>3522</v>
      </c>
      <c r="J4679" s="12">
        <v>1</v>
      </c>
      <c r="K4679" s="13">
        <v>44302</v>
      </c>
      <c r="L4679" s="86">
        <f>(Tabla2[[#This Row],[release_year]]-'VARIANZA Y DES. EST'!$L$11)^2</f>
        <v>33.870100322899837</v>
      </c>
      <c r="M4679" s="12">
        <v>2020</v>
      </c>
      <c r="N4679" s="9" t="s">
        <v>76</v>
      </c>
      <c r="O4679" s="9" t="s">
        <v>17762</v>
      </c>
      <c r="P4679" s="12">
        <v>116</v>
      </c>
      <c r="Q4679" s="12">
        <v>116</v>
      </c>
      <c r="R4679" s="12">
        <v>270.10930541918731</v>
      </c>
      <c r="S4679" s="12" t="s">
        <v>28</v>
      </c>
      <c r="T4679" s="9" t="s">
        <v>5812</v>
      </c>
      <c r="U4679" s="9" t="s">
        <v>30</v>
      </c>
      <c r="V4679" s="9" t="s">
        <v>5812</v>
      </c>
      <c r="W4679" s="14">
        <v>3</v>
      </c>
    </row>
    <row r="4680" spans="1:23" x14ac:dyDescent="0.25">
      <c r="A4680" s="8">
        <v>1121</v>
      </c>
      <c r="B4680" s="9" t="s">
        <v>17805</v>
      </c>
      <c r="C4680" s="9" t="s">
        <v>22</v>
      </c>
      <c r="D4680" s="9" t="s">
        <v>17806</v>
      </c>
      <c r="E4680" s="18" t="s">
        <v>17807</v>
      </c>
      <c r="F4680" s="9" t="s">
        <v>17808</v>
      </c>
      <c r="G4680" s="12">
        <v>10</v>
      </c>
      <c r="H4680" s="9" t="s">
        <v>34</v>
      </c>
      <c r="I4680" s="9" t="s">
        <v>1318</v>
      </c>
      <c r="J4680" s="12">
        <v>2</v>
      </c>
      <c r="K4680" s="13">
        <v>44287</v>
      </c>
      <c r="L4680" s="86">
        <f>(Tabla2[[#This Row],[release_year]]-'VARIANZA Y DES. EST'!$L$11)^2</f>
        <v>3.3116808838167522</v>
      </c>
      <c r="M4680" s="12">
        <v>2016</v>
      </c>
      <c r="N4680" s="9" t="s">
        <v>43</v>
      </c>
      <c r="O4680" s="9" t="s">
        <v>17762</v>
      </c>
      <c r="P4680" s="12">
        <v>116</v>
      </c>
      <c r="Q4680" s="12">
        <v>116</v>
      </c>
      <c r="R4680" s="12">
        <v>270.10930541918731</v>
      </c>
      <c r="S4680" s="12" t="s">
        <v>28</v>
      </c>
      <c r="T4680" s="9" t="s">
        <v>2252</v>
      </c>
      <c r="U4680" s="9" t="s">
        <v>38</v>
      </c>
      <c r="V4680" s="9" t="s">
        <v>2252</v>
      </c>
      <c r="W4680" s="14">
        <v>2</v>
      </c>
    </row>
    <row r="4681" spans="1:23" x14ac:dyDescent="0.25">
      <c r="A4681" s="8">
        <v>1155</v>
      </c>
      <c r="B4681" s="9" t="s">
        <v>17809</v>
      </c>
      <c r="C4681" s="9" t="s">
        <v>22</v>
      </c>
      <c r="D4681" s="9" t="s">
        <v>17810</v>
      </c>
      <c r="E4681" s="18" t="s">
        <v>17590</v>
      </c>
      <c r="F4681" s="9" t="s">
        <v>17811</v>
      </c>
      <c r="G4681" s="12">
        <v>11</v>
      </c>
      <c r="H4681" s="9" t="s">
        <v>25</v>
      </c>
      <c r="I4681" s="9" t="s">
        <v>25</v>
      </c>
      <c r="J4681" s="12">
        <v>1</v>
      </c>
      <c r="K4681" s="13">
        <v>44283</v>
      </c>
      <c r="L4681" s="86">
        <f>(Tabla2[[#This Row],[release_year]]-'VARIANZA Y DES. EST'!$L$11)^2</f>
        <v>4.7532614447336705</v>
      </c>
      <c r="M4681" s="12">
        <v>2012</v>
      </c>
      <c r="N4681" s="9" t="s">
        <v>1991</v>
      </c>
      <c r="O4681" s="9" t="s">
        <v>17762</v>
      </c>
      <c r="P4681" s="12">
        <v>116</v>
      </c>
      <c r="Q4681" s="12">
        <v>116</v>
      </c>
      <c r="R4681" s="12">
        <v>270.10930541918731</v>
      </c>
      <c r="S4681" s="12" t="s">
        <v>28</v>
      </c>
      <c r="T4681" s="9" t="s">
        <v>45</v>
      </c>
      <c r="U4681" s="9" t="s">
        <v>45</v>
      </c>
      <c r="V4681" s="9" t="s">
        <v>45</v>
      </c>
      <c r="W4681" s="14">
        <v>1</v>
      </c>
    </row>
    <row r="4682" spans="1:23" x14ac:dyDescent="0.25">
      <c r="A4682" s="8">
        <v>1238</v>
      </c>
      <c r="B4682" s="9" t="s">
        <v>17812</v>
      </c>
      <c r="C4682" s="9" t="s">
        <v>22</v>
      </c>
      <c r="D4682" s="9" t="s">
        <v>17813</v>
      </c>
      <c r="E4682" s="18" t="s">
        <v>17814</v>
      </c>
      <c r="F4682" s="9" t="s">
        <v>17815</v>
      </c>
      <c r="G4682" s="12">
        <v>10</v>
      </c>
      <c r="H4682" s="9" t="s">
        <v>2935</v>
      </c>
      <c r="I4682" s="9" t="s">
        <v>2935</v>
      </c>
      <c r="J4682" s="12">
        <v>1</v>
      </c>
      <c r="K4682" s="13">
        <v>44259</v>
      </c>
      <c r="L4682" s="86">
        <f>(Tabla2[[#This Row],[release_year]]-'VARIANZA Y DES. EST'!$L$11)^2</f>
        <v>33.870100322899837</v>
      </c>
      <c r="M4682" s="12">
        <v>2020</v>
      </c>
      <c r="N4682" s="9" t="s">
        <v>35</v>
      </c>
      <c r="O4682" s="9" t="s">
        <v>17762</v>
      </c>
      <c r="P4682" s="12">
        <v>116</v>
      </c>
      <c r="Q4682" s="12">
        <v>116</v>
      </c>
      <c r="R4682" s="12">
        <v>270.10930541918731</v>
      </c>
      <c r="S4682" s="12" t="s">
        <v>28</v>
      </c>
      <c r="T4682" s="9" t="s">
        <v>3625</v>
      </c>
      <c r="U4682" s="9" t="s">
        <v>95</v>
      </c>
      <c r="V4682" s="9" t="s">
        <v>3625</v>
      </c>
      <c r="W4682" s="14">
        <v>3</v>
      </c>
    </row>
    <row r="4683" spans="1:23" x14ac:dyDescent="0.25">
      <c r="A4683" s="8">
        <v>1241</v>
      </c>
      <c r="B4683" s="9" t="s">
        <v>17816</v>
      </c>
      <c r="C4683" s="9" t="s">
        <v>22</v>
      </c>
      <c r="D4683" s="9" t="s">
        <v>17817</v>
      </c>
      <c r="E4683" s="9" t="s">
        <v>8600</v>
      </c>
      <c r="F4683" s="9" t="s">
        <v>17818</v>
      </c>
      <c r="G4683" s="12">
        <v>6</v>
      </c>
      <c r="H4683" s="9" t="s">
        <v>25</v>
      </c>
      <c r="I4683" s="9" t="s">
        <v>25</v>
      </c>
      <c r="J4683" s="12">
        <v>1</v>
      </c>
      <c r="K4683" s="13">
        <v>44259</v>
      </c>
      <c r="L4683" s="86">
        <f>(Tabla2[[#This Row],[release_year]]-'VARIANZA Y DES. EST'!$L$11)^2</f>
        <v>1.3928663045044412</v>
      </c>
      <c r="M4683" s="12">
        <v>2013</v>
      </c>
      <c r="N4683" s="9" t="s">
        <v>43</v>
      </c>
      <c r="O4683" s="9" t="s">
        <v>17762</v>
      </c>
      <c r="P4683" s="12">
        <v>116</v>
      </c>
      <c r="Q4683" s="12">
        <v>116</v>
      </c>
      <c r="R4683" s="12">
        <v>270.10930541918731</v>
      </c>
      <c r="S4683" s="12" t="s">
        <v>28</v>
      </c>
      <c r="T4683" s="9" t="s">
        <v>4008</v>
      </c>
      <c r="U4683" s="9" t="s">
        <v>45</v>
      </c>
      <c r="V4683" s="9" t="s">
        <v>4008</v>
      </c>
      <c r="W4683" s="14">
        <v>2</v>
      </c>
    </row>
    <row r="4684" spans="1:23" x14ac:dyDescent="0.25">
      <c r="A4684" s="8">
        <v>1319</v>
      </c>
      <c r="B4684" s="9" t="s">
        <v>17819</v>
      </c>
      <c r="C4684" s="9" t="s">
        <v>22</v>
      </c>
      <c r="D4684" s="9" t="s">
        <v>17820</v>
      </c>
      <c r="E4684" s="9" t="s">
        <v>13278</v>
      </c>
      <c r="F4684" s="9" t="s">
        <v>17821</v>
      </c>
      <c r="G4684" s="12">
        <v>13</v>
      </c>
      <c r="H4684" s="9" t="s">
        <v>25</v>
      </c>
      <c r="I4684" s="9" t="s">
        <v>25</v>
      </c>
      <c r="J4684" s="12">
        <v>1</v>
      </c>
      <c r="K4684" s="13">
        <v>44239</v>
      </c>
      <c r="L4684" s="86">
        <f>(Tabla2[[#This Row],[release_year]]-'VARIANZA Y DES. EST'!$L$11)^2</f>
        <v>46.509705182670608</v>
      </c>
      <c r="M4684" s="12">
        <v>2021</v>
      </c>
      <c r="N4684" s="9" t="s">
        <v>35</v>
      </c>
      <c r="O4684" s="9" t="s">
        <v>17762</v>
      </c>
      <c r="P4684" s="12">
        <v>116</v>
      </c>
      <c r="Q4684" s="12">
        <v>116</v>
      </c>
      <c r="R4684" s="12">
        <v>270.10930541918731</v>
      </c>
      <c r="S4684" s="12" t="s">
        <v>28</v>
      </c>
      <c r="T4684" s="9" t="s">
        <v>3577</v>
      </c>
      <c r="U4684" s="9" t="s">
        <v>95</v>
      </c>
      <c r="V4684" s="9" t="s">
        <v>3577</v>
      </c>
      <c r="W4684" s="14">
        <v>2</v>
      </c>
    </row>
    <row r="4685" spans="1:23" x14ac:dyDescent="0.25">
      <c r="A4685" s="8">
        <v>1348</v>
      </c>
      <c r="B4685" s="9" t="s">
        <v>17822</v>
      </c>
      <c r="C4685" s="9" t="s">
        <v>22</v>
      </c>
      <c r="D4685" s="9" t="s">
        <v>17823</v>
      </c>
      <c r="E4685" s="9" t="s">
        <v>14216</v>
      </c>
      <c r="F4685" s="9" t="s">
        <v>17824</v>
      </c>
      <c r="G4685" s="12">
        <v>14</v>
      </c>
      <c r="H4685" s="9" t="s">
        <v>390</v>
      </c>
      <c r="I4685" s="9" t="s">
        <v>17825</v>
      </c>
      <c r="J4685" s="12">
        <v>3</v>
      </c>
      <c r="K4685" s="13">
        <v>44230</v>
      </c>
      <c r="L4685" s="86">
        <f>(Tabla2[[#This Row],[release_year]]-'VARIANZA Y DES. EST'!$L$11)^2</f>
        <v>33.870100322899837</v>
      </c>
      <c r="M4685" s="12">
        <v>2020</v>
      </c>
      <c r="N4685" s="9" t="s">
        <v>76</v>
      </c>
      <c r="O4685" s="9" t="s">
        <v>17762</v>
      </c>
      <c r="P4685" s="12">
        <v>116</v>
      </c>
      <c r="Q4685" s="12">
        <v>116</v>
      </c>
      <c r="R4685" s="12">
        <v>270.10930541918731</v>
      </c>
      <c r="S4685" s="12" t="s">
        <v>28</v>
      </c>
      <c r="T4685" s="9" t="s">
        <v>4211</v>
      </c>
      <c r="U4685" s="9" t="s">
        <v>38</v>
      </c>
      <c r="V4685" s="9" t="s">
        <v>4211</v>
      </c>
      <c r="W4685" s="14">
        <v>2</v>
      </c>
    </row>
    <row r="4686" spans="1:23" x14ac:dyDescent="0.25">
      <c r="A4686" s="8">
        <v>1406</v>
      </c>
      <c r="B4686" s="9" t="s">
        <v>17826</v>
      </c>
      <c r="C4686" s="9" t="s">
        <v>22</v>
      </c>
      <c r="D4686" s="9" t="s">
        <v>17827</v>
      </c>
      <c r="E4686" s="18" t="s">
        <v>17828</v>
      </c>
      <c r="F4686" s="18" t="s">
        <v>17829</v>
      </c>
      <c r="G4686" s="12">
        <v>5</v>
      </c>
      <c r="H4686" s="9" t="s">
        <v>2829</v>
      </c>
      <c r="I4686" s="9" t="s">
        <v>17830</v>
      </c>
      <c r="J4686" s="12">
        <v>2</v>
      </c>
      <c r="K4686" s="13">
        <v>44211</v>
      </c>
      <c r="L4686" s="86">
        <f>(Tabla2[[#This Row],[release_year]]-'VARIANZA Y DES. EST'!$L$11)^2</f>
        <v>46.509705182670608</v>
      </c>
      <c r="M4686" s="12">
        <v>2021</v>
      </c>
      <c r="N4686" s="9" t="s">
        <v>1991</v>
      </c>
      <c r="O4686" s="9" t="s">
        <v>17762</v>
      </c>
      <c r="P4686" s="12">
        <v>116</v>
      </c>
      <c r="Q4686" s="12">
        <v>116</v>
      </c>
      <c r="R4686" s="12">
        <v>270.10930541918731</v>
      </c>
      <c r="S4686" s="12" t="s">
        <v>28</v>
      </c>
      <c r="T4686" s="9" t="s">
        <v>38</v>
      </c>
      <c r="U4686" s="9" t="s">
        <v>38</v>
      </c>
      <c r="V4686" s="9" t="s">
        <v>38</v>
      </c>
      <c r="W4686" s="14">
        <v>1</v>
      </c>
    </row>
    <row r="4687" spans="1:23" x14ac:dyDescent="0.25">
      <c r="A4687" s="8">
        <v>1473</v>
      </c>
      <c r="B4687" s="9" t="s">
        <v>17831</v>
      </c>
      <c r="C4687" s="9" t="s">
        <v>22</v>
      </c>
      <c r="D4687" s="9" t="s">
        <v>17832</v>
      </c>
      <c r="E4687" s="9" t="s">
        <v>17833</v>
      </c>
      <c r="F4687" s="9" t="s">
        <v>17834</v>
      </c>
      <c r="G4687" s="12">
        <v>10</v>
      </c>
      <c r="H4687" s="9" t="s">
        <v>518</v>
      </c>
      <c r="I4687" s="9" t="s">
        <v>518</v>
      </c>
      <c r="J4687" s="12">
        <v>1</v>
      </c>
      <c r="K4687" s="16">
        <v>44196</v>
      </c>
      <c r="L4687" s="86">
        <f>(Tabla2[[#This Row],[release_year]]-'VARIANZA Y DES. EST'!$L$11)^2</f>
        <v>3.2471164275211517E-2</v>
      </c>
      <c r="M4687" s="12">
        <v>2014</v>
      </c>
      <c r="N4687" s="9" t="s">
        <v>35</v>
      </c>
      <c r="O4687" s="9" t="s">
        <v>17762</v>
      </c>
      <c r="P4687" s="12">
        <v>116</v>
      </c>
      <c r="Q4687" s="12">
        <v>116</v>
      </c>
      <c r="R4687" s="12">
        <v>270.10930541918731</v>
      </c>
      <c r="S4687" s="12" t="s">
        <v>28</v>
      </c>
      <c r="T4687" s="9" t="s">
        <v>2492</v>
      </c>
      <c r="U4687" s="9" t="s">
        <v>95</v>
      </c>
      <c r="V4687" s="9" t="s">
        <v>2492</v>
      </c>
      <c r="W4687" s="14">
        <v>3</v>
      </c>
    </row>
    <row r="4688" spans="1:23" x14ac:dyDescent="0.25">
      <c r="A4688" s="8">
        <v>1475</v>
      </c>
      <c r="B4688" s="9" t="s">
        <v>17835</v>
      </c>
      <c r="C4688" s="9" t="s">
        <v>22</v>
      </c>
      <c r="D4688" s="9" t="s">
        <v>17836</v>
      </c>
      <c r="E4688" s="9" t="s">
        <v>17837</v>
      </c>
      <c r="F4688" s="9" t="s">
        <v>17838</v>
      </c>
      <c r="G4688" s="12">
        <v>10</v>
      </c>
      <c r="H4688" s="9" t="s">
        <v>2935</v>
      </c>
      <c r="I4688" s="9" t="s">
        <v>2935</v>
      </c>
      <c r="J4688" s="12">
        <v>1</v>
      </c>
      <c r="K4688" s="16">
        <v>44196</v>
      </c>
      <c r="L4688" s="86">
        <f>(Tabla2[[#This Row],[release_year]]-'VARIANZA Y DES. EST'!$L$11)^2</f>
        <v>33.870100322899837</v>
      </c>
      <c r="M4688" s="12">
        <v>2020</v>
      </c>
      <c r="N4688" s="9" t="s">
        <v>82</v>
      </c>
      <c r="O4688" s="9" t="s">
        <v>17762</v>
      </c>
      <c r="P4688" s="12">
        <v>116</v>
      </c>
      <c r="Q4688" s="12">
        <v>116</v>
      </c>
      <c r="R4688" s="12">
        <v>270.10930541918731</v>
      </c>
      <c r="S4688" s="12" t="s">
        <v>28</v>
      </c>
      <c r="T4688" s="9" t="s">
        <v>16128</v>
      </c>
      <c r="U4688" s="9" t="s">
        <v>38</v>
      </c>
      <c r="V4688" s="9" t="s">
        <v>16128</v>
      </c>
      <c r="W4688" s="14">
        <v>3</v>
      </c>
    </row>
    <row r="4689" spans="1:23" x14ac:dyDescent="0.25">
      <c r="A4689" s="8">
        <v>1781</v>
      </c>
      <c r="B4689" s="9" t="s">
        <v>17839</v>
      </c>
      <c r="C4689" s="9" t="s">
        <v>22</v>
      </c>
      <c r="D4689" s="9" t="s">
        <v>17840</v>
      </c>
      <c r="E4689" s="9" t="s">
        <v>14187</v>
      </c>
      <c r="F4689" s="9" t="s">
        <v>17841</v>
      </c>
      <c r="G4689" s="12">
        <v>10</v>
      </c>
      <c r="H4689" s="9" t="s">
        <v>231</v>
      </c>
      <c r="I4689" s="9" t="s">
        <v>231</v>
      </c>
      <c r="J4689" s="12">
        <v>1</v>
      </c>
      <c r="K4689" s="16">
        <v>44134</v>
      </c>
      <c r="L4689" s="86">
        <f>(Tabla2[[#This Row],[release_year]]-'VARIANZA Y DES. EST'!$L$11)^2</f>
        <v>33.870100322899837</v>
      </c>
      <c r="M4689" s="12">
        <v>2020</v>
      </c>
      <c r="N4689" s="9" t="s">
        <v>76</v>
      </c>
      <c r="O4689" s="9" t="s">
        <v>17762</v>
      </c>
      <c r="P4689" s="12">
        <v>116</v>
      </c>
      <c r="Q4689" s="12">
        <v>116</v>
      </c>
      <c r="R4689" s="12">
        <v>270.10930541918731</v>
      </c>
      <c r="S4689" s="12" t="s">
        <v>28</v>
      </c>
      <c r="T4689" s="9" t="s">
        <v>460</v>
      </c>
      <c r="U4689" s="9" t="s">
        <v>45</v>
      </c>
      <c r="V4689" s="9" t="s">
        <v>460</v>
      </c>
      <c r="W4689" s="14">
        <v>3</v>
      </c>
    </row>
    <row r="4690" spans="1:23" x14ac:dyDescent="0.25">
      <c r="A4690" s="8">
        <v>2018</v>
      </c>
      <c r="B4690" s="9" t="s">
        <v>17842</v>
      </c>
      <c r="C4690" s="9" t="s">
        <v>22</v>
      </c>
      <c r="D4690" s="9" t="s">
        <v>17843</v>
      </c>
      <c r="E4690" s="9" t="s">
        <v>16852</v>
      </c>
      <c r="F4690" s="9" t="s">
        <v>17844</v>
      </c>
      <c r="G4690" s="12">
        <v>8</v>
      </c>
      <c r="H4690" s="9" t="s">
        <v>518</v>
      </c>
      <c r="I4690" s="9" t="s">
        <v>518</v>
      </c>
      <c r="J4690" s="12">
        <v>1</v>
      </c>
      <c r="K4690" s="13">
        <v>44084</v>
      </c>
      <c r="L4690" s="86">
        <f>(Tabla2[[#This Row],[release_year]]-'VARIANZA Y DES. EST'!$L$11)^2</f>
        <v>23.230495463129063</v>
      </c>
      <c r="M4690" s="12">
        <v>2019</v>
      </c>
      <c r="N4690" s="9" t="s">
        <v>35</v>
      </c>
      <c r="O4690" s="9" t="s">
        <v>17762</v>
      </c>
      <c r="P4690" s="12">
        <v>116</v>
      </c>
      <c r="Q4690" s="12">
        <v>116</v>
      </c>
      <c r="R4690" s="12">
        <v>270.10930541918731</v>
      </c>
      <c r="S4690" s="12" t="s">
        <v>28</v>
      </c>
      <c r="T4690" s="9" t="s">
        <v>70</v>
      </c>
      <c r="U4690" s="9" t="s">
        <v>45</v>
      </c>
      <c r="V4690" s="9" t="s">
        <v>70</v>
      </c>
      <c r="W4690" s="14">
        <v>2</v>
      </c>
    </row>
    <row r="4691" spans="1:23" x14ac:dyDescent="0.25">
      <c r="A4691" s="8">
        <v>2266</v>
      </c>
      <c r="B4691" s="9" t="s">
        <v>17845</v>
      </c>
      <c r="C4691" s="9" t="s">
        <v>22</v>
      </c>
      <c r="D4691" s="9" t="s">
        <v>17846</v>
      </c>
      <c r="E4691" s="9" t="s">
        <v>17847</v>
      </c>
      <c r="F4691" s="9" t="s">
        <v>17848</v>
      </c>
      <c r="G4691" s="12">
        <v>11</v>
      </c>
      <c r="H4691" s="9" t="s">
        <v>518</v>
      </c>
      <c r="I4691" s="9" t="s">
        <v>518</v>
      </c>
      <c r="J4691" s="12">
        <v>1</v>
      </c>
      <c r="K4691" s="13">
        <v>44017</v>
      </c>
      <c r="L4691" s="86">
        <f>(Tabla2[[#This Row],[release_year]]-'VARIANZA Y DES. EST'!$L$11)^2</f>
        <v>10.1136565849629</v>
      </c>
      <c r="M4691" s="12">
        <v>2011</v>
      </c>
      <c r="N4691" s="9" t="s">
        <v>35</v>
      </c>
      <c r="O4691" s="9" t="s">
        <v>17762</v>
      </c>
      <c r="P4691" s="12">
        <v>116</v>
      </c>
      <c r="Q4691" s="12">
        <v>116</v>
      </c>
      <c r="R4691" s="12">
        <v>270.10930541918731</v>
      </c>
      <c r="S4691" s="12" t="s">
        <v>28</v>
      </c>
      <c r="T4691" s="9" t="s">
        <v>600</v>
      </c>
      <c r="U4691" s="9" t="s">
        <v>38</v>
      </c>
      <c r="V4691" s="9" t="s">
        <v>600</v>
      </c>
      <c r="W4691" s="14">
        <v>3</v>
      </c>
    </row>
    <row r="4692" spans="1:23" x14ac:dyDescent="0.25">
      <c r="A4692" s="8">
        <v>2336</v>
      </c>
      <c r="B4692" s="9" t="s">
        <v>17849</v>
      </c>
      <c r="C4692" s="9" t="s">
        <v>22</v>
      </c>
      <c r="D4692" s="10" t="s">
        <v>17850</v>
      </c>
      <c r="E4692" s="11"/>
      <c r="F4692" s="9"/>
      <c r="G4692" s="12">
        <v>0</v>
      </c>
      <c r="H4692" s="12"/>
      <c r="I4692" s="9"/>
      <c r="J4692" s="12">
        <v>0</v>
      </c>
      <c r="K4692" s="13">
        <v>44008</v>
      </c>
      <c r="L4692" s="86">
        <f>(Tabla2[[#This Row],[release_year]]-'VARIANZA Y DES. EST'!$L$11)^2</f>
        <v>23.230495463129063</v>
      </c>
      <c r="M4692" s="12">
        <v>2019</v>
      </c>
      <c r="N4692" s="9" t="s">
        <v>35</v>
      </c>
      <c r="O4692" s="9" t="s">
        <v>17762</v>
      </c>
      <c r="P4692" s="12">
        <v>116</v>
      </c>
      <c r="Q4692" s="12">
        <v>116</v>
      </c>
      <c r="R4692" s="12">
        <v>270.10930541918731</v>
      </c>
      <c r="S4692" s="12" t="s">
        <v>28</v>
      </c>
      <c r="T4692" s="9" t="s">
        <v>3319</v>
      </c>
      <c r="U4692" s="9" t="s">
        <v>45</v>
      </c>
      <c r="V4692" s="9" t="s">
        <v>3319</v>
      </c>
      <c r="W4692" s="14">
        <v>3</v>
      </c>
    </row>
    <row r="4693" spans="1:23" x14ac:dyDescent="0.25">
      <c r="A4693" s="8">
        <v>2376</v>
      </c>
      <c r="B4693" s="9" t="s">
        <v>17851</v>
      </c>
      <c r="C4693" s="9" t="s">
        <v>22</v>
      </c>
      <c r="D4693" s="9" t="s">
        <v>17852</v>
      </c>
      <c r="E4693" s="18" t="s">
        <v>2938</v>
      </c>
      <c r="F4693" s="9" t="s">
        <v>17853</v>
      </c>
      <c r="G4693" s="12">
        <v>10</v>
      </c>
      <c r="H4693" s="9" t="s">
        <v>116</v>
      </c>
      <c r="I4693" s="9" t="s">
        <v>116</v>
      </c>
      <c r="J4693" s="12">
        <v>1</v>
      </c>
      <c r="K4693" s="13">
        <v>44000</v>
      </c>
      <c r="L4693" s="86">
        <f>(Tabla2[[#This Row],[release_year]]-'VARIANZA Y DES. EST'!$L$11)^2</f>
        <v>3621.656179578029</v>
      </c>
      <c r="M4693" s="12">
        <v>1954</v>
      </c>
      <c r="N4693" s="9" t="s">
        <v>35</v>
      </c>
      <c r="O4693" s="9" t="s">
        <v>17762</v>
      </c>
      <c r="P4693" s="12">
        <v>116</v>
      </c>
      <c r="Q4693" s="12">
        <v>116</v>
      </c>
      <c r="R4693" s="12">
        <v>270.10930541918731</v>
      </c>
      <c r="S4693" s="12" t="s">
        <v>28</v>
      </c>
      <c r="T4693" s="9" t="s">
        <v>2940</v>
      </c>
      <c r="U4693" s="9" t="s">
        <v>151</v>
      </c>
      <c r="V4693" s="9" t="s">
        <v>2940</v>
      </c>
      <c r="W4693" s="14">
        <v>3</v>
      </c>
    </row>
    <row r="4694" spans="1:23" x14ac:dyDescent="0.25">
      <c r="A4694" s="8">
        <v>2435</v>
      </c>
      <c r="B4694" s="9" t="s">
        <v>17854</v>
      </c>
      <c r="C4694" s="9" t="s">
        <v>22</v>
      </c>
      <c r="D4694" s="9" t="s">
        <v>17855</v>
      </c>
      <c r="E4694" s="9" t="s">
        <v>17856</v>
      </c>
      <c r="F4694" s="9" t="s">
        <v>17857</v>
      </c>
      <c r="G4694" s="12">
        <v>5</v>
      </c>
      <c r="H4694" s="9" t="s">
        <v>116</v>
      </c>
      <c r="I4694" s="9" t="s">
        <v>116</v>
      </c>
      <c r="J4694" s="12">
        <v>1</v>
      </c>
      <c r="K4694" s="13">
        <v>43984</v>
      </c>
      <c r="L4694" s="86">
        <f>(Tabla2[[#This Row],[release_year]]-'VARIANZA Y DES. EST'!$L$11)^2</f>
        <v>66.915632286109044</v>
      </c>
      <c r="M4694" s="12">
        <v>2006</v>
      </c>
      <c r="N4694" s="9" t="s">
        <v>35</v>
      </c>
      <c r="O4694" s="9" t="s">
        <v>17762</v>
      </c>
      <c r="P4694" s="12">
        <v>116</v>
      </c>
      <c r="Q4694" s="12">
        <v>116</v>
      </c>
      <c r="R4694" s="12">
        <v>270.10930541918731</v>
      </c>
      <c r="S4694" s="12" t="s">
        <v>28</v>
      </c>
      <c r="T4694" s="9" t="s">
        <v>2492</v>
      </c>
      <c r="U4694" s="9" t="s">
        <v>95</v>
      </c>
      <c r="V4694" s="9" t="s">
        <v>2492</v>
      </c>
      <c r="W4694" s="14">
        <v>3</v>
      </c>
    </row>
    <row r="4695" spans="1:23" x14ac:dyDescent="0.25">
      <c r="A4695" s="8">
        <v>2439</v>
      </c>
      <c r="B4695" s="9" t="s">
        <v>17858</v>
      </c>
      <c r="C4695" s="9" t="s">
        <v>22</v>
      </c>
      <c r="D4695" s="9" t="s">
        <v>17859</v>
      </c>
      <c r="E4695" s="9" t="s">
        <v>13469</v>
      </c>
      <c r="F4695" s="9" t="s">
        <v>17860</v>
      </c>
      <c r="G4695" s="12">
        <v>10</v>
      </c>
      <c r="H4695" s="9" t="s">
        <v>116</v>
      </c>
      <c r="I4695" s="9" t="s">
        <v>116</v>
      </c>
      <c r="J4695" s="12">
        <v>1</v>
      </c>
      <c r="K4695" s="13">
        <v>43984</v>
      </c>
      <c r="L4695" s="86">
        <f>(Tabla2[[#This Row],[release_year]]-'VARIANZA Y DES. EST'!$L$11)^2</f>
        <v>38.194842005650592</v>
      </c>
      <c r="M4695" s="12">
        <v>2008</v>
      </c>
      <c r="N4695" s="9" t="s">
        <v>35</v>
      </c>
      <c r="O4695" s="9" t="s">
        <v>17762</v>
      </c>
      <c r="P4695" s="12">
        <v>116</v>
      </c>
      <c r="Q4695" s="12">
        <v>116</v>
      </c>
      <c r="R4695" s="12">
        <v>270.10930541918731</v>
      </c>
      <c r="S4695" s="12" t="s">
        <v>28</v>
      </c>
      <c r="T4695" s="9" t="s">
        <v>70</v>
      </c>
      <c r="U4695" s="9" t="s">
        <v>45</v>
      </c>
      <c r="V4695" s="9" t="s">
        <v>70</v>
      </c>
      <c r="W4695" s="14">
        <v>2</v>
      </c>
    </row>
    <row r="4696" spans="1:23" x14ac:dyDescent="0.25">
      <c r="A4696" s="8">
        <v>2466</v>
      </c>
      <c r="B4696" s="9" t="s">
        <v>17861</v>
      </c>
      <c r="C4696" s="9" t="s">
        <v>22</v>
      </c>
      <c r="D4696" s="9" t="s">
        <v>17862</v>
      </c>
      <c r="E4696" s="9" t="s">
        <v>14191</v>
      </c>
      <c r="F4696" s="9" t="s">
        <v>17863</v>
      </c>
      <c r="G4696" s="12">
        <v>10</v>
      </c>
      <c r="H4696" s="9" t="s">
        <v>1064</v>
      </c>
      <c r="I4696" s="9" t="s">
        <v>1064</v>
      </c>
      <c r="J4696" s="12">
        <v>1</v>
      </c>
      <c r="K4696" s="13">
        <v>43979</v>
      </c>
      <c r="L4696" s="86">
        <f>(Tabla2[[#This Row],[release_year]]-'VARIANZA Y DES. EST'!$L$11)^2</f>
        <v>33.870100322899837</v>
      </c>
      <c r="M4696" s="12">
        <v>2020</v>
      </c>
      <c r="N4696" s="9" t="s">
        <v>76</v>
      </c>
      <c r="O4696" s="9" t="s">
        <v>17762</v>
      </c>
      <c r="P4696" s="12">
        <v>116</v>
      </c>
      <c r="Q4696" s="12">
        <v>116</v>
      </c>
      <c r="R4696" s="12">
        <v>270.10930541918731</v>
      </c>
      <c r="S4696" s="12" t="s">
        <v>28</v>
      </c>
      <c r="T4696" s="9" t="s">
        <v>460</v>
      </c>
      <c r="U4696" s="9" t="s">
        <v>45</v>
      </c>
      <c r="V4696" s="9" t="s">
        <v>460</v>
      </c>
      <c r="W4696" s="14">
        <v>3</v>
      </c>
    </row>
    <row r="4697" spans="1:23" x14ac:dyDescent="0.25">
      <c r="A4697" s="8">
        <v>2593</v>
      </c>
      <c r="B4697" s="9" t="s">
        <v>17864</v>
      </c>
      <c r="C4697" s="9" t="s">
        <v>22</v>
      </c>
      <c r="D4697" s="9" t="s">
        <v>17865</v>
      </c>
      <c r="E4697" s="9" t="s">
        <v>9720</v>
      </c>
      <c r="F4697" s="9" t="s">
        <v>17866</v>
      </c>
      <c r="G4697" s="12">
        <v>10</v>
      </c>
      <c r="H4697" s="9" t="s">
        <v>25</v>
      </c>
      <c r="I4697" s="9" t="s">
        <v>25</v>
      </c>
      <c r="J4697" s="12">
        <v>1</v>
      </c>
      <c r="K4697" s="13">
        <v>43952</v>
      </c>
      <c r="L4697" s="86">
        <f>(Tabla2[[#This Row],[release_year]]-'VARIANZA Y DES. EST'!$L$11)^2</f>
        <v>51.555237145879822</v>
      </c>
      <c r="M4697" s="12">
        <v>2007</v>
      </c>
      <c r="N4697" s="9" t="s">
        <v>1991</v>
      </c>
      <c r="O4697" s="9" t="s">
        <v>17762</v>
      </c>
      <c r="P4697" s="12">
        <v>116</v>
      </c>
      <c r="Q4697" s="12">
        <v>116</v>
      </c>
      <c r="R4697" s="12">
        <v>270.10930541918731</v>
      </c>
      <c r="S4697" s="12" t="s">
        <v>28</v>
      </c>
      <c r="T4697" s="9" t="s">
        <v>3577</v>
      </c>
      <c r="U4697" s="9" t="s">
        <v>95</v>
      </c>
      <c r="V4697" s="9" t="s">
        <v>3577</v>
      </c>
      <c r="W4697" s="14">
        <v>2</v>
      </c>
    </row>
    <row r="4698" spans="1:23" x14ac:dyDescent="0.25">
      <c r="A4698" s="8">
        <v>2623</v>
      </c>
      <c r="B4698" s="9" t="s">
        <v>17867</v>
      </c>
      <c r="C4698" s="9" t="s">
        <v>22</v>
      </c>
      <c r="D4698" s="9" t="s">
        <v>17868</v>
      </c>
      <c r="E4698" s="9" t="s">
        <v>17869</v>
      </c>
      <c r="F4698" s="9" t="s">
        <v>17870</v>
      </c>
      <c r="G4698" s="12">
        <v>10</v>
      </c>
      <c r="H4698" s="9" t="s">
        <v>25</v>
      </c>
      <c r="I4698" s="9" t="s">
        <v>25</v>
      </c>
      <c r="J4698" s="12">
        <v>1</v>
      </c>
      <c r="K4698" s="13">
        <v>43949</v>
      </c>
      <c r="L4698" s="86">
        <f>(Tabla2[[#This Row],[release_year]]-'VARIANZA Y DES. EST'!$L$11)^2</f>
        <v>23.230495463129063</v>
      </c>
      <c r="M4698" s="12">
        <v>2019</v>
      </c>
      <c r="N4698" s="9" t="s">
        <v>43</v>
      </c>
      <c r="O4698" s="9" t="s">
        <v>17762</v>
      </c>
      <c r="P4698" s="12">
        <v>116</v>
      </c>
      <c r="Q4698" s="12">
        <v>116</v>
      </c>
      <c r="R4698" s="12">
        <v>270.10930541918731</v>
      </c>
      <c r="S4698" s="12" t="s">
        <v>28</v>
      </c>
      <c r="T4698" s="9" t="s">
        <v>6793</v>
      </c>
      <c r="U4698" s="9" t="s">
        <v>45</v>
      </c>
      <c r="V4698" s="9" t="s">
        <v>6793</v>
      </c>
      <c r="W4698" s="14">
        <v>2</v>
      </c>
    </row>
    <row r="4699" spans="1:23" x14ac:dyDescent="0.25">
      <c r="A4699" s="8">
        <v>2845</v>
      </c>
      <c r="B4699" s="9" t="s">
        <v>17871</v>
      </c>
      <c r="C4699" s="9" t="s">
        <v>22</v>
      </c>
      <c r="D4699" s="9" t="s">
        <v>17872</v>
      </c>
      <c r="E4699" s="18" t="s">
        <v>17873</v>
      </c>
      <c r="F4699" s="9" t="s">
        <v>17874</v>
      </c>
      <c r="G4699" s="12">
        <v>1</v>
      </c>
      <c r="H4699" s="9" t="s">
        <v>25</v>
      </c>
      <c r="I4699" s="9" t="s">
        <v>25</v>
      </c>
      <c r="J4699" s="12">
        <v>1</v>
      </c>
      <c r="K4699" s="13">
        <v>43894</v>
      </c>
      <c r="L4699" s="86">
        <f>(Tabla2[[#This Row],[release_year]]-'VARIANZA Y DES. EST'!$L$11)^2</f>
        <v>23.230495463129063</v>
      </c>
      <c r="M4699" s="12">
        <v>2019</v>
      </c>
      <c r="N4699" s="9" t="s">
        <v>76</v>
      </c>
      <c r="O4699" s="9" t="s">
        <v>17762</v>
      </c>
      <c r="P4699" s="12">
        <v>116</v>
      </c>
      <c r="Q4699" s="12">
        <v>116</v>
      </c>
      <c r="R4699" s="12">
        <v>270.10930541918731</v>
      </c>
      <c r="S4699" s="12" t="s">
        <v>28</v>
      </c>
      <c r="T4699" s="9" t="s">
        <v>576</v>
      </c>
      <c r="U4699" s="9" t="s">
        <v>57</v>
      </c>
      <c r="V4699" s="9" t="s">
        <v>576</v>
      </c>
      <c r="W4699" s="14">
        <v>2</v>
      </c>
    </row>
    <row r="4700" spans="1:23" x14ac:dyDescent="0.25">
      <c r="A4700" s="8">
        <v>2898</v>
      </c>
      <c r="B4700" s="9" t="s">
        <v>17875</v>
      </c>
      <c r="C4700" s="9" t="s">
        <v>22</v>
      </c>
      <c r="D4700" s="9" t="s">
        <v>17876</v>
      </c>
      <c r="E4700" s="9" t="s">
        <v>17877</v>
      </c>
      <c r="F4700" s="9" t="s">
        <v>17878</v>
      </c>
      <c r="G4700" s="12">
        <v>8</v>
      </c>
      <c r="H4700" s="9" t="s">
        <v>25</v>
      </c>
      <c r="I4700" s="9" t="s">
        <v>25</v>
      </c>
      <c r="J4700" s="12">
        <v>1</v>
      </c>
      <c r="K4700" s="13">
        <v>43882</v>
      </c>
      <c r="L4700" s="86">
        <f>(Tabla2[[#This Row],[release_year]]-'VARIANZA Y DES. EST'!$L$11)^2</f>
        <v>33.870100322899837</v>
      </c>
      <c r="M4700" s="12">
        <v>2020</v>
      </c>
      <c r="N4700" s="9" t="s">
        <v>1991</v>
      </c>
      <c r="O4700" s="9" t="s">
        <v>17762</v>
      </c>
      <c r="P4700" s="12">
        <v>116</v>
      </c>
      <c r="Q4700" s="12">
        <v>116</v>
      </c>
      <c r="R4700" s="12">
        <v>270.10930541918731</v>
      </c>
      <c r="S4700" s="12" t="s">
        <v>28</v>
      </c>
      <c r="T4700" s="9" t="s">
        <v>2709</v>
      </c>
      <c r="U4700" s="9" t="s">
        <v>45</v>
      </c>
      <c r="V4700" s="9" t="s">
        <v>2709</v>
      </c>
      <c r="W4700" s="14">
        <v>2</v>
      </c>
    </row>
    <row r="4701" spans="1:23" x14ac:dyDescent="0.25">
      <c r="A4701" s="8">
        <v>2971</v>
      </c>
      <c r="B4701" s="9" t="s">
        <v>17879</v>
      </c>
      <c r="C4701" s="9" t="s">
        <v>22</v>
      </c>
      <c r="D4701" s="9" t="s">
        <v>17880</v>
      </c>
      <c r="E4701" s="9" t="s">
        <v>17881</v>
      </c>
      <c r="F4701" s="9" t="s">
        <v>17882</v>
      </c>
      <c r="G4701" s="12">
        <v>12</v>
      </c>
      <c r="H4701" s="9" t="s">
        <v>34</v>
      </c>
      <c r="I4701" s="9" t="s">
        <v>34</v>
      </c>
      <c r="J4701" s="12">
        <v>1</v>
      </c>
      <c r="K4701" s="13">
        <v>43861</v>
      </c>
      <c r="L4701" s="86">
        <f>(Tabla2[[#This Row],[release_year]]-'VARIANZA Y DES. EST'!$L$11)^2</f>
        <v>33.870100322899837</v>
      </c>
      <c r="M4701" s="12">
        <v>2020</v>
      </c>
      <c r="N4701" s="9" t="s">
        <v>76</v>
      </c>
      <c r="O4701" s="9" t="s">
        <v>17762</v>
      </c>
      <c r="P4701" s="12">
        <v>116</v>
      </c>
      <c r="Q4701" s="12">
        <v>116</v>
      </c>
      <c r="R4701" s="12">
        <v>270.10930541918731</v>
      </c>
      <c r="S4701" s="12" t="s">
        <v>28</v>
      </c>
      <c r="T4701" s="9" t="s">
        <v>70</v>
      </c>
      <c r="U4701" s="9" t="s">
        <v>45</v>
      </c>
      <c r="V4701" s="9" t="s">
        <v>70</v>
      </c>
      <c r="W4701" s="14">
        <v>2</v>
      </c>
    </row>
    <row r="4702" spans="1:23" x14ac:dyDescent="0.25">
      <c r="A4702" s="8">
        <v>3005</v>
      </c>
      <c r="B4702" s="9" t="s">
        <v>17883</v>
      </c>
      <c r="C4702" s="9" t="s">
        <v>22</v>
      </c>
      <c r="D4702" s="9" t="s">
        <v>17884</v>
      </c>
      <c r="E4702" s="9" t="s">
        <v>17885</v>
      </c>
      <c r="F4702" s="9" t="s">
        <v>17886</v>
      </c>
      <c r="G4702" s="12">
        <v>5</v>
      </c>
      <c r="H4702" s="9" t="s">
        <v>518</v>
      </c>
      <c r="I4702" s="9" t="s">
        <v>518</v>
      </c>
      <c r="J4702" s="12">
        <v>1</v>
      </c>
      <c r="K4702" s="13">
        <v>43851</v>
      </c>
      <c r="L4702" s="86">
        <f>(Tabla2[[#This Row],[release_year]]-'VARIANZA Y DES. EST'!$L$11)^2</f>
        <v>23.230495463129063</v>
      </c>
      <c r="M4702" s="12">
        <v>2019</v>
      </c>
      <c r="N4702" s="9" t="s">
        <v>35</v>
      </c>
      <c r="O4702" s="9" t="s">
        <v>17762</v>
      </c>
      <c r="P4702" s="12">
        <v>116</v>
      </c>
      <c r="Q4702" s="12">
        <v>116</v>
      </c>
      <c r="R4702" s="12">
        <v>270.10930541918731</v>
      </c>
      <c r="S4702" s="12" t="s">
        <v>28</v>
      </c>
      <c r="T4702" s="9" t="s">
        <v>94</v>
      </c>
      <c r="U4702" s="9" t="s">
        <v>95</v>
      </c>
      <c r="V4702" s="9" t="s">
        <v>94</v>
      </c>
      <c r="W4702" s="14">
        <v>3</v>
      </c>
    </row>
    <row r="4703" spans="1:23" x14ac:dyDescent="0.25">
      <c r="A4703" s="8">
        <v>3303</v>
      </c>
      <c r="B4703" s="9" t="s">
        <v>17887</v>
      </c>
      <c r="C4703" s="9" t="s">
        <v>22</v>
      </c>
      <c r="D4703" s="9" t="s">
        <v>17888</v>
      </c>
      <c r="E4703" s="9" t="s">
        <v>17889</v>
      </c>
      <c r="F4703" s="9" t="s">
        <v>17890</v>
      </c>
      <c r="G4703" s="12">
        <v>8</v>
      </c>
      <c r="H4703" s="9" t="s">
        <v>2924</v>
      </c>
      <c r="I4703" s="9" t="s">
        <v>12573</v>
      </c>
      <c r="J4703" s="12">
        <v>2</v>
      </c>
      <c r="K4703" s="13">
        <v>43775</v>
      </c>
      <c r="L4703" s="86">
        <f>(Tabla2[[#This Row],[release_year]]-'VARIANZA Y DES. EST'!$L$11)^2</f>
        <v>14.590890603358293</v>
      </c>
      <c r="M4703" s="12">
        <v>2018</v>
      </c>
      <c r="N4703" s="9" t="s">
        <v>35</v>
      </c>
      <c r="O4703" s="9" t="s">
        <v>17762</v>
      </c>
      <c r="P4703" s="12">
        <v>116</v>
      </c>
      <c r="Q4703" s="12">
        <v>116</v>
      </c>
      <c r="R4703" s="12">
        <v>270.10930541918731</v>
      </c>
      <c r="S4703" s="12" t="s">
        <v>28</v>
      </c>
      <c r="T4703" s="9" t="s">
        <v>2930</v>
      </c>
      <c r="U4703" s="9" t="s">
        <v>38</v>
      </c>
      <c r="V4703" s="9" t="s">
        <v>2930</v>
      </c>
      <c r="W4703" s="14">
        <v>3</v>
      </c>
    </row>
    <row r="4704" spans="1:23" x14ac:dyDescent="0.25">
      <c r="A4704" s="8">
        <v>3485</v>
      </c>
      <c r="B4704" s="9" t="s">
        <v>17891</v>
      </c>
      <c r="C4704" s="9" t="s">
        <v>22</v>
      </c>
      <c r="D4704" s="9" t="s">
        <v>17892</v>
      </c>
      <c r="E4704" s="9" t="s">
        <v>17893</v>
      </c>
      <c r="F4704" s="9" t="s">
        <v>17894</v>
      </c>
      <c r="G4704" s="12">
        <v>6</v>
      </c>
      <c r="H4704" s="9" t="s">
        <v>25</v>
      </c>
      <c r="I4704" s="9" t="s">
        <v>327</v>
      </c>
      <c r="J4704" s="12">
        <v>2</v>
      </c>
      <c r="K4704" s="13">
        <v>43735</v>
      </c>
      <c r="L4704" s="86">
        <f>(Tabla2[[#This Row],[release_year]]-'VARIANZA Y DES. EST'!$L$11)^2</f>
        <v>23.230495463129063</v>
      </c>
      <c r="M4704" s="12">
        <v>2019</v>
      </c>
      <c r="N4704" s="9" t="s">
        <v>76</v>
      </c>
      <c r="O4704" s="9" t="s">
        <v>17762</v>
      </c>
      <c r="P4704" s="12">
        <v>116</v>
      </c>
      <c r="Q4704" s="12">
        <v>116</v>
      </c>
      <c r="R4704" s="12">
        <v>270.10930541918731</v>
      </c>
      <c r="S4704" s="12" t="s">
        <v>28</v>
      </c>
      <c r="T4704" s="9" t="s">
        <v>5786</v>
      </c>
      <c r="U4704" s="9" t="s">
        <v>45</v>
      </c>
      <c r="V4704" s="9" t="s">
        <v>5786</v>
      </c>
      <c r="W4704" s="14">
        <v>3</v>
      </c>
    </row>
    <row r="4705" spans="1:23" x14ac:dyDescent="0.25">
      <c r="A4705" s="8">
        <v>3631</v>
      </c>
      <c r="B4705" s="9" t="s">
        <v>17895</v>
      </c>
      <c r="C4705" s="9" t="s">
        <v>22</v>
      </c>
      <c r="D4705" s="9" t="s">
        <v>17896</v>
      </c>
      <c r="E4705" s="9" t="s">
        <v>17897</v>
      </c>
      <c r="F4705" s="9" t="s">
        <v>17898</v>
      </c>
      <c r="G4705" s="12">
        <v>6</v>
      </c>
      <c r="H4705" s="9" t="s">
        <v>518</v>
      </c>
      <c r="I4705" s="9" t="s">
        <v>518</v>
      </c>
      <c r="J4705" s="12">
        <v>1</v>
      </c>
      <c r="K4705" s="13">
        <v>43679</v>
      </c>
      <c r="L4705" s="86">
        <f>(Tabla2[[#This Row],[release_year]]-'VARIANZA Y DES. EST'!$L$11)^2</f>
        <v>23.230495463129063</v>
      </c>
      <c r="M4705" s="12">
        <v>2019</v>
      </c>
      <c r="N4705" s="9" t="s">
        <v>35</v>
      </c>
      <c r="O4705" s="9" t="s">
        <v>17762</v>
      </c>
      <c r="P4705" s="12">
        <v>116</v>
      </c>
      <c r="Q4705" s="12">
        <v>116</v>
      </c>
      <c r="R4705" s="12">
        <v>270.10930541918731</v>
      </c>
      <c r="S4705" s="12" t="s">
        <v>28</v>
      </c>
      <c r="T4705" s="9" t="s">
        <v>70</v>
      </c>
      <c r="U4705" s="9" t="s">
        <v>45</v>
      </c>
      <c r="V4705" s="9" t="s">
        <v>70</v>
      </c>
      <c r="W4705" s="14">
        <v>2</v>
      </c>
    </row>
    <row r="4706" spans="1:23" x14ac:dyDescent="0.25">
      <c r="A4706" s="8">
        <v>3730</v>
      </c>
      <c r="B4706" s="9" t="s">
        <v>17899</v>
      </c>
      <c r="C4706" s="9" t="s">
        <v>22</v>
      </c>
      <c r="D4706" s="9" t="s">
        <v>17900</v>
      </c>
      <c r="E4706" s="18" t="s">
        <v>17901</v>
      </c>
      <c r="F4706" s="9" t="s">
        <v>17902</v>
      </c>
      <c r="G4706" s="12">
        <v>7</v>
      </c>
      <c r="H4706" s="9" t="s">
        <v>518</v>
      </c>
      <c r="I4706" s="9" t="s">
        <v>518</v>
      </c>
      <c r="J4706" s="12">
        <v>1</v>
      </c>
      <c r="K4706" s="13">
        <v>43636</v>
      </c>
      <c r="L4706" s="86">
        <f>(Tabla2[[#This Row],[release_year]]-'VARIANZA Y DES. EST'!$L$11)^2</f>
        <v>23.230495463129063</v>
      </c>
      <c r="M4706" s="12">
        <v>2019</v>
      </c>
      <c r="N4706" s="9" t="s">
        <v>76</v>
      </c>
      <c r="O4706" s="9" t="s">
        <v>17762</v>
      </c>
      <c r="P4706" s="12">
        <v>116</v>
      </c>
      <c r="Q4706" s="12">
        <v>116</v>
      </c>
      <c r="R4706" s="12">
        <v>270.10930541918731</v>
      </c>
      <c r="S4706" s="12" t="s">
        <v>28</v>
      </c>
      <c r="T4706" s="9" t="s">
        <v>3029</v>
      </c>
      <c r="U4706" s="9" t="s">
        <v>514</v>
      </c>
      <c r="V4706" s="9" t="s">
        <v>3029</v>
      </c>
      <c r="W4706" s="14">
        <v>3</v>
      </c>
    </row>
    <row r="4707" spans="1:23" x14ac:dyDescent="0.25">
      <c r="A4707" s="8">
        <v>3731</v>
      </c>
      <c r="B4707" s="9" t="s">
        <v>17903</v>
      </c>
      <c r="C4707" s="9" t="s">
        <v>22</v>
      </c>
      <c r="D4707" s="9" t="s">
        <v>17904</v>
      </c>
      <c r="E4707" s="9" t="s">
        <v>17905</v>
      </c>
      <c r="F4707" s="9" t="s">
        <v>17906</v>
      </c>
      <c r="G4707" s="12">
        <v>10</v>
      </c>
      <c r="H4707" s="9" t="s">
        <v>231</v>
      </c>
      <c r="I4707" s="9" t="s">
        <v>231</v>
      </c>
      <c r="J4707" s="12">
        <v>1</v>
      </c>
      <c r="K4707" s="13">
        <v>43636</v>
      </c>
      <c r="L4707" s="86">
        <f>(Tabla2[[#This Row],[release_year]]-'VARIANZA Y DES. EST'!$L$11)^2</f>
        <v>23.230495463129063</v>
      </c>
      <c r="M4707" s="12">
        <v>2019</v>
      </c>
      <c r="N4707" s="9" t="s">
        <v>35</v>
      </c>
      <c r="O4707" s="9" t="s">
        <v>17762</v>
      </c>
      <c r="P4707" s="12">
        <v>116</v>
      </c>
      <c r="Q4707" s="12">
        <v>116</v>
      </c>
      <c r="R4707" s="12">
        <v>270.10930541918731</v>
      </c>
      <c r="S4707" s="12" t="s">
        <v>28</v>
      </c>
      <c r="T4707" s="9" t="s">
        <v>460</v>
      </c>
      <c r="U4707" s="9" t="s">
        <v>45</v>
      </c>
      <c r="V4707" s="9" t="s">
        <v>460</v>
      </c>
      <c r="W4707" s="14">
        <v>3</v>
      </c>
    </row>
    <row r="4708" spans="1:23" x14ac:dyDescent="0.25">
      <c r="A4708" s="8">
        <v>3869</v>
      </c>
      <c r="B4708" s="9" t="s">
        <v>17907</v>
      </c>
      <c r="C4708" s="9" t="s">
        <v>22</v>
      </c>
      <c r="D4708" s="9" t="s">
        <v>17908</v>
      </c>
      <c r="E4708" s="18" t="s">
        <v>17909</v>
      </c>
      <c r="F4708" s="9" t="s">
        <v>17910</v>
      </c>
      <c r="G4708" s="12">
        <v>10</v>
      </c>
      <c r="H4708" s="9" t="s">
        <v>518</v>
      </c>
      <c r="I4708" s="9" t="s">
        <v>518</v>
      </c>
      <c r="J4708" s="12">
        <v>1</v>
      </c>
      <c r="K4708" s="13">
        <v>43587</v>
      </c>
      <c r="L4708" s="86">
        <f>(Tabla2[[#This Row],[release_year]]-'VARIANZA Y DES. EST'!$L$11)^2</f>
        <v>14.590890603358293</v>
      </c>
      <c r="M4708" s="12">
        <v>2018</v>
      </c>
      <c r="N4708" s="9" t="s">
        <v>82</v>
      </c>
      <c r="O4708" s="9" t="s">
        <v>17762</v>
      </c>
      <c r="P4708" s="12">
        <v>116</v>
      </c>
      <c r="Q4708" s="12">
        <v>116</v>
      </c>
      <c r="R4708" s="12">
        <v>270.10930541918731</v>
      </c>
      <c r="S4708" s="12" t="s">
        <v>28</v>
      </c>
      <c r="T4708" s="9" t="s">
        <v>2492</v>
      </c>
      <c r="U4708" s="9" t="s">
        <v>95</v>
      </c>
      <c r="V4708" s="9" t="s">
        <v>2492</v>
      </c>
      <c r="W4708" s="14">
        <v>3</v>
      </c>
    </row>
    <row r="4709" spans="1:23" x14ac:dyDescent="0.25">
      <c r="A4709" s="8">
        <v>3916</v>
      </c>
      <c r="B4709" s="9" t="s">
        <v>17911</v>
      </c>
      <c r="C4709" s="9" t="s">
        <v>22</v>
      </c>
      <c r="D4709" s="9" t="s">
        <v>17912</v>
      </c>
      <c r="E4709" s="9" t="s">
        <v>17913</v>
      </c>
      <c r="F4709" s="9" t="s">
        <v>17914</v>
      </c>
      <c r="G4709" s="12">
        <v>7</v>
      </c>
      <c r="H4709" s="9" t="s">
        <v>518</v>
      </c>
      <c r="I4709" s="9" t="s">
        <v>518</v>
      </c>
      <c r="J4709" s="12">
        <v>1</v>
      </c>
      <c r="K4709" s="13">
        <v>43570</v>
      </c>
      <c r="L4709" s="86">
        <f>(Tabla2[[#This Row],[release_year]]-'VARIANZA Y DES. EST'!$L$11)^2</f>
        <v>124.99681770679673</v>
      </c>
      <c r="M4709" s="12">
        <v>2003</v>
      </c>
      <c r="N4709" s="9" t="s">
        <v>35</v>
      </c>
      <c r="O4709" s="9" t="s">
        <v>17762</v>
      </c>
      <c r="P4709" s="12">
        <v>116</v>
      </c>
      <c r="Q4709" s="12">
        <v>116</v>
      </c>
      <c r="R4709" s="12">
        <v>270.10930541918731</v>
      </c>
      <c r="S4709" s="12" t="s">
        <v>28</v>
      </c>
      <c r="T4709" s="9" t="s">
        <v>3625</v>
      </c>
      <c r="U4709" s="9" t="s">
        <v>95</v>
      </c>
      <c r="V4709" s="9" t="s">
        <v>3625</v>
      </c>
      <c r="W4709" s="14">
        <v>3</v>
      </c>
    </row>
    <row r="4710" spans="1:23" x14ac:dyDescent="0.25">
      <c r="A4710" s="8">
        <v>4032</v>
      </c>
      <c r="B4710" s="9" t="s">
        <v>17915</v>
      </c>
      <c r="C4710" s="9" t="s">
        <v>22</v>
      </c>
      <c r="D4710" s="9" t="s">
        <v>17916</v>
      </c>
      <c r="E4710" s="9" t="s">
        <v>17917</v>
      </c>
      <c r="F4710" s="9" t="s">
        <v>17918</v>
      </c>
      <c r="G4710" s="12">
        <v>8</v>
      </c>
      <c r="H4710" s="9" t="s">
        <v>1803</v>
      </c>
      <c r="I4710" s="9" t="s">
        <v>1803</v>
      </c>
      <c r="J4710" s="12">
        <v>1</v>
      </c>
      <c r="K4710" s="13">
        <v>43532</v>
      </c>
      <c r="L4710" s="86">
        <f>(Tabla2[[#This Row],[release_year]]-'VARIANZA Y DES. EST'!$L$11)^2</f>
        <v>14.590890603358293</v>
      </c>
      <c r="M4710" s="12">
        <v>2018</v>
      </c>
      <c r="N4710" s="9" t="s">
        <v>35</v>
      </c>
      <c r="O4710" s="9" t="s">
        <v>17762</v>
      </c>
      <c r="P4710" s="12">
        <v>116</v>
      </c>
      <c r="Q4710" s="12">
        <v>116</v>
      </c>
      <c r="R4710" s="12">
        <v>270.10930541918731</v>
      </c>
      <c r="S4710" s="12" t="s">
        <v>28</v>
      </c>
      <c r="T4710" s="9" t="s">
        <v>4337</v>
      </c>
      <c r="U4710" s="9" t="s">
        <v>38</v>
      </c>
      <c r="V4710" s="9" t="s">
        <v>4337</v>
      </c>
      <c r="W4710" s="14">
        <v>3</v>
      </c>
    </row>
    <row r="4711" spans="1:23" x14ac:dyDescent="0.25">
      <c r="A4711" s="8">
        <v>4192</v>
      </c>
      <c r="B4711" s="9" t="s">
        <v>17919</v>
      </c>
      <c r="C4711" s="9" t="s">
        <v>22</v>
      </c>
      <c r="D4711" s="9" t="s">
        <v>17920</v>
      </c>
      <c r="E4711" s="9" t="s">
        <v>17921</v>
      </c>
      <c r="F4711" s="9" t="s">
        <v>17922</v>
      </c>
      <c r="G4711" s="12">
        <v>7</v>
      </c>
      <c r="H4711" s="9" t="s">
        <v>131</v>
      </c>
      <c r="I4711" s="9" t="s">
        <v>131</v>
      </c>
      <c r="J4711" s="12">
        <v>1</v>
      </c>
      <c r="K4711" s="13">
        <v>43480</v>
      </c>
      <c r="L4711" s="86">
        <f>(Tabla2[[#This Row],[release_year]]-'VARIANZA Y DES. EST'!$L$11)^2</f>
        <v>14.590890603358293</v>
      </c>
      <c r="M4711" s="12">
        <v>2018</v>
      </c>
      <c r="N4711" s="9" t="s">
        <v>35</v>
      </c>
      <c r="O4711" s="9" t="s">
        <v>17762</v>
      </c>
      <c r="P4711" s="12">
        <v>116</v>
      </c>
      <c r="Q4711" s="12">
        <v>116</v>
      </c>
      <c r="R4711" s="12">
        <v>270.10930541918731</v>
      </c>
      <c r="S4711" s="12" t="s">
        <v>28</v>
      </c>
      <c r="T4711" s="9" t="s">
        <v>3179</v>
      </c>
      <c r="U4711" s="9" t="s">
        <v>514</v>
      </c>
      <c r="V4711" s="9" t="s">
        <v>3179</v>
      </c>
      <c r="W4711" s="14">
        <v>2</v>
      </c>
    </row>
    <row r="4712" spans="1:23" x14ac:dyDescent="0.25">
      <c r="A4712" s="8">
        <v>4415</v>
      </c>
      <c r="B4712" s="9" t="s">
        <v>17923</v>
      </c>
      <c r="C4712" s="9" t="s">
        <v>22</v>
      </c>
      <c r="D4712" s="9" t="s">
        <v>17924</v>
      </c>
      <c r="E4712" s="9" t="s">
        <v>17925</v>
      </c>
      <c r="F4712" s="9" t="s">
        <v>17926</v>
      </c>
      <c r="G4712" s="12">
        <v>11</v>
      </c>
      <c r="H4712" s="9" t="s">
        <v>858</v>
      </c>
      <c r="I4712" s="9" t="s">
        <v>858</v>
      </c>
      <c r="J4712" s="12">
        <v>1</v>
      </c>
      <c r="K4712" s="13">
        <v>43406</v>
      </c>
      <c r="L4712" s="86">
        <f>(Tabla2[[#This Row],[release_year]]-'VARIANZA Y DES. EST'!$L$11)^2</f>
        <v>14.590890603358293</v>
      </c>
      <c r="M4712" s="12">
        <v>2018</v>
      </c>
      <c r="N4712" s="9" t="s">
        <v>76</v>
      </c>
      <c r="O4712" s="9" t="s">
        <v>17762</v>
      </c>
      <c r="P4712" s="12">
        <v>116</v>
      </c>
      <c r="Q4712" s="12">
        <v>116</v>
      </c>
      <c r="R4712" s="12">
        <v>270.10930541918731</v>
      </c>
      <c r="S4712" s="12" t="s">
        <v>28</v>
      </c>
      <c r="T4712" s="9" t="s">
        <v>5706</v>
      </c>
      <c r="U4712" s="9" t="s">
        <v>95</v>
      </c>
      <c r="V4712" s="9" t="s">
        <v>5706</v>
      </c>
      <c r="W4712" s="14">
        <v>3</v>
      </c>
    </row>
    <row r="4713" spans="1:23" x14ac:dyDescent="0.25">
      <c r="A4713" s="8">
        <v>4954</v>
      </c>
      <c r="B4713" s="9" t="s">
        <v>17927</v>
      </c>
      <c r="C4713" s="9" t="s">
        <v>22</v>
      </c>
      <c r="D4713" s="9" t="s">
        <v>17928</v>
      </c>
      <c r="E4713" s="18" t="s">
        <v>17929</v>
      </c>
      <c r="F4713" s="9" t="s">
        <v>17930</v>
      </c>
      <c r="G4713" s="12">
        <v>3</v>
      </c>
      <c r="H4713" s="9" t="s">
        <v>518</v>
      </c>
      <c r="I4713" s="9" t="s">
        <v>518</v>
      </c>
      <c r="J4713" s="12">
        <v>1</v>
      </c>
      <c r="K4713" s="13">
        <v>43191</v>
      </c>
      <c r="L4713" s="86">
        <f>(Tabla2[[#This Row],[release_year]]-'VARIANZA Y DES. EST'!$L$11)^2</f>
        <v>3.3116808838167522</v>
      </c>
      <c r="M4713" s="12">
        <v>2016</v>
      </c>
      <c r="N4713" s="9" t="s">
        <v>35</v>
      </c>
      <c r="O4713" s="9" t="s">
        <v>17762</v>
      </c>
      <c r="P4713" s="12">
        <v>116</v>
      </c>
      <c r="Q4713" s="12">
        <v>116</v>
      </c>
      <c r="R4713" s="12">
        <v>270.10930541918731</v>
      </c>
      <c r="S4713" s="12" t="s">
        <v>28</v>
      </c>
      <c r="T4713" s="9" t="s">
        <v>460</v>
      </c>
      <c r="U4713" s="9" t="s">
        <v>45</v>
      </c>
      <c r="V4713" s="9" t="s">
        <v>460</v>
      </c>
      <c r="W4713" s="14">
        <v>3</v>
      </c>
    </row>
    <row r="4714" spans="1:23" x14ac:dyDescent="0.25">
      <c r="A4714" s="8">
        <v>5051</v>
      </c>
      <c r="B4714" s="9" t="s">
        <v>17931</v>
      </c>
      <c r="C4714" s="9" t="s">
        <v>22</v>
      </c>
      <c r="D4714" s="9" t="s">
        <v>17932</v>
      </c>
      <c r="E4714" s="9" t="s">
        <v>17933</v>
      </c>
      <c r="F4714" s="9" t="s">
        <v>17934</v>
      </c>
      <c r="G4714" s="12">
        <v>10</v>
      </c>
      <c r="H4714" s="9" t="s">
        <v>2829</v>
      </c>
      <c r="I4714" s="9" t="s">
        <v>2829</v>
      </c>
      <c r="J4714" s="12">
        <v>1</v>
      </c>
      <c r="K4714" s="13">
        <v>43133</v>
      </c>
      <c r="L4714" s="86">
        <f>(Tabla2[[#This Row],[release_year]]-'VARIANZA Y DES. EST'!$L$11)^2</f>
        <v>7.9512857435875226</v>
      </c>
      <c r="M4714" s="12">
        <v>2017</v>
      </c>
      <c r="N4714" s="9" t="s">
        <v>76</v>
      </c>
      <c r="O4714" s="9" t="s">
        <v>17762</v>
      </c>
      <c r="P4714" s="12">
        <v>116</v>
      </c>
      <c r="Q4714" s="12">
        <v>116</v>
      </c>
      <c r="R4714" s="12">
        <v>270.10930541918731</v>
      </c>
      <c r="S4714" s="12" t="s">
        <v>28</v>
      </c>
      <c r="T4714" s="9" t="s">
        <v>3319</v>
      </c>
      <c r="U4714" s="9" t="s">
        <v>45</v>
      </c>
      <c r="V4714" s="9" t="s">
        <v>3319</v>
      </c>
      <c r="W4714" s="14">
        <v>3</v>
      </c>
    </row>
    <row r="4715" spans="1:23" x14ac:dyDescent="0.25">
      <c r="A4715" s="8">
        <v>5318</v>
      </c>
      <c r="B4715" s="9" t="s">
        <v>17935</v>
      </c>
      <c r="C4715" s="9" t="s">
        <v>22</v>
      </c>
      <c r="D4715" s="9" t="s">
        <v>17936</v>
      </c>
      <c r="E4715" s="9" t="s">
        <v>17937</v>
      </c>
      <c r="F4715" s="9" t="s">
        <v>17938</v>
      </c>
      <c r="G4715" s="12">
        <v>5</v>
      </c>
      <c r="H4715" s="9" t="s">
        <v>279</v>
      </c>
      <c r="I4715" s="9" t="s">
        <v>279</v>
      </c>
      <c r="J4715" s="12">
        <v>1</v>
      </c>
      <c r="K4715" s="13">
        <v>42972</v>
      </c>
      <c r="L4715" s="86">
        <f>(Tabla2[[#This Row],[release_year]]-'VARIANZA Y DES. EST'!$L$11)^2</f>
        <v>7.9512857435875226</v>
      </c>
      <c r="M4715" s="12">
        <v>2017</v>
      </c>
      <c r="N4715" s="9" t="s">
        <v>1991</v>
      </c>
      <c r="O4715" s="9" t="s">
        <v>17762</v>
      </c>
      <c r="P4715" s="12">
        <v>116</v>
      </c>
      <c r="Q4715" s="12">
        <v>116</v>
      </c>
      <c r="R4715" s="12">
        <v>270.10930541918731</v>
      </c>
      <c r="S4715" s="12" t="s">
        <v>28</v>
      </c>
      <c r="T4715" s="9" t="s">
        <v>2372</v>
      </c>
      <c r="U4715" s="9" t="s">
        <v>239</v>
      </c>
      <c r="V4715" s="9" t="s">
        <v>2372</v>
      </c>
      <c r="W4715" s="14">
        <v>2</v>
      </c>
    </row>
    <row r="4716" spans="1:23" x14ac:dyDescent="0.25">
      <c r="A4716" s="8">
        <v>5374</v>
      </c>
      <c r="B4716" s="9" t="s">
        <v>17939</v>
      </c>
      <c r="C4716" s="9" t="s">
        <v>22</v>
      </c>
      <c r="D4716" s="9" t="s">
        <v>17940</v>
      </c>
      <c r="E4716" s="9" t="s">
        <v>17941</v>
      </c>
      <c r="F4716" s="9" t="s">
        <v>17942</v>
      </c>
      <c r="G4716" s="12">
        <v>10</v>
      </c>
      <c r="H4716" s="9" t="s">
        <v>390</v>
      </c>
      <c r="I4716" s="9" t="s">
        <v>390</v>
      </c>
      <c r="J4716" s="12">
        <v>1</v>
      </c>
      <c r="K4716" s="13">
        <v>42933</v>
      </c>
      <c r="L4716" s="86">
        <f>(Tabla2[[#This Row],[release_year]]-'VARIANZA Y DES. EST'!$L$11)^2</f>
        <v>7.9512857435875226</v>
      </c>
      <c r="M4716" s="12">
        <v>2017</v>
      </c>
      <c r="N4716" s="9" t="s">
        <v>76</v>
      </c>
      <c r="O4716" s="9" t="s">
        <v>17762</v>
      </c>
      <c r="P4716" s="12">
        <v>116</v>
      </c>
      <c r="Q4716" s="12">
        <v>116</v>
      </c>
      <c r="R4716" s="12">
        <v>270.10930541918731</v>
      </c>
      <c r="S4716" s="12" t="s">
        <v>28</v>
      </c>
      <c r="T4716" s="9" t="s">
        <v>70</v>
      </c>
      <c r="U4716" s="9" t="s">
        <v>45</v>
      </c>
      <c r="V4716" s="9" t="s">
        <v>70</v>
      </c>
      <c r="W4716" s="14">
        <v>2</v>
      </c>
    </row>
    <row r="4717" spans="1:23" x14ac:dyDescent="0.25">
      <c r="A4717" s="8">
        <v>5392</v>
      </c>
      <c r="B4717" s="9" t="s">
        <v>17943</v>
      </c>
      <c r="C4717" s="9" t="s">
        <v>22</v>
      </c>
      <c r="D4717" s="9" t="s">
        <v>17944</v>
      </c>
      <c r="E4717" s="9" t="s">
        <v>17945</v>
      </c>
      <c r="F4717" s="9" t="s">
        <v>17946</v>
      </c>
      <c r="G4717" s="12">
        <v>8</v>
      </c>
      <c r="H4717" s="9" t="s">
        <v>518</v>
      </c>
      <c r="I4717" s="9" t="s">
        <v>518</v>
      </c>
      <c r="J4717" s="12">
        <v>1</v>
      </c>
      <c r="K4717" s="13">
        <v>42917</v>
      </c>
      <c r="L4717" s="86">
        <f>(Tabla2[[#This Row],[release_year]]-'VARIANZA Y DES. EST'!$L$11)^2</f>
        <v>2321.3314378952782</v>
      </c>
      <c r="M4717" s="12">
        <v>1966</v>
      </c>
      <c r="N4717" s="9" t="s">
        <v>82</v>
      </c>
      <c r="O4717" s="9" t="s">
        <v>17762</v>
      </c>
      <c r="P4717" s="12">
        <v>116</v>
      </c>
      <c r="Q4717" s="12">
        <v>116</v>
      </c>
      <c r="R4717" s="12">
        <v>270.10930541918731</v>
      </c>
      <c r="S4717" s="12" t="s">
        <v>28</v>
      </c>
      <c r="T4717" s="9" t="s">
        <v>8706</v>
      </c>
      <c r="U4717" s="9" t="s">
        <v>45</v>
      </c>
      <c r="V4717" s="9" t="s">
        <v>8706</v>
      </c>
      <c r="W4717" s="14">
        <v>3</v>
      </c>
    </row>
    <row r="4718" spans="1:23" x14ac:dyDescent="0.25">
      <c r="A4718" s="8">
        <v>5702</v>
      </c>
      <c r="B4718" s="9" t="s">
        <v>17947</v>
      </c>
      <c r="C4718" s="9" t="s">
        <v>22</v>
      </c>
      <c r="D4718" s="9" t="s">
        <v>17948</v>
      </c>
      <c r="E4718" s="9" t="s">
        <v>17949</v>
      </c>
      <c r="F4718" s="9" t="s">
        <v>17950</v>
      </c>
      <c r="G4718" s="12">
        <v>6</v>
      </c>
      <c r="H4718" s="9" t="s">
        <v>518</v>
      </c>
      <c r="I4718" s="9" t="s">
        <v>518</v>
      </c>
      <c r="J4718" s="12">
        <v>1</v>
      </c>
      <c r="K4718" s="13">
        <v>42705</v>
      </c>
      <c r="L4718" s="86">
        <f>(Tabla2[[#This Row],[release_year]]-'VARIANZA Y DES. EST'!$L$11)^2</f>
        <v>0.67207602404598188</v>
      </c>
      <c r="M4718" s="12">
        <v>2015</v>
      </c>
      <c r="N4718" s="9" t="s">
        <v>76</v>
      </c>
      <c r="O4718" s="9" t="s">
        <v>17762</v>
      </c>
      <c r="P4718" s="12">
        <v>116</v>
      </c>
      <c r="Q4718" s="12">
        <v>116</v>
      </c>
      <c r="R4718" s="12">
        <v>270.10930541918731</v>
      </c>
      <c r="S4718" s="12" t="s">
        <v>28</v>
      </c>
      <c r="T4718" s="9" t="s">
        <v>460</v>
      </c>
      <c r="U4718" s="9" t="s">
        <v>45</v>
      </c>
      <c r="V4718" s="9" t="s">
        <v>460</v>
      </c>
      <c r="W4718" s="14">
        <v>3</v>
      </c>
    </row>
    <row r="4719" spans="1:23" x14ac:dyDescent="0.25">
      <c r="A4719" s="8">
        <v>6318</v>
      </c>
      <c r="B4719" s="9" t="s">
        <v>17951</v>
      </c>
      <c r="C4719" s="9" t="s">
        <v>22</v>
      </c>
      <c r="D4719" s="9" t="s">
        <v>17952</v>
      </c>
      <c r="E4719" s="9" t="s">
        <v>17953</v>
      </c>
      <c r="F4719" s="9" t="s">
        <v>17954</v>
      </c>
      <c r="G4719" s="12">
        <v>6</v>
      </c>
      <c r="H4719" s="9" t="s">
        <v>8433</v>
      </c>
      <c r="I4719" s="9" t="s">
        <v>8433</v>
      </c>
      <c r="J4719" s="12">
        <v>1</v>
      </c>
      <c r="K4719" s="13">
        <v>42980</v>
      </c>
      <c r="L4719" s="86">
        <f>(Tabla2[[#This Row],[release_year]]-'VARIANZA Y DES. EST'!$L$11)^2</f>
        <v>3.3116808838167522</v>
      </c>
      <c r="M4719" s="12">
        <v>2016</v>
      </c>
      <c r="N4719" s="9" t="s">
        <v>35</v>
      </c>
      <c r="O4719" s="9" t="s">
        <v>17762</v>
      </c>
      <c r="P4719" s="12">
        <v>116</v>
      </c>
      <c r="Q4719" s="12">
        <v>116</v>
      </c>
      <c r="R4719" s="12">
        <v>270.10930541918731</v>
      </c>
      <c r="S4719" s="12" t="s">
        <v>28</v>
      </c>
      <c r="T4719" s="9" t="s">
        <v>4337</v>
      </c>
      <c r="U4719" s="9" t="s">
        <v>38</v>
      </c>
      <c r="V4719" s="9" t="s">
        <v>4337</v>
      </c>
      <c r="W4719" s="14">
        <v>3</v>
      </c>
    </row>
    <row r="4720" spans="1:23" x14ac:dyDescent="0.25">
      <c r="A4720" s="8">
        <v>6328</v>
      </c>
      <c r="B4720" s="9" t="s">
        <v>17955</v>
      </c>
      <c r="C4720" s="9" t="s">
        <v>22</v>
      </c>
      <c r="D4720" s="9" t="s">
        <v>17956</v>
      </c>
      <c r="E4720" s="18" t="s">
        <v>17957</v>
      </c>
      <c r="F4720" s="9" t="s">
        <v>17958</v>
      </c>
      <c r="G4720" s="12">
        <v>10</v>
      </c>
      <c r="H4720" s="9" t="s">
        <v>25</v>
      </c>
      <c r="I4720" s="9" t="s">
        <v>25</v>
      </c>
      <c r="J4720" s="12">
        <v>1</v>
      </c>
      <c r="K4720" s="16">
        <v>43789</v>
      </c>
      <c r="L4720" s="86">
        <f>(Tabla2[[#This Row],[release_year]]-'VARIANZA Y DES. EST'!$L$11)^2</f>
        <v>51.555237145879822</v>
      </c>
      <c r="M4720" s="12">
        <v>2007</v>
      </c>
      <c r="N4720" s="9" t="s">
        <v>1991</v>
      </c>
      <c r="O4720" s="9" t="s">
        <v>17762</v>
      </c>
      <c r="P4720" s="12">
        <v>116</v>
      </c>
      <c r="Q4720" s="12">
        <v>116</v>
      </c>
      <c r="R4720" s="12">
        <v>270.10930541918731</v>
      </c>
      <c r="S4720" s="12" t="s">
        <v>28</v>
      </c>
      <c r="T4720" s="9" t="s">
        <v>144</v>
      </c>
      <c r="U4720" s="9" t="s">
        <v>45</v>
      </c>
      <c r="V4720" s="9" t="s">
        <v>144</v>
      </c>
      <c r="W4720" s="14">
        <v>2</v>
      </c>
    </row>
    <row r="4721" spans="1:23" x14ac:dyDescent="0.25">
      <c r="A4721" s="8">
        <v>6376</v>
      </c>
      <c r="B4721" s="9" t="s">
        <v>17959</v>
      </c>
      <c r="C4721" s="9" t="s">
        <v>22</v>
      </c>
      <c r="D4721" s="9" t="s">
        <v>17960</v>
      </c>
      <c r="E4721" s="18" t="s">
        <v>17961</v>
      </c>
      <c r="F4721" s="9" t="s">
        <v>17962</v>
      </c>
      <c r="G4721" s="12">
        <v>7</v>
      </c>
      <c r="H4721" s="9" t="s">
        <v>279</v>
      </c>
      <c r="I4721" s="9" t="s">
        <v>279</v>
      </c>
      <c r="J4721" s="12">
        <v>1</v>
      </c>
      <c r="K4721" s="13">
        <v>43439</v>
      </c>
      <c r="L4721" s="86">
        <f>(Tabla2[[#This Row],[release_year]]-'VARIANZA Y DES. EST'!$L$11)^2</f>
        <v>14.590890603358293</v>
      </c>
      <c r="M4721" s="12">
        <v>2018</v>
      </c>
      <c r="N4721" s="9" t="s">
        <v>76</v>
      </c>
      <c r="O4721" s="9" t="s">
        <v>17762</v>
      </c>
      <c r="P4721" s="12">
        <v>116</v>
      </c>
      <c r="Q4721" s="12">
        <v>116</v>
      </c>
      <c r="R4721" s="12">
        <v>270.10930541918731</v>
      </c>
      <c r="S4721" s="12" t="s">
        <v>28</v>
      </c>
      <c r="T4721" s="9" t="s">
        <v>6242</v>
      </c>
      <c r="U4721" s="9" t="s">
        <v>45</v>
      </c>
      <c r="V4721" s="9" t="s">
        <v>6242</v>
      </c>
      <c r="W4721" s="14">
        <v>2</v>
      </c>
    </row>
    <row r="4722" spans="1:23" x14ac:dyDescent="0.25">
      <c r="A4722" s="8">
        <v>6438</v>
      </c>
      <c r="B4722" s="9" t="s">
        <v>17963</v>
      </c>
      <c r="C4722" s="9" t="s">
        <v>22</v>
      </c>
      <c r="D4722" s="9" t="s">
        <v>17964</v>
      </c>
      <c r="E4722" s="9" t="s">
        <v>17965</v>
      </c>
      <c r="F4722" s="9" t="s">
        <v>17966</v>
      </c>
      <c r="G4722" s="12">
        <v>10</v>
      </c>
      <c r="H4722" s="9" t="s">
        <v>25</v>
      </c>
      <c r="I4722" s="9" t="s">
        <v>25</v>
      </c>
      <c r="J4722" s="12">
        <v>1</v>
      </c>
      <c r="K4722" s="13">
        <v>43831</v>
      </c>
      <c r="L4722" s="86">
        <f>(Tabla2[[#This Row],[release_year]]-'VARIANZA Y DES. EST'!$L$11)^2</f>
        <v>201.07800312748444</v>
      </c>
      <c r="M4722" s="12">
        <v>2000</v>
      </c>
      <c r="N4722" s="9" t="s">
        <v>43</v>
      </c>
      <c r="O4722" s="9" t="s">
        <v>17762</v>
      </c>
      <c r="P4722" s="12">
        <v>116</v>
      </c>
      <c r="Q4722" s="12">
        <v>116</v>
      </c>
      <c r="R4722" s="12">
        <v>270.10930541918731</v>
      </c>
      <c r="S4722" s="12" t="s">
        <v>28</v>
      </c>
      <c r="T4722" s="9" t="s">
        <v>45</v>
      </c>
      <c r="U4722" s="9" t="s">
        <v>45</v>
      </c>
      <c r="V4722" s="9" t="s">
        <v>45</v>
      </c>
      <c r="W4722" s="14">
        <v>1</v>
      </c>
    </row>
    <row r="4723" spans="1:23" x14ac:dyDescent="0.25">
      <c r="A4723" s="8">
        <v>6455</v>
      </c>
      <c r="B4723" s="9" t="s">
        <v>17967</v>
      </c>
      <c r="C4723" s="9" t="s">
        <v>22</v>
      </c>
      <c r="D4723" s="9" t="s">
        <v>17968</v>
      </c>
      <c r="E4723" s="9" t="s">
        <v>17969</v>
      </c>
      <c r="F4723" s="9" t="s">
        <v>17970</v>
      </c>
      <c r="G4723" s="12">
        <v>9</v>
      </c>
      <c r="H4723" s="9" t="s">
        <v>518</v>
      </c>
      <c r="I4723" s="9" t="s">
        <v>5182</v>
      </c>
      <c r="J4723" s="12">
        <v>2</v>
      </c>
      <c r="K4723" s="13">
        <v>42767</v>
      </c>
      <c r="L4723" s="86">
        <f>(Tabla2[[#This Row],[release_year]]-'VARIANZA Y DES. EST'!$L$11)^2</f>
        <v>0.67207602404598188</v>
      </c>
      <c r="M4723" s="12">
        <v>2015</v>
      </c>
      <c r="N4723" s="9" t="s">
        <v>35</v>
      </c>
      <c r="O4723" s="9" t="s">
        <v>17762</v>
      </c>
      <c r="P4723" s="12">
        <v>116</v>
      </c>
      <c r="Q4723" s="12">
        <v>116</v>
      </c>
      <c r="R4723" s="12">
        <v>270.10930541918731</v>
      </c>
      <c r="S4723" s="12" t="s">
        <v>28</v>
      </c>
      <c r="T4723" s="9" t="s">
        <v>118</v>
      </c>
      <c r="U4723" s="9" t="s">
        <v>45</v>
      </c>
      <c r="V4723" s="9" t="s">
        <v>118</v>
      </c>
      <c r="W4723" s="14">
        <v>3</v>
      </c>
    </row>
    <row r="4724" spans="1:23" x14ac:dyDescent="0.25">
      <c r="A4724" s="8">
        <v>6531</v>
      </c>
      <c r="B4724" s="9" t="s">
        <v>17971</v>
      </c>
      <c r="C4724" s="9" t="s">
        <v>22</v>
      </c>
      <c r="D4724" s="9" t="s">
        <v>17972</v>
      </c>
      <c r="E4724" s="9" t="s">
        <v>11017</v>
      </c>
      <c r="F4724" s="9" t="s">
        <v>17973</v>
      </c>
      <c r="G4724" s="12">
        <v>8</v>
      </c>
      <c r="H4724" s="9" t="s">
        <v>518</v>
      </c>
      <c r="I4724" s="9" t="s">
        <v>518</v>
      </c>
      <c r="J4724" s="12">
        <v>1</v>
      </c>
      <c r="K4724" s="13">
        <v>43526</v>
      </c>
      <c r="L4724" s="86">
        <f>(Tabla2[[#This Row],[release_year]]-'VARIANZA Y DES. EST'!$L$11)^2</f>
        <v>38.194842005650592</v>
      </c>
      <c r="M4724" s="12">
        <v>2008</v>
      </c>
      <c r="N4724" s="9" t="s">
        <v>35</v>
      </c>
      <c r="O4724" s="9" t="s">
        <v>17762</v>
      </c>
      <c r="P4724" s="12">
        <v>116</v>
      </c>
      <c r="Q4724" s="12">
        <v>116</v>
      </c>
      <c r="R4724" s="12">
        <v>270.10930541918731</v>
      </c>
      <c r="S4724" s="12" t="s">
        <v>28</v>
      </c>
      <c r="T4724" s="9" t="s">
        <v>4150</v>
      </c>
      <c r="U4724" s="9" t="s">
        <v>38</v>
      </c>
      <c r="V4724" s="9" t="s">
        <v>4150</v>
      </c>
      <c r="W4724" s="14">
        <v>3</v>
      </c>
    </row>
    <row r="4725" spans="1:23" x14ac:dyDescent="0.25">
      <c r="A4725" s="8">
        <v>6568</v>
      </c>
      <c r="B4725" s="9" t="s">
        <v>17974</v>
      </c>
      <c r="C4725" s="9" t="s">
        <v>22</v>
      </c>
      <c r="D4725" s="9" t="s">
        <v>17975</v>
      </c>
      <c r="E4725" s="9" t="s">
        <v>17976</v>
      </c>
      <c r="F4725" s="9" t="s">
        <v>17977</v>
      </c>
      <c r="G4725" s="12">
        <v>14</v>
      </c>
      <c r="H4725" s="9" t="s">
        <v>518</v>
      </c>
      <c r="I4725" s="9" t="s">
        <v>518</v>
      </c>
      <c r="J4725" s="12">
        <v>1</v>
      </c>
      <c r="K4725" s="13">
        <v>43678</v>
      </c>
      <c r="L4725" s="86">
        <f>(Tabla2[[#This Row],[release_year]]-'VARIANZA Y DES. EST'!$L$11)^2</f>
        <v>124.99681770679673</v>
      </c>
      <c r="M4725" s="12">
        <v>2003</v>
      </c>
      <c r="N4725" s="9" t="s">
        <v>76</v>
      </c>
      <c r="O4725" s="9" t="s">
        <v>17762</v>
      </c>
      <c r="P4725" s="12">
        <v>116</v>
      </c>
      <c r="Q4725" s="12">
        <v>116</v>
      </c>
      <c r="R4725" s="12">
        <v>270.10930541918731</v>
      </c>
      <c r="S4725" s="12" t="s">
        <v>28</v>
      </c>
      <c r="T4725" s="9" t="s">
        <v>4796</v>
      </c>
      <c r="U4725" s="9" t="s">
        <v>514</v>
      </c>
      <c r="V4725" s="9" t="s">
        <v>4796</v>
      </c>
      <c r="W4725" s="14">
        <v>3</v>
      </c>
    </row>
    <row r="4726" spans="1:23" x14ac:dyDescent="0.25">
      <c r="A4726" s="8">
        <v>6801</v>
      </c>
      <c r="B4726" s="9" t="s">
        <v>17978</v>
      </c>
      <c r="C4726" s="9" t="s">
        <v>22</v>
      </c>
      <c r="D4726" s="9" t="s">
        <v>17979</v>
      </c>
      <c r="E4726" s="9" t="s">
        <v>11698</v>
      </c>
      <c r="F4726" s="9" t="s">
        <v>17980</v>
      </c>
      <c r="G4726" s="12">
        <v>8</v>
      </c>
      <c r="H4726" s="9" t="s">
        <v>116</v>
      </c>
      <c r="I4726" s="9" t="s">
        <v>116</v>
      </c>
      <c r="J4726" s="12">
        <v>1</v>
      </c>
      <c r="K4726" s="13">
        <v>43622</v>
      </c>
      <c r="L4726" s="86">
        <f>(Tabla2[[#This Row],[release_year]]-'VARIANZA Y DES. EST'!$L$11)^2</f>
        <v>3.3116808838167522</v>
      </c>
      <c r="M4726" s="12">
        <v>2016</v>
      </c>
      <c r="N4726" s="9" t="s">
        <v>76</v>
      </c>
      <c r="O4726" s="9" t="s">
        <v>17762</v>
      </c>
      <c r="P4726" s="12">
        <v>116</v>
      </c>
      <c r="Q4726" s="12">
        <v>116</v>
      </c>
      <c r="R4726" s="12">
        <v>270.10930541918731</v>
      </c>
      <c r="S4726" s="12" t="s">
        <v>28</v>
      </c>
      <c r="T4726" s="9" t="s">
        <v>859</v>
      </c>
      <c r="U4726" s="9" t="s">
        <v>95</v>
      </c>
      <c r="V4726" s="9" t="s">
        <v>859</v>
      </c>
      <c r="W4726" s="14">
        <v>2</v>
      </c>
    </row>
    <row r="4727" spans="1:23" x14ac:dyDescent="0.25">
      <c r="A4727" s="8">
        <v>6910</v>
      </c>
      <c r="B4727" s="9" t="s">
        <v>17981</v>
      </c>
      <c r="C4727" s="9" t="s">
        <v>22</v>
      </c>
      <c r="D4727" s="9" t="s">
        <v>17982</v>
      </c>
      <c r="E4727" s="9" t="s">
        <v>12488</v>
      </c>
      <c r="F4727" s="9" t="s">
        <v>17983</v>
      </c>
      <c r="G4727" s="12">
        <v>12</v>
      </c>
      <c r="H4727" s="9" t="s">
        <v>25</v>
      </c>
      <c r="I4727" s="9" t="s">
        <v>4216</v>
      </c>
      <c r="J4727" s="12">
        <v>3</v>
      </c>
      <c r="K4727" s="13">
        <v>43831</v>
      </c>
      <c r="L4727" s="86">
        <f>(Tabla2[[#This Row],[release_year]]-'VARIANZA Y DES. EST'!$L$11)^2</f>
        <v>51.555237145879822</v>
      </c>
      <c r="M4727" s="12">
        <v>2007</v>
      </c>
      <c r="N4727" s="9" t="s">
        <v>99</v>
      </c>
      <c r="O4727" s="9" t="s">
        <v>17762</v>
      </c>
      <c r="P4727" s="12">
        <v>116</v>
      </c>
      <c r="Q4727" s="12">
        <v>116</v>
      </c>
      <c r="R4727" s="12">
        <v>270.10930541918731</v>
      </c>
      <c r="S4727" s="12" t="s">
        <v>28</v>
      </c>
      <c r="T4727" s="9" t="s">
        <v>442</v>
      </c>
      <c r="U4727" s="9" t="s">
        <v>30</v>
      </c>
      <c r="V4727" s="9" t="s">
        <v>442</v>
      </c>
      <c r="W4727" s="14">
        <v>3</v>
      </c>
    </row>
    <row r="4728" spans="1:23" x14ac:dyDescent="0.25">
      <c r="A4728" s="8">
        <v>7015</v>
      </c>
      <c r="B4728" s="9" t="s">
        <v>17984</v>
      </c>
      <c r="C4728" s="9" t="s">
        <v>22</v>
      </c>
      <c r="D4728" s="9" t="s">
        <v>17985</v>
      </c>
      <c r="E4728" s="9" t="s">
        <v>17986</v>
      </c>
      <c r="F4728" s="9" t="s">
        <v>17987</v>
      </c>
      <c r="G4728" s="12">
        <v>13</v>
      </c>
      <c r="H4728" s="9" t="s">
        <v>468</v>
      </c>
      <c r="I4728" s="9" t="s">
        <v>472</v>
      </c>
      <c r="J4728" s="12">
        <v>2</v>
      </c>
      <c r="K4728" s="13">
        <v>43770</v>
      </c>
      <c r="L4728" s="86">
        <f>(Tabla2[[#This Row],[release_year]]-'VARIANZA Y DES. EST'!$L$11)^2</f>
        <v>7.9512857435875226</v>
      </c>
      <c r="M4728" s="12">
        <v>2017</v>
      </c>
      <c r="N4728" s="9" t="s">
        <v>43</v>
      </c>
      <c r="O4728" s="9" t="s">
        <v>17762</v>
      </c>
      <c r="P4728" s="12">
        <v>116</v>
      </c>
      <c r="Q4728" s="12">
        <v>116</v>
      </c>
      <c r="R4728" s="12">
        <v>270.10930541918731</v>
      </c>
      <c r="S4728" s="12" t="s">
        <v>28</v>
      </c>
      <c r="T4728" s="9" t="s">
        <v>95</v>
      </c>
      <c r="U4728" s="9" t="s">
        <v>95</v>
      </c>
      <c r="V4728" s="9" t="s">
        <v>95</v>
      </c>
      <c r="W4728" s="14">
        <v>1</v>
      </c>
    </row>
    <row r="4729" spans="1:23" x14ac:dyDescent="0.25">
      <c r="A4729" s="8">
        <v>7019</v>
      </c>
      <c r="B4729" s="9" t="s">
        <v>17988</v>
      </c>
      <c r="C4729" s="9" t="s">
        <v>22</v>
      </c>
      <c r="D4729" s="9" t="s">
        <v>17989</v>
      </c>
      <c r="E4729" s="9" t="s">
        <v>17990</v>
      </c>
      <c r="F4729" s="9" t="s">
        <v>17991</v>
      </c>
      <c r="G4729" s="12">
        <v>20</v>
      </c>
      <c r="H4729" s="9" t="s">
        <v>25</v>
      </c>
      <c r="I4729" s="9" t="s">
        <v>25</v>
      </c>
      <c r="J4729" s="12">
        <v>1</v>
      </c>
      <c r="K4729" s="13">
        <v>43191</v>
      </c>
      <c r="L4729" s="86">
        <f>(Tabla2[[#This Row],[release_year]]-'VARIANZA Y DES. EST'!$L$11)^2</f>
        <v>367.87997882863056</v>
      </c>
      <c r="M4729" s="12">
        <v>1995</v>
      </c>
      <c r="N4729" s="9" t="s">
        <v>43</v>
      </c>
      <c r="O4729" s="9" t="s">
        <v>17762</v>
      </c>
      <c r="P4729" s="12">
        <v>116</v>
      </c>
      <c r="Q4729" s="12">
        <v>116</v>
      </c>
      <c r="R4729" s="12">
        <v>270.10930541918731</v>
      </c>
      <c r="S4729" s="12" t="s">
        <v>28</v>
      </c>
      <c r="T4729" s="9" t="s">
        <v>4008</v>
      </c>
      <c r="U4729" s="9" t="s">
        <v>45</v>
      </c>
      <c r="V4729" s="9" t="s">
        <v>4008</v>
      </c>
      <c r="W4729" s="14">
        <v>2</v>
      </c>
    </row>
    <row r="4730" spans="1:23" x14ac:dyDescent="0.25">
      <c r="A4730" s="8">
        <v>7047</v>
      </c>
      <c r="B4730" s="9" t="s">
        <v>17992</v>
      </c>
      <c r="C4730" s="9" t="s">
        <v>22</v>
      </c>
      <c r="D4730" s="9" t="s">
        <v>17993</v>
      </c>
      <c r="E4730" s="9" t="s">
        <v>17994</v>
      </c>
      <c r="F4730" s="9" t="s">
        <v>17995</v>
      </c>
      <c r="G4730" s="12">
        <v>5</v>
      </c>
      <c r="H4730" s="9" t="s">
        <v>3836</v>
      </c>
      <c r="I4730" s="9" t="s">
        <v>3836</v>
      </c>
      <c r="J4730" s="12">
        <v>1</v>
      </c>
      <c r="K4730" s="13">
        <v>43348</v>
      </c>
      <c r="L4730" s="86">
        <f>(Tabla2[[#This Row],[release_year]]-'VARIANZA Y DES. EST'!$L$11)^2</f>
        <v>3.2471164275211517E-2</v>
      </c>
      <c r="M4730" s="12">
        <v>2014</v>
      </c>
      <c r="N4730" s="9" t="s">
        <v>35</v>
      </c>
      <c r="O4730" s="9" t="s">
        <v>17762</v>
      </c>
      <c r="P4730" s="12">
        <v>116</v>
      </c>
      <c r="Q4730" s="12">
        <v>116</v>
      </c>
      <c r="R4730" s="12">
        <v>270.10930541918731</v>
      </c>
      <c r="S4730" s="12" t="s">
        <v>28</v>
      </c>
      <c r="T4730" s="9" t="s">
        <v>3625</v>
      </c>
      <c r="U4730" s="9" t="s">
        <v>95</v>
      </c>
      <c r="V4730" s="9" t="s">
        <v>3625</v>
      </c>
      <c r="W4730" s="14">
        <v>3</v>
      </c>
    </row>
    <row r="4731" spans="1:23" x14ac:dyDescent="0.25">
      <c r="A4731" s="8">
        <v>7073</v>
      </c>
      <c r="B4731" s="9" t="s">
        <v>17996</v>
      </c>
      <c r="C4731" s="9" t="s">
        <v>22</v>
      </c>
      <c r="D4731" s="9" t="s">
        <v>17997</v>
      </c>
      <c r="E4731" s="9" t="s">
        <v>15526</v>
      </c>
      <c r="F4731" s="9" t="s">
        <v>17998</v>
      </c>
      <c r="G4731" s="12">
        <v>10</v>
      </c>
      <c r="H4731" s="9" t="s">
        <v>25</v>
      </c>
      <c r="I4731" s="9" t="s">
        <v>25</v>
      </c>
      <c r="J4731" s="12">
        <v>1</v>
      </c>
      <c r="K4731" s="13">
        <v>43466</v>
      </c>
      <c r="L4731" s="86">
        <f>(Tabla2[[#This Row],[release_year]]-'VARIANZA Y DES. EST'!$L$11)^2</f>
        <v>1100.9255107918398</v>
      </c>
      <c r="M4731" s="12">
        <v>1981</v>
      </c>
      <c r="N4731" s="9" t="s">
        <v>99</v>
      </c>
      <c r="O4731" s="9" t="s">
        <v>17762</v>
      </c>
      <c r="P4731" s="12">
        <v>116</v>
      </c>
      <c r="Q4731" s="12">
        <v>116</v>
      </c>
      <c r="R4731" s="12">
        <v>270.10930541918731</v>
      </c>
      <c r="S4731" s="12" t="s">
        <v>28</v>
      </c>
      <c r="T4731" s="9" t="s">
        <v>17999</v>
      </c>
      <c r="U4731" s="9" t="s">
        <v>38</v>
      </c>
      <c r="V4731" s="9" t="s">
        <v>17999</v>
      </c>
      <c r="W4731" s="14">
        <v>3</v>
      </c>
    </row>
    <row r="4732" spans="1:23" x14ac:dyDescent="0.25">
      <c r="A4732" s="8">
        <v>7174</v>
      </c>
      <c r="B4732" s="9" t="s">
        <v>18000</v>
      </c>
      <c r="C4732" s="9" t="s">
        <v>22</v>
      </c>
      <c r="D4732" s="9" t="s">
        <v>18001</v>
      </c>
      <c r="E4732" s="9" t="s">
        <v>18002</v>
      </c>
      <c r="F4732" s="9" t="s">
        <v>18003</v>
      </c>
      <c r="G4732" s="12">
        <v>5</v>
      </c>
      <c r="H4732" s="9" t="s">
        <v>518</v>
      </c>
      <c r="I4732" s="9" t="s">
        <v>518</v>
      </c>
      <c r="J4732" s="12">
        <v>1</v>
      </c>
      <c r="K4732" s="13">
        <v>43282</v>
      </c>
      <c r="L4732" s="86">
        <f>(Tabla2[[#This Row],[release_year]]-'VARIANZA Y DES. EST'!$L$11)^2</f>
        <v>7.9512857435875226</v>
      </c>
      <c r="M4732" s="12">
        <v>2017</v>
      </c>
      <c r="N4732" s="9" t="s">
        <v>35</v>
      </c>
      <c r="O4732" s="9" t="s">
        <v>17762</v>
      </c>
      <c r="P4732" s="12">
        <v>116</v>
      </c>
      <c r="Q4732" s="12">
        <v>116</v>
      </c>
      <c r="R4732" s="12">
        <v>270.10930541918731</v>
      </c>
      <c r="S4732" s="12" t="s">
        <v>28</v>
      </c>
      <c r="T4732" s="9" t="s">
        <v>70</v>
      </c>
      <c r="U4732" s="9" t="s">
        <v>45</v>
      </c>
      <c r="V4732" s="9" t="s">
        <v>70</v>
      </c>
      <c r="W4732" s="14">
        <v>2</v>
      </c>
    </row>
    <row r="4733" spans="1:23" x14ac:dyDescent="0.25">
      <c r="A4733" s="8">
        <v>7214</v>
      </c>
      <c r="B4733" s="9" t="s">
        <v>18004</v>
      </c>
      <c r="C4733" s="9" t="s">
        <v>22</v>
      </c>
      <c r="D4733" s="9" t="s">
        <v>18005</v>
      </c>
      <c r="E4733" s="9" t="s">
        <v>12272</v>
      </c>
      <c r="F4733" s="9" t="s">
        <v>18006</v>
      </c>
      <c r="G4733" s="12">
        <v>8</v>
      </c>
      <c r="H4733" s="9" t="s">
        <v>25</v>
      </c>
      <c r="I4733" s="9" t="s">
        <v>25</v>
      </c>
      <c r="J4733" s="12">
        <v>1</v>
      </c>
      <c r="K4733" s="13">
        <v>43831</v>
      </c>
      <c r="L4733" s="86">
        <f>(Tabla2[[#This Row],[release_year]]-'VARIANZA Y DES. EST'!$L$11)^2</f>
        <v>295.1591885481721</v>
      </c>
      <c r="M4733" s="12">
        <v>1997</v>
      </c>
      <c r="N4733" s="9" t="s">
        <v>1991</v>
      </c>
      <c r="O4733" s="9" t="s">
        <v>17762</v>
      </c>
      <c r="P4733" s="12">
        <v>116</v>
      </c>
      <c r="Q4733" s="12">
        <v>116</v>
      </c>
      <c r="R4733" s="12">
        <v>270.10930541918731</v>
      </c>
      <c r="S4733" s="12" t="s">
        <v>28</v>
      </c>
      <c r="T4733" s="9" t="s">
        <v>3969</v>
      </c>
      <c r="U4733" s="9" t="s">
        <v>3969</v>
      </c>
      <c r="V4733" s="9" t="s">
        <v>3969</v>
      </c>
      <c r="W4733" s="14">
        <v>1</v>
      </c>
    </row>
    <row r="4734" spans="1:23" x14ac:dyDescent="0.25">
      <c r="A4734" s="8">
        <v>7311</v>
      </c>
      <c r="B4734" s="9" t="s">
        <v>18007</v>
      </c>
      <c r="C4734" s="9" t="s">
        <v>22</v>
      </c>
      <c r="D4734" s="9" t="s">
        <v>18008</v>
      </c>
      <c r="E4734" s="9" t="s">
        <v>18009</v>
      </c>
      <c r="F4734" s="9" t="s">
        <v>18010</v>
      </c>
      <c r="G4734" s="12">
        <v>15</v>
      </c>
      <c r="H4734" s="12"/>
      <c r="I4734" s="9"/>
      <c r="J4734" s="12">
        <v>0</v>
      </c>
      <c r="K4734" s="13">
        <v>43770</v>
      </c>
      <c r="L4734" s="86">
        <f>(Tabla2[[#This Row],[release_year]]-'VARIANZA Y DES. EST'!$L$11)^2</f>
        <v>584.6819545297767</v>
      </c>
      <c r="M4734" s="12">
        <v>1990</v>
      </c>
      <c r="N4734" s="9" t="s">
        <v>35</v>
      </c>
      <c r="O4734" s="9" t="s">
        <v>17762</v>
      </c>
      <c r="P4734" s="12">
        <v>116</v>
      </c>
      <c r="Q4734" s="12">
        <v>116</v>
      </c>
      <c r="R4734" s="12">
        <v>270.10930541918731</v>
      </c>
      <c r="S4734" s="12" t="s">
        <v>28</v>
      </c>
      <c r="T4734" s="9" t="s">
        <v>576</v>
      </c>
      <c r="U4734" s="9" t="s">
        <v>57</v>
      </c>
      <c r="V4734" s="9" t="s">
        <v>576</v>
      </c>
      <c r="W4734" s="14">
        <v>2</v>
      </c>
    </row>
    <row r="4735" spans="1:23" x14ac:dyDescent="0.25">
      <c r="A4735" s="8">
        <v>7337</v>
      </c>
      <c r="B4735" s="9" t="s">
        <v>18011</v>
      </c>
      <c r="C4735" s="9" t="s">
        <v>22</v>
      </c>
      <c r="D4735" s="9" t="s">
        <v>18012</v>
      </c>
      <c r="E4735" s="9" t="s">
        <v>18013</v>
      </c>
      <c r="F4735" s="9" t="s">
        <v>18014</v>
      </c>
      <c r="G4735" s="12">
        <v>8</v>
      </c>
      <c r="H4735" s="9" t="s">
        <v>184</v>
      </c>
      <c r="I4735" s="9" t="s">
        <v>184</v>
      </c>
      <c r="J4735" s="12">
        <v>1</v>
      </c>
      <c r="K4735" s="13">
        <v>42469</v>
      </c>
      <c r="L4735" s="86">
        <f>(Tabla2[[#This Row],[release_year]]-'VARIANZA Y DES. EST'!$L$11)^2</f>
        <v>0.67207602404598188</v>
      </c>
      <c r="M4735" s="12">
        <v>2015</v>
      </c>
      <c r="N4735" s="9" t="s">
        <v>842</v>
      </c>
      <c r="O4735" s="9" t="s">
        <v>17762</v>
      </c>
      <c r="P4735" s="12">
        <v>116</v>
      </c>
      <c r="Q4735" s="12">
        <v>116</v>
      </c>
      <c r="R4735" s="12">
        <v>270.10930541918731</v>
      </c>
      <c r="S4735" s="12" t="s">
        <v>28</v>
      </c>
      <c r="T4735" s="9" t="s">
        <v>859</v>
      </c>
      <c r="U4735" s="9" t="s">
        <v>95</v>
      </c>
      <c r="V4735" s="9" t="s">
        <v>859</v>
      </c>
      <c r="W4735" s="14">
        <v>2</v>
      </c>
    </row>
    <row r="4736" spans="1:23" x14ac:dyDescent="0.25">
      <c r="A4736" s="8">
        <v>7533</v>
      </c>
      <c r="B4736" s="9" t="s">
        <v>18015</v>
      </c>
      <c r="C4736" s="9" t="s">
        <v>22</v>
      </c>
      <c r="D4736" s="9" t="s">
        <v>18016</v>
      </c>
      <c r="E4736" s="9" t="s">
        <v>15086</v>
      </c>
      <c r="F4736" s="9" t="s">
        <v>18017</v>
      </c>
      <c r="G4736" s="12">
        <v>7</v>
      </c>
      <c r="H4736" s="9" t="s">
        <v>518</v>
      </c>
      <c r="I4736" s="9" t="s">
        <v>518</v>
      </c>
      <c r="J4736" s="12">
        <v>1</v>
      </c>
      <c r="K4736" s="16">
        <v>43403</v>
      </c>
      <c r="L4736" s="86">
        <f>(Tabla2[[#This Row],[release_year]]-'VARIANZA Y DES. EST'!$L$11)^2</f>
        <v>84.276027426338274</v>
      </c>
      <c r="M4736" s="12">
        <v>2005</v>
      </c>
      <c r="N4736" s="9" t="s">
        <v>82</v>
      </c>
      <c r="O4736" s="9" t="s">
        <v>17762</v>
      </c>
      <c r="P4736" s="12">
        <v>116</v>
      </c>
      <c r="Q4736" s="12">
        <v>116</v>
      </c>
      <c r="R4736" s="12">
        <v>270.10930541918731</v>
      </c>
      <c r="S4736" s="12" t="s">
        <v>28</v>
      </c>
      <c r="T4736" s="9" t="s">
        <v>118</v>
      </c>
      <c r="U4736" s="9" t="s">
        <v>45</v>
      </c>
      <c r="V4736" s="9" t="s">
        <v>118</v>
      </c>
      <c r="W4736" s="14">
        <v>3</v>
      </c>
    </row>
    <row r="4737" spans="1:23" x14ac:dyDescent="0.25">
      <c r="A4737" s="8">
        <v>7592</v>
      </c>
      <c r="B4737" s="9" t="s">
        <v>18018</v>
      </c>
      <c r="C4737" s="9" t="s">
        <v>22</v>
      </c>
      <c r="D4737" s="9" t="s">
        <v>18019</v>
      </c>
      <c r="E4737" s="9" t="s">
        <v>6704</v>
      </c>
      <c r="F4737" s="9" t="s">
        <v>18020</v>
      </c>
      <c r="G4737" s="12">
        <v>11</v>
      </c>
      <c r="H4737" s="9" t="s">
        <v>1786</v>
      </c>
      <c r="I4737" s="9" t="s">
        <v>1786</v>
      </c>
      <c r="J4737" s="12">
        <v>1</v>
      </c>
      <c r="K4737" s="13">
        <v>43224</v>
      </c>
      <c r="L4737" s="86">
        <f>(Tabla2[[#This Row],[release_year]]-'VARIANZA Y DES. EST'!$L$11)^2</f>
        <v>14.590890603358293</v>
      </c>
      <c r="M4737" s="12">
        <v>2018</v>
      </c>
      <c r="N4737" s="9" t="s">
        <v>76</v>
      </c>
      <c r="O4737" s="9" t="s">
        <v>17762</v>
      </c>
      <c r="P4737" s="12">
        <v>116</v>
      </c>
      <c r="Q4737" s="12">
        <v>116</v>
      </c>
      <c r="R4737" s="12">
        <v>270.10930541918731</v>
      </c>
      <c r="S4737" s="12" t="s">
        <v>28</v>
      </c>
      <c r="T4737" s="9" t="s">
        <v>2492</v>
      </c>
      <c r="U4737" s="9" t="s">
        <v>95</v>
      </c>
      <c r="V4737" s="9" t="s">
        <v>2492</v>
      </c>
      <c r="W4737" s="14">
        <v>3</v>
      </c>
    </row>
    <row r="4738" spans="1:23" x14ac:dyDescent="0.25">
      <c r="A4738" s="8">
        <v>7904</v>
      </c>
      <c r="B4738" s="9" t="s">
        <v>18021</v>
      </c>
      <c r="C4738" s="9" t="s">
        <v>22</v>
      </c>
      <c r="D4738" s="9" t="s">
        <v>18022</v>
      </c>
      <c r="E4738" s="9" t="s">
        <v>18023</v>
      </c>
      <c r="F4738" s="9" t="s">
        <v>18024</v>
      </c>
      <c r="G4738" s="12">
        <v>15</v>
      </c>
      <c r="H4738" s="9" t="s">
        <v>25</v>
      </c>
      <c r="I4738" s="9" t="s">
        <v>25</v>
      </c>
      <c r="J4738" s="12">
        <v>1</v>
      </c>
      <c r="K4738" s="13">
        <v>44166</v>
      </c>
      <c r="L4738" s="86">
        <f>(Tabla2[[#This Row],[release_year]]-'VARIANZA Y DES. EST'!$L$11)^2</f>
        <v>230.43839826771367</v>
      </c>
      <c r="M4738" s="12">
        <v>1999</v>
      </c>
      <c r="N4738" s="9" t="s">
        <v>99</v>
      </c>
      <c r="O4738" s="9" t="s">
        <v>17762</v>
      </c>
      <c r="P4738" s="12">
        <v>116</v>
      </c>
      <c r="Q4738" s="12">
        <v>116</v>
      </c>
      <c r="R4738" s="12">
        <v>270.10930541918731</v>
      </c>
      <c r="S4738" s="12" t="s">
        <v>28</v>
      </c>
      <c r="T4738" s="9" t="s">
        <v>3577</v>
      </c>
      <c r="U4738" s="9" t="s">
        <v>95</v>
      </c>
      <c r="V4738" s="9" t="s">
        <v>3577</v>
      </c>
      <c r="W4738" s="14">
        <v>2</v>
      </c>
    </row>
    <row r="4739" spans="1:23" x14ac:dyDescent="0.25">
      <c r="A4739" s="8">
        <v>7927</v>
      </c>
      <c r="B4739" s="9" t="s">
        <v>18025</v>
      </c>
      <c r="C4739" s="9" t="s">
        <v>22</v>
      </c>
      <c r="D4739" s="9" t="s">
        <v>18026</v>
      </c>
      <c r="E4739" s="9" t="s">
        <v>18027</v>
      </c>
      <c r="F4739" s="9" t="s">
        <v>18028</v>
      </c>
      <c r="G4739" s="12">
        <v>7</v>
      </c>
      <c r="H4739" s="9" t="s">
        <v>518</v>
      </c>
      <c r="I4739" s="9" t="s">
        <v>518</v>
      </c>
      <c r="J4739" s="12">
        <v>1</v>
      </c>
      <c r="K4739" s="13">
        <v>43160</v>
      </c>
      <c r="L4739" s="86">
        <f>(Tabla2[[#This Row],[release_year]]-'VARIANZA Y DES. EST'!$L$11)^2</f>
        <v>7.9512857435875226</v>
      </c>
      <c r="M4739" s="12">
        <v>2017</v>
      </c>
      <c r="N4739" s="9" t="s">
        <v>82</v>
      </c>
      <c r="O4739" s="9" t="s">
        <v>17762</v>
      </c>
      <c r="P4739" s="12">
        <v>116</v>
      </c>
      <c r="Q4739" s="12">
        <v>116</v>
      </c>
      <c r="R4739" s="12">
        <v>270.10930541918731</v>
      </c>
      <c r="S4739" s="12" t="s">
        <v>28</v>
      </c>
      <c r="T4739" s="9" t="s">
        <v>70</v>
      </c>
      <c r="U4739" s="9" t="s">
        <v>45</v>
      </c>
      <c r="V4739" s="9" t="s">
        <v>70</v>
      </c>
      <c r="W4739" s="14">
        <v>2</v>
      </c>
    </row>
    <row r="4740" spans="1:23" x14ac:dyDescent="0.25">
      <c r="A4740" s="8">
        <v>8139</v>
      </c>
      <c r="B4740" s="9" t="s">
        <v>18029</v>
      </c>
      <c r="C4740" s="9" t="s">
        <v>22</v>
      </c>
      <c r="D4740" s="9" t="s">
        <v>18030</v>
      </c>
      <c r="E4740" s="9" t="s">
        <v>14774</v>
      </c>
      <c r="F4740" s="9" t="s">
        <v>18031</v>
      </c>
      <c r="G4740" s="12">
        <v>9</v>
      </c>
      <c r="H4740" s="9" t="s">
        <v>25</v>
      </c>
      <c r="I4740" s="9" t="s">
        <v>1453</v>
      </c>
      <c r="J4740" s="12">
        <v>2</v>
      </c>
      <c r="K4740" s="13">
        <v>43831</v>
      </c>
      <c r="L4740" s="86">
        <f>(Tabla2[[#This Row],[release_year]]-'VARIANZA Y DES. EST'!$L$11)^2</f>
        <v>51.555237145879822</v>
      </c>
      <c r="M4740" s="12">
        <v>2007</v>
      </c>
      <c r="N4740" s="9" t="s">
        <v>1991</v>
      </c>
      <c r="O4740" s="9" t="s">
        <v>17762</v>
      </c>
      <c r="P4740" s="12">
        <v>116</v>
      </c>
      <c r="Q4740" s="12">
        <v>116</v>
      </c>
      <c r="R4740" s="12">
        <v>270.10930541918731</v>
      </c>
      <c r="S4740" s="12" t="s">
        <v>28</v>
      </c>
      <c r="T4740" s="9" t="s">
        <v>18032</v>
      </c>
      <c r="U4740" s="9" t="s">
        <v>45</v>
      </c>
      <c r="V4740" s="9" t="s">
        <v>18032</v>
      </c>
      <c r="W4740" s="14">
        <v>3</v>
      </c>
    </row>
    <row r="4741" spans="1:23" x14ac:dyDescent="0.25">
      <c r="A4741" s="8">
        <v>8221</v>
      </c>
      <c r="B4741" s="9" t="s">
        <v>18033</v>
      </c>
      <c r="C4741" s="9" t="s">
        <v>22</v>
      </c>
      <c r="D4741" s="9" t="s">
        <v>18034</v>
      </c>
      <c r="E4741" s="9" t="s">
        <v>18035</v>
      </c>
      <c r="F4741" s="9" t="s">
        <v>18036</v>
      </c>
      <c r="G4741" s="12">
        <v>9</v>
      </c>
      <c r="H4741" s="9" t="s">
        <v>25</v>
      </c>
      <c r="I4741" s="9" t="s">
        <v>25</v>
      </c>
      <c r="J4741" s="12">
        <v>1</v>
      </c>
      <c r="K4741" s="13">
        <v>43617</v>
      </c>
      <c r="L4741" s="86">
        <f>(Tabla2[[#This Row],[release_year]]-'VARIANZA Y DES. EST'!$L$11)^2</f>
        <v>26.834446865421359</v>
      </c>
      <c r="M4741" s="12">
        <v>2009</v>
      </c>
      <c r="N4741" s="9" t="s">
        <v>43</v>
      </c>
      <c r="O4741" s="9" t="s">
        <v>17762</v>
      </c>
      <c r="P4741" s="12">
        <v>116</v>
      </c>
      <c r="Q4741" s="12">
        <v>116</v>
      </c>
      <c r="R4741" s="12">
        <v>270.10930541918731</v>
      </c>
      <c r="S4741" s="12" t="s">
        <v>28</v>
      </c>
      <c r="T4741" s="9" t="s">
        <v>6900</v>
      </c>
      <c r="U4741" s="9" t="s">
        <v>6901</v>
      </c>
      <c r="V4741" s="9" t="s">
        <v>6900</v>
      </c>
      <c r="W4741" s="14">
        <v>2</v>
      </c>
    </row>
    <row r="4742" spans="1:23" x14ac:dyDescent="0.25">
      <c r="A4742" s="8">
        <v>8297</v>
      </c>
      <c r="B4742" s="9" t="s">
        <v>18037</v>
      </c>
      <c r="C4742" s="9" t="s">
        <v>22</v>
      </c>
      <c r="D4742" s="9" t="s">
        <v>18038</v>
      </c>
      <c r="E4742" s="18" t="s">
        <v>18039</v>
      </c>
      <c r="F4742" s="9" t="s">
        <v>18040</v>
      </c>
      <c r="G4742" s="12">
        <v>12</v>
      </c>
      <c r="H4742" s="9" t="s">
        <v>25</v>
      </c>
      <c r="I4742" s="9" t="s">
        <v>25</v>
      </c>
      <c r="J4742" s="12">
        <v>1</v>
      </c>
      <c r="K4742" s="13">
        <v>43478</v>
      </c>
      <c r="L4742" s="86">
        <f>(Tabla2[[#This Row],[release_year]]-'VARIANZA Y DES. EST'!$L$11)^2</f>
        <v>17.47405172519213</v>
      </c>
      <c r="M4742" s="12">
        <v>2010</v>
      </c>
      <c r="N4742" s="9" t="s">
        <v>1991</v>
      </c>
      <c r="O4742" s="9" t="s">
        <v>17762</v>
      </c>
      <c r="P4742" s="12">
        <v>116</v>
      </c>
      <c r="Q4742" s="12">
        <v>116</v>
      </c>
      <c r="R4742" s="12">
        <v>270.10930541918731</v>
      </c>
      <c r="S4742" s="12" t="s">
        <v>28</v>
      </c>
      <c r="T4742" s="9" t="s">
        <v>6242</v>
      </c>
      <c r="U4742" s="9" t="s">
        <v>45</v>
      </c>
      <c r="V4742" s="9" t="s">
        <v>6242</v>
      </c>
      <c r="W4742" s="14">
        <v>2</v>
      </c>
    </row>
    <row r="4743" spans="1:23" x14ac:dyDescent="0.25">
      <c r="A4743" s="8">
        <v>8418</v>
      </c>
      <c r="B4743" s="9" t="s">
        <v>18041</v>
      </c>
      <c r="C4743" s="9" t="s">
        <v>22</v>
      </c>
      <c r="D4743" s="9" t="s">
        <v>18042</v>
      </c>
      <c r="E4743" s="9" t="s">
        <v>18043</v>
      </c>
      <c r="F4743" s="9" t="s">
        <v>18044</v>
      </c>
      <c r="G4743" s="12">
        <v>1</v>
      </c>
      <c r="H4743" s="9" t="s">
        <v>25</v>
      </c>
      <c r="I4743" s="9" t="s">
        <v>25</v>
      </c>
      <c r="J4743" s="12">
        <v>1</v>
      </c>
      <c r="K4743" s="13">
        <v>43574</v>
      </c>
      <c r="L4743" s="86">
        <f>(Tabla2[[#This Row],[release_year]]-'VARIANZA Y DES. EST'!$L$11)^2</f>
        <v>14.590890603358293</v>
      </c>
      <c r="M4743" s="12">
        <v>2018</v>
      </c>
      <c r="N4743" s="9" t="s">
        <v>35</v>
      </c>
      <c r="O4743" s="9" t="s">
        <v>17762</v>
      </c>
      <c r="P4743" s="12">
        <v>116</v>
      </c>
      <c r="Q4743" s="12">
        <v>116</v>
      </c>
      <c r="R4743" s="12">
        <v>270.10930541918731</v>
      </c>
      <c r="S4743" s="12" t="s">
        <v>28</v>
      </c>
      <c r="T4743" s="9" t="s">
        <v>57</v>
      </c>
      <c r="U4743" s="9" t="s">
        <v>57</v>
      </c>
      <c r="V4743" s="9" t="s">
        <v>57</v>
      </c>
      <c r="W4743" s="14">
        <v>1</v>
      </c>
    </row>
    <row r="4744" spans="1:23" x14ac:dyDescent="0.25">
      <c r="A4744" s="8">
        <v>8464</v>
      </c>
      <c r="B4744" s="9" t="s">
        <v>18045</v>
      </c>
      <c r="C4744" s="9" t="s">
        <v>22</v>
      </c>
      <c r="D4744" s="9" t="s">
        <v>18046</v>
      </c>
      <c r="E4744" s="9" t="s">
        <v>18047</v>
      </c>
      <c r="F4744" s="9" t="s">
        <v>18048</v>
      </c>
      <c r="G4744" s="12">
        <v>10</v>
      </c>
      <c r="H4744" s="9" t="s">
        <v>1349</v>
      </c>
      <c r="I4744" s="9" t="s">
        <v>1349</v>
      </c>
      <c r="J4744" s="12">
        <v>1</v>
      </c>
      <c r="K4744" s="13">
        <v>43009</v>
      </c>
      <c r="L4744" s="86">
        <f>(Tabla2[[#This Row],[release_year]]-'VARIANZA Y DES. EST'!$L$11)^2</f>
        <v>103.6364225665675</v>
      </c>
      <c r="M4744" s="12">
        <v>2004</v>
      </c>
      <c r="N4744" s="9" t="s">
        <v>76</v>
      </c>
      <c r="O4744" s="9" t="s">
        <v>17762</v>
      </c>
      <c r="P4744" s="12">
        <v>116</v>
      </c>
      <c r="Q4744" s="12">
        <v>116</v>
      </c>
      <c r="R4744" s="12">
        <v>270.10930541918731</v>
      </c>
      <c r="S4744" s="12" t="s">
        <v>28</v>
      </c>
      <c r="T4744" s="9" t="s">
        <v>2492</v>
      </c>
      <c r="U4744" s="9" t="s">
        <v>95</v>
      </c>
      <c r="V4744" s="9" t="s">
        <v>2492</v>
      </c>
      <c r="W4744" s="14">
        <v>3</v>
      </c>
    </row>
    <row r="4745" spans="1:23" x14ac:dyDescent="0.25">
      <c r="A4745" s="8">
        <v>8487</v>
      </c>
      <c r="B4745" s="9" t="s">
        <v>18049</v>
      </c>
      <c r="C4745" s="9" t="s">
        <v>22</v>
      </c>
      <c r="D4745" s="9" t="s">
        <v>18050</v>
      </c>
      <c r="E4745" s="9" t="s">
        <v>16211</v>
      </c>
      <c r="F4745" s="9" t="s">
        <v>18051</v>
      </c>
      <c r="G4745" s="12">
        <v>10</v>
      </c>
      <c r="H4745" s="9" t="s">
        <v>25</v>
      </c>
      <c r="I4745" s="9" t="s">
        <v>25</v>
      </c>
      <c r="J4745" s="12">
        <v>1</v>
      </c>
      <c r="K4745" s="13">
        <v>43831</v>
      </c>
      <c r="L4745" s="86">
        <f>(Tabla2[[#This Row],[release_year]]-'VARIANZA Y DES. EST'!$L$11)^2</f>
        <v>148.35721284702598</v>
      </c>
      <c r="M4745" s="12">
        <v>2002</v>
      </c>
      <c r="N4745" s="9" t="s">
        <v>43</v>
      </c>
      <c r="O4745" s="9" t="s">
        <v>17762</v>
      </c>
      <c r="P4745" s="12">
        <v>116</v>
      </c>
      <c r="Q4745" s="12">
        <v>116</v>
      </c>
      <c r="R4745" s="12">
        <v>270.10930541918731</v>
      </c>
      <c r="S4745" s="12" t="s">
        <v>28</v>
      </c>
      <c r="T4745" s="9" t="s">
        <v>3370</v>
      </c>
      <c r="U4745" s="9" t="s">
        <v>514</v>
      </c>
      <c r="V4745" s="9" t="s">
        <v>3370</v>
      </c>
      <c r="W4745" s="14">
        <v>2</v>
      </c>
    </row>
    <row r="4746" spans="1:23" x14ac:dyDescent="0.25">
      <c r="A4746" s="8">
        <v>8682</v>
      </c>
      <c r="B4746" s="9" t="s">
        <v>18052</v>
      </c>
      <c r="C4746" s="9" t="s">
        <v>22</v>
      </c>
      <c r="D4746" s="9" t="s">
        <v>18053</v>
      </c>
      <c r="E4746" s="18" t="s">
        <v>18054</v>
      </c>
      <c r="F4746" s="9" t="s">
        <v>18055</v>
      </c>
      <c r="G4746" s="12">
        <v>10</v>
      </c>
      <c r="H4746" s="9" t="s">
        <v>518</v>
      </c>
      <c r="I4746" s="9" t="s">
        <v>518</v>
      </c>
      <c r="J4746" s="12">
        <v>1</v>
      </c>
      <c r="K4746" s="13">
        <v>42931</v>
      </c>
      <c r="L4746" s="86">
        <f>(Tabla2[[#This Row],[release_year]]-'VARIANZA Y DES. EST'!$L$11)^2</f>
        <v>3.2471164275211517E-2</v>
      </c>
      <c r="M4746" s="12">
        <v>2014</v>
      </c>
      <c r="N4746" s="9" t="s">
        <v>35</v>
      </c>
      <c r="O4746" s="9" t="s">
        <v>17762</v>
      </c>
      <c r="P4746" s="12">
        <v>116</v>
      </c>
      <c r="Q4746" s="12">
        <v>116</v>
      </c>
      <c r="R4746" s="12">
        <v>270.10930541918731</v>
      </c>
      <c r="S4746" s="12" t="s">
        <v>28</v>
      </c>
      <c r="T4746" s="9" t="s">
        <v>70</v>
      </c>
      <c r="U4746" s="9" t="s">
        <v>45</v>
      </c>
      <c r="V4746" s="9" t="s">
        <v>70</v>
      </c>
      <c r="W4746" s="14">
        <v>2</v>
      </c>
    </row>
    <row r="4747" spans="1:23" x14ac:dyDescent="0.25">
      <c r="A4747" s="8">
        <v>8790</v>
      </c>
      <c r="B4747" s="9" t="s">
        <v>18056</v>
      </c>
      <c r="C4747" s="9" t="s">
        <v>22</v>
      </c>
      <c r="D4747" s="9" t="s">
        <v>18057</v>
      </c>
      <c r="E4747" s="18" t="s">
        <v>14454</v>
      </c>
      <c r="F4747" s="9" t="s">
        <v>18058</v>
      </c>
      <c r="G4747" s="12">
        <v>10</v>
      </c>
      <c r="H4747" s="9" t="s">
        <v>3522</v>
      </c>
      <c r="I4747" s="9" t="s">
        <v>3522</v>
      </c>
      <c r="J4747" s="12">
        <v>1</v>
      </c>
      <c r="K4747" s="13">
        <v>43523</v>
      </c>
      <c r="L4747" s="86">
        <f>(Tabla2[[#This Row],[release_year]]-'VARIANZA Y DES. EST'!$L$11)^2</f>
        <v>26.834446865421359</v>
      </c>
      <c r="M4747" s="12">
        <v>2009</v>
      </c>
      <c r="N4747" s="9" t="s">
        <v>82</v>
      </c>
      <c r="O4747" s="9" t="s">
        <v>17762</v>
      </c>
      <c r="P4747" s="12">
        <v>116</v>
      </c>
      <c r="Q4747" s="12">
        <v>116</v>
      </c>
      <c r="R4747" s="12">
        <v>270.10930541918731</v>
      </c>
      <c r="S4747" s="12" t="s">
        <v>28</v>
      </c>
      <c r="T4747" s="9" t="s">
        <v>2492</v>
      </c>
      <c r="U4747" s="9" t="s">
        <v>95</v>
      </c>
      <c r="V4747" s="9" t="s">
        <v>2492</v>
      </c>
      <c r="W4747" s="14">
        <v>3</v>
      </c>
    </row>
    <row r="4748" spans="1:23" x14ac:dyDescent="0.25">
      <c r="A4748" s="8">
        <v>104</v>
      </c>
      <c r="B4748" s="9" t="s">
        <v>18059</v>
      </c>
      <c r="C4748" s="9" t="s">
        <v>22</v>
      </c>
      <c r="D4748" s="9" t="s">
        <v>18060</v>
      </c>
      <c r="E4748" s="18" t="s">
        <v>18061</v>
      </c>
      <c r="F4748" s="9" t="s">
        <v>18062</v>
      </c>
      <c r="G4748" s="12">
        <v>14</v>
      </c>
      <c r="H4748" s="12"/>
      <c r="I4748" s="9"/>
      <c r="J4748" s="12">
        <v>0</v>
      </c>
      <c r="K4748" s="13">
        <v>44445</v>
      </c>
      <c r="L4748" s="86">
        <f>(Tabla2[[#This Row],[release_year]]-'VARIANZA Y DES. EST'!$L$11)^2</f>
        <v>33.870100322899837</v>
      </c>
      <c r="M4748" s="12">
        <v>2020</v>
      </c>
      <c r="N4748" s="9" t="s">
        <v>76</v>
      </c>
      <c r="O4748" s="9" t="s">
        <v>18063</v>
      </c>
      <c r="P4748" s="12">
        <v>117</v>
      </c>
      <c r="Q4748" s="12">
        <v>117</v>
      </c>
      <c r="R4748" s="12">
        <v>303.97931031235316</v>
      </c>
      <c r="S4748" s="12" t="s">
        <v>28</v>
      </c>
      <c r="T4748" s="9" t="s">
        <v>460</v>
      </c>
      <c r="U4748" s="9" t="s">
        <v>45</v>
      </c>
      <c r="V4748" s="9" t="s">
        <v>460</v>
      </c>
      <c r="W4748" s="14">
        <v>3</v>
      </c>
    </row>
    <row r="4749" spans="1:23" x14ac:dyDescent="0.25">
      <c r="A4749" s="8">
        <v>132</v>
      </c>
      <c r="B4749" s="9" t="s">
        <v>18064</v>
      </c>
      <c r="C4749" s="9" t="s">
        <v>22</v>
      </c>
      <c r="D4749" s="9" t="s">
        <v>18065</v>
      </c>
      <c r="E4749" s="9" t="s">
        <v>18066</v>
      </c>
      <c r="F4749" s="9" t="s">
        <v>18067</v>
      </c>
      <c r="G4749" s="12">
        <v>12</v>
      </c>
      <c r="H4749" s="9" t="s">
        <v>25</v>
      </c>
      <c r="I4749" s="9" t="s">
        <v>25</v>
      </c>
      <c r="J4749" s="12">
        <v>1</v>
      </c>
      <c r="K4749" s="13">
        <v>44440</v>
      </c>
      <c r="L4749" s="86">
        <f>(Tabla2[[#This Row],[release_year]]-'VARIANZA Y DES. EST'!$L$11)^2</f>
        <v>1035.5651156516105</v>
      </c>
      <c r="M4749" s="12">
        <v>1982</v>
      </c>
      <c r="N4749" s="9" t="s">
        <v>1991</v>
      </c>
      <c r="O4749" s="9" t="s">
        <v>18063</v>
      </c>
      <c r="P4749" s="12">
        <v>117</v>
      </c>
      <c r="Q4749" s="12">
        <v>117</v>
      </c>
      <c r="R4749" s="12">
        <v>303.97931031235316</v>
      </c>
      <c r="S4749" s="12" t="s">
        <v>28</v>
      </c>
      <c r="T4749" s="9" t="s">
        <v>9003</v>
      </c>
      <c r="U4749" s="9" t="s">
        <v>38</v>
      </c>
      <c r="V4749" s="9" t="s">
        <v>9003</v>
      </c>
      <c r="W4749" s="14">
        <v>3</v>
      </c>
    </row>
    <row r="4750" spans="1:23" x14ac:dyDescent="0.25">
      <c r="A4750" s="8">
        <v>390</v>
      </c>
      <c r="B4750" s="9" t="s">
        <v>18068</v>
      </c>
      <c r="C4750" s="9" t="s">
        <v>22</v>
      </c>
      <c r="D4750" s="9" t="s">
        <v>18069</v>
      </c>
      <c r="E4750" s="9" t="s">
        <v>18070</v>
      </c>
      <c r="F4750" s="9" t="s">
        <v>18071</v>
      </c>
      <c r="G4750" s="12">
        <v>5</v>
      </c>
      <c r="H4750" s="9" t="s">
        <v>231</v>
      </c>
      <c r="I4750" s="9" t="s">
        <v>18072</v>
      </c>
      <c r="J4750" s="12">
        <v>5</v>
      </c>
      <c r="K4750" s="13">
        <v>44404</v>
      </c>
      <c r="L4750" s="86">
        <f>(Tabla2[[#This Row],[release_year]]-'VARIANZA Y DES. EST'!$L$11)^2</f>
        <v>23.230495463129063</v>
      </c>
      <c r="M4750" s="12">
        <v>2019</v>
      </c>
      <c r="N4750" s="9" t="s">
        <v>76</v>
      </c>
      <c r="O4750" s="9" t="s">
        <v>18063</v>
      </c>
      <c r="P4750" s="12">
        <v>117</v>
      </c>
      <c r="Q4750" s="12">
        <v>117</v>
      </c>
      <c r="R4750" s="12">
        <v>303.97931031235316</v>
      </c>
      <c r="S4750" s="12" t="s">
        <v>28</v>
      </c>
      <c r="T4750" s="9" t="s">
        <v>460</v>
      </c>
      <c r="U4750" s="9" t="s">
        <v>45</v>
      </c>
      <c r="V4750" s="9" t="s">
        <v>460</v>
      </c>
      <c r="W4750" s="14">
        <v>3</v>
      </c>
    </row>
    <row r="4751" spans="1:23" x14ac:dyDescent="0.25">
      <c r="A4751" s="8">
        <v>448</v>
      </c>
      <c r="B4751" s="9" t="s">
        <v>18073</v>
      </c>
      <c r="C4751" s="9" t="s">
        <v>22</v>
      </c>
      <c r="D4751" s="9" t="s">
        <v>18074</v>
      </c>
      <c r="E4751" s="18" t="s">
        <v>17554</v>
      </c>
      <c r="F4751" s="9" t="s">
        <v>18075</v>
      </c>
      <c r="G4751" s="12">
        <v>10</v>
      </c>
      <c r="H4751" s="9" t="s">
        <v>25</v>
      </c>
      <c r="I4751" s="9" t="s">
        <v>25</v>
      </c>
      <c r="J4751" s="12">
        <v>1</v>
      </c>
      <c r="K4751" s="13">
        <v>44393</v>
      </c>
      <c r="L4751" s="86">
        <f>(Tabla2[[#This Row],[release_year]]-'VARIANZA Y DES. EST'!$L$11)^2</f>
        <v>10.1136565849629</v>
      </c>
      <c r="M4751" s="12">
        <v>2011</v>
      </c>
      <c r="N4751" s="9" t="s">
        <v>43</v>
      </c>
      <c r="O4751" s="9" t="s">
        <v>18063</v>
      </c>
      <c r="P4751" s="12">
        <v>117</v>
      </c>
      <c r="Q4751" s="12">
        <v>117</v>
      </c>
      <c r="R4751" s="12">
        <v>303.97931031235316</v>
      </c>
      <c r="S4751" s="12" t="s">
        <v>28</v>
      </c>
      <c r="T4751" s="9" t="s">
        <v>4008</v>
      </c>
      <c r="U4751" s="9" t="s">
        <v>45</v>
      </c>
      <c r="V4751" s="9" t="s">
        <v>4008</v>
      </c>
      <c r="W4751" s="14">
        <v>2</v>
      </c>
    </row>
    <row r="4752" spans="1:23" x14ac:dyDescent="0.25">
      <c r="A4752" s="8">
        <v>570</v>
      </c>
      <c r="B4752" s="9" t="s">
        <v>18076</v>
      </c>
      <c r="C4752" s="9" t="s">
        <v>22</v>
      </c>
      <c r="D4752" s="9" t="s">
        <v>18077</v>
      </c>
      <c r="E4752" s="9" t="s">
        <v>18078</v>
      </c>
      <c r="F4752" s="9" t="s">
        <v>18079</v>
      </c>
      <c r="G4752" s="12">
        <v>12</v>
      </c>
      <c r="H4752" s="9" t="s">
        <v>8433</v>
      </c>
      <c r="I4752" s="9" t="s">
        <v>8433</v>
      </c>
      <c r="J4752" s="12">
        <v>1</v>
      </c>
      <c r="K4752" s="13">
        <v>44378</v>
      </c>
      <c r="L4752" s="86">
        <f>(Tabla2[[#This Row],[release_year]]-'VARIANZA Y DES. EST'!$L$11)^2</f>
        <v>23.230495463129063</v>
      </c>
      <c r="M4752" s="12">
        <v>2019</v>
      </c>
      <c r="N4752" s="9" t="s">
        <v>35</v>
      </c>
      <c r="O4752" s="9" t="s">
        <v>18063</v>
      </c>
      <c r="P4752" s="12">
        <v>117</v>
      </c>
      <c r="Q4752" s="12">
        <v>117</v>
      </c>
      <c r="R4752" s="12">
        <v>303.97931031235316</v>
      </c>
      <c r="S4752" s="12" t="s">
        <v>28</v>
      </c>
      <c r="T4752" s="9" t="s">
        <v>3319</v>
      </c>
      <c r="U4752" s="9" t="s">
        <v>45</v>
      </c>
      <c r="V4752" s="9" t="s">
        <v>3319</v>
      </c>
      <c r="W4752" s="14">
        <v>3</v>
      </c>
    </row>
    <row r="4753" spans="1:23" x14ac:dyDescent="0.25">
      <c r="A4753" s="8">
        <v>743</v>
      </c>
      <c r="B4753" s="9" t="s">
        <v>18080</v>
      </c>
      <c r="C4753" s="9" t="s">
        <v>22</v>
      </c>
      <c r="D4753" s="9" t="s">
        <v>18081</v>
      </c>
      <c r="E4753" s="9" t="s">
        <v>18082</v>
      </c>
      <c r="F4753" s="9" t="s">
        <v>18083</v>
      </c>
      <c r="G4753" s="12">
        <v>8</v>
      </c>
      <c r="H4753" s="9" t="s">
        <v>8433</v>
      </c>
      <c r="I4753" s="9" t="s">
        <v>8433</v>
      </c>
      <c r="J4753" s="12">
        <v>1</v>
      </c>
      <c r="K4753" s="13">
        <v>44357</v>
      </c>
      <c r="L4753" s="86">
        <f>(Tabla2[[#This Row],[release_year]]-'VARIANZA Y DES. EST'!$L$11)^2</f>
        <v>46.509705182670608</v>
      </c>
      <c r="M4753" s="12">
        <v>2021</v>
      </c>
      <c r="N4753" s="9" t="s">
        <v>76</v>
      </c>
      <c r="O4753" s="9" t="s">
        <v>18063</v>
      </c>
      <c r="P4753" s="12">
        <v>117</v>
      </c>
      <c r="Q4753" s="12">
        <v>117</v>
      </c>
      <c r="R4753" s="12">
        <v>303.97931031235316</v>
      </c>
      <c r="S4753" s="12" t="s">
        <v>28</v>
      </c>
      <c r="T4753" s="9" t="s">
        <v>70</v>
      </c>
      <c r="U4753" s="9" t="s">
        <v>45</v>
      </c>
      <c r="V4753" s="9" t="s">
        <v>70</v>
      </c>
      <c r="W4753" s="14">
        <v>2</v>
      </c>
    </row>
    <row r="4754" spans="1:23" x14ac:dyDescent="0.25">
      <c r="A4754" s="8">
        <v>1498</v>
      </c>
      <c r="B4754" s="9" t="s">
        <v>18084</v>
      </c>
      <c r="C4754" s="9" t="s">
        <v>22</v>
      </c>
      <c r="D4754" s="9" t="s">
        <v>18085</v>
      </c>
      <c r="E4754" s="9" t="s">
        <v>14454</v>
      </c>
      <c r="F4754" s="9" t="s">
        <v>18086</v>
      </c>
      <c r="G4754" s="12">
        <v>10</v>
      </c>
      <c r="H4754" s="9" t="s">
        <v>3522</v>
      </c>
      <c r="I4754" s="9" t="s">
        <v>3522</v>
      </c>
      <c r="J4754" s="12">
        <v>1</v>
      </c>
      <c r="K4754" s="16">
        <v>44189</v>
      </c>
      <c r="L4754" s="86">
        <f>(Tabla2[[#This Row],[release_year]]-'VARIANZA Y DES. EST'!$L$11)^2</f>
        <v>23.230495463129063</v>
      </c>
      <c r="M4754" s="12">
        <v>2019</v>
      </c>
      <c r="N4754" s="9" t="s">
        <v>35</v>
      </c>
      <c r="O4754" s="9" t="s">
        <v>18063</v>
      </c>
      <c r="P4754" s="12">
        <v>117</v>
      </c>
      <c r="Q4754" s="12">
        <v>117</v>
      </c>
      <c r="R4754" s="12">
        <v>303.97931031235316</v>
      </c>
      <c r="S4754" s="12" t="s">
        <v>28</v>
      </c>
      <c r="T4754" s="9" t="s">
        <v>3319</v>
      </c>
      <c r="U4754" s="9" t="s">
        <v>45</v>
      </c>
      <c r="V4754" s="9" t="s">
        <v>3319</v>
      </c>
      <c r="W4754" s="14">
        <v>3</v>
      </c>
    </row>
    <row r="4755" spans="1:23" x14ac:dyDescent="0.25">
      <c r="A4755" s="8">
        <v>1541</v>
      </c>
      <c r="B4755" s="9" t="s">
        <v>18087</v>
      </c>
      <c r="C4755" s="9" t="s">
        <v>22</v>
      </c>
      <c r="D4755" s="9" t="s">
        <v>18088</v>
      </c>
      <c r="E4755" s="18" t="s">
        <v>12346</v>
      </c>
      <c r="F4755" s="9" t="s">
        <v>18089</v>
      </c>
      <c r="G4755" s="12">
        <v>11</v>
      </c>
      <c r="H4755" s="9" t="s">
        <v>25</v>
      </c>
      <c r="I4755" s="9" t="s">
        <v>25</v>
      </c>
      <c r="J4755" s="12">
        <v>1</v>
      </c>
      <c r="K4755" s="16">
        <v>44181</v>
      </c>
      <c r="L4755" s="86">
        <f>(Tabla2[[#This Row],[release_year]]-'VARIANZA Y DES. EST'!$L$11)^2</f>
        <v>3.3116808838167522</v>
      </c>
      <c r="M4755" s="12">
        <v>2016</v>
      </c>
      <c r="N4755" s="9" t="s">
        <v>1991</v>
      </c>
      <c r="O4755" s="9" t="s">
        <v>18063</v>
      </c>
      <c r="P4755" s="12">
        <v>117</v>
      </c>
      <c r="Q4755" s="12">
        <v>117</v>
      </c>
      <c r="R4755" s="12">
        <v>303.97931031235316</v>
      </c>
      <c r="S4755" s="12" t="s">
        <v>28</v>
      </c>
      <c r="T4755" s="9" t="s">
        <v>2709</v>
      </c>
      <c r="U4755" s="9" t="s">
        <v>45</v>
      </c>
      <c r="V4755" s="9" t="s">
        <v>2709</v>
      </c>
      <c r="W4755" s="14">
        <v>2</v>
      </c>
    </row>
    <row r="4756" spans="1:23" x14ac:dyDescent="0.25">
      <c r="A4756" s="8">
        <v>1609</v>
      </c>
      <c r="B4756" s="9" t="s">
        <v>18090</v>
      </c>
      <c r="C4756" s="9" t="s">
        <v>22</v>
      </c>
      <c r="D4756" s="9" t="s">
        <v>18091</v>
      </c>
      <c r="E4756" s="9" t="s">
        <v>5066</v>
      </c>
      <c r="F4756" s="9" t="s">
        <v>18092</v>
      </c>
      <c r="G4756" s="12">
        <v>10</v>
      </c>
      <c r="H4756" s="9" t="s">
        <v>25</v>
      </c>
      <c r="I4756" s="9" t="s">
        <v>18093</v>
      </c>
      <c r="J4756" s="12">
        <v>3</v>
      </c>
      <c r="K4756" s="13">
        <v>44166</v>
      </c>
      <c r="L4756" s="86">
        <f>(Tabla2[[#This Row],[release_year]]-'VARIANZA Y DES. EST'!$L$11)^2</f>
        <v>3.2471164275211517E-2</v>
      </c>
      <c r="M4756" s="12">
        <v>2014</v>
      </c>
      <c r="N4756" s="9" t="s">
        <v>43</v>
      </c>
      <c r="O4756" s="9" t="s">
        <v>18063</v>
      </c>
      <c r="P4756" s="12">
        <v>117</v>
      </c>
      <c r="Q4756" s="12">
        <v>117</v>
      </c>
      <c r="R4756" s="12">
        <v>303.97931031235316</v>
      </c>
      <c r="S4756" s="12" t="s">
        <v>28</v>
      </c>
      <c r="T4756" s="9" t="s">
        <v>38</v>
      </c>
      <c r="U4756" s="9" t="s">
        <v>38</v>
      </c>
      <c r="V4756" s="9" t="s">
        <v>38</v>
      </c>
      <c r="W4756" s="14">
        <v>1</v>
      </c>
    </row>
    <row r="4757" spans="1:23" x14ac:dyDescent="0.25">
      <c r="A4757" s="8">
        <v>1657</v>
      </c>
      <c r="B4757" s="9" t="s">
        <v>18094</v>
      </c>
      <c r="C4757" s="9" t="s">
        <v>22</v>
      </c>
      <c r="D4757" s="9" t="s">
        <v>18095</v>
      </c>
      <c r="E4757" s="9" t="s">
        <v>14678</v>
      </c>
      <c r="F4757" s="9" t="s">
        <v>18096</v>
      </c>
      <c r="G4757" s="12">
        <v>7</v>
      </c>
      <c r="H4757" s="9" t="s">
        <v>25</v>
      </c>
      <c r="I4757" s="9" t="s">
        <v>25</v>
      </c>
      <c r="J4757" s="12">
        <v>1</v>
      </c>
      <c r="K4757" s="16">
        <v>44159</v>
      </c>
      <c r="L4757" s="86">
        <f>(Tabla2[[#This Row],[release_year]]-'VARIANZA Y DES. EST'!$L$11)^2</f>
        <v>33.870100322899837</v>
      </c>
      <c r="M4757" s="12">
        <v>2020</v>
      </c>
      <c r="N4757" s="9" t="s">
        <v>1991</v>
      </c>
      <c r="O4757" s="9" t="s">
        <v>18063</v>
      </c>
      <c r="P4757" s="12">
        <v>117</v>
      </c>
      <c r="Q4757" s="12">
        <v>117</v>
      </c>
      <c r="R4757" s="12">
        <v>303.97931031235316</v>
      </c>
      <c r="S4757" s="12" t="s">
        <v>28</v>
      </c>
      <c r="T4757" s="9" t="s">
        <v>45</v>
      </c>
      <c r="U4757" s="9" t="s">
        <v>45</v>
      </c>
      <c r="V4757" s="9" t="s">
        <v>45</v>
      </c>
      <c r="W4757" s="14">
        <v>1</v>
      </c>
    </row>
    <row r="4758" spans="1:23" x14ac:dyDescent="0.25">
      <c r="A4758" s="8">
        <v>1798</v>
      </c>
      <c r="B4758" s="9" t="s">
        <v>18097</v>
      </c>
      <c r="C4758" s="9" t="s">
        <v>22</v>
      </c>
      <c r="D4758" s="9" t="s">
        <v>18098</v>
      </c>
      <c r="E4758" s="18" t="s">
        <v>18099</v>
      </c>
      <c r="F4758" s="9" t="s">
        <v>18100</v>
      </c>
      <c r="G4758" s="12">
        <v>7</v>
      </c>
      <c r="H4758" s="9" t="s">
        <v>279</v>
      </c>
      <c r="I4758" s="9" t="s">
        <v>279</v>
      </c>
      <c r="J4758" s="12">
        <v>1</v>
      </c>
      <c r="K4758" s="16">
        <v>44128</v>
      </c>
      <c r="L4758" s="86">
        <f>(Tabla2[[#This Row],[release_year]]-'VARIANZA Y DES. EST'!$L$11)^2</f>
        <v>23.230495463129063</v>
      </c>
      <c r="M4758" s="12">
        <v>2019</v>
      </c>
      <c r="N4758" s="9" t="s">
        <v>76</v>
      </c>
      <c r="O4758" s="9" t="s">
        <v>18063</v>
      </c>
      <c r="P4758" s="12">
        <v>117</v>
      </c>
      <c r="Q4758" s="12">
        <v>117</v>
      </c>
      <c r="R4758" s="12">
        <v>303.97931031235316</v>
      </c>
      <c r="S4758" s="12" t="s">
        <v>28</v>
      </c>
      <c r="T4758" s="9" t="s">
        <v>8322</v>
      </c>
      <c r="U4758" s="9" t="s">
        <v>45</v>
      </c>
      <c r="V4758" s="9" t="s">
        <v>8322</v>
      </c>
      <c r="W4758" s="14">
        <v>2</v>
      </c>
    </row>
    <row r="4759" spans="1:23" x14ac:dyDescent="0.25">
      <c r="A4759" s="8">
        <v>1859</v>
      </c>
      <c r="B4759" s="9" t="s">
        <v>18101</v>
      </c>
      <c r="C4759" s="9" t="s">
        <v>22</v>
      </c>
      <c r="D4759" s="9" t="s">
        <v>18102</v>
      </c>
      <c r="E4759" s="9" t="s">
        <v>18103</v>
      </c>
      <c r="F4759" s="9" t="s">
        <v>18104</v>
      </c>
      <c r="G4759" s="12">
        <v>5</v>
      </c>
      <c r="H4759" s="9" t="s">
        <v>518</v>
      </c>
      <c r="I4759" s="9" t="s">
        <v>518</v>
      </c>
      <c r="J4759" s="12">
        <v>1</v>
      </c>
      <c r="K4759" s="16">
        <v>44117</v>
      </c>
      <c r="L4759" s="86">
        <f>(Tabla2[[#This Row],[release_year]]-'VARIANZA Y DES. EST'!$L$11)^2</f>
        <v>103.6364225665675</v>
      </c>
      <c r="M4759" s="12">
        <v>2004</v>
      </c>
      <c r="N4759" s="9" t="s">
        <v>35</v>
      </c>
      <c r="O4759" s="9" t="s">
        <v>18063</v>
      </c>
      <c r="P4759" s="12">
        <v>117</v>
      </c>
      <c r="Q4759" s="12">
        <v>117</v>
      </c>
      <c r="R4759" s="12">
        <v>303.97931031235316</v>
      </c>
      <c r="S4759" s="12" t="s">
        <v>28</v>
      </c>
      <c r="T4759" s="9" t="s">
        <v>18105</v>
      </c>
      <c r="U4759" s="9" t="s">
        <v>239</v>
      </c>
      <c r="V4759" s="9" t="s">
        <v>18105</v>
      </c>
      <c r="W4759" s="14">
        <v>3</v>
      </c>
    </row>
    <row r="4760" spans="1:23" x14ac:dyDescent="0.25">
      <c r="A4760" s="8">
        <v>1972</v>
      </c>
      <c r="B4760" s="9" t="s">
        <v>18106</v>
      </c>
      <c r="C4760" s="9" t="s">
        <v>22</v>
      </c>
      <c r="D4760" s="9" t="s">
        <v>18107</v>
      </c>
      <c r="E4760" s="9" t="s">
        <v>7146</v>
      </c>
      <c r="F4760" s="9" t="s">
        <v>18108</v>
      </c>
      <c r="G4760" s="12">
        <v>8</v>
      </c>
      <c r="H4760" s="9" t="s">
        <v>518</v>
      </c>
      <c r="I4760" s="9" t="s">
        <v>518</v>
      </c>
      <c r="J4760" s="12">
        <v>1</v>
      </c>
      <c r="K4760" s="13">
        <v>44093</v>
      </c>
      <c r="L4760" s="86">
        <f>(Tabla2[[#This Row],[release_year]]-'VARIANZA Y DES. EST'!$L$11)^2</f>
        <v>1.3928663045044412</v>
      </c>
      <c r="M4760" s="12">
        <v>2013</v>
      </c>
      <c r="N4760" s="9" t="s">
        <v>35</v>
      </c>
      <c r="O4760" s="9" t="s">
        <v>18063</v>
      </c>
      <c r="P4760" s="12">
        <v>117</v>
      </c>
      <c r="Q4760" s="12">
        <v>117</v>
      </c>
      <c r="R4760" s="12">
        <v>303.97931031235316</v>
      </c>
      <c r="S4760" s="12" t="s">
        <v>28</v>
      </c>
      <c r="T4760" s="9" t="s">
        <v>859</v>
      </c>
      <c r="U4760" s="9" t="s">
        <v>95</v>
      </c>
      <c r="V4760" s="9" t="s">
        <v>859</v>
      </c>
      <c r="W4760" s="14">
        <v>2</v>
      </c>
    </row>
    <row r="4761" spans="1:23" x14ac:dyDescent="0.25">
      <c r="A4761" s="8">
        <v>2050</v>
      </c>
      <c r="B4761" s="9" t="s">
        <v>18109</v>
      </c>
      <c r="C4761" s="9" t="s">
        <v>22</v>
      </c>
      <c r="D4761" s="9" t="s">
        <v>18110</v>
      </c>
      <c r="E4761" s="9" t="s">
        <v>7702</v>
      </c>
      <c r="F4761" s="9" t="s">
        <v>18111</v>
      </c>
      <c r="G4761" s="12">
        <v>9</v>
      </c>
      <c r="H4761" s="9" t="s">
        <v>3522</v>
      </c>
      <c r="I4761" s="9" t="s">
        <v>3522</v>
      </c>
      <c r="J4761" s="12">
        <v>1</v>
      </c>
      <c r="K4761" s="13">
        <v>44078</v>
      </c>
      <c r="L4761" s="86">
        <f>(Tabla2[[#This Row],[release_year]]-'VARIANZA Y DES. EST'!$L$11)^2</f>
        <v>0.67207602404598188</v>
      </c>
      <c r="M4761" s="12">
        <v>2015</v>
      </c>
      <c r="N4761" s="9" t="s">
        <v>35</v>
      </c>
      <c r="O4761" s="9" t="s">
        <v>18063</v>
      </c>
      <c r="P4761" s="12">
        <v>117</v>
      </c>
      <c r="Q4761" s="12">
        <v>117</v>
      </c>
      <c r="R4761" s="12">
        <v>303.97931031235316</v>
      </c>
      <c r="S4761" s="12" t="s">
        <v>28</v>
      </c>
      <c r="T4761" s="9" t="s">
        <v>3625</v>
      </c>
      <c r="U4761" s="9" t="s">
        <v>95</v>
      </c>
      <c r="V4761" s="9" t="s">
        <v>3625</v>
      </c>
      <c r="W4761" s="14">
        <v>3</v>
      </c>
    </row>
    <row r="4762" spans="1:23" x14ac:dyDescent="0.25">
      <c r="A4762" s="8">
        <v>2333</v>
      </c>
      <c r="B4762" s="9" t="s">
        <v>18112</v>
      </c>
      <c r="C4762" s="9" t="s">
        <v>22</v>
      </c>
      <c r="D4762" s="9" t="s">
        <v>18113</v>
      </c>
      <c r="E4762" s="18" t="s">
        <v>8763</v>
      </c>
      <c r="F4762" s="9" t="s">
        <v>18114</v>
      </c>
      <c r="G4762" s="12">
        <v>7</v>
      </c>
      <c r="H4762" s="9" t="s">
        <v>175</v>
      </c>
      <c r="I4762" s="9" t="s">
        <v>175</v>
      </c>
      <c r="J4762" s="12">
        <v>1</v>
      </c>
      <c r="K4762" s="13">
        <v>44008</v>
      </c>
      <c r="L4762" s="86">
        <f>(Tabla2[[#This Row],[release_year]]-'VARIANZA Y DES. EST'!$L$11)^2</f>
        <v>23.230495463129063</v>
      </c>
      <c r="M4762" s="12">
        <v>2019</v>
      </c>
      <c r="N4762" s="9" t="s">
        <v>35</v>
      </c>
      <c r="O4762" s="9" t="s">
        <v>18063</v>
      </c>
      <c r="P4762" s="12">
        <v>117</v>
      </c>
      <c r="Q4762" s="12">
        <v>117</v>
      </c>
      <c r="R4762" s="12">
        <v>303.97931031235316</v>
      </c>
      <c r="S4762" s="12" t="s">
        <v>28</v>
      </c>
      <c r="T4762" s="9" t="s">
        <v>3625</v>
      </c>
      <c r="U4762" s="9" t="s">
        <v>95</v>
      </c>
      <c r="V4762" s="9" t="s">
        <v>3625</v>
      </c>
      <c r="W4762" s="14">
        <v>3</v>
      </c>
    </row>
    <row r="4763" spans="1:23" x14ac:dyDescent="0.25">
      <c r="A4763" s="8">
        <v>2390</v>
      </c>
      <c r="B4763" s="9" t="s">
        <v>18115</v>
      </c>
      <c r="C4763" s="9" t="s">
        <v>22</v>
      </c>
      <c r="D4763" s="9" t="s">
        <v>18116</v>
      </c>
      <c r="E4763" s="9" t="s">
        <v>18117</v>
      </c>
      <c r="F4763" s="9" t="s">
        <v>18118</v>
      </c>
      <c r="G4763" s="12">
        <v>5</v>
      </c>
      <c r="H4763" s="9" t="s">
        <v>518</v>
      </c>
      <c r="I4763" s="9" t="s">
        <v>518</v>
      </c>
      <c r="J4763" s="12">
        <v>1</v>
      </c>
      <c r="K4763" s="13">
        <v>43995</v>
      </c>
      <c r="L4763" s="86">
        <f>(Tabla2[[#This Row],[release_year]]-'VARIANZA Y DES. EST'!$L$11)^2</f>
        <v>33.870100322899837</v>
      </c>
      <c r="M4763" s="12">
        <v>2020</v>
      </c>
      <c r="N4763" s="9" t="s">
        <v>35</v>
      </c>
      <c r="O4763" s="9" t="s">
        <v>18063</v>
      </c>
      <c r="P4763" s="12">
        <v>117</v>
      </c>
      <c r="Q4763" s="12">
        <v>117</v>
      </c>
      <c r="R4763" s="12">
        <v>303.97931031235316</v>
      </c>
      <c r="S4763" s="12" t="s">
        <v>28</v>
      </c>
      <c r="T4763" s="9" t="s">
        <v>70</v>
      </c>
      <c r="U4763" s="9" t="s">
        <v>45</v>
      </c>
      <c r="V4763" s="9" t="s">
        <v>70</v>
      </c>
      <c r="W4763" s="14">
        <v>2</v>
      </c>
    </row>
    <row r="4764" spans="1:23" x14ac:dyDescent="0.25">
      <c r="A4764" s="8">
        <v>2899</v>
      </c>
      <c r="B4764" s="9" t="s">
        <v>18119</v>
      </c>
      <c r="C4764" s="9" t="s">
        <v>22</v>
      </c>
      <c r="D4764" s="9" t="s">
        <v>18120</v>
      </c>
      <c r="E4764" s="9" t="s">
        <v>18121</v>
      </c>
      <c r="F4764" s="9" t="s">
        <v>18122</v>
      </c>
      <c r="G4764" s="12">
        <v>8</v>
      </c>
      <c r="H4764" s="9" t="s">
        <v>518</v>
      </c>
      <c r="I4764" s="9" t="s">
        <v>518</v>
      </c>
      <c r="J4764" s="12">
        <v>1</v>
      </c>
      <c r="K4764" s="13">
        <v>43882</v>
      </c>
      <c r="L4764" s="86">
        <f>(Tabla2[[#This Row],[release_year]]-'VARIANZA Y DES. EST'!$L$11)^2</f>
        <v>33.870100322899837</v>
      </c>
      <c r="M4764" s="12">
        <v>2020</v>
      </c>
      <c r="N4764" s="9" t="s">
        <v>76</v>
      </c>
      <c r="O4764" s="9" t="s">
        <v>18063</v>
      </c>
      <c r="P4764" s="12">
        <v>117</v>
      </c>
      <c r="Q4764" s="12">
        <v>117</v>
      </c>
      <c r="R4764" s="12">
        <v>303.97931031235316</v>
      </c>
      <c r="S4764" s="12" t="s">
        <v>28</v>
      </c>
      <c r="T4764" s="9" t="s">
        <v>70</v>
      </c>
      <c r="U4764" s="9" t="s">
        <v>45</v>
      </c>
      <c r="V4764" s="9" t="s">
        <v>70</v>
      </c>
      <c r="W4764" s="14">
        <v>2</v>
      </c>
    </row>
    <row r="4765" spans="1:23" x14ac:dyDescent="0.25">
      <c r="A4765" s="8">
        <v>3105</v>
      </c>
      <c r="B4765" s="9" t="s">
        <v>18123</v>
      </c>
      <c r="C4765" s="9" t="s">
        <v>22</v>
      </c>
      <c r="D4765" s="9" t="s">
        <v>18124</v>
      </c>
      <c r="E4765" s="18" t="s">
        <v>18125</v>
      </c>
      <c r="F4765" s="9" t="s">
        <v>18126</v>
      </c>
      <c r="G4765" s="12">
        <v>7</v>
      </c>
      <c r="H4765" s="9" t="s">
        <v>468</v>
      </c>
      <c r="I4765" s="9" t="s">
        <v>468</v>
      </c>
      <c r="J4765" s="12">
        <v>1</v>
      </c>
      <c r="K4765" s="16">
        <v>43823</v>
      </c>
      <c r="L4765" s="86">
        <f>(Tabla2[[#This Row],[release_year]]-'VARIANZA Y DES. EST'!$L$11)^2</f>
        <v>23.230495463129063</v>
      </c>
      <c r="M4765" s="12">
        <v>2019</v>
      </c>
      <c r="N4765" s="9" t="s">
        <v>35</v>
      </c>
      <c r="O4765" s="9" t="s">
        <v>18063</v>
      </c>
      <c r="P4765" s="12">
        <v>117</v>
      </c>
      <c r="Q4765" s="12">
        <v>117</v>
      </c>
      <c r="R4765" s="12">
        <v>303.97931031235316</v>
      </c>
      <c r="S4765" s="12" t="s">
        <v>28</v>
      </c>
      <c r="T4765" s="9" t="s">
        <v>4849</v>
      </c>
      <c r="U4765" s="9" t="s">
        <v>95</v>
      </c>
      <c r="V4765" s="9" t="s">
        <v>4849</v>
      </c>
      <c r="W4765" s="14">
        <v>3</v>
      </c>
    </row>
    <row r="4766" spans="1:23" x14ac:dyDescent="0.25">
      <c r="A4766" s="8">
        <v>3234</v>
      </c>
      <c r="B4766" s="9" t="s">
        <v>18127</v>
      </c>
      <c r="C4766" s="9" t="s">
        <v>22</v>
      </c>
      <c r="D4766" s="9" t="s">
        <v>18128</v>
      </c>
      <c r="E4766" s="18" t="s">
        <v>18129</v>
      </c>
      <c r="F4766" s="9" t="s">
        <v>18130</v>
      </c>
      <c r="G4766" s="12">
        <v>8</v>
      </c>
      <c r="H4766" s="9" t="s">
        <v>518</v>
      </c>
      <c r="I4766" s="9" t="s">
        <v>518</v>
      </c>
      <c r="J4766" s="12">
        <v>1</v>
      </c>
      <c r="K4766" s="16">
        <v>43794</v>
      </c>
      <c r="L4766" s="86">
        <f>(Tabla2[[#This Row],[release_year]]-'VARIANZA Y DES. EST'!$L$11)^2</f>
        <v>23.230495463129063</v>
      </c>
      <c r="M4766" s="12">
        <v>2019</v>
      </c>
      <c r="N4766" s="9" t="s">
        <v>35</v>
      </c>
      <c r="O4766" s="9" t="s">
        <v>18063</v>
      </c>
      <c r="P4766" s="12">
        <v>117</v>
      </c>
      <c r="Q4766" s="12">
        <v>117</v>
      </c>
      <c r="R4766" s="12">
        <v>303.97931031235316</v>
      </c>
      <c r="S4766" s="12" t="s">
        <v>28</v>
      </c>
      <c r="T4766" s="9" t="s">
        <v>2930</v>
      </c>
      <c r="U4766" s="9" t="s">
        <v>38</v>
      </c>
      <c r="V4766" s="9" t="s">
        <v>2930</v>
      </c>
      <c r="W4766" s="14">
        <v>3</v>
      </c>
    </row>
    <row r="4767" spans="1:23" x14ac:dyDescent="0.25">
      <c r="A4767" s="8">
        <v>3583</v>
      </c>
      <c r="B4767" s="9" t="s">
        <v>18131</v>
      </c>
      <c r="C4767" s="9" t="s">
        <v>22</v>
      </c>
      <c r="D4767" s="9" t="s">
        <v>18132</v>
      </c>
      <c r="E4767" s="18" t="s">
        <v>15113</v>
      </c>
      <c r="F4767" s="9" t="s">
        <v>18133</v>
      </c>
      <c r="G4767" s="12">
        <v>10</v>
      </c>
      <c r="H4767" s="9" t="s">
        <v>25</v>
      </c>
      <c r="I4767" s="9" t="s">
        <v>25</v>
      </c>
      <c r="J4767" s="12">
        <v>1</v>
      </c>
      <c r="K4767" s="13">
        <v>43693</v>
      </c>
      <c r="L4767" s="86">
        <f>(Tabla2[[#This Row],[release_year]]-'VARIANZA Y DES. EST'!$L$11)^2</f>
        <v>0.67207602404598188</v>
      </c>
      <c r="M4767" s="12">
        <v>2015</v>
      </c>
      <c r="N4767" s="9" t="s">
        <v>43</v>
      </c>
      <c r="O4767" s="9" t="s">
        <v>18063</v>
      </c>
      <c r="P4767" s="12">
        <v>117</v>
      </c>
      <c r="Q4767" s="12">
        <v>117</v>
      </c>
      <c r="R4767" s="12">
        <v>303.97931031235316</v>
      </c>
      <c r="S4767" s="12" t="s">
        <v>28</v>
      </c>
      <c r="T4767" s="9" t="s">
        <v>6900</v>
      </c>
      <c r="U4767" s="9" t="s">
        <v>6901</v>
      </c>
      <c r="V4767" s="9" t="s">
        <v>6900</v>
      </c>
      <c r="W4767" s="14">
        <v>2</v>
      </c>
    </row>
    <row r="4768" spans="1:23" x14ac:dyDescent="0.25">
      <c r="A4768" s="8">
        <v>3617</v>
      </c>
      <c r="B4768" s="9" t="s">
        <v>18134</v>
      </c>
      <c r="C4768" s="9" t="s">
        <v>22</v>
      </c>
      <c r="D4768" s="9" t="s">
        <v>18135</v>
      </c>
      <c r="E4768" s="18" t="s">
        <v>18136</v>
      </c>
      <c r="F4768" s="9" t="s">
        <v>18137</v>
      </c>
      <c r="G4768" s="12">
        <v>5</v>
      </c>
      <c r="H4768" s="9" t="s">
        <v>518</v>
      </c>
      <c r="I4768" s="9" t="s">
        <v>518</v>
      </c>
      <c r="J4768" s="12">
        <v>1</v>
      </c>
      <c r="K4768" s="13">
        <v>43684</v>
      </c>
      <c r="L4768" s="86">
        <f>(Tabla2[[#This Row],[release_year]]-'VARIANZA Y DES. EST'!$L$11)^2</f>
        <v>23.230495463129063</v>
      </c>
      <c r="M4768" s="12">
        <v>2019</v>
      </c>
      <c r="N4768" s="9" t="s">
        <v>35</v>
      </c>
      <c r="O4768" s="9" t="s">
        <v>18063</v>
      </c>
      <c r="P4768" s="12">
        <v>117</v>
      </c>
      <c r="Q4768" s="12">
        <v>117</v>
      </c>
      <c r="R4768" s="12">
        <v>303.97931031235316</v>
      </c>
      <c r="S4768" s="12" t="s">
        <v>28</v>
      </c>
      <c r="T4768" s="9" t="s">
        <v>2372</v>
      </c>
      <c r="U4768" s="9" t="s">
        <v>239</v>
      </c>
      <c r="V4768" s="9" t="s">
        <v>2372</v>
      </c>
      <c r="W4768" s="14">
        <v>2</v>
      </c>
    </row>
    <row r="4769" spans="1:23" x14ac:dyDescent="0.25">
      <c r="A4769" s="8">
        <v>3758</v>
      </c>
      <c r="B4769" s="9" t="s">
        <v>18138</v>
      </c>
      <c r="C4769" s="9" t="s">
        <v>22</v>
      </c>
      <c r="D4769" s="9" t="s">
        <v>18139</v>
      </c>
      <c r="E4769" s="9" t="s">
        <v>14959</v>
      </c>
      <c r="F4769" s="9" t="s">
        <v>18140</v>
      </c>
      <c r="G4769" s="12">
        <v>5</v>
      </c>
      <c r="H4769" s="9" t="s">
        <v>2935</v>
      </c>
      <c r="I4769" s="9" t="s">
        <v>2935</v>
      </c>
      <c r="J4769" s="12">
        <v>1</v>
      </c>
      <c r="K4769" s="13">
        <v>43629</v>
      </c>
      <c r="L4769" s="86">
        <f>(Tabla2[[#This Row],[release_year]]-'VARIANZA Y DES. EST'!$L$11)^2</f>
        <v>23.230495463129063</v>
      </c>
      <c r="M4769" s="12">
        <v>2019</v>
      </c>
      <c r="N4769" s="9" t="s">
        <v>76</v>
      </c>
      <c r="O4769" s="9" t="s">
        <v>18063</v>
      </c>
      <c r="P4769" s="12">
        <v>117</v>
      </c>
      <c r="Q4769" s="12">
        <v>117</v>
      </c>
      <c r="R4769" s="12">
        <v>303.97931031235316</v>
      </c>
      <c r="S4769" s="12" t="s">
        <v>28</v>
      </c>
      <c r="T4769" s="9" t="s">
        <v>3179</v>
      </c>
      <c r="U4769" s="9" t="s">
        <v>514</v>
      </c>
      <c r="V4769" s="9" t="s">
        <v>3179</v>
      </c>
      <c r="W4769" s="14">
        <v>2</v>
      </c>
    </row>
    <row r="4770" spans="1:23" x14ac:dyDescent="0.25">
      <c r="A4770" s="8">
        <v>4018</v>
      </c>
      <c r="B4770" s="9" t="s">
        <v>18141</v>
      </c>
      <c r="C4770" s="9" t="s">
        <v>22</v>
      </c>
      <c r="D4770" s="9" t="s">
        <v>18142</v>
      </c>
      <c r="E4770" s="18" t="s">
        <v>18143</v>
      </c>
      <c r="F4770" s="9" t="s">
        <v>18144</v>
      </c>
      <c r="G4770" s="12">
        <v>10</v>
      </c>
      <c r="H4770" s="9" t="s">
        <v>3522</v>
      </c>
      <c r="I4770" s="9" t="s">
        <v>3522</v>
      </c>
      <c r="J4770" s="12">
        <v>1</v>
      </c>
      <c r="K4770" s="13">
        <v>43538</v>
      </c>
      <c r="L4770" s="86">
        <f>(Tabla2[[#This Row],[release_year]]-'VARIANZA Y DES. EST'!$L$11)^2</f>
        <v>51.555237145879822</v>
      </c>
      <c r="M4770" s="12">
        <v>2007</v>
      </c>
      <c r="N4770" s="9" t="s">
        <v>35</v>
      </c>
      <c r="O4770" s="9" t="s">
        <v>18063</v>
      </c>
      <c r="P4770" s="12">
        <v>117</v>
      </c>
      <c r="Q4770" s="12">
        <v>117</v>
      </c>
      <c r="R4770" s="12">
        <v>303.97931031235316</v>
      </c>
      <c r="S4770" s="12" t="s">
        <v>28</v>
      </c>
      <c r="T4770" s="9" t="s">
        <v>3319</v>
      </c>
      <c r="U4770" s="9" t="s">
        <v>45</v>
      </c>
      <c r="V4770" s="9" t="s">
        <v>3319</v>
      </c>
      <c r="W4770" s="14">
        <v>3</v>
      </c>
    </row>
    <row r="4771" spans="1:23" x14ac:dyDescent="0.25">
      <c r="A4771" s="8">
        <v>4086</v>
      </c>
      <c r="B4771" s="9" t="s">
        <v>18145</v>
      </c>
      <c r="C4771" s="9" t="s">
        <v>22</v>
      </c>
      <c r="D4771" s="9" t="s">
        <v>18146</v>
      </c>
      <c r="E4771" s="18" t="s">
        <v>18147</v>
      </c>
      <c r="F4771" s="9" t="s">
        <v>18148</v>
      </c>
      <c r="G4771" s="12">
        <v>6</v>
      </c>
      <c r="H4771" s="9" t="s">
        <v>518</v>
      </c>
      <c r="I4771" s="9" t="s">
        <v>518</v>
      </c>
      <c r="J4771" s="12">
        <v>1</v>
      </c>
      <c r="K4771" s="13">
        <v>43518</v>
      </c>
      <c r="L4771" s="86">
        <f>(Tabla2[[#This Row],[release_year]]-'VARIANZA Y DES. EST'!$L$11)^2</f>
        <v>23.230495463129063</v>
      </c>
      <c r="M4771" s="12">
        <v>2019</v>
      </c>
      <c r="N4771" s="9" t="s">
        <v>76</v>
      </c>
      <c r="O4771" s="9" t="s">
        <v>18063</v>
      </c>
      <c r="P4771" s="12">
        <v>117</v>
      </c>
      <c r="Q4771" s="12">
        <v>117</v>
      </c>
      <c r="R4771" s="12">
        <v>303.97931031235316</v>
      </c>
      <c r="S4771" s="12" t="s">
        <v>28</v>
      </c>
      <c r="T4771" s="9" t="s">
        <v>70</v>
      </c>
      <c r="U4771" s="9" t="s">
        <v>45</v>
      </c>
      <c r="V4771" s="9" t="s">
        <v>70</v>
      </c>
      <c r="W4771" s="14">
        <v>2</v>
      </c>
    </row>
    <row r="4772" spans="1:23" x14ac:dyDescent="0.25">
      <c r="A4772" s="8">
        <v>4196</v>
      </c>
      <c r="B4772" s="9" t="s">
        <v>18149</v>
      </c>
      <c r="C4772" s="9" t="s">
        <v>22</v>
      </c>
      <c r="D4772" s="9" t="s">
        <v>18150</v>
      </c>
      <c r="E4772" s="9" t="s">
        <v>14959</v>
      </c>
      <c r="F4772" s="9" t="s">
        <v>18151</v>
      </c>
      <c r="G4772" s="12">
        <v>10</v>
      </c>
      <c r="H4772" s="9" t="s">
        <v>2935</v>
      </c>
      <c r="I4772" s="9" t="s">
        <v>2935</v>
      </c>
      <c r="J4772" s="12">
        <v>1</v>
      </c>
      <c r="K4772" s="13">
        <v>43480</v>
      </c>
      <c r="L4772" s="86">
        <f>(Tabla2[[#This Row],[release_year]]-'VARIANZA Y DES. EST'!$L$11)^2</f>
        <v>7.9512857435875226</v>
      </c>
      <c r="M4772" s="12">
        <v>2017</v>
      </c>
      <c r="N4772" s="9" t="s">
        <v>76</v>
      </c>
      <c r="O4772" s="9" t="s">
        <v>18063</v>
      </c>
      <c r="P4772" s="12">
        <v>117</v>
      </c>
      <c r="Q4772" s="12">
        <v>117</v>
      </c>
      <c r="R4772" s="12">
        <v>303.97931031235316</v>
      </c>
      <c r="S4772" s="12" t="s">
        <v>28</v>
      </c>
      <c r="T4772" s="9" t="s">
        <v>3179</v>
      </c>
      <c r="U4772" s="9" t="s">
        <v>514</v>
      </c>
      <c r="V4772" s="9" t="s">
        <v>3179</v>
      </c>
      <c r="W4772" s="14">
        <v>2</v>
      </c>
    </row>
    <row r="4773" spans="1:23" x14ac:dyDescent="0.25">
      <c r="A4773" s="8">
        <v>4210</v>
      </c>
      <c r="B4773" s="9" t="s">
        <v>18152</v>
      </c>
      <c r="C4773" s="9" t="s">
        <v>22</v>
      </c>
      <c r="D4773" s="9" t="s">
        <v>18153</v>
      </c>
      <c r="E4773" s="9" t="s">
        <v>18154</v>
      </c>
      <c r="F4773" s="9" t="s">
        <v>18155</v>
      </c>
      <c r="G4773" s="12">
        <v>6</v>
      </c>
      <c r="H4773" s="9" t="s">
        <v>518</v>
      </c>
      <c r="I4773" s="9" t="s">
        <v>518</v>
      </c>
      <c r="J4773" s="12">
        <v>1</v>
      </c>
      <c r="K4773" s="13">
        <v>43474</v>
      </c>
      <c r="L4773" s="86">
        <f>(Tabla2[[#This Row],[release_year]]-'VARIANZA Y DES. EST'!$L$11)^2</f>
        <v>14.590890603358293</v>
      </c>
      <c r="M4773" s="12">
        <v>2018</v>
      </c>
      <c r="N4773" s="9" t="s">
        <v>35</v>
      </c>
      <c r="O4773" s="9" t="s">
        <v>18063</v>
      </c>
      <c r="P4773" s="12">
        <v>117</v>
      </c>
      <c r="Q4773" s="12">
        <v>117</v>
      </c>
      <c r="R4773" s="12">
        <v>303.97931031235316</v>
      </c>
      <c r="S4773" s="12" t="s">
        <v>28</v>
      </c>
      <c r="T4773" s="9" t="s">
        <v>2492</v>
      </c>
      <c r="U4773" s="9" t="s">
        <v>95</v>
      </c>
      <c r="V4773" s="9" t="s">
        <v>2492</v>
      </c>
      <c r="W4773" s="14">
        <v>3</v>
      </c>
    </row>
    <row r="4774" spans="1:23" x14ac:dyDescent="0.25">
      <c r="A4774" s="8">
        <v>4344</v>
      </c>
      <c r="B4774" s="9" t="s">
        <v>18156</v>
      </c>
      <c r="C4774" s="9" t="s">
        <v>22</v>
      </c>
      <c r="D4774" s="9" t="s">
        <v>18157</v>
      </c>
      <c r="E4774" s="9" t="s">
        <v>18158</v>
      </c>
      <c r="F4774" s="9" t="s">
        <v>18159</v>
      </c>
      <c r="G4774" s="12">
        <v>11</v>
      </c>
      <c r="H4774" s="9" t="s">
        <v>3799</v>
      </c>
      <c r="I4774" s="9" t="s">
        <v>3799</v>
      </c>
      <c r="J4774" s="12">
        <v>1</v>
      </c>
      <c r="K4774" s="13">
        <v>43435</v>
      </c>
      <c r="L4774" s="86">
        <f>(Tabla2[[#This Row],[release_year]]-'VARIANZA Y DES. EST'!$L$11)^2</f>
        <v>26.834446865421359</v>
      </c>
      <c r="M4774" s="12">
        <v>2009</v>
      </c>
      <c r="N4774" s="9" t="s">
        <v>35</v>
      </c>
      <c r="O4774" s="9" t="s">
        <v>18063</v>
      </c>
      <c r="P4774" s="12">
        <v>117</v>
      </c>
      <c r="Q4774" s="12">
        <v>117</v>
      </c>
      <c r="R4774" s="12">
        <v>303.97931031235316</v>
      </c>
      <c r="S4774" s="12" t="s">
        <v>28</v>
      </c>
      <c r="T4774" s="9" t="s">
        <v>3625</v>
      </c>
      <c r="U4774" s="9" t="s">
        <v>95</v>
      </c>
      <c r="V4774" s="9" t="s">
        <v>3625</v>
      </c>
      <c r="W4774" s="14">
        <v>3</v>
      </c>
    </row>
    <row r="4775" spans="1:23" x14ac:dyDescent="0.25">
      <c r="A4775" s="8">
        <v>4421</v>
      </c>
      <c r="B4775" s="9" t="s">
        <v>18160</v>
      </c>
      <c r="C4775" s="9" t="s">
        <v>22</v>
      </c>
      <c r="D4775" s="9" t="s">
        <v>18161</v>
      </c>
      <c r="E4775" s="18" t="s">
        <v>18162</v>
      </c>
      <c r="F4775" s="9" t="s">
        <v>18163</v>
      </c>
      <c r="G4775" s="12">
        <v>6</v>
      </c>
      <c r="H4775" s="9" t="s">
        <v>518</v>
      </c>
      <c r="I4775" s="9" t="s">
        <v>518</v>
      </c>
      <c r="J4775" s="12">
        <v>1</v>
      </c>
      <c r="K4775" s="13">
        <v>43405</v>
      </c>
      <c r="L4775" s="86">
        <f>(Tabla2[[#This Row],[release_year]]-'VARIANZA Y DES. EST'!$L$11)^2</f>
        <v>26.834446865421359</v>
      </c>
      <c r="M4775" s="12">
        <v>2009</v>
      </c>
      <c r="N4775" s="9" t="s">
        <v>35</v>
      </c>
      <c r="O4775" s="9" t="s">
        <v>18063</v>
      </c>
      <c r="P4775" s="12">
        <v>117</v>
      </c>
      <c r="Q4775" s="12">
        <v>117</v>
      </c>
      <c r="R4775" s="12">
        <v>303.97931031235316</v>
      </c>
      <c r="S4775" s="12" t="s">
        <v>28</v>
      </c>
      <c r="T4775" s="9" t="s">
        <v>4849</v>
      </c>
      <c r="U4775" s="9" t="s">
        <v>95</v>
      </c>
      <c r="V4775" s="9" t="s">
        <v>4849</v>
      </c>
      <c r="W4775" s="14">
        <v>3</v>
      </c>
    </row>
    <row r="4776" spans="1:23" x14ac:dyDescent="0.25">
      <c r="A4776" s="8">
        <v>4586</v>
      </c>
      <c r="B4776" s="9" t="s">
        <v>18164</v>
      </c>
      <c r="C4776" s="9" t="s">
        <v>22</v>
      </c>
      <c r="D4776" s="9" t="s">
        <v>18165</v>
      </c>
      <c r="E4776" s="18" t="s">
        <v>18166</v>
      </c>
      <c r="F4776" s="9" t="s">
        <v>18167</v>
      </c>
      <c r="G4776" s="12">
        <v>10</v>
      </c>
      <c r="H4776" s="9" t="s">
        <v>518</v>
      </c>
      <c r="I4776" s="9" t="s">
        <v>518</v>
      </c>
      <c r="J4776" s="12">
        <v>1</v>
      </c>
      <c r="K4776" s="13">
        <v>43374</v>
      </c>
      <c r="L4776" s="86">
        <f>(Tabla2[[#This Row],[release_year]]-'VARIANZA Y DES. EST'!$L$11)^2</f>
        <v>3.3116808838167522</v>
      </c>
      <c r="M4776" s="12">
        <v>2016</v>
      </c>
      <c r="N4776" s="9" t="s">
        <v>82</v>
      </c>
      <c r="O4776" s="9" t="s">
        <v>18063</v>
      </c>
      <c r="P4776" s="12">
        <v>117</v>
      </c>
      <c r="Q4776" s="12">
        <v>117</v>
      </c>
      <c r="R4776" s="12">
        <v>303.97931031235316</v>
      </c>
      <c r="S4776" s="12" t="s">
        <v>28</v>
      </c>
      <c r="T4776" s="9" t="s">
        <v>859</v>
      </c>
      <c r="U4776" s="9" t="s">
        <v>95</v>
      </c>
      <c r="V4776" s="9" t="s">
        <v>859</v>
      </c>
      <c r="W4776" s="14">
        <v>2</v>
      </c>
    </row>
    <row r="4777" spans="1:23" x14ac:dyDescent="0.25">
      <c r="A4777" s="8">
        <v>4626</v>
      </c>
      <c r="B4777" s="9" t="s">
        <v>18168</v>
      </c>
      <c r="C4777" s="9" t="s">
        <v>22</v>
      </c>
      <c r="D4777" s="9" t="s">
        <v>18169</v>
      </c>
      <c r="E4777" s="10" t="s">
        <v>18170</v>
      </c>
      <c r="F4777" s="11"/>
      <c r="G4777" s="12">
        <v>0</v>
      </c>
      <c r="H4777" s="9" t="s">
        <v>390</v>
      </c>
      <c r="I4777" s="9" t="s">
        <v>390</v>
      </c>
      <c r="J4777" s="12">
        <v>1</v>
      </c>
      <c r="K4777" s="13">
        <v>43371</v>
      </c>
      <c r="L4777" s="86">
        <f>(Tabla2[[#This Row],[release_year]]-'VARIANZA Y DES. EST'!$L$11)^2</f>
        <v>14.590890603358293</v>
      </c>
      <c r="M4777" s="12">
        <v>2018</v>
      </c>
      <c r="N4777" s="9" t="s">
        <v>76</v>
      </c>
      <c r="O4777" s="9" t="s">
        <v>18063</v>
      </c>
      <c r="P4777" s="12">
        <v>117</v>
      </c>
      <c r="Q4777" s="12">
        <v>117</v>
      </c>
      <c r="R4777" s="12">
        <v>303.97931031235316</v>
      </c>
      <c r="S4777" s="12" t="s">
        <v>28</v>
      </c>
      <c r="T4777" s="9" t="s">
        <v>105</v>
      </c>
      <c r="U4777" s="9" t="s">
        <v>57</v>
      </c>
      <c r="V4777" s="9" t="s">
        <v>105</v>
      </c>
      <c r="W4777" s="14">
        <v>2</v>
      </c>
    </row>
    <row r="4778" spans="1:23" x14ac:dyDescent="0.25">
      <c r="A4778" s="8">
        <v>4848</v>
      </c>
      <c r="B4778" s="9" t="s">
        <v>18171</v>
      </c>
      <c r="C4778" s="9" t="s">
        <v>22</v>
      </c>
      <c r="D4778" s="9" t="s">
        <v>18172</v>
      </c>
      <c r="E4778" s="9" t="s">
        <v>18173</v>
      </c>
      <c r="F4778" s="9" t="s">
        <v>18174</v>
      </c>
      <c r="G4778" s="12">
        <v>6</v>
      </c>
      <c r="H4778" s="9" t="s">
        <v>390</v>
      </c>
      <c r="I4778" s="9" t="s">
        <v>390</v>
      </c>
      <c r="J4778" s="12">
        <v>1</v>
      </c>
      <c r="K4778" s="13">
        <v>43246</v>
      </c>
      <c r="L4778" s="86">
        <f>(Tabla2[[#This Row],[release_year]]-'VARIANZA Y DES. EST'!$L$11)^2</f>
        <v>14.590890603358293</v>
      </c>
      <c r="M4778" s="12">
        <v>2018</v>
      </c>
      <c r="N4778" s="9" t="s">
        <v>76</v>
      </c>
      <c r="O4778" s="9" t="s">
        <v>18063</v>
      </c>
      <c r="P4778" s="12">
        <v>117</v>
      </c>
      <c r="Q4778" s="12">
        <v>117</v>
      </c>
      <c r="R4778" s="12">
        <v>303.97931031235316</v>
      </c>
      <c r="S4778" s="12" t="s">
        <v>28</v>
      </c>
      <c r="T4778" s="9" t="s">
        <v>460</v>
      </c>
      <c r="U4778" s="9" t="s">
        <v>45</v>
      </c>
      <c r="V4778" s="9" t="s">
        <v>460</v>
      </c>
      <c r="W4778" s="14">
        <v>3</v>
      </c>
    </row>
    <row r="4779" spans="1:23" x14ac:dyDescent="0.25">
      <c r="A4779" s="8">
        <v>4856</v>
      </c>
      <c r="B4779" s="9" t="s">
        <v>18175</v>
      </c>
      <c r="C4779" s="9" t="s">
        <v>22</v>
      </c>
      <c r="D4779" s="9" t="s">
        <v>18176</v>
      </c>
      <c r="E4779" s="9" t="s">
        <v>1728</v>
      </c>
      <c r="F4779" s="9" t="s">
        <v>18177</v>
      </c>
      <c r="G4779" s="12">
        <v>4</v>
      </c>
      <c r="H4779" s="9" t="s">
        <v>530</v>
      </c>
      <c r="I4779" s="9" t="s">
        <v>530</v>
      </c>
      <c r="J4779" s="12">
        <v>1</v>
      </c>
      <c r="K4779" s="13">
        <v>43238</v>
      </c>
      <c r="L4779" s="86">
        <f>(Tabla2[[#This Row],[release_year]]-'VARIANZA Y DES. EST'!$L$11)^2</f>
        <v>14.590890603358293</v>
      </c>
      <c r="M4779" s="12">
        <v>2018</v>
      </c>
      <c r="N4779" s="9" t="s">
        <v>76</v>
      </c>
      <c r="O4779" s="9" t="s">
        <v>18063</v>
      </c>
      <c r="P4779" s="12">
        <v>117</v>
      </c>
      <c r="Q4779" s="12">
        <v>117</v>
      </c>
      <c r="R4779" s="12">
        <v>303.97931031235316</v>
      </c>
      <c r="S4779" s="12" t="s">
        <v>28</v>
      </c>
      <c r="T4779" s="9" t="s">
        <v>3625</v>
      </c>
      <c r="U4779" s="9" t="s">
        <v>95</v>
      </c>
      <c r="V4779" s="9" t="s">
        <v>3625</v>
      </c>
      <c r="W4779" s="14">
        <v>3</v>
      </c>
    </row>
    <row r="4780" spans="1:23" x14ac:dyDescent="0.25">
      <c r="A4780" s="8">
        <v>4913</v>
      </c>
      <c r="B4780" s="9" t="s">
        <v>18178</v>
      </c>
      <c r="C4780" s="9" t="s">
        <v>22</v>
      </c>
      <c r="D4780" s="9" t="s">
        <v>18179</v>
      </c>
      <c r="E4780" s="9" t="s">
        <v>18180</v>
      </c>
      <c r="F4780" s="9" t="s">
        <v>18181</v>
      </c>
      <c r="G4780" s="12">
        <v>11</v>
      </c>
      <c r="H4780" s="9" t="s">
        <v>25</v>
      </c>
      <c r="I4780" s="9" t="s">
        <v>25</v>
      </c>
      <c r="J4780" s="12">
        <v>1</v>
      </c>
      <c r="K4780" s="13">
        <v>43217</v>
      </c>
      <c r="L4780" s="86">
        <f>(Tabla2[[#This Row],[release_year]]-'VARIANZA Y DES. EST'!$L$11)^2</f>
        <v>14.590890603358293</v>
      </c>
      <c r="M4780" s="12">
        <v>2018</v>
      </c>
      <c r="N4780" s="9" t="s">
        <v>35</v>
      </c>
      <c r="O4780" s="9" t="s">
        <v>18063</v>
      </c>
      <c r="P4780" s="12">
        <v>117</v>
      </c>
      <c r="Q4780" s="12">
        <v>117</v>
      </c>
      <c r="R4780" s="12">
        <v>303.97931031235316</v>
      </c>
      <c r="S4780" s="12" t="s">
        <v>28</v>
      </c>
      <c r="T4780" s="9" t="s">
        <v>95</v>
      </c>
      <c r="U4780" s="9" t="s">
        <v>95</v>
      </c>
      <c r="V4780" s="9" t="s">
        <v>95</v>
      </c>
      <c r="W4780" s="14">
        <v>1</v>
      </c>
    </row>
    <row r="4781" spans="1:23" x14ac:dyDescent="0.25">
      <c r="A4781" s="8">
        <v>5054</v>
      </c>
      <c r="B4781" s="9" t="s">
        <v>18182</v>
      </c>
      <c r="C4781" s="9" t="s">
        <v>22</v>
      </c>
      <c r="D4781" s="9" t="s">
        <v>18183</v>
      </c>
      <c r="E4781" s="18" t="s">
        <v>7509</v>
      </c>
      <c r="F4781" s="9" t="s">
        <v>18184</v>
      </c>
      <c r="G4781" s="12">
        <v>6</v>
      </c>
      <c r="H4781" s="9" t="s">
        <v>25</v>
      </c>
      <c r="I4781" s="9" t="s">
        <v>25</v>
      </c>
      <c r="J4781" s="12">
        <v>1</v>
      </c>
      <c r="K4781" s="13">
        <v>43132</v>
      </c>
      <c r="L4781" s="86">
        <f>(Tabla2[[#This Row],[release_year]]-'VARIANZA Y DES. EST'!$L$11)^2</f>
        <v>7.9512857435875226</v>
      </c>
      <c r="M4781" s="12">
        <v>2017</v>
      </c>
      <c r="N4781" s="9" t="s">
        <v>76</v>
      </c>
      <c r="O4781" s="9" t="s">
        <v>18063</v>
      </c>
      <c r="P4781" s="12">
        <v>117</v>
      </c>
      <c r="Q4781" s="12">
        <v>117</v>
      </c>
      <c r="R4781" s="12">
        <v>303.97931031235316</v>
      </c>
      <c r="S4781" s="12" t="s">
        <v>28</v>
      </c>
      <c r="T4781" s="9" t="s">
        <v>3495</v>
      </c>
      <c r="U4781" s="9" t="s">
        <v>45</v>
      </c>
      <c r="V4781" s="9" t="s">
        <v>3495</v>
      </c>
      <c r="W4781" s="14">
        <v>3</v>
      </c>
    </row>
    <row r="4782" spans="1:23" x14ac:dyDescent="0.25">
      <c r="A4782" s="8">
        <v>5442</v>
      </c>
      <c r="B4782" s="9" t="s">
        <v>18185</v>
      </c>
      <c r="C4782" s="9" t="s">
        <v>22</v>
      </c>
      <c r="D4782" s="9" t="s">
        <v>18186</v>
      </c>
      <c r="E4782" s="9" t="s">
        <v>18187</v>
      </c>
      <c r="F4782" s="9" t="s">
        <v>18188</v>
      </c>
      <c r="G4782" s="12">
        <v>6</v>
      </c>
      <c r="H4782" s="9" t="s">
        <v>518</v>
      </c>
      <c r="I4782" s="9" t="s">
        <v>518</v>
      </c>
      <c r="J4782" s="12">
        <v>1</v>
      </c>
      <c r="K4782" s="13">
        <v>42891</v>
      </c>
      <c r="L4782" s="86">
        <f>(Tabla2[[#This Row],[release_year]]-'VARIANZA Y DES. EST'!$L$11)^2</f>
        <v>7.9512857435875226</v>
      </c>
      <c r="M4782" s="12">
        <v>2017</v>
      </c>
      <c r="N4782" s="9" t="s">
        <v>35</v>
      </c>
      <c r="O4782" s="9" t="s">
        <v>18063</v>
      </c>
      <c r="P4782" s="12">
        <v>117</v>
      </c>
      <c r="Q4782" s="12">
        <v>117</v>
      </c>
      <c r="R4782" s="12">
        <v>303.97931031235316</v>
      </c>
      <c r="S4782" s="12" t="s">
        <v>28</v>
      </c>
      <c r="T4782" s="9" t="s">
        <v>18189</v>
      </c>
      <c r="U4782" s="9" t="s">
        <v>30</v>
      </c>
      <c r="V4782" s="9" t="s">
        <v>18189</v>
      </c>
      <c r="W4782" s="14">
        <v>3</v>
      </c>
    </row>
    <row r="4783" spans="1:23" x14ac:dyDescent="0.25">
      <c r="A4783" s="8">
        <v>5573</v>
      </c>
      <c r="B4783" s="9" t="s">
        <v>18190</v>
      </c>
      <c r="C4783" s="9" t="s">
        <v>22</v>
      </c>
      <c r="D4783" s="9" t="s">
        <v>18191</v>
      </c>
      <c r="E4783" s="9" t="s">
        <v>9671</v>
      </c>
      <c r="F4783" s="9" t="s">
        <v>18192</v>
      </c>
      <c r="G4783" s="12">
        <v>8</v>
      </c>
      <c r="H4783" s="9" t="s">
        <v>160</v>
      </c>
      <c r="I4783" s="9" t="s">
        <v>160</v>
      </c>
      <c r="J4783" s="12">
        <v>1</v>
      </c>
      <c r="K4783" s="13">
        <v>42809</v>
      </c>
      <c r="L4783" s="86">
        <f>(Tabla2[[#This Row],[release_year]]-'VARIANZA Y DES. EST'!$L$11)^2</f>
        <v>66.915632286109044</v>
      </c>
      <c r="M4783" s="12">
        <v>2006</v>
      </c>
      <c r="N4783" s="9" t="s">
        <v>76</v>
      </c>
      <c r="O4783" s="9" t="s">
        <v>18063</v>
      </c>
      <c r="P4783" s="12">
        <v>117</v>
      </c>
      <c r="Q4783" s="12">
        <v>117</v>
      </c>
      <c r="R4783" s="12">
        <v>303.97931031235316</v>
      </c>
      <c r="S4783" s="12" t="s">
        <v>28</v>
      </c>
      <c r="T4783" s="9" t="s">
        <v>4337</v>
      </c>
      <c r="U4783" s="9" t="s">
        <v>38</v>
      </c>
      <c r="V4783" s="9" t="s">
        <v>4337</v>
      </c>
      <c r="W4783" s="14">
        <v>3</v>
      </c>
    </row>
    <row r="4784" spans="1:23" x14ac:dyDescent="0.25">
      <c r="A4784" s="8">
        <v>5832</v>
      </c>
      <c r="B4784" s="9" t="s">
        <v>18193</v>
      </c>
      <c r="C4784" s="9" t="s">
        <v>22</v>
      </c>
      <c r="D4784" s="9" t="s">
        <v>18194</v>
      </c>
      <c r="E4784" s="18" t="s">
        <v>5501</v>
      </c>
      <c r="F4784" s="9" t="s">
        <v>18195</v>
      </c>
      <c r="G4784" s="12">
        <v>1</v>
      </c>
      <c r="H4784" s="9" t="s">
        <v>25</v>
      </c>
      <c r="I4784" s="9" t="s">
        <v>25</v>
      </c>
      <c r="J4784" s="12">
        <v>1</v>
      </c>
      <c r="K4784" s="13">
        <v>42566</v>
      </c>
      <c r="L4784" s="86">
        <f>(Tabla2[[#This Row],[release_year]]-'VARIANZA Y DES. EST'!$L$11)^2</f>
        <v>3.3116808838167522</v>
      </c>
      <c r="M4784" s="12">
        <v>2016</v>
      </c>
      <c r="N4784" s="9" t="s">
        <v>76</v>
      </c>
      <c r="O4784" s="9" t="s">
        <v>18063</v>
      </c>
      <c r="P4784" s="12">
        <v>117</v>
      </c>
      <c r="Q4784" s="12">
        <v>117</v>
      </c>
      <c r="R4784" s="12">
        <v>303.97931031235316</v>
      </c>
      <c r="S4784" s="12" t="s">
        <v>28</v>
      </c>
      <c r="T4784" s="9" t="s">
        <v>57</v>
      </c>
      <c r="U4784" s="9" t="s">
        <v>57</v>
      </c>
      <c r="V4784" s="9" t="s">
        <v>57</v>
      </c>
      <c r="W4784" s="14">
        <v>1</v>
      </c>
    </row>
    <row r="4785" spans="1:23" x14ac:dyDescent="0.25">
      <c r="A4785" s="8">
        <v>5970</v>
      </c>
      <c r="B4785" s="9" t="s">
        <v>18196</v>
      </c>
      <c r="C4785" s="9" t="s">
        <v>22</v>
      </c>
      <c r="D4785" s="9" t="s">
        <v>18197</v>
      </c>
      <c r="E4785" s="9" t="s">
        <v>18198</v>
      </c>
      <c r="F4785" s="9" t="s">
        <v>18199</v>
      </c>
      <c r="G4785" s="12">
        <v>8</v>
      </c>
      <c r="H4785" s="9" t="s">
        <v>518</v>
      </c>
      <c r="I4785" s="9" t="s">
        <v>518</v>
      </c>
      <c r="J4785" s="12">
        <v>1</v>
      </c>
      <c r="K4785" s="13">
        <v>43358</v>
      </c>
      <c r="L4785" s="86">
        <f>(Tabla2[[#This Row],[release_year]]-'VARIANZA Y DES. EST'!$L$11)^2</f>
        <v>7.9512857435875226</v>
      </c>
      <c r="M4785" s="12">
        <v>2017</v>
      </c>
      <c r="N4785" s="9" t="s">
        <v>35</v>
      </c>
      <c r="O4785" s="9" t="s">
        <v>18063</v>
      </c>
      <c r="P4785" s="12">
        <v>117</v>
      </c>
      <c r="Q4785" s="12">
        <v>117</v>
      </c>
      <c r="R4785" s="12">
        <v>303.97931031235316</v>
      </c>
      <c r="S4785" s="12" t="s">
        <v>28</v>
      </c>
      <c r="T4785" s="9" t="s">
        <v>70</v>
      </c>
      <c r="U4785" s="9" t="s">
        <v>45</v>
      </c>
      <c r="V4785" s="9" t="s">
        <v>70</v>
      </c>
      <c r="W4785" s="14">
        <v>2</v>
      </c>
    </row>
    <row r="4786" spans="1:23" x14ac:dyDescent="0.25">
      <c r="A4786" s="8">
        <v>6219</v>
      </c>
      <c r="B4786" s="9" t="s">
        <v>18200</v>
      </c>
      <c r="C4786" s="9" t="s">
        <v>22</v>
      </c>
      <c r="D4786" s="9" t="s">
        <v>18201</v>
      </c>
      <c r="E4786" s="9" t="s">
        <v>18202</v>
      </c>
      <c r="F4786" s="9" t="s">
        <v>18203</v>
      </c>
      <c r="G4786" s="12">
        <v>9</v>
      </c>
      <c r="H4786" s="9" t="s">
        <v>25</v>
      </c>
      <c r="I4786" s="9" t="s">
        <v>25</v>
      </c>
      <c r="J4786" s="12">
        <v>1</v>
      </c>
      <c r="K4786" s="13">
        <v>43916</v>
      </c>
      <c r="L4786" s="86">
        <f>(Tabla2[[#This Row],[release_year]]-'VARIANZA Y DES. EST'!$L$11)^2</f>
        <v>23.230495463129063</v>
      </c>
      <c r="M4786" s="12">
        <v>2019</v>
      </c>
      <c r="N4786" s="9" t="s">
        <v>35</v>
      </c>
      <c r="O4786" s="9" t="s">
        <v>18063</v>
      </c>
      <c r="P4786" s="12">
        <v>117</v>
      </c>
      <c r="Q4786" s="12">
        <v>117</v>
      </c>
      <c r="R4786" s="12">
        <v>303.97931031235316</v>
      </c>
      <c r="S4786" s="12" t="s">
        <v>28</v>
      </c>
      <c r="T4786" s="9" t="s">
        <v>45</v>
      </c>
      <c r="U4786" s="9" t="s">
        <v>45</v>
      </c>
      <c r="V4786" s="9" t="s">
        <v>45</v>
      </c>
      <c r="W4786" s="14">
        <v>1</v>
      </c>
    </row>
    <row r="4787" spans="1:23" x14ac:dyDescent="0.25">
      <c r="A4787" s="8">
        <v>6321</v>
      </c>
      <c r="B4787" s="9" t="s">
        <v>18204</v>
      </c>
      <c r="C4787" s="9" t="s">
        <v>22</v>
      </c>
      <c r="D4787" s="9" t="s">
        <v>18205</v>
      </c>
      <c r="E4787" s="9" t="s">
        <v>18206</v>
      </c>
      <c r="F4787" s="9" t="s">
        <v>18207</v>
      </c>
      <c r="G4787" s="12">
        <v>7</v>
      </c>
      <c r="H4787" s="9" t="s">
        <v>518</v>
      </c>
      <c r="I4787" s="9" t="s">
        <v>518</v>
      </c>
      <c r="J4787" s="12">
        <v>1</v>
      </c>
      <c r="K4787" s="13">
        <v>44017</v>
      </c>
      <c r="L4787" s="86">
        <f>(Tabla2[[#This Row],[release_year]]-'VARIANZA Y DES. EST'!$L$11)^2</f>
        <v>4.7532614447336705</v>
      </c>
      <c r="M4787" s="12">
        <v>2012</v>
      </c>
      <c r="N4787" s="9" t="s">
        <v>35</v>
      </c>
      <c r="O4787" s="9" t="s">
        <v>18063</v>
      </c>
      <c r="P4787" s="12">
        <v>117</v>
      </c>
      <c r="Q4787" s="12">
        <v>117</v>
      </c>
      <c r="R4787" s="12">
        <v>303.97931031235316</v>
      </c>
      <c r="S4787" s="12" t="s">
        <v>28</v>
      </c>
      <c r="T4787" s="9" t="s">
        <v>2492</v>
      </c>
      <c r="U4787" s="9" t="s">
        <v>95</v>
      </c>
      <c r="V4787" s="9" t="s">
        <v>2492</v>
      </c>
      <c r="W4787" s="14">
        <v>3</v>
      </c>
    </row>
    <row r="4788" spans="1:23" x14ac:dyDescent="0.25">
      <c r="A4788" s="8">
        <v>6413</v>
      </c>
      <c r="B4788" s="9" t="s">
        <v>18208</v>
      </c>
      <c r="C4788" s="9" t="s">
        <v>22</v>
      </c>
      <c r="D4788" s="9" t="s">
        <v>18209</v>
      </c>
      <c r="E4788" s="9" t="s">
        <v>18210</v>
      </c>
      <c r="F4788" s="9" t="s">
        <v>18211</v>
      </c>
      <c r="G4788" s="12">
        <v>8</v>
      </c>
      <c r="H4788" s="9" t="s">
        <v>25</v>
      </c>
      <c r="I4788" s="9" t="s">
        <v>25</v>
      </c>
      <c r="J4788" s="12">
        <v>1</v>
      </c>
      <c r="K4788" s="13">
        <v>42749</v>
      </c>
      <c r="L4788" s="86">
        <f>(Tabla2[[#This Row],[release_year]]-'VARIANZA Y DES. EST'!$L$11)^2</f>
        <v>3.2471164275211517E-2</v>
      </c>
      <c r="M4788" s="12">
        <v>2014</v>
      </c>
      <c r="N4788" s="9" t="s">
        <v>1991</v>
      </c>
      <c r="O4788" s="9" t="s">
        <v>18063</v>
      </c>
      <c r="P4788" s="12">
        <v>117</v>
      </c>
      <c r="Q4788" s="12">
        <v>117</v>
      </c>
      <c r="R4788" s="12">
        <v>303.97931031235316</v>
      </c>
      <c r="S4788" s="12" t="s">
        <v>28</v>
      </c>
      <c r="T4788" s="9" t="s">
        <v>144</v>
      </c>
      <c r="U4788" s="9" t="s">
        <v>45</v>
      </c>
      <c r="V4788" s="9" t="s">
        <v>144</v>
      </c>
      <c r="W4788" s="14">
        <v>2</v>
      </c>
    </row>
    <row r="4789" spans="1:23" x14ac:dyDescent="0.25">
      <c r="A4789" s="8">
        <v>6549</v>
      </c>
      <c r="B4789" s="9" t="s">
        <v>18212</v>
      </c>
      <c r="C4789" s="9" t="s">
        <v>22</v>
      </c>
      <c r="D4789" s="9" t="s">
        <v>18213</v>
      </c>
      <c r="E4789" s="9" t="s">
        <v>18214</v>
      </c>
      <c r="F4789" s="9" t="s">
        <v>18215</v>
      </c>
      <c r="G4789" s="12">
        <v>13</v>
      </c>
      <c r="H4789" s="9" t="s">
        <v>25</v>
      </c>
      <c r="I4789" s="9" t="s">
        <v>25</v>
      </c>
      <c r="J4789" s="12">
        <v>1</v>
      </c>
      <c r="K4789" s="13">
        <v>43191</v>
      </c>
      <c r="L4789" s="86">
        <f>(Tabla2[[#This Row],[release_year]]-'VARIANZA Y DES. EST'!$L$11)^2</f>
        <v>634.04234967000593</v>
      </c>
      <c r="M4789" s="12">
        <v>1989</v>
      </c>
      <c r="N4789" s="9" t="s">
        <v>99</v>
      </c>
      <c r="O4789" s="9" t="s">
        <v>18063</v>
      </c>
      <c r="P4789" s="12">
        <v>117</v>
      </c>
      <c r="Q4789" s="12">
        <v>117</v>
      </c>
      <c r="R4789" s="12">
        <v>303.97931031235316</v>
      </c>
      <c r="S4789" s="12" t="s">
        <v>28</v>
      </c>
      <c r="T4789" s="9" t="s">
        <v>45</v>
      </c>
      <c r="U4789" s="9" t="s">
        <v>45</v>
      </c>
      <c r="V4789" s="9" t="s">
        <v>45</v>
      </c>
      <c r="W4789" s="14">
        <v>1</v>
      </c>
    </row>
    <row r="4790" spans="1:23" x14ac:dyDescent="0.25">
      <c r="A4790" s="8">
        <v>6556</v>
      </c>
      <c r="B4790" s="9" t="s">
        <v>18216</v>
      </c>
      <c r="C4790" s="9" t="s">
        <v>22</v>
      </c>
      <c r="D4790" s="9" t="s">
        <v>18217</v>
      </c>
      <c r="E4790" s="9" t="s">
        <v>18218</v>
      </c>
      <c r="F4790" s="18" t="s">
        <v>18219</v>
      </c>
      <c r="G4790" s="12">
        <v>10</v>
      </c>
      <c r="H4790" s="9" t="s">
        <v>25</v>
      </c>
      <c r="I4790" s="9" t="s">
        <v>25</v>
      </c>
      <c r="J4790" s="12">
        <v>1</v>
      </c>
      <c r="K4790" s="13">
        <v>43116</v>
      </c>
      <c r="L4790" s="86">
        <f>(Tabla2[[#This Row],[release_year]]-'VARIANZA Y DES. EST'!$L$11)^2</f>
        <v>1.3928663045044412</v>
      </c>
      <c r="M4790" s="12">
        <v>2013</v>
      </c>
      <c r="N4790" s="9" t="s">
        <v>1991</v>
      </c>
      <c r="O4790" s="9" t="s">
        <v>18063</v>
      </c>
      <c r="P4790" s="12">
        <v>117</v>
      </c>
      <c r="Q4790" s="12">
        <v>117</v>
      </c>
      <c r="R4790" s="12">
        <v>303.97931031235316</v>
      </c>
      <c r="S4790" s="12" t="s">
        <v>28</v>
      </c>
      <c r="T4790" s="9" t="s">
        <v>3476</v>
      </c>
      <c r="U4790" s="9" t="s">
        <v>45</v>
      </c>
      <c r="V4790" s="9" t="s">
        <v>3476</v>
      </c>
      <c r="W4790" s="14">
        <v>3</v>
      </c>
    </row>
    <row r="4791" spans="1:23" x14ac:dyDescent="0.25">
      <c r="A4791" s="8">
        <v>6889</v>
      </c>
      <c r="B4791" s="9" t="s">
        <v>18220</v>
      </c>
      <c r="C4791" s="9" t="s">
        <v>22</v>
      </c>
      <c r="D4791" s="9" t="s">
        <v>18221</v>
      </c>
      <c r="E4791" s="9" t="s">
        <v>18222</v>
      </c>
      <c r="F4791" s="9" t="s">
        <v>18223</v>
      </c>
      <c r="G4791" s="12">
        <v>10</v>
      </c>
      <c r="H4791" s="9" t="s">
        <v>184</v>
      </c>
      <c r="I4791" s="9" t="s">
        <v>3702</v>
      </c>
      <c r="J4791" s="12">
        <v>2</v>
      </c>
      <c r="K4791" s="13">
        <v>44105</v>
      </c>
      <c r="L4791" s="86">
        <f>(Tabla2[[#This Row],[release_year]]-'VARIANZA Y DES. EST'!$L$11)^2</f>
        <v>38.194842005650592</v>
      </c>
      <c r="M4791" s="12">
        <v>2008</v>
      </c>
      <c r="N4791" s="9" t="s">
        <v>1991</v>
      </c>
      <c r="O4791" s="9" t="s">
        <v>18063</v>
      </c>
      <c r="P4791" s="12">
        <v>117</v>
      </c>
      <c r="Q4791" s="12">
        <v>117</v>
      </c>
      <c r="R4791" s="12">
        <v>303.97931031235316</v>
      </c>
      <c r="S4791" s="12" t="s">
        <v>28</v>
      </c>
      <c r="T4791" s="9" t="s">
        <v>45</v>
      </c>
      <c r="U4791" s="9" t="s">
        <v>45</v>
      </c>
      <c r="V4791" s="9" t="s">
        <v>45</v>
      </c>
      <c r="W4791" s="14">
        <v>1</v>
      </c>
    </row>
    <row r="4792" spans="1:23" x14ac:dyDescent="0.25">
      <c r="A4792" s="8">
        <v>6911</v>
      </c>
      <c r="B4792" s="9" t="s">
        <v>18224</v>
      </c>
      <c r="C4792" s="9" t="s">
        <v>22</v>
      </c>
      <c r="D4792" s="9" t="s">
        <v>18225</v>
      </c>
      <c r="E4792" s="9" t="s">
        <v>18226</v>
      </c>
      <c r="F4792" s="9" t="s">
        <v>18227</v>
      </c>
      <c r="G4792" s="12">
        <v>4</v>
      </c>
      <c r="H4792" s="9" t="s">
        <v>25</v>
      </c>
      <c r="I4792" s="9" t="s">
        <v>1636</v>
      </c>
      <c r="J4792" s="12">
        <v>2</v>
      </c>
      <c r="K4792" s="13">
        <v>42856</v>
      </c>
      <c r="L4792" s="86">
        <f>(Tabla2[[#This Row],[release_year]]-'VARIANZA Y DES. EST'!$L$11)^2</f>
        <v>26.834446865421359</v>
      </c>
      <c r="M4792" s="12">
        <v>2009</v>
      </c>
      <c r="N4792" s="9" t="s">
        <v>43</v>
      </c>
      <c r="O4792" s="9" t="s">
        <v>18063</v>
      </c>
      <c r="P4792" s="12">
        <v>117</v>
      </c>
      <c r="Q4792" s="12">
        <v>117</v>
      </c>
      <c r="R4792" s="12">
        <v>303.97931031235316</v>
      </c>
      <c r="S4792" s="12" t="s">
        <v>28</v>
      </c>
      <c r="T4792" s="9" t="s">
        <v>9447</v>
      </c>
      <c r="U4792" s="9" t="s">
        <v>38</v>
      </c>
      <c r="V4792" s="9" t="s">
        <v>9447</v>
      </c>
      <c r="W4792" s="14">
        <v>3</v>
      </c>
    </row>
    <row r="4793" spans="1:23" x14ac:dyDescent="0.25">
      <c r="A4793" s="8">
        <v>7033</v>
      </c>
      <c r="B4793" s="9" t="s">
        <v>18228</v>
      </c>
      <c r="C4793" s="9" t="s">
        <v>22</v>
      </c>
      <c r="D4793" s="9" t="s">
        <v>18229</v>
      </c>
      <c r="E4793" s="9" t="s">
        <v>17957</v>
      </c>
      <c r="F4793" s="9" t="s">
        <v>18230</v>
      </c>
      <c r="G4793" s="12">
        <v>9</v>
      </c>
      <c r="H4793" s="9" t="s">
        <v>25</v>
      </c>
      <c r="I4793" s="9" t="s">
        <v>25</v>
      </c>
      <c r="J4793" s="12">
        <v>1</v>
      </c>
      <c r="K4793" s="13">
        <v>43800</v>
      </c>
      <c r="L4793" s="86">
        <f>(Tabla2[[#This Row],[release_year]]-'VARIANZA Y DES. EST'!$L$11)^2</f>
        <v>84.276027426338274</v>
      </c>
      <c r="M4793" s="12">
        <v>2005</v>
      </c>
      <c r="N4793" s="9" t="s">
        <v>1991</v>
      </c>
      <c r="O4793" s="9" t="s">
        <v>18063</v>
      </c>
      <c r="P4793" s="12">
        <v>117</v>
      </c>
      <c r="Q4793" s="12">
        <v>117</v>
      </c>
      <c r="R4793" s="12">
        <v>303.97931031235316</v>
      </c>
      <c r="S4793" s="12" t="s">
        <v>28</v>
      </c>
      <c r="T4793" s="9" t="s">
        <v>127</v>
      </c>
      <c r="U4793" s="9" t="s">
        <v>45</v>
      </c>
      <c r="V4793" s="9" t="s">
        <v>127</v>
      </c>
      <c r="W4793" s="14">
        <v>3</v>
      </c>
    </row>
    <row r="4794" spans="1:23" x14ac:dyDescent="0.25">
      <c r="A4794" s="8">
        <v>7226</v>
      </c>
      <c r="B4794" s="9" t="s">
        <v>18231</v>
      </c>
      <c r="C4794" s="9" t="s">
        <v>22</v>
      </c>
      <c r="D4794" s="9" t="s">
        <v>18232</v>
      </c>
      <c r="E4794" s="9" t="s">
        <v>18233</v>
      </c>
      <c r="F4794" s="9" t="s">
        <v>18234</v>
      </c>
      <c r="G4794" s="12">
        <v>13</v>
      </c>
      <c r="H4794" s="9" t="s">
        <v>1608</v>
      </c>
      <c r="I4794" s="9" t="s">
        <v>18235</v>
      </c>
      <c r="J4794" s="12">
        <v>3</v>
      </c>
      <c r="K4794" s="13">
        <v>42740</v>
      </c>
      <c r="L4794" s="86">
        <f>(Tabla2[[#This Row],[release_year]]-'VARIANZA Y DES. EST'!$L$11)^2</f>
        <v>3.2471164275211517E-2</v>
      </c>
      <c r="M4794" s="12">
        <v>2014</v>
      </c>
      <c r="N4794" s="9" t="s">
        <v>76</v>
      </c>
      <c r="O4794" s="9" t="s">
        <v>18063</v>
      </c>
      <c r="P4794" s="12">
        <v>117</v>
      </c>
      <c r="Q4794" s="12">
        <v>117</v>
      </c>
      <c r="R4794" s="12">
        <v>303.97931031235316</v>
      </c>
      <c r="S4794" s="12" t="s">
        <v>28</v>
      </c>
      <c r="T4794" s="9" t="s">
        <v>14844</v>
      </c>
      <c r="U4794" s="9" t="s">
        <v>95</v>
      </c>
      <c r="V4794" s="9" t="s">
        <v>14844</v>
      </c>
      <c r="W4794" s="14">
        <v>3</v>
      </c>
    </row>
    <row r="4795" spans="1:23" x14ac:dyDescent="0.25">
      <c r="A4795" s="8">
        <v>7364</v>
      </c>
      <c r="B4795" s="9" t="s">
        <v>18236</v>
      </c>
      <c r="C4795" s="9" t="s">
        <v>22</v>
      </c>
      <c r="D4795" s="9" t="s">
        <v>18237</v>
      </c>
      <c r="E4795" s="18" t="s">
        <v>18238</v>
      </c>
      <c r="F4795" s="9" t="s">
        <v>18239</v>
      </c>
      <c r="G4795" s="12">
        <v>3</v>
      </c>
      <c r="H4795" s="9" t="s">
        <v>518</v>
      </c>
      <c r="I4795" s="9" t="s">
        <v>518</v>
      </c>
      <c r="J4795" s="12">
        <v>1</v>
      </c>
      <c r="K4795" s="13">
        <v>43282</v>
      </c>
      <c r="L4795" s="86">
        <f>(Tabla2[[#This Row],[release_year]]-'VARIANZA Y DES. EST'!$L$11)^2</f>
        <v>7.9512857435875226</v>
      </c>
      <c r="M4795" s="12">
        <v>2017</v>
      </c>
      <c r="N4795" s="9" t="s">
        <v>35</v>
      </c>
      <c r="O4795" s="9" t="s">
        <v>18063</v>
      </c>
      <c r="P4795" s="12">
        <v>117</v>
      </c>
      <c r="Q4795" s="12">
        <v>117</v>
      </c>
      <c r="R4795" s="12">
        <v>303.97931031235316</v>
      </c>
      <c r="S4795" s="12" t="s">
        <v>28</v>
      </c>
      <c r="T4795" s="9" t="s">
        <v>2372</v>
      </c>
      <c r="U4795" s="9" t="s">
        <v>239</v>
      </c>
      <c r="V4795" s="9" t="s">
        <v>2372</v>
      </c>
      <c r="W4795" s="14">
        <v>2</v>
      </c>
    </row>
    <row r="4796" spans="1:23" x14ac:dyDescent="0.25">
      <c r="A4796" s="8">
        <v>7488</v>
      </c>
      <c r="B4796" s="9" t="s">
        <v>18240</v>
      </c>
      <c r="C4796" s="9" t="s">
        <v>22</v>
      </c>
      <c r="D4796" s="9" t="s">
        <v>18241</v>
      </c>
      <c r="E4796" s="9" t="s">
        <v>18242</v>
      </c>
      <c r="F4796" s="9" t="s">
        <v>18243</v>
      </c>
      <c r="G4796" s="12">
        <v>3</v>
      </c>
      <c r="H4796" s="9" t="s">
        <v>116</v>
      </c>
      <c r="I4796" s="9" t="s">
        <v>116</v>
      </c>
      <c r="J4796" s="12">
        <v>1</v>
      </c>
      <c r="K4796" s="13">
        <v>43631</v>
      </c>
      <c r="L4796" s="86">
        <f>(Tabla2[[#This Row],[release_year]]-'VARIANZA Y DES. EST'!$L$11)^2</f>
        <v>7.9512857435875226</v>
      </c>
      <c r="M4796" s="12">
        <v>2017</v>
      </c>
      <c r="N4796" s="9" t="s">
        <v>76</v>
      </c>
      <c r="O4796" s="9" t="s">
        <v>18063</v>
      </c>
      <c r="P4796" s="12">
        <v>117</v>
      </c>
      <c r="Q4796" s="12">
        <v>117</v>
      </c>
      <c r="R4796" s="12">
        <v>303.97931031235316</v>
      </c>
      <c r="S4796" s="12" t="s">
        <v>28</v>
      </c>
      <c r="T4796" s="9" t="s">
        <v>859</v>
      </c>
      <c r="U4796" s="9" t="s">
        <v>95</v>
      </c>
      <c r="V4796" s="9" t="s">
        <v>859</v>
      </c>
      <c r="W4796" s="14">
        <v>2</v>
      </c>
    </row>
    <row r="4797" spans="1:23" x14ac:dyDescent="0.25">
      <c r="A4797" s="8">
        <v>7631</v>
      </c>
      <c r="B4797" s="9" t="s">
        <v>18244</v>
      </c>
      <c r="C4797" s="9" t="s">
        <v>22</v>
      </c>
      <c r="D4797" s="9" t="s">
        <v>18245</v>
      </c>
      <c r="E4797" s="9" t="s">
        <v>18246</v>
      </c>
      <c r="F4797" s="9" t="s">
        <v>18247</v>
      </c>
      <c r="G4797" s="12">
        <v>8</v>
      </c>
      <c r="H4797" s="9" t="s">
        <v>851</v>
      </c>
      <c r="I4797" s="9" t="s">
        <v>18248</v>
      </c>
      <c r="J4797" s="12">
        <v>5</v>
      </c>
      <c r="K4797" s="13">
        <v>43101</v>
      </c>
      <c r="L4797" s="86">
        <f>(Tabla2[[#This Row],[release_year]]-'VARIANZA Y DES. EST'!$L$11)^2</f>
        <v>1.3928663045044412</v>
      </c>
      <c r="M4797" s="12">
        <v>2013</v>
      </c>
      <c r="N4797" s="9" t="s">
        <v>842</v>
      </c>
      <c r="O4797" s="9" t="s">
        <v>18063</v>
      </c>
      <c r="P4797" s="12">
        <v>117</v>
      </c>
      <c r="Q4797" s="12">
        <v>117</v>
      </c>
      <c r="R4797" s="12">
        <v>303.97931031235316</v>
      </c>
      <c r="S4797" s="12" t="s">
        <v>28</v>
      </c>
      <c r="T4797" s="9" t="s">
        <v>118</v>
      </c>
      <c r="U4797" s="9" t="s">
        <v>45</v>
      </c>
      <c r="V4797" s="9" t="s">
        <v>118</v>
      </c>
      <c r="W4797" s="14">
        <v>3</v>
      </c>
    </row>
    <row r="4798" spans="1:23" x14ac:dyDescent="0.25">
      <c r="A4798" s="8">
        <v>7689</v>
      </c>
      <c r="B4798" s="9" t="s">
        <v>18249</v>
      </c>
      <c r="C4798" s="9" t="s">
        <v>22</v>
      </c>
      <c r="D4798" s="9" t="s">
        <v>18250</v>
      </c>
      <c r="E4798" s="9" t="s">
        <v>18251</v>
      </c>
      <c r="F4798" s="9" t="s">
        <v>18252</v>
      </c>
      <c r="G4798" s="12">
        <v>9</v>
      </c>
      <c r="H4798" s="9" t="s">
        <v>518</v>
      </c>
      <c r="I4798" s="9" t="s">
        <v>518</v>
      </c>
      <c r="J4798" s="12">
        <v>1</v>
      </c>
      <c r="K4798" s="13">
        <v>43313</v>
      </c>
      <c r="L4798" s="86">
        <f>(Tabla2[[#This Row],[release_year]]-'VARIANZA Y DES. EST'!$L$11)^2</f>
        <v>0.67207602404598188</v>
      </c>
      <c r="M4798" s="12">
        <v>2015</v>
      </c>
      <c r="N4798" s="9" t="s">
        <v>35</v>
      </c>
      <c r="O4798" s="9" t="s">
        <v>18063</v>
      </c>
      <c r="P4798" s="12">
        <v>117</v>
      </c>
      <c r="Q4798" s="12">
        <v>117</v>
      </c>
      <c r="R4798" s="12">
        <v>303.97931031235316</v>
      </c>
      <c r="S4798" s="12" t="s">
        <v>28</v>
      </c>
      <c r="T4798" s="9" t="s">
        <v>4290</v>
      </c>
      <c r="U4798" s="9" t="s">
        <v>95</v>
      </c>
      <c r="V4798" s="9" t="s">
        <v>4290</v>
      </c>
      <c r="W4798" s="14">
        <v>3</v>
      </c>
    </row>
    <row r="4799" spans="1:23" x14ac:dyDescent="0.25">
      <c r="A4799" s="8">
        <v>7715</v>
      </c>
      <c r="B4799" s="9" t="s">
        <v>18253</v>
      </c>
      <c r="C4799" s="9" t="s">
        <v>22</v>
      </c>
      <c r="D4799" s="9" t="s">
        <v>18254</v>
      </c>
      <c r="E4799" s="9" t="s">
        <v>15517</v>
      </c>
      <c r="F4799" s="9" t="s">
        <v>18255</v>
      </c>
      <c r="G4799" s="12">
        <v>11</v>
      </c>
      <c r="H4799" s="9" t="s">
        <v>25</v>
      </c>
      <c r="I4799" s="9" t="s">
        <v>25</v>
      </c>
      <c r="J4799" s="12">
        <v>1</v>
      </c>
      <c r="K4799" s="13">
        <v>43831</v>
      </c>
      <c r="L4799" s="86">
        <f>(Tabla2[[#This Row],[release_year]]-'VARIANZA Y DES. EST'!$L$11)^2</f>
        <v>491.96116424931824</v>
      </c>
      <c r="M4799" s="12">
        <v>1992</v>
      </c>
      <c r="N4799" s="9" t="s">
        <v>1991</v>
      </c>
      <c r="O4799" s="9" t="s">
        <v>18063</v>
      </c>
      <c r="P4799" s="12">
        <v>117</v>
      </c>
      <c r="Q4799" s="12">
        <v>117</v>
      </c>
      <c r="R4799" s="12">
        <v>303.97931031235316</v>
      </c>
      <c r="S4799" s="12" t="s">
        <v>28</v>
      </c>
      <c r="T4799" s="9" t="s">
        <v>38</v>
      </c>
      <c r="U4799" s="9" t="s">
        <v>38</v>
      </c>
      <c r="V4799" s="9" t="s">
        <v>38</v>
      </c>
      <c r="W4799" s="14">
        <v>1</v>
      </c>
    </row>
    <row r="4800" spans="1:23" x14ac:dyDescent="0.25">
      <c r="A4800" s="8">
        <v>7822</v>
      </c>
      <c r="B4800" s="9" t="s">
        <v>18256</v>
      </c>
      <c r="C4800" s="9" t="s">
        <v>22</v>
      </c>
      <c r="D4800" s="9" t="s">
        <v>18257</v>
      </c>
      <c r="E4800" s="9" t="s">
        <v>18258</v>
      </c>
      <c r="F4800" s="9" t="s">
        <v>18259</v>
      </c>
      <c r="G4800" s="12">
        <v>8</v>
      </c>
      <c r="H4800" s="9" t="s">
        <v>518</v>
      </c>
      <c r="I4800" s="9" t="s">
        <v>518</v>
      </c>
      <c r="J4800" s="12">
        <v>1</v>
      </c>
      <c r="K4800" s="13">
        <v>43160</v>
      </c>
      <c r="L4800" s="86">
        <f>(Tabla2[[#This Row],[release_year]]-'VARIANZA Y DES. EST'!$L$11)^2</f>
        <v>0.67207602404598188</v>
      </c>
      <c r="M4800" s="12">
        <v>2015</v>
      </c>
      <c r="N4800" s="9" t="s">
        <v>35</v>
      </c>
      <c r="O4800" s="9" t="s">
        <v>18063</v>
      </c>
      <c r="P4800" s="12">
        <v>117</v>
      </c>
      <c r="Q4800" s="12">
        <v>117</v>
      </c>
      <c r="R4800" s="12">
        <v>303.97931031235316</v>
      </c>
      <c r="S4800" s="12" t="s">
        <v>28</v>
      </c>
      <c r="T4800" s="9" t="s">
        <v>70</v>
      </c>
      <c r="U4800" s="9" t="s">
        <v>45</v>
      </c>
      <c r="V4800" s="9" t="s">
        <v>70</v>
      </c>
      <c r="W4800" s="14">
        <v>2</v>
      </c>
    </row>
    <row r="4801" spans="1:23" x14ac:dyDescent="0.25">
      <c r="A4801" s="8">
        <v>7913</v>
      </c>
      <c r="B4801" s="9" t="s">
        <v>18260</v>
      </c>
      <c r="C4801" s="9" t="s">
        <v>22</v>
      </c>
      <c r="D4801" s="9" t="s">
        <v>18261</v>
      </c>
      <c r="E4801" s="9" t="s">
        <v>7113</v>
      </c>
      <c r="F4801" s="9" t="s">
        <v>18262</v>
      </c>
      <c r="G4801" s="12">
        <v>13</v>
      </c>
      <c r="H4801" s="9" t="s">
        <v>25</v>
      </c>
      <c r="I4801" s="9" t="s">
        <v>25</v>
      </c>
      <c r="J4801" s="12">
        <v>1</v>
      </c>
      <c r="K4801" s="13">
        <v>44197</v>
      </c>
      <c r="L4801" s="86">
        <f>(Tabla2[[#This Row],[release_year]]-'VARIANZA Y DES. EST'!$L$11)^2</f>
        <v>124.99681770679673</v>
      </c>
      <c r="M4801" s="12">
        <v>2003</v>
      </c>
      <c r="N4801" s="9" t="s">
        <v>43</v>
      </c>
      <c r="O4801" s="9" t="s">
        <v>18063</v>
      </c>
      <c r="P4801" s="12">
        <v>117</v>
      </c>
      <c r="Q4801" s="12">
        <v>117</v>
      </c>
      <c r="R4801" s="12">
        <v>303.97931031235316</v>
      </c>
      <c r="S4801" s="12" t="s">
        <v>28</v>
      </c>
      <c r="T4801" s="9" t="s">
        <v>38</v>
      </c>
      <c r="U4801" s="9" t="s">
        <v>38</v>
      </c>
      <c r="V4801" s="9" t="s">
        <v>38</v>
      </c>
      <c r="W4801" s="14">
        <v>1</v>
      </c>
    </row>
    <row r="4802" spans="1:23" x14ac:dyDescent="0.25">
      <c r="A4802" s="8">
        <v>7963</v>
      </c>
      <c r="B4802" s="9" t="s">
        <v>18263</v>
      </c>
      <c r="C4802" s="9" t="s">
        <v>22</v>
      </c>
      <c r="D4802" s="9" t="s">
        <v>18264</v>
      </c>
      <c r="E4802" s="9" t="s">
        <v>18265</v>
      </c>
      <c r="F4802" s="9" t="s">
        <v>18266</v>
      </c>
      <c r="G4802" s="12">
        <v>15</v>
      </c>
      <c r="H4802" s="9" t="s">
        <v>25</v>
      </c>
      <c r="I4802" s="9" t="s">
        <v>25</v>
      </c>
      <c r="J4802" s="12">
        <v>1</v>
      </c>
      <c r="K4802" s="13">
        <v>43647</v>
      </c>
      <c r="L4802" s="86">
        <f>(Tabla2[[#This Row],[release_year]]-'VARIANZA Y DES. EST'!$L$11)^2</f>
        <v>201.07800312748444</v>
      </c>
      <c r="M4802" s="12">
        <v>2000</v>
      </c>
      <c r="N4802" s="9" t="s">
        <v>1991</v>
      </c>
      <c r="O4802" s="9" t="s">
        <v>18063</v>
      </c>
      <c r="P4802" s="12">
        <v>117</v>
      </c>
      <c r="Q4802" s="12">
        <v>117</v>
      </c>
      <c r="R4802" s="12">
        <v>303.97931031235316</v>
      </c>
      <c r="S4802" s="12" t="s">
        <v>28</v>
      </c>
      <c r="T4802" s="9" t="s">
        <v>514</v>
      </c>
      <c r="U4802" s="9" t="s">
        <v>514</v>
      </c>
      <c r="V4802" s="9" t="s">
        <v>514</v>
      </c>
      <c r="W4802" s="14">
        <v>1</v>
      </c>
    </row>
    <row r="4803" spans="1:23" x14ac:dyDescent="0.25">
      <c r="A4803" s="8">
        <v>8069</v>
      </c>
      <c r="B4803" s="9" t="s">
        <v>18267</v>
      </c>
      <c r="C4803" s="9" t="s">
        <v>22</v>
      </c>
      <c r="D4803" s="9" t="s">
        <v>18268</v>
      </c>
      <c r="E4803" s="9" t="s">
        <v>18269</v>
      </c>
      <c r="F4803" s="9" t="s">
        <v>18270</v>
      </c>
      <c r="G4803" s="12">
        <v>12</v>
      </c>
      <c r="H4803" s="9" t="s">
        <v>25</v>
      </c>
      <c r="I4803" s="9" t="s">
        <v>25</v>
      </c>
      <c r="J4803" s="12">
        <v>1</v>
      </c>
      <c r="K4803" s="13">
        <v>43642</v>
      </c>
      <c r="L4803" s="86">
        <f>(Tabla2[[#This Row],[release_year]]-'VARIANZA Y DES. EST'!$L$11)^2</f>
        <v>14.590890603358293</v>
      </c>
      <c r="M4803" s="12">
        <v>2018</v>
      </c>
      <c r="N4803" s="9" t="s">
        <v>99</v>
      </c>
      <c r="O4803" s="9" t="s">
        <v>18063</v>
      </c>
      <c r="P4803" s="12">
        <v>117</v>
      </c>
      <c r="Q4803" s="12">
        <v>117</v>
      </c>
      <c r="R4803" s="12">
        <v>303.97931031235316</v>
      </c>
      <c r="S4803" s="12" t="s">
        <v>28</v>
      </c>
      <c r="T4803" s="9" t="s">
        <v>4567</v>
      </c>
      <c r="U4803" s="9" t="s">
        <v>38</v>
      </c>
      <c r="V4803" s="9" t="s">
        <v>4567</v>
      </c>
      <c r="W4803" s="14">
        <v>2</v>
      </c>
    </row>
    <row r="4804" spans="1:23" x14ac:dyDescent="0.25">
      <c r="A4804" s="8">
        <v>8107</v>
      </c>
      <c r="B4804" s="9" t="s">
        <v>18271</v>
      </c>
      <c r="C4804" s="9" t="s">
        <v>22</v>
      </c>
      <c r="D4804" s="9" t="s">
        <v>18272</v>
      </c>
      <c r="E4804" s="9" t="s">
        <v>18273</v>
      </c>
      <c r="F4804" s="9" t="s">
        <v>18274</v>
      </c>
      <c r="G4804" s="12">
        <v>10</v>
      </c>
      <c r="H4804" s="9" t="s">
        <v>25</v>
      </c>
      <c r="I4804" s="9" t="s">
        <v>25</v>
      </c>
      <c r="J4804" s="12">
        <v>1</v>
      </c>
      <c r="K4804" s="13">
        <v>44197</v>
      </c>
      <c r="L4804" s="86">
        <f>(Tabla2[[#This Row],[release_year]]-'VARIANZA Y DES. EST'!$L$11)^2</f>
        <v>330.51958368840133</v>
      </c>
      <c r="M4804" s="12">
        <v>1996</v>
      </c>
      <c r="N4804" s="9" t="s">
        <v>1991</v>
      </c>
      <c r="O4804" s="9" t="s">
        <v>18063</v>
      </c>
      <c r="P4804" s="12">
        <v>117</v>
      </c>
      <c r="Q4804" s="12">
        <v>117</v>
      </c>
      <c r="R4804" s="12">
        <v>303.97931031235316</v>
      </c>
      <c r="S4804" s="12" t="s">
        <v>28</v>
      </c>
      <c r="T4804" s="9" t="s">
        <v>635</v>
      </c>
      <c r="U4804" s="9" t="s">
        <v>95</v>
      </c>
      <c r="V4804" s="9" t="s">
        <v>635</v>
      </c>
      <c r="W4804" s="14">
        <v>2</v>
      </c>
    </row>
    <row r="4805" spans="1:23" x14ac:dyDescent="0.25">
      <c r="A4805" s="8">
        <v>8178</v>
      </c>
      <c r="B4805" s="9" t="s">
        <v>18275</v>
      </c>
      <c r="C4805" s="9" t="s">
        <v>22</v>
      </c>
      <c r="D4805" s="9" t="s">
        <v>18276</v>
      </c>
      <c r="E4805" s="9" t="s">
        <v>18277</v>
      </c>
      <c r="F4805" s="18" t="s">
        <v>18278</v>
      </c>
      <c r="G4805" s="12">
        <v>6</v>
      </c>
      <c r="H4805" s="9" t="s">
        <v>468</v>
      </c>
      <c r="I4805" s="9" t="s">
        <v>8650</v>
      </c>
      <c r="J4805" s="12">
        <v>2</v>
      </c>
      <c r="K4805" s="13">
        <v>43196</v>
      </c>
      <c r="L4805" s="86">
        <f>(Tabla2[[#This Row],[release_year]]-'VARIANZA Y DES. EST'!$L$11)^2</f>
        <v>3.3116808838167522</v>
      </c>
      <c r="M4805" s="12">
        <v>2016</v>
      </c>
      <c r="N4805" s="9" t="s">
        <v>76</v>
      </c>
      <c r="O4805" s="9" t="s">
        <v>18063</v>
      </c>
      <c r="P4805" s="12">
        <v>117</v>
      </c>
      <c r="Q4805" s="12">
        <v>117</v>
      </c>
      <c r="R4805" s="12">
        <v>303.97931031235316</v>
      </c>
      <c r="S4805" s="12" t="s">
        <v>28</v>
      </c>
      <c r="T4805" s="9" t="s">
        <v>2930</v>
      </c>
      <c r="U4805" s="9" t="s">
        <v>38</v>
      </c>
      <c r="V4805" s="9" t="s">
        <v>2930</v>
      </c>
      <c r="W4805" s="14">
        <v>3</v>
      </c>
    </row>
    <row r="4806" spans="1:23" x14ac:dyDescent="0.25">
      <c r="A4806" s="8">
        <v>8197</v>
      </c>
      <c r="B4806" s="9" t="s">
        <v>18279</v>
      </c>
      <c r="C4806" s="9" t="s">
        <v>22</v>
      </c>
      <c r="D4806" s="9" t="s">
        <v>18280</v>
      </c>
      <c r="E4806" s="9" t="s">
        <v>18281</v>
      </c>
      <c r="F4806" s="9" t="s">
        <v>18282</v>
      </c>
      <c r="G4806" s="12">
        <v>9</v>
      </c>
      <c r="H4806" s="9" t="s">
        <v>25</v>
      </c>
      <c r="I4806" s="9" t="s">
        <v>327</v>
      </c>
      <c r="J4806" s="12">
        <v>2</v>
      </c>
      <c r="K4806" s="13">
        <v>44013</v>
      </c>
      <c r="L4806" s="86">
        <f>(Tabla2[[#This Row],[release_year]]-'VARIANZA Y DES. EST'!$L$11)^2</f>
        <v>201.07800312748444</v>
      </c>
      <c r="M4806" s="12">
        <v>2000</v>
      </c>
      <c r="N4806" s="9" t="s">
        <v>1991</v>
      </c>
      <c r="O4806" s="9" t="s">
        <v>18063</v>
      </c>
      <c r="P4806" s="12">
        <v>117</v>
      </c>
      <c r="Q4806" s="12">
        <v>117</v>
      </c>
      <c r="R4806" s="12">
        <v>303.97931031235316</v>
      </c>
      <c r="S4806" s="12" t="s">
        <v>28</v>
      </c>
      <c r="T4806" s="9" t="s">
        <v>38</v>
      </c>
      <c r="U4806" s="9" t="s">
        <v>38</v>
      </c>
      <c r="V4806" s="9" t="s">
        <v>38</v>
      </c>
      <c r="W4806" s="14">
        <v>1</v>
      </c>
    </row>
    <row r="4807" spans="1:23" x14ac:dyDescent="0.25">
      <c r="A4807" s="8">
        <v>8470</v>
      </c>
      <c r="B4807" s="9" t="s">
        <v>18283</v>
      </c>
      <c r="C4807" s="9" t="s">
        <v>22</v>
      </c>
      <c r="D4807" s="9" t="s">
        <v>18284</v>
      </c>
      <c r="E4807" s="9" t="s">
        <v>14830</v>
      </c>
      <c r="F4807" s="9" t="s">
        <v>18285</v>
      </c>
      <c r="G4807" s="12">
        <v>8</v>
      </c>
      <c r="H4807" s="9" t="s">
        <v>25</v>
      </c>
      <c r="I4807" s="9" t="s">
        <v>25</v>
      </c>
      <c r="J4807" s="12">
        <v>1</v>
      </c>
      <c r="K4807" s="13">
        <v>43739</v>
      </c>
      <c r="L4807" s="86">
        <f>(Tabla2[[#This Row],[release_year]]-'VARIANZA Y DES. EST'!$L$11)^2</f>
        <v>66.915632286109044</v>
      </c>
      <c r="M4807" s="12">
        <v>2006</v>
      </c>
      <c r="N4807" s="9" t="s">
        <v>43</v>
      </c>
      <c r="O4807" s="9" t="s">
        <v>18063</v>
      </c>
      <c r="P4807" s="12">
        <v>117</v>
      </c>
      <c r="Q4807" s="12">
        <v>117</v>
      </c>
      <c r="R4807" s="12">
        <v>303.97931031235316</v>
      </c>
      <c r="S4807" s="12" t="s">
        <v>28</v>
      </c>
      <c r="T4807" s="9" t="s">
        <v>45</v>
      </c>
      <c r="U4807" s="9" t="s">
        <v>45</v>
      </c>
      <c r="V4807" s="9" t="s">
        <v>45</v>
      </c>
      <c r="W4807" s="14">
        <v>1</v>
      </c>
    </row>
    <row r="4808" spans="1:23" x14ac:dyDescent="0.25">
      <c r="A4808" s="8">
        <v>8672</v>
      </c>
      <c r="B4808" s="9" t="s">
        <v>18286</v>
      </c>
      <c r="C4808" s="9" t="s">
        <v>22</v>
      </c>
      <c r="D4808" s="9" t="s">
        <v>18287</v>
      </c>
      <c r="E4808" s="18" t="s">
        <v>11017</v>
      </c>
      <c r="F4808" s="9" t="s">
        <v>18288</v>
      </c>
      <c r="G4808" s="12">
        <v>6</v>
      </c>
      <c r="H4808" s="9" t="s">
        <v>518</v>
      </c>
      <c r="I4808" s="9" t="s">
        <v>518</v>
      </c>
      <c r="J4808" s="12">
        <v>1</v>
      </c>
      <c r="K4808" s="16">
        <v>43023</v>
      </c>
      <c r="L4808" s="86">
        <f>(Tabla2[[#This Row],[release_year]]-'VARIANZA Y DES. EST'!$L$11)^2</f>
        <v>3.3116808838167522</v>
      </c>
      <c r="M4808" s="12">
        <v>2016</v>
      </c>
      <c r="N4808" s="9" t="s">
        <v>35</v>
      </c>
      <c r="O4808" s="9" t="s">
        <v>18063</v>
      </c>
      <c r="P4808" s="12">
        <v>117</v>
      </c>
      <c r="Q4808" s="12">
        <v>117</v>
      </c>
      <c r="R4808" s="12">
        <v>303.97931031235316</v>
      </c>
      <c r="S4808" s="12" t="s">
        <v>28</v>
      </c>
      <c r="T4808" s="9" t="s">
        <v>2930</v>
      </c>
      <c r="U4808" s="9" t="s">
        <v>38</v>
      </c>
      <c r="V4808" s="9" t="s">
        <v>2930</v>
      </c>
      <c r="W4808" s="14">
        <v>3</v>
      </c>
    </row>
    <row r="4809" spans="1:23" x14ac:dyDescent="0.25">
      <c r="A4809" s="8">
        <v>123</v>
      </c>
      <c r="B4809" s="9" t="s">
        <v>18289</v>
      </c>
      <c r="C4809" s="9" t="s">
        <v>22</v>
      </c>
      <c r="D4809" s="9" t="s">
        <v>18290</v>
      </c>
      <c r="E4809" s="9" t="s">
        <v>18291</v>
      </c>
      <c r="F4809" s="9" t="s">
        <v>18292</v>
      </c>
      <c r="G4809" s="12">
        <v>8</v>
      </c>
      <c r="H4809" s="9" t="s">
        <v>126</v>
      </c>
      <c r="I4809" s="9" t="s">
        <v>18293</v>
      </c>
      <c r="J4809" s="12">
        <v>4</v>
      </c>
      <c r="K4809" s="13">
        <v>44441</v>
      </c>
      <c r="L4809" s="86">
        <f>(Tabla2[[#This Row],[release_year]]-'VARIANZA Y DES. EST'!$L$11)^2</f>
        <v>124.99681770679673</v>
      </c>
      <c r="M4809" s="12">
        <v>2003</v>
      </c>
      <c r="N4809" s="9" t="s">
        <v>1991</v>
      </c>
      <c r="O4809" s="9" t="s">
        <v>18294</v>
      </c>
      <c r="P4809" s="12">
        <v>118</v>
      </c>
      <c r="Q4809" s="12">
        <v>118</v>
      </c>
      <c r="R4809" s="12">
        <v>339.84931520551908</v>
      </c>
      <c r="S4809" s="12" t="s">
        <v>28</v>
      </c>
      <c r="T4809" s="9" t="s">
        <v>3969</v>
      </c>
      <c r="U4809" s="9" t="s">
        <v>3969</v>
      </c>
      <c r="V4809" s="9" t="s">
        <v>3969</v>
      </c>
      <c r="W4809" s="14">
        <v>1</v>
      </c>
    </row>
    <row r="4810" spans="1:23" x14ac:dyDescent="0.25">
      <c r="A4810" s="8">
        <v>163</v>
      </c>
      <c r="B4810" s="9" t="s">
        <v>18295</v>
      </c>
      <c r="C4810" s="9" t="s">
        <v>22</v>
      </c>
      <c r="D4810" s="9" t="s">
        <v>18296</v>
      </c>
      <c r="E4810" s="9" t="s">
        <v>13980</v>
      </c>
      <c r="F4810" s="9" t="s">
        <v>18297</v>
      </c>
      <c r="G4810" s="12">
        <v>10</v>
      </c>
      <c r="H4810" s="9" t="s">
        <v>25</v>
      </c>
      <c r="I4810" s="9" t="s">
        <v>14695</v>
      </c>
      <c r="J4810" s="12">
        <v>3</v>
      </c>
      <c r="K4810" s="13">
        <v>44440</v>
      </c>
      <c r="L4810" s="86">
        <f>(Tabla2[[#This Row],[release_year]]-'VARIANZA Y DES. EST'!$L$11)^2</f>
        <v>7.9512857435875226</v>
      </c>
      <c r="M4810" s="12">
        <v>2017</v>
      </c>
      <c r="N4810" s="9" t="s">
        <v>43</v>
      </c>
      <c r="O4810" s="9" t="s">
        <v>18294</v>
      </c>
      <c r="P4810" s="12">
        <v>118</v>
      </c>
      <c r="Q4810" s="12">
        <v>118</v>
      </c>
      <c r="R4810" s="12">
        <v>339.84931520551908</v>
      </c>
      <c r="S4810" s="12" t="s">
        <v>28</v>
      </c>
      <c r="T4810" s="9" t="s">
        <v>45</v>
      </c>
      <c r="U4810" s="9" t="s">
        <v>45</v>
      </c>
      <c r="V4810" s="9" t="s">
        <v>45</v>
      </c>
      <c r="W4810" s="14">
        <v>1</v>
      </c>
    </row>
    <row r="4811" spans="1:23" x14ac:dyDescent="0.25">
      <c r="A4811" s="8">
        <v>307</v>
      </c>
      <c r="B4811" s="9" t="s">
        <v>18298</v>
      </c>
      <c r="C4811" s="9" t="s">
        <v>22</v>
      </c>
      <c r="D4811" s="28" t="s">
        <v>18299</v>
      </c>
      <c r="E4811" s="18" t="s">
        <v>18300</v>
      </c>
      <c r="F4811" s="18" t="s">
        <v>18301</v>
      </c>
      <c r="G4811" s="12">
        <v>13</v>
      </c>
      <c r="H4811" s="9" t="s">
        <v>175</v>
      </c>
      <c r="I4811" s="9" t="s">
        <v>175</v>
      </c>
      <c r="J4811" s="12">
        <v>1</v>
      </c>
      <c r="K4811" s="13">
        <v>44412</v>
      </c>
      <c r="L4811" s="86">
        <f>(Tabla2[[#This Row],[release_year]]-'VARIANZA Y DES. EST'!$L$11)^2</f>
        <v>3.3116808838167522</v>
      </c>
      <c r="M4811" s="12">
        <v>2016</v>
      </c>
      <c r="N4811" s="9" t="s">
        <v>82</v>
      </c>
      <c r="O4811" s="9" t="s">
        <v>18294</v>
      </c>
      <c r="P4811" s="12">
        <v>118</v>
      </c>
      <c r="Q4811" s="12">
        <v>118</v>
      </c>
      <c r="R4811" s="12">
        <v>339.84931520551908</v>
      </c>
      <c r="S4811" s="12" t="s">
        <v>28</v>
      </c>
      <c r="T4811" s="9" t="s">
        <v>70</v>
      </c>
      <c r="U4811" s="9" t="s">
        <v>45</v>
      </c>
      <c r="V4811" s="9" t="s">
        <v>70</v>
      </c>
      <c r="W4811" s="14">
        <v>2</v>
      </c>
    </row>
    <row r="4812" spans="1:23" x14ac:dyDescent="0.25">
      <c r="A4812" s="8">
        <v>356</v>
      </c>
      <c r="B4812" s="9" t="s">
        <v>18302</v>
      </c>
      <c r="C4812" s="9" t="s">
        <v>22</v>
      </c>
      <c r="D4812" s="9" t="s">
        <v>18303</v>
      </c>
      <c r="E4812" s="9" t="s">
        <v>18304</v>
      </c>
      <c r="F4812" s="9" t="s">
        <v>18305</v>
      </c>
      <c r="G4812" s="12">
        <v>10</v>
      </c>
      <c r="H4812" s="9" t="s">
        <v>25</v>
      </c>
      <c r="I4812" s="9" t="s">
        <v>25</v>
      </c>
      <c r="J4812" s="12">
        <v>1</v>
      </c>
      <c r="K4812" s="13">
        <v>44409</v>
      </c>
      <c r="L4812" s="86">
        <f>(Tabla2[[#This Row],[release_year]]-'VARIANZA Y DES. EST'!$L$11)^2</f>
        <v>10.1136565849629</v>
      </c>
      <c r="M4812" s="12">
        <v>2011</v>
      </c>
      <c r="N4812" s="9" t="s">
        <v>1991</v>
      </c>
      <c r="O4812" s="9" t="s">
        <v>18294</v>
      </c>
      <c r="P4812" s="12">
        <v>118</v>
      </c>
      <c r="Q4812" s="12">
        <v>118</v>
      </c>
      <c r="R4812" s="12">
        <v>339.84931520551908</v>
      </c>
      <c r="S4812" s="12" t="s">
        <v>28</v>
      </c>
      <c r="T4812" s="9" t="s">
        <v>2709</v>
      </c>
      <c r="U4812" s="9" t="s">
        <v>45</v>
      </c>
      <c r="V4812" s="9" t="s">
        <v>2709</v>
      </c>
      <c r="W4812" s="14">
        <v>2</v>
      </c>
    </row>
    <row r="4813" spans="1:23" x14ac:dyDescent="0.25">
      <c r="A4813" s="8">
        <v>364</v>
      </c>
      <c r="B4813" s="9" t="s">
        <v>18306</v>
      </c>
      <c r="C4813" s="9" t="s">
        <v>22</v>
      </c>
      <c r="D4813" s="9" t="s">
        <v>18307</v>
      </c>
      <c r="E4813" s="18" t="s">
        <v>18308</v>
      </c>
      <c r="F4813" s="9" t="s">
        <v>18309</v>
      </c>
      <c r="G4813" s="12">
        <v>10</v>
      </c>
      <c r="H4813" s="12"/>
      <c r="I4813" s="9"/>
      <c r="J4813" s="12">
        <v>0</v>
      </c>
      <c r="K4813" s="13">
        <v>44408</v>
      </c>
      <c r="L4813" s="86">
        <f>(Tabla2[[#This Row],[release_year]]-'VARIANZA Y DES. EST'!$L$11)^2</f>
        <v>46.509705182670608</v>
      </c>
      <c r="M4813" s="12">
        <v>2021</v>
      </c>
      <c r="N4813" s="9" t="s">
        <v>1991</v>
      </c>
      <c r="O4813" s="9" t="s">
        <v>18294</v>
      </c>
      <c r="P4813" s="12">
        <v>118</v>
      </c>
      <c r="Q4813" s="12">
        <v>118</v>
      </c>
      <c r="R4813" s="12">
        <v>339.84931520551908</v>
      </c>
      <c r="S4813" s="12" t="s">
        <v>28</v>
      </c>
      <c r="T4813" s="9" t="s">
        <v>3460</v>
      </c>
      <c r="U4813" s="9" t="s">
        <v>38</v>
      </c>
      <c r="V4813" s="9" t="s">
        <v>3460</v>
      </c>
      <c r="W4813" s="14">
        <v>3</v>
      </c>
    </row>
    <row r="4814" spans="1:23" x14ac:dyDescent="0.25">
      <c r="A4814" s="8">
        <v>571</v>
      </c>
      <c r="B4814" s="9" t="s">
        <v>18310</v>
      </c>
      <c r="C4814" s="9" t="s">
        <v>22</v>
      </c>
      <c r="D4814" s="9" t="s">
        <v>18311</v>
      </c>
      <c r="E4814" s="9" t="s">
        <v>18312</v>
      </c>
      <c r="F4814" s="9" t="s">
        <v>18313</v>
      </c>
      <c r="G4814" s="12">
        <v>10</v>
      </c>
      <c r="H4814" s="12"/>
      <c r="I4814" s="9"/>
      <c r="J4814" s="12">
        <v>0</v>
      </c>
      <c r="K4814" s="13">
        <v>44378</v>
      </c>
      <c r="L4814" s="86">
        <f>(Tabla2[[#This Row],[release_year]]-'VARIANZA Y DES. EST'!$L$11)^2</f>
        <v>46.509705182670608</v>
      </c>
      <c r="M4814" s="12">
        <v>2021</v>
      </c>
      <c r="N4814" s="9" t="s">
        <v>35</v>
      </c>
      <c r="O4814" s="9" t="s">
        <v>18294</v>
      </c>
      <c r="P4814" s="12">
        <v>118</v>
      </c>
      <c r="Q4814" s="12">
        <v>118</v>
      </c>
      <c r="R4814" s="12">
        <v>339.84931520551908</v>
      </c>
      <c r="S4814" s="12" t="s">
        <v>28</v>
      </c>
      <c r="T4814" s="9" t="s">
        <v>4211</v>
      </c>
      <c r="U4814" s="9" t="s">
        <v>38</v>
      </c>
      <c r="V4814" s="9" t="s">
        <v>4211</v>
      </c>
      <c r="W4814" s="14">
        <v>2</v>
      </c>
    </row>
    <row r="4815" spans="1:23" x14ac:dyDescent="0.25">
      <c r="A4815" s="8">
        <v>583</v>
      </c>
      <c r="B4815" s="9" t="s">
        <v>18314</v>
      </c>
      <c r="C4815" s="9" t="s">
        <v>22</v>
      </c>
      <c r="D4815" s="9" t="s">
        <v>18315</v>
      </c>
      <c r="E4815" s="9" t="s">
        <v>18023</v>
      </c>
      <c r="F4815" s="18" t="s">
        <v>18316</v>
      </c>
      <c r="G4815" s="12">
        <v>16</v>
      </c>
      <c r="H4815" s="9" t="s">
        <v>25</v>
      </c>
      <c r="I4815" s="9" t="s">
        <v>25</v>
      </c>
      <c r="J4815" s="12">
        <v>1</v>
      </c>
      <c r="K4815" s="13">
        <v>44378</v>
      </c>
      <c r="L4815" s="86">
        <f>(Tabla2[[#This Row],[release_year]]-'VARIANZA Y DES. EST'!$L$11)^2</f>
        <v>3.3116808838167522</v>
      </c>
      <c r="M4815" s="12">
        <v>2016</v>
      </c>
      <c r="N4815" s="9" t="s">
        <v>43</v>
      </c>
      <c r="O4815" s="9" t="s">
        <v>18294</v>
      </c>
      <c r="P4815" s="12">
        <v>118</v>
      </c>
      <c r="Q4815" s="12">
        <v>118</v>
      </c>
      <c r="R4815" s="12">
        <v>339.84931520551908</v>
      </c>
      <c r="S4815" s="12" t="s">
        <v>28</v>
      </c>
      <c r="T4815" s="9" t="s">
        <v>635</v>
      </c>
      <c r="U4815" s="9" t="s">
        <v>95</v>
      </c>
      <c r="V4815" s="9" t="s">
        <v>635</v>
      </c>
      <c r="W4815" s="14">
        <v>2</v>
      </c>
    </row>
    <row r="4816" spans="1:23" x14ac:dyDescent="0.25">
      <c r="A4816" s="8">
        <v>780</v>
      </c>
      <c r="B4816" s="9" t="s">
        <v>18317</v>
      </c>
      <c r="C4816" s="9" t="s">
        <v>22</v>
      </c>
      <c r="D4816" s="9" t="s">
        <v>18318</v>
      </c>
      <c r="E4816" s="9" t="s">
        <v>18319</v>
      </c>
      <c r="F4816" s="9" t="s">
        <v>18320</v>
      </c>
      <c r="G4816" s="12">
        <v>11</v>
      </c>
      <c r="H4816" s="9" t="s">
        <v>25</v>
      </c>
      <c r="I4816" s="9" t="s">
        <v>25</v>
      </c>
      <c r="J4816" s="12">
        <v>1</v>
      </c>
      <c r="K4816" s="13">
        <v>44349</v>
      </c>
      <c r="L4816" s="86">
        <f>(Tabla2[[#This Row],[release_year]]-'VARIANZA Y DES. EST'!$L$11)^2</f>
        <v>201.07800312748444</v>
      </c>
      <c r="M4816" s="12">
        <v>2000</v>
      </c>
      <c r="N4816" s="9" t="s">
        <v>43</v>
      </c>
      <c r="O4816" s="9" t="s">
        <v>18294</v>
      </c>
      <c r="P4816" s="12">
        <v>118</v>
      </c>
      <c r="Q4816" s="12">
        <v>118</v>
      </c>
      <c r="R4816" s="12">
        <v>339.84931520551908</v>
      </c>
      <c r="S4816" s="12" t="s">
        <v>28</v>
      </c>
      <c r="T4816" s="9" t="s">
        <v>13525</v>
      </c>
      <c r="U4816" s="9" t="s">
        <v>38</v>
      </c>
      <c r="V4816" s="9" t="s">
        <v>13525</v>
      </c>
      <c r="W4816" s="14">
        <v>3</v>
      </c>
    </row>
    <row r="4817" spans="1:23" x14ac:dyDescent="0.25">
      <c r="A4817" s="8">
        <v>837</v>
      </c>
      <c r="B4817" s="9" t="s">
        <v>18321</v>
      </c>
      <c r="C4817" s="9" t="s">
        <v>22</v>
      </c>
      <c r="D4817" s="9" t="s">
        <v>18322</v>
      </c>
      <c r="E4817" s="18" t="s">
        <v>18323</v>
      </c>
      <c r="F4817" s="9" t="s">
        <v>18324</v>
      </c>
      <c r="G4817" s="12">
        <v>10</v>
      </c>
      <c r="H4817" s="9" t="s">
        <v>3836</v>
      </c>
      <c r="I4817" s="9" t="s">
        <v>3836</v>
      </c>
      <c r="J4817" s="12">
        <v>1</v>
      </c>
      <c r="K4817" s="13">
        <v>44343</v>
      </c>
      <c r="L4817" s="86">
        <f>(Tabla2[[#This Row],[release_year]]-'VARIANZA Y DES. EST'!$L$11)^2</f>
        <v>46.509705182670608</v>
      </c>
      <c r="M4817" s="12">
        <v>2021</v>
      </c>
      <c r="N4817" s="9" t="s">
        <v>76</v>
      </c>
      <c r="O4817" s="9" t="s">
        <v>18294</v>
      </c>
      <c r="P4817" s="12">
        <v>118</v>
      </c>
      <c r="Q4817" s="12">
        <v>118</v>
      </c>
      <c r="R4817" s="12">
        <v>339.84931520551908</v>
      </c>
      <c r="S4817" s="12" t="s">
        <v>28</v>
      </c>
      <c r="T4817" s="9" t="s">
        <v>4796</v>
      </c>
      <c r="U4817" s="9" t="s">
        <v>514</v>
      </c>
      <c r="V4817" s="9" t="s">
        <v>4796</v>
      </c>
      <c r="W4817" s="14">
        <v>3</v>
      </c>
    </row>
    <row r="4818" spans="1:23" x14ac:dyDescent="0.25">
      <c r="A4818" s="8">
        <v>907</v>
      </c>
      <c r="B4818" s="9" t="s">
        <v>18325</v>
      </c>
      <c r="C4818" s="9" t="s">
        <v>22</v>
      </c>
      <c r="D4818" s="9" t="s">
        <v>18326</v>
      </c>
      <c r="E4818" s="9" t="s">
        <v>9903</v>
      </c>
      <c r="F4818" s="9" t="s">
        <v>18327</v>
      </c>
      <c r="G4818" s="12">
        <v>8</v>
      </c>
      <c r="H4818" s="9" t="s">
        <v>7034</v>
      </c>
      <c r="I4818" s="9" t="s">
        <v>7034</v>
      </c>
      <c r="J4818" s="12">
        <v>1</v>
      </c>
      <c r="K4818" s="13">
        <v>44323</v>
      </c>
      <c r="L4818" s="86">
        <f>(Tabla2[[#This Row],[release_year]]-'VARIANZA Y DES. EST'!$L$11)^2</f>
        <v>230.43839826771367</v>
      </c>
      <c r="M4818" s="12">
        <v>1999</v>
      </c>
      <c r="N4818" s="9" t="s">
        <v>76</v>
      </c>
      <c r="O4818" s="9" t="s">
        <v>18294</v>
      </c>
      <c r="P4818" s="12">
        <v>118</v>
      </c>
      <c r="Q4818" s="12">
        <v>118</v>
      </c>
      <c r="R4818" s="12">
        <v>339.84931520551908</v>
      </c>
      <c r="S4818" s="12" t="s">
        <v>28</v>
      </c>
      <c r="T4818" s="9" t="s">
        <v>70</v>
      </c>
      <c r="U4818" s="9" t="s">
        <v>45</v>
      </c>
      <c r="V4818" s="9" t="s">
        <v>70</v>
      </c>
      <c r="W4818" s="14">
        <v>2</v>
      </c>
    </row>
    <row r="4819" spans="1:23" x14ac:dyDescent="0.25">
      <c r="A4819" s="8">
        <v>917</v>
      </c>
      <c r="B4819" s="9" t="s">
        <v>18328</v>
      </c>
      <c r="C4819" s="9" t="s">
        <v>22</v>
      </c>
      <c r="D4819" s="9" t="s">
        <v>18329</v>
      </c>
      <c r="E4819" s="9" t="s">
        <v>18330</v>
      </c>
      <c r="F4819" s="9" t="s">
        <v>18331</v>
      </c>
      <c r="G4819" s="12">
        <v>8</v>
      </c>
      <c r="H4819" s="9" t="s">
        <v>25</v>
      </c>
      <c r="I4819" s="9" t="s">
        <v>25</v>
      </c>
      <c r="J4819" s="12">
        <v>1</v>
      </c>
      <c r="K4819" s="13">
        <v>44322</v>
      </c>
      <c r="L4819" s="86">
        <f>(Tabla2[[#This Row],[release_year]]-'VARIANZA Y DES. EST'!$L$11)^2</f>
        <v>1.3928663045044412</v>
      </c>
      <c r="M4819" s="12">
        <v>2013</v>
      </c>
      <c r="N4819" s="9" t="s">
        <v>1991</v>
      </c>
      <c r="O4819" s="9" t="s">
        <v>18294</v>
      </c>
      <c r="P4819" s="12">
        <v>118</v>
      </c>
      <c r="Q4819" s="12">
        <v>118</v>
      </c>
      <c r="R4819" s="12">
        <v>339.84931520551908</v>
      </c>
      <c r="S4819" s="12" t="s">
        <v>28</v>
      </c>
      <c r="T4819" s="9" t="s">
        <v>38</v>
      </c>
      <c r="U4819" s="9" t="s">
        <v>38</v>
      </c>
      <c r="V4819" s="9" t="s">
        <v>38</v>
      </c>
      <c r="W4819" s="14">
        <v>1</v>
      </c>
    </row>
    <row r="4820" spans="1:23" x14ac:dyDescent="0.25">
      <c r="A4820" s="8">
        <v>1081</v>
      </c>
      <c r="B4820" s="9" t="s">
        <v>18332</v>
      </c>
      <c r="C4820" s="9" t="s">
        <v>22</v>
      </c>
      <c r="D4820" s="9" t="s">
        <v>18333</v>
      </c>
      <c r="E4820" s="9" t="s">
        <v>18334</v>
      </c>
      <c r="F4820" s="9" t="s">
        <v>18335</v>
      </c>
      <c r="G4820" s="12">
        <v>4</v>
      </c>
      <c r="H4820" s="9" t="s">
        <v>2924</v>
      </c>
      <c r="I4820" s="9" t="s">
        <v>2924</v>
      </c>
      <c r="J4820" s="12">
        <v>1</v>
      </c>
      <c r="K4820" s="13">
        <v>44298</v>
      </c>
      <c r="L4820" s="86">
        <f>(Tabla2[[#This Row],[release_year]]-'VARIANZA Y DES. EST'!$L$11)^2</f>
        <v>46.509705182670608</v>
      </c>
      <c r="M4820" s="12">
        <v>2021</v>
      </c>
      <c r="N4820" s="9" t="s">
        <v>35</v>
      </c>
      <c r="O4820" s="9" t="s">
        <v>18294</v>
      </c>
      <c r="P4820" s="12">
        <v>118</v>
      </c>
      <c r="Q4820" s="12">
        <v>118</v>
      </c>
      <c r="R4820" s="12">
        <v>339.84931520551908</v>
      </c>
      <c r="S4820" s="12" t="s">
        <v>28</v>
      </c>
      <c r="T4820" s="9" t="s">
        <v>37</v>
      </c>
      <c r="U4820" s="9" t="s">
        <v>38</v>
      </c>
      <c r="V4820" s="9" t="s">
        <v>37</v>
      </c>
      <c r="W4820" s="14">
        <v>3</v>
      </c>
    </row>
    <row r="4821" spans="1:23" x14ac:dyDescent="0.25">
      <c r="A4821" s="8">
        <v>1204</v>
      </c>
      <c r="B4821" s="9" t="s">
        <v>18336</v>
      </c>
      <c r="C4821" s="9" t="s">
        <v>22</v>
      </c>
      <c r="D4821" s="9" t="s">
        <v>18337</v>
      </c>
      <c r="E4821" s="9" t="s">
        <v>15526</v>
      </c>
      <c r="F4821" s="9" t="s">
        <v>18338</v>
      </c>
      <c r="G4821" s="12">
        <v>14</v>
      </c>
      <c r="H4821" s="9" t="s">
        <v>25</v>
      </c>
      <c r="I4821" s="9" t="s">
        <v>18339</v>
      </c>
      <c r="J4821" s="12">
        <v>3</v>
      </c>
      <c r="K4821" s="13">
        <v>44270</v>
      </c>
      <c r="L4821" s="86">
        <f>(Tabla2[[#This Row],[release_year]]-'VARIANZA Y DES. EST'!$L$11)^2</f>
        <v>3.3116808838167522</v>
      </c>
      <c r="M4821" s="12">
        <v>2016</v>
      </c>
      <c r="N4821" s="9" t="s">
        <v>99</v>
      </c>
      <c r="O4821" s="9" t="s">
        <v>18294</v>
      </c>
      <c r="P4821" s="12">
        <v>118</v>
      </c>
      <c r="Q4821" s="12">
        <v>118</v>
      </c>
      <c r="R4821" s="12">
        <v>339.84931520551908</v>
      </c>
      <c r="S4821" s="12" t="s">
        <v>28</v>
      </c>
      <c r="T4821" s="9" t="s">
        <v>51</v>
      </c>
      <c r="U4821" s="9" t="s">
        <v>30</v>
      </c>
      <c r="V4821" s="9" t="s">
        <v>51</v>
      </c>
      <c r="W4821" s="14">
        <v>2</v>
      </c>
    </row>
    <row r="4822" spans="1:23" x14ac:dyDescent="0.25">
      <c r="A4822" s="8">
        <v>1291</v>
      </c>
      <c r="B4822" s="9" t="s">
        <v>18340</v>
      </c>
      <c r="C4822" s="9" t="s">
        <v>22</v>
      </c>
      <c r="D4822" s="9" t="s">
        <v>18341</v>
      </c>
      <c r="E4822" s="18" t="s">
        <v>18342</v>
      </c>
      <c r="F4822" s="9" t="s">
        <v>18343</v>
      </c>
      <c r="G4822" s="12">
        <v>9</v>
      </c>
      <c r="H4822" s="9" t="s">
        <v>126</v>
      </c>
      <c r="I4822" s="9" t="s">
        <v>5012</v>
      </c>
      <c r="J4822" s="12">
        <v>2</v>
      </c>
      <c r="K4822" s="13">
        <v>44246</v>
      </c>
      <c r="L4822" s="86">
        <f>(Tabla2[[#This Row],[release_year]]-'VARIANZA Y DES. EST'!$L$11)^2</f>
        <v>46.509705182670608</v>
      </c>
      <c r="M4822" s="12">
        <v>2021</v>
      </c>
      <c r="N4822" s="9" t="s">
        <v>1991</v>
      </c>
      <c r="O4822" s="9" t="s">
        <v>18294</v>
      </c>
      <c r="P4822" s="12">
        <v>118</v>
      </c>
      <c r="Q4822" s="12">
        <v>118</v>
      </c>
      <c r="R4822" s="12">
        <v>339.84931520551908</v>
      </c>
      <c r="S4822" s="12" t="s">
        <v>28</v>
      </c>
      <c r="T4822" s="9" t="s">
        <v>18344</v>
      </c>
      <c r="U4822" s="9" t="s">
        <v>95</v>
      </c>
      <c r="V4822" s="9" t="s">
        <v>18344</v>
      </c>
      <c r="W4822" s="14">
        <v>3</v>
      </c>
    </row>
    <row r="4823" spans="1:23" x14ac:dyDescent="0.25">
      <c r="A4823" s="8">
        <v>1470</v>
      </c>
      <c r="B4823" s="9" t="s">
        <v>18345</v>
      </c>
      <c r="C4823" s="9" t="s">
        <v>22</v>
      </c>
      <c r="D4823" s="9" t="s">
        <v>18346</v>
      </c>
      <c r="E4823" s="9" t="s">
        <v>8600</v>
      </c>
      <c r="F4823" s="9" t="s">
        <v>18347</v>
      </c>
      <c r="G4823" s="12">
        <v>10</v>
      </c>
      <c r="H4823" s="9" t="s">
        <v>25</v>
      </c>
      <c r="I4823" s="9" t="s">
        <v>25</v>
      </c>
      <c r="J4823" s="12">
        <v>1</v>
      </c>
      <c r="K4823" s="13">
        <v>44197</v>
      </c>
      <c r="L4823" s="86">
        <f>(Tabla2[[#This Row],[release_year]]-'VARIANZA Y DES. EST'!$L$11)^2</f>
        <v>448.60076910908901</v>
      </c>
      <c r="M4823" s="12">
        <v>1993</v>
      </c>
      <c r="N4823" s="9" t="s">
        <v>43</v>
      </c>
      <c r="O4823" s="9" t="s">
        <v>18294</v>
      </c>
      <c r="P4823" s="12">
        <v>118</v>
      </c>
      <c r="Q4823" s="12">
        <v>118</v>
      </c>
      <c r="R4823" s="12">
        <v>339.84931520551908</v>
      </c>
      <c r="S4823" s="12" t="s">
        <v>28</v>
      </c>
      <c r="T4823" s="9" t="s">
        <v>7484</v>
      </c>
      <c r="U4823" s="9" t="s">
        <v>151</v>
      </c>
      <c r="V4823" s="9" t="s">
        <v>7484</v>
      </c>
      <c r="W4823" s="14">
        <v>3</v>
      </c>
    </row>
    <row r="4824" spans="1:23" x14ac:dyDescent="0.25">
      <c r="A4824" s="8">
        <v>1607</v>
      </c>
      <c r="B4824" s="9" t="s">
        <v>18348</v>
      </c>
      <c r="C4824" s="9" t="s">
        <v>22</v>
      </c>
      <c r="D4824" s="9" t="s">
        <v>18349</v>
      </c>
      <c r="E4824" s="18" t="s">
        <v>18350</v>
      </c>
      <c r="F4824" s="9" t="s">
        <v>18351</v>
      </c>
      <c r="G4824" s="12">
        <v>12</v>
      </c>
      <c r="H4824" s="9" t="s">
        <v>613</v>
      </c>
      <c r="I4824" s="9" t="s">
        <v>613</v>
      </c>
      <c r="J4824" s="12">
        <v>1</v>
      </c>
      <c r="K4824" s="13">
        <v>44167</v>
      </c>
      <c r="L4824" s="86">
        <f>(Tabla2[[#This Row],[release_year]]-'VARIANZA Y DES. EST'!$L$11)^2</f>
        <v>33.870100322899837</v>
      </c>
      <c r="M4824" s="12">
        <v>2020</v>
      </c>
      <c r="N4824" s="9" t="s">
        <v>76</v>
      </c>
      <c r="O4824" s="9" t="s">
        <v>18294</v>
      </c>
      <c r="P4824" s="12">
        <v>118</v>
      </c>
      <c r="Q4824" s="12">
        <v>118</v>
      </c>
      <c r="R4824" s="12">
        <v>339.84931520551908</v>
      </c>
      <c r="S4824" s="12" t="s">
        <v>28</v>
      </c>
      <c r="T4824" s="9" t="s">
        <v>2492</v>
      </c>
      <c r="U4824" s="9" t="s">
        <v>95</v>
      </c>
      <c r="V4824" s="9" t="s">
        <v>2492</v>
      </c>
      <c r="W4824" s="14">
        <v>3</v>
      </c>
    </row>
    <row r="4825" spans="1:23" x14ac:dyDescent="0.25">
      <c r="A4825" s="8">
        <v>1850</v>
      </c>
      <c r="B4825" s="9" t="s">
        <v>18352</v>
      </c>
      <c r="C4825" s="9" t="s">
        <v>22</v>
      </c>
      <c r="D4825" s="9" t="s">
        <v>18353</v>
      </c>
      <c r="E4825" s="18" t="s">
        <v>13185</v>
      </c>
      <c r="F4825" s="9" t="s">
        <v>18354</v>
      </c>
      <c r="G4825" s="12">
        <v>9</v>
      </c>
      <c r="H4825" s="9" t="s">
        <v>2935</v>
      </c>
      <c r="I4825" s="9" t="s">
        <v>18355</v>
      </c>
      <c r="J4825" s="12">
        <v>2</v>
      </c>
      <c r="K4825" s="16">
        <v>44119</v>
      </c>
      <c r="L4825" s="86">
        <f>(Tabla2[[#This Row],[release_year]]-'VARIANZA Y DES. EST'!$L$11)^2</f>
        <v>7.9512857435875226</v>
      </c>
      <c r="M4825" s="12">
        <v>2017</v>
      </c>
      <c r="N4825" s="9" t="s">
        <v>82</v>
      </c>
      <c r="O4825" s="9" t="s">
        <v>18294</v>
      </c>
      <c r="P4825" s="12">
        <v>118</v>
      </c>
      <c r="Q4825" s="12">
        <v>118</v>
      </c>
      <c r="R4825" s="12">
        <v>339.84931520551908</v>
      </c>
      <c r="S4825" s="12" t="s">
        <v>28</v>
      </c>
      <c r="T4825" s="9" t="s">
        <v>70</v>
      </c>
      <c r="U4825" s="9" t="s">
        <v>45</v>
      </c>
      <c r="V4825" s="9" t="s">
        <v>70</v>
      </c>
      <c r="W4825" s="14">
        <v>2</v>
      </c>
    </row>
    <row r="4826" spans="1:23" x14ac:dyDescent="0.25">
      <c r="A4826" s="8">
        <v>1967</v>
      </c>
      <c r="B4826" s="9" t="s">
        <v>18356</v>
      </c>
      <c r="C4826" s="9" t="s">
        <v>22</v>
      </c>
      <c r="D4826" s="9" t="s">
        <v>18357</v>
      </c>
      <c r="E4826" s="9" t="s">
        <v>18358</v>
      </c>
      <c r="F4826" s="9" t="s">
        <v>18359</v>
      </c>
      <c r="G4826" s="12">
        <v>16</v>
      </c>
      <c r="H4826" s="9" t="s">
        <v>34</v>
      </c>
      <c r="I4826" s="9" t="s">
        <v>34</v>
      </c>
      <c r="J4826" s="12">
        <v>1</v>
      </c>
      <c r="K4826" s="13">
        <v>44094</v>
      </c>
      <c r="L4826" s="86">
        <f>(Tabla2[[#This Row],[release_year]]-'VARIANZA Y DES. EST'!$L$11)^2</f>
        <v>7.9512857435875226</v>
      </c>
      <c r="M4826" s="12">
        <v>2017</v>
      </c>
      <c r="N4826" s="9" t="s">
        <v>76</v>
      </c>
      <c r="O4826" s="9" t="s">
        <v>18294</v>
      </c>
      <c r="P4826" s="12">
        <v>118</v>
      </c>
      <c r="Q4826" s="12">
        <v>118</v>
      </c>
      <c r="R4826" s="12">
        <v>339.84931520551908</v>
      </c>
      <c r="S4826" s="12" t="s">
        <v>28</v>
      </c>
      <c r="T4826" s="9" t="s">
        <v>4211</v>
      </c>
      <c r="U4826" s="9" t="s">
        <v>38</v>
      </c>
      <c r="V4826" s="9" t="s">
        <v>4211</v>
      </c>
      <c r="W4826" s="14">
        <v>2</v>
      </c>
    </row>
    <row r="4827" spans="1:23" x14ac:dyDescent="0.25">
      <c r="A4827" s="8">
        <v>2533</v>
      </c>
      <c r="B4827" s="9" t="s">
        <v>18360</v>
      </c>
      <c r="C4827" s="9" t="s">
        <v>22</v>
      </c>
      <c r="D4827" s="9" t="s">
        <v>18361</v>
      </c>
      <c r="E4827" s="9" t="s">
        <v>12309</v>
      </c>
      <c r="F4827" s="9" t="s">
        <v>18362</v>
      </c>
      <c r="G4827" s="12">
        <v>8</v>
      </c>
      <c r="H4827" s="9" t="s">
        <v>2935</v>
      </c>
      <c r="I4827" s="9" t="s">
        <v>2935</v>
      </c>
      <c r="J4827" s="12">
        <v>1</v>
      </c>
      <c r="K4827" s="13">
        <v>43965</v>
      </c>
      <c r="L4827" s="86">
        <f>(Tabla2[[#This Row],[release_year]]-'VARIANZA Y DES. EST'!$L$11)^2</f>
        <v>23.230495463129063</v>
      </c>
      <c r="M4827" s="12">
        <v>2019</v>
      </c>
      <c r="N4827" s="9" t="s">
        <v>35</v>
      </c>
      <c r="O4827" s="9" t="s">
        <v>18294</v>
      </c>
      <c r="P4827" s="12">
        <v>118</v>
      </c>
      <c r="Q4827" s="12">
        <v>118</v>
      </c>
      <c r="R4827" s="12">
        <v>339.84931520551908</v>
      </c>
      <c r="S4827" s="12" t="s">
        <v>28</v>
      </c>
      <c r="T4827" s="9" t="s">
        <v>3319</v>
      </c>
      <c r="U4827" s="9" t="s">
        <v>45</v>
      </c>
      <c r="V4827" s="9" t="s">
        <v>3319</v>
      </c>
      <c r="W4827" s="14">
        <v>3</v>
      </c>
    </row>
    <row r="4828" spans="1:23" x14ac:dyDescent="0.25">
      <c r="A4828" s="8">
        <v>2916</v>
      </c>
      <c r="B4828" s="9" t="s">
        <v>18363</v>
      </c>
      <c r="C4828" s="9" t="s">
        <v>22</v>
      </c>
      <c r="D4828" s="9" t="s">
        <v>18364</v>
      </c>
      <c r="E4828" s="18" t="s">
        <v>18365</v>
      </c>
      <c r="F4828" s="9" t="s">
        <v>18366</v>
      </c>
      <c r="G4828" s="12">
        <v>9</v>
      </c>
      <c r="H4828" s="9" t="s">
        <v>530</v>
      </c>
      <c r="I4828" s="9" t="s">
        <v>530</v>
      </c>
      <c r="J4828" s="12">
        <v>1</v>
      </c>
      <c r="K4828" s="13">
        <v>43875</v>
      </c>
      <c r="L4828" s="86">
        <f>(Tabla2[[#This Row],[release_year]]-'VARIANZA Y DES. EST'!$L$11)^2</f>
        <v>17.47405172519213</v>
      </c>
      <c r="M4828" s="12">
        <v>2010</v>
      </c>
      <c r="N4828" s="9" t="s">
        <v>82</v>
      </c>
      <c r="O4828" s="9" t="s">
        <v>18294</v>
      </c>
      <c r="P4828" s="12">
        <v>118</v>
      </c>
      <c r="Q4828" s="12">
        <v>118</v>
      </c>
      <c r="R4828" s="12">
        <v>339.84931520551908</v>
      </c>
      <c r="S4828" s="12" t="s">
        <v>28</v>
      </c>
      <c r="T4828" s="9" t="s">
        <v>4849</v>
      </c>
      <c r="U4828" s="9" t="s">
        <v>95</v>
      </c>
      <c r="V4828" s="9" t="s">
        <v>4849</v>
      </c>
      <c r="W4828" s="14">
        <v>3</v>
      </c>
    </row>
    <row r="4829" spans="1:23" x14ac:dyDescent="0.25">
      <c r="A4829" s="8">
        <v>3214</v>
      </c>
      <c r="B4829" s="9" t="s">
        <v>18367</v>
      </c>
      <c r="C4829" s="9" t="s">
        <v>22</v>
      </c>
      <c r="D4829" s="9" t="s">
        <v>18368</v>
      </c>
      <c r="E4829" s="9" t="s">
        <v>18369</v>
      </c>
      <c r="F4829" s="9" t="s">
        <v>18370</v>
      </c>
      <c r="G4829" s="12">
        <v>15</v>
      </c>
      <c r="H4829" s="12"/>
      <c r="I4829" s="9"/>
      <c r="J4829" s="12">
        <v>0</v>
      </c>
      <c r="K4829" s="16">
        <v>43798</v>
      </c>
      <c r="L4829" s="86">
        <f>(Tabla2[[#This Row],[release_year]]-'VARIANZA Y DES. EST'!$L$11)^2</f>
        <v>14.590890603358293</v>
      </c>
      <c r="M4829" s="12">
        <v>2018</v>
      </c>
      <c r="N4829" s="9" t="s">
        <v>76</v>
      </c>
      <c r="O4829" s="9" t="s">
        <v>18294</v>
      </c>
      <c r="P4829" s="12">
        <v>118</v>
      </c>
      <c r="Q4829" s="12">
        <v>118</v>
      </c>
      <c r="R4829" s="12">
        <v>339.84931520551908</v>
      </c>
      <c r="S4829" s="12" t="s">
        <v>28</v>
      </c>
      <c r="T4829" s="9" t="s">
        <v>859</v>
      </c>
      <c r="U4829" s="9" t="s">
        <v>95</v>
      </c>
      <c r="V4829" s="9" t="s">
        <v>859</v>
      </c>
      <c r="W4829" s="14">
        <v>2</v>
      </c>
    </row>
    <row r="4830" spans="1:23" x14ac:dyDescent="0.25">
      <c r="A4830" s="8">
        <v>3373</v>
      </c>
      <c r="B4830" s="9" t="s">
        <v>18371</v>
      </c>
      <c r="C4830" s="9" t="s">
        <v>22</v>
      </c>
      <c r="D4830" s="9" t="s">
        <v>18372</v>
      </c>
      <c r="E4830" s="9" t="s">
        <v>17957</v>
      </c>
      <c r="F4830" s="9" t="s">
        <v>18373</v>
      </c>
      <c r="G4830" s="12">
        <v>8</v>
      </c>
      <c r="H4830" s="9" t="s">
        <v>25</v>
      </c>
      <c r="I4830" s="9" t="s">
        <v>25</v>
      </c>
      <c r="J4830" s="12">
        <v>1</v>
      </c>
      <c r="K4830" s="16">
        <v>43763</v>
      </c>
      <c r="L4830" s="86">
        <f>(Tabla2[[#This Row],[release_year]]-'VARIANZA Y DES. EST'!$L$11)^2</f>
        <v>23.230495463129063</v>
      </c>
      <c r="M4830" s="12">
        <v>2019</v>
      </c>
      <c r="N4830" s="9" t="s">
        <v>1991</v>
      </c>
      <c r="O4830" s="9" t="s">
        <v>18294</v>
      </c>
      <c r="P4830" s="12">
        <v>118</v>
      </c>
      <c r="Q4830" s="12">
        <v>118</v>
      </c>
      <c r="R4830" s="12">
        <v>339.84931520551908</v>
      </c>
      <c r="S4830" s="12" t="s">
        <v>28</v>
      </c>
      <c r="T4830" s="9" t="s">
        <v>635</v>
      </c>
      <c r="U4830" s="9" t="s">
        <v>95</v>
      </c>
      <c r="V4830" s="9" t="s">
        <v>635</v>
      </c>
      <c r="W4830" s="14">
        <v>2</v>
      </c>
    </row>
    <row r="4831" spans="1:23" x14ac:dyDescent="0.25">
      <c r="A4831" s="8">
        <v>3392</v>
      </c>
      <c r="B4831" s="9" t="s">
        <v>18374</v>
      </c>
      <c r="C4831" s="9" t="s">
        <v>22</v>
      </c>
      <c r="D4831" s="9" t="s">
        <v>18375</v>
      </c>
      <c r="E4831" s="9" t="s">
        <v>18376</v>
      </c>
      <c r="F4831" s="18" t="s">
        <v>18377</v>
      </c>
      <c r="G4831" s="12">
        <v>9</v>
      </c>
      <c r="H4831" s="9" t="s">
        <v>231</v>
      </c>
      <c r="I4831" s="9" t="s">
        <v>18378</v>
      </c>
      <c r="J4831" s="12">
        <v>6</v>
      </c>
      <c r="K4831" s="16">
        <v>43757</v>
      </c>
      <c r="L4831" s="86">
        <f>(Tabla2[[#This Row],[release_year]]-'VARIANZA Y DES. EST'!$L$11)^2</f>
        <v>14.590890603358293</v>
      </c>
      <c r="M4831" s="12">
        <v>2018</v>
      </c>
      <c r="N4831" s="9" t="s">
        <v>43</v>
      </c>
      <c r="O4831" s="9" t="s">
        <v>18294</v>
      </c>
      <c r="P4831" s="12">
        <v>118</v>
      </c>
      <c r="Q4831" s="12">
        <v>118</v>
      </c>
      <c r="R4831" s="12">
        <v>339.84931520551908</v>
      </c>
      <c r="S4831" s="12" t="s">
        <v>28</v>
      </c>
      <c r="T4831" s="9" t="s">
        <v>460</v>
      </c>
      <c r="U4831" s="9" t="s">
        <v>45</v>
      </c>
      <c r="V4831" s="9" t="s">
        <v>460</v>
      </c>
      <c r="W4831" s="14">
        <v>3</v>
      </c>
    </row>
    <row r="4832" spans="1:23" x14ac:dyDescent="0.25">
      <c r="A4832" s="8">
        <v>3567</v>
      </c>
      <c r="B4832" s="9" t="s">
        <v>18379</v>
      </c>
      <c r="C4832" s="9" t="s">
        <v>22</v>
      </c>
      <c r="D4832" s="9" t="s">
        <v>18380</v>
      </c>
      <c r="E4832" s="9" t="s">
        <v>18381</v>
      </c>
      <c r="F4832" s="9" t="s">
        <v>18382</v>
      </c>
      <c r="G4832" s="12">
        <v>6</v>
      </c>
      <c r="H4832" s="9" t="s">
        <v>518</v>
      </c>
      <c r="I4832" s="9" t="s">
        <v>518</v>
      </c>
      <c r="J4832" s="12">
        <v>1</v>
      </c>
      <c r="K4832" s="13">
        <v>43700</v>
      </c>
      <c r="L4832" s="86">
        <f>(Tabla2[[#This Row],[release_year]]-'VARIANZA Y DES. EST'!$L$11)^2</f>
        <v>23.230495463129063</v>
      </c>
      <c r="M4832" s="12">
        <v>2019</v>
      </c>
      <c r="N4832" s="9" t="s">
        <v>35</v>
      </c>
      <c r="O4832" s="9" t="s">
        <v>18294</v>
      </c>
      <c r="P4832" s="12">
        <v>118</v>
      </c>
      <c r="Q4832" s="12">
        <v>118</v>
      </c>
      <c r="R4832" s="12">
        <v>339.84931520551908</v>
      </c>
      <c r="S4832" s="12" t="s">
        <v>28</v>
      </c>
      <c r="T4832" s="9" t="s">
        <v>118</v>
      </c>
      <c r="U4832" s="9" t="s">
        <v>45</v>
      </c>
      <c r="V4832" s="9" t="s">
        <v>118</v>
      </c>
      <c r="W4832" s="14">
        <v>3</v>
      </c>
    </row>
    <row r="4833" spans="1:23" x14ac:dyDescent="0.25">
      <c r="A4833" s="8">
        <v>3772</v>
      </c>
      <c r="B4833" s="9" t="s">
        <v>18383</v>
      </c>
      <c r="C4833" s="9" t="s">
        <v>22</v>
      </c>
      <c r="D4833" s="9" t="s">
        <v>18384</v>
      </c>
      <c r="E4833" s="9" t="s">
        <v>13980</v>
      </c>
      <c r="F4833" s="9" t="s">
        <v>18385</v>
      </c>
      <c r="G4833" s="12">
        <v>2</v>
      </c>
      <c r="H4833" s="9" t="s">
        <v>25</v>
      </c>
      <c r="I4833" s="9" t="s">
        <v>25</v>
      </c>
      <c r="J4833" s="12">
        <v>1</v>
      </c>
      <c r="K4833" s="13">
        <v>43623</v>
      </c>
      <c r="L4833" s="86">
        <f>(Tabla2[[#This Row],[release_year]]-'VARIANZA Y DES. EST'!$L$11)^2</f>
        <v>23.230495463129063</v>
      </c>
      <c r="M4833" s="12">
        <v>2019</v>
      </c>
      <c r="N4833" s="9" t="s">
        <v>76</v>
      </c>
      <c r="O4833" s="9" t="s">
        <v>18294</v>
      </c>
      <c r="P4833" s="12">
        <v>118</v>
      </c>
      <c r="Q4833" s="12">
        <v>118</v>
      </c>
      <c r="R4833" s="12">
        <v>339.84931520551908</v>
      </c>
      <c r="S4833" s="12" t="s">
        <v>28</v>
      </c>
      <c r="T4833" s="9" t="s">
        <v>576</v>
      </c>
      <c r="U4833" s="9" t="s">
        <v>57</v>
      </c>
      <c r="V4833" s="9" t="s">
        <v>576</v>
      </c>
      <c r="W4833" s="14">
        <v>2</v>
      </c>
    </row>
    <row r="4834" spans="1:23" x14ac:dyDescent="0.25">
      <c r="A4834" s="8">
        <v>3993</v>
      </c>
      <c r="B4834" s="9" t="s">
        <v>18386</v>
      </c>
      <c r="C4834" s="9" t="s">
        <v>22</v>
      </c>
      <c r="D4834" s="9" t="s">
        <v>18387</v>
      </c>
      <c r="E4834" s="9" t="s">
        <v>15632</v>
      </c>
      <c r="F4834" s="9" t="s">
        <v>18388</v>
      </c>
      <c r="G4834" s="12">
        <v>9</v>
      </c>
      <c r="H4834" s="9" t="s">
        <v>3522</v>
      </c>
      <c r="I4834" s="9" t="s">
        <v>3522</v>
      </c>
      <c r="J4834" s="12">
        <v>1</v>
      </c>
      <c r="K4834" s="13">
        <v>43545</v>
      </c>
      <c r="L4834" s="86">
        <f>(Tabla2[[#This Row],[release_year]]-'VARIANZA Y DES. EST'!$L$11)^2</f>
        <v>3.3116808838167522</v>
      </c>
      <c r="M4834" s="12">
        <v>2016</v>
      </c>
      <c r="N4834" s="9" t="s">
        <v>76</v>
      </c>
      <c r="O4834" s="9" t="s">
        <v>18294</v>
      </c>
      <c r="P4834" s="12">
        <v>118</v>
      </c>
      <c r="Q4834" s="12">
        <v>118</v>
      </c>
      <c r="R4834" s="12">
        <v>339.84931520551908</v>
      </c>
      <c r="S4834" s="12" t="s">
        <v>28</v>
      </c>
      <c r="T4834" s="9" t="s">
        <v>2492</v>
      </c>
      <c r="U4834" s="9" t="s">
        <v>95</v>
      </c>
      <c r="V4834" s="9" t="s">
        <v>2492</v>
      </c>
      <c r="W4834" s="14">
        <v>3</v>
      </c>
    </row>
    <row r="4835" spans="1:23" x14ac:dyDescent="0.25">
      <c r="A4835" s="8">
        <v>4049</v>
      </c>
      <c r="B4835" s="9" t="s">
        <v>18389</v>
      </c>
      <c r="C4835" s="9" t="s">
        <v>22</v>
      </c>
      <c r="D4835" s="9" t="s">
        <v>18390</v>
      </c>
      <c r="E4835" s="18" t="s">
        <v>18391</v>
      </c>
      <c r="F4835" s="9" t="s">
        <v>18392</v>
      </c>
      <c r="G4835" s="12">
        <v>6</v>
      </c>
      <c r="H4835" s="9" t="s">
        <v>34</v>
      </c>
      <c r="I4835" s="9" t="s">
        <v>34</v>
      </c>
      <c r="J4835" s="12">
        <v>1</v>
      </c>
      <c r="K4835" s="13">
        <v>43526</v>
      </c>
      <c r="L4835" s="86">
        <f>(Tabla2[[#This Row],[release_year]]-'VARIANZA Y DES. EST'!$L$11)^2</f>
        <v>14.590890603358293</v>
      </c>
      <c r="M4835" s="12">
        <v>2018</v>
      </c>
      <c r="N4835" s="9" t="s">
        <v>76</v>
      </c>
      <c r="O4835" s="9" t="s">
        <v>18294</v>
      </c>
      <c r="P4835" s="12">
        <v>118</v>
      </c>
      <c r="Q4835" s="12">
        <v>118</v>
      </c>
      <c r="R4835" s="12">
        <v>339.84931520551908</v>
      </c>
      <c r="S4835" s="12" t="s">
        <v>28</v>
      </c>
      <c r="T4835" s="9" t="s">
        <v>70</v>
      </c>
      <c r="U4835" s="9" t="s">
        <v>45</v>
      </c>
      <c r="V4835" s="9" t="s">
        <v>70</v>
      </c>
      <c r="W4835" s="14">
        <v>2</v>
      </c>
    </row>
    <row r="4836" spans="1:23" x14ac:dyDescent="0.25">
      <c r="A4836" s="8">
        <v>4078</v>
      </c>
      <c r="B4836" s="9" t="s">
        <v>18393</v>
      </c>
      <c r="C4836" s="9" t="s">
        <v>22</v>
      </c>
      <c r="D4836" s="9" t="s">
        <v>18394</v>
      </c>
      <c r="E4836" s="18" t="s">
        <v>13618</v>
      </c>
      <c r="F4836" s="9" t="s">
        <v>18395</v>
      </c>
      <c r="G4836" s="12">
        <v>10</v>
      </c>
      <c r="H4836" s="9" t="s">
        <v>3522</v>
      </c>
      <c r="I4836" s="9" t="s">
        <v>3522</v>
      </c>
      <c r="J4836" s="12">
        <v>1</v>
      </c>
      <c r="K4836" s="13">
        <v>43523</v>
      </c>
      <c r="L4836" s="86">
        <f>(Tabla2[[#This Row],[release_year]]-'VARIANZA Y DES. EST'!$L$11)^2</f>
        <v>0.67207602404598188</v>
      </c>
      <c r="M4836" s="12">
        <v>2015</v>
      </c>
      <c r="N4836" s="9" t="s">
        <v>76</v>
      </c>
      <c r="O4836" s="9" t="s">
        <v>18294</v>
      </c>
      <c r="P4836" s="12">
        <v>118</v>
      </c>
      <c r="Q4836" s="12">
        <v>118</v>
      </c>
      <c r="R4836" s="12">
        <v>339.84931520551908</v>
      </c>
      <c r="S4836" s="12" t="s">
        <v>28</v>
      </c>
      <c r="T4836" s="9" t="s">
        <v>8706</v>
      </c>
      <c r="U4836" s="9" t="s">
        <v>45</v>
      </c>
      <c r="V4836" s="9" t="s">
        <v>8706</v>
      </c>
      <c r="W4836" s="14">
        <v>3</v>
      </c>
    </row>
    <row r="4837" spans="1:23" x14ac:dyDescent="0.25">
      <c r="A4837" s="8">
        <v>4342</v>
      </c>
      <c r="B4837" s="9" t="s">
        <v>18396</v>
      </c>
      <c r="C4837" s="9" t="s">
        <v>22</v>
      </c>
      <c r="D4837" s="9" t="s">
        <v>18397</v>
      </c>
      <c r="E4837" s="9" t="s">
        <v>18398</v>
      </c>
      <c r="F4837" s="9" t="s">
        <v>18399</v>
      </c>
      <c r="G4837" s="12">
        <v>8</v>
      </c>
      <c r="H4837" s="9" t="s">
        <v>3799</v>
      </c>
      <c r="I4837" s="9" t="s">
        <v>12120</v>
      </c>
      <c r="J4837" s="12">
        <v>3</v>
      </c>
      <c r="K4837" s="13">
        <v>43435</v>
      </c>
      <c r="L4837" s="86">
        <f>(Tabla2[[#This Row],[release_year]]-'VARIANZA Y DES. EST'!$L$11)^2</f>
        <v>0.67207602404598188</v>
      </c>
      <c r="M4837" s="12">
        <v>2015</v>
      </c>
      <c r="N4837" s="9" t="s">
        <v>35</v>
      </c>
      <c r="O4837" s="9" t="s">
        <v>18294</v>
      </c>
      <c r="P4837" s="12">
        <v>118</v>
      </c>
      <c r="Q4837" s="12">
        <v>118</v>
      </c>
      <c r="R4837" s="12">
        <v>339.84931520551908</v>
      </c>
      <c r="S4837" s="12" t="s">
        <v>28</v>
      </c>
      <c r="T4837" s="9" t="s">
        <v>4211</v>
      </c>
      <c r="U4837" s="9" t="s">
        <v>38</v>
      </c>
      <c r="V4837" s="9" t="s">
        <v>4211</v>
      </c>
      <c r="W4837" s="14">
        <v>2</v>
      </c>
    </row>
    <row r="4838" spans="1:23" x14ac:dyDescent="0.25">
      <c r="A4838" s="8">
        <v>4455</v>
      </c>
      <c r="B4838" s="9" t="s">
        <v>18400</v>
      </c>
      <c r="C4838" s="9" t="s">
        <v>22</v>
      </c>
      <c r="D4838" s="9" t="s">
        <v>18401</v>
      </c>
      <c r="E4838" s="9" t="s">
        <v>16131</v>
      </c>
      <c r="F4838" s="9" t="s">
        <v>18402</v>
      </c>
      <c r="G4838" s="12">
        <v>10</v>
      </c>
      <c r="H4838" s="9" t="s">
        <v>518</v>
      </c>
      <c r="I4838" s="9" t="s">
        <v>518</v>
      </c>
      <c r="J4838" s="12">
        <v>1</v>
      </c>
      <c r="K4838" s="13">
        <v>43405</v>
      </c>
      <c r="L4838" s="86">
        <f>(Tabla2[[#This Row],[release_year]]-'VARIANZA Y DES. EST'!$L$11)^2</f>
        <v>38.194842005650592</v>
      </c>
      <c r="M4838" s="12">
        <v>2008</v>
      </c>
      <c r="N4838" s="9" t="s">
        <v>35</v>
      </c>
      <c r="O4838" s="9" t="s">
        <v>18294</v>
      </c>
      <c r="P4838" s="12">
        <v>118</v>
      </c>
      <c r="Q4838" s="12">
        <v>118</v>
      </c>
      <c r="R4838" s="12">
        <v>339.84931520551908</v>
      </c>
      <c r="S4838" s="12" t="s">
        <v>28</v>
      </c>
      <c r="T4838" s="9" t="s">
        <v>2492</v>
      </c>
      <c r="U4838" s="9" t="s">
        <v>95</v>
      </c>
      <c r="V4838" s="9" t="s">
        <v>2492</v>
      </c>
      <c r="W4838" s="14">
        <v>3</v>
      </c>
    </row>
    <row r="4839" spans="1:23" x14ac:dyDescent="0.25">
      <c r="A4839" s="8">
        <v>4469</v>
      </c>
      <c r="B4839" s="9" t="s">
        <v>18403</v>
      </c>
      <c r="C4839" s="9" t="s">
        <v>22</v>
      </c>
      <c r="D4839" s="9" t="s">
        <v>18404</v>
      </c>
      <c r="E4839" s="9" t="s">
        <v>18405</v>
      </c>
      <c r="F4839" s="9" t="s">
        <v>18406</v>
      </c>
      <c r="G4839" s="12">
        <v>17</v>
      </c>
      <c r="H4839" s="9" t="s">
        <v>3522</v>
      </c>
      <c r="I4839" s="9" t="s">
        <v>3522</v>
      </c>
      <c r="J4839" s="12">
        <v>1</v>
      </c>
      <c r="K4839" s="16">
        <v>43404</v>
      </c>
      <c r="L4839" s="86">
        <f>(Tabla2[[#This Row],[release_year]]-'VARIANZA Y DES. EST'!$L$11)^2</f>
        <v>0.67207602404598188</v>
      </c>
      <c r="M4839" s="12">
        <v>2015</v>
      </c>
      <c r="N4839" s="9" t="s">
        <v>1991</v>
      </c>
      <c r="O4839" s="9" t="s">
        <v>18294</v>
      </c>
      <c r="P4839" s="12">
        <v>118</v>
      </c>
      <c r="Q4839" s="12">
        <v>118</v>
      </c>
      <c r="R4839" s="12">
        <v>339.84931520551908</v>
      </c>
      <c r="S4839" s="12" t="s">
        <v>28</v>
      </c>
      <c r="T4839" s="9" t="s">
        <v>70</v>
      </c>
      <c r="U4839" s="9" t="s">
        <v>45</v>
      </c>
      <c r="V4839" s="9" t="s">
        <v>70</v>
      </c>
      <c r="W4839" s="14">
        <v>2</v>
      </c>
    </row>
    <row r="4840" spans="1:23" x14ac:dyDescent="0.25">
      <c r="A4840" s="8">
        <v>4561</v>
      </c>
      <c r="B4840" s="9" t="s">
        <v>18407</v>
      </c>
      <c r="C4840" s="9" t="s">
        <v>22</v>
      </c>
      <c r="D4840" s="9" t="s">
        <v>18408</v>
      </c>
      <c r="E4840" s="18" t="s">
        <v>18409</v>
      </c>
      <c r="F4840" s="9" t="s">
        <v>18410</v>
      </c>
      <c r="G4840" s="12">
        <v>7</v>
      </c>
      <c r="H4840" s="9" t="s">
        <v>518</v>
      </c>
      <c r="I4840" s="9" t="s">
        <v>518</v>
      </c>
      <c r="J4840" s="12">
        <v>1</v>
      </c>
      <c r="K4840" s="13">
        <v>43374</v>
      </c>
      <c r="L4840" s="86">
        <f>(Tabla2[[#This Row],[release_year]]-'VARIANZA Y DES. EST'!$L$11)^2</f>
        <v>3.3116808838167522</v>
      </c>
      <c r="M4840" s="12">
        <v>2016</v>
      </c>
      <c r="N4840" s="9" t="s">
        <v>35</v>
      </c>
      <c r="O4840" s="9" t="s">
        <v>18294</v>
      </c>
      <c r="P4840" s="12">
        <v>118</v>
      </c>
      <c r="Q4840" s="12">
        <v>118</v>
      </c>
      <c r="R4840" s="12">
        <v>339.84931520551908</v>
      </c>
      <c r="S4840" s="12" t="s">
        <v>28</v>
      </c>
      <c r="T4840" s="9" t="s">
        <v>8079</v>
      </c>
      <c r="U4840" s="9" t="s">
        <v>45</v>
      </c>
      <c r="V4840" s="9" t="s">
        <v>8079</v>
      </c>
      <c r="W4840" s="14">
        <v>3</v>
      </c>
    </row>
    <row r="4841" spans="1:23" x14ac:dyDescent="0.25">
      <c r="A4841" s="8">
        <v>5114</v>
      </c>
      <c r="B4841" s="9" t="s">
        <v>18411</v>
      </c>
      <c r="C4841" s="9" t="s">
        <v>22</v>
      </c>
      <c r="D4841" s="9" t="s">
        <v>18412</v>
      </c>
      <c r="E4841" s="18" t="s">
        <v>15922</v>
      </c>
      <c r="F4841" s="9" t="s">
        <v>18413</v>
      </c>
      <c r="G4841" s="12">
        <v>12</v>
      </c>
      <c r="H4841" s="9" t="s">
        <v>25</v>
      </c>
      <c r="I4841" s="9" t="s">
        <v>25</v>
      </c>
      <c r="J4841" s="12">
        <v>1</v>
      </c>
      <c r="K4841" s="16">
        <v>43091</v>
      </c>
      <c r="L4841" s="86">
        <f>(Tabla2[[#This Row],[release_year]]-'VARIANZA Y DES. EST'!$L$11)^2</f>
        <v>7.9512857435875226</v>
      </c>
      <c r="M4841" s="12">
        <v>2017</v>
      </c>
      <c r="N4841" s="9" t="s">
        <v>76</v>
      </c>
      <c r="O4841" s="9" t="s">
        <v>18294</v>
      </c>
      <c r="P4841" s="12">
        <v>118</v>
      </c>
      <c r="Q4841" s="12">
        <v>118</v>
      </c>
      <c r="R4841" s="12">
        <v>339.84931520551908</v>
      </c>
      <c r="S4841" s="12" t="s">
        <v>28</v>
      </c>
      <c r="T4841" s="9" t="s">
        <v>2252</v>
      </c>
      <c r="U4841" s="9" t="s">
        <v>38</v>
      </c>
      <c r="V4841" s="9" t="s">
        <v>2252</v>
      </c>
      <c r="W4841" s="14">
        <v>2</v>
      </c>
    </row>
    <row r="4842" spans="1:23" x14ac:dyDescent="0.25">
      <c r="A4842" s="8">
        <v>5249</v>
      </c>
      <c r="B4842" s="9" t="s">
        <v>18414</v>
      </c>
      <c r="C4842" s="9" t="s">
        <v>22</v>
      </c>
      <c r="D4842" s="9" t="s">
        <v>18415</v>
      </c>
      <c r="E4842" s="18" t="s">
        <v>18416</v>
      </c>
      <c r="F4842" s="9" t="s">
        <v>18417</v>
      </c>
      <c r="G4842" s="12">
        <v>11</v>
      </c>
      <c r="H4842" s="9" t="s">
        <v>1608</v>
      </c>
      <c r="I4842" s="9" t="s">
        <v>18418</v>
      </c>
      <c r="J4842" s="12">
        <v>2</v>
      </c>
      <c r="K4842" s="13">
        <v>43009</v>
      </c>
      <c r="L4842" s="86">
        <f>(Tabla2[[#This Row],[release_year]]-'VARIANZA Y DES. EST'!$L$11)^2</f>
        <v>3.3116808838167522</v>
      </c>
      <c r="M4842" s="12">
        <v>2016</v>
      </c>
      <c r="N4842" s="9" t="s">
        <v>35</v>
      </c>
      <c r="O4842" s="9" t="s">
        <v>18294</v>
      </c>
      <c r="P4842" s="12">
        <v>118</v>
      </c>
      <c r="Q4842" s="12">
        <v>118</v>
      </c>
      <c r="R4842" s="12">
        <v>339.84931520551908</v>
      </c>
      <c r="S4842" s="12" t="s">
        <v>28</v>
      </c>
      <c r="T4842" s="9" t="s">
        <v>70</v>
      </c>
      <c r="U4842" s="9" t="s">
        <v>45</v>
      </c>
      <c r="V4842" s="9" t="s">
        <v>70</v>
      </c>
      <c r="W4842" s="14">
        <v>2</v>
      </c>
    </row>
    <row r="4843" spans="1:23" x14ac:dyDescent="0.25">
      <c r="A4843" s="8">
        <v>5582</v>
      </c>
      <c r="B4843" s="9" t="s">
        <v>18419</v>
      </c>
      <c r="C4843" s="9" t="s">
        <v>22</v>
      </c>
      <c r="D4843" s="9" t="s">
        <v>18420</v>
      </c>
      <c r="E4843" s="9" t="s">
        <v>9903</v>
      </c>
      <c r="F4843" s="9" t="s">
        <v>18421</v>
      </c>
      <c r="G4843" s="12">
        <v>12</v>
      </c>
      <c r="H4843" s="9" t="s">
        <v>7034</v>
      </c>
      <c r="I4843" s="9" t="s">
        <v>7034</v>
      </c>
      <c r="J4843" s="12">
        <v>1</v>
      </c>
      <c r="K4843" s="13">
        <v>42804</v>
      </c>
      <c r="L4843" s="86">
        <f>(Tabla2[[#This Row],[release_year]]-'VARIANZA Y DES. EST'!$L$11)^2</f>
        <v>1.3928663045044412</v>
      </c>
      <c r="M4843" s="12">
        <v>2013</v>
      </c>
      <c r="N4843" s="9" t="s">
        <v>82</v>
      </c>
      <c r="O4843" s="9" t="s">
        <v>18294</v>
      </c>
      <c r="P4843" s="12">
        <v>118</v>
      </c>
      <c r="Q4843" s="12">
        <v>118</v>
      </c>
      <c r="R4843" s="12">
        <v>339.84931520551908</v>
      </c>
      <c r="S4843" s="12" t="s">
        <v>28</v>
      </c>
      <c r="T4843" s="9" t="s">
        <v>3319</v>
      </c>
      <c r="U4843" s="9" t="s">
        <v>45</v>
      </c>
      <c r="V4843" s="9" t="s">
        <v>3319</v>
      </c>
      <c r="W4843" s="14">
        <v>3</v>
      </c>
    </row>
    <row r="4844" spans="1:23" x14ac:dyDescent="0.25">
      <c r="A4844" s="8">
        <v>5962</v>
      </c>
      <c r="B4844" s="9" t="s">
        <v>18422</v>
      </c>
      <c r="C4844" s="9" t="s">
        <v>22</v>
      </c>
      <c r="D4844" s="12">
        <v>706</v>
      </c>
      <c r="E4844" s="9" t="s">
        <v>18423</v>
      </c>
      <c r="F4844" s="9" t="s">
        <v>18424</v>
      </c>
      <c r="G4844" s="12">
        <v>9</v>
      </c>
      <c r="H4844" s="9" t="s">
        <v>518</v>
      </c>
      <c r="I4844" s="9" t="s">
        <v>518</v>
      </c>
      <c r="J4844" s="12">
        <v>1</v>
      </c>
      <c r="K4844" s="13">
        <v>43556</v>
      </c>
      <c r="L4844" s="86">
        <f>(Tabla2[[#This Row],[release_year]]-'VARIANZA Y DES. EST'!$L$11)^2</f>
        <v>23.230495463129063</v>
      </c>
      <c r="M4844" s="12">
        <v>2019</v>
      </c>
      <c r="N4844" s="9" t="s">
        <v>35</v>
      </c>
      <c r="O4844" s="9" t="s">
        <v>18294</v>
      </c>
      <c r="P4844" s="12">
        <v>118</v>
      </c>
      <c r="Q4844" s="12">
        <v>118</v>
      </c>
      <c r="R4844" s="12">
        <v>339.84931520551908</v>
      </c>
      <c r="S4844" s="12" t="s">
        <v>28</v>
      </c>
      <c r="T4844" s="9" t="s">
        <v>3179</v>
      </c>
      <c r="U4844" s="9" t="s">
        <v>514</v>
      </c>
      <c r="V4844" s="9" t="s">
        <v>3179</v>
      </c>
      <c r="W4844" s="14">
        <v>2</v>
      </c>
    </row>
    <row r="4845" spans="1:23" x14ac:dyDescent="0.25">
      <c r="A4845" s="8">
        <v>6172</v>
      </c>
      <c r="B4845" s="9" t="s">
        <v>18425</v>
      </c>
      <c r="C4845" s="9" t="s">
        <v>22</v>
      </c>
      <c r="D4845" s="9" t="s">
        <v>18426</v>
      </c>
      <c r="E4845" s="18" t="s">
        <v>14032</v>
      </c>
      <c r="F4845" s="18" t="s">
        <v>18427</v>
      </c>
      <c r="G4845" s="12">
        <v>14</v>
      </c>
      <c r="H4845" s="9" t="s">
        <v>25</v>
      </c>
      <c r="I4845" s="9" t="s">
        <v>25</v>
      </c>
      <c r="J4845" s="12">
        <v>1</v>
      </c>
      <c r="K4845" s="13">
        <v>43494</v>
      </c>
      <c r="L4845" s="86">
        <f>(Tabla2[[#This Row],[release_year]]-'VARIANZA Y DES. EST'!$L$11)^2</f>
        <v>14.590890603358293</v>
      </c>
      <c r="M4845" s="12">
        <v>2018</v>
      </c>
      <c r="N4845" s="9" t="s">
        <v>43</v>
      </c>
      <c r="O4845" s="9" t="s">
        <v>18294</v>
      </c>
      <c r="P4845" s="12">
        <v>118</v>
      </c>
      <c r="Q4845" s="12">
        <v>118</v>
      </c>
      <c r="R4845" s="12">
        <v>339.84931520551908</v>
      </c>
      <c r="S4845" s="12" t="s">
        <v>28</v>
      </c>
      <c r="T4845" s="9" t="s">
        <v>6376</v>
      </c>
      <c r="U4845" s="9" t="s">
        <v>38</v>
      </c>
      <c r="V4845" s="9" t="s">
        <v>6376</v>
      </c>
      <c r="W4845" s="14">
        <v>3</v>
      </c>
    </row>
    <row r="4846" spans="1:23" x14ac:dyDescent="0.25">
      <c r="A4846" s="8">
        <v>6442</v>
      </c>
      <c r="B4846" s="9" t="s">
        <v>18428</v>
      </c>
      <c r="C4846" s="9" t="s">
        <v>22</v>
      </c>
      <c r="D4846" s="9" t="s">
        <v>18429</v>
      </c>
      <c r="E4846" s="9" t="s">
        <v>18430</v>
      </c>
      <c r="F4846" s="9" t="s">
        <v>18431</v>
      </c>
      <c r="G4846" s="12">
        <v>8</v>
      </c>
      <c r="H4846" s="9" t="s">
        <v>131</v>
      </c>
      <c r="I4846" s="9" t="s">
        <v>131</v>
      </c>
      <c r="J4846" s="12">
        <v>1</v>
      </c>
      <c r="K4846" s="13">
        <v>43235</v>
      </c>
      <c r="L4846" s="86">
        <f>(Tabla2[[#This Row],[release_year]]-'VARIANZA Y DES. EST'!$L$11)^2</f>
        <v>7.9512857435875226</v>
      </c>
      <c r="M4846" s="12">
        <v>2017</v>
      </c>
      <c r="N4846" s="9" t="s">
        <v>35</v>
      </c>
      <c r="O4846" s="9" t="s">
        <v>18294</v>
      </c>
      <c r="P4846" s="12">
        <v>118</v>
      </c>
      <c r="Q4846" s="12">
        <v>118</v>
      </c>
      <c r="R4846" s="12">
        <v>339.84931520551908</v>
      </c>
      <c r="S4846" s="12" t="s">
        <v>28</v>
      </c>
      <c r="T4846" s="9" t="s">
        <v>2492</v>
      </c>
      <c r="U4846" s="9" t="s">
        <v>95</v>
      </c>
      <c r="V4846" s="9" t="s">
        <v>2492</v>
      </c>
      <c r="W4846" s="14">
        <v>3</v>
      </c>
    </row>
    <row r="4847" spans="1:23" x14ac:dyDescent="0.25">
      <c r="A4847" s="8">
        <v>6485</v>
      </c>
      <c r="B4847" s="9" t="s">
        <v>18432</v>
      </c>
      <c r="C4847" s="9" t="s">
        <v>22</v>
      </c>
      <c r="D4847" s="9" t="s">
        <v>18433</v>
      </c>
      <c r="E4847" s="9" t="s">
        <v>18434</v>
      </c>
      <c r="F4847" s="9" t="s">
        <v>18435</v>
      </c>
      <c r="G4847" s="12">
        <v>8</v>
      </c>
      <c r="H4847" s="9" t="s">
        <v>131</v>
      </c>
      <c r="I4847" s="9" t="s">
        <v>131</v>
      </c>
      <c r="J4847" s="12">
        <v>1</v>
      </c>
      <c r="K4847" s="13">
        <v>43480</v>
      </c>
      <c r="L4847" s="86">
        <f>(Tabla2[[#This Row],[release_year]]-'VARIANZA Y DES. EST'!$L$11)^2</f>
        <v>7.9512857435875226</v>
      </c>
      <c r="M4847" s="12">
        <v>2017</v>
      </c>
      <c r="N4847" s="9" t="s">
        <v>35</v>
      </c>
      <c r="O4847" s="9" t="s">
        <v>18294</v>
      </c>
      <c r="P4847" s="12">
        <v>118</v>
      </c>
      <c r="Q4847" s="12">
        <v>118</v>
      </c>
      <c r="R4847" s="12">
        <v>339.84931520551908</v>
      </c>
      <c r="S4847" s="12" t="s">
        <v>28</v>
      </c>
      <c r="T4847" s="9" t="s">
        <v>859</v>
      </c>
      <c r="U4847" s="9" t="s">
        <v>95</v>
      </c>
      <c r="V4847" s="9" t="s">
        <v>859</v>
      </c>
      <c r="W4847" s="14">
        <v>2</v>
      </c>
    </row>
    <row r="4848" spans="1:23" x14ac:dyDescent="0.25">
      <c r="A4848" s="8">
        <v>6516</v>
      </c>
      <c r="B4848" s="9" t="s">
        <v>18436</v>
      </c>
      <c r="C4848" s="9" t="s">
        <v>22</v>
      </c>
      <c r="D4848" s="9" t="s">
        <v>18437</v>
      </c>
      <c r="E4848" s="18" t="s">
        <v>18438</v>
      </c>
      <c r="F4848" s="9" t="s">
        <v>18439</v>
      </c>
      <c r="G4848" s="12">
        <v>7</v>
      </c>
      <c r="H4848" s="9" t="s">
        <v>518</v>
      </c>
      <c r="I4848" s="9" t="s">
        <v>518</v>
      </c>
      <c r="J4848" s="12">
        <v>1</v>
      </c>
      <c r="K4848" s="13">
        <v>42824</v>
      </c>
      <c r="L4848" s="86">
        <f>(Tabla2[[#This Row],[release_year]]-'VARIANZA Y DES. EST'!$L$11)^2</f>
        <v>3.3116808838167522</v>
      </c>
      <c r="M4848" s="12">
        <v>2016</v>
      </c>
      <c r="N4848" s="9" t="s">
        <v>35</v>
      </c>
      <c r="O4848" s="9" t="s">
        <v>18294</v>
      </c>
      <c r="P4848" s="12">
        <v>118</v>
      </c>
      <c r="Q4848" s="12">
        <v>118</v>
      </c>
      <c r="R4848" s="12">
        <v>339.84931520551908</v>
      </c>
      <c r="S4848" s="12" t="s">
        <v>28</v>
      </c>
      <c r="T4848" s="9" t="s">
        <v>94</v>
      </c>
      <c r="U4848" s="9" t="s">
        <v>95</v>
      </c>
      <c r="V4848" s="9" t="s">
        <v>94</v>
      </c>
      <c r="W4848" s="14">
        <v>3</v>
      </c>
    </row>
    <row r="4849" spans="1:23" x14ac:dyDescent="0.25">
      <c r="A4849" s="8">
        <v>6547</v>
      </c>
      <c r="B4849" s="9" t="s">
        <v>18440</v>
      </c>
      <c r="C4849" s="9" t="s">
        <v>22</v>
      </c>
      <c r="D4849" s="9" t="s">
        <v>18441</v>
      </c>
      <c r="E4849" s="18" t="s">
        <v>18442</v>
      </c>
      <c r="F4849" s="9" t="s">
        <v>18443</v>
      </c>
      <c r="G4849" s="12">
        <v>8</v>
      </c>
      <c r="H4849" s="9" t="s">
        <v>518</v>
      </c>
      <c r="I4849" s="9" t="s">
        <v>518</v>
      </c>
      <c r="J4849" s="12">
        <v>1</v>
      </c>
      <c r="K4849" s="13">
        <v>43146</v>
      </c>
      <c r="L4849" s="86">
        <f>(Tabla2[[#This Row],[release_year]]-'VARIANZA Y DES. EST'!$L$11)^2</f>
        <v>0.67207602404598188</v>
      </c>
      <c r="M4849" s="12">
        <v>2015</v>
      </c>
      <c r="N4849" s="9" t="s">
        <v>35</v>
      </c>
      <c r="O4849" s="9" t="s">
        <v>18294</v>
      </c>
      <c r="P4849" s="12">
        <v>118</v>
      </c>
      <c r="Q4849" s="12">
        <v>118</v>
      </c>
      <c r="R4849" s="12">
        <v>339.84931520551908</v>
      </c>
      <c r="S4849" s="12" t="s">
        <v>28</v>
      </c>
      <c r="T4849" s="9" t="s">
        <v>2930</v>
      </c>
      <c r="U4849" s="9" t="s">
        <v>38</v>
      </c>
      <c r="V4849" s="9" t="s">
        <v>2930</v>
      </c>
      <c r="W4849" s="14">
        <v>3</v>
      </c>
    </row>
    <row r="4850" spans="1:23" x14ac:dyDescent="0.25">
      <c r="A4850" s="8">
        <v>6744</v>
      </c>
      <c r="B4850" s="9" t="s">
        <v>18444</v>
      </c>
      <c r="C4850" s="9" t="s">
        <v>22</v>
      </c>
      <c r="D4850" s="9" t="s">
        <v>18445</v>
      </c>
      <c r="E4850" s="18" t="s">
        <v>18446</v>
      </c>
      <c r="F4850" s="18" t="s">
        <v>18447</v>
      </c>
      <c r="G4850" s="12">
        <v>16</v>
      </c>
      <c r="H4850" s="9" t="s">
        <v>25</v>
      </c>
      <c r="I4850" s="9" t="s">
        <v>25</v>
      </c>
      <c r="J4850" s="12">
        <v>1</v>
      </c>
      <c r="K4850" s="13">
        <v>43770</v>
      </c>
      <c r="L4850" s="86">
        <f>(Tabla2[[#This Row],[release_year]]-'VARIANZA Y DES. EST'!$L$11)^2</f>
        <v>261.79879340794287</v>
      </c>
      <c r="M4850" s="12">
        <v>1998</v>
      </c>
      <c r="N4850" s="9" t="s">
        <v>1991</v>
      </c>
      <c r="O4850" s="9" t="s">
        <v>18294</v>
      </c>
      <c r="P4850" s="12">
        <v>118</v>
      </c>
      <c r="Q4850" s="12">
        <v>118</v>
      </c>
      <c r="R4850" s="12">
        <v>339.84931520551908</v>
      </c>
      <c r="S4850" s="12" t="s">
        <v>28</v>
      </c>
      <c r="T4850" s="9" t="s">
        <v>9605</v>
      </c>
      <c r="U4850" s="9" t="s">
        <v>95</v>
      </c>
      <c r="V4850" s="9" t="s">
        <v>9605</v>
      </c>
      <c r="W4850" s="14">
        <v>3</v>
      </c>
    </row>
    <row r="4851" spans="1:23" x14ac:dyDescent="0.25">
      <c r="A4851" s="8">
        <v>6753</v>
      </c>
      <c r="B4851" s="9" t="s">
        <v>18448</v>
      </c>
      <c r="C4851" s="9" t="s">
        <v>22</v>
      </c>
      <c r="D4851" s="9" t="s">
        <v>18449</v>
      </c>
      <c r="E4851" s="9" t="s">
        <v>3530</v>
      </c>
      <c r="F4851" s="9" t="s">
        <v>18450</v>
      </c>
      <c r="G4851" s="12">
        <v>10</v>
      </c>
      <c r="H4851" s="9" t="s">
        <v>2935</v>
      </c>
      <c r="I4851" s="9" t="s">
        <v>2935</v>
      </c>
      <c r="J4851" s="12">
        <v>1</v>
      </c>
      <c r="K4851" s="16">
        <v>43384</v>
      </c>
      <c r="L4851" s="86">
        <f>(Tabla2[[#This Row],[release_year]]-'VARIANZA Y DES. EST'!$L$11)^2</f>
        <v>0.67207602404598188</v>
      </c>
      <c r="M4851" s="12">
        <v>2015</v>
      </c>
      <c r="N4851" s="9" t="s">
        <v>82</v>
      </c>
      <c r="O4851" s="9" t="s">
        <v>18294</v>
      </c>
      <c r="P4851" s="12">
        <v>118</v>
      </c>
      <c r="Q4851" s="12">
        <v>118</v>
      </c>
      <c r="R4851" s="12">
        <v>339.84931520551908</v>
      </c>
      <c r="S4851" s="12" t="s">
        <v>28</v>
      </c>
      <c r="T4851" s="9" t="s">
        <v>70</v>
      </c>
      <c r="U4851" s="9" t="s">
        <v>45</v>
      </c>
      <c r="V4851" s="9" t="s">
        <v>70</v>
      </c>
      <c r="W4851" s="14">
        <v>2</v>
      </c>
    </row>
    <row r="4852" spans="1:23" x14ac:dyDescent="0.25">
      <c r="A4852" s="8">
        <v>6793</v>
      </c>
      <c r="B4852" s="9" t="s">
        <v>18451</v>
      </c>
      <c r="C4852" s="9" t="s">
        <v>22</v>
      </c>
      <c r="D4852" s="9" t="s">
        <v>18452</v>
      </c>
      <c r="E4852" s="18" t="s">
        <v>18453</v>
      </c>
      <c r="F4852" s="9" t="s">
        <v>18454</v>
      </c>
      <c r="G4852" s="12">
        <v>13</v>
      </c>
      <c r="H4852" s="9" t="s">
        <v>126</v>
      </c>
      <c r="I4852" s="9" t="s">
        <v>126</v>
      </c>
      <c r="J4852" s="12">
        <v>1</v>
      </c>
      <c r="K4852" s="13">
        <v>43678</v>
      </c>
      <c r="L4852" s="86">
        <f>(Tabla2[[#This Row],[release_year]]-'VARIANZA Y DES. EST'!$L$11)^2</f>
        <v>407.24037396885979</v>
      </c>
      <c r="M4852" s="12">
        <v>1994</v>
      </c>
      <c r="N4852" s="9" t="s">
        <v>1991</v>
      </c>
      <c r="O4852" s="9" t="s">
        <v>18294</v>
      </c>
      <c r="P4852" s="12">
        <v>118</v>
      </c>
      <c r="Q4852" s="12">
        <v>118</v>
      </c>
      <c r="R4852" s="12">
        <v>339.84931520551908</v>
      </c>
      <c r="S4852" s="12" t="s">
        <v>28</v>
      </c>
      <c r="T4852" s="9" t="s">
        <v>18455</v>
      </c>
      <c r="U4852" s="9" t="s">
        <v>151</v>
      </c>
      <c r="V4852" s="9" t="s">
        <v>18455</v>
      </c>
      <c r="W4852" s="14">
        <v>3</v>
      </c>
    </row>
    <row r="4853" spans="1:23" x14ac:dyDescent="0.25">
      <c r="A4853" s="8">
        <v>6832</v>
      </c>
      <c r="B4853" s="9" t="s">
        <v>18456</v>
      </c>
      <c r="C4853" s="9" t="s">
        <v>22</v>
      </c>
      <c r="D4853" s="9" t="s">
        <v>18457</v>
      </c>
      <c r="E4853" s="9" t="s">
        <v>18458</v>
      </c>
      <c r="F4853" s="9" t="s">
        <v>18459</v>
      </c>
      <c r="G4853" s="12">
        <v>6</v>
      </c>
      <c r="H4853" s="9" t="s">
        <v>518</v>
      </c>
      <c r="I4853" s="9" t="s">
        <v>518</v>
      </c>
      <c r="J4853" s="12">
        <v>1</v>
      </c>
      <c r="K4853" s="16">
        <v>43084</v>
      </c>
      <c r="L4853" s="86">
        <f>(Tabla2[[#This Row],[release_year]]-'VARIANZA Y DES. EST'!$L$11)^2</f>
        <v>3.3116808838167522</v>
      </c>
      <c r="M4853" s="12">
        <v>2016</v>
      </c>
      <c r="N4853" s="9" t="s">
        <v>76</v>
      </c>
      <c r="O4853" s="9" t="s">
        <v>18294</v>
      </c>
      <c r="P4853" s="12">
        <v>118</v>
      </c>
      <c r="Q4853" s="12">
        <v>118</v>
      </c>
      <c r="R4853" s="12">
        <v>339.84931520551908</v>
      </c>
      <c r="S4853" s="12" t="s">
        <v>28</v>
      </c>
      <c r="T4853" s="9" t="s">
        <v>70</v>
      </c>
      <c r="U4853" s="9" t="s">
        <v>45</v>
      </c>
      <c r="V4853" s="9" t="s">
        <v>70</v>
      </c>
      <c r="W4853" s="14">
        <v>2</v>
      </c>
    </row>
    <row r="4854" spans="1:23" x14ac:dyDescent="0.25">
      <c r="A4854" s="8">
        <v>6976</v>
      </c>
      <c r="B4854" s="9" t="s">
        <v>18460</v>
      </c>
      <c r="C4854" s="9" t="s">
        <v>22</v>
      </c>
      <c r="D4854" s="9" t="s">
        <v>18461</v>
      </c>
      <c r="E4854" s="9" t="s">
        <v>18462</v>
      </c>
      <c r="F4854" s="9" t="s">
        <v>18463</v>
      </c>
      <c r="G4854" s="12">
        <v>8</v>
      </c>
      <c r="H4854" s="9" t="s">
        <v>518</v>
      </c>
      <c r="I4854" s="9" t="s">
        <v>518</v>
      </c>
      <c r="J4854" s="12">
        <v>1</v>
      </c>
      <c r="K4854" s="13">
        <v>43313</v>
      </c>
      <c r="L4854" s="86">
        <f>(Tabla2[[#This Row],[release_year]]-'VARIANZA Y DES. EST'!$L$11)^2</f>
        <v>7.9512857435875226</v>
      </c>
      <c r="M4854" s="12">
        <v>2017</v>
      </c>
      <c r="N4854" s="9" t="s">
        <v>35</v>
      </c>
      <c r="O4854" s="9" t="s">
        <v>18294</v>
      </c>
      <c r="P4854" s="12">
        <v>118</v>
      </c>
      <c r="Q4854" s="12">
        <v>118</v>
      </c>
      <c r="R4854" s="12">
        <v>339.84931520551908</v>
      </c>
      <c r="S4854" s="12" t="s">
        <v>28</v>
      </c>
      <c r="T4854" s="9" t="s">
        <v>70</v>
      </c>
      <c r="U4854" s="9" t="s">
        <v>45</v>
      </c>
      <c r="V4854" s="9" t="s">
        <v>70</v>
      </c>
      <c r="W4854" s="14">
        <v>2</v>
      </c>
    </row>
    <row r="4855" spans="1:23" x14ac:dyDescent="0.25">
      <c r="A4855" s="8">
        <v>6978</v>
      </c>
      <c r="B4855" s="9" t="s">
        <v>18464</v>
      </c>
      <c r="C4855" s="9" t="s">
        <v>22</v>
      </c>
      <c r="D4855" s="9" t="s">
        <v>18465</v>
      </c>
      <c r="E4855" s="9" t="s">
        <v>5431</v>
      </c>
      <c r="F4855" s="9" t="s">
        <v>18466</v>
      </c>
      <c r="G4855" s="12">
        <v>10</v>
      </c>
      <c r="H4855" s="9" t="s">
        <v>25</v>
      </c>
      <c r="I4855" s="9" t="s">
        <v>25</v>
      </c>
      <c r="J4855" s="12">
        <v>1</v>
      </c>
      <c r="K4855" s="13">
        <v>43831</v>
      </c>
      <c r="L4855" s="86">
        <f>(Tabla2[[#This Row],[release_year]]-'VARIANZA Y DES. EST'!$L$11)^2</f>
        <v>84.276027426338274</v>
      </c>
      <c r="M4855" s="12">
        <v>2005</v>
      </c>
      <c r="N4855" s="9" t="s">
        <v>43</v>
      </c>
      <c r="O4855" s="9" t="s">
        <v>18294</v>
      </c>
      <c r="P4855" s="12">
        <v>118</v>
      </c>
      <c r="Q4855" s="12">
        <v>118</v>
      </c>
      <c r="R4855" s="12">
        <v>339.84931520551908</v>
      </c>
      <c r="S4855" s="12" t="s">
        <v>28</v>
      </c>
      <c r="T4855" s="9" t="s">
        <v>3577</v>
      </c>
      <c r="U4855" s="9" t="s">
        <v>95</v>
      </c>
      <c r="V4855" s="9" t="s">
        <v>3577</v>
      </c>
      <c r="W4855" s="14">
        <v>2</v>
      </c>
    </row>
    <row r="4856" spans="1:23" x14ac:dyDescent="0.25">
      <c r="A4856" s="8">
        <v>6983</v>
      </c>
      <c r="B4856" s="9" t="s">
        <v>18467</v>
      </c>
      <c r="C4856" s="9" t="s">
        <v>22</v>
      </c>
      <c r="D4856" s="9" t="s">
        <v>18468</v>
      </c>
      <c r="E4856" s="9" t="s">
        <v>18469</v>
      </c>
      <c r="F4856" s="9" t="s">
        <v>18470</v>
      </c>
      <c r="G4856" s="12">
        <v>10</v>
      </c>
      <c r="H4856" s="9" t="s">
        <v>7034</v>
      </c>
      <c r="I4856" s="9" t="s">
        <v>7034</v>
      </c>
      <c r="J4856" s="12">
        <v>1</v>
      </c>
      <c r="K4856" s="13">
        <v>42804</v>
      </c>
      <c r="L4856" s="86">
        <f>(Tabla2[[#This Row],[release_year]]-'VARIANZA Y DES. EST'!$L$11)^2</f>
        <v>66.915632286109044</v>
      </c>
      <c r="M4856" s="12">
        <v>2006</v>
      </c>
      <c r="N4856" s="9" t="s">
        <v>76</v>
      </c>
      <c r="O4856" s="9" t="s">
        <v>18294</v>
      </c>
      <c r="P4856" s="12">
        <v>118</v>
      </c>
      <c r="Q4856" s="12">
        <v>118</v>
      </c>
      <c r="R4856" s="12">
        <v>339.84931520551908</v>
      </c>
      <c r="S4856" s="12" t="s">
        <v>28</v>
      </c>
      <c r="T4856" s="9" t="s">
        <v>2492</v>
      </c>
      <c r="U4856" s="9" t="s">
        <v>95</v>
      </c>
      <c r="V4856" s="9" t="s">
        <v>2492</v>
      </c>
      <c r="W4856" s="14">
        <v>3</v>
      </c>
    </row>
    <row r="4857" spans="1:23" x14ac:dyDescent="0.25">
      <c r="A4857" s="8">
        <v>7068</v>
      </c>
      <c r="B4857" s="9" t="s">
        <v>18471</v>
      </c>
      <c r="C4857" s="9" t="s">
        <v>22</v>
      </c>
      <c r="D4857" s="9" t="s">
        <v>18472</v>
      </c>
      <c r="E4857" s="18" t="s">
        <v>18473</v>
      </c>
      <c r="F4857" s="9" t="s">
        <v>18474</v>
      </c>
      <c r="G4857" s="12">
        <v>8</v>
      </c>
      <c r="H4857" s="9" t="s">
        <v>25</v>
      </c>
      <c r="I4857" s="9" t="s">
        <v>25</v>
      </c>
      <c r="J4857" s="12">
        <v>1</v>
      </c>
      <c r="K4857" s="13">
        <v>43504</v>
      </c>
      <c r="L4857" s="86">
        <f>(Tabla2[[#This Row],[release_year]]-'VARIANZA Y DES. EST'!$L$11)^2</f>
        <v>14.590890603358293</v>
      </c>
      <c r="M4857" s="12">
        <v>2018</v>
      </c>
      <c r="N4857" s="9" t="s">
        <v>99</v>
      </c>
      <c r="O4857" s="9" t="s">
        <v>18294</v>
      </c>
      <c r="P4857" s="12">
        <v>118</v>
      </c>
      <c r="Q4857" s="12">
        <v>118</v>
      </c>
      <c r="R4857" s="12">
        <v>339.84931520551908</v>
      </c>
      <c r="S4857" s="12" t="s">
        <v>28</v>
      </c>
      <c r="T4857" s="9" t="s">
        <v>111</v>
      </c>
      <c r="U4857" s="9" t="s">
        <v>30</v>
      </c>
      <c r="V4857" s="9" t="s">
        <v>111</v>
      </c>
      <c r="W4857" s="14">
        <v>2</v>
      </c>
    </row>
    <row r="4858" spans="1:23" x14ac:dyDescent="0.25">
      <c r="A4858" s="8">
        <v>7171</v>
      </c>
      <c r="B4858" s="9" t="s">
        <v>18475</v>
      </c>
      <c r="C4858" s="9" t="s">
        <v>22</v>
      </c>
      <c r="D4858" s="9" t="s">
        <v>18476</v>
      </c>
      <c r="E4858" s="9" t="s">
        <v>13984</v>
      </c>
      <c r="F4858" s="9" t="s">
        <v>18477</v>
      </c>
      <c r="G4858" s="12">
        <v>10</v>
      </c>
      <c r="H4858" s="9" t="s">
        <v>25</v>
      </c>
      <c r="I4858" s="9" t="s">
        <v>25</v>
      </c>
      <c r="J4858" s="12">
        <v>1</v>
      </c>
      <c r="K4858" s="13">
        <v>43831</v>
      </c>
      <c r="L4858" s="86">
        <f>(Tabla2[[#This Row],[release_year]]-'VARIANZA Y DES. EST'!$L$11)^2</f>
        <v>173.71760798725521</v>
      </c>
      <c r="M4858" s="12">
        <v>2001</v>
      </c>
      <c r="N4858" s="9" t="s">
        <v>43</v>
      </c>
      <c r="O4858" s="9" t="s">
        <v>18294</v>
      </c>
      <c r="P4858" s="12">
        <v>118</v>
      </c>
      <c r="Q4858" s="12">
        <v>118</v>
      </c>
      <c r="R4858" s="12">
        <v>339.84931520551908</v>
      </c>
      <c r="S4858" s="12" t="s">
        <v>28</v>
      </c>
      <c r="T4858" s="9" t="s">
        <v>3577</v>
      </c>
      <c r="U4858" s="9" t="s">
        <v>95</v>
      </c>
      <c r="V4858" s="9" t="s">
        <v>3577</v>
      </c>
      <c r="W4858" s="14">
        <v>2</v>
      </c>
    </row>
    <row r="4859" spans="1:23" x14ac:dyDescent="0.25">
      <c r="A4859" s="8">
        <v>7331</v>
      </c>
      <c r="B4859" s="9" t="s">
        <v>18478</v>
      </c>
      <c r="C4859" s="9" t="s">
        <v>22</v>
      </c>
      <c r="D4859" s="9" t="s">
        <v>18479</v>
      </c>
      <c r="E4859" s="9" t="s">
        <v>18480</v>
      </c>
      <c r="F4859" s="9" t="s">
        <v>18481</v>
      </c>
      <c r="G4859" s="12">
        <v>9</v>
      </c>
      <c r="H4859" s="9" t="s">
        <v>25</v>
      </c>
      <c r="I4859" s="9" t="s">
        <v>25</v>
      </c>
      <c r="J4859" s="12">
        <v>1</v>
      </c>
      <c r="K4859" s="13">
        <v>43770</v>
      </c>
      <c r="L4859" s="86">
        <f>(Tabla2[[#This Row],[release_year]]-'VARIANZA Y DES. EST'!$L$11)^2</f>
        <v>1457.7274864929859</v>
      </c>
      <c r="M4859" s="12">
        <v>1976</v>
      </c>
      <c r="N4859" s="9" t="s">
        <v>99</v>
      </c>
      <c r="O4859" s="9" t="s">
        <v>18294</v>
      </c>
      <c r="P4859" s="12">
        <v>118</v>
      </c>
      <c r="Q4859" s="12">
        <v>118</v>
      </c>
      <c r="R4859" s="12">
        <v>339.84931520551908</v>
      </c>
      <c r="S4859" s="12" t="s">
        <v>28</v>
      </c>
      <c r="T4859" s="9" t="s">
        <v>9003</v>
      </c>
      <c r="U4859" s="9" t="s">
        <v>38</v>
      </c>
      <c r="V4859" s="9" t="s">
        <v>9003</v>
      </c>
      <c r="W4859" s="14">
        <v>3</v>
      </c>
    </row>
    <row r="4860" spans="1:23" x14ac:dyDescent="0.25">
      <c r="A4860" s="8">
        <v>7367</v>
      </c>
      <c r="B4860" s="9" t="s">
        <v>18482</v>
      </c>
      <c r="C4860" s="9" t="s">
        <v>22</v>
      </c>
      <c r="D4860" s="9" t="s">
        <v>18483</v>
      </c>
      <c r="E4860" s="18" t="s">
        <v>18484</v>
      </c>
      <c r="F4860" s="9" t="s">
        <v>18485</v>
      </c>
      <c r="G4860" s="12">
        <v>8</v>
      </c>
      <c r="H4860" s="9" t="s">
        <v>518</v>
      </c>
      <c r="I4860" s="9" t="s">
        <v>518</v>
      </c>
      <c r="J4860" s="12">
        <v>1</v>
      </c>
      <c r="K4860" s="16">
        <v>43023</v>
      </c>
      <c r="L4860" s="86">
        <f>(Tabla2[[#This Row],[release_year]]-'VARIANZA Y DES. EST'!$L$11)^2</f>
        <v>3.2471164275211517E-2</v>
      </c>
      <c r="M4860" s="12">
        <v>2014</v>
      </c>
      <c r="N4860" s="9" t="s">
        <v>76</v>
      </c>
      <c r="O4860" s="9" t="s">
        <v>18294</v>
      </c>
      <c r="P4860" s="12">
        <v>118</v>
      </c>
      <c r="Q4860" s="12">
        <v>118</v>
      </c>
      <c r="R4860" s="12">
        <v>339.84931520551908</v>
      </c>
      <c r="S4860" s="12" t="s">
        <v>28</v>
      </c>
      <c r="T4860" s="9" t="s">
        <v>3179</v>
      </c>
      <c r="U4860" s="9" t="s">
        <v>514</v>
      </c>
      <c r="V4860" s="9" t="s">
        <v>3179</v>
      </c>
      <c r="W4860" s="14">
        <v>2</v>
      </c>
    </row>
    <row r="4861" spans="1:23" x14ac:dyDescent="0.25">
      <c r="A4861" s="8">
        <v>7441</v>
      </c>
      <c r="B4861" s="9" t="s">
        <v>18486</v>
      </c>
      <c r="C4861" s="9" t="s">
        <v>22</v>
      </c>
      <c r="D4861" s="9" t="s">
        <v>18487</v>
      </c>
      <c r="E4861" s="18" t="s">
        <v>18488</v>
      </c>
      <c r="F4861" s="9" t="s">
        <v>18489</v>
      </c>
      <c r="G4861" s="12">
        <v>10</v>
      </c>
      <c r="H4861" s="9" t="s">
        <v>1349</v>
      </c>
      <c r="I4861" s="9" t="s">
        <v>1349</v>
      </c>
      <c r="J4861" s="12">
        <v>1</v>
      </c>
      <c r="K4861" s="13">
        <v>43150</v>
      </c>
      <c r="L4861" s="86">
        <f>(Tabla2[[#This Row],[release_year]]-'VARIANZA Y DES. EST'!$L$11)^2</f>
        <v>7.9512857435875226</v>
      </c>
      <c r="M4861" s="12">
        <v>2017</v>
      </c>
      <c r="N4861" s="9" t="s">
        <v>76</v>
      </c>
      <c r="O4861" s="9" t="s">
        <v>18294</v>
      </c>
      <c r="P4861" s="12">
        <v>118</v>
      </c>
      <c r="Q4861" s="12">
        <v>118</v>
      </c>
      <c r="R4861" s="12">
        <v>339.84931520551908</v>
      </c>
      <c r="S4861" s="12" t="s">
        <v>28</v>
      </c>
      <c r="T4861" s="9" t="s">
        <v>460</v>
      </c>
      <c r="U4861" s="9" t="s">
        <v>45</v>
      </c>
      <c r="V4861" s="9" t="s">
        <v>460</v>
      </c>
      <c r="W4861" s="14">
        <v>3</v>
      </c>
    </row>
    <row r="4862" spans="1:23" x14ac:dyDescent="0.25">
      <c r="A4862" s="8">
        <v>7586</v>
      </c>
      <c r="B4862" s="9" t="s">
        <v>18490</v>
      </c>
      <c r="C4862" s="9" t="s">
        <v>22</v>
      </c>
      <c r="D4862" s="9" t="s">
        <v>18491</v>
      </c>
      <c r="E4862" s="9" t="s">
        <v>17181</v>
      </c>
      <c r="F4862" s="9" t="s">
        <v>18492</v>
      </c>
      <c r="G4862" s="12">
        <v>11</v>
      </c>
      <c r="H4862" s="9" t="s">
        <v>25</v>
      </c>
      <c r="I4862" s="9" t="s">
        <v>25</v>
      </c>
      <c r="J4862" s="12">
        <v>1</v>
      </c>
      <c r="K4862" s="13">
        <v>44053</v>
      </c>
      <c r="L4862" s="86">
        <f>(Tabla2[[#This Row],[release_year]]-'VARIANZA Y DES. EST'!$L$11)^2</f>
        <v>3.2471164275211517E-2</v>
      </c>
      <c r="M4862" s="12">
        <v>2014</v>
      </c>
      <c r="N4862" s="9" t="s">
        <v>1991</v>
      </c>
      <c r="O4862" s="9" t="s">
        <v>18294</v>
      </c>
      <c r="P4862" s="12">
        <v>118</v>
      </c>
      <c r="Q4862" s="12">
        <v>118</v>
      </c>
      <c r="R4862" s="12">
        <v>339.84931520551908</v>
      </c>
      <c r="S4862" s="12" t="s">
        <v>28</v>
      </c>
      <c r="T4862" s="9" t="s">
        <v>3998</v>
      </c>
      <c r="U4862" s="9" t="s">
        <v>45</v>
      </c>
      <c r="V4862" s="9" t="s">
        <v>3998</v>
      </c>
      <c r="W4862" s="14">
        <v>3</v>
      </c>
    </row>
    <row r="4863" spans="1:23" x14ac:dyDescent="0.25">
      <c r="A4863" s="8">
        <v>7737</v>
      </c>
      <c r="B4863" s="9" t="s">
        <v>18493</v>
      </c>
      <c r="C4863" s="9" t="s">
        <v>22</v>
      </c>
      <c r="D4863" s="9" t="s">
        <v>18494</v>
      </c>
      <c r="E4863" s="9" t="s">
        <v>18495</v>
      </c>
      <c r="F4863" s="18" t="s">
        <v>18496</v>
      </c>
      <c r="G4863" s="12">
        <v>7</v>
      </c>
      <c r="H4863" s="9" t="s">
        <v>518</v>
      </c>
      <c r="I4863" s="9" t="s">
        <v>518</v>
      </c>
      <c r="J4863" s="12">
        <v>1</v>
      </c>
      <c r="K4863" s="13">
        <v>43115</v>
      </c>
      <c r="L4863" s="86">
        <f>(Tabla2[[#This Row],[release_year]]-'VARIANZA Y DES. EST'!$L$11)^2</f>
        <v>0.67207602404598188</v>
      </c>
      <c r="M4863" s="12">
        <v>2015</v>
      </c>
      <c r="N4863" s="9" t="s">
        <v>35</v>
      </c>
      <c r="O4863" s="9" t="s">
        <v>18294</v>
      </c>
      <c r="P4863" s="12">
        <v>118</v>
      </c>
      <c r="Q4863" s="12">
        <v>118</v>
      </c>
      <c r="R4863" s="12">
        <v>339.84931520551908</v>
      </c>
      <c r="S4863" s="12" t="s">
        <v>28</v>
      </c>
      <c r="T4863" s="9" t="s">
        <v>6997</v>
      </c>
      <c r="U4863" s="9" t="s">
        <v>239</v>
      </c>
      <c r="V4863" s="9" t="s">
        <v>6997</v>
      </c>
      <c r="W4863" s="14">
        <v>2</v>
      </c>
    </row>
    <row r="4864" spans="1:23" x14ac:dyDescent="0.25">
      <c r="A4864" s="8">
        <v>7862</v>
      </c>
      <c r="B4864" s="9" t="s">
        <v>18497</v>
      </c>
      <c r="C4864" s="9" t="s">
        <v>22</v>
      </c>
      <c r="D4864" s="9" t="s">
        <v>18498</v>
      </c>
      <c r="E4864" s="9" t="s">
        <v>18499</v>
      </c>
      <c r="F4864" s="9" t="s">
        <v>18500</v>
      </c>
      <c r="G4864" s="12">
        <v>4</v>
      </c>
      <c r="H4864" s="9" t="s">
        <v>518</v>
      </c>
      <c r="I4864" s="9" t="s">
        <v>518</v>
      </c>
      <c r="J4864" s="12">
        <v>1</v>
      </c>
      <c r="K4864" s="13">
        <v>42795</v>
      </c>
      <c r="L4864" s="86">
        <f>(Tabla2[[#This Row],[release_year]]-'VARIANZA Y DES. EST'!$L$11)^2</f>
        <v>3.3116808838167522</v>
      </c>
      <c r="M4864" s="12">
        <v>2016</v>
      </c>
      <c r="N4864" s="9" t="s">
        <v>842</v>
      </c>
      <c r="O4864" s="9" t="s">
        <v>18294</v>
      </c>
      <c r="P4864" s="12">
        <v>118</v>
      </c>
      <c r="Q4864" s="12">
        <v>118</v>
      </c>
      <c r="R4864" s="12">
        <v>339.84931520551908</v>
      </c>
      <c r="S4864" s="12" t="s">
        <v>28</v>
      </c>
      <c r="T4864" s="9" t="s">
        <v>70</v>
      </c>
      <c r="U4864" s="9" t="s">
        <v>45</v>
      </c>
      <c r="V4864" s="9" t="s">
        <v>70</v>
      </c>
      <c r="W4864" s="14">
        <v>2</v>
      </c>
    </row>
    <row r="4865" spans="1:23" x14ac:dyDescent="0.25">
      <c r="A4865" s="8">
        <v>7890</v>
      </c>
      <c r="B4865" s="9" t="s">
        <v>18501</v>
      </c>
      <c r="C4865" s="9" t="s">
        <v>22</v>
      </c>
      <c r="D4865" s="9" t="s">
        <v>18502</v>
      </c>
      <c r="E4865" s="9" t="s">
        <v>18503</v>
      </c>
      <c r="F4865" s="9" t="s">
        <v>18504</v>
      </c>
      <c r="G4865" s="12">
        <v>10</v>
      </c>
      <c r="H4865" s="9" t="s">
        <v>550</v>
      </c>
      <c r="I4865" s="9" t="s">
        <v>18505</v>
      </c>
      <c r="J4865" s="12">
        <v>4</v>
      </c>
      <c r="K4865" s="13">
        <v>43300</v>
      </c>
      <c r="L4865" s="86">
        <f>(Tabla2[[#This Row],[release_year]]-'VARIANZA Y DES. EST'!$L$11)^2</f>
        <v>0.67207602404598188</v>
      </c>
      <c r="M4865" s="12">
        <v>2015</v>
      </c>
      <c r="N4865" s="9" t="s">
        <v>1991</v>
      </c>
      <c r="O4865" s="9" t="s">
        <v>18294</v>
      </c>
      <c r="P4865" s="12">
        <v>118</v>
      </c>
      <c r="Q4865" s="12">
        <v>118</v>
      </c>
      <c r="R4865" s="12">
        <v>339.84931520551908</v>
      </c>
      <c r="S4865" s="12" t="s">
        <v>28</v>
      </c>
      <c r="T4865" s="9" t="s">
        <v>144</v>
      </c>
      <c r="U4865" s="9" t="s">
        <v>45</v>
      </c>
      <c r="V4865" s="9" t="s">
        <v>144</v>
      </c>
      <c r="W4865" s="14">
        <v>2</v>
      </c>
    </row>
    <row r="4866" spans="1:23" x14ac:dyDescent="0.25">
      <c r="A4866" s="8">
        <v>7914</v>
      </c>
      <c r="B4866" s="9" t="s">
        <v>18506</v>
      </c>
      <c r="C4866" s="9" t="s">
        <v>22</v>
      </c>
      <c r="D4866" s="9" t="s">
        <v>18507</v>
      </c>
      <c r="E4866" s="18" t="s">
        <v>18508</v>
      </c>
      <c r="F4866" s="9" t="s">
        <v>18509</v>
      </c>
      <c r="G4866" s="12">
        <v>8</v>
      </c>
      <c r="H4866" s="9" t="s">
        <v>518</v>
      </c>
      <c r="I4866" s="9" t="s">
        <v>518</v>
      </c>
      <c r="J4866" s="12">
        <v>1</v>
      </c>
      <c r="K4866" s="16">
        <v>43830</v>
      </c>
      <c r="L4866" s="86">
        <f>(Tabla2[[#This Row],[release_year]]-'VARIANZA Y DES. EST'!$L$11)^2</f>
        <v>1035.5651156516105</v>
      </c>
      <c r="M4866" s="12">
        <v>1982</v>
      </c>
      <c r="N4866" s="9" t="s">
        <v>35</v>
      </c>
      <c r="O4866" s="9" t="s">
        <v>18294</v>
      </c>
      <c r="P4866" s="12">
        <v>118</v>
      </c>
      <c r="Q4866" s="12">
        <v>118</v>
      </c>
      <c r="R4866" s="12">
        <v>339.84931520551908</v>
      </c>
      <c r="S4866" s="12" t="s">
        <v>28</v>
      </c>
      <c r="T4866" s="9" t="s">
        <v>118</v>
      </c>
      <c r="U4866" s="9" t="s">
        <v>45</v>
      </c>
      <c r="V4866" s="9" t="s">
        <v>118</v>
      </c>
      <c r="W4866" s="14">
        <v>3</v>
      </c>
    </row>
    <row r="4867" spans="1:23" x14ac:dyDescent="0.25">
      <c r="A4867" s="8">
        <v>7922</v>
      </c>
      <c r="B4867" s="9" t="s">
        <v>18510</v>
      </c>
      <c r="C4867" s="9" t="s">
        <v>22</v>
      </c>
      <c r="D4867" s="9" t="s">
        <v>18511</v>
      </c>
      <c r="E4867" s="9" t="s">
        <v>15486</v>
      </c>
      <c r="F4867" s="9" t="s">
        <v>18512</v>
      </c>
      <c r="G4867" s="12">
        <v>8</v>
      </c>
      <c r="H4867" s="9" t="s">
        <v>518</v>
      </c>
      <c r="I4867" s="9" t="s">
        <v>518</v>
      </c>
      <c r="J4867" s="12">
        <v>1</v>
      </c>
      <c r="K4867" s="13">
        <v>42736</v>
      </c>
      <c r="L4867" s="86">
        <f>(Tabla2[[#This Row],[release_year]]-'VARIANZA Y DES. EST'!$L$11)^2</f>
        <v>3.3116808838167522</v>
      </c>
      <c r="M4867" s="12">
        <v>2016</v>
      </c>
      <c r="N4867" s="9" t="s">
        <v>76</v>
      </c>
      <c r="O4867" s="9" t="s">
        <v>18294</v>
      </c>
      <c r="P4867" s="12">
        <v>118</v>
      </c>
      <c r="Q4867" s="12">
        <v>118</v>
      </c>
      <c r="R4867" s="12">
        <v>339.84931520551908</v>
      </c>
      <c r="S4867" s="12" t="s">
        <v>28</v>
      </c>
      <c r="T4867" s="9" t="s">
        <v>70</v>
      </c>
      <c r="U4867" s="9" t="s">
        <v>45</v>
      </c>
      <c r="V4867" s="9" t="s">
        <v>70</v>
      </c>
      <c r="W4867" s="14">
        <v>2</v>
      </c>
    </row>
    <row r="4868" spans="1:23" x14ac:dyDescent="0.25">
      <c r="A4868" s="8">
        <v>8218</v>
      </c>
      <c r="B4868" s="9" t="s">
        <v>18513</v>
      </c>
      <c r="C4868" s="9" t="s">
        <v>22</v>
      </c>
      <c r="D4868" s="9" t="s">
        <v>18514</v>
      </c>
      <c r="E4868" s="9" t="s">
        <v>18515</v>
      </c>
      <c r="F4868" s="9" t="s">
        <v>18516</v>
      </c>
      <c r="G4868" s="12">
        <v>10</v>
      </c>
      <c r="H4868" s="9" t="s">
        <v>25</v>
      </c>
      <c r="I4868" s="9" t="s">
        <v>25</v>
      </c>
      <c r="J4868" s="12">
        <v>1</v>
      </c>
      <c r="K4868" s="13">
        <v>43647</v>
      </c>
      <c r="L4868" s="86">
        <f>(Tabla2[[#This Row],[release_year]]-'VARIANZA Y DES. EST'!$L$11)^2</f>
        <v>17.47405172519213</v>
      </c>
      <c r="M4868" s="12">
        <v>2010</v>
      </c>
      <c r="N4868" s="9" t="s">
        <v>1991</v>
      </c>
      <c r="O4868" s="9" t="s">
        <v>18294</v>
      </c>
      <c r="P4868" s="12">
        <v>118</v>
      </c>
      <c r="Q4868" s="12">
        <v>118</v>
      </c>
      <c r="R4868" s="12">
        <v>339.84931520551908</v>
      </c>
      <c r="S4868" s="12" t="s">
        <v>28</v>
      </c>
      <c r="T4868" s="9" t="s">
        <v>2252</v>
      </c>
      <c r="U4868" s="9" t="s">
        <v>38</v>
      </c>
      <c r="V4868" s="9" t="s">
        <v>2252</v>
      </c>
      <c r="W4868" s="14">
        <v>2</v>
      </c>
    </row>
    <row r="4869" spans="1:23" x14ac:dyDescent="0.25">
      <c r="A4869" s="8">
        <v>8361</v>
      </c>
      <c r="B4869" s="9" t="s">
        <v>18517</v>
      </c>
      <c r="C4869" s="9" t="s">
        <v>22</v>
      </c>
      <c r="D4869" s="9" t="s">
        <v>18518</v>
      </c>
      <c r="E4869" s="18" t="s">
        <v>18473</v>
      </c>
      <c r="F4869" s="9" t="s">
        <v>18519</v>
      </c>
      <c r="G4869" s="12">
        <v>10</v>
      </c>
      <c r="H4869" s="9" t="s">
        <v>25</v>
      </c>
      <c r="I4869" s="9" t="s">
        <v>25</v>
      </c>
      <c r="J4869" s="12">
        <v>1</v>
      </c>
      <c r="K4869" s="13">
        <v>43495</v>
      </c>
      <c r="L4869" s="86">
        <f>(Tabla2[[#This Row],[release_year]]-'VARIANZA Y DES. EST'!$L$11)^2</f>
        <v>14.590890603358293</v>
      </c>
      <c r="M4869" s="12">
        <v>2018</v>
      </c>
      <c r="N4869" s="9" t="s">
        <v>99</v>
      </c>
      <c r="O4869" s="9" t="s">
        <v>18294</v>
      </c>
      <c r="P4869" s="12">
        <v>118</v>
      </c>
      <c r="Q4869" s="12">
        <v>118</v>
      </c>
      <c r="R4869" s="12">
        <v>339.84931520551908</v>
      </c>
      <c r="S4869" s="12" t="s">
        <v>28</v>
      </c>
      <c r="T4869" s="9" t="s">
        <v>111</v>
      </c>
      <c r="U4869" s="9" t="s">
        <v>30</v>
      </c>
      <c r="V4869" s="9" t="s">
        <v>111</v>
      </c>
      <c r="W4869" s="14">
        <v>2</v>
      </c>
    </row>
    <row r="4870" spans="1:23" x14ac:dyDescent="0.25">
      <c r="A4870" s="8">
        <v>8378</v>
      </c>
      <c r="B4870" s="9" t="s">
        <v>18520</v>
      </c>
      <c r="C4870" s="9" t="s">
        <v>22</v>
      </c>
      <c r="D4870" s="9" t="s">
        <v>18521</v>
      </c>
      <c r="E4870" s="9" t="s">
        <v>18522</v>
      </c>
      <c r="F4870" s="9" t="s">
        <v>18523</v>
      </c>
      <c r="G4870" s="12">
        <v>11</v>
      </c>
      <c r="H4870" s="9" t="s">
        <v>126</v>
      </c>
      <c r="I4870" s="9" t="s">
        <v>16826</v>
      </c>
      <c r="J4870" s="12">
        <v>3</v>
      </c>
      <c r="K4870" s="13">
        <v>43253</v>
      </c>
      <c r="L4870" s="86">
        <f>(Tabla2[[#This Row],[release_year]]-'VARIANZA Y DES. EST'!$L$11)^2</f>
        <v>17.47405172519213</v>
      </c>
      <c r="M4870" s="12">
        <v>2010</v>
      </c>
      <c r="N4870" s="9" t="s">
        <v>1991</v>
      </c>
      <c r="O4870" s="9" t="s">
        <v>18294</v>
      </c>
      <c r="P4870" s="12">
        <v>118</v>
      </c>
      <c r="Q4870" s="12">
        <v>118</v>
      </c>
      <c r="R4870" s="12">
        <v>339.84931520551908</v>
      </c>
      <c r="S4870" s="12" t="s">
        <v>28</v>
      </c>
      <c r="T4870" s="9" t="s">
        <v>70</v>
      </c>
      <c r="U4870" s="9" t="s">
        <v>45</v>
      </c>
      <c r="V4870" s="9" t="s">
        <v>70</v>
      </c>
      <c r="W4870" s="14">
        <v>2</v>
      </c>
    </row>
    <row r="4871" spans="1:23" x14ac:dyDescent="0.25">
      <c r="A4871" s="8">
        <v>8392</v>
      </c>
      <c r="B4871" s="9" t="s">
        <v>18524</v>
      </c>
      <c r="C4871" s="9" t="s">
        <v>22</v>
      </c>
      <c r="D4871" s="9" t="s">
        <v>18525</v>
      </c>
      <c r="E4871" s="9" t="s">
        <v>18526</v>
      </c>
      <c r="F4871" s="18" t="s">
        <v>18527</v>
      </c>
      <c r="G4871" s="12">
        <v>4</v>
      </c>
      <c r="H4871" s="9" t="s">
        <v>518</v>
      </c>
      <c r="I4871" s="9" t="s">
        <v>518</v>
      </c>
      <c r="J4871" s="12">
        <v>1</v>
      </c>
      <c r="K4871" s="13">
        <v>43556</v>
      </c>
      <c r="L4871" s="86">
        <f>(Tabla2[[#This Row],[release_year]]-'VARIANZA Y DES. EST'!$L$11)^2</f>
        <v>3.3116808838167522</v>
      </c>
      <c r="M4871" s="12">
        <v>2016</v>
      </c>
      <c r="N4871" s="9" t="s">
        <v>35</v>
      </c>
      <c r="O4871" s="9" t="s">
        <v>18294</v>
      </c>
      <c r="P4871" s="12">
        <v>118</v>
      </c>
      <c r="Q4871" s="12">
        <v>118</v>
      </c>
      <c r="R4871" s="12">
        <v>339.84931520551908</v>
      </c>
      <c r="S4871" s="12" t="s">
        <v>28</v>
      </c>
      <c r="T4871" s="9" t="s">
        <v>2492</v>
      </c>
      <c r="U4871" s="9" t="s">
        <v>95</v>
      </c>
      <c r="V4871" s="9" t="s">
        <v>2492</v>
      </c>
      <c r="W4871" s="14">
        <v>3</v>
      </c>
    </row>
    <row r="4872" spans="1:23" x14ac:dyDescent="0.25">
      <c r="A4872" s="8">
        <v>8457</v>
      </c>
      <c r="B4872" s="9" t="s">
        <v>18528</v>
      </c>
      <c r="C4872" s="9" t="s">
        <v>22</v>
      </c>
      <c r="D4872" s="9" t="s">
        <v>18529</v>
      </c>
      <c r="E4872" s="9" t="s">
        <v>18530</v>
      </c>
      <c r="F4872" s="9" t="s">
        <v>18531</v>
      </c>
      <c r="G4872" s="12">
        <v>10</v>
      </c>
      <c r="H4872" s="9" t="s">
        <v>18532</v>
      </c>
      <c r="I4872" s="9" t="s">
        <v>18533</v>
      </c>
      <c r="J4872" s="12">
        <v>5</v>
      </c>
      <c r="K4872" s="13">
        <v>43160</v>
      </c>
      <c r="L4872" s="86">
        <f>(Tabla2[[#This Row],[release_year]]-'VARIANZA Y DES. EST'!$L$11)^2</f>
        <v>7.9512857435875226</v>
      </c>
      <c r="M4872" s="12">
        <v>2017</v>
      </c>
      <c r="N4872" s="9" t="s">
        <v>1991</v>
      </c>
      <c r="O4872" s="9" t="s">
        <v>18294</v>
      </c>
      <c r="P4872" s="12">
        <v>118</v>
      </c>
      <c r="Q4872" s="12">
        <v>118</v>
      </c>
      <c r="R4872" s="12">
        <v>339.84931520551908</v>
      </c>
      <c r="S4872" s="12" t="s">
        <v>28</v>
      </c>
      <c r="T4872" s="9" t="s">
        <v>45</v>
      </c>
      <c r="U4872" s="9" t="s">
        <v>45</v>
      </c>
      <c r="V4872" s="9" t="s">
        <v>45</v>
      </c>
      <c r="W4872" s="14">
        <v>1</v>
      </c>
    </row>
    <row r="4873" spans="1:23" x14ac:dyDescent="0.25">
      <c r="A4873" s="8">
        <v>8614</v>
      </c>
      <c r="B4873" s="9" t="s">
        <v>18534</v>
      </c>
      <c r="C4873" s="9" t="s">
        <v>22</v>
      </c>
      <c r="D4873" s="9" t="s">
        <v>18535</v>
      </c>
      <c r="E4873" s="18" t="s">
        <v>13367</v>
      </c>
      <c r="F4873" s="18" t="s">
        <v>18536</v>
      </c>
      <c r="G4873" s="12">
        <v>7</v>
      </c>
      <c r="H4873" s="9" t="s">
        <v>1349</v>
      </c>
      <c r="I4873" s="9" t="s">
        <v>1349</v>
      </c>
      <c r="J4873" s="12">
        <v>1</v>
      </c>
      <c r="K4873" s="13">
        <v>42812</v>
      </c>
      <c r="L4873" s="86">
        <f>(Tabla2[[#This Row],[release_year]]-'VARIANZA Y DES. EST'!$L$11)^2</f>
        <v>3.3116808838167522</v>
      </c>
      <c r="M4873" s="12">
        <v>2016</v>
      </c>
      <c r="N4873" s="9" t="s">
        <v>76</v>
      </c>
      <c r="O4873" s="9" t="s">
        <v>18294</v>
      </c>
      <c r="P4873" s="12">
        <v>118</v>
      </c>
      <c r="Q4873" s="12">
        <v>118</v>
      </c>
      <c r="R4873" s="12">
        <v>339.84931520551908</v>
      </c>
      <c r="S4873" s="12" t="s">
        <v>28</v>
      </c>
      <c r="T4873" s="9" t="s">
        <v>17701</v>
      </c>
      <c r="U4873" s="9" t="s">
        <v>38</v>
      </c>
      <c r="V4873" s="9" t="s">
        <v>17701</v>
      </c>
      <c r="W4873" s="14">
        <v>3</v>
      </c>
    </row>
    <row r="4874" spans="1:23" x14ac:dyDescent="0.25">
      <c r="A4874" s="8">
        <v>113</v>
      </c>
      <c r="B4874" s="9" t="s">
        <v>18537</v>
      </c>
      <c r="C4874" s="9" t="s">
        <v>22</v>
      </c>
      <c r="D4874" s="9" t="s">
        <v>18538</v>
      </c>
      <c r="E4874" s="9" t="s">
        <v>11012</v>
      </c>
      <c r="F4874" s="9" t="s">
        <v>18539</v>
      </c>
      <c r="G4874" s="12">
        <v>8</v>
      </c>
      <c r="H4874" s="12"/>
      <c r="I4874" s="9"/>
      <c r="J4874" s="12">
        <v>0</v>
      </c>
      <c r="K4874" s="13">
        <v>44442</v>
      </c>
      <c r="L4874" s="86">
        <f>(Tabla2[[#This Row],[release_year]]-'VARIANZA Y DES. EST'!$L$11)^2</f>
        <v>46.509705182670608</v>
      </c>
      <c r="M4874" s="12">
        <v>2021</v>
      </c>
      <c r="N4874" s="9" t="s">
        <v>43</v>
      </c>
      <c r="O4874" s="9" t="s">
        <v>18540</v>
      </c>
      <c r="P4874" s="12">
        <v>119</v>
      </c>
      <c r="Q4874" s="12">
        <v>119</v>
      </c>
      <c r="R4874" s="12">
        <v>377.71932009868493</v>
      </c>
      <c r="S4874" s="12" t="s">
        <v>28</v>
      </c>
      <c r="T4874" s="9" t="s">
        <v>45</v>
      </c>
      <c r="U4874" s="9" t="s">
        <v>45</v>
      </c>
      <c r="V4874" s="9" t="s">
        <v>45</v>
      </c>
      <c r="W4874" s="14">
        <v>1</v>
      </c>
    </row>
    <row r="4875" spans="1:23" x14ac:dyDescent="0.25">
      <c r="A4875" s="8">
        <v>116</v>
      </c>
      <c r="B4875" s="9" t="s">
        <v>18541</v>
      </c>
      <c r="C4875" s="9" t="s">
        <v>22</v>
      </c>
      <c r="D4875" s="9" t="s">
        <v>18542</v>
      </c>
      <c r="E4875" s="9" t="s">
        <v>18291</v>
      </c>
      <c r="F4875" s="9" t="s">
        <v>18543</v>
      </c>
      <c r="G4875" s="12">
        <v>10</v>
      </c>
      <c r="H4875" s="9" t="s">
        <v>126</v>
      </c>
      <c r="I4875" s="9" t="s">
        <v>18544</v>
      </c>
      <c r="J4875" s="12">
        <v>3</v>
      </c>
      <c r="K4875" s="13">
        <v>44441</v>
      </c>
      <c r="L4875" s="86">
        <f>(Tabla2[[#This Row],[release_year]]-'VARIANZA Y DES. EST'!$L$11)^2</f>
        <v>26.834446865421359</v>
      </c>
      <c r="M4875" s="12">
        <v>2009</v>
      </c>
      <c r="N4875" s="9" t="s">
        <v>99</v>
      </c>
      <c r="O4875" s="9" t="s">
        <v>18540</v>
      </c>
      <c r="P4875" s="12">
        <v>119</v>
      </c>
      <c r="Q4875" s="12">
        <v>119</v>
      </c>
      <c r="R4875" s="12">
        <v>377.71932009868493</v>
      </c>
      <c r="S4875" s="12" t="s">
        <v>28</v>
      </c>
      <c r="T4875" s="9" t="s">
        <v>4008</v>
      </c>
      <c r="U4875" s="9" t="s">
        <v>45</v>
      </c>
      <c r="V4875" s="9" t="s">
        <v>4008</v>
      </c>
      <c r="W4875" s="14">
        <v>2</v>
      </c>
    </row>
    <row r="4876" spans="1:23" x14ac:dyDescent="0.25">
      <c r="A4876" s="8">
        <v>208</v>
      </c>
      <c r="B4876" s="9" t="s">
        <v>18545</v>
      </c>
      <c r="C4876" s="9" t="s">
        <v>22</v>
      </c>
      <c r="D4876" s="9" t="s">
        <v>18546</v>
      </c>
      <c r="E4876" s="9" t="s">
        <v>17766</v>
      </c>
      <c r="F4876" s="9" t="s">
        <v>18547</v>
      </c>
      <c r="G4876" s="12">
        <v>7</v>
      </c>
      <c r="H4876" s="9" t="s">
        <v>518</v>
      </c>
      <c r="I4876" s="9" t="s">
        <v>518</v>
      </c>
      <c r="J4876" s="12">
        <v>1</v>
      </c>
      <c r="K4876" s="13">
        <v>44435</v>
      </c>
      <c r="L4876" s="86">
        <f>(Tabla2[[#This Row],[release_year]]-'VARIANZA Y DES. EST'!$L$11)^2</f>
        <v>38.194842005650592</v>
      </c>
      <c r="M4876" s="12">
        <v>2008</v>
      </c>
      <c r="N4876" s="9" t="s">
        <v>35</v>
      </c>
      <c r="O4876" s="9" t="s">
        <v>18540</v>
      </c>
      <c r="P4876" s="12">
        <v>119</v>
      </c>
      <c r="Q4876" s="12">
        <v>119</v>
      </c>
      <c r="R4876" s="12">
        <v>377.71932009868493</v>
      </c>
      <c r="S4876" s="12" t="s">
        <v>28</v>
      </c>
      <c r="T4876" s="9" t="s">
        <v>10295</v>
      </c>
      <c r="U4876" s="9" t="s">
        <v>38</v>
      </c>
      <c r="V4876" s="9" t="s">
        <v>10295</v>
      </c>
      <c r="W4876" s="14">
        <v>3</v>
      </c>
    </row>
    <row r="4877" spans="1:23" x14ac:dyDescent="0.25">
      <c r="A4877" s="8">
        <v>656</v>
      </c>
      <c r="B4877" s="9" t="s">
        <v>18548</v>
      </c>
      <c r="C4877" s="9" t="s">
        <v>22</v>
      </c>
      <c r="D4877" s="9" t="s">
        <v>18549</v>
      </c>
      <c r="E4877" s="9" t="s">
        <v>14422</v>
      </c>
      <c r="F4877" s="9" t="s">
        <v>18550</v>
      </c>
      <c r="G4877" s="12">
        <v>10</v>
      </c>
      <c r="H4877" s="9" t="s">
        <v>8751</v>
      </c>
      <c r="I4877" s="9" t="s">
        <v>8751</v>
      </c>
      <c r="J4877" s="12">
        <v>1</v>
      </c>
      <c r="K4877" s="13">
        <v>44368</v>
      </c>
      <c r="L4877" s="86">
        <f>(Tabla2[[#This Row],[release_year]]-'VARIANZA Y DES. EST'!$L$11)^2</f>
        <v>3.3116808838167522</v>
      </c>
      <c r="M4877" s="12">
        <v>2016</v>
      </c>
      <c r="N4877" s="9" t="s">
        <v>76</v>
      </c>
      <c r="O4877" s="9" t="s">
        <v>18540</v>
      </c>
      <c r="P4877" s="12">
        <v>119</v>
      </c>
      <c r="Q4877" s="12">
        <v>119</v>
      </c>
      <c r="R4877" s="12">
        <v>377.71932009868493</v>
      </c>
      <c r="S4877" s="12" t="s">
        <v>28</v>
      </c>
      <c r="T4877" s="9" t="s">
        <v>2492</v>
      </c>
      <c r="U4877" s="9" t="s">
        <v>95</v>
      </c>
      <c r="V4877" s="9" t="s">
        <v>2492</v>
      </c>
      <c r="W4877" s="14">
        <v>3</v>
      </c>
    </row>
    <row r="4878" spans="1:23" x14ac:dyDescent="0.25">
      <c r="A4878" s="8">
        <v>689</v>
      </c>
      <c r="B4878" s="9" t="s">
        <v>18551</v>
      </c>
      <c r="C4878" s="9" t="s">
        <v>22</v>
      </c>
      <c r="D4878" s="9" t="s">
        <v>18552</v>
      </c>
      <c r="E4878" s="18" t="s">
        <v>17110</v>
      </c>
      <c r="F4878" s="9" t="s">
        <v>18553</v>
      </c>
      <c r="G4878" s="12">
        <v>9</v>
      </c>
      <c r="H4878" s="9" t="s">
        <v>175</v>
      </c>
      <c r="I4878" s="9" t="s">
        <v>175</v>
      </c>
      <c r="J4878" s="12">
        <v>1</v>
      </c>
      <c r="K4878" s="13">
        <v>44365</v>
      </c>
      <c r="L4878" s="86">
        <f>(Tabla2[[#This Row],[release_year]]-'VARIANZA Y DES. EST'!$L$11)^2</f>
        <v>33.870100322899837</v>
      </c>
      <c r="M4878" s="12">
        <v>2020</v>
      </c>
      <c r="N4878" s="9" t="s">
        <v>35</v>
      </c>
      <c r="O4878" s="9" t="s">
        <v>18540</v>
      </c>
      <c r="P4878" s="12">
        <v>119</v>
      </c>
      <c r="Q4878" s="12">
        <v>119</v>
      </c>
      <c r="R4878" s="12">
        <v>377.71932009868493</v>
      </c>
      <c r="S4878" s="12" t="s">
        <v>28</v>
      </c>
      <c r="T4878" s="9" t="s">
        <v>3625</v>
      </c>
      <c r="U4878" s="9" t="s">
        <v>95</v>
      </c>
      <c r="V4878" s="9" t="s">
        <v>3625</v>
      </c>
      <c r="W4878" s="14">
        <v>3</v>
      </c>
    </row>
    <row r="4879" spans="1:23" x14ac:dyDescent="0.25">
      <c r="A4879" s="8">
        <v>712</v>
      </c>
      <c r="B4879" s="9" t="s">
        <v>18554</v>
      </c>
      <c r="C4879" s="9" t="s">
        <v>22</v>
      </c>
      <c r="D4879" s="9" t="s">
        <v>18555</v>
      </c>
      <c r="E4879" s="9" t="s">
        <v>18556</v>
      </c>
      <c r="F4879" s="9" t="s">
        <v>18557</v>
      </c>
      <c r="G4879" s="12">
        <v>11</v>
      </c>
      <c r="H4879" s="9" t="s">
        <v>890</v>
      </c>
      <c r="I4879" s="9" t="s">
        <v>890</v>
      </c>
      <c r="J4879" s="12">
        <v>1</v>
      </c>
      <c r="K4879" s="13">
        <v>44363</v>
      </c>
      <c r="L4879" s="86">
        <f>(Tabla2[[#This Row],[release_year]]-'VARIANZA Y DES. EST'!$L$11)^2</f>
        <v>46.509705182670608</v>
      </c>
      <c r="M4879" s="12">
        <v>2021</v>
      </c>
      <c r="N4879" s="9" t="s">
        <v>76</v>
      </c>
      <c r="O4879" s="9" t="s">
        <v>18540</v>
      </c>
      <c r="P4879" s="12">
        <v>119</v>
      </c>
      <c r="Q4879" s="12">
        <v>119</v>
      </c>
      <c r="R4879" s="12">
        <v>377.71932009868493</v>
      </c>
      <c r="S4879" s="12" t="s">
        <v>28</v>
      </c>
      <c r="T4879" s="9" t="s">
        <v>460</v>
      </c>
      <c r="U4879" s="9" t="s">
        <v>45</v>
      </c>
      <c r="V4879" s="9" t="s">
        <v>460</v>
      </c>
      <c r="W4879" s="14">
        <v>3</v>
      </c>
    </row>
    <row r="4880" spans="1:23" x14ac:dyDescent="0.25">
      <c r="A4880" s="8">
        <v>900</v>
      </c>
      <c r="B4880" s="9" t="s">
        <v>18558</v>
      </c>
      <c r="C4880" s="9" t="s">
        <v>22</v>
      </c>
      <c r="D4880" s="9" t="s">
        <v>18559</v>
      </c>
      <c r="E4880" s="9" t="s">
        <v>18560</v>
      </c>
      <c r="F4880" s="9" t="s">
        <v>18561</v>
      </c>
      <c r="G4880" s="12">
        <v>10</v>
      </c>
      <c r="H4880" s="9" t="s">
        <v>390</v>
      </c>
      <c r="I4880" s="9" t="s">
        <v>390</v>
      </c>
      <c r="J4880" s="12">
        <v>1</v>
      </c>
      <c r="K4880" s="13">
        <v>44327</v>
      </c>
      <c r="L4880" s="86">
        <f>(Tabla2[[#This Row],[release_year]]-'VARIANZA Y DES. EST'!$L$11)^2</f>
        <v>33.870100322899837</v>
      </c>
      <c r="M4880" s="12">
        <v>2020</v>
      </c>
      <c r="N4880" s="9" t="s">
        <v>76</v>
      </c>
      <c r="O4880" s="9" t="s">
        <v>18540</v>
      </c>
      <c r="P4880" s="12">
        <v>119</v>
      </c>
      <c r="Q4880" s="12">
        <v>119</v>
      </c>
      <c r="R4880" s="12">
        <v>377.71932009868493</v>
      </c>
      <c r="S4880" s="12" t="s">
        <v>28</v>
      </c>
      <c r="T4880" s="9" t="s">
        <v>70</v>
      </c>
      <c r="U4880" s="9" t="s">
        <v>45</v>
      </c>
      <c r="V4880" s="9" t="s">
        <v>70</v>
      </c>
      <c r="W4880" s="14">
        <v>2</v>
      </c>
    </row>
    <row r="4881" spans="1:23" x14ac:dyDescent="0.25">
      <c r="A4881" s="8">
        <v>1028</v>
      </c>
      <c r="B4881" s="9" t="s">
        <v>18562</v>
      </c>
      <c r="C4881" s="9" t="s">
        <v>22</v>
      </c>
      <c r="D4881" s="9" t="s">
        <v>18563</v>
      </c>
      <c r="E4881" s="9" t="s">
        <v>18564</v>
      </c>
      <c r="F4881" s="18" t="s">
        <v>18565</v>
      </c>
      <c r="G4881" s="12">
        <v>10</v>
      </c>
      <c r="H4881" s="9" t="s">
        <v>160</v>
      </c>
      <c r="I4881" s="9" t="s">
        <v>18566</v>
      </c>
      <c r="J4881" s="12">
        <v>3</v>
      </c>
      <c r="K4881" s="13">
        <v>44302</v>
      </c>
      <c r="L4881" s="86">
        <f>(Tabla2[[#This Row],[release_year]]-'VARIANZA Y DES. EST'!$L$11)^2</f>
        <v>0.67207602404598188</v>
      </c>
      <c r="M4881" s="12">
        <v>2015</v>
      </c>
      <c r="N4881" s="9" t="s">
        <v>1991</v>
      </c>
      <c r="O4881" s="9" t="s">
        <v>18540</v>
      </c>
      <c r="P4881" s="12">
        <v>119</v>
      </c>
      <c r="Q4881" s="12">
        <v>119</v>
      </c>
      <c r="R4881" s="12">
        <v>377.71932009868493</v>
      </c>
      <c r="S4881" s="12" t="s">
        <v>28</v>
      </c>
      <c r="T4881" s="9" t="s">
        <v>18567</v>
      </c>
      <c r="U4881" s="9" t="s">
        <v>514</v>
      </c>
      <c r="V4881" s="9" t="s">
        <v>18567</v>
      </c>
      <c r="W4881" s="14">
        <v>3</v>
      </c>
    </row>
    <row r="4882" spans="1:23" x14ac:dyDescent="0.25">
      <c r="A4882" s="8">
        <v>1240</v>
      </c>
      <c r="B4882" s="9" t="s">
        <v>18568</v>
      </c>
      <c r="C4882" s="9" t="s">
        <v>22</v>
      </c>
      <c r="D4882" s="9" t="s">
        <v>18569</v>
      </c>
      <c r="E4882" s="9" t="s">
        <v>18570</v>
      </c>
      <c r="F4882" s="9" t="s">
        <v>18571</v>
      </c>
      <c r="G4882" s="12">
        <v>11</v>
      </c>
      <c r="H4882" s="9" t="s">
        <v>25</v>
      </c>
      <c r="I4882" s="9" t="s">
        <v>25</v>
      </c>
      <c r="J4882" s="12">
        <v>1</v>
      </c>
      <c r="K4882" s="13">
        <v>44259</v>
      </c>
      <c r="L4882" s="86">
        <f>(Tabla2[[#This Row],[release_year]]-'VARIANZA Y DES. EST'!$L$11)^2</f>
        <v>1.3928663045044412</v>
      </c>
      <c r="M4882" s="12">
        <v>2013</v>
      </c>
      <c r="N4882" s="9" t="s">
        <v>1991</v>
      </c>
      <c r="O4882" s="9" t="s">
        <v>18540</v>
      </c>
      <c r="P4882" s="12">
        <v>119</v>
      </c>
      <c r="Q4882" s="12">
        <v>119</v>
      </c>
      <c r="R4882" s="12">
        <v>377.71932009868493</v>
      </c>
      <c r="S4882" s="12" t="s">
        <v>28</v>
      </c>
      <c r="T4882" s="9" t="s">
        <v>38</v>
      </c>
      <c r="U4882" s="9" t="s">
        <v>38</v>
      </c>
      <c r="V4882" s="9" t="s">
        <v>38</v>
      </c>
      <c r="W4882" s="14">
        <v>1</v>
      </c>
    </row>
    <row r="4883" spans="1:23" x14ac:dyDescent="0.25">
      <c r="A4883" s="8">
        <v>1260</v>
      </c>
      <c r="B4883" s="9" t="s">
        <v>18572</v>
      </c>
      <c r="C4883" s="9" t="s">
        <v>22</v>
      </c>
      <c r="D4883" s="9" t="s">
        <v>18573</v>
      </c>
      <c r="E4883" s="18" t="s">
        <v>18574</v>
      </c>
      <c r="F4883" s="9" t="s">
        <v>18575</v>
      </c>
      <c r="G4883" s="12">
        <v>13</v>
      </c>
      <c r="H4883" s="9" t="s">
        <v>25</v>
      </c>
      <c r="I4883" s="9" t="s">
        <v>25</v>
      </c>
      <c r="J4883" s="12">
        <v>1</v>
      </c>
      <c r="K4883" s="13">
        <v>44253</v>
      </c>
      <c r="L4883" s="86">
        <f>(Tabla2[[#This Row],[release_year]]-'VARIANZA Y DES. EST'!$L$11)^2</f>
        <v>3.3116808838167522</v>
      </c>
      <c r="M4883" s="12">
        <v>2016</v>
      </c>
      <c r="N4883" s="9" t="s">
        <v>1991</v>
      </c>
      <c r="O4883" s="9" t="s">
        <v>18540</v>
      </c>
      <c r="P4883" s="12">
        <v>119</v>
      </c>
      <c r="Q4883" s="12">
        <v>119</v>
      </c>
      <c r="R4883" s="12">
        <v>377.71932009868493</v>
      </c>
      <c r="S4883" s="12" t="s">
        <v>28</v>
      </c>
      <c r="T4883" s="9" t="s">
        <v>94</v>
      </c>
      <c r="U4883" s="9" t="s">
        <v>95</v>
      </c>
      <c r="V4883" s="9" t="s">
        <v>94</v>
      </c>
      <c r="W4883" s="14">
        <v>3</v>
      </c>
    </row>
    <row r="4884" spans="1:23" x14ac:dyDescent="0.25">
      <c r="A4884" s="8">
        <v>1274</v>
      </c>
      <c r="B4884" s="9" t="s">
        <v>18576</v>
      </c>
      <c r="C4884" s="9" t="s">
        <v>22</v>
      </c>
      <c r="D4884" s="9" t="s">
        <v>18577</v>
      </c>
      <c r="E4884" s="9" t="s">
        <v>18578</v>
      </c>
      <c r="F4884" s="9" t="s">
        <v>18579</v>
      </c>
      <c r="G4884" s="12">
        <v>9</v>
      </c>
      <c r="H4884" s="9" t="s">
        <v>34</v>
      </c>
      <c r="I4884" s="9" t="s">
        <v>34</v>
      </c>
      <c r="J4884" s="12">
        <v>1</v>
      </c>
      <c r="K4884" s="13">
        <v>44251</v>
      </c>
      <c r="L4884" s="86">
        <f>(Tabla2[[#This Row],[release_year]]-'VARIANZA Y DES. EST'!$L$11)^2</f>
        <v>33.870100322899837</v>
      </c>
      <c r="M4884" s="12">
        <v>2020</v>
      </c>
      <c r="N4884" s="9" t="s">
        <v>35</v>
      </c>
      <c r="O4884" s="9" t="s">
        <v>18540</v>
      </c>
      <c r="P4884" s="12">
        <v>119</v>
      </c>
      <c r="Q4884" s="12">
        <v>119</v>
      </c>
      <c r="R4884" s="12">
        <v>377.71932009868493</v>
      </c>
      <c r="S4884" s="12" t="s">
        <v>28</v>
      </c>
      <c r="T4884" s="9" t="s">
        <v>2372</v>
      </c>
      <c r="U4884" s="9" t="s">
        <v>239</v>
      </c>
      <c r="V4884" s="9" t="s">
        <v>2372</v>
      </c>
      <c r="W4884" s="14">
        <v>2</v>
      </c>
    </row>
    <row r="4885" spans="1:23" x14ac:dyDescent="0.25">
      <c r="A4885" s="8">
        <v>1324</v>
      </c>
      <c r="B4885" s="9" t="s">
        <v>18580</v>
      </c>
      <c r="C4885" s="9" t="s">
        <v>22</v>
      </c>
      <c r="D4885" s="9" t="s">
        <v>18581</v>
      </c>
      <c r="E4885" s="9" t="s">
        <v>18582</v>
      </c>
      <c r="F4885" s="9" t="s">
        <v>18583</v>
      </c>
      <c r="G4885" s="12">
        <v>18</v>
      </c>
      <c r="H4885" s="9" t="s">
        <v>2935</v>
      </c>
      <c r="I4885" s="9" t="s">
        <v>2935</v>
      </c>
      <c r="J4885" s="12">
        <v>1</v>
      </c>
      <c r="K4885" s="13">
        <v>44238</v>
      </c>
      <c r="L4885" s="86">
        <f>(Tabla2[[#This Row],[release_year]]-'VARIANZA Y DES. EST'!$L$11)^2</f>
        <v>33.870100322899837</v>
      </c>
      <c r="M4885" s="12">
        <v>2020</v>
      </c>
      <c r="N4885" s="9" t="s">
        <v>35</v>
      </c>
      <c r="O4885" s="9" t="s">
        <v>18540</v>
      </c>
      <c r="P4885" s="12">
        <v>119</v>
      </c>
      <c r="Q4885" s="12">
        <v>119</v>
      </c>
      <c r="R4885" s="12">
        <v>377.71932009868493</v>
      </c>
      <c r="S4885" s="12" t="s">
        <v>28</v>
      </c>
      <c r="T4885" s="9" t="s">
        <v>3319</v>
      </c>
      <c r="U4885" s="9" t="s">
        <v>45</v>
      </c>
      <c r="V4885" s="9" t="s">
        <v>3319</v>
      </c>
      <c r="W4885" s="14">
        <v>3</v>
      </c>
    </row>
    <row r="4886" spans="1:23" x14ac:dyDescent="0.25">
      <c r="A4886" s="8">
        <v>1500</v>
      </c>
      <c r="B4886" s="9" t="s">
        <v>18584</v>
      </c>
      <c r="C4886" s="9" t="s">
        <v>22</v>
      </c>
      <c r="D4886" s="9" t="s">
        <v>18585</v>
      </c>
      <c r="E4886" s="9" t="s">
        <v>8965</v>
      </c>
      <c r="F4886" s="9" t="s">
        <v>18586</v>
      </c>
      <c r="G4886" s="12">
        <v>9</v>
      </c>
      <c r="H4886" s="9" t="s">
        <v>25</v>
      </c>
      <c r="I4886" s="9" t="s">
        <v>25</v>
      </c>
      <c r="J4886" s="12">
        <v>1</v>
      </c>
      <c r="K4886" s="16">
        <v>44188</v>
      </c>
      <c r="L4886" s="86">
        <f>(Tabla2[[#This Row],[release_year]]-'VARIANZA Y DES. EST'!$L$11)^2</f>
        <v>33.870100322899837</v>
      </c>
      <c r="M4886" s="12">
        <v>2020</v>
      </c>
      <c r="N4886" s="9" t="s">
        <v>43</v>
      </c>
      <c r="O4886" s="9" t="s">
        <v>18540</v>
      </c>
      <c r="P4886" s="12">
        <v>119</v>
      </c>
      <c r="Q4886" s="12">
        <v>119</v>
      </c>
      <c r="R4886" s="12">
        <v>377.71932009868493</v>
      </c>
      <c r="S4886" s="12" t="s">
        <v>28</v>
      </c>
      <c r="T4886" s="9" t="s">
        <v>45</v>
      </c>
      <c r="U4886" s="9" t="s">
        <v>45</v>
      </c>
      <c r="V4886" s="9" t="s">
        <v>45</v>
      </c>
      <c r="W4886" s="14">
        <v>1</v>
      </c>
    </row>
    <row r="4887" spans="1:23" x14ac:dyDescent="0.25">
      <c r="A4887" s="8">
        <v>1572</v>
      </c>
      <c r="B4887" s="9" t="s">
        <v>18587</v>
      </c>
      <c r="C4887" s="9" t="s">
        <v>22</v>
      </c>
      <c r="D4887" s="9" t="s">
        <v>18588</v>
      </c>
      <c r="E4887" s="9" t="s">
        <v>18589</v>
      </c>
      <c r="F4887" s="9" t="s">
        <v>18590</v>
      </c>
      <c r="G4887" s="12">
        <v>7</v>
      </c>
      <c r="H4887" s="9" t="s">
        <v>890</v>
      </c>
      <c r="I4887" s="9" t="s">
        <v>890</v>
      </c>
      <c r="J4887" s="12">
        <v>1</v>
      </c>
      <c r="K4887" s="13">
        <v>44174</v>
      </c>
      <c r="L4887" s="86">
        <f>(Tabla2[[#This Row],[release_year]]-'VARIANZA Y DES. EST'!$L$11)^2</f>
        <v>33.870100322899837</v>
      </c>
      <c r="M4887" s="12">
        <v>2020</v>
      </c>
      <c r="N4887" s="9" t="s">
        <v>35</v>
      </c>
      <c r="O4887" s="9" t="s">
        <v>18540</v>
      </c>
      <c r="P4887" s="12">
        <v>119</v>
      </c>
      <c r="Q4887" s="12">
        <v>119</v>
      </c>
      <c r="R4887" s="12">
        <v>377.71932009868493</v>
      </c>
      <c r="S4887" s="12" t="s">
        <v>28</v>
      </c>
      <c r="T4887" s="9" t="s">
        <v>2492</v>
      </c>
      <c r="U4887" s="9" t="s">
        <v>95</v>
      </c>
      <c r="V4887" s="9" t="s">
        <v>2492</v>
      </c>
      <c r="W4887" s="14">
        <v>3</v>
      </c>
    </row>
    <row r="4888" spans="1:23" x14ac:dyDescent="0.25">
      <c r="A4888" s="8">
        <v>2139</v>
      </c>
      <c r="B4888" s="9" t="s">
        <v>18591</v>
      </c>
      <c r="C4888" s="9" t="s">
        <v>22</v>
      </c>
      <c r="D4888" s="9" t="s">
        <v>18592</v>
      </c>
      <c r="E4888" s="9" t="s">
        <v>14466</v>
      </c>
      <c r="F4888" s="18" t="s">
        <v>18593</v>
      </c>
      <c r="G4888" s="12">
        <v>10</v>
      </c>
      <c r="H4888" s="9" t="s">
        <v>126</v>
      </c>
      <c r="I4888" s="9" t="s">
        <v>5012</v>
      </c>
      <c r="J4888" s="12">
        <v>2</v>
      </c>
      <c r="K4888" s="13">
        <v>44056</v>
      </c>
      <c r="L4888" s="86">
        <f>(Tabla2[[#This Row],[release_year]]-'VARIANZA Y DES. EST'!$L$11)^2</f>
        <v>3.3116808838167522</v>
      </c>
      <c r="M4888" s="12">
        <v>2016</v>
      </c>
      <c r="N4888" s="9" t="s">
        <v>1991</v>
      </c>
      <c r="O4888" s="9" t="s">
        <v>18540</v>
      </c>
      <c r="P4888" s="12">
        <v>119</v>
      </c>
      <c r="Q4888" s="12">
        <v>119</v>
      </c>
      <c r="R4888" s="12">
        <v>377.71932009868493</v>
      </c>
      <c r="S4888" s="12" t="s">
        <v>28</v>
      </c>
      <c r="T4888" s="9" t="s">
        <v>144</v>
      </c>
      <c r="U4888" s="9" t="s">
        <v>45</v>
      </c>
      <c r="V4888" s="9" t="s">
        <v>144</v>
      </c>
      <c r="W4888" s="14">
        <v>2</v>
      </c>
    </row>
    <row r="4889" spans="1:23" x14ac:dyDescent="0.25">
      <c r="A4889" s="8">
        <v>2673</v>
      </c>
      <c r="B4889" s="9" t="s">
        <v>18594</v>
      </c>
      <c r="C4889" s="9" t="s">
        <v>22</v>
      </c>
      <c r="D4889" s="9" t="s">
        <v>18595</v>
      </c>
      <c r="E4889" s="9" t="s">
        <v>18596</v>
      </c>
      <c r="F4889" s="9" t="s">
        <v>18597</v>
      </c>
      <c r="G4889" s="12">
        <v>5</v>
      </c>
      <c r="H4889" s="9" t="s">
        <v>25</v>
      </c>
      <c r="I4889" s="9" t="s">
        <v>25</v>
      </c>
      <c r="J4889" s="12">
        <v>1</v>
      </c>
      <c r="K4889" s="13">
        <v>43938</v>
      </c>
      <c r="L4889" s="86">
        <f>(Tabla2[[#This Row],[release_year]]-'VARIANZA Y DES. EST'!$L$11)^2</f>
        <v>33.870100322899837</v>
      </c>
      <c r="M4889" s="12">
        <v>2020</v>
      </c>
      <c r="N4889" s="9" t="s">
        <v>1991</v>
      </c>
      <c r="O4889" s="9" t="s">
        <v>18540</v>
      </c>
      <c r="P4889" s="12">
        <v>119</v>
      </c>
      <c r="Q4889" s="12">
        <v>119</v>
      </c>
      <c r="R4889" s="12">
        <v>377.71932009868493</v>
      </c>
      <c r="S4889" s="12" t="s">
        <v>28</v>
      </c>
      <c r="T4889" s="9" t="s">
        <v>144</v>
      </c>
      <c r="U4889" s="9" t="s">
        <v>45</v>
      </c>
      <c r="V4889" s="9" t="s">
        <v>144</v>
      </c>
      <c r="W4889" s="14">
        <v>2</v>
      </c>
    </row>
    <row r="4890" spans="1:23" x14ac:dyDescent="0.25">
      <c r="A4890" s="8">
        <v>2679</v>
      </c>
      <c r="B4890" s="9" t="s">
        <v>18598</v>
      </c>
      <c r="C4890" s="9" t="s">
        <v>22</v>
      </c>
      <c r="D4890" s="9" t="s">
        <v>18599</v>
      </c>
      <c r="E4890" s="9" t="s">
        <v>1942</v>
      </c>
      <c r="F4890" s="9" t="s">
        <v>18600</v>
      </c>
      <c r="G4890" s="12">
        <v>10</v>
      </c>
      <c r="H4890" s="9" t="s">
        <v>25</v>
      </c>
      <c r="I4890" s="9" t="s">
        <v>25</v>
      </c>
      <c r="J4890" s="12">
        <v>1</v>
      </c>
      <c r="K4890" s="13">
        <v>43937</v>
      </c>
      <c r="L4890" s="86">
        <f>(Tabla2[[#This Row],[release_year]]-'VARIANZA Y DES. EST'!$L$11)^2</f>
        <v>0.67207602404598188</v>
      </c>
      <c r="M4890" s="12">
        <v>2015</v>
      </c>
      <c r="N4890" s="9" t="s">
        <v>99</v>
      </c>
      <c r="O4890" s="9" t="s">
        <v>18540</v>
      </c>
      <c r="P4890" s="12">
        <v>119</v>
      </c>
      <c r="Q4890" s="12">
        <v>119</v>
      </c>
      <c r="R4890" s="12">
        <v>377.71932009868493</v>
      </c>
      <c r="S4890" s="12" t="s">
        <v>28</v>
      </c>
      <c r="T4890" s="9" t="s">
        <v>18189</v>
      </c>
      <c r="U4890" s="9" t="s">
        <v>30</v>
      </c>
      <c r="V4890" s="9" t="s">
        <v>18189</v>
      </c>
      <c r="W4890" s="14">
        <v>3</v>
      </c>
    </row>
    <row r="4891" spans="1:23" x14ac:dyDescent="0.25">
      <c r="A4891" s="8">
        <v>2853</v>
      </c>
      <c r="B4891" s="9" t="s">
        <v>18601</v>
      </c>
      <c r="C4891" s="9" t="s">
        <v>22</v>
      </c>
      <c r="D4891" s="9" t="s">
        <v>18602</v>
      </c>
      <c r="E4891" s="9" t="s">
        <v>18603</v>
      </c>
      <c r="F4891" s="18" t="s">
        <v>18604</v>
      </c>
      <c r="G4891" s="12">
        <v>11</v>
      </c>
      <c r="H4891" s="9" t="s">
        <v>126</v>
      </c>
      <c r="I4891" s="9" t="s">
        <v>126</v>
      </c>
      <c r="J4891" s="12">
        <v>1</v>
      </c>
      <c r="K4891" s="13">
        <v>43893</v>
      </c>
      <c r="L4891" s="86">
        <f>(Tabla2[[#This Row],[release_year]]-'VARIANZA Y DES. EST'!$L$11)^2</f>
        <v>10.1136565849629</v>
      </c>
      <c r="M4891" s="12">
        <v>2011</v>
      </c>
      <c r="N4891" s="9" t="s">
        <v>1991</v>
      </c>
      <c r="O4891" s="9" t="s">
        <v>18540</v>
      </c>
      <c r="P4891" s="12">
        <v>119</v>
      </c>
      <c r="Q4891" s="12">
        <v>119</v>
      </c>
      <c r="R4891" s="12">
        <v>377.71932009868493</v>
      </c>
      <c r="S4891" s="12" t="s">
        <v>28</v>
      </c>
      <c r="T4891" s="9" t="s">
        <v>4008</v>
      </c>
      <c r="U4891" s="9" t="s">
        <v>45</v>
      </c>
      <c r="V4891" s="9" t="s">
        <v>4008</v>
      </c>
      <c r="W4891" s="14">
        <v>2</v>
      </c>
    </row>
    <row r="4892" spans="1:23" x14ac:dyDescent="0.25">
      <c r="A4892" s="8">
        <v>3039</v>
      </c>
      <c r="B4892" s="9" t="s">
        <v>18605</v>
      </c>
      <c r="C4892" s="9" t="s">
        <v>22</v>
      </c>
      <c r="D4892" s="9" t="s">
        <v>18606</v>
      </c>
      <c r="E4892" s="9" t="s">
        <v>18607</v>
      </c>
      <c r="F4892" s="9" t="s">
        <v>18608</v>
      </c>
      <c r="G4892" s="12">
        <v>8</v>
      </c>
      <c r="H4892" s="9" t="s">
        <v>126</v>
      </c>
      <c r="I4892" s="9" t="s">
        <v>126</v>
      </c>
      <c r="J4892" s="12">
        <v>1</v>
      </c>
      <c r="K4892" s="13">
        <v>43840</v>
      </c>
      <c r="L4892" s="86">
        <f>(Tabla2[[#This Row],[release_year]]-'VARIANZA Y DES. EST'!$L$11)^2</f>
        <v>3.2471164275211517E-2</v>
      </c>
      <c r="M4892" s="12">
        <v>2014</v>
      </c>
      <c r="N4892" s="9" t="s">
        <v>1991</v>
      </c>
      <c r="O4892" s="9" t="s">
        <v>18540</v>
      </c>
      <c r="P4892" s="12">
        <v>119</v>
      </c>
      <c r="Q4892" s="12">
        <v>119</v>
      </c>
      <c r="R4892" s="12">
        <v>377.71932009868493</v>
      </c>
      <c r="S4892" s="12" t="s">
        <v>28</v>
      </c>
      <c r="T4892" s="9" t="s">
        <v>4150</v>
      </c>
      <c r="U4892" s="9" t="s">
        <v>38</v>
      </c>
      <c r="V4892" s="9" t="s">
        <v>4150</v>
      </c>
      <c r="W4892" s="14">
        <v>3</v>
      </c>
    </row>
    <row r="4893" spans="1:23" x14ac:dyDescent="0.25">
      <c r="A4893" s="8">
        <v>3069</v>
      </c>
      <c r="B4893" s="9" t="s">
        <v>18609</v>
      </c>
      <c r="C4893" s="9" t="s">
        <v>22</v>
      </c>
      <c r="D4893" s="9" t="s">
        <v>18610</v>
      </c>
      <c r="E4893" s="9" t="s">
        <v>18564</v>
      </c>
      <c r="F4893" s="9" t="s">
        <v>18611</v>
      </c>
      <c r="G4893" s="12">
        <v>10</v>
      </c>
      <c r="H4893" s="9" t="s">
        <v>468</v>
      </c>
      <c r="I4893" s="9" t="s">
        <v>8650</v>
      </c>
      <c r="J4893" s="12">
        <v>2</v>
      </c>
      <c r="K4893" s="13">
        <v>43831</v>
      </c>
      <c r="L4893" s="86">
        <f>(Tabla2[[#This Row],[release_year]]-'VARIANZA Y DES. EST'!$L$11)^2</f>
        <v>66.915632286109044</v>
      </c>
      <c r="M4893" s="12">
        <v>2006</v>
      </c>
      <c r="N4893" s="9" t="s">
        <v>1991</v>
      </c>
      <c r="O4893" s="9" t="s">
        <v>18540</v>
      </c>
      <c r="P4893" s="12">
        <v>119</v>
      </c>
      <c r="Q4893" s="12">
        <v>119</v>
      </c>
      <c r="R4893" s="12">
        <v>377.71932009868493</v>
      </c>
      <c r="S4893" s="12" t="s">
        <v>28</v>
      </c>
      <c r="T4893" s="9" t="s">
        <v>77</v>
      </c>
      <c r="U4893" s="9" t="s">
        <v>45</v>
      </c>
      <c r="V4893" s="9" t="s">
        <v>77</v>
      </c>
      <c r="W4893" s="14">
        <v>3</v>
      </c>
    </row>
    <row r="4894" spans="1:23" x14ac:dyDescent="0.25">
      <c r="A4894" s="8">
        <v>3140</v>
      </c>
      <c r="B4894" s="9" t="s">
        <v>18612</v>
      </c>
      <c r="C4894" s="9" t="s">
        <v>22</v>
      </c>
      <c r="D4894" s="9" t="s">
        <v>18613</v>
      </c>
      <c r="E4894" s="9" t="s">
        <v>18614</v>
      </c>
      <c r="F4894" s="9" t="s">
        <v>18615</v>
      </c>
      <c r="G4894" s="12">
        <v>12</v>
      </c>
      <c r="H4894" s="9" t="s">
        <v>518</v>
      </c>
      <c r="I4894" s="9" t="s">
        <v>518</v>
      </c>
      <c r="J4894" s="12">
        <v>1</v>
      </c>
      <c r="K4894" s="16">
        <v>43814</v>
      </c>
      <c r="L4894" s="86">
        <f>(Tabla2[[#This Row],[release_year]]-'VARIANZA Y DES. EST'!$L$11)^2</f>
        <v>51.555237145879822</v>
      </c>
      <c r="M4894" s="12">
        <v>2007</v>
      </c>
      <c r="N4894" s="9" t="s">
        <v>35</v>
      </c>
      <c r="O4894" s="9" t="s">
        <v>18540</v>
      </c>
      <c r="P4894" s="12">
        <v>119</v>
      </c>
      <c r="Q4894" s="12">
        <v>119</v>
      </c>
      <c r="R4894" s="12">
        <v>377.71932009868493</v>
      </c>
      <c r="S4894" s="12" t="s">
        <v>28</v>
      </c>
      <c r="T4894" s="9" t="s">
        <v>2492</v>
      </c>
      <c r="U4894" s="9" t="s">
        <v>95</v>
      </c>
      <c r="V4894" s="9" t="s">
        <v>2492</v>
      </c>
      <c r="W4894" s="14">
        <v>3</v>
      </c>
    </row>
    <row r="4895" spans="1:23" x14ac:dyDescent="0.25">
      <c r="A4895" s="8">
        <v>3245</v>
      </c>
      <c r="B4895" s="9" t="s">
        <v>18616</v>
      </c>
      <c r="C4895" s="9" t="s">
        <v>22</v>
      </c>
      <c r="D4895" s="9" t="s">
        <v>18617</v>
      </c>
      <c r="E4895" s="9" t="s">
        <v>12587</v>
      </c>
      <c r="F4895" s="9" t="s">
        <v>18618</v>
      </c>
      <c r="G4895" s="12">
        <v>1</v>
      </c>
      <c r="H4895" s="9" t="s">
        <v>25</v>
      </c>
      <c r="I4895" s="9" t="s">
        <v>25</v>
      </c>
      <c r="J4895" s="12">
        <v>1</v>
      </c>
      <c r="K4895" s="16">
        <v>43791</v>
      </c>
      <c r="L4895" s="86">
        <f>(Tabla2[[#This Row],[release_year]]-'VARIANZA Y DES. EST'!$L$11)^2</f>
        <v>23.230495463129063</v>
      </c>
      <c r="M4895" s="12">
        <v>2019</v>
      </c>
      <c r="N4895" s="9" t="s">
        <v>76</v>
      </c>
      <c r="O4895" s="9" t="s">
        <v>18540</v>
      </c>
      <c r="P4895" s="12">
        <v>119</v>
      </c>
      <c r="Q4895" s="12">
        <v>119</v>
      </c>
      <c r="R4895" s="12">
        <v>377.71932009868493</v>
      </c>
      <c r="S4895" s="12" t="s">
        <v>28</v>
      </c>
      <c r="T4895" s="9" t="s">
        <v>83</v>
      </c>
      <c r="U4895" s="9" t="s">
        <v>57</v>
      </c>
      <c r="V4895" s="9" t="s">
        <v>83</v>
      </c>
      <c r="W4895" s="14">
        <v>2</v>
      </c>
    </row>
    <row r="4896" spans="1:23" x14ac:dyDescent="0.25">
      <c r="A4896" s="8">
        <v>3335</v>
      </c>
      <c r="B4896" s="9" t="s">
        <v>18619</v>
      </c>
      <c r="C4896" s="9" t="s">
        <v>22</v>
      </c>
      <c r="D4896" s="9" t="s">
        <v>18620</v>
      </c>
      <c r="E4896" s="18" t="s">
        <v>18621</v>
      </c>
      <c r="F4896" s="9" t="s">
        <v>18622</v>
      </c>
      <c r="G4896" s="12">
        <v>8</v>
      </c>
      <c r="H4896" s="9" t="s">
        <v>518</v>
      </c>
      <c r="I4896" s="9" t="s">
        <v>518</v>
      </c>
      <c r="J4896" s="12">
        <v>1</v>
      </c>
      <c r="K4896" s="13">
        <v>43770</v>
      </c>
      <c r="L4896" s="86">
        <f>(Tabla2[[#This Row],[release_year]]-'VARIANZA Y DES. EST'!$L$11)^2</f>
        <v>23.230495463129063</v>
      </c>
      <c r="M4896" s="12">
        <v>2019</v>
      </c>
      <c r="N4896" s="9" t="s">
        <v>35</v>
      </c>
      <c r="O4896" s="9" t="s">
        <v>18540</v>
      </c>
      <c r="P4896" s="12">
        <v>119</v>
      </c>
      <c r="Q4896" s="12">
        <v>119</v>
      </c>
      <c r="R4896" s="12">
        <v>377.71932009868493</v>
      </c>
      <c r="S4896" s="12" t="s">
        <v>28</v>
      </c>
      <c r="T4896" s="9" t="s">
        <v>4211</v>
      </c>
      <c r="U4896" s="9" t="s">
        <v>38</v>
      </c>
      <c r="V4896" s="9" t="s">
        <v>4211</v>
      </c>
      <c r="W4896" s="14">
        <v>2</v>
      </c>
    </row>
    <row r="4897" spans="1:23" x14ac:dyDescent="0.25">
      <c r="A4897" s="8">
        <v>3594</v>
      </c>
      <c r="B4897" s="9" t="s">
        <v>18623</v>
      </c>
      <c r="C4897" s="9" t="s">
        <v>22</v>
      </c>
      <c r="D4897" s="9" t="s">
        <v>18624</v>
      </c>
      <c r="E4897" s="9" t="s">
        <v>18625</v>
      </c>
      <c r="F4897" s="9" t="s">
        <v>18626</v>
      </c>
      <c r="G4897" s="12">
        <v>8</v>
      </c>
      <c r="H4897" s="9" t="s">
        <v>518</v>
      </c>
      <c r="I4897" s="9" t="s">
        <v>518</v>
      </c>
      <c r="J4897" s="12">
        <v>1</v>
      </c>
      <c r="K4897" s="13">
        <v>43691</v>
      </c>
      <c r="L4897" s="86">
        <f>(Tabla2[[#This Row],[release_year]]-'VARIANZA Y DES. EST'!$L$11)^2</f>
        <v>23.230495463129063</v>
      </c>
      <c r="M4897" s="12">
        <v>2019</v>
      </c>
      <c r="N4897" s="9" t="s">
        <v>35</v>
      </c>
      <c r="O4897" s="9" t="s">
        <v>18540</v>
      </c>
      <c r="P4897" s="12">
        <v>119</v>
      </c>
      <c r="Q4897" s="12">
        <v>119</v>
      </c>
      <c r="R4897" s="12">
        <v>377.71932009868493</v>
      </c>
      <c r="S4897" s="12" t="s">
        <v>28</v>
      </c>
      <c r="T4897" s="9" t="s">
        <v>70</v>
      </c>
      <c r="U4897" s="9" t="s">
        <v>45</v>
      </c>
      <c r="V4897" s="9" t="s">
        <v>70</v>
      </c>
      <c r="W4897" s="14">
        <v>2</v>
      </c>
    </row>
    <row r="4898" spans="1:23" x14ac:dyDescent="0.25">
      <c r="A4898" s="8">
        <v>3764</v>
      </c>
      <c r="B4898" s="9" t="s">
        <v>18627</v>
      </c>
      <c r="C4898" s="9" t="s">
        <v>22</v>
      </c>
      <c r="D4898" s="9" t="s">
        <v>18628</v>
      </c>
      <c r="E4898" s="18" t="s">
        <v>18629</v>
      </c>
      <c r="F4898" s="18" t="s">
        <v>18630</v>
      </c>
      <c r="G4898" s="12">
        <v>16</v>
      </c>
      <c r="H4898" s="9" t="s">
        <v>390</v>
      </c>
      <c r="I4898" s="9" t="s">
        <v>390</v>
      </c>
      <c r="J4898" s="12">
        <v>1</v>
      </c>
      <c r="K4898" s="13">
        <v>43623</v>
      </c>
      <c r="L4898" s="86">
        <f>(Tabla2[[#This Row],[release_year]]-'VARIANZA Y DES. EST'!$L$11)^2</f>
        <v>23.230495463129063</v>
      </c>
      <c r="M4898" s="12">
        <v>2019</v>
      </c>
      <c r="N4898" s="9" t="s">
        <v>76</v>
      </c>
      <c r="O4898" s="9" t="s">
        <v>18540</v>
      </c>
      <c r="P4898" s="12">
        <v>119</v>
      </c>
      <c r="Q4898" s="12">
        <v>119</v>
      </c>
      <c r="R4898" s="12">
        <v>377.71932009868493</v>
      </c>
      <c r="S4898" s="12" t="s">
        <v>28</v>
      </c>
      <c r="T4898" s="9" t="s">
        <v>9271</v>
      </c>
      <c r="U4898" s="9" t="s">
        <v>45</v>
      </c>
      <c r="V4898" s="9" t="s">
        <v>9271</v>
      </c>
      <c r="W4898" s="14">
        <v>3</v>
      </c>
    </row>
    <row r="4899" spans="1:23" x14ac:dyDescent="0.25">
      <c r="A4899" s="8">
        <v>3870</v>
      </c>
      <c r="B4899" s="9" t="s">
        <v>18631</v>
      </c>
      <c r="C4899" s="9" t="s">
        <v>22</v>
      </c>
      <c r="D4899" s="9" t="s">
        <v>18632</v>
      </c>
      <c r="E4899" s="18" t="s">
        <v>3588</v>
      </c>
      <c r="F4899" s="9" t="s">
        <v>18633</v>
      </c>
      <c r="G4899" s="12">
        <v>12</v>
      </c>
      <c r="H4899" s="9" t="s">
        <v>25</v>
      </c>
      <c r="I4899" s="9" t="s">
        <v>25</v>
      </c>
      <c r="J4899" s="12">
        <v>1</v>
      </c>
      <c r="K4899" s="13">
        <v>43587</v>
      </c>
      <c r="L4899" s="86">
        <f>(Tabla2[[#This Row],[release_year]]-'VARIANZA Y DES. EST'!$L$11)^2</f>
        <v>1.3928663045044412</v>
      </c>
      <c r="M4899" s="12">
        <v>2013</v>
      </c>
      <c r="N4899" s="9" t="s">
        <v>1991</v>
      </c>
      <c r="O4899" s="9" t="s">
        <v>18540</v>
      </c>
      <c r="P4899" s="12">
        <v>119</v>
      </c>
      <c r="Q4899" s="12">
        <v>119</v>
      </c>
      <c r="R4899" s="12">
        <v>377.71932009868493</v>
      </c>
      <c r="S4899" s="12" t="s">
        <v>28</v>
      </c>
      <c r="T4899" s="9" t="s">
        <v>38</v>
      </c>
      <c r="U4899" s="9" t="s">
        <v>38</v>
      </c>
      <c r="V4899" s="9" t="s">
        <v>38</v>
      </c>
      <c r="W4899" s="14">
        <v>1</v>
      </c>
    </row>
    <row r="4900" spans="1:23" x14ac:dyDescent="0.25">
      <c r="A4900" s="8">
        <v>3886</v>
      </c>
      <c r="B4900" s="9" t="s">
        <v>18634</v>
      </c>
      <c r="C4900" s="9" t="s">
        <v>22</v>
      </c>
      <c r="D4900" s="9" t="s">
        <v>18635</v>
      </c>
      <c r="E4900" s="18" t="s">
        <v>18636</v>
      </c>
      <c r="F4900" s="9" t="s">
        <v>18637</v>
      </c>
      <c r="G4900" s="12">
        <v>6</v>
      </c>
      <c r="H4900" s="9" t="s">
        <v>518</v>
      </c>
      <c r="I4900" s="9" t="s">
        <v>518</v>
      </c>
      <c r="J4900" s="12">
        <v>1</v>
      </c>
      <c r="K4900" s="13">
        <v>43584</v>
      </c>
      <c r="L4900" s="86">
        <f>(Tabla2[[#This Row],[release_year]]-'VARIANZA Y DES. EST'!$L$11)^2</f>
        <v>14.590890603358293</v>
      </c>
      <c r="M4900" s="12">
        <v>2018</v>
      </c>
      <c r="N4900" s="9" t="s">
        <v>76</v>
      </c>
      <c r="O4900" s="9" t="s">
        <v>18540</v>
      </c>
      <c r="P4900" s="12">
        <v>119</v>
      </c>
      <c r="Q4900" s="12">
        <v>119</v>
      </c>
      <c r="R4900" s="12">
        <v>377.71932009868493</v>
      </c>
      <c r="S4900" s="12" t="s">
        <v>28</v>
      </c>
      <c r="T4900" s="9" t="s">
        <v>118</v>
      </c>
      <c r="U4900" s="9" t="s">
        <v>45</v>
      </c>
      <c r="V4900" s="9" t="s">
        <v>118</v>
      </c>
      <c r="W4900" s="14">
        <v>3</v>
      </c>
    </row>
    <row r="4901" spans="1:23" x14ac:dyDescent="0.25">
      <c r="A4901" s="8">
        <v>3917</v>
      </c>
      <c r="B4901" s="9" t="s">
        <v>18638</v>
      </c>
      <c r="C4901" s="9" t="s">
        <v>22</v>
      </c>
      <c r="D4901" s="9" t="s">
        <v>18639</v>
      </c>
      <c r="E4901" s="9" t="s">
        <v>18640</v>
      </c>
      <c r="F4901" s="18" t="s">
        <v>18641</v>
      </c>
      <c r="G4901" s="12">
        <v>8</v>
      </c>
      <c r="H4901" s="9" t="s">
        <v>518</v>
      </c>
      <c r="I4901" s="9" t="s">
        <v>518</v>
      </c>
      <c r="J4901" s="12">
        <v>1</v>
      </c>
      <c r="K4901" s="13">
        <v>43570</v>
      </c>
      <c r="L4901" s="86">
        <f>(Tabla2[[#This Row],[release_year]]-'VARIANZA Y DES. EST'!$L$11)^2</f>
        <v>14.590890603358293</v>
      </c>
      <c r="M4901" s="12">
        <v>2018</v>
      </c>
      <c r="N4901" s="9" t="s">
        <v>35</v>
      </c>
      <c r="O4901" s="9" t="s">
        <v>18540</v>
      </c>
      <c r="P4901" s="12">
        <v>119</v>
      </c>
      <c r="Q4901" s="12">
        <v>119</v>
      </c>
      <c r="R4901" s="12">
        <v>377.71932009868493</v>
      </c>
      <c r="S4901" s="12" t="s">
        <v>28</v>
      </c>
      <c r="T4901" s="9" t="s">
        <v>77</v>
      </c>
      <c r="U4901" s="9" t="s">
        <v>45</v>
      </c>
      <c r="V4901" s="9" t="s">
        <v>77</v>
      </c>
      <c r="W4901" s="14">
        <v>3</v>
      </c>
    </row>
    <row r="4902" spans="1:23" x14ac:dyDescent="0.25">
      <c r="A4902" s="8">
        <v>4070</v>
      </c>
      <c r="B4902" s="9" t="s">
        <v>18642</v>
      </c>
      <c r="C4902" s="9" t="s">
        <v>22</v>
      </c>
      <c r="D4902" s="9" t="s">
        <v>18643</v>
      </c>
      <c r="E4902" s="9" t="s">
        <v>13845</v>
      </c>
      <c r="F4902" s="9" t="s">
        <v>18644</v>
      </c>
      <c r="G4902" s="12">
        <v>11</v>
      </c>
      <c r="H4902" s="9" t="s">
        <v>3522</v>
      </c>
      <c r="I4902" s="9" t="s">
        <v>3522</v>
      </c>
      <c r="J4902" s="12">
        <v>1</v>
      </c>
      <c r="K4902" s="13">
        <v>43523</v>
      </c>
      <c r="L4902" s="86">
        <f>(Tabla2[[#This Row],[release_year]]-'VARIANZA Y DES. EST'!$L$11)^2</f>
        <v>0.67207602404598188</v>
      </c>
      <c r="M4902" s="12">
        <v>2015</v>
      </c>
      <c r="N4902" s="9" t="s">
        <v>35</v>
      </c>
      <c r="O4902" s="9" t="s">
        <v>18540</v>
      </c>
      <c r="P4902" s="12">
        <v>119</v>
      </c>
      <c r="Q4902" s="12">
        <v>119</v>
      </c>
      <c r="R4902" s="12">
        <v>377.71932009868493</v>
      </c>
      <c r="S4902" s="12" t="s">
        <v>28</v>
      </c>
      <c r="T4902" s="9" t="s">
        <v>4337</v>
      </c>
      <c r="U4902" s="9" t="s">
        <v>38</v>
      </c>
      <c r="V4902" s="9" t="s">
        <v>4337</v>
      </c>
      <c r="W4902" s="14">
        <v>3</v>
      </c>
    </row>
    <row r="4903" spans="1:23" x14ac:dyDescent="0.25">
      <c r="A4903" s="8">
        <v>4162</v>
      </c>
      <c r="B4903" s="9" t="s">
        <v>18645</v>
      </c>
      <c r="C4903" s="9" t="s">
        <v>22</v>
      </c>
      <c r="D4903" s="9" t="s">
        <v>18646</v>
      </c>
      <c r="E4903" s="9" t="s">
        <v>18647</v>
      </c>
      <c r="F4903" s="9" t="s">
        <v>18648</v>
      </c>
      <c r="G4903" s="12">
        <v>5</v>
      </c>
      <c r="H4903" s="9" t="s">
        <v>2935</v>
      </c>
      <c r="I4903" s="9" t="s">
        <v>2935</v>
      </c>
      <c r="J4903" s="12">
        <v>1</v>
      </c>
      <c r="K4903" s="13">
        <v>43493</v>
      </c>
      <c r="L4903" s="86">
        <f>(Tabla2[[#This Row],[release_year]]-'VARIANZA Y DES. EST'!$L$11)^2</f>
        <v>7.9512857435875226</v>
      </c>
      <c r="M4903" s="12">
        <v>2017</v>
      </c>
      <c r="N4903" s="9" t="s">
        <v>35</v>
      </c>
      <c r="O4903" s="9" t="s">
        <v>18540</v>
      </c>
      <c r="P4903" s="12">
        <v>119</v>
      </c>
      <c r="Q4903" s="12">
        <v>119</v>
      </c>
      <c r="R4903" s="12">
        <v>377.71932009868493</v>
      </c>
      <c r="S4903" s="12" t="s">
        <v>28</v>
      </c>
      <c r="T4903" s="9" t="s">
        <v>10974</v>
      </c>
      <c r="U4903" s="9" t="s">
        <v>45</v>
      </c>
      <c r="V4903" s="9" t="s">
        <v>10974</v>
      </c>
      <c r="W4903" s="14">
        <v>3</v>
      </c>
    </row>
    <row r="4904" spans="1:23" x14ac:dyDescent="0.25">
      <c r="A4904" s="8">
        <v>4171</v>
      </c>
      <c r="B4904" s="9" t="s">
        <v>18649</v>
      </c>
      <c r="C4904" s="9" t="s">
        <v>22</v>
      </c>
      <c r="D4904" s="9" t="s">
        <v>18650</v>
      </c>
      <c r="E4904" s="18"/>
      <c r="F4904" s="18"/>
      <c r="G4904" s="12">
        <v>0</v>
      </c>
      <c r="H4904" s="9" t="s">
        <v>25</v>
      </c>
      <c r="I4904" s="9" t="s">
        <v>6255</v>
      </c>
      <c r="J4904" s="12">
        <v>2</v>
      </c>
      <c r="K4904" s="13">
        <v>43490</v>
      </c>
      <c r="L4904" s="86">
        <f>(Tabla2[[#This Row],[release_year]]-'VARIANZA Y DES. EST'!$L$11)^2</f>
        <v>23.230495463129063</v>
      </c>
      <c r="M4904" s="12">
        <v>2019</v>
      </c>
      <c r="N4904" s="9" t="s">
        <v>76</v>
      </c>
      <c r="O4904" s="9" t="s">
        <v>18540</v>
      </c>
      <c r="P4904" s="12">
        <v>119</v>
      </c>
      <c r="Q4904" s="12">
        <v>119</v>
      </c>
      <c r="R4904" s="12">
        <v>377.71932009868493</v>
      </c>
      <c r="S4904" s="12" t="s">
        <v>28</v>
      </c>
      <c r="T4904" s="9" t="s">
        <v>4211</v>
      </c>
      <c r="U4904" s="9" t="s">
        <v>38</v>
      </c>
      <c r="V4904" s="9" t="s">
        <v>4211</v>
      </c>
      <c r="W4904" s="14">
        <v>2</v>
      </c>
    </row>
    <row r="4905" spans="1:23" x14ac:dyDescent="0.25">
      <c r="A4905" s="8">
        <v>4359</v>
      </c>
      <c r="B4905" s="9" t="s">
        <v>18651</v>
      </c>
      <c r="C4905" s="9" t="s">
        <v>22</v>
      </c>
      <c r="D4905" s="9" t="s">
        <v>18652</v>
      </c>
      <c r="E4905" s="9" t="s">
        <v>18653</v>
      </c>
      <c r="F4905" s="9" t="s">
        <v>18654</v>
      </c>
      <c r="G4905" s="12">
        <v>12</v>
      </c>
      <c r="H4905" s="9" t="s">
        <v>518</v>
      </c>
      <c r="I4905" s="9" t="s">
        <v>518</v>
      </c>
      <c r="J4905" s="12">
        <v>1</v>
      </c>
      <c r="K4905" s="16">
        <v>43434</v>
      </c>
      <c r="L4905" s="86">
        <f>(Tabla2[[#This Row],[release_year]]-'VARIANZA Y DES. EST'!$L$11)^2</f>
        <v>14.590890603358293</v>
      </c>
      <c r="M4905" s="12">
        <v>2018</v>
      </c>
      <c r="N4905" s="9" t="s">
        <v>76</v>
      </c>
      <c r="O4905" s="9" t="s">
        <v>18540</v>
      </c>
      <c r="P4905" s="12">
        <v>119</v>
      </c>
      <c r="Q4905" s="12">
        <v>119</v>
      </c>
      <c r="R4905" s="12">
        <v>377.71932009868493</v>
      </c>
      <c r="S4905" s="12" t="s">
        <v>28</v>
      </c>
      <c r="T4905" s="9" t="s">
        <v>2492</v>
      </c>
      <c r="U4905" s="9" t="s">
        <v>95</v>
      </c>
      <c r="V4905" s="9" t="s">
        <v>2492</v>
      </c>
      <c r="W4905" s="14">
        <v>3</v>
      </c>
    </row>
    <row r="4906" spans="1:23" x14ac:dyDescent="0.25">
      <c r="A4906" s="8">
        <v>4396</v>
      </c>
      <c r="B4906" s="9" t="s">
        <v>18655</v>
      </c>
      <c r="C4906" s="9" t="s">
        <v>22</v>
      </c>
      <c r="D4906" s="9" t="s">
        <v>18656</v>
      </c>
      <c r="E4906" s="9" t="s">
        <v>18657</v>
      </c>
      <c r="F4906" s="9" t="s">
        <v>18658</v>
      </c>
      <c r="G4906" s="12">
        <v>8</v>
      </c>
      <c r="H4906" s="9" t="s">
        <v>518</v>
      </c>
      <c r="I4906" s="9" t="s">
        <v>518</v>
      </c>
      <c r="J4906" s="12">
        <v>1</v>
      </c>
      <c r="K4906" s="16">
        <v>43419</v>
      </c>
      <c r="L4906" s="86">
        <f>(Tabla2[[#This Row],[release_year]]-'VARIANZA Y DES. EST'!$L$11)^2</f>
        <v>14.590890603358293</v>
      </c>
      <c r="M4906" s="12">
        <v>2018</v>
      </c>
      <c r="N4906" s="9" t="s">
        <v>35</v>
      </c>
      <c r="O4906" s="9" t="s">
        <v>18540</v>
      </c>
      <c r="P4906" s="12">
        <v>119</v>
      </c>
      <c r="Q4906" s="12">
        <v>119</v>
      </c>
      <c r="R4906" s="12">
        <v>377.71932009868493</v>
      </c>
      <c r="S4906" s="12" t="s">
        <v>28</v>
      </c>
      <c r="T4906" s="9" t="s">
        <v>3179</v>
      </c>
      <c r="U4906" s="9" t="s">
        <v>514</v>
      </c>
      <c r="V4906" s="9" t="s">
        <v>3179</v>
      </c>
      <c r="W4906" s="14">
        <v>2</v>
      </c>
    </row>
    <row r="4907" spans="1:23" x14ac:dyDescent="0.25">
      <c r="A4907" s="8">
        <v>4527</v>
      </c>
      <c r="B4907" s="9" t="s">
        <v>18659</v>
      </c>
      <c r="C4907" s="9" t="s">
        <v>22</v>
      </c>
      <c r="D4907" s="9" t="s">
        <v>18660</v>
      </c>
      <c r="E4907" s="9" t="s">
        <v>18661</v>
      </c>
      <c r="F4907" s="9" t="s">
        <v>18662</v>
      </c>
      <c r="G4907" s="12">
        <v>3</v>
      </c>
      <c r="H4907" s="9" t="s">
        <v>3348</v>
      </c>
      <c r="I4907" s="9" t="s">
        <v>3348</v>
      </c>
      <c r="J4907" s="12">
        <v>1</v>
      </c>
      <c r="K4907" s="13">
        <v>43381</v>
      </c>
      <c r="L4907" s="86">
        <f>(Tabla2[[#This Row],[release_year]]-'VARIANZA Y DES. EST'!$L$11)^2</f>
        <v>14.590890603358293</v>
      </c>
      <c r="M4907" s="12">
        <v>2018</v>
      </c>
      <c r="N4907" s="9" t="s">
        <v>35</v>
      </c>
      <c r="O4907" s="9" t="s">
        <v>18540</v>
      </c>
      <c r="P4907" s="12">
        <v>119</v>
      </c>
      <c r="Q4907" s="12">
        <v>119</v>
      </c>
      <c r="R4907" s="12">
        <v>377.71932009868493</v>
      </c>
      <c r="S4907" s="12" t="s">
        <v>28</v>
      </c>
      <c r="T4907" s="9" t="s">
        <v>2930</v>
      </c>
      <c r="U4907" s="9" t="s">
        <v>38</v>
      </c>
      <c r="V4907" s="9" t="s">
        <v>2930</v>
      </c>
      <c r="W4907" s="14">
        <v>3</v>
      </c>
    </row>
    <row r="4908" spans="1:23" x14ac:dyDescent="0.25">
      <c r="A4908" s="8">
        <v>4614</v>
      </c>
      <c r="B4908" s="9" t="s">
        <v>18663</v>
      </c>
      <c r="C4908" s="9" t="s">
        <v>22</v>
      </c>
      <c r="D4908" s="9" t="s">
        <v>18664</v>
      </c>
      <c r="E4908" s="9" t="s">
        <v>18665</v>
      </c>
      <c r="F4908" s="9" t="s">
        <v>18666</v>
      </c>
      <c r="G4908" s="12">
        <v>7</v>
      </c>
      <c r="H4908" s="9" t="s">
        <v>518</v>
      </c>
      <c r="I4908" s="9" t="s">
        <v>18667</v>
      </c>
      <c r="J4908" s="12">
        <v>2</v>
      </c>
      <c r="K4908" s="13">
        <v>43374</v>
      </c>
      <c r="L4908" s="86">
        <f>(Tabla2[[#This Row],[release_year]]-'VARIANZA Y DES. EST'!$L$11)^2</f>
        <v>17.47405172519213</v>
      </c>
      <c r="M4908" s="12">
        <v>2010</v>
      </c>
      <c r="N4908" s="9" t="s">
        <v>35</v>
      </c>
      <c r="O4908" s="9" t="s">
        <v>18540</v>
      </c>
      <c r="P4908" s="12">
        <v>119</v>
      </c>
      <c r="Q4908" s="12">
        <v>119</v>
      </c>
      <c r="R4908" s="12">
        <v>377.71932009868493</v>
      </c>
      <c r="S4908" s="12" t="s">
        <v>28</v>
      </c>
      <c r="T4908" s="9" t="s">
        <v>70</v>
      </c>
      <c r="U4908" s="9" t="s">
        <v>45</v>
      </c>
      <c r="V4908" s="9" t="s">
        <v>70</v>
      </c>
      <c r="W4908" s="14">
        <v>2</v>
      </c>
    </row>
    <row r="4909" spans="1:23" x14ac:dyDescent="0.25">
      <c r="A4909" s="8">
        <v>4823</v>
      </c>
      <c r="B4909" s="9" t="s">
        <v>18668</v>
      </c>
      <c r="C4909" s="9" t="s">
        <v>22</v>
      </c>
      <c r="D4909" s="9" t="s">
        <v>18669</v>
      </c>
      <c r="E4909" s="9" t="s">
        <v>18670</v>
      </c>
      <c r="F4909" s="9" t="s">
        <v>18671</v>
      </c>
      <c r="G4909" s="12">
        <v>5</v>
      </c>
      <c r="H4909" s="9" t="s">
        <v>2924</v>
      </c>
      <c r="I4909" s="9" t="s">
        <v>2924</v>
      </c>
      <c r="J4909" s="12">
        <v>1</v>
      </c>
      <c r="K4909" s="13">
        <v>43273</v>
      </c>
      <c r="L4909" s="86">
        <f>(Tabla2[[#This Row],[release_year]]-'VARIANZA Y DES. EST'!$L$11)^2</f>
        <v>14.590890603358293</v>
      </c>
      <c r="M4909" s="12">
        <v>2018</v>
      </c>
      <c r="N4909" s="9" t="s">
        <v>76</v>
      </c>
      <c r="O4909" s="9" t="s">
        <v>18540</v>
      </c>
      <c r="P4909" s="12">
        <v>119</v>
      </c>
      <c r="Q4909" s="12">
        <v>119</v>
      </c>
      <c r="R4909" s="12">
        <v>377.71932009868493</v>
      </c>
      <c r="S4909" s="12" t="s">
        <v>28</v>
      </c>
      <c r="T4909" s="9" t="s">
        <v>3319</v>
      </c>
      <c r="U4909" s="9" t="s">
        <v>45</v>
      </c>
      <c r="V4909" s="9" t="s">
        <v>3319</v>
      </c>
      <c r="W4909" s="14">
        <v>3</v>
      </c>
    </row>
    <row r="4910" spans="1:23" x14ac:dyDescent="0.25">
      <c r="A4910" s="8">
        <v>4831</v>
      </c>
      <c r="B4910" s="9" t="s">
        <v>18672</v>
      </c>
      <c r="C4910" s="9" t="s">
        <v>22</v>
      </c>
      <c r="D4910" s="9" t="s">
        <v>18673</v>
      </c>
      <c r="E4910" s="9" t="s">
        <v>18674</v>
      </c>
      <c r="F4910" s="18" t="s">
        <v>18675</v>
      </c>
      <c r="G4910" s="12">
        <v>10</v>
      </c>
      <c r="H4910" s="9" t="s">
        <v>1786</v>
      </c>
      <c r="I4910" s="9" t="s">
        <v>18676</v>
      </c>
      <c r="J4910" s="12">
        <v>2</v>
      </c>
      <c r="K4910" s="13">
        <v>43266</v>
      </c>
      <c r="L4910" s="86">
        <f>(Tabla2[[#This Row],[release_year]]-'VARIANZA Y DES. EST'!$L$11)^2</f>
        <v>7.9512857435875226</v>
      </c>
      <c r="M4910" s="12">
        <v>2017</v>
      </c>
      <c r="N4910" s="9" t="s">
        <v>76</v>
      </c>
      <c r="O4910" s="9" t="s">
        <v>18540</v>
      </c>
      <c r="P4910" s="12">
        <v>119</v>
      </c>
      <c r="Q4910" s="12">
        <v>119</v>
      </c>
      <c r="R4910" s="12">
        <v>377.71932009868493</v>
      </c>
      <c r="S4910" s="12" t="s">
        <v>28</v>
      </c>
      <c r="T4910" s="9" t="s">
        <v>70</v>
      </c>
      <c r="U4910" s="9" t="s">
        <v>45</v>
      </c>
      <c r="V4910" s="9" t="s">
        <v>70</v>
      </c>
      <c r="W4910" s="14">
        <v>2</v>
      </c>
    </row>
    <row r="4911" spans="1:23" x14ac:dyDescent="0.25">
      <c r="A4911" s="8">
        <v>5144</v>
      </c>
      <c r="B4911" s="9" t="s">
        <v>18677</v>
      </c>
      <c r="C4911" s="9" t="s">
        <v>22</v>
      </c>
      <c r="D4911" s="9" t="s">
        <v>18678</v>
      </c>
      <c r="E4911" s="9" t="s">
        <v>18679</v>
      </c>
      <c r="F4911" s="9" t="s">
        <v>18680</v>
      </c>
      <c r="G4911" s="12">
        <v>9</v>
      </c>
      <c r="H4911" s="9" t="s">
        <v>337</v>
      </c>
      <c r="I4911" s="9" t="s">
        <v>18681</v>
      </c>
      <c r="J4911" s="12">
        <v>3</v>
      </c>
      <c r="K4911" s="13">
        <v>43070</v>
      </c>
      <c r="L4911" s="86">
        <f>(Tabla2[[#This Row],[release_year]]-'VARIANZA Y DES. EST'!$L$11)^2</f>
        <v>7.9512857435875226</v>
      </c>
      <c r="M4911" s="12">
        <v>2017</v>
      </c>
      <c r="N4911" s="9" t="s">
        <v>35</v>
      </c>
      <c r="O4911" s="9" t="s">
        <v>18540</v>
      </c>
      <c r="P4911" s="12">
        <v>119</v>
      </c>
      <c r="Q4911" s="12">
        <v>119</v>
      </c>
      <c r="R4911" s="12">
        <v>377.71932009868493</v>
      </c>
      <c r="S4911" s="12" t="s">
        <v>28</v>
      </c>
      <c r="T4911" s="9" t="s">
        <v>118</v>
      </c>
      <c r="U4911" s="9" t="s">
        <v>45</v>
      </c>
      <c r="V4911" s="9" t="s">
        <v>118</v>
      </c>
      <c r="W4911" s="14">
        <v>3</v>
      </c>
    </row>
    <row r="4912" spans="1:23" x14ac:dyDescent="0.25">
      <c r="A4912" s="8">
        <v>5268</v>
      </c>
      <c r="B4912" s="9" t="s">
        <v>18682</v>
      </c>
      <c r="C4912" s="9" t="s">
        <v>22</v>
      </c>
      <c r="D4912" s="9" t="s">
        <v>18683</v>
      </c>
      <c r="E4912" s="18" t="s">
        <v>18684</v>
      </c>
      <c r="F4912" s="9" t="s">
        <v>18685</v>
      </c>
      <c r="G4912" s="12">
        <v>6</v>
      </c>
      <c r="H4912" s="9" t="s">
        <v>25</v>
      </c>
      <c r="I4912" s="9" t="s">
        <v>25</v>
      </c>
      <c r="J4912" s="12">
        <v>1</v>
      </c>
      <c r="K4912" s="13">
        <v>43000</v>
      </c>
      <c r="L4912" s="86">
        <f>(Tabla2[[#This Row],[release_year]]-'VARIANZA Y DES. EST'!$L$11)^2</f>
        <v>3.3116808838167522</v>
      </c>
      <c r="M4912" s="12">
        <v>2016</v>
      </c>
      <c r="N4912" s="9" t="s">
        <v>1991</v>
      </c>
      <c r="O4912" s="9" t="s">
        <v>18540</v>
      </c>
      <c r="P4912" s="12">
        <v>119</v>
      </c>
      <c r="Q4912" s="12">
        <v>119</v>
      </c>
      <c r="R4912" s="12">
        <v>377.71932009868493</v>
      </c>
      <c r="S4912" s="12" t="s">
        <v>28</v>
      </c>
      <c r="T4912" s="9" t="s">
        <v>3998</v>
      </c>
      <c r="U4912" s="9" t="s">
        <v>45</v>
      </c>
      <c r="V4912" s="9" t="s">
        <v>3998</v>
      </c>
      <c r="W4912" s="14">
        <v>3</v>
      </c>
    </row>
    <row r="4913" spans="1:23" x14ac:dyDescent="0.25">
      <c r="A4913" s="8">
        <v>5443</v>
      </c>
      <c r="B4913" s="9" t="s">
        <v>18686</v>
      </c>
      <c r="C4913" s="9" t="s">
        <v>22</v>
      </c>
      <c r="D4913" s="9" t="s">
        <v>18687</v>
      </c>
      <c r="E4913" s="9" t="s">
        <v>18688</v>
      </c>
      <c r="F4913" s="9" t="s">
        <v>18689</v>
      </c>
      <c r="G4913" s="12">
        <v>9</v>
      </c>
      <c r="H4913" s="9" t="s">
        <v>2935</v>
      </c>
      <c r="I4913" s="9" t="s">
        <v>2935</v>
      </c>
      <c r="J4913" s="12">
        <v>1</v>
      </c>
      <c r="K4913" s="13">
        <v>42889</v>
      </c>
      <c r="L4913" s="86">
        <f>(Tabla2[[#This Row],[release_year]]-'VARIANZA Y DES. EST'!$L$11)^2</f>
        <v>3.3116808838167522</v>
      </c>
      <c r="M4913" s="12">
        <v>2016</v>
      </c>
      <c r="N4913" s="9" t="s">
        <v>76</v>
      </c>
      <c r="O4913" s="9" t="s">
        <v>18540</v>
      </c>
      <c r="P4913" s="12">
        <v>119</v>
      </c>
      <c r="Q4913" s="12">
        <v>119</v>
      </c>
      <c r="R4913" s="12">
        <v>377.71932009868493</v>
      </c>
      <c r="S4913" s="12" t="s">
        <v>28</v>
      </c>
      <c r="T4913" s="9" t="s">
        <v>4211</v>
      </c>
      <c r="U4913" s="9" t="s">
        <v>38</v>
      </c>
      <c r="V4913" s="9" t="s">
        <v>4211</v>
      </c>
      <c r="W4913" s="14">
        <v>2</v>
      </c>
    </row>
    <row r="4914" spans="1:23" x14ac:dyDescent="0.25">
      <c r="A4914" s="8">
        <v>5600</v>
      </c>
      <c r="B4914" s="9" t="s">
        <v>18690</v>
      </c>
      <c r="C4914" s="9" t="s">
        <v>22</v>
      </c>
      <c r="D4914" s="9" t="s">
        <v>18691</v>
      </c>
      <c r="E4914" s="9" t="s">
        <v>18692</v>
      </c>
      <c r="F4914" s="9" t="s">
        <v>18693</v>
      </c>
      <c r="G4914" s="12">
        <v>6</v>
      </c>
      <c r="H4914" s="9" t="s">
        <v>518</v>
      </c>
      <c r="I4914" s="9" t="s">
        <v>518</v>
      </c>
      <c r="J4914" s="12">
        <v>1</v>
      </c>
      <c r="K4914" s="13">
        <v>42783</v>
      </c>
      <c r="L4914" s="86">
        <f>(Tabla2[[#This Row],[release_year]]-'VARIANZA Y DES. EST'!$L$11)^2</f>
        <v>3.3116808838167522</v>
      </c>
      <c r="M4914" s="12">
        <v>2016</v>
      </c>
      <c r="N4914" s="9" t="s">
        <v>76</v>
      </c>
      <c r="O4914" s="9" t="s">
        <v>18540</v>
      </c>
      <c r="P4914" s="12">
        <v>119</v>
      </c>
      <c r="Q4914" s="12">
        <v>119</v>
      </c>
      <c r="R4914" s="12">
        <v>377.71932009868493</v>
      </c>
      <c r="S4914" s="12" t="s">
        <v>28</v>
      </c>
      <c r="T4914" s="9" t="s">
        <v>4211</v>
      </c>
      <c r="U4914" s="9" t="s">
        <v>38</v>
      </c>
      <c r="V4914" s="9" t="s">
        <v>4211</v>
      </c>
      <c r="W4914" s="14">
        <v>2</v>
      </c>
    </row>
    <row r="4915" spans="1:23" x14ac:dyDescent="0.25">
      <c r="A4915" s="8">
        <v>5961</v>
      </c>
      <c r="B4915" s="9" t="s">
        <v>18694</v>
      </c>
      <c r="C4915" s="9" t="s">
        <v>22</v>
      </c>
      <c r="D4915" s="12">
        <v>187</v>
      </c>
      <c r="E4915" s="9" t="s">
        <v>18695</v>
      </c>
      <c r="F4915" s="18" t="s">
        <v>18696</v>
      </c>
      <c r="G4915" s="12">
        <v>5</v>
      </c>
      <c r="H4915" s="9" t="s">
        <v>25</v>
      </c>
      <c r="I4915" s="9" t="s">
        <v>25</v>
      </c>
      <c r="J4915" s="12">
        <v>1</v>
      </c>
      <c r="K4915" s="13">
        <v>43770</v>
      </c>
      <c r="L4915" s="86">
        <f>(Tabla2[[#This Row],[release_year]]-'VARIANZA Y DES. EST'!$L$11)^2</f>
        <v>295.1591885481721</v>
      </c>
      <c r="M4915" s="12">
        <v>1997</v>
      </c>
      <c r="N4915" s="9" t="s">
        <v>1991</v>
      </c>
      <c r="O4915" s="9" t="s">
        <v>18540</v>
      </c>
      <c r="P4915" s="12">
        <v>119</v>
      </c>
      <c r="Q4915" s="12">
        <v>119</v>
      </c>
      <c r="R4915" s="12">
        <v>377.71932009868493</v>
      </c>
      <c r="S4915" s="12" t="s">
        <v>28</v>
      </c>
      <c r="T4915" s="9" t="s">
        <v>45</v>
      </c>
      <c r="U4915" s="9" t="s">
        <v>45</v>
      </c>
      <c r="V4915" s="9" t="s">
        <v>45</v>
      </c>
      <c r="W4915" s="14">
        <v>1</v>
      </c>
    </row>
    <row r="4916" spans="1:23" x14ac:dyDescent="0.25">
      <c r="A4916" s="8">
        <v>6000</v>
      </c>
      <c r="B4916" s="9" t="s">
        <v>18697</v>
      </c>
      <c r="C4916" s="9" t="s">
        <v>22</v>
      </c>
      <c r="D4916" s="9" t="s">
        <v>18698</v>
      </c>
      <c r="E4916" s="9" t="s">
        <v>18699</v>
      </c>
      <c r="F4916" s="9" t="s">
        <v>18700</v>
      </c>
      <c r="G4916" s="12">
        <v>5</v>
      </c>
      <c r="H4916" s="9" t="s">
        <v>25</v>
      </c>
      <c r="I4916" s="9" t="s">
        <v>25</v>
      </c>
      <c r="J4916" s="12">
        <v>1</v>
      </c>
      <c r="K4916" s="13">
        <v>43644</v>
      </c>
      <c r="L4916" s="86">
        <f>(Tabla2[[#This Row],[release_year]]-'VARIANZA Y DES. EST'!$L$11)^2</f>
        <v>3.3116808838167522</v>
      </c>
      <c r="M4916" s="12">
        <v>2016</v>
      </c>
      <c r="N4916" s="9" t="s">
        <v>1991</v>
      </c>
      <c r="O4916" s="9" t="s">
        <v>18540</v>
      </c>
      <c r="P4916" s="12">
        <v>119</v>
      </c>
      <c r="Q4916" s="12">
        <v>119</v>
      </c>
      <c r="R4916" s="12">
        <v>377.71932009868493</v>
      </c>
      <c r="S4916" s="12" t="s">
        <v>28</v>
      </c>
      <c r="T4916" s="9" t="s">
        <v>144</v>
      </c>
      <c r="U4916" s="9" t="s">
        <v>45</v>
      </c>
      <c r="V4916" s="9" t="s">
        <v>144</v>
      </c>
      <c r="W4916" s="14">
        <v>2</v>
      </c>
    </row>
    <row r="4917" spans="1:23" x14ac:dyDescent="0.25">
      <c r="A4917" s="8">
        <v>6144</v>
      </c>
      <c r="B4917" s="9" t="s">
        <v>18701</v>
      </c>
      <c r="C4917" s="9" t="s">
        <v>22</v>
      </c>
      <c r="D4917" s="9" t="s">
        <v>18702</v>
      </c>
      <c r="E4917" s="18" t="s">
        <v>18703</v>
      </c>
      <c r="F4917" s="9" t="s">
        <v>18704</v>
      </c>
      <c r="G4917" s="12">
        <v>11</v>
      </c>
      <c r="H4917" s="9" t="s">
        <v>25</v>
      </c>
      <c r="I4917" s="9" t="s">
        <v>25</v>
      </c>
      <c r="J4917" s="12">
        <v>1</v>
      </c>
      <c r="K4917" s="13">
        <v>43770</v>
      </c>
      <c r="L4917" s="86">
        <f>(Tabla2[[#This Row],[release_year]]-'VARIANZA Y DES. EST'!$L$11)^2</f>
        <v>261.79879340794287</v>
      </c>
      <c r="M4917" s="12">
        <v>1998</v>
      </c>
      <c r="N4917" s="9" t="s">
        <v>1991</v>
      </c>
      <c r="O4917" s="9" t="s">
        <v>18540</v>
      </c>
      <c r="P4917" s="12">
        <v>119</v>
      </c>
      <c r="Q4917" s="12">
        <v>119</v>
      </c>
      <c r="R4917" s="12">
        <v>377.71932009868493</v>
      </c>
      <c r="S4917" s="12" t="s">
        <v>28</v>
      </c>
      <c r="T4917" s="9" t="s">
        <v>45</v>
      </c>
      <c r="U4917" s="9" t="s">
        <v>45</v>
      </c>
      <c r="V4917" s="9" t="s">
        <v>45</v>
      </c>
      <c r="W4917" s="14">
        <v>1</v>
      </c>
    </row>
    <row r="4918" spans="1:23" x14ac:dyDescent="0.25">
      <c r="A4918" s="8">
        <v>6212</v>
      </c>
      <c r="B4918" s="9" t="s">
        <v>18705</v>
      </c>
      <c r="C4918" s="9" t="s">
        <v>22</v>
      </c>
      <c r="D4918" s="9" t="s">
        <v>18706</v>
      </c>
      <c r="E4918" s="18" t="s">
        <v>18707</v>
      </c>
      <c r="F4918" s="9" t="s">
        <v>18708</v>
      </c>
      <c r="G4918" s="12">
        <v>10</v>
      </c>
      <c r="H4918" s="9" t="s">
        <v>25</v>
      </c>
      <c r="I4918" s="9" t="s">
        <v>25</v>
      </c>
      <c r="J4918" s="12">
        <v>1</v>
      </c>
      <c r="K4918" s="13">
        <v>43739</v>
      </c>
      <c r="L4918" s="86">
        <f>(Tabla2[[#This Row],[release_year]]-'VARIANZA Y DES. EST'!$L$11)^2</f>
        <v>367.87997882863056</v>
      </c>
      <c r="M4918" s="12">
        <v>1995</v>
      </c>
      <c r="N4918" s="9" t="s">
        <v>1991</v>
      </c>
      <c r="O4918" s="9" t="s">
        <v>18540</v>
      </c>
      <c r="P4918" s="12">
        <v>119</v>
      </c>
      <c r="Q4918" s="12">
        <v>119</v>
      </c>
      <c r="R4918" s="12">
        <v>377.71932009868493</v>
      </c>
      <c r="S4918" s="12" t="s">
        <v>28</v>
      </c>
      <c r="T4918" s="9" t="s">
        <v>4567</v>
      </c>
      <c r="U4918" s="9" t="s">
        <v>38</v>
      </c>
      <c r="V4918" s="9" t="s">
        <v>4567</v>
      </c>
      <c r="W4918" s="14">
        <v>2</v>
      </c>
    </row>
    <row r="4919" spans="1:23" x14ac:dyDescent="0.25">
      <c r="A4919" s="8">
        <v>6391</v>
      </c>
      <c r="B4919" s="9" t="s">
        <v>18709</v>
      </c>
      <c r="C4919" s="9" t="s">
        <v>22</v>
      </c>
      <c r="D4919" s="9" t="s">
        <v>18710</v>
      </c>
      <c r="E4919" s="9" t="s">
        <v>18711</v>
      </c>
      <c r="F4919" s="9" t="s">
        <v>18712</v>
      </c>
      <c r="G4919" s="12">
        <v>10</v>
      </c>
      <c r="H4919" s="9" t="s">
        <v>25</v>
      </c>
      <c r="I4919" s="9" t="s">
        <v>25</v>
      </c>
      <c r="J4919" s="12">
        <v>1</v>
      </c>
      <c r="K4919" s="16">
        <v>43815</v>
      </c>
      <c r="L4919" s="86">
        <f>(Tabla2[[#This Row],[release_year]]-'VARIANZA Y DES. EST'!$L$11)^2</f>
        <v>17.47405172519213</v>
      </c>
      <c r="M4919" s="12">
        <v>2010</v>
      </c>
      <c r="N4919" s="9" t="s">
        <v>43</v>
      </c>
      <c r="O4919" s="9" t="s">
        <v>18540</v>
      </c>
      <c r="P4919" s="12">
        <v>119</v>
      </c>
      <c r="Q4919" s="12">
        <v>119</v>
      </c>
      <c r="R4919" s="12">
        <v>377.71932009868493</v>
      </c>
      <c r="S4919" s="12" t="s">
        <v>28</v>
      </c>
      <c r="T4919" s="9" t="s">
        <v>4008</v>
      </c>
      <c r="U4919" s="9" t="s">
        <v>45</v>
      </c>
      <c r="V4919" s="9" t="s">
        <v>4008</v>
      </c>
      <c r="W4919" s="14">
        <v>2</v>
      </c>
    </row>
    <row r="4920" spans="1:23" x14ac:dyDescent="0.25">
      <c r="A4920" s="8">
        <v>6423</v>
      </c>
      <c r="B4920" s="9" t="s">
        <v>18713</v>
      </c>
      <c r="C4920" s="9" t="s">
        <v>22</v>
      </c>
      <c r="D4920" s="9" t="s">
        <v>18714</v>
      </c>
      <c r="E4920" s="9" t="s">
        <v>18715</v>
      </c>
      <c r="F4920" s="9" t="s">
        <v>18716</v>
      </c>
      <c r="G4920" s="12">
        <v>10</v>
      </c>
      <c r="H4920" s="9" t="s">
        <v>126</v>
      </c>
      <c r="I4920" s="9" t="s">
        <v>16826</v>
      </c>
      <c r="J4920" s="12">
        <v>3</v>
      </c>
      <c r="K4920" s="16">
        <v>44124</v>
      </c>
      <c r="L4920" s="86">
        <f>(Tabla2[[#This Row],[release_year]]-'VARIANZA Y DES. EST'!$L$11)^2</f>
        <v>0.67207602404598188</v>
      </c>
      <c r="M4920" s="12">
        <v>2015</v>
      </c>
      <c r="N4920" s="9" t="s">
        <v>1991</v>
      </c>
      <c r="O4920" s="9" t="s">
        <v>18540</v>
      </c>
      <c r="P4920" s="12">
        <v>119</v>
      </c>
      <c r="Q4920" s="12">
        <v>119</v>
      </c>
      <c r="R4920" s="12">
        <v>377.71932009868493</v>
      </c>
      <c r="S4920" s="12" t="s">
        <v>28</v>
      </c>
      <c r="T4920" s="9" t="s">
        <v>7005</v>
      </c>
      <c r="U4920" s="9" t="s">
        <v>45</v>
      </c>
      <c r="V4920" s="9" t="s">
        <v>7005</v>
      </c>
      <c r="W4920" s="14">
        <v>3</v>
      </c>
    </row>
    <row r="4921" spans="1:23" x14ac:dyDescent="0.25">
      <c r="A4921" s="8">
        <v>6676</v>
      </c>
      <c r="B4921" s="9" t="s">
        <v>18717</v>
      </c>
      <c r="C4921" s="9" t="s">
        <v>22</v>
      </c>
      <c r="D4921" s="9" t="s">
        <v>18718</v>
      </c>
      <c r="E4921" s="9" t="s">
        <v>7121</v>
      </c>
      <c r="F4921" s="9" t="s">
        <v>7122</v>
      </c>
      <c r="G4921" s="12">
        <v>1</v>
      </c>
      <c r="H4921" s="9" t="s">
        <v>4384</v>
      </c>
      <c r="I4921" s="9" t="s">
        <v>4384</v>
      </c>
      <c r="J4921" s="12">
        <v>1</v>
      </c>
      <c r="K4921" s="16">
        <v>43023</v>
      </c>
      <c r="L4921" s="86">
        <f>(Tabla2[[#This Row],[release_year]]-'VARIANZA Y DES. EST'!$L$11)^2</f>
        <v>7.9512857435875226</v>
      </c>
      <c r="M4921" s="12">
        <v>2017</v>
      </c>
      <c r="N4921" s="9" t="s">
        <v>35</v>
      </c>
      <c r="O4921" s="9" t="s">
        <v>18540</v>
      </c>
      <c r="P4921" s="12">
        <v>119</v>
      </c>
      <c r="Q4921" s="12">
        <v>119</v>
      </c>
      <c r="R4921" s="12">
        <v>377.71932009868493</v>
      </c>
      <c r="S4921" s="12" t="s">
        <v>28</v>
      </c>
      <c r="T4921" s="9" t="s">
        <v>105</v>
      </c>
      <c r="U4921" s="9" t="s">
        <v>57</v>
      </c>
      <c r="V4921" s="9" t="s">
        <v>105</v>
      </c>
      <c r="W4921" s="14">
        <v>2</v>
      </c>
    </row>
    <row r="4922" spans="1:23" x14ac:dyDescent="0.25">
      <c r="A4922" s="8">
        <v>6768</v>
      </c>
      <c r="B4922" s="9" t="s">
        <v>18719</v>
      </c>
      <c r="C4922" s="9" t="s">
        <v>22</v>
      </c>
      <c r="D4922" s="9" t="s">
        <v>18720</v>
      </c>
      <c r="E4922" s="9" t="s">
        <v>18721</v>
      </c>
      <c r="F4922" s="9" t="s">
        <v>18722</v>
      </c>
      <c r="G4922" s="12">
        <v>11</v>
      </c>
      <c r="H4922" s="9" t="s">
        <v>160</v>
      </c>
      <c r="I4922" s="9" t="s">
        <v>161</v>
      </c>
      <c r="J4922" s="12">
        <v>2</v>
      </c>
      <c r="K4922" s="13">
        <v>42751</v>
      </c>
      <c r="L4922" s="86">
        <f>(Tabla2[[#This Row],[release_year]]-'VARIANZA Y DES. EST'!$L$11)^2</f>
        <v>38.194842005650592</v>
      </c>
      <c r="M4922" s="12">
        <v>2008</v>
      </c>
      <c r="N4922" s="9" t="s">
        <v>43</v>
      </c>
      <c r="O4922" s="9" t="s">
        <v>18540</v>
      </c>
      <c r="P4922" s="12">
        <v>119</v>
      </c>
      <c r="Q4922" s="12">
        <v>119</v>
      </c>
      <c r="R4922" s="12">
        <v>377.71932009868493</v>
      </c>
      <c r="S4922" s="12" t="s">
        <v>28</v>
      </c>
      <c r="T4922" s="9" t="s">
        <v>45</v>
      </c>
      <c r="U4922" s="9" t="s">
        <v>45</v>
      </c>
      <c r="V4922" s="9" t="s">
        <v>45</v>
      </c>
      <c r="W4922" s="14">
        <v>1</v>
      </c>
    </row>
    <row r="4923" spans="1:23" x14ac:dyDescent="0.25">
      <c r="A4923" s="8">
        <v>7050</v>
      </c>
      <c r="B4923" s="9" t="s">
        <v>18723</v>
      </c>
      <c r="C4923" s="9" t="s">
        <v>22</v>
      </c>
      <c r="D4923" s="9" t="s">
        <v>18724</v>
      </c>
      <c r="E4923" s="9" t="s">
        <v>18725</v>
      </c>
      <c r="F4923" s="9" t="s">
        <v>18726</v>
      </c>
      <c r="G4923" s="12">
        <v>8</v>
      </c>
      <c r="H4923" s="9" t="s">
        <v>25</v>
      </c>
      <c r="I4923" s="9" t="s">
        <v>25</v>
      </c>
      <c r="J4923" s="12">
        <v>1</v>
      </c>
      <c r="K4923" s="13">
        <v>43009</v>
      </c>
      <c r="L4923" s="86">
        <f>(Tabla2[[#This Row],[release_year]]-'VARIANZA Y DES. EST'!$L$11)^2</f>
        <v>1.3928663045044412</v>
      </c>
      <c r="M4923" s="12">
        <v>2013</v>
      </c>
      <c r="N4923" s="9" t="s">
        <v>99</v>
      </c>
      <c r="O4923" s="9" t="s">
        <v>18540</v>
      </c>
      <c r="P4923" s="12">
        <v>119</v>
      </c>
      <c r="Q4923" s="12">
        <v>119</v>
      </c>
      <c r="R4923" s="12">
        <v>377.71932009868493</v>
      </c>
      <c r="S4923" s="12" t="s">
        <v>28</v>
      </c>
      <c r="T4923" s="9" t="s">
        <v>12693</v>
      </c>
      <c r="U4923" s="9" t="s">
        <v>45</v>
      </c>
      <c r="V4923" s="9" t="s">
        <v>12693</v>
      </c>
      <c r="W4923" s="14">
        <v>3</v>
      </c>
    </row>
    <row r="4924" spans="1:23" x14ac:dyDescent="0.25">
      <c r="A4924" s="8">
        <v>7065</v>
      </c>
      <c r="B4924" s="9" t="s">
        <v>18727</v>
      </c>
      <c r="C4924" s="9" t="s">
        <v>22</v>
      </c>
      <c r="D4924" s="9" t="s">
        <v>18728</v>
      </c>
      <c r="E4924" s="9" t="s">
        <v>15139</v>
      </c>
      <c r="F4924" s="9" t="s">
        <v>18729</v>
      </c>
      <c r="G4924" s="12">
        <v>10</v>
      </c>
      <c r="H4924" s="9" t="s">
        <v>518</v>
      </c>
      <c r="I4924" s="9" t="s">
        <v>518</v>
      </c>
      <c r="J4924" s="12">
        <v>1</v>
      </c>
      <c r="K4924" s="13">
        <v>42833</v>
      </c>
      <c r="L4924" s="86">
        <f>(Tabla2[[#This Row],[release_year]]-'VARIANZA Y DES. EST'!$L$11)^2</f>
        <v>7.9512857435875226</v>
      </c>
      <c r="M4924" s="12">
        <v>2017</v>
      </c>
      <c r="N4924" s="9" t="s">
        <v>76</v>
      </c>
      <c r="O4924" s="9" t="s">
        <v>18540</v>
      </c>
      <c r="P4924" s="12">
        <v>119</v>
      </c>
      <c r="Q4924" s="12">
        <v>119</v>
      </c>
      <c r="R4924" s="12">
        <v>377.71932009868493</v>
      </c>
      <c r="S4924" s="12" t="s">
        <v>28</v>
      </c>
      <c r="T4924" s="9" t="s">
        <v>3319</v>
      </c>
      <c r="U4924" s="9" t="s">
        <v>45</v>
      </c>
      <c r="V4924" s="9" t="s">
        <v>3319</v>
      </c>
      <c r="W4924" s="14">
        <v>3</v>
      </c>
    </row>
    <row r="4925" spans="1:23" x14ac:dyDescent="0.25">
      <c r="A4925" s="8">
        <v>7074</v>
      </c>
      <c r="B4925" s="9" t="s">
        <v>18730</v>
      </c>
      <c r="C4925" s="9" t="s">
        <v>22</v>
      </c>
      <c r="D4925" s="9" t="s">
        <v>18731</v>
      </c>
      <c r="E4925" s="9" t="s">
        <v>15526</v>
      </c>
      <c r="F4925" s="9" t="s">
        <v>18732</v>
      </c>
      <c r="G4925" s="12">
        <v>10</v>
      </c>
      <c r="H4925" s="9" t="s">
        <v>25</v>
      </c>
      <c r="I4925" s="9" t="s">
        <v>25</v>
      </c>
      <c r="J4925" s="12">
        <v>1</v>
      </c>
      <c r="K4925" s="13">
        <v>43466</v>
      </c>
      <c r="L4925" s="86">
        <f>(Tabla2[[#This Row],[release_year]]-'VARIANZA Y DES. EST'!$L$11)^2</f>
        <v>910.84432537115208</v>
      </c>
      <c r="M4925" s="12">
        <v>1984</v>
      </c>
      <c r="N4925" s="9" t="s">
        <v>99</v>
      </c>
      <c r="O4925" s="9" t="s">
        <v>18540</v>
      </c>
      <c r="P4925" s="12">
        <v>119</v>
      </c>
      <c r="Q4925" s="12">
        <v>119</v>
      </c>
      <c r="R4925" s="12">
        <v>377.71932009868493</v>
      </c>
      <c r="S4925" s="12" t="s">
        <v>28</v>
      </c>
      <c r="T4925" s="9" t="s">
        <v>17999</v>
      </c>
      <c r="U4925" s="9" t="s">
        <v>38</v>
      </c>
      <c r="V4925" s="9" t="s">
        <v>17999</v>
      </c>
      <c r="W4925" s="14">
        <v>3</v>
      </c>
    </row>
    <row r="4926" spans="1:23" x14ac:dyDescent="0.25">
      <c r="A4926" s="8">
        <v>7381</v>
      </c>
      <c r="B4926" s="9" t="s">
        <v>18733</v>
      </c>
      <c r="C4926" s="9" t="s">
        <v>22</v>
      </c>
      <c r="D4926" s="9" t="s">
        <v>18734</v>
      </c>
      <c r="E4926" s="9" t="s">
        <v>18735</v>
      </c>
      <c r="F4926" s="18" t="s">
        <v>18736</v>
      </c>
      <c r="G4926" s="12">
        <v>10</v>
      </c>
      <c r="H4926" s="9" t="s">
        <v>518</v>
      </c>
      <c r="I4926" s="9" t="s">
        <v>518</v>
      </c>
      <c r="J4926" s="12">
        <v>1</v>
      </c>
      <c r="K4926" s="13">
        <v>43313</v>
      </c>
      <c r="L4926" s="86">
        <f>(Tabla2[[#This Row],[release_year]]-'VARIANZA Y DES. EST'!$L$11)^2</f>
        <v>1.3928663045044412</v>
      </c>
      <c r="M4926" s="12">
        <v>2013</v>
      </c>
      <c r="N4926" s="9" t="s">
        <v>35</v>
      </c>
      <c r="O4926" s="9" t="s">
        <v>18540</v>
      </c>
      <c r="P4926" s="12">
        <v>119</v>
      </c>
      <c r="Q4926" s="12">
        <v>119</v>
      </c>
      <c r="R4926" s="12">
        <v>377.71932009868493</v>
      </c>
      <c r="S4926" s="12" t="s">
        <v>28</v>
      </c>
      <c r="T4926" s="9" t="s">
        <v>2930</v>
      </c>
      <c r="U4926" s="9" t="s">
        <v>38</v>
      </c>
      <c r="V4926" s="9" t="s">
        <v>2930</v>
      </c>
      <c r="W4926" s="14">
        <v>3</v>
      </c>
    </row>
    <row r="4927" spans="1:23" x14ac:dyDescent="0.25">
      <c r="A4927" s="8">
        <v>7482</v>
      </c>
      <c r="B4927" s="9" t="s">
        <v>18737</v>
      </c>
      <c r="C4927" s="9" t="s">
        <v>22</v>
      </c>
      <c r="D4927" s="9" t="s">
        <v>18738</v>
      </c>
      <c r="E4927" s="9" t="s">
        <v>18453</v>
      </c>
      <c r="F4927" s="9" t="s">
        <v>18739</v>
      </c>
      <c r="G4927" s="12">
        <v>10</v>
      </c>
      <c r="H4927" s="9" t="s">
        <v>25</v>
      </c>
      <c r="I4927" s="9" t="s">
        <v>25</v>
      </c>
      <c r="J4927" s="12">
        <v>1</v>
      </c>
      <c r="K4927" s="13">
        <v>43466</v>
      </c>
      <c r="L4927" s="86">
        <f>(Tabla2[[#This Row],[release_year]]-'VARIANZA Y DES. EST'!$L$11)^2</f>
        <v>124.99681770679673</v>
      </c>
      <c r="M4927" s="12">
        <v>2003</v>
      </c>
      <c r="N4927" s="9" t="s">
        <v>43</v>
      </c>
      <c r="O4927" s="9" t="s">
        <v>18540</v>
      </c>
      <c r="P4927" s="12">
        <v>119</v>
      </c>
      <c r="Q4927" s="12">
        <v>119</v>
      </c>
      <c r="R4927" s="12">
        <v>377.71932009868493</v>
      </c>
      <c r="S4927" s="12" t="s">
        <v>28</v>
      </c>
      <c r="T4927" s="9" t="s">
        <v>45</v>
      </c>
      <c r="U4927" s="9" t="s">
        <v>45</v>
      </c>
      <c r="V4927" s="9" t="s">
        <v>45</v>
      </c>
      <c r="W4927" s="14">
        <v>1</v>
      </c>
    </row>
    <row r="4928" spans="1:23" x14ac:dyDescent="0.25">
      <c r="A4928" s="8">
        <v>7881</v>
      </c>
      <c r="B4928" s="9" t="s">
        <v>18740</v>
      </c>
      <c r="C4928" s="9" t="s">
        <v>22</v>
      </c>
      <c r="D4928" s="9" t="s">
        <v>18741</v>
      </c>
      <c r="E4928" s="9" t="s">
        <v>8504</v>
      </c>
      <c r="F4928" s="9" t="s">
        <v>18742</v>
      </c>
      <c r="G4928" s="12">
        <v>10</v>
      </c>
      <c r="H4928" s="9" t="s">
        <v>25</v>
      </c>
      <c r="I4928" s="9" t="s">
        <v>25</v>
      </c>
      <c r="J4928" s="12">
        <v>1</v>
      </c>
      <c r="K4928" s="13">
        <v>43678</v>
      </c>
      <c r="L4928" s="86">
        <f>(Tabla2[[#This Row],[release_year]]-'VARIANZA Y DES. EST'!$L$11)^2</f>
        <v>1237.6463010722982</v>
      </c>
      <c r="M4928" s="12">
        <v>1979</v>
      </c>
      <c r="N4928" s="9" t="s">
        <v>99</v>
      </c>
      <c r="O4928" s="9" t="s">
        <v>18540</v>
      </c>
      <c r="P4928" s="12">
        <v>119</v>
      </c>
      <c r="Q4928" s="12">
        <v>119</v>
      </c>
      <c r="R4928" s="12">
        <v>377.71932009868493</v>
      </c>
      <c r="S4928" s="12" t="s">
        <v>28</v>
      </c>
      <c r="T4928" s="9" t="s">
        <v>6242</v>
      </c>
      <c r="U4928" s="9" t="s">
        <v>45</v>
      </c>
      <c r="V4928" s="9" t="s">
        <v>6242</v>
      </c>
      <c r="W4928" s="14">
        <v>2</v>
      </c>
    </row>
    <row r="4929" spans="1:23" x14ac:dyDescent="0.25">
      <c r="A4929" s="8">
        <v>8015</v>
      </c>
      <c r="B4929" s="9" t="s">
        <v>18743</v>
      </c>
      <c r="C4929" s="9" t="s">
        <v>22</v>
      </c>
      <c r="D4929" s="9" t="s">
        <v>18744</v>
      </c>
      <c r="E4929" s="9" t="s">
        <v>18745</v>
      </c>
      <c r="F4929" s="9" t="s">
        <v>18746</v>
      </c>
      <c r="G4929" s="12">
        <v>8</v>
      </c>
      <c r="H4929" s="9" t="s">
        <v>890</v>
      </c>
      <c r="I4929" s="9" t="s">
        <v>18747</v>
      </c>
      <c r="J4929" s="12">
        <v>3</v>
      </c>
      <c r="K4929" s="13">
        <v>43652</v>
      </c>
      <c r="L4929" s="86">
        <f>(Tabla2[[#This Row],[release_year]]-'VARIANZA Y DES. EST'!$L$11)^2</f>
        <v>7.9512857435875226</v>
      </c>
      <c r="M4929" s="12">
        <v>2017</v>
      </c>
      <c r="N4929" s="9" t="s">
        <v>76</v>
      </c>
      <c r="O4929" s="9" t="s">
        <v>18540</v>
      </c>
      <c r="P4929" s="12">
        <v>119</v>
      </c>
      <c r="Q4929" s="12">
        <v>119</v>
      </c>
      <c r="R4929" s="12">
        <v>377.71932009868493</v>
      </c>
      <c r="S4929" s="12" t="s">
        <v>28</v>
      </c>
      <c r="T4929" s="9" t="s">
        <v>460</v>
      </c>
      <c r="U4929" s="9" t="s">
        <v>45</v>
      </c>
      <c r="V4929" s="9" t="s">
        <v>460</v>
      </c>
      <c r="W4929" s="14">
        <v>3</v>
      </c>
    </row>
    <row r="4930" spans="1:23" x14ac:dyDescent="0.25">
      <c r="A4930" s="8">
        <v>8228</v>
      </c>
      <c r="B4930" s="9" t="s">
        <v>18748</v>
      </c>
      <c r="C4930" s="9" t="s">
        <v>22</v>
      </c>
      <c r="D4930" s="9" t="s">
        <v>18749</v>
      </c>
      <c r="E4930" s="18" t="s">
        <v>12561</v>
      </c>
      <c r="F4930" s="9" t="s">
        <v>18750</v>
      </c>
      <c r="G4930" s="12">
        <v>9</v>
      </c>
      <c r="H4930" s="9" t="s">
        <v>175</v>
      </c>
      <c r="I4930" s="9" t="s">
        <v>175</v>
      </c>
      <c r="J4930" s="12">
        <v>1</v>
      </c>
      <c r="K4930" s="13">
        <v>43709</v>
      </c>
      <c r="L4930" s="86">
        <f>(Tabla2[[#This Row],[release_year]]-'VARIANZA Y DES. EST'!$L$11)^2</f>
        <v>7.9512857435875226</v>
      </c>
      <c r="M4930" s="12">
        <v>2017</v>
      </c>
      <c r="N4930" s="9" t="s">
        <v>35</v>
      </c>
      <c r="O4930" s="9" t="s">
        <v>18540</v>
      </c>
      <c r="P4930" s="12">
        <v>119</v>
      </c>
      <c r="Q4930" s="12">
        <v>119</v>
      </c>
      <c r="R4930" s="12">
        <v>377.71932009868493</v>
      </c>
      <c r="S4930" s="12" t="s">
        <v>28</v>
      </c>
      <c r="T4930" s="9" t="s">
        <v>3319</v>
      </c>
      <c r="U4930" s="9" t="s">
        <v>45</v>
      </c>
      <c r="V4930" s="9" t="s">
        <v>3319</v>
      </c>
      <c r="W4930" s="14">
        <v>3</v>
      </c>
    </row>
    <row r="4931" spans="1:23" x14ac:dyDescent="0.25">
      <c r="A4931" s="8">
        <v>8229</v>
      </c>
      <c r="B4931" s="9" t="s">
        <v>18751</v>
      </c>
      <c r="C4931" s="9" t="s">
        <v>22</v>
      </c>
      <c r="D4931" s="9" t="s">
        <v>18752</v>
      </c>
      <c r="E4931" s="9" t="s">
        <v>18446</v>
      </c>
      <c r="F4931" s="9" t="s">
        <v>18753</v>
      </c>
      <c r="G4931" s="12">
        <v>12</v>
      </c>
      <c r="H4931" s="9" t="s">
        <v>25</v>
      </c>
      <c r="I4931" s="9" t="s">
        <v>18754</v>
      </c>
      <c r="J4931" s="12">
        <v>3</v>
      </c>
      <c r="K4931" s="13">
        <v>43647</v>
      </c>
      <c r="L4931" s="86">
        <f>(Tabla2[[#This Row],[release_year]]-'VARIANZA Y DES. EST'!$L$11)^2</f>
        <v>84.276027426338274</v>
      </c>
      <c r="M4931" s="12">
        <v>2005</v>
      </c>
      <c r="N4931" s="9" t="s">
        <v>43</v>
      </c>
      <c r="O4931" s="9" t="s">
        <v>18540</v>
      </c>
      <c r="P4931" s="12">
        <v>119</v>
      </c>
      <c r="Q4931" s="12">
        <v>119</v>
      </c>
      <c r="R4931" s="12">
        <v>377.71932009868493</v>
      </c>
      <c r="S4931" s="12" t="s">
        <v>28</v>
      </c>
      <c r="T4931" s="9" t="s">
        <v>2252</v>
      </c>
      <c r="U4931" s="9" t="s">
        <v>38</v>
      </c>
      <c r="V4931" s="9" t="s">
        <v>2252</v>
      </c>
      <c r="W4931" s="14">
        <v>2</v>
      </c>
    </row>
    <row r="4932" spans="1:23" x14ac:dyDescent="0.25">
      <c r="A4932" s="8">
        <v>8336</v>
      </c>
      <c r="B4932" s="9" t="s">
        <v>18755</v>
      </c>
      <c r="C4932" s="9" t="s">
        <v>22</v>
      </c>
      <c r="D4932" s="9" t="s">
        <v>18756</v>
      </c>
      <c r="E4932" s="9" t="s">
        <v>18757</v>
      </c>
      <c r="F4932" s="9" t="s">
        <v>18758</v>
      </c>
      <c r="G4932" s="12">
        <v>10</v>
      </c>
      <c r="H4932" s="9" t="s">
        <v>25</v>
      </c>
      <c r="I4932" s="9" t="s">
        <v>25</v>
      </c>
      <c r="J4932" s="12">
        <v>1</v>
      </c>
      <c r="K4932" s="13">
        <v>43939</v>
      </c>
      <c r="L4932" s="86">
        <f>(Tabla2[[#This Row],[release_year]]-'VARIANZA Y DES. EST'!$L$11)^2</f>
        <v>10.1136565849629</v>
      </c>
      <c r="M4932" s="12">
        <v>2011</v>
      </c>
      <c r="N4932" s="9" t="s">
        <v>43</v>
      </c>
      <c r="O4932" s="9" t="s">
        <v>18540</v>
      </c>
      <c r="P4932" s="12">
        <v>119</v>
      </c>
      <c r="Q4932" s="12">
        <v>119</v>
      </c>
      <c r="R4932" s="12">
        <v>377.71932009868493</v>
      </c>
      <c r="S4932" s="12" t="s">
        <v>28</v>
      </c>
      <c r="T4932" s="9" t="s">
        <v>4567</v>
      </c>
      <c r="U4932" s="9" t="s">
        <v>38</v>
      </c>
      <c r="V4932" s="9" t="s">
        <v>4567</v>
      </c>
      <c r="W4932" s="14">
        <v>2</v>
      </c>
    </row>
    <row r="4933" spans="1:23" x14ac:dyDescent="0.25">
      <c r="A4933" s="8">
        <v>8399</v>
      </c>
      <c r="B4933" s="9" t="s">
        <v>18759</v>
      </c>
      <c r="C4933" s="9" t="s">
        <v>22</v>
      </c>
      <c r="D4933" s="9" t="s">
        <v>18760</v>
      </c>
      <c r="E4933" s="9" t="s">
        <v>18761</v>
      </c>
      <c r="F4933" s="9" t="s">
        <v>18762</v>
      </c>
      <c r="G4933" s="12">
        <v>11</v>
      </c>
      <c r="H4933" s="9" t="s">
        <v>550</v>
      </c>
      <c r="I4933" s="9" t="s">
        <v>18763</v>
      </c>
      <c r="J4933" s="12">
        <v>5</v>
      </c>
      <c r="K4933" s="13">
        <v>43436</v>
      </c>
      <c r="L4933" s="86">
        <f>(Tabla2[[#This Row],[release_year]]-'VARIANZA Y DES. EST'!$L$11)^2</f>
        <v>0.67207602404598188</v>
      </c>
      <c r="M4933" s="12">
        <v>2015</v>
      </c>
      <c r="N4933" s="9" t="s">
        <v>1991</v>
      </c>
      <c r="O4933" s="9" t="s">
        <v>18540</v>
      </c>
      <c r="P4933" s="12">
        <v>119</v>
      </c>
      <c r="Q4933" s="12">
        <v>119</v>
      </c>
      <c r="R4933" s="12">
        <v>377.71932009868493</v>
      </c>
      <c r="S4933" s="12" t="s">
        <v>28</v>
      </c>
      <c r="T4933" s="9" t="s">
        <v>3625</v>
      </c>
      <c r="U4933" s="9" t="s">
        <v>95</v>
      </c>
      <c r="V4933" s="9" t="s">
        <v>3625</v>
      </c>
      <c r="W4933" s="14">
        <v>3</v>
      </c>
    </row>
    <row r="4934" spans="1:23" x14ac:dyDescent="0.25">
      <c r="A4934" s="8">
        <v>8473</v>
      </c>
      <c r="B4934" s="9" t="s">
        <v>18764</v>
      </c>
      <c r="C4934" s="9" t="s">
        <v>22</v>
      </c>
      <c r="D4934" s="9" t="s">
        <v>18765</v>
      </c>
      <c r="E4934" s="18" t="s">
        <v>3132</v>
      </c>
      <c r="F4934" s="9" t="s">
        <v>18766</v>
      </c>
      <c r="G4934" s="12">
        <v>5</v>
      </c>
      <c r="H4934" s="9" t="s">
        <v>2935</v>
      </c>
      <c r="I4934" s="9" t="s">
        <v>2935</v>
      </c>
      <c r="J4934" s="12">
        <v>1</v>
      </c>
      <c r="K4934" s="16">
        <v>43394</v>
      </c>
      <c r="L4934" s="86">
        <f>(Tabla2[[#This Row],[release_year]]-'VARIANZA Y DES. EST'!$L$11)^2</f>
        <v>38.194842005650592</v>
      </c>
      <c r="M4934" s="12">
        <v>2008</v>
      </c>
      <c r="N4934" s="9" t="s">
        <v>82</v>
      </c>
      <c r="O4934" s="9" t="s">
        <v>18540</v>
      </c>
      <c r="P4934" s="12">
        <v>119</v>
      </c>
      <c r="Q4934" s="12">
        <v>119</v>
      </c>
      <c r="R4934" s="12">
        <v>377.71932009868493</v>
      </c>
      <c r="S4934" s="12" t="s">
        <v>28</v>
      </c>
      <c r="T4934" s="9" t="s">
        <v>6181</v>
      </c>
      <c r="U4934" s="9" t="s">
        <v>30</v>
      </c>
      <c r="V4934" s="9" t="s">
        <v>6181</v>
      </c>
      <c r="W4934" s="14">
        <v>3</v>
      </c>
    </row>
    <row r="4935" spans="1:23" x14ac:dyDescent="0.25">
      <c r="A4935" s="8">
        <v>8604</v>
      </c>
      <c r="B4935" s="9" t="s">
        <v>18767</v>
      </c>
      <c r="C4935" s="9" t="s">
        <v>22</v>
      </c>
      <c r="D4935" s="9" t="s">
        <v>18768</v>
      </c>
      <c r="E4935" s="9" t="s">
        <v>18769</v>
      </c>
      <c r="F4935" s="9" t="s">
        <v>18770</v>
      </c>
      <c r="G4935" s="12">
        <v>10</v>
      </c>
      <c r="H4935" s="9" t="s">
        <v>126</v>
      </c>
      <c r="I4935" s="9" t="s">
        <v>5012</v>
      </c>
      <c r="J4935" s="12">
        <v>2</v>
      </c>
      <c r="K4935" s="16">
        <v>43830</v>
      </c>
      <c r="L4935" s="86">
        <f>(Tabla2[[#This Row],[release_year]]-'VARIANZA Y DES. EST'!$L$11)^2</f>
        <v>295.1591885481721</v>
      </c>
      <c r="M4935" s="12">
        <v>1997</v>
      </c>
      <c r="N4935" s="9" t="s">
        <v>43</v>
      </c>
      <c r="O4935" s="9" t="s">
        <v>18540</v>
      </c>
      <c r="P4935" s="12">
        <v>119</v>
      </c>
      <c r="Q4935" s="12">
        <v>119</v>
      </c>
      <c r="R4935" s="12">
        <v>377.71932009868493</v>
      </c>
      <c r="S4935" s="12" t="s">
        <v>28</v>
      </c>
      <c r="T4935" s="9" t="s">
        <v>38</v>
      </c>
      <c r="U4935" s="9" t="s">
        <v>38</v>
      </c>
      <c r="V4935" s="9" t="s">
        <v>38</v>
      </c>
      <c r="W4935" s="14">
        <v>1</v>
      </c>
    </row>
    <row r="4936" spans="1:23" x14ac:dyDescent="0.25">
      <c r="A4936" s="8">
        <v>8617</v>
      </c>
      <c r="B4936" s="9" t="s">
        <v>18771</v>
      </c>
      <c r="C4936" s="9" t="s">
        <v>22</v>
      </c>
      <c r="D4936" s="9" t="s">
        <v>18772</v>
      </c>
      <c r="E4936" s="9" t="s">
        <v>18773</v>
      </c>
      <c r="F4936" s="9" t="s">
        <v>18774</v>
      </c>
      <c r="G4936" s="12">
        <v>8</v>
      </c>
      <c r="H4936" s="9" t="s">
        <v>126</v>
      </c>
      <c r="I4936" s="9" t="s">
        <v>18775</v>
      </c>
      <c r="J4936" s="12">
        <v>3</v>
      </c>
      <c r="K4936" s="13">
        <v>43405</v>
      </c>
      <c r="L4936" s="86">
        <f>(Tabla2[[#This Row],[release_year]]-'VARIANZA Y DES. EST'!$L$11)^2</f>
        <v>3.2471164275211517E-2</v>
      </c>
      <c r="M4936" s="12">
        <v>2014</v>
      </c>
      <c r="N4936" s="9" t="s">
        <v>43</v>
      </c>
      <c r="O4936" s="9" t="s">
        <v>18540</v>
      </c>
      <c r="P4936" s="12">
        <v>119</v>
      </c>
      <c r="Q4936" s="12">
        <v>119</v>
      </c>
      <c r="R4936" s="12">
        <v>377.71932009868493</v>
      </c>
      <c r="S4936" s="12" t="s">
        <v>28</v>
      </c>
      <c r="T4936" s="9" t="s">
        <v>6900</v>
      </c>
      <c r="U4936" s="9" t="s">
        <v>6901</v>
      </c>
      <c r="V4936" s="9" t="s">
        <v>6900</v>
      </c>
      <c r="W4936" s="14">
        <v>2</v>
      </c>
    </row>
    <row r="4937" spans="1:23" x14ac:dyDescent="0.25">
      <c r="A4937" s="8">
        <v>140</v>
      </c>
      <c r="B4937" s="9" t="s">
        <v>18776</v>
      </c>
      <c r="C4937" s="9" t="s">
        <v>22</v>
      </c>
      <c r="D4937" s="9" t="s">
        <v>18777</v>
      </c>
      <c r="E4937" s="9" t="s">
        <v>1245</v>
      </c>
      <c r="F4937" s="9" t="s">
        <v>18778</v>
      </c>
      <c r="G4937" s="12">
        <v>14</v>
      </c>
      <c r="H4937" s="9" t="s">
        <v>25</v>
      </c>
      <c r="I4937" s="9" t="s">
        <v>25</v>
      </c>
      <c r="J4937" s="12">
        <v>1</v>
      </c>
      <c r="K4937" s="13">
        <v>44440</v>
      </c>
      <c r="L4937" s="86">
        <f>(Tabla2[[#This Row],[release_year]]-'VARIANZA Y DES. EST'!$L$11)^2</f>
        <v>634.04234967000593</v>
      </c>
      <c r="M4937" s="12">
        <v>1989</v>
      </c>
      <c r="N4937" s="9" t="s">
        <v>1991</v>
      </c>
      <c r="O4937" s="9" t="s">
        <v>18779</v>
      </c>
      <c r="P4937" s="12">
        <v>120</v>
      </c>
      <c r="Q4937" s="12">
        <v>120</v>
      </c>
      <c r="R4937" s="12">
        <v>417.58932499185084</v>
      </c>
      <c r="S4937" s="12" t="s">
        <v>28</v>
      </c>
      <c r="T4937" s="9" t="s">
        <v>16942</v>
      </c>
      <c r="U4937" s="9" t="s">
        <v>151</v>
      </c>
      <c r="V4937" s="9" t="s">
        <v>16942</v>
      </c>
      <c r="W4937" s="14">
        <v>3</v>
      </c>
    </row>
    <row r="4938" spans="1:23" x14ac:dyDescent="0.25">
      <c r="A4938" s="8">
        <v>172</v>
      </c>
      <c r="B4938" s="9" t="s">
        <v>18780</v>
      </c>
      <c r="C4938" s="9" t="s">
        <v>22</v>
      </c>
      <c r="D4938" s="9" t="s">
        <v>18781</v>
      </c>
      <c r="E4938" s="9" t="s">
        <v>18782</v>
      </c>
      <c r="F4938" s="9" t="s">
        <v>18783</v>
      </c>
      <c r="G4938" s="12">
        <v>5</v>
      </c>
      <c r="H4938" s="9" t="s">
        <v>25</v>
      </c>
      <c r="I4938" s="9" t="s">
        <v>25</v>
      </c>
      <c r="J4938" s="12">
        <v>1</v>
      </c>
      <c r="K4938" s="13">
        <v>44440</v>
      </c>
      <c r="L4938" s="86">
        <f>(Tabla2[[#This Row],[release_year]]-'VARIANZA Y DES. EST'!$L$11)^2</f>
        <v>7.9512857435875226</v>
      </c>
      <c r="M4938" s="12">
        <v>2017</v>
      </c>
      <c r="N4938" s="9" t="s">
        <v>43</v>
      </c>
      <c r="O4938" s="9" t="s">
        <v>18779</v>
      </c>
      <c r="P4938" s="12">
        <v>120</v>
      </c>
      <c r="Q4938" s="12">
        <v>120</v>
      </c>
      <c r="R4938" s="12">
        <v>417.58932499185084</v>
      </c>
      <c r="S4938" s="12" t="s">
        <v>28</v>
      </c>
      <c r="T4938" s="9" t="s">
        <v>6793</v>
      </c>
      <c r="U4938" s="9" t="s">
        <v>45</v>
      </c>
      <c r="V4938" s="9" t="s">
        <v>6793</v>
      </c>
      <c r="W4938" s="14">
        <v>2</v>
      </c>
    </row>
    <row r="4939" spans="1:23" x14ac:dyDescent="0.25">
      <c r="A4939" s="8">
        <v>577</v>
      </c>
      <c r="B4939" s="9" t="s">
        <v>18784</v>
      </c>
      <c r="C4939" s="9" t="s">
        <v>22</v>
      </c>
      <c r="D4939" s="9" t="s">
        <v>18785</v>
      </c>
      <c r="E4939" s="9" t="s">
        <v>18786</v>
      </c>
      <c r="F4939" s="9" t="s">
        <v>18787</v>
      </c>
      <c r="G4939" s="12">
        <v>15</v>
      </c>
      <c r="H4939" s="9" t="s">
        <v>126</v>
      </c>
      <c r="I4939" s="9" t="s">
        <v>18788</v>
      </c>
      <c r="J4939" s="12">
        <v>3</v>
      </c>
      <c r="K4939" s="13">
        <v>44378</v>
      </c>
      <c r="L4939" s="86">
        <f>(Tabla2[[#This Row],[release_year]]-'VARIANZA Y DES. EST'!$L$11)^2</f>
        <v>23.230495463129063</v>
      </c>
      <c r="M4939" s="12">
        <v>2019</v>
      </c>
      <c r="N4939" s="9" t="s">
        <v>1991</v>
      </c>
      <c r="O4939" s="9" t="s">
        <v>18779</v>
      </c>
      <c r="P4939" s="12">
        <v>120</v>
      </c>
      <c r="Q4939" s="12">
        <v>120</v>
      </c>
      <c r="R4939" s="12">
        <v>417.58932499185084</v>
      </c>
      <c r="S4939" s="12" t="s">
        <v>28</v>
      </c>
      <c r="T4939" s="9" t="s">
        <v>10974</v>
      </c>
      <c r="U4939" s="9" t="s">
        <v>45</v>
      </c>
      <c r="V4939" s="9" t="s">
        <v>10974</v>
      </c>
      <c r="W4939" s="14">
        <v>3</v>
      </c>
    </row>
    <row r="4940" spans="1:23" x14ac:dyDescent="0.25">
      <c r="A4940" s="8">
        <v>673</v>
      </c>
      <c r="B4940" s="9" t="s">
        <v>18789</v>
      </c>
      <c r="C4940" s="9" t="s">
        <v>22</v>
      </c>
      <c r="D4940" s="9" t="s">
        <v>18790</v>
      </c>
      <c r="E4940" s="9" t="s">
        <v>18791</v>
      </c>
      <c r="F4940" s="9" t="s">
        <v>18792</v>
      </c>
      <c r="G4940" s="12">
        <v>12</v>
      </c>
      <c r="H4940" s="12"/>
      <c r="I4940" s="9"/>
      <c r="J4940" s="12">
        <v>0</v>
      </c>
      <c r="K4940" s="13">
        <v>44366</v>
      </c>
      <c r="L4940" s="86">
        <f>(Tabla2[[#This Row],[release_year]]-'VARIANZA Y DES. EST'!$L$11)^2</f>
        <v>685.40274481023516</v>
      </c>
      <c r="M4940" s="12">
        <v>1988</v>
      </c>
      <c r="N4940" s="9" t="s">
        <v>35</v>
      </c>
      <c r="O4940" s="9" t="s">
        <v>18779</v>
      </c>
      <c r="P4940" s="12">
        <v>120</v>
      </c>
      <c r="Q4940" s="12">
        <v>120</v>
      </c>
      <c r="R4940" s="12">
        <v>417.58932499185084</v>
      </c>
      <c r="S4940" s="12" t="s">
        <v>28</v>
      </c>
      <c r="T4940" s="9" t="s">
        <v>37</v>
      </c>
      <c r="U4940" s="9" t="s">
        <v>38</v>
      </c>
      <c r="V4940" s="9" t="s">
        <v>37</v>
      </c>
      <c r="W4940" s="14">
        <v>3</v>
      </c>
    </row>
    <row r="4941" spans="1:23" x14ac:dyDescent="0.25">
      <c r="A4941" s="8">
        <v>842</v>
      </c>
      <c r="B4941" s="9" t="s">
        <v>18793</v>
      </c>
      <c r="C4941" s="9" t="s">
        <v>22</v>
      </c>
      <c r="D4941" s="9" t="s">
        <v>18794</v>
      </c>
      <c r="E4941" s="9" t="s">
        <v>18795</v>
      </c>
      <c r="F4941" s="9" t="s">
        <v>18796</v>
      </c>
      <c r="G4941" s="12">
        <v>12</v>
      </c>
      <c r="H4941" s="12"/>
      <c r="I4941" s="9"/>
      <c r="J4941" s="12">
        <v>0</v>
      </c>
      <c r="K4941" s="13">
        <v>44342</v>
      </c>
      <c r="L4941" s="86">
        <f>(Tabla2[[#This Row],[release_year]]-'VARIANZA Y DES. EST'!$L$11)^2</f>
        <v>46.509705182670608</v>
      </c>
      <c r="M4941" s="12">
        <v>2021</v>
      </c>
      <c r="N4941" s="9" t="s">
        <v>76</v>
      </c>
      <c r="O4941" s="9" t="s">
        <v>18779</v>
      </c>
      <c r="P4941" s="12">
        <v>120</v>
      </c>
      <c r="Q4941" s="12">
        <v>120</v>
      </c>
      <c r="R4941" s="12">
        <v>417.58932499185084</v>
      </c>
      <c r="S4941" s="12" t="s">
        <v>28</v>
      </c>
      <c r="T4941" s="9" t="s">
        <v>2930</v>
      </c>
      <c r="U4941" s="9" t="s">
        <v>38</v>
      </c>
      <c r="V4941" s="9" t="s">
        <v>2930</v>
      </c>
      <c r="W4941" s="14">
        <v>3</v>
      </c>
    </row>
    <row r="4942" spans="1:23" x14ac:dyDescent="0.25">
      <c r="A4942" s="8">
        <v>995</v>
      </c>
      <c r="B4942" s="9" t="s">
        <v>18797</v>
      </c>
      <c r="C4942" s="9" t="s">
        <v>22</v>
      </c>
      <c r="D4942" s="9" t="s">
        <v>18798</v>
      </c>
      <c r="E4942" s="9" t="s">
        <v>17110</v>
      </c>
      <c r="F4942" s="9" t="s">
        <v>18799</v>
      </c>
      <c r="G4942" s="12">
        <v>10</v>
      </c>
      <c r="H4942" s="9" t="s">
        <v>175</v>
      </c>
      <c r="I4942" s="9" t="s">
        <v>175</v>
      </c>
      <c r="J4942" s="12">
        <v>1</v>
      </c>
      <c r="K4942" s="13">
        <v>44309</v>
      </c>
      <c r="L4942" s="86">
        <f>(Tabla2[[#This Row],[release_year]]-'VARIANZA Y DES. EST'!$L$11)^2</f>
        <v>33.870100322899837</v>
      </c>
      <c r="M4942" s="12">
        <v>2020</v>
      </c>
      <c r="N4942" s="9" t="s">
        <v>35</v>
      </c>
      <c r="O4942" s="9" t="s">
        <v>18779</v>
      </c>
      <c r="P4942" s="12">
        <v>120</v>
      </c>
      <c r="Q4942" s="12">
        <v>120</v>
      </c>
      <c r="R4942" s="12">
        <v>417.58932499185084</v>
      </c>
      <c r="S4942" s="12" t="s">
        <v>28</v>
      </c>
      <c r="T4942" s="9" t="s">
        <v>3319</v>
      </c>
      <c r="U4942" s="9" t="s">
        <v>45</v>
      </c>
      <c r="V4942" s="9" t="s">
        <v>3319</v>
      </c>
      <c r="W4942" s="14">
        <v>3</v>
      </c>
    </row>
    <row r="4943" spans="1:23" x14ac:dyDescent="0.25">
      <c r="A4943" s="8">
        <v>1108</v>
      </c>
      <c r="B4943" s="9" t="s">
        <v>18800</v>
      </c>
      <c r="C4943" s="9" t="s">
        <v>22</v>
      </c>
      <c r="D4943" s="9" t="s">
        <v>18801</v>
      </c>
      <c r="E4943" s="9" t="s">
        <v>15681</v>
      </c>
      <c r="F4943" s="9" t="s">
        <v>18802</v>
      </c>
      <c r="G4943" s="12">
        <v>10</v>
      </c>
      <c r="H4943" s="9" t="s">
        <v>175</v>
      </c>
      <c r="I4943" s="9" t="s">
        <v>175</v>
      </c>
      <c r="J4943" s="12">
        <v>1</v>
      </c>
      <c r="K4943" s="13">
        <v>44288</v>
      </c>
      <c r="L4943" s="86">
        <f>(Tabla2[[#This Row],[release_year]]-'VARIANZA Y DES. EST'!$L$11)^2</f>
        <v>14.590890603358293</v>
      </c>
      <c r="M4943" s="12">
        <v>2018</v>
      </c>
      <c r="N4943" s="9" t="s">
        <v>76</v>
      </c>
      <c r="O4943" s="9" t="s">
        <v>18779</v>
      </c>
      <c r="P4943" s="12">
        <v>120</v>
      </c>
      <c r="Q4943" s="12">
        <v>120</v>
      </c>
      <c r="R4943" s="12">
        <v>417.58932499185084</v>
      </c>
      <c r="S4943" s="12" t="s">
        <v>28</v>
      </c>
      <c r="T4943" s="9" t="s">
        <v>10974</v>
      </c>
      <c r="U4943" s="9" t="s">
        <v>45</v>
      </c>
      <c r="V4943" s="9" t="s">
        <v>10974</v>
      </c>
      <c r="W4943" s="14">
        <v>3</v>
      </c>
    </row>
    <row r="4944" spans="1:23" x14ac:dyDescent="0.25">
      <c r="A4944" s="8">
        <v>1185</v>
      </c>
      <c r="B4944" s="9" t="s">
        <v>18803</v>
      </c>
      <c r="C4944" s="9" t="s">
        <v>22</v>
      </c>
      <c r="D4944" s="9" t="s">
        <v>18804</v>
      </c>
      <c r="E4944" s="9" t="s">
        <v>18805</v>
      </c>
      <c r="F4944" s="9" t="s">
        <v>18806</v>
      </c>
      <c r="G4944" s="12">
        <v>7</v>
      </c>
      <c r="H4944" s="9" t="s">
        <v>2924</v>
      </c>
      <c r="I4944" s="9" t="s">
        <v>2924</v>
      </c>
      <c r="J4944" s="12">
        <v>1</v>
      </c>
      <c r="K4944" s="13">
        <v>44274</v>
      </c>
      <c r="L4944" s="86">
        <f>(Tabla2[[#This Row],[release_year]]-'VARIANZA Y DES. EST'!$L$11)^2</f>
        <v>46.509705182670608</v>
      </c>
      <c r="M4944" s="12">
        <v>2021</v>
      </c>
      <c r="N4944" s="9" t="s">
        <v>35</v>
      </c>
      <c r="O4944" s="9" t="s">
        <v>18779</v>
      </c>
      <c r="P4944" s="12">
        <v>120</v>
      </c>
      <c r="Q4944" s="12">
        <v>120</v>
      </c>
      <c r="R4944" s="12">
        <v>417.58932499185084</v>
      </c>
      <c r="S4944" s="12" t="s">
        <v>28</v>
      </c>
      <c r="T4944" s="9" t="s">
        <v>4211</v>
      </c>
      <c r="U4944" s="9" t="s">
        <v>38</v>
      </c>
      <c r="V4944" s="9" t="s">
        <v>4211</v>
      </c>
      <c r="W4944" s="14">
        <v>2</v>
      </c>
    </row>
    <row r="4945" spans="1:23" x14ac:dyDescent="0.25">
      <c r="A4945" s="8">
        <v>1266</v>
      </c>
      <c r="B4945" s="9" t="s">
        <v>18807</v>
      </c>
      <c r="C4945" s="9" t="s">
        <v>22</v>
      </c>
      <c r="D4945" s="9" t="s">
        <v>18808</v>
      </c>
      <c r="E4945" s="9" t="s">
        <v>5302</v>
      </c>
      <c r="F4945" s="9" t="s">
        <v>18809</v>
      </c>
      <c r="G4945" s="12">
        <v>5</v>
      </c>
      <c r="H4945" s="9" t="s">
        <v>518</v>
      </c>
      <c r="I4945" s="9" t="s">
        <v>518</v>
      </c>
      <c r="J4945" s="12">
        <v>1</v>
      </c>
      <c r="K4945" s="13">
        <v>44253</v>
      </c>
      <c r="L4945" s="86">
        <f>(Tabla2[[#This Row],[release_year]]-'VARIANZA Y DES. EST'!$L$11)^2</f>
        <v>46.509705182670608</v>
      </c>
      <c r="M4945" s="12">
        <v>2021</v>
      </c>
      <c r="N4945" s="9" t="s">
        <v>76</v>
      </c>
      <c r="O4945" s="9" t="s">
        <v>18779</v>
      </c>
      <c r="P4945" s="12">
        <v>120</v>
      </c>
      <c r="Q4945" s="12">
        <v>120</v>
      </c>
      <c r="R4945" s="12">
        <v>417.58932499185084</v>
      </c>
      <c r="S4945" s="12" t="s">
        <v>28</v>
      </c>
      <c r="T4945" s="9" t="s">
        <v>2372</v>
      </c>
      <c r="U4945" s="9" t="s">
        <v>239</v>
      </c>
      <c r="V4945" s="9" t="s">
        <v>2372</v>
      </c>
      <c r="W4945" s="14">
        <v>2</v>
      </c>
    </row>
    <row r="4946" spans="1:23" x14ac:dyDescent="0.25">
      <c r="A4946" s="8">
        <v>1523</v>
      </c>
      <c r="B4946" s="9" t="s">
        <v>18810</v>
      </c>
      <c r="C4946" s="9" t="s">
        <v>22</v>
      </c>
      <c r="D4946" s="9" t="s">
        <v>18811</v>
      </c>
      <c r="E4946" s="9" t="s">
        <v>4994</v>
      </c>
      <c r="F4946" s="9" t="s">
        <v>18812</v>
      </c>
      <c r="G4946" s="12">
        <v>7</v>
      </c>
      <c r="H4946" s="9" t="s">
        <v>3348</v>
      </c>
      <c r="I4946" s="9" t="s">
        <v>3348</v>
      </c>
      <c r="J4946" s="12">
        <v>1</v>
      </c>
      <c r="K4946" s="16">
        <v>44183</v>
      </c>
      <c r="L4946" s="86">
        <f>(Tabla2[[#This Row],[release_year]]-'VARIANZA Y DES. EST'!$L$11)^2</f>
        <v>26.834446865421359</v>
      </c>
      <c r="M4946" s="12">
        <v>2009</v>
      </c>
      <c r="N4946" s="9" t="s">
        <v>35</v>
      </c>
      <c r="O4946" s="9" t="s">
        <v>18779</v>
      </c>
      <c r="P4946" s="12">
        <v>120</v>
      </c>
      <c r="Q4946" s="12">
        <v>120</v>
      </c>
      <c r="R4946" s="12">
        <v>417.58932499185084</v>
      </c>
      <c r="S4946" s="12" t="s">
        <v>28</v>
      </c>
      <c r="T4946" s="9" t="s">
        <v>3319</v>
      </c>
      <c r="U4946" s="9" t="s">
        <v>45</v>
      </c>
      <c r="V4946" s="9" t="s">
        <v>3319</v>
      </c>
      <c r="W4946" s="14">
        <v>3</v>
      </c>
    </row>
    <row r="4947" spans="1:23" x14ac:dyDescent="0.25">
      <c r="A4947" s="8">
        <v>1622</v>
      </c>
      <c r="B4947" s="9" t="s">
        <v>18813</v>
      </c>
      <c r="C4947" s="9" t="s">
        <v>22</v>
      </c>
      <c r="D4947" s="9" t="s">
        <v>18814</v>
      </c>
      <c r="E4947" s="9" t="s">
        <v>9716</v>
      </c>
      <c r="F4947" s="9" t="s">
        <v>18815</v>
      </c>
      <c r="G4947" s="12">
        <v>10</v>
      </c>
      <c r="H4947" s="9" t="s">
        <v>279</v>
      </c>
      <c r="I4947" s="9" t="s">
        <v>7771</v>
      </c>
      <c r="J4947" s="12">
        <v>2</v>
      </c>
      <c r="K4947" s="13">
        <v>44166</v>
      </c>
      <c r="L4947" s="86">
        <f>(Tabla2[[#This Row],[release_year]]-'VARIANZA Y DES. EST'!$L$11)^2</f>
        <v>584.6819545297767</v>
      </c>
      <c r="M4947" s="12">
        <v>1990</v>
      </c>
      <c r="N4947" s="9" t="s">
        <v>43</v>
      </c>
      <c r="O4947" s="9" t="s">
        <v>18779</v>
      </c>
      <c r="P4947" s="12">
        <v>120</v>
      </c>
      <c r="Q4947" s="12">
        <v>120</v>
      </c>
      <c r="R4947" s="12">
        <v>417.58932499185084</v>
      </c>
      <c r="S4947" s="12" t="s">
        <v>28</v>
      </c>
      <c r="T4947" s="9" t="s">
        <v>38</v>
      </c>
      <c r="U4947" s="9" t="s">
        <v>38</v>
      </c>
      <c r="V4947" s="9" t="s">
        <v>38</v>
      </c>
      <c r="W4947" s="14">
        <v>1</v>
      </c>
    </row>
    <row r="4948" spans="1:23" x14ac:dyDescent="0.25">
      <c r="A4948" s="8">
        <v>1700</v>
      </c>
      <c r="B4948" s="9" t="s">
        <v>18816</v>
      </c>
      <c r="C4948" s="9" t="s">
        <v>22</v>
      </c>
      <c r="D4948" s="9" t="s">
        <v>18817</v>
      </c>
      <c r="E4948" s="9" t="s">
        <v>18818</v>
      </c>
      <c r="F4948" s="9" t="s">
        <v>18819</v>
      </c>
      <c r="G4948" s="12">
        <v>9</v>
      </c>
      <c r="H4948" s="9" t="s">
        <v>25</v>
      </c>
      <c r="I4948" s="9" t="s">
        <v>25</v>
      </c>
      <c r="J4948" s="12">
        <v>1</v>
      </c>
      <c r="K4948" s="16">
        <v>44150</v>
      </c>
      <c r="L4948" s="86">
        <f>(Tabla2[[#This Row],[release_year]]-'VARIANZA Y DES. EST'!$L$11)^2</f>
        <v>3621.656179578029</v>
      </c>
      <c r="M4948" s="12">
        <v>1954</v>
      </c>
      <c r="N4948" s="9" t="s">
        <v>55</v>
      </c>
      <c r="O4948" s="9" t="s">
        <v>18779</v>
      </c>
      <c r="P4948" s="12">
        <v>120</v>
      </c>
      <c r="Q4948" s="12">
        <v>120</v>
      </c>
      <c r="R4948" s="12">
        <v>417.58932499185084</v>
      </c>
      <c r="S4948" s="12" t="s">
        <v>28</v>
      </c>
      <c r="T4948" s="9" t="s">
        <v>12629</v>
      </c>
      <c r="U4948" s="9" t="s">
        <v>30</v>
      </c>
      <c r="V4948" s="9" t="s">
        <v>12629</v>
      </c>
      <c r="W4948" s="14">
        <v>3</v>
      </c>
    </row>
    <row r="4949" spans="1:23" x14ac:dyDescent="0.25">
      <c r="A4949" s="8">
        <v>1810</v>
      </c>
      <c r="B4949" s="9" t="s">
        <v>18820</v>
      </c>
      <c r="C4949" s="9" t="s">
        <v>22</v>
      </c>
      <c r="D4949" s="9" t="s">
        <v>18821</v>
      </c>
      <c r="E4949" s="9" t="s">
        <v>14454</v>
      </c>
      <c r="F4949" s="9" t="s">
        <v>18822</v>
      </c>
      <c r="G4949" s="12">
        <v>10</v>
      </c>
      <c r="H4949" s="9" t="s">
        <v>3522</v>
      </c>
      <c r="I4949" s="9" t="s">
        <v>3522</v>
      </c>
      <c r="J4949" s="12">
        <v>1</v>
      </c>
      <c r="K4949" s="16">
        <v>44126</v>
      </c>
      <c r="L4949" s="86">
        <f>(Tabla2[[#This Row],[release_year]]-'VARIANZA Y DES. EST'!$L$11)^2</f>
        <v>14.590890603358293</v>
      </c>
      <c r="M4949" s="12">
        <v>2018</v>
      </c>
      <c r="N4949" s="9" t="s">
        <v>35</v>
      </c>
      <c r="O4949" s="9" t="s">
        <v>18779</v>
      </c>
      <c r="P4949" s="12">
        <v>120</v>
      </c>
      <c r="Q4949" s="12">
        <v>120</v>
      </c>
      <c r="R4949" s="12">
        <v>417.58932499185084</v>
      </c>
      <c r="S4949" s="12" t="s">
        <v>28</v>
      </c>
      <c r="T4949" s="9" t="s">
        <v>3319</v>
      </c>
      <c r="U4949" s="9" t="s">
        <v>45</v>
      </c>
      <c r="V4949" s="9" t="s">
        <v>3319</v>
      </c>
      <c r="W4949" s="14">
        <v>3</v>
      </c>
    </row>
    <row r="4950" spans="1:23" x14ac:dyDescent="0.25">
      <c r="A4950" s="8">
        <v>1921</v>
      </c>
      <c r="B4950" s="9" t="s">
        <v>18823</v>
      </c>
      <c r="C4950" s="9" t="s">
        <v>22</v>
      </c>
      <c r="D4950" s="9" t="s">
        <v>18824</v>
      </c>
      <c r="E4950" s="18" t="s">
        <v>18825</v>
      </c>
      <c r="F4950" s="9" t="s">
        <v>18826</v>
      </c>
      <c r="G4950" s="12">
        <v>6</v>
      </c>
      <c r="H4950" s="9" t="s">
        <v>6203</v>
      </c>
      <c r="I4950" s="9" t="s">
        <v>6203</v>
      </c>
      <c r="J4950" s="12">
        <v>1</v>
      </c>
      <c r="K4950" s="13">
        <v>44105</v>
      </c>
      <c r="L4950" s="86">
        <f>(Tabla2[[#This Row],[release_year]]-'VARIANZA Y DES. EST'!$L$11)^2</f>
        <v>33.870100322899837</v>
      </c>
      <c r="M4950" s="12">
        <v>2020</v>
      </c>
      <c r="N4950" s="9" t="s">
        <v>35</v>
      </c>
      <c r="O4950" s="9" t="s">
        <v>18779</v>
      </c>
      <c r="P4950" s="12">
        <v>120</v>
      </c>
      <c r="Q4950" s="12">
        <v>120</v>
      </c>
      <c r="R4950" s="12">
        <v>417.58932499185084</v>
      </c>
      <c r="S4950" s="12" t="s">
        <v>28</v>
      </c>
      <c r="T4950" s="9" t="s">
        <v>4290</v>
      </c>
      <c r="U4950" s="9" t="s">
        <v>95</v>
      </c>
      <c r="V4950" s="9" t="s">
        <v>4290</v>
      </c>
      <c r="W4950" s="14">
        <v>3</v>
      </c>
    </row>
    <row r="4951" spans="1:23" x14ac:dyDescent="0.25">
      <c r="A4951" s="8">
        <v>1978</v>
      </c>
      <c r="B4951" s="9" t="s">
        <v>18827</v>
      </c>
      <c r="C4951" s="9" t="s">
        <v>22</v>
      </c>
      <c r="D4951" s="9" t="s">
        <v>18828</v>
      </c>
      <c r="E4951" s="9" t="s">
        <v>18829</v>
      </c>
      <c r="F4951" s="9" t="s">
        <v>18830</v>
      </c>
      <c r="G4951" s="12">
        <v>10</v>
      </c>
      <c r="H4951" s="9" t="s">
        <v>518</v>
      </c>
      <c r="I4951" s="9" t="s">
        <v>518</v>
      </c>
      <c r="J4951" s="12">
        <v>1</v>
      </c>
      <c r="K4951" s="13">
        <v>44092</v>
      </c>
      <c r="L4951" s="86">
        <f>(Tabla2[[#This Row],[release_year]]-'VARIANZA Y DES. EST'!$L$11)^2</f>
        <v>33.870100322899837</v>
      </c>
      <c r="M4951" s="12">
        <v>2020</v>
      </c>
      <c r="N4951" s="9" t="s">
        <v>76</v>
      </c>
      <c r="O4951" s="9" t="s">
        <v>18779</v>
      </c>
      <c r="P4951" s="12">
        <v>120</v>
      </c>
      <c r="Q4951" s="12">
        <v>120</v>
      </c>
      <c r="R4951" s="12">
        <v>417.58932499185084</v>
      </c>
      <c r="S4951" s="12" t="s">
        <v>28</v>
      </c>
      <c r="T4951" s="9" t="s">
        <v>118</v>
      </c>
      <c r="U4951" s="9" t="s">
        <v>45</v>
      </c>
      <c r="V4951" s="9" t="s">
        <v>118</v>
      </c>
      <c r="W4951" s="14">
        <v>3</v>
      </c>
    </row>
    <row r="4952" spans="1:23" x14ac:dyDescent="0.25">
      <c r="A4952" s="8">
        <v>2253</v>
      </c>
      <c r="B4952" s="9" t="s">
        <v>18831</v>
      </c>
      <c r="C4952" s="9" t="s">
        <v>22</v>
      </c>
      <c r="D4952" s="9" t="s">
        <v>18832</v>
      </c>
      <c r="E4952" s="9" t="s">
        <v>18833</v>
      </c>
      <c r="F4952" s="9" t="s">
        <v>18834</v>
      </c>
      <c r="G4952" s="12">
        <v>17</v>
      </c>
      <c r="H4952" s="12"/>
      <c r="I4952" s="9"/>
      <c r="J4952" s="12">
        <v>0</v>
      </c>
      <c r="K4952" s="13">
        <v>44022</v>
      </c>
      <c r="L4952" s="86">
        <f>(Tabla2[[#This Row],[release_year]]-'VARIANZA Y DES. EST'!$L$11)^2</f>
        <v>23.230495463129063</v>
      </c>
      <c r="M4952" s="12">
        <v>2019</v>
      </c>
      <c r="N4952" s="9" t="s">
        <v>55</v>
      </c>
      <c r="O4952" s="9" t="s">
        <v>18779</v>
      </c>
      <c r="P4952" s="12">
        <v>120</v>
      </c>
      <c r="Q4952" s="12">
        <v>120</v>
      </c>
      <c r="R4952" s="12">
        <v>417.58932499185084</v>
      </c>
      <c r="S4952" s="12" t="s">
        <v>28</v>
      </c>
      <c r="T4952" s="9" t="s">
        <v>859</v>
      </c>
      <c r="U4952" s="9" t="s">
        <v>95</v>
      </c>
      <c r="V4952" s="9" t="s">
        <v>859</v>
      </c>
      <c r="W4952" s="14">
        <v>2</v>
      </c>
    </row>
    <row r="4953" spans="1:23" x14ac:dyDescent="0.25">
      <c r="A4953" s="8">
        <v>2279</v>
      </c>
      <c r="B4953" s="9" t="s">
        <v>18835</v>
      </c>
      <c r="C4953" s="9" t="s">
        <v>22</v>
      </c>
      <c r="D4953" s="9" t="s">
        <v>18836</v>
      </c>
      <c r="E4953" s="9" t="s">
        <v>18837</v>
      </c>
      <c r="F4953" s="9" t="s">
        <v>18838</v>
      </c>
      <c r="G4953" s="12">
        <v>9</v>
      </c>
      <c r="H4953" s="9" t="s">
        <v>518</v>
      </c>
      <c r="I4953" s="9" t="s">
        <v>518</v>
      </c>
      <c r="J4953" s="12">
        <v>1</v>
      </c>
      <c r="K4953" s="13">
        <v>44017</v>
      </c>
      <c r="L4953" s="86">
        <f>(Tabla2[[#This Row],[release_year]]-'VARIANZA Y DES. EST'!$L$11)^2</f>
        <v>3.2471164275211517E-2</v>
      </c>
      <c r="M4953" s="12">
        <v>2014</v>
      </c>
      <c r="N4953" s="9" t="s">
        <v>82</v>
      </c>
      <c r="O4953" s="9" t="s">
        <v>18779</v>
      </c>
      <c r="P4953" s="12">
        <v>120</v>
      </c>
      <c r="Q4953" s="12">
        <v>120</v>
      </c>
      <c r="R4953" s="12">
        <v>417.58932499185084</v>
      </c>
      <c r="S4953" s="12" t="s">
        <v>28</v>
      </c>
      <c r="T4953" s="9" t="s">
        <v>8079</v>
      </c>
      <c r="U4953" s="9" t="s">
        <v>45</v>
      </c>
      <c r="V4953" s="9" t="s">
        <v>8079</v>
      </c>
      <c r="W4953" s="14">
        <v>3</v>
      </c>
    </row>
    <row r="4954" spans="1:23" x14ac:dyDescent="0.25">
      <c r="A4954" s="8">
        <v>2309</v>
      </c>
      <c r="B4954" s="9" t="s">
        <v>18839</v>
      </c>
      <c r="C4954" s="9" t="s">
        <v>22</v>
      </c>
      <c r="D4954" s="9" t="s">
        <v>18840</v>
      </c>
      <c r="E4954" s="9" t="s">
        <v>18841</v>
      </c>
      <c r="F4954" s="9" t="s">
        <v>18842</v>
      </c>
      <c r="G4954" s="12">
        <v>10</v>
      </c>
      <c r="H4954" s="9" t="s">
        <v>390</v>
      </c>
      <c r="I4954" s="9" t="s">
        <v>390</v>
      </c>
      <c r="J4954" s="12">
        <v>1</v>
      </c>
      <c r="K4954" s="13">
        <v>44013</v>
      </c>
      <c r="L4954" s="86">
        <f>(Tabla2[[#This Row],[release_year]]-'VARIANZA Y DES. EST'!$L$11)^2</f>
        <v>33.870100322899837</v>
      </c>
      <c r="M4954" s="12">
        <v>2020</v>
      </c>
      <c r="N4954" s="9" t="s">
        <v>76</v>
      </c>
      <c r="O4954" s="9" t="s">
        <v>18779</v>
      </c>
      <c r="P4954" s="12">
        <v>120</v>
      </c>
      <c r="Q4954" s="12">
        <v>120</v>
      </c>
      <c r="R4954" s="12">
        <v>417.58932499185084</v>
      </c>
      <c r="S4954" s="12" t="s">
        <v>28</v>
      </c>
      <c r="T4954" s="9" t="s">
        <v>70</v>
      </c>
      <c r="U4954" s="9" t="s">
        <v>45</v>
      </c>
      <c r="V4954" s="9" t="s">
        <v>70</v>
      </c>
      <c r="W4954" s="14">
        <v>2</v>
      </c>
    </row>
    <row r="4955" spans="1:23" x14ac:dyDescent="0.25">
      <c r="A4955" s="8">
        <v>2388</v>
      </c>
      <c r="B4955" s="9" t="s">
        <v>18843</v>
      </c>
      <c r="C4955" s="9" t="s">
        <v>22</v>
      </c>
      <c r="D4955" s="9" t="s">
        <v>18844</v>
      </c>
      <c r="E4955" s="9" t="s">
        <v>7028</v>
      </c>
      <c r="F4955" s="9" t="s">
        <v>18845</v>
      </c>
      <c r="G4955" s="12">
        <v>8</v>
      </c>
      <c r="H4955" s="9" t="s">
        <v>175</v>
      </c>
      <c r="I4955" s="9" t="s">
        <v>175</v>
      </c>
      <c r="J4955" s="12">
        <v>1</v>
      </c>
      <c r="K4955" s="13">
        <v>43995</v>
      </c>
      <c r="L4955" s="86">
        <f>(Tabla2[[#This Row],[release_year]]-'VARIANZA Y DES. EST'!$L$11)^2</f>
        <v>23.230495463129063</v>
      </c>
      <c r="M4955" s="12">
        <v>2019</v>
      </c>
      <c r="N4955" s="9" t="s">
        <v>76</v>
      </c>
      <c r="O4955" s="9" t="s">
        <v>18779</v>
      </c>
      <c r="P4955" s="12">
        <v>120</v>
      </c>
      <c r="Q4955" s="12">
        <v>120</v>
      </c>
      <c r="R4955" s="12">
        <v>417.58932499185084</v>
      </c>
      <c r="S4955" s="12" t="s">
        <v>28</v>
      </c>
      <c r="T4955" s="9" t="s">
        <v>460</v>
      </c>
      <c r="U4955" s="9" t="s">
        <v>45</v>
      </c>
      <c r="V4955" s="9" t="s">
        <v>460</v>
      </c>
      <c r="W4955" s="14">
        <v>3</v>
      </c>
    </row>
    <row r="4956" spans="1:23" x14ac:dyDescent="0.25">
      <c r="A4956" s="8">
        <v>2503</v>
      </c>
      <c r="B4956" s="9" t="s">
        <v>18846</v>
      </c>
      <c r="C4956" s="9" t="s">
        <v>22</v>
      </c>
      <c r="D4956" s="9" t="s">
        <v>18847</v>
      </c>
      <c r="E4956" s="9" t="s">
        <v>18848</v>
      </c>
      <c r="F4956" s="9" t="s">
        <v>18849</v>
      </c>
      <c r="G4956" s="12">
        <v>10</v>
      </c>
      <c r="H4956" s="9" t="s">
        <v>116</v>
      </c>
      <c r="I4956" s="9" t="s">
        <v>116</v>
      </c>
      <c r="J4956" s="12">
        <v>1</v>
      </c>
      <c r="K4956" s="13">
        <v>43970</v>
      </c>
      <c r="L4956" s="86">
        <f>(Tabla2[[#This Row],[release_year]]-'VARIANZA Y DES. EST'!$L$11)^2</f>
        <v>26.834446865421359</v>
      </c>
      <c r="M4956" s="12">
        <v>2009</v>
      </c>
      <c r="N4956" s="9" t="s">
        <v>35</v>
      </c>
      <c r="O4956" s="9" t="s">
        <v>18779</v>
      </c>
      <c r="P4956" s="12">
        <v>120</v>
      </c>
      <c r="Q4956" s="12">
        <v>120</v>
      </c>
      <c r="R4956" s="12">
        <v>417.58932499185084</v>
      </c>
      <c r="S4956" s="12" t="s">
        <v>28</v>
      </c>
      <c r="T4956" s="9" t="s">
        <v>4211</v>
      </c>
      <c r="U4956" s="9" t="s">
        <v>38</v>
      </c>
      <c r="V4956" s="9" t="s">
        <v>4211</v>
      </c>
      <c r="W4956" s="14">
        <v>2</v>
      </c>
    </row>
    <row r="4957" spans="1:23" x14ac:dyDescent="0.25">
      <c r="A4957" s="8">
        <v>2565</v>
      </c>
      <c r="B4957" s="9" t="s">
        <v>18850</v>
      </c>
      <c r="C4957" s="9" t="s">
        <v>22</v>
      </c>
      <c r="D4957" s="9" t="s">
        <v>18851</v>
      </c>
      <c r="E4957" s="9" t="s">
        <v>15506</v>
      </c>
      <c r="F4957" s="9" t="s">
        <v>18852</v>
      </c>
      <c r="G4957" s="12">
        <v>10</v>
      </c>
      <c r="H4957" s="9" t="s">
        <v>518</v>
      </c>
      <c r="I4957" s="9" t="s">
        <v>518</v>
      </c>
      <c r="J4957" s="12">
        <v>1</v>
      </c>
      <c r="K4957" s="13">
        <v>43954</v>
      </c>
      <c r="L4957" s="86">
        <f>(Tabla2[[#This Row],[release_year]]-'VARIANZA Y DES. EST'!$L$11)^2</f>
        <v>23.230495463129063</v>
      </c>
      <c r="M4957" s="12">
        <v>2019</v>
      </c>
      <c r="N4957" s="9" t="s">
        <v>35</v>
      </c>
      <c r="O4957" s="9" t="s">
        <v>18779</v>
      </c>
      <c r="P4957" s="12">
        <v>120</v>
      </c>
      <c r="Q4957" s="12">
        <v>120</v>
      </c>
      <c r="R4957" s="12">
        <v>417.58932499185084</v>
      </c>
      <c r="S4957" s="12" t="s">
        <v>28</v>
      </c>
      <c r="T4957" s="9" t="s">
        <v>70</v>
      </c>
      <c r="U4957" s="9" t="s">
        <v>45</v>
      </c>
      <c r="V4957" s="9" t="s">
        <v>70</v>
      </c>
      <c r="W4957" s="14">
        <v>2</v>
      </c>
    </row>
    <row r="4958" spans="1:23" x14ac:dyDescent="0.25">
      <c r="A4958" s="8">
        <v>2684</v>
      </c>
      <c r="B4958" s="9" t="s">
        <v>18853</v>
      </c>
      <c r="C4958" s="9" t="s">
        <v>22</v>
      </c>
      <c r="D4958" s="9" t="s">
        <v>18854</v>
      </c>
      <c r="E4958" s="9" t="s">
        <v>18855</v>
      </c>
      <c r="F4958" s="9" t="s">
        <v>18856</v>
      </c>
      <c r="G4958" s="12">
        <v>10</v>
      </c>
      <c r="H4958" s="9" t="s">
        <v>518</v>
      </c>
      <c r="I4958" s="9" t="s">
        <v>518</v>
      </c>
      <c r="J4958" s="12">
        <v>1</v>
      </c>
      <c r="K4958" s="13">
        <v>43936</v>
      </c>
      <c r="L4958" s="86">
        <f>(Tabla2[[#This Row],[release_year]]-'VARIANZA Y DES. EST'!$L$11)^2</f>
        <v>23.230495463129063</v>
      </c>
      <c r="M4958" s="12">
        <v>2019</v>
      </c>
      <c r="N4958" s="9" t="s">
        <v>82</v>
      </c>
      <c r="O4958" s="9" t="s">
        <v>18779</v>
      </c>
      <c r="P4958" s="12">
        <v>120</v>
      </c>
      <c r="Q4958" s="12">
        <v>120</v>
      </c>
      <c r="R4958" s="12">
        <v>417.58932499185084</v>
      </c>
      <c r="S4958" s="12" t="s">
        <v>28</v>
      </c>
      <c r="T4958" s="9" t="s">
        <v>94</v>
      </c>
      <c r="U4958" s="9" t="s">
        <v>95</v>
      </c>
      <c r="V4958" s="9" t="s">
        <v>94</v>
      </c>
      <c r="W4958" s="14">
        <v>3</v>
      </c>
    </row>
    <row r="4959" spans="1:23" x14ac:dyDescent="0.25">
      <c r="A4959" s="8">
        <v>2834</v>
      </c>
      <c r="B4959" s="9" t="s">
        <v>18857</v>
      </c>
      <c r="C4959" s="9" t="s">
        <v>22</v>
      </c>
      <c r="D4959" s="9" t="s">
        <v>18858</v>
      </c>
      <c r="E4959" s="9" t="s">
        <v>18859</v>
      </c>
      <c r="F4959" s="9" t="s">
        <v>18860</v>
      </c>
      <c r="G4959" s="12">
        <v>8</v>
      </c>
      <c r="H4959" s="9" t="s">
        <v>518</v>
      </c>
      <c r="I4959" s="9" t="s">
        <v>518</v>
      </c>
      <c r="J4959" s="12">
        <v>1</v>
      </c>
      <c r="K4959" s="13">
        <v>43896</v>
      </c>
      <c r="L4959" s="86">
        <f>(Tabla2[[#This Row],[release_year]]-'VARIANZA Y DES. EST'!$L$11)^2</f>
        <v>33.870100322899837</v>
      </c>
      <c r="M4959" s="12">
        <v>2020</v>
      </c>
      <c r="N4959" s="9" t="s">
        <v>76</v>
      </c>
      <c r="O4959" s="9" t="s">
        <v>18779</v>
      </c>
      <c r="P4959" s="12">
        <v>120</v>
      </c>
      <c r="Q4959" s="12">
        <v>120</v>
      </c>
      <c r="R4959" s="12">
        <v>417.58932499185084</v>
      </c>
      <c r="S4959" s="12" t="s">
        <v>28</v>
      </c>
      <c r="T4959" s="9" t="s">
        <v>70</v>
      </c>
      <c r="U4959" s="9" t="s">
        <v>45</v>
      </c>
      <c r="V4959" s="9" t="s">
        <v>70</v>
      </c>
      <c r="W4959" s="14">
        <v>2</v>
      </c>
    </row>
    <row r="4960" spans="1:23" x14ac:dyDescent="0.25">
      <c r="A4960" s="8">
        <v>2896</v>
      </c>
      <c r="B4960" s="9" t="s">
        <v>18861</v>
      </c>
      <c r="C4960" s="9" t="s">
        <v>22</v>
      </c>
      <c r="D4960" s="9" t="s">
        <v>18862</v>
      </c>
      <c r="E4960" s="9" t="s">
        <v>18863</v>
      </c>
      <c r="F4960" s="9" t="s">
        <v>18864</v>
      </c>
      <c r="G4960" s="12">
        <v>8</v>
      </c>
      <c r="H4960" s="9" t="s">
        <v>184</v>
      </c>
      <c r="I4960" s="9" t="s">
        <v>184</v>
      </c>
      <c r="J4960" s="12">
        <v>1</v>
      </c>
      <c r="K4960" s="13">
        <v>43882</v>
      </c>
      <c r="L4960" s="86">
        <f>(Tabla2[[#This Row],[release_year]]-'VARIANZA Y DES. EST'!$L$11)^2</f>
        <v>33.870100322899837</v>
      </c>
      <c r="M4960" s="12">
        <v>2020</v>
      </c>
      <c r="N4960" s="9" t="s">
        <v>76</v>
      </c>
      <c r="O4960" s="9" t="s">
        <v>18779</v>
      </c>
      <c r="P4960" s="12">
        <v>120</v>
      </c>
      <c r="Q4960" s="12">
        <v>120</v>
      </c>
      <c r="R4960" s="12">
        <v>417.58932499185084</v>
      </c>
      <c r="S4960" s="12" t="s">
        <v>28</v>
      </c>
      <c r="T4960" s="9" t="s">
        <v>118</v>
      </c>
      <c r="U4960" s="9" t="s">
        <v>45</v>
      </c>
      <c r="V4960" s="9" t="s">
        <v>118</v>
      </c>
      <c r="W4960" s="14">
        <v>3</v>
      </c>
    </row>
    <row r="4961" spans="1:23" x14ac:dyDescent="0.25">
      <c r="A4961" s="8">
        <v>3090</v>
      </c>
      <c r="B4961" s="9" t="s">
        <v>18865</v>
      </c>
      <c r="C4961" s="9" t="s">
        <v>22</v>
      </c>
      <c r="D4961" s="9" t="s">
        <v>18866</v>
      </c>
      <c r="E4961" s="18" t="s">
        <v>18867</v>
      </c>
      <c r="F4961" s="9" t="s">
        <v>18868</v>
      </c>
      <c r="G4961" s="12">
        <v>12</v>
      </c>
      <c r="H4961" s="9" t="s">
        <v>34</v>
      </c>
      <c r="I4961" s="9" t="s">
        <v>34</v>
      </c>
      <c r="J4961" s="12">
        <v>1</v>
      </c>
      <c r="K4961" s="16">
        <v>43827</v>
      </c>
      <c r="L4961" s="86">
        <f>(Tabla2[[#This Row],[release_year]]-'VARIANZA Y DES. EST'!$L$11)^2</f>
        <v>23.230495463129063</v>
      </c>
      <c r="M4961" s="12">
        <v>2019</v>
      </c>
      <c r="N4961" s="9" t="s">
        <v>76</v>
      </c>
      <c r="O4961" s="9" t="s">
        <v>18779</v>
      </c>
      <c r="P4961" s="12">
        <v>120</v>
      </c>
      <c r="Q4961" s="12">
        <v>120</v>
      </c>
      <c r="R4961" s="12">
        <v>417.58932499185084</v>
      </c>
      <c r="S4961" s="12" t="s">
        <v>28</v>
      </c>
      <c r="T4961" s="9" t="s">
        <v>70</v>
      </c>
      <c r="U4961" s="9" t="s">
        <v>45</v>
      </c>
      <c r="V4961" s="9" t="s">
        <v>70</v>
      </c>
      <c r="W4961" s="14">
        <v>2</v>
      </c>
    </row>
    <row r="4962" spans="1:23" x14ac:dyDescent="0.25">
      <c r="A4962" s="8">
        <v>3126</v>
      </c>
      <c r="B4962" s="9" t="s">
        <v>18869</v>
      </c>
      <c r="C4962" s="9" t="s">
        <v>22</v>
      </c>
      <c r="D4962" s="9" t="s">
        <v>18870</v>
      </c>
      <c r="E4962" s="9" t="s">
        <v>18522</v>
      </c>
      <c r="F4962" s="9" t="s">
        <v>18871</v>
      </c>
      <c r="G4962" s="12">
        <v>10</v>
      </c>
      <c r="H4962" s="9" t="s">
        <v>126</v>
      </c>
      <c r="I4962" s="9" t="s">
        <v>18872</v>
      </c>
      <c r="J4962" s="12">
        <v>6</v>
      </c>
      <c r="K4962" s="16">
        <v>43815</v>
      </c>
      <c r="L4962" s="86">
        <f>(Tabla2[[#This Row],[release_year]]-'VARIANZA Y DES. EST'!$L$11)^2</f>
        <v>0.67207602404598188</v>
      </c>
      <c r="M4962" s="12">
        <v>2015</v>
      </c>
      <c r="N4962" s="9" t="s">
        <v>1991</v>
      </c>
      <c r="O4962" s="9" t="s">
        <v>18779</v>
      </c>
      <c r="P4962" s="12">
        <v>120</v>
      </c>
      <c r="Q4962" s="12">
        <v>120</v>
      </c>
      <c r="R4962" s="12">
        <v>417.58932499185084</v>
      </c>
      <c r="S4962" s="12" t="s">
        <v>28</v>
      </c>
      <c r="T4962" s="9" t="s">
        <v>118</v>
      </c>
      <c r="U4962" s="9" t="s">
        <v>45</v>
      </c>
      <c r="V4962" s="9" t="s">
        <v>118</v>
      </c>
      <c r="W4962" s="14">
        <v>3</v>
      </c>
    </row>
    <row r="4963" spans="1:23" x14ac:dyDescent="0.25">
      <c r="A4963" s="8">
        <v>3194</v>
      </c>
      <c r="B4963" s="9" t="s">
        <v>18873</v>
      </c>
      <c r="C4963" s="9" t="s">
        <v>22</v>
      </c>
      <c r="D4963" s="9" t="s">
        <v>18874</v>
      </c>
      <c r="E4963" s="9" t="s">
        <v>18875</v>
      </c>
      <c r="F4963" s="9" t="s">
        <v>18876</v>
      </c>
      <c r="G4963" s="12">
        <v>7</v>
      </c>
      <c r="H4963" s="9" t="s">
        <v>518</v>
      </c>
      <c r="I4963" s="9" t="s">
        <v>518</v>
      </c>
      <c r="J4963" s="12">
        <v>1</v>
      </c>
      <c r="K4963" s="13">
        <v>43800</v>
      </c>
      <c r="L4963" s="86">
        <f>(Tabla2[[#This Row],[release_year]]-'VARIANZA Y DES. EST'!$L$11)^2</f>
        <v>23.230495463129063</v>
      </c>
      <c r="M4963" s="12">
        <v>2019</v>
      </c>
      <c r="N4963" s="9" t="s">
        <v>35</v>
      </c>
      <c r="O4963" s="9" t="s">
        <v>18779</v>
      </c>
      <c r="P4963" s="12">
        <v>120</v>
      </c>
      <c r="Q4963" s="12">
        <v>120</v>
      </c>
      <c r="R4963" s="12">
        <v>417.58932499185084</v>
      </c>
      <c r="S4963" s="12" t="s">
        <v>28</v>
      </c>
      <c r="T4963" s="9" t="s">
        <v>3625</v>
      </c>
      <c r="U4963" s="9" t="s">
        <v>95</v>
      </c>
      <c r="V4963" s="9" t="s">
        <v>3625</v>
      </c>
      <c r="W4963" s="14">
        <v>3</v>
      </c>
    </row>
    <row r="4964" spans="1:23" x14ac:dyDescent="0.25">
      <c r="A4964" s="8">
        <v>3566</v>
      </c>
      <c r="B4964" s="9" t="s">
        <v>18877</v>
      </c>
      <c r="C4964" s="9" t="s">
        <v>22</v>
      </c>
      <c r="D4964" s="9" t="s">
        <v>18878</v>
      </c>
      <c r="E4964" s="9" t="s">
        <v>18879</v>
      </c>
      <c r="F4964" s="9" t="s">
        <v>18880</v>
      </c>
      <c r="G4964" s="12">
        <v>3</v>
      </c>
      <c r="H4964" s="9" t="s">
        <v>2924</v>
      </c>
      <c r="I4964" s="9" t="s">
        <v>18881</v>
      </c>
      <c r="J4964" s="12">
        <v>2</v>
      </c>
      <c r="K4964" s="13">
        <v>43700</v>
      </c>
      <c r="L4964" s="86">
        <f>(Tabla2[[#This Row],[release_year]]-'VARIANZA Y DES. EST'!$L$11)^2</f>
        <v>23.230495463129063</v>
      </c>
      <c r="M4964" s="12">
        <v>2019</v>
      </c>
      <c r="N4964" s="9" t="s">
        <v>82</v>
      </c>
      <c r="O4964" s="9" t="s">
        <v>18779</v>
      </c>
      <c r="P4964" s="12">
        <v>120</v>
      </c>
      <c r="Q4964" s="12">
        <v>120</v>
      </c>
      <c r="R4964" s="12">
        <v>417.58932499185084</v>
      </c>
      <c r="S4964" s="12" t="s">
        <v>28</v>
      </c>
      <c r="T4964" s="9" t="s">
        <v>1324</v>
      </c>
      <c r="U4964" s="9" t="s">
        <v>239</v>
      </c>
      <c r="V4964" s="9" t="s">
        <v>1324</v>
      </c>
      <c r="W4964" s="14">
        <v>2</v>
      </c>
    </row>
    <row r="4965" spans="1:23" x14ac:dyDescent="0.25">
      <c r="A4965" s="8">
        <v>3951</v>
      </c>
      <c r="B4965" s="9" t="s">
        <v>18882</v>
      </c>
      <c r="C4965" s="9" t="s">
        <v>22</v>
      </c>
      <c r="D4965" s="9" t="s">
        <v>18883</v>
      </c>
      <c r="E4965" s="9" t="s">
        <v>18884</v>
      </c>
      <c r="F4965" s="9" t="s">
        <v>18885</v>
      </c>
      <c r="G4965" s="12">
        <v>10</v>
      </c>
      <c r="H4965" s="9" t="s">
        <v>518</v>
      </c>
      <c r="I4965" s="9" t="s">
        <v>518</v>
      </c>
      <c r="J4965" s="12">
        <v>1</v>
      </c>
      <c r="K4965" s="13">
        <v>43557</v>
      </c>
      <c r="L4965" s="86">
        <f>(Tabla2[[#This Row],[release_year]]-'VARIANZA Y DES. EST'!$L$11)^2</f>
        <v>23.230495463129063</v>
      </c>
      <c r="M4965" s="12">
        <v>2019</v>
      </c>
      <c r="N4965" s="9" t="s">
        <v>35</v>
      </c>
      <c r="O4965" s="9" t="s">
        <v>18779</v>
      </c>
      <c r="P4965" s="12">
        <v>120</v>
      </c>
      <c r="Q4965" s="12">
        <v>120</v>
      </c>
      <c r="R4965" s="12">
        <v>417.58932499185084</v>
      </c>
      <c r="S4965" s="12" t="s">
        <v>28</v>
      </c>
      <c r="T4965" s="9" t="s">
        <v>2492</v>
      </c>
      <c r="U4965" s="9" t="s">
        <v>95</v>
      </c>
      <c r="V4965" s="9" t="s">
        <v>2492</v>
      </c>
      <c r="W4965" s="14">
        <v>3</v>
      </c>
    </row>
    <row r="4966" spans="1:23" x14ac:dyDescent="0.25">
      <c r="A4966" s="8">
        <v>4072</v>
      </c>
      <c r="B4966" s="9" t="s">
        <v>18886</v>
      </c>
      <c r="C4966" s="9" t="s">
        <v>22</v>
      </c>
      <c r="D4966" s="9" t="s">
        <v>18887</v>
      </c>
      <c r="E4966" s="9" t="s">
        <v>16319</v>
      </c>
      <c r="F4966" s="9" t="s">
        <v>18888</v>
      </c>
      <c r="G4966" s="12">
        <v>10</v>
      </c>
      <c r="H4966" s="9" t="s">
        <v>3522</v>
      </c>
      <c r="I4966" s="9" t="s">
        <v>3522</v>
      </c>
      <c r="J4966" s="12">
        <v>1</v>
      </c>
      <c r="K4966" s="13">
        <v>43523</v>
      </c>
      <c r="L4966" s="86">
        <f>(Tabla2[[#This Row],[release_year]]-'VARIANZA Y DES. EST'!$L$11)^2</f>
        <v>7.9512857435875226</v>
      </c>
      <c r="M4966" s="12">
        <v>2017</v>
      </c>
      <c r="N4966" s="9" t="s">
        <v>35</v>
      </c>
      <c r="O4966" s="9" t="s">
        <v>18779</v>
      </c>
      <c r="P4966" s="12">
        <v>120</v>
      </c>
      <c r="Q4966" s="12">
        <v>120</v>
      </c>
      <c r="R4966" s="12">
        <v>417.58932499185084</v>
      </c>
      <c r="S4966" s="12" t="s">
        <v>28</v>
      </c>
      <c r="T4966" s="9" t="s">
        <v>2492</v>
      </c>
      <c r="U4966" s="9" t="s">
        <v>95</v>
      </c>
      <c r="V4966" s="9" t="s">
        <v>2492</v>
      </c>
      <c r="W4966" s="14">
        <v>3</v>
      </c>
    </row>
    <row r="4967" spans="1:23" x14ac:dyDescent="0.25">
      <c r="A4967" s="8">
        <v>4108</v>
      </c>
      <c r="B4967" s="9" t="s">
        <v>18889</v>
      </c>
      <c r="C4967" s="9" t="s">
        <v>22</v>
      </c>
      <c r="D4967" s="9" t="s">
        <v>18890</v>
      </c>
      <c r="E4967" s="9" t="s">
        <v>18891</v>
      </c>
      <c r="F4967" s="9" t="s">
        <v>18892</v>
      </c>
      <c r="G4967" s="12">
        <v>10</v>
      </c>
      <c r="H4967" s="9" t="s">
        <v>518</v>
      </c>
      <c r="I4967" s="9" t="s">
        <v>518</v>
      </c>
      <c r="J4967" s="12">
        <v>1</v>
      </c>
      <c r="K4967" s="13">
        <v>43511</v>
      </c>
      <c r="L4967" s="86">
        <f>(Tabla2[[#This Row],[release_year]]-'VARIANZA Y DES. EST'!$L$11)^2</f>
        <v>66.915632286109044</v>
      </c>
      <c r="M4967" s="12">
        <v>2006</v>
      </c>
      <c r="N4967" s="9" t="s">
        <v>76</v>
      </c>
      <c r="O4967" s="9" t="s">
        <v>18779</v>
      </c>
      <c r="P4967" s="12">
        <v>120</v>
      </c>
      <c r="Q4967" s="12">
        <v>120</v>
      </c>
      <c r="R4967" s="12">
        <v>417.58932499185084</v>
      </c>
      <c r="S4967" s="12" t="s">
        <v>28</v>
      </c>
      <c r="T4967" s="9" t="s">
        <v>3625</v>
      </c>
      <c r="U4967" s="9" t="s">
        <v>95</v>
      </c>
      <c r="V4967" s="9" t="s">
        <v>3625</v>
      </c>
      <c r="W4967" s="14">
        <v>3</v>
      </c>
    </row>
    <row r="4968" spans="1:23" x14ac:dyDescent="0.25">
      <c r="A4968" s="8">
        <v>4149</v>
      </c>
      <c r="B4968" s="9" t="s">
        <v>18893</v>
      </c>
      <c r="C4968" s="9" t="s">
        <v>22</v>
      </c>
      <c r="D4968" s="9" t="s">
        <v>18894</v>
      </c>
      <c r="E4968" s="18" t="s">
        <v>13547</v>
      </c>
      <c r="F4968" s="9" t="s">
        <v>18895</v>
      </c>
      <c r="G4968" s="12">
        <v>10</v>
      </c>
      <c r="H4968" s="9" t="s">
        <v>2924</v>
      </c>
      <c r="I4968" s="9" t="s">
        <v>12573</v>
      </c>
      <c r="J4968" s="12">
        <v>2</v>
      </c>
      <c r="K4968" s="13">
        <v>43496</v>
      </c>
      <c r="L4968" s="86">
        <f>(Tabla2[[#This Row],[release_year]]-'VARIANZA Y DES. EST'!$L$11)^2</f>
        <v>7.9512857435875226</v>
      </c>
      <c r="M4968" s="12">
        <v>2017</v>
      </c>
      <c r="N4968" s="9" t="s">
        <v>76</v>
      </c>
      <c r="O4968" s="9" t="s">
        <v>18779</v>
      </c>
      <c r="P4968" s="12">
        <v>120</v>
      </c>
      <c r="Q4968" s="12">
        <v>120</v>
      </c>
      <c r="R4968" s="12">
        <v>417.58932499185084</v>
      </c>
      <c r="S4968" s="12" t="s">
        <v>28</v>
      </c>
      <c r="T4968" s="9" t="s">
        <v>2492</v>
      </c>
      <c r="U4968" s="9" t="s">
        <v>95</v>
      </c>
      <c r="V4968" s="9" t="s">
        <v>2492</v>
      </c>
      <c r="W4968" s="14">
        <v>3</v>
      </c>
    </row>
    <row r="4969" spans="1:23" x14ac:dyDescent="0.25">
      <c r="A4969" s="8">
        <v>4225</v>
      </c>
      <c r="B4969" s="9" t="s">
        <v>18896</v>
      </c>
      <c r="C4969" s="9" t="s">
        <v>22</v>
      </c>
      <c r="D4969" s="9" t="s">
        <v>18897</v>
      </c>
      <c r="E4969" s="9" t="s">
        <v>18898</v>
      </c>
      <c r="F4969" s="9" t="s">
        <v>18899</v>
      </c>
      <c r="G4969" s="12">
        <v>6</v>
      </c>
      <c r="H4969" s="9" t="s">
        <v>518</v>
      </c>
      <c r="I4969" s="9" t="s">
        <v>518</v>
      </c>
      <c r="J4969" s="12">
        <v>1</v>
      </c>
      <c r="K4969" s="13">
        <v>43466</v>
      </c>
      <c r="L4969" s="86">
        <f>(Tabla2[[#This Row],[release_year]]-'VARIANZA Y DES. EST'!$L$11)^2</f>
        <v>7.9512857435875226</v>
      </c>
      <c r="M4969" s="12">
        <v>2017</v>
      </c>
      <c r="N4969" s="9" t="s">
        <v>76</v>
      </c>
      <c r="O4969" s="9" t="s">
        <v>18779</v>
      </c>
      <c r="P4969" s="12">
        <v>120</v>
      </c>
      <c r="Q4969" s="12">
        <v>120</v>
      </c>
      <c r="R4969" s="12">
        <v>417.58932499185084</v>
      </c>
      <c r="S4969" s="12" t="s">
        <v>28</v>
      </c>
      <c r="T4969" s="9" t="s">
        <v>2372</v>
      </c>
      <c r="U4969" s="9" t="s">
        <v>239</v>
      </c>
      <c r="V4969" s="9" t="s">
        <v>2372</v>
      </c>
      <c r="W4969" s="14">
        <v>2</v>
      </c>
    </row>
    <row r="4970" spans="1:23" x14ac:dyDescent="0.25">
      <c r="A4970" s="8">
        <v>4446</v>
      </c>
      <c r="B4970" s="9" t="s">
        <v>18900</v>
      </c>
      <c r="C4970" s="9" t="s">
        <v>22</v>
      </c>
      <c r="D4970" s="9" t="s">
        <v>18901</v>
      </c>
      <c r="E4970" s="9" t="s">
        <v>18902</v>
      </c>
      <c r="F4970" s="9" t="s">
        <v>18903</v>
      </c>
      <c r="G4970" s="12">
        <v>8</v>
      </c>
      <c r="H4970" s="9" t="s">
        <v>518</v>
      </c>
      <c r="I4970" s="9" t="s">
        <v>518</v>
      </c>
      <c r="J4970" s="12">
        <v>1</v>
      </c>
      <c r="K4970" s="13">
        <v>43405</v>
      </c>
      <c r="L4970" s="86">
        <f>(Tabla2[[#This Row],[release_year]]-'VARIANZA Y DES. EST'!$L$11)^2</f>
        <v>1.3928663045044412</v>
      </c>
      <c r="M4970" s="12">
        <v>2013</v>
      </c>
      <c r="N4970" s="9" t="s">
        <v>76</v>
      </c>
      <c r="O4970" s="9" t="s">
        <v>18779</v>
      </c>
      <c r="P4970" s="12">
        <v>120</v>
      </c>
      <c r="Q4970" s="12">
        <v>120</v>
      </c>
      <c r="R4970" s="12">
        <v>417.58932499185084</v>
      </c>
      <c r="S4970" s="12" t="s">
        <v>28</v>
      </c>
      <c r="T4970" s="9" t="s">
        <v>8079</v>
      </c>
      <c r="U4970" s="9" t="s">
        <v>45</v>
      </c>
      <c r="V4970" s="9" t="s">
        <v>8079</v>
      </c>
      <c r="W4970" s="14">
        <v>3</v>
      </c>
    </row>
    <row r="4971" spans="1:23" x14ac:dyDescent="0.25">
      <c r="A4971" s="8">
        <v>4681</v>
      </c>
      <c r="B4971" s="9" t="s">
        <v>18904</v>
      </c>
      <c r="C4971" s="9" t="s">
        <v>22</v>
      </c>
      <c r="D4971" s="9" t="s">
        <v>18905</v>
      </c>
      <c r="E4971" s="18" t="s">
        <v>18906</v>
      </c>
      <c r="F4971" s="9" t="s">
        <v>18907</v>
      </c>
      <c r="G4971" s="12">
        <v>8</v>
      </c>
      <c r="H4971" s="9" t="s">
        <v>518</v>
      </c>
      <c r="I4971" s="9" t="s">
        <v>518</v>
      </c>
      <c r="J4971" s="12">
        <v>1</v>
      </c>
      <c r="K4971" s="13">
        <v>43340</v>
      </c>
      <c r="L4971" s="86">
        <f>(Tabla2[[#This Row],[release_year]]-'VARIANZA Y DES. EST'!$L$11)^2</f>
        <v>7.9512857435875226</v>
      </c>
      <c r="M4971" s="12">
        <v>2017</v>
      </c>
      <c r="N4971" s="9" t="s">
        <v>35</v>
      </c>
      <c r="O4971" s="9" t="s">
        <v>18779</v>
      </c>
      <c r="P4971" s="12">
        <v>120</v>
      </c>
      <c r="Q4971" s="12">
        <v>120</v>
      </c>
      <c r="R4971" s="12">
        <v>417.58932499185084</v>
      </c>
      <c r="S4971" s="12" t="s">
        <v>28</v>
      </c>
      <c r="T4971" s="9" t="s">
        <v>3625</v>
      </c>
      <c r="U4971" s="9" t="s">
        <v>95</v>
      </c>
      <c r="V4971" s="9" t="s">
        <v>3625</v>
      </c>
      <c r="W4971" s="14">
        <v>3</v>
      </c>
    </row>
    <row r="4972" spans="1:23" x14ac:dyDescent="0.25">
      <c r="A4972" s="8">
        <v>5880</v>
      </c>
      <c r="B4972" s="9" t="s">
        <v>18908</v>
      </c>
      <c r="C4972" s="9" t="s">
        <v>22</v>
      </c>
      <c r="D4972" s="9" t="s">
        <v>18909</v>
      </c>
      <c r="E4972" s="9" t="s">
        <v>7463</v>
      </c>
      <c r="F4972" s="9" t="s">
        <v>18910</v>
      </c>
      <c r="G4972" s="12">
        <v>21</v>
      </c>
      <c r="H4972" s="9" t="s">
        <v>25</v>
      </c>
      <c r="I4972" s="9" t="s">
        <v>25</v>
      </c>
      <c r="J4972" s="12">
        <v>1</v>
      </c>
      <c r="K4972" s="16">
        <v>42349</v>
      </c>
      <c r="L4972" s="86">
        <f>(Tabla2[[#This Row],[release_year]]-'VARIANZA Y DES. EST'!$L$11)^2</f>
        <v>0.67207602404598188</v>
      </c>
      <c r="M4972" s="12">
        <v>2015</v>
      </c>
      <c r="N4972" s="9" t="s">
        <v>35</v>
      </c>
      <c r="O4972" s="9" t="s">
        <v>18779</v>
      </c>
      <c r="P4972" s="12">
        <v>120</v>
      </c>
      <c r="Q4972" s="12">
        <v>120</v>
      </c>
      <c r="R4972" s="12">
        <v>417.58932499185084</v>
      </c>
      <c r="S4972" s="12" t="s">
        <v>28</v>
      </c>
      <c r="T4972" s="9" t="s">
        <v>4567</v>
      </c>
      <c r="U4972" s="9" t="s">
        <v>38</v>
      </c>
      <c r="V4972" s="9" t="s">
        <v>4567</v>
      </c>
      <c r="W4972" s="14">
        <v>2</v>
      </c>
    </row>
    <row r="4973" spans="1:23" x14ac:dyDescent="0.25">
      <c r="A4973" s="8">
        <v>6287</v>
      </c>
      <c r="B4973" s="9" t="s">
        <v>18911</v>
      </c>
      <c r="C4973" s="9" t="s">
        <v>22</v>
      </c>
      <c r="D4973" s="10" t="s">
        <v>18912</v>
      </c>
      <c r="E4973" s="11"/>
      <c r="F4973" s="9"/>
      <c r="G4973" s="12">
        <v>0</v>
      </c>
      <c r="H4973" s="9" t="s">
        <v>184</v>
      </c>
      <c r="I4973" s="9" t="s">
        <v>184</v>
      </c>
      <c r="J4973" s="12">
        <v>1</v>
      </c>
      <c r="K4973" s="13">
        <v>43624</v>
      </c>
      <c r="L4973" s="86">
        <f>(Tabla2[[#This Row],[release_year]]-'VARIANZA Y DES. EST'!$L$11)^2</f>
        <v>23.230495463129063</v>
      </c>
      <c r="M4973" s="12">
        <v>2019</v>
      </c>
      <c r="N4973" s="9" t="s">
        <v>1991</v>
      </c>
      <c r="O4973" s="9" t="s">
        <v>18779</v>
      </c>
      <c r="P4973" s="12">
        <v>120</v>
      </c>
      <c r="Q4973" s="12">
        <v>120</v>
      </c>
      <c r="R4973" s="12">
        <v>417.58932499185084</v>
      </c>
      <c r="S4973" s="12" t="s">
        <v>28</v>
      </c>
      <c r="T4973" s="9" t="s">
        <v>3319</v>
      </c>
      <c r="U4973" s="9" t="s">
        <v>45</v>
      </c>
      <c r="V4973" s="9" t="s">
        <v>3319</v>
      </c>
      <c r="W4973" s="14">
        <v>3</v>
      </c>
    </row>
    <row r="4974" spans="1:23" x14ac:dyDescent="0.25">
      <c r="A4974" s="8">
        <v>6294</v>
      </c>
      <c r="B4974" s="9" t="s">
        <v>18913</v>
      </c>
      <c r="C4974" s="9" t="s">
        <v>22</v>
      </c>
      <c r="D4974" s="9" t="s">
        <v>18914</v>
      </c>
      <c r="E4974" s="9" t="s">
        <v>18915</v>
      </c>
      <c r="F4974" s="9" t="s">
        <v>18916</v>
      </c>
      <c r="G4974" s="12">
        <v>8</v>
      </c>
      <c r="H4974" s="9" t="s">
        <v>518</v>
      </c>
      <c r="I4974" s="9" t="s">
        <v>18917</v>
      </c>
      <c r="J4974" s="12">
        <v>2</v>
      </c>
      <c r="K4974" s="13">
        <v>43322</v>
      </c>
      <c r="L4974" s="86">
        <f>(Tabla2[[#This Row],[release_year]]-'VARIANZA Y DES. EST'!$L$11)^2</f>
        <v>14.590890603358293</v>
      </c>
      <c r="M4974" s="12">
        <v>2018</v>
      </c>
      <c r="N4974" s="9" t="s">
        <v>35</v>
      </c>
      <c r="O4974" s="9" t="s">
        <v>18779</v>
      </c>
      <c r="P4974" s="12">
        <v>120</v>
      </c>
      <c r="Q4974" s="12">
        <v>120</v>
      </c>
      <c r="R4974" s="12">
        <v>417.58932499185084</v>
      </c>
      <c r="S4974" s="12" t="s">
        <v>28</v>
      </c>
      <c r="T4974" s="9" t="s">
        <v>118</v>
      </c>
      <c r="U4974" s="9" t="s">
        <v>45</v>
      </c>
      <c r="V4974" s="9" t="s">
        <v>118</v>
      </c>
      <c r="W4974" s="14">
        <v>3</v>
      </c>
    </row>
    <row r="4975" spans="1:23" x14ac:dyDescent="0.25">
      <c r="A4975" s="8">
        <v>6333</v>
      </c>
      <c r="B4975" s="9" t="s">
        <v>18918</v>
      </c>
      <c r="C4975" s="9" t="s">
        <v>22</v>
      </c>
      <c r="D4975" s="9" t="s">
        <v>18919</v>
      </c>
      <c r="E4975" s="9" t="s">
        <v>18920</v>
      </c>
      <c r="F4975" s="9" t="s">
        <v>18921</v>
      </c>
      <c r="G4975" s="12">
        <v>10</v>
      </c>
      <c r="H4975" s="9" t="s">
        <v>25</v>
      </c>
      <c r="I4975" s="9" t="s">
        <v>25</v>
      </c>
      <c r="J4975" s="12">
        <v>1</v>
      </c>
      <c r="K4975" s="13">
        <v>43932</v>
      </c>
      <c r="L4975" s="86">
        <f>(Tabla2[[#This Row],[release_year]]-'VARIANZA Y DES. EST'!$L$11)^2</f>
        <v>3.3116808838167522</v>
      </c>
      <c r="M4975" s="12">
        <v>2016</v>
      </c>
      <c r="N4975" s="9" t="s">
        <v>1991</v>
      </c>
      <c r="O4975" s="9" t="s">
        <v>18779</v>
      </c>
      <c r="P4975" s="12">
        <v>120</v>
      </c>
      <c r="Q4975" s="12">
        <v>120</v>
      </c>
      <c r="R4975" s="12">
        <v>417.58932499185084</v>
      </c>
      <c r="S4975" s="12" t="s">
        <v>28</v>
      </c>
      <c r="T4975" s="9" t="s">
        <v>6242</v>
      </c>
      <c r="U4975" s="9" t="s">
        <v>45</v>
      </c>
      <c r="V4975" s="9" t="s">
        <v>6242</v>
      </c>
      <c r="W4975" s="14">
        <v>2</v>
      </c>
    </row>
    <row r="4976" spans="1:23" x14ac:dyDescent="0.25">
      <c r="A4976" s="8">
        <v>6381</v>
      </c>
      <c r="B4976" s="9" t="s">
        <v>18922</v>
      </c>
      <c r="C4976" s="9" t="s">
        <v>22</v>
      </c>
      <c r="D4976" s="9" t="s">
        <v>18923</v>
      </c>
      <c r="E4976" s="9" t="s">
        <v>18924</v>
      </c>
      <c r="F4976" s="9" t="s">
        <v>18925</v>
      </c>
      <c r="G4976" s="12">
        <v>6</v>
      </c>
      <c r="H4976" s="9" t="s">
        <v>2924</v>
      </c>
      <c r="I4976" s="9" t="s">
        <v>2924</v>
      </c>
      <c r="J4976" s="12">
        <v>1</v>
      </c>
      <c r="K4976" s="16">
        <v>43432</v>
      </c>
      <c r="L4976" s="86">
        <f>(Tabla2[[#This Row],[release_year]]-'VARIANZA Y DES. EST'!$L$11)^2</f>
        <v>7.9512857435875226</v>
      </c>
      <c r="M4976" s="12">
        <v>2017</v>
      </c>
      <c r="N4976" s="9" t="s">
        <v>76</v>
      </c>
      <c r="O4976" s="9" t="s">
        <v>18779</v>
      </c>
      <c r="P4976" s="12">
        <v>120</v>
      </c>
      <c r="Q4976" s="12">
        <v>120</v>
      </c>
      <c r="R4976" s="12">
        <v>417.58932499185084</v>
      </c>
      <c r="S4976" s="12" t="s">
        <v>28</v>
      </c>
      <c r="T4976" s="9" t="s">
        <v>4211</v>
      </c>
      <c r="U4976" s="9" t="s">
        <v>38</v>
      </c>
      <c r="V4976" s="9" t="s">
        <v>4211</v>
      </c>
      <c r="W4976" s="14">
        <v>2</v>
      </c>
    </row>
    <row r="4977" spans="1:23" x14ac:dyDescent="0.25">
      <c r="A4977" s="8">
        <v>6513</v>
      </c>
      <c r="B4977" s="9" t="s">
        <v>18926</v>
      </c>
      <c r="C4977" s="9" t="s">
        <v>22</v>
      </c>
      <c r="D4977" s="9" t="s">
        <v>18927</v>
      </c>
      <c r="E4977" s="9" t="s">
        <v>18928</v>
      </c>
      <c r="F4977" s="9" t="s">
        <v>18929</v>
      </c>
      <c r="G4977" s="12">
        <v>8</v>
      </c>
      <c r="H4977" s="9" t="s">
        <v>518</v>
      </c>
      <c r="I4977" s="9" t="s">
        <v>518</v>
      </c>
      <c r="J4977" s="12">
        <v>1</v>
      </c>
      <c r="K4977" s="13">
        <v>43040</v>
      </c>
      <c r="L4977" s="86">
        <f>(Tabla2[[#This Row],[release_year]]-'VARIANZA Y DES. EST'!$L$11)^2</f>
        <v>7.9512857435875226</v>
      </c>
      <c r="M4977" s="12">
        <v>2017</v>
      </c>
      <c r="N4977" s="9" t="s">
        <v>82</v>
      </c>
      <c r="O4977" s="9" t="s">
        <v>18779</v>
      </c>
      <c r="P4977" s="12">
        <v>120</v>
      </c>
      <c r="Q4977" s="12">
        <v>120</v>
      </c>
      <c r="R4977" s="12">
        <v>417.58932499185084</v>
      </c>
      <c r="S4977" s="12" t="s">
        <v>28</v>
      </c>
      <c r="T4977" s="9" t="s">
        <v>4290</v>
      </c>
      <c r="U4977" s="9" t="s">
        <v>95</v>
      </c>
      <c r="V4977" s="9" t="s">
        <v>4290</v>
      </c>
      <c r="W4977" s="14">
        <v>3</v>
      </c>
    </row>
    <row r="4978" spans="1:23" x14ac:dyDescent="0.25">
      <c r="A4978" s="8">
        <v>6544</v>
      </c>
      <c r="B4978" s="9" t="s">
        <v>18930</v>
      </c>
      <c r="C4978" s="9" t="s">
        <v>22</v>
      </c>
      <c r="D4978" s="9" t="s">
        <v>18931</v>
      </c>
      <c r="E4978" s="9" t="s">
        <v>18932</v>
      </c>
      <c r="F4978" s="18" t="s">
        <v>18933</v>
      </c>
      <c r="G4978" s="12">
        <v>10</v>
      </c>
      <c r="H4978" s="9" t="s">
        <v>4237</v>
      </c>
      <c r="I4978" s="9" t="s">
        <v>18934</v>
      </c>
      <c r="J4978" s="12">
        <v>4</v>
      </c>
      <c r="K4978" s="13">
        <v>43525</v>
      </c>
      <c r="L4978" s="86">
        <f>(Tabla2[[#This Row],[release_year]]-'VARIANZA Y DES. EST'!$L$11)^2</f>
        <v>201.07800312748444</v>
      </c>
      <c r="M4978" s="12">
        <v>2000</v>
      </c>
      <c r="N4978" s="9" t="s">
        <v>43</v>
      </c>
      <c r="O4978" s="9" t="s">
        <v>18779</v>
      </c>
      <c r="P4978" s="12">
        <v>120</v>
      </c>
      <c r="Q4978" s="12">
        <v>120</v>
      </c>
      <c r="R4978" s="12">
        <v>417.58932499185084</v>
      </c>
      <c r="S4978" s="12" t="s">
        <v>28</v>
      </c>
      <c r="T4978" s="9" t="s">
        <v>8442</v>
      </c>
      <c r="U4978" s="9" t="s">
        <v>38</v>
      </c>
      <c r="V4978" s="9" t="s">
        <v>8442</v>
      </c>
      <c r="W4978" s="14">
        <v>3</v>
      </c>
    </row>
    <row r="4979" spans="1:23" x14ac:dyDescent="0.25">
      <c r="A4979" s="8">
        <v>6669</v>
      </c>
      <c r="B4979" s="9" t="s">
        <v>18935</v>
      </c>
      <c r="C4979" s="9" t="s">
        <v>22</v>
      </c>
      <c r="D4979" s="9" t="s">
        <v>18936</v>
      </c>
      <c r="E4979" s="9" t="s">
        <v>7841</v>
      </c>
      <c r="F4979" s="9" t="s">
        <v>18937</v>
      </c>
      <c r="G4979" s="12">
        <v>7</v>
      </c>
      <c r="H4979" s="9" t="s">
        <v>518</v>
      </c>
      <c r="I4979" s="9" t="s">
        <v>518</v>
      </c>
      <c r="J4979" s="12">
        <v>1</v>
      </c>
      <c r="K4979" s="13">
        <v>43174</v>
      </c>
      <c r="L4979" s="86">
        <f>(Tabla2[[#This Row],[release_year]]-'VARIANZA Y DES. EST'!$L$11)^2</f>
        <v>26.834446865421359</v>
      </c>
      <c r="M4979" s="12">
        <v>2009</v>
      </c>
      <c r="N4979" s="9" t="s">
        <v>82</v>
      </c>
      <c r="O4979" s="9" t="s">
        <v>18779</v>
      </c>
      <c r="P4979" s="12">
        <v>120</v>
      </c>
      <c r="Q4979" s="12">
        <v>120</v>
      </c>
      <c r="R4979" s="12">
        <v>417.58932499185084</v>
      </c>
      <c r="S4979" s="12" t="s">
        <v>28</v>
      </c>
      <c r="T4979" s="9" t="s">
        <v>118</v>
      </c>
      <c r="U4979" s="9" t="s">
        <v>45</v>
      </c>
      <c r="V4979" s="9" t="s">
        <v>118</v>
      </c>
      <c r="W4979" s="14">
        <v>3</v>
      </c>
    </row>
    <row r="4980" spans="1:23" x14ac:dyDescent="0.25">
      <c r="A4980" s="8">
        <v>6998</v>
      </c>
      <c r="B4980" s="9" t="s">
        <v>18938</v>
      </c>
      <c r="C4980" s="9" t="s">
        <v>22</v>
      </c>
      <c r="D4980" s="9" t="s">
        <v>18939</v>
      </c>
      <c r="E4980" s="18" t="s">
        <v>13126</v>
      </c>
      <c r="F4980" s="9" t="s">
        <v>18940</v>
      </c>
      <c r="G4980" s="12">
        <v>9</v>
      </c>
      <c r="H4980" s="9" t="s">
        <v>25</v>
      </c>
      <c r="I4980" s="9" t="s">
        <v>327</v>
      </c>
      <c r="J4980" s="12">
        <v>2</v>
      </c>
      <c r="K4980" s="13">
        <v>43678</v>
      </c>
      <c r="L4980" s="86">
        <f>(Tabla2[[#This Row],[release_year]]-'VARIANZA Y DES. EST'!$L$11)^2</f>
        <v>1.3928663045044412</v>
      </c>
      <c r="M4980" s="12">
        <v>2013</v>
      </c>
      <c r="N4980" s="9" t="s">
        <v>1991</v>
      </c>
      <c r="O4980" s="9" t="s">
        <v>18779</v>
      </c>
      <c r="P4980" s="12">
        <v>120</v>
      </c>
      <c r="Q4980" s="12">
        <v>120</v>
      </c>
      <c r="R4980" s="12">
        <v>417.58932499185084</v>
      </c>
      <c r="S4980" s="12" t="s">
        <v>28</v>
      </c>
      <c r="T4980" s="9" t="s">
        <v>18941</v>
      </c>
      <c r="U4980" s="9" t="s">
        <v>45</v>
      </c>
      <c r="V4980" s="9" t="s">
        <v>18941</v>
      </c>
      <c r="W4980" s="14">
        <v>3</v>
      </c>
    </row>
    <row r="4981" spans="1:23" x14ac:dyDescent="0.25">
      <c r="A4981" s="8">
        <v>7164</v>
      </c>
      <c r="B4981" s="9" t="s">
        <v>18942</v>
      </c>
      <c r="C4981" s="9" t="s">
        <v>22</v>
      </c>
      <c r="D4981" s="9" t="s">
        <v>18943</v>
      </c>
      <c r="E4981" s="9" t="s">
        <v>18944</v>
      </c>
      <c r="F4981" s="9" t="s">
        <v>18945</v>
      </c>
      <c r="G4981" s="12">
        <v>8</v>
      </c>
      <c r="H4981" s="9" t="s">
        <v>518</v>
      </c>
      <c r="I4981" s="9" t="s">
        <v>518</v>
      </c>
      <c r="J4981" s="12">
        <v>1</v>
      </c>
      <c r="K4981" s="13">
        <v>43040</v>
      </c>
      <c r="L4981" s="86">
        <f>(Tabla2[[#This Row],[release_year]]-'VARIANZA Y DES. EST'!$L$11)^2</f>
        <v>3.3116808838167522</v>
      </c>
      <c r="M4981" s="12">
        <v>2016</v>
      </c>
      <c r="N4981" s="9" t="s">
        <v>35</v>
      </c>
      <c r="O4981" s="9" t="s">
        <v>18779</v>
      </c>
      <c r="P4981" s="12">
        <v>120</v>
      </c>
      <c r="Q4981" s="12">
        <v>120</v>
      </c>
      <c r="R4981" s="12">
        <v>417.58932499185084</v>
      </c>
      <c r="S4981" s="12" t="s">
        <v>28</v>
      </c>
      <c r="T4981" s="9" t="s">
        <v>3319</v>
      </c>
      <c r="U4981" s="9" t="s">
        <v>45</v>
      </c>
      <c r="V4981" s="9" t="s">
        <v>3319</v>
      </c>
      <c r="W4981" s="14">
        <v>3</v>
      </c>
    </row>
    <row r="4982" spans="1:23" x14ac:dyDescent="0.25">
      <c r="A4982" s="8">
        <v>7189</v>
      </c>
      <c r="B4982" s="9" t="s">
        <v>18946</v>
      </c>
      <c r="C4982" s="9" t="s">
        <v>22</v>
      </c>
      <c r="D4982" s="9" t="s">
        <v>18947</v>
      </c>
      <c r="E4982" s="9" t="s">
        <v>18948</v>
      </c>
      <c r="F4982" s="9" t="s">
        <v>18949</v>
      </c>
      <c r="G4982" s="12">
        <v>9</v>
      </c>
      <c r="H4982" s="9" t="s">
        <v>518</v>
      </c>
      <c r="I4982" s="9" t="s">
        <v>518</v>
      </c>
      <c r="J4982" s="12">
        <v>1</v>
      </c>
      <c r="K4982" s="16">
        <v>43830</v>
      </c>
      <c r="L4982" s="86">
        <f>(Tabla2[[#This Row],[release_year]]-'VARIANZA Y DES. EST'!$L$11)^2</f>
        <v>1168.285905932069</v>
      </c>
      <c r="M4982" s="12">
        <v>1980</v>
      </c>
      <c r="N4982" s="9" t="s">
        <v>82</v>
      </c>
      <c r="O4982" s="9" t="s">
        <v>18779</v>
      </c>
      <c r="P4982" s="12">
        <v>120</v>
      </c>
      <c r="Q4982" s="12">
        <v>120</v>
      </c>
      <c r="R4982" s="12">
        <v>417.58932499185084</v>
      </c>
      <c r="S4982" s="12" t="s">
        <v>28</v>
      </c>
      <c r="T4982" s="9" t="s">
        <v>16942</v>
      </c>
      <c r="U4982" s="9" t="s">
        <v>151</v>
      </c>
      <c r="V4982" s="9" t="s">
        <v>16942</v>
      </c>
      <c r="W4982" s="14">
        <v>3</v>
      </c>
    </row>
    <row r="4983" spans="1:23" x14ac:dyDescent="0.25">
      <c r="A4983" s="8">
        <v>7637</v>
      </c>
      <c r="B4983" s="9" t="s">
        <v>18950</v>
      </c>
      <c r="C4983" s="9" t="s">
        <v>22</v>
      </c>
      <c r="D4983" s="9" t="s">
        <v>18951</v>
      </c>
      <c r="E4983" s="9" t="s">
        <v>18952</v>
      </c>
      <c r="F4983" s="18" t="s">
        <v>18953</v>
      </c>
      <c r="G4983" s="12">
        <v>12</v>
      </c>
      <c r="H4983" s="9" t="s">
        <v>279</v>
      </c>
      <c r="I4983" s="9" t="s">
        <v>279</v>
      </c>
      <c r="J4983" s="12">
        <v>1</v>
      </c>
      <c r="K4983" s="13">
        <v>43468</v>
      </c>
      <c r="L4983" s="86">
        <f>(Tabla2[[#This Row],[release_year]]-'VARIANZA Y DES. EST'!$L$11)^2</f>
        <v>14.590890603358293</v>
      </c>
      <c r="M4983" s="12">
        <v>2018</v>
      </c>
      <c r="N4983" s="9" t="s">
        <v>1991</v>
      </c>
      <c r="O4983" s="9" t="s">
        <v>18779</v>
      </c>
      <c r="P4983" s="12">
        <v>120</v>
      </c>
      <c r="Q4983" s="12">
        <v>120</v>
      </c>
      <c r="R4983" s="12">
        <v>417.58932499185084</v>
      </c>
      <c r="S4983" s="12" t="s">
        <v>28</v>
      </c>
      <c r="T4983" s="9" t="s">
        <v>2252</v>
      </c>
      <c r="U4983" s="9" t="s">
        <v>38</v>
      </c>
      <c r="V4983" s="9" t="s">
        <v>2252</v>
      </c>
      <c r="W4983" s="14">
        <v>2</v>
      </c>
    </row>
    <row r="4984" spans="1:23" x14ac:dyDescent="0.25">
      <c r="A4984" s="8">
        <v>7752</v>
      </c>
      <c r="B4984" s="9" t="s">
        <v>18954</v>
      </c>
      <c r="C4984" s="9" t="s">
        <v>22</v>
      </c>
      <c r="D4984" s="9" t="s">
        <v>18955</v>
      </c>
      <c r="E4984" s="18" t="s">
        <v>18956</v>
      </c>
      <c r="F4984" s="18" t="s">
        <v>18957</v>
      </c>
      <c r="G4984" s="12">
        <v>10</v>
      </c>
      <c r="H4984" s="9" t="s">
        <v>25</v>
      </c>
      <c r="I4984" s="9" t="s">
        <v>1453</v>
      </c>
      <c r="J4984" s="12">
        <v>2</v>
      </c>
      <c r="K4984" s="13">
        <v>44136</v>
      </c>
      <c r="L4984" s="86">
        <f>(Tabla2[[#This Row],[release_year]]-'VARIANZA Y DES. EST'!$L$11)^2</f>
        <v>794.12353509069362</v>
      </c>
      <c r="M4984" s="12">
        <v>1986</v>
      </c>
      <c r="N4984" s="9" t="s">
        <v>1991</v>
      </c>
      <c r="O4984" s="9" t="s">
        <v>18779</v>
      </c>
      <c r="P4984" s="12">
        <v>120</v>
      </c>
      <c r="Q4984" s="12">
        <v>120</v>
      </c>
      <c r="R4984" s="12">
        <v>417.58932499185084</v>
      </c>
      <c r="S4984" s="12" t="s">
        <v>28</v>
      </c>
      <c r="T4984" s="9" t="s">
        <v>7983</v>
      </c>
      <c r="U4984" s="9" t="s">
        <v>38</v>
      </c>
      <c r="V4984" s="9" t="s">
        <v>7983</v>
      </c>
      <c r="W4984" s="14">
        <v>3</v>
      </c>
    </row>
    <row r="4985" spans="1:23" x14ac:dyDescent="0.25">
      <c r="A4985" s="8">
        <v>7866</v>
      </c>
      <c r="B4985" s="9" t="s">
        <v>18958</v>
      </c>
      <c r="C4985" s="9" t="s">
        <v>22</v>
      </c>
      <c r="D4985" s="9" t="s">
        <v>18959</v>
      </c>
      <c r="E4985" s="9" t="s">
        <v>18960</v>
      </c>
      <c r="F4985" s="9" t="s">
        <v>18961</v>
      </c>
      <c r="G4985" s="12">
        <v>11</v>
      </c>
      <c r="H4985" s="9" t="s">
        <v>25</v>
      </c>
      <c r="I4985" s="9" t="s">
        <v>1453</v>
      </c>
      <c r="J4985" s="12">
        <v>2</v>
      </c>
      <c r="K4985" s="13">
        <v>43770</v>
      </c>
      <c r="L4985" s="86">
        <f>(Tabla2[[#This Row],[release_year]]-'VARIANZA Y DES. EST'!$L$11)^2</f>
        <v>38.194842005650592</v>
      </c>
      <c r="M4985" s="12">
        <v>2008</v>
      </c>
      <c r="N4985" s="9" t="s">
        <v>1991</v>
      </c>
      <c r="O4985" s="9" t="s">
        <v>18779</v>
      </c>
      <c r="P4985" s="12">
        <v>120</v>
      </c>
      <c r="Q4985" s="12">
        <v>120</v>
      </c>
      <c r="R4985" s="12">
        <v>417.58932499185084</v>
      </c>
      <c r="S4985" s="12" t="s">
        <v>28</v>
      </c>
      <c r="T4985" s="9" t="s">
        <v>4008</v>
      </c>
      <c r="U4985" s="9" t="s">
        <v>45</v>
      </c>
      <c r="V4985" s="9" t="s">
        <v>4008</v>
      </c>
      <c r="W4985" s="14">
        <v>2</v>
      </c>
    </row>
    <row r="4986" spans="1:23" x14ac:dyDescent="0.25">
      <c r="A4986" s="8">
        <v>7880</v>
      </c>
      <c r="B4986" s="9" t="s">
        <v>18962</v>
      </c>
      <c r="C4986" s="9" t="s">
        <v>22</v>
      </c>
      <c r="D4986" s="9" t="s">
        <v>18963</v>
      </c>
      <c r="E4986" s="9" t="s">
        <v>14324</v>
      </c>
      <c r="F4986" s="9" t="s">
        <v>18964</v>
      </c>
      <c r="G4986" s="12">
        <v>9</v>
      </c>
      <c r="H4986" s="9" t="s">
        <v>25</v>
      </c>
      <c r="I4986" s="9" t="s">
        <v>25</v>
      </c>
      <c r="J4986" s="12">
        <v>1</v>
      </c>
      <c r="K4986" s="13">
        <v>43678</v>
      </c>
      <c r="L4986" s="86">
        <f>(Tabla2[[#This Row],[release_year]]-'VARIANZA Y DES. EST'!$L$11)^2</f>
        <v>1457.7274864929859</v>
      </c>
      <c r="M4986" s="12">
        <v>1976</v>
      </c>
      <c r="N4986" s="9" t="s">
        <v>99</v>
      </c>
      <c r="O4986" s="9" t="s">
        <v>18779</v>
      </c>
      <c r="P4986" s="12">
        <v>120</v>
      </c>
      <c r="Q4986" s="12">
        <v>120</v>
      </c>
      <c r="R4986" s="12">
        <v>417.58932499185084</v>
      </c>
      <c r="S4986" s="12" t="s">
        <v>28</v>
      </c>
      <c r="T4986" s="9" t="s">
        <v>7983</v>
      </c>
      <c r="U4986" s="9" t="s">
        <v>38</v>
      </c>
      <c r="V4986" s="9" t="s">
        <v>7983</v>
      </c>
      <c r="W4986" s="14">
        <v>3</v>
      </c>
    </row>
    <row r="4987" spans="1:23" x14ac:dyDescent="0.25">
      <c r="A4987" s="8">
        <v>7959</v>
      </c>
      <c r="B4987" s="9" t="s">
        <v>18965</v>
      </c>
      <c r="C4987" s="9" t="s">
        <v>22</v>
      </c>
      <c r="D4987" s="9" t="s">
        <v>18966</v>
      </c>
      <c r="E4987" s="9" t="s">
        <v>1245</v>
      </c>
      <c r="F4987" s="9" t="s">
        <v>18967</v>
      </c>
      <c r="G4987" s="12">
        <v>10</v>
      </c>
      <c r="H4987" s="9" t="s">
        <v>25</v>
      </c>
      <c r="I4987" s="9" t="s">
        <v>25</v>
      </c>
      <c r="J4987" s="12">
        <v>1</v>
      </c>
      <c r="K4987" s="13">
        <v>44136</v>
      </c>
      <c r="L4987" s="86">
        <f>(Tabla2[[#This Row],[release_year]]-'VARIANZA Y DES. EST'!$L$11)^2</f>
        <v>685.40274481023516</v>
      </c>
      <c r="M4987" s="12">
        <v>1988</v>
      </c>
      <c r="N4987" s="9" t="s">
        <v>1991</v>
      </c>
      <c r="O4987" s="9" t="s">
        <v>18779</v>
      </c>
      <c r="P4987" s="12">
        <v>120</v>
      </c>
      <c r="Q4987" s="12">
        <v>120</v>
      </c>
      <c r="R4987" s="12">
        <v>417.58932499185084</v>
      </c>
      <c r="S4987" s="12" t="s">
        <v>28</v>
      </c>
      <c r="T4987" s="9" t="s">
        <v>635</v>
      </c>
      <c r="U4987" s="9" t="s">
        <v>95</v>
      </c>
      <c r="V4987" s="9" t="s">
        <v>635</v>
      </c>
      <c r="W4987" s="14">
        <v>2</v>
      </c>
    </row>
    <row r="4988" spans="1:23" x14ac:dyDescent="0.25">
      <c r="A4988" s="8">
        <v>8480</v>
      </c>
      <c r="B4988" s="9" t="s">
        <v>18968</v>
      </c>
      <c r="C4988" s="9" t="s">
        <v>22</v>
      </c>
      <c r="D4988" s="9" t="s">
        <v>18969</v>
      </c>
      <c r="E4988" s="10" t="s">
        <v>18970</v>
      </c>
      <c r="F4988" s="15"/>
      <c r="G4988" s="12">
        <v>0</v>
      </c>
      <c r="H4988" s="9" t="s">
        <v>25</v>
      </c>
      <c r="I4988" s="9" t="s">
        <v>25</v>
      </c>
      <c r="J4988" s="12">
        <v>1</v>
      </c>
      <c r="K4988" s="13">
        <v>43282</v>
      </c>
      <c r="L4988" s="86">
        <f>(Tabla2[[#This Row],[release_year]]-'VARIANZA Y DES. EST'!$L$11)^2</f>
        <v>7.9512857435875226</v>
      </c>
      <c r="M4988" s="12">
        <v>2017</v>
      </c>
      <c r="N4988" s="9" t="s">
        <v>35</v>
      </c>
      <c r="O4988" s="9" t="s">
        <v>18779</v>
      </c>
      <c r="P4988" s="12">
        <v>120</v>
      </c>
      <c r="Q4988" s="12">
        <v>120</v>
      </c>
      <c r="R4988" s="12">
        <v>417.58932499185084</v>
      </c>
      <c r="S4988" s="12" t="s">
        <v>28</v>
      </c>
      <c r="T4988" s="9" t="s">
        <v>83</v>
      </c>
      <c r="U4988" s="9" t="s">
        <v>57</v>
      </c>
      <c r="V4988" s="9" t="s">
        <v>83</v>
      </c>
      <c r="W4988" s="14">
        <v>2</v>
      </c>
    </row>
    <row r="4989" spans="1:23" x14ac:dyDescent="0.25">
      <c r="A4989" s="8">
        <v>8495</v>
      </c>
      <c r="B4989" s="9" t="s">
        <v>18971</v>
      </c>
      <c r="C4989" s="9" t="s">
        <v>22</v>
      </c>
      <c r="D4989" s="9" t="s">
        <v>18972</v>
      </c>
      <c r="E4989" s="9" t="s">
        <v>18973</v>
      </c>
      <c r="F4989" s="9" t="s">
        <v>18974</v>
      </c>
      <c r="G4989" s="12">
        <v>9</v>
      </c>
      <c r="H4989" s="9" t="s">
        <v>25</v>
      </c>
      <c r="I4989" s="9" t="s">
        <v>1453</v>
      </c>
      <c r="J4989" s="12">
        <v>2</v>
      </c>
      <c r="K4989" s="13">
        <v>43805</v>
      </c>
      <c r="L4989" s="86">
        <f>(Tabla2[[#This Row],[release_year]]-'VARIANZA Y DES. EST'!$L$11)^2</f>
        <v>10.1136565849629</v>
      </c>
      <c r="M4989" s="12">
        <v>2011</v>
      </c>
      <c r="N4989" s="9" t="s">
        <v>1991</v>
      </c>
      <c r="O4989" s="9" t="s">
        <v>18779</v>
      </c>
      <c r="P4989" s="12">
        <v>120</v>
      </c>
      <c r="Q4989" s="12">
        <v>120</v>
      </c>
      <c r="R4989" s="12">
        <v>417.58932499185084</v>
      </c>
      <c r="S4989" s="12" t="s">
        <v>28</v>
      </c>
      <c r="T4989" s="9" t="s">
        <v>635</v>
      </c>
      <c r="U4989" s="9" t="s">
        <v>95</v>
      </c>
      <c r="V4989" s="9" t="s">
        <v>635</v>
      </c>
      <c r="W4989" s="14">
        <v>2</v>
      </c>
    </row>
    <row r="4990" spans="1:23" x14ac:dyDescent="0.25">
      <c r="A4990" s="8">
        <v>8513</v>
      </c>
      <c r="B4990" s="9" t="s">
        <v>18975</v>
      </c>
      <c r="C4990" s="9" t="s">
        <v>22</v>
      </c>
      <c r="D4990" s="9" t="s">
        <v>18976</v>
      </c>
      <c r="E4990" s="9" t="s">
        <v>18556</v>
      </c>
      <c r="F4990" s="9" t="s">
        <v>18977</v>
      </c>
      <c r="G4990" s="12">
        <v>7</v>
      </c>
      <c r="H4990" s="9" t="s">
        <v>25</v>
      </c>
      <c r="I4990" s="9" t="s">
        <v>25</v>
      </c>
      <c r="J4990" s="12">
        <v>1</v>
      </c>
      <c r="K4990" s="13">
        <v>43617</v>
      </c>
      <c r="L4990" s="86">
        <f>(Tabla2[[#This Row],[release_year]]-'VARIANZA Y DES. EST'!$L$11)^2</f>
        <v>3.3116808838167522</v>
      </c>
      <c r="M4990" s="12">
        <v>2016</v>
      </c>
      <c r="N4990" s="9" t="s">
        <v>43</v>
      </c>
      <c r="O4990" s="9" t="s">
        <v>18779</v>
      </c>
      <c r="P4990" s="12">
        <v>120</v>
      </c>
      <c r="Q4990" s="12">
        <v>120</v>
      </c>
      <c r="R4990" s="12">
        <v>417.58932499185084</v>
      </c>
      <c r="S4990" s="12" t="s">
        <v>28</v>
      </c>
      <c r="T4990" s="9" t="s">
        <v>18978</v>
      </c>
      <c r="U4990" s="9" t="s">
        <v>38</v>
      </c>
      <c r="V4990" s="9" t="s">
        <v>18978</v>
      </c>
      <c r="W4990" s="14">
        <v>3</v>
      </c>
    </row>
    <row r="4991" spans="1:23" x14ac:dyDescent="0.25">
      <c r="A4991" s="8">
        <v>8688</v>
      </c>
      <c r="B4991" s="9" t="s">
        <v>18979</v>
      </c>
      <c r="C4991" s="9" t="s">
        <v>22</v>
      </c>
      <c r="D4991" s="9" t="s">
        <v>18980</v>
      </c>
      <c r="E4991" s="9" t="s">
        <v>18981</v>
      </c>
      <c r="F4991" s="9" t="s">
        <v>18982</v>
      </c>
      <c r="G4991" s="12">
        <v>8</v>
      </c>
      <c r="H4991" s="9" t="s">
        <v>518</v>
      </c>
      <c r="I4991" s="9" t="s">
        <v>518</v>
      </c>
      <c r="J4991" s="12">
        <v>1</v>
      </c>
      <c r="K4991" s="13">
        <v>43040</v>
      </c>
      <c r="L4991" s="86">
        <f>(Tabla2[[#This Row],[release_year]]-'VARIANZA Y DES. EST'!$L$11)^2</f>
        <v>3.3116808838167522</v>
      </c>
      <c r="M4991" s="12">
        <v>2016</v>
      </c>
      <c r="N4991" s="9" t="s">
        <v>35</v>
      </c>
      <c r="O4991" s="9" t="s">
        <v>18779</v>
      </c>
      <c r="P4991" s="12">
        <v>120</v>
      </c>
      <c r="Q4991" s="12">
        <v>120</v>
      </c>
      <c r="R4991" s="12">
        <v>417.58932499185084</v>
      </c>
      <c r="S4991" s="12" t="s">
        <v>28</v>
      </c>
      <c r="T4991" s="9" t="s">
        <v>3881</v>
      </c>
      <c r="U4991" s="9" t="s">
        <v>38</v>
      </c>
      <c r="V4991" s="9" t="s">
        <v>3881</v>
      </c>
      <c r="W4991" s="14">
        <v>3</v>
      </c>
    </row>
    <row r="4992" spans="1:23" x14ac:dyDescent="0.25">
      <c r="A4992" s="8">
        <v>8800</v>
      </c>
      <c r="B4992" s="9" t="s">
        <v>18983</v>
      </c>
      <c r="C4992" s="9" t="s">
        <v>22</v>
      </c>
      <c r="D4992" s="9" t="s">
        <v>18984</v>
      </c>
      <c r="E4992" s="18" t="s">
        <v>18985</v>
      </c>
      <c r="F4992" s="18" t="s">
        <v>18986</v>
      </c>
      <c r="G4992" s="12">
        <v>8</v>
      </c>
      <c r="H4992" s="9" t="s">
        <v>518</v>
      </c>
      <c r="I4992" s="9" t="s">
        <v>518</v>
      </c>
      <c r="J4992" s="12">
        <v>1</v>
      </c>
      <c r="K4992" s="13">
        <v>43146</v>
      </c>
      <c r="L4992" s="86">
        <f>(Tabla2[[#This Row],[release_year]]-'VARIANZA Y DES. EST'!$L$11)^2</f>
        <v>26.834446865421359</v>
      </c>
      <c r="M4992" s="12">
        <v>2009</v>
      </c>
      <c r="N4992" s="9" t="s">
        <v>35</v>
      </c>
      <c r="O4992" s="9" t="s">
        <v>18779</v>
      </c>
      <c r="P4992" s="12">
        <v>120</v>
      </c>
      <c r="Q4992" s="12">
        <v>120</v>
      </c>
      <c r="R4992" s="12">
        <v>417.58932499185084</v>
      </c>
      <c r="S4992" s="12" t="s">
        <v>28</v>
      </c>
      <c r="T4992" s="9" t="s">
        <v>70</v>
      </c>
      <c r="U4992" s="9" t="s">
        <v>45</v>
      </c>
      <c r="V4992" s="9" t="s">
        <v>70</v>
      </c>
      <c r="W4992" s="14">
        <v>2</v>
      </c>
    </row>
    <row r="4993" spans="1:23" x14ac:dyDescent="0.25">
      <c r="A4993" s="8">
        <v>134</v>
      </c>
      <c r="B4993" s="9" t="s">
        <v>18987</v>
      </c>
      <c r="C4993" s="9" t="s">
        <v>22</v>
      </c>
      <c r="D4993" s="9" t="s">
        <v>18988</v>
      </c>
      <c r="E4993" s="9" t="s">
        <v>16979</v>
      </c>
      <c r="F4993" s="9" t="s">
        <v>18989</v>
      </c>
      <c r="G4993" s="12">
        <v>10</v>
      </c>
      <c r="H4993" s="9" t="s">
        <v>530</v>
      </c>
      <c r="I4993" s="9" t="s">
        <v>12211</v>
      </c>
      <c r="J4993" s="12">
        <v>2</v>
      </c>
      <c r="K4993" s="13">
        <v>44440</v>
      </c>
      <c r="L4993" s="86">
        <f>(Tabla2[[#This Row],[release_year]]-'VARIANZA Y DES. EST'!$L$11)^2</f>
        <v>0.67207602404598188</v>
      </c>
      <c r="M4993" s="12">
        <v>2015</v>
      </c>
      <c r="N4993" s="9" t="s">
        <v>1991</v>
      </c>
      <c r="O4993" s="9" t="s">
        <v>18990</v>
      </c>
      <c r="P4993" s="12">
        <v>121</v>
      </c>
      <c r="Q4993" s="12">
        <v>121</v>
      </c>
      <c r="R4993" s="12">
        <v>459.4593298850167</v>
      </c>
      <c r="S4993" s="12" t="s">
        <v>28</v>
      </c>
      <c r="T4993" s="9" t="s">
        <v>2252</v>
      </c>
      <c r="U4993" s="9" t="s">
        <v>38</v>
      </c>
      <c r="V4993" s="9" t="s">
        <v>2252</v>
      </c>
      <c r="W4993" s="14">
        <v>2</v>
      </c>
    </row>
    <row r="4994" spans="1:23" x14ac:dyDescent="0.25">
      <c r="A4994" s="8">
        <v>165</v>
      </c>
      <c r="B4994" s="9" t="s">
        <v>18991</v>
      </c>
      <c r="C4994" s="9" t="s">
        <v>22</v>
      </c>
      <c r="D4994" s="9" t="s">
        <v>18992</v>
      </c>
      <c r="E4994" s="9" t="s">
        <v>18993</v>
      </c>
      <c r="F4994" s="9" t="s">
        <v>18994</v>
      </c>
      <c r="G4994" s="12">
        <v>15</v>
      </c>
      <c r="H4994" s="9" t="s">
        <v>25</v>
      </c>
      <c r="I4994" s="9" t="s">
        <v>25</v>
      </c>
      <c r="J4994" s="12">
        <v>1</v>
      </c>
      <c r="K4994" s="13">
        <v>44440</v>
      </c>
      <c r="L4994" s="86">
        <f>(Tabla2[[#This Row],[release_year]]-'VARIANZA Y DES. EST'!$L$11)^2</f>
        <v>230.43839826771367</v>
      </c>
      <c r="M4994" s="12">
        <v>1999</v>
      </c>
      <c r="N4994" s="9" t="s">
        <v>43</v>
      </c>
      <c r="O4994" s="9" t="s">
        <v>18990</v>
      </c>
      <c r="P4994" s="12">
        <v>121</v>
      </c>
      <c r="Q4994" s="12">
        <v>121</v>
      </c>
      <c r="R4994" s="12">
        <v>459.4593298850167</v>
      </c>
      <c r="S4994" s="12" t="s">
        <v>28</v>
      </c>
      <c r="T4994" s="9" t="s">
        <v>4567</v>
      </c>
      <c r="U4994" s="9" t="s">
        <v>38</v>
      </c>
      <c r="V4994" s="9" t="s">
        <v>4567</v>
      </c>
      <c r="W4994" s="14">
        <v>2</v>
      </c>
    </row>
    <row r="4995" spans="1:23" x14ac:dyDescent="0.25">
      <c r="A4995" s="8">
        <v>175</v>
      </c>
      <c r="B4995" s="9" t="s">
        <v>18995</v>
      </c>
      <c r="C4995" s="9" t="s">
        <v>22</v>
      </c>
      <c r="D4995" s="9" t="s">
        <v>18996</v>
      </c>
      <c r="E4995" s="9" t="s">
        <v>3588</v>
      </c>
      <c r="F4995" s="9" t="s">
        <v>18997</v>
      </c>
      <c r="G4995" s="12">
        <v>12</v>
      </c>
      <c r="H4995" s="9" t="s">
        <v>25</v>
      </c>
      <c r="I4995" s="9" t="s">
        <v>25</v>
      </c>
      <c r="J4995" s="12">
        <v>1</v>
      </c>
      <c r="K4995" s="13">
        <v>44440</v>
      </c>
      <c r="L4995" s="86">
        <f>(Tabla2[[#This Row],[release_year]]-'VARIANZA Y DES. EST'!$L$11)^2</f>
        <v>124.99681770679673</v>
      </c>
      <c r="M4995" s="12">
        <v>2003</v>
      </c>
      <c r="N4995" s="9" t="s">
        <v>1991</v>
      </c>
      <c r="O4995" s="9" t="s">
        <v>18990</v>
      </c>
      <c r="P4995" s="12">
        <v>121</v>
      </c>
      <c r="Q4995" s="12">
        <v>121</v>
      </c>
      <c r="R4995" s="12">
        <v>459.4593298850167</v>
      </c>
      <c r="S4995" s="12" t="s">
        <v>28</v>
      </c>
      <c r="T4995" s="9" t="s">
        <v>5577</v>
      </c>
      <c r="U4995" s="9" t="s">
        <v>38</v>
      </c>
      <c r="V4995" s="9" t="s">
        <v>5577</v>
      </c>
      <c r="W4995" s="14">
        <v>2</v>
      </c>
    </row>
    <row r="4996" spans="1:23" x14ac:dyDescent="0.25">
      <c r="A4996" s="8">
        <v>268</v>
      </c>
      <c r="B4996" s="9" t="s">
        <v>18998</v>
      </c>
      <c r="C4996" s="9" t="s">
        <v>22</v>
      </c>
      <c r="D4996" s="9" t="s">
        <v>18999</v>
      </c>
      <c r="E4996" s="9" t="s">
        <v>18291</v>
      </c>
      <c r="F4996" s="9" t="s">
        <v>19000</v>
      </c>
      <c r="G4996" s="12">
        <v>8</v>
      </c>
      <c r="H4996" s="9" t="s">
        <v>2696</v>
      </c>
      <c r="I4996" s="9" t="s">
        <v>19001</v>
      </c>
      <c r="J4996" s="12">
        <v>4</v>
      </c>
      <c r="K4996" s="13">
        <v>44423</v>
      </c>
      <c r="L4996" s="86">
        <f>(Tabla2[[#This Row],[release_year]]-'VARIANZA Y DES. EST'!$L$11)^2</f>
        <v>448.60076910908901</v>
      </c>
      <c r="M4996" s="12">
        <v>1993</v>
      </c>
      <c r="N4996" s="9" t="s">
        <v>1991</v>
      </c>
      <c r="O4996" s="9" t="s">
        <v>18990</v>
      </c>
      <c r="P4996" s="12">
        <v>121</v>
      </c>
      <c r="Q4996" s="12">
        <v>121</v>
      </c>
      <c r="R4996" s="12">
        <v>459.4593298850167</v>
      </c>
      <c r="S4996" s="12" t="s">
        <v>28</v>
      </c>
      <c r="T4996" s="9" t="s">
        <v>7484</v>
      </c>
      <c r="U4996" s="9" t="s">
        <v>151</v>
      </c>
      <c r="V4996" s="9" t="s">
        <v>7484</v>
      </c>
      <c r="W4996" s="14">
        <v>3</v>
      </c>
    </row>
    <row r="4997" spans="1:23" x14ac:dyDescent="0.25">
      <c r="A4997" s="8">
        <v>611</v>
      </c>
      <c r="B4997" s="9" t="s">
        <v>19002</v>
      </c>
      <c r="C4997" s="9" t="s">
        <v>22</v>
      </c>
      <c r="D4997" s="9" t="s">
        <v>19003</v>
      </c>
      <c r="E4997" s="9" t="s">
        <v>19004</v>
      </c>
      <c r="F4997" s="9" t="s">
        <v>19005</v>
      </c>
      <c r="G4997" s="12">
        <v>10</v>
      </c>
      <c r="H4997" s="9" t="s">
        <v>25</v>
      </c>
      <c r="I4997" s="9" t="s">
        <v>19006</v>
      </c>
      <c r="J4997" s="12">
        <v>4</v>
      </c>
      <c r="K4997" s="13">
        <v>44378</v>
      </c>
      <c r="L4997" s="86">
        <f>(Tabla2[[#This Row],[release_year]]-'VARIANZA Y DES. EST'!$L$11)^2</f>
        <v>124.99681770679673</v>
      </c>
      <c r="M4997" s="12">
        <v>2003</v>
      </c>
      <c r="N4997" s="9" t="s">
        <v>1991</v>
      </c>
      <c r="O4997" s="9" t="s">
        <v>18990</v>
      </c>
      <c r="P4997" s="12">
        <v>121</v>
      </c>
      <c r="Q4997" s="12">
        <v>121</v>
      </c>
      <c r="R4997" s="12">
        <v>459.4593298850167</v>
      </c>
      <c r="S4997" s="12" t="s">
        <v>28</v>
      </c>
      <c r="T4997" s="9" t="s">
        <v>5103</v>
      </c>
      <c r="U4997" s="9" t="s">
        <v>38</v>
      </c>
      <c r="V4997" s="9" t="s">
        <v>5103</v>
      </c>
      <c r="W4997" s="14">
        <v>3</v>
      </c>
    </row>
    <row r="4998" spans="1:23" x14ac:dyDescent="0.25">
      <c r="A4998" s="8">
        <v>947</v>
      </c>
      <c r="B4998" s="9" t="s">
        <v>19007</v>
      </c>
      <c r="C4998" s="9" t="s">
        <v>22</v>
      </c>
      <c r="D4998" s="9" t="s">
        <v>19008</v>
      </c>
      <c r="E4998" s="18" t="s">
        <v>16069</v>
      </c>
      <c r="F4998" s="9" t="s">
        <v>19009</v>
      </c>
      <c r="G4998" s="12">
        <v>10</v>
      </c>
      <c r="H4998" s="9" t="s">
        <v>25</v>
      </c>
      <c r="I4998" s="9" t="s">
        <v>1078</v>
      </c>
      <c r="J4998" s="12">
        <v>2</v>
      </c>
      <c r="K4998" s="13">
        <v>44317</v>
      </c>
      <c r="L4998" s="86">
        <f>(Tabla2[[#This Row],[release_year]]-'VARIANZA Y DES. EST'!$L$11)^2</f>
        <v>407.24037396885979</v>
      </c>
      <c r="M4998" s="12">
        <v>1994</v>
      </c>
      <c r="N4998" s="9" t="s">
        <v>43</v>
      </c>
      <c r="O4998" s="9" t="s">
        <v>18990</v>
      </c>
      <c r="P4998" s="12">
        <v>121</v>
      </c>
      <c r="Q4998" s="12">
        <v>121</v>
      </c>
      <c r="R4998" s="12">
        <v>459.4593298850167</v>
      </c>
      <c r="S4998" s="12" t="s">
        <v>28</v>
      </c>
      <c r="T4998" s="9" t="s">
        <v>2252</v>
      </c>
      <c r="U4998" s="9" t="s">
        <v>38</v>
      </c>
      <c r="V4998" s="9" t="s">
        <v>2252</v>
      </c>
      <c r="W4998" s="14">
        <v>2</v>
      </c>
    </row>
    <row r="4999" spans="1:23" x14ac:dyDescent="0.25">
      <c r="A4999" s="8">
        <v>965</v>
      </c>
      <c r="B4999" s="9" t="s">
        <v>19010</v>
      </c>
      <c r="C4999" s="9" t="s">
        <v>22</v>
      </c>
      <c r="D4999" s="9" t="s">
        <v>19011</v>
      </c>
      <c r="E4999" s="9" t="s">
        <v>19012</v>
      </c>
      <c r="F4999" s="9" t="s">
        <v>19013</v>
      </c>
      <c r="G4999" s="12">
        <v>11</v>
      </c>
      <c r="H4999" s="12"/>
      <c r="I4999" s="9"/>
      <c r="J4999" s="12">
        <v>0</v>
      </c>
      <c r="K4999" s="13">
        <v>44315</v>
      </c>
      <c r="L4999" s="86">
        <f>(Tabla2[[#This Row],[release_year]]-'VARIANZA Y DES. EST'!$L$11)^2</f>
        <v>46.509705182670608</v>
      </c>
      <c r="M4999" s="12">
        <v>2021</v>
      </c>
      <c r="N4999" s="9" t="s">
        <v>76</v>
      </c>
      <c r="O4999" s="9" t="s">
        <v>18990</v>
      </c>
      <c r="P4999" s="12">
        <v>121</v>
      </c>
      <c r="Q4999" s="12">
        <v>121</v>
      </c>
      <c r="R4999" s="12">
        <v>459.4593298850167</v>
      </c>
      <c r="S4999" s="12" t="s">
        <v>28</v>
      </c>
      <c r="T4999" s="9" t="s">
        <v>3370</v>
      </c>
      <c r="U4999" s="9" t="s">
        <v>514</v>
      </c>
      <c r="V4999" s="9" t="s">
        <v>3370</v>
      </c>
      <c r="W4999" s="14">
        <v>2</v>
      </c>
    </row>
    <row r="5000" spans="1:23" x14ac:dyDescent="0.25">
      <c r="A5000" s="8">
        <v>970</v>
      </c>
      <c r="B5000" s="9" t="s">
        <v>19014</v>
      </c>
      <c r="C5000" s="9" t="s">
        <v>22</v>
      </c>
      <c r="D5000" s="9" t="s">
        <v>19015</v>
      </c>
      <c r="E5000" s="9" t="s">
        <v>14730</v>
      </c>
      <c r="F5000" s="9" t="s">
        <v>19016</v>
      </c>
      <c r="G5000" s="12">
        <v>12</v>
      </c>
      <c r="H5000" s="9" t="s">
        <v>25</v>
      </c>
      <c r="I5000" s="9" t="s">
        <v>25</v>
      </c>
      <c r="J5000" s="12">
        <v>1</v>
      </c>
      <c r="K5000" s="13">
        <v>44313</v>
      </c>
      <c r="L5000" s="86">
        <f>(Tabla2[[#This Row],[release_year]]-'VARIANZA Y DES. EST'!$L$11)^2</f>
        <v>3.2471164275211517E-2</v>
      </c>
      <c r="M5000" s="12">
        <v>2014</v>
      </c>
      <c r="N5000" s="9" t="s">
        <v>1991</v>
      </c>
      <c r="O5000" s="9" t="s">
        <v>18990</v>
      </c>
      <c r="P5000" s="12">
        <v>121</v>
      </c>
      <c r="Q5000" s="12">
        <v>121</v>
      </c>
      <c r="R5000" s="12">
        <v>459.4593298850167</v>
      </c>
      <c r="S5000" s="12" t="s">
        <v>28</v>
      </c>
      <c r="T5000" s="9" t="s">
        <v>45</v>
      </c>
      <c r="U5000" s="9" t="s">
        <v>45</v>
      </c>
      <c r="V5000" s="9" t="s">
        <v>45</v>
      </c>
      <c r="W5000" s="14">
        <v>1</v>
      </c>
    </row>
    <row r="5001" spans="1:23" x14ac:dyDescent="0.25">
      <c r="A5001" s="8">
        <v>1123</v>
      </c>
      <c r="B5001" s="9" t="s">
        <v>19017</v>
      </c>
      <c r="C5001" s="9" t="s">
        <v>22</v>
      </c>
      <c r="D5001" s="9" t="s">
        <v>19018</v>
      </c>
      <c r="E5001" s="9" t="s">
        <v>19019</v>
      </c>
      <c r="F5001" s="9" t="s">
        <v>19020</v>
      </c>
      <c r="G5001" s="12">
        <v>8</v>
      </c>
      <c r="H5001" s="9" t="s">
        <v>518</v>
      </c>
      <c r="I5001" s="9" t="s">
        <v>518</v>
      </c>
      <c r="J5001" s="12">
        <v>1</v>
      </c>
      <c r="K5001" s="13">
        <v>44287</v>
      </c>
      <c r="L5001" s="86">
        <f>(Tabla2[[#This Row],[release_year]]-'VARIANZA Y DES. EST'!$L$11)^2</f>
        <v>33.870100322899837</v>
      </c>
      <c r="M5001" s="12">
        <v>2020</v>
      </c>
      <c r="N5001" s="9" t="s">
        <v>35</v>
      </c>
      <c r="O5001" s="9" t="s">
        <v>18990</v>
      </c>
      <c r="P5001" s="12">
        <v>121</v>
      </c>
      <c r="Q5001" s="12">
        <v>121</v>
      </c>
      <c r="R5001" s="12">
        <v>459.4593298850167</v>
      </c>
      <c r="S5001" s="12" t="s">
        <v>28</v>
      </c>
      <c r="T5001" s="9" t="s">
        <v>70</v>
      </c>
      <c r="U5001" s="9" t="s">
        <v>45</v>
      </c>
      <c r="V5001" s="9" t="s">
        <v>70</v>
      </c>
      <c r="W5001" s="14">
        <v>2</v>
      </c>
    </row>
    <row r="5002" spans="1:23" x14ac:dyDescent="0.25">
      <c r="A5002" s="8">
        <v>1244</v>
      </c>
      <c r="B5002" s="9" t="s">
        <v>19021</v>
      </c>
      <c r="C5002" s="9" t="s">
        <v>22</v>
      </c>
      <c r="D5002" s="9" t="s">
        <v>19022</v>
      </c>
      <c r="E5002" s="9" t="s">
        <v>2386</v>
      </c>
      <c r="F5002" s="9" t="s">
        <v>19023</v>
      </c>
      <c r="G5002" s="12">
        <v>10</v>
      </c>
      <c r="H5002" s="9" t="s">
        <v>25</v>
      </c>
      <c r="I5002" s="9" t="s">
        <v>25</v>
      </c>
      <c r="J5002" s="12">
        <v>1</v>
      </c>
      <c r="K5002" s="13">
        <v>44257</v>
      </c>
      <c r="L5002" s="86">
        <f>(Tabla2[[#This Row],[release_year]]-'VARIANZA Y DES. EST'!$L$11)^2</f>
        <v>3.2471164275211517E-2</v>
      </c>
      <c r="M5002" s="12">
        <v>2014</v>
      </c>
      <c r="N5002" s="9" t="s">
        <v>43</v>
      </c>
      <c r="O5002" s="9" t="s">
        <v>18990</v>
      </c>
      <c r="P5002" s="12">
        <v>121</v>
      </c>
      <c r="Q5002" s="12">
        <v>121</v>
      </c>
      <c r="R5002" s="12">
        <v>459.4593298850167</v>
      </c>
      <c r="S5002" s="12" t="s">
        <v>28</v>
      </c>
      <c r="T5002" s="9" t="s">
        <v>45</v>
      </c>
      <c r="U5002" s="9" t="s">
        <v>45</v>
      </c>
      <c r="V5002" s="9" t="s">
        <v>45</v>
      </c>
      <c r="W5002" s="14">
        <v>1</v>
      </c>
    </row>
    <row r="5003" spans="1:23" x14ac:dyDescent="0.25">
      <c r="A5003" s="8">
        <v>1380</v>
      </c>
      <c r="B5003" s="9" t="s">
        <v>19024</v>
      </c>
      <c r="C5003" s="9" t="s">
        <v>22</v>
      </c>
      <c r="D5003" s="9" t="s">
        <v>19025</v>
      </c>
      <c r="E5003" s="9" t="s">
        <v>19026</v>
      </c>
      <c r="F5003" s="9" t="s">
        <v>19027</v>
      </c>
      <c r="G5003" s="12">
        <v>5</v>
      </c>
      <c r="H5003" s="9" t="s">
        <v>175</v>
      </c>
      <c r="I5003" s="9" t="s">
        <v>175</v>
      </c>
      <c r="J5003" s="12">
        <v>1</v>
      </c>
      <c r="K5003" s="13">
        <v>44222</v>
      </c>
      <c r="L5003" s="86">
        <f>(Tabla2[[#This Row],[release_year]]-'VARIANZA Y DES. EST'!$L$11)^2</f>
        <v>14.590890603358293</v>
      </c>
      <c r="M5003" s="12">
        <v>2018</v>
      </c>
      <c r="N5003" s="9" t="s">
        <v>35</v>
      </c>
      <c r="O5003" s="9" t="s">
        <v>18990</v>
      </c>
      <c r="P5003" s="12">
        <v>121</v>
      </c>
      <c r="Q5003" s="12">
        <v>121</v>
      </c>
      <c r="R5003" s="12">
        <v>459.4593298850167</v>
      </c>
      <c r="S5003" s="12" t="s">
        <v>28</v>
      </c>
      <c r="T5003" s="9" t="s">
        <v>70</v>
      </c>
      <c r="U5003" s="9" t="s">
        <v>45</v>
      </c>
      <c r="V5003" s="9" t="s">
        <v>70</v>
      </c>
      <c r="W5003" s="14">
        <v>2</v>
      </c>
    </row>
    <row r="5004" spans="1:23" x14ac:dyDescent="0.25">
      <c r="A5004" s="8">
        <v>1648</v>
      </c>
      <c r="B5004" s="9" t="s">
        <v>19028</v>
      </c>
      <c r="C5004" s="9" t="s">
        <v>22</v>
      </c>
      <c r="D5004" s="9" t="s">
        <v>19029</v>
      </c>
      <c r="E5004" s="9" t="s">
        <v>14454</v>
      </c>
      <c r="F5004" s="9" t="s">
        <v>19030</v>
      </c>
      <c r="G5004" s="12">
        <v>8</v>
      </c>
      <c r="H5004" s="9" t="s">
        <v>3522</v>
      </c>
      <c r="I5004" s="9" t="s">
        <v>3522</v>
      </c>
      <c r="J5004" s="12">
        <v>1</v>
      </c>
      <c r="K5004" s="16">
        <v>44161</v>
      </c>
      <c r="L5004" s="86">
        <f>(Tabla2[[#This Row],[release_year]]-'VARIANZA Y DES. EST'!$L$11)^2</f>
        <v>7.9512857435875226</v>
      </c>
      <c r="M5004" s="12">
        <v>2017</v>
      </c>
      <c r="N5004" s="9" t="s">
        <v>35</v>
      </c>
      <c r="O5004" s="9" t="s">
        <v>18990</v>
      </c>
      <c r="P5004" s="12">
        <v>121</v>
      </c>
      <c r="Q5004" s="12">
        <v>121</v>
      </c>
      <c r="R5004" s="12">
        <v>459.4593298850167</v>
      </c>
      <c r="S5004" s="12" t="s">
        <v>28</v>
      </c>
      <c r="T5004" s="9" t="s">
        <v>3625</v>
      </c>
      <c r="U5004" s="9" t="s">
        <v>95</v>
      </c>
      <c r="V5004" s="9" t="s">
        <v>3625</v>
      </c>
      <c r="W5004" s="14">
        <v>3</v>
      </c>
    </row>
    <row r="5005" spans="1:23" x14ac:dyDescent="0.25">
      <c r="A5005" s="8">
        <v>2111</v>
      </c>
      <c r="B5005" s="9" t="s">
        <v>19031</v>
      </c>
      <c r="C5005" s="9" t="s">
        <v>22</v>
      </c>
      <c r="D5005" s="9" t="s">
        <v>19032</v>
      </c>
      <c r="E5005" s="9" t="s">
        <v>13469</v>
      </c>
      <c r="F5005" s="9" t="s">
        <v>19033</v>
      </c>
      <c r="G5005" s="12">
        <v>10</v>
      </c>
      <c r="H5005" s="9" t="s">
        <v>116</v>
      </c>
      <c r="I5005" s="9" t="s">
        <v>116</v>
      </c>
      <c r="J5005" s="12">
        <v>1</v>
      </c>
      <c r="K5005" s="13">
        <v>44063</v>
      </c>
      <c r="L5005" s="86">
        <f>(Tabla2[[#This Row],[release_year]]-'VARIANZA Y DES. EST'!$L$11)^2</f>
        <v>23.230495463129063</v>
      </c>
      <c r="M5005" s="12">
        <v>2019</v>
      </c>
      <c r="N5005" s="9" t="s">
        <v>76</v>
      </c>
      <c r="O5005" s="9" t="s">
        <v>18990</v>
      </c>
      <c r="P5005" s="12">
        <v>121</v>
      </c>
      <c r="Q5005" s="12">
        <v>121</v>
      </c>
      <c r="R5005" s="12">
        <v>459.4593298850167</v>
      </c>
      <c r="S5005" s="12" t="s">
        <v>28</v>
      </c>
      <c r="T5005" s="9" t="s">
        <v>859</v>
      </c>
      <c r="U5005" s="9" t="s">
        <v>95</v>
      </c>
      <c r="V5005" s="9" t="s">
        <v>859</v>
      </c>
      <c r="W5005" s="14">
        <v>2</v>
      </c>
    </row>
    <row r="5006" spans="1:23" x14ac:dyDescent="0.25">
      <c r="A5006" s="8">
        <v>2271</v>
      </c>
      <c r="B5006" s="9" t="s">
        <v>19034</v>
      </c>
      <c r="C5006" s="9" t="s">
        <v>22</v>
      </c>
      <c r="D5006" s="9" t="s">
        <v>19035</v>
      </c>
      <c r="E5006" s="9" t="s">
        <v>19036</v>
      </c>
      <c r="F5006" s="9" t="s">
        <v>19037</v>
      </c>
      <c r="G5006" s="12">
        <v>9</v>
      </c>
      <c r="H5006" s="9" t="s">
        <v>518</v>
      </c>
      <c r="I5006" s="9" t="s">
        <v>518</v>
      </c>
      <c r="J5006" s="12">
        <v>1</v>
      </c>
      <c r="K5006" s="13">
        <v>44017</v>
      </c>
      <c r="L5006" s="86">
        <f>(Tabla2[[#This Row],[release_year]]-'VARIANZA Y DES. EST'!$L$11)^2</f>
        <v>1.3928663045044412</v>
      </c>
      <c r="M5006" s="12">
        <v>2013</v>
      </c>
      <c r="N5006" s="9" t="s">
        <v>35</v>
      </c>
      <c r="O5006" s="9" t="s">
        <v>18990</v>
      </c>
      <c r="P5006" s="12">
        <v>121</v>
      </c>
      <c r="Q5006" s="12">
        <v>121</v>
      </c>
      <c r="R5006" s="12">
        <v>459.4593298850167</v>
      </c>
      <c r="S5006" s="12" t="s">
        <v>28</v>
      </c>
      <c r="T5006" s="9" t="s">
        <v>4849</v>
      </c>
      <c r="U5006" s="9" t="s">
        <v>95</v>
      </c>
      <c r="V5006" s="9" t="s">
        <v>4849</v>
      </c>
      <c r="W5006" s="14">
        <v>3</v>
      </c>
    </row>
    <row r="5007" spans="1:23" x14ac:dyDescent="0.25">
      <c r="A5007" s="8">
        <v>2674</v>
      </c>
      <c r="B5007" s="9" t="s">
        <v>19038</v>
      </c>
      <c r="C5007" s="9" t="s">
        <v>22</v>
      </c>
      <c r="D5007" s="9" t="s">
        <v>19039</v>
      </c>
      <c r="E5007" s="9" t="s">
        <v>19040</v>
      </c>
      <c r="F5007" s="9" t="s">
        <v>19041</v>
      </c>
      <c r="G5007" s="12">
        <v>10</v>
      </c>
      <c r="H5007" s="9" t="s">
        <v>390</v>
      </c>
      <c r="I5007" s="9" t="s">
        <v>19042</v>
      </c>
      <c r="J5007" s="12">
        <v>2</v>
      </c>
      <c r="K5007" s="13">
        <v>43938</v>
      </c>
      <c r="L5007" s="86">
        <f>(Tabla2[[#This Row],[release_year]]-'VARIANZA Y DES. EST'!$L$11)^2</f>
        <v>23.230495463129063</v>
      </c>
      <c r="M5007" s="12">
        <v>2019</v>
      </c>
      <c r="N5007" s="9" t="s">
        <v>76</v>
      </c>
      <c r="O5007" s="9" t="s">
        <v>18990</v>
      </c>
      <c r="P5007" s="12">
        <v>121</v>
      </c>
      <c r="Q5007" s="12">
        <v>121</v>
      </c>
      <c r="R5007" s="12">
        <v>459.4593298850167</v>
      </c>
      <c r="S5007" s="12" t="s">
        <v>28</v>
      </c>
      <c r="T5007" s="9" t="s">
        <v>2372</v>
      </c>
      <c r="U5007" s="9" t="s">
        <v>239</v>
      </c>
      <c r="V5007" s="9" t="s">
        <v>2372</v>
      </c>
      <c r="W5007" s="14">
        <v>2</v>
      </c>
    </row>
    <row r="5008" spans="1:23" x14ac:dyDescent="0.25">
      <c r="A5008" s="8">
        <v>2707</v>
      </c>
      <c r="B5008" s="9" t="s">
        <v>19043</v>
      </c>
      <c r="C5008" s="9" t="s">
        <v>22</v>
      </c>
      <c r="D5008" s="9" t="s">
        <v>19044</v>
      </c>
      <c r="E5008" s="9" t="s">
        <v>18761</v>
      </c>
      <c r="F5008" s="9" t="s">
        <v>19045</v>
      </c>
      <c r="G5008" s="12">
        <v>11</v>
      </c>
      <c r="H5008" s="9" t="s">
        <v>550</v>
      </c>
      <c r="I5008" s="9" t="s">
        <v>15048</v>
      </c>
      <c r="J5008" s="12">
        <v>2</v>
      </c>
      <c r="K5008" s="13">
        <v>43926</v>
      </c>
      <c r="L5008" s="86">
        <f>(Tabla2[[#This Row],[release_year]]-'VARIANZA Y DES. EST'!$L$11)^2</f>
        <v>7.9512857435875226</v>
      </c>
      <c r="M5008" s="12">
        <v>2017</v>
      </c>
      <c r="N5008" s="9" t="s">
        <v>1991</v>
      </c>
      <c r="O5008" s="9" t="s">
        <v>18990</v>
      </c>
      <c r="P5008" s="12">
        <v>121</v>
      </c>
      <c r="Q5008" s="12">
        <v>121</v>
      </c>
      <c r="R5008" s="12">
        <v>459.4593298850167</v>
      </c>
      <c r="S5008" s="12" t="s">
        <v>28</v>
      </c>
      <c r="T5008" s="9" t="s">
        <v>3998</v>
      </c>
      <c r="U5008" s="9" t="s">
        <v>45</v>
      </c>
      <c r="V5008" s="9" t="s">
        <v>3998</v>
      </c>
      <c r="W5008" s="14">
        <v>3</v>
      </c>
    </row>
    <row r="5009" spans="1:23" x14ac:dyDescent="0.25">
      <c r="A5009" s="8">
        <v>2708</v>
      </c>
      <c r="B5009" s="9" t="s">
        <v>19046</v>
      </c>
      <c r="C5009" s="9" t="s">
        <v>22</v>
      </c>
      <c r="D5009" s="9" t="s">
        <v>19047</v>
      </c>
      <c r="E5009" s="18" t="s">
        <v>14004</v>
      </c>
      <c r="F5009" s="9" t="s">
        <v>19048</v>
      </c>
      <c r="G5009" s="12">
        <v>8</v>
      </c>
      <c r="H5009" s="9" t="s">
        <v>25</v>
      </c>
      <c r="I5009" s="9" t="s">
        <v>25</v>
      </c>
      <c r="J5009" s="12">
        <v>1</v>
      </c>
      <c r="K5009" s="13">
        <v>43925</v>
      </c>
      <c r="L5009" s="86">
        <f>(Tabla2[[#This Row],[release_year]]-'VARIANZA Y DES. EST'!$L$11)^2</f>
        <v>23.230495463129063</v>
      </c>
      <c r="M5009" s="12">
        <v>2019</v>
      </c>
      <c r="N5009" s="9" t="s">
        <v>1991</v>
      </c>
      <c r="O5009" s="9" t="s">
        <v>18990</v>
      </c>
      <c r="P5009" s="12">
        <v>121</v>
      </c>
      <c r="Q5009" s="12">
        <v>121</v>
      </c>
      <c r="R5009" s="12">
        <v>459.4593298850167</v>
      </c>
      <c r="S5009" s="12" t="s">
        <v>28</v>
      </c>
      <c r="T5009" s="9" t="s">
        <v>38</v>
      </c>
      <c r="U5009" s="9" t="s">
        <v>38</v>
      </c>
      <c r="V5009" s="9" t="s">
        <v>38</v>
      </c>
      <c r="W5009" s="14">
        <v>1</v>
      </c>
    </row>
    <row r="5010" spans="1:23" x14ac:dyDescent="0.25">
      <c r="A5010" s="8">
        <v>2840</v>
      </c>
      <c r="B5010" s="9" t="s">
        <v>19049</v>
      </c>
      <c r="C5010" s="9" t="s">
        <v>22</v>
      </c>
      <c r="D5010" s="9" t="s">
        <v>19050</v>
      </c>
      <c r="E5010" s="9" t="s">
        <v>16203</v>
      </c>
      <c r="F5010" s="9" t="s">
        <v>19051</v>
      </c>
      <c r="G5010" s="12">
        <v>12</v>
      </c>
      <c r="H5010" s="9" t="s">
        <v>175</v>
      </c>
      <c r="I5010" s="9" t="s">
        <v>175</v>
      </c>
      <c r="J5010" s="12">
        <v>1</v>
      </c>
      <c r="K5010" s="13">
        <v>43895</v>
      </c>
      <c r="L5010" s="86">
        <f>(Tabla2[[#This Row],[release_year]]-'VARIANZA Y DES. EST'!$L$11)^2</f>
        <v>3.3116808838167522</v>
      </c>
      <c r="M5010" s="12">
        <v>2016</v>
      </c>
      <c r="N5010" s="9" t="s">
        <v>82</v>
      </c>
      <c r="O5010" s="9" t="s">
        <v>18990</v>
      </c>
      <c r="P5010" s="12">
        <v>121</v>
      </c>
      <c r="Q5010" s="12">
        <v>121</v>
      </c>
      <c r="R5010" s="12">
        <v>459.4593298850167</v>
      </c>
      <c r="S5010" s="12" t="s">
        <v>28</v>
      </c>
      <c r="T5010" s="9" t="s">
        <v>460</v>
      </c>
      <c r="U5010" s="9" t="s">
        <v>45</v>
      </c>
      <c r="V5010" s="9" t="s">
        <v>460</v>
      </c>
      <c r="W5010" s="14">
        <v>3</v>
      </c>
    </row>
    <row r="5011" spans="1:23" x14ac:dyDescent="0.25">
      <c r="A5011" s="8">
        <v>2986</v>
      </c>
      <c r="B5011" s="9" t="s">
        <v>19052</v>
      </c>
      <c r="C5011" s="9" t="s">
        <v>22</v>
      </c>
      <c r="D5011" s="9" t="s">
        <v>19053</v>
      </c>
      <c r="E5011" s="9" t="s">
        <v>19054</v>
      </c>
      <c r="F5011" s="9" t="s">
        <v>19055</v>
      </c>
      <c r="G5011" s="12">
        <v>8</v>
      </c>
      <c r="H5011" s="9" t="s">
        <v>518</v>
      </c>
      <c r="I5011" s="9" t="s">
        <v>518</v>
      </c>
      <c r="J5011" s="12">
        <v>1</v>
      </c>
      <c r="K5011" s="13">
        <v>43857</v>
      </c>
      <c r="L5011" s="86">
        <f>(Tabla2[[#This Row],[release_year]]-'VARIANZA Y DES. EST'!$L$11)^2</f>
        <v>33.870100322899837</v>
      </c>
      <c r="M5011" s="12">
        <v>2020</v>
      </c>
      <c r="N5011" s="9" t="s">
        <v>35</v>
      </c>
      <c r="O5011" s="9" t="s">
        <v>18990</v>
      </c>
      <c r="P5011" s="12">
        <v>121</v>
      </c>
      <c r="Q5011" s="12">
        <v>121</v>
      </c>
      <c r="R5011" s="12">
        <v>459.4593298850167</v>
      </c>
      <c r="S5011" s="12" t="s">
        <v>28</v>
      </c>
      <c r="T5011" s="9" t="s">
        <v>3625</v>
      </c>
      <c r="U5011" s="9" t="s">
        <v>95</v>
      </c>
      <c r="V5011" s="9" t="s">
        <v>3625</v>
      </c>
      <c r="W5011" s="14">
        <v>3</v>
      </c>
    </row>
    <row r="5012" spans="1:23" x14ac:dyDescent="0.25">
      <c r="A5012" s="8">
        <v>3010</v>
      </c>
      <c r="B5012" s="9" t="s">
        <v>19056</v>
      </c>
      <c r="C5012" s="9" t="s">
        <v>22</v>
      </c>
      <c r="D5012" s="9" t="s">
        <v>19057</v>
      </c>
      <c r="E5012" s="9" t="s">
        <v>19058</v>
      </c>
      <c r="F5012" s="9" t="s">
        <v>19059</v>
      </c>
      <c r="G5012" s="12">
        <v>7</v>
      </c>
      <c r="H5012" s="9" t="s">
        <v>25</v>
      </c>
      <c r="I5012" s="9" t="s">
        <v>25</v>
      </c>
      <c r="J5012" s="12">
        <v>1</v>
      </c>
      <c r="K5012" s="13">
        <v>43847</v>
      </c>
      <c r="L5012" s="86">
        <f>(Tabla2[[#This Row],[release_year]]-'VARIANZA Y DES. EST'!$L$11)^2</f>
        <v>33.870100322899837</v>
      </c>
      <c r="M5012" s="12">
        <v>2020</v>
      </c>
      <c r="N5012" s="9" t="s">
        <v>76</v>
      </c>
      <c r="O5012" s="9" t="s">
        <v>18990</v>
      </c>
      <c r="P5012" s="12">
        <v>121</v>
      </c>
      <c r="Q5012" s="12">
        <v>121</v>
      </c>
      <c r="R5012" s="12">
        <v>459.4593298850167</v>
      </c>
      <c r="S5012" s="12" t="s">
        <v>28</v>
      </c>
      <c r="T5012" s="9" t="s">
        <v>2709</v>
      </c>
      <c r="U5012" s="9" t="s">
        <v>45</v>
      </c>
      <c r="V5012" s="9" t="s">
        <v>2709</v>
      </c>
      <c r="W5012" s="14">
        <v>2</v>
      </c>
    </row>
    <row r="5013" spans="1:23" x14ac:dyDescent="0.25">
      <c r="A5013" s="8">
        <v>3236</v>
      </c>
      <c r="B5013" s="9" t="s">
        <v>19060</v>
      </c>
      <c r="C5013" s="9" t="s">
        <v>22</v>
      </c>
      <c r="D5013" s="9" t="s">
        <v>19061</v>
      </c>
      <c r="E5013" s="9" t="s">
        <v>14004</v>
      </c>
      <c r="F5013" s="9" t="s">
        <v>19062</v>
      </c>
      <c r="G5013" s="12">
        <v>9</v>
      </c>
      <c r="H5013" s="9" t="s">
        <v>25</v>
      </c>
      <c r="I5013" s="9" t="s">
        <v>25</v>
      </c>
      <c r="J5013" s="12">
        <v>1</v>
      </c>
      <c r="K5013" s="16">
        <v>43793</v>
      </c>
      <c r="L5013" s="86">
        <f>(Tabla2[[#This Row],[release_year]]-'VARIANZA Y DES. EST'!$L$11)^2</f>
        <v>7.9512857435875226</v>
      </c>
      <c r="M5013" s="12">
        <v>2017</v>
      </c>
      <c r="N5013" s="9" t="s">
        <v>1991</v>
      </c>
      <c r="O5013" s="9" t="s">
        <v>18990</v>
      </c>
      <c r="P5013" s="12">
        <v>121</v>
      </c>
      <c r="Q5013" s="12">
        <v>121</v>
      </c>
      <c r="R5013" s="12">
        <v>459.4593298850167</v>
      </c>
      <c r="S5013" s="12" t="s">
        <v>28</v>
      </c>
      <c r="T5013" s="9" t="s">
        <v>2709</v>
      </c>
      <c r="U5013" s="9" t="s">
        <v>45</v>
      </c>
      <c r="V5013" s="9" t="s">
        <v>2709</v>
      </c>
      <c r="W5013" s="14">
        <v>2</v>
      </c>
    </row>
    <row r="5014" spans="1:23" x14ac:dyDescent="0.25">
      <c r="A5014" s="8">
        <v>3240</v>
      </c>
      <c r="B5014" s="9" t="s">
        <v>19063</v>
      </c>
      <c r="C5014" s="9" t="s">
        <v>22</v>
      </c>
      <c r="D5014" s="9" t="s">
        <v>19064</v>
      </c>
      <c r="E5014" s="9" t="s">
        <v>19065</v>
      </c>
      <c r="F5014" s="9" t="s">
        <v>19066</v>
      </c>
      <c r="G5014" s="12">
        <v>10</v>
      </c>
      <c r="H5014" s="9" t="s">
        <v>34</v>
      </c>
      <c r="I5014" s="9" t="s">
        <v>34</v>
      </c>
      <c r="J5014" s="12">
        <v>1</v>
      </c>
      <c r="K5014" s="16">
        <v>43791</v>
      </c>
      <c r="L5014" s="86">
        <f>(Tabla2[[#This Row],[release_year]]-'VARIANZA Y DES. EST'!$L$11)^2</f>
        <v>0.67207602404598188</v>
      </c>
      <c r="M5014" s="12">
        <v>2015</v>
      </c>
      <c r="N5014" s="9" t="s">
        <v>76</v>
      </c>
      <c r="O5014" s="9" t="s">
        <v>18990</v>
      </c>
      <c r="P5014" s="12">
        <v>121</v>
      </c>
      <c r="Q5014" s="12">
        <v>121</v>
      </c>
      <c r="R5014" s="12">
        <v>459.4593298850167</v>
      </c>
      <c r="S5014" s="12" t="s">
        <v>28</v>
      </c>
      <c r="T5014" s="9" t="s">
        <v>37</v>
      </c>
      <c r="U5014" s="9" t="s">
        <v>38</v>
      </c>
      <c r="V5014" s="9" t="s">
        <v>37</v>
      </c>
      <c r="W5014" s="14">
        <v>3</v>
      </c>
    </row>
    <row r="5015" spans="1:23" x14ac:dyDescent="0.25">
      <c r="A5015" s="8">
        <v>3300</v>
      </c>
      <c r="B5015" s="9" t="s">
        <v>19067</v>
      </c>
      <c r="C5015" s="9" t="s">
        <v>22</v>
      </c>
      <c r="D5015" s="9" t="s">
        <v>19068</v>
      </c>
      <c r="E5015" s="9" t="s">
        <v>19069</v>
      </c>
      <c r="F5015" s="9" t="s">
        <v>19070</v>
      </c>
      <c r="G5015" s="12">
        <v>6</v>
      </c>
      <c r="H5015" s="9" t="s">
        <v>518</v>
      </c>
      <c r="I5015" s="9" t="s">
        <v>518</v>
      </c>
      <c r="J5015" s="12">
        <v>1</v>
      </c>
      <c r="K5015" s="13">
        <v>43776</v>
      </c>
      <c r="L5015" s="86">
        <f>(Tabla2[[#This Row],[release_year]]-'VARIANZA Y DES. EST'!$L$11)^2</f>
        <v>3.3116808838167522</v>
      </c>
      <c r="M5015" s="12">
        <v>2016</v>
      </c>
      <c r="N5015" s="9" t="s">
        <v>35</v>
      </c>
      <c r="O5015" s="9" t="s">
        <v>18990</v>
      </c>
      <c r="P5015" s="12">
        <v>121</v>
      </c>
      <c r="Q5015" s="12">
        <v>121</v>
      </c>
      <c r="R5015" s="12">
        <v>459.4593298850167</v>
      </c>
      <c r="S5015" s="12" t="s">
        <v>28</v>
      </c>
      <c r="T5015" s="9" t="s">
        <v>2372</v>
      </c>
      <c r="U5015" s="9" t="s">
        <v>239</v>
      </c>
      <c r="V5015" s="9" t="s">
        <v>2372</v>
      </c>
      <c r="W5015" s="14">
        <v>2</v>
      </c>
    </row>
    <row r="5016" spans="1:23" x14ac:dyDescent="0.25">
      <c r="A5016" s="8">
        <v>3499</v>
      </c>
      <c r="B5016" s="9" t="s">
        <v>19071</v>
      </c>
      <c r="C5016" s="9" t="s">
        <v>22</v>
      </c>
      <c r="D5016" s="9" t="s">
        <v>19072</v>
      </c>
      <c r="E5016" s="9" t="s">
        <v>19073</v>
      </c>
      <c r="F5016" s="9" t="s">
        <v>19074</v>
      </c>
      <c r="G5016" s="12">
        <v>10</v>
      </c>
      <c r="H5016" s="9" t="s">
        <v>518</v>
      </c>
      <c r="I5016" s="9" t="s">
        <v>518</v>
      </c>
      <c r="J5016" s="12">
        <v>1</v>
      </c>
      <c r="K5016" s="13">
        <v>43730</v>
      </c>
      <c r="L5016" s="86">
        <f>(Tabla2[[#This Row],[release_year]]-'VARIANZA Y DES. EST'!$L$11)^2</f>
        <v>26.834446865421359</v>
      </c>
      <c r="M5016" s="12">
        <v>2009</v>
      </c>
      <c r="N5016" s="9" t="s">
        <v>76</v>
      </c>
      <c r="O5016" s="9" t="s">
        <v>18990</v>
      </c>
      <c r="P5016" s="12">
        <v>121</v>
      </c>
      <c r="Q5016" s="12">
        <v>121</v>
      </c>
      <c r="R5016" s="12">
        <v>459.4593298850167</v>
      </c>
      <c r="S5016" s="12" t="s">
        <v>28</v>
      </c>
      <c r="T5016" s="9" t="s">
        <v>118</v>
      </c>
      <c r="U5016" s="9" t="s">
        <v>45</v>
      </c>
      <c r="V5016" s="9" t="s">
        <v>118</v>
      </c>
      <c r="W5016" s="14">
        <v>3</v>
      </c>
    </row>
    <row r="5017" spans="1:23" x14ac:dyDescent="0.25">
      <c r="A5017" s="8">
        <v>4076</v>
      </c>
      <c r="B5017" s="9" t="s">
        <v>19075</v>
      </c>
      <c r="C5017" s="9" t="s">
        <v>22</v>
      </c>
      <c r="D5017" s="9" t="s">
        <v>19076</v>
      </c>
      <c r="E5017" s="9" t="s">
        <v>14454</v>
      </c>
      <c r="F5017" s="9" t="s">
        <v>19077</v>
      </c>
      <c r="G5017" s="12">
        <v>10</v>
      </c>
      <c r="H5017" s="9" t="s">
        <v>3522</v>
      </c>
      <c r="I5017" s="9" t="s">
        <v>3522</v>
      </c>
      <c r="J5017" s="12">
        <v>1</v>
      </c>
      <c r="K5017" s="13">
        <v>43523</v>
      </c>
      <c r="L5017" s="86">
        <f>(Tabla2[[#This Row],[release_year]]-'VARIANZA Y DES. EST'!$L$11)^2</f>
        <v>7.9512857435875226</v>
      </c>
      <c r="M5017" s="12">
        <v>2017</v>
      </c>
      <c r="N5017" s="9" t="s">
        <v>35</v>
      </c>
      <c r="O5017" s="9" t="s">
        <v>18990</v>
      </c>
      <c r="P5017" s="12">
        <v>121</v>
      </c>
      <c r="Q5017" s="12">
        <v>121</v>
      </c>
      <c r="R5017" s="12">
        <v>459.4593298850167</v>
      </c>
      <c r="S5017" s="12" t="s">
        <v>28</v>
      </c>
      <c r="T5017" s="9" t="s">
        <v>2492</v>
      </c>
      <c r="U5017" s="9" t="s">
        <v>95</v>
      </c>
      <c r="V5017" s="9" t="s">
        <v>2492</v>
      </c>
      <c r="W5017" s="14">
        <v>3</v>
      </c>
    </row>
    <row r="5018" spans="1:23" x14ac:dyDescent="0.25">
      <c r="A5018" s="8">
        <v>4161</v>
      </c>
      <c r="B5018" s="9" t="s">
        <v>19078</v>
      </c>
      <c r="C5018" s="9" t="s">
        <v>22</v>
      </c>
      <c r="D5018" s="9" t="s">
        <v>19079</v>
      </c>
      <c r="E5018" s="9" t="s">
        <v>19080</v>
      </c>
      <c r="F5018" s="9" t="s">
        <v>19081</v>
      </c>
      <c r="G5018" s="12">
        <v>10</v>
      </c>
      <c r="H5018" s="9" t="s">
        <v>2935</v>
      </c>
      <c r="I5018" s="9" t="s">
        <v>2935</v>
      </c>
      <c r="J5018" s="12">
        <v>1</v>
      </c>
      <c r="K5018" s="13">
        <v>43493</v>
      </c>
      <c r="L5018" s="86">
        <f>(Tabla2[[#This Row],[release_year]]-'VARIANZA Y DES. EST'!$L$11)^2</f>
        <v>0.67207602404598188</v>
      </c>
      <c r="M5018" s="12">
        <v>2015</v>
      </c>
      <c r="N5018" s="9" t="s">
        <v>35</v>
      </c>
      <c r="O5018" s="9" t="s">
        <v>18990</v>
      </c>
      <c r="P5018" s="12">
        <v>121</v>
      </c>
      <c r="Q5018" s="12">
        <v>121</v>
      </c>
      <c r="R5018" s="12">
        <v>459.4593298850167</v>
      </c>
      <c r="S5018" s="12" t="s">
        <v>28</v>
      </c>
      <c r="T5018" s="9" t="s">
        <v>10974</v>
      </c>
      <c r="U5018" s="9" t="s">
        <v>45</v>
      </c>
      <c r="V5018" s="9" t="s">
        <v>10974</v>
      </c>
      <c r="W5018" s="14">
        <v>3</v>
      </c>
    </row>
    <row r="5019" spans="1:23" x14ac:dyDescent="0.25">
      <c r="A5019" s="8">
        <v>4395</v>
      </c>
      <c r="B5019" s="9" t="s">
        <v>19082</v>
      </c>
      <c r="C5019" s="9" t="s">
        <v>22</v>
      </c>
      <c r="D5019" s="9" t="s">
        <v>19083</v>
      </c>
      <c r="E5019" s="9" t="s">
        <v>19084</v>
      </c>
      <c r="F5019" s="9" t="s">
        <v>19085</v>
      </c>
      <c r="G5019" s="12">
        <v>8</v>
      </c>
      <c r="H5019" s="9" t="s">
        <v>518</v>
      </c>
      <c r="I5019" s="9" t="s">
        <v>518</v>
      </c>
      <c r="J5019" s="12">
        <v>1</v>
      </c>
      <c r="K5019" s="16">
        <v>43419</v>
      </c>
      <c r="L5019" s="86">
        <f>(Tabla2[[#This Row],[release_year]]-'VARIANZA Y DES. EST'!$L$11)^2</f>
        <v>14.590890603358293</v>
      </c>
      <c r="M5019" s="12">
        <v>2018</v>
      </c>
      <c r="N5019" s="9" t="s">
        <v>35</v>
      </c>
      <c r="O5019" s="9" t="s">
        <v>18990</v>
      </c>
      <c r="P5019" s="12">
        <v>121</v>
      </c>
      <c r="Q5019" s="12">
        <v>121</v>
      </c>
      <c r="R5019" s="12">
        <v>459.4593298850167</v>
      </c>
      <c r="S5019" s="12" t="s">
        <v>28</v>
      </c>
      <c r="T5019" s="9" t="s">
        <v>4290</v>
      </c>
      <c r="U5019" s="9" t="s">
        <v>95</v>
      </c>
      <c r="V5019" s="9" t="s">
        <v>4290</v>
      </c>
      <c r="W5019" s="14">
        <v>3</v>
      </c>
    </row>
    <row r="5020" spans="1:23" x14ac:dyDescent="0.25">
      <c r="A5020" s="8">
        <v>4428</v>
      </c>
      <c r="B5020" s="9" t="s">
        <v>19086</v>
      </c>
      <c r="C5020" s="9" t="s">
        <v>22</v>
      </c>
      <c r="D5020" s="9" t="s">
        <v>19087</v>
      </c>
      <c r="E5020" s="9" t="s">
        <v>18103</v>
      </c>
      <c r="F5020" s="9" t="s">
        <v>19088</v>
      </c>
      <c r="G5020" s="12">
        <v>8</v>
      </c>
      <c r="H5020" s="9" t="s">
        <v>518</v>
      </c>
      <c r="I5020" s="9" t="s">
        <v>518</v>
      </c>
      <c r="J5020" s="12">
        <v>1</v>
      </c>
      <c r="K5020" s="13">
        <v>43405</v>
      </c>
      <c r="L5020" s="86">
        <f>(Tabla2[[#This Row],[release_year]]-'VARIANZA Y DES. EST'!$L$11)^2</f>
        <v>17.47405172519213</v>
      </c>
      <c r="M5020" s="12">
        <v>2010</v>
      </c>
      <c r="N5020" s="9" t="s">
        <v>35</v>
      </c>
      <c r="O5020" s="9" t="s">
        <v>18990</v>
      </c>
      <c r="P5020" s="12">
        <v>121</v>
      </c>
      <c r="Q5020" s="12">
        <v>121</v>
      </c>
      <c r="R5020" s="12">
        <v>459.4593298850167</v>
      </c>
      <c r="S5020" s="12" t="s">
        <v>28</v>
      </c>
      <c r="T5020" s="9" t="s">
        <v>2492</v>
      </c>
      <c r="U5020" s="9" t="s">
        <v>95</v>
      </c>
      <c r="V5020" s="9" t="s">
        <v>2492</v>
      </c>
      <c r="W5020" s="14">
        <v>3</v>
      </c>
    </row>
    <row r="5021" spans="1:23" x14ac:dyDescent="0.25">
      <c r="A5021" s="8">
        <v>4501</v>
      </c>
      <c r="B5021" s="9" t="s">
        <v>19089</v>
      </c>
      <c r="C5021" s="9" t="s">
        <v>22</v>
      </c>
      <c r="D5021" s="9" t="s">
        <v>19090</v>
      </c>
      <c r="E5021" s="9" t="s">
        <v>16654</v>
      </c>
      <c r="F5021" s="9" t="s">
        <v>19091</v>
      </c>
      <c r="G5021" s="12">
        <v>10</v>
      </c>
      <c r="H5021" s="9" t="s">
        <v>2935</v>
      </c>
      <c r="I5021" s="9" t="s">
        <v>19092</v>
      </c>
      <c r="J5021" s="12">
        <v>2</v>
      </c>
      <c r="K5021" s="16">
        <v>43392</v>
      </c>
      <c r="L5021" s="86">
        <f>(Tabla2[[#This Row],[release_year]]-'VARIANZA Y DES. EST'!$L$11)^2</f>
        <v>14.590890603358293</v>
      </c>
      <c r="M5021" s="12">
        <v>2018</v>
      </c>
      <c r="N5021" s="9" t="s">
        <v>76</v>
      </c>
      <c r="O5021" s="9" t="s">
        <v>18990</v>
      </c>
      <c r="P5021" s="12">
        <v>121</v>
      </c>
      <c r="Q5021" s="12">
        <v>121</v>
      </c>
      <c r="R5021" s="12">
        <v>459.4593298850167</v>
      </c>
      <c r="S5021" s="12" t="s">
        <v>28</v>
      </c>
      <c r="T5021" s="9" t="s">
        <v>4211</v>
      </c>
      <c r="U5021" s="9" t="s">
        <v>38</v>
      </c>
      <c r="V5021" s="9" t="s">
        <v>4211</v>
      </c>
      <c r="W5021" s="14">
        <v>2</v>
      </c>
    </row>
    <row r="5022" spans="1:23" x14ac:dyDescent="0.25">
      <c r="A5022" s="8">
        <v>4538</v>
      </c>
      <c r="B5022" s="9" t="s">
        <v>19093</v>
      </c>
      <c r="C5022" s="9" t="s">
        <v>22</v>
      </c>
      <c r="D5022" s="9" t="s">
        <v>19094</v>
      </c>
      <c r="E5022" s="9" t="s">
        <v>19095</v>
      </c>
      <c r="F5022" s="9" t="s">
        <v>19096</v>
      </c>
      <c r="G5022" s="12">
        <v>10</v>
      </c>
      <c r="H5022" s="9" t="s">
        <v>126</v>
      </c>
      <c r="I5022" s="9" t="s">
        <v>3284</v>
      </c>
      <c r="J5022" s="12">
        <v>3</v>
      </c>
      <c r="K5022" s="13">
        <v>43376</v>
      </c>
      <c r="L5022" s="86">
        <f>(Tabla2[[#This Row],[release_year]]-'VARIANZA Y DES. EST'!$L$11)^2</f>
        <v>7.9512857435875226</v>
      </c>
      <c r="M5022" s="12">
        <v>2017</v>
      </c>
      <c r="N5022" s="9" t="s">
        <v>43</v>
      </c>
      <c r="O5022" s="9" t="s">
        <v>18990</v>
      </c>
      <c r="P5022" s="12">
        <v>121</v>
      </c>
      <c r="Q5022" s="12">
        <v>121</v>
      </c>
      <c r="R5022" s="12">
        <v>459.4593298850167</v>
      </c>
      <c r="S5022" s="12" t="s">
        <v>28</v>
      </c>
      <c r="T5022" s="9" t="s">
        <v>70</v>
      </c>
      <c r="U5022" s="9" t="s">
        <v>45</v>
      </c>
      <c r="V5022" s="9" t="s">
        <v>70</v>
      </c>
      <c r="W5022" s="14">
        <v>2</v>
      </c>
    </row>
    <row r="5023" spans="1:23" x14ac:dyDescent="0.25">
      <c r="A5023" s="8">
        <v>4578</v>
      </c>
      <c r="B5023" s="9" t="s">
        <v>19097</v>
      </c>
      <c r="C5023" s="9" t="s">
        <v>22</v>
      </c>
      <c r="D5023" s="9" t="s">
        <v>19098</v>
      </c>
      <c r="E5023" s="9" t="s">
        <v>19099</v>
      </c>
      <c r="F5023" s="9" t="s">
        <v>19100</v>
      </c>
      <c r="G5023" s="12">
        <v>8</v>
      </c>
      <c r="H5023" s="9" t="s">
        <v>518</v>
      </c>
      <c r="I5023" s="9" t="s">
        <v>518</v>
      </c>
      <c r="J5023" s="12">
        <v>1</v>
      </c>
      <c r="K5023" s="13">
        <v>43374</v>
      </c>
      <c r="L5023" s="86">
        <f>(Tabla2[[#This Row],[release_year]]-'VARIANZA Y DES. EST'!$L$11)^2</f>
        <v>3.2471164275211517E-2</v>
      </c>
      <c r="M5023" s="12">
        <v>2014</v>
      </c>
      <c r="N5023" s="9" t="s">
        <v>35</v>
      </c>
      <c r="O5023" s="9" t="s">
        <v>18990</v>
      </c>
      <c r="P5023" s="12">
        <v>121</v>
      </c>
      <c r="Q5023" s="12">
        <v>121</v>
      </c>
      <c r="R5023" s="12">
        <v>459.4593298850167</v>
      </c>
      <c r="S5023" s="12" t="s">
        <v>28</v>
      </c>
      <c r="T5023" s="9" t="s">
        <v>3625</v>
      </c>
      <c r="U5023" s="9" t="s">
        <v>95</v>
      </c>
      <c r="V5023" s="9" t="s">
        <v>3625</v>
      </c>
      <c r="W5023" s="14">
        <v>3</v>
      </c>
    </row>
    <row r="5024" spans="1:23" x14ac:dyDescent="0.25">
      <c r="A5024" s="8">
        <v>4595</v>
      </c>
      <c r="B5024" s="9" t="s">
        <v>19101</v>
      </c>
      <c r="C5024" s="9" t="s">
        <v>22</v>
      </c>
      <c r="D5024" s="9" t="s">
        <v>19102</v>
      </c>
      <c r="E5024" s="9" t="s">
        <v>18875</v>
      </c>
      <c r="F5024" s="9" t="s">
        <v>19103</v>
      </c>
      <c r="G5024" s="12">
        <v>7</v>
      </c>
      <c r="H5024" s="9" t="s">
        <v>518</v>
      </c>
      <c r="I5024" s="9" t="s">
        <v>518</v>
      </c>
      <c r="J5024" s="12">
        <v>1</v>
      </c>
      <c r="K5024" s="13">
        <v>43374</v>
      </c>
      <c r="L5024" s="86">
        <f>(Tabla2[[#This Row],[release_year]]-'VARIANZA Y DES. EST'!$L$11)^2</f>
        <v>1.3928663045044412</v>
      </c>
      <c r="M5024" s="12">
        <v>2013</v>
      </c>
      <c r="N5024" s="9" t="s">
        <v>82</v>
      </c>
      <c r="O5024" s="9" t="s">
        <v>18990</v>
      </c>
      <c r="P5024" s="12">
        <v>121</v>
      </c>
      <c r="Q5024" s="12">
        <v>121</v>
      </c>
      <c r="R5024" s="12">
        <v>459.4593298850167</v>
      </c>
      <c r="S5024" s="12" t="s">
        <v>28</v>
      </c>
      <c r="T5024" s="9" t="s">
        <v>4849</v>
      </c>
      <c r="U5024" s="9" t="s">
        <v>95</v>
      </c>
      <c r="V5024" s="9" t="s">
        <v>4849</v>
      </c>
      <c r="W5024" s="14">
        <v>3</v>
      </c>
    </row>
    <row r="5025" spans="1:23" x14ac:dyDescent="0.25">
      <c r="A5025" s="8">
        <v>4725</v>
      </c>
      <c r="B5025" s="9" t="s">
        <v>19104</v>
      </c>
      <c r="C5025" s="9" t="s">
        <v>22</v>
      </c>
      <c r="D5025" s="9" t="s">
        <v>19105</v>
      </c>
      <c r="E5025" s="9" t="s">
        <v>19106</v>
      </c>
      <c r="F5025" s="9" t="s">
        <v>19107</v>
      </c>
      <c r="G5025" s="12">
        <v>10</v>
      </c>
      <c r="H5025" s="9" t="s">
        <v>518</v>
      </c>
      <c r="I5025" s="9" t="s">
        <v>518</v>
      </c>
      <c r="J5025" s="12">
        <v>1</v>
      </c>
      <c r="K5025" s="13">
        <v>43314</v>
      </c>
      <c r="L5025" s="86">
        <f>(Tabla2[[#This Row],[release_year]]-'VARIANZA Y DES. EST'!$L$11)^2</f>
        <v>17.47405172519213</v>
      </c>
      <c r="M5025" s="12">
        <v>2010</v>
      </c>
      <c r="N5025" s="9" t="s">
        <v>35</v>
      </c>
      <c r="O5025" s="9" t="s">
        <v>18990</v>
      </c>
      <c r="P5025" s="12">
        <v>121</v>
      </c>
      <c r="Q5025" s="12">
        <v>121</v>
      </c>
      <c r="R5025" s="12">
        <v>459.4593298850167</v>
      </c>
      <c r="S5025" s="12" t="s">
        <v>28</v>
      </c>
      <c r="T5025" s="9" t="s">
        <v>70</v>
      </c>
      <c r="U5025" s="9" t="s">
        <v>45</v>
      </c>
      <c r="V5025" s="9" t="s">
        <v>70</v>
      </c>
      <c r="W5025" s="14">
        <v>2</v>
      </c>
    </row>
    <row r="5026" spans="1:23" x14ac:dyDescent="0.25">
      <c r="A5026" s="8">
        <v>4826</v>
      </c>
      <c r="B5026" s="9" t="s">
        <v>19108</v>
      </c>
      <c r="C5026" s="9" t="s">
        <v>22</v>
      </c>
      <c r="D5026" s="9" t="s">
        <v>19109</v>
      </c>
      <c r="E5026" s="9" t="s">
        <v>19110</v>
      </c>
      <c r="F5026" s="9" t="s">
        <v>19111</v>
      </c>
      <c r="G5026" s="12">
        <v>11</v>
      </c>
      <c r="H5026" s="9" t="s">
        <v>518</v>
      </c>
      <c r="I5026" s="9" t="s">
        <v>518</v>
      </c>
      <c r="J5026" s="12">
        <v>1</v>
      </c>
      <c r="K5026" s="13">
        <v>43266</v>
      </c>
      <c r="L5026" s="86">
        <f>(Tabla2[[#This Row],[release_year]]-'VARIANZA Y DES. EST'!$L$11)^2</f>
        <v>14.590890603358293</v>
      </c>
      <c r="M5026" s="12">
        <v>2018</v>
      </c>
      <c r="N5026" s="9" t="s">
        <v>76</v>
      </c>
      <c r="O5026" s="9" t="s">
        <v>18990</v>
      </c>
      <c r="P5026" s="12">
        <v>121</v>
      </c>
      <c r="Q5026" s="12">
        <v>121</v>
      </c>
      <c r="R5026" s="12">
        <v>459.4593298850167</v>
      </c>
      <c r="S5026" s="12" t="s">
        <v>28</v>
      </c>
      <c r="T5026" s="9" t="s">
        <v>2492</v>
      </c>
      <c r="U5026" s="9" t="s">
        <v>95</v>
      </c>
      <c r="V5026" s="9" t="s">
        <v>2492</v>
      </c>
      <c r="W5026" s="14">
        <v>3</v>
      </c>
    </row>
    <row r="5027" spans="1:23" x14ac:dyDescent="0.25">
      <c r="A5027" s="8">
        <v>4994</v>
      </c>
      <c r="B5027" s="9" t="s">
        <v>19112</v>
      </c>
      <c r="C5027" s="9" t="s">
        <v>22</v>
      </c>
      <c r="D5027" s="9" t="s">
        <v>19113</v>
      </c>
      <c r="E5027" s="18" t="s">
        <v>19114</v>
      </c>
      <c r="F5027" s="9" t="s">
        <v>19115</v>
      </c>
      <c r="G5027" s="12">
        <v>9</v>
      </c>
      <c r="H5027" s="9" t="s">
        <v>25</v>
      </c>
      <c r="I5027" s="9" t="s">
        <v>25</v>
      </c>
      <c r="J5027" s="12">
        <v>1</v>
      </c>
      <c r="K5027" s="13">
        <v>43168</v>
      </c>
      <c r="L5027" s="86">
        <f>(Tabla2[[#This Row],[release_year]]-'VARIANZA Y DES. EST'!$L$11)^2</f>
        <v>14.590890603358293</v>
      </c>
      <c r="M5027" s="12">
        <v>2018</v>
      </c>
      <c r="N5027" s="9" t="s">
        <v>76</v>
      </c>
      <c r="O5027" s="9" t="s">
        <v>18990</v>
      </c>
      <c r="P5027" s="12">
        <v>121</v>
      </c>
      <c r="Q5027" s="12">
        <v>121</v>
      </c>
      <c r="R5027" s="12">
        <v>459.4593298850167</v>
      </c>
      <c r="S5027" s="12" t="s">
        <v>28</v>
      </c>
      <c r="T5027" s="9" t="s">
        <v>2709</v>
      </c>
      <c r="U5027" s="9" t="s">
        <v>45</v>
      </c>
      <c r="V5027" s="9" t="s">
        <v>2709</v>
      </c>
      <c r="W5027" s="14">
        <v>2</v>
      </c>
    </row>
    <row r="5028" spans="1:23" x14ac:dyDescent="0.25">
      <c r="A5028" s="8">
        <v>5344</v>
      </c>
      <c r="B5028" s="9" t="s">
        <v>19116</v>
      </c>
      <c r="C5028" s="9" t="s">
        <v>22</v>
      </c>
      <c r="D5028" s="9" t="s">
        <v>19117</v>
      </c>
      <c r="E5028" s="9" t="s">
        <v>19118</v>
      </c>
      <c r="F5028" s="9" t="s">
        <v>19119</v>
      </c>
      <c r="G5028" s="12">
        <v>2</v>
      </c>
      <c r="H5028" s="9" t="s">
        <v>25</v>
      </c>
      <c r="I5028" s="9" t="s">
        <v>25</v>
      </c>
      <c r="J5028" s="12">
        <v>1</v>
      </c>
      <c r="K5028" s="13">
        <v>42951</v>
      </c>
      <c r="L5028" s="86">
        <f>(Tabla2[[#This Row],[release_year]]-'VARIANZA Y DES. EST'!$L$11)^2</f>
        <v>7.9512857435875226</v>
      </c>
      <c r="M5028" s="12">
        <v>2017</v>
      </c>
      <c r="N5028" s="9" t="s">
        <v>76</v>
      </c>
      <c r="O5028" s="9" t="s">
        <v>18990</v>
      </c>
      <c r="P5028" s="12">
        <v>121</v>
      </c>
      <c r="Q5028" s="12">
        <v>121</v>
      </c>
      <c r="R5028" s="12">
        <v>459.4593298850167</v>
      </c>
      <c r="S5028" s="12" t="s">
        <v>28</v>
      </c>
      <c r="T5028" s="9" t="s">
        <v>83</v>
      </c>
      <c r="U5028" s="9" t="s">
        <v>57</v>
      </c>
      <c r="V5028" s="9" t="s">
        <v>83</v>
      </c>
      <c r="W5028" s="14">
        <v>2</v>
      </c>
    </row>
    <row r="5029" spans="1:23" x14ac:dyDescent="0.25">
      <c r="A5029" s="8">
        <v>5416</v>
      </c>
      <c r="B5029" s="9" t="s">
        <v>19120</v>
      </c>
      <c r="C5029" s="9" t="s">
        <v>22</v>
      </c>
      <c r="D5029" s="9" t="s">
        <v>19121</v>
      </c>
      <c r="E5029" s="9" t="s">
        <v>19122</v>
      </c>
      <c r="F5029" s="9" t="s">
        <v>19123</v>
      </c>
      <c r="G5029" s="12">
        <v>13</v>
      </c>
      <c r="H5029" s="9" t="s">
        <v>1349</v>
      </c>
      <c r="I5029" s="9" t="s">
        <v>2840</v>
      </c>
      <c r="J5029" s="12">
        <v>2</v>
      </c>
      <c r="K5029" s="13">
        <v>42914</v>
      </c>
      <c r="L5029" s="86">
        <f>(Tabla2[[#This Row],[release_year]]-'VARIANZA Y DES. EST'!$L$11)^2</f>
        <v>7.9512857435875226</v>
      </c>
      <c r="M5029" s="12">
        <v>2017</v>
      </c>
      <c r="N5029" s="9" t="s">
        <v>76</v>
      </c>
      <c r="O5029" s="9" t="s">
        <v>18990</v>
      </c>
      <c r="P5029" s="12">
        <v>121</v>
      </c>
      <c r="Q5029" s="12">
        <v>121</v>
      </c>
      <c r="R5029" s="12">
        <v>459.4593298850167</v>
      </c>
      <c r="S5029" s="12" t="s">
        <v>28</v>
      </c>
      <c r="T5029" s="9" t="s">
        <v>600</v>
      </c>
      <c r="U5029" s="9" t="s">
        <v>38</v>
      </c>
      <c r="V5029" s="9" t="s">
        <v>600</v>
      </c>
      <c r="W5029" s="14">
        <v>3</v>
      </c>
    </row>
    <row r="5030" spans="1:23" x14ac:dyDescent="0.25">
      <c r="A5030" s="8">
        <v>6008</v>
      </c>
      <c r="B5030" s="9" t="s">
        <v>19124</v>
      </c>
      <c r="C5030" s="9" t="s">
        <v>22</v>
      </c>
      <c r="D5030" s="9" t="s">
        <v>19125</v>
      </c>
      <c r="E5030" s="9" t="s">
        <v>13327</v>
      </c>
      <c r="F5030" s="9" t="s">
        <v>19126</v>
      </c>
      <c r="G5030" s="12">
        <v>7</v>
      </c>
      <c r="H5030" s="12"/>
      <c r="I5030" s="9"/>
      <c r="J5030" s="12">
        <v>0</v>
      </c>
      <c r="K5030" s="16">
        <v>43830</v>
      </c>
      <c r="L5030" s="86">
        <f>(Tabla2[[#This Row],[release_year]]-'VARIANZA Y DES. EST'!$L$11)^2</f>
        <v>124.99681770679673</v>
      </c>
      <c r="M5030" s="12">
        <v>2003</v>
      </c>
      <c r="N5030" s="9" t="s">
        <v>76</v>
      </c>
      <c r="O5030" s="9" t="s">
        <v>18990</v>
      </c>
      <c r="P5030" s="12">
        <v>121</v>
      </c>
      <c r="Q5030" s="12">
        <v>121</v>
      </c>
      <c r="R5030" s="12">
        <v>459.4593298850167</v>
      </c>
      <c r="S5030" s="12" t="s">
        <v>28</v>
      </c>
      <c r="T5030" s="9" t="s">
        <v>460</v>
      </c>
      <c r="U5030" s="9" t="s">
        <v>45</v>
      </c>
      <c r="V5030" s="9" t="s">
        <v>460</v>
      </c>
      <c r="W5030" s="14">
        <v>3</v>
      </c>
    </row>
    <row r="5031" spans="1:23" x14ac:dyDescent="0.25">
      <c r="A5031" s="8">
        <v>6256</v>
      </c>
      <c r="B5031" s="9" t="s">
        <v>19127</v>
      </c>
      <c r="C5031" s="9" t="s">
        <v>22</v>
      </c>
      <c r="D5031" s="9" t="s">
        <v>19128</v>
      </c>
      <c r="E5031" s="9" t="s">
        <v>19129</v>
      </c>
      <c r="F5031" s="9" t="s">
        <v>19130</v>
      </c>
      <c r="G5031" s="12">
        <v>7</v>
      </c>
      <c r="H5031" s="9" t="s">
        <v>518</v>
      </c>
      <c r="I5031" s="9" t="s">
        <v>518</v>
      </c>
      <c r="J5031" s="12">
        <v>1</v>
      </c>
      <c r="K5031" s="16">
        <v>43830</v>
      </c>
      <c r="L5031" s="86">
        <f>(Tabla2[[#This Row],[release_year]]-'VARIANZA Y DES. EST'!$L$11)^2</f>
        <v>1035.5651156516105</v>
      </c>
      <c r="M5031" s="12">
        <v>1982</v>
      </c>
      <c r="N5031" s="9" t="s">
        <v>35</v>
      </c>
      <c r="O5031" s="9" t="s">
        <v>18990</v>
      </c>
      <c r="P5031" s="12">
        <v>121</v>
      </c>
      <c r="Q5031" s="12">
        <v>121</v>
      </c>
      <c r="R5031" s="12">
        <v>459.4593298850167</v>
      </c>
      <c r="S5031" s="12" t="s">
        <v>28</v>
      </c>
      <c r="T5031" s="9" t="s">
        <v>118</v>
      </c>
      <c r="U5031" s="9" t="s">
        <v>45</v>
      </c>
      <c r="V5031" s="9" t="s">
        <v>118</v>
      </c>
      <c r="W5031" s="14">
        <v>3</v>
      </c>
    </row>
    <row r="5032" spans="1:23" x14ac:dyDescent="0.25">
      <c r="A5032" s="8">
        <v>6271</v>
      </c>
      <c r="B5032" s="9" t="s">
        <v>19131</v>
      </c>
      <c r="C5032" s="9" t="s">
        <v>22</v>
      </c>
      <c r="D5032" s="9" t="s">
        <v>19132</v>
      </c>
      <c r="E5032" s="9" t="s">
        <v>19133</v>
      </c>
      <c r="F5032" s="9" t="s">
        <v>19134</v>
      </c>
      <c r="G5032" s="12">
        <v>7</v>
      </c>
      <c r="H5032" s="9" t="s">
        <v>126</v>
      </c>
      <c r="I5032" s="9" t="s">
        <v>12740</v>
      </c>
      <c r="J5032" s="12">
        <v>2</v>
      </c>
      <c r="K5032" s="13">
        <v>43477</v>
      </c>
      <c r="L5032" s="86">
        <f>(Tabla2[[#This Row],[release_year]]-'VARIANZA Y DES. EST'!$L$11)^2</f>
        <v>51.555237145879822</v>
      </c>
      <c r="M5032" s="12">
        <v>2007</v>
      </c>
      <c r="N5032" s="9" t="s">
        <v>43</v>
      </c>
      <c r="O5032" s="9" t="s">
        <v>18990</v>
      </c>
      <c r="P5032" s="12">
        <v>121</v>
      </c>
      <c r="Q5032" s="12">
        <v>121</v>
      </c>
      <c r="R5032" s="12">
        <v>459.4593298850167</v>
      </c>
      <c r="S5032" s="12" t="s">
        <v>28</v>
      </c>
      <c r="T5032" s="9" t="s">
        <v>4008</v>
      </c>
      <c r="U5032" s="9" t="s">
        <v>45</v>
      </c>
      <c r="V5032" s="9" t="s">
        <v>4008</v>
      </c>
      <c r="W5032" s="14">
        <v>2</v>
      </c>
    </row>
    <row r="5033" spans="1:23" x14ac:dyDescent="0.25">
      <c r="A5033" s="8">
        <v>6450</v>
      </c>
      <c r="B5033" s="9" t="s">
        <v>19135</v>
      </c>
      <c r="C5033" s="9" t="s">
        <v>22</v>
      </c>
      <c r="D5033" s="9" t="s">
        <v>19136</v>
      </c>
      <c r="E5033" s="18" t="s">
        <v>19036</v>
      </c>
      <c r="F5033" s="9" t="s">
        <v>19137</v>
      </c>
      <c r="G5033" s="12">
        <v>11</v>
      </c>
      <c r="H5033" s="9" t="s">
        <v>518</v>
      </c>
      <c r="I5033" s="9" t="s">
        <v>518</v>
      </c>
      <c r="J5033" s="12">
        <v>1</v>
      </c>
      <c r="K5033" s="13">
        <v>42856</v>
      </c>
      <c r="L5033" s="86">
        <f>(Tabla2[[#This Row],[release_year]]-'VARIANZA Y DES. EST'!$L$11)^2</f>
        <v>1.3928663045044412</v>
      </c>
      <c r="M5033" s="12">
        <v>2013</v>
      </c>
      <c r="N5033" s="9" t="s">
        <v>82</v>
      </c>
      <c r="O5033" s="9" t="s">
        <v>18990</v>
      </c>
      <c r="P5033" s="12">
        <v>121</v>
      </c>
      <c r="Q5033" s="12">
        <v>121</v>
      </c>
      <c r="R5033" s="12">
        <v>459.4593298850167</v>
      </c>
      <c r="S5033" s="12" t="s">
        <v>28</v>
      </c>
      <c r="T5033" s="9" t="s">
        <v>4849</v>
      </c>
      <c r="U5033" s="9" t="s">
        <v>95</v>
      </c>
      <c r="V5033" s="9" t="s">
        <v>4849</v>
      </c>
      <c r="W5033" s="14">
        <v>3</v>
      </c>
    </row>
    <row r="5034" spans="1:23" x14ac:dyDescent="0.25">
      <c r="A5034" s="8">
        <v>6570</v>
      </c>
      <c r="B5034" s="9" t="s">
        <v>19138</v>
      </c>
      <c r="C5034" s="9" t="s">
        <v>22</v>
      </c>
      <c r="D5034" s="9" t="s">
        <v>19139</v>
      </c>
      <c r="E5034" s="18" t="s">
        <v>19140</v>
      </c>
      <c r="F5034" s="9" t="s">
        <v>19141</v>
      </c>
      <c r="G5034" s="12">
        <v>9</v>
      </c>
      <c r="H5034" s="9" t="s">
        <v>518</v>
      </c>
      <c r="I5034" s="9" t="s">
        <v>518</v>
      </c>
      <c r="J5034" s="12">
        <v>1</v>
      </c>
      <c r="K5034" s="16">
        <v>43023</v>
      </c>
      <c r="L5034" s="86">
        <f>(Tabla2[[#This Row],[release_year]]-'VARIANZA Y DES. EST'!$L$11)^2</f>
        <v>3.3116808838167522</v>
      </c>
      <c r="M5034" s="12">
        <v>2016</v>
      </c>
      <c r="N5034" s="9" t="s">
        <v>35</v>
      </c>
      <c r="O5034" s="9" t="s">
        <v>18990</v>
      </c>
      <c r="P5034" s="12">
        <v>121</v>
      </c>
      <c r="Q5034" s="12">
        <v>121</v>
      </c>
      <c r="R5034" s="12">
        <v>459.4593298850167</v>
      </c>
      <c r="S5034" s="12" t="s">
        <v>28</v>
      </c>
      <c r="T5034" s="9" t="s">
        <v>70</v>
      </c>
      <c r="U5034" s="9" t="s">
        <v>45</v>
      </c>
      <c r="V5034" s="9" t="s">
        <v>70</v>
      </c>
      <c r="W5034" s="14">
        <v>2</v>
      </c>
    </row>
    <row r="5035" spans="1:23" x14ac:dyDescent="0.25">
      <c r="A5035" s="8">
        <v>7221</v>
      </c>
      <c r="B5035" s="9" t="s">
        <v>19142</v>
      </c>
      <c r="C5035" s="9" t="s">
        <v>22</v>
      </c>
      <c r="D5035" s="9" t="s">
        <v>19143</v>
      </c>
      <c r="E5035" s="9" t="s">
        <v>13523</v>
      </c>
      <c r="F5035" s="9" t="s">
        <v>19144</v>
      </c>
      <c r="G5035" s="12">
        <v>8</v>
      </c>
      <c r="H5035" s="9" t="s">
        <v>25</v>
      </c>
      <c r="I5035" s="9" t="s">
        <v>15060</v>
      </c>
      <c r="J5035" s="12">
        <v>3</v>
      </c>
      <c r="K5035" s="13">
        <v>43739</v>
      </c>
      <c r="L5035" s="86">
        <f>(Tabla2[[#This Row],[release_year]]-'VARIANZA Y DES. EST'!$L$11)^2</f>
        <v>26.834446865421359</v>
      </c>
      <c r="M5035" s="12">
        <v>2009</v>
      </c>
      <c r="N5035" s="9" t="s">
        <v>43</v>
      </c>
      <c r="O5035" s="9" t="s">
        <v>18990</v>
      </c>
      <c r="P5035" s="12">
        <v>121</v>
      </c>
      <c r="Q5035" s="12">
        <v>121</v>
      </c>
      <c r="R5035" s="12">
        <v>459.4593298850167</v>
      </c>
      <c r="S5035" s="12" t="s">
        <v>28</v>
      </c>
      <c r="T5035" s="9" t="s">
        <v>6900</v>
      </c>
      <c r="U5035" s="9" t="s">
        <v>6901</v>
      </c>
      <c r="V5035" s="9" t="s">
        <v>6900</v>
      </c>
      <c r="W5035" s="14">
        <v>2</v>
      </c>
    </row>
    <row r="5036" spans="1:23" x14ac:dyDescent="0.25">
      <c r="A5036" s="8">
        <v>7273</v>
      </c>
      <c r="B5036" s="9" t="s">
        <v>19145</v>
      </c>
      <c r="C5036" s="9" t="s">
        <v>22</v>
      </c>
      <c r="D5036" s="9" t="s">
        <v>19146</v>
      </c>
      <c r="E5036" s="18" t="s">
        <v>19147</v>
      </c>
      <c r="F5036" s="9" t="s">
        <v>19148</v>
      </c>
      <c r="G5036" s="12">
        <v>1</v>
      </c>
      <c r="H5036" s="9" t="s">
        <v>231</v>
      </c>
      <c r="I5036" s="9" t="s">
        <v>231</v>
      </c>
      <c r="J5036" s="12">
        <v>1</v>
      </c>
      <c r="K5036" s="13">
        <v>43221</v>
      </c>
      <c r="L5036" s="86">
        <f>(Tabla2[[#This Row],[release_year]]-'VARIANZA Y DES. EST'!$L$11)^2</f>
        <v>7.9512857435875226</v>
      </c>
      <c r="M5036" s="12">
        <v>2017</v>
      </c>
      <c r="N5036" s="9" t="s">
        <v>35</v>
      </c>
      <c r="O5036" s="9" t="s">
        <v>18990</v>
      </c>
      <c r="P5036" s="12">
        <v>121</v>
      </c>
      <c r="Q5036" s="12">
        <v>121</v>
      </c>
      <c r="R5036" s="12">
        <v>459.4593298850167</v>
      </c>
      <c r="S5036" s="12" t="s">
        <v>28</v>
      </c>
      <c r="T5036" s="9" t="s">
        <v>171</v>
      </c>
      <c r="U5036" s="9" t="s">
        <v>57</v>
      </c>
      <c r="V5036" s="9" t="s">
        <v>171</v>
      </c>
      <c r="W5036" s="14">
        <v>3</v>
      </c>
    </row>
    <row r="5037" spans="1:23" x14ac:dyDescent="0.25">
      <c r="A5037" s="8">
        <v>7513</v>
      </c>
      <c r="B5037" s="9" t="s">
        <v>19149</v>
      </c>
      <c r="C5037" s="9" t="s">
        <v>22</v>
      </c>
      <c r="D5037" s="9" t="s">
        <v>19150</v>
      </c>
      <c r="E5037" s="9" t="s">
        <v>18985</v>
      </c>
      <c r="F5037" s="18" t="s">
        <v>19151</v>
      </c>
      <c r="G5037" s="12">
        <v>7</v>
      </c>
      <c r="H5037" s="9" t="s">
        <v>518</v>
      </c>
      <c r="I5037" s="9" t="s">
        <v>518</v>
      </c>
      <c r="J5037" s="12">
        <v>1</v>
      </c>
      <c r="K5037" s="13">
        <v>43146</v>
      </c>
      <c r="L5037" s="86">
        <f>(Tabla2[[#This Row],[release_year]]-'VARIANZA Y DES. EST'!$L$11)^2</f>
        <v>10.1136565849629</v>
      </c>
      <c r="M5037" s="12">
        <v>2011</v>
      </c>
      <c r="N5037" s="9" t="s">
        <v>35</v>
      </c>
      <c r="O5037" s="9" t="s">
        <v>18990</v>
      </c>
      <c r="P5037" s="12">
        <v>121</v>
      </c>
      <c r="Q5037" s="12">
        <v>121</v>
      </c>
      <c r="R5037" s="12">
        <v>459.4593298850167</v>
      </c>
      <c r="S5037" s="12" t="s">
        <v>28</v>
      </c>
      <c r="T5037" s="9" t="s">
        <v>70</v>
      </c>
      <c r="U5037" s="9" t="s">
        <v>45</v>
      </c>
      <c r="V5037" s="9" t="s">
        <v>70</v>
      </c>
      <c r="W5037" s="14">
        <v>2</v>
      </c>
    </row>
    <row r="5038" spans="1:23" x14ac:dyDescent="0.25">
      <c r="A5038" s="8">
        <v>7896</v>
      </c>
      <c r="B5038" s="9" t="s">
        <v>19152</v>
      </c>
      <c r="C5038" s="9" t="s">
        <v>22</v>
      </c>
      <c r="D5038" s="9" t="s">
        <v>19153</v>
      </c>
      <c r="E5038" s="9" t="s">
        <v>19154</v>
      </c>
      <c r="F5038" s="9" t="s">
        <v>19155</v>
      </c>
      <c r="G5038" s="12">
        <v>10</v>
      </c>
      <c r="H5038" s="9" t="s">
        <v>25</v>
      </c>
      <c r="I5038" s="9" t="s">
        <v>25</v>
      </c>
      <c r="J5038" s="12">
        <v>1</v>
      </c>
      <c r="K5038" s="13">
        <v>43770</v>
      </c>
      <c r="L5038" s="86">
        <f>(Tabla2[[#This Row],[release_year]]-'VARIANZA Y DES. EST'!$L$11)^2</f>
        <v>261.79879340794287</v>
      </c>
      <c r="M5038" s="12">
        <v>1998</v>
      </c>
      <c r="N5038" s="9" t="s">
        <v>1991</v>
      </c>
      <c r="O5038" s="9" t="s">
        <v>18990</v>
      </c>
      <c r="P5038" s="12">
        <v>121</v>
      </c>
      <c r="Q5038" s="12">
        <v>121</v>
      </c>
      <c r="R5038" s="12">
        <v>459.4593298850167</v>
      </c>
      <c r="S5038" s="12" t="s">
        <v>28</v>
      </c>
      <c r="T5038" s="9" t="s">
        <v>45</v>
      </c>
      <c r="U5038" s="9" t="s">
        <v>45</v>
      </c>
      <c r="V5038" s="9" t="s">
        <v>45</v>
      </c>
      <c r="W5038" s="14">
        <v>1</v>
      </c>
    </row>
    <row r="5039" spans="1:23" x14ac:dyDescent="0.25">
      <c r="A5039" s="8">
        <v>7962</v>
      </c>
      <c r="B5039" s="9" t="s">
        <v>19156</v>
      </c>
      <c r="C5039" s="9" t="s">
        <v>22</v>
      </c>
      <c r="D5039" s="9" t="s">
        <v>19157</v>
      </c>
      <c r="E5039" s="18" t="s">
        <v>18265</v>
      </c>
      <c r="F5039" s="9" t="s">
        <v>19158</v>
      </c>
      <c r="G5039" s="12">
        <v>20</v>
      </c>
      <c r="H5039" s="9" t="s">
        <v>25</v>
      </c>
      <c r="I5039" s="9" t="s">
        <v>25</v>
      </c>
      <c r="J5039" s="12">
        <v>1</v>
      </c>
      <c r="K5039" s="13">
        <v>43739</v>
      </c>
      <c r="L5039" s="86">
        <f>(Tabla2[[#This Row],[release_year]]-'VARIANZA Y DES. EST'!$L$11)^2</f>
        <v>295.1591885481721</v>
      </c>
      <c r="M5039" s="12">
        <v>1997</v>
      </c>
      <c r="N5039" s="9" t="s">
        <v>1991</v>
      </c>
      <c r="O5039" s="9" t="s">
        <v>18990</v>
      </c>
      <c r="P5039" s="12">
        <v>121</v>
      </c>
      <c r="Q5039" s="12">
        <v>121</v>
      </c>
      <c r="R5039" s="12">
        <v>459.4593298850167</v>
      </c>
      <c r="S5039" s="12" t="s">
        <v>28</v>
      </c>
      <c r="T5039" s="9" t="s">
        <v>514</v>
      </c>
      <c r="U5039" s="9" t="s">
        <v>514</v>
      </c>
      <c r="V5039" s="9" t="s">
        <v>514</v>
      </c>
      <c r="W5039" s="14">
        <v>1</v>
      </c>
    </row>
    <row r="5040" spans="1:23" x14ac:dyDescent="0.25">
      <c r="A5040" s="8">
        <v>8172</v>
      </c>
      <c r="B5040" s="9" t="s">
        <v>19159</v>
      </c>
      <c r="C5040" s="9" t="s">
        <v>22</v>
      </c>
      <c r="D5040" s="9" t="s">
        <v>19160</v>
      </c>
      <c r="E5040" s="18" t="s">
        <v>12903</v>
      </c>
      <c r="F5040" s="9" t="s">
        <v>19161</v>
      </c>
      <c r="G5040" s="12">
        <v>10</v>
      </c>
      <c r="H5040" s="9" t="s">
        <v>126</v>
      </c>
      <c r="I5040" s="9" t="s">
        <v>19162</v>
      </c>
      <c r="J5040" s="12">
        <v>2</v>
      </c>
      <c r="K5040" s="13">
        <v>43070</v>
      </c>
      <c r="L5040" s="86">
        <f>(Tabla2[[#This Row],[release_year]]-'VARIANZA Y DES. EST'!$L$11)^2</f>
        <v>4.7532614447336705</v>
      </c>
      <c r="M5040" s="12">
        <v>2012</v>
      </c>
      <c r="N5040" s="9" t="s">
        <v>76</v>
      </c>
      <c r="O5040" s="9" t="s">
        <v>18990</v>
      </c>
      <c r="P5040" s="12">
        <v>121</v>
      </c>
      <c r="Q5040" s="12">
        <v>121</v>
      </c>
      <c r="R5040" s="12">
        <v>459.4593298850167</v>
      </c>
      <c r="S5040" s="12" t="s">
        <v>28</v>
      </c>
      <c r="T5040" s="9" t="s">
        <v>10295</v>
      </c>
      <c r="U5040" s="9" t="s">
        <v>38</v>
      </c>
      <c r="V5040" s="9" t="s">
        <v>10295</v>
      </c>
      <c r="W5040" s="14">
        <v>3</v>
      </c>
    </row>
    <row r="5041" spans="1:23" x14ac:dyDescent="0.25">
      <c r="A5041" s="8">
        <v>8268</v>
      </c>
      <c r="B5041" s="9" t="s">
        <v>19163</v>
      </c>
      <c r="C5041" s="9" t="s">
        <v>22</v>
      </c>
      <c r="D5041" s="9" t="s">
        <v>19164</v>
      </c>
      <c r="E5041" s="9" t="s">
        <v>19165</v>
      </c>
      <c r="F5041" s="9" t="s">
        <v>19166</v>
      </c>
      <c r="G5041" s="12">
        <v>9</v>
      </c>
      <c r="H5041" s="9" t="s">
        <v>518</v>
      </c>
      <c r="I5041" s="9" t="s">
        <v>518</v>
      </c>
      <c r="J5041" s="12">
        <v>1</v>
      </c>
      <c r="K5041" s="16">
        <v>43830</v>
      </c>
      <c r="L5041" s="86">
        <f>(Tabla2[[#This Row],[release_year]]-'VARIANZA Y DES. EST'!$L$11)^2</f>
        <v>14.590890603358293</v>
      </c>
      <c r="M5041" s="12">
        <v>2018</v>
      </c>
      <c r="N5041" s="9" t="s">
        <v>76</v>
      </c>
      <c r="O5041" s="9" t="s">
        <v>18990</v>
      </c>
      <c r="P5041" s="12">
        <v>121</v>
      </c>
      <c r="Q5041" s="12">
        <v>121</v>
      </c>
      <c r="R5041" s="12">
        <v>459.4593298850167</v>
      </c>
      <c r="S5041" s="12" t="s">
        <v>28</v>
      </c>
      <c r="T5041" s="9" t="s">
        <v>70</v>
      </c>
      <c r="U5041" s="9" t="s">
        <v>45</v>
      </c>
      <c r="V5041" s="9" t="s">
        <v>70</v>
      </c>
      <c r="W5041" s="14">
        <v>2</v>
      </c>
    </row>
    <row r="5042" spans="1:23" x14ac:dyDescent="0.25">
      <c r="A5042" s="8">
        <v>8281</v>
      </c>
      <c r="B5042" s="9" t="s">
        <v>19167</v>
      </c>
      <c r="C5042" s="9" t="s">
        <v>22</v>
      </c>
      <c r="D5042" s="9" t="s">
        <v>19168</v>
      </c>
      <c r="E5042" s="9" t="s">
        <v>3132</v>
      </c>
      <c r="F5042" s="9" t="s">
        <v>19169</v>
      </c>
      <c r="G5042" s="12">
        <v>4</v>
      </c>
      <c r="H5042" s="9" t="s">
        <v>2935</v>
      </c>
      <c r="I5042" s="9" t="s">
        <v>2935</v>
      </c>
      <c r="J5042" s="12">
        <v>1</v>
      </c>
      <c r="K5042" s="13">
        <v>43377</v>
      </c>
      <c r="L5042" s="86">
        <f>(Tabla2[[#This Row],[release_year]]-'VARIANZA Y DES. EST'!$L$11)^2</f>
        <v>26.834446865421359</v>
      </c>
      <c r="M5042" s="12">
        <v>2009</v>
      </c>
      <c r="N5042" s="9" t="s">
        <v>82</v>
      </c>
      <c r="O5042" s="9" t="s">
        <v>18990</v>
      </c>
      <c r="P5042" s="12">
        <v>121</v>
      </c>
      <c r="Q5042" s="12">
        <v>121</v>
      </c>
      <c r="R5042" s="12">
        <v>459.4593298850167</v>
      </c>
      <c r="S5042" s="12" t="s">
        <v>28</v>
      </c>
      <c r="T5042" s="9" t="s">
        <v>70</v>
      </c>
      <c r="U5042" s="9" t="s">
        <v>45</v>
      </c>
      <c r="V5042" s="9" t="s">
        <v>70</v>
      </c>
      <c r="W5042" s="14">
        <v>2</v>
      </c>
    </row>
    <row r="5043" spans="1:23" x14ac:dyDescent="0.25">
      <c r="A5043" s="8">
        <v>8298</v>
      </c>
      <c r="B5043" s="9" t="s">
        <v>19170</v>
      </c>
      <c r="C5043" s="9" t="s">
        <v>22</v>
      </c>
      <c r="D5043" s="9" t="s">
        <v>19171</v>
      </c>
      <c r="E5043" s="9" t="s">
        <v>12561</v>
      </c>
      <c r="F5043" s="9" t="s">
        <v>19172</v>
      </c>
      <c r="G5043" s="12">
        <v>10</v>
      </c>
      <c r="H5043" s="9" t="s">
        <v>175</v>
      </c>
      <c r="I5043" s="9" t="s">
        <v>175</v>
      </c>
      <c r="J5043" s="12">
        <v>1</v>
      </c>
      <c r="K5043" s="13">
        <v>43739</v>
      </c>
      <c r="L5043" s="86">
        <f>(Tabla2[[#This Row],[release_year]]-'VARIANZA Y DES. EST'!$L$11)^2</f>
        <v>26.834446865421359</v>
      </c>
      <c r="M5043" s="12">
        <v>2009</v>
      </c>
      <c r="N5043" s="9" t="s">
        <v>35</v>
      </c>
      <c r="O5043" s="9" t="s">
        <v>18990</v>
      </c>
      <c r="P5043" s="12">
        <v>121</v>
      </c>
      <c r="Q5043" s="12">
        <v>121</v>
      </c>
      <c r="R5043" s="12">
        <v>459.4593298850167</v>
      </c>
      <c r="S5043" s="12" t="s">
        <v>28</v>
      </c>
      <c r="T5043" s="9" t="s">
        <v>4796</v>
      </c>
      <c r="U5043" s="9" t="s">
        <v>514</v>
      </c>
      <c r="V5043" s="9" t="s">
        <v>4796</v>
      </c>
      <c r="W5043" s="14">
        <v>3</v>
      </c>
    </row>
    <row r="5044" spans="1:23" x14ac:dyDescent="0.25">
      <c r="A5044" s="8">
        <v>8402</v>
      </c>
      <c r="B5044" s="9" t="s">
        <v>19173</v>
      </c>
      <c r="C5044" s="9" t="s">
        <v>22</v>
      </c>
      <c r="D5044" s="9" t="s">
        <v>19174</v>
      </c>
      <c r="E5044" s="9" t="s">
        <v>19175</v>
      </c>
      <c r="F5044" s="9" t="s">
        <v>19176</v>
      </c>
      <c r="G5044" s="12">
        <v>13</v>
      </c>
      <c r="H5044" s="9" t="s">
        <v>25</v>
      </c>
      <c r="I5044" s="9" t="s">
        <v>25</v>
      </c>
      <c r="J5044" s="12">
        <v>1</v>
      </c>
      <c r="K5044" s="16">
        <v>43789</v>
      </c>
      <c r="L5044" s="86">
        <f>(Tabla2[[#This Row],[release_year]]-'VARIANZA Y DES. EST'!$L$11)^2</f>
        <v>1614.4482767734444</v>
      </c>
      <c r="M5044" s="12">
        <v>1974</v>
      </c>
      <c r="N5044" s="9" t="s">
        <v>1991</v>
      </c>
      <c r="O5044" s="9" t="s">
        <v>18990</v>
      </c>
      <c r="P5044" s="12">
        <v>121</v>
      </c>
      <c r="Q5044" s="12">
        <v>121</v>
      </c>
      <c r="R5044" s="12">
        <v>459.4593298850167</v>
      </c>
      <c r="S5044" s="12" t="s">
        <v>28</v>
      </c>
      <c r="T5044" s="9" t="s">
        <v>19177</v>
      </c>
      <c r="U5044" s="9" t="s">
        <v>151</v>
      </c>
      <c r="V5044" s="9" t="s">
        <v>19177</v>
      </c>
      <c r="W5044" s="14">
        <v>3</v>
      </c>
    </row>
    <row r="5045" spans="1:23" x14ac:dyDescent="0.25">
      <c r="A5045" s="8">
        <v>8512</v>
      </c>
      <c r="B5045" s="9" t="s">
        <v>19178</v>
      </c>
      <c r="C5045" s="9" t="s">
        <v>22</v>
      </c>
      <c r="D5045" s="9" t="s">
        <v>19179</v>
      </c>
      <c r="E5045" s="9" t="s">
        <v>17007</v>
      </c>
      <c r="F5045" s="9" t="s">
        <v>19180</v>
      </c>
      <c r="G5045" s="12">
        <v>10</v>
      </c>
      <c r="H5045" s="9" t="s">
        <v>25</v>
      </c>
      <c r="I5045" s="9" t="s">
        <v>25</v>
      </c>
      <c r="J5045" s="12">
        <v>1</v>
      </c>
      <c r="K5045" s="13">
        <v>43922</v>
      </c>
      <c r="L5045" s="86">
        <f>(Tabla2[[#This Row],[release_year]]-'VARIANZA Y DES. EST'!$L$11)^2</f>
        <v>17.47405172519213</v>
      </c>
      <c r="M5045" s="12">
        <v>2010</v>
      </c>
      <c r="N5045" s="9" t="s">
        <v>43</v>
      </c>
      <c r="O5045" s="9" t="s">
        <v>18990</v>
      </c>
      <c r="P5045" s="12">
        <v>121</v>
      </c>
      <c r="Q5045" s="12">
        <v>121</v>
      </c>
      <c r="R5045" s="12">
        <v>459.4593298850167</v>
      </c>
      <c r="S5045" s="12" t="s">
        <v>28</v>
      </c>
      <c r="T5045" s="9" t="s">
        <v>45</v>
      </c>
      <c r="U5045" s="9" t="s">
        <v>45</v>
      </c>
      <c r="V5045" s="9" t="s">
        <v>45</v>
      </c>
      <c r="W5045" s="14">
        <v>1</v>
      </c>
    </row>
    <row r="5046" spans="1:23" x14ac:dyDescent="0.25">
      <c r="A5046" s="8">
        <v>8666</v>
      </c>
      <c r="B5046" s="9" t="s">
        <v>19181</v>
      </c>
      <c r="C5046" s="9" t="s">
        <v>22</v>
      </c>
      <c r="D5046" s="9" t="s">
        <v>19182</v>
      </c>
      <c r="E5046" s="9" t="s">
        <v>19183</v>
      </c>
      <c r="F5046" s="9" t="s">
        <v>19184</v>
      </c>
      <c r="G5046" s="12">
        <v>8</v>
      </c>
      <c r="H5046" s="9" t="s">
        <v>518</v>
      </c>
      <c r="I5046" s="9" t="s">
        <v>518</v>
      </c>
      <c r="J5046" s="12">
        <v>1</v>
      </c>
      <c r="K5046" s="13">
        <v>43115</v>
      </c>
      <c r="L5046" s="86">
        <f>(Tabla2[[#This Row],[release_year]]-'VARIANZA Y DES. EST'!$L$11)^2</f>
        <v>7.9512857435875226</v>
      </c>
      <c r="M5046" s="12">
        <v>2017</v>
      </c>
      <c r="N5046" s="9" t="s">
        <v>76</v>
      </c>
      <c r="O5046" s="9" t="s">
        <v>18990</v>
      </c>
      <c r="P5046" s="12">
        <v>121</v>
      </c>
      <c r="Q5046" s="12">
        <v>121</v>
      </c>
      <c r="R5046" s="12">
        <v>459.4593298850167</v>
      </c>
      <c r="S5046" s="12" t="s">
        <v>28</v>
      </c>
      <c r="T5046" s="9" t="s">
        <v>118</v>
      </c>
      <c r="U5046" s="9" t="s">
        <v>45</v>
      </c>
      <c r="V5046" s="9" t="s">
        <v>118</v>
      </c>
      <c r="W5046" s="14">
        <v>3</v>
      </c>
    </row>
    <row r="5047" spans="1:23" x14ac:dyDescent="0.25">
      <c r="A5047" s="8">
        <v>49</v>
      </c>
      <c r="B5047" s="9" t="s">
        <v>19185</v>
      </c>
      <c r="C5047" s="9" t="s">
        <v>22</v>
      </c>
      <c r="D5047" s="9" t="s">
        <v>19186</v>
      </c>
      <c r="E5047" s="9" t="s">
        <v>3588</v>
      </c>
      <c r="F5047" s="18" t="s">
        <v>19187</v>
      </c>
      <c r="G5047" s="12">
        <v>11</v>
      </c>
      <c r="H5047" s="9" t="s">
        <v>25</v>
      </c>
      <c r="I5047" s="9" t="s">
        <v>25</v>
      </c>
      <c r="J5047" s="12">
        <v>1</v>
      </c>
      <c r="K5047" s="13">
        <v>44455</v>
      </c>
      <c r="L5047" s="86">
        <f>(Tabla2[[#This Row],[release_year]]-'VARIANZA Y DES. EST'!$L$11)^2</f>
        <v>173.71760798725521</v>
      </c>
      <c r="M5047" s="12">
        <v>2001</v>
      </c>
      <c r="N5047" s="9" t="s">
        <v>1991</v>
      </c>
      <c r="O5047" s="9" t="s">
        <v>19188</v>
      </c>
      <c r="P5047" s="12">
        <v>122</v>
      </c>
      <c r="Q5047" s="12">
        <v>122</v>
      </c>
      <c r="R5047" s="12">
        <v>503.32933477818261</v>
      </c>
      <c r="S5047" s="12" t="s">
        <v>28</v>
      </c>
      <c r="T5047" s="9" t="s">
        <v>2709</v>
      </c>
      <c r="U5047" s="9" t="s">
        <v>45</v>
      </c>
      <c r="V5047" s="9" t="s">
        <v>2709</v>
      </c>
      <c r="W5047" s="14">
        <v>2</v>
      </c>
    </row>
    <row r="5048" spans="1:23" x14ac:dyDescent="0.25">
      <c r="A5048" s="8">
        <v>237</v>
      </c>
      <c r="B5048" s="9" t="s">
        <v>19189</v>
      </c>
      <c r="C5048" s="9" t="s">
        <v>22</v>
      </c>
      <c r="D5048" s="9" t="s">
        <v>19190</v>
      </c>
      <c r="E5048" s="9" t="s">
        <v>19191</v>
      </c>
      <c r="F5048" s="9" t="s">
        <v>19192</v>
      </c>
      <c r="G5048" s="12">
        <v>6</v>
      </c>
      <c r="H5048" s="12"/>
      <c r="I5048" s="9"/>
      <c r="J5048" s="12">
        <v>0</v>
      </c>
      <c r="K5048" s="13">
        <v>44431</v>
      </c>
      <c r="L5048" s="86">
        <f>(Tabla2[[#This Row],[release_year]]-'VARIANZA Y DES. EST'!$L$11)^2</f>
        <v>46.509705182670608</v>
      </c>
      <c r="M5048" s="12">
        <v>2021</v>
      </c>
      <c r="N5048" s="9" t="s">
        <v>35</v>
      </c>
      <c r="O5048" s="9" t="s">
        <v>19188</v>
      </c>
      <c r="P5048" s="12">
        <v>122</v>
      </c>
      <c r="Q5048" s="12">
        <v>122</v>
      </c>
      <c r="R5048" s="12">
        <v>503.32933477818261</v>
      </c>
      <c r="S5048" s="12" t="s">
        <v>28</v>
      </c>
      <c r="T5048" s="9" t="s">
        <v>4796</v>
      </c>
      <c r="U5048" s="9" t="s">
        <v>514</v>
      </c>
      <c r="V5048" s="9" t="s">
        <v>4796</v>
      </c>
      <c r="W5048" s="14">
        <v>3</v>
      </c>
    </row>
    <row r="5049" spans="1:23" x14ac:dyDescent="0.25">
      <c r="A5049" s="8">
        <v>238</v>
      </c>
      <c r="B5049" s="9" t="s">
        <v>19193</v>
      </c>
      <c r="C5049" s="9" t="s">
        <v>22</v>
      </c>
      <c r="D5049" s="9" t="s">
        <v>19194</v>
      </c>
      <c r="E5049" s="9" t="s">
        <v>19191</v>
      </c>
      <c r="F5049" s="9" t="s">
        <v>19192</v>
      </c>
      <c r="G5049" s="12">
        <v>6</v>
      </c>
      <c r="H5049" s="12"/>
      <c r="I5049" s="9"/>
      <c r="J5049" s="12">
        <v>0</v>
      </c>
      <c r="K5049" s="13">
        <v>44431</v>
      </c>
      <c r="L5049" s="86">
        <f>(Tabla2[[#This Row],[release_year]]-'VARIANZA Y DES. EST'!$L$11)^2</f>
        <v>46.509705182670608</v>
      </c>
      <c r="M5049" s="12">
        <v>2021</v>
      </c>
      <c r="N5049" s="9" t="s">
        <v>35</v>
      </c>
      <c r="O5049" s="9" t="s">
        <v>19188</v>
      </c>
      <c r="P5049" s="12">
        <v>122</v>
      </c>
      <c r="Q5049" s="12">
        <v>122</v>
      </c>
      <c r="R5049" s="12">
        <v>503.32933477818261</v>
      </c>
      <c r="S5049" s="12" t="s">
        <v>28</v>
      </c>
      <c r="T5049" s="9" t="s">
        <v>4796</v>
      </c>
      <c r="U5049" s="9" t="s">
        <v>514</v>
      </c>
      <c r="V5049" s="9" t="s">
        <v>4796</v>
      </c>
      <c r="W5049" s="14">
        <v>3</v>
      </c>
    </row>
    <row r="5050" spans="1:23" x14ac:dyDescent="0.25">
      <c r="A5050" s="8">
        <v>239</v>
      </c>
      <c r="B5050" s="9" t="s">
        <v>19195</v>
      </c>
      <c r="C5050" s="9" t="s">
        <v>22</v>
      </c>
      <c r="D5050" s="9" t="s">
        <v>19196</v>
      </c>
      <c r="E5050" s="9" t="s">
        <v>19191</v>
      </c>
      <c r="F5050" s="9" t="s">
        <v>19192</v>
      </c>
      <c r="G5050" s="12">
        <v>6</v>
      </c>
      <c r="H5050" s="12"/>
      <c r="I5050" s="9"/>
      <c r="J5050" s="12">
        <v>0</v>
      </c>
      <c r="K5050" s="13">
        <v>44431</v>
      </c>
      <c r="L5050" s="86">
        <f>(Tabla2[[#This Row],[release_year]]-'VARIANZA Y DES. EST'!$L$11)^2</f>
        <v>46.509705182670608</v>
      </c>
      <c r="M5050" s="12">
        <v>2021</v>
      </c>
      <c r="N5050" s="9" t="s">
        <v>35</v>
      </c>
      <c r="O5050" s="9" t="s">
        <v>19188</v>
      </c>
      <c r="P5050" s="12">
        <v>122</v>
      </c>
      <c r="Q5050" s="12">
        <v>122</v>
      </c>
      <c r="R5050" s="12">
        <v>503.32933477818261</v>
      </c>
      <c r="S5050" s="12" t="s">
        <v>28</v>
      </c>
      <c r="T5050" s="9" t="s">
        <v>4796</v>
      </c>
      <c r="U5050" s="9" t="s">
        <v>514</v>
      </c>
      <c r="V5050" s="9" t="s">
        <v>4796</v>
      </c>
      <c r="W5050" s="14">
        <v>3</v>
      </c>
    </row>
    <row r="5051" spans="1:23" x14ac:dyDescent="0.25">
      <c r="A5051" s="8">
        <v>240</v>
      </c>
      <c r="B5051" s="9" t="s">
        <v>19197</v>
      </c>
      <c r="C5051" s="9" t="s">
        <v>22</v>
      </c>
      <c r="D5051" s="9" t="s">
        <v>19198</v>
      </c>
      <c r="E5051" s="9" t="s">
        <v>19191</v>
      </c>
      <c r="F5051" s="9" t="s">
        <v>19192</v>
      </c>
      <c r="G5051" s="12">
        <v>6</v>
      </c>
      <c r="H5051" s="12"/>
      <c r="I5051" s="9"/>
      <c r="J5051" s="12">
        <v>0</v>
      </c>
      <c r="K5051" s="13">
        <v>44431</v>
      </c>
      <c r="L5051" s="86">
        <f>(Tabla2[[#This Row],[release_year]]-'VARIANZA Y DES. EST'!$L$11)^2</f>
        <v>46.509705182670608</v>
      </c>
      <c r="M5051" s="12">
        <v>2021</v>
      </c>
      <c r="N5051" s="9" t="s">
        <v>35</v>
      </c>
      <c r="O5051" s="9" t="s">
        <v>19188</v>
      </c>
      <c r="P5051" s="12">
        <v>122</v>
      </c>
      <c r="Q5051" s="12">
        <v>122</v>
      </c>
      <c r="R5051" s="12">
        <v>503.32933477818261</v>
      </c>
      <c r="S5051" s="12" t="s">
        <v>28</v>
      </c>
      <c r="T5051" s="9" t="s">
        <v>4796</v>
      </c>
      <c r="U5051" s="9" t="s">
        <v>514</v>
      </c>
      <c r="V5051" s="9" t="s">
        <v>4796</v>
      </c>
      <c r="W5051" s="14">
        <v>3</v>
      </c>
    </row>
    <row r="5052" spans="1:23" x14ac:dyDescent="0.25">
      <c r="A5052" s="8">
        <v>452</v>
      </c>
      <c r="B5052" s="9" t="s">
        <v>19199</v>
      </c>
      <c r="C5052" s="9" t="s">
        <v>22</v>
      </c>
      <c r="D5052" s="9" t="s">
        <v>19200</v>
      </c>
      <c r="E5052" s="18" t="s">
        <v>19201</v>
      </c>
      <c r="F5052" s="9" t="s">
        <v>19202</v>
      </c>
      <c r="G5052" s="12">
        <v>12</v>
      </c>
      <c r="H5052" s="9" t="s">
        <v>25</v>
      </c>
      <c r="I5052" s="9" t="s">
        <v>25</v>
      </c>
      <c r="J5052" s="12">
        <v>1</v>
      </c>
      <c r="K5052" s="13">
        <v>44393</v>
      </c>
      <c r="L5052" s="86">
        <f>(Tabla2[[#This Row],[release_year]]-'VARIANZA Y DES. EST'!$L$11)^2</f>
        <v>38.194842005650592</v>
      </c>
      <c r="M5052" s="12">
        <v>2008</v>
      </c>
      <c r="N5052" s="9" t="s">
        <v>43</v>
      </c>
      <c r="O5052" s="9" t="s">
        <v>19188</v>
      </c>
      <c r="P5052" s="12">
        <v>122</v>
      </c>
      <c r="Q5052" s="12">
        <v>122</v>
      </c>
      <c r="R5052" s="12">
        <v>503.32933477818261</v>
      </c>
      <c r="S5052" s="12" t="s">
        <v>28</v>
      </c>
      <c r="T5052" s="9" t="s">
        <v>10354</v>
      </c>
      <c r="U5052" s="9" t="s">
        <v>38</v>
      </c>
      <c r="V5052" s="9" t="s">
        <v>10354</v>
      </c>
      <c r="W5052" s="14">
        <v>3</v>
      </c>
    </row>
    <row r="5053" spans="1:23" x14ac:dyDescent="0.25">
      <c r="A5053" s="8">
        <v>703</v>
      </c>
      <c r="B5053" s="9" t="s">
        <v>19203</v>
      </c>
      <c r="C5053" s="9" t="s">
        <v>22</v>
      </c>
      <c r="D5053" s="9" t="s">
        <v>19204</v>
      </c>
      <c r="E5053" s="9" t="s">
        <v>18039</v>
      </c>
      <c r="F5053" s="9" t="s">
        <v>19205</v>
      </c>
      <c r="G5053" s="12">
        <v>10</v>
      </c>
      <c r="H5053" s="9" t="s">
        <v>25</v>
      </c>
      <c r="I5053" s="9" t="s">
        <v>25</v>
      </c>
      <c r="J5053" s="12">
        <v>1</v>
      </c>
      <c r="K5053" s="13">
        <v>44364</v>
      </c>
      <c r="L5053" s="86">
        <f>(Tabla2[[#This Row],[release_year]]-'VARIANZA Y DES. EST'!$L$11)^2</f>
        <v>4.7532614447336705</v>
      </c>
      <c r="M5053" s="12">
        <v>2012</v>
      </c>
      <c r="N5053" s="9" t="s">
        <v>1991</v>
      </c>
      <c r="O5053" s="9" t="s">
        <v>19188</v>
      </c>
      <c r="P5053" s="12">
        <v>122</v>
      </c>
      <c r="Q5053" s="12">
        <v>122</v>
      </c>
      <c r="R5053" s="12">
        <v>503.32933477818261</v>
      </c>
      <c r="S5053" s="12" t="s">
        <v>28</v>
      </c>
      <c r="T5053" s="9" t="s">
        <v>94</v>
      </c>
      <c r="U5053" s="9" t="s">
        <v>95</v>
      </c>
      <c r="V5053" s="9" t="s">
        <v>94</v>
      </c>
      <c r="W5053" s="14">
        <v>3</v>
      </c>
    </row>
    <row r="5054" spans="1:23" x14ac:dyDescent="0.25">
      <c r="A5054" s="8">
        <v>904</v>
      </c>
      <c r="B5054" s="9" t="s">
        <v>19206</v>
      </c>
      <c r="C5054" s="9" t="s">
        <v>22</v>
      </c>
      <c r="D5054" s="9" t="s">
        <v>19207</v>
      </c>
      <c r="E5054" s="9" t="s">
        <v>19208</v>
      </c>
      <c r="F5054" s="9" t="s">
        <v>19209</v>
      </c>
      <c r="G5054" s="12">
        <v>8</v>
      </c>
      <c r="H5054" s="9" t="s">
        <v>518</v>
      </c>
      <c r="I5054" s="9" t="s">
        <v>518</v>
      </c>
      <c r="J5054" s="12">
        <v>1</v>
      </c>
      <c r="K5054" s="13">
        <v>44325</v>
      </c>
      <c r="L5054" s="86">
        <f>(Tabla2[[#This Row],[release_year]]-'VARIANZA Y DES. EST'!$L$11)^2</f>
        <v>46.509705182670608</v>
      </c>
      <c r="M5054" s="12">
        <v>2021</v>
      </c>
      <c r="N5054" s="9" t="s">
        <v>76</v>
      </c>
      <c r="O5054" s="9" t="s">
        <v>19188</v>
      </c>
      <c r="P5054" s="12">
        <v>122</v>
      </c>
      <c r="Q5054" s="12">
        <v>122</v>
      </c>
      <c r="R5054" s="12">
        <v>503.32933477818261</v>
      </c>
      <c r="S5054" s="12" t="s">
        <v>28</v>
      </c>
      <c r="T5054" s="9" t="s">
        <v>460</v>
      </c>
      <c r="U5054" s="9" t="s">
        <v>45</v>
      </c>
      <c r="V5054" s="9" t="s">
        <v>460</v>
      </c>
      <c r="W5054" s="14">
        <v>3</v>
      </c>
    </row>
    <row r="5055" spans="1:23" x14ac:dyDescent="0.25">
      <c r="A5055" s="8">
        <v>1932</v>
      </c>
      <c r="B5055" s="9" t="s">
        <v>19210</v>
      </c>
      <c r="C5055" s="9" t="s">
        <v>22</v>
      </c>
      <c r="D5055" s="9" t="s">
        <v>19211</v>
      </c>
      <c r="E5055" s="9" t="s">
        <v>19212</v>
      </c>
      <c r="F5055" s="9" t="s">
        <v>19213</v>
      </c>
      <c r="G5055" s="12">
        <v>9</v>
      </c>
      <c r="H5055" s="9" t="s">
        <v>25</v>
      </c>
      <c r="I5055" s="9" t="s">
        <v>25</v>
      </c>
      <c r="J5055" s="12">
        <v>1</v>
      </c>
      <c r="K5055" s="13">
        <v>44104</v>
      </c>
      <c r="L5055" s="86">
        <f>(Tabla2[[#This Row],[release_year]]-'VARIANZA Y DES. EST'!$L$11)^2</f>
        <v>33.870100322899837</v>
      </c>
      <c r="M5055" s="12">
        <v>2020</v>
      </c>
      <c r="N5055" s="9" t="s">
        <v>1991</v>
      </c>
      <c r="O5055" s="9" t="s">
        <v>19188</v>
      </c>
      <c r="P5055" s="12">
        <v>122</v>
      </c>
      <c r="Q5055" s="12">
        <v>122</v>
      </c>
      <c r="R5055" s="12">
        <v>503.32933477818261</v>
      </c>
      <c r="S5055" s="12" t="s">
        <v>28</v>
      </c>
      <c r="T5055" s="9" t="s">
        <v>4449</v>
      </c>
      <c r="U5055" s="9" t="s">
        <v>45</v>
      </c>
      <c r="V5055" s="9" t="s">
        <v>4449</v>
      </c>
      <c r="W5055" s="14">
        <v>2</v>
      </c>
    </row>
    <row r="5056" spans="1:23" x14ac:dyDescent="0.25">
      <c r="A5056" s="8">
        <v>2577</v>
      </c>
      <c r="B5056" s="9" t="s">
        <v>19214</v>
      </c>
      <c r="C5056" s="9" t="s">
        <v>22</v>
      </c>
      <c r="D5056" s="9" t="s">
        <v>19215</v>
      </c>
      <c r="E5056" s="18" t="s">
        <v>19216</v>
      </c>
      <c r="F5056" s="18" t="s">
        <v>19217</v>
      </c>
      <c r="G5056" s="12">
        <v>7</v>
      </c>
      <c r="H5056" s="9" t="s">
        <v>25</v>
      </c>
      <c r="I5056" s="9" t="s">
        <v>25</v>
      </c>
      <c r="J5056" s="12">
        <v>1</v>
      </c>
      <c r="K5056" s="13">
        <v>43952</v>
      </c>
      <c r="L5056" s="86">
        <f>(Tabla2[[#This Row],[release_year]]-'VARIANZA Y DES. EST'!$L$11)^2</f>
        <v>33.870100322899837</v>
      </c>
      <c r="M5056" s="12">
        <v>2020</v>
      </c>
      <c r="N5056" s="9" t="s">
        <v>1991</v>
      </c>
      <c r="O5056" s="9" t="s">
        <v>19188</v>
      </c>
      <c r="P5056" s="12">
        <v>122</v>
      </c>
      <c r="Q5056" s="12">
        <v>122</v>
      </c>
      <c r="R5056" s="12">
        <v>503.32933477818261</v>
      </c>
      <c r="S5056" s="12" t="s">
        <v>28</v>
      </c>
      <c r="T5056" s="9" t="s">
        <v>144</v>
      </c>
      <c r="U5056" s="9" t="s">
        <v>45</v>
      </c>
      <c r="V5056" s="9" t="s">
        <v>144</v>
      </c>
      <c r="W5056" s="14">
        <v>2</v>
      </c>
    </row>
    <row r="5057" spans="1:23" x14ac:dyDescent="0.25">
      <c r="A5057" s="8">
        <v>2904</v>
      </c>
      <c r="B5057" s="9" t="s">
        <v>19218</v>
      </c>
      <c r="C5057" s="9" t="s">
        <v>22</v>
      </c>
      <c r="D5057" s="9" t="s">
        <v>19219</v>
      </c>
      <c r="E5057" s="9" t="s">
        <v>19220</v>
      </c>
      <c r="F5057" s="9" t="s">
        <v>19221</v>
      </c>
      <c r="G5057" s="12">
        <v>6</v>
      </c>
      <c r="H5057" s="9" t="s">
        <v>231</v>
      </c>
      <c r="I5057" s="9" t="s">
        <v>19222</v>
      </c>
      <c r="J5057" s="12">
        <v>3</v>
      </c>
      <c r="K5057" s="13">
        <v>43877</v>
      </c>
      <c r="L5057" s="86">
        <f>(Tabla2[[#This Row],[release_year]]-'VARIANZA Y DES. EST'!$L$11)^2</f>
        <v>0.67207602404598188</v>
      </c>
      <c r="M5057" s="12">
        <v>2015</v>
      </c>
      <c r="N5057" s="9" t="s">
        <v>1991</v>
      </c>
      <c r="O5057" s="9" t="s">
        <v>19188</v>
      </c>
      <c r="P5057" s="12">
        <v>122</v>
      </c>
      <c r="Q5057" s="12">
        <v>122</v>
      </c>
      <c r="R5057" s="12">
        <v>503.32933477818261</v>
      </c>
      <c r="S5057" s="12" t="s">
        <v>28</v>
      </c>
      <c r="T5057" s="9" t="s">
        <v>4008</v>
      </c>
      <c r="U5057" s="9" t="s">
        <v>45</v>
      </c>
      <c r="V5057" s="9" t="s">
        <v>4008</v>
      </c>
      <c r="W5057" s="14">
        <v>2</v>
      </c>
    </row>
    <row r="5058" spans="1:23" x14ac:dyDescent="0.25">
      <c r="A5058" s="8">
        <v>2956</v>
      </c>
      <c r="B5058" s="9" t="s">
        <v>19223</v>
      </c>
      <c r="C5058" s="9" t="s">
        <v>22</v>
      </c>
      <c r="D5058" s="9" t="s">
        <v>19224</v>
      </c>
      <c r="E5058" s="9" t="s">
        <v>19225</v>
      </c>
      <c r="F5058" s="9" t="s">
        <v>19226</v>
      </c>
      <c r="G5058" s="12">
        <v>10</v>
      </c>
      <c r="H5058" s="9" t="s">
        <v>390</v>
      </c>
      <c r="I5058" s="9" t="s">
        <v>390</v>
      </c>
      <c r="J5058" s="12">
        <v>1</v>
      </c>
      <c r="K5058" s="13">
        <v>43864</v>
      </c>
      <c r="L5058" s="86">
        <f>(Tabla2[[#This Row],[release_year]]-'VARIANZA Y DES. EST'!$L$11)^2</f>
        <v>33.870100322899837</v>
      </c>
      <c r="M5058" s="12">
        <v>2020</v>
      </c>
      <c r="N5058" s="9" t="s">
        <v>76</v>
      </c>
      <c r="O5058" s="9" t="s">
        <v>19188</v>
      </c>
      <c r="P5058" s="12">
        <v>122</v>
      </c>
      <c r="Q5058" s="12">
        <v>122</v>
      </c>
      <c r="R5058" s="12">
        <v>503.32933477818261</v>
      </c>
      <c r="S5058" s="12" t="s">
        <v>28</v>
      </c>
      <c r="T5058" s="9" t="s">
        <v>460</v>
      </c>
      <c r="U5058" s="9" t="s">
        <v>45</v>
      </c>
      <c r="V5058" s="9" t="s">
        <v>460</v>
      </c>
      <c r="W5058" s="14">
        <v>3</v>
      </c>
    </row>
    <row r="5059" spans="1:23" x14ac:dyDescent="0.25">
      <c r="A5059" s="8">
        <v>3022</v>
      </c>
      <c r="B5059" s="9" t="s">
        <v>19227</v>
      </c>
      <c r="C5059" s="9" t="s">
        <v>22</v>
      </c>
      <c r="D5059" s="9" t="s">
        <v>19228</v>
      </c>
      <c r="E5059" s="9" t="s">
        <v>9659</v>
      </c>
      <c r="F5059" s="9" t="s">
        <v>19229</v>
      </c>
      <c r="G5059" s="12">
        <v>10</v>
      </c>
      <c r="H5059" s="9" t="s">
        <v>126</v>
      </c>
      <c r="I5059" s="9" t="s">
        <v>5012</v>
      </c>
      <c r="J5059" s="12">
        <v>2</v>
      </c>
      <c r="K5059" s="13">
        <v>43846</v>
      </c>
      <c r="L5059" s="86">
        <f>(Tabla2[[#This Row],[release_year]]-'VARIANZA Y DES. EST'!$L$11)^2</f>
        <v>0.67207602404598188</v>
      </c>
      <c r="M5059" s="12">
        <v>2015</v>
      </c>
      <c r="N5059" s="9" t="s">
        <v>1991</v>
      </c>
      <c r="O5059" s="9" t="s">
        <v>19188</v>
      </c>
      <c r="P5059" s="12">
        <v>122</v>
      </c>
      <c r="Q5059" s="12">
        <v>122</v>
      </c>
      <c r="R5059" s="12">
        <v>503.32933477818261</v>
      </c>
      <c r="S5059" s="12" t="s">
        <v>28</v>
      </c>
      <c r="T5059" s="9" t="s">
        <v>45</v>
      </c>
      <c r="U5059" s="9" t="s">
        <v>45</v>
      </c>
      <c r="V5059" s="9" t="s">
        <v>45</v>
      </c>
      <c r="W5059" s="14">
        <v>1</v>
      </c>
    </row>
    <row r="5060" spans="1:23" x14ac:dyDescent="0.25">
      <c r="A5060" s="8">
        <v>3699</v>
      </c>
      <c r="B5060" s="9" t="s">
        <v>19230</v>
      </c>
      <c r="C5060" s="9" t="s">
        <v>22</v>
      </c>
      <c r="D5060" s="9" t="s">
        <v>19231</v>
      </c>
      <c r="E5060" s="9" t="s">
        <v>19232</v>
      </c>
      <c r="F5060" s="9" t="s">
        <v>19233</v>
      </c>
      <c r="G5060" s="12">
        <v>8</v>
      </c>
      <c r="H5060" s="9" t="s">
        <v>3836</v>
      </c>
      <c r="I5060" s="9" t="s">
        <v>3836</v>
      </c>
      <c r="J5060" s="12">
        <v>1</v>
      </c>
      <c r="K5060" s="13">
        <v>43646</v>
      </c>
      <c r="L5060" s="86">
        <f>(Tabla2[[#This Row],[release_year]]-'VARIANZA Y DES. EST'!$L$11)^2</f>
        <v>23.230495463129063</v>
      </c>
      <c r="M5060" s="12">
        <v>2019</v>
      </c>
      <c r="N5060" s="9" t="s">
        <v>76</v>
      </c>
      <c r="O5060" s="9" t="s">
        <v>19188</v>
      </c>
      <c r="P5060" s="12">
        <v>122</v>
      </c>
      <c r="Q5060" s="12">
        <v>122</v>
      </c>
      <c r="R5060" s="12">
        <v>503.32933477818261</v>
      </c>
      <c r="S5060" s="12" t="s">
        <v>28</v>
      </c>
      <c r="T5060" s="9" t="s">
        <v>12870</v>
      </c>
      <c r="U5060" s="9" t="s">
        <v>514</v>
      </c>
      <c r="V5060" s="9" t="s">
        <v>12870</v>
      </c>
      <c r="W5060" s="14">
        <v>3</v>
      </c>
    </row>
    <row r="5061" spans="1:23" x14ac:dyDescent="0.25">
      <c r="A5061" s="8">
        <v>3714</v>
      </c>
      <c r="B5061" s="9" t="s">
        <v>19234</v>
      </c>
      <c r="C5061" s="9" t="s">
        <v>22</v>
      </c>
      <c r="D5061" s="9" t="s">
        <v>19235</v>
      </c>
      <c r="E5061" s="9" t="s">
        <v>18136</v>
      </c>
      <c r="F5061" s="9" t="s">
        <v>19236</v>
      </c>
      <c r="G5061" s="12">
        <v>9</v>
      </c>
      <c r="H5061" s="9" t="s">
        <v>518</v>
      </c>
      <c r="I5061" s="9" t="s">
        <v>518</v>
      </c>
      <c r="J5061" s="12">
        <v>1</v>
      </c>
      <c r="K5061" s="13">
        <v>43642</v>
      </c>
      <c r="L5061" s="86">
        <f>(Tabla2[[#This Row],[release_year]]-'VARIANZA Y DES. EST'!$L$11)^2</f>
        <v>4.7532614447336705</v>
      </c>
      <c r="M5061" s="12">
        <v>2012</v>
      </c>
      <c r="N5061" s="9" t="s">
        <v>35</v>
      </c>
      <c r="O5061" s="9" t="s">
        <v>19188</v>
      </c>
      <c r="P5061" s="12">
        <v>122</v>
      </c>
      <c r="Q5061" s="12">
        <v>122</v>
      </c>
      <c r="R5061" s="12">
        <v>503.32933477818261</v>
      </c>
      <c r="S5061" s="12" t="s">
        <v>28</v>
      </c>
      <c r="T5061" s="9" t="s">
        <v>7886</v>
      </c>
      <c r="U5061" s="9" t="s">
        <v>239</v>
      </c>
      <c r="V5061" s="9" t="s">
        <v>7886</v>
      </c>
      <c r="W5061" s="14">
        <v>3</v>
      </c>
    </row>
    <row r="5062" spans="1:23" x14ac:dyDescent="0.25">
      <c r="A5062" s="8">
        <v>3733</v>
      </c>
      <c r="B5062" s="9" t="s">
        <v>19237</v>
      </c>
      <c r="C5062" s="9" t="s">
        <v>22</v>
      </c>
      <c r="D5062" s="9" t="s">
        <v>19238</v>
      </c>
      <c r="E5062" s="9" t="s">
        <v>4048</v>
      </c>
      <c r="F5062" s="9"/>
      <c r="G5062" s="12">
        <v>0</v>
      </c>
      <c r="H5062" s="9" t="s">
        <v>858</v>
      </c>
      <c r="I5062" s="9" t="s">
        <v>858</v>
      </c>
      <c r="J5062" s="12">
        <v>1</v>
      </c>
      <c r="K5062" s="13">
        <v>43635</v>
      </c>
      <c r="L5062" s="86">
        <f>(Tabla2[[#This Row],[release_year]]-'VARIANZA Y DES. EST'!$L$11)^2</f>
        <v>23.230495463129063</v>
      </c>
      <c r="M5062" s="12">
        <v>2019</v>
      </c>
      <c r="N5062" s="9" t="s">
        <v>35</v>
      </c>
      <c r="O5062" s="9" t="s">
        <v>19188</v>
      </c>
      <c r="P5062" s="12">
        <v>122</v>
      </c>
      <c r="Q5062" s="12">
        <v>122</v>
      </c>
      <c r="R5062" s="12">
        <v>503.32933477818261</v>
      </c>
      <c r="S5062" s="12" t="s">
        <v>28</v>
      </c>
      <c r="T5062" s="9" t="s">
        <v>105</v>
      </c>
      <c r="U5062" s="9" t="s">
        <v>57</v>
      </c>
      <c r="V5062" s="9" t="s">
        <v>105</v>
      </c>
      <c r="W5062" s="14">
        <v>2</v>
      </c>
    </row>
    <row r="5063" spans="1:23" x14ac:dyDescent="0.25">
      <c r="A5063" s="8">
        <v>3890</v>
      </c>
      <c r="B5063" s="9" t="s">
        <v>19239</v>
      </c>
      <c r="C5063" s="9" t="s">
        <v>22</v>
      </c>
      <c r="D5063" s="9" t="s">
        <v>19240</v>
      </c>
      <c r="E5063" s="9" t="s">
        <v>9903</v>
      </c>
      <c r="F5063" s="9" t="s">
        <v>19241</v>
      </c>
      <c r="G5063" s="12">
        <v>8</v>
      </c>
      <c r="H5063" s="9" t="s">
        <v>7034</v>
      </c>
      <c r="I5063" s="9" t="s">
        <v>7034</v>
      </c>
      <c r="J5063" s="12">
        <v>1</v>
      </c>
      <c r="K5063" s="13">
        <v>43581</v>
      </c>
      <c r="L5063" s="86">
        <f>(Tabla2[[#This Row],[release_year]]-'VARIANZA Y DES. EST'!$L$11)^2</f>
        <v>23.230495463129063</v>
      </c>
      <c r="M5063" s="12">
        <v>2019</v>
      </c>
      <c r="N5063" s="9" t="s">
        <v>76</v>
      </c>
      <c r="O5063" s="9" t="s">
        <v>19188</v>
      </c>
      <c r="P5063" s="12">
        <v>122</v>
      </c>
      <c r="Q5063" s="12">
        <v>122</v>
      </c>
      <c r="R5063" s="12">
        <v>503.32933477818261</v>
      </c>
      <c r="S5063" s="12" t="s">
        <v>28</v>
      </c>
      <c r="T5063" s="9" t="s">
        <v>2492</v>
      </c>
      <c r="U5063" s="9" t="s">
        <v>95</v>
      </c>
      <c r="V5063" s="9" t="s">
        <v>2492</v>
      </c>
      <c r="W5063" s="14">
        <v>3</v>
      </c>
    </row>
    <row r="5064" spans="1:23" x14ac:dyDescent="0.25">
      <c r="A5064" s="8">
        <v>4214</v>
      </c>
      <c r="B5064" s="9" t="s">
        <v>19242</v>
      </c>
      <c r="C5064" s="9" t="s">
        <v>22</v>
      </c>
      <c r="D5064" s="9" t="s">
        <v>19243</v>
      </c>
      <c r="E5064" s="9" t="s">
        <v>19244</v>
      </c>
      <c r="F5064" s="9" t="s">
        <v>19245</v>
      </c>
      <c r="G5064" s="12">
        <v>10</v>
      </c>
      <c r="H5064" s="12"/>
      <c r="I5064" s="9"/>
      <c r="J5064" s="12">
        <v>0</v>
      </c>
      <c r="K5064" s="13">
        <v>43469</v>
      </c>
      <c r="L5064" s="86">
        <f>(Tabla2[[#This Row],[release_year]]-'VARIANZA Y DES. EST'!$L$11)^2</f>
        <v>14.590890603358293</v>
      </c>
      <c r="M5064" s="12">
        <v>2018</v>
      </c>
      <c r="N5064" s="9" t="s">
        <v>76</v>
      </c>
      <c r="O5064" s="9" t="s">
        <v>19188</v>
      </c>
      <c r="P5064" s="12">
        <v>122</v>
      </c>
      <c r="Q5064" s="12">
        <v>122</v>
      </c>
      <c r="R5064" s="12">
        <v>503.32933477818261</v>
      </c>
      <c r="S5064" s="12" t="s">
        <v>28</v>
      </c>
      <c r="T5064" s="9" t="s">
        <v>8706</v>
      </c>
      <c r="U5064" s="9" t="s">
        <v>45</v>
      </c>
      <c r="V5064" s="9" t="s">
        <v>8706</v>
      </c>
      <c r="W5064" s="14">
        <v>3</v>
      </c>
    </row>
    <row r="5065" spans="1:23" x14ac:dyDescent="0.25">
      <c r="A5065" s="8">
        <v>4253</v>
      </c>
      <c r="B5065" s="9" t="s">
        <v>19246</v>
      </c>
      <c r="C5065" s="9" t="s">
        <v>22</v>
      </c>
      <c r="D5065" s="9" t="s">
        <v>19247</v>
      </c>
      <c r="E5065" s="18" t="s">
        <v>19248</v>
      </c>
      <c r="F5065" s="9" t="s">
        <v>19249</v>
      </c>
      <c r="G5065" s="12">
        <v>10</v>
      </c>
      <c r="H5065" s="9" t="s">
        <v>2377</v>
      </c>
      <c r="I5065" s="9" t="s">
        <v>19250</v>
      </c>
      <c r="J5065" s="12">
        <v>3</v>
      </c>
      <c r="K5065" s="16">
        <v>43462</v>
      </c>
      <c r="L5065" s="86">
        <f>(Tabla2[[#This Row],[release_year]]-'VARIANZA Y DES. EST'!$L$11)^2</f>
        <v>14.590890603358293</v>
      </c>
      <c r="M5065" s="12">
        <v>2018</v>
      </c>
      <c r="N5065" s="9" t="s">
        <v>76</v>
      </c>
      <c r="O5065" s="9" t="s">
        <v>19188</v>
      </c>
      <c r="P5065" s="12">
        <v>122</v>
      </c>
      <c r="Q5065" s="12">
        <v>122</v>
      </c>
      <c r="R5065" s="12">
        <v>503.32933477818261</v>
      </c>
      <c r="S5065" s="12" t="s">
        <v>28</v>
      </c>
      <c r="T5065" s="9" t="s">
        <v>70</v>
      </c>
      <c r="U5065" s="9" t="s">
        <v>45</v>
      </c>
      <c r="V5065" s="9" t="s">
        <v>70</v>
      </c>
      <c r="W5065" s="14">
        <v>2</v>
      </c>
    </row>
    <row r="5066" spans="1:23" x14ac:dyDescent="0.25">
      <c r="A5066" s="8">
        <v>4330</v>
      </c>
      <c r="B5066" s="9" t="s">
        <v>19251</v>
      </c>
      <c r="C5066" s="9" t="s">
        <v>22</v>
      </c>
      <c r="D5066" s="9" t="s">
        <v>19252</v>
      </c>
      <c r="E5066" s="9" t="s">
        <v>18158</v>
      </c>
      <c r="F5066" s="9" t="s">
        <v>19253</v>
      </c>
      <c r="G5066" s="12">
        <v>9</v>
      </c>
      <c r="H5066" s="9" t="s">
        <v>2924</v>
      </c>
      <c r="I5066" s="9" t="s">
        <v>12573</v>
      </c>
      <c r="J5066" s="12">
        <v>2</v>
      </c>
      <c r="K5066" s="13">
        <v>43435</v>
      </c>
      <c r="L5066" s="86">
        <f>(Tabla2[[#This Row],[release_year]]-'VARIANZA Y DES. EST'!$L$11)^2</f>
        <v>10.1136565849629</v>
      </c>
      <c r="M5066" s="12">
        <v>2011</v>
      </c>
      <c r="N5066" s="9" t="s">
        <v>35</v>
      </c>
      <c r="O5066" s="9" t="s">
        <v>19188</v>
      </c>
      <c r="P5066" s="12">
        <v>122</v>
      </c>
      <c r="Q5066" s="12">
        <v>122</v>
      </c>
      <c r="R5066" s="12">
        <v>503.32933477818261</v>
      </c>
      <c r="S5066" s="12" t="s">
        <v>28</v>
      </c>
      <c r="T5066" s="9" t="s">
        <v>3319</v>
      </c>
      <c r="U5066" s="9" t="s">
        <v>45</v>
      </c>
      <c r="V5066" s="9" t="s">
        <v>3319</v>
      </c>
      <c r="W5066" s="14">
        <v>3</v>
      </c>
    </row>
    <row r="5067" spans="1:23" x14ac:dyDescent="0.25">
      <c r="A5067" s="8">
        <v>4389</v>
      </c>
      <c r="B5067" s="9" t="s">
        <v>19254</v>
      </c>
      <c r="C5067" s="9" t="s">
        <v>22</v>
      </c>
      <c r="D5067" s="9" t="s">
        <v>19255</v>
      </c>
      <c r="E5067" s="18" t="s">
        <v>19256</v>
      </c>
      <c r="F5067" s="18" t="s">
        <v>19257</v>
      </c>
      <c r="G5067" s="12">
        <v>8</v>
      </c>
      <c r="H5067" s="9" t="s">
        <v>518</v>
      </c>
      <c r="I5067" s="9" t="s">
        <v>518</v>
      </c>
      <c r="J5067" s="12">
        <v>1</v>
      </c>
      <c r="K5067" s="16">
        <v>43419</v>
      </c>
      <c r="L5067" s="86">
        <f>(Tabla2[[#This Row],[release_year]]-'VARIANZA Y DES. EST'!$L$11)^2</f>
        <v>14.590890603358293</v>
      </c>
      <c r="M5067" s="12">
        <v>2018</v>
      </c>
      <c r="N5067" s="9" t="s">
        <v>82</v>
      </c>
      <c r="O5067" s="9" t="s">
        <v>19188</v>
      </c>
      <c r="P5067" s="12">
        <v>122</v>
      </c>
      <c r="Q5067" s="12">
        <v>122</v>
      </c>
      <c r="R5067" s="12">
        <v>503.32933477818261</v>
      </c>
      <c r="S5067" s="12" t="s">
        <v>28</v>
      </c>
      <c r="T5067" s="9" t="s">
        <v>118</v>
      </c>
      <c r="U5067" s="9" t="s">
        <v>45</v>
      </c>
      <c r="V5067" s="9" t="s">
        <v>118</v>
      </c>
      <c r="W5067" s="14">
        <v>3</v>
      </c>
    </row>
    <row r="5068" spans="1:23" x14ac:dyDescent="0.25">
      <c r="A5068" s="8">
        <v>4405</v>
      </c>
      <c r="B5068" s="9" t="s">
        <v>19258</v>
      </c>
      <c r="C5068" s="9" t="s">
        <v>22</v>
      </c>
      <c r="D5068" s="9" t="s">
        <v>19259</v>
      </c>
      <c r="E5068" s="9" t="s">
        <v>13476</v>
      </c>
      <c r="F5068" s="9" t="s">
        <v>19260</v>
      </c>
      <c r="G5068" s="12">
        <v>9</v>
      </c>
      <c r="H5068" s="9" t="s">
        <v>126</v>
      </c>
      <c r="I5068" s="9" t="s">
        <v>5012</v>
      </c>
      <c r="J5068" s="12">
        <v>2</v>
      </c>
      <c r="K5068" s="13">
        <v>43413</v>
      </c>
      <c r="L5068" s="86">
        <f>(Tabla2[[#This Row],[release_year]]-'VARIANZA Y DES. EST'!$L$11)^2</f>
        <v>14.590890603358293</v>
      </c>
      <c r="M5068" s="12">
        <v>2018</v>
      </c>
      <c r="N5068" s="9" t="s">
        <v>1991</v>
      </c>
      <c r="O5068" s="9" t="s">
        <v>19188</v>
      </c>
      <c r="P5068" s="12">
        <v>122</v>
      </c>
      <c r="Q5068" s="12">
        <v>122</v>
      </c>
      <c r="R5068" s="12">
        <v>503.32933477818261</v>
      </c>
      <c r="S5068" s="12" t="s">
        <v>28</v>
      </c>
      <c r="T5068" s="9" t="s">
        <v>5577</v>
      </c>
      <c r="U5068" s="9" t="s">
        <v>38</v>
      </c>
      <c r="V5068" s="9" t="s">
        <v>5577</v>
      </c>
      <c r="W5068" s="14">
        <v>2</v>
      </c>
    </row>
    <row r="5069" spans="1:23" x14ac:dyDescent="0.25">
      <c r="A5069" s="8">
        <v>4419</v>
      </c>
      <c r="B5069" s="9" t="s">
        <v>19261</v>
      </c>
      <c r="C5069" s="9" t="s">
        <v>22</v>
      </c>
      <c r="D5069" s="9" t="s">
        <v>19262</v>
      </c>
      <c r="E5069" s="18" t="s">
        <v>19263</v>
      </c>
      <c r="F5069" s="9" t="s">
        <v>19264</v>
      </c>
      <c r="G5069" s="12">
        <v>11</v>
      </c>
      <c r="H5069" s="9" t="s">
        <v>231</v>
      </c>
      <c r="I5069" s="9" t="s">
        <v>19265</v>
      </c>
      <c r="J5069" s="12">
        <v>3</v>
      </c>
      <c r="K5069" s="13">
        <v>43406</v>
      </c>
      <c r="L5069" s="86">
        <f>(Tabla2[[#This Row],[release_year]]-'VARIANZA Y DES. EST'!$L$11)^2</f>
        <v>14.590890603358293</v>
      </c>
      <c r="M5069" s="12">
        <v>2018</v>
      </c>
      <c r="N5069" s="9" t="s">
        <v>1991</v>
      </c>
      <c r="O5069" s="9" t="s">
        <v>19188</v>
      </c>
      <c r="P5069" s="12">
        <v>122</v>
      </c>
      <c r="Q5069" s="12">
        <v>122</v>
      </c>
      <c r="R5069" s="12">
        <v>503.32933477818261</v>
      </c>
      <c r="S5069" s="12" t="s">
        <v>28</v>
      </c>
      <c r="T5069" s="9" t="s">
        <v>7484</v>
      </c>
      <c r="U5069" s="9" t="s">
        <v>151</v>
      </c>
      <c r="V5069" s="9" t="s">
        <v>7484</v>
      </c>
      <c r="W5069" s="14">
        <v>3</v>
      </c>
    </row>
    <row r="5070" spans="1:23" x14ac:dyDescent="0.25">
      <c r="A5070" s="8">
        <v>4497</v>
      </c>
      <c r="B5070" s="9" t="s">
        <v>19266</v>
      </c>
      <c r="C5070" s="9" t="s">
        <v>22</v>
      </c>
      <c r="D5070" s="9" t="s">
        <v>19267</v>
      </c>
      <c r="E5070" s="9" t="s">
        <v>19268</v>
      </c>
      <c r="F5070" s="9" t="s">
        <v>19269</v>
      </c>
      <c r="G5070" s="12">
        <v>6</v>
      </c>
      <c r="H5070" s="9" t="s">
        <v>518</v>
      </c>
      <c r="I5070" s="9" t="s">
        <v>518</v>
      </c>
      <c r="J5070" s="12">
        <v>1</v>
      </c>
      <c r="K5070" s="16">
        <v>43392</v>
      </c>
      <c r="L5070" s="86">
        <f>(Tabla2[[#This Row],[release_year]]-'VARIANZA Y DES. EST'!$L$11)^2</f>
        <v>1.3928663045044412</v>
      </c>
      <c r="M5070" s="12">
        <v>2013</v>
      </c>
      <c r="N5070" s="9" t="s">
        <v>35</v>
      </c>
      <c r="O5070" s="9" t="s">
        <v>19188</v>
      </c>
      <c r="P5070" s="12">
        <v>122</v>
      </c>
      <c r="Q5070" s="12">
        <v>122</v>
      </c>
      <c r="R5070" s="12">
        <v>503.32933477818261</v>
      </c>
      <c r="S5070" s="12" t="s">
        <v>28</v>
      </c>
      <c r="T5070" s="9" t="s">
        <v>70</v>
      </c>
      <c r="U5070" s="9" t="s">
        <v>45</v>
      </c>
      <c r="V5070" s="9" t="s">
        <v>70</v>
      </c>
      <c r="W5070" s="14">
        <v>2</v>
      </c>
    </row>
    <row r="5071" spans="1:23" x14ac:dyDescent="0.25">
      <c r="A5071" s="8">
        <v>4600</v>
      </c>
      <c r="B5071" s="9" t="s">
        <v>19270</v>
      </c>
      <c r="C5071" s="9" t="s">
        <v>22</v>
      </c>
      <c r="D5071" s="9" t="s">
        <v>19271</v>
      </c>
      <c r="E5071" s="9" t="s">
        <v>19272</v>
      </c>
      <c r="F5071" s="9" t="s">
        <v>19273</v>
      </c>
      <c r="G5071" s="12">
        <v>8</v>
      </c>
      <c r="H5071" s="9" t="s">
        <v>518</v>
      </c>
      <c r="I5071" s="9" t="s">
        <v>518</v>
      </c>
      <c r="J5071" s="12">
        <v>1</v>
      </c>
      <c r="K5071" s="13">
        <v>43374</v>
      </c>
      <c r="L5071" s="86">
        <f>(Tabla2[[#This Row],[release_year]]-'VARIANZA Y DES. EST'!$L$11)^2</f>
        <v>1.3928663045044412</v>
      </c>
      <c r="M5071" s="12">
        <v>2013</v>
      </c>
      <c r="N5071" s="9" t="s">
        <v>82</v>
      </c>
      <c r="O5071" s="9" t="s">
        <v>19188</v>
      </c>
      <c r="P5071" s="12">
        <v>122</v>
      </c>
      <c r="Q5071" s="12">
        <v>122</v>
      </c>
      <c r="R5071" s="12">
        <v>503.32933477818261</v>
      </c>
      <c r="S5071" s="12" t="s">
        <v>28</v>
      </c>
      <c r="T5071" s="9" t="s">
        <v>4849</v>
      </c>
      <c r="U5071" s="9" t="s">
        <v>95</v>
      </c>
      <c r="V5071" s="9" t="s">
        <v>4849</v>
      </c>
      <c r="W5071" s="14">
        <v>3</v>
      </c>
    </row>
    <row r="5072" spans="1:23" x14ac:dyDescent="0.25">
      <c r="A5072" s="8">
        <v>4791</v>
      </c>
      <c r="B5072" s="9" t="s">
        <v>19274</v>
      </c>
      <c r="C5072" s="9" t="s">
        <v>22</v>
      </c>
      <c r="D5072" s="9" t="s">
        <v>19275</v>
      </c>
      <c r="E5072" s="9" t="s">
        <v>19276</v>
      </c>
      <c r="F5072" s="18" t="s">
        <v>19277</v>
      </c>
      <c r="G5072" s="12">
        <v>7</v>
      </c>
      <c r="H5072" s="9" t="s">
        <v>518</v>
      </c>
      <c r="I5072" s="9" t="s">
        <v>518</v>
      </c>
      <c r="J5072" s="12">
        <v>1</v>
      </c>
      <c r="K5072" s="13">
        <v>43282</v>
      </c>
      <c r="L5072" s="86">
        <f>(Tabla2[[#This Row],[release_year]]-'VARIANZA Y DES. EST'!$L$11)^2</f>
        <v>66.915632286109044</v>
      </c>
      <c r="M5072" s="12">
        <v>2006</v>
      </c>
      <c r="N5072" s="9" t="s">
        <v>35</v>
      </c>
      <c r="O5072" s="9" t="s">
        <v>19188</v>
      </c>
      <c r="P5072" s="12">
        <v>122</v>
      </c>
      <c r="Q5072" s="12">
        <v>122</v>
      </c>
      <c r="R5072" s="12">
        <v>503.32933477818261</v>
      </c>
      <c r="S5072" s="12" t="s">
        <v>28</v>
      </c>
      <c r="T5072" s="9" t="s">
        <v>2492</v>
      </c>
      <c r="U5072" s="9" t="s">
        <v>95</v>
      </c>
      <c r="V5072" s="9" t="s">
        <v>2492</v>
      </c>
      <c r="W5072" s="14">
        <v>3</v>
      </c>
    </row>
    <row r="5073" spans="1:23" x14ac:dyDescent="0.25">
      <c r="A5073" s="8">
        <v>5456</v>
      </c>
      <c r="B5073" s="9" t="s">
        <v>19278</v>
      </c>
      <c r="C5073" s="9" t="s">
        <v>22</v>
      </c>
      <c r="D5073" s="9" t="s">
        <v>19279</v>
      </c>
      <c r="E5073" s="18" t="s">
        <v>17472</v>
      </c>
      <c r="F5073" s="9" t="s">
        <v>19280</v>
      </c>
      <c r="G5073" s="12">
        <v>9</v>
      </c>
      <c r="H5073" s="9" t="s">
        <v>231</v>
      </c>
      <c r="I5073" s="9" t="s">
        <v>19281</v>
      </c>
      <c r="J5073" s="12">
        <v>3</v>
      </c>
      <c r="K5073" s="13">
        <v>42887</v>
      </c>
      <c r="L5073" s="86">
        <f>(Tabla2[[#This Row],[release_year]]-'VARIANZA Y DES. EST'!$L$11)^2</f>
        <v>448.60076910908901</v>
      </c>
      <c r="M5073" s="12">
        <v>1993</v>
      </c>
      <c r="N5073" s="9" t="s">
        <v>35</v>
      </c>
      <c r="O5073" s="9" t="s">
        <v>19188</v>
      </c>
      <c r="P5073" s="12">
        <v>122</v>
      </c>
      <c r="Q5073" s="12">
        <v>122</v>
      </c>
      <c r="R5073" s="12">
        <v>503.32933477818261</v>
      </c>
      <c r="S5073" s="12" t="s">
        <v>28</v>
      </c>
      <c r="T5073" s="9" t="s">
        <v>8706</v>
      </c>
      <c r="U5073" s="9" t="s">
        <v>45</v>
      </c>
      <c r="V5073" s="9" t="s">
        <v>8706</v>
      </c>
      <c r="W5073" s="14">
        <v>3</v>
      </c>
    </row>
    <row r="5074" spans="1:23" x14ac:dyDescent="0.25">
      <c r="A5074" s="8">
        <v>6071</v>
      </c>
      <c r="B5074" s="9" t="s">
        <v>19282</v>
      </c>
      <c r="C5074" s="9" t="s">
        <v>22</v>
      </c>
      <c r="D5074" s="9" t="s">
        <v>19283</v>
      </c>
      <c r="E5074" s="18" t="s">
        <v>19284</v>
      </c>
      <c r="F5074" s="9" t="s">
        <v>19285</v>
      </c>
      <c r="G5074" s="12">
        <v>8</v>
      </c>
      <c r="H5074" s="9" t="s">
        <v>7034</v>
      </c>
      <c r="I5074" s="9" t="s">
        <v>7034</v>
      </c>
      <c r="J5074" s="12">
        <v>1</v>
      </c>
      <c r="K5074" s="13">
        <v>43194</v>
      </c>
      <c r="L5074" s="86">
        <f>(Tabla2[[#This Row],[release_year]]-'VARIANZA Y DES. EST'!$L$11)^2</f>
        <v>10.1136565849629</v>
      </c>
      <c r="M5074" s="12">
        <v>2011</v>
      </c>
      <c r="N5074" s="9" t="s">
        <v>76</v>
      </c>
      <c r="O5074" s="9" t="s">
        <v>19188</v>
      </c>
      <c r="P5074" s="12">
        <v>122</v>
      </c>
      <c r="Q5074" s="12">
        <v>122</v>
      </c>
      <c r="R5074" s="12">
        <v>503.32933477818261</v>
      </c>
      <c r="S5074" s="12" t="s">
        <v>28</v>
      </c>
      <c r="T5074" s="9" t="s">
        <v>3319</v>
      </c>
      <c r="U5074" s="9" t="s">
        <v>45</v>
      </c>
      <c r="V5074" s="9" t="s">
        <v>3319</v>
      </c>
      <c r="W5074" s="14">
        <v>3</v>
      </c>
    </row>
    <row r="5075" spans="1:23" x14ac:dyDescent="0.25">
      <c r="A5075" s="8">
        <v>6104</v>
      </c>
      <c r="B5075" s="9" t="s">
        <v>19286</v>
      </c>
      <c r="C5075" s="9" t="s">
        <v>22</v>
      </c>
      <c r="D5075" s="9" t="s">
        <v>19287</v>
      </c>
      <c r="E5075" s="9" t="s">
        <v>19288</v>
      </c>
      <c r="F5075" s="9" t="s">
        <v>19289</v>
      </c>
      <c r="G5075" s="12">
        <v>9</v>
      </c>
      <c r="H5075" s="9" t="s">
        <v>518</v>
      </c>
      <c r="I5075" s="9" t="s">
        <v>518</v>
      </c>
      <c r="J5075" s="12">
        <v>1</v>
      </c>
      <c r="K5075" s="16">
        <v>43830</v>
      </c>
      <c r="L5075" s="86">
        <f>(Tabla2[[#This Row],[release_year]]-'VARIANZA Y DES. EST'!$L$11)^2</f>
        <v>66.915632286109044</v>
      </c>
      <c r="M5075" s="12">
        <v>2006</v>
      </c>
      <c r="N5075" s="9" t="s">
        <v>35</v>
      </c>
      <c r="O5075" s="9" t="s">
        <v>19188</v>
      </c>
      <c r="P5075" s="12">
        <v>122</v>
      </c>
      <c r="Q5075" s="12">
        <v>122</v>
      </c>
      <c r="R5075" s="12">
        <v>503.32933477818261</v>
      </c>
      <c r="S5075" s="12" t="s">
        <v>28</v>
      </c>
      <c r="T5075" s="9" t="s">
        <v>3319</v>
      </c>
      <c r="U5075" s="9" t="s">
        <v>45</v>
      </c>
      <c r="V5075" s="9" t="s">
        <v>3319</v>
      </c>
      <c r="W5075" s="14">
        <v>3</v>
      </c>
    </row>
    <row r="5076" spans="1:23" x14ac:dyDescent="0.25">
      <c r="A5076" s="8">
        <v>6136</v>
      </c>
      <c r="B5076" s="9" t="s">
        <v>19290</v>
      </c>
      <c r="C5076" s="9" t="s">
        <v>22</v>
      </c>
      <c r="D5076" s="9" t="s">
        <v>19291</v>
      </c>
      <c r="E5076" s="9" t="s">
        <v>18960</v>
      </c>
      <c r="F5076" s="9" t="s">
        <v>19292</v>
      </c>
      <c r="G5076" s="12">
        <v>10</v>
      </c>
      <c r="H5076" s="9" t="s">
        <v>25</v>
      </c>
      <c r="I5076" s="9" t="s">
        <v>25</v>
      </c>
      <c r="J5076" s="12">
        <v>1</v>
      </c>
      <c r="K5076" s="13">
        <v>43831</v>
      </c>
      <c r="L5076" s="86">
        <f>(Tabla2[[#This Row],[release_year]]-'VARIANZA Y DES. EST'!$L$11)^2</f>
        <v>230.43839826771367</v>
      </c>
      <c r="M5076" s="12">
        <v>1999</v>
      </c>
      <c r="N5076" s="9" t="s">
        <v>1991</v>
      </c>
      <c r="O5076" s="9" t="s">
        <v>19188</v>
      </c>
      <c r="P5076" s="12">
        <v>122</v>
      </c>
      <c r="Q5076" s="12">
        <v>122</v>
      </c>
      <c r="R5076" s="12">
        <v>503.32933477818261</v>
      </c>
      <c r="S5076" s="12" t="s">
        <v>28</v>
      </c>
      <c r="T5076" s="9" t="s">
        <v>45</v>
      </c>
      <c r="U5076" s="9" t="s">
        <v>45</v>
      </c>
      <c r="V5076" s="9" t="s">
        <v>45</v>
      </c>
      <c r="W5076" s="14">
        <v>1</v>
      </c>
    </row>
    <row r="5077" spans="1:23" x14ac:dyDescent="0.25">
      <c r="A5077" s="8">
        <v>6194</v>
      </c>
      <c r="B5077" s="9" t="s">
        <v>19293</v>
      </c>
      <c r="C5077" s="9" t="s">
        <v>22</v>
      </c>
      <c r="D5077" s="9" t="s">
        <v>19294</v>
      </c>
      <c r="E5077" s="9" t="s">
        <v>17994</v>
      </c>
      <c r="F5077" s="9" t="s">
        <v>19295</v>
      </c>
      <c r="G5077" s="12">
        <v>10</v>
      </c>
      <c r="H5077" s="9" t="s">
        <v>25</v>
      </c>
      <c r="I5077" s="9" t="s">
        <v>327</v>
      </c>
      <c r="J5077" s="12">
        <v>2</v>
      </c>
      <c r="K5077" s="13">
        <v>43348</v>
      </c>
      <c r="L5077" s="86">
        <f>(Tabla2[[#This Row],[release_year]]-'VARIANZA Y DES. EST'!$L$11)^2</f>
        <v>4.7532614447336705</v>
      </c>
      <c r="M5077" s="12">
        <v>2012</v>
      </c>
      <c r="N5077" s="9" t="s">
        <v>35</v>
      </c>
      <c r="O5077" s="9" t="s">
        <v>19188</v>
      </c>
      <c r="P5077" s="12">
        <v>122</v>
      </c>
      <c r="Q5077" s="12">
        <v>122</v>
      </c>
      <c r="R5077" s="12">
        <v>503.32933477818261</v>
      </c>
      <c r="S5077" s="12" t="s">
        <v>28</v>
      </c>
      <c r="T5077" s="9" t="s">
        <v>3625</v>
      </c>
      <c r="U5077" s="9" t="s">
        <v>95</v>
      </c>
      <c r="V5077" s="9" t="s">
        <v>3625</v>
      </c>
      <c r="W5077" s="14">
        <v>3</v>
      </c>
    </row>
    <row r="5078" spans="1:23" x14ac:dyDescent="0.25">
      <c r="A5078" s="8">
        <v>6228</v>
      </c>
      <c r="B5078" s="9" t="s">
        <v>19296</v>
      </c>
      <c r="C5078" s="9" t="s">
        <v>22</v>
      </c>
      <c r="D5078" s="9" t="s">
        <v>19297</v>
      </c>
      <c r="E5078" s="9" t="s">
        <v>19298</v>
      </c>
      <c r="F5078" s="9" t="s">
        <v>19299</v>
      </c>
      <c r="G5078" s="12">
        <v>3</v>
      </c>
      <c r="H5078" s="9" t="s">
        <v>3836</v>
      </c>
      <c r="I5078" s="9" t="s">
        <v>3836</v>
      </c>
      <c r="J5078" s="12">
        <v>1</v>
      </c>
      <c r="K5078" s="13">
        <v>43306</v>
      </c>
      <c r="L5078" s="86">
        <f>(Tabla2[[#This Row],[release_year]]-'VARIANZA Y DES. EST'!$L$11)^2</f>
        <v>17.47405172519213</v>
      </c>
      <c r="M5078" s="12">
        <v>2010</v>
      </c>
      <c r="N5078" s="9" t="s">
        <v>76</v>
      </c>
      <c r="O5078" s="9" t="s">
        <v>19188</v>
      </c>
      <c r="P5078" s="12">
        <v>122</v>
      </c>
      <c r="Q5078" s="12">
        <v>122</v>
      </c>
      <c r="R5078" s="12">
        <v>503.32933477818261</v>
      </c>
      <c r="S5078" s="12" t="s">
        <v>28</v>
      </c>
      <c r="T5078" s="9" t="s">
        <v>4211</v>
      </c>
      <c r="U5078" s="9" t="s">
        <v>38</v>
      </c>
      <c r="V5078" s="9" t="s">
        <v>4211</v>
      </c>
      <c r="W5078" s="14">
        <v>2</v>
      </c>
    </row>
    <row r="5079" spans="1:23" x14ac:dyDescent="0.25">
      <c r="A5079" s="8">
        <v>6232</v>
      </c>
      <c r="B5079" s="9" t="s">
        <v>19300</v>
      </c>
      <c r="C5079" s="9" t="s">
        <v>22</v>
      </c>
      <c r="D5079" s="9" t="s">
        <v>19301</v>
      </c>
      <c r="E5079" s="18" t="s">
        <v>19302</v>
      </c>
      <c r="F5079" s="9" t="s">
        <v>19303</v>
      </c>
      <c r="G5079" s="12">
        <v>6</v>
      </c>
      <c r="H5079" s="9" t="s">
        <v>390</v>
      </c>
      <c r="I5079" s="9" t="s">
        <v>390</v>
      </c>
      <c r="J5079" s="12">
        <v>1</v>
      </c>
      <c r="K5079" s="13">
        <v>43344</v>
      </c>
      <c r="L5079" s="86">
        <f>(Tabla2[[#This Row],[release_year]]-'VARIANZA Y DES. EST'!$L$11)^2</f>
        <v>0.67207602404598188</v>
      </c>
      <c r="M5079" s="12">
        <v>2015</v>
      </c>
      <c r="N5079" s="9" t="s">
        <v>76</v>
      </c>
      <c r="O5079" s="9" t="s">
        <v>19188</v>
      </c>
      <c r="P5079" s="12">
        <v>122</v>
      </c>
      <c r="Q5079" s="12">
        <v>122</v>
      </c>
      <c r="R5079" s="12">
        <v>503.32933477818261</v>
      </c>
      <c r="S5079" s="12" t="s">
        <v>28</v>
      </c>
      <c r="T5079" s="9" t="s">
        <v>171</v>
      </c>
      <c r="U5079" s="9" t="s">
        <v>57</v>
      </c>
      <c r="V5079" s="9" t="s">
        <v>171</v>
      </c>
      <c r="W5079" s="14">
        <v>3</v>
      </c>
    </row>
    <row r="5080" spans="1:23" x14ac:dyDescent="0.25">
      <c r="A5080" s="8">
        <v>6958</v>
      </c>
      <c r="B5080" s="9" t="s">
        <v>19304</v>
      </c>
      <c r="C5080" s="9" t="s">
        <v>22</v>
      </c>
      <c r="D5080" s="9" t="s">
        <v>19305</v>
      </c>
      <c r="E5080" s="9" t="s">
        <v>18564</v>
      </c>
      <c r="F5080" s="9" t="s">
        <v>19306</v>
      </c>
      <c r="G5080" s="12">
        <v>12</v>
      </c>
      <c r="H5080" s="9" t="s">
        <v>25</v>
      </c>
      <c r="I5080" s="9" t="s">
        <v>25</v>
      </c>
      <c r="J5080" s="12">
        <v>1</v>
      </c>
      <c r="K5080" s="13">
        <v>43435</v>
      </c>
      <c r="L5080" s="86">
        <f>(Tabla2[[#This Row],[release_year]]-'VARIANZA Y DES. EST'!$L$11)^2</f>
        <v>103.6364225665675</v>
      </c>
      <c r="M5080" s="12">
        <v>2004</v>
      </c>
      <c r="N5080" s="9" t="s">
        <v>43</v>
      </c>
      <c r="O5080" s="9" t="s">
        <v>19188</v>
      </c>
      <c r="P5080" s="12">
        <v>122</v>
      </c>
      <c r="Q5080" s="12">
        <v>122</v>
      </c>
      <c r="R5080" s="12">
        <v>503.32933477818261</v>
      </c>
      <c r="S5080" s="12" t="s">
        <v>28</v>
      </c>
      <c r="T5080" s="9" t="s">
        <v>13525</v>
      </c>
      <c r="U5080" s="9" t="s">
        <v>38</v>
      </c>
      <c r="V5080" s="9" t="s">
        <v>13525</v>
      </c>
      <c r="W5080" s="14">
        <v>3</v>
      </c>
    </row>
    <row r="5081" spans="1:23" x14ac:dyDescent="0.25">
      <c r="A5081" s="8">
        <v>7085</v>
      </c>
      <c r="B5081" s="9" t="s">
        <v>19307</v>
      </c>
      <c r="C5081" s="9" t="s">
        <v>22</v>
      </c>
      <c r="D5081" s="9" t="s">
        <v>19308</v>
      </c>
      <c r="E5081" s="9" t="s">
        <v>19309</v>
      </c>
      <c r="F5081" s="9" t="s">
        <v>19310</v>
      </c>
      <c r="G5081" s="12">
        <v>10</v>
      </c>
      <c r="H5081" s="9" t="s">
        <v>468</v>
      </c>
      <c r="I5081" s="9" t="s">
        <v>468</v>
      </c>
      <c r="J5081" s="12">
        <v>1</v>
      </c>
      <c r="K5081" s="13">
        <v>43831</v>
      </c>
      <c r="L5081" s="86">
        <f>(Tabla2[[#This Row],[release_year]]-'VARIANZA Y DES. EST'!$L$11)^2</f>
        <v>1.3928663045044412</v>
      </c>
      <c r="M5081" s="12">
        <v>2013</v>
      </c>
      <c r="N5081" s="9" t="s">
        <v>43</v>
      </c>
      <c r="O5081" s="9" t="s">
        <v>19188</v>
      </c>
      <c r="P5081" s="12">
        <v>122</v>
      </c>
      <c r="Q5081" s="12">
        <v>122</v>
      </c>
      <c r="R5081" s="12">
        <v>503.32933477818261</v>
      </c>
      <c r="S5081" s="12" t="s">
        <v>28</v>
      </c>
      <c r="T5081" s="9" t="s">
        <v>2492</v>
      </c>
      <c r="U5081" s="9" t="s">
        <v>95</v>
      </c>
      <c r="V5081" s="9" t="s">
        <v>2492</v>
      </c>
      <c r="W5081" s="14">
        <v>3</v>
      </c>
    </row>
    <row r="5082" spans="1:23" x14ac:dyDescent="0.25">
      <c r="A5082" s="8">
        <v>7634</v>
      </c>
      <c r="B5082" s="9" t="s">
        <v>19311</v>
      </c>
      <c r="C5082" s="9" t="s">
        <v>22</v>
      </c>
      <c r="D5082" s="9" t="s">
        <v>19312</v>
      </c>
      <c r="E5082" s="18" t="s">
        <v>19313</v>
      </c>
      <c r="F5082" s="9" t="s">
        <v>19314</v>
      </c>
      <c r="G5082" s="12">
        <v>5</v>
      </c>
      <c r="H5082" s="9" t="s">
        <v>126</v>
      </c>
      <c r="I5082" s="9" t="s">
        <v>126</v>
      </c>
      <c r="J5082" s="12">
        <v>1</v>
      </c>
      <c r="K5082" s="16">
        <v>43462</v>
      </c>
      <c r="L5082" s="86">
        <f>(Tabla2[[#This Row],[release_year]]-'VARIANZA Y DES. EST'!$L$11)^2</f>
        <v>3.3116808838167522</v>
      </c>
      <c r="M5082" s="12">
        <v>2016</v>
      </c>
      <c r="N5082" s="9" t="s">
        <v>1991</v>
      </c>
      <c r="O5082" s="9" t="s">
        <v>19188</v>
      </c>
      <c r="P5082" s="12">
        <v>122</v>
      </c>
      <c r="Q5082" s="12">
        <v>122</v>
      </c>
      <c r="R5082" s="12">
        <v>503.32933477818261</v>
      </c>
      <c r="S5082" s="12" t="s">
        <v>28</v>
      </c>
      <c r="T5082" s="9" t="s">
        <v>756</v>
      </c>
      <c r="U5082" s="9" t="s">
        <v>57</v>
      </c>
      <c r="V5082" s="9" t="s">
        <v>756</v>
      </c>
      <c r="W5082" s="14">
        <v>3</v>
      </c>
    </row>
    <row r="5083" spans="1:23" x14ac:dyDescent="0.25">
      <c r="A5083" s="8">
        <v>7639</v>
      </c>
      <c r="B5083" s="9" t="s">
        <v>19315</v>
      </c>
      <c r="C5083" s="9" t="s">
        <v>22</v>
      </c>
      <c r="D5083" s="9" t="s">
        <v>19316</v>
      </c>
      <c r="E5083" s="9" t="s">
        <v>7706</v>
      </c>
      <c r="F5083" s="9" t="s">
        <v>19317</v>
      </c>
      <c r="G5083" s="12">
        <v>10</v>
      </c>
      <c r="H5083" s="9" t="s">
        <v>25</v>
      </c>
      <c r="I5083" s="9" t="s">
        <v>25</v>
      </c>
      <c r="J5083" s="12">
        <v>1</v>
      </c>
      <c r="K5083" s="13">
        <v>43739</v>
      </c>
      <c r="L5083" s="86">
        <f>(Tabla2[[#This Row],[release_year]]-'VARIANZA Y DES. EST'!$L$11)^2</f>
        <v>51.555237145879822</v>
      </c>
      <c r="M5083" s="12">
        <v>2007</v>
      </c>
      <c r="N5083" s="9" t="s">
        <v>43</v>
      </c>
      <c r="O5083" s="9" t="s">
        <v>19188</v>
      </c>
      <c r="P5083" s="12">
        <v>122</v>
      </c>
      <c r="Q5083" s="12">
        <v>122</v>
      </c>
      <c r="R5083" s="12">
        <v>503.32933477818261</v>
      </c>
      <c r="S5083" s="12" t="s">
        <v>28</v>
      </c>
      <c r="T5083" s="9" t="s">
        <v>4567</v>
      </c>
      <c r="U5083" s="9" t="s">
        <v>38</v>
      </c>
      <c r="V5083" s="9" t="s">
        <v>4567</v>
      </c>
      <c r="W5083" s="14">
        <v>2</v>
      </c>
    </row>
    <row r="5084" spans="1:23" x14ac:dyDescent="0.25">
      <c r="A5084" s="8">
        <v>7681</v>
      </c>
      <c r="B5084" s="9" t="s">
        <v>19318</v>
      </c>
      <c r="C5084" s="9" t="s">
        <v>22</v>
      </c>
      <c r="D5084" s="9" t="s">
        <v>19319</v>
      </c>
      <c r="E5084" s="9" t="s">
        <v>19320</v>
      </c>
      <c r="F5084" s="9" t="s">
        <v>19321</v>
      </c>
      <c r="G5084" s="12">
        <v>8</v>
      </c>
      <c r="H5084" s="9" t="s">
        <v>518</v>
      </c>
      <c r="I5084" s="9" t="s">
        <v>518</v>
      </c>
      <c r="J5084" s="12">
        <v>1</v>
      </c>
      <c r="K5084" s="13">
        <v>43313</v>
      </c>
      <c r="L5084" s="86">
        <f>(Tabla2[[#This Row],[release_year]]-'VARIANZA Y DES. EST'!$L$11)^2</f>
        <v>7.9512857435875226</v>
      </c>
      <c r="M5084" s="12">
        <v>2017</v>
      </c>
      <c r="N5084" s="9" t="s">
        <v>35</v>
      </c>
      <c r="O5084" s="9" t="s">
        <v>19188</v>
      </c>
      <c r="P5084" s="12">
        <v>122</v>
      </c>
      <c r="Q5084" s="12">
        <v>122</v>
      </c>
      <c r="R5084" s="12">
        <v>503.32933477818261</v>
      </c>
      <c r="S5084" s="12" t="s">
        <v>28</v>
      </c>
      <c r="T5084" s="9" t="s">
        <v>2492</v>
      </c>
      <c r="U5084" s="9" t="s">
        <v>95</v>
      </c>
      <c r="V5084" s="9" t="s">
        <v>2492</v>
      </c>
      <c r="W5084" s="14">
        <v>3</v>
      </c>
    </row>
    <row r="5085" spans="1:23" x14ac:dyDescent="0.25">
      <c r="A5085" s="8">
        <v>7832</v>
      </c>
      <c r="B5085" s="9" t="s">
        <v>19322</v>
      </c>
      <c r="C5085" s="9" t="s">
        <v>22</v>
      </c>
      <c r="D5085" s="9" t="s">
        <v>19323</v>
      </c>
      <c r="E5085" s="9" t="s">
        <v>19324</v>
      </c>
      <c r="F5085" s="9" t="s">
        <v>19325</v>
      </c>
      <c r="G5085" s="12">
        <v>10</v>
      </c>
      <c r="H5085" s="9" t="s">
        <v>1349</v>
      </c>
      <c r="I5085" s="9" t="s">
        <v>1349</v>
      </c>
      <c r="J5085" s="12">
        <v>1</v>
      </c>
      <c r="K5085" s="13">
        <v>43611</v>
      </c>
      <c r="L5085" s="86">
        <f>(Tabla2[[#This Row],[release_year]]-'VARIANZA Y DES. EST'!$L$11)^2</f>
        <v>14.590890603358293</v>
      </c>
      <c r="M5085" s="12">
        <v>2018</v>
      </c>
      <c r="N5085" s="9" t="s">
        <v>76</v>
      </c>
      <c r="O5085" s="9" t="s">
        <v>19188</v>
      </c>
      <c r="P5085" s="12">
        <v>122</v>
      </c>
      <c r="Q5085" s="12">
        <v>122</v>
      </c>
      <c r="R5085" s="12">
        <v>503.32933477818261</v>
      </c>
      <c r="S5085" s="12" t="s">
        <v>28</v>
      </c>
      <c r="T5085" s="9" t="s">
        <v>17701</v>
      </c>
      <c r="U5085" s="9" t="s">
        <v>38</v>
      </c>
      <c r="V5085" s="9" t="s">
        <v>17701</v>
      </c>
      <c r="W5085" s="14">
        <v>3</v>
      </c>
    </row>
    <row r="5086" spans="1:23" x14ac:dyDescent="0.25">
      <c r="A5086" s="8">
        <v>7889</v>
      </c>
      <c r="B5086" s="9" t="s">
        <v>19326</v>
      </c>
      <c r="C5086" s="9" t="s">
        <v>22</v>
      </c>
      <c r="D5086" s="9" t="s">
        <v>19327</v>
      </c>
      <c r="E5086" s="9" t="s">
        <v>19328</v>
      </c>
      <c r="F5086" s="9" t="s">
        <v>19329</v>
      </c>
      <c r="G5086" s="12">
        <v>8</v>
      </c>
      <c r="H5086" s="9" t="s">
        <v>518</v>
      </c>
      <c r="I5086" s="9" t="s">
        <v>19330</v>
      </c>
      <c r="J5086" s="12">
        <v>2</v>
      </c>
      <c r="K5086" s="13">
        <v>43040</v>
      </c>
      <c r="L5086" s="86">
        <f>(Tabla2[[#This Row],[release_year]]-'VARIANZA Y DES. EST'!$L$11)^2</f>
        <v>3.2471164275211517E-2</v>
      </c>
      <c r="M5086" s="12">
        <v>2014</v>
      </c>
      <c r="N5086" s="9" t="s">
        <v>35</v>
      </c>
      <c r="O5086" s="9" t="s">
        <v>19188</v>
      </c>
      <c r="P5086" s="12">
        <v>122</v>
      </c>
      <c r="Q5086" s="12">
        <v>122</v>
      </c>
      <c r="R5086" s="12">
        <v>503.32933477818261</v>
      </c>
      <c r="S5086" s="12" t="s">
        <v>28</v>
      </c>
      <c r="T5086" s="9" t="s">
        <v>19331</v>
      </c>
      <c r="U5086" s="9" t="s">
        <v>38</v>
      </c>
      <c r="V5086" s="9" t="s">
        <v>19331</v>
      </c>
      <c r="W5086" s="14">
        <v>3</v>
      </c>
    </row>
    <row r="5087" spans="1:23" x14ac:dyDescent="0.25">
      <c r="A5087" s="8">
        <v>7932</v>
      </c>
      <c r="B5087" s="9" t="s">
        <v>19332</v>
      </c>
      <c r="C5087" s="9" t="s">
        <v>22</v>
      </c>
      <c r="D5087" s="9" t="s">
        <v>19333</v>
      </c>
      <c r="E5087" s="9" t="s">
        <v>19334</v>
      </c>
      <c r="F5087" s="9" t="s">
        <v>19335</v>
      </c>
      <c r="G5087" s="12">
        <v>6</v>
      </c>
      <c r="H5087" s="9" t="s">
        <v>518</v>
      </c>
      <c r="I5087" s="9" t="s">
        <v>518</v>
      </c>
      <c r="J5087" s="12">
        <v>1</v>
      </c>
      <c r="K5087" s="13">
        <v>43101</v>
      </c>
      <c r="L5087" s="86">
        <f>(Tabla2[[#This Row],[release_year]]-'VARIANZA Y DES. EST'!$L$11)^2</f>
        <v>38.194842005650592</v>
      </c>
      <c r="M5087" s="12">
        <v>2008</v>
      </c>
      <c r="N5087" s="9" t="s">
        <v>35</v>
      </c>
      <c r="O5087" s="9" t="s">
        <v>19188</v>
      </c>
      <c r="P5087" s="12">
        <v>122</v>
      </c>
      <c r="Q5087" s="12">
        <v>122</v>
      </c>
      <c r="R5087" s="12">
        <v>503.32933477818261</v>
      </c>
      <c r="S5087" s="12" t="s">
        <v>28</v>
      </c>
      <c r="T5087" s="9" t="s">
        <v>2492</v>
      </c>
      <c r="U5087" s="9" t="s">
        <v>95</v>
      </c>
      <c r="V5087" s="9" t="s">
        <v>2492</v>
      </c>
      <c r="W5087" s="14">
        <v>3</v>
      </c>
    </row>
    <row r="5088" spans="1:23" x14ac:dyDescent="0.25">
      <c r="A5088" s="8">
        <v>8009</v>
      </c>
      <c r="B5088" s="9" t="s">
        <v>19336</v>
      </c>
      <c r="C5088" s="9" t="s">
        <v>22</v>
      </c>
      <c r="D5088" s="9" t="s">
        <v>19337</v>
      </c>
      <c r="E5088" s="9" t="s">
        <v>19338</v>
      </c>
      <c r="F5088" s="9" t="s">
        <v>19339</v>
      </c>
      <c r="G5088" s="12">
        <v>8</v>
      </c>
      <c r="H5088" s="9" t="s">
        <v>518</v>
      </c>
      <c r="I5088" s="9" t="s">
        <v>518</v>
      </c>
      <c r="J5088" s="12">
        <v>1</v>
      </c>
      <c r="K5088" s="16">
        <v>43403</v>
      </c>
      <c r="L5088" s="86">
        <f>(Tabla2[[#This Row],[release_year]]-'VARIANZA Y DES. EST'!$L$11)^2</f>
        <v>3.3116808838167522</v>
      </c>
      <c r="M5088" s="12">
        <v>2016</v>
      </c>
      <c r="N5088" s="9" t="s">
        <v>35</v>
      </c>
      <c r="O5088" s="9" t="s">
        <v>19188</v>
      </c>
      <c r="P5088" s="12">
        <v>122</v>
      </c>
      <c r="Q5088" s="12">
        <v>122</v>
      </c>
      <c r="R5088" s="12">
        <v>503.32933477818261</v>
      </c>
      <c r="S5088" s="12" t="s">
        <v>28</v>
      </c>
      <c r="T5088" s="9" t="s">
        <v>70</v>
      </c>
      <c r="U5088" s="9" t="s">
        <v>45</v>
      </c>
      <c r="V5088" s="9" t="s">
        <v>70</v>
      </c>
      <c r="W5088" s="14">
        <v>2</v>
      </c>
    </row>
    <row r="5089" spans="1:23" x14ac:dyDescent="0.25">
      <c r="A5089" s="8">
        <v>8224</v>
      </c>
      <c r="B5089" s="9" t="s">
        <v>19340</v>
      </c>
      <c r="C5089" s="9" t="s">
        <v>22</v>
      </c>
      <c r="D5089" s="9" t="s">
        <v>19341</v>
      </c>
      <c r="E5089" s="9" t="s">
        <v>17050</v>
      </c>
      <c r="F5089" s="18" t="s">
        <v>19342</v>
      </c>
      <c r="G5089" s="12">
        <v>10</v>
      </c>
      <c r="H5089" s="9" t="s">
        <v>25</v>
      </c>
      <c r="I5089" s="9" t="s">
        <v>25</v>
      </c>
      <c r="J5089" s="12">
        <v>1</v>
      </c>
      <c r="K5089" s="13">
        <v>43770</v>
      </c>
      <c r="L5089" s="86">
        <f>(Tabla2[[#This Row],[release_year]]-'VARIANZA Y DES. EST'!$L$11)^2</f>
        <v>51.555237145879822</v>
      </c>
      <c r="M5089" s="12">
        <v>2007</v>
      </c>
      <c r="N5089" s="9" t="s">
        <v>1991</v>
      </c>
      <c r="O5089" s="9" t="s">
        <v>19188</v>
      </c>
      <c r="P5089" s="12">
        <v>122</v>
      </c>
      <c r="Q5089" s="12">
        <v>122</v>
      </c>
      <c r="R5089" s="12">
        <v>503.32933477818261</v>
      </c>
      <c r="S5089" s="12" t="s">
        <v>28</v>
      </c>
      <c r="T5089" s="9" t="s">
        <v>2709</v>
      </c>
      <c r="U5089" s="9" t="s">
        <v>45</v>
      </c>
      <c r="V5089" s="9" t="s">
        <v>2709</v>
      </c>
      <c r="W5089" s="14">
        <v>2</v>
      </c>
    </row>
    <row r="5090" spans="1:23" x14ac:dyDescent="0.25">
      <c r="A5090" s="8">
        <v>8518</v>
      </c>
      <c r="B5090" s="9" t="s">
        <v>19343</v>
      </c>
      <c r="C5090" s="9" t="s">
        <v>22</v>
      </c>
      <c r="D5090" s="9" t="s">
        <v>19344</v>
      </c>
      <c r="E5090" s="9" t="s">
        <v>19345</v>
      </c>
      <c r="F5090" s="9" t="s">
        <v>19346</v>
      </c>
      <c r="G5090" s="12">
        <v>10</v>
      </c>
      <c r="H5090" s="9" t="s">
        <v>25</v>
      </c>
      <c r="I5090" s="9" t="s">
        <v>25</v>
      </c>
      <c r="J5090" s="12">
        <v>1</v>
      </c>
      <c r="K5090" s="13">
        <v>42903</v>
      </c>
      <c r="L5090" s="86">
        <f>(Tabla2[[#This Row],[release_year]]-'VARIANZA Y DES. EST'!$L$11)^2</f>
        <v>0.67207602404598188</v>
      </c>
      <c r="M5090" s="12">
        <v>2015</v>
      </c>
      <c r="N5090" s="9" t="s">
        <v>1991</v>
      </c>
      <c r="O5090" s="9" t="s">
        <v>19188</v>
      </c>
      <c r="P5090" s="12">
        <v>122</v>
      </c>
      <c r="Q5090" s="12">
        <v>122</v>
      </c>
      <c r="R5090" s="12">
        <v>503.32933477818261</v>
      </c>
      <c r="S5090" s="12" t="s">
        <v>28</v>
      </c>
      <c r="T5090" s="9" t="s">
        <v>3998</v>
      </c>
      <c r="U5090" s="9" t="s">
        <v>45</v>
      </c>
      <c r="V5090" s="9" t="s">
        <v>3998</v>
      </c>
      <c r="W5090" s="14">
        <v>3</v>
      </c>
    </row>
    <row r="5091" spans="1:23" x14ac:dyDescent="0.25">
      <c r="A5091" s="8">
        <v>8580</v>
      </c>
      <c r="B5091" s="9" t="s">
        <v>19347</v>
      </c>
      <c r="C5091" s="9" t="s">
        <v>22</v>
      </c>
      <c r="D5091" s="9" t="s">
        <v>19348</v>
      </c>
      <c r="E5091" s="18" t="s">
        <v>19349</v>
      </c>
      <c r="F5091" s="9" t="s">
        <v>19350</v>
      </c>
      <c r="G5091" s="12">
        <v>10</v>
      </c>
      <c r="H5091" s="9" t="s">
        <v>3836</v>
      </c>
      <c r="I5091" s="9" t="s">
        <v>3836</v>
      </c>
      <c r="J5091" s="12">
        <v>1</v>
      </c>
      <c r="K5091" s="13">
        <v>43115</v>
      </c>
      <c r="L5091" s="86">
        <f>(Tabla2[[#This Row],[release_year]]-'VARIANZA Y DES. EST'!$L$11)^2</f>
        <v>7.9512857435875226</v>
      </c>
      <c r="M5091" s="12">
        <v>2017</v>
      </c>
      <c r="N5091" s="9" t="s">
        <v>76</v>
      </c>
      <c r="O5091" s="9" t="s">
        <v>19188</v>
      </c>
      <c r="P5091" s="12">
        <v>122</v>
      </c>
      <c r="Q5091" s="12">
        <v>122</v>
      </c>
      <c r="R5091" s="12">
        <v>503.32933477818261</v>
      </c>
      <c r="S5091" s="12" t="s">
        <v>28</v>
      </c>
      <c r="T5091" s="9" t="s">
        <v>16009</v>
      </c>
      <c r="U5091" s="9" t="s">
        <v>38</v>
      </c>
      <c r="V5091" s="9" t="s">
        <v>16009</v>
      </c>
      <c r="W5091" s="14">
        <v>3</v>
      </c>
    </row>
    <row r="5092" spans="1:23" x14ac:dyDescent="0.25">
      <c r="A5092" s="8">
        <v>397</v>
      </c>
      <c r="B5092" s="9" t="s">
        <v>19351</v>
      </c>
      <c r="C5092" s="9" t="s">
        <v>22</v>
      </c>
      <c r="D5092" s="9" t="s">
        <v>19352</v>
      </c>
      <c r="E5092" s="9" t="s">
        <v>19353</v>
      </c>
      <c r="F5092" s="9" t="s">
        <v>19354</v>
      </c>
      <c r="G5092" s="12">
        <v>10</v>
      </c>
      <c r="H5092" s="12"/>
      <c r="I5092" s="9"/>
      <c r="J5092" s="12">
        <v>0</v>
      </c>
      <c r="K5092" s="13">
        <v>44400</v>
      </c>
      <c r="L5092" s="86">
        <f>(Tabla2[[#This Row],[release_year]]-'VARIANZA Y DES. EST'!$L$11)^2</f>
        <v>46.509705182670608</v>
      </c>
      <c r="M5092" s="12">
        <v>2021</v>
      </c>
      <c r="N5092" s="9" t="s">
        <v>76</v>
      </c>
      <c r="O5092" s="9" t="s">
        <v>19355</v>
      </c>
      <c r="P5092" s="12">
        <v>123</v>
      </c>
      <c r="Q5092" s="12">
        <v>123</v>
      </c>
      <c r="R5092" s="12">
        <v>549.19933967134853</v>
      </c>
      <c r="S5092" s="12" t="s">
        <v>28</v>
      </c>
      <c r="T5092" s="9" t="s">
        <v>17701</v>
      </c>
      <c r="U5092" s="9" t="s">
        <v>38</v>
      </c>
      <c r="V5092" s="9" t="s">
        <v>17701</v>
      </c>
      <c r="W5092" s="14">
        <v>3</v>
      </c>
    </row>
    <row r="5093" spans="1:23" x14ac:dyDescent="0.25">
      <c r="A5093" s="8">
        <v>444</v>
      </c>
      <c r="B5093" s="9" t="s">
        <v>19356</v>
      </c>
      <c r="C5093" s="9" t="s">
        <v>22</v>
      </c>
      <c r="D5093" s="9" t="s">
        <v>19357</v>
      </c>
      <c r="E5093" s="18" t="s">
        <v>19358</v>
      </c>
      <c r="F5093" s="9" t="s">
        <v>19359</v>
      </c>
      <c r="G5093" s="12">
        <v>14</v>
      </c>
      <c r="H5093" s="12"/>
      <c r="I5093" s="9"/>
      <c r="J5093" s="12">
        <v>0</v>
      </c>
      <c r="K5093" s="13">
        <v>44393</v>
      </c>
      <c r="L5093" s="86">
        <f>(Tabla2[[#This Row],[release_year]]-'VARIANZA Y DES. EST'!$L$11)^2</f>
        <v>230.43839826771367</v>
      </c>
      <c r="M5093" s="12">
        <v>1999</v>
      </c>
      <c r="N5093" s="9" t="s">
        <v>1991</v>
      </c>
      <c r="O5093" s="9" t="s">
        <v>19355</v>
      </c>
      <c r="P5093" s="12">
        <v>123</v>
      </c>
      <c r="Q5093" s="12">
        <v>123</v>
      </c>
      <c r="R5093" s="12">
        <v>549.19933967134853</v>
      </c>
      <c r="S5093" s="12" t="s">
        <v>28</v>
      </c>
      <c r="T5093" s="9" t="s">
        <v>859</v>
      </c>
      <c r="U5093" s="9" t="s">
        <v>95</v>
      </c>
      <c r="V5093" s="9" t="s">
        <v>859</v>
      </c>
      <c r="W5093" s="14">
        <v>2</v>
      </c>
    </row>
    <row r="5094" spans="1:23" x14ac:dyDescent="0.25">
      <c r="A5094" s="8">
        <v>592</v>
      </c>
      <c r="B5094" s="9" t="s">
        <v>19360</v>
      </c>
      <c r="C5094" s="9" t="s">
        <v>22</v>
      </c>
      <c r="D5094" s="9" t="s">
        <v>19361</v>
      </c>
      <c r="E5094" s="9" t="s">
        <v>14830</v>
      </c>
      <c r="F5094" s="9" t="s">
        <v>19362</v>
      </c>
      <c r="G5094" s="12">
        <v>14</v>
      </c>
      <c r="H5094" s="9" t="s">
        <v>25</v>
      </c>
      <c r="I5094" s="9" t="s">
        <v>25</v>
      </c>
      <c r="J5094" s="12">
        <v>1</v>
      </c>
      <c r="K5094" s="13">
        <v>44378</v>
      </c>
      <c r="L5094" s="86">
        <f>(Tabla2[[#This Row],[release_year]]-'VARIANZA Y DES. EST'!$L$11)^2</f>
        <v>38.194842005650592</v>
      </c>
      <c r="M5094" s="12">
        <v>2008</v>
      </c>
      <c r="N5094" s="9" t="s">
        <v>43</v>
      </c>
      <c r="O5094" s="9" t="s">
        <v>19355</v>
      </c>
      <c r="P5094" s="12">
        <v>123</v>
      </c>
      <c r="Q5094" s="12">
        <v>123</v>
      </c>
      <c r="R5094" s="12">
        <v>549.19933967134853</v>
      </c>
      <c r="S5094" s="12" t="s">
        <v>28</v>
      </c>
      <c r="T5094" s="9" t="s">
        <v>4008</v>
      </c>
      <c r="U5094" s="9" t="s">
        <v>45</v>
      </c>
      <c r="V5094" s="9" t="s">
        <v>4008</v>
      </c>
      <c r="W5094" s="14">
        <v>2</v>
      </c>
    </row>
    <row r="5095" spans="1:23" x14ac:dyDescent="0.25">
      <c r="A5095" s="8">
        <v>982</v>
      </c>
      <c r="B5095" s="9" t="s">
        <v>19363</v>
      </c>
      <c r="C5095" s="9" t="s">
        <v>22</v>
      </c>
      <c r="D5095" s="9" t="s">
        <v>19364</v>
      </c>
      <c r="E5095" s="9" t="s">
        <v>19284</v>
      </c>
      <c r="F5095" s="9" t="s">
        <v>19365</v>
      </c>
      <c r="G5095" s="12">
        <v>10</v>
      </c>
      <c r="H5095" s="9" t="s">
        <v>7034</v>
      </c>
      <c r="I5095" s="9" t="s">
        <v>7034</v>
      </c>
      <c r="J5095" s="12">
        <v>1</v>
      </c>
      <c r="K5095" s="13">
        <v>44309</v>
      </c>
      <c r="L5095" s="86">
        <f>(Tabla2[[#This Row],[release_year]]-'VARIANZA Y DES. EST'!$L$11)^2</f>
        <v>103.6364225665675</v>
      </c>
      <c r="M5095" s="12">
        <v>2004</v>
      </c>
      <c r="N5095" s="9" t="s">
        <v>76</v>
      </c>
      <c r="O5095" s="9" t="s">
        <v>19355</v>
      </c>
      <c r="P5095" s="12">
        <v>123</v>
      </c>
      <c r="Q5095" s="12">
        <v>123</v>
      </c>
      <c r="R5095" s="12">
        <v>549.19933967134853</v>
      </c>
      <c r="S5095" s="12" t="s">
        <v>28</v>
      </c>
      <c r="T5095" s="9" t="s">
        <v>4337</v>
      </c>
      <c r="U5095" s="9" t="s">
        <v>38</v>
      </c>
      <c r="V5095" s="9" t="s">
        <v>4337</v>
      </c>
      <c r="W5095" s="14">
        <v>3</v>
      </c>
    </row>
    <row r="5096" spans="1:23" x14ac:dyDescent="0.25">
      <c r="A5096" s="8">
        <v>1034</v>
      </c>
      <c r="B5096" s="9" t="s">
        <v>19366</v>
      </c>
      <c r="C5096" s="9" t="s">
        <v>22</v>
      </c>
      <c r="D5096" s="9" t="s">
        <v>19367</v>
      </c>
      <c r="E5096" s="9" t="s">
        <v>14678</v>
      </c>
      <c r="F5096" s="9" t="s">
        <v>19368</v>
      </c>
      <c r="G5096" s="12">
        <v>10</v>
      </c>
      <c r="H5096" s="9" t="s">
        <v>126</v>
      </c>
      <c r="I5096" s="9" t="s">
        <v>5999</v>
      </c>
      <c r="J5096" s="12">
        <v>3</v>
      </c>
      <c r="K5096" s="13">
        <v>44302</v>
      </c>
      <c r="L5096" s="86">
        <f>(Tabla2[[#This Row],[release_year]]-'VARIANZA Y DES. EST'!$L$11)^2</f>
        <v>1.3928663045044412</v>
      </c>
      <c r="M5096" s="12">
        <v>2013</v>
      </c>
      <c r="N5096" s="9" t="s">
        <v>1991</v>
      </c>
      <c r="O5096" s="9" t="s">
        <v>19355</v>
      </c>
      <c r="P5096" s="12">
        <v>123</v>
      </c>
      <c r="Q5096" s="12">
        <v>123</v>
      </c>
      <c r="R5096" s="12">
        <v>549.19933967134853</v>
      </c>
      <c r="S5096" s="12" t="s">
        <v>28</v>
      </c>
      <c r="T5096" s="9" t="s">
        <v>2930</v>
      </c>
      <c r="U5096" s="9" t="s">
        <v>38</v>
      </c>
      <c r="V5096" s="9" t="s">
        <v>2930</v>
      </c>
      <c r="W5096" s="14">
        <v>3</v>
      </c>
    </row>
    <row r="5097" spans="1:23" x14ac:dyDescent="0.25">
      <c r="A5097" s="8">
        <v>1287</v>
      </c>
      <c r="B5097" s="9" t="s">
        <v>19369</v>
      </c>
      <c r="C5097" s="9" t="s">
        <v>22</v>
      </c>
      <c r="D5097" s="9" t="s">
        <v>19370</v>
      </c>
      <c r="E5097" s="9" t="s">
        <v>19371</v>
      </c>
      <c r="F5097" s="9" t="s">
        <v>19372</v>
      </c>
      <c r="G5097" s="12">
        <v>10</v>
      </c>
      <c r="H5097" s="9" t="s">
        <v>4237</v>
      </c>
      <c r="I5097" s="9" t="s">
        <v>4237</v>
      </c>
      <c r="J5097" s="12">
        <v>1</v>
      </c>
      <c r="K5097" s="13">
        <v>44247</v>
      </c>
      <c r="L5097" s="86">
        <f>(Tabla2[[#This Row],[release_year]]-'VARIANZA Y DES. EST'!$L$11)^2</f>
        <v>33.870100322899837</v>
      </c>
      <c r="M5097" s="12">
        <v>2020</v>
      </c>
      <c r="N5097" s="9" t="s">
        <v>76</v>
      </c>
      <c r="O5097" s="9" t="s">
        <v>19355</v>
      </c>
      <c r="P5097" s="12">
        <v>123</v>
      </c>
      <c r="Q5097" s="12">
        <v>123</v>
      </c>
      <c r="R5097" s="12">
        <v>549.19933967134853</v>
      </c>
      <c r="S5097" s="12" t="s">
        <v>28</v>
      </c>
      <c r="T5097" s="9" t="s">
        <v>94</v>
      </c>
      <c r="U5097" s="9" t="s">
        <v>95</v>
      </c>
      <c r="V5097" s="9" t="s">
        <v>94</v>
      </c>
      <c r="W5097" s="14">
        <v>3</v>
      </c>
    </row>
    <row r="5098" spans="1:23" x14ac:dyDescent="0.25">
      <c r="A5098" s="8">
        <v>1289</v>
      </c>
      <c r="B5098" s="9" t="s">
        <v>19373</v>
      </c>
      <c r="C5098" s="9" t="s">
        <v>22</v>
      </c>
      <c r="D5098" s="9" t="s">
        <v>19374</v>
      </c>
      <c r="E5098" s="9" t="s">
        <v>19375</v>
      </c>
      <c r="F5098" s="18" t="s">
        <v>19376</v>
      </c>
      <c r="G5098" s="12">
        <v>13</v>
      </c>
      <c r="H5098" s="9" t="s">
        <v>25</v>
      </c>
      <c r="I5098" s="9" t="s">
        <v>25</v>
      </c>
      <c r="J5098" s="12">
        <v>1</v>
      </c>
      <c r="K5098" s="13">
        <v>44247</v>
      </c>
      <c r="L5098" s="86">
        <f>(Tabla2[[#This Row],[release_year]]-'VARIANZA Y DES. EST'!$L$11)^2</f>
        <v>14.590890603358293</v>
      </c>
      <c r="M5098" s="12">
        <v>2018</v>
      </c>
      <c r="N5098" s="9" t="s">
        <v>43</v>
      </c>
      <c r="O5098" s="9" t="s">
        <v>19355</v>
      </c>
      <c r="P5098" s="12">
        <v>123</v>
      </c>
      <c r="Q5098" s="12">
        <v>123</v>
      </c>
      <c r="R5098" s="12">
        <v>549.19933967134853</v>
      </c>
      <c r="S5098" s="12" t="s">
        <v>28</v>
      </c>
      <c r="T5098" s="9" t="s">
        <v>2709</v>
      </c>
      <c r="U5098" s="9" t="s">
        <v>45</v>
      </c>
      <c r="V5098" s="9" t="s">
        <v>2709</v>
      </c>
      <c r="W5098" s="14">
        <v>2</v>
      </c>
    </row>
    <row r="5099" spans="1:23" x14ac:dyDescent="0.25">
      <c r="A5099" s="8">
        <v>1341</v>
      </c>
      <c r="B5099" s="9" t="s">
        <v>19377</v>
      </c>
      <c r="C5099" s="9" t="s">
        <v>22</v>
      </c>
      <c r="D5099" s="9" t="s">
        <v>19378</v>
      </c>
      <c r="E5099" s="18" t="s">
        <v>19379</v>
      </c>
      <c r="F5099" s="9" t="s">
        <v>19380</v>
      </c>
      <c r="G5099" s="12">
        <v>12</v>
      </c>
      <c r="H5099" s="9" t="s">
        <v>4237</v>
      </c>
      <c r="I5099" s="9" t="s">
        <v>4237</v>
      </c>
      <c r="J5099" s="12">
        <v>1</v>
      </c>
      <c r="K5099" s="13">
        <v>44232</v>
      </c>
      <c r="L5099" s="86">
        <f>(Tabla2[[#This Row],[release_year]]-'VARIANZA Y DES. EST'!$L$11)^2</f>
        <v>33.870100322899837</v>
      </c>
      <c r="M5099" s="12">
        <v>2020</v>
      </c>
      <c r="N5099" s="9" t="s">
        <v>35</v>
      </c>
      <c r="O5099" s="9" t="s">
        <v>19355</v>
      </c>
      <c r="P5099" s="12">
        <v>123</v>
      </c>
      <c r="Q5099" s="12">
        <v>123</v>
      </c>
      <c r="R5099" s="12">
        <v>549.19933967134853</v>
      </c>
      <c r="S5099" s="12" t="s">
        <v>28</v>
      </c>
      <c r="T5099" s="9" t="s">
        <v>70</v>
      </c>
      <c r="U5099" s="9" t="s">
        <v>45</v>
      </c>
      <c r="V5099" s="9" t="s">
        <v>70</v>
      </c>
      <c r="W5099" s="14">
        <v>2</v>
      </c>
    </row>
    <row r="5100" spans="1:23" x14ac:dyDescent="0.25">
      <c r="A5100" s="8">
        <v>1352</v>
      </c>
      <c r="B5100" s="9" t="s">
        <v>19381</v>
      </c>
      <c r="C5100" s="9" t="s">
        <v>22</v>
      </c>
      <c r="D5100" s="9" t="s">
        <v>19382</v>
      </c>
      <c r="E5100" s="9" t="s">
        <v>19383</v>
      </c>
      <c r="F5100" s="9" t="s">
        <v>19384</v>
      </c>
      <c r="G5100" s="12">
        <v>7</v>
      </c>
      <c r="H5100" s="9" t="s">
        <v>468</v>
      </c>
      <c r="I5100" s="9" t="s">
        <v>468</v>
      </c>
      <c r="J5100" s="12">
        <v>1</v>
      </c>
      <c r="K5100" s="13">
        <v>44229</v>
      </c>
      <c r="L5100" s="86">
        <f>(Tabla2[[#This Row],[release_year]]-'VARIANZA Y DES. EST'!$L$11)^2</f>
        <v>33.870100322899837</v>
      </c>
      <c r="M5100" s="12">
        <v>2020</v>
      </c>
      <c r="N5100" s="9" t="s">
        <v>82</v>
      </c>
      <c r="O5100" s="9" t="s">
        <v>19355</v>
      </c>
      <c r="P5100" s="12">
        <v>123</v>
      </c>
      <c r="Q5100" s="12">
        <v>123</v>
      </c>
      <c r="R5100" s="12">
        <v>549.19933967134853</v>
      </c>
      <c r="S5100" s="12" t="s">
        <v>28</v>
      </c>
      <c r="T5100" s="9" t="s">
        <v>10974</v>
      </c>
      <c r="U5100" s="9" t="s">
        <v>45</v>
      </c>
      <c r="V5100" s="9" t="s">
        <v>10974</v>
      </c>
      <c r="W5100" s="14">
        <v>3</v>
      </c>
    </row>
    <row r="5101" spans="1:23" x14ac:dyDescent="0.25">
      <c r="A5101" s="8">
        <v>1370</v>
      </c>
      <c r="B5101" s="9" t="s">
        <v>19385</v>
      </c>
      <c r="C5101" s="9" t="s">
        <v>22</v>
      </c>
      <c r="D5101" s="9" t="s">
        <v>19386</v>
      </c>
      <c r="E5101" s="9" t="s">
        <v>19387</v>
      </c>
      <c r="F5101" s="9" t="s">
        <v>19388</v>
      </c>
      <c r="G5101" s="12">
        <v>11</v>
      </c>
      <c r="H5101" s="9" t="s">
        <v>25</v>
      </c>
      <c r="I5101" s="9" t="s">
        <v>25</v>
      </c>
      <c r="J5101" s="12">
        <v>1</v>
      </c>
      <c r="K5101" s="13">
        <v>44225</v>
      </c>
      <c r="L5101" s="86">
        <f>(Tabla2[[#This Row],[release_year]]-'VARIANZA Y DES. EST'!$L$11)^2</f>
        <v>46.509705182670608</v>
      </c>
      <c r="M5101" s="12">
        <v>2021</v>
      </c>
      <c r="N5101" s="9" t="s">
        <v>99</v>
      </c>
      <c r="O5101" s="9" t="s">
        <v>19355</v>
      </c>
      <c r="P5101" s="12">
        <v>123</v>
      </c>
      <c r="Q5101" s="12">
        <v>123</v>
      </c>
      <c r="R5101" s="12">
        <v>549.19933967134853</v>
      </c>
      <c r="S5101" s="12" t="s">
        <v>28</v>
      </c>
      <c r="T5101" s="9" t="s">
        <v>111</v>
      </c>
      <c r="U5101" s="9" t="s">
        <v>30</v>
      </c>
      <c r="V5101" s="9" t="s">
        <v>111</v>
      </c>
      <c r="W5101" s="14">
        <v>2</v>
      </c>
    </row>
    <row r="5102" spans="1:23" x14ac:dyDescent="0.25">
      <c r="A5102" s="8">
        <v>1392</v>
      </c>
      <c r="B5102" s="9" t="s">
        <v>19389</v>
      </c>
      <c r="C5102" s="9" t="s">
        <v>22</v>
      </c>
      <c r="D5102" s="9" t="s">
        <v>19390</v>
      </c>
      <c r="E5102" s="18" t="s">
        <v>14999</v>
      </c>
      <c r="F5102" s="9" t="s">
        <v>19391</v>
      </c>
      <c r="G5102" s="12">
        <v>11</v>
      </c>
      <c r="H5102" s="9" t="s">
        <v>25</v>
      </c>
      <c r="I5102" s="9" t="s">
        <v>25</v>
      </c>
      <c r="J5102" s="12">
        <v>1</v>
      </c>
      <c r="K5102" s="13">
        <v>44216</v>
      </c>
      <c r="L5102" s="86">
        <f>(Tabla2[[#This Row],[release_year]]-'VARIANZA Y DES. EST'!$L$11)^2</f>
        <v>33.870100322899837</v>
      </c>
      <c r="M5102" s="12">
        <v>2020</v>
      </c>
      <c r="N5102" s="9" t="s">
        <v>1991</v>
      </c>
      <c r="O5102" s="9" t="s">
        <v>19355</v>
      </c>
      <c r="P5102" s="12">
        <v>123</v>
      </c>
      <c r="Q5102" s="12">
        <v>123</v>
      </c>
      <c r="R5102" s="12">
        <v>549.19933967134853</v>
      </c>
      <c r="S5102" s="12" t="s">
        <v>28</v>
      </c>
      <c r="T5102" s="9" t="s">
        <v>45</v>
      </c>
      <c r="U5102" s="9" t="s">
        <v>45</v>
      </c>
      <c r="V5102" s="9" t="s">
        <v>45</v>
      </c>
      <c r="W5102" s="14">
        <v>1</v>
      </c>
    </row>
    <row r="5103" spans="1:23" x14ac:dyDescent="0.25">
      <c r="A5103" s="8">
        <v>1710</v>
      </c>
      <c r="B5103" s="9" t="s">
        <v>19392</v>
      </c>
      <c r="C5103" s="9" t="s">
        <v>22</v>
      </c>
      <c r="D5103" s="9" t="s">
        <v>19393</v>
      </c>
      <c r="E5103" s="18" t="s">
        <v>15813</v>
      </c>
      <c r="F5103" s="9" t="s">
        <v>19394</v>
      </c>
      <c r="G5103" s="12">
        <v>10</v>
      </c>
      <c r="H5103" s="9" t="s">
        <v>3522</v>
      </c>
      <c r="I5103" s="9" t="s">
        <v>3522</v>
      </c>
      <c r="J5103" s="12">
        <v>1</v>
      </c>
      <c r="K5103" s="16">
        <v>44147</v>
      </c>
      <c r="L5103" s="86">
        <f>(Tabla2[[#This Row],[release_year]]-'VARIANZA Y DES. EST'!$L$11)^2</f>
        <v>14.590890603358293</v>
      </c>
      <c r="M5103" s="12">
        <v>2018</v>
      </c>
      <c r="N5103" s="9" t="s">
        <v>76</v>
      </c>
      <c r="O5103" s="9" t="s">
        <v>19355</v>
      </c>
      <c r="P5103" s="12">
        <v>123</v>
      </c>
      <c r="Q5103" s="12">
        <v>123</v>
      </c>
      <c r="R5103" s="12">
        <v>549.19933967134853</v>
      </c>
      <c r="S5103" s="12" t="s">
        <v>28</v>
      </c>
      <c r="T5103" s="9" t="s">
        <v>3319</v>
      </c>
      <c r="U5103" s="9" t="s">
        <v>45</v>
      </c>
      <c r="V5103" s="9" t="s">
        <v>3319</v>
      </c>
      <c r="W5103" s="14">
        <v>3</v>
      </c>
    </row>
    <row r="5104" spans="1:23" x14ac:dyDescent="0.25">
      <c r="A5104" s="8">
        <v>1815</v>
      </c>
      <c r="B5104" s="9" t="s">
        <v>19395</v>
      </c>
      <c r="C5104" s="9" t="s">
        <v>22</v>
      </c>
      <c r="D5104" s="9" t="s">
        <v>19396</v>
      </c>
      <c r="E5104" s="9" t="s">
        <v>7666</v>
      </c>
      <c r="F5104" s="9" t="s">
        <v>19397</v>
      </c>
      <c r="G5104" s="12">
        <v>10</v>
      </c>
      <c r="H5104" s="9" t="s">
        <v>126</v>
      </c>
      <c r="I5104" s="9" t="s">
        <v>126</v>
      </c>
      <c r="J5104" s="12">
        <v>1</v>
      </c>
      <c r="K5104" s="16">
        <v>44125</v>
      </c>
      <c r="L5104" s="86">
        <f>(Tabla2[[#This Row],[release_year]]-'VARIANZA Y DES. EST'!$L$11)^2</f>
        <v>33.870100322899837</v>
      </c>
      <c r="M5104" s="12">
        <v>2020</v>
      </c>
      <c r="N5104" s="9" t="s">
        <v>43</v>
      </c>
      <c r="O5104" s="9" t="s">
        <v>19355</v>
      </c>
      <c r="P5104" s="12">
        <v>123</v>
      </c>
      <c r="Q5104" s="12">
        <v>123</v>
      </c>
      <c r="R5104" s="12">
        <v>549.19933967134853</v>
      </c>
      <c r="S5104" s="12" t="s">
        <v>28</v>
      </c>
      <c r="T5104" s="9" t="s">
        <v>10815</v>
      </c>
      <c r="U5104" s="9" t="s">
        <v>45</v>
      </c>
      <c r="V5104" s="9" t="s">
        <v>10815</v>
      </c>
      <c r="W5104" s="14">
        <v>3</v>
      </c>
    </row>
    <row r="5105" spans="1:23" x14ac:dyDescent="0.25">
      <c r="A5105" s="8">
        <v>1922</v>
      </c>
      <c r="B5105" s="9" t="s">
        <v>19398</v>
      </c>
      <c r="C5105" s="9" t="s">
        <v>22</v>
      </c>
      <c r="D5105" s="9" t="s">
        <v>19399</v>
      </c>
      <c r="E5105" s="9" t="s">
        <v>19400</v>
      </c>
      <c r="F5105" s="9" t="s">
        <v>19401</v>
      </c>
      <c r="G5105" s="12">
        <v>10</v>
      </c>
      <c r="H5105" s="9" t="s">
        <v>25</v>
      </c>
      <c r="I5105" s="9" t="s">
        <v>11336</v>
      </c>
      <c r="J5105" s="12">
        <v>2</v>
      </c>
      <c r="K5105" s="13">
        <v>44105</v>
      </c>
      <c r="L5105" s="86">
        <f>(Tabla2[[#This Row],[release_year]]-'VARIANZA Y DES. EST'!$L$11)^2</f>
        <v>33.870100322899837</v>
      </c>
      <c r="M5105" s="12">
        <v>2020</v>
      </c>
      <c r="N5105" s="9" t="s">
        <v>1991</v>
      </c>
      <c r="O5105" s="9" t="s">
        <v>19355</v>
      </c>
      <c r="P5105" s="12">
        <v>123</v>
      </c>
      <c r="Q5105" s="12">
        <v>123</v>
      </c>
      <c r="R5105" s="12">
        <v>549.19933967134853</v>
      </c>
      <c r="S5105" s="12" t="s">
        <v>28</v>
      </c>
      <c r="T5105" s="9" t="s">
        <v>5577</v>
      </c>
      <c r="U5105" s="9" t="s">
        <v>38</v>
      </c>
      <c r="V5105" s="9" t="s">
        <v>5577</v>
      </c>
      <c r="W5105" s="14">
        <v>2</v>
      </c>
    </row>
    <row r="5106" spans="1:23" x14ac:dyDescent="0.25">
      <c r="A5106" s="8">
        <v>2268</v>
      </c>
      <c r="B5106" s="9" t="s">
        <v>19402</v>
      </c>
      <c r="C5106" s="9" t="s">
        <v>22</v>
      </c>
      <c r="D5106" s="9" t="s">
        <v>19403</v>
      </c>
      <c r="E5106" s="9" t="s">
        <v>19404</v>
      </c>
      <c r="F5106" s="9" t="s">
        <v>19405</v>
      </c>
      <c r="G5106" s="12">
        <v>9</v>
      </c>
      <c r="H5106" s="9" t="s">
        <v>518</v>
      </c>
      <c r="I5106" s="9" t="s">
        <v>518</v>
      </c>
      <c r="J5106" s="12">
        <v>1</v>
      </c>
      <c r="K5106" s="13">
        <v>44017</v>
      </c>
      <c r="L5106" s="86">
        <f>(Tabla2[[#This Row],[release_year]]-'VARIANZA Y DES. EST'!$L$11)^2</f>
        <v>1.3928663045044412</v>
      </c>
      <c r="M5106" s="12">
        <v>2013</v>
      </c>
      <c r="N5106" s="9" t="s">
        <v>76</v>
      </c>
      <c r="O5106" s="9" t="s">
        <v>19355</v>
      </c>
      <c r="P5106" s="12">
        <v>123</v>
      </c>
      <c r="Q5106" s="12">
        <v>123</v>
      </c>
      <c r="R5106" s="12">
        <v>549.19933967134853</v>
      </c>
      <c r="S5106" s="12" t="s">
        <v>28</v>
      </c>
      <c r="T5106" s="9" t="s">
        <v>70</v>
      </c>
      <c r="U5106" s="9" t="s">
        <v>45</v>
      </c>
      <c r="V5106" s="9" t="s">
        <v>70</v>
      </c>
      <c r="W5106" s="14">
        <v>2</v>
      </c>
    </row>
    <row r="5107" spans="1:23" x14ac:dyDescent="0.25">
      <c r="A5107" s="8">
        <v>3309</v>
      </c>
      <c r="B5107" s="9" t="s">
        <v>19406</v>
      </c>
      <c r="C5107" s="9" t="s">
        <v>22</v>
      </c>
      <c r="D5107" s="9" t="s">
        <v>19407</v>
      </c>
      <c r="E5107" s="9" t="s">
        <v>19408</v>
      </c>
      <c r="F5107" s="9" t="s">
        <v>19409</v>
      </c>
      <c r="G5107" s="12">
        <v>8</v>
      </c>
      <c r="H5107" s="9" t="s">
        <v>1349</v>
      </c>
      <c r="I5107" s="9" t="s">
        <v>1349</v>
      </c>
      <c r="J5107" s="12">
        <v>1</v>
      </c>
      <c r="K5107" s="13">
        <v>43774</v>
      </c>
      <c r="L5107" s="86">
        <f>(Tabla2[[#This Row],[release_year]]-'VARIANZA Y DES. EST'!$L$11)^2</f>
        <v>23.230495463129063</v>
      </c>
      <c r="M5107" s="12">
        <v>2019</v>
      </c>
      <c r="N5107" s="9" t="s">
        <v>76</v>
      </c>
      <c r="O5107" s="9" t="s">
        <v>19355</v>
      </c>
      <c r="P5107" s="12">
        <v>123</v>
      </c>
      <c r="Q5107" s="12">
        <v>123</v>
      </c>
      <c r="R5107" s="12">
        <v>549.19933967134853</v>
      </c>
      <c r="S5107" s="12" t="s">
        <v>28</v>
      </c>
      <c r="T5107" s="9" t="s">
        <v>3319</v>
      </c>
      <c r="U5107" s="9" t="s">
        <v>45</v>
      </c>
      <c r="V5107" s="9" t="s">
        <v>3319</v>
      </c>
      <c r="W5107" s="14">
        <v>3</v>
      </c>
    </row>
    <row r="5108" spans="1:23" x14ac:dyDescent="0.25">
      <c r="A5108" s="8">
        <v>3429</v>
      </c>
      <c r="B5108" s="9" t="s">
        <v>19410</v>
      </c>
      <c r="C5108" s="9" t="s">
        <v>22</v>
      </c>
      <c r="D5108" s="9" t="s">
        <v>19411</v>
      </c>
      <c r="E5108" s="9" t="s">
        <v>19412</v>
      </c>
      <c r="F5108" s="9" t="s">
        <v>19413</v>
      </c>
      <c r="G5108" s="12">
        <v>1</v>
      </c>
      <c r="H5108" s="9" t="s">
        <v>25</v>
      </c>
      <c r="I5108" s="9" t="s">
        <v>25</v>
      </c>
      <c r="J5108" s="12">
        <v>1</v>
      </c>
      <c r="K5108" s="16">
        <v>43749</v>
      </c>
      <c r="L5108" s="86">
        <f>(Tabla2[[#This Row],[release_year]]-'VARIANZA Y DES. EST'!$L$11)^2</f>
        <v>23.230495463129063</v>
      </c>
      <c r="M5108" s="12">
        <v>2019</v>
      </c>
      <c r="N5108" s="9" t="s">
        <v>76</v>
      </c>
      <c r="O5108" s="9" t="s">
        <v>19355</v>
      </c>
      <c r="P5108" s="12">
        <v>123</v>
      </c>
      <c r="Q5108" s="12">
        <v>123</v>
      </c>
      <c r="R5108" s="12">
        <v>549.19933967134853</v>
      </c>
      <c r="S5108" s="12" t="s">
        <v>28</v>
      </c>
      <c r="T5108" s="9" t="s">
        <v>2709</v>
      </c>
      <c r="U5108" s="9" t="s">
        <v>45</v>
      </c>
      <c r="V5108" s="9" t="s">
        <v>2709</v>
      </c>
      <c r="W5108" s="14">
        <v>2</v>
      </c>
    </row>
    <row r="5109" spans="1:23" x14ac:dyDescent="0.25">
      <c r="A5109" s="8">
        <v>3595</v>
      </c>
      <c r="B5109" s="9" t="s">
        <v>19414</v>
      </c>
      <c r="C5109" s="9" t="s">
        <v>22</v>
      </c>
      <c r="D5109" s="9" t="s">
        <v>19415</v>
      </c>
      <c r="E5109" s="9" t="s">
        <v>19416</v>
      </c>
      <c r="F5109" s="9" t="s">
        <v>19417</v>
      </c>
      <c r="G5109" s="12">
        <v>8</v>
      </c>
      <c r="H5109" s="9" t="s">
        <v>518</v>
      </c>
      <c r="I5109" s="9" t="s">
        <v>518</v>
      </c>
      <c r="J5109" s="12">
        <v>1</v>
      </c>
      <c r="K5109" s="13">
        <v>43690</v>
      </c>
      <c r="L5109" s="86">
        <f>(Tabla2[[#This Row],[release_year]]-'VARIANZA Y DES. EST'!$L$11)^2</f>
        <v>23.230495463129063</v>
      </c>
      <c r="M5109" s="12">
        <v>2019</v>
      </c>
      <c r="N5109" s="9" t="s">
        <v>76</v>
      </c>
      <c r="O5109" s="9" t="s">
        <v>19355</v>
      </c>
      <c r="P5109" s="12">
        <v>123</v>
      </c>
      <c r="Q5109" s="12">
        <v>123</v>
      </c>
      <c r="R5109" s="12">
        <v>549.19933967134853</v>
      </c>
      <c r="S5109" s="12" t="s">
        <v>28</v>
      </c>
      <c r="T5109" s="9" t="s">
        <v>4849</v>
      </c>
      <c r="U5109" s="9" t="s">
        <v>95</v>
      </c>
      <c r="V5109" s="9" t="s">
        <v>4849</v>
      </c>
      <c r="W5109" s="14">
        <v>3</v>
      </c>
    </row>
    <row r="5110" spans="1:23" x14ac:dyDescent="0.25">
      <c r="A5110" s="8">
        <v>3794</v>
      </c>
      <c r="B5110" s="9" t="s">
        <v>19418</v>
      </c>
      <c r="C5110" s="9" t="s">
        <v>22</v>
      </c>
      <c r="D5110" s="9" t="s">
        <v>19419</v>
      </c>
      <c r="E5110" s="9" t="s">
        <v>19420</v>
      </c>
      <c r="F5110" s="9" t="s">
        <v>19421</v>
      </c>
      <c r="G5110" s="12">
        <v>9</v>
      </c>
      <c r="H5110" s="9" t="s">
        <v>1349</v>
      </c>
      <c r="I5110" s="9" t="s">
        <v>1349</v>
      </c>
      <c r="J5110" s="12">
        <v>1</v>
      </c>
      <c r="K5110" s="13">
        <v>43615</v>
      </c>
      <c r="L5110" s="86">
        <f>(Tabla2[[#This Row],[release_year]]-'VARIANZA Y DES. EST'!$L$11)^2</f>
        <v>23.230495463129063</v>
      </c>
      <c r="M5110" s="12">
        <v>2019</v>
      </c>
      <c r="N5110" s="9" t="s">
        <v>76</v>
      </c>
      <c r="O5110" s="9" t="s">
        <v>19355</v>
      </c>
      <c r="P5110" s="12">
        <v>123</v>
      </c>
      <c r="Q5110" s="12">
        <v>123</v>
      </c>
      <c r="R5110" s="12">
        <v>549.19933967134853</v>
      </c>
      <c r="S5110" s="12" t="s">
        <v>28</v>
      </c>
      <c r="T5110" s="9" t="s">
        <v>2372</v>
      </c>
      <c r="U5110" s="9" t="s">
        <v>239</v>
      </c>
      <c r="V5110" s="9" t="s">
        <v>2372</v>
      </c>
      <c r="W5110" s="14">
        <v>2</v>
      </c>
    </row>
    <row r="5111" spans="1:23" x14ac:dyDescent="0.25">
      <c r="A5111" s="8">
        <v>3909</v>
      </c>
      <c r="B5111" s="9" t="s">
        <v>19422</v>
      </c>
      <c r="C5111" s="9" t="s">
        <v>22</v>
      </c>
      <c r="D5111" s="9" t="s">
        <v>19423</v>
      </c>
      <c r="E5111" s="9" t="s">
        <v>19424</v>
      </c>
      <c r="F5111" s="9" t="s">
        <v>19425</v>
      </c>
      <c r="G5111" s="12">
        <v>10</v>
      </c>
      <c r="H5111" s="9" t="s">
        <v>126</v>
      </c>
      <c r="I5111" s="9" t="s">
        <v>126</v>
      </c>
      <c r="J5111" s="12">
        <v>1</v>
      </c>
      <c r="K5111" s="13">
        <v>43571</v>
      </c>
      <c r="L5111" s="86">
        <f>(Tabla2[[#This Row],[release_year]]-'VARIANZA Y DES. EST'!$L$11)^2</f>
        <v>1.3928663045044412</v>
      </c>
      <c r="M5111" s="12">
        <v>2013</v>
      </c>
      <c r="N5111" s="9" t="s">
        <v>1991</v>
      </c>
      <c r="O5111" s="9" t="s">
        <v>19355</v>
      </c>
      <c r="P5111" s="12">
        <v>123</v>
      </c>
      <c r="Q5111" s="12">
        <v>123</v>
      </c>
      <c r="R5111" s="12">
        <v>549.19933967134853</v>
      </c>
      <c r="S5111" s="12" t="s">
        <v>28</v>
      </c>
      <c r="T5111" s="9" t="s">
        <v>2492</v>
      </c>
      <c r="U5111" s="9" t="s">
        <v>95</v>
      </c>
      <c r="V5111" s="9" t="s">
        <v>2492</v>
      </c>
      <c r="W5111" s="14">
        <v>3</v>
      </c>
    </row>
    <row r="5112" spans="1:23" x14ac:dyDescent="0.25">
      <c r="A5112" s="8">
        <v>4295</v>
      </c>
      <c r="B5112" s="9" t="s">
        <v>19426</v>
      </c>
      <c r="C5112" s="9" t="s">
        <v>22</v>
      </c>
      <c r="D5112" s="9" t="s">
        <v>19427</v>
      </c>
      <c r="E5112" s="9" t="s">
        <v>19428</v>
      </c>
      <c r="F5112" s="9" t="s">
        <v>19429</v>
      </c>
      <c r="G5112" s="12">
        <v>8</v>
      </c>
      <c r="H5112" s="9" t="s">
        <v>126</v>
      </c>
      <c r="I5112" s="9" t="s">
        <v>19430</v>
      </c>
      <c r="J5112" s="12">
        <v>2</v>
      </c>
      <c r="K5112" s="16">
        <v>43450</v>
      </c>
      <c r="L5112" s="86">
        <f>(Tabla2[[#This Row],[release_year]]-'VARIANZA Y DES. EST'!$L$11)^2</f>
        <v>3.2471164275211517E-2</v>
      </c>
      <c r="M5112" s="12">
        <v>2014</v>
      </c>
      <c r="N5112" s="9" t="s">
        <v>43</v>
      </c>
      <c r="O5112" s="9" t="s">
        <v>19355</v>
      </c>
      <c r="P5112" s="12">
        <v>123</v>
      </c>
      <c r="Q5112" s="12">
        <v>123</v>
      </c>
      <c r="R5112" s="12">
        <v>549.19933967134853</v>
      </c>
      <c r="S5112" s="12" t="s">
        <v>28</v>
      </c>
      <c r="T5112" s="9" t="s">
        <v>4008</v>
      </c>
      <c r="U5112" s="9" t="s">
        <v>45</v>
      </c>
      <c r="V5112" s="9" t="s">
        <v>4008</v>
      </c>
      <c r="W5112" s="14">
        <v>2</v>
      </c>
    </row>
    <row r="5113" spans="1:23" x14ac:dyDescent="0.25">
      <c r="A5113" s="8">
        <v>4426</v>
      </c>
      <c r="B5113" s="9" t="s">
        <v>19431</v>
      </c>
      <c r="C5113" s="9" t="s">
        <v>22</v>
      </c>
      <c r="D5113" s="9" t="s">
        <v>19432</v>
      </c>
      <c r="E5113" s="18" t="s">
        <v>19433</v>
      </c>
      <c r="F5113" s="9" t="s">
        <v>19434</v>
      </c>
      <c r="G5113" s="12">
        <v>8</v>
      </c>
      <c r="H5113" s="9" t="s">
        <v>518</v>
      </c>
      <c r="I5113" s="9" t="s">
        <v>518</v>
      </c>
      <c r="J5113" s="12">
        <v>1</v>
      </c>
      <c r="K5113" s="13">
        <v>43405</v>
      </c>
      <c r="L5113" s="86">
        <f>(Tabla2[[#This Row],[release_year]]-'VARIANZA Y DES. EST'!$L$11)^2</f>
        <v>14.590890603358293</v>
      </c>
      <c r="M5113" s="12">
        <v>2018</v>
      </c>
      <c r="N5113" s="9" t="s">
        <v>35</v>
      </c>
      <c r="O5113" s="9" t="s">
        <v>19355</v>
      </c>
      <c r="P5113" s="12">
        <v>123</v>
      </c>
      <c r="Q5113" s="12">
        <v>123</v>
      </c>
      <c r="R5113" s="12">
        <v>549.19933967134853</v>
      </c>
      <c r="S5113" s="12" t="s">
        <v>28</v>
      </c>
      <c r="T5113" s="9" t="s">
        <v>8706</v>
      </c>
      <c r="U5113" s="9" t="s">
        <v>45</v>
      </c>
      <c r="V5113" s="9" t="s">
        <v>8706</v>
      </c>
      <c r="W5113" s="14">
        <v>3</v>
      </c>
    </row>
    <row r="5114" spans="1:23" x14ac:dyDescent="0.25">
      <c r="A5114" s="8">
        <v>4459</v>
      </c>
      <c r="B5114" s="9" t="s">
        <v>19435</v>
      </c>
      <c r="C5114" s="9" t="s">
        <v>22</v>
      </c>
      <c r="D5114" s="9" t="s">
        <v>19436</v>
      </c>
      <c r="E5114" s="9" t="s">
        <v>19437</v>
      </c>
      <c r="F5114" s="9" t="s">
        <v>19438</v>
      </c>
      <c r="G5114" s="12">
        <v>6</v>
      </c>
      <c r="H5114" s="9" t="s">
        <v>518</v>
      </c>
      <c r="I5114" s="9" t="s">
        <v>518</v>
      </c>
      <c r="J5114" s="12">
        <v>1</v>
      </c>
      <c r="K5114" s="13">
        <v>43405</v>
      </c>
      <c r="L5114" s="86">
        <f>(Tabla2[[#This Row],[release_year]]-'VARIANZA Y DES. EST'!$L$11)^2</f>
        <v>1.3928663045044412</v>
      </c>
      <c r="M5114" s="12">
        <v>2013</v>
      </c>
      <c r="N5114" s="9" t="s">
        <v>35</v>
      </c>
      <c r="O5114" s="9" t="s">
        <v>19355</v>
      </c>
      <c r="P5114" s="12">
        <v>123</v>
      </c>
      <c r="Q5114" s="12">
        <v>123</v>
      </c>
      <c r="R5114" s="12">
        <v>549.19933967134853</v>
      </c>
      <c r="S5114" s="12" t="s">
        <v>28</v>
      </c>
      <c r="T5114" s="9" t="s">
        <v>4849</v>
      </c>
      <c r="U5114" s="9" t="s">
        <v>95</v>
      </c>
      <c r="V5114" s="9" t="s">
        <v>4849</v>
      </c>
      <c r="W5114" s="14">
        <v>3</v>
      </c>
    </row>
    <row r="5115" spans="1:23" x14ac:dyDescent="0.25">
      <c r="A5115" s="8">
        <v>4650</v>
      </c>
      <c r="B5115" s="9" t="s">
        <v>19439</v>
      </c>
      <c r="C5115" s="9" t="s">
        <v>22</v>
      </c>
      <c r="D5115" s="9" t="s">
        <v>19440</v>
      </c>
      <c r="E5115" s="9" t="s">
        <v>16678</v>
      </c>
      <c r="F5115" s="9" t="s">
        <v>19441</v>
      </c>
      <c r="G5115" s="12">
        <v>10</v>
      </c>
      <c r="H5115" s="9" t="s">
        <v>75</v>
      </c>
      <c r="I5115" s="9" t="s">
        <v>75</v>
      </c>
      <c r="J5115" s="12">
        <v>1</v>
      </c>
      <c r="K5115" s="13">
        <v>43354</v>
      </c>
      <c r="L5115" s="86">
        <f>(Tabla2[[#This Row],[release_year]]-'VARIANZA Y DES. EST'!$L$11)^2</f>
        <v>14.590890603358293</v>
      </c>
      <c r="M5115" s="12">
        <v>2018</v>
      </c>
      <c r="N5115" s="9" t="s">
        <v>76</v>
      </c>
      <c r="O5115" s="9" t="s">
        <v>19355</v>
      </c>
      <c r="P5115" s="12">
        <v>123</v>
      </c>
      <c r="Q5115" s="12">
        <v>123</v>
      </c>
      <c r="R5115" s="12">
        <v>549.19933967134853</v>
      </c>
      <c r="S5115" s="12" t="s">
        <v>28</v>
      </c>
      <c r="T5115" s="9" t="s">
        <v>70</v>
      </c>
      <c r="U5115" s="9" t="s">
        <v>45</v>
      </c>
      <c r="V5115" s="9" t="s">
        <v>70</v>
      </c>
      <c r="W5115" s="14">
        <v>2</v>
      </c>
    </row>
    <row r="5116" spans="1:23" x14ac:dyDescent="0.25">
      <c r="A5116" s="8">
        <v>5182</v>
      </c>
      <c r="B5116" s="9" t="s">
        <v>19442</v>
      </c>
      <c r="C5116" s="9" t="s">
        <v>22</v>
      </c>
      <c r="D5116" s="9" t="s">
        <v>19443</v>
      </c>
      <c r="E5116" s="18" t="s">
        <v>19444</v>
      </c>
      <c r="F5116" s="9" t="s">
        <v>19445</v>
      </c>
      <c r="G5116" s="12">
        <v>6</v>
      </c>
      <c r="H5116" s="9" t="s">
        <v>25</v>
      </c>
      <c r="I5116" s="9" t="s">
        <v>25</v>
      </c>
      <c r="J5116" s="12">
        <v>1</v>
      </c>
      <c r="K5116" s="13">
        <v>43046</v>
      </c>
      <c r="L5116" s="86">
        <f>(Tabla2[[#This Row],[release_year]]-'VARIANZA Y DES. EST'!$L$11)^2</f>
        <v>3.3116808838167522</v>
      </c>
      <c r="M5116" s="12">
        <v>2016</v>
      </c>
      <c r="N5116" s="9" t="s">
        <v>1991</v>
      </c>
      <c r="O5116" s="9" t="s">
        <v>19355</v>
      </c>
      <c r="P5116" s="12">
        <v>123</v>
      </c>
      <c r="Q5116" s="12">
        <v>123</v>
      </c>
      <c r="R5116" s="12">
        <v>549.19933967134853</v>
      </c>
      <c r="S5116" s="12" t="s">
        <v>28</v>
      </c>
      <c r="T5116" s="9" t="s">
        <v>45</v>
      </c>
      <c r="U5116" s="9" t="s">
        <v>45</v>
      </c>
      <c r="V5116" s="9" t="s">
        <v>45</v>
      </c>
      <c r="W5116" s="14">
        <v>1</v>
      </c>
    </row>
    <row r="5117" spans="1:23" x14ac:dyDescent="0.25">
      <c r="A5117" s="8">
        <v>5464</v>
      </c>
      <c r="B5117" s="9" t="s">
        <v>19446</v>
      </c>
      <c r="C5117" s="9" t="s">
        <v>22</v>
      </c>
      <c r="D5117" s="9" t="s">
        <v>19447</v>
      </c>
      <c r="E5117" s="9" t="s">
        <v>19448</v>
      </c>
      <c r="F5117" s="9" t="s">
        <v>19449</v>
      </c>
      <c r="G5117" s="12">
        <v>9</v>
      </c>
      <c r="H5117" s="9" t="s">
        <v>390</v>
      </c>
      <c r="I5117" s="9" t="s">
        <v>390</v>
      </c>
      <c r="J5117" s="12">
        <v>1</v>
      </c>
      <c r="K5117" s="13">
        <v>42887</v>
      </c>
      <c r="L5117" s="86">
        <f>(Tabla2[[#This Row],[release_year]]-'VARIANZA Y DES. EST'!$L$11)^2</f>
        <v>3.3116808838167522</v>
      </c>
      <c r="M5117" s="12">
        <v>2016</v>
      </c>
      <c r="N5117" s="9" t="s">
        <v>35</v>
      </c>
      <c r="O5117" s="9" t="s">
        <v>19355</v>
      </c>
      <c r="P5117" s="12">
        <v>123</v>
      </c>
      <c r="Q5117" s="12">
        <v>123</v>
      </c>
      <c r="R5117" s="12">
        <v>549.19933967134853</v>
      </c>
      <c r="S5117" s="12" t="s">
        <v>28</v>
      </c>
      <c r="T5117" s="9" t="s">
        <v>460</v>
      </c>
      <c r="U5117" s="9" t="s">
        <v>45</v>
      </c>
      <c r="V5117" s="9" t="s">
        <v>460</v>
      </c>
      <c r="W5117" s="14">
        <v>3</v>
      </c>
    </row>
    <row r="5118" spans="1:23" x14ac:dyDescent="0.25">
      <c r="A5118" s="8">
        <v>5474</v>
      </c>
      <c r="B5118" s="9" t="s">
        <v>19450</v>
      </c>
      <c r="C5118" s="9" t="s">
        <v>22</v>
      </c>
      <c r="D5118" s="9" t="s">
        <v>19451</v>
      </c>
      <c r="E5118" s="9" t="s">
        <v>13960</v>
      </c>
      <c r="F5118" s="9" t="s">
        <v>19452</v>
      </c>
      <c r="G5118" s="12">
        <v>7</v>
      </c>
      <c r="H5118" s="9" t="s">
        <v>25</v>
      </c>
      <c r="I5118" s="9" t="s">
        <v>25</v>
      </c>
      <c r="J5118" s="12">
        <v>1</v>
      </c>
      <c r="K5118" s="13">
        <v>42881</v>
      </c>
      <c r="L5118" s="86">
        <f>(Tabla2[[#This Row],[release_year]]-'VARIANZA Y DES. EST'!$L$11)^2</f>
        <v>7.9512857435875226</v>
      </c>
      <c r="M5118" s="12">
        <v>2017</v>
      </c>
      <c r="N5118" s="9" t="s">
        <v>76</v>
      </c>
      <c r="O5118" s="9" t="s">
        <v>19355</v>
      </c>
      <c r="P5118" s="12">
        <v>123</v>
      </c>
      <c r="Q5118" s="12">
        <v>123</v>
      </c>
      <c r="R5118" s="12">
        <v>549.19933967134853</v>
      </c>
      <c r="S5118" s="12" t="s">
        <v>28</v>
      </c>
      <c r="T5118" s="9" t="s">
        <v>635</v>
      </c>
      <c r="U5118" s="9" t="s">
        <v>95</v>
      </c>
      <c r="V5118" s="9" t="s">
        <v>635</v>
      </c>
      <c r="W5118" s="14">
        <v>2</v>
      </c>
    </row>
    <row r="5119" spans="1:23" x14ac:dyDescent="0.25">
      <c r="A5119" s="8">
        <v>5588</v>
      </c>
      <c r="B5119" s="9" t="s">
        <v>19453</v>
      </c>
      <c r="C5119" s="9" t="s">
        <v>22</v>
      </c>
      <c r="D5119" s="9" t="s">
        <v>19454</v>
      </c>
      <c r="E5119" s="9" t="s">
        <v>12720</v>
      </c>
      <c r="F5119" s="9" t="s">
        <v>19455</v>
      </c>
      <c r="G5119" s="12">
        <v>11</v>
      </c>
      <c r="H5119" s="9" t="s">
        <v>518</v>
      </c>
      <c r="I5119" s="9" t="s">
        <v>518</v>
      </c>
      <c r="J5119" s="12">
        <v>1</v>
      </c>
      <c r="K5119" s="13">
        <v>42793</v>
      </c>
      <c r="L5119" s="86">
        <f>(Tabla2[[#This Row],[release_year]]-'VARIANZA Y DES. EST'!$L$11)^2</f>
        <v>3.3116808838167522</v>
      </c>
      <c r="M5119" s="12">
        <v>2016</v>
      </c>
      <c r="N5119" s="9" t="s">
        <v>35</v>
      </c>
      <c r="O5119" s="9" t="s">
        <v>19355</v>
      </c>
      <c r="P5119" s="12">
        <v>123</v>
      </c>
      <c r="Q5119" s="12">
        <v>123</v>
      </c>
      <c r="R5119" s="12">
        <v>549.19933967134853</v>
      </c>
      <c r="S5119" s="12" t="s">
        <v>28</v>
      </c>
      <c r="T5119" s="9" t="s">
        <v>4211</v>
      </c>
      <c r="U5119" s="9" t="s">
        <v>38</v>
      </c>
      <c r="V5119" s="9" t="s">
        <v>4211</v>
      </c>
      <c r="W5119" s="14">
        <v>2</v>
      </c>
    </row>
    <row r="5120" spans="1:23" x14ac:dyDescent="0.25">
      <c r="A5120" s="8">
        <v>5636</v>
      </c>
      <c r="B5120" s="9" t="s">
        <v>19456</v>
      </c>
      <c r="C5120" s="9" t="s">
        <v>22</v>
      </c>
      <c r="D5120" s="9" t="s">
        <v>19457</v>
      </c>
      <c r="E5120" s="9" t="s">
        <v>19458</v>
      </c>
      <c r="F5120" s="9" t="s">
        <v>19459</v>
      </c>
      <c r="G5120" s="12">
        <v>10</v>
      </c>
      <c r="H5120" s="9" t="s">
        <v>184</v>
      </c>
      <c r="I5120" s="9" t="s">
        <v>184</v>
      </c>
      <c r="J5120" s="12">
        <v>1</v>
      </c>
      <c r="K5120" s="13">
        <v>42750</v>
      </c>
      <c r="L5120" s="86">
        <f>(Tabla2[[#This Row],[release_year]]-'VARIANZA Y DES. EST'!$L$11)^2</f>
        <v>3.2471164275211517E-2</v>
      </c>
      <c r="M5120" s="12">
        <v>2014</v>
      </c>
      <c r="N5120" s="9" t="s">
        <v>76</v>
      </c>
      <c r="O5120" s="9" t="s">
        <v>19355</v>
      </c>
      <c r="P5120" s="12">
        <v>123</v>
      </c>
      <c r="Q5120" s="12">
        <v>123</v>
      </c>
      <c r="R5120" s="12">
        <v>549.19933967134853</v>
      </c>
      <c r="S5120" s="12" t="s">
        <v>28</v>
      </c>
      <c r="T5120" s="9" t="s">
        <v>70</v>
      </c>
      <c r="U5120" s="9" t="s">
        <v>45</v>
      </c>
      <c r="V5120" s="9" t="s">
        <v>70</v>
      </c>
      <c r="W5120" s="14">
        <v>2</v>
      </c>
    </row>
    <row r="5121" spans="1:23" x14ac:dyDescent="0.25">
      <c r="A5121" s="8">
        <v>5960</v>
      </c>
      <c r="B5121" s="9" t="s">
        <v>19460</v>
      </c>
      <c r="C5121" s="9" t="s">
        <v>22</v>
      </c>
      <c r="D5121" s="12">
        <v>21</v>
      </c>
      <c r="E5121" s="9" t="s">
        <v>10288</v>
      </c>
      <c r="F5121" s="9" t="s">
        <v>19461</v>
      </c>
      <c r="G5121" s="12">
        <v>12</v>
      </c>
      <c r="H5121" s="9" t="s">
        <v>25</v>
      </c>
      <c r="I5121" s="9" t="s">
        <v>25</v>
      </c>
      <c r="J5121" s="12">
        <v>1</v>
      </c>
      <c r="K5121" s="13">
        <v>43831</v>
      </c>
      <c r="L5121" s="86">
        <f>(Tabla2[[#This Row],[release_year]]-'VARIANZA Y DES. EST'!$L$11)^2</f>
        <v>38.194842005650592</v>
      </c>
      <c r="M5121" s="12">
        <v>2008</v>
      </c>
      <c r="N5121" s="9" t="s">
        <v>43</v>
      </c>
      <c r="O5121" s="9" t="s">
        <v>19355</v>
      </c>
      <c r="P5121" s="12">
        <v>123</v>
      </c>
      <c r="Q5121" s="12">
        <v>123</v>
      </c>
      <c r="R5121" s="12">
        <v>549.19933967134853</v>
      </c>
      <c r="S5121" s="12" t="s">
        <v>28</v>
      </c>
      <c r="T5121" s="9" t="s">
        <v>45</v>
      </c>
      <c r="U5121" s="9" t="s">
        <v>45</v>
      </c>
      <c r="V5121" s="9" t="s">
        <v>45</v>
      </c>
      <c r="W5121" s="14">
        <v>1</v>
      </c>
    </row>
    <row r="5122" spans="1:23" x14ac:dyDescent="0.25">
      <c r="A5122" s="8">
        <v>6057</v>
      </c>
      <c r="B5122" s="9" t="s">
        <v>19462</v>
      </c>
      <c r="C5122" s="9" t="s">
        <v>22</v>
      </c>
      <c r="D5122" s="9" t="s">
        <v>19463</v>
      </c>
      <c r="E5122" s="18" t="s">
        <v>19464</v>
      </c>
      <c r="F5122" s="9" t="s">
        <v>19465</v>
      </c>
      <c r="G5122" s="12">
        <v>11</v>
      </c>
      <c r="H5122" s="9" t="s">
        <v>19466</v>
      </c>
      <c r="I5122" s="9" t="s">
        <v>19467</v>
      </c>
      <c r="J5122" s="12">
        <v>2</v>
      </c>
      <c r="K5122" s="13">
        <v>43540</v>
      </c>
      <c r="L5122" s="86">
        <f>(Tabla2[[#This Row],[release_year]]-'VARIANZA Y DES. EST'!$L$11)^2</f>
        <v>10.1136565849629</v>
      </c>
      <c r="M5122" s="12">
        <v>2011</v>
      </c>
      <c r="N5122" s="9" t="s">
        <v>43</v>
      </c>
      <c r="O5122" s="9" t="s">
        <v>19355</v>
      </c>
      <c r="P5122" s="12">
        <v>123</v>
      </c>
      <c r="Q5122" s="12">
        <v>123</v>
      </c>
      <c r="R5122" s="12">
        <v>549.19933967134853</v>
      </c>
      <c r="S5122" s="12" t="s">
        <v>28</v>
      </c>
      <c r="T5122" s="9" t="s">
        <v>70</v>
      </c>
      <c r="U5122" s="9" t="s">
        <v>45</v>
      </c>
      <c r="V5122" s="9" t="s">
        <v>70</v>
      </c>
      <c r="W5122" s="14">
        <v>2</v>
      </c>
    </row>
    <row r="5123" spans="1:23" x14ac:dyDescent="0.25">
      <c r="A5123" s="8">
        <v>6301</v>
      </c>
      <c r="B5123" s="9" t="s">
        <v>19468</v>
      </c>
      <c r="C5123" s="9" t="s">
        <v>22</v>
      </c>
      <c r="D5123" s="9" t="s">
        <v>19469</v>
      </c>
      <c r="E5123" s="18" t="s">
        <v>19470</v>
      </c>
      <c r="F5123" s="9" t="s">
        <v>19471</v>
      </c>
      <c r="G5123" s="12">
        <v>8</v>
      </c>
      <c r="H5123" s="9" t="s">
        <v>518</v>
      </c>
      <c r="I5123" s="9" t="s">
        <v>518</v>
      </c>
      <c r="J5123" s="12">
        <v>1</v>
      </c>
      <c r="K5123" s="13">
        <v>43070</v>
      </c>
      <c r="L5123" s="86">
        <f>(Tabla2[[#This Row],[release_year]]-'VARIANZA Y DES. EST'!$L$11)^2</f>
        <v>7.9512857435875226</v>
      </c>
      <c r="M5123" s="12">
        <v>2017</v>
      </c>
      <c r="N5123" s="9" t="s">
        <v>35</v>
      </c>
      <c r="O5123" s="9" t="s">
        <v>19355</v>
      </c>
      <c r="P5123" s="12">
        <v>123</v>
      </c>
      <c r="Q5123" s="12">
        <v>123</v>
      </c>
      <c r="R5123" s="12">
        <v>549.19933967134853</v>
      </c>
      <c r="S5123" s="12" t="s">
        <v>28</v>
      </c>
      <c r="T5123" s="9" t="s">
        <v>118</v>
      </c>
      <c r="U5123" s="9" t="s">
        <v>45</v>
      </c>
      <c r="V5123" s="9" t="s">
        <v>118</v>
      </c>
      <c r="W5123" s="14">
        <v>3</v>
      </c>
    </row>
    <row r="5124" spans="1:23" x14ac:dyDescent="0.25">
      <c r="A5124" s="8">
        <v>6338</v>
      </c>
      <c r="B5124" s="9" t="s">
        <v>19472</v>
      </c>
      <c r="C5124" s="9" t="s">
        <v>22</v>
      </c>
      <c r="D5124" s="9" t="s">
        <v>19473</v>
      </c>
      <c r="E5124" s="18" t="s">
        <v>1989</v>
      </c>
      <c r="F5124" s="9" t="s">
        <v>19474</v>
      </c>
      <c r="G5124" s="12">
        <v>10</v>
      </c>
      <c r="H5124" s="9" t="s">
        <v>25</v>
      </c>
      <c r="I5124" s="9" t="s">
        <v>25</v>
      </c>
      <c r="J5124" s="12">
        <v>1</v>
      </c>
      <c r="K5124" s="13">
        <v>43739</v>
      </c>
      <c r="L5124" s="86">
        <f>(Tabla2[[#This Row],[release_year]]-'VARIANZA Y DES. EST'!$L$11)^2</f>
        <v>173.71760798725521</v>
      </c>
      <c r="M5124" s="12">
        <v>2001</v>
      </c>
      <c r="N5124" s="9" t="s">
        <v>1991</v>
      </c>
      <c r="O5124" s="9" t="s">
        <v>19355</v>
      </c>
      <c r="P5124" s="12">
        <v>123</v>
      </c>
      <c r="Q5124" s="12">
        <v>123</v>
      </c>
      <c r="R5124" s="12">
        <v>549.19933967134853</v>
      </c>
      <c r="S5124" s="12" t="s">
        <v>28</v>
      </c>
      <c r="T5124" s="9" t="s">
        <v>45</v>
      </c>
      <c r="U5124" s="9" t="s">
        <v>45</v>
      </c>
      <c r="V5124" s="9" t="s">
        <v>45</v>
      </c>
      <c r="W5124" s="14">
        <v>1</v>
      </c>
    </row>
    <row r="5125" spans="1:23" x14ac:dyDescent="0.25">
      <c r="A5125" s="8">
        <v>6603</v>
      </c>
      <c r="B5125" s="9" t="s">
        <v>19475</v>
      </c>
      <c r="C5125" s="9" t="s">
        <v>22</v>
      </c>
      <c r="D5125" s="9" t="s">
        <v>19476</v>
      </c>
      <c r="E5125" s="9" t="s">
        <v>7841</v>
      </c>
      <c r="F5125" s="9" t="s">
        <v>19477</v>
      </c>
      <c r="G5125" s="12">
        <v>8</v>
      </c>
      <c r="H5125" s="9" t="s">
        <v>518</v>
      </c>
      <c r="I5125" s="9" t="s">
        <v>518</v>
      </c>
      <c r="J5125" s="12">
        <v>1</v>
      </c>
      <c r="K5125" s="13">
        <v>43101</v>
      </c>
      <c r="L5125" s="86">
        <f>(Tabla2[[#This Row],[release_year]]-'VARIANZA Y DES. EST'!$L$11)^2</f>
        <v>103.6364225665675</v>
      </c>
      <c r="M5125" s="12">
        <v>2004</v>
      </c>
      <c r="N5125" s="9" t="s">
        <v>82</v>
      </c>
      <c r="O5125" s="9" t="s">
        <v>19355</v>
      </c>
      <c r="P5125" s="12">
        <v>123</v>
      </c>
      <c r="Q5125" s="12">
        <v>123</v>
      </c>
      <c r="R5125" s="12">
        <v>549.19933967134853</v>
      </c>
      <c r="S5125" s="12" t="s">
        <v>28</v>
      </c>
      <c r="T5125" s="9" t="s">
        <v>70</v>
      </c>
      <c r="U5125" s="9" t="s">
        <v>45</v>
      </c>
      <c r="V5125" s="9" t="s">
        <v>70</v>
      </c>
      <c r="W5125" s="14">
        <v>2</v>
      </c>
    </row>
    <row r="5126" spans="1:23" x14ac:dyDescent="0.25">
      <c r="A5126" s="8">
        <v>7071</v>
      </c>
      <c r="B5126" s="9" t="s">
        <v>19478</v>
      </c>
      <c r="C5126" s="9" t="s">
        <v>22</v>
      </c>
      <c r="D5126" s="9" t="s">
        <v>19479</v>
      </c>
      <c r="E5126" s="9" t="s">
        <v>15526</v>
      </c>
      <c r="F5126" s="9" t="s">
        <v>19480</v>
      </c>
      <c r="G5126" s="12">
        <v>8</v>
      </c>
      <c r="H5126" s="9" t="s">
        <v>25</v>
      </c>
      <c r="I5126" s="9" t="s">
        <v>25</v>
      </c>
      <c r="J5126" s="12">
        <v>1</v>
      </c>
      <c r="K5126" s="13">
        <v>43466</v>
      </c>
      <c r="L5126" s="86">
        <f>(Tabla2[[#This Row],[release_year]]-'VARIANZA Y DES. EST'!$L$11)^2</f>
        <v>38.194842005650592</v>
      </c>
      <c r="M5126" s="12">
        <v>2008</v>
      </c>
      <c r="N5126" s="9" t="s">
        <v>43</v>
      </c>
      <c r="O5126" s="9" t="s">
        <v>19355</v>
      </c>
      <c r="P5126" s="12">
        <v>123</v>
      </c>
      <c r="Q5126" s="12">
        <v>123</v>
      </c>
      <c r="R5126" s="12">
        <v>549.19933967134853</v>
      </c>
      <c r="S5126" s="12" t="s">
        <v>28</v>
      </c>
      <c r="T5126" s="9" t="s">
        <v>14120</v>
      </c>
      <c r="U5126" s="9" t="s">
        <v>38</v>
      </c>
      <c r="V5126" s="9" t="s">
        <v>14120</v>
      </c>
      <c r="W5126" s="14">
        <v>3</v>
      </c>
    </row>
    <row r="5127" spans="1:23" x14ac:dyDescent="0.25">
      <c r="A5127" s="8">
        <v>7148</v>
      </c>
      <c r="B5127" s="9" t="s">
        <v>19481</v>
      </c>
      <c r="C5127" s="9" t="s">
        <v>22</v>
      </c>
      <c r="D5127" s="9" t="s">
        <v>19482</v>
      </c>
      <c r="E5127" s="9" t="s">
        <v>19483</v>
      </c>
      <c r="F5127" s="9" t="s">
        <v>19484</v>
      </c>
      <c r="G5127" s="12">
        <v>9</v>
      </c>
      <c r="H5127" s="9" t="s">
        <v>25</v>
      </c>
      <c r="I5127" s="9" t="s">
        <v>25</v>
      </c>
      <c r="J5127" s="12">
        <v>1</v>
      </c>
      <c r="K5127" s="13">
        <v>44197</v>
      </c>
      <c r="L5127" s="86">
        <f>(Tabla2[[#This Row],[release_year]]-'VARIANZA Y DES. EST'!$L$11)^2</f>
        <v>26.834446865421359</v>
      </c>
      <c r="M5127" s="12">
        <v>2009</v>
      </c>
      <c r="N5127" s="9" t="s">
        <v>43</v>
      </c>
      <c r="O5127" s="9" t="s">
        <v>19355</v>
      </c>
      <c r="P5127" s="12">
        <v>123</v>
      </c>
      <c r="Q5127" s="12">
        <v>123</v>
      </c>
      <c r="R5127" s="12">
        <v>549.19933967134853</v>
      </c>
      <c r="S5127" s="12" t="s">
        <v>28</v>
      </c>
      <c r="T5127" s="9" t="s">
        <v>635</v>
      </c>
      <c r="U5127" s="9" t="s">
        <v>95</v>
      </c>
      <c r="V5127" s="9" t="s">
        <v>635</v>
      </c>
      <c r="W5127" s="14">
        <v>2</v>
      </c>
    </row>
    <row r="5128" spans="1:23" x14ac:dyDescent="0.25">
      <c r="A5128" s="8">
        <v>8109</v>
      </c>
      <c r="B5128" s="9" t="s">
        <v>19485</v>
      </c>
      <c r="C5128" s="9" t="s">
        <v>22</v>
      </c>
      <c r="D5128" s="9" t="s">
        <v>19486</v>
      </c>
      <c r="E5128" s="9" t="s">
        <v>19487</v>
      </c>
      <c r="F5128" s="9" t="s">
        <v>19488</v>
      </c>
      <c r="G5128" s="12">
        <v>10</v>
      </c>
      <c r="H5128" s="9" t="s">
        <v>858</v>
      </c>
      <c r="I5128" s="9" t="s">
        <v>858</v>
      </c>
      <c r="J5128" s="12">
        <v>1</v>
      </c>
      <c r="K5128" s="13">
        <v>42777</v>
      </c>
      <c r="L5128" s="86">
        <f>(Tabla2[[#This Row],[release_year]]-'VARIANZA Y DES. EST'!$L$11)^2</f>
        <v>3.3116808838167522</v>
      </c>
      <c r="M5128" s="12">
        <v>2016</v>
      </c>
      <c r="N5128" s="9" t="s">
        <v>842</v>
      </c>
      <c r="O5128" s="9" t="s">
        <v>19355</v>
      </c>
      <c r="P5128" s="12">
        <v>123</v>
      </c>
      <c r="Q5128" s="12">
        <v>123</v>
      </c>
      <c r="R5128" s="12">
        <v>549.19933967134853</v>
      </c>
      <c r="S5128" s="12" t="s">
        <v>28</v>
      </c>
      <c r="T5128" s="9" t="s">
        <v>2930</v>
      </c>
      <c r="U5128" s="9" t="s">
        <v>38</v>
      </c>
      <c r="V5128" s="9" t="s">
        <v>2930</v>
      </c>
      <c r="W5128" s="14">
        <v>3</v>
      </c>
    </row>
    <row r="5129" spans="1:23" x14ac:dyDescent="0.25">
      <c r="A5129" s="8">
        <v>8137</v>
      </c>
      <c r="B5129" s="9" t="s">
        <v>19489</v>
      </c>
      <c r="C5129" s="9" t="s">
        <v>22</v>
      </c>
      <c r="D5129" s="9" t="s">
        <v>19490</v>
      </c>
      <c r="E5129" s="9" t="s">
        <v>14320</v>
      </c>
      <c r="F5129" s="9" t="s">
        <v>19491</v>
      </c>
      <c r="G5129" s="12">
        <v>8</v>
      </c>
      <c r="H5129" s="9" t="s">
        <v>518</v>
      </c>
      <c r="I5129" s="9" t="s">
        <v>518</v>
      </c>
      <c r="J5129" s="12">
        <v>1</v>
      </c>
      <c r="K5129" s="16">
        <v>43830</v>
      </c>
      <c r="L5129" s="86">
        <f>(Tabla2[[#This Row],[release_year]]-'VARIANZA Y DES. EST'!$L$11)^2</f>
        <v>1382.3670913527567</v>
      </c>
      <c r="M5129" s="12">
        <v>1977</v>
      </c>
      <c r="N5129" s="9" t="s">
        <v>82</v>
      </c>
      <c r="O5129" s="9" t="s">
        <v>19355</v>
      </c>
      <c r="P5129" s="12">
        <v>123</v>
      </c>
      <c r="Q5129" s="12">
        <v>123</v>
      </c>
      <c r="R5129" s="12">
        <v>549.19933967134853</v>
      </c>
      <c r="S5129" s="12" t="s">
        <v>28</v>
      </c>
      <c r="T5129" s="9" t="s">
        <v>118</v>
      </c>
      <c r="U5129" s="9" t="s">
        <v>45</v>
      </c>
      <c r="V5129" s="9" t="s">
        <v>118</v>
      </c>
      <c r="W5129" s="14">
        <v>3</v>
      </c>
    </row>
    <row r="5130" spans="1:23" x14ac:dyDescent="0.25">
      <c r="A5130" s="8">
        <v>8255</v>
      </c>
      <c r="B5130" s="9" t="s">
        <v>19492</v>
      </c>
      <c r="C5130" s="9" t="s">
        <v>22</v>
      </c>
      <c r="D5130" s="9" t="s">
        <v>19493</v>
      </c>
      <c r="E5130" s="18" t="s">
        <v>19494</v>
      </c>
      <c r="F5130" s="9" t="s">
        <v>19495</v>
      </c>
      <c r="G5130" s="12">
        <v>10</v>
      </c>
      <c r="H5130" s="9" t="s">
        <v>1434</v>
      </c>
      <c r="I5130" s="9" t="s">
        <v>19496</v>
      </c>
      <c r="J5130" s="12">
        <v>7</v>
      </c>
      <c r="K5130" s="13">
        <v>43700</v>
      </c>
      <c r="L5130" s="86">
        <f>(Tabla2[[#This Row],[release_year]]-'VARIANZA Y DES. EST'!$L$11)^2</f>
        <v>1.3928663045044412</v>
      </c>
      <c r="M5130" s="12">
        <v>2013</v>
      </c>
      <c r="N5130" s="9" t="s">
        <v>76</v>
      </c>
      <c r="O5130" s="9" t="s">
        <v>19355</v>
      </c>
      <c r="P5130" s="12">
        <v>123</v>
      </c>
      <c r="Q5130" s="12">
        <v>123</v>
      </c>
      <c r="R5130" s="12">
        <v>549.19933967134853</v>
      </c>
      <c r="S5130" s="12" t="s">
        <v>28</v>
      </c>
      <c r="T5130" s="9" t="s">
        <v>77</v>
      </c>
      <c r="U5130" s="9" t="s">
        <v>45</v>
      </c>
      <c r="V5130" s="9" t="s">
        <v>77</v>
      </c>
      <c r="W5130" s="14">
        <v>3</v>
      </c>
    </row>
    <row r="5131" spans="1:23" x14ac:dyDescent="0.25">
      <c r="A5131" s="8">
        <v>8329</v>
      </c>
      <c r="B5131" s="9" t="s">
        <v>19497</v>
      </c>
      <c r="C5131" s="9" t="s">
        <v>22</v>
      </c>
      <c r="D5131" s="9" t="s">
        <v>19498</v>
      </c>
      <c r="E5131" s="9" t="s">
        <v>1430</v>
      </c>
      <c r="F5131" s="9" t="s">
        <v>19499</v>
      </c>
      <c r="G5131" s="12">
        <v>6</v>
      </c>
      <c r="H5131" s="12"/>
      <c r="I5131" s="9"/>
      <c r="J5131" s="12">
        <v>0</v>
      </c>
      <c r="K5131" s="16">
        <v>43392</v>
      </c>
      <c r="L5131" s="86">
        <f>(Tabla2[[#This Row],[release_year]]-'VARIANZA Y DES. EST'!$L$11)^2</f>
        <v>0.67207602404598188</v>
      </c>
      <c r="M5131" s="12">
        <v>2015</v>
      </c>
      <c r="N5131" s="9" t="s">
        <v>35</v>
      </c>
      <c r="O5131" s="9" t="s">
        <v>19355</v>
      </c>
      <c r="P5131" s="12">
        <v>123</v>
      </c>
      <c r="Q5131" s="12">
        <v>123</v>
      </c>
      <c r="R5131" s="12">
        <v>549.19933967134853</v>
      </c>
      <c r="S5131" s="12" t="s">
        <v>28</v>
      </c>
      <c r="T5131" s="9" t="s">
        <v>6793</v>
      </c>
      <c r="U5131" s="9" t="s">
        <v>45</v>
      </c>
      <c r="V5131" s="9" t="s">
        <v>6793</v>
      </c>
      <c r="W5131" s="14">
        <v>2</v>
      </c>
    </row>
    <row r="5132" spans="1:23" x14ac:dyDescent="0.25">
      <c r="A5132" s="8">
        <v>8353</v>
      </c>
      <c r="B5132" s="9" t="s">
        <v>19500</v>
      </c>
      <c r="C5132" s="9" t="s">
        <v>22</v>
      </c>
      <c r="D5132" s="9" t="s">
        <v>19501</v>
      </c>
      <c r="E5132" s="18" t="s">
        <v>8600</v>
      </c>
      <c r="F5132" s="9" t="s">
        <v>19502</v>
      </c>
      <c r="G5132" s="12">
        <v>8</v>
      </c>
      <c r="H5132" s="9" t="s">
        <v>25</v>
      </c>
      <c r="I5132" s="9" t="s">
        <v>19503</v>
      </c>
      <c r="J5132" s="12">
        <v>3</v>
      </c>
      <c r="K5132" s="13">
        <v>43496</v>
      </c>
      <c r="L5132" s="86">
        <f>(Tabla2[[#This Row],[release_year]]-'VARIANZA Y DES. EST'!$L$11)^2</f>
        <v>3.2471164275211517E-2</v>
      </c>
      <c r="M5132" s="12">
        <v>2014</v>
      </c>
      <c r="N5132" s="9" t="s">
        <v>99</v>
      </c>
      <c r="O5132" s="9" t="s">
        <v>19355</v>
      </c>
      <c r="P5132" s="12">
        <v>123</v>
      </c>
      <c r="Q5132" s="12">
        <v>123</v>
      </c>
      <c r="R5132" s="12">
        <v>549.19933967134853</v>
      </c>
      <c r="S5132" s="12" t="s">
        <v>28</v>
      </c>
      <c r="T5132" s="9" t="s">
        <v>635</v>
      </c>
      <c r="U5132" s="9" t="s">
        <v>95</v>
      </c>
      <c r="V5132" s="9" t="s">
        <v>635</v>
      </c>
      <c r="W5132" s="14">
        <v>2</v>
      </c>
    </row>
    <row r="5133" spans="1:23" x14ac:dyDescent="0.25">
      <c r="A5133" s="8">
        <v>8357</v>
      </c>
      <c r="B5133" s="9" t="s">
        <v>19504</v>
      </c>
      <c r="C5133" s="9" t="s">
        <v>22</v>
      </c>
      <c r="D5133" s="9" t="s">
        <v>19505</v>
      </c>
      <c r="E5133" s="9" t="s">
        <v>18446</v>
      </c>
      <c r="F5133" s="9" t="s">
        <v>19506</v>
      </c>
      <c r="G5133" s="12">
        <v>9</v>
      </c>
      <c r="H5133" s="9" t="s">
        <v>126</v>
      </c>
      <c r="I5133" s="9" t="s">
        <v>19507</v>
      </c>
      <c r="J5133" s="12">
        <v>4</v>
      </c>
      <c r="K5133" s="13">
        <v>43532</v>
      </c>
      <c r="L5133" s="86">
        <f>(Tabla2[[#This Row],[release_year]]-'VARIANZA Y DES. EST'!$L$11)^2</f>
        <v>26.834446865421359</v>
      </c>
      <c r="M5133" s="12">
        <v>2009</v>
      </c>
      <c r="N5133" s="9" t="s">
        <v>43</v>
      </c>
      <c r="O5133" s="9" t="s">
        <v>19355</v>
      </c>
      <c r="P5133" s="12">
        <v>123</v>
      </c>
      <c r="Q5133" s="12">
        <v>123</v>
      </c>
      <c r="R5133" s="12">
        <v>549.19933967134853</v>
      </c>
      <c r="S5133" s="12" t="s">
        <v>28</v>
      </c>
      <c r="T5133" s="9" t="s">
        <v>2252</v>
      </c>
      <c r="U5133" s="9" t="s">
        <v>38</v>
      </c>
      <c r="V5133" s="9" t="s">
        <v>2252</v>
      </c>
      <c r="W5133" s="14">
        <v>2</v>
      </c>
    </row>
    <row r="5134" spans="1:23" x14ac:dyDescent="0.25">
      <c r="A5134" s="8">
        <v>8505</v>
      </c>
      <c r="B5134" s="9" t="s">
        <v>19508</v>
      </c>
      <c r="C5134" s="9" t="s">
        <v>22</v>
      </c>
      <c r="D5134" s="9" t="s">
        <v>19509</v>
      </c>
      <c r="E5134" s="9" t="s">
        <v>19510</v>
      </c>
      <c r="F5134" s="9" t="s">
        <v>19511</v>
      </c>
      <c r="G5134" s="12">
        <v>5</v>
      </c>
      <c r="H5134" s="9" t="s">
        <v>518</v>
      </c>
      <c r="I5134" s="9" t="s">
        <v>518</v>
      </c>
      <c r="J5134" s="12">
        <v>1</v>
      </c>
      <c r="K5134" s="13">
        <v>43160</v>
      </c>
      <c r="L5134" s="86">
        <f>(Tabla2[[#This Row],[release_year]]-'VARIANZA Y DES. EST'!$L$11)^2</f>
        <v>3.2471164275211517E-2</v>
      </c>
      <c r="M5134" s="12">
        <v>2014</v>
      </c>
      <c r="N5134" s="9" t="s">
        <v>76</v>
      </c>
      <c r="O5134" s="9" t="s">
        <v>19355</v>
      </c>
      <c r="P5134" s="12">
        <v>123</v>
      </c>
      <c r="Q5134" s="12">
        <v>123</v>
      </c>
      <c r="R5134" s="12">
        <v>549.19933967134853</v>
      </c>
      <c r="S5134" s="12" t="s">
        <v>28</v>
      </c>
      <c r="T5134" s="9" t="s">
        <v>4849</v>
      </c>
      <c r="U5134" s="9" t="s">
        <v>95</v>
      </c>
      <c r="V5134" s="9" t="s">
        <v>4849</v>
      </c>
      <c r="W5134" s="14">
        <v>3</v>
      </c>
    </row>
    <row r="5135" spans="1:23" x14ac:dyDescent="0.25">
      <c r="A5135" s="8">
        <v>8579</v>
      </c>
      <c r="B5135" s="9" t="s">
        <v>19512</v>
      </c>
      <c r="C5135" s="9" t="s">
        <v>22</v>
      </c>
      <c r="D5135" s="9" t="s">
        <v>19513</v>
      </c>
      <c r="E5135" s="9" t="s">
        <v>19514</v>
      </c>
      <c r="F5135" s="9" t="s">
        <v>19515</v>
      </c>
      <c r="G5135" s="12">
        <v>5</v>
      </c>
      <c r="H5135" s="9" t="s">
        <v>518</v>
      </c>
      <c r="I5135" s="9" t="s">
        <v>2969</v>
      </c>
      <c r="J5135" s="12">
        <v>2</v>
      </c>
      <c r="K5135" s="13">
        <v>42803</v>
      </c>
      <c r="L5135" s="86">
        <f>(Tabla2[[#This Row],[release_year]]-'VARIANZA Y DES. EST'!$L$11)^2</f>
        <v>0.67207602404598188</v>
      </c>
      <c r="M5135" s="12">
        <v>2015</v>
      </c>
      <c r="N5135" s="9" t="s">
        <v>76</v>
      </c>
      <c r="O5135" s="9" t="s">
        <v>19355</v>
      </c>
      <c r="P5135" s="12">
        <v>123</v>
      </c>
      <c r="Q5135" s="12">
        <v>123</v>
      </c>
      <c r="R5135" s="12">
        <v>549.19933967134853</v>
      </c>
      <c r="S5135" s="12" t="s">
        <v>28</v>
      </c>
      <c r="T5135" s="9" t="s">
        <v>118</v>
      </c>
      <c r="U5135" s="9" t="s">
        <v>45</v>
      </c>
      <c r="V5135" s="9" t="s">
        <v>118</v>
      </c>
      <c r="W5135" s="14">
        <v>3</v>
      </c>
    </row>
    <row r="5136" spans="1:23" x14ac:dyDescent="0.25">
      <c r="A5136" s="8">
        <v>42</v>
      </c>
      <c r="B5136" s="9" t="s">
        <v>19516</v>
      </c>
      <c r="C5136" s="9" t="s">
        <v>22</v>
      </c>
      <c r="D5136" s="9" t="s">
        <v>19517</v>
      </c>
      <c r="E5136" s="9" t="s">
        <v>15526</v>
      </c>
      <c r="F5136" s="18" t="s">
        <v>19518</v>
      </c>
      <c r="G5136" s="12">
        <v>10</v>
      </c>
      <c r="H5136" s="9" t="s">
        <v>25</v>
      </c>
      <c r="I5136" s="9" t="s">
        <v>25</v>
      </c>
      <c r="J5136" s="12">
        <v>1</v>
      </c>
      <c r="K5136" s="13">
        <v>44455</v>
      </c>
      <c r="L5136" s="86">
        <f>(Tabla2[[#This Row],[release_year]]-'VARIANZA Y DES. EST'!$L$11)^2</f>
        <v>1535.0878816332151</v>
      </c>
      <c r="M5136" s="12">
        <v>1975</v>
      </c>
      <c r="N5136" s="9" t="s">
        <v>99</v>
      </c>
      <c r="O5136" s="9" t="s">
        <v>19519</v>
      </c>
      <c r="P5136" s="12">
        <v>124</v>
      </c>
      <c r="Q5136" s="12">
        <v>124</v>
      </c>
      <c r="R5136" s="12">
        <v>597.06934456451438</v>
      </c>
      <c r="S5136" s="12" t="s">
        <v>28</v>
      </c>
      <c r="T5136" s="9" t="s">
        <v>7983</v>
      </c>
      <c r="U5136" s="9" t="s">
        <v>38</v>
      </c>
      <c r="V5136" s="9" t="s">
        <v>7983</v>
      </c>
      <c r="W5136" s="14">
        <v>3</v>
      </c>
    </row>
    <row r="5137" spans="1:23" x14ac:dyDescent="0.25">
      <c r="A5137" s="8">
        <v>143</v>
      </c>
      <c r="B5137" s="9" t="s">
        <v>19520</v>
      </c>
      <c r="C5137" s="9" t="s">
        <v>22</v>
      </c>
      <c r="D5137" s="9" t="s">
        <v>19521</v>
      </c>
      <c r="E5137" s="9" t="s">
        <v>19522</v>
      </c>
      <c r="F5137" s="9" t="s">
        <v>19523</v>
      </c>
      <c r="G5137" s="12">
        <v>12</v>
      </c>
      <c r="H5137" s="9" t="s">
        <v>184</v>
      </c>
      <c r="I5137" s="9" t="s">
        <v>3702</v>
      </c>
      <c r="J5137" s="12">
        <v>2</v>
      </c>
      <c r="K5137" s="13">
        <v>44440</v>
      </c>
      <c r="L5137" s="86">
        <f>(Tabla2[[#This Row],[release_year]]-'VARIANZA Y DES. EST'!$L$11)^2</f>
        <v>51.555237145879822</v>
      </c>
      <c r="M5137" s="12">
        <v>2007</v>
      </c>
      <c r="N5137" s="9" t="s">
        <v>43</v>
      </c>
      <c r="O5137" s="9" t="s">
        <v>19519</v>
      </c>
      <c r="P5137" s="12">
        <v>124</v>
      </c>
      <c r="Q5137" s="12">
        <v>124</v>
      </c>
      <c r="R5137" s="12">
        <v>597.06934456451438</v>
      </c>
      <c r="S5137" s="12" t="s">
        <v>28</v>
      </c>
      <c r="T5137" s="9" t="s">
        <v>45</v>
      </c>
      <c r="U5137" s="9" t="s">
        <v>45</v>
      </c>
      <c r="V5137" s="9" t="s">
        <v>45</v>
      </c>
      <c r="W5137" s="14">
        <v>1</v>
      </c>
    </row>
    <row r="5138" spans="1:23" x14ac:dyDescent="0.25">
      <c r="A5138" s="8">
        <v>201</v>
      </c>
      <c r="B5138" s="9" t="s">
        <v>19524</v>
      </c>
      <c r="C5138" s="9" t="s">
        <v>22</v>
      </c>
      <c r="D5138" s="9" t="s">
        <v>19525</v>
      </c>
      <c r="E5138" s="9" t="s">
        <v>19526</v>
      </c>
      <c r="F5138" s="9" t="s">
        <v>19527</v>
      </c>
      <c r="G5138" s="12">
        <v>8</v>
      </c>
      <c r="H5138" s="9" t="s">
        <v>518</v>
      </c>
      <c r="I5138" s="9" t="s">
        <v>518</v>
      </c>
      <c r="J5138" s="12">
        <v>1</v>
      </c>
      <c r="K5138" s="13">
        <v>44435</v>
      </c>
      <c r="L5138" s="86">
        <f>(Tabla2[[#This Row],[release_year]]-'VARIANZA Y DES. EST'!$L$11)^2</f>
        <v>103.6364225665675</v>
      </c>
      <c r="M5138" s="12">
        <v>2004</v>
      </c>
      <c r="N5138" s="9" t="s">
        <v>35</v>
      </c>
      <c r="O5138" s="9" t="s">
        <v>19519</v>
      </c>
      <c r="P5138" s="12">
        <v>124</v>
      </c>
      <c r="Q5138" s="12">
        <v>124</v>
      </c>
      <c r="R5138" s="12">
        <v>597.06934456451438</v>
      </c>
      <c r="S5138" s="12" t="s">
        <v>28</v>
      </c>
      <c r="T5138" s="9" t="s">
        <v>17701</v>
      </c>
      <c r="U5138" s="9" t="s">
        <v>38</v>
      </c>
      <c r="V5138" s="9" t="s">
        <v>17701</v>
      </c>
      <c r="W5138" s="14">
        <v>3</v>
      </c>
    </row>
    <row r="5139" spans="1:23" x14ac:dyDescent="0.25">
      <c r="A5139" s="8">
        <v>204</v>
      </c>
      <c r="B5139" s="9" t="s">
        <v>19528</v>
      </c>
      <c r="C5139" s="9" t="s">
        <v>22</v>
      </c>
      <c r="D5139" s="9" t="s">
        <v>19529</v>
      </c>
      <c r="E5139" s="9" t="s">
        <v>19530</v>
      </c>
      <c r="F5139" s="9" t="s">
        <v>19531</v>
      </c>
      <c r="G5139" s="12">
        <v>10</v>
      </c>
      <c r="H5139" s="9" t="s">
        <v>518</v>
      </c>
      <c r="I5139" s="9" t="s">
        <v>518</v>
      </c>
      <c r="J5139" s="12">
        <v>1</v>
      </c>
      <c r="K5139" s="13">
        <v>44435</v>
      </c>
      <c r="L5139" s="86">
        <f>(Tabla2[[#This Row],[release_year]]-'VARIANZA Y DES. EST'!$L$11)^2</f>
        <v>3.3116808838167522</v>
      </c>
      <c r="M5139" s="12">
        <v>2016</v>
      </c>
      <c r="N5139" s="9" t="s">
        <v>76</v>
      </c>
      <c r="O5139" s="9" t="s">
        <v>19519</v>
      </c>
      <c r="P5139" s="12">
        <v>124</v>
      </c>
      <c r="Q5139" s="12">
        <v>124</v>
      </c>
      <c r="R5139" s="12">
        <v>597.06934456451438</v>
      </c>
      <c r="S5139" s="12" t="s">
        <v>28</v>
      </c>
      <c r="T5139" s="9" t="s">
        <v>859</v>
      </c>
      <c r="U5139" s="9" t="s">
        <v>95</v>
      </c>
      <c r="V5139" s="9" t="s">
        <v>859</v>
      </c>
      <c r="W5139" s="14">
        <v>2</v>
      </c>
    </row>
    <row r="5140" spans="1:23" x14ac:dyDescent="0.25">
      <c r="A5140" s="8">
        <v>215</v>
      </c>
      <c r="B5140" s="9" t="s">
        <v>19532</v>
      </c>
      <c r="C5140" s="9" t="s">
        <v>22</v>
      </c>
      <c r="D5140" s="9" t="s">
        <v>19533</v>
      </c>
      <c r="E5140" s="9" t="s">
        <v>19534</v>
      </c>
      <c r="F5140" s="9" t="s">
        <v>19535</v>
      </c>
      <c r="G5140" s="12">
        <v>13</v>
      </c>
      <c r="H5140" s="12"/>
      <c r="I5140" s="9"/>
      <c r="J5140" s="12">
        <v>0</v>
      </c>
      <c r="K5140" s="13">
        <v>44435</v>
      </c>
      <c r="L5140" s="86">
        <f>(Tabla2[[#This Row],[release_year]]-'VARIANZA Y DES. EST'!$L$11)^2</f>
        <v>46.509705182670608</v>
      </c>
      <c r="M5140" s="12">
        <v>2021</v>
      </c>
      <c r="N5140" s="9" t="s">
        <v>1991</v>
      </c>
      <c r="O5140" s="9" t="s">
        <v>19519</v>
      </c>
      <c r="P5140" s="12">
        <v>124</v>
      </c>
      <c r="Q5140" s="12">
        <v>124</v>
      </c>
      <c r="R5140" s="12">
        <v>597.06934456451438</v>
      </c>
      <c r="S5140" s="12" t="s">
        <v>28</v>
      </c>
      <c r="T5140" s="9" t="s">
        <v>4211</v>
      </c>
      <c r="U5140" s="9" t="s">
        <v>38</v>
      </c>
      <c r="V5140" s="9" t="s">
        <v>4211</v>
      </c>
      <c r="W5140" s="14">
        <v>2</v>
      </c>
    </row>
    <row r="5141" spans="1:23" x14ac:dyDescent="0.25">
      <c r="A5141" s="8">
        <v>306</v>
      </c>
      <c r="B5141" s="9" t="s">
        <v>19536</v>
      </c>
      <c r="C5141" s="9" t="s">
        <v>22</v>
      </c>
      <c r="D5141" s="9" t="s">
        <v>19537</v>
      </c>
      <c r="E5141" s="9" t="s">
        <v>19538</v>
      </c>
      <c r="F5141" s="18" t="s">
        <v>19539</v>
      </c>
      <c r="G5141" s="12">
        <v>10</v>
      </c>
      <c r="H5141" s="9" t="s">
        <v>1064</v>
      </c>
      <c r="I5141" s="9" t="s">
        <v>5017</v>
      </c>
      <c r="J5141" s="12">
        <v>2</v>
      </c>
      <c r="K5141" s="13">
        <v>44413</v>
      </c>
      <c r="L5141" s="86">
        <f>(Tabla2[[#This Row],[release_year]]-'VARIANZA Y DES. EST'!$L$11)^2</f>
        <v>448.60076910908901</v>
      </c>
      <c r="M5141" s="12">
        <v>1993</v>
      </c>
      <c r="N5141" s="9" t="s">
        <v>76</v>
      </c>
      <c r="O5141" s="9" t="s">
        <v>19519</v>
      </c>
      <c r="P5141" s="12">
        <v>124</v>
      </c>
      <c r="Q5141" s="12">
        <v>124</v>
      </c>
      <c r="R5141" s="12">
        <v>597.06934456451438</v>
      </c>
      <c r="S5141" s="12" t="s">
        <v>28</v>
      </c>
      <c r="T5141" s="9" t="s">
        <v>2940</v>
      </c>
      <c r="U5141" s="9" t="s">
        <v>151</v>
      </c>
      <c r="V5141" s="9" t="s">
        <v>2940</v>
      </c>
      <c r="W5141" s="14">
        <v>3</v>
      </c>
    </row>
    <row r="5142" spans="1:23" x14ac:dyDescent="0.25">
      <c r="A5142" s="8">
        <v>450</v>
      </c>
      <c r="B5142" s="9" t="s">
        <v>19540</v>
      </c>
      <c r="C5142" s="9" t="s">
        <v>22</v>
      </c>
      <c r="D5142" s="9" t="s">
        <v>19541</v>
      </c>
      <c r="E5142" s="18" t="s">
        <v>19542</v>
      </c>
      <c r="F5142" s="9" t="s">
        <v>19543</v>
      </c>
      <c r="G5142" s="12">
        <v>12</v>
      </c>
      <c r="H5142" s="9" t="s">
        <v>25</v>
      </c>
      <c r="I5142" s="9" t="s">
        <v>25</v>
      </c>
      <c r="J5142" s="12">
        <v>1</v>
      </c>
      <c r="K5142" s="13">
        <v>44393</v>
      </c>
      <c r="L5142" s="86">
        <f>(Tabla2[[#This Row],[release_year]]-'VARIANZA Y DES. EST'!$L$11)^2</f>
        <v>17.47405172519213</v>
      </c>
      <c r="M5142" s="12">
        <v>2010</v>
      </c>
      <c r="N5142" s="9" t="s">
        <v>43</v>
      </c>
      <c r="O5142" s="9" t="s">
        <v>19519</v>
      </c>
      <c r="P5142" s="12">
        <v>124</v>
      </c>
      <c r="Q5142" s="12">
        <v>124</v>
      </c>
      <c r="R5142" s="12">
        <v>597.06934456451438</v>
      </c>
      <c r="S5142" s="12" t="s">
        <v>28</v>
      </c>
      <c r="T5142" s="9" t="s">
        <v>4008</v>
      </c>
      <c r="U5142" s="9" t="s">
        <v>45</v>
      </c>
      <c r="V5142" s="9" t="s">
        <v>4008</v>
      </c>
      <c r="W5142" s="14">
        <v>2</v>
      </c>
    </row>
    <row r="5143" spans="1:23" x14ac:dyDescent="0.25">
      <c r="A5143" s="8">
        <v>530</v>
      </c>
      <c r="B5143" s="9" t="s">
        <v>19544</v>
      </c>
      <c r="C5143" s="9" t="s">
        <v>22</v>
      </c>
      <c r="D5143" s="9" t="s">
        <v>19545</v>
      </c>
      <c r="E5143" s="9" t="s">
        <v>2938</v>
      </c>
      <c r="F5143" s="9" t="s">
        <v>19546</v>
      </c>
      <c r="G5143" s="12">
        <v>7</v>
      </c>
      <c r="H5143" s="9" t="s">
        <v>116</v>
      </c>
      <c r="I5143" s="9" t="s">
        <v>116</v>
      </c>
      <c r="J5143" s="12">
        <v>1</v>
      </c>
      <c r="K5143" s="13">
        <v>44383</v>
      </c>
      <c r="L5143" s="86">
        <f>(Tabla2[[#This Row],[release_year]]-'VARIANZA Y DES. EST'!$L$11)^2</f>
        <v>1457.7274864929859</v>
      </c>
      <c r="M5143" s="12">
        <v>1976</v>
      </c>
      <c r="N5143" s="9" t="s">
        <v>76</v>
      </c>
      <c r="O5143" s="9" t="s">
        <v>19519</v>
      </c>
      <c r="P5143" s="12">
        <v>124</v>
      </c>
      <c r="Q5143" s="12">
        <v>124</v>
      </c>
      <c r="R5143" s="12">
        <v>597.06934456451438</v>
      </c>
      <c r="S5143" s="12" t="s">
        <v>28</v>
      </c>
      <c r="T5143" s="9" t="s">
        <v>70</v>
      </c>
      <c r="U5143" s="9" t="s">
        <v>45</v>
      </c>
      <c r="V5143" s="9" t="s">
        <v>70</v>
      </c>
      <c r="W5143" s="14">
        <v>2</v>
      </c>
    </row>
    <row r="5144" spans="1:23" x14ac:dyDescent="0.25">
      <c r="A5144" s="8">
        <v>609</v>
      </c>
      <c r="B5144" s="9" t="s">
        <v>19547</v>
      </c>
      <c r="C5144" s="9" t="s">
        <v>22</v>
      </c>
      <c r="D5144" s="9" t="s">
        <v>19548</v>
      </c>
      <c r="E5144" s="18" t="s">
        <v>19549</v>
      </c>
      <c r="F5144" s="9" t="s">
        <v>19550</v>
      </c>
      <c r="G5144" s="12">
        <v>13</v>
      </c>
      <c r="H5144" s="9" t="s">
        <v>25</v>
      </c>
      <c r="I5144" s="9" t="s">
        <v>13792</v>
      </c>
      <c r="J5144" s="12">
        <v>3</v>
      </c>
      <c r="K5144" s="13">
        <v>44378</v>
      </c>
      <c r="L5144" s="86">
        <f>(Tabla2[[#This Row],[release_year]]-'VARIANZA Y DES. EST'!$L$11)^2</f>
        <v>148.35721284702598</v>
      </c>
      <c r="M5144" s="12">
        <v>2002</v>
      </c>
      <c r="N5144" s="9" t="s">
        <v>43</v>
      </c>
      <c r="O5144" s="9" t="s">
        <v>19519</v>
      </c>
      <c r="P5144" s="12">
        <v>124</v>
      </c>
      <c r="Q5144" s="12">
        <v>124</v>
      </c>
      <c r="R5144" s="12">
        <v>597.06934456451438</v>
      </c>
      <c r="S5144" s="12" t="s">
        <v>28</v>
      </c>
      <c r="T5144" s="9" t="s">
        <v>38</v>
      </c>
      <c r="U5144" s="9" t="s">
        <v>38</v>
      </c>
      <c r="V5144" s="9" t="s">
        <v>38</v>
      </c>
      <c r="W5144" s="14">
        <v>1</v>
      </c>
    </row>
    <row r="5145" spans="1:23" x14ac:dyDescent="0.25">
      <c r="A5145" s="8">
        <v>1690</v>
      </c>
      <c r="B5145" s="9" t="s">
        <v>19551</v>
      </c>
      <c r="C5145" s="9" t="s">
        <v>22</v>
      </c>
      <c r="D5145" s="9" t="s">
        <v>19552</v>
      </c>
      <c r="E5145" s="18" t="s">
        <v>17002</v>
      </c>
      <c r="F5145" s="9" t="s">
        <v>19553</v>
      </c>
      <c r="G5145" s="12">
        <v>10</v>
      </c>
      <c r="H5145" s="9" t="s">
        <v>126</v>
      </c>
      <c r="I5145" s="9" t="s">
        <v>5012</v>
      </c>
      <c r="J5145" s="12">
        <v>2</v>
      </c>
      <c r="K5145" s="16">
        <v>44151</v>
      </c>
      <c r="L5145" s="86">
        <f>(Tabla2[[#This Row],[release_year]]-'VARIANZA Y DES. EST'!$L$11)^2</f>
        <v>3.3116808838167522</v>
      </c>
      <c r="M5145" s="12">
        <v>2016</v>
      </c>
      <c r="N5145" s="9" t="s">
        <v>43</v>
      </c>
      <c r="O5145" s="9" t="s">
        <v>19519</v>
      </c>
      <c r="P5145" s="12">
        <v>124</v>
      </c>
      <c r="Q5145" s="12">
        <v>124</v>
      </c>
      <c r="R5145" s="12">
        <v>597.06934456451438</v>
      </c>
      <c r="S5145" s="12" t="s">
        <v>28</v>
      </c>
      <c r="T5145" s="9" t="s">
        <v>4008</v>
      </c>
      <c r="U5145" s="9" t="s">
        <v>45</v>
      </c>
      <c r="V5145" s="9" t="s">
        <v>4008</v>
      </c>
      <c r="W5145" s="14">
        <v>2</v>
      </c>
    </row>
    <row r="5146" spans="1:23" x14ac:dyDescent="0.25">
      <c r="A5146" s="8">
        <v>1704</v>
      </c>
      <c r="B5146" s="9" t="s">
        <v>19554</v>
      </c>
      <c r="C5146" s="9" t="s">
        <v>22</v>
      </c>
      <c r="D5146" s="9" t="s">
        <v>19555</v>
      </c>
      <c r="E5146" s="9" t="s">
        <v>6644</v>
      </c>
      <c r="F5146" s="9" t="s">
        <v>19556</v>
      </c>
      <c r="G5146" s="12">
        <v>11</v>
      </c>
      <c r="H5146" s="9" t="s">
        <v>25</v>
      </c>
      <c r="I5146" s="9" t="s">
        <v>25</v>
      </c>
      <c r="J5146" s="12">
        <v>1</v>
      </c>
      <c r="K5146" s="16">
        <v>44148</v>
      </c>
      <c r="L5146" s="86">
        <f>(Tabla2[[#This Row],[release_year]]-'VARIANZA Y DES. EST'!$L$11)^2</f>
        <v>33.870100322899837</v>
      </c>
      <c r="M5146" s="12">
        <v>2020</v>
      </c>
      <c r="N5146" s="9" t="s">
        <v>99</v>
      </c>
      <c r="O5146" s="9" t="s">
        <v>19519</v>
      </c>
      <c r="P5146" s="12">
        <v>124</v>
      </c>
      <c r="Q5146" s="12">
        <v>124</v>
      </c>
      <c r="R5146" s="12">
        <v>597.06934456451438</v>
      </c>
      <c r="S5146" s="12" t="s">
        <v>28</v>
      </c>
      <c r="T5146" s="9" t="s">
        <v>686</v>
      </c>
      <c r="U5146" s="9" t="s">
        <v>30</v>
      </c>
      <c r="V5146" s="9" t="s">
        <v>686</v>
      </c>
      <c r="W5146" s="14">
        <v>2</v>
      </c>
    </row>
    <row r="5147" spans="1:23" x14ac:dyDescent="0.25">
      <c r="A5147" s="8">
        <v>1873</v>
      </c>
      <c r="B5147" s="9" t="s">
        <v>19557</v>
      </c>
      <c r="C5147" s="9" t="s">
        <v>22</v>
      </c>
      <c r="D5147" s="9" t="s">
        <v>19558</v>
      </c>
      <c r="E5147" s="9" t="s">
        <v>19559</v>
      </c>
      <c r="F5147" s="9" t="s">
        <v>19560</v>
      </c>
      <c r="G5147" s="12">
        <v>8</v>
      </c>
      <c r="H5147" s="9" t="s">
        <v>25</v>
      </c>
      <c r="I5147" s="9" t="s">
        <v>25</v>
      </c>
      <c r="J5147" s="12">
        <v>1</v>
      </c>
      <c r="K5147" s="13">
        <v>44113</v>
      </c>
      <c r="L5147" s="86">
        <f>(Tabla2[[#This Row],[release_year]]-'VARIANZA Y DES. EST'!$L$11)^2</f>
        <v>33.870100322899837</v>
      </c>
      <c r="M5147" s="12">
        <v>2020</v>
      </c>
      <c r="N5147" s="9" t="s">
        <v>1991</v>
      </c>
      <c r="O5147" s="9" t="s">
        <v>19519</v>
      </c>
      <c r="P5147" s="12">
        <v>124</v>
      </c>
      <c r="Q5147" s="12">
        <v>124</v>
      </c>
      <c r="R5147" s="12">
        <v>597.06934456451438</v>
      </c>
      <c r="S5147" s="12" t="s">
        <v>28</v>
      </c>
      <c r="T5147" s="9" t="s">
        <v>94</v>
      </c>
      <c r="U5147" s="9" t="s">
        <v>95</v>
      </c>
      <c r="V5147" s="9" t="s">
        <v>94</v>
      </c>
      <c r="W5147" s="14">
        <v>3</v>
      </c>
    </row>
    <row r="5148" spans="1:23" x14ac:dyDescent="0.25">
      <c r="A5148" s="8">
        <v>1960</v>
      </c>
      <c r="B5148" s="9" t="s">
        <v>19561</v>
      </c>
      <c r="C5148" s="9" t="s">
        <v>22</v>
      </c>
      <c r="D5148" s="9" t="s">
        <v>19562</v>
      </c>
      <c r="E5148" s="9" t="s">
        <v>19563</v>
      </c>
      <c r="F5148" s="9" t="s">
        <v>19564</v>
      </c>
      <c r="G5148" s="12">
        <v>10</v>
      </c>
      <c r="H5148" s="9" t="s">
        <v>126</v>
      </c>
      <c r="I5148" s="9" t="s">
        <v>126</v>
      </c>
      <c r="J5148" s="12">
        <v>1</v>
      </c>
      <c r="K5148" s="13">
        <v>44097</v>
      </c>
      <c r="L5148" s="86">
        <f>(Tabla2[[#This Row],[release_year]]-'VARIANZA Y DES. EST'!$L$11)^2</f>
        <v>33.870100322899837</v>
      </c>
      <c r="M5148" s="12">
        <v>2020</v>
      </c>
      <c r="N5148" s="9" t="s">
        <v>43</v>
      </c>
      <c r="O5148" s="9" t="s">
        <v>19519</v>
      </c>
      <c r="P5148" s="12">
        <v>124</v>
      </c>
      <c r="Q5148" s="12">
        <v>124</v>
      </c>
      <c r="R5148" s="12">
        <v>597.06934456451438</v>
      </c>
      <c r="S5148" s="12" t="s">
        <v>28</v>
      </c>
      <c r="T5148" s="9" t="s">
        <v>14551</v>
      </c>
      <c r="U5148" s="9" t="s">
        <v>38</v>
      </c>
      <c r="V5148" s="9" t="s">
        <v>14551</v>
      </c>
      <c r="W5148" s="14">
        <v>3</v>
      </c>
    </row>
    <row r="5149" spans="1:23" x14ac:dyDescent="0.25">
      <c r="A5149" s="8">
        <v>1966</v>
      </c>
      <c r="B5149" s="9" t="s">
        <v>19565</v>
      </c>
      <c r="C5149" s="9" t="s">
        <v>22</v>
      </c>
      <c r="D5149" s="9" t="s">
        <v>19566</v>
      </c>
      <c r="E5149" s="18" t="s">
        <v>18358</v>
      </c>
      <c r="F5149" s="9" t="s">
        <v>19567</v>
      </c>
      <c r="G5149" s="12">
        <v>17</v>
      </c>
      <c r="H5149" s="9" t="s">
        <v>34</v>
      </c>
      <c r="I5149" s="9" t="s">
        <v>34</v>
      </c>
      <c r="J5149" s="12">
        <v>1</v>
      </c>
      <c r="K5149" s="13">
        <v>44094</v>
      </c>
      <c r="L5149" s="86">
        <f>(Tabla2[[#This Row],[release_year]]-'VARIANZA Y DES. EST'!$L$11)^2</f>
        <v>7.9512857435875226</v>
      </c>
      <c r="M5149" s="12">
        <v>2017</v>
      </c>
      <c r="N5149" s="9" t="s">
        <v>76</v>
      </c>
      <c r="O5149" s="9" t="s">
        <v>19519</v>
      </c>
      <c r="P5149" s="12">
        <v>124</v>
      </c>
      <c r="Q5149" s="12">
        <v>124</v>
      </c>
      <c r="R5149" s="12">
        <v>597.06934456451438</v>
      </c>
      <c r="S5149" s="12" t="s">
        <v>28</v>
      </c>
      <c r="T5149" s="9" t="s">
        <v>4211</v>
      </c>
      <c r="U5149" s="9" t="s">
        <v>38</v>
      </c>
      <c r="V5149" s="9" t="s">
        <v>4211</v>
      </c>
      <c r="W5149" s="14">
        <v>2</v>
      </c>
    </row>
    <row r="5150" spans="1:23" x14ac:dyDescent="0.25">
      <c r="A5150" s="8">
        <v>2212</v>
      </c>
      <c r="B5150" s="9" t="s">
        <v>19568</v>
      </c>
      <c r="C5150" s="9" t="s">
        <v>22</v>
      </c>
      <c r="D5150" s="9" t="s">
        <v>19569</v>
      </c>
      <c r="E5150" s="9" t="s">
        <v>19570</v>
      </c>
      <c r="F5150" s="9" t="s">
        <v>19571</v>
      </c>
      <c r="G5150" s="12">
        <v>8</v>
      </c>
      <c r="H5150" s="9" t="s">
        <v>34</v>
      </c>
      <c r="I5150" s="9" t="s">
        <v>34</v>
      </c>
      <c r="J5150" s="12">
        <v>1</v>
      </c>
      <c r="K5150" s="13">
        <v>44036</v>
      </c>
      <c r="L5150" s="86">
        <f>(Tabla2[[#This Row],[release_year]]-'VARIANZA Y DES. EST'!$L$11)^2</f>
        <v>33.870100322899837</v>
      </c>
      <c r="M5150" s="12">
        <v>2020</v>
      </c>
      <c r="N5150" s="9" t="s">
        <v>76</v>
      </c>
      <c r="O5150" s="9" t="s">
        <v>19519</v>
      </c>
      <c r="P5150" s="12">
        <v>124</v>
      </c>
      <c r="Q5150" s="12">
        <v>124</v>
      </c>
      <c r="R5150" s="12">
        <v>597.06934456451438</v>
      </c>
      <c r="S5150" s="12" t="s">
        <v>28</v>
      </c>
      <c r="T5150" s="9" t="s">
        <v>3319</v>
      </c>
      <c r="U5150" s="9" t="s">
        <v>45</v>
      </c>
      <c r="V5150" s="9" t="s">
        <v>3319</v>
      </c>
      <c r="W5150" s="14">
        <v>3</v>
      </c>
    </row>
    <row r="5151" spans="1:23" x14ac:dyDescent="0.25">
      <c r="A5151" s="8">
        <v>2331</v>
      </c>
      <c r="B5151" s="9" t="s">
        <v>19572</v>
      </c>
      <c r="C5151" s="9" t="s">
        <v>22</v>
      </c>
      <c r="D5151" s="9" t="s">
        <v>19573</v>
      </c>
      <c r="E5151" s="18" t="s">
        <v>17707</v>
      </c>
      <c r="F5151" s="9" t="s">
        <v>19574</v>
      </c>
      <c r="G5151" s="12">
        <v>9</v>
      </c>
      <c r="H5151" s="9" t="s">
        <v>25</v>
      </c>
      <c r="I5151" s="9" t="s">
        <v>25</v>
      </c>
      <c r="J5151" s="12">
        <v>1</v>
      </c>
      <c r="K5151" s="13">
        <v>44008</v>
      </c>
      <c r="L5151" s="86">
        <f>(Tabla2[[#This Row],[release_year]]-'VARIANZA Y DES. EST'!$L$11)^2</f>
        <v>33.870100322899837</v>
      </c>
      <c r="M5151" s="12">
        <v>2020</v>
      </c>
      <c r="N5151" s="9" t="s">
        <v>43</v>
      </c>
      <c r="O5151" s="9" t="s">
        <v>19519</v>
      </c>
      <c r="P5151" s="12">
        <v>124</v>
      </c>
      <c r="Q5151" s="12">
        <v>124</v>
      </c>
      <c r="R5151" s="12">
        <v>597.06934456451438</v>
      </c>
      <c r="S5151" s="12" t="s">
        <v>28</v>
      </c>
      <c r="T5151" s="9" t="s">
        <v>1361</v>
      </c>
      <c r="U5151" s="9" t="s">
        <v>95</v>
      </c>
      <c r="V5151" s="9" t="s">
        <v>1361</v>
      </c>
      <c r="W5151" s="14">
        <v>3</v>
      </c>
    </row>
    <row r="5152" spans="1:23" x14ac:dyDescent="0.25">
      <c r="A5152" s="8">
        <v>2636</v>
      </c>
      <c r="B5152" s="9" t="s">
        <v>19575</v>
      </c>
      <c r="C5152" s="9" t="s">
        <v>22</v>
      </c>
      <c r="D5152" s="9" t="s">
        <v>19576</v>
      </c>
      <c r="E5152" s="9" t="s">
        <v>19577</v>
      </c>
      <c r="F5152" s="9" t="s">
        <v>19578</v>
      </c>
      <c r="G5152" s="12">
        <v>6</v>
      </c>
      <c r="H5152" s="9" t="s">
        <v>116</v>
      </c>
      <c r="I5152" s="9" t="s">
        <v>116</v>
      </c>
      <c r="J5152" s="12">
        <v>1</v>
      </c>
      <c r="K5152" s="13">
        <v>43946</v>
      </c>
      <c r="L5152" s="86">
        <f>(Tabla2[[#This Row],[release_year]]-'VARIANZA Y DES. EST'!$L$11)^2</f>
        <v>17.47405172519213</v>
      </c>
      <c r="M5152" s="12">
        <v>2010</v>
      </c>
      <c r="N5152" s="9" t="s">
        <v>35</v>
      </c>
      <c r="O5152" s="9" t="s">
        <v>19519</v>
      </c>
      <c r="P5152" s="12">
        <v>124</v>
      </c>
      <c r="Q5152" s="12">
        <v>124</v>
      </c>
      <c r="R5152" s="12">
        <v>597.06934456451438</v>
      </c>
      <c r="S5152" s="12" t="s">
        <v>28</v>
      </c>
      <c r="T5152" s="9" t="s">
        <v>4211</v>
      </c>
      <c r="U5152" s="9" t="s">
        <v>38</v>
      </c>
      <c r="V5152" s="9" t="s">
        <v>4211</v>
      </c>
      <c r="W5152" s="14">
        <v>2</v>
      </c>
    </row>
    <row r="5153" spans="1:23" x14ac:dyDescent="0.25">
      <c r="A5153" s="8">
        <v>2941</v>
      </c>
      <c r="B5153" s="9" t="s">
        <v>19579</v>
      </c>
      <c r="C5153" s="9" t="s">
        <v>22</v>
      </c>
      <c r="D5153" s="9" t="s">
        <v>19580</v>
      </c>
      <c r="E5153" s="9" t="s">
        <v>19581</v>
      </c>
      <c r="F5153" s="9" t="s">
        <v>19582</v>
      </c>
      <c r="G5153" s="12">
        <v>5</v>
      </c>
      <c r="H5153" s="9" t="s">
        <v>518</v>
      </c>
      <c r="I5153" s="9" t="s">
        <v>518</v>
      </c>
      <c r="J5153" s="12">
        <v>1</v>
      </c>
      <c r="K5153" s="13">
        <v>43868</v>
      </c>
      <c r="L5153" s="86">
        <f>(Tabla2[[#This Row],[release_year]]-'VARIANZA Y DES. EST'!$L$11)^2</f>
        <v>23.230495463129063</v>
      </c>
      <c r="M5153" s="12">
        <v>2019</v>
      </c>
      <c r="N5153" s="9" t="s">
        <v>35</v>
      </c>
      <c r="O5153" s="9" t="s">
        <v>19519</v>
      </c>
      <c r="P5153" s="12">
        <v>124</v>
      </c>
      <c r="Q5153" s="12">
        <v>124</v>
      </c>
      <c r="R5153" s="12">
        <v>597.06934456451438</v>
      </c>
      <c r="S5153" s="12" t="s">
        <v>28</v>
      </c>
      <c r="T5153" s="9" t="s">
        <v>8079</v>
      </c>
      <c r="U5153" s="9" t="s">
        <v>45</v>
      </c>
      <c r="V5153" s="9" t="s">
        <v>8079</v>
      </c>
      <c r="W5153" s="14">
        <v>3</v>
      </c>
    </row>
    <row r="5154" spans="1:23" x14ac:dyDescent="0.25">
      <c r="A5154" s="8">
        <v>3956</v>
      </c>
      <c r="B5154" s="9" t="s">
        <v>19583</v>
      </c>
      <c r="C5154" s="9" t="s">
        <v>22</v>
      </c>
      <c r="D5154" s="9" t="s">
        <v>19584</v>
      </c>
      <c r="E5154" s="18" t="s">
        <v>19585</v>
      </c>
      <c r="F5154" s="9" t="s">
        <v>19586</v>
      </c>
      <c r="G5154" s="12">
        <v>8</v>
      </c>
      <c r="H5154" s="9" t="s">
        <v>131</v>
      </c>
      <c r="I5154" s="9" t="s">
        <v>19587</v>
      </c>
      <c r="J5154" s="12">
        <v>2</v>
      </c>
      <c r="K5154" s="13">
        <v>43556</v>
      </c>
      <c r="L5154" s="86">
        <f>(Tabla2[[#This Row],[release_year]]-'VARIANZA Y DES. EST'!$L$11)^2</f>
        <v>14.590890603358293</v>
      </c>
      <c r="M5154" s="12">
        <v>2018</v>
      </c>
      <c r="N5154" s="9" t="s">
        <v>76</v>
      </c>
      <c r="O5154" s="9" t="s">
        <v>19519</v>
      </c>
      <c r="P5154" s="12">
        <v>124</v>
      </c>
      <c r="Q5154" s="12">
        <v>124</v>
      </c>
      <c r="R5154" s="12">
        <v>597.06934456451438</v>
      </c>
      <c r="S5154" s="12" t="s">
        <v>28</v>
      </c>
      <c r="T5154" s="9" t="s">
        <v>118</v>
      </c>
      <c r="U5154" s="9" t="s">
        <v>45</v>
      </c>
      <c r="V5154" s="9" t="s">
        <v>118</v>
      </c>
      <c r="W5154" s="14">
        <v>3</v>
      </c>
    </row>
    <row r="5155" spans="1:23" x14ac:dyDescent="0.25">
      <c r="A5155" s="8">
        <v>3963</v>
      </c>
      <c r="B5155" s="9" t="s">
        <v>19588</v>
      </c>
      <c r="C5155" s="9" t="s">
        <v>22</v>
      </c>
      <c r="D5155" s="9" t="s">
        <v>19589</v>
      </c>
      <c r="E5155" s="9" t="s">
        <v>19590</v>
      </c>
      <c r="F5155" s="9" t="s">
        <v>19591</v>
      </c>
      <c r="G5155" s="12">
        <v>8</v>
      </c>
      <c r="H5155" s="9" t="s">
        <v>518</v>
      </c>
      <c r="I5155" s="9" t="s">
        <v>518</v>
      </c>
      <c r="J5155" s="12">
        <v>1</v>
      </c>
      <c r="K5155" s="13">
        <v>43553</v>
      </c>
      <c r="L5155" s="86">
        <f>(Tabla2[[#This Row],[release_year]]-'VARIANZA Y DES. EST'!$L$11)^2</f>
        <v>23.230495463129063</v>
      </c>
      <c r="M5155" s="12">
        <v>2019</v>
      </c>
      <c r="N5155" s="9" t="s">
        <v>35</v>
      </c>
      <c r="O5155" s="9" t="s">
        <v>19519</v>
      </c>
      <c r="P5155" s="12">
        <v>124</v>
      </c>
      <c r="Q5155" s="12">
        <v>124</v>
      </c>
      <c r="R5155" s="12">
        <v>597.06934456451438</v>
      </c>
      <c r="S5155" s="12" t="s">
        <v>28</v>
      </c>
      <c r="T5155" s="9" t="s">
        <v>94</v>
      </c>
      <c r="U5155" s="9" t="s">
        <v>95</v>
      </c>
      <c r="V5155" s="9" t="s">
        <v>94</v>
      </c>
      <c r="W5155" s="14">
        <v>3</v>
      </c>
    </row>
    <row r="5156" spans="1:23" x14ac:dyDescent="0.25">
      <c r="A5156" s="8">
        <v>4047</v>
      </c>
      <c r="B5156" s="9" t="s">
        <v>19592</v>
      </c>
      <c r="C5156" s="9" t="s">
        <v>22</v>
      </c>
      <c r="D5156" s="9" t="s">
        <v>19593</v>
      </c>
      <c r="E5156" s="9" t="s">
        <v>16319</v>
      </c>
      <c r="F5156" s="9" t="s">
        <v>19594</v>
      </c>
      <c r="G5156" s="12">
        <v>8</v>
      </c>
      <c r="H5156" s="9" t="s">
        <v>3522</v>
      </c>
      <c r="I5156" s="9" t="s">
        <v>3522</v>
      </c>
      <c r="J5156" s="12">
        <v>1</v>
      </c>
      <c r="K5156" s="13">
        <v>43528</v>
      </c>
      <c r="L5156" s="86">
        <f>(Tabla2[[#This Row],[release_year]]-'VARIANZA Y DES. EST'!$L$11)^2</f>
        <v>0.67207602404598188</v>
      </c>
      <c r="M5156" s="12">
        <v>2015</v>
      </c>
      <c r="N5156" s="9" t="s">
        <v>35</v>
      </c>
      <c r="O5156" s="9" t="s">
        <v>19519</v>
      </c>
      <c r="P5156" s="12">
        <v>124</v>
      </c>
      <c r="Q5156" s="12">
        <v>124</v>
      </c>
      <c r="R5156" s="12">
        <v>597.06934456451438</v>
      </c>
      <c r="S5156" s="12" t="s">
        <v>28</v>
      </c>
      <c r="T5156" s="9" t="s">
        <v>3319</v>
      </c>
      <c r="U5156" s="9" t="s">
        <v>45</v>
      </c>
      <c r="V5156" s="9" t="s">
        <v>3319</v>
      </c>
      <c r="W5156" s="14">
        <v>3</v>
      </c>
    </row>
    <row r="5157" spans="1:23" x14ac:dyDescent="0.25">
      <c r="A5157" s="8">
        <v>4269</v>
      </c>
      <c r="B5157" s="9" t="s">
        <v>19595</v>
      </c>
      <c r="C5157" s="9" t="s">
        <v>22</v>
      </c>
      <c r="D5157" s="9" t="s">
        <v>19596</v>
      </c>
      <c r="E5157" s="9" t="s">
        <v>19597</v>
      </c>
      <c r="F5157" s="9" t="s">
        <v>19598</v>
      </c>
      <c r="G5157" s="12">
        <v>10</v>
      </c>
      <c r="H5157" s="9" t="s">
        <v>25</v>
      </c>
      <c r="I5157" s="9" t="s">
        <v>25</v>
      </c>
      <c r="J5157" s="12">
        <v>1</v>
      </c>
      <c r="K5157" s="16">
        <v>43455</v>
      </c>
      <c r="L5157" s="86">
        <f>(Tabla2[[#This Row],[release_year]]-'VARIANZA Y DES. EST'!$L$11)^2</f>
        <v>14.590890603358293</v>
      </c>
      <c r="M5157" s="12">
        <v>2018</v>
      </c>
      <c r="N5157" s="9" t="s">
        <v>1991</v>
      </c>
      <c r="O5157" s="9" t="s">
        <v>19519</v>
      </c>
      <c r="P5157" s="12">
        <v>124</v>
      </c>
      <c r="Q5157" s="12">
        <v>124</v>
      </c>
      <c r="R5157" s="12">
        <v>597.06934456451438</v>
      </c>
      <c r="S5157" s="12" t="s">
        <v>28</v>
      </c>
      <c r="T5157" s="9" t="s">
        <v>5786</v>
      </c>
      <c r="U5157" s="9" t="s">
        <v>45</v>
      </c>
      <c r="V5157" s="9" t="s">
        <v>5786</v>
      </c>
      <c r="W5157" s="14">
        <v>3</v>
      </c>
    </row>
    <row r="5158" spans="1:23" x14ac:dyDescent="0.25">
      <c r="A5158" s="8">
        <v>4347</v>
      </c>
      <c r="B5158" s="9" t="s">
        <v>19599</v>
      </c>
      <c r="C5158" s="9" t="s">
        <v>22</v>
      </c>
      <c r="D5158" s="9" t="s">
        <v>19600</v>
      </c>
      <c r="E5158" s="18" t="s">
        <v>19601</v>
      </c>
      <c r="F5158" s="9" t="s">
        <v>19602</v>
      </c>
      <c r="G5158" s="12">
        <v>7</v>
      </c>
      <c r="H5158" s="9" t="s">
        <v>518</v>
      </c>
      <c r="I5158" s="9" t="s">
        <v>518</v>
      </c>
      <c r="J5158" s="12">
        <v>1</v>
      </c>
      <c r="K5158" s="13">
        <v>43435</v>
      </c>
      <c r="L5158" s="86">
        <f>(Tabla2[[#This Row],[release_year]]-'VARIANZA Y DES. EST'!$L$11)^2</f>
        <v>7.9512857435875226</v>
      </c>
      <c r="M5158" s="12">
        <v>2017</v>
      </c>
      <c r="N5158" s="9" t="s">
        <v>76</v>
      </c>
      <c r="O5158" s="9" t="s">
        <v>19519</v>
      </c>
      <c r="P5158" s="12">
        <v>124</v>
      </c>
      <c r="Q5158" s="12">
        <v>124</v>
      </c>
      <c r="R5158" s="12">
        <v>597.06934456451438</v>
      </c>
      <c r="S5158" s="12" t="s">
        <v>28</v>
      </c>
      <c r="T5158" s="9" t="s">
        <v>118</v>
      </c>
      <c r="U5158" s="9" t="s">
        <v>45</v>
      </c>
      <c r="V5158" s="9" t="s">
        <v>118</v>
      </c>
      <c r="W5158" s="14">
        <v>3</v>
      </c>
    </row>
    <row r="5159" spans="1:23" x14ac:dyDescent="0.25">
      <c r="A5159" s="8">
        <v>4433</v>
      </c>
      <c r="B5159" s="9" t="s">
        <v>19603</v>
      </c>
      <c r="C5159" s="9" t="s">
        <v>22</v>
      </c>
      <c r="D5159" s="9" t="s">
        <v>19604</v>
      </c>
      <c r="E5159" s="18" t="s">
        <v>19605</v>
      </c>
      <c r="F5159" s="9" t="s">
        <v>19606</v>
      </c>
      <c r="G5159" s="12">
        <v>10</v>
      </c>
      <c r="H5159" s="9" t="s">
        <v>518</v>
      </c>
      <c r="I5159" s="9" t="s">
        <v>518</v>
      </c>
      <c r="J5159" s="12">
        <v>1</v>
      </c>
      <c r="K5159" s="13">
        <v>43405</v>
      </c>
      <c r="L5159" s="86">
        <f>(Tabla2[[#This Row],[release_year]]-'VARIANZA Y DES. EST'!$L$11)^2</f>
        <v>26.834446865421359</v>
      </c>
      <c r="M5159" s="12">
        <v>2009</v>
      </c>
      <c r="N5159" s="9" t="s">
        <v>35</v>
      </c>
      <c r="O5159" s="9" t="s">
        <v>19519</v>
      </c>
      <c r="P5159" s="12">
        <v>124</v>
      </c>
      <c r="Q5159" s="12">
        <v>124</v>
      </c>
      <c r="R5159" s="12">
        <v>597.06934456451438</v>
      </c>
      <c r="S5159" s="12" t="s">
        <v>28</v>
      </c>
      <c r="T5159" s="9" t="s">
        <v>4849</v>
      </c>
      <c r="U5159" s="9" t="s">
        <v>95</v>
      </c>
      <c r="V5159" s="9" t="s">
        <v>4849</v>
      </c>
      <c r="W5159" s="14">
        <v>3</v>
      </c>
    </row>
    <row r="5160" spans="1:23" x14ac:dyDescent="0.25">
      <c r="A5160" s="8">
        <v>4534</v>
      </c>
      <c r="B5160" s="9" t="s">
        <v>19607</v>
      </c>
      <c r="C5160" s="9" t="s">
        <v>22</v>
      </c>
      <c r="D5160" s="9" t="s">
        <v>19608</v>
      </c>
      <c r="E5160" s="9" t="s">
        <v>19609</v>
      </c>
      <c r="F5160" s="9" t="s">
        <v>19610</v>
      </c>
      <c r="G5160" s="12">
        <v>10</v>
      </c>
      <c r="H5160" s="9" t="s">
        <v>25</v>
      </c>
      <c r="I5160" s="9" t="s">
        <v>25</v>
      </c>
      <c r="J5160" s="12">
        <v>1</v>
      </c>
      <c r="K5160" s="13">
        <v>43378</v>
      </c>
      <c r="L5160" s="86">
        <f>(Tabla2[[#This Row],[release_year]]-'VARIANZA Y DES. EST'!$L$11)^2</f>
        <v>14.590890603358293</v>
      </c>
      <c r="M5160" s="12">
        <v>2018</v>
      </c>
      <c r="N5160" s="9" t="s">
        <v>1991</v>
      </c>
      <c r="O5160" s="9" t="s">
        <v>19519</v>
      </c>
      <c r="P5160" s="12">
        <v>124</v>
      </c>
      <c r="Q5160" s="12">
        <v>124</v>
      </c>
      <c r="R5160" s="12">
        <v>597.06934456451438</v>
      </c>
      <c r="S5160" s="12" t="s">
        <v>28</v>
      </c>
      <c r="T5160" s="9" t="s">
        <v>94</v>
      </c>
      <c r="U5160" s="9" t="s">
        <v>95</v>
      </c>
      <c r="V5160" s="9" t="s">
        <v>94</v>
      </c>
      <c r="W5160" s="14">
        <v>3</v>
      </c>
    </row>
    <row r="5161" spans="1:23" x14ac:dyDescent="0.25">
      <c r="A5161" s="8">
        <v>4631</v>
      </c>
      <c r="B5161" s="9" t="s">
        <v>19611</v>
      </c>
      <c r="C5161" s="9" t="s">
        <v>22</v>
      </c>
      <c r="D5161" s="9" t="s">
        <v>19612</v>
      </c>
      <c r="E5161" s="9" t="s">
        <v>19613</v>
      </c>
      <c r="F5161" s="9" t="s">
        <v>19614</v>
      </c>
      <c r="G5161" s="12">
        <v>1</v>
      </c>
      <c r="H5161" s="9" t="s">
        <v>25</v>
      </c>
      <c r="I5161" s="9" t="s">
        <v>25</v>
      </c>
      <c r="J5161" s="12">
        <v>1</v>
      </c>
      <c r="K5161" s="13">
        <v>43364</v>
      </c>
      <c r="L5161" s="86">
        <f>(Tabla2[[#This Row],[release_year]]-'VARIANZA Y DES. EST'!$L$11)^2</f>
        <v>14.590890603358293</v>
      </c>
      <c r="M5161" s="12">
        <v>2018</v>
      </c>
      <c r="N5161" s="9" t="s">
        <v>76</v>
      </c>
      <c r="O5161" s="9" t="s">
        <v>19519</v>
      </c>
      <c r="P5161" s="12">
        <v>124</v>
      </c>
      <c r="Q5161" s="12">
        <v>124</v>
      </c>
      <c r="R5161" s="12">
        <v>597.06934456451438</v>
      </c>
      <c r="S5161" s="12" t="s">
        <v>28</v>
      </c>
      <c r="T5161" s="9" t="s">
        <v>576</v>
      </c>
      <c r="U5161" s="9" t="s">
        <v>57</v>
      </c>
      <c r="V5161" s="9" t="s">
        <v>576</v>
      </c>
      <c r="W5161" s="14">
        <v>2</v>
      </c>
    </row>
    <row r="5162" spans="1:23" x14ac:dyDescent="0.25">
      <c r="A5162" s="8">
        <v>4706</v>
      </c>
      <c r="B5162" s="9" t="s">
        <v>19615</v>
      </c>
      <c r="C5162" s="9" t="s">
        <v>22</v>
      </c>
      <c r="D5162" s="9" t="s">
        <v>19616</v>
      </c>
      <c r="E5162" s="9" t="s">
        <v>18453</v>
      </c>
      <c r="F5162" s="9" t="s">
        <v>19617</v>
      </c>
      <c r="G5162" s="12">
        <v>7</v>
      </c>
      <c r="H5162" s="9" t="s">
        <v>126</v>
      </c>
      <c r="I5162" s="9" t="s">
        <v>10725</v>
      </c>
      <c r="J5162" s="12">
        <v>3</v>
      </c>
      <c r="K5162" s="13">
        <v>43322</v>
      </c>
      <c r="L5162" s="86">
        <f>(Tabla2[[#This Row],[release_year]]-'VARIANZA Y DES. EST'!$L$11)^2</f>
        <v>14.590890603358293</v>
      </c>
      <c r="M5162" s="12">
        <v>2018</v>
      </c>
      <c r="N5162" s="9" t="s">
        <v>82</v>
      </c>
      <c r="O5162" s="9" t="s">
        <v>19519</v>
      </c>
      <c r="P5162" s="12">
        <v>124</v>
      </c>
      <c r="Q5162" s="12">
        <v>124</v>
      </c>
      <c r="R5162" s="12">
        <v>597.06934456451438</v>
      </c>
      <c r="S5162" s="12" t="s">
        <v>28</v>
      </c>
      <c r="T5162" s="9" t="s">
        <v>4008</v>
      </c>
      <c r="U5162" s="9" t="s">
        <v>45</v>
      </c>
      <c r="V5162" s="9" t="s">
        <v>4008</v>
      </c>
      <c r="W5162" s="14">
        <v>2</v>
      </c>
    </row>
    <row r="5163" spans="1:23" x14ac:dyDescent="0.25">
      <c r="A5163" s="8">
        <v>4723</v>
      </c>
      <c r="B5163" s="9" t="s">
        <v>19618</v>
      </c>
      <c r="C5163" s="9" t="s">
        <v>22</v>
      </c>
      <c r="D5163" s="9" t="s">
        <v>19619</v>
      </c>
      <c r="E5163" s="9" t="s">
        <v>18902</v>
      </c>
      <c r="F5163" s="9" t="s">
        <v>19620</v>
      </c>
      <c r="G5163" s="12">
        <v>8</v>
      </c>
      <c r="H5163" s="9" t="s">
        <v>518</v>
      </c>
      <c r="I5163" s="9" t="s">
        <v>518</v>
      </c>
      <c r="J5163" s="12">
        <v>1</v>
      </c>
      <c r="K5163" s="13">
        <v>43314</v>
      </c>
      <c r="L5163" s="86">
        <f>(Tabla2[[#This Row],[release_year]]-'VARIANZA Y DES. EST'!$L$11)^2</f>
        <v>3.3116808838167522</v>
      </c>
      <c r="M5163" s="12">
        <v>2016</v>
      </c>
      <c r="N5163" s="9" t="s">
        <v>35</v>
      </c>
      <c r="O5163" s="9" t="s">
        <v>19519</v>
      </c>
      <c r="P5163" s="12">
        <v>124</v>
      </c>
      <c r="Q5163" s="12">
        <v>124</v>
      </c>
      <c r="R5163" s="12">
        <v>597.06934456451438</v>
      </c>
      <c r="S5163" s="12" t="s">
        <v>28</v>
      </c>
      <c r="T5163" s="9" t="s">
        <v>3319</v>
      </c>
      <c r="U5163" s="9" t="s">
        <v>45</v>
      </c>
      <c r="V5163" s="9" t="s">
        <v>3319</v>
      </c>
      <c r="W5163" s="14">
        <v>3</v>
      </c>
    </row>
    <row r="5164" spans="1:23" x14ac:dyDescent="0.25">
      <c r="A5164" s="8">
        <v>4756</v>
      </c>
      <c r="B5164" s="9" t="s">
        <v>19621</v>
      </c>
      <c r="C5164" s="9" t="s">
        <v>22</v>
      </c>
      <c r="D5164" s="9" t="s">
        <v>19622</v>
      </c>
      <c r="E5164" s="9" t="s">
        <v>19510</v>
      </c>
      <c r="F5164" s="9" t="s">
        <v>19623</v>
      </c>
      <c r="G5164" s="12">
        <v>10</v>
      </c>
      <c r="H5164" s="9" t="s">
        <v>518</v>
      </c>
      <c r="I5164" s="9" t="s">
        <v>518</v>
      </c>
      <c r="J5164" s="12">
        <v>1</v>
      </c>
      <c r="K5164" s="13">
        <v>43306</v>
      </c>
      <c r="L5164" s="86">
        <f>(Tabla2[[#This Row],[release_year]]-'VARIANZA Y DES. EST'!$L$11)^2</f>
        <v>14.590890603358293</v>
      </c>
      <c r="M5164" s="12">
        <v>2018</v>
      </c>
      <c r="N5164" s="9" t="s">
        <v>82</v>
      </c>
      <c r="O5164" s="9" t="s">
        <v>19519</v>
      </c>
      <c r="P5164" s="12">
        <v>124</v>
      </c>
      <c r="Q5164" s="12">
        <v>124</v>
      </c>
      <c r="R5164" s="12">
        <v>597.06934456451438</v>
      </c>
      <c r="S5164" s="12" t="s">
        <v>28</v>
      </c>
      <c r="T5164" s="9" t="s">
        <v>70</v>
      </c>
      <c r="U5164" s="9" t="s">
        <v>45</v>
      </c>
      <c r="V5164" s="9" t="s">
        <v>70</v>
      </c>
      <c r="W5164" s="14">
        <v>2</v>
      </c>
    </row>
    <row r="5165" spans="1:23" x14ac:dyDescent="0.25">
      <c r="A5165" s="8">
        <v>5084</v>
      </c>
      <c r="B5165" s="9" t="s">
        <v>19624</v>
      </c>
      <c r="C5165" s="9" t="s">
        <v>22</v>
      </c>
      <c r="D5165" s="9" t="s">
        <v>19625</v>
      </c>
      <c r="E5165" s="9" t="s">
        <v>19626</v>
      </c>
      <c r="F5165" s="9" t="s">
        <v>19627</v>
      </c>
      <c r="G5165" s="12">
        <v>10</v>
      </c>
      <c r="H5165" s="9" t="s">
        <v>1194</v>
      </c>
      <c r="I5165" s="9" t="s">
        <v>19628</v>
      </c>
      <c r="J5165" s="12">
        <v>2</v>
      </c>
      <c r="K5165" s="13">
        <v>43112</v>
      </c>
      <c r="L5165" s="86">
        <f>(Tabla2[[#This Row],[release_year]]-'VARIANZA Y DES. EST'!$L$11)^2</f>
        <v>7.9512857435875226</v>
      </c>
      <c r="M5165" s="12">
        <v>2017</v>
      </c>
      <c r="N5165" s="9" t="s">
        <v>35</v>
      </c>
      <c r="O5165" s="9" t="s">
        <v>19519</v>
      </c>
      <c r="P5165" s="12">
        <v>124</v>
      </c>
      <c r="Q5165" s="12">
        <v>124</v>
      </c>
      <c r="R5165" s="12">
        <v>597.06934456451438</v>
      </c>
      <c r="S5165" s="12" t="s">
        <v>28</v>
      </c>
      <c r="T5165" s="9" t="s">
        <v>70</v>
      </c>
      <c r="U5165" s="9" t="s">
        <v>45</v>
      </c>
      <c r="V5165" s="9" t="s">
        <v>70</v>
      </c>
      <c r="W5165" s="14">
        <v>2</v>
      </c>
    </row>
    <row r="5166" spans="1:23" x14ac:dyDescent="0.25">
      <c r="A5166" s="8">
        <v>5324</v>
      </c>
      <c r="B5166" s="9" t="s">
        <v>19629</v>
      </c>
      <c r="C5166" s="9" t="s">
        <v>22</v>
      </c>
      <c r="D5166" s="9" t="s">
        <v>19630</v>
      </c>
      <c r="E5166" s="9" t="s">
        <v>19631</v>
      </c>
      <c r="F5166" s="9" t="s">
        <v>19632</v>
      </c>
      <c r="G5166" s="12">
        <v>11</v>
      </c>
      <c r="H5166" s="9" t="s">
        <v>126</v>
      </c>
      <c r="I5166" s="9" t="s">
        <v>19633</v>
      </c>
      <c r="J5166" s="12">
        <v>4</v>
      </c>
      <c r="K5166" s="13">
        <v>42965</v>
      </c>
      <c r="L5166" s="86">
        <f>(Tabla2[[#This Row],[release_year]]-'VARIANZA Y DES. EST'!$L$11)^2</f>
        <v>7.9512857435875226</v>
      </c>
      <c r="M5166" s="12">
        <v>2017</v>
      </c>
      <c r="N5166" s="9" t="s">
        <v>76</v>
      </c>
      <c r="O5166" s="9" t="s">
        <v>19519</v>
      </c>
      <c r="P5166" s="12">
        <v>124</v>
      </c>
      <c r="Q5166" s="12">
        <v>124</v>
      </c>
      <c r="R5166" s="12">
        <v>597.06934456451438</v>
      </c>
      <c r="S5166" s="12" t="s">
        <v>28</v>
      </c>
      <c r="T5166" s="9" t="s">
        <v>2252</v>
      </c>
      <c r="U5166" s="9" t="s">
        <v>38</v>
      </c>
      <c r="V5166" s="9" t="s">
        <v>2252</v>
      </c>
      <c r="W5166" s="14">
        <v>2</v>
      </c>
    </row>
    <row r="5167" spans="1:23" x14ac:dyDescent="0.25">
      <c r="A5167" s="8">
        <v>5967</v>
      </c>
      <c r="B5167" s="9" t="s">
        <v>19634</v>
      </c>
      <c r="C5167" s="9" t="s">
        <v>22</v>
      </c>
      <c r="D5167" s="9" t="s">
        <v>19635</v>
      </c>
      <c r="E5167" s="9" t="s">
        <v>19590</v>
      </c>
      <c r="F5167" s="9" t="s">
        <v>19591</v>
      </c>
      <c r="G5167" s="12">
        <v>8</v>
      </c>
      <c r="H5167" s="9" t="s">
        <v>518</v>
      </c>
      <c r="I5167" s="9" t="s">
        <v>518</v>
      </c>
      <c r="J5167" s="12">
        <v>1</v>
      </c>
      <c r="K5167" s="13">
        <v>43553</v>
      </c>
      <c r="L5167" s="86">
        <f>(Tabla2[[#This Row],[release_year]]-'VARIANZA Y DES. EST'!$L$11)^2</f>
        <v>23.230495463129063</v>
      </c>
      <c r="M5167" s="12">
        <v>2019</v>
      </c>
      <c r="N5167" s="9" t="s">
        <v>35</v>
      </c>
      <c r="O5167" s="9" t="s">
        <v>19519</v>
      </c>
      <c r="P5167" s="12">
        <v>124</v>
      </c>
      <c r="Q5167" s="12">
        <v>124</v>
      </c>
      <c r="R5167" s="12">
        <v>597.06934456451438</v>
      </c>
      <c r="S5167" s="12" t="s">
        <v>28</v>
      </c>
      <c r="T5167" s="9" t="s">
        <v>94</v>
      </c>
      <c r="U5167" s="9" t="s">
        <v>95</v>
      </c>
      <c r="V5167" s="9" t="s">
        <v>94</v>
      </c>
      <c r="W5167" s="14">
        <v>3</v>
      </c>
    </row>
    <row r="5168" spans="1:23" x14ac:dyDescent="0.25">
      <c r="A5168" s="8">
        <v>6010</v>
      </c>
      <c r="B5168" s="9" t="s">
        <v>19636</v>
      </c>
      <c r="C5168" s="9" t="s">
        <v>22</v>
      </c>
      <c r="D5168" s="9" t="s">
        <v>19637</v>
      </c>
      <c r="E5168" s="9" t="s">
        <v>19638</v>
      </c>
      <c r="F5168" s="9" t="s">
        <v>19639</v>
      </c>
      <c r="G5168" s="12">
        <v>4</v>
      </c>
      <c r="H5168" s="9" t="s">
        <v>2935</v>
      </c>
      <c r="I5168" s="9" t="s">
        <v>2935</v>
      </c>
      <c r="J5168" s="12">
        <v>1</v>
      </c>
      <c r="K5168" s="13">
        <v>43470</v>
      </c>
      <c r="L5168" s="86">
        <f>(Tabla2[[#This Row],[release_year]]-'VARIANZA Y DES. EST'!$L$11)^2</f>
        <v>3.3116808838167522</v>
      </c>
      <c r="M5168" s="12">
        <v>2016</v>
      </c>
      <c r="N5168" s="9" t="s">
        <v>82</v>
      </c>
      <c r="O5168" s="9" t="s">
        <v>19519</v>
      </c>
      <c r="P5168" s="12">
        <v>124</v>
      </c>
      <c r="Q5168" s="12">
        <v>124</v>
      </c>
      <c r="R5168" s="12">
        <v>597.06934456451438</v>
      </c>
      <c r="S5168" s="12" t="s">
        <v>28</v>
      </c>
      <c r="T5168" s="9" t="s">
        <v>8079</v>
      </c>
      <c r="U5168" s="9" t="s">
        <v>45</v>
      </c>
      <c r="V5168" s="9" t="s">
        <v>8079</v>
      </c>
      <c r="W5168" s="14">
        <v>3</v>
      </c>
    </row>
    <row r="5169" spans="1:23" x14ac:dyDescent="0.25">
      <c r="A5169" s="8">
        <v>6500</v>
      </c>
      <c r="B5169" s="9" t="s">
        <v>19640</v>
      </c>
      <c r="C5169" s="9" t="s">
        <v>22</v>
      </c>
      <c r="D5169" s="9" t="s">
        <v>19641</v>
      </c>
      <c r="E5169" s="9" t="s">
        <v>19642</v>
      </c>
      <c r="F5169" s="9" t="s">
        <v>19643</v>
      </c>
      <c r="G5169" s="12">
        <v>1</v>
      </c>
      <c r="H5169" s="9" t="s">
        <v>25</v>
      </c>
      <c r="I5169" s="9" t="s">
        <v>25</v>
      </c>
      <c r="J5169" s="12">
        <v>1</v>
      </c>
      <c r="K5169" s="13">
        <v>43725</v>
      </c>
      <c r="L5169" s="86">
        <f>(Tabla2[[#This Row],[release_year]]-'VARIANZA Y DES. EST'!$L$11)^2</f>
        <v>7.9512857435875226</v>
      </c>
      <c r="M5169" s="12">
        <v>2017</v>
      </c>
      <c r="N5169" s="9" t="s">
        <v>76</v>
      </c>
      <c r="O5169" s="9" t="s">
        <v>19519</v>
      </c>
      <c r="P5169" s="12">
        <v>124</v>
      </c>
      <c r="Q5169" s="12">
        <v>124</v>
      </c>
      <c r="R5169" s="12">
        <v>597.06934456451438</v>
      </c>
      <c r="S5169" s="12" t="s">
        <v>28</v>
      </c>
      <c r="T5169" s="9" t="s">
        <v>576</v>
      </c>
      <c r="U5169" s="9" t="s">
        <v>57</v>
      </c>
      <c r="V5169" s="9" t="s">
        <v>576</v>
      </c>
      <c r="W5169" s="14">
        <v>2</v>
      </c>
    </row>
    <row r="5170" spans="1:23" x14ac:dyDescent="0.25">
      <c r="A5170" s="8">
        <v>6503</v>
      </c>
      <c r="B5170" s="9" t="s">
        <v>19644</v>
      </c>
      <c r="C5170" s="9" t="s">
        <v>22</v>
      </c>
      <c r="D5170" s="9" t="s">
        <v>19645</v>
      </c>
      <c r="E5170" s="18" t="s">
        <v>14717</v>
      </c>
      <c r="F5170" s="9" t="s">
        <v>19646</v>
      </c>
      <c r="G5170" s="12">
        <v>8</v>
      </c>
      <c r="H5170" s="9" t="s">
        <v>231</v>
      </c>
      <c r="I5170" s="9" t="s">
        <v>19647</v>
      </c>
      <c r="J5170" s="12">
        <v>3</v>
      </c>
      <c r="K5170" s="13">
        <v>42778</v>
      </c>
      <c r="L5170" s="86">
        <f>(Tabla2[[#This Row],[release_year]]-'VARIANZA Y DES. EST'!$L$11)^2</f>
        <v>3.2471164275211517E-2</v>
      </c>
      <c r="M5170" s="12">
        <v>2014</v>
      </c>
      <c r="N5170" s="9" t="s">
        <v>1991</v>
      </c>
      <c r="O5170" s="9" t="s">
        <v>19519</v>
      </c>
      <c r="P5170" s="12">
        <v>124</v>
      </c>
      <c r="Q5170" s="12">
        <v>124</v>
      </c>
      <c r="R5170" s="12">
        <v>597.06934456451438</v>
      </c>
      <c r="S5170" s="12" t="s">
        <v>28</v>
      </c>
      <c r="T5170" s="9" t="s">
        <v>70</v>
      </c>
      <c r="U5170" s="9" t="s">
        <v>45</v>
      </c>
      <c r="V5170" s="9" t="s">
        <v>70</v>
      </c>
      <c r="W5170" s="14">
        <v>2</v>
      </c>
    </row>
    <row r="5171" spans="1:23" x14ac:dyDescent="0.25">
      <c r="A5171" s="8">
        <v>6668</v>
      </c>
      <c r="B5171" s="9" t="s">
        <v>19648</v>
      </c>
      <c r="C5171" s="9" t="s">
        <v>22</v>
      </c>
      <c r="D5171" s="9" t="s">
        <v>19649</v>
      </c>
      <c r="E5171" s="9" t="s">
        <v>19650</v>
      </c>
      <c r="F5171" s="9" t="s">
        <v>19651</v>
      </c>
      <c r="G5171" s="12">
        <v>8</v>
      </c>
      <c r="H5171" s="9" t="s">
        <v>518</v>
      </c>
      <c r="I5171" s="9" t="s">
        <v>518</v>
      </c>
      <c r="J5171" s="12">
        <v>1</v>
      </c>
      <c r="K5171" s="13">
        <v>43070</v>
      </c>
      <c r="L5171" s="86">
        <f>(Tabla2[[#This Row],[release_year]]-'VARIANZA Y DES. EST'!$L$11)^2</f>
        <v>0.67207602404598188</v>
      </c>
      <c r="M5171" s="12">
        <v>2015</v>
      </c>
      <c r="N5171" s="9" t="s">
        <v>35</v>
      </c>
      <c r="O5171" s="9" t="s">
        <v>19519</v>
      </c>
      <c r="P5171" s="12">
        <v>124</v>
      </c>
      <c r="Q5171" s="12">
        <v>124</v>
      </c>
      <c r="R5171" s="12">
        <v>597.06934456451438</v>
      </c>
      <c r="S5171" s="12" t="s">
        <v>28</v>
      </c>
      <c r="T5171" s="9" t="s">
        <v>70</v>
      </c>
      <c r="U5171" s="9" t="s">
        <v>45</v>
      </c>
      <c r="V5171" s="9" t="s">
        <v>70</v>
      </c>
      <c r="W5171" s="14">
        <v>2</v>
      </c>
    </row>
    <row r="5172" spans="1:23" x14ac:dyDescent="0.25">
      <c r="A5172" s="8">
        <v>6736</v>
      </c>
      <c r="B5172" s="9" t="s">
        <v>19652</v>
      </c>
      <c r="C5172" s="9" t="s">
        <v>22</v>
      </c>
      <c r="D5172" s="9" t="s">
        <v>19653</v>
      </c>
      <c r="E5172" s="18" t="s">
        <v>7864</v>
      </c>
      <c r="F5172" s="9" t="s">
        <v>19654</v>
      </c>
      <c r="G5172" s="12">
        <v>9</v>
      </c>
      <c r="H5172" s="9" t="s">
        <v>25</v>
      </c>
      <c r="I5172" s="9" t="s">
        <v>25</v>
      </c>
      <c r="J5172" s="12">
        <v>1</v>
      </c>
      <c r="K5172" s="13">
        <v>43770</v>
      </c>
      <c r="L5172" s="86">
        <f>(Tabla2[[#This Row],[release_year]]-'VARIANZA Y DES. EST'!$L$11)^2</f>
        <v>261.79879340794287</v>
      </c>
      <c r="M5172" s="12">
        <v>1998</v>
      </c>
      <c r="N5172" s="9" t="s">
        <v>1991</v>
      </c>
      <c r="O5172" s="9" t="s">
        <v>19519</v>
      </c>
      <c r="P5172" s="12">
        <v>124</v>
      </c>
      <c r="Q5172" s="12">
        <v>124</v>
      </c>
      <c r="R5172" s="12">
        <v>597.06934456451438</v>
      </c>
      <c r="S5172" s="12" t="s">
        <v>28</v>
      </c>
      <c r="T5172" s="9" t="s">
        <v>3969</v>
      </c>
      <c r="U5172" s="9" t="s">
        <v>3969</v>
      </c>
      <c r="V5172" s="9" t="s">
        <v>3969</v>
      </c>
      <c r="W5172" s="14">
        <v>1</v>
      </c>
    </row>
    <row r="5173" spans="1:23" x14ac:dyDescent="0.25">
      <c r="A5173" s="8">
        <v>6950</v>
      </c>
      <c r="B5173" s="9" t="s">
        <v>19655</v>
      </c>
      <c r="C5173" s="9" t="s">
        <v>22</v>
      </c>
      <c r="D5173" s="9" t="s">
        <v>19656</v>
      </c>
      <c r="E5173" s="18" t="s">
        <v>19657</v>
      </c>
      <c r="F5173" s="9" t="s">
        <v>19658</v>
      </c>
      <c r="G5173" s="12">
        <v>10</v>
      </c>
      <c r="H5173" s="9" t="s">
        <v>25</v>
      </c>
      <c r="I5173" s="9" t="s">
        <v>25</v>
      </c>
      <c r="J5173" s="12">
        <v>1</v>
      </c>
      <c r="K5173" s="16">
        <v>43830</v>
      </c>
      <c r="L5173" s="86">
        <f>(Tabla2[[#This Row],[release_year]]-'VARIANZA Y DES. EST'!$L$11)^2</f>
        <v>173.71760798725521</v>
      </c>
      <c r="M5173" s="12">
        <v>2001</v>
      </c>
      <c r="N5173" s="9" t="s">
        <v>43</v>
      </c>
      <c r="O5173" s="9" t="s">
        <v>19519</v>
      </c>
      <c r="P5173" s="12">
        <v>124</v>
      </c>
      <c r="Q5173" s="12">
        <v>124</v>
      </c>
      <c r="R5173" s="12">
        <v>597.06934456451438</v>
      </c>
      <c r="S5173" s="12" t="s">
        <v>28</v>
      </c>
      <c r="T5173" s="9" t="s">
        <v>3577</v>
      </c>
      <c r="U5173" s="9" t="s">
        <v>95</v>
      </c>
      <c r="V5173" s="9" t="s">
        <v>3577</v>
      </c>
      <c r="W5173" s="14">
        <v>2</v>
      </c>
    </row>
    <row r="5174" spans="1:23" x14ac:dyDescent="0.25">
      <c r="A5174" s="8">
        <v>7054</v>
      </c>
      <c r="B5174" s="9" t="s">
        <v>19659</v>
      </c>
      <c r="C5174" s="9" t="s">
        <v>22</v>
      </c>
      <c r="D5174" s="9" t="s">
        <v>19660</v>
      </c>
      <c r="E5174" s="9" t="s">
        <v>19661</v>
      </c>
      <c r="F5174" s="9" t="s">
        <v>19662</v>
      </c>
      <c r="G5174" s="12">
        <v>5</v>
      </c>
      <c r="H5174" s="9" t="s">
        <v>518</v>
      </c>
      <c r="I5174" s="9" t="s">
        <v>518</v>
      </c>
      <c r="J5174" s="12">
        <v>1</v>
      </c>
      <c r="K5174" s="13">
        <v>43101</v>
      </c>
      <c r="L5174" s="86">
        <f>(Tabla2[[#This Row],[release_year]]-'VARIANZA Y DES. EST'!$L$11)^2</f>
        <v>17.47405172519213</v>
      </c>
      <c r="M5174" s="12">
        <v>2010</v>
      </c>
      <c r="N5174" s="9" t="s">
        <v>35</v>
      </c>
      <c r="O5174" s="9" t="s">
        <v>19519</v>
      </c>
      <c r="P5174" s="12">
        <v>124</v>
      </c>
      <c r="Q5174" s="12">
        <v>124</v>
      </c>
      <c r="R5174" s="12">
        <v>597.06934456451438</v>
      </c>
      <c r="S5174" s="12" t="s">
        <v>28</v>
      </c>
      <c r="T5174" s="9" t="s">
        <v>3625</v>
      </c>
      <c r="U5174" s="9" t="s">
        <v>95</v>
      </c>
      <c r="V5174" s="9" t="s">
        <v>3625</v>
      </c>
      <c r="W5174" s="14">
        <v>3</v>
      </c>
    </row>
    <row r="5175" spans="1:23" x14ac:dyDescent="0.25">
      <c r="A5175" s="8">
        <v>7187</v>
      </c>
      <c r="B5175" s="9" t="s">
        <v>19663</v>
      </c>
      <c r="C5175" s="9" t="s">
        <v>22</v>
      </c>
      <c r="D5175" s="9" t="s">
        <v>19664</v>
      </c>
      <c r="E5175" s="9" t="s">
        <v>16131</v>
      </c>
      <c r="F5175" s="9" t="s">
        <v>19665</v>
      </c>
      <c r="G5175" s="12">
        <v>10</v>
      </c>
      <c r="H5175" s="9" t="s">
        <v>518</v>
      </c>
      <c r="I5175" s="9" t="s">
        <v>518</v>
      </c>
      <c r="J5175" s="12">
        <v>1</v>
      </c>
      <c r="K5175" s="13">
        <v>43314</v>
      </c>
      <c r="L5175" s="86">
        <f>(Tabla2[[#This Row],[release_year]]-'VARIANZA Y DES. EST'!$L$11)^2</f>
        <v>66.915632286109044</v>
      </c>
      <c r="M5175" s="12">
        <v>2006</v>
      </c>
      <c r="N5175" s="9" t="s">
        <v>35</v>
      </c>
      <c r="O5175" s="9" t="s">
        <v>19519</v>
      </c>
      <c r="P5175" s="12">
        <v>124</v>
      </c>
      <c r="Q5175" s="12">
        <v>124</v>
      </c>
      <c r="R5175" s="12">
        <v>597.06934456451438</v>
      </c>
      <c r="S5175" s="12" t="s">
        <v>28</v>
      </c>
      <c r="T5175" s="9" t="s">
        <v>2492</v>
      </c>
      <c r="U5175" s="9" t="s">
        <v>95</v>
      </c>
      <c r="V5175" s="9" t="s">
        <v>2492</v>
      </c>
      <c r="W5175" s="14">
        <v>3</v>
      </c>
    </row>
    <row r="5176" spans="1:23" x14ac:dyDescent="0.25">
      <c r="A5176" s="8">
        <v>7191</v>
      </c>
      <c r="B5176" s="9" t="s">
        <v>19666</v>
      </c>
      <c r="C5176" s="9" t="s">
        <v>22</v>
      </c>
      <c r="D5176" s="9" t="s">
        <v>19667</v>
      </c>
      <c r="E5176" s="9" t="s">
        <v>19668</v>
      </c>
      <c r="F5176" s="9" t="s">
        <v>19669</v>
      </c>
      <c r="G5176" s="12">
        <v>3</v>
      </c>
      <c r="H5176" s="9" t="s">
        <v>518</v>
      </c>
      <c r="I5176" s="9" t="s">
        <v>518</v>
      </c>
      <c r="J5176" s="12">
        <v>1</v>
      </c>
      <c r="K5176" s="13">
        <v>43586</v>
      </c>
      <c r="L5176" s="86">
        <f>(Tabla2[[#This Row],[release_year]]-'VARIANZA Y DES. EST'!$L$11)^2</f>
        <v>14.590890603358293</v>
      </c>
      <c r="M5176" s="12">
        <v>2018</v>
      </c>
      <c r="N5176" s="9" t="s">
        <v>35</v>
      </c>
      <c r="O5176" s="9" t="s">
        <v>19519</v>
      </c>
      <c r="P5176" s="12">
        <v>124</v>
      </c>
      <c r="Q5176" s="12">
        <v>124</v>
      </c>
      <c r="R5176" s="12">
        <v>597.06934456451438</v>
      </c>
      <c r="S5176" s="12" t="s">
        <v>28</v>
      </c>
      <c r="T5176" s="9" t="s">
        <v>118</v>
      </c>
      <c r="U5176" s="9" t="s">
        <v>45</v>
      </c>
      <c r="V5176" s="9" t="s">
        <v>118</v>
      </c>
      <c r="W5176" s="14">
        <v>3</v>
      </c>
    </row>
    <row r="5177" spans="1:23" x14ac:dyDescent="0.25">
      <c r="A5177" s="8">
        <v>7583</v>
      </c>
      <c r="B5177" s="9" t="s">
        <v>19670</v>
      </c>
      <c r="C5177" s="9" t="s">
        <v>22</v>
      </c>
      <c r="D5177" s="9" t="s">
        <v>19671</v>
      </c>
      <c r="E5177" s="18" t="s">
        <v>19672</v>
      </c>
      <c r="F5177" s="9" t="s">
        <v>19673</v>
      </c>
      <c r="G5177" s="12">
        <v>8</v>
      </c>
      <c r="H5177" s="9" t="s">
        <v>518</v>
      </c>
      <c r="I5177" s="9" t="s">
        <v>518</v>
      </c>
      <c r="J5177" s="12">
        <v>1</v>
      </c>
      <c r="K5177" s="13">
        <v>43221</v>
      </c>
      <c r="L5177" s="86">
        <f>(Tabla2[[#This Row],[release_year]]-'VARIANZA Y DES. EST'!$L$11)^2</f>
        <v>7.9512857435875226</v>
      </c>
      <c r="M5177" s="12">
        <v>2017</v>
      </c>
      <c r="N5177" s="9" t="s">
        <v>35</v>
      </c>
      <c r="O5177" s="9" t="s">
        <v>19519</v>
      </c>
      <c r="P5177" s="12">
        <v>124</v>
      </c>
      <c r="Q5177" s="12">
        <v>124</v>
      </c>
      <c r="R5177" s="12">
        <v>597.06934456451438</v>
      </c>
      <c r="S5177" s="12" t="s">
        <v>28</v>
      </c>
      <c r="T5177" s="9" t="s">
        <v>2930</v>
      </c>
      <c r="U5177" s="9" t="s">
        <v>38</v>
      </c>
      <c r="V5177" s="9" t="s">
        <v>2930</v>
      </c>
      <c r="W5177" s="14">
        <v>3</v>
      </c>
    </row>
    <row r="5178" spans="1:23" x14ac:dyDescent="0.25">
      <c r="A5178" s="8">
        <v>7632</v>
      </c>
      <c r="B5178" s="9" t="s">
        <v>19674</v>
      </c>
      <c r="C5178" s="9" t="s">
        <v>22</v>
      </c>
      <c r="D5178" s="9" t="s">
        <v>19675</v>
      </c>
      <c r="E5178" s="9" t="s">
        <v>18246</v>
      </c>
      <c r="F5178" s="9" t="s">
        <v>19676</v>
      </c>
      <c r="G5178" s="12">
        <v>12</v>
      </c>
      <c r="H5178" s="9" t="s">
        <v>851</v>
      </c>
      <c r="I5178" s="9" t="s">
        <v>19677</v>
      </c>
      <c r="J5178" s="12">
        <v>6</v>
      </c>
      <c r="K5178" s="13">
        <v>43337</v>
      </c>
      <c r="L5178" s="86">
        <f>(Tabla2[[#This Row],[release_year]]-'VARIANZA Y DES. EST'!$L$11)^2</f>
        <v>1.3928663045044412</v>
      </c>
      <c r="M5178" s="12">
        <v>2013</v>
      </c>
      <c r="N5178" s="9" t="s">
        <v>76</v>
      </c>
      <c r="O5178" s="9" t="s">
        <v>19519</v>
      </c>
      <c r="P5178" s="12">
        <v>124</v>
      </c>
      <c r="Q5178" s="12">
        <v>124</v>
      </c>
      <c r="R5178" s="12">
        <v>597.06934456451438</v>
      </c>
      <c r="S5178" s="12" t="s">
        <v>28</v>
      </c>
      <c r="T5178" s="9" t="s">
        <v>118</v>
      </c>
      <c r="U5178" s="9" t="s">
        <v>45</v>
      </c>
      <c r="V5178" s="9" t="s">
        <v>118</v>
      </c>
      <c r="W5178" s="14">
        <v>3</v>
      </c>
    </row>
    <row r="5179" spans="1:23" x14ac:dyDescent="0.25">
      <c r="A5179" s="8">
        <v>7673</v>
      </c>
      <c r="B5179" s="9" t="s">
        <v>19678</v>
      </c>
      <c r="C5179" s="9" t="s">
        <v>22</v>
      </c>
      <c r="D5179" s="9" t="s">
        <v>19679</v>
      </c>
      <c r="E5179" s="18" t="s">
        <v>16301</v>
      </c>
      <c r="F5179" s="9" t="s">
        <v>19680</v>
      </c>
      <c r="G5179" s="12">
        <v>6</v>
      </c>
      <c r="H5179" s="9" t="s">
        <v>2924</v>
      </c>
      <c r="I5179" s="9" t="s">
        <v>12573</v>
      </c>
      <c r="J5179" s="12">
        <v>2</v>
      </c>
      <c r="K5179" s="13">
        <v>42952</v>
      </c>
      <c r="L5179" s="86">
        <f>(Tabla2[[#This Row],[release_year]]-'VARIANZA Y DES. EST'!$L$11)^2</f>
        <v>3.3116808838167522</v>
      </c>
      <c r="M5179" s="12">
        <v>2016</v>
      </c>
      <c r="N5179" s="9" t="s">
        <v>76</v>
      </c>
      <c r="O5179" s="9" t="s">
        <v>19519</v>
      </c>
      <c r="P5179" s="12">
        <v>124</v>
      </c>
      <c r="Q5179" s="12">
        <v>124</v>
      </c>
      <c r="R5179" s="12">
        <v>597.06934456451438</v>
      </c>
      <c r="S5179" s="12" t="s">
        <v>28</v>
      </c>
      <c r="T5179" s="9" t="s">
        <v>4211</v>
      </c>
      <c r="U5179" s="9" t="s">
        <v>38</v>
      </c>
      <c r="V5179" s="9" t="s">
        <v>4211</v>
      </c>
      <c r="W5179" s="14">
        <v>2</v>
      </c>
    </row>
    <row r="5180" spans="1:23" x14ac:dyDescent="0.25">
      <c r="A5180" s="8">
        <v>7824</v>
      </c>
      <c r="B5180" s="9" t="s">
        <v>19681</v>
      </c>
      <c r="C5180" s="9" t="s">
        <v>22</v>
      </c>
      <c r="D5180" s="9" t="s">
        <v>19682</v>
      </c>
      <c r="E5180" s="9" t="s">
        <v>19683</v>
      </c>
      <c r="F5180" s="9" t="s">
        <v>19684</v>
      </c>
      <c r="G5180" s="12">
        <v>9</v>
      </c>
      <c r="H5180" s="9" t="s">
        <v>2924</v>
      </c>
      <c r="I5180" s="9" t="s">
        <v>2924</v>
      </c>
      <c r="J5180" s="12">
        <v>1</v>
      </c>
      <c r="K5180" s="13">
        <v>42966</v>
      </c>
      <c r="L5180" s="86">
        <f>(Tabla2[[#This Row],[release_year]]-'VARIANZA Y DES. EST'!$L$11)^2</f>
        <v>3.3116808838167522</v>
      </c>
      <c r="M5180" s="12">
        <v>2016</v>
      </c>
      <c r="N5180" s="9" t="s">
        <v>35</v>
      </c>
      <c r="O5180" s="9" t="s">
        <v>19519</v>
      </c>
      <c r="P5180" s="12">
        <v>124</v>
      </c>
      <c r="Q5180" s="12">
        <v>124</v>
      </c>
      <c r="R5180" s="12">
        <v>597.06934456451438</v>
      </c>
      <c r="S5180" s="12" t="s">
        <v>28</v>
      </c>
      <c r="T5180" s="9" t="s">
        <v>4337</v>
      </c>
      <c r="U5180" s="9" t="s">
        <v>38</v>
      </c>
      <c r="V5180" s="9" t="s">
        <v>4337</v>
      </c>
      <c r="W5180" s="14">
        <v>3</v>
      </c>
    </row>
    <row r="5181" spans="1:23" x14ac:dyDescent="0.25">
      <c r="A5181" s="8">
        <v>8318</v>
      </c>
      <c r="B5181" s="9" t="s">
        <v>19685</v>
      </c>
      <c r="C5181" s="9" t="s">
        <v>22</v>
      </c>
      <c r="D5181" s="9" t="s">
        <v>19686</v>
      </c>
      <c r="E5181" s="9" t="s">
        <v>17230</v>
      </c>
      <c r="F5181" s="9" t="s">
        <v>19687</v>
      </c>
      <c r="G5181" s="12">
        <v>10</v>
      </c>
      <c r="H5181" s="9" t="s">
        <v>2935</v>
      </c>
      <c r="I5181" s="9" t="s">
        <v>2935</v>
      </c>
      <c r="J5181" s="12">
        <v>1</v>
      </c>
      <c r="K5181" s="13">
        <v>43442</v>
      </c>
      <c r="L5181" s="86">
        <f>(Tabla2[[#This Row],[release_year]]-'VARIANZA Y DES. EST'!$L$11)^2</f>
        <v>124.99681770679673</v>
      </c>
      <c r="M5181" s="12">
        <v>2003</v>
      </c>
      <c r="N5181" s="9" t="s">
        <v>35</v>
      </c>
      <c r="O5181" s="9" t="s">
        <v>19519</v>
      </c>
      <c r="P5181" s="12">
        <v>124</v>
      </c>
      <c r="Q5181" s="12">
        <v>124</v>
      </c>
      <c r="R5181" s="12">
        <v>597.06934456451438</v>
      </c>
      <c r="S5181" s="12" t="s">
        <v>28</v>
      </c>
      <c r="T5181" s="9" t="s">
        <v>2492</v>
      </c>
      <c r="U5181" s="9" t="s">
        <v>95</v>
      </c>
      <c r="V5181" s="9" t="s">
        <v>2492</v>
      </c>
      <c r="W5181" s="14">
        <v>3</v>
      </c>
    </row>
    <row r="5182" spans="1:23" x14ac:dyDescent="0.25">
      <c r="A5182" s="8">
        <v>8449</v>
      </c>
      <c r="B5182" s="9" t="s">
        <v>19688</v>
      </c>
      <c r="C5182" s="9" t="s">
        <v>22</v>
      </c>
      <c r="D5182" s="9" t="s">
        <v>19689</v>
      </c>
      <c r="E5182" s="18" t="s">
        <v>19690</v>
      </c>
      <c r="F5182" s="9" t="s">
        <v>19691</v>
      </c>
      <c r="G5182" s="12">
        <v>10</v>
      </c>
      <c r="H5182" s="9" t="s">
        <v>25</v>
      </c>
      <c r="I5182" s="9" t="s">
        <v>25</v>
      </c>
      <c r="J5182" s="12">
        <v>1</v>
      </c>
      <c r="K5182" s="13">
        <v>43831</v>
      </c>
      <c r="L5182" s="86">
        <f>(Tabla2[[#This Row],[release_year]]-'VARIANZA Y DES. EST'!$L$11)^2</f>
        <v>295.1591885481721</v>
      </c>
      <c r="M5182" s="12">
        <v>1997</v>
      </c>
      <c r="N5182" s="9" t="s">
        <v>1991</v>
      </c>
      <c r="O5182" s="9" t="s">
        <v>19519</v>
      </c>
      <c r="P5182" s="12">
        <v>124</v>
      </c>
      <c r="Q5182" s="12">
        <v>124</v>
      </c>
      <c r="R5182" s="12">
        <v>597.06934456451438</v>
      </c>
      <c r="S5182" s="12" t="s">
        <v>28</v>
      </c>
      <c r="T5182" s="9" t="s">
        <v>38</v>
      </c>
      <c r="U5182" s="9" t="s">
        <v>38</v>
      </c>
      <c r="V5182" s="9" t="s">
        <v>38</v>
      </c>
      <c r="W5182" s="14">
        <v>1</v>
      </c>
    </row>
    <row r="5183" spans="1:23" x14ac:dyDescent="0.25">
      <c r="A5183" s="8">
        <v>8460</v>
      </c>
      <c r="B5183" s="9" t="s">
        <v>19692</v>
      </c>
      <c r="C5183" s="9" t="s">
        <v>22</v>
      </c>
      <c r="D5183" s="9" t="s">
        <v>19693</v>
      </c>
      <c r="E5183" s="9" t="s">
        <v>19694</v>
      </c>
      <c r="F5183" s="9" t="s">
        <v>19695</v>
      </c>
      <c r="G5183" s="12">
        <v>8</v>
      </c>
      <c r="H5183" s="9" t="s">
        <v>518</v>
      </c>
      <c r="I5183" s="9" t="s">
        <v>518</v>
      </c>
      <c r="J5183" s="12">
        <v>1</v>
      </c>
      <c r="K5183" s="13">
        <v>43160</v>
      </c>
      <c r="L5183" s="86">
        <f>(Tabla2[[#This Row],[release_year]]-'VARIANZA Y DES. EST'!$L$11)^2</f>
        <v>0.67207602404598188</v>
      </c>
      <c r="M5183" s="12">
        <v>2015</v>
      </c>
      <c r="N5183" s="9" t="s">
        <v>76</v>
      </c>
      <c r="O5183" s="9" t="s">
        <v>19519</v>
      </c>
      <c r="P5183" s="12">
        <v>124</v>
      </c>
      <c r="Q5183" s="12">
        <v>124</v>
      </c>
      <c r="R5183" s="12">
        <v>597.06934456451438</v>
      </c>
      <c r="S5183" s="12" t="s">
        <v>28</v>
      </c>
      <c r="T5183" s="9" t="s">
        <v>460</v>
      </c>
      <c r="U5183" s="9" t="s">
        <v>45</v>
      </c>
      <c r="V5183" s="9" t="s">
        <v>460</v>
      </c>
      <c r="W5183" s="14">
        <v>3</v>
      </c>
    </row>
    <row r="5184" spans="1:23" x14ac:dyDescent="0.25">
      <c r="A5184" s="8">
        <v>8499</v>
      </c>
      <c r="B5184" s="9" t="s">
        <v>19696</v>
      </c>
      <c r="C5184" s="9" t="s">
        <v>22</v>
      </c>
      <c r="D5184" s="9" t="s">
        <v>19697</v>
      </c>
      <c r="E5184" s="18" t="s">
        <v>10687</v>
      </c>
      <c r="F5184" s="9" t="s">
        <v>19698</v>
      </c>
      <c r="G5184" s="12">
        <v>8</v>
      </c>
      <c r="H5184" s="9" t="s">
        <v>184</v>
      </c>
      <c r="I5184" s="9" t="s">
        <v>19699</v>
      </c>
      <c r="J5184" s="12">
        <v>3</v>
      </c>
      <c r="K5184" s="16">
        <v>43797</v>
      </c>
      <c r="L5184" s="86">
        <f>(Tabla2[[#This Row],[release_year]]-'VARIANZA Y DES. EST'!$L$11)^2</f>
        <v>173.71760798725521</v>
      </c>
      <c r="M5184" s="12">
        <v>2001</v>
      </c>
      <c r="N5184" s="9" t="s">
        <v>1991</v>
      </c>
      <c r="O5184" s="9" t="s">
        <v>19519</v>
      </c>
      <c r="P5184" s="12">
        <v>124</v>
      </c>
      <c r="Q5184" s="12">
        <v>124</v>
      </c>
      <c r="R5184" s="12">
        <v>597.06934456451438</v>
      </c>
      <c r="S5184" s="12" t="s">
        <v>28</v>
      </c>
      <c r="T5184" s="9" t="s">
        <v>2709</v>
      </c>
      <c r="U5184" s="9" t="s">
        <v>45</v>
      </c>
      <c r="V5184" s="9" t="s">
        <v>2709</v>
      </c>
      <c r="W5184" s="14">
        <v>2</v>
      </c>
    </row>
    <row r="5185" spans="1:23" x14ac:dyDescent="0.25">
      <c r="A5185" s="8">
        <v>8638</v>
      </c>
      <c r="B5185" s="9" t="s">
        <v>19700</v>
      </c>
      <c r="C5185" s="9" t="s">
        <v>22</v>
      </c>
      <c r="D5185" s="9" t="s">
        <v>19701</v>
      </c>
      <c r="E5185" s="9" t="s">
        <v>6943</v>
      </c>
      <c r="F5185" s="9" t="s">
        <v>19702</v>
      </c>
      <c r="G5185" s="12">
        <v>10</v>
      </c>
      <c r="H5185" s="9" t="s">
        <v>25</v>
      </c>
      <c r="I5185" s="9" t="s">
        <v>25</v>
      </c>
      <c r="J5185" s="12">
        <v>1</v>
      </c>
      <c r="K5185" s="13">
        <v>43970</v>
      </c>
      <c r="L5185" s="86">
        <f>(Tabla2[[#This Row],[release_year]]-'VARIANZA Y DES. EST'!$L$11)^2</f>
        <v>0.67207602404598188</v>
      </c>
      <c r="M5185" s="12">
        <v>2015</v>
      </c>
      <c r="N5185" s="9" t="s">
        <v>1991</v>
      </c>
      <c r="O5185" s="9" t="s">
        <v>19519</v>
      </c>
      <c r="P5185" s="12">
        <v>124</v>
      </c>
      <c r="Q5185" s="12">
        <v>124</v>
      </c>
      <c r="R5185" s="12">
        <v>597.06934456451438</v>
      </c>
      <c r="S5185" s="12" t="s">
        <v>28</v>
      </c>
      <c r="T5185" s="9" t="s">
        <v>144</v>
      </c>
      <c r="U5185" s="9" t="s">
        <v>45</v>
      </c>
      <c r="V5185" s="9" t="s">
        <v>144</v>
      </c>
      <c r="W5185" s="14">
        <v>2</v>
      </c>
    </row>
    <row r="5186" spans="1:23" x14ac:dyDescent="0.25">
      <c r="A5186" s="8">
        <v>8714</v>
      </c>
      <c r="B5186" s="9" t="s">
        <v>19703</v>
      </c>
      <c r="C5186" s="9" t="s">
        <v>22</v>
      </c>
      <c r="D5186" s="9" t="s">
        <v>19704</v>
      </c>
      <c r="E5186" s="9" t="s">
        <v>19705</v>
      </c>
      <c r="F5186" s="9" t="s">
        <v>19706</v>
      </c>
      <c r="G5186" s="12">
        <v>7</v>
      </c>
      <c r="H5186" s="9" t="s">
        <v>518</v>
      </c>
      <c r="I5186" s="9" t="s">
        <v>518</v>
      </c>
      <c r="J5186" s="12">
        <v>1</v>
      </c>
      <c r="K5186" s="13">
        <v>43160</v>
      </c>
      <c r="L5186" s="86">
        <f>(Tabla2[[#This Row],[release_year]]-'VARIANZA Y DES. EST'!$L$11)^2</f>
        <v>0.67207602404598188</v>
      </c>
      <c r="M5186" s="12">
        <v>2015</v>
      </c>
      <c r="N5186" s="9" t="s">
        <v>76</v>
      </c>
      <c r="O5186" s="9" t="s">
        <v>19519</v>
      </c>
      <c r="P5186" s="12">
        <v>124</v>
      </c>
      <c r="Q5186" s="12">
        <v>124</v>
      </c>
      <c r="R5186" s="12">
        <v>597.06934456451438</v>
      </c>
      <c r="S5186" s="12" t="s">
        <v>28</v>
      </c>
      <c r="T5186" s="9" t="s">
        <v>859</v>
      </c>
      <c r="U5186" s="9" t="s">
        <v>95</v>
      </c>
      <c r="V5186" s="9" t="s">
        <v>859</v>
      </c>
      <c r="W5186" s="14">
        <v>2</v>
      </c>
    </row>
    <row r="5187" spans="1:23" x14ac:dyDescent="0.25">
      <c r="A5187" s="8">
        <v>8767</v>
      </c>
      <c r="B5187" s="9" t="s">
        <v>19707</v>
      </c>
      <c r="C5187" s="9" t="s">
        <v>22</v>
      </c>
      <c r="D5187" s="9" t="s">
        <v>19708</v>
      </c>
      <c r="E5187" s="9" t="s">
        <v>13826</v>
      </c>
      <c r="F5187" s="9" t="s">
        <v>19709</v>
      </c>
      <c r="G5187" s="12">
        <v>10</v>
      </c>
      <c r="H5187" s="9" t="s">
        <v>25</v>
      </c>
      <c r="I5187" s="9" t="s">
        <v>25</v>
      </c>
      <c r="J5187" s="12">
        <v>1</v>
      </c>
      <c r="K5187" s="13">
        <v>43466</v>
      </c>
      <c r="L5187" s="86">
        <f>(Tabla2[[#This Row],[release_year]]-'VARIANZA Y DES. EST'!$L$11)^2</f>
        <v>148.35721284702598</v>
      </c>
      <c r="M5187" s="12">
        <v>2002</v>
      </c>
      <c r="N5187" s="9" t="s">
        <v>43</v>
      </c>
      <c r="O5187" s="9" t="s">
        <v>19519</v>
      </c>
      <c r="P5187" s="12">
        <v>124</v>
      </c>
      <c r="Q5187" s="12">
        <v>124</v>
      </c>
      <c r="R5187" s="12">
        <v>597.06934456451438</v>
      </c>
      <c r="S5187" s="12" t="s">
        <v>28</v>
      </c>
      <c r="T5187" s="9" t="s">
        <v>10843</v>
      </c>
      <c r="U5187" s="9" t="s">
        <v>38</v>
      </c>
      <c r="V5187" s="9" t="s">
        <v>10843</v>
      </c>
      <c r="W5187" s="14">
        <v>2</v>
      </c>
    </row>
    <row r="5188" spans="1:23" x14ac:dyDescent="0.25">
      <c r="A5188" s="8">
        <v>8</v>
      </c>
      <c r="B5188" s="9" t="s">
        <v>19710</v>
      </c>
      <c r="C5188" s="9" t="s">
        <v>22</v>
      </c>
      <c r="D5188" s="9" t="s">
        <v>19711</v>
      </c>
      <c r="E5188" s="9" t="s">
        <v>19712</v>
      </c>
      <c r="F5188" s="9" t="s">
        <v>19713</v>
      </c>
      <c r="G5188" s="12">
        <v>8</v>
      </c>
      <c r="H5188" s="9" t="s">
        <v>25</v>
      </c>
      <c r="I5188" s="9" t="s">
        <v>19714</v>
      </c>
      <c r="J5188" s="12">
        <v>6</v>
      </c>
      <c r="K5188" s="13">
        <v>44463</v>
      </c>
      <c r="L5188" s="86">
        <f>(Tabla2[[#This Row],[release_year]]-'VARIANZA Y DES. EST'!$L$11)^2</f>
        <v>448.60076910908901</v>
      </c>
      <c r="M5188" s="12">
        <v>1993</v>
      </c>
      <c r="N5188" s="9" t="s">
        <v>76</v>
      </c>
      <c r="O5188" s="9" t="s">
        <v>19715</v>
      </c>
      <c r="P5188" s="12">
        <v>125</v>
      </c>
      <c r="Q5188" s="12">
        <v>125</v>
      </c>
      <c r="R5188" s="12">
        <v>646.93934945768024</v>
      </c>
      <c r="S5188" s="12" t="s">
        <v>28</v>
      </c>
      <c r="T5188" s="9" t="s">
        <v>118</v>
      </c>
      <c r="U5188" s="9" t="s">
        <v>45</v>
      </c>
      <c r="V5188" s="9" t="s">
        <v>118</v>
      </c>
      <c r="W5188" s="14">
        <v>3</v>
      </c>
    </row>
    <row r="5189" spans="1:23" x14ac:dyDescent="0.25">
      <c r="A5189" s="8">
        <v>191</v>
      </c>
      <c r="B5189" s="9" t="s">
        <v>19716</v>
      </c>
      <c r="C5189" s="9" t="s">
        <v>22</v>
      </c>
      <c r="D5189" s="9" t="s">
        <v>19717</v>
      </c>
      <c r="E5189" s="9" t="s">
        <v>19718</v>
      </c>
      <c r="F5189" s="9" t="s">
        <v>19719</v>
      </c>
      <c r="G5189" s="12">
        <v>3</v>
      </c>
      <c r="H5189" s="9" t="s">
        <v>518</v>
      </c>
      <c r="I5189" s="9" t="s">
        <v>518</v>
      </c>
      <c r="J5189" s="12">
        <v>1</v>
      </c>
      <c r="K5189" s="13">
        <v>44436</v>
      </c>
      <c r="L5189" s="86">
        <f>(Tabla2[[#This Row],[release_year]]-'VARIANZA Y DES. EST'!$L$11)^2</f>
        <v>46.509705182670608</v>
      </c>
      <c r="M5189" s="12">
        <v>2021</v>
      </c>
      <c r="N5189" s="9" t="s">
        <v>35</v>
      </c>
      <c r="O5189" s="9" t="s">
        <v>19715</v>
      </c>
      <c r="P5189" s="12">
        <v>125</v>
      </c>
      <c r="Q5189" s="12">
        <v>125</v>
      </c>
      <c r="R5189" s="12">
        <v>646.93934945768024</v>
      </c>
      <c r="S5189" s="12" t="s">
        <v>28</v>
      </c>
      <c r="T5189" s="9" t="s">
        <v>70</v>
      </c>
      <c r="U5189" s="9" t="s">
        <v>45</v>
      </c>
      <c r="V5189" s="9" t="s">
        <v>70</v>
      </c>
      <c r="W5189" s="14">
        <v>2</v>
      </c>
    </row>
    <row r="5190" spans="1:23" x14ac:dyDescent="0.25">
      <c r="A5190" s="8">
        <v>361</v>
      </c>
      <c r="B5190" s="9" t="s">
        <v>19720</v>
      </c>
      <c r="C5190" s="9" t="s">
        <v>22</v>
      </c>
      <c r="D5190" s="9" t="s">
        <v>19721</v>
      </c>
      <c r="E5190" s="9" t="s">
        <v>18023</v>
      </c>
      <c r="F5190" s="9" t="s">
        <v>19722</v>
      </c>
      <c r="G5190" s="12">
        <v>19</v>
      </c>
      <c r="H5190" s="9" t="s">
        <v>25</v>
      </c>
      <c r="I5190" s="9" t="s">
        <v>25</v>
      </c>
      <c r="J5190" s="12">
        <v>1</v>
      </c>
      <c r="K5190" s="13">
        <v>44409</v>
      </c>
      <c r="L5190" s="86">
        <f>(Tabla2[[#This Row],[release_year]]-'VARIANZA Y DES. EST'!$L$11)^2</f>
        <v>17.47405172519213</v>
      </c>
      <c r="M5190" s="12">
        <v>2010</v>
      </c>
      <c r="N5190" s="9" t="s">
        <v>43</v>
      </c>
      <c r="O5190" s="9" t="s">
        <v>19715</v>
      </c>
      <c r="P5190" s="12">
        <v>125</v>
      </c>
      <c r="Q5190" s="12">
        <v>125</v>
      </c>
      <c r="R5190" s="12">
        <v>646.93934945768024</v>
      </c>
      <c r="S5190" s="12" t="s">
        <v>28</v>
      </c>
      <c r="T5190" s="9" t="s">
        <v>3577</v>
      </c>
      <c r="U5190" s="9" t="s">
        <v>95</v>
      </c>
      <c r="V5190" s="9" t="s">
        <v>3577</v>
      </c>
      <c r="W5190" s="14">
        <v>2</v>
      </c>
    </row>
    <row r="5191" spans="1:23" x14ac:dyDescent="0.25">
      <c r="A5191" s="8">
        <v>560</v>
      </c>
      <c r="B5191" s="9" t="s">
        <v>19723</v>
      </c>
      <c r="C5191" s="9" t="s">
        <v>22</v>
      </c>
      <c r="D5191" s="9" t="s">
        <v>19724</v>
      </c>
      <c r="E5191" s="9" t="s">
        <v>11303</v>
      </c>
      <c r="F5191" s="9" t="s">
        <v>19725</v>
      </c>
      <c r="G5191" s="12">
        <v>15</v>
      </c>
      <c r="H5191" s="9" t="s">
        <v>25</v>
      </c>
      <c r="I5191" s="9" t="s">
        <v>6255</v>
      </c>
      <c r="J5191" s="12">
        <v>2</v>
      </c>
      <c r="K5191" s="13">
        <v>44378</v>
      </c>
      <c r="L5191" s="86">
        <f>(Tabla2[[#This Row],[release_year]]-'VARIANZA Y DES. EST'!$L$11)^2</f>
        <v>295.1591885481721</v>
      </c>
      <c r="M5191" s="12">
        <v>1997</v>
      </c>
      <c r="N5191" s="9" t="s">
        <v>1991</v>
      </c>
      <c r="O5191" s="9" t="s">
        <v>19715</v>
      </c>
      <c r="P5191" s="12">
        <v>125</v>
      </c>
      <c r="Q5191" s="12">
        <v>125</v>
      </c>
      <c r="R5191" s="12">
        <v>646.93934945768024</v>
      </c>
      <c r="S5191" s="12" t="s">
        <v>28</v>
      </c>
      <c r="T5191" s="9" t="s">
        <v>38</v>
      </c>
      <c r="U5191" s="9" t="s">
        <v>38</v>
      </c>
      <c r="V5191" s="9" t="s">
        <v>38</v>
      </c>
      <c r="W5191" s="14">
        <v>1</v>
      </c>
    </row>
    <row r="5192" spans="1:23" x14ac:dyDescent="0.25">
      <c r="A5192" s="8">
        <v>655</v>
      </c>
      <c r="B5192" s="9" t="s">
        <v>19726</v>
      </c>
      <c r="C5192" s="9" t="s">
        <v>22</v>
      </c>
      <c r="D5192" s="9" t="s">
        <v>19727</v>
      </c>
      <c r="E5192" s="9" t="s">
        <v>14422</v>
      </c>
      <c r="F5192" s="9" t="s">
        <v>19728</v>
      </c>
      <c r="G5192" s="12">
        <v>8</v>
      </c>
      <c r="H5192" s="9" t="s">
        <v>8751</v>
      </c>
      <c r="I5192" s="9" t="s">
        <v>8751</v>
      </c>
      <c r="J5192" s="12">
        <v>1</v>
      </c>
      <c r="K5192" s="13">
        <v>44368</v>
      </c>
      <c r="L5192" s="86">
        <f>(Tabla2[[#This Row],[release_year]]-'VARIANZA Y DES. EST'!$L$11)^2</f>
        <v>3.2471164275211517E-2</v>
      </c>
      <c r="M5192" s="12">
        <v>2014</v>
      </c>
      <c r="N5192" s="9" t="s">
        <v>76</v>
      </c>
      <c r="O5192" s="9" t="s">
        <v>19715</v>
      </c>
      <c r="P5192" s="12">
        <v>125</v>
      </c>
      <c r="Q5192" s="12">
        <v>125</v>
      </c>
      <c r="R5192" s="12">
        <v>646.93934945768024</v>
      </c>
      <c r="S5192" s="12" t="s">
        <v>28</v>
      </c>
      <c r="T5192" s="9" t="s">
        <v>2492</v>
      </c>
      <c r="U5192" s="9" t="s">
        <v>95</v>
      </c>
      <c r="V5192" s="9" t="s">
        <v>2492</v>
      </c>
      <c r="W5192" s="14">
        <v>3</v>
      </c>
    </row>
    <row r="5193" spans="1:23" x14ac:dyDescent="0.25">
      <c r="A5193" s="8">
        <v>1550</v>
      </c>
      <c r="B5193" s="9" t="s">
        <v>19729</v>
      </c>
      <c r="C5193" s="9" t="s">
        <v>22</v>
      </c>
      <c r="D5193" s="9" t="s">
        <v>19730</v>
      </c>
      <c r="E5193" s="9" t="s">
        <v>19731</v>
      </c>
      <c r="F5193" s="9" t="s">
        <v>19732</v>
      </c>
      <c r="G5193" s="12">
        <v>11</v>
      </c>
      <c r="H5193" s="9" t="s">
        <v>550</v>
      </c>
      <c r="I5193" s="9" t="s">
        <v>19733</v>
      </c>
      <c r="J5193" s="12">
        <v>8</v>
      </c>
      <c r="K5193" s="16">
        <v>44180</v>
      </c>
      <c r="L5193" s="86">
        <f>(Tabla2[[#This Row],[release_year]]-'VARIANZA Y DES. EST'!$L$11)^2</f>
        <v>23.230495463129063</v>
      </c>
      <c r="M5193" s="12">
        <v>2019</v>
      </c>
      <c r="N5193" s="9" t="s">
        <v>35</v>
      </c>
      <c r="O5193" s="9" t="s">
        <v>19715</v>
      </c>
      <c r="P5193" s="12">
        <v>125</v>
      </c>
      <c r="Q5193" s="12">
        <v>125</v>
      </c>
      <c r="R5193" s="12">
        <v>646.93934945768024</v>
      </c>
      <c r="S5193" s="12" t="s">
        <v>28</v>
      </c>
      <c r="T5193" s="9" t="s">
        <v>144</v>
      </c>
      <c r="U5193" s="9" t="s">
        <v>45</v>
      </c>
      <c r="V5193" s="9" t="s">
        <v>144</v>
      </c>
      <c r="W5193" s="14">
        <v>2</v>
      </c>
    </row>
    <row r="5194" spans="1:23" x14ac:dyDescent="0.25">
      <c r="A5194" s="8">
        <v>1969</v>
      </c>
      <c r="B5194" s="9" t="s">
        <v>19734</v>
      </c>
      <c r="C5194" s="9" t="s">
        <v>22</v>
      </c>
      <c r="D5194" s="9" t="s">
        <v>19735</v>
      </c>
      <c r="E5194" s="9" t="s">
        <v>9249</v>
      </c>
      <c r="F5194" s="9" t="s">
        <v>19736</v>
      </c>
      <c r="G5194" s="12">
        <v>15</v>
      </c>
      <c r="H5194" s="12"/>
      <c r="I5194" s="9"/>
      <c r="J5194" s="12">
        <v>0</v>
      </c>
      <c r="K5194" s="13">
        <v>44094</v>
      </c>
      <c r="L5194" s="86">
        <f>(Tabla2[[#This Row],[release_year]]-'VARIANZA Y DES. EST'!$L$11)^2</f>
        <v>23.230495463129063</v>
      </c>
      <c r="M5194" s="12">
        <v>2019</v>
      </c>
      <c r="N5194" s="9" t="s">
        <v>76</v>
      </c>
      <c r="O5194" s="9" t="s">
        <v>19715</v>
      </c>
      <c r="P5194" s="12">
        <v>125</v>
      </c>
      <c r="Q5194" s="12">
        <v>125</v>
      </c>
      <c r="R5194" s="12">
        <v>646.93934945768024</v>
      </c>
      <c r="S5194" s="12" t="s">
        <v>28</v>
      </c>
      <c r="T5194" s="9" t="s">
        <v>4211</v>
      </c>
      <c r="U5194" s="9" t="s">
        <v>38</v>
      </c>
      <c r="V5194" s="9" t="s">
        <v>4211</v>
      </c>
      <c r="W5194" s="14">
        <v>2</v>
      </c>
    </row>
    <row r="5195" spans="1:23" x14ac:dyDescent="0.25">
      <c r="A5195" s="8">
        <v>2277</v>
      </c>
      <c r="B5195" s="9" t="s">
        <v>19737</v>
      </c>
      <c r="C5195" s="9" t="s">
        <v>22</v>
      </c>
      <c r="D5195" s="9" t="s">
        <v>19738</v>
      </c>
      <c r="E5195" s="18" t="s">
        <v>13339</v>
      </c>
      <c r="F5195" s="9" t="s">
        <v>19739</v>
      </c>
      <c r="G5195" s="12">
        <v>10</v>
      </c>
      <c r="H5195" s="9" t="s">
        <v>518</v>
      </c>
      <c r="I5195" s="9" t="s">
        <v>518</v>
      </c>
      <c r="J5195" s="12">
        <v>1</v>
      </c>
      <c r="K5195" s="13">
        <v>44017</v>
      </c>
      <c r="L5195" s="86">
        <f>(Tabla2[[#This Row],[release_year]]-'VARIANZA Y DES. EST'!$L$11)^2</f>
        <v>1.3928663045044412</v>
      </c>
      <c r="M5195" s="12">
        <v>2013</v>
      </c>
      <c r="N5195" s="9" t="s">
        <v>76</v>
      </c>
      <c r="O5195" s="9" t="s">
        <v>19715</v>
      </c>
      <c r="P5195" s="12">
        <v>125</v>
      </c>
      <c r="Q5195" s="12">
        <v>125</v>
      </c>
      <c r="R5195" s="12">
        <v>646.93934945768024</v>
      </c>
      <c r="S5195" s="12" t="s">
        <v>28</v>
      </c>
      <c r="T5195" s="9" t="s">
        <v>3319</v>
      </c>
      <c r="U5195" s="9" t="s">
        <v>45</v>
      </c>
      <c r="V5195" s="9" t="s">
        <v>3319</v>
      </c>
      <c r="W5195" s="14">
        <v>3</v>
      </c>
    </row>
    <row r="5196" spans="1:23" x14ac:dyDescent="0.25">
      <c r="A5196" s="8">
        <v>2285</v>
      </c>
      <c r="B5196" s="9" t="s">
        <v>19740</v>
      </c>
      <c r="C5196" s="9" t="s">
        <v>22</v>
      </c>
      <c r="D5196" s="9" t="s">
        <v>19741</v>
      </c>
      <c r="E5196" s="18" t="s">
        <v>19742</v>
      </c>
      <c r="F5196" s="9" t="s">
        <v>19743</v>
      </c>
      <c r="G5196" s="12">
        <v>9</v>
      </c>
      <c r="H5196" s="9" t="s">
        <v>518</v>
      </c>
      <c r="I5196" s="9" t="s">
        <v>518</v>
      </c>
      <c r="J5196" s="12">
        <v>1</v>
      </c>
      <c r="K5196" s="13">
        <v>44017</v>
      </c>
      <c r="L5196" s="86">
        <f>(Tabla2[[#This Row],[release_year]]-'VARIANZA Y DES. EST'!$L$11)^2</f>
        <v>23.230495463129063</v>
      </c>
      <c r="M5196" s="12">
        <v>2019</v>
      </c>
      <c r="N5196" s="9" t="s">
        <v>35</v>
      </c>
      <c r="O5196" s="9" t="s">
        <v>19715</v>
      </c>
      <c r="P5196" s="12">
        <v>125</v>
      </c>
      <c r="Q5196" s="12">
        <v>125</v>
      </c>
      <c r="R5196" s="12">
        <v>646.93934945768024</v>
      </c>
      <c r="S5196" s="12" t="s">
        <v>28</v>
      </c>
      <c r="T5196" s="9" t="s">
        <v>118</v>
      </c>
      <c r="U5196" s="9" t="s">
        <v>45</v>
      </c>
      <c r="V5196" s="9" t="s">
        <v>118</v>
      </c>
      <c r="W5196" s="14">
        <v>3</v>
      </c>
    </row>
    <row r="5197" spans="1:23" x14ac:dyDescent="0.25">
      <c r="A5197" s="8">
        <v>3531</v>
      </c>
      <c r="B5197" s="9" t="s">
        <v>19744</v>
      </c>
      <c r="C5197" s="9" t="s">
        <v>22</v>
      </c>
      <c r="D5197" s="9" t="s">
        <v>19745</v>
      </c>
      <c r="E5197" s="18" t="s">
        <v>19746</v>
      </c>
      <c r="F5197" s="9" t="s">
        <v>19747</v>
      </c>
      <c r="G5197" s="12">
        <v>10</v>
      </c>
      <c r="H5197" s="9" t="s">
        <v>518</v>
      </c>
      <c r="I5197" s="9" t="s">
        <v>518</v>
      </c>
      <c r="J5197" s="12">
        <v>1</v>
      </c>
      <c r="K5197" s="13">
        <v>43714</v>
      </c>
      <c r="L5197" s="86">
        <f>(Tabla2[[#This Row],[release_year]]-'VARIANZA Y DES. EST'!$L$11)^2</f>
        <v>23.230495463129063</v>
      </c>
      <c r="M5197" s="12">
        <v>2019</v>
      </c>
      <c r="N5197" s="9" t="s">
        <v>76</v>
      </c>
      <c r="O5197" s="9" t="s">
        <v>19715</v>
      </c>
      <c r="P5197" s="12">
        <v>125</v>
      </c>
      <c r="Q5197" s="12">
        <v>125</v>
      </c>
      <c r="R5197" s="12">
        <v>646.93934945768024</v>
      </c>
      <c r="S5197" s="12" t="s">
        <v>28</v>
      </c>
      <c r="T5197" s="9" t="s">
        <v>460</v>
      </c>
      <c r="U5197" s="9" t="s">
        <v>45</v>
      </c>
      <c r="V5197" s="9" t="s">
        <v>460</v>
      </c>
      <c r="W5197" s="14">
        <v>3</v>
      </c>
    </row>
    <row r="5198" spans="1:23" x14ac:dyDescent="0.25">
      <c r="A5198" s="8">
        <v>3766</v>
      </c>
      <c r="B5198" s="9" t="s">
        <v>19748</v>
      </c>
      <c r="C5198" s="9" t="s">
        <v>22</v>
      </c>
      <c r="D5198" s="9" t="s">
        <v>19749</v>
      </c>
      <c r="E5198" s="9" t="s">
        <v>19750</v>
      </c>
      <c r="F5198" s="9" t="s">
        <v>19751</v>
      </c>
      <c r="G5198" s="12">
        <v>7</v>
      </c>
      <c r="H5198" s="9" t="s">
        <v>518</v>
      </c>
      <c r="I5198" s="9" t="s">
        <v>518</v>
      </c>
      <c r="J5198" s="12">
        <v>1</v>
      </c>
      <c r="K5198" s="13">
        <v>43623</v>
      </c>
      <c r="L5198" s="86">
        <f>(Tabla2[[#This Row],[release_year]]-'VARIANZA Y DES. EST'!$L$11)^2</f>
        <v>23.230495463129063</v>
      </c>
      <c r="M5198" s="12">
        <v>2019</v>
      </c>
      <c r="N5198" s="9" t="s">
        <v>82</v>
      </c>
      <c r="O5198" s="9" t="s">
        <v>19715</v>
      </c>
      <c r="P5198" s="12">
        <v>125</v>
      </c>
      <c r="Q5198" s="12">
        <v>125</v>
      </c>
      <c r="R5198" s="12">
        <v>646.93934945768024</v>
      </c>
      <c r="S5198" s="12" t="s">
        <v>28</v>
      </c>
      <c r="T5198" s="9" t="s">
        <v>3625</v>
      </c>
      <c r="U5198" s="9" t="s">
        <v>95</v>
      </c>
      <c r="V5198" s="9" t="s">
        <v>3625</v>
      </c>
      <c r="W5198" s="14">
        <v>3</v>
      </c>
    </row>
    <row r="5199" spans="1:23" x14ac:dyDescent="0.25">
      <c r="A5199" s="8">
        <v>3859</v>
      </c>
      <c r="B5199" s="9" t="s">
        <v>19752</v>
      </c>
      <c r="C5199" s="9" t="s">
        <v>22</v>
      </c>
      <c r="D5199" s="9" t="s">
        <v>19753</v>
      </c>
      <c r="E5199" s="9" t="s">
        <v>19754</v>
      </c>
      <c r="F5199" s="9" t="s">
        <v>19755</v>
      </c>
      <c r="G5199" s="12">
        <v>15</v>
      </c>
      <c r="H5199" s="9" t="s">
        <v>2924</v>
      </c>
      <c r="I5199" s="9" t="s">
        <v>2924</v>
      </c>
      <c r="J5199" s="12">
        <v>1</v>
      </c>
      <c r="K5199" s="13">
        <v>43591</v>
      </c>
      <c r="L5199" s="86">
        <f>(Tabla2[[#This Row],[release_year]]-'VARIANZA Y DES. EST'!$L$11)^2</f>
        <v>23.230495463129063</v>
      </c>
      <c r="M5199" s="12">
        <v>2019</v>
      </c>
      <c r="N5199" s="9" t="s">
        <v>76</v>
      </c>
      <c r="O5199" s="9" t="s">
        <v>19715</v>
      </c>
      <c r="P5199" s="12">
        <v>125</v>
      </c>
      <c r="Q5199" s="12">
        <v>125</v>
      </c>
      <c r="R5199" s="12">
        <v>646.93934945768024</v>
      </c>
      <c r="S5199" s="12" t="s">
        <v>28</v>
      </c>
      <c r="T5199" s="9" t="s">
        <v>238</v>
      </c>
      <c r="U5199" s="9" t="s">
        <v>239</v>
      </c>
      <c r="V5199" s="9" t="s">
        <v>238</v>
      </c>
      <c r="W5199" s="14">
        <v>2</v>
      </c>
    </row>
    <row r="5200" spans="1:23" x14ac:dyDescent="0.25">
      <c r="A5200" s="8">
        <v>3891</v>
      </c>
      <c r="B5200" s="9" t="s">
        <v>19756</v>
      </c>
      <c r="C5200" s="9" t="s">
        <v>22</v>
      </c>
      <c r="D5200" s="9" t="s">
        <v>19757</v>
      </c>
      <c r="E5200" s="9" t="s">
        <v>19758</v>
      </c>
      <c r="F5200" s="9" t="s">
        <v>19759</v>
      </c>
      <c r="G5200" s="12">
        <v>6</v>
      </c>
      <c r="H5200" s="9" t="s">
        <v>518</v>
      </c>
      <c r="I5200" s="9" t="s">
        <v>518</v>
      </c>
      <c r="J5200" s="12">
        <v>1</v>
      </c>
      <c r="K5200" s="13">
        <v>43581</v>
      </c>
      <c r="L5200" s="86">
        <f>(Tabla2[[#This Row],[release_year]]-'VARIANZA Y DES. EST'!$L$11)^2</f>
        <v>14.590890603358293</v>
      </c>
      <c r="M5200" s="12">
        <v>2018</v>
      </c>
      <c r="N5200" s="9" t="s">
        <v>82</v>
      </c>
      <c r="O5200" s="9" t="s">
        <v>19715</v>
      </c>
      <c r="P5200" s="12">
        <v>125</v>
      </c>
      <c r="Q5200" s="12">
        <v>125</v>
      </c>
      <c r="R5200" s="12">
        <v>646.93934945768024</v>
      </c>
      <c r="S5200" s="12" t="s">
        <v>28</v>
      </c>
      <c r="T5200" s="9" t="s">
        <v>2492</v>
      </c>
      <c r="U5200" s="9" t="s">
        <v>95</v>
      </c>
      <c r="V5200" s="9" t="s">
        <v>2492</v>
      </c>
      <c r="W5200" s="14">
        <v>3</v>
      </c>
    </row>
    <row r="5201" spans="1:23" x14ac:dyDescent="0.25">
      <c r="A5201" s="8">
        <v>4021</v>
      </c>
      <c r="B5201" s="9" t="s">
        <v>19760</v>
      </c>
      <c r="C5201" s="9" t="s">
        <v>22</v>
      </c>
      <c r="D5201" s="9" t="s">
        <v>19761</v>
      </c>
      <c r="E5201" s="9" t="s">
        <v>15261</v>
      </c>
      <c r="F5201" s="9" t="s">
        <v>19762</v>
      </c>
      <c r="G5201" s="12">
        <v>10</v>
      </c>
      <c r="H5201" s="9" t="s">
        <v>3522</v>
      </c>
      <c r="I5201" s="9" t="s">
        <v>3522</v>
      </c>
      <c r="J5201" s="12">
        <v>1</v>
      </c>
      <c r="K5201" s="13">
        <v>43538</v>
      </c>
      <c r="L5201" s="86">
        <f>(Tabla2[[#This Row],[release_year]]-'VARIANZA Y DES. EST'!$L$11)^2</f>
        <v>7.9512857435875226</v>
      </c>
      <c r="M5201" s="12">
        <v>2017</v>
      </c>
      <c r="N5201" s="9" t="s">
        <v>35</v>
      </c>
      <c r="O5201" s="9" t="s">
        <v>19715</v>
      </c>
      <c r="P5201" s="12">
        <v>125</v>
      </c>
      <c r="Q5201" s="12">
        <v>125</v>
      </c>
      <c r="R5201" s="12">
        <v>646.93934945768024</v>
      </c>
      <c r="S5201" s="12" t="s">
        <v>28</v>
      </c>
      <c r="T5201" s="9" t="s">
        <v>6997</v>
      </c>
      <c r="U5201" s="9" t="s">
        <v>239</v>
      </c>
      <c r="V5201" s="9" t="s">
        <v>6997</v>
      </c>
      <c r="W5201" s="14">
        <v>2</v>
      </c>
    </row>
    <row r="5202" spans="1:23" x14ac:dyDescent="0.25">
      <c r="A5202" s="8">
        <v>4068</v>
      </c>
      <c r="B5202" s="9" t="s">
        <v>19763</v>
      </c>
      <c r="C5202" s="9" t="s">
        <v>22</v>
      </c>
      <c r="D5202" s="9" t="s">
        <v>19764</v>
      </c>
      <c r="E5202" s="9" t="s">
        <v>19765</v>
      </c>
      <c r="F5202" s="9" t="s">
        <v>19766</v>
      </c>
      <c r="G5202" s="12">
        <v>10</v>
      </c>
      <c r="H5202" s="9" t="s">
        <v>390</v>
      </c>
      <c r="I5202" s="9" t="s">
        <v>11919</v>
      </c>
      <c r="J5202" s="12">
        <v>2</v>
      </c>
      <c r="K5202" s="13">
        <v>43524</v>
      </c>
      <c r="L5202" s="86">
        <f>(Tabla2[[#This Row],[release_year]]-'VARIANZA Y DES. EST'!$L$11)^2</f>
        <v>14.590890603358293</v>
      </c>
      <c r="M5202" s="12">
        <v>2018</v>
      </c>
      <c r="N5202" s="9" t="s">
        <v>76</v>
      </c>
      <c r="O5202" s="9" t="s">
        <v>19715</v>
      </c>
      <c r="P5202" s="12">
        <v>125</v>
      </c>
      <c r="Q5202" s="12">
        <v>125</v>
      </c>
      <c r="R5202" s="12">
        <v>646.93934945768024</v>
      </c>
      <c r="S5202" s="12" t="s">
        <v>28</v>
      </c>
      <c r="T5202" s="9" t="s">
        <v>118</v>
      </c>
      <c r="U5202" s="9" t="s">
        <v>45</v>
      </c>
      <c r="V5202" s="9" t="s">
        <v>118</v>
      </c>
      <c r="W5202" s="14">
        <v>3</v>
      </c>
    </row>
    <row r="5203" spans="1:23" x14ac:dyDescent="0.25">
      <c r="A5203" s="8">
        <v>4074</v>
      </c>
      <c r="B5203" s="9" t="s">
        <v>19767</v>
      </c>
      <c r="C5203" s="9" t="s">
        <v>22</v>
      </c>
      <c r="D5203" s="9" t="s">
        <v>19768</v>
      </c>
      <c r="E5203" s="9" t="s">
        <v>14454</v>
      </c>
      <c r="F5203" s="9" t="s">
        <v>19769</v>
      </c>
      <c r="G5203" s="12">
        <v>8</v>
      </c>
      <c r="H5203" s="9" t="s">
        <v>3522</v>
      </c>
      <c r="I5203" s="9" t="s">
        <v>3522</v>
      </c>
      <c r="J5203" s="12">
        <v>1</v>
      </c>
      <c r="K5203" s="13">
        <v>43523</v>
      </c>
      <c r="L5203" s="86">
        <f>(Tabla2[[#This Row],[release_year]]-'VARIANZA Y DES. EST'!$L$11)^2</f>
        <v>1.3928663045044412</v>
      </c>
      <c r="M5203" s="12">
        <v>2013</v>
      </c>
      <c r="N5203" s="9" t="s">
        <v>35</v>
      </c>
      <c r="O5203" s="9" t="s">
        <v>19715</v>
      </c>
      <c r="P5203" s="12">
        <v>125</v>
      </c>
      <c r="Q5203" s="12">
        <v>125</v>
      </c>
      <c r="R5203" s="12">
        <v>646.93934945768024</v>
      </c>
      <c r="S5203" s="12" t="s">
        <v>28</v>
      </c>
      <c r="T5203" s="9" t="s">
        <v>2492</v>
      </c>
      <c r="U5203" s="9" t="s">
        <v>95</v>
      </c>
      <c r="V5203" s="9" t="s">
        <v>2492</v>
      </c>
      <c r="W5203" s="14">
        <v>3</v>
      </c>
    </row>
    <row r="5204" spans="1:23" x14ac:dyDescent="0.25">
      <c r="A5204" s="8">
        <v>4158</v>
      </c>
      <c r="B5204" s="9" t="s">
        <v>19770</v>
      </c>
      <c r="C5204" s="9" t="s">
        <v>22</v>
      </c>
      <c r="D5204" s="9" t="s">
        <v>19771</v>
      </c>
      <c r="E5204" s="18" t="s">
        <v>19772</v>
      </c>
      <c r="F5204" s="9" t="s">
        <v>19773</v>
      </c>
      <c r="G5204" s="12">
        <v>7</v>
      </c>
      <c r="H5204" s="9" t="s">
        <v>2935</v>
      </c>
      <c r="I5204" s="9" t="s">
        <v>13807</v>
      </c>
      <c r="J5204" s="12">
        <v>2</v>
      </c>
      <c r="K5204" s="13">
        <v>43493</v>
      </c>
      <c r="L5204" s="86">
        <f>(Tabla2[[#This Row],[release_year]]-'VARIANZA Y DES. EST'!$L$11)^2</f>
        <v>4.7532614447336705</v>
      </c>
      <c r="M5204" s="12">
        <v>2012</v>
      </c>
      <c r="N5204" s="9" t="s">
        <v>35</v>
      </c>
      <c r="O5204" s="9" t="s">
        <v>19715</v>
      </c>
      <c r="P5204" s="12">
        <v>125</v>
      </c>
      <c r="Q5204" s="12">
        <v>125</v>
      </c>
      <c r="R5204" s="12">
        <v>646.93934945768024</v>
      </c>
      <c r="S5204" s="12" t="s">
        <v>28</v>
      </c>
      <c r="T5204" s="9" t="s">
        <v>3319</v>
      </c>
      <c r="U5204" s="9" t="s">
        <v>45</v>
      </c>
      <c r="V5204" s="9" t="s">
        <v>3319</v>
      </c>
      <c r="W5204" s="14">
        <v>3</v>
      </c>
    </row>
    <row r="5205" spans="1:23" x14ac:dyDescent="0.25">
      <c r="A5205" s="8">
        <v>4191</v>
      </c>
      <c r="B5205" s="9" t="s">
        <v>19774</v>
      </c>
      <c r="C5205" s="9" t="s">
        <v>22</v>
      </c>
      <c r="D5205" s="9" t="s">
        <v>19775</v>
      </c>
      <c r="E5205" s="9" t="s">
        <v>19776</v>
      </c>
      <c r="F5205" s="9" t="s">
        <v>19777</v>
      </c>
      <c r="G5205" s="12">
        <v>10</v>
      </c>
      <c r="H5205" s="9" t="s">
        <v>518</v>
      </c>
      <c r="I5205" s="9" t="s">
        <v>518</v>
      </c>
      <c r="J5205" s="12">
        <v>1</v>
      </c>
      <c r="K5205" s="13">
        <v>43480</v>
      </c>
      <c r="L5205" s="86">
        <f>(Tabla2[[#This Row],[release_year]]-'VARIANZA Y DES. EST'!$L$11)^2</f>
        <v>7.9512857435875226</v>
      </c>
      <c r="M5205" s="12">
        <v>2017</v>
      </c>
      <c r="N5205" s="9" t="s">
        <v>76</v>
      </c>
      <c r="O5205" s="9" t="s">
        <v>19715</v>
      </c>
      <c r="P5205" s="12">
        <v>125</v>
      </c>
      <c r="Q5205" s="12">
        <v>125</v>
      </c>
      <c r="R5205" s="12">
        <v>646.93934945768024</v>
      </c>
      <c r="S5205" s="12" t="s">
        <v>28</v>
      </c>
      <c r="T5205" s="9" t="s">
        <v>2930</v>
      </c>
      <c r="U5205" s="9" t="s">
        <v>38</v>
      </c>
      <c r="V5205" s="9" t="s">
        <v>2930</v>
      </c>
      <c r="W5205" s="14">
        <v>3</v>
      </c>
    </row>
    <row r="5206" spans="1:23" x14ac:dyDescent="0.25">
      <c r="A5206" s="8">
        <v>4243</v>
      </c>
      <c r="B5206" s="9" t="s">
        <v>19778</v>
      </c>
      <c r="C5206" s="9" t="s">
        <v>22</v>
      </c>
      <c r="D5206" s="9" t="s">
        <v>19779</v>
      </c>
      <c r="E5206" s="9" t="s">
        <v>5683</v>
      </c>
      <c r="F5206" s="9" t="s">
        <v>5034</v>
      </c>
      <c r="G5206" s="12">
        <v>1</v>
      </c>
      <c r="H5206" s="12"/>
      <c r="I5206" s="9"/>
      <c r="J5206" s="12">
        <v>0</v>
      </c>
      <c r="K5206" s="16">
        <v>43465</v>
      </c>
      <c r="L5206" s="86">
        <f>(Tabla2[[#This Row],[release_year]]-'VARIANZA Y DES. EST'!$L$11)^2</f>
        <v>14.590890603358293</v>
      </c>
      <c r="M5206" s="12">
        <v>2018</v>
      </c>
      <c r="N5206" s="9" t="s">
        <v>82</v>
      </c>
      <c r="O5206" s="9" t="s">
        <v>19715</v>
      </c>
      <c r="P5206" s="12">
        <v>125</v>
      </c>
      <c r="Q5206" s="12">
        <v>125</v>
      </c>
      <c r="R5206" s="12">
        <v>646.93934945768024</v>
      </c>
      <c r="S5206" s="12" t="s">
        <v>28</v>
      </c>
      <c r="T5206" s="9" t="s">
        <v>1209</v>
      </c>
      <c r="U5206" s="9" t="s">
        <v>1209</v>
      </c>
      <c r="V5206" s="9" t="s">
        <v>1209</v>
      </c>
      <c r="W5206" s="14">
        <v>1</v>
      </c>
    </row>
    <row r="5207" spans="1:23" x14ac:dyDescent="0.25">
      <c r="A5207" s="8">
        <v>5021</v>
      </c>
      <c r="B5207" s="9" t="s">
        <v>19780</v>
      </c>
      <c r="C5207" s="9" t="s">
        <v>22</v>
      </c>
      <c r="D5207" s="9" t="s">
        <v>19781</v>
      </c>
      <c r="E5207" s="9" t="s">
        <v>19782</v>
      </c>
      <c r="F5207" s="9" t="s">
        <v>19783</v>
      </c>
      <c r="G5207" s="12">
        <v>8</v>
      </c>
      <c r="H5207" s="9" t="s">
        <v>518</v>
      </c>
      <c r="I5207" s="9" t="s">
        <v>518</v>
      </c>
      <c r="J5207" s="12">
        <v>1</v>
      </c>
      <c r="K5207" s="13">
        <v>43160</v>
      </c>
      <c r="L5207" s="86">
        <f>(Tabla2[[#This Row],[release_year]]-'VARIANZA Y DES. EST'!$L$11)^2</f>
        <v>3.3116808838167522</v>
      </c>
      <c r="M5207" s="12">
        <v>2016</v>
      </c>
      <c r="N5207" s="9" t="s">
        <v>35</v>
      </c>
      <c r="O5207" s="9" t="s">
        <v>19715</v>
      </c>
      <c r="P5207" s="12">
        <v>125</v>
      </c>
      <c r="Q5207" s="12">
        <v>125</v>
      </c>
      <c r="R5207" s="12">
        <v>646.93934945768024</v>
      </c>
      <c r="S5207" s="12" t="s">
        <v>28</v>
      </c>
      <c r="T5207" s="9" t="s">
        <v>4290</v>
      </c>
      <c r="U5207" s="9" t="s">
        <v>95</v>
      </c>
      <c r="V5207" s="9" t="s">
        <v>4290</v>
      </c>
      <c r="W5207" s="14">
        <v>3</v>
      </c>
    </row>
    <row r="5208" spans="1:23" x14ac:dyDescent="0.25">
      <c r="A5208" s="8">
        <v>6047</v>
      </c>
      <c r="B5208" s="9" t="s">
        <v>19784</v>
      </c>
      <c r="C5208" s="9" t="s">
        <v>22</v>
      </c>
      <c r="D5208" s="9" t="s">
        <v>19785</v>
      </c>
      <c r="E5208" s="9" t="s">
        <v>19786</v>
      </c>
      <c r="F5208" s="9" t="s">
        <v>19787</v>
      </c>
      <c r="G5208" s="12">
        <v>9</v>
      </c>
      <c r="H5208" s="9" t="s">
        <v>1803</v>
      </c>
      <c r="I5208" s="9" t="s">
        <v>5825</v>
      </c>
      <c r="J5208" s="12">
        <v>2</v>
      </c>
      <c r="K5208" s="13">
        <v>43303</v>
      </c>
      <c r="L5208" s="86">
        <f>(Tabla2[[#This Row],[release_year]]-'VARIANZA Y DES. EST'!$L$11)^2</f>
        <v>3.2471164275211517E-2</v>
      </c>
      <c r="M5208" s="12">
        <v>2014</v>
      </c>
      <c r="N5208" s="9" t="s">
        <v>1991</v>
      </c>
      <c r="O5208" s="9" t="s">
        <v>19715</v>
      </c>
      <c r="P5208" s="12">
        <v>125</v>
      </c>
      <c r="Q5208" s="12">
        <v>125</v>
      </c>
      <c r="R5208" s="12">
        <v>646.93934945768024</v>
      </c>
      <c r="S5208" s="12" t="s">
        <v>28</v>
      </c>
      <c r="T5208" s="9" t="s">
        <v>2709</v>
      </c>
      <c r="U5208" s="9" t="s">
        <v>45</v>
      </c>
      <c r="V5208" s="9" t="s">
        <v>2709</v>
      </c>
      <c r="W5208" s="14">
        <v>2</v>
      </c>
    </row>
    <row r="5209" spans="1:23" x14ac:dyDescent="0.25">
      <c r="A5209" s="8">
        <v>6132</v>
      </c>
      <c r="B5209" s="9" t="s">
        <v>19788</v>
      </c>
      <c r="C5209" s="9" t="s">
        <v>22</v>
      </c>
      <c r="D5209" s="9" t="s">
        <v>19789</v>
      </c>
      <c r="E5209" s="9" t="s">
        <v>19790</v>
      </c>
      <c r="F5209" s="9" t="s">
        <v>19791</v>
      </c>
      <c r="G5209" s="12">
        <v>5</v>
      </c>
      <c r="H5209" s="9" t="s">
        <v>116</v>
      </c>
      <c r="I5209" s="9" t="s">
        <v>116</v>
      </c>
      <c r="J5209" s="12">
        <v>1</v>
      </c>
      <c r="K5209" s="13">
        <v>43581</v>
      </c>
      <c r="L5209" s="86">
        <f>(Tabla2[[#This Row],[release_year]]-'VARIANZA Y DES. EST'!$L$11)^2</f>
        <v>10.1136565849629</v>
      </c>
      <c r="M5209" s="12">
        <v>2011</v>
      </c>
      <c r="N5209" s="9" t="s">
        <v>35</v>
      </c>
      <c r="O5209" s="9" t="s">
        <v>19715</v>
      </c>
      <c r="P5209" s="12">
        <v>125</v>
      </c>
      <c r="Q5209" s="12">
        <v>125</v>
      </c>
      <c r="R5209" s="12">
        <v>646.93934945768024</v>
      </c>
      <c r="S5209" s="12" t="s">
        <v>28</v>
      </c>
      <c r="T5209" s="9" t="s">
        <v>70</v>
      </c>
      <c r="U5209" s="9" t="s">
        <v>45</v>
      </c>
      <c r="V5209" s="9" t="s">
        <v>70</v>
      </c>
      <c r="W5209" s="14">
        <v>2</v>
      </c>
    </row>
    <row r="5210" spans="1:23" x14ac:dyDescent="0.25">
      <c r="A5210" s="8">
        <v>6255</v>
      </c>
      <c r="B5210" s="9" t="s">
        <v>19792</v>
      </c>
      <c r="C5210" s="9" t="s">
        <v>22</v>
      </c>
      <c r="D5210" s="9" t="s">
        <v>19793</v>
      </c>
      <c r="E5210" s="9" t="s">
        <v>18948</v>
      </c>
      <c r="F5210" s="9" t="s">
        <v>19794</v>
      </c>
      <c r="G5210" s="12">
        <v>8</v>
      </c>
      <c r="H5210" s="9" t="s">
        <v>518</v>
      </c>
      <c r="I5210" s="9" t="s">
        <v>518</v>
      </c>
      <c r="J5210" s="12">
        <v>1</v>
      </c>
      <c r="K5210" s="16">
        <v>43830</v>
      </c>
      <c r="L5210" s="86">
        <f>(Tabla2[[#This Row],[release_year]]-'VARIANZA Y DES. EST'!$L$11)^2</f>
        <v>1779.1690670539028</v>
      </c>
      <c r="M5210" s="12">
        <v>1972</v>
      </c>
      <c r="N5210" s="9" t="s">
        <v>82</v>
      </c>
      <c r="O5210" s="9" t="s">
        <v>19715</v>
      </c>
      <c r="P5210" s="12">
        <v>125</v>
      </c>
      <c r="Q5210" s="12">
        <v>125</v>
      </c>
      <c r="R5210" s="12">
        <v>646.93934945768024</v>
      </c>
      <c r="S5210" s="12" t="s">
        <v>28</v>
      </c>
      <c r="T5210" s="9" t="s">
        <v>16942</v>
      </c>
      <c r="U5210" s="9" t="s">
        <v>151</v>
      </c>
      <c r="V5210" s="9" t="s">
        <v>16942</v>
      </c>
      <c r="W5210" s="14">
        <v>3</v>
      </c>
    </row>
    <row r="5211" spans="1:23" x14ac:dyDescent="0.25">
      <c r="A5211" s="8">
        <v>6403</v>
      </c>
      <c r="B5211" s="9" t="s">
        <v>19795</v>
      </c>
      <c r="C5211" s="9" t="s">
        <v>22</v>
      </c>
      <c r="D5211" s="9" t="s">
        <v>19796</v>
      </c>
      <c r="E5211" s="9" t="s">
        <v>19797</v>
      </c>
      <c r="F5211" s="9" t="s">
        <v>19798</v>
      </c>
      <c r="G5211" s="12">
        <v>8</v>
      </c>
      <c r="H5211" s="9" t="s">
        <v>126</v>
      </c>
      <c r="I5211" s="9" t="s">
        <v>19799</v>
      </c>
      <c r="J5211" s="12">
        <v>2</v>
      </c>
      <c r="K5211" s="13">
        <v>43600</v>
      </c>
      <c r="L5211" s="86">
        <f>(Tabla2[[#This Row],[release_year]]-'VARIANZA Y DES. EST'!$L$11)^2</f>
        <v>14.590890603358293</v>
      </c>
      <c r="M5211" s="12">
        <v>2018</v>
      </c>
      <c r="N5211" s="9" t="s">
        <v>76</v>
      </c>
      <c r="O5211" s="9" t="s">
        <v>19715</v>
      </c>
      <c r="P5211" s="12">
        <v>125</v>
      </c>
      <c r="Q5211" s="12">
        <v>125</v>
      </c>
      <c r="R5211" s="12">
        <v>646.93934945768024</v>
      </c>
      <c r="S5211" s="12" t="s">
        <v>28</v>
      </c>
      <c r="T5211" s="9" t="s">
        <v>2492</v>
      </c>
      <c r="U5211" s="9" t="s">
        <v>95</v>
      </c>
      <c r="V5211" s="9" t="s">
        <v>2492</v>
      </c>
      <c r="W5211" s="14">
        <v>3</v>
      </c>
    </row>
    <row r="5212" spans="1:23" x14ac:dyDescent="0.25">
      <c r="A5212" s="8">
        <v>6429</v>
      </c>
      <c r="B5212" s="9" t="s">
        <v>19800</v>
      </c>
      <c r="C5212" s="9" t="s">
        <v>22</v>
      </c>
      <c r="D5212" s="9" t="s">
        <v>19801</v>
      </c>
      <c r="E5212" s="18" t="s">
        <v>9034</v>
      </c>
      <c r="F5212" s="18" t="s">
        <v>9034</v>
      </c>
      <c r="G5212" s="12">
        <v>1</v>
      </c>
      <c r="H5212" s="9" t="s">
        <v>3799</v>
      </c>
      <c r="I5212" s="9" t="s">
        <v>3799</v>
      </c>
      <c r="J5212" s="12">
        <v>1</v>
      </c>
      <c r="K5212" s="13">
        <v>43313</v>
      </c>
      <c r="L5212" s="86">
        <f>(Tabla2[[#This Row],[release_year]]-'VARIANZA Y DES. EST'!$L$11)^2</f>
        <v>491.96116424931824</v>
      </c>
      <c r="M5212" s="12">
        <v>1992</v>
      </c>
      <c r="N5212" s="9" t="s">
        <v>76</v>
      </c>
      <c r="O5212" s="9" t="s">
        <v>19715</v>
      </c>
      <c r="P5212" s="12">
        <v>125</v>
      </c>
      <c r="Q5212" s="12">
        <v>125</v>
      </c>
      <c r="R5212" s="12">
        <v>646.93934945768024</v>
      </c>
      <c r="S5212" s="12" t="s">
        <v>28</v>
      </c>
      <c r="T5212" s="9" t="s">
        <v>2930</v>
      </c>
      <c r="U5212" s="9" t="s">
        <v>38</v>
      </c>
      <c r="V5212" s="9" t="s">
        <v>2930</v>
      </c>
      <c r="W5212" s="14">
        <v>3</v>
      </c>
    </row>
    <row r="5213" spans="1:23" x14ac:dyDescent="0.25">
      <c r="A5213" s="8">
        <v>7138</v>
      </c>
      <c r="B5213" s="9" t="s">
        <v>19802</v>
      </c>
      <c r="C5213" s="9" t="s">
        <v>22</v>
      </c>
      <c r="D5213" s="9" t="s">
        <v>19803</v>
      </c>
      <c r="E5213" s="9" t="s">
        <v>19804</v>
      </c>
      <c r="F5213" s="18" t="s">
        <v>19805</v>
      </c>
      <c r="G5213" s="12">
        <v>9</v>
      </c>
      <c r="H5213" s="9" t="s">
        <v>518</v>
      </c>
      <c r="I5213" s="9" t="s">
        <v>518</v>
      </c>
      <c r="J5213" s="12">
        <v>1</v>
      </c>
      <c r="K5213" s="16">
        <v>43830</v>
      </c>
      <c r="L5213" s="86">
        <f>(Tabla2[[#This Row],[release_year]]-'VARIANZA Y DES. EST'!$L$11)^2</f>
        <v>1.3928663045044412</v>
      </c>
      <c r="M5213" s="12">
        <v>2013</v>
      </c>
      <c r="N5213" s="9" t="s">
        <v>76</v>
      </c>
      <c r="O5213" s="9" t="s">
        <v>19715</v>
      </c>
      <c r="P5213" s="12">
        <v>125</v>
      </c>
      <c r="Q5213" s="12">
        <v>125</v>
      </c>
      <c r="R5213" s="12">
        <v>646.93934945768024</v>
      </c>
      <c r="S5213" s="12" t="s">
        <v>28</v>
      </c>
      <c r="T5213" s="9" t="s">
        <v>2372</v>
      </c>
      <c r="U5213" s="9" t="s">
        <v>239</v>
      </c>
      <c r="V5213" s="9" t="s">
        <v>2372</v>
      </c>
      <c r="W5213" s="14">
        <v>2</v>
      </c>
    </row>
    <row r="5214" spans="1:23" x14ac:dyDescent="0.25">
      <c r="A5214" s="8">
        <v>7640</v>
      </c>
      <c r="B5214" s="9" t="s">
        <v>19806</v>
      </c>
      <c r="C5214" s="9" t="s">
        <v>22</v>
      </c>
      <c r="D5214" s="9" t="s">
        <v>19807</v>
      </c>
      <c r="E5214" s="18" t="s">
        <v>7706</v>
      </c>
      <c r="F5214" s="9" t="s">
        <v>19808</v>
      </c>
      <c r="G5214" s="12">
        <v>10</v>
      </c>
      <c r="H5214" s="9" t="s">
        <v>25</v>
      </c>
      <c r="I5214" s="9" t="s">
        <v>25</v>
      </c>
      <c r="J5214" s="12">
        <v>1</v>
      </c>
      <c r="K5214" s="13">
        <v>43739</v>
      </c>
      <c r="L5214" s="86">
        <f>(Tabla2[[#This Row],[release_year]]-'VARIANZA Y DES. EST'!$L$11)^2</f>
        <v>103.6364225665675</v>
      </c>
      <c r="M5214" s="12">
        <v>2004</v>
      </c>
      <c r="N5214" s="9" t="s">
        <v>43</v>
      </c>
      <c r="O5214" s="9" t="s">
        <v>19715</v>
      </c>
      <c r="P5214" s="12">
        <v>125</v>
      </c>
      <c r="Q5214" s="12">
        <v>125</v>
      </c>
      <c r="R5214" s="12">
        <v>646.93934945768024</v>
      </c>
      <c r="S5214" s="12" t="s">
        <v>28</v>
      </c>
      <c r="T5214" s="9" t="s">
        <v>4567</v>
      </c>
      <c r="U5214" s="9" t="s">
        <v>38</v>
      </c>
      <c r="V5214" s="9" t="s">
        <v>4567</v>
      </c>
      <c r="W5214" s="14">
        <v>2</v>
      </c>
    </row>
    <row r="5215" spans="1:23" x14ac:dyDescent="0.25">
      <c r="A5215" s="8">
        <v>7738</v>
      </c>
      <c r="B5215" s="9" t="s">
        <v>19809</v>
      </c>
      <c r="C5215" s="9" t="s">
        <v>22</v>
      </c>
      <c r="D5215" s="9" t="s">
        <v>19810</v>
      </c>
      <c r="E5215" s="9" t="s">
        <v>19811</v>
      </c>
      <c r="F5215" s="9" t="s">
        <v>19812</v>
      </c>
      <c r="G5215" s="12">
        <v>10</v>
      </c>
      <c r="H5215" s="9" t="s">
        <v>3836</v>
      </c>
      <c r="I5215" s="9" t="s">
        <v>3836</v>
      </c>
      <c r="J5215" s="12">
        <v>1</v>
      </c>
      <c r="K5215" s="13">
        <v>43348</v>
      </c>
      <c r="L5215" s="86">
        <f>(Tabla2[[#This Row],[release_year]]-'VARIANZA Y DES. EST'!$L$11)^2</f>
        <v>26.834446865421359</v>
      </c>
      <c r="M5215" s="12">
        <v>2009</v>
      </c>
      <c r="N5215" s="9" t="s">
        <v>76</v>
      </c>
      <c r="O5215" s="9" t="s">
        <v>19715</v>
      </c>
      <c r="P5215" s="12">
        <v>125</v>
      </c>
      <c r="Q5215" s="12">
        <v>125</v>
      </c>
      <c r="R5215" s="12">
        <v>646.93934945768024</v>
      </c>
      <c r="S5215" s="12" t="s">
        <v>28</v>
      </c>
      <c r="T5215" s="9" t="s">
        <v>3179</v>
      </c>
      <c r="U5215" s="9" t="s">
        <v>514</v>
      </c>
      <c r="V5215" s="9" t="s">
        <v>3179</v>
      </c>
      <c r="W5215" s="14">
        <v>2</v>
      </c>
    </row>
    <row r="5216" spans="1:23" x14ac:dyDescent="0.25">
      <c r="A5216" s="8">
        <v>7991</v>
      </c>
      <c r="B5216" s="9" t="s">
        <v>19813</v>
      </c>
      <c r="C5216" s="9" t="s">
        <v>22</v>
      </c>
      <c r="D5216" s="9" t="s">
        <v>19814</v>
      </c>
      <c r="E5216" s="9" t="s">
        <v>19815</v>
      </c>
      <c r="F5216" s="9" t="s">
        <v>19816</v>
      </c>
      <c r="G5216" s="12">
        <v>10</v>
      </c>
      <c r="H5216" s="9" t="s">
        <v>25</v>
      </c>
      <c r="I5216" s="9" t="s">
        <v>25</v>
      </c>
      <c r="J5216" s="12">
        <v>1</v>
      </c>
      <c r="K5216" s="13">
        <v>43604</v>
      </c>
      <c r="L5216" s="86">
        <f>(Tabla2[[#This Row],[release_year]]-'VARIANZA Y DES. EST'!$L$11)^2</f>
        <v>23.230495463129063</v>
      </c>
      <c r="M5216" s="12">
        <v>2019</v>
      </c>
      <c r="N5216" s="9" t="s">
        <v>76</v>
      </c>
      <c r="O5216" s="9" t="s">
        <v>19715</v>
      </c>
      <c r="P5216" s="12">
        <v>125</v>
      </c>
      <c r="Q5216" s="12">
        <v>125</v>
      </c>
      <c r="R5216" s="12">
        <v>646.93934945768024</v>
      </c>
      <c r="S5216" s="12" t="s">
        <v>28</v>
      </c>
      <c r="T5216" s="9" t="s">
        <v>45</v>
      </c>
      <c r="U5216" s="9" t="s">
        <v>45</v>
      </c>
      <c r="V5216" s="9" t="s">
        <v>45</v>
      </c>
      <c r="W5216" s="14">
        <v>1</v>
      </c>
    </row>
    <row r="5217" spans="1:23" x14ac:dyDescent="0.25">
      <c r="A5217" s="8">
        <v>8162</v>
      </c>
      <c r="B5217" s="9" t="s">
        <v>19817</v>
      </c>
      <c r="C5217" s="9" t="s">
        <v>22</v>
      </c>
      <c r="D5217" s="9" t="s">
        <v>19818</v>
      </c>
      <c r="E5217" s="9" t="s">
        <v>19819</v>
      </c>
      <c r="F5217" s="9" t="s">
        <v>19820</v>
      </c>
      <c r="G5217" s="12">
        <v>10</v>
      </c>
      <c r="H5217" s="9" t="s">
        <v>518</v>
      </c>
      <c r="I5217" s="9" t="s">
        <v>518</v>
      </c>
      <c r="J5217" s="12">
        <v>1</v>
      </c>
      <c r="K5217" s="13">
        <v>43314</v>
      </c>
      <c r="L5217" s="86">
        <f>(Tabla2[[#This Row],[release_year]]-'VARIANZA Y DES. EST'!$L$11)^2</f>
        <v>17.47405172519213</v>
      </c>
      <c r="M5217" s="12">
        <v>2010</v>
      </c>
      <c r="N5217" s="9" t="s">
        <v>82</v>
      </c>
      <c r="O5217" s="9" t="s">
        <v>19715</v>
      </c>
      <c r="P5217" s="12">
        <v>125</v>
      </c>
      <c r="Q5217" s="12">
        <v>125</v>
      </c>
      <c r="R5217" s="12">
        <v>646.93934945768024</v>
      </c>
      <c r="S5217" s="12" t="s">
        <v>28</v>
      </c>
      <c r="T5217" s="9" t="s">
        <v>4849</v>
      </c>
      <c r="U5217" s="9" t="s">
        <v>95</v>
      </c>
      <c r="V5217" s="9" t="s">
        <v>4849</v>
      </c>
      <c r="W5217" s="14">
        <v>3</v>
      </c>
    </row>
    <row r="5218" spans="1:23" x14ac:dyDescent="0.25">
      <c r="A5218" s="8">
        <v>8468</v>
      </c>
      <c r="B5218" s="9" t="s">
        <v>19821</v>
      </c>
      <c r="C5218" s="9" t="s">
        <v>22</v>
      </c>
      <c r="D5218" s="9" t="s">
        <v>19822</v>
      </c>
      <c r="E5218" s="9" t="s">
        <v>19823</v>
      </c>
      <c r="F5218" s="9" t="s">
        <v>19824</v>
      </c>
      <c r="G5218" s="12">
        <v>8</v>
      </c>
      <c r="H5218" s="9" t="s">
        <v>1349</v>
      </c>
      <c r="I5218" s="9" t="s">
        <v>1349</v>
      </c>
      <c r="J5218" s="12">
        <v>1</v>
      </c>
      <c r="K5218" s="16">
        <v>43057</v>
      </c>
      <c r="L5218" s="86">
        <f>(Tabla2[[#This Row],[release_year]]-'VARIANZA Y DES. EST'!$L$11)^2</f>
        <v>7.9512857435875226</v>
      </c>
      <c r="M5218" s="12">
        <v>2017</v>
      </c>
      <c r="N5218" s="9" t="s">
        <v>76</v>
      </c>
      <c r="O5218" s="9" t="s">
        <v>19715</v>
      </c>
      <c r="P5218" s="12">
        <v>125</v>
      </c>
      <c r="Q5218" s="12">
        <v>125</v>
      </c>
      <c r="R5218" s="12">
        <v>646.93934945768024</v>
      </c>
      <c r="S5218" s="12" t="s">
        <v>28</v>
      </c>
      <c r="T5218" s="9" t="s">
        <v>2930</v>
      </c>
      <c r="U5218" s="9" t="s">
        <v>38</v>
      </c>
      <c r="V5218" s="9" t="s">
        <v>2930</v>
      </c>
      <c r="W5218" s="14">
        <v>3</v>
      </c>
    </row>
    <row r="5219" spans="1:23" x14ac:dyDescent="0.25">
      <c r="A5219" s="8">
        <v>8583</v>
      </c>
      <c r="B5219" s="9" t="s">
        <v>19825</v>
      </c>
      <c r="C5219" s="9" t="s">
        <v>22</v>
      </c>
      <c r="D5219" s="9" t="s">
        <v>19826</v>
      </c>
      <c r="E5219" s="9" t="s">
        <v>19827</v>
      </c>
      <c r="F5219" s="9" t="s">
        <v>19828</v>
      </c>
      <c r="G5219" s="12">
        <v>8</v>
      </c>
      <c r="H5219" s="9" t="s">
        <v>126</v>
      </c>
      <c r="I5219" s="9" t="s">
        <v>126</v>
      </c>
      <c r="J5219" s="12">
        <v>1</v>
      </c>
      <c r="K5219" s="13">
        <v>42676</v>
      </c>
      <c r="L5219" s="86">
        <f>(Tabla2[[#This Row],[release_year]]-'VARIANZA Y DES. EST'!$L$11)^2</f>
        <v>17.47405172519213</v>
      </c>
      <c r="M5219" s="12">
        <v>2010</v>
      </c>
      <c r="N5219" s="9" t="s">
        <v>842</v>
      </c>
      <c r="O5219" s="9" t="s">
        <v>19715</v>
      </c>
      <c r="P5219" s="12">
        <v>125</v>
      </c>
      <c r="Q5219" s="12">
        <v>125</v>
      </c>
      <c r="R5219" s="12">
        <v>646.93934945768024</v>
      </c>
      <c r="S5219" s="12" t="s">
        <v>28</v>
      </c>
      <c r="T5219" s="9" t="s">
        <v>70</v>
      </c>
      <c r="U5219" s="9" t="s">
        <v>45</v>
      </c>
      <c r="V5219" s="9" t="s">
        <v>70</v>
      </c>
      <c r="W5219" s="14">
        <v>2</v>
      </c>
    </row>
    <row r="5220" spans="1:23" x14ac:dyDescent="0.25">
      <c r="A5220" s="8">
        <v>8584</v>
      </c>
      <c r="B5220" s="9" t="s">
        <v>19829</v>
      </c>
      <c r="C5220" s="9" t="s">
        <v>22</v>
      </c>
      <c r="D5220" s="9" t="s">
        <v>19830</v>
      </c>
      <c r="E5220" s="18" t="s">
        <v>19831</v>
      </c>
      <c r="F5220" s="9" t="s">
        <v>19832</v>
      </c>
      <c r="G5220" s="12">
        <v>11</v>
      </c>
      <c r="H5220" s="9" t="s">
        <v>126</v>
      </c>
      <c r="I5220" s="9" t="s">
        <v>19833</v>
      </c>
      <c r="J5220" s="12">
        <v>4</v>
      </c>
      <c r="K5220" s="13">
        <v>42676</v>
      </c>
      <c r="L5220" s="86">
        <f>(Tabla2[[#This Row],[release_year]]-'VARIANZA Y DES. EST'!$L$11)^2</f>
        <v>17.47405172519213</v>
      </c>
      <c r="M5220" s="12">
        <v>2010</v>
      </c>
      <c r="N5220" s="9" t="s">
        <v>842</v>
      </c>
      <c r="O5220" s="9" t="s">
        <v>19715</v>
      </c>
      <c r="P5220" s="12">
        <v>125</v>
      </c>
      <c r="Q5220" s="12">
        <v>125</v>
      </c>
      <c r="R5220" s="12">
        <v>646.93934945768024</v>
      </c>
      <c r="S5220" s="12" t="s">
        <v>28</v>
      </c>
      <c r="T5220" s="9" t="s">
        <v>70</v>
      </c>
      <c r="U5220" s="9" t="s">
        <v>45</v>
      </c>
      <c r="V5220" s="9" t="s">
        <v>70</v>
      </c>
      <c r="W5220" s="14">
        <v>2</v>
      </c>
    </row>
    <row r="5221" spans="1:23" x14ac:dyDescent="0.25">
      <c r="A5221" s="8">
        <v>8592</v>
      </c>
      <c r="B5221" s="9" t="s">
        <v>19834</v>
      </c>
      <c r="C5221" s="9" t="s">
        <v>22</v>
      </c>
      <c r="D5221" s="9" t="s">
        <v>19835</v>
      </c>
      <c r="E5221" s="9" t="s">
        <v>19836</v>
      </c>
      <c r="F5221" s="9" t="s">
        <v>19837</v>
      </c>
      <c r="G5221" s="12">
        <v>5</v>
      </c>
      <c r="H5221" s="9" t="s">
        <v>518</v>
      </c>
      <c r="I5221" s="9" t="s">
        <v>518</v>
      </c>
      <c r="J5221" s="12">
        <v>1</v>
      </c>
      <c r="K5221" s="13">
        <v>43101</v>
      </c>
      <c r="L5221" s="86">
        <f>(Tabla2[[#This Row],[release_year]]-'VARIANZA Y DES. EST'!$L$11)^2</f>
        <v>1.3928663045044412</v>
      </c>
      <c r="M5221" s="12">
        <v>2013</v>
      </c>
      <c r="N5221" s="9" t="s">
        <v>35</v>
      </c>
      <c r="O5221" s="9" t="s">
        <v>19715</v>
      </c>
      <c r="P5221" s="12">
        <v>125</v>
      </c>
      <c r="Q5221" s="12">
        <v>125</v>
      </c>
      <c r="R5221" s="12">
        <v>646.93934945768024</v>
      </c>
      <c r="S5221" s="12" t="s">
        <v>28</v>
      </c>
      <c r="T5221" s="9" t="s">
        <v>2492</v>
      </c>
      <c r="U5221" s="9" t="s">
        <v>95</v>
      </c>
      <c r="V5221" s="9" t="s">
        <v>2492</v>
      </c>
      <c r="W5221" s="14">
        <v>3</v>
      </c>
    </row>
    <row r="5222" spans="1:23" x14ac:dyDescent="0.25">
      <c r="A5222" s="8">
        <v>8653</v>
      </c>
      <c r="B5222" s="9" t="s">
        <v>19838</v>
      </c>
      <c r="C5222" s="9" t="s">
        <v>22</v>
      </c>
      <c r="D5222" s="9" t="s">
        <v>19839</v>
      </c>
      <c r="E5222" s="9" t="s">
        <v>17397</v>
      </c>
      <c r="F5222" s="9" t="s">
        <v>19840</v>
      </c>
      <c r="G5222" s="12">
        <v>12</v>
      </c>
      <c r="H5222" s="9" t="s">
        <v>518</v>
      </c>
      <c r="I5222" s="9" t="s">
        <v>518</v>
      </c>
      <c r="J5222" s="12">
        <v>1</v>
      </c>
      <c r="K5222" s="13">
        <v>42795</v>
      </c>
      <c r="L5222" s="86">
        <f>(Tabla2[[#This Row],[release_year]]-'VARIANZA Y DES. EST'!$L$11)^2</f>
        <v>1.3928663045044412</v>
      </c>
      <c r="M5222" s="12">
        <v>2013</v>
      </c>
      <c r="N5222" s="9" t="s">
        <v>842</v>
      </c>
      <c r="O5222" s="9" t="s">
        <v>19715</v>
      </c>
      <c r="P5222" s="12">
        <v>125</v>
      </c>
      <c r="Q5222" s="12">
        <v>125</v>
      </c>
      <c r="R5222" s="12">
        <v>646.93934945768024</v>
      </c>
      <c r="S5222" s="12" t="s">
        <v>28</v>
      </c>
      <c r="T5222" s="9" t="s">
        <v>460</v>
      </c>
      <c r="U5222" s="9" t="s">
        <v>45</v>
      </c>
      <c r="V5222" s="9" t="s">
        <v>460</v>
      </c>
      <c r="W5222" s="14">
        <v>3</v>
      </c>
    </row>
    <row r="5223" spans="1:23" x14ac:dyDescent="0.25">
      <c r="A5223" s="8">
        <v>8681</v>
      </c>
      <c r="B5223" s="9" t="s">
        <v>19841</v>
      </c>
      <c r="C5223" s="9" t="s">
        <v>22</v>
      </c>
      <c r="D5223" s="9" t="s">
        <v>19842</v>
      </c>
      <c r="E5223" s="18" t="s">
        <v>19843</v>
      </c>
      <c r="F5223" s="9" t="s">
        <v>19844</v>
      </c>
      <c r="G5223" s="12">
        <v>8</v>
      </c>
      <c r="H5223" s="9" t="s">
        <v>518</v>
      </c>
      <c r="I5223" s="9" t="s">
        <v>518</v>
      </c>
      <c r="J5223" s="12">
        <v>1</v>
      </c>
      <c r="K5223" s="13">
        <v>43282</v>
      </c>
      <c r="L5223" s="86">
        <f>(Tabla2[[#This Row],[release_year]]-'VARIANZA Y DES. EST'!$L$11)^2</f>
        <v>7.9512857435875226</v>
      </c>
      <c r="M5223" s="12">
        <v>2017</v>
      </c>
      <c r="N5223" s="9" t="s">
        <v>35</v>
      </c>
      <c r="O5223" s="9" t="s">
        <v>19715</v>
      </c>
      <c r="P5223" s="12">
        <v>125</v>
      </c>
      <c r="Q5223" s="12">
        <v>125</v>
      </c>
      <c r="R5223" s="12">
        <v>646.93934945768024</v>
      </c>
      <c r="S5223" s="12" t="s">
        <v>28</v>
      </c>
      <c r="T5223" s="9" t="s">
        <v>70</v>
      </c>
      <c r="U5223" s="9" t="s">
        <v>45</v>
      </c>
      <c r="V5223" s="9" t="s">
        <v>70</v>
      </c>
      <c r="W5223" s="14">
        <v>2</v>
      </c>
    </row>
    <row r="5224" spans="1:23" x14ac:dyDescent="0.25">
      <c r="A5224" s="8">
        <v>556</v>
      </c>
      <c r="B5224" s="9" t="s">
        <v>19845</v>
      </c>
      <c r="C5224" s="9" t="s">
        <v>22</v>
      </c>
      <c r="D5224" s="9" t="s">
        <v>19846</v>
      </c>
      <c r="E5224" s="9" t="s">
        <v>19122</v>
      </c>
      <c r="F5224" s="9" t="s">
        <v>19847</v>
      </c>
      <c r="G5224" s="12">
        <v>13</v>
      </c>
      <c r="H5224" s="9" t="s">
        <v>1349</v>
      </c>
      <c r="I5224" s="9" t="s">
        <v>19848</v>
      </c>
      <c r="J5224" s="12">
        <v>2</v>
      </c>
      <c r="K5224" s="13">
        <v>44379</v>
      </c>
      <c r="L5224" s="86">
        <f>(Tabla2[[#This Row],[release_year]]-'VARIANZA Y DES. EST'!$L$11)^2</f>
        <v>1.3928663045044412</v>
      </c>
      <c r="M5224" s="12">
        <v>2013</v>
      </c>
      <c r="N5224" s="9" t="s">
        <v>1991</v>
      </c>
      <c r="O5224" s="9" t="s">
        <v>19849</v>
      </c>
      <c r="P5224" s="12">
        <v>126</v>
      </c>
      <c r="Q5224" s="12">
        <v>126</v>
      </c>
      <c r="R5224" s="12">
        <v>698.80935435084609</v>
      </c>
      <c r="S5224" s="12" t="s">
        <v>28</v>
      </c>
      <c r="T5224" s="9" t="s">
        <v>11263</v>
      </c>
      <c r="U5224" s="9" t="s">
        <v>38</v>
      </c>
      <c r="V5224" s="9" t="s">
        <v>11263</v>
      </c>
      <c r="W5224" s="14">
        <v>3</v>
      </c>
    </row>
    <row r="5225" spans="1:23" x14ac:dyDescent="0.25">
      <c r="A5225" s="8">
        <v>580</v>
      </c>
      <c r="B5225" s="9" t="s">
        <v>19850</v>
      </c>
      <c r="C5225" s="9" t="s">
        <v>22</v>
      </c>
      <c r="D5225" s="9" t="s">
        <v>19851</v>
      </c>
      <c r="E5225" s="18" t="s">
        <v>19852</v>
      </c>
      <c r="F5225" s="9" t="s">
        <v>19853</v>
      </c>
      <c r="G5225" s="12">
        <v>11</v>
      </c>
      <c r="H5225" s="9" t="s">
        <v>25</v>
      </c>
      <c r="I5225" s="9" t="s">
        <v>25</v>
      </c>
      <c r="J5225" s="12">
        <v>1</v>
      </c>
      <c r="K5225" s="13">
        <v>44378</v>
      </c>
      <c r="L5225" s="86">
        <f>(Tabla2[[#This Row],[release_year]]-'VARIANZA Y DES. EST'!$L$11)^2</f>
        <v>685.40274481023516</v>
      </c>
      <c r="M5225" s="12">
        <v>1988</v>
      </c>
      <c r="N5225" s="9" t="s">
        <v>1991</v>
      </c>
      <c r="O5225" s="9" t="s">
        <v>19849</v>
      </c>
      <c r="P5225" s="12">
        <v>126</v>
      </c>
      <c r="Q5225" s="12">
        <v>126</v>
      </c>
      <c r="R5225" s="12">
        <v>698.80935435084609</v>
      </c>
      <c r="S5225" s="12" t="s">
        <v>28</v>
      </c>
      <c r="T5225" s="9" t="s">
        <v>8222</v>
      </c>
      <c r="U5225" s="9" t="s">
        <v>38</v>
      </c>
      <c r="V5225" s="9" t="s">
        <v>8222</v>
      </c>
      <c r="W5225" s="14">
        <v>3</v>
      </c>
    </row>
    <row r="5226" spans="1:23" x14ac:dyDescent="0.25">
      <c r="A5226" s="8">
        <v>899</v>
      </c>
      <c r="B5226" s="9" t="s">
        <v>19854</v>
      </c>
      <c r="C5226" s="9" t="s">
        <v>22</v>
      </c>
      <c r="D5226" s="9" t="s">
        <v>19855</v>
      </c>
      <c r="E5226" s="9" t="s">
        <v>19856</v>
      </c>
      <c r="F5226" s="9" t="s">
        <v>19857</v>
      </c>
      <c r="G5226" s="12">
        <v>12</v>
      </c>
      <c r="H5226" s="12"/>
      <c r="I5226" s="9"/>
      <c r="J5226" s="12">
        <v>0</v>
      </c>
      <c r="K5226" s="13">
        <v>44327</v>
      </c>
      <c r="L5226" s="86">
        <f>(Tabla2[[#This Row],[release_year]]-'VARIANZA Y DES. EST'!$L$11)^2</f>
        <v>33.870100322899837</v>
      </c>
      <c r="M5226" s="12">
        <v>2020</v>
      </c>
      <c r="N5226" s="9" t="s">
        <v>35</v>
      </c>
      <c r="O5226" s="9" t="s">
        <v>19849</v>
      </c>
      <c r="P5226" s="12">
        <v>126</v>
      </c>
      <c r="Q5226" s="12">
        <v>126</v>
      </c>
      <c r="R5226" s="12">
        <v>698.80935435084609</v>
      </c>
      <c r="S5226" s="12" t="s">
        <v>28</v>
      </c>
      <c r="T5226" s="9" t="s">
        <v>2492</v>
      </c>
      <c r="U5226" s="9" t="s">
        <v>95</v>
      </c>
      <c r="V5226" s="9" t="s">
        <v>2492</v>
      </c>
      <c r="W5226" s="14">
        <v>3</v>
      </c>
    </row>
    <row r="5227" spans="1:23" x14ac:dyDescent="0.25">
      <c r="A5227" s="8">
        <v>1001</v>
      </c>
      <c r="B5227" s="9" t="s">
        <v>19858</v>
      </c>
      <c r="C5227" s="9" t="s">
        <v>22</v>
      </c>
      <c r="D5227" s="9" t="s">
        <v>19859</v>
      </c>
      <c r="E5227" s="9" t="s">
        <v>19804</v>
      </c>
      <c r="F5227" s="9" t="s">
        <v>19860</v>
      </c>
      <c r="G5227" s="12">
        <v>7</v>
      </c>
      <c r="H5227" s="12"/>
      <c r="I5227" s="9"/>
      <c r="J5227" s="12">
        <v>0</v>
      </c>
      <c r="K5227" s="13">
        <v>44308</v>
      </c>
      <c r="L5227" s="86">
        <f>(Tabla2[[#This Row],[release_year]]-'VARIANZA Y DES. EST'!$L$11)^2</f>
        <v>33.870100322899837</v>
      </c>
      <c r="M5227" s="12">
        <v>2020</v>
      </c>
      <c r="N5227" s="9" t="s">
        <v>76</v>
      </c>
      <c r="O5227" s="9" t="s">
        <v>19849</v>
      </c>
      <c r="P5227" s="12">
        <v>126</v>
      </c>
      <c r="Q5227" s="12">
        <v>126</v>
      </c>
      <c r="R5227" s="12">
        <v>698.80935435084609</v>
      </c>
      <c r="S5227" s="12" t="s">
        <v>28</v>
      </c>
      <c r="T5227" s="9" t="s">
        <v>4211</v>
      </c>
      <c r="U5227" s="9" t="s">
        <v>38</v>
      </c>
      <c r="V5227" s="9" t="s">
        <v>4211</v>
      </c>
      <c r="W5227" s="14">
        <v>2</v>
      </c>
    </row>
    <row r="5228" spans="1:23" x14ac:dyDescent="0.25">
      <c r="A5228" s="8">
        <v>1016</v>
      </c>
      <c r="B5228" s="9" t="s">
        <v>19861</v>
      </c>
      <c r="C5228" s="9" t="s">
        <v>22</v>
      </c>
      <c r="D5228" s="9" t="s">
        <v>19862</v>
      </c>
      <c r="E5228" s="9" t="s">
        <v>19863</v>
      </c>
      <c r="F5228" s="9" t="s">
        <v>19864</v>
      </c>
      <c r="G5228" s="12">
        <v>10</v>
      </c>
      <c r="H5228" s="9" t="s">
        <v>25</v>
      </c>
      <c r="I5228" s="9" t="s">
        <v>25</v>
      </c>
      <c r="J5228" s="12">
        <v>1</v>
      </c>
      <c r="K5228" s="13">
        <v>44303</v>
      </c>
      <c r="L5228" s="86">
        <f>(Tabla2[[#This Row],[release_year]]-'VARIANZA Y DES. EST'!$L$11)^2</f>
        <v>491.96116424931824</v>
      </c>
      <c r="M5228" s="12">
        <v>1992</v>
      </c>
      <c r="N5228" s="9" t="s">
        <v>1991</v>
      </c>
      <c r="O5228" s="9" t="s">
        <v>19849</v>
      </c>
      <c r="P5228" s="12">
        <v>126</v>
      </c>
      <c r="Q5228" s="12">
        <v>126</v>
      </c>
      <c r="R5228" s="12">
        <v>698.80935435084609</v>
      </c>
      <c r="S5228" s="12" t="s">
        <v>28</v>
      </c>
      <c r="T5228" s="9" t="s">
        <v>45</v>
      </c>
      <c r="U5228" s="9" t="s">
        <v>45</v>
      </c>
      <c r="V5228" s="9" t="s">
        <v>45</v>
      </c>
      <c r="W5228" s="14">
        <v>1</v>
      </c>
    </row>
    <row r="5229" spans="1:23" x14ac:dyDescent="0.25">
      <c r="A5229" s="8">
        <v>1442</v>
      </c>
      <c r="B5229" s="9" t="s">
        <v>19865</v>
      </c>
      <c r="C5229" s="9" t="s">
        <v>22</v>
      </c>
      <c r="D5229" s="9" t="s">
        <v>19866</v>
      </c>
      <c r="E5229" s="9" t="s">
        <v>19867</v>
      </c>
      <c r="F5229" s="9" t="s">
        <v>19868</v>
      </c>
      <c r="G5229" s="12">
        <v>8</v>
      </c>
      <c r="H5229" s="9" t="s">
        <v>518</v>
      </c>
      <c r="I5229" s="9" t="s">
        <v>518</v>
      </c>
      <c r="J5229" s="12">
        <v>1</v>
      </c>
      <c r="K5229" s="13">
        <v>44200</v>
      </c>
      <c r="L5229" s="86">
        <f>(Tabla2[[#This Row],[release_year]]-'VARIANZA Y DES. EST'!$L$11)^2</f>
        <v>230.43839826771367</v>
      </c>
      <c r="M5229" s="12">
        <v>1999</v>
      </c>
      <c r="N5229" s="9" t="s">
        <v>35</v>
      </c>
      <c r="O5229" s="9" t="s">
        <v>19849</v>
      </c>
      <c r="P5229" s="12">
        <v>126</v>
      </c>
      <c r="Q5229" s="12">
        <v>126</v>
      </c>
      <c r="R5229" s="12">
        <v>698.80935435084609</v>
      </c>
      <c r="S5229" s="12" t="s">
        <v>28</v>
      </c>
      <c r="T5229" s="9" t="s">
        <v>4337</v>
      </c>
      <c r="U5229" s="9" t="s">
        <v>38</v>
      </c>
      <c r="V5229" s="9" t="s">
        <v>4337</v>
      </c>
      <c r="W5229" s="14">
        <v>3</v>
      </c>
    </row>
    <row r="5230" spans="1:23" x14ac:dyDescent="0.25">
      <c r="A5230" s="8">
        <v>1870</v>
      </c>
      <c r="B5230" s="9" t="s">
        <v>19869</v>
      </c>
      <c r="C5230" s="9" t="s">
        <v>22</v>
      </c>
      <c r="D5230" s="9" t="s">
        <v>19870</v>
      </c>
      <c r="E5230" s="9" t="s">
        <v>19871</v>
      </c>
      <c r="F5230" s="18" t="s">
        <v>19872</v>
      </c>
      <c r="G5230" s="12">
        <v>6</v>
      </c>
      <c r="H5230" s="9" t="s">
        <v>518</v>
      </c>
      <c r="I5230" s="9" t="s">
        <v>518</v>
      </c>
      <c r="J5230" s="12">
        <v>1</v>
      </c>
      <c r="K5230" s="13">
        <v>44113</v>
      </c>
      <c r="L5230" s="86">
        <f>(Tabla2[[#This Row],[release_year]]-'VARIANZA Y DES. EST'!$L$11)^2</f>
        <v>33.870100322899837</v>
      </c>
      <c r="M5230" s="12">
        <v>2020</v>
      </c>
      <c r="N5230" s="9" t="s">
        <v>76</v>
      </c>
      <c r="O5230" s="9" t="s">
        <v>19849</v>
      </c>
      <c r="P5230" s="12">
        <v>126</v>
      </c>
      <c r="Q5230" s="12">
        <v>126</v>
      </c>
      <c r="R5230" s="12">
        <v>698.80935435084609</v>
      </c>
      <c r="S5230" s="12" t="s">
        <v>28</v>
      </c>
      <c r="T5230" s="9" t="s">
        <v>3625</v>
      </c>
      <c r="U5230" s="9" t="s">
        <v>95</v>
      </c>
      <c r="V5230" s="9" t="s">
        <v>3625</v>
      </c>
      <c r="W5230" s="14">
        <v>3</v>
      </c>
    </row>
    <row r="5231" spans="1:23" x14ac:dyDescent="0.25">
      <c r="A5231" s="8">
        <v>2251</v>
      </c>
      <c r="B5231" s="9" t="s">
        <v>19873</v>
      </c>
      <c r="C5231" s="9" t="s">
        <v>22</v>
      </c>
      <c r="D5231" s="9" t="s">
        <v>19874</v>
      </c>
      <c r="E5231" s="9" t="s">
        <v>19875</v>
      </c>
      <c r="F5231" s="9" t="s">
        <v>19876</v>
      </c>
      <c r="G5231" s="12">
        <v>8</v>
      </c>
      <c r="H5231" s="9" t="s">
        <v>25</v>
      </c>
      <c r="I5231" s="9" t="s">
        <v>25</v>
      </c>
      <c r="J5231" s="12">
        <v>1</v>
      </c>
      <c r="K5231" s="13">
        <v>44022</v>
      </c>
      <c r="L5231" s="86">
        <f>(Tabla2[[#This Row],[release_year]]-'VARIANZA Y DES. EST'!$L$11)^2</f>
        <v>33.870100322899837</v>
      </c>
      <c r="M5231" s="12">
        <v>2020</v>
      </c>
      <c r="N5231" s="9" t="s">
        <v>1991</v>
      </c>
      <c r="O5231" s="9" t="s">
        <v>19849</v>
      </c>
      <c r="P5231" s="12">
        <v>126</v>
      </c>
      <c r="Q5231" s="12">
        <v>126</v>
      </c>
      <c r="R5231" s="12">
        <v>698.80935435084609</v>
      </c>
      <c r="S5231" s="12" t="s">
        <v>28</v>
      </c>
      <c r="T5231" s="9" t="s">
        <v>38</v>
      </c>
      <c r="U5231" s="9" t="s">
        <v>38</v>
      </c>
      <c r="V5231" s="9" t="s">
        <v>38</v>
      </c>
      <c r="W5231" s="14">
        <v>1</v>
      </c>
    </row>
    <row r="5232" spans="1:23" x14ac:dyDescent="0.25">
      <c r="A5232" s="8">
        <v>2289</v>
      </c>
      <c r="B5232" s="9" t="s">
        <v>19877</v>
      </c>
      <c r="C5232" s="9" t="s">
        <v>22</v>
      </c>
      <c r="D5232" s="9" t="s">
        <v>19878</v>
      </c>
      <c r="E5232" s="9" t="s">
        <v>11355</v>
      </c>
      <c r="F5232" s="9" t="s">
        <v>19879</v>
      </c>
      <c r="G5232" s="12">
        <v>10</v>
      </c>
      <c r="H5232" s="9" t="s">
        <v>518</v>
      </c>
      <c r="I5232" s="9" t="s">
        <v>518</v>
      </c>
      <c r="J5232" s="12">
        <v>1</v>
      </c>
      <c r="K5232" s="13">
        <v>44017</v>
      </c>
      <c r="L5232" s="86">
        <f>(Tabla2[[#This Row],[release_year]]-'VARIANZA Y DES. EST'!$L$11)^2</f>
        <v>10.1136565849629</v>
      </c>
      <c r="M5232" s="12">
        <v>2011</v>
      </c>
      <c r="N5232" s="9" t="s">
        <v>76</v>
      </c>
      <c r="O5232" s="9" t="s">
        <v>19849</v>
      </c>
      <c r="P5232" s="12">
        <v>126</v>
      </c>
      <c r="Q5232" s="12">
        <v>126</v>
      </c>
      <c r="R5232" s="12">
        <v>698.80935435084609</v>
      </c>
      <c r="S5232" s="12" t="s">
        <v>28</v>
      </c>
      <c r="T5232" s="9" t="s">
        <v>4150</v>
      </c>
      <c r="U5232" s="9" t="s">
        <v>38</v>
      </c>
      <c r="V5232" s="9" t="s">
        <v>4150</v>
      </c>
      <c r="W5232" s="14">
        <v>3</v>
      </c>
    </row>
    <row r="5233" spans="1:23" x14ac:dyDescent="0.25">
      <c r="A5233" s="8">
        <v>2339</v>
      </c>
      <c r="B5233" s="9" t="s">
        <v>19880</v>
      </c>
      <c r="C5233" s="9" t="s">
        <v>22</v>
      </c>
      <c r="D5233" s="9" t="s">
        <v>19881</v>
      </c>
      <c r="E5233" s="9" t="s">
        <v>19882</v>
      </c>
      <c r="F5233" s="9" t="s">
        <v>19883</v>
      </c>
      <c r="G5233" s="12">
        <v>8</v>
      </c>
      <c r="H5233" s="9" t="s">
        <v>518</v>
      </c>
      <c r="I5233" s="9" t="s">
        <v>518</v>
      </c>
      <c r="J5233" s="12">
        <v>1</v>
      </c>
      <c r="K5233" s="13">
        <v>44007</v>
      </c>
      <c r="L5233" s="86">
        <f>(Tabla2[[#This Row],[release_year]]-'VARIANZA Y DES. EST'!$L$11)^2</f>
        <v>33.870100322899837</v>
      </c>
      <c r="M5233" s="12">
        <v>2020</v>
      </c>
      <c r="N5233" s="9" t="s">
        <v>76</v>
      </c>
      <c r="O5233" s="9" t="s">
        <v>19849</v>
      </c>
      <c r="P5233" s="12">
        <v>126</v>
      </c>
      <c r="Q5233" s="12">
        <v>126</v>
      </c>
      <c r="R5233" s="12">
        <v>698.80935435084609</v>
      </c>
      <c r="S5233" s="12" t="s">
        <v>28</v>
      </c>
      <c r="T5233" s="9" t="s">
        <v>6997</v>
      </c>
      <c r="U5233" s="9" t="s">
        <v>239</v>
      </c>
      <c r="V5233" s="9" t="s">
        <v>6997</v>
      </c>
      <c r="W5233" s="14">
        <v>2</v>
      </c>
    </row>
    <row r="5234" spans="1:23" x14ac:dyDescent="0.25">
      <c r="A5234" s="8">
        <v>2411</v>
      </c>
      <c r="B5234" s="9" t="s">
        <v>19884</v>
      </c>
      <c r="C5234" s="9" t="s">
        <v>22</v>
      </c>
      <c r="D5234" s="9" t="s">
        <v>19885</v>
      </c>
      <c r="E5234" s="9" t="s">
        <v>19886</v>
      </c>
      <c r="F5234" s="9" t="s">
        <v>19887</v>
      </c>
      <c r="G5234" s="12">
        <v>8</v>
      </c>
      <c r="H5234" s="9" t="s">
        <v>1349</v>
      </c>
      <c r="I5234" s="9" t="s">
        <v>1349</v>
      </c>
      <c r="J5234" s="12">
        <v>1</v>
      </c>
      <c r="K5234" s="13">
        <v>43992</v>
      </c>
      <c r="L5234" s="86">
        <f>(Tabla2[[#This Row],[release_year]]-'VARIANZA Y DES. EST'!$L$11)^2</f>
        <v>14.590890603358293</v>
      </c>
      <c r="M5234" s="12">
        <v>2018</v>
      </c>
      <c r="N5234" s="9" t="s">
        <v>76</v>
      </c>
      <c r="O5234" s="9" t="s">
        <v>19849</v>
      </c>
      <c r="P5234" s="12">
        <v>126</v>
      </c>
      <c r="Q5234" s="12">
        <v>126</v>
      </c>
      <c r="R5234" s="12">
        <v>698.80935435084609</v>
      </c>
      <c r="S5234" s="12" t="s">
        <v>28</v>
      </c>
      <c r="T5234" s="9" t="s">
        <v>3881</v>
      </c>
      <c r="U5234" s="9" t="s">
        <v>38</v>
      </c>
      <c r="V5234" s="9" t="s">
        <v>3881</v>
      </c>
      <c r="W5234" s="14">
        <v>3</v>
      </c>
    </row>
    <row r="5235" spans="1:23" x14ac:dyDescent="0.25">
      <c r="A5235" s="8">
        <v>2730</v>
      </c>
      <c r="B5235" s="9" t="s">
        <v>19888</v>
      </c>
      <c r="C5235" s="9" t="s">
        <v>22</v>
      </c>
      <c r="D5235" s="9" t="s">
        <v>19889</v>
      </c>
      <c r="E5235" s="9" t="s">
        <v>19890</v>
      </c>
      <c r="F5235" s="9" t="s">
        <v>19891</v>
      </c>
      <c r="G5235" s="12">
        <v>8</v>
      </c>
      <c r="H5235" s="9" t="s">
        <v>518</v>
      </c>
      <c r="I5235" s="9" t="s">
        <v>518</v>
      </c>
      <c r="J5235" s="12">
        <v>1</v>
      </c>
      <c r="K5235" s="13">
        <v>43922</v>
      </c>
      <c r="L5235" s="86">
        <f>(Tabla2[[#This Row],[release_year]]-'VARIANZA Y DES. EST'!$L$11)^2</f>
        <v>84.276027426338274</v>
      </c>
      <c r="M5235" s="12">
        <v>2005</v>
      </c>
      <c r="N5235" s="9" t="s">
        <v>35</v>
      </c>
      <c r="O5235" s="9" t="s">
        <v>19849</v>
      </c>
      <c r="P5235" s="12">
        <v>126</v>
      </c>
      <c r="Q5235" s="12">
        <v>126</v>
      </c>
      <c r="R5235" s="12">
        <v>698.80935435084609</v>
      </c>
      <c r="S5235" s="12" t="s">
        <v>28</v>
      </c>
      <c r="T5235" s="9" t="s">
        <v>4796</v>
      </c>
      <c r="U5235" s="9" t="s">
        <v>514</v>
      </c>
      <c r="V5235" s="9" t="s">
        <v>4796</v>
      </c>
      <c r="W5235" s="14">
        <v>3</v>
      </c>
    </row>
    <row r="5236" spans="1:23" x14ac:dyDescent="0.25">
      <c r="A5236" s="8">
        <v>3117</v>
      </c>
      <c r="B5236" s="9" t="s">
        <v>19892</v>
      </c>
      <c r="C5236" s="9" t="s">
        <v>22</v>
      </c>
      <c r="D5236" s="9" t="s">
        <v>19893</v>
      </c>
      <c r="E5236" s="18" t="s">
        <v>19894</v>
      </c>
      <c r="F5236" s="9" t="s">
        <v>19895</v>
      </c>
      <c r="G5236" s="12">
        <v>3</v>
      </c>
      <c r="H5236" s="9" t="s">
        <v>126</v>
      </c>
      <c r="I5236" s="9" t="s">
        <v>12815</v>
      </c>
      <c r="J5236" s="12">
        <v>2</v>
      </c>
      <c r="K5236" s="16">
        <v>43819</v>
      </c>
      <c r="L5236" s="86">
        <f>(Tabla2[[#This Row],[release_year]]-'VARIANZA Y DES. EST'!$L$11)^2</f>
        <v>23.230495463129063</v>
      </c>
      <c r="M5236" s="12">
        <v>2019</v>
      </c>
      <c r="N5236" s="9" t="s">
        <v>43</v>
      </c>
      <c r="O5236" s="9" t="s">
        <v>19849</v>
      </c>
      <c r="P5236" s="12">
        <v>126</v>
      </c>
      <c r="Q5236" s="12">
        <v>126</v>
      </c>
      <c r="R5236" s="12">
        <v>698.80935435084609</v>
      </c>
      <c r="S5236" s="12" t="s">
        <v>28</v>
      </c>
      <c r="T5236" s="9" t="s">
        <v>45</v>
      </c>
      <c r="U5236" s="9" t="s">
        <v>45</v>
      </c>
      <c r="V5236" s="9" t="s">
        <v>45</v>
      </c>
      <c r="W5236" s="14">
        <v>1</v>
      </c>
    </row>
    <row r="5237" spans="1:23" x14ac:dyDescent="0.25">
      <c r="A5237" s="8">
        <v>3204</v>
      </c>
      <c r="B5237" s="9" t="s">
        <v>19896</v>
      </c>
      <c r="C5237" s="9" t="s">
        <v>22</v>
      </c>
      <c r="D5237" s="9" t="s">
        <v>19897</v>
      </c>
      <c r="E5237" s="9" t="s">
        <v>19898</v>
      </c>
      <c r="F5237" s="18" t="s">
        <v>19899</v>
      </c>
      <c r="G5237" s="12">
        <v>8</v>
      </c>
      <c r="H5237" s="9" t="s">
        <v>8751</v>
      </c>
      <c r="I5237" s="9" t="s">
        <v>19900</v>
      </c>
      <c r="J5237" s="12">
        <v>3</v>
      </c>
      <c r="K5237" s="13">
        <v>43800</v>
      </c>
      <c r="L5237" s="86">
        <f>(Tabla2[[#This Row],[release_year]]-'VARIANZA Y DES. EST'!$L$11)^2</f>
        <v>0.67207602404598188</v>
      </c>
      <c r="M5237" s="12">
        <v>2015</v>
      </c>
      <c r="N5237" s="9" t="s">
        <v>76</v>
      </c>
      <c r="O5237" s="9" t="s">
        <v>19849</v>
      </c>
      <c r="P5237" s="12">
        <v>126</v>
      </c>
      <c r="Q5237" s="12">
        <v>126</v>
      </c>
      <c r="R5237" s="12">
        <v>698.80935435084609</v>
      </c>
      <c r="S5237" s="12" t="s">
        <v>28</v>
      </c>
      <c r="T5237" s="9" t="s">
        <v>460</v>
      </c>
      <c r="U5237" s="9" t="s">
        <v>45</v>
      </c>
      <c r="V5237" s="9" t="s">
        <v>460</v>
      </c>
      <c r="W5237" s="14">
        <v>3</v>
      </c>
    </row>
    <row r="5238" spans="1:23" x14ac:dyDescent="0.25">
      <c r="A5238" s="8">
        <v>3360</v>
      </c>
      <c r="B5238" s="9" t="s">
        <v>19901</v>
      </c>
      <c r="C5238" s="9" t="s">
        <v>22</v>
      </c>
      <c r="D5238" s="9" t="s">
        <v>19902</v>
      </c>
      <c r="E5238" s="18" t="s">
        <v>19903</v>
      </c>
      <c r="F5238" s="9" t="s">
        <v>19904</v>
      </c>
      <c r="G5238" s="12">
        <v>6</v>
      </c>
      <c r="H5238" s="9" t="s">
        <v>518</v>
      </c>
      <c r="I5238" s="9" t="s">
        <v>518</v>
      </c>
      <c r="J5238" s="12">
        <v>1</v>
      </c>
      <c r="K5238" s="16">
        <v>43768</v>
      </c>
      <c r="L5238" s="86">
        <f>(Tabla2[[#This Row],[release_year]]-'VARIANZA Y DES. EST'!$L$11)^2</f>
        <v>23.230495463129063</v>
      </c>
      <c r="M5238" s="12">
        <v>2019</v>
      </c>
      <c r="N5238" s="9" t="s">
        <v>76</v>
      </c>
      <c r="O5238" s="9" t="s">
        <v>19849</v>
      </c>
      <c r="P5238" s="12">
        <v>126</v>
      </c>
      <c r="Q5238" s="12">
        <v>126</v>
      </c>
      <c r="R5238" s="12">
        <v>698.80935435084609</v>
      </c>
      <c r="S5238" s="12" t="s">
        <v>28</v>
      </c>
      <c r="T5238" s="9" t="s">
        <v>3319</v>
      </c>
      <c r="U5238" s="9" t="s">
        <v>45</v>
      </c>
      <c r="V5238" s="9" t="s">
        <v>3319</v>
      </c>
      <c r="W5238" s="14">
        <v>3</v>
      </c>
    </row>
    <row r="5239" spans="1:23" x14ac:dyDescent="0.25">
      <c r="A5239" s="8">
        <v>3843</v>
      </c>
      <c r="B5239" s="9" t="s">
        <v>19905</v>
      </c>
      <c r="C5239" s="9" t="s">
        <v>22</v>
      </c>
      <c r="D5239" s="9" t="s">
        <v>19906</v>
      </c>
      <c r="E5239" s="9" t="s">
        <v>19907</v>
      </c>
      <c r="F5239" s="9" t="s">
        <v>19908</v>
      </c>
      <c r="G5239" s="12">
        <v>6</v>
      </c>
      <c r="H5239" s="9" t="s">
        <v>4237</v>
      </c>
      <c r="I5239" s="9" t="s">
        <v>4237</v>
      </c>
      <c r="J5239" s="12">
        <v>1</v>
      </c>
      <c r="K5239" s="13">
        <v>43594</v>
      </c>
      <c r="L5239" s="86">
        <f>(Tabla2[[#This Row],[release_year]]-'VARIANZA Y DES. EST'!$L$11)^2</f>
        <v>14.590890603358293</v>
      </c>
      <c r="M5239" s="12">
        <v>2018</v>
      </c>
      <c r="N5239" s="9" t="s">
        <v>76</v>
      </c>
      <c r="O5239" s="9" t="s">
        <v>19849</v>
      </c>
      <c r="P5239" s="12">
        <v>126</v>
      </c>
      <c r="Q5239" s="12">
        <v>126</v>
      </c>
      <c r="R5239" s="12">
        <v>698.80935435084609</v>
      </c>
      <c r="S5239" s="12" t="s">
        <v>28</v>
      </c>
      <c r="T5239" s="9" t="s">
        <v>2930</v>
      </c>
      <c r="U5239" s="9" t="s">
        <v>38</v>
      </c>
      <c r="V5239" s="9" t="s">
        <v>2930</v>
      </c>
      <c r="W5239" s="14">
        <v>3</v>
      </c>
    </row>
    <row r="5240" spans="1:23" x14ac:dyDescent="0.25">
      <c r="A5240" s="8">
        <v>3949</v>
      </c>
      <c r="B5240" s="9" t="s">
        <v>19909</v>
      </c>
      <c r="C5240" s="9" t="s">
        <v>22</v>
      </c>
      <c r="D5240" s="9" t="s">
        <v>19910</v>
      </c>
      <c r="E5240" s="18" t="s">
        <v>19911</v>
      </c>
      <c r="F5240" s="9" t="s">
        <v>19912</v>
      </c>
      <c r="G5240" s="12">
        <v>5</v>
      </c>
      <c r="H5240" s="9" t="s">
        <v>2935</v>
      </c>
      <c r="I5240" s="9" t="s">
        <v>2935</v>
      </c>
      <c r="J5240" s="12">
        <v>1</v>
      </c>
      <c r="K5240" s="13">
        <v>43558</v>
      </c>
      <c r="L5240" s="86">
        <f>(Tabla2[[#This Row],[release_year]]-'VARIANZA Y DES. EST'!$L$11)^2</f>
        <v>14.590890603358293</v>
      </c>
      <c r="M5240" s="12">
        <v>2018</v>
      </c>
      <c r="N5240" s="9" t="s">
        <v>76</v>
      </c>
      <c r="O5240" s="9" t="s">
        <v>19849</v>
      </c>
      <c r="P5240" s="12">
        <v>126</v>
      </c>
      <c r="Q5240" s="12">
        <v>126</v>
      </c>
      <c r="R5240" s="12">
        <v>698.80935435084609</v>
      </c>
      <c r="S5240" s="12" t="s">
        <v>28</v>
      </c>
      <c r="T5240" s="9" t="s">
        <v>3179</v>
      </c>
      <c r="U5240" s="9" t="s">
        <v>514</v>
      </c>
      <c r="V5240" s="9" t="s">
        <v>3179</v>
      </c>
      <c r="W5240" s="14">
        <v>2</v>
      </c>
    </row>
    <row r="5241" spans="1:23" x14ac:dyDescent="0.25">
      <c r="A5241" s="8">
        <v>3974</v>
      </c>
      <c r="B5241" s="9" t="s">
        <v>19913</v>
      </c>
      <c r="C5241" s="9" t="s">
        <v>22</v>
      </c>
      <c r="D5241" s="9" t="s">
        <v>19914</v>
      </c>
      <c r="E5241" s="18" t="s">
        <v>13185</v>
      </c>
      <c r="F5241" s="9" t="s">
        <v>19915</v>
      </c>
      <c r="G5241" s="12">
        <v>8</v>
      </c>
      <c r="H5241" s="9" t="s">
        <v>2935</v>
      </c>
      <c r="I5241" s="9" t="s">
        <v>2935</v>
      </c>
      <c r="J5241" s="12">
        <v>1</v>
      </c>
      <c r="K5241" s="13">
        <v>43551</v>
      </c>
      <c r="L5241" s="86">
        <f>(Tabla2[[#This Row],[release_year]]-'VARIANZA Y DES. EST'!$L$11)^2</f>
        <v>38.194842005650592</v>
      </c>
      <c r="M5241" s="12">
        <v>2008</v>
      </c>
      <c r="N5241" s="9" t="s">
        <v>82</v>
      </c>
      <c r="O5241" s="9" t="s">
        <v>19849</v>
      </c>
      <c r="P5241" s="12">
        <v>126</v>
      </c>
      <c r="Q5241" s="12">
        <v>126</v>
      </c>
      <c r="R5241" s="12">
        <v>698.80935435084609</v>
      </c>
      <c r="S5241" s="12" t="s">
        <v>28</v>
      </c>
      <c r="T5241" s="9" t="s">
        <v>3319</v>
      </c>
      <c r="U5241" s="9" t="s">
        <v>45</v>
      </c>
      <c r="V5241" s="9" t="s">
        <v>3319</v>
      </c>
      <c r="W5241" s="14">
        <v>3</v>
      </c>
    </row>
    <row r="5242" spans="1:23" x14ac:dyDescent="0.25">
      <c r="A5242" s="8">
        <v>3976</v>
      </c>
      <c r="B5242" s="9" t="s">
        <v>19916</v>
      </c>
      <c r="C5242" s="9" t="s">
        <v>22</v>
      </c>
      <c r="D5242" s="9" t="s">
        <v>19917</v>
      </c>
      <c r="E5242" s="9" t="s">
        <v>19918</v>
      </c>
      <c r="F5242" s="9" t="s">
        <v>19919</v>
      </c>
      <c r="G5242" s="12">
        <v>8</v>
      </c>
      <c r="H5242" s="9" t="s">
        <v>518</v>
      </c>
      <c r="I5242" s="9" t="s">
        <v>518</v>
      </c>
      <c r="J5242" s="12">
        <v>1</v>
      </c>
      <c r="K5242" s="13">
        <v>43549</v>
      </c>
      <c r="L5242" s="86">
        <f>(Tabla2[[#This Row],[release_year]]-'VARIANZA Y DES. EST'!$L$11)^2</f>
        <v>14.590890603358293</v>
      </c>
      <c r="M5242" s="12">
        <v>2018</v>
      </c>
      <c r="N5242" s="9" t="s">
        <v>35</v>
      </c>
      <c r="O5242" s="9" t="s">
        <v>19849</v>
      </c>
      <c r="P5242" s="12">
        <v>126</v>
      </c>
      <c r="Q5242" s="12">
        <v>126</v>
      </c>
      <c r="R5242" s="12">
        <v>698.80935435084609</v>
      </c>
      <c r="S5242" s="12" t="s">
        <v>28</v>
      </c>
      <c r="T5242" s="9" t="s">
        <v>600</v>
      </c>
      <c r="U5242" s="9" t="s">
        <v>38</v>
      </c>
      <c r="V5242" s="9" t="s">
        <v>600</v>
      </c>
      <c r="W5242" s="14">
        <v>3</v>
      </c>
    </row>
    <row r="5243" spans="1:23" x14ac:dyDescent="0.25">
      <c r="A5243" s="8">
        <v>4025</v>
      </c>
      <c r="B5243" s="9" t="s">
        <v>19920</v>
      </c>
      <c r="C5243" s="9" t="s">
        <v>22</v>
      </c>
      <c r="D5243" s="9" t="s">
        <v>19921</v>
      </c>
      <c r="E5243" s="9" t="s">
        <v>19786</v>
      </c>
      <c r="F5243" s="18" t="s">
        <v>19922</v>
      </c>
      <c r="G5243" s="12">
        <v>6</v>
      </c>
      <c r="H5243" s="9" t="s">
        <v>25</v>
      </c>
      <c r="I5243" s="9" t="s">
        <v>25</v>
      </c>
      <c r="J5243" s="12">
        <v>1</v>
      </c>
      <c r="K5243" s="13">
        <v>43537</v>
      </c>
      <c r="L5243" s="86">
        <f>(Tabla2[[#This Row],[release_year]]-'VARIANZA Y DES. EST'!$L$11)^2</f>
        <v>23.230495463129063</v>
      </c>
      <c r="M5243" s="12">
        <v>2019</v>
      </c>
      <c r="N5243" s="9" t="s">
        <v>1991</v>
      </c>
      <c r="O5243" s="9" t="s">
        <v>19849</v>
      </c>
      <c r="P5243" s="12">
        <v>126</v>
      </c>
      <c r="Q5243" s="12">
        <v>126</v>
      </c>
      <c r="R5243" s="12">
        <v>698.80935435084609</v>
      </c>
      <c r="S5243" s="12" t="s">
        <v>28</v>
      </c>
      <c r="T5243" s="9" t="s">
        <v>38</v>
      </c>
      <c r="U5243" s="9" t="s">
        <v>38</v>
      </c>
      <c r="V5243" s="9" t="s">
        <v>38</v>
      </c>
      <c r="W5243" s="14">
        <v>1</v>
      </c>
    </row>
    <row r="5244" spans="1:23" x14ac:dyDescent="0.25">
      <c r="A5244" s="8">
        <v>4438</v>
      </c>
      <c r="B5244" s="9" t="s">
        <v>19923</v>
      </c>
      <c r="C5244" s="9" t="s">
        <v>22</v>
      </c>
      <c r="D5244" s="9" t="s">
        <v>19924</v>
      </c>
      <c r="E5244" s="9" t="s">
        <v>18166</v>
      </c>
      <c r="F5244" s="9" t="s">
        <v>19925</v>
      </c>
      <c r="G5244" s="12">
        <v>10</v>
      </c>
      <c r="H5244" s="9" t="s">
        <v>518</v>
      </c>
      <c r="I5244" s="9" t="s">
        <v>518</v>
      </c>
      <c r="J5244" s="12">
        <v>1</v>
      </c>
      <c r="K5244" s="13">
        <v>43405</v>
      </c>
      <c r="L5244" s="86">
        <f>(Tabla2[[#This Row],[release_year]]-'VARIANZA Y DES. EST'!$L$11)^2</f>
        <v>0.67207602404598188</v>
      </c>
      <c r="M5244" s="12">
        <v>2015</v>
      </c>
      <c r="N5244" s="9" t="s">
        <v>35</v>
      </c>
      <c r="O5244" s="9" t="s">
        <v>19849</v>
      </c>
      <c r="P5244" s="12">
        <v>126</v>
      </c>
      <c r="Q5244" s="12">
        <v>126</v>
      </c>
      <c r="R5244" s="12">
        <v>698.80935435084609</v>
      </c>
      <c r="S5244" s="12" t="s">
        <v>28</v>
      </c>
      <c r="T5244" s="9" t="s">
        <v>460</v>
      </c>
      <c r="U5244" s="9" t="s">
        <v>45</v>
      </c>
      <c r="V5244" s="9" t="s">
        <v>460</v>
      </c>
      <c r="W5244" s="14">
        <v>3</v>
      </c>
    </row>
    <row r="5245" spans="1:23" x14ac:dyDescent="0.25">
      <c r="A5245" s="8">
        <v>4450</v>
      </c>
      <c r="B5245" s="9" t="s">
        <v>19926</v>
      </c>
      <c r="C5245" s="9" t="s">
        <v>22</v>
      </c>
      <c r="D5245" s="9" t="s">
        <v>19927</v>
      </c>
      <c r="E5245" s="9" t="s">
        <v>19928</v>
      </c>
      <c r="F5245" s="9" t="s">
        <v>19929</v>
      </c>
      <c r="G5245" s="12">
        <v>10</v>
      </c>
      <c r="H5245" s="9" t="s">
        <v>518</v>
      </c>
      <c r="I5245" s="9" t="s">
        <v>518</v>
      </c>
      <c r="J5245" s="12">
        <v>1</v>
      </c>
      <c r="K5245" s="13">
        <v>43405</v>
      </c>
      <c r="L5245" s="86">
        <f>(Tabla2[[#This Row],[release_year]]-'VARIANZA Y DES. EST'!$L$11)^2</f>
        <v>51.555237145879822</v>
      </c>
      <c r="M5245" s="12">
        <v>2007</v>
      </c>
      <c r="N5245" s="9" t="s">
        <v>35</v>
      </c>
      <c r="O5245" s="9" t="s">
        <v>19849</v>
      </c>
      <c r="P5245" s="12">
        <v>126</v>
      </c>
      <c r="Q5245" s="12">
        <v>126</v>
      </c>
      <c r="R5245" s="12">
        <v>698.80935435084609</v>
      </c>
      <c r="S5245" s="12" t="s">
        <v>28</v>
      </c>
      <c r="T5245" s="9" t="s">
        <v>8706</v>
      </c>
      <c r="U5245" s="9" t="s">
        <v>45</v>
      </c>
      <c r="V5245" s="9" t="s">
        <v>8706</v>
      </c>
      <c r="W5245" s="14">
        <v>3</v>
      </c>
    </row>
    <row r="5246" spans="1:23" x14ac:dyDescent="0.25">
      <c r="A5246" s="8">
        <v>4468</v>
      </c>
      <c r="B5246" s="9" t="s">
        <v>19930</v>
      </c>
      <c r="C5246" s="9" t="s">
        <v>22</v>
      </c>
      <c r="D5246" s="9" t="s">
        <v>19931</v>
      </c>
      <c r="E5246" s="18" t="s">
        <v>19932</v>
      </c>
      <c r="F5246" s="9" t="s">
        <v>19933</v>
      </c>
      <c r="G5246" s="12">
        <v>10</v>
      </c>
      <c r="H5246" s="9" t="s">
        <v>390</v>
      </c>
      <c r="I5246" s="9" t="s">
        <v>11919</v>
      </c>
      <c r="J5246" s="12">
        <v>2</v>
      </c>
      <c r="K5246" s="16">
        <v>43404</v>
      </c>
      <c r="L5246" s="86">
        <f>(Tabla2[[#This Row],[release_year]]-'VARIANZA Y DES. EST'!$L$11)^2</f>
        <v>14.590890603358293</v>
      </c>
      <c r="M5246" s="12">
        <v>2018</v>
      </c>
      <c r="N5246" s="9" t="s">
        <v>76</v>
      </c>
      <c r="O5246" s="9" t="s">
        <v>19849</v>
      </c>
      <c r="P5246" s="12">
        <v>126</v>
      </c>
      <c r="Q5246" s="12">
        <v>126</v>
      </c>
      <c r="R5246" s="12">
        <v>698.80935435084609</v>
      </c>
      <c r="S5246" s="12" t="s">
        <v>28</v>
      </c>
      <c r="T5246" s="9" t="s">
        <v>460</v>
      </c>
      <c r="U5246" s="9" t="s">
        <v>45</v>
      </c>
      <c r="V5246" s="9" t="s">
        <v>460</v>
      </c>
      <c r="W5246" s="14">
        <v>3</v>
      </c>
    </row>
    <row r="5247" spans="1:23" x14ac:dyDescent="0.25">
      <c r="A5247" s="8">
        <v>4473</v>
      </c>
      <c r="B5247" s="9" t="s">
        <v>19934</v>
      </c>
      <c r="C5247" s="9" t="s">
        <v>22</v>
      </c>
      <c r="D5247" s="9" t="s">
        <v>19935</v>
      </c>
      <c r="E5247" s="18" t="s">
        <v>19936</v>
      </c>
      <c r="F5247" s="9" t="s">
        <v>19937</v>
      </c>
      <c r="G5247" s="12">
        <v>10</v>
      </c>
      <c r="H5247" s="9" t="s">
        <v>3676</v>
      </c>
      <c r="I5247" s="9" t="s">
        <v>19938</v>
      </c>
      <c r="J5247" s="12">
        <v>3</v>
      </c>
      <c r="K5247" s="16">
        <v>43399</v>
      </c>
      <c r="L5247" s="86">
        <f>(Tabla2[[#This Row],[release_year]]-'VARIANZA Y DES. EST'!$L$11)^2</f>
        <v>14.590890603358293</v>
      </c>
      <c r="M5247" s="12">
        <v>2018</v>
      </c>
      <c r="N5247" s="9" t="s">
        <v>43</v>
      </c>
      <c r="O5247" s="9" t="s">
        <v>19849</v>
      </c>
      <c r="P5247" s="12">
        <v>126</v>
      </c>
      <c r="Q5247" s="12">
        <v>126</v>
      </c>
      <c r="R5247" s="12">
        <v>698.80935435084609</v>
      </c>
      <c r="S5247" s="12" t="s">
        <v>28</v>
      </c>
      <c r="T5247" s="9" t="s">
        <v>70</v>
      </c>
      <c r="U5247" s="9" t="s">
        <v>45</v>
      </c>
      <c r="V5247" s="9" t="s">
        <v>70</v>
      </c>
      <c r="W5247" s="14">
        <v>2</v>
      </c>
    </row>
    <row r="5248" spans="1:23" x14ac:dyDescent="0.25">
      <c r="A5248" s="8">
        <v>4616</v>
      </c>
      <c r="B5248" s="9" t="s">
        <v>19939</v>
      </c>
      <c r="C5248" s="9" t="s">
        <v>22</v>
      </c>
      <c r="D5248" s="9" t="s">
        <v>19940</v>
      </c>
      <c r="E5248" s="18" t="s">
        <v>19941</v>
      </c>
      <c r="F5248" s="9" t="s">
        <v>19942</v>
      </c>
      <c r="G5248" s="12">
        <v>7</v>
      </c>
      <c r="H5248" s="9" t="s">
        <v>131</v>
      </c>
      <c r="I5248" s="9" t="s">
        <v>131</v>
      </c>
      <c r="J5248" s="12">
        <v>1</v>
      </c>
      <c r="K5248" s="13">
        <v>43374</v>
      </c>
      <c r="L5248" s="86">
        <f>(Tabla2[[#This Row],[release_year]]-'VARIANZA Y DES. EST'!$L$11)^2</f>
        <v>3.3116808838167522</v>
      </c>
      <c r="M5248" s="12">
        <v>2016</v>
      </c>
      <c r="N5248" s="9" t="s">
        <v>35</v>
      </c>
      <c r="O5248" s="9" t="s">
        <v>19849</v>
      </c>
      <c r="P5248" s="12">
        <v>126</v>
      </c>
      <c r="Q5248" s="12">
        <v>126</v>
      </c>
      <c r="R5248" s="12">
        <v>698.80935435084609</v>
      </c>
      <c r="S5248" s="12" t="s">
        <v>28</v>
      </c>
      <c r="T5248" s="9" t="s">
        <v>3319</v>
      </c>
      <c r="U5248" s="9" t="s">
        <v>45</v>
      </c>
      <c r="V5248" s="9" t="s">
        <v>3319</v>
      </c>
      <c r="W5248" s="14">
        <v>3</v>
      </c>
    </row>
    <row r="5249" spans="1:23" x14ac:dyDescent="0.25">
      <c r="A5249" s="8">
        <v>4620</v>
      </c>
      <c r="B5249" s="9" t="s">
        <v>19943</v>
      </c>
      <c r="C5249" s="9" t="s">
        <v>22</v>
      </c>
      <c r="D5249" s="9" t="s">
        <v>19944</v>
      </c>
      <c r="E5249" s="18" t="s">
        <v>3802</v>
      </c>
      <c r="F5249" s="9" t="s">
        <v>19945</v>
      </c>
      <c r="G5249" s="12">
        <v>9</v>
      </c>
      <c r="H5249" s="9" t="s">
        <v>25</v>
      </c>
      <c r="I5249" s="9" t="s">
        <v>25</v>
      </c>
      <c r="J5249" s="12">
        <v>1</v>
      </c>
      <c r="K5249" s="13">
        <v>43371</v>
      </c>
      <c r="L5249" s="86">
        <f>(Tabla2[[#This Row],[release_year]]-'VARIANZA Y DES. EST'!$L$11)^2</f>
        <v>14.590890603358293</v>
      </c>
      <c r="M5249" s="12">
        <v>2018</v>
      </c>
      <c r="N5249" s="9" t="s">
        <v>76</v>
      </c>
      <c r="O5249" s="9" t="s">
        <v>19849</v>
      </c>
      <c r="P5249" s="12">
        <v>126</v>
      </c>
      <c r="Q5249" s="12">
        <v>126</v>
      </c>
      <c r="R5249" s="12">
        <v>698.80935435084609</v>
      </c>
      <c r="S5249" s="12" t="s">
        <v>28</v>
      </c>
      <c r="T5249" s="9" t="s">
        <v>5577</v>
      </c>
      <c r="U5249" s="9" t="s">
        <v>38</v>
      </c>
      <c r="V5249" s="9" t="s">
        <v>5577</v>
      </c>
      <c r="W5249" s="14">
        <v>2</v>
      </c>
    </row>
    <row r="5250" spans="1:23" x14ac:dyDescent="0.25">
      <c r="A5250" s="8">
        <v>4840</v>
      </c>
      <c r="B5250" s="9" t="s">
        <v>19946</v>
      </c>
      <c r="C5250" s="9" t="s">
        <v>22</v>
      </c>
      <c r="D5250" s="9" t="s">
        <v>19947</v>
      </c>
      <c r="E5250" s="9" t="s">
        <v>19948</v>
      </c>
      <c r="F5250" s="18" t="s">
        <v>19949</v>
      </c>
      <c r="G5250" s="12">
        <v>8</v>
      </c>
      <c r="H5250" s="9" t="s">
        <v>518</v>
      </c>
      <c r="I5250" s="9" t="s">
        <v>518</v>
      </c>
      <c r="J5250" s="12">
        <v>1</v>
      </c>
      <c r="K5250" s="13">
        <v>43252</v>
      </c>
      <c r="L5250" s="86">
        <f>(Tabla2[[#This Row],[release_year]]-'VARIANZA Y DES. EST'!$L$11)^2</f>
        <v>7.9512857435875226</v>
      </c>
      <c r="M5250" s="12">
        <v>2017</v>
      </c>
      <c r="N5250" s="9" t="s">
        <v>35</v>
      </c>
      <c r="O5250" s="9" t="s">
        <v>19849</v>
      </c>
      <c r="P5250" s="12">
        <v>126</v>
      </c>
      <c r="Q5250" s="12">
        <v>126</v>
      </c>
      <c r="R5250" s="12">
        <v>698.80935435084609</v>
      </c>
      <c r="S5250" s="12" t="s">
        <v>28</v>
      </c>
      <c r="T5250" s="9" t="s">
        <v>70</v>
      </c>
      <c r="U5250" s="9" t="s">
        <v>45</v>
      </c>
      <c r="V5250" s="9" t="s">
        <v>70</v>
      </c>
      <c r="W5250" s="14">
        <v>2</v>
      </c>
    </row>
    <row r="5251" spans="1:23" x14ac:dyDescent="0.25">
      <c r="A5251" s="8">
        <v>5173</v>
      </c>
      <c r="B5251" s="9" t="s">
        <v>19950</v>
      </c>
      <c r="C5251" s="9" t="s">
        <v>22</v>
      </c>
      <c r="D5251" s="9" t="s">
        <v>19951</v>
      </c>
      <c r="E5251" s="18" t="s">
        <v>19952</v>
      </c>
      <c r="F5251" s="9" t="s">
        <v>19953</v>
      </c>
      <c r="G5251" s="12">
        <v>11</v>
      </c>
      <c r="H5251" s="9" t="s">
        <v>160</v>
      </c>
      <c r="I5251" s="9" t="s">
        <v>160</v>
      </c>
      <c r="J5251" s="12">
        <v>1</v>
      </c>
      <c r="K5251" s="16">
        <v>43050</v>
      </c>
      <c r="L5251" s="86">
        <f>(Tabla2[[#This Row],[release_year]]-'VARIANZA Y DES. EST'!$L$11)^2</f>
        <v>7.9512857435875226</v>
      </c>
      <c r="M5251" s="12">
        <v>2017</v>
      </c>
      <c r="N5251" s="9" t="s">
        <v>76</v>
      </c>
      <c r="O5251" s="9" t="s">
        <v>19849</v>
      </c>
      <c r="P5251" s="12">
        <v>126</v>
      </c>
      <c r="Q5251" s="12">
        <v>126</v>
      </c>
      <c r="R5251" s="12">
        <v>698.80935435084609</v>
      </c>
      <c r="S5251" s="12" t="s">
        <v>28</v>
      </c>
      <c r="T5251" s="9" t="s">
        <v>4337</v>
      </c>
      <c r="U5251" s="9" t="s">
        <v>38</v>
      </c>
      <c r="V5251" s="9" t="s">
        <v>4337</v>
      </c>
      <c r="W5251" s="14">
        <v>3</v>
      </c>
    </row>
    <row r="5252" spans="1:23" x14ac:dyDescent="0.25">
      <c r="A5252" s="8">
        <v>6021</v>
      </c>
      <c r="B5252" s="9" t="s">
        <v>19954</v>
      </c>
      <c r="C5252" s="9" t="s">
        <v>22</v>
      </c>
      <c r="D5252" s="9" t="s">
        <v>19955</v>
      </c>
      <c r="E5252" s="9" t="s">
        <v>14975</v>
      </c>
      <c r="F5252" s="9" t="s">
        <v>19956</v>
      </c>
      <c r="G5252" s="12">
        <v>8</v>
      </c>
      <c r="H5252" s="9" t="s">
        <v>2935</v>
      </c>
      <c r="I5252" s="9" t="s">
        <v>2935</v>
      </c>
      <c r="J5252" s="12">
        <v>1</v>
      </c>
      <c r="K5252" s="13">
        <v>43371</v>
      </c>
      <c r="L5252" s="86">
        <f>(Tabla2[[#This Row],[release_year]]-'VARIANZA Y DES. EST'!$L$11)^2</f>
        <v>4.7532614447336705</v>
      </c>
      <c r="M5252" s="12">
        <v>2012</v>
      </c>
      <c r="N5252" s="9" t="s">
        <v>35</v>
      </c>
      <c r="O5252" s="9" t="s">
        <v>19849</v>
      </c>
      <c r="P5252" s="12">
        <v>126</v>
      </c>
      <c r="Q5252" s="12">
        <v>126</v>
      </c>
      <c r="R5252" s="12">
        <v>698.80935435084609</v>
      </c>
      <c r="S5252" s="12" t="s">
        <v>28</v>
      </c>
      <c r="T5252" s="9" t="s">
        <v>70</v>
      </c>
      <c r="U5252" s="9" t="s">
        <v>45</v>
      </c>
      <c r="V5252" s="9" t="s">
        <v>70</v>
      </c>
      <c r="W5252" s="14">
        <v>2</v>
      </c>
    </row>
    <row r="5253" spans="1:23" x14ac:dyDescent="0.25">
      <c r="A5253" s="8">
        <v>6073</v>
      </c>
      <c r="B5253" s="9" t="s">
        <v>19957</v>
      </c>
      <c r="C5253" s="9" t="s">
        <v>22</v>
      </c>
      <c r="D5253" s="9" t="s">
        <v>19958</v>
      </c>
      <c r="E5253" s="9" t="s">
        <v>19959</v>
      </c>
      <c r="F5253" s="9" t="s">
        <v>19960</v>
      </c>
      <c r="G5253" s="12">
        <v>8</v>
      </c>
      <c r="H5253" s="9" t="s">
        <v>518</v>
      </c>
      <c r="I5253" s="9" t="s">
        <v>518</v>
      </c>
      <c r="J5253" s="12">
        <v>1</v>
      </c>
      <c r="K5253" s="13">
        <v>43101</v>
      </c>
      <c r="L5253" s="86">
        <f>(Tabla2[[#This Row],[release_year]]-'VARIANZA Y DES. EST'!$L$11)^2</f>
        <v>1.3928663045044412</v>
      </c>
      <c r="M5253" s="12">
        <v>2013</v>
      </c>
      <c r="N5253" s="9" t="s">
        <v>82</v>
      </c>
      <c r="O5253" s="9" t="s">
        <v>19849</v>
      </c>
      <c r="P5253" s="12">
        <v>126</v>
      </c>
      <c r="Q5253" s="12">
        <v>126</v>
      </c>
      <c r="R5253" s="12">
        <v>698.80935435084609</v>
      </c>
      <c r="S5253" s="12" t="s">
        <v>28</v>
      </c>
      <c r="T5253" s="9" t="s">
        <v>2492</v>
      </c>
      <c r="U5253" s="9" t="s">
        <v>95</v>
      </c>
      <c r="V5253" s="9" t="s">
        <v>2492</v>
      </c>
      <c r="W5253" s="14">
        <v>3</v>
      </c>
    </row>
    <row r="5254" spans="1:23" x14ac:dyDescent="0.25">
      <c r="A5254" s="8">
        <v>6231</v>
      </c>
      <c r="B5254" s="9" t="s">
        <v>19961</v>
      </c>
      <c r="C5254" s="9" t="s">
        <v>22</v>
      </c>
      <c r="D5254" s="9" t="s">
        <v>19962</v>
      </c>
      <c r="E5254" s="18" t="s">
        <v>19963</v>
      </c>
      <c r="F5254" s="9" t="s">
        <v>19964</v>
      </c>
      <c r="G5254" s="12">
        <v>7</v>
      </c>
      <c r="H5254" s="9" t="s">
        <v>3836</v>
      </c>
      <c r="I5254" s="9" t="s">
        <v>3836</v>
      </c>
      <c r="J5254" s="12">
        <v>1</v>
      </c>
      <c r="K5254" s="13">
        <v>43348</v>
      </c>
      <c r="L5254" s="86">
        <f>(Tabla2[[#This Row],[release_year]]-'VARIANZA Y DES. EST'!$L$11)^2</f>
        <v>26.834446865421359</v>
      </c>
      <c r="M5254" s="12">
        <v>2009</v>
      </c>
      <c r="N5254" s="9" t="s">
        <v>35</v>
      </c>
      <c r="O5254" s="9" t="s">
        <v>19849</v>
      </c>
      <c r="P5254" s="12">
        <v>126</v>
      </c>
      <c r="Q5254" s="12">
        <v>126</v>
      </c>
      <c r="R5254" s="12">
        <v>698.80935435084609</v>
      </c>
      <c r="S5254" s="12" t="s">
        <v>28</v>
      </c>
      <c r="T5254" s="9" t="s">
        <v>3625</v>
      </c>
      <c r="U5254" s="9" t="s">
        <v>95</v>
      </c>
      <c r="V5254" s="9" t="s">
        <v>3625</v>
      </c>
      <c r="W5254" s="14">
        <v>3</v>
      </c>
    </row>
    <row r="5255" spans="1:23" x14ac:dyDescent="0.25">
      <c r="A5255" s="8">
        <v>6307</v>
      </c>
      <c r="B5255" s="9" t="s">
        <v>19965</v>
      </c>
      <c r="C5255" s="9" t="s">
        <v>22</v>
      </c>
      <c r="D5255" s="9" t="s">
        <v>19966</v>
      </c>
      <c r="E5255" s="18" t="s">
        <v>19967</v>
      </c>
      <c r="F5255" s="18" t="s">
        <v>19968</v>
      </c>
      <c r="G5255" s="12">
        <v>10</v>
      </c>
      <c r="H5255" s="9" t="s">
        <v>25</v>
      </c>
      <c r="I5255" s="9" t="s">
        <v>25</v>
      </c>
      <c r="J5255" s="12">
        <v>1</v>
      </c>
      <c r="K5255" s="13">
        <v>43634</v>
      </c>
      <c r="L5255" s="86">
        <f>(Tabla2[[#This Row],[release_year]]-'VARIANZA Y DES. EST'!$L$11)^2</f>
        <v>14.590890603358293</v>
      </c>
      <c r="M5255" s="12">
        <v>2018</v>
      </c>
      <c r="N5255" s="9" t="s">
        <v>1991</v>
      </c>
      <c r="O5255" s="9" t="s">
        <v>19849</v>
      </c>
      <c r="P5255" s="12">
        <v>126</v>
      </c>
      <c r="Q5255" s="12">
        <v>126</v>
      </c>
      <c r="R5255" s="12">
        <v>698.80935435084609</v>
      </c>
      <c r="S5255" s="12" t="s">
        <v>28</v>
      </c>
      <c r="T5255" s="9" t="s">
        <v>38</v>
      </c>
      <c r="U5255" s="9" t="s">
        <v>38</v>
      </c>
      <c r="V5255" s="9" t="s">
        <v>38</v>
      </c>
      <c r="W5255" s="14">
        <v>1</v>
      </c>
    </row>
    <row r="5256" spans="1:23" x14ac:dyDescent="0.25">
      <c r="A5256" s="8">
        <v>6404</v>
      </c>
      <c r="B5256" s="9" t="s">
        <v>19969</v>
      </c>
      <c r="C5256" s="9" t="s">
        <v>22</v>
      </c>
      <c r="D5256" s="9" t="s">
        <v>19970</v>
      </c>
      <c r="E5256" s="9" t="s">
        <v>19971</v>
      </c>
      <c r="F5256" s="9" t="s">
        <v>19972</v>
      </c>
      <c r="G5256" s="12">
        <v>10</v>
      </c>
      <c r="H5256" s="9" t="s">
        <v>518</v>
      </c>
      <c r="I5256" s="9" t="s">
        <v>518</v>
      </c>
      <c r="J5256" s="12">
        <v>1</v>
      </c>
      <c r="K5256" s="16">
        <v>43023</v>
      </c>
      <c r="L5256" s="86">
        <f>(Tabla2[[#This Row],[release_year]]-'VARIANZA Y DES. EST'!$L$11)^2</f>
        <v>0.67207602404598188</v>
      </c>
      <c r="M5256" s="12">
        <v>2015</v>
      </c>
      <c r="N5256" s="9" t="s">
        <v>35</v>
      </c>
      <c r="O5256" s="9" t="s">
        <v>19849</v>
      </c>
      <c r="P5256" s="12">
        <v>126</v>
      </c>
      <c r="Q5256" s="12">
        <v>126</v>
      </c>
      <c r="R5256" s="12">
        <v>698.80935435084609</v>
      </c>
      <c r="S5256" s="12" t="s">
        <v>28</v>
      </c>
      <c r="T5256" s="9" t="s">
        <v>70</v>
      </c>
      <c r="U5256" s="9" t="s">
        <v>45</v>
      </c>
      <c r="V5256" s="9" t="s">
        <v>70</v>
      </c>
      <c r="W5256" s="14">
        <v>2</v>
      </c>
    </row>
    <row r="5257" spans="1:23" x14ac:dyDescent="0.25">
      <c r="A5257" s="8">
        <v>6419</v>
      </c>
      <c r="B5257" s="9" t="s">
        <v>19973</v>
      </c>
      <c r="C5257" s="9" t="s">
        <v>22</v>
      </c>
      <c r="D5257" s="9" t="s">
        <v>19974</v>
      </c>
      <c r="E5257" s="9" t="s">
        <v>19975</v>
      </c>
      <c r="F5257" s="18" t="s">
        <v>19976</v>
      </c>
      <c r="G5257" s="12">
        <v>10</v>
      </c>
      <c r="H5257" s="9" t="s">
        <v>518</v>
      </c>
      <c r="I5257" s="9" t="s">
        <v>518</v>
      </c>
      <c r="J5257" s="12">
        <v>1</v>
      </c>
      <c r="K5257" s="13">
        <v>43282</v>
      </c>
      <c r="L5257" s="86">
        <f>(Tabla2[[#This Row],[release_year]]-'VARIANZA Y DES. EST'!$L$11)^2</f>
        <v>7.9512857435875226</v>
      </c>
      <c r="M5257" s="12">
        <v>2017</v>
      </c>
      <c r="N5257" s="9" t="s">
        <v>82</v>
      </c>
      <c r="O5257" s="9" t="s">
        <v>19849</v>
      </c>
      <c r="P5257" s="12">
        <v>126</v>
      </c>
      <c r="Q5257" s="12">
        <v>126</v>
      </c>
      <c r="R5257" s="12">
        <v>698.80935435084609</v>
      </c>
      <c r="S5257" s="12" t="s">
        <v>28</v>
      </c>
      <c r="T5257" s="9" t="s">
        <v>2492</v>
      </c>
      <c r="U5257" s="9" t="s">
        <v>95</v>
      </c>
      <c r="V5257" s="9" t="s">
        <v>2492</v>
      </c>
      <c r="W5257" s="14">
        <v>3</v>
      </c>
    </row>
    <row r="5258" spans="1:23" x14ac:dyDescent="0.25">
      <c r="A5258" s="8">
        <v>6439</v>
      </c>
      <c r="B5258" s="9" t="s">
        <v>19977</v>
      </c>
      <c r="C5258" s="9" t="s">
        <v>22</v>
      </c>
      <c r="D5258" s="9" t="s">
        <v>19978</v>
      </c>
      <c r="E5258" s="9" t="s">
        <v>19979</v>
      </c>
      <c r="F5258" s="9" t="s">
        <v>19980</v>
      </c>
      <c r="G5258" s="12">
        <v>1</v>
      </c>
      <c r="H5258" s="9" t="s">
        <v>518</v>
      </c>
      <c r="I5258" s="9" t="s">
        <v>518</v>
      </c>
      <c r="J5258" s="12">
        <v>1</v>
      </c>
      <c r="K5258" s="13">
        <v>43405</v>
      </c>
      <c r="L5258" s="86">
        <f>(Tabla2[[#This Row],[release_year]]-'VARIANZA Y DES. EST'!$L$11)^2</f>
        <v>3.2471164275211517E-2</v>
      </c>
      <c r="M5258" s="12">
        <v>2014</v>
      </c>
      <c r="N5258" s="9" t="s">
        <v>82</v>
      </c>
      <c r="O5258" s="9" t="s">
        <v>19849</v>
      </c>
      <c r="P5258" s="12">
        <v>126</v>
      </c>
      <c r="Q5258" s="12">
        <v>126</v>
      </c>
      <c r="R5258" s="12">
        <v>698.80935435084609</v>
      </c>
      <c r="S5258" s="12" t="s">
        <v>28</v>
      </c>
      <c r="T5258" s="9" t="s">
        <v>10974</v>
      </c>
      <c r="U5258" s="9" t="s">
        <v>45</v>
      </c>
      <c r="V5258" s="9" t="s">
        <v>10974</v>
      </c>
      <c r="W5258" s="14">
        <v>3</v>
      </c>
    </row>
    <row r="5259" spans="1:23" x14ac:dyDescent="0.25">
      <c r="A5259" s="8">
        <v>6959</v>
      </c>
      <c r="B5259" s="9" t="s">
        <v>19981</v>
      </c>
      <c r="C5259" s="9" t="s">
        <v>22</v>
      </c>
      <c r="D5259" s="9" t="s">
        <v>19982</v>
      </c>
      <c r="E5259" s="9" t="s">
        <v>2213</v>
      </c>
      <c r="F5259" s="9" t="s">
        <v>19983</v>
      </c>
      <c r="G5259" s="12">
        <v>8</v>
      </c>
      <c r="H5259" s="9" t="s">
        <v>25</v>
      </c>
      <c r="I5259" s="9" t="s">
        <v>25</v>
      </c>
      <c r="J5259" s="12">
        <v>1</v>
      </c>
      <c r="K5259" s="13">
        <v>43310</v>
      </c>
      <c r="L5259" s="86">
        <f>(Tabla2[[#This Row],[release_year]]-'VARIANZA Y DES. EST'!$L$11)^2</f>
        <v>1.3928663045044412</v>
      </c>
      <c r="M5259" s="12">
        <v>2013</v>
      </c>
      <c r="N5259" s="9" t="s">
        <v>1991</v>
      </c>
      <c r="O5259" s="9" t="s">
        <v>19849</v>
      </c>
      <c r="P5259" s="12">
        <v>126</v>
      </c>
      <c r="Q5259" s="12">
        <v>126</v>
      </c>
      <c r="R5259" s="12">
        <v>698.80935435084609</v>
      </c>
      <c r="S5259" s="12" t="s">
        <v>28</v>
      </c>
      <c r="T5259" s="9" t="s">
        <v>11730</v>
      </c>
      <c r="U5259" s="9" t="s">
        <v>45</v>
      </c>
      <c r="V5259" s="9" t="s">
        <v>11730</v>
      </c>
      <c r="W5259" s="14">
        <v>3</v>
      </c>
    </row>
    <row r="5260" spans="1:23" x14ac:dyDescent="0.25">
      <c r="A5260" s="8">
        <v>6989</v>
      </c>
      <c r="B5260" s="9" t="s">
        <v>19984</v>
      </c>
      <c r="C5260" s="9" t="s">
        <v>22</v>
      </c>
      <c r="D5260" s="9" t="s">
        <v>19985</v>
      </c>
      <c r="E5260" s="9" t="s">
        <v>19986</v>
      </c>
      <c r="F5260" s="18" t="s">
        <v>19987</v>
      </c>
      <c r="G5260" s="12">
        <v>6</v>
      </c>
      <c r="H5260" s="9" t="s">
        <v>518</v>
      </c>
      <c r="I5260" s="9" t="s">
        <v>518</v>
      </c>
      <c r="J5260" s="12">
        <v>1</v>
      </c>
      <c r="K5260" s="13">
        <v>43221</v>
      </c>
      <c r="L5260" s="86">
        <f>(Tabla2[[#This Row],[release_year]]-'VARIANZA Y DES. EST'!$L$11)^2</f>
        <v>7.9512857435875226</v>
      </c>
      <c r="M5260" s="12">
        <v>2017</v>
      </c>
      <c r="N5260" s="9" t="s">
        <v>35</v>
      </c>
      <c r="O5260" s="9" t="s">
        <v>19849</v>
      </c>
      <c r="P5260" s="12">
        <v>126</v>
      </c>
      <c r="Q5260" s="12">
        <v>126</v>
      </c>
      <c r="R5260" s="12">
        <v>698.80935435084609</v>
      </c>
      <c r="S5260" s="12" t="s">
        <v>28</v>
      </c>
      <c r="T5260" s="9" t="s">
        <v>70</v>
      </c>
      <c r="U5260" s="9" t="s">
        <v>45</v>
      </c>
      <c r="V5260" s="9" t="s">
        <v>70</v>
      </c>
      <c r="W5260" s="14">
        <v>2</v>
      </c>
    </row>
    <row r="5261" spans="1:23" x14ac:dyDescent="0.25">
      <c r="A5261" s="8">
        <v>7239</v>
      </c>
      <c r="B5261" s="9" t="s">
        <v>19988</v>
      </c>
      <c r="C5261" s="9" t="s">
        <v>22</v>
      </c>
      <c r="D5261" s="9" t="s">
        <v>19989</v>
      </c>
      <c r="E5261" s="18" t="s">
        <v>19990</v>
      </c>
      <c r="F5261" s="9" t="s">
        <v>19991</v>
      </c>
      <c r="G5261" s="12">
        <v>7</v>
      </c>
      <c r="H5261" s="9" t="s">
        <v>518</v>
      </c>
      <c r="I5261" s="9" t="s">
        <v>518</v>
      </c>
      <c r="J5261" s="12">
        <v>1</v>
      </c>
      <c r="K5261" s="16">
        <v>43830</v>
      </c>
      <c r="L5261" s="86">
        <f>(Tabla2[[#This Row],[release_year]]-'VARIANZA Y DES. EST'!$L$11)^2</f>
        <v>7.9512857435875226</v>
      </c>
      <c r="M5261" s="12">
        <v>2017</v>
      </c>
      <c r="N5261" s="9" t="s">
        <v>76</v>
      </c>
      <c r="O5261" s="9" t="s">
        <v>19849</v>
      </c>
      <c r="P5261" s="12">
        <v>126</v>
      </c>
      <c r="Q5261" s="12">
        <v>126</v>
      </c>
      <c r="R5261" s="12">
        <v>698.80935435084609</v>
      </c>
      <c r="S5261" s="12" t="s">
        <v>28</v>
      </c>
      <c r="T5261" s="9" t="s">
        <v>118</v>
      </c>
      <c r="U5261" s="9" t="s">
        <v>45</v>
      </c>
      <c r="V5261" s="9" t="s">
        <v>118</v>
      </c>
      <c r="W5261" s="14">
        <v>3</v>
      </c>
    </row>
    <row r="5262" spans="1:23" x14ac:dyDescent="0.25">
      <c r="A5262" s="8">
        <v>7691</v>
      </c>
      <c r="B5262" s="9" t="s">
        <v>19992</v>
      </c>
      <c r="C5262" s="9" t="s">
        <v>22</v>
      </c>
      <c r="D5262" s="9" t="s">
        <v>19993</v>
      </c>
      <c r="E5262" s="9" t="s">
        <v>19522</v>
      </c>
      <c r="F5262" s="9" t="s">
        <v>19994</v>
      </c>
      <c r="G5262" s="12">
        <v>10</v>
      </c>
      <c r="H5262" s="9" t="s">
        <v>25</v>
      </c>
      <c r="I5262" s="9" t="s">
        <v>25</v>
      </c>
      <c r="J5262" s="12">
        <v>1</v>
      </c>
      <c r="K5262" s="13">
        <v>43556</v>
      </c>
      <c r="L5262" s="86">
        <f>(Tabla2[[#This Row],[release_year]]-'VARIANZA Y DES. EST'!$L$11)^2</f>
        <v>51.555237145879822</v>
      </c>
      <c r="M5262" s="12">
        <v>2007</v>
      </c>
      <c r="N5262" s="9" t="s">
        <v>43</v>
      </c>
      <c r="O5262" s="9" t="s">
        <v>19849</v>
      </c>
      <c r="P5262" s="12">
        <v>126</v>
      </c>
      <c r="Q5262" s="12">
        <v>126</v>
      </c>
      <c r="R5262" s="12">
        <v>698.80935435084609</v>
      </c>
      <c r="S5262" s="12" t="s">
        <v>28</v>
      </c>
      <c r="T5262" s="9" t="s">
        <v>4008</v>
      </c>
      <c r="U5262" s="9" t="s">
        <v>45</v>
      </c>
      <c r="V5262" s="9" t="s">
        <v>4008</v>
      </c>
      <c r="W5262" s="14">
        <v>2</v>
      </c>
    </row>
    <row r="5263" spans="1:23" x14ac:dyDescent="0.25">
      <c r="A5263" s="8">
        <v>7736</v>
      </c>
      <c r="B5263" s="9" t="s">
        <v>19995</v>
      </c>
      <c r="C5263" s="9" t="s">
        <v>22</v>
      </c>
      <c r="D5263" s="9" t="s">
        <v>19996</v>
      </c>
      <c r="E5263" s="9" t="s">
        <v>7192</v>
      </c>
      <c r="F5263" s="9" t="s">
        <v>19997</v>
      </c>
      <c r="G5263" s="12">
        <v>10</v>
      </c>
      <c r="H5263" s="9" t="s">
        <v>25</v>
      </c>
      <c r="I5263" s="9" t="s">
        <v>25</v>
      </c>
      <c r="J5263" s="12">
        <v>1</v>
      </c>
      <c r="K5263" s="13">
        <v>43647</v>
      </c>
      <c r="L5263" s="86">
        <f>(Tabla2[[#This Row],[release_year]]-'VARIANZA Y DES. EST'!$L$11)^2</f>
        <v>448.60076910908901</v>
      </c>
      <c r="M5263" s="12">
        <v>1993</v>
      </c>
      <c r="N5263" s="9" t="s">
        <v>43</v>
      </c>
      <c r="O5263" s="9" t="s">
        <v>19849</v>
      </c>
      <c r="P5263" s="12">
        <v>126</v>
      </c>
      <c r="Q5263" s="12">
        <v>126</v>
      </c>
      <c r="R5263" s="12">
        <v>698.80935435084609</v>
      </c>
      <c r="S5263" s="12" t="s">
        <v>28</v>
      </c>
      <c r="T5263" s="9" t="s">
        <v>19998</v>
      </c>
      <c r="U5263" s="9" t="s">
        <v>151</v>
      </c>
      <c r="V5263" s="9" t="s">
        <v>19998</v>
      </c>
      <c r="W5263" s="14">
        <v>3</v>
      </c>
    </row>
    <row r="5264" spans="1:23" x14ac:dyDescent="0.25">
      <c r="A5264" s="8">
        <v>7834</v>
      </c>
      <c r="B5264" s="9" t="s">
        <v>19999</v>
      </c>
      <c r="C5264" s="9" t="s">
        <v>22</v>
      </c>
      <c r="D5264" s="9" t="s">
        <v>20000</v>
      </c>
      <c r="E5264" s="9" t="s">
        <v>20001</v>
      </c>
      <c r="F5264" s="9" t="s">
        <v>20002</v>
      </c>
      <c r="G5264" s="12">
        <v>6</v>
      </c>
      <c r="H5264" s="9" t="s">
        <v>131</v>
      </c>
      <c r="I5264" s="9" t="s">
        <v>131</v>
      </c>
      <c r="J5264" s="12">
        <v>1</v>
      </c>
      <c r="K5264" s="13">
        <v>43313</v>
      </c>
      <c r="L5264" s="86">
        <f>(Tabla2[[#This Row],[release_year]]-'VARIANZA Y DES. EST'!$L$11)^2</f>
        <v>7.9512857435875226</v>
      </c>
      <c r="M5264" s="12">
        <v>2017</v>
      </c>
      <c r="N5264" s="9" t="s">
        <v>35</v>
      </c>
      <c r="O5264" s="9" t="s">
        <v>19849</v>
      </c>
      <c r="P5264" s="12">
        <v>126</v>
      </c>
      <c r="Q5264" s="12">
        <v>126</v>
      </c>
      <c r="R5264" s="12">
        <v>698.80935435084609</v>
      </c>
      <c r="S5264" s="12" t="s">
        <v>28</v>
      </c>
      <c r="T5264" s="9" t="s">
        <v>8706</v>
      </c>
      <c r="U5264" s="9" t="s">
        <v>45</v>
      </c>
      <c r="V5264" s="9" t="s">
        <v>8706</v>
      </c>
      <c r="W5264" s="14">
        <v>3</v>
      </c>
    </row>
    <row r="5265" spans="1:23" x14ac:dyDescent="0.25">
      <c r="A5265" s="8">
        <v>7939</v>
      </c>
      <c r="B5265" s="9" t="s">
        <v>20003</v>
      </c>
      <c r="C5265" s="9" t="s">
        <v>22</v>
      </c>
      <c r="D5265" s="9" t="s">
        <v>20004</v>
      </c>
      <c r="E5265" s="9" t="s">
        <v>8493</v>
      </c>
      <c r="F5265" s="9" t="s">
        <v>20005</v>
      </c>
      <c r="G5265" s="12">
        <v>7</v>
      </c>
      <c r="H5265" s="9" t="s">
        <v>518</v>
      </c>
      <c r="I5265" s="9" t="s">
        <v>518</v>
      </c>
      <c r="J5265" s="12">
        <v>1</v>
      </c>
      <c r="K5265" s="13">
        <v>43146</v>
      </c>
      <c r="L5265" s="86">
        <f>(Tabla2[[#This Row],[release_year]]-'VARIANZA Y DES. EST'!$L$11)^2</f>
        <v>84.276027426338274</v>
      </c>
      <c r="M5265" s="12">
        <v>2005</v>
      </c>
      <c r="N5265" s="9" t="s">
        <v>35</v>
      </c>
      <c r="O5265" s="9" t="s">
        <v>19849</v>
      </c>
      <c r="P5265" s="12">
        <v>126</v>
      </c>
      <c r="Q5265" s="12">
        <v>126</v>
      </c>
      <c r="R5265" s="12">
        <v>698.80935435084609</v>
      </c>
      <c r="S5265" s="12" t="s">
        <v>28</v>
      </c>
      <c r="T5265" s="9" t="s">
        <v>70</v>
      </c>
      <c r="U5265" s="9" t="s">
        <v>45</v>
      </c>
      <c r="V5265" s="9" t="s">
        <v>70</v>
      </c>
      <c r="W5265" s="14">
        <v>2</v>
      </c>
    </row>
    <row r="5266" spans="1:23" x14ac:dyDescent="0.25">
      <c r="A5266" s="8">
        <v>7950</v>
      </c>
      <c r="B5266" s="9" t="s">
        <v>20006</v>
      </c>
      <c r="C5266" s="9" t="s">
        <v>22</v>
      </c>
      <c r="D5266" s="9" t="s">
        <v>20007</v>
      </c>
      <c r="E5266" s="18" t="s">
        <v>17752</v>
      </c>
      <c r="F5266" s="9" t="s">
        <v>20008</v>
      </c>
      <c r="G5266" s="12">
        <v>24</v>
      </c>
      <c r="H5266" s="9" t="s">
        <v>25</v>
      </c>
      <c r="I5266" s="9" t="s">
        <v>15060</v>
      </c>
      <c r="J5266" s="12">
        <v>3</v>
      </c>
      <c r="K5266" s="13">
        <v>43526</v>
      </c>
      <c r="L5266" s="86">
        <f>(Tabla2[[#This Row],[release_year]]-'VARIANZA Y DES. EST'!$L$11)^2</f>
        <v>1.3928663045044412</v>
      </c>
      <c r="M5266" s="12">
        <v>2013</v>
      </c>
      <c r="N5266" s="9" t="s">
        <v>43</v>
      </c>
      <c r="O5266" s="9" t="s">
        <v>19849</v>
      </c>
      <c r="P5266" s="12">
        <v>126</v>
      </c>
      <c r="Q5266" s="12">
        <v>126</v>
      </c>
      <c r="R5266" s="12">
        <v>698.80935435084609</v>
      </c>
      <c r="S5266" s="12" t="s">
        <v>28</v>
      </c>
      <c r="T5266" s="9" t="s">
        <v>635</v>
      </c>
      <c r="U5266" s="9" t="s">
        <v>95</v>
      </c>
      <c r="V5266" s="9" t="s">
        <v>635</v>
      </c>
      <c r="W5266" s="14">
        <v>2</v>
      </c>
    </row>
    <row r="5267" spans="1:23" x14ac:dyDescent="0.25">
      <c r="A5267" s="8">
        <v>8241</v>
      </c>
      <c r="B5267" s="9" t="s">
        <v>20009</v>
      </c>
      <c r="C5267" s="9" t="s">
        <v>22</v>
      </c>
      <c r="D5267" s="9" t="s">
        <v>20010</v>
      </c>
      <c r="E5267" s="9" t="s">
        <v>20011</v>
      </c>
      <c r="F5267" s="9" t="s">
        <v>20012</v>
      </c>
      <c r="G5267" s="12">
        <v>9</v>
      </c>
      <c r="H5267" s="9" t="s">
        <v>116</v>
      </c>
      <c r="I5267" s="9" t="s">
        <v>116</v>
      </c>
      <c r="J5267" s="12">
        <v>1</v>
      </c>
      <c r="K5267" s="13">
        <v>43629</v>
      </c>
      <c r="L5267" s="86">
        <f>(Tabla2[[#This Row],[release_year]]-'VARIANZA Y DES. EST'!$L$11)^2</f>
        <v>7.9512857435875226</v>
      </c>
      <c r="M5267" s="12">
        <v>2017</v>
      </c>
      <c r="N5267" s="9" t="s">
        <v>76</v>
      </c>
      <c r="O5267" s="9" t="s">
        <v>19849</v>
      </c>
      <c r="P5267" s="12">
        <v>126</v>
      </c>
      <c r="Q5267" s="12">
        <v>126</v>
      </c>
      <c r="R5267" s="12">
        <v>698.80935435084609</v>
      </c>
      <c r="S5267" s="12" t="s">
        <v>28</v>
      </c>
      <c r="T5267" s="9" t="s">
        <v>2930</v>
      </c>
      <c r="U5267" s="9" t="s">
        <v>38</v>
      </c>
      <c r="V5267" s="9" t="s">
        <v>2930</v>
      </c>
      <c r="W5267" s="14">
        <v>3</v>
      </c>
    </row>
    <row r="5268" spans="1:23" x14ac:dyDescent="0.25">
      <c r="A5268" s="8">
        <v>13</v>
      </c>
      <c r="B5268" s="9" t="s">
        <v>20013</v>
      </c>
      <c r="C5268" s="9" t="s">
        <v>22</v>
      </c>
      <c r="D5268" s="9" t="s">
        <v>20014</v>
      </c>
      <c r="E5268" s="9" t="s">
        <v>20015</v>
      </c>
      <c r="F5268" s="9" t="s">
        <v>20016</v>
      </c>
      <c r="G5268" s="12">
        <v>11</v>
      </c>
      <c r="H5268" s="9" t="s">
        <v>184</v>
      </c>
      <c r="I5268" s="9" t="s">
        <v>20017</v>
      </c>
      <c r="J5268" s="12">
        <v>2</v>
      </c>
      <c r="K5268" s="13">
        <v>44462</v>
      </c>
      <c r="L5268" s="86">
        <f>(Tabla2[[#This Row],[release_year]]-'VARIANZA Y DES. EST'!$L$11)^2</f>
        <v>46.509705182670608</v>
      </c>
      <c r="M5268" s="12">
        <v>2021</v>
      </c>
      <c r="N5268" s="9" t="s">
        <v>76</v>
      </c>
      <c r="O5268" s="9" t="s">
        <v>20018</v>
      </c>
      <c r="P5268" s="12">
        <v>127</v>
      </c>
      <c r="Q5268" s="12">
        <v>127</v>
      </c>
      <c r="R5268" s="12">
        <v>752.67935924401206</v>
      </c>
      <c r="S5268" s="12" t="s">
        <v>28</v>
      </c>
      <c r="T5268" s="9" t="s">
        <v>70</v>
      </c>
      <c r="U5268" s="9" t="s">
        <v>45</v>
      </c>
      <c r="V5268" s="9" t="s">
        <v>70</v>
      </c>
      <c r="W5268" s="14">
        <v>2</v>
      </c>
    </row>
    <row r="5269" spans="1:23" x14ac:dyDescent="0.25">
      <c r="A5269" s="8">
        <v>193</v>
      </c>
      <c r="B5269" s="9" t="s">
        <v>20019</v>
      </c>
      <c r="C5269" s="9" t="s">
        <v>22</v>
      </c>
      <c r="D5269" s="9" t="s">
        <v>20020</v>
      </c>
      <c r="E5269" s="9" t="s">
        <v>12856</v>
      </c>
      <c r="F5269" s="9" t="s">
        <v>20021</v>
      </c>
      <c r="G5269" s="12">
        <v>7</v>
      </c>
      <c r="H5269" s="9" t="s">
        <v>518</v>
      </c>
      <c r="I5269" s="9" t="s">
        <v>518</v>
      </c>
      <c r="J5269" s="12">
        <v>1</v>
      </c>
      <c r="K5269" s="13">
        <v>44435</v>
      </c>
      <c r="L5269" s="86">
        <f>(Tabla2[[#This Row],[release_year]]-'VARIANZA Y DES. EST'!$L$11)^2</f>
        <v>38.194842005650592</v>
      </c>
      <c r="M5269" s="12">
        <v>2008</v>
      </c>
      <c r="N5269" s="9" t="s">
        <v>35</v>
      </c>
      <c r="O5269" s="9" t="s">
        <v>20018</v>
      </c>
      <c r="P5269" s="12">
        <v>127</v>
      </c>
      <c r="Q5269" s="12">
        <v>127</v>
      </c>
      <c r="R5269" s="12">
        <v>752.67935924401206</v>
      </c>
      <c r="S5269" s="12" t="s">
        <v>28</v>
      </c>
      <c r="T5269" s="9" t="s">
        <v>4337</v>
      </c>
      <c r="U5269" s="9" t="s">
        <v>38</v>
      </c>
      <c r="V5269" s="9" t="s">
        <v>4337</v>
      </c>
      <c r="W5269" s="14">
        <v>3</v>
      </c>
    </row>
    <row r="5270" spans="1:23" x14ac:dyDescent="0.25">
      <c r="A5270" s="8">
        <v>283</v>
      </c>
      <c r="B5270" s="9" t="s">
        <v>20022</v>
      </c>
      <c r="C5270" s="9" t="s">
        <v>22</v>
      </c>
      <c r="D5270" s="9" t="s">
        <v>20023</v>
      </c>
      <c r="E5270" s="9" t="s">
        <v>20024</v>
      </c>
      <c r="F5270" s="9" t="s">
        <v>20025</v>
      </c>
      <c r="G5270" s="12">
        <v>15</v>
      </c>
      <c r="H5270" s="9" t="s">
        <v>468</v>
      </c>
      <c r="I5270" s="9" t="s">
        <v>468</v>
      </c>
      <c r="J5270" s="12">
        <v>1</v>
      </c>
      <c r="K5270" s="13">
        <v>44419</v>
      </c>
      <c r="L5270" s="86">
        <f>(Tabla2[[#This Row],[release_year]]-'VARIANZA Y DES. EST'!$L$11)^2</f>
        <v>33.870100322899837</v>
      </c>
      <c r="M5270" s="12">
        <v>2020</v>
      </c>
      <c r="N5270" s="9" t="s">
        <v>76</v>
      </c>
      <c r="O5270" s="9" t="s">
        <v>20018</v>
      </c>
      <c r="P5270" s="12">
        <v>127</v>
      </c>
      <c r="Q5270" s="12">
        <v>127</v>
      </c>
      <c r="R5270" s="12">
        <v>752.67935924401206</v>
      </c>
      <c r="S5270" s="12" t="s">
        <v>28</v>
      </c>
      <c r="T5270" s="9" t="s">
        <v>118</v>
      </c>
      <c r="U5270" s="9" t="s">
        <v>45</v>
      </c>
      <c r="V5270" s="9" t="s">
        <v>118</v>
      </c>
      <c r="W5270" s="14">
        <v>3</v>
      </c>
    </row>
    <row r="5271" spans="1:23" x14ac:dyDescent="0.25">
      <c r="A5271" s="8">
        <v>602</v>
      </c>
      <c r="B5271" s="9" t="s">
        <v>20026</v>
      </c>
      <c r="C5271" s="9" t="s">
        <v>22</v>
      </c>
      <c r="D5271" s="9" t="s">
        <v>20027</v>
      </c>
      <c r="E5271" s="9" t="s">
        <v>14324</v>
      </c>
      <c r="F5271" s="9" t="s">
        <v>20028</v>
      </c>
      <c r="G5271" s="12">
        <v>8</v>
      </c>
      <c r="H5271" s="9" t="s">
        <v>25</v>
      </c>
      <c r="I5271" s="9" t="s">
        <v>25</v>
      </c>
      <c r="J5271" s="12">
        <v>1</v>
      </c>
      <c r="K5271" s="13">
        <v>44378</v>
      </c>
      <c r="L5271" s="86">
        <f>(Tabla2[[#This Row],[release_year]]-'VARIANZA Y DES. EST'!$L$11)^2</f>
        <v>910.84432537115208</v>
      </c>
      <c r="M5271" s="12">
        <v>1984</v>
      </c>
      <c r="N5271" s="9" t="s">
        <v>99</v>
      </c>
      <c r="O5271" s="9" t="s">
        <v>20018</v>
      </c>
      <c r="P5271" s="12">
        <v>127</v>
      </c>
      <c r="Q5271" s="12">
        <v>127</v>
      </c>
      <c r="R5271" s="12">
        <v>752.67935924401206</v>
      </c>
      <c r="S5271" s="12" t="s">
        <v>28</v>
      </c>
      <c r="T5271" s="9" t="s">
        <v>17999</v>
      </c>
      <c r="U5271" s="9" t="s">
        <v>38</v>
      </c>
      <c r="V5271" s="9" t="s">
        <v>17999</v>
      </c>
      <c r="W5271" s="14">
        <v>3</v>
      </c>
    </row>
    <row r="5272" spans="1:23" x14ac:dyDescent="0.25">
      <c r="A5272" s="8">
        <v>819</v>
      </c>
      <c r="B5272" s="9" t="s">
        <v>20029</v>
      </c>
      <c r="C5272" s="9" t="s">
        <v>22</v>
      </c>
      <c r="D5272" s="9" t="s">
        <v>20030</v>
      </c>
      <c r="E5272" s="9" t="s">
        <v>16045</v>
      </c>
      <c r="F5272" s="9" t="s">
        <v>20031</v>
      </c>
      <c r="G5272" s="12">
        <v>14</v>
      </c>
      <c r="H5272" s="9" t="s">
        <v>25</v>
      </c>
      <c r="I5272" s="9" t="s">
        <v>25</v>
      </c>
      <c r="J5272" s="12">
        <v>1</v>
      </c>
      <c r="K5272" s="13">
        <v>44349</v>
      </c>
      <c r="L5272" s="86">
        <f>(Tabla2[[#This Row],[release_year]]-'VARIANZA Y DES. EST'!$L$11)^2</f>
        <v>330.51958368840133</v>
      </c>
      <c r="M5272" s="12">
        <v>1996</v>
      </c>
      <c r="N5272" s="9" t="s">
        <v>43</v>
      </c>
      <c r="O5272" s="9" t="s">
        <v>20018</v>
      </c>
      <c r="P5272" s="12">
        <v>127</v>
      </c>
      <c r="Q5272" s="12">
        <v>127</v>
      </c>
      <c r="R5272" s="12">
        <v>752.67935924401206</v>
      </c>
      <c r="S5272" s="12" t="s">
        <v>28</v>
      </c>
      <c r="T5272" s="9" t="s">
        <v>5279</v>
      </c>
      <c r="U5272" s="9" t="s">
        <v>95</v>
      </c>
      <c r="V5272" s="9" t="s">
        <v>5279</v>
      </c>
      <c r="W5272" s="14">
        <v>3</v>
      </c>
    </row>
    <row r="5273" spans="1:23" x14ac:dyDescent="0.25">
      <c r="A5273" s="8">
        <v>948</v>
      </c>
      <c r="B5273" s="9" t="s">
        <v>20032</v>
      </c>
      <c r="C5273" s="9" t="s">
        <v>22</v>
      </c>
      <c r="D5273" s="9" t="s">
        <v>20033</v>
      </c>
      <c r="E5273" s="9" t="s">
        <v>20034</v>
      </c>
      <c r="F5273" s="9" t="s">
        <v>20035</v>
      </c>
      <c r="G5273" s="12">
        <v>9</v>
      </c>
      <c r="H5273" s="9" t="s">
        <v>25</v>
      </c>
      <c r="I5273" s="9" t="s">
        <v>11352</v>
      </c>
      <c r="J5273" s="12">
        <v>3</v>
      </c>
      <c r="K5273" s="13">
        <v>44317</v>
      </c>
      <c r="L5273" s="86">
        <f>(Tabla2[[#This Row],[release_year]]-'VARIANZA Y DES. EST'!$L$11)^2</f>
        <v>26.834446865421359</v>
      </c>
      <c r="M5273" s="12">
        <v>2009</v>
      </c>
      <c r="N5273" s="9" t="s">
        <v>43</v>
      </c>
      <c r="O5273" s="9" t="s">
        <v>20018</v>
      </c>
      <c r="P5273" s="12">
        <v>127</v>
      </c>
      <c r="Q5273" s="12">
        <v>127</v>
      </c>
      <c r="R5273" s="12">
        <v>752.67935924401206</v>
      </c>
      <c r="S5273" s="12" t="s">
        <v>28</v>
      </c>
      <c r="T5273" s="9" t="s">
        <v>2709</v>
      </c>
      <c r="U5273" s="9" t="s">
        <v>45</v>
      </c>
      <c r="V5273" s="9" t="s">
        <v>2709</v>
      </c>
      <c r="W5273" s="14">
        <v>2</v>
      </c>
    </row>
    <row r="5274" spans="1:23" x14ac:dyDescent="0.25">
      <c r="A5274" s="8">
        <v>977</v>
      </c>
      <c r="B5274" s="9" t="s">
        <v>20036</v>
      </c>
      <c r="C5274" s="9" t="s">
        <v>22</v>
      </c>
      <c r="D5274" s="9" t="s">
        <v>20037</v>
      </c>
      <c r="E5274" s="9" t="s">
        <v>7032</v>
      </c>
      <c r="F5274" s="9" t="s">
        <v>20038</v>
      </c>
      <c r="G5274" s="12">
        <v>10</v>
      </c>
      <c r="H5274" s="9" t="s">
        <v>7034</v>
      </c>
      <c r="I5274" s="9" t="s">
        <v>7034</v>
      </c>
      <c r="J5274" s="12">
        <v>1</v>
      </c>
      <c r="K5274" s="13">
        <v>44309</v>
      </c>
      <c r="L5274" s="86">
        <f>(Tabla2[[#This Row],[release_year]]-'VARIANZA Y DES. EST'!$L$11)^2</f>
        <v>7.9512857435875226</v>
      </c>
      <c r="M5274" s="12">
        <v>2017</v>
      </c>
      <c r="N5274" s="9" t="s">
        <v>35</v>
      </c>
      <c r="O5274" s="9" t="s">
        <v>20018</v>
      </c>
      <c r="P5274" s="12">
        <v>127</v>
      </c>
      <c r="Q5274" s="12">
        <v>127</v>
      </c>
      <c r="R5274" s="12">
        <v>752.67935924401206</v>
      </c>
      <c r="S5274" s="12" t="s">
        <v>28</v>
      </c>
      <c r="T5274" s="9" t="s">
        <v>859</v>
      </c>
      <c r="U5274" s="9" t="s">
        <v>95</v>
      </c>
      <c r="V5274" s="9" t="s">
        <v>859</v>
      </c>
      <c r="W5274" s="14">
        <v>2</v>
      </c>
    </row>
    <row r="5275" spans="1:23" x14ac:dyDescent="0.25">
      <c r="A5275" s="8">
        <v>1036</v>
      </c>
      <c r="B5275" s="9" t="s">
        <v>20039</v>
      </c>
      <c r="C5275" s="9" t="s">
        <v>22</v>
      </c>
      <c r="D5275" s="9" t="s">
        <v>20040</v>
      </c>
      <c r="E5275" s="9" t="s">
        <v>20041</v>
      </c>
      <c r="F5275" s="9" t="s">
        <v>20042</v>
      </c>
      <c r="G5275" s="12">
        <v>10</v>
      </c>
      <c r="H5275" s="9" t="s">
        <v>1194</v>
      </c>
      <c r="I5275" s="9" t="s">
        <v>20043</v>
      </c>
      <c r="J5275" s="12">
        <v>3</v>
      </c>
      <c r="K5275" s="13">
        <v>44302</v>
      </c>
      <c r="L5275" s="86">
        <f>(Tabla2[[#This Row],[release_year]]-'VARIANZA Y DES. EST'!$L$11)^2</f>
        <v>7.9512857435875226</v>
      </c>
      <c r="M5275" s="12">
        <v>2017</v>
      </c>
      <c r="N5275" s="9" t="s">
        <v>43</v>
      </c>
      <c r="O5275" s="9" t="s">
        <v>20018</v>
      </c>
      <c r="P5275" s="12">
        <v>127</v>
      </c>
      <c r="Q5275" s="12">
        <v>127</v>
      </c>
      <c r="R5275" s="12">
        <v>752.67935924401206</v>
      </c>
      <c r="S5275" s="12" t="s">
        <v>28</v>
      </c>
      <c r="T5275" s="9" t="s">
        <v>45</v>
      </c>
      <c r="U5275" s="9" t="s">
        <v>45</v>
      </c>
      <c r="V5275" s="9" t="s">
        <v>45</v>
      </c>
      <c r="W5275" s="14">
        <v>1</v>
      </c>
    </row>
    <row r="5276" spans="1:23" x14ac:dyDescent="0.25">
      <c r="A5276" s="8">
        <v>1377</v>
      </c>
      <c r="B5276" s="9" t="s">
        <v>20044</v>
      </c>
      <c r="C5276" s="9" t="s">
        <v>22</v>
      </c>
      <c r="D5276" s="9" t="s">
        <v>20045</v>
      </c>
      <c r="E5276" s="18" t="s">
        <v>20046</v>
      </c>
      <c r="F5276" s="9" t="s">
        <v>20047</v>
      </c>
      <c r="G5276" s="12">
        <v>8</v>
      </c>
      <c r="H5276" s="9" t="s">
        <v>518</v>
      </c>
      <c r="I5276" s="9" t="s">
        <v>518</v>
      </c>
      <c r="J5276" s="12">
        <v>1</v>
      </c>
      <c r="K5276" s="13">
        <v>44223</v>
      </c>
      <c r="L5276" s="86">
        <f>(Tabla2[[#This Row],[release_year]]-'VARIANZA Y DES. EST'!$L$11)^2</f>
        <v>33.870100322899837</v>
      </c>
      <c r="M5276" s="12">
        <v>2020</v>
      </c>
      <c r="N5276" s="9" t="s">
        <v>76</v>
      </c>
      <c r="O5276" s="9" t="s">
        <v>20018</v>
      </c>
      <c r="P5276" s="12">
        <v>127</v>
      </c>
      <c r="Q5276" s="12">
        <v>127</v>
      </c>
      <c r="R5276" s="12">
        <v>752.67935924401206</v>
      </c>
      <c r="S5276" s="12" t="s">
        <v>28</v>
      </c>
      <c r="T5276" s="9" t="s">
        <v>94</v>
      </c>
      <c r="U5276" s="9" t="s">
        <v>95</v>
      </c>
      <c r="V5276" s="9" t="s">
        <v>94</v>
      </c>
      <c r="W5276" s="14">
        <v>3</v>
      </c>
    </row>
    <row r="5277" spans="1:23" x14ac:dyDescent="0.25">
      <c r="A5277" s="8">
        <v>1389</v>
      </c>
      <c r="B5277" s="9" t="s">
        <v>20048</v>
      </c>
      <c r="C5277" s="9" t="s">
        <v>22</v>
      </c>
      <c r="D5277" s="9" t="s">
        <v>20049</v>
      </c>
      <c r="E5277" s="9" t="s">
        <v>20050</v>
      </c>
      <c r="F5277" s="9" t="s">
        <v>20051</v>
      </c>
      <c r="G5277" s="12">
        <v>5</v>
      </c>
      <c r="H5277" s="9" t="s">
        <v>518</v>
      </c>
      <c r="I5277" s="9" t="s">
        <v>2969</v>
      </c>
      <c r="J5277" s="12">
        <v>2</v>
      </c>
      <c r="K5277" s="13">
        <v>44218</v>
      </c>
      <c r="L5277" s="86">
        <f>(Tabla2[[#This Row],[release_year]]-'VARIANZA Y DES. EST'!$L$11)^2</f>
        <v>46.509705182670608</v>
      </c>
      <c r="M5277" s="12">
        <v>2021</v>
      </c>
      <c r="N5277" s="9" t="s">
        <v>1991</v>
      </c>
      <c r="O5277" s="9" t="s">
        <v>20018</v>
      </c>
      <c r="P5277" s="12">
        <v>127</v>
      </c>
      <c r="Q5277" s="12">
        <v>127</v>
      </c>
      <c r="R5277" s="12">
        <v>752.67935924401206</v>
      </c>
      <c r="S5277" s="12" t="s">
        <v>28</v>
      </c>
      <c r="T5277" s="9" t="s">
        <v>45</v>
      </c>
      <c r="U5277" s="9" t="s">
        <v>45</v>
      </c>
      <c r="V5277" s="9" t="s">
        <v>45</v>
      </c>
      <c r="W5277" s="14">
        <v>1</v>
      </c>
    </row>
    <row r="5278" spans="1:23" x14ac:dyDescent="0.25">
      <c r="A5278" s="8">
        <v>1744</v>
      </c>
      <c r="B5278" s="9" t="s">
        <v>20052</v>
      </c>
      <c r="C5278" s="9" t="s">
        <v>22</v>
      </c>
      <c r="D5278" s="9" t="s">
        <v>20053</v>
      </c>
      <c r="E5278" s="9" t="s">
        <v>20054</v>
      </c>
      <c r="F5278" s="9" t="s">
        <v>20055</v>
      </c>
      <c r="G5278" s="12">
        <v>3</v>
      </c>
      <c r="H5278" s="9" t="s">
        <v>34</v>
      </c>
      <c r="I5278" s="9" t="s">
        <v>34</v>
      </c>
      <c r="J5278" s="12">
        <v>1</v>
      </c>
      <c r="K5278" s="13">
        <v>44138</v>
      </c>
      <c r="L5278" s="86">
        <f>(Tabla2[[#This Row],[release_year]]-'VARIANZA Y DES. EST'!$L$11)^2</f>
        <v>33.870100322899837</v>
      </c>
      <c r="M5278" s="12">
        <v>2020</v>
      </c>
      <c r="N5278" s="9" t="s">
        <v>35</v>
      </c>
      <c r="O5278" s="9" t="s">
        <v>20018</v>
      </c>
      <c r="P5278" s="12">
        <v>127</v>
      </c>
      <c r="Q5278" s="12">
        <v>127</v>
      </c>
      <c r="R5278" s="12">
        <v>752.67935924401206</v>
      </c>
      <c r="S5278" s="12" t="s">
        <v>28</v>
      </c>
      <c r="T5278" s="9" t="s">
        <v>70</v>
      </c>
      <c r="U5278" s="9" t="s">
        <v>45</v>
      </c>
      <c r="V5278" s="9" t="s">
        <v>70</v>
      </c>
      <c r="W5278" s="14">
        <v>2</v>
      </c>
    </row>
    <row r="5279" spans="1:23" x14ac:dyDescent="0.25">
      <c r="A5279" s="8">
        <v>1958</v>
      </c>
      <c r="B5279" s="9" t="s">
        <v>20056</v>
      </c>
      <c r="C5279" s="9" t="s">
        <v>22</v>
      </c>
      <c r="D5279" s="9" t="s">
        <v>20057</v>
      </c>
      <c r="E5279" s="9" t="s">
        <v>6253</v>
      </c>
      <c r="F5279" s="18" t="s">
        <v>20058</v>
      </c>
      <c r="G5279" s="12">
        <v>10</v>
      </c>
      <c r="H5279" s="9" t="s">
        <v>25</v>
      </c>
      <c r="I5279" s="9" t="s">
        <v>883</v>
      </c>
      <c r="J5279" s="12">
        <v>2</v>
      </c>
      <c r="K5279" s="13">
        <v>44098</v>
      </c>
      <c r="L5279" s="86">
        <f>(Tabla2[[#This Row],[release_year]]-'VARIANZA Y DES. EST'!$L$11)^2</f>
        <v>10.1136565849629</v>
      </c>
      <c r="M5279" s="12">
        <v>2011</v>
      </c>
      <c r="N5279" s="9" t="s">
        <v>43</v>
      </c>
      <c r="O5279" s="9" t="s">
        <v>20018</v>
      </c>
      <c r="P5279" s="12">
        <v>127</v>
      </c>
      <c r="Q5279" s="12">
        <v>127</v>
      </c>
      <c r="R5279" s="12">
        <v>752.67935924401206</v>
      </c>
      <c r="S5279" s="12" t="s">
        <v>28</v>
      </c>
      <c r="T5279" s="9" t="s">
        <v>20059</v>
      </c>
      <c r="U5279" s="9" t="s">
        <v>38</v>
      </c>
      <c r="V5279" s="9" t="s">
        <v>20059</v>
      </c>
      <c r="W5279" s="14">
        <v>3</v>
      </c>
    </row>
    <row r="5280" spans="1:23" x14ac:dyDescent="0.25">
      <c r="A5280" s="8">
        <v>2021</v>
      </c>
      <c r="B5280" s="9" t="s">
        <v>20060</v>
      </c>
      <c r="C5280" s="9" t="s">
        <v>22</v>
      </c>
      <c r="D5280" s="9" t="s">
        <v>20061</v>
      </c>
      <c r="E5280" s="9" t="s">
        <v>20062</v>
      </c>
      <c r="F5280" s="9" t="s">
        <v>20063</v>
      </c>
      <c r="G5280" s="12">
        <v>3</v>
      </c>
      <c r="H5280" s="9" t="s">
        <v>518</v>
      </c>
      <c r="I5280" s="9" t="s">
        <v>518</v>
      </c>
      <c r="J5280" s="12">
        <v>1</v>
      </c>
      <c r="K5280" s="13">
        <v>44084</v>
      </c>
      <c r="L5280" s="86">
        <f>(Tabla2[[#This Row],[release_year]]-'VARIANZA Y DES. EST'!$L$11)^2</f>
        <v>7.9512857435875226</v>
      </c>
      <c r="M5280" s="12">
        <v>2017</v>
      </c>
      <c r="N5280" s="9" t="s">
        <v>55</v>
      </c>
      <c r="O5280" s="9" t="s">
        <v>20018</v>
      </c>
      <c r="P5280" s="12">
        <v>127</v>
      </c>
      <c r="Q5280" s="12">
        <v>127</v>
      </c>
      <c r="R5280" s="12">
        <v>752.67935924401206</v>
      </c>
      <c r="S5280" s="12" t="s">
        <v>28</v>
      </c>
      <c r="T5280" s="9" t="s">
        <v>6181</v>
      </c>
      <c r="U5280" s="9" t="s">
        <v>30</v>
      </c>
      <c r="V5280" s="9" t="s">
        <v>6181</v>
      </c>
      <c r="W5280" s="14">
        <v>3</v>
      </c>
    </row>
    <row r="5281" spans="1:23" x14ac:dyDescent="0.25">
      <c r="A5281" s="8">
        <v>2272</v>
      </c>
      <c r="B5281" s="9" t="s">
        <v>20064</v>
      </c>
      <c r="C5281" s="9" t="s">
        <v>22</v>
      </c>
      <c r="D5281" s="9" t="s">
        <v>20065</v>
      </c>
      <c r="E5281" s="9" t="s">
        <v>20066</v>
      </c>
      <c r="F5281" s="9" t="s">
        <v>20067</v>
      </c>
      <c r="G5281" s="12">
        <v>8</v>
      </c>
      <c r="H5281" s="9" t="s">
        <v>518</v>
      </c>
      <c r="I5281" s="9" t="s">
        <v>518</v>
      </c>
      <c r="J5281" s="12">
        <v>1</v>
      </c>
      <c r="K5281" s="13">
        <v>44017</v>
      </c>
      <c r="L5281" s="86">
        <f>(Tabla2[[#This Row],[release_year]]-'VARIANZA Y DES. EST'!$L$11)^2</f>
        <v>0.67207602404598188</v>
      </c>
      <c r="M5281" s="12">
        <v>2015</v>
      </c>
      <c r="N5281" s="9" t="s">
        <v>82</v>
      </c>
      <c r="O5281" s="9" t="s">
        <v>20018</v>
      </c>
      <c r="P5281" s="12">
        <v>127</v>
      </c>
      <c r="Q5281" s="12">
        <v>127</v>
      </c>
      <c r="R5281" s="12">
        <v>752.67935924401206</v>
      </c>
      <c r="S5281" s="12" t="s">
        <v>28</v>
      </c>
      <c r="T5281" s="9" t="s">
        <v>2492</v>
      </c>
      <c r="U5281" s="9" t="s">
        <v>95</v>
      </c>
      <c r="V5281" s="9" t="s">
        <v>2492</v>
      </c>
      <c r="W5281" s="14">
        <v>3</v>
      </c>
    </row>
    <row r="5282" spans="1:23" x14ac:dyDescent="0.25">
      <c r="A5282" s="8">
        <v>2861</v>
      </c>
      <c r="B5282" s="9" t="s">
        <v>20068</v>
      </c>
      <c r="C5282" s="9" t="s">
        <v>22</v>
      </c>
      <c r="D5282" s="9" t="s">
        <v>20069</v>
      </c>
      <c r="E5282" s="9" t="s">
        <v>7482</v>
      </c>
      <c r="F5282" s="9" t="s">
        <v>20070</v>
      </c>
      <c r="G5282" s="12">
        <v>19</v>
      </c>
      <c r="H5282" s="9" t="s">
        <v>126</v>
      </c>
      <c r="I5282" s="9" t="s">
        <v>11370</v>
      </c>
      <c r="J5282" s="12">
        <v>3</v>
      </c>
      <c r="K5282" s="13">
        <v>43891</v>
      </c>
      <c r="L5282" s="86">
        <f>(Tabla2[[#This Row],[release_year]]-'VARIANZA Y DES. EST'!$L$11)^2</f>
        <v>10.1136565849629</v>
      </c>
      <c r="M5282" s="12">
        <v>2011</v>
      </c>
      <c r="N5282" s="9" t="s">
        <v>99</v>
      </c>
      <c r="O5282" s="9" t="s">
        <v>20018</v>
      </c>
      <c r="P5282" s="12">
        <v>127</v>
      </c>
      <c r="Q5282" s="12">
        <v>127</v>
      </c>
      <c r="R5282" s="12">
        <v>752.67935924401206</v>
      </c>
      <c r="S5282" s="12" t="s">
        <v>28</v>
      </c>
      <c r="T5282" s="9" t="s">
        <v>51</v>
      </c>
      <c r="U5282" s="9" t="s">
        <v>30</v>
      </c>
      <c r="V5282" s="9" t="s">
        <v>51</v>
      </c>
      <c r="W5282" s="14">
        <v>2</v>
      </c>
    </row>
    <row r="5283" spans="1:23" x14ac:dyDescent="0.25">
      <c r="A5283" s="8">
        <v>3190</v>
      </c>
      <c r="B5283" s="9" t="s">
        <v>20071</v>
      </c>
      <c r="C5283" s="9" t="s">
        <v>22</v>
      </c>
      <c r="D5283" s="9" t="s">
        <v>20072</v>
      </c>
      <c r="E5283" s="9" t="s">
        <v>20073</v>
      </c>
      <c r="F5283" s="9" t="s">
        <v>20074</v>
      </c>
      <c r="G5283" s="12">
        <v>5</v>
      </c>
      <c r="H5283" s="9" t="s">
        <v>518</v>
      </c>
      <c r="I5283" s="9" t="s">
        <v>518</v>
      </c>
      <c r="J5283" s="12">
        <v>1</v>
      </c>
      <c r="K5283" s="13">
        <v>43800</v>
      </c>
      <c r="L5283" s="86">
        <f>(Tabla2[[#This Row],[release_year]]-'VARIANZA Y DES. EST'!$L$11)^2</f>
        <v>23.230495463129063</v>
      </c>
      <c r="M5283" s="12">
        <v>2019</v>
      </c>
      <c r="N5283" s="9" t="s">
        <v>82</v>
      </c>
      <c r="O5283" s="9" t="s">
        <v>20018</v>
      </c>
      <c r="P5283" s="12">
        <v>127</v>
      </c>
      <c r="Q5283" s="12">
        <v>127</v>
      </c>
      <c r="R5283" s="12">
        <v>752.67935924401206</v>
      </c>
      <c r="S5283" s="12" t="s">
        <v>28</v>
      </c>
      <c r="T5283" s="9" t="s">
        <v>3625</v>
      </c>
      <c r="U5283" s="9" t="s">
        <v>95</v>
      </c>
      <c r="V5283" s="9" t="s">
        <v>3625</v>
      </c>
      <c r="W5283" s="14">
        <v>3</v>
      </c>
    </row>
    <row r="5284" spans="1:23" x14ac:dyDescent="0.25">
      <c r="A5284" s="8">
        <v>3375</v>
      </c>
      <c r="B5284" s="9" t="s">
        <v>20075</v>
      </c>
      <c r="C5284" s="9" t="s">
        <v>22</v>
      </c>
      <c r="D5284" s="9" t="s">
        <v>20076</v>
      </c>
      <c r="E5284" s="9" t="s">
        <v>20077</v>
      </c>
      <c r="F5284" s="9"/>
      <c r="G5284" s="12">
        <v>0</v>
      </c>
      <c r="H5284" s="9" t="s">
        <v>25</v>
      </c>
      <c r="I5284" s="9" t="s">
        <v>20078</v>
      </c>
      <c r="J5284" s="12">
        <v>3</v>
      </c>
      <c r="K5284" s="16">
        <v>43763</v>
      </c>
      <c r="L5284" s="86">
        <f>(Tabla2[[#This Row],[release_year]]-'VARIANZA Y DES. EST'!$L$11)^2</f>
        <v>23.230495463129063</v>
      </c>
      <c r="M5284" s="12">
        <v>2019</v>
      </c>
      <c r="N5284" s="9" t="s">
        <v>76</v>
      </c>
      <c r="O5284" s="9" t="s">
        <v>20018</v>
      </c>
      <c r="P5284" s="12">
        <v>127</v>
      </c>
      <c r="Q5284" s="12">
        <v>127</v>
      </c>
      <c r="R5284" s="12">
        <v>752.67935924401206</v>
      </c>
      <c r="S5284" s="12" t="s">
        <v>28</v>
      </c>
      <c r="T5284" s="9" t="s">
        <v>57</v>
      </c>
      <c r="U5284" s="9" t="s">
        <v>57</v>
      </c>
      <c r="V5284" s="9" t="s">
        <v>57</v>
      </c>
      <c r="W5284" s="14">
        <v>1</v>
      </c>
    </row>
    <row r="5285" spans="1:23" x14ac:dyDescent="0.25">
      <c r="A5285" s="8">
        <v>3414</v>
      </c>
      <c r="B5285" s="9" t="s">
        <v>20079</v>
      </c>
      <c r="C5285" s="9" t="s">
        <v>22</v>
      </c>
      <c r="D5285" s="9" t="s">
        <v>20080</v>
      </c>
      <c r="E5285" s="9" t="s">
        <v>20081</v>
      </c>
      <c r="F5285" s="9" t="s">
        <v>20082</v>
      </c>
      <c r="G5285" s="12">
        <v>9</v>
      </c>
      <c r="H5285" s="9" t="s">
        <v>2935</v>
      </c>
      <c r="I5285" s="9" t="s">
        <v>2935</v>
      </c>
      <c r="J5285" s="12">
        <v>1</v>
      </c>
      <c r="K5285" s="16">
        <v>43756</v>
      </c>
      <c r="L5285" s="86">
        <f>(Tabla2[[#This Row],[release_year]]-'VARIANZA Y DES. EST'!$L$11)^2</f>
        <v>7.9512857435875226</v>
      </c>
      <c r="M5285" s="12">
        <v>2017</v>
      </c>
      <c r="N5285" s="9" t="s">
        <v>35</v>
      </c>
      <c r="O5285" s="9" t="s">
        <v>20018</v>
      </c>
      <c r="P5285" s="12">
        <v>127</v>
      </c>
      <c r="Q5285" s="12">
        <v>127</v>
      </c>
      <c r="R5285" s="12">
        <v>752.67935924401206</v>
      </c>
      <c r="S5285" s="12" t="s">
        <v>28</v>
      </c>
      <c r="T5285" s="9" t="s">
        <v>10974</v>
      </c>
      <c r="U5285" s="9" t="s">
        <v>45</v>
      </c>
      <c r="V5285" s="9" t="s">
        <v>10974</v>
      </c>
      <c r="W5285" s="14">
        <v>3</v>
      </c>
    </row>
    <row r="5286" spans="1:23" x14ac:dyDescent="0.25">
      <c r="A5286" s="8">
        <v>3769</v>
      </c>
      <c r="B5286" s="9" t="s">
        <v>20083</v>
      </c>
      <c r="C5286" s="9" t="s">
        <v>22</v>
      </c>
      <c r="D5286" s="9" t="s">
        <v>20084</v>
      </c>
      <c r="E5286" s="9" t="s">
        <v>20085</v>
      </c>
      <c r="F5286" s="9" t="s">
        <v>20086</v>
      </c>
      <c r="G5286" s="12">
        <v>6</v>
      </c>
      <c r="H5286" s="9" t="s">
        <v>518</v>
      </c>
      <c r="I5286" s="9" t="s">
        <v>518</v>
      </c>
      <c r="J5286" s="12">
        <v>1</v>
      </c>
      <c r="K5286" s="13">
        <v>43623</v>
      </c>
      <c r="L5286" s="86">
        <f>(Tabla2[[#This Row],[release_year]]-'VARIANZA Y DES. EST'!$L$11)^2</f>
        <v>14.590890603358293</v>
      </c>
      <c r="M5286" s="12">
        <v>2018</v>
      </c>
      <c r="N5286" s="9" t="s">
        <v>76</v>
      </c>
      <c r="O5286" s="9" t="s">
        <v>20018</v>
      </c>
      <c r="P5286" s="12">
        <v>127</v>
      </c>
      <c r="Q5286" s="12">
        <v>127</v>
      </c>
      <c r="R5286" s="12">
        <v>752.67935924401206</v>
      </c>
      <c r="S5286" s="12" t="s">
        <v>28</v>
      </c>
      <c r="T5286" s="9" t="s">
        <v>4933</v>
      </c>
      <c r="U5286" s="9" t="s">
        <v>95</v>
      </c>
      <c r="V5286" s="9" t="s">
        <v>4933</v>
      </c>
      <c r="W5286" s="14">
        <v>3</v>
      </c>
    </row>
    <row r="5287" spans="1:23" x14ac:dyDescent="0.25">
      <c r="A5287" s="8">
        <v>4020</v>
      </c>
      <c r="B5287" s="9" t="s">
        <v>20087</v>
      </c>
      <c r="C5287" s="9" t="s">
        <v>22</v>
      </c>
      <c r="D5287" s="9" t="s">
        <v>20088</v>
      </c>
      <c r="E5287" s="9" t="s">
        <v>17644</v>
      </c>
      <c r="F5287" s="9" t="s">
        <v>20089</v>
      </c>
      <c r="G5287" s="12">
        <v>10</v>
      </c>
      <c r="H5287" s="9" t="s">
        <v>3522</v>
      </c>
      <c r="I5287" s="9" t="s">
        <v>3522</v>
      </c>
      <c r="J5287" s="12">
        <v>1</v>
      </c>
      <c r="K5287" s="13">
        <v>43538</v>
      </c>
      <c r="L5287" s="86">
        <f>(Tabla2[[#This Row],[release_year]]-'VARIANZA Y DES. EST'!$L$11)^2</f>
        <v>3.3116808838167522</v>
      </c>
      <c r="M5287" s="12">
        <v>2016</v>
      </c>
      <c r="N5287" s="9" t="s">
        <v>76</v>
      </c>
      <c r="O5287" s="9" t="s">
        <v>20018</v>
      </c>
      <c r="P5287" s="12">
        <v>127</v>
      </c>
      <c r="Q5287" s="12">
        <v>127</v>
      </c>
      <c r="R5287" s="12">
        <v>752.67935924401206</v>
      </c>
      <c r="S5287" s="12" t="s">
        <v>28</v>
      </c>
      <c r="T5287" s="9" t="s">
        <v>2492</v>
      </c>
      <c r="U5287" s="9" t="s">
        <v>95</v>
      </c>
      <c r="V5287" s="9" t="s">
        <v>2492</v>
      </c>
      <c r="W5287" s="14">
        <v>3</v>
      </c>
    </row>
    <row r="5288" spans="1:23" x14ac:dyDescent="0.25">
      <c r="A5288" s="8">
        <v>4042</v>
      </c>
      <c r="B5288" s="9" t="s">
        <v>20090</v>
      </c>
      <c r="C5288" s="9" t="s">
        <v>22</v>
      </c>
      <c r="D5288" s="9" t="s">
        <v>20091</v>
      </c>
      <c r="E5288" s="18" t="s">
        <v>20092</v>
      </c>
      <c r="F5288" s="9" t="s">
        <v>20093</v>
      </c>
      <c r="G5288" s="12">
        <v>8</v>
      </c>
      <c r="H5288" s="9" t="s">
        <v>3522</v>
      </c>
      <c r="I5288" s="9" t="s">
        <v>3522</v>
      </c>
      <c r="J5288" s="12">
        <v>1</v>
      </c>
      <c r="K5288" s="13">
        <v>43531</v>
      </c>
      <c r="L5288" s="86">
        <f>(Tabla2[[#This Row],[release_year]]-'VARIANZA Y DES. EST'!$L$11)^2</f>
        <v>0.67207602404598188</v>
      </c>
      <c r="M5288" s="12">
        <v>2015</v>
      </c>
      <c r="N5288" s="9" t="s">
        <v>76</v>
      </c>
      <c r="O5288" s="9" t="s">
        <v>20018</v>
      </c>
      <c r="P5288" s="12">
        <v>127</v>
      </c>
      <c r="Q5288" s="12">
        <v>127</v>
      </c>
      <c r="R5288" s="12">
        <v>752.67935924401206</v>
      </c>
      <c r="S5288" s="12" t="s">
        <v>28</v>
      </c>
      <c r="T5288" s="9" t="s">
        <v>3319</v>
      </c>
      <c r="U5288" s="9" t="s">
        <v>45</v>
      </c>
      <c r="V5288" s="9" t="s">
        <v>3319</v>
      </c>
      <c r="W5288" s="14">
        <v>3</v>
      </c>
    </row>
    <row r="5289" spans="1:23" x14ac:dyDescent="0.25">
      <c r="A5289" s="8">
        <v>4075</v>
      </c>
      <c r="B5289" s="9" t="s">
        <v>20094</v>
      </c>
      <c r="C5289" s="9" t="s">
        <v>22</v>
      </c>
      <c r="D5289" s="9" t="s">
        <v>20095</v>
      </c>
      <c r="E5289" s="9" t="s">
        <v>14454</v>
      </c>
      <c r="F5289" s="9" t="s">
        <v>20096</v>
      </c>
      <c r="G5289" s="12">
        <v>12</v>
      </c>
      <c r="H5289" s="9" t="s">
        <v>3522</v>
      </c>
      <c r="I5289" s="9" t="s">
        <v>3522</v>
      </c>
      <c r="J5289" s="12">
        <v>1</v>
      </c>
      <c r="K5289" s="13">
        <v>43523</v>
      </c>
      <c r="L5289" s="86">
        <f>(Tabla2[[#This Row],[release_year]]-'VARIANZA Y DES. EST'!$L$11)^2</f>
        <v>1.3928663045044412</v>
      </c>
      <c r="M5289" s="12">
        <v>2013</v>
      </c>
      <c r="N5289" s="9" t="s">
        <v>82</v>
      </c>
      <c r="O5289" s="9" t="s">
        <v>20018</v>
      </c>
      <c r="P5289" s="12">
        <v>127</v>
      </c>
      <c r="Q5289" s="12">
        <v>127</v>
      </c>
      <c r="R5289" s="12">
        <v>752.67935924401206</v>
      </c>
      <c r="S5289" s="12" t="s">
        <v>28</v>
      </c>
      <c r="T5289" s="9" t="s">
        <v>3625</v>
      </c>
      <c r="U5289" s="9" t="s">
        <v>95</v>
      </c>
      <c r="V5289" s="9" t="s">
        <v>3625</v>
      </c>
      <c r="W5289" s="14">
        <v>3</v>
      </c>
    </row>
    <row r="5290" spans="1:23" x14ac:dyDescent="0.25">
      <c r="A5290" s="8">
        <v>4152</v>
      </c>
      <c r="B5290" s="9" t="s">
        <v>20097</v>
      </c>
      <c r="C5290" s="9" t="s">
        <v>22</v>
      </c>
      <c r="D5290" s="9" t="s">
        <v>20098</v>
      </c>
      <c r="E5290" s="9" t="s">
        <v>18875</v>
      </c>
      <c r="F5290" s="18" t="s">
        <v>20099</v>
      </c>
      <c r="G5290" s="12">
        <v>7</v>
      </c>
      <c r="H5290" s="9" t="s">
        <v>518</v>
      </c>
      <c r="I5290" s="9" t="s">
        <v>20100</v>
      </c>
      <c r="J5290" s="12">
        <v>2</v>
      </c>
      <c r="K5290" s="13">
        <v>43495</v>
      </c>
      <c r="L5290" s="86">
        <f>(Tabla2[[#This Row],[release_year]]-'VARIANZA Y DES. EST'!$L$11)^2</f>
        <v>17.47405172519213</v>
      </c>
      <c r="M5290" s="12">
        <v>2010</v>
      </c>
      <c r="N5290" s="9" t="s">
        <v>35</v>
      </c>
      <c r="O5290" s="9" t="s">
        <v>20018</v>
      </c>
      <c r="P5290" s="12">
        <v>127</v>
      </c>
      <c r="Q5290" s="12">
        <v>127</v>
      </c>
      <c r="R5290" s="12">
        <v>752.67935924401206</v>
      </c>
      <c r="S5290" s="12" t="s">
        <v>28</v>
      </c>
      <c r="T5290" s="9" t="s">
        <v>8706</v>
      </c>
      <c r="U5290" s="9" t="s">
        <v>45</v>
      </c>
      <c r="V5290" s="9" t="s">
        <v>8706</v>
      </c>
      <c r="W5290" s="14">
        <v>3</v>
      </c>
    </row>
    <row r="5291" spans="1:23" x14ac:dyDescent="0.25">
      <c r="A5291" s="8">
        <v>4189</v>
      </c>
      <c r="B5291" s="9" t="s">
        <v>20101</v>
      </c>
      <c r="C5291" s="9" t="s">
        <v>22</v>
      </c>
      <c r="D5291" s="9" t="s">
        <v>20102</v>
      </c>
      <c r="E5291" s="18" t="s">
        <v>20103</v>
      </c>
      <c r="F5291" s="9" t="s">
        <v>20104</v>
      </c>
      <c r="G5291" s="12">
        <v>8</v>
      </c>
      <c r="H5291" s="9" t="s">
        <v>518</v>
      </c>
      <c r="I5291" s="9" t="s">
        <v>518</v>
      </c>
      <c r="J5291" s="12">
        <v>1</v>
      </c>
      <c r="K5291" s="13">
        <v>43480</v>
      </c>
      <c r="L5291" s="86">
        <f>(Tabla2[[#This Row],[release_year]]-'VARIANZA Y DES. EST'!$L$11)^2</f>
        <v>14.590890603358293</v>
      </c>
      <c r="M5291" s="12">
        <v>2018</v>
      </c>
      <c r="N5291" s="9" t="s">
        <v>35</v>
      </c>
      <c r="O5291" s="9" t="s">
        <v>20018</v>
      </c>
      <c r="P5291" s="12">
        <v>127</v>
      </c>
      <c r="Q5291" s="12">
        <v>127</v>
      </c>
      <c r="R5291" s="12">
        <v>752.67935924401206</v>
      </c>
      <c r="S5291" s="12" t="s">
        <v>28</v>
      </c>
      <c r="T5291" s="9" t="s">
        <v>2372</v>
      </c>
      <c r="U5291" s="9" t="s">
        <v>239</v>
      </c>
      <c r="V5291" s="9" t="s">
        <v>2372</v>
      </c>
      <c r="W5291" s="14">
        <v>2</v>
      </c>
    </row>
    <row r="5292" spans="1:23" x14ac:dyDescent="0.25">
      <c r="A5292" s="8">
        <v>4248</v>
      </c>
      <c r="B5292" s="9" t="s">
        <v>20105</v>
      </c>
      <c r="C5292" s="9" t="s">
        <v>22</v>
      </c>
      <c r="D5292" s="9" t="s">
        <v>20106</v>
      </c>
      <c r="E5292" s="18" t="s">
        <v>2896</v>
      </c>
      <c r="F5292" s="9" t="s">
        <v>20107</v>
      </c>
      <c r="G5292" s="12">
        <v>1</v>
      </c>
      <c r="H5292" s="9" t="s">
        <v>126</v>
      </c>
      <c r="I5292" s="9" t="s">
        <v>126</v>
      </c>
      <c r="J5292" s="12">
        <v>1</v>
      </c>
      <c r="K5292" s="16">
        <v>43465</v>
      </c>
      <c r="L5292" s="86">
        <f>(Tabla2[[#This Row],[release_year]]-'VARIANZA Y DES. EST'!$L$11)^2</f>
        <v>38.194842005650592</v>
      </c>
      <c r="M5292" s="12">
        <v>2008</v>
      </c>
      <c r="N5292" s="9" t="s">
        <v>76</v>
      </c>
      <c r="O5292" s="9" t="s">
        <v>20018</v>
      </c>
      <c r="P5292" s="12">
        <v>127</v>
      </c>
      <c r="Q5292" s="12">
        <v>127</v>
      </c>
      <c r="R5292" s="12">
        <v>752.67935924401206</v>
      </c>
      <c r="S5292" s="12" t="s">
        <v>28</v>
      </c>
      <c r="T5292" s="9" t="s">
        <v>1792</v>
      </c>
      <c r="U5292" s="9" t="s">
        <v>1209</v>
      </c>
      <c r="V5292" s="9" t="s">
        <v>1792</v>
      </c>
      <c r="W5292" s="14">
        <v>2</v>
      </c>
    </row>
    <row r="5293" spans="1:23" x14ac:dyDescent="0.25">
      <c r="A5293" s="8">
        <v>4356</v>
      </c>
      <c r="B5293" s="9" t="s">
        <v>20108</v>
      </c>
      <c r="C5293" s="9" t="s">
        <v>22</v>
      </c>
      <c r="D5293" s="9" t="s">
        <v>20109</v>
      </c>
      <c r="E5293" s="18" t="s">
        <v>20110</v>
      </c>
      <c r="F5293" s="18" t="s">
        <v>20111</v>
      </c>
      <c r="G5293" s="12">
        <v>10</v>
      </c>
      <c r="H5293" s="9" t="s">
        <v>890</v>
      </c>
      <c r="I5293" s="9" t="s">
        <v>20112</v>
      </c>
      <c r="J5293" s="12">
        <v>4</v>
      </c>
      <c r="K5293" s="16">
        <v>43434</v>
      </c>
      <c r="L5293" s="86">
        <f>(Tabla2[[#This Row],[release_year]]-'VARIANZA Y DES. EST'!$L$11)^2</f>
        <v>14.590890603358293</v>
      </c>
      <c r="M5293" s="12">
        <v>2018</v>
      </c>
      <c r="N5293" s="9" t="s">
        <v>43</v>
      </c>
      <c r="O5293" s="9" t="s">
        <v>20018</v>
      </c>
      <c r="P5293" s="12">
        <v>127</v>
      </c>
      <c r="Q5293" s="12">
        <v>127</v>
      </c>
      <c r="R5293" s="12">
        <v>752.67935924401206</v>
      </c>
      <c r="S5293" s="12" t="s">
        <v>28</v>
      </c>
      <c r="T5293" s="9" t="s">
        <v>118</v>
      </c>
      <c r="U5293" s="9" t="s">
        <v>45</v>
      </c>
      <c r="V5293" s="9" t="s">
        <v>118</v>
      </c>
      <c r="W5293" s="14">
        <v>3</v>
      </c>
    </row>
    <row r="5294" spans="1:23" x14ac:dyDescent="0.25">
      <c r="A5294" s="8">
        <v>4604</v>
      </c>
      <c r="B5294" s="9" t="s">
        <v>20113</v>
      </c>
      <c r="C5294" s="9" t="s">
        <v>22</v>
      </c>
      <c r="D5294" s="9" t="s">
        <v>20114</v>
      </c>
      <c r="E5294" s="9" t="s">
        <v>20115</v>
      </c>
      <c r="F5294" s="9" t="s">
        <v>20116</v>
      </c>
      <c r="G5294" s="12">
        <v>8</v>
      </c>
      <c r="H5294" s="9" t="s">
        <v>518</v>
      </c>
      <c r="I5294" s="9" t="s">
        <v>518</v>
      </c>
      <c r="J5294" s="12">
        <v>1</v>
      </c>
      <c r="K5294" s="13">
        <v>43374</v>
      </c>
      <c r="L5294" s="86">
        <f>(Tabla2[[#This Row],[release_year]]-'VARIANZA Y DES. EST'!$L$11)^2</f>
        <v>7.9512857435875226</v>
      </c>
      <c r="M5294" s="12">
        <v>2017</v>
      </c>
      <c r="N5294" s="9" t="s">
        <v>35</v>
      </c>
      <c r="O5294" s="9" t="s">
        <v>20018</v>
      </c>
      <c r="P5294" s="12">
        <v>127</v>
      </c>
      <c r="Q5294" s="12">
        <v>127</v>
      </c>
      <c r="R5294" s="12">
        <v>752.67935924401206</v>
      </c>
      <c r="S5294" s="12" t="s">
        <v>28</v>
      </c>
      <c r="T5294" s="9" t="s">
        <v>2492</v>
      </c>
      <c r="U5294" s="9" t="s">
        <v>95</v>
      </c>
      <c r="V5294" s="9" t="s">
        <v>2492</v>
      </c>
      <c r="W5294" s="14">
        <v>3</v>
      </c>
    </row>
    <row r="5295" spans="1:23" x14ac:dyDescent="0.25">
      <c r="A5295" s="8">
        <v>4714</v>
      </c>
      <c r="B5295" s="9" t="s">
        <v>20117</v>
      </c>
      <c r="C5295" s="9" t="s">
        <v>22</v>
      </c>
      <c r="D5295" s="9" t="s">
        <v>20118</v>
      </c>
      <c r="E5295" s="18" t="s">
        <v>20119</v>
      </c>
      <c r="F5295" s="18" t="s">
        <v>20120</v>
      </c>
      <c r="G5295" s="12">
        <v>7</v>
      </c>
      <c r="H5295" s="9" t="s">
        <v>518</v>
      </c>
      <c r="I5295" s="9" t="s">
        <v>518</v>
      </c>
      <c r="J5295" s="12">
        <v>1</v>
      </c>
      <c r="K5295" s="13">
        <v>43316</v>
      </c>
      <c r="L5295" s="86">
        <f>(Tabla2[[#This Row],[release_year]]-'VARIANZA Y DES. EST'!$L$11)^2</f>
        <v>3.3116808838167522</v>
      </c>
      <c r="M5295" s="12">
        <v>2016</v>
      </c>
      <c r="N5295" s="9" t="s">
        <v>35</v>
      </c>
      <c r="O5295" s="9" t="s">
        <v>20018</v>
      </c>
      <c r="P5295" s="12">
        <v>127</v>
      </c>
      <c r="Q5295" s="12">
        <v>127</v>
      </c>
      <c r="R5295" s="12">
        <v>752.67935924401206</v>
      </c>
      <c r="S5295" s="12" t="s">
        <v>28</v>
      </c>
      <c r="T5295" s="9" t="s">
        <v>4211</v>
      </c>
      <c r="U5295" s="9" t="s">
        <v>38</v>
      </c>
      <c r="V5295" s="9" t="s">
        <v>4211</v>
      </c>
      <c r="W5295" s="14">
        <v>2</v>
      </c>
    </row>
    <row r="5296" spans="1:23" x14ac:dyDescent="0.25">
      <c r="A5296" s="8">
        <v>4721</v>
      </c>
      <c r="B5296" s="9" t="s">
        <v>20121</v>
      </c>
      <c r="C5296" s="9" t="s">
        <v>22</v>
      </c>
      <c r="D5296" s="9" t="s">
        <v>20122</v>
      </c>
      <c r="E5296" s="9" t="s">
        <v>20123</v>
      </c>
      <c r="F5296" s="9" t="s">
        <v>20124</v>
      </c>
      <c r="G5296" s="12">
        <v>11</v>
      </c>
      <c r="H5296" s="9" t="s">
        <v>518</v>
      </c>
      <c r="I5296" s="9" t="s">
        <v>518</v>
      </c>
      <c r="J5296" s="12">
        <v>1</v>
      </c>
      <c r="K5296" s="13">
        <v>43314</v>
      </c>
      <c r="L5296" s="86">
        <f>(Tabla2[[#This Row],[release_year]]-'VARIANZA Y DES. EST'!$L$11)^2</f>
        <v>10.1136565849629</v>
      </c>
      <c r="M5296" s="12">
        <v>2011</v>
      </c>
      <c r="N5296" s="9" t="s">
        <v>82</v>
      </c>
      <c r="O5296" s="9" t="s">
        <v>20018</v>
      </c>
      <c r="P5296" s="12">
        <v>127</v>
      </c>
      <c r="Q5296" s="12">
        <v>127</v>
      </c>
      <c r="R5296" s="12">
        <v>752.67935924401206</v>
      </c>
      <c r="S5296" s="12" t="s">
        <v>28</v>
      </c>
      <c r="T5296" s="9" t="s">
        <v>5812</v>
      </c>
      <c r="U5296" s="9" t="s">
        <v>30</v>
      </c>
      <c r="V5296" s="9" t="s">
        <v>5812</v>
      </c>
      <c r="W5296" s="14">
        <v>3</v>
      </c>
    </row>
    <row r="5297" spans="1:23" x14ac:dyDescent="0.25">
      <c r="A5297" s="8">
        <v>4727</v>
      </c>
      <c r="B5297" s="9" t="s">
        <v>20125</v>
      </c>
      <c r="C5297" s="9" t="s">
        <v>22</v>
      </c>
      <c r="D5297" s="9" t="s">
        <v>20126</v>
      </c>
      <c r="E5297" s="9" t="s">
        <v>20127</v>
      </c>
      <c r="F5297" s="9" t="s">
        <v>20128</v>
      </c>
      <c r="G5297" s="12">
        <v>4</v>
      </c>
      <c r="H5297" s="9" t="s">
        <v>518</v>
      </c>
      <c r="I5297" s="9" t="s">
        <v>518</v>
      </c>
      <c r="J5297" s="12">
        <v>1</v>
      </c>
      <c r="K5297" s="13">
        <v>43314</v>
      </c>
      <c r="L5297" s="86">
        <f>(Tabla2[[#This Row],[release_year]]-'VARIANZA Y DES. EST'!$L$11)^2</f>
        <v>3.2471164275211517E-2</v>
      </c>
      <c r="M5297" s="12">
        <v>2014</v>
      </c>
      <c r="N5297" s="9" t="s">
        <v>35</v>
      </c>
      <c r="O5297" s="9" t="s">
        <v>20018</v>
      </c>
      <c r="P5297" s="12">
        <v>127</v>
      </c>
      <c r="Q5297" s="12">
        <v>127</v>
      </c>
      <c r="R5297" s="12">
        <v>752.67935924401206</v>
      </c>
      <c r="S5297" s="12" t="s">
        <v>28</v>
      </c>
      <c r="T5297" s="9" t="s">
        <v>2930</v>
      </c>
      <c r="U5297" s="9" t="s">
        <v>38</v>
      </c>
      <c r="V5297" s="9" t="s">
        <v>2930</v>
      </c>
      <c r="W5297" s="14">
        <v>3</v>
      </c>
    </row>
    <row r="5298" spans="1:23" x14ac:dyDescent="0.25">
      <c r="A5298" s="8">
        <v>4736</v>
      </c>
      <c r="B5298" s="9" t="s">
        <v>20129</v>
      </c>
      <c r="C5298" s="9" t="s">
        <v>22</v>
      </c>
      <c r="D5298" s="9" t="s">
        <v>20130</v>
      </c>
      <c r="E5298" s="9" t="s">
        <v>20131</v>
      </c>
      <c r="F5298" s="9" t="s">
        <v>20132</v>
      </c>
      <c r="G5298" s="12">
        <v>8</v>
      </c>
      <c r="H5298" s="9" t="s">
        <v>518</v>
      </c>
      <c r="I5298" s="9" t="s">
        <v>518</v>
      </c>
      <c r="J5298" s="12">
        <v>1</v>
      </c>
      <c r="K5298" s="13">
        <v>43314</v>
      </c>
      <c r="L5298" s="86">
        <f>(Tabla2[[#This Row],[release_year]]-'VARIANZA Y DES. EST'!$L$11)^2</f>
        <v>4.7532614447336705</v>
      </c>
      <c r="M5298" s="12">
        <v>2012</v>
      </c>
      <c r="N5298" s="9" t="s">
        <v>35</v>
      </c>
      <c r="O5298" s="9" t="s">
        <v>20018</v>
      </c>
      <c r="P5298" s="12">
        <v>127</v>
      </c>
      <c r="Q5298" s="12">
        <v>127</v>
      </c>
      <c r="R5298" s="12">
        <v>752.67935924401206</v>
      </c>
      <c r="S5298" s="12" t="s">
        <v>28</v>
      </c>
      <c r="T5298" s="9" t="s">
        <v>3625</v>
      </c>
      <c r="U5298" s="9" t="s">
        <v>95</v>
      </c>
      <c r="V5298" s="9" t="s">
        <v>3625</v>
      </c>
      <c r="W5298" s="14">
        <v>3</v>
      </c>
    </row>
    <row r="5299" spans="1:23" x14ac:dyDescent="0.25">
      <c r="A5299" s="8">
        <v>5013</v>
      </c>
      <c r="B5299" s="9" t="s">
        <v>20133</v>
      </c>
      <c r="C5299" s="9" t="s">
        <v>22</v>
      </c>
      <c r="D5299" s="9" t="s">
        <v>20134</v>
      </c>
      <c r="E5299" s="18" t="s">
        <v>20135</v>
      </c>
      <c r="F5299" s="9" t="s">
        <v>20136</v>
      </c>
      <c r="G5299" s="12">
        <v>7</v>
      </c>
      <c r="H5299" s="9" t="s">
        <v>518</v>
      </c>
      <c r="I5299" s="9" t="s">
        <v>518</v>
      </c>
      <c r="J5299" s="12">
        <v>1</v>
      </c>
      <c r="K5299" s="13">
        <v>43160</v>
      </c>
      <c r="L5299" s="86">
        <f>(Tabla2[[#This Row],[release_year]]-'VARIANZA Y DES. EST'!$L$11)^2</f>
        <v>7.9512857435875226</v>
      </c>
      <c r="M5299" s="12">
        <v>2017</v>
      </c>
      <c r="N5299" s="9" t="s">
        <v>82</v>
      </c>
      <c r="O5299" s="9" t="s">
        <v>20018</v>
      </c>
      <c r="P5299" s="12">
        <v>127</v>
      </c>
      <c r="Q5299" s="12">
        <v>127</v>
      </c>
      <c r="R5299" s="12">
        <v>752.67935924401206</v>
      </c>
      <c r="S5299" s="12" t="s">
        <v>28</v>
      </c>
      <c r="T5299" s="9" t="s">
        <v>3319</v>
      </c>
      <c r="U5299" s="9" t="s">
        <v>45</v>
      </c>
      <c r="V5299" s="9" t="s">
        <v>3319</v>
      </c>
      <c r="W5299" s="14">
        <v>3</v>
      </c>
    </row>
    <row r="5300" spans="1:23" x14ac:dyDescent="0.25">
      <c r="A5300" s="8">
        <v>5029</v>
      </c>
      <c r="B5300" s="9" t="s">
        <v>20137</v>
      </c>
      <c r="C5300" s="9" t="s">
        <v>22</v>
      </c>
      <c r="D5300" s="9" t="s">
        <v>20138</v>
      </c>
      <c r="E5300" s="9" t="s">
        <v>11198</v>
      </c>
      <c r="F5300" s="9" t="s">
        <v>20139</v>
      </c>
      <c r="G5300" s="12">
        <v>3</v>
      </c>
      <c r="H5300" s="9" t="s">
        <v>126</v>
      </c>
      <c r="I5300" s="9" t="s">
        <v>427</v>
      </c>
      <c r="J5300" s="12">
        <v>2</v>
      </c>
      <c r="K5300" s="13">
        <v>43154</v>
      </c>
      <c r="L5300" s="86">
        <f>(Tabla2[[#This Row],[release_year]]-'VARIANZA Y DES. EST'!$L$11)^2</f>
        <v>14.590890603358293</v>
      </c>
      <c r="M5300" s="12">
        <v>2018</v>
      </c>
      <c r="N5300" s="9" t="s">
        <v>76</v>
      </c>
      <c r="O5300" s="9" t="s">
        <v>20018</v>
      </c>
      <c r="P5300" s="12">
        <v>127</v>
      </c>
      <c r="Q5300" s="12">
        <v>127</v>
      </c>
      <c r="R5300" s="12">
        <v>752.67935924401206</v>
      </c>
      <c r="S5300" s="12" t="s">
        <v>28</v>
      </c>
      <c r="T5300" s="9" t="s">
        <v>6900</v>
      </c>
      <c r="U5300" s="9" t="s">
        <v>6901</v>
      </c>
      <c r="V5300" s="9" t="s">
        <v>6900</v>
      </c>
      <c r="W5300" s="14">
        <v>2</v>
      </c>
    </row>
    <row r="5301" spans="1:23" x14ac:dyDescent="0.25">
      <c r="A5301" s="8">
        <v>5852</v>
      </c>
      <c r="B5301" s="9" t="s">
        <v>20140</v>
      </c>
      <c r="C5301" s="9" t="s">
        <v>22</v>
      </c>
      <c r="D5301" s="9" t="s">
        <v>20141</v>
      </c>
      <c r="E5301" s="18" t="s">
        <v>20142</v>
      </c>
      <c r="F5301" s="9" t="s">
        <v>20143</v>
      </c>
      <c r="G5301" s="12">
        <v>10</v>
      </c>
      <c r="H5301" s="9" t="s">
        <v>3510</v>
      </c>
      <c r="I5301" s="9" t="s">
        <v>20144</v>
      </c>
      <c r="J5301" s="12">
        <v>3</v>
      </c>
      <c r="K5301" s="13">
        <v>42475</v>
      </c>
      <c r="L5301" s="86">
        <f>(Tabla2[[#This Row],[release_year]]-'VARIANZA Y DES. EST'!$L$11)^2</f>
        <v>3.3116808838167522</v>
      </c>
      <c r="M5301" s="12">
        <v>2016</v>
      </c>
      <c r="N5301" s="9" t="s">
        <v>76</v>
      </c>
      <c r="O5301" s="9" t="s">
        <v>20018</v>
      </c>
      <c r="P5301" s="12">
        <v>127</v>
      </c>
      <c r="Q5301" s="12">
        <v>127</v>
      </c>
      <c r="R5301" s="12">
        <v>752.67935924401206</v>
      </c>
      <c r="S5301" s="12" t="s">
        <v>28</v>
      </c>
      <c r="T5301" s="9" t="s">
        <v>70</v>
      </c>
      <c r="U5301" s="9" t="s">
        <v>45</v>
      </c>
      <c r="V5301" s="9" t="s">
        <v>70</v>
      </c>
      <c r="W5301" s="14">
        <v>2</v>
      </c>
    </row>
    <row r="5302" spans="1:23" x14ac:dyDescent="0.25">
      <c r="A5302" s="8">
        <v>6077</v>
      </c>
      <c r="B5302" s="9" t="s">
        <v>20145</v>
      </c>
      <c r="C5302" s="9" t="s">
        <v>22</v>
      </c>
      <c r="D5302" s="9" t="s">
        <v>20146</v>
      </c>
      <c r="E5302" s="18" t="s">
        <v>12474</v>
      </c>
      <c r="F5302" s="9" t="s">
        <v>20147</v>
      </c>
      <c r="G5302" s="12">
        <v>13</v>
      </c>
      <c r="H5302" s="9" t="s">
        <v>518</v>
      </c>
      <c r="I5302" s="9" t="s">
        <v>518</v>
      </c>
      <c r="J5302" s="12">
        <v>1</v>
      </c>
      <c r="K5302" s="13">
        <v>42856</v>
      </c>
      <c r="L5302" s="86">
        <f>(Tabla2[[#This Row],[release_year]]-'VARIANZA Y DES. EST'!$L$11)^2</f>
        <v>0.67207602404598188</v>
      </c>
      <c r="M5302" s="12">
        <v>2015</v>
      </c>
      <c r="N5302" s="9" t="s">
        <v>82</v>
      </c>
      <c r="O5302" s="9" t="s">
        <v>20018</v>
      </c>
      <c r="P5302" s="12">
        <v>127</v>
      </c>
      <c r="Q5302" s="12">
        <v>127</v>
      </c>
      <c r="R5302" s="12">
        <v>752.67935924401206</v>
      </c>
      <c r="S5302" s="12" t="s">
        <v>28</v>
      </c>
      <c r="T5302" s="9" t="s">
        <v>2492</v>
      </c>
      <c r="U5302" s="9" t="s">
        <v>95</v>
      </c>
      <c r="V5302" s="9" t="s">
        <v>2492</v>
      </c>
      <c r="W5302" s="14">
        <v>3</v>
      </c>
    </row>
    <row r="5303" spans="1:23" x14ac:dyDescent="0.25">
      <c r="A5303" s="8">
        <v>6107</v>
      </c>
      <c r="B5303" s="9" t="s">
        <v>20148</v>
      </c>
      <c r="C5303" s="9" t="s">
        <v>22</v>
      </c>
      <c r="D5303" s="9" t="s">
        <v>20149</v>
      </c>
      <c r="E5303" s="9" t="s">
        <v>20150</v>
      </c>
      <c r="F5303" s="9" t="s">
        <v>20151</v>
      </c>
      <c r="G5303" s="12">
        <v>7</v>
      </c>
      <c r="H5303" s="9" t="s">
        <v>518</v>
      </c>
      <c r="I5303" s="9" t="s">
        <v>518</v>
      </c>
      <c r="J5303" s="12">
        <v>1</v>
      </c>
      <c r="K5303" s="16">
        <v>43023</v>
      </c>
      <c r="L5303" s="86">
        <f>(Tabla2[[#This Row],[release_year]]-'VARIANZA Y DES. EST'!$L$11)^2</f>
        <v>0.67207602404598188</v>
      </c>
      <c r="M5303" s="12">
        <v>2015</v>
      </c>
      <c r="N5303" s="9" t="s">
        <v>35</v>
      </c>
      <c r="O5303" s="9" t="s">
        <v>20018</v>
      </c>
      <c r="P5303" s="12">
        <v>127</v>
      </c>
      <c r="Q5303" s="12">
        <v>127</v>
      </c>
      <c r="R5303" s="12">
        <v>752.67935924401206</v>
      </c>
      <c r="S5303" s="12" t="s">
        <v>28</v>
      </c>
      <c r="T5303" s="9" t="s">
        <v>118</v>
      </c>
      <c r="U5303" s="9" t="s">
        <v>45</v>
      </c>
      <c r="V5303" s="9" t="s">
        <v>118</v>
      </c>
      <c r="W5303" s="14">
        <v>3</v>
      </c>
    </row>
    <row r="5304" spans="1:23" x14ac:dyDescent="0.25">
      <c r="A5304" s="8">
        <v>6169</v>
      </c>
      <c r="B5304" s="9" t="s">
        <v>20152</v>
      </c>
      <c r="C5304" s="9" t="s">
        <v>22</v>
      </c>
      <c r="D5304" s="9" t="s">
        <v>20153</v>
      </c>
      <c r="E5304" s="9" t="s">
        <v>20154</v>
      </c>
      <c r="F5304" s="9" t="s">
        <v>20155</v>
      </c>
      <c r="G5304" s="12">
        <v>8</v>
      </c>
      <c r="H5304" s="9" t="s">
        <v>518</v>
      </c>
      <c r="I5304" s="9" t="s">
        <v>518</v>
      </c>
      <c r="J5304" s="12">
        <v>1</v>
      </c>
      <c r="K5304" s="16">
        <v>43023</v>
      </c>
      <c r="L5304" s="86">
        <f>(Tabla2[[#This Row],[release_year]]-'VARIANZA Y DES. EST'!$L$11)^2</f>
        <v>1.3928663045044412</v>
      </c>
      <c r="M5304" s="12">
        <v>2013</v>
      </c>
      <c r="N5304" s="9" t="s">
        <v>35</v>
      </c>
      <c r="O5304" s="9" t="s">
        <v>20018</v>
      </c>
      <c r="P5304" s="12">
        <v>127</v>
      </c>
      <c r="Q5304" s="12">
        <v>127</v>
      </c>
      <c r="R5304" s="12">
        <v>752.67935924401206</v>
      </c>
      <c r="S5304" s="12" t="s">
        <v>28</v>
      </c>
      <c r="T5304" s="9" t="s">
        <v>460</v>
      </c>
      <c r="U5304" s="9" t="s">
        <v>45</v>
      </c>
      <c r="V5304" s="9" t="s">
        <v>460</v>
      </c>
      <c r="W5304" s="14">
        <v>3</v>
      </c>
    </row>
    <row r="5305" spans="1:23" x14ac:dyDescent="0.25">
      <c r="A5305" s="8">
        <v>6314</v>
      </c>
      <c r="B5305" s="9" t="s">
        <v>20156</v>
      </c>
      <c r="C5305" s="9" t="s">
        <v>22</v>
      </c>
      <c r="D5305" s="9" t="s">
        <v>20157</v>
      </c>
      <c r="E5305" s="18" t="s">
        <v>20158</v>
      </c>
      <c r="F5305" s="9" t="s">
        <v>20159</v>
      </c>
      <c r="G5305" s="12">
        <v>4</v>
      </c>
      <c r="H5305" s="9" t="s">
        <v>518</v>
      </c>
      <c r="I5305" s="9" t="s">
        <v>518</v>
      </c>
      <c r="J5305" s="12">
        <v>1</v>
      </c>
      <c r="K5305" s="13">
        <v>43174</v>
      </c>
      <c r="L5305" s="86">
        <f>(Tabla2[[#This Row],[release_year]]-'VARIANZA Y DES. EST'!$L$11)^2</f>
        <v>7.9512857435875226</v>
      </c>
      <c r="M5305" s="12">
        <v>2017</v>
      </c>
      <c r="N5305" s="9" t="s">
        <v>76</v>
      </c>
      <c r="O5305" s="9" t="s">
        <v>20018</v>
      </c>
      <c r="P5305" s="12">
        <v>127</v>
      </c>
      <c r="Q5305" s="12">
        <v>127</v>
      </c>
      <c r="R5305" s="12">
        <v>752.67935924401206</v>
      </c>
      <c r="S5305" s="12" t="s">
        <v>28</v>
      </c>
      <c r="T5305" s="9" t="s">
        <v>70</v>
      </c>
      <c r="U5305" s="9" t="s">
        <v>45</v>
      </c>
      <c r="V5305" s="9" t="s">
        <v>70</v>
      </c>
      <c r="W5305" s="14">
        <v>2</v>
      </c>
    </row>
    <row r="5306" spans="1:23" x14ac:dyDescent="0.25">
      <c r="A5306" s="8">
        <v>6486</v>
      </c>
      <c r="B5306" s="9" t="s">
        <v>20160</v>
      </c>
      <c r="C5306" s="9" t="s">
        <v>22</v>
      </c>
      <c r="D5306" s="9" t="s">
        <v>20161</v>
      </c>
      <c r="E5306" s="9" t="s">
        <v>18948</v>
      </c>
      <c r="F5306" s="9" t="s">
        <v>20162</v>
      </c>
      <c r="G5306" s="12">
        <v>10</v>
      </c>
      <c r="H5306" s="9" t="s">
        <v>518</v>
      </c>
      <c r="I5306" s="9" t="s">
        <v>518</v>
      </c>
      <c r="J5306" s="12">
        <v>1</v>
      </c>
      <c r="K5306" s="16">
        <v>43830</v>
      </c>
      <c r="L5306" s="86">
        <f>(Tabla2[[#This Row],[release_year]]-'VARIANZA Y DES. EST'!$L$11)^2</f>
        <v>1535.0878816332151</v>
      </c>
      <c r="M5306" s="12">
        <v>1975</v>
      </c>
      <c r="N5306" s="9" t="s">
        <v>82</v>
      </c>
      <c r="O5306" s="9" t="s">
        <v>20018</v>
      </c>
      <c r="P5306" s="12">
        <v>127</v>
      </c>
      <c r="Q5306" s="12">
        <v>127</v>
      </c>
      <c r="R5306" s="12">
        <v>752.67935924401206</v>
      </c>
      <c r="S5306" s="12" t="s">
        <v>28</v>
      </c>
      <c r="T5306" s="9" t="s">
        <v>18455</v>
      </c>
      <c r="U5306" s="9" t="s">
        <v>151</v>
      </c>
      <c r="V5306" s="9" t="s">
        <v>18455</v>
      </c>
      <c r="W5306" s="14">
        <v>3</v>
      </c>
    </row>
    <row r="5307" spans="1:23" x14ac:dyDescent="0.25">
      <c r="A5307" s="8">
        <v>6534</v>
      </c>
      <c r="B5307" s="9" t="s">
        <v>20163</v>
      </c>
      <c r="C5307" s="9" t="s">
        <v>22</v>
      </c>
      <c r="D5307" s="9" t="s">
        <v>20164</v>
      </c>
      <c r="E5307" s="9" t="s">
        <v>20165</v>
      </c>
      <c r="F5307" s="9" t="s">
        <v>20166</v>
      </c>
      <c r="G5307" s="12">
        <v>12</v>
      </c>
      <c r="H5307" s="9" t="s">
        <v>25</v>
      </c>
      <c r="I5307" s="9" t="s">
        <v>25</v>
      </c>
      <c r="J5307" s="12">
        <v>1</v>
      </c>
      <c r="K5307" s="13">
        <v>44197</v>
      </c>
      <c r="L5307" s="86">
        <f>(Tabla2[[#This Row],[release_year]]-'VARIANZA Y DES. EST'!$L$11)^2</f>
        <v>2225.971042755049</v>
      </c>
      <c r="M5307" s="12">
        <v>1967</v>
      </c>
      <c r="N5307" s="9" t="s">
        <v>35</v>
      </c>
      <c r="O5307" s="9" t="s">
        <v>20018</v>
      </c>
      <c r="P5307" s="12">
        <v>127</v>
      </c>
      <c r="Q5307" s="12">
        <v>127</v>
      </c>
      <c r="R5307" s="12">
        <v>752.67935924401206</v>
      </c>
      <c r="S5307" s="12" t="s">
        <v>28</v>
      </c>
      <c r="T5307" s="9" t="s">
        <v>5622</v>
      </c>
      <c r="U5307" s="9" t="s">
        <v>151</v>
      </c>
      <c r="V5307" s="9" t="s">
        <v>5622</v>
      </c>
      <c r="W5307" s="14">
        <v>2</v>
      </c>
    </row>
    <row r="5308" spans="1:23" x14ac:dyDescent="0.25">
      <c r="A5308" s="8">
        <v>6634</v>
      </c>
      <c r="B5308" s="9" t="s">
        <v>20167</v>
      </c>
      <c r="C5308" s="9" t="s">
        <v>22</v>
      </c>
      <c r="D5308" s="9" t="s">
        <v>20168</v>
      </c>
      <c r="E5308" s="9" t="s">
        <v>18453</v>
      </c>
      <c r="F5308" s="9" t="s">
        <v>20169</v>
      </c>
      <c r="G5308" s="12">
        <v>10</v>
      </c>
      <c r="H5308" s="9" t="s">
        <v>25</v>
      </c>
      <c r="I5308" s="9" t="s">
        <v>25</v>
      </c>
      <c r="J5308" s="12">
        <v>1</v>
      </c>
      <c r="K5308" s="13">
        <v>43831</v>
      </c>
      <c r="L5308" s="86">
        <f>(Tabla2[[#This Row],[release_year]]-'VARIANZA Y DES. EST'!$L$11)^2</f>
        <v>295.1591885481721</v>
      </c>
      <c r="M5308" s="12">
        <v>1997</v>
      </c>
      <c r="N5308" s="9" t="s">
        <v>1991</v>
      </c>
      <c r="O5308" s="9" t="s">
        <v>20018</v>
      </c>
      <c r="P5308" s="12">
        <v>127</v>
      </c>
      <c r="Q5308" s="12">
        <v>127</v>
      </c>
      <c r="R5308" s="12">
        <v>752.67935924401206</v>
      </c>
      <c r="S5308" s="12" t="s">
        <v>28</v>
      </c>
      <c r="T5308" s="9" t="s">
        <v>2709</v>
      </c>
      <c r="U5308" s="9" t="s">
        <v>45</v>
      </c>
      <c r="V5308" s="9" t="s">
        <v>2709</v>
      </c>
      <c r="W5308" s="14">
        <v>2</v>
      </c>
    </row>
    <row r="5309" spans="1:23" x14ac:dyDescent="0.25">
      <c r="A5309" s="8">
        <v>7072</v>
      </c>
      <c r="B5309" s="9" t="s">
        <v>20170</v>
      </c>
      <c r="C5309" s="9" t="s">
        <v>22</v>
      </c>
      <c r="D5309" s="9" t="s">
        <v>20171</v>
      </c>
      <c r="E5309" s="9" t="s">
        <v>15526</v>
      </c>
      <c r="F5309" s="9" t="s">
        <v>20172</v>
      </c>
      <c r="G5309" s="12">
        <v>10</v>
      </c>
      <c r="H5309" s="9" t="s">
        <v>25</v>
      </c>
      <c r="I5309" s="9" t="s">
        <v>25</v>
      </c>
      <c r="J5309" s="12">
        <v>1</v>
      </c>
      <c r="K5309" s="13">
        <v>43466</v>
      </c>
      <c r="L5309" s="86">
        <f>(Tabla2[[#This Row],[release_year]]-'VARIANZA Y DES. EST'!$L$11)^2</f>
        <v>634.04234967000593</v>
      </c>
      <c r="M5309" s="12">
        <v>1989</v>
      </c>
      <c r="N5309" s="9" t="s">
        <v>43</v>
      </c>
      <c r="O5309" s="9" t="s">
        <v>20018</v>
      </c>
      <c r="P5309" s="12">
        <v>127</v>
      </c>
      <c r="Q5309" s="12">
        <v>127</v>
      </c>
      <c r="R5309" s="12">
        <v>752.67935924401206</v>
      </c>
      <c r="S5309" s="12" t="s">
        <v>28</v>
      </c>
      <c r="T5309" s="9" t="s">
        <v>17999</v>
      </c>
      <c r="U5309" s="9" t="s">
        <v>38</v>
      </c>
      <c r="V5309" s="9" t="s">
        <v>17999</v>
      </c>
      <c r="W5309" s="14">
        <v>3</v>
      </c>
    </row>
    <row r="5310" spans="1:23" x14ac:dyDescent="0.25">
      <c r="A5310" s="8">
        <v>7095</v>
      </c>
      <c r="B5310" s="9" t="s">
        <v>20173</v>
      </c>
      <c r="C5310" s="9" t="s">
        <v>22</v>
      </c>
      <c r="D5310" s="9" t="s">
        <v>20174</v>
      </c>
      <c r="E5310" s="9" t="s">
        <v>13327</v>
      </c>
      <c r="F5310" s="9" t="s">
        <v>20175</v>
      </c>
      <c r="G5310" s="12">
        <v>10</v>
      </c>
      <c r="H5310" s="9" t="s">
        <v>518</v>
      </c>
      <c r="I5310" s="9" t="s">
        <v>518</v>
      </c>
      <c r="J5310" s="12">
        <v>1</v>
      </c>
      <c r="K5310" s="13">
        <v>43160</v>
      </c>
      <c r="L5310" s="86">
        <f>(Tabla2[[#This Row],[release_year]]-'VARIANZA Y DES. EST'!$L$11)^2</f>
        <v>66.915632286109044</v>
      </c>
      <c r="M5310" s="12">
        <v>2006</v>
      </c>
      <c r="N5310" s="9" t="s">
        <v>110</v>
      </c>
      <c r="O5310" s="9" t="s">
        <v>20018</v>
      </c>
      <c r="P5310" s="12">
        <v>127</v>
      </c>
      <c r="Q5310" s="12">
        <v>127</v>
      </c>
      <c r="R5310" s="12">
        <v>752.67935924401206</v>
      </c>
      <c r="S5310" s="12" t="s">
        <v>28</v>
      </c>
      <c r="T5310" s="9" t="s">
        <v>118</v>
      </c>
      <c r="U5310" s="9" t="s">
        <v>45</v>
      </c>
      <c r="V5310" s="9" t="s">
        <v>118</v>
      </c>
      <c r="W5310" s="14">
        <v>3</v>
      </c>
    </row>
    <row r="5311" spans="1:23" x14ac:dyDescent="0.25">
      <c r="A5311" s="8">
        <v>7638</v>
      </c>
      <c r="B5311" s="9" t="s">
        <v>20176</v>
      </c>
      <c r="C5311" s="9" t="s">
        <v>22</v>
      </c>
      <c r="D5311" s="9" t="s">
        <v>20177</v>
      </c>
      <c r="E5311" s="9" t="s">
        <v>20178</v>
      </c>
      <c r="F5311" s="18" t="s">
        <v>20179</v>
      </c>
      <c r="G5311" s="12">
        <v>9</v>
      </c>
      <c r="H5311" s="9" t="s">
        <v>25</v>
      </c>
      <c r="I5311" s="9" t="s">
        <v>25</v>
      </c>
      <c r="J5311" s="12">
        <v>1</v>
      </c>
      <c r="K5311" s="13">
        <v>43770</v>
      </c>
      <c r="L5311" s="86">
        <f>(Tabla2[[#This Row],[release_year]]-'VARIANZA Y DES. EST'!$L$11)^2</f>
        <v>2935.4938087366536</v>
      </c>
      <c r="M5311" s="12">
        <v>1960</v>
      </c>
      <c r="N5311" s="9" t="s">
        <v>82</v>
      </c>
      <c r="O5311" s="9" t="s">
        <v>20018</v>
      </c>
      <c r="P5311" s="12">
        <v>127</v>
      </c>
      <c r="Q5311" s="12">
        <v>127</v>
      </c>
      <c r="R5311" s="12">
        <v>752.67935924401206</v>
      </c>
      <c r="S5311" s="12" t="s">
        <v>28</v>
      </c>
      <c r="T5311" s="9" t="s">
        <v>8222</v>
      </c>
      <c r="U5311" s="9" t="s">
        <v>38</v>
      </c>
      <c r="V5311" s="9" t="s">
        <v>8222</v>
      </c>
      <c r="W5311" s="14">
        <v>3</v>
      </c>
    </row>
    <row r="5312" spans="1:23" x14ac:dyDescent="0.25">
      <c r="A5312" s="8">
        <v>7745</v>
      </c>
      <c r="B5312" s="9" t="s">
        <v>20180</v>
      </c>
      <c r="C5312" s="9" t="s">
        <v>22</v>
      </c>
      <c r="D5312" s="9" t="s">
        <v>20181</v>
      </c>
      <c r="E5312" s="9" t="s">
        <v>16852</v>
      </c>
      <c r="F5312" s="9" t="s">
        <v>20182</v>
      </c>
      <c r="G5312" s="12">
        <v>10</v>
      </c>
      <c r="H5312" s="9" t="s">
        <v>518</v>
      </c>
      <c r="I5312" s="9" t="s">
        <v>518</v>
      </c>
      <c r="J5312" s="12">
        <v>1</v>
      </c>
      <c r="K5312" s="13">
        <v>43160</v>
      </c>
      <c r="L5312" s="86">
        <f>(Tabla2[[#This Row],[release_year]]-'VARIANZA Y DES. EST'!$L$11)^2</f>
        <v>148.35721284702598</v>
      </c>
      <c r="M5312" s="12">
        <v>2002</v>
      </c>
      <c r="N5312" s="9" t="s">
        <v>76</v>
      </c>
      <c r="O5312" s="9" t="s">
        <v>20018</v>
      </c>
      <c r="P5312" s="12">
        <v>127</v>
      </c>
      <c r="Q5312" s="12">
        <v>127</v>
      </c>
      <c r="R5312" s="12">
        <v>752.67935924401206</v>
      </c>
      <c r="S5312" s="12" t="s">
        <v>28</v>
      </c>
      <c r="T5312" s="9" t="s">
        <v>8706</v>
      </c>
      <c r="U5312" s="9" t="s">
        <v>45</v>
      </c>
      <c r="V5312" s="9" t="s">
        <v>8706</v>
      </c>
      <c r="W5312" s="14">
        <v>3</v>
      </c>
    </row>
    <row r="5313" spans="1:23" x14ac:dyDescent="0.25">
      <c r="A5313" s="8">
        <v>7792</v>
      </c>
      <c r="B5313" s="9" t="s">
        <v>20183</v>
      </c>
      <c r="C5313" s="9" t="s">
        <v>22</v>
      </c>
      <c r="D5313" s="9" t="s">
        <v>20184</v>
      </c>
      <c r="E5313" s="9" t="s">
        <v>15295</v>
      </c>
      <c r="F5313" s="9" t="s">
        <v>20185</v>
      </c>
      <c r="G5313" s="12">
        <v>6</v>
      </c>
      <c r="H5313" s="9" t="s">
        <v>518</v>
      </c>
      <c r="I5313" s="9" t="s">
        <v>518</v>
      </c>
      <c r="J5313" s="12">
        <v>1</v>
      </c>
      <c r="K5313" s="13">
        <v>43146</v>
      </c>
      <c r="L5313" s="86">
        <f>(Tabla2[[#This Row],[release_year]]-'VARIANZA Y DES. EST'!$L$11)^2</f>
        <v>1.3928663045044412</v>
      </c>
      <c r="M5313" s="12">
        <v>2013</v>
      </c>
      <c r="N5313" s="9" t="s">
        <v>35</v>
      </c>
      <c r="O5313" s="9" t="s">
        <v>20018</v>
      </c>
      <c r="P5313" s="12">
        <v>127</v>
      </c>
      <c r="Q5313" s="12">
        <v>127</v>
      </c>
      <c r="R5313" s="12">
        <v>752.67935924401206</v>
      </c>
      <c r="S5313" s="12" t="s">
        <v>28</v>
      </c>
      <c r="T5313" s="9" t="s">
        <v>6997</v>
      </c>
      <c r="U5313" s="9" t="s">
        <v>239</v>
      </c>
      <c r="V5313" s="9" t="s">
        <v>6997</v>
      </c>
      <c r="W5313" s="14">
        <v>2</v>
      </c>
    </row>
    <row r="5314" spans="1:23" x14ac:dyDescent="0.25">
      <c r="A5314" s="8">
        <v>8025</v>
      </c>
      <c r="B5314" s="9" t="s">
        <v>20186</v>
      </c>
      <c r="C5314" s="9" t="s">
        <v>22</v>
      </c>
      <c r="D5314" s="9" t="s">
        <v>20187</v>
      </c>
      <c r="E5314" s="9" t="s">
        <v>7732</v>
      </c>
      <c r="F5314" s="9" t="s">
        <v>20188</v>
      </c>
      <c r="G5314" s="12">
        <v>11</v>
      </c>
      <c r="H5314" s="9" t="s">
        <v>2935</v>
      </c>
      <c r="I5314" s="9" t="s">
        <v>2935</v>
      </c>
      <c r="J5314" s="12">
        <v>1</v>
      </c>
      <c r="K5314" s="13">
        <v>43371</v>
      </c>
      <c r="L5314" s="86">
        <f>(Tabla2[[#This Row],[release_year]]-'VARIANZA Y DES. EST'!$L$11)^2</f>
        <v>0.67207602404598188</v>
      </c>
      <c r="M5314" s="12">
        <v>2015</v>
      </c>
      <c r="N5314" s="9" t="s">
        <v>82</v>
      </c>
      <c r="O5314" s="9" t="s">
        <v>20018</v>
      </c>
      <c r="P5314" s="12">
        <v>127</v>
      </c>
      <c r="Q5314" s="12">
        <v>127</v>
      </c>
      <c r="R5314" s="12">
        <v>752.67935924401206</v>
      </c>
      <c r="S5314" s="12" t="s">
        <v>28</v>
      </c>
      <c r="T5314" s="9" t="s">
        <v>3625</v>
      </c>
      <c r="U5314" s="9" t="s">
        <v>95</v>
      </c>
      <c r="V5314" s="9" t="s">
        <v>3625</v>
      </c>
      <c r="W5314" s="14">
        <v>3</v>
      </c>
    </row>
    <row r="5315" spans="1:23" x14ac:dyDescent="0.25">
      <c r="A5315" s="8">
        <v>8125</v>
      </c>
      <c r="B5315" s="9" t="s">
        <v>20189</v>
      </c>
      <c r="C5315" s="9" t="s">
        <v>22</v>
      </c>
      <c r="D5315" s="9" t="s">
        <v>20190</v>
      </c>
      <c r="E5315" s="9" t="s">
        <v>8970</v>
      </c>
      <c r="F5315" s="9" t="s">
        <v>20191</v>
      </c>
      <c r="G5315" s="12">
        <v>8</v>
      </c>
      <c r="H5315" s="9" t="s">
        <v>518</v>
      </c>
      <c r="I5315" s="9" t="s">
        <v>518</v>
      </c>
      <c r="J5315" s="12">
        <v>1</v>
      </c>
      <c r="K5315" s="13">
        <v>43160</v>
      </c>
      <c r="L5315" s="86">
        <f>(Tabla2[[#This Row],[release_year]]-'VARIANZA Y DES. EST'!$L$11)^2</f>
        <v>3.2471164275211517E-2</v>
      </c>
      <c r="M5315" s="12">
        <v>2014</v>
      </c>
      <c r="N5315" s="9" t="s">
        <v>82</v>
      </c>
      <c r="O5315" s="9" t="s">
        <v>20018</v>
      </c>
      <c r="P5315" s="12">
        <v>127</v>
      </c>
      <c r="Q5315" s="12">
        <v>127</v>
      </c>
      <c r="R5315" s="12">
        <v>752.67935924401206</v>
      </c>
      <c r="S5315" s="12" t="s">
        <v>28</v>
      </c>
      <c r="T5315" s="9" t="s">
        <v>2492</v>
      </c>
      <c r="U5315" s="9" t="s">
        <v>95</v>
      </c>
      <c r="V5315" s="9" t="s">
        <v>2492</v>
      </c>
      <c r="W5315" s="14">
        <v>3</v>
      </c>
    </row>
    <row r="5316" spans="1:23" x14ac:dyDescent="0.25">
      <c r="A5316" s="8">
        <v>106</v>
      </c>
      <c r="B5316" s="9" t="s">
        <v>20192</v>
      </c>
      <c r="C5316" s="9" t="s">
        <v>22</v>
      </c>
      <c r="D5316" s="9" t="s">
        <v>20193</v>
      </c>
      <c r="E5316" s="9" t="s">
        <v>20194</v>
      </c>
      <c r="F5316" s="9" t="s">
        <v>20195</v>
      </c>
      <c r="G5316" s="12">
        <v>11</v>
      </c>
      <c r="H5316" s="9" t="s">
        <v>518</v>
      </c>
      <c r="I5316" s="9" t="s">
        <v>518</v>
      </c>
      <c r="J5316" s="12">
        <v>1</v>
      </c>
      <c r="K5316" s="13">
        <v>44444</v>
      </c>
      <c r="L5316" s="86">
        <f>(Tabla2[[#This Row],[release_year]]-'VARIANZA Y DES. EST'!$L$11)^2</f>
        <v>7.9512857435875226</v>
      </c>
      <c r="M5316" s="12">
        <v>2017</v>
      </c>
      <c r="N5316" s="9" t="s">
        <v>35</v>
      </c>
      <c r="O5316" s="9" t="s">
        <v>20196</v>
      </c>
      <c r="P5316" s="12">
        <v>128</v>
      </c>
      <c r="Q5316" s="12">
        <v>128</v>
      </c>
      <c r="R5316" s="12">
        <v>808.54936413717792</v>
      </c>
      <c r="S5316" s="12" t="s">
        <v>28</v>
      </c>
      <c r="T5316" s="9" t="s">
        <v>600</v>
      </c>
      <c r="U5316" s="9" t="s">
        <v>38</v>
      </c>
      <c r="V5316" s="9" t="s">
        <v>600</v>
      </c>
      <c r="W5316" s="14">
        <v>3</v>
      </c>
    </row>
    <row r="5317" spans="1:23" x14ac:dyDescent="0.25">
      <c r="A5317" s="8">
        <v>196</v>
      </c>
      <c r="B5317" s="9" t="s">
        <v>20197</v>
      </c>
      <c r="C5317" s="9" t="s">
        <v>22</v>
      </c>
      <c r="D5317" s="9" t="s">
        <v>20198</v>
      </c>
      <c r="E5317" s="9" t="s">
        <v>20199</v>
      </c>
      <c r="F5317" s="9" t="s">
        <v>20200</v>
      </c>
      <c r="G5317" s="12">
        <v>10</v>
      </c>
      <c r="H5317" s="9" t="s">
        <v>518</v>
      </c>
      <c r="I5317" s="9" t="s">
        <v>518</v>
      </c>
      <c r="J5317" s="12">
        <v>1</v>
      </c>
      <c r="K5317" s="13">
        <v>44435</v>
      </c>
      <c r="L5317" s="86">
        <f>(Tabla2[[#This Row],[release_year]]-'VARIANZA Y DES. EST'!$L$11)^2</f>
        <v>38.194842005650592</v>
      </c>
      <c r="M5317" s="12">
        <v>2008</v>
      </c>
      <c r="N5317" s="9" t="s">
        <v>35</v>
      </c>
      <c r="O5317" s="9" t="s">
        <v>20196</v>
      </c>
      <c r="P5317" s="12">
        <v>128</v>
      </c>
      <c r="Q5317" s="12">
        <v>128</v>
      </c>
      <c r="R5317" s="12">
        <v>808.54936413717792</v>
      </c>
      <c r="S5317" s="12" t="s">
        <v>28</v>
      </c>
      <c r="T5317" s="9" t="s">
        <v>2492</v>
      </c>
      <c r="U5317" s="9" t="s">
        <v>95</v>
      </c>
      <c r="V5317" s="9" t="s">
        <v>2492</v>
      </c>
      <c r="W5317" s="14">
        <v>3</v>
      </c>
    </row>
    <row r="5318" spans="1:23" x14ac:dyDescent="0.25">
      <c r="A5318" s="8">
        <v>542</v>
      </c>
      <c r="B5318" s="9" t="s">
        <v>20201</v>
      </c>
      <c r="C5318" s="9" t="s">
        <v>22</v>
      </c>
      <c r="D5318" s="9" t="s">
        <v>20202</v>
      </c>
      <c r="E5318" s="9" t="s">
        <v>20203</v>
      </c>
      <c r="F5318" s="9" t="s">
        <v>20204</v>
      </c>
      <c r="G5318" s="12">
        <v>8</v>
      </c>
      <c r="H5318" s="9" t="s">
        <v>518</v>
      </c>
      <c r="I5318" s="9" t="s">
        <v>518</v>
      </c>
      <c r="J5318" s="12">
        <v>1</v>
      </c>
      <c r="K5318" s="13">
        <v>44383</v>
      </c>
      <c r="L5318" s="86">
        <f>(Tabla2[[#This Row],[release_year]]-'VARIANZA Y DES. EST'!$L$11)^2</f>
        <v>14.590890603358293</v>
      </c>
      <c r="M5318" s="12">
        <v>2018</v>
      </c>
      <c r="N5318" s="9" t="s">
        <v>35</v>
      </c>
      <c r="O5318" s="9" t="s">
        <v>20196</v>
      </c>
      <c r="P5318" s="12">
        <v>128</v>
      </c>
      <c r="Q5318" s="12">
        <v>128</v>
      </c>
      <c r="R5318" s="12">
        <v>808.54936413717792</v>
      </c>
      <c r="S5318" s="12" t="s">
        <v>28</v>
      </c>
      <c r="T5318" s="9" t="s">
        <v>2492</v>
      </c>
      <c r="U5318" s="9" t="s">
        <v>95</v>
      </c>
      <c r="V5318" s="9" t="s">
        <v>2492</v>
      </c>
      <c r="W5318" s="14">
        <v>3</v>
      </c>
    </row>
    <row r="5319" spans="1:23" x14ac:dyDescent="0.25">
      <c r="A5319" s="8">
        <v>595</v>
      </c>
      <c r="B5319" s="9" t="s">
        <v>20205</v>
      </c>
      <c r="C5319" s="9" t="s">
        <v>22</v>
      </c>
      <c r="D5319" s="9" t="s">
        <v>20206</v>
      </c>
      <c r="E5319" s="9" t="s">
        <v>20207</v>
      </c>
      <c r="F5319" s="9" t="s">
        <v>20208</v>
      </c>
      <c r="G5319" s="12">
        <v>12</v>
      </c>
      <c r="H5319" s="9" t="s">
        <v>25</v>
      </c>
      <c r="I5319" s="9" t="s">
        <v>6255</v>
      </c>
      <c r="J5319" s="12">
        <v>2</v>
      </c>
      <c r="K5319" s="13">
        <v>44378</v>
      </c>
      <c r="L5319" s="86">
        <f>(Tabla2[[#This Row],[release_year]]-'VARIANZA Y DES. EST'!$L$11)^2</f>
        <v>26.834446865421359</v>
      </c>
      <c r="M5319" s="12">
        <v>2009</v>
      </c>
      <c r="N5319" s="9" t="s">
        <v>43</v>
      </c>
      <c r="O5319" s="9" t="s">
        <v>20196</v>
      </c>
      <c r="P5319" s="12">
        <v>128</v>
      </c>
      <c r="Q5319" s="12">
        <v>128</v>
      </c>
      <c r="R5319" s="12">
        <v>808.54936413717792</v>
      </c>
      <c r="S5319" s="12" t="s">
        <v>28</v>
      </c>
      <c r="T5319" s="9" t="s">
        <v>2252</v>
      </c>
      <c r="U5319" s="9" t="s">
        <v>38</v>
      </c>
      <c r="V5319" s="9" t="s">
        <v>2252</v>
      </c>
      <c r="W5319" s="14">
        <v>2</v>
      </c>
    </row>
    <row r="5320" spans="1:23" x14ac:dyDescent="0.25">
      <c r="A5320" s="8">
        <v>817</v>
      </c>
      <c r="B5320" s="9" t="s">
        <v>20209</v>
      </c>
      <c r="C5320" s="9" t="s">
        <v>22</v>
      </c>
      <c r="D5320" s="9" t="s">
        <v>20210</v>
      </c>
      <c r="E5320" s="9" t="s">
        <v>20211</v>
      </c>
      <c r="F5320" s="9" t="s">
        <v>20212</v>
      </c>
      <c r="G5320" s="12">
        <v>11</v>
      </c>
      <c r="H5320" s="9" t="s">
        <v>126</v>
      </c>
      <c r="I5320" s="9" t="s">
        <v>20213</v>
      </c>
      <c r="J5320" s="12">
        <v>4</v>
      </c>
      <c r="K5320" s="13">
        <v>44349</v>
      </c>
      <c r="L5320" s="86">
        <f>(Tabla2[[#This Row],[release_year]]-'VARIANZA Y DES. EST'!$L$11)^2</f>
        <v>84.276027426338274</v>
      </c>
      <c r="M5320" s="12">
        <v>2005</v>
      </c>
      <c r="N5320" s="9" t="s">
        <v>43</v>
      </c>
      <c r="O5320" s="9" t="s">
        <v>20196</v>
      </c>
      <c r="P5320" s="12">
        <v>128</v>
      </c>
      <c r="Q5320" s="12">
        <v>128</v>
      </c>
      <c r="R5320" s="12">
        <v>808.54936413717792</v>
      </c>
      <c r="S5320" s="12" t="s">
        <v>28</v>
      </c>
      <c r="T5320" s="9" t="s">
        <v>3969</v>
      </c>
      <c r="U5320" s="9" t="s">
        <v>3969</v>
      </c>
      <c r="V5320" s="9" t="s">
        <v>3969</v>
      </c>
      <c r="W5320" s="14">
        <v>1</v>
      </c>
    </row>
    <row r="5321" spans="1:23" x14ac:dyDescent="0.25">
      <c r="A5321" s="8">
        <v>960</v>
      </c>
      <c r="B5321" s="9" t="s">
        <v>20214</v>
      </c>
      <c r="C5321" s="9" t="s">
        <v>22</v>
      </c>
      <c r="D5321" s="9" t="s">
        <v>20215</v>
      </c>
      <c r="E5321" s="9" t="s">
        <v>20216</v>
      </c>
      <c r="F5321" s="9" t="s">
        <v>20217</v>
      </c>
      <c r="G5321" s="12">
        <v>10</v>
      </c>
      <c r="H5321" s="9" t="s">
        <v>518</v>
      </c>
      <c r="I5321" s="9" t="s">
        <v>518</v>
      </c>
      <c r="J5321" s="12">
        <v>1</v>
      </c>
      <c r="K5321" s="13">
        <v>44316</v>
      </c>
      <c r="L5321" s="86">
        <f>(Tabla2[[#This Row],[release_year]]-'VARIANZA Y DES. EST'!$L$11)^2</f>
        <v>46.509705182670608</v>
      </c>
      <c r="M5321" s="12">
        <v>2021</v>
      </c>
      <c r="N5321" s="9" t="s">
        <v>76</v>
      </c>
      <c r="O5321" s="9" t="s">
        <v>20196</v>
      </c>
      <c r="P5321" s="12">
        <v>128</v>
      </c>
      <c r="Q5321" s="12">
        <v>128</v>
      </c>
      <c r="R5321" s="12">
        <v>808.54936413717792</v>
      </c>
      <c r="S5321" s="12" t="s">
        <v>28</v>
      </c>
      <c r="T5321" s="9" t="s">
        <v>118</v>
      </c>
      <c r="U5321" s="9" t="s">
        <v>45</v>
      </c>
      <c r="V5321" s="9" t="s">
        <v>118</v>
      </c>
      <c r="W5321" s="14">
        <v>3</v>
      </c>
    </row>
    <row r="5322" spans="1:23" x14ac:dyDescent="0.25">
      <c r="A5322" s="8">
        <v>1436</v>
      </c>
      <c r="B5322" s="9" t="s">
        <v>20218</v>
      </c>
      <c r="C5322" s="9" t="s">
        <v>22</v>
      </c>
      <c r="D5322" s="9" t="s">
        <v>20219</v>
      </c>
      <c r="E5322" s="9" t="s">
        <v>20220</v>
      </c>
      <c r="F5322" s="9" t="s">
        <v>20221</v>
      </c>
      <c r="G5322" s="12">
        <v>8</v>
      </c>
      <c r="H5322" s="9" t="s">
        <v>160</v>
      </c>
      <c r="I5322" s="9" t="s">
        <v>20222</v>
      </c>
      <c r="J5322" s="12">
        <v>3</v>
      </c>
      <c r="K5322" s="13">
        <v>44203</v>
      </c>
      <c r="L5322" s="86">
        <f>(Tabla2[[#This Row],[release_year]]-'VARIANZA Y DES. EST'!$L$11)^2</f>
        <v>33.870100322899837</v>
      </c>
      <c r="M5322" s="12">
        <v>2020</v>
      </c>
      <c r="N5322" s="9" t="s">
        <v>1991</v>
      </c>
      <c r="O5322" s="9" t="s">
        <v>20196</v>
      </c>
      <c r="P5322" s="12">
        <v>128</v>
      </c>
      <c r="Q5322" s="12">
        <v>128</v>
      </c>
      <c r="R5322" s="12">
        <v>808.54936413717792</v>
      </c>
      <c r="S5322" s="12" t="s">
        <v>28</v>
      </c>
      <c r="T5322" s="9" t="s">
        <v>45</v>
      </c>
      <c r="U5322" s="9" t="s">
        <v>45</v>
      </c>
      <c r="V5322" s="9" t="s">
        <v>45</v>
      </c>
      <c r="W5322" s="14">
        <v>1</v>
      </c>
    </row>
    <row r="5323" spans="1:23" x14ac:dyDescent="0.25">
      <c r="A5323" s="8">
        <v>1681</v>
      </c>
      <c r="B5323" s="9" t="s">
        <v>20223</v>
      </c>
      <c r="C5323" s="9" t="s">
        <v>22</v>
      </c>
      <c r="D5323" s="9" t="s">
        <v>20224</v>
      </c>
      <c r="E5323" s="9" t="s">
        <v>5302</v>
      </c>
      <c r="F5323" s="9" t="s">
        <v>20225</v>
      </c>
      <c r="G5323" s="12">
        <v>9</v>
      </c>
      <c r="H5323" s="9" t="s">
        <v>518</v>
      </c>
      <c r="I5323" s="9" t="s">
        <v>518</v>
      </c>
      <c r="J5323" s="12">
        <v>1</v>
      </c>
      <c r="K5323" s="16">
        <v>44154</v>
      </c>
      <c r="L5323" s="86">
        <f>(Tabla2[[#This Row],[release_year]]-'VARIANZA Y DES. EST'!$L$11)^2</f>
        <v>3.3116808838167522</v>
      </c>
      <c r="M5323" s="12">
        <v>2016</v>
      </c>
      <c r="N5323" s="9" t="s">
        <v>35</v>
      </c>
      <c r="O5323" s="9" t="s">
        <v>20196</v>
      </c>
      <c r="P5323" s="12">
        <v>128</v>
      </c>
      <c r="Q5323" s="12">
        <v>128</v>
      </c>
      <c r="R5323" s="12">
        <v>808.54936413717792</v>
      </c>
      <c r="S5323" s="12" t="s">
        <v>28</v>
      </c>
      <c r="T5323" s="9" t="s">
        <v>460</v>
      </c>
      <c r="U5323" s="9" t="s">
        <v>45</v>
      </c>
      <c r="V5323" s="9" t="s">
        <v>460</v>
      </c>
      <c r="W5323" s="14">
        <v>3</v>
      </c>
    </row>
    <row r="5324" spans="1:23" x14ac:dyDescent="0.25">
      <c r="A5324" s="8">
        <v>2274</v>
      </c>
      <c r="B5324" s="9" t="s">
        <v>20226</v>
      </c>
      <c r="C5324" s="9" t="s">
        <v>22</v>
      </c>
      <c r="D5324" s="9" t="s">
        <v>20227</v>
      </c>
      <c r="E5324" s="9" t="s">
        <v>20228</v>
      </c>
      <c r="F5324" s="9" t="s">
        <v>20229</v>
      </c>
      <c r="G5324" s="12">
        <v>8</v>
      </c>
      <c r="H5324" s="9" t="s">
        <v>518</v>
      </c>
      <c r="I5324" s="9" t="s">
        <v>518</v>
      </c>
      <c r="J5324" s="12">
        <v>1</v>
      </c>
      <c r="K5324" s="13">
        <v>44017</v>
      </c>
      <c r="L5324" s="86">
        <f>(Tabla2[[#This Row],[release_year]]-'VARIANZA Y DES. EST'!$L$11)^2</f>
        <v>0.67207602404598188</v>
      </c>
      <c r="M5324" s="12">
        <v>2015</v>
      </c>
      <c r="N5324" s="9" t="s">
        <v>35</v>
      </c>
      <c r="O5324" s="9" t="s">
        <v>20196</v>
      </c>
      <c r="P5324" s="12">
        <v>128</v>
      </c>
      <c r="Q5324" s="12">
        <v>128</v>
      </c>
      <c r="R5324" s="12">
        <v>808.54936413717792</v>
      </c>
      <c r="S5324" s="12" t="s">
        <v>28</v>
      </c>
      <c r="T5324" s="9" t="s">
        <v>2930</v>
      </c>
      <c r="U5324" s="9" t="s">
        <v>38</v>
      </c>
      <c r="V5324" s="9" t="s">
        <v>2930</v>
      </c>
      <c r="W5324" s="14">
        <v>3</v>
      </c>
    </row>
    <row r="5325" spans="1:23" x14ac:dyDescent="0.25">
      <c r="A5325" s="8">
        <v>2278</v>
      </c>
      <c r="B5325" s="9" t="s">
        <v>20230</v>
      </c>
      <c r="C5325" s="9" t="s">
        <v>22</v>
      </c>
      <c r="D5325" s="9" t="s">
        <v>20231</v>
      </c>
      <c r="E5325" s="18" t="s">
        <v>20232</v>
      </c>
      <c r="F5325" s="9" t="s">
        <v>20233</v>
      </c>
      <c r="G5325" s="12">
        <v>9</v>
      </c>
      <c r="H5325" s="9" t="s">
        <v>518</v>
      </c>
      <c r="I5325" s="9" t="s">
        <v>518</v>
      </c>
      <c r="J5325" s="12">
        <v>1</v>
      </c>
      <c r="K5325" s="13">
        <v>44017</v>
      </c>
      <c r="L5325" s="86">
        <f>(Tabla2[[#This Row],[release_year]]-'VARIANZA Y DES. EST'!$L$11)^2</f>
        <v>1.3928663045044412</v>
      </c>
      <c r="M5325" s="12">
        <v>2013</v>
      </c>
      <c r="N5325" s="9" t="s">
        <v>35</v>
      </c>
      <c r="O5325" s="9" t="s">
        <v>20196</v>
      </c>
      <c r="P5325" s="12">
        <v>128</v>
      </c>
      <c r="Q5325" s="12">
        <v>128</v>
      </c>
      <c r="R5325" s="12">
        <v>808.54936413717792</v>
      </c>
      <c r="S5325" s="12" t="s">
        <v>28</v>
      </c>
      <c r="T5325" s="9" t="s">
        <v>460</v>
      </c>
      <c r="U5325" s="9" t="s">
        <v>45</v>
      </c>
      <c r="V5325" s="9" t="s">
        <v>460</v>
      </c>
      <c r="W5325" s="14">
        <v>3</v>
      </c>
    </row>
    <row r="5326" spans="1:23" x14ac:dyDescent="0.25">
      <c r="A5326" s="8">
        <v>2315</v>
      </c>
      <c r="B5326" s="9" t="s">
        <v>20234</v>
      </c>
      <c r="C5326" s="9" t="s">
        <v>22</v>
      </c>
      <c r="D5326" s="9" t="s">
        <v>20235</v>
      </c>
      <c r="E5326" s="9" t="s">
        <v>14427</v>
      </c>
      <c r="F5326" s="9" t="s">
        <v>20236</v>
      </c>
      <c r="G5326" s="12">
        <v>12</v>
      </c>
      <c r="H5326" s="9" t="s">
        <v>126</v>
      </c>
      <c r="I5326" s="9" t="s">
        <v>5012</v>
      </c>
      <c r="J5326" s="12">
        <v>2</v>
      </c>
      <c r="K5326" s="13">
        <v>44013</v>
      </c>
      <c r="L5326" s="86">
        <f>(Tabla2[[#This Row],[release_year]]-'VARIANZA Y DES. EST'!$L$11)^2</f>
        <v>51.555237145879822</v>
      </c>
      <c r="M5326" s="12">
        <v>2007</v>
      </c>
      <c r="N5326" s="9" t="s">
        <v>43</v>
      </c>
      <c r="O5326" s="9" t="s">
        <v>20196</v>
      </c>
      <c r="P5326" s="12">
        <v>128</v>
      </c>
      <c r="Q5326" s="12">
        <v>128</v>
      </c>
      <c r="R5326" s="12">
        <v>808.54936413717792</v>
      </c>
      <c r="S5326" s="12" t="s">
        <v>28</v>
      </c>
      <c r="T5326" s="9" t="s">
        <v>8442</v>
      </c>
      <c r="U5326" s="9" t="s">
        <v>38</v>
      </c>
      <c r="V5326" s="9" t="s">
        <v>8442</v>
      </c>
      <c r="W5326" s="14">
        <v>3</v>
      </c>
    </row>
    <row r="5327" spans="1:23" x14ac:dyDescent="0.25">
      <c r="A5327" s="8">
        <v>2364</v>
      </c>
      <c r="B5327" s="9" t="s">
        <v>20237</v>
      </c>
      <c r="C5327" s="9" t="s">
        <v>22</v>
      </c>
      <c r="D5327" s="9" t="s">
        <v>20238</v>
      </c>
      <c r="E5327" s="9" t="s">
        <v>14717</v>
      </c>
      <c r="F5327" s="9" t="s">
        <v>20239</v>
      </c>
      <c r="G5327" s="12">
        <v>6</v>
      </c>
      <c r="H5327" s="9" t="s">
        <v>231</v>
      </c>
      <c r="I5327" s="9" t="s">
        <v>20240</v>
      </c>
      <c r="J5327" s="12">
        <v>4</v>
      </c>
      <c r="K5327" s="13">
        <v>44001</v>
      </c>
      <c r="L5327" s="86">
        <f>(Tabla2[[#This Row],[release_year]]-'VARIANZA Y DES. EST'!$L$11)^2</f>
        <v>33.870100322899837</v>
      </c>
      <c r="M5327" s="12">
        <v>2020</v>
      </c>
      <c r="N5327" s="9" t="s">
        <v>76</v>
      </c>
      <c r="O5327" s="9" t="s">
        <v>20196</v>
      </c>
      <c r="P5327" s="12">
        <v>128</v>
      </c>
      <c r="Q5327" s="12">
        <v>128</v>
      </c>
      <c r="R5327" s="12">
        <v>808.54936413717792</v>
      </c>
      <c r="S5327" s="12" t="s">
        <v>28</v>
      </c>
      <c r="T5327" s="9" t="s">
        <v>460</v>
      </c>
      <c r="U5327" s="9" t="s">
        <v>45</v>
      </c>
      <c r="V5327" s="9" t="s">
        <v>460</v>
      </c>
      <c r="W5327" s="14">
        <v>3</v>
      </c>
    </row>
    <row r="5328" spans="1:23" x14ac:dyDescent="0.25">
      <c r="A5328" s="8">
        <v>2475</v>
      </c>
      <c r="B5328" s="9" t="s">
        <v>20241</v>
      </c>
      <c r="C5328" s="9" t="s">
        <v>22</v>
      </c>
      <c r="D5328" s="9" t="s">
        <v>20242</v>
      </c>
      <c r="E5328" s="18" t="s">
        <v>3530</v>
      </c>
      <c r="F5328" s="9" t="s">
        <v>20243</v>
      </c>
      <c r="G5328" s="12">
        <v>8</v>
      </c>
      <c r="H5328" s="9" t="s">
        <v>2935</v>
      </c>
      <c r="I5328" s="9" t="s">
        <v>2935</v>
      </c>
      <c r="J5328" s="12">
        <v>1</v>
      </c>
      <c r="K5328" s="13">
        <v>43974</v>
      </c>
      <c r="L5328" s="86">
        <f>(Tabla2[[#This Row],[release_year]]-'VARIANZA Y DES. EST'!$L$11)^2</f>
        <v>33.870100322899837</v>
      </c>
      <c r="M5328" s="12">
        <v>2020</v>
      </c>
      <c r="N5328" s="9" t="s">
        <v>55</v>
      </c>
      <c r="O5328" s="9" t="s">
        <v>20196</v>
      </c>
      <c r="P5328" s="12">
        <v>128</v>
      </c>
      <c r="Q5328" s="12">
        <v>128</v>
      </c>
      <c r="R5328" s="12">
        <v>808.54936413717792</v>
      </c>
      <c r="S5328" s="12" t="s">
        <v>28</v>
      </c>
      <c r="T5328" s="9" t="s">
        <v>70</v>
      </c>
      <c r="U5328" s="9" t="s">
        <v>45</v>
      </c>
      <c r="V5328" s="9" t="s">
        <v>70</v>
      </c>
      <c r="W5328" s="14">
        <v>2</v>
      </c>
    </row>
    <row r="5329" spans="1:23" x14ac:dyDescent="0.25">
      <c r="A5329" s="8">
        <v>3033</v>
      </c>
      <c r="B5329" s="9" t="s">
        <v>20244</v>
      </c>
      <c r="C5329" s="9" t="s">
        <v>22</v>
      </c>
      <c r="D5329" s="9" t="s">
        <v>20245</v>
      </c>
      <c r="E5329" s="9" t="s">
        <v>20246</v>
      </c>
      <c r="F5329" s="9" t="s">
        <v>20247</v>
      </c>
      <c r="G5329" s="12">
        <v>11</v>
      </c>
      <c r="H5329" s="9" t="s">
        <v>518</v>
      </c>
      <c r="I5329" s="9" t="s">
        <v>518</v>
      </c>
      <c r="J5329" s="12">
        <v>1</v>
      </c>
      <c r="K5329" s="13">
        <v>43842</v>
      </c>
      <c r="L5329" s="86">
        <f>(Tabla2[[#This Row],[release_year]]-'VARIANZA Y DES. EST'!$L$11)^2</f>
        <v>23.230495463129063</v>
      </c>
      <c r="M5329" s="12">
        <v>2019</v>
      </c>
      <c r="N5329" s="9" t="s">
        <v>76</v>
      </c>
      <c r="O5329" s="9" t="s">
        <v>20196</v>
      </c>
      <c r="P5329" s="12">
        <v>128</v>
      </c>
      <c r="Q5329" s="12">
        <v>128</v>
      </c>
      <c r="R5329" s="12">
        <v>808.54936413717792</v>
      </c>
      <c r="S5329" s="12" t="s">
        <v>28</v>
      </c>
      <c r="T5329" s="9" t="s">
        <v>2492</v>
      </c>
      <c r="U5329" s="9" t="s">
        <v>95</v>
      </c>
      <c r="V5329" s="9" t="s">
        <v>2492</v>
      </c>
      <c r="W5329" s="14">
        <v>3</v>
      </c>
    </row>
    <row r="5330" spans="1:23" x14ac:dyDescent="0.25">
      <c r="A5330" s="8">
        <v>3537</v>
      </c>
      <c r="B5330" s="9" t="s">
        <v>20248</v>
      </c>
      <c r="C5330" s="9" t="s">
        <v>22</v>
      </c>
      <c r="D5330" s="9" t="s">
        <v>20249</v>
      </c>
      <c r="E5330" s="9" t="s">
        <v>20250</v>
      </c>
      <c r="F5330" s="9" t="s">
        <v>20251</v>
      </c>
      <c r="G5330" s="12">
        <v>8</v>
      </c>
      <c r="H5330" s="9" t="s">
        <v>131</v>
      </c>
      <c r="I5330" s="9" t="s">
        <v>131</v>
      </c>
      <c r="J5330" s="12">
        <v>1</v>
      </c>
      <c r="K5330" s="13">
        <v>43712</v>
      </c>
      <c r="L5330" s="86">
        <f>(Tabla2[[#This Row],[release_year]]-'VARIANZA Y DES. EST'!$L$11)^2</f>
        <v>3.3116808838167522</v>
      </c>
      <c r="M5330" s="12">
        <v>2016</v>
      </c>
      <c r="N5330" s="9" t="s">
        <v>35</v>
      </c>
      <c r="O5330" s="9" t="s">
        <v>20196</v>
      </c>
      <c r="P5330" s="12">
        <v>128</v>
      </c>
      <c r="Q5330" s="12">
        <v>128</v>
      </c>
      <c r="R5330" s="12">
        <v>808.54936413717792</v>
      </c>
      <c r="S5330" s="12" t="s">
        <v>28</v>
      </c>
      <c r="T5330" s="9" t="s">
        <v>118</v>
      </c>
      <c r="U5330" s="9" t="s">
        <v>45</v>
      </c>
      <c r="V5330" s="9" t="s">
        <v>118</v>
      </c>
      <c r="W5330" s="14">
        <v>3</v>
      </c>
    </row>
    <row r="5331" spans="1:23" x14ac:dyDescent="0.25">
      <c r="A5331" s="8">
        <v>3784</v>
      </c>
      <c r="B5331" s="9" t="s">
        <v>20252</v>
      </c>
      <c r="C5331" s="9" t="s">
        <v>22</v>
      </c>
      <c r="D5331" s="9" t="s">
        <v>20253</v>
      </c>
      <c r="E5331" s="18" t="s">
        <v>20254</v>
      </c>
      <c r="F5331" s="9" t="s">
        <v>20255</v>
      </c>
      <c r="G5331" s="12">
        <v>8</v>
      </c>
      <c r="H5331" s="9" t="s">
        <v>518</v>
      </c>
      <c r="I5331" s="9" t="s">
        <v>518</v>
      </c>
      <c r="J5331" s="12">
        <v>1</v>
      </c>
      <c r="K5331" s="13">
        <v>43617</v>
      </c>
      <c r="L5331" s="86">
        <f>(Tabla2[[#This Row],[release_year]]-'VARIANZA Y DES. EST'!$L$11)^2</f>
        <v>7.9512857435875226</v>
      </c>
      <c r="M5331" s="12">
        <v>2017</v>
      </c>
      <c r="N5331" s="9" t="s">
        <v>76</v>
      </c>
      <c r="O5331" s="9" t="s">
        <v>20196</v>
      </c>
      <c r="P5331" s="12">
        <v>128</v>
      </c>
      <c r="Q5331" s="12">
        <v>128</v>
      </c>
      <c r="R5331" s="12">
        <v>808.54936413717792</v>
      </c>
      <c r="S5331" s="12" t="s">
        <v>28</v>
      </c>
      <c r="T5331" s="9" t="s">
        <v>118</v>
      </c>
      <c r="U5331" s="9" t="s">
        <v>45</v>
      </c>
      <c r="V5331" s="9" t="s">
        <v>118</v>
      </c>
      <c r="W5331" s="14">
        <v>3</v>
      </c>
    </row>
    <row r="5332" spans="1:23" x14ac:dyDescent="0.25">
      <c r="A5332" s="8">
        <v>3835</v>
      </c>
      <c r="B5332" s="9" t="s">
        <v>20256</v>
      </c>
      <c r="C5332" s="9" t="s">
        <v>22</v>
      </c>
      <c r="D5332" s="9" t="s">
        <v>20257</v>
      </c>
      <c r="E5332" s="9" t="s">
        <v>20258</v>
      </c>
      <c r="F5332" s="9" t="s">
        <v>20259</v>
      </c>
      <c r="G5332" s="12">
        <v>8</v>
      </c>
      <c r="H5332" s="9" t="s">
        <v>3799</v>
      </c>
      <c r="I5332" s="9" t="s">
        <v>6461</v>
      </c>
      <c r="J5332" s="12">
        <v>2</v>
      </c>
      <c r="K5332" s="13">
        <v>43596</v>
      </c>
      <c r="L5332" s="86">
        <f>(Tabla2[[#This Row],[release_year]]-'VARIANZA Y DES. EST'!$L$11)^2</f>
        <v>10.1136565849629</v>
      </c>
      <c r="M5332" s="12">
        <v>2011</v>
      </c>
      <c r="N5332" s="9" t="s">
        <v>35</v>
      </c>
      <c r="O5332" s="9" t="s">
        <v>20196</v>
      </c>
      <c r="P5332" s="12">
        <v>128</v>
      </c>
      <c r="Q5332" s="12">
        <v>128</v>
      </c>
      <c r="R5332" s="12">
        <v>808.54936413717792</v>
      </c>
      <c r="S5332" s="12" t="s">
        <v>28</v>
      </c>
      <c r="T5332" s="9" t="s">
        <v>600</v>
      </c>
      <c r="U5332" s="9" t="s">
        <v>38</v>
      </c>
      <c r="V5332" s="9" t="s">
        <v>600</v>
      </c>
      <c r="W5332" s="14">
        <v>3</v>
      </c>
    </row>
    <row r="5333" spans="1:23" x14ac:dyDescent="0.25">
      <c r="A5333" s="8">
        <v>3866</v>
      </c>
      <c r="B5333" s="9" t="s">
        <v>20260</v>
      </c>
      <c r="C5333" s="9" t="s">
        <v>22</v>
      </c>
      <c r="D5333" s="9" t="s">
        <v>20261</v>
      </c>
      <c r="E5333" s="9" t="s">
        <v>20262</v>
      </c>
      <c r="F5333" s="9" t="s">
        <v>20263</v>
      </c>
      <c r="G5333" s="12">
        <v>10</v>
      </c>
      <c r="H5333" s="9" t="s">
        <v>1349</v>
      </c>
      <c r="I5333" s="9" t="s">
        <v>1349</v>
      </c>
      <c r="J5333" s="12">
        <v>1</v>
      </c>
      <c r="K5333" s="13">
        <v>43588</v>
      </c>
      <c r="L5333" s="86">
        <f>(Tabla2[[#This Row],[release_year]]-'VARIANZA Y DES. EST'!$L$11)^2</f>
        <v>14.590890603358293</v>
      </c>
      <c r="M5333" s="12">
        <v>2018</v>
      </c>
      <c r="N5333" s="9" t="s">
        <v>76</v>
      </c>
      <c r="O5333" s="9" t="s">
        <v>20196</v>
      </c>
      <c r="P5333" s="12">
        <v>128</v>
      </c>
      <c r="Q5333" s="12">
        <v>128</v>
      </c>
      <c r="R5333" s="12">
        <v>808.54936413717792</v>
      </c>
      <c r="S5333" s="12" t="s">
        <v>28</v>
      </c>
      <c r="T5333" s="9" t="s">
        <v>460</v>
      </c>
      <c r="U5333" s="9" t="s">
        <v>45</v>
      </c>
      <c r="V5333" s="9" t="s">
        <v>460</v>
      </c>
      <c r="W5333" s="14">
        <v>3</v>
      </c>
    </row>
    <row r="5334" spans="1:23" x14ac:dyDescent="0.25">
      <c r="A5334" s="8">
        <v>4022</v>
      </c>
      <c r="B5334" s="9" t="s">
        <v>20264</v>
      </c>
      <c r="C5334" s="9" t="s">
        <v>22</v>
      </c>
      <c r="D5334" s="9" t="s">
        <v>20265</v>
      </c>
      <c r="E5334" s="9" t="s">
        <v>14454</v>
      </c>
      <c r="F5334" s="9" t="s">
        <v>20266</v>
      </c>
      <c r="G5334" s="12">
        <v>8</v>
      </c>
      <c r="H5334" s="9" t="s">
        <v>3522</v>
      </c>
      <c r="I5334" s="9" t="s">
        <v>3522</v>
      </c>
      <c r="J5334" s="12">
        <v>1</v>
      </c>
      <c r="K5334" s="13">
        <v>43538</v>
      </c>
      <c r="L5334" s="86">
        <f>(Tabla2[[#This Row],[release_year]]-'VARIANZA Y DES. EST'!$L$11)^2</f>
        <v>7.9512857435875226</v>
      </c>
      <c r="M5334" s="12">
        <v>2017</v>
      </c>
      <c r="N5334" s="9" t="s">
        <v>76</v>
      </c>
      <c r="O5334" s="9" t="s">
        <v>20196</v>
      </c>
      <c r="P5334" s="12">
        <v>128</v>
      </c>
      <c r="Q5334" s="12">
        <v>128</v>
      </c>
      <c r="R5334" s="12">
        <v>808.54936413717792</v>
      </c>
      <c r="S5334" s="12" t="s">
        <v>28</v>
      </c>
      <c r="T5334" s="9" t="s">
        <v>2492</v>
      </c>
      <c r="U5334" s="9" t="s">
        <v>95</v>
      </c>
      <c r="V5334" s="9" t="s">
        <v>2492</v>
      </c>
      <c r="W5334" s="14">
        <v>3</v>
      </c>
    </row>
    <row r="5335" spans="1:23" x14ac:dyDescent="0.25">
      <c r="A5335" s="8">
        <v>4040</v>
      </c>
      <c r="B5335" s="9" t="s">
        <v>20267</v>
      </c>
      <c r="C5335" s="9" t="s">
        <v>22</v>
      </c>
      <c r="D5335" s="9" t="s">
        <v>20268</v>
      </c>
      <c r="E5335" s="9" t="s">
        <v>20269</v>
      </c>
      <c r="F5335" s="9" t="s">
        <v>20270</v>
      </c>
      <c r="G5335" s="12">
        <v>3</v>
      </c>
      <c r="H5335" s="9" t="s">
        <v>3522</v>
      </c>
      <c r="I5335" s="9" t="s">
        <v>3522</v>
      </c>
      <c r="J5335" s="12">
        <v>1</v>
      </c>
      <c r="K5335" s="13">
        <v>43531</v>
      </c>
      <c r="L5335" s="86">
        <f>(Tabla2[[#This Row],[release_year]]-'VARIANZA Y DES. EST'!$L$11)^2</f>
        <v>3.2471164275211517E-2</v>
      </c>
      <c r="M5335" s="12">
        <v>2014</v>
      </c>
      <c r="N5335" s="9" t="s">
        <v>35</v>
      </c>
      <c r="O5335" s="9" t="s">
        <v>20196</v>
      </c>
      <c r="P5335" s="12">
        <v>128</v>
      </c>
      <c r="Q5335" s="12">
        <v>128</v>
      </c>
      <c r="R5335" s="12">
        <v>808.54936413717792</v>
      </c>
      <c r="S5335" s="12" t="s">
        <v>28</v>
      </c>
      <c r="T5335" s="9" t="s">
        <v>3319</v>
      </c>
      <c r="U5335" s="9" t="s">
        <v>45</v>
      </c>
      <c r="V5335" s="9" t="s">
        <v>3319</v>
      </c>
      <c r="W5335" s="14">
        <v>3</v>
      </c>
    </row>
    <row r="5336" spans="1:23" x14ac:dyDescent="0.25">
      <c r="A5336" s="8">
        <v>4398</v>
      </c>
      <c r="B5336" s="9" t="s">
        <v>20271</v>
      </c>
      <c r="C5336" s="9" t="s">
        <v>22</v>
      </c>
      <c r="D5336" s="9" t="s">
        <v>20272</v>
      </c>
      <c r="E5336" s="9" t="s">
        <v>20273</v>
      </c>
      <c r="F5336" s="9" t="s">
        <v>20274</v>
      </c>
      <c r="G5336" s="12">
        <v>10</v>
      </c>
      <c r="H5336" s="9" t="s">
        <v>3522</v>
      </c>
      <c r="I5336" s="9" t="s">
        <v>3522</v>
      </c>
      <c r="J5336" s="12">
        <v>1</v>
      </c>
      <c r="K5336" s="16">
        <v>43417</v>
      </c>
      <c r="L5336" s="86">
        <f>(Tabla2[[#This Row],[release_year]]-'VARIANZA Y DES. EST'!$L$11)^2</f>
        <v>14.590890603358293</v>
      </c>
      <c r="M5336" s="12">
        <v>2018</v>
      </c>
      <c r="N5336" s="9" t="s">
        <v>76</v>
      </c>
      <c r="O5336" s="9" t="s">
        <v>20196</v>
      </c>
      <c r="P5336" s="12">
        <v>128</v>
      </c>
      <c r="Q5336" s="12">
        <v>128</v>
      </c>
      <c r="R5336" s="12">
        <v>808.54936413717792</v>
      </c>
      <c r="S5336" s="12" t="s">
        <v>28</v>
      </c>
      <c r="T5336" s="9" t="s">
        <v>4211</v>
      </c>
      <c r="U5336" s="9" t="s">
        <v>38</v>
      </c>
      <c r="V5336" s="9" t="s">
        <v>4211</v>
      </c>
      <c r="W5336" s="14">
        <v>2</v>
      </c>
    </row>
    <row r="5337" spans="1:23" x14ac:dyDescent="0.25">
      <c r="A5337" s="8">
        <v>4445</v>
      </c>
      <c r="B5337" s="9" t="s">
        <v>20275</v>
      </c>
      <c r="C5337" s="9" t="s">
        <v>22</v>
      </c>
      <c r="D5337" s="9" t="s">
        <v>20276</v>
      </c>
      <c r="E5337" s="9" t="s">
        <v>20277</v>
      </c>
      <c r="F5337" s="9" t="s">
        <v>20278</v>
      </c>
      <c r="G5337" s="12">
        <v>8</v>
      </c>
      <c r="H5337" s="9" t="s">
        <v>518</v>
      </c>
      <c r="I5337" s="9" t="s">
        <v>518</v>
      </c>
      <c r="J5337" s="12">
        <v>1</v>
      </c>
      <c r="K5337" s="13">
        <v>43405</v>
      </c>
      <c r="L5337" s="86">
        <f>(Tabla2[[#This Row],[release_year]]-'VARIANZA Y DES. EST'!$L$11)^2</f>
        <v>1.3928663045044412</v>
      </c>
      <c r="M5337" s="12">
        <v>2013</v>
      </c>
      <c r="N5337" s="9" t="s">
        <v>82</v>
      </c>
      <c r="O5337" s="9" t="s">
        <v>20196</v>
      </c>
      <c r="P5337" s="12">
        <v>128</v>
      </c>
      <c r="Q5337" s="12">
        <v>128</v>
      </c>
      <c r="R5337" s="12">
        <v>808.54936413717792</v>
      </c>
      <c r="S5337" s="12" t="s">
        <v>28</v>
      </c>
      <c r="T5337" s="9" t="s">
        <v>4849</v>
      </c>
      <c r="U5337" s="9" t="s">
        <v>95</v>
      </c>
      <c r="V5337" s="9" t="s">
        <v>4849</v>
      </c>
      <c r="W5337" s="14">
        <v>3</v>
      </c>
    </row>
    <row r="5338" spans="1:23" x14ac:dyDescent="0.25">
      <c r="A5338" s="8">
        <v>4562</v>
      </c>
      <c r="B5338" s="9" t="s">
        <v>20279</v>
      </c>
      <c r="C5338" s="9" t="s">
        <v>22</v>
      </c>
      <c r="D5338" s="9" t="s">
        <v>20280</v>
      </c>
      <c r="E5338" s="9" t="s">
        <v>13714</v>
      </c>
      <c r="F5338" s="9" t="s">
        <v>20281</v>
      </c>
      <c r="G5338" s="12">
        <v>10</v>
      </c>
      <c r="H5338" s="9" t="s">
        <v>518</v>
      </c>
      <c r="I5338" s="9" t="s">
        <v>518</v>
      </c>
      <c r="J5338" s="12">
        <v>1</v>
      </c>
      <c r="K5338" s="13">
        <v>43374</v>
      </c>
      <c r="L5338" s="86">
        <f>(Tabla2[[#This Row],[release_year]]-'VARIANZA Y DES. EST'!$L$11)^2</f>
        <v>26.834446865421359</v>
      </c>
      <c r="M5338" s="12">
        <v>2009</v>
      </c>
      <c r="N5338" s="9" t="s">
        <v>35</v>
      </c>
      <c r="O5338" s="9" t="s">
        <v>20196</v>
      </c>
      <c r="P5338" s="12">
        <v>128</v>
      </c>
      <c r="Q5338" s="12">
        <v>128</v>
      </c>
      <c r="R5338" s="12">
        <v>808.54936413717792</v>
      </c>
      <c r="S5338" s="12" t="s">
        <v>28</v>
      </c>
      <c r="T5338" s="9" t="s">
        <v>70</v>
      </c>
      <c r="U5338" s="9" t="s">
        <v>45</v>
      </c>
      <c r="V5338" s="9" t="s">
        <v>70</v>
      </c>
      <c r="W5338" s="14">
        <v>2</v>
      </c>
    </row>
    <row r="5339" spans="1:23" x14ac:dyDescent="0.25">
      <c r="A5339" s="8">
        <v>4576</v>
      </c>
      <c r="B5339" s="9" t="s">
        <v>20282</v>
      </c>
      <c r="C5339" s="9" t="s">
        <v>22</v>
      </c>
      <c r="D5339" s="9" t="s">
        <v>20283</v>
      </c>
      <c r="E5339" s="9" t="s">
        <v>7153</v>
      </c>
      <c r="F5339" s="9" t="s">
        <v>20284</v>
      </c>
      <c r="G5339" s="12">
        <v>10</v>
      </c>
      <c r="H5339" s="9" t="s">
        <v>518</v>
      </c>
      <c r="I5339" s="9" t="s">
        <v>518</v>
      </c>
      <c r="J5339" s="12">
        <v>1</v>
      </c>
      <c r="K5339" s="13">
        <v>43374</v>
      </c>
      <c r="L5339" s="86">
        <f>(Tabla2[[#This Row],[release_year]]-'VARIANZA Y DES. EST'!$L$11)^2</f>
        <v>26.834446865421359</v>
      </c>
      <c r="M5339" s="12">
        <v>2009</v>
      </c>
      <c r="N5339" s="9" t="s">
        <v>35</v>
      </c>
      <c r="O5339" s="9" t="s">
        <v>20196</v>
      </c>
      <c r="P5339" s="12">
        <v>128</v>
      </c>
      <c r="Q5339" s="12">
        <v>128</v>
      </c>
      <c r="R5339" s="12">
        <v>808.54936413717792</v>
      </c>
      <c r="S5339" s="12" t="s">
        <v>28</v>
      </c>
      <c r="T5339" s="9" t="s">
        <v>8706</v>
      </c>
      <c r="U5339" s="9" t="s">
        <v>45</v>
      </c>
      <c r="V5339" s="9" t="s">
        <v>8706</v>
      </c>
      <c r="W5339" s="14">
        <v>3</v>
      </c>
    </row>
    <row r="5340" spans="1:23" x14ac:dyDescent="0.25">
      <c r="A5340" s="8">
        <v>4728</v>
      </c>
      <c r="B5340" s="9" t="s">
        <v>20285</v>
      </c>
      <c r="C5340" s="9" t="s">
        <v>22</v>
      </c>
      <c r="D5340" s="9" t="s">
        <v>20286</v>
      </c>
      <c r="E5340" s="9" t="s">
        <v>20287</v>
      </c>
      <c r="F5340" s="9" t="s">
        <v>20288</v>
      </c>
      <c r="G5340" s="12">
        <v>6</v>
      </c>
      <c r="H5340" s="9" t="s">
        <v>518</v>
      </c>
      <c r="I5340" s="9" t="s">
        <v>518</v>
      </c>
      <c r="J5340" s="12">
        <v>1</v>
      </c>
      <c r="K5340" s="13">
        <v>43314</v>
      </c>
      <c r="L5340" s="86">
        <f>(Tabla2[[#This Row],[release_year]]-'VARIANZA Y DES. EST'!$L$11)^2</f>
        <v>17.47405172519213</v>
      </c>
      <c r="M5340" s="12">
        <v>2010</v>
      </c>
      <c r="N5340" s="9" t="s">
        <v>35</v>
      </c>
      <c r="O5340" s="9" t="s">
        <v>20196</v>
      </c>
      <c r="P5340" s="12">
        <v>128</v>
      </c>
      <c r="Q5340" s="12">
        <v>128</v>
      </c>
      <c r="R5340" s="12">
        <v>808.54936413717792</v>
      </c>
      <c r="S5340" s="12" t="s">
        <v>28</v>
      </c>
      <c r="T5340" s="9" t="s">
        <v>4849</v>
      </c>
      <c r="U5340" s="9" t="s">
        <v>95</v>
      </c>
      <c r="V5340" s="9" t="s">
        <v>4849</v>
      </c>
      <c r="W5340" s="14">
        <v>3</v>
      </c>
    </row>
    <row r="5341" spans="1:23" x14ac:dyDescent="0.25">
      <c r="A5341" s="8">
        <v>4801</v>
      </c>
      <c r="B5341" s="9" t="s">
        <v>20289</v>
      </c>
      <c r="C5341" s="9" t="s">
        <v>22</v>
      </c>
      <c r="D5341" s="9" t="s">
        <v>20290</v>
      </c>
      <c r="E5341" s="9" t="s">
        <v>16868</v>
      </c>
      <c r="F5341" s="9" t="s">
        <v>20291</v>
      </c>
      <c r="G5341" s="12">
        <v>8</v>
      </c>
      <c r="H5341" s="9" t="s">
        <v>518</v>
      </c>
      <c r="I5341" s="9" t="s">
        <v>518</v>
      </c>
      <c r="J5341" s="12">
        <v>1</v>
      </c>
      <c r="K5341" s="13">
        <v>43282</v>
      </c>
      <c r="L5341" s="86">
        <f>(Tabla2[[#This Row],[release_year]]-'VARIANZA Y DES. EST'!$L$11)^2</f>
        <v>17.47405172519213</v>
      </c>
      <c r="M5341" s="12">
        <v>2010</v>
      </c>
      <c r="N5341" s="9" t="s">
        <v>35</v>
      </c>
      <c r="O5341" s="9" t="s">
        <v>20196</v>
      </c>
      <c r="P5341" s="12">
        <v>128</v>
      </c>
      <c r="Q5341" s="12">
        <v>128</v>
      </c>
      <c r="R5341" s="12">
        <v>808.54936413717792</v>
      </c>
      <c r="S5341" s="12" t="s">
        <v>28</v>
      </c>
      <c r="T5341" s="9" t="s">
        <v>2492</v>
      </c>
      <c r="U5341" s="9" t="s">
        <v>95</v>
      </c>
      <c r="V5341" s="9" t="s">
        <v>2492</v>
      </c>
      <c r="W5341" s="14">
        <v>3</v>
      </c>
    </row>
    <row r="5342" spans="1:23" x14ac:dyDescent="0.25">
      <c r="A5342" s="8">
        <v>5123</v>
      </c>
      <c r="B5342" s="9" t="s">
        <v>20292</v>
      </c>
      <c r="C5342" s="9" t="s">
        <v>22</v>
      </c>
      <c r="D5342" s="9" t="s">
        <v>20293</v>
      </c>
      <c r="E5342" s="9" t="s">
        <v>20294</v>
      </c>
      <c r="F5342" s="9" t="s">
        <v>20295</v>
      </c>
      <c r="G5342" s="12">
        <v>4</v>
      </c>
      <c r="H5342" s="9" t="s">
        <v>518</v>
      </c>
      <c r="I5342" s="9" t="s">
        <v>518</v>
      </c>
      <c r="J5342" s="12">
        <v>1</v>
      </c>
      <c r="K5342" s="16">
        <v>43084</v>
      </c>
      <c r="L5342" s="86">
        <f>(Tabla2[[#This Row],[release_year]]-'VARIANZA Y DES. EST'!$L$11)^2</f>
        <v>7.9512857435875226</v>
      </c>
      <c r="M5342" s="12">
        <v>2017</v>
      </c>
      <c r="N5342" s="9" t="s">
        <v>76</v>
      </c>
      <c r="O5342" s="9" t="s">
        <v>20196</v>
      </c>
      <c r="P5342" s="12">
        <v>128</v>
      </c>
      <c r="Q5342" s="12">
        <v>128</v>
      </c>
      <c r="R5342" s="12">
        <v>808.54936413717792</v>
      </c>
      <c r="S5342" s="12" t="s">
        <v>28</v>
      </c>
      <c r="T5342" s="9" t="s">
        <v>2492</v>
      </c>
      <c r="U5342" s="9" t="s">
        <v>95</v>
      </c>
      <c r="V5342" s="9" t="s">
        <v>2492</v>
      </c>
      <c r="W5342" s="14">
        <v>3</v>
      </c>
    </row>
    <row r="5343" spans="1:23" x14ac:dyDescent="0.25">
      <c r="A5343" s="8">
        <v>5152</v>
      </c>
      <c r="B5343" s="9" t="s">
        <v>20296</v>
      </c>
      <c r="C5343" s="9" t="s">
        <v>22</v>
      </c>
      <c r="D5343" s="9" t="s">
        <v>20297</v>
      </c>
      <c r="E5343" s="9" t="s">
        <v>20298</v>
      </c>
      <c r="F5343" s="9" t="s">
        <v>20299</v>
      </c>
      <c r="G5343" s="12">
        <v>8</v>
      </c>
      <c r="H5343" s="9" t="s">
        <v>518</v>
      </c>
      <c r="I5343" s="9" t="s">
        <v>518</v>
      </c>
      <c r="J5343" s="12">
        <v>1</v>
      </c>
      <c r="K5343" s="16">
        <v>43066</v>
      </c>
      <c r="L5343" s="86">
        <f>(Tabla2[[#This Row],[release_year]]-'VARIANZA Y DES. EST'!$L$11)^2</f>
        <v>7.9512857435875226</v>
      </c>
      <c r="M5343" s="12">
        <v>2017</v>
      </c>
      <c r="N5343" s="9" t="s">
        <v>43</v>
      </c>
      <c r="O5343" s="9" t="s">
        <v>20196</v>
      </c>
      <c r="P5343" s="12">
        <v>128</v>
      </c>
      <c r="Q5343" s="12">
        <v>128</v>
      </c>
      <c r="R5343" s="12">
        <v>808.54936413717792</v>
      </c>
      <c r="S5343" s="12" t="s">
        <v>28</v>
      </c>
      <c r="T5343" s="9" t="s">
        <v>859</v>
      </c>
      <c r="U5343" s="9" t="s">
        <v>95</v>
      </c>
      <c r="V5343" s="9" t="s">
        <v>859</v>
      </c>
      <c r="W5343" s="14">
        <v>2</v>
      </c>
    </row>
    <row r="5344" spans="1:23" x14ac:dyDescent="0.25">
      <c r="A5344" s="8">
        <v>5969</v>
      </c>
      <c r="B5344" s="9" t="s">
        <v>20300</v>
      </c>
      <c r="C5344" s="9" t="s">
        <v>22</v>
      </c>
      <c r="D5344" s="9" t="s">
        <v>20301</v>
      </c>
      <c r="E5344" s="9" t="s">
        <v>20302</v>
      </c>
      <c r="F5344" s="9" t="s">
        <v>20303</v>
      </c>
      <c r="G5344" s="12">
        <v>8</v>
      </c>
      <c r="H5344" s="9" t="s">
        <v>518</v>
      </c>
      <c r="I5344" s="9" t="s">
        <v>518</v>
      </c>
      <c r="J5344" s="12">
        <v>1</v>
      </c>
      <c r="K5344" s="13">
        <v>43358</v>
      </c>
      <c r="L5344" s="86">
        <f>(Tabla2[[#This Row],[release_year]]-'VARIANZA Y DES. EST'!$L$11)^2</f>
        <v>14.590890603358293</v>
      </c>
      <c r="M5344" s="12">
        <v>2018</v>
      </c>
      <c r="N5344" s="9" t="s">
        <v>35</v>
      </c>
      <c r="O5344" s="9" t="s">
        <v>20196</v>
      </c>
      <c r="P5344" s="12">
        <v>128</v>
      </c>
      <c r="Q5344" s="12">
        <v>128</v>
      </c>
      <c r="R5344" s="12">
        <v>808.54936413717792</v>
      </c>
      <c r="S5344" s="12" t="s">
        <v>28</v>
      </c>
      <c r="T5344" s="9" t="s">
        <v>2930</v>
      </c>
      <c r="U5344" s="9" t="s">
        <v>38</v>
      </c>
      <c r="V5344" s="9" t="s">
        <v>2930</v>
      </c>
      <c r="W5344" s="14">
        <v>3</v>
      </c>
    </row>
    <row r="5345" spans="1:23" x14ac:dyDescent="0.25">
      <c r="A5345" s="8">
        <v>6150</v>
      </c>
      <c r="B5345" s="9" t="s">
        <v>20304</v>
      </c>
      <c r="C5345" s="9" t="s">
        <v>22</v>
      </c>
      <c r="D5345" s="9" t="s">
        <v>20305</v>
      </c>
      <c r="E5345" s="9" t="s">
        <v>15127</v>
      </c>
      <c r="F5345" s="9" t="s">
        <v>20306</v>
      </c>
      <c r="G5345" s="12">
        <v>2</v>
      </c>
      <c r="H5345" s="9" t="s">
        <v>126</v>
      </c>
      <c r="I5345" s="9" t="s">
        <v>126</v>
      </c>
      <c r="J5345" s="12">
        <v>1</v>
      </c>
      <c r="K5345" s="13">
        <v>43307</v>
      </c>
      <c r="L5345" s="86">
        <f>(Tabla2[[#This Row],[release_year]]-'VARIANZA Y DES. EST'!$L$11)^2</f>
        <v>0.67207602404598188</v>
      </c>
      <c r="M5345" s="12">
        <v>2015</v>
      </c>
      <c r="N5345" s="9" t="s">
        <v>1991</v>
      </c>
      <c r="O5345" s="9" t="s">
        <v>20196</v>
      </c>
      <c r="P5345" s="12">
        <v>128</v>
      </c>
      <c r="Q5345" s="12">
        <v>128</v>
      </c>
      <c r="R5345" s="12">
        <v>808.54936413717792</v>
      </c>
      <c r="S5345" s="12" t="s">
        <v>28</v>
      </c>
      <c r="T5345" s="9" t="s">
        <v>756</v>
      </c>
      <c r="U5345" s="9" t="s">
        <v>57</v>
      </c>
      <c r="V5345" s="9" t="s">
        <v>756</v>
      </c>
      <c r="W5345" s="14">
        <v>3</v>
      </c>
    </row>
    <row r="5346" spans="1:23" x14ac:dyDescent="0.25">
      <c r="A5346" s="8">
        <v>6249</v>
      </c>
      <c r="B5346" s="9" t="s">
        <v>20307</v>
      </c>
      <c r="C5346" s="9" t="s">
        <v>22</v>
      </c>
      <c r="D5346" s="9" t="s">
        <v>20308</v>
      </c>
      <c r="E5346" s="9" t="s">
        <v>17386</v>
      </c>
      <c r="F5346" s="9" t="s">
        <v>20309</v>
      </c>
      <c r="G5346" s="12">
        <v>12</v>
      </c>
      <c r="H5346" s="9" t="s">
        <v>25</v>
      </c>
      <c r="I5346" s="9" t="s">
        <v>1078</v>
      </c>
      <c r="J5346" s="12">
        <v>2</v>
      </c>
      <c r="K5346" s="13">
        <v>44105</v>
      </c>
      <c r="L5346" s="86">
        <f>(Tabla2[[#This Row],[release_year]]-'VARIANZA Y DES. EST'!$L$11)^2</f>
        <v>491.96116424931824</v>
      </c>
      <c r="M5346" s="12">
        <v>1992</v>
      </c>
      <c r="N5346" s="9" t="s">
        <v>1991</v>
      </c>
      <c r="O5346" s="9" t="s">
        <v>20196</v>
      </c>
      <c r="P5346" s="12">
        <v>128</v>
      </c>
      <c r="Q5346" s="12">
        <v>128</v>
      </c>
      <c r="R5346" s="12">
        <v>808.54936413717792</v>
      </c>
      <c r="S5346" s="12" t="s">
        <v>28</v>
      </c>
      <c r="T5346" s="9" t="s">
        <v>20310</v>
      </c>
      <c r="U5346" s="9" t="s">
        <v>151</v>
      </c>
      <c r="V5346" s="9" t="s">
        <v>20310</v>
      </c>
      <c r="W5346" s="14">
        <v>2</v>
      </c>
    </row>
    <row r="5347" spans="1:23" x14ac:dyDescent="0.25">
      <c r="A5347" s="8">
        <v>6605</v>
      </c>
      <c r="B5347" s="9" t="s">
        <v>20311</v>
      </c>
      <c r="C5347" s="9" t="s">
        <v>22</v>
      </c>
      <c r="D5347" s="9" t="s">
        <v>20312</v>
      </c>
      <c r="E5347" s="9" t="s">
        <v>8970</v>
      </c>
      <c r="F5347" s="9" t="s">
        <v>20313</v>
      </c>
      <c r="G5347" s="12">
        <v>8</v>
      </c>
      <c r="H5347" s="9" t="s">
        <v>518</v>
      </c>
      <c r="I5347" s="9" t="s">
        <v>518</v>
      </c>
      <c r="J5347" s="12">
        <v>1</v>
      </c>
      <c r="K5347" s="16">
        <v>43830</v>
      </c>
      <c r="L5347" s="86">
        <f>(Tabla2[[#This Row],[release_year]]-'VARIANZA Y DES. EST'!$L$11)^2</f>
        <v>51.555237145879822</v>
      </c>
      <c r="M5347" s="12">
        <v>2007</v>
      </c>
      <c r="N5347" s="9" t="s">
        <v>35</v>
      </c>
      <c r="O5347" s="9" t="s">
        <v>20196</v>
      </c>
      <c r="P5347" s="12">
        <v>128</v>
      </c>
      <c r="Q5347" s="12">
        <v>128</v>
      </c>
      <c r="R5347" s="12">
        <v>808.54936413717792</v>
      </c>
      <c r="S5347" s="12" t="s">
        <v>28</v>
      </c>
      <c r="T5347" s="9" t="s">
        <v>4337</v>
      </c>
      <c r="U5347" s="9" t="s">
        <v>38</v>
      </c>
      <c r="V5347" s="9" t="s">
        <v>4337</v>
      </c>
      <c r="W5347" s="14">
        <v>3</v>
      </c>
    </row>
    <row r="5348" spans="1:23" x14ac:dyDescent="0.25">
      <c r="A5348" s="8">
        <v>6984</v>
      </c>
      <c r="B5348" s="9" t="s">
        <v>20314</v>
      </c>
      <c r="C5348" s="9" t="s">
        <v>22</v>
      </c>
      <c r="D5348" s="9" t="s">
        <v>20315</v>
      </c>
      <c r="E5348" s="9" t="s">
        <v>20316</v>
      </c>
      <c r="F5348" s="9" t="s">
        <v>20317</v>
      </c>
      <c r="G5348" s="12">
        <v>8</v>
      </c>
      <c r="H5348" s="9" t="s">
        <v>279</v>
      </c>
      <c r="I5348" s="9" t="s">
        <v>279</v>
      </c>
      <c r="J5348" s="12">
        <v>1</v>
      </c>
      <c r="K5348" s="13">
        <v>42583</v>
      </c>
      <c r="L5348" s="86">
        <f>(Tabla2[[#This Row],[release_year]]-'VARIANZA Y DES. EST'!$L$11)^2</f>
        <v>0.67207602404598188</v>
      </c>
      <c r="M5348" s="12">
        <v>2015</v>
      </c>
      <c r="N5348" s="9" t="s">
        <v>76</v>
      </c>
      <c r="O5348" s="9" t="s">
        <v>20196</v>
      </c>
      <c r="P5348" s="12">
        <v>128</v>
      </c>
      <c r="Q5348" s="12">
        <v>128</v>
      </c>
      <c r="R5348" s="12">
        <v>808.54936413717792</v>
      </c>
      <c r="S5348" s="12" t="s">
        <v>28</v>
      </c>
      <c r="T5348" s="9" t="s">
        <v>9271</v>
      </c>
      <c r="U5348" s="9" t="s">
        <v>45</v>
      </c>
      <c r="V5348" s="9" t="s">
        <v>9271</v>
      </c>
      <c r="W5348" s="14">
        <v>3</v>
      </c>
    </row>
    <row r="5349" spans="1:23" x14ac:dyDescent="0.25">
      <c r="A5349" s="8">
        <v>7152</v>
      </c>
      <c r="B5349" s="9" t="s">
        <v>20318</v>
      </c>
      <c r="C5349" s="9" t="s">
        <v>22</v>
      </c>
      <c r="D5349" s="9" t="s">
        <v>20319</v>
      </c>
      <c r="E5349" s="18" t="s">
        <v>20320</v>
      </c>
      <c r="F5349" s="9" t="s">
        <v>20321</v>
      </c>
      <c r="G5349" s="12">
        <v>10</v>
      </c>
      <c r="H5349" s="9" t="s">
        <v>25</v>
      </c>
      <c r="I5349" s="9" t="s">
        <v>4345</v>
      </c>
      <c r="J5349" s="12">
        <v>2</v>
      </c>
      <c r="K5349" s="13">
        <v>43678</v>
      </c>
      <c r="L5349" s="86">
        <f>(Tabla2[[#This Row],[release_year]]-'VARIANZA Y DES. EST'!$L$11)^2</f>
        <v>0.67207602404598188</v>
      </c>
      <c r="M5349" s="12">
        <v>2015</v>
      </c>
      <c r="N5349" s="9" t="s">
        <v>43</v>
      </c>
      <c r="O5349" s="9" t="s">
        <v>20196</v>
      </c>
      <c r="P5349" s="12">
        <v>128</v>
      </c>
      <c r="Q5349" s="12">
        <v>128</v>
      </c>
      <c r="R5349" s="12">
        <v>808.54936413717792</v>
      </c>
      <c r="S5349" s="12" t="s">
        <v>28</v>
      </c>
      <c r="T5349" s="9" t="s">
        <v>2252</v>
      </c>
      <c r="U5349" s="9" t="s">
        <v>38</v>
      </c>
      <c r="V5349" s="9" t="s">
        <v>2252</v>
      </c>
      <c r="W5349" s="14">
        <v>2</v>
      </c>
    </row>
    <row r="5350" spans="1:23" x14ac:dyDescent="0.25">
      <c r="A5350" s="8">
        <v>7457</v>
      </c>
      <c r="B5350" s="9" t="s">
        <v>20322</v>
      </c>
      <c r="C5350" s="9" t="s">
        <v>22</v>
      </c>
      <c r="D5350" s="9" t="s">
        <v>20323</v>
      </c>
      <c r="E5350" s="9" t="s">
        <v>16767</v>
      </c>
      <c r="F5350" s="9" t="s">
        <v>20324</v>
      </c>
      <c r="G5350" s="12">
        <v>12</v>
      </c>
      <c r="H5350" s="9" t="s">
        <v>25</v>
      </c>
      <c r="I5350" s="9" t="s">
        <v>25</v>
      </c>
      <c r="J5350" s="12">
        <v>1</v>
      </c>
      <c r="K5350" s="13">
        <v>42782</v>
      </c>
      <c r="L5350" s="86">
        <f>(Tabla2[[#This Row],[release_year]]-'VARIANZA Y DES. EST'!$L$11)^2</f>
        <v>38.194842005650592</v>
      </c>
      <c r="M5350" s="12">
        <v>2008</v>
      </c>
      <c r="N5350" s="9" t="s">
        <v>1991</v>
      </c>
      <c r="O5350" s="9" t="s">
        <v>20196</v>
      </c>
      <c r="P5350" s="12">
        <v>128</v>
      </c>
      <c r="Q5350" s="12">
        <v>128</v>
      </c>
      <c r="R5350" s="12">
        <v>808.54936413717792</v>
      </c>
      <c r="S5350" s="12" t="s">
        <v>28</v>
      </c>
      <c r="T5350" s="9" t="s">
        <v>3476</v>
      </c>
      <c r="U5350" s="9" t="s">
        <v>45</v>
      </c>
      <c r="V5350" s="9" t="s">
        <v>3476</v>
      </c>
      <c r="W5350" s="14">
        <v>3</v>
      </c>
    </row>
    <row r="5351" spans="1:23" x14ac:dyDescent="0.25">
      <c r="A5351" s="8">
        <v>7459</v>
      </c>
      <c r="B5351" s="9" t="s">
        <v>20325</v>
      </c>
      <c r="C5351" s="9" t="s">
        <v>22</v>
      </c>
      <c r="D5351" s="9" t="s">
        <v>20326</v>
      </c>
      <c r="E5351" s="18" t="s">
        <v>20327</v>
      </c>
      <c r="F5351" s="9" t="s">
        <v>20328</v>
      </c>
      <c r="G5351" s="12">
        <v>5</v>
      </c>
      <c r="H5351" s="9" t="s">
        <v>518</v>
      </c>
      <c r="I5351" s="9" t="s">
        <v>518</v>
      </c>
      <c r="J5351" s="12">
        <v>1</v>
      </c>
      <c r="K5351" s="13">
        <v>43313</v>
      </c>
      <c r="L5351" s="86">
        <f>(Tabla2[[#This Row],[release_year]]-'VARIANZA Y DES. EST'!$L$11)^2</f>
        <v>7.9512857435875226</v>
      </c>
      <c r="M5351" s="12">
        <v>2017</v>
      </c>
      <c r="N5351" s="9" t="s">
        <v>35</v>
      </c>
      <c r="O5351" s="9" t="s">
        <v>20196</v>
      </c>
      <c r="P5351" s="12">
        <v>128</v>
      </c>
      <c r="Q5351" s="12">
        <v>128</v>
      </c>
      <c r="R5351" s="12">
        <v>808.54936413717792</v>
      </c>
      <c r="S5351" s="12" t="s">
        <v>28</v>
      </c>
      <c r="T5351" s="9" t="s">
        <v>70</v>
      </c>
      <c r="U5351" s="9" t="s">
        <v>45</v>
      </c>
      <c r="V5351" s="9" t="s">
        <v>70</v>
      </c>
      <c r="W5351" s="14">
        <v>2</v>
      </c>
    </row>
    <row r="5352" spans="1:23" x14ac:dyDescent="0.25">
      <c r="A5352" s="8">
        <v>7812</v>
      </c>
      <c r="B5352" s="9" t="s">
        <v>20329</v>
      </c>
      <c r="C5352" s="9" t="s">
        <v>22</v>
      </c>
      <c r="D5352" s="9" t="s">
        <v>20330</v>
      </c>
      <c r="E5352" s="18" t="s">
        <v>641</v>
      </c>
      <c r="F5352" s="9" t="s">
        <v>20331</v>
      </c>
      <c r="G5352" s="12">
        <v>11</v>
      </c>
      <c r="H5352" s="9" t="s">
        <v>25</v>
      </c>
      <c r="I5352" s="9" t="s">
        <v>20332</v>
      </c>
      <c r="J5352" s="12">
        <v>2</v>
      </c>
      <c r="K5352" s="13">
        <v>43561</v>
      </c>
      <c r="L5352" s="86">
        <f>(Tabla2[[#This Row],[release_year]]-'VARIANZA Y DES. EST'!$L$11)^2</f>
        <v>0.67207602404598188</v>
      </c>
      <c r="M5352" s="12">
        <v>2015</v>
      </c>
      <c r="N5352" s="9" t="s">
        <v>43</v>
      </c>
      <c r="O5352" s="9" t="s">
        <v>20196</v>
      </c>
      <c r="P5352" s="12">
        <v>128</v>
      </c>
      <c r="Q5352" s="12">
        <v>128</v>
      </c>
      <c r="R5352" s="12">
        <v>808.54936413717792</v>
      </c>
      <c r="S5352" s="12" t="s">
        <v>28</v>
      </c>
      <c r="T5352" s="9" t="s">
        <v>45</v>
      </c>
      <c r="U5352" s="9" t="s">
        <v>45</v>
      </c>
      <c r="V5352" s="9" t="s">
        <v>45</v>
      </c>
      <c r="W5352" s="14">
        <v>1</v>
      </c>
    </row>
    <row r="5353" spans="1:23" x14ac:dyDescent="0.25">
      <c r="A5353" s="8">
        <v>8004</v>
      </c>
      <c r="B5353" s="9" t="s">
        <v>20333</v>
      </c>
      <c r="C5353" s="9" t="s">
        <v>22</v>
      </c>
      <c r="D5353" s="9" t="s">
        <v>20334</v>
      </c>
      <c r="E5353" s="9" t="s">
        <v>15821</v>
      </c>
      <c r="F5353" s="9" t="s">
        <v>20335</v>
      </c>
      <c r="G5353" s="12">
        <v>11</v>
      </c>
      <c r="H5353" s="9" t="s">
        <v>25</v>
      </c>
      <c r="I5353" s="9" t="s">
        <v>20336</v>
      </c>
      <c r="J5353" s="12">
        <v>4</v>
      </c>
      <c r="K5353" s="13">
        <v>44197</v>
      </c>
      <c r="L5353" s="86">
        <f>(Tabla2[[#This Row],[release_year]]-'VARIANZA Y DES. EST'!$L$11)^2</f>
        <v>26.834446865421359</v>
      </c>
      <c r="M5353" s="12">
        <v>2009</v>
      </c>
      <c r="N5353" s="9" t="s">
        <v>43</v>
      </c>
      <c r="O5353" s="9" t="s">
        <v>20196</v>
      </c>
      <c r="P5353" s="12">
        <v>128</v>
      </c>
      <c r="Q5353" s="12">
        <v>128</v>
      </c>
      <c r="R5353" s="12">
        <v>808.54936413717792</v>
      </c>
      <c r="S5353" s="12" t="s">
        <v>28</v>
      </c>
      <c r="T5353" s="9" t="s">
        <v>4567</v>
      </c>
      <c r="U5353" s="9" t="s">
        <v>38</v>
      </c>
      <c r="V5353" s="9" t="s">
        <v>4567</v>
      </c>
      <c r="W5353" s="14">
        <v>2</v>
      </c>
    </row>
    <row r="5354" spans="1:23" x14ac:dyDescent="0.25">
      <c r="A5354" s="8">
        <v>8056</v>
      </c>
      <c r="B5354" s="9" t="s">
        <v>20337</v>
      </c>
      <c r="C5354" s="9" t="s">
        <v>22</v>
      </c>
      <c r="D5354" s="9" t="s">
        <v>20338</v>
      </c>
      <c r="E5354" s="9" t="s">
        <v>20339</v>
      </c>
      <c r="F5354" s="9" t="s">
        <v>20340</v>
      </c>
      <c r="G5354" s="12">
        <v>8</v>
      </c>
      <c r="H5354" s="9" t="s">
        <v>25</v>
      </c>
      <c r="I5354" s="9" t="s">
        <v>25</v>
      </c>
      <c r="J5354" s="12">
        <v>1</v>
      </c>
      <c r="K5354" s="13">
        <v>43678</v>
      </c>
      <c r="L5354" s="86">
        <f>(Tabla2[[#This Row],[release_year]]-'VARIANZA Y DES. EST'!$L$11)^2</f>
        <v>124.99681770679673</v>
      </c>
      <c r="M5354" s="12">
        <v>2003</v>
      </c>
      <c r="N5354" s="9" t="s">
        <v>43</v>
      </c>
      <c r="O5354" s="9" t="s">
        <v>20196</v>
      </c>
      <c r="P5354" s="12">
        <v>128</v>
      </c>
      <c r="Q5354" s="12">
        <v>128</v>
      </c>
      <c r="R5354" s="12">
        <v>808.54936413717792</v>
      </c>
      <c r="S5354" s="12" t="s">
        <v>28</v>
      </c>
      <c r="T5354" s="9" t="s">
        <v>3577</v>
      </c>
      <c r="U5354" s="9" t="s">
        <v>95</v>
      </c>
      <c r="V5354" s="9" t="s">
        <v>3577</v>
      </c>
      <c r="W5354" s="14">
        <v>2</v>
      </c>
    </row>
    <row r="5355" spans="1:23" x14ac:dyDescent="0.25">
      <c r="A5355" s="8">
        <v>8565</v>
      </c>
      <c r="B5355" s="9" t="s">
        <v>20341</v>
      </c>
      <c r="C5355" s="9" t="s">
        <v>22</v>
      </c>
      <c r="D5355" s="9" t="s">
        <v>20342</v>
      </c>
      <c r="E5355" s="9" t="s">
        <v>20343</v>
      </c>
      <c r="F5355" s="9" t="s">
        <v>20344</v>
      </c>
      <c r="G5355" s="12">
        <v>9</v>
      </c>
      <c r="H5355" s="9" t="s">
        <v>126</v>
      </c>
      <c r="I5355" s="9" t="s">
        <v>5012</v>
      </c>
      <c r="J5355" s="12">
        <v>2</v>
      </c>
      <c r="K5355" s="16">
        <v>43830</v>
      </c>
      <c r="L5355" s="86">
        <f>(Tabla2[[#This Row],[release_year]]-'VARIANZA Y DES. EST'!$L$11)^2</f>
        <v>230.43839826771367</v>
      </c>
      <c r="M5355" s="12">
        <v>1999</v>
      </c>
      <c r="N5355" s="9" t="s">
        <v>43</v>
      </c>
      <c r="O5355" s="9" t="s">
        <v>20196</v>
      </c>
      <c r="P5355" s="12">
        <v>128</v>
      </c>
      <c r="Q5355" s="12">
        <v>128</v>
      </c>
      <c r="R5355" s="12">
        <v>808.54936413717792</v>
      </c>
      <c r="S5355" s="12" t="s">
        <v>28</v>
      </c>
      <c r="T5355" s="9" t="s">
        <v>38</v>
      </c>
      <c r="U5355" s="9" t="s">
        <v>38</v>
      </c>
      <c r="V5355" s="9" t="s">
        <v>38</v>
      </c>
      <c r="W5355" s="14">
        <v>1</v>
      </c>
    </row>
    <row r="5356" spans="1:23" x14ac:dyDescent="0.25">
      <c r="A5356" s="8">
        <v>8636</v>
      </c>
      <c r="B5356" s="9" t="s">
        <v>20345</v>
      </c>
      <c r="C5356" s="9" t="s">
        <v>22</v>
      </c>
      <c r="D5356" s="9" t="s">
        <v>20346</v>
      </c>
      <c r="E5356" s="18" t="s">
        <v>20347</v>
      </c>
      <c r="F5356" s="9" t="s">
        <v>20348</v>
      </c>
      <c r="G5356" s="12">
        <v>9</v>
      </c>
      <c r="H5356" s="9" t="s">
        <v>25</v>
      </c>
      <c r="I5356" s="9" t="s">
        <v>25</v>
      </c>
      <c r="J5356" s="12">
        <v>1</v>
      </c>
      <c r="K5356" s="13">
        <v>43831</v>
      </c>
      <c r="L5356" s="86">
        <f>(Tabla2[[#This Row],[release_year]]-'VARIANZA Y DES. EST'!$L$11)^2</f>
        <v>2041.2502524745905</v>
      </c>
      <c r="M5356" s="12">
        <v>1969</v>
      </c>
      <c r="N5356" s="9" t="s">
        <v>49</v>
      </c>
      <c r="O5356" s="9" t="s">
        <v>20196</v>
      </c>
      <c r="P5356" s="12">
        <v>128</v>
      </c>
      <c r="Q5356" s="12">
        <v>128</v>
      </c>
      <c r="R5356" s="12">
        <v>808.54936413717792</v>
      </c>
      <c r="S5356" s="12" t="s">
        <v>28</v>
      </c>
      <c r="T5356" s="9" t="s">
        <v>5622</v>
      </c>
      <c r="U5356" s="9" t="s">
        <v>151</v>
      </c>
      <c r="V5356" s="9" t="s">
        <v>5622</v>
      </c>
      <c r="W5356" s="14">
        <v>2</v>
      </c>
    </row>
    <row r="5357" spans="1:23" x14ac:dyDescent="0.25">
      <c r="A5357" s="8">
        <v>184</v>
      </c>
      <c r="B5357" s="9" t="s">
        <v>20349</v>
      </c>
      <c r="C5357" s="9" t="s">
        <v>22</v>
      </c>
      <c r="D5357" s="9" t="s">
        <v>20350</v>
      </c>
      <c r="E5357" s="9" t="s">
        <v>11303</v>
      </c>
      <c r="F5357" s="9" t="s">
        <v>20351</v>
      </c>
      <c r="G5357" s="12">
        <v>10</v>
      </c>
      <c r="H5357" s="9" t="s">
        <v>25</v>
      </c>
      <c r="I5357" s="9" t="s">
        <v>25</v>
      </c>
      <c r="J5357" s="12">
        <v>1</v>
      </c>
      <c r="K5357" s="13">
        <v>44439</v>
      </c>
      <c r="L5357" s="86">
        <f>(Tabla2[[#This Row],[release_year]]-'VARIANZA Y DES. EST'!$L$11)^2</f>
        <v>448.60076910908901</v>
      </c>
      <c r="M5357" s="12">
        <v>1993</v>
      </c>
      <c r="N5357" s="9" t="s">
        <v>1991</v>
      </c>
      <c r="O5357" s="9" t="s">
        <v>20352</v>
      </c>
      <c r="P5357" s="12">
        <v>129</v>
      </c>
      <c r="Q5357" s="12">
        <v>129</v>
      </c>
      <c r="R5357" s="12">
        <v>866.41936903034377</v>
      </c>
      <c r="S5357" s="12" t="s">
        <v>28</v>
      </c>
      <c r="T5357" s="9" t="s">
        <v>6726</v>
      </c>
      <c r="U5357" s="9" t="s">
        <v>38</v>
      </c>
      <c r="V5357" s="9" t="s">
        <v>6726</v>
      </c>
      <c r="W5357" s="14">
        <v>2</v>
      </c>
    </row>
    <row r="5358" spans="1:23" x14ac:dyDescent="0.25">
      <c r="A5358" s="8">
        <v>601</v>
      </c>
      <c r="B5358" s="9" t="s">
        <v>20353</v>
      </c>
      <c r="C5358" s="9" t="s">
        <v>22</v>
      </c>
      <c r="D5358" s="9" t="s">
        <v>20354</v>
      </c>
      <c r="E5358" s="18" t="s">
        <v>17007</v>
      </c>
      <c r="F5358" s="9" t="s">
        <v>20355</v>
      </c>
      <c r="G5358" s="12">
        <v>8</v>
      </c>
      <c r="H5358" s="9" t="s">
        <v>25</v>
      </c>
      <c r="I5358" s="9" t="s">
        <v>25</v>
      </c>
      <c r="J5358" s="12">
        <v>1</v>
      </c>
      <c r="K5358" s="13">
        <v>44378</v>
      </c>
      <c r="L5358" s="86">
        <f>(Tabla2[[#This Row],[release_year]]-'VARIANZA Y DES. EST'!$L$11)^2</f>
        <v>295.1591885481721</v>
      </c>
      <c r="M5358" s="12">
        <v>1997</v>
      </c>
      <c r="N5358" s="9" t="s">
        <v>1991</v>
      </c>
      <c r="O5358" s="9" t="s">
        <v>20352</v>
      </c>
      <c r="P5358" s="12">
        <v>129</v>
      </c>
      <c r="Q5358" s="12">
        <v>129</v>
      </c>
      <c r="R5358" s="12">
        <v>866.41936903034377</v>
      </c>
      <c r="S5358" s="12" t="s">
        <v>28</v>
      </c>
      <c r="T5358" s="9" t="s">
        <v>3969</v>
      </c>
      <c r="U5358" s="9" t="s">
        <v>3969</v>
      </c>
      <c r="V5358" s="9" t="s">
        <v>3969</v>
      </c>
      <c r="W5358" s="14">
        <v>1</v>
      </c>
    </row>
    <row r="5359" spans="1:23" x14ac:dyDescent="0.25">
      <c r="A5359" s="8">
        <v>1424</v>
      </c>
      <c r="B5359" s="9" t="s">
        <v>20356</v>
      </c>
      <c r="C5359" s="9" t="s">
        <v>22</v>
      </c>
      <c r="D5359" s="9" t="s">
        <v>20357</v>
      </c>
      <c r="E5359" s="9" t="s">
        <v>20358</v>
      </c>
      <c r="F5359" s="9" t="s">
        <v>20359</v>
      </c>
      <c r="G5359" s="12">
        <v>8</v>
      </c>
      <c r="H5359" s="9" t="s">
        <v>518</v>
      </c>
      <c r="I5359" s="9" t="s">
        <v>518</v>
      </c>
      <c r="J5359" s="12">
        <v>1</v>
      </c>
      <c r="K5359" s="13">
        <v>44204</v>
      </c>
      <c r="L5359" s="86">
        <f>(Tabla2[[#This Row],[release_year]]-'VARIANZA Y DES. EST'!$L$11)^2</f>
        <v>84.276027426338274</v>
      </c>
      <c r="M5359" s="12">
        <v>2005</v>
      </c>
      <c r="N5359" s="9" t="s">
        <v>35</v>
      </c>
      <c r="O5359" s="9" t="s">
        <v>20352</v>
      </c>
      <c r="P5359" s="12">
        <v>129</v>
      </c>
      <c r="Q5359" s="12">
        <v>129</v>
      </c>
      <c r="R5359" s="12">
        <v>866.41936903034377</v>
      </c>
      <c r="S5359" s="12" t="s">
        <v>28</v>
      </c>
      <c r="T5359" s="9" t="s">
        <v>3625</v>
      </c>
      <c r="U5359" s="9" t="s">
        <v>95</v>
      </c>
      <c r="V5359" s="9" t="s">
        <v>3625</v>
      </c>
      <c r="W5359" s="14">
        <v>3</v>
      </c>
    </row>
    <row r="5360" spans="1:23" x14ac:dyDescent="0.25">
      <c r="A5360" s="8">
        <v>1677</v>
      </c>
      <c r="B5360" s="9" t="s">
        <v>20360</v>
      </c>
      <c r="C5360" s="9" t="s">
        <v>22</v>
      </c>
      <c r="D5360" s="9" t="s">
        <v>20361</v>
      </c>
      <c r="E5360" s="9" t="s">
        <v>20362</v>
      </c>
      <c r="F5360" s="9" t="s">
        <v>20363</v>
      </c>
      <c r="G5360" s="12">
        <v>5</v>
      </c>
      <c r="H5360" s="9" t="s">
        <v>518</v>
      </c>
      <c r="I5360" s="9" t="s">
        <v>518</v>
      </c>
      <c r="J5360" s="12">
        <v>1</v>
      </c>
      <c r="K5360" s="16">
        <v>44154</v>
      </c>
      <c r="L5360" s="86">
        <f>(Tabla2[[#This Row],[release_year]]-'VARIANZA Y DES. EST'!$L$11)^2</f>
        <v>0.67207602404598188</v>
      </c>
      <c r="M5360" s="12">
        <v>2015</v>
      </c>
      <c r="N5360" s="9" t="s">
        <v>35</v>
      </c>
      <c r="O5360" s="9" t="s">
        <v>20352</v>
      </c>
      <c r="P5360" s="12">
        <v>129</v>
      </c>
      <c r="Q5360" s="12">
        <v>129</v>
      </c>
      <c r="R5360" s="12">
        <v>866.41936903034377</v>
      </c>
      <c r="S5360" s="12" t="s">
        <v>28</v>
      </c>
      <c r="T5360" s="9" t="s">
        <v>3319</v>
      </c>
      <c r="U5360" s="9" t="s">
        <v>45</v>
      </c>
      <c r="V5360" s="9" t="s">
        <v>3319</v>
      </c>
      <c r="W5360" s="14">
        <v>3</v>
      </c>
    </row>
    <row r="5361" spans="1:23" x14ac:dyDescent="0.25">
      <c r="A5361" s="8">
        <v>1942</v>
      </c>
      <c r="B5361" s="9" t="s">
        <v>20364</v>
      </c>
      <c r="C5361" s="9" t="s">
        <v>22</v>
      </c>
      <c r="D5361" s="9" t="s">
        <v>20365</v>
      </c>
      <c r="E5361" s="9" t="s">
        <v>18103</v>
      </c>
      <c r="F5361" s="9" t="s">
        <v>20366</v>
      </c>
      <c r="G5361" s="12">
        <v>10</v>
      </c>
      <c r="H5361" s="9" t="s">
        <v>518</v>
      </c>
      <c r="I5361" s="9" t="s">
        <v>518</v>
      </c>
      <c r="J5361" s="12">
        <v>1</v>
      </c>
      <c r="K5361" s="13">
        <v>44102</v>
      </c>
      <c r="L5361" s="86">
        <f>(Tabla2[[#This Row],[release_year]]-'VARIANZA Y DES. EST'!$L$11)^2</f>
        <v>124.99681770679673</v>
      </c>
      <c r="M5361" s="12">
        <v>2003</v>
      </c>
      <c r="N5361" s="9" t="s">
        <v>82</v>
      </c>
      <c r="O5361" s="9" t="s">
        <v>20352</v>
      </c>
      <c r="P5361" s="12">
        <v>129</v>
      </c>
      <c r="Q5361" s="12">
        <v>129</v>
      </c>
      <c r="R5361" s="12">
        <v>866.41936903034377</v>
      </c>
      <c r="S5361" s="12" t="s">
        <v>28</v>
      </c>
      <c r="T5361" s="9" t="s">
        <v>4849</v>
      </c>
      <c r="U5361" s="9" t="s">
        <v>95</v>
      </c>
      <c r="V5361" s="9" t="s">
        <v>4849</v>
      </c>
      <c r="W5361" s="14">
        <v>3</v>
      </c>
    </row>
    <row r="5362" spans="1:23" x14ac:dyDescent="0.25">
      <c r="A5362" s="8">
        <v>1946</v>
      </c>
      <c r="B5362" s="9" t="s">
        <v>20367</v>
      </c>
      <c r="C5362" s="9" t="s">
        <v>22</v>
      </c>
      <c r="D5362" s="9" t="s">
        <v>20368</v>
      </c>
      <c r="E5362" s="9" t="s">
        <v>20369</v>
      </c>
      <c r="F5362" s="9" t="s">
        <v>20370</v>
      </c>
      <c r="G5362" s="12">
        <v>10</v>
      </c>
      <c r="H5362" s="9" t="s">
        <v>518</v>
      </c>
      <c r="I5362" s="9" t="s">
        <v>518</v>
      </c>
      <c r="J5362" s="12">
        <v>1</v>
      </c>
      <c r="K5362" s="13">
        <v>44102</v>
      </c>
      <c r="L5362" s="86">
        <f>(Tabla2[[#This Row],[release_year]]-'VARIANZA Y DES. EST'!$L$11)^2</f>
        <v>51.555237145879822</v>
      </c>
      <c r="M5362" s="12">
        <v>2007</v>
      </c>
      <c r="N5362" s="9" t="s">
        <v>35</v>
      </c>
      <c r="O5362" s="9" t="s">
        <v>20352</v>
      </c>
      <c r="P5362" s="12">
        <v>129</v>
      </c>
      <c r="Q5362" s="12">
        <v>129</v>
      </c>
      <c r="R5362" s="12">
        <v>866.41936903034377</v>
      </c>
      <c r="S5362" s="12" t="s">
        <v>28</v>
      </c>
      <c r="T5362" s="9" t="s">
        <v>460</v>
      </c>
      <c r="U5362" s="9" t="s">
        <v>45</v>
      </c>
      <c r="V5362" s="9" t="s">
        <v>460</v>
      </c>
      <c r="W5362" s="14">
        <v>3</v>
      </c>
    </row>
    <row r="5363" spans="1:23" x14ac:dyDescent="0.25">
      <c r="A5363" s="8">
        <v>1965</v>
      </c>
      <c r="B5363" s="9" t="s">
        <v>20371</v>
      </c>
      <c r="C5363" s="9" t="s">
        <v>22</v>
      </c>
      <c r="D5363" s="9" t="s">
        <v>20372</v>
      </c>
      <c r="E5363" s="9" t="s">
        <v>9249</v>
      </c>
      <c r="F5363" s="9" t="s">
        <v>20373</v>
      </c>
      <c r="G5363" s="12">
        <v>16</v>
      </c>
      <c r="H5363" s="9" t="s">
        <v>34</v>
      </c>
      <c r="I5363" s="9" t="s">
        <v>34</v>
      </c>
      <c r="J5363" s="12">
        <v>1</v>
      </c>
      <c r="K5363" s="13">
        <v>44094</v>
      </c>
      <c r="L5363" s="86">
        <f>(Tabla2[[#This Row],[release_year]]-'VARIANZA Y DES. EST'!$L$11)^2</f>
        <v>3.3116808838167522</v>
      </c>
      <c r="M5363" s="12">
        <v>2016</v>
      </c>
      <c r="N5363" s="9" t="s">
        <v>76</v>
      </c>
      <c r="O5363" s="9" t="s">
        <v>20352</v>
      </c>
      <c r="P5363" s="12">
        <v>129</v>
      </c>
      <c r="Q5363" s="12">
        <v>129</v>
      </c>
      <c r="R5363" s="12">
        <v>866.41936903034377</v>
      </c>
      <c r="S5363" s="12" t="s">
        <v>28</v>
      </c>
      <c r="T5363" s="9" t="s">
        <v>4211</v>
      </c>
      <c r="U5363" s="9" t="s">
        <v>38</v>
      </c>
      <c r="V5363" s="9" t="s">
        <v>4211</v>
      </c>
      <c r="W5363" s="14">
        <v>2</v>
      </c>
    </row>
    <row r="5364" spans="1:23" x14ac:dyDescent="0.25">
      <c r="A5364" s="8">
        <v>2282</v>
      </c>
      <c r="B5364" s="9" t="s">
        <v>20374</v>
      </c>
      <c r="C5364" s="9" t="s">
        <v>22</v>
      </c>
      <c r="D5364" s="9" t="s">
        <v>20375</v>
      </c>
      <c r="E5364" s="18" t="s">
        <v>19605</v>
      </c>
      <c r="F5364" s="9" t="s">
        <v>20376</v>
      </c>
      <c r="G5364" s="12">
        <v>10</v>
      </c>
      <c r="H5364" s="9" t="s">
        <v>518</v>
      </c>
      <c r="I5364" s="9" t="s">
        <v>518</v>
      </c>
      <c r="J5364" s="12">
        <v>1</v>
      </c>
      <c r="K5364" s="13">
        <v>44017</v>
      </c>
      <c r="L5364" s="86">
        <f>(Tabla2[[#This Row],[release_year]]-'VARIANZA Y DES. EST'!$L$11)^2</f>
        <v>4.7532614447336705</v>
      </c>
      <c r="M5364" s="12">
        <v>2012</v>
      </c>
      <c r="N5364" s="9" t="s">
        <v>82</v>
      </c>
      <c r="O5364" s="9" t="s">
        <v>20352</v>
      </c>
      <c r="P5364" s="12">
        <v>129</v>
      </c>
      <c r="Q5364" s="12">
        <v>129</v>
      </c>
      <c r="R5364" s="12">
        <v>866.41936903034377</v>
      </c>
      <c r="S5364" s="12" t="s">
        <v>28</v>
      </c>
      <c r="T5364" s="9" t="s">
        <v>2492</v>
      </c>
      <c r="U5364" s="9" t="s">
        <v>95</v>
      </c>
      <c r="V5364" s="9" t="s">
        <v>2492</v>
      </c>
      <c r="W5364" s="14">
        <v>3</v>
      </c>
    </row>
    <row r="5365" spans="1:23" x14ac:dyDescent="0.25">
      <c r="A5365" s="8">
        <v>2368</v>
      </c>
      <c r="B5365" s="9" t="s">
        <v>20377</v>
      </c>
      <c r="C5365" s="9" t="s">
        <v>22</v>
      </c>
      <c r="D5365" s="9" t="s">
        <v>20378</v>
      </c>
      <c r="E5365" s="9" t="s">
        <v>2938</v>
      </c>
      <c r="F5365" s="9" t="s">
        <v>20379</v>
      </c>
      <c r="G5365" s="12">
        <v>8</v>
      </c>
      <c r="H5365" s="9" t="s">
        <v>116</v>
      </c>
      <c r="I5365" s="9" t="s">
        <v>116</v>
      </c>
      <c r="J5365" s="12">
        <v>1</v>
      </c>
      <c r="K5365" s="13">
        <v>44000</v>
      </c>
      <c r="L5365" s="86">
        <f>(Tabla2[[#This Row],[release_year]]-'VARIANZA Y DES. EST'!$L$11)^2</f>
        <v>1035.5651156516105</v>
      </c>
      <c r="M5365" s="12">
        <v>1982</v>
      </c>
      <c r="N5365" s="9" t="s">
        <v>76</v>
      </c>
      <c r="O5365" s="9" t="s">
        <v>20352</v>
      </c>
      <c r="P5365" s="12">
        <v>129</v>
      </c>
      <c r="Q5365" s="12">
        <v>129</v>
      </c>
      <c r="R5365" s="12">
        <v>866.41936903034377</v>
      </c>
      <c r="S5365" s="12" t="s">
        <v>28</v>
      </c>
      <c r="T5365" s="9" t="s">
        <v>7484</v>
      </c>
      <c r="U5365" s="9" t="s">
        <v>151</v>
      </c>
      <c r="V5365" s="9" t="s">
        <v>7484</v>
      </c>
      <c r="W5365" s="14">
        <v>3</v>
      </c>
    </row>
    <row r="5366" spans="1:23" x14ac:dyDescent="0.25">
      <c r="A5366" s="8">
        <v>2545</v>
      </c>
      <c r="B5366" s="9" t="s">
        <v>20380</v>
      </c>
      <c r="C5366" s="9" t="s">
        <v>22</v>
      </c>
      <c r="D5366" s="9" t="s">
        <v>20381</v>
      </c>
      <c r="E5366" s="9" t="s">
        <v>20382</v>
      </c>
      <c r="F5366" s="9" t="s">
        <v>20383</v>
      </c>
      <c r="G5366" s="12">
        <v>10</v>
      </c>
      <c r="H5366" s="9" t="s">
        <v>518</v>
      </c>
      <c r="I5366" s="9" t="s">
        <v>518</v>
      </c>
      <c r="J5366" s="12">
        <v>1</v>
      </c>
      <c r="K5366" s="13">
        <v>43962</v>
      </c>
      <c r="L5366" s="86">
        <f>(Tabla2[[#This Row],[release_year]]-'VARIANZA Y DES. EST'!$L$11)^2</f>
        <v>17.47405172519213</v>
      </c>
      <c r="M5366" s="12">
        <v>2010</v>
      </c>
      <c r="N5366" s="9" t="s">
        <v>82</v>
      </c>
      <c r="O5366" s="9" t="s">
        <v>20352</v>
      </c>
      <c r="P5366" s="12">
        <v>129</v>
      </c>
      <c r="Q5366" s="12">
        <v>129</v>
      </c>
      <c r="R5366" s="12">
        <v>866.41936903034377</v>
      </c>
      <c r="S5366" s="12" t="s">
        <v>28</v>
      </c>
      <c r="T5366" s="9" t="s">
        <v>4054</v>
      </c>
      <c r="U5366" s="9" t="s">
        <v>30</v>
      </c>
      <c r="V5366" s="9" t="s">
        <v>4054</v>
      </c>
      <c r="W5366" s="14">
        <v>3</v>
      </c>
    </row>
    <row r="5367" spans="1:23" x14ac:dyDescent="0.25">
      <c r="A5367" s="8">
        <v>3049</v>
      </c>
      <c r="B5367" s="9" t="s">
        <v>20384</v>
      </c>
      <c r="C5367" s="9" t="s">
        <v>22</v>
      </c>
      <c r="D5367" s="9" t="s">
        <v>20385</v>
      </c>
      <c r="E5367" s="18" t="s">
        <v>20386</v>
      </c>
      <c r="F5367" s="9" t="s">
        <v>20387</v>
      </c>
      <c r="G5367" s="12">
        <v>7</v>
      </c>
      <c r="H5367" s="9" t="s">
        <v>518</v>
      </c>
      <c r="I5367" s="9" t="s">
        <v>518</v>
      </c>
      <c r="J5367" s="12">
        <v>1</v>
      </c>
      <c r="K5367" s="13">
        <v>43832</v>
      </c>
      <c r="L5367" s="86">
        <f>(Tabla2[[#This Row],[release_year]]-'VARIANZA Y DES. EST'!$L$11)^2</f>
        <v>7.9512857435875226</v>
      </c>
      <c r="M5367" s="12">
        <v>2017</v>
      </c>
      <c r="N5367" s="9" t="s">
        <v>35</v>
      </c>
      <c r="O5367" s="9" t="s">
        <v>20352</v>
      </c>
      <c r="P5367" s="12">
        <v>129</v>
      </c>
      <c r="Q5367" s="12">
        <v>129</v>
      </c>
      <c r="R5367" s="12">
        <v>866.41936903034377</v>
      </c>
      <c r="S5367" s="12" t="s">
        <v>28</v>
      </c>
      <c r="T5367" s="9" t="s">
        <v>3319</v>
      </c>
      <c r="U5367" s="9" t="s">
        <v>45</v>
      </c>
      <c r="V5367" s="9" t="s">
        <v>3319</v>
      </c>
      <c r="W5367" s="14">
        <v>3</v>
      </c>
    </row>
    <row r="5368" spans="1:23" x14ac:dyDescent="0.25">
      <c r="A5368" s="8">
        <v>3151</v>
      </c>
      <c r="B5368" s="9" t="s">
        <v>20388</v>
      </c>
      <c r="C5368" s="9" t="s">
        <v>22</v>
      </c>
      <c r="D5368" s="9" t="s">
        <v>20389</v>
      </c>
      <c r="E5368" s="9" t="s">
        <v>18707</v>
      </c>
      <c r="F5368" s="9" t="s">
        <v>20390</v>
      </c>
      <c r="G5368" s="12">
        <v>11</v>
      </c>
      <c r="H5368" s="9" t="s">
        <v>25</v>
      </c>
      <c r="I5368" s="9" t="s">
        <v>25</v>
      </c>
      <c r="J5368" s="12">
        <v>1</v>
      </c>
      <c r="K5368" s="16">
        <v>43812</v>
      </c>
      <c r="L5368" s="86">
        <f>(Tabla2[[#This Row],[release_year]]-'VARIANZA Y DES. EST'!$L$11)^2</f>
        <v>23.230495463129063</v>
      </c>
      <c r="M5368" s="12">
        <v>2019</v>
      </c>
      <c r="N5368" s="9" t="s">
        <v>1991</v>
      </c>
      <c r="O5368" s="9" t="s">
        <v>20352</v>
      </c>
      <c r="P5368" s="12">
        <v>129</v>
      </c>
      <c r="Q5368" s="12">
        <v>129</v>
      </c>
      <c r="R5368" s="12">
        <v>866.41936903034377</v>
      </c>
      <c r="S5368" s="12" t="s">
        <v>28</v>
      </c>
      <c r="T5368" s="9" t="s">
        <v>5577</v>
      </c>
      <c r="U5368" s="9" t="s">
        <v>38</v>
      </c>
      <c r="V5368" s="9" t="s">
        <v>5577</v>
      </c>
      <c r="W5368" s="14">
        <v>2</v>
      </c>
    </row>
    <row r="5369" spans="1:23" x14ac:dyDescent="0.25">
      <c r="A5369" s="8">
        <v>3983</v>
      </c>
      <c r="B5369" s="9" t="s">
        <v>20391</v>
      </c>
      <c r="C5369" s="9" t="s">
        <v>22</v>
      </c>
      <c r="D5369" s="9" t="s">
        <v>20392</v>
      </c>
      <c r="E5369" s="9" t="s">
        <v>20393</v>
      </c>
      <c r="F5369" s="18" t="s">
        <v>20394</v>
      </c>
      <c r="G5369" s="12">
        <v>12</v>
      </c>
      <c r="H5369" s="9" t="s">
        <v>390</v>
      </c>
      <c r="I5369" s="9" t="s">
        <v>390</v>
      </c>
      <c r="J5369" s="12">
        <v>1</v>
      </c>
      <c r="K5369" s="13">
        <v>43546</v>
      </c>
      <c r="L5369" s="86">
        <f>(Tabla2[[#This Row],[release_year]]-'VARIANZA Y DES. EST'!$L$11)^2</f>
        <v>14.590890603358293</v>
      </c>
      <c r="M5369" s="12">
        <v>2018</v>
      </c>
      <c r="N5369" s="9" t="s">
        <v>76</v>
      </c>
      <c r="O5369" s="9" t="s">
        <v>20352</v>
      </c>
      <c r="P5369" s="12">
        <v>129</v>
      </c>
      <c r="Q5369" s="12">
        <v>129</v>
      </c>
      <c r="R5369" s="12">
        <v>866.41936903034377</v>
      </c>
      <c r="S5369" s="12" t="s">
        <v>28</v>
      </c>
      <c r="T5369" s="9" t="s">
        <v>77</v>
      </c>
      <c r="U5369" s="9" t="s">
        <v>45</v>
      </c>
      <c r="V5369" s="9" t="s">
        <v>77</v>
      </c>
      <c r="W5369" s="14">
        <v>3</v>
      </c>
    </row>
    <row r="5370" spans="1:23" x14ac:dyDescent="0.25">
      <c r="A5370" s="8">
        <v>4412</v>
      </c>
      <c r="B5370" s="9" t="s">
        <v>20395</v>
      </c>
      <c r="C5370" s="9" t="s">
        <v>22</v>
      </c>
      <c r="D5370" s="9" t="s">
        <v>20396</v>
      </c>
      <c r="E5370" s="18" t="s">
        <v>20397</v>
      </c>
      <c r="F5370" s="9" t="s">
        <v>20398</v>
      </c>
      <c r="G5370" s="12">
        <v>8</v>
      </c>
      <c r="H5370" s="9" t="s">
        <v>518</v>
      </c>
      <c r="I5370" s="9" t="s">
        <v>518</v>
      </c>
      <c r="J5370" s="12">
        <v>1</v>
      </c>
      <c r="K5370" s="13">
        <v>43409</v>
      </c>
      <c r="L5370" s="86">
        <f>(Tabla2[[#This Row],[release_year]]-'VARIANZA Y DES. EST'!$L$11)^2</f>
        <v>14.590890603358293</v>
      </c>
      <c r="M5370" s="12">
        <v>2018</v>
      </c>
      <c r="N5370" s="9" t="s">
        <v>35</v>
      </c>
      <c r="O5370" s="9" t="s">
        <v>20352</v>
      </c>
      <c r="P5370" s="12">
        <v>129</v>
      </c>
      <c r="Q5370" s="12">
        <v>129</v>
      </c>
      <c r="R5370" s="12">
        <v>866.41936903034377</v>
      </c>
      <c r="S5370" s="12" t="s">
        <v>28</v>
      </c>
      <c r="T5370" s="9" t="s">
        <v>70</v>
      </c>
      <c r="U5370" s="9" t="s">
        <v>45</v>
      </c>
      <c r="V5370" s="9" t="s">
        <v>70</v>
      </c>
      <c r="W5370" s="14">
        <v>2</v>
      </c>
    </row>
    <row r="5371" spans="1:23" x14ac:dyDescent="0.25">
      <c r="A5371" s="8">
        <v>4439</v>
      </c>
      <c r="B5371" s="9" t="s">
        <v>20399</v>
      </c>
      <c r="C5371" s="9" t="s">
        <v>22</v>
      </c>
      <c r="D5371" s="9" t="s">
        <v>20400</v>
      </c>
      <c r="E5371" s="9" t="s">
        <v>9944</v>
      </c>
      <c r="F5371" s="18" t="s">
        <v>20401</v>
      </c>
      <c r="G5371" s="12">
        <v>5</v>
      </c>
      <c r="H5371" s="9" t="s">
        <v>518</v>
      </c>
      <c r="I5371" s="9" t="s">
        <v>518</v>
      </c>
      <c r="J5371" s="12">
        <v>1</v>
      </c>
      <c r="K5371" s="13">
        <v>43405</v>
      </c>
      <c r="L5371" s="86">
        <f>(Tabla2[[#This Row],[release_year]]-'VARIANZA Y DES. EST'!$L$11)^2</f>
        <v>1.3928663045044412</v>
      </c>
      <c r="M5371" s="12">
        <v>2013</v>
      </c>
      <c r="N5371" s="9" t="s">
        <v>76</v>
      </c>
      <c r="O5371" s="9" t="s">
        <v>20352</v>
      </c>
      <c r="P5371" s="12">
        <v>129</v>
      </c>
      <c r="Q5371" s="12">
        <v>129</v>
      </c>
      <c r="R5371" s="12">
        <v>866.41936903034377</v>
      </c>
      <c r="S5371" s="12" t="s">
        <v>28</v>
      </c>
      <c r="T5371" s="9" t="s">
        <v>14844</v>
      </c>
      <c r="U5371" s="9" t="s">
        <v>95</v>
      </c>
      <c r="V5371" s="9" t="s">
        <v>14844</v>
      </c>
      <c r="W5371" s="14">
        <v>3</v>
      </c>
    </row>
    <row r="5372" spans="1:23" x14ac:dyDescent="0.25">
      <c r="A5372" s="8">
        <v>4456</v>
      </c>
      <c r="B5372" s="9" t="s">
        <v>20402</v>
      </c>
      <c r="C5372" s="9" t="s">
        <v>22</v>
      </c>
      <c r="D5372" s="9" t="s">
        <v>20403</v>
      </c>
      <c r="E5372" s="9" t="s">
        <v>20404</v>
      </c>
      <c r="F5372" s="9" t="s">
        <v>20405</v>
      </c>
      <c r="G5372" s="12">
        <v>7</v>
      </c>
      <c r="H5372" s="9" t="s">
        <v>518</v>
      </c>
      <c r="I5372" s="9" t="s">
        <v>518</v>
      </c>
      <c r="J5372" s="12">
        <v>1</v>
      </c>
      <c r="K5372" s="13">
        <v>43405</v>
      </c>
      <c r="L5372" s="86">
        <f>(Tabla2[[#This Row],[release_year]]-'VARIANZA Y DES. EST'!$L$11)^2</f>
        <v>17.47405172519213</v>
      </c>
      <c r="M5372" s="12">
        <v>2010</v>
      </c>
      <c r="N5372" s="9" t="s">
        <v>35</v>
      </c>
      <c r="O5372" s="9" t="s">
        <v>20352</v>
      </c>
      <c r="P5372" s="12">
        <v>129</v>
      </c>
      <c r="Q5372" s="12">
        <v>129</v>
      </c>
      <c r="R5372" s="12">
        <v>866.41936903034377</v>
      </c>
      <c r="S5372" s="12" t="s">
        <v>28</v>
      </c>
      <c r="T5372" s="9" t="s">
        <v>2930</v>
      </c>
      <c r="U5372" s="9" t="s">
        <v>38</v>
      </c>
      <c r="V5372" s="9" t="s">
        <v>2930</v>
      </c>
      <c r="W5372" s="14">
        <v>3</v>
      </c>
    </row>
    <row r="5373" spans="1:23" x14ac:dyDescent="0.25">
      <c r="A5373" s="8">
        <v>4569</v>
      </c>
      <c r="B5373" s="9" t="s">
        <v>20406</v>
      </c>
      <c r="C5373" s="9" t="s">
        <v>22</v>
      </c>
      <c r="D5373" s="9" t="s">
        <v>20407</v>
      </c>
      <c r="E5373" s="9" t="s">
        <v>20408</v>
      </c>
      <c r="F5373" s="9" t="s">
        <v>20409</v>
      </c>
      <c r="G5373" s="12">
        <v>7</v>
      </c>
      <c r="H5373" s="9" t="s">
        <v>518</v>
      </c>
      <c r="I5373" s="9" t="s">
        <v>518</v>
      </c>
      <c r="J5373" s="12">
        <v>1</v>
      </c>
      <c r="K5373" s="13">
        <v>43374</v>
      </c>
      <c r="L5373" s="86">
        <f>(Tabla2[[#This Row],[release_year]]-'VARIANZA Y DES. EST'!$L$11)^2</f>
        <v>3.2471164275211517E-2</v>
      </c>
      <c r="M5373" s="12">
        <v>2014</v>
      </c>
      <c r="N5373" s="9" t="s">
        <v>35</v>
      </c>
      <c r="O5373" s="9" t="s">
        <v>20352</v>
      </c>
      <c r="P5373" s="12">
        <v>129</v>
      </c>
      <c r="Q5373" s="12">
        <v>129</v>
      </c>
      <c r="R5373" s="12">
        <v>866.41936903034377</v>
      </c>
      <c r="S5373" s="12" t="s">
        <v>28</v>
      </c>
      <c r="T5373" s="9" t="s">
        <v>4849</v>
      </c>
      <c r="U5373" s="9" t="s">
        <v>95</v>
      </c>
      <c r="V5373" s="9" t="s">
        <v>4849</v>
      </c>
      <c r="W5373" s="14">
        <v>3</v>
      </c>
    </row>
    <row r="5374" spans="1:23" x14ac:dyDescent="0.25">
      <c r="A5374" s="8">
        <v>4583</v>
      </c>
      <c r="B5374" s="9" t="s">
        <v>20410</v>
      </c>
      <c r="C5374" s="9" t="s">
        <v>22</v>
      </c>
      <c r="D5374" s="9" t="s">
        <v>20411</v>
      </c>
      <c r="E5374" s="9" t="s">
        <v>20412</v>
      </c>
      <c r="F5374" s="18" t="s">
        <v>20413</v>
      </c>
      <c r="G5374" s="12">
        <v>10</v>
      </c>
      <c r="H5374" s="9" t="s">
        <v>518</v>
      </c>
      <c r="I5374" s="9" t="s">
        <v>518</v>
      </c>
      <c r="J5374" s="12">
        <v>1</v>
      </c>
      <c r="K5374" s="13">
        <v>43374</v>
      </c>
      <c r="L5374" s="86">
        <f>(Tabla2[[#This Row],[release_year]]-'VARIANZA Y DES. EST'!$L$11)^2</f>
        <v>4.7532614447336705</v>
      </c>
      <c r="M5374" s="12">
        <v>2012</v>
      </c>
      <c r="N5374" s="9" t="s">
        <v>35</v>
      </c>
      <c r="O5374" s="9" t="s">
        <v>20352</v>
      </c>
      <c r="P5374" s="12">
        <v>129</v>
      </c>
      <c r="Q5374" s="12">
        <v>129</v>
      </c>
      <c r="R5374" s="12">
        <v>866.41936903034377</v>
      </c>
      <c r="S5374" s="12" t="s">
        <v>28</v>
      </c>
      <c r="T5374" s="9" t="s">
        <v>3625</v>
      </c>
      <c r="U5374" s="9" t="s">
        <v>95</v>
      </c>
      <c r="V5374" s="9" t="s">
        <v>3625</v>
      </c>
      <c r="W5374" s="14">
        <v>3</v>
      </c>
    </row>
    <row r="5375" spans="1:23" x14ac:dyDescent="0.25">
      <c r="A5375" s="8">
        <v>4584</v>
      </c>
      <c r="B5375" s="9" t="s">
        <v>20414</v>
      </c>
      <c r="C5375" s="9" t="s">
        <v>22</v>
      </c>
      <c r="D5375" s="9" t="s">
        <v>20415</v>
      </c>
      <c r="E5375" s="9" t="s">
        <v>20416</v>
      </c>
      <c r="F5375" s="9" t="s">
        <v>20417</v>
      </c>
      <c r="G5375" s="12">
        <v>6</v>
      </c>
      <c r="H5375" s="9" t="s">
        <v>518</v>
      </c>
      <c r="I5375" s="9" t="s">
        <v>518</v>
      </c>
      <c r="J5375" s="12">
        <v>1</v>
      </c>
      <c r="K5375" s="13">
        <v>43374</v>
      </c>
      <c r="L5375" s="86">
        <f>(Tabla2[[#This Row],[release_year]]-'VARIANZA Y DES. EST'!$L$11)^2</f>
        <v>84.276027426338274</v>
      </c>
      <c r="M5375" s="12">
        <v>2005</v>
      </c>
      <c r="N5375" s="9" t="s">
        <v>82</v>
      </c>
      <c r="O5375" s="9" t="s">
        <v>20352</v>
      </c>
      <c r="P5375" s="12">
        <v>129</v>
      </c>
      <c r="Q5375" s="12">
        <v>129</v>
      </c>
      <c r="R5375" s="12">
        <v>866.41936903034377</v>
      </c>
      <c r="S5375" s="12" t="s">
        <v>28</v>
      </c>
      <c r="T5375" s="9" t="s">
        <v>2492</v>
      </c>
      <c r="U5375" s="9" t="s">
        <v>95</v>
      </c>
      <c r="V5375" s="9" t="s">
        <v>2492</v>
      </c>
      <c r="W5375" s="14">
        <v>3</v>
      </c>
    </row>
    <row r="5376" spans="1:23" x14ac:dyDescent="0.25">
      <c r="A5376" s="8">
        <v>4598</v>
      </c>
      <c r="B5376" s="9" t="s">
        <v>20418</v>
      </c>
      <c r="C5376" s="9" t="s">
        <v>22</v>
      </c>
      <c r="D5376" s="9" t="s">
        <v>20419</v>
      </c>
      <c r="E5376" s="9" t="s">
        <v>20420</v>
      </c>
      <c r="F5376" s="9" t="s">
        <v>20421</v>
      </c>
      <c r="G5376" s="12">
        <v>6</v>
      </c>
      <c r="H5376" s="9" t="s">
        <v>518</v>
      </c>
      <c r="I5376" s="9" t="s">
        <v>518</v>
      </c>
      <c r="J5376" s="12">
        <v>1</v>
      </c>
      <c r="K5376" s="13">
        <v>43374</v>
      </c>
      <c r="L5376" s="86">
        <f>(Tabla2[[#This Row],[release_year]]-'VARIANZA Y DES. EST'!$L$11)^2</f>
        <v>0.67207602404598188</v>
      </c>
      <c r="M5376" s="12">
        <v>2015</v>
      </c>
      <c r="N5376" s="9" t="s">
        <v>35</v>
      </c>
      <c r="O5376" s="9" t="s">
        <v>20352</v>
      </c>
      <c r="P5376" s="12">
        <v>129</v>
      </c>
      <c r="Q5376" s="12">
        <v>129</v>
      </c>
      <c r="R5376" s="12">
        <v>866.41936903034377</v>
      </c>
      <c r="S5376" s="12" t="s">
        <v>28</v>
      </c>
      <c r="T5376" s="9" t="s">
        <v>4211</v>
      </c>
      <c r="U5376" s="9" t="s">
        <v>38</v>
      </c>
      <c r="V5376" s="9" t="s">
        <v>4211</v>
      </c>
      <c r="W5376" s="14">
        <v>2</v>
      </c>
    </row>
    <row r="5377" spans="1:23" x14ac:dyDescent="0.25">
      <c r="A5377" s="8">
        <v>4983</v>
      </c>
      <c r="B5377" s="9" t="s">
        <v>20422</v>
      </c>
      <c r="C5377" s="9" t="s">
        <v>22</v>
      </c>
      <c r="D5377" s="9" t="s">
        <v>20423</v>
      </c>
      <c r="E5377" s="9" t="s">
        <v>20424</v>
      </c>
      <c r="F5377" s="9" t="s">
        <v>20425</v>
      </c>
      <c r="G5377" s="12">
        <v>9</v>
      </c>
      <c r="H5377" s="9" t="s">
        <v>34</v>
      </c>
      <c r="I5377" s="9" t="s">
        <v>34</v>
      </c>
      <c r="J5377" s="12">
        <v>1</v>
      </c>
      <c r="K5377" s="13">
        <v>43174</v>
      </c>
      <c r="L5377" s="86">
        <f>(Tabla2[[#This Row],[release_year]]-'VARIANZA Y DES. EST'!$L$11)^2</f>
        <v>3.3116808838167522</v>
      </c>
      <c r="M5377" s="12">
        <v>2016</v>
      </c>
      <c r="N5377" s="9" t="s">
        <v>43</v>
      </c>
      <c r="O5377" s="9" t="s">
        <v>20352</v>
      </c>
      <c r="P5377" s="12">
        <v>129</v>
      </c>
      <c r="Q5377" s="12">
        <v>129</v>
      </c>
      <c r="R5377" s="12">
        <v>866.41936903034377</v>
      </c>
      <c r="S5377" s="12" t="s">
        <v>28</v>
      </c>
      <c r="T5377" s="9" t="s">
        <v>5636</v>
      </c>
      <c r="U5377" s="9" t="s">
        <v>653</v>
      </c>
      <c r="V5377" s="9" t="s">
        <v>5636</v>
      </c>
      <c r="W5377" s="14">
        <v>3</v>
      </c>
    </row>
    <row r="5378" spans="1:23" x14ac:dyDescent="0.25">
      <c r="A5378" s="8">
        <v>5347</v>
      </c>
      <c r="B5378" s="9" t="s">
        <v>20426</v>
      </c>
      <c r="C5378" s="9" t="s">
        <v>22</v>
      </c>
      <c r="D5378" s="9" t="s">
        <v>20427</v>
      </c>
      <c r="E5378" s="9" t="s">
        <v>19040</v>
      </c>
      <c r="F5378" s="9" t="s">
        <v>20428</v>
      </c>
      <c r="G5378" s="12">
        <v>9</v>
      </c>
      <c r="H5378" s="9" t="s">
        <v>390</v>
      </c>
      <c r="I5378" s="9" t="s">
        <v>19042</v>
      </c>
      <c r="J5378" s="12">
        <v>2</v>
      </c>
      <c r="K5378" s="13">
        <v>42950</v>
      </c>
      <c r="L5378" s="86">
        <f>(Tabla2[[#This Row],[release_year]]-'VARIANZA Y DES. EST'!$L$11)^2</f>
        <v>7.9512857435875226</v>
      </c>
      <c r="M5378" s="12">
        <v>2017</v>
      </c>
      <c r="N5378" s="9" t="s">
        <v>76</v>
      </c>
      <c r="O5378" s="9" t="s">
        <v>20352</v>
      </c>
      <c r="P5378" s="12">
        <v>129</v>
      </c>
      <c r="Q5378" s="12">
        <v>129</v>
      </c>
      <c r="R5378" s="12">
        <v>866.41936903034377</v>
      </c>
      <c r="S5378" s="12" t="s">
        <v>28</v>
      </c>
      <c r="T5378" s="9" t="s">
        <v>2372</v>
      </c>
      <c r="U5378" s="9" t="s">
        <v>239</v>
      </c>
      <c r="V5378" s="9" t="s">
        <v>2372</v>
      </c>
      <c r="W5378" s="14">
        <v>2</v>
      </c>
    </row>
    <row r="5379" spans="1:23" x14ac:dyDescent="0.25">
      <c r="A5379" s="8">
        <v>6203</v>
      </c>
      <c r="B5379" s="9" t="s">
        <v>20429</v>
      </c>
      <c r="C5379" s="9" t="s">
        <v>22</v>
      </c>
      <c r="D5379" s="9" t="s">
        <v>20430</v>
      </c>
      <c r="E5379" s="9" t="s">
        <v>20431</v>
      </c>
      <c r="F5379" s="9" t="s">
        <v>20432</v>
      </c>
      <c r="G5379" s="12">
        <v>11</v>
      </c>
      <c r="H5379" s="9" t="s">
        <v>518</v>
      </c>
      <c r="I5379" s="9" t="s">
        <v>518</v>
      </c>
      <c r="J5379" s="12">
        <v>1</v>
      </c>
      <c r="K5379" s="13">
        <v>43567</v>
      </c>
      <c r="L5379" s="86">
        <f>(Tabla2[[#This Row],[release_year]]-'VARIANZA Y DES. EST'!$L$11)^2</f>
        <v>3.3116808838167522</v>
      </c>
      <c r="M5379" s="12">
        <v>2016</v>
      </c>
      <c r="N5379" s="9" t="s">
        <v>35</v>
      </c>
      <c r="O5379" s="9" t="s">
        <v>20352</v>
      </c>
      <c r="P5379" s="12">
        <v>129</v>
      </c>
      <c r="Q5379" s="12">
        <v>129</v>
      </c>
      <c r="R5379" s="12">
        <v>866.41936903034377</v>
      </c>
      <c r="S5379" s="12" t="s">
        <v>28</v>
      </c>
      <c r="T5379" s="9" t="s">
        <v>8079</v>
      </c>
      <c r="U5379" s="9" t="s">
        <v>45</v>
      </c>
      <c r="V5379" s="9" t="s">
        <v>8079</v>
      </c>
      <c r="W5379" s="14">
        <v>3</v>
      </c>
    </row>
    <row r="5380" spans="1:23" x14ac:dyDescent="0.25">
      <c r="A5380" s="8">
        <v>6332</v>
      </c>
      <c r="B5380" s="9" t="s">
        <v>20433</v>
      </c>
      <c r="C5380" s="9" t="s">
        <v>22</v>
      </c>
      <c r="D5380" s="9" t="s">
        <v>20434</v>
      </c>
      <c r="E5380" s="9" t="s">
        <v>20435</v>
      </c>
      <c r="F5380" s="18" t="s">
        <v>20436</v>
      </c>
      <c r="G5380" s="12">
        <v>11</v>
      </c>
      <c r="H5380" s="9" t="s">
        <v>25</v>
      </c>
      <c r="I5380" s="9" t="s">
        <v>25</v>
      </c>
      <c r="J5380" s="12">
        <v>1</v>
      </c>
      <c r="K5380" s="13">
        <v>44073</v>
      </c>
      <c r="L5380" s="86">
        <f>(Tabla2[[#This Row],[release_year]]-'VARIANZA Y DES. EST'!$L$11)^2</f>
        <v>14.590890603358293</v>
      </c>
      <c r="M5380" s="12">
        <v>2018</v>
      </c>
      <c r="N5380" s="9" t="s">
        <v>1991</v>
      </c>
      <c r="O5380" s="9" t="s">
        <v>20352</v>
      </c>
      <c r="P5380" s="12">
        <v>129</v>
      </c>
      <c r="Q5380" s="12">
        <v>129</v>
      </c>
      <c r="R5380" s="12">
        <v>866.41936903034377</v>
      </c>
      <c r="S5380" s="12" t="s">
        <v>28</v>
      </c>
      <c r="T5380" s="9" t="s">
        <v>127</v>
      </c>
      <c r="U5380" s="9" t="s">
        <v>45</v>
      </c>
      <c r="V5380" s="9" t="s">
        <v>127</v>
      </c>
      <c r="W5380" s="14">
        <v>3</v>
      </c>
    </row>
    <row r="5381" spans="1:23" x14ac:dyDescent="0.25">
      <c r="A5381" s="8">
        <v>6440</v>
      </c>
      <c r="B5381" s="9" t="s">
        <v>20437</v>
      </c>
      <c r="C5381" s="9" t="s">
        <v>22</v>
      </c>
      <c r="D5381" s="9" t="s">
        <v>20438</v>
      </c>
      <c r="E5381" s="9" t="s">
        <v>20439</v>
      </c>
      <c r="F5381" s="9" t="s">
        <v>20440</v>
      </c>
      <c r="G5381" s="12">
        <v>1</v>
      </c>
      <c r="H5381" s="9" t="s">
        <v>518</v>
      </c>
      <c r="I5381" s="9" t="s">
        <v>518</v>
      </c>
      <c r="J5381" s="12">
        <v>1</v>
      </c>
      <c r="K5381" s="13">
        <v>43174</v>
      </c>
      <c r="L5381" s="86">
        <f>(Tabla2[[#This Row],[release_year]]-'VARIANZA Y DES. EST'!$L$11)^2</f>
        <v>17.47405172519213</v>
      </c>
      <c r="M5381" s="12">
        <v>2010</v>
      </c>
      <c r="N5381" s="9" t="s">
        <v>35</v>
      </c>
      <c r="O5381" s="9" t="s">
        <v>20352</v>
      </c>
      <c r="P5381" s="12">
        <v>129</v>
      </c>
      <c r="Q5381" s="12">
        <v>129</v>
      </c>
      <c r="R5381" s="12">
        <v>866.41936903034377</v>
      </c>
      <c r="S5381" s="12" t="s">
        <v>28</v>
      </c>
      <c r="T5381" s="9" t="s">
        <v>2492</v>
      </c>
      <c r="U5381" s="9" t="s">
        <v>95</v>
      </c>
      <c r="V5381" s="9" t="s">
        <v>2492</v>
      </c>
      <c r="W5381" s="14">
        <v>3</v>
      </c>
    </row>
    <row r="5382" spans="1:23" x14ac:dyDescent="0.25">
      <c r="A5382" s="8">
        <v>6453</v>
      </c>
      <c r="B5382" s="9" t="s">
        <v>20441</v>
      </c>
      <c r="C5382" s="9" t="s">
        <v>22</v>
      </c>
      <c r="D5382" s="9" t="s">
        <v>20442</v>
      </c>
      <c r="E5382" s="9" t="s">
        <v>20443</v>
      </c>
      <c r="F5382" s="9" t="s">
        <v>20444</v>
      </c>
      <c r="G5382" s="12">
        <v>7</v>
      </c>
      <c r="H5382" s="9" t="s">
        <v>3799</v>
      </c>
      <c r="I5382" s="9" t="s">
        <v>6461</v>
      </c>
      <c r="J5382" s="12">
        <v>2</v>
      </c>
      <c r="K5382" s="13">
        <v>43209</v>
      </c>
      <c r="L5382" s="86">
        <f>(Tabla2[[#This Row],[release_year]]-'VARIANZA Y DES. EST'!$L$11)^2</f>
        <v>7.9512857435875226</v>
      </c>
      <c r="M5382" s="12">
        <v>2017</v>
      </c>
      <c r="N5382" s="9" t="s">
        <v>76</v>
      </c>
      <c r="O5382" s="9" t="s">
        <v>20352</v>
      </c>
      <c r="P5382" s="12">
        <v>129</v>
      </c>
      <c r="Q5382" s="12">
        <v>129</v>
      </c>
      <c r="R5382" s="12">
        <v>866.41936903034377</v>
      </c>
      <c r="S5382" s="12" t="s">
        <v>28</v>
      </c>
      <c r="T5382" s="9" t="s">
        <v>2930</v>
      </c>
      <c r="U5382" s="9" t="s">
        <v>38</v>
      </c>
      <c r="V5382" s="9" t="s">
        <v>2930</v>
      </c>
      <c r="W5382" s="14">
        <v>3</v>
      </c>
    </row>
    <row r="5383" spans="1:23" x14ac:dyDescent="0.25">
      <c r="A5383" s="8">
        <v>6861</v>
      </c>
      <c r="B5383" s="9" t="s">
        <v>20445</v>
      </c>
      <c r="C5383" s="9" t="s">
        <v>22</v>
      </c>
      <c r="D5383" s="9" t="s">
        <v>20446</v>
      </c>
      <c r="E5383" s="9" t="s">
        <v>20447</v>
      </c>
      <c r="F5383" s="9" t="s">
        <v>20448</v>
      </c>
      <c r="G5383" s="12">
        <v>7</v>
      </c>
      <c r="H5383" s="9" t="s">
        <v>2924</v>
      </c>
      <c r="I5383" s="9" t="s">
        <v>12573</v>
      </c>
      <c r="J5383" s="12">
        <v>2</v>
      </c>
      <c r="K5383" s="16">
        <v>43085</v>
      </c>
      <c r="L5383" s="86">
        <f>(Tabla2[[#This Row],[release_year]]-'VARIANZA Y DES. EST'!$L$11)^2</f>
        <v>7.9512857435875226</v>
      </c>
      <c r="M5383" s="12">
        <v>2017</v>
      </c>
      <c r="N5383" s="9" t="s">
        <v>842</v>
      </c>
      <c r="O5383" s="9" t="s">
        <v>20352</v>
      </c>
      <c r="P5383" s="12">
        <v>129</v>
      </c>
      <c r="Q5383" s="12">
        <v>129</v>
      </c>
      <c r="R5383" s="12">
        <v>866.41936903034377</v>
      </c>
      <c r="S5383" s="12" t="s">
        <v>28</v>
      </c>
      <c r="T5383" s="9" t="s">
        <v>4211</v>
      </c>
      <c r="U5383" s="9" t="s">
        <v>38</v>
      </c>
      <c r="V5383" s="9" t="s">
        <v>4211</v>
      </c>
      <c r="W5383" s="14">
        <v>2</v>
      </c>
    </row>
    <row r="5384" spans="1:23" x14ac:dyDescent="0.25">
      <c r="A5384" s="8">
        <v>7463</v>
      </c>
      <c r="B5384" s="9" t="s">
        <v>20449</v>
      </c>
      <c r="C5384" s="9" t="s">
        <v>22</v>
      </c>
      <c r="D5384" s="9" t="s">
        <v>20450</v>
      </c>
      <c r="E5384" s="18" t="s">
        <v>13714</v>
      </c>
      <c r="F5384" s="9" t="s">
        <v>20451</v>
      </c>
      <c r="G5384" s="12">
        <v>7</v>
      </c>
      <c r="H5384" s="9" t="s">
        <v>518</v>
      </c>
      <c r="I5384" s="9" t="s">
        <v>518</v>
      </c>
      <c r="J5384" s="12">
        <v>1</v>
      </c>
      <c r="K5384" s="13">
        <v>42786</v>
      </c>
      <c r="L5384" s="86">
        <f>(Tabla2[[#This Row],[release_year]]-'VARIANZA Y DES. EST'!$L$11)^2</f>
        <v>3.3116808838167522</v>
      </c>
      <c r="M5384" s="12">
        <v>2016</v>
      </c>
      <c r="N5384" s="9" t="s">
        <v>76</v>
      </c>
      <c r="O5384" s="9" t="s">
        <v>20352</v>
      </c>
      <c r="P5384" s="12">
        <v>129</v>
      </c>
      <c r="Q5384" s="12">
        <v>129</v>
      </c>
      <c r="R5384" s="12">
        <v>866.41936903034377</v>
      </c>
      <c r="S5384" s="12" t="s">
        <v>28</v>
      </c>
      <c r="T5384" s="9" t="s">
        <v>8706</v>
      </c>
      <c r="U5384" s="9" t="s">
        <v>45</v>
      </c>
      <c r="V5384" s="9" t="s">
        <v>8706</v>
      </c>
      <c r="W5384" s="14">
        <v>3</v>
      </c>
    </row>
    <row r="5385" spans="1:23" x14ac:dyDescent="0.25">
      <c r="A5385" s="8">
        <v>7821</v>
      </c>
      <c r="B5385" s="9" t="s">
        <v>20452</v>
      </c>
      <c r="C5385" s="9" t="s">
        <v>22</v>
      </c>
      <c r="D5385" s="9" t="s">
        <v>20453</v>
      </c>
      <c r="E5385" s="9" t="s">
        <v>7482</v>
      </c>
      <c r="F5385" s="9" t="s">
        <v>20454</v>
      </c>
      <c r="G5385" s="12">
        <v>9</v>
      </c>
      <c r="H5385" s="9" t="s">
        <v>25</v>
      </c>
      <c r="I5385" s="9" t="s">
        <v>25</v>
      </c>
      <c r="J5385" s="12">
        <v>1</v>
      </c>
      <c r="K5385" s="13">
        <v>43739</v>
      </c>
      <c r="L5385" s="86">
        <f>(Tabla2[[#This Row],[release_year]]-'VARIANZA Y DES. EST'!$L$11)^2</f>
        <v>1168.285905932069</v>
      </c>
      <c r="M5385" s="12">
        <v>1980</v>
      </c>
      <c r="N5385" s="9" t="s">
        <v>1991</v>
      </c>
      <c r="O5385" s="9" t="s">
        <v>20352</v>
      </c>
      <c r="P5385" s="12">
        <v>129</v>
      </c>
      <c r="Q5385" s="12">
        <v>129</v>
      </c>
      <c r="R5385" s="12">
        <v>866.41936903034377</v>
      </c>
      <c r="S5385" s="12" t="s">
        <v>28</v>
      </c>
      <c r="T5385" s="9" t="s">
        <v>20455</v>
      </c>
      <c r="U5385" s="9" t="s">
        <v>151</v>
      </c>
      <c r="V5385" s="9" t="s">
        <v>20455</v>
      </c>
      <c r="W5385" s="14">
        <v>3</v>
      </c>
    </row>
    <row r="5386" spans="1:23" x14ac:dyDescent="0.25">
      <c r="A5386" s="8">
        <v>8072</v>
      </c>
      <c r="B5386" s="9" t="s">
        <v>20456</v>
      </c>
      <c r="C5386" s="9" t="s">
        <v>22</v>
      </c>
      <c r="D5386" s="9" t="s">
        <v>20457</v>
      </c>
      <c r="E5386" s="18" t="s">
        <v>20458</v>
      </c>
      <c r="F5386" s="9" t="s">
        <v>20459</v>
      </c>
      <c r="G5386" s="12">
        <v>10</v>
      </c>
      <c r="H5386" s="9" t="s">
        <v>25</v>
      </c>
      <c r="I5386" s="9" t="s">
        <v>25</v>
      </c>
      <c r="J5386" s="12">
        <v>1</v>
      </c>
      <c r="K5386" s="13">
        <v>44034</v>
      </c>
      <c r="L5386" s="86">
        <f>(Tabla2[[#This Row],[release_year]]-'VARIANZA Y DES. EST'!$L$11)^2</f>
        <v>0.67207602404598188</v>
      </c>
      <c r="M5386" s="12">
        <v>2015</v>
      </c>
      <c r="N5386" s="9" t="s">
        <v>1991</v>
      </c>
      <c r="O5386" s="9" t="s">
        <v>20352</v>
      </c>
      <c r="P5386" s="12">
        <v>129</v>
      </c>
      <c r="Q5386" s="12">
        <v>129</v>
      </c>
      <c r="R5386" s="12">
        <v>866.41936903034377</v>
      </c>
      <c r="S5386" s="12" t="s">
        <v>28</v>
      </c>
      <c r="T5386" s="9" t="s">
        <v>144</v>
      </c>
      <c r="U5386" s="9" t="s">
        <v>45</v>
      </c>
      <c r="V5386" s="9" t="s">
        <v>144</v>
      </c>
      <c r="W5386" s="14">
        <v>2</v>
      </c>
    </row>
    <row r="5387" spans="1:23" x14ac:dyDescent="0.25">
      <c r="A5387" s="8">
        <v>8417</v>
      </c>
      <c r="B5387" s="9" t="s">
        <v>20460</v>
      </c>
      <c r="C5387" s="9" t="s">
        <v>22</v>
      </c>
      <c r="D5387" s="9" t="s">
        <v>20461</v>
      </c>
      <c r="E5387" s="18" t="s">
        <v>20462</v>
      </c>
      <c r="F5387" s="9" t="s">
        <v>20463</v>
      </c>
      <c r="G5387" s="12">
        <v>11</v>
      </c>
      <c r="H5387" s="9" t="s">
        <v>25</v>
      </c>
      <c r="I5387" s="9" t="s">
        <v>25</v>
      </c>
      <c r="J5387" s="12">
        <v>1</v>
      </c>
      <c r="K5387" s="13">
        <v>43770</v>
      </c>
      <c r="L5387" s="86">
        <f>(Tabla2[[#This Row],[release_year]]-'VARIANZA Y DES. EST'!$L$11)^2</f>
        <v>124.99681770679673</v>
      </c>
      <c r="M5387" s="12">
        <v>2003</v>
      </c>
      <c r="N5387" s="9" t="s">
        <v>1991</v>
      </c>
      <c r="O5387" s="9" t="s">
        <v>20352</v>
      </c>
      <c r="P5387" s="12">
        <v>129</v>
      </c>
      <c r="Q5387" s="12">
        <v>129</v>
      </c>
      <c r="R5387" s="12">
        <v>866.41936903034377</v>
      </c>
      <c r="S5387" s="12" t="s">
        <v>28</v>
      </c>
      <c r="T5387" s="9" t="s">
        <v>2252</v>
      </c>
      <c r="U5387" s="9" t="s">
        <v>38</v>
      </c>
      <c r="V5387" s="9" t="s">
        <v>2252</v>
      </c>
      <c r="W5387" s="14">
        <v>2</v>
      </c>
    </row>
    <row r="5388" spans="1:23" x14ac:dyDescent="0.25">
      <c r="A5388" s="8">
        <v>8758</v>
      </c>
      <c r="B5388" s="9" t="s">
        <v>20464</v>
      </c>
      <c r="C5388" s="9" t="s">
        <v>22</v>
      </c>
      <c r="D5388" s="9" t="s">
        <v>20465</v>
      </c>
      <c r="E5388" s="18" t="s">
        <v>18956</v>
      </c>
      <c r="F5388" s="9" t="s">
        <v>20466</v>
      </c>
      <c r="G5388" s="12">
        <v>13</v>
      </c>
      <c r="H5388" s="9" t="s">
        <v>25</v>
      </c>
      <c r="I5388" s="9" t="s">
        <v>25</v>
      </c>
      <c r="J5388" s="12">
        <v>1</v>
      </c>
      <c r="K5388" s="16">
        <v>43789</v>
      </c>
      <c r="L5388" s="86">
        <f>(Tabla2[[#This Row],[release_year]]-'VARIANZA Y DES. EST'!$L$11)^2</f>
        <v>66.915632286109044</v>
      </c>
      <c r="M5388" s="12">
        <v>2006</v>
      </c>
      <c r="N5388" s="9" t="s">
        <v>43</v>
      </c>
      <c r="O5388" s="9" t="s">
        <v>20352</v>
      </c>
      <c r="P5388" s="12">
        <v>129</v>
      </c>
      <c r="Q5388" s="12">
        <v>129</v>
      </c>
      <c r="R5388" s="12">
        <v>866.41936903034377</v>
      </c>
      <c r="S5388" s="12" t="s">
        <v>28</v>
      </c>
      <c r="T5388" s="9" t="s">
        <v>5577</v>
      </c>
      <c r="U5388" s="9" t="s">
        <v>38</v>
      </c>
      <c r="V5388" s="9" t="s">
        <v>5577</v>
      </c>
      <c r="W5388" s="14">
        <v>2</v>
      </c>
    </row>
    <row r="5389" spans="1:23" x14ac:dyDescent="0.25">
      <c r="A5389" s="8">
        <v>351</v>
      </c>
      <c r="B5389" s="9" t="s">
        <v>20467</v>
      </c>
      <c r="C5389" s="9" t="s">
        <v>22</v>
      </c>
      <c r="D5389" s="9" t="s">
        <v>20468</v>
      </c>
      <c r="E5389" s="9" t="s">
        <v>18222</v>
      </c>
      <c r="F5389" s="9" t="s">
        <v>20469</v>
      </c>
      <c r="G5389" s="12">
        <v>12</v>
      </c>
      <c r="H5389" s="9" t="s">
        <v>25</v>
      </c>
      <c r="I5389" s="9" t="s">
        <v>25</v>
      </c>
      <c r="J5389" s="12">
        <v>1</v>
      </c>
      <c r="K5389" s="13">
        <v>44409</v>
      </c>
      <c r="L5389" s="86">
        <f>(Tabla2[[#This Row],[release_year]]-'VARIANZA Y DES. EST'!$L$11)^2</f>
        <v>201.07800312748444</v>
      </c>
      <c r="M5389" s="12">
        <v>2000</v>
      </c>
      <c r="N5389" s="9" t="s">
        <v>43</v>
      </c>
      <c r="O5389" s="9" t="s">
        <v>20470</v>
      </c>
      <c r="P5389" s="12">
        <v>130</v>
      </c>
      <c r="Q5389" s="12">
        <v>130</v>
      </c>
      <c r="R5389" s="12">
        <v>926.28937392350963</v>
      </c>
      <c r="S5389" s="12" t="s">
        <v>28</v>
      </c>
      <c r="T5389" s="9" t="s">
        <v>8517</v>
      </c>
      <c r="U5389" s="9" t="s">
        <v>38</v>
      </c>
      <c r="V5389" s="9" t="s">
        <v>8517</v>
      </c>
      <c r="W5389" s="14">
        <v>3</v>
      </c>
    </row>
    <row r="5390" spans="1:23" x14ac:dyDescent="0.25">
      <c r="A5390" s="8">
        <v>605</v>
      </c>
      <c r="B5390" s="9" t="s">
        <v>20471</v>
      </c>
      <c r="C5390" s="9" t="s">
        <v>22</v>
      </c>
      <c r="D5390" s="9" t="s">
        <v>20472</v>
      </c>
      <c r="E5390" s="18" t="s">
        <v>20473</v>
      </c>
      <c r="F5390" s="9" t="s">
        <v>20474</v>
      </c>
      <c r="G5390" s="12">
        <v>10</v>
      </c>
      <c r="H5390" s="9" t="s">
        <v>126</v>
      </c>
      <c r="I5390" s="9" t="s">
        <v>20475</v>
      </c>
      <c r="J5390" s="12">
        <v>4</v>
      </c>
      <c r="K5390" s="13">
        <v>44378</v>
      </c>
      <c r="L5390" s="86">
        <f>(Tabla2[[#This Row],[release_year]]-'VARIANZA Y DES. EST'!$L$11)^2</f>
        <v>124.99681770679673</v>
      </c>
      <c r="M5390" s="12">
        <v>2003</v>
      </c>
      <c r="N5390" s="9" t="s">
        <v>1991</v>
      </c>
      <c r="O5390" s="9" t="s">
        <v>20470</v>
      </c>
      <c r="P5390" s="12">
        <v>130</v>
      </c>
      <c r="Q5390" s="12">
        <v>130</v>
      </c>
      <c r="R5390" s="12">
        <v>926.28937392350963</v>
      </c>
      <c r="S5390" s="12" t="s">
        <v>28</v>
      </c>
      <c r="T5390" s="9" t="s">
        <v>45</v>
      </c>
      <c r="U5390" s="9" t="s">
        <v>45</v>
      </c>
      <c r="V5390" s="9" t="s">
        <v>45</v>
      </c>
      <c r="W5390" s="14">
        <v>1</v>
      </c>
    </row>
    <row r="5391" spans="1:23" x14ac:dyDescent="0.25">
      <c r="A5391" s="8">
        <v>1067</v>
      </c>
      <c r="B5391" s="9" t="s">
        <v>20476</v>
      </c>
      <c r="C5391" s="9" t="s">
        <v>22</v>
      </c>
      <c r="D5391" s="9" t="s">
        <v>20477</v>
      </c>
      <c r="E5391" s="9" t="s">
        <v>20478</v>
      </c>
      <c r="F5391" s="9" t="s">
        <v>20479</v>
      </c>
      <c r="G5391" s="12">
        <v>8</v>
      </c>
      <c r="H5391" s="9" t="s">
        <v>2924</v>
      </c>
      <c r="I5391" s="9" t="s">
        <v>18881</v>
      </c>
      <c r="J5391" s="12">
        <v>2</v>
      </c>
      <c r="K5391" s="13">
        <v>44300</v>
      </c>
      <c r="L5391" s="86">
        <f>(Tabla2[[#This Row],[release_year]]-'VARIANZA Y DES. EST'!$L$11)^2</f>
        <v>46.509705182670608</v>
      </c>
      <c r="M5391" s="12">
        <v>2021</v>
      </c>
      <c r="N5391" s="9" t="s">
        <v>76</v>
      </c>
      <c r="O5391" s="9" t="s">
        <v>20470</v>
      </c>
      <c r="P5391" s="12">
        <v>130</v>
      </c>
      <c r="Q5391" s="12">
        <v>130</v>
      </c>
      <c r="R5391" s="12">
        <v>926.28937392350963</v>
      </c>
      <c r="S5391" s="12" t="s">
        <v>28</v>
      </c>
      <c r="T5391" s="9" t="s">
        <v>460</v>
      </c>
      <c r="U5391" s="9" t="s">
        <v>45</v>
      </c>
      <c r="V5391" s="9" t="s">
        <v>460</v>
      </c>
      <c r="W5391" s="14">
        <v>3</v>
      </c>
    </row>
    <row r="5392" spans="1:23" x14ac:dyDescent="0.25">
      <c r="A5392" s="8">
        <v>1675</v>
      </c>
      <c r="B5392" s="9" t="s">
        <v>20480</v>
      </c>
      <c r="C5392" s="9" t="s">
        <v>22</v>
      </c>
      <c r="D5392" s="9" t="s">
        <v>20481</v>
      </c>
      <c r="E5392" s="9" t="s">
        <v>20482</v>
      </c>
      <c r="F5392" s="9" t="s">
        <v>20483</v>
      </c>
      <c r="G5392" s="12">
        <v>8</v>
      </c>
      <c r="H5392" s="9" t="s">
        <v>518</v>
      </c>
      <c r="I5392" s="9" t="s">
        <v>518</v>
      </c>
      <c r="J5392" s="12">
        <v>1</v>
      </c>
      <c r="K5392" s="16">
        <v>44154</v>
      </c>
      <c r="L5392" s="86">
        <f>(Tabla2[[#This Row],[release_year]]-'VARIANZA Y DES. EST'!$L$11)^2</f>
        <v>10.1136565849629</v>
      </c>
      <c r="M5392" s="12">
        <v>2011</v>
      </c>
      <c r="N5392" s="9" t="s">
        <v>35</v>
      </c>
      <c r="O5392" s="9" t="s">
        <v>20470</v>
      </c>
      <c r="P5392" s="12">
        <v>130</v>
      </c>
      <c r="Q5392" s="12">
        <v>130</v>
      </c>
      <c r="R5392" s="12">
        <v>926.28937392350963</v>
      </c>
      <c r="S5392" s="12" t="s">
        <v>28</v>
      </c>
      <c r="T5392" s="9" t="s">
        <v>4337</v>
      </c>
      <c r="U5392" s="9" t="s">
        <v>38</v>
      </c>
      <c r="V5392" s="9" t="s">
        <v>4337</v>
      </c>
      <c r="W5392" s="14">
        <v>3</v>
      </c>
    </row>
    <row r="5393" spans="1:23" x14ac:dyDescent="0.25">
      <c r="A5393" s="8">
        <v>1773</v>
      </c>
      <c r="B5393" s="9" t="s">
        <v>20484</v>
      </c>
      <c r="C5393" s="9" t="s">
        <v>22</v>
      </c>
      <c r="D5393" s="9" t="s">
        <v>20485</v>
      </c>
      <c r="E5393" s="9" t="s">
        <v>20486</v>
      </c>
      <c r="F5393" s="9" t="s">
        <v>20487</v>
      </c>
      <c r="G5393" s="12">
        <v>10</v>
      </c>
      <c r="H5393" s="9" t="s">
        <v>1608</v>
      </c>
      <c r="I5393" s="9" t="s">
        <v>1608</v>
      </c>
      <c r="J5393" s="12">
        <v>1</v>
      </c>
      <c r="K5393" s="16">
        <v>44135</v>
      </c>
      <c r="L5393" s="86">
        <f>(Tabla2[[#This Row],[release_year]]-'VARIANZA Y DES. EST'!$L$11)^2</f>
        <v>14.590890603358293</v>
      </c>
      <c r="M5393" s="12">
        <v>2018</v>
      </c>
      <c r="N5393" s="9" t="s">
        <v>76</v>
      </c>
      <c r="O5393" s="9" t="s">
        <v>20470</v>
      </c>
      <c r="P5393" s="12">
        <v>130</v>
      </c>
      <c r="Q5393" s="12">
        <v>130</v>
      </c>
      <c r="R5393" s="12">
        <v>926.28937392350963</v>
      </c>
      <c r="S5393" s="12" t="s">
        <v>28</v>
      </c>
      <c r="T5393" s="9" t="s">
        <v>2930</v>
      </c>
      <c r="U5393" s="9" t="s">
        <v>38</v>
      </c>
      <c r="V5393" s="9" t="s">
        <v>2930</v>
      </c>
      <c r="W5393" s="14">
        <v>3</v>
      </c>
    </row>
    <row r="5394" spans="1:23" x14ac:dyDescent="0.25">
      <c r="A5394" s="8">
        <v>1843</v>
      </c>
      <c r="B5394" s="9" t="s">
        <v>20488</v>
      </c>
      <c r="C5394" s="9" t="s">
        <v>22</v>
      </c>
      <c r="D5394" s="9" t="s">
        <v>20489</v>
      </c>
      <c r="E5394" s="18" t="s">
        <v>20490</v>
      </c>
      <c r="F5394" s="9" t="s">
        <v>20491</v>
      </c>
      <c r="G5394" s="12">
        <v>12</v>
      </c>
      <c r="H5394" s="9" t="s">
        <v>25</v>
      </c>
      <c r="I5394" s="9" t="s">
        <v>20492</v>
      </c>
      <c r="J5394" s="12">
        <v>3</v>
      </c>
      <c r="K5394" s="16">
        <v>44120</v>
      </c>
      <c r="L5394" s="86">
        <f>(Tabla2[[#This Row],[release_year]]-'VARIANZA Y DES. EST'!$L$11)^2</f>
        <v>33.870100322899837</v>
      </c>
      <c r="M5394" s="12">
        <v>2020</v>
      </c>
      <c r="N5394" s="9" t="s">
        <v>1991</v>
      </c>
      <c r="O5394" s="9" t="s">
        <v>20470</v>
      </c>
      <c r="P5394" s="12">
        <v>130</v>
      </c>
      <c r="Q5394" s="12">
        <v>130</v>
      </c>
      <c r="R5394" s="12">
        <v>926.28937392350963</v>
      </c>
      <c r="S5394" s="12" t="s">
        <v>28</v>
      </c>
      <c r="T5394" s="9" t="s">
        <v>45</v>
      </c>
      <c r="U5394" s="9" t="s">
        <v>45</v>
      </c>
      <c r="V5394" s="9" t="s">
        <v>45</v>
      </c>
      <c r="W5394" s="14">
        <v>1</v>
      </c>
    </row>
    <row r="5395" spans="1:23" x14ac:dyDescent="0.25">
      <c r="A5395" s="8">
        <v>1971</v>
      </c>
      <c r="B5395" s="9" t="s">
        <v>20493</v>
      </c>
      <c r="C5395" s="9" t="s">
        <v>22</v>
      </c>
      <c r="D5395" s="9" t="s">
        <v>20494</v>
      </c>
      <c r="E5395" s="9" t="s">
        <v>20495</v>
      </c>
      <c r="F5395" s="9" t="s">
        <v>20496</v>
      </c>
      <c r="G5395" s="12">
        <v>8</v>
      </c>
      <c r="H5395" s="9" t="s">
        <v>116</v>
      </c>
      <c r="I5395" s="9" t="s">
        <v>116</v>
      </c>
      <c r="J5395" s="12">
        <v>1</v>
      </c>
      <c r="K5395" s="13">
        <v>44094</v>
      </c>
      <c r="L5395" s="86">
        <f>(Tabla2[[#This Row],[release_year]]-'VARIANZA Y DES. EST'!$L$11)^2</f>
        <v>23.230495463129063</v>
      </c>
      <c r="M5395" s="12">
        <v>2019</v>
      </c>
      <c r="N5395" s="9" t="s">
        <v>76</v>
      </c>
      <c r="O5395" s="9" t="s">
        <v>20470</v>
      </c>
      <c r="P5395" s="12">
        <v>130</v>
      </c>
      <c r="Q5395" s="12">
        <v>130</v>
      </c>
      <c r="R5395" s="12">
        <v>926.28937392350963</v>
      </c>
      <c r="S5395" s="12" t="s">
        <v>28</v>
      </c>
      <c r="T5395" s="9" t="s">
        <v>4796</v>
      </c>
      <c r="U5395" s="9" t="s">
        <v>514</v>
      </c>
      <c r="V5395" s="9" t="s">
        <v>4796</v>
      </c>
      <c r="W5395" s="14">
        <v>3</v>
      </c>
    </row>
    <row r="5396" spans="1:23" x14ac:dyDescent="0.25">
      <c r="A5396" s="8">
        <v>1983</v>
      </c>
      <c r="B5396" s="9" t="s">
        <v>20497</v>
      </c>
      <c r="C5396" s="9" t="s">
        <v>22</v>
      </c>
      <c r="D5396" s="9" t="s">
        <v>20498</v>
      </c>
      <c r="E5396" s="18" t="s">
        <v>20499</v>
      </c>
      <c r="F5396" s="9" t="s">
        <v>20500</v>
      </c>
      <c r="G5396" s="12">
        <v>8</v>
      </c>
      <c r="H5396" s="9" t="s">
        <v>518</v>
      </c>
      <c r="I5396" s="9" t="s">
        <v>518</v>
      </c>
      <c r="J5396" s="12">
        <v>1</v>
      </c>
      <c r="K5396" s="13">
        <v>44091</v>
      </c>
      <c r="L5396" s="86">
        <f>(Tabla2[[#This Row],[release_year]]-'VARIANZA Y DES. EST'!$L$11)^2</f>
        <v>3.2471164275211517E-2</v>
      </c>
      <c r="M5396" s="12">
        <v>2014</v>
      </c>
      <c r="N5396" s="9" t="s">
        <v>35</v>
      </c>
      <c r="O5396" s="9" t="s">
        <v>20470</v>
      </c>
      <c r="P5396" s="12">
        <v>130</v>
      </c>
      <c r="Q5396" s="12">
        <v>130</v>
      </c>
      <c r="R5396" s="12">
        <v>926.28937392350963</v>
      </c>
      <c r="S5396" s="12" t="s">
        <v>28</v>
      </c>
      <c r="T5396" s="9" t="s">
        <v>2372</v>
      </c>
      <c r="U5396" s="9" t="s">
        <v>239</v>
      </c>
      <c r="V5396" s="9" t="s">
        <v>2372</v>
      </c>
      <c r="W5396" s="14">
        <v>2</v>
      </c>
    </row>
    <row r="5397" spans="1:23" x14ac:dyDescent="0.25">
      <c r="A5397" s="8">
        <v>2024</v>
      </c>
      <c r="B5397" s="9" t="s">
        <v>20501</v>
      </c>
      <c r="C5397" s="9" t="s">
        <v>22</v>
      </c>
      <c r="D5397" s="9" t="s">
        <v>20502</v>
      </c>
      <c r="E5397" s="9" t="s">
        <v>13911</v>
      </c>
      <c r="F5397" s="9" t="s">
        <v>20503</v>
      </c>
      <c r="G5397" s="12">
        <v>10</v>
      </c>
      <c r="H5397" s="9" t="s">
        <v>518</v>
      </c>
      <c r="I5397" s="9" t="s">
        <v>518</v>
      </c>
      <c r="J5397" s="12">
        <v>1</v>
      </c>
      <c r="K5397" s="13">
        <v>44084</v>
      </c>
      <c r="L5397" s="86">
        <f>(Tabla2[[#This Row],[release_year]]-'VARIANZA Y DES. EST'!$L$11)^2</f>
        <v>23.230495463129063</v>
      </c>
      <c r="M5397" s="12">
        <v>2019</v>
      </c>
      <c r="N5397" s="9" t="s">
        <v>76</v>
      </c>
      <c r="O5397" s="9" t="s">
        <v>20470</v>
      </c>
      <c r="P5397" s="12">
        <v>130</v>
      </c>
      <c r="Q5397" s="12">
        <v>130</v>
      </c>
      <c r="R5397" s="12">
        <v>926.28937392350963</v>
      </c>
      <c r="S5397" s="12" t="s">
        <v>28</v>
      </c>
      <c r="T5397" s="9" t="s">
        <v>3319</v>
      </c>
      <c r="U5397" s="9" t="s">
        <v>45</v>
      </c>
      <c r="V5397" s="9" t="s">
        <v>3319</v>
      </c>
      <c r="W5397" s="14">
        <v>3</v>
      </c>
    </row>
    <row r="5398" spans="1:23" x14ac:dyDescent="0.25">
      <c r="A5398" s="8">
        <v>2362</v>
      </c>
      <c r="B5398" s="9" t="s">
        <v>20504</v>
      </c>
      <c r="C5398" s="9" t="s">
        <v>22</v>
      </c>
      <c r="D5398" s="9" t="s">
        <v>20505</v>
      </c>
      <c r="E5398" s="9" t="s">
        <v>2938</v>
      </c>
      <c r="F5398" s="9" t="s">
        <v>20506</v>
      </c>
      <c r="G5398" s="12">
        <v>7</v>
      </c>
      <c r="H5398" s="9" t="s">
        <v>116</v>
      </c>
      <c r="I5398" s="9" t="s">
        <v>11760</v>
      </c>
      <c r="J5398" s="12">
        <v>2</v>
      </c>
      <c r="K5398" s="13">
        <v>44001</v>
      </c>
      <c r="L5398" s="86">
        <f>(Tabla2[[#This Row],[release_year]]-'VARIANZA Y DES. EST'!$L$11)^2</f>
        <v>407.24037396885979</v>
      </c>
      <c r="M5398" s="12">
        <v>1994</v>
      </c>
      <c r="N5398" s="9" t="s">
        <v>35</v>
      </c>
      <c r="O5398" s="9" t="s">
        <v>20470</v>
      </c>
      <c r="P5398" s="12">
        <v>130</v>
      </c>
      <c r="Q5398" s="12">
        <v>130</v>
      </c>
      <c r="R5398" s="12">
        <v>926.28937392350963</v>
      </c>
      <c r="S5398" s="12" t="s">
        <v>28</v>
      </c>
      <c r="T5398" s="9" t="s">
        <v>70</v>
      </c>
      <c r="U5398" s="9" t="s">
        <v>45</v>
      </c>
      <c r="V5398" s="9" t="s">
        <v>70</v>
      </c>
      <c r="W5398" s="14">
        <v>2</v>
      </c>
    </row>
    <row r="5399" spans="1:23" x14ac:dyDescent="0.25">
      <c r="A5399" s="8">
        <v>2377</v>
      </c>
      <c r="B5399" s="9" t="s">
        <v>20507</v>
      </c>
      <c r="C5399" s="9" t="s">
        <v>22</v>
      </c>
      <c r="D5399" s="9" t="s">
        <v>20508</v>
      </c>
      <c r="E5399" s="9" t="s">
        <v>2938</v>
      </c>
      <c r="F5399" s="9" t="s">
        <v>20509</v>
      </c>
      <c r="G5399" s="12">
        <v>8</v>
      </c>
      <c r="H5399" s="9" t="s">
        <v>116</v>
      </c>
      <c r="I5399" s="9" t="s">
        <v>116</v>
      </c>
      <c r="J5399" s="12">
        <v>1</v>
      </c>
      <c r="K5399" s="13">
        <v>44000</v>
      </c>
      <c r="L5399" s="86">
        <f>(Tabla2[[#This Row],[release_year]]-'VARIANZA Y DES. EST'!$L$11)^2</f>
        <v>1951.8898573343613</v>
      </c>
      <c r="M5399" s="12">
        <v>1970</v>
      </c>
      <c r="N5399" s="9" t="s">
        <v>76</v>
      </c>
      <c r="O5399" s="9" t="s">
        <v>20470</v>
      </c>
      <c r="P5399" s="12">
        <v>130</v>
      </c>
      <c r="Q5399" s="12">
        <v>130</v>
      </c>
      <c r="R5399" s="12">
        <v>926.28937392350963</v>
      </c>
      <c r="S5399" s="12" t="s">
        <v>28</v>
      </c>
      <c r="T5399" s="9" t="s">
        <v>2940</v>
      </c>
      <c r="U5399" s="9" t="s">
        <v>151</v>
      </c>
      <c r="V5399" s="9" t="s">
        <v>2940</v>
      </c>
      <c r="W5399" s="14">
        <v>3</v>
      </c>
    </row>
    <row r="5400" spans="1:23" x14ac:dyDescent="0.25">
      <c r="A5400" s="8">
        <v>2857</v>
      </c>
      <c r="B5400" s="9" t="s">
        <v>20510</v>
      </c>
      <c r="C5400" s="9" t="s">
        <v>22</v>
      </c>
      <c r="D5400" s="9" t="s">
        <v>20511</v>
      </c>
      <c r="E5400" s="9" t="s">
        <v>20512</v>
      </c>
      <c r="F5400" s="9" t="s">
        <v>20513</v>
      </c>
      <c r="G5400" s="12">
        <v>8</v>
      </c>
      <c r="H5400" s="9" t="s">
        <v>518</v>
      </c>
      <c r="I5400" s="9" t="s">
        <v>518</v>
      </c>
      <c r="J5400" s="12">
        <v>1</v>
      </c>
      <c r="K5400" s="13">
        <v>43891</v>
      </c>
      <c r="L5400" s="86">
        <f>(Tabla2[[#This Row],[release_year]]-'VARIANZA Y DES. EST'!$L$11)^2</f>
        <v>23.230495463129063</v>
      </c>
      <c r="M5400" s="12">
        <v>2019</v>
      </c>
      <c r="N5400" s="9" t="s">
        <v>35</v>
      </c>
      <c r="O5400" s="9" t="s">
        <v>20470</v>
      </c>
      <c r="P5400" s="12">
        <v>130</v>
      </c>
      <c r="Q5400" s="12">
        <v>130</v>
      </c>
      <c r="R5400" s="12">
        <v>926.28937392350963</v>
      </c>
      <c r="S5400" s="12" t="s">
        <v>28</v>
      </c>
      <c r="T5400" s="9" t="s">
        <v>2492</v>
      </c>
      <c r="U5400" s="9" t="s">
        <v>95</v>
      </c>
      <c r="V5400" s="9" t="s">
        <v>2492</v>
      </c>
      <c r="W5400" s="14">
        <v>3</v>
      </c>
    </row>
    <row r="5401" spans="1:23" x14ac:dyDescent="0.25">
      <c r="A5401" s="8">
        <v>3635</v>
      </c>
      <c r="B5401" s="9" t="s">
        <v>20514</v>
      </c>
      <c r="C5401" s="9" t="s">
        <v>22</v>
      </c>
      <c r="D5401" s="9" t="s">
        <v>20515</v>
      </c>
      <c r="E5401" s="18" t="s">
        <v>20516</v>
      </c>
      <c r="F5401" s="9" t="s">
        <v>20517</v>
      </c>
      <c r="G5401" s="12">
        <v>10</v>
      </c>
      <c r="H5401" s="9" t="s">
        <v>160</v>
      </c>
      <c r="I5401" s="9" t="s">
        <v>160</v>
      </c>
      <c r="J5401" s="12">
        <v>1</v>
      </c>
      <c r="K5401" s="13">
        <v>43677</v>
      </c>
      <c r="L5401" s="86">
        <f>(Tabla2[[#This Row],[release_year]]-'VARIANZA Y DES. EST'!$L$11)^2</f>
        <v>23.230495463129063</v>
      </c>
      <c r="M5401" s="12">
        <v>2019</v>
      </c>
      <c r="N5401" s="9" t="s">
        <v>76</v>
      </c>
      <c r="O5401" s="9" t="s">
        <v>20470</v>
      </c>
      <c r="P5401" s="12">
        <v>130</v>
      </c>
      <c r="Q5401" s="12">
        <v>130</v>
      </c>
      <c r="R5401" s="12">
        <v>926.28937392350963</v>
      </c>
      <c r="S5401" s="12" t="s">
        <v>28</v>
      </c>
      <c r="T5401" s="9" t="s">
        <v>2709</v>
      </c>
      <c r="U5401" s="9" t="s">
        <v>45</v>
      </c>
      <c r="V5401" s="9" t="s">
        <v>2709</v>
      </c>
      <c r="W5401" s="14">
        <v>2</v>
      </c>
    </row>
    <row r="5402" spans="1:23" x14ac:dyDescent="0.25">
      <c r="A5402" s="8">
        <v>3774</v>
      </c>
      <c r="B5402" s="9" t="s">
        <v>20518</v>
      </c>
      <c r="C5402" s="9" t="s">
        <v>22</v>
      </c>
      <c r="D5402" s="9" t="s">
        <v>20519</v>
      </c>
      <c r="E5402" s="9" t="s">
        <v>16285</v>
      </c>
      <c r="F5402" s="9" t="s">
        <v>20520</v>
      </c>
      <c r="G5402" s="12">
        <v>9</v>
      </c>
      <c r="H5402" s="9" t="s">
        <v>34</v>
      </c>
      <c r="I5402" s="9" t="s">
        <v>34</v>
      </c>
      <c r="J5402" s="12">
        <v>1</v>
      </c>
      <c r="K5402" s="13">
        <v>43621</v>
      </c>
      <c r="L5402" s="86">
        <f>(Tabla2[[#This Row],[release_year]]-'VARIANZA Y DES. EST'!$L$11)^2</f>
        <v>3.3116808838167522</v>
      </c>
      <c r="M5402" s="12">
        <v>2016</v>
      </c>
      <c r="N5402" s="9" t="s">
        <v>35</v>
      </c>
      <c r="O5402" s="9" t="s">
        <v>20470</v>
      </c>
      <c r="P5402" s="12">
        <v>130</v>
      </c>
      <c r="Q5402" s="12">
        <v>130</v>
      </c>
      <c r="R5402" s="12">
        <v>926.28937392350963</v>
      </c>
      <c r="S5402" s="12" t="s">
        <v>28</v>
      </c>
      <c r="T5402" s="9" t="s">
        <v>16861</v>
      </c>
      <c r="U5402" s="9" t="s">
        <v>653</v>
      </c>
      <c r="V5402" s="9" t="s">
        <v>16861</v>
      </c>
      <c r="W5402" s="14">
        <v>2</v>
      </c>
    </row>
    <row r="5403" spans="1:23" x14ac:dyDescent="0.25">
      <c r="A5403" s="8">
        <v>3994</v>
      </c>
      <c r="B5403" s="9" t="s">
        <v>20521</v>
      </c>
      <c r="C5403" s="9" t="s">
        <v>22</v>
      </c>
      <c r="D5403" s="9" t="s">
        <v>20522</v>
      </c>
      <c r="E5403" s="18" t="s">
        <v>18143</v>
      </c>
      <c r="F5403" s="9" t="s">
        <v>20523</v>
      </c>
      <c r="G5403" s="12">
        <v>11</v>
      </c>
      <c r="H5403" s="9" t="s">
        <v>3522</v>
      </c>
      <c r="I5403" s="9" t="s">
        <v>3522</v>
      </c>
      <c r="J5403" s="12">
        <v>1</v>
      </c>
      <c r="K5403" s="13">
        <v>43545</v>
      </c>
      <c r="L5403" s="86">
        <f>(Tabla2[[#This Row],[release_year]]-'VARIANZA Y DES. EST'!$L$11)^2</f>
        <v>3.3116808838167522</v>
      </c>
      <c r="M5403" s="12">
        <v>2016</v>
      </c>
      <c r="N5403" s="9" t="s">
        <v>76</v>
      </c>
      <c r="O5403" s="9" t="s">
        <v>20470</v>
      </c>
      <c r="P5403" s="12">
        <v>130</v>
      </c>
      <c r="Q5403" s="12">
        <v>130</v>
      </c>
      <c r="R5403" s="12">
        <v>926.28937392350963</v>
      </c>
      <c r="S5403" s="12" t="s">
        <v>28</v>
      </c>
      <c r="T5403" s="9" t="s">
        <v>3319</v>
      </c>
      <c r="U5403" s="9" t="s">
        <v>45</v>
      </c>
      <c r="V5403" s="9" t="s">
        <v>3319</v>
      </c>
      <c r="W5403" s="14">
        <v>3</v>
      </c>
    </row>
    <row r="5404" spans="1:23" x14ac:dyDescent="0.25">
      <c r="A5404" s="8">
        <v>4069</v>
      </c>
      <c r="B5404" s="9" t="s">
        <v>20524</v>
      </c>
      <c r="C5404" s="9" t="s">
        <v>22</v>
      </c>
      <c r="D5404" s="9" t="s">
        <v>20525</v>
      </c>
      <c r="E5404" s="9" t="s">
        <v>14454</v>
      </c>
      <c r="F5404" s="9" t="s">
        <v>20526</v>
      </c>
      <c r="G5404" s="12">
        <v>12</v>
      </c>
      <c r="H5404" s="9" t="s">
        <v>3522</v>
      </c>
      <c r="I5404" s="9" t="s">
        <v>3522</v>
      </c>
      <c r="J5404" s="12">
        <v>1</v>
      </c>
      <c r="K5404" s="13">
        <v>43523</v>
      </c>
      <c r="L5404" s="86">
        <f>(Tabla2[[#This Row],[release_year]]-'VARIANZA Y DES. EST'!$L$11)^2</f>
        <v>0.67207602404598188</v>
      </c>
      <c r="M5404" s="12">
        <v>2015</v>
      </c>
      <c r="N5404" s="9" t="s">
        <v>76</v>
      </c>
      <c r="O5404" s="9" t="s">
        <v>20470</v>
      </c>
      <c r="P5404" s="12">
        <v>130</v>
      </c>
      <c r="Q5404" s="12">
        <v>130</v>
      </c>
      <c r="R5404" s="12">
        <v>926.28937392350963</v>
      </c>
      <c r="S5404" s="12" t="s">
        <v>28</v>
      </c>
      <c r="T5404" s="9" t="s">
        <v>3319</v>
      </c>
      <c r="U5404" s="9" t="s">
        <v>45</v>
      </c>
      <c r="V5404" s="9" t="s">
        <v>3319</v>
      </c>
      <c r="W5404" s="14">
        <v>3</v>
      </c>
    </row>
    <row r="5405" spans="1:23" x14ac:dyDescent="0.25">
      <c r="A5405" s="8">
        <v>4114</v>
      </c>
      <c r="B5405" s="9" t="s">
        <v>20527</v>
      </c>
      <c r="C5405" s="9" t="s">
        <v>22</v>
      </c>
      <c r="D5405" s="9" t="s">
        <v>20528</v>
      </c>
      <c r="E5405" s="9" t="s">
        <v>20529</v>
      </c>
      <c r="F5405" s="9" t="s">
        <v>20530</v>
      </c>
      <c r="G5405" s="12">
        <v>14</v>
      </c>
      <c r="H5405" s="9" t="s">
        <v>390</v>
      </c>
      <c r="I5405" s="9" t="s">
        <v>390</v>
      </c>
      <c r="J5405" s="12">
        <v>1</v>
      </c>
      <c r="K5405" s="13">
        <v>43511</v>
      </c>
      <c r="L5405" s="86">
        <f>(Tabla2[[#This Row],[release_year]]-'VARIANZA Y DES. EST'!$L$11)^2</f>
        <v>14.590890603358293</v>
      </c>
      <c r="M5405" s="12">
        <v>2018</v>
      </c>
      <c r="N5405" s="9" t="s">
        <v>76</v>
      </c>
      <c r="O5405" s="9" t="s">
        <v>20470</v>
      </c>
      <c r="P5405" s="12">
        <v>130</v>
      </c>
      <c r="Q5405" s="12">
        <v>130</v>
      </c>
      <c r="R5405" s="12">
        <v>926.28937392350963</v>
      </c>
      <c r="S5405" s="12" t="s">
        <v>28</v>
      </c>
      <c r="T5405" s="9" t="s">
        <v>859</v>
      </c>
      <c r="U5405" s="9" t="s">
        <v>95</v>
      </c>
      <c r="V5405" s="9" t="s">
        <v>859</v>
      </c>
      <c r="W5405" s="14">
        <v>2</v>
      </c>
    </row>
    <row r="5406" spans="1:23" x14ac:dyDescent="0.25">
      <c r="A5406" s="8">
        <v>4334</v>
      </c>
      <c r="B5406" s="9" t="s">
        <v>20531</v>
      </c>
      <c r="C5406" s="9" t="s">
        <v>22</v>
      </c>
      <c r="D5406" s="9" t="s">
        <v>20532</v>
      </c>
      <c r="E5406" s="9" t="s">
        <v>3797</v>
      </c>
      <c r="F5406" s="9" t="s">
        <v>20533</v>
      </c>
      <c r="G5406" s="12">
        <v>11</v>
      </c>
      <c r="H5406" s="9" t="s">
        <v>3799</v>
      </c>
      <c r="I5406" s="9" t="s">
        <v>6461</v>
      </c>
      <c r="J5406" s="12">
        <v>2</v>
      </c>
      <c r="K5406" s="13">
        <v>43435</v>
      </c>
      <c r="L5406" s="86">
        <f>(Tabla2[[#This Row],[release_year]]-'VARIANZA Y DES. EST'!$L$11)^2</f>
        <v>1.3928663045044412</v>
      </c>
      <c r="M5406" s="12">
        <v>2013</v>
      </c>
      <c r="N5406" s="9" t="s">
        <v>76</v>
      </c>
      <c r="O5406" s="9" t="s">
        <v>20470</v>
      </c>
      <c r="P5406" s="12">
        <v>130</v>
      </c>
      <c r="Q5406" s="12">
        <v>130</v>
      </c>
      <c r="R5406" s="12">
        <v>926.28937392350963</v>
      </c>
      <c r="S5406" s="12" t="s">
        <v>28</v>
      </c>
      <c r="T5406" s="9" t="s">
        <v>4337</v>
      </c>
      <c r="U5406" s="9" t="s">
        <v>38</v>
      </c>
      <c r="V5406" s="9" t="s">
        <v>4337</v>
      </c>
      <c r="W5406" s="14">
        <v>3</v>
      </c>
    </row>
    <row r="5407" spans="1:23" x14ac:dyDescent="0.25">
      <c r="A5407" s="8">
        <v>4511</v>
      </c>
      <c r="B5407" s="9" t="s">
        <v>20534</v>
      </c>
      <c r="C5407" s="9" t="s">
        <v>22</v>
      </c>
      <c r="D5407" s="9" t="s">
        <v>20535</v>
      </c>
      <c r="E5407" s="9" t="s">
        <v>16998</v>
      </c>
      <c r="F5407" s="9" t="s">
        <v>20536</v>
      </c>
      <c r="G5407" s="12">
        <v>10</v>
      </c>
      <c r="H5407" s="9" t="s">
        <v>126</v>
      </c>
      <c r="I5407" s="9" t="s">
        <v>5012</v>
      </c>
      <c r="J5407" s="12">
        <v>2</v>
      </c>
      <c r="K5407" s="16">
        <v>43385</v>
      </c>
      <c r="L5407" s="86">
        <f>(Tabla2[[#This Row],[release_year]]-'VARIANZA Y DES. EST'!$L$11)^2</f>
        <v>14.590890603358293</v>
      </c>
      <c r="M5407" s="12">
        <v>2018</v>
      </c>
      <c r="N5407" s="9" t="s">
        <v>76</v>
      </c>
      <c r="O5407" s="9" t="s">
        <v>20470</v>
      </c>
      <c r="P5407" s="12">
        <v>130</v>
      </c>
      <c r="Q5407" s="12">
        <v>130</v>
      </c>
      <c r="R5407" s="12">
        <v>926.28937392350963</v>
      </c>
      <c r="S5407" s="12" t="s">
        <v>28</v>
      </c>
      <c r="T5407" s="9" t="s">
        <v>4796</v>
      </c>
      <c r="U5407" s="9" t="s">
        <v>514</v>
      </c>
      <c r="V5407" s="9" t="s">
        <v>4796</v>
      </c>
      <c r="W5407" s="14">
        <v>3</v>
      </c>
    </row>
    <row r="5408" spans="1:23" x14ac:dyDescent="0.25">
      <c r="A5408" s="8">
        <v>4610</v>
      </c>
      <c r="B5408" s="9" t="s">
        <v>20537</v>
      </c>
      <c r="C5408" s="9" t="s">
        <v>22</v>
      </c>
      <c r="D5408" s="9" t="s">
        <v>20538</v>
      </c>
      <c r="E5408" s="18" t="s">
        <v>20539</v>
      </c>
      <c r="F5408" s="9" t="s">
        <v>20540</v>
      </c>
      <c r="G5408" s="12">
        <v>8</v>
      </c>
      <c r="H5408" s="9" t="s">
        <v>518</v>
      </c>
      <c r="I5408" s="9" t="s">
        <v>518</v>
      </c>
      <c r="J5408" s="12">
        <v>1</v>
      </c>
      <c r="K5408" s="13">
        <v>43374</v>
      </c>
      <c r="L5408" s="86">
        <f>(Tabla2[[#This Row],[release_year]]-'VARIANZA Y DES. EST'!$L$11)^2</f>
        <v>3.3116808838167522</v>
      </c>
      <c r="M5408" s="12">
        <v>2016</v>
      </c>
      <c r="N5408" s="9" t="s">
        <v>35</v>
      </c>
      <c r="O5408" s="9" t="s">
        <v>20470</v>
      </c>
      <c r="P5408" s="12">
        <v>130</v>
      </c>
      <c r="Q5408" s="12">
        <v>130</v>
      </c>
      <c r="R5408" s="12">
        <v>926.28937392350963</v>
      </c>
      <c r="S5408" s="12" t="s">
        <v>28</v>
      </c>
      <c r="T5408" s="9" t="s">
        <v>2930</v>
      </c>
      <c r="U5408" s="9" t="s">
        <v>38</v>
      </c>
      <c r="V5408" s="9" t="s">
        <v>2930</v>
      </c>
      <c r="W5408" s="14">
        <v>3</v>
      </c>
    </row>
    <row r="5409" spans="1:23" x14ac:dyDescent="0.25">
      <c r="A5409" s="8">
        <v>4619</v>
      </c>
      <c r="B5409" s="9" t="s">
        <v>20541</v>
      </c>
      <c r="C5409" s="9" t="s">
        <v>22</v>
      </c>
      <c r="D5409" s="9" t="s">
        <v>20542</v>
      </c>
      <c r="E5409" s="18" t="s">
        <v>20543</v>
      </c>
      <c r="F5409" s="9" t="s">
        <v>20544</v>
      </c>
      <c r="G5409" s="12">
        <v>9</v>
      </c>
      <c r="H5409" s="9" t="s">
        <v>2924</v>
      </c>
      <c r="I5409" s="9" t="s">
        <v>2924</v>
      </c>
      <c r="J5409" s="12">
        <v>1</v>
      </c>
      <c r="K5409" s="13">
        <v>43371</v>
      </c>
      <c r="L5409" s="86">
        <f>(Tabla2[[#This Row],[release_year]]-'VARIANZA Y DES. EST'!$L$11)^2</f>
        <v>14.590890603358293</v>
      </c>
      <c r="M5409" s="12">
        <v>2018</v>
      </c>
      <c r="N5409" s="9" t="s">
        <v>76</v>
      </c>
      <c r="O5409" s="9" t="s">
        <v>20470</v>
      </c>
      <c r="P5409" s="12">
        <v>130</v>
      </c>
      <c r="Q5409" s="12">
        <v>130</v>
      </c>
      <c r="R5409" s="12">
        <v>926.28937392350963</v>
      </c>
      <c r="S5409" s="12" t="s">
        <v>28</v>
      </c>
      <c r="T5409" s="9" t="s">
        <v>3881</v>
      </c>
      <c r="U5409" s="9" t="s">
        <v>38</v>
      </c>
      <c r="V5409" s="9" t="s">
        <v>3881</v>
      </c>
      <c r="W5409" s="14">
        <v>3</v>
      </c>
    </row>
    <row r="5410" spans="1:23" x14ac:dyDescent="0.25">
      <c r="A5410" s="8">
        <v>4694</v>
      </c>
      <c r="B5410" s="9" t="s">
        <v>20545</v>
      </c>
      <c r="C5410" s="9" t="s">
        <v>22</v>
      </c>
      <c r="D5410" s="9" t="s">
        <v>20546</v>
      </c>
      <c r="E5410" s="9" t="s">
        <v>20547</v>
      </c>
      <c r="F5410" s="9" t="s">
        <v>20548</v>
      </c>
      <c r="G5410" s="12">
        <v>8</v>
      </c>
      <c r="H5410" s="9" t="s">
        <v>518</v>
      </c>
      <c r="I5410" s="9" t="s">
        <v>518</v>
      </c>
      <c r="J5410" s="12">
        <v>1</v>
      </c>
      <c r="K5410" s="13">
        <v>43333</v>
      </c>
      <c r="L5410" s="86">
        <f>(Tabla2[[#This Row],[release_year]]-'VARIANZA Y DES. EST'!$L$11)^2</f>
        <v>14.590890603358293</v>
      </c>
      <c r="M5410" s="12">
        <v>2018</v>
      </c>
      <c r="N5410" s="9" t="s">
        <v>43</v>
      </c>
      <c r="O5410" s="9" t="s">
        <v>20470</v>
      </c>
      <c r="P5410" s="12">
        <v>130</v>
      </c>
      <c r="Q5410" s="12">
        <v>130</v>
      </c>
      <c r="R5410" s="12">
        <v>926.28937392350963</v>
      </c>
      <c r="S5410" s="12" t="s">
        <v>28</v>
      </c>
      <c r="T5410" s="9" t="s">
        <v>3319</v>
      </c>
      <c r="U5410" s="9" t="s">
        <v>45</v>
      </c>
      <c r="V5410" s="9" t="s">
        <v>3319</v>
      </c>
      <c r="W5410" s="14">
        <v>3</v>
      </c>
    </row>
    <row r="5411" spans="1:23" x14ac:dyDescent="0.25">
      <c r="A5411" s="8">
        <v>4798</v>
      </c>
      <c r="B5411" s="9" t="s">
        <v>20549</v>
      </c>
      <c r="C5411" s="9" t="s">
        <v>22</v>
      </c>
      <c r="D5411" s="9" t="s">
        <v>20550</v>
      </c>
      <c r="E5411" s="18" t="s">
        <v>20382</v>
      </c>
      <c r="F5411" s="9" t="s">
        <v>20551</v>
      </c>
      <c r="G5411" s="12">
        <v>8</v>
      </c>
      <c r="H5411" s="9" t="s">
        <v>518</v>
      </c>
      <c r="I5411" s="9" t="s">
        <v>518</v>
      </c>
      <c r="J5411" s="12">
        <v>1</v>
      </c>
      <c r="K5411" s="13">
        <v>43282</v>
      </c>
      <c r="L5411" s="86">
        <f>(Tabla2[[#This Row],[release_year]]-'VARIANZA Y DES. EST'!$L$11)^2</f>
        <v>51.555237145879822</v>
      </c>
      <c r="M5411" s="12">
        <v>2007</v>
      </c>
      <c r="N5411" s="9" t="s">
        <v>35</v>
      </c>
      <c r="O5411" s="9" t="s">
        <v>20470</v>
      </c>
      <c r="P5411" s="12">
        <v>130</v>
      </c>
      <c r="Q5411" s="12">
        <v>130</v>
      </c>
      <c r="R5411" s="12">
        <v>926.28937392350963</v>
      </c>
      <c r="S5411" s="12" t="s">
        <v>28</v>
      </c>
      <c r="T5411" s="9" t="s">
        <v>2492</v>
      </c>
      <c r="U5411" s="9" t="s">
        <v>95</v>
      </c>
      <c r="V5411" s="9" t="s">
        <v>2492</v>
      </c>
      <c r="W5411" s="14">
        <v>3</v>
      </c>
    </row>
    <row r="5412" spans="1:23" x14ac:dyDescent="0.25">
      <c r="A5412" s="8">
        <v>4841</v>
      </c>
      <c r="B5412" s="9" t="s">
        <v>20552</v>
      </c>
      <c r="C5412" s="9" t="s">
        <v>22</v>
      </c>
      <c r="D5412" s="9" t="s">
        <v>20553</v>
      </c>
      <c r="E5412" s="9" t="s">
        <v>20554</v>
      </c>
      <c r="F5412" s="9" t="s">
        <v>20555</v>
      </c>
      <c r="G5412" s="12">
        <v>10</v>
      </c>
      <c r="H5412" s="9" t="s">
        <v>3836</v>
      </c>
      <c r="I5412" s="9" t="s">
        <v>3836</v>
      </c>
      <c r="J5412" s="12">
        <v>1</v>
      </c>
      <c r="K5412" s="13">
        <v>43252</v>
      </c>
      <c r="L5412" s="86">
        <f>(Tabla2[[#This Row],[release_year]]-'VARIANZA Y DES. EST'!$L$11)^2</f>
        <v>7.9512857435875226</v>
      </c>
      <c r="M5412" s="12">
        <v>2017</v>
      </c>
      <c r="N5412" s="9" t="s">
        <v>76</v>
      </c>
      <c r="O5412" s="9" t="s">
        <v>20470</v>
      </c>
      <c r="P5412" s="12">
        <v>130</v>
      </c>
      <c r="Q5412" s="12">
        <v>130</v>
      </c>
      <c r="R5412" s="12">
        <v>926.28937392350963</v>
      </c>
      <c r="S5412" s="12" t="s">
        <v>28</v>
      </c>
      <c r="T5412" s="9" t="s">
        <v>460</v>
      </c>
      <c r="U5412" s="9" t="s">
        <v>45</v>
      </c>
      <c r="V5412" s="9" t="s">
        <v>460</v>
      </c>
      <c r="W5412" s="14">
        <v>3</v>
      </c>
    </row>
    <row r="5413" spans="1:23" x14ac:dyDescent="0.25">
      <c r="A5413" s="8">
        <v>4887</v>
      </c>
      <c r="B5413" s="9" t="s">
        <v>20556</v>
      </c>
      <c r="C5413" s="9" t="s">
        <v>22</v>
      </c>
      <c r="D5413" s="9" t="s">
        <v>20557</v>
      </c>
      <c r="E5413" s="18" t="s">
        <v>20558</v>
      </c>
      <c r="F5413" s="9" t="s">
        <v>20559</v>
      </c>
      <c r="G5413" s="12">
        <v>10</v>
      </c>
      <c r="H5413" s="9" t="s">
        <v>518</v>
      </c>
      <c r="I5413" s="9" t="s">
        <v>518</v>
      </c>
      <c r="J5413" s="12">
        <v>1</v>
      </c>
      <c r="K5413" s="13">
        <v>43221</v>
      </c>
      <c r="L5413" s="86">
        <f>(Tabla2[[#This Row],[release_year]]-'VARIANZA Y DES. EST'!$L$11)^2</f>
        <v>7.9512857435875226</v>
      </c>
      <c r="M5413" s="12">
        <v>2017</v>
      </c>
      <c r="N5413" s="9" t="s">
        <v>35</v>
      </c>
      <c r="O5413" s="9" t="s">
        <v>20470</v>
      </c>
      <c r="P5413" s="12">
        <v>130</v>
      </c>
      <c r="Q5413" s="12">
        <v>130</v>
      </c>
      <c r="R5413" s="12">
        <v>926.28937392350963</v>
      </c>
      <c r="S5413" s="12" t="s">
        <v>28</v>
      </c>
      <c r="T5413" s="9" t="s">
        <v>4150</v>
      </c>
      <c r="U5413" s="9" t="s">
        <v>38</v>
      </c>
      <c r="V5413" s="9" t="s">
        <v>4150</v>
      </c>
      <c r="W5413" s="14">
        <v>3</v>
      </c>
    </row>
    <row r="5414" spans="1:23" x14ac:dyDescent="0.25">
      <c r="A5414" s="8">
        <v>5444</v>
      </c>
      <c r="B5414" s="9" t="s">
        <v>20560</v>
      </c>
      <c r="C5414" s="9" t="s">
        <v>22</v>
      </c>
      <c r="D5414" s="9" t="s">
        <v>20561</v>
      </c>
      <c r="E5414" s="18" t="s">
        <v>18841</v>
      </c>
      <c r="F5414" s="9" t="s">
        <v>20562</v>
      </c>
      <c r="G5414" s="12">
        <v>10</v>
      </c>
      <c r="H5414" s="9" t="s">
        <v>390</v>
      </c>
      <c r="I5414" s="9" t="s">
        <v>390</v>
      </c>
      <c r="J5414" s="12">
        <v>1</v>
      </c>
      <c r="K5414" s="13">
        <v>42888</v>
      </c>
      <c r="L5414" s="86">
        <f>(Tabla2[[#This Row],[release_year]]-'VARIANZA Y DES. EST'!$L$11)^2</f>
        <v>3.3116808838167522</v>
      </c>
      <c r="M5414" s="12">
        <v>2016</v>
      </c>
      <c r="N5414" s="9" t="s">
        <v>1991</v>
      </c>
      <c r="O5414" s="9" t="s">
        <v>20470</v>
      </c>
      <c r="P5414" s="12">
        <v>130</v>
      </c>
      <c r="Q5414" s="12">
        <v>130</v>
      </c>
      <c r="R5414" s="12">
        <v>926.28937392350963</v>
      </c>
      <c r="S5414" s="12" t="s">
        <v>28</v>
      </c>
      <c r="T5414" s="9" t="s">
        <v>70</v>
      </c>
      <c r="U5414" s="9" t="s">
        <v>45</v>
      </c>
      <c r="V5414" s="9" t="s">
        <v>70</v>
      </c>
      <c r="W5414" s="14">
        <v>2</v>
      </c>
    </row>
    <row r="5415" spans="1:23" x14ac:dyDescent="0.25">
      <c r="A5415" s="8">
        <v>5630</v>
      </c>
      <c r="B5415" s="9" t="s">
        <v>20563</v>
      </c>
      <c r="C5415" s="9" t="s">
        <v>22</v>
      </c>
      <c r="D5415" s="9" t="s">
        <v>20564</v>
      </c>
      <c r="E5415" s="9" t="s">
        <v>20565</v>
      </c>
      <c r="F5415" s="9" t="s">
        <v>20566</v>
      </c>
      <c r="G5415" s="12">
        <v>11</v>
      </c>
      <c r="H5415" s="9" t="s">
        <v>518</v>
      </c>
      <c r="I5415" s="9" t="s">
        <v>518</v>
      </c>
      <c r="J5415" s="12">
        <v>1</v>
      </c>
      <c r="K5415" s="13">
        <v>42755</v>
      </c>
      <c r="L5415" s="86">
        <f>(Tabla2[[#This Row],[release_year]]-'VARIANZA Y DES. EST'!$L$11)^2</f>
        <v>3.3116808838167522</v>
      </c>
      <c r="M5415" s="12">
        <v>2016</v>
      </c>
      <c r="N5415" s="9" t="s">
        <v>35</v>
      </c>
      <c r="O5415" s="9" t="s">
        <v>20470</v>
      </c>
      <c r="P5415" s="12">
        <v>130</v>
      </c>
      <c r="Q5415" s="12">
        <v>130</v>
      </c>
      <c r="R5415" s="12">
        <v>926.28937392350963</v>
      </c>
      <c r="S5415" s="12" t="s">
        <v>28</v>
      </c>
      <c r="T5415" s="9" t="s">
        <v>70</v>
      </c>
      <c r="U5415" s="9" t="s">
        <v>45</v>
      </c>
      <c r="V5415" s="9" t="s">
        <v>70</v>
      </c>
      <c r="W5415" s="14">
        <v>2</v>
      </c>
    </row>
    <row r="5416" spans="1:23" x14ac:dyDescent="0.25">
      <c r="A5416" s="8">
        <v>5937</v>
      </c>
      <c r="B5416" s="9" t="s">
        <v>20567</v>
      </c>
      <c r="C5416" s="9" t="s">
        <v>22</v>
      </c>
      <c r="D5416" s="9" t="s">
        <v>20568</v>
      </c>
      <c r="E5416" s="18" t="s">
        <v>20569</v>
      </c>
      <c r="F5416" s="9" t="s">
        <v>20570</v>
      </c>
      <c r="G5416" s="12">
        <v>11</v>
      </c>
      <c r="H5416" s="9" t="s">
        <v>25</v>
      </c>
      <c r="I5416" s="9" t="s">
        <v>25</v>
      </c>
      <c r="J5416" s="12">
        <v>1</v>
      </c>
      <c r="K5416" s="16">
        <v>41637</v>
      </c>
      <c r="L5416" s="86">
        <f>(Tabla2[[#This Row],[release_year]]-'VARIANZA Y DES. EST'!$L$11)^2</f>
        <v>1.3928663045044412</v>
      </c>
      <c r="M5416" s="12">
        <v>2013</v>
      </c>
      <c r="N5416" s="9" t="s">
        <v>55</v>
      </c>
      <c r="O5416" s="9" t="s">
        <v>20470</v>
      </c>
      <c r="P5416" s="12">
        <v>130</v>
      </c>
      <c r="Q5416" s="12">
        <v>130</v>
      </c>
      <c r="R5416" s="12">
        <v>926.28937392350963</v>
      </c>
      <c r="S5416" s="12" t="s">
        <v>28</v>
      </c>
      <c r="T5416" s="9" t="s">
        <v>442</v>
      </c>
      <c r="U5416" s="9" t="s">
        <v>30</v>
      </c>
      <c r="V5416" s="9" t="s">
        <v>442</v>
      </c>
      <c r="W5416" s="14">
        <v>3</v>
      </c>
    </row>
    <row r="5417" spans="1:23" x14ac:dyDescent="0.25">
      <c r="A5417" s="8">
        <v>6489</v>
      </c>
      <c r="B5417" s="9" t="s">
        <v>20571</v>
      </c>
      <c r="C5417" s="9" t="s">
        <v>22</v>
      </c>
      <c r="D5417" s="9" t="s">
        <v>20572</v>
      </c>
      <c r="E5417" s="9" t="s">
        <v>20573</v>
      </c>
      <c r="F5417" s="9" t="s">
        <v>20574</v>
      </c>
      <c r="G5417" s="12">
        <v>9</v>
      </c>
      <c r="H5417" s="9" t="s">
        <v>858</v>
      </c>
      <c r="I5417" s="9" t="s">
        <v>20575</v>
      </c>
      <c r="J5417" s="12">
        <v>3</v>
      </c>
      <c r="K5417" s="13">
        <v>43831</v>
      </c>
      <c r="L5417" s="86">
        <f>(Tabla2[[#This Row],[release_year]]-'VARIANZA Y DES. EST'!$L$11)^2</f>
        <v>148.35721284702598</v>
      </c>
      <c r="M5417" s="12">
        <v>2002</v>
      </c>
      <c r="N5417" s="9" t="s">
        <v>1991</v>
      </c>
      <c r="O5417" s="9" t="s">
        <v>20470</v>
      </c>
      <c r="P5417" s="12">
        <v>130</v>
      </c>
      <c r="Q5417" s="12">
        <v>130</v>
      </c>
      <c r="R5417" s="12">
        <v>926.28937392350963</v>
      </c>
      <c r="S5417" s="12" t="s">
        <v>28</v>
      </c>
      <c r="T5417" s="9" t="s">
        <v>118</v>
      </c>
      <c r="U5417" s="9" t="s">
        <v>45</v>
      </c>
      <c r="V5417" s="9" t="s">
        <v>118</v>
      </c>
      <c r="W5417" s="14">
        <v>3</v>
      </c>
    </row>
    <row r="5418" spans="1:23" x14ac:dyDescent="0.25">
      <c r="A5418" s="8">
        <v>6833</v>
      </c>
      <c r="B5418" s="9" t="s">
        <v>20576</v>
      </c>
      <c r="C5418" s="9" t="s">
        <v>22</v>
      </c>
      <c r="D5418" s="9" t="s">
        <v>20577</v>
      </c>
      <c r="E5418" s="18" t="s">
        <v>20578</v>
      </c>
      <c r="F5418" s="9" t="s">
        <v>20579</v>
      </c>
      <c r="G5418" s="12">
        <v>8</v>
      </c>
      <c r="H5418" s="9" t="s">
        <v>518</v>
      </c>
      <c r="I5418" s="9" t="s">
        <v>518</v>
      </c>
      <c r="J5418" s="12">
        <v>1</v>
      </c>
      <c r="K5418" s="13">
        <v>43282</v>
      </c>
      <c r="L5418" s="86">
        <f>(Tabla2[[#This Row],[release_year]]-'VARIANZA Y DES. EST'!$L$11)^2</f>
        <v>14.590890603358293</v>
      </c>
      <c r="M5418" s="12">
        <v>2018</v>
      </c>
      <c r="N5418" s="9" t="s">
        <v>82</v>
      </c>
      <c r="O5418" s="9" t="s">
        <v>20470</v>
      </c>
      <c r="P5418" s="12">
        <v>130</v>
      </c>
      <c r="Q5418" s="12">
        <v>130</v>
      </c>
      <c r="R5418" s="12">
        <v>926.28937392350963</v>
      </c>
      <c r="S5418" s="12" t="s">
        <v>28</v>
      </c>
      <c r="T5418" s="9" t="s">
        <v>45</v>
      </c>
      <c r="U5418" s="9" t="s">
        <v>45</v>
      </c>
      <c r="V5418" s="9" t="s">
        <v>45</v>
      </c>
      <c r="W5418" s="14">
        <v>1</v>
      </c>
    </row>
    <row r="5419" spans="1:23" x14ac:dyDescent="0.25">
      <c r="A5419" s="8">
        <v>6867</v>
      </c>
      <c r="B5419" s="9" t="s">
        <v>20580</v>
      </c>
      <c r="C5419" s="9" t="s">
        <v>22</v>
      </c>
      <c r="D5419" s="9" t="s">
        <v>20581</v>
      </c>
      <c r="E5419" s="9" t="s">
        <v>17298</v>
      </c>
      <c r="F5419" s="9" t="s">
        <v>20582</v>
      </c>
      <c r="G5419" s="12">
        <v>15</v>
      </c>
      <c r="H5419" s="9" t="s">
        <v>126</v>
      </c>
      <c r="I5419" s="9" t="s">
        <v>5012</v>
      </c>
      <c r="J5419" s="12">
        <v>2</v>
      </c>
      <c r="K5419" s="16">
        <v>43830</v>
      </c>
      <c r="L5419" s="86">
        <f>(Tabla2[[#This Row],[release_year]]-'VARIANZA Y DES. EST'!$L$11)^2</f>
        <v>367.87997882863056</v>
      </c>
      <c r="M5419" s="12">
        <v>1995</v>
      </c>
      <c r="N5419" s="9" t="s">
        <v>43</v>
      </c>
      <c r="O5419" s="9" t="s">
        <v>20470</v>
      </c>
      <c r="P5419" s="12">
        <v>130</v>
      </c>
      <c r="Q5419" s="12">
        <v>130</v>
      </c>
      <c r="R5419" s="12">
        <v>926.28937392350963</v>
      </c>
      <c r="S5419" s="12" t="s">
        <v>28</v>
      </c>
      <c r="T5419" s="9" t="s">
        <v>38</v>
      </c>
      <c r="U5419" s="9" t="s">
        <v>38</v>
      </c>
      <c r="V5419" s="9" t="s">
        <v>38</v>
      </c>
      <c r="W5419" s="14">
        <v>1</v>
      </c>
    </row>
    <row r="5420" spans="1:23" x14ac:dyDescent="0.25">
      <c r="A5420" s="8">
        <v>7100</v>
      </c>
      <c r="B5420" s="9" t="s">
        <v>20583</v>
      </c>
      <c r="C5420" s="9" t="s">
        <v>22</v>
      </c>
      <c r="D5420" s="9" t="s">
        <v>20584</v>
      </c>
      <c r="E5420" s="9" t="s">
        <v>20585</v>
      </c>
      <c r="F5420" s="9" t="s">
        <v>20586</v>
      </c>
      <c r="G5420" s="12">
        <v>3</v>
      </c>
      <c r="H5420" s="9" t="s">
        <v>518</v>
      </c>
      <c r="I5420" s="9" t="s">
        <v>518</v>
      </c>
      <c r="J5420" s="12">
        <v>1</v>
      </c>
      <c r="K5420" s="13">
        <v>43160</v>
      </c>
      <c r="L5420" s="86">
        <f>(Tabla2[[#This Row],[release_year]]-'VARIANZA Y DES. EST'!$L$11)^2</f>
        <v>0.67207602404598188</v>
      </c>
      <c r="M5420" s="12">
        <v>2015</v>
      </c>
      <c r="N5420" s="9" t="s">
        <v>35</v>
      </c>
      <c r="O5420" s="9" t="s">
        <v>20470</v>
      </c>
      <c r="P5420" s="12">
        <v>130</v>
      </c>
      <c r="Q5420" s="12">
        <v>130</v>
      </c>
      <c r="R5420" s="12">
        <v>926.28937392350963</v>
      </c>
      <c r="S5420" s="12" t="s">
        <v>28</v>
      </c>
      <c r="T5420" s="9" t="s">
        <v>3319</v>
      </c>
      <c r="U5420" s="9" t="s">
        <v>45</v>
      </c>
      <c r="V5420" s="9" t="s">
        <v>3319</v>
      </c>
      <c r="W5420" s="14">
        <v>3</v>
      </c>
    </row>
    <row r="5421" spans="1:23" x14ac:dyDescent="0.25">
      <c r="A5421" s="8">
        <v>7466</v>
      </c>
      <c r="B5421" s="9" t="s">
        <v>20587</v>
      </c>
      <c r="C5421" s="9" t="s">
        <v>22</v>
      </c>
      <c r="D5421" s="9" t="s">
        <v>20588</v>
      </c>
      <c r="E5421" s="9" t="s">
        <v>20589</v>
      </c>
      <c r="F5421" s="9" t="s">
        <v>20590</v>
      </c>
      <c r="G5421" s="12">
        <v>4</v>
      </c>
      <c r="H5421" s="9" t="s">
        <v>1608</v>
      </c>
      <c r="I5421" s="9" t="s">
        <v>20591</v>
      </c>
      <c r="J5421" s="12">
        <v>4</v>
      </c>
      <c r="K5421" s="13">
        <v>42249</v>
      </c>
      <c r="L5421" s="86">
        <f>(Tabla2[[#This Row],[release_year]]-'VARIANZA Y DES. EST'!$L$11)^2</f>
        <v>3.2471164275211517E-2</v>
      </c>
      <c r="M5421" s="12">
        <v>2014</v>
      </c>
      <c r="N5421" s="9" t="s">
        <v>43</v>
      </c>
      <c r="O5421" s="9" t="s">
        <v>20470</v>
      </c>
      <c r="P5421" s="12">
        <v>130</v>
      </c>
      <c r="Q5421" s="12">
        <v>130</v>
      </c>
      <c r="R5421" s="12">
        <v>926.28937392350963</v>
      </c>
      <c r="S5421" s="12" t="s">
        <v>28</v>
      </c>
      <c r="T5421" s="9" t="s">
        <v>70</v>
      </c>
      <c r="U5421" s="9" t="s">
        <v>45</v>
      </c>
      <c r="V5421" s="9" t="s">
        <v>70</v>
      </c>
      <c r="W5421" s="14">
        <v>2</v>
      </c>
    </row>
    <row r="5422" spans="1:23" x14ac:dyDescent="0.25">
      <c r="A5422" s="8">
        <v>8114</v>
      </c>
      <c r="B5422" s="9" t="s">
        <v>20592</v>
      </c>
      <c r="C5422" s="9" t="s">
        <v>22</v>
      </c>
      <c r="D5422" s="9" t="s">
        <v>20593</v>
      </c>
      <c r="E5422" s="9" t="s">
        <v>20594</v>
      </c>
      <c r="F5422" s="18" t="s">
        <v>20595</v>
      </c>
      <c r="G5422" s="12">
        <v>4</v>
      </c>
      <c r="H5422" s="9" t="s">
        <v>3836</v>
      </c>
      <c r="I5422" s="9" t="s">
        <v>3836</v>
      </c>
      <c r="J5422" s="12">
        <v>1</v>
      </c>
      <c r="K5422" s="13">
        <v>43348</v>
      </c>
      <c r="L5422" s="86">
        <f>(Tabla2[[#This Row],[release_year]]-'VARIANZA Y DES. EST'!$L$11)^2</f>
        <v>10.1136565849629</v>
      </c>
      <c r="M5422" s="12">
        <v>2011</v>
      </c>
      <c r="N5422" s="9" t="s">
        <v>76</v>
      </c>
      <c r="O5422" s="9" t="s">
        <v>20470</v>
      </c>
      <c r="P5422" s="12">
        <v>130</v>
      </c>
      <c r="Q5422" s="12">
        <v>130</v>
      </c>
      <c r="R5422" s="12">
        <v>926.28937392350963</v>
      </c>
      <c r="S5422" s="12" t="s">
        <v>28</v>
      </c>
      <c r="T5422" s="9" t="s">
        <v>4849</v>
      </c>
      <c r="U5422" s="9" t="s">
        <v>95</v>
      </c>
      <c r="V5422" s="9" t="s">
        <v>4849</v>
      </c>
      <c r="W5422" s="14">
        <v>3</v>
      </c>
    </row>
    <row r="5423" spans="1:23" x14ac:dyDescent="0.25">
      <c r="A5423" s="8">
        <v>8419</v>
      </c>
      <c r="B5423" s="9" t="s">
        <v>20596</v>
      </c>
      <c r="C5423" s="9" t="s">
        <v>22</v>
      </c>
      <c r="D5423" s="9" t="s">
        <v>20597</v>
      </c>
      <c r="E5423" s="9" t="s">
        <v>20598</v>
      </c>
      <c r="F5423" s="9" t="s">
        <v>20599</v>
      </c>
      <c r="G5423" s="12">
        <v>10</v>
      </c>
      <c r="H5423" s="9" t="s">
        <v>1349</v>
      </c>
      <c r="I5423" s="9" t="s">
        <v>1349</v>
      </c>
      <c r="J5423" s="12">
        <v>1</v>
      </c>
      <c r="K5423" s="13">
        <v>43008</v>
      </c>
      <c r="L5423" s="86">
        <f>(Tabla2[[#This Row],[release_year]]-'VARIANZA Y DES. EST'!$L$11)^2</f>
        <v>7.9512857435875226</v>
      </c>
      <c r="M5423" s="12">
        <v>2017</v>
      </c>
      <c r="N5423" s="9" t="s">
        <v>76</v>
      </c>
      <c r="O5423" s="9" t="s">
        <v>20470</v>
      </c>
      <c r="P5423" s="12">
        <v>130</v>
      </c>
      <c r="Q5423" s="12">
        <v>130</v>
      </c>
      <c r="R5423" s="12">
        <v>926.28937392350963</v>
      </c>
      <c r="S5423" s="12" t="s">
        <v>28</v>
      </c>
      <c r="T5423" s="9" t="s">
        <v>70</v>
      </c>
      <c r="U5423" s="9" t="s">
        <v>45</v>
      </c>
      <c r="V5423" s="9" t="s">
        <v>70</v>
      </c>
      <c r="W5423" s="14">
        <v>2</v>
      </c>
    </row>
    <row r="5424" spans="1:23" x14ac:dyDescent="0.25">
      <c r="A5424" s="8">
        <v>8612</v>
      </c>
      <c r="B5424" s="9" t="s">
        <v>20600</v>
      </c>
      <c r="C5424" s="9" t="s">
        <v>22</v>
      </c>
      <c r="D5424" s="9" t="s">
        <v>20601</v>
      </c>
      <c r="E5424" s="9" t="s">
        <v>19971</v>
      </c>
      <c r="F5424" s="9" t="s">
        <v>20602</v>
      </c>
      <c r="G5424" s="12">
        <v>8</v>
      </c>
      <c r="H5424" s="9" t="s">
        <v>518</v>
      </c>
      <c r="I5424" s="9" t="s">
        <v>518</v>
      </c>
      <c r="J5424" s="12">
        <v>1</v>
      </c>
      <c r="K5424" s="16">
        <v>43830</v>
      </c>
      <c r="L5424" s="86">
        <f>(Tabla2[[#This Row],[release_year]]-'VARIANZA Y DES. EST'!$L$11)^2</f>
        <v>51.555237145879822</v>
      </c>
      <c r="M5424" s="12">
        <v>2007</v>
      </c>
      <c r="N5424" s="9" t="s">
        <v>76</v>
      </c>
      <c r="O5424" s="9" t="s">
        <v>20470</v>
      </c>
      <c r="P5424" s="12">
        <v>130</v>
      </c>
      <c r="Q5424" s="12">
        <v>130</v>
      </c>
      <c r="R5424" s="12">
        <v>926.28937392350963</v>
      </c>
      <c r="S5424" s="12" t="s">
        <v>28</v>
      </c>
      <c r="T5424" s="9" t="s">
        <v>118</v>
      </c>
      <c r="U5424" s="9" t="s">
        <v>45</v>
      </c>
      <c r="V5424" s="9" t="s">
        <v>118</v>
      </c>
      <c r="W5424" s="14">
        <v>3</v>
      </c>
    </row>
    <row r="5425" spans="1:23" x14ac:dyDescent="0.25">
      <c r="A5425" s="8">
        <v>8668</v>
      </c>
      <c r="B5425" s="9" t="s">
        <v>20603</v>
      </c>
      <c r="C5425" s="9" t="s">
        <v>22</v>
      </c>
      <c r="D5425" s="9" t="s">
        <v>20604</v>
      </c>
      <c r="E5425" s="18" t="s">
        <v>20605</v>
      </c>
      <c r="F5425" s="9" t="s">
        <v>20606</v>
      </c>
      <c r="G5425" s="12">
        <v>10</v>
      </c>
      <c r="H5425" s="9" t="s">
        <v>25</v>
      </c>
      <c r="I5425" s="9" t="s">
        <v>25</v>
      </c>
      <c r="J5425" s="12">
        <v>1</v>
      </c>
      <c r="K5425" s="13">
        <v>43733</v>
      </c>
      <c r="L5425" s="86">
        <f>(Tabla2[[#This Row],[release_year]]-'VARIANZA Y DES. EST'!$L$11)^2</f>
        <v>3.3116808838167522</v>
      </c>
      <c r="M5425" s="12">
        <v>2016</v>
      </c>
      <c r="N5425" s="9" t="s">
        <v>1991</v>
      </c>
      <c r="O5425" s="9" t="s">
        <v>20470</v>
      </c>
      <c r="P5425" s="12">
        <v>130</v>
      </c>
      <c r="Q5425" s="12">
        <v>130</v>
      </c>
      <c r="R5425" s="12">
        <v>926.28937392350963</v>
      </c>
      <c r="S5425" s="12" t="s">
        <v>28</v>
      </c>
      <c r="T5425" s="9" t="s">
        <v>38</v>
      </c>
      <c r="U5425" s="9" t="s">
        <v>38</v>
      </c>
      <c r="V5425" s="9" t="s">
        <v>38</v>
      </c>
      <c r="W5425" s="14">
        <v>1</v>
      </c>
    </row>
    <row r="5426" spans="1:23" x14ac:dyDescent="0.25">
      <c r="A5426" s="8">
        <v>8673</v>
      </c>
      <c r="B5426" s="9" t="s">
        <v>20607</v>
      </c>
      <c r="C5426" s="9" t="s">
        <v>22</v>
      </c>
      <c r="D5426" s="9" t="s">
        <v>20608</v>
      </c>
      <c r="E5426" s="18" t="s">
        <v>20609</v>
      </c>
      <c r="F5426" s="9" t="s">
        <v>20610</v>
      </c>
      <c r="G5426" s="12">
        <v>6</v>
      </c>
      <c r="H5426" s="9" t="s">
        <v>518</v>
      </c>
      <c r="I5426" s="9" t="s">
        <v>518</v>
      </c>
      <c r="J5426" s="12">
        <v>1</v>
      </c>
      <c r="K5426" s="16">
        <v>43830</v>
      </c>
      <c r="L5426" s="86">
        <f>(Tabla2[[#This Row],[release_year]]-'VARIANZA Y DES. EST'!$L$11)^2</f>
        <v>14.590890603358293</v>
      </c>
      <c r="M5426" s="12">
        <v>2018</v>
      </c>
      <c r="N5426" s="9" t="s">
        <v>35</v>
      </c>
      <c r="O5426" s="9" t="s">
        <v>20470</v>
      </c>
      <c r="P5426" s="12">
        <v>130</v>
      </c>
      <c r="Q5426" s="12">
        <v>130</v>
      </c>
      <c r="R5426" s="12">
        <v>926.28937392350963</v>
      </c>
      <c r="S5426" s="12" t="s">
        <v>28</v>
      </c>
      <c r="T5426" s="9" t="s">
        <v>2492</v>
      </c>
      <c r="U5426" s="9" t="s">
        <v>95</v>
      </c>
      <c r="V5426" s="9" t="s">
        <v>2492</v>
      </c>
      <c r="W5426" s="14">
        <v>3</v>
      </c>
    </row>
    <row r="5427" spans="1:23" x14ac:dyDescent="0.25">
      <c r="A5427" s="8">
        <v>8687</v>
      </c>
      <c r="B5427" s="9" t="s">
        <v>20611</v>
      </c>
      <c r="C5427" s="9" t="s">
        <v>22</v>
      </c>
      <c r="D5427" s="9" t="s">
        <v>20612</v>
      </c>
      <c r="E5427" s="9" t="s">
        <v>20613</v>
      </c>
      <c r="F5427" s="9" t="s">
        <v>20614</v>
      </c>
      <c r="G5427" s="12">
        <v>7</v>
      </c>
      <c r="H5427" s="9" t="s">
        <v>131</v>
      </c>
      <c r="I5427" s="9" t="s">
        <v>131</v>
      </c>
      <c r="J5427" s="12">
        <v>1</v>
      </c>
      <c r="K5427" s="13">
        <v>42917</v>
      </c>
      <c r="L5427" s="86">
        <f>(Tabla2[[#This Row],[release_year]]-'VARIANZA Y DES. EST'!$L$11)^2</f>
        <v>1.3928663045044412</v>
      </c>
      <c r="M5427" s="12">
        <v>2013</v>
      </c>
      <c r="N5427" s="9" t="s">
        <v>76</v>
      </c>
      <c r="O5427" s="9" t="s">
        <v>20470</v>
      </c>
      <c r="P5427" s="12">
        <v>130</v>
      </c>
      <c r="Q5427" s="12">
        <v>130</v>
      </c>
      <c r="R5427" s="12">
        <v>926.28937392350963</v>
      </c>
      <c r="S5427" s="12" t="s">
        <v>28</v>
      </c>
      <c r="T5427" s="9" t="s">
        <v>4211</v>
      </c>
      <c r="U5427" s="9" t="s">
        <v>38</v>
      </c>
      <c r="V5427" s="9" t="s">
        <v>4211</v>
      </c>
      <c r="W5427" s="14">
        <v>2</v>
      </c>
    </row>
    <row r="5428" spans="1:23" x14ac:dyDescent="0.25">
      <c r="A5428" s="8">
        <v>8723</v>
      </c>
      <c r="B5428" s="9" t="s">
        <v>20615</v>
      </c>
      <c r="C5428" s="9" t="s">
        <v>22</v>
      </c>
      <c r="D5428" s="9" t="s">
        <v>20616</v>
      </c>
      <c r="E5428" s="9" t="s">
        <v>12609</v>
      </c>
      <c r="F5428" s="9" t="s">
        <v>20617</v>
      </c>
      <c r="G5428" s="12">
        <v>11</v>
      </c>
      <c r="H5428" s="9" t="s">
        <v>25</v>
      </c>
      <c r="I5428" s="9" t="s">
        <v>25</v>
      </c>
      <c r="J5428" s="12">
        <v>1</v>
      </c>
      <c r="K5428" s="13">
        <v>43831</v>
      </c>
      <c r="L5428" s="86">
        <f>(Tabla2[[#This Row],[release_year]]-'VARIANZA Y DES. EST'!$L$11)^2</f>
        <v>201.07800312748444</v>
      </c>
      <c r="M5428" s="12">
        <v>2000</v>
      </c>
      <c r="N5428" s="9" t="s">
        <v>43</v>
      </c>
      <c r="O5428" s="9" t="s">
        <v>20470</v>
      </c>
      <c r="P5428" s="12">
        <v>130</v>
      </c>
      <c r="Q5428" s="12">
        <v>130</v>
      </c>
      <c r="R5428" s="12">
        <v>926.28937392350963</v>
      </c>
      <c r="S5428" s="12" t="s">
        <v>28</v>
      </c>
      <c r="T5428" s="9" t="s">
        <v>3370</v>
      </c>
      <c r="U5428" s="9" t="s">
        <v>514</v>
      </c>
      <c r="V5428" s="9" t="s">
        <v>3370</v>
      </c>
      <c r="W5428" s="14">
        <v>2</v>
      </c>
    </row>
    <row r="5429" spans="1:23" x14ac:dyDescent="0.25">
      <c r="A5429" s="8">
        <v>451</v>
      </c>
      <c r="B5429" s="9" t="s">
        <v>20618</v>
      </c>
      <c r="C5429" s="9" t="s">
        <v>22</v>
      </c>
      <c r="D5429" s="9" t="s">
        <v>20619</v>
      </c>
      <c r="E5429" s="9" t="s">
        <v>19375</v>
      </c>
      <c r="F5429" s="9" t="s">
        <v>20620</v>
      </c>
      <c r="G5429" s="12">
        <v>14</v>
      </c>
      <c r="H5429" s="9" t="s">
        <v>25</v>
      </c>
      <c r="I5429" s="9" t="s">
        <v>25</v>
      </c>
      <c r="J5429" s="12">
        <v>1</v>
      </c>
      <c r="K5429" s="13">
        <v>44393</v>
      </c>
      <c r="L5429" s="86">
        <f>(Tabla2[[#This Row],[release_year]]-'VARIANZA Y DES. EST'!$L$11)^2</f>
        <v>26.834446865421359</v>
      </c>
      <c r="M5429" s="12">
        <v>2009</v>
      </c>
      <c r="N5429" s="9" t="s">
        <v>43</v>
      </c>
      <c r="O5429" s="9" t="s">
        <v>20621</v>
      </c>
      <c r="P5429" s="12">
        <v>131</v>
      </c>
      <c r="Q5429" s="12">
        <v>131</v>
      </c>
      <c r="R5429" s="12">
        <v>988.1593788166756</v>
      </c>
      <c r="S5429" s="12" t="s">
        <v>28</v>
      </c>
      <c r="T5429" s="9" t="s">
        <v>4008</v>
      </c>
      <c r="U5429" s="9" t="s">
        <v>45</v>
      </c>
      <c r="V5429" s="9" t="s">
        <v>4008</v>
      </c>
      <c r="W5429" s="14">
        <v>2</v>
      </c>
    </row>
    <row r="5430" spans="1:23" x14ac:dyDescent="0.25">
      <c r="A5430" s="8">
        <v>851</v>
      </c>
      <c r="B5430" s="9" t="s">
        <v>20622</v>
      </c>
      <c r="C5430" s="9" t="s">
        <v>22</v>
      </c>
      <c r="D5430" s="9" t="s">
        <v>20623</v>
      </c>
      <c r="E5430" s="9" t="s">
        <v>20624</v>
      </c>
      <c r="F5430" s="9" t="s">
        <v>20625</v>
      </c>
      <c r="G5430" s="12">
        <v>10</v>
      </c>
      <c r="H5430" s="9" t="s">
        <v>518</v>
      </c>
      <c r="I5430" s="9" t="s">
        <v>518</v>
      </c>
      <c r="J5430" s="12">
        <v>1</v>
      </c>
      <c r="K5430" s="13">
        <v>44337</v>
      </c>
      <c r="L5430" s="86">
        <f>(Tabla2[[#This Row],[release_year]]-'VARIANZA Y DES. EST'!$L$11)^2</f>
        <v>46.509705182670608</v>
      </c>
      <c r="M5430" s="12">
        <v>2021</v>
      </c>
      <c r="N5430" s="9" t="s">
        <v>35</v>
      </c>
      <c r="O5430" s="9" t="s">
        <v>20621</v>
      </c>
      <c r="P5430" s="12">
        <v>131</v>
      </c>
      <c r="Q5430" s="12">
        <v>131</v>
      </c>
      <c r="R5430" s="12">
        <v>988.1593788166756</v>
      </c>
      <c r="S5430" s="12" t="s">
        <v>28</v>
      </c>
      <c r="T5430" s="9" t="s">
        <v>8706</v>
      </c>
      <c r="U5430" s="9" t="s">
        <v>45</v>
      </c>
      <c r="V5430" s="9" t="s">
        <v>8706</v>
      </c>
      <c r="W5430" s="14">
        <v>3</v>
      </c>
    </row>
    <row r="5431" spans="1:23" x14ac:dyDescent="0.25">
      <c r="A5431" s="8">
        <v>852</v>
      </c>
      <c r="B5431" s="9" t="s">
        <v>20626</v>
      </c>
      <c r="C5431" s="9" t="s">
        <v>22</v>
      </c>
      <c r="D5431" s="10" t="s">
        <v>20627</v>
      </c>
      <c r="E5431" s="11"/>
      <c r="F5431" s="18"/>
      <c r="G5431" s="12">
        <v>0</v>
      </c>
      <c r="H5431" s="12"/>
      <c r="I5431" s="9"/>
      <c r="J5431" s="12">
        <v>0</v>
      </c>
      <c r="K5431" s="13">
        <v>44337</v>
      </c>
      <c r="L5431" s="86">
        <f>(Tabla2[[#This Row],[release_year]]-'VARIANZA Y DES. EST'!$L$11)^2</f>
        <v>46.509705182670608</v>
      </c>
      <c r="M5431" s="12">
        <v>2021</v>
      </c>
      <c r="N5431" s="9" t="s">
        <v>35</v>
      </c>
      <c r="O5431" s="9" t="s">
        <v>20621</v>
      </c>
      <c r="P5431" s="12">
        <v>131</v>
      </c>
      <c r="Q5431" s="12">
        <v>131</v>
      </c>
      <c r="R5431" s="12">
        <v>988.1593788166756</v>
      </c>
      <c r="S5431" s="12" t="s">
        <v>28</v>
      </c>
      <c r="T5431" s="9" t="s">
        <v>8706</v>
      </c>
      <c r="U5431" s="9" t="s">
        <v>45</v>
      </c>
      <c r="V5431" s="9" t="s">
        <v>8706</v>
      </c>
      <c r="W5431" s="14">
        <v>3</v>
      </c>
    </row>
    <row r="5432" spans="1:23" x14ac:dyDescent="0.25">
      <c r="A5432" s="8">
        <v>853</v>
      </c>
      <c r="B5432" s="9" t="s">
        <v>20628</v>
      </c>
      <c r="C5432" s="9" t="s">
        <v>22</v>
      </c>
      <c r="D5432" s="10" t="s">
        <v>20629</v>
      </c>
      <c r="E5432" s="11"/>
      <c r="F5432" s="9"/>
      <c r="G5432" s="12">
        <v>0</v>
      </c>
      <c r="H5432" s="12"/>
      <c r="I5432" s="9"/>
      <c r="J5432" s="12">
        <v>0</v>
      </c>
      <c r="K5432" s="13">
        <v>44337</v>
      </c>
      <c r="L5432" s="86">
        <f>(Tabla2[[#This Row],[release_year]]-'VARIANZA Y DES. EST'!$L$11)^2</f>
        <v>46.509705182670608</v>
      </c>
      <c r="M5432" s="12">
        <v>2021</v>
      </c>
      <c r="N5432" s="9" t="s">
        <v>35</v>
      </c>
      <c r="O5432" s="9" t="s">
        <v>20621</v>
      </c>
      <c r="P5432" s="12">
        <v>131</v>
      </c>
      <c r="Q5432" s="12">
        <v>131</v>
      </c>
      <c r="R5432" s="12">
        <v>988.1593788166756</v>
      </c>
      <c r="S5432" s="12" t="s">
        <v>28</v>
      </c>
      <c r="T5432" s="9" t="s">
        <v>8706</v>
      </c>
      <c r="U5432" s="9" t="s">
        <v>45</v>
      </c>
      <c r="V5432" s="9" t="s">
        <v>8706</v>
      </c>
      <c r="W5432" s="14">
        <v>3</v>
      </c>
    </row>
    <row r="5433" spans="1:23" x14ac:dyDescent="0.25">
      <c r="A5433" s="8">
        <v>1200</v>
      </c>
      <c r="B5433" s="9" t="s">
        <v>20630</v>
      </c>
      <c r="C5433" s="9" t="s">
        <v>22</v>
      </c>
      <c r="D5433" s="9" t="s">
        <v>20631</v>
      </c>
      <c r="E5433" s="9" t="s">
        <v>18956</v>
      </c>
      <c r="F5433" s="9" t="s">
        <v>20632</v>
      </c>
      <c r="G5433" s="12">
        <v>11</v>
      </c>
      <c r="H5433" s="9" t="s">
        <v>25</v>
      </c>
      <c r="I5433" s="9" t="s">
        <v>25</v>
      </c>
      <c r="J5433" s="12">
        <v>1</v>
      </c>
      <c r="K5433" s="13">
        <v>44271</v>
      </c>
      <c r="L5433" s="86">
        <f>(Tabla2[[#This Row],[release_year]]-'VARIANZA Y DES. EST'!$L$11)^2</f>
        <v>4.7532614447336705</v>
      </c>
      <c r="M5433" s="12">
        <v>2012</v>
      </c>
      <c r="N5433" s="9" t="s">
        <v>1991</v>
      </c>
      <c r="O5433" s="9" t="s">
        <v>20621</v>
      </c>
      <c r="P5433" s="12">
        <v>131</v>
      </c>
      <c r="Q5433" s="12">
        <v>131</v>
      </c>
      <c r="R5433" s="12">
        <v>988.1593788166756</v>
      </c>
      <c r="S5433" s="12" t="s">
        <v>28</v>
      </c>
      <c r="T5433" s="9" t="s">
        <v>2709</v>
      </c>
      <c r="U5433" s="9" t="s">
        <v>45</v>
      </c>
      <c r="V5433" s="9" t="s">
        <v>2709</v>
      </c>
      <c r="W5433" s="14">
        <v>2</v>
      </c>
    </row>
    <row r="5434" spans="1:23" x14ac:dyDescent="0.25">
      <c r="A5434" s="8">
        <v>1203</v>
      </c>
      <c r="B5434" s="9" t="s">
        <v>20633</v>
      </c>
      <c r="C5434" s="9" t="s">
        <v>22</v>
      </c>
      <c r="D5434" s="9" t="s">
        <v>20634</v>
      </c>
      <c r="E5434" s="9" t="s">
        <v>20635</v>
      </c>
      <c r="F5434" s="9" t="s">
        <v>20636</v>
      </c>
      <c r="G5434" s="12">
        <v>8</v>
      </c>
      <c r="H5434" s="9" t="s">
        <v>518</v>
      </c>
      <c r="I5434" s="9" t="s">
        <v>518</v>
      </c>
      <c r="J5434" s="12">
        <v>1</v>
      </c>
      <c r="K5434" s="13">
        <v>44270</v>
      </c>
      <c r="L5434" s="86">
        <f>(Tabla2[[#This Row],[release_year]]-'VARIANZA Y DES. EST'!$L$11)^2</f>
        <v>46.509705182670608</v>
      </c>
      <c r="M5434" s="12">
        <v>2021</v>
      </c>
      <c r="N5434" s="9" t="s">
        <v>35</v>
      </c>
      <c r="O5434" s="9" t="s">
        <v>20621</v>
      </c>
      <c r="P5434" s="12">
        <v>131</v>
      </c>
      <c r="Q5434" s="12">
        <v>131</v>
      </c>
      <c r="R5434" s="12">
        <v>988.1593788166756</v>
      </c>
      <c r="S5434" s="12" t="s">
        <v>28</v>
      </c>
      <c r="T5434" s="9" t="s">
        <v>3319</v>
      </c>
      <c r="U5434" s="9" t="s">
        <v>45</v>
      </c>
      <c r="V5434" s="9" t="s">
        <v>3319</v>
      </c>
      <c r="W5434" s="14">
        <v>3</v>
      </c>
    </row>
    <row r="5435" spans="1:23" x14ac:dyDescent="0.25">
      <c r="A5435" s="8">
        <v>2366</v>
      </c>
      <c r="B5435" s="9" t="s">
        <v>20637</v>
      </c>
      <c r="C5435" s="9" t="s">
        <v>22</v>
      </c>
      <c r="D5435" s="9" t="s">
        <v>20638</v>
      </c>
      <c r="E5435" s="9" t="s">
        <v>2938</v>
      </c>
      <c r="F5435" s="9" t="s">
        <v>20639</v>
      </c>
      <c r="G5435" s="12">
        <v>11</v>
      </c>
      <c r="H5435" s="9" t="s">
        <v>116</v>
      </c>
      <c r="I5435" s="9" t="s">
        <v>20640</v>
      </c>
      <c r="J5435" s="12">
        <v>2</v>
      </c>
      <c r="K5435" s="13">
        <v>44000</v>
      </c>
      <c r="L5435" s="86">
        <f>(Tabla2[[#This Row],[release_year]]-'VARIANZA Y DES. EST'!$L$11)^2</f>
        <v>1237.6463010722982</v>
      </c>
      <c r="M5435" s="12">
        <v>1979</v>
      </c>
      <c r="N5435" s="9" t="s">
        <v>76</v>
      </c>
      <c r="O5435" s="9" t="s">
        <v>20621</v>
      </c>
      <c r="P5435" s="12">
        <v>131</v>
      </c>
      <c r="Q5435" s="12">
        <v>131</v>
      </c>
      <c r="R5435" s="12">
        <v>988.1593788166756</v>
      </c>
      <c r="S5435" s="12" t="s">
        <v>28</v>
      </c>
      <c r="T5435" s="9" t="s">
        <v>2940</v>
      </c>
      <c r="U5435" s="9" t="s">
        <v>151</v>
      </c>
      <c r="V5435" s="9" t="s">
        <v>2940</v>
      </c>
      <c r="W5435" s="14">
        <v>3</v>
      </c>
    </row>
    <row r="5436" spans="1:23" x14ac:dyDescent="0.25">
      <c r="A5436" s="8">
        <v>2535</v>
      </c>
      <c r="B5436" s="9" t="s">
        <v>20641</v>
      </c>
      <c r="C5436" s="9" t="s">
        <v>22</v>
      </c>
      <c r="D5436" s="9" t="s">
        <v>20642</v>
      </c>
      <c r="E5436" s="9" t="s">
        <v>20386</v>
      </c>
      <c r="F5436" s="9" t="s">
        <v>20643</v>
      </c>
      <c r="G5436" s="12">
        <v>8</v>
      </c>
      <c r="H5436" s="9" t="s">
        <v>518</v>
      </c>
      <c r="I5436" s="9" t="s">
        <v>518</v>
      </c>
      <c r="J5436" s="12">
        <v>1</v>
      </c>
      <c r="K5436" s="13">
        <v>43965</v>
      </c>
      <c r="L5436" s="86">
        <f>(Tabla2[[#This Row],[release_year]]-'VARIANZA Y DES. EST'!$L$11)^2</f>
        <v>33.870100322899837</v>
      </c>
      <c r="M5436" s="12">
        <v>2020</v>
      </c>
      <c r="N5436" s="9" t="s">
        <v>76</v>
      </c>
      <c r="O5436" s="9" t="s">
        <v>20621</v>
      </c>
      <c r="P5436" s="12">
        <v>131</v>
      </c>
      <c r="Q5436" s="12">
        <v>131</v>
      </c>
      <c r="R5436" s="12">
        <v>988.1593788166756</v>
      </c>
      <c r="S5436" s="12" t="s">
        <v>28</v>
      </c>
      <c r="T5436" s="9" t="s">
        <v>8442</v>
      </c>
      <c r="U5436" s="9" t="s">
        <v>38</v>
      </c>
      <c r="V5436" s="9" t="s">
        <v>8442</v>
      </c>
      <c r="W5436" s="14">
        <v>3</v>
      </c>
    </row>
    <row r="5437" spans="1:23" x14ac:dyDescent="0.25">
      <c r="A5437" s="8">
        <v>2729</v>
      </c>
      <c r="B5437" s="9" t="s">
        <v>20644</v>
      </c>
      <c r="C5437" s="9" t="s">
        <v>22</v>
      </c>
      <c r="D5437" s="9" t="s">
        <v>20645</v>
      </c>
      <c r="E5437" s="9" t="s">
        <v>20646</v>
      </c>
      <c r="F5437" s="9" t="s">
        <v>20647</v>
      </c>
      <c r="G5437" s="12">
        <v>10</v>
      </c>
      <c r="H5437" s="9" t="s">
        <v>518</v>
      </c>
      <c r="I5437" s="9" t="s">
        <v>518</v>
      </c>
      <c r="J5437" s="12">
        <v>1</v>
      </c>
      <c r="K5437" s="13">
        <v>43922</v>
      </c>
      <c r="L5437" s="86">
        <f>(Tabla2[[#This Row],[release_year]]-'VARIANZA Y DES. EST'!$L$11)^2</f>
        <v>3.2471164275211517E-2</v>
      </c>
      <c r="M5437" s="12">
        <v>2014</v>
      </c>
      <c r="N5437" s="9" t="s">
        <v>35</v>
      </c>
      <c r="O5437" s="9" t="s">
        <v>20621</v>
      </c>
      <c r="P5437" s="12">
        <v>131</v>
      </c>
      <c r="Q5437" s="12">
        <v>131</v>
      </c>
      <c r="R5437" s="12">
        <v>988.1593788166756</v>
      </c>
      <c r="S5437" s="12" t="s">
        <v>28</v>
      </c>
      <c r="T5437" s="9" t="s">
        <v>3625</v>
      </c>
      <c r="U5437" s="9" t="s">
        <v>95</v>
      </c>
      <c r="V5437" s="9" t="s">
        <v>3625</v>
      </c>
      <c r="W5437" s="14">
        <v>3</v>
      </c>
    </row>
    <row r="5438" spans="1:23" x14ac:dyDescent="0.25">
      <c r="A5438" s="8">
        <v>2755</v>
      </c>
      <c r="B5438" s="9" t="s">
        <v>20648</v>
      </c>
      <c r="C5438" s="9" t="s">
        <v>22</v>
      </c>
      <c r="D5438" s="9" t="s">
        <v>20649</v>
      </c>
      <c r="E5438" s="18" t="s">
        <v>20650</v>
      </c>
      <c r="F5438" s="9" t="s">
        <v>20651</v>
      </c>
      <c r="G5438" s="12">
        <v>10</v>
      </c>
      <c r="H5438" s="9" t="s">
        <v>25</v>
      </c>
      <c r="I5438" s="9" t="s">
        <v>25</v>
      </c>
      <c r="J5438" s="12">
        <v>1</v>
      </c>
      <c r="K5438" s="13">
        <v>43921</v>
      </c>
      <c r="L5438" s="86">
        <f>(Tabla2[[#This Row],[release_year]]-'VARIANZA Y DES. EST'!$L$11)^2</f>
        <v>3.3116808838167522</v>
      </c>
      <c r="M5438" s="12">
        <v>2016</v>
      </c>
      <c r="N5438" s="9" t="s">
        <v>99</v>
      </c>
      <c r="O5438" s="9" t="s">
        <v>20621</v>
      </c>
      <c r="P5438" s="12">
        <v>131</v>
      </c>
      <c r="Q5438" s="12">
        <v>131</v>
      </c>
      <c r="R5438" s="12">
        <v>988.1593788166756</v>
      </c>
      <c r="S5438" s="12" t="s">
        <v>28</v>
      </c>
      <c r="T5438" s="9" t="s">
        <v>5841</v>
      </c>
      <c r="U5438" s="9" t="s">
        <v>30</v>
      </c>
      <c r="V5438" s="9" t="s">
        <v>5841</v>
      </c>
      <c r="W5438" s="14">
        <v>3</v>
      </c>
    </row>
    <row r="5439" spans="1:23" x14ac:dyDescent="0.25">
      <c r="A5439" s="8">
        <v>3255</v>
      </c>
      <c r="B5439" s="9" t="s">
        <v>20652</v>
      </c>
      <c r="C5439" s="9" t="s">
        <v>22</v>
      </c>
      <c r="D5439" s="9" t="s">
        <v>20653</v>
      </c>
      <c r="E5439" s="9" t="s">
        <v>20654</v>
      </c>
      <c r="F5439" s="9" t="s">
        <v>20655</v>
      </c>
      <c r="G5439" s="12">
        <v>3</v>
      </c>
      <c r="H5439" s="9" t="s">
        <v>518</v>
      </c>
      <c r="I5439" s="9" t="s">
        <v>518</v>
      </c>
      <c r="J5439" s="12">
        <v>1</v>
      </c>
      <c r="K5439" s="16">
        <v>43789</v>
      </c>
      <c r="L5439" s="86">
        <f>(Tabla2[[#This Row],[release_year]]-'VARIANZA Y DES. EST'!$L$11)^2</f>
        <v>23.230495463129063</v>
      </c>
      <c r="M5439" s="12">
        <v>2019</v>
      </c>
      <c r="N5439" s="9" t="s">
        <v>35</v>
      </c>
      <c r="O5439" s="9" t="s">
        <v>20621</v>
      </c>
      <c r="P5439" s="12">
        <v>131</v>
      </c>
      <c r="Q5439" s="12">
        <v>131</v>
      </c>
      <c r="R5439" s="12">
        <v>988.1593788166756</v>
      </c>
      <c r="S5439" s="12" t="s">
        <v>28</v>
      </c>
      <c r="T5439" s="9" t="s">
        <v>118</v>
      </c>
      <c r="U5439" s="9" t="s">
        <v>45</v>
      </c>
      <c r="V5439" s="9" t="s">
        <v>118</v>
      </c>
      <c r="W5439" s="14">
        <v>3</v>
      </c>
    </row>
    <row r="5440" spans="1:23" x14ac:dyDescent="0.25">
      <c r="A5440" s="8">
        <v>3915</v>
      </c>
      <c r="B5440" s="9" t="s">
        <v>20656</v>
      </c>
      <c r="C5440" s="9" t="s">
        <v>22</v>
      </c>
      <c r="D5440" s="9" t="s">
        <v>20657</v>
      </c>
      <c r="E5440" s="18" t="s">
        <v>18136</v>
      </c>
      <c r="F5440" s="9" t="s">
        <v>20658</v>
      </c>
      <c r="G5440" s="12">
        <v>6</v>
      </c>
      <c r="H5440" s="9" t="s">
        <v>518</v>
      </c>
      <c r="I5440" s="9" t="s">
        <v>518</v>
      </c>
      <c r="J5440" s="12">
        <v>1</v>
      </c>
      <c r="K5440" s="13">
        <v>43570</v>
      </c>
      <c r="L5440" s="86">
        <f>(Tabla2[[#This Row],[release_year]]-'VARIANZA Y DES. EST'!$L$11)^2</f>
        <v>124.99681770679673</v>
      </c>
      <c r="M5440" s="12">
        <v>2003</v>
      </c>
      <c r="N5440" s="9" t="s">
        <v>35</v>
      </c>
      <c r="O5440" s="9" t="s">
        <v>20621</v>
      </c>
      <c r="P5440" s="12">
        <v>131</v>
      </c>
      <c r="Q5440" s="12">
        <v>131</v>
      </c>
      <c r="R5440" s="12">
        <v>988.1593788166756</v>
      </c>
      <c r="S5440" s="12" t="s">
        <v>28</v>
      </c>
      <c r="T5440" s="9" t="s">
        <v>4849</v>
      </c>
      <c r="U5440" s="9" t="s">
        <v>95</v>
      </c>
      <c r="V5440" s="9" t="s">
        <v>4849</v>
      </c>
      <c r="W5440" s="14">
        <v>3</v>
      </c>
    </row>
    <row r="5441" spans="1:23" x14ac:dyDescent="0.25">
      <c r="A5441" s="8">
        <v>3933</v>
      </c>
      <c r="B5441" s="9" t="s">
        <v>20659</v>
      </c>
      <c r="C5441" s="9" t="s">
        <v>22</v>
      </c>
      <c r="D5441" s="9" t="s">
        <v>20660</v>
      </c>
      <c r="E5441" s="9" t="s">
        <v>20661</v>
      </c>
      <c r="F5441" s="9" t="s">
        <v>20662</v>
      </c>
      <c r="G5441" s="12">
        <v>8</v>
      </c>
      <c r="H5441" s="9" t="s">
        <v>518</v>
      </c>
      <c r="I5441" s="9" t="s">
        <v>518</v>
      </c>
      <c r="J5441" s="12">
        <v>1</v>
      </c>
      <c r="K5441" s="13">
        <v>43563</v>
      </c>
      <c r="L5441" s="86">
        <f>(Tabla2[[#This Row],[release_year]]-'VARIANZA Y DES. EST'!$L$11)^2</f>
        <v>14.590890603358293</v>
      </c>
      <c r="M5441" s="12">
        <v>2018</v>
      </c>
      <c r="N5441" s="9" t="s">
        <v>35</v>
      </c>
      <c r="O5441" s="9" t="s">
        <v>20621</v>
      </c>
      <c r="P5441" s="12">
        <v>131</v>
      </c>
      <c r="Q5441" s="12">
        <v>131</v>
      </c>
      <c r="R5441" s="12">
        <v>988.1593788166756</v>
      </c>
      <c r="S5441" s="12" t="s">
        <v>28</v>
      </c>
      <c r="T5441" s="9" t="s">
        <v>8706</v>
      </c>
      <c r="U5441" s="9" t="s">
        <v>45</v>
      </c>
      <c r="V5441" s="9" t="s">
        <v>8706</v>
      </c>
      <c r="W5441" s="14">
        <v>3</v>
      </c>
    </row>
    <row r="5442" spans="1:23" x14ac:dyDescent="0.25">
      <c r="A5442" s="8">
        <v>4062</v>
      </c>
      <c r="B5442" s="9" t="s">
        <v>20663</v>
      </c>
      <c r="C5442" s="9" t="s">
        <v>22</v>
      </c>
      <c r="D5442" s="9" t="s">
        <v>20664</v>
      </c>
      <c r="E5442" s="18" t="s">
        <v>20661</v>
      </c>
      <c r="F5442" s="9" t="s">
        <v>20662</v>
      </c>
      <c r="G5442" s="12">
        <v>8</v>
      </c>
      <c r="H5442" s="12"/>
      <c r="I5442" s="9"/>
      <c r="J5442" s="12">
        <v>0</v>
      </c>
      <c r="K5442" s="13">
        <v>43525</v>
      </c>
      <c r="L5442" s="86">
        <f>(Tabla2[[#This Row],[release_year]]-'VARIANZA Y DES. EST'!$L$11)^2</f>
        <v>14.590890603358293</v>
      </c>
      <c r="M5442" s="12">
        <v>2018</v>
      </c>
      <c r="N5442" s="9" t="s">
        <v>35</v>
      </c>
      <c r="O5442" s="9" t="s">
        <v>20621</v>
      </c>
      <c r="P5442" s="12">
        <v>131</v>
      </c>
      <c r="Q5442" s="12">
        <v>131</v>
      </c>
      <c r="R5442" s="12">
        <v>988.1593788166756</v>
      </c>
      <c r="S5442" s="12" t="s">
        <v>28</v>
      </c>
      <c r="T5442" s="9" t="s">
        <v>8706</v>
      </c>
      <c r="U5442" s="9" t="s">
        <v>45</v>
      </c>
      <c r="V5442" s="9" t="s">
        <v>8706</v>
      </c>
      <c r="W5442" s="14">
        <v>3</v>
      </c>
    </row>
    <row r="5443" spans="1:23" x14ac:dyDescent="0.25">
      <c r="A5443" s="8">
        <v>4089</v>
      </c>
      <c r="B5443" s="9" t="s">
        <v>20665</v>
      </c>
      <c r="C5443" s="9" t="s">
        <v>22</v>
      </c>
      <c r="D5443" s="9" t="s">
        <v>20666</v>
      </c>
      <c r="E5443" s="18" t="s">
        <v>20667</v>
      </c>
      <c r="F5443" s="9" t="s">
        <v>20668</v>
      </c>
      <c r="G5443" s="12">
        <v>7</v>
      </c>
      <c r="H5443" s="9" t="s">
        <v>518</v>
      </c>
      <c r="I5443" s="9" t="s">
        <v>518</v>
      </c>
      <c r="J5443" s="12">
        <v>1</v>
      </c>
      <c r="K5443" s="13">
        <v>43518</v>
      </c>
      <c r="L5443" s="86">
        <f>(Tabla2[[#This Row],[release_year]]-'VARIANZA Y DES. EST'!$L$11)^2</f>
        <v>14.590890603358293</v>
      </c>
      <c r="M5443" s="12">
        <v>2018</v>
      </c>
      <c r="N5443" s="9" t="s">
        <v>82</v>
      </c>
      <c r="O5443" s="9" t="s">
        <v>20621</v>
      </c>
      <c r="P5443" s="12">
        <v>131</v>
      </c>
      <c r="Q5443" s="12">
        <v>131</v>
      </c>
      <c r="R5443" s="12">
        <v>988.1593788166756</v>
      </c>
      <c r="S5443" s="12" t="s">
        <v>28</v>
      </c>
      <c r="T5443" s="9" t="s">
        <v>118</v>
      </c>
      <c r="U5443" s="9" t="s">
        <v>45</v>
      </c>
      <c r="V5443" s="9" t="s">
        <v>118</v>
      </c>
      <c r="W5443" s="14">
        <v>3</v>
      </c>
    </row>
    <row r="5444" spans="1:23" x14ac:dyDescent="0.25">
      <c r="A5444" s="8">
        <v>4454</v>
      </c>
      <c r="B5444" s="9" t="s">
        <v>20669</v>
      </c>
      <c r="C5444" s="9" t="s">
        <v>22</v>
      </c>
      <c r="D5444" s="9" t="s">
        <v>20670</v>
      </c>
      <c r="E5444" s="9" t="s">
        <v>9944</v>
      </c>
      <c r="F5444" s="9" t="s">
        <v>20671</v>
      </c>
      <c r="G5444" s="12">
        <v>10</v>
      </c>
      <c r="H5444" s="9" t="s">
        <v>518</v>
      </c>
      <c r="I5444" s="9" t="s">
        <v>518</v>
      </c>
      <c r="J5444" s="12">
        <v>1</v>
      </c>
      <c r="K5444" s="13">
        <v>43405</v>
      </c>
      <c r="L5444" s="86">
        <f>(Tabla2[[#This Row],[release_year]]-'VARIANZA Y DES. EST'!$L$11)^2</f>
        <v>10.1136565849629</v>
      </c>
      <c r="M5444" s="12">
        <v>2011</v>
      </c>
      <c r="N5444" s="9" t="s">
        <v>76</v>
      </c>
      <c r="O5444" s="9" t="s">
        <v>20621</v>
      </c>
      <c r="P5444" s="12">
        <v>131</v>
      </c>
      <c r="Q5444" s="12">
        <v>131</v>
      </c>
      <c r="R5444" s="12">
        <v>988.1593788166756</v>
      </c>
      <c r="S5444" s="12" t="s">
        <v>28</v>
      </c>
      <c r="T5444" s="9" t="s">
        <v>70</v>
      </c>
      <c r="U5444" s="9" t="s">
        <v>45</v>
      </c>
      <c r="V5444" s="9" t="s">
        <v>70</v>
      </c>
      <c r="W5444" s="14">
        <v>2</v>
      </c>
    </row>
    <row r="5445" spans="1:23" x14ac:dyDescent="0.25">
      <c r="A5445" s="8">
        <v>4457</v>
      </c>
      <c r="B5445" s="9" t="s">
        <v>20672</v>
      </c>
      <c r="C5445" s="9" t="s">
        <v>22</v>
      </c>
      <c r="D5445" s="9" t="s">
        <v>20673</v>
      </c>
      <c r="E5445" s="9" t="s">
        <v>20674</v>
      </c>
      <c r="F5445" s="9" t="s">
        <v>20675</v>
      </c>
      <c r="G5445" s="12">
        <v>7</v>
      </c>
      <c r="H5445" s="9" t="s">
        <v>518</v>
      </c>
      <c r="I5445" s="9" t="s">
        <v>518</v>
      </c>
      <c r="J5445" s="12">
        <v>1</v>
      </c>
      <c r="K5445" s="13">
        <v>43405</v>
      </c>
      <c r="L5445" s="86">
        <f>(Tabla2[[#This Row],[release_year]]-'VARIANZA Y DES. EST'!$L$11)^2</f>
        <v>3.2471164275211517E-2</v>
      </c>
      <c r="M5445" s="12">
        <v>2014</v>
      </c>
      <c r="N5445" s="9" t="s">
        <v>35</v>
      </c>
      <c r="O5445" s="9" t="s">
        <v>20621</v>
      </c>
      <c r="P5445" s="12">
        <v>131</v>
      </c>
      <c r="Q5445" s="12">
        <v>131</v>
      </c>
      <c r="R5445" s="12">
        <v>988.1593788166756</v>
      </c>
      <c r="S5445" s="12" t="s">
        <v>28</v>
      </c>
      <c r="T5445" s="9" t="s">
        <v>460</v>
      </c>
      <c r="U5445" s="9" t="s">
        <v>45</v>
      </c>
      <c r="V5445" s="9" t="s">
        <v>460</v>
      </c>
      <c r="W5445" s="14">
        <v>3</v>
      </c>
    </row>
    <row r="5446" spans="1:23" x14ac:dyDescent="0.25">
      <c r="A5446" s="8">
        <v>4465</v>
      </c>
      <c r="B5446" s="9" t="s">
        <v>20676</v>
      </c>
      <c r="C5446" s="9" t="s">
        <v>22</v>
      </c>
      <c r="D5446" s="9" t="s">
        <v>20677</v>
      </c>
      <c r="E5446" s="9" t="s">
        <v>20678</v>
      </c>
      <c r="F5446" s="9" t="s">
        <v>20679</v>
      </c>
      <c r="G5446" s="12">
        <v>9</v>
      </c>
      <c r="H5446" s="9" t="s">
        <v>518</v>
      </c>
      <c r="I5446" s="9" t="s">
        <v>518</v>
      </c>
      <c r="J5446" s="12">
        <v>1</v>
      </c>
      <c r="K5446" s="13">
        <v>43405</v>
      </c>
      <c r="L5446" s="86">
        <f>(Tabla2[[#This Row],[release_year]]-'VARIANZA Y DES. EST'!$L$11)^2</f>
        <v>38.194842005650592</v>
      </c>
      <c r="M5446" s="12">
        <v>2008</v>
      </c>
      <c r="N5446" s="9" t="s">
        <v>35</v>
      </c>
      <c r="O5446" s="9" t="s">
        <v>20621</v>
      </c>
      <c r="P5446" s="12">
        <v>131</v>
      </c>
      <c r="Q5446" s="12">
        <v>131</v>
      </c>
      <c r="R5446" s="12">
        <v>988.1593788166756</v>
      </c>
      <c r="S5446" s="12" t="s">
        <v>28</v>
      </c>
      <c r="T5446" s="9" t="s">
        <v>2492</v>
      </c>
      <c r="U5446" s="9" t="s">
        <v>95</v>
      </c>
      <c r="V5446" s="9" t="s">
        <v>2492</v>
      </c>
      <c r="W5446" s="14">
        <v>3</v>
      </c>
    </row>
    <row r="5447" spans="1:23" x14ac:dyDescent="0.25">
      <c r="A5447" s="8">
        <v>4503</v>
      </c>
      <c r="B5447" s="9" t="s">
        <v>20680</v>
      </c>
      <c r="C5447" s="9" t="s">
        <v>22</v>
      </c>
      <c r="D5447" s="9" t="s">
        <v>20681</v>
      </c>
      <c r="E5447" s="9" t="s">
        <v>20682</v>
      </c>
      <c r="F5447" s="9" t="s">
        <v>20683</v>
      </c>
      <c r="G5447" s="12">
        <v>8</v>
      </c>
      <c r="H5447" s="9" t="s">
        <v>518</v>
      </c>
      <c r="I5447" s="9" t="s">
        <v>518</v>
      </c>
      <c r="J5447" s="12">
        <v>1</v>
      </c>
      <c r="K5447" s="16">
        <v>43391</v>
      </c>
      <c r="L5447" s="86">
        <f>(Tabla2[[#This Row],[release_year]]-'VARIANZA Y DES. EST'!$L$11)^2</f>
        <v>14.590890603358293</v>
      </c>
      <c r="M5447" s="12">
        <v>2018</v>
      </c>
      <c r="N5447" s="9" t="s">
        <v>76</v>
      </c>
      <c r="O5447" s="9" t="s">
        <v>20621</v>
      </c>
      <c r="P5447" s="12">
        <v>131</v>
      </c>
      <c r="Q5447" s="12">
        <v>131</v>
      </c>
      <c r="R5447" s="12">
        <v>988.1593788166756</v>
      </c>
      <c r="S5447" s="12" t="s">
        <v>28</v>
      </c>
      <c r="T5447" s="9" t="s">
        <v>460</v>
      </c>
      <c r="U5447" s="9" t="s">
        <v>45</v>
      </c>
      <c r="V5447" s="9" t="s">
        <v>460</v>
      </c>
      <c r="W5447" s="14">
        <v>3</v>
      </c>
    </row>
    <row r="5448" spans="1:23" x14ac:dyDescent="0.25">
      <c r="A5448" s="8">
        <v>4510</v>
      </c>
      <c r="B5448" s="9" t="s">
        <v>20684</v>
      </c>
      <c r="C5448" s="9" t="s">
        <v>22</v>
      </c>
      <c r="D5448" s="9" t="s">
        <v>20685</v>
      </c>
      <c r="E5448" s="9" t="s">
        <v>20686</v>
      </c>
      <c r="F5448" s="9" t="s">
        <v>20687</v>
      </c>
      <c r="G5448" s="12">
        <v>10</v>
      </c>
      <c r="H5448" s="9" t="s">
        <v>518</v>
      </c>
      <c r="I5448" s="9" t="s">
        <v>518</v>
      </c>
      <c r="J5448" s="12">
        <v>1</v>
      </c>
      <c r="K5448" s="16">
        <v>43386</v>
      </c>
      <c r="L5448" s="86">
        <f>(Tabla2[[#This Row],[release_year]]-'VARIANZA Y DES. EST'!$L$11)^2</f>
        <v>14.590890603358293</v>
      </c>
      <c r="M5448" s="12">
        <v>2018</v>
      </c>
      <c r="N5448" s="9" t="s">
        <v>35</v>
      </c>
      <c r="O5448" s="9" t="s">
        <v>20621</v>
      </c>
      <c r="P5448" s="12">
        <v>131</v>
      </c>
      <c r="Q5448" s="12">
        <v>131</v>
      </c>
      <c r="R5448" s="12">
        <v>988.1593788166756</v>
      </c>
      <c r="S5448" s="12" t="s">
        <v>28</v>
      </c>
      <c r="T5448" s="9" t="s">
        <v>8079</v>
      </c>
      <c r="U5448" s="9" t="s">
        <v>45</v>
      </c>
      <c r="V5448" s="9" t="s">
        <v>8079</v>
      </c>
      <c r="W5448" s="14">
        <v>3</v>
      </c>
    </row>
    <row r="5449" spans="1:23" x14ac:dyDescent="0.25">
      <c r="A5449" s="8">
        <v>4603</v>
      </c>
      <c r="B5449" s="9" t="s">
        <v>20688</v>
      </c>
      <c r="C5449" s="9" t="s">
        <v>22</v>
      </c>
      <c r="D5449" s="9" t="s">
        <v>20689</v>
      </c>
      <c r="E5449" s="9" t="s">
        <v>20690</v>
      </c>
      <c r="F5449" s="9" t="s">
        <v>20691</v>
      </c>
      <c r="G5449" s="12">
        <v>6</v>
      </c>
      <c r="H5449" s="9" t="s">
        <v>518</v>
      </c>
      <c r="I5449" s="9" t="s">
        <v>518</v>
      </c>
      <c r="J5449" s="12">
        <v>1</v>
      </c>
      <c r="K5449" s="13">
        <v>43374</v>
      </c>
      <c r="L5449" s="86">
        <f>(Tabla2[[#This Row],[release_year]]-'VARIANZA Y DES. EST'!$L$11)^2</f>
        <v>0.67207602404598188</v>
      </c>
      <c r="M5449" s="12">
        <v>2015</v>
      </c>
      <c r="N5449" s="9" t="s">
        <v>82</v>
      </c>
      <c r="O5449" s="9" t="s">
        <v>20621</v>
      </c>
      <c r="P5449" s="12">
        <v>131</v>
      </c>
      <c r="Q5449" s="12">
        <v>131</v>
      </c>
      <c r="R5449" s="12">
        <v>988.1593788166756</v>
      </c>
      <c r="S5449" s="12" t="s">
        <v>28</v>
      </c>
      <c r="T5449" s="9" t="s">
        <v>2492</v>
      </c>
      <c r="U5449" s="9" t="s">
        <v>95</v>
      </c>
      <c r="V5449" s="9" t="s">
        <v>2492</v>
      </c>
      <c r="W5449" s="14">
        <v>3</v>
      </c>
    </row>
    <row r="5450" spans="1:23" x14ac:dyDescent="0.25">
      <c r="A5450" s="8">
        <v>4737</v>
      </c>
      <c r="B5450" s="9" t="s">
        <v>20692</v>
      </c>
      <c r="C5450" s="9" t="s">
        <v>22</v>
      </c>
      <c r="D5450" s="9" t="s">
        <v>20693</v>
      </c>
      <c r="E5450" s="9" t="s">
        <v>20694</v>
      </c>
      <c r="F5450" s="9" t="s">
        <v>20695</v>
      </c>
      <c r="G5450" s="12">
        <v>7</v>
      </c>
      <c r="H5450" s="9" t="s">
        <v>518</v>
      </c>
      <c r="I5450" s="9" t="s">
        <v>518</v>
      </c>
      <c r="J5450" s="12">
        <v>1</v>
      </c>
      <c r="K5450" s="13">
        <v>43314</v>
      </c>
      <c r="L5450" s="86">
        <f>(Tabla2[[#This Row],[release_year]]-'VARIANZA Y DES. EST'!$L$11)^2</f>
        <v>10.1136565849629</v>
      </c>
      <c r="M5450" s="12">
        <v>2011</v>
      </c>
      <c r="N5450" s="9" t="s">
        <v>35</v>
      </c>
      <c r="O5450" s="9" t="s">
        <v>20621</v>
      </c>
      <c r="P5450" s="12">
        <v>131</v>
      </c>
      <c r="Q5450" s="12">
        <v>131</v>
      </c>
      <c r="R5450" s="12">
        <v>988.1593788166756</v>
      </c>
      <c r="S5450" s="12" t="s">
        <v>28</v>
      </c>
      <c r="T5450" s="9" t="s">
        <v>3625</v>
      </c>
      <c r="U5450" s="9" t="s">
        <v>95</v>
      </c>
      <c r="V5450" s="9" t="s">
        <v>3625</v>
      </c>
      <c r="W5450" s="14">
        <v>3</v>
      </c>
    </row>
    <row r="5451" spans="1:23" x14ac:dyDescent="0.25">
      <c r="A5451" s="8">
        <v>5534</v>
      </c>
      <c r="B5451" s="9" t="s">
        <v>20696</v>
      </c>
      <c r="C5451" s="9" t="s">
        <v>22</v>
      </c>
      <c r="D5451" s="9" t="s">
        <v>20697</v>
      </c>
      <c r="E5451" s="9" t="s">
        <v>16065</v>
      </c>
      <c r="F5451" s="9" t="s">
        <v>20698</v>
      </c>
      <c r="G5451" s="12">
        <v>10</v>
      </c>
      <c r="H5451" s="9" t="s">
        <v>25</v>
      </c>
      <c r="I5451" s="9" t="s">
        <v>25</v>
      </c>
      <c r="J5451" s="12">
        <v>1</v>
      </c>
      <c r="K5451" s="13">
        <v>42839</v>
      </c>
      <c r="L5451" s="86">
        <f>(Tabla2[[#This Row],[release_year]]-'VARIANZA Y DES. EST'!$L$11)^2</f>
        <v>7.9512857435875226</v>
      </c>
      <c r="M5451" s="12">
        <v>2017</v>
      </c>
      <c r="N5451" s="9" t="s">
        <v>35</v>
      </c>
      <c r="O5451" s="9" t="s">
        <v>20621</v>
      </c>
      <c r="P5451" s="12">
        <v>131</v>
      </c>
      <c r="Q5451" s="12">
        <v>131</v>
      </c>
      <c r="R5451" s="12">
        <v>988.1593788166756</v>
      </c>
      <c r="S5451" s="12" t="s">
        <v>28</v>
      </c>
      <c r="T5451" s="9" t="s">
        <v>95</v>
      </c>
      <c r="U5451" s="9" t="s">
        <v>95</v>
      </c>
      <c r="V5451" s="9" t="s">
        <v>95</v>
      </c>
      <c r="W5451" s="14">
        <v>1</v>
      </c>
    </row>
    <row r="5452" spans="1:23" x14ac:dyDescent="0.25">
      <c r="A5452" s="8">
        <v>6079</v>
      </c>
      <c r="B5452" s="9" t="s">
        <v>20699</v>
      </c>
      <c r="C5452" s="9" t="s">
        <v>22</v>
      </c>
      <c r="D5452" s="9" t="s">
        <v>20700</v>
      </c>
      <c r="E5452" s="9" t="s">
        <v>8791</v>
      </c>
      <c r="F5452" s="9" t="s">
        <v>20701</v>
      </c>
      <c r="G5452" s="12">
        <v>8</v>
      </c>
      <c r="H5452" s="9" t="s">
        <v>518</v>
      </c>
      <c r="I5452" s="9" t="s">
        <v>518</v>
      </c>
      <c r="J5452" s="12">
        <v>1</v>
      </c>
      <c r="K5452" s="13">
        <v>43221</v>
      </c>
      <c r="L5452" s="86">
        <f>(Tabla2[[#This Row],[release_year]]-'VARIANZA Y DES. EST'!$L$11)^2</f>
        <v>3.3116808838167522</v>
      </c>
      <c r="M5452" s="12">
        <v>2016</v>
      </c>
      <c r="N5452" s="9" t="s">
        <v>35</v>
      </c>
      <c r="O5452" s="9" t="s">
        <v>20621</v>
      </c>
      <c r="P5452" s="12">
        <v>131</v>
      </c>
      <c r="Q5452" s="12">
        <v>131</v>
      </c>
      <c r="R5452" s="12">
        <v>988.1593788166756</v>
      </c>
      <c r="S5452" s="12" t="s">
        <v>28</v>
      </c>
      <c r="T5452" s="9" t="s">
        <v>5204</v>
      </c>
      <c r="U5452" s="9" t="s">
        <v>95</v>
      </c>
      <c r="V5452" s="9" t="s">
        <v>5204</v>
      </c>
      <c r="W5452" s="14">
        <v>3</v>
      </c>
    </row>
    <row r="5453" spans="1:23" x14ac:dyDescent="0.25">
      <c r="A5453" s="8">
        <v>6315</v>
      </c>
      <c r="B5453" s="9" t="s">
        <v>20702</v>
      </c>
      <c r="C5453" s="9" t="s">
        <v>22</v>
      </c>
      <c r="D5453" s="9" t="s">
        <v>20703</v>
      </c>
      <c r="E5453" s="9" t="s">
        <v>20704</v>
      </c>
      <c r="F5453" s="9" t="s">
        <v>20705</v>
      </c>
      <c r="G5453" s="12">
        <v>8</v>
      </c>
      <c r="H5453" s="9" t="s">
        <v>518</v>
      </c>
      <c r="I5453" s="9" t="s">
        <v>518</v>
      </c>
      <c r="J5453" s="12">
        <v>1</v>
      </c>
      <c r="K5453" s="13">
        <v>43327</v>
      </c>
      <c r="L5453" s="86">
        <f>(Tabla2[[#This Row],[release_year]]-'VARIANZA Y DES. EST'!$L$11)^2</f>
        <v>0.67207602404598188</v>
      </c>
      <c r="M5453" s="12">
        <v>2015</v>
      </c>
      <c r="N5453" s="9" t="s">
        <v>35</v>
      </c>
      <c r="O5453" s="9" t="s">
        <v>20621</v>
      </c>
      <c r="P5453" s="12">
        <v>131</v>
      </c>
      <c r="Q5453" s="12">
        <v>131</v>
      </c>
      <c r="R5453" s="12">
        <v>988.1593788166756</v>
      </c>
      <c r="S5453" s="12" t="s">
        <v>28</v>
      </c>
      <c r="T5453" s="9" t="s">
        <v>9271</v>
      </c>
      <c r="U5453" s="9" t="s">
        <v>45</v>
      </c>
      <c r="V5453" s="9" t="s">
        <v>9271</v>
      </c>
      <c r="W5453" s="14">
        <v>3</v>
      </c>
    </row>
    <row r="5454" spans="1:23" x14ac:dyDescent="0.25">
      <c r="A5454" s="8">
        <v>6422</v>
      </c>
      <c r="B5454" s="9" t="s">
        <v>20706</v>
      </c>
      <c r="C5454" s="9" t="s">
        <v>22</v>
      </c>
      <c r="D5454" s="9" t="s">
        <v>20707</v>
      </c>
      <c r="E5454" s="9" t="s">
        <v>13062</v>
      </c>
      <c r="F5454" s="9" t="s">
        <v>20708</v>
      </c>
      <c r="G5454" s="12">
        <v>10</v>
      </c>
      <c r="H5454" s="9" t="s">
        <v>3522</v>
      </c>
      <c r="I5454" s="9" t="s">
        <v>3522</v>
      </c>
      <c r="J5454" s="12">
        <v>1</v>
      </c>
      <c r="K5454" s="13">
        <v>43529</v>
      </c>
      <c r="L5454" s="86">
        <f>(Tabla2[[#This Row],[release_year]]-'VARIANZA Y DES. EST'!$L$11)^2</f>
        <v>38.194842005650592</v>
      </c>
      <c r="M5454" s="12">
        <v>2008</v>
      </c>
      <c r="N5454" s="9" t="s">
        <v>35</v>
      </c>
      <c r="O5454" s="9" t="s">
        <v>20621</v>
      </c>
      <c r="P5454" s="12">
        <v>131</v>
      </c>
      <c r="Q5454" s="12">
        <v>131</v>
      </c>
      <c r="R5454" s="12">
        <v>988.1593788166756</v>
      </c>
      <c r="S5454" s="12" t="s">
        <v>28</v>
      </c>
      <c r="T5454" s="9" t="s">
        <v>70</v>
      </c>
      <c r="U5454" s="9" t="s">
        <v>45</v>
      </c>
      <c r="V5454" s="9" t="s">
        <v>70</v>
      </c>
      <c r="W5454" s="14">
        <v>2</v>
      </c>
    </row>
    <row r="5455" spans="1:23" x14ac:dyDescent="0.25">
      <c r="A5455" s="8">
        <v>7361</v>
      </c>
      <c r="B5455" s="9" t="s">
        <v>20709</v>
      </c>
      <c r="C5455" s="9" t="s">
        <v>22</v>
      </c>
      <c r="D5455" s="9" t="s">
        <v>20710</v>
      </c>
      <c r="E5455" s="9" t="s">
        <v>20711</v>
      </c>
      <c r="F5455" s="18" t="s">
        <v>20712</v>
      </c>
      <c r="G5455" s="12">
        <v>8</v>
      </c>
      <c r="H5455" s="9" t="s">
        <v>518</v>
      </c>
      <c r="I5455" s="9" t="s">
        <v>518</v>
      </c>
      <c r="J5455" s="12">
        <v>1</v>
      </c>
      <c r="K5455" s="16">
        <v>43054</v>
      </c>
      <c r="L5455" s="86">
        <f>(Tabla2[[#This Row],[release_year]]-'VARIANZA Y DES. EST'!$L$11)^2</f>
        <v>84.276027426338274</v>
      </c>
      <c r="M5455" s="12">
        <v>2005</v>
      </c>
      <c r="N5455" s="9" t="s">
        <v>35</v>
      </c>
      <c r="O5455" s="9" t="s">
        <v>20621</v>
      </c>
      <c r="P5455" s="12">
        <v>131</v>
      </c>
      <c r="Q5455" s="12">
        <v>131</v>
      </c>
      <c r="R5455" s="12">
        <v>988.1593788166756</v>
      </c>
      <c r="S5455" s="12" t="s">
        <v>28</v>
      </c>
      <c r="T5455" s="9" t="s">
        <v>3319</v>
      </c>
      <c r="U5455" s="9" t="s">
        <v>45</v>
      </c>
      <c r="V5455" s="9" t="s">
        <v>3319</v>
      </c>
      <c r="W5455" s="14">
        <v>3</v>
      </c>
    </row>
    <row r="5456" spans="1:23" x14ac:dyDescent="0.25">
      <c r="A5456" s="8">
        <v>7418</v>
      </c>
      <c r="B5456" s="9" t="s">
        <v>20713</v>
      </c>
      <c r="C5456" s="9" t="s">
        <v>22</v>
      </c>
      <c r="D5456" s="9" t="s">
        <v>20714</v>
      </c>
      <c r="E5456" s="9" t="s">
        <v>20715</v>
      </c>
      <c r="F5456" s="9" t="s">
        <v>20716</v>
      </c>
      <c r="G5456" s="12">
        <v>11</v>
      </c>
      <c r="H5456" s="9" t="s">
        <v>25</v>
      </c>
      <c r="I5456" s="9" t="s">
        <v>1453</v>
      </c>
      <c r="J5456" s="12">
        <v>2</v>
      </c>
      <c r="K5456" s="13">
        <v>43655</v>
      </c>
      <c r="L5456" s="86">
        <f>(Tabla2[[#This Row],[release_year]]-'VARIANZA Y DES. EST'!$L$11)^2</f>
        <v>14.590890603358293</v>
      </c>
      <c r="M5456" s="12">
        <v>2018</v>
      </c>
      <c r="N5456" s="9" t="s">
        <v>99</v>
      </c>
      <c r="O5456" s="9" t="s">
        <v>20621</v>
      </c>
      <c r="P5456" s="12">
        <v>131</v>
      </c>
      <c r="Q5456" s="12">
        <v>131</v>
      </c>
      <c r="R5456" s="12">
        <v>988.1593788166756</v>
      </c>
      <c r="S5456" s="12" t="s">
        <v>28</v>
      </c>
      <c r="T5456" s="9" t="s">
        <v>686</v>
      </c>
      <c r="U5456" s="9" t="s">
        <v>30</v>
      </c>
      <c r="V5456" s="9" t="s">
        <v>686</v>
      </c>
      <c r="W5456" s="14">
        <v>2</v>
      </c>
    </row>
    <row r="5457" spans="1:23" x14ac:dyDescent="0.25">
      <c r="A5457" s="8">
        <v>7524</v>
      </c>
      <c r="B5457" s="9" t="s">
        <v>20717</v>
      </c>
      <c r="C5457" s="9" t="s">
        <v>22</v>
      </c>
      <c r="D5457" s="9" t="s">
        <v>20718</v>
      </c>
      <c r="E5457" s="9" t="s">
        <v>17002</v>
      </c>
      <c r="F5457" s="9" t="s">
        <v>20719</v>
      </c>
      <c r="G5457" s="12">
        <v>10</v>
      </c>
      <c r="H5457" s="9" t="s">
        <v>25</v>
      </c>
      <c r="I5457" s="9" t="s">
        <v>25</v>
      </c>
      <c r="J5457" s="12">
        <v>1</v>
      </c>
      <c r="K5457" s="13">
        <v>44197</v>
      </c>
      <c r="L5457" s="86">
        <f>(Tabla2[[#This Row],[release_year]]-'VARIANZA Y DES. EST'!$L$11)^2</f>
        <v>4.7532614447336705</v>
      </c>
      <c r="M5457" s="12">
        <v>2012</v>
      </c>
      <c r="N5457" s="9" t="s">
        <v>43</v>
      </c>
      <c r="O5457" s="9" t="s">
        <v>20621</v>
      </c>
      <c r="P5457" s="12">
        <v>131</v>
      </c>
      <c r="Q5457" s="12">
        <v>131</v>
      </c>
      <c r="R5457" s="12">
        <v>988.1593788166756</v>
      </c>
      <c r="S5457" s="12" t="s">
        <v>28</v>
      </c>
      <c r="T5457" s="9" t="s">
        <v>144</v>
      </c>
      <c r="U5457" s="9" t="s">
        <v>45</v>
      </c>
      <c r="V5457" s="9" t="s">
        <v>144</v>
      </c>
      <c r="W5457" s="14">
        <v>2</v>
      </c>
    </row>
    <row r="5458" spans="1:23" x14ac:dyDescent="0.25">
      <c r="A5458" s="8">
        <v>7565</v>
      </c>
      <c r="B5458" s="9" t="s">
        <v>20720</v>
      </c>
      <c r="C5458" s="9" t="s">
        <v>22</v>
      </c>
      <c r="D5458" s="9" t="s">
        <v>20721</v>
      </c>
      <c r="E5458" s="9" t="s">
        <v>20722</v>
      </c>
      <c r="F5458" s="9" t="s">
        <v>20723</v>
      </c>
      <c r="G5458" s="12">
        <v>7</v>
      </c>
      <c r="H5458" s="9" t="s">
        <v>25</v>
      </c>
      <c r="I5458" s="9" t="s">
        <v>25</v>
      </c>
      <c r="J5458" s="12">
        <v>1</v>
      </c>
      <c r="K5458" s="13">
        <v>43252</v>
      </c>
      <c r="L5458" s="86">
        <f>(Tabla2[[#This Row],[release_year]]-'VARIANZA Y DES. EST'!$L$11)^2</f>
        <v>103.6364225665675</v>
      </c>
      <c r="M5458" s="12">
        <v>2004</v>
      </c>
      <c r="N5458" s="9" t="s">
        <v>99</v>
      </c>
      <c r="O5458" s="9" t="s">
        <v>20621</v>
      </c>
      <c r="P5458" s="12">
        <v>131</v>
      </c>
      <c r="Q5458" s="12">
        <v>131</v>
      </c>
      <c r="R5458" s="12">
        <v>988.1593788166756</v>
      </c>
      <c r="S5458" s="12" t="s">
        <v>28</v>
      </c>
      <c r="T5458" s="9" t="s">
        <v>853</v>
      </c>
      <c r="U5458" s="9" t="s">
        <v>38</v>
      </c>
      <c r="V5458" s="9" t="s">
        <v>853</v>
      </c>
      <c r="W5458" s="14">
        <v>2</v>
      </c>
    </row>
    <row r="5459" spans="1:23" x14ac:dyDescent="0.25">
      <c r="A5459" s="8">
        <v>7794</v>
      </c>
      <c r="B5459" s="9" t="s">
        <v>20724</v>
      </c>
      <c r="C5459" s="9" t="s">
        <v>22</v>
      </c>
      <c r="D5459" s="9" t="s">
        <v>20725</v>
      </c>
      <c r="E5459" s="9" t="s">
        <v>7864</v>
      </c>
      <c r="F5459" s="9" t="s">
        <v>20726</v>
      </c>
      <c r="G5459" s="12">
        <v>14</v>
      </c>
      <c r="H5459" s="9" t="s">
        <v>25</v>
      </c>
      <c r="I5459" s="9" t="s">
        <v>25</v>
      </c>
      <c r="J5459" s="12">
        <v>1</v>
      </c>
      <c r="K5459" s="13">
        <v>43800</v>
      </c>
      <c r="L5459" s="86">
        <f>(Tabla2[[#This Row],[release_year]]-'VARIANZA Y DES. EST'!$L$11)^2</f>
        <v>330.51958368840133</v>
      </c>
      <c r="M5459" s="12">
        <v>1996</v>
      </c>
      <c r="N5459" s="9" t="s">
        <v>1991</v>
      </c>
      <c r="O5459" s="9" t="s">
        <v>20621</v>
      </c>
      <c r="P5459" s="12">
        <v>131</v>
      </c>
      <c r="Q5459" s="12">
        <v>131</v>
      </c>
      <c r="R5459" s="12">
        <v>988.1593788166756</v>
      </c>
      <c r="S5459" s="12" t="s">
        <v>28</v>
      </c>
      <c r="T5459" s="9" t="s">
        <v>2709</v>
      </c>
      <c r="U5459" s="9" t="s">
        <v>45</v>
      </c>
      <c r="V5459" s="9" t="s">
        <v>2709</v>
      </c>
      <c r="W5459" s="14">
        <v>2</v>
      </c>
    </row>
    <row r="5460" spans="1:23" x14ac:dyDescent="0.25">
      <c r="A5460" s="8">
        <v>8386</v>
      </c>
      <c r="B5460" s="9" t="s">
        <v>20727</v>
      </c>
      <c r="C5460" s="9" t="s">
        <v>22</v>
      </c>
      <c r="D5460" s="9" t="s">
        <v>20728</v>
      </c>
      <c r="E5460" s="9" t="s">
        <v>20729</v>
      </c>
      <c r="F5460" s="18" t="s">
        <v>20730</v>
      </c>
      <c r="G5460" s="12">
        <v>8</v>
      </c>
      <c r="H5460" s="9" t="s">
        <v>25</v>
      </c>
      <c r="I5460" s="9" t="s">
        <v>25</v>
      </c>
      <c r="J5460" s="12">
        <v>1</v>
      </c>
      <c r="K5460" s="13">
        <v>43843</v>
      </c>
      <c r="L5460" s="86">
        <f>(Tabla2[[#This Row],[release_year]]-'VARIANZA Y DES. EST'!$L$11)^2</f>
        <v>3.3116808838167522</v>
      </c>
      <c r="M5460" s="12">
        <v>2016</v>
      </c>
      <c r="N5460" s="9" t="s">
        <v>1991</v>
      </c>
      <c r="O5460" s="9" t="s">
        <v>20621</v>
      </c>
      <c r="P5460" s="12">
        <v>131</v>
      </c>
      <c r="Q5460" s="12">
        <v>131</v>
      </c>
      <c r="R5460" s="12">
        <v>988.1593788166756</v>
      </c>
      <c r="S5460" s="12" t="s">
        <v>28</v>
      </c>
      <c r="T5460" s="9" t="s">
        <v>45</v>
      </c>
      <c r="U5460" s="9" t="s">
        <v>45</v>
      </c>
      <c r="V5460" s="9" t="s">
        <v>45</v>
      </c>
      <c r="W5460" s="14">
        <v>1</v>
      </c>
    </row>
    <row r="5461" spans="1:23" x14ac:dyDescent="0.25">
      <c r="A5461" s="8">
        <v>8581</v>
      </c>
      <c r="B5461" s="9" t="s">
        <v>20731</v>
      </c>
      <c r="C5461" s="9" t="s">
        <v>22</v>
      </c>
      <c r="D5461" s="9" t="s">
        <v>20732</v>
      </c>
      <c r="E5461" s="9" t="s">
        <v>12774</v>
      </c>
      <c r="F5461" s="9" t="s">
        <v>20733</v>
      </c>
      <c r="G5461" s="12">
        <v>18</v>
      </c>
      <c r="H5461" s="9" t="s">
        <v>25</v>
      </c>
      <c r="I5461" s="9" t="s">
        <v>25</v>
      </c>
      <c r="J5461" s="12">
        <v>1</v>
      </c>
      <c r="K5461" s="13">
        <v>43256</v>
      </c>
      <c r="L5461" s="86">
        <f>(Tabla2[[#This Row],[release_year]]-'VARIANZA Y DES. EST'!$L$11)^2</f>
        <v>7.9512857435875226</v>
      </c>
      <c r="M5461" s="12">
        <v>2017</v>
      </c>
      <c r="N5461" s="9" t="s">
        <v>43</v>
      </c>
      <c r="O5461" s="9" t="s">
        <v>20621</v>
      </c>
      <c r="P5461" s="12">
        <v>131</v>
      </c>
      <c r="Q5461" s="12">
        <v>131</v>
      </c>
      <c r="R5461" s="12">
        <v>988.1593788166756</v>
      </c>
      <c r="S5461" s="12" t="s">
        <v>28</v>
      </c>
      <c r="T5461" s="9" t="s">
        <v>6376</v>
      </c>
      <c r="U5461" s="9" t="s">
        <v>38</v>
      </c>
      <c r="V5461" s="9" t="s">
        <v>6376</v>
      </c>
      <c r="W5461" s="14">
        <v>3</v>
      </c>
    </row>
    <row r="5462" spans="1:23" x14ac:dyDescent="0.25">
      <c r="A5462" s="8">
        <v>8799</v>
      </c>
      <c r="B5462" s="9" t="s">
        <v>20734</v>
      </c>
      <c r="C5462" s="9" t="s">
        <v>22</v>
      </c>
      <c r="D5462" s="9" t="s">
        <v>20735</v>
      </c>
      <c r="E5462" s="9" t="s">
        <v>20736</v>
      </c>
      <c r="F5462" s="9" t="s">
        <v>20737</v>
      </c>
      <c r="G5462" s="12">
        <v>10</v>
      </c>
      <c r="H5462" s="9" t="s">
        <v>518</v>
      </c>
      <c r="I5462" s="9" t="s">
        <v>518</v>
      </c>
      <c r="J5462" s="12">
        <v>1</v>
      </c>
      <c r="K5462" s="16">
        <v>43830</v>
      </c>
      <c r="L5462" s="86">
        <f>(Tabla2[[#This Row],[release_year]]-'VARIANZA Y DES. EST'!$L$11)^2</f>
        <v>3.2471164275211517E-2</v>
      </c>
      <c r="M5462" s="12">
        <v>2014</v>
      </c>
      <c r="N5462" s="9" t="s">
        <v>76</v>
      </c>
      <c r="O5462" s="9" t="s">
        <v>20621</v>
      </c>
      <c r="P5462" s="12">
        <v>131</v>
      </c>
      <c r="Q5462" s="12">
        <v>131</v>
      </c>
      <c r="R5462" s="12">
        <v>988.1593788166756</v>
      </c>
      <c r="S5462" s="12" t="s">
        <v>28</v>
      </c>
      <c r="T5462" s="9" t="s">
        <v>2492</v>
      </c>
      <c r="U5462" s="9" t="s">
        <v>95</v>
      </c>
      <c r="V5462" s="9" t="s">
        <v>2492</v>
      </c>
      <c r="W5462" s="14">
        <v>3</v>
      </c>
    </row>
    <row r="5463" spans="1:23" x14ac:dyDescent="0.25">
      <c r="A5463" s="8">
        <v>388</v>
      </c>
      <c r="B5463" s="9" t="s">
        <v>20738</v>
      </c>
      <c r="C5463" s="9" t="s">
        <v>22</v>
      </c>
      <c r="D5463" s="9" t="s">
        <v>20739</v>
      </c>
      <c r="E5463" s="9" t="s">
        <v>19750</v>
      </c>
      <c r="F5463" s="18" t="s">
        <v>20740</v>
      </c>
      <c r="G5463" s="12">
        <v>6</v>
      </c>
      <c r="H5463" s="12"/>
      <c r="I5463" s="9"/>
      <c r="J5463" s="12">
        <v>0</v>
      </c>
      <c r="K5463" s="13">
        <v>44404</v>
      </c>
      <c r="L5463" s="86">
        <f>(Tabla2[[#This Row],[release_year]]-'VARIANZA Y DES. EST'!$L$11)^2</f>
        <v>46.509705182670608</v>
      </c>
      <c r="M5463" s="12">
        <v>2021</v>
      </c>
      <c r="N5463" s="9" t="s">
        <v>35</v>
      </c>
      <c r="O5463" s="9" t="s">
        <v>20741</v>
      </c>
      <c r="P5463" s="12">
        <v>132</v>
      </c>
      <c r="Q5463" s="12">
        <v>132</v>
      </c>
      <c r="R5463" s="12">
        <v>1052.0293837098413</v>
      </c>
      <c r="S5463" s="12" t="s">
        <v>28</v>
      </c>
      <c r="T5463" s="9" t="s">
        <v>2492</v>
      </c>
      <c r="U5463" s="9" t="s">
        <v>95</v>
      </c>
      <c r="V5463" s="9" t="s">
        <v>2492</v>
      </c>
      <c r="W5463" s="14">
        <v>3</v>
      </c>
    </row>
    <row r="5464" spans="1:23" x14ac:dyDescent="0.25">
      <c r="A5464" s="8">
        <v>798</v>
      </c>
      <c r="B5464" s="9" t="s">
        <v>20742</v>
      </c>
      <c r="C5464" s="9" t="s">
        <v>22</v>
      </c>
      <c r="D5464" s="9" t="s">
        <v>20743</v>
      </c>
      <c r="E5464" s="9" t="s">
        <v>20744</v>
      </c>
      <c r="F5464" s="18" t="s">
        <v>20745</v>
      </c>
      <c r="G5464" s="12">
        <v>11</v>
      </c>
      <c r="H5464" s="9" t="s">
        <v>25</v>
      </c>
      <c r="I5464" s="9" t="s">
        <v>25</v>
      </c>
      <c r="J5464" s="12">
        <v>1</v>
      </c>
      <c r="K5464" s="13">
        <v>44349</v>
      </c>
      <c r="L5464" s="86">
        <f>(Tabla2[[#This Row],[release_year]]-'VARIANZA Y DES. EST'!$L$11)^2</f>
        <v>173.71760798725521</v>
      </c>
      <c r="M5464" s="12">
        <v>2001</v>
      </c>
      <c r="N5464" s="9" t="s">
        <v>43</v>
      </c>
      <c r="O5464" s="9" t="s">
        <v>20741</v>
      </c>
      <c r="P5464" s="12">
        <v>132</v>
      </c>
      <c r="Q5464" s="12">
        <v>132</v>
      </c>
      <c r="R5464" s="12">
        <v>1052.0293837098413</v>
      </c>
      <c r="S5464" s="12" t="s">
        <v>28</v>
      </c>
      <c r="T5464" s="9" t="s">
        <v>45</v>
      </c>
      <c r="U5464" s="9" t="s">
        <v>45</v>
      </c>
      <c r="V5464" s="9" t="s">
        <v>45</v>
      </c>
      <c r="W5464" s="14">
        <v>1</v>
      </c>
    </row>
    <row r="5465" spans="1:23" x14ac:dyDescent="0.25">
      <c r="A5465" s="8">
        <v>1014</v>
      </c>
      <c r="B5465" s="9" t="s">
        <v>20746</v>
      </c>
      <c r="C5465" s="9" t="s">
        <v>22</v>
      </c>
      <c r="D5465" s="9" t="s">
        <v>20747</v>
      </c>
      <c r="E5465" s="9" t="s">
        <v>20748</v>
      </c>
      <c r="F5465" s="9" t="s">
        <v>20749</v>
      </c>
      <c r="G5465" s="12">
        <v>11</v>
      </c>
      <c r="H5465" s="9" t="s">
        <v>231</v>
      </c>
      <c r="I5465" s="9" t="s">
        <v>20750</v>
      </c>
      <c r="J5465" s="12">
        <v>4</v>
      </c>
      <c r="K5465" s="13">
        <v>44305</v>
      </c>
      <c r="L5465" s="86">
        <f>(Tabla2[[#This Row],[release_year]]-'VARIANZA Y DES. EST'!$L$11)^2</f>
        <v>3.3116808838167522</v>
      </c>
      <c r="M5465" s="12">
        <v>2016</v>
      </c>
      <c r="N5465" s="9" t="s">
        <v>1991</v>
      </c>
      <c r="O5465" s="9" t="s">
        <v>20741</v>
      </c>
      <c r="P5465" s="12">
        <v>132</v>
      </c>
      <c r="Q5465" s="12">
        <v>132</v>
      </c>
      <c r="R5465" s="12">
        <v>1052.0293837098413</v>
      </c>
      <c r="S5465" s="12" t="s">
        <v>28</v>
      </c>
      <c r="T5465" s="9" t="s">
        <v>3969</v>
      </c>
      <c r="U5465" s="9" t="s">
        <v>3969</v>
      </c>
      <c r="V5465" s="9" t="s">
        <v>3969</v>
      </c>
      <c r="W5465" s="14">
        <v>1</v>
      </c>
    </row>
    <row r="5466" spans="1:23" x14ac:dyDescent="0.25">
      <c r="A5466" s="8">
        <v>1086</v>
      </c>
      <c r="B5466" s="9" t="s">
        <v>20751</v>
      </c>
      <c r="C5466" s="9" t="s">
        <v>22</v>
      </c>
      <c r="D5466" s="9" t="s">
        <v>20752</v>
      </c>
      <c r="E5466" s="9" t="s">
        <v>19886</v>
      </c>
      <c r="F5466" s="9" t="s">
        <v>20753</v>
      </c>
      <c r="G5466" s="12">
        <v>5</v>
      </c>
      <c r="H5466" s="9" t="s">
        <v>1349</v>
      </c>
      <c r="I5466" s="9" t="s">
        <v>1349</v>
      </c>
      <c r="J5466" s="12">
        <v>1</v>
      </c>
      <c r="K5466" s="13">
        <v>44295</v>
      </c>
      <c r="L5466" s="86">
        <f>(Tabla2[[#This Row],[release_year]]-'VARIANZA Y DES. EST'!$L$11)^2</f>
        <v>46.509705182670608</v>
      </c>
      <c r="M5466" s="12">
        <v>2021</v>
      </c>
      <c r="N5466" s="9" t="s">
        <v>76</v>
      </c>
      <c r="O5466" s="9" t="s">
        <v>20741</v>
      </c>
      <c r="P5466" s="12">
        <v>132</v>
      </c>
      <c r="Q5466" s="12">
        <v>132</v>
      </c>
      <c r="R5466" s="12">
        <v>1052.0293837098413</v>
      </c>
      <c r="S5466" s="12" t="s">
        <v>28</v>
      </c>
      <c r="T5466" s="9" t="s">
        <v>70</v>
      </c>
      <c r="U5466" s="9" t="s">
        <v>45</v>
      </c>
      <c r="V5466" s="9" t="s">
        <v>70</v>
      </c>
      <c r="W5466" s="14">
        <v>2</v>
      </c>
    </row>
    <row r="5467" spans="1:23" x14ac:dyDescent="0.25">
      <c r="A5467" s="8">
        <v>1538</v>
      </c>
      <c r="B5467" s="9" t="s">
        <v>20754</v>
      </c>
      <c r="C5467" s="9" t="s">
        <v>22</v>
      </c>
      <c r="D5467" s="9" t="s">
        <v>20755</v>
      </c>
      <c r="E5467" s="9" t="s">
        <v>20756</v>
      </c>
      <c r="F5467" s="9" t="s">
        <v>20757</v>
      </c>
      <c r="G5467" s="12">
        <v>17</v>
      </c>
      <c r="H5467" s="9" t="s">
        <v>25</v>
      </c>
      <c r="I5467" s="9" t="s">
        <v>25</v>
      </c>
      <c r="J5467" s="12">
        <v>1</v>
      </c>
      <c r="K5467" s="16">
        <v>44181</v>
      </c>
      <c r="L5467" s="86">
        <f>(Tabla2[[#This Row],[release_year]]-'VARIANZA Y DES. EST'!$L$11)^2</f>
        <v>1.3928663045044412</v>
      </c>
      <c r="M5467" s="12">
        <v>2013</v>
      </c>
      <c r="N5467" s="9" t="s">
        <v>43</v>
      </c>
      <c r="O5467" s="9" t="s">
        <v>20741</v>
      </c>
      <c r="P5467" s="12">
        <v>132</v>
      </c>
      <c r="Q5467" s="12">
        <v>132</v>
      </c>
      <c r="R5467" s="12">
        <v>1052.0293837098413</v>
      </c>
      <c r="S5467" s="12" t="s">
        <v>28</v>
      </c>
      <c r="T5467" s="9" t="s">
        <v>45</v>
      </c>
      <c r="U5467" s="9" t="s">
        <v>45</v>
      </c>
      <c r="V5467" s="9" t="s">
        <v>45</v>
      </c>
      <c r="W5467" s="14">
        <v>1</v>
      </c>
    </row>
    <row r="5468" spans="1:23" x14ac:dyDescent="0.25">
      <c r="A5468" s="8">
        <v>1561</v>
      </c>
      <c r="B5468" s="9" t="s">
        <v>20758</v>
      </c>
      <c r="C5468" s="9" t="s">
        <v>22</v>
      </c>
      <c r="D5468" s="9" t="s">
        <v>20759</v>
      </c>
      <c r="E5468" s="18" t="s">
        <v>20760</v>
      </c>
      <c r="F5468" s="9" t="s">
        <v>20761</v>
      </c>
      <c r="G5468" s="12">
        <v>15</v>
      </c>
      <c r="H5468" s="9" t="s">
        <v>25</v>
      </c>
      <c r="I5468" s="9" t="s">
        <v>25</v>
      </c>
      <c r="J5468" s="12">
        <v>1</v>
      </c>
      <c r="K5468" s="16">
        <v>44176</v>
      </c>
      <c r="L5468" s="86">
        <f>(Tabla2[[#This Row],[release_year]]-'VARIANZA Y DES. EST'!$L$11)^2</f>
        <v>33.870100322899837</v>
      </c>
      <c r="M5468" s="12">
        <v>2020</v>
      </c>
      <c r="N5468" s="9" t="s">
        <v>43</v>
      </c>
      <c r="O5468" s="9" t="s">
        <v>20741</v>
      </c>
      <c r="P5468" s="12">
        <v>132</v>
      </c>
      <c r="Q5468" s="12">
        <v>132</v>
      </c>
      <c r="R5468" s="12">
        <v>1052.0293837098413</v>
      </c>
      <c r="S5468" s="12" t="s">
        <v>28</v>
      </c>
      <c r="T5468" s="9" t="s">
        <v>20762</v>
      </c>
      <c r="U5468" s="9" t="s">
        <v>95</v>
      </c>
      <c r="V5468" s="9" t="s">
        <v>20762</v>
      </c>
      <c r="W5468" s="14">
        <v>3</v>
      </c>
    </row>
    <row r="5469" spans="1:23" x14ac:dyDescent="0.25">
      <c r="A5469" s="8">
        <v>2414</v>
      </c>
      <c r="B5469" s="9" t="s">
        <v>20763</v>
      </c>
      <c r="C5469" s="9" t="s">
        <v>22</v>
      </c>
      <c r="D5469" s="9" t="s">
        <v>20764</v>
      </c>
      <c r="E5469" s="18" t="s">
        <v>20765</v>
      </c>
      <c r="F5469" s="9" t="s">
        <v>20766</v>
      </c>
      <c r="G5469" s="12">
        <v>8</v>
      </c>
      <c r="H5469" s="9" t="s">
        <v>518</v>
      </c>
      <c r="I5469" s="9" t="s">
        <v>518</v>
      </c>
      <c r="J5469" s="12">
        <v>1</v>
      </c>
      <c r="K5469" s="13">
        <v>43989</v>
      </c>
      <c r="L5469" s="86">
        <f>(Tabla2[[#This Row],[release_year]]-'VARIANZA Y DES. EST'!$L$11)^2</f>
        <v>33.870100322899837</v>
      </c>
      <c r="M5469" s="12">
        <v>2020</v>
      </c>
      <c r="N5469" s="9" t="s">
        <v>35</v>
      </c>
      <c r="O5469" s="9" t="s">
        <v>20741</v>
      </c>
      <c r="P5469" s="12">
        <v>132</v>
      </c>
      <c r="Q5469" s="12">
        <v>132</v>
      </c>
      <c r="R5469" s="12">
        <v>1052.0293837098413</v>
      </c>
      <c r="S5469" s="12" t="s">
        <v>28</v>
      </c>
      <c r="T5469" s="9" t="s">
        <v>2372</v>
      </c>
      <c r="U5469" s="9" t="s">
        <v>239</v>
      </c>
      <c r="V5469" s="9" t="s">
        <v>2372</v>
      </c>
      <c r="W5469" s="14">
        <v>2</v>
      </c>
    </row>
    <row r="5470" spans="1:23" x14ac:dyDescent="0.25">
      <c r="A5470" s="8">
        <v>2611</v>
      </c>
      <c r="B5470" s="9" t="s">
        <v>20767</v>
      </c>
      <c r="C5470" s="9" t="s">
        <v>22</v>
      </c>
      <c r="D5470" s="9" t="s">
        <v>20768</v>
      </c>
      <c r="E5470" s="9" t="s">
        <v>20769</v>
      </c>
      <c r="F5470" s="9" t="s">
        <v>20770</v>
      </c>
      <c r="G5470" s="12">
        <v>6</v>
      </c>
      <c r="H5470" s="9" t="s">
        <v>518</v>
      </c>
      <c r="I5470" s="9" t="s">
        <v>518</v>
      </c>
      <c r="J5470" s="12">
        <v>1</v>
      </c>
      <c r="K5470" s="13">
        <v>43950</v>
      </c>
      <c r="L5470" s="86">
        <f>(Tabla2[[#This Row],[release_year]]-'VARIANZA Y DES. EST'!$L$11)^2</f>
        <v>23.230495463129063</v>
      </c>
      <c r="M5470" s="12">
        <v>2019</v>
      </c>
      <c r="N5470" s="9" t="s">
        <v>35</v>
      </c>
      <c r="O5470" s="9" t="s">
        <v>20741</v>
      </c>
      <c r="P5470" s="12">
        <v>132</v>
      </c>
      <c r="Q5470" s="12">
        <v>132</v>
      </c>
      <c r="R5470" s="12">
        <v>1052.0293837098413</v>
      </c>
      <c r="S5470" s="12" t="s">
        <v>28</v>
      </c>
      <c r="T5470" s="9" t="s">
        <v>600</v>
      </c>
      <c r="U5470" s="9" t="s">
        <v>38</v>
      </c>
      <c r="V5470" s="9" t="s">
        <v>600</v>
      </c>
      <c r="W5470" s="14">
        <v>3</v>
      </c>
    </row>
    <row r="5471" spans="1:23" x14ac:dyDescent="0.25">
      <c r="A5471" s="8">
        <v>2631</v>
      </c>
      <c r="B5471" s="9" t="s">
        <v>20771</v>
      </c>
      <c r="C5471" s="9" t="s">
        <v>22</v>
      </c>
      <c r="D5471" s="9" t="s">
        <v>20772</v>
      </c>
      <c r="E5471" s="9" t="s">
        <v>13469</v>
      </c>
      <c r="F5471" s="18" t="s">
        <v>20773</v>
      </c>
      <c r="G5471" s="12">
        <v>4</v>
      </c>
      <c r="H5471" s="9" t="s">
        <v>116</v>
      </c>
      <c r="I5471" s="9" t="s">
        <v>116</v>
      </c>
      <c r="J5471" s="12">
        <v>1</v>
      </c>
      <c r="K5471" s="13">
        <v>43946</v>
      </c>
      <c r="L5471" s="86">
        <f>(Tabla2[[#This Row],[release_year]]-'VARIANZA Y DES. EST'!$L$11)^2</f>
        <v>17.47405172519213</v>
      </c>
      <c r="M5471" s="12">
        <v>2010</v>
      </c>
      <c r="N5471" s="9" t="s">
        <v>76</v>
      </c>
      <c r="O5471" s="9" t="s">
        <v>20741</v>
      </c>
      <c r="P5471" s="12">
        <v>132</v>
      </c>
      <c r="Q5471" s="12">
        <v>132</v>
      </c>
      <c r="R5471" s="12">
        <v>1052.0293837098413</v>
      </c>
      <c r="S5471" s="12" t="s">
        <v>28</v>
      </c>
      <c r="T5471" s="9" t="s">
        <v>2492</v>
      </c>
      <c r="U5471" s="9" t="s">
        <v>95</v>
      </c>
      <c r="V5471" s="9" t="s">
        <v>2492</v>
      </c>
      <c r="W5471" s="14">
        <v>3</v>
      </c>
    </row>
    <row r="5472" spans="1:23" x14ac:dyDescent="0.25">
      <c r="A5472" s="8">
        <v>2824</v>
      </c>
      <c r="B5472" s="9" t="s">
        <v>20774</v>
      </c>
      <c r="C5472" s="9" t="s">
        <v>22</v>
      </c>
      <c r="D5472" s="9" t="s">
        <v>20775</v>
      </c>
      <c r="E5472" s="9" t="s">
        <v>20776</v>
      </c>
      <c r="F5472" s="9" t="s">
        <v>20777</v>
      </c>
      <c r="G5472" s="12">
        <v>6</v>
      </c>
      <c r="H5472" s="9" t="s">
        <v>7034</v>
      </c>
      <c r="I5472" s="9" t="s">
        <v>7034</v>
      </c>
      <c r="J5472" s="12">
        <v>1</v>
      </c>
      <c r="K5472" s="13">
        <v>43903</v>
      </c>
      <c r="L5472" s="86">
        <f>(Tabla2[[#This Row],[release_year]]-'VARIANZA Y DES. EST'!$L$11)^2</f>
        <v>23.230495463129063</v>
      </c>
      <c r="M5472" s="12">
        <v>2019</v>
      </c>
      <c r="N5472" s="9" t="s">
        <v>35</v>
      </c>
      <c r="O5472" s="9" t="s">
        <v>20741</v>
      </c>
      <c r="P5472" s="12">
        <v>132</v>
      </c>
      <c r="Q5472" s="12">
        <v>132</v>
      </c>
      <c r="R5472" s="12">
        <v>1052.0293837098413</v>
      </c>
      <c r="S5472" s="12" t="s">
        <v>28</v>
      </c>
      <c r="T5472" s="9" t="s">
        <v>70</v>
      </c>
      <c r="U5472" s="9" t="s">
        <v>45</v>
      </c>
      <c r="V5472" s="9" t="s">
        <v>70</v>
      </c>
      <c r="W5472" s="14">
        <v>2</v>
      </c>
    </row>
    <row r="5473" spans="1:23" x14ac:dyDescent="0.25">
      <c r="A5473" s="8">
        <v>3007</v>
      </c>
      <c r="B5473" s="9" t="s">
        <v>20778</v>
      </c>
      <c r="C5473" s="9" t="s">
        <v>22</v>
      </c>
      <c r="D5473" s="9" t="s">
        <v>20779</v>
      </c>
      <c r="E5473" s="9" t="s">
        <v>20780</v>
      </c>
      <c r="F5473" s="9" t="s">
        <v>20781</v>
      </c>
      <c r="G5473" s="12">
        <v>8</v>
      </c>
      <c r="H5473" s="9" t="s">
        <v>518</v>
      </c>
      <c r="I5473" s="9" t="s">
        <v>518</v>
      </c>
      <c r="J5473" s="12">
        <v>1</v>
      </c>
      <c r="K5473" s="13">
        <v>43850</v>
      </c>
      <c r="L5473" s="86">
        <f>(Tabla2[[#This Row],[release_year]]-'VARIANZA Y DES. EST'!$L$11)^2</f>
        <v>23.230495463129063</v>
      </c>
      <c r="M5473" s="12">
        <v>2019</v>
      </c>
      <c r="N5473" s="9" t="s">
        <v>35</v>
      </c>
      <c r="O5473" s="9" t="s">
        <v>20741</v>
      </c>
      <c r="P5473" s="12">
        <v>132</v>
      </c>
      <c r="Q5473" s="12">
        <v>132</v>
      </c>
      <c r="R5473" s="12">
        <v>1052.0293837098413</v>
      </c>
      <c r="S5473" s="12" t="s">
        <v>28</v>
      </c>
      <c r="T5473" s="9" t="s">
        <v>2492</v>
      </c>
      <c r="U5473" s="9" t="s">
        <v>95</v>
      </c>
      <c r="V5473" s="9" t="s">
        <v>2492</v>
      </c>
      <c r="W5473" s="14">
        <v>3</v>
      </c>
    </row>
    <row r="5474" spans="1:23" x14ac:dyDescent="0.25">
      <c r="A5474" s="8">
        <v>3019</v>
      </c>
      <c r="B5474" s="9" t="s">
        <v>20782</v>
      </c>
      <c r="C5474" s="9" t="s">
        <v>22</v>
      </c>
      <c r="D5474" s="9" t="s">
        <v>20783</v>
      </c>
      <c r="E5474" s="9" t="s">
        <v>20784</v>
      </c>
      <c r="F5474" s="9" t="s">
        <v>20785</v>
      </c>
      <c r="G5474" s="12">
        <v>10</v>
      </c>
      <c r="H5474" s="9" t="s">
        <v>126</v>
      </c>
      <c r="I5474" s="9" t="s">
        <v>10725</v>
      </c>
      <c r="J5474" s="12">
        <v>3</v>
      </c>
      <c r="K5474" s="13">
        <v>43846</v>
      </c>
      <c r="L5474" s="86">
        <f>(Tabla2[[#This Row],[release_year]]-'VARIANZA Y DES. EST'!$L$11)^2</f>
        <v>0.67207602404598188</v>
      </c>
      <c r="M5474" s="12">
        <v>2015</v>
      </c>
      <c r="N5474" s="9" t="s">
        <v>1991</v>
      </c>
      <c r="O5474" s="9" t="s">
        <v>20741</v>
      </c>
      <c r="P5474" s="12">
        <v>132</v>
      </c>
      <c r="Q5474" s="12">
        <v>132</v>
      </c>
      <c r="R5474" s="12">
        <v>1052.0293837098413</v>
      </c>
      <c r="S5474" s="12" t="s">
        <v>28</v>
      </c>
      <c r="T5474" s="9" t="s">
        <v>460</v>
      </c>
      <c r="U5474" s="9" t="s">
        <v>45</v>
      </c>
      <c r="V5474" s="9" t="s">
        <v>460</v>
      </c>
      <c r="W5474" s="14">
        <v>3</v>
      </c>
    </row>
    <row r="5475" spans="1:23" x14ac:dyDescent="0.25">
      <c r="A5475" s="8">
        <v>3030</v>
      </c>
      <c r="B5475" s="9" t="s">
        <v>20786</v>
      </c>
      <c r="C5475" s="9" t="s">
        <v>22</v>
      </c>
      <c r="D5475" s="9" t="s">
        <v>20787</v>
      </c>
      <c r="E5475" s="9" t="s">
        <v>9311</v>
      </c>
      <c r="F5475" s="18" t="s">
        <v>20788</v>
      </c>
      <c r="G5475" s="12">
        <v>10</v>
      </c>
      <c r="H5475" s="9" t="s">
        <v>613</v>
      </c>
      <c r="I5475" s="9" t="s">
        <v>613</v>
      </c>
      <c r="J5475" s="12">
        <v>1</v>
      </c>
      <c r="K5475" s="13">
        <v>43844</v>
      </c>
      <c r="L5475" s="86">
        <f>(Tabla2[[#This Row],[release_year]]-'VARIANZA Y DES. EST'!$L$11)^2</f>
        <v>23.230495463129063</v>
      </c>
      <c r="M5475" s="12">
        <v>2019</v>
      </c>
      <c r="N5475" s="9" t="s">
        <v>76</v>
      </c>
      <c r="O5475" s="9" t="s">
        <v>20741</v>
      </c>
      <c r="P5475" s="12">
        <v>132</v>
      </c>
      <c r="Q5475" s="12">
        <v>132</v>
      </c>
      <c r="R5475" s="12">
        <v>1052.0293837098413</v>
      </c>
      <c r="S5475" s="12" t="s">
        <v>28</v>
      </c>
      <c r="T5475" s="9" t="s">
        <v>2930</v>
      </c>
      <c r="U5475" s="9" t="s">
        <v>38</v>
      </c>
      <c r="V5475" s="9" t="s">
        <v>2930</v>
      </c>
      <c r="W5475" s="14">
        <v>3</v>
      </c>
    </row>
    <row r="5476" spans="1:23" x14ac:dyDescent="0.25">
      <c r="A5476" s="8">
        <v>3967</v>
      </c>
      <c r="B5476" s="9" t="s">
        <v>20789</v>
      </c>
      <c r="C5476" s="9" t="s">
        <v>22</v>
      </c>
      <c r="D5476" s="9" t="s">
        <v>20790</v>
      </c>
      <c r="E5476" s="9" t="s">
        <v>17752</v>
      </c>
      <c r="F5476" s="9" t="s">
        <v>20791</v>
      </c>
      <c r="G5476" s="12">
        <v>8</v>
      </c>
      <c r="H5476" s="9" t="s">
        <v>25</v>
      </c>
      <c r="I5476" s="9" t="s">
        <v>25</v>
      </c>
      <c r="J5476" s="12">
        <v>1</v>
      </c>
      <c r="K5476" s="13">
        <v>43553</v>
      </c>
      <c r="L5476" s="86">
        <f>(Tabla2[[#This Row],[release_year]]-'VARIANZA Y DES. EST'!$L$11)^2</f>
        <v>23.230495463129063</v>
      </c>
      <c r="M5476" s="12">
        <v>2019</v>
      </c>
      <c r="N5476" s="9" t="s">
        <v>1991</v>
      </c>
      <c r="O5476" s="9" t="s">
        <v>20741</v>
      </c>
      <c r="P5476" s="12">
        <v>132</v>
      </c>
      <c r="Q5476" s="12">
        <v>132</v>
      </c>
      <c r="R5476" s="12">
        <v>1052.0293837098413</v>
      </c>
      <c r="S5476" s="12" t="s">
        <v>28</v>
      </c>
      <c r="T5476" s="9" t="s">
        <v>45</v>
      </c>
      <c r="U5476" s="9" t="s">
        <v>45</v>
      </c>
      <c r="V5476" s="9" t="s">
        <v>45</v>
      </c>
      <c r="W5476" s="14">
        <v>1</v>
      </c>
    </row>
    <row r="5477" spans="1:23" x14ac:dyDescent="0.25">
      <c r="A5477" s="8">
        <v>4019</v>
      </c>
      <c r="B5477" s="9" t="s">
        <v>20792</v>
      </c>
      <c r="C5477" s="9" t="s">
        <v>22</v>
      </c>
      <c r="D5477" s="9" t="s">
        <v>20793</v>
      </c>
      <c r="E5477" s="9" t="s">
        <v>20269</v>
      </c>
      <c r="F5477" s="9" t="s">
        <v>20794</v>
      </c>
      <c r="G5477" s="12">
        <v>9</v>
      </c>
      <c r="H5477" s="9" t="s">
        <v>3522</v>
      </c>
      <c r="I5477" s="9" t="s">
        <v>3522</v>
      </c>
      <c r="J5477" s="12">
        <v>1</v>
      </c>
      <c r="K5477" s="13">
        <v>43538</v>
      </c>
      <c r="L5477" s="86">
        <f>(Tabla2[[#This Row],[release_year]]-'VARIANZA Y DES. EST'!$L$11)^2</f>
        <v>3.3116808838167522</v>
      </c>
      <c r="M5477" s="12">
        <v>2016</v>
      </c>
      <c r="N5477" s="9" t="s">
        <v>35</v>
      </c>
      <c r="O5477" s="9" t="s">
        <v>20741</v>
      </c>
      <c r="P5477" s="12">
        <v>132</v>
      </c>
      <c r="Q5477" s="12">
        <v>132</v>
      </c>
      <c r="R5477" s="12">
        <v>1052.0293837098413</v>
      </c>
      <c r="S5477" s="12" t="s">
        <v>28</v>
      </c>
      <c r="T5477" s="9" t="s">
        <v>3319</v>
      </c>
      <c r="U5477" s="9" t="s">
        <v>45</v>
      </c>
      <c r="V5477" s="9" t="s">
        <v>3319</v>
      </c>
      <c r="W5477" s="14">
        <v>3</v>
      </c>
    </row>
    <row r="5478" spans="1:23" x14ac:dyDescent="0.25">
      <c r="A5478" s="8">
        <v>4079</v>
      </c>
      <c r="B5478" s="9" t="s">
        <v>20795</v>
      </c>
      <c r="C5478" s="9" t="s">
        <v>22</v>
      </c>
      <c r="D5478" s="9" t="s">
        <v>20796</v>
      </c>
      <c r="E5478" s="9" t="s">
        <v>20269</v>
      </c>
      <c r="F5478" s="9" t="s">
        <v>20797</v>
      </c>
      <c r="G5478" s="12">
        <v>6</v>
      </c>
      <c r="H5478" s="9" t="s">
        <v>3522</v>
      </c>
      <c r="I5478" s="9" t="s">
        <v>3522</v>
      </c>
      <c r="J5478" s="12">
        <v>1</v>
      </c>
      <c r="K5478" s="13">
        <v>43523</v>
      </c>
      <c r="L5478" s="86">
        <f>(Tabla2[[#This Row],[release_year]]-'VARIANZA Y DES. EST'!$L$11)^2</f>
        <v>4.7532614447336705</v>
      </c>
      <c r="M5478" s="12">
        <v>2012</v>
      </c>
      <c r="N5478" s="9" t="s">
        <v>76</v>
      </c>
      <c r="O5478" s="9" t="s">
        <v>20741</v>
      </c>
      <c r="P5478" s="12">
        <v>132</v>
      </c>
      <c r="Q5478" s="12">
        <v>132</v>
      </c>
      <c r="R5478" s="12">
        <v>1052.0293837098413</v>
      </c>
      <c r="S5478" s="12" t="s">
        <v>28</v>
      </c>
      <c r="T5478" s="9" t="s">
        <v>3319</v>
      </c>
      <c r="U5478" s="9" t="s">
        <v>45</v>
      </c>
      <c r="V5478" s="9" t="s">
        <v>3319</v>
      </c>
      <c r="W5478" s="14">
        <v>3</v>
      </c>
    </row>
    <row r="5479" spans="1:23" x14ac:dyDescent="0.25">
      <c r="A5479" s="8">
        <v>4107</v>
      </c>
      <c r="B5479" s="9" t="s">
        <v>20798</v>
      </c>
      <c r="C5479" s="9" t="s">
        <v>22</v>
      </c>
      <c r="D5479" s="9" t="s">
        <v>20799</v>
      </c>
      <c r="E5479" s="9" t="s">
        <v>20800</v>
      </c>
      <c r="F5479" s="9" t="s">
        <v>20801</v>
      </c>
      <c r="G5479" s="12">
        <v>5</v>
      </c>
      <c r="H5479" s="9" t="s">
        <v>518</v>
      </c>
      <c r="I5479" s="9" t="s">
        <v>518</v>
      </c>
      <c r="J5479" s="12">
        <v>1</v>
      </c>
      <c r="K5479" s="13">
        <v>43511</v>
      </c>
      <c r="L5479" s="86">
        <f>(Tabla2[[#This Row],[release_year]]-'VARIANZA Y DES. EST'!$L$11)^2</f>
        <v>14.590890603358293</v>
      </c>
      <c r="M5479" s="12">
        <v>2018</v>
      </c>
      <c r="N5479" s="9" t="s">
        <v>35</v>
      </c>
      <c r="O5479" s="9" t="s">
        <v>20741</v>
      </c>
      <c r="P5479" s="12">
        <v>132</v>
      </c>
      <c r="Q5479" s="12">
        <v>132</v>
      </c>
      <c r="R5479" s="12">
        <v>1052.0293837098413</v>
      </c>
      <c r="S5479" s="12" t="s">
        <v>28</v>
      </c>
      <c r="T5479" s="9" t="s">
        <v>3319</v>
      </c>
      <c r="U5479" s="9" t="s">
        <v>45</v>
      </c>
      <c r="V5479" s="9" t="s">
        <v>3319</v>
      </c>
      <c r="W5479" s="14">
        <v>3</v>
      </c>
    </row>
    <row r="5480" spans="1:23" x14ac:dyDescent="0.25">
      <c r="A5480" s="8">
        <v>4449</v>
      </c>
      <c r="B5480" s="9" t="s">
        <v>20802</v>
      </c>
      <c r="C5480" s="9" t="s">
        <v>22</v>
      </c>
      <c r="D5480" s="9" t="s">
        <v>20803</v>
      </c>
      <c r="E5480" s="9" t="s">
        <v>20804</v>
      </c>
      <c r="F5480" s="9" t="s">
        <v>20805</v>
      </c>
      <c r="G5480" s="12">
        <v>8</v>
      </c>
      <c r="H5480" s="9" t="s">
        <v>518</v>
      </c>
      <c r="I5480" s="9" t="s">
        <v>518</v>
      </c>
      <c r="J5480" s="12">
        <v>1</v>
      </c>
      <c r="K5480" s="13">
        <v>43405</v>
      </c>
      <c r="L5480" s="86">
        <f>(Tabla2[[#This Row],[release_year]]-'VARIANZA Y DES. EST'!$L$11)^2</f>
        <v>0.67207602404598188</v>
      </c>
      <c r="M5480" s="12">
        <v>2015</v>
      </c>
      <c r="N5480" s="9" t="s">
        <v>35</v>
      </c>
      <c r="O5480" s="9" t="s">
        <v>20741</v>
      </c>
      <c r="P5480" s="12">
        <v>132</v>
      </c>
      <c r="Q5480" s="12">
        <v>132</v>
      </c>
      <c r="R5480" s="12">
        <v>1052.0293837098413</v>
      </c>
      <c r="S5480" s="12" t="s">
        <v>28</v>
      </c>
      <c r="T5480" s="9" t="s">
        <v>2492</v>
      </c>
      <c r="U5480" s="9" t="s">
        <v>95</v>
      </c>
      <c r="V5480" s="9" t="s">
        <v>2492</v>
      </c>
      <c r="W5480" s="14">
        <v>3</v>
      </c>
    </row>
    <row r="5481" spans="1:23" x14ac:dyDescent="0.25">
      <c r="A5481" s="8">
        <v>4608</v>
      </c>
      <c r="B5481" s="9" t="s">
        <v>20806</v>
      </c>
      <c r="C5481" s="9" t="s">
        <v>22</v>
      </c>
      <c r="D5481" s="9" t="s">
        <v>20807</v>
      </c>
      <c r="E5481" s="18" t="s">
        <v>20808</v>
      </c>
      <c r="F5481" s="9" t="s">
        <v>20809</v>
      </c>
      <c r="G5481" s="12">
        <v>8</v>
      </c>
      <c r="H5481" s="9" t="s">
        <v>518</v>
      </c>
      <c r="I5481" s="9" t="s">
        <v>518</v>
      </c>
      <c r="J5481" s="12">
        <v>1</v>
      </c>
      <c r="K5481" s="13">
        <v>43374</v>
      </c>
      <c r="L5481" s="86">
        <f>(Tabla2[[#This Row],[release_year]]-'VARIANZA Y DES. EST'!$L$11)^2</f>
        <v>1.3928663045044412</v>
      </c>
      <c r="M5481" s="12">
        <v>2013</v>
      </c>
      <c r="N5481" s="9" t="s">
        <v>82</v>
      </c>
      <c r="O5481" s="9" t="s">
        <v>20741</v>
      </c>
      <c r="P5481" s="12">
        <v>132</v>
      </c>
      <c r="Q5481" s="12">
        <v>132</v>
      </c>
      <c r="R5481" s="12">
        <v>1052.0293837098413</v>
      </c>
      <c r="S5481" s="12" t="s">
        <v>28</v>
      </c>
      <c r="T5481" s="9" t="s">
        <v>4849</v>
      </c>
      <c r="U5481" s="9" t="s">
        <v>95</v>
      </c>
      <c r="V5481" s="9" t="s">
        <v>4849</v>
      </c>
      <c r="W5481" s="14">
        <v>3</v>
      </c>
    </row>
    <row r="5482" spans="1:23" x14ac:dyDescent="0.25">
      <c r="A5482" s="8">
        <v>4613</v>
      </c>
      <c r="B5482" s="9" t="s">
        <v>20810</v>
      </c>
      <c r="C5482" s="9" t="s">
        <v>22</v>
      </c>
      <c r="D5482" s="9" t="s">
        <v>20811</v>
      </c>
      <c r="E5482" s="9" t="s">
        <v>20812</v>
      </c>
      <c r="F5482" s="9" t="s">
        <v>20813</v>
      </c>
      <c r="G5482" s="12">
        <v>10</v>
      </c>
      <c r="H5482" s="9" t="s">
        <v>518</v>
      </c>
      <c r="I5482" s="9" t="s">
        <v>518</v>
      </c>
      <c r="J5482" s="12">
        <v>1</v>
      </c>
      <c r="K5482" s="13">
        <v>43374</v>
      </c>
      <c r="L5482" s="86">
        <f>(Tabla2[[#This Row],[release_year]]-'VARIANZA Y DES. EST'!$L$11)^2</f>
        <v>26.834446865421359</v>
      </c>
      <c r="M5482" s="12">
        <v>2009</v>
      </c>
      <c r="N5482" s="9" t="s">
        <v>35</v>
      </c>
      <c r="O5482" s="9" t="s">
        <v>20741</v>
      </c>
      <c r="P5482" s="12">
        <v>132</v>
      </c>
      <c r="Q5482" s="12">
        <v>132</v>
      </c>
      <c r="R5482" s="12">
        <v>1052.0293837098413</v>
      </c>
      <c r="S5482" s="12" t="s">
        <v>28</v>
      </c>
      <c r="T5482" s="9" t="s">
        <v>3625</v>
      </c>
      <c r="U5482" s="9" t="s">
        <v>95</v>
      </c>
      <c r="V5482" s="9" t="s">
        <v>3625</v>
      </c>
      <c r="W5482" s="14">
        <v>3</v>
      </c>
    </row>
    <row r="5483" spans="1:23" x14ac:dyDescent="0.25">
      <c r="A5483" s="8">
        <v>4949</v>
      </c>
      <c r="B5483" s="9" t="s">
        <v>20814</v>
      </c>
      <c r="C5483" s="9" t="s">
        <v>22</v>
      </c>
      <c r="D5483" s="9" t="s">
        <v>20815</v>
      </c>
      <c r="E5483" s="9" t="s">
        <v>12903</v>
      </c>
      <c r="F5483" s="18" t="s">
        <v>20816</v>
      </c>
      <c r="G5483" s="12">
        <v>7</v>
      </c>
      <c r="H5483" s="9" t="s">
        <v>518</v>
      </c>
      <c r="I5483" s="9" t="s">
        <v>518</v>
      </c>
      <c r="J5483" s="12">
        <v>1</v>
      </c>
      <c r="K5483" s="13">
        <v>43191</v>
      </c>
      <c r="L5483" s="86">
        <f>(Tabla2[[#This Row],[release_year]]-'VARIANZA Y DES. EST'!$L$11)^2</f>
        <v>26.834446865421359</v>
      </c>
      <c r="M5483" s="12">
        <v>2009</v>
      </c>
      <c r="N5483" s="9" t="s">
        <v>82</v>
      </c>
      <c r="O5483" s="9" t="s">
        <v>20741</v>
      </c>
      <c r="P5483" s="12">
        <v>132</v>
      </c>
      <c r="Q5483" s="12">
        <v>132</v>
      </c>
      <c r="R5483" s="12">
        <v>1052.0293837098413</v>
      </c>
      <c r="S5483" s="12" t="s">
        <v>28</v>
      </c>
      <c r="T5483" s="9" t="s">
        <v>70</v>
      </c>
      <c r="U5483" s="9" t="s">
        <v>45</v>
      </c>
      <c r="V5483" s="9" t="s">
        <v>70</v>
      </c>
      <c r="W5483" s="14">
        <v>2</v>
      </c>
    </row>
    <row r="5484" spans="1:23" x14ac:dyDescent="0.25">
      <c r="A5484" s="8">
        <v>5301</v>
      </c>
      <c r="B5484" s="9" t="s">
        <v>20817</v>
      </c>
      <c r="C5484" s="9" t="s">
        <v>22</v>
      </c>
      <c r="D5484" s="9" t="s">
        <v>20818</v>
      </c>
      <c r="E5484" s="9" t="s">
        <v>20819</v>
      </c>
      <c r="F5484" s="9" t="s">
        <v>20820</v>
      </c>
      <c r="G5484" s="12">
        <v>6</v>
      </c>
      <c r="H5484" s="9" t="s">
        <v>518</v>
      </c>
      <c r="I5484" s="9" t="s">
        <v>518</v>
      </c>
      <c r="J5484" s="12">
        <v>1</v>
      </c>
      <c r="K5484" s="13">
        <v>42979</v>
      </c>
      <c r="L5484" s="86">
        <f>(Tabla2[[#This Row],[release_year]]-'VARIANZA Y DES. EST'!$L$11)^2</f>
        <v>1695.8086719136736</v>
      </c>
      <c r="M5484" s="12">
        <v>1973</v>
      </c>
      <c r="N5484" s="9" t="s">
        <v>35</v>
      </c>
      <c r="O5484" s="9" t="s">
        <v>20741</v>
      </c>
      <c r="P5484" s="12">
        <v>132</v>
      </c>
      <c r="Q5484" s="12">
        <v>132</v>
      </c>
      <c r="R5484" s="12">
        <v>1052.0293837098413</v>
      </c>
      <c r="S5484" s="12" t="s">
        <v>28</v>
      </c>
      <c r="T5484" s="9" t="s">
        <v>4211</v>
      </c>
      <c r="U5484" s="9" t="s">
        <v>38</v>
      </c>
      <c r="V5484" s="9" t="s">
        <v>4211</v>
      </c>
      <c r="W5484" s="14">
        <v>2</v>
      </c>
    </row>
    <row r="5485" spans="1:23" x14ac:dyDescent="0.25">
      <c r="A5485" s="8">
        <v>5777</v>
      </c>
      <c r="B5485" s="9" t="s">
        <v>20821</v>
      </c>
      <c r="C5485" s="9" t="s">
        <v>22</v>
      </c>
      <c r="D5485" s="9" t="s">
        <v>20822</v>
      </c>
      <c r="E5485" s="9" t="s">
        <v>20823</v>
      </c>
      <c r="F5485" s="9" t="s">
        <v>20824</v>
      </c>
      <c r="G5485" s="12">
        <v>10</v>
      </c>
      <c r="H5485" s="9" t="s">
        <v>75</v>
      </c>
      <c r="I5485" s="9" t="s">
        <v>75</v>
      </c>
      <c r="J5485" s="12">
        <v>1</v>
      </c>
      <c r="K5485" s="13">
        <v>42644</v>
      </c>
      <c r="L5485" s="86">
        <f>(Tabla2[[#This Row],[release_year]]-'VARIANZA Y DES. EST'!$L$11)^2</f>
        <v>3.3116808838167522</v>
      </c>
      <c r="M5485" s="12">
        <v>2016</v>
      </c>
      <c r="N5485" s="9" t="s">
        <v>35</v>
      </c>
      <c r="O5485" s="9" t="s">
        <v>20741</v>
      </c>
      <c r="P5485" s="12">
        <v>132</v>
      </c>
      <c r="Q5485" s="12">
        <v>132</v>
      </c>
      <c r="R5485" s="12">
        <v>1052.0293837098413</v>
      </c>
      <c r="S5485" s="12" t="s">
        <v>28</v>
      </c>
      <c r="T5485" s="9" t="s">
        <v>70</v>
      </c>
      <c r="U5485" s="9" t="s">
        <v>45</v>
      </c>
      <c r="V5485" s="9" t="s">
        <v>70</v>
      </c>
      <c r="W5485" s="14">
        <v>2</v>
      </c>
    </row>
    <row r="5486" spans="1:23" x14ac:dyDescent="0.25">
      <c r="A5486" s="8">
        <v>6441</v>
      </c>
      <c r="B5486" s="9" t="s">
        <v>20825</v>
      </c>
      <c r="C5486" s="9" t="s">
        <v>22</v>
      </c>
      <c r="D5486" s="9" t="s">
        <v>20826</v>
      </c>
      <c r="E5486" s="9" t="s">
        <v>19036</v>
      </c>
      <c r="F5486" s="9" t="s">
        <v>20827</v>
      </c>
      <c r="G5486" s="12">
        <v>10</v>
      </c>
      <c r="H5486" s="9" t="s">
        <v>518</v>
      </c>
      <c r="I5486" s="9" t="s">
        <v>518</v>
      </c>
      <c r="J5486" s="12">
        <v>1</v>
      </c>
      <c r="K5486" s="16">
        <v>43830</v>
      </c>
      <c r="L5486" s="86">
        <f>(Tabla2[[#This Row],[release_year]]-'VARIANZA Y DES. EST'!$L$11)^2</f>
        <v>201.07800312748444</v>
      </c>
      <c r="M5486" s="12">
        <v>2000</v>
      </c>
      <c r="N5486" s="9" t="s">
        <v>35</v>
      </c>
      <c r="O5486" s="9" t="s">
        <v>20741</v>
      </c>
      <c r="P5486" s="12">
        <v>132</v>
      </c>
      <c r="Q5486" s="12">
        <v>132</v>
      </c>
      <c r="R5486" s="12">
        <v>1052.0293837098413</v>
      </c>
      <c r="S5486" s="12" t="s">
        <v>28</v>
      </c>
      <c r="T5486" s="9" t="s">
        <v>3625</v>
      </c>
      <c r="U5486" s="9" t="s">
        <v>95</v>
      </c>
      <c r="V5486" s="9" t="s">
        <v>3625</v>
      </c>
      <c r="W5486" s="14">
        <v>3</v>
      </c>
    </row>
    <row r="5487" spans="1:23" x14ac:dyDescent="0.25">
      <c r="A5487" s="8">
        <v>6606</v>
      </c>
      <c r="B5487" s="9" t="s">
        <v>20828</v>
      </c>
      <c r="C5487" s="9" t="s">
        <v>22</v>
      </c>
      <c r="D5487" s="9" t="s">
        <v>20829</v>
      </c>
      <c r="E5487" s="9" t="s">
        <v>20830</v>
      </c>
      <c r="F5487" s="9" t="s">
        <v>20831</v>
      </c>
      <c r="G5487" s="12">
        <v>6</v>
      </c>
      <c r="H5487" s="9" t="s">
        <v>2924</v>
      </c>
      <c r="I5487" s="9" t="s">
        <v>12573</v>
      </c>
      <c r="J5487" s="12">
        <v>2</v>
      </c>
      <c r="K5487" s="13">
        <v>43502</v>
      </c>
      <c r="L5487" s="86">
        <f>(Tabla2[[#This Row],[release_year]]-'VARIANZA Y DES. EST'!$L$11)^2</f>
        <v>14.590890603358293</v>
      </c>
      <c r="M5487" s="12">
        <v>2018</v>
      </c>
      <c r="N5487" s="9" t="s">
        <v>35</v>
      </c>
      <c r="O5487" s="9" t="s">
        <v>20741</v>
      </c>
      <c r="P5487" s="12">
        <v>132</v>
      </c>
      <c r="Q5487" s="12">
        <v>132</v>
      </c>
      <c r="R5487" s="12">
        <v>1052.0293837098413</v>
      </c>
      <c r="S5487" s="12" t="s">
        <v>28</v>
      </c>
      <c r="T5487" s="9" t="s">
        <v>3881</v>
      </c>
      <c r="U5487" s="9" t="s">
        <v>38</v>
      </c>
      <c r="V5487" s="9" t="s">
        <v>3881</v>
      </c>
      <c r="W5487" s="14">
        <v>3</v>
      </c>
    </row>
    <row r="5488" spans="1:23" x14ac:dyDescent="0.25">
      <c r="A5488" s="8">
        <v>6820</v>
      </c>
      <c r="B5488" s="9" t="s">
        <v>20832</v>
      </c>
      <c r="C5488" s="9" t="s">
        <v>22</v>
      </c>
      <c r="D5488" s="9" t="s">
        <v>20833</v>
      </c>
      <c r="E5488" s="9" t="s">
        <v>20834</v>
      </c>
      <c r="F5488" s="18" t="s">
        <v>20835</v>
      </c>
      <c r="G5488" s="12">
        <v>13</v>
      </c>
      <c r="H5488" s="9" t="s">
        <v>858</v>
      </c>
      <c r="I5488" s="9" t="s">
        <v>13646</v>
      </c>
      <c r="J5488" s="12">
        <v>2</v>
      </c>
      <c r="K5488" s="13">
        <v>43413</v>
      </c>
      <c r="L5488" s="86">
        <f>(Tabla2[[#This Row],[release_year]]-'VARIANZA Y DES. EST'!$L$11)^2</f>
        <v>7.9512857435875226</v>
      </c>
      <c r="M5488" s="12">
        <v>2017</v>
      </c>
      <c r="N5488" s="9" t="s">
        <v>76</v>
      </c>
      <c r="O5488" s="9" t="s">
        <v>20741</v>
      </c>
      <c r="P5488" s="12">
        <v>132</v>
      </c>
      <c r="Q5488" s="12">
        <v>132</v>
      </c>
      <c r="R5488" s="12">
        <v>1052.0293837098413</v>
      </c>
      <c r="S5488" s="12" t="s">
        <v>28</v>
      </c>
      <c r="T5488" s="9" t="s">
        <v>118</v>
      </c>
      <c r="U5488" s="9" t="s">
        <v>45</v>
      </c>
      <c r="V5488" s="9" t="s">
        <v>118</v>
      </c>
      <c r="W5488" s="14">
        <v>3</v>
      </c>
    </row>
    <row r="5489" spans="1:23" x14ac:dyDescent="0.25">
      <c r="A5489" s="8">
        <v>7116</v>
      </c>
      <c r="B5489" s="9" t="s">
        <v>20836</v>
      </c>
      <c r="C5489" s="9" t="s">
        <v>22</v>
      </c>
      <c r="D5489" s="9" t="s">
        <v>20837</v>
      </c>
      <c r="E5489" s="9" t="s">
        <v>19971</v>
      </c>
      <c r="F5489" s="9" t="s">
        <v>20838</v>
      </c>
      <c r="G5489" s="12">
        <v>8</v>
      </c>
      <c r="H5489" s="9" t="s">
        <v>518</v>
      </c>
      <c r="I5489" s="9" t="s">
        <v>518</v>
      </c>
      <c r="J5489" s="12">
        <v>1</v>
      </c>
      <c r="K5489" s="16">
        <v>43830</v>
      </c>
      <c r="L5489" s="86">
        <f>(Tabla2[[#This Row],[release_year]]-'VARIANZA Y DES. EST'!$L$11)^2</f>
        <v>26.834446865421359</v>
      </c>
      <c r="M5489" s="12">
        <v>2009</v>
      </c>
      <c r="N5489" s="9" t="s">
        <v>35</v>
      </c>
      <c r="O5489" s="9" t="s">
        <v>20741</v>
      </c>
      <c r="P5489" s="12">
        <v>132</v>
      </c>
      <c r="Q5489" s="12">
        <v>132</v>
      </c>
      <c r="R5489" s="12">
        <v>1052.0293837098413</v>
      </c>
      <c r="S5489" s="12" t="s">
        <v>28</v>
      </c>
      <c r="T5489" s="9" t="s">
        <v>70</v>
      </c>
      <c r="U5489" s="9" t="s">
        <v>45</v>
      </c>
      <c r="V5489" s="9" t="s">
        <v>70</v>
      </c>
      <c r="W5489" s="14">
        <v>2</v>
      </c>
    </row>
    <row r="5490" spans="1:23" x14ac:dyDescent="0.25">
      <c r="A5490" s="8">
        <v>7118</v>
      </c>
      <c r="B5490" s="9" t="s">
        <v>20839</v>
      </c>
      <c r="C5490" s="9" t="s">
        <v>22</v>
      </c>
      <c r="D5490" s="9" t="s">
        <v>20840</v>
      </c>
      <c r="E5490" s="9" t="s">
        <v>20841</v>
      </c>
      <c r="F5490" s="9" t="s">
        <v>20842</v>
      </c>
      <c r="G5490" s="12">
        <v>8</v>
      </c>
      <c r="H5490" s="9" t="s">
        <v>518</v>
      </c>
      <c r="I5490" s="9" t="s">
        <v>518</v>
      </c>
      <c r="J5490" s="12">
        <v>1</v>
      </c>
      <c r="K5490" s="16">
        <v>43023</v>
      </c>
      <c r="L5490" s="86">
        <f>(Tabla2[[#This Row],[release_year]]-'VARIANZA Y DES. EST'!$L$11)^2</f>
        <v>1.3928663045044412</v>
      </c>
      <c r="M5490" s="12">
        <v>2013</v>
      </c>
      <c r="N5490" s="9" t="s">
        <v>35</v>
      </c>
      <c r="O5490" s="9" t="s">
        <v>20741</v>
      </c>
      <c r="P5490" s="12">
        <v>132</v>
      </c>
      <c r="Q5490" s="12">
        <v>132</v>
      </c>
      <c r="R5490" s="12">
        <v>1052.0293837098413</v>
      </c>
      <c r="S5490" s="12" t="s">
        <v>28</v>
      </c>
      <c r="T5490" s="9" t="s">
        <v>118</v>
      </c>
      <c r="U5490" s="9" t="s">
        <v>45</v>
      </c>
      <c r="V5490" s="9" t="s">
        <v>118</v>
      </c>
      <c r="W5490" s="14">
        <v>3</v>
      </c>
    </row>
    <row r="5491" spans="1:23" x14ac:dyDescent="0.25">
      <c r="A5491" s="8">
        <v>7120</v>
      </c>
      <c r="B5491" s="9" t="s">
        <v>20843</v>
      </c>
      <c r="C5491" s="9" t="s">
        <v>22</v>
      </c>
      <c r="D5491" s="9" t="s">
        <v>20844</v>
      </c>
      <c r="E5491" s="9" t="s">
        <v>20845</v>
      </c>
      <c r="F5491" s="9" t="s">
        <v>20846</v>
      </c>
      <c r="G5491" s="12">
        <v>6</v>
      </c>
      <c r="H5491" s="9" t="s">
        <v>131</v>
      </c>
      <c r="I5491" s="9" t="s">
        <v>131</v>
      </c>
      <c r="J5491" s="12">
        <v>1</v>
      </c>
      <c r="K5491" s="13">
        <v>42993</v>
      </c>
      <c r="L5491" s="86">
        <f>(Tabla2[[#This Row],[release_year]]-'VARIANZA Y DES. EST'!$L$11)^2</f>
        <v>3.3116808838167522</v>
      </c>
      <c r="M5491" s="12">
        <v>2016</v>
      </c>
      <c r="N5491" s="9" t="s">
        <v>35</v>
      </c>
      <c r="O5491" s="9" t="s">
        <v>20741</v>
      </c>
      <c r="P5491" s="12">
        <v>132</v>
      </c>
      <c r="Q5491" s="12">
        <v>132</v>
      </c>
      <c r="R5491" s="12">
        <v>1052.0293837098413</v>
      </c>
      <c r="S5491" s="12" t="s">
        <v>28</v>
      </c>
      <c r="T5491" s="9" t="s">
        <v>2492</v>
      </c>
      <c r="U5491" s="9" t="s">
        <v>95</v>
      </c>
      <c r="V5491" s="9" t="s">
        <v>2492</v>
      </c>
      <c r="W5491" s="14">
        <v>3</v>
      </c>
    </row>
    <row r="5492" spans="1:23" x14ac:dyDescent="0.25">
      <c r="A5492" s="8">
        <v>7160</v>
      </c>
      <c r="B5492" s="9" t="s">
        <v>20847</v>
      </c>
      <c r="C5492" s="9" t="s">
        <v>22</v>
      </c>
      <c r="D5492" s="9" t="s">
        <v>20848</v>
      </c>
      <c r="E5492" s="18" t="s">
        <v>20849</v>
      </c>
      <c r="F5492" s="9" t="s">
        <v>20850</v>
      </c>
      <c r="G5492" s="12">
        <v>5</v>
      </c>
      <c r="H5492" s="9" t="s">
        <v>518</v>
      </c>
      <c r="I5492" s="9" t="s">
        <v>518</v>
      </c>
      <c r="J5492" s="12">
        <v>1</v>
      </c>
      <c r="K5492" s="13">
        <v>43160</v>
      </c>
      <c r="L5492" s="86">
        <f>(Tabla2[[#This Row],[release_year]]-'VARIANZA Y DES. EST'!$L$11)^2</f>
        <v>0.67207602404598188</v>
      </c>
      <c r="M5492" s="12">
        <v>2015</v>
      </c>
      <c r="N5492" s="9" t="s">
        <v>82</v>
      </c>
      <c r="O5492" s="9" t="s">
        <v>20741</v>
      </c>
      <c r="P5492" s="12">
        <v>132</v>
      </c>
      <c r="Q5492" s="12">
        <v>132</v>
      </c>
      <c r="R5492" s="12">
        <v>1052.0293837098413</v>
      </c>
      <c r="S5492" s="12" t="s">
        <v>28</v>
      </c>
      <c r="T5492" s="9" t="s">
        <v>3319</v>
      </c>
      <c r="U5492" s="9" t="s">
        <v>45</v>
      </c>
      <c r="V5492" s="9" t="s">
        <v>3319</v>
      </c>
      <c r="W5492" s="14">
        <v>3</v>
      </c>
    </row>
    <row r="5493" spans="1:23" x14ac:dyDescent="0.25">
      <c r="A5493" s="8">
        <v>7213</v>
      </c>
      <c r="B5493" s="9" t="s">
        <v>20851</v>
      </c>
      <c r="C5493" s="9" t="s">
        <v>22</v>
      </c>
      <c r="D5493" s="9" t="s">
        <v>20852</v>
      </c>
      <c r="E5493" s="9" t="s">
        <v>20853</v>
      </c>
      <c r="F5493" s="9" t="s">
        <v>20854</v>
      </c>
      <c r="G5493" s="12">
        <v>10</v>
      </c>
      <c r="H5493" s="9" t="s">
        <v>518</v>
      </c>
      <c r="I5493" s="9" t="s">
        <v>518</v>
      </c>
      <c r="J5493" s="12">
        <v>1</v>
      </c>
      <c r="K5493" s="13">
        <v>43040</v>
      </c>
      <c r="L5493" s="86">
        <f>(Tabla2[[#This Row],[release_year]]-'VARIANZA Y DES. EST'!$L$11)^2</f>
        <v>0.67207602404598188</v>
      </c>
      <c r="M5493" s="12">
        <v>2015</v>
      </c>
      <c r="N5493" s="9" t="s">
        <v>82</v>
      </c>
      <c r="O5493" s="9" t="s">
        <v>20741</v>
      </c>
      <c r="P5493" s="12">
        <v>132</v>
      </c>
      <c r="Q5493" s="12">
        <v>132</v>
      </c>
      <c r="R5493" s="12">
        <v>1052.0293837098413</v>
      </c>
      <c r="S5493" s="12" t="s">
        <v>28</v>
      </c>
      <c r="T5493" s="9" t="s">
        <v>859</v>
      </c>
      <c r="U5493" s="9" t="s">
        <v>95</v>
      </c>
      <c r="V5493" s="9" t="s">
        <v>859</v>
      </c>
      <c r="W5493" s="14">
        <v>2</v>
      </c>
    </row>
    <row r="5494" spans="1:23" x14ac:dyDescent="0.25">
      <c r="A5494" s="8">
        <v>7389</v>
      </c>
      <c r="B5494" s="9" t="s">
        <v>20855</v>
      </c>
      <c r="C5494" s="9" t="s">
        <v>22</v>
      </c>
      <c r="D5494" s="9" t="s">
        <v>20856</v>
      </c>
      <c r="E5494" s="9" t="s">
        <v>19836</v>
      </c>
      <c r="F5494" s="9" t="s">
        <v>20857</v>
      </c>
      <c r="G5494" s="12">
        <v>8</v>
      </c>
      <c r="H5494" s="9" t="s">
        <v>518</v>
      </c>
      <c r="I5494" s="9" t="s">
        <v>518</v>
      </c>
      <c r="J5494" s="12">
        <v>1</v>
      </c>
      <c r="K5494" s="16">
        <v>43419</v>
      </c>
      <c r="L5494" s="86">
        <f>(Tabla2[[#This Row],[release_year]]-'VARIANZA Y DES. EST'!$L$11)^2</f>
        <v>7.9512857435875226</v>
      </c>
      <c r="M5494" s="12">
        <v>2017</v>
      </c>
      <c r="N5494" s="9" t="s">
        <v>82</v>
      </c>
      <c r="O5494" s="9" t="s">
        <v>20741</v>
      </c>
      <c r="P5494" s="12">
        <v>132</v>
      </c>
      <c r="Q5494" s="12">
        <v>132</v>
      </c>
      <c r="R5494" s="12">
        <v>1052.0293837098413</v>
      </c>
      <c r="S5494" s="12" t="s">
        <v>28</v>
      </c>
      <c r="T5494" s="9" t="s">
        <v>70</v>
      </c>
      <c r="U5494" s="9" t="s">
        <v>45</v>
      </c>
      <c r="V5494" s="9" t="s">
        <v>70</v>
      </c>
      <c r="W5494" s="14">
        <v>2</v>
      </c>
    </row>
    <row r="5495" spans="1:23" x14ac:dyDescent="0.25">
      <c r="A5495" s="8">
        <v>7423</v>
      </c>
      <c r="B5495" s="9" t="s">
        <v>20858</v>
      </c>
      <c r="C5495" s="9" t="s">
        <v>22</v>
      </c>
      <c r="D5495" s="9" t="s">
        <v>20859</v>
      </c>
      <c r="E5495" s="9" t="s">
        <v>20860</v>
      </c>
      <c r="F5495" s="9" t="s">
        <v>20861</v>
      </c>
      <c r="G5495" s="12">
        <v>6</v>
      </c>
      <c r="H5495" s="9" t="s">
        <v>518</v>
      </c>
      <c r="I5495" s="9" t="s">
        <v>518</v>
      </c>
      <c r="J5495" s="12">
        <v>1</v>
      </c>
      <c r="K5495" s="13">
        <v>43146</v>
      </c>
      <c r="L5495" s="86">
        <f>(Tabla2[[#This Row],[release_year]]-'VARIANZA Y DES. EST'!$L$11)^2</f>
        <v>66.915632286109044</v>
      </c>
      <c r="M5495" s="12">
        <v>2006</v>
      </c>
      <c r="N5495" s="9" t="s">
        <v>35</v>
      </c>
      <c r="O5495" s="9" t="s">
        <v>20741</v>
      </c>
      <c r="P5495" s="12">
        <v>132</v>
      </c>
      <c r="Q5495" s="12">
        <v>132</v>
      </c>
      <c r="R5495" s="12">
        <v>1052.0293837098413</v>
      </c>
      <c r="S5495" s="12" t="s">
        <v>28</v>
      </c>
      <c r="T5495" s="9" t="s">
        <v>2492</v>
      </c>
      <c r="U5495" s="9" t="s">
        <v>95</v>
      </c>
      <c r="V5495" s="9" t="s">
        <v>2492</v>
      </c>
      <c r="W5495" s="14">
        <v>3</v>
      </c>
    </row>
    <row r="5496" spans="1:23" x14ac:dyDescent="0.25">
      <c r="A5496" s="8">
        <v>7429</v>
      </c>
      <c r="B5496" s="9" t="s">
        <v>20862</v>
      </c>
      <c r="C5496" s="9" t="s">
        <v>22</v>
      </c>
      <c r="D5496" s="9" t="s">
        <v>20863</v>
      </c>
      <c r="E5496" s="9" t="s">
        <v>19661</v>
      </c>
      <c r="F5496" s="9" t="s">
        <v>20864</v>
      </c>
      <c r="G5496" s="12">
        <v>9</v>
      </c>
      <c r="H5496" s="9" t="s">
        <v>518</v>
      </c>
      <c r="I5496" s="9" t="s">
        <v>518</v>
      </c>
      <c r="J5496" s="12">
        <v>1</v>
      </c>
      <c r="K5496" s="13">
        <v>43101</v>
      </c>
      <c r="L5496" s="86">
        <f>(Tabla2[[#This Row],[release_year]]-'VARIANZA Y DES. EST'!$L$11)^2</f>
        <v>685.40274481023516</v>
      </c>
      <c r="M5496" s="12">
        <v>1988</v>
      </c>
      <c r="N5496" s="9" t="s">
        <v>82</v>
      </c>
      <c r="O5496" s="9" t="s">
        <v>20741</v>
      </c>
      <c r="P5496" s="12">
        <v>132</v>
      </c>
      <c r="Q5496" s="12">
        <v>132</v>
      </c>
      <c r="R5496" s="12">
        <v>1052.0293837098413</v>
      </c>
      <c r="S5496" s="12" t="s">
        <v>28</v>
      </c>
      <c r="T5496" s="9" t="s">
        <v>3625</v>
      </c>
      <c r="U5496" s="9" t="s">
        <v>95</v>
      </c>
      <c r="V5496" s="9" t="s">
        <v>3625</v>
      </c>
      <c r="W5496" s="14">
        <v>3</v>
      </c>
    </row>
    <row r="5497" spans="1:23" x14ac:dyDescent="0.25">
      <c r="A5497" s="8">
        <v>8099</v>
      </c>
      <c r="B5497" s="9" t="s">
        <v>20865</v>
      </c>
      <c r="C5497" s="9" t="s">
        <v>22</v>
      </c>
      <c r="D5497" s="9" t="s">
        <v>20866</v>
      </c>
      <c r="E5497" s="9" t="s">
        <v>20867</v>
      </c>
      <c r="F5497" s="9" t="s">
        <v>20868</v>
      </c>
      <c r="G5497" s="12">
        <v>10</v>
      </c>
      <c r="H5497" s="9" t="s">
        <v>518</v>
      </c>
      <c r="I5497" s="9" t="s">
        <v>518</v>
      </c>
      <c r="J5497" s="12">
        <v>1</v>
      </c>
      <c r="K5497" s="16">
        <v>43023</v>
      </c>
      <c r="L5497" s="86">
        <f>(Tabla2[[#This Row],[release_year]]-'VARIANZA Y DES. EST'!$L$11)^2</f>
        <v>7.9512857435875226</v>
      </c>
      <c r="M5497" s="12">
        <v>2017</v>
      </c>
      <c r="N5497" s="9" t="s">
        <v>82</v>
      </c>
      <c r="O5497" s="9" t="s">
        <v>20741</v>
      </c>
      <c r="P5497" s="12">
        <v>132</v>
      </c>
      <c r="Q5497" s="12">
        <v>132</v>
      </c>
      <c r="R5497" s="12">
        <v>1052.0293837098413</v>
      </c>
      <c r="S5497" s="12" t="s">
        <v>28</v>
      </c>
      <c r="T5497" s="9" t="s">
        <v>3625</v>
      </c>
      <c r="U5497" s="9" t="s">
        <v>95</v>
      </c>
      <c r="V5497" s="9" t="s">
        <v>3625</v>
      </c>
      <c r="W5497" s="14">
        <v>3</v>
      </c>
    </row>
    <row r="5498" spans="1:23" x14ac:dyDescent="0.25">
      <c r="A5498" s="8">
        <v>8669</v>
      </c>
      <c r="B5498" s="9" t="s">
        <v>20869</v>
      </c>
      <c r="C5498" s="9" t="s">
        <v>22</v>
      </c>
      <c r="D5498" s="9" t="s">
        <v>20870</v>
      </c>
      <c r="E5498" s="9" t="s">
        <v>11795</v>
      </c>
      <c r="F5498" s="9" t="s">
        <v>20871</v>
      </c>
      <c r="G5498" s="12">
        <v>11</v>
      </c>
      <c r="H5498" s="9" t="s">
        <v>25</v>
      </c>
      <c r="I5498" s="9" t="s">
        <v>20078</v>
      </c>
      <c r="J5498" s="12">
        <v>3</v>
      </c>
      <c r="K5498" s="13">
        <v>43374</v>
      </c>
      <c r="L5498" s="86">
        <f>(Tabla2[[#This Row],[release_year]]-'VARIANZA Y DES. EST'!$L$11)^2</f>
        <v>84.276027426338274</v>
      </c>
      <c r="M5498" s="12">
        <v>2005</v>
      </c>
      <c r="N5498" s="9" t="s">
        <v>1991</v>
      </c>
      <c r="O5498" s="9" t="s">
        <v>20741</v>
      </c>
      <c r="P5498" s="12">
        <v>132</v>
      </c>
      <c r="Q5498" s="12">
        <v>132</v>
      </c>
      <c r="R5498" s="12">
        <v>1052.0293837098413</v>
      </c>
      <c r="S5498" s="12" t="s">
        <v>28</v>
      </c>
      <c r="T5498" s="9" t="s">
        <v>8517</v>
      </c>
      <c r="U5498" s="9" t="s">
        <v>38</v>
      </c>
      <c r="V5498" s="9" t="s">
        <v>8517</v>
      </c>
      <c r="W5498" s="14">
        <v>3</v>
      </c>
    </row>
    <row r="5499" spans="1:23" x14ac:dyDescent="0.25">
      <c r="A5499" s="8">
        <v>8772</v>
      </c>
      <c r="B5499" s="9" t="s">
        <v>20872</v>
      </c>
      <c r="C5499" s="9" t="s">
        <v>22</v>
      </c>
      <c r="D5499" s="9" t="s">
        <v>20873</v>
      </c>
      <c r="E5499" s="9" t="s">
        <v>20277</v>
      </c>
      <c r="F5499" s="9" t="s">
        <v>20874</v>
      </c>
      <c r="G5499" s="12">
        <v>9</v>
      </c>
      <c r="H5499" s="9" t="s">
        <v>518</v>
      </c>
      <c r="I5499" s="9" t="s">
        <v>518</v>
      </c>
      <c r="J5499" s="12">
        <v>1</v>
      </c>
      <c r="K5499" s="13">
        <v>43040</v>
      </c>
      <c r="L5499" s="86">
        <f>(Tabla2[[#This Row],[release_year]]-'VARIANZA Y DES. EST'!$L$11)^2</f>
        <v>10.1136565849629</v>
      </c>
      <c r="M5499" s="12">
        <v>2011</v>
      </c>
      <c r="N5499" s="9" t="s">
        <v>35</v>
      </c>
      <c r="O5499" s="9" t="s">
        <v>20741</v>
      </c>
      <c r="P5499" s="12">
        <v>132</v>
      </c>
      <c r="Q5499" s="12">
        <v>132</v>
      </c>
      <c r="R5499" s="12">
        <v>1052.0293837098413</v>
      </c>
      <c r="S5499" s="12" t="s">
        <v>28</v>
      </c>
      <c r="T5499" s="9" t="s">
        <v>8706</v>
      </c>
      <c r="U5499" s="9" t="s">
        <v>45</v>
      </c>
      <c r="V5499" s="9" t="s">
        <v>8706</v>
      </c>
      <c r="W5499" s="14">
        <v>3</v>
      </c>
    </row>
    <row r="5500" spans="1:23" x14ac:dyDescent="0.25">
      <c r="A5500" s="8">
        <v>209</v>
      </c>
      <c r="B5500" s="9" t="s">
        <v>20875</v>
      </c>
      <c r="C5500" s="9" t="s">
        <v>22</v>
      </c>
      <c r="D5500" s="9" t="s">
        <v>20876</v>
      </c>
      <c r="E5500" s="9" t="s">
        <v>16020</v>
      </c>
      <c r="F5500" s="9" t="s">
        <v>20877</v>
      </c>
      <c r="G5500" s="12">
        <v>8</v>
      </c>
      <c r="H5500" s="9" t="s">
        <v>518</v>
      </c>
      <c r="I5500" s="9" t="s">
        <v>518</v>
      </c>
      <c r="J5500" s="12">
        <v>1</v>
      </c>
      <c r="K5500" s="13">
        <v>44435</v>
      </c>
      <c r="L5500" s="86">
        <f>(Tabla2[[#This Row],[release_year]]-'VARIANZA Y DES. EST'!$L$11)^2</f>
        <v>17.47405172519213</v>
      </c>
      <c r="M5500" s="12">
        <v>2010</v>
      </c>
      <c r="N5500" s="9" t="s">
        <v>35</v>
      </c>
      <c r="O5500" s="9" t="s">
        <v>20878</v>
      </c>
      <c r="P5500" s="12">
        <v>133</v>
      </c>
      <c r="Q5500" s="12">
        <v>133</v>
      </c>
      <c r="R5500" s="12">
        <v>1117.8993886030073</v>
      </c>
      <c r="S5500" s="12" t="s">
        <v>28</v>
      </c>
      <c r="T5500" s="9" t="s">
        <v>8706</v>
      </c>
      <c r="U5500" s="9" t="s">
        <v>45</v>
      </c>
      <c r="V5500" s="9" t="s">
        <v>8706</v>
      </c>
      <c r="W5500" s="14">
        <v>3</v>
      </c>
    </row>
    <row r="5501" spans="1:23" x14ac:dyDescent="0.25">
      <c r="A5501" s="8">
        <v>258</v>
      </c>
      <c r="B5501" s="9" t="s">
        <v>20879</v>
      </c>
      <c r="C5501" s="9" t="s">
        <v>22</v>
      </c>
      <c r="D5501" s="9" t="s">
        <v>20880</v>
      </c>
      <c r="E5501" s="9" t="s">
        <v>20881</v>
      </c>
      <c r="F5501" s="9" t="s">
        <v>20882</v>
      </c>
      <c r="G5501" s="12">
        <v>9</v>
      </c>
      <c r="H5501" s="12"/>
      <c r="I5501" s="9"/>
      <c r="J5501" s="12">
        <v>0</v>
      </c>
      <c r="K5501" s="13">
        <v>44426</v>
      </c>
      <c r="L5501" s="86">
        <f>(Tabla2[[#This Row],[release_year]]-'VARIANZA Y DES. EST'!$L$11)^2</f>
        <v>0.67207602404598188</v>
      </c>
      <c r="M5501" s="12">
        <v>2015</v>
      </c>
      <c r="N5501" s="9" t="s">
        <v>35</v>
      </c>
      <c r="O5501" s="9" t="s">
        <v>20878</v>
      </c>
      <c r="P5501" s="12">
        <v>133</v>
      </c>
      <c r="Q5501" s="12">
        <v>133</v>
      </c>
      <c r="R5501" s="12">
        <v>1117.8993886030073</v>
      </c>
      <c r="S5501" s="12" t="s">
        <v>28</v>
      </c>
      <c r="T5501" s="9" t="s">
        <v>3319</v>
      </c>
      <c r="U5501" s="9" t="s">
        <v>45</v>
      </c>
      <c r="V5501" s="9" t="s">
        <v>3319</v>
      </c>
      <c r="W5501" s="14">
        <v>3</v>
      </c>
    </row>
    <row r="5502" spans="1:23" x14ac:dyDescent="0.25">
      <c r="A5502" s="8">
        <v>600</v>
      </c>
      <c r="B5502" s="9" t="s">
        <v>20883</v>
      </c>
      <c r="C5502" s="9" t="s">
        <v>22</v>
      </c>
      <c r="D5502" s="9" t="s">
        <v>20884</v>
      </c>
      <c r="E5502" s="9" t="s">
        <v>20885</v>
      </c>
      <c r="F5502" s="9" t="s">
        <v>20886</v>
      </c>
      <c r="G5502" s="12">
        <v>10</v>
      </c>
      <c r="H5502" s="9" t="s">
        <v>25</v>
      </c>
      <c r="I5502" s="9" t="s">
        <v>25</v>
      </c>
      <c r="J5502" s="12">
        <v>1</v>
      </c>
      <c r="K5502" s="13">
        <v>44378</v>
      </c>
      <c r="L5502" s="86">
        <f>(Tabla2[[#This Row],[release_year]]-'VARIANZA Y DES. EST'!$L$11)^2</f>
        <v>23.230495463129063</v>
      </c>
      <c r="M5502" s="12">
        <v>2019</v>
      </c>
      <c r="N5502" s="9" t="s">
        <v>43</v>
      </c>
      <c r="O5502" s="9" t="s">
        <v>20878</v>
      </c>
      <c r="P5502" s="12">
        <v>133</v>
      </c>
      <c r="Q5502" s="12">
        <v>133</v>
      </c>
      <c r="R5502" s="12">
        <v>1117.8993886030073</v>
      </c>
      <c r="S5502" s="12" t="s">
        <v>28</v>
      </c>
      <c r="T5502" s="9" t="s">
        <v>45</v>
      </c>
      <c r="U5502" s="9" t="s">
        <v>45</v>
      </c>
      <c r="V5502" s="9" t="s">
        <v>45</v>
      </c>
      <c r="W5502" s="14">
        <v>1</v>
      </c>
    </row>
    <row r="5503" spans="1:23" x14ac:dyDescent="0.25">
      <c r="A5503" s="8">
        <v>671</v>
      </c>
      <c r="B5503" s="9" t="s">
        <v>20887</v>
      </c>
      <c r="C5503" s="9" t="s">
        <v>22</v>
      </c>
      <c r="D5503" s="9" t="s">
        <v>20888</v>
      </c>
      <c r="E5503" s="9" t="s">
        <v>20889</v>
      </c>
      <c r="F5503" s="9" t="s">
        <v>20890</v>
      </c>
      <c r="G5503" s="12">
        <v>10</v>
      </c>
      <c r="H5503" s="12"/>
      <c r="I5503" s="9"/>
      <c r="J5503" s="12">
        <v>0</v>
      </c>
      <c r="K5503" s="13">
        <v>44366</v>
      </c>
      <c r="L5503" s="86">
        <f>(Tabla2[[#This Row],[release_year]]-'VARIANZA Y DES. EST'!$L$11)^2</f>
        <v>1100.9255107918398</v>
      </c>
      <c r="M5503" s="12">
        <v>1981</v>
      </c>
      <c r="N5503" s="9" t="s">
        <v>35</v>
      </c>
      <c r="O5503" s="9" t="s">
        <v>20878</v>
      </c>
      <c r="P5503" s="12">
        <v>133</v>
      </c>
      <c r="Q5503" s="12">
        <v>133</v>
      </c>
      <c r="R5503" s="12">
        <v>1117.8993886030073</v>
      </c>
      <c r="S5503" s="12" t="s">
        <v>28</v>
      </c>
      <c r="T5503" s="9" t="s">
        <v>37</v>
      </c>
      <c r="U5503" s="9" t="s">
        <v>38</v>
      </c>
      <c r="V5503" s="9" t="s">
        <v>37</v>
      </c>
      <c r="W5503" s="14">
        <v>3</v>
      </c>
    </row>
    <row r="5504" spans="1:23" x14ac:dyDescent="0.25">
      <c r="A5504" s="8">
        <v>800</v>
      </c>
      <c r="B5504" s="9" t="s">
        <v>20891</v>
      </c>
      <c r="C5504" s="9" t="s">
        <v>22</v>
      </c>
      <c r="D5504" s="9" t="s">
        <v>20892</v>
      </c>
      <c r="E5504" s="9" t="s">
        <v>18222</v>
      </c>
      <c r="F5504" s="9" t="s">
        <v>20893</v>
      </c>
      <c r="G5504" s="12">
        <v>10</v>
      </c>
      <c r="H5504" s="9" t="s">
        <v>25</v>
      </c>
      <c r="I5504" s="9" t="s">
        <v>25</v>
      </c>
      <c r="J5504" s="12">
        <v>1</v>
      </c>
      <c r="K5504" s="13">
        <v>44349</v>
      </c>
      <c r="L5504" s="86">
        <f>(Tabla2[[#This Row],[release_year]]-'VARIANZA Y DES. EST'!$L$11)^2</f>
        <v>103.6364225665675</v>
      </c>
      <c r="M5504" s="12">
        <v>2004</v>
      </c>
      <c r="N5504" s="9" t="s">
        <v>43</v>
      </c>
      <c r="O5504" s="9" t="s">
        <v>20878</v>
      </c>
      <c r="P5504" s="12">
        <v>133</v>
      </c>
      <c r="Q5504" s="12">
        <v>133</v>
      </c>
      <c r="R5504" s="12">
        <v>1117.8993886030073</v>
      </c>
      <c r="S5504" s="12" t="s">
        <v>28</v>
      </c>
      <c r="T5504" s="9" t="s">
        <v>6242</v>
      </c>
      <c r="U5504" s="9" t="s">
        <v>45</v>
      </c>
      <c r="V5504" s="9" t="s">
        <v>6242</v>
      </c>
      <c r="W5504" s="14">
        <v>2</v>
      </c>
    </row>
    <row r="5505" spans="1:23" x14ac:dyDescent="0.25">
      <c r="A5505" s="8">
        <v>1088</v>
      </c>
      <c r="B5505" s="9" t="s">
        <v>20894</v>
      </c>
      <c r="C5505" s="9" t="s">
        <v>22</v>
      </c>
      <c r="D5505" s="9" t="s">
        <v>20895</v>
      </c>
      <c r="E5505" s="9" t="s">
        <v>517</v>
      </c>
      <c r="F5505" s="9" t="s">
        <v>20896</v>
      </c>
      <c r="G5505" s="12">
        <v>8</v>
      </c>
      <c r="H5505" s="9" t="s">
        <v>518</v>
      </c>
      <c r="I5505" s="9" t="s">
        <v>518</v>
      </c>
      <c r="J5505" s="12">
        <v>1</v>
      </c>
      <c r="K5505" s="13">
        <v>44295</v>
      </c>
      <c r="L5505" s="86">
        <f>(Tabla2[[#This Row],[release_year]]-'VARIANZA Y DES. EST'!$L$11)^2</f>
        <v>46.509705182670608</v>
      </c>
      <c r="M5505" s="12">
        <v>2021</v>
      </c>
      <c r="N5505" s="9" t="s">
        <v>35</v>
      </c>
      <c r="O5505" s="9" t="s">
        <v>20878</v>
      </c>
      <c r="P5505" s="12">
        <v>133</v>
      </c>
      <c r="Q5505" s="12">
        <v>133</v>
      </c>
      <c r="R5505" s="12">
        <v>1117.8993886030073</v>
      </c>
      <c r="S5505" s="12" t="s">
        <v>28</v>
      </c>
      <c r="T5505" s="9" t="s">
        <v>2721</v>
      </c>
      <c r="U5505" s="9" t="s">
        <v>95</v>
      </c>
      <c r="V5505" s="9" t="s">
        <v>2721</v>
      </c>
      <c r="W5505" s="14">
        <v>3</v>
      </c>
    </row>
    <row r="5506" spans="1:23" x14ac:dyDescent="0.25">
      <c r="A5506" s="8">
        <v>1116</v>
      </c>
      <c r="B5506" s="9" t="s">
        <v>20897</v>
      </c>
      <c r="C5506" s="9" t="s">
        <v>22</v>
      </c>
      <c r="D5506" s="9" t="s">
        <v>20898</v>
      </c>
      <c r="E5506" s="9" t="s">
        <v>20899</v>
      </c>
      <c r="F5506" s="9" t="s">
        <v>20900</v>
      </c>
      <c r="G5506" s="12">
        <v>9</v>
      </c>
      <c r="H5506" s="9" t="s">
        <v>518</v>
      </c>
      <c r="I5506" s="9" t="s">
        <v>518</v>
      </c>
      <c r="J5506" s="12">
        <v>1</v>
      </c>
      <c r="K5506" s="13">
        <v>44287</v>
      </c>
      <c r="L5506" s="86">
        <f>(Tabla2[[#This Row],[release_year]]-'VARIANZA Y DES. EST'!$L$11)^2</f>
        <v>4.7532614447336705</v>
      </c>
      <c r="M5506" s="12">
        <v>2012</v>
      </c>
      <c r="N5506" s="9" t="s">
        <v>82</v>
      </c>
      <c r="O5506" s="9" t="s">
        <v>20878</v>
      </c>
      <c r="P5506" s="12">
        <v>133</v>
      </c>
      <c r="Q5506" s="12">
        <v>133</v>
      </c>
      <c r="R5506" s="12">
        <v>1117.8993886030073</v>
      </c>
      <c r="S5506" s="12" t="s">
        <v>28</v>
      </c>
      <c r="T5506" s="9" t="s">
        <v>9974</v>
      </c>
      <c r="U5506" s="9" t="s">
        <v>95</v>
      </c>
      <c r="V5506" s="9" t="s">
        <v>9974</v>
      </c>
      <c r="W5506" s="14">
        <v>3</v>
      </c>
    </row>
    <row r="5507" spans="1:23" x14ac:dyDescent="0.25">
      <c r="A5507" s="8">
        <v>1346</v>
      </c>
      <c r="B5507" s="9" t="s">
        <v>20901</v>
      </c>
      <c r="C5507" s="9" t="s">
        <v>22</v>
      </c>
      <c r="D5507" s="9" t="s">
        <v>20902</v>
      </c>
      <c r="E5507" s="9" t="s">
        <v>20903</v>
      </c>
      <c r="F5507" s="18" t="s">
        <v>20904</v>
      </c>
      <c r="G5507" s="12">
        <v>9</v>
      </c>
      <c r="H5507" s="9" t="s">
        <v>2924</v>
      </c>
      <c r="I5507" s="9" t="s">
        <v>2924</v>
      </c>
      <c r="J5507" s="12">
        <v>1</v>
      </c>
      <c r="K5507" s="13">
        <v>44232</v>
      </c>
      <c r="L5507" s="86">
        <f>(Tabla2[[#This Row],[release_year]]-'VARIANZA Y DES. EST'!$L$11)^2</f>
        <v>46.509705182670608</v>
      </c>
      <c r="M5507" s="12">
        <v>2021</v>
      </c>
      <c r="N5507" s="9" t="s">
        <v>35</v>
      </c>
      <c r="O5507" s="9" t="s">
        <v>20878</v>
      </c>
      <c r="P5507" s="12">
        <v>133</v>
      </c>
      <c r="Q5507" s="12">
        <v>133</v>
      </c>
      <c r="R5507" s="12">
        <v>1117.8993886030073</v>
      </c>
      <c r="S5507" s="12" t="s">
        <v>28</v>
      </c>
      <c r="T5507" s="9" t="s">
        <v>4211</v>
      </c>
      <c r="U5507" s="9" t="s">
        <v>38</v>
      </c>
      <c r="V5507" s="9" t="s">
        <v>4211</v>
      </c>
      <c r="W5507" s="14">
        <v>2</v>
      </c>
    </row>
    <row r="5508" spans="1:23" x14ac:dyDescent="0.25">
      <c r="A5508" s="8">
        <v>1388</v>
      </c>
      <c r="B5508" s="9" t="s">
        <v>20905</v>
      </c>
      <c r="C5508" s="9" t="s">
        <v>22</v>
      </c>
      <c r="D5508" s="9" t="s">
        <v>20906</v>
      </c>
      <c r="E5508" s="9" t="s">
        <v>16971</v>
      </c>
      <c r="F5508" s="9" t="s">
        <v>20907</v>
      </c>
      <c r="G5508" s="12">
        <v>10</v>
      </c>
      <c r="H5508" s="9" t="s">
        <v>25</v>
      </c>
      <c r="I5508" s="9" t="s">
        <v>1078</v>
      </c>
      <c r="J5508" s="12">
        <v>2</v>
      </c>
      <c r="K5508" s="13">
        <v>44218</v>
      </c>
      <c r="L5508" s="86">
        <f>(Tabla2[[#This Row],[release_year]]-'VARIANZA Y DES. EST'!$L$11)^2</f>
        <v>17.47405172519213</v>
      </c>
      <c r="M5508" s="12">
        <v>2010</v>
      </c>
      <c r="N5508" s="9" t="s">
        <v>43</v>
      </c>
      <c r="O5508" s="9" t="s">
        <v>20878</v>
      </c>
      <c r="P5508" s="12">
        <v>133</v>
      </c>
      <c r="Q5508" s="12">
        <v>133</v>
      </c>
      <c r="R5508" s="12">
        <v>1117.8993886030073</v>
      </c>
      <c r="S5508" s="12" t="s">
        <v>28</v>
      </c>
      <c r="T5508" s="9" t="s">
        <v>2709</v>
      </c>
      <c r="U5508" s="9" t="s">
        <v>45</v>
      </c>
      <c r="V5508" s="9" t="s">
        <v>2709</v>
      </c>
      <c r="W5508" s="14">
        <v>2</v>
      </c>
    </row>
    <row r="5509" spans="1:23" x14ac:dyDescent="0.25">
      <c r="A5509" s="8">
        <v>1562</v>
      </c>
      <c r="B5509" s="9" t="s">
        <v>20908</v>
      </c>
      <c r="C5509" s="9" t="s">
        <v>22</v>
      </c>
      <c r="D5509" s="9" t="s">
        <v>20909</v>
      </c>
      <c r="E5509" s="9" t="s">
        <v>20841</v>
      </c>
      <c r="F5509" s="9" t="s">
        <v>20910</v>
      </c>
      <c r="G5509" s="12">
        <v>10</v>
      </c>
      <c r="H5509" s="9" t="s">
        <v>518</v>
      </c>
      <c r="I5509" s="9" t="s">
        <v>518</v>
      </c>
      <c r="J5509" s="12">
        <v>1</v>
      </c>
      <c r="K5509" s="16">
        <v>44176</v>
      </c>
      <c r="L5509" s="86">
        <f>(Tabla2[[#This Row],[release_year]]-'VARIANZA Y DES. EST'!$L$11)^2</f>
        <v>33.870100322899837</v>
      </c>
      <c r="M5509" s="12">
        <v>2020</v>
      </c>
      <c r="N5509" s="9" t="s">
        <v>76</v>
      </c>
      <c r="O5509" s="9" t="s">
        <v>20878</v>
      </c>
      <c r="P5509" s="12">
        <v>133</v>
      </c>
      <c r="Q5509" s="12">
        <v>133</v>
      </c>
      <c r="R5509" s="12">
        <v>1117.8993886030073</v>
      </c>
      <c r="S5509" s="12" t="s">
        <v>28</v>
      </c>
      <c r="T5509" s="9" t="s">
        <v>8079</v>
      </c>
      <c r="U5509" s="9" t="s">
        <v>45</v>
      </c>
      <c r="V5509" s="9" t="s">
        <v>8079</v>
      </c>
      <c r="W5509" s="14">
        <v>3</v>
      </c>
    </row>
    <row r="5510" spans="1:23" x14ac:dyDescent="0.25">
      <c r="A5510" s="8">
        <v>1596</v>
      </c>
      <c r="B5510" s="9" t="s">
        <v>20911</v>
      </c>
      <c r="C5510" s="9" t="s">
        <v>22</v>
      </c>
      <c r="D5510" s="9" t="s">
        <v>20912</v>
      </c>
      <c r="E5510" s="9" t="s">
        <v>17007</v>
      </c>
      <c r="F5510" s="9" t="s">
        <v>20913</v>
      </c>
      <c r="G5510" s="12">
        <v>14</v>
      </c>
      <c r="H5510" s="9" t="s">
        <v>25</v>
      </c>
      <c r="I5510" s="9" t="s">
        <v>25</v>
      </c>
      <c r="J5510" s="12">
        <v>1</v>
      </c>
      <c r="K5510" s="13">
        <v>44169</v>
      </c>
      <c r="L5510" s="86">
        <f>(Tabla2[[#This Row],[release_year]]-'VARIANZA Y DES. EST'!$L$11)^2</f>
        <v>33.870100322899837</v>
      </c>
      <c r="M5510" s="12">
        <v>2020</v>
      </c>
      <c r="N5510" s="9" t="s">
        <v>1991</v>
      </c>
      <c r="O5510" s="9" t="s">
        <v>20878</v>
      </c>
      <c r="P5510" s="12">
        <v>133</v>
      </c>
      <c r="Q5510" s="12">
        <v>133</v>
      </c>
      <c r="R5510" s="12">
        <v>1117.8993886030073</v>
      </c>
      <c r="S5510" s="12" t="s">
        <v>28</v>
      </c>
      <c r="T5510" s="9" t="s">
        <v>144</v>
      </c>
      <c r="U5510" s="9" t="s">
        <v>45</v>
      </c>
      <c r="V5510" s="9" t="s">
        <v>144</v>
      </c>
      <c r="W5510" s="14">
        <v>2</v>
      </c>
    </row>
    <row r="5511" spans="1:23" x14ac:dyDescent="0.25">
      <c r="A5511" s="8">
        <v>1679</v>
      </c>
      <c r="B5511" s="9" t="s">
        <v>20914</v>
      </c>
      <c r="C5511" s="9" t="s">
        <v>22</v>
      </c>
      <c r="D5511" s="9" t="s">
        <v>20915</v>
      </c>
      <c r="E5511" s="9" t="s">
        <v>17397</v>
      </c>
      <c r="F5511" s="9" t="s">
        <v>20916</v>
      </c>
      <c r="G5511" s="12">
        <v>11</v>
      </c>
      <c r="H5511" s="9" t="s">
        <v>518</v>
      </c>
      <c r="I5511" s="9" t="s">
        <v>518</v>
      </c>
      <c r="J5511" s="12">
        <v>1</v>
      </c>
      <c r="K5511" s="16">
        <v>44154</v>
      </c>
      <c r="L5511" s="86">
        <f>(Tabla2[[#This Row],[release_year]]-'VARIANZA Y DES. EST'!$L$11)^2</f>
        <v>3.3116808838167522</v>
      </c>
      <c r="M5511" s="12">
        <v>2016</v>
      </c>
      <c r="N5511" s="9" t="s">
        <v>76</v>
      </c>
      <c r="O5511" s="9" t="s">
        <v>20878</v>
      </c>
      <c r="P5511" s="12">
        <v>133</v>
      </c>
      <c r="Q5511" s="12">
        <v>133</v>
      </c>
      <c r="R5511" s="12">
        <v>1117.8993886030073</v>
      </c>
      <c r="S5511" s="12" t="s">
        <v>28</v>
      </c>
      <c r="T5511" s="9" t="s">
        <v>2372</v>
      </c>
      <c r="U5511" s="9" t="s">
        <v>239</v>
      </c>
      <c r="V5511" s="9" t="s">
        <v>2372</v>
      </c>
      <c r="W5511" s="14">
        <v>2</v>
      </c>
    </row>
    <row r="5512" spans="1:23" x14ac:dyDescent="0.25">
      <c r="A5512" s="8">
        <v>2016</v>
      </c>
      <c r="B5512" s="9" t="s">
        <v>20917</v>
      </c>
      <c r="C5512" s="9" t="s">
        <v>22</v>
      </c>
      <c r="D5512" s="9" t="s">
        <v>20918</v>
      </c>
      <c r="E5512" s="9" t="s">
        <v>15295</v>
      </c>
      <c r="F5512" s="9" t="s">
        <v>20919</v>
      </c>
      <c r="G5512" s="12">
        <v>5</v>
      </c>
      <c r="H5512" s="9" t="s">
        <v>518</v>
      </c>
      <c r="I5512" s="9" t="s">
        <v>518</v>
      </c>
      <c r="J5512" s="12">
        <v>1</v>
      </c>
      <c r="K5512" s="13">
        <v>44084</v>
      </c>
      <c r="L5512" s="86">
        <f>(Tabla2[[#This Row],[release_year]]-'VARIANZA Y DES. EST'!$L$11)^2</f>
        <v>14.590890603358293</v>
      </c>
      <c r="M5512" s="12">
        <v>2018</v>
      </c>
      <c r="N5512" s="9" t="s">
        <v>35</v>
      </c>
      <c r="O5512" s="9" t="s">
        <v>20878</v>
      </c>
      <c r="P5512" s="12">
        <v>133</v>
      </c>
      <c r="Q5512" s="12">
        <v>133</v>
      </c>
      <c r="R5512" s="12">
        <v>1117.8993886030073</v>
      </c>
      <c r="S5512" s="12" t="s">
        <v>28</v>
      </c>
      <c r="T5512" s="9" t="s">
        <v>460</v>
      </c>
      <c r="U5512" s="9" t="s">
        <v>45</v>
      </c>
      <c r="V5512" s="9" t="s">
        <v>460</v>
      </c>
      <c r="W5512" s="14">
        <v>3</v>
      </c>
    </row>
    <row r="5513" spans="1:23" x14ac:dyDescent="0.25">
      <c r="A5513" s="8">
        <v>2214</v>
      </c>
      <c r="B5513" s="9" t="s">
        <v>20920</v>
      </c>
      <c r="C5513" s="9" t="s">
        <v>22</v>
      </c>
      <c r="D5513" s="9" t="s">
        <v>20921</v>
      </c>
      <c r="E5513" s="18" t="s">
        <v>2463</v>
      </c>
      <c r="F5513" s="9" t="s">
        <v>20922</v>
      </c>
      <c r="G5513" s="12">
        <v>7</v>
      </c>
      <c r="H5513" s="9" t="s">
        <v>126</v>
      </c>
      <c r="I5513" s="9" t="s">
        <v>5012</v>
      </c>
      <c r="J5513" s="12">
        <v>2</v>
      </c>
      <c r="K5513" s="13">
        <v>44036</v>
      </c>
      <c r="L5513" s="86">
        <f>(Tabla2[[#This Row],[release_year]]-'VARIANZA Y DES. EST'!$L$11)^2</f>
        <v>33.870100322899837</v>
      </c>
      <c r="M5513" s="12">
        <v>2020</v>
      </c>
      <c r="N5513" s="9" t="s">
        <v>35</v>
      </c>
      <c r="O5513" s="9" t="s">
        <v>20878</v>
      </c>
      <c r="P5513" s="12">
        <v>133</v>
      </c>
      <c r="Q5513" s="12">
        <v>133</v>
      </c>
      <c r="R5513" s="12">
        <v>1117.8993886030073</v>
      </c>
      <c r="S5513" s="12" t="s">
        <v>28</v>
      </c>
      <c r="T5513" s="9" t="s">
        <v>3577</v>
      </c>
      <c r="U5513" s="9" t="s">
        <v>95</v>
      </c>
      <c r="V5513" s="9" t="s">
        <v>3577</v>
      </c>
      <c r="W5513" s="14">
        <v>2</v>
      </c>
    </row>
    <row r="5514" spans="1:23" x14ac:dyDescent="0.25">
      <c r="A5514" s="8">
        <v>2851</v>
      </c>
      <c r="B5514" s="9" t="s">
        <v>20923</v>
      </c>
      <c r="C5514" s="9" t="s">
        <v>22</v>
      </c>
      <c r="D5514" s="9" t="s">
        <v>20924</v>
      </c>
      <c r="E5514" s="9" t="s">
        <v>20925</v>
      </c>
      <c r="F5514" s="9" t="s">
        <v>20926</v>
      </c>
      <c r="G5514" s="12">
        <v>5</v>
      </c>
      <c r="H5514" s="9" t="s">
        <v>518</v>
      </c>
      <c r="I5514" s="9" t="s">
        <v>518</v>
      </c>
      <c r="J5514" s="12">
        <v>1</v>
      </c>
      <c r="K5514" s="13">
        <v>43893</v>
      </c>
      <c r="L5514" s="86">
        <f>(Tabla2[[#This Row],[release_year]]-'VARIANZA Y DES. EST'!$L$11)^2</f>
        <v>23.230495463129063</v>
      </c>
      <c r="M5514" s="12">
        <v>2019</v>
      </c>
      <c r="N5514" s="9" t="s">
        <v>35</v>
      </c>
      <c r="O5514" s="9" t="s">
        <v>20878</v>
      </c>
      <c r="P5514" s="12">
        <v>133</v>
      </c>
      <c r="Q5514" s="12">
        <v>133</v>
      </c>
      <c r="R5514" s="12">
        <v>1117.8993886030073</v>
      </c>
      <c r="S5514" s="12" t="s">
        <v>28</v>
      </c>
      <c r="T5514" s="9" t="s">
        <v>118</v>
      </c>
      <c r="U5514" s="9" t="s">
        <v>45</v>
      </c>
      <c r="V5514" s="9" t="s">
        <v>118</v>
      </c>
      <c r="W5514" s="14">
        <v>3</v>
      </c>
    </row>
    <row r="5515" spans="1:23" x14ac:dyDescent="0.25">
      <c r="A5515" s="8">
        <v>2987</v>
      </c>
      <c r="B5515" s="9" t="s">
        <v>20927</v>
      </c>
      <c r="C5515" s="9" t="s">
        <v>22</v>
      </c>
      <c r="D5515" s="9" t="s">
        <v>20928</v>
      </c>
      <c r="E5515" s="9" t="s">
        <v>20929</v>
      </c>
      <c r="F5515" s="9" t="s">
        <v>20930</v>
      </c>
      <c r="G5515" s="12">
        <v>5</v>
      </c>
      <c r="H5515" s="9" t="s">
        <v>518</v>
      </c>
      <c r="I5515" s="9" t="s">
        <v>518</v>
      </c>
      <c r="J5515" s="12">
        <v>1</v>
      </c>
      <c r="K5515" s="13">
        <v>43856</v>
      </c>
      <c r="L5515" s="86">
        <f>(Tabla2[[#This Row],[release_year]]-'VARIANZA Y DES. EST'!$L$11)^2</f>
        <v>23.230495463129063</v>
      </c>
      <c r="M5515" s="12">
        <v>2019</v>
      </c>
      <c r="N5515" s="9" t="s">
        <v>35</v>
      </c>
      <c r="O5515" s="9" t="s">
        <v>20878</v>
      </c>
      <c r="P5515" s="12">
        <v>133</v>
      </c>
      <c r="Q5515" s="12">
        <v>133</v>
      </c>
      <c r="R5515" s="12">
        <v>1117.8993886030073</v>
      </c>
      <c r="S5515" s="12" t="s">
        <v>28</v>
      </c>
      <c r="T5515" s="9" t="s">
        <v>94</v>
      </c>
      <c r="U5515" s="9" t="s">
        <v>95</v>
      </c>
      <c r="V5515" s="9" t="s">
        <v>94</v>
      </c>
      <c r="W5515" s="14">
        <v>3</v>
      </c>
    </row>
    <row r="5516" spans="1:23" x14ac:dyDescent="0.25">
      <c r="A5516" s="8">
        <v>3202</v>
      </c>
      <c r="B5516" s="9" t="s">
        <v>20931</v>
      </c>
      <c r="C5516" s="9" t="s">
        <v>22</v>
      </c>
      <c r="D5516" s="9" t="s">
        <v>20932</v>
      </c>
      <c r="E5516" s="9" t="s">
        <v>20933</v>
      </c>
      <c r="F5516" s="18" t="s">
        <v>20934</v>
      </c>
      <c r="G5516" s="12">
        <v>10</v>
      </c>
      <c r="H5516" s="9" t="s">
        <v>518</v>
      </c>
      <c r="I5516" s="9" t="s">
        <v>518</v>
      </c>
      <c r="J5516" s="12">
        <v>1</v>
      </c>
      <c r="K5516" s="13">
        <v>43800</v>
      </c>
      <c r="L5516" s="86">
        <f>(Tabla2[[#This Row],[release_year]]-'VARIANZA Y DES. EST'!$L$11)^2</f>
        <v>7.9512857435875226</v>
      </c>
      <c r="M5516" s="12">
        <v>2017</v>
      </c>
      <c r="N5516" s="9" t="s">
        <v>35</v>
      </c>
      <c r="O5516" s="9" t="s">
        <v>20878</v>
      </c>
      <c r="P5516" s="12">
        <v>133</v>
      </c>
      <c r="Q5516" s="12">
        <v>133</v>
      </c>
      <c r="R5516" s="12">
        <v>1117.8993886030073</v>
      </c>
      <c r="S5516" s="12" t="s">
        <v>28</v>
      </c>
      <c r="T5516" s="9" t="s">
        <v>2492</v>
      </c>
      <c r="U5516" s="9" t="s">
        <v>95</v>
      </c>
      <c r="V5516" s="9" t="s">
        <v>2492</v>
      </c>
      <c r="W5516" s="14">
        <v>3</v>
      </c>
    </row>
    <row r="5517" spans="1:23" x14ac:dyDescent="0.25">
      <c r="A5517" s="8">
        <v>3487</v>
      </c>
      <c r="B5517" s="9" t="s">
        <v>20935</v>
      </c>
      <c r="C5517" s="9" t="s">
        <v>22</v>
      </c>
      <c r="D5517" s="9" t="s">
        <v>20936</v>
      </c>
      <c r="E5517" s="18" t="s">
        <v>20937</v>
      </c>
      <c r="F5517" s="9" t="s">
        <v>20938</v>
      </c>
      <c r="G5517" s="12">
        <v>8</v>
      </c>
      <c r="H5517" s="9" t="s">
        <v>518</v>
      </c>
      <c r="I5517" s="9" t="s">
        <v>518</v>
      </c>
      <c r="J5517" s="12">
        <v>1</v>
      </c>
      <c r="K5517" s="13">
        <v>43734</v>
      </c>
      <c r="L5517" s="86">
        <f>(Tabla2[[#This Row],[release_year]]-'VARIANZA Y DES. EST'!$L$11)^2</f>
        <v>23.230495463129063</v>
      </c>
      <c r="M5517" s="12">
        <v>2019</v>
      </c>
      <c r="N5517" s="9" t="s">
        <v>35</v>
      </c>
      <c r="O5517" s="9" t="s">
        <v>20878</v>
      </c>
      <c r="P5517" s="12">
        <v>133</v>
      </c>
      <c r="Q5517" s="12">
        <v>133</v>
      </c>
      <c r="R5517" s="12">
        <v>1117.8993886030073</v>
      </c>
      <c r="S5517" s="12" t="s">
        <v>28</v>
      </c>
      <c r="T5517" s="9" t="s">
        <v>3319</v>
      </c>
      <c r="U5517" s="9" t="s">
        <v>45</v>
      </c>
      <c r="V5517" s="9" t="s">
        <v>3319</v>
      </c>
      <c r="W5517" s="14">
        <v>3</v>
      </c>
    </row>
    <row r="5518" spans="1:23" x14ac:dyDescent="0.25">
      <c r="A5518" s="8">
        <v>3533</v>
      </c>
      <c r="B5518" s="9" t="s">
        <v>20939</v>
      </c>
      <c r="C5518" s="9" t="s">
        <v>22</v>
      </c>
      <c r="D5518" s="9" t="s">
        <v>20940</v>
      </c>
      <c r="E5518" s="18" t="s">
        <v>20941</v>
      </c>
      <c r="F5518" s="9" t="s">
        <v>20942</v>
      </c>
      <c r="G5518" s="12">
        <v>6</v>
      </c>
      <c r="H5518" s="9" t="s">
        <v>518</v>
      </c>
      <c r="I5518" s="9" t="s">
        <v>518</v>
      </c>
      <c r="J5518" s="12">
        <v>1</v>
      </c>
      <c r="K5518" s="13">
        <v>43714</v>
      </c>
      <c r="L5518" s="86">
        <f>(Tabla2[[#This Row],[release_year]]-'VARIANZA Y DES. EST'!$L$11)^2</f>
        <v>14.590890603358293</v>
      </c>
      <c r="M5518" s="12">
        <v>2018</v>
      </c>
      <c r="N5518" s="9" t="s">
        <v>35</v>
      </c>
      <c r="O5518" s="9" t="s">
        <v>20878</v>
      </c>
      <c r="P5518" s="12">
        <v>133</v>
      </c>
      <c r="Q5518" s="12">
        <v>133</v>
      </c>
      <c r="R5518" s="12">
        <v>1117.8993886030073</v>
      </c>
      <c r="S5518" s="12" t="s">
        <v>28</v>
      </c>
      <c r="T5518" s="9" t="s">
        <v>4290</v>
      </c>
      <c r="U5518" s="9" t="s">
        <v>95</v>
      </c>
      <c r="V5518" s="9" t="s">
        <v>4290</v>
      </c>
      <c r="W5518" s="14">
        <v>3</v>
      </c>
    </row>
    <row r="5519" spans="1:23" x14ac:dyDescent="0.25">
      <c r="A5519" s="8">
        <v>3564</v>
      </c>
      <c r="B5519" s="9" t="s">
        <v>20943</v>
      </c>
      <c r="C5519" s="9" t="s">
        <v>22</v>
      </c>
      <c r="D5519" s="9" t="s">
        <v>20944</v>
      </c>
      <c r="E5519" s="9" t="s">
        <v>20945</v>
      </c>
      <c r="F5519" s="9" t="s">
        <v>20946</v>
      </c>
      <c r="G5519" s="12">
        <v>8</v>
      </c>
      <c r="H5519" s="9" t="s">
        <v>518</v>
      </c>
      <c r="I5519" s="9" t="s">
        <v>518</v>
      </c>
      <c r="J5519" s="12">
        <v>1</v>
      </c>
      <c r="K5519" s="13">
        <v>43700</v>
      </c>
      <c r="L5519" s="86">
        <f>(Tabla2[[#This Row],[release_year]]-'VARIANZA Y DES. EST'!$L$11)^2</f>
        <v>23.230495463129063</v>
      </c>
      <c r="M5519" s="12">
        <v>2019</v>
      </c>
      <c r="N5519" s="9" t="s">
        <v>82</v>
      </c>
      <c r="O5519" s="9" t="s">
        <v>20878</v>
      </c>
      <c r="P5519" s="12">
        <v>133</v>
      </c>
      <c r="Q5519" s="12">
        <v>133</v>
      </c>
      <c r="R5519" s="12">
        <v>1117.8993886030073</v>
      </c>
      <c r="S5519" s="12" t="s">
        <v>28</v>
      </c>
      <c r="T5519" s="9" t="s">
        <v>2492</v>
      </c>
      <c r="U5519" s="9" t="s">
        <v>95</v>
      </c>
      <c r="V5519" s="9" t="s">
        <v>2492</v>
      </c>
      <c r="W5519" s="14">
        <v>3</v>
      </c>
    </row>
    <row r="5520" spans="1:23" x14ac:dyDescent="0.25">
      <c r="A5520" s="8">
        <v>3923</v>
      </c>
      <c r="B5520" s="9" t="s">
        <v>20947</v>
      </c>
      <c r="C5520" s="9" t="s">
        <v>22</v>
      </c>
      <c r="D5520" s="9" t="s">
        <v>20948</v>
      </c>
      <c r="E5520" s="9" t="s">
        <v>20949</v>
      </c>
      <c r="F5520" s="9" t="s">
        <v>20950</v>
      </c>
      <c r="G5520" s="12">
        <v>6</v>
      </c>
      <c r="H5520" s="9" t="s">
        <v>7034</v>
      </c>
      <c r="I5520" s="9" t="s">
        <v>7034</v>
      </c>
      <c r="J5520" s="12">
        <v>1</v>
      </c>
      <c r="K5520" s="13">
        <v>43567</v>
      </c>
      <c r="L5520" s="86">
        <f>(Tabla2[[#This Row],[release_year]]-'VARIANZA Y DES. EST'!$L$11)^2</f>
        <v>3.2471164275211517E-2</v>
      </c>
      <c r="M5520" s="12">
        <v>2014</v>
      </c>
      <c r="N5520" s="9" t="s">
        <v>76</v>
      </c>
      <c r="O5520" s="9" t="s">
        <v>20878</v>
      </c>
      <c r="P5520" s="12">
        <v>133</v>
      </c>
      <c r="Q5520" s="12">
        <v>133</v>
      </c>
      <c r="R5520" s="12">
        <v>1117.8993886030073</v>
      </c>
      <c r="S5520" s="12" t="s">
        <v>28</v>
      </c>
      <c r="T5520" s="9" t="s">
        <v>3179</v>
      </c>
      <c r="U5520" s="9" t="s">
        <v>514</v>
      </c>
      <c r="V5520" s="9" t="s">
        <v>3179</v>
      </c>
      <c r="W5520" s="14">
        <v>2</v>
      </c>
    </row>
    <row r="5521" spans="1:23" x14ac:dyDescent="0.25">
      <c r="A5521" s="8">
        <v>4386</v>
      </c>
      <c r="B5521" s="9" t="s">
        <v>20951</v>
      </c>
      <c r="C5521" s="9" t="s">
        <v>22</v>
      </c>
      <c r="D5521" s="9" t="s">
        <v>20952</v>
      </c>
      <c r="E5521" s="9" t="s">
        <v>20953</v>
      </c>
      <c r="F5521" s="9" t="s">
        <v>20954</v>
      </c>
      <c r="G5521" s="12">
        <v>6</v>
      </c>
      <c r="H5521" s="9" t="s">
        <v>25</v>
      </c>
      <c r="I5521" s="9" t="s">
        <v>25</v>
      </c>
      <c r="J5521" s="12">
        <v>1</v>
      </c>
      <c r="K5521" s="16">
        <v>43420</v>
      </c>
      <c r="L5521" s="86">
        <f>(Tabla2[[#This Row],[release_year]]-'VARIANZA Y DES. EST'!$L$11)^2</f>
        <v>14.590890603358293</v>
      </c>
      <c r="M5521" s="12">
        <v>2018</v>
      </c>
      <c r="N5521" s="9" t="s">
        <v>1991</v>
      </c>
      <c r="O5521" s="9" t="s">
        <v>20878</v>
      </c>
      <c r="P5521" s="12">
        <v>133</v>
      </c>
      <c r="Q5521" s="12">
        <v>133</v>
      </c>
      <c r="R5521" s="12">
        <v>1117.8993886030073</v>
      </c>
      <c r="S5521" s="12" t="s">
        <v>28</v>
      </c>
      <c r="T5521" s="9" t="s">
        <v>635</v>
      </c>
      <c r="U5521" s="9" t="s">
        <v>95</v>
      </c>
      <c r="V5521" s="9" t="s">
        <v>635</v>
      </c>
      <c r="W5521" s="14">
        <v>2</v>
      </c>
    </row>
    <row r="5522" spans="1:23" x14ac:dyDescent="0.25">
      <c r="A5522" s="8">
        <v>4440</v>
      </c>
      <c r="B5522" s="9" t="s">
        <v>20955</v>
      </c>
      <c r="C5522" s="9" t="s">
        <v>22</v>
      </c>
      <c r="D5522" s="9" t="s">
        <v>20956</v>
      </c>
      <c r="E5522" s="9" t="s">
        <v>20957</v>
      </c>
      <c r="F5522" s="9" t="s">
        <v>20958</v>
      </c>
      <c r="G5522" s="12">
        <v>8</v>
      </c>
      <c r="H5522" s="9" t="s">
        <v>518</v>
      </c>
      <c r="I5522" s="9" t="s">
        <v>518</v>
      </c>
      <c r="J5522" s="12">
        <v>1</v>
      </c>
      <c r="K5522" s="13">
        <v>43405</v>
      </c>
      <c r="L5522" s="86">
        <f>(Tabla2[[#This Row],[release_year]]-'VARIANZA Y DES. EST'!$L$11)^2</f>
        <v>4.7532614447336705</v>
      </c>
      <c r="M5522" s="12">
        <v>2012</v>
      </c>
      <c r="N5522" s="9" t="s">
        <v>35</v>
      </c>
      <c r="O5522" s="9" t="s">
        <v>20878</v>
      </c>
      <c r="P5522" s="12">
        <v>133</v>
      </c>
      <c r="Q5522" s="12">
        <v>133</v>
      </c>
      <c r="R5522" s="12">
        <v>1117.8993886030073</v>
      </c>
      <c r="S5522" s="12" t="s">
        <v>28</v>
      </c>
      <c r="T5522" s="9" t="s">
        <v>2372</v>
      </c>
      <c r="U5522" s="9" t="s">
        <v>239</v>
      </c>
      <c r="V5522" s="9" t="s">
        <v>2372</v>
      </c>
      <c r="W5522" s="14">
        <v>2</v>
      </c>
    </row>
    <row r="5523" spans="1:23" x14ac:dyDescent="0.25">
      <c r="A5523" s="8">
        <v>4735</v>
      </c>
      <c r="B5523" s="9" t="s">
        <v>20959</v>
      </c>
      <c r="C5523" s="9" t="s">
        <v>22</v>
      </c>
      <c r="D5523" s="9" t="s">
        <v>20960</v>
      </c>
      <c r="E5523" s="9" t="s">
        <v>20127</v>
      </c>
      <c r="F5523" s="9" t="s">
        <v>20961</v>
      </c>
      <c r="G5523" s="12">
        <v>6</v>
      </c>
      <c r="H5523" s="9" t="s">
        <v>518</v>
      </c>
      <c r="I5523" s="9" t="s">
        <v>518</v>
      </c>
      <c r="J5523" s="12">
        <v>1</v>
      </c>
      <c r="K5523" s="13">
        <v>43314</v>
      </c>
      <c r="L5523" s="86">
        <f>(Tabla2[[#This Row],[release_year]]-'VARIANZA Y DES. EST'!$L$11)^2</f>
        <v>0.67207602404598188</v>
      </c>
      <c r="M5523" s="12">
        <v>2015</v>
      </c>
      <c r="N5523" s="9" t="s">
        <v>35</v>
      </c>
      <c r="O5523" s="9" t="s">
        <v>20878</v>
      </c>
      <c r="P5523" s="12">
        <v>133</v>
      </c>
      <c r="Q5523" s="12">
        <v>133</v>
      </c>
      <c r="R5523" s="12">
        <v>1117.8993886030073</v>
      </c>
      <c r="S5523" s="12" t="s">
        <v>28</v>
      </c>
      <c r="T5523" s="9" t="s">
        <v>3319</v>
      </c>
      <c r="U5523" s="9" t="s">
        <v>45</v>
      </c>
      <c r="V5523" s="9" t="s">
        <v>3319</v>
      </c>
      <c r="W5523" s="14">
        <v>3</v>
      </c>
    </row>
    <row r="5524" spans="1:23" x14ac:dyDescent="0.25">
      <c r="A5524" s="8">
        <v>4766</v>
      </c>
      <c r="B5524" s="9" t="s">
        <v>20962</v>
      </c>
      <c r="C5524" s="9" t="s">
        <v>22</v>
      </c>
      <c r="D5524" s="9" t="s">
        <v>20963</v>
      </c>
      <c r="E5524" s="9" t="s">
        <v>10972</v>
      </c>
      <c r="F5524" s="9" t="s">
        <v>20964</v>
      </c>
      <c r="G5524" s="12">
        <v>7</v>
      </c>
      <c r="H5524" s="9" t="s">
        <v>858</v>
      </c>
      <c r="I5524" s="9" t="s">
        <v>858</v>
      </c>
      <c r="J5524" s="12">
        <v>1</v>
      </c>
      <c r="K5524" s="13">
        <v>43301</v>
      </c>
      <c r="L5524" s="86">
        <f>(Tabla2[[#This Row],[release_year]]-'VARIANZA Y DES. EST'!$L$11)^2</f>
        <v>14.590890603358293</v>
      </c>
      <c r="M5524" s="12">
        <v>2018</v>
      </c>
      <c r="N5524" s="9" t="s">
        <v>99</v>
      </c>
      <c r="O5524" s="9" t="s">
        <v>20878</v>
      </c>
      <c r="P5524" s="12">
        <v>133</v>
      </c>
      <c r="Q5524" s="12">
        <v>133</v>
      </c>
      <c r="R5524" s="12">
        <v>1117.8993886030073</v>
      </c>
      <c r="S5524" s="12" t="s">
        <v>28</v>
      </c>
      <c r="T5524" s="9" t="s">
        <v>10974</v>
      </c>
      <c r="U5524" s="9" t="s">
        <v>45</v>
      </c>
      <c r="V5524" s="9" t="s">
        <v>10974</v>
      </c>
      <c r="W5524" s="14">
        <v>3</v>
      </c>
    </row>
    <row r="5525" spans="1:23" x14ac:dyDescent="0.25">
      <c r="A5525" s="8">
        <v>5041</v>
      </c>
      <c r="B5525" s="9" t="s">
        <v>20965</v>
      </c>
      <c r="C5525" s="9" t="s">
        <v>22</v>
      </c>
      <c r="D5525" s="9" t="s">
        <v>20966</v>
      </c>
      <c r="E5525" s="9" t="s">
        <v>20967</v>
      </c>
      <c r="F5525" s="18" t="s">
        <v>20968</v>
      </c>
      <c r="G5525" s="12">
        <v>6</v>
      </c>
      <c r="H5525" s="9" t="s">
        <v>518</v>
      </c>
      <c r="I5525" s="9" t="s">
        <v>518</v>
      </c>
      <c r="J5525" s="12">
        <v>1</v>
      </c>
      <c r="K5525" s="13">
        <v>43145</v>
      </c>
      <c r="L5525" s="86">
        <f>(Tabla2[[#This Row],[release_year]]-'VARIANZA Y DES. EST'!$L$11)^2</f>
        <v>14.590890603358293</v>
      </c>
      <c r="M5525" s="12">
        <v>2018</v>
      </c>
      <c r="N5525" s="9" t="s">
        <v>35</v>
      </c>
      <c r="O5525" s="9" t="s">
        <v>20878</v>
      </c>
      <c r="P5525" s="12">
        <v>133</v>
      </c>
      <c r="Q5525" s="12">
        <v>133</v>
      </c>
      <c r="R5525" s="12">
        <v>1117.8993886030073</v>
      </c>
      <c r="S5525" s="12" t="s">
        <v>28</v>
      </c>
      <c r="T5525" s="9" t="s">
        <v>3625</v>
      </c>
      <c r="U5525" s="9" t="s">
        <v>95</v>
      </c>
      <c r="V5525" s="9" t="s">
        <v>3625</v>
      </c>
      <c r="W5525" s="14">
        <v>3</v>
      </c>
    </row>
    <row r="5526" spans="1:23" x14ac:dyDescent="0.25">
      <c r="A5526" s="8">
        <v>6076</v>
      </c>
      <c r="B5526" s="9" t="s">
        <v>20969</v>
      </c>
      <c r="C5526" s="9" t="s">
        <v>22</v>
      </c>
      <c r="D5526" s="9" t="s">
        <v>20970</v>
      </c>
      <c r="E5526" s="9" t="s">
        <v>20971</v>
      </c>
      <c r="F5526" s="9" t="s">
        <v>20972</v>
      </c>
      <c r="G5526" s="12">
        <v>4</v>
      </c>
      <c r="H5526" s="9" t="s">
        <v>518</v>
      </c>
      <c r="I5526" s="9" t="s">
        <v>518</v>
      </c>
      <c r="J5526" s="12">
        <v>1</v>
      </c>
      <c r="K5526" s="13">
        <v>43101</v>
      </c>
      <c r="L5526" s="86">
        <f>(Tabla2[[#This Row],[release_year]]-'VARIANZA Y DES. EST'!$L$11)^2</f>
        <v>17.47405172519213</v>
      </c>
      <c r="M5526" s="12">
        <v>2010</v>
      </c>
      <c r="N5526" s="9" t="s">
        <v>35</v>
      </c>
      <c r="O5526" s="9" t="s">
        <v>20878</v>
      </c>
      <c r="P5526" s="12">
        <v>133</v>
      </c>
      <c r="Q5526" s="12">
        <v>133</v>
      </c>
      <c r="R5526" s="12">
        <v>1117.8993886030073</v>
      </c>
      <c r="S5526" s="12" t="s">
        <v>28</v>
      </c>
      <c r="T5526" s="9" t="s">
        <v>2492</v>
      </c>
      <c r="U5526" s="9" t="s">
        <v>95</v>
      </c>
      <c r="V5526" s="9" t="s">
        <v>2492</v>
      </c>
      <c r="W5526" s="14">
        <v>3</v>
      </c>
    </row>
    <row r="5527" spans="1:23" x14ac:dyDescent="0.25">
      <c r="A5527" s="8">
        <v>6086</v>
      </c>
      <c r="B5527" s="9" t="s">
        <v>20973</v>
      </c>
      <c r="C5527" s="9" t="s">
        <v>22</v>
      </c>
      <c r="D5527" s="9" t="s">
        <v>20974</v>
      </c>
      <c r="E5527" s="18" t="s">
        <v>20975</v>
      </c>
      <c r="F5527" s="9" t="s">
        <v>20976</v>
      </c>
      <c r="G5527" s="12">
        <v>8</v>
      </c>
      <c r="H5527" s="9" t="s">
        <v>25</v>
      </c>
      <c r="I5527" s="9" t="s">
        <v>1453</v>
      </c>
      <c r="J5527" s="12">
        <v>2</v>
      </c>
      <c r="K5527" s="13">
        <v>43466</v>
      </c>
      <c r="L5527" s="86">
        <f>(Tabla2[[#This Row],[release_year]]-'VARIANZA Y DES. EST'!$L$11)^2</f>
        <v>51.555237145879822</v>
      </c>
      <c r="M5527" s="12">
        <v>2007</v>
      </c>
      <c r="N5527" s="9" t="s">
        <v>43</v>
      </c>
      <c r="O5527" s="9" t="s">
        <v>20878</v>
      </c>
      <c r="P5527" s="12">
        <v>133</v>
      </c>
      <c r="Q5527" s="12">
        <v>133</v>
      </c>
      <c r="R5527" s="12">
        <v>1117.8993886030073</v>
      </c>
      <c r="S5527" s="12" t="s">
        <v>28</v>
      </c>
      <c r="T5527" s="9" t="s">
        <v>14106</v>
      </c>
      <c r="U5527" s="9" t="s">
        <v>45</v>
      </c>
      <c r="V5527" s="9" t="s">
        <v>14106</v>
      </c>
      <c r="W5527" s="14">
        <v>3</v>
      </c>
    </row>
    <row r="5528" spans="1:23" x14ac:dyDescent="0.25">
      <c r="A5528" s="8">
        <v>6191</v>
      </c>
      <c r="B5528" s="9" t="s">
        <v>20977</v>
      </c>
      <c r="C5528" s="9" t="s">
        <v>22</v>
      </c>
      <c r="D5528" s="9" t="s">
        <v>20978</v>
      </c>
      <c r="E5528" s="9" t="s">
        <v>20979</v>
      </c>
      <c r="F5528" s="9" t="s">
        <v>20980</v>
      </c>
      <c r="G5528" s="12">
        <v>4</v>
      </c>
      <c r="H5528" s="9" t="s">
        <v>1349</v>
      </c>
      <c r="I5528" s="9" t="s">
        <v>1349</v>
      </c>
      <c r="J5528" s="12">
        <v>1</v>
      </c>
      <c r="K5528" s="13">
        <v>43146</v>
      </c>
      <c r="L5528" s="86">
        <f>(Tabla2[[#This Row],[release_year]]-'VARIANZA Y DES. EST'!$L$11)^2</f>
        <v>3.3116808838167522</v>
      </c>
      <c r="M5528" s="12">
        <v>2016</v>
      </c>
      <c r="N5528" s="9" t="s">
        <v>842</v>
      </c>
      <c r="O5528" s="9" t="s">
        <v>20878</v>
      </c>
      <c r="P5528" s="12">
        <v>133</v>
      </c>
      <c r="Q5528" s="12">
        <v>133</v>
      </c>
      <c r="R5528" s="12">
        <v>1117.8993886030073</v>
      </c>
      <c r="S5528" s="12" t="s">
        <v>28</v>
      </c>
      <c r="T5528" s="9" t="s">
        <v>2930</v>
      </c>
      <c r="U5528" s="9" t="s">
        <v>38</v>
      </c>
      <c r="V5528" s="9" t="s">
        <v>2930</v>
      </c>
      <c r="W5528" s="14">
        <v>3</v>
      </c>
    </row>
    <row r="5529" spans="1:23" x14ac:dyDescent="0.25">
      <c r="A5529" s="8">
        <v>6380</v>
      </c>
      <c r="B5529" s="9" t="s">
        <v>20981</v>
      </c>
      <c r="C5529" s="9" t="s">
        <v>22</v>
      </c>
      <c r="D5529" s="9" t="s">
        <v>20982</v>
      </c>
      <c r="E5529" s="18" t="s">
        <v>3588</v>
      </c>
      <c r="F5529" s="9" t="s">
        <v>20983</v>
      </c>
      <c r="G5529" s="12">
        <v>12</v>
      </c>
      <c r="H5529" s="9" t="s">
        <v>25</v>
      </c>
      <c r="I5529" s="9" t="s">
        <v>25</v>
      </c>
      <c r="J5529" s="12">
        <v>1</v>
      </c>
      <c r="K5529" s="13">
        <v>43374</v>
      </c>
      <c r="L5529" s="86">
        <f>(Tabla2[[#This Row],[release_year]]-'VARIANZA Y DES. EST'!$L$11)^2</f>
        <v>26.834446865421359</v>
      </c>
      <c r="M5529" s="12">
        <v>2009</v>
      </c>
      <c r="N5529" s="9" t="s">
        <v>1991</v>
      </c>
      <c r="O5529" s="9" t="s">
        <v>20878</v>
      </c>
      <c r="P5529" s="12">
        <v>133</v>
      </c>
      <c r="Q5529" s="12">
        <v>133</v>
      </c>
      <c r="R5529" s="12">
        <v>1117.8993886030073</v>
      </c>
      <c r="S5529" s="12" t="s">
        <v>28</v>
      </c>
      <c r="T5529" s="9" t="s">
        <v>2709</v>
      </c>
      <c r="U5529" s="9" t="s">
        <v>45</v>
      </c>
      <c r="V5529" s="9" t="s">
        <v>2709</v>
      </c>
      <c r="W5529" s="14">
        <v>2</v>
      </c>
    </row>
    <row r="5530" spans="1:23" x14ac:dyDescent="0.25">
      <c r="A5530" s="8">
        <v>6610</v>
      </c>
      <c r="B5530" s="9" t="s">
        <v>20984</v>
      </c>
      <c r="C5530" s="9" t="s">
        <v>22</v>
      </c>
      <c r="D5530" s="9" t="s">
        <v>20985</v>
      </c>
      <c r="E5530" s="9" t="s">
        <v>10615</v>
      </c>
      <c r="F5530" s="9" t="s">
        <v>20986</v>
      </c>
      <c r="G5530" s="12">
        <v>15</v>
      </c>
      <c r="H5530" s="9" t="s">
        <v>126</v>
      </c>
      <c r="I5530" s="9" t="s">
        <v>5012</v>
      </c>
      <c r="J5530" s="12">
        <v>2</v>
      </c>
      <c r="K5530" s="16">
        <v>43830</v>
      </c>
      <c r="L5530" s="86">
        <f>(Tabla2[[#This Row],[release_year]]-'VARIANZA Y DES. EST'!$L$11)^2</f>
        <v>148.35721284702598</v>
      </c>
      <c r="M5530" s="12">
        <v>2002</v>
      </c>
      <c r="N5530" s="9" t="s">
        <v>43</v>
      </c>
      <c r="O5530" s="9" t="s">
        <v>20878</v>
      </c>
      <c r="P5530" s="12">
        <v>133</v>
      </c>
      <c r="Q5530" s="12">
        <v>133</v>
      </c>
      <c r="R5530" s="12">
        <v>1117.8993886030073</v>
      </c>
      <c r="S5530" s="12" t="s">
        <v>28</v>
      </c>
      <c r="T5530" s="9" t="s">
        <v>38</v>
      </c>
      <c r="U5530" s="9" t="s">
        <v>38</v>
      </c>
      <c r="V5530" s="9" t="s">
        <v>38</v>
      </c>
      <c r="W5530" s="14">
        <v>1</v>
      </c>
    </row>
    <row r="5531" spans="1:23" x14ac:dyDescent="0.25">
      <c r="A5531" s="8">
        <v>6714</v>
      </c>
      <c r="B5531" s="9" t="s">
        <v>20987</v>
      </c>
      <c r="C5531" s="9" t="s">
        <v>22</v>
      </c>
      <c r="D5531" s="9" t="s">
        <v>20988</v>
      </c>
      <c r="E5531" s="9" t="s">
        <v>19464</v>
      </c>
      <c r="F5531" s="9" t="s">
        <v>20989</v>
      </c>
      <c r="G5531" s="12">
        <v>12</v>
      </c>
      <c r="H5531" s="9" t="s">
        <v>390</v>
      </c>
      <c r="I5531" s="9" t="s">
        <v>20990</v>
      </c>
      <c r="J5531" s="12">
        <v>3</v>
      </c>
      <c r="K5531" s="13">
        <v>43622</v>
      </c>
      <c r="L5531" s="86">
        <f>(Tabla2[[#This Row],[release_year]]-'VARIANZA Y DES. EST'!$L$11)^2</f>
        <v>23.230495463129063</v>
      </c>
      <c r="M5531" s="12">
        <v>2019</v>
      </c>
      <c r="N5531" s="9" t="s">
        <v>1991</v>
      </c>
      <c r="O5531" s="9" t="s">
        <v>20878</v>
      </c>
      <c r="P5531" s="12">
        <v>133</v>
      </c>
      <c r="Q5531" s="12">
        <v>133</v>
      </c>
      <c r="R5531" s="12">
        <v>1117.8993886030073</v>
      </c>
      <c r="S5531" s="12" t="s">
        <v>28</v>
      </c>
      <c r="T5531" s="9" t="s">
        <v>460</v>
      </c>
      <c r="U5531" s="9" t="s">
        <v>45</v>
      </c>
      <c r="V5531" s="9" t="s">
        <v>460</v>
      </c>
      <c r="W5531" s="14">
        <v>3</v>
      </c>
    </row>
    <row r="5532" spans="1:23" x14ac:dyDescent="0.25">
      <c r="A5532" s="8">
        <v>6720</v>
      </c>
      <c r="B5532" s="9" t="s">
        <v>20991</v>
      </c>
      <c r="C5532" s="9" t="s">
        <v>22</v>
      </c>
      <c r="D5532" s="9" t="s">
        <v>20992</v>
      </c>
      <c r="E5532" s="9" t="s">
        <v>20993</v>
      </c>
      <c r="F5532" s="9" t="s">
        <v>20994</v>
      </c>
      <c r="G5532" s="12">
        <v>10</v>
      </c>
      <c r="H5532" s="9" t="s">
        <v>25</v>
      </c>
      <c r="I5532" s="9" t="s">
        <v>25</v>
      </c>
      <c r="J5532" s="12">
        <v>1</v>
      </c>
      <c r="K5532" s="13">
        <v>43770</v>
      </c>
      <c r="L5532" s="86">
        <f>(Tabla2[[#This Row],[release_year]]-'VARIANZA Y DES. EST'!$L$11)^2</f>
        <v>330.51958368840133</v>
      </c>
      <c r="M5532" s="12">
        <v>1996</v>
      </c>
      <c r="N5532" s="9" t="s">
        <v>1991</v>
      </c>
      <c r="O5532" s="9" t="s">
        <v>20878</v>
      </c>
      <c r="P5532" s="12">
        <v>133</v>
      </c>
      <c r="Q5532" s="12">
        <v>133</v>
      </c>
      <c r="R5532" s="12">
        <v>1117.8993886030073</v>
      </c>
      <c r="S5532" s="12" t="s">
        <v>28</v>
      </c>
      <c r="T5532" s="9" t="s">
        <v>38</v>
      </c>
      <c r="U5532" s="9" t="s">
        <v>38</v>
      </c>
      <c r="V5532" s="9" t="s">
        <v>38</v>
      </c>
      <c r="W5532" s="14">
        <v>1</v>
      </c>
    </row>
    <row r="5533" spans="1:23" x14ac:dyDescent="0.25">
      <c r="A5533" s="8">
        <v>7137</v>
      </c>
      <c r="B5533" s="9" t="s">
        <v>20995</v>
      </c>
      <c r="C5533" s="9" t="s">
        <v>22</v>
      </c>
      <c r="D5533" s="9" t="s">
        <v>20996</v>
      </c>
      <c r="E5533" s="9" t="s">
        <v>20997</v>
      </c>
      <c r="F5533" s="9" t="s">
        <v>20998</v>
      </c>
      <c r="G5533" s="12">
        <v>38</v>
      </c>
      <c r="H5533" s="9" t="s">
        <v>25</v>
      </c>
      <c r="I5533" s="9" t="s">
        <v>25</v>
      </c>
      <c r="J5533" s="12">
        <v>1</v>
      </c>
      <c r="K5533" s="13">
        <v>43587</v>
      </c>
      <c r="L5533" s="86">
        <f>(Tabla2[[#This Row],[release_year]]-'VARIANZA Y DES. EST'!$L$11)^2</f>
        <v>4.7532614447336705</v>
      </c>
      <c r="M5533" s="12">
        <v>2012</v>
      </c>
      <c r="N5533" s="9" t="s">
        <v>43</v>
      </c>
      <c r="O5533" s="9" t="s">
        <v>20878</v>
      </c>
      <c r="P5533" s="12">
        <v>133</v>
      </c>
      <c r="Q5533" s="12">
        <v>133</v>
      </c>
      <c r="R5533" s="12">
        <v>1117.8993886030073</v>
      </c>
      <c r="S5533" s="12" t="s">
        <v>28</v>
      </c>
      <c r="T5533" s="9" t="s">
        <v>2252</v>
      </c>
      <c r="U5533" s="9" t="s">
        <v>38</v>
      </c>
      <c r="V5533" s="9" t="s">
        <v>2252</v>
      </c>
      <c r="W5533" s="14">
        <v>2</v>
      </c>
    </row>
    <row r="5534" spans="1:23" x14ac:dyDescent="0.25">
      <c r="A5534" s="8">
        <v>7145</v>
      </c>
      <c r="B5534" s="9" t="s">
        <v>20999</v>
      </c>
      <c r="C5534" s="9" t="s">
        <v>22</v>
      </c>
      <c r="D5534" s="9" t="s">
        <v>21000</v>
      </c>
      <c r="E5534" s="9" t="s">
        <v>19036</v>
      </c>
      <c r="F5534" s="9" t="s">
        <v>21001</v>
      </c>
      <c r="G5534" s="12">
        <v>10</v>
      </c>
      <c r="H5534" s="9" t="s">
        <v>518</v>
      </c>
      <c r="I5534" s="9" t="s">
        <v>518</v>
      </c>
      <c r="J5534" s="12">
        <v>1</v>
      </c>
      <c r="K5534" s="16">
        <v>43830</v>
      </c>
      <c r="L5534" s="86">
        <f>(Tabla2[[#This Row],[release_year]]-'VARIANZA Y DES. EST'!$L$11)^2</f>
        <v>295.1591885481721</v>
      </c>
      <c r="M5534" s="12">
        <v>1997</v>
      </c>
      <c r="N5534" s="9" t="s">
        <v>35</v>
      </c>
      <c r="O5534" s="9" t="s">
        <v>20878</v>
      </c>
      <c r="P5534" s="12">
        <v>133</v>
      </c>
      <c r="Q5534" s="12">
        <v>133</v>
      </c>
      <c r="R5534" s="12">
        <v>1117.8993886030073</v>
      </c>
      <c r="S5534" s="12" t="s">
        <v>28</v>
      </c>
      <c r="T5534" s="9" t="s">
        <v>3625</v>
      </c>
      <c r="U5534" s="9" t="s">
        <v>95</v>
      </c>
      <c r="V5534" s="9" t="s">
        <v>3625</v>
      </c>
      <c r="W5534" s="14">
        <v>3</v>
      </c>
    </row>
    <row r="5535" spans="1:23" x14ac:dyDescent="0.25">
      <c r="A5535" s="8">
        <v>7175</v>
      </c>
      <c r="B5535" s="9" t="s">
        <v>21002</v>
      </c>
      <c r="C5535" s="9" t="s">
        <v>22</v>
      </c>
      <c r="D5535" s="9" t="s">
        <v>21003</v>
      </c>
      <c r="E5535" s="9" t="s">
        <v>19959</v>
      </c>
      <c r="F5535" s="9" t="s">
        <v>21004</v>
      </c>
      <c r="G5535" s="12">
        <v>12</v>
      </c>
      <c r="H5535" s="9" t="s">
        <v>518</v>
      </c>
      <c r="I5535" s="9" t="s">
        <v>518</v>
      </c>
      <c r="J5535" s="12">
        <v>1</v>
      </c>
      <c r="K5535" s="13">
        <v>43101</v>
      </c>
      <c r="L5535" s="86">
        <f>(Tabla2[[#This Row],[release_year]]-'VARIANZA Y DES. EST'!$L$11)^2</f>
        <v>84.276027426338274</v>
      </c>
      <c r="M5535" s="12">
        <v>2005</v>
      </c>
      <c r="N5535" s="9" t="s">
        <v>35</v>
      </c>
      <c r="O5535" s="9" t="s">
        <v>20878</v>
      </c>
      <c r="P5535" s="12">
        <v>133</v>
      </c>
      <c r="Q5535" s="12">
        <v>133</v>
      </c>
      <c r="R5535" s="12">
        <v>1117.8993886030073</v>
      </c>
      <c r="S5535" s="12" t="s">
        <v>28</v>
      </c>
      <c r="T5535" s="9" t="s">
        <v>2492</v>
      </c>
      <c r="U5535" s="9" t="s">
        <v>95</v>
      </c>
      <c r="V5535" s="9" t="s">
        <v>2492</v>
      </c>
      <c r="W5535" s="14">
        <v>3</v>
      </c>
    </row>
    <row r="5536" spans="1:23" x14ac:dyDescent="0.25">
      <c r="A5536" s="8">
        <v>7244</v>
      </c>
      <c r="B5536" s="9" t="s">
        <v>21005</v>
      </c>
      <c r="C5536" s="9" t="s">
        <v>22</v>
      </c>
      <c r="D5536" s="9" t="s">
        <v>21006</v>
      </c>
      <c r="E5536" s="9" t="s">
        <v>21007</v>
      </c>
      <c r="F5536" s="9" t="s">
        <v>21008</v>
      </c>
      <c r="G5536" s="12">
        <v>8</v>
      </c>
      <c r="H5536" s="12"/>
      <c r="I5536" s="9"/>
      <c r="J5536" s="12">
        <v>0</v>
      </c>
      <c r="K5536" s="13">
        <v>43313</v>
      </c>
      <c r="L5536" s="86">
        <f>(Tabla2[[#This Row],[release_year]]-'VARIANZA Y DES. EST'!$L$11)^2</f>
        <v>7.9512857435875226</v>
      </c>
      <c r="M5536" s="12">
        <v>2017</v>
      </c>
      <c r="N5536" s="9" t="s">
        <v>35</v>
      </c>
      <c r="O5536" s="9" t="s">
        <v>20878</v>
      </c>
      <c r="P5536" s="12">
        <v>133</v>
      </c>
      <c r="Q5536" s="12">
        <v>133</v>
      </c>
      <c r="R5536" s="12">
        <v>1117.8993886030073</v>
      </c>
      <c r="S5536" s="12" t="s">
        <v>28</v>
      </c>
      <c r="T5536" s="9" t="s">
        <v>3319</v>
      </c>
      <c r="U5536" s="9" t="s">
        <v>45</v>
      </c>
      <c r="V5536" s="9" t="s">
        <v>3319</v>
      </c>
      <c r="W5536" s="14">
        <v>3</v>
      </c>
    </row>
    <row r="5537" spans="1:23" x14ac:dyDescent="0.25">
      <c r="A5537" s="8">
        <v>7747</v>
      </c>
      <c r="B5537" s="9" t="s">
        <v>21009</v>
      </c>
      <c r="C5537" s="9" t="s">
        <v>22</v>
      </c>
      <c r="D5537" s="9" t="s">
        <v>21010</v>
      </c>
      <c r="E5537" s="9" t="s">
        <v>21011</v>
      </c>
      <c r="F5537" s="9" t="s">
        <v>21012</v>
      </c>
      <c r="G5537" s="12">
        <v>9</v>
      </c>
      <c r="H5537" s="9" t="s">
        <v>231</v>
      </c>
      <c r="I5537" s="9" t="s">
        <v>231</v>
      </c>
      <c r="J5537" s="12">
        <v>1</v>
      </c>
      <c r="K5537" s="13">
        <v>43659</v>
      </c>
      <c r="L5537" s="86">
        <f>(Tabla2[[#This Row],[release_year]]-'VARIANZA Y DES. EST'!$L$11)^2</f>
        <v>14.590890603358293</v>
      </c>
      <c r="M5537" s="12">
        <v>2018</v>
      </c>
      <c r="N5537" s="9" t="s">
        <v>76</v>
      </c>
      <c r="O5537" s="9" t="s">
        <v>20878</v>
      </c>
      <c r="P5537" s="12">
        <v>133</v>
      </c>
      <c r="Q5537" s="12">
        <v>133</v>
      </c>
      <c r="R5537" s="12">
        <v>1117.8993886030073</v>
      </c>
      <c r="S5537" s="12" t="s">
        <v>28</v>
      </c>
      <c r="T5537" s="9" t="s">
        <v>118</v>
      </c>
      <c r="U5537" s="9" t="s">
        <v>45</v>
      </c>
      <c r="V5537" s="9" t="s">
        <v>118</v>
      </c>
      <c r="W5537" s="14">
        <v>3</v>
      </c>
    </row>
    <row r="5538" spans="1:23" x14ac:dyDescent="0.25">
      <c r="A5538" s="8">
        <v>7940</v>
      </c>
      <c r="B5538" s="9" t="s">
        <v>21013</v>
      </c>
      <c r="C5538" s="9" t="s">
        <v>22</v>
      </c>
      <c r="D5538" s="9" t="s">
        <v>21014</v>
      </c>
      <c r="E5538" s="9" t="s">
        <v>21015</v>
      </c>
      <c r="F5538" s="18" t="s">
        <v>21016</v>
      </c>
      <c r="G5538" s="12">
        <v>8</v>
      </c>
      <c r="H5538" s="9" t="s">
        <v>518</v>
      </c>
      <c r="I5538" s="9" t="s">
        <v>518</v>
      </c>
      <c r="J5538" s="12">
        <v>1</v>
      </c>
      <c r="K5538" s="13">
        <v>43282</v>
      </c>
      <c r="L5538" s="86">
        <f>(Tabla2[[#This Row],[release_year]]-'VARIANZA Y DES. EST'!$L$11)^2</f>
        <v>7.9512857435875226</v>
      </c>
      <c r="M5538" s="12">
        <v>2017</v>
      </c>
      <c r="N5538" s="9" t="s">
        <v>35</v>
      </c>
      <c r="O5538" s="9" t="s">
        <v>20878</v>
      </c>
      <c r="P5538" s="12">
        <v>133</v>
      </c>
      <c r="Q5538" s="12">
        <v>133</v>
      </c>
      <c r="R5538" s="12">
        <v>1117.8993886030073</v>
      </c>
      <c r="S5538" s="12" t="s">
        <v>28</v>
      </c>
      <c r="T5538" s="9" t="s">
        <v>70</v>
      </c>
      <c r="U5538" s="9" t="s">
        <v>45</v>
      </c>
      <c r="V5538" s="9" t="s">
        <v>70</v>
      </c>
      <c r="W5538" s="14">
        <v>2</v>
      </c>
    </row>
    <row r="5539" spans="1:23" x14ac:dyDescent="0.25">
      <c r="A5539" s="8">
        <v>8171</v>
      </c>
      <c r="B5539" s="9" t="s">
        <v>21017</v>
      </c>
      <c r="C5539" s="9" t="s">
        <v>22</v>
      </c>
      <c r="D5539" s="9" t="s">
        <v>21018</v>
      </c>
      <c r="E5539" s="9" t="s">
        <v>21019</v>
      </c>
      <c r="F5539" s="9" t="s">
        <v>21020</v>
      </c>
      <c r="G5539" s="12">
        <v>8</v>
      </c>
      <c r="H5539" s="9" t="s">
        <v>518</v>
      </c>
      <c r="I5539" s="9" t="s">
        <v>518</v>
      </c>
      <c r="J5539" s="12">
        <v>1</v>
      </c>
      <c r="K5539" s="16">
        <v>43023</v>
      </c>
      <c r="L5539" s="86">
        <f>(Tabla2[[#This Row],[release_year]]-'VARIANZA Y DES. EST'!$L$11)^2</f>
        <v>3.3116808838167522</v>
      </c>
      <c r="M5539" s="12">
        <v>2016</v>
      </c>
      <c r="N5539" s="9" t="s">
        <v>82</v>
      </c>
      <c r="O5539" s="9" t="s">
        <v>20878</v>
      </c>
      <c r="P5539" s="12">
        <v>133</v>
      </c>
      <c r="Q5539" s="12">
        <v>133</v>
      </c>
      <c r="R5539" s="12">
        <v>1117.8993886030073</v>
      </c>
      <c r="S5539" s="12" t="s">
        <v>28</v>
      </c>
      <c r="T5539" s="9" t="s">
        <v>3625</v>
      </c>
      <c r="U5539" s="9" t="s">
        <v>95</v>
      </c>
      <c r="V5539" s="9" t="s">
        <v>3625</v>
      </c>
      <c r="W5539" s="14">
        <v>3</v>
      </c>
    </row>
    <row r="5540" spans="1:23" x14ac:dyDescent="0.25">
      <c r="A5540" s="8">
        <v>8334</v>
      </c>
      <c r="B5540" s="9" t="s">
        <v>21021</v>
      </c>
      <c r="C5540" s="9" t="s">
        <v>22</v>
      </c>
      <c r="D5540" s="9" t="s">
        <v>21022</v>
      </c>
      <c r="E5540" s="9" t="s">
        <v>19154</v>
      </c>
      <c r="F5540" s="9" t="s">
        <v>21023</v>
      </c>
      <c r="G5540" s="12">
        <v>15</v>
      </c>
      <c r="H5540" s="9" t="s">
        <v>25</v>
      </c>
      <c r="I5540" s="9" t="s">
        <v>4345</v>
      </c>
      <c r="J5540" s="12">
        <v>2</v>
      </c>
      <c r="K5540" s="13">
        <v>43770</v>
      </c>
      <c r="L5540" s="86">
        <f>(Tabla2[[#This Row],[release_year]]-'VARIANZA Y DES. EST'!$L$11)^2</f>
        <v>84.276027426338274</v>
      </c>
      <c r="M5540" s="12">
        <v>2005</v>
      </c>
      <c r="N5540" s="9" t="s">
        <v>1991</v>
      </c>
      <c r="O5540" s="9" t="s">
        <v>20878</v>
      </c>
      <c r="P5540" s="12">
        <v>133</v>
      </c>
      <c r="Q5540" s="12">
        <v>133</v>
      </c>
      <c r="R5540" s="12">
        <v>1117.8993886030073</v>
      </c>
      <c r="S5540" s="12" t="s">
        <v>28</v>
      </c>
      <c r="T5540" s="9" t="s">
        <v>5577</v>
      </c>
      <c r="U5540" s="9" t="s">
        <v>38</v>
      </c>
      <c r="V5540" s="9" t="s">
        <v>5577</v>
      </c>
      <c r="W5540" s="14">
        <v>2</v>
      </c>
    </row>
    <row r="5541" spans="1:23" x14ac:dyDescent="0.25">
      <c r="A5541" s="8">
        <v>8762</v>
      </c>
      <c r="B5541" s="9" t="s">
        <v>21024</v>
      </c>
      <c r="C5541" s="9" t="s">
        <v>22</v>
      </c>
      <c r="D5541" s="9" t="s">
        <v>21025</v>
      </c>
      <c r="E5541" s="9" t="s">
        <v>21026</v>
      </c>
      <c r="F5541" s="9" t="s">
        <v>21027</v>
      </c>
      <c r="G5541" s="12">
        <v>8</v>
      </c>
      <c r="H5541" s="9" t="s">
        <v>131</v>
      </c>
      <c r="I5541" s="9" t="s">
        <v>131</v>
      </c>
      <c r="J5541" s="12">
        <v>1</v>
      </c>
      <c r="K5541" s="13">
        <v>42917</v>
      </c>
      <c r="L5541" s="86">
        <f>(Tabla2[[#This Row],[release_year]]-'VARIANZA Y DES. EST'!$L$11)^2</f>
        <v>0.67207602404598188</v>
      </c>
      <c r="M5541" s="12">
        <v>2015</v>
      </c>
      <c r="N5541" s="9" t="s">
        <v>35</v>
      </c>
      <c r="O5541" s="9" t="s">
        <v>20878</v>
      </c>
      <c r="P5541" s="12">
        <v>133</v>
      </c>
      <c r="Q5541" s="12">
        <v>133</v>
      </c>
      <c r="R5541" s="12">
        <v>1117.8993886030073</v>
      </c>
      <c r="S5541" s="12" t="s">
        <v>28</v>
      </c>
      <c r="T5541" s="9" t="s">
        <v>3625</v>
      </c>
      <c r="U5541" s="9" t="s">
        <v>95</v>
      </c>
      <c r="V5541" s="9" t="s">
        <v>3625</v>
      </c>
      <c r="W5541" s="14">
        <v>3</v>
      </c>
    </row>
    <row r="5542" spans="1:23" x14ac:dyDescent="0.25">
      <c r="A5542" s="8">
        <v>1255</v>
      </c>
      <c r="B5542" s="9" t="s">
        <v>21028</v>
      </c>
      <c r="C5542" s="9" t="s">
        <v>22</v>
      </c>
      <c r="D5542" s="9" t="s">
        <v>21029</v>
      </c>
      <c r="E5542" s="18" t="s">
        <v>14791</v>
      </c>
      <c r="F5542" s="9" t="s">
        <v>21030</v>
      </c>
      <c r="G5542" s="12">
        <v>9</v>
      </c>
      <c r="H5542" s="9" t="s">
        <v>25</v>
      </c>
      <c r="I5542" s="9" t="s">
        <v>25</v>
      </c>
      <c r="J5542" s="12">
        <v>1</v>
      </c>
      <c r="K5542" s="13">
        <v>44256</v>
      </c>
      <c r="L5542" s="86">
        <f>(Tabla2[[#This Row],[release_year]]-'VARIANZA Y DES. EST'!$L$11)^2</f>
        <v>685.40274481023516</v>
      </c>
      <c r="M5542" s="12">
        <v>1988</v>
      </c>
      <c r="N5542" s="9" t="s">
        <v>1991</v>
      </c>
      <c r="O5542" s="9" t="s">
        <v>21031</v>
      </c>
      <c r="P5542" s="12">
        <v>134</v>
      </c>
      <c r="Q5542" s="12">
        <v>134</v>
      </c>
      <c r="R5542" s="12">
        <v>1185.7693934961733</v>
      </c>
      <c r="S5542" s="12" t="s">
        <v>28</v>
      </c>
      <c r="T5542" s="9" t="s">
        <v>5622</v>
      </c>
      <c r="U5542" s="9" t="s">
        <v>151</v>
      </c>
      <c r="V5542" s="9" t="s">
        <v>5622</v>
      </c>
      <c r="W5542" s="14">
        <v>2</v>
      </c>
    </row>
    <row r="5543" spans="1:23" x14ac:dyDescent="0.25">
      <c r="A5543" s="8">
        <v>1285</v>
      </c>
      <c r="B5543" s="9" t="s">
        <v>21032</v>
      </c>
      <c r="C5543" s="9" t="s">
        <v>22</v>
      </c>
      <c r="D5543" s="9" t="s">
        <v>21033</v>
      </c>
      <c r="E5543" s="9" t="s">
        <v>13592</v>
      </c>
      <c r="F5543" s="9" t="s">
        <v>21034</v>
      </c>
      <c r="G5543" s="12">
        <v>11</v>
      </c>
      <c r="H5543" s="9" t="s">
        <v>160</v>
      </c>
      <c r="I5543" s="9" t="s">
        <v>6421</v>
      </c>
      <c r="J5543" s="12">
        <v>3</v>
      </c>
      <c r="K5543" s="13">
        <v>44248</v>
      </c>
      <c r="L5543" s="86">
        <f>(Tabla2[[#This Row],[release_year]]-'VARIANZA Y DES. EST'!$L$11)^2</f>
        <v>3.3116808838167522</v>
      </c>
      <c r="M5543" s="12">
        <v>2016</v>
      </c>
      <c r="N5543" s="9" t="s">
        <v>1991</v>
      </c>
      <c r="O5543" s="9" t="s">
        <v>21031</v>
      </c>
      <c r="P5543" s="12">
        <v>134</v>
      </c>
      <c r="Q5543" s="12">
        <v>134</v>
      </c>
      <c r="R5543" s="12">
        <v>1185.7693934961733</v>
      </c>
      <c r="S5543" s="12" t="s">
        <v>28</v>
      </c>
      <c r="T5543" s="9" t="s">
        <v>514</v>
      </c>
      <c r="U5543" s="9" t="s">
        <v>514</v>
      </c>
      <c r="V5543" s="9" t="s">
        <v>514</v>
      </c>
      <c r="W5543" s="14">
        <v>1</v>
      </c>
    </row>
    <row r="5544" spans="1:23" x14ac:dyDescent="0.25">
      <c r="A5544" s="8">
        <v>1765</v>
      </c>
      <c r="B5544" s="9" t="s">
        <v>21035</v>
      </c>
      <c r="C5544" s="9" t="s">
        <v>22</v>
      </c>
      <c r="D5544" s="9" t="s">
        <v>21036</v>
      </c>
      <c r="E5544" s="9" t="s">
        <v>18956</v>
      </c>
      <c r="F5544" s="9" t="s">
        <v>21037</v>
      </c>
      <c r="G5544" s="12">
        <v>12</v>
      </c>
      <c r="H5544" s="9" t="s">
        <v>126</v>
      </c>
      <c r="I5544" s="9" t="s">
        <v>20213</v>
      </c>
      <c r="J5544" s="12">
        <v>4</v>
      </c>
      <c r="K5544" s="13">
        <v>44136</v>
      </c>
      <c r="L5544" s="86">
        <f>(Tabla2[[#This Row],[release_year]]-'VARIANZA Y DES. EST'!$L$11)^2</f>
        <v>3.3116808838167522</v>
      </c>
      <c r="M5544" s="12">
        <v>2016</v>
      </c>
      <c r="N5544" s="9" t="s">
        <v>1991</v>
      </c>
      <c r="O5544" s="9" t="s">
        <v>21031</v>
      </c>
      <c r="P5544" s="12">
        <v>134</v>
      </c>
      <c r="Q5544" s="12">
        <v>134</v>
      </c>
      <c r="R5544" s="12">
        <v>1185.7693934961733</v>
      </c>
      <c r="S5544" s="12" t="s">
        <v>28</v>
      </c>
      <c r="T5544" s="9" t="s">
        <v>2709</v>
      </c>
      <c r="U5544" s="9" t="s">
        <v>45</v>
      </c>
      <c r="V5544" s="9" t="s">
        <v>2709</v>
      </c>
      <c r="W5544" s="14">
        <v>2</v>
      </c>
    </row>
    <row r="5545" spans="1:23" x14ac:dyDescent="0.25">
      <c r="A5545" s="8">
        <v>1863</v>
      </c>
      <c r="B5545" s="9" t="s">
        <v>21038</v>
      </c>
      <c r="C5545" s="9" t="s">
        <v>22</v>
      </c>
      <c r="D5545" s="9" t="s">
        <v>21039</v>
      </c>
      <c r="E5545" s="9" t="s">
        <v>21040</v>
      </c>
      <c r="F5545" s="9" t="s">
        <v>21041</v>
      </c>
      <c r="G5545" s="12">
        <v>9</v>
      </c>
      <c r="H5545" s="9" t="s">
        <v>518</v>
      </c>
      <c r="I5545" s="9" t="s">
        <v>518</v>
      </c>
      <c r="J5545" s="12">
        <v>1</v>
      </c>
      <c r="K5545" s="16">
        <v>44116</v>
      </c>
      <c r="L5545" s="86">
        <f>(Tabla2[[#This Row],[release_year]]-'VARIANZA Y DES. EST'!$L$11)^2</f>
        <v>1035.5651156516105</v>
      </c>
      <c r="M5545" s="12">
        <v>1982</v>
      </c>
      <c r="N5545" s="9" t="s">
        <v>35</v>
      </c>
      <c r="O5545" s="9" t="s">
        <v>21031</v>
      </c>
      <c r="P5545" s="12">
        <v>134</v>
      </c>
      <c r="Q5545" s="12">
        <v>134</v>
      </c>
      <c r="R5545" s="12">
        <v>1185.7693934961733</v>
      </c>
      <c r="S5545" s="12" t="s">
        <v>28</v>
      </c>
      <c r="T5545" s="9" t="s">
        <v>21042</v>
      </c>
      <c r="U5545" s="9" t="s">
        <v>4664</v>
      </c>
      <c r="V5545" s="9" t="s">
        <v>21042</v>
      </c>
      <c r="W5545" s="14">
        <v>3</v>
      </c>
    </row>
    <row r="5546" spans="1:23" x14ac:dyDescent="0.25">
      <c r="A5546" s="8">
        <v>2313</v>
      </c>
      <c r="B5546" s="9" t="s">
        <v>21043</v>
      </c>
      <c r="C5546" s="9" t="s">
        <v>22</v>
      </c>
      <c r="D5546" s="9" t="s">
        <v>21044</v>
      </c>
      <c r="E5546" s="18" t="s">
        <v>17623</v>
      </c>
      <c r="F5546" s="9" t="s">
        <v>21045</v>
      </c>
      <c r="G5546" s="12">
        <v>11</v>
      </c>
      <c r="H5546" s="9" t="s">
        <v>7034</v>
      </c>
      <c r="I5546" s="9" t="s">
        <v>7034</v>
      </c>
      <c r="J5546" s="12">
        <v>1</v>
      </c>
      <c r="K5546" s="13">
        <v>44013</v>
      </c>
      <c r="L5546" s="86">
        <f>(Tabla2[[#This Row],[release_year]]-'VARIANZA Y DES. EST'!$L$11)^2</f>
        <v>3.2471164275211517E-2</v>
      </c>
      <c r="M5546" s="12">
        <v>2014</v>
      </c>
      <c r="N5546" s="9" t="s">
        <v>76</v>
      </c>
      <c r="O5546" s="9" t="s">
        <v>21031</v>
      </c>
      <c r="P5546" s="12">
        <v>134</v>
      </c>
      <c r="Q5546" s="12">
        <v>134</v>
      </c>
      <c r="R5546" s="12">
        <v>1185.7693934961733</v>
      </c>
      <c r="S5546" s="12" t="s">
        <v>28</v>
      </c>
      <c r="T5546" s="9" t="s">
        <v>859</v>
      </c>
      <c r="U5546" s="9" t="s">
        <v>95</v>
      </c>
      <c r="V5546" s="9" t="s">
        <v>859</v>
      </c>
      <c r="W5546" s="14">
        <v>2</v>
      </c>
    </row>
    <row r="5547" spans="1:23" x14ac:dyDescent="0.25">
      <c r="A5547" s="8">
        <v>3127</v>
      </c>
      <c r="B5547" s="9" t="s">
        <v>21046</v>
      </c>
      <c r="C5547" s="9" t="s">
        <v>22</v>
      </c>
      <c r="D5547" s="9" t="s">
        <v>21047</v>
      </c>
      <c r="E5547" s="9" t="s">
        <v>21048</v>
      </c>
      <c r="F5547" s="9" t="s">
        <v>21049</v>
      </c>
      <c r="G5547" s="12">
        <v>8</v>
      </c>
      <c r="H5547" s="9" t="s">
        <v>518</v>
      </c>
      <c r="I5547" s="9" t="s">
        <v>518</v>
      </c>
      <c r="J5547" s="12">
        <v>1</v>
      </c>
      <c r="K5547" s="16">
        <v>43814</v>
      </c>
      <c r="L5547" s="86">
        <f>(Tabla2[[#This Row],[release_year]]-'VARIANZA Y DES. EST'!$L$11)^2</f>
        <v>0.67207602404598188</v>
      </c>
      <c r="M5547" s="12">
        <v>2015</v>
      </c>
      <c r="N5547" s="9" t="s">
        <v>35</v>
      </c>
      <c r="O5547" s="9" t="s">
        <v>21031</v>
      </c>
      <c r="P5547" s="12">
        <v>134</v>
      </c>
      <c r="Q5547" s="12">
        <v>134</v>
      </c>
      <c r="R5547" s="12">
        <v>1185.7693934961733</v>
      </c>
      <c r="S5547" s="12" t="s">
        <v>28</v>
      </c>
      <c r="T5547" s="9" t="s">
        <v>2492</v>
      </c>
      <c r="U5547" s="9" t="s">
        <v>95</v>
      </c>
      <c r="V5547" s="9" t="s">
        <v>2492</v>
      </c>
      <c r="W5547" s="14">
        <v>3</v>
      </c>
    </row>
    <row r="5548" spans="1:23" x14ac:dyDescent="0.25">
      <c r="A5548" s="8">
        <v>3198</v>
      </c>
      <c r="B5548" s="9" t="s">
        <v>21050</v>
      </c>
      <c r="C5548" s="9" t="s">
        <v>22</v>
      </c>
      <c r="D5548" s="9" t="s">
        <v>21051</v>
      </c>
      <c r="E5548" s="9" t="s">
        <v>21052</v>
      </c>
      <c r="F5548" s="9" t="s">
        <v>21053</v>
      </c>
      <c r="G5548" s="12">
        <v>8</v>
      </c>
      <c r="H5548" s="9" t="s">
        <v>126</v>
      </c>
      <c r="I5548" s="9" t="s">
        <v>126</v>
      </c>
      <c r="J5548" s="12">
        <v>1</v>
      </c>
      <c r="K5548" s="13">
        <v>43800</v>
      </c>
      <c r="L5548" s="86">
        <f>(Tabla2[[#This Row],[release_year]]-'VARIANZA Y DES. EST'!$L$11)^2</f>
        <v>7.9512857435875226</v>
      </c>
      <c r="M5548" s="12">
        <v>2017</v>
      </c>
      <c r="N5548" s="9" t="s">
        <v>35</v>
      </c>
      <c r="O5548" s="9" t="s">
        <v>21031</v>
      </c>
      <c r="P5548" s="12">
        <v>134</v>
      </c>
      <c r="Q5548" s="12">
        <v>134</v>
      </c>
      <c r="R5548" s="12">
        <v>1185.7693934961733</v>
      </c>
      <c r="S5548" s="12" t="s">
        <v>28</v>
      </c>
      <c r="T5548" s="9" t="s">
        <v>2492</v>
      </c>
      <c r="U5548" s="9" t="s">
        <v>95</v>
      </c>
      <c r="V5548" s="9" t="s">
        <v>2492</v>
      </c>
      <c r="W5548" s="14">
        <v>3</v>
      </c>
    </row>
    <row r="5549" spans="1:23" x14ac:dyDescent="0.25">
      <c r="A5549" s="8">
        <v>3225</v>
      </c>
      <c r="B5549" s="9" t="s">
        <v>21054</v>
      </c>
      <c r="C5549" s="9" t="s">
        <v>22</v>
      </c>
      <c r="D5549" s="9" t="s">
        <v>21055</v>
      </c>
      <c r="E5549" s="9" t="s">
        <v>21056</v>
      </c>
      <c r="F5549" s="9" t="s">
        <v>21057</v>
      </c>
      <c r="G5549" s="12">
        <v>5</v>
      </c>
      <c r="H5549" s="9" t="s">
        <v>518</v>
      </c>
      <c r="I5549" s="9" t="s">
        <v>518</v>
      </c>
      <c r="J5549" s="12">
        <v>1</v>
      </c>
      <c r="K5549" s="16">
        <v>43796</v>
      </c>
      <c r="L5549" s="86">
        <f>(Tabla2[[#This Row],[release_year]]-'VARIANZA Y DES. EST'!$L$11)^2</f>
        <v>23.230495463129063</v>
      </c>
      <c r="M5549" s="12">
        <v>2019</v>
      </c>
      <c r="N5549" s="9" t="s">
        <v>35</v>
      </c>
      <c r="O5549" s="9" t="s">
        <v>21031</v>
      </c>
      <c r="P5549" s="12">
        <v>134</v>
      </c>
      <c r="Q5549" s="12">
        <v>134</v>
      </c>
      <c r="R5549" s="12">
        <v>1185.7693934961733</v>
      </c>
      <c r="S5549" s="12" t="s">
        <v>28</v>
      </c>
      <c r="T5549" s="9" t="s">
        <v>3625</v>
      </c>
      <c r="U5549" s="9" t="s">
        <v>95</v>
      </c>
      <c r="V5549" s="9" t="s">
        <v>3625</v>
      </c>
      <c r="W5549" s="14">
        <v>3</v>
      </c>
    </row>
    <row r="5550" spans="1:23" x14ac:dyDescent="0.25">
      <c r="A5550" s="8">
        <v>3252</v>
      </c>
      <c r="B5550" s="9" t="s">
        <v>21058</v>
      </c>
      <c r="C5550" s="9" t="s">
        <v>22</v>
      </c>
      <c r="D5550" s="9" t="s">
        <v>21059</v>
      </c>
      <c r="E5550" s="9" t="s">
        <v>21060</v>
      </c>
      <c r="F5550" s="9" t="s">
        <v>21061</v>
      </c>
      <c r="G5550" s="12">
        <v>3</v>
      </c>
      <c r="H5550" s="9" t="s">
        <v>518</v>
      </c>
      <c r="I5550" s="9" t="s">
        <v>518</v>
      </c>
      <c r="J5550" s="12">
        <v>1</v>
      </c>
      <c r="K5550" s="16">
        <v>43789</v>
      </c>
      <c r="L5550" s="86">
        <f>(Tabla2[[#This Row],[release_year]]-'VARIANZA Y DES. EST'!$L$11)^2</f>
        <v>23.230495463129063</v>
      </c>
      <c r="M5550" s="12">
        <v>2019</v>
      </c>
      <c r="N5550" s="9" t="s">
        <v>35</v>
      </c>
      <c r="O5550" s="9" t="s">
        <v>21031</v>
      </c>
      <c r="P5550" s="12">
        <v>134</v>
      </c>
      <c r="Q5550" s="12">
        <v>134</v>
      </c>
      <c r="R5550" s="12">
        <v>1185.7693934961733</v>
      </c>
      <c r="S5550" s="12" t="s">
        <v>28</v>
      </c>
      <c r="T5550" s="9" t="s">
        <v>3319</v>
      </c>
      <c r="U5550" s="9" t="s">
        <v>45</v>
      </c>
      <c r="V5550" s="9" t="s">
        <v>3319</v>
      </c>
      <c r="W5550" s="14">
        <v>3</v>
      </c>
    </row>
    <row r="5551" spans="1:23" x14ac:dyDescent="0.25">
      <c r="A5551" s="8">
        <v>4588</v>
      </c>
      <c r="B5551" s="9" t="s">
        <v>21062</v>
      </c>
      <c r="C5551" s="9" t="s">
        <v>22</v>
      </c>
      <c r="D5551" s="9" t="s">
        <v>21063</v>
      </c>
      <c r="E5551" s="9" t="s">
        <v>21064</v>
      </c>
      <c r="F5551" s="18" t="s">
        <v>21065</v>
      </c>
      <c r="G5551" s="12">
        <v>6</v>
      </c>
      <c r="H5551" s="9" t="s">
        <v>518</v>
      </c>
      <c r="I5551" s="9" t="s">
        <v>518</v>
      </c>
      <c r="J5551" s="12">
        <v>1</v>
      </c>
      <c r="K5551" s="13">
        <v>43374</v>
      </c>
      <c r="L5551" s="86">
        <f>(Tabla2[[#This Row],[release_year]]-'VARIANZA Y DES. EST'!$L$11)^2</f>
        <v>10.1136565849629</v>
      </c>
      <c r="M5551" s="12">
        <v>2011</v>
      </c>
      <c r="N5551" s="9" t="s">
        <v>35</v>
      </c>
      <c r="O5551" s="9" t="s">
        <v>21031</v>
      </c>
      <c r="P5551" s="12">
        <v>134</v>
      </c>
      <c r="Q5551" s="12">
        <v>134</v>
      </c>
      <c r="R5551" s="12">
        <v>1185.7693934961733</v>
      </c>
      <c r="S5551" s="12" t="s">
        <v>28</v>
      </c>
      <c r="T5551" s="9" t="s">
        <v>4211</v>
      </c>
      <c r="U5551" s="9" t="s">
        <v>38</v>
      </c>
      <c r="V5551" s="9" t="s">
        <v>4211</v>
      </c>
      <c r="W5551" s="14">
        <v>2</v>
      </c>
    </row>
    <row r="5552" spans="1:23" x14ac:dyDescent="0.25">
      <c r="A5552" s="8">
        <v>4956</v>
      </c>
      <c r="B5552" s="9" t="s">
        <v>21066</v>
      </c>
      <c r="C5552" s="9" t="s">
        <v>22</v>
      </c>
      <c r="D5552" s="9" t="s">
        <v>21067</v>
      </c>
      <c r="E5552" s="9" t="s">
        <v>21068</v>
      </c>
      <c r="F5552" s="18" t="s">
        <v>21069</v>
      </c>
      <c r="G5552" s="12">
        <v>8</v>
      </c>
      <c r="H5552" s="9" t="s">
        <v>518</v>
      </c>
      <c r="I5552" s="9" t="s">
        <v>518</v>
      </c>
      <c r="J5552" s="12">
        <v>1</v>
      </c>
      <c r="K5552" s="13">
        <v>43191</v>
      </c>
      <c r="L5552" s="86">
        <f>(Tabla2[[#This Row],[release_year]]-'VARIANZA Y DES. EST'!$L$11)^2</f>
        <v>84.276027426338274</v>
      </c>
      <c r="M5552" s="12">
        <v>2005</v>
      </c>
      <c r="N5552" s="9" t="s">
        <v>82</v>
      </c>
      <c r="O5552" s="9" t="s">
        <v>21031</v>
      </c>
      <c r="P5552" s="12">
        <v>134</v>
      </c>
      <c r="Q5552" s="12">
        <v>134</v>
      </c>
      <c r="R5552" s="12">
        <v>1185.7693934961733</v>
      </c>
      <c r="S5552" s="12" t="s">
        <v>28</v>
      </c>
      <c r="T5552" s="9" t="s">
        <v>3319</v>
      </c>
      <c r="U5552" s="9" t="s">
        <v>45</v>
      </c>
      <c r="V5552" s="9" t="s">
        <v>3319</v>
      </c>
      <c r="W5552" s="14">
        <v>3</v>
      </c>
    </row>
    <row r="5553" spans="1:23" x14ac:dyDescent="0.25">
      <c r="A5553" s="8">
        <v>5034</v>
      </c>
      <c r="B5553" s="9" t="s">
        <v>21070</v>
      </c>
      <c r="C5553" s="9" t="s">
        <v>22</v>
      </c>
      <c r="D5553" s="9" t="s">
        <v>21071</v>
      </c>
      <c r="E5553" s="9" t="s">
        <v>21072</v>
      </c>
      <c r="F5553" s="9" t="s">
        <v>21073</v>
      </c>
      <c r="G5553" s="12">
        <v>11</v>
      </c>
      <c r="H5553" s="9" t="s">
        <v>34</v>
      </c>
      <c r="I5553" s="9" t="s">
        <v>34</v>
      </c>
      <c r="J5553" s="12">
        <v>1</v>
      </c>
      <c r="K5553" s="13">
        <v>43150</v>
      </c>
      <c r="L5553" s="86">
        <f>(Tabla2[[#This Row],[release_year]]-'VARIANZA Y DES. EST'!$L$11)^2</f>
        <v>7.9512857435875226</v>
      </c>
      <c r="M5553" s="12">
        <v>2017</v>
      </c>
      <c r="N5553" s="9" t="s">
        <v>82</v>
      </c>
      <c r="O5553" s="9" t="s">
        <v>21031</v>
      </c>
      <c r="P5553" s="12">
        <v>134</v>
      </c>
      <c r="Q5553" s="12">
        <v>134</v>
      </c>
      <c r="R5553" s="12">
        <v>1185.7693934961733</v>
      </c>
      <c r="S5553" s="12" t="s">
        <v>28</v>
      </c>
      <c r="T5553" s="9" t="s">
        <v>2930</v>
      </c>
      <c r="U5553" s="9" t="s">
        <v>38</v>
      </c>
      <c r="V5553" s="9" t="s">
        <v>2930</v>
      </c>
      <c r="W5553" s="14">
        <v>3</v>
      </c>
    </row>
    <row r="5554" spans="1:23" x14ac:dyDescent="0.25">
      <c r="A5554" s="8">
        <v>5550</v>
      </c>
      <c r="B5554" s="9" t="s">
        <v>21074</v>
      </c>
      <c r="C5554" s="9" t="s">
        <v>22</v>
      </c>
      <c r="D5554" s="9" t="s">
        <v>21075</v>
      </c>
      <c r="E5554" s="9" t="s">
        <v>21076</v>
      </c>
      <c r="F5554" s="9" t="s">
        <v>21077</v>
      </c>
      <c r="G5554" s="12">
        <v>10</v>
      </c>
      <c r="H5554" s="9" t="s">
        <v>518</v>
      </c>
      <c r="I5554" s="9" t="s">
        <v>518</v>
      </c>
      <c r="J5554" s="12">
        <v>1</v>
      </c>
      <c r="K5554" s="13">
        <v>42826</v>
      </c>
      <c r="L5554" s="86">
        <f>(Tabla2[[#This Row],[release_year]]-'VARIANZA Y DES. EST'!$L$11)^2</f>
        <v>1535.0878816332151</v>
      </c>
      <c r="M5554" s="12">
        <v>1975</v>
      </c>
      <c r="N5554" s="9" t="s">
        <v>35</v>
      </c>
      <c r="O5554" s="9" t="s">
        <v>21031</v>
      </c>
      <c r="P5554" s="12">
        <v>134</v>
      </c>
      <c r="Q5554" s="12">
        <v>134</v>
      </c>
      <c r="R5554" s="12">
        <v>1185.7693934961733</v>
      </c>
      <c r="S5554" s="12" t="s">
        <v>28</v>
      </c>
      <c r="T5554" s="9" t="s">
        <v>10295</v>
      </c>
      <c r="U5554" s="9" t="s">
        <v>38</v>
      </c>
      <c r="V5554" s="9" t="s">
        <v>10295</v>
      </c>
      <c r="W5554" s="14">
        <v>3</v>
      </c>
    </row>
    <row r="5555" spans="1:23" x14ac:dyDescent="0.25">
      <c r="A5555" s="8">
        <v>6177</v>
      </c>
      <c r="B5555" s="9" t="s">
        <v>21078</v>
      </c>
      <c r="C5555" s="9" t="s">
        <v>22</v>
      </c>
      <c r="D5555" s="9" t="s">
        <v>21079</v>
      </c>
      <c r="E5555" s="9" t="s">
        <v>18526</v>
      </c>
      <c r="F5555" s="9" t="s">
        <v>21080</v>
      </c>
      <c r="G5555" s="12">
        <v>10</v>
      </c>
      <c r="H5555" s="9" t="s">
        <v>518</v>
      </c>
      <c r="I5555" s="9" t="s">
        <v>518</v>
      </c>
      <c r="J5555" s="12">
        <v>1</v>
      </c>
      <c r="K5555" s="16">
        <v>43830</v>
      </c>
      <c r="L5555" s="86">
        <f>(Tabla2[[#This Row],[release_year]]-'VARIANZA Y DES. EST'!$L$11)^2</f>
        <v>51.555237145879822</v>
      </c>
      <c r="M5555" s="12">
        <v>2007</v>
      </c>
      <c r="N5555" s="9" t="s">
        <v>35</v>
      </c>
      <c r="O5555" s="9" t="s">
        <v>21031</v>
      </c>
      <c r="P5555" s="12">
        <v>134</v>
      </c>
      <c r="Q5555" s="12">
        <v>134</v>
      </c>
      <c r="R5555" s="12">
        <v>1185.7693934961733</v>
      </c>
      <c r="S5555" s="12" t="s">
        <v>28</v>
      </c>
      <c r="T5555" s="9" t="s">
        <v>118</v>
      </c>
      <c r="U5555" s="9" t="s">
        <v>45</v>
      </c>
      <c r="V5555" s="9" t="s">
        <v>118</v>
      </c>
      <c r="W5555" s="14">
        <v>3</v>
      </c>
    </row>
    <row r="5556" spans="1:23" x14ac:dyDescent="0.25">
      <c r="A5556" s="8">
        <v>6670</v>
      </c>
      <c r="B5556" s="9" t="s">
        <v>21081</v>
      </c>
      <c r="C5556" s="9" t="s">
        <v>22</v>
      </c>
      <c r="D5556" s="9" t="s">
        <v>21082</v>
      </c>
      <c r="E5556" s="9" t="s">
        <v>21083</v>
      </c>
      <c r="F5556" s="9" t="s">
        <v>21084</v>
      </c>
      <c r="G5556" s="12">
        <v>8</v>
      </c>
      <c r="H5556" s="9" t="s">
        <v>518</v>
      </c>
      <c r="I5556" s="9" t="s">
        <v>518</v>
      </c>
      <c r="J5556" s="12">
        <v>1</v>
      </c>
      <c r="K5556" s="13">
        <v>43678</v>
      </c>
      <c r="L5556" s="86">
        <f>(Tabla2[[#This Row],[release_year]]-'VARIANZA Y DES. EST'!$L$11)^2</f>
        <v>103.6364225665675</v>
      </c>
      <c r="M5556" s="12">
        <v>2004</v>
      </c>
      <c r="N5556" s="9" t="s">
        <v>76</v>
      </c>
      <c r="O5556" s="9" t="s">
        <v>21031</v>
      </c>
      <c r="P5556" s="12">
        <v>134</v>
      </c>
      <c r="Q5556" s="12">
        <v>134</v>
      </c>
      <c r="R5556" s="12">
        <v>1185.7693934961733</v>
      </c>
      <c r="S5556" s="12" t="s">
        <v>28</v>
      </c>
      <c r="T5556" s="9" t="s">
        <v>460</v>
      </c>
      <c r="U5556" s="9" t="s">
        <v>45</v>
      </c>
      <c r="V5556" s="9" t="s">
        <v>460</v>
      </c>
      <c r="W5556" s="14">
        <v>3</v>
      </c>
    </row>
    <row r="5557" spans="1:23" x14ac:dyDescent="0.25">
      <c r="A5557" s="8">
        <v>6777</v>
      </c>
      <c r="B5557" s="9" t="s">
        <v>21085</v>
      </c>
      <c r="C5557" s="9" t="s">
        <v>22</v>
      </c>
      <c r="D5557" s="9" t="s">
        <v>21086</v>
      </c>
      <c r="E5557" s="18" t="s">
        <v>19058</v>
      </c>
      <c r="F5557" s="18" t="s">
        <v>21087</v>
      </c>
      <c r="G5557" s="12">
        <v>15</v>
      </c>
      <c r="H5557" s="9" t="s">
        <v>25</v>
      </c>
      <c r="I5557" s="9" t="s">
        <v>25</v>
      </c>
      <c r="J5557" s="12">
        <v>1</v>
      </c>
      <c r="K5557" s="13">
        <v>43952</v>
      </c>
      <c r="L5557" s="86">
        <f>(Tabla2[[#This Row],[release_year]]-'VARIANZA Y DES. EST'!$L$11)^2</f>
        <v>17.47405172519213</v>
      </c>
      <c r="M5557" s="12">
        <v>2010</v>
      </c>
      <c r="N5557" s="9" t="s">
        <v>1991</v>
      </c>
      <c r="O5557" s="9" t="s">
        <v>21031</v>
      </c>
      <c r="P5557" s="12">
        <v>134</v>
      </c>
      <c r="Q5557" s="12">
        <v>134</v>
      </c>
      <c r="R5557" s="12">
        <v>1185.7693934961733</v>
      </c>
      <c r="S5557" s="12" t="s">
        <v>28</v>
      </c>
      <c r="T5557" s="9" t="s">
        <v>45</v>
      </c>
      <c r="U5557" s="9" t="s">
        <v>45</v>
      </c>
      <c r="V5557" s="9" t="s">
        <v>45</v>
      </c>
      <c r="W5557" s="14">
        <v>1</v>
      </c>
    </row>
    <row r="5558" spans="1:23" x14ac:dyDescent="0.25">
      <c r="A5558" s="8">
        <v>7003</v>
      </c>
      <c r="B5558" s="9" t="s">
        <v>21088</v>
      </c>
      <c r="C5558" s="9" t="s">
        <v>22</v>
      </c>
      <c r="D5558" s="9" t="s">
        <v>21089</v>
      </c>
      <c r="E5558" s="9" t="s">
        <v>21090</v>
      </c>
      <c r="F5558" s="18" t="s">
        <v>21091</v>
      </c>
      <c r="G5558" s="12">
        <v>15</v>
      </c>
      <c r="H5558" s="9" t="s">
        <v>25</v>
      </c>
      <c r="I5558" s="9" t="s">
        <v>25</v>
      </c>
      <c r="J5558" s="12">
        <v>1</v>
      </c>
      <c r="K5558" s="13">
        <v>43327</v>
      </c>
      <c r="L5558" s="86">
        <f>(Tabla2[[#This Row],[release_year]]-'VARIANZA Y DES. EST'!$L$11)^2</f>
        <v>7.9512857435875226</v>
      </c>
      <c r="M5558" s="12">
        <v>2017</v>
      </c>
      <c r="N5558" s="9" t="s">
        <v>1991</v>
      </c>
      <c r="O5558" s="9" t="s">
        <v>21031</v>
      </c>
      <c r="P5558" s="12">
        <v>134</v>
      </c>
      <c r="Q5558" s="12">
        <v>134</v>
      </c>
      <c r="R5558" s="12">
        <v>1185.7693934961733</v>
      </c>
      <c r="S5558" s="12" t="s">
        <v>28</v>
      </c>
      <c r="T5558" s="9" t="s">
        <v>45</v>
      </c>
      <c r="U5558" s="9" t="s">
        <v>45</v>
      </c>
      <c r="V5558" s="9" t="s">
        <v>45</v>
      </c>
      <c r="W5558" s="14">
        <v>1</v>
      </c>
    </row>
    <row r="5559" spans="1:23" x14ac:dyDescent="0.25">
      <c r="A5559" s="8">
        <v>7092</v>
      </c>
      <c r="B5559" s="9" t="s">
        <v>21092</v>
      </c>
      <c r="C5559" s="9" t="s">
        <v>22</v>
      </c>
      <c r="D5559" s="9" t="s">
        <v>21093</v>
      </c>
      <c r="E5559" s="9" t="s">
        <v>18222</v>
      </c>
      <c r="F5559" s="9" t="s">
        <v>21094</v>
      </c>
      <c r="G5559" s="12">
        <v>11</v>
      </c>
      <c r="H5559" s="9" t="s">
        <v>25</v>
      </c>
      <c r="I5559" s="9" t="s">
        <v>25</v>
      </c>
      <c r="J5559" s="12">
        <v>1</v>
      </c>
      <c r="K5559" s="13">
        <v>43770</v>
      </c>
      <c r="L5559" s="86">
        <f>(Tabla2[[#This Row],[release_year]]-'VARIANZA Y DES. EST'!$L$11)^2</f>
        <v>26.834446865421359</v>
      </c>
      <c r="M5559" s="12">
        <v>2009</v>
      </c>
      <c r="N5559" s="9" t="s">
        <v>43</v>
      </c>
      <c r="O5559" s="9" t="s">
        <v>21031</v>
      </c>
      <c r="P5559" s="12">
        <v>134</v>
      </c>
      <c r="Q5559" s="12">
        <v>134</v>
      </c>
      <c r="R5559" s="12">
        <v>1185.7693934961733</v>
      </c>
      <c r="S5559" s="12" t="s">
        <v>28</v>
      </c>
      <c r="T5559" s="9" t="s">
        <v>6242</v>
      </c>
      <c r="U5559" s="9" t="s">
        <v>45</v>
      </c>
      <c r="V5559" s="9" t="s">
        <v>6242</v>
      </c>
      <c r="W5559" s="14">
        <v>2</v>
      </c>
    </row>
    <row r="5560" spans="1:23" x14ac:dyDescent="0.25">
      <c r="A5560" s="8">
        <v>7127</v>
      </c>
      <c r="B5560" s="9" t="s">
        <v>21095</v>
      </c>
      <c r="C5560" s="9" t="s">
        <v>22</v>
      </c>
      <c r="D5560" s="9" t="s">
        <v>21096</v>
      </c>
      <c r="E5560" s="9" t="s">
        <v>18222</v>
      </c>
      <c r="F5560" s="9" t="s">
        <v>21097</v>
      </c>
      <c r="G5560" s="12">
        <v>12</v>
      </c>
      <c r="H5560" s="9" t="s">
        <v>25</v>
      </c>
      <c r="I5560" s="9" t="s">
        <v>25</v>
      </c>
      <c r="J5560" s="12">
        <v>1</v>
      </c>
      <c r="K5560" s="13">
        <v>43466</v>
      </c>
      <c r="L5560" s="86">
        <f>(Tabla2[[#This Row],[release_year]]-'VARIANZA Y DES. EST'!$L$11)^2</f>
        <v>3.2471164275211517E-2</v>
      </c>
      <c r="M5560" s="12">
        <v>2014</v>
      </c>
      <c r="N5560" s="9" t="s">
        <v>1991</v>
      </c>
      <c r="O5560" s="9" t="s">
        <v>21031</v>
      </c>
      <c r="P5560" s="12">
        <v>134</v>
      </c>
      <c r="Q5560" s="12">
        <v>134</v>
      </c>
      <c r="R5560" s="12">
        <v>1185.7693934961733</v>
      </c>
      <c r="S5560" s="12" t="s">
        <v>28</v>
      </c>
      <c r="T5560" s="9" t="s">
        <v>8322</v>
      </c>
      <c r="U5560" s="9" t="s">
        <v>45</v>
      </c>
      <c r="V5560" s="9" t="s">
        <v>8322</v>
      </c>
      <c r="W5560" s="14">
        <v>2</v>
      </c>
    </row>
    <row r="5561" spans="1:23" x14ac:dyDescent="0.25">
      <c r="A5561" s="8">
        <v>7373</v>
      </c>
      <c r="B5561" s="9" t="s">
        <v>21098</v>
      </c>
      <c r="C5561" s="9" t="s">
        <v>22</v>
      </c>
      <c r="D5561" s="9" t="s">
        <v>21099</v>
      </c>
      <c r="E5561" s="9" t="s">
        <v>18692</v>
      </c>
      <c r="F5561" s="9" t="s">
        <v>21100</v>
      </c>
      <c r="G5561" s="12">
        <v>5</v>
      </c>
      <c r="H5561" s="9" t="s">
        <v>518</v>
      </c>
      <c r="I5561" s="9" t="s">
        <v>518</v>
      </c>
      <c r="J5561" s="12">
        <v>1</v>
      </c>
      <c r="K5561" s="13">
        <v>42783</v>
      </c>
      <c r="L5561" s="86">
        <f>(Tabla2[[#This Row],[release_year]]-'VARIANZA Y DES. EST'!$L$11)^2</f>
        <v>3.3116808838167522</v>
      </c>
      <c r="M5561" s="12">
        <v>2016</v>
      </c>
      <c r="N5561" s="9" t="s">
        <v>35</v>
      </c>
      <c r="O5561" s="9" t="s">
        <v>21031</v>
      </c>
      <c r="P5561" s="12">
        <v>134</v>
      </c>
      <c r="Q5561" s="12">
        <v>134</v>
      </c>
      <c r="R5561" s="12">
        <v>1185.7693934961733</v>
      </c>
      <c r="S5561" s="12" t="s">
        <v>28</v>
      </c>
      <c r="T5561" s="9" t="s">
        <v>118</v>
      </c>
      <c r="U5561" s="9" t="s">
        <v>45</v>
      </c>
      <c r="V5561" s="9" t="s">
        <v>118</v>
      </c>
      <c r="W5561" s="14">
        <v>3</v>
      </c>
    </row>
    <row r="5562" spans="1:23" x14ac:dyDescent="0.25">
      <c r="A5562" s="8">
        <v>7903</v>
      </c>
      <c r="B5562" s="9" t="s">
        <v>21101</v>
      </c>
      <c r="C5562" s="9" t="s">
        <v>22</v>
      </c>
      <c r="D5562" s="9" t="s">
        <v>21102</v>
      </c>
      <c r="E5562" s="18" t="s">
        <v>21103</v>
      </c>
      <c r="F5562" s="9" t="s">
        <v>21104</v>
      </c>
      <c r="G5562" s="12">
        <v>10</v>
      </c>
      <c r="H5562" s="9" t="s">
        <v>518</v>
      </c>
      <c r="I5562" s="9" t="s">
        <v>518</v>
      </c>
      <c r="J5562" s="12">
        <v>1</v>
      </c>
      <c r="K5562" s="13">
        <v>43160</v>
      </c>
      <c r="L5562" s="86">
        <f>(Tabla2[[#This Row],[release_year]]-'VARIANZA Y DES. EST'!$L$11)^2</f>
        <v>103.6364225665675</v>
      </c>
      <c r="M5562" s="12">
        <v>2004</v>
      </c>
      <c r="N5562" s="9" t="s">
        <v>35</v>
      </c>
      <c r="O5562" s="9" t="s">
        <v>21031</v>
      </c>
      <c r="P5562" s="12">
        <v>134</v>
      </c>
      <c r="Q5562" s="12">
        <v>134</v>
      </c>
      <c r="R5562" s="12">
        <v>1185.7693934961733</v>
      </c>
      <c r="S5562" s="12" t="s">
        <v>28</v>
      </c>
      <c r="T5562" s="9" t="s">
        <v>10295</v>
      </c>
      <c r="U5562" s="9" t="s">
        <v>38</v>
      </c>
      <c r="V5562" s="9" t="s">
        <v>10295</v>
      </c>
      <c r="W5562" s="14">
        <v>3</v>
      </c>
    </row>
    <row r="5563" spans="1:23" x14ac:dyDescent="0.25">
      <c r="A5563" s="8">
        <v>8629</v>
      </c>
      <c r="B5563" s="9" t="s">
        <v>21105</v>
      </c>
      <c r="C5563" s="9" t="s">
        <v>22</v>
      </c>
      <c r="D5563" s="9" t="s">
        <v>21106</v>
      </c>
      <c r="E5563" s="9" t="s">
        <v>20678</v>
      </c>
      <c r="F5563" s="9" t="s">
        <v>21107</v>
      </c>
      <c r="G5563" s="12">
        <v>10</v>
      </c>
      <c r="H5563" s="9" t="s">
        <v>518</v>
      </c>
      <c r="I5563" s="9" t="s">
        <v>518</v>
      </c>
      <c r="J5563" s="12">
        <v>1</v>
      </c>
      <c r="K5563" s="16">
        <v>43830</v>
      </c>
      <c r="L5563" s="86">
        <f>(Tabla2[[#This Row],[release_year]]-'VARIANZA Y DES. EST'!$L$11)^2</f>
        <v>851.48393023092285</v>
      </c>
      <c r="M5563" s="12">
        <v>1985</v>
      </c>
      <c r="N5563" s="9" t="s">
        <v>35</v>
      </c>
      <c r="O5563" s="9" t="s">
        <v>21031</v>
      </c>
      <c r="P5563" s="12">
        <v>134</v>
      </c>
      <c r="Q5563" s="12">
        <v>134</v>
      </c>
      <c r="R5563" s="12">
        <v>1185.7693934961733</v>
      </c>
      <c r="S5563" s="12" t="s">
        <v>28</v>
      </c>
      <c r="T5563" s="9" t="s">
        <v>94</v>
      </c>
      <c r="U5563" s="9" t="s">
        <v>95</v>
      </c>
      <c r="V5563" s="9" t="s">
        <v>94</v>
      </c>
      <c r="W5563" s="14">
        <v>3</v>
      </c>
    </row>
    <row r="5564" spans="1:23" x14ac:dyDescent="0.25">
      <c r="A5564" s="8">
        <v>200</v>
      </c>
      <c r="B5564" s="9" t="s">
        <v>21108</v>
      </c>
      <c r="C5564" s="9" t="s">
        <v>22</v>
      </c>
      <c r="D5564" s="9" t="s">
        <v>21109</v>
      </c>
      <c r="E5564" s="9" t="s">
        <v>21110</v>
      </c>
      <c r="F5564" s="9" t="s">
        <v>21111</v>
      </c>
      <c r="G5564" s="12">
        <v>8</v>
      </c>
      <c r="H5564" s="9" t="s">
        <v>518</v>
      </c>
      <c r="I5564" s="9" t="s">
        <v>518</v>
      </c>
      <c r="J5564" s="12">
        <v>1</v>
      </c>
      <c r="K5564" s="13">
        <v>44435</v>
      </c>
      <c r="L5564" s="86">
        <f>(Tabla2[[#This Row],[release_year]]-'VARIANZA Y DES. EST'!$L$11)^2</f>
        <v>66.915632286109044</v>
      </c>
      <c r="M5564" s="12">
        <v>2006</v>
      </c>
      <c r="N5564" s="9" t="s">
        <v>35</v>
      </c>
      <c r="O5564" s="9" t="s">
        <v>21112</v>
      </c>
      <c r="P5564" s="12">
        <v>135</v>
      </c>
      <c r="Q5564" s="12">
        <v>135</v>
      </c>
      <c r="R5564" s="12">
        <v>1255.639398389339</v>
      </c>
      <c r="S5564" s="12" t="s">
        <v>28</v>
      </c>
      <c r="T5564" s="9" t="s">
        <v>2492</v>
      </c>
      <c r="U5564" s="9" t="s">
        <v>95</v>
      </c>
      <c r="V5564" s="9" t="s">
        <v>2492</v>
      </c>
      <c r="W5564" s="14">
        <v>3</v>
      </c>
    </row>
    <row r="5565" spans="1:23" x14ac:dyDescent="0.25">
      <c r="A5565" s="8">
        <v>254</v>
      </c>
      <c r="B5565" s="9" t="s">
        <v>21113</v>
      </c>
      <c r="C5565" s="9" t="s">
        <v>22</v>
      </c>
      <c r="D5565" s="9" t="s">
        <v>21114</v>
      </c>
      <c r="E5565" s="9" t="s">
        <v>20881</v>
      </c>
      <c r="F5565" s="9" t="s">
        <v>21115</v>
      </c>
      <c r="G5565" s="12">
        <v>4</v>
      </c>
      <c r="H5565" s="9" t="s">
        <v>518</v>
      </c>
      <c r="I5565" s="9" t="s">
        <v>518</v>
      </c>
      <c r="J5565" s="12">
        <v>1</v>
      </c>
      <c r="K5565" s="13">
        <v>44426</v>
      </c>
      <c r="L5565" s="86">
        <f>(Tabla2[[#This Row],[release_year]]-'VARIANZA Y DES. EST'!$L$11)^2</f>
        <v>367.87997882863056</v>
      </c>
      <c r="M5565" s="12">
        <v>1995</v>
      </c>
      <c r="N5565" s="9" t="s">
        <v>35</v>
      </c>
      <c r="O5565" s="9" t="s">
        <v>21112</v>
      </c>
      <c r="P5565" s="12">
        <v>135</v>
      </c>
      <c r="Q5565" s="12">
        <v>135</v>
      </c>
      <c r="R5565" s="12">
        <v>1255.639398389339</v>
      </c>
      <c r="S5565" s="12" t="s">
        <v>28</v>
      </c>
      <c r="T5565" s="9" t="s">
        <v>3319</v>
      </c>
      <c r="U5565" s="9" t="s">
        <v>45</v>
      </c>
      <c r="V5565" s="9" t="s">
        <v>3319</v>
      </c>
      <c r="W5565" s="14">
        <v>3</v>
      </c>
    </row>
    <row r="5566" spans="1:23" x14ac:dyDescent="0.25">
      <c r="A5566" s="8">
        <v>302</v>
      </c>
      <c r="B5566" s="9" t="s">
        <v>21116</v>
      </c>
      <c r="C5566" s="9" t="s">
        <v>22</v>
      </c>
      <c r="D5566" s="9" t="s">
        <v>21117</v>
      </c>
      <c r="E5566" s="9" t="s">
        <v>21118</v>
      </c>
      <c r="F5566" s="9" t="s">
        <v>21119</v>
      </c>
      <c r="G5566" s="12">
        <v>7</v>
      </c>
      <c r="H5566" s="9" t="s">
        <v>518</v>
      </c>
      <c r="I5566" s="9" t="s">
        <v>518</v>
      </c>
      <c r="J5566" s="12">
        <v>1</v>
      </c>
      <c r="K5566" s="13">
        <v>44413</v>
      </c>
      <c r="L5566" s="86">
        <f>(Tabla2[[#This Row],[release_year]]-'VARIANZA Y DES. EST'!$L$11)^2</f>
        <v>1.3928663045044412</v>
      </c>
      <c r="M5566" s="12">
        <v>2013</v>
      </c>
      <c r="N5566" s="9" t="s">
        <v>35</v>
      </c>
      <c r="O5566" s="9" t="s">
        <v>21112</v>
      </c>
      <c r="P5566" s="12">
        <v>135</v>
      </c>
      <c r="Q5566" s="12">
        <v>135</v>
      </c>
      <c r="R5566" s="12">
        <v>1255.639398389339</v>
      </c>
      <c r="S5566" s="12" t="s">
        <v>28</v>
      </c>
      <c r="T5566" s="9" t="s">
        <v>4337</v>
      </c>
      <c r="U5566" s="9" t="s">
        <v>38</v>
      </c>
      <c r="V5566" s="9" t="s">
        <v>4337</v>
      </c>
      <c r="W5566" s="14">
        <v>3</v>
      </c>
    </row>
    <row r="5567" spans="1:23" x14ac:dyDescent="0.25">
      <c r="A5567" s="8">
        <v>684</v>
      </c>
      <c r="B5567" s="9" t="s">
        <v>21120</v>
      </c>
      <c r="C5567" s="9" t="s">
        <v>22</v>
      </c>
      <c r="D5567" s="9" t="s">
        <v>21121</v>
      </c>
      <c r="E5567" s="18" t="s">
        <v>21122</v>
      </c>
      <c r="F5567" s="9" t="s">
        <v>21123</v>
      </c>
      <c r="G5567" s="12">
        <v>13</v>
      </c>
      <c r="H5567" s="12"/>
      <c r="I5567" s="9"/>
      <c r="J5567" s="12">
        <v>0</v>
      </c>
      <c r="K5567" s="13">
        <v>44365</v>
      </c>
      <c r="L5567" s="86">
        <f>(Tabla2[[#This Row],[release_year]]-'VARIANZA Y DES. EST'!$L$11)^2</f>
        <v>46.509705182670608</v>
      </c>
      <c r="M5567" s="12">
        <v>2021</v>
      </c>
      <c r="N5567" s="9" t="s">
        <v>76</v>
      </c>
      <c r="O5567" s="9" t="s">
        <v>21112</v>
      </c>
      <c r="P5567" s="12">
        <v>135</v>
      </c>
      <c r="Q5567" s="12">
        <v>135</v>
      </c>
      <c r="R5567" s="12">
        <v>1255.639398389339</v>
      </c>
      <c r="S5567" s="12" t="s">
        <v>28</v>
      </c>
      <c r="T5567" s="9" t="s">
        <v>70</v>
      </c>
      <c r="U5567" s="9" t="s">
        <v>45</v>
      </c>
      <c r="V5567" s="9" t="s">
        <v>70</v>
      </c>
      <c r="W5567" s="14">
        <v>2</v>
      </c>
    </row>
    <row r="5568" spans="1:23" x14ac:dyDescent="0.25">
      <c r="A5568" s="8">
        <v>1684</v>
      </c>
      <c r="B5568" s="9" t="s">
        <v>21124</v>
      </c>
      <c r="C5568" s="9" t="s">
        <v>22</v>
      </c>
      <c r="D5568" s="9" t="s">
        <v>21125</v>
      </c>
      <c r="E5568" s="18" t="s">
        <v>20678</v>
      </c>
      <c r="F5568" s="9" t="s">
        <v>21126</v>
      </c>
      <c r="G5568" s="12">
        <v>10</v>
      </c>
      <c r="H5568" s="9" t="s">
        <v>518</v>
      </c>
      <c r="I5568" s="9" t="s">
        <v>518</v>
      </c>
      <c r="J5568" s="12">
        <v>1</v>
      </c>
      <c r="K5568" s="16">
        <v>44154</v>
      </c>
      <c r="L5568" s="86">
        <f>(Tabla2[[#This Row],[release_year]]-'VARIANZA Y DES. EST'!$L$11)^2</f>
        <v>26.834446865421359</v>
      </c>
      <c r="M5568" s="12">
        <v>2009</v>
      </c>
      <c r="N5568" s="9" t="s">
        <v>35</v>
      </c>
      <c r="O5568" s="9" t="s">
        <v>21112</v>
      </c>
      <c r="P5568" s="12">
        <v>135</v>
      </c>
      <c r="Q5568" s="12">
        <v>135</v>
      </c>
      <c r="R5568" s="12">
        <v>1255.639398389339</v>
      </c>
      <c r="S5568" s="12" t="s">
        <v>28</v>
      </c>
      <c r="T5568" s="9" t="s">
        <v>859</v>
      </c>
      <c r="U5568" s="9" t="s">
        <v>95</v>
      </c>
      <c r="V5568" s="9" t="s">
        <v>859</v>
      </c>
      <c r="W5568" s="14">
        <v>2</v>
      </c>
    </row>
    <row r="5569" spans="1:23" x14ac:dyDescent="0.25">
      <c r="A5569" s="8">
        <v>1941</v>
      </c>
      <c r="B5569" s="9" t="s">
        <v>21127</v>
      </c>
      <c r="C5569" s="9" t="s">
        <v>22</v>
      </c>
      <c r="D5569" s="9" t="s">
        <v>21128</v>
      </c>
      <c r="E5569" s="9" t="s">
        <v>21118</v>
      </c>
      <c r="F5569" s="9" t="s">
        <v>21129</v>
      </c>
      <c r="G5569" s="12">
        <v>8</v>
      </c>
      <c r="H5569" s="9" t="s">
        <v>518</v>
      </c>
      <c r="I5569" s="9" t="s">
        <v>518</v>
      </c>
      <c r="J5569" s="12">
        <v>1</v>
      </c>
      <c r="K5569" s="13">
        <v>44102</v>
      </c>
      <c r="L5569" s="86">
        <f>(Tabla2[[#This Row],[release_year]]-'VARIANZA Y DES. EST'!$L$11)^2</f>
        <v>38.194842005650592</v>
      </c>
      <c r="M5569" s="12">
        <v>2008</v>
      </c>
      <c r="N5569" s="9" t="s">
        <v>76</v>
      </c>
      <c r="O5569" s="9" t="s">
        <v>21112</v>
      </c>
      <c r="P5569" s="12">
        <v>135</v>
      </c>
      <c r="Q5569" s="12">
        <v>135</v>
      </c>
      <c r="R5569" s="12">
        <v>1255.639398389339</v>
      </c>
      <c r="S5569" s="12" t="s">
        <v>28</v>
      </c>
      <c r="T5569" s="9" t="s">
        <v>4849</v>
      </c>
      <c r="U5569" s="9" t="s">
        <v>95</v>
      </c>
      <c r="V5569" s="9" t="s">
        <v>4849</v>
      </c>
      <c r="W5569" s="14">
        <v>3</v>
      </c>
    </row>
    <row r="5570" spans="1:23" x14ac:dyDescent="0.25">
      <c r="A5570" s="8">
        <v>2046</v>
      </c>
      <c r="B5570" s="9" t="s">
        <v>21130</v>
      </c>
      <c r="C5570" s="9" t="s">
        <v>22</v>
      </c>
      <c r="D5570" s="9" t="s">
        <v>21131</v>
      </c>
      <c r="E5570" s="18" t="s">
        <v>21132</v>
      </c>
      <c r="F5570" s="9" t="s">
        <v>21133</v>
      </c>
      <c r="G5570" s="12">
        <v>5</v>
      </c>
      <c r="H5570" s="9" t="s">
        <v>25</v>
      </c>
      <c r="I5570" s="9" t="s">
        <v>25</v>
      </c>
      <c r="J5570" s="12">
        <v>1</v>
      </c>
      <c r="K5570" s="13">
        <v>44078</v>
      </c>
      <c r="L5570" s="86">
        <f>(Tabla2[[#This Row],[release_year]]-'VARIANZA Y DES. EST'!$L$11)^2</f>
        <v>33.870100322899837</v>
      </c>
      <c r="M5570" s="12">
        <v>2020</v>
      </c>
      <c r="N5570" s="9" t="s">
        <v>1991</v>
      </c>
      <c r="O5570" s="9" t="s">
        <v>21112</v>
      </c>
      <c r="P5570" s="12">
        <v>135</v>
      </c>
      <c r="Q5570" s="12">
        <v>135</v>
      </c>
      <c r="R5570" s="12">
        <v>1255.639398389339</v>
      </c>
      <c r="S5570" s="12" t="s">
        <v>28</v>
      </c>
      <c r="T5570" s="9" t="s">
        <v>144</v>
      </c>
      <c r="U5570" s="9" t="s">
        <v>45</v>
      </c>
      <c r="V5570" s="9" t="s">
        <v>144</v>
      </c>
      <c r="W5570" s="14">
        <v>2</v>
      </c>
    </row>
    <row r="5571" spans="1:23" x14ac:dyDescent="0.25">
      <c r="A5571" s="8">
        <v>2283</v>
      </c>
      <c r="B5571" s="9" t="s">
        <v>21134</v>
      </c>
      <c r="C5571" s="9" t="s">
        <v>22</v>
      </c>
      <c r="D5571" s="9" t="s">
        <v>21135</v>
      </c>
      <c r="E5571" s="18" t="s">
        <v>21136</v>
      </c>
      <c r="F5571" s="9" t="s">
        <v>21137</v>
      </c>
      <c r="G5571" s="12">
        <v>10</v>
      </c>
      <c r="H5571" s="9" t="s">
        <v>518</v>
      </c>
      <c r="I5571" s="9" t="s">
        <v>518</v>
      </c>
      <c r="J5571" s="12">
        <v>1</v>
      </c>
      <c r="K5571" s="13">
        <v>44017</v>
      </c>
      <c r="L5571" s="86">
        <f>(Tabla2[[#This Row],[release_year]]-'VARIANZA Y DES. EST'!$L$11)^2</f>
        <v>3.2471164275211517E-2</v>
      </c>
      <c r="M5571" s="12">
        <v>2014</v>
      </c>
      <c r="N5571" s="9" t="s">
        <v>35</v>
      </c>
      <c r="O5571" s="9" t="s">
        <v>21112</v>
      </c>
      <c r="P5571" s="12">
        <v>135</v>
      </c>
      <c r="Q5571" s="12">
        <v>135</v>
      </c>
      <c r="R5571" s="12">
        <v>1255.639398389339</v>
      </c>
      <c r="S5571" s="12" t="s">
        <v>28</v>
      </c>
      <c r="T5571" s="9" t="s">
        <v>2492</v>
      </c>
      <c r="U5571" s="9" t="s">
        <v>95</v>
      </c>
      <c r="V5571" s="9" t="s">
        <v>2492</v>
      </c>
      <c r="W5571" s="14">
        <v>3</v>
      </c>
    </row>
    <row r="5572" spans="1:23" x14ac:dyDescent="0.25">
      <c r="A5572" s="8">
        <v>2327</v>
      </c>
      <c r="B5572" s="9" t="s">
        <v>21138</v>
      </c>
      <c r="C5572" s="9" t="s">
        <v>22</v>
      </c>
      <c r="D5572" s="9" t="s">
        <v>21139</v>
      </c>
      <c r="E5572" s="9" t="s">
        <v>21140</v>
      </c>
      <c r="F5572" s="9" t="s">
        <v>21141</v>
      </c>
      <c r="G5572" s="12">
        <v>7</v>
      </c>
      <c r="H5572" s="12"/>
      <c r="I5572" s="9"/>
      <c r="J5572" s="12">
        <v>0</v>
      </c>
      <c r="K5572" s="13">
        <v>44010</v>
      </c>
      <c r="L5572" s="86">
        <f>(Tabla2[[#This Row],[release_year]]-'VARIANZA Y DES. EST'!$L$11)^2</f>
        <v>23.230495463129063</v>
      </c>
      <c r="M5572" s="12">
        <v>2019</v>
      </c>
      <c r="N5572" s="9" t="s">
        <v>35</v>
      </c>
      <c r="O5572" s="9" t="s">
        <v>21112</v>
      </c>
      <c r="P5572" s="12">
        <v>135</v>
      </c>
      <c r="Q5572" s="12">
        <v>135</v>
      </c>
      <c r="R5572" s="12">
        <v>1255.639398389339</v>
      </c>
      <c r="S5572" s="12" t="s">
        <v>28</v>
      </c>
      <c r="T5572" s="9" t="s">
        <v>70</v>
      </c>
      <c r="U5572" s="9" t="s">
        <v>45</v>
      </c>
      <c r="V5572" s="9" t="s">
        <v>70</v>
      </c>
      <c r="W5572" s="14">
        <v>2</v>
      </c>
    </row>
    <row r="5573" spans="1:23" x14ac:dyDescent="0.25">
      <c r="A5573" s="8">
        <v>2337</v>
      </c>
      <c r="B5573" s="9" t="s">
        <v>21142</v>
      </c>
      <c r="C5573" s="9" t="s">
        <v>22</v>
      </c>
      <c r="D5573" s="9" t="s">
        <v>21143</v>
      </c>
      <c r="E5573" s="18" t="s">
        <v>21140</v>
      </c>
      <c r="F5573" s="9" t="s">
        <v>21141</v>
      </c>
      <c r="G5573" s="12">
        <v>7</v>
      </c>
      <c r="H5573" s="9" t="s">
        <v>518</v>
      </c>
      <c r="I5573" s="9" t="s">
        <v>518</v>
      </c>
      <c r="J5573" s="12">
        <v>1</v>
      </c>
      <c r="K5573" s="13">
        <v>44008</v>
      </c>
      <c r="L5573" s="86">
        <f>(Tabla2[[#This Row],[release_year]]-'VARIANZA Y DES. EST'!$L$11)^2</f>
        <v>23.230495463129063</v>
      </c>
      <c r="M5573" s="12">
        <v>2019</v>
      </c>
      <c r="N5573" s="9" t="s">
        <v>35</v>
      </c>
      <c r="O5573" s="9" t="s">
        <v>21112</v>
      </c>
      <c r="P5573" s="12">
        <v>135</v>
      </c>
      <c r="Q5573" s="12">
        <v>135</v>
      </c>
      <c r="R5573" s="12">
        <v>1255.639398389339</v>
      </c>
      <c r="S5573" s="12" t="s">
        <v>28</v>
      </c>
      <c r="T5573" s="9" t="s">
        <v>70</v>
      </c>
      <c r="U5573" s="9" t="s">
        <v>45</v>
      </c>
      <c r="V5573" s="9" t="s">
        <v>70</v>
      </c>
      <c r="W5573" s="14">
        <v>2</v>
      </c>
    </row>
    <row r="5574" spans="1:23" x14ac:dyDescent="0.25">
      <c r="A5574" s="8">
        <v>2443</v>
      </c>
      <c r="B5574" s="9" t="s">
        <v>21144</v>
      </c>
      <c r="C5574" s="9" t="s">
        <v>22</v>
      </c>
      <c r="D5574" s="9" t="s">
        <v>21145</v>
      </c>
      <c r="E5574" s="9" t="s">
        <v>18848</v>
      </c>
      <c r="F5574" s="9" t="s">
        <v>21146</v>
      </c>
      <c r="G5574" s="12">
        <v>5</v>
      </c>
      <c r="H5574" s="9" t="s">
        <v>116</v>
      </c>
      <c r="I5574" s="9" t="s">
        <v>116</v>
      </c>
      <c r="J5574" s="12">
        <v>1</v>
      </c>
      <c r="K5574" s="13">
        <v>43984</v>
      </c>
      <c r="L5574" s="86">
        <f>(Tabla2[[#This Row],[release_year]]-'VARIANZA Y DES. EST'!$L$11)^2</f>
        <v>10.1136565849629</v>
      </c>
      <c r="M5574" s="12">
        <v>2011</v>
      </c>
      <c r="N5574" s="9" t="s">
        <v>35</v>
      </c>
      <c r="O5574" s="9" t="s">
        <v>21112</v>
      </c>
      <c r="P5574" s="12">
        <v>135</v>
      </c>
      <c r="Q5574" s="12">
        <v>135</v>
      </c>
      <c r="R5574" s="12">
        <v>1255.639398389339</v>
      </c>
      <c r="S5574" s="12" t="s">
        <v>28</v>
      </c>
      <c r="T5574" s="9" t="s">
        <v>3625</v>
      </c>
      <c r="U5574" s="9" t="s">
        <v>95</v>
      </c>
      <c r="V5574" s="9" t="s">
        <v>3625</v>
      </c>
      <c r="W5574" s="14">
        <v>3</v>
      </c>
    </row>
    <row r="5575" spans="1:23" x14ac:dyDescent="0.25">
      <c r="A5575" s="8">
        <v>2472</v>
      </c>
      <c r="B5575" s="9" t="s">
        <v>21147</v>
      </c>
      <c r="C5575" s="9" t="s">
        <v>22</v>
      </c>
      <c r="D5575" s="9" t="s">
        <v>21148</v>
      </c>
      <c r="E5575" s="9" t="s">
        <v>21149</v>
      </c>
      <c r="F5575" s="9" t="s">
        <v>21150</v>
      </c>
      <c r="G5575" s="12">
        <v>8</v>
      </c>
      <c r="H5575" s="9" t="s">
        <v>25</v>
      </c>
      <c r="I5575" s="9" t="s">
        <v>25</v>
      </c>
      <c r="J5575" s="12">
        <v>1</v>
      </c>
      <c r="K5575" s="13">
        <v>43976</v>
      </c>
      <c r="L5575" s="86">
        <f>(Tabla2[[#This Row],[release_year]]-'VARIANZA Y DES. EST'!$L$11)^2</f>
        <v>23.230495463129063</v>
      </c>
      <c r="M5575" s="12">
        <v>2019</v>
      </c>
      <c r="N5575" s="9" t="s">
        <v>1991</v>
      </c>
      <c r="O5575" s="9" t="s">
        <v>21112</v>
      </c>
      <c r="P5575" s="12">
        <v>135</v>
      </c>
      <c r="Q5575" s="12">
        <v>135</v>
      </c>
      <c r="R5575" s="12">
        <v>1255.639398389339</v>
      </c>
      <c r="S5575" s="12" t="s">
        <v>28</v>
      </c>
      <c r="T5575" s="9" t="s">
        <v>2709</v>
      </c>
      <c r="U5575" s="9" t="s">
        <v>45</v>
      </c>
      <c r="V5575" s="9" t="s">
        <v>2709</v>
      </c>
      <c r="W5575" s="14">
        <v>2</v>
      </c>
    </row>
    <row r="5576" spans="1:23" x14ac:dyDescent="0.25">
      <c r="A5576" s="8">
        <v>2651</v>
      </c>
      <c r="B5576" s="9" t="s">
        <v>21151</v>
      </c>
      <c r="C5576" s="9" t="s">
        <v>22</v>
      </c>
      <c r="D5576" s="9" t="s">
        <v>21152</v>
      </c>
      <c r="E5576" s="9" t="s">
        <v>21153</v>
      </c>
      <c r="F5576" s="9" t="s">
        <v>21154</v>
      </c>
      <c r="G5576" s="12">
        <v>5</v>
      </c>
      <c r="H5576" s="9" t="s">
        <v>1349</v>
      </c>
      <c r="I5576" s="9" t="s">
        <v>1349</v>
      </c>
      <c r="J5576" s="12">
        <v>1</v>
      </c>
      <c r="K5576" s="13">
        <v>43944</v>
      </c>
      <c r="L5576" s="86">
        <f>(Tabla2[[#This Row],[release_year]]-'VARIANZA Y DES. EST'!$L$11)^2</f>
        <v>33.870100322899837</v>
      </c>
      <c r="M5576" s="12">
        <v>2020</v>
      </c>
      <c r="N5576" s="9" t="s">
        <v>76</v>
      </c>
      <c r="O5576" s="9" t="s">
        <v>21112</v>
      </c>
      <c r="P5576" s="12">
        <v>135</v>
      </c>
      <c r="Q5576" s="12">
        <v>135</v>
      </c>
      <c r="R5576" s="12">
        <v>1255.639398389339</v>
      </c>
      <c r="S5576" s="12" t="s">
        <v>28</v>
      </c>
      <c r="T5576" s="9" t="s">
        <v>2372</v>
      </c>
      <c r="U5576" s="9" t="s">
        <v>239</v>
      </c>
      <c r="V5576" s="9" t="s">
        <v>2372</v>
      </c>
      <c r="W5576" s="14">
        <v>2</v>
      </c>
    </row>
    <row r="5577" spans="1:23" x14ac:dyDescent="0.25">
      <c r="A5577" s="8">
        <v>2727</v>
      </c>
      <c r="B5577" s="9" t="s">
        <v>21155</v>
      </c>
      <c r="C5577" s="9" t="s">
        <v>22</v>
      </c>
      <c r="D5577" s="9" t="s">
        <v>21156</v>
      </c>
      <c r="E5577" s="9" t="s">
        <v>21157</v>
      </c>
      <c r="F5577" s="9" t="s">
        <v>21158</v>
      </c>
      <c r="G5577" s="12">
        <v>8</v>
      </c>
      <c r="H5577" s="9" t="s">
        <v>518</v>
      </c>
      <c r="I5577" s="9" t="s">
        <v>518</v>
      </c>
      <c r="J5577" s="12">
        <v>1</v>
      </c>
      <c r="K5577" s="13">
        <v>43922</v>
      </c>
      <c r="L5577" s="86">
        <f>(Tabla2[[#This Row],[release_year]]-'VARIANZA Y DES. EST'!$L$11)^2</f>
        <v>3.2471164275211517E-2</v>
      </c>
      <c r="M5577" s="12">
        <v>2014</v>
      </c>
      <c r="N5577" s="9" t="s">
        <v>35</v>
      </c>
      <c r="O5577" s="9" t="s">
        <v>21112</v>
      </c>
      <c r="P5577" s="12">
        <v>135</v>
      </c>
      <c r="Q5577" s="12">
        <v>135</v>
      </c>
      <c r="R5577" s="12">
        <v>1255.639398389339</v>
      </c>
      <c r="S5577" s="12" t="s">
        <v>28</v>
      </c>
      <c r="T5577" s="9" t="s">
        <v>2492</v>
      </c>
      <c r="U5577" s="9" t="s">
        <v>95</v>
      </c>
      <c r="V5577" s="9" t="s">
        <v>2492</v>
      </c>
      <c r="W5577" s="14">
        <v>3</v>
      </c>
    </row>
    <row r="5578" spans="1:23" x14ac:dyDescent="0.25">
      <c r="A5578" s="8">
        <v>2811</v>
      </c>
      <c r="B5578" s="9" t="s">
        <v>21159</v>
      </c>
      <c r="C5578" s="9" t="s">
        <v>22</v>
      </c>
      <c r="D5578" s="9" t="s">
        <v>21160</v>
      </c>
      <c r="E5578" s="9" t="s">
        <v>21161</v>
      </c>
      <c r="F5578" s="9" t="s">
        <v>21162</v>
      </c>
      <c r="G5578" s="12">
        <v>8</v>
      </c>
      <c r="H5578" s="9" t="s">
        <v>518</v>
      </c>
      <c r="I5578" s="9" t="s">
        <v>518</v>
      </c>
      <c r="J5578" s="12">
        <v>1</v>
      </c>
      <c r="K5578" s="13">
        <v>43905</v>
      </c>
      <c r="L5578" s="86">
        <f>(Tabla2[[#This Row],[release_year]]-'VARIANZA Y DES. EST'!$L$11)^2</f>
        <v>23.230495463129063</v>
      </c>
      <c r="M5578" s="12">
        <v>2019</v>
      </c>
      <c r="N5578" s="9" t="s">
        <v>35</v>
      </c>
      <c r="O5578" s="9" t="s">
        <v>21112</v>
      </c>
      <c r="P5578" s="12">
        <v>135</v>
      </c>
      <c r="Q5578" s="12">
        <v>135</v>
      </c>
      <c r="R5578" s="12">
        <v>1255.639398389339</v>
      </c>
      <c r="S5578" s="12" t="s">
        <v>28</v>
      </c>
      <c r="T5578" s="9" t="s">
        <v>2372</v>
      </c>
      <c r="U5578" s="9" t="s">
        <v>239</v>
      </c>
      <c r="V5578" s="9" t="s">
        <v>2372</v>
      </c>
      <c r="W5578" s="14">
        <v>2</v>
      </c>
    </row>
    <row r="5579" spans="1:23" x14ac:dyDescent="0.25">
      <c r="A5579" s="8">
        <v>3136</v>
      </c>
      <c r="B5579" s="9" t="s">
        <v>21163</v>
      </c>
      <c r="C5579" s="9" t="s">
        <v>22</v>
      </c>
      <c r="D5579" s="9" t="s">
        <v>21164</v>
      </c>
      <c r="E5579" s="18" t="s">
        <v>21165</v>
      </c>
      <c r="F5579" s="9" t="s">
        <v>21166</v>
      </c>
      <c r="G5579" s="12">
        <v>8</v>
      </c>
      <c r="H5579" s="9" t="s">
        <v>518</v>
      </c>
      <c r="I5579" s="9" t="s">
        <v>518</v>
      </c>
      <c r="J5579" s="12">
        <v>1</v>
      </c>
      <c r="K5579" s="16">
        <v>43814</v>
      </c>
      <c r="L5579" s="86">
        <f>(Tabla2[[#This Row],[release_year]]-'VARIANZA Y DES. EST'!$L$11)^2</f>
        <v>1.3928663045044412</v>
      </c>
      <c r="M5579" s="12">
        <v>2013</v>
      </c>
      <c r="N5579" s="9" t="s">
        <v>35</v>
      </c>
      <c r="O5579" s="9" t="s">
        <v>21112</v>
      </c>
      <c r="P5579" s="12">
        <v>135</v>
      </c>
      <c r="Q5579" s="12">
        <v>135</v>
      </c>
      <c r="R5579" s="12">
        <v>1255.639398389339</v>
      </c>
      <c r="S5579" s="12" t="s">
        <v>28</v>
      </c>
      <c r="T5579" s="9" t="s">
        <v>600</v>
      </c>
      <c r="U5579" s="9" t="s">
        <v>38</v>
      </c>
      <c r="V5579" s="9" t="s">
        <v>600</v>
      </c>
      <c r="W5579" s="14">
        <v>3</v>
      </c>
    </row>
    <row r="5580" spans="1:23" x14ac:dyDescent="0.25">
      <c r="A5580" s="8">
        <v>3137</v>
      </c>
      <c r="B5580" s="9" t="s">
        <v>21167</v>
      </c>
      <c r="C5580" s="9" t="s">
        <v>22</v>
      </c>
      <c r="D5580" s="9" t="s">
        <v>21168</v>
      </c>
      <c r="E5580" s="9" t="s">
        <v>12720</v>
      </c>
      <c r="F5580" s="9" t="s">
        <v>21169</v>
      </c>
      <c r="G5580" s="12">
        <v>8</v>
      </c>
      <c r="H5580" s="9" t="s">
        <v>518</v>
      </c>
      <c r="I5580" s="9" t="s">
        <v>518</v>
      </c>
      <c r="J5580" s="12">
        <v>1</v>
      </c>
      <c r="K5580" s="16">
        <v>43814</v>
      </c>
      <c r="L5580" s="86">
        <f>(Tabla2[[#This Row],[release_year]]-'VARIANZA Y DES. EST'!$L$11)^2</f>
        <v>10.1136565849629</v>
      </c>
      <c r="M5580" s="12">
        <v>2011</v>
      </c>
      <c r="N5580" s="9" t="s">
        <v>35</v>
      </c>
      <c r="O5580" s="9" t="s">
        <v>21112</v>
      </c>
      <c r="P5580" s="12">
        <v>135</v>
      </c>
      <c r="Q5580" s="12">
        <v>135</v>
      </c>
      <c r="R5580" s="12">
        <v>1255.639398389339</v>
      </c>
      <c r="S5580" s="12" t="s">
        <v>28</v>
      </c>
      <c r="T5580" s="9" t="s">
        <v>2372</v>
      </c>
      <c r="U5580" s="9" t="s">
        <v>239</v>
      </c>
      <c r="V5580" s="9" t="s">
        <v>2372</v>
      </c>
      <c r="W5580" s="14">
        <v>2</v>
      </c>
    </row>
    <row r="5581" spans="1:23" x14ac:dyDescent="0.25">
      <c r="A5581" s="8">
        <v>3142</v>
      </c>
      <c r="B5581" s="9" t="s">
        <v>21170</v>
      </c>
      <c r="C5581" s="9" t="s">
        <v>22</v>
      </c>
      <c r="D5581" s="9" t="s">
        <v>21171</v>
      </c>
      <c r="E5581" s="9" t="s">
        <v>21172</v>
      </c>
      <c r="F5581" s="18" t="s">
        <v>21173</v>
      </c>
      <c r="G5581" s="12">
        <v>7</v>
      </c>
      <c r="H5581" s="9" t="s">
        <v>518</v>
      </c>
      <c r="I5581" s="9" t="s">
        <v>518</v>
      </c>
      <c r="J5581" s="12">
        <v>1</v>
      </c>
      <c r="K5581" s="16">
        <v>43814</v>
      </c>
      <c r="L5581" s="86">
        <f>(Tabla2[[#This Row],[release_year]]-'VARIANZA Y DES. EST'!$L$11)^2</f>
        <v>17.47405172519213</v>
      </c>
      <c r="M5581" s="12">
        <v>2010</v>
      </c>
      <c r="N5581" s="9" t="s">
        <v>35</v>
      </c>
      <c r="O5581" s="9" t="s">
        <v>21112</v>
      </c>
      <c r="P5581" s="12">
        <v>135</v>
      </c>
      <c r="Q5581" s="12">
        <v>135</v>
      </c>
      <c r="R5581" s="12">
        <v>1255.639398389339</v>
      </c>
      <c r="S5581" s="12" t="s">
        <v>28</v>
      </c>
      <c r="T5581" s="9" t="s">
        <v>460</v>
      </c>
      <c r="U5581" s="9" t="s">
        <v>45</v>
      </c>
      <c r="V5581" s="9" t="s">
        <v>460</v>
      </c>
      <c r="W5581" s="14">
        <v>3</v>
      </c>
    </row>
    <row r="5582" spans="1:23" x14ac:dyDescent="0.25">
      <c r="A5582" s="8">
        <v>3196</v>
      </c>
      <c r="B5582" s="9" t="s">
        <v>21174</v>
      </c>
      <c r="C5582" s="9" t="s">
        <v>22</v>
      </c>
      <c r="D5582" s="9" t="s">
        <v>21175</v>
      </c>
      <c r="E5582" s="18" t="s">
        <v>19328</v>
      </c>
      <c r="F5582" s="18" t="s">
        <v>21176</v>
      </c>
      <c r="G5582" s="12">
        <v>12</v>
      </c>
      <c r="H5582" s="9" t="s">
        <v>518</v>
      </c>
      <c r="I5582" s="9" t="s">
        <v>518</v>
      </c>
      <c r="J5582" s="12">
        <v>1</v>
      </c>
      <c r="K5582" s="13">
        <v>43800</v>
      </c>
      <c r="L5582" s="86">
        <f>(Tabla2[[#This Row],[release_year]]-'VARIANZA Y DES. EST'!$L$11)^2</f>
        <v>7.9512857435875226</v>
      </c>
      <c r="M5582" s="12">
        <v>2017</v>
      </c>
      <c r="N5582" s="9" t="s">
        <v>35</v>
      </c>
      <c r="O5582" s="9" t="s">
        <v>21112</v>
      </c>
      <c r="P5582" s="12">
        <v>135</v>
      </c>
      <c r="Q5582" s="12">
        <v>135</v>
      </c>
      <c r="R5582" s="12">
        <v>1255.639398389339</v>
      </c>
      <c r="S5582" s="12" t="s">
        <v>28</v>
      </c>
      <c r="T5582" s="9" t="s">
        <v>3319</v>
      </c>
      <c r="U5582" s="9" t="s">
        <v>45</v>
      </c>
      <c r="V5582" s="9" t="s">
        <v>3319</v>
      </c>
      <c r="W5582" s="14">
        <v>3</v>
      </c>
    </row>
    <row r="5583" spans="1:23" x14ac:dyDescent="0.25">
      <c r="A5583" s="8">
        <v>3207</v>
      </c>
      <c r="B5583" s="9" t="s">
        <v>21177</v>
      </c>
      <c r="C5583" s="9" t="s">
        <v>22</v>
      </c>
      <c r="D5583" s="9" t="s">
        <v>21178</v>
      </c>
      <c r="E5583" s="9" t="s">
        <v>19510</v>
      </c>
      <c r="F5583" s="9" t="s">
        <v>21179</v>
      </c>
      <c r="G5583" s="12">
        <v>8</v>
      </c>
      <c r="H5583" s="9" t="s">
        <v>518</v>
      </c>
      <c r="I5583" s="9" t="s">
        <v>518</v>
      </c>
      <c r="J5583" s="12">
        <v>1</v>
      </c>
      <c r="K5583" s="16">
        <v>43799</v>
      </c>
      <c r="L5583" s="86">
        <f>(Tabla2[[#This Row],[release_year]]-'VARIANZA Y DES. EST'!$L$11)^2</f>
        <v>23.230495463129063</v>
      </c>
      <c r="M5583" s="12">
        <v>2019</v>
      </c>
      <c r="N5583" s="9" t="s">
        <v>35</v>
      </c>
      <c r="O5583" s="9" t="s">
        <v>21112</v>
      </c>
      <c r="P5583" s="12">
        <v>135</v>
      </c>
      <c r="Q5583" s="12">
        <v>135</v>
      </c>
      <c r="R5583" s="12">
        <v>1255.639398389339</v>
      </c>
      <c r="S5583" s="12" t="s">
        <v>28</v>
      </c>
      <c r="T5583" s="9" t="s">
        <v>2492</v>
      </c>
      <c r="U5583" s="9" t="s">
        <v>95</v>
      </c>
      <c r="V5583" s="9" t="s">
        <v>2492</v>
      </c>
      <c r="W5583" s="14">
        <v>3</v>
      </c>
    </row>
    <row r="5584" spans="1:23" x14ac:dyDescent="0.25">
      <c r="A5584" s="8">
        <v>3565</v>
      </c>
      <c r="B5584" s="9" t="s">
        <v>21180</v>
      </c>
      <c r="C5584" s="9" t="s">
        <v>22</v>
      </c>
      <c r="D5584" s="9" t="s">
        <v>21181</v>
      </c>
      <c r="E5584" s="18" t="s">
        <v>21182</v>
      </c>
      <c r="F5584" s="9" t="s">
        <v>21183</v>
      </c>
      <c r="G5584" s="12">
        <v>8</v>
      </c>
      <c r="H5584" s="9" t="s">
        <v>518</v>
      </c>
      <c r="I5584" s="9" t="s">
        <v>518</v>
      </c>
      <c r="J5584" s="12">
        <v>1</v>
      </c>
      <c r="K5584" s="13">
        <v>43700</v>
      </c>
      <c r="L5584" s="86">
        <f>(Tabla2[[#This Row],[release_year]]-'VARIANZA Y DES. EST'!$L$11)^2</f>
        <v>14.590890603358293</v>
      </c>
      <c r="M5584" s="12">
        <v>2018</v>
      </c>
      <c r="N5584" s="9" t="s">
        <v>35</v>
      </c>
      <c r="O5584" s="9" t="s">
        <v>21112</v>
      </c>
      <c r="P5584" s="12">
        <v>135</v>
      </c>
      <c r="Q5584" s="12">
        <v>135</v>
      </c>
      <c r="R5584" s="12">
        <v>1255.639398389339</v>
      </c>
      <c r="S5584" s="12" t="s">
        <v>28</v>
      </c>
      <c r="T5584" s="9" t="s">
        <v>859</v>
      </c>
      <c r="U5584" s="9" t="s">
        <v>95</v>
      </c>
      <c r="V5584" s="9" t="s">
        <v>859</v>
      </c>
      <c r="W5584" s="14">
        <v>2</v>
      </c>
    </row>
    <row r="5585" spans="1:23" x14ac:dyDescent="0.25">
      <c r="A5585" s="8">
        <v>3924</v>
      </c>
      <c r="B5585" s="9" t="s">
        <v>21184</v>
      </c>
      <c r="C5585" s="9" t="s">
        <v>22</v>
      </c>
      <c r="D5585" s="9" t="s">
        <v>21185</v>
      </c>
      <c r="E5585" s="9" t="s">
        <v>20949</v>
      </c>
      <c r="F5585" s="9" t="s">
        <v>21186</v>
      </c>
      <c r="G5585" s="12">
        <v>9</v>
      </c>
      <c r="H5585" s="9" t="s">
        <v>7034</v>
      </c>
      <c r="I5585" s="9" t="s">
        <v>7034</v>
      </c>
      <c r="J5585" s="12">
        <v>1</v>
      </c>
      <c r="K5585" s="13">
        <v>43567</v>
      </c>
      <c r="L5585" s="86">
        <f>(Tabla2[[#This Row],[release_year]]-'VARIANZA Y DES. EST'!$L$11)^2</f>
        <v>1.3928663045044412</v>
      </c>
      <c r="M5585" s="12">
        <v>2013</v>
      </c>
      <c r="N5585" s="9" t="s">
        <v>76</v>
      </c>
      <c r="O5585" s="9" t="s">
        <v>21112</v>
      </c>
      <c r="P5585" s="12">
        <v>135</v>
      </c>
      <c r="Q5585" s="12">
        <v>135</v>
      </c>
      <c r="R5585" s="12">
        <v>1255.639398389339</v>
      </c>
      <c r="S5585" s="12" t="s">
        <v>28</v>
      </c>
      <c r="T5585" s="9" t="s">
        <v>3179</v>
      </c>
      <c r="U5585" s="9" t="s">
        <v>514</v>
      </c>
      <c r="V5585" s="9" t="s">
        <v>3179</v>
      </c>
      <c r="W5585" s="14">
        <v>2</v>
      </c>
    </row>
    <row r="5586" spans="1:23" x14ac:dyDescent="0.25">
      <c r="A5586" s="8">
        <v>4307</v>
      </c>
      <c r="B5586" s="9" t="s">
        <v>21187</v>
      </c>
      <c r="C5586" s="9" t="s">
        <v>22</v>
      </c>
      <c r="D5586" s="9" t="s">
        <v>21188</v>
      </c>
      <c r="E5586" s="9" t="s">
        <v>9595</v>
      </c>
      <c r="F5586" s="9" t="s">
        <v>21189</v>
      </c>
      <c r="G5586" s="12">
        <v>2</v>
      </c>
      <c r="H5586" s="9" t="s">
        <v>468</v>
      </c>
      <c r="I5586" s="9" t="s">
        <v>472</v>
      </c>
      <c r="J5586" s="12">
        <v>2</v>
      </c>
      <c r="K5586" s="16">
        <v>43448</v>
      </c>
      <c r="L5586" s="86">
        <f>(Tabla2[[#This Row],[release_year]]-'VARIANZA Y DES. EST'!$L$11)^2</f>
        <v>14.590890603358293</v>
      </c>
      <c r="M5586" s="12">
        <v>2018</v>
      </c>
      <c r="N5586" s="9" t="s">
        <v>1991</v>
      </c>
      <c r="O5586" s="9" t="s">
        <v>21112</v>
      </c>
      <c r="P5586" s="12">
        <v>135</v>
      </c>
      <c r="Q5586" s="12">
        <v>135</v>
      </c>
      <c r="R5586" s="12">
        <v>1255.639398389339</v>
      </c>
      <c r="S5586" s="12" t="s">
        <v>28</v>
      </c>
      <c r="T5586" s="9" t="s">
        <v>118</v>
      </c>
      <c r="U5586" s="9" t="s">
        <v>45</v>
      </c>
      <c r="V5586" s="9" t="s">
        <v>118</v>
      </c>
      <c r="W5586" s="14">
        <v>3</v>
      </c>
    </row>
    <row r="5587" spans="1:23" x14ac:dyDescent="0.25">
      <c r="A5587" s="8">
        <v>4452</v>
      </c>
      <c r="B5587" s="9" t="s">
        <v>21190</v>
      </c>
      <c r="C5587" s="9" t="s">
        <v>22</v>
      </c>
      <c r="D5587" s="9" t="s">
        <v>21191</v>
      </c>
      <c r="E5587" s="18" t="s">
        <v>18692</v>
      </c>
      <c r="F5587" s="9" t="s">
        <v>21192</v>
      </c>
      <c r="G5587" s="12">
        <v>10</v>
      </c>
      <c r="H5587" s="9" t="s">
        <v>518</v>
      </c>
      <c r="I5587" s="9" t="s">
        <v>518</v>
      </c>
      <c r="J5587" s="12">
        <v>1</v>
      </c>
      <c r="K5587" s="13">
        <v>43405</v>
      </c>
      <c r="L5587" s="86">
        <f>(Tabla2[[#This Row],[release_year]]-'VARIANZA Y DES. EST'!$L$11)^2</f>
        <v>38.194842005650592</v>
      </c>
      <c r="M5587" s="12">
        <v>2008</v>
      </c>
      <c r="N5587" s="9" t="s">
        <v>76</v>
      </c>
      <c r="O5587" s="9" t="s">
        <v>21112</v>
      </c>
      <c r="P5587" s="12">
        <v>135</v>
      </c>
      <c r="Q5587" s="12">
        <v>135</v>
      </c>
      <c r="R5587" s="12">
        <v>1255.639398389339</v>
      </c>
      <c r="S5587" s="12" t="s">
        <v>28</v>
      </c>
      <c r="T5587" s="9" t="s">
        <v>70</v>
      </c>
      <c r="U5587" s="9" t="s">
        <v>45</v>
      </c>
      <c r="V5587" s="9" t="s">
        <v>70</v>
      </c>
      <c r="W5587" s="14">
        <v>2</v>
      </c>
    </row>
    <row r="5588" spans="1:23" x14ac:dyDescent="0.25">
      <c r="A5588" s="8">
        <v>4567</v>
      </c>
      <c r="B5588" s="9" t="s">
        <v>21193</v>
      </c>
      <c r="C5588" s="9" t="s">
        <v>22</v>
      </c>
      <c r="D5588" s="9" t="s">
        <v>21194</v>
      </c>
      <c r="E5588" s="9" t="s">
        <v>21195</v>
      </c>
      <c r="F5588" s="9" t="s">
        <v>21196</v>
      </c>
      <c r="G5588" s="12">
        <v>6</v>
      </c>
      <c r="H5588" s="12"/>
      <c r="I5588" s="9"/>
      <c r="J5588" s="12">
        <v>0</v>
      </c>
      <c r="K5588" s="13">
        <v>43374</v>
      </c>
      <c r="L5588" s="86">
        <f>(Tabla2[[#This Row],[release_year]]-'VARIANZA Y DES. EST'!$L$11)^2</f>
        <v>14.590890603358293</v>
      </c>
      <c r="M5588" s="12">
        <v>2018</v>
      </c>
      <c r="N5588" s="9" t="s">
        <v>76</v>
      </c>
      <c r="O5588" s="9" t="s">
        <v>21112</v>
      </c>
      <c r="P5588" s="12">
        <v>135</v>
      </c>
      <c r="Q5588" s="12">
        <v>135</v>
      </c>
      <c r="R5588" s="12">
        <v>1255.639398389339</v>
      </c>
      <c r="S5588" s="12" t="s">
        <v>28</v>
      </c>
      <c r="T5588" s="9" t="s">
        <v>118</v>
      </c>
      <c r="U5588" s="9" t="s">
        <v>45</v>
      </c>
      <c r="V5588" s="9" t="s">
        <v>118</v>
      </c>
      <c r="W5588" s="14">
        <v>3</v>
      </c>
    </row>
    <row r="5589" spans="1:23" x14ac:dyDescent="0.25">
      <c r="A5589" s="8">
        <v>5089</v>
      </c>
      <c r="B5589" s="9" t="s">
        <v>21197</v>
      </c>
      <c r="C5589" s="9" t="s">
        <v>22</v>
      </c>
      <c r="D5589" s="9" t="s">
        <v>21198</v>
      </c>
      <c r="E5589" s="18" t="s">
        <v>21199</v>
      </c>
      <c r="F5589" s="18" t="s">
        <v>21200</v>
      </c>
      <c r="G5589" s="12">
        <v>6</v>
      </c>
      <c r="H5589" s="9" t="s">
        <v>518</v>
      </c>
      <c r="I5589" s="9" t="s">
        <v>518</v>
      </c>
      <c r="J5589" s="12">
        <v>1</v>
      </c>
      <c r="K5589" s="13">
        <v>43109</v>
      </c>
      <c r="L5589" s="86">
        <f>(Tabla2[[#This Row],[release_year]]-'VARIANZA Y DES. EST'!$L$11)^2</f>
        <v>7.9512857435875226</v>
      </c>
      <c r="M5589" s="12">
        <v>2017</v>
      </c>
      <c r="N5589" s="9" t="s">
        <v>76</v>
      </c>
      <c r="O5589" s="9" t="s">
        <v>21112</v>
      </c>
      <c r="P5589" s="12">
        <v>135</v>
      </c>
      <c r="Q5589" s="12">
        <v>135</v>
      </c>
      <c r="R5589" s="12">
        <v>1255.639398389339</v>
      </c>
      <c r="S5589" s="12" t="s">
        <v>28</v>
      </c>
      <c r="T5589" s="9" t="s">
        <v>4796</v>
      </c>
      <c r="U5589" s="9" t="s">
        <v>514</v>
      </c>
      <c r="V5589" s="9" t="s">
        <v>4796</v>
      </c>
      <c r="W5589" s="14">
        <v>3</v>
      </c>
    </row>
    <row r="5590" spans="1:23" x14ac:dyDescent="0.25">
      <c r="A5590" s="8">
        <v>5168</v>
      </c>
      <c r="B5590" s="9" t="s">
        <v>21201</v>
      </c>
      <c r="C5590" s="9" t="s">
        <v>22</v>
      </c>
      <c r="D5590" s="9" t="s">
        <v>21202</v>
      </c>
      <c r="E5590" s="9" t="s">
        <v>17877</v>
      </c>
      <c r="F5590" s="18" t="s">
        <v>21203</v>
      </c>
      <c r="G5590" s="12">
        <v>7</v>
      </c>
      <c r="H5590" s="9" t="s">
        <v>25</v>
      </c>
      <c r="I5590" s="9" t="s">
        <v>25</v>
      </c>
      <c r="J5590" s="12">
        <v>1</v>
      </c>
      <c r="K5590" s="16">
        <v>43056</v>
      </c>
      <c r="L5590" s="86">
        <f>(Tabla2[[#This Row],[release_year]]-'VARIANZA Y DES. EST'!$L$11)^2</f>
        <v>7.9512857435875226</v>
      </c>
      <c r="M5590" s="12">
        <v>2017</v>
      </c>
      <c r="N5590" s="9" t="s">
        <v>1991</v>
      </c>
      <c r="O5590" s="9" t="s">
        <v>21112</v>
      </c>
      <c r="P5590" s="12">
        <v>135</v>
      </c>
      <c r="Q5590" s="12">
        <v>135</v>
      </c>
      <c r="R5590" s="12">
        <v>1255.639398389339</v>
      </c>
      <c r="S5590" s="12" t="s">
        <v>28</v>
      </c>
      <c r="T5590" s="9" t="s">
        <v>144</v>
      </c>
      <c r="U5590" s="9" t="s">
        <v>45</v>
      </c>
      <c r="V5590" s="9" t="s">
        <v>144</v>
      </c>
      <c r="W5590" s="14">
        <v>2</v>
      </c>
    </row>
    <row r="5591" spans="1:23" x14ac:dyDescent="0.25">
      <c r="A5591" s="8">
        <v>5215</v>
      </c>
      <c r="B5591" s="9" t="s">
        <v>21204</v>
      </c>
      <c r="C5591" s="9" t="s">
        <v>22</v>
      </c>
      <c r="D5591" s="9" t="s">
        <v>21205</v>
      </c>
      <c r="E5591" s="9" t="s">
        <v>16020</v>
      </c>
      <c r="F5591" s="9" t="s">
        <v>21206</v>
      </c>
      <c r="G5591" s="12">
        <v>10</v>
      </c>
      <c r="H5591" s="9" t="s">
        <v>518</v>
      </c>
      <c r="I5591" s="9" t="s">
        <v>518</v>
      </c>
      <c r="J5591" s="12">
        <v>1</v>
      </c>
      <c r="K5591" s="16">
        <v>43024</v>
      </c>
      <c r="L5591" s="86">
        <f>(Tabla2[[#This Row],[release_year]]-'VARIANZA Y DES. EST'!$L$11)^2</f>
        <v>7.9512857435875226</v>
      </c>
      <c r="M5591" s="12">
        <v>2017</v>
      </c>
      <c r="N5591" s="9" t="s">
        <v>35</v>
      </c>
      <c r="O5591" s="9" t="s">
        <v>21112</v>
      </c>
      <c r="P5591" s="12">
        <v>135</v>
      </c>
      <c r="Q5591" s="12">
        <v>135</v>
      </c>
      <c r="R5591" s="12">
        <v>1255.639398389339</v>
      </c>
      <c r="S5591" s="12" t="s">
        <v>28</v>
      </c>
      <c r="T5591" s="9" t="s">
        <v>4211</v>
      </c>
      <c r="U5591" s="9" t="s">
        <v>38</v>
      </c>
      <c r="V5591" s="9" t="s">
        <v>4211</v>
      </c>
      <c r="W5591" s="14">
        <v>2</v>
      </c>
    </row>
    <row r="5592" spans="1:23" x14ac:dyDescent="0.25">
      <c r="A5592" s="8">
        <v>5236</v>
      </c>
      <c r="B5592" s="9" t="s">
        <v>21207</v>
      </c>
      <c r="C5592" s="9" t="s">
        <v>22</v>
      </c>
      <c r="D5592" s="9" t="s">
        <v>21208</v>
      </c>
      <c r="E5592" s="9" t="s">
        <v>21209</v>
      </c>
      <c r="F5592" s="9" t="s">
        <v>21210</v>
      </c>
      <c r="G5592" s="12">
        <v>10</v>
      </c>
      <c r="H5592" s="9" t="s">
        <v>1349</v>
      </c>
      <c r="I5592" s="9" t="s">
        <v>1349</v>
      </c>
      <c r="J5592" s="12">
        <v>1</v>
      </c>
      <c r="K5592" s="13">
        <v>43009</v>
      </c>
      <c r="L5592" s="86">
        <f>(Tabla2[[#This Row],[release_year]]-'VARIANZA Y DES. EST'!$L$11)^2</f>
        <v>4.7532614447336705</v>
      </c>
      <c r="M5592" s="12">
        <v>2012</v>
      </c>
      <c r="N5592" s="9" t="s">
        <v>76</v>
      </c>
      <c r="O5592" s="9" t="s">
        <v>21112</v>
      </c>
      <c r="P5592" s="12">
        <v>135</v>
      </c>
      <c r="Q5592" s="12">
        <v>135</v>
      </c>
      <c r="R5592" s="12">
        <v>1255.639398389339</v>
      </c>
      <c r="S5592" s="12" t="s">
        <v>28</v>
      </c>
      <c r="T5592" s="9" t="s">
        <v>460</v>
      </c>
      <c r="U5592" s="9" t="s">
        <v>45</v>
      </c>
      <c r="V5592" s="9" t="s">
        <v>460</v>
      </c>
      <c r="W5592" s="14">
        <v>3</v>
      </c>
    </row>
    <row r="5593" spans="1:23" x14ac:dyDescent="0.25">
      <c r="A5593" s="8">
        <v>5296</v>
      </c>
      <c r="B5593" s="9" t="s">
        <v>21211</v>
      </c>
      <c r="C5593" s="9" t="s">
        <v>22</v>
      </c>
      <c r="D5593" s="10" t="s">
        <v>21212</v>
      </c>
      <c r="E5593" s="11"/>
      <c r="F5593" s="9" t="s">
        <v>21213</v>
      </c>
      <c r="G5593" s="12">
        <v>1</v>
      </c>
      <c r="H5593" s="9" t="s">
        <v>518</v>
      </c>
      <c r="I5593" s="9" t="s">
        <v>518</v>
      </c>
      <c r="J5593" s="12">
        <v>1</v>
      </c>
      <c r="K5593" s="13">
        <v>42979</v>
      </c>
      <c r="L5593" s="86">
        <f>(Tabla2[[#This Row],[release_year]]-'VARIANZA Y DES. EST'!$L$11)^2</f>
        <v>1457.7274864929859</v>
      </c>
      <c r="M5593" s="12">
        <v>1976</v>
      </c>
      <c r="N5593" s="9" t="s">
        <v>82</v>
      </c>
      <c r="O5593" s="9" t="s">
        <v>21112</v>
      </c>
      <c r="P5593" s="12">
        <v>135</v>
      </c>
      <c r="Q5593" s="12">
        <v>135</v>
      </c>
      <c r="R5593" s="12">
        <v>1255.639398389339</v>
      </c>
      <c r="S5593" s="12" t="s">
        <v>28</v>
      </c>
      <c r="T5593" s="9" t="s">
        <v>3625</v>
      </c>
      <c r="U5593" s="9" t="s">
        <v>95</v>
      </c>
      <c r="V5593" s="9" t="s">
        <v>3625</v>
      </c>
      <c r="W5593" s="14">
        <v>3</v>
      </c>
    </row>
    <row r="5594" spans="1:23" x14ac:dyDescent="0.25">
      <c r="A5594" s="8">
        <v>6326</v>
      </c>
      <c r="B5594" s="9" t="s">
        <v>21214</v>
      </c>
      <c r="C5594" s="9" t="s">
        <v>22</v>
      </c>
      <c r="D5594" s="9" t="s">
        <v>21215</v>
      </c>
      <c r="E5594" s="9" t="s">
        <v>4998</v>
      </c>
      <c r="F5594" s="9" t="s">
        <v>21216</v>
      </c>
      <c r="G5594" s="12">
        <v>16</v>
      </c>
      <c r="H5594" s="9" t="s">
        <v>25</v>
      </c>
      <c r="I5594" s="9" t="s">
        <v>25</v>
      </c>
      <c r="J5594" s="12">
        <v>1</v>
      </c>
      <c r="K5594" s="13">
        <v>43347</v>
      </c>
      <c r="L5594" s="86">
        <f>(Tabla2[[#This Row],[release_year]]-'VARIANZA Y DES. EST'!$L$11)^2</f>
        <v>14.590890603358293</v>
      </c>
      <c r="M5594" s="12">
        <v>2018</v>
      </c>
      <c r="N5594" s="9" t="s">
        <v>43</v>
      </c>
      <c r="O5594" s="9" t="s">
        <v>21112</v>
      </c>
      <c r="P5594" s="12">
        <v>135</v>
      </c>
      <c r="Q5594" s="12">
        <v>135</v>
      </c>
      <c r="R5594" s="12">
        <v>1255.639398389339</v>
      </c>
      <c r="S5594" s="12" t="s">
        <v>28</v>
      </c>
      <c r="T5594" s="9" t="s">
        <v>2252</v>
      </c>
      <c r="U5594" s="9" t="s">
        <v>38</v>
      </c>
      <c r="V5594" s="9" t="s">
        <v>2252</v>
      </c>
      <c r="W5594" s="14">
        <v>2</v>
      </c>
    </row>
    <row r="5595" spans="1:23" x14ac:dyDescent="0.25">
      <c r="A5595" s="8">
        <v>7142</v>
      </c>
      <c r="B5595" s="9" t="s">
        <v>21217</v>
      </c>
      <c r="C5595" s="9" t="s">
        <v>22</v>
      </c>
      <c r="D5595" s="9" t="s">
        <v>21218</v>
      </c>
      <c r="E5595" s="18" t="s">
        <v>21219</v>
      </c>
      <c r="F5595" s="9" t="s">
        <v>21220</v>
      </c>
      <c r="G5595" s="12">
        <v>7</v>
      </c>
      <c r="H5595" s="9" t="s">
        <v>518</v>
      </c>
      <c r="I5595" s="9" t="s">
        <v>518</v>
      </c>
      <c r="J5595" s="12">
        <v>1</v>
      </c>
      <c r="K5595" s="13">
        <v>43101</v>
      </c>
      <c r="L5595" s="86">
        <f>(Tabla2[[#This Row],[release_year]]-'VARIANZA Y DES. EST'!$L$11)^2</f>
        <v>7.9512857435875226</v>
      </c>
      <c r="M5595" s="12">
        <v>2017</v>
      </c>
      <c r="N5595" s="9" t="s">
        <v>76</v>
      </c>
      <c r="O5595" s="9" t="s">
        <v>21112</v>
      </c>
      <c r="P5595" s="12">
        <v>135</v>
      </c>
      <c r="Q5595" s="12">
        <v>135</v>
      </c>
      <c r="R5595" s="12">
        <v>1255.639398389339</v>
      </c>
      <c r="S5595" s="12" t="s">
        <v>28</v>
      </c>
      <c r="T5595" s="9" t="s">
        <v>4211</v>
      </c>
      <c r="U5595" s="9" t="s">
        <v>38</v>
      </c>
      <c r="V5595" s="9" t="s">
        <v>4211</v>
      </c>
      <c r="W5595" s="14">
        <v>2</v>
      </c>
    </row>
    <row r="5596" spans="1:23" x14ac:dyDescent="0.25">
      <c r="A5596" s="8">
        <v>7510</v>
      </c>
      <c r="B5596" s="9" t="s">
        <v>21221</v>
      </c>
      <c r="C5596" s="9" t="s">
        <v>22</v>
      </c>
      <c r="D5596" s="9" t="s">
        <v>21222</v>
      </c>
      <c r="E5596" s="18" t="s">
        <v>21223</v>
      </c>
      <c r="F5596" s="9" t="s">
        <v>21224</v>
      </c>
      <c r="G5596" s="12">
        <v>9</v>
      </c>
      <c r="H5596" s="9" t="s">
        <v>131</v>
      </c>
      <c r="I5596" s="9" t="s">
        <v>132</v>
      </c>
      <c r="J5596" s="12">
        <v>2</v>
      </c>
      <c r="K5596" s="13">
        <v>43040</v>
      </c>
      <c r="L5596" s="86">
        <f>(Tabla2[[#This Row],[release_year]]-'VARIANZA Y DES. EST'!$L$11)^2</f>
        <v>0.67207602404598188</v>
      </c>
      <c r="M5596" s="12">
        <v>2015</v>
      </c>
      <c r="N5596" s="9" t="s">
        <v>35</v>
      </c>
      <c r="O5596" s="9" t="s">
        <v>21112</v>
      </c>
      <c r="P5596" s="12">
        <v>135</v>
      </c>
      <c r="Q5596" s="12">
        <v>135</v>
      </c>
      <c r="R5596" s="12">
        <v>1255.639398389339</v>
      </c>
      <c r="S5596" s="12" t="s">
        <v>28</v>
      </c>
      <c r="T5596" s="9" t="s">
        <v>118</v>
      </c>
      <c r="U5596" s="9" t="s">
        <v>45</v>
      </c>
      <c r="V5596" s="9" t="s">
        <v>118</v>
      </c>
      <c r="W5596" s="14">
        <v>3</v>
      </c>
    </row>
    <row r="5597" spans="1:23" x14ac:dyDescent="0.25">
      <c r="A5597" s="8">
        <v>7661</v>
      </c>
      <c r="B5597" s="9" t="s">
        <v>21225</v>
      </c>
      <c r="C5597" s="9" t="s">
        <v>22</v>
      </c>
      <c r="D5597" s="9" t="s">
        <v>21226</v>
      </c>
      <c r="E5597" s="18" t="s">
        <v>17011</v>
      </c>
      <c r="F5597" s="9" t="s">
        <v>21227</v>
      </c>
      <c r="G5597" s="12">
        <v>9</v>
      </c>
      <c r="H5597" s="9" t="s">
        <v>3836</v>
      </c>
      <c r="I5597" s="9" t="s">
        <v>3836</v>
      </c>
      <c r="J5597" s="12">
        <v>1</v>
      </c>
      <c r="K5597" s="13">
        <v>43348</v>
      </c>
      <c r="L5597" s="86">
        <f>(Tabla2[[#This Row],[release_year]]-'VARIANZA Y DES. EST'!$L$11)^2</f>
        <v>3.3116808838167522</v>
      </c>
      <c r="M5597" s="12">
        <v>2016</v>
      </c>
      <c r="N5597" s="9" t="s">
        <v>82</v>
      </c>
      <c r="O5597" s="9" t="s">
        <v>21112</v>
      </c>
      <c r="P5597" s="12">
        <v>135</v>
      </c>
      <c r="Q5597" s="12">
        <v>135</v>
      </c>
      <c r="R5597" s="12">
        <v>1255.639398389339</v>
      </c>
      <c r="S5597" s="12" t="s">
        <v>28</v>
      </c>
      <c r="T5597" s="9" t="s">
        <v>3319</v>
      </c>
      <c r="U5597" s="9" t="s">
        <v>45</v>
      </c>
      <c r="V5597" s="9" t="s">
        <v>3319</v>
      </c>
      <c r="W5597" s="14">
        <v>3</v>
      </c>
    </row>
    <row r="5598" spans="1:23" x14ac:dyDescent="0.25">
      <c r="A5598" s="8">
        <v>8000</v>
      </c>
      <c r="B5598" s="9" t="s">
        <v>21228</v>
      </c>
      <c r="C5598" s="9" t="s">
        <v>22</v>
      </c>
      <c r="D5598" s="9" t="s">
        <v>21229</v>
      </c>
      <c r="E5598" s="9" t="s">
        <v>21230</v>
      </c>
      <c r="F5598" s="9" t="s">
        <v>21231</v>
      </c>
      <c r="G5598" s="12">
        <v>10</v>
      </c>
      <c r="H5598" s="9" t="s">
        <v>518</v>
      </c>
      <c r="I5598" s="9" t="s">
        <v>518</v>
      </c>
      <c r="J5598" s="12">
        <v>1</v>
      </c>
      <c r="K5598" s="13">
        <v>43160</v>
      </c>
      <c r="L5598" s="86">
        <f>(Tabla2[[#This Row],[release_year]]-'VARIANZA Y DES. EST'!$L$11)^2</f>
        <v>38.194842005650592</v>
      </c>
      <c r="M5598" s="12">
        <v>2008</v>
      </c>
      <c r="N5598" s="9" t="s">
        <v>35</v>
      </c>
      <c r="O5598" s="9" t="s">
        <v>21112</v>
      </c>
      <c r="P5598" s="12">
        <v>135</v>
      </c>
      <c r="Q5598" s="12">
        <v>135</v>
      </c>
      <c r="R5598" s="12">
        <v>1255.639398389339</v>
      </c>
      <c r="S5598" s="12" t="s">
        <v>28</v>
      </c>
      <c r="T5598" s="9" t="s">
        <v>70</v>
      </c>
      <c r="U5598" s="9" t="s">
        <v>45</v>
      </c>
      <c r="V5598" s="9" t="s">
        <v>70</v>
      </c>
      <c r="W5598" s="14">
        <v>2</v>
      </c>
    </row>
    <row r="5599" spans="1:23" x14ac:dyDescent="0.25">
      <c r="A5599" s="8">
        <v>8039</v>
      </c>
      <c r="B5599" s="9" t="s">
        <v>21232</v>
      </c>
      <c r="C5599" s="9" t="s">
        <v>22</v>
      </c>
      <c r="D5599" s="9" t="s">
        <v>21233</v>
      </c>
      <c r="E5599" s="9" t="s">
        <v>21234</v>
      </c>
      <c r="F5599" s="9" t="s">
        <v>21235</v>
      </c>
      <c r="G5599" s="12">
        <v>10</v>
      </c>
      <c r="H5599" s="9" t="s">
        <v>25</v>
      </c>
      <c r="I5599" s="9" t="s">
        <v>25</v>
      </c>
      <c r="J5599" s="12">
        <v>1</v>
      </c>
      <c r="K5599" s="13">
        <v>43770</v>
      </c>
      <c r="L5599" s="86">
        <f>(Tabla2[[#This Row],[release_year]]-'VARIANZA Y DES. EST'!$L$11)^2</f>
        <v>330.51958368840133</v>
      </c>
      <c r="M5599" s="12">
        <v>1996</v>
      </c>
      <c r="N5599" s="9" t="s">
        <v>1991</v>
      </c>
      <c r="O5599" s="9" t="s">
        <v>21112</v>
      </c>
      <c r="P5599" s="12">
        <v>135</v>
      </c>
      <c r="Q5599" s="12">
        <v>135</v>
      </c>
      <c r="R5599" s="12">
        <v>1255.639398389339</v>
      </c>
      <c r="S5599" s="12" t="s">
        <v>28</v>
      </c>
      <c r="T5599" s="9" t="s">
        <v>144</v>
      </c>
      <c r="U5599" s="9" t="s">
        <v>45</v>
      </c>
      <c r="V5599" s="9" t="s">
        <v>144</v>
      </c>
      <c r="W5599" s="14">
        <v>2</v>
      </c>
    </row>
    <row r="5600" spans="1:23" x14ac:dyDescent="0.25">
      <c r="A5600" s="8">
        <v>8052</v>
      </c>
      <c r="B5600" s="9" t="s">
        <v>21236</v>
      </c>
      <c r="C5600" s="9" t="s">
        <v>22</v>
      </c>
      <c r="D5600" s="9" t="s">
        <v>21237</v>
      </c>
      <c r="E5600" s="9" t="s">
        <v>14678</v>
      </c>
      <c r="F5600" s="9" t="s">
        <v>21238</v>
      </c>
      <c r="G5600" s="12">
        <v>8</v>
      </c>
      <c r="H5600" s="9" t="s">
        <v>25</v>
      </c>
      <c r="I5600" s="9" t="s">
        <v>25</v>
      </c>
      <c r="J5600" s="12">
        <v>1</v>
      </c>
      <c r="K5600" s="13">
        <v>43474</v>
      </c>
      <c r="L5600" s="86">
        <f>(Tabla2[[#This Row],[release_year]]-'VARIANZA Y DES. EST'!$L$11)^2</f>
        <v>14.590890603358293</v>
      </c>
      <c r="M5600" s="12">
        <v>2018</v>
      </c>
      <c r="N5600" s="9" t="s">
        <v>43</v>
      </c>
      <c r="O5600" s="9" t="s">
        <v>21112</v>
      </c>
      <c r="P5600" s="12">
        <v>135</v>
      </c>
      <c r="Q5600" s="12">
        <v>135</v>
      </c>
      <c r="R5600" s="12">
        <v>1255.639398389339</v>
      </c>
      <c r="S5600" s="12" t="s">
        <v>28</v>
      </c>
      <c r="T5600" s="9" t="s">
        <v>14120</v>
      </c>
      <c r="U5600" s="9" t="s">
        <v>38</v>
      </c>
      <c r="V5600" s="9" t="s">
        <v>14120</v>
      </c>
      <c r="W5600" s="14">
        <v>3</v>
      </c>
    </row>
    <row r="5601" spans="1:23" x14ac:dyDescent="0.25">
      <c r="A5601" s="8">
        <v>8053</v>
      </c>
      <c r="B5601" s="9" t="s">
        <v>21239</v>
      </c>
      <c r="C5601" s="9" t="s">
        <v>22</v>
      </c>
      <c r="D5601" s="9" t="s">
        <v>21240</v>
      </c>
      <c r="E5601" s="9" t="s">
        <v>14678</v>
      </c>
      <c r="F5601" s="9" t="s">
        <v>21238</v>
      </c>
      <c r="G5601" s="12">
        <v>8</v>
      </c>
      <c r="H5601" s="9" t="s">
        <v>25</v>
      </c>
      <c r="I5601" s="9" t="s">
        <v>25</v>
      </c>
      <c r="J5601" s="12">
        <v>1</v>
      </c>
      <c r="K5601" s="13">
        <v>43474</v>
      </c>
      <c r="L5601" s="86">
        <f>(Tabla2[[#This Row],[release_year]]-'VARIANZA Y DES. EST'!$L$11)^2</f>
        <v>14.590890603358293</v>
      </c>
      <c r="M5601" s="12">
        <v>2018</v>
      </c>
      <c r="N5601" s="9" t="s">
        <v>43</v>
      </c>
      <c r="O5601" s="9" t="s">
        <v>21112</v>
      </c>
      <c r="P5601" s="12">
        <v>135</v>
      </c>
      <c r="Q5601" s="12">
        <v>135</v>
      </c>
      <c r="R5601" s="12">
        <v>1255.639398389339</v>
      </c>
      <c r="S5601" s="12" t="s">
        <v>28</v>
      </c>
      <c r="T5601" s="9" t="s">
        <v>14120</v>
      </c>
      <c r="U5601" s="9" t="s">
        <v>38</v>
      </c>
      <c r="V5601" s="9" t="s">
        <v>14120</v>
      </c>
      <c r="W5601" s="14">
        <v>3</v>
      </c>
    </row>
    <row r="5602" spans="1:23" x14ac:dyDescent="0.25">
      <c r="A5602" s="8">
        <v>8113</v>
      </c>
      <c r="B5602" s="9" t="s">
        <v>21241</v>
      </c>
      <c r="C5602" s="9" t="s">
        <v>22</v>
      </c>
      <c r="D5602" s="9" t="s">
        <v>21242</v>
      </c>
      <c r="E5602" s="18" t="s">
        <v>21243</v>
      </c>
      <c r="F5602" s="9" t="s">
        <v>21244</v>
      </c>
      <c r="G5602" s="12">
        <v>9</v>
      </c>
      <c r="H5602" s="9" t="s">
        <v>890</v>
      </c>
      <c r="I5602" s="9" t="s">
        <v>7971</v>
      </c>
      <c r="J5602" s="12">
        <v>2</v>
      </c>
      <c r="K5602" s="16">
        <v>42291</v>
      </c>
      <c r="L5602" s="86">
        <f>(Tabla2[[#This Row],[release_year]]-'VARIANZA Y DES. EST'!$L$11)^2</f>
        <v>0.67207602404598188</v>
      </c>
      <c r="M5602" s="12">
        <v>2015</v>
      </c>
      <c r="N5602" s="9" t="s">
        <v>842</v>
      </c>
      <c r="O5602" s="9" t="s">
        <v>21112</v>
      </c>
      <c r="P5602" s="12">
        <v>135</v>
      </c>
      <c r="Q5602" s="12">
        <v>135</v>
      </c>
      <c r="R5602" s="12">
        <v>1255.639398389339</v>
      </c>
      <c r="S5602" s="12" t="s">
        <v>28</v>
      </c>
      <c r="T5602" s="9" t="s">
        <v>460</v>
      </c>
      <c r="U5602" s="9" t="s">
        <v>45</v>
      </c>
      <c r="V5602" s="9" t="s">
        <v>460</v>
      </c>
      <c r="W5602" s="14">
        <v>3</v>
      </c>
    </row>
    <row r="5603" spans="1:23" x14ac:dyDescent="0.25">
      <c r="A5603" s="8">
        <v>202</v>
      </c>
      <c r="B5603" s="9" t="s">
        <v>21245</v>
      </c>
      <c r="C5603" s="9" t="s">
        <v>22</v>
      </c>
      <c r="D5603" s="9" t="s">
        <v>21246</v>
      </c>
      <c r="E5603" s="9" t="s">
        <v>21247</v>
      </c>
      <c r="F5603" s="9" t="s">
        <v>21248</v>
      </c>
      <c r="G5603" s="12">
        <v>10</v>
      </c>
      <c r="H5603" s="9" t="s">
        <v>518</v>
      </c>
      <c r="I5603" s="9" t="s">
        <v>518</v>
      </c>
      <c r="J5603" s="12">
        <v>1</v>
      </c>
      <c r="K5603" s="13">
        <v>44435</v>
      </c>
      <c r="L5603" s="86">
        <f>(Tabla2[[#This Row],[release_year]]-'VARIANZA Y DES. EST'!$L$11)^2</f>
        <v>124.99681770679673</v>
      </c>
      <c r="M5603" s="12">
        <v>2003</v>
      </c>
      <c r="N5603" s="9" t="s">
        <v>35</v>
      </c>
      <c r="O5603" s="9" t="s">
        <v>21249</v>
      </c>
      <c r="P5603" s="12">
        <v>136</v>
      </c>
      <c r="Q5603" s="12">
        <v>136</v>
      </c>
      <c r="R5603" s="12">
        <v>1327.509403282505</v>
      </c>
      <c r="S5603" s="12" t="s">
        <v>28</v>
      </c>
      <c r="T5603" s="9" t="s">
        <v>460</v>
      </c>
      <c r="U5603" s="9" t="s">
        <v>45</v>
      </c>
      <c r="V5603" s="9" t="s">
        <v>460</v>
      </c>
      <c r="W5603" s="14">
        <v>3</v>
      </c>
    </row>
    <row r="5604" spans="1:23" x14ac:dyDescent="0.25">
      <c r="A5604" s="8">
        <v>205</v>
      </c>
      <c r="B5604" s="9" t="s">
        <v>21250</v>
      </c>
      <c r="C5604" s="9" t="s">
        <v>22</v>
      </c>
      <c r="D5604" s="9" t="s">
        <v>21251</v>
      </c>
      <c r="E5604" s="9" t="s">
        <v>12856</v>
      </c>
      <c r="F5604" s="9" t="s">
        <v>21252</v>
      </c>
      <c r="G5604" s="12">
        <v>9</v>
      </c>
      <c r="H5604" s="9" t="s">
        <v>518</v>
      </c>
      <c r="I5604" s="9" t="s">
        <v>518</v>
      </c>
      <c r="J5604" s="12">
        <v>1</v>
      </c>
      <c r="K5604" s="13">
        <v>44435</v>
      </c>
      <c r="L5604" s="86">
        <f>(Tabla2[[#This Row],[release_year]]-'VARIANZA Y DES. EST'!$L$11)^2</f>
        <v>4.7532614447336705</v>
      </c>
      <c r="M5604" s="12">
        <v>2012</v>
      </c>
      <c r="N5604" s="9" t="s">
        <v>76</v>
      </c>
      <c r="O5604" s="9" t="s">
        <v>21249</v>
      </c>
      <c r="P5604" s="12">
        <v>136</v>
      </c>
      <c r="Q5604" s="12">
        <v>136</v>
      </c>
      <c r="R5604" s="12">
        <v>1327.509403282505</v>
      </c>
      <c r="S5604" s="12" t="s">
        <v>28</v>
      </c>
      <c r="T5604" s="9" t="s">
        <v>859</v>
      </c>
      <c r="U5604" s="9" t="s">
        <v>95</v>
      </c>
      <c r="V5604" s="9" t="s">
        <v>859</v>
      </c>
      <c r="W5604" s="14">
        <v>2</v>
      </c>
    </row>
    <row r="5605" spans="1:23" x14ac:dyDescent="0.25">
      <c r="A5605" s="8">
        <v>552</v>
      </c>
      <c r="B5605" s="9" t="s">
        <v>21253</v>
      </c>
      <c r="C5605" s="9" t="s">
        <v>22</v>
      </c>
      <c r="D5605" s="9" t="s">
        <v>21254</v>
      </c>
      <c r="E5605" s="18" t="s">
        <v>21157</v>
      </c>
      <c r="F5605" s="9" t="s">
        <v>21255</v>
      </c>
      <c r="G5605" s="12">
        <v>7</v>
      </c>
      <c r="H5605" s="9" t="s">
        <v>518</v>
      </c>
      <c r="I5605" s="9" t="s">
        <v>518</v>
      </c>
      <c r="J5605" s="12">
        <v>1</v>
      </c>
      <c r="K5605" s="13">
        <v>44379</v>
      </c>
      <c r="L5605" s="86">
        <f>(Tabla2[[#This Row],[release_year]]-'VARIANZA Y DES. EST'!$L$11)^2</f>
        <v>46.509705182670608</v>
      </c>
      <c r="M5605" s="12">
        <v>2021</v>
      </c>
      <c r="N5605" s="9" t="s">
        <v>76</v>
      </c>
      <c r="O5605" s="9" t="s">
        <v>21249</v>
      </c>
      <c r="P5605" s="12">
        <v>136</v>
      </c>
      <c r="Q5605" s="12">
        <v>136</v>
      </c>
      <c r="R5605" s="12">
        <v>1327.509403282505</v>
      </c>
      <c r="S5605" s="12" t="s">
        <v>28</v>
      </c>
      <c r="T5605" s="9" t="s">
        <v>18105</v>
      </c>
      <c r="U5605" s="9" t="s">
        <v>239</v>
      </c>
      <c r="V5605" s="9" t="s">
        <v>18105</v>
      </c>
      <c r="W5605" s="14">
        <v>3</v>
      </c>
    </row>
    <row r="5606" spans="1:23" x14ac:dyDescent="0.25">
      <c r="A5606" s="8">
        <v>555</v>
      </c>
      <c r="B5606" s="9" t="s">
        <v>21256</v>
      </c>
      <c r="C5606" s="9" t="s">
        <v>22</v>
      </c>
      <c r="D5606" s="9" t="s">
        <v>21257</v>
      </c>
      <c r="E5606" s="9" t="s">
        <v>21258</v>
      </c>
      <c r="F5606" s="18" t="s">
        <v>21259</v>
      </c>
      <c r="G5606" s="12">
        <v>12</v>
      </c>
      <c r="H5606" s="9" t="s">
        <v>175</v>
      </c>
      <c r="I5606" s="9" t="s">
        <v>175</v>
      </c>
      <c r="J5606" s="12">
        <v>1</v>
      </c>
      <c r="K5606" s="13">
        <v>44379</v>
      </c>
      <c r="L5606" s="86">
        <f>(Tabla2[[#This Row],[release_year]]-'VARIANZA Y DES. EST'!$L$11)^2</f>
        <v>33.870100322899837</v>
      </c>
      <c r="M5606" s="12">
        <v>2020</v>
      </c>
      <c r="N5606" s="9" t="s">
        <v>76</v>
      </c>
      <c r="O5606" s="9" t="s">
        <v>21249</v>
      </c>
      <c r="P5606" s="12">
        <v>136</v>
      </c>
      <c r="Q5606" s="12">
        <v>136</v>
      </c>
      <c r="R5606" s="12">
        <v>1327.509403282505</v>
      </c>
      <c r="S5606" s="12" t="s">
        <v>28</v>
      </c>
      <c r="T5606" s="9" t="s">
        <v>460</v>
      </c>
      <c r="U5606" s="9" t="s">
        <v>45</v>
      </c>
      <c r="V5606" s="9" t="s">
        <v>460</v>
      </c>
      <c r="W5606" s="14">
        <v>3</v>
      </c>
    </row>
    <row r="5607" spans="1:23" x14ac:dyDescent="0.25">
      <c r="A5607" s="8">
        <v>820</v>
      </c>
      <c r="B5607" s="9" t="s">
        <v>21260</v>
      </c>
      <c r="C5607" s="9" t="s">
        <v>22</v>
      </c>
      <c r="D5607" s="9" t="s">
        <v>21261</v>
      </c>
      <c r="E5607" s="9" t="s">
        <v>18222</v>
      </c>
      <c r="F5607" s="9" t="s">
        <v>21262</v>
      </c>
      <c r="G5607" s="12">
        <v>10</v>
      </c>
      <c r="H5607" s="9" t="s">
        <v>25</v>
      </c>
      <c r="I5607" s="9" t="s">
        <v>25</v>
      </c>
      <c r="J5607" s="12">
        <v>1</v>
      </c>
      <c r="K5607" s="13">
        <v>44349</v>
      </c>
      <c r="L5607" s="86">
        <f>(Tabla2[[#This Row],[release_year]]-'VARIANZA Y DES. EST'!$L$11)^2</f>
        <v>1457.7274864929859</v>
      </c>
      <c r="M5607" s="12">
        <v>1976</v>
      </c>
      <c r="N5607" s="9" t="s">
        <v>99</v>
      </c>
      <c r="O5607" s="9" t="s">
        <v>21249</v>
      </c>
      <c r="P5607" s="12">
        <v>136</v>
      </c>
      <c r="Q5607" s="12">
        <v>136</v>
      </c>
      <c r="R5607" s="12">
        <v>1327.509403282505</v>
      </c>
      <c r="S5607" s="12" t="s">
        <v>28</v>
      </c>
      <c r="T5607" s="9" t="s">
        <v>6726</v>
      </c>
      <c r="U5607" s="9" t="s">
        <v>38</v>
      </c>
      <c r="V5607" s="9" t="s">
        <v>6726</v>
      </c>
      <c r="W5607" s="14">
        <v>2</v>
      </c>
    </row>
    <row r="5608" spans="1:23" x14ac:dyDescent="0.25">
      <c r="A5608" s="8">
        <v>951</v>
      </c>
      <c r="B5608" s="9" t="s">
        <v>21263</v>
      </c>
      <c r="C5608" s="9" t="s">
        <v>22</v>
      </c>
      <c r="D5608" s="9" t="s">
        <v>21264</v>
      </c>
      <c r="E5608" s="9" t="s">
        <v>21265</v>
      </c>
      <c r="F5608" s="9" t="s">
        <v>21266</v>
      </c>
      <c r="G5608" s="12">
        <v>10</v>
      </c>
      <c r="H5608" s="9" t="s">
        <v>25</v>
      </c>
      <c r="I5608" s="9" t="s">
        <v>21267</v>
      </c>
      <c r="J5608" s="12">
        <v>3</v>
      </c>
      <c r="K5608" s="13">
        <v>44317</v>
      </c>
      <c r="L5608" s="86">
        <f>(Tabla2[[#This Row],[release_year]]-'VARIANZA Y DES. EST'!$L$11)^2</f>
        <v>26.834446865421359</v>
      </c>
      <c r="M5608" s="12">
        <v>2009</v>
      </c>
      <c r="N5608" s="9" t="s">
        <v>43</v>
      </c>
      <c r="O5608" s="9" t="s">
        <v>21249</v>
      </c>
      <c r="P5608" s="12">
        <v>136</v>
      </c>
      <c r="Q5608" s="12">
        <v>136</v>
      </c>
      <c r="R5608" s="12">
        <v>1327.509403282505</v>
      </c>
      <c r="S5608" s="12" t="s">
        <v>28</v>
      </c>
      <c r="T5608" s="9" t="s">
        <v>77</v>
      </c>
      <c r="U5608" s="9" t="s">
        <v>45</v>
      </c>
      <c r="V5608" s="9" t="s">
        <v>77</v>
      </c>
      <c r="W5608" s="14">
        <v>3</v>
      </c>
    </row>
    <row r="5609" spans="1:23" x14ac:dyDescent="0.25">
      <c r="A5609" s="8">
        <v>1212</v>
      </c>
      <c r="B5609" s="9" t="s">
        <v>21268</v>
      </c>
      <c r="C5609" s="9" t="s">
        <v>22</v>
      </c>
      <c r="D5609" s="9" t="s">
        <v>21269</v>
      </c>
      <c r="E5609" s="9" t="s">
        <v>16937</v>
      </c>
      <c r="F5609" s="9" t="s">
        <v>21270</v>
      </c>
      <c r="G5609" s="12">
        <v>8</v>
      </c>
      <c r="H5609" s="9" t="s">
        <v>7034</v>
      </c>
      <c r="I5609" s="9" t="s">
        <v>7034</v>
      </c>
      <c r="J5609" s="12">
        <v>1</v>
      </c>
      <c r="K5609" s="13">
        <v>44267</v>
      </c>
      <c r="L5609" s="86">
        <f>(Tabla2[[#This Row],[release_year]]-'VARIANZA Y DES. EST'!$L$11)^2</f>
        <v>0.67207602404598188</v>
      </c>
      <c r="M5609" s="12">
        <v>2015</v>
      </c>
      <c r="N5609" s="9" t="s">
        <v>35</v>
      </c>
      <c r="O5609" s="9" t="s">
        <v>21249</v>
      </c>
      <c r="P5609" s="12">
        <v>136</v>
      </c>
      <c r="Q5609" s="12">
        <v>136</v>
      </c>
      <c r="R5609" s="12">
        <v>1327.509403282505</v>
      </c>
      <c r="S5609" s="12" t="s">
        <v>28</v>
      </c>
      <c r="T5609" s="9" t="s">
        <v>70</v>
      </c>
      <c r="U5609" s="9" t="s">
        <v>45</v>
      </c>
      <c r="V5609" s="9" t="s">
        <v>70</v>
      </c>
      <c r="W5609" s="14">
        <v>2</v>
      </c>
    </row>
    <row r="5610" spans="1:23" x14ac:dyDescent="0.25">
      <c r="A5610" s="8">
        <v>1742</v>
      </c>
      <c r="B5610" s="9" t="s">
        <v>21271</v>
      </c>
      <c r="C5610" s="9" t="s">
        <v>22</v>
      </c>
      <c r="D5610" s="9" t="s">
        <v>21272</v>
      </c>
      <c r="E5610" s="9" t="s">
        <v>21273</v>
      </c>
      <c r="F5610" s="18" t="s">
        <v>21274</v>
      </c>
      <c r="G5610" s="12">
        <v>11</v>
      </c>
      <c r="H5610" s="9" t="s">
        <v>518</v>
      </c>
      <c r="I5610" s="9" t="s">
        <v>518</v>
      </c>
      <c r="J5610" s="12">
        <v>1</v>
      </c>
      <c r="K5610" s="13">
        <v>44139</v>
      </c>
      <c r="L5610" s="86">
        <f>(Tabla2[[#This Row],[release_year]]-'VARIANZA Y DES. EST'!$L$11)^2</f>
        <v>33.870100322899837</v>
      </c>
      <c r="M5610" s="12">
        <v>2020</v>
      </c>
      <c r="N5610" s="9" t="s">
        <v>82</v>
      </c>
      <c r="O5610" s="9" t="s">
        <v>21249</v>
      </c>
      <c r="P5610" s="12">
        <v>136</v>
      </c>
      <c r="Q5610" s="12">
        <v>136</v>
      </c>
      <c r="R5610" s="12">
        <v>1327.509403282505</v>
      </c>
      <c r="S5610" s="12" t="s">
        <v>28</v>
      </c>
      <c r="T5610" s="9" t="s">
        <v>70</v>
      </c>
      <c r="U5610" s="9" t="s">
        <v>45</v>
      </c>
      <c r="V5610" s="9" t="s">
        <v>70</v>
      </c>
      <c r="W5610" s="14">
        <v>2</v>
      </c>
    </row>
    <row r="5611" spans="1:23" x14ac:dyDescent="0.25">
      <c r="A5611" s="8">
        <v>2199</v>
      </c>
      <c r="B5611" s="9" t="s">
        <v>21275</v>
      </c>
      <c r="C5611" s="9" t="s">
        <v>22</v>
      </c>
      <c r="D5611" s="9" t="s">
        <v>21276</v>
      </c>
      <c r="E5611" s="9" t="s">
        <v>21277</v>
      </c>
      <c r="F5611" s="9" t="s">
        <v>21278</v>
      </c>
      <c r="G5611" s="12">
        <v>9</v>
      </c>
      <c r="H5611" s="9" t="s">
        <v>613</v>
      </c>
      <c r="I5611" s="9" t="s">
        <v>613</v>
      </c>
      <c r="J5611" s="12">
        <v>1</v>
      </c>
      <c r="K5611" s="13">
        <v>44041</v>
      </c>
      <c r="L5611" s="86">
        <f>(Tabla2[[#This Row],[release_year]]-'VARIANZA Y DES. EST'!$L$11)^2</f>
        <v>33.870100322899837</v>
      </c>
      <c r="M5611" s="12">
        <v>2020</v>
      </c>
      <c r="N5611" s="9" t="s">
        <v>76</v>
      </c>
      <c r="O5611" s="9" t="s">
        <v>21249</v>
      </c>
      <c r="P5611" s="12">
        <v>136</v>
      </c>
      <c r="Q5611" s="12">
        <v>136</v>
      </c>
      <c r="R5611" s="12">
        <v>1327.509403282505</v>
      </c>
      <c r="S5611" s="12" t="s">
        <v>28</v>
      </c>
      <c r="T5611" s="9" t="s">
        <v>460</v>
      </c>
      <c r="U5611" s="9" t="s">
        <v>45</v>
      </c>
      <c r="V5611" s="9" t="s">
        <v>460</v>
      </c>
      <c r="W5611" s="14">
        <v>3</v>
      </c>
    </row>
    <row r="5612" spans="1:23" x14ac:dyDescent="0.25">
      <c r="A5612" s="8">
        <v>2287</v>
      </c>
      <c r="B5612" s="9" t="s">
        <v>21279</v>
      </c>
      <c r="C5612" s="9" t="s">
        <v>22</v>
      </c>
      <c r="D5612" s="9" t="s">
        <v>21280</v>
      </c>
      <c r="E5612" s="18" t="s">
        <v>21281</v>
      </c>
      <c r="F5612" s="9" t="s">
        <v>21282</v>
      </c>
      <c r="G5612" s="12">
        <v>8</v>
      </c>
      <c r="H5612" s="9" t="s">
        <v>518</v>
      </c>
      <c r="I5612" s="9" t="s">
        <v>518</v>
      </c>
      <c r="J5612" s="12">
        <v>1</v>
      </c>
      <c r="K5612" s="13">
        <v>44017</v>
      </c>
      <c r="L5612" s="86">
        <f>(Tabla2[[#This Row],[release_year]]-'VARIANZA Y DES. EST'!$L$11)^2</f>
        <v>0.67207602404598188</v>
      </c>
      <c r="M5612" s="12">
        <v>2015</v>
      </c>
      <c r="N5612" s="9" t="s">
        <v>76</v>
      </c>
      <c r="O5612" s="9" t="s">
        <v>21249</v>
      </c>
      <c r="P5612" s="12">
        <v>136</v>
      </c>
      <c r="Q5612" s="12">
        <v>136</v>
      </c>
      <c r="R5612" s="12">
        <v>1327.509403282505</v>
      </c>
      <c r="S5612" s="12" t="s">
        <v>28</v>
      </c>
      <c r="T5612" s="9" t="s">
        <v>2492</v>
      </c>
      <c r="U5612" s="9" t="s">
        <v>95</v>
      </c>
      <c r="V5612" s="9" t="s">
        <v>2492</v>
      </c>
      <c r="W5612" s="14">
        <v>3</v>
      </c>
    </row>
    <row r="5613" spans="1:23" x14ac:dyDescent="0.25">
      <c r="A5613" s="8">
        <v>2355</v>
      </c>
      <c r="B5613" s="9" t="s">
        <v>21283</v>
      </c>
      <c r="C5613" s="9" t="s">
        <v>22</v>
      </c>
      <c r="D5613" s="9" t="s">
        <v>21284</v>
      </c>
      <c r="E5613" s="18" t="s">
        <v>2938</v>
      </c>
      <c r="F5613" s="9" t="s">
        <v>21285</v>
      </c>
      <c r="G5613" s="12">
        <v>10</v>
      </c>
      <c r="H5613" s="9" t="s">
        <v>231</v>
      </c>
      <c r="I5613" s="9" t="s">
        <v>14880</v>
      </c>
      <c r="J5613" s="12">
        <v>2</v>
      </c>
      <c r="K5613" s="13">
        <v>44001</v>
      </c>
      <c r="L5613" s="86">
        <f>(Tabla2[[#This Row],[release_year]]-'VARIANZA Y DES. EST'!$L$11)^2</f>
        <v>295.1591885481721</v>
      </c>
      <c r="M5613" s="12">
        <v>1997</v>
      </c>
      <c r="N5613" s="9" t="s">
        <v>35</v>
      </c>
      <c r="O5613" s="9" t="s">
        <v>21249</v>
      </c>
      <c r="P5613" s="12">
        <v>136</v>
      </c>
      <c r="Q5613" s="12">
        <v>136</v>
      </c>
      <c r="R5613" s="12">
        <v>1327.509403282505</v>
      </c>
      <c r="S5613" s="12" t="s">
        <v>28</v>
      </c>
      <c r="T5613" s="9" t="s">
        <v>70</v>
      </c>
      <c r="U5613" s="9" t="s">
        <v>45</v>
      </c>
      <c r="V5613" s="9" t="s">
        <v>70</v>
      </c>
      <c r="W5613" s="14">
        <v>2</v>
      </c>
    </row>
    <row r="5614" spans="1:23" x14ac:dyDescent="0.25">
      <c r="A5614" s="8">
        <v>3125</v>
      </c>
      <c r="B5614" s="9" t="s">
        <v>21286</v>
      </c>
      <c r="C5614" s="9" t="s">
        <v>22</v>
      </c>
      <c r="D5614" s="9" t="s">
        <v>21287</v>
      </c>
      <c r="E5614" s="9" t="s">
        <v>21288</v>
      </c>
      <c r="F5614" s="9" t="s">
        <v>21289</v>
      </c>
      <c r="G5614" s="12">
        <v>10</v>
      </c>
      <c r="H5614" s="9" t="s">
        <v>9921</v>
      </c>
      <c r="I5614" s="9" t="s">
        <v>9921</v>
      </c>
      <c r="J5614" s="12">
        <v>1</v>
      </c>
      <c r="K5614" s="16">
        <v>43815</v>
      </c>
      <c r="L5614" s="86">
        <f>(Tabla2[[#This Row],[release_year]]-'VARIANZA Y DES. EST'!$L$11)^2</f>
        <v>14.590890603358293</v>
      </c>
      <c r="M5614" s="12">
        <v>2018</v>
      </c>
      <c r="N5614" s="9" t="s">
        <v>76</v>
      </c>
      <c r="O5614" s="9" t="s">
        <v>21249</v>
      </c>
      <c r="P5614" s="12">
        <v>136</v>
      </c>
      <c r="Q5614" s="12">
        <v>136</v>
      </c>
      <c r="R5614" s="12">
        <v>1327.509403282505</v>
      </c>
      <c r="S5614" s="12" t="s">
        <v>28</v>
      </c>
      <c r="T5614" s="9" t="s">
        <v>94</v>
      </c>
      <c r="U5614" s="9" t="s">
        <v>95</v>
      </c>
      <c r="V5614" s="9" t="s">
        <v>94</v>
      </c>
      <c r="W5614" s="14">
        <v>3</v>
      </c>
    </row>
    <row r="5615" spans="1:23" x14ac:dyDescent="0.25">
      <c r="A5615" s="8">
        <v>3659</v>
      </c>
      <c r="B5615" s="9" t="s">
        <v>21290</v>
      </c>
      <c r="C5615" s="9" t="s">
        <v>22</v>
      </c>
      <c r="D5615" s="9" t="s">
        <v>21291</v>
      </c>
      <c r="E5615" s="18" t="s">
        <v>21292</v>
      </c>
      <c r="F5615" s="9" t="s">
        <v>21293</v>
      </c>
      <c r="G5615" s="12">
        <v>10</v>
      </c>
      <c r="H5615" s="9" t="s">
        <v>518</v>
      </c>
      <c r="I5615" s="9" t="s">
        <v>518</v>
      </c>
      <c r="J5615" s="12">
        <v>1</v>
      </c>
      <c r="K5615" s="13">
        <v>43663</v>
      </c>
      <c r="L5615" s="86">
        <f>(Tabla2[[#This Row],[release_year]]-'VARIANZA Y DES. EST'!$L$11)^2</f>
        <v>14.590890603358293</v>
      </c>
      <c r="M5615" s="12">
        <v>2018</v>
      </c>
      <c r="N5615" s="9" t="s">
        <v>35</v>
      </c>
      <c r="O5615" s="9" t="s">
        <v>21249</v>
      </c>
      <c r="P5615" s="12">
        <v>136</v>
      </c>
      <c r="Q5615" s="12">
        <v>136</v>
      </c>
      <c r="R5615" s="12">
        <v>1327.509403282505</v>
      </c>
      <c r="S5615" s="12" t="s">
        <v>28</v>
      </c>
      <c r="T5615" s="9" t="s">
        <v>2930</v>
      </c>
      <c r="U5615" s="9" t="s">
        <v>38</v>
      </c>
      <c r="V5615" s="9" t="s">
        <v>2930</v>
      </c>
      <c r="W5615" s="14">
        <v>3</v>
      </c>
    </row>
    <row r="5616" spans="1:23" x14ac:dyDescent="0.25">
      <c r="A5616" s="8">
        <v>4125</v>
      </c>
      <c r="B5616" s="9" t="s">
        <v>21294</v>
      </c>
      <c r="C5616" s="9" t="s">
        <v>22</v>
      </c>
      <c r="D5616" s="9" t="s">
        <v>21295</v>
      </c>
      <c r="E5616" s="9" t="s">
        <v>21296</v>
      </c>
      <c r="F5616" s="18" t="s">
        <v>21297</v>
      </c>
      <c r="G5616" s="12">
        <v>11</v>
      </c>
      <c r="H5616" s="9" t="s">
        <v>390</v>
      </c>
      <c r="I5616" s="9" t="s">
        <v>390</v>
      </c>
      <c r="J5616" s="12">
        <v>1</v>
      </c>
      <c r="K5616" s="13">
        <v>43504</v>
      </c>
      <c r="L5616" s="86">
        <f>(Tabla2[[#This Row],[release_year]]-'VARIANZA Y DES. EST'!$L$11)^2</f>
        <v>14.590890603358293</v>
      </c>
      <c r="M5616" s="12">
        <v>2018</v>
      </c>
      <c r="N5616" s="9" t="s">
        <v>76</v>
      </c>
      <c r="O5616" s="9" t="s">
        <v>21249</v>
      </c>
      <c r="P5616" s="12">
        <v>136</v>
      </c>
      <c r="Q5616" s="12">
        <v>136</v>
      </c>
      <c r="R5616" s="12">
        <v>1327.509403282505</v>
      </c>
      <c r="S5616" s="12" t="s">
        <v>28</v>
      </c>
      <c r="T5616" s="9" t="s">
        <v>118</v>
      </c>
      <c r="U5616" s="9" t="s">
        <v>45</v>
      </c>
      <c r="V5616" s="9" t="s">
        <v>118</v>
      </c>
      <c r="W5616" s="14">
        <v>3</v>
      </c>
    </row>
    <row r="5617" spans="1:23" x14ac:dyDescent="0.25">
      <c r="A5617" s="8">
        <v>4198</v>
      </c>
      <c r="B5617" s="9" t="s">
        <v>21298</v>
      </c>
      <c r="C5617" s="9" t="s">
        <v>22</v>
      </c>
      <c r="D5617" s="9" t="s">
        <v>21299</v>
      </c>
      <c r="E5617" s="9" t="s">
        <v>21300</v>
      </c>
      <c r="F5617" s="9" t="s">
        <v>21301</v>
      </c>
      <c r="G5617" s="12">
        <v>10</v>
      </c>
      <c r="H5617" s="9" t="s">
        <v>518</v>
      </c>
      <c r="I5617" s="9" t="s">
        <v>518</v>
      </c>
      <c r="J5617" s="12">
        <v>1</v>
      </c>
      <c r="K5617" s="13">
        <v>43478</v>
      </c>
      <c r="L5617" s="86">
        <f>(Tabla2[[#This Row],[release_year]]-'VARIANZA Y DES. EST'!$L$11)^2</f>
        <v>14.590890603358293</v>
      </c>
      <c r="M5617" s="12">
        <v>2018</v>
      </c>
      <c r="N5617" s="9" t="s">
        <v>76</v>
      </c>
      <c r="O5617" s="9" t="s">
        <v>21249</v>
      </c>
      <c r="P5617" s="12">
        <v>136</v>
      </c>
      <c r="Q5617" s="12">
        <v>136</v>
      </c>
      <c r="R5617" s="12">
        <v>1327.509403282505</v>
      </c>
      <c r="S5617" s="12" t="s">
        <v>28</v>
      </c>
      <c r="T5617" s="9" t="s">
        <v>70</v>
      </c>
      <c r="U5617" s="9" t="s">
        <v>45</v>
      </c>
      <c r="V5617" s="9" t="s">
        <v>70</v>
      </c>
      <c r="W5617" s="14">
        <v>2</v>
      </c>
    </row>
    <row r="5618" spans="1:23" x14ac:dyDescent="0.25">
      <c r="A5618" s="8">
        <v>4394</v>
      </c>
      <c r="B5618" s="9" t="s">
        <v>21302</v>
      </c>
      <c r="C5618" s="9" t="s">
        <v>22</v>
      </c>
      <c r="D5618" s="9" t="s">
        <v>21303</v>
      </c>
      <c r="E5618" s="10" t="s">
        <v>21304</v>
      </c>
      <c r="F5618" s="11"/>
      <c r="G5618" s="12">
        <v>0</v>
      </c>
      <c r="H5618" s="9" t="s">
        <v>518</v>
      </c>
      <c r="I5618" s="9" t="s">
        <v>518</v>
      </c>
      <c r="J5618" s="12">
        <v>1</v>
      </c>
      <c r="K5618" s="16">
        <v>43419</v>
      </c>
      <c r="L5618" s="86">
        <f>(Tabla2[[#This Row],[release_year]]-'VARIANZA Y DES. EST'!$L$11)^2</f>
        <v>0.67207602404598188</v>
      </c>
      <c r="M5618" s="12">
        <v>2015</v>
      </c>
      <c r="N5618" s="9" t="s">
        <v>76</v>
      </c>
      <c r="O5618" s="9" t="s">
        <v>21249</v>
      </c>
      <c r="P5618" s="12">
        <v>136</v>
      </c>
      <c r="Q5618" s="12">
        <v>136</v>
      </c>
      <c r="R5618" s="12">
        <v>1327.509403282505</v>
      </c>
      <c r="S5618" s="12" t="s">
        <v>28</v>
      </c>
      <c r="T5618" s="9" t="s">
        <v>105</v>
      </c>
      <c r="U5618" s="9" t="s">
        <v>57</v>
      </c>
      <c r="V5618" s="9" t="s">
        <v>105</v>
      </c>
      <c r="W5618" s="14">
        <v>2</v>
      </c>
    </row>
    <row r="5619" spans="1:23" x14ac:dyDescent="0.25">
      <c r="A5619" s="8">
        <v>4424</v>
      </c>
      <c r="B5619" s="9" t="s">
        <v>21305</v>
      </c>
      <c r="C5619" s="9" t="s">
        <v>22</v>
      </c>
      <c r="D5619" s="9" t="s">
        <v>21306</v>
      </c>
      <c r="E5619" s="9" t="s">
        <v>21307</v>
      </c>
      <c r="F5619" s="9" t="s">
        <v>21308</v>
      </c>
      <c r="G5619" s="12">
        <v>8</v>
      </c>
      <c r="H5619" s="9" t="s">
        <v>518</v>
      </c>
      <c r="I5619" s="9" t="s">
        <v>518</v>
      </c>
      <c r="J5619" s="12">
        <v>1</v>
      </c>
      <c r="K5619" s="13">
        <v>43405</v>
      </c>
      <c r="L5619" s="86">
        <f>(Tabla2[[#This Row],[release_year]]-'VARIANZA Y DES. EST'!$L$11)^2</f>
        <v>1.3928663045044412</v>
      </c>
      <c r="M5619" s="12">
        <v>2013</v>
      </c>
      <c r="N5619" s="9" t="s">
        <v>35</v>
      </c>
      <c r="O5619" s="9" t="s">
        <v>21249</v>
      </c>
      <c r="P5619" s="12">
        <v>136</v>
      </c>
      <c r="Q5619" s="12">
        <v>136</v>
      </c>
      <c r="R5619" s="12">
        <v>1327.509403282505</v>
      </c>
      <c r="S5619" s="12" t="s">
        <v>28</v>
      </c>
      <c r="T5619" s="9" t="s">
        <v>70</v>
      </c>
      <c r="U5619" s="9" t="s">
        <v>45</v>
      </c>
      <c r="V5619" s="9" t="s">
        <v>70</v>
      </c>
      <c r="W5619" s="14">
        <v>2</v>
      </c>
    </row>
    <row r="5620" spans="1:23" x14ac:dyDescent="0.25">
      <c r="A5620" s="8">
        <v>4585</v>
      </c>
      <c r="B5620" s="9" t="s">
        <v>21309</v>
      </c>
      <c r="C5620" s="9" t="s">
        <v>22</v>
      </c>
      <c r="D5620" s="9" t="s">
        <v>21310</v>
      </c>
      <c r="E5620" s="9" t="s">
        <v>21311</v>
      </c>
      <c r="F5620" s="9" t="s">
        <v>21312</v>
      </c>
      <c r="G5620" s="12">
        <v>10</v>
      </c>
      <c r="H5620" s="9" t="s">
        <v>518</v>
      </c>
      <c r="I5620" s="9" t="s">
        <v>518</v>
      </c>
      <c r="J5620" s="12">
        <v>1</v>
      </c>
      <c r="K5620" s="13">
        <v>43374</v>
      </c>
      <c r="L5620" s="86">
        <f>(Tabla2[[#This Row],[release_year]]-'VARIANZA Y DES. EST'!$L$11)^2</f>
        <v>7.9512857435875226</v>
      </c>
      <c r="M5620" s="12">
        <v>2017</v>
      </c>
      <c r="N5620" s="9" t="s">
        <v>35</v>
      </c>
      <c r="O5620" s="9" t="s">
        <v>21249</v>
      </c>
      <c r="P5620" s="12">
        <v>136</v>
      </c>
      <c r="Q5620" s="12">
        <v>136</v>
      </c>
      <c r="R5620" s="12">
        <v>1327.509403282505</v>
      </c>
      <c r="S5620" s="12" t="s">
        <v>28</v>
      </c>
      <c r="T5620" s="9" t="s">
        <v>2492</v>
      </c>
      <c r="U5620" s="9" t="s">
        <v>95</v>
      </c>
      <c r="V5620" s="9" t="s">
        <v>2492</v>
      </c>
      <c r="W5620" s="14">
        <v>3</v>
      </c>
    </row>
    <row r="5621" spans="1:23" x14ac:dyDescent="0.25">
      <c r="A5621" s="8">
        <v>7461</v>
      </c>
      <c r="B5621" s="9" t="s">
        <v>21313</v>
      </c>
      <c r="C5621" s="9" t="s">
        <v>22</v>
      </c>
      <c r="D5621" s="9" t="s">
        <v>21314</v>
      </c>
      <c r="E5621" s="9" t="s">
        <v>21315</v>
      </c>
      <c r="F5621" s="9" t="s">
        <v>21316</v>
      </c>
      <c r="G5621" s="12">
        <v>21</v>
      </c>
      <c r="H5621" s="9" t="s">
        <v>160</v>
      </c>
      <c r="I5621" s="9" t="s">
        <v>161</v>
      </c>
      <c r="J5621" s="12">
        <v>2</v>
      </c>
      <c r="K5621" s="13">
        <v>43252</v>
      </c>
      <c r="L5621" s="86">
        <f>(Tabla2[[#This Row],[release_year]]-'VARIANZA Y DES. EST'!$L$11)^2</f>
        <v>103.6364225665675</v>
      </c>
      <c r="M5621" s="12">
        <v>2004</v>
      </c>
      <c r="N5621" s="9" t="s">
        <v>99</v>
      </c>
      <c r="O5621" s="9" t="s">
        <v>21249</v>
      </c>
      <c r="P5621" s="12">
        <v>136</v>
      </c>
      <c r="Q5621" s="12">
        <v>136</v>
      </c>
      <c r="R5621" s="12">
        <v>1327.509403282505</v>
      </c>
      <c r="S5621" s="12" t="s">
        <v>28</v>
      </c>
      <c r="T5621" s="9" t="s">
        <v>5841</v>
      </c>
      <c r="U5621" s="9" t="s">
        <v>30</v>
      </c>
      <c r="V5621" s="9" t="s">
        <v>5841</v>
      </c>
      <c r="W5621" s="14">
        <v>3</v>
      </c>
    </row>
    <row r="5622" spans="1:23" x14ac:dyDescent="0.25">
      <c r="A5622" s="8">
        <v>7875</v>
      </c>
      <c r="B5622" s="9" t="s">
        <v>21317</v>
      </c>
      <c r="C5622" s="9" t="s">
        <v>22</v>
      </c>
      <c r="D5622" s="9" t="s">
        <v>21318</v>
      </c>
      <c r="E5622" s="9" t="s">
        <v>21319</v>
      </c>
      <c r="F5622" s="9" t="s">
        <v>21320</v>
      </c>
      <c r="G5622" s="12">
        <v>8</v>
      </c>
      <c r="H5622" s="9" t="s">
        <v>518</v>
      </c>
      <c r="I5622" s="9" t="s">
        <v>518</v>
      </c>
      <c r="J5622" s="12">
        <v>1</v>
      </c>
      <c r="K5622" s="16">
        <v>43830</v>
      </c>
      <c r="L5622" s="86">
        <f>(Tabla2[[#This Row],[release_year]]-'VARIANZA Y DES. EST'!$L$11)^2</f>
        <v>17.47405172519213</v>
      </c>
      <c r="M5622" s="12">
        <v>2010</v>
      </c>
      <c r="N5622" s="9" t="s">
        <v>35</v>
      </c>
      <c r="O5622" s="9" t="s">
        <v>21249</v>
      </c>
      <c r="P5622" s="12">
        <v>136</v>
      </c>
      <c r="Q5622" s="12">
        <v>136</v>
      </c>
      <c r="R5622" s="12">
        <v>1327.509403282505</v>
      </c>
      <c r="S5622" s="12" t="s">
        <v>28</v>
      </c>
      <c r="T5622" s="9" t="s">
        <v>118</v>
      </c>
      <c r="U5622" s="9" t="s">
        <v>45</v>
      </c>
      <c r="V5622" s="9" t="s">
        <v>118</v>
      </c>
      <c r="W5622" s="14">
        <v>3</v>
      </c>
    </row>
    <row r="5623" spans="1:23" x14ac:dyDescent="0.25">
      <c r="A5623" s="8">
        <v>8331</v>
      </c>
      <c r="B5623" s="9" t="s">
        <v>21321</v>
      </c>
      <c r="C5623" s="9" t="s">
        <v>22</v>
      </c>
      <c r="D5623" s="10" t="s">
        <v>21322</v>
      </c>
      <c r="E5623" s="11"/>
      <c r="F5623" s="9" t="s">
        <v>21323</v>
      </c>
      <c r="G5623" s="12">
        <v>9</v>
      </c>
      <c r="H5623" s="9" t="s">
        <v>1349</v>
      </c>
      <c r="I5623" s="9" t="s">
        <v>1349</v>
      </c>
      <c r="J5623" s="12">
        <v>1</v>
      </c>
      <c r="K5623" s="13">
        <v>43563</v>
      </c>
      <c r="L5623" s="86">
        <f>(Tabla2[[#This Row],[release_year]]-'VARIANZA Y DES. EST'!$L$11)^2</f>
        <v>14.590890603358293</v>
      </c>
      <c r="M5623" s="12">
        <v>2018</v>
      </c>
      <c r="N5623" s="9" t="s">
        <v>76</v>
      </c>
      <c r="O5623" s="9" t="s">
        <v>21249</v>
      </c>
      <c r="P5623" s="12">
        <v>136</v>
      </c>
      <c r="Q5623" s="12">
        <v>136</v>
      </c>
      <c r="R5623" s="12">
        <v>1327.509403282505</v>
      </c>
      <c r="S5623" s="12" t="s">
        <v>28</v>
      </c>
      <c r="T5623" s="9" t="s">
        <v>2930</v>
      </c>
      <c r="U5623" s="9" t="s">
        <v>38</v>
      </c>
      <c r="V5623" s="9" t="s">
        <v>2930</v>
      </c>
      <c r="W5623" s="14">
        <v>3</v>
      </c>
    </row>
    <row r="5624" spans="1:23" x14ac:dyDescent="0.25">
      <c r="A5624" s="8">
        <v>8415</v>
      </c>
      <c r="B5624" s="9" t="s">
        <v>21324</v>
      </c>
      <c r="C5624" s="9" t="s">
        <v>22</v>
      </c>
      <c r="D5624" s="9" t="s">
        <v>21325</v>
      </c>
      <c r="E5624" s="9" t="s">
        <v>20462</v>
      </c>
      <c r="F5624" s="9" t="s">
        <v>21326</v>
      </c>
      <c r="G5624" s="12">
        <v>10</v>
      </c>
      <c r="H5624" s="9" t="s">
        <v>25</v>
      </c>
      <c r="I5624" s="9" t="s">
        <v>25</v>
      </c>
      <c r="J5624" s="12">
        <v>1</v>
      </c>
      <c r="K5624" s="13">
        <v>43770</v>
      </c>
      <c r="L5624" s="86">
        <f>(Tabla2[[#This Row],[release_year]]-'VARIANZA Y DES. EST'!$L$11)^2</f>
        <v>230.43839826771367</v>
      </c>
      <c r="M5624" s="12">
        <v>1999</v>
      </c>
      <c r="N5624" s="9" t="s">
        <v>1991</v>
      </c>
      <c r="O5624" s="9" t="s">
        <v>21249</v>
      </c>
      <c r="P5624" s="12">
        <v>136</v>
      </c>
      <c r="Q5624" s="12">
        <v>136</v>
      </c>
      <c r="R5624" s="12">
        <v>1327.509403282505</v>
      </c>
      <c r="S5624" s="12" t="s">
        <v>28</v>
      </c>
      <c r="T5624" s="9" t="s">
        <v>2252</v>
      </c>
      <c r="U5624" s="9" t="s">
        <v>38</v>
      </c>
      <c r="V5624" s="9" t="s">
        <v>2252</v>
      </c>
      <c r="W5624" s="14">
        <v>2</v>
      </c>
    </row>
    <row r="5625" spans="1:23" x14ac:dyDescent="0.25">
      <c r="A5625" s="8">
        <v>8474</v>
      </c>
      <c r="B5625" s="9" t="s">
        <v>21327</v>
      </c>
      <c r="C5625" s="9" t="s">
        <v>22</v>
      </c>
      <c r="D5625" s="9" t="s">
        <v>21328</v>
      </c>
      <c r="E5625" s="9" t="s">
        <v>21329</v>
      </c>
      <c r="F5625" s="9" t="s">
        <v>21330</v>
      </c>
      <c r="G5625" s="12">
        <v>10</v>
      </c>
      <c r="H5625" s="9" t="s">
        <v>25</v>
      </c>
      <c r="I5625" s="9" t="s">
        <v>6255</v>
      </c>
      <c r="J5625" s="12">
        <v>2</v>
      </c>
      <c r="K5625" s="16">
        <v>43789</v>
      </c>
      <c r="L5625" s="86">
        <f>(Tabla2[[#This Row],[release_year]]-'VARIANZA Y DES. EST'!$L$11)^2</f>
        <v>295.1591885481721</v>
      </c>
      <c r="M5625" s="12">
        <v>1997</v>
      </c>
      <c r="N5625" s="9" t="s">
        <v>43</v>
      </c>
      <c r="O5625" s="9" t="s">
        <v>21249</v>
      </c>
      <c r="P5625" s="12">
        <v>136</v>
      </c>
      <c r="Q5625" s="12">
        <v>136</v>
      </c>
      <c r="R5625" s="12">
        <v>1327.509403282505</v>
      </c>
      <c r="S5625" s="12" t="s">
        <v>28</v>
      </c>
      <c r="T5625" s="9" t="s">
        <v>2709</v>
      </c>
      <c r="U5625" s="9" t="s">
        <v>45</v>
      </c>
      <c r="V5625" s="9" t="s">
        <v>2709</v>
      </c>
      <c r="W5625" s="14">
        <v>2</v>
      </c>
    </row>
    <row r="5626" spans="1:23" x14ac:dyDescent="0.25">
      <c r="A5626" s="8">
        <v>691</v>
      </c>
      <c r="B5626" s="9" t="s">
        <v>21331</v>
      </c>
      <c r="C5626" s="9" t="s">
        <v>22</v>
      </c>
      <c r="D5626" s="9" t="s">
        <v>21332</v>
      </c>
      <c r="E5626" s="9" t="s">
        <v>21333</v>
      </c>
      <c r="F5626" s="9" t="s">
        <v>21334</v>
      </c>
      <c r="G5626" s="12">
        <v>10</v>
      </c>
      <c r="H5626" s="12"/>
      <c r="I5626" s="9"/>
      <c r="J5626" s="12">
        <v>0</v>
      </c>
      <c r="K5626" s="13">
        <v>44365</v>
      </c>
      <c r="L5626" s="86">
        <f>(Tabla2[[#This Row],[release_year]]-'VARIANZA Y DES. EST'!$L$11)^2</f>
        <v>46.509705182670608</v>
      </c>
      <c r="M5626" s="12">
        <v>2021</v>
      </c>
      <c r="N5626" s="9" t="s">
        <v>35</v>
      </c>
      <c r="O5626" s="9" t="s">
        <v>21335</v>
      </c>
      <c r="P5626" s="12">
        <v>137</v>
      </c>
      <c r="Q5626" s="12">
        <v>137</v>
      </c>
      <c r="R5626" s="12">
        <v>1401.379408175671</v>
      </c>
      <c r="S5626" s="12" t="s">
        <v>28</v>
      </c>
      <c r="T5626" s="9" t="s">
        <v>4211</v>
      </c>
      <c r="U5626" s="9" t="s">
        <v>38</v>
      </c>
      <c r="V5626" s="9" t="s">
        <v>4211</v>
      </c>
      <c r="W5626" s="14">
        <v>2</v>
      </c>
    </row>
    <row r="5627" spans="1:23" x14ac:dyDescent="0.25">
      <c r="A5627" s="8">
        <v>1053</v>
      </c>
      <c r="B5627" s="9" t="s">
        <v>21336</v>
      </c>
      <c r="C5627" s="9" t="s">
        <v>22</v>
      </c>
      <c r="D5627" s="9" t="s">
        <v>21337</v>
      </c>
      <c r="E5627" s="9" t="s">
        <v>124</v>
      </c>
      <c r="F5627" s="9" t="s">
        <v>21338</v>
      </c>
      <c r="G5627" s="12">
        <v>11</v>
      </c>
      <c r="H5627" s="9" t="s">
        <v>25</v>
      </c>
      <c r="I5627" s="9" t="s">
        <v>25</v>
      </c>
      <c r="J5627" s="12">
        <v>1</v>
      </c>
      <c r="K5627" s="13">
        <v>44301</v>
      </c>
      <c r="L5627" s="86">
        <f>(Tabla2[[#This Row],[release_year]]-'VARIANZA Y DES. EST'!$L$11)^2</f>
        <v>4.7532614447336705</v>
      </c>
      <c r="M5627" s="12">
        <v>2012</v>
      </c>
      <c r="N5627" s="9" t="s">
        <v>1991</v>
      </c>
      <c r="O5627" s="9" t="s">
        <v>21335</v>
      </c>
      <c r="P5627" s="12">
        <v>137</v>
      </c>
      <c r="Q5627" s="12">
        <v>137</v>
      </c>
      <c r="R5627" s="12">
        <v>1401.379408175671</v>
      </c>
      <c r="S5627" s="12" t="s">
        <v>28</v>
      </c>
      <c r="T5627" s="9" t="s">
        <v>144</v>
      </c>
      <c r="U5627" s="9" t="s">
        <v>45</v>
      </c>
      <c r="V5627" s="9" t="s">
        <v>144</v>
      </c>
      <c r="W5627" s="14">
        <v>2</v>
      </c>
    </row>
    <row r="5628" spans="1:23" x14ac:dyDescent="0.25">
      <c r="A5628" s="8">
        <v>1973</v>
      </c>
      <c r="B5628" s="9" t="s">
        <v>21339</v>
      </c>
      <c r="C5628" s="9" t="s">
        <v>22</v>
      </c>
      <c r="D5628" s="9" t="s">
        <v>21340</v>
      </c>
      <c r="E5628" s="9" t="s">
        <v>21341</v>
      </c>
      <c r="F5628" s="9" t="s">
        <v>21342</v>
      </c>
      <c r="G5628" s="12">
        <v>6</v>
      </c>
      <c r="H5628" s="9" t="s">
        <v>518</v>
      </c>
      <c r="I5628" s="9" t="s">
        <v>518</v>
      </c>
      <c r="J5628" s="12">
        <v>1</v>
      </c>
      <c r="K5628" s="13">
        <v>44093</v>
      </c>
      <c r="L5628" s="86">
        <f>(Tabla2[[#This Row],[release_year]]-'VARIANZA Y DES. EST'!$L$11)^2</f>
        <v>0.67207602404598188</v>
      </c>
      <c r="M5628" s="12">
        <v>2015</v>
      </c>
      <c r="N5628" s="9" t="s">
        <v>35</v>
      </c>
      <c r="O5628" s="9" t="s">
        <v>21335</v>
      </c>
      <c r="P5628" s="12">
        <v>137</v>
      </c>
      <c r="Q5628" s="12">
        <v>137</v>
      </c>
      <c r="R5628" s="12">
        <v>1401.379408175671</v>
      </c>
      <c r="S5628" s="12" t="s">
        <v>28</v>
      </c>
      <c r="T5628" s="9" t="s">
        <v>4211</v>
      </c>
      <c r="U5628" s="9" t="s">
        <v>38</v>
      </c>
      <c r="V5628" s="9" t="s">
        <v>4211</v>
      </c>
      <c r="W5628" s="14">
        <v>2</v>
      </c>
    </row>
    <row r="5629" spans="1:23" x14ac:dyDescent="0.25">
      <c r="A5629" s="8">
        <v>1987</v>
      </c>
      <c r="B5629" s="9" t="s">
        <v>21343</v>
      </c>
      <c r="C5629" s="9" t="s">
        <v>22</v>
      </c>
      <c r="D5629" s="9" t="s">
        <v>21344</v>
      </c>
      <c r="E5629" s="9" t="s">
        <v>20499</v>
      </c>
      <c r="F5629" s="9" t="s">
        <v>20500</v>
      </c>
      <c r="G5629" s="12">
        <v>8</v>
      </c>
      <c r="H5629" s="12"/>
      <c r="I5629" s="9"/>
      <c r="J5629" s="12">
        <v>0</v>
      </c>
      <c r="K5629" s="13">
        <v>44091</v>
      </c>
      <c r="L5629" s="86">
        <f>(Tabla2[[#This Row],[release_year]]-'VARIANZA Y DES. EST'!$L$11)^2</f>
        <v>3.2471164275211517E-2</v>
      </c>
      <c r="M5629" s="12">
        <v>2014</v>
      </c>
      <c r="N5629" s="9" t="s">
        <v>35</v>
      </c>
      <c r="O5629" s="9" t="s">
        <v>21335</v>
      </c>
      <c r="P5629" s="12">
        <v>137</v>
      </c>
      <c r="Q5629" s="12">
        <v>137</v>
      </c>
      <c r="R5629" s="12">
        <v>1401.379408175671</v>
      </c>
      <c r="S5629" s="12" t="s">
        <v>28</v>
      </c>
      <c r="T5629" s="9" t="s">
        <v>2372</v>
      </c>
      <c r="U5629" s="9" t="s">
        <v>239</v>
      </c>
      <c r="V5629" s="9" t="s">
        <v>2372</v>
      </c>
      <c r="W5629" s="14">
        <v>2</v>
      </c>
    </row>
    <row r="5630" spans="1:23" x14ac:dyDescent="0.25">
      <c r="A5630" s="8">
        <v>2194</v>
      </c>
      <c r="B5630" s="9" t="s">
        <v>21345</v>
      </c>
      <c r="C5630" s="9" t="s">
        <v>22</v>
      </c>
      <c r="D5630" s="9" t="s">
        <v>21346</v>
      </c>
      <c r="E5630" s="9" t="s">
        <v>21347</v>
      </c>
      <c r="F5630" s="9" t="s">
        <v>21348</v>
      </c>
      <c r="G5630" s="12">
        <v>8</v>
      </c>
      <c r="H5630" s="9" t="s">
        <v>518</v>
      </c>
      <c r="I5630" s="9" t="s">
        <v>518</v>
      </c>
      <c r="J5630" s="12">
        <v>1</v>
      </c>
      <c r="K5630" s="13">
        <v>44042</v>
      </c>
      <c r="L5630" s="86">
        <f>(Tabla2[[#This Row],[release_year]]-'VARIANZA Y DES. EST'!$L$11)^2</f>
        <v>33.870100322899837</v>
      </c>
      <c r="M5630" s="12">
        <v>2020</v>
      </c>
      <c r="N5630" s="9" t="s">
        <v>76</v>
      </c>
      <c r="O5630" s="9" t="s">
        <v>21335</v>
      </c>
      <c r="P5630" s="12">
        <v>137</v>
      </c>
      <c r="Q5630" s="12">
        <v>137</v>
      </c>
      <c r="R5630" s="12">
        <v>1401.379408175671</v>
      </c>
      <c r="S5630" s="12" t="s">
        <v>28</v>
      </c>
      <c r="T5630" s="9" t="s">
        <v>94</v>
      </c>
      <c r="U5630" s="9" t="s">
        <v>95</v>
      </c>
      <c r="V5630" s="9" t="s">
        <v>94</v>
      </c>
      <c r="W5630" s="14">
        <v>3</v>
      </c>
    </row>
    <row r="5631" spans="1:23" x14ac:dyDescent="0.25">
      <c r="A5631" s="8">
        <v>2290</v>
      </c>
      <c r="B5631" s="9" t="s">
        <v>21349</v>
      </c>
      <c r="C5631" s="9" t="s">
        <v>22</v>
      </c>
      <c r="D5631" s="9" t="s">
        <v>21350</v>
      </c>
      <c r="E5631" s="9" t="s">
        <v>13782</v>
      </c>
      <c r="F5631" s="9" t="s">
        <v>21351</v>
      </c>
      <c r="G5631" s="12">
        <v>12</v>
      </c>
      <c r="H5631" s="9" t="s">
        <v>518</v>
      </c>
      <c r="I5631" s="9" t="s">
        <v>518</v>
      </c>
      <c r="J5631" s="12">
        <v>1</v>
      </c>
      <c r="K5631" s="13">
        <v>44017</v>
      </c>
      <c r="L5631" s="86">
        <f>(Tabla2[[#This Row],[release_year]]-'VARIANZA Y DES. EST'!$L$11)^2</f>
        <v>1.3928663045044412</v>
      </c>
      <c r="M5631" s="12">
        <v>2013</v>
      </c>
      <c r="N5631" s="9" t="s">
        <v>82</v>
      </c>
      <c r="O5631" s="9" t="s">
        <v>21335</v>
      </c>
      <c r="P5631" s="12">
        <v>137</v>
      </c>
      <c r="Q5631" s="12">
        <v>137</v>
      </c>
      <c r="R5631" s="12">
        <v>1401.379408175671</v>
      </c>
      <c r="S5631" s="12" t="s">
        <v>28</v>
      </c>
      <c r="T5631" s="9" t="s">
        <v>460</v>
      </c>
      <c r="U5631" s="9" t="s">
        <v>45</v>
      </c>
      <c r="V5631" s="9" t="s">
        <v>460</v>
      </c>
      <c r="W5631" s="14">
        <v>3</v>
      </c>
    </row>
    <row r="5632" spans="1:23" x14ac:dyDescent="0.25">
      <c r="A5632" s="8">
        <v>3170</v>
      </c>
      <c r="B5632" s="9" t="s">
        <v>21352</v>
      </c>
      <c r="C5632" s="9" t="s">
        <v>22</v>
      </c>
      <c r="D5632" s="9" t="s">
        <v>21353</v>
      </c>
      <c r="E5632" s="9" t="s">
        <v>4044</v>
      </c>
      <c r="F5632" s="9" t="s">
        <v>21354</v>
      </c>
      <c r="G5632" s="12">
        <v>8</v>
      </c>
      <c r="H5632" s="9" t="s">
        <v>126</v>
      </c>
      <c r="I5632" s="9" t="s">
        <v>5012</v>
      </c>
      <c r="J5632" s="12">
        <v>2</v>
      </c>
      <c r="K5632" s="13">
        <v>43805</v>
      </c>
      <c r="L5632" s="86">
        <f>(Tabla2[[#This Row],[release_year]]-'VARIANZA Y DES. EST'!$L$11)^2</f>
        <v>23.230495463129063</v>
      </c>
      <c r="M5632" s="12">
        <v>2019</v>
      </c>
      <c r="N5632" s="9" t="s">
        <v>1991</v>
      </c>
      <c r="O5632" s="9" t="s">
        <v>21335</v>
      </c>
      <c r="P5632" s="12">
        <v>137</v>
      </c>
      <c r="Q5632" s="12">
        <v>137</v>
      </c>
      <c r="R5632" s="12">
        <v>1401.379408175671</v>
      </c>
      <c r="S5632" s="12" t="s">
        <v>28</v>
      </c>
      <c r="T5632" s="9" t="s">
        <v>45</v>
      </c>
      <c r="U5632" s="9" t="s">
        <v>45</v>
      </c>
      <c r="V5632" s="9" t="s">
        <v>45</v>
      </c>
      <c r="W5632" s="14">
        <v>1</v>
      </c>
    </row>
    <row r="5633" spans="1:23" x14ac:dyDescent="0.25">
      <c r="A5633" s="8">
        <v>3199</v>
      </c>
      <c r="B5633" s="9" t="s">
        <v>21355</v>
      </c>
      <c r="C5633" s="9" t="s">
        <v>22</v>
      </c>
      <c r="D5633" s="9" t="s">
        <v>21356</v>
      </c>
      <c r="E5633" s="9" t="s">
        <v>21357</v>
      </c>
      <c r="F5633" s="9" t="s">
        <v>21358</v>
      </c>
      <c r="G5633" s="12">
        <v>10</v>
      </c>
      <c r="H5633" s="9" t="s">
        <v>518</v>
      </c>
      <c r="I5633" s="9" t="s">
        <v>518</v>
      </c>
      <c r="J5633" s="12">
        <v>1</v>
      </c>
      <c r="K5633" s="13">
        <v>43800</v>
      </c>
      <c r="L5633" s="86">
        <f>(Tabla2[[#This Row],[release_year]]-'VARIANZA Y DES. EST'!$L$11)^2</f>
        <v>14.590890603358293</v>
      </c>
      <c r="M5633" s="12">
        <v>2018</v>
      </c>
      <c r="N5633" s="9" t="s">
        <v>82</v>
      </c>
      <c r="O5633" s="9" t="s">
        <v>21335</v>
      </c>
      <c r="P5633" s="12">
        <v>137</v>
      </c>
      <c r="Q5633" s="12">
        <v>137</v>
      </c>
      <c r="R5633" s="12">
        <v>1401.379408175671</v>
      </c>
      <c r="S5633" s="12" t="s">
        <v>28</v>
      </c>
      <c r="T5633" s="9" t="s">
        <v>3319</v>
      </c>
      <c r="U5633" s="9" t="s">
        <v>45</v>
      </c>
      <c r="V5633" s="9" t="s">
        <v>3319</v>
      </c>
      <c r="W5633" s="14">
        <v>3</v>
      </c>
    </row>
    <row r="5634" spans="1:23" x14ac:dyDescent="0.25">
      <c r="A5634" s="8">
        <v>3224</v>
      </c>
      <c r="B5634" s="9" t="s">
        <v>21359</v>
      </c>
      <c r="C5634" s="9" t="s">
        <v>22</v>
      </c>
      <c r="D5634" s="9" t="s">
        <v>21360</v>
      </c>
      <c r="E5634" s="9" t="s">
        <v>21361</v>
      </c>
      <c r="F5634" s="9" t="s">
        <v>21362</v>
      </c>
      <c r="G5634" s="12">
        <v>15</v>
      </c>
      <c r="H5634" s="9" t="s">
        <v>25</v>
      </c>
      <c r="I5634" s="9" t="s">
        <v>25</v>
      </c>
      <c r="J5634" s="12">
        <v>1</v>
      </c>
      <c r="K5634" s="16">
        <v>43796</v>
      </c>
      <c r="L5634" s="86">
        <f>(Tabla2[[#This Row],[release_year]]-'VARIANZA Y DES. EST'!$L$11)^2</f>
        <v>38.194842005650592</v>
      </c>
      <c r="M5634" s="12">
        <v>2008</v>
      </c>
      <c r="N5634" s="9" t="s">
        <v>1991</v>
      </c>
      <c r="O5634" s="9" t="s">
        <v>21335</v>
      </c>
      <c r="P5634" s="12">
        <v>137</v>
      </c>
      <c r="Q5634" s="12">
        <v>137</v>
      </c>
      <c r="R5634" s="12">
        <v>1401.379408175671</v>
      </c>
      <c r="S5634" s="12" t="s">
        <v>28</v>
      </c>
      <c r="T5634" s="9" t="s">
        <v>5577</v>
      </c>
      <c r="U5634" s="9" t="s">
        <v>38</v>
      </c>
      <c r="V5634" s="9" t="s">
        <v>5577</v>
      </c>
      <c r="W5634" s="14">
        <v>2</v>
      </c>
    </row>
    <row r="5635" spans="1:23" x14ac:dyDescent="0.25">
      <c r="A5635" s="8">
        <v>3805</v>
      </c>
      <c r="B5635" s="9" t="s">
        <v>21363</v>
      </c>
      <c r="C5635" s="9" t="s">
        <v>22</v>
      </c>
      <c r="D5635" s="9" t="s">
        <v>21364</v>
      </c>
      <c r="E5635" s="9" t="s">
        <v>21365</v>
      </c>
      <c r="F5635" s="9" t="s">
        <v>21366</v>
      </c>
      <c r="G5635" s="12">
        <v>8</v>
      </c>
      <c r="H5635" s="9" t="s">
        <v>518</v>
      </c>
      <c r="I5635" s="9" t="s">
        <v>518</v>
      </c>
      <c r="J5635" s="12">
        <v>1</v>
      </c>
      <c r="K5635" s="13">
        <v>43607</v>
      </c>
      <c r="L5635" s="86">
        <f>(Tabla2[[#This Row],[release_year]]-'VARIANZA Y DES. EST'!$L$11)^2</f>
        <v>14.590890603358293</v>
      </c>
      <c r="M5635" s="12">
        <v>2018</v>
      </c>
      <c r="N5635" s="9" t="s">
        <v>35</v>
      </c>
      <c r="O5635" s="9" t="s">
        <v>21335</v>
      </c>
      <c r="P5635" s="12">
        <v>137</v>
      </c>
      <c r="Q5635" s="12">
        <v>137</v>
      </c>
      <c r="R5635" s="12">
        <v>1401.379408175671</v>
      </c>
      <c r="S5635" s="12" t="s">
        <v>28</v>
      </c>
      <c r="T5635" s="9" t="s">
        <v>4337</v>
      </c>
      <c r="U5635" s="9" t="s">
        <v>38</v>
      </c>
      <c r="V5635" s="9" t="s">
        <v>4337</v>
      </c>
      <c r="W5635" s="14">
        <v>3</v>
      </c>
    </row>
    <row r="5636" spans="1:23" x14ac:dyDescent="0.25">
      <c r="A5636" s="8">
        <v>4109</v>
      </c>
      <c r="B5636" s="9" t="s">
        <v>21367</v>
      </c>
      <c r="C5636" s="9" t="s">
        <v>22</v>
      </c>
      <c r="D5636" s="9" t="s">
        <v>21368</v>
      </c>
      <c r="E5636" s="9" t="s">
        <v>18906</v>
      </c>
      <c r="F5636" s="9" t="s">
        <v>21369</v>
      </c>
      <c r="G5636" s="12">
        <v>8</v>
      </c>
      <c r="H5636" s="9" t="s">
        <v>518</v>
      </c>
      <c r="I5636" s="9" t="s">
        <v>518</v>
      </c>
      <c r="J5636" s="12">
        <v>1</v>
      </c>
      <c r="K5636" s="13">
        <v>43511</v>
      </c>
      <c r="L5636" s="86">
        <f>(Tabla2[[#This Row],[release_year]]-'VARIANZA Y DES. EST'!$L$11)^2</f>
        <v>148.35721284702598</v>
      </c>
      <c r="M5636" s="12">
        <v>2002</v>
      </c>
      <c r="N5636" s="9" t="s">
        <v>35</v>
      </c>
      <c r="O5636" s="9" t="s">
        <v>21335</v>
      </c>
      <c r="P5636" s="12">
        <v>137</v>
      </c>
      <c r="Q5636" s="12">
        <v>137</v>
      </c>
      <c r="R5636" s="12">
        <v>1401.379408175671</v>
      </c>
      <c r="S5636" s="12" t="s">
        <v>28</v>
      </c>
      <c r="T5636" s="9" t="s">
        <v>70</v>
      </c>
      <c r="U5636" s="9" t="s">
        <v>45</v>
      </c>
      <c r="V5636" s="9" t="s">
        <v>70</v>
      </c>
      <c r="W5636" s="14">
        <v>2</v>
      </c>
    </row>
    <row r="5637" spans="1:23" x14ac:dyDescent="0.25">
      <c r="A5637" s="8">
        <v>4155</v>
      </c>
      <c r="B5637" s="9" t="s">
        <v>21370</v>
      </c>
      <c r="C5637" s="9" t="s">
        <v>22</v>
      </c>
      <c r="D5637" s="9" t="s">
        <v>21371</v>
      </c>
      <c r="E5637" s="9" t="s">
        <v>21372</v>
      </c>
      <c r="F5637" s="9" t="s">
        <v>21373</v>
      </c>
      <c r="G5637" s="12">
        <v>10</v>
      </c>
      <c r="H5637" s="9" t="s">
        <v>1349</v>
      </c>
      <c r="I5637" s="9" t="s">
        <v>1349</v>
      </c>
      <c r="J5637" s="12">
        <v>1</v>
      </c>
      <c r="K5637" s="13">
        <v>43494</v>
      </c>
      <c r="L5637" s="86">
        <f>(Tabla2[[#This Row],[release_year]]-'VARIANZA Y DES. EST'!$L$11)^2</f>
        <v>14.590890603358293</v>
      </c>
      <c r="M5637" s="12">
        <v>2018</v>
      </c>
      <c r="N5637" s="9" t="s">
        <v>76</v>
      </c>
      <c r="O5637" s="9" t="s">
        <v>21335</v>
      </c>
      <c r="P5637" s="12">
        <v>137</v>
      </c>
      <c r="Q5637" s="12">
        <v>137</v>
      </c>
      <c r="R5637" s="12">
        <v>1401.379408175671</v>
      </c>
      <c r="S5637" s="12" t="s">
        <v>28</v>
      </c>
      <c r="T5637" s="9" t="s">
        <v>70</v>
      </c>
      <c r="U5637" s="9" t="s">
        <v>45</v>
      </c>
      <c r="V5637" s="9" t="s">
        <v>70</v>
      </c>
      <c r="W5637" s="14">
        <v>2</v>
      </c>
    </row>
    <row r="5638" spans="1:23" x14ac:dyDescent="0.25">
      <c r="A5638" s="8">
        <v>4288</v>
      </c>
      <c r="B5638" s="9" t="s">
        <v>21374</v>
      </c>
      <c r="C5638" s="9" t="s">
        <v>22</v>
      </c>
      <c r="D5638" s="9" t="s">
        <v>21375</v>
      </c>
      <c r="E5638" s="9" t="s">
        <v>21083</v>
      </c>
      <c r="F5638" s="9" t="s">
        <v>21376</v>
      </c>
      <c r="G5638" s="12">
        <v>10</v>
      </c>
      <c r="H5638" s="9" t="s">
        <v>518</v>
      </c>
      <c r="I5638" s="9" t="s">
        <v>518</v>
      </c>
      <c r="J5638" s="12">
        <v>1</v>
      </c>
      <c r="K5638" s="16">
        <v>43450</v>
      </c>
      <c r="L5638" s="86">
        <f>(Tabla2[[#This Row],[release_year]]-'VARIANZA Y DES. EST'!$L$11)^2</f>
        <v>14.590890603358293</v>
      </c>
      <c r="M5638" s="12">
        <v>2018</v>
      </c>
      <c r="N5638" s="9" t="s">
        <v>35</v>
      </c>
      <c r="O5638" s="9" t="s">
        <v>21335</v>
      </c>
      <c r="P5638" s="12">
        <v>137</v>
      </c>
      <c r="Q5638" s="12">
        <v>137</v>
      </c>
      <c r="R5638" s="12">
        <v>1401.379408175671</v>
      </c>
      <c r="S5638" s="12" t="s">
        <v>28</v>
      </c>
      <c r="T5638" s="9" t="s">
        <v>2492</v>
      </c>
      <c r="U5638" s="9" t="s">
        <v>95</v>
      </c>
      <c r="V5638" s="9" t="s">
        <v>2492</v>
      </c>
      <c r="W5638" s="14">
        <v>3</v>
      </c>
    </row>
    <row r="5639" spans="1:23" x14ac:dyDescent="0.25">
      <c r="A5639" s="8">
        <v>4545</v>
      </c>
      <c r="B5639" s="9" t="s">
        <v>21377</v>
      </c>
      <c r="C5639" s="9" t="s">
        <v>22</v>
      </c>
      <c r="D5639" s="9" t="s">
        <v>21378</v>
      </c>
      <c r="E5639" s="9" t="s">
        <v>21379</v>
      </c>
      <c r="F5639" s="9" t="s">
        <v>21380</v>
      </c>
      <c r="G5639" s="12">
        <v>5</v>
      </c>
      <c r="H5639" s="9" t="s">
        <v>126</v>
      </c>
      <c r="I5639" s="9" t="s">
        <v>126</v>
      </c>
      <c r="J5639" s="12">
        <v>1</v>
      </c>
      <c r="K5639" s="13">
        <v>43375</v>
      </c>
      <c r="L5639" s="86">
        <f>(Tabla2[[#This Row],[release_year]]-'VARIANZA Y DES. EST'!$L$11)^2</f>
        <v>3.2471164275211517E-2</v>
      </c>
      <c r="M5639" s="12">
        <v>2014</v>
      </c>
      <c r="N5639" s="9" t="s">
        <v>76</v>
      </c>
      <c r="O5639" s="9" t="s">
        <v>21335</v>
      </c>
      <c r="P5639" s="12">
        <v>137</v>
      </c>
      <c r="Q5639" s="12">
        <v>137</v>
      </c>
      <c r="R5639" s="12">
        <v>1401.379408175671</v>
      </c>
      <c r="S5639" s="12" t="s">
        <v>28</v>
      </c>
      <c r="T5639" s="9" t="s">
        <v>95</v>
      </c>
      <c r="U5639" s="9" t="s">
        <v>95</v>
      </c>
      <c r="V5639" s="9" t="s">
        <v>95</v>
      </c>
      <c r="W5639" s="14">
        <v>1</v>
      </c>
    </row>
    <row r="5640" spans="1:23" x14ac:dyDescent="0.25">
      <c r="A5640" s="8">
        <v>4563</v>
      </c>
      <c r="B5640" s="9" t="s">
        <v>21381</v>
      </c>
      <c r="C5640" s="9" t="s">
        <v>22</v>
      </c>
      <c r="D5640" s="9" t="s">
        <v>21382</v>
      </c>
      <c r="E5640" s="9" t="s">
        <v>17397</v>
      </c>
      <c r="F5640" s="18" t="s">
        <v>21383</v>
      </c>
      <c r="G5640" s="12">
        <v>7</v>
      </c>
      <c r="H5640" s="9" t="s">
        <v>518</v>
      </c>
      <c r="I5640" s="9" t="s">
        <v>518</v>
      </c>
      <c r="J5640" s="12">
        <v>1</v>
      </c>
      <c r="K5640" s="13">
        <v>43374</v>
      </c>
      <c r="L5640" s="86">
        <f>(Tabla2[[#This Row],[release_year]]-'VARIANZA Y DES. EST'!$L$11)^2</f>
        <v>26.834446865421359</v>
      </c>
      <c r="M5640" s="12">
        <v>2009</v>
      </c>
      <c r="N5640" s="9" t="s">
        <v>76</v>
      </c>
      <c r="O5640" s="9" t="s">
        <v>21335</v>
      </c>
      <c r="P5640" s="12">
        <v>137</v>
      </c>
      <c r="Q5640" s="12">
        <v>137</v>
      </c>
      <c r="R5640" s="12">
        <v>1401.379408175671</v>
      </c>
      <c r="S5640" s="12" t="s">
        <v>28</v>
      </c>
      <c r="T5640" s="9" t="s">
        <v>3319</v>
      </c>
      <c r="U5640" s="9" t="s">
        <v>45</v>
      </c>
      <c r="V5640" s="9" t="s">
        <v>3319</v>
      </c>
      <c r="W5640" s="14">
        <v>3</v>
      </c>
    </row>
    <row r="5641" spans="1:23" x14ac:dyDescent="0.25">
      <c r="A5641" s="8">
        <v>4568</v>
      </c>
      <c r="B5641" s="9" t="s">
        <v>21384</v>
      </c>
      <c r="C5641" s="9" t="s">
        <v>22</v>
      </c>
      <c r="D5641" s="9" t="s">
        <v>21385</v>
      </c>
      <c r="E5641" s="9" t="s">
        <v>18166</v>
      </c>
      <c r="F5641" s="9" t="s">
        <v>21386</v>
      </c>
      <c r="G5641" s="12">
        <v>6</v>
      </c>
      <c r="H5641" s="9" t="s">
        <v>518</v>
      </c>
      <c r="I5641" s="9" t="s">
        <v>518</v>
      </c>
      <c r="J5641" s="12">
        <v>1</v>
      </c>
      <c r="K5641" s="13">
        <v>43374</v>
      </c>
      <c r="L5641" s="86">
        <f>(Tabla2[[#This Row],[release_year]]-'VARIANZA Y DES. EST'!$L$11)^2</f>
        <v>1.3928663045044412</v>
      </c>
      <c r="M5641" s="12">
        <v>2013</v>
      </c>
      <c r="N5641" s="9" t="s">
        <v>35</v>
      </c>
      <c r="O5641" s="9" t="s">
        <v>21335</v>
      </c>
      <c r="P5641" s="12">
        <v>137</v>
      </c>
      <c r="Q5641" s="12">
        <v>137</v>
      </c>
      <c r="R5641" s="12">
        <v>1401.379408175671</v>
      </c>
      <c r="S5641" s="12" t="s">
        <v>28</v>
      </c>
      <c r="T5641" s="9" t="s">
        <v>8706</v>
      </c>
      <c r="U5641" s="9" t="s">
        <v>45</v>
      </c>
      <c r="V5641" s="9" t="s">
        <v>8706</v>
      </c>
      <c r="W5641" s="14">
        <v>3</v>
      </c>
    </row>
    <row r="5642" spans="1:23" x14ac:dyDescent="0.25">
      <c r="A5642" s="8">
        <v>4575</v>
      </c>
      <c r="B5642" s="9" t="s">
        <v>21387</v>
      </c>
      <c r="C5642" s="9" t="s">
        <v>22</v>
      </c>
      <c r="D5642" s="9" t="s">
        <v>21388</v>
      </c>
      <c r="E5642" s="9" t="s">
        <v>21389</v>
      </c>
      <c r="F5642" s="9" t="s">
        <v>21390</v>
      </c>
      <c r="G5642" s="12">
        <v>8</v>
      </c>
      <c r="H5642" s="9" t="s">
        <v>518</v>
      </c>
      <c r="I5642" s="9" t="s">
        <v>518</v>
      </c>
      <c r="J5642" s="12">
        <v>1</v>
      </c>
      <c r="K5642" s="13">
        <v>43374</v>
      </c>
      <c r="L5642" s="86">
        <f>(Tabla2[[#This Row],[release_year]]-'VARIANZA Y DES. EST'!$L$11)^2</f>
        <v>0.67207602404598188</v>
      </c>
      <c r="M5642" s="12">
        <v>2015</v>
      </c>
      <c r="N5642" s="9" t="s">
        <v>82</v>
      </c>
      <c r="O5642" s="9" t="s">
        <v>21335</v>
      </c>
      <c r="P5642" s="12">
        <v>137</v>
      </c>
      <c r="Q5642" s="12">
        <v>137</v>
      </c>
      <c r="R5642" s="12">
        <v>1401.379408175671</v>
      </c>
      <c r="S5642" s="12" t="s">
        <v>28</v>
      </c>
      <c r="T5642" s="9" t="s">
        <v>2492</v>
      </c>
      <c r="U5642" s="9" t="s">
        <v>95</v>
      </c>
      <c r="V5642" s="9" t="s">
        <v>2492</v>
      </c>
      <c r="W5642" s="14">
        <v>3</v>
      </c>
    </row>
    <row r="5643" spans="1:23" x14ac:dyDescent="0.25">
      <c r="A5643" s="8">
        <v>4611</v>
      </c>
      <c r="B5643" s="9" t="s">
        <v>21391</v>
      </c>
      <c r="C5643" s="9" t="s">
        <v>22</v>
      </c>
      <c r="D5643" s="9" t="s">
        <v>21392</v>
      </c>
      <c r="E5643" s="9" t="s">
        <v>15945</v>
      </c>
      <c r="F5643" s="9" t="s">
        <v>21393</v>
      </c>
      <c r="G5643" s="12">
        <v>10</v>
      </c>
      <c r="H5643" s="9" t="s">
        <v>518</v>
      </c>
      <c r="I5643" s="9" t="s">
        <v>518</v>
      </c>
      <c r="J5643" s="12">
        <v>1</v>
      </c>
      <c r="K5643" s="13">
        <v>43374</v>
      </c>
      <c r="L5643" s="86">
        <f>(Tabla2[[#This Row],[release_year]]-'VARIANZA Y DES. EST'!$L$11)^2</f>
        <v>17.47405172519213</v>
      </c>
      <c r="M5643" s="12">
        <v>2010</v>
      </c>
      <c r="N5643" s="9" t="s">
        <v>76</v>
      </c>
      <c r="O5643" s="9" t="s">
        <v>21335</v>
      </c>
      <c r="P5643" s="12">
        <v>137</v>
      </c>
      <c r="Q5643" s="12">
        <v>137</v>
      </c>
      <c r="R5643" s="12">
        <v>1401.379408175671</v>
      </c>
      <c r="S5643" s="12" t="s">
        <v>28</v>
      </c>
      <c r="T5643" s="9" t="s">
        <v>118</v>
      </c>
      <c r="U5643" s="9" t="s">
        <v>45</v>
      </c>
      <c r="V5643" s="9" t="s">
        <v>118</v>
      </c>
      <c r="W5643" s="14">
        <v>3</v>
      </c>
    </row>
    <row r="5644" spans="1:23" x14ac:dyDescent="0.25">
      <c r="A5644" s="8">
        <v>4734</v>
      </c>
      <c r="B5644" s="9" t="s">
        <v>21394</v>
      </c>
      <c r="C5644" s="9" t="s">
        <v>22</v>
      </c>
      <c r="D5644" s="9" t="s">
        <v>21395</v>
      </c>
      <c r="E5644" s="18" t="s">
        <v>21396</v>
      </c>
      <c r="F5644" s="9" t="s">
        <v>21397</v>
      </c>
      <c r="G5644" s="12">
        <v>8</v>
      </c>
      <c r="H5644" s="9" t="s">
        <v>518</v>
      </c>
      <c r="I5644" s="9" t="s">
        <v>518</v>
      </c>
      <c r="J5644" s="12">
        <v>1</v>
      </c>
      <c r="K5644" s="13">
        <v>43314</v>
      </c>
      <c r="L5644" s="86">
        <f>(Tabla2[[#This Row],[release_year]]-'VARIANZA Y DES. EST'!$L$11)^2</f>
        <v>4.7532614447336705</v>
      </c>
      <c r="M5644" s="12">
        <v>2012</v>
      </c>
      <c r="N5644" s="9" t="s">
        <v>35</v>
      </c>
      <c r="O5644" s="9" t="s">
        <v>21335</v>
      </c>
      <c r="P5644" s="12">
        <v>137</v>
      </c>
      <c r="Q5644" s="12">
        <v>137</v>
      </c>
      <c r="R5644" s="12">
        <v>1401.379408175671</v>
      </c>
      <c r="S5644" s="12" t="s">
        <v>28</v>
      </c>
      <c r="T5644" s="9" t="s">
        <v>4337</v>
      </c>
      <c r="U5644" s="9" t="s">
        <v>38</v>
      </c>
      <c r="V5644" s="9" t="s">
        <v>4337</v>
      </c>
      <c r="W5644" s="14">
        <v>3</v>
      </c>
    </row>
    <row r="5645" spans="1:23" x14ac:dyDescent="0.25">
      <c r="A5645" s="8">
        <v>5271</v>
      </c>
      <c r="B5645" s="9" t="s">
        <v>21398</v>
      </c>
      <c r="C5645" s="9" t="s">
        <v>22</v>
      </c>
      <c r="D5645" s="9" t="s">
        <v>21399</v>
      </c>
      <c r="E5645" s="9" t="s">
        <v>19220</v>
      </c>
      <c r="F5645" s="9" t="s">
        <v>21400</v>
      </c>
      <c r="G5645" s="12">
        <v>10</v>
      </c>
      <c r="H5645" s="9" t="s">
        <v>8252</v>
      </c>
      <c r="I5645" s="9" t="s">
        <v>21401</v>
      </c>
      <c r="J5645" s="12">
        <v>2</v>
      </c>
      <c r="K5645" s="13">
        <v>42993</v>
      </c>
      <c r="L5645" s="86">
        <f>(Tabla2[[#This Row],[release_year]]-'VARIANZA Y DES. EST'!$L$11)^2</f>
        <v>7.9512857435875226</v>
      </c>
      <c r="M5645" s="12">
        <v>2017</v>
      </c>
      <c r="N5645" s="9" t="s">
        <v>76</v>
      </c>
      <c r="O5645" s="9" t="s">
        <v>21335</v>
      </c>
      <c r="P5645" s="12">
        <v>137</v>
      </c>
      <c r="Q5645" s="12">
        <v>137</v>
      </c>
      <c r="R5645" s="12">
        <v>1401.379408175671</v>
      </c>
      <c r="S5645" s="12" t="s">
        <v>28</v>
      </c>
      <c r="T5645" s="9" t="s">
        <v>45</v>
      </c>
      <c r="U5645" s="9" t="s">
        <v>45</v>
      </c>
      <c r="V5645" s="9" t="s">
        <v>45</v>
      </c>
      <c r="W5645" s="14">
        <v>1</v>
      </c>
    </row>
    <row r="5646" spans="1:23" x14ac:dyDescent="0.25">
      <c r="A5646" s="8">
        <v>5569</v>
      </c>
      <c r="B5646" s="9" t="s">
        <v>21402</v>
      </c>
      <c r="C5646" s="9" t="s">
        <v>22</v>
      </c>
      <c r="D5646" s="9" t="s">
        <v>21403</v>
      </c>
      <c r="E5646" s="9" t="s">
        <v>21404</v>
      </c>
      <c r="F5646" s="9" t="s">
        <v>21405</v>
      </c>
      <c r="G5646" s="12">
        <v>10</v>
      </c>
      <c r="H5646" s="9" t="s">
        <v>1349</v>
      </c>
      <c r="I5646" s="9" t="s">
        <v>1349</v>
      </c>
      <c r="J5646" s="12">
        <v>1</v>
      </c>
      <c r="K5646" s="13">
        <v>42811</v>
      </c>
      <c r="L5646" s="86">
        <f>(Tabla2[[#This Row],[release_year]]-'VARIANZA Y DES. EST'!$L$11)^2</f>
        <v>3.3116808838167522</v>
      </c>
      <c r="M5646" s="12">
        <v>2016</v>
      </c>
      <c r="N5646" s="9" t="s">
        <v>76</v>
      </c>
      <c r="O5646" s="9" t="s">
        <v>21335</v>
      </c>
      <c r="P5646" s="12">
        <v>137</v>
      </c>
      <c r="Q5646" s="12">
        <v>137</v>
      </c>
      <c r="R5646" s="12">
        <v>1401.379408175671</v>
      </c>
      <c r="S5646" s="12" t="s">
        <v>28</v>
      </c>
      <c r="T5646" s="9" t="s">
        <v>460</v>
      </c>
      <c r="U5646" s="9" t="s">
        <v>45</v>
      </c>
      <c r="V5646" s="9" t="s">
        <v>460</v>
      </c>
      <c r="W5646" s="14">
        <v>3</v>
      </c>
    </row>
    <row r="5647" spans="1:23" x14ac:dyDescent="0.25">
      <c r="A5647" s="8">
        <v>5892</v>
      </c>
      <c r="B5647" s="9" t="s">
        <v>21406</v>
      </c>
      <c r="C5647" s="9" t="s">
        <v>22</v>
      </c>
      <c r="D5647" s="9" t="s">
        <v>21407</v>
      </c>
      <c r="E5647" s="9" t="s">
        <v>21408</v>
      </c>
      <c r="F5647" s="9" t="s">
        <v>21409</v>
      </c>
      <c r="G5647" s="12">
        <v>9</v>
      </c>
      <c r="H5647" s="9" t="s">
        <v>25</v>
      </c>
      <c r="I5647" s="9" t="s">
        <v>25</v>
      </c>
      <c r="J5647" s="12">
        <v>1</v>
      </c>
      <c r="K5647" s="16">
        <v>42293</v>
      </c>
      <c r="L5647" s="86">
        <f>(Tabla2[[#This Row],[release_year]]-'VARIANZA Y DES. EST'!$L$11)^2</f>
        <v>0.67207602404598188</v>
      </c>
      <c r="M5647" s="12">
        <v>2015</v>
      </c>
      <c r="N5647" s="9" t="s">
        <v>76</v>
      </c>
      <c r="O5647" s="9" t="s">
        <v>21335</v>
      </c>
      <c r="P5647" s="12">
        <v>137</v>
      </c>
      <c r="Q5647" s="12">
        <v>137</v>
      </c>
      <c r="R5647" s="12">
        <v>1401.379408175671</v>
      </c>
      <c r="S5647" s="12" t="s">
        <v>28</v>
      </c>
      <c r="T5647" s="9" t="s">
        <v>144</v>
      </c>
      <c r="U5647" s="9" t="s">
        <v>45</v>
      </c>
      <c r="V5647" s="9" t="s">
        <v>144</v>
      </c>
      <c r="W5647" s="14">
        <v>2</v>
      </c>
    </row>
    <row r="5648" spans="1:23" x14ac:dyDescent="0.25">
      <c r="A5648" s="8">
        <v>6026</v>
      </c>
      <c r="B5648" s="9" t="s">
        <v>21410</v>
      </c>
      <c r="C5648" s="9" t="s">
        <v>22</v>
      </c>
      <c r="D5648" s="9" t="s">
        <v>21411</v>
      </c>
      <c r="E5648" s="9" t="s">
        <v>21412</v>
      </c>
      <c r="F5648" s="9" t="s">
        <v>21413</v>
      </c>
      <c r="G5648" s="12">
        <v>10</v>
      </c>
      <c r="H5648" s="9" t="s">
        <v>131</v>
      </c>
      <c r="I5648" s="9" t="s">
        <v>131</v>
      </c>
      <c r="J5648" s="12">
        <v>1</v>
      </c>
      <c r="K5648" s="13">
        <v>43600</v>
      </c>
      <c r="L5648" s="86">
        <f>(Tabla2[[#This Row],[release_year]]-'VARIANZA Y DES. EST'!$L$11)^2</f>
        <v>14.590890603358293</v>
      </c>
      <c r="M5648" s="12">
        <v>2018</v>
      </c>
      <c r="N5648" s="9" t="s">
        <v>82</v>
      </c>
      <c r="O5648" s="9" t="s">
        <v>21335</v>
      </c>
      <c r="P5648" s="12">
        <v>137</v>
      </c>
      <c r="Q5648" s="12">
        <v>137</v>
      </c>
      <c r="R5648" s="12">
        <v>1401.379408175671</v>
      </c>
      <c r="S5648" s="12" t="s">
        <v>28</v>
      </c>
      <c r="T5648" s="9" t="s">
        <v>4849</v>
      </c>
      <c r="U5648" s="9" t="s">
        <v>95</v>
      </c>
      <c r="V5648" s="9" t="s">
        <v>4849</v>
      </c>
      <c r="W5648" s="14">
        <v>3</v>
      </c>
    </row>
    <row r="5649" spans="1:23" x14ac:dyDescent="0.25">
      <c r="A5649" s="8">
        <v>6032</v>
      </c>
      <c r="B5649" s="9" t="s">
        <v>21414</v>
      </c>
      <c r="C5649" s="9" t="s">
        <v>22</v>
      </c>
      <c r="D5649" s="9" t="s">
        <v>21415</v>
      </c>
      <c r="E5649" s="9" t="s">
        <v>21416</v>
      </c>
      <c r="F5649" s="9" t="s">
        <v>21417</v>
      </c>
      <c r="G5649" s="12">
        <v>8</v>
      </c>
      <c r="H5649" s="9" t="s">
        <v>126</v>
      </c>
      <c r="I5649" s="9" t="s">
        <v>5012</v>
      </c>
      <c r="J5649" s="12">
        <v>2</v>
      </c>
      <c r="K5649" s="13">
        <v>44136</v>
      </c>
      <c r="L5649" s="86">
        <f>(Tabla2[[#This Row],[release_year]]-'VARIANZA Y DES. EST'!$L$11)^2</f>
        <v>1864.5294621941321</v>
      </c>
      <c r="M5649" s="12">
        <v>1971</v>
      </c>
      <c r="N5649" s="9" t="s">
        <v>1991</v>
      </c>
      <c r="O5649" s="9" t="s">
        <v>21335</v>
      </c>
      <c r="P5649" s="12">
        <v>137</v>
      </c>
      <c r="Q5649" s="12">
        <v>137</v>
      </c>
      <c r="R5649" s="12">
        <v>1401.379408175671</v>
      </c>
      <c r="S5649" s="12" t="s">
        <v>28</v>
      </c>
      <c r="T5649" s="9" t="s">
        <v>21418</v>
      </c>
      <c r="U5649" s="9" t="s">
        <v>151</v>
      </c>
      <c r="V5649" s="9" t="s">
        <v>21418</v>
      </c>
      <c r="W5649" s="14">
        <v>3</v>
      </c>
    </row>
    <row r="5650" spans="1:23" x14ac:dyDescent="0.25">
      <c r="A5650" s="8">
        <v>6511</v>
      </c>
      <c r="B5650" s="9" t="s">
        <v>21419</v>
      </c>
      <c r="C5650" s="9" t="s">
        <v>22</v>
      </c>
      <c r="D5650" s="9" t="s">
        <v>21420</v>
      </c>
      <c r="E5650" s="9" t="s">
        <v>21421</v>
      </c>
      <c r="F5650" s="9" t="s">
        <v>21422</v>
      </c>
      <c r="G5650" s="12">
        <v>11</v>
      </c>
      <c r="H5650" s="9" t="s">
        <v>25</v>
      </c>
      <c r="I5650" s="9" t="s">
        <v>6255</v>
      </c>
      <c r="J5650" s="12">
        <v>2</v>
      </c>
      <c r="K5650" s="13">
        <v>43831</v>
      </c>
      <c r="L5650" s="86">
        <f>(Tabla2[[#This Row],[release_year]]-'VARIANZA Y DES. EST'!$L$11)^2</f>
        <v>84.276027426338274</v>
      </c>
      <c r="M5650" s="12">
        <v>2005</v>
      </c>
      <c r="N5650" s="9" t="s">
        <v>43</v>
      </c>
      <c r="O5650" s="9" t="s">
        <v>21335</v>
      </c>
      <c r="P5650" s="12">
        <v>137</v>
      </c>
      <c r="Q5650" s="12">
        <v>137</v>
      </c>
      <c r="R5650" s="12">
        <v>1401.379408175671</v>
      </c>
      <c r="S5650" s="12" t="s">
        <v>28</v>
      </c>
      <c r="T5650" s="9" t="s">
        <v>6242</v>
      </c>
      <c r="U5650" s="9" t="s">
        <v>45</v>
      </c>
      <c r="V5650" s="9" t="s">
        <v>6242</v>
      </c>
      <c r="W5650" s="14">
        <v>2</v>
      </c>
    </row>
    <row r="5651" spans="1:23" x14ac:dyDescent="0.25">
      <c r="A5651" s="8">
        <v>6523</v>
      </c>
      <c r="B5651" s="9" t="s">
        <v>21423</v>
      </c>
      <c r="C5651" s="9" t="s">
        <v>22</v>
      </c>
      <c r="D5651" s="9" t="s">
        <v>21424</v>
      </c>
      <c r="E5651" s="9" t="s">
        <v>11017</v>
      </c>
      <c r="F5651" s="9" t="s">
        <v>21425</v>
      </c>
      <c r="G5651" s="12">
        <v>10</v>
      </c>
      <c r="H5651" s="9" t="s">
        <v>518</v>
      </c>
      <c r="I5651" s="9" t="s">
        <v>518</v>
      </c>
      <c r="J5651" s="12">
        <v>1</v>
      </c>
      <c r="K5651" s="13">
        <v>43160</v>
      </c>
      <c r="L5651" s="86">
        <f>(Tabla2[[#This Row],[release_year]]-'VARIANZA Y DES. EST'!$L$11)^2</f>
        <v>148.35721284702598</v>
      </c>
      <c r="M5651" s="12">
        <v>2002</v>
      </c>
      <c r="N5651" s="9" t="s">
        <v>76</v>
      </c>
      <c r="O5651" s="9" t="s">
        <v>21335</v>
      </c>
      <c r="P5651" s="12">
        <v>137</v>
      </c>
      <c r="Q5651" s="12">
        <v>137</v>
      </c>
      <c r="R5651" s="12">
        <v>1401.379408175671</v>
      </c>
      <c r="S5651" s="12" t="s">
        <v>28</v>
      </c>
      <c r="T5651" s="9" t="s">
        <v>2930</v>
      </c>
      <c r="U5651" s="9" t="s">
        <v>38</v>
      </c>
      <c r="V5651" s="9" t="s">
        <v>2930</v>
      </c>
      <c r="W5651" s="14">
        <v>3</v>
      </c>
    </row>
    <row r="5652" spans="1:23" x14ac:dyDescent="0.25">
      <c r="A5652" s="8">
        <v>6865</v>
      </c>
      <c r="B5652" s="9" t="s">
        <v>21426</v>
      </c>
      <c r="C5652" s="9" t="s">
        <v>22</v>
      </c>
      <c r="D5652" s="9" t="s">
        <v>21427</v>
      </c>
      <c r="E5652" s="9" t="s">
        <v>18948</v>
      </c>
      <c r="F5652" s="9" t="s">
        <v>21428</v>
      </c>
      <c r="G5652" s="12">
        <v>10</v>
      </c>
      <c r="H5652" s="9" t="s">
        <v>518</v>
      </c>
      <c r="I5652" s="9" t="s">
        <v>518</v>
      </c>
      <c r="J5652" s="12">
        <v>1</v>
      </c>
      <c r="K5652" s="16">
        <v>43830</v>
      </c>
      <c r="L5652" s="86">
        <f>(Tabla2[[#This Row],[release_year]]-'VARIANZA Y DES. EST'!$L$11)^2</f>
        <v>1237.6463010722982</v>
      </c>
      <c r="M5652" s="12">
        <v>1979</v>
      </c>
      <c r="N5652" s="9" t="s">
        <v>82</v>
      </c>
      <c r="O5652" s="9" t="s">
        <v>21335</v>
      </c>
      <c r="P5652" s="12">
        <v>137</v>
      </c>
      <c r="Q5652" s="12">
        <v>137</v>
      </c>
      <c r="R5652" s="12">
        <v>1401.379408175671</v>
      </c>
      <c r="S5652" s="12" t="s">
        <v>28</v>
      </c>
      <c r="T5652" s="9" t="s">
        <v>18455</v>
      </c>
      <c r="U5652" s="9" t="s">
        <v>151</v>
      </c>
      <c r="V5652" s="9" t="s">
        <v>18455</v>
      </c>
      <c r="W5652" s="14">
        <v>3</v>
      </c>
    </row>
    <row r="5653" spans="1:23" x14ac:dyDescent="0.25">
      <c r="A5653" s="8">
        <v>6885</v>
      </c>
      <c r="B5653" s="9" t="s">
        <v>21429</v>
      </c>
      <c r="C5653" s="9" t="s">
        <v>22</v>
      </c>
      <c r="D5653" s="9" t="s">
        <v>21430</v>
      </c>
      <c r="E5653" s="9" t="s">
        <v>17498</v>
      </c>
      <c r="F5653" s="18" t="s">
        <v>21431</v>
      </c>
      <c r="G5653" s="12">
        <v>20</v>
      </c>
      <c r="H5653" s="9" t="s">
        <v>25</v>
      </c>
      <c r="I5653" s="9" t="s">
        <v>21432</v>
      </c>
      <c r="J5653" s="12">
        <v>3</v>
      </c>
      <c r="K5653" s="13">
        <v>43770</v>
      </c>
      <c r="L5653" s="86">
        <f>(Tabla2[[#This Row],[release_year]]-'VARIANZA Y DES. EST'!$L$11)^2</f>
        <v>173.71760798725521</v>
      </c>
      <c r="M5653" s="12">
        <v>2001</v>
      </c>
      <c r="N5653" s="9" t="s">
        <v>1991</v>
      </c>
      <c r="O5653" s="9" t="s">
        <v>21335</v>
      </c>
      <c r="P5653" s="12">
        <v>137</v>
      </c>
      <c r="Q5653" s="12">
        <v>137</v>
      </c>
      <c r="R5653" s="12">
        <v>1401.379408175671</v>
      </c>
      <c r="S5653" s="12" t="s">
        <v>28</v>
      </c>
      <c r="T5653" s="9" t="s">
        <v>2492</v>
      </c>
      <c r="U5653" s="9" t="s">
        <v>95</v>
      </c>
      <c r="V5653" s="9" t="s">
        <v>2492</v>
      </c>
      <c r="W5653" s="14">
        <v>3</v>
      </c>
    </row>
    <row r="5654" spans="1:23" x14ac:dyDescent="0.25">
      <c r="A5654" s="8">
        <v>7096</v>
      </c>
      <c r="B5654" s="9" t="s">
        <v>21433</v>
      </c>
      <c r="C5654" s="9" t="s">
        <v>22</v>
      </c>
      <c r="D5654" s="9" t="s">
        <v>21434</v>
      </c>
      <c r="E5654" s="18" t="s">
        <v>21435</v>
      </c>
      <c r="F5654" s="9" t="s">
        <v>21436</v>
      </c>
      <c r="G5654" s="12">
        <v>2</v>
      </c>
      <c r="H5654" s="9" t="s">
        <v>518</v>
      </c>
      <c r="I5654" s="9" t="s">
        <v>518</v>
      </c>
      <c r="J5654" s="12">
        <v>1</v>
      </c>
      <c r="K5654" s="13">
        <v>43174</v>
      </c>
      <c r="L5654" s="86">
        <f>(Tabla2[[#This Row],[release_year]]-'VARIANZA Y DES. EST'!$L$11)^2</f>
        <v>17.47405172519213</v>
      </c>
      <c r="M5654" s="12">
        <v>2010</v>
      </c>
      <c r="N5654" s="9" t="s">
        <v>35</v>
      </c>
      <c r="O5654" s="9" t="s">
        <v>21335</v>
      </c>
      <c r="P5654" s="12">
        <v>137</v>
      </c>
      <c r="Q5654" s="12">
        <v>137</v>
      </c>
      <c r="R5654" s="12">
        <v>1401.379408175671</v>
      </c>
      <c r="S5654" s="12" t="s">
        <v>28</v>
      </c>
      <c r="T5654" s="9" t="s">
        <v>2492</v>
      </c>
      <c r="U5654" s="9" t="s">
        <v>95</v>
      </c>
      <c r="V5654" s="9" t="s">
        <v>2492</v>
      </c>
      <c r="W5654" s="14">
        <v>3</v>
      </c>
    </row>
    <row r="5655" spans="1:23" x14ac:dyDescent="0.25">
      <c r="A5655" s="8">
        <v>7170</v>
      </c>
      <c r="B5655" s="9" t="s">
        <v>21437</v>
      </c>
      <c r="C5655" s="9" t="s">
        <v>22</v>
      </c>
      <c r="D5655" s="9" t="s">
        <v>21438</v>
      </c>
      <c r="E5655" s="9" t="s">
        <v>21439</v>
      </c>
      <c r="F5655" s="9" t="s">
        <v>21440</v>
      </c>
      <c r="G5655" s="12">
        <v>10</v>
      </c>
      <c r="H5655" s="9" t="s">
        <v>518</v>
      </c>
      <c r="I5655" s="9" t="s">
        <v>518</v>
      </c>
      <c r="J5655" s="12">
        <v>1</v>
      </c>
      <c r="K5655" s="16">
        <v>43030</v>
      </c>
      <c r="L5655" s="86">
        <f>(Tabla2[[#This Row],[release_year]]-'VARIANZA Y DES. EST'!$L$11)^2</f>
        <v>38.194842005650592</v>
      </c>
      <c r="M5655" s="12">
        <v>2008</v>
      </c>
      <c r="N5655" s="9" t="s">
        <v>35</v>
      </c>
      <c r="O5655" s="9" t="s">
        <v>21335</v>
      </c>
      <c r="P5655" s="12">
        <v>137</v>
      </c>
      <c r="Q5655" s="12">
        <v>137</v>
      </c>
      <c r="R5655" s="12">
        <v>1401.379408175671</v>
      </c>
      <c r="S5655" s="12" t="s">
        <v>28</v>
      </c>
      <c r="T5655" s="9" t="s">
        <v>14424</v>
      </c>
      <c r="U5655" s="9" t="s">
        <v>239</v>
      </c>
      <c r="V5655" s="9" t="s">
        <v>14424</v>
      </c>
      <c r="W5655" s="14">
        <v>3</v>
      </c>
    </row>
    <row r="5656" spans="1:23" x14ac:dyDescent="0.25">
      <c r="A5656" s="8">
        <v>7199</v>
      </c>
      <c r="B5656" s="9" t="s">
        <v>21441</v>
      </c>
      <c r="C5656" s="9" t="s">
        <v>22</v>
      </c>
      <c r="D5656" s="9" t="s">
        <v>21442</v>
      </c>
      <c r="E5656" s="9" t="s">
        <v>16712</v>
      </c>
      <c r="F5656" s="9" t="s">
        <v>21443</v>
      </c>
      <c r="G5656" s="12">
        <v>10</v>
      </c>
      <c r="H5656" s="9" t="s">
        <v>25</v>
      </c>
      <c r="I5656" s="9" t="s">
        <v>25</v>
      </c>
      <c r="J5656" s="12">
        <v>1</v>
      </c>
      <c r="K5656" s="13">
        <v>43831</v>
      </c>
      <c r="L5656" s="86">
        <f>(Tabla2[[#This Row],[release_year]]-'VARIANZA Y DES. EST'!$L$11)^2</f>
        <v>103.6364225665675</v>
      </c>
      <c r="M5656" s="12">
        <v>2004</v>
      </c>
      <c r="N5656" s="9" t="s">
        <v>1991</v>
      </c>
      <c r="O5656" s="9" t="s">
        <v>21335</v>
      </c>
      <c r="P5656" s="12">
        <v>137</v>
      </c>
      <c r="Q5656" s="12">
        <v>137</v>
      </c>
      <c r="R5656" s="12">
        <v>1401.379408175671</v>
      </c>
      <c r="S5656" s="12" t="s">
        <v>28</v>
      </c>
      <c r="T5656" s="9" t="s">
        <v>38</v>
      </c>
      <c r="U5656" s="9" t="s">
        <v>38</v>
      </c>
      <c r="V5656" s="9" t="s">
        <v>38</v>
      </c>
      <c r="W5656" s="14">
        <v>1</v>
      </c>
    </row>
    <row r="5657" spans="1:23" x14ac:dyDescent="0.25">
      <c r="A5657" s="8">
        <v>7387</v>
      </c>
      <c r="B5657" s="9" t="s">
        <v>21444</v>
      </c>
      <c r="C5657" s="9" t="s">
        <v>22</v>
      </c>
      <c r="D5657" s="9" t="s">
        <v>21445</v>
      </c>
      <c r="E5657" s="9" t="s">
        <v>19036</v>
      </c>
      <c r="F5657" s="9" t="s">
        <v>21446</v>
      </c>
      <c r="G5657" s="12">
        <v>8</v>
      </c>
      <c r="H5657" s="9" t="s">
        <v>518</v>
      </c>
      <c r="I5657" s="9" t="s">
        <v>518</v>
      </c>
      <c r="J5657" s="12">
        <v>1</v>
      </c>
      <c r="K5657" s="16">
        <v>43830</v>
      </c>
      <c r="L5657" s="86">
        <f>(Tabla2[[#This Row],[release_year]]-'VARIANZA Y DES. EST'!$L$11)^2</f>
        <v>84.276027426338274</v>
      </c>
      <c r="M5657" s="12">
        <v>2005</v>
      </c>
      <c r="N5657" s="9" t="s">
        <v>35</v>
      </c>
      <c r="O5657" s="9" t="s">
        <v>21335</v>
      </c>
      <c r="P5657" s="12">
        <v>137</v>
      </c>
      <c r="Q5657" s="12">
        <v>137</v>
      </c>
      <c r="R5657" s="12">
        <v>1401.379408175671</v>
      </c>
      <c r="S5657" s="12" t="s">
        <v>28</v>
      </c>
      <c r="T5657" s="9" t="s">
        <v>4849</v>
      </c>
      <c r="U5657" s="9" t="s">
        <v>95</v>
      </c>
      <c r="V5657" s="9" t="s">
        <v>4849</v>
      </c>
      <c r="W5657" s="14">
        <v>3</v>
      </c>
    </row>
    <row r="5658" spans="1:23" x14ac:dyDescent="0.25">
      <c r="A5658" s="8">
        <v>7703</v>
      </c>
      <c r="B5658" s="9" t="s">
        <v>21447</v>
      </c>
      <c r="C5658" s="9" t="s">
        <v>22</v>
      </c>
      <c r="D5658" s="9" t="s">
        <v>21448</v>
      </c>
      <c r="E5658" s="18" t="s">
        <v>21449</v>
      </c>
      <c r="F5658" s="9" t="s">
        <v>21450</v>
      </c>
      <c r="G5658" s="12">
        <v>10</v>
      </c>
      <c r="H5658" s="9" t="s">
        <v>518</v>
      </c>
      <c r="I5658" s="9" t="s">
        <v>518</v>
      </c>
      <c r="J5658" s="12">
        <v>1</v>
      </c>
      <c r="K5658" s="13">
        <v>43077</v>
      </c>
      <c r="L5658" s="86">
        <f>(Tabla2[[#This Row],[release_year]]-'VARIANZA Y DES. EST'!$L$11)^2</f>
        <v>201.07800312748444</v>
      </c>
      <c r="M5658" s="12">
        <v>2000</v>
      </c>
      <c r="N5658" s="9" t="s">
        <v>82</v>
      </c>
      <c r="O5658" s="9" t="s">
        <v>21335</v>
      </c>
      <c r="P5658" s="12">
        <v>137</v>
      </c>
      <c r="Q5658" s="12">
        <v>137</v>
      </c>
      <c r="R5658" s="12">
        <v>1401.379408175671</v>
      </c>
      <c r="S5658" s="12" t="s">
        <v>28</v>
      </c>
      <c r="T5658" s="9" t="s">
        <v>2492</v>
      </c>
      <c r="U5658" s="9" t="s">
        <v>95</v>
      </c>
      <c r="V5658" s="9" t="s">
        <v>2492</v>
      </c>
      <c r="W5658" s="14">
        <v>3</v>
      </c>
    </row>
    <row r="5659" spans="1:23" x14ac:dyDescent="0.25">
      <c r="A5659" s="8">
        <v>7895</v>
      </c>
      <c r="B5659" s="9" t="s">
        <v>21451</v>
      </c>
      <c r="C5659" s="9" t="s">
        <v>22</v>
      </c>
      <c r="D5659" s="9" t="s">
        <v>21452</v>
      </c>
      <c r="E5659" s="18" t="s">
        <v>21453</v>
      </c>
      <c r="F5659" s="18" t="s">
        <v>21454</v>
      </c>
      <c r="G5659" s="12">
        <v>10</v>
      </c>
      <c r="H5659" s="9" t="s">
        <v>25</v>
      </c>
      <c r="I5659" s="9" t="s">
        <v>25</v>
      </c>
      <c r="J5659" s="12">
        <v>1</v>
      </c>
      <c r="K5659" s="13">
        <v>43770</v>
      </c>
      <c r="L5659" s="86">
        <f>(Tabla2[[#This Row],[release_year]]-'VARIANZA Y DES. EST'!$L$11)^2</f>
        <v>2132.6106476148198</v>
      </c>
      <c r="M5659" s="12">
        <v>1968</v>
      </c>
      <c r="N5659" s="9" t="s">
        <v>1991</v>
      </c>
      <c r="O5659" s="9" t="s">
        <v>21335</v>
      </c>
      <c r="P5659" s="12">
        <v>137</v>
      </c>
      <c r="Q5659" s="12">
        <v>137</v>
      </c>
      <c r="R5659" s="12">
        <v>1401.379408175671</v>
      </c>
      <c r="S5659" s="12" t="s">
        <v>28</v>
      </c>
      <c r="T5659" s="9" t="s">
        <v>21455</v>
      </c>
      <c r="U5659" s="9" t="s">
        <v>151</v>
      </c>
      <c r="V5659" s="9" t="s">
        <v>21455</v>
      </c>
      <c r="W5659" s="14">
        <v>3</v>
      </c>
    </row>
    <row r="5660" spans="1:23" x14ac:dyDescent="0.25">
      <c r="A5660" s="8">
        <v>7918</v>
      </c>
      <c r="B5660" s="9" t="s">
        <v>21456</v>
      </c>
      <c r="C5660" s="9" t="s">
        <v>22</v>
      </c>
      <c r="D5660" s="9" t="s">
        <v>21457</v>
      </c>
      <c r="E5660" s="9" t="s">
        <v>21458</v>
      </c>
      <c r="F5660" s="18" t="s">
        <v>21459</v>
      </c>
      <c r="G5660" s="12">
        <v>6</v>
      </c>
      <c r="H5660" s="9" t="s">
        <v>518</v>
      </c>
      <c r="I5660" s="9" t="s">
        <v>518</v>
      </c>
      <c r="J5660" s="12">
        <v>1</v>
      </c>
      <c r="K5660" s="16">
        <v>43830</v>
      </c>
      <c r="L5660" s="86">
        <f>(Tabla2[[#This Row],[release_year]]-'VARIANZA Y DES. EST'!$L$11)^2</f>
        <v>972.20472051138131</v>
      </c>
      <c r="M5660" s="12">
        <v>1983</v>
      </c>
      <c r="N5660" s="9" t="s">
        <v>35</v>
      </c>
      <c r="O5660" s="9" t="s">
        <v>21335</v>
      </c>
      <c r="P5660" s="12">
        <v>137</v>
      </c>
      <c r="Q5660" s="12">
        <v>137</v>
      </c>
      <c r="R5660" s="12">
        <v>1401.379408175671</v>
      </c>
      <c r="S5660" s="12" t="s">
        <v>28</v>
      </c>
      <c r="T5660" s="9" t="s">
        <v>3319</v>
      </c>
      <c r="U5660" s="9" t="s">
        <v>45</v>
      </c>
      <c r="V5660" s="9" t="s">
        <v>3319</v>
      </c>
      <c r="W5660" s="14">
        <v>3</v>
      </c>
    </row>
    <row r="5661" spans="1:23" x14ac:dyDescent="0.25">
      <c r="A5661" s="8">
        <v>8048</v>
      </c>
      <c r="B5661" s="9" t="s">
        <v>21460</v>
      </c>
      <c r="C5661" s="9" t="s">
        <v>22</v>
      </c>
      <c r="D5661" s="9" t="s">
        <v>21461</v>
      </c>
      <c r="E5661" s="9" t="s">
        <v>20127</v>
      </c>
      <c r="F5661" s="9" t="s">
        <v>21462</v>
      </c>
      <c r="G5661" s="12">
        <v>8</v>
      </c>
      <c r="H5661" s="9" t="s">
        <v>518</v>
      </c>
      <c r="I5661" s="9" t="s">
        <v>518</v>
      </c>
      <c r="J5661" s="12">
        <v>1</v>
      </c>
      <c r="K5661" s="13">
        <v>43282</v>
      </c>
      <c r="L5661" s="86">
        <f>(Tabla2[[#This Row],[release_year]]-'VARIANZA Y DES. EST'!$L$11)^2</f>
        <v>84.276027426338274</v>
      </c>
      <c r="M5661" s="12">
        <v>2005</v>
      </c>
      <c r="N5661" s="9" t="s">
        <v>35</v>
      </c>
      <c r="O5661" s="9" t="s">
        <v>21335</v>
      </c>
      <c r="P5661" s="12">
        <v>137</v>
      </c>
      <c r="Q5661" s="12">
        <v>137</v>
      </c>
      <c r="R5661" s="12">
        <v>1401.379408175671</v>
      </c>
      <c r="S5661" s="12" t="s">
        <v>28</v>
      </c>
      <c r="T5661" s="9" t="s">
        <v>3625</v>
      </c>
      <c r="U5661" s="9" t="s">
        <v>95</v>
      </c>
      <c r="V5661" s="9" t="s">
        <v>3625</v>
      </c>
      <c r="W5661" s="14">
        <v>3</v>
      </c>
    </row>
    <row r="5662" spans="1:23" x14ac:dyDescent="0.25">
      <c r="A5662" s="8">
        <v>8157</v>
      </c>
      <c r="B5662" s="9" t="s">
        <v>21463</v>
      </c>
      <c r="C5662" s="9" t="s">
        <v>22</v>
      </c>
      <c r="D5662" s="9" t="s">
        <v>21464</v>
      </c>
      <c r="E5662" s="9" t="s">
        <v>18653</v>
      </c>
      <c r="F5662" s="9" t="s">
        <v>21465</v>
      </c>
      <c r="G5662" s="12">
        <v>7</v>
      </c>
      <c r="H5662" s="9" t="s">
        <v>518</v>
      </c>
      <c r="I5662" s="9" t="s">
        <v>518</v>
      </c>
      <c r="J5662" s="12">
        <v>1</v>
      </c>
      <c r="K5662" s="13">
        <v>43160</v>
      </c>
      <c r="L5662" s="86">
        <f>(Tabla2[[#This Row],[release_year]]-'VARIANZA Y DES. EST'!$L$11)^2</f>
        <v>17.47405172519213</v>
      </c>
      <c r="M5662" s="12">
        <v>2010</v>
      </c>
      <c r="N5662" s="9" t="s">
        <v>82</v>
      </c>
      <c r="O5662" s="9" t="s">
        <v>21335</v>
      </c>
      <c r="P5662" s="12">
        <v>137</v>
      </c>
      <c r="Q5662" s="12">
        <v>137</v>
      </c>
      <c r="R5662" s="12">
        <v>1401.379408175671</v>
      </c>
      <c r="S5662" s="12" t="s">
        <v>28</v>
      </c>
      <c r="T5662" s="9" t="s">
        <v>460</v>
      </c>
      <c r="U5662" s="9" t="s">
        <v>45</v>
      </c>
      <c r="V5662" s="9" t="s">
        <v>460</v>
      </c>
      <c r="W5662" s="14">
        <v>3</v>
      </c>
    </row>
    <row r="5663" spans="1:23" x14ac:dyDescent="0.25">
      <c r="A5663" s="8">
        <v>8770</v>
      </c>
      <c r="B5663" s="9" t="s">
        <v>21466</v>
      </c>
      <c r="C5663" s="9" t="s">
        <v>22</v>
      </c>
      <c r="D5663" s="9" t="s">
        <v>21467</v>
      </c>
      <c r="E5663" s="9" t="s">
        <v>21468</v>
      </c>
      <c r="F5663" s="9" t="s">
        <v>21469</v>
      </c>
      <c r="G5663" s="12">
        <v>17</v>
      </c>
      <c r="H5663" s="9" t="s">
        <v>518</v>
      </c>
      <c r="I5663" s="9" t="s">
        <v>518</v>
      </c>
      <c r="J5663" s="12">
        <v>1</v>
      </c>
      <c r="K5663" s="13">
        <v>43160</v>
      </c>
      <c r="L5663" s="86">
        <f>(Tabla2[[#This Row],[release_year]]-'VARIANZA Y DES. EST'!$L$11)^2</f>
        <v>38.194842005650592</v>
      </c>
      <c r="M5663" s="12">
        <v>2008</v>
      </c>
      <c r="N5663" s="9" t="s">
        <v>76</v>
      </c>
      <c r="O5663" s="9" t="s">
        <v>21335</v>
      </c>
      <c r="P5663" s="12">
        <v>137</v>
      </c>
      <c r="Q5663" s="12">
        <v>137</v>
      </c>
      <c r="R5663" s="12">
        <v>1401.379408175671</v>
      </c>
      <c r="S5663" s="12" t="s">
        <v>28</v>
      </c>
      <c r="T5663" s="9" t="s">
        <v>118</v>
      </c>
      <c r="U5663" s="9" t="s">
        <v>45</v>
      </c>
      <c r="V5663" s="9" t="s">
        <v>118</v>
      </c>
      <c r="W5663" s="14">
        <v>3</v>
      </c>
    </row>
    <row r="5664" spans="1:23" x14ac:dyDescent="0.25">
      <c r="A5664" s="8">
        <v>373</v>
      </c>
      <c r="B5664" s="9" t="s">
        <v>21470</v>
      </c>
      <c r="C5664" s="9" t="s">
        <v>22</v>
      </c>
      <c r="D5664" s="9" t="s">
        <v>21471</v>
      </c>
      <c r="E5664" s="9" t="s">
        <v>21333</v>
      </c>
      <c r="F5664" s="9" t="s">
        <v>21472</v>
      </c>
      <c r="G5664" s="12">
        <v>7</v>
      </c>
      <c r="H5664" s="12"/>
      <c r="I5664" s="9"/>
      <c r="J5664" s="12">
        <v>0</v>
      </c>
      <c r="K5664" s="13">
        <v>44407</v>
      </c>
      <c r="L5664" s="86">
        <f>(Tabla2[[#This Row],[release_year]]-'VARIANZA Y DES. EST'!$L$11)^2</f>
        <v>46.509705182670608</v>
      </c>
      <c r="M5664" s="12">
        <v>2021</v>
      </c>
      <c r="N5664" s="9" t="s">
        <v>76</v>
      </c>
      <c r="O5664" s="9" t="s">
        <v>21473</v>
      </c>
      <c r="P5664" s="12">
        <v>138</v>
      </c>
      <c r="Q5664" s="12">
        <v>138</v>
      </c>
      <c r="R5664" s="12">
        <v>1477.2494130688367</v>
      </c>
      <c r="S5664" s="12" t="s">
        <v>28</v>
      </c>
      <c r="T5664" s="9" t="s">
        <v>4211</v>
      </c>
      <c r="U5664" s="9" t="s">
        <v>38</v>
      </c>
      <c r="V5664" s="9" t="s">
        <v>4211</v>
      </c>
      <c r="W5664" s="14">
        <v>2</v>
      </c>
    </row>
    <row r="5665" spans="1:23" x14ac:dyDescent="0.25">
      <c r="A5665" s="8">
        <v>501</v>
      </c>
      <c r="B5665" s="9" t="s">
        <v>21474</v>
      </c>
      <c r="C5665" s="9" t="s">
        <v>22</v>
      </c>
      <c r="D5665" s="9" t="s">
        <v>21475</v>
      </c>
      <c r="E5665" s="9" t="s">
        <v>21476</v>
      </c>
      <c r="F5665" s="9" t="s">
        <v>21477</v>
      </c>
      <c r="G5665" s="12">
        <v>12</v>
      </c>
      <c r="H5665" s="12"/>
      <c r="I5665" s="9"/>
      <c r="J5665" s="12">
        <v>0</v>
      </c>
      <c r="K5665" s="13">
        <v>44384</v>
      </c>
      <c r="L5665" s="86">
        <f>(Tabla2[[#This Row],[release_year]]-'VARIANZA Y DES. EST'!$L$11)^2</f>
        <v>46.509705182670608</v>
      </c>
      <c r="M5665" s="12">
        <v>2021</v>
      </c>
      <c r="N5665" s="9" t="s">
        <v>76</v>
      </c>
      <c r="O5665" s="9" t="s">
        <v>21473</v>
      </c>
      <c r="P5665" s="12">
        <v>138</v>
      </c>
      <c r="Q5665" s="12">
        <v>138</v>
      </c>
      <c r="R5665" s="12">
        <v>1477.2494130688367</v>
      </c>
      <c r="S5665" s="12" t="s">
        <v>28</v>
      </c>
      <c r="T5665" s="9" t="s">
        <v>4211</v>
      </c>
      <c r="U5665" s="9" t="s">
        <v>38</v>
      </c>
      <c r="V5665" s="9" t="s">
        <v>4211</v>
      </c>
      <c r="W5665" s="14">
        <v>2</v>
      </c>
    </row>
    <row r="5666" spans="1:23" x14ac:dyDescent="0.25">
      <c r="A5666" s="8">
        <v>713</v>
      </c>
      <c r="B5666" s="9" t="s">
        <v>21478</v>
      </c>
      <c r="C5666" s="9" t="s">
        <v>22</v>
      </c>
      <c r="D5666" s="9" t="s">
        <v>21479</v>
      </c>
      <c r="E5666" s="9" t="s">
        <v>21480</v>
      </c>
      <c r="F5666" s="9" t="s">
        <v>21481</v>
      </c>
      <c r="G5666" s="12">
        <v>7</v>
      </c>
      <c r="H5666" s="12"/>
      <c r="I5666" s="9"/>
      <c r="J5666" s="12">
        <v>0</v>
      </c>
      <c r="K5666" s="13">
        <v>44363</v>
      </c>
      <c r="L5666" s="86">
        <f>(Tabla2[[#This Row],[release_year]]-'VARIANZA Y DES. EST'!$L$11)^2</f>
        <v>33.870100322899837</v>
      </c>
      <c r="M5666" s="12">
        <v>2020</v>
      </c>
      <c r="N5666" s="9" t="s">
        <v>76</v>
      </c>
      <c r="O5666" s="9" t="s">
        <v>21473</v>
      </c>
      <c r="P5666" s="12">
        <v>138</v>
      </c>
      <c r="Q5666" s="12">
        <v>138</v>
      </c>
      <c r="R5666" s="12">
        <v>1477.2494130688367</v>
      </c>
      <c r="S5666" s="12" t="s">
        <v>28</v>
      </c>
      <c r="T5666" s="9" t="s">
        <v>2930</v>
      </c>
      <c r="U5666" s="9" t="s">
        <v>38</v>
      </c>
      <c r="V5666" s="9" t="s">
        <v>2930</v>
      </c>
      <c r="W5666" s="14">
        <v>3</v>
      </c>
    </row>
    <row r="5667" spans="1:23" x14ac:dyDescent="0.25">
      <c r="A5667" s="8">
        <v>943</v>
      </c>
      <c r="B5667" s="9" t="s">
        <v>21482</v>
      </c>
      <c r="C5667" s="9" t="s">
        <v>22</v>
      </c>
      <c r="D5667" s="9" t="s">
        <v>21483</v>
      </c>
      <c r="E5667" s="9" t="s">
        <v>18222</v>
      </c>
      <c r="F5667" s="9" t="s">
        <v>21484</v>
      </c>
      <c r="G5667" s="12">
        <v>10</v>
      </c>
      <c r="H5667" s="9" t="s">
        <v>25</v>
      </c>
      <c r="I5667" s="9" t="s">
        <v>4345</v>
      </c>
      <c r="J5667" s="12">
        <v>2</v>
      </c>
      <c r="K5667" s="13">
        <v>44317</v>
      </c>
      <c r="L5667" s="86">
        <f>(Tabla2[[#This Row],[release_year]]-'VARIANZA Y DES. EST'!$L$11)^2</f>
        <v>124.99681770679673</v>
      </c>
      <c r="M5667" s="12">
        <v>2003</v>
      </c>
      <c r="N5667" s="9" t="s">
        <v>1991</v>
      </c>
      <c r="O5667" s="9" t="s">
        <v>21473</v>
      </c>
      <c r="P5667" s="12">
        <v>138</v>
      </c>
      <c r="Q5667" s="12">
        <v>138</v>
      </c>
      <c r="R5667" s="12">
        <v>1477.2494130688367</v>
      </c>
      <c r="S5667" s="12" t="s">
        <v>28</v>
      </c>
      <c r="T5667" s="9" t="s">
        <v>2709</v>
      </c>
      <c r="U5667" s="9" t="s">
        <v>45</v>
      </c>
      <c r="V5667" s="9" t="s">
        <v>2709</v>
      </c>
      <c r="W5667" s="14">
        <v>2</v>
      </c>
    </row>
    <row r="5668" spans="1:23" x14ac:dyDescent="0.25">
      <c r="A5668" s="8">
        <v>1343</v>
      </c>
      <c r="B5668" s="9" t="s">
        <v>21485</v>
      </c>
      <c r="C5668" s="9" t="s">
        <v>22</v>
      </c>
      <c r="D5668" s="9" t="s">
        <v>21486</v>
      </c>
      <c r="E5668" s="9" t="s">
        <v>21487</v>
      </c>
      <c r="F5668" s="9" t="s">
        <v>21488</v>
      </c>
      <c r="G5668" s="12">
        <v>6</v>
      </c>
      <c r="H5668" s="9" t="s">
        <v>1349</v>
      </c>
      <c r="I5668" s="9" t="s">
        <v>1349</v>
      </c>
      <c r="J5668" s="12">
        <v>1</v>
      </c>
      <c r="K5668" s="13">
        <v>44232</v>
      </c>
      <c r="L5668" s="86">
        <f>(Tabla2[[#This Row],[release_year]]-'VARIANZA Y DES. EST'!$L$11)^2</f>
        <v>46.509705182670608</v>
      </c>
      <c r="M5668" s="12">
        <v>2021</v>
      </c>
      <c r="N5668" s="9" t="s">
        <v>76</v>
      </c>
      <c r="O5668" s="9" t="s">
        <v>21473</v>
      </c>
      <c r="P5668" s="12">
        <v>138</v>
      </c>
      <c r="Q5668" s="12">
        <v>138</v>
      </c>
      <c r="R5668" s="12">
        <v>1477.2494130688367</v>
      </c>
      <c r="S5668" s="12" t="s">
        <v>28</v>
      </c>
      <c r="T5668" s="9" t="s">
        <v>2930</v>
      </c>
      <c r="U5668" s="9" t="s">
        <v>38</v>
      </c>
      <c r="V5668" s="9" t="s">
        <v>2930</v>
      </c>
      <c r="W5668" s="14">
        <v>3</v>
      </c>
    </row>
    <row r="5669" spans="1:23" x14ac:dyDescent="0.25">
      <c r="A5669" s="8">
        <v>2026</v>
      </c>
      <c r="B5669" s="9" t="s">
        <v>21489</v>
      </c>
      <c r="C5669" s="9" t="s">
        <v>22</v>
      </c>
      <c r="D5669" s="9" t="s">
        <v>21490</v>
      </c>
      <c r="E5669" s="18" t="s">
        <v>21491</v>
      </c>
      <c r="F5669" s="9" t="s">
        <v>21492</v>
      </c>
      <c r="G5669" s="12">
        <v>6</v>
      </c>
      <c r="H5669" s="9" t="s">
        <v>518</v>
      </c>
      <c r="I5669" s="9" t="s">
        <v>518</v>
      </c>
      <c r="J5669" s="12">
        <v>1</v>
      </c>
      <c r="K5669" s="13">
        <v>44084</v>
      </c>
      <c r="L5669" s="86">
        <f>(Tabla2[[#This Row],[release_year]]-'VARIANZA Y DES. EST'!$L$11)^2</f>
        <v>3.3116808838167522</v>
      </c>
      <c r="M5669" s="12">
        <v>2016</v>
      </c>
      <c r="N5669" s="9" t="s">
        <v>35</v>
      </c>
      <c r="O5669" s="9" t="s">
        <v>21473</v>
      </c>
      <c r="P5669" s="12">
        <v>138</v>
      </c>
      <c r="Q5669" s="12">
        <v>138</v>
      </c>
      <c r="R5669" s="12">
        <v>1477.2494130688367</v>
      </c>
      <c r="S5669" s="12" t="s">
        <v>28</v>
      </c>
      <c r="T5669" s="9" t="s">
        <v>2492</v>
      </c>
      <c r="U5669" s="9" t="s">
        <v>95</v>
      </c>
      <c r="V5669" s="9" t="s">
        <v>2492</v>
      </c>
      <c r="W5669" s="14">
        <v>3</v>
      </c>
    </row>
    <row r="5670" spans="1:23" x14ac:dyDescent="0.25">
      <c r="A5670" s="8">
        <v>2027</v>
      </c>
      <c r="B5670" s="9" t="s">
        <v>21493</v>
      </c>
      <c r="C5670" s="9" t="s">
        <v>22</v>
      </c>
      <c r="D5670" s="9" t="s">
        <v>21494</v>
      </c>
      <c r="E5670" s="9" t="s">
        <v>21495</v>
      </c>
      <c r="F5670" s="9" t="s">
        <v>21496</v>
      </c>
      <c r="G5670" s="12">
        <v>10</v>
      </c>
      <c r="H5670" s="9" t="s">
        <v>518</v>
      </c>
      <c r="I5670" s="9" t="s">
        <v>518</v>
      </c>
      <c r="J5670" s="12">
        <v>1</v>
      </c>
      <c r="K5670" s="13">
        <v>44084</v>
      </c>
      <c r="L5670" s="86">
        <f>(Tabla2[[#This Row],[release_year]]-'VARIANZA Y DES. EST'!$L$11)^2</f>
        <v>3.3116808838167522</v>
      </c>
      <c r="M5670" s="12">
        <v>2016</v>
      </c>
      <c r="N5670" s="9" t="s">
        <v>35</v>
      </c>
      <c r="O5670" s="9" t="s">
        <v>21473</v>
      </c>
      <c r="P5670" s="12">
        <v>138</v>
      </c>
      <c r="Q5670" s="12">
        <v>138</v>
      </c>
      <c r="R5670" s="12">
        <v>1477.2494130688367</v>
      </c>
      <c r="S5670" s="12" t="s">
        <v>28</v>
      </c>
      <c r="T5670" s="9" t="s">
        <v>2492</v>
      </c>
      <c r="U5670" s="9" t="s">
        <v>95</v>
      </c>
      <c r="V5670" s="9" t="s">
        <v>2492</v>
      </c>
      <c r="W5670" s="14">
        <v>3</v>
      </c>
    </row>
    <row r="5671" spans="1:23" x14ac:dyDescent="0.25">
      <c r="A5671" s="8">
        <v>2288</v>
      </c>
      <c r="B5671" s="9" t="s">
        <v>21497</v>
      </c>
      <c r="C5671" s="9" t="s">
        <v>22</v>
      </c>
      <c r="D5671" s="9" t="s">
        <v>21498</v>
      </c>
      <c r="E5671" s="18" t="s">
        <v>21499</v>
      </c>
      <c r="F5671" s="9" t="s">
        <v>21500</v>
      </c>
      <c r="G5671" s="12">
        <v>8</v>
      </c>
      <c r="H5671" s="9" t="s">
        <v>518</v>
      </c>
      <c r="I5671" s="9" t="s">
        <v>518</v>
      </c>
      <c r="J5671" s="12">
        <v>1</v>
      </c>
      <c r="K5671" s="13">
        <v>44017</v>
      </c>
      <c r="L5671" s="86">
        <f>(Tabla2[[#This Row],[release_year]]-'VARIANZA Y DES. EST'!$L$11)^2</f>
        <v>3.2471164275211517E-2</v>
      </c>
      <c r="M5671" s="12">
        <v>2014</v>
      </c>
      <c r="N5671" s="9" t="s">
        <v>76</v>
      </c>
      <c r="O5671" s="9" t="s">
        <v>21473</v>
      </c>
      <c r="P5671" s="12">
        <v>138</v>
      </c>
      <c r="Q5671" s="12">
        <v>138</v>
      </c>
      <c r="R5671" s="12">
        <v>1477.2494130688367</v>
      </c>
      <c r="S5671" s="12" t="s">
        <v>28</v>
      </c>
      <c r="T5671" s="9" t="s">
        <v>2492</v>
      </c>
      <c r="U5671" s="9" t="s">
        <v>95</v>
      </c>
      <c r="V5671" s="9" t="s">
        <v>2492</v>
      </c>
      <c r="W5671" s="14">
        <v>3</v>
      </c>
    </row>
    <row r="5672" spans="1:23" x14ac:dyDescent="0.25">
      <c r="A5672" s="8">
        <v>2630</v>
      </c>
      <c r="B5672" s="9" t="s">
        <v>21501</v>
      </c>
      <c r="C5672" s="9" t="s">
        <v>22</v>
      </c>
      <c r="D5672" s="9" t="s">
        <v>21502</v>
      </c>
      <c r="E5672" s="9" t="s">
        <v>21503</v>
      </c>
      <c r="F5672" s="9" t="s">
        <v>21504</v>
      </c>
      <c r="G5672" s="12">
        <v>5</v>
      </c>
      <c r="H5672" s="9" t="s">
        <v>518</v>
      </c>
      <c r="I5672" s="9" t="s">
        <v>518</v>
      </c>
      <c r="J5672" s="12">
        <v>1</v>
      </c>
      <c r="K5672" s="13">
        <v>43946</v>
      </c>
      <c r="L5672" s="86">
        <f>(Tabla2[[#This Row],[release_year]]-'VARIANZA Y DES. EST'!$L$11)^2</f>
        <v>33.870100322899837</v>
      </c>
      <c r="M5672" s="12">
        <v>2020</v>
      </c>
      <c r="N5672" s="9" t="s">
        <v>35</v>
      </c>
      <c r="O5672" s="9" t="s">
        <v>21473</v>
      </c>
      <c r="P5672" s="12">
        <v>138</v>
      </c>
      <c r="Q5672" s="12">
        <v>138</v>
      </c>
      <c r="R5672" s="12">
        <v>1477.2494130688367</v>
      </c>
      <c r="S5672" s="12" t="s">
        <v>28</v>
      </c>
      <c r="T5672" s="9" t="s">
        <v>4337</v>
      </c>
      <c r="U5672" s="9" t="s">
        <v>38</v>
      </c>
      <c r="V5672" s="9" t="s">
        <v>4337</v>
      </c>
      <c r="W5672" s="14">
        <v>3</v>
      </c>
    </row>
    <row r="5673" spans="1:23" x14ac:dyDescent="0.25">
      <c r="A5673" s="8">
        <v>2734</v>
      </c>
      <c r="B5673" s="9" t="s">
        <v>21505</v>
      </c>
      <c r="C5673" s="9" t="s">
        <v>22</v>
      </c>
      <c r="D5673" s="9" t="s">
        <v>21506</v>
      </c>
      <c r="E5673" s="18" t="s">
        <v>14979</v>
      </c>
      <c r="F5673" s="9" t="s">
        <v>21507</v>
      </c>
      <c r="G5673" s="12">
        <v>6</v>
      </c>
      <c r="H5673" s="9" t="s">
        <v>518</v>
      </c>
      <c r="I5673" s="9" t="s">
        <v>518</v>
      </c>
      <c r="J5673" s="12">
        <v>1</v>
      </c>
      <c r="K5673" s="13">
        <v>43922</v>
      </c>
      <c r="L5673" s="86">
        <f>(Tabla2[[#This Row],[release_year]]-'VARIANZA Y DES. EST'!$L$11)^2</f>
        <v>3.3116808838167522</v>
      </c>
      <c r="M5673" s="12">
        <v>2016</v>
      </c>
      <c r="N5673" s="9" t="s">
        <v>35</v>
      </c>
      <c r="O5673" s="9" t="s">
        <v>21473</v>
      </c>
      <c r="P5673" s="12">
        <v>138</v>
      </c>
      <c r="Q5673" s="12">
        <v>138</v>
      </c>
      <c r="R5673" s="12">
        <v>1477.2494130688367</v>
      </c>
      <c r="S5673" s="12" t="s">
        <v>28</v>
      </c>
      <c r="T5673" s="9" t="s">
        <v>2492</v>
      </c>
      <c r="U5673" s="9" t="s">
        <v>95</v>
      </c>
      <c r="V5673" s="9" t="s">
        <v>2492</v>
      </c>
      <c r="W5673" s="14">
        <v>3</v>
      </c>
    </row>
    <row r="5674" spans="1:23" x14ac:dyDescent="0.25">
      <c r="A5674" s="8">
        <v>2885</v>
      </c>
      <c r="B5674" s="9" t="s">
        <v>21508</v>
      </c>
      <c r="C5674" s="9" t="s">
        <v>22</v>
      </c>
      <c r="D5674" s="9" t="s">
        <v>21509</v>
      </c>
      <c r="E5674" s="9" t="s">
        <v>21510</v>
      </c>
      <c r="F5674" s="9" t="s">
        <v>21511</v>
      </c>
      <c r="G5674" s="12">
        <v>4</v>
      </c>
      <c r="H5674" s="12"/>
      <c r="I5674" s="9"/>
      <c r="J5674" s="12">
        <v>0</v>
      </c>
      <c r="K5674" s="13">
        <v>43887</v>
      </c>
      <c r="L5674" s="86">
        <f>(Tabla2[[#This Row],[release_year]]-'VARIANZA Y DES. EST'!$L$11)^2</f>
        <v>0.67207602404598188</v>
      </c>
      <c r="M5674" s="12">
        <v>2015</v>
      </c>
      <c r="N5674" s="9" t="s">
        <v>76</v>
      </c>
      <c r="O5674" s="9" t="s">
        <v>21473</v>
      </c>
      <c r="P5674" s="12">
        <v>138</v>
      </c>
      <c r="Q5674" s="12">
        <v>138</v>
      </c>
      <c r="R5674" s="12">
        <v>1477.2494130688367</v>
      </c>
      <c r="S5674" s="12" t="s">
        <v>28</v>
      </c>
      <c r="T5674" s="9" t="s">
        <v>118</v>
      </c>
      <c r="U5674" s="9" t="s">
        <v>45</v>
      </c>
      <c r="V5674" s="9" t="s">
        <v>118</v>
      </c>
      <c r="W5674" s="14">
        <v>3</v>
      </c>
    </row>
    <row r="5675" spans="1:23" x14ac:dyDescent="0.25">
      <c r="A5675" s="8">
        <v>3908</v>
      </c>
      <c r="B5675" s="9" t="s">
        <v>21512</v>
      </c>
      <c r="C5675" s="9" t="s">
        <v>22</v>
      </c>
      <c r="D5675" s="9" t="s">
        <v>21513</v>
      </c>
      <c r="E5675" s="18" t="s">
        <v>21514</v>
      </c>
      <c r="F5675" s="9" t="s">
        <v>21514</v>
      </c>
      <c r="G5675" s="12">
        <v>1</v>
      </c>
      <c r="H5675" s="12"/>
      <c r="I5675" s="9"/>
      <c r="J5675" s="12">
        <v>0</v>
      </c>
      <c r="K5675" s="13">
        <v>43572</v>
      </c>
      <c r="L5675" s="86">
        <f>(Tabla2[[#This Row],[release_year]]-'VARIANZA Y DES. EST'!$L$11)^2</f>
        <v>23.230495463129063</v>
      </c>
      <c r="M5675" s="12">
        <v>2019</v>
      </c>
      <c r="N5675" s="9" t="s">
        <v>76</v>
      </c>
      <c r="O5675" s="9" t="s">
        <v>21473</v>
      </c>
      <c r="P5675" s="12">
        <v>138</v>
      </c>
      <c r="Q5675" s="12">
        <v>138</v>
      </c>
      <c r="R5675" s="12">
        <v>1477.2494130688367</v>
      </c>
      <c r="S5675" s="12" t="s">
        <v>28</v>
      </c>
      <c r="T5675" s="9" t="s">
        <v>576</v>
      </c>
      <c r="U5675" s="9" t="s">
        <v>57</v>
      </c>
      <c r="V5675" s="9" t="s">
        <v>576</v>
      </c>
      <c r="W5675" s="14">
        <v>2</v>
      </c>
    </row>
    <row r="5676" spans="1:23" x14ac:dyDescent="0.25">
      <c r="A5676" s="8">
        <v>4482</v>
      </c>
      <c r="B5676" s="9" t="s">
        <v>21515</v>
      </c>
      <c r="C5676" s="9" t="s">
        <v>22</v>
      </c>
      <c r="D5676" s="9" t="s">
        <v>21516</v>
      </c>
      <c r="E5676" s="9" t="s">
        <v>21517</v>
      </c>
      <c r="F5676" s="9" t="s">
        <v>21518</v>
      </c>
      <c r="G5676" s="12">
        <v>8</v>
      </c>
      <c r="H5676" s="12"/>
      <c r="I5676" s="9"/>
      <c r="J5676" s="12">
        <v>0</v>
      </c>
      <c r="K5676" s="16">
        <v>43397</v>
      </c>
      <c r="L5676" s="86">
        <f>(Tabla2[[#This Row],[release_year]]-'VARIANZA Y DES. EST'!$L$11)^2</f>
        <v>0.67207602404598188</v>
      </c>
      <c r="M5676" s="12">
        <v>2015</v>
      </c>
      <c r="N5676" s="9" t="s">
        <v>35</v>
      </c>
      <c r="O5676" s="9" t="s">
        <v>21473</v>
      </c>
      <c r="P5676" s="12">
        <v>138</v>
      </c>
      <c r="Q5676" s="12">
        <v>138</v>
      </c>
      <c r="R5676" s="12">
        <v>1477.2494130688367</v>
      </c>
      <c r="S5676" s="12" t="s">
        <v>28</v>
      </c>
      <c r="T5676" s="9" t="s">
        <v>2930</v>
      </c>
      <c r="U5676" s="9" t="s">
        <v>38</v>
      </c>
      <c r="V5676" s="9" t="s">
        <v>2930</v>
      </c>
      <c r="W5676" s="14">
        <v>3</v>
      </c>
    </row>
    <row r="5677" spans="1:23" x14ac:dyDescent="0.25">
      <c r="A5677" s="8">
        <v>6908</v>
      </c>
      <c r="B5677" s="9" t="s">
        <v>21519</v>
      </c>
      <c r="C5677" s="9" t="s">
        <v>22</v>
      </c>
      <c r="D5677" s="9" t="s">
        <v>21520</v>
      </c>
      <c r="E5677" s="18"/>
      <c r="F5677" s="9" t="s">
        <v>21521</v>
      </c>
      <c r="G5677" s="12">
        <v>3</v>
      </c>
      <c r="H5677" s="9" t="s">
        <v>518</v>
      </c>
      <c r="I5677" s="9" t="s">
        <v>518</v>
      </c>
      <c r="J5677" s="12">
        <v>1</v>
      </c>
      <c r="K5677" s="13">
        <v>43174</v>
      </c>
      <c r="L5677" s="86">
        <f>(Tabla2[[#This Row],[release_year]]-'VARIANZA Y DES. EST'!$L$11)^2</f>
        <v>17.47405172519213</v>
      </c>
      <c r="M5677" s="12">
        <v>2010</v>
      </c>
      <c r="N5677" s="9" t="s">
        <v>35</v>
      </c>
      <c r="O5677" s="9" t="s">
        <v>21473</v>
      </c>
      <c r="P5677" s="12">
        <v>138</v>
      </c>
      <c r="Q5677" s="12">
        <v>138</v>
      </c>
      <c r="R5677" s="12">
        <v>1477.2494130688367</v>
      </c>
      <c r="S5677" s="12" t="s">
        <v>28</v>
      </c>
      <c r="T5677" s="9" t="s">
        <v>2492</v>
      </c>
      <c r="U5677" s="9" t="s">
        <v>95</v>
      </c>
      <c r="V5677" s="9" t="s">
        <v>2492</v>
      </c>
      <c r="W5677" s="14">
        <v>3</v>
      </c>
    </row>
    <row r="5678" spans="1:23" x14ac:dyDescent="0.25">
      <c r="A5678" s="8">
        <v>6919</v>
      </c>
      <c r="B5678" s="9" t="s">
        <v>21522</v>
      </c>
      <c r="C5678" s="9" t="s">
        <v>22</v>
      </c>
      <c r="D5678" s="9" t="s">
        <v>21523</v>
      </c>
      <c r="E5678" s="9" t="s">
        <v>21524</v>
      </c>
      <c r="F5678" s="18" t="s">
        <v>21525</v>
      </c>
      <c r="G5678" s="12">
        <v>1</v>
      </c>
      <c r="H5678" s="9" t="s">
        <v>126</v>
      </c>
      <c r="I5678" s="9" t="s">
        <v>126</v>
      </c>
      <c r="J5678" s="12">
        <v>1</v>
      </c>
      <c r="K5678" s="13">
        <v>43160</v>
      </c>
      <c r="L5678" s="86">
        <f>(Tabla2[[#This Row],[release_year]]-'VARIANZA Y DES. EST'!$L$11)^2</f>
        <v>7.9512857435875226</v>
      </c>
      <c r="M5678" s="12">
        <v>2017</v>
      </c>
      <c r="N5678" s="9" t="s">
        <v>55</v>
      </c>
      <c r="O5678" s="9" t="s">
        <v>21473</v>
      </c>
      <c r="P5678" s="12">
        <v>138</v>
      </c>
      <c r="Q5678" s="12">
        <v>138</v>
      </c>
      <c r="R5678" s="12">
        <v>1477.2494130688367</v>
      </c>
      <c r="S5678" s="12" t="s">
        <v>28</v>
      </c>
      <c r="T5678" s="9" t="s">
        <v>1324</v>
      </c>
      <c r="U5678" s="9" t="s">
        <v>239</v>
      </c>
      <c r="V5678" s="9" t="s">
        <v>1324</v>
      </c>
      <c r="W5678" s="14">
        <v>2</v>
      </c>
    </row>
    <row r="5679" spans="1:23" x14ac:dyDescent="0.25">
      <c r="A5679" s="8">
        <v>7157</v>
      </c>
      <c r="B5679" s="9" t="s">
        <v>21526</v>
      </c>
      <c r="C5679" s="9" t="s">
        <v>22</v>
      </c>
      <c r="D5679" s="9" t="s">
        <v>21527</v>
      </c>
      <c r="E5679" s="18" t="s">
        <v>21528</v>
      </c>
      <c r="F5679" s="9" t="s">
        <v>21529</v>
      </c>
      <c r="G5679" s="12">
        <v>10</v>
      </c>
      <c r="H5679" s="9" t="s">
        <v>126</v>
      </c>
      <c r="I5679" s="9" t="s">
        <v>21530</v>
      </c>
      <c r="J5679" s="12">
        <v>4</v>
      </c>
      <c r="K5679" s="16">
        <v>43790</v>
      </c>
      <c r="L5679" s="86">
        <f>(Tabla2[[#This Row],[release_year]]-'VARIANZA Y DES. EST'!$L$11)^2</f>
        <v>148.35721284702598</v>
      </c>
      <c r="M5679" s="12">
        <v>2002</v>
      </c>
      <c r="N5679" s="9" t="s">
        <v>43</v>
      </c>
      <c r="O5679" s="9" t="s">
        <v>21473</v>
      </c>
      <c r="P5679" s="12">
        <v>138</v>
      </c>
      <c r="Q5679" s="12">
        <v>138</v>
      </c>
      <c r="R5679" s="12">
        <v>1477.2494130688367</v>
      </c>
      <c r="S5679" s="12" t="s">
        <v>28</v>
      </c>
      <c r="T5679" s="9" t="s">
        <v>5577</v>
      </c>
      <c r="U5679" s="9" t="s">
        <v>38</v>
      </c>
      <c r="V5679" s="9" t="s">
        <v>5577</v>
      </c>
      <c r="W5679" s="14">
        <v>2</v>
      </c>
    </row>
    <row r="5680" spans="1:23" x14ac:dyDescent="0.25">
      <c r="A5680" s="8">
        <v>7420</v>
      </c>
      <c r="B5680" s="9" t="s">
        <v>21531</v>
      </c>
      <c r="C5680" s="9" t="s">
        <v>22</v>
      </c>
      <c r="D5680" s="9" t="s">
        <v>21532</v>
      </c>
      <c r="E5680" s="9" t="s">
        <v>21533</v>
      </c>
      <c r="F5680" s="9" t="s">
        <v>21534</v>
      </c>
      <c r="G5680" s="12">
        <v>8</v>
      </c>
      <c r="H5680" s="9" t="s">
        <v>518</v>
      </c>
      <c r="I5680" s="9" t="s">
        <v>518</v>
      </c>
      <c r="J5680" s="12">
        <v>1</v>
      </c>
      <c r="K5680" s="16">
        <v>43830</v>
      </c>
      <c r="L5680" s="86">
        <f>(Tabla2[[#This Row],[release_year]]-'VARIANZA Y DES. EST'!$L$11)^2</f>
        <v>972.20472051138131</v>
      </c>
      <c r="M5680" s="12">
        <v>1983</v>
      </c>
      <c r="N5680" s="9" t="s">
        <v>35</v>
      </c>
      <c r="O5680" s="9" t="s">
        <v>21473</v>
      </c>
      <c r="P5680" s="12">
        <v>138</v>
      </c>
      <c r="Q5680" s="12">
        <v>138</v>
      </c>
      <c r="R5680" s="12">
        <v>1477.2494130688367</v>
      </c>
      <c r="S5680" s="12" t="s">
        <v>28</v>
      </c>
      <c r="T5680" s="9" t="s">
        <v>118</v>
      </c>
      <c r="U5680" s="9" t="s">
        <v>45</v>
      </c>
      <c r="V5680" s="9" t="s">
        <v>118</v>
      </c>
      <c r="W5680" s="14">
        <v>3</v>
      </c>
    </row>
    <row r="5681" spans="1:23" x14ac:dyDescent="0.25">
      <c r="A5681" s="8">
        <v>8397</v>
      </c>
      <c r="B5681" s="9" t="s">
        <v>21535</v>
      </c>
      <c r="C5681" s="9" t="s">
        <v>22</v>
      </c>
      <c r="D5681" s="9" t="s">
        <v>21536</v>
      </c>
      <c r="E5681" s="18" t="s">
        <v>13566</v>
      </c>
      <c r="F5681" s="9" t="s">
        <v>21537</v>
      </c>
      <c r="G5681" s="12">
        <v>9</v>
      </c>
      <c r="H5681" s="9" t="s">
        <v>184</v>
      </c>
      <c r="I5681" s="9" t="s">
        <v>184</v>
      </c>
      <c r="J5681" s="12">
        <v>1</v>
      </c>
      <c r="K5681" s="13">
        <v>43539</v>
      </c>
      <c r="L5681" s="86">
        <f>(Tabla2[[#This Row],[release_year]]-'VARIANZA Y DES. EST'!$L$11)^2</f>
        <v>66.915632286109044</v>
      </c>
      <c r="M5681" s="12">
        <v>2006</v>
      </c>
      <c r="N5681" s="9" t="s">
        <v>1991</v>
      </c>
      <c r="O5681" s="9" t="s">
        <v>21473</v>
      </c>
      <c r="P5681" s="12">
        <v>138</v>
      </c>
      <c r="Q5681" s="12">
        <v>138</v>
      </c>
      <c r="R5681" s="12">
        <v>1477.2494130688367</v>
      </c>
      <c r="S5681" s="12" t="s">
        <v>28</v>
      </c>
      <c r="T5681" s="9" t="s">
        <v>460</v>
      </c>
      <c r="U5681" s="9" t="s">
        <v>45</v>
      </c>
      <c r="V5681" s="9" t="s">
        <v>460</v>
      </c>
      <c r="W5681" s="14">
        <v>3</v>
      </c>
    </row>
    <row r="5682" spans="1:23" x14ac:dyDescent="0.25">
      <c r="A5682" s="8">
        <v>8414</v>
      </c>
      <c r="B5682" s="9" t="s">
        <v>21538</v>
      </c>
      <c r="C5682" s="9" t="s">
        <v>22</v>
      </c>
      <c r="D5682" s="9" t="s">
        <v>21539</v>
      </c>
      <c r="E5682" s="9" t="s">
        <v>17298</v>
      </c>
      <c r="F5682" s="9" t="s">
        <v>21540</v>
      </c>
      <c r="G5682" s="12">
        <v>10</v>
      </c>
      <c r="H5682" s="9" t="s">
        <v>25</v>
      </c>
      <c r="I5682" s="9" t="s">
        <v>21541</v>
      </c>
      <c r="J5682" s="12">
        <v>3</v>
      </c>
      <c r="K5682" s="13">
        <v>43831</v>
      </c>
      <c r="L5682" s="86">
        <f>(Tabla2[[#This Row],[release_year]]-'VARIANZA Y DES. EST'!$L$11)^2</f>
        <v>261.79879340794287</v>
      </c>
      <c r="M5682" s="12">
        <v>1998</v>
      </c>
      <c r="N5682" s="9" t="s">
        <v>43</v>
      </c>
      <c r="O5682" s="9" t="s">
        <v>21473</v>
      </c>
      <c r="P5682" s="12">
        <v>138</v>
      </c>
      <c r="Q5682" s="12">
        <v>138</v>
      </c>
      <c r="R5682" s="12">
        <v>1477.2494130688367</v>
      </c>
      <c r="S5682" s="12" t="s">
        <v>28</v>
      </c>
      <c r="T5682" s="9" t="s">
        <v>12943</v>
      </c>
      <c r="U5682" s="9" t="s">
        <v>38</v>
      </c>
      <c r="V5682" s="9" t="s">
        <v>12943</v>
      </c>
      <c r="W5682" s="14">
        <v>2</v>
      </c>
    </row>
    <row r="5683" spans="1:23" x14ac:dyDescent="0.25">
      <c r="A5683" s="8">
        <v>8416</v>
      </c>
      <c r="B5683" s="9" t="s">
        <v>21542</v>
      </c>
      <c r="C5683" s="9" t="s">
        <v>22</v>
      </c>
      <c r="D5683" s="9" t="s">
        <v>21543</v>
      </c>
      <c r="E5683" s="9" t="s">
        <v>20462</v>
      </c>
      <c r="F5683" s="9" t="s">
        <v>21544</v>
      </c>
      <c r="G5683" s="12">
        <v>12</v>
      </c>
      <c r="H5683" s="9" t="s">
        <v>25</v>
      </c>
      <c r="I5683" s="9" t="s">
        <v>25</v>
      </c>
      <c r="J5683" s="12">
        <v>1</v>
      </c>
      <c r="K5683" s="13">
        <v>43770</v>
      </c>
      <c r="L5683" s="86">
        <f>(Tabla2[[#This Row],[release_year]]-'VARIANZA Y DES. EST'!$L$11)^2</f>
        <v>124.99681770679673</v>
      </c>
      <c r="M5683" s="12">
        <v>2003</v>
      </c>
      <c r="N5683" s="9" t="s">
        <v>1991</v>
      </c>
      <c r="O5683" s="9" t="s">
        <v>21473</v>
      </c>
      <c r="P5683" s="12">
        <v>138</v>
      </c>
      <c r="Q5683" s="12">
        <v>138</v>
      </c>
      <c r="R5683" s="12">
        <v>1477.2494130688367</v>
      </c>
      <c r="S5683" s="12" t="s">
        <v>28</v>
      </c>
      <c r="T5683" s="9" t="s">
        <v>2252</v>
      </c>
      <c r="U5683" s="9" t="s">
        <v>38</v>
      </c>
      <c r="V5683" s="9" t="s">
        <v>2252</v>
      </c>
      <c r="W5683" s="14">
        <v>2</v>
      </c>
    </row>
    <row r="5684" spans="1:23" x14ac:dyDescent="0.25">
      <c r="A5684" s="8">
        <v>8436</v>
      </c>
      <c r="B5684" s="9" t="s">
        <v>21545</v>
      </c>
      <c r="C5684" s="9" t="s">
        <v>22</v>
      </c>
      <c r="D5684" s="9" t="s">
        <v>21546</v>
      </c>
      <c r="E5684" s="9" t="s">
        <v>14791</v>
      </c>
      <c r="F5684" s="9" t="s">
        <v>21547</v>
      </c>
      <c r="G5684" s="12">
        <v>10</v>
      </c>
      <c r="H5684" s="9" t="s">
        <v>25</v>
      </c>
      <c r="I5684" s="9" t="s">
        <v>25</v>
      </c>
      <c r="J5684" s="12">
        <v>1</v>
      </c>
      <c r="K5684" s="13">
        <v>43831</v>
      </c>
      <c r="L5684" s="86">
        <f>(Tabla2[[#This Row],[release_year]]-'VARIANZA Y DES. EST'!$L$11)^2</f>
        <v>910.84432537115208</v>
      </c>
      <c r="M5684" s="12">
        <v>1984</v>
      </c>
      <c r="N5684" s="9" t="s">
        <v>99</v>
      </c>
      <c r="O5684" s="9" t="s">
        <v>21473</v>
      </c>
      <c r="P5684" s="12">
        <v>138</v>
      </c>
      <c r="Q5684" s="12">
        <v>138</v>
      </c>
      <c r="R5684" s="12">
        <v>1477.2494130688367</v>
      </c>
      <c r="S5684" s="12" t="s">
        <v>28</v>
      </c>
      <c r="T5684" s="9" t="s">
        <v>20455</v>
      </c>
      <c r="U5684" s="9" t="s">
        <v>151</v>
      </c>
      <c r="V5684" s="9" t="s">
        <v>20455</v>
      </c>
      <c r="W5684" s="14">
        <v>3</v>
      </c>
    </row>
    <row r="5685" spans="1:23" x14ac:dyDescent="0.25">
      <c r="A5685" s="8">
        <v>295</v>
      </c>
      <c r="B5685" s="9" t="s">
        <v>21548</v>
      </c>
      <c r="C5685" s="9" t="s">
        <v>22</v>
      </c>
      <c r="D5685" s="9" t="s">
        <v>21549</v>
      </c>
      <c r="E5685" s="9" t="s">
        <v>21550</v>
      </c>
      <c r="F5685" s="9" t="s">
        <v>21551</v>
      </c>
      <c r="G5685" s="12">
        <v>17</v>
      </c>
      <c r="H5685" s="12"/>
      <c r="I5685" s="9"/>
      <c r="J5685" s="12">
        <v>0</v>
      </c>
      <c r="K5685" s="13">
        <v>44415</v>
      </c>
      <c r="L5685" s="86">
        <f>(Tabla2[[#This Row],[release_year]]-'VARIANZA Y DES. EST'!$L$11)^2</f>
        <v>33.870100322899837</v>
      </c>
      <c r="M5685" s="12">
        <v>2020</v>
      </c>
      <c r="N5685" s="9" t="s">
        <v>82</v>
      </c>
      <c r="O5685" s="9" t="s">
        <v>21552</v>
      </c>
      <c r="P5685" s="12">
        <v>139</v>
      </c>
      <c r="Q5685" s="12">
        <v>139</v>
      </c>
      <c r="R5685" s="12">
        <v>1555.1194179620027</v>
      </c>
      <c r="S5685" s="12" t="s">
        <v>28</v>
      </c>
      <c r="T5685" s="9" t="s">
        <v>1324</v>
      </c>
      <c r="U5685" s="9" t="s">
        <v>239</v>
      </c>
      <c r="V5685" s="9" t="s">
        <v>1324</v>
      </c>
      <c r="W5685" s="14">
        <v>2</v>
      </c>
    </row>
    <row r="5686" spans="1:23" x14ac:dyDescent="0.25">
      <c r="A5686" s="8">
        <v>690</v>
      </c>
      <c r="B5686" s="9" t="s">
        <v>21553</v>
      </c>
      <c r="C5686" s="9" t="s">
        <v>22</v>
      </c>
      <c r="D5686" s="9" t="s">
        <v>21554</v>
      </c>
      <c r="E5686" s="9" t="s">
        <v>20889</v>
      </c>
      <c r="F5686" s="9" t="s">
        <v>20890</v>
      </c>
      <c r="G5686" s="12">
        <v>10</v>
      </c>
      <c r="H5686" s="12"/>
      <c r="I5686" s="9"/>
      <c r="J5686" s="12">
        <v>0</v>
      </c>
      <c r="K5686" s="13">
        <v>44365</v>
      </c>
      <c r="L5686" s="86">
        <f>(Tabla2[[#This Row],[release_year]]-'VARIANZA Y DES. EST'!$L$11)^2</f>
        <v>1100.9255107918398</v>
      </c>
      <c r="M5686" s="12">
        <v>1981</v>
      </c>
      <c r="N5686" s="9" t="s">
        <v>35</v>
      </c>
      <c r="O5686" s="9" t="s">
        <v>21552</v>
      </c>
      <c r="P5686" s="12">
        <v>139</v>
      </c>
      <c r="Q5686" s="12">
        <v>139</v>
      </c>
      <c r="R5686" s="12">
        <v>1555.1194179620027</v>
      </c>
      <c r="S5686" s="12" t="s">
        <v>28</v>
      </c>
      <c r="T5686" s="9" t="s">
        <v>12430</v>
      </c>
      <c r="U5686" s="9" t="s">
        <v>38</v>
      </c>
      <c r="V5686" s="9" t="s">
        <v>12430</v>
      </c>
      <c r="W5686" s="14">
        <v>3</v>
      </c>
    </row>
    <row r="5687" spans="1:23" x14ac:dyDescent="0.25">
      <c r="A5687" s="8">
        <v>1198</v>
      </c>
      <c r="B5687" s="9" t="s">
        <v>21555</v>
      </c>
      <c r="C5687" s="9" t="s">
        <v>22</v>
      </c>
      <c r="D5687" s="9" t="s">
        <v>21556</v>
      </c>
      <c r="E5687" s="18" t="s">
        <v>10886</v>
      </c>
      <c r="F5687" s="9" t="s">
        <v>21557</v>
      </c>
      <c r="G5687" s="12">
        <v>10</v>
      </c>
      <c r="H5687" s="9" t="s">
        <v>126</v>
      </c>
      <c r="I5687" s="9" t="s">
        <v>5012</v>
      </c>
      <c r="J5687" s="12">
        <v>2</v>
      </c>
      <c r="K5687" s="13">
        <v>44271</v>
      </c>
      <c r="L5687" s="86">
        <f>(Tabla2[[#This Row],[release_year]]-'VARIANZA Y DES. EST'!$L$11)^2</f>
        <v>3.2471164275211517E-2</v>
      </c>
      <c r="M5687" s="12">
        <v>2014</v>
      </c>
      <c r="N5687" s="9" t="s">
        <v>43</v>
      </c>
      <c r="O5687" s="9" t="s">
        <v>21552</v>
      </c>
      <c r="P5687" s="12">
        <v>139</v>
      </c>
      <c r="Q5687" s="12">
        <v>139</v>
      </c>
      <c r="R5687" s="12">
        <v>1555.1194179620027</v>
      </c>
      <c r="S5687" s="12" t="s">
        <v>28</v>
      </c>
      <c r="T5687" s="9" t="s">
        <v>8322</v>
      </c>
      <c r="U5687" s="9" t="s">
        <v>45</v>
      </c>
      <c r="V5687" s="9" t="s">
        <v>8322</v>
      </c>
      <c r="W5687" s="14">
        <v>2</v>
      </c>
    </row>
    <row r="5688" spans="1:23" x14ac:dyDescent="0.25">
      <c r="A5688" s="8">
        <v>1305</v>
      </c>
      <c r="B5688" s="9" t="s">
        <v>21558</v>
      </c>
      <c r="C5688" s="9" t="s">
        <v>22</v>
      </c>
      <c r="D5688" s="9" t="s">
        <v>21559</v>
      </c>
      <c r="E5688" s="9" t="s">
        <v>14762</v>
      </c>
      <c r="F5688" s="9" t="s">
        <v>21560</v>
      </c>
      <c r="G5688" s="12">
        <v>1</v>
      </c>
      <c r="H5688" s="9" t="s">
        <v>25</v>
      </c>
      <c r="I5688" s="9" t="s">
        <v>25</v>
      </c>
      <c r="J5688" s="12">
        <v>1</v>
      </c>
      <c r="K5688" s="13">
        <v>44243</v>
      </c>
      <c r="L5688" s="86">
        <f>(Tabla2[[#This Row],[release_year]]-'VARIANZA Y DES. EST'!$L$11)^2</f>
        <v>46.509705182670608</v>
      </c>
      <c r="M5688" s="12">
        <v>2021</v>
      </c>
      <c r="N5688" s="9" t="s">
        <v>82</v>
      </c>
      <c r="O5688" s="9" t="s">
        <v>21552</v>
      </c>
      <c r="P5688" s="12">
        <v>139</v>
      </c>
      <c r="Q5688" s="12">
        <v>139</v>
      </c>
      <c r="R5688" s="12">
        <v>1555.1194179620027</v>
      </c>
      <c r="S5688" s="12" t="s">
        <v>28</v>
      </c>
      <c r="T5688" s="9" t="s">
        <v>30</v>
      </c>
      <c r="U5688" s="9" t="s">
        <v>30</v>
      </c>
      <c r="V5688" s="9" t="s">
        <v>30</v>
      </c>
      <c r="W5688" s="14">
        <v>1</v>
      </c>
    </row>
    <row r="5689" spans="1:23" x14ac:dyDescent="0.25">
      <c r="A5689" s="8">
        <v>1359</v>
      </c>
      <c r="B5689" s="9" t="s">
        <v>21561</v>
      </c>
      <c r="C5689" s="9" t="s">
        <v>22</v>
      </c>
      <c r="D5689" s="9" t="s">
        <v>21562</v>
      </c>
      <c r="E5689" s="9" t="s">
        <v>7482</v>
      </c>
      <c r="F5689" s="9" t="s">
        <v>21563</v>
      </c>
      <c r="G5689" s="12">
        <v>11</v>
      </c>
      <c r="H5689" s="9" t="s">
        <v>25</v>
      </c>
      <c r="I5689" s="9" t="s">
        <v>25</v>
      </c>
      <c r="J5689" s="12">
        <v>1</v>
      </c>
      <c r="K5689" s="13">
        <v>44228</v>
      </c>
      <c r="L5689" s="86">
        <f>(Tabla2[[#This Row],[release_year]]-'VARIANZA Y DES. EST'!$L$11)^2</f>
        <v>17.47405172519213</v>
      </c>
      <c r="M5689" s="12">
        <v>2010</v>
      </c>
      <c r="N5689" s="9" t="s">
        <v>1991</v>
      </c>
      <c r="O5689" s="9" t="s">
        <v>21552</v>
      </c>
      <c r="P5689" s="12">
        <v>139</v>
      </c>
      <c r="Q5689" s="12">
        <v>139</v>
      </c>
      <c r="R5689" s="12">
        <v>1555.1194179620027</v>
      </c>
      <c r="S5689" s="12" t="s">
        <v>28</v>
      </c>
      <c r="T5689" s="9" t="s">
        <v>3969</v>
      </c>
      <c r="U5689" s="9" t="s">
        <v>3969</v>
      </c>
      <c r="V5689" s="9" t="s">
        <v>3969</v>
      </c>
      <c r="W5689" s="14">
        <v>1</v>
      </c>
    </row>
    <row r="5690" spans="1:23" x14ac:dyDescent="0.25">
      <c r="A5690" s="8">
        <v>1611</v>
      </c>
      <c r="B5690" s="9" t="s">
        <v>21564</v>
      </c>
      <c r="C5690" s="9" t="s">
        <v>22</v>
      </c>
      <c r="D5690" s="9" t="s">
        <v>21565</v>
      </c>
      <c r="E5690" s="18" t="s">
        <v>14678</v>
      </c>
      <c r="F5690" s="9" t="s">
        <v>21566</v>
      </c>
      <c r="G5690" s="12">
        <v>10</v>
      </c>
      <c r="H5690" s="9" t="s">
        <v>25</v>
      </c>
      <c r="I5690" s="9" t="s">
        <v>3630</v>
      </c>
      <c r="J5690" s="12">
        <v>2</v>
      </c>
      <c r="K5690" s="13">
        <v>44166</v>
      </c>
      <c r="L5690" s="86">
        <f>(Tabla2[[#This Row],[release_year]]-'VARIANZA Y DES. EST'!$L$11)^2</f>
        <v>26.834446865421359</v>
      </c>
      <c r="M5690" s="12">
        <v>2009</v>
      </c>
      <c r="N5690" s="9" t="s">
        <v>43</v>
      </c>
      <c r="O5690" s="9" t="s">
        <v>21552</v>
      </c>
      <c r="P5690" s="12">
        <v>139</v>
      </c>
      <c r="Q5690" s="12">
        <v>139</v>
      </c>
      <c r="R5690" s="12">
        <v>1555.1194179620027</v>
      </c>
      <c r="S5690" s="12" t="s">
        <v>28</v>
      </c>
      <c r="T5690" s="9" t="s">
        <v>3969</v>
      </c>
      <c r="U5690" s="9" t="s">
        <v>3969</v>
      </c>
      <c r="V5690" s="9" t="s">
        <v>3969</v>
      </c>
      <c r="W5690" s="14">
        <v>1</v>
      </c>
    </row>
    <row r="5691" spans="1:23" x14ac:dyDescent="0.25">
      <c r="A5691" s="8">
        <v>1910</v>
      </c>
      <c r="B5691" s="9" t="s">
        <v>21567</v>
      </c>
      <c r="C5691" s="9" t="s">
        <v>22</v>
      </c>
      <c r="D5691" s="9" t="s">
        <v>21568</v>
      </c>
      <c r="E5691" s="9" t="s">
        <v>21569</v>
      </c>
      <c r="F5691" s="9" t="s">
        <v>21570</v>
      </c>
      <c r="G5691" s="12">
        <v>9</v>
      </c>
      <c r="H5691" s="9" t="s">
        <v>25</v>
      </c>
      <c r="I5691" s="9" t="s">
        <v>25</v>
      </c>
      <c r="J5691" s="12">
        <v>1</v>
      </c>
      <c r="K5691" s="13">
        <v>44105</v>
      </c>
      <c r="L5691" s="86">
        <f>(Tabla2[[#This Row],[release_year]]-'VARIANZA Y DES. EST'!$L$11)^2</f>
        <v>3.3116808838167522</v>
      </c>
      <c r="M5691" s="12">
        <v>2016</v>
      </c>
      <c r="N5691" s="9" t="s">
        <v>1991</v>
      </c>
      <c r="O5691" s="9" t="s">
        <v>21552</v>
      </c>
      <c r="P5691" s="12">
        <v>139</v>
      </c>
      <c r="Q5691" s="12">
        <v>139</v>
      </c>
      <c r="R5691" s="12">
        <v>1555.1194179620027</v>
      </c>
      <c r="S5691" s="12" t="s">
        <v>28</v>
      </c>
      <c r="T5691" s="9" t="s">
        <v>5577</v>
      </c>
      <c r="U5691" s="9" t="s">
        <v>38</v>
      </c>
      <c r="V5691" s="9" t="s">
        <v>5577</v>
      </c>
      <c r="W5691" s="14">
        <v>2</v>
      </c>
    </row>
    <row r="5692" spans="1:23" x14ac:dyDescent="0.25">
      <c r="A5692" s="8">
        <v>1975</v>
      </c>
      <c r="B5692" s="9" t="s">
        <v>21571</v>
      </c>
      <c r="C5692" s="9" t="s">
        <v>22</v>
      </c>
      <c r="D5692" s="9" t="s">
        <v>21572</v>
      </c>
      <c r="E5692" s="9" t="s">
        <v>20404</v>
      </c>
      <c r="F5692" s="9" t="s">
        <v>21573</v>
      </c>
      <c r="G5692" s="12">
        <v>10</v>
      </c>
      <c r="H5692" s="9" t="s">
        <v>518</v>
      </c>
      <c r="I5692" s="9" t="s">
        <v>518</v>
      </c>
      <c r="J5692" s="12">
        <v>1</v>
      </c>
      <c r="K5692" s="13">
        <v>44093</v>
      </c>
      <c r="L5692" s="86">
        <f>(Tabla2[[#This Row],[release_year]]-'VARIANZA Y DES. EST'!$L$11)^2</f>
        <v>1.3928663045044412</v>
      </c>
      <c r="M5692" s="12">
        <v>2013</v>
      </c>
      <c r="N5692" s="9" t="s">
        <v>76</v>
      </c>
      <c r="O5692" s="9" t="s">
        <v>21552</v>
      </c>
      <c r="P5692" s="12">
        <v>139</v>
      </c>
      <c r="Q5692" s="12">
        <v>139</v>
      </c>
      <c r="R5692" s="12">
        <v>1555.1194179620027</v>
      </c>
      <c r="S5692" s="12" t="s">
        <v>28</v>
      </c>
      <c r="T5692" s="9" t="s">
        <v>3319</v>
      </c>
      <c r="U5692" s="9" t="s">
        <v>45</v>
      </c>
      <c r="V5692" s="9" t="s">
        <v>3319</v>
      </c>
      <c r="W5692" s="14">
        <v>3</v>
      </c>
    </row>
    <row r="5693" spans="1:23" x14ac:dyDescent="0.25">
      <c r="A5693" s="8">
        <v>1996</v>
      </c>
      <c r="B5693" s="9" t="s">
        <v>21574</v>
      </c>
      <c r="C5693" s="9" t="s">
        <v>22</v>
      </c>
      <c r="D5693" s="9" t="s">
        <v>21575</v>
      </c>
      <c r="E5693" s="9" t="s">
        <v>14466</v>
      </c>
      <c r="F5693" s="9" t="s">
        <v>21576</v>
      </c>
      <c r="G5693" s="12">
        <v>10</v>
      </c>
      <c r="H5693" s="9" t="s">
        <v>25</v>
      </c>
      <c r="I5693" s="9" t="s">
        <v>25</v>
      </c>
      <c r="J5693" s="12">
        <v>1</v>
      </c>
      <c r="K5693" s="13">
        <v>44090</v>
      </c>
      <c r="L5693" s="86">
        <f>(Tabla2[[#This Row],[release_year]]-'VARIANZA Y DES. EST'!$L$11)^2</f>
        <v>33.870100322899837</v>
      </c>
      <c r="M5693" s="12">
        <v>2020</v>
      </c>
      <c r="N5693" s="9" t="s">
        <v>1991</v>
      </c>
      <c r="O5693" s="9" t="s">
        <v>21552</v>
      </c>
      <c r="P5693" s="12">
        <v>139</v>
      </c>
      <c r="Q5693" s="12">
        <v>139</v>
      </c>
      <c r="R5693" s="12">
        <v>1555.1194179620027</v>
      </c>
      <c r="S5693" s="12" t="s">
        <v>28</v>
      </c>
      <c r="T5693" s="9" t="s">
        <v>2709</v>
      </c>
      <c r="U5693" s="9" t="s">
        <v>45</v>
      </c>
      <c r="V5693" s="9" t="s">
        <v>2709</v>
      </c>
      <c r="W5693" s="14">
        <v>2</v>
      </c>
    </row>
    <row r="5694" spans="1:23" x14ac:dyDescent="0.25">
      <c r="A5694" s="8">
        <v>2269</v>
      </c>
      <c r="B5694" s="9" t="s">
        <v>21577</v>
      </c>
      <c r="C5694" s="9" t="s">
        <v>22</v>
      </c>
      <c r="D5694" s="9" t="s">
        <v>21578</v>
      </c>
      <c r="E5694" s="18" t="s">
        <v>20431</v>
      </c>
      <c r="F5694" s="9" t="s">
        <v>21579</v>
      </c>
      <c r="G5694" s="12">
        <v>10</v>
      </c>
      <c r="H5694" s="9" t="s">
        <v>518</v>
      </c>
      <c r="I5694" s="9" t="s">
        <v>518</v>
      </c>
      <c r="J5694" s="12">
        <v>1</v>
      </c>
      <c r="K5694" s="13">
        <v>44017</v>
      </c>
      <c r="L5694" s="86">
        <f>(Tabla2[[#This Row],[release_year]]-'VARIANZA Y DES. EST'!$L$11)^2</f>
        <v>1.3928663045044412</v>
      </c>
      <c r="M5694" s="12">
        <v>2013</v>
      </c>
      <c r="N5694" s="9" t="s">
        <v>35</v>
      </c>
      <c r="O5694" s="9" t="s">
        <v>21552</v>
      </c>
      <c r="P5694" s="12">
        <v>139</v>
      </c>
      <c r="Q5694" s="12">
        <v>139</v>
      </c>
      <c r="R5694" s="12">
        <v>1555.1194179620027</v>
      </c>
      <c r="S5694" s="12" t="s">
        <v>28</v>
      </c>
      <c r="T5694" s="9" t="s">
        <v>600</v>
      </c>
      <c r="U5694" s="9" t="s">
        <v>38</v>
      </c>
      <c r="V5694" s="9" t="s">
        <v>600</v>
      </c>
      <c r="W5694" s="14">
        <v>3</v>
      </c>
    </row>
    <row r="5695" spans="1:23" x14ac:dyDescent="0.25">
      <c r="A5695" s="8">
        <v>2936</v>
      </c>
      <c r="B5695" s="9" t="s">
        <v>21580</v>
      </c>
      <c r="C5695" s="9" t="s">
        <v>22</v>
      </c>
      <c r="D5695" s="9" t="s">
        <v>21581</v>
      </c>
      <c r="E5695" s="9" t="s">
        <v>21582</v>
      </c>
      <c r="F5695" s="9" t="s">
        <v>21583</v>
      </c>
      <c r="G5695" s="12">
        <v>8</v>
      </c>
      <c r="H5695" s="9" t="s">
        <v>518</v>
      </c>
      <c r="I5695" s="9" t="s">
        <v>518</v>
      </c>
      <c r="J5695" s="12">
        <v>1</v>
      </c>
      <c r="K5695" s="13">
        <v>43869</v>
      </c>
      <c r="L5695" s="86">
        <f>(Tabla2[[#This Row],[release_year]]-'VARIANZA Y DES. EST'!$L$11)^2</f>
        <v>23.230495463129063</v>
      </c>
      <c r="M5695" s="12">
        <v>2019</v>
      </c>
      <c r="N5695" s="9" t="s">
        <v>35</v>
      </c>
      <c r="O5695" s="9" t="s">
        <v>21552</v>
      </c>
      <c r="P5695" s="12">
        <v>139</v>
      </c>
      <c r="Q5695" s="12">
        <v>139</v>
      </c>
      <c r="R5695" s="12">
        <v>1555.1194179620027</v>
      </c>
      <c r="S5695" s="12" t="s">
        <v>28</v>
      </c>
      <c r="T5695" s="9" t="s">
        <v>2492</v>
      </c>
      <c r="U5695" s="9" t="s">
        <v>95</v>
      </c>
      <c r="V5695" s="9" t="s">
        <v>2492</v>
      </c>
      <c r="W5695" s="14">
        <v>3</v>
      </c>
    </row>
    <row r="5696" spans="1:23" x14ac:dyDescent="0.25">
      <c r="A5696" s="8">
        <v>3146</v>
      </c>
      <c r="B5696" s="9" t="s">
        <v>21584</v>
      </c>
      <c r="C5696" s="9" t="s">
        <v>22</v>
      </c>
      <c r="D5696" s="9" t="s">
        <v>21585</v>
      </c>
      <c r="E5696" s="18" t="s">
        <v>18902</v>
      </c>
      <c r="F5696" s="9" t="s">
        <v>21586</v>
      </c>
      <c r="G5696" s="12">
        <v>7</v>
      </c>
      <c r="H5696" s="9" t="s">
        <v>518</v>
      </c>
      <c r="I5696" s="9" t="s">
        <v>518</v>
      </c>
      <c r="J5696" s="12">
        <v>1</v>
      </c>
      <c r="K5696" s="16">
        <v>43814</v>
      </c>
      <c r="L5696" s="86">
        <f>(Tabla2[[#This Row],[release_year]]-'VARIANZA Y DES. EST'!$L$11)^2</f>
        <v>38.194842005650592</v>
      </c>
      <c r="M5696" s="12">
        <v>2008</v>
      </c>
      <c r="N5696" s="9" t="s">
        <v>35</v>
      </c>
      <c r="O5696" s="9" t="s">
        <v>21552</v>
      </c>
      <c r="P5696" s="12">
        <v>139</v>
      </c>
      <c r="Q5696" s="12">
        <v>139</v>
      </c>
      <c r="R5696" s="12">
        <v>1555.1194179620027</v>
      </c>
      <c r="S5696" s="12" t="s">
        <v>28</v>
      </c>
      <c r="T5696" s="9" t="s">
        <v>8706</v>
      </c>
      <c r="U5696" s="9" t="s">
        <v>45</v>
      </c>
      <c r="V5696" s="9" t="s">
        <v>8706</v>
      </c>
      <c r="W5696" s="14">
        <v>3</v>
      </c>
    </row>
    <row r="5697" spans="1:23" x14ac:dyDescent="0.25">
      <c r="A5697" s="8">
        <v>4092</v>
      </c>
      <c r="B5697" s="9" t="s">
        <v>21587</v>
      </c>
      <c r="C5697" s="9" t="s">
        <v>22</v>
      </c>
      <c r="D5697" s="9" t="s">
        <v>21588</v>
      </c>
      <c r="E5697" s="9" t="s">
        <v>21589</v>
      </c>
      <c r="F5697" s="9" t="s">
        <v>21590</v>
      </c>
      <c r="G5697" s="12">
        <v>9</v>
      </c>
      <c r="H5697" s="9" t="s">
        <v>1349</v>
      </c>
      <c r="I5697" s="9" t="s">
        <v>1349</v>
      </c>
      <c r="J5697" s="12">
        <v>1</v>
      </c>
      <c r="K5697" s="13">
        <v>43517</v>
      </c>
      <c r="L5697" s="86">
        <f>(Tabla2[[#This Row],[release_year]]-'VARIANZA Y DES. EST'!$L$11)^2</f>
        <v>14.590890603358293</v>
      </c>
      <c r="M5697" s="12">
        <v>2018</v>
      </c>
      <c r="N5697" s="9" t="s">
        <v>76</v>
      </c>
      <c r="O5697" s="9" t="s">
        <v>21552</v>
      </c>
      <c r="P5697" s="12">
        <v>139</v>
      </c>
      <c r="Q5697" s="12">
        <v>139</v>
      </c>
      <c r="R5697" s="12">
        <v>1555.1194179620027</v>
      </c>
      <c r="S5697" s="12" t="s">
        <v>28</v>
      </c>
      <c r="T5697" s="9" t="s">
        <v>460</v>
      </c>
      <c r="U5697" s="9" t="s">
        <v>45</v>
      </c>
      <c r="V5697" s="9" t="s">
        <v>460</v>
      </c>
      <c r="W5697" s="14">
        <v>3</v>
      </c>
    </row>
    <row r="5698" spans="1:23" x14ac:dyDescent="0.25">
      <c r="A5698" s="8">
        <v>4453</v>
      </c>
      <c r="B5698" s="9" t="s">
        <v>21591</v>
      </c>
      <c r="C5698" s="9" t="s">
        <v>22</v>
      </c>
      <c r="D5698" s="9" t="s">
        <v>21592</v>
      </c>
      <c r="E5698" s="9" t="s">
        <v>21593</v>
      </c>
      <c r="F5698" s="9" t="s">
        <v>21594</v>
      </c>
      <c r="G5698" s="12">
        <v>10</v>
      </c>
      <c r="H5698" s="9" t="s">
        <v>518</v>
      </c>
      <c r="I5698" s="9" t="s">
        <v>518</v>
      </c>
      <c r="J5698" s="12">
        <v>1</v>
      </c>
      <c r="K5698" s="13">
        <v>43405</v>
      </c>
      <c r="L5698" s="86">
        <f>(Tabla2[[#This Row],[release_year]]-'VARIANZA Y DES. EST'!$L$11)^2</f>
        <v>3.2471164275211517E-2</v>
      </c>
      <c r="M5698" s="12">
        <v>2014</v>
      </c>
      <c r="N5698" s="9" t="s">
        <v>35</v>
      </c>
      <c r="O5698" s="9" t="s">
        <v>21552</v>
      </c>
      <c r="P5698" s="12">
        <v>139</v>
      </c>
      <c r="Q5698" s="12">
        <v>139</v>
      </c>
      <c r="R5698" s="12">
        <v>1555.1194179620027</v>
      </c>
      <c r="S5698" s="12" t="s">
        <v>28</v>
      </c>
      <c r="T5698" s="9" t="s">
        <v>4849</v>
      </c>
      <c r="U5698" s="9" t="s">
        <v>95</v>
      </c>
      <c r="V5698" s="9" t="s">
        <v>4849</v>
      </c>
      <c r="W5698" s="14">
        <v>3</v>
      </c>
    </row>
    <row r="5699" spans="1:23" x14ac:dyDescent="0.25">
      <c r="A5699" s="8">
        <v>4602</v>
      </c>
      <c r="B5699" s="9" t="s">
        <v>21595</v>
      </c>
      <c r="C5699" s="9" t="s">
        <v>22</v>
      </c>
      <c r="D5699" s="9" t="s">
        <v>21596</v>
      </c>
      <c r="E5699" s="9" t="s">
        <v>20853</v>
      </c>
      <c r="F5699" s="18" t="s">
        <v>21597</v>
      </c>
      <c r="G5699" s="12">
        <v>8</v>
      </c>
      <c r="H5699" s="9" t="s">
        <v>518</v>
      </c>
      <c r="I5699" s="9" t="s">
        <v>518</v>
      </c>
      <c r="J5699" s="12">
        <v>1</v>
      </c>
      <c r="K5699" s="13">
        <v>43374</v>
      </c>
      <c r="L5699" s="86">
        <f>(Tabla2[[#This Row],[release_year]]-'VARIANZA Y DES. EST'!$L$11)^2</f>
        <v>1.3928663045044412</v>
      </c>
      <c r="M5699" s="12">
        <v>2013</v>
      </c>
      <c r="N5699" s="9" t="s">
        <v>35</v>
      </c>
      <c r="O5699" s="9" t="s">
        <v>21552</v>
      </c>
      <c r="P5699" s="12">
        <v>139</v>
      </c>
      <c r="Q5699" s="12">
        <v>139</v>
      </c>
      <c r="R5699" s="12">
        <v>1555.1194179620027</v>
      </c>
      <c r="S5699" s="12" t="s">
        <v>28</v>
      </c>
      <c r="T5699" s="9" t="s">
        <v>10295</v>
      </c>
      <c r="U5699" s="9" t="s">
        <v>38</v>
      </c>
      <c r="V5699" s="9" t="s">
        <v>10295</v>
      </c>
      <c r="W5699" s="14">
        <v>3</v>
      </c>
    </row>
    <row r="5700" spans="1:23" x14ac:dyDescent="0.25">
      <c r="A5700" s="8">
        <v>4693</v>
      </c>
      <c r="B5700" s="9" t="s">
        <v>21598</v>
      </c>
      <c r="C5700" s="9" t="s">
        <v>22</v>
      </c>
      <c r="D5700" s="9" t="s">
        <v>21599</v>
      </c>
      <c r="E5700" s="9" t="s">
        <v>21600</v>
      </c>
      <c r="F5700" s="9" t="s">
        <v>21601</v>
      </c>
      <c r="G5700" s="12">
        <v>8</v>
      </c>
      <c r="H5700" s="9" t="s">
        <v>518</v>
      </c>
      <c r="I5700" s="9" t="s">
        <v>518</v>
      </c>
      <c r="J5700" s="12">
        <v>1</v>
      </c>
      <c r="K5700" s="13">
        <v>43333</v>
      </c>
      <c r="L5700" s="86">
        <f>(Tabla2[[#This Row],[release_year]]-'VARIANZA Y DES. EST'!$L$11)^2</f>
        <v>7.9512857435875226</v>
      </c>
      <c r="M5700" s="12">
        <v>2017</v>
      </c>
      <c r="N5700" s="9" t="s">
        <v>35</v>
      </c>
      <c r="O5700" s="9" t="s">
        <v>21552</v>
      </c>
      <c r="P5700" s="12">
        <v>139</v>
      </c>
      <c r="Q5700" s="12">
        <v>139</v>
      </c>
      <c r="R5700" s="12">
        <v>1555.1194179620027</v>
      </c>
      <c r="S5700" s="12" t="s">
        <v>28</v>
      </c>
      <c r="T5700" s="9" t="s">
        <v>460</v>
      </c>
      <c r="U5700" s="9" t="s">
        <v>45</v>
      </c>
      <c r="V5700" s="9" t="s">
        <v>460</v>
      </c>
      <c r="W5700" s="14">
        <v>3</v>
      </c>
    </row>
    <row r="5701" spans="1:23" x14ac:dyDescent="0.25">
      <c r="A5701" s="8">
        <v>6189</v>
      </c>
      <c r="B5701" s="9" t="s">
        <v>21602</v>
      </c>
      <c r="C5701" s="9" t="s">
        <v>22</v>
      </c>
      <c r="D5701" s="9" t="s">
        <v>21603</v>
      </c>
      <c r="E5701" s="9" t="s">
        <v>21604</v>
      </c>
      <c r="F5701" s="9" t="s">
        <v>21605</v>
      </c>
      <c r="G5701" s="12">
        <v>8</v>
      </c>
      <c r="H5701" s="9" t="s">
        <v>25</v>
      </c>
      <c r="I5701" s="9" t="s">
        <v>25</v>
      </c>
      <c r="J5701" s="12">
        <v>1</v>
      </c>
      <c r="K5701" s="13">
        <v>43831</v>
      </c>
      <c r="L5701" s="86">
        <f>(Tabla2[[#This Row],[release_year]]-'VARIANZA Y DES. EST'!$L$11)^2</f>
        <v>295.1591885481721</v>
      </c>
      <c r="M5701" s="12">
        <v>1997</v>
      </c>
      <c r="N5701" s="9" t="s">
        <v>43</v>
      </c>
      <c r="O5701" s="9" t="s">
        <v>21552</v>
      </c>
      <c r="P5701" s="12">
        <v>139</v>
      </c>
      <c r="Q5701" s="12">
        <v>139</v>
      </c>
      <c r="R5701" s="12">
        <v>1555.1194179620027</v>
      </c>
      <c r="S5701" s="12" t="s">
        <v>28</v>
      </c>
      <c r="T5701" s="9" t="s">
        <v>3577</v>
      </c>
      <c r="U5701" s="9" t="s">
        <v>95</v>
      </c>
      <c r="V5701" s="9" t="s">
        <v>3577</v>
      </c>
      <c r="W5701" s="14">
        <v>2</v>
      </c>
    </row>
    <row r="5702" spans="1:23" x14ac:dyDescent="0.25">
      <c r="A5702" s="8">
        <v>7041</v>
      </c>
      <c r="B5702" s="9" t="s">
        <v>21606</v>
      </c>
      <c r="C5702" s="9" t="s">
        <v>22</v>
      </c>
      <c r="D5702" s="9" t="s">
        <v>21607</v>
      </c>
      <c r="E5702" s="9" t="s">
        <v>21608</v>
      </c>
      <c r="F5702" s="9" t="s">
        <v>21609</v>
      </c>
      <c r="G5702" s="12">
        <v>13</v>
      </c>
      <c r="H5702" s="9" t="s">
        <v>2924</v>
      </c>
      <c r="I5702" s="9" t="s">
        <v>2924</v>
      </c>
      <c r="J5702" s="12">
        <v>1</v>
      </c>
      <c r="K5702" s="13">
        <v>42980</v>
      </c>
      <c r="L5702" s="86">
        <f>(Tabla2[[#This Row],[release_year]]-'VARIANZA Y DES. EST'!$L$11)^2</f>
        <v>3.3116808838167522</v>
      </c>
      <c r="M5702" s="12">
        <v>2016</v>
      </c>
      <c r="N5702" s="9" t="s">
        <v>35</v>
      </c>
      <c r="O5702" s="9" t="s">
        <v>21552</v>
      </c>
      <c r="P5702" s="12">
        <v>139</v>
      </c>
      <c r="Q5702" s="12">
        <v>139</v>
      </c>
      <c r="R5702" s="12">
        <v>1555.1194179620027</v>
      </c>
      <c r="S5702" s="12" t="s">
        <v>28</v>
      </c>
      <c r="T5702" s="9" t="s">
        <v>2492</v>
      </c>
      <c r="U5702" s="9" t="s">
        <v>95</v>
      </c>
      <c r="V5702" s="9" t="s">
        <v>2492</v>
      </c>
      <c r="W5702" s="14">
        <v>3</v>
      </c>
    </row>
    <row r="5703" spans="1:23" x14ac:dyDescent="0.25">
      <c r="A5703" s="8">
        <v>7159</v>
      </c>
      <c r="B5703" s="9" t="s">
        <v>21610</v>
      </c>
      <c r="C5703" s="9" t="s">
        <v>22</v>
      </c>
      <c r="D5703" s="9" t="s">
        <v>21611</v>
      </c>
      <c r="E5703" s="18" t="s">
        <v>21612</v>
      </c>
      <c r="F5703" s="9" t="s">
        <v>21613</v>
      </c>
      <c r="G5703" s="12">
        <v>8</v>
      </c>
      <c r="H5703" s="9" t="s">
        <v>518</v>
      </c>
      <c r="I5703" s="9" t="s">
        <v>518</v>
      </c>
      <c r="J5703" s="12">
        <v>1</v>
      </c>
      <c r="K5703" s="13">
        <v>42911</v>
      </c>
      <c r="L5703" s="86">
        <f>(Tabla2[[#This Row],[release_year]]-'VARIANZA Y DES. EST'!$L$11)^2</f>
        <v>7.9512857435875226</v>
      </c>
      <c r="M5703" s="12">
        <v>2017</v>
      </c>
      <c r="N5703" s="9" t="s">
        <v>35</v>
      </c>
      <c r="O5703" s="9" t="s">
        <v>21552</v>
      </c>
      <c r="P5703" s="12">
        <v>139</v>
      </c>
      <c r="Q5703" s="12">
        <v>139</v>
      </c>
      <c r="R5703" s="12">
        <v>1555.1194179620027</v>
      </c>
      <c r="S5703" s="12" t="s">
        <v>28</v>
      </c>
      <c r="T5703" s="9" t="s">
        <v>70</v>
      </c>
      <c r="U5703" s="9" t="s">
        <v>45</v>
      </c>
      <c r="V5703" s="9" t="s">
        <v>70</v>
      </c>
      <c r="W5703" s="14">
        <v>2</v>
      </c>
    </row>
    <row r="5704" spans="1:23" x14ac:dyDescent="0.25">
      <c r="A5704" s="8">
        <v>7677</v>
      </c>
      <c r="B5704" s="9" t="s">
        <v>21614</v>
      </c>
      <c r="C5704" s="9" t="s">
        <v>22</v>
      </c>
      <c r="D5704" s="9" t="s">
        <v>21615</v>
      </c>
      <c r="E5704" s="9" t="s">
        <v>16301</v>
      </c>
      <c r="F5704" s="9" t="s">
        <v>21616</v>
      </c>
      <c r="G5704" s="12">
        <v>10</v>
      </c>
      <c r="H5704" s="9" t="s">
        <v>2924</v>
      </c>
      <c r="I5704" s="9" t="s">
        <v>21617</v>
      </c>
      <c r="J5704" s="12">
        <v>3</v>
      </c>
      <c r="K5704" s="16">
        <v>43431</v>
      </c>
      <c r="L5704" s="86">
        <f>(Tabla2[[#This Row],[release_year]]-'VARIANZA Y DES. EST'!$L$11)^2</f>
        <v>14.590890603358293</v>
      </c>
      <c r="M5704" s="12">
        <v>2018</v>
      </c>
      <c r="N5704" s="9" t="s">
        <v>76</v>
      </c>
      <c r="O5704" s="9" t="s">
        <v>21552</v>
      </c>
      <c r="P5704" s="12">
        <v>139</v>
      </c>
      <c r="Q5704" s="12">
        <v>139</v>
      </c>
      <c r="R5704" s="12">
        <v>1555.1194179620027</v>
      </c>
      <c r="S5704" s="12" t="s">
        <v>28</v>
      </c>
      <c r="T5704" s="9" t="s">
        <v>4211</v>
      </c>
      <c r="U5704" s="9" t="s">
        <v>38</v>
      </c>
      <c r="V5704" s="9" t="s">
        <v>4211</v>
      </c>
      <c r="W5704" s="14">
        <v>2</v>
      </c>
    </row>
    <row r="5705" spans="1:23" x14ac:dyDescent="0.25">
      <c r="A5705" s="8">
        <v>8068</v>
      </c>
      <c r="B5705" s="9" t="s">
        <v>21618</v>
      </c>
      <c r="C5705" s="9" t="s">
        <v>22</v>
      </c>
      <c r="D5705" s="9" t="s">
        <v>21619</v>
      </c>
      <c r="E5705" s="9" t="s">
        <v>5189</v>
      </c>
      <c r="F5705" s="9" t="s">
        <v>21620</v>
      </c>
      <c r="G5705" s="12">
        <v>14</v>
      </c>
      <c r="H5705" s="9" t="s">
        <v>25</v>
      </c>
      <c r="I5705" s="9" t="s">
        <v>25</v>
      </c>
      <c r="J5705" s="12">
        <v>1</v>
      </c>
      <c r="K5705" s="13">
        <v>43770</v>
      </c>
      <c r="L5705" s="86">
        <f>(Tabla2[[#This Row],[release_year]]-'VARIANZA Y DES. EST'!$L$11)^2</f>
        <v>51.555237145879822</v>
      </c>
      <c r="M5705" s="12">
        <v>2007</v>
      </c>
      <c r="N5705" s="9" t="s">
        <v>43</v>
      </c>
      <c r="O5705" s="9" t="s">
        <v>21552</v>
      </c>
      <c r="P5705" s="12">
        <v>139</v>
      </c>
      <c r="Q5705" s="12">
        <v>139</v>
      </c>
      <c r="R5705" s="12">
        <v>1555.1194179620027</v>
      </c>
      <c r="S5705" s="12" t="s">
        <v>28</v>
      </c>
      <c r="T5705" s="9" t="s">
        <v>2252</v>
      </c>
      <c r="U5705" s="9" t="s">
        <v>38</v>
      </c>
      <c r="V5705" s="9" t="s">
        <v>2252</v>
      </c>
      <c r="W5705" s="14">
        <v>2</v>
      </c>
    </row>
    <row r="5706" spans="1:23" x14ac:dyDescent="0.25">
      <c r="A5706" s="8">
        <v>8527</v>
      </c>
      <c r="B5706" s="9" t="s">
        <v>21621</v>
      </c>
      <c r="C5706" s="9" t="s">
        <v>22</v>
      </c>
      <c r="D5706" s="9" t="s">
        <v>21622</v>
      </c>
      <c r="E5706" s="9" t="s">
        <v>21623</v>
      </c>
      <c r="F5706" s="9" t="s">
        <v>21624</v>
      </c>
      <c r="G5706" s="12">
        <v>10</v>
      </c>
      <c r="H5706" s="9" t="s">
        <v>25</v>
      </c>
      <c r="I5706" s="9" t="s">
        <v>25</v>
      </c>
      <c r="J5706" s="12">
        <v>1</v>
      </c>
      <c r="K5706" s="13">
        <v>43831</v>
      </c>
      <c r="L5706" s="86">
        <f>(Tabla2[[#This Row],[release_year]]-'VARIANZA Y DES. EST'!$L$11)^2</f>
        <v>230.43839826771367</v>
      </c>
      <c r="M5706" s="12">
        <v>1999</v>
      </c>
      <c r="N5706" s="9" t="s">
        <v>1991</v>
      </c>
      <c r="O5706" s="9" t="s">
        <v>21552</v>
      </c>
      <c r="P5706" s="12">
        <v>139</v>
      </c>
      <c r="Q5706" s="12">
        <v>139</v>
      </c>
      <c r="R5706" s="12">
        <v>1555.1194179620027</v>
      </c>
      <c r="S5706" s="12" t="s">
        <v>28</v>
      </c>
      <c r="T5706" s="9" t="s">
        <v>2709</v>
      </c>
      <c r="U5706" s="9" t="s">
        <v>45</v>
      </c>
      <c r="V5706" s="9" t="s">
        <v>2709</v>
      </c>
      <c r="W5706" s="14">
        <v>2</v>
      </c>
    </row>
    <row r="5707" spans="1:23" x14ac:dyDescent="0.25">
      <c r="A5707" s="8">
        <v>257</v>
      </c>
      <c r="B5707" s="9" t="s">
        <v>21625</v>
      </c>
      <c r="C5707" s="9" t="s">
        <v>22</v>
      </c>
      <c r="D5707" s="9" t="s">
        <v>21626</v>
      </c>
      <c r="E5707" s="18" t="s">
        <v>17096</v>
      </c>
      <c r="F5707" s="9" t="s">
        <v>21627</v>
      </c>
      <c r="G5707" s="12">
        <v>12</v>
      </c>
      <c r="H5707" s="12"/>
      <c r="I5707" s="9"/>
      <c r="J5707" s="12">
        <v>0</v>
      </c>
      <c r="K5707" s="13">
        <v>44426</v>
      </c>
      <c r="L5707" s="86">
        <f>(Tabla2[[#This Row],[release_year]]-'VARIANZA Y DES. EST'!$L$11)^2</f>
        <v>33.870100322899837</v>
      </c>
      <c r="M5707" s="12">
        <v>2020</v>
      </c>
      <c r="N5707" s="9" t="s">
        <v>35</v>
      </c>
      <c r="O5707" s="9" t="s">
        <v>21628</v>
      </c>
      <c r="P5707" s="12">
        <v>140</v>
      </c>
      <c r="Q5707" s="12">
        <v>140</v>
      </c>
      <c r="R5707" s="12">
        <v>1634.9894228551684</v>
      </c>
      <c r="S5707" s="12" t="s">
        <v>28</v>
      </c>
      <c r="T5707" s="9" t="s">
        <v>70</v>
      </c>
      <c r="U5707" s="9" t="s">
        <v>45</v>
      </c>
      <c r="V5707" s="9" t="s">
        <v>70</v>
      </c>
      <c r="W5707" s="14">
        <v>2</v>
      </c>
    </row>
    <row r="5708" spans="1:23" x14ac:dyDescent="0.25">
      <c r="A5708" s="8">
        <v>672</v>
      </c>
      <c r="B5708" s="9" t="s">
        <v>21629</v>
      </c>
      <c r="C5708" s="9" t="s">
        <v>22</v>
      </c>
      <c r="D5708" s="9" t="s">
        <v>21630</v>
      </c>
      <c r="E5708" s="9" t="s">
        <v>20889</v>
      </c>
      <c r="F5708" s="9" t="s">
        <v>21631</v>
      </c>
      <c r="G5708" s="12">
        <v>11</v>
      </c>
      <c r="H5708" s="12"/>
      <c r="I5708" s="9"/>
      <c r="J5708" s="12">
        <v>0</v>
      </c>
      <c r="K5708" s="13">
        <v>44366</v>
      </c>
      <c r="L5708" s="86">
        <f>(Tabla2[[#This Row],[release_year]]-'VARIANZA Y DES. EST'!$L$11)^2</f>
        <v>1035.5651156516105</v>
      </c>
      <c r="M5708" s="12">
        <v>1982</v>
      </c>
      <c r="N5708" s="9" t="s">
        <v>76</v>
      </c>
      <c r="O5708" s="9" t="s">
        <v>21628</v>
      </c>
      <c r="P5708" s="12">
        <v>140</v>
      </c>
      <c r="Q5708" s="12">
        <v>140</v>
      </c>
      <c r="R5708" s="12">
        <v>1634.9894228551684</v>
      </c>
      <c r="S5708" s="12" t="s">
        <v>28</v>
      </c>
      <c r="T5708" s="9" t="s">
        <v>37</v>
      </c>
      <c r="U5708" s="9" t="s">
        <v>38</v>
      </c>
      <c r="V5708" s="9" t="s">
        <v>37</v>
      </c>
      <c r="W5708" s="14">
        <v>3</v>
      </c>
    </row>
    <row r="5709" spans="1:23" x14ac:dyDescent="0.25">
      <c r="A5709" s="8">
        <v>872</v>
      </c>
      <c r="B5709" s="9" t="s">
        <v>21632</v>
      </c>
      <c r="C5709" s="9" t="s">
        <v>22</v>
      </c>
      <c r="D5709" s="9" t="s">
        <v>21633</v>
      </c>
      <c r="E5709" s="9" t="s">
        <v>21634</v>
      </c>
      <c r="F5709" s="9" t="s">
        <v>21635</v>
      </c>
      <c r="G5709" s="12">
        <v>12</v>
      </c>
      <c r="H5709" s="9" t="s">
        <v>518</v>
      </c>
      <c r="I5709" s="9" t="s">
        <v>518</v>
      </c>
      <c r="J5709" s="12">
        <v>1</v>
      </c>
      <c r="K5709" s="13">
        <v>44334</v>
      </c>
      <c r="L5709" s="86">
        <f>(Tabla2[[#This Row],[release_year]]-'VARIANZA Y DES. EST'!$L$11)^2</f>
        <v>46.509705182670608</v>
      </c>
      <c r="M5709" s="12">
        <v>2021</v>
      </c>
      <c r="N5709" s="9" t="s">
        <v>35</v>
      </c>
      <c r="O5709" s="9" t="s">
        <v>21628</v>
      </c>
      <c r="P5709" s="12">
        <v>140</v>
      </c>
      <c r="Q5709" s="12">
        <v>140</v>
      </c>
      <c r="R5709" s="12">
        <v>1634.9894228551684</v>
      </c>
      <c r="S5709" s="12" t="s">
        <v>28</v>
      </c>
      <c r="T5709" s="9" t="s">
        <v>2492</v>
      </c>
      <c r="U5709" s="9" t="s">
        <v>95</v>
      </c>
      <c r="V5709" s="9" t="s">
        <v>2492</v>
      </c>
      <c r="W5709" s="14">
        <v>3</v>
      </c>
    </row>
    <row r="5710" spans="1:23" x14ac:dyDescent="0.25">
      <c r="A5710" s="8">
        <v>1099</v>
      </c>
      <c r="B5710" s="9" t="s">
        <v>21636</v>
      </c>
      <c r="C5710" s="9" t="s">
        <v>22</v>
      </c>
      <c r="D5710" s="9" t="s">
        <v>21637</v>
      </c>
      <c r="E5710" s="9" t="s">
        <v>21638</v>
      </c>
      <c r="F5710" s="9" t="s">
        <v>21639</v>
      </c>
      <c r="G5710" s="12">
        <v>4</v>
      </c>
      <c r="H5710" s="9" t="s">
        <v>518</v>
      </c>
      <c r="I5710" s="9" t="s">
        <v>518</v>
      </c>
      <c r="J5710" s="12">
        <v>1</v>
      </c>
      <c r="K5710" s="13">
        <v>44291</v>
      </c>
      <c r="L5710" s="86">
        <f>(Tabla2[[#This Row],[release_year]]-'VARIANZA Y DES. EST'!$L$11)^2</f>
        <v>46.509705182670608</v>
      </c>
      <c r="M5710" s="12">
        <v>2021</v>
      </c>
      <c r="N5710" s="9" t="s">
        <v>35</v>
      </c>
      <c r="O5710" s="9" t="s">
        <v>21628</v>
      </c>
      <c r="P5710" s="12">
        <v>140</v>
      </c>
      <c r="Q5710" s="12">
        <v>140</v>
      </c>
      <c r="R5710" s="12">
        <v>1634.9894228551684</v>
      </c>
      <c r="S5710" s="12" t="s">
        <v>28</v>
      </c>
      <c r="T5710" s="9" t="s">
        <v>2492</v>
      </c>
      <c r="U5710" s="9" t="s">
        <v>95</v>
      </c>
      <c r="V5710" s="9" t="s">
        <v>2492</v>
      </c>
      <c r="W5710" s="14">
        <v>3</v>
      </c>
    </row>
    <row r="5711" spans="1:23" x14ac:dyDescent="0.25">
      <c r="A5711" s="8">
        <v>1864</v>
      </c>
      <c r="B5711" s="9" t="s">
        <v>21640</v>
      </c>
      <c r="C5711" s="9" t="s">
        <v>22</v>
      </c>
      <c r="D5711" s="9" t="s">
        <v>21641</v>
      </c>
      <c r="E5711" s="18" t="s">
        <v>21642</v>
      </c>
      <c r="F5711" s="9" t="s">
        <v>21643</v>
      </c>
      <c r="G5711" s="12">
        <v>5</v>
      </c>
      <c r="H5711" s="9" t="s">
        <v>518</v>
      </c>
      <c r="I5711" s="9" t="s">
        <v>518</v>
      </c>
      <c r="J5711" s="12">
        <v>1</v>
      </c>
      <c r="K5711" s="16">
        <v>44116</v>
      </c>
      <c r="L5711" s="86">
        <f>(Tabla2[[#This Row],[release_year]]-'VARIANZA Y DES. EST'!$L$11)^2</f>
        <v>0.67207602404598188</v>
      </c>
      <c r="M5711" s="12">
        <v>2015</v>
      </c>
      <c r="N5711" s="9" t="s">
        <v>76</v>
      </c>
      <c r="O5711" s="9" t="s">
        <v>21628</v>
      </c>
      <c r="P5711" s="12">
        <v>140</v>
      </c>
      <c r="Q5711" s="12">
        <v>140</v>
      </c>
      <c r="R5711" s="12">
        <v>1634.9894228551684</v>
      </c>
      <c r="S5711" s="12" t="s">
        <v>28</v>
      </c>
      <c r="T5711" s="9" t="s">
        <v>3625</v>
      </c>
      <c r="U5711" s="9" t="s">
        <v>95</v>
      </c>
      <c r="V5711" s="9" t="s">
        <v>3625</v>
      </c>
      <c r="W5711" s="14">
        <v>3</v>
      </c>
    </row>
    <row r="5712" spans="1:23" x14ac:dyDescent="0.25">
      <c r="A5712" s="8">
        <v>2006</v>
      </c>
      <c r="B5712" s="9" t="s">
        <v>21644</v>
      </c>
      <c r="C5712" s="9" t="s">
        <v>22</v>
      </c>
      <c r="D5712" s="9" t="s">
        <v>21645</v>
      </c>
      <c r="E5712" s="9" t="s">
        <v>21646</v>
      </c>
      <c r="F5712" s="9" t="s">
        <v>21647</v>
      </c>
      <c r="G5712" s="12">
        <v>10</v>
      </c>
      <c r="H5712" s="9" t="s">
        <v>175</v>
      </c>
      <c r="I5712" s="9" t="s">
        <v>175</v>
      </c>
      <c r="J5712" s="12">
        <v>1</v>
      </c>
      <c r="K5712" s="13">
        <v>44088</v>
      </c>
      <c r="L5712" s="86">
        <f>(Tabla2[[#This Row],[release_year]]-'VARIANZA Y DES. EST'!$L$11)^2</f>
        <v>14.590890603358293</v>
      </c>
      <c r="M5712" s="12">
        <v>2018</v>
      </c>
      <c r="N5712" s="9" t="s">
        <v>76</v>
      </c>
      <c r="O5712" s="9" t="s">
        <v>21628</v>
      </c>
      <c r="P5712" s="12">
        <v>140</v>
      </c>
      <c r="Q5712" s="12">
        <v>140</v>
      </c>
      <c r="R5712" s="12">
        <v>1634.9894228551684</v>
      </c>
      <c r="S5712" s="12" t="s">
        <v>28</v>
      </c>
      <c r="T5712" s="9" t="s">
        <v>8706</v>
      </c>
      <c r="U5712" s="9" t="s">
        <v>45</v>
      </c>
      <c r="V5712" s="9" t="s">
        <v>8706</v>
      </c>
      <c r="W5712" s="14">
        <v>3</v>
      </c>
    </row>
    <row r="5713" spans="1:23" x14ac:dyDescent="0.25">
      <c r="A5713" s="8">
        <v>2211</v>
      </c>
      <c r="B5713" s="9" t="s">
        <v>21648</v>
      </c>
      <c r="C5713" s="9" t="s">
        <v>22</v>
      </c>
      <c r="D5713" s="9" t="s">
        <v>21649</v>
      </c>
      <c r="E5713" s="9" t="s">
        <v>19040</v>
      </c>
      <c r="F5713" s="9" t="s">
        <v>21650</v>
      </c>
      <c r="G5713" s="12">
        <v>16</v>
      </c>
      <c r="H5713" s="9" t="s">
        <v>390</v>
      </c>
      <c r="I5713" s="9" t="s">
        <v>19042</v>
      </c>
      <c r="J5713" s="12">
        <v>2</v>
      </c>
      <c r="K5713" s="13">
        <v>44036</v>
      </c>
      <c r="L5713" s="86">
        <f>(Tabla2[[#This Row],[release_year]]-'VARIANZA Y DES. EST'!$L$11)^2</f>
        <v>33.870100322899837</v>
      </c>
      <c r="M5713" s="12">
        <v>2020</v>
      </c>
      <c r="N5713" s="9" t="s">
        <v>76</v>
      </c>
      <c r="O5713" s="9" t="s">
        <v>21628</v>
      </c>
      <c r="P5713" s="12">
        <v>140</v>
      </c>
      <c r="Q5713" s="12">
        <v>140</v>
      </c>
      <c r="R5713" s="12">
        <v>1634.9894228551684</v>
      </c>
      <c r="S5713" s="12" t="s">
        <v>28</v>
      </c>
      <c r="T5713" s="9" t="s">
        <v>2372</v>
      </c>
      <c r="U5713" s="9" t="s">
        <v>239</v>
      </c>
      <c r="V5713" s="9" t="s">
        <v>2372</v>
      </c>
      <c r="W5713" s="14">
        <v>2</v>
      </c>
    </row>
    <row r="5714" spans="1:23" x14ac:dyDescent="0.25">
      <c r="A5714" s="8">
        <v>2626</v>
      </c>
      <c r="B5714" s="9" t="s">
        <v>21651</v>
      </c>
      <c r="C5714" s="9" t="s">
        <v>22</v>
      </c>
      <c r="D5714" s="9" t="s">
        <v>21652</v>
      </c>
      <c r="E5714" s="9" t="s">
        <v>20127</v>
      </c>
      <c r="F5714" s="9" t="s">
        <v>21653</v>
      </c>
      <c r="G5714" s="12">
        <v>8</v>
      </c>
      <c r="H5714" s="9" t="s">
        <v>518</v>
      </c>
      <c r="I5714" s="9" t="s">
        <v>518</v>
      </c>
      <c r="J5714" s="12">
        <v>1</v>
      </c>
      <c r="K5714" s="13">
        <v>43948</v>
      </c>
      <c r="L5714" s="86">
        <f>(Tabla2[[#This Row],[release_year]]-'VARIANZA Y DES. EST'!$L$11)^2</f>
        <v>33.870100322899837</v>
      </c>
      <c r="M5714" s="12">
        <v>2020</v>
      </c>
      <c r="N5714" s="9" t="s">
        <v>76</v>
      </c>
      <c r="O5714" s="9" t="s">
        <v>21628</v>
      </c>
      <c r="P5714" s="12">
        <v>140</v>
      </c>
      <c r="Q5714" s="12">
        <v>140</v>
      </c>
      <c r="R5714" s="12">
        <v>1634.9894228551684</v>
      </c>
      <c r="S5714" s="12" t="s">
        <v>28</v>
      </c>
      <c r="T5714" s="9" t="s">
        <v>3319</v>
      </c>
      <c r="U5714" s="9" t="s">
        <v>45</v>
      </c>
      <c r="V5714" s="9" t="s">
        <v>3319</v>
      </c>
      <c r="W5714" s="14">
        <v>3</v>
      </c>
    </row>
    <row r="5715" spans="1:23" x14ac:dyDescent="0.25">
      <c r="A5715" s="8">
        <v>3148</v>
      </c>
      <c r="B5715" s="9" t="s">
        <v>21654</v>
      </c>
      <c r="C5715" s="9" t="s">
        <v>22</v>
      </c>
      <c r="D5715" s="9" t="s">
        <v>21655</v>
      </c>
      <c r="E5715" s="9" t="s">
        <v>18614</v>
      </c>
      <c r="F5715" s="9" t="s">
        <v>21656</v>
      </c>
      <c r="G5715" s="12">
        <v>6</v>
      </c>
      <c r="H5715" s="9" t="s">
        <v>518</v>
      </c>
      <c r="I5715" s="9" t="s">
        <v>518</v>
      </c>
      <c r="J5715" s="12">
        <v>1</v>
      </c>
      <c r="K5715" s="16">
        <v>43814</v>
      </c>
      <c r="L5715" s="86">
        <f>(Tabla2[[#This Row],[release_year]]-'VARIANZA Y DES. EST'!$L$11)^2</f>
        <v>4.7532614447336705</v>
      </c>
      <c r="M5715" s="12">
        <v>2012</v>
      </c>
      <c r="N5715" s="9" t="s">
        <v>35</v>
      </c>
      <c r="O5715" s="9" t="s">
        <v>21628</v>
      </c>
      <c r="P5715" s="12">
        <v>140</v>
      </c>
      <c r="Q5715" s="12">
        <v>140</v>
      </c>
      <c r="R5715" s="12">
        <v>1634.9894228551684</v>
      </c>
      <c r="S5715" s="12" t="s">
        <v>28</v>
      </c>
      <c r="T5715" s="9" t="s">
        <v>460</v>
      </c>
      <c r="U5715" s="9" t="s">
        <v>45</v>
      </c>
      <c r="V5715" s="9" t="s">
        <v>460</v>
      </c>
      <c r="W5715" s="14">
        <v>3</v>
      </c>
    </row>
    <row r="5716" spans="1:23" x14ac:dyDescent="0.25">
      <c r="A5716" s="8">
        <v>3875</v>
      </c>
      <c r="B5716" s="9" t="s">
        <v>21657</v>
      </c>
      <c r="C5716" s="9" t="s">
        <v>22</v>
      </c>
      <c r="D5716" s="9" t="s">
        <v>21658</v>
      </c>
      <c r="E5716" s="9" t="s">
        <v>21659</v>
      </c>
      <c r="F5716" s="9" t="s">
        <v>21660</v>
      </c>
      <c r="G5716" s="12">
        <v>8</v>
      </c>
      <c r="H5716" s="9" t="s">
        <v>518</v>
      </c>
      <c r="I5716" s="9" t="s">
        <v>518</v>
      </c>
      <c r="J5716" s="12">
        <v>1</v>
      </c>
      <c r="K5716" s="13">
        <v>43586</v>
      </c>
      <c r="L5716" s="86">
        <f>(Tabla2[[#This Row],[release_year]]-'VARIANZA Y DES. EST'!$L$11)^2</f>
        <v>23.230495463129063</v>
      </c>
      <c r="M5716" s="12">
        <v>2019</v>
      </c>
      <c r="N5716" s="9" t="s">
        <v>35</v>
      </c>
      <c r="O5716" s="9" t="s">
        <v>21628</v>
      </c>
      <c r="P5716" s="12">
        <v>140</v>
      </c>
      <c r="Q5716" s="12">
        <v>140</v>
      </c>
      <c r="R5716" s="12">
        <v>1634.9894228551684</v>
      </c>
      <c r="S5716" s="12" t="s">
        <v>28</v>
      </c>
      <c r="T5716" s="9" t="s">
        <v>2492</v>
      </c>
      <c r="U5716" s="9" t="s">
        <v>95</v>
      </c>
      <c r="V5716" s="9" t="s">
        <v>2492</v>
      </c>
      <c r="W5716" s="14">
        <v>3</v>
      </c>
    </row>
    <row r="5717" spans="1:23" x14ac:dyDescent="0.25">
      <c r="A5717" s="8">
        <v>4443</v>
      </c>
      <c r="B5717" s="9" t="s">
        <v>21661</v>
      </c>
      <c r="C5717" s="9" t="s">
        <v>22</v>
      </c>
      <c r="D5717" s="9" t="s">
        <v>21662</v>
      </c>
      <c r="E5717" s="9" t="s">
        <v>21663</v>
      </c>
      <c r="F5717" s="9" t="s">
        <v>21664</v>
      </c>
      <c r="G5717" s="12">
        <v>5</v>
      </c>
      <c r="H5717" s="9" t="s">
        <v>518</v>
      </c>
      <c r="I5717" s="9" t="s">
        <v>518</v>
      </c>
      <c r="J5717" s="12">
        <v>1</v>
      </c>
      <c r="K5717" s="13">
        <v>43405</v>
      </c>
      <c r="L5717" s="86">
        <f>(Tabla2[[#This Row],[release_year]]-'VARIANZA Y DES. EST'!$L$11)^2</f>
        <v>1.3928663045044412</v>
      </c>
      <c r="M5717" s="12">
        <v>2013</v>
      </c>
      <c r="N5717" s="9" t="s">
        <v>35</v>
      </c>
      <c r="O5717" s="9" t="s">
        <v>21628</v>
      </c>
      <c r="P5717" s="12">
        <v>140</v>
      </c>
      <c r="Q5717" s="12">
        <v>140</v>
      </c>
      <c r="R5717" s="12">
        <v>1634.9894228551684</v>
      </c>
      <c r="S5717" s="12" t="s">
        <v>28</v>
      </c>
      <c r="T5717" s="9" t="s">
        <v>4337</v>
      </c>
      <c r="U5717" s="9" t="s">
        <v>38</v>
      </c>
      <c r="V5717" s="9" t="s">
        <v>4337</v>
      </c>
      <c r="W5717" s="14">
        <v>3</v>
      </c>
    </row>
    <row r="5718" spans="1:23" x14ac:dyDescent="0.25">
      <c r="A5718" s="8">
        <v>4494</v>
      </c>
      <c r="B5718" s="9" t="s">
        <v>21665</v>
      </c>
      <c r="C5718" s="9" t="s">
        <v>22</v>
      </c>
      <c r="D5718" s="9" t="s">
        <v>21666</v>
      </c>
      <c r="E5718" s="9" t="s">
        <v>21667</v>
      </c>
      <c r="F5718" s="9" t="s">
        <v>21668</v>
      </c>
      <c r="G5718" s="12">
        <v>11</v>
      </c>
      <c r="H5718" s="9" t="s">
        <v>1349</v>
      </c>
      <c r="I5718" s="9" t="s">
        <v>1349</v>
      </c>
      <c r="J5718" s="12">
        <v>1</v>
      </c>
      <c r="K5718" s="16">
        <v>43392</v>
      </c>
      <c r="L5718" s="86">
        <f>(Tabla2[[#This Row],[release_year]]-'VARIANZA Y DES. EST'!$L$11)^2</f>
        <v>14.590890603358293</v>
      </c>
      <c r="M5718" s="12">
        <v>2018</v>
      </c>
      <c r="N5718" s="9" t="s">
        <v>76</v>
      </c>
      <c r="O5718" s="9" t="s">
        <v>21628</v>
      </c>
      <c r="P5718" s="12">
        <v>140</v>
      </c>
      <c r="Q5718" s="12">
        <v>140</v>
      </c>
      <c r="R5718" s="12">
        <v>1634.9894228551684</v>
      </c>
      <c r="S5718" s="12" t="s">
        <v>28</v>
      </c>
      <c r="T5718" s="9" t="s">
        <v>3881</v>
      </c>
      <c r="U5718" s="9" t="s">
        <v>38</v>
      </c>
      <c r="V5718" s="9" t="s">
        <v>3881</v>
      </c>
      <c r="W5718" s="14">
        <v>3</v>
      </c>
    </row>
    <row r="5719" spans="1:23" x14ac:dyDescent="0.25">
      <c r="A5719" s="8">
        <v>4557</v>
      </c>
      <c r="B5719" s="9" t="s">
        <v>21669</v>
      </c>
      <c r="C5719" s="9" t="s">
        <v>22</v>
      </c>
      <c r="D5719" s="9" t="s">
        <v>21670</v>
      </c>
      <c r="E5719" s="9" t="s">
        <v>21671</v>
      </c>
      <c r="F5719" s="9" t="s">
        <v>21672</v>
      </c>
      <c r="G5719" s="12">
        <v>8</v>
      </c>
      <c r="H5719" s="9" t="s">
        <v>518</v>
      </c>
      <c r="I5719" s="9" t="s">
        <v>518</v>
      </c>
      <c r="J5719" s="12">
        <v>1</v>
      </c>
      <c r="K5719" s="13">
        <v>43374</v>
      </c>
      <c r="L5719" s="86">
        <f>(Tabla2[[#This Row],[release_year]]-'VARIANZA Y DES. EST'!$L$11)^2</f>
        <v>3.3116808838167522</v>
      </c>
      <c r="M5719" s="12">
        <v>2016</v>
      </c>
      <c r="N5719" s="9" t="s">
        <v>35</v>
      </c>
      <c r="O5719" s="9" t="s">
        <v>21628</v>
      </c>
      <c r="P5719" s="12">
        <v>140</v>
      </c>
      <c r="Q5719" s="12">
        <v>140</v>
      </c>
      <c r="R5719" s="12">
        <v>1634.9894228551684</v>
      </c>
      <c r="S5719" s="12" t="s">
        <v>28</v>
      </c>
      <c r="T5719" s="9" t="s">
        <v>2930</v>
      </c>
      <c r="U5719" s="9" t="s">
        <v>38</v>
      </c>
      <c r="V5719" s="9" t="s">
        <v>2930</v>
      </c>
      <c r="W5719" s="14">
        <v>3</v>
      </c>
    </row>
    <row r="5720" spans="1:23" x14ac:dyDescent="0.25">
      <c r="A5720" s="8">
        <v>4615</v>
      </c>
      <c r="B5720" s="9" t="s">
        <v>21673</v>
      </c>
      <c r="C5720" s="9" t="s">
        <v>22</v>
      </c>
      <c r="D5720" s="9" t="s">
        <v>21674</v>
      </c>
      <c r="E5720" s="9" t="s">
        <v>21675</v>
      </c>
      <c r="F5720" s="9" t="s">
        <v>21676</v>
      </c>
      <c r="G5720" s="12">
        <v>7</v>
      </c>
      <c r="H5720" s="9" t="s">
        <v>518</v>
      </c>
      <c r="I5720" s="9" t="s">
        <v>518</v>
      </c>
      <c r="J5720" s="12">
        <v>1</v>
      </c>
      <c r="K5720" s="13">
        <v>43374</v>
      </c>
      <c r="L5720" s="86">
        <f>(Tabla2[[#This Row],[release_year]]-'VARIANZA Y DES. EST'!$L$11)^2</f>
        <v>0.67207602404598188</v>
      </c>
      <c r="M5720" s="12">
        <v>2015</v>
      </c>
      <c r="N5720" s="9" t="s">
        <v>82</v>
      </c>
      <c r="O5720" s="9" t="s">
        <v>21628</v>
      </c>
      <c r="P5720" s="12">
        <v>140</v>
      </c>
      <c r="Q5720" s="12">
        <v>140</v>
      </c>
      <c r="R5720" s="12">
        <v>1634.9894228551684</v>
      </c>
      <c r="S5720" s="12" t="s">
        <v>28</v>
      </c>
      <c r="T5720" s="9" t="s">
        <v>3625</v>
      </c>
      <c r="U5720" s="9" t="s">
        <v>95</v>
      </c>
      <c r="V5720" s="9" t="s">
        <v>3625</v>
      </c>
      <c r="W5720" s="14">
        <v>3</v>
      </c>
    </row>
    <row r="5721" spans="1:23" x14ac:dyDescent="0.25">
      <c r="A5721" s="8">
        <v>4682</v>
      </c>
      <c r="B5721" s="9" t="s">
        <v>21677</v>
      </c>
      <c r="C5721" s="9" t="s">
        <v>22</v>
      </c>
      <c r="D5721" s="9" t="s">
        <v>21678</v>
      </c>
      <c r="E5721" s="9" t="s">
        <v>21679</v>
      </c>
      <c r="F5721" s="9" t="s">
        <v>21680</v>
      </c>
      <c r="G5721" s="12">
        <v>6</v>
      </c>
      <c r="H5721" s="9" t="s">
        <v>518</v>
      </c>
      <c r="I5721" s="9" t="s">
        <v>518</v>
      </c>
      <c r="J5721" s="12">
        <v>1</v>
      </c>
      <c r="K5721" s="13">
        <v>43340</v>
      </c>
      <c r="L5721" s="86">
        <f>(Tabla2[[#This Row],[release_year]]-'VARIANZA Y DES. EST'!$L$11)^2</f>
        <v>7.9512857435875226</v>
      </c>
      <c r="M5721" s="12">
        <v>2017</v>
      </c>
      <c r="N5721" s="9" t="s">
        <v>35</v>
      </c>
      <c r="O5721" s="9" t="s">
        <v>21628</v>
      </c>
      <c r="P5721" s="12">
        <v>140</v>
      </c>
      <c r="Q5721" s="12">
        <v>140</v>
      </c>
      <c r="R5721" s="12">
        <v>1634.9894228551684</v>
      </c>
      <c r="S5721" s="12" t="s">
        <v>28</v>
      </c>
      <c r="T5721" s="9" t="s">
        <v>4211</v>
      </c>
      <c r="U5721" s="9" t="s">
        <v>38</v>
      </c>
      <c r="V5721" s="9" t="s">
        <v>4211</v>
      </c>
      <c r="W5721" s="14">
        <v>2</v>
      </c>
    </row>
    <row r="5722" spans="1:23" x14ac:dyDescent="0.25">
      <c r="A5722" s="8">
        <v>4988</v>
      </c>
      <c r="B5722" s="9" t="s">
        <v>21681</v>
      </c>
      <c r="C5722" s="9" t="s">
        <v>22</v>
      </c>
      <c r="D5722" s="9" t="s">
        <v>21682</v>
      </c>
      <c r="E5722" s="9" t="s">
        <v>21683</v>
      </c>
      <c r="F5722" s="9" t="s">
        <v>21684</v>
      </c>
      <c r="G5722" s="12">
        <v>8</v>
      </c>
      <c r="H5722" s="9" t="s">
        <v>1349</v>
      </c>
      <c r="I5722" s="9" t="s">
        <v>1349</v>
      </c>
      <c r="J5722" s="12">
        <v>1</v>
      </c>
      <c r="K5722" s="13">
        <v>43173</v>
      </c>
      <c r="L5722" s="86">
        <f>(Tabla2[[#This Row],[release_year]]-'VARIANZA Y DES. EST'!$L$11)^2</f>
        <v>14.590890603358293</v>
      </c>
      <c r="M5722" s="12">
        <v>2018</v>
      </c>
      <c r="N5722" s="9" t="s">
        <v>76</v>
      </c>
      <c r="O5722" s="9" t="s">
        <v>21628</v>
      </c>
      <c r="P5722" s="12">
        <v>140</v>
      </c>
      <c r="Q5722" s="12">
        <v>140</v>
      </c>
      <c r="R5722" s="12">
        <v>1634.9894228551684</v>
      </c>
      <c r="S5722" s="12" t="s">
        <v>28</v>
      </c>
      <c r="T5722" s="9" t="s">
        <v>2930</v>
      </c>
      <c r="U5722" s="9" t="s">
        <v>38</v>
      </c>
      <c r="V5722" s="9" t="s">
        <v>2930</v>
      </c>
      <c r="W5722" s="14">
        <v>3</v>
      </c>
    </row>
    <row r="5723" spans="1:23" x14ac:dyDescent="0.25">
      <c r="A5723" s="8">
        <v>6593</v>
      </c>
      <c r="B5723" s="9" t="s">
        <v>21685</v>
      </c>
      <c r="C5723" s="9" t="s">
        <v>22</v>
      </c>
      <c r="D5723" s="9" t="s">
        <v>21686</v>
      </c>
      <c r="E5723" s="9" t="s">
        <v>21687</v>
      </c>
      <c r="F5723" s="9" t="s">
        <v>21688</v>
      </c>
      <c r="G5723" s="12">
        <v>10</v>
      </c>
      <c r="H5723" s="9" t="s">
        <v>25</v>
      </c>
      <c r="I5723" s="9" t="s">
        <v>25</v>
      </c>
      <c r="J5723" s="12">
        <v>1</v>
      </c>
      <c r="K5723" s="13">
        <v>43952</v>
      </c>
      <c r="L5723" s="86">
        <f>(Tabla2[[#This Row],[release_year]]-'VARIANZA Y DES. EST'!$L$11)^2</f>
        <v>14.590890603358293</v>
      </c>
      <c r="M5723" s="12">
        <v>2018</v>
      </c>
      <c r="N5723" s="9" t="s">
        <v>1991</v>
      </c>
      <c r="O5723" s="9" t="s">
        <v>21628</v>
      </c>
      <c r="P5723" s="12">
        <v>140</v>
      </c>
      <c r="Q5723" s="12">
        <v>140</v>
      </c>
      <c r="R5723" s="12">
        <v>1634.9894228551684</v>
      </c>
      <c r="S5723" s="12" t="s">
        <v>28</v>
      </c>
      <c r="T5723" s="9" t="s">
        <v>38</v>
      </c>
      <c r="U5723" s="9" t="s">
        <v>38</v>
      </c>
      <c r="V5723" s="9" t="s">
        <v>38</v>
      </c>
      <c r="W5723" s="14">
        <v>1</v>
      </c>
    </row>
    <row r="5724" spans="1:23" x14ac:dyDescent="0.25">
      <c r="A5724" s="8">
        <v>6665</v>
      </c>
      <c r="B5724" s="9" t="s">
        <v>21689</v>
      </c>
      <c r="C5724" s="9" t="s">
        <v>22</v>
      </c>
      <c r="D5724" s="9" t="s">
        <v>21690</v>
      </c>
      <c r="E5724" s="18" t="s">
        <v>20760</v>
      </c>
      <c r="F5724" s="9" t="s">
        <v>21691</v>
      </c>
      <c r="G5724" s="12">
        <v>10</v>
      </c>
      <c r="H5724" s="9" t="s">
        <v>25</v>
      </c>
      <c r="I5724" s="9" t="s">
        <v>25</v>
      </c>
      <c r="J5724" s="12">
        <v>1</v>
      </c>
      <c r="K5724" s="13">
        <v>43718</v>
      </c>
      <c r="L5724" s="86">
        <f>(Tabla2[[#This Row],[release_year]]-'VARIANZA Y DES. EST'!$L$11)^2</f>
        <v>17.47405172519213</v>
      </c>
      <c r="M5724" s="12">
        <v>2010</v>
      </c>
      <c r="N5724" s="9" t="s">
        <v>43</v>
      </c>
      <c r="O5724" s="9" t="s">
        <v>21628</v>
      </c>
      <c r="P5724" s="12">
        <v>140</v>
      </c>
      <c r="Q5724" s="12">
        <v>140</v>
      </c>
      <c r="R5724" s="12">
        <v>1634.9894228551684</v>
      </c>
      <c r="S5724" s="12" t="s">
        <v>28</v>
      </c>
      <c r="T5724" s="9" t="s">
        <v>4008</v>
      </c>
      <c r="U5724" s="9" t="s">
        <v>45</v>
      </c>
      <c r="V5724" s="9" t="s">
        <v>4008</v>
      </c>
      <c r="W5724" s="14">
        <v>2</v>
      </c>
    </row>
    <row r="5725" spans="1:23" x14ac:dyDescent="0.25">
      <c r="A5725" s="8">
        <v>7103</v>
      </c>
      <c r="B5725" s="9" t="s">
        <v>21692</v>
      </c>
      <c r="C5725" s="9" t="s">
        <v>22</v>
      </c>
      <c r="D5725" s="9" t="s">
        <v>21693</v>
      </c>
      <c r="E5725" s="9" t="s">
        <v>21694</v>
      </c>
      <c r="F5725" s="9" t="s">
        <v>21695</v>
      </c>
      <c r="G5725" s="12">
        <v>13</v>
      </c>
      <c r="H5725" s="9" t="s">
        <v>518</v>
      </c>
      <c r="I5725" s="9" t="s">
        <v>518</v>
      </c>
      <c r="J5725" s="12">
        <v>1</v>
      </c>
      <c r="K5725" s="13">
        <v>43160</v>
      </c>
      <c r="L5725" s="86">
        <f>(Tabla2[[#This Row],[release_year]]-'VARIANZA Y DES. EST'!$L$11)^2</f>
        <v>1.3928663045044412</v>
      </c>
      <c r="M5725" s="12">
        <v>2013</v>
      </c>
      <c r="N5725" s="9" t="s">
        <v>76</v>
      </c>
      <c r="O5725" s="9" t="s">
        <v>21628</v>
      </c>
      <c r="P5725" s="12">
        <v>140</v>
      </c>
      <c r="Q5725" s="12">
        <v>140</v>
      </c>
      <c r="R5725" s="12">
        <v>1634.9894228551684</v>
      </c>
      <c r="S5725" s="12" t="s">
        <v>28</v>
      </c>
      <c r="T5725" s="9" t="s">
        <v>8706</v>
      </c>
      <c r="U5725" s="9" t="s">
        <v>45</v>
      </c>
      <c r="V5725" s="9" t="s">
        <v>8706</v>
      </c>
      <c r="W5725" s="14">
        <v>3</v>
      </c>
    </row>
    <row r="5726" spans="1:23" x14ac:dyDescent="0.25">
      <c r="A5726" s="8">
        <v>7172</v>
      </c>
      <c r="B5726" s="9" t="s">
        <v>21696</v>
      </c>
      <c r="C5726" s="9" t="s">
        <v>22</v>
      </c>
      <c r="D5726" s="9" t="s">
        <v>21697</v>
      </c>
      <c r="E5726" s="9" t="s">
        <v>21698</v>
      </c>
      <c r="F5726" s="9" t="s">
        <v>21699</v>
      </c>
      <c r="G5726" s="12">
        <v>6</v>
      </c>
      <c r="H5726" s="9" t="s">
        <v>518</v>
      </c>
      <c r="I5726" s="9" t="s">
        <v>518</v>
      </c>
      <c r="J5726" s="12">
        <v>1</v>
      </c>
      <c r="K5726" s="16">
        <v>43830</v>
      </c>
      <c r="L5726" s="86">
        <f>(Tabla2[[#This Row],[release_year]]-'VARIANZA Y DES. EST'!$L$11)^2</f>
        <v>1035.5651156516105</v>
      </c>
      <c r="M5726" s="12">
        <v>1982</v>
      </c>
      <c r="N5726" s="9" t="s">
        <v>82</v>
      </c>
      <c r="O5726" s="9" t="s">
        <v>21628</v>
      </c>
      <c r="P5726" s="12">
        <v>140</v>
      </c>
      <c r="Q5726" s="12">
        <v>140</v>
      </c>
      <c r="R5726" s="12">
        <v>1634.9894228551684</v>
      </c>
      <c r="S5726" s="12" t="s">
        <v>28</v>
      </c>
      <c r="T5726" s="9" t="s">
        <v>94</v>
      </c>
      <c r="U5726" s="9" t="s">
        <v>95</v>
      </c>
      <c r="V5726" s="9" t="s">
        <v>94</v>
      </c>
      <c r="W5726" s="14">
        <v>3</v>
      </c>
    </row>
    <row r="5727" spans="1:23" x14ac:dyDescent="0.25">
      <c r="A5727" s="8">
        <v>7713</v>
      </c>
      <c r="B5727" s="9" t="s">
        <v>21700</v>
      </c>
      <c r="C5727" s="9" t="s">
        <v>22</v>
      </c>
      <c r="D5727" s="9" t="s">
        <v>21701</v>
      </c>
      <c r="E5727" s="18" t="s">
        <v>20804</v>
      </c>
      <c r="F5727" s="9" t="s">
        <v>21702</v>
      </c>
      <c r="G5727" s="12">
        <v>10</v>
      </c>
      <c r="H5727" s="9" t="s">
        <v>518</v>
      </c>
      <c r="I5727" s="9" t="s">
        <v>518</v>
      </c>
      <c r="J5727" s="12">
        <v>1</v>
      </c>
      <c r="K5727" s="16">
        <v>43030</v>
      </c>
      <c r="L5727" s="86">
        <f>(Tabla2[[#This Row],[release_year]]-'VARIANZA Y DES. EST'!$L$11)^2</f>
        <v>10.1136565849629</v>
      </c>
      <c r="M5727" s="12">
        <v>2011</v>
      </c>
      <c r="N5727" s="9" t="s">
        <v>82</v>
      </c>
      <c r="O5727" s="9" t="s">
        <v>21628</v>
      </c>
      <c r="P5727" s="12">
        <v>140</v>
      </c>
      <c r="Q5727" s="12">
        <v>140</v>
      </c>
      <c r="R5727" s="12">
        <v>1634.9894228551684</v>
      </c>
      <c r="S5727" s="12" t="s">
        <v>28</v>
      </c>
      <c r="T5727" s="9" t="s">
        <v>8079</v>
      </c>
      <c r="U5727" s="9" t="s">
        <v>45</v>
      </c>
      <c r="V5727" s="9" t="s">
        <v>8079</v>
      </c>
      <c r="W5727" s="14">
        <v>3</v>
      </c>
    </row>
    <row r="5728" spans="1:23" x14ac:dyDescent="0.25">
      <c r="A5728" s="8">
        <v>7937</v>
      </c>
      <c r="B5728" s="9" t="s">
        <v>21703</v>
      </c>
      <c r="C5728" s="9" t="s">
        <v>22</v>
      </c>
      <c r="D5728" s="9" t="s">
        <v>21704</v>
      </c>
      <c r="E5728" s="9" t="s">
        <v>21705</v>
      </c>
      <c r="F5728" s="9" t="s">
        <v>21706</v>
      </c>
      <c r="G5728" s="12">
        <v>11</v>
      </c>
      <c r="H5728" s="9" t="s">
        <v>160</v>
      </c>
      <c r="I5728" s="9" t="s">
        <v>160</v>
      </c>
      <c r="J5728" s="12">
        <v>1</v>
      </c>
      <c r="K5728" s="13">
        <v>43070</v>
      </c>
      <c r="L5728" s="86">
        <f>(Tabla2[[#This Row],[release_year]]-'VARIANZA Y DES. EST'!$L$11)^2</f>
        <v>0.67207602404598188</v>
      </c>
      <c r="M5728" s="12">
        <v>2015</v>
      </c>
      <c r="N5728" s="9" t="s">
        <v>35</v>
      </c>
      <c r="O5728" s="9" t="s">
        <v>21628</v>
      </c>
      <c r="P5728" s="12">
        <v>140</v>
      </c>
      <c r="Q5728" s="12">
        <v>140</v>
      </c>
      <c r="R5728" s="12">
        <v>1634.9894228551684</v>
      </c>
      <c r="S5728" s="12" t="s">
        <v>28</v>
      </c>
      <c r="T5728" s="9" t="s">
        <v>4849</v>
      </c>
      <c r="U5728" s="9" t="s">
        <v>95</v>
      </c>
      <c r="V5728" s="9" t="s">
        <v>4849</v>
      </c>
      <c r="W5728" s="14">
        <v>3</v>
      </c>
    </row>
    <row r="5729" spans="1:23" x14ac:dyDescent="0.25">
      <c r="A5729" s="8">
        <v>8187</v>
      </c>
      <c r="B5729" s="9" t="s">
        <v>21707</v>
      </c>
      <c r="C5729" s="9" t="s">
        <v>22</v>
      </c>
      <c r="D5729" s="9" t="s">
        <v>21708</v>
      </c>
      <c r="E5729" s="9" t="s">
        <v>21709</v>
      </c>
      <c r="F5729" s="18" t="s">
        <v>21710</v>
      </c>
      <c r="G5729" s="12">
        <v>8</v>
      </c>
      <c r="H5729" s="9" t="s">
        <v>1349</v>
      </c>
      <c r="I5729" s="9" t="s">
        <v>1349</v>
      </c>
      <c r="J5729" s="12">
        <v>1</v>
      </c>
      <c r="K5729" s="13">
        <v>43101</v>
      </c>
      <c r="L5729" s="86">
        <f>(Tabla2[[#This Row],[release_year]]-'VARIANZA Y DES. EST'!$L$11)^2</f>
        <v>3.3116808838167522</v>
      </c>
      <c r="M5729" s="12">
        <v>2016</v>
      </c>
      <c r="N5729" s="9" t="s">
        <v>76</v>
      </c>
      <c r="O5729" s="9" t="s">
        <v>21628</v>
      </c>
      <c r="P5729" s="12">
        <v>140</v>
      </c>
      <c r="Q5729" s="12">
        <v>140</v>
      </c>
      <c r="R5729" s="12">
        <v>1634.9894228551684</v>
      </c>
      <c r="S5729" s="12" t="s">
        <v>28</v>
      </c>
      <c r="T5729" s="9" t="s">
        <v>2930</v>
      </c>
      <c r="U5729" s="9" t="s">
        <v>38</v>
      </c>
      <c r="V5729" s="9" t="s">
        <v>2930</v>
      </c>
      <c r="W5729" s="14">
        <v>3</v>
      </c>
    </row>
    <row r="5730" spans="1:23" x14ac:dyDescent="0.25">
      <c r="A5730" s="8">
        <v>8459</v>
      </c>
      <c r="B5730" s="9" t="s">
        <v>21711</v>
      </c>
      <c r="C5730" s="9" t="s">
        <v>22</v>
      </c>
      <c r="D5730" s="9" t="s">
        <v>21712</v>
      </c>
      <c r="E5730" s="9" t="s">
        <v>16955</v>
      </c>
      <c r="F5730" s="9" t="s">
        <v>21713</v>
      </c>
      <c r="G5730" s="12">
        <v>10</v>
      </c>
      <c r="H5730" s="9" t="s">
        <v>25</v>
      </c>
      <c r="I5730" s="9" t="s">
        <v>25</v>
      </c>
      <c r="J5730" s="12">
        <v>1</v>
      </c>
      <c r="K5730" s="13">
        <v>42871</v>
      </c>
      <c r="L5730" s="86">
        <f>(Tabla2[[#This Row],[release_year]]-'VARIANZA Y DES. EST'!$L$11)^2</f>
        <v>4.7532614447336705</v>
      </c>
      <c r="M5730" s="12">
        <v>2012</v>
      </c>
      <c r="N5730" s="9" t="s">
        <v>1991</v>
      </c>
      <c r="O5730" s="9" t="s">
        <v>21628</v>
      </c>
      <c r="P5730" s="12">
        <v>140</v>
      </c>
      <c r="Q5730" s="12">
        <v>140</v>
      </c>
      <c r="R5730" s="12">
        <v>1634.9894228551684</v>
      </c>
      <c r="S5730" s="12" t="s">
        <v>28</v>
      </c>
      <c r="T5730" s="9" t="s">
        <v>144</v>
      </c>
      <c r="U5730" s="9" t="s">
        <v>45</v>
      </c>
      <c r="V5730" s="9" t="s">
        <v>144</v>
      </c>
      <c r="W5730" s="14">
        <v>2</v>
      </c>
    </row>
    <row r="5731" spans="1:23" x14ac:dyDescent="0.25">
      <c r="A5731" s="8">
        <v>8763</v>
      </c>
      <c r="B5731" s="9" t="s">
        <v>21714</v>
      </c>
      <c r="C5731" s="9" t="s">
        <v>22</v>
      </c>
      <c r="D5731" s="9" t="s">
        <v>21715</v>
      </c>
      <c r="E5731" s="9" t="s">
        <v>20246</v>
      </c>
      <c r="F5731" s="9" t="s">
        <v>21716</v>
      </c>
      <c r="G5731" s="12">
        <v>11</v>
      </c>
      <c r="H5731" s="9" t="s">
        <v>518</v>
      </c>
      <c r="I5731" s="9" t="s">
        <v>518</v>
      </c>
      <c r="J5731" s="12">
        <v>1</v>
      </c>
      <c r="K5731" s="13">
        <v>43009</v>
      </c>
      <c r="L5731" s="86">
        <f>(Tabla2[[#This Row],[release_year]]-'VARIANZA Y DES. EST'!$L$11)^2</f>
        <v>3.3116808838167522</v>
      </c>
      <c r="M5731" s="12">
        <v>2016</v>
      </c>
      <c r="N5731" s="9" t="s">
        <v>76</v>
      </c>
      <c r="O5731" s="9" t="s">
        <v>21628</v>
      </c>
      <c r="P5731" s="12">
        <v>140</v>
      </c>
      <c r="Q5731" s="12">
        <v>140</v>
      </c>
      <c r="R5731" s="12">
        <v>1634.9894228551684</v>
      </c>
      <c r="S5731" s="12" t="s">
        <v>28</v>
      </c>
      <c r="T5731" s="9" t="s">
        <v>70</v>
      </c>
      <c r="U5731" s="9" t="s">
        <v>45</v>
      </c>
      <c r="V5731" s="9" t="s">
        <v>70</v>
      </c>
      <c r="W5731" s="14">
        <v>2</v>
      </c>
    </row>
    <row r="5732" spans="1:23" x14ac:dyDescent="0.25">
      <c r="A5732" s="8">
        <v>350</v>
      </c>
      <c r="B5732" s="9" t="s">
        <v>21717</v>
      </c>
      <c r="C5732" s="9" t="s">
        <v>22</v>
      </c>
      <c r="D5732" s="9" t="s">
        <v>21718</v>
      </c>
      <c r="E5732" s="9" t="s">
        <v>21569</v>
      </c>
      <c r="F5732" s="9" t="s">
        <v>21719</v>
      </c>
      <c r="G5732" s="12">
        <v>15</v>
      </c>
      <c r="H5732" s="9" t="s">
        <v>25</v>
      </c>
      <c r="I5732" s="9" t="s">
        <v>25</v>
      </c>
      <c r="J5732" s="12">
        <v>1</v>
      </c>
      <c r="K5732" s="13">
        <v>44409</v>
      </c>
      <c r="L5732" s="86">
        <f>(Tabla2[[#This Row],[release_year]]-'VARIANZA Y DES. EST'!$L$11)^2</f>
        <v>124.99681770679673</v>
      </c>
      <c r="M5732" s="12">
        <v>2003</v>
      </c>
      <c r="N5732" s="9" t="s">
        <v>43</v>
      </c>
      <c r="O5732" s="9" t="s">
        <v>21720</v>
      </c>
      <c r="P5732" s="12">
        <v>141</v>
      </c>
      <c r="Q5732" s="12">
        <v>141</v>
      </c>
      <c r="R5732" s="12">
        <v>1716.8594277483344</v>
      </c>
      <c r="S5732" s="12" t="s">
        <v>28</v>
      </c>
      <c r="T5732" s="9" t="s">
        <v>6242</v>
      </c>
      <c r="U5732" s="9" t="s">
        <v>45</v>
      </c>
      <c r="V5732" s="9" t="s">
        <v>6242</v>
      </c>
      <c r="W5732" s="14">
        <v>2</v>
      </c>
    </row>
    <row r="5733" spans="1:23" x14ac:dyDescent="0.25">
      <c r="A5733" s="8">
        <v>1021</v>
      </c>
      <c r="B5733" s="9" t="s">
        <v>21721</v>
      </c>
      <c r="C5733" s="9" t="s">
        <v>22</v>
      </c>
      <c r="D5733" s="9" t="s">
        <v>21722</v>
      </c>
      <c r="E5733" s="9" t="s">
        <v>14179</v>
      </c>
      <c r="F5733" s="9" t="s">
        <v>21723</v>
      </c>
      <c r="G5733" s="12">
        <v>2</v>
      </c>
      <c r="H5733" s="9" t="s">
        <v>518</v>
      </c>
      <c r="I5733" s="9" t="s">
        <v>518</v>
      </c>
      <c r="J5733" s="12">
        <v>1</v>
      </c>
      <c r="K5733" s="13">
        <v>44303</v>
      </c>
      <c r="L5733" s="86">
        <f>(Tabla2[[#This Row],[release_year]]-'VARIANZA Y DES. EST'!$L$11)^2</f>
        <v>103.6364225665675</v>
      </c>
      <c r="M5733" s="12">
        <v>2004</v>
      </c>
      <c r="N5733" s="9" t="s">
        <v>35</v>
      </c>
      <c r="O5733" s="9" t="s">
        <v>21720</v>
      </c>
      <c r="P5733" s="12">
        <v>141</v>
      </c>
      <c r="Q5733" s="12">
        <v>141</v>
      </c>
      <c r="R5733" s="12">
        <v>1716.8594277483344</v>
      </c>
      <c r="S5733" s="12" t="s">
        <v>28</v>
      </c>
      <c r="T5733" s="9" t="s">
        <v>105</v>
      </c>
      <c r="U5733" s="9" t="s">
        <v>57</v>
      </c>
      <c r="V5733" s="9" t="s">
        <v>105</v>
      </c>
      <c r="W5733" s="14">
        <v>2</v>
      </c>
    </row>
    <row r="5734" spans="1:23" x14ac:dyDescent="0.25">
      <c r="A5734" s="8">
        <v>1154</v>
      </c>
      <c r="B5734" s="9" t="s">
        <v>21724</v>
      </c>
      <c r="C5734" s="9" t="s">
        <v>22</v>
      </c>
      <c r="D5734" s="9" t="s">
        <v>21725</v>
      </c>
      <c r="E5734" s="9" t="s">
        <v>21726</v>
      </c>
      <c r="F5734" s="9" t="s">
        <v>21727</v>
      </c>
      <c r="G5734" s="12">
        <v>12</v>
      </c>
      <c r="H5734" s="9" t="s">
        <v>126</v>
      </c>
      <c r="I5734" s="9" t="s">
        <v>21728</v>
      </c>
      <c r="J5734" s="12">
        <v>3</v>
      </c>
      <c r="K5734" s="13">
        <v>44284</v>
      </c>
      <c r="L5734" s="86">
        <f>(Tabla2[[#This Row],[release_year]]-'VARIANZA Y DES. EST'!$L$11)^2</f>
        <v>1.3928663045044412</v>
      </c>
      <c r="M5734" s="12">
        <v>2013</v>
      </c>
      <c r="N5734" s="9" t="s">
        <v>43</v>
      </c>
      <c r="O5734" s="9" t="s">
        <v>21720</v>
      </c>
      <c r="P5734" s="12">
        <v>141</v>
      </c>
      <c r="Q5734" s="12">
        <v>141</v>
      </c>
      <c r="R5734" s="12">
        <v>1716.8594277483344</v>
      </c>
      <c r="S5734" s="12" t="s">
        <v>28</v>
      </c>
      <c r="T5734" s="9" t="s">
        <v>70</v>
      </c>
      <c r="U5734" s="9" t="s">
        <v>45</v>
      </c>
      <c r="V5734" s="9" t="s">
        <v>70</v>
      </c>
      <c r="W5734" s="14">
        <v>2</v>
      </c>
    </row>
    <row r="5735" spans="1:23" x14ac:dyDescent="0.25">
      <c r="A5735" s="8">
        <v>3115</v>
      </c>
      <c r="B5735" s="9" t="s">
        <v>21729</v>
      </c>
      <c r="C5735" s="9" t="s">
        <v>22</v>
      </c>
      <c r="D5735" s="9" t="s">
        <v>21730</v>
      </c>
      <c r="E5735" s="18" t="s">
        <v>11888</v>
      </c>
      <c r="F5735" s="9" t="s">
        <v>21731</v>
      </c>
      <c r="G5735" s="12">
        <v>6</v>
      </c>
      <c r="H5735" s="9" t="s">
        <v>175</v>
      </c>
      <c r="I5735" s="9" t="s">
        <v>175</v>
      </c>
      <c r="J5735" s="12">
        <v>1</v>
      </c>
      <c r="K5735" s="16">
        <v>43819</v>
      </c>
      <c r="L5735" s="86">
        <f>(Tabla2[[#This Row],[release_year]]-'VARIANZA Y DES. EST'!$L$11)^2</f>
        <v>0.67207602404598188</v>
      </c>
      <c r="M5735" s="12">
        <v>2015</v>
      </c>
      <c r="N5735" s="9" t="s">
        <v>82</v>
      </c>
      <c r="O5735" s="9" t="s">
        <v>21720</v>
      </c>
      <c r="P5735" s="12">
        <v>141</v>
      </c>
      <c r="Q5735" s="12">
        <v>141</v>
      </c>
      <c r="R5735" s="12">
        <v>1716.8594277483344</v>
      </c>
      <c r="S5735" s="12" t="s">
        <v>28</v>
      </c>
      <c r="T5735" s="9" t="s">
        <v>3319</v>
      </c>
      <c r="U5735" s="9" t="s">
        <v>45</v>
      </c>
      <c r="V5735" s="9" t="s">
        <v>3319</v>
      </c>
      <c r="W5735" s="14">
        <v>3</v>
      </c>
    </row>
    <row r="5736" spans="1:23" x14ac:dyDescent="0.25">
      <c r="A5736" s="8">
        <v>3348</v>
      </c>
      <c r="B5736" s="9" t="s">
        <v>21732</v>
      </c>
      <c r="C5736" s="9" t="s">
        <v>22</v>
      </c>
      <c r="D5736" s="9" t="s">
        <v>21733</v>
      </c>
      <c r="E5736" s="9" t="s">
        <v>13960</v>
      </c>
      <c r="F5736" s="9" t="s">
        <v>21734</v>
      </c>
      <c r="G5736" s="12">
        <v>8</v>
      </c>
      <c r="H5736" s="9" t="s">
        <v>126</v>
      </c>
      <c r="I5736" s="9" t="s">
        <v>21735</v>
      </c>
      <c r="J5736" s="12">
        <v>3</v>
      </c>
      <c r="K5736" s="13">
        <v>43770</v>
      </c>
      <c r="L5736" s="86">
        <f>(Tabla2[[#This Row],[release_year]]-'VARIANZA Y DES. EST'!$L$11)^2</f>
        <v>23.230495463129063</v>
      </c>
      <c r="M5736" s="12">
        <v>2019</v>
      </c>
      <c r="N5736" s="9" t="s">
        <v>1991</v>
      </c>
      <c r="O5736" s="9" t="s">
        <v>21720</v>
      </c>
      <c r="P5736" s="12">
        <v>141</v>
      </c>
      <c r="Q5736" s="12">
        <v>141</v>
      </c>
      <c r="R5736" s="12">
        <v>1716.8594277483344</v>
      </c>
      <c r="S5736" s="12" t="s">
        <v>28</v>
      </c>
      <c r="T5736" s="9" t="s">
        <v>45</v>
      </c>
      <c r="U5736" s="9" t="s">
        <v>45</v>
      </c>
      <c r="V5736" s="9" t="s">
        <v>45</v>
      </c>
      <c r="W5736" s="14">
        <v>1</v>
      </c>
    </row>
    <row r="5737" spans="1:23" x14ac:dyDescent="0.25">
      <c r="A5737" s="8">
        <v>3700</v>
      </c>
      <c r="B5737" s="9" t="s">
        <v>21736</v>
      </c>
      <c r="C5737" s="9" t="s">
        <v>22</v>
      </c>
      <c r="D5737" s="9" t="s">
        <v>21737</v>
      </c>
      <c r="E5737" s="9" t="s">
        <v>21738</v>
      </c>
      <c r="F5737" s="9" t="s">
        <v>21739</v>
      </c>
      <c r="G5737" s="12">
        <v>8</v>
      </c>
      <c r="H5737" s="9" t="s">
        <v>518</v>
      </c>
      <c r="I5737" s="9" t="s">
        <v>518</v>
      </c>
      <c r="J5737" s="12">
        <v>1</v>
      </c>
      <c r="K5737" s="13">
        <v>43646</v>
      </c>
      <c r="L5737" s="86">
        <f>(Tabla2[[#This Row],[release_year]]-'VARIANZA Y DES. EST'!$L$11)^2</f>
        <v>23.230495463129063</v>
      </c>
      <c r="M5737" s="12">
        <v>2019</v>
      </c>
      <c r="N5737" s="9" t="s">
        <v>35</v>
      </c>
      <c r="O5737" s="9" t="s">
        <v>21720</v>
      </c>
      <c r="P5737" s="12">
        <v>141</v>
      </c>
      <c r="Q5737" s="12">
        <v>141</v>
      </c>
      <c r="R5737" s="12">
        <v>1716.8594277483344</v>
      </c>
      <c r="S5737" s="12" t="s">
        <v>28</v>
      </c>
      <c r="T5737" s="9" t="s">
        <v>460</v>
      </c>
      <c r="U5737" s="9" t="s">
        <v>45</v>
      </c>
      <c r="V5737" s="9" t="s">
        <v>460</v>
      </c>
      <c r="W5737" s="14">
        <v>3</v>
      </c>
    </row>
    <row r="5738" spans="1:23" x14ac:dyDescent="0.25">
      <c r="A5738" s="8">
        <v>3713</v>
      </c>
      <c r="B5738" s="9" t="s">
        <v>21740</v>
      </c>
      <c r="C5738" s="9" t="s">
        <v>22</v>
      </c>
      <c r="D5738" s="10" t="s">
        <v>21741</v>
      </c>
      <c r="E5738" s="11"/>
      <c r="F5738" s="9" t="s">
        <v>21742</v>
      </c>
      <c r="G5738" s="12">
        <v>1</v>
      </c>
      <c r="H5738" s="9" t="s">
        <v>34</v>
      </c>
      <c r="I5738" s="9" t="s">
        <v>34</v>
      </c>
      <c r="J5738" s="12">
        <v>1</v>
      </c>
      <c r="K5738" s="13">
        <v>43642</v>
      </c>
      <c r="L5738" s="86">
        <f>(Tabla2[[#This Row],[release_year]]-'VARIANZA Y DES. EST'!$L$11)^2</f>
        <v>14.590890603358293</v>
      </c>
      <c r="M5738" s="12">
        <v>2018</v>
      </c>
      <c r="N5738" s="9" t="s">
        <v>82</v>
      </c>
      <c r="O5738" s="9" t="s">
        <v>21720</v>
      </c>
      <c r="P5738" s="12">
        <v>141</v>
      </c>
      <c r="Q5738" s="12">
        <v>141</v>
      </c>
      <c r="R5738" s="12">
        <v>1716.8594277483344</v>
      </c>
      <c r="S5738" s="12" t="s">
        <v>28</v>
      </c>
      <c r="T5738" s="9" t="s">
        <v>1324</v>
      </c>
      <c r="U5738" s="9" t="s">
        <v>239</v>
      </c>
      <c r="V5738" s="9" t="s">
        <v>1324</v>
      </c>
      <c r="W5738" s="14">
        <v>2</v>
      </c>
    </row>
    <row r="5739" spans="1:23" x14ac:dyDescent="0.25">
      <c r="A5739" s="8">
        <v>3912</v>
      </c>
      <c r="B5739" s="9" t="s">
        <v>21743</v>
      </c>
      <c r="C5739" s="9" t="s">
        <v>22</v>
      </c>
      <c r="D5739" s="9" t="s">
        <v>21744</v>
      </c>
      <c r="E5739" s="9" t="s">
        <v>21745</v>
      </c>
      <c r="F5739" s="9" t="s">
        <v>21746</v>
      </c>
      <c r="G5739" s="12">
        <v>10</v>
      </c>
      <c r="H5739" s="9" t="s">
        <v>518</v>
      </c>
      <c r="I5739" s="9" t="s">
        <v>518</v>
      </c>
      <c r="J5739" s="12">
        <v>1</v>
      </c>
      <c r="K5739" s="13">
        <v>43570</v>
      </c>
      <c r="L5739" s="86">
        <f>(Tabla2[[#This Row],[release_year]]-'VARIANZA Y DES. EST'!$L$11)^2</f>
        <v>84.276027426338274</v>
      </c>
      <c r="M5739" s="12">
        <v>2005</v>
      </c>
      <c r="N5739" s="9" t="s">
        <v>35</v>
      </c>
      <c r="O5739" s="9" t="s">
        <v>21720</v>
      </c>
      <c r="P5739" s="12">
        <v>141</v>
      </c>
      <c r="Q5739" s="12">
        <v>141</v>
      </c>
      <c r="R5739" s="12">
        <v>1716.8594277483344</v>
      </c>
      <c r="S5739" s="12" t="s">
        <v>28</v>
      </c>
      <c r="T5739" s="9" t="s">
        <v>7886</v>
      </c>
      <c r="U5739" s="9" t="s">
        <v>239</v>
      </c>
      <c r="V5739" s="9" t="s">
        <v>7886</v>
      </c>
      <c r="W5739" s="14">
        <v>3</v>
      </c>
    </row>
    <row r="5740" spans="1:23" x14ac:dyDescent="0.25">
      <c r="A5740" s="8">
        <v>4460</v>
      </c>
      <c r="B5740" s="9" t="s">
        <v>21747</v>
      </c>
      <c r="C5740" s="9" t="s">
        <v>22</v>
      </c>
      <c r="D5740" s="9" t="s">
        <v>21748</v>
      </c>
      <c r="E5740" s="9" t="s">
        <v>21749</v>
      </c>
      <c r="F5740" s="9" t="s">
        <v>21750</v>
      </c>
      <c r="G5740" s="12">
        <v>6</v>
      </c>
      <c r="H5740" s="9" t="s">
        <v>518</v>
      </c>
      <c r="I5740" s="9" t="s">
        <v>518</v>
      </c>
      <c r="J5740" s="12">
        <v>1</v>
      </c>
      <c r="K5740" s="13">
        <v>43405</v>
      </c>
      <c r="L5740" s="86">
        <f>(Tabla2[[#This Row],[release_year]]-'VARIANZA Y DES. EST'!$L$11)^2</f>
        <v>3.2471164275211517E-2</v>
      </c>
      <c r="M5740" s="12">
        <v>2014</v>
      </c>
      <c r="N5740" s="9" t="s">
        <v>35</v>
      </c>
      <c r="O5740" s="9" t="s">
        <v>21720</v>
      </c>
      <c r="P5740" s="12">
        <v>141</v>
      </c>
      <c r="Q5740" s="12">
        <v>141</v>
      </c>
      <c r="R5740" s="12">
        <v>1716.8594277483344</v>
      </c>
      <c r="S5740" s="12" t="s">
        <v>28</v>
      </c>
      <c r="T5740" s="9" t="s">
        <v>460</v>
      </c>
      <c r="U5740" s="9" t="s">
        <v>45</v>
      </c>
      <c r="V5740" s="9" t="s">
        <v>460</v>
      </c>
      <c r="W5740" s="14">
        <v>3</v>
      </c>
    </row>
    <row r="5741" spans="1:23" x14ac:dyDescent="0.25">
      <c r="A5741" s="8">
        <v>4565</v>
      </c>
      <c r="B5741" s="9" t="s">
        <v>21751</v>
      </c>
      <c r="C5741" s="9" t="s">
        <v>22</v>
      </c>
      <c r="D5741" s="9" t="s">
        <v>21752</v>
      </c>
      <c r="E5741" s="9" t="s">
        <v>21753</v>
      </c>
      <c r="F5741" s="9" t="s">
        <v>21754</v>
      </c>
      <c r="G5741" s="12">
        <v>8</v>
      </c>
      <c r="H5741" s="12"/>
      <c r="I5741" s="9"/>
      <c r="J5741" s="12">
        <v>0</v>
      </c>
      <c r="K5741" s="13">
        <v>43374</v>
      </c>
      <c r="L5741" s="86">
        <f>(Tabla2[[#This Row],[release_year]]-'VARIANZA Y DES. EST'!$L$11)^2</f>
        <v>7.9512857435875226</v>
      </c>
      <c r="M5741" s="12">
        <v>2017</v>
      </c>
      <c r="N5741" s="9" t="s">
        <v>35</v>
      </c>
      <c r="O5741" s="9" t="s">
        <v>21720</v>
      </c>
      <c r="P5741" s="12">
        <v>141</v>
      </c>
      <c r="Q5741" s="12">
        <v>141</v>
      </c>
      <c r="R5741" s="12">
        <v>1716.8594277483344</v>
      </c>
      <c r="S5741" s="12" t="s">
        <v>28</v>
      </c>
      <c r="T5741" s="9" t="s">
        <v>70</v>
      </c>
      <c r="U5741" s="9" t="s">
        <v>45</v>
      </c>
      <c r="V5741" s="9" t="s">
        <v>70</v>
      </c>
      <c r="W5741" s="14">
        <v>2</v>
      </c>
    </row>
    <row r="5742" spans="1:23" x14ac:dyDescent="0.25">
      <c r="A5742" s="8">
        <v>4680</v>
      </c>
      <c r="B5742" s="9" t="s">
        <v>21755</v>
      </c>
      <c r="C5742" s="9" t="s">
        <v>22</v>
      </c>
      <c r="D5742" s="9" t="s">
        <v>21756</v>
      </c>
      <c r="E5742" s="9" t="s">
        <v>19288</v>
      </c>
      <c r="F5742" s="9" t="s">
        <v>21757</v>
      </c>
      <c r="G5742" s="12">
        <v>8</v>
      </c>
      <c r="H5742" s="9" t="s">
        <v>518</v>
      </c>
      <c r="I5742" s="9" t="s">
        <v>518</v>
      </c>
      <c r="J5742" s="12">
        <v>1</v>
      </c>
      <c r="K5742" s="13">
        <v>43340</v>
      </c>
      <c r="L5742" s="86">
        <f>(Tabla2[[#This Row],[release_year]]-'VARIANZA Y DES. EST'!$L$11)^2</f>
        <v>7.9512857435875226</v>
      </c>
      <c r="M5742" s="12">
        <v>2017</v>
      </c>
      <c r="N5742" s="9" t="s">
        <v>35</v>
      </c>
      <c r="O5742" s="9" t="s">
        <v>21720</v>
      </c>
      <c r="P5742" s="12">
        <v>141</v>
      </c>
      <c r="Q5742" s="12">
        <v>141</v>
      </c>
      <c r="R5742" s="12">
        <v>1716.8594277483344</v>
      </c>
      <c r="S5742" s="12" t="s">
        <v>28</v>
      </c>
      <c r="T5742" s="9" t="s">
        <v>4211</v>
      </c>
      <c r="U5742" s="9" t="s">
        <v>38</v>
      </c>
      <c r="V5742" s="9" t="s">
        <v>4211</v>
      </c>
      <c r="W5742" s="14">
        <v>2</v>
      </c>
    </row>
    <row r="5743" spans="1:23" x14ac:dyDescent="0.25">
      <c r="A5743" s="8">
        <v>5187</v>
      </c>
      <c r="B5743" s="9" t="s">
        <v>21758</v>
      </c>
      <c r="C5743" s="9" t="s">
        <v>22</v>
      </c>
      <c r="D5743" s="9" t="s">
        <v>21759</v>
      </c>
      <c r="E5743" s="9" t="s">
        <v>21760</v>
      </c>
      <c r="F5743" s="9" t="s">
        <v>21761</v>
      </c>
      <c r="G5743" s="12">
        <v>9</v>
      </c>
      <c r="H5743" s="9" t="s">
        <v>518</v>
      </c>
      <c r="I5743" s="9" t="s">
        <v>518</v>
      </c>
      <c r="J5743" s="12">
        <v>1</v>
      </c>
      <c r="K5743" s="13">
        <v>43040</v>
      </c>
      <c r="L5743" s="86">
        <f>(Tabla2[[#This Row],[release_year]]-'VARIANZA Y DES. EST'!$L$11)^2</f>
        <v>1309.0066962125275</v>
      </c>
      <c r="M5743" s="12">
        <v>1978</v>
      </c>
      <c r="N5743" s="9" t="s">
        <v>82</v>
      </c>
      <c r="O5743" s="9" t="s">
        <v>21720</v>
      </c>
      <c r="P5743" s="12">
        <v>141</v>
      </c>
      <c r="Q5743" s="12">
        <v>141</v>
      </c>
      <c r="R5743" s="12">
        <v>1716.8594277483344</v>
      </c>
      <c r="S5743" s="12" t="s">
        <v>28</v>
      </c>
      <c r="T5743" s="9" t="s">
        <v>2930</v>
      </c>
      <c r="U5743" s="9" t="s">
        <v>38</v>
      </c>
      <c r="V5743" s="9" t="s">
        <v>2930</v>
      </c>
      <c r="W5743" s="14">
        <v>3</v>
      </c>
    </row>
    <row r="5744" spans="1:23" x14ac:dyDescent="0.25">
      <c r="A5744" s="8">
        <v>6853</v>
      </c>
      <c r="B5744" s="9" t="s">
        <v>21762</v>
      </c>
      <c r="C5744" s="9" t="s">
        <v>22</v>
      </c>
      <c r="D5744" s="9" t="s">
        <v>21763</v>
      </c>
      <c r="E5744" s="9" t="s">
        <v>3132</v>
      </c>
      <c r="F5744" s="9" t="s">
        <v>21764</v>
      </c>
      <c r="G5744" s="12">
        <v>9</v>
      </c>
      <c r="H5744" s="9" t="s">
        <v>2935</v>
      </c>
      <c r="I5744" s="9" t="s">
        <v>2935</v>
      </c>
      <c r="J5744" s="12">
        <v>1</v>
      </c>
      <c r="K5744" s="13">
        <v>43358</v>
      </c>
      <c r="L5744" s="86">
        <f>(Tabla2[[#This Row],[release_year]]-'VARIANZA Y DES. EST'!$L$11)^2</f>
        <v>84.276027426338274</v>
      </c>
      <c r="M5744" s="12">
        <v>2005</v>
      </c>
      <c r="N5744" s="9" t="s">
        <v>35</v>
      </c>
      <c r="O5744" s="9" t="s">
        <v>21720</v>
      </c>
      <c r="P5744" s="12">
        <v>141</v>
      </c>
      <c r="Q5744" s="12">
        <v>141</v>
      </c>
      <c r="R5744" s="12">
        <v>1716.8594277483344</v>
      </c>
      <c r="S5744" s="12" t="s">
        <v>28</v>
      </c>
      <c r="T5744" s="9" t="s">
        <v>70</v>
      </c>
      <c r="U5744" s="9" t="s">
        <v>45</v>
      </c>
      <c r="V5744" s="9" t="s">
        <v>70</v>
      </c>
      <c r="W5744" s="14">
        <v>2</v>
      </c>
    </row>
    <row r="5745" spans="1:23" x14ac:dyDescent="0.25">
      <c r="A5745" s="8">
        <v>7080</v>
      </c>
      <c r="B5745" s="9" t="s">
        <v>21765</v>
      </c>
      <c r="C5745" s="9" t="s">
        <v>22</v>
      </c>
      <c r="D5745" s="9" t="s">
        <v>21766</v>
      </c>
      <c r="E5745" s="18" t="s">
        <v>21767</v>
      </c>
      <c r="F5745" s="9" t="s">
        <v>21768</v>
      </c>
      <c r="G5745" s="12">
        <v>10</v>
      </c>
      <c r="H5745" s="9" t="s">
        <v>518</v>
      </c>
      <c r="I5745" s="9" t="s">
        <v>518</v>
      </c>
      <c r="J5745" s="12">
        <v>1</v>
      </c>
      <c r="K5745" s="13">
        <v>43160</v>
      </c>
      <c r="L5745" s="86">
        <f>(Tabla2[[#This Row],[release_year]]-'VARIANZA Y DES. EST'!$L$11)^2</f>
        <v>84.276027426338274</v>
      </c>
      <c r="M5745" s="12">
        <v>2005</v>
      </c>
      <c r="N5745" s="9" t="s">
        <v>35</v>
      </c>
      <c r="O5745" s="9" t="s">
        <v>21720</v>
      </c>
      <c r="P5745" s="12">
        <v>141</v>
      </c>
      <c r="Q5745" s="12">
        <v>141</v>
      </c>
      <c r="R5745" s="12">
        <v>1716.8594277483344</v>
      </c>
      <c r="S5745" s="12" t="s">
        <v>28</v>
      </c>
      <c r="T5745" s="9" t="s">
        <v>2930</v>
      </c>
      <c r="U5745" s="9" t="s">
        <v>38</v>
      </c>
      <c r="V5745" s="9" t="s">
        <v>2930</v>
      </c>
      <c r="W5745" s="14">
        <v>3</v>
      </c>
    </row>
    <row r="5746" spans="1:23" x14ac:dyDescent="0.25">
      <c r="A5746" s="8">
        <v>7480</v>
      </c>
      <c r="B5746" s="9" t="s">
        <v>21769</v>
      </c>
      <c r="C5746" s="9" t="s">
        <v>22</v>
      </c>
      <c r="D5746" s="9" t="s">
        <v>21770</v>
      </c>
      <c r="E5746" s="9" t="s">
        <v>20490</v>
      </c>
      <c r="F5746" s="9" t="s">
        <v>21771</v>
      </c>
      <c r="G5746" s="12">
        <v>12</v>
      </c>
      <c r="H5746" s="9" t="s">
        <v>2924</v>
      </c>
      <c r="I5746" s="9" t="s">
        <v>10233</v>
      </c>
      <c r="J5746" s="12">
        <v>3</v>
      </c>
      <c r="K5746" s="13">
        <v>43922</v>
      </c>
      <c r="L5746" s="86">
        <f>(Tabla2[[#This Row],[release_year]]-'VARIANZA Y DES. EST'!$L$11)^2</f>
        <v>7.9512857435875226</v>
      </c>
      <c r="M5746" s="12">
        <v>2017</v>
      </c>
      <c r="N5746" s="9" t="s">
        <v>1991</v>
      </c>
      <c r="O5746" s="9" t="s">
        <v>21720</v>
      </c>
      <c r="P5746" s="12">
        <v>141</v>
      </c>
      <c r="Q5746" s="12">
        <v>141</v>
      </c>
      <c r="R5746" s="12">
        <v>1716.8594277483344</v>
      </c>
      <c r="S5746" s="12" t="s">
        <v>28</v>
      </c>
      <c r="T5746" s="9" t="s">
        <v>45</v>
      </c>
      <c r="U5746" s="9" t="s">
        <v>45</v>
      </c>
      <c r="V5746" s="9" t="s">
        <v>45</v>
      </c>
      <c r="W5746" s="14">
        <v>1</v>
      </c>
    </row>
    <row r="5747" spans="1:23" x14ac:dyDescent="0.25">
      <c r="A5747" s="8">
        <v>7911</v>
      </c>
      <c r="B5747" s="9" t="s">
        <v>21772</v>
      </c>
      <c r="C5747" s="9" t="s">
        <v>22</v>
      </c>
      <c r="D5747" s="9" t="s">
        <v>21773</v>
      </c>
      <c r="E5747" s="9" t="s">
        <v>21774</v>
      </c>
      <c r="F5747" s="9" t="s">
        <v>21775</v>
      </c>
      <c r="G5747" s="12">
        <v>12</v>
      </c>
      <c r="H5747" s="9" t="s">
        <v>518</v>
      </c>
      <c r="I5747" s="9" t="s">
        <v>518</v>
      </c>
      <c r="J5747" s="12">
        <v>1</v>
      </c>
      <c r="K5747" s="13">
        <v>42741</v>
      </c>
      <c r="L5747" s="86">
        <f>(Tabla2[[#This Row],[release_year]]-'VARIANZA Y DES. EST'!$L$11)^2</f>
        <v>3.3116808838167522</v>
      </c>
      <c r="M5747" s="12">
        <v>2016</v>
      </c>
      <c r="N5747" s="9" t="s">
        <v>35</v>
      </c>
      <c r="O5747" s="9" t="s">
        <v>21720</v>
      </c>
      <c r="P5747" s="12">
        <v>141</v>
      </c>
      <c r="Q5747" s="12">
        <v>141</v>
      </c>
      <c r="R5747" s="12">
        <v>1716.8594277483344</v>
      </c>
      <c r="S5747" s="12" t="s">
        <v>28</v>
      </c>
      <c r="T5747" s="9" t="s">
        <v>70</v>
      </c>
      <c r="U5747" s="9" t="s">
        <v>45</v>
      </c>
      <c r="V5747" s="9" t="s">
        <v>70</v>
      </c>
      <c r="W5747" s="14">
        <v>2</v>
      </c>
    </row>
    <row r="5748" spans="1:23" x14ac:dyDescent="0.25">
      <c r="A5748" s="8">
        <v>7941</v>
      </c>
      <c r="B5748" s="9" t="s">
        <v>21776</v>
      </c>
      <c r="C5748" s="9" t="s">
        <v>22</v>
      </c>
      <c r="D5748" s="9" t="s">
        <v>21777</v>
      </c>
      <c r="E5748" s="18" t="s">
        <v>21778</v>
      </c>
      <c r="F5748" s="9" t="s">
        <v>21779</v>
      </c>
      <c r="G5748" s="12">
        <v>10</v>
      </c>
      <c r="H5748" s="9" t="s">
        <v>518</v>
      </c>
      <c r="I5748" s="9" t="s">
        <v>518</v>
      </c>
      <c r="J5748" s="12">
        <v>1</v>
      </c>
      <c r="K5748" s="13">
        <v>43495</v>
      </c>
      <c r="L5748" s="86">
        <f>(Tabla2[[#This Row],[release_year]]-'VARIANZA Y DES. EST'!$L$11)^2</f>
        <v>38.194842005650592</v>
      </c>
      <c r="M5748" s="12">
        <v>2008</v>
      </c>
      <c r="N5748" s="9" t="s">
        <v>35</v>
      </c>
      <c r="O5748" s="9" t="s">
        <v>21720</v>
      </c>
      <c r="P5748" s="12">
        <v>141</v>
      </c>
      <c r="Q5748" s="12">
        <v>141</v>
      </c>
      <c r="R5748" s="12">
        <v>1716.8594277483344</v>
      </c>
      <c r="S5748" s="12" t="s">
        <v>28</v>
      </c>
      <c r="T5748" s="9" t="s">
        <v>10974</v>
      </c>
      <c r="U5748" s="9" t="s">
        <v>45</v>
      </c>
      <c r="V5748" s="9" t="s">
        <v>10974</v>
      </c>
      <c r="W5748" s="14">
        <v>3</v>
      </c>
    </row>
    <row r="5749" spans="1:23" x14ac:dyDescent="0.25">
      <c r="A5749" s="8">
        <v>8450</v>
      </c>
      <c r="B5749" s="9" t="s">
        <v>21780</v>
      </c>
      <c r="C5749" s="9" t="s">
        <v>22</v>
      </c>
      <c r="D5749" s="9" t="s">
        <v>21781</v>
      </c>
      <c r="E5749" s="9" t="s">
        <v>21782</v>
      </c>
      <c r="F5749" s="9" t="s">
        <v>21783</v>
      </c>
      <c r="G5749" s="12">
        <v>11</v>
      </c>
      <c r="H5749" s="9" t="s">
        <v>25</v>
      </c>
      <c r="I5749" s="9" t="s">
        <v>25</v>
      </c>
      <c r="J5749" s="12">
        <v>1</v>
      </c>
      <c r="K5749" s="13">
        <v>43770</v>
      </c>
      <c r="L5749" s="86">
        <f>(Tabla2[[#This Row],[release_year]]-'VARIANZA Y DES. EST'!$L$11)^2</f>
        <v>448.60076910908901</v>
      </c>
      <c r="M5749" s="12">
        <v>1993</v>
      </c>
      <c r="N5749" s="9" t="s">
        <v>43</v>
      </c>
      <c r="O5749" s="9" t="s">
        <v>21720</v>
      </c>
      <c r="P5749" s="12">
        <v>141</v>
      </c>
      <c r="Q5749" s="12">
        <v>141</v>
      </c>
      <c r="R5749" s="12">
        <v>1716.8594277483344</v>
      </c>
      <c r="S5749" s="12" t="s">
        <v>28</v>
      </c>
      <c r="T5749" s="9" t="s">
        <v>2709</v>
      </c>
      <c r="U5749" s="9" t="s">
        <v>45</v>
      </c>
      <c r="V5749" s="9" t="s">
        <v>2709</v>
      </c>
      <c r="W5749" s="14">
        <v>2</v>
      </c>
    </row>
    <row r="5750" spans="1:23" x14ac:dyDescent="0.25">
      <c r="A5750" s="8">
        <v>8453</v>
      </c>
      <c r="B5750" s="9" t="s">
        <v>21784</v>
      </c>
      <c r="C5750" s="9" t="s">
        <v>22</v>
      </c>
      <c r="D5750" s="9" t="s">
        <v>21785</v>
      </c>
      <c r="E5750" s="9" t="s">
        <v>21786</v>
      </c>
      <c r="F5750" s="9" t="s">
        <v>21787</v>
      </c>
      <c r="G5750" s="12">
        <v>9</v>
      </c>
      <c r="H5750" s="9" t="s">
        <v>126</v>
      </c>
      <c r="I5750" s="9" t="s">
        <v>5012</v>
      </c>
      <c r="J5750" s="12">
        <v>2</v>
      </c>
      <c r="K5750" s="13">
        <v>43617</v>
      </c>
      <c r="L5750" s="86">
        <f>(Tabla2[[#This Row],[release_year]]-'VARIANZA Y DES. EST'!$L$11)^2</f>
        <v>103.6364225665675</v>
      </c>
      <c r="M5750" s="12">
        <v>2004</v>
      </c>
      <c r="N5750" s="9" t="s">
        <v>43</v>
      </c>
      <c r="O5750" s="9" t="s">
        <v>21720</v>
      </c>
      <c r="P5750" s="12">
        <v>141</v>
      </c>
      <c r="Q5750" s="12">
        <v>141</v>
      </c>
      <c r="R5750" s="12">
        <v>1716.8594277483344</v>
      </c>
      <c r="S5750" s="12" t="s">
        <v>28</v>
      </c>
      <c r="T5750" s="9" t="s">
        <v>14106</v>
      </c>
      <c r="U5750" s="9" t="s">
        <v>45</v>
      </c>
      <c r="V5750" s="9" t="s">
        <v>14106</v>
      </c>
      <c r="W5750" s="14">
        <v>3</v>
      </c>
    </row>
    <row r="5751" spans="1:23" x14ac:dyDescent="0.25">
      <c r="A5751" s="8">
        <v>135</v>
      </c>
      <c r="B5751" s="9" t="s">
        <v>21788</v>
      </c>
      <c r="C5751" s="9" t="s">
        <v>22</v>
      </c>
      <c r="D5751" s="9" t="s">
        <v>21789</v>
      </c>
      <c r="E5751" s="9" t="s">
        <v>15517</v>
      </c>
      <c r="F5751" s="9" t="s">
        <v>21790</v>
      </c>
      <c r="G5751" s="12">
        <v>13</v>
      </c>
      <c r="H5751" s="9" t="s">
        <v>25</v>
      </c>
      <c r="I5751" s="9" t="s">
        <v>382</v>
      </c>
      <c r="J5751" s="12">
        <v>2</v>
      </c>
      <c r="K5751" s="13">
        <v>44440</v>
      </c>
      <c r="L5751" s="86">
        <f>(Tabla2[[#This Row],[release_year]]-'VARIANZA Y DES. EST'!$L$11)^2</f>
        <v>407.24037396885979</v>
      </c>
      <c r="M5751" s="12">
        <v>1994</v>
      </c>
      <c r="N5751" s="9" t="s">
        <v>43</v>
      </c>
      <c r="O5751" s="9" t="s">
        <v>21791</v>
      </c>
      <c r="P5751" s="12">
        <v>142</v>
      </c>
      <c r="Q5751" s="12">
        <v>142</v>
      </c>
      <c r="R5751" s="12">
        <v>1800.7294326415004</v>
      </c>
      <c r="S5751" s="12" t="s">
        <v>28</v>
      </c>
      <c r="T5751" s="9" t="s">
        <v>5577</v>
      </c>
      <c r="U5751" s="9" t="s">
        <v>38</v>
      </c>
      <c r="V5751" s="9" t="s">
        <v>5577</v>
      </c>
      <c r="W5751" s="14">
        <v>2</v>
      </c>
    </row>
    <row r="5752" spans="1:23" x14ac:dyDescent="0.25">
      <c r="A5752" s="8">
        <v>210</v>
      </c>
      <c r="B5752" s="9" t="s">
        <v>21792</v>
      </c>
      <c r="C5752" s="9" t="s">
        <v>22</v>
      </c>
      <c r="D5752" s="9" t="s">
        <v>21793</v>
      </c>
      <c r="E5752" s="9" t="s">
        <v>16020</v>
      </c>
      <c r="F5752" s="9" t="s">
        <v>21794</v>
      </c>
      <c r="G5752" s="12">
        <v>10</v>
      </c>
      <c r="H5752" s="9" t="s">
        <v>518</v>
      </c>
      <c r="I5752" s="9" t="s">
        <v>518</v>
      </c>
      <c r="J5752" s="12">
        <v>1</v>
      </c>
      <c r="K5752" s="13">
        <v>44435</v>
      </c>
      <c r="L5752" s="86">
        <f>(Tabla2[[#This Row],[release_year]]-'VARIANZA Y DES. EST'!$L$11)^2</f>
        <v>1.3928663045044412</v>
      </c>
      <c r="M5752" s="12">
        <v>2013</v>
      </c>
      <c r="N5752" s="9" t="s">
        <v>35</v>
      </c>
      <c r="O5752" s="9" t="s">
        <v>21791</v>
      </c>
      <c r="P5752" s="12">
        <v>142</v>
      </c>
      <c r="Q5752" s="12">
        <v>142</v>
      </c>
      <c r="R5752" s="12">
        <v>1800.7294326415004</v>
      </c>
      <c r="S5752" s="12" t="s">
        <v>28</v>
      </c>
      <c r="T5752" s="9" t="s">
        <v>8706</v>
      </c>
      <c r="U5752" s="9" t="s">
        <v>45</v>
      </c>
      <c r="V5752" s="9" t="s">
        <v>8706</v>
      </c>
      <c r="W5752" s="14">
        <v>3</v>
      </c>
    </row>
    <row r="5753" spans="1:23" x14ac:dyDescent="0.25">
      <c r="A5753" s="8">
        <v>330</v>
      </c>
      <c r="B5753" s="9" t="s">
        <v>21795</v>
      </c>
      <c r="C5753" s="9" t="s">
        <v>22</v>
      </c>
      <c r="D5753" s="9" t="s">
        <v>21796</v>
      </c>
      <c r="E5753" s="9" t="s">
        <v>15526</v>
      </c>
      <c r="F5753" s="9" t="s">
        <v>21797</v>
      </c>
      <c r="G5753" s="12">
        <v>10</v>
      </c>
      <c r="H5753" s="9" t="s">
        <v>25</v>
      </c>
      <c r="I5753" s="9" t="s">
        <v>327</v>
      </c>
      <c r="J5753" s="12">
        <v>2</v>
      </c>
      <c r="K5753" s="13">
        <v>44409</v>
      </c>
      <c r="L5753" s="86">
        <f>(Tabla2[[#This Row],[release_year]]-'VARIANZA Y DES. EST'!$L$11)^2</f>
        <v>148.35721284702598</v>
      </c>
      <c r="M5753" s="12">
        <v>2002</v>
      </c>
      <c r="N5753" s="9" t="s">
        <v>43</v>
      </c>
      <c r="O5753" s="9" t="s">
        <v>21791</v>
      </c>
      <c r="P5753" s="12">
        <v>142</v>
      </c>
      <c r="Q5753" s="12">
        <v>142</v>
      </c>
      <c r="R5753" s="12">
        <v>1800.7294326415004</v>
      </c>
      <c r="S5753" s="12" t="s">
        <v>28</v>
      </c>
      <c r="T5753" s="9" t="s">
        <v>45</v>
      </c>
      <c r="U5753" s="9" t="s">
        <v>45</v>
      </c>
      <c r="V5753" s="9" t="s">
        <v>45</v>
      </c>
      <c r="W5753" s="14">
        <v>1</v>
      </c>
    </row>
    <row r="5754" spans="1:23" x14ac:dyDescent="0.25">
      <c r="A5754" s="8">
        <v>1024</v>
      </c>
      <c r="B5754" s="9" t="s">
        <v>21798</v>
      </c>
      <c r="C5754" s="9" t="s">
        <v>22</v>
      </c>
      <c r="D5754" s="9" t="s">
        <v>21799</v>
      </c>
      <c r="E5754" s="9" t="s">
        <v>21800</v>
      </c>
      <c r="F5754" s="9" t="s">
        <v>21801</v>
      </c>
      <c r="G5754" s="12">
        <v>11</v>
      </c>
      <c r="H5754" s="9" t="s">
        <v>518</v>
      </c>
      <c r="I5754" s="9" t="s">
        <v>518</v>
      </c>
      <c r="J5754" s="12">
        <v>1</v>
      </c>
      <c r="K5754" s="13">
        <v>44302</v>
      </c>
      <c r="L5754" s="86">
        <f>(Tabla2[[#This Row],[release_year]]-'VARIANZA Y DES. EST'!$L$11)^2</f>
        <v>46.509705182670608</v>
      </c>
      <c r="M5754" s="12">
        <v>2021</v>
      </c>
      <c r="N5754" s="9" t="s">
        <v>76</v>
      </c>
      <c r="O5754" s="9" t="s">
        <v>21791</v>
      </c>
      <c r="P5754" s="12">
        <v>142</v>
      </c>
      <c r="Q5754" s="12">
        <v>142</v>
      </c>
      <c r="R5754" s="12">
        <v>1800.7294326415004</v>
      </c>
      <c r="S5754" s="12" t="s">
        <v>28</v>
      </c>
      <c r="T5754" s="9" t="s">
        <v>118</v>
      </c>
      <c r="U5754" s="9" t="s">
        <v>45</v>
      </c>
      <c r="V5754" s="9" t="s">
        <v>118</v>
      </c>
      <c r="W5754" s="14">
        <v>3</v>
      </c>
    </row>
    <row r="5755" spans="1:23" x14ac:dyDescent="0.25">
      <c r="A5755" s="8">
        <v>1680</v>
      </c>
      <c r="B5755" s="9" t="s">
        <v>21802</v>
      </c>
      <c r="C5755" s="9" t="s">
        <v>22</v>
      </c>
      <c r="D5755" s="9" t="s">
        <v>21803</v>
      </c>
      <c r="E5755" s="18" t="s">
        <v>21118</v>
      </c>
      <c r="F5755" s="9" t="s">
        <v>21804</v>
      </c>
      <c r="G5755" s="12">
        <v>7</v>
      </c>
      <c r="H5755" s="9" t="s">
        <v>518</v>
      </c>
      <c r="I5755" s="9" t="s">
        <v>518</v>
      </c>
      <c r="J5755" s="12">
        <v>1</v>
      </c>
      <c r="K5755" s="16">
        <v>44154</v>
      </c>
      <c r="L5755" s="86">
        <f>(Tabla2[[#This Row],[release_year]]-'VARIANZA Y DES. EST'!$L$11)^2</f>
        <v>10.1136565849629</v>
      </c>
      <c r="M5755" s="12">
        <v>2011</v>
      </c>
      <c r="N5755" s="9" t="s">
        <v>35</v>
      </c>
      <c r="O5755" s="9" t="s">
        <v>21791</v>
      </c>
      <c r="P5755" s="12">
        <v>142</v>
      </c>
      <c r="Q5755" s="12">
        <v>142</v>
      </c>
      <c r="R5755" s="12">
        <v>1800.7294326415004</v>
      </c>
      <c r="S5755" s="12" t="s">
        <v>28</v>
      </c>
      <c r="T5755" s="9" t="s">
        <v>2930</v>
      </c>
      <c r="U5755" s="9" t="s">
        <v>38</v>
      </c>
      <c r="V5755" s="9" t="s">
        <v>2930</v>
      </c>
      <c r="W5755" s="14">
        <v>3</v>
      </c>
    </row>
    <row r="5756" spans="1:23" x14ac:dyDescent="0.25">
      <c r="A5756" s="8">
        <v>2721</v>
      </c>
      <c r="B5756" s="9" t="s">
        <v>21805</v>
      </c>
      <c r="C5756" s="9" t="s">
        <v>22</v>
      </c>
      <c r="D5756" s="9" t="s">
        <v>21806</v>
      </c>
      <c r="E5756" s="9" t="s">
        <v>18621</v>
      </c>
      <c r="F5756" s="9" t="s">
        <v>21807</v>
      </c>
      <c r="G5756" s="12">
        <v>8</v>
      </c>
      <c r="H5756" s="9" t="s">
        <v>518</v>
      </c>
      <c r="I5756" s="9" t="s">
        <v>2969</v>
      </c>
      <c r="J5756" s="12">
        <v>2</v>
      </c>
      <c r="K5756" s="13">
        <v>43922</v>
      </c>
      <c r="L5756" s="86">
        <f>(Tabla2[[#This Row],[release_year]]-'VARIANZA Y DES. EST'!$L$11)^2</f>
        <v>38.194842005650592</v>
      </c>
      <c r="M5756" s="12">
        <v>2008</v>
      </c>
      <c r="N5756" s="9" t="s">
        <v>35</v>
      </c>
      <c r="O5756" s="9" t="s">
        <v>21791</v>
      </c>
      <c r="P5756" s="12">
        <v>142</v>
      </c>
      <c r="Q5756" s="12">
        <v>142</v>
      </c>
      <c r="R5756" s="12">
        <v>1800.7294326415004</v>
      </c>
      <c r="S5756" s="12" t="s">
        <v>28</v>
      </c>
      <c r="T5756" s="9" t="s">
        <v>2492</v>
      </c>
      <c r="U5756" s="9" t="s">
        <v>95</v>
      </c>
      <c r="V5756" s="9" t="s">
        <v>2492</v>
      </c>
      <c r="W5756" s="14">
        <v>3</v>
      </c>
    </row>
    <row r="5757" spans="1:23" x14ac:dyDescent="0.25">
      <c r="A5757" s="8">
        <v>3532</v>
      </c>
      <c r="B5757" s="9" t="s">
        <v>21808</v>
      </c>
      <c r="C5757" s="9" t="s">
        <v>22</v>
      </c>
      <c r="D5757" s="9" t="s">
        <v>21809</v>
      </c>
      <c r="E5757" s="18" t="s">
        <v>21810</v>
      </c>
      <c r="F5757" s="9" t="s">
        <v>21811</v>
      </c>
      <c r="G5757" s="12">
        <v>8</v>
      </c>
      <c r="H5757" s="9" t="s">
        <v>518</v>
      </c>
      <c r="I5757" s="9" t="s">
        <v>518</v>
      </c>
      <c r="J5757" s="12">
        <v>1</v>
      </c>
      <c r="K5757" s="13">
        <v>43714</v>
      </c>
      <c r="L5757" s="86">
        <f>(Tabla2[[#This Row],[release_year]]-'VARIANZA Y DES. EST'!$L$11)^2</f>
        <v>14.590890603358293</v>
      </c>
      <c r="M5757" s="12">
        <v>2018</v>
      </c>
      <c r="N5757" s="9" t="s">
        <v>76</v>
      </c>
      <c r="O5757" s="9" t="s">
        <v>21791</v>
      </c>
      <c r="P5757" s="12">
        <v>142</v>
      </c>
      <c r="Q5757" s="12">
        <v>142</v>
      </c>
      <c r="R5757" s="12">
        <v>1800.7294326415004</v>
      </c>
      <c r="S5757" s="12" t="s">
        <v>28</v>
      </c>
      <c r="T5757" s="9" t="s">
        <v>94</v>
      </c>
      <c r="U5757" s="9" t="s">
        <v>95</v>
      </c>
      <c r="V5757" s="9" t="s">
        <v>94</v>
      </c>
      <c r="W5757" s="14">
        <v>3</v>
      </c>
    </row>
    <row r="5758" spans="1:23" x14ac:dyDescent="0.25">
      <c r="A5758" s="8">
        <v>3760</v>
      </c>
      <c r="B5758" s="9" t="s">
        <v>21812</v>
      </c>
      <c r="C5758" s="9" t="s">
        <v>22</v>
      </c>
      <c r="D5758" s="9" t="s">
        <v>21813</v>
      </c>
      <c r="E5758" s="9" t="s">
        <v>7482</v>
      </c>
      <c r="F5758" s="9" t="s">
        <v>21814</v>
      </c>
      <c r="G5758" s="12">
        <v>13</v>
      </c>
      <c r="H5758" s="9" t="s">
        <v>25</v>
      </c>
      <c r="I5758" s="9" t="s">
        <v>25</v>
      </c>
      <c r="J5758" s="12">
        <v>1</v>
      </c>
      <c r="K5758" s="13">
        <v>43628</v>
      </c>
      <c r="L5758" s="86">
        <f>(Tabla2[[#This Row],[release_year]]-'VARIANZA Y DES. EST'!$L$11)^2</f>
        <v>23.230495463129063</v>
      </c>
      <c r="M5758" s="12">
        <v>2019</v>
      </c>
      <c r="N5758" s="9" t="s">
        <v>76</v>
      </c>
      <c r="O5758" s="9" t="s">
        <v>21791</v>
      </c>
      <c r="P5758" s="12">
        <v>142</v>
      </c>
      <c r="Q5758" s="12">
        <v>142</v>
      </c>
      <c r="R5758" s="12">
        <v>1800.7294326415004</v>
      </c>
      <c r="S5758" s="12" t="s">
        <v>28</v>
      </c>
      <c r="T5758" s="9" t="s">
        <v>576</v>
      </c>
      <c r="U5758" s="9" t="s">
        <v>57</v>
      </c>
      <c r="V5758" s="9" t="s">
        <v>576</v>
      </c>
      <c r="W5758" s="14">
        <v>2</v>
      </c>
    </row>
    <row r="5759" spans="1:23" x14ac:dyDescent="0.25">
      <c r="A5759" s="8">
        <v>4573</v>
      </c>
      <c r="B5759" s="9" t="s">
        <v>21815</v>
      </c>
      <c r="C5759" s="9" t="s">
        <v>22</v>
      </c>
      <c r="D5759" s="9" t="s">
        <v>21816</v>
      </c>
      <c r="E5759" s="9" t="s">
        <v>21705</v>
      </c>
      <c r="F5759" s="9" t="s">
        <v>21817</v>
      </c>
      <c r="G5759" s="12">
        <v>3</v>
      </c>
      <c r="H5759" s="9" t="s">
        <v>518</v>
      </c>
      <c r="I5759" s="9" t="s">
        <v>518</v>
      </c>
      <c r="J5759" s="12">
        <v>1</v>
      </c>
      <c r="K5759" s="13">
        <v>43374</v>
      </c>
      <c r="L5759" s="86">
        <f>(Tabla2[[#This Row],[release_year]]-'VARIANZA Y DES. EST'!$L$11)^2</f>
        <v>3.2471164275211517E-2</v>
      </c>
      <c r="M5759" s="12">
        <v>2014</v>
      </c>
      <c r="N5759" s="9" t="s">
        <v>35</v>
      </c>
      <c r="O5759" s="9" t="s">
        <v>21791</v>
      </c>
      <c r="P5759" s="12">
        <v>142</v>
      </c>
      <c r="Q5759" s="12">
        <v>142</v>
      </c>
      <c r="R5759" s="12">
        <v>1800.7294326415004</v>
      </c>
      <c r="S5759" s="12" t="s">
        <v>28</v>
      </c>
      <c r="T5759" s="9" t="s">
        <v>2492</v>
      </c>
      <c r="U5759" s="9" t="s">
        <v>95</v>
      </c>
      <c r="V5759" s="9" t="s">
        <v>2492</v>
      </c>
      <c r="W5759" s="14">
        <v>3</v>
      </c>
    </row>
    <row r="5760" spans="1:23" x14ac:dyDescent="0.25">
      <c r="A5760" s="8">
        <v>5136</v>
      </c>
      <c r="B5760" s="9" t="s">
        <v>21818</v>
      </c>
      <c r="C5760" s="9" t="s">
        <v>22</v>
      </c>
      <c r="D5760" s="9" t="s">
        <v>21819</v>
      </c>
      <c r="E5760" s="9" t="s">
        <v>20127</v>
      </c>
      <c r="F5760" s="9" t="s">
        <v>21820</v>
      </c>
      <c r="G5760" s="12">
        <v>10</v>
      </c>
      <c r="H5760" s="9" t="s">
        <v>518</v>
      </c>
      <c r="I5760" s="9" t="s">
        <v>518</v>
      </c>
      <c r="J5760" s="12">
        <v>1</v>
      </c>
      <c r="K5760" s="13">
        <v>43071</v>
      </c>
      <c r="L5760" s="86">
        <f>(Tabla2[[#This Row],[release_year]]-'VARIANZA Y DES. EST'!$L$11)^2</f>
        <v>7.9512857435875226</v>
      </c>
      <c r="M5760" s="12">
        <v>2017</v>
      </c>
      <c r="N5760" s="9" t="s">
        <v>76</v>
      </c>
      <c r="O5760" s="9" t="s">
        <v>21791</v>
      </c>
      <c r="P5760" s="12">
        <v>142</v>
      </c>
      <c r="Q5760" s="12">
        <v>142</v>
      </c>
      <c r="R5760" s="12">
        <v>1800.7294326415004</v>
      </c>
      <c r="S5760" s="12" t="s">
        <v>28</v>
      </c>
      <c r="T5760" s="9" t="s">
        <v>3625</v>
      </c>
      <c r="U5760" s="9" t="s">
        <v>95</v>
      </c>
      <c r="V5760" s="9" t="s">
        <v>3625</v>
      </c>
      <c r="W5760" s="14">
        <v>3</v>
      </c>
    </row>
    <row r="5761" spans="1:23" x14ac:dyDescent="0.25">
      <c r="A5761" s="8">
        <v>5486</v>
      </c>
      <c r="B5761" s="9" t="s">
        <v>21821</v>
      </c>
      <c r="C5761" s="9" t="s">
        <v>22</v>
      </c>
      <c r="D5761" s="9" t="s">
        <v>21822</v>
      </c>
      <c r="E5761" s="9" t="s">
        <v>21823</v>
      </c>
      <c r="F5761" s="18" t="s">
        <v>21824</v>
      </c>
      <c r="G5761" s="12">
        <v>10</v>
      </c>
      <c r="H5761" s="9" t="s">
        <v>518</v>
      </c>
      <c r="I5761" s="9" t="s">
        <v>518</v>
      </c>
      <c r="J5761" s="12">
        <v>1</v>
      </c>
      <c r="K5761" s="13">
        <v>42870</v>
      </c>
      <c r="L5761" s="86">
        <f>(Tabla2[[#This Row],[release_year]]-'VARIANZA Y DES. EST'!$L$11)^2</f>
        <v>367.87997882863056</v>
      </c>
      <c r="M5761" s="12">
        <v>1995</v>
      </c>
      <c r="N5761" s="9" t="s">
        <v>35</v>
      </c>
      <c r="O5761" s="9" t="s">
        <v>21791</v>
      </c>
      <c r="P5761" s="12">
        <v>142</v>
      </c>
      <c r="Q5761" s="12">
        <v>142</v>
      </c>
      <c r="R5761" s="12">
        <v>1800.7294326415004</v>
      </c>
      <c r="S5761" s="12" t="s">
        <v>28</v>
      </c>
      <c r="T5761" s="9" t="s">
        <v>8706</v>
      </c>
      <c r="U5761" s="9" t="s">
        <v>45</v>
      </c>
      <c r="V5761" s="9" t="s">
        <v>8706</v>
      </c>
      <c r="W5761" s="14">
        <v>3</v>
      </c>
    </row>
    <row r="5762" spans="1:23" x14ac:dyDescent="0.25">
      <c r="A5762" s="8">
        <v>6036</v>
      </c>
      <c r="B5762" s="9" t="s">
        <v>21825</v>
      </c>
      <c r="C5762" s="9" t="s">
        <v>22</v>
      </c>
      <c r="D5762" s="9" t="s">
        <v>21826</v>
      </c>
      <c r="E5762" s="9" t="s">
        <v>21307</v>
      </c>
      <c r="F5762" s="9" t="s">
        <v>21827</v>
      </c>
      <c r="G5762" s="12">
        <v>8</v>
      </c>
      <c r="H5762" s="9" t="s">
        <v>518</v>
      </c>
      <c r="I5762" s="9" t="s">
        <v>518</v>
      </c>
      <c r="J5762" s="12">
        <v>1</v>
      </c>
      <c r="K5762" s="16">
        <v>43054</v>
      </c>
      <c r="L5762" s="86">
        <f>(Tabla2[[#This Row],[release_year]]-'VARIANZA Y DES. EST'!$L$11)^2</f>
        <v>3.3116808838167522</v>
      </c>
      <c r="M5762" s="12">
        <v>2016</v>
      </c>
      <c r="N5762" s="9" t="s">
        <v>35</v>
      </c>
      <c r="O5762" s="9" t="s">
        <v>21791</v>
      </c>
      <c r="P5762" s="12">
        <v>142</v>
      </c>
      <c r="Q5762" s="12">
        <v>142</v>
      </c>
      <c r="R5762" s="12">
        <v>1800.7294326415004</v>
      </c>
      <c r="S5762" s="12" t="s">
        <v>28</v>
      </c>
      <c r="T5762" s="9" t="s">
        <v>3881</v>
      </c>
      <c r="U5762" s="9" t="s">
        <v>38</v>
      </c>
      <c r="V5762" s="9" t="s">
        <v>3881</v>
      </c>
      <c r="W5762" s="14">
        <v>3</v>
      </c>
    </row>
    <row r="5763" spans="1:23" x14ac:dyDescent="0.25">
      <c r="A5763" s="8">
        <v>8050</v>
      </c>
      <c r="B5763" s="9" t="s">
        <v>21828</v>
      </c>
      <c r="C5763" s="9" t="s">
        <v>22</v>
      </c>
      <c r="D5763" s="9" t="s">
        <v>21829</v>
      </c>
      <c r="E5763" s="18" t="s">
        <v>13185</v>
      </c>
      <c r="F5763" s="9" t="s">
        <v>21830</v>
      </c>
      <c r="G5763" s="12">
        <v>9</v>
      </c>
      <c r="H5763" s="9" t="s">
        <v>2935</v>
      </c>
      <c r="I5763" s="9" t="s">
        <v>2935</v>
      </c>
      <c r="J5763" s="12">
        <v>1</v>
      </c>
      <c r="K5763" s="13">
        <v>43470</v>
      </c>
      <c r="L5763" s="86">
        <f>(Tabla2[[#This Row],[release_year]]-'VARIANZA Y DES. EST'!$L$11)^2</f>
        <v>1.3928663045044412</v>
      </c>
      <c r="M5763" s="12">
        <v>2013</v>
      </c>
      <c r="N5763" s="9" t="s">
        <v>76</v>
      </c>
      <c r="O5763" s="9" t="s">
        <v>21791</v>
      </c>
      <c r="P5763" s="12">
        <v>142</v>
      </c>
      <c r="Q5763" s="12">
        <v>142</v>
      </c>
      <c r="R5763" s="12">
        <v>1800.7294326415004</v>
      </c>
      <c r="S5763" s="12" t="s">
        <v>28</v>
      </c>
      <c r="T5763" s="9" t="s">
        <v>70</v>
      </c>
      <c r="U5763" s="9" t="s">
        <v>45</v>
      </c>
      <c r="V5763" s="9" t="s">
        <v>70</v>
      </c>
      <c r="W5763" s="14">
        <v>2</v>
      </c>
    </row>
    <row r="5764" spans="1:23" x14ac:dyDescent="0.25">
      <c r="A5764" s="8">
        <v>115</v>
      </c>
      <c r="B5764" s="9" t="s">
        <v>21831</v>
      </c>
      <c r="C5764" s="9" t="s">
        <v>22</v>
      </c>
      <c r="D5764" s="9" t="s">
        <v>21832</v>
      </c>
      <c r="E5764" s="9" t="s">
        <v>21833</v>
      </c>
      <c r="F5764" s="9" t="s">
        <v>21834</v>
      </c>
      <c r="G5764" s="12">
        <v>9</v>
      </c>
      <c r="H5764" s="9" t="s">
        <v>518</v>
      </c>
      <c r="I5764" s="9" t="s">
        <v>518</v>
      </c>
      <c r="J5764" s="12">
        <v>1</v>
      </c>
      <c r="K5764" s="13">
        <v>44441</v>
      </c>
      <c r="L5764" s="86">
        <f>(Tabla2[[#This Row],[release_year]]-'VARIANZA Y DES. EST'!$L$11)^2</f>
        <v>407.24037396885979</v>
      </c>
      <c r="M5764" s="12">
        <v>1994</v>
      </c>
      <c r="N5764" s="9" t="s">
        <v>35</v>
      </c>
      <c r="O5764" s="9" t="s">
        <v>21835</v>
      </c>
      <c r="P5764" s="12">
        <v>143</v>
      </c>
      <c r="Q5764" s="12">
        <v>143</v>
      </c>
      <c r="R5764" s="12">
        <v>1886.5994375346661</v>
      </c>
      <c r="S5764" s="12" t="s">
        <v>28</v>
      </c>
      <c r="T5764" s="9" t="s">
        <v>460</v>
      </c>
      <c r="U5764" s="9" t="s">
        <v>45</v>
      </c>
      <c r="V5764" s="9" t="s">
        <v>460</v>
      </c>
      <c r="W5764" s="14">
        <v>3</v>
      </c>
    </row>
    <row r="5765" spans="1:23" x14ac:dyDescent="0.25">
      <c r="A5765" s="8">
        <v>384</v>
      </c>
      <c r="B5765" s="9" t="s">
        <v>21836</v>
      </c>
      <c r="C5765" s="9" t="s">
        <v>22</v>
      </c>
      <c r="D5765" s="9" t="s">
        <v>21837</v>
      </c>
      <c r="E5765" s="9" t="s">
        <v>11017</v>
      </c>
      <c r="F5765" s="9" t="s">
        <v>21838</v>
      </c>
      <c r="G5765" s="12">
        <v>9</v>
      </c>
      <c r="H5765" s="9" t="s">
        <v>518</v>
      </c>
      <c r="I5765" s="9" t="s">
        <v>518</v>
      </c>
      <c r="J5765" s="12">
        <v>1</v>
      </c>
      <c r="K5765" s="13">
        <v>44404</v>
      </c>
      <c r="L5765" s="86">
        <f>(Tabla2[[#This Row],[release_year]]-'VARIANZA Y DES. EST'!$L$11)^2</f>
        <v>4.7532614447336705</v>
      </c>
      <c r="M5765" s="12">
        <v>2012</v>
      </c>
      <c r="N5765" s="9" t="s">
        <v>76</v>
      </c>
      <c r="O5765" s="9" t="s">
        <v>21835</v>
      </c>
      <c r="P5765" s="12">
        <v>143</v>
      </c>
      <c r="Q5765" s="12">
        <v>143</v>
      </c>
      <c r="R5765" s="12">
        <v>1886.5994375346661</v>
      </c>
      <c r="S5765" s="12" t="s">
        <v>28</v>
      </c>
      <c r="T5765" s="9" t="s">
        <v>4211</v>
      </c>
      <c r="U5765" s="9" t="s">
        <v>38</v>
      </c>
      <c r="V5765" s="9" t="s">
        <v>4211</v>
      </c>
      <c r="W5765" s="14">
        <v>2</v>
      </c>
    </row>
    <row r="5766" spans="1:23" x14ac:dyDescent="0.25">
      <c r="A5766" s="8">
        <v>543</v>
      </c>
      <c r="B5766" s="9" t="s">
        <v>21839</v>
      </c>
      <c r="C5766" s="9" t="s">
        <v>22</v>
      </c>
      <c r="D5766" s="9" t="s">
        <v>21840</v>
      </c>
      <c r="E5766" s="9" t="s">
        <v>21841</v>
      </c>
      <c r="F5766" s="9" t="s">
        <v>21842</v>
      </c>
      <c r="G5766" s="12">
        <v>6</v>
      </c>
      <c r="H5766" s="9" t="s">
        <v>518</v>
      </c>
      <c r="I5766" s="9" t="s">
        <v>518</v>
      </c>
      <c r="J5766" s="12">
        <v>1</v>
      </c>
      <c r="K5766" s="13">
        <v>44383</v>
      </c>
      <c r="L5766" s="86">
        <f>(Tabla2[[#This Row],[release_year]]-'VARIANZA Y DES. EST'!$L$11)^2</f>
        <v>3044.8542038768828</v>
      </c>
      <c r="M5766" s="12">
        <v>1959</v>
      </c>
      <c r="N5766" s="9" t="s">
        <v>35</v>
      </c>
      <c r="O5766" s="9" t="s">
        <v>21835</v>
      </c>
      <c r="P5766" s="12">
        <v>143</v>
      </c>
      <c r="Q5766" s="12">
        <v>143</v>
      </c>
      <c r="R5766" s="12">
        <v>1886.5994375346661</v>
      </c>
      <c r="S5766" s="12" t="s">
        <v>28</v>
      </c>
      <c r="T5766" s="9" t="s">
        <v>70</v>
      </c>
      <c r="U5766" s="9" t="s">
        <v>45</v>
      </c>
      <c r="V5766" s="9" t="s">
        <v>70</v>
      </c>
      <c r="W5766" s="14">
        <v>2</v>
      </c>
    </row>
    <row r="5767" spans="1:23" x14ac:dyDescent="0.25">
      <c r="A5767" s="8">
        <v>1051</v>
      </c>
      <c r="B5767" s="9" t="s">
        <v>21843</v>
      </c>
      <c r="C5767" s="9" t="s">
        <v>22</v>
      </c>
      <c r="D5767" s="9" t="s">
        <v>21844</v>
      </c>
      <c r="E5767" s="9" t="s">
        <v>21845</v>
      </c>
      <c r="F5767" s="9" t="s">
        <v>21846</v>
      </c>
      <c r="G5767" s="12">
        <v>10</v>
      </c>
      <c r="H5767" s="9" t="s">
        <v>34</v>
      </c>
      <c r="I5767" s="9" t="s">
        <v>34</v>
      </c>
      <c r="J5767" s="12">
        <v>1</v>
      </c>
      <c r="K5767" s="13">
        <v>44301</v>
      </c>
      <c r="L5767" s="86">
        <f>(Tabla2[[#This Row],[release_year]]-'VARIANZA Y DES. EST'!$L$11)^2</f>
        <v>46.509705182670608</v>
      </c>
      <c r="M5767" s="12">
        <v>2021</v>
      </c>
      <c r="N5767" s="9" t="s">
        <v>76</v>
      </c>
      <c r="O5767" s="9" t="s">
        <v>21835</v>
      </c>
      <c r="P5767" s="12">
        <v>143</v>
      </c>
      <c r="Q5767" s="12">
        <v>143</v>
      </c>
      <c r="R5767" s="12">
        <v>1886.5994375346661</v>
      </c>
      <c r="S5767" s="12" t="s">
        <v>28</v>
      </c>
      <c r="T5767" s="9" t="s">
        <v>9271</v>
      </c>
      <c r="U5767" s="9" t="s">
        <v>45</v>
      </c>
      <c r="V5767" s="9" t="s">
        <v>9271</v>
      </c>
      <c r="W5767" s="14">
        <v>3</v>
      </c>
    </row>
    <row r="5768" spans="1:23" x14ac:dyDescent="0.25">
      <c r="A5768" s="8">
        <v>1100</v>
      </c>
      <c r="B5768" s="9" t="s">
        <v>21847</v>
      </c>
      <c r="C5768" s="9" t="s">
        <v>22</v>
      </c>
      <c r="D5768" s="9" t="s">
        <v>21848</v>
      </c>
      <c r="E5768" s="9" t="s">
        <v>21849</v>
      </c>
      <c r="F5768" s="9" t="s">
        <v>21850</v>
      </c>
      <c r="G5768" s="12">
        <v>10</v>
      </c>
      <c r="H5768" s="9" t="s">
        <v>21851</v>
      </c>
      <c r="I5768" s="9" t="s">
        <v>21851</v>
      </c>
      <c r="J5768" s="12">
        <v>1</v>
      </c>
      <c r="K5768" s="13">
        <v>44290</v>
      </c>
      <c r="L5768" s="86">
        <f>(Tabla2[[#This Row],[release_year]]-'VARIANZA Y DES. EST'!$L$11)^2</f>
        <v>33.870100322899837</v>
      </c>
      <c r="M5768" s="12">
        <v>2020</v>
      </c>
      <c r="N5768" s="9" t="s">
        <v>76</v>
      </c>
      <c r="O5768" s="9" t="s">
        <v>21835</v>
      </c>
      <c r="P5768" s="12">
        <v>143</v>
      </c>
      <c r="Q5768" s="12">
        <v>143</v>
      </c>
      <c r="R5768" s="12">
        <v>1886.5994375346661</v>
      </c>
      <c r="S5768" s="12" t="s">
        <v>28</v>
      </c>
      <c r="T5768" s="9" t="s">
        <v>70</v>
      </c>
      <c r="U5768" s="9" t="s">
        <v>45</v>
      </c>
      <c r="V5768" s="9" t="s">
        <v>70</v>
      </c>
      <c r="W5768" s="14">
        <v>2</v>
      </c>
    </row>
    <row r="5769" spans="1:23" x14ac:dyDescent="0.25">
      <c r="A5769" s="8">
        <v>1282</v>
      </c>
      <c r="B5769" s="9" t="s">
        <v>21852</v>
      </c>
      <c r="C5769" s="9" t="s">
        <v>22</v>
      </c>
      <c r="D5769" s="9" t="s">
        <v>21853</v>
      </c>
      <c r="E5769" s="9" t="s">
        <v>21854</v>
      </c>
      <c r="F5769" s="9" t="s">
        <v>21855</v>
      </c>
      <c r="G5769" s="12">
        <v>5</v>
      </c>
      <c r="H5769" s="9" t="s">
        <v>518</v>
      </c>
      <c r="I5769" s="9" t="s">
        <v>518</v>
      </c>
      <c r="J5769" s="12">
        <v>1</v>
      </c>
      <c r="K5769" s="13">
        <v>44250</v>
      </c>
      <c r="L5769" s="86">
        <f>(Tabla2[[#This Row],[release_year]]-'VARIANZA Y DES. EST'!$L$11)^2</f>
        <v>46.509705182670608</v>
      </c>
      <c r="M5769" s="12">
        <v>2021</v>
      </c>
      <c r="N5769" s="9" t="s">
        <v>35</v>
      </c>
      <c r="O5769" s="9" t="s">
        <v>21835</v>
      </c>
      <c r="P5769" s="12">
        <v>143</v>
      </c>
      <c r="Q5769" s="12">
        <v>143</v>
      </c>
      <c r="R5769" s="12">
        <v>1886.5994375346661</v>
      </c>
      <c r="S5769" s="12" t="s">
        <v>28</v>
      </c>
      <c r="T5769" s="9" t="s">
        <v>70</v>
      </c>
      <c r="U5769" s="9" t="s">
        <v>45</v>
      </c>
      <c r="V5769" s="9" t="s">
        <v>70</v>
      </c>
      <c r="W5769" s="14">
        <v>2</v>
      </c>
    </row>
    <row r="5770" spans="1:23" x14ac:dyDescent="0.25">
      <c r="A5770" s="8">
        <v>1944</v>
      </c>
      <c r="B5770" s="9" t="s">
        <v>21856</v>
      </c>
      <c r="C5770" s="9" t="s">
        <v>22</v>
      </c>
      <c r="D5770" s="9" t="s">
        <v>21857</v>
      </c>
      <c r="E5770" s="18" t="s">
        <v>20127</v>
      </c>
      <c r="F5770" s="9" t="s">
        <v>21858</v>
      </c>
      <c r="G5770" s="12">
        <v>9</v>
      </c>
      <c r="H5770" s="9" t="s">
        <v>518</v>
      </c>
      <c r="I5770" s="9" t="s">
        <v>518</v>
      </c>
      <c r="J5770" s="12">
        <v>1</v>
      </c>
      <c r="K5770" s="13">
        <v>44102</v>
      </c>
      <c r="L5770" s="86">
        <f>(Tabla2[[#This Row],[release_year]]-'VARIANZA Y DES. EST'!$L$11)^2</f>
        <v>51.555237145879822</v>
      </c>
      <c r="M5770" s="12">
        <v>2007</v>
      </c>
      <c r="N5770" s="9" t="s">
        <v>35</v>
      </c>
      <c r="O5770" s="9" t="s">
        <v>21835</v>
      </c>
      <c r="P5770" s="12">
        <v>143</v>
      </c>
      <c r="Q5770" s="12">
        <v>143</v>
      </c>
      <c r="R5770" s="12">
        <v>1886.5994375346661</v>
      </c>
      <c r="S5770" s="12" t="s">
        <v>28</v>
      </c>
      <c r="T5770" s="9" t="s">
        <v>4849</v>
      </c>
      <c r="U5770" s="9" t="s">
        <v>95</v>
      </c>
      <c r="V5770" s="9" t="s">
        <v>4849</v>
      </c>
      <c r="W5770" s="14">
        <v>3</v>
      </c>
    </row>
    <row r="5771" spans="1:23" x14ac:dyDescent="0.25">
      <c r="A5771" s="8">
        <v>2590</v>
      </c>
      <c r="B5771" s="9" t="s">
        <v>21859</v>
      </c>
      <c r="C5771" s="9" t="s">
        <v>22</v>
      </c>
      <c r="D5771" s="9" t="s">
        <v>21860</v>
      </c>
      <c r="E5771" s="9" t="s">
        <v>21861</v>
      </c>
      <c r="F5771" s="9" t="s">
        <v>21862</v>
      </c>
      <c r="G5771" s="12">
        <v>5</v>
      </c>
      <c r="H5771" s="9" t="s">
        <v>518</v>
      </c>
      <c r="I5771" s="9" t="s">
        <v>518</v>
      </c>
      <c r="J5771" s="12">
        <v>1</v>
      </c>
      <c r="K5771" s="13">
        <v>43952</v>
      </c>
      <c r="L5771" s="86">
        <f>(Tabla2[[#This Row],[release_year]]-'VARIANZA Y DES. EST'!$L$11)^2</f>
        <v>33.870100322899837</v>
      </c>
      <c r="M5771" s="12">
        <v>2020</v>
      </c>
      <c r="N5771" s="9" t="s">
        <v>76</v>
      </c>
      <c r="O5771" s="9" t="s">
        <v>21835</v>
      </c>
      <c r="P5771" s="12">
        <v>143</v>
      </c>
      <c r="Q5771" s="12">
        <v>143</v>
      </c>
      <c r="R5771" s="12">
        <v>1886.5994375346661</v>
      </c>
      <c r="S5771" s="12" t="s">
        <v>28</v>
      </c>
      <c r="T5771" s="9" t="s">
        <v>4796</v>
      </c>
      <c r="U5771" s="9" t="s">
        <v>514</v>
      </c>
      <c r="V5771" s="9" t="s">
        <v>4796</v>
      </c>
      <c r="W5771" s="14">
        <v>3</v>
      </c>
    </row>
    <row r="5772" spans="1:23" x14ac:dyDescent="0.25">
      <c r="A5772" s="8">
        <v>2736</v>
      </c>
      <c r="B5772" s="9" t="s">
        <v>21863</v>
      </c>
      <c r="C5772" s="9" t="s">
        <v>22</v>
      </c>
      <c r="D5772" s="9" t="s">
        <v>21864</v>
      </c>
      <c r="E5772" s="18" t="s">
        <v>21499</v>
      </c>
      <c r="F5772" s="9" t="s">
        <v>21865</v>
      </c>
      <c r="G5772" s="12">
        <v>8</v>
      </c>
      <c r="H5772" s="9" t="s">
        <v>518</v>
      </c>
      <c r="I5772" s="9" t="s">
        <v>518</v>
      </c>
      <c r="J5772" s="12">
        <v>1</v>
      </c>
      <c r="K5772" s="13">
        <v>43922</v>
      </c>
      <c r="L5772" s="86">
        <f>(Tabla2[[#This Row],[release_year]]-'VARIANZA Y DES. EST'!$L$11)^2</f>
        <v>0.67207602404598188</v>
      </c>
      <c r="M5772" s="12">
        <v>2015</v>
      </c>
      <c r="N5772" s="9" t="s">
        <v>35</v>
      </c>
      <c r="O5772" s="9" t="s">
        <v>21835</v>
      </c>
      <c r="P5772" s="12">
        <v>143</v>
      </c>
      <c r="Q5772" s="12">
        <v>143</v>
      </c>
      <c r="R5772" s="12">
        <v>1886.5994375346661</v>
      </c>
      <c r="S5772" s="12" t="s">
        <v>28</v>
      </c>
      <c r="T5772" s="9" t="s">
        <v>3625</v>
      </c>
      <c r="U5772" s="9" t="s">
        <v>95</v>
      </c>
      <c r="V5772" s="9" t="s">
        <v>3625</v>
      </c>
      <c r="W5772" s="14">
        <v>3</v>
      </c>
    </row>
    <row r="5773" spans="1:23" x14ac:dyDescent="0.25">
      <c r="A5773" s="8">
        <v>3159</v>
      </c>
      <c r="B5773" s="9" t="s">
        <v>21866</v>
      </c>
      <c r="C5773" s="9" t="s">
        <v>22</v>
      </c>
      <c r="D5773" s="9" t="s">
        <v>21867</v>
      </c>
      <c r="E5773" s="18" t="s">
        <v>21868</v>
      </c>
      <c r="F5773" s="9" t="s">
        <v>21869</v>
      </c>
      <c r="G5773" s="12">
        <v>4</v>
      </c>
      <c r="H5773" s="9" t="s">
        <v>518</v>
      </c>
      <c r="I5773" s="9" t="s">
        <v>21870</v>
      </c>
      <c r="J5773" s="12">
        <v>4</v>
      </c>
      <c r="K5773" s="16">
        <v>43810</v>
      </c>
      <c r="L5773" s="86">
        <f>(Tabla2[[#This Row],[release_year]]-'VARIANZA Y DES. EST'!$L$11)^2</f>
        <v>23.230495463129063</v>
      </c>
      <c r="M5773" s="12">
        <v>2019</v>
      </c>
      <c r="N5773" s="9" t="s">
        <v>76</v>
      </c>
      <c r="O5773" s="9" t="s">
        <v>21835</v>
      </c>
      <c r="P5773" s="12">
        <v>143</v>
      </c>
      <c r="Q5773" s="12">
        <v>143</v>
      </c>
      <c r="R5773" s="12">
        <v>1886.5994375346661</v>
      </c>
      <c r="S5773" s="12" t="s">
        <v>28</v>
      </c>
      <c r="T5773" s="9" t="s">
        <v>70</v>
      </c>
      <c r="U5773" s="9" t="s">
        <v>45</v>
      </c>
      <c r="V5773" s="9" t="s">
        <v>70</v>
      </c>
      <c r="W5773" s="14">
        <v>2</v>
      </c>
    </row>
    <row r="5774" spans="1:23" x14ac:dyDescent="0.25">
      <c r="A5774" s="8">
        <v>3268</v>
      </c>
      <c r="B5774" s="9" t="s">
        <v>21871</v>
      </c>
      <c r="C5774" s="9" t="s">
        <v>22</v>
      </c>
      <c r="D5774" s="9" t="s">
        <v>21872</v>
      </c>
      <c r="E5774" s="9" t="s">
        <v>21873</v>
      </c>
      <c r="F5774" s="9" t="s">
        <v>21874</v>
      </c>
      <c r="G5774" s="12">
        <v>3</v>
      </c>
      <c r="H5774" s="9" t="s">
        <v>518</v>
      </c>
      <c r="I5774" s="9" t="s">
        <v>518</v>
      </c>
      <c r="J5774" s="12">
        <v>1</v>
      </c>
      <c r="K5774" s="16">
        <v>43784</v>
      </c>
      <c r="L5774" s="86">
        <f>(Tabla2[[#This Row],[release_year]]-'VARIANZA Y DES. EST'!$L$11)^2</f>
        <v>23.230495463129063</v>
      </c>
      <c r="M5774" s="12">
        <v>2019</v>
      </c>
      <c r="N5774" s="9" t="s">
        <v>76</v>
      </c>
      <c r="O5774" s="9" t="s">
        <v>21835</v>
      </c>
      <c r="P5774" s="12">
        <v>143</v>
      </c>
      <c r="Q5774" s="12">
        <v>143</v>
      </c>
      <c r="R5774" s="12">
        <v>1886.5994375346661</v>
      </c>
      <c r="S5774" s="12" t="s">
        <v>28</v>
      </c>
      <c r="T5774" s="9" t="s">
        <v>2930</v>
      </c>
      <c r="U5774" s="9" t="s">
        <v>38</v>
      </c>
      <c r="V5774" s="9" t="s">
        <v>2930</v>
      </c>
      <c r="W5774" s="14">
        <v>3</v>
      </c>
    </row>
    <row r="5775" spans="1:23" x14ac:dyDescent="0.25">
      <c r="A5775" s="8">
        <v>4160</v>
      </c>
      <c r="B5775" s="9" t="s">
        <v>21875</v>
      </c>
      <c r="C5775" s="9" t="s">
        <v>22</v>
      </c>
      <c r="D5775" s="9" t="s">
        <v>21876</v>
      </c>
      <c r="E5775" s="18" t="s">
        <v>13185</v>
      </c>
      <c r="F5775" s="9" t="s">
        <v>21877</v>
      </c>
      <c r="G5775" s="12">
        <v>10</v>
      </c>
      <c r="H5775" s="9" t="s">
        <v>2935</v>
      </c>
      <c r="I5775" s="9" t="s">
        <v>2935</v>
      </c>
      <c r="J5775" s="12">
        <v>1</v>
      </c>
      <c r="K5775" s="13">
        <v>43493</v>
      </c>
      <c r="L5775" s="86">
        <f>(Tabla2[[#This Row],[release_year]]-'VARIANZA Y DES. EST'!$L$11)^2</f>
        <v>3.3116808838167522</v>
      </c>
      <c r="M5775" s="12">
        <v>2016</v>
      </c>
      <c r="N5775" s="9" t="s">
        <v>35</v>
      </c>
      <c r="O5775" s="9" t="s">
        <v>21835</v>
      </c>
      <c r="P5775" s="12">
        <v>143</v>
      </c>
      <c r="Q5775" s="12">
        <v>143</v>
      </c>
      <c r="R5775" s="12">
        <v>1886.5994375346661</v>
      </c>
      <c r="S5775" s="12" t="s">
        <v>28</v>
      </c>
      <c r="T5775" s="9" t="s">
        <v>70</v>
      </c>
      <c r="U5775" s="9" t="s">
        <v>45</v>
      </c>
      <c r="V5775" s="9" t="s">
        <v>70</v>
      </c>
      <c r="W5775" s="14">
        <v>2</v>
      </c>
    </row>
    <row r="5776" spans="1:23" x14ac:dyDescent="0.25">
      <c r="A5776" s="8">
        <v>4442</v>
      </c>
      <c r="B5776" s="9" t="s">
        <v>21878</v>
      </c>
      <c r="C5776" s="9" t="s">
        <v>22</v>
      </c>
      <c r="D5776" s="9" t="s">
        <v>21879</v>
      </c>
      <c r="E5776" s="9" t="s">
        <v>19971</v>
      </c>
      <c r="F5776" s="9" t="s">
        <v>21880</v>
      </c>
      <c r="G5776" s="12">
        <v>10</v>
      </c>
      <c r="H5776" s="9" t="s">
        <v>518</v>
      </c>
      <c r="I5776" s="9" t="s">
        <v>518</v>
      </c>
      <c r="J5776" s="12">
        <v>1</v>
      </c>
      <c r="K5776" s="13">
        <v>43405</v>
      </c>
      <c r="L5776" s="86">
        <f>(Tabla2[[#This Row],[release_year]]-'VARIANZA Y DES. EST'!$L$11)^2</f>
        <v>4.7532614447336705</v>
      </c>
      <c r="M5776" s="12">
        <v>2012</v>
      </c>
      <c r="N5776" s="9" t="s">
        <v>76</v>
      </c>
      <c r="O5776" s="9" t="s">
        <v>21835</v>
      </c>
      <c r="P5776" s="12">
        <v>143</v>
      </c>
      <c r="Q5776" s="12">
        <v>143</v>
      </c>
      <c r="R5776" s="12">
        <v>1886.5994375346661</v>
      </c>
      <c r="S5776" s="12" t="s">
        <v>28</v>
      </c>
      <c r="T5776" s="9" t="s">
        <v>70</v>
      </c>
      <c r="U5776" s="9" t="s">
        <v>45</v>
      </c>
      <c r="V5776" s="9" t="s">
        <v>70</v>
      </c>
      <c r="W5776" s="14">
        <v>2</v>
      </c>
    </row>
    <row r="5777" spans="1:23" x14ac:dyDescent="0.25">
      <c r="A5777" s="8">
        <v>4713</v>
      </c>
      <c r="B5777" s="9" t="s">
        <v>21881</v>
      </c>
      <c r="C5777" s="9" t="s">
        <v>22</v>
      </c>
      <c r="D5777" s="9" t="s">
        <v>21882</v>
      </c>
      <c r="E5777" s="9" t="s">
        <v>21883</v>
      </c>
      <c r="F5777" s="9" t="s">
        <v>21884</v>
      </c>
      <c r="G5777" s="12">
        <v>6</v>
      </c>
      <c r="H5777" s="9" t="s">
        <v>518</v>
      </c>
      <c r="I5777" s="9" t="s">
        <v>518</v>
      </c>
      <c r="J5777" s="12">
        <v>1</v>
      </c>
      <c r="K5777" s="13">
        <v>43316</v>
      </c>
      <c r="L5777" s="86">
        <f>(Tabla2[[#This Row],[release_year]]-'VARIANZA Y DES. EST'!$L$11)^2</f>
        <v>3.2471164275211517E-2</v>
      </c>
      <c r="M5777" s="12">
        <v>2014</v>
      </c>
      <c r="N5777" s="9" t="s">
        <v>82</v>
      </c>
      <c r="O5777" s="9" t="s">
        <v>21835</v>
      </c>
      <c r="P5777" s="12">
        <v>143</v>
      </c>
      <c r="Q5777" s="12">
        <v>143</v>
      </c>
      <c r="R5777" s="12">
        <v>1886.5994375346661</v>
      </c>
      <c r="S5777" s="12" t="s">
        <v>28</v>
      </c>
      <c r="T5777" s="9" t="s">
        <v>2492</v>
      </c>
      <c r="U5777" s="9" t="s">
        <v>95</v>
      </c>
      <c r="V5777" s="9" t="s">
        <v>2492</v>
      </c>
      <c r="W5777" s="14">
        <v>3</v>
      </c>
    </row>
    <row r="5778" spans="1:23" x14ac:dyDescent="0.25">
      <c r="A5778" s="8">
        <v>5473</v>
      </c>
      <c r="B5778" s="9" t="s">
        <v>21885</v>
      </c>
      <c r="C5778" s="9" t="s">
        <v>22</v>
      </c>
      <c r="D5778" s="9" t="s">
        <v>21886</v>
      </c>
      <c r="E5778" s="9" t="s">
        <v>21887</v>
      </c>
      <c r="F5778" s="9" t="s">
        <v>21888</v>
      </c>
      <c r="G5778" s="12">
        <v>11</v>
      </c>
      <c r="H5778" s="9" t="s">
        <v>518</v>
      </c>
      <c r="I5778" s="9" t="s">
        <v>518</v>
      </c>
      <c r="J5778" s="12">
        <v>1</v>
      </c>
      <c r="K5778" s="13">
        <v>42881</v>
      </c>
      <c r="L5778" s="86">
        <f>(Tabla2[[#This Row],[release_year]]-'VARIANZA Y DES. EST'!$L$11)^2</f>
        <v>7.9512857435875226</v>
      </c>
      <c r="M5778" s="12">
        <v>2017</v>
      </c>
      <c r="N5778" s="9" t="s">
        <v>35</v>
      </c>
      <c r="O5778" s="9" t="s">
        <v>21835</v>
      </c>
      <c r="P5778" s="12">
        <v>143</v>
      </c>
      <c r="Q5778" s="12">
        <v>143</v>
      </c>
      <c r="R5778" s="12">
        <v>1886.5994375346661</v>
      </c>
      <c r="S5778" s="12" t="s">
        <v>28</v>
      </c>
      <c r="T5778" s="9" t="s">
        <v>2930</v>
      </c>
      <c r="U5778" s="9" t="s">
        <v>38</v>
      </c>
      <c r="V5778" s="9" t="s">
        <v>2930</v>
      </c>
      <c r="W5778" s="14">
        <v>3</v>
      </c>
    </row>
    <row r="5779" spans="1:23" x14ac:dyDescent="0.25">
      <c r="A5779" s="8">
        <v>5546</v>
      </c>
      <c r="B5779" s="9" t="s">
        <v>21889</v>
      </c>
      <c r="C5779" s="9" t="s">
        <v>22</v>
      </c>
      <c r="D5779" s="9" t="s">
        <v>21890</v>
      </c>
      <c r="E5779" s="18" t="s">
        <v>21891</v>
      </c>
      <c r="F5779" s="18" t="s">
        <v>21892</v>
      </c>
      <c r="G5779" s="12">
        <v>6</v>
      </c>
      <c r="H5779" s="9" t="s">
        <v>518</v>
      </c>
      <c r="I5779" s="9" t="s">
        <v>518</v>
      </c>
      <c r="J5779" s="12">
        <v>1</v>
      </c>
      <c r="K5779" s="13">
        <v>42826</v>
      </c>
      <c r="L5779" s="86">
        <f>(Tabla2[[#This Row],[release_year]]-'VARIANZA Y DES. EST'!$L$11)^2</f>
        <v>1864.5294621941321</v>
      </c>
      <c r="M5779" s="12">
        <v>1971</v>
      </c>
      <c r="N5779" s="9" t="s">
        <v>35</v>
      </c>
      <c r="O5779" s="9" t="s">
        <v>21835</v>
      </c>
      <c r="P5779" s="12">
        <v>143</v>
      </c>
      <c r="Q5779" s="12">
        <v>143</v>
      </c>
      <c r="R5779" s="12">
        <v>1886.5994375346661</v>
      </c>
      <c r="S5779" s="12" t="s">
        <v>28</v>
      </c>
      <c r="T5779" s="9" t="s">
        <v>11263</v>
      </c>
      <c r="U5779" s="9" t="s">
        <v>38</v>
      </c>
      <c r="V5779" s="9" t="s">
        <v>11263</v>
      </c>
      <c r="W5779" s="14">
        <v>3</v>
      </c>
    </row>
    <row r="5780" spans="1:23" x14ac:dyDescent="0.25">
      <c r="A5780" s="8">
        <v>5571</v>
      </c>
      <c r="B5780" s="9" t="s">
        <v>21893</v>
      </c>
      <c r="C5780" s="9" t="s">
        <v>22</v>
      </c>
      <c r="D5780" s="9" t="s">
        <v>21894</v>
      </c>
      <c r="E5780" s="9" t="s">
        <v>21895</v>
      </c>
      <c r="F5780" s="9" t="s">
        <v>21896</v>
      </c>
      <c r="G5780" s="12">
        <v>10</v>
      </c>
      <c r="H5780" s="9" t="s">
        <v>126</v>
      </c>
      <c r="I5780" s="9" t="s">
        <v>15378</v>
      </c>
      <c r="J5780" s="12">
        <v>3</v>
      </c>
      <c r="K5780" s="13">
        <v>42810</v>
      </c>
      <c r="L5780" s="86">
        <f>(Tabla2[[#This Row],[release_year]]-'VARIANZA Y DES. EST'!$L$11)^2</f>
        <v>491.96116424931824</v>
      </c>
      <c r="M5780" s="12">
        <v>1992</v>
      </c>
      <c r="N5780" s="9" t="s">
        <v>99</v>
      </c>
      <c r="O5780" s="9" t="s">
        <v>21835</v>
      </c>
      <c r="P5780" s="12">
        <v>143</v>
      </c>
      <c r="Q5780" s="12">
        <v>143</v>
      </c>
      <c r="R5780" s="12">
        <v>1886.5994375346661</v>
      </c>
      <c r="S5780" s="12" t="s">
        <v>28</v>
      </c>
      <c r="T5780" s="9" t="s">
        <v>7484</v>
      </c>
      <c r="U5780" s="9" t="s">
        <v>151</v>
      </c>
      <c r="V5780" s="9" t="s">
        <v>7484</v>
      </c>
      <c r="W5780" s="14">
        <v>3</v>
      </c>
    </row>
    <row r="5781" spans="1:23" x14ac:dyDescent="0.25">
      <c r="A5781" s="8">
        <v>5910</v>
      </c>
      <c r="B5781" s="9" t="s">
        <v>21897</v>
      </c>
      <c r="C5781" s="9" t="s">
        <v>22</v>
      </c>
      <c r="D5781" s="9" t="s">
        <v>21898</v>
      </c>
      <c r="E5781" s="18" t="s">
        <v>19358</v>
      </c>
      <c r="F5781" s="9" t="s">
        <v>21899</v>
      </c>
      <c r="G5781" s="12">
        <v>8</v>
      </c>
      <c r="H5781" s="9" t="s">
        <v>468</v>
      </c>
      <c r="I5781" s="9" t="s">
        <v>468</v>
      </c>
      <c r="J5781" s="12">
        <v>1</v>
      </c>
      <c r="K5781" s="13">
        <v>42156</v>
      </c>
      <c r="L5781" s="86">
        <f>(Tabla2[[#This Row],[release_year]]-'VARIANZA Y DES. EST'!$L$11)^2</f>
        <v>3.2471164275211517E-2</v>
      </c>
      <c r="M5781" s="12">
        <v>2014</v>
      </c>
      <c r="N5781" s="9" t="s">
        <v>76</v>
      </c>
      <c r="O5781" s="9" t="s">
        <v>21835</v>
      </c>
      <c r="P5781" s="12">
        <v>143</v>
      </c>
      <c r="Q5781" s="12">
        <v>143</v>
      </c>
      <c r="R5781" s="12">
        <v>1886.5994375346661</v>
      </c>
      <c r="S5781" s="12" t="s">
        <v>28</v>
      </c>
      <c r="T5781" s="9" t="s">
        <v>2492</v>
      </c>
      <c r="U5781" s="9" t="s">
        <v>95</v>
      </c>
      <c r="V5781" s="9" t="s">
        <v>2492</v>
      </c>
      <c r="W5781" s="14">
        <v>3</v>
      </c>
    </row>
    <row r="5782" spans="1:23" x14ac:dyDescent="0.25">
      <c r="A5782" s="8">
        <v>5963</v>
      </c>
      <c r="B5782" s="9" t="s">
        <v>21900</v>
      </c>
      <c r="C5782" s="9" t="s">
        <v>22</v>
      </c>
      <c r="D5782" s="12">
        <v>1920</v>
      </c>
      <c r="E5782" s="9" t="s">
        <v>21901</v>
      </c>
      <c r="F5782" s="9" t="s">
        <v>21902</v>
      </c>
      <c r="G5782" s="12">
        <v>8</v>
      </c>
      <c r="H5782" s="9" t="s">
        <v>518</v>
      </c>
      <c r="I5782" s="9" t="s">
        <v>518</v>
      </c>
      <c r="J5782" s="12">
        <v>1</v>
      </c>
      <c r="K5782" s="16">
        <v>43084</v>
      </c>
      <c r="L5782" s="86">
        <f>(Tabla2[[#This Row],[release_year]]-'VARIANZA Y DES. EST'!$L$11)^2</f>
        <v>38.194842005650592</v>
      </c>
      <c r="M5782" s="12">
        <v>2008</v>
      </c>
      <c r="N5782" s="9" t="s">
        <v>76</v>
      </c>
      <c r="O5782" s="9" t="s">
        <v>21835</v>
      </c>
      <c r="P5782" s="12">
        <v>143</v>
      </c>
      <c r="Q5782" s="12">
        <v>143</v>
      </c>
      <c r="R5782" s="12">
        <v>1886.5994375346661</v>
      </c>
      <c r="S5782" s="12" t="s">
        <v>28</v>
      </c>
      <c r="T5782" s="9" t="s">
        <v>4796</v>
      </c>
      <c r="U5782" s="9" t="s">
        <v>514</v>
      </c>
      <c r="V5782" s="9" t="s">
        <v>4796</v>
      </c>
      <c r="W5782" s="14">
        <v>3</v>
      </c>
    </row>
    <row r="5783" spans="1:23" x14ac:dyDescent="0.25">
      <c r="A5783" s="8">
        <v>6206</v>
      </c>
      <c r="B5783" s="9" t="s">
        <v>21903</v>
      </c>
      <c r="C5783" s="9" t="s">
        <v>22</v>
      </c>
      <c r="D5783" s="9" t="s">
        <v>21904</v>
      </c>
      <c r="E5783" s="9" t="s">
        <v>21905</v>
      </c>
      <c r="F5783" s="9" t="s">
        <v>21906</v>
      </c>
      <c r="G5783" s="12">
        <v>11</v>
      </c>
      <c r="H5783" s="9" t="s">
        <v>231</v>
      </c>
      <c r="I5783" s="9" t="s">
        <v>21907</v>
      </c>
      <c r="J5783" s="12">
        <v>3</v>
      </c>
      <c r="K5783" s="13">
        <v>43466</v>
      </c>
      <c r="L5783" s="86">
        <f>(Tabla2[[#This Row],[release_year]]-'VARIANZA Y DES. EST'!$L$11)^2</f>
        <v>66.915632286109044</v>
      </c>
      <c r="M5783" s="12">
        <v>2006</v>
      </c>
      <c r="N5783" s="9" t="s">
        <v>1991</v>
      </c>
      <c r="O5783" s="9" t="s">
        <v>21835</v>
      </c>
      <c r="P5783" s="12">
        <v>143</v>
      </c>
      <c r="Q5783" s="12">
        <v>143</v>
      </c>
      <c r="R5783" s="12">
        <v>1886.5994375346661</v>
      </c>
      <c r="S5783" s="12" t="s">
        <v>28</v>
      </c>
      <c r="T5783" s="9" t="s">
        <v>144</v>
      </c>
      <c r="U5783" s="9" t="s">
        <v>45</v>
      </c>
      <c r="V5783" s="9" t="s">
        <v>144</v>
      </c>
      <c r="W5783" s="14">
        <v>2</v>
      </c>
    </row>
    <row r="5784" spans="1:23" x14ac:dyDescent="0.25">
      <c r="A5784" s="8">
        <v>7260</v>
      </c>
      <c r="B5784" s="9" t="s">
        <v>21908</v>
      </c>
      <c r="C5784" s="9" t="s">
        <v>22</v>
      </c>
      <c r="D5784" s="9" t="s">
        <v>21909</v>
      </c>
      <c r="E5784" s="9" t="s">
        <v>21910</v>
      </c>
      <c r="F5784" s="9" t="s">
        <v>21911</v>
      </c>
      <c r="G5784" s="12">
        <v>9</v>
      </c>
      <c r="H5784" s="9" t="s">
        <v>518</v>
      </c>
      <c r="I5784" s="9" t="s">
        <v>518</v>
      </c>
      <c r="J5784" s="12">
        <v>1</v>
      </c>
      <c r="K5784" s="13">
        <v>43160</v>
      </c>
      <c r="L5784" s="86">
        <f>(Tabla2[[#This Row],[release_year]]-'VARIANZA Y DES. EST'!$L$11)^2</f>
        <v>3.3116808838167522</v>
      </c>
      <c r="M5784" s="12">
        <v>2016</v>
      </c>
      <c r="N5784" s="9" t="s">
        <v>35</v>
      </c>
      <c r="O5784" s="9" t="s">
        <v>21835</v>
      </c>
      <c r="P5784" s="12">
        <v>143</v>
      </c>
      <c r="Q5784" s="12">
        <v>143</v>
      </c>
      <c r="R5784" s="12">
        <v>1886.5994375346661</v>
      </c>
      <c r="S5784" s="12" t="s">
        <v>28</v>
      </c>
      <c r="T5784" s="9" t="s">
        <v>460</v>
      </c>
      <c r="U5784" s="9" t="s">
        <v>45</v>
      </c>
      <c r="V5784" s="9" t="s">
        <v>460</v>
      </c>
      <c r="W5784" s="14">
        <v>3</v>
      </c>
    </row>
    <row r="5785" spans="1:23" x14ac:dyDescent="0.25">
      <c r="A5785" s="8">
        <v>7421</v>
      </c>
      <c r="B5785" s="9" t="s">
        <v>21912</v>
      </c>
      <c r="C5785" s="9" t="s">
        <v>22</v>
      </c>
      <c r="D5785" s="9" t="s">
        <v>21913</v>
      </c>
      <c r="E5785" s="18" t="s">
        <v>21914</v>
      </c>
      <c r="F5785" s="9" t="s">
        <v>21915</v>
      </c>
      <c r="G5785" s="12">
        <v>7</v>
      </c>
      <c r="H5785" s="9" t="s">
        <v>1349</v>
      </c>
      <c r="I5785" s="9" t="s">
        <v>1349</v>
      </c>
      <c r="J5785" s="12">
        <v>1</v>
      </c>
      <c r="K5785" s="13">
        <v>43132</v>
      </c>
      <c r="L5785" s="86">
        <f>(Tabla2[[#This Row],[release_year]]-'VARIANZA Y DES. EST'!$L$11)^2</f>
        <v>3.3116808838167522</v>
      </c>
      <c r="M5785" s="12">
        <v>2016</v>
      </c>
      <c r="N5785" s="9" t="s">
        <v>842</v>
      </c>
      <c r="O5785" s="9" t="s">
        <v>21835</v>
      </c>
      <c r="P5785" s="12">
        <v>143</v>
      </c>
      <c r="Q5785" s="12">
        <v>143</v>
      </c>
      <c r="R5785" s="12">
        <v>1886.5994375346661</v>
      </c>
      <c r="S5785" s="12" t="s">
        <v>28</v>
      </c>
      <c r="T5785" s="9" t="s">
        <v>4211</v>
      </c>
      <c r="U5785" s="9" t="s">
        <v>38</v>
      </c>
      <c r="V5785" s="9" t="s">
        <v>4211</v>
      </c>
      <c r="W5785" s="14">
        <v>2</v>
      </c>
    </row>
    <row r="5786" spans="1:23" x14ac:dyDescent="0.25">
      <c r="A5786" s="8">
        <v>8024</v>
      </c>
      <c r="B5786" s="9" t="s">
        <v>21916</v>
      </c>
      <c r="C5786" s="9" t="s">
        <v>22</v>
      </c>
      <c r="D5786" s="9" t="s">
        <v>21917</v>
      </c>
      <c r="E5786" s="9" t="s">
        <v>21918</v>
      </c>
      <c r="F5786" s="18" t="s">
        <v>21919</v>
      </c>
      <c r="G5786" s="12">
        <v>10</v>
      </c>
      <c r="H5786" s="9" t="s">
        <v>518</v>
      </c>
      <c r="I5786" s="9" t="s">
        <v>518</v>
      </c>
      <c r="J5786" s="12">
        <v>1</v>
      </c>
      <c r="K5786" s="13">
        <v>42931</v>
      </c>
      <c r="L5786" s="86">
        <f>(Tabla2[[#This Row],[release_year]]-'VARIANZA Y DES. EST'!$L$11)^2</f>
        <v>1.3928663045044412</v>
      </c>
      <c r="M5786" s="12">
        <v>2013</v>
      </c>
      <c r="N5786" s="9" t="s">
        <v>35</v>
      </c>
      <c r="O5786" s="9" t="s">
        <v>21835</v>
      </c>
      <c r="P5786" s="12">
        <v>143</v>
      </c>
      <c r="Q5786" s="12">
        <v>143</v>
      </c>
      <c r="R5786" s="12">
        <v>1886.5994375346661</v>
      </c>
      <c r="S5786" s="12" t="s">
        <v>28</v>
      </c>
      <c r="T5786" s="9" t="s">
        <v>2930</v>
      </c>
      <c r="U5786" s="9" t="s">
        <v>38</v>
      </c>
      <c r="V5786" s="9" t="s">
        <v>2930</v>
      </c>
      <c r="W5786" s="14">
        <v>3</v>
      </c>
    </row>
    <row r="5787" spans="1:23" x14ac:dyDescent="0.25">
      <c r="A5787" s="8">
        <v>2664</v>
      </c>
      <c r="B5787" s="9" t="s">
        <v>21920</v>
      </c>
      <c r="C5787" s="9" t="s">
        <v>22</v>
      </c>
      <c r="D5787" s="9" t="s">
        <v>21921</v>
      </c>
      <c r="E5787" s="9" t="s">
        <v>21922</v>
      </c>
      <c r="F5787" s="18" t="s">
        <v>21923</v>
      </c>
      <c r="G5787" s="12">
        <v>10</v>
      </c>
      <c r="H5787" s="9" t="s">
        <v>518</v>
      </c>
      <c r="I5787" s="9" t="s">
        <v>518</v>
      </c>
      <c r="J5787" s="12">
        <v>1</v>
      </c>
      <c r="K5787" s="13">
        <v>43941</v>
      </c>
      <c r="L5787" s="86">
        <f>(Tabla2[[#This Row],[release_year]]-'VARIANZA Y DES. EST'!$L$11)^2</f>
        <v>33.870100322899837</v>
      </c>
      <c r="M5787" s="12">
        <v>2020</v>
      </c>
      <c r="N5787" s="9" t="s">
        <v>35</v>
      </c>
      <c r="O5787" s="9" t="s">
        <v>21924</v>
      </c>
      <c r="P5787" s="12">
        <v>144</v>
      </c>
      <c r="Q5787" s="12">
        <v>144</v>
      </c>
      <c r="R5787" s="12">
        <v>1974.4694424278321</v>
      </c>
      <c r="S5787" s="12" t="s">
        <v>28</v>
      </c>
      <c r="T5787" s="9" t="s">
        <v>2492</v>
      </c>
      <c r="U5787" s="9" t="s">
        <v>95</v>
      </c>
      <c r="V5787" s="9" t="s">
        <v>2492</v>
      </c>
      <c r="W5787" s="14">
        <v>3</v>
      </c>
    </row>
    <row r="5788" spans="1:23" x14ac:dyDescent="0.25">
      <c r="A5788" s="8">
        <v>2725</v>
      </c>
      <c r="B5788" s="9" t="s">
        <v>21925</v>
      </c>
      <c r="C5788" s="9" t="s">
        <v>22</v>
      </c>
      <c r="D5788" s="9" t="s">
        <v>21926</v>
      </c>
      <c r="E5788" s="9" t="s">
        <v>20287</v>
      </c>
      <c r="F5788" s="9" t="s">
        <v>21927</v>
      </c>
      <c r="G5788" s="12">
        <v>8</v>
      </c>
      <c r="H5788" s="9" t="s">
        <v>518</v>
      </c>
      <c r="I5788" s="9" t="s">
        <v>518</v>
      </c>
      <c r="J5788" s="12">
        <v>1</v>
      </c>
      <c r="K5788" s="13">
        <v>43922</v>
      </c>
      <c r="L5788" s="86">
        <f>(Tabla2[[#This Row],[release_year]]-'VARIANZA Y DES. EST'!$L$11)^2</f>
        <v>1.3928663045044412</v>
      </c>
      <c r="M5788" s="12">
        <v>2013</v>
      </c>
      <c r="N5788" s="9" t="s">
        <v>35</v>
      </c>
      <c r="O5788" s="9" t="s">
        <v>21924</v>
      </c>
      <c r="P5788" s="12">
        <v>144</v>
      </c>
      <c r="Q5788" s="12">
        <v>144</v>
      </c>
      <c r="R5788" s="12">
        <v>1974.4694424278321</v>
      </c>
      <c r="S5788" s="12" t="s">
        <v>28</v>
      </c>
      <c r="T5788" s="9" t="s">
        <v>2492</v>
      </c>
      <c r="U5788" s="9" t="s">
        <v>95</v>
      </c>
      <c r="V5788" s="9" t="s">
        <v>2492</v>
      </c>
      <c r="W5788" s="14">
        <v>3</v>
      </c>
    </row>
    <row r="5789" spans="1:23" x14ac:dyDescent="0.25">
      <c r="A5789" s="8">
        <v>4427</v>
      </c>
      <c r="B5789" s="9" t="s">
        <v>21928</v>
      </c>
      <c r="C5789" s="9" t="s">
        <v>22</v>
      </c>
      <c r="D5789" s="9" t="s">
        <v>21929</v>
      </c>
      <c r="E5789" s="18" t="s">
        <v>19928</v>
      </c>
      <c r="F5789" s="9" t="s">
        <v>21930</v>
      </c>
      <c r="G5789" s="12">
        <v>9</v>
      </c>
      <c r="H5789" s="9" t="s">
        <v>518</v>
      </c>
      <c r="I5789" s="9" t="s">
        <v>518</v>
      </c>
      <c r="J5789" s="12">
        <v>1</v>
      </c>
      <c r="K5789" s="13">
        <v>43405</v>
      </c>
      <c r="L5789" s="86">
        <f>(Tabla2[[#This Row],[release_year]]-'VARIANZA Y DES. EST'!$L$11)^2</f>
        <v>4.7532614447336705</v>
      </c>
      <c r="M5789" s="12">
        <v>2012</v>
      </c>
      <c r="N5789" s="9" t="s">
        <v>35</v>
      </c>
      <c r="O5789" s="9" t="s">
        <v>21924</v>
      </c>
      <c r="P5789" s="12">
        <v>144</v>
      </c>
      <c r="Q5789" s="12">
        <v>144</v>
      </c>
      <c r="R5789" s="12">
        <v>1974.4694424278321</v>
      </c>
      <c r="S5789" s="12" t="s">
        <v>28</v>
      </c>
      <c r="T5789" s="9" t="s">
        <v>2492</v>
      </c>
      <c r="U5789" s="9" t="s">
        <v>95</v>
      </c>
      <c r="V5789" s="9" t="s">
        <v>2492</v>
      </c>
      <c r="W5789" s="14">
        <v>3</v>
      </c>
    </row>
    <row r="5790" spans="1:23" x14ac:dyDescent="0.25">
      <c r="A5790" s="8">
        <v>4523</v>
      </c>
      <c r="B5790" s="9" t="s">
        <v>21931</v>
      </c>
      <c r="C5790" s="9" t="s">
        <v>22</v>
      </c>
      <c r="D5790" s="9" t="s">
        <v>21932</v>
      </c>
      <c r="E5790" s="18" t="s">
        <v>17569</v>
      </c>
      <c r="F5790" s="9" t="s">
        <v>21933</v>
      </c>
      <c r="G5790" s="12">
        <v>7</v>
      </c>
      <c r="H5790" s="9" t="s">
        <v>1608</v>
      </c>
      <c r="I5790" s="9" t="s">
        <v>21934</v>
      </c>
      <c r="J5790" s="12">
        <v>3</v>
      </c>
      <c r="K5790" s="16">
        <v>43383</v>
      </c>
      <c r="L5790" s="86">
        <f>(Tabla2[[#This Row],[release_year]]-'VARIANZA Y DES. EST'!$L$11)^2</f>
        <v>14.590890603358293</v>
      </c>
      <c r="M5790" s="12">
        <v>2018</v>
      </c>
      <c r="N5790" s="9" t="s">
        <v>1991</v>
      </c>
      <c r="O5790" s="9" t="s">
        <v>21924</v>
      </c>
      <c r="P5790" s="12">
        <v>144</v>
      </c>
      <c r="Q5790" s="12">
        <v>144</v>
      </c>
      <c r="R5790" s="12">
        <v>1974.4694424278321</v>
      </c>
      <c r="S5790" s="12" t="s">
        <v>28</v>
      </c>
      <c r="T5790" s="9" t="s">
        <v>2709</v>
      </c>
      <c r="U5790" s="9" t="s">
        <v>45</v>
      </c>
      <c r="V5790" s="9" t="s">
        <v>2709</v>
      </c>
      <c r="W5790" s="14">
        <v>2</v>
      </c>
    </row>
    <row r="5791" spans="1:23" x14ac:dyDescent="0.25">
      <c r="A5791" s="8">
        <v>5183</v>
      </c>
      <c r="B5791" s="9" t="s">
        <v>21935</v>
      </c>
      <c r="C5791" s="9" t="s">
        <v>22</v>
      </c>
      <c r="D5791" s="9" t="s">
        <v>21936</v>
      </c>
      <c r="E5791" s="18" t="s">
        <v>21937</v>
      </c>
      <c r="F5791" s="9"/>
      <c r="G5791" s="12">
        <v>0</v>
      </c>
      <c r="H5791" s="9" t="s">
        <v>25</v>
      </c>
      <c r="I5791" s="9" t="s">
        <v>25</v>
      </c>
      <c r="J5791" s="12">
        <v>1</v>
      </c>
      <c r="K5791" s="13">
        <v>43045</v>
      </c>
      <c r="L5791" s="86">
        <f>(Tabla2[[#This Row],[release_year]]-'VARIANZA Y DES. EST'!$L$11)^2</f>
        <v>7.9512857435875226</v>
      </c>
      <c r="M5791" s="12">
        <v>2017</v>
      </c>
      <c r="N5791" s="9" t="s">
        <v>76</v>
      </c>
      <c r="O5791" s="9" t="s">
        <v>21924</v>
      </c>
      <c r="P5791" s="12">
        <v>144</v>
      </c>
      <c r="Q5791" s="12">
        <v>144</v>
      </c>
      <c r="R5791" s="12">
        <v>1974.4694424278321</v>
      </c>
      <c r="S5791" s="12" t="s">
        <v>28</v>
      </c>
      <c r="T5791" s="9" t="s">
        <v>57</v>
      </c>
      <c r="U5791" s="9" t="s">
        <v>57</v>
      </c>
      <c r="V5791" s="9" t="s">
        <v>57</v>
      </c>
      <c r="W5791" s="14">
        <v>1</v>
      </c>
    </row>
    <row r="5792" spans="1:23" x14ac:dyDescent="0.25">
      <c r="A5792" s="8">
        <v>5218</v>
      </c>
      <c r="B5792" s="9" t="s">
        <v>21938</v>
      </c>
      <c r="C5792" s="9" t="s">
        <v>22</v>
      </c>
      <c r="D5792" s="9" t="s">
        <v>21939</v>
      </c>
      <c r="E5792" s="18" t="s">
        <v>21940</v>
      </c>
      <c r="F5792" s="9" t="s">
        <v>21941</v>
      </c>
      <c r="G5792" s="12">
        <v>7</v>
      </c>
      <c r="H5792" s="9" t="s">
        <v>518</v>
      </c>
      <c r="I5792" s="9" t="s">
        <v>518</v>
      </c>
      <c r="J5792" s="12">
        <v>1</v>
      </c>
      <c r="K5792" s="16">
        <v>43024</v>
      </c>
      <c r="L5792" s="86">
        <f>(Tabla2[[#This Row],[release_year]]-'VARIANZA Y DES. EST'!$L$11)^2</f>
        <v>7.9512857435875226</v>
      </c>
      <c r="M5792" s="12">
        <v>2017</v>
      </c>
      <c r="N5792" s="9" t="s">
        <v>35</v>
      </c>
      <c r="O5792" s="9" t="s">
        <v>21924</v>
      </c>
      <c r="P5792" s="12">
        <v>144</v>
      </c>
      <c r="Q5792" s="12">
        <v>144</v>
      </c>
      <c r="R5792" s="12">
        <v>1974.4694424278321</v>
      </c>
      <c r="S5792" s="12" t="s">
        <v>28</v>
      </c>
      <c r="T5792" s="9" t="s">
        <v>8706</v>
      </c>
      <c r="U5792" s="9" t="s">
        <v>45</v>
      </c>
      <c r="V5792" s="9" t="s">
        <v>8706</v>
      </c>
      <c r="W5792" s="14">
        <v>3</v>
      </c>
    </row>
    <row r="5793" spans="1:23" x14ac:dyDescent="0.25">
      <c r="A5793" s="8">
        <v>5966</v>
      </c>
      <c r="B5793" s="9" t="s">
        <v>21942</v>
      </c>
      <c r="C5793" s="9" t="s">
        <v>22</v>
      </c>
      <c r="D5793" s="29">
        <v>44764</v>
      </c>
      <c r="E5793" s="18" t="s">
        <v>17569</v>
      </c>
      <c r="F5793" s="9" t="s">
        <v>21933</v>
      </c>
      <c r="G5793" s="12">
        <v>7</v>
      </c>
      <c r="H5793" s="9" t="s">
        <v>1608</v>
      </c>
      <c r="I5793" s="9" t="s">
        <v>21934</v>
      </c>
      <c r="J5793" s="12">
        <v>3</v>
      </c>
      <c r="K5793" s="16">
        <v>43383</v>
      </c>
      <c r="L5793" s="86">
        <f>(Tabla2[[#This Row],[release_year]]-'VARIANZA Y DES. EST'!$L$11)^2</f>
        <v>14.590890603358293</v>
      </c>
      <c r="M5793" s="12">
        <v>2018</v>
      </c>
      <c r="N5793" s="9" t="s">
        <v>1991</v>
      </c>
      <c r="O5793" s="9" t="s">
        <v>21924</v>
      </c>
      <c r="P5793" s="12">
        <v>144</v>
      </c>
      <c r="Q5793" s="12">
        <v>144</v>
      </c>
      <c r="R5793" s="12">
        <v>1974.4694424278321</v>
      </c>
      <c r="S5793" s="12" t="s">
        <v>28</v>
      </c>
      <c r="T5793" s="9" t="s">
        <v>2709</v>
      </c>
      <c r="U5793" s="9" t="s">
        <v>45</v>
      </c>
      <c r="V5793" s="9" t="s">
        <v>2709</v>
      </c>
      <c r="W5793" s="14">
        <v>2</v>
      </c>
    </row>
    <row r="5794" spans="1:23" x14ac:dyDescent="0.25">
      <c r="A5794" s="8">
        <v>6323</v>
      </c>
      <c r="B5794" s="9" t="s">
        <v>21943</v>
      </c>
      <c r="C5794" s="9" t="s">
        <v>22</v>
      </c>
      <c r="D5794" s="9" t="s">
        <v>21944</v>
      </c>
      <c r="E5794" s="18" t="s">
        <v>18066</v>
      </c>
      <c r="F5794" s="9" t="s">
        <v>21945</v>
      </c>
      <c r="G5794" s="12">
        <v>20</v>
      </c>
      <c r="H5794" s="9" t="s">
        <v>25</v>
      </c>
      <c r="I5794" s="9" t="s">
        <v>1453</v>
      </c>
      <c r="J5794" s="12">
        <v>2</v>
      </c>
      <c r="K5794" s="13">
        <v>43466</v>
      </c>
      <c r="L5794" s="86">
        <f>(Tabla2[[#This Row],[release_year]]-'VARIANZA Y DES. EST'!$L$11)^2</f>
        <v>173.71760798725521</v>
      </c>
      <c r="M5794" s="12">
        <v>2001</v>
      </c>
      <c r="N5794" s="9" t="s">
        <v>1991</v>
      </c>
      <c r="O5794" s="9" t="s">
        <v>21924</v>
      </c>
      <c r="P5794" s="12">
        <v>144</v>
      </c>
      <c r="Q5794" s="12">
        <v>144</v>
      </c>
      <c r="R5794" s="12">
        <v>1974.4694424278321</v>
      </c>
      <c r="S5794" s="12" t="s">
        <v>28</v>
      </c>
      <c r="T5794" s="9" t="s">
        <v>5577</v>
      </c>
      <c r="U5794" s="9" t="s">
        <v>38</v>
      </c>
      <c r="V5794" s="9" t="s">
        <v>5577</v>
      </c>
      <c r="W5794" s="14">
        <v>2</v>
      </c>
    </row>
    <row r="5795" spans="1:23" x14ac:dyDescent="0.25">
      <c r="A5795" s="8">
        <v>7838</v>
      </c>
      <c r="B5795" s="9" t="s">
        <v>21946</v>
      </c>
      <c r="C5795" s="9" t="s">
        <v>22</v>
      </c>
      <c r="D5795" s="9" t="s">
        <v>21947</v>
      </c>
      <c r="E5795" s="18" t="s">
        <v>20694</v>
      </c>
      <c r="F5795" s="9" t="s">
        <v>21948</v>
      </c>
      <c r="G5795" s="12">
        <v>12</v>
      </c>
      <c r="H5795" s="9" t="s">
        <v>518</v>
      </c>
      <c r="I5795" s="9" t="s">
        <v>518</v>
      </c>
      <c r="J5795" s="12">
        <v>1</v>
      </c>
      <c r="K5795" s="16">
        <v>43030</v>
      </c>
      <c r="L5795" s="86">
        <f>(Tabla2[[#This Row],[release_year]]-'VARIANZA Y DES. EST'!$L$11)^2</f>
        <v>10.1136565849629</v>
      </c>
      <c r="M5795" s="12">
        <v>2011</v>
      </c>
      <c r="N5795" s="9" t="s">
        <v>82</v>
      </c>
      <c r="O5795" s="9" t="s">
        <v>21924</v>
      </c>
      <c r="P5795" s="12">
        <v>144</v>
      </c>
      <c r="Q5795" s="12">
        <v>144</v>
      </c>
      <c r="R5795" s="12">
        <v>1974.4694424278321</v>
      </c>
      <c r="S5795" s="12" t="s">
        <v>28</v>
      </c>
      <c r="T5795" s="9" t="s">
        <v>3625</v>
      </c>
      <c r="U5795" s="9" t="s">
        <v>95</v>
      </c>
      <c r="V5795" s="9" t="s">
        <v>3625</v>
      </c>
      <c r="W5795" s="14">
        <v>3</v>
      </c>
    </row>
    <row r="5796" spans="1:23" x14ac:dyDescent="0.25">
      <c r="A5796" s="8">
        <v>79</v>
      </c>
      <c r="B5796" s="9" t="s">
        <v>21949</v>
      </c>
      <c r="C5796" s="9" t="s">
        <v>22</v>
      </c>
      <c r="D5796" s="9" t="s">
        <v>21950</v>
      </c>
      <c r="E5796" s="9" t="s">
        <v>21951</v>
      </c>
      <c r="F5796" s="9" t="s">
        <v>21952</v>
      </c>
      <c r="G5796" s="12">
        <v>3</v>
      </c>
      <c r="H5796" s="12"/>
      <c r="I5796" s="9"/>
      <c r="J5796" s="12">
        <v>0</v>
      </c>
      <c r="K5796" s="13">
        <v>44450</v>
      </c>
      <c r="L5796" s="86">
        <f>(Tabla2[[#This Row],[release_year]]-'VARIANZA Y DES. EST'!$L$11)^2</f>
        <v>33.870100322899837</v>
      </c>
      <c r="M5796" s="12">
        <v>2020</v>
      </c>
      <c r="N5796" s="9" t="s">
        <v>35</v>
      </c>
      <c r="O5796" s="9" t="s">
        <v>21953</v>
      </c>
      <c r="P5796" s="12">
        <v>145</v>
      </c>
      <c r="Q5796" s="12">
        <v>145</v>
      </c>
      <c r="R5796" s="12">
        <v>2064.3394473209978</v>
      </c>
      <c r="S5796" s="12" t="s">
        <v>28</v>
      </c>
      <c r="T5796" s="9" t="s">
        <v>2492</v>
      </c>
      <c r="U5796" s="9" t="s">
        <v>95</v>
      </c>
      <c r="V5796" s="9" t="s">
        <v>2492</v>
      </c>
      <c r="W5796" s="14">
        <v>3</v>
      </c>
    </row>
    <row r="5797" spans="1:23" x14ac:dyDescent="0.25">
      <c r="A5797" s="8">
        <v>80</v>
      </c>
      <c r="B5797" s="9" t="s">
        <v>21954</v>
      </c>
      <c r="C5797" s="9" t="s">
        <v>22</v>
      </c>
      <c r="D5797" s="9" t="s">
        <v>21955</v>
      </c>
      <c r="E5797" s="9" t="s">
        <v>21951</v>
      </c>
      <c r="F5797" s="9" t="s">
        <v>21952</v>
      </c>
      <c r="G5797" s="12">
        <v>3</v>
      </c>
      <c r="H5797" s="12"/>
      <c r="I5797" s="9"/>
      <c r="J5797" s="12">
        <v>0</v>
      </c>
      <c r="K5797" s="13">
        <v>44450</v>
      </c>
      <c r="L5797" s="86">
        <f>(Tabla2[[#This Row],[release_year]]-'VARIANZA Y DES. EST'!$L$11)^2</f>
        <v>46.509705182670608</v>
      </c>
      <c r="M5797" s="12">
        <v>2021</v>
      </c>
      <c r="N5797" s="9" t="s">
        <v>35</v>
      </c>
      <c r="O5797" s="9" t="s">
        <v>21953</v>
      </c>
      <c r="P5797" s="12">
        <v>145</v>
      </c>
      <c r="Q5797" s="12">
        <v>145</v>
      </c>
      <c r="R5797" s="12">
        <v>2064.3394473209978</v>
      </c>
      <c r="S5797" s="12" t="s">
        <v>28</v>
      </c>
      <c r="T5797" s="9" t="s">
        <v>2492</v>
      </c>
      <c r="U5797" s="9" t="s">
        <v>95</v>
      </c>
      <c r="V5797" s="9" t="s">
        <v>2492</v>
      </c>
      <c r="W5797" s="14">
        <v>3</v>
      </c>
    </row>
    <row r="5798" spans="1:23" x14ac:dyDescent="0.25">
      <c r="A5798" s="8">
        <v>218</v>
      </c>
      <c r="B5798" s="9" t="s">
        <v>21956</v>
      </c>
      <c r="C5798" s="9" t="s">
        <v>22</v>
      </c>
      <c r="D5798" s="9" t="s">
        <v>21957</v>
      </c>
      <c r="E5798" s="9" t="s">
        <v>16020</v>
      </c>
      <c r="F5798" s="9" t="s">
        <v>21958</v>
      </c>
      <c r="G5798" s="12">
        <v>7</v>
      </c>
      <c r="H5798" s="9" t="s">
        <v>518</v>
      </c>
      <c r="I5798" s="9" t="s">
        <v>518</v>
      </c>
      <c r="J5798" s="12">
        <v>1</v>
      </c>
      <c r="K5798" s="13">
        <v>44435</v>
      </c>
      <c r="L5798" s="86">
        <f>(Tabla2[[#This Row],[release_year]]-'VARIANZA Y DES. EST'!$L$11)^2</f>
        <v>10.1136565849629</v>
      </c>
      <c r="M5798" s="12">
        <v>2011</v>
      </c>
      <c r="N5798" s="9" t="s">
        <v>35</v>
      </c>
      <c r="O5798" s="9" t="s">
        <v>21953</v>
      </c>
      <c r="P5798" s="12">
        <v>145</v>
      </c>
      <c r="Q5798" s="12">
        <v>145</v>
      </c>
      <c r="R5798" s="12">
        <v>2064.3394473209978</v>
      </c>
      <c r="S5798" s="12" t="s">
        <v>28</v>
      </c>
      <c r="T5798" s="9" t="s">
        <v>2492</v>
      </c>
      <c r="U5798" s="9" t="s">
        <v>95</v>
      </c>
      <c r="V5798" s="9" t="s">
        <v>2492</v>
      </c>
      <c r="W5798" s="14">
        <v>3</v>
      </c>
    </row>
    <row r="5799" spans="1:23" x14ac:dyDescent="0.25">
      <c r="A5799" s="8">
        <v>579</v>
      </c>
      <c r="B5799" s="9" t="s">
        <v>21959</v>
      </c>
      <c r="C5799" s="9" t="s">
        <v>22</v>
      </c>
      <c r="D5799" s="9" t="s">
        <v>21960</v>
      </c>
      <c r="E5799" s="9" t="s">
        <v>20715</v>
      </c>
      <c r="F5799" s="18" t="s">
        <v>21961</v>
      </c>
      <c r="G5799" s="12">
        <v>11</v>
      </c>
      <c r="H5799" s="9" t="s">
        <v>231</v>
      </c>
      <c r="I5799" s="9" t="s">
        <v>21962</v>
      </c>
      <c r="J5799" s="12">
        <v>3</v>
      </c>
      <c r="K5799" s="13">
        <v>44378</v>
      </c>
      <c r="L5799" s="86">
        <f>(Tabla2[[#This Row],[release_year]]-'VARIANZA Y DES. EST'!$L$11)^2</f>
        <v>84.276027426338274</v>
      </c>
      <c r="M5799" s="12">
        <v>2005</v>
      </c>
      <c r="N5799" s="9" t="s">
        <v>43</v>
      </c>
      <c r="O5799" s="9" t="s">
        <v>21953</v>
      </c>
      <c r="P5799" s="12">
        <v>145</v>
      </c>
      <c r="Q5799" s="12">
        <v>145</v>
      </c>
      <c r="R5799" s="12">
        <v>2064.3394473209978</v>
      </c>
      <c r="S5799" s="12" t="s">
        <v>28</v>
      </c>
      <c r="T5799" s="9" t="s">
        <v>4008</v>
      </c>
      <c r="U5799" s="9" t="s">
        <v>45</v>
      </c>
      <c r="V5799" s="9" t="s">
        <v>4008</v>
      </c>
      <c r="W5799" s="14">
        <v>2</v>
      </c>
    </row>
    <row r="5800" spans="1:23" x14ac:dyDescent="0.25">
      <c r="A5800" s="8">
        <v>795</v>
      </c>
      <c r="B5800" s="9" t="s">
        <v>21963</v>
      </c>
      <c r="C5800" s="9" t="s">
        <v>22</v>
      </c>
      <c r="D5800" s="9" t="s">
        <v>21964</v>
      </c>
      <c r="E5800" s="9" t="s">
        <v>21965</v>
      </c>
      <c r="F5800" s="9" t="s">
        <v>21966</v>
      </c>
      <c r="G5800" s="12">
        <v>10</v>
      </c>
      <c r="H5800" s="9" t="s">
        <v>175</v>
      </c>
      <c r="I5800" s="9" t="s">
        <v>175</v>
      </c>
      <c r="J5800" s="12">
        <v>1</v>
      </c>
      <c r="K5800" s="13">
        <v>44349</v>
      </c>
      <c r="L5800" s="86">
        <f>(Tabla2[[#This Row],[release_year]]-'VARIANZA Y DES. EST'!$L$11)^2</f>
        <v>23.230495463129063</v>
      </c>
      <c r="M5800" s="12">
        <v>2019</v>
      </c>
      <c r="N5800" s="9" t="s">
        <v>35</v>
      </c>
      <c r="O5800" s="9" t="s">
        <v>21953</v>
      </c>
      <c r="P5800" s="12">
        <v>145</v>
      </c>
      <c r="Q5800" s="12">
        <v>145</v>
      </c>
      <c r="R5800" s="12">
        <v>2064.3394473209978</v>
      </c>
      <c r="S5800" s="12" t="s">
        <v>28</v>
      </c>
      <c r="T5800" s="9" t="s">
        <v>2492</v>
      </c>
      <c r="U5800" s="9" t="s">
        <v>95</v>
      </c>
      <c r="V5800" s="9" t="s">
        <v>2492</v>
      </c>
      <c r="W5800" s="14">
        <v>3</v>
      </c>
    </row>
    <row r="5801" spans="1:23" x14ac:dyDescent="0.25">
      <c r="A5801" s="8">
        <v>1070</v>
      </c>
      <c r="B5801" s="9" t="s">
        <v>21967</v>
      </c>
      <c r="C5801" s="9" t="s">
        <v>22</v>
      </c>
      <c r="D5801" s="9" t="s">
        <v>21968</v>
      </c>
      <c r="E5801" s="9" t="s">
        <v>21969</v>
      </c>
      <c r="F5801" s="9" t="s">
        <v>21970</v>
      </c>
      <c r="G5801" s="12">
        <v>3</v>
      </c>
      <c r="H5801" s="9" t="s">
        <v>518</v>
      </c>
      <c r="I5801" s="9" t="s">
        <v>518</v>
      </c>
      <c r="J5801" s="12">
        <v>1</v>
      </c>
      <c r="K5801" s="13">
        <v>44300</v>
      </c>
      <c r="L5801" s="86">
        <f>(Tabla2[[#This Row],[release_year]]-'VARIANZA Y DES. EST'!$L$11)^2</f>
        <v>33.870100322899837</v>
      </c>
      <c r="M5801" s="12">
        <v>2020</v>
      </c>
      <c r="N5801" s="9" t="s">
        <v>35</v>
      </c>
      <c r="O5801" s="9" t="s">
        <v>21953</v>
      </c>
      <c r="P5801" s="12">
        <v>145</v>
      </c>
      <c r="Q5801" s="12">
        <v>145</v>
      </c>
      <c r="R5801" s="12">
        <v>2064.3394473209978</v>
      </c>
      <c r="S5801" s="12" t="s">
        <v>28</v>
      </c>
      <c r="T5801" s="9" t="s">
        <v>3319</v>
      </c>
      <c r="U5801" s="9" t="s">
        <v>45</v>
      </c>
      <c r="V5801" s="9" t="s">
        <v>3319</v>
      </c>
      <c r="W5801" s="14">
        <v>3</v>
      </c>
    </row>
    <row r="5802" spans="1:23" x14ac:dyDescent="0.25">
      <c r="A5802" s="8">
        <v>3061</v>
      </c>
      <c r="B5802" s="9" t="s">
        <v>21971</v>
      </c>
      <c r="C5802" s="9" t="s">
        <v>22</v>
      </c>
      <c r="D5802" s="9" t="s">
        <v>21972</v>
      </c>
      <c r="E5802" s="18" t="s">
        <v>19404</v>
      </c>
      <c r="F5802" s="9" t="s">
        <v>21973</v>
      </c>
      <c r="G5802" s="12">
        <v>10</v>
      </c>
      <c r="H5802" s="9" t="s">
        <v>518</v>
      </c>
      <c r="I5802" s="9" t="s">
        <v>518</v>
      </c>
      <c r="J5802" s="12">
        <v>1</v>
      </c>
      <c r="K5802" s="13">
        <v>43831</v>
      </c>
      <c r="L5802" s="86">
        <f>(Tabla2[[#This Row],[release_year]]-'VARIANZA Y DES. EST'!$L$11)^2</f>
        <v>33.870100322899837</v>
      </c>
      <c r="M5802" s="12">
        <v>2020</v>
      </c>
      <c r="N5802" s="9" t="s">
        <v>76</v>
      </c>
      <c r="O5802" s="9" t="s">
        <v>21953</v>
      </c>
      <c r="P5802" s="12">
        <v>145</v>
      </c>
      <c r="Q5802" s="12">
        <v>145</v>
      </c>
      <c r="R5802" s="12">
        <v>2064.3394473209978</v>
      </c>
      <c r="S5802" s="12" t="s">
        <v>28</v>
      </c>
      <c r="T5802" s="9" t="s">
        <v>4796</v>
      </c>
      <c r="U5802" s="9" t="s">
        <v>514</v>
      </c>
      <c r="V5802" s="9" t="s">
        <v>4796</v>
      </c>
      <c r="W5802" s="14">
        <v>3</v>
      </c>
    </row>
    <row r="5803" spans="1:23" x14ac:dyDescent="0.25">
      <c r="A5803" s="8">
        <v>4304</v>
      </c>
      <c r="B5803" s="9" t="s">
        <v>21974</v>
      </c>
      <c r="C5803" s="9" t="s">
        <v>22</v>
      </c>
      <c r="D5803" s="9" t="s">
        <v>21975</v>
      </c>
      <c r="E5803" s="18" t="s">
        <v>21976</v>
      </c>
      <c r="F5803" s="9" t="s">
        <v>21977</v>
      </c>
      <c r="G5803" s="12">
        <v>10</v>
      </c>
      <c r="H5803" s="9" t="s">
        <v>518</v>
      </c>
      <c r="I5803" s="9" t="s">
        <v>518</v>
      </c>
      <c r="J5803" s="12">
        <v>1</v>
      </c>
      <c r="K5803" s="16">
        <v>43449</v>
      </c>
      <c r="L5803" s="86">
        <f>(Tabla2[[#This Row],[release_year]]-'VARIANZA Y DES. EST'!$L$11)^2</f>
        <v>14.590890603358293</v>
      </c>
      <c r="M5803" s="12">
        <v>2018</v>
      </c>
      <c r="N5803" s="9" t="s">
        <v>76</v>
      </c>
      <c r="O5803" s="9" t="s">
        <v>21953</v>
      </c>
      <c r="P5803" s="12">
        <v>145</v>
      </c>
      <c r="Q5803" s="12">
        <v>145</v>
      </c>
      <c r="R5803" s="12">
        <v>2064.3394473209978</v>
      </c>
      <c r="S5803" s="12" t="s">
        <v>28</v>
      </c>
      <c r="T5803" s="9" t="s">
        <v>460</v>
      </c>
      <c r="U5803" s="9" t="s">
        <v>45</v>
      </c>
      <c r="V5803" s="9" t="s">
        <v>460</v>
      </c>
      <c r="W5803" s="14">
        <v>3</v>
      </c>
    </row>
    <row r="5804" spans="1:23" x14ac:dyDescent="0.25">
      <c r="A5804" s="8">
        <v>4564</v>
      </c>
      <c r="B5804" s="9" t="s">
        <v>21978</v>
      </c>
      <c r="C5804" s="9" t="s">
        <v>22</v>
      </c>
      <c r="D5804" s="9" t="s">
        <v>21979</v>
      </c>
      <c r="E5804" s="18" t="s">
        <v>21980</v>
      </c>
      <c r="F5804" s="9" t="s">
        <v>21981</v>
      </c>
      <c r="G5804" s="12">
        <v>9</v>
      </c>
      <c r="H5804" s="9" t="s">
        <v>518</v>
      </c>
      <c r="I5804" s="9" t="s">
        <v>518</v>
      </c>
      <c r="J5804" s="12">
        <v>1</v>
      </c>
      <c r="K5804" s="13">
        <v>43374</v>
      </c>
      <c r="L5804" s="86">
        <f>(Tabla2[[#This Row],[release_year]]-'VARIANZA Y DES. EST'!$L$11)^2</f>
        <v>3.2471164275211517E-2</v>
      </c>
      <c r="M5804" s="12">
        <v>2014</v>
      </c>
      <c r="N5804" s="9" t="s">
        <v>82</v>
      </c>
      <c r="O5804" s="9" t="s">
        <v>21953</v>
      </c>
      <c r="P5804" s="12">
        <v>145</v>
      </c>
      <c r="Q5804" s="12">
        <v>145</v>
      </c>
      <c r="R5804" s="12">
        <v>2064.3394473209978</v>
      </c>
      <c r="S5804" s="12" t="s">
        <v>28</v>
      </c>
      <c r="T5804" s="9" t="s">
        <v>14424</v>
      </c>
      <c r="U5804" s="9" t="s">
        <v>239</v>
      </c>
      <c r="V5804" s="9" t="s">
        <v>14424</v>
      </c>
      <c r="W5804" s="14">
        <v>3</v>
      </c>
    </row>
    <row r="5805" spans="1:23" x14ac:dyDescent="0.25">
      <c r="A5805" s="8">
        <v>4580</v>
      </c>
      <c r="B5805" s="9" t="s">
        <v>21982</v>
      </c>
      <c r="C5805" s="9" t="s">
        <v>22</v>
      </c>
      <c r="D5805" s="9" t="s">
        <v>21983</v>
      </c>
      <c r="E5805" s="9" t="s">
        <v>21984</v>
      </c>
      <c r="F5805" s="9" t="s">
        <v>21985</v>
      </c>
      <c r="G5805" s="12">
        <v>7</v>
      </c>
      <c r="H5805" s="9" t="s">
        <v>518</v>
      </c>
      <c r="I5805" s="9" t="s">
        <v>518</v>
      </c>
      <c r="J5805" s="12">
        <v>1</v>
      </c>
      <c r="K5805" s="13">
        <v>43374</v>
      </c>
      <c r="L5805" s="86">
        <f>(Tabla2[[#This Row],[release_year]]-'VARIANZA Y DES. EST'!$L$11)^2</f>
        <v>38.194842005650592</v>
      </c>
      <c r="M5805" s="12">
        <v>2008</v>
      </c>
      <c r="N5805" s="9" t="s">
        <v>35</v>
      </c>
      <c r="O5805" s="9" t="s">
        <v>21953</v>
      </c>
      <c r="P5805" s="12">
        <v>145</v>
      </c>
      <c r="Q5805" s="12">
        <v>145</v>
      </c>
      <c r="R5805" s="12">
        <v>2064.3394473209978</v>
      </c>
      <c r="S5805" s="12" t="s">
        <v>28</v>
      </c>
      <c r="T5805" s="9" t="s">
        <v>2492</v>
      </c>
      <c r="U5805" s="9" t="s">
        <v>95</v>
      </c>
      <c r="V5805" s="9" t="s">
        <v>2492</v>
      </c>
      <c r="W5805" s="14">
        <v>3</v>
      </c>
    </row>
    <row r="5806" spans="1:23" x14ac:dyDescent="0.25">
      <c r="A5806" s="8">
        <v>4695</v>
      </c>
      <c r="B5806" s="9" t="s">
        <v>21986</v>
      </c>
      <c r="C5806" s="9" t="s">
        <v>22</v>
      </c>
      <c r="D5806" s="9" t="s">
        <v>21987</v>
      </c>
      <c r="E5806" s="9" t="s">
        <v>21988</v>
      </c>
      <c r="F5806" s="9" t="s">
        <v>21989</v>
      </c>
      <c r="G5806" s="12">
        <v>9</v>
      </c>
      <c r="H5806" s="9" t="s">
        <v>518</v>
      </c>
      <c r="I5806" s="9" t="s">
        <v>518</v>
      </c>
      <c r="J5806" s="12">
        <v>1</v>
      </c>
      <c r="K5806" s="13">
        <v>43333</v>
      </c>
      <c r="L5806" s="86">
        <f>(Tabla2[[#This Row],[release_year]]-'VARIANZA Y DES. EST'!$L$11)^2</f>
        <v>7.9512857435875226</v>
      </c>
      <c r="M5806" s="12">
        <v>2017</v>
      </c>
      <c r="N5806" s="9" t="s">
        <v>35</v>
      </c>
      <c r="O5806" s="9" t="s">
        <v>21953</v>
      </c>
      <c r="P5806" s="12">
        <v>145</v>
      </c>
      <c r="Q5806" s="12">
        <v>145</v>
      </c>
      <c r="R5806" s="12">
        <v>2064.3394473209978</v>
      </c>
      <c r="S5806" s="12" t="s">
        <v>28</v>
      </c>
      <c r="T5806" s="9" t="s">
        <v>2492</v>
      </c>
      <c r="U5806" s="9" t="s">
        <v>95</v>
      </c>
      <c r="V5806" s="9" t="s">
        <v>2492</v>
      </c>
      <c r="W5806" s="14">
        <v>3</v>
      </c>
    </row>
    <row r="5807" spans="1:23" x14ac:dyDescent="0.25">
      <c r="A5807" s="8">
        <v>5010</v>
      </c>
      <c r="B5807" s="9" t="s">
        <v>21990</v>
      </c>
      <c r="C5807" s="9" t="s">
        <v>22</v>
      </c>
      <c r="D5807" s="9" t="s">
        <v>21991</v>
      </c>
      <c r="E5807" s="18" t="s">
        <v>19036</v>
      </c>
      <c r="F5807" s="9" t="s">
        <v>21992</v>
      </c>
      <c r="G5807" s="12">
        <v>8</v>
      </c>
      <c r="H5807" s="9" t="s">
        <v>518</v>
      </c>
      <c r="I5807" s="9" t="s">
        <v>518</v>
      </c>
      <c r="J5807" s="12">
        <v>1</v>
      </c>
      <c r="K5807" s="13">
        <v>43160</v>
      </c>
      <c r="L5807" s="86">
        <f>(Tabla2[[#This Row],[release_year]]-'VARIANZA Y DES. EST'!$L$11)^2</f>
        <v>7.9512857435875226</v>
      </c>
      <c r="M5807" s="12">
        <v>2017</v>
      </c>
      <c r="N5807" s="9" t="s">
        <v>35</v>
      </c>
      <c r="O5807" s="9" t="s">
        <v>21953</v>
      </c>
      <c r="P5807" s="12">
        <v>145</v>
      </c>
      <c r="Q5807" s="12">
        <v>145</v>
      </c>
      <c r="R5807" s="12">
        <v>2064.3394473209978</v>
      </c>
      <c r="S5807" s="12" t="s">
        <v>28</v>
      </c>
      <c r="T5807" s="9" t="s">
        <v>4337</v>
      </c>
      <c r="U5807" s="9" t="s">
        <v>38</v>
      </c>
      <c r="V5807" s="9" t="s">
        <v>4337</v>
      </c>
      <c r="W5807" s="14">
        <v>3</v>
      </c>
    </row>
    <row r="5808" spans="1:23" x14ac:dyDescent="0.25">
      <c r="A5808" s="8">
        <v>6428</v>
      </c>
      <c r="B5808" s="9" t="s">
        <v>21993</v>
      </c>
      <c r="C5808" s="9" t="s">
        <v>22</v>
      </c>
      <c r="D5808" s="9" t="s">
        <v>21994</v>
      </c>
      <c r="E5808" s="18" t="s">
        <v>17298</v>
      </c>
      <c r="F5808" s="9" t="s">
        <v>21995</v>
      </c>
      <c r="G5808" s="12">
        <v>6</v>
      </c>
      <c r="H5808" s="9" t="s">
        <v>126</v>
      </c>
      <c r="I5808" s="9" t="s">
        <v>21996</v>
      </c>
      <c r="J5808" s="12">
        <v>5</v>
      </c>
      <c r="K5808" s="13">
        <v>44074</v>
      </c>
      <c r="L5808" s="86">
        <f>(Tabla2[[#This Row],[release_year]]-'VARIANZA Y DES. EST'!$L$11)^2</f>
        <v>66.915632286109044</v>
      </c>
      <c r="M5808" s="12">
        <v>2006</v>
      </c>
      <c r="N5808" s="9" t="s">
        <v>43</v>
      </c>
      <c r="O5808" s="9" t="s">
        <v>21953</v>
      </c>
      <c r="P5808" s="12">
        <v>145</v>
      </c>
      <c r="Q5808" s="12">
        <v>145</v>
      </c>
      <c r="R5808" s="12">
        <v>2064.3394473209978</v>
      </c>
      <c r="S5808" s="12" t="s">
        <v>28</v>
      </c>
      <c r="T5808" s="9" t="s">
        <v>38</v>
      </c>
      <c r="U5808" s="9" t="s">
        <v>38</v>
      </c>
      <c r="V5808" s="9" t="s">
        <v>38</v>
      </c>
      <c r="W5808" s="14">
        <v>1</v>
      </c>
    </row>
    <row r="5809" spans="1:23" x14ac:dyDescent="0.25">
      <c r="A5809" s="8">
        <v>6779</v>
      </c>
      <c r="B5809" s="9" t="s">
        <v>21997</v>
      </c>
      <c r="C5809" s="9" t="s">
        <v>22</v>
      </c>
      <c r="D5809" s="9" t="s">
        <v>21998</v>
      </c>
      <c r="E5809" s="18" t="s">
        <v>21999</v>
      </c>
      <c r="F5809" s="9" t="s">
        <v>22000</v>
      </c>
      <c r="G5809" s="12">
        <v>13</v>
      </c>
      <c r="H5809" s="9" t="s">
        <v>468</v>
      </c>
      <c r="I5809" s="9" t="s">
        <v>468</v>
      </c>
      <c r="J5809" s="12">
        <v>1</v>
      </c>
      <c r="K5809" s="13">
        <v>43679</v>
      </c>
      <c r="L5809" s="86">
        <f>(Tabla2[[#This Row],[release_year]]-'VARIANZA Y DES. EST'!$L$11)^2</f>
        <v>4.7532614447336705</v>
      </c>
      <c r="M5809" s="12">
        <v>2012</v>
      </c>
      <c r="N5809" s="9" t="s">
        <v>1991</v>
      </c>
      <c r="O5809" s="9" t="s">
        <v>21953</v>
      </c>
      <c r="P5809" s="12">
        <v>145</v>
      </c>
      <c r="Q5809" s="12">
        <v>145</v>
      </c>
      <c r="R5809" s="12">
        <v>2064.3394473209978</v>
      </c>
      <c r="S5809" s="12" t="s">
        <v>28</v>
      </c>
      <c r="T5809" s="9" t="s">
        <v>70</v>
      </c>
      <c r="U5809" s="9" t="s">
        <v>45</v>
      </c>
      <c r="V5809" s="9" t="s">
        <v>70</v>
      </c>
      <c r="W5809" s="14">
        <v>2</v>
      </c>
    </row>
    <row r="5810" spans="1:23" x14ac:dyDescent="0.25">
      <c r="A5810" s="8">
        <v>6881</v>
      </c>
      <c r="B5810" s="9" t="s">
        <v>22001</v>
      </c>
      <c r="C5810" s="9" t="s">
        <v>22</v>
      </c>
      <c r="D5810" s="9" t="s">
        <v>22002</v>
      </c>
      <c r="E5810" s="18" t="s">
        <v>7482</v>
      </c>
      <c r="F5810" s="9" t="s">
        <v>22003</v>
      </c>
      <c r="G5810" s="12">
        <v>10</v>
      </c>
      <c r="H5810" s="9" t="s">
        <v>25</v>
      </c>
      <c r="I5810" s="9" t="s">
        <v>25</v>
      </c>
      <c r="J5810" s="12">
        <v>1</v>
      </c>
      <c r="K5810" s="13">
        <v>44197</v>
      </c>
      <c r="L5810" s="86">
        <f>(Tabla2[[#This Row],[release_year]]-'VARIANZA Y DES. EST'!$L$11)^2</f>
        <v>584.6819545297767</v>
      </c>
      <c r="M5810" s="12">
        <v>1990</v>
      </c>
      <c r="N5810" s="9" t="s">
        <v>1991</v>
      </c>
      <c r="O5810" s="9" t="s">
        <v>21953</v>
      </c>
      <c r="P5810" s="12">
        <v>145</v>
      </c>
      <c r="Q5810" s="12">
        <v>145</v>
      </c>
      <c r="R5810" s="12">
        <v>2064.3394473209978</v>
      </c>
      <c r="S5810" s="12" t="s">
        <v>28</v>
      </c>
      <c r="T5810" s="9" t="s">
        <v>5622</v>
      </c>
      <c r="U5810" s="9" t="s">
        <v>151</v>
      </c>
      <c r="V5810" s="9" t="s">
        <v>5622</v>
      </c>
      <c r="W5810" s="14">
        <v>2</v>
      </c>
    </row>
    <row r="5811" spans="1:23" x14ac:dyDescent="0.25">
      <c r="A5811" s="8">
        <v>7266</v>
      </c>
      <c r="B5811" s="9" t="s">
        <v>22004</v>
      </c>
      <c r="C5811" s="9" t="s">
        <v>22</v>
      </c>
      <c r="D5811" s="9" t="s">
        <v>22005</v>
      </c>
      <c r="E5811" s="18" t="s">
        <v>16852</v>
      </c>
      <c r="F5811" s="9" t="s">
        <v>22006</v>
      </c>
      <c r="G5811" s="12">
        <v>10</v>
      </c>
      <c r="H5811" s="9" t="s">
        <v>518</v>
      </c>
      <c r="I5811" s="9" t="s">
        <v>518</v>
      </c>
      <c r="J5811" s="12">
        <v>1</v>
      </c>
      <c r="K5811" s="13">
        <v>43174</v>
      </c>
      <c r="L5811" s="86">
        <f>(Tabla2[[#This Row],[release_year]]-'VARIANZA Y DES. EST'!$L$11)^2</f>
        <v>17.47405172519213</v>
      </c>
      <c r="M5811" s="12">
        <v>2010</v>
      </c>
      <c r="N5811" s="9" t="s">
        <v>76</v>
      </c>
      <c r="O5811" s="9" t="s">
        <v>21953</v>
      </c>
      <c r="P5811" s="12">
        <v>145</v>
      </c>
      <c r="Q5811" s="12">
        <v>145</v>
      </c>
      <c r="R5811" s="12">
        <v>2064.3394473209978</v>
      </c>
      <c r="S5811" s="12" t="s">
        <v>28</v>
      </c>
      <c r="T5811" s="9" t="s">
        <v>70</v>
      </c>
      <c r="U5811" s="9" t="s">
        <v>45</v>
      </c>
      <c r="V5811" s="9" t="s">
        <v>70</v>
      </c>
      <c r="W5811" s="14">
        <v>2</v>
      </c>
    </row>
    <row r="5812" spans="1:23" x14ac:dyDescent="0.25">
      <c r="A5812" s="8">
        <v>7938</v>
      </c>
      <c r="B5812" s="9" t="s">
        <v>22007</v>
      </c>
      <c r="C5812" s="9" t="s">
        <v>22</v>
      </c>
      <c r="D5812" s="9" t="s">
        <v>22008</v>
      </c>
      <c r="E5812" s="9" t="s">
        <v>21705</v>
      </c>
      <c r="F5812" s="9" t="s">
        <v>22009</v>
      </c>
      <c r="G5812" s="12">
        <v>4</v>
      </c>
      <c r="H5812" s="9" t="s">
        <v>279</v>
      </c>
      <c r="I5812" s="9" t="s">
        <v>22010</v>
      </c>
      <c r="J5812" s="12">
        <v>2</v>
      </c>
      <c r="K5812" s="16">
        <v>43023</v>
      </c>
      <c r="L5812" s="86">
        <f>(Tabla2[[#This Row],[release_year]]-'VARIANZA Y DES. EST'!$L$11)^2</f>
        <v>3.3116808838167522</v>
      </c>
      <c r="M5812" s="12">
        <v>2016</v>
      </c>
      <c r="N5812" s="9" t="s">
        <v>82</v>
      </c>
      <c r="O5812" s="9" t="s">
        <v>21953</v>
      </c>
      <c r="P5812" s="12">
        <v>145</v>
      </c>
      <c r="Q5812" s="12">
        <v>145</v>
      </c>
      <c r="R5812" s="12">
        <v>2064.3394473209978</v>
      </c>
      <c r="S5812" s="12" t="s">
        <v>28</v>
      </c>
      <c r="T5812" s="9" t="s">
        <v>4337</v>
      </c>
      <c r="U5812" s="9" t="s">
        <v>38</v>
      </c>
      <c r="V5812" s="9" t="s">
        <v>4337</v>
      </c>
      <c r="W5812" s="14">
        <v>3</v>
      </c>
    </row>
    <row r="5813" spans="1:23" x14ac:dyDescent="0.25">
      <c r="A5813" s="8">
        <v>7988</v>
      </c>
      <c r="B5813" s="9" t="s">
        <v>22011</v>
      </c>
      <c r="C5813" s="9" t="s">
        <v>22</v>
      </c>
      <c r="D5813" s="9" t="s">
        <v>22012</v>
      </c>
      <c r="E5813" s="9" t="s">
        <v>22013</v>
      </c>
      <c r="F5813" s="9" t="s">
        <v>22014</v>
      </c>
      <c r="G5813" s="12">
        <v>12</v>
      </c>
      <c r="H5813" s="9" t="s">
        <v>25</v>
      </c>
      <c r="I5813" s="9" t="s">
        <v>25</v>
      </c>
      <c r="J5813" s="12">
        <v>1</v>
      </c>
      <c r="K5813" s="13">
        <v>44197</v>
      </c>
      <c r="L5813" s="86">
        <f>(Tabla2[[#This Row],[release_year]]-'VARIANZA Y DES. EST'!$L$11)^2</f>
        <v>38.194842005650592</v>
      </c>
      <c r="M5813" s="12">
        <v>2008</v>
      </c>
      <c r="N5813" s="9" t="s">
        <v>1991</v>
      </c>
      <c r="O5813" s="9" t="s">
        <v>21953</v>
      </c>
      <c r="P5813" s="12">
        <v>145</v>
      </c>
      <c r="Q5813" s="12">
        <v>145</v>
      </c>
      <c r="R5813" s="12">
        <v>2064.3394473209978</v>
      </c>
      <c r="S5813" s="12" t="s">
        <v>28</v>
      </c>
      <c r="T5813" s="9" t="s">
        <v>5279</v>
      </c>
      <c r="U5813" s="9" t="s">
        <v>95</v>
      </c>
      <c r="V5813" s="9" t="s">
        <v>5279</v>
      </c>
      <c r="W5813" s="14">
        <v>3</v>
      </c>
    </row>
    <row r="5814" spans="1:23" x14ac:dyDescent="0.25">
      <c r="A5814" s="8">
        <v>1940</v>
      </c>
      <c r="B5814" s="9" t="s">
        <v>22015</v>
      </c>
      <c r="C5814" s="9" t="s">
        <v>22</v>
      </c>
      <c r="D5814" s="9" t="s">
        <v>22016</v>
      </c>
      <c r="E5814" s="9" t="s">
        <v>17608</v>
      </c>
      <c r="F5814" s="9" t="s">
        <v>22017</v>
      </c>
      <c r="G5814" s="12">
        <v>7</v>
      </c>
      <c r="H5814" s="9" t="s">
        <v>518</v>
      </c>
      <c r="I5814" s="9" t="s">
        <v>518</v>
      </c>
      <c r="J5814" s="12">
        <v>1</v>
      </c>
      <c r="K5814" s="13">
        <v>44102</v>
      </c>
      <c r="L5814" s="86">
        <f>(Tabla2[[#This Row],[release_year]]-'VARIANZA Y DES. EST'!$L$11)^2</f>
        <v>3.2471164275211517E-2</v>
      </c>
      <c r="M5814" s="12">
        <v>2014</v>
      </c>
      <c r="N5814" s="9" t="s">
        <v>35</v>
      </c>
      <c r="O5814" s="9" t="s">
        <v>22018</v>
      </c>
      <c r="P5814" s="12">
        <v>146</v>
      </c>
      <c r="Q5814" s="12">
        <v>146</v>
      </c>
      <c r="R5814" s="12">
        <v>2156.2094522141638</v>
      </c>
      <c r="S5814" s="12" t="s">
        <v>28</v>
      </c>
      <c r="T5814" s="9" t="s">
        <v>2492</v>
      </c>
      <c r="U5814" s="9" t="s">
        <v>95</v>
      </c>
      <c r="V5814" s="9" t="s">
        <v>2492</v>
      </c>
      <c r="W5814" s="14">
        <v>3</v>
      </c>
    </row>
    <row r="5815" spans="1:23" x14ac:dyDescent="0.25">
      <c r="A5815" s="8">
        <v>3493</v>
      </c>
      <c r="B5815" s="9" t="s">
        <v>22019</v>
      </c>
      <c r="C5815" s="9" t="s">
        <v>22</v>
      </c>
      <c r="D5815" s="9" t="s">
        <v>22020</v>
      </c>
      <c r="E5815" s="18" t="s">
        <v>22021</v>
      </c>
      <c r="F5815" s="9" t="s">
        <v>22022</v>
      </c>
      <c r="G5815" s="12">
        <v>10</v>
      </c>
      <c r="H5815" s="12"/>
      <c r="I5815" s="9"/>
      <c r="J5815" s="12">
        <v>0</v>
      </c>
      <c r="K5815" s="13">
        <v>43733</v>
      </c>
      <c r="L5815" s="86">
        <f>(Tabla2[[#This Row],[release_year]]-'VARIANZA Y DES. EST'!$L$11)^2</f>
        <v>23.230495463129063</v>
      </c>
      <c r="M5815" s="12">
        <v>2019</v>
      </c>
      <c r="N5815" s="9" t="s">
        <v>35</v>
      </c>
      <c r="O5815" s="9" t="s">
        <v>22018</v>
      </c>
      <c r="P5815" s="12">
        <v>146</v>
      </c>
      <c r="Q5815" s="12">
        <v>146</v>
      </c>
      <c r="R5815" s="12">
        <v>2156.2094522141638</v>
      </c>
      <c r="S5815" s="12" t="s">
        <v>28</v>
      </c>
      <c r="T5815" s="9" t="s">
        <v>4849</v>
      </c>
      <c r="U5815" s="9" t="s">
        <v>95</v>
      </c>
      <c r="V5815" s="9" t="s">
        <v>4849</v>
      </c>
      <c r="W5815" s="14">
        <v>3</v>
      </c>
    </row>
    <row r="5816" spans="1:23" x14ac:dyDescent="0.25">
      <c r="A5816" s="8">
        <v>3494</v>
      </c>
      <c r="B5816" s="9" t="s">
        <v>22023</v>
      </c>
      <c r="C5816" s="9" t="s">
        <v>22</v>
      </c>
      <c r="D5816" s="9" t="s">
        <v>22024</v>
      </c>
      <c r="E5816" s="18" t="s">
        <v>22021</v>
      </c>
      <c r="F5816" s="9" t="s">
        <v>22022</v>
      </c>
      <c r="G5816" s="12">
        <v>10</v>
      </c>
      <c r="H5816" s="12"/>
      <c r="I5816" s="9"/>
      <c r="J5816" s="12">
        <v>0</v>
      </c>
      <c r="K5816" s="13">
        <v>43733</v>
      </c>
      <c r="L5816" s="86">
        <f>(Tabla2[[#This Row],[release_year]]-'VARIANZA Y DES. EST'!$L$11)^2</f>
        <v>23.230495463129063</v>
      </c>
      <c r="M5816" s="12">
        <v>2019</v>
      </c>
      <c r="N5816" s="9" t="s">
        <v>35</v>
      </c>
      <c r="O5816" s="9" t="s">
        <v>22018</v>
      </c>
      <c r="P5816" s="12">
        <v>146</v>
      </c>
      <c r="Q5816" s="12">
        <v>146</v>
      </c>
      <c r="R5816" s="12">
        <v>2156.2094522141638</v>
      </c>
      <c r="S5816" s="12" t="s">
        <v>28</v>
      </c>
      <c r="T5816" s="9" t="s">
        <v>4849</v>
      </c>
      <c r="U5816" s="9" t="s">
        <v>95</v>
      </c>
      <c r="V5816" s="9" t="s">
        <v>4849</v>
      </c>
      <c r="W5816" s="14">
        <v>3</v>
      </c>
    </row>
    <row r="5817" spans="1:23" x14ac:dyDescent="0.25">
      <c r="A5817" s="8">
        <v>3918</v>
      </c>
      <c r="B5817" s="9" t="s">
        <v>22025</v>
      </c>
      <c r="C5817" s="9" t="s">
        <v>22</v>
      </c>
      <c r="D5817" s="9" t="s">
        <v>22026</v>
      </c>
      <c r="E5817" s="9" t="s">
        <v>18653</v>
      </c>
      <c r="F5817" s="9" t="s">
        <v>22027</v>
      </c>
      <c r="G5817" s="12">
        <v>6</v>
      </c>
      <c r="H5817" s="9" t="s">
        <v>518</v>
      </c>
      <c r="I5817" s="9" t="s">
        <v>518</v>
      </c>
      <c r="J5817" s="12">
        <v>1</v>
      </c>
      <c r="K5817" s="13">
        <v>43570</v>
      </c>
      <c r="L5817" s="86">
        <f>(Tabla2[[#This Row],[release_year]]-'VARIANZA Y DES. EST'!$L$11)^2</f>
        <v>84.276027426338274</v>
      </c>
      <c r="M5817" s="12">
        <v>2005</v>
      </c>
      <c r="N5817" s="9" t="s">
        <v>35</v>
      </c>
      <c r="O5817" s="9" t="s">
        <v>22018</v>
      </c>
      <c r="P5817" s="12">
        <v>146</v>
      </c>
      <c r="Q5817" s="12">
        <v>146</v>
      </c>
      <c r="R5817" s="12">
        <v>2156.2094522141638</v>
      </c>
      <c r="S5817" s="12" t="s">
        <v>28</v>
      </c>
      <c r="T5817" s="9" t="s">
        <v>3319</v>
      </c>
      <c r="U5817" s="9" t="s">
        <v>45</v>
      </c>
      <c r="V5817" s="9" t="s">
        <v>3319</v>
      </c>
      <c r="W5817" s="14">
        <v>3</v>
      </c>
    </row>
    <row r="5818" spans="1:23" x14ac:dyDescent="0.25">
      <c r="A5818" s="8">
        <v>4247</v>
      </c>
      <c r="B5818" s="9" t="s">
        <v>22028</v>
      </c>
      <c r="C5818" s="9" t="s">
        <v>22</v>
      </c>
      <c r="D5818" s="9" t="s">
        <v>22029</v>
      </c>
      <c r="E5818" s="18" t="s">
        <v>2896</v>
      </c>
      <c r="F5818" s="18" t="s">
        <v>22030</v>
      </c>
      <c r="G5818" s="12">
        <v>2</v>
      </c>
      <c r="H5818" s="9" t="s">
        <v>126</v>
      </c>
      <c r="I5818" s="9" t="s">
        <v>126</v>
      </c>
      <c r="J5818" s="12">
        <v>1</v>
      </c>
      <c r="K5818" s="16">
        <v>43465</v>
      </c>
      <c r="L5818" s="86">
        <f>(Tabla2[[#This Row],[release_year]]-'VARIANZA Y DES. EST'!$L$11)^2</f>
        <v>10.1136565849629</v>
      </c>
      <c r="M5818" s="12">
        <v>2011</v>
      </c>
      <c r="N5818" s="9" t="s">
        <v>76</v>
      </c>
      <c r="O5818" s="9" t="s">
        <v>22018</v>
      </c>
      <c r="P5818" s="12">
        <v>146</v>
      </c>
      <c r="Q5818" s="12">
        <v>146</v>
      </c>
      <c r="R5818" s="12">
        <v>2156.2094522141638</v>
      </c>
      <c r="S5818" s="12" t="s">
        <v>28</v>
      </c>
      <c r="T5818" s="9" t="s">
        <v>1792</v>
      </c>
      <c r="U5818" s="9" t="s">
        <v>1209</v>
      </c>
      <c r="V5818" s="9" t="s">
        <v>1792</v>
      </c>
      <c r="W5818" s="14">
        <v>2</v>
      </c>
    </row>
    <row r="5819" spans="1:23" x14ac:dyDescent="0.25">
      <c r="A5819" s="8">
        <v>4340</v>
      </c>
      <c r="B5819" s="9" t="s">
        <v>22031</v>
      </c>
      <c r="C5819" s="9" t="s">
        <v>22</v>
      </c>
      <c r="D5819" s="9" t="s">
        <v>22032</v>
      </c>
      <c r="E5819" s="9" t="s">
        <v>21311</v>
      </c>
      <c r="F5819" s="9" t="s">
        <v>22033</v>
      </c>
      <c r="G5819" s="12">
        <v>3</v>
      </c>
      <c r="H5819" s="9" t="s">
        <v>279</v>
      </c>
      <c r="I5819" s="9" t="s">
        <v>279</v>
      </c>
      <c r="J5819" s="12">
        <v>1</v>
      </c>
      <c r="K5819" s="13">
        <v>43435</v>
      </c>
      <c r="L5819" s="86">
        <f>(Tabla2[[#This Row],[release_year]]-'VARIANZA Y DES. EST'!$L$11)^2</f>
        <v>0.67207602404598188</v>
      </c>
      <c r="M5819" s="12">
        <v>2015</v>
      </c>
      <c r="N5819" s="9" t="s">
        <v>35</v>
      </c>
      <c r="O5819" s="9" t="s">
        <v>22018</v>
      </c>
      <c r="P5819" s="12">
        <v>146</v>
      </c>
      <c r="Q5819" s="12">
        <v>146</v>
      </c>
      <c r="R5819" s="12">
        <v>2156.2094522141638</v>
      </c>
      <c r="S5819" s="12" t="s">
        <v>28</v>
      </c>
      <c r="T5819" s="9" t="s">
        <v>2930</v>
      </c>
      <c r="U5819" s="9" t="s">
        <v>38</v>
      </c>
      <c r="V5819" s="9" t="s">
        <v>2930</v>
      </c>
      <c r="W5819" s="14">
        <v>3</v>
      </c>
    </row>
    <row r="5820" spans="1:23" x14ac:dyDescent="0.25">
      <c r="A5820" s="8">
        <v>4423</v>
      </c>
      <c r="B5820" s="9" t="s">
        <v>22034</v>
      </c>
      <c r="C5820" s="9" t="s">
        <v>22</v>
      </c>
      <c r="D5820" s="9" t="s">
        <v>22035</v>
      </c>
      <c r="E5820" s="9" t="s">
        <v>21307</v>
      </c>
      <c r="F5820" s="9" t="s">
        <v>22036</v>
      </c>
      <c r="G5820" s="12">
        <v>8</v>
      </c>
      <c r="H5820" s="9" t="s">
        <v>518</v>
      </c>
      <c r="I5820" s="9" t="s">
        <v>518</v>
      </c>
      <c r="J5820" s="12">
        <v>1</v>
      </c>
      <c r="K5820" s="13">
        <v>43405</v>
      </c>
      <c r="L5820" s="86">
        <f>(Tabla2[[#This Row],[release_year]]-'VARIANZA Y DES. EST'!$L$11)^2</f>
        <v>0.67207602404598188</v>
      </c>
      <c r="M5820" s="12">
        <v>2015</v>
      </c>
      <c r="N5820" s="9" t="s">
        <v>35</v>
      </c>
      <c r="O5820" s="9" t="s">
        <v>22018</v>
      </c>
      <c r="P5820" s="12">
        <v>146</v>
      </c>
      <c r="Q5820" s="12">
        <v>146</v>
      </c>
      <c r="R5820" s="12">
        <v>2156.2094522141638</v>
      </c>
      <c r="S5820" s="12" t="s">
        <v>28</v>
      </c>
      <c r="T5820" s="9" t="s">
        <v>8706</v>
      </c>
      <c r="U5820" s="9" t="s">
        <v>45</v>
      </c>
      <c r="V5820" s="9" t="s">
        <v>8706</v>
      </c>
      <c r="W5820" s="14">
        <v>3</v>
      </c>
    </row>
    <row r="5821" spans="1:23" x14ac:dyDescent="0.25">
      <c r="A5821" s="8">
        <v>4458</v>
      </c>
      <c r="B5821" s="9" t="s">
        <v>22037</v>
      </c>
      <c r="C5821" s="9" t="s">
        <v>22</v>
      </c>
      <c r="D5821" s="9" t="s">
        <v>22038</v>
      </c>
      <c r="E5821" s="9" t="s">
        <v>22039</v>
      </c>
      <c r="F5821" s="9" t="s">
        <v>22040</v>
      </c>
      <c r="G5821" s="12">
        <v>8</v>
      </c>
      <c r="H5821" s="9" t="s">
        <v>518</v>
      </c>
      <c r="I5821" s="9" t="s">
        <v>518</v>
      </c>
      <c r="J5821" s="12">
        <v>1</v>
      </c>
      <c r="K5821" s="13">
        <v>43405</v>
      </c>
      <c r="L5821" s="86">
        <f>(Tabla2[[#This Row],[release_year]]-'VARIANZA Y DES. EST'!$L$11)^2</f>
        <v>1.3928663045044412</v>
      </c>
      <c r="M5821" s="12">
        <v>2013</v>
      </c>
      <c r="N5821" s="9" t="s">
        <v>35</v>
      </c>
      <c r="O5821" s="9" t="s">
        <v>22018</v>
      </c>
      <c r="P5821" s="12">
        <v>146</v>
      </c>
      <c r="Q5821" s="12">
        <v>146</v>
      </c>
      <c r="R5821" s="12">
        <v>2156.2094522141638</v>
      </c>
      <c r="S5821" s="12" t="s">
        <v>28</v>
      </c>
      <c r="T5821" s="9" t="s">
        <v>8706</v>
      </c>
      <c r="U5821" s="9" t="s">
        <v>45</v>
      </c>
      <c r="V5821" s="9" t="s">
        <v>8706</v>
      </c>
      <c r="W5821" s="14">
        <v>3</v>
      </c>
    </row>
    <row r="5822" spans="1:23" x14ac:dyDescent="0.25">
      <c r="A5822" s="8">
        <v>4560</v>
      </c>
      <c r="B5822" s="9" t="s">
        <v>22041</v>
      </c>
      <c r="C5822" s="9" t="s">
        <v>22</v>
      </c>
      <c r="D5822" s="9" t="s">
        <v>22042</v>
      </c>
      <c r="E5822" s="9" t="s">
        <v>22043</v>
      </c>
      <c r="F5822" s="9" t="s">
        <v>22044</v>
      </c>
      <c r="G5822" s="12">
        <v>5</v>
      </c>
      <c r="H5822" s="9" t="s">
        <v>518</v>
      </c>
      <c r="I5822" s="9" t="s">
        <v>518</v>
      </c>
      <c r="J5822" s="12">
        <v>1</v>
      </c>
      <c r="K5822" s="13">
        <v>43374</v>
      </c>
      <c r="L5822" s="86">
        <f>(Tabla2[[#This Row],[release_year]]-'VARIANZA Y DES. EST'!$L$11)^2</f>
        <v>3.2471164275211517E-2</v>
      </c>
      <c r="M5822" s="12">
        <v>2014</v>
      </c>
      <c r="N5822" s="9" t="s">
        <v>35</v>
      </c>
      <c r="O5822" s="9" t="s">
        <v>22018</v>
      </c>
      <c r="P5822" s="12">
        <v>146</v>
      </c>
      <c r="Q5822" s="12">
        <v>146</v>
      </c>
      <c r="R5822" s="12">
        <v>2156.2094522141638</v>
      </c>
      <c r="S5822" s="12" t="s">
        <v>28</v>
      </c>
      <c r="T5822" s="9" t="s">
        <v>2930</v>
      </c>
      <c r="U5822" s="9" t="s">
        <v>38</v>
      </c>
      <c r="V5822" s="9" t="s">
        <v>2930</v>
      </c>
      <c r="W5822" s="14">
        <v>3</v>
      </c>
    </row>
    <row r="5823" spans="1:23" x14ac:dyDescent="0.25">
      <c r="A5823" s="8">
        <v>4661</v>
      </c>
      <c r="B5823" s="9" t="s">
        <v>22045</v>
      </c>
      <c r="C5823" s="9" t="s">
        <v>22</v>
      </c>
      <c r="D5823" s="9" t="s">
        <v>22046</v>
      </c>
      <c r="E5823" s="9" t="s">
        <v>22047</v>
      </c>
      <c r="F5823" s="9" t="s">
        <v>22048</v>
      </c>
      <c r="G5823" s="12">
        <v>8</v>
      </c>
      <c r="H5823" s="9" t="s">
        <v>518</v>
      </c>
      <c r="I5823" s="9" t="s">
        <v>518</v>
      </c>
      <c r="J5823" s="12">
        <v>1</v>
      </c>
      <c r="K5823" s="13">
        <v>43349</v>
      </c>
      <c r="L5823" s="86">
        <f>(Tabla2[[#This Row],[release_year]]-'VARIANZA Y DES. EST'!$L$11)^2</f>
        <v>3.2471164275211517E-2</v>
      </c>
      <c r="M5823" s="12">
        <v>2014</v>
      </c>
      <c r="N5823" s="9" t="s">
        <v>35</v>
      </c>
      <c r="O5823" s="9" t="s">
        <v>22018</v>
      </c>
      <c r="P5823" s="12">
        <v>146</v>
      </c>
      <c r="Q5823" s="12">
        <v>146</v>
      </c>
      <c r="R5823" s="12">
        <v>2156.2094522141638</v>
      </c>
      <c r="S5823" s="12" t="s">
        <v>28</v>
      </c>
      <c r="T5823" s="9" t="s">
        <v>2492</v>
      </c>
      <c r="U5823" s="9" t="s">
        <v>95</v>
      </c>
      <c r="V5823" s="9" t="s">
        <v>2492</v>
      </c>
      <c r="W5823" s="14">
        <v>3</v>
      </c>
    </row>
    <row r="5824" spans="1:23" x14ac:dyDescent="0.25">
      <c r="A5824" s="8">
        <v>5652</v>
      </c>
      <c r="B5824" s="9" t="s">
        <v>22049</v>
      </c>
      <c r="C5824" s="9" t="s">
        <v>22</v>
      </c>
      <c r="D5824" s="9" t="s">
        <v>22050</v>
      </c>
      <c r="E5824" s="9" t="s">
        <v>17608</v>
      </c>
      <c r="F5824" s="9" t="s">
        <v>22051</v>
      </c>
      <c r="G5824" s="12">
        <v>10</v>
      </c>
      <c r="H5824" s="9" t="s">
        <v>518</v>
      </c>
      <c r="I5824" s="9" t="s">
        <v>518</v>
      </c>
      <c r="J5824" s="12">
        <v>1</v>
      </c>
      <c r="K5824" s="13">
        <v>42736</v>
      </c>
      <c r="L5824" s="86">
        <f>(Tabla2[[#This Row],[release_year]]-'VARIANZA Y DES. EST'!$L$11)^2</f>
        <v>3.3116808838167522</v>
      </c>
      <c r="M5824" s="12">
        <v>2016</v>
      </c>
      <c r="N5824" s="9" t="s">
        <v>76</v>
      </c>
      <c r="O5824" s="9" t="s">
        <v>22018</v>
      </c>
      <c r="P5824" s="12">
        <v>146</v>
      </c>
      <c r="Q5824" s="12">
        <v>146</v>
      </c>
      <c r="R5824" s="12">
        <v>2156.2094522141638</v>
      </c>
      <c r="S5824" s="12" t="s">
        <v>28</v>
      </c>
      <c r="T5824" s="9" t="s">
        <v>70</v>
      </c>
      <c r="U5824" s="9" t="s">
        <v>45</v>
      </c>
      <c r="V5824" s="9" t="s">
        <v>70</v>
      </c>
      <c r="W5824" s="14">
        <v>2</v>
      </c>
    </row>
    <row r="5825" spans="1:23" x14ac:dyDescent="0.25">
      <c r="A5825" s="8">
        <v>6474</v>
      </c>
      <c r="B5825" s="9" t="s">
        <v>22052</v>
      </c>
      <c r="C5825" s="9" t="s">
        <v>22</v>
      </c>
      <c r="D5825" s="9" t="s">
        <v>22053</v>
      </c>
      <c r="E5825" s="9" t="s">
        <v>22054</v>
      </c>
      <c r="F5825" s="18" t="s">
        <v>22055</v>
      </c>
      <c r="G5825" s="12">
        <v>15</v>
      </c>
      <c r="H5825" s="9" t="s">
        <v>126</v>
      </c>
      <c r="I5825" s="9" t="s">
        <v>5012</v>
      </c>
      <c r="J5825" s="12">
        <v>2</v>
      </c>
      <c r="K5825" s="13">
        <v>43831</v>
      </c>
      <c r="L5825" s="86">
        <f>(Tabla2[[#This Row],[release_year]]-'VARIANZA Y DES. EST'!$L$11)^2</f>
        <v>2132.6106476148198</v>
      </c>
      <c r="M5825" s="12">
        <v>1968</v>
      </c>
      <c r="N5825" s="9" t="s">
        <v>49</v>
      </c>
      <c r="O5825" s="9" t="s">
        <v>22018</v>
      </c>
      <c r="P5825" s="12">
        <v>146</v>
      </c>
      <c r="Q5825" s="12">
        <v>146</v>
      </c>
      <c r="R5825" s="12">
        <v>2156.2094522141638</v>
      </c>
      <c r="S5825" s="12" t="s">
        <v>28</v>
      </c>
      <c r="T5825" s="9" t="s">
        <v>12629</v>
      </c>
      <c r="U5825" s="9" t="s">
        <v>30</v>
      </c>
      <c r="V5825" s="9" t="s">
        <v>12629</v>
      </c>
      <c r="W5825" s="14">
        <v>3</v>
      </c>
    </row>
    <row r="5826" spans="1:23" x14ac:dyDescent="0.25">
      <c r="A5826" s="8">
        <v>7987</v>
      </c>
      <c r="B5826" s="9" t="s">
        <v>22056</v>
      </c>
      <c r="C5826" s="9" t="s">
        <v>22</v>
      </c>
      <c r="D5826" s="9" t="s">
        <v>22057</v>
      </c>
      <c r="E5826" s="9" t="s">
        <v>22013</v>
      </c>
      <c r="F5826" s="9" t="s">
        <v>22058</v>
      </c>
      <c r="G5826" s="12">
        <v>11</v>
      </c>
      <c r="H5826" s="9" t="s">
        <v>25</v>
      </c>
      <c r="I5826" s="9" t="s">
        <v>25</v>
      </c>
      <c r="J5826" s="12">
        <v>1</v>
      </c>
      <c r="K5826" s="13">
        <v>44197</v>
      </c>
      <c r="L5826" s="86">
        <f>(Tabla2[[#This Row],[release_year]]-'VARIANZA Y DES. EST'!$L$11)^2</f>
        <v>17.47405172519213</v>
      </c>
      <c r="M5826" s="12">
        <v>2010</v>
      </c>
      <c r="N5826" s="9" t="s">
        <v>1991</v>
      </c>
      <c r="O5826" s="9" t="s">
        <v>22018</v>
      </c>
      <c r="P5826" s="12">
        <v>146</v>
      </c>
      <c r="Q5826" s="12">
        <v>146</v>
      </c>
      <c r="R5826" s="12">
        <v>2156.2094522141638</v>
      </c>
      <c r="S5826" s="12" t="s">
        <v>28</v>
      </c>
      <c r="T5826" s="9" t="s">
        <v>5279</v>
      </c>
      <c r="U5826" s="9" t="s">
        <v>95</v>
      </c>
      <c r="V5826" s="9" t="s">
        <v>5279</v>
      </c>
      <c r="W5826" s="14">
        <v>3</v>
      </c>
    </row>
    <row r="5827" spans="1:23" x14ac:dyDescent="0.25">
      <c r="A5827" s="8">
        <v>27</v>
      </c>
      <c r="B5827" s="9" t="s">
        <v>22059</v>
      </c>
      <c r="C5827" s="9" t="s">
        <v>22</v>
      </c>
      <c r="D5827" s="9" t="s">
        <v>22060</v>
      </c>
      <c r="E5827" s="18" t="s">
        <v>20661</v>
      </c>
      <c r="F5827" s="9" t="s">
        <v>22061</v>
      </c>
      <c r="G5827" s="12">
        <v>6</v>
      </c>
      <c r="H5827" s="12"/>
      <c r="I5827" s="9"/>
      <c r="J5827" s="12">
        <v>0</v>
      </c>
      <c r="K5827" s="13">
        <v>44460</v>
      </c>
      <c r="L5827" s="86">
        <f>(Tabla2[[#This Row],[release_year]]-'VARIANZA Y DES. EST'!$L$11)^2</f>
        <v>295.1591885481721</v>
      </c>
      <c r="M5827" s="12">
        <v>1997</v>
      </c>
      <c r="N5827" s="9" t="s">
        <v>82</v>
      </c>
      <c r="O5827" s="9" t="s">
        <v>22062</v>
      </c>
      <c r="P5827" s="12">
        <v>147</v>
      </c>
      <c r="Q5827" s="12">
        <v>147</v>
      </c>
      <c r="R5827" s="12">
        <v>2250.0794571073297</v>
      </c>
      <c r="S5827" s="12" t="s">
        <v>28</v>
      </c>
      <c r="T5827" s="9" t="s">
        <v>4849</v>
      </c>
      <c r="U5827" s="9" t="s">
        <v>95</v>
      </c>
      <c r="V5827" s="9" t="s">
        <v>4849</v>
      </c>
      <c r="W5827" s="14">
        <v>3</v>
      </c>
    </row>
    <row r="5828" spans="1:23" x14ac:dyDescent="0.25">
      <c r="A5828" s="8">
        <v>85</v>
      </c>
      <c r="B5828" s="9" t="s">
        <v>22063</v>
      </c>
      <c r="C5828" s="9" t="s">
        <v>22</v>
      </c>
      <c r="D5828" s="9" t="s">
        <v>22064</v>
      </c>
      <c r="E5828" s="9" t="s">
        <v>22065</v>
      </c>
      <c r="F5828" s="9" t="s">
        <v>22066</v>
      </c>
      <c r="G5828" s="12">
        <v>10</v>
      </c>
      <c r="H5828" s="9" t="s">
        <v>175</v>
      </c>
      <c r="I5828" s="9" t="s">
        <v>175</v>
      </c>
      <c r="J5828" s="12">
        <v>1</v>
      </c>
      <c r="K5828" s="13">
        <v>44449</v>
      </c>
      <c r="L5828" s="86">
        <f>(Tabla2[[#This Row],[release_year]]-'VARIANZA Y DES. EST'!$L$11)^2</f>
        <v>33.870100322899837</v>
      </c>
      <c r="M5828" s="12">
        <v>2020</v>
      </c>
      <c r="N5828" s="9" t="s">
        <v>76</v>
      </c>
      <c r="O5828" s="9" t="s">
        <v>22062</v>
      </c>
      <c r="P5828" s="12">
        <v>147</v>
      </c>
      <c r="Q5828" s="12">
        <v>147</v>
      </c>
      <c r="R5828" s="12">
        <v>2250.0794571073297</v>
      </c>
      <c r="S5828" s="12" t="s">
        <v>28</v>
      </c>
      <c r="T5828" s="9" t="s">
        <v>600</v>
      </c>
      <c r="U5828" s="9" t="s">
        <v>38</v>
      </c>
      <c r="V5828" s="9" t="s">
        <v>600</v>
      </c>
      <c r="W5828" s="14">
        <v>3</v>
      </c>
    </row>
    <row r="5829" spans="1:23" x14ac:dyDescent="0.25">
      <c r="A5829" s="8">
        <v>1019</v>
      </c>
      <c r="B5829" s="9" t="s">
        <v>22067</v>
      </c>
      <c r="C5829" s="9" t="s">
        <v>22</v>
      </c>
      <c r="D5829" s="9" t="s">
        <v>22068</v>
      </c>
      <c r="E5829" s="18" t="s">
        <v>22069</v>
      </c>
      <c r="F5829" s="9" t="s">
        <v>22070</v>
      </c>
      <c r="G5829" s="12">
        <v>8</v>
      </c>
      <c r="H5829" s="9" t="s">
        <v>518</v>
      </c>
      <c r="I5829" s="9" t="s">
        <v>518</v>
      </c>
      <c r="J5829" s="12">
        <v>1</v>
      </c>
      <c r="K5829" s="13">
        <v>44303</v>
      </c>
      <c r="L5829" s="86">
        <f>(Tabla2[[#This Row],[release_year]]-'VARIANZA Y DES. EST'!$L$11)^2</f>
        <v>38.194842005650592</v>
      </c>
      <c r="M5829" s="12">
        <v>2008</v>
      </c>
      <c r="N5829" s="9" t="s">
        <v>35</v>
      </c>
      <c r="O5829" s="9" t="s">
        <v>22062</v>
      </c>
      <c r="P5829" s="12">
        <v>147</v>
      </c>
      <c r="Q5829" s="12">
        <v>147</v>
      </c>
      <c r="R5829" s="12">
        <v>2250.0794571073297</v>
      </c>
      <c r="S5829" s="12" t="s">
        <v>28</v>
      </c>
      <c r="T5829" s="9" t="s">
        <v>4849</v>
      </c>
      <c r="U5829" s="9" t="s">
        <v>95</v>
      </c>
      <c r="V5829" s="9" t="s">
        <v>4849</v>
      </c>
      <c r="W5829" s="14">
        <v>3</v>
      </c>
    </row>
    <row r="5830" spans="1:23" x14ac:dyDescent="0.25">
      <c r="A5830" s="8">
        <v>2686</v>
      </c>
      <c r="B5830" s="9" t="s">
        <v>22071</v>
      </c>
      <c r="C5830" s="9" t="s">
        <v>22</v>
      </c>
      <c r="D5830" s="9" t="s">
        <v>22072</v>
      </c>
      <c r="E5830" s="9" t="s">
        <v>22073</v>
      </c>
      <c r="F5830" s="9" t="s">
        <v>22074</v>
      </c>
      <c r="G5830" s="12">
        <v>5</v>
      </c>
      <c r="H5830" s="9" t="s">
        <v>518</v>
      </c>
      <c r="I5830" s="9" t="s">
        <v>518</v>
      </c>
      <c r="J5830" s="12">
        <v>1</v>
      </c>
      <c r="K5830" s="13">
        <v>43936</v>
      </c>
      <c r="L5830" s="86">
        <f>(Tabla2[[#This Row],[release_year]]-'VARIANZA Y DES. EST'!$L$11)^2</f>
        <v>33.870100322899837</v>
      </c>
      <c r="M5830" s="12">
        <v>2020</v>
      </c>
      <c r="N5830" s="9" t="s">
        <v>76</v>
      </c>
      <c r="O5830" s="9" t="s">
        <v>22062</v>
      </c>
      <c r="P5830" s="12">
        <v>147</v>
      </c>
      <c r="Q5830" s="12">
        <v>147</v>
      </c>
      <c r="R5830" s="12">
        <v>2250.0794571073297</v>
      </c>
      <c r="S5830" s="12" t="s">
        <v>28</v>
      </c>
      <c r="T5830" s="9" t="s">
        <v>3319</v>
      </c>
      <c r="U5830" s="9" t="s">
        <v>45</v>
      </c>
      <c r="V5830" s="9" t="s">
        <v>3319</v>
      </c>
      <c r="W5830" s="14">
        <v>3</v>
      </c>
    </row>
    <row r="5831" spans="1:23" x14ac:dyDescent="0.25">
      <c r="A5831" s="8">
        <v>4581</v>
      </c>
      <c r="B5831" s="9" t="s">
        <v>22075</v>
      </c>
      <c r="C5831" s="9" t="s">
        <v>22</v>
      </c>
      <c r="D5831" s="9" t="s">
        <v>22076</v>
      </c>
      <c r="E5831" s="18" t="s">
        <v>17408</v>
      </c>
      <c r="F5831" s="9" t="s">
        <v>22077</v>
      </c>
      <c r="G5831" s="12">
        <v>9</v>
      </c>
      <c r="H5831" s="9" t="s">
        <v>518</v>
      </c>
      <c r="I5831" s="9" t="s">
        <v>518</v>
      </c>
      <c r="J5831" s="12">
        <v>1</v>
      </c>
      <c r="K5831" s="13">
        <v>43374</v>
      </c>
      <c r="L5831" s="86">
        <f>(Tabla2[[#This Row],[release_year]]-'VARIANZA Y DES. EST'!$L$11)^2</f>
        <v>26.834446865421359</v>
      </c>
      <c r="M5831" s="12">
        <v>2009</v>
      </c>
      <c r="N5831" s="9" t="s">
        <v>35</v>
      </c>
      <c r="O5831" s="9" t="s">
        <v>22062</v>
      </c>
      <c r="P5831" s="12">
        <v>147</v>
      </c>
      <c r="Q5831" s="12">
        <v>147</v>
      </c>
      <c r="R5831" s="12">
        <v>2250.0794571073297</v>
      </c>
      <c r="S5831" s="12" t="s">
        <v>28</v>
      </c>
      <c r="T5831" s="9" t="s">
        <v>2372</v>
      </c>
      <c r="U5831" s="9" t="s">
        <v>239</v>
      </c>
      <c r="V5831" s="9" t="s">
        <v>2372</v>
      </c>
      <c r="W5831" s="14">
        <v>2</v>
      </c>
    </row>
    <row r="5832" spans="1:23" x14ac:dyDescent="0.25">
      <c r="A5832" s="8">
        <v>4593</v>
      </c>
      <c r="B5832" s="9" t="s">
        <v>22078</v>
      </c>
      <c r="C5832" s="9" t="s">
        <v>22</v>
      </c>
      <c r="D5832" s="9" t="s">
        <v>22079</v>
      </c>
      <c r="E5832" s="9" t="s">
        <v>20682</v>
      </c>
      <c r="F5832" s="18" t="s">
        <v>22080</v>
      </c>
      <c r="G5832" s="12">
        <v>8</v>
      </c>
      <c r="H5832" s="9" t="s">
        <v>518</v>
      </c>
      <c r="I5832" s="9" t="s">
        <v>518</v>
      </c>
      <c r="J5832" s="12">
        <v>1</v>
      </c>
      <c r="K5832" s="13">
        <v>43374</v>
      </c>
      <c r="L5832" s="86">
        <f>(Tabla2[[#This Row],[release_year]]-'VARIANZA Y DES. EST'!$L$11)^2</f>
        <v>3.2471164275211517E-2</v>
      </c>
      <c r="M5832" s="12">
        <v>2014</v>
      </c>
      <c r="N5832" s="9" t="s">
        <v>35</v>
      </c>
      <c r="O5832" s="9" t="s">
        <v>22062</v>
      </c>
      <c r="P5832" s="12">
        <v>147</v>
      </c>
      <c r="Q5832" s="12">
        <v>147</v>
      </c>
      <c r="R5832" s="12">
        <v>2250.0794571073297</v>
      </c>
      <c r="S5832" s="12" t="s">
        <v>28</v>
      </c>
      <c r="T5832" s="9" t="s">
        <v>2930</v>
      </c>
      <c r="U5832" s="9" t="s">
        <v>38</v>
      </c>
      <c r="V5832" s="9" t="s">
        <v>2930</v>
      </c>
      <c r="W5832" s="14">
        <v>3</v>
      </c>
    </row>
    <row r="5833" spans="1:23" x14ac:dyDescent="0.25">
      <c r="A5833" s="8">
        <v>5080</v>
      </c>
      <c r="B5833" s="9" t="s">
        <v>22081</v>
      </c>
      <c r="C5833" s="9" t="s">
        <v>22</v>
      </c>
      <c r="D5833" s="9" t="s">
        <v>22082</v>
      </c>
      <c r="E5833" s="9" t="s">
        <v>22083</v>
      </c>
      <c r="F5833" s="9" t="s">
        <v>22084</v>
      </c>
      <c r="G5833" s="12">
        <v>8</v>
      </c>
      <c r="H5833" s="9" t="s">
        <v>22085</v>
      </c>
      <c r="I5833" s="9" t="s">
        <v>22086</v>
      </c>
      <c r="J5833" s="12">
        <v>2</v>
      </c>
      <c r="K5833" s="13">
        <v>43115</v>
      </c>
      <c r="L5833" s="86">
        <f>(Tabla2[[#This Row],[release_year]]-'VARIANZA Y DES. EST'!$L$11)^2</f>
        <v>1168.285905932069</v>
      </c>
      <c r="M5833" s="12">
        <v>1980</v>
      </c>
      <c r="N5833" s="9" t="s">
        <v>35</v>
      </c>
      <c r="O5833" s="9" t="s">
        <v>22062</v>
      </c>
      <c r="P5833" s="12">
        <v>147</v>
      </c>
      <c r="Q5833" s="12">
        <v>147</v>
      </c>
      <c r="R5833" s="12">
        <v>2250.0794571073297</v>
      </c>
      <c r="S5833" s="12" t="s">
        <v>28</v>
      </c>
      <c r="T5833" s="9" t="s">
        <v>3881</v>
      </c>
      <c r="U5833" s="9" t="s">
        <v>38</v>
      </c>
      <c r="V5833" s="9" t="s">
        <v>3881</v>
      </c>
      <c r="W5833" s="14">
        <v>3</v>
      </c>
    </row>
    <row r="5834" spans="1:23" x14ac:dyDescent="0.25">
      <c r="A5834" s="8">
        <v>6213</v>
      </c>
      <c r="B5834" s="9" t="s">
        <v>22087</v>
      </c>
      <c r="C5834" s="9" t="s">
        <v>22</v>
      </c>
      <c r="D5834" s="9" t="s">
        <v>22088</v>
      </c>
      <c r="E5834" s="9" t="s">
        <v>18707</v>
      </c>
      <c r="F5834" s="18" t="s">
        <v>22089</v>
      </c>
      <c r="G5834" s="12">
        <v>10</v>
      </c>
      <c r="H5834" s="9" t="s">
        <v>25</v>
      </c>
      <c r="I5834" s="9" t="s">
        <v>25</v>
      </c>
      <c r="J5834" s="12">
        <v>1</v>
      </c>
      <c r="K5834" s="13">
        <v>43739</v>
      </c>
      <c r="L5834" s="86">
        <f>(Tabla2[[#This Row],[release_year]]-'VARIANZA Y DES. EST'!$L$11)^2</f>
        <v>124.99681770679673</v>
      </c>
      <c r="M5834" s="12">
        <v>2003</v>
      </c>
      <c r="N5834" s="9" t="s">
        <v>1991</v>
      </c>
      <c r="O5834" s="9" t="s">
        <v>22062</v>
      </c>
      <c r="P5834" s="12">
        <v>147</v>
      </c>
      <c r="Q5834" s="12">
        <v>147</v>
      </c>
      <c r="R5834" s="12">
        <v>2250.0794571073297</v>
      </c>
      <c r="S5834" s="12" t="s">
        <v>28</v>
      </c>
      <c r="T5834" s="9" t="s">
        <v>4567</v>
      </c>
      <c r="U5834" s="9" t="s">
        <v>38</v>
      </c>
      <c r="V5834" s="9" t="s">
        <v>4567</v>
      </c>
      <c r="W5834" s="14">
        <v>2</v>
      </c>
    </row>
    <row r="5835" spans="1:23" x14ac:dyDescent="0.25">
      <c r="A5835" s="8">
        <v>7281</v>
      </c>
      <c r="B5835" s="9" t="s">
        <v>22090</v>
      </c>
      <c r="C5835" s="9" t="s">
        <v>22</v>
      </c>
      <c r="D5835" s="9" t="s">
        <v>22091</v>
      </c>
      <c r="E5835" s="9" t="s">
        <v>22092</v>
      </c>
      <c r="F5835" s="9" t="s">
        <v>22093</v>
      </c>
      <c r="G5835" s="12">
        <v>4</v>
      </c>
      <c r="H5835" s="9" t="s">
        <v>518</v>
      </c>
      <c r="I5835" s="9" t="s">
        <v>518</v>
      </c>
      <c r="J5835" s="12">
        <v>1</v>
      </c>
      <c r="K5835" s="13">
        <v>43313</v>
      </c>
      <c r="L5835" s="86">
        <f>(Tabla2[[#This Row],[release_year]]-'VARIANZA Y DES. EST'!$L$11)^2</f>
        <v>7.9512857435875226</v>
      </c>
      <c r="M5835" s="12">
        <v>2017</v>
      </c>
      <c r="N5835" s="9" t="s">
        <v>76</v>
      </c>
      <c r="O5835" s="9" t="s">
        <v>22062</v>
      </c>
      <c r="P5835" s="12">
        <v>147</v>
      </c>
      <c r="Q5835" s="12">
        <v>147</v>
      </c>
      <c r="R5835" s="12">
        <v>2250.0794571073297</v>
      </c>
      <c r="S5835" s="12" t="s">
        <v>28</v>
      </c>
      <c r="T5835" s="9" t="s">
        <v>2721</v>
      </c>
      <c r="U5835" s="9" t="s">
        <v>95</v>
      </c>
      <c r="V5835" s="9" t="s">
        <v>2721</v>
      </c>
      <c r="W5835" s="14">
        <v>3</v>
      </c>
    </row>
    <row r="5836" spans="1:23" x14ac:dyDescent="0.25">
      <c r="A5836" s="8">
        <v>8342</v>
      </c>
      <c r="B5836" s="9" t="s">
        <v>22094</v>
      </c>
      <c r="C5836" s="9" t="s">
        <v>22</v>
      </c>
      <c r="D5836" s="9" t="s">
        <v>22095</v>
      </c>
      <c r="E5836" s="9" t="s">
        <v>10886</v>
      </c>
      <c r="F5836" s="9" t="s">
        <v>22096</v>
      </c>
      <c r="G5836" s="12">
        <v>34</v>
      </c>
      <c r="H5836" s="9" t="s">
        <v>25</v>
      </c>
      <c r="I5836" s="9" t="s">
        <v>25</v>
      </c>
      <c r="J5836" s="12">
        <v>1</v>
      </c>
      <c r="K5836" s="13">
        <v>43983</v>
      </c>
      <c r="L5836" s="86">
        <f>(Tabla2[[#This Row],[release_year]]-'VARIANZA Y DES. EST'!$L$11)^2</f>
        <v>10.1136565849629</v>
      </c>
      <c r="M5836" s="12">
        <v>2011</v>
      </c>
      <c r="N5836" s="9" t="s">
        <v>43</v>
      </c>
      <c r="O5836" s="9" t="s">
        <v>22062</v>
      </c>
      <c r="P5836" s="12">
        <v>147</v>
      </c>
      <c r="Q5836" s="12">
        <v>147</v>
      </c>
      <c r="R5836" s="12">
        <v>2250.0794571073297</v>
      </c>
      <c r="S5836" s="12" t="s">
        <v>28</v>
      </c>
      <c r="T5836" s="9" t="s">
        <v>45</v>
      </c>
      <c r="U5836" s="9" t="s">
        <v>45</v>
      </c>
      <c r="V5836" s="9" t="s">
        <v>45</v>
      </c>
      <c r="W5836" s="14">
        <v>1</v>
      </c>
    </row>
    <row r="5837" spans="1:23" x14ac:dyDescent="0.25">
      <c r="A5837" s="8">
        <v>8697</v>
      </c>
      <c r="B5837" s="9" t="s">
        <v>22097</v>
      </c>
      <c r="C5837" s="9" t="s">
        <v>22</v>
      </c>
      <c r="D5837" s="9" t="s">
        <v>22098</v>
      </c>
      <c r="E5837" s="9" t="s">
        <v>15526</v>
      </c>
      <c r="F5837" s="9" t="s">
        <v>22099</v>
      </c>
      <c r="G5837" s="12">
        <v>14</v>
      </c>
      <c r="H5837" s="9" t="s">
        <v>25</v>
      </c>
      <c r="I5837" s="9" t="s">
        <v>883</v>
      </c>
      <c r="J5837" s="12">
        <v>2</v>
      </c>
      <c r="K5837" s="13">
        <v>43591</v>
      </c>
      <c r="L5837" s="86">
        <f>(Tabla2[[#This Row],[release_year]]-'VARIANZA Y DES. EST'!$L$11)^2</f>
        <v>10.1136565849629</v>
      </c>
      <c r="M5837" s="12">
        <v>2011</v>
      </c>
      <c r="N5837" s="9" t="s">
        <v>43</v>
      </c>
      <c r="O5837" s="9" t="s">
        <v>22062</v>
      </c>
      <c r="P5837" s="12">
        <v>147</v>
      </c>
      <c r="Q5837" s="12">
        <v>147</v>
      </c>
      <c r="R5837" s="12">
        <v>2250.0794571073297</v>
      </c>
      <c r="S5837" s="12" t="s">
        <v>28</v>
      </c>
      <c r="T5837" s="9" t="s">
        <v>45</v>
      </c>
      <c r="U5837" s="9" t="s">
        <v>45</v>
      </c>
      <c r="V5837" s="9" t="s">
        <v>45</v>
      </c>
      <c r="W5837" s="14">
        <v>1</v>
      </c>
    </row>
    <row r="5838" spans="1:23" x14ac:dyDescent="0.25">
      <c r="A5838" s="8">
        <v>8773</v>
      </c>
      <c r="B5838" s="9" t="s">
        <v>22100</v>
      </c>
      <c r="C5838" s="9" t="s">
        <v>22</v>
      </c>
      <c r="D5838" s="9" t="s">
        <v>22101</v>
      </c>
      <c r="E5838" s="9" t="s">
        <v>22102</v>
      </c>
      <c r="F5838" s="9" t="s">
        <v>22103</v>
      </c>
      <c r="G5838" s="12">
        <v>10</v>
      </c>
      <c r="H5838" s="9" t="s">
        <v>518</v>
      </c>
      <c r="I5838" s="9" t="s">
        <v>518</v>
      </c>
      <c r="J5838" s="12">
        <v>1</v>
      </c>
      <c r="K5838" s="13">
        <v>42856</v>
      </c>
      <c r="L5838" s="86">
        <f>(Tabla2[[#This Row],[release_year]]-'VARIANZA Y DES. EST'!$L$11)^2</f>
        <v>1.3928663045044412</v>
      </c>
      <c r="M5838" s="12">
        <v>2013</v>
      </c>
      <c r="N5838" s="9" t="s">
        <v>35</v>
      </c>
      <c r="O5838" s="9" t="s">
        <v>22062</v>
      </c>
      <c r="P5838" s="12">
        <v>147</v>
      </c>
      <c r="Q5838" s="12">
        <v>147</v>
      </c>
      <c r="R5838" s="12">
        <v>2250.0794571073297</v>
      </c>
      <c r="S5838" s="12" t="s">
        <v>28</v>
      </c>
      <c r="T5838" s="9" t="s">
        <v>4337</v>
      </c>
      <c r="U5838" s="9" t="s">
        <v>38</v>
      </c>
      <c r="V5838" s="9" t="s">
        <v>4337</v>
      </c>
      <c r="W5838" s="14">
        <v>3</v>
      </c>
    </row>
    <row r="5839" spans="1:23" x14ac:dyDescent="0.25">
      <c r="A5839" s="8">
        <v>341</v>
      </c>
      <c r="B5839" s="9" t="s">
        <v>22104</v>
      </c>
      <c r="C5839" s="9" t="s">
        <v>22</v>
      </c>
      <c r="D5839" s="9" t="s">
        <v>22105</v>
      </c>
      <c r="E5839" s="9" t="s">
        <v>22106</v>
      </c>
      <c r="F5839" s="9" t="s">
        <v>22107</v>
      </c>
      <c r="G5839" s="12">
        <v>12</v>
      </c>
      <c r="H5839" s="9" t="s">
        <v>25</v>
      </c>
      <c r="I5839" s="9" t="s">
        <v>1453</v>
      </c>
      <c r="J5839" s="12">
        <v>2</v>
      </c>
      <c r="K5839" s="13">
        <v>44409</v>
      </c>
      <c r="L5839" s="86">
        <f>(Tabla2[[#This Row],[release_year]]-'VARIANZA Y DES. EST'!$L$11)^2</f>
        <v>17.47405172519213</v>
      </c>
      <c r="M5839" s="12">
        <v>2010</v>
      </c>
      <c r="N5839" s="9" t="s">
        <v>43</v>
      </c>
      <c r="O5839" s="9" t="s">
        <v>22108</v>
      </c>
      <c r="P5839" s="12">
        <v>148</v>
      </c>
      <c r="Q5839" s="12">
        <v>148</v>
      </c>
      <c r="R5839" s="12">
        <v>2345.9494620004957</v>
      </c>
      <c r="S5839" s="12" t="s">
        <v>28</v>
      </c>
      <c r="T5839" s="9" t="s">
        <v>22109</v>
      </c>
      <c r="U5839" s="9" t="s">
        <v>38</v>
      </c>
      <c r="V5839" s="9" t="s">
        <v>22109</v>
      </c>
      <c r="W5839" s="14">
        <v>3</v>
      </c>
    </row>
    <row r="5840" spans="1:23" x14ac:dyDescent="0.25">
      <c r="A5840" s="8">
        <v>854</v>
      </c>
      <c r="B5840" s="9" t="s">
        <v>22110</v>
      </c>
      <c r="C5840" s="9" t="s">
        <v>22</v>
      </c>
      <c r="D5840" s="9" t="s">
        <v>22111</v>
      </c>
      <c r="E5840" s="9" t="s">
        <v>11186</v>
      </c>
      <c r="F5840" s="9" t="s">
        <v>22112</v>
      </c>
      <c r="G5840" s="12">
        <v>15</v>
      </c>
      <c r="H5840" s="9" t="s">
        <v>25</v>
      </c>
      <c r="I5840" s="9" t="s">
        <v>25</v>
      </c>
      <c r="J5840" s="12">
        <v>1</v>
      </c>
      <c r="K5840" s="13">
        <v>44337</v>
      </c>
      <c r="L5840" s="86">
        <f>(Tabla2[[#This Row],[release_year]]-'VARIANZA Y DES. EST'!$L$11)^2</f>
        <v>46.509705182670608</v>
      </c>
      <c r="M5840" s="12">
        <v>2021</v>
      </c>
      <c r="N5840" s="9" t="s">
        <v>1991</v>
      </c>
      <c r="O5840" s="9" t="s">
        <v>22108</v>
      </c>
      <c r="P5840" s="12">
        <v>148</v>
      </c>
      <c r="Q5840" s="12">
        <v>148</v>
      </c>
      <c r="R5840" s="12">
        <v>2345.9494620004957</v>
      </c>
      <c r="S5840" s="12" t="s">
        <v>28</v>
      </c>
      <c r="T5840" s="9" t="s">
        <v>6707</v>
      </c>
      <c r="U5840" s="9" t="s">
        <v>38</v>
      </c>
      <c r="V5840" s="9" t="s">
        <v>6707</v>
      </c>
      <c r="W5840" s="14">
        <v>2</v>
      </c>
    </row>
    <row r="5841" spans="1:23" x14ac:dyDescent="0.25">
      <c r="A5841" s="8">
        <v>1427</v>
      </c>
      <c r="B5841" s="9" t="s">
        <v>22113</v>
      </c>
      <c r="C5841" s="9" t="s">
        <v>22</v>
      </c>
      <c r="D5841" s="9" t="s">
        <v>22114</v>
      </c>
      <c r="E5841" s="9" t="s">
        <v>22039</v>
      </c>
      <c r="F5841" s="9" t="s">
        <v>22115</v>
      </c>
      <c r="G5841" s="12">
        <v>10</v>
      </c>
      <c r="H5841" s="9" t="s">
        <v>518</v>
      </c>
      <c r="I5841" s="9" t="s">
        <v>518</v>
      </c>
      <c r="J5841" s="12">
        <v>1</v>
      </c>
      <c r="K5841" s="13">
        <v>44204</v>
      </c>
      <c r="L5841" s="86">
        <f>(Tabla2[[#This Row],[release_year]]-'VARIANZA Y DES. EST'!$L$11)^2</f>
        <v>124.99681770679673</v>
      </c>
      <c r="M5841" s="12">
        <v>2003</v>
      </c>
      <c r="N5841" s="9" t="s">
        <v>76</v>
      </c>
      <c r="O5841" s="9" t="s">
        <v>22108</v>
      </c>
      <c r="P5841" s="12">
        <v>148</v>
      </c>
      <c r="Q5841" s="12">
        <v>148</v>
      </c>
      <c r="R5841" s="12">
        <v>2345.9494620004957</v>
      </c>
      <c r="S5841" s="12" t="s">
        <v>28</v>
      </c>
      <c r="T5841" s="9" t="s">
        <v>70</v>
      </c>
      <c r="U5841" s="9" t="s">
        <v>45</v>
      </c>
      <c r="V5841" s="9" t="s">
        <v>70</v>
      </c>
      <c r="W5841" s="14">
        <v>2</v>
      </c>
    </row>
    <row r="5842" spans="1:23" x14ac:dyDescent="0.25">
      <c r="A5842" s="8">
        <v>1457</v>
      </c>
      <c r="B5842" s="9" t="s">
        <v>22116</v>
      </c>
      <c r="C5842" s="9" t="s">
        <v>22</v>
      </c>
      <c r="D5842" s="9" t="s">
        <v>22117</v>
      </c>
      <c r="E5842" s="18" t="s">
        <v>20729</v>
      </c>
      <c r="F5842" s="9" t="s">
        <v>22118</v>
      </c>
      <c r="G5842" s="12">
        <v>10</v>
      </c>
      <c r="H5842" s="9" t="s">
        <v>25</v>
      </c>
      <c r="I5842" s="9" t="s">
        <v>25</v>
      </c>
      <c r="J5842" s="12">
        <v>1</v>
      </c>
      <c r="K5842" s="13">
        <v>44197</v>
      </c>
      <c r="L5842" s="86">
        <f>(Tabla2[[#This Row],[release_year]]-'VARIANZA Y DES. EST'!$L$11)^2</f>
        <v>51.555237145879822</v>
      </c>
      <c r="M5842" s="12">
        <v>2007</v>
      </c>
      <c r="N5842" s="9" t="s">
        <v>1991</v>
      </c>
      <c r="O5842" s="9" t="s">
        <v>22108</v>
      </c>
      <c r="P5842" s="12">
        <v>148</v>
      </c>
      <c r="Q5842" s="12">
        <v>148</v>
      </c>
      <c r="R5842" s="12">
        <v>2345.9494620004957</v>
      </c>
      <c r="S5842" s="12" t="s">
        <v>28</v>
      </c>
      <c r="T5842" s="9" t="s">
        <v>4150</v>
      </c>
      <c r="U5842" s="9" t="s">
        <v>38</v>
      </c>
      <c r="V5842" s="9" t="s">
        <v>4150</v>
      </c>
      <c r="W5842" s="14">
        <v>3</v>
      </c>
    </row>
    <row r="5843" spans="1:23" x14ac:dyDescent="0.25">
      <c r="A5843" s="8">
        <v>1729</v>
      </c>
      <c r="B5843" s="9" t="s">
        <v>22119</v>
      </c>
      <c r="C5843" s="9" t="s">
        <v>22</v>
      </c>
      <c r="D5843" s="9" t="s">
        <v>22120</v>
      </c>
      <c r="E5843" s="9" t="s">
        <v>22121</v>
      </c>
      <c r="F5843" s="9" t="s">
        <v>22122</v>
      </c>
      <c r="G5843" s="12">
        <v>5</v>
      </c>
      <c r="H5843" s="9" t="s">
        <v>390</v>
      </c>
      <c r="I5843" s="9" t="s">
        <v>22123</v>
      </c>
      <c r="J5843" s="12">
        <v>3</v>
      </c>
      <c r="K5843" s="13">
        <v>44141</v>
      </c>
      <c r="L5843" s="86">
        <f>(Tabla2[[#This Row],[release_year]]-'VARIANZA Y DES. EST'!$L$11)^2</f>
        <v>23.230495463129063</v>
      </c>
      <c r="M5843" s="12">
        <v>2019</v>
      </c>
      <c r="N5843" s="9" t="s">
        <v>76</v>
      </c>
      <c r="O5843" s="9" t="s">
        <v>22108</v>
      </c>
      <c r="P5843" s="12">
        <v>148</v>
      </c>
      <c r="Q5843" s="12">
        <v>148</v>
      </c>
      <c r="R5843" s="12">
        <v>2345.9494620004957</v>
      </c>
      <c r="S5843" s="12" t="s">
        <v>28</v>
      </c>
      <c r="T5843" s="9" t="s">
        <v>118</v>
      </c>
      <c r="U5843" s="9" t="s">
        <v>45</v>
      </c>
      <c r="V5843" s="9" t="s">
        <v>118</v>
      </c>
      <c r="W5843" s="14">
        <v>3</v>
      </c>
    </row>
    <row r="5844" spans="1:23" x14ac:dyDescent="0.25">
      <c r="A5844" s="8">
        <v>2301</v>
      </c>
      <c r="B5844" s="9" t="s">
        <v>22124</v>
      </c>
      <c r="C5844" s="9" t="s">
        <v>22</v>
      </c>
      <c r="D5844" s="9" t="s">
        <v>22125</v>
      </c>
      <c r="E5844" s="9" t="s">
        <v>14141</v>
      </c>
      <c r="F5844" s="9" t="s">
        <v>22126</v>
      </c>
      <c r="G5844" s="12">
        <v>10</v>
      </c>
      <c r="H5844" s="9" t="s">
        <v>4063</v>
      </c>
      <c r="I5844" s="9" t="s">
        <v>4063</v>
      </c>
      <c r="J5844" s="12">
        <v>1</v>
      </c>
      <c r="K5844" s="13">
        <v>44015</v>
      </c>
      <c r="L5844" s="86">
        <f>(Tabla2[[#This Row],[release_year]]-'VARIANZA Y DES. EST'!$L$11)^2</f>
        <v>23.230495463129063</v>
      </c>
      <c r="M5844" s="12">
        <v>2019</v>
      </c>
      <c r="N5844" s="9" t="s">
        <v>76</v>
      </c>
      <c r="O5844" s="9" t="s">
        <v>22108</v>
      </c>
      <c r="P5844" s="12">
        <v>148</v>
      </c>
      <c r="Q5844" s="12">
        <v>148</v>
      </c>
      <c r="R5844" s="12">
        <v>2345.9494620004957</v>
      </c>
      <c r="S5844" s="12" t="s">
        <v>28</v>
      </c>
      <c r="T5844" s="9" t="s">
        <v>2492</v>
      </c>
      <c r="U5844" s="9" t="s">
        <v>95</v>
      </c>
      <c r="V5844" s="9" t="s">
        <v>2492</v>
      </c>
      <c r="W5844" s="14">
        <v>3</v>
      </c>
    </row>
    <row r="5845" spans="1:23" x14ac:dyDescent="0.25">
      <c r="A5845" s="8">
        <v>2955</v>
      </c>
      <c r="B5845" s="9" t="s">
        <v>22127</v>
      </c>
      <c r="C5845" s="9" t="s">
        <v>22</v>
      </c>
      <c r="D5845" s="9" t="s">
        <v>22128</v>
      </c>
      <c r="E5845" s="9" t="s">
        <v>12829</v>
      </c>
      <c r="F5845" s="9" t="s">
        <v>22129</v>
      </c>
      <c r="G5845" s="12">
        <v>7</v>
      </c>
      <c r="H5845" s="9" t="s">
        <v>518</v>
      </c>
      <c r="I5845" s="9" t="s">
        <v>518</v>
      </c>
      <c r="J5845" s="12">
        <v>1</v>
      </c>
      <c r="K5845" s="13">
        <v>43864</v>
      </c>
      <c r="L5845" s="86">
        <f>(Tabla2[[#This Row],[release_year]]-'VARIANZA Y DES. EST'!$L$11)^2</f>
        <v>23.230495463129063</v>
      </c>
      <c r="M5845" s="12">
        <v>2019</v>
      </c>
      <c r="N5845" s="9" t="s">
        <v>35</v>
      </c>
      <c r="O5845" s="9" t="s">
        <v>22108</v>
      </c>
      <c r="P5845" s="12">
        <v>148</v>
      </c>
      <c r="Q5845" s="12">
        <v>148</v>
      </c>
      <c r="R5845" s="12">
        <v>2345.9494620004957</v>
      </c>
      <c r="S5845" s="12" t="s">
        <v>28</v>
      </c>
      <c r="T5845" s="9" t="s">
        <v>2372</v>
      </c>
      <c r="U5845" s="9" t="s">
        <v>239</v>
      </c>
      <c r="V5845" s="9" t="s">
        <v>2372</v>
      </c>
      <c r="W5845" s="14">
        <v>2</v>
      </c>
    </row>
    <row r="5846" spans="1:23" x14ac:dyDescent="0.25">
      <c r="A5846" s="8">
        <v>3135</v>
      </c>
      <c r="B5846" s="9" t="s">
        <v>22130</v>
      </c>
      <c r="C5846" s="9" t="s">
        <v>22</v>
      </c>
      <c r="D5846" s="9" t="s">
        <v>22131</v>
      </c>
      <c r="E5846" s="9" t="s">
        <v>22132</v>
      </c>
      <c r="F5846" s="9" t="s">
        <v>22133</v>
      </c>
      <c r="G5846" s="12">
        <v>8</v>
      </c>
      <c r="H5846" s="9" t="s">
        <v>518</v>
      </c>
      <c r="I5846" s="9" t="s">
        <v>14253</v>
      </c>
      <c r="J5846" s="12">
        <v>2</v>
      </c>
      <c r="K5846" s="16">
        <v>43814</v>
      </c>
      <c r="L5846" s="86">
        <f>(Tabla2[[#This Row],[release_year]]-'VARIANZA Y DES. EST'!$L$11)^2</f>
        <v>10.1136565849629</v>
      </c>
      <c r="M5846" s="12">
        <v>2011</v>
      </c>
      <c r="N5846" s="9" t="s">
        <v>35</v>
      </c>
      <c r="O5846" s="9" t="s">
        <v>22108</v>
      </c>
      <c r="P5846" s="12">
        <v>148</v>
      </c>
      <c r="Q5846" s="12">
        <v>148</v>
      </c>
      <c r="R5846" s="12">
        <v>2345.9494620004957</v>
      </c>
      <c r="S5846" s="12" t="s">
        <v>28</v>
      </c>
      <c r="T5846" s="9" t="s">
        <v>10295</v>
      </c>
      <c r="U5846" s="9" t="s">
        <v>38</v>
      </c>
      <c r="V5846" s="9" t="s">
        <v>10295</v>
      </c>
      <c r="W5846" s="14">
        <v>3</v>
      </c>
    </row>
    <row r="5847" spans="1:23" x14ac:dyDescent="0.25">
      <c r="A5847" s="8">
        <v>4226</v>
      </c>
      <c r="B5847" s="9" t="s">
        <v>22134</v>
      </c>
      <c r="C5847" s="9" t="s">
        <v>22</v>
      </c>
      <c r="D5847" s="9" t="s">
        <v>22135</v>
      </c>
      <c r="E5847" s="18" t="s">
        <v>22136</v>
      </c>
      <c r="F5847" s="9" t="s">
        <v>22137</v>
      </c>
      <c r="G5847" s="12">
        <v>8</v>
      </c>
      <c r="H5847" s="9" t="s">
        <v>518</v>
      </c>
      <c r="I5847" s="9" t="s">
        <v>518</v>
      </c>
      <c r="J5847" s="12">
        <v>1</v>
      </c>
      <c r="K5847" s="13">
        <v>43466</v>
      </c>
      <c r="L5847" s="86">
        <f>(Tabla2[[#This Row],[release_year]]-'VARIANZA Y DES. EST'!$L$11)^2</f>
        <v>7.9512857435875226</v>
      </c>
      <c r="M5847" s="12">
        <v>2017</v>
      </c>
      <c r="N5847" s="9" t="s">
        <v>76</v>
      </c>
      <c r="O5847" s="9" t="s">
        <v>22108</v>
      </c>
      <c r="P5847" s="12">
        <v>148</v>
      </c>
      <c r="Q5847" s="12">
        <v>148</v>
      </c>
      <c r="R5847" s="12">
        <v>2345.9494620004957</v>
      </c>
      <c r="S5847" s="12" t="s">
        <v>28</v>
      </c>
      <c r="T5847" s="9" t="s">
        <v>118</v>
      </c>
      <c r="U5847" s="9" t="s">
        <v>45</v>
      </c>
      <c r="V5847" s="9" t="s">
        <v>118</v>
      </c>
      <c r="W5847" s="14">
        <v>3</v>
      </c>
    </row>
    <row r="5848" spans="1:23" x14ac:dyDescent="0.25">
      <c r="A5848" s="8">
        <v>4720</v>
      </c>
      <c r="B5848" s="9" t="s">
        <v>22138</v>
      </c>
      <c r="C5848" s="9" t="s">
        <v>22</v>
      </c>
      <c r="D5848" s="9" t="s">
        <v>22139</v>
      </c>
      <c r="E5848" s="18" t="s">
        <v>7153</v>
      </c>
      <c r="F5848" s="9" t="s">
        <v>22140</v>
      </c>
      <c r="G5848" s="12">
        <v>10</v>
      </c>
      <c r="H5848" s="9" t="s">
        <v>518</v>
      </c>
      <c r="I5848" s="9" t="s">
        <v>518</v>
      </c>
      <c r="J5848" s="12">
        <v>1</v>
      </c>
      <c r="K5848" s="13">
        <v>43314</v>
      </c>
      <c r="L5848" s="86">
        <f>(Tabla2[[#This Row],[release_year]]-'VARIANZA Y DES. EST'!$L$11)^2</f>
        <v>10.1136565849629</v>
      </c>
      <c r="M5848" s="12">
        <v>2011</v>
      </c>
      <c r="N5848" s="9" t="s">
        <v>76</v>
      </c>
      <c r="O5848" s="9" t="s">
        <v>22108</v>
      </c>
      <c r="P5848" s="12">
        <v>148</v>
      </c>
      <c r="Q5848" s="12">
        <v>148</v>
      </c>
      <c r="R5848" s="12">
        <v>2345.9494620004957</v>
      </c>
      <c r="S5848" s="12" t="s">
        <v>28</v>
      </c>
      <c r="T5848" s="9" t="s">
        <v>460</v>
      </c>
      <c r="U5848" s="9" t="s">
        <v>45</v>
      </c>
      <c r="V5848" s="9" t="s">
        <v>460</v>
      </c>
      <c r="W5848" s="14">
        <v>3</v>
      </c>
    </row>
    <row r="5849" spans="1:23" x14ac:dyDescent="0.25">
      <c r="A5849" s="8">
        <v>5291</v>
      </c>
      <c r="B5849" s="9" t="s">
        <v>22141</v>
      </c>
      <c r="C5849" s="9" t="s">
        <v>22</v>
      </c>
      <c r="D5849" s="9" t="s">
        <v>22142</v>
      </c>
      <c r="E5849" s="18" t="s">
        <v>21823</v>
      </c>
      <c r="F5849" s="9" t="s">
        <v>22143</v>
      </c>
      <c r="G5849" s="12">
        <v>8</v>
      </c>
      <c r="H5849" s="9" t="s">
        <v>518</v>
      </c>
      <c r="I5849" s="9" t="s">
        <v>518</v>
      </c>
      <c r="J5849" s="12">
        <v>1</v>
      </c>
      <c r="K5849" s="13">
        <v>42979</v>
      </c>
      <c r="L5849" s="86">
        <f>(Tabla2[[#This Row],[release_year]]-'VARIANZA Y DES. EST'!$L$11)^2</f>
        <v>685.40274481023516</v>
      </c>
      <c r="M5849" s="12">
        <v>1988</v>
      </c>
      <c r="N5849" s="9" t="s">
        <v>35</v>
      </c>
      <c r="O5849" s="9" t="s">
        <v>22108</v>
      </c>
      <c r="P5849" s="12">
        <v>148</v>
      </c>
      <c r="Q5849" s="12">
        <v>148</v>
      </c>
      <c r="R5849" s="12">
        <v>2345.9494620004957</v>
      </c>
      <c r="S5849" s="12" t="s">
        <v>28</v>
      </c>
      <c r="T5849" s="9" t="s">
        <v>4211</v>
      </c>
      <c r="U5849" s="9" t="s">
        <v>38</v>
      </c>
      <c r="V5849" s="9" t="s">
        <v>4211</v>
      </c>
      <c r="W5849" s="14">
        <v>2</v>
      </c>
    </row>
    <row r="5850" spans="1:23" x14ac:dyDescent="0.25">
      <c r="A5850" s="8">
        <v>5409</v>
      </c>
      <c r="B5850" s="9" t="s">
        <v>22144</v>
      </c>
      <c r="C5850" s="9" t="s">
        <v>22</v>
      </c>
      <c r="D5850" s="9" t="s">
        <v>22145</v>
      </c>
      <c r="E5850" s="9" t="s">
        <v>22146</v>
      </c>
      <c r="F5850" s="9" t="s">
        <v>22147</v>
      </c>
      <c r="G5850" s="12">
        <v>10</v>
      </c>
      <c r="H5850" s="9" t="s">
        <v>518</v>
      </c>
      <c r="I5850" s="9" t="s">
        <v>518</v>
      </c>
      <c r="J5850" s="12">
        <v>1</v>
      </c>
      <c r="K5850" s="13">
        <v>42917</v>
      </c>
      <c r="L5850" s="86">
        <f>(Tabla2[[#This Row],[release_year]]-'VARIANZA Y DES. EST'!$L$11)^2</f>
        <v>407.24037396885979</v>
      </c>
      <c r="M5850" s="12">
        <v>1994</v>
      </c>
      <c r="N5850" s="9" t="s">
        <v>35</v>
      </c>
      <c r="O5850" s="9" t="s">
        <v>22108</v>
      </c>
      <c r="P5850" s="12">
        <v>148</v>
      </c>
      <c r="Q5850" s="12">
        <v>148</v>
      </c>
      <c r="R5850" s="12">
        <v>2345.9494620004957</v>
      </c>
      <c r="S5850" s="12" t="s">
        <v>28</v>
      </c>
      <c r="T5850" s="9" t="s">
        <v>70</v>
      </c>
      <c r="U5850" s="9" t="s">
        <v>45</v>
      </c>
      <c r="V5850" s="9" t="s">
        <v>70</v>
      </c>
      <c r="W5850" s="14">
        <v>2</v>
      </c>
    </row>
    <row r="5851" spans="1:23" x14ac:dyDescent="0.25">
      <c r="A5851" s="8">
        <v>5500</v>
      </c>
      <c r="B5851" s="9" t="s">
        <v>22148</v>
      </c>
      <c r="C5851" s="9" t="s">
        <v>22</v>
      </c>
      <c r="D5851" s="9" t="s">
        <v>22149</v>
      </c>
      <c r="E5851" s="9" t="s">
        <v>22150</v>
      </c>
      <c r="F5851" s="9" t="s">
        <v>22151</v>
      </c>
      <c r="G5851" s="12">
        <v>7</v>
      </c>
      <c r="H5851" s="9" t="s">
        <v>518</v>
      </c>
      <c r="I5851" s="9" t="s">
        <v>518</v>
      </c>
      <c r="J5851" s="12">
        <v>1</v>
      </c>
      <c r="K5851" s="13">
        <v>42856</v>
      </c>
      <c r="L5851" s="86">
        <f>(Tabla2[[#This Row],[release_year]]-'VARIANZA Y DES. EST'!$L$11)^2</f>
        <v>330.51958368840133</v>
      </c>
      <c r="M5851" s="12">
        <v>1996</v>
      </c>
      <c r="N5851" s="9" t="s">
        <v>35</v>
      </c>
      <c r="O5851" s="9" t="s">
        <v>22108</v>
      </c>
      <c r="P5851" s="12">
        <v>148</v>
      </c>
      <c r="Q5851" s="12">
        <v>148</v>
      </c>
      <c r="R5851" s="12">
        <v>2345.9494620004957</v>
      </c>
      <c r="S5851" s="12" t="s">
        <v>28</v>
      </c>
      <c r="T5851" s="9" t="s">
        <v>3319</v>
      </c>
      <c r="U5851" s="9" t="s">
        <v>45</v>
      </c>
      <c r="V5851" s="9" t="s">
        <v>3319</v>
      </c>
      <c r="W5851" s="14">
        <v>3</v>
      </c>
    </row>
    <row r="5852" spans="1:23" x14ac:dyDescent="0.25">
      <c r="A5852" s="8">
        <v>6299</v>
      </c>
      <c r="B5852" s="9" t="s">
        <v>22152</v>
      </c>
      <c r="C5852" s="9" t="s">
        <v>22</v>
      </c>
      <c r="D5852" s="9" t="s">
        <v>22153</v>
      </c>
      <c r="E5852" s="9" t="s">
        <v>12903</v>
      </c>
      <c r="F5852" s="9" t="s">
        <v>22154</v>
      </c>
      <c r="G5852" s="12">
        <v>10</v>
      </c>
      <c r="H5852" s="9" t="s">
        <v>518</v>
      </c>
      <c r="I5852" s="9" t="s">
        <v>518</v>
      </c>
      <c r="J5852" s="12">
        <v>1</v>
      </c>
      <c r="K5852" s="16">
        <v>43030</v>
      </c>
      <c r="L5852" s="86">
        <f>(Tabla2[[#This Row],[release_year]]-'VARIANZA Y DES. EST'!$L$11)^2</f>
        <v>51.555237145879822</v>
      </c>
      <c r="M5852" s="12">
        <v>2007</v>
      </c>
      <c r="N5852" s="9" t="s">
        <v>35</v>
      </c>
      <c r="O5852" s="9" t="s">
        <v>22108</v>
      </c>
      <c r="P5852" s="12">
        <v>148</v>
      </c>
      <c r="Q5852" s="12">
        <v>148</v>
      </c>
      <c r="R5852" s="12">
        <v>2345.9494620004957</v>
      </c>
      <c r="S5852" s="12" t="s">
        <v>28</v>
      </c>
      <c r="T5852" s="9" t="s">
        <v>460</v>
      </c>
      <c r="U5852" s="9" t="s">
        <v>45</v>
      </c>
      <c r="V5852" s="9" t="s">
        <v>460</v>
      </c>
      <c r="W5852" s="14">
        <v>3</v>
      </c>
    </row>
    <row r="5853" spans="1:23" x14ac:dyDescent="0.25">
      <c r="A5853" s="8">
        <v>6393</v>
      </c>
      <c r="B5853" s="9" t="s">
        <v>22155</v>
      </c>
      <c r="C5853" s="9" t="s">
        <v>22</v>
      </c>
      <c r="D5853" s="9" t="s">
        <v>22156</v>
      </c>
      <c r="E5853" s="9" t="s">
        <v>22157</v>
      </c>
      <c r="F5853" s="18" t="s">
        <v>22158</v>
      </c>
      <c r="G5853" s="12">
        <v>6</v>
      </c>
      <c r="H5853" s="9" t="s">
        <v>1349</v>
      </c>
      <c r="I5853" s="9" t="s">
        <v>22159</v>
      </c>
      <c r="J5853" s="12">
        <v>2</v>
      </c>
      <c r="K5853" s="13">
        <v>43584</v>
      </c>
      <c r="L5853" s="86">
        <f>(Tabla2[[#This Row],[release_year]]-'VARIANZA Y DES. EST'!$L$11)^2</f>
        <v>14.590890603358293</v>
      </c>
      <c r="M5853" s="12">
        <v>2018</v>
      </c>
      <c r="N5853" s="9" t="s">
        <v>76</v>
      </c>
      <c r="O5853" s="9" t="s">
        <v>22108</v>
      </c>
      <c r="P5853" s="12">
        <v>148</v>
      </c>
      <c r="Q5853" s="12">
        <v>148</v>
      </c>
      <c r="R5853" s="12">
        <v>2345.9494620004957</v>
      </c>
      <c r="S5853" s="12" t="s">
        <v>28</v>
      </c>
      <c r="T5853" s="9" t="s">
        <v>118</v>
      </c>
      <c r="U5853" s="9" t="s">
        <v>45</v>
      </c>
      <c r="V5853" s="9" t="s">
        <v>118</v>
      </c>
      <c r="W5853" s="14">
        <v>3</v>
      </c>
    </row>
    <row r="5854" spans="1:23" x14ac:dyDescent="0.25">
      <c r="A5854" s="8">
        <v>6871</v>
      </c>
      <c r="B5854" s="9" t="s">
        <v>22160</v>
      </c>
      <c r="C5854" s="9" t="s">
        <v>22</v>
      </c>
      <c r="D5854" s="9" t="s">
        <v>22161</v>
      </c>
      <c r="E5854" s="18" t="s">
        <v>21118</v>
      </c>
      <c r="F5854" s="9" t="s">
        <v>22162</v>
      </c>
      <c r="G5854" s="12">
        <v>8</v>
      </c>
      <c r="H5854" s="9" t="s">
        <v>518</v>
      </c>
      <c r="I5854" s="9" t="s">
        <v>518</v>
      </c>
      <c r="J5854" s="12">
        <v>1</v>
      </c>
      <c r="K5854" s="16">
        <v>43830</v>
      </c>
      <c r="L5854" s="86">
        <f>(Tabla2[[#This Row],[release_year]]-'VARIANZA Y DES. EST'!$L$11)^2</f>
        <v>66.915632286109044</v>
      </c>
      <c r="M5854" s="12">
        <v>2006</v>
      </c>
      <c r="N5854" s="9" t="s">
        <v>35</v>
      </c>
      <c r="O5854" s="9" t="s">
        <v>22108</v>
      </c>
      <c r="P5854" s="12">
        <v>148</v>
      </c>
      <c r="Q5854" s="12">
        <v>148</v>
      </c>
      <c r="R5854" s="12">
        <v>2345.9494620004957</v>
      </c>
      <c r="S5854" s="12" t="s">
        <v>28</v>
      </c>
      <c r="T5854" s="9" t="s">
        <v>859</v>
      </c>
      <c r="U5854" s="9" t="s">
        <v>95</v>
      </c>
      <c r="V5854" s="9" t="s">
        <v>859</v>
      </c>
      <c r="W5854" s="14">
        <v>2</v>
      </c>
    </row>
    <row r="5855" spans="1:23" x14ac:dyDescent="0.25">
      <c r="A5855" s="8">
        <v>7163</v>
      </c>
      <c r="B5855" s="9" t="s">
        <v>22163</v>
      </c>
      <c r="C5855" s="9" t="s">
        <v>22</v>
      </c>
      <c r="D5855" s="9" t="s">
        <v>22164</v>
      </c>
      <c r="E5855" s="18" t="s">
        <v>22165</v>
      </c>
      <c r="F5855" s="9" t="s">
        <v>22166</v>
      </c>
      <c r="G5855" s="12">
        <v>10</v>
      </c>
      <c r="H5855" s="9" t="s">
        <v>518</v>
      </c>
      <c r="I5855" s="9" t="s">
        <v>518</v>
      </c>
      <c r="J5855" s="12">
        <v>1</v>
      </c>
      <c r="K5855" s="16">
        <v>43084</v>
      </c>
      <c r="L5855" s="86">
        <f>(Tabla2[[#This Row],[release_year]]-'VARIANZA Y DES. EST'!$L$11)^2</f>
        <v>3.3116808838167522</v>
      </c>
      <c r="M5855" s="12">
        <v>2016</v>
      </c>
      <c r="N5855" s="9" t="s">
        <v>76</v>
      </c>
      <c r="O5855" s="9" t="s">
        <v>22108</v>
      </c>
      <c r="P5855" s="12">
        <v>148</v>
      </c>
      <c r="Q5855" s="12">
        <v>148</v>
      </c>
      <c r="R5855" s="12">
        <v>2345.9494620004957</v>
      </c>
      <c r="S5855" s="12" t="s">
        <v>28</v>
      </c>
      <c r="T5855" s="9" t="s">
        <v>2930</v>
      </c>
      <c r="U5855" s="9" t="s">
        <v>38</v>
      </c>
      <c r="V5855" s="9" t="s">
        <v>2930</v>
      </c>
      <c r="W5855" s="14">
        <v>3</v>
      </c>
    </row>
    <row r="5856" spans="1:23" x14ac:dyDescent="0.25">
      <c r="A5856" s="8">
        <v>7451</v>
      </c>
      <c r="B5856" s="9" t="s">
        <v>22167</v>
      </c>
      <c r="C5856" s="9" t="s">
        <v>22</v>
      </c>
      <c r="D5856" s="9" t="s">
        <v>22168</v>
      </c>
      <c r="E5856" s="9" t="s">
        <v>22169</v>
      </c>
      <c r="F5856" s="18" t="s">
        <v>22170</v>
      </c>
      <c r="G5856" s="12">
        <v>10</v>
      </c>
      <c r="H5856" s="9" t="s">
        <v>518</v>
      </c>
      <c r="I5856" s="9" t="s">
        <v>518</v>
      </c>
      <c r="J5856" s="12">
        <v>1</v>
      </c>
      <c r="K5856" s="13">
        <v>43101</v>
      </c>
      <c r="L5856" s="86">
        <f>(Tabla2[[#This Row],[release_year]]-'VARIANZA Y DES. EST'!$L$11)^2</f>
        <v>26.834446865421359</v>
      </c>
      <c r="M5856" s="12">
        <v>2009</v>
      </c>
      <c r="N5856" s="9" t="s">
        <v>35</v>
      </c>
      <c r="O5856" s="9" t="s">
        <v>22108</v>
      </c>
      <c r="P5856" s="12">
        <v>148</v>
      </c>
      <c r="Q5856" s="12">
        <v>148</v>
      </c>
      <c r="R5856" s="12">
        <v>2345.9494620004957</v>
      </c>
      <c r="S5856" s="12" t="s">
        <v>28</v>
      </c>
      <c r="T5856" s="9" t="s">
        <v>5204</v>
      </c>
      <c r="U5856" s="9" t="s">
        <v>95</v>
      </c>
      <c r="V5856" s="9" t="s">
        <v>5204</v>
      </c>
      <c r="W5856" s="14">
        <v>3</v>
      </c>
    </row>
    <row r="5857" spans="1:23" x14ac:dyDescent="0.25">
      <c r="A5857" s="8">
        <v>7997</v>
      </c>
      <c r="B5857" s="9" t="s">
        <v>22171</v>
      </c>
      <c r="C5857" s="9" t="s">
        <v>22</v>
      </c>
      <c r="D5857" s="9" t="s">
        <v>22172</v>
      </c>
      <c r="E5857" s="18" t="s">
        <v>22173</v>
      </c>
      <c r="F5857" s="9" t="s">
        <v>22174</v>
      </c>
      <c r="G5857" s="12">
        <v>13</v>
      </c>
      <c r="H5857" s="9" t="s">
        <v>518</v>
      </c>
      <c r="I5857" s="9" t="s">
        <v>518</v>
      </c>
      <c r="J5857" s="12">
        <v>1</v>
      </c>
      <c r="K5857" s="13">
        <v>43160</v>
      </c>
      <c r="L5857" s="86">
        <f>(Tabla2[[#This Row],[release_year]]-'VARIANZA Y DES. EST'!$L$11)^2</f>
        <v>148.35721284702598</v>
      </c>
      <c r="M5857" s="12">
        <v>2002</v>
      </c>
      <c r="N5857" s="9" t="s">
        <v>82</v>
      </c>
      <c r="O5857" s="9" t="s">
        <v>22108</v>
      </c>
      <c r="P5857" s="12">
        <v>148</v>
      </c>
      <c r="Q5857" s="12">
        <v>148</v>
      </c>
      <c r="R5857" s="12">
        <v>2345.9494620004957</v>
      </c>
      <c r="S5857" s="12" t="s">
        <v>28</v>
      </c>
      <c r="T5857" s="9" t="s">
        <v>4849</v>
      </c>
      <c r="U5857" s="9" t="s">
        <v>95</v>
      </c>
      <c r="V5857" s="9" t="s">
        <v>4849</v>
      </c>
      <c r="W5857" s="14">
        <v>3</v>
      </c>
    </row>
    <row r="5858" spans="1:23" x14ac:dyDescent="0.25">
      <c r="A5858" s="8">
        <v>974</v>
      </c>
      <c r="B5858" s="9" t="s">
        <v>22175</v>
      </c>
      <c r="C5858" s="9" t="s">
        <v>22</v>
      </c>
      <c r="D5858" s="9" t="s">
        <v>22176</v>
      </c>
      <c r="E5858" s="9" t="s">
        <v>22177</v>
      </c>
      <c r="F5858" s="18" t="s">
        <v>22178</v>
      </c>
      <c r="G5858" s="12">
        <v>8</v>
      </c>
      <c r="H5858" s="9" t="s">
        <v>518</v>
      </c>
      <c r="I5858" s="9" t="s">
        <v>518</v>
      </c>
      <c r="J5858" s="12">
        <v>1</v>
      </c>
      <c r="K5858" s="13">
        <v>44313</v>
      </c>
      <c r="L5858" s="86">
        <f>(Tabla2[[#This Row],[release_year]]-'VARIANZA Y DES. EST'!$L$11)^2</f>
        <v>33.870100322899837</v>
      </c>
      <c r="M5858" s="12">
        <v>2020</v>
      </c>
      <c r="N5858" s="9" t="s">
        <v>82</v>
      </c>
      <c r="O5858" s="9" t="s">
        <v>22179</v>
      </c>
      <c r="P5858" s="12">
        <v>149</v>
      </c>
      <c r="Q5858" s="12">
        <v>149</v>
      </c>
      <c r="R5858" s="12">
        <v>2443.8194668936617</v>
      </c>
      <c r="S5858" s="12" t="s">
        <v>28</v>
      </c>
      <c r="T5858" s="9" t="s">
        <v>70</v>
      </c>
      <c r="U5858" s="9" t="s">
        <v>45</v>
      </c>
      <c r="V5858" s="9" t="s">
        <v>70</v>
      </c>
      <c r="W5858" s="14">
        <v>2</v>
      </c>
    </row>
    <row r="5859" spans="1:23" x14ac:dyDescent="0.25">
      <c r="A5859" s="8">
        <v>1139</v>
      </c>
      <c r="B5859" s="9" t="s">
        <v>22180</v>
      </c>
      <c r="C5859" s="9" t="s">
        <v>22</v>
      </c>
      <c r="D5859" s="9" t="s">
        <v>22181</v>
      </c>
      <c r="E5859" s="9" t="s">
        <v>22182</v>
      </c>
      <c r="F5859" s="9" t="s">
        <v>22183</v>
      </c>
      <c r="G5859" s="12">
        <v>10</v>
      </c>
      <c r="H5859" s="9" t="s">
        <v>126</v>
      </c>
      <c r="I5859" s="9" t="s">
        <v>22184</v>
      </c>
      <c r="J5859" s="12">
        <v>5</v>
      </c>
      <c r="K5859" s="13">
        <v>44287</v>
      </c>
      <c r="L5859" s="86">
        <f>(Tabla2[[#This Row],[release_year]]-'VARIANZA Y DES. EST'!$L$11)^2</f>
        <v>148.35721284702598</v>
      </c>
      <c r="M5859" s="12">
        <v>2002</v>
      </c>
      <c r="N5859" s="9" t="s">
        <v>1991</v>
      </c>
      <c r="O5859" s="9" t="s">
        <v>22179</v>
      </c>
      <c r="P5859" s="12">
        <v>149</v>
      </c>
      <c r="Q5859" s="12">
        <v>149</v>
      </c>
      <c r="R5859" s="12">
        <v>2443.8194668936617</v>
      </c>
      <c r="S5859" s="12" t="s">
        <v>28</v>
      </c>
      <c r="T5859" s="9" t="s">
        <v>118</v>
      </c>
      <c r="U5859" s="9" t="s">
        <v>45</v>
      </c>
      <c r="V5859" s="9" t="s">
        <v>118</v>
      </c>
      <c r="W5859" s="14">
        <v>3</v>
      </c>
    </row>
    <row r="5860" spans="1:23" x14ac:dyDescent="0.25">
      <c r="A5860" s="8">
        <v>1625</v>
      </c>
      <c r="B5860" s="9" t="s">
        <v>22185</v>
      </c>
      <c r="C5860" s="9" t="s">
        <v>22</v>
      </c>
      <c r="D5860" s="9" t="s">
        <v>22186</v>
      </c>
      <c r="E5860" s="18" t="s">
        <v>14678</v>
      </c>
      <c r="F5860" s="9" t="s">
        <v>22187</v>
      </c>
      <c r="G5860" s="12">
        <v>10</v>
      </c>
      <c r="H5860" s="9" t="s">
        <v>25</v>
      </c>
      <c r="I5860" s="9" t="s">
        <v>22188</v>
      </c>
      <c r="J5860" s="12">
        <v>4</v>
      </c>
      <c r="K5860" s="13">
        <v>44166</v>
      </c>
      <c r="L5860" s="86">
        <f>(Tabla2[[#This Row],[release_year]]-'VARIANZA Y DES. EST'!$L$11)^2</f>
        <v>66.915632286109044</v>
      </c>
      <c r="M5860" s="12">
        <v>2006</v>
      </c>
      <c r="N5860" s="9" t="s">
        <v>43</v>
      </c>
      <c r="O5860" s="9" t="s">
        <v>22179</v>
      </c>
      <c r="P5860" s="12">
        <v>149</v>
      </c>
      <c r="Q5860" s="12">
        <v>149</v>
      </c>
      <c r="R5860" s="12">
        <v>2443.8194668936617</v>
      </c>
      <c r="S5860" s="12" t="s">
        <v>28</v>
      </c>
      <c r="T5860" s="9" t="s">
        <v>3969</v>
      </c>
      <c r="U5860" s="9" t="s">
        <v>3969</v>
      </c>
      <c r="V5860" s="9" t="s">
        <v>3969</v>
      </c>
      <c r="W5860" s="14">
        <v>1</v>
      </c>
    </row>
    <row r="5861" spans="1:23" x14ac:dyDescent="0.25">
      <c r="A5861" s="8">
        <v>1947</v>
      </c>
      <c r="B5861" s="9" t="s">
        <v>22189</v>
      </c>
      <c r="C5861" s="9" t="s">
        <v>22</v>
      </c>
      <c r="D5861" s="9" t="s">
        <v>22190</v>
      </c>
      <c r="E5861" s="9" t="s">
        <v>20694</v>
      </c>
      <c r="F5861" s="9" t="s">
        <v>22191</v>
      </c>
      <c r="G5861" s="12">
        <v>11</v>
      </c>
      <c r="H5861" s="9" t="s">
        <v>518</v>
      </c>
      <c r="I5861" s="9" t="s">
        <v>518</v>
      </c>
      <c r="J5861" s="12">
        <v>1</v>
      </c>
      <c r="K5861" s="13">
        <v>44102</v>
      </c>
      <c r="L5861" s="86">
        <f>(Tabla2[[#This Row],[release_year]]-'VARIANZA Y DES. EST'!$L$11)^2</f>
        <v>51.555237145879822</v>
      </c>
      <c r="M5861" s="12">
        <v>2007</v>
      </c>
      <c r="N5861" s="9" t="s">
        <v>82</v>
      </c>
      <c r="O5861" s="9" t="s">
        <v>22179</v>
      </c>
      <c r="P5861" s="12">
        <v>149</v>
      </c>
      <c r="Q5861" s="12">
        <v>149</v>
      </c>
      <c r="R5861" s="12">
        <v>2443.8194668936617</v>
      </c>
      <c r="S5861" s="12" t="s">
        <v>28</v>
      </c>
      <c r="T5861" s="9" t="s">
        <v>4849</v>
      </c>
      <c r="U5861" s="9" t="s">
        <v>95</v>
      </c>
      <c r="V5861" s="9" t="s">
        <v>4849</v>
      </c>
      <c r="W5861" s="14">
        <v>3</v>
      </c>
    </row>
    <row r="5862" spans="1:23" x14ac:dyDescent="0.25">
      <c r="A5862" s="8">
        <v>2425</v>
      </c>
      <c r="B5862" s="9" t="s">
        <v>22192</v>
      </c>
      <c r="C5862" s="9" t="s">
        <v>22</v>
      </c>
      <c r="D5862" s="9" t="s">
        <v>22193</v>
      </c>
      <c r="E5862" s="9" t="s">
        <v>22194</v>
      </c>
      <c r="F5862" s="9" t="s">
        <v>22195</v>
      </c>
      <c r="G5862" s="12">
        <v>9</v>
      </c>
      <c r="H5862" s="9" t="s">
        <v>25</v>
      </c>
      <c r="I5862" s="9" t="s">
        <v>25</v>
      </c>
      <c r="J5862" s="12">
        <v>1</v>
      </c>
      <c r="K5862" s="13">
        <v>43987</v>
      </c>
      <c r="L5862" s="86">
        <f>(Tabla2[[#This Row],[release_year]]-'VARIANZA Y DES. EST'!$L$11)^2</f>
        <v>33.870100322899837</v>
      </c>
      <c r="M5862" s="12">
        <v>2020</v>
      </c>
      <c r="N5862" s="9" t="s">
        <v>76</v>
      </c>
      <c r="O5862" s="9" t="s">
        <v>22179</v>
      </c>
      <c r="P5862" s="12">
        <v>149</v>
      </c>
      <c r="Q5862" s="12">
        <v>149</v>
      </c>
      <c r="R5862" s="12">
        <v>2443.8194668936617</v>
      </c>
      <c r="S5862" s="12" t="s">
        <v>28</v>
      </c>
      <c r="T5862" s="9" t="s">
        <v>4150</v>
      </c>
      <c r="U5862" s="9" t="s">
        <v>38</v>
      </c>
      <c r="V5862" s="9" t="s">
        <v>4150</v>
      </c>
      <c r="W5862" s="14">
        <v>3</v>
      </c>
    </row>
    <row r="5863" spans="1:23" x14ac:dyDescent="0.25">
      <c r="A5863" s="8">
        <v>2478</v>
      </c>
      <c r="B5863" s="9" t="s">
        <v>22196</v>
      </c>
      <c r="C5863" s="9" t="s">
        <v>22</v>
      </c>
      <c r="D5863" s="9" t="s">
        <v>22197</v>
      </c>
      <c r="E5863" s="9" t="s">
        <v>21258</v>
      </c>
      <c r="F5863" s="9" t="s">
        <v>22198</v>
      </c>
      <c r="G5863" s="12">
        <v>8</v>
      </c>
      <c r="H5863" s="9" t="s">
        <v>175</v>
      </c>
      <c r="I5863" s="9" t="s">
        <v>175</v>
      </c>
      <c r="J5863" s="12">
        <v>1</v>
      </c>
      <c r="K5863" s="13">
        <v>43973</v>
      </c>
      <c r="L5863" s="86">
        <f>(Tabla2[[#This Row],[release_year]]-'VARIANZA Y DES. EST'!$L$11)^2</f>
        <v>23.230495463129063</v>
      </c>
      <c r="M5863" s="12">
        <v>2019</v>
      </c>
      <c r="N5863" s="9" t="s">
        <v>76</v>
      </c>
      <c r="O5863" s="9" t="s">
        <v>22179</v>
      </c>
      <c r="P5863" s="12">
        <v>149</v>
      </c>
      <c r="Q5863" s="12">
        <v>149</v>
      </c>
      <c r="R5863" s="12">
        <v>2443.8194668936617</v>
      </c>
      <c r="S5863" s="12" t="s">
        <v>28</v>
      </c>
      <c r="T5863" s="9" t="s">
        <v>4796</v>
      </c>
      <c r="U5863" s="9" t="s">
        <v>514</v>
      </c>
      <c r="V5863" s="9" t="s">
        <v>4796</v>
      </c>
      <c r="W5863" s="14">
        <v>3</v>
      </c>
    </row>
    <row r="5864" spans="1:23" x14ac:dyDescent="0.25">
      <c r="A5864" s="8">
        <v>2726</v>
      </c>
      <c r="B5864" s="9" t="s">
        <v>22199</v>
      </c>
      <c r="C5864" s="9" t="s">
        <v>22</v>
      </c>
      <c r="D5864" s="9" t="s">
        <v>22200</v>
      </c>
      <c r="E5864" s="9" t="s">
        <v>22150</v>
      </c>
      <c r="F5864" s="9" t="s">
        <v>22201</v>
      </c>
      <c r="G5864" s="12">
        <v>10</v>
      </c>
      <c r="H5864" s="9" t="s">
        <v>518</v>
      </c>
      <c r="I5864" s="9" t="s">
        <v>518</v>
      </c>
      <c r="J5864" s="12">
        <v>1</v>
      </c>
      <c r="K5864" s="13">
        <v>43922</v>
      </c>
      <c r="L5864" s="86">
        <f>(Tabla2[[#This Row],[release_year]]-'VARIANZA Y DES. EST'!$L$11)^2</f>
        <v>448.60076910908901</v>
      </c>
      <c r="M5864" s="12">
        <v>1993</v>
      </c>
      <c r="N5864" s="9" t="s">
        <v>35</v>
      </c>
      <c r="O5864" s="9" t="s">
        <v>22179</v>
      </c>
      <c r="P5864" s="12">
        <v>149</v>
      </c>
      <c r="Q5864" s="12">
        <v>149</v>
      </c>
      <c r="R5864" s="12">
        <v>2443.8194668936617</v>
      </c>
      <c r="S5864" s="12" t="s">
        <v>28</v>
      </c>
      <c r="T5864" s="9" t="s">
        <v>2930</v>
      </c>
      <c r="U5864" s="9" t="s">
        <v>38</v>
      </c>
      <c r="V5864" s="9" t="s">
        <v>2930</v>
      </c>
      <c r="W5864" s="14">
        <v>3</v>
      </c>
    </row>
    <row r="5865" spans="1:23" x14ac:dyDescent="0.25">
      <c r="A5865" s="8">
        <v>5516</v>
      </c>
      <c r="B5865" s="9" t="s">
        <v>22202</v>
      </c>
      <c r="C5865" s="9" t="s">
        <v>22</v>
      </c>
      <c r="D5865" s="9" t="s">
        <v>22203</v>
      </c>
      <c r="E5865" s="9" t="s">
        <v>22204</v>
      </c>
      <c r="F5865" s="9" t="s">
        <v>22205</v>
      </c>
      <c r="G5865" s="12">
        <v>12</v>
      </c>
      <c r="H5865" s="9" t="s">
        <v>518</v>
      </c>
      <c r="I5865" s="9" t="s">
        <v>518</v>
      </c>
      <c r="J5865" s="12">
        <v>1</v>
      </c>
      <c r="K5865" s="13">
        <v>42850</v>
      </c>
      <c r="L5865" s="86">
        <f>(Tabla2[[#This Row],[release_year]]-'VARIANZA Y DES. EST'!$L$11)^2</f>
        <v>3.3116808838167522</v>
      </c>
      <c r="M5865" s="12">
        <v>2016</v>
      </c>
      <c r="N5865" s="9" t="s">
        <v>35</v>
      </c>
      <c r="O5865" s="9" t="s">
        <v>22179</v>
      </c>
      <c r="P5865" s="12">
        <v>149</v>
      </c>
      <c r="Q5865" s="12">
        <v>149</v>
      </c>
      <c r="R5865" s="12">
        <v>2443.8194668936617</v>
      </c>
      <c r="S5865" s="12" t="s">
        <v>28</v>
      </c>
      <c r="T5865" s="9" t="s">
        <v>2492</v>
      </c>
      <c r="U5865" s="9" t="s">
        <v>95</v>
      </c>
      <c r="V5865" s="9" t="s">
        <v>2492</v>
      </c>
      <c r="W5865" s="14">
        <v>3</v>
      </c>
    </row>
    <row r="5866" spans="1:23" x14ac:dyDescent="0.25">
      <c r="A5866" s="8">
        <v>5964</v>
      </c>
      <c r="B5866" s="9" t="s">
        <v>22206</v>
      </c>
      <c r="C5866" s="9" t="s">
        <v>22</v>
      </c>
      <c r="D5866" s="30">
        <v>44835</v>
      </c>
      <c r="E5866" s="18" t="s">
        <v>12561</v>
      </c>
      <c r="F5866" s="9" t="s">
        <v>22207</v>
      </c>
      <c r="G5866" s="12">
        <v>13</v>
      </c>
      <c r="H5866" s="9" t="s">
        <v>175</v>
      </c>
      <c r="I5866" s="9" t="s">
        <v>175</v>
      </c>
      <c r="J5866" s="12">
        <v>1</v>
      </c>
      <c r="K5866" s="13">
        <v>43709</v>
      </c>
      <c r="L5866" s="86">
        <f>(Tabla2[[#This Row],[release_year]]-'VARIANZA Y DES. EST'!$L$11)^2</f>
        <v>3.2471164275211517E-2</v>
      </c>
      <c r="M5866" s="12">
        <v>2014</v>
      </c>
      <c r="N5866" s="9" t="s">
        <v>35</v>
      </c>
      <c r="O5866" s="9" t="s">
        <v>22179</v>
      </c>
      <c r="P5866" s="12">
        <v>149</v>
      </c>
      <c r="Q5866" s="12">
        <v>149</v>
      </c>
      <c r="R5866" s="12">
        <v>2443.8194668936617</v>
      </c>
      <c r="S5866" s="12" t="s">
        <v>28</v>
      </c>
      <c r="T5866" s="9" t="s">
        <v>460</v>
      </c>
      <c r="U5866" s="9" t="s">
        <v>45</v>
      </c>
      <c r="V5866" s="9" t="s">
        <v>460</v>
      </c>
      <c r="W5866" s="14">
        <v>3</v>
      </c>
    </row>
    <row r="5867" spans="1:23" x14ac:dyDescent="0.25">
      <c r="A5867" s="8">
        <v>6224</v>
      </c>
      <c r="B5867" s="9" t="s">
        <v>22208</v>
      </c>
      <c r="C5867" s="9" t="s">
        <v>22</v>
      </c>
      <c r="D5867" s="9" t="s">
        <v>22209</v>
      </c>
      <c r="E5867" s="18" t="s">
        <v>22210</v>
      </c>
      <c r="F5867" s="9" t="s">
        <v>22211</v>
      </c>
      <c r="G5867" s="12">
        <v>10</v>
      </c>
      <c r="H5867" s="9" t="s">
        <v>131</v>
      </c>
      <c r="I5867" s="9" t="s">
        <v>131</v>
      </c>
      <c r="J5867" s="12">
        <v>1</v>
      </c>
      <c r="K5867" s="13">
        <v>43160</v>
      </c>
      <c r="L5867" s="86">
        <f>(Tabla2[[#This Row],[release_year]]-'VARIANZA Y DES. EST'!$L$11)^2</f>
        <v>7.9512857435875226</v>
      </c>
      <c r="M5867" s="12">
        <v>2017</v>
      </c>
      <c r="N5867" s="9" t="s">
        <v>76</v>
      </c>
      <c r="O5867" s="9" t="s">
        <v>22179</v>
      </c>
      <c r="P5867" s="12">
        <v>149</v>
      </c>
      <c r="Q5867" s="12">
        <v>149</v>
      </c>
      <c r="R5867" s="12">
        <v>2443.8194668936617</v>
      </c>
      <c r="S5867" s="12" t="s">
        <v>28</v>
      </c>
      <c r="T5867" s="9" t="s">
        <v>6997</v>
      </c>
      <c r="U5867" s="9" t="s">
        <v>239</v>
      </c>
      <c r="V5867" s="9" t="s">
        <v>6997</v>
      </c>
      <c r="W5867" s="14">
        <v>2</v>
      </c>
    </row>
    <row r="5868" spans="1:23" x14ac:dyDescent="0.25">
      <c r="A5868" s="8">
        <v>6290</v>
      </c>
      <c r="B5868" s="9" t="s">
        <v>22212</v>
      </c>
      <c r="C5868" s="9" t="s">
        <v>22</v>
      </c>
      <c r="D5868" s="9" t="s">
        <v>22213</v>
      </c>
      <c r="E5868" s="9" t="s">
        <v>22214</v>
      </c>
      <c r="F5868" s="9" t="s">
        <v>22215</v>
      </c>
      <c r="G5868" s="12">
        <v>11</v>
      </c>
      <c r="H5868" s="9" t="s">
        <v>518</v>
      </c>
      <c r="I5868" s="9" t="s">
        <v>518</v>
      </c>
      <c r="J5868" s="12">
        <v>1</v>
      </c>
      <c r="K5868" s="13">
        <v>43667</v>
      </c>
      <c r="L5868" s="86">
        <f>(Tabla2[[#This Row],[release_year]]-'VARIANZA Y DES. EST'!$L$11)^2</f>
        <v>84.276027426338274</v>
      </c>
      <c r="M5868" s="12">
        <v>2005</v>
      </c>
      <c r="N5868" s="9" t="s">
        <v>82</v>
      </c>
      <c r="O5868" s="9" t="s">
        <v>22179</v>
      </c>
      <c r="P5868" s="12">
        <v>149</v>
      </c>
      <c r="Q5868" s="12">
        <v>149</v>
      </c>
      <c r="R5868" s="12">
        <v>2443.8194668936617</v>
      </c>
      <c r="S5868" s="12" t="s">
        <v>28</v>
      </c>
      <c r="T5868" s="9" t="s">
        <v>3319</v>
      </c>
      <c r="U5868" s="9" t="s">
        <v>45</v>
      </c>
      <c r="V5868" s="9" t="s">
        <v>3319</v>
      </c>
      <c r="W5868" s="14">
        <v>3</v>
      </c>
    </row>
    <row r="5869" spans="1:23" x14ac:dyDescent="0.25">
      <c r="A5869" s="8">
        <v>7024</v>
      </c>
      <c r="B5869" s="9" t="s">
        <v>22216</v>
      </c>
      <c r="C5869" s="9" t="s">
        <v>22</v>
      </c>
      <c r="D5869" s="9" t="s">
        <v>22217</v>
      </c>
      <c r="E5869" s="9" t="s">
        <v>22218</v>
      </c>
      <c r="F5869" s="9" t="s">
        <v>22219</v>
      </c>
      <c r="G5869" s="12">
        <v>13</v>
      </c>
      <c r="H5869" s="9" t="s">
        <v>518</v>
      </c>
      <c r="I5869" s="9" t="s">
        <v>518</v>
      </c>
      <c r="J5869" s="12">
        <v>1</v>
      </c>
      <c r="K5869" s="16">
        <v>43030</v>
      </c>
      <c r="L5869" s="86">
        <f>(Tabla2[[#This Row],[release_year]]-'VARIANZA Y DES. EST'!$L$11)^2</f>
        <v>66.915632286109044</v>
      </c>
      <c r="M5869" s="12">
        <v>2006</v>
      </c>
      <c r="N5869" s="9" t="s">
        <v>82</v>
      </c>
      <c r="O5869" s="9" t="s">
        <v>22179</v>
      </c>
      <c r="P5869" s="12">
        <v>149</v>
      </c>
      <c r="Q5869" s="12">
        <v>149</v>
      </c>
      <c r="R5869" s="12">
        <v>2443.8194668936617</v>
      </c>
      <c r="S5869" s="12" t="s">
        <v>28</v>
      </c>
      <c r="T5869" s="9" t="s">
        <v>14424</v>
      </c>
      <c r="U5869" s="9" t="s">
        <v>239</v>
      </c>
      <c r="V5869" s="9" t="s">
        <v>14424</v>
      </c>
      <c r="W5869" s="14">
        <v>3</v>
      </c>
    </row>
    <row r="5870" spans="1:23" x14ac:dyDescent="0.25">
      <c r="A5870" s="8">
        <v>7248</v>
      </c>
      <c r="B5870" s="9" t="s">
        <v>22220</v>
      </c>
      <c r="C5870" s="9" t="s">
        <v>22</v>
      </c>
      <c r="D5870" s="9" t="s">
        <v>22221</v>
      </c>
      <c r="E5870" s="9" t="s">
        <v>18251</v>
      </c>
      <c r="F5870" s="9" t="s">
        <v>22222</v>
      </c>
      <c r="G5870" s="12">
        <v>5</v>
      </c>
      <c r="H5870" s="9" t="s">
        <v>518</v>
      </c>
      <c r="I5870" s="9" t="s">
        <v>518</v>
      </c>
      <c r="J5870" s="12">
        <v>1</v>
      </c>
      <c r="K5870" s="13">
        <v>43191</v>
      </c>
      <c r="L5870" s="86">
        <f>(Tabla2[[#This Row],[release_year]]-'VARIANZA Y DES. EST'!$L$11)^2</f>
        <v>201.07800312748444</v>
      </c>
      <c r="M5870" s="12">
        <v>2000</v>
      </c>
      <c r="N5870" s="9" t="s">
        <v>82</v>
      </c>
      <c r="O5870" s="9" t="s">
        <v>22179</v>
      </c>
      <c r="P5870" s="12">
        <v>149</v>
      </c>
      <c r="Q5870" s="12">
        <v>149</v>
      </c>
      <c r="R5870" s="12">
        <v>2443.8194668936617</v>
      </c>
      <c r="S5870" s="12" t="s">
        <v>28</v>
      </c>
      <c r="T5870" s="9" t="s">
        <v>3319</v>
      </c>
      <c r="U5870" s="9" t="s">
        <v>45</v>
      </c>
      <c r="V5870" s="9" t="s">
        <v>3319</v>
      </c>
      <c r="W5870" s="14">
        <v>3</v>
      </c>
    </row>
    <row r="5871" spans="1:23" x14ac:dyDescent="0.25">
      <c r="A5871" s="8">
        <v>7753</v>
      </c>
      <c r="B5871" s="9" t="s">
        <v>22223</v>
      </c>
      <c r="C5871" s="9" t="s">
        <v>22</v>
      </c>
      <c r="D5871" s="9" t="s">
        <v>22224</v>
      </c>
      <c r="E5871" s="18" t="s">
        <v>22225</v>
      </c>
      <c r="F5871" s="9" t="s">
        <v>22226</v>
      </c>
      <c r="G5871" s="12">
        <v>10</v>
      </c>
      <c r="H5871" s="9" t="s">
        <v>25</v>
      </c>
      <c r="I5871" s="9" t="s">
        <v>25</v>
      </c>
      <c r="J5871" s="12">
        <v>1</v>
      </c>
      <c r="K5871" s="13">
        <v>43070</v>
      </c>
      <c r="L5871" s="86">
        <f>(Tabla2[[#This Row],[release_year]]-'VARIANZA Y DES. EST'!$L$11)^2</f>
        <v>1168.285905932069</v>
      </c>
      <c r="M5871" s="12">
        <v>1980</v>
      </c>
      <c r="N5871" s="9" t="s">
        <v>35</v>
      </c>
      <c r="O5871" s="9" t="s">
        <v>22179</v>
      </c>
      <c r="P5871" s="12">
        <v>149</v>
      </c>
      <c r="Q5871" s="12">
        <v>149</v>
      </c>
      <c r="R5871" s="12">
        <v>2443.8194668936617</v>
      </c>
      <c r="S5871" s="12" t="s">
        <v>28</v>
      </c>
      <c r="T5871" s="9" t="s">
        <v>45</v>
      </c>
      <c r="U5871" s="9" t="s">
        <v>45</v>
      </c>
      <c r="V5871" s="9" t="s">
        <v>45</v>
      </c>
      <c r="W5871" s="14">
        <v>1</v>
      </c>
    </row>
    <row r="5872" spans="1:23" x14ac:dyDescent="0.25">
      <c r="A5872" s="8">
        <v>7806</v>
      </c>
      <c r="B5872" s="9" t="s">
        <v>22227</v>
      </c>
      <c r="C5872" s="9" t="s">
        <v>22</v>
      </c>
      <c r="D5872" s="9" t="s">
        <v>22228</v>
      </c>
      <c r="E5872" s="9" t="s">
        <v>21281</v>
      </c>
      <c r="F5872" s="9" t="s">
        <v>22229</v>
      </c>
      <c r="G5872" s="12">
        <v>6</v>
      </c>
      <c r="H5872" s="9" t="s">
        <v>518</v>
      </c>
      <c r="I5872" s="9" t="s">
        <v>518</v>
      </c>
      <c r="J5872" s="12">
        <v>1</v>
      </c>
      <c r="K5872" s="13">
        <v>42856</v>
      </c>
      <c r="L5872" s="86">
        <f>(Tabla2[[#This Row],[release_year]]-'VARIANZA Y DES. EST'!$L$11)^2</f>
        <v>10.1136565849629</v>
      </c>
      <c r="M5872" s="12">
        <v>2011</v>
      </c>
      <c r="N5872" s="9" t="s">
        <v>35</v>
      </c>
      <c r="O5872" s="9" t="s">
        <v>22179</v>
      </c>
      <c r="P5872" s="12">
        <v>149</v>
      </c>
      <c r="Q5872" s="12">
        <v>149</v>
      </c>
      <c r="R5872" s="12">
        <v>2443.8194668936617</v>
      </c>
      <c r="S5872" s="12" t="s">
        <v>28</v>
      </c>
      <c r="T5872" s="9" t="s">
        <v>2492</v>
      </c>
      <c r="U5872" s="9" t="s">
        <v>95</v>
      </c>
      <c r="V5872" s="9" t="s">
        <v>2492</v>
      </c>
      <c r="W5872" s="14">
        <v>3</v>
      </c>
    </row>
    <row r="5873" spans="1:23" x14ac:dyDescent="0.25">
      <c r="A5873" s="8">
        <v>206</v>
      </c>
      <c r="B5873" s="9" t="s">
        <v>22230</v>
      </c>
      <c r="C5873" s="9" t="s">
        <v>22</v>
      </c>
      <c r="D5873" s="9" t="s">
        <v>22231</v>
      </c>
      <c r="E5873" s="9" t="s">
        <v>19036</v>
      </c>
      <c r="F5873" s="9" t="s">
        <v>22232</v>
      </c>
      <c r="G5873" s="12">
        <v>8</v>
      </c>
      <c r="H5873" s="9" t="s">
        <v>518</v>
      </c>
      <c r="I5873" s="9" t="s">
        <v>518</v>
      </c>
      <c r="J5873" s="12">
        <v>1</v>
      </c>
      <c r="K5873" s="13">
        <v>44435</v>
      </c>
      <c r="L5873" s="86">
        <f>(Tabla2[[#This Row],[release_year]]-'VARIANZA Y DES. EST'!$L$11)^2</f>
        <v>173.71760798725521</v>
      </c>
      <c r="M5873" s="12">
        <v>2001</v>
      </c>
      <c r="N5873" s="9" t="s">
        <v>35</v>
      </c>
      <c r="O5873" s="9" t="s">
        <v>22233</v>
      </c>
      <c r="P5873" s="12">
        <v>150</v>
      </c>
      <c r="Q5873" s="12">
        <v>150</v>
      </c>
      <c r="R5873" s="12">
        <v>2543.6894717868272</v>
      </c>
      <c r="S5873" s="12" t="s">
        <v>28</v>
      </c>
      <c r="T5873" s="9" t="s">
        <v>5204</v>
      </c>
      <c r="U5873" s="9" t="s">
        <v>95</v>
      </c>
      <c r="V5873" s="9" t="s">
        <v>5204</v>
      </c>
      <c r="W5873" s="14">
        <v>3</v>
      </c>
    </row>
    <row r="5874" spans="1:23" x14ac:dyDescent="0.25">
      <c r="A5874" s="8">
        <v>1713</v>
      </c>
      <c r="B5874" s="9" t="s">
        <v>22234</v>
      </c>
      <c r="C5874" s="9" t="s">
        <v>22</v>
      </c>
      <c r="D5874" s="9" t="s">
        <v>22235</v>
      </c>
      <c r="E5874" s="18" t="s">
        <v>19928</v>
      </c>
      <c r="F5874" s="9" t="s">
        <v>22236</v>
      </c>
      <c r="G5874" s="12">
        <v>9</v>
      </c>
      <c r="H5874" s="9" t="s">
        <v>518</v>
      </c>
      <c r="I5874" s="9" t="s">
        <v>518</v>
      </c>
      <c r="J5874" s="12">
        <v>1</v>
      </c>
      <c r="K5874" s="16">
        <v>44147</v>
      </c>
      <c r="L5874" s="86">
        <f>(Tabla2[[#This Row],[release_year]]-'VARIANZA Y DES. EST'!$L$11)^2</f>
        <v>33.870100322899837</v>
      </c>
      <c r="M5874" s="12">
        <v>2020</v>
      </c>
      <c r="N5874" s="9" t="s">
        <v>76</v>
      </c>
      <c r="O5874" s="9" t="s">
        <v>22233</v>
      </c>
      <c r="P5874" s="12">
        <v>150</v>
      </c>
      <c r="Q5874" s="12">
        <v>150</v>
      </c>
      <c r="R5874" s="12">
        <v>2543.6894717868272</v>
      </c>
      <c r="S5874" s="12" t="s">
        <v>28</v>
      </c>
      <c r="T5874" s="9" t="s">
        <v>2492</v>
      </c>
      <c r="U5874" s="9" t="s">
        <v>95</v>
      </c>
      <c r="V5874" s="9" t="s">
        <v>2492</v>
      </c>
      <c r="W5874" s="14">
        <v>3</v>
      </c>
    </row>
    <row r="5875" spans="1:23" x14ac:dyDescent="0.25">
      <c r="A5875" s="8">
        <v>1796</v>
      </c>
      <c r="B5875" s="9" t="s">
        <v>22237</v>
      </c>
      <c r="C5875" s="9" t="s">
        <v>22</v>
      </c>
      <c r="D5875" s="9" t="s">
        <v>22238</v>
      </c>
      <c r="E5875" s="18" t="s">
        <v>22239</v>
      </c>
      <c r="F5875" s="9" t="s">
        <v>22240</v>
      </c>
      <c r="G5875" s="12">
        <v>9</v>
      </c>
      <c r="H5875" s="9" t="s">
        <v>518</v>
      </c>
      <c r="I5875" s="9" t="s">
        <v>518</v>
      </c>
      <c r="J5875" s="12">
        <v>1</v>
      </c>
      <c r="K5875" s="16">
        <v>44129</v>
      </c>
      <c r="L5875" s="86">
        <f>(Tabla2[[#This Row],[release_year]]-'VARIANZA Y DES. EST'!$L$11)^2</f>
        <v>26.834446865421359</v>
      </c>
      <c r="M5875" s="12">
        <v>2009</v>
      </c>
      <c r="N5875" s="9" t="s">
        <v>35</v>
      </c>
      <c r="O5875" s="9" t="s">
        <v>22233</v>
      </c>
      <c r="P5875" s="12">
        <v>150</v>
      </c>
      <c r="Q5875" s="12">
        <v>150</v>
      </c>
      <c r="R5875" s="12">
        <v>2543.6894717868272</v>
      </c>
      <c r="S5875" s="12" t="s">
        <v>28</v>
      </c>
      <c r="T5875" s="9" t="s">
        <v>4849</v>
      </c>
      <c r="U5875" s="9" t="s">
        <v>95</v>
      </c>
      <c r="V5875" s="9" t="s">
        <v>4849</v>
      </c>
      <c r="W5875" s="14">
        <v>3</v>
      </c>
    </row>
    <row r="5876" spans="1:23" x14ac:dyDescent="0.25">
      <c r="A5876" s="8">
        <v>1866</v>
      </c>
      <c r="B5876" s="9" t="s">
        <v>22241</v>
      </c>
      <c r="C5876" s="9" t="s">
        <v>22</v>
      </c>
      <c r="D5876" s="9" t="s">
        <v>22242</v>
      </c>
      <c r="E5876" s="9" t="s">
        <v>22243</v>
      </c>
      <c r="F5876" s="9" t="s">
        <v>22244</v>
      </c>
      <c r="G5876" s="12">
        <v>10</v>
      </c>
      <c r="H5876" s="9" t="s">
        <v>518</v>
      </c>
      <c r="I5876" s="9" t="s">
        <v>518</v>
      </c>
      <c r="J5876" s="12">
        <v>1</v>
      </c>
      <c r="K5876" s="16">
        <v>44116</v>
      </c>
      <c r="L5876" s="86">
        <f>(Tabla2[[#This Row],[release_year]]-'VARIANZA Y DES. EST'!$L$11)^2</f>
        <v>66.915632286109044</v>
      </c>
      <c r="M5876" s="12">
        <v>2006</v>
      </c>
      <c r="N5876" s="9" t="s">
        <v>35</v>
      </c>
      <c r="O5876" s="9" t="s">
        <v>22233</v>
      </c>
      <c r="P5876" s="12">
        <v>150</v>
      </c>
      <c r="Q5876" s="12">
        <v>150</v>
      </c>
      <c r="R5876" s="12">
        <v>2543.6894717868272</v>
      </c>
      <c r="S5876" s="12" t="s">
        <v>28</v>
      </c>
      <c r="T5876" s="9" t="s">
        <v>859</v>
      </c>
      <c r="U5876" s="9" t="s">
        <v>95</v>
      </c>
      <c r="V5876" s="9" t="s">
        <v>859</v>
      </c>
      <c r="W5876" s="14">
        <v>2</v>
      </c>
    </row>
    <row r="5877" spans="1:23" x14ac:dyDescent="0.25">
      <c r="A5877" s="8">
        <v>2187</v>
      </c>
      <c r="B5877" s="9" t="s">
        <v>22245</v>
      </c>
      <c r="C5877" s="9" t="s">
        <v>22</v>
      </c>
      <c r="D5877" s="9" t="s">
        <v>22246</v>
      </c>
      <c r="E5877" s="9" t="s">
        <v>22247</v>
      </c>
      <c r="F5877" s="9" t="s">
        <v>22248</v>
      </c>
      <c r="G5877" s="12">
        <v>15</v>
      </c>
      <c r="H5877" s="9" t="s">
        <v>518</v>
      </c>
      <c r="I5877" s="9" t="s">
        <v>518</v>
      </c>
      <c r="J5877" s="12">
        <v>1</v>
      </c>
      <c r="K5877" s="13">
        <v>44043</v>
      </c>
      <c r="L5877" s="86">
        <f>(Tabla2[[#This Row],[release_year]]-'VARIANZA Y DES. EST'!$L$11)^2</f>
        <v>33.870100322899837</v>
      </c>
      <c r="M5877" s="12">
        <v>2020</v>
      </c>
      <c r="N5877" s="9" t="s">
        <v>76</v>
      </c>
      <c r="O5877" s="9" t="s">
        <v>22233</v>
      </c>
      <c r="P5877" s="12">
        <v>150</v>
      </c>
      <c r="Q5877" s="12">
        <v>150</v>
      </c>
      <c r="R5877" s="12">
        <v>2543.6894717868272</v>
      </c>
      <c r="S5877" s="12" t="s">
        <v>28</v>
      </c>
      <c r="T5877" s="9" t="s">
        <v>460</v>
      </c>
      <c r="U5877" s="9" t="s">
        <v>45</v>
      </c>
      <c r="V5877" s="9" t="s">
        <v>460</v>
      </c>
      <c r="W5877" s="14">
        <v>3</v>
      </c>
    </row>
    <row r="5878" spans="1:23" x14ac:dyDescent="0.25">
      <c r="A5878" s="8">
        <v>4165</v>
      </c>
      <c r="B5878" s="9" t="s">
        <v>22249</v>
      </c>
      <c r="C5878" s="9" t="s">
        <v>22</v>
      </c>
      <c r="D5878" s="9" t="s">
        <v>22250</v>
      </c>
      <c r="E5878" s="9" t="s">
        <v>18405</v>
      </c>
      <c r="F5878" s="9" t="s">
        <v>22251</v>
      </c>
      <c r="G5878" s="12">
        <v>10</v>
      </c>
      <c r="H5878" s="9" t="s">
        <v>3522</v>
      </c>
      <c r="I5878" s="9" t="s">
        <v>3522</v>
      </c>
      <c r="J5878" s="12">
        <v>1</v>
      </c>
      <c r="K5878" s="13">
        <v>43491</v>
      </c>
      <c r="L5878" s="86">
        <f>(Tabla2[[#This Row],[release_year]]-'VARIANZA Y DES. EST'!$L$11)^2</f>
        <v>14.590890603358293</v>
      </c>
      <c r="M5878" s="12">
        <v>2018</v>
      </c>
      <c r="N5878" s="9" t="s">
        <v>76</v>
      </c>
      <c r="O5878" s="9" t="s">
        <v>22233</v>
      </c>
      <c r="P5878" s="12">
        <v>150</v>
      </c>
      <c r="Q5878" s="12">
        <v>150</v>
      </c>
      <c r="R5878" s="12">
        <v>2543.6894717868272</v>
      </c>
      <c r="S5878" s="12" t="s">
        <v>28</v>
      </c>
      <c r="T5878" s="9" t="s">
        <v>70</v>
      </c>
      <c r="U5878" s="9" t="s">
        <v>45</v>
      </c>
      <c r="V5878" s="9" t="s">
        <v>70</v>
      </c>
      <c r="W5878" s="14">
        <v>2</v>
      </c>
    </row>
    <row r="5879" spans="1:23" x14ac:dyDescent="0.25">
      <c r="A5879" s="8">
        <v>4444</v>
      </c>
      <c r="B5879" s="9" t="s">
        <v>22252</v>
      </c>
      <c r="C5879" s="9" t="s">
        <v>22</v>
      </c>
      <c r="D5879" s="9" t="s">
        <v>22253</v>
      </c>
      <c r="E5879" s="9" t="s">
        <v>22254</v>
      </c>
      <c r="F5879" s="9" t="s">
        <v>22255</v>
      </c>
      <c r="G5879" s="12">
        <v>8</v>
      </c>
      <c r="H5879" s="9" t="s">
        <v>518</v>
      </c>
      <c r="I5879" s="9" t="s">
        <v>518</v>
      </c>
      <c r="J5879" s="12">
        <v>1</v>
      </c>
      <c r="K5879" s="13">
        <v>43405</v>
      </c>
      <c r="L5879" s="86">
        <f>(Tabla2[[#This Row],[release_year]]-'VARIANZA Y DES. EST'!$L$11)^2</f>
        <v>4.7532614447336705</v>
      </c>
      <c r="M5879" s="12">
        <v>2012</v>
      </c>
      <c r="N5879" s="9" t="s">
        <v>35</v>
      </c>
      <c r="O5879" s="9" t="s">
        <v>22233</v>
      </c>
      <c r="P5879" s="12">
        <v>150</v>
      </c>
      <c r="Q5879" s="12">
        <v>150</v>
      </c>
      <c r="R5879" s="12">
        <v>2543.6894717868272</v>
      </c>
      <c r="S5879" s="12" t="s">
        <v>28</v>
      </c>
      <c r="T5879" s="9" t="s">
        <v>4849</v>
      </c>
      <c r="U5879" s="9" t="s">
        <v>95</v>
      </c>
      <c r="V5879" s="9" t="s">
        <v>4849</v>
      </c>
      <c r="W5879" s="14">
        <v>3</v>
      </c>
    </row>
    <row r="5880" spans="1:23" x14ac:dyDescent="0.25">
      <c r="A5880" s="8">
        <v>4507</v>
      </c>
      <c r="B5880" s="9" t="s">
        <v>22256</v>
      </c>
      <c r="C5880" s="9" t="s">
        <v>22</v>
      </c>
      <c r="D5880" s="9" t="s">
        <v>22257</v>
      </c>
      <c r="E5880" s="9" t="s">
        <v>22258</v>
      </c>
      <c r="F5880" s="9" t="s">
        <v>22259</v>
      </c>
      <c r="G5880" s="12">
        <v>2</v>
      </c>
      <c r="H5880" s="9" t="s">
        <v>518</v>
      </c>
      <c r="I5880" s="9" t="s">
        <v>518</v>
      </c>
      <c r="J5880" s="12">
        <v>1</v>
      </c>
      <c r="K5880" s="16">
        <v>43388</v>
      </c>
      <c r="L5880" s="86">
        <f>(Tabla2[[#This Row],[release_year]]-'VARIANZA Y DES. EST'!$L$11)^2</f>
        <v>7.9512857435875226</v>
      </c>
      <c r="M5880" s="12">
        <v>2017</v>
      </c>
      <c r="N5880" s="9" t="s">
        <v>76</v>
      </c>
      <c r="O5880" s="9" t="s">
        <v>22233</v>
      </c>
      <c r="P5880" s="12">
        <v>150</v>
      </c>
      <c r="Q5880" s="12">
        <v>150</v>
      </c>
      <c r="R5880" s="12">
        <v>2543.6894717868272</v>
      </c>
      <c r="S5880" s="12" t="s">
        <v>28</v>
      </c>
      <c r="T5880" s="9" t="s">
        <v>70</v>
      </c>
      <c r="U5880" s="9" t="s">
        <v>45</v>
      </c>
      <c r="V5880" s="9" t="s">
        <v>70</v>
      </c>
      <c r="W5880" s="14">
        <v>2</v>
      </c>
    </row>
    <row r="5881" spans="1:23" x14ac:dyDescent="0.25">
      <c r="A5881" s="8">
        <v>4587</v>
      </c>
      <c r="B5881" s="9" t="s">
        <v>22260</v>
      </c>
      <c r="C5881" s="9" t="s">
        <v>22</v>
      </c>
      <c r="D5881" s="9" t="s">
        <v>22261</v>
      </c>
      <c r="E5881" s="18" t="s">
        <v>21861</v>
      </c>
      <c r="F5881" s="9" t="s">
        <v>22262</v>
      </c>
      <c r="G5881" s="12">
        <v>7</v>
      </c>
      <c r="H5881" s="9" t="s">
        <v>518</v>
      </c>
      <c r="I5881" s="9" t="s">
        <v>518</v>
      </c>
      <c r="J5881" s="12">
        <v>1</v>
      </c>
      <c r="K5881" s="13">
        <v>43374</v>
      </c>
      <c r="L5881" s="86">
        <f>(Tabla2[[#This Row],[release_year]]-'VARIANZA Y DES. EST'!$L$11)^2</f>
        <v>4.7532614447336705</v>
      </c>
      <c r="M5881" s="12">
        <v>2012</v>
      </c>
      <c r="N5881" s="9" t="s">
        <v>35</v>
      </c>
      <c r="O5881" s="9" t="s">
        <v>22233</v>
      </c>
      <c r="P5881" s="12">
        <v>150</v>
      </c>
      <c r="Q5881" s="12">
        <v>150</v>
      </c>
      <c r="R5881" s="12">
        <v>2543.6894717868272</v>
      </c>
      <c r="S5881" s="12" t="s">
        <v>28</v>
      </c>
      <c r="T5881" s="9" t="s">
        <v>4211</v>
      </c>
      <c r="U5881" s="9" t="s">
        <v>38</v>
      </c>
      <c r="V5881" s="9" t="s">
        <v>4211</v>
      </c>
      <c r="W5881" s="14">
        <v>2</v>
      </c>
    </row>
    <row r="5882" spans="1:23" x14ac:dyDescent="0.25">
      <c r="A5882" s="8">
        <v>4701</v>
      </c>
      <c r="B5882" s="9" t="s">
        <v>22263</v>
      </c>
      <c r="C5882" s="9" t="s">
        <v>22</v>
      </c>
      <c r="D5882" s="9" t="s">
        <v>22264</v>
      </c>
      <c r="E5882" s="9" t="s">
        <v>15945</v>
      </c>
      <c r="F5882" s="9" t="s">
        <v>22265</v>
      </c>
      <c r="G5882" s="12">
        <v>8</v>
      </c>
      <c r="H5882" s="9" t="s">
        <v>518</v>
      </c>
      <c r="I5882" s="9" t="s">
        <v>518</v>
      </c>
      <c r="J5882" s="12">
        <v>1</v>
      </c>
      <c r="K5882" s="13">
        <v>43328</v>
      </c>
      <c r="L5882" s="86">
        <f>(Tabla2[[#This Row],[release_year]]-'VARIANZA Y DES. EST'!$L$11)^2</f>
        <v>14.590890603358293</v>
      </c>
      <c r="M5882" s="12">
        <v>2018</v>
      </c>
      <c r="N5882" s="9" t="s">
        <v>35</v>
      </c>
      <c r="O5882" s="9" t="s">
        <v>22233</v>
      </c>
      <c r="P5882" s="12">
        <v>150</v>
      </c>
      <c r="Q5882" s="12">
        <v>150</v>
      </c>
      <c r="R5882" s="12">
        <v>2543.6894717868272</v>
      </c>
      <c r="S5882" s="12" t="s">
        <v>28</v>
      </c>
      <c r="T5882" s="9" t="s">
        <v>77</v>
      </c>
      <c r="U5882" s="9" t="s">
        <v>45</v>
      </c>
      <c r="V5882" s="9" t="s">
        <v>77</v>
      </c>
      <c r="W5882" s="14">
        <v>3</v>
      </c>
    </row>
    <row r="5883" spans="1:23" x14ac:dyDescent="0.25">
      <c r="A5883" s="8">
        <v>4976</v>
      </c>
      <c r="B5883" s="9" t="s">
        <v>22266</v>
      </c>
      <c r="C5883" s="9" t="s">
        <v>22</v>
      </c>
      <c r="D5883" s="9" t="s">
        <v>22267</v>
      </c>
      <c r="E5883" s="9" t="s">
        <v>22268</v>
      </c>
      <c r="F5883" s="9" t="s">
        <v>22269</v>
      </c>
      <c r="G5883" s="12">
        <v>5</v>
      </c>
      <c r="H5883" s="9" t="s">
        <v>518</v>
      </c>
      <c r="I5883" s="9" t="s">
        <v>518</v>
      </c>
      <c r="J5883" s="12">
        <v>1</v>
      </c>
      <c r="K5883" s="13">
        <v>43182</v>
      </c>
      <c r="L5883" s="86">
        <f>(Tabla2[[#This Row],[release_year]]-'VARIANZA Y DES. EST'!$L$11)^2</f>
        <v>7.9512857435875226</v>
      </c>
      <c r="M5883" s="12">
        <v>2017</v>
      </c>
      <c r="N5883" s="9" t="s">
        <v>35</v>
      </c>
      <c r="O5883" s="9" t="s">
        <v>22233</v>
      </c>
      <c r="P5883" s="12">
        <v>150</v>
      </c>
      <c r="Q5883" s="12">
        <v>150</v>
      </c>
      <c r="R5883" s="12">
        <v>2543.6894717868272</v>
      </c>
      <c r="S5883" s="12" t="s">
        <v>28</v>
      </c>
      <c r="T5883" s="9" t="s">
        <v>8706</v>
      </c>
      <c r="U5883" s="9" t="s">
        <v>45</v>
      </c>
      <c r="V5883" s="9" t="s">
        <v>8706</v>
      </c>
      <c r="W5883" s="14">
        <v>3</v>
      </c>
    </row>
    <row r="5884" spans="1:23" x14ac:dyDescent="0.25">
      <c r="A5884" s="8">
        <v>5613</v>
      </c>
      <c r="B5884" s="9" t="s">
        <v>22270</v>
      </c>
      <c r="C5884" s="9" t="s">
        <v>22</v>
      </c>
      <c r="D5884" s="9" t="s">
        <v>22271</v>
      </c>
      <c r="E5884" s="10" t="s">
        <v>22272</v>
      </c>
      <c r="F5884" s="11"/>
      <c r="G5884" s="12">
        <v>0</v>
      </c>
      <c r="H5884" s="9" t="s">
        <v>22273</v>
      </c>
      <c r="I5884" s="9" t="s">
        <v>22273</v>
      </c>
      <c r="J5884" s="12">
        <v>1</v>
      </c>
      <c r="K5884" s="13">
        <v>42776</v>
      </c>
      <c r="L5884" s="86">
        <f>(Tabla2[[#This Row],[release_year]]-'VARIANZA Y DES. EST'!$L$11)^2</f>
        <v>1382.3670913527567</v>
      </c>
      <c r="M5884" s="12">
        <v>1977</v>
      </c>
      <c r="N5884" s="9" t="s">
        <v>76</v>
      </c>
      <c r="O5884" s="9" t="s">
        <v>22233</v>
      </c>
      <c r="P5884" s="12">
        <v>150</v>
      </c>
      <c r="Q5884" s="12">
        <v>150</v>
      </c>
      <c r="R5884" s="12">
        <v>2543.6894717868272</v>
      </c>
      <c r="S5884" s="12" t="s">
        <v>28</v>
      </c>
      <c r="T5884" s="9" t="s">
        <v>105</v>
      </c>
      <c r="U5884" s="9" t="s">
        <v>57</v>
      </c>
      <c r="V5884" s="9" t="s">
        <v>105</v>
      </c>
      <c r="W5884" s="14">
        <v>2</v>
      </c>
    </row>
    <row r="5885" spans="1:23" x14ac:dyDescent="0.25">
      <c r="A5885" s="8">
        <v>6072</v>
      </c>
      <c r="B5885" s="9" t="s">
        <v>22274</v>
      </c>
      <c r="C5885" s="9" t="s">
        <v>22</v>
      </c>
      <c r="D5885" s="9" t="s">
        <v>22275</v>
      </c>
      <c r="E5885" s="9" t="s">
        <v>22276</v>
      </c>
      <c r="F5885" s="9" t="s">
        <v>22277</v>
      </c>
      <c r="G5885" s="12">
        <v>9</v>
      </c>
      <c r="H5885" s="9" t="s">
        <v>518</v>
      </c>
      <c r="I5885" s="9" t="s">
        <v>518</v>
      </c>
      <c r="J5885" s="12">
        <v>1</v>
      </c>
      <c r="K5885" s="13">
        <v>43235</v>
      </c>
      <c r="L5885" s="86">
        <f>(Tabla2[[#This Row],[release_year]]-'VARIANZA Y DES. EST'!$L$11)^2</f>
        <v>7.9512857435875226</v>
      </c>
      <c r="M5885" s="12">
        <v>2017</v>
      </c>
      <c r="N5885" s="9" t="s">
        <v>76</v>
      </c>
      <c r="O5885" s="9" t="s">
        <v>22233</v>
      </c>
      <c r="P5885" s="12">
        <v>150</v>
      </c>
      <c r="Q5885" s="12">
        <v>150</v>
      </c>
      <c r="R5885" s="12">
        <v>2543.6894717868272</v>
      </c>
      <c r="S5885" s="12" t="s">
        <v>28</v>
      </c>
      <c r="T5885" s="9" t="s">
        <v>859</v>
      </c>
      <c r="U5885" s="9" t="s">
        <v>95</v>
      </c>
      <c r="V5885" s="9" t="s">
        <v>859</v>
      </c>
      <c r="W5885" s="14">
        <v>2</v>
      </c>
    </row>
    <row r="5886" spans="1:23" x14ac:dyDescent="0.25">
      <c r="A5886" s="8">
        <v>6201</v>
      </c>
      <c r="B5886" s="9" t="s">
        <v>22278</v>
      </c>
      <c r="C5886" s="9" t="s">
        <v>22</v>
      </c>
      <c r="D5886" s="9" t="s">
        <v>22279</v>
      </c>
      <c r="E5886" s="9" t="s">
        <v>22280</v>
      </c>
      <c r="F5886" s="9" t="s">
        <v>22281</v>
      </c>
      <c r="G5886" s="12">
        <v>28</v>
      </c>
      <c r="H5886" s="9" t="s">
        <v>25</v>
      </c>
      <c r="I5886" s="9" t="s">
        <v>25</v>
      </c>
      <c r="J5886" s="12">
        <v>1</v>
      </c>
      <c r="K5886" s="16">
        <v>43459</v>
      </c>
      <c r="L5886" s="86">
        <f>(Tabla2[[#This Row],[release_year]]-'VARIANZA Y DES. EST'!$L$11)^2</f>
        <v>14.590890603358293</v>
      </c>
      <c r="M5886" s="12">
        <v>2018</v>
      </c>
      <c r="N5886" s="9" t="s">
        <v>43</v>
      </c>
      <c r="O5886" s="9" t="s">
        <v>22233</v>
      </c>
      <c r="P5886" s="12">
        <v>150</v>
      </c>
      <c r="Q5886" s="12">
        <v>150</v>
      </c>
      <c r="R5886" s="12">
        <v>2543.6894717868272</v>
      </c>
      <c r="S5886" s="12" t="s">
        <v>28</v>
      </c>
      <c r="T5886" s="9" t="s">
        <v>2252</v>
      </c>
      <c r="U5886" s="9" t="s">
        <v>38</v>
      </c>
      <c r="V5886" s="9" t="s">
        <v>2252</v>
      </c>
      <c r="W5886" s="14">
        <v>2</v>
      </c>
    </row>
    <row r="5887" spans="1:23" x14ac:dyDescent="0.25">
      <c r="A5887" s="8">
        <v>6734</v>
      </c>
      <c r="B5887" s="9" t="s">
        <v>22282</v>
      </c>
      <c r="C5887" s="9" t="s">
        <v>22</v>
      </c>
      <c r="D5887" s="9" t="s">
        <v>22283</v>
      </c>
      <c r="E5887" s="9" t="s">
        <v>17170</v>
      </c>
      <c r="F5887" s="9" t="s">
        <v>22284</v>
      </c>
      <c r="G5887" s="12">
        <v>9</v>
      </c>
      <c r="H5887" s="9" t="s">
        <v>518</v>
      </c>
      <c r="I5887" s="9" t="s">
        <v>518</v>
      </c>
      <c r="J5887" s="12">
        <v>1</v>
      </c>
      <c r="K5887" s="13">
        <v>43146</v>
      </c>
      <c r="L5887" s="86">
        <f>(Tabla2[[#This Row],[release_year]]-'VARIANZA Y DES. EST'!$L$11)^2</f>
        <v>10.1136565849629</v>
      </c>
      <c r="M5887" s="12">
        <v>2011</v>
      </c>
      <c r="N5887" s="9" t="s">
        <v>35</v>
      </c>
      <c r="O5887" s="9" t="s">
        <v>22233</v>
      </c>
      <c r="P5887" s="12">
        <v>150</v>
      </c>
      <c r="Q5887" s="12">
        <v>150</v>
      </c>
      <c r="R5887" s="12">
        <v>2543.6894717868272</v>
      </c>
      <c r="S5887" s="12" t="s">
        <v>28</v>
      </c>
      <c r="T5887" s="9" t="s">
        <v>2930</v>
      </c>
      <c r="U5887" s="9" t="s">
        <v>38</v>
      </c>
      <c r="V5887" s="9" t="s">
        <v>2930</v>
      </c>
      <c r="W5887" s="14">
        <v>3</v>
      </c>
    </row>
    <row r="5888" spans="1:23" x14ac:dyDescent="0.25">
      <c r="A5888" s="8">
        <v>7309</v>
      </c>
      <c r="B5888" s="9" t="s">
        <v>22285</v>
      </c>
      <c r="C5888" s="9" t="s">
        <v>22</v>
      </c>
      <c r="D5888" s="9" t="s">
        <v>22286</v>
      </c>
      <c r="E5888" s="9" t="s">
        <v>15526</v>
      </c>
      <c r="F5888" s="9" t="s">
        <v>22287</v>
      </c>
      <c r="G5888" s="12">
        <v>14</v>
      </c>
      <c r="H5888" s="9" t="s">
        <v>25</v>
      </c>
      <c r="I5888" s="9" t="s">
        <v>883</v>
      </c>
      <c r="J5888" s="12">
        <v>2</v>
      </c>
      <c r="K5888" s="13">
        <v>43152</v>
      </c>
      <c r="L5888" s="86">
        <f>(Tabla2[[#This Row],[release_year]]-'VARIANZA Y DES. EST'!$L$11)^2</f>
        <v>4.7532614447336705</v>
      </c>
      <c r="M5888" s="12">
        <v>2012</v>
      </c>
      <c r="N5888" s="9" t="s">
        <v>43</v>
      </c>
      <c r="O5888" s="9" t="s">
        <v>22233</v>
      </c>
      <c r="P5888" s="12">
        <v>150</v>
      </c>
      <c r="Q5888" s="12">
        <v>150</v>
      </c>
      <c r="R5888" s="12">
        <v>2543.6894717868272</v>
      </c>
      <c r="S5888" s="12" t="s">
        <v>28</v>
      </c>
      <c r="T5888" s="9" t="s">
        <v>45</v>
      </c>
      <c r="U5888" s="9" t="s">
        <v>45</v>
      </c>
      <c r="V5888" s="9" t="s">
        <v>45</v>
      </c>
      <c r="W5888" s="14">
        <v>1</v>
      </c>
    </row>
    <row r="5889" spans="1:23" x14ac:dyDescent="0.25">
      <c r="A5889" s="8">
        <v>7944</v>
      </c>
      <c r="B5889" s="9" t="s">
        <v>22288</v>
      </c>
      <c r="C5889" s="9" t="s">
        <v>22</v>
      </c>
      <c r="D5889" s="9" t="s">
        <v>22289</v>
      </c>
      <c r="E5889" s="18" t="s">
        <v>21292</v>
      </c>
      <c r="F5889" s="9" t="s">
        <v>22290</v>
      </c>
      <c r="G5889" s="12">
        <v>3</v>
      </c>
      <c r="H5889" s="9" t="s">
        <v>518</v>
      </c>
      <c r="I5889" s="9" t="s">
        <v>518</v>
      </c>
      <c r="J5889" s="12">
        <v>1</v>
      </c>
      <c r="K5889" s="13">
        <v>43174</v>
      </c>
      <c r="L5889" s="86">
        <f>(Tabla2[[#This Row],[release_year]]-'VARIANZA Y DES. EST'!$L$11)^2</f>
        <v>4.7532614447336705</v>
      </c>
      <c r="M5889" s="12">
        <v>2012</v>
      </c>
      <c r="N5889" s="9" t="s">
        <v>35</v>
      </c>
      <c r="O5889" s="9" t="s">
        <v>22233</v>
      </c>
      <c r="P5889" s="12">
        <v>150</v>
      </c>
      <c r="Q5889" s="12">
        <v>150</v>
      </c>
      <c r="R5889" s="12">
        <v>2543.6894717868272</v>
      </c>
      <c r="S5889" s="12" t="s">
        <v>28</v>
      </c>
      <c r="T5889" s="9" t="s">
        <v>8706</v>
      </c>
      <c r="U5889" s="9" t="s">
        <v>45</v>
      </c>
      <c r="V5889" s="9" t="s">
        <v>8706</v>
      </c>
      <c r="W5889" s="14">
        <v>3</v>
      </c>
    </row>
    <row r="5890" spans="1:23" x14ac:dyDescent="0.25">
      <c r="A5890" s="8">
        <v>1231</v>
      </c>
      <c r="B5890" s="9" t="s">
        <v>22291</v>
      </c>
      <c r="C5890" s="9" t="s">
        <v>22</v>
      </c>
      <c r="D5890" s="9" t="s">
        <v>22292</v>
      </c>
      <c r="E5890" s="9" t="s">
        <v>20929</v>
      </c>
      <c r="F5890" s="9" t="s">
        <v>22293</v>
      </c>
      <c r="G5890" s="12">
        <v>5</v>
      </c>
      <c r="H5890" s="9" t="s">
        <v>518</v>
      </c>
      <c r="I5890" s="9" t="s">
        <v>518</v>
      </c>
      <c r="J5890" s="12">
        <v>1</v>
      </c>
      <c r="K5890" s="13">
        <v>44260</v>
      </c>
      <c r="L5890" s="86">
        <f>(Tabla2[[#This Row],[release_year]]-'VARIANZA Y DES. EST'!$L$11)^2</f>
        <v>46.509705182670608</v>
      </c>
      <c r="M5890" s="12">
        <v>2021</v>
      </c>
      <c r="N5890" s="9" t="s">
        <v>35</v>
      </c>
      <c r="O5890" s="9" t="s">
        <v>22294</v>
      </c>
      <c r="P5890" s="12">
        <v>151</v>
      </c>
      <c r="Q5890" s="12">
        <v>151</v>
      </c>
      <c r="R5890" s="12">
        <v>2645.5594766799932</v>
      </c>
      <c r="S5890" s="12" t="s">
        <v>28</v>
      </c>
      <c r="T5890" s="9" t="s">
        <v>94</v>
      </c>
      <c r="U5890" s="9" t="s">
        <v>95</v>
      </c>
      <c r="V5890" s="9" t="s">
        <v>94</v>
      </c>
      <c r="W5890" s="14">
        <v>3</v>
      </c>
    </row>
    <row r="5891" spans="1:23" x14ac:dyDescent="0.25">
      <c r="A5891" s="8">
        <v>1726</v>
      </c>
      <c r="B5891" s="9" t="s">
        <v>22295</v>
      </c>
      <c r="C5891" s="9" t="s">
        <v>22</v>
      </c>
      <c r="D5891" s="9" t="s">
        <v>22296</v>
      </c>
      <c r="E5891" s="9" t="s">
        <v>12561</v>
      </c>
      <c r="F5891" s="9" t="s">
        <v>22297</v>
      </c>
      <c r="G5891" s="12">
        <v>14</v>
      </c>
      <c r="H5891" s="9" t="s">
        <v>175</v>
      </c>
      <c r="I5891" s="9" t="s">
        <v>175</v>
      </c>
      <c r="J5891" s="12">
        <v>1</v>
      </c>
      <c r="K5891" s="13">
        <v>44141</v>
      </c>
      <c r="L5891" s="86">
        <f>(Tabla2[[#This Row],[release_year]]-'VARIANZA Y DES. EST'!$L$11)^2</f>
        <v>33.870100322899837</v>
      </c>
      <c r="M5891" s="12">
        <v>2020</v>
      </c>
      <c r="N5891" s="9" t="s">
        <v>76</v>
      </c>
      <c r="O5891" s="9" t="s">
        <v>22294</v>
      </c>
      <c r="P5891" s="12">
        <v>151</v>
      </c>
      <c r="Q5891" s="12">
        <v>151</v>
      </c>
      <c r="R5891" s="12">
        <v>2645.5594766799932</v>
      </c>
      <c r="S5891" s="12" t="s">
        <v>28</v>
      </c>
      <c r="T5891" s="9" t="s">
        <v>70</v>
      </c>
      <c r="U5891" s="9" t="s">
        <v>45</v>
      </c>
      <c r="V5891" s="9" t="s">
        <v>70</v>
      </c>
      <c r="W5891" s="14">
        <v>2</v>
      </c>
    </row>
    <row r="5892" spans="1:23" x14ac:dyDescent="0.25">
      <c r="A5892" s="8">
        <v>2265</v>
      </c>
      <c r="B5892" s="9" t="s">
        <v>22298</v>
      </c>
      <c r="C5892" s="9" t="s">
        <v>22</v>
      </c>
      <c r="D5892" s="9" t="s">
        <v>22299</v>
      </c>
      <c r="E5892" s="18" t="s">
        <v>22300</v>
      </c>
      <c r="F5892" s="18" t="s">
        <v>22301</v>
      </c>
      <c r="G5892" s="12">
        <v>10</v>
      </c>
      <c r="H5892" s="9" t="s">
        <v>518</v>
      </c>
      <c r="I5892" s="9" t="s">
        <v>518</v>
      </c>
      <c r="J5892" s="12">
        <v>1</v>
      </c>
      <c r="K5892" s="13">
        <v>44017</v>
      </c>
      <c r="L5892" s="86">
        <f>(Tabla2[[#This Row],[release_year]]-'VARIANZA Y DES. EST'!$L$11)^2</f>
        <v>4.7532614447336705</v>
      </c>
      <c r="M5892" s="12">
        <v>2012</v>
      </c>
      <c r="N5892" s="9" t="s">
        <v>35</v>
      </c>
      <c r="O5892" s="9" t="s">
        <v>22294</v>
      </c>
      <c r="P5892" s="12">
        <v>151</v>
      </c>
      <c r="Q5892" s="12">
        <v>151</v>
      </c>
      <c r="R5892" s="12">
        <v>2645.5594766799932</v>
      </c>
      <c r="S5892" s="12" t="s">
        <v>28</v>
      </c>
      <c r="T5892" s="9" t="s">
        <v>4849</v>
      </c>
      <c r="U5892" s="9" t="s">
        <v>95</v>
      </c>
      <c r="V5892" s="9" t="s">
        <v>4849</v>
      </c>
      <c r="W5892" s="14">
        <v>3</v>
      </c>
    </row>
    <row r="5893" spans="1:23" x14ac:dyDescent="0.25">
      <c r="A5893" s="8">
        <v>3433</v>
      </c>
      <c r="B5893" s="9" t="s">
        <v>22302</v>
      </c>
      <c r="C5893" s="9" t="s">
        <v>22</v>
      </c>
      <c r="D5893" s="9" t="s">
        <v>22303</v>
      </c>
      <c r="E5893" s="9" t="s">
        <v>22304</v>
      </c>
      <c r="F5893" s="18" t="s">
        <v>22305</v>
      </c>
      <c r="G5893" s="12">
        <v>11</v>
      </c>
      <c r="H5893" s="9" t="s">
        <v>34</v>
      </c>
      <c r="I5893" s="9" t="s">
        <v>34</v>
      </c>
      <c r="J5893" s="12">
        <v>1</v>
      </c>
      <c r="K5893" s="16">
        <v>43749</v>
      </c>
      <c r="L5893" s="86">
        <f>(Tabla2[[#This Row],[release_year]]-'VARIANZA Y DES. EST'!$L$11)^2</f>
        <v>23.230495463129063</v>
      </c>
      <c r="M5893" s="12">
        <v>2019</v>
      </c>
      <c r="N5893" s="9" t="s">
        <v>76</v>
      </c>
      <c r="O5893" s="9" t="s">
        <v>22294</v>
      </c>
      <c r="P5893" s="12">
        <v>151</v>
      </c>
      <c r="Q5893" s="12">
        <v>151</v>
      </c>
      <c r="R5893" s="12">
        <v>2645.5594766799932</v>
      </c>
      <c r="S5893" s="12" t="s">
        <v>28</v>
      </c>
      <c r="T5893" s="9" t="s">
        <v>460</v>
      </c>
      <c r="U5893" s="9" t="s">
        <v>45</v>
      </c>
      <c r="V5893" s="9" t="s">
        <v>460</v>
      </c>
      <c r="W5893" s="14">
        <v>3</v>
      </c>
    </row>
    <row r="5894" spans="1:23" x14ac:dyDescent="0.25">
      <c r="A5894" s="8">
        <v>4577</v>
      </c>
      <c r="B5894" s="9" t="s">
        <v>22306</v>
      </c>
      <c r="C5894" s="9" t="s">
        <v>22</v>
      </c>
      <c r="D5894" s="9" t="s">
        <v>22307</v>
      </c>
      <c r="E5894" s="9" t="s">
        <v>21705</v>
      </c>
      <c r="F5894" s="9" t="s">
        <v>22308</v>
      </c>
      <c r="G5894" s="12">
        <v>8</v>
      </c>
      <c r="H5894" s="9" t="s">
        <v>518</v>
      </c>
      <c r="I5894" s="9" t="s">
        <v>518</v>
      </c>
      <c r="J5894" s="12">
        <v>1</v>
      </c>
      <c r="K5894" s="13">
        <v>43374</v>
      </c>
      <c r="L5894" s="86">
        <f>(Tabla2[[#This Row],[release_year]]-'VARIANZA Y DES. EST'!$L$11)^2</f>
        <v>14.590890603358293</v>
      </c>
      <c r="M5894" s="12">
        <v>2018</v>
      </c>
      <c r="N5894" s="9" t="s">
        <v>35</v>
      </c>
      <c r="O5894" s="9" t="s">
        <v>22294</v>
      </c>
      <c r="P5894" s="12">
        <v>151</v>
      </c>
      <c r="Q5894" s="12">
        <v>151</v>
      </c>
      <c r="R5894" s="12">
        <v>2645.5594766799932</v>
      </c>
      <c r="S5894" s="12" t="s">
        <v>28</v>
      </c>
      <c r="T5894" s="9" t="s">
        <v>8079</v>
      </c>
      <c r="U5894" s="9" t="s">
        <v>45</v>
      </c>
      <c r="V5894" s="9" t="s">
        <v>8079</v>
      </c>
      <c r="W5894" s="14">
        <v>3</v>
      </c>
    </row>
    <row r="5895" spans="1:23" x14ac:dyDescent="0.25">
      <c r="A5895" s="8">
        <v>5297</v>
      </c>
      <c r="B5895" s="9" t="s">
        <v>22309</v>
      </c>
      <c r="C5895" s="9" t="s">
        <v>22</v>
      </c>
      <c r="D5895" s="9" t="s">
        <v>22310</v>
      </c>
      <c r="E5895" s="9" t="s">
        <v>21823</v>
      </c>
      <c r="F5895" s="9" t="s">
        <v>22311</v>
      </c>
      <c r="G5895" s="12">
        <v>8</v>
      </c>
      <c r="H5895" s="9" t="s">
        <v>518</v>
      </c>
      <c r="I5895" s="9" t="s">
        <v>518</v>
      </c>
      <c r="J5895" s="12">
        <v>1</v>
      </c>
      <c r="K5895" s="13">
        <v>42979</v>
      </c>
      <c r="L5895" s="86">
        <f>(Tabla2[[#This Row],[release_year]]-'VARIANZA Y DES. EST'!$L$11)^2</f>
        <v>972.20472051138131</v>
      </c>
      <c r="M5895" s="12">
        <v>1983</v>
      </c>
      <c r="N5895" s="9" t="s">
        <v>35</v>
      </c>
      <c r="O5895" s="9" t="s">
        <v>22294</v>
      </c>
      <c r="P5895" s="12">
        <v>151</v>
      </c>
      <c r="Q5895" s="12">
        <v>151</v>
      </c>
      <c r="R5895" s="12">
        <v>2645.5594766799932</v>
      </c>
      <c r="S5895" s="12" t="s">
        <v>28</v>
      </c>
      <c r="T5895" s="9" t="s">
        <v>8706</v>
      </c>
      <c r="U5895" s="9" t="s">
        <v>45</v>
      </c>
      <c r="V5895" s="9" t="s">
        <v>8706</v>
      </c>
      <c r="W5895" s="14">
        <v>3</v>
      </c>
    </row>
    <row r="5896" spans="1:23" x14ac:dyDescent="0.25">
      <c r="A5896" s="8">
        <v>5483</v>
      </c>
      <c r="B5896" s="9" t="s">
        <v>22312</v>
      </c>
      <c r="C5896" s="9" t="s">
        <v>22</v>
      </c>
      <c r="D5896" s="9" t="s">
        <v>22313</v>
      </c>
      <c r="E5896" s="9" t="s">
        <v>18251</v>
      </c>
      <c r="F5896" s="9" t="s">
        <v>22314</v>
      </c>
      <c r="G5896" s="12">
        <v>10</v>
      </c>
      <c r="H5896" s="9" t="s">
        <v>518</v>
      </c>
      <c r="I5896" s="9" t="s">
        <v>518</v>
      </c>
      <c r="J5896" s="12">
        <v>1</v>
      </c>
      <c r="K5896" s="13">
        <v>42870</v>
      </c>
      <c r="L5896" s="86">
        <f>(Tabla2[[#This Row],[release_year]]-'VARIANZA Y DES. EST'!$L$11)^2</f>
        <v>407.24037396885979</v>
      </c>
      <c r="M5896" s="12">
        <v>1994</v>
      </c>
      <c r="N5896" s="9" t="s">
        <v>35</v>
      </c>
      <c r="O5896" s="9" t="s">
        <v>22294</v>
      </c>
      <c r="P5896" s="12">
        <v>151</v>
      </c>
      <c r="Q5896" s="12">
        <v>151</v>
      </c>
      <c r="R5896" s="12">
        <v>2645.5594766799932</v>
      </c>
      <c r="S5896" s="12" t="s">
        <v>28</v>
      </c>
      <c r="T5896" s="9" t="s">
        <v>2492</v>
      </c>
      <c r="U5896" s="9" t="s">
        <v>95</v>
      </c>
      <c r="V5896" s="9" t="s">
        <v>2492</v>
      </c>
      <c r="W5896" s="14">
        <v>3</v>
      </c>
    </row>
    <row r="5897" spans="1:23" x14ac:dyDescent="0.25">
      <c r="A5897" s="8">
        <v>6297</v>
      </c>
      <c r="B5897" s="9" t="s">
        <v>22315</v>
      </c>
      <c r="C5897" s="9" t="s">
        <v>22</v>
      </c>
      <c r="D5897" s="9" t="s">
        <v>22316</v>
      </c>
      <c r="E5897" s="9" t="s">
        <v>12903</v>
      </c>
      <c r="F5897" s="18" t="s">
        <v>22317</v>
      </c>
      <c r="G5897" s="12">
        <v>10</v>
      </c>
      <c r="H5897" s="9" t="s">
        <v>518</v>
      </c>
      <c r="I5897" s="9" t="s">
        <v>518</v>
      </c>
      <c r="J5897" s="12">
        <v>1</v>
      </c>
      <c r="K5897" s="16">
        <v>43830</v>
      </c>
      <c r="L5897" s="86">
        <f>(Tabla2[[#This Row],[release_year]]-'VARIANZA Y DES. EST'!$L$11)^2</f>
        <v>66.915632286109044</v>
      </c>
      <c r="M5897" s="12">
        <v>2006</v>
      </c>
      <c r="N5897" s="9" t="s">
        <v>35</v>
      </c>
      <c r="O5897" s="9" t="s">
        <v>22294</v>
      </c>
      <c r="P5897" s="12">
        <v>151</v>
      </c>
      <c r="Q5897" s="12">
        <v>151</v>
      </c>
      <c r="R5897" s="12">
        <v>2645.5594766799932</v>
      </c>
      <c r="S5897" s="12" t="s">
        <v>28</v>
      </c>
      <c r="T5897" s="9" t="s">
        <v>3625</v>
      </c>
      <c r="U5897" s="9" t="s">
        <v>95</v>
      </c>
      <c r="V5897" s="9" t="s">
        <v>3625</v>
      </c>
      <c r="W5897" s="14">
        <v>3</v>
      </c>
    </row>
    <row r="5898" spans="1:23" x14ac:dyDescent="0.25">
      <c r="A5898" s="8">
        <v>6400</v>
      </c>
      <c r="B5898" s="9" t="s">
        <v>22318</v>
      </c>
      <c r="C5898" s="9" t="s">
        <v>22</v>
      </c>
      <c r="D5898" s="9" t="s">
        <v>22319</v>
      </c>
      <c r="E5898" s="9" t="s">
        <v>3530</v>
      </c>
      <c r="F5898" s="9" t="s">
        <v>22320</v>
      </c>
      <c r="G5898" s="12">
        <v>10</v>
      </c>
      <c r="H5898" s="9" t="s">
        <v>2935</v>
      </c>
      <c r="I5898" s="9" t="s">
        <v>2935</v>
      </c>
      <c r="J5898" s="12">
        <v>1</v>
      </c>
      <c r="K5898" s="13">
        <v>43378</v>
      </c>
      <c r="L5898" s="86">
        <f>(Tabla2[[#This Row],[release_year]]-'VARIANZA Y DES. EST'!$L$11)^2</f>
        <v>3.2471164275211517E-2</v>
      </c>
      <c r="M5898" s="12">
        <v>2014</v>
      </c>
      <c r="N5898" s="9" t="s">
        <v>35</v>
      </c>
      <c r="O5898" s="9" t="s">
        <v>22294</v>
      </c>
      <c r="P5898" s="12">
        <v>151</v>
      </c>
      <c r="Q5898" s="12">
        <v>151</v>
      </c>
      <c r="R5898" s="12">
        <v>2645.5594766799932</v>
      </c>
      <c r="S5898" s="12" t="s">
        <v>28</v>
      </c>
      <c r="T5898" s="9" t="s">
        <v>8079</v>
      </c>
      <c r="U5898" s="9" t="s">
        <v>45</v>
      </c>
      <c r="V5898" s="9" t="s">
        <v>8079</v>
      </c>
      <c r="W5898" s="14">
        <v>3</v>
      </c>
    </row>
    <row r="5899" spans="1:23" x14ac:dyDescent="0.25">
      <c r="A5899" s="8">
        <v>6554</v>
      </c>
      <c r="B5899" s="9" t="s">
        <v>22321</v>
      </c>
      <c r="C5899" s="9" t="s">
        <v>22</v>
      </c>
      <c r="D5899" s="9" t="s">
        <v>22322</v>
      </c>
      <c r="E5899" s="18" t="s">
        <v>22323</v>
      </c>
      <c r="F5899" s="9" t="s">
        <v>22324</v>
      </c>
      <c r="G5899" s="12">
        <v>4</v>
      </c>
      <c r="H5899" s="9" t="s">
        <v>518</v>
      </c>
      <c r="I5899" s="9" t="s">
        <v>518</v>
      </c>
      <c r="J5899" s="12">
        <v>1</v>
      </c>
      <c r="K5899" s="13">
        <v>43282</v>
      </c>
      <c r="L5899" s="86">
        <f>(Tabla2[[#This Row],[release_year]]-'VARIANZA Y DES. EST'!$L$11)^2</f>
        <v>7.9512857435875226</v>
      </c>
      <c r="M5899" s="12">
        <v>2017</v>
      </c>
      <c r="N5899" s="9" t="s">
        <v>35</v>
      </c>
      <c r="O5899" s="9" t="s">
        <v>22294</v>
      </c>
      <c r="P5899" s="12">
        <v>151</v>
      </c>
      <c r="Q5899" s="12">
        <v>151</v>
      </c>
      <c r="R5899" s="12">
        <v>2645.5594766799932</v>
      </c>
      <c r="S5899" s="12" t="s">
        <v>28</v>
      </c>
      <c r="T5899" s="9" t="s">
        <v>70</v>
      </c>
      <c r="U5899" s="9" t="s">
        <v>45</v>
      </c>
      <c r="V5899" s="9" t="s">
        <v>70</v>
      </c>
      <c r="W5899" s="14">
        <v>2</v>
      </c>
    </row>
    <row r="5900" spans="1:23" x14ac:dyDescent="0.25">
      <c r="A5900" s="8">
        <v>6695</v>
      </c>
      <c r="B5900" s="9" t="s">
        <v>22325</v>
      </c>
      <c r="C5900" s="9" t="s">
        <v>22</v>
      </c>
      <c r="D5900" s="9" t="s">
        <v>22326</v>
      </c>
      <c r="E5900" s="9" t="s">
        <v>22327</v>
      </c>
      <c r="F5900" s="9" t="s">
        <v>22328</v>
      </c>
      <c r="G5900" s="12">
        <v>6</v>
      </c>
      <c r="H5900" s="9" t="s">
        <v>518</v>
      </c>
      <c r="I5900" s="9" t="s">
        <v>518</v>
      </c>
      <c r="J5900" s="12">
        <v>1</v>
      </c>
      <c r="K5900" s="16">
        <v>43830</v>
      </c>
      <c r="L5900" s="86">
        <f>(Tabla2[[#This Row],[release_year]]-'VARIANZA Y DES. EST'!$L$11)^2</f>
        <v>148.35721284702598</v>
      </c>
      <c r="M5900" s="12">
        <v>2002</v>
      </c>
      <c r="N5900" s="9" t="s">
        <v>35</v>
      </c>
      <c r="O5900" s="9" t="s">
        <v>22294</v>
      </c>
      <c r="P5900" s="12">
        <v>151</v>
      </c>
      <c r="Q5900" s="12">
        <v>151</v>
      </c>
      <c r="R5900" s="12">
        <v>2645.5594766799932</v>
      </c>
      <c r="S5900" s="12" t="s">
        <v>28</v>
      </c>
      <c r="T5900" s="9" t="s">
        <v>118</v>
      </c>
      <c r="U5900" s="9" t="s">
        <v>45</v>
      </c>
      <c r="V5900" s="9" t="s">
        <v>118</v>
      </c>
      <c r="W5900" s="14">
        <v>3</v>
      </c>
    </row>
    <row r="5901" spans="1:23" x14ac:dyDescent="0.25">
      <c r="A5901" s="8">
        <v>6937</v>
      </c>
      <c r="B5901" s="9" t="s">
        <v>22329</v>
      </c>
      <c r="C5901" s="9" t="s">
        <v>22</v>
      </c>
      <c r="D5901" s="9" t="s">
        <v>22330</v>
      </c>
      <c r="E5901" s="9" t="s">
        <v>19036</v>
      </c>
      <c r="F5901" s="9" t="s">
        <v>22331</v>
      </c>
      <c r="G5901" s="12">
        <v>18</v>
      </c>
      <c r="H5901" s="9" t="s">
        <v>518</v>
      </c>
      <c r="I5901" s="9" t="s">
        <v>518</v>
      </c>
      <c r="J5901" s="12">
        <v>1</v>
      </c>
      <c r="K5901" s="13">
        <v>43160</v>
      </c>
      <c r="L5901" s="86">
        <f>(Tabla2[[#This Row],[release_year]]-'VARIANZA Y DES. EST'!$L$11)^2</f>
        <v>230.43839826771367</v>
      </c>
      <c r="M5901" s="12">
        <v>1999</v>
      </c>
      <c r="N5901" s="9" t="s">
        <v>82</v>
      </c>
      <c r="O5901" s="9" t="s">
        <v>22294</v>
      </c>
      <c r="P5901" s="12">
        <v>151</v>
      </c>
      <c r="Q5901" s="12">
        <v>151</v>
      </c>
      <c r="R5901" s="12">
        <v>2645.5594766799932</v>
      </c>
      <c r="S5901" s="12" t="s">
        <v>28</v>
      </c>
      <c r="T5901" s="9" t="s">
        <v>600</v>
      </c>
      <c r="U5901" s="9" t="s">
        <v>38</v>
      </c>
      <c r="V5901" s="9" t="s">
        <v>600</v>
      </c>
      <c r="W5901" s="14">
        <v>3</v>
      </c>
    </row>
    <row r="5902" spans="1:23" x14ac:dyDescent="0.25">
      <c r="A5902" s="8">
        <v>8273</v>
      </c>
      <c r="B5902" s="9" t="s">
        <v>22332</v>
      </c>
      <c r="C5902" s="9" t="s">
        <v>22</v>
      </c>
      <c r="D5902" s="9" t="s">
        <v>22333</v>
      </c>
      <c r="E5902" s="9" t="s">
        <v>7482</v>
      </c>
      <c r="F5902" s="18" t="s">
        <v>22334</v>
      </c>
      <c r="G5902" s="12">
        <v>10</v>
      </c>
      <c r="H5902" s="9" t="s">
        <v>25</v>
      </c>
      <c r="I5902" s="9" t="s">
        <v>6426</v>
      </c>
      <c r="J5902" s="12">
        <v>2</v>
      </c>
      <c r="K5902" s="13">
        <v>44197</v>
      </c>
      <c r="L5902" s="86">
        <f>(Tabla2[[#This Row],[release_year]]-'VARIANZA Y DES. EST'!$L$11)^2</f>
        <v>66.915632286109044</v>
      </c>
      <c r="M5902" s="12">
        <v>2006</v>
      </c>
      <c r="N5902" s="9" t="s">
        <v>1991</v>
      </c>
      <c r="O5902" s="9" t="s">
        <v>22294</v>
      </c>
      <c r="P5902" s="12">
        <v>151</v>
      </c>
      <c r="Q5902" s="12">
        <v>151</v>
      </c>
      <c r="R5902" s="12">
        <v>2645.5594766799932</v>
      </c>
      <c r="S5902" s="12" t="s">
        <v>28</v>
      </c>
      <c r="T5902" s="9" t="s">
        <v>2709</v>
      </c>
      <c r="U5902" s="9" t="s">
        <v>45</v>
      </c>
      <c r="V5902" s="9" t="s">
        <v>2709</v>
      </c>
      <c r="W5902" s="14">
        <v>2</v>
      </c>
    </row>
    <row r="5903" spans="1:23" x14ac:dyDescent="0.25">
      <c r="A5903" s="8">
        <v>8591</v>
      </c>
      <c r="B5903" s="9" t="s">
        <v>22335</v>
      </c>
      <c r="C5903" s="9" t="s">
        <v>22</v>
      </c>
      <c r="D5903" s="9" t="s">
        <v>22336</v>
      </c>
      <c r="E5903" s="9" t="s">
        <v>15218</v>
      </c>
      <c r="F5903" s="9" t="s">
        <v>22337</v>
      </c>
      <c r="G5903" s="12">
        <v>8</v>
      </c>
      <c r="H5903" s="9" t="s">
        <v>518</v>
      </c>
      <c r="I5903" s="9" t="s">
        <v>518</v>
      </c>
      <c r="J5903" s="12">
        <v>1</v>
      </c>
      <c r="K5903" s="13">
        <v>43313</v>
      </c>
      <c r="L5903" s="86">
        <f>(Tabla2[[#This Row],[release_year]]-'VARIANZA Y DES. EST'!$L$11)^2</f>
        <v>7.9512857435875226</v>
      </c>
      <c r="M5903" s="12">
        <v>2017</v>
      </c>
      <c r="N5903" s="9" t="s">
        <v>76</v>
      </c>
      <c r="O5903" s="9" t="s">
        <v>22294</v>
      </c>
      <c r="P5903" s="12">
        <v>151</v>
      </c>
      <c r="Q5903" s="12">
        <v>151</v>
      </c>
      <c r="R5903" s="12">
        <v>2645.5594766799932</v>
      </c>
      <c r="S5903" s="12" t="s">
        <v>28</v>
      </c>
      <c r="T5903" s="9" t="s">
        <v>70</v>
      </c>
      <c r="U5903" s="9" t="s">
        <v>45</v>
      </c>
      <c r="V5903" s="9" t="s">
        <v>70</v>
      </c>
      <c r="W5903" s="14">
        <v>2</v>
      </c>
    </row>
    <row r="5904" spans="1:23" x14ac:dyDescent="0.25">
      <c r="A5904" s="8">
        <v>8774</v>
      </c>
      <c r="B5904" s="9" t="s">
        <v>22338</v>
      </c>
      <c r="C5904" s="9" t="s">
        <v>22</v>
      </c>
      <c r="D5904" s="9" t="s">
        <v>22339</v>
      </c>
      <c r="E5904" s="18" t="s">
        <v>21435</v>
      </c>
      <c r="F5904" s="9" t="s">
        <v>22340</v>
      </c>
      <c r="G5904" s="12">
        <v>5</v>
      </c>
      <c r="H5904" s="9" t="s">
        <v>518</v>
      </c>
      <c r="I5904" s="9" t="s">
        <v>518</v>
      </c>
      <c r="J5904" s="12">
        <v>1</v>
      </c>
      <c r="K5904" s="13">
        <v>43101</v>
      </c>
      <c r="L5904" s="86">
        <f>(Tabla2[[#This Row],[release_year]]-'VARIANZA Y DES. EST'!$L$11)^2</f>
        <v>66.915632286109044</v>
      </c>
      <c r="M5904" s="12">
        <v>2006</v>
      </c>
      <c r="N5904" s="9" t="s">
        <v>82</v>
      </c>
      <c r="O5904" s="9" t="s">
        <v>22294</v>
      </c>
      <c r="P5904" s="12">
        <v>151</v>
      </c>
      <c r="Q5904" s="12">
        <v>151</v>
      </c>
      <c r="R5904" s="12">
        <v>2645.5594766799932</v>
      </c>
      <c r="S5904" s="12" t="s">
        <v>28</v>
      </c>
      <c r="T5904" s="9" t="s">
        <v>2492</v>
      </c>
      <c r="U5904" s="9" t="s">
        <v>95</v>
      </c>
      <c r="V5904" s="9" t="s">
        <v>2492</v>
      </c>
      <c r="W5904" s="14">
        <v>3</v>
      </c>
    </row>
    <row r="5905" spans="1:23" x14ac:dyDescent="0.25">
      <c r="A5905" s="8">
        <v>2537</v>
      </c>
      <c r="B5905" s="9" t="s">
        <v>22341</v>
      </c>
      <c r="C5905" s="9" t="s">
        <v>22</v>
      </c>
      <c r="D5905" s="9" t="s">
        <v>22342</v>
      </c>
      <c r="E5905" s="9" t="s">
        <v>20024</v>
      </c>
      <c r="F5905" s="9" t="s">
        <v>22343</v>
      </c>
      <c r="G5905" s="12">
        <v>8</v>
      </c>
      <c r="H5905" s="9" t="s">
        <v>468</v>
      </c>
      <c r="I5905" s="9" t="s">
        <v>468</v>
      </c>
      <c r="J5905" s="12">
        <v>1</v>
      </c>
      <c r="K5905" s="13">
        <v>43965</v>
      </c>
      <c r="L5905" s="86">
        <f>(Tabla2[[#This Row],[release_year]]-'VARIANZA Y DES. EST'!$L$11)^2</f>
        <v>14.590890603358293</v>
      </c>
      <c r="M5905" s="12">
        <v>2018</v>
      </c>
      <c r="N5905" s="9" t="s">
        <v>76</v>
      </c>
      <c r="O5905" s="9" t="s">
        <v>22344</v>
      </c>
      <c r="P5905" s="12">
        <v>152</v>
      </c>
      <c r="Q5905" s="12">
        <v>152</v>
      </c>
      <c r="R5905" s="12">
        <v>2749.4294815731591</v>
      </c>
      <c r="S5905" s="12" t="s">
        <v>28</v>
      </c>
      <c r="T5905" s="9" t="s">
        <v>118</v>
      </c>
      <c r="U5905" s="9" t="s">
        <v>45</v>
      </c>
      <c r="V5905" s="9" t="s">
        <v>118</v>
      </c>
      <c r="W5905" s="14">
        <v>3</v>
      </c>
    </row>
    <row r="5906" spans="1:23" x14ac:dyDescent="0.25">
      <c r="A5906" s="8">
        <v>3497</v>
      </c>
      <c r="B5906" s="9" t="s">
        <v>22345</v>
      </c>
      <c r="C5906" s="9" t="s">
        <v>22</v>
      </c>
      <c r="D5906" s="9" t="s">
        <v>22346</v>
      </c>
      <c r="E5906" s="18" t="s">
        <v>22347</v>
      </c>
      <c r="F5906" s="9" t="s">
        <v>22348</v>
      </c>
      <c r="G5906" s="12">
        <v>8</v>
      </c>
      <c r="H5906" s="9" t="s">
        <v>518</v>
      </c>
      <c r="I5906" s="9" t="s">
        <v>518</v>
      </c>
      <c r="J5906" s="12">
        <v>1</v>
      </c>
      <c r="K5906" s="13">
        <v>43731</v>
      </c>
      <c r="L5906" s="86">
        <f>(Tabla2[[#This Row],[release_year]]-'VARIANZA Y DES. EST'!$L$11)^2</f>
        <v>23.230495463129063</v>
      </c>
      <c r="M5906" s="12">
        <v>2019</v>
      </c>
      <c r="N5906" s="9" t="s">
        <v>76</v>
      </c>
      <c r="O5906" s="9" t="s">
        <v>22344</v>
      </c>
      <c r="P5906" s="12">
        <v>152</v>
      </c>
      <c r="Q5906" s="12">
        <v>152</v>
      </c>
      <c r="R5906" s="12">
        <v>2749.4294815731591</v>
      </c>
      <c r="S5906" s="12" t="s">
        <v>28</v>
      </c>
      <c r="T5906" s="9" t="s">
        <v>2492</v>
      </c>
      <c r="U5906" s="9" t="s">
        <v>95</v>
      </c>
      <c r="V5906" s="9" t="s">
        <v>2492</v>
      </c>
      <c r="W5906" s="14">
        <v>3</v>
      </c>
    </row>
    <row r="5907" spans="1:23" x14ac:dyDescent="0.25">
      <c r="A5907" s="8">
        <v>5462</v>
      </c>
      <c r="B5907" s="9" t="s">
        <v>22349</v>
      </c>
      <c r="C5907" s="9" t="s">
        <v>22</v>
      </c>
      <c r="D5907" s="9" t="s">
        <v>22350</v>
      </c>
      <c r="E5907" s="9" t="s">
        <v>17945</v>
      </c>
      <c r="F5907" s="9" t="s">
        <v>22351</v>
      </c>
      <c r="G5907" s="12">
        <v>10</v>
      </c>
      <c r="H5907" s="9" t="s">
        <v>518</v>
      </c>
      <c r="I5907" s="9" t="s">
        <v>518</v>
      </c>
      <c r="J5907" s="12">
        <v>1</v>
      </c>
      <c r="K5907" s="13">
        <v>42887</v>
      </c>
      <c r="L5907" s="86">
        <f>(Tabla2[[#This Row],[release_year]]-'VARIANZA Y DES. EST'!$L$11)^2</f>
        <v>2041.2502524745905</v>
      </c>
      <c r="M5907" s="12">
        <v>1969</v>
      </c>
      <c r="N5907" s="9" t="s">
        <v>82</v>
      </c>
      <c r="O5907" s="9" t="s">
        <v>22344</v>
      </c>
      <c r="P5907" s="12">
        <v>152</v>
      </c>
      <c r="Q5907" s="12">
        <v>152</v>
      </c>
      <c r="R5907" s="12">
        <v>2749.4294815731591</v>
      </c>
      <c r="S5907" s="12" t="s">
        <v>28</v>
      </c>
      <c r="T5907" s="9" t="s">
        <v>3319</v>
      </c>
      <c r="U5907" s="9" t="s">
        <v>45</v>
      </c>
      <c r="V5907" s="9" t="s">
        <v>3319</v>
      </c>
      <c r="W5907" s="14">
        <v>3</v>
      </c>
    </row>
    <row r="5908" spans="1:23" x14ac:dyDescent="0.25">
      <c r="A5908" s="8">
        <v>7924</v>
      </c>
      <c r="B5908" s="9" t="s">
        <v>22352</v>
      </c>
      <c r="C5908" s="9" t="s">
        <v>22</v>
      </c>
      <c r="D5908" s="9" t="s">
        <v>22353</v>
      </c>
      <c r="E5908" s="9" t="s">
        <v>22354</v>
      </c>
      <c r="F5908" s="9" t="s">
        <v>22355</v>
      </c>
      <c r="G5908" s="12">
        <v>10</v>
      </c>
      <c r="H5908" s="9" t="s">
        <v>518</v>
      </c>
      <c r="I5908" s="9" t="s">
        <v>518</v>
      </c>
      <c r="J5908" s="12">
        <v>1</v>
      </c>
      <c r="K5908" s="13">
        <v>43146</v>
      </c>
      <c r="L5908" s="86">
        <f>(Tabla2[[#This Row],[release_year]]-'VARIANZA Y DES. EST'!$L$11)^2</f>
        <v>51.555237145879822</v>
      </c>
      <c r="M5908" s="12">
        <v>2007</v>
      </c>
      <c r="N5908" s="9" t="s">
        <v>82</v>
      </c>
      <c r="O5908" s="9" t="s">
        <v>22344</v>
      </c>
      <c r="P5908" s="12">
        <v>152</v>
      </c>
      <c r="Q5908" s="12">
        <v>152</v>
      </c>
      <c r="R5908" s="12">
        <v>2749.4294815731591</v>
      </c>
      <c r="S5908" s="12" t="s">
        <v>28</v>
      </c>
      <c r="T5908" s="9" t="s">
        <v>8706</v>
      </c>
      <c r="U5908" s="9" t="s">
        <v>45</v>
      </c>
      <c r="V5908" s="9" t="s">
        <v>8706</v>
      </c>
      <c r="W5908" s="14">
        <v>3</v>
      </c>
    </row>
    <row r="5909" spans="1:23" x14ac:dyDescent="0.25">
      <c r="A5909" s="8">
        <v>8083</v>
      </c>
      <c r="B5909" s="9" t="s">
        <v>22356</v>
      </c>
      <c r="C5909" s="9" t="s">
        <v>22</v>
      </c>
      <c r="D5909" s="9" t="s">
        <v>22357</v>
      </c>
      <c r="E5909" s="9" t="s">
        <v>16414</v>
      </c>
      <c r="F5909" s="9" t="s">
        <v>22358</v>
      </c>
      <c r="G5909" s="12">
        <v>26</v>
      </c>
      <c r="H5909" s="9" t="s">
        <v>25</v>
      </c>
      <c r="I5909" s="9" t="s">
        <v>25</v>
      </c>
      <c r="J5909" s="12">
        <v>1</v>
      </c>
      <c r="K5909" s="13">
        <v>43277</v>
      </c>
      <c r="L5909" s="86">
        <f>(Tabla2[[#This Row],[release_year]]-'VARIANZA Y DES. EST'!$L$11)^2</f>
        <v>7.9512857435875226</v>
      </c>
      <c r="M5909" s="12">
        <v>2017</v>
      </c>
      <c r="N5909" s="9" t="s">
        <v>43</v>
      </c>
      <c r="O5909" s="9" t="s">
        <v>22344</v>
      </c>
      <c r="P5909" s="12">
        <v>152</v>
      </c>
      <c r="Q5909" s="12">
        <v>152</v>
      </c>
      <c r="R5909" s="12">
        <v>2749.4294815731591</v>
      </c>
      <c r="S5909" s="12" t="s">
        <v>28</v>
      </c>
      <c r="T5909" s="9" t="s">
        <v>14120</v>
      </c>
      <c r="U5909" s="9" t="s">
        <v>38</v>
      </c>
      <c r="V5909" s="9" t="s">
        <v>14120</v>
      </c>
      <c r="W5909" s="14">
        <v>3</v>
      </c>
    </row>
    <row r="5910" spans="1:23" x14ac:dyDescent="0.25">
      <c r="A5910" s="8">
        <v>4294</v>
      </c>
      <c r="B5910" s="9" t="s">
        <v>22359</v>
      </c>
      <c r="C5910" s="9" t="s">
        <v>22</v>
      </c>
      <c r="D5910" s="9" t="s">
        <v>22360</v>
      </c>
      <c r="E5910" s="9" t="s">
        <v>22361</v>
      </c>
      <c r="F5910" s="9" t="s">
        <v>22362</v>
      </c>
      <c r="G5910" s="12">
        <v>1</v>
      </c>
      <c r="H5910" s="9" t="s">
        <v>25</v>
      </c>
      <c r="I5910" s="9" t="s">
        <v>25</v>
      </c>
      <c r="J5910" s="12">
        <v>1</v>
      </c>
      <c r="K5910" s="16">
        <v>43450</v>
      </c>
      <c r="L5910" s="86">
        <f>(Tabla2[[#This Row],[release_year]]-'VARIANZA Y DES. EST'!$L$11)^2</f>
        <v>14.590890603358293</v>
      </c>
      <c r="M5910" s="12">
        <v>2018</v>
      </c>
      <c r="N5910" s="9" t="s">
        <v>76</v>
      </c>
      <c r="O5910" s="9" t="s">
        <v>22363</v>
      </c>
      <c r="P5910" s="12">
        <v>153</v>
      </c>
      <c r="Q5910" s="12">
        <v>153</v>
      </c>
      <c r="R5910" s="12">
        <v>2855.2994864663251</v>
      </c>
      <c r="S5910" s="12" t="s">
        <v>28</v>
      </c>
      <c r="T5910" s="9" t="s">
        <v>1209</v>
      </c>
      <c r="U5910" s="9" t="s">
        <v>1209</v>
      </c>
      <c r="V5910" s="9" t="s">
        <v>1209</v>
      </c>
      <c r="W5910" s="14">
        <v>1</v>
      </c>
    </row>
    <row r="5911" spans="1:23" x14ac:dyDescent="0.25">
      <c r="A5911" s="8">
        <v>5081</v>
      </c>
      <c r="B5911" s="9" t="s">
        <v>22364</v>
      </c>
      <c r="C5911" s="9" t="s">
        <v>22</v>
      </c>
      <c r="D5911" s="9" t="s">
        <v>22365</v>
      </c>
      <c r="E5911" s="9" t="s">
        <v>21823</v>
      </c>
      <c r="F5911" s="9" t="s">
        <v>22366</v>
      </c>
      <c r="G5911" s="12">
        <v>10</v>
      </c>
      <c r="H5911" s="9" t="s">
        <v>518</v>
      </c>
      <c r="I5911" s="9" t="s">
        <v>518</v>
      </c>
      <c r="J5911" s="12">
        <v>1</v>
      </c>
      <c r="K5911" s="13">
        <v>43115</v>
      </c>
      <c r="L5911" s="86">
        <f>(Tabla2[[#This Row],[release_year]]-'VARIANZA Y DES. EST'!$L$11)^2</f>
        <v>794.12353509069362</v>
      </c>
      <c r="M5911" s="12">
        <v>1986</v>
      </c>
      <c r="N5911" s="9" t="s">
        <v>35</v>
      </c>
      <c r="O5911" s="9" t="s">
        <v>22363</v>
      </c>
      <c r="P5911" s="12">
        <v>153</v>
      </c>
      <c r="Q5911" s="12">
        <v>153</v>
      </c>
      <c r="R5911" s="12">
        <v>2855.2994864663251</v>
      </c>
      <c r="S5911" s="12" t="s">
        <v>28</v>
      </c>
      <c r="T5911" s="9" t="s">
        <v>8706</v>
      </c>
      <c r="U5911" s="9" t="s">
        <v>45</v>
      </c>
      <c r="V5911" s="9" t="s">
        <v>8706</v>
      </c>
      <c r="W5911" s="14">
        <v>3</v>
      </c>
    </row>
    <row r="5912" spans="1:23" x14ac:dyDescent="0.25">
      <c r="A5912" s="8">
        <v>5184</v>
      </c>
      <c r="B5912" s="9" t="s">
        <v>22367</v>
      </c>
      <c r="C5912" s="9" t="s">
        <v>22</v>
      </c>
      <c r="D5912" s="9" t="s">
        <v>22368</v>
      </c>
      <c r="E5912" s="18" t="s">
        <v>20694</v>
      </c>
      <c r="F5912" s="9" t="s">
        <v>22369</v>
      </c>
      <c r="G5912" s="12">
        <v>12</v>
      </c>
      <c r="H5912" s="9" t="s">
        <v>518</v>
      </c>
      <c r="I5912" s="9" t="s">
        <v>518</v>
      </c>
      <c r="J5912" s="12">
        <v>1</v>
      </c>
      <c r="K5912" s="13">
        <v>43044</v>
      </c>
      <c r="L5912" s="86">
        <f>(Tabla2[[#This Row],[release_year]]-'VARIANZA Y DES. EST'!$L$11)^2</f>
        <v>7.9512857435875226</v>
      </c>
      <c r="M5912" s="12">
        <v>2017</v>
      </c>
      <c r="N5912" s="9" t="s">
        <v>43</v>
      </c>
      <c r="O5912" s="9" t="s">
        <v>22363</v>
      </c>
      <c r="P5912" s="12">
        <v>153</v>
      </c>
      <c r="Q5912" s="12">
        <v>153</v>
      </c>
      <c r="R5912" s="12">
        <v>2855.2994864663251</v>
      </c>
      <c r="S5912" s="12" t="s">
        <v>28</v>
      </c>
      <c r="T5912" s="9" t="s">
        <v>2492</v>
      </c>
      <c r="U5912" s="9" t="s">
        <v>95</v>
      </c>
      <c r="V5912" s="9" t="s">
        <v>2492</v>
      </c>
      <c r="W5912" s="14">
        <v>3</v>
      </c>
    </row>
    <row r="5913" spans="1:23" x14ac:dyDescent="0.25">
      <c r="A5913" s="8">
        <v>5397</v>
      </c>
      <c r="B5913" s="9" t="s">
        <v>22370</v>
      </c>
      <c r="C5913" s="9" t="s">
        <v>22</v>
      </c>
      <c r="D5913" s="9" t="s">
        <v>22371</v>
      </c>
      <c r="E5913" s="9" t="s">
        <v>22372</v>
      </c>
      <c r="F5913" s="9" t="s">
        <v>22373</v>
      </c>
      <c r="G5913" s="12">
        <v>10</v>
      </c>
      <c r="H5913" s="9" t="s">
        <v>518</v>
      </c>
      <c r="I5913" s="9" t="s">
        <v>518</v>
      </c>
      <c r="J5913" s="12">
        <v>1</v>
      </c>
      <c r="K5913" s="13">
        <v>42917</v>
      </c>
      <c r="L5913" s="86">
        <f>(Tabla2[[#This Row],[release_year]]-'VARIANZA Y DES. EST'!$L$11)^2</f>
        <v>1864.5294621941321</v>
      </c>
      <c r="M5913" s="12">
        <v>1971</v>
      </c>
      <c r="N5913" s="9" t="s">
        <v>35</v>
      </c>
      <c r="O5913" s="9" t="s">
        <v>22363</v>
      </c>
      <c r="P5913" s="12">
        <v>153</v>
      </c>
      <c r="Q5913" s="12">
        <v>153</v>
      </c>
      <c r="R5913" s="12">
        <v>2855.2994864663251</v>
      </c>
      <c r="S5913" s="12" t="s">
        <v>28</v>
      </c>
      <c r="T5913" s="9" t="s">
        <v>2940</v>
      </c>
      <c r="U5913" s="9" t="s">
        <v>151</v>
      </c>
      <c r="V5913" s="9" t="s">
        <v>2940</v>
      </c>
      <c r="W5913" s="14">
        <v>3</v>
      </c>
    </row>
    <row r="5914" spans="1:23" x14ac:dyDescent="0.25">
      <c r="A5914" s="8">
        <v>5470</v>
      </c>
      <c r="B5914" s="9" t="s">
        <v>22374</v>
      </c>
      <c r="C5914" s="9" t="s">
        <v>22</v>
      </c>
      <c r="D5914" s="9" t="s">
        <v>22375</v>
      </c>
      <c r="E5914" s="9" t="s">
        <v>7153</v>
      </c>
      <c r="F5914" s="18" t="s">
        <v>22376</v>
      </c>
      <c r="G5914" s="12">
        <v>8</v>
      </c>
      <c r="H5914" s="9" t="s">
        <v>518</v>
      </c>
      <c r="I5914" s="9" t="s">
        <v>518</v>
      </c>
      <c r="J5914" s="12">
        <v>1</v>
      </c>
      <c r="K5914" s="13">
        <v>42884</v>
      </c>
      <c r="L5914" s="86">
        <f>(Tabla2[[#This Row],[release_year]]-'VARIANZA Y DES. EST'!$L$11)^2</f>
        <v>7.9512857435875226</v>
      </c>
      <c r="M5914" s="12">
        <v>2017</v>
      </c>
      <c r="N5914" s="9" t="s">
        <v>35</v>
      </c>
      <c r="O5914" s="9" t="s">
        <v>22363</v>
      </c>
      <c r="P5914" s="12">
        <v>153</v>
      </c>
      <c r="Q5914" s="12">
        <v>153</v>
      </c>
      <c r="R5914" s="12">
        <v>2855.2994864663251</v>
      </c>
      <c r="S5914" s="12" t="s">
        <v>28</v>
      </c>
      <c r="T5914" s="9" t="s">
        <v>2930</v>
      </c>
      <c r="U5914" s="9" t="s">
        <v>38</v>
      </c>
      <c r="V5914" s="9" t="s">
        <v>2930</v>
      </c>
      <c r="W5914" s="14">
        <v>3</v>
      </c>
    </row>
    <row r="5915" spans="1:23" x14ac:dyDescent="0.25">
      <c r="A5915" s="8">
        <v>6108</v>
      </c>
      <c r="B5915" s="9" t="s">
        <v>22377</v>
      </c>
      <c r="C5915" s="9" t="s">
        <v>22</v>
      </c>
      <c r="D5915" s="9" t="s">
        <v>22378</v>
      </c>
      <c r="E5915" s="9" t="s">
        <v>20853</v>
      </c>
      <c r="F5915" s="9" t="s">
        <v>22379</v>
      </c>
      <c r="G5915" s="12">
        <v>6</v>
      </c>
      <c r="H5915" s="9" t="s">
        <v>518</v>
      </c>
      <c r="I5915" s="9" t="s">
        <v>518</v>
      </c>
      <c r="J5915" s="12">
        <v>1</v>
      </c>
      <c r="K5915" s="13">
        <v>43160</v>
      </c>
      <c r="L5915" s="86">
        <f>(Tabla2[[#This Row],[release_year]]-'VARIANZA Y DES. EST'!$L$11)^2</f>
        <v>103.6364225665675</v>
      </c>
      <c r="M5915" s="12">
        <v>2004</v>
      </c>
      <c r="N5915" s="9" t="s">
        <v>35</v>
      </c>
      <c r="O5915" s="9" t="s">
        <v>22363</v>
      </c>
      <c r="P5915" s="12">
        <v>153</v>
      </c>
      <c r="Q5915" s="12">
        <v>153</v>
      </c>
      <c r="R5915" s="12">
        <v>2855.2994864663251</v>
      </c>
      <c r="S5915" s="12" t="s">
        <v>28</v>
      </c>
      <c r="T5915" s="9" t="s">
        <v>14424</v>
      </c>
      <c r="U5915" s="9" t="s">
        <v>239</v>
      </c>
      <c r="V5915" s="9" t="s">
        <v>14424</v>
      </c>
      <c r="W5915" s="14">
        <v>3</v>
      </c>
    </row>
    <row r="5916" spans="1:23" x14ac:dyDescent="0.25">
      <c r="A5916" s="8">
        <v>6548</v>
      </c>
      <c r="B5916" s="9" t="s">
        <v>22380</v>
      </c>
      <c r="C5916" s="9" t="s">
        <v>22</v>
      </c>
      <c r="D5916" s="9" t="s">
        <v>22381</v>
      </c>
      <c r="E5916" s="9" t="s">
        <v>20949</v>
      </c>
      <c r="F5916" s="9" t="s">
        <v>22382</v>
      </c>
      <c r="G5916" s="12">
        <v>9</v>
      </c>
      <c r="H5916" s="9" t="s">
        <v>7034</v>
      </c>
      <c r="I5916" s="9" t="s">
        <v>7034</v>
      </c>
      <c r="J5916" s="12">
        <v>1</v>
      </c>
      <c r="K5916" s="13">
        <v>43572</v>
      </c>
      <c r="L5916" s="86">
        <f>(Tabla2[[#This Row],[release_year]]-'VARIANZA Y DES. EST'!$L$11)^2</f>
        <v>0.67207602404598188</v>
      </c>
      <c r="M5916" s="12">
        <v>2015</v>
      </c>
      <c r="N5916" s="9" t="s">
        <v>76</v>
      </c>
      <c r="O5916" s="9" t="s">
        <v>22363</v>
      </c>
      <c r="P5916" s="12">
        <v>153</v>
      </c>
      <c r="Q5916" s="12">
        <v>153</v>
      </c>
      <c r="R5916" s="12">
        <v>2855.2994864663251</v>
      </c>
      <c r="S5916" s="12" t="s">
        <v>28</v>
      </c>
      <c r="T5916" s="9" t="s">
        <v>3179</v>
      </c>
      <c r="U5916" s="9" t="s">
        <v>514</v>
      </c>
      <c r="V5916" s="9" t="s">
        <v>3179</v>
      </c>
      <c r="W5916" s="14">
        <v>2</v>
      </c>
    </row>
    <row r="5917" spans="1:23" x14ac:dyDescent="0.25">
      <c r="A5917" s="8">
        <v>6667</v>
      </c>
      <c r="B5917" s="9" t="s">
        <v>22383</v>
      </c>
      <c r="C5917" s="9" t="s">
        <v>22</v>
      </c>
      <c r="D5917" s="9" t="s">
        <v>22384</v>
      </c>
      <c r="E5917" s="9" t="s">
        <v>22385</v>
      </c>
      <c r="F5917" s="9" t="s">
        <v>22386</v>
      </c>
      <c r="G5917" s="12">
        <v>7</v>
      </c>
      <c r="H5917" s="9" t="s">
        <v>518</v>
      </c>
      <c r="I5917" s="9" t="s">
        <v>518</v>
      </c>
      <c r="J5917" s="12">
        <v>1</v>
      </c>
      <c r="K5917" s="13">
        <v>43358</v>
      </c>
      <c r="L5917" s="86">
        <f>(Tabla2[[#This Row],[release_year]]-'VARIANZA Y DES. EST'!$L$11)^2</f>
        <v>14.590890603358293</v>
      </c>
      <c r="M5917" s="12">
        <v>2018</v>
      </c>
      <c r="N5917" s="9" t="s">
        <v>35</v>
      </c>
      <c r="O5917" s="9" t="s">
        <v>22363</v>
      </c>
      <c r="P5917" s="12">
        <v>153</v>
      </c>
      <c r="Q5917" s="12">
        <v>153</v>
      </c>
      <c r="R5917" s="12">
        <v>2855.2994864663251</v>
      </c>
      <c r="S5917" s="12" t="s">
        <v>28</v>
      </c>
      <c r="T5917" s="9" t="s">
        <v>3319</v>
      </c>
      <c r="U5917" s="9" t="s">
        <v>45</v>
      </c>
      <c r="V5917" s="9" t="s">
        <v>3319</v>
      </c>
      <c r="W5917" s="14">
        <v>3</v>
      </c>
    </row>
    <row r="5918" spans="1:23" x14ac:dyDescent="0.25">
      <c r="A5918" s="8">
        <v>7078</v>
      </c>
      <c r="B5918" s="9" t="s">
        <v>22387</v>
      </c>
      <c r="C5918" s="9" t="s">
        <v>22</v>
      </c>
      <c r="D5918" s="9" t="s">
        <v>22388</v>
      </c>
      <c r="E5918" s="18" t="s">
        <v>16712</v>
      </c>
      <c r="F5918" s="9" t="s">
        <v>22389</v>
      </c>
      <c r="G5918" s="12">
        <v>13</v>
      </c>
      <c r="H5918" s="9" t="s">
        <v>184</v>
      </c>
      <c r="I5918" s="9" t="s">
        <v>3702</v>
      </c>
      <c r="J5918" s="12">
        <v>2</v>
      </c>
      <c r="K5918" s="13">
        <v>43668</v>
      </c>
      <c r="L5918" s="86">
        <f>(Tabla2[[#This Row],[release_year]]-'VARIANZA Y DES. EST'!$L$11)^2</f>
        <v>26.834446865421359</v>
      </c>
      <c r="M5918" s="12">
        <v>2009</v>
      </c>
      <c r="N5918" s="9" t="s">
        <v>1991</v>
      </c>
      <c r="O5918" s="9" t="s">
        <v>22363</v>
      </c>
      <c r="P5918" s="12">
        <v>153</v>
      </c>
      <c r="Q5918" s="12">
        <v>153</v>
      </c>
      <c r="R5918" s="12">
        <v>2855.2994864663251</v>
      </c>
      <c r="S5918" s="12" t="s">
        <v>28</v>
      </c>
      <c r="T5918" s="9" t="s">
        <v>38</v>
      </c>
      <c r="U5918" s="9" t="s">
        <v>38</v>
      </c>
      <c r="V5918" s="9" t="s">
        <v>38</v>
      </c>
      <c r="W5918" s="14">
        <v>1</v>
      </c>
    </row>
    <row r="5919" spans="1:23" x14ac:dyDescent="0.25">
      <c r="A5919" s="8">
        <v>7333</v>
      </c>
      <c r="B5919" s="9" t="s">
        <v>22390</v>
      </c>
      <c r="C5919" s="9" t="s">
        <v>22</v>
      </c>
      <c r="D5919" s="9" t="s">
        <v>22391</v>
      </c>
      <c r="E5919" s="9" t="s">
        <v>21416</v>
      </c>
      <c r="F5919" s="9" t="s">
        <v>22392</v>
      </c>
      <c r="G5919" s="12">
        <v>9</v>
      </c>
      <c r="H5919" s="9" t="s">
        <v>126</v>
      </c>
      <c r="I5919" s="9" t="s">
        <v>5012</v>
      </c>
      <c r="J5919" s="12">
        <v>2</v>
      </c>
      <c r="K5919" s="13">
        <v>43770</v>
      </c>
      <c r="L5919" s="86">
        <f>(Tabla2[[#This Row],[release_year]]-'VARIANZA Y DES. EST'!$L$11)^2</f>
        <v>2722.7730184561951</v>
      </c>
      <c r="M5919" s="12">
        <v>1962</v>
      </c>
      <c r="N5919" s="9" t="s">
        <v>1991</v>
      </c>
      <c r="O5919" s="9" t="s">
        <v>22363</v>
      </c>
      <c r="P5919" s="12">
        <v>153</v>
      </c>
      <c r="Q5919" s="12">
        <v>153</v>
      </c>
      <c r="R5919" s="12">
        <v>2855.2994864663251</v>
      </c>
      <c r="S5919" s="12" t="s">
        <v>28</v>
      </c>
      <c r="T5919" s="9" t="s">
        <v>15771</v>
      </c>
      <c r="U5919" s="9" t="s">
        <v>151</v>
      </c>
      <c r="V5919" s="9" t="s">
        <v>15771</v>
      </c>
      <c r="W5919" s="14">
        <v>3</v>
      </c>
    </row>
    <row r="5920" spans="1:23" x14ac:dyDescent="0.25">
      <c r="A5920" s="8">
        <v>7945</v>
      </c>
      <c r="B5920" s="9" t="s">
        <v>22393</v>
      </c>
      <c r="C5920" s="9" t="s">
        <v>22</v>
      </c>
      <c r="D5920" s="9" t="s">
        <v>22394</v>
      </c>
      <c r="E5920" s="9" t="s">
        <v>22395</v>
      </c>
      <c r="F5920" s="9" t="s">
        <v>22396</v>
      </c>
      <c r="G5920" s="12">
        <v>8</v>
      </c>
      <c r="H5920" s="9" t="s">
        <v>518</v>
      </c>
      <c r="I5920" s="9" t="s">
        <v>518</v>
      </c>
      <c r="J5920" s="12">
        <v>1</v>
      </c>
      <c r="K5920" s="16">
        <v>43830</v>
      </c>
      <c r="L5920" s="86">
        <f>(Tabla2[[#This Row],[release_year]]-'VARIANZA Y DES. EST'!$L$11)^2</f>
        <v>1035.5651156516105</v>
      </c>
      <c r="M5920" s="12">
        <v>1982</v>
      </c>
      <c r="N5920" s="9" t="s">
        <v>35</v>
      </c>
      <c r="O5920" s="9" t="s">
        <v>22363</v>
      </c>
      <c r="P5920" s="12">
        <v>153</v>
      </c>
      <c r="Q5920" s="12">
        <v>153</v>
      </c>
      <c r="R5920" s="12">
        <v>2855.2994864663251</v>
      </c>
      <c r="S5920" s="12" t="s">
        <v>28</v>
      </c>
      <c r="T5920" s="9" t="s">
        <v>9605</v>
      </c>
      <c r="U5920" s="9" t="s">
        <v>95</v>
      </c>
      <c r="V5920" s="9" t="s">
        <v>9605</v>
      </c>
      <c r="W5920" s="14">
        <v>3</v>
      </c>
    </row>
    <row r="5921" spans="1:23" x14ac:dyDescent="0.25">
      <c r="A5921" s="8">
        <v>137</v>
      </c>
      <c r="B5921" s="9" t="s">
        <v>22397</v>
      </c>
      <c r="C5921" s="9" t="s">
        <v>22</v>
      </c>
      <c r="D5921" s="9" t="s">
        <v>22398</v>
      </c>
      <c r="E5921" s="9" t="s">
        <v>21623</v>
      </c>
      <c r="F5921" s="9" t="s">
        <v>22399</v>
      </c>
      <c r="G5921" s="12">
        <v>10</v>
      </c>
      <c r="H5921" s="9" t="s">
        <v>25</v>
      </c>
      <c r="I5921" s="9" t="s">
        <v>22400</v>
      </c>
      <c r="J5921" s="12">
        <v>4</v>
      </c>
      <c r="K5921" s="13">
        <v>44440</v>
      </c>
      <c r="L5921" s="86">
        <f>(Tabla2[[#This Row],[release_year]]-'VARIANZA Y DES. EST'!$L$11)^2</f>
        <v>124.99681770679673</v>
      </c>
      <c r="M5921" s="12">
        <v>2003</v>
      </c>
      <c r="N5921" s="9" t="s">
        <v>1991</v>
      </c>
      <c r="O5921" s="9" t="s">
        <v>22401</v>
      </c>
      <c r="P5921" s="12">
        <v>154</v>
      </c>
      <c r="Q5921" s="12">
        <v>154</v>
      </c>
      <c r="R5921" s="12">
        <v>2963.1694913594911</v>
      </c>
      <c r="S5921" s="12" t="s">
        <v>28</v>
      </c>
      <c r="T5921" s="9" t="s">
        <v>4008</v>
      </c>
      <c r="U5921" s="9" t="s">
        <v>45</v>
      </c>
      <c r="V5921" s="9" t="s">
        <v>4008</v>
      </c>
      <c r="W5921" s="14">
        <v>2</v>
      </c>
    </row>
    <row r="5922" spans="1:23" x14ac:dyDescent="0.25">
      <c r="A5922" s="8">
        <v>2846</v>
      </c>
      <c r="B5922" s="9" t="s">
        <v>22402</v>
      </c>
      <c r="C5922" s="9" t="s">
        <v>22</v>
      </c>
      <c r="D5922" s="9" t="s">
        <v>22403</v>
      </c>
      <c r="E5922" s="18" t="s">
        <v>22404</v>
      </c>
      <c r="F5922" s="9" t="s">
        <v>22405</v>
      </c>
      <c r="G5922" s="12">
        <v>10</v>
      </c>
      <c r="H5922" s="9" t="s">
        <v>8751</v>
      </c>
      <c r="I5922" s="9" t="s">
        <v>8751</v>
      </c>
      <c r="J5922" s="12">
        <v>1</v>
      </c>
      <c r="K5922" s="13">
        <v>43894</v>
      </c>
      <c r="L5922" s="86">
        <f>(Tabla2[[#This Row],[release_year]]-'VARIANZA Y DES. EST'!$L$11)^2</f>
        <v>84.276027426338274</v>
      </c>
      <c r="M5922" s="12">
        <v>2005</v>
      </c>
      <c r="N5922" s="9" t="s">
        <v>1991</v>
      </c>
      <c r="O5922" s="9" t="s">
        <v>22401</v>
      </c>
      <c r="P5922" s="12">
        <v>154</v>
      </c>
      <c r="Q5922" s="12">
        <v>154</v>
      </c>
      <c r="R5922" s="12">
        <v>2963.1694913594911</v>
      </c>
      <c r="S5922" s="12" t="s">
        <v>28</v>
      </c>
      <c r="T5922" s="9" t="s">
        <v>70</v>
      </c>
      <c r="U5922" s="9" t="s">
        <v>45</v>
      </c>
      <c r="V5922" s="9" t="s">
        <v>70</v>
      </c>
      <c r="W5922" s="14">
        <v>2</v>
      </c>
    </row>
    <row r="5923" spans="1:23" x14ac:dyDescent="0.25">
      <c r="A5923" s="8">
        <v>3150</v>
      </c>
      <c r="B5923" s="9" t="s">
        <v>22406</v>
      </c>
      <c r="C5923" s="9" t="s">
        <v>22</v>
      </c>
      <c r="D5923" s="9" t="s">
        <v>22407</v>
      </c>
      <c r="E5923" s="18" t="s">
        <v>22408</v>
      </c>
      <c r="F5923" s="9" t="s">
        <v>22409</v>
      </c>
      <c r="G5923" s="12">
        <v>8</v>
      </c>
      <c r="H5923" s="9" t="s">
        <v>518</v>
      </c>
      <c r="I5923" s="9" t="s">
        <v>518</v>
      </c>
      <c r="J5923" s="12">
        <v>1</v>
      </c>
      <c r="K5923" s="16">
        <v>43814</v>
      </c>
      <c r="L5923" s="86">
        <f>(Tabla2[[#This Row],[release_year]]-'VARIANZA Y DES. EST'!$L$11)^2</f>
        <v>10.1136565849629</v>
      </c>
      <c r="M5923" s="12">
        <v>2011</v>
      </c>
      <c r="N5923" s="9" t="s">
        <v>35</v>
      </c>
      <c r="O5923" s="9" t="s">
        <v>22401</v>
      </c>
      <c r="P5923" s="12">
        <v>154</v>
      </c>
      <c r="Q5923" s="12">
        <v>154</v>
      </c>
      <c r="R5923" s="12">
        <v>2963.1694913594911</v>
      </c>
      <c r="S5923" s="12" t="s">
        <v>28</v>
      </c>
      <c r="T5923" s="9" t="s">
        <v>2492</v>
      </c>
      <c r="U5923" s="9" t="s">
        <v>95</v>
      </c>
      <c r="V5923" s="9" t="s">
        <v>2492</v>
      </c>
      <c r="W5923" s="14">
        <v>3</v>
      </c>
    </row>
    <row r="5924" spans="1:23" x14ac:dyDescent="0.25">
      <c r="A5924" s="8">
        <v>3437</v>
      </c>
      <c r="B5924" s="9" t="s">
        <v>22410</v>
      </c>
      <c r="C5924" s="9" t="s">
        <v>22</v>
      </c>
      <c r="D5924" s="9" t="s">
        <v>22411</v>
      </c>
      <c r="E5924" s="18" t="s">
        <v>22412</v>
      </c>
      <c r="F5924" s="9" t="s">
        <v>22413</v>
      </c>
      <c r="G5924" s="12">
        <v>1</v>
      </c>
      <c r="H5924" s="12"/>
      <c r="I5924" s="9"/>
      <c r="J5924" s="12">
        <v>0</v>
      </c>
      <c r="K5924" s="16">
        <v>43748</v>
      </c>
      <c r="L5924" s="86">
        <f>(Tabla2[[#This Row],[release_year]]-'VARIANZA Y DES. EST'!$L$11)^2</f>
        <v>23.230495463129063</v>
      </c>
      <c r="M5924" s="12">
        <v>2019</v>
      </c>
      <c r="N5924" s="9" t="s">
        <v>35</v>
      </c>
      <c r="O5924" s="9" t="s">
        <v>22401</v>
      </c>
      <c r="P5924" s="12">
        <v>154</v>
      </c>
      <c r="Q5924" s="12">
        <v>154</v>
      </c>
      <c r="R5924" s="12">
        <v>2963.1694913594911</v>
      </c>
      <c r="S5924" s="12" t="s">
        <v>28</v>
      </c>
      <c r="T5924" s="9" t="s">
        <v>1324</v>
      </c>
      <c r="U5924" s="9" t="s">
        <v>239</v>
      </c>
      <c r="V5924" s="9" t="s">
        <v>1324</v>
      </c>
      <c r="W5924" s="14">
        <v>2</v>
      </c>
    </row>
    <row r="5925" spans="1:23" x14ac:dyDescent="0.25">
      <c r="A5925" s="8">
        <v>4447</v>
      </c>
      <c r="B5925" s="9" t="s">
        <v>22414</v>
      </c>
      <c r="C5925" s="9" t="s">
        <v>22</v>
      </c>
      <c r="D5925" s="9" t="s">
        <v>22415</v>
      </c>
      <c r="E5925" s="9" t="s">
        <v>20808</v>
      </c>
      <c r="F5925" s="9" t="s">
        <v>22416</v>
      </c>
      <c r="G5925" s="12">
        <v>8</v>
      </c>
      <c r="H5925" s="9" t="s">
        <v>518</v>
      </c>
      <c r="I5925" s="9" t="s">
        <v>518</v>
      </c>
      <c r="J5925" s="12">
        <v>1</v>
      </c>
      <c r="K5925" s="13">
        <v>43405</v>
      </c>
      <c r="L5925" s="86">
        <f>(Tabla2[[#This Row],[release_year]]-'VARIANZA Y DES. EST'!$L$11)^2</f>
        <v>4.7532614447336705</v>
      </c>
      <c r="M5925" s="12">
        <v>2012</v>
      </c>
      <c r="N5925" s="9" t="s">
        <v>35</v>
      </c>
      <c r="O5925" s="9" t="s">
        <v>22401</v>
      </c>
      <c r="P5925" s="12">
        <v>154</v>
      </c>
      <c r="Q5925" s="12">
        <v>154</v>
      </c>
      <c r="R5925" s="12">
        <v>2963.1694913594911</v>
      </c>
      <c r="S5925" s="12" t="s">
        <v>28</v>
      </c>
      <c r="T5925" s="9" t="s">
        <v>4849</v>
      </c>
      <c r="U5925" s="9" t="s">
        <v>95</v>
      </c>
      <c r="V5925" s="9" t="s">
        <v>4849</v>
      </c>
      <c r="W5925" s="14">
        <v>3</v>
      </c>
    </row>
    <row r="5926" spans="1:23" x14ac:dyDescent="0.25">
      <c r="A5926" s="8">
        <v>4726</v>
      </c>
      <c r="B5926" s="9" t="s">
        <v>22417</v>
      </c>
      <c r="C5926" s="9" t="s">
        <v>22</v>
      </c>
      <c r="D5926" s="9" t="s">
        <v>22418</v>
      </c>
      <c r="E5926" s="9" t="s">
        <v>7153</v>
      </c>
      <c r="F5926" s="9" t="s">
        <v>22419</v>
      </c>
      <c r="G5926" s="12">
        <v>6</v>
      </c>
      <c r="H5926" s="9" t="s">
        <v>518</v>
      </c>
      <c r="I5926" s="9" t="s">
        <v>518</v>
      </c>
      <c r="J5926" s="12">
        <v>1</v>
      </c>
      <c r="K5926" s="13">
        <v>43314</v>
      </c>
      <c r="L5926" s="86">
        <f>(Tabla2[[#This Row],[release_year]]-'VARIANZA Y DES. EST'!$L$11)^2</f>
        <v>3.2471164275211517E-2</v>
      </c>
      <c r="M5926" s="12">
        <v>2014</v>
      </c>
      <c r="N5926" s="9" t="s">
        <v>76</v>
      </c>
      <c r="O5926" s="9" t="s">
        <v>22401</v>
      </c>
      <c r="P5926" s="12">
        <v>154</v>
      </c>
      <c r="Q5926" s="12">
        <v>154</v>
      </c>
      <c r="R5926" s="12">
        <v>2963.1694913594911</v>
      </c>
      <c r="S5926" s="12" t="s">
        <v>28</v>
      </c>
      <c r="T5926" s="9" t="s">
        <v>3319</v>
      </c>
      <c r="U5926" s="9" t="s">
        <v>45</v>
      </c>
      <c r="V5926" s="9" t="s">
        <v>3319</v>
      </c>
      <c r="W5926" s="14">
        <v>3</v>
      </c>
    </row>
    <row r="5927" spans="1:23" x14ac:dyDescent="0.25">
      <c r="A5927" s="8">
        <v>5448</v>
      </c>
      <c r="B5927" s="9" t="s">
        <v>22420</v>
      </c>
      <c r="C5927" s="9" t="s">
        <v>22</v>
      </c>
      <c r="D5927" s="9" t="s">
        <v>22421</v>
      </c>
      <c r="E5927" s="18" t="s">
        <v>22146</v>
      </c>
      <c r="F5927" s="9" t="s">
        <v>22422</v>
      </c>
      <c r="G5927" s="12">
        <v>6</v>
      </c>
      <c r="H5927" s="9" t="s">
        <v>518</v>
      </c>
      <c r="I5927" s="9" t="s">
        <v>518</v>
      </c>
      <c r="J5927" s="12">
        <v>1</v>
      </c>
      <c r="K5927" s="13">
        <v>42887</v>
      </c>
      <c r="L5927" s="86">
        <f>(Tabla2[[#This Row],[release_year]]-'VARIANZA Y DES. EST'!$L$11)^2</f>
        <v>448.60076910908901</v>
      </c>
      <c r="M5927" s="12">
        <v>1993</v>
      </c>
      <c r="N5927" s="9" t="s">
        <v>35</v>
      </c>
      <c r="O5927" s="9" t="s">
        <v>22401</v>
      </c>
      <c r="P5927" s="12">
        <v>154</v>
      </c>
      <c r="Q5927" s="12">
        <v>154</v>
      </c>
      <c r="R5927" s="12">
        <v>2963.1694913594911</v>
      </c>
      <c r="S5927" s="12" t="s">
        <v>28</v>
      </c>
      <c r="T5927" s="9" t="s">
        <v>8706</v>
      </c>
      <c r="U5927" s="9" t="s">
        <v>45</v>
      </c>
      <c r="V5927" s="9" t="s">
        <v>8706</v>
      </c>
      <c r="W5927" s="14">
        <v>3</v>
      </c>
    </row>
    <row r="5928" spans="1:23" x14ac:dyDescent="0.25">
      <c r="A5928" s="8">
        <v>5461</v>
      </c>
      <c r="B5928" s="9" t="s">
        <v>22423</v>
      </c>
      <c r="C5928" s="9" t="s">
        <v>22</v>
      </c>
      <c r="D5928" s="9" t="s">
        <v>22424</v>
      </c>
      <c r="E5928" s="9" t="s">
        <v>17472</v>
      </c>
      <c r="F5928" s="9" t="s">
        <v>22425</v>
      </c>
      <c r="G5928" s="12">
        <v>10</v>
      </c>
      <c r="H5928" s="9" t="s">
        <v>518</v>
      </c>
      <c r="I5928" s="9" t="s">
        <v>518</v>
      </c>
      <c r="J5928" s="12">
        <v>1</v>
      </c>
      <c r="K5928" s="13">
        <v>42887</v>
      </c>
      <c r="L5928" s="86">
        <f>(Tabla2[[#This Row],[release_year]]-'VARIANZA Y DES. EST'!$L$11)^2</f>
        <v>367.87997882863056</v>
      </c>
      <c r="M5928" s="12">
        <v>1995</v>
      </c>
      <c r="N5928" s="9" t="s">
        <v>35</v>
      </c>
      <c r="O5928" s="9" t="s">
        <v>22401</v>
      </c>
      <c r="P5928" s="12">
        <v>154</v>
      </c>
      <c r="Q5928" s="12">
        <v>154</v>
      </c>
      <c r="R5928" s="12">
        <v>2963.1694913594911</v>
      </c>
      <c r="S5928" s="12" t="s">
        <v>28</v>
      </c>
      <c r="T5928" s="9" t="s">
        <v>4337</v>
      </c>
      <c r="U5928" s="9" t="s">
        <v>38</v>
      </c>
      <c r="V5928" s="9" t="s">
        <v>4337</v>
      </c>
      <c r="W5928" s="14">
        <v>3</v>
      </c>
    </row>
    <row r="5929" spans="1:23" x14ac:dyDescent="0.25">
      <c r="A5929" s="8">
        <v>5617</v>
      </c>
      <c r="B5929" s="9" t="s">
        <v>22426</v>
      </c>
      <c r="C5929" s="9" t="s">
        <v>22</v>
      </c>
      <c r="D5929" s="9" t="s">
        <v>22427</v>
      </c>
      <c r="E5929" s="9" t="s">
        <v>21118</v>
      </c>
      <c r="F5929" s="18" t="s">
        <v>22428</v>
      </c>
      <c r="G5929" s="12">
        <v>13</v>
      </c>
      <c r="H5929" s="9" t="s">
        <v>518</v>
      </c>
      <c r="I5929" s="9" t="s">
        <v>518</v>
      </c>
      <c r="J5929" s="12">
        <v>1</v>
      </c>
      <c r="K5929" s="13">
        <v>42767</v>
      </c>
      <c r="L5929" s="86">
        <f>(Tabla2[[#This Row],[release_year]]-'VARIANZA Y DES. EST'!$L$11)^2</f>
        <v>0.67207602404598188</v>
      </c>
      <c r="M5929" s="12">
        <v>2015</v>
      </c>
      <c r="N5929" s="9" t="s">
        <v>82</v>
      </c>
      <c r="O5929" s="9" t="s">
        <v>22401</v>
      </c>
      <c r="P5929" s="12">
        <v>154</v>
      </c>
      <c r="Q5929" s="12">
        <v>154</v>
      </c>
      <c r="R5929" s="12">
        <v>2963.1694913594911</v>
      </c>
      <c r="S5929" s="12" t="s">
        <v>28</v>
      </c>
      <c r="T5929" s="9" t="s">
        <v>2930</v>
      </c>
      <c r="U5929" s="9" t="s">
        <v>38</v>
      </c>
      <c r="V5929" s="9" t="s">
        <v>2930</v>
      </c>
      <c r="W5929" s="14">
        <v>3</v>
      </c>
    </row>
    <row r="5930" spans="1:23" x14ac:dyDescent="0.25">
      <c r="A5930" s="8">
        <v>7114</v>
      </c>
      <c r="B5930" s="9" t="s">
        <v>22429</v>
      </c>
      <c r="C5930" s="9" t="s">
        <v>22</v>
      </c>
      <c r="D5930" s="9" t="s">
        <v>22430</v>
      </c>
      <c r="E5930" s="9" t="s">
        <v>16712</v>
      </c>
      <c r="F5930" s="18" t="s">
        <v>22431</v>
      </c>
      <c r="G5930" s="12">
        <v>12</v>
      </c>
      <c r="H5930" s="9" t="s">
        <v>25</v>
      </c>
      <c r="I5930" s="9" t="s">
        <v>25</v>
      </c>
      <c r="J5930" s="12">
        <v>1</v>
      </c>
      <c r="K5930" s="13">
        <v>43678</v>
      </c>
      <c r="L5930" s="86">
        <f>(Tabla2[[#This Row],[release_year]]-'VARIANZA Y DES. EST'!$L$11)^2</f>
        <v>295.1591885481721</v>
      </c>
      <c r="M5930" s="12">
        <v>1997</v>
      </c>
      <c r="N5930" s="9" t="s">
        <v>1991</v>
      </c>
      <c r="O5930" s="9" t="s">
        <v>22401</v>
      </c>
      <c r="P5930" s="12">
        <v>154</v>
      </c>
      <c r="Q5930" s="12">
        <v>154</v>
      </c>
      <c r="R5930" s="12">
        <v>2963.1694913594911</v>
      </c>
      <c r="S5930" s="12" t="s">
        <v>28</v>
      </c>
      <c r="T5930" s="9" t="s">
        <v>2709</v>
      </c>
      <c r="U5930" s="9" t="s">
        <v>45</v>
      </c>
      <c r="V5930" s="9" t="s">
        <v>2709</v>
      </c>
      <c r="W5930" s="14">
        <v>2</v>
      </c>
    </row>
    <row r="5931" spans="1:23" x14ac:dyDescent="0.25">
      <c r="A5931" s="8">
        <v>7803</v>
      </c>
      <c r="B5931" s="9" t="s">
        <v>22432</v>
      </c>
      <c r="C5931" s="9" t="s">
        <v>22</v>
      </c>
      <c r="D5931" s="9" t="s">
        <v>22433</v>
      </c>
      <c r="E5931" s="9" t="s">
        <v>16712</v>
      </c>
      <c r="F5931" s="9" t="s">
        <v>22434</v>
      </c>
      <c r="G5931" s="12">
        <v>12</v>
      </c>
      <c r="H5931" s="9" t="s">
        <v>25</v>
      </c>
      <c r="I5931" s="9" t="s">
        <v>25</v>
      </c>
      <c r="J5931" s="12">
        <v>1</v>
      </c>
      <c r="K5931" s="13">
        <v>43466</v>
      </c>
      <c r="L5931" s="86">
        <f>(Tabla2[[#This Row],[release_year]]-'VARIANZA Y DES. EST'!$L$11)^2</f>
        <v>407.24037396885979</v>
      </c>
      <c r="M5931" s="12">
        <v>1994</v>
      </c>
      <c r="N5931" s="9" t="s">
        <v>1991</v>
      </c>
      <c r="O5931" s="9" t="s">
        <v>22401</v>
      </c>
      <c r="P5931" s="12">
        <v>154</v>
      </c>
      <c r="Q5931" s="12">
        <v>154</v>
      </c>
      <c r="R5931" s="12">
        <v>2963.1694913594911</v>
      </c>
      <c r="S5931" s="12" t="s">
        <v>28</v>
      </c>
      <c r="T5931" s="9" t="s">
        <v>21418</v>
      </c>
      <c r="U5931" s="9" t="s">
        <v>151</v>
      </c>
      <c r="V5931" s="9" t="s">
        <v>21418</v>
      </c>
      <c r="W5931" s="14">
        <v>3</v>
      </c>
    </row>
    <row r="5932" spans="1:23" x14ac:dyDescent="0.25">
      <c r="A5932" s="8">
        <v>7831</v>
      </c>
      <c r="B5932" s="9" t="s">
        <v>22435</v>
      </c>
      <c r="C5932" s="9" t="s">
        <v>22</v>
      </c>
      <c r="D5932" s="9" t="s">
        <v>22436</v>
      </c>
      <c r="E5932" s="9" t="s">
        <v>22437</v>
      </c>
      <c r="F5932" s="9" t="s">
        <v>22438</v>
      </c>
      <c r="G5932" s="12">
        <v>7</v>
      </c>
      <c r="H5932" s="9" t="s">
        <v>518</v>
      </c>
      <c r="I5932" s="9" t="s">
        <v>518</v>
      </c>
      <c r="J5932" s="12">
        <v>1</v>
      </c>
      <c r="K5932" s="16">
        <v>43830</v>
      </c>
      <c r="L5932" s="86">
        <f>(Tabla2[[#This Row],[release_year]]-'VARIANZA Y DES. EST'!$L$11)^2</f>
        <v>84.276027426338274</v>
      </c>
      <c r="M5932" s="12">
        <v>2005</v>
      </c>
      <c r="N5932" s="9" t="s">
        <v>35</v>
      </c>
      <c r="O5932" s="9" t="s">
        <v>22401</v>
      </c>
      <c r="P5932" s="12">
        <v>154</v>
      </c>
      <c r="Q5932" s="12">
        <v>154</v>
      </c>
      <c r="R5932" s="12">
        <v>2963.1694913594911</v>
      </c>
      <c r="S5932" s="12" t="s">
        <v>28</v>
      </c>
      <c r="T5932" s="9" t="s">
        <v>2492</v>
      </c>
      <c r="U5932" s="9" t="s">
        <v>95</v>
      </c>
      <c r="V5932" s="9" t="s">
        <v>2492</v>
      </c>
      <c r="W5932" s="14">
        <v>3</v>
      </c>
    </row>
    <row r="5933" spans="1:23" x14ac:dyDescent="0.25">
      <c r="A5933" s="8">
        <v>8129</v>
      </c>
      <c r="B5933" s="9" t="s">
        <v>22439</v>
      </c>
      <c r="C5933" s="9" t="s">
        <v>22</v>
      </c>
      <c r="D5933" s="9" t="s">
        <v>22440</v>
      </c>
      <c r="E5933" s="9" t="s">
        <v>22441</v>
      </c>
      <c r="F5933" s="18" t="s">
        <v>22442</v>
      </c>
      <c r="G5933" s="12">
        <v>10</v>
      </c>
      <c r="H5933" s="9" t="s">
        <v>25</v>
      </c>
      <c r="I5933" s="9" t="s">
        <v>25</v>
      </c>
      <c r="J5933" s="12">
        <v>1</v>
      </c>
      <c r="K5933" s="13">
        <v>43739</v>
      </c>
      <c r="L5933" s="86">
        <f>(Tabla2[[#This Row],[release_year]]-'VARIANZA Y DES. EST'!$L$11)^2</f>
        <v>66.915632286109044</v>
      </c>
      <c r="M5933" s="12">
        <v>2006</v>
      </c>
      <c r="N5933" s="9" t="s">
        <v>43</v>
      </c>
      <c r="O5933" s="9" t="s">
        <v>22401</v>
      </c>
      <c r="P5933" s="12">
        <v>154</v>
      </c>
      <c r="Q5933" s="12">
        <v>154</v>
      </c>
      <c r="R5933" s="12">
        <v>2963.1694913594911</v>
      </c>
      <c r="S5933" s="12" t="s">
        <v>28</v>
      </c>
      <c r="T5933" s="9" t="s">
        <v>2252</v>
      </c>
      <c r="U5933" s="9" t="s">
        <v>38</v>
      </c>
      <c r="V5933" s="9" t="s">
        <v>2252</v>
      </c>
      <c r="W5933" s="14">
        <v>2</v>
      </c>
    </row>
    <row r="5934" spans="1:23" x14ac:dyDescent="0.25">
      <c r="A5934" s="8">
        <v>565</v>
      </c>
      <c r="B5934" s="9" t="s">
        <v>22443</v>
      </c>
      <c r="C5934" s="9" t="s">
        <v>22</v>
      </c>
      <c r="D5934" s="9" t="s">
        <v>22444</v>
      </c>
      <c r="E5934" s="9" t="s">
        <v>124</v>
      </c>
      <c r="F5934" s="9" t="s">
        <v>22445</v>
      </c>
      <c r="G5934" s="12">
        <v>10</v>
      </c>
      <c r="H5934" s="9" t="s">
        <v>25</v>
      </c>
      <c r="I5934" s="9" t="s">
        <v>25</v>
      </c>
      <c r="J5934" s="12">
        <v>1</v>
      </c>
      <c r="K5934" s="13">
        <v>44378</v>
      </c>
      <c r="L5934" s="86">
        <f>(Tabla2[[#This Row],[release_year]]-'VARIANZA Y DES. EST'!$L$11)^2</f>
        <v>295.1591885481721</v>
      </c>
      <c r="M5934" s="12">
        <v>1997</v>
      </c>
      <c r="N5934" s="9" t="s">
        <v>1991</v>
      </c>
      <c r="O5934" s="9" t="s">
        <v>22446</v>
      </c>
      <c r="P5934" s="12">
        <v>155</v>
      </c>
      <c r="Q5934" s="12">
        <v>155</v>
      </c>
      <c r="R5934" s="12">
        <v>3073.0394962526566</v>
      </c>
      <c r="S5934" s="12" t="s">
        <v>28</v>
      </c>
      <c r="T5934" s="9" t="s">
        <v>94</v>
      </c>
      <c r="U5934" s="9" t="s">
        <v>95</v>
      </c>
      <c r="V5934" s="9" t="s">
        <v>94</v>
      </c>
      <c r="W5934" s="14">
        <v>3</v>
      </c>
    </row>
    <row r="5935" spans="1:23" x14ac:dyDescent="0.25">
      <c r="A5935" s="8">
        <v>2075</v>
      </c>
      <c r="B5935" s="9" t="s">
        <v>22447</v>
      </c>
      <c r="C5935" s="9" t="s">
        <v>22</v>
      </c>
      <c r="D5935" s="9" t="s">
        <v>22448</v>
      </c>
      <c r="E5935" s="9" t="s">
        <v>22449</v>
      </c>
      <c r="F5935" s="9" t="s">
        <v>22450</v>
      </c>
      <c r="G5935" s="12">
        <v>3</v>
      </c>
      <c r="H5935" s="9" t="s">
        <v>518</v>
      </c>
      <c r="I5935" s="9" t="s">
        <v>518</v>
      </c>
      <c r="J5935" s="12">
        <v>1</v>
      </c>
      <c r="K5935" s="13">
        <v>44075</v>
      </c>
      <c r="L5935" s="86">
        <f>(Tabla2[[#This Row],[release_year]]-'VARIANZA Y DES. EST'!$L$11)^2</f>
        <v>261.79879340794287</v>
      </c>
      <c r="M5935" s="12">
        <v>1998</v>
      </c>
      <c r="N5935" s="9" t="s">
        <v>35</v>
      </c>
      <c r="O5935" s="9" t="s">
        <v>22446</v>
      </c>
      <c r="P5935" s="12">
        <v>155</v>
      </c>
      <c r="Q5935" s="12">
        <v>155</v>
      </c>
      <c r="R5935" s="12">
        <v>3073.0394962526566</v>
      </c>
      <c r="S5935" s="12" t="s">
        <v>28</v>
      </c>
      <c r="T5935" s="9" t="s">
        <v>2492</v>
      </c>
      <c r="U5935" s="9" t="s">
        <v>95</v>
      </c>
      <c r="V5935" s="9" t="s">
        <v>2492</v>
      </c>
      <c r="W5935" s="14">
        <v>3</v>
      </c>
    </row>
    <row r="5936" spans="1:23" x14ac:dyDescent="0.25">
      <c r="A5936" s="8">
        <v>2717</v>
      </c>
      <c r="B5936" s="9" t="s">
        <v>22451</v>
      </c>
      <c r="C5936" s="9" t="s">
        <v>22</v>
      </c>
      <c r="D5936" s="9" t="s">
        <v>22452</v>
      </c>
      <c r="E5936" s="9" t="s">
        <v>22453</v>
      </c>
      <c r="F5936" s="18" t="s">
        <v>22454</v>
      </c>
      <c r="G5936" s="12">
        <v>8</v>
      </c>
      <c r="H5936" s="9" t="s">
        <v>518</v>
      </c>
      <c r="I5936" s="9" t="s">
        <v>2969</v>
      </c>
      <c r="J5936" s="12">
        <v>2</v>
      </c>
      <c r="K5936" s="13">
        <v>43922</v>
      </c>
      <c r="L5936" s="86">
        <f>(Tabla2[[#This Row],[release_year]]-'VARIANZA Y DES. EST'!$L$11)^2</f>
        <v>0.67207602404598188</v>
      </c>
      <c r="M5936" s="12">
        <v>2015</v>
      </c>
      <c r="N5936" s="9" t="s">
        <v>35</v>
      </c>
      <c r="O5936" s="9" t="s">
        <v>22446</v>
      </c>
      <c r="P5936" s="12">
        <v>155</v>
      </c>
      <c r="Q5936" s="12">
        <v>155</v>
      </c>
      <c r="R5936" s="12">
        <v>3073.0394962526566</v>
      </c>
      <c r="S5936" s="12" t="s">
        <v>28</v>
      </c>
      <c r="T5936" s="9" t="s">
        <v>2930</v>
      </c>
      <c r="U5936" s="9" t="s">
        <v>38</v>
      </c>
      <c r="V5936" s="9" t="s">
        <v>2930</v>
      </c>
      <c r="W5936" s="14">
        <v>3</v>
      </c>
    </row>
    <row r="5937" spans="1:23" x14ac:dyDescent="0.25">
      <c r="A5937" s="8">
        <v>4329</v>
      </c>
      <c r="B5937" s="9" t="s">
        <v>22455</v>
      </c>
      <c r="C5937" s="9" t="s">
        <v>22</v>
      </c>
      <c r="D5937" s="9" t="s">
        <v>22456</v>
      </c>
      <c r="E5937" s="9" t="s">
        <v>22457</v>
      </c>
      <c r="F5937" s="9" t="s">
        <v>22458</v>
      </c>
      <c r="G5937" s="12">
        <v>10</v>
      </c>
      <c r="H5937" s="9" t="s">
        <v>131</v>
      </c>
      <c r="I5937" s="9" t="s">
        <v>131</v>
      </c>
      <c r="J5937" s="12">
        <v>1</v>
      </c>
      <c r="K5937" s="13">
        <v>43436</v>
      </c>
      <c r="L5937" s="86">
        <f>(Tabla2[[#This Row],[release_year]]-'VARIANZA Y DES. EST'!$L$11)^2</f>
        <v>14.590890603358293</v>
      </c>
      <c r="M5937" s="12">
        <v>2018</v>
      </c>
      <c r="N5937" s="9" t="s">
        <v>35</v>
      </c>
      <c r="O5937" s="9" t="s">
        <v>22446</v>
      </c>
      <c r="P5937" s="12">
        <v>155</v>
      </c>
      <c r="Q5937" s="12">
        <v>155</v>
      </c>
      <c r="R5937" s="12">
        <v>3073.0394962526566</v>
      </c>
      <c r="S5937" s="12" t="s">
        <v>28</v>
      </c>
      <c r="T5937" s="9" t="s">
        <v>4337</v>
      </c>
      <c r="U5937" s="9" t="s">
        <v>38</v>
      </c>
      <c r="V5937" s="9" t="s">
        <v>4337</v>
      </c>
      <c r="W5937" s="14">
        <v>3</v>
      </c>
    </row>
    <row r="5938" spans="1:23" x14ac:dyDescent="0.25">
      <c r="A5938" s="8">
        <v>4572</v>
      </c>
      <c r="B5938" s="9" t="s">
        <v>22459</v>
      </c>
      <c r="C5938" s="9" t="s">
        <v>22</v>
      </c>
      <c r="D5938" s="9" t="s">
        <v>22460</v>
      </c>
      <c r="E5938" s="9" t="s">
        <v>19928</v>
      </c>
      <c r="F5938" s="9" t="s">
        <v>22461</v>
      </c>
      <c r="G5938" s="12">
        <v>6</v>
      </c>
      <c r="H5938" s="9" t="s">
        <v>518</v>
      </c>
      <c r="I5938" s="9" t="s">
        <v>518</v>
      </c>
      <c r="J5938" s="12">
        <v>1</v>
      </c>
      <c r="K5938" s="13">
        <v>43374</v>
      </c>
      <c r="L5938" s="86">
        <f>(Tabla2[[#This Row],[release_year]]-'VARIANZA Y DES. EST'!$L$11)^2</f>
        <v>7.9512857435875226</v>
      </c>
      <c r="M5938" s="12">
        <v>2017</v>
      </c>
      <c r="N5938" s="9" t="s">
        <v>35</v>
      </c>
      <c r="O5938" s="9" t="s">
        <v>22446</v>
      </c>
      <c r="P5938" s="12">
        <v>155</v>
      </c>
      <c r="Q5938" s="12">
        <v>155</v>
      </c>
      <c r="R5938" s="12">
        <v>3073.0394962526566</v>
      </c>
      <c r="S5938" s="12" t="s">
        <v>28</v>
      </c>
      <c r="T5938" s="9" t="s">
        <v>4337</v>
      </c>
      <c r="U5938" s="9" t="s">
        <v>38</v>
      </c>
      <c r="V5938" s="9" t="s">
        <v>4337</v>
      </c>
      <c r="W5938" s="14">
        <v>3</v>
      </c>
    </row>
    <row r="5939" spans="1:23" x14ac:dyDescent="0.25">
      <c r="A5939" s="8">
        <v>4601</v>
      </c>
      <c r="B5939" s="9" t="s">
        <v>22462</v>
      </c>
      <c r="C5939" s="9" t="s">
        <v>22</v>
      </c>
      <c r="D5939" s="9" t="s">
        <v>22463</v>
      </c>
      <c r="E5939" s="9" t="s">
        <v>22464</v>
      </c>
      <c r="F5939" s="9" t="s">
        <v>22465</v>
      </c>
      <c r="G5939" s="12">
        <v>6</v>
      </c>
      <c r="H5939" s="9" t="s">
        <v>518</v>
      </c>
      <c r="I5939" s="9" t="s">
        <v>518</v>
      </c>
      <c r="J5939" s="12">
        <v>1</v>
      </c>
      <c r="K5939" s="13">
        <v>43374</v>
      </c>
      <c r="L5939" s="86">
        <f>(Tabla2[[#This Row],[release_year]]-'VARIANZA Y DES. EST'!$L$11)^2</f>
        <v>38.194842005650592</v>
      </c>
      <c r="M5939" s="12">
        <v>2008</v>
      </c>
      <c r="N5939" s="9" t="s">
        <v>35</v>
      </c>
      <c r="O5939" s="9" t="s">
        <v>22446</v>
      </c>
      <c r="P5939" s="12">
        <v>155</v>
      </c>
      <c r="Q5939" s="12">
        <v>155</v>
      </c>
      <c r="R5939" s="12">
        <v>3073.0394962526566</v>
      </c>
      <c r="S5939" s="12" t="s">
        <v>28</v>
      </c>
      <c r="T5939" s="9" t="s">
        <v>10295</v>
      </c>
      <c r="U5939" s="9" t="s">
        <v>38</v>
      </c>
      <c r="V5939" s="9" t="s">
        <v>10295</v>
      </c>
      <c r="W5939" s="14">
        <v>3</v>
      </c>
    </row>
    <row r="5940" spans="1:23" x14ac:dyDescent="0.25">
      <c r="A5940" s="8">
        <v>5009</v>
      </c>
      <c r="B5940" s="9" t="s">
        <v>22466</v>
      </c>
      <c r="C5940" s="9" t="s">
        <v>22</v>
      </c>
      <c r="D5940" s="9" t="s">
        <v>22467</v>
      </c>
      <c r="E5940" s="9" t="s">
        <v>20881</v>
      </c>
      <c r="F5940" s="9" t="s">
        <v>22468</v>
      </c>
      <c r="G5940" s="12">
        <v>10</v>
      </c>
      <c r="H5940" s="9" t="s">
        <v>518</v>
      </c>
      <c r="I5940" s="9" t="s">
        <v>518</v>
      </c>
      <c r="J5940" s="12">
        <v>1</v>
      </c>
      <c r="K5940" s="13">
        <v>43160</v>
      </c>
      <c r="L5940" s="86">
        <f>(Tabla2[[#This Row],[release_year]]-'VARIANZA Y DES. EST'!$L$11)^2</f>
        <v>51.555237145879822</v>
      </c>
      <c r="M5940" s="12">
        <v>2007</v>
      </c>
      <c r="N5940" s="9" t="s">
        <v>82</v>
      </c>
      <c r="O5940" s="9" t="s">
        <v>22446</v>
      </c>
      <c r="P5940" s="12">
        <v>155</v>
      </c>
      <c r="Q5940" s="12">
        <v>155</v>
      </c>
      <c r="R5940" s="12">
        <v>3073.0394962526566</v>
      </c>
      <c r="S5940" s="12" t="s">
        <v>28</v>
      </c>
      <c r="T5940" s="9" t="s">
        <v>70</v>
      </c>
      <c r="U5940" s="9" t="s">
        <v>45</v>
      </c>
      <c r="V5940" s="9" t="s">
        <v>70</v>
      </c>
      <c r="W5940" s="14">
        <v>2</v>
      </c>
    </row>
    <row r="5941" spans="1:23" x14ac:dyDescent="0.25">
      <c r="A5941" s="8">
        <v>7338</v>
      </c>
      <c r="B5941" s="9" t="s">
        <v>22469</v>
      </c>
      <c r="C5941" s="9" t="s">
        <v>22</v>
      </c>
      <c r="D5941" s="9" t="s">
        <v>22470</v>
      </c>
      <c r="E5941" s="9" t="s">
        <v>20667</v>
      </c>
      <c r="F5941" s="9" t="s">
        <v>22471</v>
      </c>
      <c r="G5941" s="12">
        <v>10</v>
      </c>
      <c r="H5941" s="9" t="s">
        <v>518</v>
      </c>
      <c r="I5941" s="9" t="s">
        <v>518</v>
      </c>
      <c r="J5941" s="12">
        <v>1</v>
      </c>
      <c r="K5941" s="13">
        <v>42979</v>
      </c>
      <c r="L5941" s="86">
        <f>(Tabla2[[#This Row],[release_year]]-'VARIANZA Y DES. EST'!$L$11)^2</f>
        <v>0.67207602404598188</v>
      </c>
      <c r="M5941" s="12">
        <v>2015</v>
      </c>
      <c r="N5941" s="9" t="s">
        <v>35</v>
      </c>
      <c r="O5941" s="9" t="s">
        <v>22446</v>
      </c>
      <c r="P5941" s="12">
        <v>155</v>
      </c>
      <c r="Q5941" s="12">
        <v>155</v>
      </c>
      <c r="R5941" s="12">
        <v>3073.0394962526566</v>
      </c>
      <c r="S5941" s="12" t="s">
        <v>28</v>
      </c>
      <c r="T5941" s="9" t="s">
        <v>8079</v>
      </c>
      <c r="U5941" s="9" t="s">
        <v>45</v>
      </c>
      <c r="V5941" s="9" t="s">
        <v>8079</v>
      </c>
      <c r="W5941" s="14">
        <v>3</v>
      </c>
    </row>
    <row r="5942" spans="1:23" x14ac:dyDescent="0.25">
      <c r="A5942" s="8">
        <v>7394</v>
      </c>
      <c r="B5942" s="9" t="s">
        <v>22472</v>
      </c>
      <c r="C5942" s="9" t="s">
        <v>22</v>
      </c>
      <c r="D5942" s="9" t="s">
        <v>22473</v>
      </c>
      <c r="E5942" s="9" t="s">
        <v>20678</v>
      </c>
      <c r="F5942" s="9" t="s">
        <v>22474</v>
      </c>
      <c r="G5942" s="12">
        <v>9</v>
      </c>
      <c r="H5942" s="9" t="s">
        <v>518</v>
      </c>
      <c r="I5942" s="9" t="s">
        <v>518</v>
      </c>
      <c r="J5942" s="12">
        <v>1</v>
      </c>
      <c r="K5942" s="13">
        <v>43831</v>
      </c>
      <c r="L5942" s="86">
        <f>(Tabla2[[#This Row],[release_year]]-'VARIANZA Y DES. EST'!$L$11)^2</f>
        <v>972.20472051138131</v>
      </c>
      <c r="M5942" s="12">
        <v>1983</v>
      </c>
      <c r="N5942" s="9" t="s">
        <v>76</v>
      </c>
      <c r="O5942" s="9" t="s">
        <v>22446</v>
      </c>
      <c r="P5942" s="12">
        <v>155</v>
      </c>
      <c r="Q5942" s="12">
        <v>155</v>
      </c>
      <c r="R5942" s="12">
        <v>3073.0394962526566</v>
      </c>
      <c r="S5942" s="12" t="s">
        <v>28</v>
      </c>
      <c r="T5942" s="9" t="s">
        <v>118</v>
      </c>
      <c r="U5942" s="9" t="s">
        <v>45</v>
      </c>
      <c r="V5942" s="9" t="s">
        <v>118</v>
      </c>
      <c r="W5942" s="14">
        <v>3</v>
      </c>
    </row>
    <row r="5943" spans="1:23" x14ac:dyDescent="0.25">
      <c r="A5943" s="8">
        <v>8454</v>
      </c>
      <c r="B5943" s="9" t="s">
        <v>22475</v>
      </c>
      <c r="C5943" s="9" t="s">
        <v>22</v>
      </c>
      <c r="D5943" s="9" t="s">
        <v>22476</v>
      </c>
      <c r="E5943" s="9" t="s">
        <v>14669</v>
      </c>
      <c r="F5943" s="9" t="s">
        <v>22477</v>
      </c>
      <c r="G5943" s="12">
        <v>9</v>
      </c>
      <c r="H5943" s="9" t="s">
        <v>184</v>
      </c>
      <c r="I5943" s="9" t="s">
        <v>184</v>
      </c>
      <c r="J5943" s="12">
        <v>1</v>
      </c>
      <c r="K5943" s="13">
        <v>42200</v>
      </c>
      <c r="L5943" s="86">
        <f>(Tabla2[[#This Row],[release_year]]-'VARIANZA Y DES. EST'!$L$11)^2</f>
        <v>1.3928663045044412</v>
      </c>
      <c r="M5943" s="12">
        <v>2013</v>
      </c>
      <c r="N5943" s="9" t="s">
        <v>1991</v>
      </c>
      <c r="O5943" s="9" t="s">
        <v>22446</v>
      </c>
      <c r="P5943" s="12">
        <v>155</v>
      </c>
      <c r="Q5943" s="12">
        <v>155</v>
      </c>
      <c r="R5943" s="12">
        <v>3073.0394962526566</v>
      </c>
      <c r="S5943" s="12" t="s">
        <v>28</v>
      </c>
      <c r="T5943" s="9" t="s">
        <v>2930</v>
      </c>
      <c r="U5943" s="9" t="s">
        <v>38</v>
      </c>
      <c r="V5943" s="9" t="s">
        <v>2930</v>
      </c>
      <c r="W5943" s="14">
        <v>3</v>
      </c>
    </row>
    <row r="5944" spans="1:23" x14ac:dyDescent="0.25">
      <c r="A5944" s="8">
        <v>178</v>
      </c>
      <c r="B5944" s="9" t="s">
        <v>22478</v>
      </c>
      <c r="C5944" s="9" t="s">
        <v>22</v>
      </c>
      <c r="D5944" s="9" t="s">
        <v>22479</v>
      </c>
      <c r="E5944" s="18" t="s">
        <v>22480</v>
      </c>
      <c r="F5944" s="9" t="s">
        <v>22481</v>
      </c>
      <c r="G5944" s="12">
        <v>10</v>
      </c>
      <c r="H5944" s="9" t="s">
        <v>126</v>
      </c>
      <c r="I5944" s="9" t="s">
        <v>5012</v>
      </c>
      <c r="J5944" s="12">
        <v>2</v>
      </c>
      <c r="K5944" s="13">
        <v>44440</v>
      </c>
      <c r="L5944" s="86">
        <f>(Tabla2[[#This Row],[release_year]]-'VARIANZA Y DES. EST'!$L$11)^2</f>
        <v>2828.1334135964244</v>
      </c>
      <c r="M5944" s="12">
        <v>1961</v>
      </c>
      <c r="N5944" s="9" t="s">
        <v>35</v>
      </c>
      <c r="O5944" s="9" t="s">
        <v>22482</v>
      </c>
      <c r="P5944" s="12">
        <v>156</v>
      </c>
      <c r="Q5944" s="12">
        <v>156</v>
      </c>
      <c r="R5944" s="12">
        <v>3184.9095011458226</v>
      </c>
      <c r="S5944" s="12" t="s">
        <v>28</v>
      </c>
      <c r="T5944" s="9" t="s">
        <v>6726</v>
      </c>
      <c r="U5944" s="9" t="s">
        <v>38</v>
      </c>
      <c r="V5944" s="9" t="s">
        <v>6726</v>
      </c>
      <c r="W5944" s="14">
        <v>2</v>
      </c>
    </row>
    <row r="5945" spans="1:23" x14ac:dyDescent="0.25">
      <c r="A5945" s="8">
        <v>1867</v>
      </c>
      <c r="B5945" s="9" t="s">
        <v>22483</v>
      </c>
      <c r="C5945" s="9" t="s">
        <v>22</v>
      </c>
      <c r="D5945" s="9" t="s">
        <v>22484</v>
      </c>
      <c r="E5945" s="9" t="s">
        <v>22239</v>
      </c>
      <c r="F5945" s="9" t="s">
        <v>22485</v>
      </c>
      <c r="G5945" s="12">
        <v>8</v>
      </c>
      <c r="H5945" s="9" t="s">
        <v>518</v>
      </c>
      <c r="I5945" s="9" t="s">
        <v>518</v>
      </c>
      <c r="J5945" s="12">
        <v>1</v>
      </c>
      <c r="K5945" s="16">
        <v>44116</v>
      </c>
      <c r="L5945" s="86">
        <f>(Tabla2[[#This Row],[release_year]]-'VARIANZA Y DES. EST'!$L$11)^2</f>
        <v>148.35721284702598</v>
      </c>
      <c r="M5945" s="12">
        <v>2002</v>
      </c>
      <c r="N5945" s="9" t="s">
        <v>35</v>
      </c>
      <c r="O5945" s="9" t="s">
        <v>22482</v>
      </c>
      <c r="P5945" s="12">
        <v>156</v>
      </c>
      <c r="Q5945" s="12">
        <v>156</v>
      </c>
      <c r="R5945" s="12">
        <v>3184.9095011458226</v>
      </c>
      <c r="S5945" s="12" t="s">
        <v>28</v>
      </c>
      <c r="T5945" s="9" t="s">
        <v>70</v>
      </c>
      <c r="U5945" s="9" t="s">
        <v>45</v>
      </c>
      <c r="V5945" s="9" t="s">
        <v>70</v>
      </c>
      <c r="W5945" s="14">
        <v>2</v>
      </c>
    </row>
    <row r="5946" spans="1:23" x14ac:dyDescent="0.25">
      <c r="A5946" s="8">
        <v>2394</v>
      </c>
      <c r="B5946" s="9" t="s">
        <v>22486</v>
      </c>
      <c r="C5946" s="9" t="s">
        <v>22</v>
      </c>
      <c r="D5946" s="9" t="s">
        <v>22487</v>
      </c>
      <c r="E5946" s="9" t="s">
        <v>1245</v>
      </c>
      <c r="F5946" s="9" t="s">
        <v>22488</v>
      </c>
      <c r="G5946" s="12">
        <v>10</v>
      </c>
      <c r="H5946" s="9" t="s">
        <v>25</v>
      </c>
      <c r="I5946" s="9" t="s">
        <v>25</v>
      </c>
      <c r="J5946" s="12">
        <v>1</v>
      </c>
      <c r="K5946" s="13">
        <v>43994</v>
      </c>
      <c r="L5946" s="86">
        <f>(Tabla2[[#This Row],[release_year]]-'VARIANZA Y DES. EST'!$L$11)^2</f>
        <v>33.870100322899837</v>
      </c>
      <c r="M5946" s="12">
        <v>2020</v>
      </c>
      <c r="N5946" s="9" t="s">
        <v>1991</v>
      </c>
      <c r="O5946" s="9" t="s">
        <v>22482</v>
      </c>
      <c r="P5946" s="12">
        <v>156</v>
      </c>
      <c r="Q5946" s="12">
        <v>156</v>
      </c>
      <c r="R5946" s="12">
        <v>3184.9095011458226</v>
      </c>
      <c r="S5946" s="12" t="s">
        <v>28</v>
      </c>
      <c r="T5946" s="9" t="s">
        <v>5577</v>
      </c>
      <c r="U5946" s="9" t="s">
        <v>38</v>
      </c>
      <c r="V5946" s="9" t="s">
        <v>5577</v>
      </c>
      <c r="W5946" s="14">
        <v>2</v>
      </c>
    </row>
    <row r="5947" spans="1:23" x14ac:dyDescent="0.25">
      <c r="A5947" s="8">
        <v>2990</v>
      </c>
      <c r="B5947" s="9" t="s">
        <v>22489</v>
      </c>
      <c r="C5947" s="9" t="s">
        <v>22</v>
      </c>
      <c r="D5947" s="9" t="s">
        <v>22490</v>
      </c>
      <c r="E5947" s="9" t="s">
        <v>22491</v>
      </c>
      <c r="F5947" s="9" t="s">
        <v>22492</v>
      </c>
      <c r="G5947" s="12">
        <v>8</v>
      </c>
      <c r="H5947" s="9" t="s">
        <v>4237</v>
      </c>
      <c r="I5947" s="9" t="s">
        <v>4237</v>
      </c>
      <c r="J5947" s="12">
        <v>1</v>
      </c>
      <c r="K5947" s="13">
        <v>43854</v>
      </c>
      <c r="L5947" s="86">
        <f>(Tabla2[[#This Row],[release_year]]-'VARIANZA Y DES. EST'!$L$11)^2</f>
        <v>23.230495463129063</v>
      </c>
      <c r="M5947" s="12">
        <v>2019</v>
      </c>
      <c r="N5947" s="9" t="s">
        <v>76</v>
      </c>
      <c r="O5947" s="9" t="s">
        <v>22482</v>
      </c>
      <c r="P5947" s="12">
        <v>156</v>
      </c>
      <c r="Q5947" s="12">
        <v>156</v>
      </c>
      <c r="R5947" s="12">
        <v>3184.9095011458226</v>
      </c>
      <c r="S5947" s="12" t="s">
        <v>28</v>
      </c>
      <c r="T5947" s="9" t="s">
        <v>118</v>
      </c>
      <c r="U5947" s="9" t="s">
        <v>45</v>
      </c>
      <c r="V5947" s="9" t="s">
        <v>118</v>
      </c>
      <c r="W5947" s="14">
        <v>3</v>
      </c>
    </row>
    <row r="5948" spans="1:23" x14ac:dyDescent="0.25">
      <c r="A5948" s="8">
        <v>3144</v>
      </c>
      <c r="B5948" s="9" t="s">
        <v>22493</v>
      </c>
      <c r="C5948" s="9" t="s">
        <v>22</v>
      </c>
      <c r="D5948" s="9" t="s">
        <v>22494</v>
      </c>
      <c r="E5948" s="9" t="s">
        <v>22408</v>
      </c>
      <c r="F5948" s="9" t="s">
        <v>22495</v>
      </c>
      <c r="G5948" s="12">
        <v>10</v>
      </c>
      <c r="H5948" s="9" t="s">
        <v>518</v>
      </c>
      <c r="I5948" s="9" t="s">
        <v>518</v>
      </c>
      <c r="J5948" s="12">
        <v>1</v>
      </c>
      <c r="K5948" s="16">
        <v>43814</v>
      </c>
      <c r="L5948" s="86">
        <f>(Tabla2[[#This Row],[release_year]]-'VARIANZA Y DES. EST'!$L$11)^2</f>
        <v>26.834446865421359</v>
      </c>
      <c r="M5948" s="12">
        <v>2009</v>
      </c>
      <c r="N5948" s="9" t="s">
        <v>35</v>
      </c>
      <c r="O5948" s="9" t="s">
        <v>22482</v>
      </c>
      <c r="P5948" s="12">
        <v>156</v>
      </c>
      <c r="Q5948" s="12">
        <v>156</v>
      </c>
      <c r="R5948" s="12">
        <v>3184.9095011458226</v>
      </c>
      <c r="S5948" s="12" t="s">
        <v>28</v>
      </c>
      <c r="T5948" s="9" t="s">
        <v>3319</v>
      </c>
      <c r="U5948" s="9" t="s">
        <v>45</v>
      </c>
      <c r="V5948" s="9" t="s">
        <v>3319</v>
      </c>
      <c r="W5948" s="14">
        <v>3</v>
      </c>
    </row>
    <row r="5949" spans="1:23" x14ac:dyDescent="0.25">
      <c r="A5949" s="8">
        <v>4606</v>
      </c>
      <c r="B5949" s="9" t="s">
        <v>22496</v>
      </c>
      <c r="C5949" s="9" t="s">
        <v>22</v>
      </c>
      <c r="D5949" s="9" t="s">
        <v>22497</v>
      </c>
      <c r="E5949" s="9" t="s">
        <v>22498</v>
      </c>
      <c r="F5949" s="18" t="s">
        <v>22499</v>
      </c>
      <c r="G5949" s="12">
        <v>8</v>
      </c>
      <c r="H5949" s="9" t="s">
        <v>518</v>
      </c>
      <c r="I5949" s="9" t="s">
        <v>518</v>
      </c>
      <c r="J5949" s="12">
        <v>1</v>
      </c>
      <c r="K5949" s="13">
        <v>43374</v>
      </c>
      <c r="L5949" s="86">
        <f>(Tabla2[[#This Row],[release_year]]-'VARIANZA Y DES. EST'!$L$11)^2</f>
        <v>4.7532614447336705</v>
      </c>
      <c r="M5949" s="12">
        <v>2012</v>
      </c>
      <c r="N5949" s="9" t="s">
        <v>35</v>
      </c>
      <c r="O5949" s="9" t="s">
        <v>22482</v>
      </c>
      <c r="P5949" s="12">
        <v>156</v>
      </c>
      <c r="Q5949" s="12">
        <v>156</v>
      </c>
      <c r="R5949" s="12">
        <v>3184.9095011458226</v>
      </c>
      <c r="S5949" s="12" t="s">
        <v>28</v>
      </c>
      <c r="T5949" s="9" t="s">
        <v>10295</v>
      </c>
      <c r="U5949" s="9" t="s">
        <v>38</v>
      </c>
      <c r="V5949" s="9" t="s">
        <v>10295</v>
      </c>
      <c r="W5949" s="14">
        <v>3</v>
      </c>
    </row>
    <row r="5950" spans="1:23" x14ac:dyDescent="0.25">
      <c r="A5950" s="8">
        <v>4612</v>
      </c>
      <c r="B5950" s="9" t="s">
        <v>22500</v>
      </c>
      <c r="C5950" s="9" t="s">
        <v>22</v>
      </c>
      <c r="D5950" s="9" t="s">
        <v>22501</v>
      </c>
      <c r="E5950" s="9" t="s">
        <v>22043</v>
      </c>
      <c r="F5950" s="9" t="s">
        <v>22502</v>
      </c>
      <c r="G5950" s="12">
        <v>8</v>
      </c>
      <c r="H5950" s="9" t="s">
        <v>518</v>
      </c>
      <c r="I5950" s="9" t="s">
        <v>518</v>
      </c>
      <c r="J5950" s="12">
        <v>1</v>
      </c>
      <c r="K5950" s="13">
        <v>43374</v>
      </c>
      <c r="L5950" s="86">
        <f>(Tabla2[[#This Row],[release_year]]-'VARIANZA Y DES. EST'!$L$11)^2</f>
        <v>4.7532614447336705</v>
      </c>
      <c r="M5950" s="12">
        <v>2012</v>
      </c>
      <c r="N5950" s="9" t="s">
        <v>35</v>
      </c>
      <c r="O5950" s="9" t="s">
        <v>22482</v>
      </c>
      <c r="P5950" s="12">
        <v>156</v>
      </c>
      <c r="Q5950" s="12">
        <v>156</v>
      </c>
      <c r="R5950" s="12">
        <v>3184.9095011458226</v>
      </c>
      <c r="S5950" s="12" t="s">
        <v>28</v>
      </c>
      <c r="T5950" s="9" t="s">
        <v>10295</v>
      </c>
      <c r="U5950" s="9" t="s">
        <v>38</v>
      </c>
      <c r="V5950" s="9" t="s">
        <v>10295</v>
      </c>
      <c r="W5950" s="14">
        <v>3</v>
      </c>
    </row>
    <row r="5951" spans="1:23" x14ac:dyDescent="0.25">
      <c r="A5951" s="8">
        <v>6437</v>
      </c>
      <c r="B5951" s="9" t="s">
        <v>22503</v>
      </c>
      <c r="C5951" s="9" t="s">
        <v>22</v>
      </c>
      <c r="D5951" s="9" t="s">
        <v>22504</v>
      </c>
      <c r="E5951" s="9" t="s">
        <v>22505</v>
      </c>
      <c r="F5951" s="9" t="s">
        <v>22506</v>
      </c>
      <c r="G5951" s="12">
        <v>1</v>
      </c>
      <c r="H5951" s="9" t="s">
        <v>518</v>
      </c>
      <c r="I5951" s="9" t="s">
        <v>518</v>
      </c>
      <c r="J5951" s="12">
        <v>1</v>
      </c>
      <c r="K5951" s="13">
        <v>42826</v>
      </c>
      <c r="L5951" s="86">
        <f>(Tabla2[[#This Row],[release_year]]-'VARIANZA Y DES. EST'!$L$11)^2</f>
        <v>4.7532614447336705</v>
      </c>
      <c r="M5951" s="12">
        <v>2012</v>
      </c>
      <c r="N5951" s="9" t="s">
        <v>82</v>
      </c>
      <c r="O5951" s="9" t="s">
        <v>22482</v>
      </c>
      <c r="P5951" s="12">
        <v>156</v>
      </c>
      <c r="Q5951" s="12">
        <v>156</v>
      </c>
      <c r="R5951" s="12">
        <v>3184.9095011458226</v>
      </c>
      <c r="S5951" s="12" t="s">
        <v>28</v>
      </c>
      <c r="T5951" s="9" t="s">
        <v>105</v>
      </c>
      <c r="U5951" s="9" t="s">
        <v>57</v>
      </c>
      <c r="V5951" s="9" t="s">
        <v>105</v>
      </c>
      <c r="W5951" s="14">
        <v>2</v>
      </c>
    </row>
    <row r="5952" spans="1:23" x14ac:dyDescent="0.25">
      <c r="A5952" s="8">
        <v>6589</v>
      </c>
      <c r="B5952" s="9" t="s">
        <v>22507</v>
      </c>
      <c r="C5952" s="9" t="s">
        <v>22</v>
      </c>
      <c r="D5952" s="9" t="s">
        <v>22508</v>
      </c>
      <c r="E5952" s="9" t="s">
        <v>20694</v>
      </c>
      <c r="F5952" s="9" t="s">
        <v>22509</v>
      </c>
      <c r="G5952" s="12">
        <v>5</v>
      </c>
      <c r="H5952" s="9" t="s">
        <v>518</v>
      </c>
      <c r="I5952" s="9" t="s">
        <v>518</v>
      </c>
      <c r="J5952" s="12">
        <v>1</v>
      </c>
      <c r="K5952" s="13">
        <v>43833</v>
      </c>
      <c r="L5952" s="86">
        <f>(Tabla2[[#This Row],[release_year]]-'VARIANZA Y DES. EST'!$L$11)^2</f>
        <v>148.35721284702598</v>
      </c>
      <c r="M5952" s="12">
        <v>2002</v>
      </c>
      <c r="N5952" s="9" t="s">
        <v>76</v>
      </c>
      <c r="O5952" s="9" t="s">
        <v>22482</v>
      </c>
      <c r="P5952" s="12">
        <v>156</v>
      </c>
      <c r="Q5952" s="12">
        <v>156</v>
      </c>
      <c r="R5952" s="12">
        <v>3184.9095011458226</v>
      </c>
      <c r="S5952" s="12" t="s">
        <v>28</v>
      </c>
      <c r="T5952" s="9" t="s">
        <v>2372</v>
      </c>
      <c r="U5952" s="9" t="s">
        <v>239</v>
      </c>
      <c r="V5952" s="9" t="s">
        <v>2372</v>
      </c>
      <c r="W5952" s="14">
        <v>2</v>
      </c>
    </row>
    <row r="5953" spans="1:23" x14ac:dyDescent="0.25">
      <c r="A5953" s="8">
        <v>6961</v>
      </c>
      <c r="B5953" s="9" t="s">
        <v>22510</v>
      </c>
      <c r="C5953" s="9" t="s">
        <v>22</v>
      </c>
      <c r="D5953" s="9" t="s">
        <v>22511</v>
      </c>
      <c r="E5953" s="9" t="s">
        <v>22512</v>
      </c>
      <c r="F5953" s="9" t="s">
        <v>22513</v>
      </c>
      <c r="G5953" s="12">
        <v>8</v>
      </c>
      <c r="H5953" s="9" t="s">
        <v>518</v>
      </c>
      <c r="I5953" s="9" t="s">
        <v>518</v>
      </c>
      <c r="J5953" s="12">
        <v>1</v>
      </c>
      <c r="K5953" s="16">
        <v>43830</v>
      </c>
      <c r="L5953" s="86">
        <f>(Tabla2[[#This Row],[release_year]]-'VARIANZA Y DES. EST'!$L$11)^2</f>
        <v>1457.7274864929859</v>
      </c>
      <c r="M5953" s="12">
        <v>1976</v>
      </c>
      <c r="N5953" s="9" t="s">
        <v>35</v>
      </c>
      <c r="O5953" s="9" t="s">
        <v>22482</v>
      </c>
      <c r="P5953" s="12">
        <v>156</v>
      </c>
      <c r="Q5953" s="12">
        <v>156</v>
      </c>
      <c r="R5953" s="12">
        <v>3184.9095011458226</v>
      </c>
      <c r="S5953" s="12" t="s">
        <v>28</v>
      </c>
      <c r="T5953" s="9" t="s">
        <v>600</v>
      </c>
      <c r="U5953" s="9" t="s">
        <v>38</v>
      </c>
      <c r="V5953" s="9" t="s">
        <v>600</v>
      </c>
      <c r="W5953" s="14">
        <v>3</v>
      </c>
    </row>
    <row r="5954" spans="1:23" x14ac:dyDescent="0.25">
      <c r="A5954" s="8">
        <v>2017</v>
      </c>
      <c r="B5954" s="9" t="s">
        <v>22514</v>
      </c>
      <c r="C5954" s="9" t="s">
        <v>22</v>
      </c>
      <c r="D5954" s="9" t="s">
        <v>22515</v>
      </c>
      <c r="E5954" s="9" t="s">
        <v>22516</v>
      </c>
      <c r="F5954" s="9" t="s">
        <v>22517</v>
      </c>
      <c r="G5954" s="12">
        <v>8</v>
      </c>
      <c r="H5954" s="9" t="s">
        <v>518</v>
      </c>
      <c r="I5954" s="9" t="s">
        <v>518</v>
      </c>
      <c r="J5954" s="12">
        <v>1</v>
      </c>
      <c r="K5954" s="13">
        <v>44084</v>
      </c>
      <c r="L5954" s="86">
        <f>(Tabla2[[#This Row],[release_year]]-'VARIANZA Y DES. EST'!$L$11)^2</f>
        <v>14.590890603358293</v>
      </c>
      <c r="M5954" s="12">
        <v>2018</v>
      </c>
      <c r="N5954" s="9" t="s">
        <v>35</v>
      </c>
      <c r="O5954" s="9" t="s">
        <v>22518</v>
      </c>
      <c r="P5954" s="12">
        <v>157</v>
      </c>
      <c r="Q5954" s="12">
        <v>157</v>
      </c>
      <c r="R5954" s="12">
        <v>3298.7795060389885</v>
      </c>
      <c r="S5954" s="12" t="s">
        <v>28</v>
      </c>
      <c r="T5954" s="9" t="s">
        <v>70</v>
      </c>
      <c r="U5954" s="9" t="s">
        <v>45</v>
      </c>
      <c r="V5954" s="9" t="s">
        <v>70</v>
      </c>
      <c r="W5954" s="14">
        <v>2</v>
      </c>
    </row>
    <row r="5955" spans="1:23" x14ac:dyDescent="0.25">
      <c r="A5955" s="8">
        <v>2493</v>
      </c>
      <c r="B5955" s="9" t="s">
        <v>22519</v>
      </c>
      <c r="C5955" s="9" t="s">
        <v>22</v>
      </c>
      <c r="D5955" s="9" t="s">
        <v>22520</v>
      </c>
      <c r="E5955" s="9" t="s">
        <v>22521</v>
      </c>
      <c r="F5955" s="9" t="s">
        <v>22522</v>
      </c>
      <c r="G5955" s="12">
        <v>11</v>
      </c>
      <c r="H5955" s="9" t="s">
        <v>116</v>
      </c>
      <c r="I5955" s="9" t="s">
        <v>116</v>
      </c>
      <c r="J5955" s="12">
        <v>1</v>
      </c>
      <c r="K5955" s="13">
        <v>43972</v>
      </c>
      <c r="L5955" s="86">
        <f>(Tabla2[[#This Row],[release_year]]-'VARIANZA Y DES. EST'!$L$11)^2</f>
        <v>1457.7274864929859</v>
      </c>
      <c r="M5955" s="12">
        <v>1976</v>
      </c>
      <c r="N5955" s="9" t="s">
        <v>82</v>
      </c>
      <c r="O5955" s="9" t="s">
        <v>22518</v>
      </c>
      <c r="P5955" s="12">
        <v>157</v>
      </c>
      <c r="Q5955" s="12">
        <v>157</v>
      </c>
      <c r="R5955" s="12">
        <v>3298.7795060389885</v>
      </c>
      <c r="S5955" s="12" t="s">
        <v>28</v>
      </c>
      <c r="T5955" s="9" t="s">
        <v>859</v>
      </c>
      <c r="U5955" s="9" t="s">
        <v>95</v>
      </c>
      <c r="V5955" s="9" t="s">
        <v>859</v>
      </c>
      <c r="W5955" s="14">
        <v>2</v>
      </c>
    </row>
    <row r="5956" spans="1:23" x14ac:dyDescent="0.25">
      <c r="A5956" s="8">
        <v>3517</v>
      </c>
      <c r="B5956" s="9" t="s">
        <v>22523</v>
      </c>
      <c r="C5956" s="9" t="s">
        <v>22</v>
      </c>
      <c r="D5956" s="9" t="s">
        <v>22524</v>
      </c>
      <c r="E5956" s="9" t="s">
        <v>22021</v>
      </c>
      <c r="F5956" s="9" t="s">
        <v>22022</v>
      </c>
      <c r="G5956" s="12">
        <v>10</v>
      </c>
      <c r="H5956" s="9" t="s">
        <v>518</v>
      </c>
      <c r="I5956" s="9" t="s">
        <v>518</v>
      </c>
      <c r="J5956" s="12">
        <v>1</v>
      </c>
      <c r="K5956" s="13">
        <v>43722</v>
      </c>
      <c r="L5956" s="86">
        <f>(Tabla2[[#This Row],[release_year]]-'VARIANZA Y DES. EST'!$L$11)^2</f>
        <v>23.230495463129063</v>
      </c>
      <c r="M5956" s="12">
        <v>2019</v>
      </c>
      <c r="N5956" s="9" t="s">
        <v>35</v>
      </c>
      <c r="O5956" s="9" t="s">
        <v>22518</v>
      </c>
      <c r="P5956" s="12">
        <v>157</v>
      </c>
      <c r="Q5956" s="12">
        <v>157</v>
      </c>
      <c r="R5956" s="12">
        <v>3298.7795060389885</v>
      </c>
      <c r="S5956" s="12" t="s">
        <v>28</v>
      </c>
      <c r="T5956" s="9" t="s">
        <v>4849</v>
      </c>
      <c r="U5956" s="9" t="s">
        <v>95</v>
      </c>
      <c r="V5956" s="9" t="s">
        <v>4849</v>
      </c>
      <c r="W5956" s="14">
        <v>3</v>
      </c>
    </row>
    <row r="5957" spans="1:23" x14ac:dyDescent="0.25">
      <c r="A5957" s="8">
        <v>4432</v>
      </c>
      <c r="B5957" s="9" t="s">
        <v>22525</v>
      </c>
      <c r="C5957" s="9" t="s">
        <v>22</v>
      </c>
      <c r="D5957" s="9" t="s">
        <v>22526</v>
      </c>
      <c r="E5957" s="9" t="s">
        <v>22527</v>
      </c>
      <c r="F5957" s="9" t="s">
        <v>22528</v>
      </c>
      <c r="G5957" s="12">
        <v>9</v>
      </c>
      <c r="H5957" s="9" t="s">
        <v>126</v>
      </c>
      <c r="I5957" s="9" t="s">
        <v>19162</v>
      </c>
      <c r="J5957" s="12">
        <v>2</v>
      </c>
      <c r="K5957" s="13">
        <v>43405</v>
      </c>
      <c r="L5957" s="86">
        <f>(Tabla2[[#This Row],[release_year]]-'VARIANZA Y DES. EST'!$L$11)^2</f>
        <v>51.555237145879822</v>
      </c>
      <c r="M5957" s="12">
        <v>2007</v>
      </c>
      <c r="N5957" s="9" t="s">
        <v>35</v>
      </c>
      <c r="O5957" s="9" t="s">
        <v>22518</v>
      </c>
      <c r="P5957" s="12">
        <v>157</v>
      </c>
      <c r="Q5957" s="12">
        <v>157</v>
      </c>
      <c r="R5957" s="12">
        <v>3298.7795060389885</v>
      </c>
      <c r="S5957" s="12" t="s">
        <v>28</v>
      </c>
      <c r="T5957" s="9" t="s">
        <v>8706</v>
      </c>
      <c r="U5957" s="9" t="s">
        <v>45</v>
      </c>
      <c r="V5957" s="9" t="s">
        <v>8706</v>
      </c>
      <c r="W5957" s="14">
        <v>3</v>
      </c>
    </row>
    <row r="5958" spans="1:23" x14ac:dyDescent="0.25">
      <c r="A5958" s="8">
        <v>7190</v>
      </c>
      <c r="B5958" s="9" t="s">
        <v>22529</v>
      </c>
      <c r="C5958" s="9" t="s">
        <v>22</v>
      </c>
      <c r="D5958" s="9" t="s">
        <v>22530</v>
      </c>
      <c r="E5958" s="9" t="s">
        <v>22531</v>
      </c>
      <c r="F5958" s="9" t="s">
        <v>22532</v>
      </c>
      <c r="G5958" s="12">
        <v>10</v>
      </c>
      <c r="H5958" s="9" t="s">
        <v>518</v>
      </c>
      <c r="I5958" s="9" t="s">
        <v>518</v>
      </c>
      <c r="J5958" s="12">
        <v>1</v>
      </c>
      <c r="K5958" s="13">
        <v>43160</v>
      </c>
      <c r="L5958" s="86">
        <f>(Tabla2[[#This Row],[release_year]]-'VARIANZA Y DES. EST'!$L$11)^2</f>
        <v>124.99681770679673</v>
      </c>
      <c r="M5958" s="12">
        <v>2003</v>
      </c>
      <c r="N5958" s="9" t="s">
        <v>35</v>
      </c>
      <c r="O5958" s="9" t="s">
        <v>22518</v>
      </c>
      <c r="P5958" s="12">
        <v>157</v>
      </c>
      <c r="Q5958" s="12">
        <v>157</v>
      </c>
      <c r="R5958" s="12">
        <v>3298.7795060389885</v>
      </c>
      <c r="S5958" s="12" t="s">
        <v>28</v>
      </c>
      <c r="T5958" s="9" t="s">
        <v>4849</v>
      </c>
      <c r="U5958" s="9" t="s">
        <v>95</v>
      </c>
      <c r="V5958" s="9" t="s">
        <v>4849</v>
      </c>
      <c r="W5958" s="14">
        <v>3</v>
      </c>
    </row>
    <row r="5959" spans="1:23" x14ac:dyDescent="0.25">
      <c r="A5959" s="8">
        <v>8789</v>
      </c>
      <c r="B5959" s="9" t="s">
        <v>22533</v>
      </c>
      <c r="C5959" s="9" t="s">
        <v>22</v>
      </c>
      <c r="D5959" s="9" t="s">
        <v>22534</v>
      </c>
      <c r="E5959" s="9" t="s">
        <v>22535</v>
      </c>
      <c r="F5959" s="9" t="s">
        <v>22536</v>
      </c>
      <c r="G5959" s="12">
        <v>10</v>
      </c>
      <c r="H5959" s="9" t="s">
        <v>22537</v>
      </c>
      <c r="I5959" s="9" t="s">
        <v>22538</v>
      </c>
      <c r="J5959" s="12">
        <v>4</v>
      </c>
      <c r="K5959" s="13">
        <v>42552</v>
      </c>
      <c r="L5959" s="86">
        <f>(Tabla2[[#This Row],[release_year]]-'VARIANZA Y DES. EST'!$L$11)^2</f>
        <v>0.67207602404598188</v>
      </c>
      <c r="M5959" s="12">
        <v>2015</v>
      </c>
      <c r="N5959" s="9" t="s">
        <v>76</v>
      </c>
      <c r="O5959" s="9" t="s">
        <v>22518</v>
      </c>
      <c r="P5959" s="12">
        <v>157</v>
      </c>
      <c r="Q5959" s="12">
        <v>157</v>
      </c>
      <c r="R5959" s="12">
        <v>3298.7795060389885</v>
      </c>
      <c r="S5959" s="12" t="s">
        <v>28</v>
      </c>
      <c r="T5959" s="9" t="s">
        <v>70</v>
      </c>
      <c r="U5959" s="9" t="s">
        <v>45</v>
      </c>
      <c r="V5959" s="9" t="s">
        <v>70</v>
      </c>
      <c r="W5959" s="14">
        <v>2</v>
      </c>
    </row>
    <row r="5960" spans="1:23" x14ac:dyDescent="0.25">
      <c r="A5960" s="8">
        <v>1114</v>
      </c>
      <c r="B5960" s="9" t="s">
        <v>22539</v>
      </c>
      <c r="C5960" s="9" t="s">
        <v>22</v>
      </c>
      <c r="D5960" s="12">
        <v>2012</v>
      </c>
      <c r="E5960" s="9" t="s">
        <v>16069</v>
      </c>
      <c r="F5960" s="9" t="s">
        <v>22540</v>
      </c>
      <c r="G5960" s="12">
        <v>10</v>
      </c>
      <c r="H5960" s="9" t="s">
        <v>25</v>
      </c>
      <c r="I5960" s="9" t="s">
        <v>25</v>
      </c>
      <c r="J5960" s="12">
        <v>1</v>
      </c>
      <c r="K5960" s="13">
        <v>44287</v>
      </c>
      <c r="L5960" s="86">
        <f>(Tabla2[[#This Row],[release_year]]-'VARIANZA Y DES. EST'!$L$11)^2</f>
        <v>26.834446865421359</v>
      </c>
      <c r="M5960" s="12">
        <v>2009</v>
      </c>
      <c r="N5960" s="9" t="s">
        <v>43</v>
      </c>
      <c r="O5960" s="9" t="s">
        <v>22541</v>
      </c>
      <c r="P5960" s="12">
        <v>158</v>
      </c>
      <c r="Q5960" s="12">
        <v>158</v>
      </c>
      <c r="R5960" s="12">
        <v>3414.6495109321545</v>
      </c>
      <c r="S5960" s="12" t="s">
        <v>28</v>
      </c>
      <c r="T5960" s="9" t="s">
        <v>2252</v>
      </c>
      <c r="U5960" s="9" t="s">
        <v>38</v>
      </c>
      <c r="V5960" s="9" t="s">
        <v>2252</v>
      </c>
      <c r="W5960" s="14">
        <v>2</v>
      </c>
    </row>
    <row r="5961" spans="1:23" x14ac:dyDescent="0.25">
      <c r="A5961" s="8">
        <v>2121</v>
      </c>
      <c r="B5961" s="9" t="s">
        <v>22542</v>
      </c>
      <c r="C5961" s="9" t="s">
        <v>22</v>
      </c>
      <c r="D5961" s="9" t="s">
        <v>22543</v>
      </c>
      <c r="E5961" s="9" t="s">
        <v>18522</v>
      </c>
      <c r="F5961" s="9" t="s">
        <v>22544</v>
      </c>
      <c r="G5961" s="12">
        <v>10</v>
      </c>
      <c r="H5961" s="9" t="s">
        <v>126</v>
      </c>
      <c r="I5961" s="9" t="s">
        <v>5012</v>
      </c>
      <c r="J5961" s="12">
        <v>2</v>
      </c>
      <c r="K5961" s="13">
        <v>44059</v>
      </c>
      <c r="L5961" s="86">
        <f>(Tabla2[[#This Row],[release_year]]-'VARIANZA Y DES. EST'!$L$11)^2</f>
        <v>4.7532614447336705</v>
      </c>
      <c r="M5961" s="12">
        <v>2012</v>
      </c>
      <c r="N5961" s="9" t="s">
        <v>43</v>
      </c>
      <c r="O5961" s="9" t="s">
        <v>22541</v>
      </c>
      <c r="P5961" s="12">
        <v>158</v>
      </c>
      <c r="Q5961" s="12">
        <v>158</v>
      </c>
      <c r="R5961" s="12">
        <v>3414.6495109321545</v>
      </c>
      <c r="S5961" s="12" t="s">
        <v>28</v>
      </c>
      <c r="T5961" s="9" t="s">
        <v>8706</v>
      </c>
      <c r="U5961" s="9" t="s">
        <v>45</v>
      </c>
      <c r="V5961" s="9" t="s">
        <v>8706</v>
      </c>
      <c r="W5961" s="14">
        <v>3</v>
      </c>
    </row>
    <row r="5962" spans="1:23" x14ac:dyDescent="0.25">
      <c r="A5962" s="8">
        <v>2864</v>
      </c>
      <c r="B5962" s="9" t="s">
        <v>22545</v>
      </c>
      <c r="C5962" s="9" t="s">
        <v>22</v>
      </c>
      <c r="D5962" s="9" t="s">
        <v>22546</v>
      </c>
      <c r="E5962" s="9" t="s">
        <v>124</v>
      </c>
      <c r="F5962" s="9" t="s">
        <v>22547</v>
      </c>
      <c r="G5962" s="12">
        <v>10</v>
      </c>
      <c r="H5962" s="9" t="s">
        <v>25</v>
      </c>
      <c r="I5962" s="9" t="s">
        <v>25</v>
      </c>
      <c r="J5962" s="12">
        <v>1</v>
      </c>
      <c r="K5962" s="13">
        <v>43891</v>
      </c>
      <c r="L5962" s="86">
        <f>(Tabla2[[#This Row],[release_year]]-'VARIANZA Y DES. EST'!$L$11)^2</f>
        <v>51.555237145879822</v>
      </c>
      <c r="M5962" s="12">
        <v>2007</v>
      </c>
      <c r="N5962" s="9" t="s">
        <v>1991</v>
      </c>
      <c r="O5962" s="9" t="s">
        <v>22541</v>
      </c>
      <c r="P5962" s="12">
        <v>158</v>
      </c>
      <c r="Q5962" s="12">
        <v>158</v>
      </c>
      <c r="R5962" s="12">
        <v>3414.6495109321545</v>
      </c>
      <c r="S5962" s="12" t="s">
        <v>28</v>
      </c>
      <c r="T5962" s="9" t="s">
        <v>144</v>
      </c>
      <c r="U5962" s="9" t="s">
        <v>45</v>
      </c>
      <c r="V5962" s="9" t="s">
        <v>144</v>
      </c>
      <c r="W5962" s="14">
        <v>2</v>
      </c>
    </row>
    <row r="5963" spans="1:23" x14ac:dyDescent="0.25">
      <c r="A5963" s="8">
        <v>4430</v>
      </c>
      <c r="B5963" s="9" t="s">
        <v>22548</v>
      </c>
      <c r="C5963" s="9" t="s">
        <v>22</v>
      </c>
      <c r="D5963" s="9" t="s">
        <v>22549</v>
      </c>
      <c r="E5963" s="9" t="s">
        <v>22550</v>
      </c>
      <c r="F5963" s="9" t="s">
        <v>22551</v>
      </c>
      <c r="G5963" s="12">
        <v>8</v>
      </c>
      <c r="H5963" s="9" t="s">
        <v>518</v>
      </c>
      <c r="I5963" s="9" t="s">
        <v>518</v>
      </c>
      <c r="J5963" s="12">
        <v>1</v>
      </c>
      <c r="K5963" s="13">
        <v>43405</v>
      </c>
      <c r="L5963" s="86">
        <f>(Tabla2[[#This Row],[release_year]]-'VARIANZA Y DES. EST'!$L$11)^2</f>
        <v>66.915632286109044</v>
      </c>
      <c r="M5963" s="12">
        <v>2006</v>
      </c>
      <c r="N5963" s="9" t="s">
        <v>35</v>
      </c>
      <c r="O5963" s="9" t="s">
        <v>22541</v>
      </c>
      <c r="P5963" s="12">
        <v>158</v>
      </c>
      <c r="Q5963" s="12">
        <v>158</v>
      </c>
      <c r="R5963" s="12">
        <v>3414.6495109321545</v>
      </c>
      <c r="S5963" s="12" t="s">
        <v>28</v>
      </c>
      <c r="T5963" s="9" t="s">
        <v>2492</v>
      </c>
      <c r="U5963" s="9" t="s">
        <v>95</v>
      </c>
      <c r="V5963" s="9" t="s">
        <v>2492</v>
      </c>
      <c r="W5963" s="14">
        <v>3</v>
      </c>
    </row>
    <row r="5964" spans="1:23" x14ac:dyDescent="0.25">
      <c r="A5964" s="8">
        <v>4722</v>
      </c>
      <c r="B5964" s="9" t="s">
        <v>22552</v>
      </c>
      <c r="C5964" s="9" t="s">
        <v>22</v>
      </c>
      <c r="D5964" s="9" t="s">
        <v>22553</v>
      </c>
      <c r="E5964" s="9" t="s">
        <v>19971</v>
      </c>
      <c r="F5964" s="9" t="s">
        <v>22554</v>
      </c>
      <c r="G5964" s="12">
        <v>8</v>
      </c>
      <c r="H5964" s="9" t="s">
        <v>518</v>
      </c>
      <c r="I5964" s="9" t="s">
        <v>518</v>
      </c>
      <c r="J5964" s="12">
        <v>1</v>
      </c>
      <c r="K5964" s="13">
        <v>43314</v>
      </c>
      <c r="L5964" s="86">
        <f>(Tabla2[[#This Row],[release_year]]-'VARIANZA Y DES. EST'!$L$11)^2</f>
        <v>38.194842005650592</v>
      </c>
      <c r="M5964" s="12">
        <v>2008</v>
      </c>
      <c r="N5964" s="9" t="s">
        <v>76</v>
      </c>
      <c r="O5964" s="9" t="s">
        <v>22541</v>
      </c>
      <c r="P5964" s="12">
        <v>158</v>
      </c>
      <c r="Q5964" s="12">
        <v>158</v>
      </c>
      <c r="R5964" s="12">
        <v>3414.6495109321545</v>
      </c>
      <c r="S5964" s="12" t="s">
        <v>28</v>
      </c>
      <c r="T5964" s="9" t="s">
        <v>70</v>
      </c>
      <c r="U5964" s="9" t="s">
        <v>45</v>
      </c>
      <c r="V5964" s="9" t="s">
        <v>70</v>
      </c>
      <c r="W5964" s="14">
        <v>2</v>
      </c>
    </row>
    <row r="5965" spans="1:23" x14ac:dyDescent="0.25">
      <c r="A5965" s="8">
        <v>4861</v>
      </c>
      <c r="B5965" s="9" t="s">
        <v>22555</v>
      </c>
      <c r="C5965" s="9" t="s">
        <v>22</v>
      </c>
      <c r="D5965" s="9" t="s">
        <v>22556</v>
      </c>
      <c r="E5965" s="9" t="s">
        <v>13782</v>
      </c>
      <c r="F5965" s="9" t="s">
        <v>22557</v>
      </c>
      <c r="G5965" s="12">
        <v>10</v>
      </c>
      <c r="H5965" s="9" t="s">
        <v>518</v>
      </c>
      <c r="I5965" s="9" t="s">
        <v>518</v>
      </c>
      <c r="J5965" s="12">
        <v>1</v>
      </c>
      <c r="K5965" s="13">
        <v>43235</v>
      </c>
      <c r="L5965" s="86">
        <f>(Tabla2[[#This Row],[release_year]]-'VARIANZA Y DES. EST'!$L$11)^2</f>
        <v>14.590890603358293</v>
      </c>
      <c r="M5965" s="12">
        <v>2018</v>
      </c>
      <c r="N5965" s="9" t="s">
        <v>76</v>
      </c>
      <c r="O5965" s="9" t="s">
        <v>22541</v>
      </c>
      <c r="P5965" s="12">
        <v>158</v>
      </c>
      <c r="Q5965" s="12">
        <v>158</v>
      </c>
      <c r="R5965" s="12">
        <v>3414.6495109321545</v>
      </c>
      <c r="S5965" s="12" t="s">
        <v>28</v>
      </c>
      <c r="T5965" s="9" t="s">
        <v>2930</v>
      </c>
      <c r="U5965" s="9" t="s">
        <v>38</v>
      </c>
      <c r="V5965" s="9" t="s">
        <v>2930</v>
      </c>
      <c r="W5965" s="14">
        <v>3</v>
      </c>
    </row>
    <row r="5966" spans="1:23" x14ac:dyDescent="0.25">
      <c r="A5966" s="8">
        <v>5221</v>
      </c>
      <c r="B5966" s="9" t="s">
        <v>22558</v>
      </c>
      <c r="C5966" s="9" t="s">
        <v>22</v>
      </c>
      <c r="D5966" s="9" t="s">
        <v>1889</v>
      </c>
      <c r="E5966" s="9" t="s">
        <v>22559</v>
      </c>
      <c r="F5966" s="9" t="s">
        <v>22560</v>
      </c>
      <c r="G5966" s="12">
        <v>8</v>
      </c>
      <c r="H5966" s="9" t="s">
        <v>518</v>
      </c>
      <c r="I5966" s="9" t="s">
        <v>22561</v>
      </c>
      <c r="J5966" s="12">
        <v>2</v>
      </c>
      <c r="K5966" s="16">
        <v>43023</v>
      </c>
      <c r="L5966" s="86">
        <f>(Tabla2[[#This Row],[release_year]]-'VARIANZA Y DES. EST'!$L$11)^2</f>
        <v>2935.4938087366536</v>
      </c>
      <c r="M5966" s="12">
        <v>1960</v>
      </c>
      <c r="N5966" s="9" t="s">
        <v>82</v>
      </c>
      <c r="O5966" s="9" t="s">
        <v>22541</v>
      </c>
      <c r="P5966" s="12">
        <v>158</v>
      </c>
      <c r="Q5966" s="12">
        <v>158</v>
      </c>
      <c r="R5966" s="12">
        <v>3414.6495109321545</v>
      </c>
      <c r="S5966" s="12" t="s">
        <v>28</v>
      </c>
      <c r="T5966" s="9" t="s">
        <v>2492</v>
      </c>
      <c r="U5966" s="9" t="s">
        <v>95</v>
      </c>
      <c r="V5966" s="9" t="s">
        <v>2492</v>
      </c>
      <c r="W5966" s="14">
        <v>3</v>
      </c>
    </row>
    <row r="5967" spans="1:23" x14ac:dyDescent="0.25">
      <c r="A5967" s="8">
        <v>6913</v>
      </c>
      <c r="B5967" s="9" t="s">
        <v>22562</v>
      </c>
      <c r="C5967" s="9" t="s">
        <v>22</v>
      </c>
      <c r="D5967" s="9" t="s">
        <v>22563</v>
      </c>
      <c r="E5967" s="9" t="s">
        <v>21439</v>
      </c>
      <c r="F5967" s="9" t="s">
        <v>22564</v>
      </c>
      <c r="G5967" s="12">
        <v>12</v>
      </c>
      <c r="H5967" s="9" t="s">
        <v>518</v>
      </c>
      <c r="I5967" s="9" t="s">
        <v>518</v>
      </c>
      <c r="J5967" s="12">
        <v>1</v>
      </c>
      <c r="K5967" s="13">
        <v>43160</v>
      </c>
      <c r="L5967" s="86">
        <f>(Tabla2[[#This Row],[release_year]]-'VARIANZA Y DES. EST'!$L$11)^2</f>
        <v>201.07800312748444</v>
      </c>
      <c r="M5967" s="12">
        <v>2000</v>
      </c>
      <c r="N5967" s="9" t="s">
        <v>35</v>
      </c>
      <c r="O5967" s="9" t="s">
        <v>22541</v>
      </c>
      <c r="P5967" s="12">
        <v>158</v>
      </c>
      <c r="Q5967" s="12">
        <v>158</v>
      </c>
      <c r="R5967" s="12">
        <v>3414.6495109321545</v>
      </c>
      <c r="S5967" s="12" t="s">
        <v>28</v>
      </c>
      <c r="T5967" s="9" t="s">
        <v>8706</v>
      </c>
      <c r="U5967" s="9" t="s">
        <v>45</v>
      </c>
      <c r="V5967" s="9" t="s">
        <v>8706</v>
      </c>
      <c r="W5967" s="14">
        <v>3</v>
      </c>
    </row>
    <row r="5968" spans="1:23" x14ac:dyDescent="0.25">
      <c r="A5968" s="8">
        <v>7525</v>
      </c>
      <c r="B5968" s="9" t="s">
        <v>22565</v>
      </c>
      <c r="C5968" s="9" t="s">
        <v>22</v>
      </c>
      <c r="D5968" s="9" t="s">
        <v>22566</v>
      </c>
      <c r="E5968" s="9" t="s">
        <v>19036</v>
      </c>
      <c r="F5968" s="9" t="s">
        <v>22567</v>
      </c>
      <c r="G5968" s="12">
        <v>8</v>
      </c>
      <c r="H5968" s="9" t="s">
        <v>518</v>
      </c>
      <c r="I5968" s="9" t="s">
        <v>518</v>
      </c>
      <c r="J5968" s="12">
        <v>1</v>
      </c>
      <c r="K5968" s="16">
        <v>43830</v>
      </c>
      <c r="L5968" s="86">
        <f>(Tabla2[[#This Row],[release_year]]-'VARIANZA Y DES. EST'!$L$11)^2</f>
        <v>103.6364225665675</v>
      </c>
      <c r="M5968" s="12">
        <v>2004</v>
      </c>
      <c r="N5968" s="9" t="s">
        <v>82</v>
      </c>
      <c r="O5968" s="9" t="s">
        <v>22541</v>
      </c>
      <c r="P5968" s="12">
        <v>158</v>
      </c>
      <c r="Q5968" s="12">
        <v>158</v>
      </c>
      <c r="R5968" s="12">
        <v>3414.6495109321545</v>
      </c>
      <c r="S5968" s="12" t="s">
        <v>28</v>
      </c>
      <c r="T5968" s="9" t="s">
        <v>3625</v>
      </c>
      <c r="U5968" s="9" t="s">
        <v>95</v>
      </c>
      <c r="V5968" s="9" t="s">
        <v>3625</v>
      </c>
      <c r="W5968" s="14">
        <v>3</v>
      </c>
    </row>
    <row r="5969" spans="1:23" x14ac:dyDescent="0.25">
      <c r="A5969" s="8">
        <v>7804</v>
      </c>
      <c r="B5969" s="9" t="s">
        <v>22568</v>
      </c>
      <c r="C5969" s="9" t="s">
        <v>22</v>
      </c>
      <c r="D5969" s="9" t="s">
        <v>22569</v>
      </c>
      <c r="E5969" s="9" t="s">
        <v>22570</v>
      </c>
      <c r="F5969" s="9" t="s">
        <v>22571</v>
      </c>
      <c r="G5969" s="12">
        <v>8</v>
      </c>
      <c r="H5969" s="9" t="s">
        <v>160</v>
      </c>
      <c r="I5969" s="9" t="s">
        <v>14747</v>
      </c>
      <c r="J5969" s="12">
        <v>2</v>
      </c>
      <c r="K5969" s="13">
        <v>43040</v>
      </c>
      <c r="L5969" s="86">
        <f>(Tabla2[[#This Row],[release_year]]-'VARIANZA Y DES. EST'!$L$11)^2</f>
        <v>3.2471164275211517E-2</v>
      </c>
      <c r="M5969" s="12">
        <v>2014</v>
      </c>
      <c r="N5969" s="9" t="s">
        <v>35</v>
      </c>
      <c r="O5969" s="9" t="s">
        <v>22541</v>
      </c>
      <c r="P5969" s="12">
        <v>158</v>
      </c>
      <c r="Q5969" s="12">
        <v>158</v>
      </c>
      <c r="R5969" s="12">
        <v>3414.6495109321545</v>
      </c>
      <c r="S5969" s="12" t="s">
        <v>28</v>
      </c>
      <c r="T5969" s="9" t="s">
        <v>70</v>
      </c>
      <c r="U5969" s="9" t="s">
        <v>45</v>
      </c>
      <c r="V5969" s="9" t="s">
        <v>70</v>
      </c>
      <c r="W5969" s="14">
        <v>2</v>
      </c>
    </row>
    <row r="5970" spans="1:23" x14ac:dyDescent="0.25">
      <c r="A5970" s="8">
        <v>8321</v>
      </c>
      <c r="B5970" s="9" t="s">
        <v>22572</v>
      </c>
      <c r="C5970" s="9" t="s">
        <v>22</v>
      </c>
      <c r="D5970" s="9" t="s">
        <v>22573</v>
      </c>
      <c r="E5970" s="9" t="s">
        <v>17007</v>
      </c>
      <c r="F5970" s="9" t="s">
        <v>22574</v>
      </c>
      <c r="G5970" s="12">
        <v>10</v>
      </c>
      <c r="H5970" s="9" t="s">
        <v>25</v>
      </c>
      <c r="I5970" s="9" t="s">
        <v>22575</v>
      </c>
      <c r="J5970" s="12">
        <v>3</v>
      </c>
      <c r="K5970" s="13">
        <v>44201</v>
      </c>
      <c r="L5970" s="86">
        <f>(Tabla2[[#This Row],[release_year]]-'VARIANZA Y DES. EST'!$L$11)^2</f>
        <v>10.1136565849629</v>
      </c>
      <c r="M5970" s="12">
        <v>2011</v>
      </c>
      <c r="N5970" s="9" t="s">
        <v>1991</v>
      </c>
      <c r="O5970" s="9" t="s">
        <v>22541</v>
      </c>
      <c r="P5970" s="12">
        <v>158</v>
      </c>
      <c r="Q5970" s="12">
        <v>158</v>
      </c>
      <c r="R5970" s="12">
        <v>3414.6495109321545</v>
      </c>
      <c r="S5970" s="12" t="s">
        <v>28</v>
      </c>
      <c r="T5970" s="9" t="s">
        <v>2709</v>
      </c>
      <c r="U5970" s="9" t="s">
        <v>45</v>
      </c>
      <c r="V5970" s="9" t="s">
        <v>2709</v>
      </c>
      <c r="W5970" s="14">
        <v>2</v>
      </c>
    </row>
    <row r="5971" spans="1:23" x14ac:dyDescent="0.25">
      <c r="A5971" s="8">
        <v>8803</v>
      </c>
      <c r="B5971" s="9" t="s">
        <v>22576</v>
      </c>
      <c r="C5971" s="9" t="s">
        <v>22</v>
      </c>
      <c r="D5971" s="9" t="s">
        <v>22577</v>
      </c>
      <c r="E5971" s="9" t="s">
        <v>17007</v>
      </c>
      <c r="F5971" s="9" t="s">
        <v>22578</v>
      </c>
      <c r="G5971" s="12">
        <v>10</v>
      </c>
      <c r="H5971" s="9" t="s">
        <v>25</v>
      </c>
      <c r="I5971" s="9" t="s">
        <v>25</v>
      </c>
      <c r="J5971" s="12">
        <v>1</v>
      </c>
      <c r="K5971" s="16">
        <v>43789</v>
      </c>
      <c r="L5971" s="86">
        <f>(Tabla2[[#This Row],[release_year]]-'VARIANZA Y DES. EST'!$L$11)^2</f>
        <v>51.555237145879822</v>
      </c>
      <c r="M5971" s="12">
        <v>2007</v>
      </c>
      <c r="N5971" s="9" t="s">
        <v>1991</v>
      </c>
      <c r="O5971" s="9" t="s">
        <v>22541</v>
      </c>
      <c r="P5971" s="12">
        <v>158</v>
      </c>
      <c r="Q5971" s="12">
        <v>158</v>
      </c>
      <c r="R5971" s="12">
        <v>3414.6495109321545</v>
      </c>
      <c r="S5971" s="12" t="s">
        <v>28</v>
      </c>
      <c r="T5971" s="9" t="s">
        <v>22579</v>
      </c>
      <c r="U5971" s="9" t="s">
        <v>4664</v>
      </c>
      <c r="V5971" s="9" t="s">
        <v>22579</v>
      </c>
      <c r="W5971" s="14">
        <v>3</v>
      </c>
    </row>
    <row r="5972" spans="1:23" x14ac:dyDescent="0.25">
      <c r="A5972" s="8">
        <v>688</v>
      </c>
      <c r="B5972" s="9" t="s">
        <v>22580</v>
      </c>
      <c r="C5972" s="9" t="s">
        <v>22</v>
      </c>
      <c r="D5972" s="9" t="s">
        <v>22581</v>
      </c>
      <c r="E5972" s="9" t="s">
        <v>22582</v>
      </c>
      <c r="F5972" s="9" t="s">
        <v>22583</v>
      </c>
      <c r="G5972" s="12">
        <v>5</v>
      </c>
      <c r="H5972" s="12"/>
      <c r="I5972" s="9"/>
      <c r="J5972" s="12">
        <v>0</v>
      </c>
      <c r="K5972" s="13">
        <v>44365</v>
      </c>
      <c r="L5972" s="86">
        <f>(Tabla2[[#This Row],[release_year]]-'VARIANZA Y DES. EST'!$L$11)^2</f>
        <v>46.509705182670608</v>
      </c>
      <c r="M5972" s="12">
        <v>2021</v>
      </c>
      <c r="N5972" s="9" t="s">
        <v>76</v>
      </c>
      <c r="O5972" s="9" t="s">
        <v>22584</v>
      </c>
      <c r="P5972" s="12">
        <v>159</v>
      </c>
      <c r="Q5972" s="12">
        <v>159</v>
      </c>
      <c r="R5972" s="12">
        <v>3532.5195158253205</v>
      </c>
      <c r="S5972" s="12" t="s">
        <v>28</v>
      </c>
      <c r="T5972" s="9" t="s">
        <v>2930</v>
      </c>
      <c r="U5972" s="9" t="s">
        <v>38</v>
      </c>
      <c r="V5972" s="9" t="s">
        <v>2930</v>
      </c>
      <c r="W5972" s="14">
        <v>3</v>
      </c>
    </row>
    <row r="5973" spans="1:23" x14ac:dyDescent="0.25">
      <c r="A5973" s="8">
        <v>4508</v>
      </c>
      <c r="B5973" s="9" t="s">
        <v>22585</v>
      </c>
      <c r="C5973" s="9" t="s">
        <v>22</v>
      </c>
      <c r="D5973" s="9" t="s">
        <v>22586</v>
      </c>
      <c r="E5973" s="9" t="s">
        <v>22047</v>
      </c>
      <c r="F5973" s="18" t="s">
        <v>22587</v>
      </c>
      <c r="G5973" s="12">
        <v>9</v>
      </c>
      <c r="H5973" s="9" t="s">
        <v>518</v>
      </c>
      <c r="I5973" s="9" t="s">
        <v>518</v>
      </c>
      <c r="J5973" s="12">
        <v>1</v>
      </c>
      <c r="K5973" s="16">
        <v>43388</v>
      </c>
      <c r="L5973" s="86">
        <f>(Tabla2[[#This Row],[release_year]]-'VARIANZA Y DES. EST'!$L$11)^2</f>
        <v>14.590890603358293</v>
      </c>
      <c r="M5973" s="12">
        <v>2018</v>
      </c>
      <c r="N5973" s="9" t="s">
        <v>76</v>
      </c>
      <c r="O5973" s="9" t="s">
        <v>22584</v>
      </c>
      <c r="P5973" s="12">
        <v>159</v>
      </c>
      <c r="Q5973" s="12">
        <v>159</v>
      </c>
      <c r="R5973" s="12">
        <v>3532.5195158253205</v>
      </c>
      <c r="S5973" s="12" t="s">
        <v>28</v>
      </c>
      <c r="T5973" s="9" t="s">
        <v>70</v>
      </c>
      <c r="U5973" s="9" t="s">
        <v>45</v>
      </c>
      <c r="V5973" s="9" t="s">
        <v>70</v>
      </c>
      <c r="W5973" s="14">
        <v>2</v>
      </c>
    </row>
    <row r="5974" spans="1:23" x14ac:dyDescent="0.25">
      <c r="A5974" s="8">
        <v>4733</v>
      </c>
      <c r="B5974" s="9" t="s">
        <v>22588</v>
      </c>
      <c r="C5974" s="9" t="s">
        <v>22</v>
      </c>
      <c r="D5974" s="9" t="s">
        <v>22589</v>
      </c>
      <c r="E5974" s="9" t="s">
        <v>13714</v>
      </c>
      <c r="F5974" s="9" t="s">
        <v>22590</v>
      </c>
      <c r="G5974" s="12">
        <v>12</v>
      </c>
      <c r="H5974" s="9" t="s">
        <v>518</v>
      </c>
      <c r="I5974" s="9" t="s">
        <v>518</v>
      </c>
      <c r="J5974" s="12">
        <v>1</v>
      </c>
      <c r="K5974" s="13">
        <v>43314</v>
      </c>
      <c r="L5974" s="86">
        <f>(Tabla2[[#This Row],[release_year]]-'VARIANZA Y DES. EST'!$L$11)^2</f>
        <v>66.915632286109044</v>
      </c>
      <c r="M5974" s="12">
        <v>2006</v>
      </c>
      <c r="N5974" s="9" t="s">
        <v>35</v>
      </c>
      <c r="O5974" s="9" t="s">
        <v>22584</v>
      </c>
      <c r="P5974" s="12">
        <v>159</v>
      </c>
      <c r="Q5974" s="12">
        <v>159</v>
      </c>
      <c r="R5974" s="12">
        <v>3532.5195158253205</v>
      </c>
      <c r="S5974" s="12" t="s">
        <v>28</v>
      </c>
      <c r="T5974" s="9" t="s">
        <v>70</v>
      </c>
      <c r="U5974" s="9" t="s">
        <v>45</v>
      </c>
      <c r="V5974" s="9" t="s">
        <v>70</v>
      </c>
      <c r="W5974" s="14">
        <v>2</v>
      </c>
    </row>
    <row r="5975" spans="1:23" x14ac:dyDescent="0.25">
      <c r="A5975" s="8">
        <v>4957</v>
      </c>
      <c r="B5975" s="9" t="s">
        <v>22591</v>
      </c>
      <c r="C5975" s="9" t="s">
        <v>22</v>
      </c>
      <c r="D5975" s="9" t="s">
        <v>22592</v>
      </c>
      <c r="E5975" s="9" t="s">
        <v>21984</v>
      </c>
      <c r="F5975" s="18" t="s">
        <v>22593</v>
      </c>
      <c r="G5975" s="12">
        <v>9</v>
      </c>
      <c r="H5975" s="9" t="s">
        <v>518</v>
      </c>
      <c r="I5975" s="9" t="s">
        <v>518</v>
      </c>
      <c r="J5975" s="12">
        <v>1</v>
      </c>
      <c r="K5975" s="13">
        <v>43191</v>
      </c>
      <c r="L5975" s="86">
        <f>(Tabla2[[#This Row],[release_year]]-'VARIANZA Y DES. EST'!$L$11)^2</f>
        <v>201.07800312748444</v>
      </c>
      <c r="M5975" s="12">
        <v>2000</v>
      </c>
      <c r="N5975" s="9" t="s">
        <v>35</v>
      </c>
      <c r="O5975" s="9" t="s">
        <v>22584</v>
      </c>
      <c r="P5975" s="12">
        <v>159</v>
      </c>
      <c r="Q5975" s="12">
        <v>159</v>
      </c>
      <c r="R5975" s="12">
        <v>3532.5195158253205</v>
      </c>
      <c r="S5975" s="12" t="s">
        <v>28</v>
      </c>
      <c r="T5975" s="9" t="s">
        <v>2492</v>
      </c>
      <c r="U5975" s="9" t="s">
        <v>95</v>
      </c>
      <c r="V5975" s="9" t="s">
        <v>2492</v>
      </c>
      <c r="W5975" s="14">
        <v>3</v>
      </c>
    </row>
    <row r="5976" spans="1:23" x14ac:dyDescent="0.25">
      <c r="A5976" s="8">
        <v>5338</v>
      </c>
      <c r="B5976" s="9" t="s">
        <v>22594</v>
      </c>
      <c r="C5976" s="9" t="s">
        <v>22</v>
      </c>
      <c r="D5976" s="9" t="s">
        <v>22595</v>
      </c>
      <c r="E5976" s="9" t="s">
        <v>21517</v>
      </c>
      <c r="F5976" s="18" t="s">
        <v>21518</v>
      </c>
      <c r="G5976" s="12">
        <v>8</v>
      </c>
      <c r="H5976" s="9" t="s">
        <v>518</v>
      </c>
      <c r="I5976" s="9" t="s">
        <v>518</v>
      </c>
      <c r="J5976" s="12">
        <v>1</v>
      </c>
      <c r="K5976" s="13">
        <v>42954</v>
      </c>
      <c r="L5976" s="86">
        <f>(Tabla2[[#This Row],[release_year]]-'VARIANZA Y DES. EST'!$L$11)^2</f>
        <v>0.67207602404598188</v>
      </c>
      <c r="M5976" s="12">
        <v>2015</v>
      </c>
      <c r="N5976" s="9" t="s">
        <v>35</v>
      </c>
      <c r="O5976" s="9" t="s">
        <v>22584</v>
      </c>
      <c r="P5976" s="12">
        <v>159</v>
      </c>
      <c r="Q5976" s="12">
        <v>159</v>
      </c>
      <c r="R5976" s="12">
        <v>3532.5195158253205</v>
      </c>
      <c r="S5976" s="12" t="s">
        <v>28</v>
      </c>
      <c r="T5976" s="9" t="s">
        <v>2930</v>
      </c>
      <c r="U5976" s="9" t="s">
        <v>38</v>
      </c>
      <c r="V5976" s="9" t="s">
        <v>2930</v>
      </c>
      <c r="W5976" s="14">
        <v>3</v>
      </c>
    </row>
    <row r="5977" spans="1:23" x14ac:dyDescent="0.25">
      <c r="A5977" s="8">
        <v>5340</v>
      </c>
      <c r="B5977" s="9" t="s">
        <v>22596</v>
      </c>
      <c r="C5977" s="9" t="s">
        <v>22</v>
      </c>
      <c r="D5977" s="9" t="s">
        <v>22597</v>
      </c>
      <c r="E5977" s="9" t="s">
        <v>21517</v>
      </c>
      <c r="F5977" s="9" t="s">
        <v>21518</v>
      </c>
      <c r="G5977" s="12">
        <v>8</v>
      </c>
      <c r="H5977" s="12"/>
      <c r="I5977" s="9"/>
      <c r="J5977" s="12">
        <v>0</v>
      </c>
      <c r="K5977" s="13">
        <v>42954</v>
      </c>
      <c r="L5977" s="86">
        <f>(Tabla2[[#This Row],[release_year]]-'VARIANZA Y DES. EST'!$L$11)^2</f>
        <v>0.67207602404598188</v>
      </c>
      <c r="M5977" s="12">
        <v>2015</v>
      </c>
      <c r="N5977" s="9" t="s">
        <v>35</v>
      </c>
      <c r="O5977" s="9" t="s">
        <v>22584</v>
      </c>
      <c r="P5977" s="12">
        <v>159</v>
      </c>
      <c r="Q5977" s="12">
        <v>159</v>
      </c>
      <c r="R5977" s="12">
        <v>3532.5195158253205</v>
      </c>
      <c r="S5977" s="12" t="s">
        <v>28</v>
      </c>
      <c r="T5977" s="9" t="s">
        <v>2930</v>
      </c>
      <c r="U5977" s="9" t="s">
        <v>38</v>
      </c>
      <c r="V5977" s="9" t="s">
        <v>2930</v>
      </c>
      <c r="W5977" s="14">
        <v>3</v>
      </c>
    </row>
    <row r="5978" spans="1:23" x14ac:dyDescent="0.25">
      <c r="A5978" s="8">
        <v>2546</v>
      </c>
      <c r="B5978" s="9" t="s">
        <v>22598</v>
      </c>
      <c r="C5978" s="9" t="s">
        <v>22</v>
      </c>
      <c r="D5978" s="9" t="s">
        <v>22599</v>
      </c>
      <c r="E5978" s="18" t="s">
        <v>22239</v>
      </c>
      <c r="F5978" s="9" t="s">
        <v>22600</v>
      </c>
      <c r="G5978" s="12">
        <v>9</v>
      </c>
      <c r="H5978" s="9" t="s">
        <v>518</v>
      </c>
      <c r="I5978" s="9" t="s">
        <v>518</v>
      </c>
      <c r="J5978" s="12">
        <v>1</v>
      </c>
      <c r="K5978" s="13">
        <v>43962</v>
      </c>
      <c r="L5978" s="86">
        <f>(Tabla2[[#This Row],[release_year]]-'VARIANZA Y DES. EST'!$L$11)^2</f>
        <v>407.24037396885979</v>
      </c>
      <c r="M5978" s="12">
        <v>1994</v>
      </c>
      <c r="N5978" s="9" t="s">
        <v>35</v>
      </c>
      <c r="O5978" s="9" t="s">
        <v>22601</v>
      </c>
      <c r="P5978" s="12">
        <v>160</v>
      </c>
      <c r="Q5978" s="12">
        <v>160</v>
      </c>
      <c r="R5978" s="12">
        <v>3652.389520718486</v>
      </c>
      <c r="S5978" s="12" t="s">
        <v>28</v>
      </c>
      <c r="T5978" s="9" t="s">
        <v>11313</v>
      </c>
      <c r="U5978" s="9" t="s">
        <v>38</v>
      </c>
      <c r="V5978" s="9" t="s">
        <v>11313</v>
      </c>
      <c r="W5978" s="14">
        <v>3</v>
      </c>
    </row>
    <row r="5979" spans="1:23" x14ac:dyDescent="0.25">
      <c r="A5979" s="8">
        <v>2761</v>
      </c>
      <c r="B5979" s="9" t="s">
        <v>22602</v>
      </c>
      <c r="C5979" s="9" t="s">
        <v>22</v>
      </c>
      <c r="D5979" s="9" t="s">
        <v>22603</v>
      </c>
      <c r="E5979" s="9" t="s">
        <v>22604</v>
      </c>
      <c r="F5979" s="9" t="s">
        <v>22605</v>
      </c>
      <c r="G5979" s="12">
        <v>6</v>
      </c>
      <c r="H5979" s="9" t="s">
        <v>518</v>
      </c>
      <c r="I5979" s="9" t="s">
        <v>518</v>
      </c>
      <c r="J5979" s="12">
        <v>1</v>
      </c>
      <c r="K5979" s="13">
        <v>43919</v>
      </c>
      <c r="L5979" s="86">
        <f>(Tabla2[[#This Row],[release_year]]-'VARIANZA Y DES. EST'!$L$11)^2</f>
        <v>33.870100322899837</v>
      </c>
      <c r="M5979" s="12">
        <v>2020</v>
      </c>
      <c r="N5979" s="9" t="s">
        <v>35</v>
      </c>
      <c r="O5979" s="9" t="s">
        <v>22601</v>
      </c>
      <c r="P5979" s="12">
        <v>160</v>
      </c>
      <c r="Q5979" s="12">
        <v>160</v>
      </c>
      <c r="R5979" s="12">
        <v>3652.389520718486</v>
      </c>
      <c r="S5979" s="12" t="s">
        <v>28</v>
      </c>
      <c r="T5979" s="9" t="s">
        <v>2492</v>
      </c>
      <c r="U5979" s="9" t="s">
        <v>95</v>
      </c>
      <c r="V5979" s="9" t="s">
        <v>2492</v>
      </c>
      <c r="W5979" s="14">
        <v>3</v>
      </c>
    </row>
    <row r="5980" spans="1:23" x14ac:dyDescent="0.25">
      <c r="A5980" s="8">
        <v>5022</v>
      </c>
      <c r="B5980" s="9" t="s">
        <v>22606</v>
      </c>
      <c r="C5980" s="9" t="s">
        <v>22</v>
      </c>
      <c r="D5980" s="9" t="s">
        <v>22607</v>
      </c>
      <c r="E5980" s="9" t="s">
        <v>20881</v>
      </c>
      <c r="F5980" s="9" t="s">
        <v>22608</v>
      </c>
      <c r="G5980" s="12">
        <v>11</v>
      </c>
      <c r="H5980" s="9" t="s">
        <v>518</v>
      </c>
      <c r="I5980" s="9" t="s">
        <v>518</v>
      </c>
      <c r="J5980" s="12">
        <v>1</v>
      </c>
      <c r="K5980" s="13">
        <v>43160</v>
      </c>
      <c r="L5980" s="86">
        <f>(Tabla2[[#This Row],[release_year]]-'VARIANZA Y DES. EST'!$L$11)^2</f>
        <v>103.6364225665675</v>
      </c>
      <c r="M5980" s="12">
        <v>2004</v>
      </c>
      <c r="N5980" s="9" t="s">
        <v>35</v>
      </c>
      <c r="O5980" s="9" t="s">
        <v>22601</v>
      </c>
      <c r="P5980" s="12">
        <v>160</v>
      </c>
      <c r="Q5980" s="12">
        <v>160</v>
      </c>
      <c r="R5980" s="12">
        <v>3652.389520718486</v>
      </c>
      <c r="S5980" s="12" t="s">
        <v>28</v>
      </c>
      <c r="T5980" s="9" t="s">
        <v>70</v>
      </c>
      <c r="U5980" s="9" t="s">
        <v>45</v>
      </c>
      <c r="V5980" s="9" t="s">
        <v>70</v>
      </c>
      <c r="W5980" s="14">
        <v>2</v>
      </c>
    </row>
    <row r="5981" spans="1:23" x14ac:dyDescent="0.25">
      <c r="A5981" s="8">
        <v>5310</v>
      </c>
      <c r="B5981" s="9" t="s">
        <v>22609</v>
      </c>
      <c r="C5981" s="9" t="s">
        <v>22</v>
      </c>
      <c r="D5981" s="9" t="s">
        <v>22610</v>
      </c>
      <c r="E5981" s="9" t="s">
        <v>22083</v>
      </c>
      <c r="F5981" s="9" t="s">
        <v>22611</v>
      </c>
      <c r="G5981" s="12">
        <v>4</v>
      </c>
      <c r="H5981" s="9" t="s">
        <v>518</v>
      </c>
      <c r="I5981" s="9" t="s">
        <v>22612</v>
      </c>
      <c r="J5981" s="12">
        <v>2</v>
      </c>
      <c r="K5981" s="13">
        <v>42979</v>
      </c>
      <c r="L5981" s="86">
        <f>(Tabla2[[#This Row],[release_year]]-'VARIANZA Y DES. EST'!$L$11)^2</f>
        <v>910.84432537115208</v>
      </c>
      <c r="M5981" s="12">
        <v>1984</v>
      </c>
      <c r="N5981" s="9" t="s">
        <v>35</v>
      </c>
      <c r="O5981" s="9" t="s">
        <v>22601</v>
      </c>
      <c r="P5981" s="12">
        <v>160</v>
      </c>
      <c r="Q5981" s="12">
        <v>160</v>
      </c>
      <c r="R5981" s="12">
        <v>3652.389520718486</v>
      </c>
      <c r="S5981" s="12" t="s">
        <v>28</v>
      </c>
      <c r="T5981" s="9" t="s">
        <v>3319</v>
      </c>
      <c r="U5981" s="9" t="s">
        <v>45</v>
      </c>
      <c r="V5981" s="9" t="s">
        <v>3319</v>
      </c>
      <c r="W5981" s="14">
        <v>3</v>
      </c>
    </row>
    <row r="5982" spans="1:23" x14ac:dyDescent="0.25">
      <c r="A5982" s="8">
        <v>5339</v>
      </c>
      <c r="B5982" s="9" t="s">
        <v>22613</v>
      </c>
      <c r="C5982" s="9" t="s">
        <v>22</v>
      </c>
      <c r="D5982" s="9" t="s">
        <v>22614</v>
      </c>
      <c r="E5982" s="9" t="s">
        <v>21517</v>
      </c>
      <c r="F5982" s="9" t="s">
        <v>21518</v>
      </c>
      <c r="G5982" s="12">
        <v>8</v>
      </c>
      <c r="H5982" s="12"/>
      <c r="I5982" s="9"/>
      <c r="J5982" s="12">
        <v>0</v>
      </c>
      <c r="K5982" s="13">
        <v>42954</v>
      </c>
      <c r="L5982" s="86">
        <f>(Tabla2[[#This Row],[release_year]]-'VARIANZA Y DES. EST'!$L$11)^2</f>
        <v>0.67207602404598188</v>
      </c>
      <c r="M5982" s="12">
        <v>2015</v>
      </c>
      <c r="N5982" s="9" t="s">
        <v>35</v>
      </c>
      <c r="O5982" s="9" t="s">
        <v>22601</v>
      </c>
      <c r="P5982" s="12">
        <v>160</v>
      </c>
      <c r="Q5982" s="12">
        <v>160</v>
      </c>
      <c r="R5982" s="12">
        <v>3652.389520718486</v>
      </c>
      <c r="S5982" s="12" t="s">
        <v>28</v>
      </c>
      <c r="T5982" s="9" t="s">
        <v>2930</v>
      </c>
      <c r="U5982" s="9" t="s">
        <v>38</v>
      </c>
      <c r="V5982" s="9" t="s">
        <v>2930</v>
      </c>
      <c r="W5982" s="14">
        <v>3</v>
      </c>
    </row>
    <row r="5983" spans="1:23" x14ac:dyDescent="0.25">
      <c r="A5983" s="8">
        <v>5575</v>
      </c>
      <c r="B5983" s="9" t="s">
        <v>22615</v>
      </c>
      <c r="C5983" s="9" t="s">
        <v>22</v>
      </c>
      <c r="D5983" s="9" t="s">
        <v>22616</v>
      </c>
      <c r="E5983" s="9" t="s">
        <v>22617</v>
      </c>
      <c r="F5983" s="9" t="s">
        <v>22618</v>
      </c>
      <c r="G5983" s="12">
        <v>10</v>
      </c>
      <c r="H5983" s="9" t="s">
        <v>518</v>
      </c>
      <c r="I5983" s="9" t="s">
        <v>518</v>
      </c>
      <c r="J5983" s="12">
        <v>1</v>
      </c>
      <c r="K5983" s="13">
        <v>42809</v>
      </c>
      <c r="L5983" s="86">
        <f>(Tabla2[[#This Row],[release_year]]-'VARIANZA Y DES. EST'!$L$11)^2</f>
        <v>173.71760798725521</v>
      </c>
      <c r="M5983" s="12">
        <v>2001</v>
      </c>
      <c r="N5983" s="9" t="s">
        <v>35</v>
      </c>
      <c r="O5983" s="9" t="s">
        <v>22601</v>
      </c>
      <c r="P5983" s="12">
        <v>160</v>
      </c>
      <c r="Q5983" s="12">
        <v>160</v>
      </c>
      <c r="R5983" s="12">
        <v>3652.389520718486</v>
      </c>
      <c r="S5983" s="12" t="s">
        <v>28</v>
      </c>
      <c r="T5983" s="9" t="s">
        <v>600</v>
      </c>
      <c r="U5983" s="9" t="s">
        <v>38</v>
      </c>
      <c r="V5983" s="9" t="s">
        <v>600</v>
      </c>
      <c r="W5983" s="14">
        <v>3</v>
      </c>
    </row>
    <row r="5984" spans="1:23" x14ac:dyDescent="0.25">
      <c r="A5984" s="8">
        <v>23</v>
      </c>
      <c r="B5984" s="9" t="s">
        <v>22619</v>
      </c>
      <c r="C5984" s="9" t="s">
        <v>22</v>
      </c>
      <c r="D5984" s="9" t="s">
        <v>22620</v>
      </c>
      <c r="E5984" s="9" t="s">
        <v>22621</v>
      </c>
      <c r="F5984" s="18" t="s">
        <v>22622</v>
      </c>
      <c r="G5984" s="12">
        <v>6</v>
      </c>
      <c r="H5984" s="12"/>
      <c r="I5984" s="9"/>
      <c r="J5984" s="12">
        <v>0</v>
      </c>
      <c r="K5984" s="13">
        <v>44460</v>
      </c>
      <c r="L5984" s="86">
        <f>(Tabla2[[#This Row],[release_year]]-'VARIANZA Y DES. EST'!$L$11)^2</f>
        <v>330.51958368840133</v>
      </c>
      <c r="M5984" s="12">
        <v>1996</v>
      </c>
      <c r="N5984" s="9" t="s">
        <v>82</v>
      </c>
      <c r="O5984" s="9" t="s">
        <v>22623</v>
      </c>
      <c r="P5984" s="12">
        <v>161</v>
      </c>
      <c r="Q5984" s="12">
        <v>161</v>
      </c>
      <c r="R5984" s="12">
        <v>3774.259525611652</v>
      </c>
      <c r="S5984" s="12" t="s">
        <v>28</v>
      </c>
      <c r="T5984" s="9" t="s">
        <v>859</v>
      </c>
      <c r="U5984" s="9" t="s">
        <v>95</v>
      </c>
      <c r="V5984" s="9" t="s">
        <v>859</v>
      </c>
      <c r="W5984" s="14">
        <v>2</v>
      </c>
    </row>
    <row r="5985" spans="1:23" x14ac:dyDescent="0.25">
      <c r="A5985" s="8">
        <v>1423</v>
      </c>
      <c r="B5985" s="9" t="s">
        <v>22624</v>
      </c>
      <c r="C5985" s="9" t="s">
        <v>22</v>
      </c>
      <c r="D5985" s="9" t="s">
        <v>22625</v>
      </c>
      <c r="E5985" s="9" t="s">
        <v>22039</v>
      </c>
      <c r="F5985" s="9" t="s">
        <v>22626</v>
      </c>
      <c r="G5985" s="12">
        <v>9</v>
      </c>
      <c r="H5985" s="9" t="s">
        <v>518</v>
      </c>
      <c r="I5985" s="9" t="s">
        <v>518</v>
      </c>
      <c r="J5985" s="12">
        <v>1</v>
      </c>
      <c r="K5985" s="13">
        <v>44204</v>
      </c>
      <c r="L5985" s="86">
        <f>(Tabla2[[#This Row],[release_year]]-'VARIANZA Y DES. EST'!$L$11)^2</f>
        <v>84.276027426338274</v>
      </c>
      <c r="M5985" s="12">
        <v>2005</v>
      </c>
      <c r="N5985" s="9" t="s">
        <v>35</v>
      </c>
      <c r="O5985" s="9" t="s">
        <v>22623</v>
      </c>
      <c r="P5985" s="12">
        <v>161</v>
      </c>
      <c r="Q5985" s="12">
        <v>161</v>
      </c>
      <c r="R5985" s="12">
        <v>3774.259525611652</v>
      </c>
      <c r="S5985" s="12" t="s">
        <v>28</v>
      </c>
      <c r="T5985" s="9" t="s">
        <v>70</v>
      </c>
      <c r="U5985" s="9" t="s">
        <v>45</v>
      </c>
      <c r="V5985" s="9" t="s">
        <v>70</v>
      </c>
      <c r="W5985" s="14">
        <v>2</v>
      </c>
    </row>
    <row r="5986" spans="1:23" x14ac:dyDescent="0.25">
      <c r="A5986" s="8">
        <v>2724</v>
      </c>
      <c r="B5986" s="9" t="s">
        <v>22627</v>
      </c>
      <c r="C5986" s="9" t="s">
        <v>22</v>
      </c>
      <c r="D5986" s="9" t="s">
        <v>22628</v>
      </c>
      <c r="E5986" s="18" t="s">
        <v>22629</v>
      </c>
      <c r="F5986" s="9" t="s">
        <v>22630</v>
      </c>
      <c r="G5986" s="12">
        <v>10</v>
      </c>
      <c r="H5986" s="9" t="s">
        <v>518</v>
      </c>
      <c r="I5986" s="9" t="s">
        <v>518</v>
      </c>
      <c r="J5986" s="12">
        <v>1</v>
      </c>
      <c r="K5986" s="13">
        <v>43922</v>
      </c>
      <c r="L5986" s="86">
        <f>(Tabla2[[#This Row],[release_year]]-'VARIANZA Y DES. EST'!$L$11)^2</f>
        <v>1168.285905932069</v>
      </c>
      <c r="M5986" s="12">
        <v>1980</v>
      </c>
      <c r="N5986" s="9" t="s">
        <v>35</v>
      </c>
      <c r="O5986" s="9" t="s">
        <v>22623</v>
      </c>
      <c r="P5986" s="12">
        <v>161</v>
      </c>
      <c r="Q5986" s="12">
        <v>161</v>
      </c>
      <c r="R5986" s="12">
        <v>3774.259525611652</v>
      </c>
      <c r="S5986" s="12" t="s">
        <v>28</v>
      </c>
      <c r="T5986" s="9" t="s">
        <v>2930</v>
      </c>
      <c r="U5986" s="9" t="s">
        <v>38</v>
      </c>
      <c r="V5986" s="9" t="s">
        <v>2930</v>
      </c>
      <c r="W5986" s="14">
        <v>3</v>
      </c>
    </row>
    <row r="5987" spans="1:23" x14ac:dyDescent="0.25">
      <c r="A5987" s="8">
        <v>3662</v>
      </c>
      <c r="B5987" s="9" t="s">
        <v>22631</v>
      </c>
      <c r="C5987" s="9" t="s">
        <v>22</v>
      </c>
      <c r="D5987" s="9" t="s">
        <v>22632</v>
      </c>
      <c r="E5987" s="9" t="s">
        <v>22633</v>
      </c>
      <c r="F5987" s="18" t="s">
        <v>22634</v>
      </c>
      <c r="G5987" s="12">
        <v>8</v>
      </c>
      <c r="H5987" s="9" t="s">
        <v>518</v>
      </c>
      <c r="I5987" s="9" t="s">
        <v>518</v>
      </c>
      <c r="J5987" s="12">
        <v>1</v>
      </c>
      <c r="K5987" s="13">
        <v>43662</v>
      </c>
      <c r="L5987" s="86">
        <f>(Tabla2[[#This Row],[release_year]]-'VARIANZA Y DES. EST'!$L$11)^2</f>
        <v>14.590890603358293</v>
      </c>
      <c r="M5987" s="12">
        <v>2018</v>
      </c>
      <c r="N5987" s="9" t="s">
        <v>82</v>
      </c>
      <c r="O5987" s="9" t="s">
        <v>22623</v>
      </c>
      <c r="P5987" s="12">
        <v>161</v>
      </c>
      <c r="Q5987" s="12">
        <v>161</v>
      </c>
      <c r="R5987" s="12">
        <v>3774.259525611652</v>
      </c>
      <c r="S5987" s="12" t="s">
        <v>28</v>
      </c>
      <c r="T5987" s="9" t="s">
        <v>70</v>
      </c>
      <c r="U5987" s="9" t="s">
        <v>45</v>
      </c>
      <c r="V5987" s="9" t="s">
        <v>70</v>
      </c>
      <c r="W5987" s="14">
        <v>2</v>
      </c>
    </row>
    <row r="5988" spans="1:23" x14ac:dyDescent="0.25">
      <c r="A5988" s="8">
        <v>5421</v>
      </c>
      <c r="B5988" s="9" t="s">
        <v>22635</v>
      </c>
      <c r="C5988" s="9" t="s">
        <v>22</v>
      </c>
      <c r="D5988" s="9" t="s">
        <v>22636</v>
      </c>
      <c r="E5988" s="18" t="s">
        <v>22637</v>
      </c>
      <c r="F5988" s="9" t="s">
        <v>22638</v>
      </c>
      <c r="G5988" s="12">
        <v>8</v>
      </c>
      <c r="H5988" s="9" t="s">
        <v>518</v>
      </c>
      <c r="I5988" s="9" t="s">
        <v>518</v>
      </c>
      <c r="J5988" s="12">
        <v>1</v>
      </c>
      <c r="K5988" s="13">
        <v>42907</v>
      </c>
      <c r="L5988" s="86">
        <f>(Tabla2[[#This Row],[release_year]]-'VARIANZA Y DES. EST'!$L$11)^2</f>
        <v>3.3116808838167522</v>
      </c>
      <c r="M5988" s="12">
        <v>2016</v>
      </c>
      <c r="N5988" s="9" t="s">
        <v>82</v>
      </c>
      <c r="O5988" s="9" t="s">
        <v>22623</v>
      </c>
      <c r="P5988" s="12">
        <v>161</v>
      </c>
      <c r="Q5988" s="12">
        <v>161</v>
      </c>
      <c r="R5988" s="12">
        <v>3774.259525611652</v>
      </c>
      <c r="S5988" s="12" t="s">
        <v>28</v>
      </c>
      <c r="T5988" s="9" t="s">
        <v>8079</v>
      </c>
      <c r="U5988" s="9" t="s">
        <v>45</v>
      </c>
      <c r="V5988" s="9" t="s">
        <v>8079</v>
      </c>
      <c r="W5988" s="14">
        <v>3</v>
      </c>
    </row>
    <row r="5989" spans="1:23" x14ac:dyDescent="0.25">
      <c r="A5989" s="8">
        <v>5463</v>
      </c>
      <c r="B5989" s="9" t="s">
        <v>22639</v>
      </c>
      <c r="C5989" s="9" t="s">
        <v>22</v>
      </c>
      <c r="D5989" s="9" t="s">
        <v>22640</v>
      </c>
      <c r="E5989" s="9" t="s">
        <v>22146</v>
      </c>
      <c r="F5989" s="9" t="s">
        <v>22641</v>
      </c>
      <c r="G5989" s="12">
        <v>6</v>
      </c>
      <c r="H5989" s="9" t="s">
        <v>518</v>
      </c>
      <c r="I5989" s="9" t="s">
        <v>518</v>
      </c>
      <c r="J5989" s="12">
        <v>1</v>
      </c>
      <c r="K5989" s="13">
        <v>42887</v>
      </c>
      <c r="L5989" s="86">
        <f>(Tabla2[[#This Row],[release_year]]-'VARIANZA Y DES. EST'!$L$11)^2</f>
        <v>261.79879340794287</v>
      </c>
      <c r="M5989" s="12">
        <v>1998</v>
      </c>
      <c r="N5989" s="9" t="s">
        <v>35</v>
      </c>
      <c r="O5989" s="9" t="s">
        <v>22623</v>
      </c>
      <c r="P5989" s="12">
        <v>161</v>
      </c>
      <c r="Q5989" s="12">
        <v>161</v>
      </c>
      <c r="R5989" s="12">
        <v>3774.259525611652</v>
      </c>
      <c r="S5989" s="12" t="s">
        <v>28</v>
      </c>
      <c r="T5989" s="9" t="s">
        <v>70</v>
      </c>
      <c r="U5989" s="9" t="s">
        <v>45</v>
      </c>
      <c r="V5989" s="9" t="s">
        <v>70</v>
      </c>
      <c r="W5989" s="14">
        <v>2</v>
      </c>
    </row>
    <row r="5990" spans="1:23" x14ac:dyDescent="0.25">
      <c r="A5990" s="8">
        <v>6852</v>
      </c>
      <c r="B5990" s="9" t="s">
        <v>22642</v>
      </c>
      <c r="C5990" s="9" t="s">
        <v>22</v>
      </c>
      <c r="D5990" s="9" t="s">
        <v>22643</v>
      </c>
      <c r="E5990" s="18" t="s">
        <v>22644</v>
      </c>
      <c r="F5990" s="9" t="s">
        <v>22645</v>
      </c>
      <c r="G5990" s="12">
        <v>10</v>
      </c>
      <c r="H5990" s="9" t="s">
        <v>518</v>
      </c>
      <c r="I5990" s="9" t="s">
        <v>518</v>
      </c>
      <c r="J5990" s="12">
        <v>1</v>
      </c>
      <c r="K5990" s="16">
        <v>43830</v>
      </c>
      <c r="L5990" s="86">
        <f>(Tabla2[[#This Row],[release_year]]-'VARIANZA Y DES. EST'!$L$11)^2</f>
        <v>295.1591885481721</v>
      </c>
      <c r="M5990" s="12">
        <v>1997</v>
      </c>
      <c r="N5990" s="9" t="s">
        <v>76</v>
      </c>
      <c r="O5990" s="9" t="s">
        <v>22623</v>
      </c>
      <c r="P5990" s="12">
        <v>161</v>
      </c>
      <c r="Q5990" s="12">
        <v>161</v>
      </c>
      <c r="R5990" s="12">
        <v>3774.259525611652</v>
      </c>
      <c r="S5990" s="12" t="s">
        <v>28</v>
      </c>
      <c r="T5990" s="9" t="s">
        <v>2930</v>
      </c>
      <c r="U5990" s="9" t="s">
        <v>38</v>
      </c>
      <c r="V5990" s="9" t="s">
        <v>2930</v>
      </c>
      <c r="W5990" s="14">
        <v>3</v>
      </c>
    </row>
    <row r="5991" spans="1:23" x14ac:dyDescent="0.25">
      <c r="A5991" s="8">
        <v>7591</v>
      </c>
      <c r="B5991" s="9" t="s">
        <v>22646</v>
      </c>
      <c r="C5991" s="9" t="s">
        <v>22</v>
      </c>
      <c r="D5991" s="9" t="s">
        <v>22647</v>
      </c>
      <c r="E5991" s="9" t="s">
        <v>20694</v>
      </c>
      <c r="F5991" s="18" t="s">
        <v>22648</v>
      </c>
      <c r="G5991" s="12">
        <v>8</v>
      </c>
      <c r="H5991" s="9" t="s">
        <v>518</v>
      </c>
      <c r="I5991" s="9" t="s">
        <v>518</v>
      </c>
      <c r="J5991" s="12">
        <v>1</v>
      </c>
      <c r="K5991" s="13">
        <v>43160</v>
      </c>
      <c r="L5991" s="86">
        <f>(Tabla2[[#This Row],[release_year]]-'VARIANZA Y DES. EST'!$L$11)^2</f>
        <v>84.276027426338274</v>
      </c>
      <c r="M5991" s="12">
        <v>2005</v>
      </c>
      <c r="N5991" s="9" t="s">
        <v>82</v>
      </c>
      <c r="O5991" s="9" t="s">
        <v>22623</v>
      </c>
      <c r="P5991" s="12">
        <v>161</v>
      </c>
      <c r="Q5991" s="12">
        <v>161</v>
      </c>
      <c r="R5991" s="12">
        <v>3774.259525611652</v>
      </c>
      <c r="S5991" s="12" t="s">
        <v>28</v>
      </c>
      <c r="T5991" s="9" t="s">
        <v>859</v>
      </c>
      <c r="U5991" s="9" t="s">
        <v>95</v>
      </c>
      <c r="V5991" s="9" t="s">
        <v>859</v>
      </c>
      <c r="W5991" s="14">
        <v>2</v>
      </c>
    </row>
    <row r="5992" spans="1:23" x14ac:dyDescent="0.25">
      <c r="A5992" s="8">
        <v>8327</v>
      </c>
      <c r="B5992" s="9" t="s">
        <v>22649</v>
      </c>
      <c r="C5992" s="9" t="s">
        <v>22</v>
      </c>
      <c r="D5992" s="9" t="s">
        <v>22650</v>
      </c>
      <c r="E5992" s="9" t="s">
        <v>1430</v>
      </c>
      <c r="F5992" s="9" t="s">
        <v>22651</v>
      </c>
      <c r="G5992" s="12">
        <v>7</v>
      </c>
      <c r="H5992" s="9" t="s">
        <v>126</v>
      </c>
      <c r="I5992" s="9" t="s">
        <v>22652</v>
      </c>
      <c r="J5992" s="12">
        <v>3</v>
      </c>
      <c r="K5992" s="16">
        <v>43393</v>
      </c>
      <c r="L5992" s="86">
        <f>(Tabla2[[#This Row],[release_year]]-'VARIANZA Y DES. EST'!$L$11)^2</f>
        <v>3.2471164275211517E-2</v>
      </c>
      <c r="M5992" s="12">
        <v>2014</v>
      </c>
      <c r="N5992" s="9" t="s">
        <v>35</v>
      </c>
      <c r="O5992" s="9" t="s">
        <v>22623</v>
      </c>
      <c r="P5992" s="12">
        <v>161</v>
      </c>
      <c r="Q5992" s="12">
        <v>161</v>
      </c>
      <c r="R5992" s="12">
        <v>3774.259525611652</v>
      </c>
      <c r="S5992" s="12" t="s">
        <v>28</v>
      </c>
      <c r="T5992" s="9" t="s">
        <v>6793</v>
      </c>
      <c r="U5992" s="9" t="s">
        <v>45</v>
      </c>
      <c r="V5992" s="9" t="s">
        <v>6793</v>
      </c>
      <c r="W5992" s="14">
        <v>2</v>
      </c>
    </row>
    <row r="5993" spans="1:23" x14ac:dyDescent="0.25">
      <c r="A5993" s="8">
        <v>8333</v>
      </c>
      <c r="B5993" s="9" t="s">
        <v>22653</v>
      </c>
      <c r="C5993" s="9" t="s">
        <v>22</v>
      </c>
      <c r="D5993" s="9" t="s">
        <v>22654</v>
      </c>
      <c r="E5993" s="18" t="s">
        <v>22559</v>
      </c>
      <c r="F5993" s="9" t="s">
        <v>22655</v>
      </c>
      <c r="G5993" s="12">
        <v>10</v>
      </c>
      <c r="H5993" s="9" t="s">
        <v>518</v>
      </c>
      <c r="I5993" s="9" t="s">
        <v>518</v>
      </c>
      <c r="J5993" s="12">
        <v>1</v>
      </c>
      <c r="K5993" s="16">
        <v>43830</v>
      </c>
      <c r="L5993" s="86">
        <f>(Tabla2[[#This Row],[release_year]]-'VARIANZA Y DES. EST'!$L$11)^2</f>
        <v>1237.6463010722982</v>
      </c>
      <c r="M5993" s="12">
        <v>1979</v>
      </c>
      <c r="N5993" s="9" t="s">
        <v>35</v>
      </c>
      <c r="O5993" s="9" t="s">
        <v>22623</v>
      </c>
      <c r="P5993" s="12">
        <v>161</v>
      </c>
      <c r="Q5993" s="12">
        <v>161</v>
      </c>
      <c r="R5993" s="12">
        <v>3774.259525611652</v>
      </c>
      <c r="S5993" s="12" t="s">
        <v>28</v>
      </c>
      <c r="T5993" s="9" t="s">
        <v>9003</v>
      </c>
      <c r="U5993" s="9" t="s">
        <v>38</v>
      </c>
      <c r="V5993" s="9" t="s">
        <v>9003</v>
      </c>
      <c r="W5993" s="14">
        <v>3</v>
      </c>
    </row>
    <row r="5994" spans="1:23" x14ac:dyDescent="0.25">
      <c r="A5994" s="8">
        <v>1023</v>
      </c>
      <c r="B5994" s="9" t="s">
        <v>22656</v>
      </c>
      <c r="C5994" s="9" t="s">
        <v>22</v>
      </c>
      <c r="D5994" s="9" t="s">
        <v>22657</v>
      </c>
      <c r="E5994" s="9" t="s">
        <v>22658</v>
      </c>
      <c r="F5994" s="9" t="s">
        <v>22659</v>
      </c>
      <c r="G5994" s="12">
        <v>7</v>
      </c>
      <c r="H5994" s="9" t="s">
        <v>518</v>
      </c>
      <c r="I5994" s="9" t="s">
        <v>518</v>
      </c>
      <c r="J5994" s="12">
        <v>1</v>
      </c>
      <c r="K5994" s="13">
        <v>44303</v>
      </c>
      <c r="L5994" s="86">
        <f>(Tabla2[[#This Row],[release_year]]-'VARIANZA Y DES. EST'!$L$11)^2</f>
        <v>51.555237145879822</v>
      </c>
      <c r="M5994" s="12">
        <v>2007</v>
      </c>
      <c r="N5994" s="9" t="s">
        <v>99</v>
      </c>
      <c r="O5994" s="9" t="s">
        <v>22660</v>
      </c>
      <c r="P5994" s="12">
        <v>162</v>
      </c>
      <c r="Q5994" s="12">
        <v>162</v>
      </c>
      <c r="R5994" s="12">
        <v>3898.1295305048179</v>
      </c>
      <c r="S5994" s="12" t="s">
        <v>28</v>
      </c>
      <c r="T5994" s="9" t="s">
        <v>70</v>
      </c>
      <c r="U5994" s="9" t="s">
        <v>45</v>
      </c>
      <c r="V5994" s="9" t="s">
        <v>70</v>
      </c>
      <c r="W5994" s="14">
        <v>2</v>
      </c>
    </row>
    <row r="5995" spans="1:23" x14ac:dyDescent="0.25">
      <c r="A5995" s="8">
        <v>1306</v>
      </c>
      <c r="B5995" s="9" t="s">
        <v>22661</v>
      </c>
      <c r="C5995" s="9" t="s">
        <v>22</v>
      </c>
      <c r="D5995" s="9" t="s">
        <v>22662</v>
      </c>
      <c r="E5995" s="9" t="s">
        <v>21901</v>
      </c>
      <c r="F5995" s="9" t="s">
        <v>22663</v>
      </c>
      <c r="G5995" s="12">
        <v>10</v>
      </c>
      <c r="H5995" s="9" t="s">
        <v>518</v>
      </c>
      <c r="I5995" s="9" t="s">
        <v>518</v>
      </c>
      <c r="J5995" s="12">
        <v>1</v>
      </c>
      <c r="K5995" s="13">
        <v>44243</v>
      </c>
      <c r="L5995" s="86">
        <f>(Tabla2[[#This Row],[release_year]]-'VARIANZA Y DES. EST'!$L$11)^2</f>
        <v>148.35721284702598</v>
      </c>
      <c r="M5995" s="12">
        <v>2002</v>
      </c>
      <c r="N5995" s="9" t="s">
        <v>35</v>
      </c>
      <c r="O5995" s="9" t="s">
        <v>22660</v>
      </c>
      <c r="P5995" s="12">
        <v>162</v>
      </c>
      <c r="Q5995" s="12">
        <v>162</v>
      </c>
      <c r="R5995" s="12">
        <v>3898.1295305048179</v>
      </c>
      <c r="S5995" s="12" t="s">
        <v>28</v>
      </c>
      <c r="T5995" s="9" t="s">
        <v>600</v>
      </c>
      <c r="U5995" s="9" t="s">
        <v>38</v>
      </c>
      <c r="V5995" s="9" t="s">
        <v>600</v>
      </c>
      <c r="W5995" s="14">
        <v>3</v>
      </c>
    </row>
    <row r="5996" spans="1:23" x14ac:dyDescent="0.25">
      <c r="A5996" s="8">
        <v>1674</v>
      </c>
      <c r="B5996" s="9" t="s">
        <v>22664</v>
      </c>
      <c r="C5996" s="9" t="s">
        <v>22</v>
      </c>
      <c r="D5996" s="9" t="s">
        <v>22665</v>
      </c>
      <c r="E5996" s="9" t="s">
        <v>17397</v>
      </c>
      <c r="F5996" s="9" t="s">
        <v>22666</v>
      </c>
      <c r="G5996" s="12">
        <v>10</v>
      </c>
      <c r="H5996" s="9" t="s">
        <v>518</v>
      </c>
      <c r="I5996" s="9" t="s">
        <v>518</v>
      </c>
      <c r="J5996" s="12">
        <v>1</v>
      </c>
      <c r="K5996" s="16">
        <v>44154</v>
      </c>
      <c r="L5996" s="86">
        <f>(Tabla2[[#This Row],[release_year]]-'VARIANZA Y DES. EST'!$L$11)^2</f>
        <v>103.6364225665675</v>
      </c>
      <c r="M5996" s="12">
        <v>2004</v>
      </c>
      <c r="N5996" s="9" t="s">
        <v>76</v>
      </c>
      <c r="O5996" s="9" t="s">
        <v>22660</v>
      </c>
      <c r="P5996" s="12">
        <v>162</v>
      </c>
      <c r="Q5996" s="12">
        <v>162</v>
      </c>
      <c r="R5996" s="12">
        <v>3898.1295305048179</v>
      </c>
      <c r="S5996" s="12" t="s">
        <v>28</v>
      </c>
      <c r="T5996" s="9" t="s">
        <v>70</v>
      </c>
      <c r="U5996" s="9" t="s">
        <v>45</v>
      </c>
      <c r="V5996" s="9" t="s">
        <v>70</v>
      </c>
      <c r="W5996" s="14">
        <v>2</v>
      </c>
    </row>
    <row r="5997" spans="1:23" x14ac:dyDescent="0.25">
      <c r="A5997" s="8">
        <v>2273</v>
      </c>
      <c r="B5997" s="9" t="s">
        <v>22667</v>
      </c>
      <c r="C5997" s="9" t="s">
        <v>22</v>
      </c>
      <c r="D5997" s="9" t="s">
        <v>22668</v>
      </c>
      <c r="E5997" s="9" t="s">
        <v>18692</v>
      </c>
      <c r="F5997" s="9" t="s">
        <v>22669</v>
      </c>
      <c r="G5997" s="12">
        <v>10</v>
      </c>
      <c r="H5997" s="9" t="s">
        <v>518</v>
      </c>
      <c r="I5997" s="9" t="s">
        <v>518</v>
      </c>
      <c r="J5997" s="12">
        <v>1</v>
      </c>
      <c r="K5997" s="13">
        <v>44017</v>
      </c>
      <c r="L5997" s="86">
        <f>(Tabla2[[#This Row],[release_year]]-'VARIANZA Y DES. EST'!$L$11)^2</f>
        <v>0.67207602404598188</v>
      </c>
      <c r="M5997" s="12">
        <v>2015</v>
      </c>
      <c r="N5997" s="9" t="s">
        <v>35</v>
      </c>
      <c r="O5997" s="9" t="s">
        <v>22660</v>
      </c>
      <c r="P5997" s="12">
        <v>162</v>
      </c>
      <c r="Q5997" s="12">
        <v>162</v>
      </c>
      <c r="R5997" s="12">
        <v>3898.1295305048179</v>
      </c>
      <c r="S5997" s="12" t="s">
        <v>28</v>
      </c>
      <c r="T5997" s="9" t="s">
        <v>460</v>
      </c>
      <c r="U5997" s="9" t="s">
        <v>45</v>
      </c>
      <c r="V5997" s="9" t="s">
        <v>460</v>
      </c>
      <c r="W5997" s="14">
        <v>3</v>
      </c>
    </row>
    <row r="5998" spans="1:23" x14ac:dyDescent="0.25">
      <c r="A5998" s="8">
        <v>2286</v>
      </c>
      <c r="B5998" s="9" t="s">
        <v>22670</v>
      </c>
      <c r="C5998" s="9" t="s">
        <v>22</v>
      </c>
      <c r="D5998" s="9" t="s">
        <v>22671</v>
      </c>
      <c r="E5998" s="9" t="s">
        <v>20853</v>
      </c>
      <c r="F5998" s="9" t="s">
        <v>22672</v>
      </c>
      <c r="G5998" s="12">
        <v>10</v>
      </c>
      <c r="H5998" s="9" t="s">
        <v>518</v>
      </c>
      <c r="I5998" s="9" t="s">
        <v>518</v>
      </c>
      <c r="J5998" s="12">
        <v>1</v>
      </c>
      <c r="K5998" s="13">
        <v>44017</v>
      </c>
      <c r="L5998" s="86">
        <f>(Tabla2[[#This Row],[release_year]]-'VARIANZA Y DES. EST'!$L$11)^2</f>
        <v>4.7532614447336705</v>
      </c>
      <c r="M5998" s="12">
        <v>2012</v>
      </c>
      <c r="N5998" s="9" t="s">
        <v>35</v>
      </c>
      <c r="O5998" s="9" t="s">
        <v>22660</v>
      </c>
      <c r="P5998" s="12">
        <v>162</v>
      </c>
      <c r="Q5998" s="12">
        <v>162</v>
      </c>
      <c r="R5998" s="12">
        <v>3898.1295305048179</v>
      </c>
      <c r="S5998" s="12" t="s">
        <v>28</v>
      </c>
      <c r="T5998" s="9" t="s">
        <v>4211</v>
      </c>
      <c r="U5998" s="9" t="s">
        <v>38</v>
      </c>
      <c r="V5998" s="9" t="s">
        <v>4211</v>
      </c>
      <c r="W5998" s="14">
        <v>2</v>
      </c>
    </row>
    <row r="5999" spans="1:23" x14ac:dyDescent="0.25">
      <c r="A5999" s="8">
        <v>2841</v>
      </c>
      <c r="B5999" s="9" t="s">
        <v>22673</v>
      </c>
      <c r="C5999" s="9" t="s">
        <v>22</v>
      </c>
      <c r="D5999" s="9" t="s">
        <v>22674</v>
      </c>
      <c r="E5999" s="9" t="s">
        <v>22675</v>
      </c>
      <c r="F5999" s="9" t="s">
        <v>22676</v>
      </c>
      <c r="G5999" s="12">
        <v>7</v>
      </c>
      <c r="H5999" s="12"/>
      <c r="I5999" s="9"/>
      <c r="J5999" s="12">
        <v>0</v>
      </c>
      <c r="K5999" s="13">
        <v>43895</v>
      </c>
      <c r="L5999" s="86">
        <f>(Tabla2[[#This Row],[release_year]]-'VARIANZA Y DES. EST'!$L$11)^2</f>
        <v>33.870100322899837</v>
      </c>
      <c r="M5999" s="12">
        <v>2020</v>
      </c>
      <c r="N5999" s="9" t="s">
        <v>35</v>
      </c>
      <c r="O5999" s="9" t="s">
        <v>22660</v>
      </c>
      <c r="P5999" s="12">
        <v>162</v>
      </c>
      <c r="Q5999" s="12">
        <v>162</v>
      </c>
      <c r="R5999" s="12">
        <v>3898.1295305048179</v>
      </c>
      <c r="S5999" s="12" t="s">
        <v>28</v>
      </c>
      <c r="T5999" s="9" t="s">
        <v>600</v>
      </c>
      <c r="U5999" s="9" t="s">
        <v>38</v>
      </c>
      <c r="V5999" s="9" t="s">
        <v>600</v>
      </c>
      <c r="W5999" s="14">
        <v>3</v>
      </c>
    </row>
    <row r="6000" spans="1:23" x14ac:dyDescent="0.25">
      <c r="A6000" s="8">
        <v>2874</v>
      </c>
      <c r="B6000" s="9" t="s">
        <v>22677</v>
      </c>
      <c r="C6000" s="9" t="s">
        <v>22</v>
      </c>
      <c r="D6000" s="9" t="s">
        <v>22678</v>
      </c>
      <c r="E6000" s="9" t="s">
        <v>22675</v>
      </c>
      <c r="F6000" s="9" t="s">
        <v>22676</v>
      </c>
      <c r="G6000" s="12">
        <v>7</v>
      </c>
      <c r="H6000" s="9" t="s">
        <v>518</v>
      </c>
      <c r="I6000" s="9" t="s">
        <v>518</v>
      </c>
      <c r="J6000" s="12">
        <v>1</v>
      </c>
      <c r="K6000" s="13">
        <v>43888</v>
      </c>
      <c r="L6000" s="86">
        <f>(Tabla2[[#This Row],[release_year]]-'VARIANZA Y DES. EST'!$L$11)^2</f>
        <v>33.870100322899837</v>
      </c>
      <c r="M6000" s="12">
        <v>2020</v>
      </c>
      <c r="N6000" s="9" t="s">
        <v>35</v>
      </c>
      <c r="O6000" s="9" t="s">
        <v>22660</v>
      </c>
      <c r="P6000" s="12">
        <v>162</v>
      </c>
      <c r="Q6000" s="12">
        <v>162</v>
      </c>
      <c r="R6000" s="12">
        <v>3898.1295305048179</v>
      </c>
      <c r="S6000" s="12" t="s">
        <v>28</v>
      </c>
      <c r="T6000" s="9" t="s">
        <v>600</v>
      </c>
      <c r="U6000" s="9" t="s">
        <v>38</v>
      </c>
      <c r="V6000" s="9" t="s">
        <v>600</v>
      </c>
      <c r="W6000" s="14">
        <v>3</v>
      </c>
    </row>
    <row r="6001" spans="1:23" x14ac:dyDescent="0.25">
      <c r="A6001" s="8">
        <v>4050</v>
      </c>
      <c r="B6001" s="9" t="s">
        <v>22679</v>
      </c>
      <c r="C6001" s="9" t="s">
        <v>22</v>
      </c>
      <c r="D6001" s="9" t="s">
        <v>22680</v>
      </c>
      <c r="E6001" s="18" t="s">
        <v>21679</v>
      </c>
      <c r="F6001" s="9" t="s">
        <v>22681</v>
      </c>
      <c r="G6001" s="12">
        <v>6</v>
      </c>
      <c r="H6001" s="12"/>
      <c r="I6001" s="9"/>
      <c r="J6001" s="12">
        <v>0</v>
      </c>
      <c r="K6001" s="13">
        <v>43526</v>
      </c>
      <c r="L6001" s="86">
        <f>(Tabla2[[#This Row],[release_year]]-'VARIANZA Y DES. EST'!$L$11)^2</f>
        <v>14.590890603358293</v>
      </c>
      <c r="M6001" s="12">
        <v>2018</v>
      </c>
      <c r="N6001" s="9" t="s">
        <v>76</v>
      </c>
      <c r="O6001" s="9" t="s">
        <v>22660</v>
      </c>
      <c r="P6001" s="12">
        <v>162</v>
      </c>
      <c r="Q6001" s="12">
        <v>162</v>
      </c>
      <c r="R6001" s="12">
        <v>3898.1295305048179</v>
      </c>
      <c r="S6001" s="12" t="s">
        <v>28</v>
      </c>
      <c r="T6001" s="9" t="s">
        <v>2930</v>
      </c>
      <c r="U6001" s="9" t="s">
        <v>38</v>
      </c>
      <c r="V6001" s="9" t="s">
        <v>2930</v>
      </c>
      <c r="W6001" s="14">
        <v>3</v>
      </c>
    </row>
    <row r="6002" spans="1:23" x14ac:dyDescent="0.25">
      <c r="A6002" s="8">
        <v>4692</v>
      </c>
      <c r="B6002" s="9" t="s">
        <v>22682</v>
      </c>
      <c r="C6002" s="9" t="s">
        <v>22</v>
      </c>
      <c r="D6002" s="9" t="s">
        <v>22683</v>
      </c>
      <c r="E6002" s="9" t="s">
        <v>22684</v>
      </c>
      <c r="F6002" s="9" t="s">
        <v>22685</v>
      </c>
      <c r="G6002" s="12">
        <v>7</v>
      </c>
      <c r="H6002" s="9" t="s">
        <v>518</v>
      </c>
      <c r="I6002" s="9" t="s">
        <v>518</v>
      </c>
      <c r="J6002" s="12">
        <v>1</v>
      </c>
      <c r="K6002" s="13">
        <v>43333</v>
      </c>
      <c r="L6002" s="86">
        <f>(Tabla2[[#This Row],[release_year]]-'VARIANZA Y DES. EST'!$L$11)^2</f>
        <v>7.9512857435875226</v>
      </c>
      <c r="M6002" s="12">
        <v>2017</v>
      </c>
      <c r="N6002" s="9" t="s">
        <v>35</v>
      </c>
      <c r="O6002" s="9" t="s">
        <v>22660</v>
      </c>
      <c r="P6002" s="12">
        <v>162</v>
      </c>
      <c r="Q6002" s="12">
        <v>162</v>
      </c>
      <c r="R6002" s="12">
        <v>3898.1295305048179</v>
      </c>
      <c r="S6002" s="12" t="s">
        <v>28</v>
      </c>
      <c r="T6002" s="9" t="s">
        <v>2930</v>
      </c>
      <c r="U6002" s="9" t="s">
        <v>38</v>
      </c>
      <c r="V6002" s="9" t="s">
        <v>2930</v>
      </c>
      <c r="W6002" s="14">
        <v>3</v>
      </c>
    </row>
    <row r="6003" spans="1:23" x14ac:dyDescent="0.25">
      <c r="A6003" s="8">
        <v>4732</v>
      </c>
      <c r="B6003" s="9" t="s">
        <v>22686</v>
      </c>
      <c r="C6003" s="9" t="s">
        <v>22</v>
      </c>
      <c r="D6003" s="9" t="s">
        <v>22687</v>
      </c>
      <c r="E6003" s="9" t="s">
        <v>22039</v>
      </c>
      <c r="F6003" s="9" t="s">
        <v>22688</v>
      </c>
      <c r="G6003" s="12">
        <v>8</v>
      </c>
      <c r="H6003" s="9" t="s">
        <v>518</v>
      </c>
      <c r="I6003" s="9" t="s">
        <v>518</v>
      </c>
      <c r="J6003" s="12">
        <v>1</v>
      </c>
      <c r="K6003" s="13">
        <v>43314</v>
      </c>
      <c r="L6003" s="86">
        <f>(Tabla2[[#This Row],[release_year]]-'VARIANZA Y DES. EST'!$L$11)^2</f>
        <v>17.47405172519213</v>
      </c>
      <c r="M6003" s="12">
        <v>2010</v>
      </c>
      <c r="N6003" s="9" t="s">
        <v>35</v>
      </c>
      <c r="O6003" s="9" t="s">
        <v>22660</v>
      </c>
      <c r="P6003" s="12">
        <v>162</v>
      </c>
      <c r="Q6003" s="12">
        <v>162</v>
      </c>
      <c r="R6003" s="12">
        <v>3898.1295305048179</v>
      </c>
      <c r="S6003" s="12" t="s">
        <v>28</v>
      </c>
      <c r="T6003" s="9" t="s">
        <v>460</v>
      </c>
      <c r="U6003" s="9" t="s">
        <v>45</v>
      </c>
      <c r="V6003" s="9" t="s">
        <v>460</v>
      </c>
      <c r="W6003" s="14">
        <v>3</v>
      </c>
    </row>
    <row r="6004" spans="1:23" x14ac:dyDescent="0.25">
      <c r="A6004" s="8">
        <v>5131</v>
      </c>
      <c r="B6004" s="9" t="s">
        <v>22689</v>
      </c>
      <c r="C6004" s="9" t="s">
        <v>22</v>
      </c>
      <c r="D6004" s="9" t="s">
        <v>22690</v>
      </c>
      <c r="E6004" s="9" t="s">
        <v>22146</v>
      </c>
      <c r="F6004" s="9" t="s">
        <v>22691</v>
      </c>
      <c r="G6004" s="12">
        <v>8</v>
      </c>
      <c r="H6004" s="9" t="s">
        <v>518</v>
      </c>
      <c r="I6004" s="9" t="s">
        <v>518</v>
      </c>
      <c r="J6004" s="12">
        <v>1</v>
      </c>
      <c r="K6004" s="13">
        <v>43077</v>
      </c>
      <c r="L6004" s="86">
        <f>(Tabla2[[#This Row],[release_year]]-'VARIANZA Y DES. EST'!$L$11)^2</f>
        <v>794.12353509069362</v>
      </c>
      <c r="M6004" s="12">
        <v>1986</v>
      </c>
      <c r="N6004" s="9" t="s">
        <v>35</v>
      </c>
      <c r="O6004" s="9" t="s">
        <v>22660</v>
      </c>
      <c r="P6004" s="12">
        <v>162</v>
      </c>
      <c r="Q6004" s="12">
        <v>162</v>
      </c>
      <c r="R6004" s="12">
        <v>3898.1295305048179</v>
      </c>
      <c r="S6004" s="12" t="s">
        <v>28</v>
      </c>
      <c r="T6004" s="9" t="s">
        <v>4211</v>
      </c>
      <c r="U6004" s="9" t="s">
        <v>38</v>
      </c>
      <c r="V6004" s="9" t="s">
        <v>4211</v>
      </c>
      <c r="W6004" s="14">
        <v>2</v>
      </c>
    </row>
    <row r="6005" spans="1:23" x14ac:dyDescent="0.25">
      <c r="A6005" s="8">
        <v>5304</v>
      </c>
      <c r="B6005" s="9" t="s">
        <v>22692</v>
      </c>
      <c r="C6005" s="9" t="s">
        <v>22</v>
      </c>
      <c r="D6005" s="9" t="s">
        <v>22693</v>
      </c>
      <c r="E6005" s="18" t="s">
        <v>22694</v>
      </c>
      <c r="F6005" s="9" t="s">
        <v>22695</v>
      </c>
      <c r="G6005" s="12">
        <v>10</v>
      </c>
      <c r="H6005" s="9" t="s">
        <v>518</v>
      </c>
      <c r="I6005" s="9" t="s">
        <v>518</v>
      </c>
      <c r="J6005" s="12">
        <v>1</v>
      </c>
      <c r="K6005" s="13">
        <v>42979</v>
      </c>
      <c r="L6005" s="86">
        <f>(Tabla2[[#This Row],[release_year]]-'VARIANZA Y DES. EST'!$L$11)^2</f>
        <v>1614.4482767734444</v>
      </c>
      <c r="M6005" s="12">
        <v>1974</v>
      </c>
      <c r="N6005" s="9" t="s">
        <v>35</v>
      </c>
      <c r="O6005" s="9" t="s">
        <v>22660</v>
      </c>
      <c r="P6005" s="12">
        <v>162</v>
      </c>
      <c r="Q6005" s="12">
        <v>162</v>
      </c>
      <c r="R6005" s="12">
        <v>3898.1295305048179</v>
      </c>
      <c r="S6005" s="12" t="s">
        <v>28</v>
      </c>
      <c r="T6005" s="9" t="s">
        <v>4849</v>
      </c>
      <c r="U6005" s="9" t="s">
        <v>95</v>
      </c>
      <c r="V6005" s="9" t="s">
        <v>4849</v>
      </c>
      <c r="W6005" s="14">
        <v>3</v>
      </c>
    </row>
    <row r="6006" spans="1:23" x14ac:dyDescent="0.25">
      <c r="A6006" s="8">
        <v>6655</v>
      </c>
      <c r="B6006" s="9" t="s">
        <v>22696</v>
      </c>
      <c r="C6006" s="9" t="s">
        <v>22</v>
      </c>
      <c r="D6006" s="9" t="s">
        <v>22697</v>
      </c>
      <c r="E6006" s="9" t="s">
        <v>22698</v>
      </c>
      <c r="F6006" s="9" t="s">
        <v>22699</v>
      </c>
      <c r="G6006" s="12">
        <v>8</v>
      </c>
      <c r="H6006" s="9" t="s">
        <v>518</v>
      </c>
      <c r="I6006" s="9" t="s">
        <v>518</v>
      </c>
      <c r="J6006" s="12">
        <v>1</v>
      </c>
      <c r="K6006" s="13">
        <v>43160</v>
      </c>
      <c r="L6006" s="86">
        <f>(Tabla2[[#This Row],[release_year]]-'VARIANZA Y DES. EST'!$L$11)^2</f>
        <v>124.99681770679673</v>
      </c>
      <c r="M6006" s="12">
        <v>2003</v>
      </c>
      <c r="N6006" s="9" t="s">
        <v>35</v>
      </c>
      <c r="O6006" s="9" t="s">
        <v>22660</v>
      </c>
      <c r="P6006" s="12">
        <v>162</v>
      </c>
      <c r="Q6006" s="12">
        <v>162</v>
      </c>
      <c r="R6006" s="12">
        <v>3898.1295305048179</v>
      </c>
      <c r="S6006" s="12" t="s">
        <v>28</v>
      </c>
      <c r="T6006" s="9" t="s">
        <v>2930</v>
      </c>
      <c r="U6006" s="9" t="s">
        <v>38</v>
      </c>
      <c r="V6006" s="9" t="s">
        <v>2930</v>
      </c>
      <c r="W6006" s="14">
        <v>3</v>
      </c>
    </row>
    <row r="6007" spans="1:23" x14ac:dyDescent="0.25">
      <c r="A6007" s="8">
        <v>8640</v>
      </c>
      <c r="B6007" s="9" t="s">
        <v>22700</v>
      </c>
      <c r="C6007" s="9" t="s">
        <v>22</v>
      </c>
      <c r="D6007" s="9" t="s">
        <v>22701</v>
      </c>
      <c r="E6007" s="9" t="s">
        <v>19959</v>
      </c>
      <c r="F6007" s="9" t="s">
        <v>22702</v>
      </c>
      <c r="G6007" s="12">
        <v>8</v>
      </c>
      <c r="H6007" s="9" t="s">
        <v>518</v>
      </c>
      <c r="I6007" s="9" t="s">
        <v>518</v>
      </c>
      <c r="J6007" s="12">
        <v>1</v>
      </c>
      <c r="K6007" s="13">
        <v>43146</v>
      </c>
      <c r="L6007" s="86">
        <f>(Tabla2[[#This Row],[release_year]]-'VARIANZA Y DES. EST'!$L$11)^2</f>
        <v>4.7532614447336705</v>
      </c>
      <c r="M6007" s="12">
        <v>2012</v>
      </c>
      <c r="N6007" s="9" t="s">
        <v>82</v>
      </c>
      <c r="O6007" s="9" t="s">
        <v>22660</v>
      </c>
      <c r="P6007" s="12">
        <v>162</v>
      </c>
      <c r="Q6007" s="12">
        <v>162</v>
      </c>
      <c r="R6007" s="12">
        <v>3898.1295305048179</v>
      </c>
      <c r="S6007" s="12" t="s">
        <v>28</v>
      </c>
      <c r="T6007" s="9" t="s">
        <v>10974</v>
      </c>
      <c r="U6007" s="9" t="s">
        <v>45</v>
      </c>
      <c r="V6007" s="9" t="s">
        <v>10974</v>
      </c>
      <c r="W6007" s="14">
        <v>3</v>
      </c>
    </row>
    <row r="6008" spans="1:23" x14ac:dyDescent="0.25">
      <c r="A6008" s="8">
        <v>4724</v>
      </c>
      <c r="B6008" s="9" t="s">
        <v>22703</v>
      </c>
      <c r="C6008" s="9" t="s">
        <v>22</v>
      </c>
      <c r="D6008" s="9" t="s">
        <v>22704</v>
      </c>
      <c r="E6008" s="9" t="s">
        <v>22705</v>
      </c>
      <c r="F6008" s="9" t="s">
        <v>22706</v>
      </c>
      <c r="G6008" s="12">
        <v>10</v>
      </c>
      <c r="H6008" s="9" t="s">
        <v>518</v>
      </c>
      <c r="I6008" s="9" t="s">
        <v>518</v>
      </c>
      <c r="J6008" s="12">
        <v>1</v>
      </c>
      <c r="K6008" s="13">
        <v>43314</v>
      </c>
      <c r="L6008" s="86">
        <f>(Tabla2[[#This Row],[release_year]]-'VARIANZA Y DES. EST'!$L$11)^2</f>
        <v>201.07800312748444</v>
      </c>
      <c r="M6008" s="12">
        <v>2000</v>
      </c>
      <c r="N6008" s="9" t="s">
        <v>35</v>
      </c>
      <c r="O6008" s="9" t="s">
        <v>22707</v>
      </c>
      <c r="P6008" s="12">
        <v>163</v>
      </c>
      <c r="Q6008" s="12">
        <v>163</v>
      </c>
      <c r="R6008" s="12">
        <v>4023.9995353979839</v>
      </c>
      <c r="S6008" s="12" t="s">
        <v>28</v>
      </c>
      <c r="T6008" s="9" t="s">
        <v>8706</v>
      </c>
      <c r="U6008" s="9" t="s">
        <v>45</v>
      </c>
      <c r="V6008" s="9" t="s">
        <v>8706</v>
      </c>
      <c r="W6008" s="14">
        <v>3</v>
      </c>
    </row>
    <row r="6009" spans="1:23" x14ac:dyDescent="0.25">
      <c r="A6009" s="8">
        <v>5132</v>
      </c>
      <c r="B6009" s="9" t="s">
        <v>22708</v>
      </c>
      <c r="C6009" s="9" t="s">
        <v>22</v>
      </c>
      <c r="D6009" s="9" t="s">
        <v>22709</v>
      </c>
      <c r="E6009" s="9" t="s">
        <v>22083</v>
      </c>
      <c r="F6009" s="9" t="s">
        <v>22710</v>
      </c>
      <c r="G6009" s="12">
        <v>10</v>
      </c>
      <c r="H6009" s="9" t="s">
        <v>518</v>
      </c>
      <c r="I6009" s="9" t="s">
        <v>22612</v>
      </c>
      <c r="J6009" s="12">
        <v>2</v>
      </c>
      <c r="K6009" s="13">
        <v>43077</v>
      </c>
      <c r="L6009" s="86">
        <f>(Tabla2[[#This Row],[release_year]]-'VARIANZA Y DES. EST'!$L$11)^2</f>
        <v>537.32155938954747</v>
      </c>
      <c r="M6009" s="12">
        <v>1991</v>
      </c>
      <c r="N6009" s="9" t="s">
        <v>35</v>
      </c>
      <c r="O6009" s="9" t="s">
        <v>22707</v>
      </c>
      <c r="P6009" s="12">
        <v>163</v>
      </c>
      <c r="Q6009" s="12">
        <v>163</v>
      </c>
      <c r="R6009" s="12">
        <v>4023.9995353979839</v>
      </c>
      <c r="S6009" s="12" t="s">
        <v>28</v>
      </c>
      <c r="T6009" s="9" t="s">
        <v>8706</v>
      </c>
      <c r="U6009" s="9" t="s">
        <v>45</v>
      </c>
      <c r="V6009" s="9" t="s">
        <v>8706</v>
      </c>
      <c r="W6009" s="14">
        <v>3</v>
      </c>
    </row>
    <row r="6010" spans="1:23" x14ac:dyDescent="0.25">
      <c r="A6010" s="8">
        <v>5305</v>
      </c>
      <c r="B6010" s="9" t="s">
        <v>22711</v>
      </c>
      <c r="C6010" s="9" t="s">
        <v>22</v>
      </c>
      <c r="D6010" s="9" t="s">
        <v>22712</v>
      </c>
      <c r="E6010" s="9" t="s">
        <v>22146</v>
      </c>
      <c r="F6010" s="18" t="s">
        <v>22713</v>
      </c>
      <c r="G6010" s="12">
        <v>10</v>
      </c>
      <c r="H6010" s="9" t="s">
        <v>518</v>
      </c>
      <c r="I6010" s="9" t="s">
        <v>518</v>
      </c>
      <c r="J6010" s="12">
        <v>1</v>
      </c>
      <c r="K6010" s="13">
        <v>42979</v>
      </c>
      <c r="L6010" s="86">
        <f>(Tabla2[[#This Row],[release_year]]-'VARIANZA Y DES. EST'!$L$11)^2</f>
        <v>634.04234967000593</v>
      </c>
      <c r="M6010" s="12">
        <v>1989</v>
      </c>
      <c r="N6010" s="9" t="s">
        <v>35</v>
      </c>
      <c r="O6010" s="9" t="s">
        <v>22707</v>
      </c>
      <c r="P6010" s="12">
        <v>163</v>
      </c>
      <c r="Q6010" s="12">
        <v>163</v>
      </c>
      <c r="R6010" s="12">
        <v>4023.9995353979839</v>
      </c>
      <c r="S6010" s="12" t="s">
        <v>28</v>
      </c>
      <c r="T6010" s="9" t="s">
        <v>2930</v>
      </c>
      <c r="U6010" s="9" t="s">
        <v>38</v>
      </c>
      <c r="V6010" s="9" t="s">
        <v>2930</v>
      </c>
      <c r="W6010" s="14">
        <v>3</v>
      </c>
    </row>
    <row r="6011" spans="1:23" x14ac:dyDescent="0.25">
      <c r="A6011" s="8">
        <v>5401</v>
      </c>
      <c r="B6011" s="9" t="s">
        <v>22714</v>
      </c>
      <c r="C6011" s="9" t="s">
        <v>22</v>
      </c>
      <c r="D6011" s="9" t="s">
        <v>22715</v>
      </c>
      <c r="E6011" s="9" t="s">
        <v>17945</v>
      </c>
      <c r="F6011" s="9" t="s">
        <v>22716</v>
      </c>
      <c r="G6011" s="12">
        <v>10</v>
      </c>
      <c r="H6011" s="9" t="s">
        <v>518</v>
      </c>
      <c r="I6011" s="9" t="s">
        <v>518</v>
      </c>
      <c r="J6011" s="12">
        <v>1</v>
      </c>
      <c r="K6011" s="13">
        <v>42917</v>
      </c>
      <c r="L6011" s="86">
        <f>(Tabla2[[#This Row],[release_year]]-'VARIANZA Y DES. EST'!$L$11)^2</f>
        <v>2722.7730184561951</v>
      </c>
      <c r="M6011" s="12">
        <v>1962</v>
      </c>
      <c r="N6011" s="9" t="s">
        <v>82</v>
      </c>
      <c r="O6011" s="9" t="s">
        <v>22707</v>
      </c>
      <c r="P6011" s="12">
        <v>163</v>
      </c>
      <c r="Q6011" s="12">
        <v>163</v>
      </c>
      <c r="R6011" s="12">
        <v>4023.9995353979839</v>
      </c>
      <c r="S6011" s="12" t="s">
        <v>28</v>
      </c>
      <c r="T6011" s="9" t="s">
        <v>2492</v>
      </c>
      <c r="U6011" s="9" t="s">
        <v>95</v>
      </c>
      <c r="V6011" s="9" t="s">
        <v>2492</v>
      </c>
      <c r="W6011" s="14">
        <v>3</v>
      </c>
    </row>
    <row r="6012" spans="1:23" x14ac:dyDescent="0.25">
      <c r="A6012" s="8">
        <v>5501</v>
      </c>
      <c r="B6012" s="9" t="s">
        <v>22717</v>
      </c>
      <c r="C6012" s="9" t="s">
        <v>22</v>
      </c>
      <c r="D6012" s="9" t="s">
        <v>22718</v>
      </c>
      <c r="E6012" s="9" t="s">
        <v>22719</v>
      </c>
      <c r="F6012" s="9" t="s">
        <v>22720</v>
      </c>
      <c r="G6012" s="12">
        <v>9</v>
      </c>
      <c r="H6012" s="9" t="s">
        <v>518</v>
      </c>
      <c r="I6012" s="9" t="s">
        <v>518</v>
      </c>
      <c r="J6012" s="12">
        <v>1</v>
      </c>
      <c r="K6012" s="13">
        <v>42856</v>
      </c>
      <c r="L6012" s="86">
        <f>(Tabla2[[#This Row],[release_year]]-'VARIANZA Y DES. EST'!$L$11)^2</f>
        <v>330.51958368840133</v>
      </c>
      <c r="M6012" s="12">
        <v>1996</v>
      </c>
      <c r="N6012" s="9" t="s">
        <v>35</v>
      </c>
      <c r="O6012" s="9" t="s">
        <v>22707</v>
      </c>
      <c r="P6012" s="12">
        <v>163</v>
      </c>
      <c r="Q6012" s="12">
        <v>163</v>
      </c>
      <c r="R6012" s="12">
        <v>4023.9995353979839</v>
      </c>
      <c r="S6012" s="12" t="s">
        <v>28</v>
      </c>
      <c r="T6012" s="9" t="s">
        <v>2492</v>
      </c>
      <c r="U6012" s="9" t="s">
        <v>95</v>
      </c>
      <c r="V6012" s="9" t="s">
        <v>2492</v>
      </c>
      <c r="W6012" s="14">
        <v>3</v>
      </c>
    </row>
    <row r="6013" spans="1:23" x14ac:dyDescent="0.25">
      <c r="A6013" s="8">
        <v>6145</v>
      </c>
      <c r="B6013" s="9" t="s">
        <v>22721</v>
      </c>
      <c r="C6013" s="9" t="s">
        <v>22</v>
      </c>
      <c r="D6013" s="9" t="s">
        <v>22722</v>
      </c>
      <c r="E6013" s="9" t="s">
        <v>22723</v>
      </c>
      <c r="F6013" s="9" t="s">
        <v>22724</v>
      </c>
      <c r="G6013" s="12">
        <v>5</v>
      </c>
      <c r="H6013" s="9" t="s">
        <v>126</v>
      </c>
      <c r="I6013" s="9" t="s">
        <v>5012</v>
      </c>
      <c r="J6013" s="12">
        <v>2</v>
      </c>
      <c r="K6013" s="13">
        <v>43582</v>
      </c>
      <c r="L6013" s="86">
        <f>(Tabla2[[#This Row],[release_year]]-'VARIANZA Y DES. EST'!$L$11)^2</f>
        <v>3.3116808838167522</v>
      </c>
      <c r="M6013" s="12">
        <v>2016</v>
      </c>
      <c r="N6013" s="9" t="s">
        <v>1991</v>
      </c>
      <c r="O6013" s="9" t="s">
        <v>22707</v>
      </c>
      <c r="P6013" s="12">
        <v>163</v>
      </c>
      <c r="Q6013" s="12">
        <v>163</v>
      </c>
      <c r="R6013" s="12">
        <v>4023.9995353979839</v>
      </c>
      <c r="S6013" s="12" t="s">
        <v>28</v>
      </c>
      <c r="T6013" s="9" t="s">
        <v>144</v>
      </c>
      <c r="U6013" s="9" t="s">
        <v>45</v>
      </c>
      <c r="V6013" s="9" t="s">
        <v>144</v>
      </c>
      <c r="W6013" s="14">
        <v>2</v>
      </c>
    </row>
    <row r="6014" spans="1:23" x14ac:dyDescent="0.25">
      <c r="A6014" s="8">
        <v>6845</v>
      </c>
      <c r="B6014" s="9" t="s">
        <v>22725</v>
      </c>
      <c r="C6014" s="9" t="s">
        <v>22</v>
      </c>
      <c r="D6014" s="9" t="s">
        <v>22726</v>
      </c>
      <c r="E6014" s="9" t="s">
        <v>22239</v>
      </c>
      <c r="F6014" s="18" t="s">
        <v>22727</v>
      </c>
      <c r="G6014" s="12">
        <v>8</v>
      </c>
      <c r="H6014" s="9" t="s">
        <v>518</v>
      </c>
      <c r="I6014" s="9" t="s">
        <v>518</v>
      </c>
      <c r="J6014" s="12">
        <v>1</v>
      </c>
      <c r="K6014" s="16">
        <v>43830</v>
      </c>
      <c r="L6014" s="86">
        <f>(Tabla2[[#This Row],[release_year]]-'VARIANZA Y DES. EST'!$L$11)^2</f>
        <v>584.6819545297767</v>
      </c>
      <c r="M6014" s="12">
        <v>1990</v>
      </c>
      <c r="N6014" s="9" t="s">
        <v>35</v>
      </c>
      <c r="O6014" s="9" t="s">
        <v>22707</v>
      </c>
      <c r="P6014" s="12">
        <v>163</v>
      </c>
      <c r="Q6014" s="12">
        <v>163</v>
      </c>
      <c r="R6014" s="12">
        <v>4023.9995353979839</v>
      </c>
      <c r="S6014" s="12" t="s">
        <v>28</v>
      </c>
      <c r="T6014" s="9" t="s">
        <v>2930</v>
      </c>
      <c r="U6014" s="9" t="s">
        <v>38</v>
      </c>
      <c r="V6014" s="9" t="s">
        <v>2930</v>
      </c>
      <c r="W6014" s="14">
        <v>3</v>
      </c>
    </row>
    <row r="6015" spans="1:23" x14ac:dyDescent="0.25">
      <c r="A6015" s="8">
        <v>7110</v>
      </c>
      <c r="B6015" s="9" t="s">
        <v>22728</v>
      </c>
      <c r="C6015" s="9" t="s">
        <v>22</v>
      </c>
      <c r="D6015" s="9" t="s">
        <v>22729</v>
      </c>
      <c r="E6015" s="9" t="s">
        <v>11553</v>
      </c>
      <c r="F6015" s="9" t="s">
        <v>22730</v>
      </c>
      <c r="G6015" s="12">
        <v>8</v>
      </c>
      <c r="H6015" s="9" t="s">
        <v>518</v>
      </c>
      <c r="I6015" s="9" t="s">
        <v>518</v>
      </c>
      <c r="J6015" s="12">
        <v>1</v>
      </c>
      <c r="K6015" s="16">
        <v>43830</v>
      </c>
      <c r="L6015" s="86">
        <f>(Tabla2[[#This Row],[release_year]]-'VARIANZA Y DES. EST'!$L$11)^2</f>
        <v>66.915632286109044</v>
      </c>
      <c r="M6015" s="12">
        <v>2006</v>
      </c>
      <c r="N6015" s="9" t="s">
        <v>35</v>
      </c>
      <c r="O6015" s="9" t="s">
        <v>22707</v>
      </c>
      <c r="P6015" s="12">
        <v>163</v>
      </c>
      <c r="Q6015" s="12">
        <v>163</v>
      </c>
      <c r="R6015" s="12">
        <v>4023.9995353979839</v>
      </c>
      <c r="S6015" s="12" t="s">
        <v>28</v>
      </c>
      <c r="T6015" s="9" t="s">
        <v>3319</v>
      </c>
      <c r="U6015" s="9" t="s">
        <v>45</v>
      </c>
      <c r="V6015" s="9" t="s">
        <v>3319</v>
      </c>
      <c r="W6015" s="14">
        <v>3</v>
      </c>
    </row>
    <row r="6016" spans="1:23" x14ac:dyDescent="0.25">
      <c r="A6016" s="8">
        <v>7347</v>
      </c>
      <c r="B6016" s="9" t="s">
        <v>22731</v>
      </c>
      <c r="C6016" s="9" t="s">
        <v>22</v>
      </c>
      <c r="D6016" s="9" t="s">
        <v>22732</v>
      </c>
      <c r="E6016" s="9" t="s">
        <v>22733</v>
      </c>
      <c r="F6016" s="9" t="s">
        <v>22734</v>
      </c>
      <c r="G6016" s="12">
        <v>7</v>
      </c>
      <c r="H6016" s="9" t="s">
        <v>518</v>
      </c>
      <c r="I6016" s="9" t="s">
        <v>518</v>
      </c>
      <c r="J6016" s="12">
        <v>1</v>
      </c>
      <c r="K6016" s="13">
        <v>43221</v>
      </c>
      <c r="L6016" s="86">
        <f>(Tabla2[[#This Row],[release_year]]-'VARIANZA Y DES. EST'!$L$11)^2</f>
        <v>7.9512857435875226</v>
      </c>
      <c r="M6016" s="12">
        <v>2017</v>
      </c>
      <c r="N6016" s="9" t="s">
        <v>35</v>
      </c>
      <c r="O6016" s="9" t="s">
        <v>22707</v>
      </c>
      <c r="P6016" s="12">
        <v>163</v>
      </c>
      <c r="Q6016" s="12">
        <v>163</v>
      </c>
      <c r="R6016" s="12">
        <v>4023.9995353979839</v>
      </c>
      <c r="S6016" s="12" t="s">
        <v>28</v>
      </c>
      <c r="T6016" s="9" t="s">
        <v>3625</v>
      </c>
      <c r="U6016" s="9" t="s">
        <v>95</v>
      </c>
      <c r="V6016" s="9" t="s">
        <v>3625</v>
      </c>
      <c r="W6016" s="14">
        <v>3</v>
      </c>
    </row>
    <row r="6017" spans="1:23" x14ac:dyDescent="0.25">
      <c r="A6017" s="8">
        <v>7701</v>
      </c>
      <c r="B6017" s="9" t="s">
        <v>22735</v>
      </c>
      <c r="C6017" s="9" t="s">
        <v>22</v>
      </c>
      <c r="D6017" s="9" t="s">
        <v>22736</v>
      </c>
      <c r="E6017" s="9" t="s">
        <v>19040</v>
      </c>
      <c r="F6017" s="9" t="s">
        <v>22737</v>
      </c>
      <c r="G6017" s="12">
        <v>8</v>
      </c>
      <c r="H6017" s="9" t="s">
        <v>390</v>
      </c>
      <c r="I6017" s="9" t="s">
        <v>390</v>
      </c>
      <c r="J6017" s="12">
        <v>1</v>
      </c>
      <c r="K6017" s="13">
        <v>42491</v>
      </c>
      <c r="L6017" s="86">
        <f>(Tabla2[[#This Row],[release_year]]-'VARIANZA Y DES. EST'!$L$11)^2</f>
        <v>0.67207602404598188</v>
      </c>
      <c r="M6017" s="12">
        <v>2015</v>
      </c>
      <c r="N6017" s="9" t="s">
        <v>76</v>
      </c>
      <c r="O6017" s="9" t="s">
        <v>22707</v>
      </c>
      <c r="P6017" s="12">
        <v>163</v>
      </c>
      <c r="Q6017" s="12">
        <v>163</v>
      </c>
      <c r="R6017" s="12">
        <v>4023.9995353979839</v>
      </c>
      <c r="S6017" s="12" t="s">
        <v>28</v>
      </c>
      <c r="T6017" s="9" t="s">
        <v>3319</v>
      </c>
      <c r="U6017" s="9" t="s">
        <v>45</v>
      </c>
      <c r="V6017" s="9" t="s">
        <v>3319</v>
      </c>
      <c r="W6017" s="14">
        <v>3</v>
      </c>
    </row>
    <row r="6018" spans="1:23" x14ac:dyDescent="0.25">
      <c r="A6018" s="8">
        <v>8510</v>
      </c>
      <c r="B6018" s="9" t="s">
        <v>22738</v>
      </c>
      <c r="C6018" s="9" t="s">
        <v>22</v>
      </c>
      <c r="D6018" s="9" t="s">
        <v>22739</v>
      </c>
      <c r="E6018" s="9" t="s">
        <v>22740</v>
      </c>
      <c r="F6018" s="9" t="s">
        <v>22741</v>
      </c>
      <c r="G6018" s="12">
        <v>7</v>
      </c>
      <c r="H6018" s="9" t="s">
        <v>2935</v>
      </c>
      <c r="I6018" s="9" t="s">
        <v>2935</v>
      </c>
      <c r="J6018" s="12">
        <v>1</v>
      </c>
      <c r="K6018" s="13">
        <v>43371</v>
      </c>
      <c r="L6018" s="86">
        <f>(Tabla2[[#This Row],[release_year]]-'VARIANZA Y DES. EST'!$L$11)^2</f>
        <v>1.3928663045044412</v>
      </c>
      <c r="M6018" s="12">
        <v>2013</v>
      </c>
      <c r="N6018" s="9" t="s">
        <v>35</v>
      </c>
      <c r="O6018" s="9" t="s">
        <v>22707</v>
      </c>
      <c r="P6018" s="12">
        <v>163</v>
      </c>
      <c r="Q6018" s="12">
        <v>163</v>
      </c>
      <c r="R6018" s="12">
        <v>4023.9995353979839</v>
      </c>
      <c r="S6018" s="12" t="s">
        <v>28</v>
      </c>
      <c r="T6018" s="9" t="s">
        <v>3319</v>
      </c>
      <c r="U6018" s="9" t="s">
        <v>45</v>
      </c>
      <c r="V6018" s="9" t="s">
        <v>3319</v>
      </c>
      <c r="W6018" s="14">
        <v>3</v>
      </c>
    </row>
    <row r="6019" spans="1:23" x14ac:dyDescent="0.25">
      <c r="A6019" s="8">
        <v>1115</v>
      </c>
      <c r="B6019" s="9" t="s">
        <v>22742</v>
      </c>
      <c r="C6019" s="9" t="s">
        <v>22</v>
      </c>
      <c r="D6019" s="9" t="s">
        <v>22743</v>
      </c>
      <c r="E6019" s="9" t="s">
        <v>22047</v>
      </c>
      <c r="F6019" s="18" t="s">
        <v>22744</v>
      </c>
      <c r="G6019" s="12">
        <v>8</v>
      </c>
      <c r="H6019" s="9" t="s">
        <v>518</v>
      </c>
      <c r="I6019" s="9" t="s">
        <v>518</v>
      </c>
      <c r="J6019" s="12">
        <v>1</v>
      </c>
      <c r="K6019" s="13">
        <v>44287</v>
      </c>
      <c r="L6019" s="86">
        <f>(Tabla2[[#This Row],[release_year]]-'VARIANZA Y DES. EST'!$L$11)^2</f>
        <v>26.834446865421359</v>
      </c>
      <c r="M6019" s="12">
        <v>2009</v>
      </c>
      <c r="N6019" s="9" t="s">
        <v>43</v>
      </c>
      <c r="O6019" s="9" t="s">
        <v>22745</v>
      </c>
      <c r="P6019" s="12">
        <v>164</v>
      </c>
      <c r="Q6019" s="12">
        <v>164</v>
      </c>
      <c r="R6019" s="12">
        <v>4151.8695402911499</v>
      </c>
      <c r="S6019" s="12" t="s">
        <v>28</v>
      </c>
      <c r="T6019" s="9" t="s">
        <v>2492</v>
      </c>
      <c r="U6019" s="9" t="s">
        <v>95</v>
      </c>
      <c r="V6019" s="9" t="s">
        <v>2492</v>
      </c>
      <c r="W6019" s="14">
        <v>3</v>
      </c>
    </row>
    <row r="6020" spans="1:23" x14ac:dyDescent="0.25">
      <c r="A6020" s="8">
        <v>2340</v>
      </c>
      <c r="B6020" s="9" t="s">
        <v>22746</v>
      </c>
      <c r="C6020" s="9" t="s">
        <v>22</v>
      </c>
      <c r="D6020" s="9" t="s">
        <v>22747</v>
      </c>
      <c r="E6020" s="9" t="s">
        <v>22748</v>
      </c>
      <c r="F6020" s="9" t="s">
        <v>22749</v>
      </c>
      <c r="G6020" s="12">
        <v>12</v>
      </c>
      <c r="H6020" s="9" t="s">
        <v>518</v>
      </c>
      <c r="I6020" s="9" t="s">
        <v>518</v>
      </c>
      <c r="J6020" s="12">
        <v>1</v>
      </c>
      <c r="K6020" s="13">
        <v>44007</v>
      </c>
      <c r="L6020" s="86">
        <f>(Tabla2[[#This Row],[release_year]]-'VARIANZA Y DES. EST'!$L$11)^2</f>
        <v>0.67207602404598188</v>
      </c>
      <c r="M6020" s="12">
        <v>2015</v>
      </c>
      <c r="N6020" s="9" t="s">
        <v>35</v>
      </c>
      <c r="O6020" s="9" t="s">
        <v>22745</v>
      </c>
      <c r="P6020" s="12">
        <v>164</v>
      </c>
      <c r="Q6020" s="12">
        <v>164</v>
      </c>
      <c r="R6020" s="12">
        <v>4151.8695402911499</v>
      </c>
      <c r="S6020" s="12" t="s">
        <v>28</v>
      </c>
      <c r="T6020" s="9" t="s">
        <v>2930</v>
      </c>
      <c r="U6020" s="9" t="s">
        <v>38</v>
      </c>
      <c r="V6020" s="9" t="s">
        <v>2930</v>
      </c>
      <c r="W6020" s="14">
        <v>3</v>
      </c>
    </row>
    <row r="6021" spans="1:23" x14ac:dyDescent="0.25">
      <c r="A6021" s="8">
        <v>5482</v>
      </c>
      <c r="B6021" s="9" t="s">
        <v>22750</v>
      </c>
      <c r="C6021" s="9" t="s">
        <v>22</v>
      </c>
      <c r="D6021" s="9" t="s">
        <v>22751</v>
      </c>
      <c r="E6021" s="18" t="s">
        <v>21823</v>
      </c>
      <c r="F6021" s="9" t="s">
        <v>22752</v>
      </c>
      <c r="G6021" s="12">
        <v>10</v>
      </c>
      <c r="H6021" s="9" t="s">
        <v>518</v>
      </c>
      <c r="I6021" s="9" t="s">
        <v>518</v>
      </c>
      <c r="J6021" s="12">
        <v>1</v>
      </c>
      <c r="K6021" s="13">
        <v>42870</v>
      </c>
      <c r="L6021" s="86">
        <f>(Tabla2[[#This Row],[release_year]]-'VARIANZA Y DES. EST'!$L$11)^2</f>
        <v>491.96116424931824</v>
      </c>
      <c r="M6021" s="12">
        <v>1992</v>
      </c>
      <c r="N6021" s="9" t="s">
        <v>35</v>
      </c>
      <c r="O6021" s="9" t="s">
        <v>22745</v>
      </c>
      <c r="P6021" s="12">
        <v>164</v>
      </c>
      <c r="Q6021" s="12">
        <v>164</v>
      </c>
      <c r="R6021" s="12">
        <v>4151.8695402911499</v>
      </c>
      <c r="S6021" s="12" t="s">
        <v>28</v>
      </c>
      <c r="T6021" s="9" t="s">
        <v>5204</v>
      </c>
      <c r="U6021" s="9" t="s">
        <v>95</v>
      </c>
      <c r="V6021" s="9" t="s">
        <v>5204</v>
      </c>
      <c r="W6021" s="14">
        <v>3</v>
      </c>
    </row>
    <row r="6022" spans="1:23" x14ac:dyDescent="0.25">
      <c r="A6022" s="8">
        <v>6074</v>
      </c>
      <c r="B6022" s="9" t="s">
        <v>22753</v>
      </c>
      <c r="C6022" s="9" t="s">
        <v>22</v>
      </c>
      <c r="D6022" s="9" t="s">
        <v>22754</v>
      </c>
      <c r="E6022" s="9" t="s">
        <v>22039</v>
      </c>
      <c r="F6022" s="9" t="s">
        <v>22755</v>
      </c>
      <c r="G6022" s="12">
        <v>10</v>
      </c>
      <c r="H6022" s="9" t="s">
        <v>518</v>
      </c>
      <c r="I6022" s="9" t="s">
        <v>518</v>
      </c>
      <c r="J6022" s="12">
        <v>1</v>
      </c>
      <c r="K6022" s="16">
        <v>43830</v>
      </c>
      <c r="L6022" s="86">
        <f>(Tabla2[[#This Row],[release_year]]-'VARIANZA Y DES. EST'!$L$11)^2</f>
        <v>10.1136565849629</v>
      </c>
      <c r="M6022" s="12">
        <v>2011</v>
      </c>
      <c r="N6022" s="9" t="s">
        <v>35</v>
      </c>
      <c r="O6022" s="9" t="s">
        <v>22745</v>
      </c>
      <c r="P6022" s="12">
        <v>164</v>
      </c>
      <c r="Q6022" s="12">
        <v>164</v>
      </c>
      <c r="R6022" s="12">
        <v>4151.8695402911499</v>
      </c>
      <c r="S6022" s="12" t="s">
        <v>28</v>
      </c>
      <c r="T6022" s="9" t="s">
        <v>70</v>
      </c>
      <c r="U6022" s="9" t="s">
        <v>45</v>
      </c>
      <c r="V6022" s="9" t="s">
        <v>70</v>
      </c>
      <c r="W6022" s="14">
        <v>2</v>
      </c>
    </row>
    <row r="6023" spans="1:23" x14ac:dyDescent="0.25">
      <c r="A6023" s="8">
        <v>203</v>
      </c>
      <c r="B6023" s="9" t="s">
        <v>22756</v>
      </c>
      <c r="C6023" s="9" t="s">
        <v>22</v>
      </c>
      <c r="D6023" s="9" t="s">
        <v>22757</v>
      </c>
      <c r="E6023" s="9" t="s">
        <v>22102</v>
      </c>
      <c r="F6023" s="9" t="s">
        <v>22758</v>
      </c>
      <c r="G6023" s="12">
        <v>6</v>
      </c>
      <c r="H6023" s="9" t="s">
        <v>518</v>
      </c>
      <c r="I6023" s="9" t="s">
        <v>518</v>
      </c>
      <c r="J6023" s="12">
        <v>1</v>
      </c>
      <c r="K6023" s="13">
        <v>44435</v>
      </c>
      <c r="L6023" s="86">
        <f>(Tabla2[[#This Row],[release_year]]-'VARIANZA Y DES. EST'!$L$11)^2</f>
        <v>84.276027426338274</v>
      </c>
      <c r="M6023" s="12">
        <v>2005</v>
      </c>
      <c r="N6023" s="9" t="s">
        <v>76</v>
      </c>
      <c r="O6023" s="9" t="s">
        <v>22759</v>
      </c>
      <c r="P6023" s="12">
        <v>165</v>
      </c>
      <c r="Q6023" s="12">
        <v>165</v>
      </c>
      <c r="R6023" s="12">
        <v>4281.7395451843158</v>
      </c>
      <c r="S6023" s="12" t="s">
        <v>28</v>
      </c>
      <c r="T6023" s="9" t="s">
        <v>4849</v>
      </c>
      <c r="U6023" s="9" t="s">
        <v>95</v>
      </c>
      <c r="V6023" s="9" t="s">
        <v>4849</v>
      </c>
      <c r="W6023" s="14">
        <v>3</v>
      </c>
    </row>
    <row r="6024" spans="1:23" x14ac:dyDescent="0.25">
      <c r="A6024" s="8">
        <v>393</v>
      </c>
      <c r="B6024" s="9" t="s">
        <v>22760</v>
      </c>
      <c r="C6024" s="9" t="s">
        <v>22</v>
      </c>
      <c r="D6024" s="9" t="s">
        <v>22761</v>
      </c>
      <c r="E6024" s="9" t="s">
        <v>16712</v>
      </c>
      <c r="F6024" s="9" t="s">
        <v>22762</v>
      </c>
      <c r="G6024" s="12">
        <v>16</v>
      </c>
      <c r="H6024" s="9" t="s">
        <v>25</v>
      </c>
      <c r="I6024" s="9" t="s">
        <v>25</v>
      </c>
      <c r="J6024" s="12">
        <v>1</v>
      </c>
      <c r="K6024" s="13">
        <v>44401</v>
      </c>
      <c r="L6024" s="86">
        <f>(Tabla2[[#This Row],[release_year]]-'VARIANZA Y DES. EST'!$L$11)^2</f>
        <v>4.7532614447336705</v>
      </c>
      <c r="M6024" s="12">
        <v>2012</v>
      </c>
      <c r="N6024" s="9" t="s">
        <v>1991</v>
      </c>
      <c r="O6024" s="9" t="s">
        <v>22759</v>
      </c>
      <c r="P6024" s="12">
        <v>165</v>
      </c>
      <c r="Q6024" s="12">
        <v>165</v>
      </c>
      <c r="R6024" s="12">
        <v>4281.7395451843158</v>
      </c>
      <c r="S6024" s="12" t="s">
        <v>28</v>
      </c>
      <c r="T6024" s="9" t="s">
        <v>5577</v>
      </c>
      <c r="U6024" s="9" t="s">
        <v>38</v>
      </c>
      <c r="V6024" s="9" t="s">
        <v>5577</v>
      </c>
      <c r="W6024" s="14">
        <v>2</v>
      </c>
    </row>
    <row r="6025" spans="1:23" x14ac:dyDescent="0.25">
      <c r="A6025" s="8">
        <v>1862</v>
      </c>
      <c r="B6025" s="9" t="s">
        <v>22763</v>
      </c>
      <c r="C6025" s="9" t="s">
        <v>22</v>
      </c>
      <c r="D6025" s="9" t="s">
        <v>22764</v>
      </c>
      <c r="E6025" s="9" t="s">
        <v>8970</v>
      </c>
      <c r="F6025" s="9" t="s">
        <v>22765</v>
      </c>
      <c r="G6025" s="12">
        <v>9</v>
      </c>
      <c r="H6025" s="9" t="s">
        <v>518</v>
      </c>
      <c r="I6025" s="9" t="s">
        <v>518</v>
      </c>
      <c r="J6025" s="12">
        <v>1</v>
      </c>
      <c r="K6025" s="16">
        <v>44116</v>
      </c>
      <c r="L6025" s="86">
        <f>(Tabla2[[#This Row],[release_year]]-'VARIANZA Y DES. EST'!$L$11)^2</f>
        <v>584.6819545297767</v>
      </c>
      <c r="M6025" s="12">
        <v>1990</v>
      </c>
      <c r="N6025" s="9" t="s">
        <v>35</v>
      </c>
      <c r="O6025" s="9" t="s">
        <v>22759</v>
      </c>
      <c r="P6025" s="12">
        <v>165</v>
      </c>
      <c r="Q6025" s="12">
        <v>165</v>
      </c>
      <c r="R6025" s="12">
        <v>4281.7395451843158</v>
      </c>
      <c r="S6025" s="12" t="s">
        <v>28</v>
      </c>
      <c r="T6025" s="9" t="s">
        <v>2492</v>
      </c>
      <c r="U6025" s="9" t="s">
        <v>95</v>
      </c>
      <c r="V6025" s="9" t="s">
        <v>2492</v>
      </c>
      <c r="W6025" s="14">
        <v>3</v>
      </c>
    </row>
    <row r="6026" spans="1:23" x14ac:dyDescent="0.25">
      <c r="A6026" s="8">
        <v>2723</v>
      </c>
      <c r="B6026" s="9" t="s">
        <v>22766</v>
      </c>
      <c r="C6026" s="9" t="s">
        <v>22</v>
      </c>
      <c r="D6026" s="9" t="s">
        <v>22767</v>
      </c>
      <c r="E6026" s="9" t="s">
        <v>22150</v>
      </c>
      <c r="F6026" s="9" t="s">
        <v>22768</v>
      </c>
      <c r="G6026" s="12">
        <v>8</v>
      </c>
      <c r="H6026" s="9" t="s">
        <v>518</v>
      </c>
      <c r="I6026" s="9" t="s">
        <v>518</v>
      </c>
      <c r="J6026" s="12">
        <v>1</v>
      </c>
      <c r="K6026" s="13">
        <v>43922</v>
      </c>
      <c r="L6026" s="86">
        <f>(Tabla2[[#This Row],[release_year]]-'VARIANZA Y DES. EST'!$L$11)^2</f>
        <v>261.79879340794287</v>
      </c>
      <c r="M6026" s="12">
        <v>1998</v>
      </c>
      <c r="N6026" s="9" t="s">
        <v>35</v>
      </c>
      <c r="O6026" s="9" t="s">
        <v>22759</v>
      </c>
      <c r="P6026" s="12">
        <v>165</v>
      </c>
      <c r="Q6026" s="12">
        <v>165</v>
      </c>
      <c r="R6026" s="12">
        <v>4281.7395451843158</v>
      </c>
      <c r="S6026" s="12" t="s">
        <v>28</v>
      </c>
      <c r="T6026" s="9" t="s">
        <v>2492</v>
      </c>
      <c r="U6026" s="9" t="s">
        <v>95</v>
      </c>
      <c r="V6026" s="9" t="s">
        <v>2492</v>
      </c>
      <c r="W6026" s="14">
        <v>3</v>
      </c>
    </row>
    <row r="6027" spans="1:23" x14ac:dyDescent="0.25">
      <c r="A6027" s="8">
        <v>5335</v>
      </c>
      <c r="B6027" s="9" t="s">
        <v>22769</v>
      </c>
      <c r="C6027" s="9" t="s">
        <v>22</v>
      </c>
      <c r="D6027" s="9" t="s">
        <v>22770</v>
      </c>
      <c r="E6027" s="9" t="s">
        <v>21517</v>
      </c>
      <c r="F6027" s="9" t="s">
        <v>22771</v>
      </c>
      <c r="G6027" s="12">
        <v>8</v>
      </c>
      <c r="H6027" s="9" t="s">
        <v>518</v>
      </c>
      <c r="I6027" s="9" t="s">
        <v>518</v>
      </c>
      <c r="J6027" s="12">
        <v>1</v>
      </c>
      <c r="K6027" s="13">
        <v>42954</v>
      </c>
      <c r="L6027" s="86">
        <f>(Tabla2[[#This Row],[release_year]]-'VARIANZA Y DES. EST'!$L$11)^2</f>
        <v>7.9512857435875226</v>
      </c>
      <c r="M6027" s="12">
        <v>2017</v>
      </c>
      <c r="N6027" s="9" t="s">
        <v>76</v>
      </c>
      <c r="O6027" s="9" t="s">
        <v>22759</v>
      </c>
      <c r="P6027" s="12">
        <v>165</v>
      </c>
      <c r="Q6027" s="12">
        <v>165</v>
      </c>
      <c r="R6027" s="12">
        <v>4281.7395451843158</v>
      </c>
      <c r="S6027" s="12" t="s">
        <v>28</v>
      </c>
      <c r="T6027" s="9" t="s">
        <v>2930</v>
      </c>
      <c r="U6027" s="9" t="s">
        <v>38</v>
      </c>
      <c r="V6027" s="9" t="s">
        <v>2930</v>
      </c>
      <c r="W6027" s="14">
        <v>3</v>
      </c>
    </row>
    <row r="6028" spans="1:23" x14ac:dyDescent="0.25">
      <c r="A6028" s="8">
        <v>7250</v>
      </c>
      <c r="B6028" s="9" t="s">
        <v>22772</v>
      </c>
      <c r="C6028" s="9" t="s">
        <v>22</v>
      </c>
      <c r="D6028" s="9" t="s">
        <v>22773</v>
      </c>
      <c r="E6028" s="9" t="s">
        <v>22774</v>
      </c>
      <c r="F6028" s="9" t="s">
        <v>22775</v>
      </c>
      <c r="G6028" s="12">
        <v>8</v>
      </c>
      <c r="H6028" s="9" t="s">
        <v>518</v>
      </c>
      <c r="I6028" s="9" t="s">
        <v>518</v>
      </c>
      <c r="J6028" s="12">
        <v>1</v>
      </c>
      <c r="K6028" s="13">
        <v>43160</v>
      </c>
      <c r="L6028" s="86">
        <f>(Tabla2[[#This Row],[release_year]]-'VARIANZA Y DES. EST'!$L$11)^2</f>
        <v>103.6364225665675</v>
      </c>
      <c r="M6028" s="12">
        <v>2004</v>
      </c>
      <c r="N6028" s="9" t="s">
        <v>82</v>
      </c>
      <c r="O6028" s="9" t="s">
        <v>22759</v>
      </c>
      <c r="P6028" s="12">
        <v>165</v>
      </c>
      <c r="Q6028" s="12">
        <v>165</v>
      </c>
      <c r="R6028" s="12">
        <v>4281.7395451843158</v>
      </c>
      <c r="S6028" s="12" t="s">
        <v>28</v>
      </c>
      <c r="T6028" s="9" t="s">
        <v>6997</v>
      </c>
      <c r="U6028" s="9" t="s">
        <v>239</v>
      </c>
      <c r="V6028" s="9" t="s">
        <v>6997</v>
      </c>
      <c r="W6028" s="14">
        <v>2</v>
      </c>
    </row>
    <row r="6029" spans="1:23" x14ac:dyDescent="0.25">
      <c r="A6029" s="8">
        <v>7566</v>
      </c>
      <c r="B6029" s="9" t="s">
        <v>22776</v>
      </c>
      <c r="C6029" s="9" t="s">
        <v>22</v>
      </c>
      <c r="D6029" s="9" t="s">
        <v>22777</v>
      </c>
      <c r="E6029" s="9" t="s">
        <v>16852</v>
      </c>
      <c r="F6029" s="9" t="s">
        <v>22778</v>
      </c>
      <c r="G6029" s="12">
        <v>6</v>
      </c>
      <c r="H6029" s="9" t="s">
        <v>518</v>
      </c>
      <c r="I6029" s="9" t="s">
        <v>518</v>
      </c>
      <c r="J6029" s="12">
        <v>1</v>
      </c>
      <c r="K6029" s="13">
        <v>43252</v>
      </c>
      <c r="L6029" s="86">
        <f>(Tabla2[[#This Row],[release_year]]-'VARIANZA Y DES. EST'!$L$11)^2</f>
        <v>3.3116808838167522</v>
      </c>
      <c r="M6029" s="12">
        <v>2016</v>
      </c>
      <c r="N6029" s="9" t="s">
        <v>35</v>
      </c>
      <c r="O6029" s="9" t="s">
        <v>22759</v>
      </c>
      <c r="P6029" s="12">
        <v>165</v>
      </c>
      <c r="Q6029" s="12">
        <v>165</v>
      </c>
      <c r="R6029" s="12">
        <v>4281.7395451843158</v>
      </c>
      <c r="S6029" s="12" t="s">
        <v>28</v>
      </c>
      <c r="T6029" s="9" t="s">
        <v>70</v>
      </c>
      <c r="U6029" s="9" t="s">
        <v>45</v>
      </c>
      <c r="V6029" s="9" t="s">
        <v>70</v>
      </c>
      <c r="W6029" s="14">
        <v>2</v>
      </c>
    </row>
    <row r="6030" spans="1:23" x14ac:dyDescent="0.25">
      <c r="A6030" s="8">
        <v>7802</v>
      </c>
      <c r="B6030" s="9" t="s">
        <v>22779</v>
      </c>
      <c r="C6030" s="9" t="s">
        <v>22</v>
      </c>
      <c r="D6030" s="9" t="s">
        <v>22780</v>
      </c>
      <c r="E6030" s="18" t="s">
        <v>22239</v>
      </c>
      <c r="F6030" s="18" t="s">
        <v>22781</v>
      </c>
      <c r="G6030" s="12">
        <v>8</v>
      </c>
      <c r="H6030" s="9" t="s">
        <v>518</v>
      </c>
      <c r="I6030" s="9" t="s">
        <v>518</v>
      </c>
      <c r="J6030" s="12">
        <v>1</v>
      </c>
      <c r="K6030" s="13">
        <v>43160</v>
      </c>
      <c r="L6030" s="86">
        <f>(Tabla2[[#This Row],[release_year]]-'VARIANZA Y DES. EST'!$L$11)^2</f>
        <v>201.07800312748444</v>
      </c>
      <c r="M6030" s="12">
        <v>2000</v>
      </c>
      <c r="N6030" s="9" t="s">
        <v>35</v>
      </c>
      <c r="O6030" s="9" t="s">
        <v>22759</v>
      </c>
      <c r="P6030" s="12">
        <v>165</v>
      </c>
      <c r="Q6030" s="12">
        <v>165</v>
      </c>
      <c r="R6030" s="12">
        <v>4281.7395451843158</v>
      </c>
      <c r="S6030" s="12" t="s">
        <v>28</v>
      </c>
      <c r="T6030" s="9" t="s">
        <v>2930</v>
      </c>
      <c r="U6030" s="9" t="s">
        <v>38</v>
      </c>
      <c r="V6030" s="9" t="s">
        <v>2930</v>
      </c>
      <c r="W6030" s="14">
        <v>3</v>
      </c>
    </row>
    <row r="6031" spans="1:23" x14ac:dyDescent="0.25">
      <c r="A6031" s="8">
        <v>25</v>
      </c>
      <c r="B6031" s="9" t="s">
        <v>22782</v>
      </c>
      <c r="C6031" s="9" t="s">
        <v>22</v>
      </c>
      <c r="D6031" s="9" t="s">
        <v>22783</v>
      </c>
      <c r="E6031" s="9" t="s">
        <v>22784</v>
      </c>
      <c r="F6031" s="9" t="s">
        <v>22785</v>
      </c>
      <c r="G6031" s="12">
        <v>4</v>
      </c>
      <c r="H6031" s="9" t="s">
        <v>518</v>
      </c>
      <c r="I6031" s="9" t="s">
        <v>518</v>
      </c>
      <c r="J6031" s="12">
        <v>1</v>
      </c>
      <c r="K6031" s="13">
        <v>44460</v>
      </c>
      <c r="L6031" s="86">
        <f>(Tabla2[[#This Row],[release_year]]-'VARIANZA Y DES. EST'!$L$11)^2</f>
        <v>261.79879340794287</v>
      </c>
      <c r="M6031" s="12">
        <v>1998</v>
      </c>
      <c r="N6031" s="9" t="s">
        <v>35</v>
      </c>
      <c r="O6031" s="9" t="s">
        <v>22786</v>
      </c>
      <c r="P6031" s="12">
        <v>166</v>
      </c>
      <c r="Q6031" s="12">
        <v>166</v>
      </c>
      <c r="R6031" s="12">
        <v>4413.6095500774818</v>
      </c>
      <c r="S6031" s="12" t="s">
        <v>28</v>
      </c>
      <c r="T6031" s="9" t="s">
        <v>3625</v>
      </c>
      <c r="U6031" s="9" t="s">
        <v>95</v>
      </c>
      <c r="V6031" s="9" t="s">
        <v>3625</v>
      </c>
      <c r="W6031" s="14">
        <v>3</v>
      </c>
    </row>
    <row r="6032" spans="1:23" x14ac:dyDescent="0.25">
      <c r="A6032" s="8">
        <v>2341</v>
      </c>
      <c r="B6032" s="9" t="s">
        <v>22787</v>
      </c>
      <c r="C6032" s="9" t="s">
        <v>22</v>
      </c>
      <c r="D6032" s="9" t="s">
        <v>22788</v>
      </c>
      <c r="E6032" s="9" t="s">
        <v>22748</v>
      </c>
      <c r="F6032" s="9" t="s">
        <v>22789</v>
      </c>
      <c r="G6032" s="12">
        <v>10</v>
      </c>
      <c r="H6032" s="9" t="s">
        <v>518</v>
      </c>
      <c r="I6032" s="9" t="s">
        <v>518</v>
      </c>
      <c r="J6032" s="12">
        <v>1</v>
      </c>
      <c r="K6032" s="13">
        <v>44007</v>
      </c>
      <c r="L6032" s="86">
        <f>(Tabla2[[#This Row],[release_year]]-'VARIANZA Y DES. EST'!$L$11)^2</f>
        <v>66.915632286109044</v>
      </c>
      <c r="M6032" s="12">
        <v>2006</v>
      </c>
      <c r="N6032" s="9" t="s">
        <v>35</v>
      </c>
      <c r="O6032" s="9" t="s">
        <v>22786</v>
      </c>
      <c r="P6032" s="12">
        <v>166</v>
      </c>
      <c r="Q6032" s="12">
        <v>166</v>
      </c>
      <c r="R6032" s="12">
        <v>4413.6095500774818</v>
      </c>
      <c r="S6032" s="12" t="s">
        <v>28</v>
      </c>
      <c r="T6032" s="9" t="s">
        <v>3319</v>
      </c>
      <c r="U6032" s="9" t="s">
        <v>45</v>
      </c>
      <c r="V6032" s="9" t="s">
        <v>3319</v>
      </c>
      <c r="W6032" s="14">
        <v>3</v>
      </c>
    </row>
    <row r="6033" spans="1:23" x14ac:dyDescent="0.25">
      <c r="A6033" s="8">
        <v>4793</v>
      </c>
      <c r="B6033" s="9" t="s">
        <v>22790</v>
      </c>
      <c r="C6033" s="9" t="s">
        <v>22</v>
      </c>
      <c r="D6033" s="9" t="s">
        <v>22791</v>
      </c>
      <c r="E6033" s="9" t="s">
        <v>21984</v>
      </c>
      <c r="F6033" s="9" t="s">
        <v>22792</v>
      </c>
      <c r="G6033" s="12">
        <v>8</v>
      </c>
      <c r="H6033" s="9" t="s">
        <v>518</v>
      </c>
      <c r="I6033" s="9" t="s">
        <v>518</v>
      </c>
      <c r="J6033" s="12">
        <v>1</v>
      </c>
      <c r="K6033" s="13">
        <v>43282</v>
      </c>
      <c r="L6033" s="86">
        <f>(Tabla2[[#This Row],[release_year]]-'VARIANZA Y DES. EST'!$L$11)^2</f>
        <v>124.99681770679673</v>
      </c>
      <c r="M6033" s="12">
        <v>2003</v>
      </c>
      <c r="N6033" s="9" t="s">
        <v>35</v>
      </c>
      <c r="O6033" s="9" t="s">
        <v>22786</v>
      </c>
      <c r="P6033" s="12">
        <v>166</v>
      </c>
      <c r="Q6033" s="12">
        <v>166</v>
      </c>
      <c r="R6033" s="12">
        <v>4413.6095500774818</v>
      </c>
      <c r="S6033" s="12" t="s">
        <v>28</v>
      </c>
      <c r="T6033" s="9" t="s">
        <v>3319</v>
      </c>
      <c r="U6033" s="9" t="s">
        <v>45</v>
      </c>
      <c r="V6033" s="9" t="s">
        <v>3319</v>
      </c>
      <c r="W6033" s="14">
        <v>3</v>
      </c>
    </row>
    <row r="6034" spans="1:23" x14ac:dyDescent="0.25">
      <c r="A6034" s="8">
        <v>5008</v>
      </c>
      <c r="B6034" s="9" t="s">
        <v>22793</v>
      </c>
      <c r="C6034" s="9" t="s">
        <v>22</v>
      </c>
      <c r="D6034" s="9" t="s">
        <v>22794</v>
      </c>
      <c r="E6034" s="9" t="s">
        <v>20881</v>
      </c>
      <c r="F6034" s="18" t="s">
        <v>22795</v>
      </c>
      <c r="G6034" s="12">
        <v>9</v>
      </c>
      <c r="H6034" s="9" t="s">
        <v>518</v>
      </c>
      <c r="I6034" s="9" t="s">
        <v>518</v>
      </c>
      <c r="J6034" s="12">
        <v>1</v>
      </c>
      <c r="K6034" s="13">
        <v>43160</v>
      </c>
      <c r="L6034" s="86">
        <f>(Tabla2[[#This Row],[release_year]]-'VARIANZA Y DES. EST'!$L$11)^2</f>
        <v>261.79879340794287</v>
      </c>
      <c r="M6034" s="12">
        <v>1998</v>
      </c>
      <c r="N6034" s="9" t="s">
        <v>35</v>
      </c>
      <c r="O6034" s="9" t="s">
        <v>22786</v>
      </c>
      <c r="P6034" s="12">
        <v>166</v>
      </c>
      <c r="Q6034" s="12">
        <v>166</v>
      </c>
      <c r="R6034" s="12">
        <v>4413.6095500774818</v>
      </c>
      <c r="S6034" s="12" t="s">
        <v>28</v>
      </c>
      <c r="T6034" s="9" t="s">
        <v>3319</v>
      </c>
      <c r="U6034" s="9" t="s">
        <v>45</v>
      </c>
      <c r="V6034" s="9" t="s">
        <v>3319</v>
      </c>
      <c r="W6034" s="14">
        <v>3</v>
      </c>
    </row>
    <row r="6035" spans="1:23" x14ac:dyDescent="0.25">
      <c r="A6035" s="8">
        <v>5336</v>
      </c>
      <c r="B6035" s="9" t="s">
        <v>22796</v>
      </c>
      <c r="C6035" s="9" t="s">
        <v>22</v>
      </c>
      <c r="D6035" s="9" t="s">
        <v>22797</v>
      </c>
      <c r="E6035" s="9" t="s">
        <v>21517</v>
      </c>
      <c r="F6035" s="9" t="s">
        <v>22771</v>
      </c>
      <c r="G6035" s="12">
        <v>8</v>
      </c>
      <c r="H6035" s="12"/>
      <c r="I6035" s="9"/>
      <c r="J6035" s="12">
        <v>0</v>
      </c>
      <c r="K6035" s="13">
        <v>42954</v>
      </c>
      <c r="L6035" s="86">
        <f>(Tabla2[[#This Row],[release_year]]-'VARIANZA Y DES. EST'!$L$11)^2</f>
        <v>7.9512857435875226</v>
      </c>
      <c r="M6035" s="12">
        <v>2017</v>
      </c>
      <c r="N6035" s="9" t="s">
        <v>35</v>
      </c>
      <c r="O6035" s="9" t="s">
        <v>22786</v>
      </c>
      <c r="P6035" s="12">
        <v>166</v>
      </c>
      <c r="Q6035" s="12">
        <v>166</v>
      </c>
      <c r="R6035" s="12">
        <v>4413.6095500774818</v>
      </c>
      <c r="S6035" s="12" t="s">
        <v>28</v>
      </c>
      <c r="T6035" s="9" t="s">
        <v>2930</v>
      </c>
      <c r="U6035" s="9" t="s">
        <v>38</v>
      </c>
      <c r="V6035" s="9" t="s">
        <v>2930</v>
      </c>
      <c r="W6035" s="14">
        <v>3</v>
      </c>
    </row>
    <row r="6036" spans="1:23" x14ac:dyDescent="0.25">
      <c r="A6036" s="8">
        <v>5337</v>
      </c>
      <c r="B6036" s="9" t="s">
        <v>22798</v>
      </c>
      <c r="C6036" s="9" t="s">
        <v>22</v>
      </c>
      <c r="D6036" s="9" t="s">
        <v>22799</v>
      </c>
      <c r="E6036" s="9" t="s">
        <v>21517</v>
      </c>
      <c r="F6036" s="9" t="s">
        <v>22771</v>
      </c>
      <c r="G6036" s="12">
        <v>8</v>
      </c>
      <c r="H6036" s="12"/>
      <c r="I6036" s="9"/>
      <c r="J6036" s="12">
        <v>0</v>
      </c>
      <c r="K6036" s="13">
        <v>42954</v>
      </c>
      <c r="L6036" s="86">
        <f>(Tabla2[[#This Row],[release_year]]-'VARIANZA Y DES. EST'!$L$11)^2</f>
        <v>7.9512857435875226</v>
      </c>
      <c r="M6036" s="12">
        <v>2017</v>
      </c>
      <c r="N6036" s="9" t="s">
        <v>76</v>
      </c>
      <c r="O6036" s="9" t="s">
        <v>22786</v>
      </c>
      <c r="P6036" s="12">
        <v>166</v>
      </c>
      <c r="Q6036" s="12">
        <v>166</v>
      </c>
      <c r="R6036" s="12">
        <v>4413.6095500774818</v>
      </c>
      <c r="S6036" s="12" t="s">
        <v>28</v>
      </c>
      <c r="T6036" s="9" t="s">
        <v>2930</v>
      </c>
      <c r="U6036" s="9" t="s">
        <v>38</v>
      </c>
      <c r="V6036" s="9" t="s">
        <v>2930</v>
      </c>
      <c r="W6036" s="14">
        <v>3</v>
      </c>
    </row>
    <row r="6037" spans="1:23" x14ac:dyDescent="0.25">
      <c r="A6037" s="8">
        <v>6247</v>
      </c>
      <c r="B6037" s="9" t="s">
        <v>22800</v>
      </c>
      <c r="C6037" s="9" t="s">
        <v>22</v>
      </c>
      <c r="D6037" s="9" t="s">
        <v>22801</v>
      </c>
      <c r="E6037" s="9" t="s">
        <v>22239</v>
      </c>
      <c r="F6037" s="9" t="s">
        <v>22802</v>
      </c>
      <c r="G6037" s="12">
        <v>7</v>
      </c>
      <c r="H6037" s="9" t="s">
        <v>518</v>
      </c>
      <c r="I6037" s="9" t="s">
        <v>518</v>
      </c>
      <c r="J6037" s="12">
        <v>1</v>
      </c>
      <c r="K6037" s="13">
        <v>43191</v>
      </c>
      <c r="L6037" s="86">
        <f>(Tabla2[[#This Row],[release_year]]-'VARIANZA Y DES. EST'!$L$11)^2</f>
        <v>367.87997882863056</v>
      </c>
      <c r="M6037" s="12">
        <v>1995</v>
      </c>
      <c r="N6037" s="9" t="s">
        <v>82</v>
      </c>
      <c r="O6037" s="9" t="s">
        <v>22786</v>
      </c>
      <c r="P6037" s="12">
        <v>166</v>
      </c>
      <c r="Q6037" s="12">
        <v>166</v>
      </c>
      <c r="R6037" s="12">
        <v>4413.6095500774818</v>
      </c>
      <c r="S6037" s="12" t="s">
        <v>28</v>
      </c>
      <c r="T6037" s="9" t="s">
        <v>10295</v>
      </c>
      <c r="U6037" s="9" t="s">
        <v>38</v>
      </c>
      <c r="V6037" s="9" t="s">
        <v>10295</v>
      </c>
      <c r="W6037" s="14">
        <v>3</v>
      </c>
    </row>
    <row r="6038" spans="1:23" x14ac:dyDescent="0.25">
      <c r="A6038" s="8">
        <v>7660</v>
      </c>
      <c r="B6038" s="9" t="s">
        <v>22803</v>
      </c>
      <c r="C6038" s="9" t="s">
        <v>22</v>
      </c>
      <c r="D6038" s="9" t="s">
        <v>22804</v>
      </c>
      <c r="E6038" s="9" t="s">
        <v>22805</v>
      </c>
      <c r="F6038" s="9" t="s">
        <v>22806</v>
      </c>
      <c r="G6038" s="12">
        <v>11</v>
      </c>
      <c r="H6038" s="9" t="s">
        <v>890</v>
      </c>
      <c r="I6038" s="9" t="s">
        <v>2599</v>
      </c>
      <c r="J6038" s="12">
        <v>2</v>
      </c>
      <c r="K6038" s="16">
        <v>43789</v>
      </c>
      <c r="L6038" s="86">
        <f>(Tabla2[[#This Row],[release_year]]-'VARIANZA Y DES. EST'!$L$11)^2</f>
        <v>2132.6106476148198</v>
      </c>
      <c r="M6038" s="12">
        <v>1968</v>
      </c>
      <c r="N6038" s="9" t="s">
        <v>43</v>
      </c>
      <c r="O6038" s="9" t="s">
        <v>22786</v>
      </c>
      <c r="P6038" s="12">
        <v>166</v>
      </c>
      <c r="Q6038" s="12">
        <v>166</v>
      </c>
      <c r="R6038" s="12">
        <v>4413.6095500774818</v>
      </c>
      <c r="S6038" s="12" t="s">
        <v>28</v>
      </c>
      <c r="T6038" s="9" t="s">
        <v>22807</v>
      </c>
      <c r="U6038" s="9" t="s">
        <v>38</v>
      </c>
      <c r="V6038" s="9" t="s">
        <v>22807</v>
      </c>
      <c r="W6038" s="14">
        <v>3</v>
      </c>
    </row>
    <row r="6039" spans="1:23" x14ac:dyDescent="0.25">
      <c r="A6039" s="8">
        <v>6827</v>
      </c>
      <c r="B6039" s="9" t="s">
        <v>22808</v>
      </c>
      <c r="C6039" s="9" t="s">
        <v>22</v>
      </c>
      <c r="D6039" s="9" t="s">
        <v>22809</v>
      </c>
      <c r="E6039" s="9" t="s">
        <v>7482</v>
      </c>
      <c r="F6039" s="9" t="s">
        <v>22810</v>
      </c>
      <c r="G6039" s="12">
        <v>10</v>
      </c>
      <c r="H6039" s="9" t="s">
        <v>25</v>
      </c>
      <c r="I6039" s="9" t="s">
        <v>3630</v>
      </c>
      <c r="J6039" s="12">
        <v>2</v>
      </c>
      <c r="K6039" s="13">
        <v>43697</v>
      </c>
      <c r="L6039" s="86">
        <f>(Tabla2[[#This Row],[release_year]]-'VARIANZA Y DES. EST'!$L$11)^2</f>
        <v>148.35721284702598</v>
      </c>
      <c r="M6039" s="12">
        <v>2002</v>
      </c>
      <c r="N6039" s="9" t="s">
        <v>1991</v>
      </c>
      <c r="O6039" s="9" t="s">
        <v>22811</v>
      </c>
      <c r="P6039" s="12">
        <v>167</v>
      </c>
      <c r="Q6039" s="12">
        <v>167</v>
      </c>
      <c r="R6039" s="12">
        <v>4547.4795549706478</v>
      </c>
      <c r="S6039" s="12" t="s">
        <v>28</v>
      </c>
      <c r="T6039" s="9" t="s">
        <v>45</v>
      </c>
      <c r="U6039" s="9" t="s">
        <v>45</v>
      </c>
      <c r="V6039" s="9" t="s">
        <v>45</v>
      </c>
      <c r="W6039" s="14">
        <v>1</v>
      </c>
    </row>
    <row r="6040" spans="1:23" x14ac:dyDescent="0.25">
      <c r="A6040" s="8">
        <v>3895</v>
      </c>
      <c r="B6040" s="9" t="s">
        <v>22812</v>
      </c>
      <c r="C6040" s="9" t="s">
        <v>22</v>
      </c>
      <c r="D6040" s="9" t="s">
        <v>22813</v>
      </c>
      <c r="E6040" s="9" t="s">
        <v>22814</v>
      </c>
      <c r="F6040" s="9" t="s">
        <v>22815</v>
      </c>
      <c r="G6040" s="12">
        <v>11</v>
      </c>
      <c r="H6040" s="9" t="s">
        <v>851</v>
      </c>
      <c r="I6040" s="9" t="s">
        <v>851</v>
      </c>
      <c r="J6040" s="12">
        <v>1</v>
      </c>
      <c r="K6040" s="13">
        <v>43575</v>
      </c>
      <c r="L6040" s="86">
        <f>(Tabla2[[#This Row],[release_year]]-'VARIANZA Y DES. EST'!$L$11)^2</f>
        <v>14.590890603358293</v>
      </c>
      <c r="M6040" s="12">
        <v>2018</v>
      </c>
      <c r="N6040" s="9" t="s">
        <v>76</v>
      </c>
      <c r="O6040" s="9" t="s">
        <v>22816</v>
      </c>
      <c r="P6040" s="12">
        <v>168</v>
      </c>
      <c r="Q6040" s="12">
        <v>168</v>
      </c>
      <c r="R6040" s="12">
        <v>4683.3495598638128</v>
      </c>
      <c r="S6040" s="12" t="s">
        <v>28</v>
      </c>
      <c r="T6040" s="9" t="s">
        <v>70</v>
      </c>
      <c r="U6040" s="9" t="s">
        <v>45</v>
      </c>
      <c r="V6040" s="9" t="s">
        <v>70</v>
      </c>
      <c r="W6040" s="14">
        <v>2</v>
      </c>
    </row>
    <row r="6041" spans="1:23" x14ac:dyDescent="0.25">
      <c r="A6041" s="8">
        <v>4731</v>
      </c>
      <c r="B6041" s="9" t="s">
        <v>22817</v>
      </c>
      <c r="C6041" s="9" t="s">
        <v>22</v>
      </c>
      <c r="D6041" s="9" t="s">
        <v>22818</v>
      </c>
      <c r="E6041" s="18" t="s">
        <v>22819</v>
      </c>
      <c r="F6041" s="9" t="s">
        <v>22820</v>
      </c>
      <c r="G6041" s="12">
        <v>8</v>
      </c>
      <c r="H6041" s="9" t="s">
        <v>518</v>
      </c>
      <c r="I6041" s="9" t="s">
        <v>518</v>
      </c>
      <c r="J6041" s="12">
        <v>1</v>
      </c>
      <c r="K6041" s="13">
        <v>43314</v>
      </c>
      <c r="L6041" s="86">
        <f>(Tabla2[[#This Row],[release_year]]-'VARIANZA Y DES. EST'!$L$11)^2</f>
        <v>3.3116808838167522</v>
      </c>
      <c r="M6041" s="12">
        <v>2016</v>
      </c>
      <c r="N6041" s="9" t="s">
        <v>35</v>
      </c>
      <c r="O6041" s="9" t="s">
        <v>22816</v>
      </c>
      <c r="P6041" s="12">
        <v>168</v>
      </c>
      <c r="Q6041" s="12">
        <v>168</v>
      </c>
      <c r="R6041" s="12">
        <v>4683.3495598638128</v>
      </c>
      <c r="S6041" s="12" t="s">
        <v>28</v>
      </c>
      <c r="T6041" s="9" t="s">
        <v>2930</v>
      </c>
      <c r="U6041" s="9" t="s">
        <v>38</v>
      </c>
      <c r="V6041" s="9" t="s">
        <v>2930</v>
      </c>
      <c r="W6041" s="14">
        <v>3</v>
      </c>
    </row>
    <row r="6042" spans="1:23" x14ac:dyDescent="0.25">
      <c r="A6042" s="8">
        <v>5204</v>
      </c>
      <c r="B6042" s="9" t="s">
        <v>22821</v>
      </c>
      <c r="C6042" s="9" t="s">
        <v>22</v>
      </c>
      <c r="D6042" s="9" t="s">
        <v>22822</v>
      </c>
      <c r="E6042" s="9" t="s">
        <v>16712</v>
      </c>
      <c r="F6042" s="9" t="s">
        <v>22823</v>
      </c>
      <c r="G6042" s="12">
        <v>12</v>
      </c>
      <c r="H6042" s="9" t="s">
        <v>25</v>
      </c>
      <c r="I6042" s="9" t="s">
        <v>25</v>
      </c>
      <c r="J6042" s="12">
        <v>1</v>
      </c>
      <c r="K6042" s="16">
        <v>43033</v>
      </c>
      <c r="L6042" s="86">
        <f>(Tabla2[[#This Row],[release_year]]-'VARIANZA Y DES. EST'!$L$11)^2</f>
        <v>0.67207602404598188</v>
      </c>
      <c r="M6042" s="12">
        <v>2015</v>
      </c>
      <c r="N6042" s="9" t="s">
        <v>1991</v>
      </c>
      <c r="O6042" s="9" t="s">
        <v>22816</v>
      </c>
      <c r="P6042" s="12">
        <v>168</v>
      </c>
      <c r="Q6042" s="12">
        <v>168</v>
      </c>
      <c r="R6042" s="12">
        <v>4683.3495598638128</v>
      </c>
      <c r="S6042" s="12" t="s">
        <v>28</v>
      </c>
      <c r="T6042" s="9" t="s">
        <v>7328</v>
      </c>
      <c r="U6042" s="9" t="s">
        <v>38</v>
      </c>
      <c r="V6042" s="9" t="s">
        <v>7328</v>
      </c>
      <c r="W6042" s="14">
        <v>2</v>
      </c>
    </row>
    <row r="6043" spans="1:23" x14ac:dyDescent="0.25">
      <c r="A6043" s="8">
        <v>5572</v>
      </c>
      <c r="B6043" s="9" t="s">
        <v>22824</v>
      </c>
      <c r="C6043" s="9" t="s">
        <v>22</v>
      </c>
      <c r="D6043" s="9" t="s">
        <v>22825</v>
      </c>
      <c r="E6043" s="9" t="s">
        <v>10169</v>
      </c>
      <c r="F6043" s="9" t="s">
        <v>22826</v>
      </c>
      <c r="G6043" s="12">
        <v>9</v>
      </c>
      <c r="H6043" s="9" t="s">
        <v>518</v>
      </c>
      <c r="I6043" s="9" t="s">
        <v>518</v>
      </c>
      <c r="J6043" s="12">
        <v>1</v>
      </c>
      <c r="K6043" s="13">
        <v>42809</v>
      </c>
      <c r="L6043" s="86">
        <f>(Tabla2[[#This Row],[release_year]]-'VARIANZA Y DES. EST'!$L$11)^2</f>
        <v>173.71760798725521</v>
      </c>
      <c r="M6043" s="12">
        <v>2001</v>
      </c>
      <c r="N6043" s="9" t="s">
        <v>1991</v>
      </c>
      <c r="O6043" s="9" t="s">
        <v>22816</v>
      </c>
      <c r="P6043" s="12">
        <v>168</v>
      </c>
      <c r="Q6043" s="12">
        <v>168</v>
      </c>
      <c r="R6043" s="12">
        <v>4683.3495598638128</v>
      </c>
      <c r="S6043" s="12" t="s">
        <v>28</v>
      </c>
      <c r="T6043" s="9" t="s">
        <v>2930</v>
      </c>
      <c r="U6043" s="9" t="s">
        <v>38</v>
      </c>
      <c r="V6043" s="9" t="s">
        <v>2930</v>
      </c>
      <c r="W6043" s="14">
        <v>3</v>
      </c>
    </row>
    <row r="6044" spans="1:23" x14ac:dyDescent="0.25">
      <c r="A6044" s="8">
        <v>6351</v>
      </c>
      <c r="B6044" s="9" t="s">
        <v>22827</v>
      </c>
      <c r="C6044" s="9" t="s">
        <v>22</v>
      </c>
      <c r="D6044" s="9" t="s">
        <v>22828</v>
      </c>
      <c r="E6044" s="9" t="s">
        <v>22829</v>
      </c>
      <c r="F6044" s="18" t="s">
        <v>22830</v>
      </c>
      <c r="G6044" s="12">
        <v>9</v>
      </c>
      <c r="H6044" s="9" t="s">
        <v>518</v>
      </c>
      <c r="I6044" s="9" t="s">
        <v>518</v>
      </c>
      <c r="J6044" s="12">
        <v>1</v>
      </c>
      <c r="K6044" s="16">
        <v>43830</v>
      </c>
      <c r="L6044" s="86">
        <f>(Tabla2[[#This Row],[release_year]]-'VARIANZA Y DES. EST'!$L$11)^2</f>
        <v>1695.8086719136736</v>
      </c>
      <c r="M6044" s="12">
        <v>1973</v>
      </c>
      <c r="N6044" s="9" t="s">
        <v>35</v>
      </c>
      <c r="O6044" s="9" t="s">
        <v>22816</v>
      </c>
      <c r="P6044" s="12">
        <v>168</v>
      </c>
      <c r="Q6044" s="12">
        <v>168</v>
      </c>
      <c r="R6044" s="12">
        <v>4683.3495598638128</v>
      </c>
      <c r="S6044" s="12" t="s">
        <v>28</v>
      </c>
      <c r="T6044" s="9" t="s">
        <v>2940</v>
      </c>
      <c r="U6044" s="9" t="s">
        <v>151</v>
      </c>
      <c r="V6044" s="9" t="s">
        <v>2940</v>
      </c>
      <c r="W6044" s="14">
        <v>3</v>
      </c>
    </row>
    <row r="6045" spans="1:23" x14ac:dyDescent="0.25">
      <c r="A6045" s="8">
        <v>7995</v>
      </c>
      <c r="B6045" s="9" t="s">
        <v>22831</v>
      </c>
      <c r="C6045" s="9" t="s">
        <v>22</v>
      </c>
      <c r="D6045" s="9" t="s">
        <v>22832</v>
      </c>
      <c r="E6045" s="9" t="s">
        <v>22833</v>
      </c>
      <c r="F6045" s="9" t="s">
        <v>22834</v>
      </c>
      <c r="G6045" s="12">
        <v>10</v>
      </c>
      <c r="H6045" s="9" t="s">
        <v>518</v>
      </c>
      <c r="I6045" s="9" t="s">
        <v>518</v>
      </c>
      <c r="J6045" s="12">
        <v>1</v>
      </c>
      <c r="K6045" s="13">
        <v>43160</v>
      </c>
      <c r="L6045" s="86">
        <f>(Tabla2[[#This Row],[release_year]]-'VARIANZA Y DES. EST'!$L$11)^2</f>
        <v>148.35721284702598</v>
      </c>
      <c r="M6045" s="12">
        <v>2002</v>
      </c>
      <c r="N6045" s="9" t="s">
        <v>76</v>
      </c>
      <c r="O6045" s="9" t="s">
        <v>22816</v>
      </c>
      <c r="P6045" s="12">
        <v>168</v>
      </c>
      <c r="Q6045" s="12">
        <v>168</v>
      </c>
      <c r="R6045" s="12">
        <v>4683.3495598638128</v>
      </c>
      <c r="S6045" s="12" t="s">
        <v>28</v>
      </c>
      <c r="T6045" s="9" t="s">
        <v>460</v>
      </c>
      <c r="U6045" s="9" t="s">
        <v>45</v>
      </c>
      <c r="V6045" s="9" t="s">
        <v>460</v>
      </c>
      <c r="W6045" s="14">
        <v>3</v>
      </c>
    </row>
    <row r="6046" spans="1:23" x14ac:dyDescent="0.25">
      <c r="A6046" s="8">
        <v>8005</v>
      </c>
      <c r="B6046" s="9" t="s">
        <v>22835</v>
      </c>
      <c r="C6046" s="9" t="s">
        <v>22</v>
      </c>
      <c r="D6046" s="9" t="s">
        <v>22836</v>
      </c>
      <c r="E6046" s="9" t="s">
        <v>11017</v>
      </c>
      <c r="F6046" s="9" t="s">
        <v>22837</v>
      </c>
      <c r="G6046" s="12">
        <v>8</v>
      </c>
      <c r="H6046" s="9" t="s">
        <v>518</v>
      </c>
      <c r="I6046" s="9" t="s">
        <v>518</v>
      </c>
      <c r="J6046" s="12">
        <v>1</v>
      </c>
      <c r="K6046" s="16">
        <v>43830</v>
      </c>
      <c r="L6046" s="86">
        <f>(Tabla2[[#This Row],[release_year]]-'VARIANZA Y DES. EST'!$L$11)^2</f>
        <v>584.6819545297767</v>
      </c>
      <c r="M6046" s="12">
        <v>1990</v>
      </c>
      <c r="N6046" s="9" t="s">
        <v>76</v>
      </c>
      <c r="O6046" s="9" t="s">
        <v>22816</v>
      </c>
      <c r="P6046" s="12">
        <v>168</v>
      </c>
      <c r="Q6046" s="12">
        <v>168</v>
      </c>
      <c r="R6046" s="12">
        <v>4683.3495598638128</v>
      </c>
      <c r="S6046" s="12" t="s">
        <v>28</v>
      </c>
      <c r="T6046" s="9" t="s">
        <v>2930</v>
      </c>
      <c r="U6046" s="9" t="s">
        <v>38</v>
      </c>
      <c r="V6046" s="9" t="s">
        <v>2930</v>
      </c>
      <c r="W6046" s="14">
        <v>3</v>
      </c>
    </row>
    <row r="6047" spans="1:23" x14ac:dyDescent="0.25">
      <c r="A6047" s="8">
        <v>3134</v>
      </c>
      <c r="B6047" s="9" t="s">
        <v>22838</v>
      </c>
      <c r="C6047" s="9" t="s">
        <v>22</v>
      </c>
      <c r="D6047" s="9" t="s">
        <v>22839</v>
      </c>
      <c r="E6047" s="9" t="s">
        <v>22132</v>
      </c>
      <c r="F6047" s="9" t="s">
        <v>22840</v>
      </c>
      <c r="G6047" s="12">
        <v>8</v>
      </c>
      <c r="H6047" s="9" t="s">
        <v>518</v>
      </c>
      <c r="I6047" s="9" t="s">
        <v>518</v>
      </c>
      <c r="J6047" s="12">
        <v>1</v>
      </c>
      <c r="K6047" s="16">
        <v>43814</v>
      </c>
      <c r="L6047" s="86">
        <f>(Tabla2[[#This Row],[release_year]]-'VARIANZA Y DES. EST'!$L$11)^2</f>
        <v>66.915632286109044</v>
      </c>
      <c r="M6047" s="12">
        <v>2006</v>
      </c>
      <c r="N6047" s="9" t="s">
        <v>35</v>
      </c>
      <c r="O6047" s="9" t="s">
        <v>22841</v>
      </c>
      <c r="P6047" s="12">
        <v>169</v>
      </c>
      <c r="Q6047" s="12">
        <v>169</v>
      </c>
      <c r="R6047" s="12">
        <v>4821.2195647569788</v>
      </c>
      <c r="S6047" s="12" t="s">
        <v>28</v>
      </c>
      <c r="T6047" s="9" t="s">
        <v>4211</v>
      </c>
      <c r="U6047" s="9" t="s">
        <v>38</v>
      </c>
      <c r="V6047" s="9" t="s">
        <v>4211</v>
      </c>
      <c r="W6047" s="14">
        <v>2</v>
      </c>
    </row>
    <row r="6048" spans="1:23" x14ac:dyDescent="0.25">
      <c r="A6048" s="8">
        <v>4955</v>
      </c>
      <c r="B6048" s="9" t="s">
        <v>22842</v>
      </c>
      <c r="C6048" s="9" t="s">
        <v>22</v>
      </c>
      <c r="D6048" s="9" t="s">
        <v>22843</v>
      </c>
      <c r="E6048" s="18" t="s">
        <v>19819</v>
      </c>
      <c r="F6048" s="9" t="s">
        <v>22844</v>
      </c>
      <c r="G6048" s="12">
        <v>6</v>
      </c>
      <c r="H6048" s="9" t="s">
        <v>518</v>
      </c>
      <c r="I6048" s="9" t="s">
        <v>518</v>
      </c>
      <c r="J6048" s="12">
        <v>1</v>
      </c>
      <c r="K6048" s="13">
        <v>43191</v>
      </c>
      <c r="L6048" s="86">
        <f>(Tabla2[[#This Row],[release_year]]-'VARIANZA Y DES. EST'!$L$11)^2</f>
        <v>51.555237145879822</v>
      </c>
      <c r="M6048" s="12">
        <v>2007</v>
      </c>
      <c r="N6048" s="9" t="s">
        <v>35</v>
      </c>
      <c r="O6048" s="9" t="s">
        <v>22841</v>
      </c>
      <c r="P6048" s="12">
        <v>169</v>
      </c>
      <c r="Q6048" s="12">
        <v>169</v>
      </c>
      <c r="R6048" s="12">
        <v>4821.2195647569788</v>
      </c>
      <c r="S6048" s="12" t="s">
        <v>28</v>
      </c>
      <c r="T6048" s="9" t="s">
        <v>2492</v>
      </c>
      <c r="U6048" s="9" t="s">
        <v>95</v>
      </c>
      <c r="V6048" s="9" t="s">
        <v>2492</v>
      </c>
      <c r="W6048" s="14">
        <v>3</v>
      </c>
    </row>
    <row r="6049" spans="1:23" x14ac:dyDescent="0.25">
      <c r="A6049" s="8">
        <v>2722</v>
      </c>
      <c r="B6049" s="9" t="s">
        <v>22845</v>
      </c>
      <c r="C6049" s="9" t="s">
        <v>22</v>
      </c>
      <c r="D6049" s="9" t="s">
        <v>22846</v>
      </c>
      <c r="E6049" s="9" t="s">
        <v>22847</v>
      </c>
      <c r="F6049" s="9" t="s">
        <v>22848</v>
      </c>
      <c r="G6049" s="12">
        <v>10</v>
      </c>
      <c r="H6049" s="9" t="s">
        <v>518</v>
      </c>
      <c r="I6049" s="9" t="s">
        <v>518</v>
      </c>
      <c r="J6049" s="12">
        <v>1</v>
      </c>
      <c r="K6049" s="13">
        <v>43922</v>
      </c>
      <c r="L6049" s="86">
        <f>(Tabla2[[#This Row],[release_year]]-'VARIANZA Y DES. EST'!$L$11)^2</f>
        <v>910.84432537115208</v>
      </c>
      <c r="M6049" s="12">
        <v>1984</v>
      </c>
      <c r="N6049" s="9" t="s">
        <v>35</v>
      </c>
      <c r="O6049" s="9" t="s">
        <v>22849</v>
      </c>
      <c r="P6049" s="12">
        <v>170</v>
      </c>
      <c r="Q6049" s="12">
        <v>170</v>
      </c>
      <c r="R6049" s="12">
        <v>4961.0895696501448</v>
      </c>
      <c r="S6049" s="12" t="s">
        <v>28</v>
      </c>
      <c r="T6049" s="9" t="s">
        <v>2930</v>
      </c>
      <c r="U6049" s="9" t="s">
        <v>38</v>
      </c>
      <c r="V6049" s="9" t="s">
        <v>2930</v>
      </c>
      <c r="W6049" s="14">
        <v>3</v>
      </c>
    </row>
    <row r="6050" spans="1:23" x14ac:dyDescent="0.25">
      <c r="A6050" s="8">
        <v>3934</v>
      </c>
      <c r="B6050" s="9" t="s">
        <v>22850</v>
      </c>
      <c r="C6050" s="9" t="s">
        <v>22</v>
      </c>
      <c r="D6050" s="9" t="s">
        <v>22851</v>
      </c>
      <c r="E6050" s="9" t="s">
        <v>22582</v>
      </c>
      <c r="F6050" s="9" t="s">
        <v>22852</v>
      </c>
      <c r="G6050" s="12">
        <v>6</v>
      </c>
      <c r="H6050" s="12"/>
      <c r="I6050" s="9"/>
      <c r="J6050" s="12">
        <v>0</v>
      </c>
      <c r="K6050" s="13">
        <v>43562</v>
      </c>
      <c r="L6050" s="86">
        <f>(Tabla2[[#This Row],[release_year]]-'VARIANZA Y DES. EST'!$L$11)^2</f>
        <v>23.230495463129063</v>
      </c>
      <c r="M6050" s="12">
        <v>2019</v>
      </c>
      <c r="N6050" s="9" t="s">
        <v>35</v>
      </c>
      <c r="O6050" s="9" t="s">
        <v>22849</v>
      </c>
      <c r="P6050" s="12">
        <v>170</v>
      </c>
      <c r="Q6050" s="12">
        <v>170</v>
      </c>
      <c r="R6050" s="12">
        <v>4961.0895696501448</v>
      </c>
      <c r="S6050" s="12" t="s">
        <v>28</v>
      </c>
      <c r="T6050" s="9" t="s">
        <v>600</v>
      </c>
      <c r="U6050" s="9" t="s">
        <v>38</v>
      </c>
      <c r="V6050" s="9" t="s">
        <v>600</v>
      </c>
      <c r="W6050" s="14">
        <v>3</v>
      </c>
    </row>
    <row r="6051" spans="1:23" x14ac:dyDescent="0.25">
      <c r="A6051" s="8">
        <v>3940</v>
      </c>
      <c r="B6051" s="9" t="s">
        <v>22853</v>
      </c>
      <c r="C6051" s="9" t="s">
        <v>22</v>
      </c>
      <c r="D6051" s="9" t="s">
        <v>22854</v>
      </c>
      <c r="E6051" s="9" t="s">
        <v>22582</v>
      </c>
      <c r="F6051" s="18" t="s">
        <v>22852</v>
      </c>
      <c r="G6051" s="12">
        <v>6</v>
      </c>
      <c r="H6051" s="9" t="s">
        <v>518</v>
      </c>
      <c r="I6051" s="9" t="s">
        <v>518</v>
      </c>
      <c r="J6051" s="12">
        <v>1</v>
      </c>
      <c r="K6051" s="13">
        <v>43560</v>
      </c>
      <c r="L6051" s="86">
        <f>(Tabla2[[#This Row],[release_year]]-'VARIANZA Y DES. EST'!$L$11)^2</f>
        <v>23.230495463129063</v>
      </c>
      <c r="M6051" s="12">
        <v>2019</v>
      </c>
      <c r="N6051" s="9" t="s">
        <v>35</v>
      </c>
      <c r="O6051" s="9" t="s">
        <v>22849</v>
      </c>
      <c r="P6051" s="12">
        <v>170</v>
      </c>
      <c r="Q6051" s="12">
        <v>170</v>
      </c>
      <c r="R6051" s="12">
        <v>4961.0895696501448</v>
      </c>
      <c r="S6051" s="12" t="s">
        <v>28</v>
      </c>
      <c r="T6051" s="9" t="s">
        <v>600</v>
      </c>
      <c r="U6051" s="9" t="s">
        <v>38</v>
      </c>
      <c r="V6051" s="9" t="s">
        <v>600</v>
      </c>
      <c r="W6051" s="14">
        <v>3</v>
      </c>
    </row>
    <row r="6052" spans="1:23" x14ac:dyDescent="0.25">
      <c r="A6052" s="8">
        <v>6981</v>
      </c>
      <c r="B6052" s="9" t="s">
        <v>22855</v>
      </c>
      <c r="C6052" s="9" t="s">
        <v>22</v>
      </c>
      <c r="D6052" s="9" t="s">
        <v>22856</v>
      </c>
      <c r="E6052" s="18" t="s">
        <v>22857</v>
      </c>
      <c r="F6052" s="18" t="s">
        <v>22858</v>
      </c>
      <c r="G6052" s="12">
        <v>8</v>
      </c>
      <c r="H6052" s="9" t="s">
        <v>131</v>
      </c>
      <c r="I6052" s="9" t="s">
        <v>131</v>
      </c>
      <c r="J6052" s="12">
        <v>1</v>
      </c>
      <c r="K6052" s="13">
        <v>42917</v>
      </c>
      <c r="L6052" s="86">
        <f>(Tabla2[[#This Row],[release_year]]-'VARIANZA Y DES. EST'!$L$11)^2</f>
        <v>0.67207602404598188</v>
      </c>
      <c r="M6052" s="12">
        <v>2015</v>
      </c>
      <c r="N6052" s="9" t="s">
        <v>82</v>
      </c>
      <c r="O6052" s="9" t="s">
        <v>22849</v>
      </c>
      <c r="P6052" s="12">
        <v>170</v>
      </c>
      <c r="Q6052" s="12">
        <v>170</v>
      </c>
      <c r="R6052" s="12">
        <v>4961.0895696501448</v>
      </c>
      <c r="S6052" s="12" t="s">
        <v>28</v>
      </c>
      <c r="T6052" s="9" t="s">
        <v>3319</v>
      </c>
      <c r="U6052" s="9" t="s">
        <v>45</v>
      </c>
      <c r="V6052" s="9" t="s">
        <v>3319</v>
      </c>
      <c r="W6052" s="14">
        <v>3</v>
      </c>
    </row>
    <row r="6053" spans="1:23" x14ac:dyDescent="0.25">
      <c r="A6053" s="8">
        <v>7184</v>
      </c>
      <c r="B6053" s="9" t="s">
        <v>22859</v>
      </c>
      <c r="C6053" s="9" t="s">
        <v>22</v>
      </c>
      <c r="D6053" s="9" t="s">
        <v>22860</v>
      </c>
      <c r="E6053" s="9" t="s">
        <v>22861</v>
      </c>
      <c r="F6053" s="9" t="s">
        <v>22862</v>
      </c>
      <c r="G6053" s="12">
        <v>10</v>
      </c>
      <c r="H6053" s="9" t="s">
        <v>518</v>
      </c>
      <c r="I6053" s="9" t="s">
        <v>518</v>
      </c>
      <c r="J6053" s="12">
        <v>1</v>
      </c>
      <c r="K6053" s="13">
        <v>43160</v>
      </c>
      <c r="L6053" s="86">
        <f>(Tabla2[[#This Row],[release_year]]-'VARIANZA Y DES. EST'!$L$11)^2</f>
        <v>448.60076910908901</v>
      </c>
      <c r="M6053" s="12">
        <v>1993</v>
      </c>
      <c r="N6053" s="9" t="s">
        <v>35</v>
      </c>
      <c r="O6053" s="9" t="s">
        <v>22849</v>
      </c>
      <c r="P6053" s="12">
        <v>170</v>
      </c>
      <c r="Q6053" s="12">
        <v>170</v>
      </c>
      <c r="R6053" s="12">
        <v>4961.0895696501448</v>
      </c>
      <c r="S6053" s="12" t="s">
        <v>28</v>
      </c>
      <c r="T6053" s="9" t="s">
        <v>2930</v>
      </c>
      <c r="U6053" s="9" t="s">
        <v>38</v>
      </c>
      <c r="V6053" s="9" t="s">
        <v>2930</v>
      </c>
      <c r="W6053" s="14">
        <v>3</v>
      </c>
    </row>
    <row r="6054" spans="1:23" x14ac:dyDescent="0.25">
      <c r="A6054" s="8">
        <v>1653</v>
      </c>
      <c r="B6054" s="9" t="s">
        <v>22863</v>
      </c>
      <c r="C6054" s="9" t="s">
        <v>22</v>
      </c>
      <c r="D6054" s="9" t="s">
        <v>22864</v>
      </c>
      <c r="E6054" s="9" t="s">
        <v>22865</v>
      </c>
      <c r="F6054" s="9" t="s">
        <v>22866</v>
      </c>
      <c r="G6054" s="12">
        <v>8</v>
      </c>
      <c r="H6054" s="12"/>
      <c r="I6054" s="9"/>
      <c r="J6054" s="12">
        <v>0</v>
      </c>
      <c r="K6054" s="16">
        <v>44159</v>
      </c>
      <c r="L6054" s="86">
        <f>(Tabla2[[#This Row],[release_year]]-'VARIANZA Y DES. EST'!$L$11)^2</f>
        <v>33.870100322899837</v>
      </c>
      <c r="M6054" s="12">
        <v>2020</v>
      </c>
      <c r="N6054" s="9" t="s">
        <v>35</v>
      </c>
      <c r="O6054" s="9" t="s">
        <v>22867</v>
      </c>
      <c r="P6054" s="12">
        <v>171</v>
      </c>
      <c r="Q6054" s="12">
        <v>171</v>
      </c>
      <c r="R6054" s="12">
        <v>5102.9595745433107</v>
      </c>
      <c r="S6054" s="12" t="s">
        <v>28</v>
      </c>
      <c r="T6054" s="9" t="s">
        <v>4796</v>
      </c>
      <c r="U6054" s="9" t="s">
        <v>514</v>
      </c>
      <c r="V6054" s="9" t="s">
        <v>4796</v>
      </c>
      <c r="W6054" s="14">
        <v>3</v>
      </c>
    </row>
    <row r="6055" spans="1:23" x14ac:dyDescent="0.25">
      <c r="A6055" s="8">
        <v>1654</v>
      </c>
      <c r="B6055" s="9" t="s">
        <v>22868</v>
      </c>
      <c r="C6055" s="9" t="s">
        <v>22</v>
      </c>
      <c r="D6055" s="9" t="s">
        <v>22869</v>
      </c>
      <c r="E6055" s="18" t="s">
        <v>22865</v>
      </c>
      <c r="F6055" s="9" t="s">
        <v>22866</v>
      </c>
      <c r="G6055" s="12">
        <v>8</v>
      </c>
      <c r="H6055" s="9" t="s">
        <v>518</v>
      </c>
      <c r="I6055" s="9" t="s">
        <v>518</v>
      </c>
      <c r="J6055" s="12">
        <v>1</v>
      </c>
      <c r="K6055" s="16">
        <v>44159</v>
      </c>
      <c r="L6055" s="86">
        <f>(Tabla2[[#This Row],[release_year]]-'VARIANZA Y DES. EST'!$L$11)^2</f>
        <v>33.870100322899837</v>
      </c>
      <c r="M6055" s="12">
        <v>2020</v>
      </c>
      <c r="N6055" s="9" t="s">
        <v>35</v>
      </c>
      <c r="O6055" s="9" t="s">
        <v>22867</v>
      </c>
      <c r="P6055" s="12">
        <v>171</v>
      </c>
      <c r="Q6055" s="12">
        <v>171</v>
      </c>
      <c r="R6055" s="12">
        <v>5102.9595745433107</v>
      </c>
      <c r="S6055" s="12" t="s">
        <v>28</v>
      </c>
      <c r="T6055" s="9" t="s">
        <v>4796</v>
      </c>
      <c r="U6055" s="9" t="s">
        <v>514</v>
      </c>
      <c r="V6055" s="9" t="s">
        <v>4796</v>
      </c>
      <c r="W6055" s="14">
        <v>3</v>
      </c>
    </row>
    <row r="6056" spans="1:23" x14ac:dyDescent="0.25">
      <c r="A6056" s="8">
        <v>2917</v>
      </c>
      <c r="B6056" s="9" t="s">
        <v>22870</v>
      </c>
      <c r="C6056" s="9" t="s">
        <v>22</v>
      </c>
      <c r="D6056" s="9" t="s">
        <v>22871</v>
      </c>
      <c r="E6056" s="9" t="s">
        <v>22819</v>
      </c>
      <c r="F6056" s="9" t="s">
        <v>22872</v>
      </c>
      <c r="G6056" s="12">
        <v>8</v>
      </c>
      <c r="H6056" s="9" t="s">
        <v>518</v>
      </c>
      <c r="I6056" s="9" t="s">
        <v>518</v>
      </c>
      <c r="J6056" s="12">
        <v>1</v>
      </c>
      <c r="K6056" s="13">
        <v>43875</v>
      </c>
      <c r="L6056" s="86">
        <f>(Tabla2[[#This Row],[release_year]]-'VARIANZA Y DES. EST'!$L$11)^2</f>
        <v>23.230495463129063</v>
      </c>
      <c r="M6056" s="12">
        <v>2019</v>
      </c>
      <c r="N6056" s="9" t="s">
        <v>35</v>
      </c>
      <c r="O6056" s="9" t="s">
        <v>22867</v>
      </c>
      <c r="P6056" s="12">
        <v>171</v>
      </c>
      <c r="Q6056" s="12">
        <v>171</v>
      </c>
      <c r="R6056" s="12">
        <v>5102.9595745433107</v>
      </c>
      <c r="S6056" s="12" t="s">
        <v>28</v>
      </c>
      <c r="T6056" s="9" t="s">
        <v>3319</v>
      </c>
      <c r="U6056" s="9" t="s">
        <v>45</v>
      </c>
      <c r="V6056" s="9" t="s">
        <v>3319</v>
      </c>
      <c r="W6056" s="14">
        <v>3</v>
      </c>
    </row>
    <row r="6057" spans="1:23" x14ac:dyDescent="0.25">
      <c r="A6057" s="8">
        <v>3510</v>
      </c>
      <c r="B6057" s="9" t="s">
        <v>22873</v>
      </c>
      <c r="C6057" s="9" t="s">
        <v>22</v>
      </c>
      <c r="D6057" s="9" t="s">
        <v>22874</v>
      </c>
      <c r="E6057" s="9" t="s">
        <v>22875</v>
      </c>
      <c r="F6057" s="9" t="s">
        <v>22876</v>
      </c>
      <c r="G6057" s="12">
        <v>8</v>
      </c>
      <c r="H6057" s="9" t="s">
        <v>518</v>
      </c>
      <c r="I6057" s="9" t="s">
        <v>518</v>
      </c>
      <c r="J6057" s="12">
        <v>1</v>
      </c>
      <c r="K6057" s="13">
        <v>43727</v>
      </c>
      <c r="L6057" s="86">
        <f>(Tabla2[[#This Row],[release_year]]-'VARIANZA Y DES. EST'!$L$11)^2</f>
        <v>23.230495463129063</v>
      </c>
      <c r="M6057" s="12">
        <v>2019</v>
      </c>
      <c r="N6057" s="9" t="s">
        <v>76</v>
      </c>
      <c r="O6057" s="9" t="s">
        <v>22867</v>
      </c>
      <c r="P6057" s="12">
        <v>171</v>
      </c>
      <c r="Q6057" s="12">
        <v>171</v>
      </c>
      <c r="R6057" s="12">
        <v>5102.9595745433107</v>
      </c>
      <c r="S6057" s="12" t="s">
        <v>28</v>
      </c>
      <c r="T6057" s="9" t="s">
        <v>3319</v>
      </c>
      <c r="U6057" s="9" t="s">
        <v>45</v>
      </c>
      <c r="V6057" s="9" t="s">
        <v>3319</v>
      </c>
      <c r="W6057" s="14">
        <v>3</v>
      </c>
    </row>
    <row r="6058" spans="1:23" x14ac:dyDescent="0.25">
      <c r="A6058" s="8">
        <v>4953</v>
      </c>
      <c r="B6058" s="9" t="s">
        <v>22877</v>
      </c>
      <c r="C6058" s="9" t="s">
        <v>22</v>
      </c>
      <c r="D6058" s="9" t="s">
        <v>22878</v>
      </c>
      <c r="E6058" s="9" t="s">
        <v>19819</v>
      </c>
      <c r="F6058" s="9" t="s">
        <v>22879</v>
      </c>
      <c r="G6058" s="12">
        <v>10</v>
      </c>
      <c r="H6058" s="9" t="s">
        <v>518</v>
      </c>
      <c r="I6058" s="9" t="s">
        <v>518</v>
      </c>
      <c r="J6058" s="12">
        <v>1</v>
      </c>
      <c r="K6058" s="13">
        <v>43191</v>
      </c>
      <c r="L6058" s="86">
        <f>(Tabla2[[#This Row],[release_year]]-'VARIANZA Y DES. EST'!$L$11)^2</f>
        <v>103.6364225665675</v>
      </c>
      <c r="M6058" s="12">
        <v>2004</v>
      </c>
      <c r="N6058" s="9" t="s">
        <v>35</v>
      </c>
      <c r="O6058" s="9" t="s">
        <v>22867</v>
      </c>
      <c r="P6058" s="12">
        <v>171</v>
      </c>
      <c r="Q6058" s="12">
        <v>171</v>
      </c>
      <c r="R6058" s="12">
        <v>5102.9595745433107</v>
      </c>
      <c r="S6058" s="12" t="s">
        <v>28</v>
      </c>
      <c r="T6058" s="9" t="s">
        <v>600</v>
      </c>
      <c r="U6058" s="9" t="s">
        <v>38</v>
      </c>
      <c r="V6058" s="9" t="s">
        <v>600</v>
      </c>
      <c r="W6058" s="14">
        <v>3</v>
      </c>
    </row>
    <row r="6059" spans="1:23" x14ac:dyDescent="0.25">
      <c r="A6059" s="8">
        <v>7558</v>
      </c>
      <c r="B6059" s="9" t="s">
        <v>22880</v>
      </c>
      <c r="C6059" s="9" t="s">
        <v>22</v>
      </c>
      <c r="D6059" s="9" t="s">
        <v>22881</v>
      </c>
      <c r="E6059" s="9" t="s">
        <v>22512</v>
      </c>
      <c r="F6059" s="9" t="s">
        <v>22882</v>
      </c>
      <c r="G6059" s="12">
        <v>8</v>
      </c>
      <c r="H6059" s="9" t="s">
        <v>518</v>
      </c>
      <c r="I6059" s="9" t="s">
        <v>518</v>
      </c>
      <c r="J6059" s="12">
        <v>1</v>
      </c>
      <c r="K6059" s="16">
        <v>43830</v>
      </c>
      <c r="L6059" s="86">
        <f>(Tabla2[[#This Row],[release_year]]-'VARIANZA Y DES. EST'!$L$11)^2</f>
        <v>1035.5651156516105</v>
      </c>
      <c r="M6059" s="12">
        <v>1982</v>
      </c>
      <c r="N6059" s="9" t="s">
        <v>35</v>
      </c>
      <c r="O6059" s="9" t="s">
        <v>22867</v>
      </c>
      <c r="P6059" s="12">
        <v>171</v>
      </c>
      <c r="Q6059" s="12">
        <v>171</v>
      </c>
      <c r="R6059" s="12">
        <v>5102.9595745433107</v>
      </c>
      <c r="S6059" s="12" t="s">
        <v>28</v>
      </c>
      <c r="T6059" s="9" t="s">
        <v>4337</v>
      </c>
      <c r="U6059" s="9" t="s">
        <v>38</v>
      </c>
      <c r="V6059" s="9" t="s">
        <v>4337</v>
      </c>
      <c r="W6059" s="14">
        <v>3</v>
      </c>
    </row>
    <row r="6060" spans="1:23" x14ac:dyDescent="0.25">
      <c r="A6060" s="8">
        <v>8771</v>
      </c>
      <c r="B6060" s="9" t="s">
        <v>22883</v>
      </c>
      <c r="C6060" s="9" t="s">
        <v>22</v>
      </c>
      <c r="D6060" s="9" t="s">
        <v>22884</v>
      </c>
      <c r="E6060" s="9" t="s">
        <v>22861</v>
      </c>
      <c r="F6060" s="9" t="s">
        <v>22885</v>
      </c>
      <c r="G6060" s="12">
        <v>8</v>
      </c>
      <c r="H6060" s="9" t="s">
        <v>518</v>
      </c>
      <c r="I6060" s="9" t="s">
        <v>518</v>
      </c>
      <c r="J6060" s="12">
        <v>1</v>
      </c>
      <c r="K6060" s="13">
        <v>43160</v>
      </c>
      <c r="L6060" s="86">
        <f>(Tabla2[[#This Row],[release_year]]-'VARIANZA Y DES. EST'!$L$11)^2</f>
        <v>173.71760798725521</v>
      </c>
      <c r="M6060" s="12">
        <v>2001</v>
      </c>
      <c r="N6060" s="9" t="s">
        <v>35</v>
      </c>
      <c r="O6060" s="9" t="s">
        <v>22867</v>
      </c>
      <c r="P6060" s="12">
        <v>171</v>
      </c>
      <c r="Q6060" s="12">
        <v>171</v>
      </c>
      <c r="R6060" s="12">
        <v>5102.9595745433107</v>
      </c>
      <c r="S6060" s="12" t="s">
        <v>28</v>
      </c>
      <c r="T6060" s="9" t="s">
        <v>3319</v>
      </c>
      <c r="U6060" s="9" t="s">
        <v>45</v>
      </c>
      <c r="V6060" s="9" t="s">
        <v>3319</v>
      </c>
      <c r="W6060" s="14">
        <v>3</v>
      </c>
    </row>
    <row r="6061" spans="1:23" x14ac:dyDescent="0.25">
      <c r="A6061" s="8">
        <v>2739</v>
      </c>
      <c r="B6061" s="9" t="s">
        <v>22886</v>
      </c>
      <c r="C6061" s="9" t="s">
        <v>22</v>
      </c>
      <c r="D6061" s="9" t="s">
        <v>22887</v>
      </c>
      <c r="E6061" s="9" t="s">
        <v>22512</v>
      </c>
      <c r="F6061" s="9" t="s">
        <v>22888</v>
      </c>
      <c r="G6061" s="12">
        <v>8</v>
      </c>
      <c r="H6061" s="9" t="s">
        <v>518</v>
      </c>
      <c r="I6061" s="9" t="s">
        <v>518</v>
      </c>
      <c r="J6061" s="12">
        <v>1</v>
      </c>
      <c r="K6061" s="13">
        <v>43922</v>
      </c>
      <c r="L6061" s="86">
        <f>(Tabla2[[#This Row],[release_year]]-'VARIANZA Y DES. EST'!$L$11)^2</f>
        <v>738.76313995046439</v>
      </c>
      <c r="M6061" s="12">
        <v>1987</v>
      </c>
      <c r="N6061" s="9" t="s">
        <v>35</v>
      </c>
      <c r="O6061" s="9" t="s">
        <v>22889</v>
      </c>
      <c r="P6061" s="12">
        <v>172</v>
      </c>
      <c r="Q6061" s="12">
        <v>172</v>
      </c>
      <c r="R6061" s="12">
        <v>5246.8295794364767</v>
      </c>
      <c r="S6061" s="12" t="s">
        <v>28</v>
      </c>
      <c r="T6061" s="9" t="s">
        <v>600</v>
      </c>
      <c r="U6061" s="9" t="s">
        <v>38</v>
      </c>
      <c r="V6061" s="9" t="s">
        <v>600</v>
      </c>
      <c r="W6061" s="14">
        <v>3</v>
      </c>
    </row>
    <row r="6062" spans="1:23" x14ac:dyDescent="0.25">
      <c r="A6062" s="8">
        <v>3164</v>
      </c>
      <c r="B6062" s="9" t="s">
        <v>22890</v>
      </c>
      <c r="C6062" s="9" t="s">
        <v>22</v>
      </c>
      <c r="D6062" s="9" t="s">
        <v>22891</v>
      </c>
      <c r="E6062" s="9" t="s">
        <v>22892</v>
      </c>
      <c r="F6062" s="9" t="s">
        <v>22893</v>
      </c>
      <c r="G6062" s="12">
        <v>12</v>
      </c>
      <c r="H6062" s="9" t="s">
        <v>518</v>
      </c>
      <c r="I6062" s="9" t="s">
        <v>518</v>
      </c>
      <c r="J6062" s="12">
        <v>1</v>
      </c>
      <c r="K6062" s="13">
        <v>43807</v>
      </c>
      <c r="L6062" s="86">
        <f>(Tabla2[[#This Row],[release_year]]-'VARIANZA Y DES. EST'!$L$11)^2</f>
        <v>23.230495463129063</v>
      </c>
      <c r="M6062" s="12">
        <v>2019</v>
      </c>
      <c r="N6062" s="9" t="s">
        <v>35</v>
      </c>
      <c r="O6062" s="9" t="s">
        <v>22889</v>
      </c>
      <c r="P6062" s="12">
        <v>172</v>
      </c>
      <c r="Q6062" s="12">
        <v>172</v>
      </c>
      <c r="R6062" s="12">
        <v>5246.8295794364767</v>
      </c>
      <c r="S6062" s="12" t="s">
        <v>28</v>
      </c>
      <c r="T6062" s="9" t="s">
        <v>4211</v>
      </c>
      <c r="U6062" s="9" t="s">
        <v>38</v>
      </c>
      <c r="V6062" s="9" t="s">
        <v>4211</v>
      </c>
      <c r="W6062" s="14">
        <v>2</v>
      </c>
    </row>
    <row r="6063" spans="1:23" x14ac:dyDescent="0.25">
      <c r="A6063" s="8">
        <v>6131</v>
      </c>
      <c r="B6063" s="9" t="s">
        <v>22894</v>
      </c>
      <c r="C6063" s="9" t="s">
        <v>22</v>
      </c>
      <c r="D6063" s="9" t="s">
        <v>22895</v>
      </c>
      <c r="E6063" s="9" t="s">
        <v>22896</v>
      </c>
      <c r="F6063" s="9" t="s">
        <v>22897</v>
      </c>
      <c r="G6063" s="12">
        <v>8</v>
      </c>
      <c r="H6063" s="9" t="s">
        <v>518</v>
      </c>
      <c r="I6063" s="9" t="s">
        <v>518</v>
      </c>
      <c r="J6063" s="12">
        <v>1</v>
      </c>
      <c r="K6063" s="16">
        <v>43830</v>
      </c>
      <c r="L6063" s="86">
        <f>(Tabla2[[#This Row],[release_year]]-'VARIANZA Y DES. EST'!$L$11)^2</f>
        <v>1382.3670913527567</v>
      </c>
      <c r="M6063" s="12">
        <v>1977</v>
      </c>
      <c r="N6063" s="9" t="s">
        <v>35</v>
      </c>
      <c r="O6063" s="9" t="s">
        <v>22889</v>
      </c>
      <c r="P6063" s="12">
        <v>172</v>
      </c>
      <c r="Q6063" s="12">
        <v>172</v>
      </c>
      <c r="R6063" s="12">
        <v>5246.8295794364767</v>
      </c>
      <c r="S6063" s="12" t="s">
        <v>28</v>
      </c>
      <c r="T6063" s="9" t="s">
        <v>8222</v>
      </c>
      <c r="U6063" s="9" t="s">
        <v>38</v>
      </c>
      <c r="V6063" s="9" t="s">
        <v>8222</v>
      </c>
      <c r="W6063" s="14">
        <v>3</v>
      </c>
    </row>
    <row r="6064" spans="1:23" x14ac:dyDescent="0.25">
      <c r="A6064" s="8">
        <v>6502</v>
      </c>
      <c r="B6064" s="9" t="s">
        <v>22898</v>
      </c>
      <c r="C6064" s="9" t="s">
        <v>22</v>
      </c>
      <c r="D6064" s="9" t="s">
        <v>22899</v>
      </c>
      <c r="E6064" s="9" t="s">
        <v>22900</v>
      </c>
      <c r="F6064" s="9" t="s">
        <v>22901</v>
      </c>
      <c r="G6064" s="12">
        <v>10</v>
      </c>
      <c r="H6064" s="9" t="s">
        <v>184</v>
      </c>
      <c r="I6064" s="9" t="s">
        <v>22902</v>
      </c>
      <c r="J6064" s="12">
        <v>4</v>
      </c>
      <c r="K6064" s="13">
        <v>42948</v>
      </c>
      <c r="L6064" s="86">
        <f>(Tabla2[[#This Row],[release_year]]-'VARIANZA Y DES. EST'!$L$11)^2</f>
        <v>4.7532614447336705</v>
      </c>
      <c r="M6064" s="12">
        <v>2012</v>
      </c>
      <c r="N6064" s="9" t="s">
        <v>1991</v>
      </c>
      <c r="O6064" s="9" t="s">
        <v>22889</v>
      </c>
      <c r="P6064" s="12">
        <v>172</v>
      </c>
      <c r="Q6064" s="12">
        <v>172</v>
      </c>
      <c r="R6064" s="12">
        <v>5246.8295794364767</v>
      </c>
      <c r="S6064" s="12" t="s">
        <v>28</v>
      </c>
      <c r="T6064" s="9" t="s">
        <v>22903</v>
      </c>
      <c r="U6064" s="9" t="s">
        <v>38</v>
      </c>
      <c r="V6064" s="9" t="s">
        <v>22903</v>
      </c>
      <c r="W6064" s="14">
        <v>3</v>
      </c>
    </row>
    <row r="6065" spans="1:23" x14ac:dyDescent="0.25">
      <c r="A6065" s="8">
        <v>1127</v>
      </c>
      <c r="B6065" s="9" t="s">
        <v>22904</v>
      </c>
      <c r="C6065" s="9" t="s">
        <v>22</v>
      </c>
      <c r="D6065" s="9" t="s">
        <v>22905</v>
      </c>
      <c r="E6065" s="9" t="s">
        <v>22906</v>
      </c>
      <c r="F6065" s="9" t="s">
        <v>22907</v>
      </c>
      <c r="G6065" s="12">
        <v>12</v>
      </c>
      <c r="H6065" s="9" t="s">
        <v>25</v>
      </c>
      <c r="I6065" s="9" t="s">
        <v>25</v>
      </c>
      <c r="J6065" s="12">
        <v>1</v>
      </c>
      <c r="K6065" s="13">
        <v>44287</v>
      </c>
      <c r="L6065" s="86">
        <f>(Tabla2[[#This Row],[release_year]]-'VARIANZA Y DES. EST'!$L$11)^2</f>
        <v>2518.0522281757367</v>
      </c>
      <c r="M6065" s="12">
        <v>1964</v>
      </c>
      <c r="N6065" s="9" t="s">
        <v>49</v>
      </c>
      <c r="O6065" s="9" t="s">
        <v>22908</v>
      </c>
      <c r="P6065" s="12">
        <v>173</v>
      </c>
      <c r="Q6065" s="12">
        <v>173</v>
      </c>
      <c r="R6065" s="12">
        <v>5392.6995843296427</v>
      </c>
      <c r="S6065" s="12" t="s">
        <v>28</v>
      </c>
      <c r="T6065" s="9" t="s">
        <v>22909</v>
      </c>
      <c r="U6065" s="9" t="s">
        <v>151</v>
      </c>
      <c r="V6065" s="9" t="s">
        <v>22909</v>
      </c>
      <c r="W6065" s="14">
        <v>2</v>
      </c>
    </row>
    <row r="6066" spans="1:23" x14ac:dyDescent="0.25">
      <c r="A6066" s="8">
        <v>1945</v>
      </c>
      <c r="B6066" s="9" t="s">
        <v>22910</v>
      </c>
      <c r="C6066" s="9" t="s">
        <v>22</v>
      </c>
      <c r="D6066" s="9" t="s">
        <v>22911</v>
      </c>
      <c r="E6066" s="9" t="s">
        <v>8970</v>
      </c>
      <c r="F6066" s="9" t="s">
        <v>22912</v>
      </c>
      <c r="G6066" s="12">
        <v>6</v>
      </c>
      <c r="H6066" s="9" t="s">
        <v>518</v>
      </c>
      <c r="I6066" s="9" t="s">
        <v>518</v>
      </c>
      <c r="J6066" s="12">
        <v>1</v>
      </c>
      <c r="K6066" s="13">
        <v>44102</v>
      </c>
      <c r="L6066" s="86">
        <f>(Tabla2[[#This Row],[release_year]]-'VARIANZA Y DES. EST'!$L$11)^2</f>
        <v>230.43839826771367</v>
      </c>
      <c r="M6066" s="12">
        <v>1999</v>
      </c>
      <c r="N6066" s="9" t="s">
        <v>35</v>
      </c>
      <c r="O6066" s="9" t="s">
        <v>22908</v>
      </c>
      <c r="P6066" s="12">
        <v>173</v>
      </c>
      <c r="Q6066" s="12">
        <v>173</v>
      </c>
      <c r="R6066" s="12">
        <v>5392.6995843296427</v>
      </c>
      <c r="S6066" s="12" t="s">
        <v>28</v>
      </c>
      <c r="T6066" s="9" t="s">
        <v>3319</v>
      </c>
      <c r="U6066" s="9" t="s">
        <v>45</v>
      </c>
      <c r="V6066" s="9" t="s">
        <v>3319</v>
      </c>
      <c r="W6066" s="14">
        <v>3</v>
      </c>
    </row>
    <row r="6067" spans="1:23" x14ac:dyDescent="0.25">
      <c r="A6067" s="8">
        <v>2490</v>
      </c>
      <c r="B6067" s="9" t="s">
        <v>22913</v>
      </c>
      <c r="C6067" s="9" t="s">
        <v>22</v>
      </c>
      <c r="D6067" s="9" t="s">
        <v>22914</v>
      </c>
      <c r="E6067" s="9" t="s">
        <v>22915</v>
      </c>
      <c r="F6067" s="9" t="s">
        <v>22916</v>
      </c>
      <c r="G6067" s="12">
        <v>6</v>
      </c>
      <c r="H6067" s="12"/>
      <c r="I6067" s="9"/>
      <c r="J6067" s="12">
        <v>0</v>
      </c>
      <c r="K6067" s="13">
        <v>43972</v>
      </c>
      <c r="L6067" s="86">
        <f>(Tabla2[[#This Row],[release_year]]-'VARIANZA Y DES. EST'!$L$11)^2</f>
        <v>851.48393023092285</v>
      </c>
      <c r="M6067" s="12">
        <v>1985</v>
      </c>
      <c r="N6067" s="9" t="s">
        <v>35</v>
      </c>
      <c r="O6067" s="9" t="s">
        <v>22908</v>
      </c>
      <c r="P6067" s="12">
        <v>173</v>
      </c>
      <c r="Q6067" s="12">
        <v>173</v>
      </c>
      <c r="R6067" s="12">
        <v>5392.6995843296427</v>
      </c>
      <c r="S6067" s="12" t="s">
        <v>28</v>
      </c>
      <c r="T6067" s="9" t="s">
        <v>859</v>
      </c>
      <c r="U6067" s="9" t="s">
        <v>95</v>
      </c>
      <c r="V6067" s="9" t="s">
        <v>859</v>
      </c>
      <c r="W6067" s="14">
        <v>2</v>
      </c>
    </row>
    <row r="6068" spans="1:23" x14ac:dyDescent="0.25">
      <c r="A6068" s="8">
        <v>7161</v>
      </c>
      <c r="B6068" s="9" t="s">
        <v>22917</v>
      </c>
      <c r="C6068" s="9" t="s">
        <v>22</v>
      </c>
      <c r="D6068" s="9" t="s">
        <v>22918</v>
      </c>
      <c r="E6068" s="9" t="s">
        <v>22919</v>
      </c>
      <c r="F6068" s="18" t="s">
        <v>22920</v>
      </c>
      <c r="G6068" s="12">
        <v>10</v>
      </c>
      <c r="H6068" s="9" t="s">
        <v>518</v>
      </c>
      <c r="I6068" s="9" t="s">
        <v>518</v>
      </c>
      <c r="J6068" s="12">
        <v>1</v>
      </c>
      <c r="K6068" s="16">
        <v>43830</v>
      </c>
      <c r="L6068" s="86">
        <f>(Tabla2[[#This Row],[release_year]]-'VARIANZA Y DES. EST'!$L$11)^2</f>
        <v>1100.9255107918398</v>
      </c>
      <c r="M6068" s="12">
        <v>1981</v>
      </c>
      <c r="N6068" s="9" t="s">
        <v>35</v>
      </c>
      <c r="O6068" s="9" t="s">
        <v>22908</v>
      </c>
      <c r="P6068" s="12">
        <v>173</v>
      </c>
      <c r="Q6068" s="12">
        <v>173</v>
      </c>
      <c r="R6068" s="12">
        <v>5392.6995843296427</v>
      </c>
      <c r="S6068" s="12" t="s">
        <v>28</v>
      </c>
      <c r="T6068" s="9" t="s">
        <v>2930</v>
      </c>
      <c r="U6068" s="9" t="s">
        <v>38</v>
      </c>
      <c r="V6068" s="9" t="s">
        <v>2930</v>
      </c>
      <c r="W6068" s="14">
        <v>3</v>
      </c>
    </row>
    <row r="6069" spans="1:23" x14ac:dyDescent="0.25">
      <c r="A6069" s="8">
        <v>7923</v>
      </c>
      <c r="B6069" s="9" t="s">
        <v>22921</v>
      </c>
      <c r="C6069" s="9" t="s">
        <v>22</v>
      </c>
      <c r="D6069" s="9" t="s">
        <v>22922</v>
      </c>
      <c r="E6069" s="9" t="s">
        <v>13462</v>
      </c>
      <c r="F6069" s="9" t="s">
        <v>22923</v>
      </c>
      <c r="G6069" s="12">
        <v>5</v>
      </c>
      <c r="H6069" s="9" t="s">
        <v>518</v>
      </c>
      <c r="I6069" s="9" t="s">
        <v>518</v>
      </c>
      <c r="J6069" s="12">
        <v>1</v>
      </c>
      <c r="K6069" s="13">
        <v>43191</v>
      </c>
      <c r="L6069" s="86">
        <f>(Tabla2[[#This Row],[release_year]]-'VARIANZA Y DES. EST'!$L$11)^2</f>
        <v>3.3116808838167522</v>
      </c>
      <c r="M6069" s="12">
        <v>2016</v>
      </c>
      <c r="N6069" s="9" t="s">
        <v>35</v>
      </c>
      <c r="O6069" s="9" t="s">
        <v>22908</v>
      </c>
      <c r="P6069" s="12">
        <v>173</v>
      </c>
      <c r="Q6069" s="12">
        <v>173</v>
      </c>
      <c r="R6069" s="12">
        <v>5392.6995843296427</v>
      </c>
      <c r="S6069" s="12" t="s">
        <v>28</v>
      </c>
      <c r="T6069" s="9" t="s">
        <v>3319</v>
      </c>
      <c r="U6069" s="9" t="s">
        <v>45</v>
      </c>
      <c r="V6069" s="9" t="s">
        <v>3319</v>
      </c>
      <c r="W6069" s="14">
        <v>3</v>
      </c>
    </row>
    <row r="6070" spans="1:23" x14ac:dyDescent="0.25">
      <c r="A6070" s="8">
        <v>8630</v>
      </c>
      <c r="B6070" s="9" t="s">
        <v>22924</v>
      </c>
      <c r="C6070" s="9" t="s">
        <v>22</v>
      </c>
      <c r="D6070" s="9" t="s">
        <v>22925</v>
      </c>
      <c r="E6070" s="18" t="s">
        <v>22926</v>
      </c>
      <c r="F6070" s="9" t="s">
        <v>22927</v>
      </c>
      <c r="G6070" s="12">
        <v>15</v>
      </c>
      <c r="H6070" s="9" t="s">
        <v>518</v>
      </c>
      <c r="I6070" s="9" t="s">
        <v>518</v>
      </c>
      <c r="J6070" s="12">
        <v>1</v>
      </c>
      <c r="K6070" s="13">
        <v>43160</v>
      </c>
      <c r="L6070" s="86">
        <f>(Tabla2[[#This Row],[release_year]]-'VARIANZA Y DES. EST'!$L$11)^2</f>
        <v>367.87997882863056</v>
      </c>
      <c r="M6070" s="12">
        <v>1995</v>
      </c>
      <c r="N6070" s="9" t="s">
        <v>82</v>
      </c>
      <c r="O6070" s="9" t="s">
        <v>22908</v>
      </c>
      <c r="P6070" s="12">
        <v>173</v>
      </c>
      <c r="Q6070" s="12">
        <v>173</v>
      </c>
      <c r="R6070" s="12">
        <v>5392.6995843296427</v>
      </c>
      <c r="S6070" s="12" t="s">
        <v>28</v>
      </c>
      <c r="T6070" s="9" t="s">
        <v>2930</v>
      </c>
      <c r="U6070" s="9" t="s">
        <v>38</v>
      </c>
      <c r="V6070" s="9" t="s">
        <v>2930</v>
      </c>
      <c r="W6070" s="14">
        <v>3</v>
      </c>
    </row>
    <row r="6071" spans="1:23" x14ac:dyDescent="0.25">
      <c r="A6071" s="8">
        <v>2716</v>
      </c>
      <c r="B6071" s="9" t="s">
        <v>22928</v>
      </c>
      <c r="C6071" s="9" t="s">
        <v>22</v>
      </c>
      <c r="D6071" s="9" t="s">
        <v>22929</v>
      </c>
      <c r="E6071" s="18" t="s">
        <v>22926</v>
      </c>
      <c r="F6071" s="9" t="s">
        <v>22930</v>
      </c>
      <c r="G6071" s="12">
        <v>10</v>
      </c>
      <c r="H6071" s="9" t="s">
        <v>518</v>
      </c>
      <c r="I6071" s="9" t="s">
        <v>518</v>
      </c>
      <c r="J6071" s="12">
        <v>1</v>
      </c>
      <c r="K6071" s="13">
        <v>43922</v>
      </c>
      <c r="L6071" s="86">
        <f>(Tabla2[[#This Row],[release_year]]-'VARIANZA Y DES. EST'!$L$11)^2</f>
        <v>584.6819545297767</v>
      </c>
      <c r="M6071" s="12">
        <v>1990</v>
      </c>
      <c r="N6071" s="9" t="s">
        <v>35</v>
      </c>
      <c r="O6071" s="9" t="s">
        <v>22931</v>
      </c>
      <c r="P6071" s="12">
        <v>174</v>
      </c>
      <c r="Q6071" s="12">
        <v>174</v>
      </c>
      <c r="R6071" s="12">
        <v>5540.5695892228086</v>
      </c>
      <c r="S6071" s="12" t="s">
        <v>28</v>
      </c>
      <c r="T6071" s="9" t="s">
        <v>70</v>
      </c>
      <c r="U6071" s="9" t="s">
        <v>45</v>
      </c>
      <c r="V6071" s="9" t="s">
        <v>70</v>
      </c>
      <c r="W6071" s="14">
        <v>2</v>
      </c>
    </row>
    <row r="6072" spans="1:23" x14ac:dyDescent="0.25">
      <c r="A6072" s="8">
        <v>3133</v>
      </c>
      <c r="B6072" s="9" t="s">
        <v>22932</v>
      </c>
      <c r="C6072" s="9" t="s">
        <v>22</v>
      </c>
      <c r="D6072" s="9" t="s">
        <v>22933</v>
      </c>
      <c r="E6072" s="9" t="s">
        <v>22408</v>
      </c>
      <c r="F6072" s="9" t="s">
        <v>22934</v>
      </c>
      <c r="G6072" s="12">
        <v>11</v>
      </c>
      <c r="H6072" s="9" t="s">
        <v>518</v>
      </c>
      <c r="I6072" s="9" t="s">
        <v>518</v>
      </c>
      <c r="J6072" s="12">
        <v>1</v>
      </c>
      <c r="K6072" s="16">
        <v>43814</v>
      </c>
      <c r="L6072" s="86">
        <f>(Tabla2[[#This Row],[release_year]]-'VARIANZA Y DES. EST'!$L$11)^2</f>
        <v>0.67207602404598188</v>
      </c>
      <c r="M6072" s="12">
        <v>2015</v>
      </c>
      <c r="N6072" s="9" t="s">
        <v>76</v>
      </c>
      <c r="O6072" s="9" t="s">
        <v>22931</v>
      </c>
      <c r="P6072" s="12">
        <v>174</v>
      </c>
      <c r="Q6072" s="12">
        <v>174</v>
      </c>
      <c r="R6072" s="12">
        <v>5540.5695892228086</v>
      </c>
      <c r="S6072" s="12" t="s">
        <v>28</v>
      </c>
      <c r="T6072" s="9" t="s">
        <v>2492</v>
      </c>
      <c r="U6072" s="9" t="s">
        <v>95</v>
      </c>
      <c r="V6072" s="9" t="s">
        <v>2492</v>
      </c>
      <c r="W6072" s="14">
        <v>3</v>
      </c>
    </row>
    <row r="6073" spans="1:23" x14ac:dyDescent="0.25">
      <c r="A6073" s="8">
        <v>2970</v>
      </c>
      <c r="B6073" s="9" t="s">
        <v>22935</v>
      </c>
      <c r="C6073" s="9" t="s">
        <v>22</v>
      </c>
      <c r="D6073" s="9" t="s">
        <v>22936</v>
      </c>
      <c r="E6073" s="9" t="s">
        <v>22748</v>
      </c>
      <c r="F6073" s="18" t="s">
        <v>22937</v>
      </c>
      <c r="G6073" s="12">
        <v>10</v>
      </c>
      <c r="H6073" s="9" t="s">
        <v>518</v>
      </c>
      <c r="I6073" s="9" t="s">
        <v>518</v>
      </c>
      <c r="J6073" s="12">
        <v>1</v>
      </c>
      <c r="K6073" s="13">
        <v>43862</v>
      </c>
      <c r="L6073" s="86">
        <f>(Tabla2[[#This Row],[release_year]]-'VARIANZA Y DES. EST'!$L$11)^2</f>
        <v>230.43839826771367</v>
      </c>
      <c r="M6073" s="12">
        <v>1999</v>
      </c>
      <c r="N6073" s="9" t="s">
        <v>55</v>
      </c>
      <c r="O6073" s="9" t="s">
        <v>22938</v>
      </c>
      <c r="P6073" s="12">
        <v>176</v>
      </c>
      <c r="Q6073" s="12">
        <v>176</v>
      </c>
      <c r="R6073" s="12">
        <v>5842.3095990091406</v>
      </c>
      <c r="S6073" s="12" t="s">
        <v>28</v>
      </c>
      <c r="T6073" s="9" t="s">
        <v>8706</v>
      </c>
      <c r="U6073" s="9" t="s">
        <v>45</v>
      </c>
      <c r="V6073" s="9" t="s">
        <v>8706</v>
      </c>
      <c r="W6073" s="14">
        <v>3</v>
      </c>
    </row>
    <row r="6074" spans="1:23" x14ac:dyDescent="0.25">
      <c r="A6074" s="8">
        <v>3702</v>
      </c>
      <c r="B6074" s="9" t="s">
        <v>22939</v>
      </c>
      <c r="C6074" s="9" t="s">
        <v>22</v>
      </c>
      <c r="D6074" s="9" t="s">
        <v>22940</v>
      </c>
      <c r="E6074" s="9" t="s">
        <v>22941</v>
      </c>
      <c r="F6074" s="9" t="s">
        <v>22942</v>
      </c>
      <c r="G6074" s="12">
        <v>8</v>
      </c>
      <c r="H6074" s="9" t="s">
        <v>518</v>
      </c>
      <c r="I6074" s="9" t="s">
        <v>518</v>
      </c>
      <c r="J6074" s="12">
        <v>1</v>
      </c>
      <c r="K6074" s="13">
        <v>43645</v>
      </c>
      <c r="L6074" s="86">
        <f>(Tabla2[[#This Row],[release_year]]-'VARIANZA Y DES. EST'!$L$11)^2</f>
        <v>23.230495463129063</v>
      </c>
      <c r="M6074" s="12">
        <v>2019</v>
      </c>
      <c r="N6074" s="9" t="s">
        <v>76</v>
      </c>
      <c r="O6074" s="9" t="s">
        <v>22938</v>
      </c>
      <c r="P6074" s="12">
        <v>176</v>
      </c>
      <c r="Q6074" s="12">
        <v>176</v>
      </c>
      <c r="R6074" s="12">
        <v>5842.3095990091406</v>
      </c>
      <c r="S6074" s="12" t="s">
        <v>28</v>
      </c>
      <c r="T6074" s="9" t="s">
        <v>2492</v>
      </c>
      <c r="U6074" s="9" t="s">
        <v>95</v>
      </c>
      <c r="V6074" s="9" t="s">
        <v>2492</v>
      </c>
      <c r="W6074" s="14">
        <v>3</v>
      </c>
    </row>
    <row r="6075" spans="1:23" x14ac:dyDescent="0.25">
      <c r="A6075" s="8">
        <v>6031</v>
      </c>
      <c r="B6075" s="9" t="s">
        <v>22943</v>
      </c>
      <c r="C6075" s="9" t="s">
        <v>22</v>
      </c>
      <c r="D6075" s="9" t="s">
        <v>22944</v>
      </c>
      <c r="E6075" s="9" t="s">
        <v>22945</v>
      </c>
      <c r="F6075" s="9" t="s">
        <v>22946</v>
      </c>
      <c r="G6075" s="12">
        <v>14</v>
      </c>
      <c r="H6075" s="9" t="s">
        <v>25</v>
      </c>
      <c r="I6075" s="9" t="s">
        <v>1453</v>
      </c>
      <c r="J6075" s="12">
        <v>2</v>
      </c>
      <c r="K6075" s="13">
        <v>44013</v>
      </c>
      <c r="L6075" s="86">
        <f>(Tabla2[[#This Row],[release_year]]-'VARIANZA Y DES. EST'!$L$11)^2</f>
        <v>1382.3670913527567</v>
      </c>
      <c r="M6075" s="12">
        <v>1977</v>
      </c>
      <c r="N6075" s="9" t="s">
        <v>99</v>
      </c>
      <c r="O6075" s="9" t="s">
        <v>22938</v>
      </c>
      <c r="P6075" s="12">
        <v>176</v>
      </c>
      <c r="Q6075" s="12">
        <v>176</v>
      </c>
      <c r="R6075" s="12">
        <v>5842.3095990091406</v>
      </c>
      <c r="S6075" s="12" t="s">
        <v>28</v>
      </c>
      <c r="T6075" s="9" t="s">
        <v>7983</v>
      </c>
      <c r="U6075" s="9" t="s">
        <v>38</v>
      </c>
      <c r="V6075" s="9" t="s">
        <v>7983</v>
      </c>
      <c r="W6075" s="14">
        <v>3</v>
      </c>
    </row>
    <row r="6076" spans="1:23" x14ac:dyDescent="0.25">
      <c r="A6076" s="8">
        <v>6611</v>
      </c>
      <c r="B6076" s="9" t="s">
        <v>22947</v>
      </c>
      <c r="C6076" s="9" t="s">
        <v>22</v>
      </c>
      <c r="D6076" s="9" t="s">
        <v>22948</v>
      </c>
      <c r="E6076" s="9" t="s">
        <v>18251</v>
      </c>
      <c r="F6076" s="9" t="s">
        <v>22949</v>
      </c>
      <c r="G6076" s="12">
        <v>8</v>
      </c>
      <c r="H6076" s="9" t="s">
        <v>518</v>
      </c>
      <c r="I6076" s="9" t="s">
        <v>518</v>
      </c>
      <c r="J6076" s="12">
        <v>1</v>
      </c>
      <c r="K6076" s="13">
        <v>43191</v>
      </c>
      <c r="L6076" s="86">
        <f>(Tabla2[[#This Row],[release_year]]-'VARIANZA Y DES. EST'!$L$11)^2</f>
        <v>148.35721284702598</v>
      </c>
      <c r="M6076" s="12">
        <v>2002</v>
      </c>
      <c r="N6076" s="9" t="s">
        <v>35</v>
      </c>
      <c r="O6076" s="9" t="s">
        <v>22938</v>
      </c>
      <c r="P6076" s="12">
        <v>176</v>
      </c>
      <c r="Q6076" s="12">
        <v>176</v>
      </c>
      <c r="R6076" s="12">
        <v>5842.3095990091406</v>
      </c>
      <c r="S6076" s="12" t="s">
        <v>28</v>
      </c>
      <c r="T6076" s="9" t="s">
        <v>8706</v>
      </c>
      <c r="U6076" s="9" t="s">
        <v>45</v>
      </c>
      <c r="V6076" s="9" t="s">
        <v>8706</v>
      </c>
      <c r="W6076" s="14">
        <v>3</v>
      </c>
    </row>
    <row r="6077" spans="1:23" x14ac:dyDescent="0.25">
      <c r="A6077" s="8">
        <v>7023</v>
      </c>
      <c r="B6077" s="9" t="s">
        <v>22950</v>
      </c>
      <c r="C6077" s="9" t="s">
        <v>22</v>
      </c>
      <c r="D6077" s="9" t="s">
        <v>22951</v>
      </c>
      <c r="E6077" s="9" t="s">
        <v>22748</v>
      </c>
      <c r="F6077" s="18" t="s">
        <v>22952</v>
      </c>
      <c r="G6077" s="12">
        <v>10</v>
      </c>
      <c r="H6077" s="9" t="s">
        <v>518</v>
      </c>
      <c r="I6077" s="9" t="s">
        <v>518</v>
      </c>
      <c r="J6077" s="12">
        <v>1</v>
      </c>
      <c r="K6077" s="13">
        <v>43101</v>
      </c>
      <c r="L6077" s="86">
        <f>(Tabla2[[#This Row],[release_year]]-'VARIANZA Y DES. EST'!$L$11)^2</f>
        <v>230.43839826771367</v>
      </c>
      <c r="M6077" s="12">
        <v>1999</v>
      </c>
      <c r="N6077" s="9" t="s">
        <v>55</v>
      </c>
      <c r="O6077" s="9" t="s">
        <v>22938</v>
      </c>
      <c r="P6077" s="12">
        <v>176</v>
      </c>
      <c r="Q6077" s="12">
        <v>176</v>
      </c>
      <c r="R6077" s="12">
        <v>5842.3095990091406</v>
      </c>
      <c r="S6077" s="12" t="s">
        <v>28</v>
      </c>
      <c r="T6077" s="9" t="s">
        <v>8706</v>
      </c>
      <c r="U6077" s="9" t="s">
        <v>45</v>
      </c>
      <c r="V6077" s="9" t="s">
        <v>8706</v>
      </c>
      <c r="W6077" s="14">
        <v>3</v>
      </c>
    </row>
    <row r="6078" spans="1:23" x14ac:dyDescent="0.25">
      <c r="A6078" s="8">
        <v>1256</v>
      </c>
      <c r="B6078" s="9" t="s">
        <v>22953</v>
      </c>
      <c r="C6078" s="9" t="s">
        <v>22</v>
      </c>
      <c r="D6078" s="9" t="s">
        <v>22954</v>
      </c>
      <c r="E6078" s="9" t="s">
        <v>22955</v>
      </c>
      <c r="F6078" s="9" t="s">
        <v>22956</v>
      </c>
      <c r="G6078" s="12">
        <v>10</v>
      </c>
      <c r="H6078" s="12"/>
      <c r="I6078" s="9"/>
      <c r="J6078" s="12">
        <v>0</v>
      </c>
      <c r="K6078" s="13">
        <v>44256</v>
      </c>
      <c r="L6078" s="86">
        <f>(Tabla2[[#This Row],[release_year]]-'VARIANZA Y DES. EST'!$L$11)^2</f>
        <v>10.1136565849629</v>
      </c>
      <c r="M6078" s="12">
        <v>2011</v>
      </c>
      <c r="N6078" s="9" t="s">
        <v>35</v>
      </c>
      <c r="O6078" s="9" t="s">
        <v>22957</v>
      </c>
      <c r="P6078" s="12">
        <v>177</v>
      </c>
      <c r="Q6078" s="12">
        <v>177</v>
      </c>
      <c r="R6078" s="12">
        <v>5996.1796039023066</v>
      </c>
      <c r="S6078" s="12" t="s">
        <v>28</v>
      </c>
      <c r="T6078" s="9" t="s">
        <v>2930</v>
      </c>
      <c r="U6078" s="9" t="s">
        <v>38</v>
      </c>
      <c r="V6078" s="9" t="s">
        <v>2930</v>
      </c>
      <c r="W6078" s="14">
        <v>3</v>
      </c>
    </row>
    <row r="6079" spans="1:23" x14ac:dyDescent="0.25">
      <c r="A6079" s="8">
        <v>2483</v>
      </c>
      <c r="B6079" s="9" t="s">
        <v>22958</v>
      </c>
      <c r="C6079" s="9" t="s">
        <v>22</v>
      </c>
      <c r="D6079" s="9" t="s">
        <v>22959</v>
      </c>
      <c r="E6079" s="9" t="s">
        <v>22960</v>
      </c>
      <c r="F6079" s="9" t="s">
        <v>22961</v>
      </c>
      <c r="G6079" s="12">
        <v>6</v>
      </c>
      <c r="H6079" s="9" t="s">
        <v>2816</v>
      </c>
      <c r="I6079" s="9" t="s">
        <v>2816</v>
      </c>
      <c r="J6079" s="12">
        <v>1</v>
      </c>
      <c r="K6079" s="13">
        <v>43972</v>
      </c>
      <c r="L6079" s="86">
        <f>(Tabla2[[#This Row],[release_year]]-'VARIANZA Y DES. EST'!$L$11)^2</f>
        <v>1100.9255107918398</v>
      </c>
      <c r="M6079" s="12">
        <v>1981</v>
      </c>
      <c r="N6079" s="9" t="s">
        <v>35</v>
      </c>
      <c r="O6079" s="9" t="s">
        <v>22957</v>
      </c>
      <c r="P6079" s="12">
        <v>177</v>
      </c>
      <c r="Q6079" s="12">
        <v>177</v>
      </c>
      <c r="R6079" s="12">
        <v>5996.1796039023066</v>
      </c>
      <c r="S6079" s="12" t="s">
        <v>28</v>
      </c>
      <c r="T6079" s="9" t="s">
        <v>2492</v>
      </c>
      <c r="U6079" s="9" t="s">
        <v>95</v>
      </c>
      <c r="V6079" s="9" t="s">
        <v>2492</v>
      </c>
      <c r="W6079" s="14">
        <v>3</v>
      </c>
    </row>
    <row r="6080" spans="1:23" x14ac:dyDescent="0.25">
      <c r="A6080" s="8">
        <v>3632</v>
      </c>
      <c r="B6080" s="9" t="s">
        <v>22962</v>
      </c>
      <c r="C6080" s="9" t="s">
        <v>22</v>
      </c>
      <c r="D6080" s="9" t="s">
        <v>22963</v>
      </c>
      <c r="E6080" s="9" t="s">
        <v>22964</v>
      </c>
      <c r="F6080" s="9" t="s">
        <v>22965</v>
      </c>
      <c r="G6080" s="12">
        <v>6</v>
      </c>
      <c r="H6080" s="9" t="s">
        <v>518</v>
      </c>
      <c r="I6080" s="9" t="s">
        <v>518</v>
      </c>
      <c r="J6080" s="12">
        <v>1</v>
      </c>
      <c r="K6080" s="13">
        <v>43678</v>
      </c>
      <c r="L6080" s="86">
        <f>(Tabla2[[#This Row],[release_year]]-'VARIANZA Y DES. EST'!$L$11)^2</f>
        <v>14.590890603358293</v>
      </c>
      <c r="M6080" s="12">
        <v>2018</v>
      </c>
      <c r="N6080" s="9" t="s">
        <v>35</v>
      </c>
      <c r="O6080" s="9" t="s">
        <v>22957</v>
      </c>
      <c r="P6080" s="12">
        <v>177</v>
      </c>
      <c r="Q6080" s="12">
        <v>177</v>
      </c>
      <c r="R6080" s="12">
        <v>5996.1796039023066</v>
      </c>
      <c r="S6080" s="12" t="s">
        <v>28</v>
      </c>
      <c r="T6080" s="9" t="s">
        <v>118</v>
      </c>
      <c r="U6080" s="9" t="s">
        <v>45</v>
      </c>
      <c r="V6080" s="9" t="s">
        <v>118</v>
      </c>
      <c r="W6080" s="14">
        <v>3</v>
      </c>
    </row>
    <row r="6081" spans="1:23" x14ac:dyDescent="0.25">
      <c r="A6081" s="8">
        <v>7825</v>
      </c>
      <c r="B6081" s="9" t="s">
        <v>22966</v>
      </c>
      <c r="C6081" s="9" t="s">
        <v>22</v>
      </c>
      <c r="D6081" s="9" t="s">
        <v>22967</v>
      </c>
      <c r="E6081" s="9" t="s">
        <v>22214</v>
      </c>
      <c r="F6081" s="9" t="s">
        <v>22968</v>
      </c>
      <c r="G6081" s="12">
        <v>9</v>
      </c>
      <c r="H6081" s="9" t="s">
        <v>518</v>
      </c>
      <c r="I6081" s="9" t="s">
        <v>518</v>
      </c>
      <c r="J6081" s="12">
        <v>1</v>
      </c>
      <c r="K6081" s="13">
        <v>42856</v>
      </c>
      <c r="L6081" s="86">
        <f>(Tabla2[[#This Row],[release_year]]-'VARIANZA Y DES. EST'!$L$11)^2</f>
        <v>330.51958368840133</v>
      </c>
      <c r="M6081" s="12">
        <v>1996</v>
      </c>
      <c r="N6081" s="9" t="s">
        <v>35</v>
      </c>
      <c r="O6081" s="9" t="s">
        <v>22957</v>
      </c>
      <c r="P6081" s="12">
        <v>177</v>
      </c>
      <c r="Q6081" s="12">
        <v>177</v>
      </c>
      <c r="R6081" s="12">
        <v>5996.1796039023066</v>
      </c>
      <c r="S6081" s="12" t="s">
        <v>28</v>
      </c>
      <c r="T6081" s="9" t="s">
        <v>3319</v>
      </c>
      <c r="U6081" s="9" t="s">
        <v>45</v>
      </c>
      <c r="V6081" s="9" t="s">
        <v>3319</v>
      </c>
      <c r="W6081" s="14">
        <v>3</v>
      </c>
    </row>
    <row r="6082" spans="1:23" x14ac:dyDescent="0.25">
      <c r="A6082" s="8">
        <v>8145</v>
      </c>
      <c r="B6082" s="9" t="s">
        <v>22969</v>
      </c>
      <c r="C6082" s="9" t="s">
        <v>22</v>
      </c>
      <c r="D6082" s="9" t="s">
        <v>22970</v>
      </c>
      <c r="E6082" s="9" t="s">
        <v>22861</v>
      </c>
      <c r="F6082" s="9" t="s">
        <v>22971</v>
      </c>
      <c r="G6082" s="12">
        <v>8</v>
      </c>
      <c r="H6082" s="9" t="s">
        <v>518</v>
      </c>
      <c r="I6082" s="9" t="s">
        <v>518</v>
      </c>
      <c r="J6082" s="12">
        <v>1</v>
      </c>
      <c r="K6082" s="13">
        <v>43160</v>
      </c>
      <c r="L6082" s="86">
        <f>(Tabla2[[#This Row],[release_year]]-'VARIANZA Y DES. EST'!$L$11)^2</f>
        <v>230.43839826771367</v>
      </c>
      <c r="M6082" s="12">
        <v>1999</v>
      </c>
      <c r="N6082" s="9" t="s">
        <v>82</v>
      </c>
      <c r="O6082" s="9" t="s">
        <v>22957</v>
      </c>
      <c r="P6082" s="12">
        <v>177</v>
      </c>
      <c r="Q6082" s="12">
        <v>177</v>
      </c>
      <c r="R6082" s="12">
        <v>5996.1796039023066</v>
      </c>
      <c r="S6082" s="12" t="s">
        <v>28</v>
      </c>
      <c r="T6082" s="9" t="s">
        <v>8706</v>
      </c>
      <c r="U6082" s="9" t="s">
        <v>45</v>
      </c>
      <c r="V6082" s="9" t="s">
        <v>8706</v>
      </c>
      <c r="W6082" s="14">
        <v>3</v>
      </c>
    </row>
    <row r="6083" spans="1:23" x14ac:dyDescent="0.25">
      <c r="A6083" s="8">
        <v>7828</v>
      </c>
      <c r="B6083" s="9" t="s">
        <v>22972</v>
      </c>
      <c r="C6083" s="9" t="s">
        <v>22</v>
      </c>
      <c r="D6083" s="9" t="s">
        <v>22973</v>
      </c>
      <c r="E6083" s="9" t="s">
        <v>22829</v>
      </c>
      <c r="F6083" s="9" t="s">
        <v>22974</v>
      </c>
      <c r="G6083" s="12">
        <v>8</v>
      </c>
      <c r="H6083" s="9" t="s">
        <v>518</v>
      </c>
      <c r="I6083" s="9" t="s">
        <v>518</v>
      </c>
      <c r="J6083" s="12">
        <v>1</v>
      </c>
      <c r="K6083" s="16">
        <v>43830</v>
      </c>
      <c r="L6083" s="86">
        <f>(Tabla2[[#This Row],[release_year]]-'VARIANZA Y DES. EST'!$L$11)^2</f>
        <v>851.48393023092285</v>
      </c>
      <c r="M6083" s="12">
        <v>1985</v>
      </c>
      <c r="N6083" s="9" t="s">
        <v>35</v>
      </c>
      <c r="O6083" s="9" t="s">
        <v>22975</v>
      </c>
      <c r="P6083" s="12">
        <v>178</v>
      </c>
      <c r="Q6083" s="12">
        <v>178</v>
      </c>
      <c r="R6083" s="12">
        <v>6152.0496087954725</v>
      </c>
      <c r="S6083" s="12" t="s">
        <v>28</v>
      </c>
      <c r="T6083" s="9" t="s">
        <v>2940</v>
      </c>
      <c r="U6083" s="9" t="s">
        <v>151</v>
      </c>
      <c r="V6083" s="9" t="s">
        <v>2940</v>
      </c>
      <c r="W6083" s="14">
        <v>3</v>
      </c>
    </row>
    <row r="6084" spans="1:23" x14ac:dyDescent="0.25">
      <c r="A6084" s="8">
        <v>5618</v>
      </c>
      <c r="B6084" s="9" t="s">
        <v>22976</v>
      </c>
      <c r="C6084" s="9" t="s">
        <v>22</v>
      </c>
      <c r="D6084" s="9" t="s">
        <v>22977</v>
      </c>
      <c r="E6084" s="9" t="s">
        <v>19819</v>
      </c>
      <c r="F6084" s="9" t="s">
        <v>22978</v>
      </c>
      <c r="G6084" s="12">
        <v>6</v>
      </c>
      <c r="H6084" s="9" t="s">
        <v>518</v>
      </c>
      <c r="I6084" s="9" t="s">
        <v>518</v>
      </c>
      <c r="J6084" s="12">
        <v>1</v>
      </c>
      <c r="K6084" s="13">
        <v>42767</v>
      </c>
      <c r="L6084" s="86">
        <f>(Tabla2[[#This Row],[release_year]]-'VARIANZA Y DES. EST'!$L$11)^2</f>
        <v>3.2471164275211517E-2</v>
      </c>
      <c r="M6084" s="12">
        <v>2014</v>
      </c>
      <c r="N6084" s="9" t="s">
        <v>35</v>
      </c>
      <c r="O6084" s="9" t="s">
        <v>22979</v>
      </c>
      <c r="P6084" s="12">
        <v>179</v>
      </c>
      <c r="Q6084" s="12">
        <v>179</v>
      </c>
      <c r="R6084" s="12">
        <v>6309.9196136886376</v>
      </c>
      <c r="S6084" s="12" t="s">
        <v>28</v>
      </c>
      <c r="T6084" s="9" t="s">
        <v>600</v>
      </c>
      <c r="U6084" s="9" t="s">
        <v>38</v>
      </c>
      <c r="V6084" s="9" t="s">
        <v>600</v>
      </c>
      <c r="W6084" s="14">
        <v>3</v>
      </c>
    </row>
    <row r="6085" spans="1:23" x14ac:dyDescent="0.25">
      <c r="A6085" s="8">
        <v>8406</v>
      </c>
      <c r="B6085" s="9" t="s">
        <v>22980</v>
      </c>
      <c r="C6085" s="9" t="s">
        <v>22</v>
      </c>
      <c r="D6085" s="9" t="s">
        <v>22981</v>
      </c>
      <c r="E6085" s="9" t="s">
        <v>21265</v>
      </c>
      <c r="F6085" s="9" t="s">
        <v>22982</v>
      </c>
      <c r="G6085" s="12">
        <v>12</v>
      </c>
      <c r="H6085" s="9" t="s">
        <v>2696</v>
      </c>
      <c r="I6085" s="9" t="s">
        <v>22983</v>
      </c>
      <c r="J6085" s="12">
        <v>2</v>
      </c>
      <c r="K6085" s="13">
        <v>43831</v>
      </c>
      <c r="L6085" s="86">
        <f>(Tabla2[[#This Row],[release_year]]-'VARIANZA Y DES. EST'!$L$11)^2</f>
        <v>148.35721284702598</v>
      </c>
      <c r="M6085" s="12">
        <v>2002</v>
      </c>
      <c r="N6085" s="9" t="s">
        <v>43</v>
      </c>
      <c r="O6085" s="9" t="s">
        <v>22979</v>
      </c>
      <c r="P6085" s="12">
        <v>179</v>
      </c>
      <c r="Q6085" s="12">
        <v>179</v>
      </c>
      <c r="R6085" s="12">
        <v>6309.9196136886376</v>
      </c>
      <c r="S6085" s="12" t="s">
        <v>28</v>
      </c>
      <c r="T6085" s="9" t="s">
        <v>2252</v>
      </c>
      <c r="U6085" s="9" t="s">
        <v>38</v>
      </c>
      <c r="V6085" s="9" t="s">
        <v>2252</v>
      </c>
      <c r="W6085" s="14">
        <v>2</v>
      </c>
    </row>
    <row r="6086" spans="1:23" x14ac:dyDescent="0.25">
      <c r="A6086" s="8">
        <v>2650</v>
      </c>
      <c r="B6086" s="9" t="s">
        <v>22984</v>
      </c>
      <c r="C6086" s="9" t="s">
        <v>22</v>
      </c>
      <c r="D6086" s="9" t="s">
        <v>22985</v>
      </c>
      <c r="E6086" s="9" t="s">
        <v>13185</v>
      </c>
      <c r="F6086" s="9" t="s">
        <v>22986</v>
      </c>
      <c r="G6086" s="12">
        <v>8</v>
      </c>
      <c r="H6086" s="9" t="s">
        <v>2935</v>
      </c>
      <c r="I6086" s="9" t="s">
        <v>2935</v>
      </c>
      <c r="J6086" s="12">
        <v>1</v>
      </c>
      <c r="K6086" s="13">
        <v>43944</v>
      </c>
      <c r="L6086" s="86">
        <f>(Tabla2[[#This Row],[release_year]]-'VARIANZA Y DES. EST'!$L$11)^2</f>
        <v>23.230495463129063</v>
      </c>
      <c r="M6086" s="12">
        <v>2019</v>
      </c>
      <c r="N6086" s="9" t="s">
        <v>35</v>
      </c>
      <c r="O6086" s="9" t="s">
        <v>22987</v>
      </c>
      <c r="P6086" s="12">
        <v>180</v>
      </c>
      <c r="Q6086" s="12">
        <v>180</v>
      </c>
      <c r="R6086" s="12">
        <v>6469.7896185818036</v>
      </c>
      <c r="S6086" s="12" t="s">
        <v>28</v>
      </c>
      <c r="T6086" s="9" t="s">
        <v>70</v>
      </c>
      <c r="U6086" s="9" t="s">
        <v>45</v>
      </c>
      <c r="V6086" s="9" t="s">
        <v>70</v>
      </c>
      <c r="W6086" s="14">
        <v>2</v>
      </c>
    </row>
    <row r="6087" spans="1:23" x14ac:dyDescent="0.25">
      <c r="A6087" s="8">
        <v>6339</v>
      </c>
      <c r="B6087" s="9" t="s">
        <v>22988</v>
      </c>
      <c r="C6087" s="9" t="s">
        <v>22</v>
      </c>
      <c r="D6087" s="9" t="s">
        <v>22989</v>
      </c>
      <c r="E6087" s="9" t="s">
        <v>22990</v>
      </c>
      <c r="F6087" s="9" t="s">
        <v>22991</v>
      </c>
      <c r="G6087" s="12">
        <v>13</v>
      </c>
      <c r="H6087" s="9" t="s">
        <v>231</v>
      </c>
      <c r="I6087" s="9" t="s">
        <v>22992</v>
      </c>
      <c r="J6087" s="12">
        <v>3</v>
      </c>
      <c r="K6087" s="13">
        <v>42608</v>
      </c>
      <c r="L6087" s="86">
        <f>(Tabla2[[#This Row],[release_year]]-'VARIANZA Y DES. EST'!$L$11)^2</f>
        <v>1.3928663045044412</v>
      </c>
      <c r="M6087" s="12">
        <v>2013</v>
      </c>
      <c r="N6087" s="9" t="s">
        <v>4611</v>
      </c>
      <c r="O6087" s="9" t="s">
        <v>22987</v>
      </c>
      <c r="P6087" s="12">
        <v>180</v>
      </c>
      <c r="Q6087" s="12">
        <v>180</v>
      </c>
      <c r="R6087" s="12">
        <v>6469.7896185818036</v>
      </c>
      <c r="S6087" s="12" t="s">
        <v>28</v>
      </c>
      <c r="T6087" s="9" t="s">
        <v>118</v>
      </c>
      <c r="U6087" s="9" t="s">
        <v>45</v>
      </c>
      <c r="V6087" s="9" t="s">
        <v>118</v>
      </c>
      <c r="W6087" s="14">
        <v>3</v>
      </c>
    </row>
    <row r="6088" spans="1:23" x14ac:dyDescent="0.25">
      <c r="A6088" s="8">
        <v>1132</v>
      </c>
      <c r="B6088" s="9" t="s">
        <v>22993</v>
      </c>
      <c r="C6088" s="9" t="s">
        <v>22</v>
      </c>
      <c r="D6088" s="9" t="s">
        <v>22994</v>
      </c>
      <c r="E6088" s="9" t="s">
        <v>22955</v>
      </c>
      <c r="F6088" s="9" t="s">
        <v>22995</v>
      </c>
      <c r="G6088" s="12">
        <v>8</v>
      </c>
      <c r="H6088" s="9" t="s">
        <v>34</v>
      </c>
      <c r="I6088" s="9" t="s">
        <v>34</v>
      </c>
      <c r="J6088" s="12">
        <v>1</v>
      </c>
      <c r="K6088" s="13">
        <v>44287</v>
      </c>
      <c r="L6088" s="86">
        <f>(Tabla2[[#This Row],[release_year]]-'VARIANZA Y DES. EST'!$L$11)^2</f>
        <v>7.9512857435875226</v>
      </c>
      <c r="M6088" s="12">
        <v>2017</v>
      </c>
      <c r="N6088" s="9" t="s">
        <v>35</v>
      </c>
      <c r="O6088" s="9" t="s">
        <v>22996</v>
      </c>
      <c r="P6088" s="12">
        <v>181</v>
      </c>
      <c r="Q6088" s="12">
        <v>181</v>
      </c>
      <c r="R6088" s="12">
        <v>6631.6596234749695</v>
      </c>
      <c r="S6088" s="12" t="s">
        <v>28</v>
      </c>
      <c r="T6088" s="9" t="s">
        <v>2930</v>
      </c>
      <c r="U6088" s="9" t="s">
        <v>38</v>
      </c>
      <c r="V6088" s="9" t="s">
        <v>2930</v>
      </c>
      <c r="W6088" s="14">
        <v>3</v>
      </c>
    </row>
    <row r="6089" spans="1:23" x14ac:dyDescent="0.25">
      <c r="A6089" s="8">
        <v>1252</v>
      </c>
      <c r="B6089" s="9" t="s">
        <v>22997</v>
      </c>
      <c r="C6089" s="9" t="s">
        <v>22</v>
      </c>
      <c r="D6089" s="9" t="s">
        <v>22998</v>
      </c>
      <c r="E6089" s="9" t="s">
        <v>16756</v>
      </c>
      <c r="F6089" s="18" t="s">
        <v>22999</v>
      </c>
      <c r="G6089" s="12">
        <v>10</v>
      </c>
      <c r="H6089" s="9" t="s">
        <v>25</v>
      </c>
      <c r="I6089" s="9" t="s">
        <v>1453</v>
      </c>
      <c r="J6089" s="12">
        <v>2</v>
      </c>
      <c r="K6089" s="13">
        <v>44256</v>
      </c>
      <c r="L6089" s="86">
        <f>(Tabla2[[#This Row],[release_year]]-'VARIANZA Y DES. EST'!$L$11)^2</f>
        <v>584.6819545297767</v>
      </c>
      <c r="M6089" s="12">
        <v>1990</v>
      </c>
      <c r="N6089" s="9" t="s">
        <v>43</v>
      </c>
      <c r="O6089" s="9" t="s">
        <v>22996</v>
      </c>
      <c r="P6089" s="12">
        <v>181</v>
      </c>
      <c r="Q6089" s="12">
        <v>181</v>
      </c>
      <c r="R6089" s="12">
        <v>6631.6596234749695</v>
      </c>
      <c r="S6089" s="12" t="s">
        <v>28</v>
      </c>
      <c r="T6089" s="9" t="s">
        <v>7983</v>
      </c>
      <c r="U6089" s="9" t="s">
        <v>38</v>
      </c>
      <c r="V6089" s="9" t="s">
        <v>7983</v>
      </c>
      <c r="W6089" s="14">
        <v>3</v>
      </c>
    </row>
    <row r="6090" spans="1:23" x14ac:dyDescent="0.25">
      <c r="A6090" s="8">
        <v>6747</v>
      </c>
      <c r="B6090" s="9" t="s">
        <v>23000</v>
      </c>
      <c r="C6090" s="9" t="s">
        <v>22</v>
      </c>
      <c r="D6090" s="9" t="s">
        <v>23001</v>
      </c>
      <c r="E6090" s="9" t="s">
        <v>13933</v>
      </c>
      <c r="F6090" s="9" t="s">
        <v>23002</v>
      </c>
      <c r="G6090" s="12">
        <v>10</v>
      </c>
      <c r="H6090" s="9" t="s">
        <v>25</v>
      </c>
      <c r="I6090" s="9" t="s">
        <v>25</v>
      </c>
      <c r="J6090" s="12">
        <v>1</v>
      </c>
      <c r="K6090" s="13">
        <v>44013</v>
      </c>
      <c r="L6090" s="86">
        <f>(Tabla2[[#This Row],[release_year]]-'VARIANZA Y DES. EST'!$L$11)^2</f>
        <v>1864.5294621941321</v>
      </c>
      <c r="M6090" s="12">
        <v>1971</v>
      </c>
      <c r="N6090" s="9" t="s">
        <v>49</v>
      </c>
      <c r="O6090" s="9" t="s">
        <v>22996</v>
      </c>
      <c r="P6090" s="12">
        <v>181</v>
      </c>
      <c r="Q6090" s="12">
        <v>181</v>
      </c>
      <c r="R6090" s="12">
        <v>6631.6596234749695</v>
      </c>
      <c r="S6090" s="12" t="s">
        <v>28</v>
      </c>
      <c r="T6090" s="9" t="s">
        <v>16100</v>
      </c>
      <c r="U6090" s="9" t="s">
        <v>151</v>
      </c>
      <c r="V6090" s="9" t="s">
        <v>16100</v>
      </c>
      <c r="W6090" s="14">
        <v>3</v>
      </c>
    </row>
    <row r="6091" spans="1:23" x14ac:dyDescent="0.25">
      <c r="A6091" s="8">
        <v>7134</v>
      </c>
      <c r="B6091" s="9" t="s">
        <v>23003</v>
      </c>
      <c r="C6091" s="9" t="s">
        <v>22</v>
      </c>
      <c r="D6091" s="9" t="s">
        <v>23004</v>
      </c>
      <c r="E6091" s="9" t="s">
        <v>23005</v>
      </c>
      <c r="F6091" s="9" t="s">
        <v>23006</v>
      </c>
      <c r="G6091" s="12">
        <v>10</v>
      </c>
      <c r="H6091" s="12"/>
      <c r="I6091" s="9"/>
      <c r="J6091" s="12">
        <v>0</v>
      </c>
      <c r="K6091" s="16">
        <v>43830</v>
      </c>
      <c r="L6091" s="86">
        <f>(Tabla2[[#This Row],[release_year]]-'VARIANZA Y DES. EST'!$L$11)^2</f>
        <v>2935.4938087366536</v>
      </c>
      <c r="M6091" s="12">
        <v>1960</v>
      </c>
      <c r="N6091" s="9" t="s">
        <v>35</v>
      </c>
      <c r="O6091" s="9" t="s">
        <v>22996</v>
      </c>
      <c r="P6091" s="12">
        <v>181</v>
      </c>
      <c r="Q6091" s="12">
        <v>181</v>
      </c>
      <c r="R6091" s="12">
        <v>6631.6596234749695</v>
      </c>
      <c r="S6091" s="12" t="s">
        <v>28</v>
      </c>
      <c r="T6091" s="9" t="s">
        <v>2930</v>
      </c>
      <c r="U6091" s="9" t="s">
        <v>38</v>
      </c>
      <c r="V6091" s="9" t="s">
        <v>2930</v>
      </c>
      <c r="W6091" s="14">
        <v>3</v>
      </c>
    </row>
    <row r="6092" spans="1:23" x14ac:dyDescent="0.25">
      <c r="A6092" s="8">
        <v>74</v>
      </c>
      <c r="B6092" s="9" t="s">
        <v>23007</v>
      </c>
      <c r="C6092" s="9" t="s">
        <v>22</v>
      </c>
      <c r="D6092" s="9" t="s">
        <v>23008</v>
      </c>
      <c r="E6092" s="9" t="s">
        <v>12923</v>
      </c>
      <c r="F6092" s="9" t="s">
        <v>23009</v>
      </c>
      <c r="G6092" s="12">
        <v>8</v>
      </c>
      <c r="H6092" s="9" t="s">
        <v>175</v>
      </c>
      <c r="I6092" s="9" t="s">
        <v>175</v>
      </c>
      <c r="J6092" s="12">
        <v>1</v>
      </c>
      <c r="K6092" s="13">
        <v>44453</v>
      </c>
      <c r="L6092" s="86">
        <f>(Tabla2[[#This Row],[release_year]]-'VARIANZA Y DES. EST'!$L$11)^2</f>
        <v>14.590890603358293</v>
      </c>
      <c r="M6092" s="12">
        <v>2018</v>
      </c>
      <c r="N6092" s="9" t="s">
        <v>76</v>
      </c>
      <c r="O6092" s="9" t="s">
        <v>23010</v>
      </c>
      <c r="P6092" s="12">
        <v>182</v>
      </c>
      <c r="Q6092" s="12">
        <v>182</v>
      </c>
      <c r="R6092" s="12">
        <v>6795.5296283681355</v>
      </c>
      <c r="S6092" s="12" t="s">
        <v>28</v>
      </c>
      <c r="T6092" s="9" t="s">
        <v>70</v>
      </c>
      <c r="U6092" s="9" t="s">
        <v>45</v>
      </c>
      <c r="V6092" s="9" t="s">
        <v>70</v>
      </c>
      <c r="W6092" s="14">
        <v>2</v>
      </c>
    </row>
    <row r="6093" spans="1:23" x14ac:dyDescent="0.25">
      <c r="A6093" s="8">
        <v>1131</v>
      </c>
      <c r="B6093" s="9" t="s">
        <v>23011</v>
      </c>
      <c r="C6093" s="9" t="s">
        <v>22</v>
      </c>
      <c r="D6093" s="9" t="s">
        <v>23012</v>
      </c>
      <c r="E6093" s="18" t="s">
        <v>22955</v>
      </c>
      <c r="F6093" s="9" t="s">
        <v>23013</v>
      </c>
      <c r="G6093" s="12">
        <v>10</v>
      </c>
      <c r="H6093" s="12"/>
      <c r="I6093" s="9"/>
      <c r="J6093" s="12">
        <v>0</v>
      </c>
      <c r="K6093" s="13">
        <v>44287</v>
      </c>
      <c r="L6093" s="86">
        <f>(Tabla2[[#This Row],[release_year]]-'VARIANZA Y DES. EST'!$L$11)^2</f>
        <v>7.9512857435875226</v>
      </c>
      <c r="M6093" s="12">
        <v>2017</v>
      </c>
      <c r="N6093" s="9" t="s">
        <v>35</v>
      </c>
      <c r="O6093" s="9" t="s">
        <v>23010</v>
      </c>
      <c r="P6093" s="12">
        <v>182</v>
      </c>
      <c r="Q6093" s="12">
        <v>182</v>
      </c>
      <c r="R6093" s="12">
        <v>6795.5296283681355</v>
      </c>
      <c r="S6093" s="12" t="s">
        <v>28</v>
      </c>
      <c r="T6093" s="9" t="s">
        <v>2930</v>
      </c>
      <c r="U6093" s="9" t="s">
        <v>38</v>
      </c>
      <c r="V6093" s="9" t="s">
        <v>2930</v>
      </c>
      <c r="W6093" s="14">
        <v>3</v>
      </c>
    </row>
    <row r="6094" spans="1:23" x14ac:dyDescent="0.25">
      <c r="A6094" s="8">
        <v>1248</v>
      </c>
      <c r="B6094" s="9" t="s">
        <v>23014</v>
      </c>
      <c r="C6094" s="9" t="s">
        <v>22</v>
      </c>
      <c r="D6094" s="9" t="s">
        <v>23015</v>
      </c>
      <c r="E6094" s="9" t="s">
        <v>22955</v>
      </c>
      <c r="F6094" s="9" t="s">
        <v>23016</v>
      </c>
      <c r="G6094" s="12">
        <v>10</v>
      </c>
      <c r="H6094" s="12"/>
      <c r="I6094" s="9"/>
      <c r="J6094" s="12">
        <v>0</v>
      </c>
      <c r="K6094" s="13">
        <v>44256</v>
      </c>
      <c r="L6094" s="86">
        <f>(Tabla2[[#This Row],[release_year]]-'VARIANZA Y DES. EST'!$L$11)^2</f>
        <v>26.834446865421359</v>
      </c>
      <c r="M6094" s="12">
        <v>2009</v>
      </c>
      <c r="N6094" s="9" t="s">
        <v>82</v>
      </c>
      <c r="O6094" s="9" t="s">
        <v>23010</v>
      </c>
      <c r="P6094" s="12">
        <v>182</v>
      </c>
      <c r="Q6094" s="12">
        <v>182</v>
      </c>
      <c r="R6094" s="12">
        <v>6795.5296283681355</v>
      </c>
      <c r="S6094" s="12" t="s">
        <v>28</v>
      </c>
      <c r="T6094" s="9" t="s">
        <v>2930</v>
      </c>
      <c r="U6094" s="9" t="s">
        <v>38</v>
      </c>
      <c r="V6094" s="9" t="s">
        <v>2930</v>
      </c>
      <c r="W6094" s="14">
        <v>3</v>
      </c>
    </row>
    <row r="6095" spans="1:23" x14ac:dyDescent="0.25">
      <c r="A6095" s="8">
        <v>1133</v>
      </c>
      <c r="B6095" s="9" t="s">
        <v>23017</v>
      </c>
      <c r="C6095" s="9" t="s">
        <v>22</v>
      </c>
      <c r="D6095" s="9" t="s">
        <v>23018</v>
      </c>
      <c r="E6095" s="9" t="s">
        <v>22955</v>
      </c>
      <c r="F6095" s="9" t="s">
        <v>23019</v>
      </c>
      <c r="G6095" s="12">
        <v>7</v>
      </c>
      <c r="H6095" s="12"/>
      <c r="I6095" s="9"/>
      <c r="J6095" s="12">
        <v>0</v>
      </c>
      <c r="K6095" s="13">
        <v>44287</v>
      </c>
      <c r="L6095" s="86">
        <f>(Tabla2[[#This Row],[release_year]]-'VARIANZA Y DES. EST'!$L$11)^2</f>
        <v>7.9512857435875226</v>
      </c>
      <c r="M6095" s="12">
        <v>2017</v>
      </c>
      <c r="N6095" s="9" t="s">
        <v>35</v>
      </c>
      <c r="O6095" s="9" t="s">
        <v>23020</v>
      </c>
      <c r="P6095" s="12">
        <v>185</v>
      </c>
      <c r="Q6095" s="12">
        <v>185</v>
      </c>
      <c r="R6095" s="12">
        <v>7299.1396430476334</v>
      </c>
      <c r="S6095" s="12" t="s">
        <v>28</v>
      </c>
      <c r="T6095" s="9" t="s">
        <v>2930</v>
      </c>
      <c r="U6095" s="9" t="s">
        <v>38</v>
      </c>
      <c r="V6095" s="9" t="s">
        <v>2930</v>
      </c>
      <c r="W6095" s="14">
        <v>3</v>
      </c>
    </row>
    <row r="6096" spans="1:23" x14ac:dyDescent="0.25">
      <c r="A6096" s="8">
        <v>2735</v>
      </c>
      <c r="B6096" s="9" t="s">
        <v>23021</v>
      </c>
      <c r="C6096" s="9" t="s">
        <v>22</v>
      </c>
      <c r="D6096" s="9" t="s">
        <v>23022</v>
      </c>
      <c r="E6096" s="9" t="s">
        <v>23023</v>
      </c>
      <c r="F6096" s="9" t="s">
        <v>23024</v>
      </c>
      <c r="G6096" s="12">
        <v>11</v>
      </c>
      <c r="H6096" s="9" t="s">
        <v>518</v>
      </c>
      <c r="I6096" s="9" t="s">
        <v>518</v>
      </c>
      <c r="J6096" s="12">
        <v>1</v>
      </c>
      <c r="K6096" s="13">
        <v>43922</v>
      </c>
      <c r="L6096" s="86">
        <f>(Tabla2[[#This Row],[release_year]]-'VARIANZA Y DES. EST'!$L$11)^2</f>
        <v>261.79879340794287</v>
      </c>
      <c r="M6096" s="12">
        <v>1998</v>
      </c>
      <c r="N6096" s="9" t="s">
        <v>35</v>
      </c>
      <c r="O6096" s="9" t="s">
        <v>23020</v>
      </c>
      <c r="P6096" s="12">
        <v>185</v>
      </c>
      <c r="Q6096" s="12">
        <v>185</v>
      </c>
      <c r="R6096" s="12">
        <v>7299.1396430476334</v>
      </c>
      <c r="S6096" s="12" t="s">
        <v>28</v>
      </c>
      <c r="T6096" s="9" t="s">
        <v>2492</v>
      </c>
      <c r="U6096" s="9" t="s">
        <v>95</v>
      </c>
      <c r="V6096" s="9" t="s">
        <v>2492</v>
      </c>
      <c r="W6096" s="14">
        <v>3</v>
      </c>
    </row>
    <row r="6097" spans="1:23" x14ac:dyDescent="0.25">
      <c r="A6097" s="8">
        <v>3132</v>
      </c>
      <c r="B6097" s="9" t="s">
        <v>23025</v>
      </c>
      <c r="C6097" s="9" t="s">
        <v>22</v>
      </c>
      <c r="D6097" s="9" t="s">
        <v>23026</v>
      </c>
      <c r="E6097" s="9" t="s">
        <v>22132</v>
      </c>
      <c r="F6097" s="9" t="s">
        <v>23027</v>
      </c>
      <c r="G6097" s="12">
        <v>10</v>
      </c>
      <c r="H6097" s="9" t="s">
        <v>518</v>
      </c>
      <c r="I6097" s="9" t="s">
        <v>518</v>
      </c>
      <c r="J6097" s="12">
        <v>1</v>
      </c>
      <c r="K6097" s="16">
        <v>43814</v>
      </c>
      <c r="L6097" s="86">
        <f>(Tabla2[[#This Row],[release_year]]-'VARIANZA Y DES. EST'!$L$11)^2</f>
        <v>173.71760798725521</v>
      </c>
      <c r="M6097" s="12">
        <v>2001</v>
      </c>
      <c r="N6097" s="9" t="s">
        <v>35</v>
      </c>
      <c r="O6097" s="9" t="s">
        <v>23020</v>
      </c>
      <c r="P6097" s="12">
        <v>185</v>
      </c>
      <c r="Q6097" s="12">
        <v>185</v>
      </c>
      <c r="R6097" s="12">
        <v>7299.1396430476334</v>
      </c>
      <c r="S6097" s="12" t="s">
        <v>28</v>
      </c>
      <c r="T6097" s="9" t="s">
        <v>2492</v>
      </c>
      <c r="U6097" s="9" t="s">
        <v>95</v>
      </c>
      <c r="V6097" s="9" t="s">
        <v>2492</v>
      </c>
      <c r="W6097" s="14">
        <v>3</v>
      </c>
    </row>
    <row r="6098" spans="1:23" x14ac:dyDescent="0.25">
      <c r="A6098" s="8">
        <v>3143</v>
      </c>
      <c r="B6098" s="9" t="s">
        <v>23028</v>
      </c>
      <c r="C6098" s="9" t="s">
        <v>22</v>
      </c>
      <c r="D6098" s="9" t="s">
        <v>23029</v>
      </c>
      <c r="E6098" s="9" t="s">
        <v>22132</v>
      </c>
      <c r="F6098" s="9" t="s">
        <v>23030</v>
      </c>
      <c r="G6098" s="12">
        <v>10</v>
      </c>
      <c r="H6098" s="9" t="s">
        <v>518</v>
      </c>
      <c r="I6098" s="9" t="s">
        <v>518</v>
      </c>
      <c r="J6098" s="12">
        <v>1</v>
      </c>
      <c r="K6098" s="16">
        <v>43814</v>
      </c>
      <c r="L6098" s="86">
        <f>(Tabla2[[#This Row],[release_year]]-'VARIANZA Y DES. EST'!$L$11)^2</f>
        <v>103.6364225665675</v>
      </c>
      <c r="M6098" s="12">
        <v>2004</v>
      </c>
      <c r="N6098" s="9" t="s">
        <v>82</v>
      </c>
      <c r="O6098" s="9" t="s">
        <v>23020</v>
      </c>
      <c r="P6098" s="12">
        <v>185</v>
      </c>
      <c r="Q6098" s="12">
        <v>185</v>
      </c>
      <c r="R6098" s="12">
        <v>7299.1396430476334</v>
      </c>
      <c r="S6098" s="12" t="s">
        <v>28</v>
      </c>
      <c r="T6098" s="9" t="s">
        <v>2930</v>
      </c>
      <c r="U6098" s="9" t="s">
        <v>38</v>
      </c>
      <c r="V6098" s="9" t="s">
        <v>2930</v>
      </c>
      <c r="W6098" s="14">
        <v>3</v>
      </c>
    </row>
    <row r="6099" spans="1:23" x14ac:dyDescent="0.25">
      <c r="A6099" s="8">
        <v>5015</v>
      </c>
      <c r="B6099" s="9" t="s">
        <v>23031</v>
      </c>
      <c r="C6099" s="9" t="s">
        <v>22</v>
      </c>
      <c r="D6099" s="9" t="s">
        <v>23032</v>
      </c>
      <c r="E6099" s="9" t="s">
        <v>22819</v>
      </c>
      <c r="F6099" s="18" t="s">
        <v>23033</v>
      </c>
      <c r="G6099" s="12">
        <v>8</v>
      </c>
      <c r="H6099" s="9" t="s">
        <v>518</v>
      </c>
      <c r="I6099" s="9" t="s">
        <v>518</v>
      </c>
      <c r="J6099" s="12">
        <v>1</v>
      </c>
      <c r="K6099" s="13">
        <v>43160</v>
      </c>
      <c r="L6099" s="86">
        <f>(Tabla2[[#This Row],[release_year]]-'VARIANZA Y DES. EST'!$L$11)^2</f>
        <v>103.6364225665675</v>
      </c>
      <c r="M6099" s="12">
        <v>2004</v>
      </c>
      <c r="N6099" s="9" t="s">
        <v>82</v>
      </c>
      <c r="O6099" s="9" t="s">
        <v>23020</v>
      </c>
      <c r="P6099" s="12">
        <v>185</v>
      </c>
      <c r="Q6099" s="12">
        <v>185</v>
      </c>
      <c r="R6099" s="12">
        <v>7299.1396430476334</v>
      </c>
      <c r="S6099" s="12" t="s">
        <v>28</v>
      </c>
      <c r="T6099" s="9" t="s">
        <v>70</v>
      </c>
      <c r="U6099" s="9" t="s">
        <v>45</v>
      </c>
      <c r="V6099" s="9" t="s">
        <v>70</v>
      </c>
      <c r="W6099" s="14">
        <v>2</v>
      </c>
    </row>
    <row r="6100" spans="1:23" x14ac:dyDescent="0.25">
      <c r="A6100" s="8">
        <v>7531</v>
      </c>
      <c r="B6100" s="9" t="s">
        <v>23034</v>
      </c>
      <c r="C6100" s="9" t="s">
        <v>22</v>
      </c>
      <c r="D6100" s="9" t="s">
        <v>23035</v>
      </c>
      <c r="E6100" s="9" t="s">
        <v>23036</v>
      </c>
      <c r="F6100" s="18" t="s">
        <v>23037</v>
      </c>
      <c r="G6100" s="12">
        <v>6</v>
      </c>
      <c r="H6100" s="9" t="s">
        <v>25</v>
      </c>
      <c r="I6100" s="9" t="s">
        <v>25</v>
      </c>
      <c r="J6100" s="12">
        <v>1</v>
      </c>
      <c r="K6100" s="13">
        <v>43770</v>
      </c>
      <c r="L6100" s="86">
        <f>(Tabla2[[#This Row],[release_year]]-'VARIANZA Y DES. EST'!$L$11)^2</f>
        <v>2722.7730184561951</v>
      </c>
      <c r="M6100" s="12">
        <v>1962</v>
      </c>
      <c r="N6100" s="9" t="s">
        <v>82</v>
      </c>
      <c r="O6100" s="9" t="s">
        <v>23020</v>
      </c>
      <c r="P6100" s="12">
        <v>185</v>
      </c>
      <c r="Q6100" s="12">
        <v>185</v>
      </c>
      <c r="R6100" s="12">
        <v>7299.1396430476334</v>
      </c>
      <c r="S6100" s="12" t="s">
        <v>28</v>
      </c>
      <c r="T6100" s="9" t="s">
        <v>7983</v>
      </c>
      <c r="U6100" s="9" t="s">
        <v>38</v>
      </c>
      <c r="V6100" s="9" t="s">
        <v>7983</v>
      </c>
      <c r="W6100" s="14">
        <v>3</v>
      </c>
    </row>
    <row r="6101" spans="1:23" x14ac:dyDescent="0.25">
      <c r="A6101" s="8">
        <v>2844</v>
      </c>
      <c r="B6101" s="9" t="s">
        <v>23038</v>
      </c>
      <c r="C6101" s="9" t="s">
        <v>22</v>
      </c>
      <c r="D6101" s="9" t="s">
        <v>23039</v>
      </c>
      <c r="E6101" s="9" t="s">
        <v>22404</v>
      </c>
      <c r="F6101" s="9" t="s">
        <v>23040</v>
      </c>
      <c r="G6101" s="12">
        <v>9</v>
      </c>
      <c r="H6101" s="9" t="s">
        <v>8751</v>
      </c>
      <c r="I6101" s="9" t="s">
        <v>23041</v>
      </c>
      <c r="J6101" s="12">
        <v>4</v>
      </c>
      <c r="K6101" s="13">
        <v>43894</v>
      </c>
      <c r="L6101" s="86">
        <f>(Tabla2[[#This Row],[release_year]]-'VARIANZA Y DES. EST'!$L$11)^2</f>
        <v>17.47405172519213</v>
      </c>
      <c r="M6101" s="12">
        <v>2010</v>
      </c>
      <c r="N6101" s="9" t="s">
        <v>76</v>
      </c>
      <c r="O6101" s="9" t="s">
        <v>23042</v>
      </c>
      <c r="P6101" s="12">
        <v>186</v>
      </c>
      <c r="Q6101" s="12">
        <v>186</v>
      </c>
      <c r="R6101" s="12">
        <v>7471.0096479407994</v>
      </c>
      <c r="S6101" s="12" t="s">
        <v>28</v>
      </c>
      <c r="T6101" s="9" t="s">
        <v>70</v>
      </c>
      <c r="U6101" s="9" t="s">
        <v>45</v>
      </c>
      <c r="V6101" s="9" t="s">
        <v>70</v>
      </c>
      <c r="W6101" s="14">
        <v>2</v>
      </c>
    </row>
    <row r="6102" spans="1:23" x14ac:dyDescent="0.25">
      <c r="A6102" s="8">
        <v>2733</v>
      </c>
      <c r="B6102" s="9" t="s">
        <v>23043</v>
      </c>
      <c r="C6102" s="9" t="s">
        <v>22</v>
      </c>
      <c r="D6102" s="9" t="s">
        <v>23044</v>
      </c>
      <c r="E6102" s="9" t="s">
        <v>23045</v>
      </c>
      <c r="F6102" s="9" t="s">
        <v>23046</v>
      </c>
      <c r="G6102" s="12">
        <v>8</v>
      </c>
      <c r="H6102" s="9" t="s">
        <v>518</v>
      </c>
      <c r="I6102" s="9" t="s">
        <v>518</v>
      </c>
      <c r="J6102" s="12">
        <v>1</v>
      </c>
      <c r="K6102" s="13">
        <v>43922</v>
      </c>
      <c r="L6102" s="86">
        <f>(Tabla2[[#This Row],[release_year]]-'VARIANZA Y DES. EST'!$L$11)^2</f>
        <v>124.99681770679673</v>
      </c>
      <c r="M6102" s="12">
        <v>2003</v>
      </c>
      <c r="N6102" s="9" t="s">
        <v>35</v>
      </c>
      <c r="O6102" s="9" t="s">
        <v>23047</v>
      </c>
      <c r="P6102" s="12">
        <v>187</v>
      </c>
      <c r="Q6102" s="12">
        <v>187</v>
      </c>
      <c r="R6102" s="12">
        <v>7644.8796528339653</v>
      </c>
      <c r="S6102" s="12" t="s">
        <v>28</v>
      </c>
      <c r="T6102" s="9" t="s">
        <v>2492</v>
      </c>
      <c r="U6102" s="9" t="s">
        <v>95</v>
      </c>
      <c r="V6102" s="9" t="s">
        <v>2492</v>
      </c>
      <c r="W6102" s="14">
        <v>3</v>
      </c>
    </row>
    <row r="6103" spans="1:23" x14ac:dyDescent="0.25">
      <c r="A6103" s="8">
        <v>7707</v>
      </c>
      <c r="B6103" s="9" t="s">
        <v>23048</v>
      </c>
      <c r="C6103" s="9" t="s">
        <v>22</v>
      </c>
      <c r="D6103" s="9" t="s">
        <v>23049</v>
      </c>
      <c r="E6103" s="9" t="s">
        <v>22861</v>
      </c>
      <c r="F6103" s="9" t="s">
        <v>23050</v>
      </c>
      <c r="G6103" s="12">
        <v>18</v>
      </c>
      <c r="H6103" s="9" t="s">
        <v>518</v>
      </c>
      <c r="I6103" s="9" t="s">
        <v>518</v>
      </c>
      <c r="J6103" s="12">
        <v>1</v>
      </c>
      <c r="K6103" s="13">
        <v>43160</v>
      </c>
      <c r="L6103" s="86">
        <f>(Tabla2[[#This Row],[release_year]]-'VARIANZA Y DES. EST'!$L$11)^2</f>
        <v>295.1591885481721</v>
      </c>
      <c r="M6103" s="12">
        <v>1997</v>
      </c>
      <c r="N6103" s="9" t="s">
        <v>35</v>
      </c>
      <c r="O6103" s="9" t="s">
        <v>23047</v>
      </c>
      <c r="P6103" s="12">
        <v>187</v>
      </c>
      <c r="Q6103" s="12">
        <v>187</v>
      </c>
      <c r="R6103" s="12">
        <v>7644.8796528339653</v>
      </c>
      <c r="S6103" s="12" t="s">
        <v>28</v>
      </c>
      <c r="T6103" s="9" t="s">
        <v>3319</v>
      </c>
      <c r="U6103" s="9" t="s">
        <v>45</v>
      </c>
      <c r="V6103" s="9" t="s">
        <v>3319</v>
      </c>
      <c r="W6103" s="14">
        <v>3</v>
      </c>
    </row>
    <row r="6104" spans="1:23" x14ac:dyDescent="0.25">
      <c r="A6104" s="8">
        <v>342</v>
      </c>
      <c r="B6104" s="9" t="s">
        <v>23051</v>
      </c>
      <c r="C6104" s="9" t="s">
        <v>22</v>
      </c>
      <c r="D6104" s="9" t="s">
        <v>23052</v>
      </c>
      <c r="E6104" s="18" t="s">
        <v>124</v>
      </c>
      <c r="F6104" s="18" t="s">
        <v>23053</v>
      </c>
      <c r="G6104" s="12">
        <v>15</v>
      </c>
      <c r="H6104" s="9" t="s">
        <v>25</v>
      </c>
      <c r="I6104" s="9" t="s">
        <v>25</v>
      </c>
      <c r="J6104" s="12">
        <v>1</v>
      </c>
      <c r="K6104" s="13">
        <v>44409</v>
      </c>
      <c r="L6104" s="86">
        <f>(Tabla2[[#This Row],[release_year]]-'VARIANZA Y DES. EST'!$L$11)^2</f>
        <v>230.43839826771367</v>
      </c>
      <c r="M6104" s="12">
        <v>1999</v>
      </c>
      <c r="N6104" s="9" t="s">
        <v>1991</v>
      </c>
      <c r="O6104" s="9" t="s">
        <v>23054</v>
      </c>
      <c r="P6104" s="12">
        <v>189</v>
      </c>
      <c r="Q6104" s="12">
        <v>189</v>
      </c>
      <c r="R6104" s="12">
        <v>7998.6196626202973</v>
      </c>
      <c r="S6104" s="12" t="s">
        <v>28</v>
      </c>
      <c r="T6104" s="9" t="s">
        <v>144</v>
      </c>
      <c r="U6104" s="9" t="s">
        <v>45</v>
      </c>
      <c r="V6104" s="9" t="s">
        <v>144</v>
      </c>
      <c r="W6104" s="14">
        <v>2</v>
      </c>
    </row>
    <row r="6105" spans="1:23" x14ac:dyDescent="0.25">
      <c r="A6105" s="8">
        <v>2544</v>
      </c>
      <c r="B6105" s="9" t="s">
        <v>23055</v>
      </c>
      <c r="C6105" s="9" t="s">
        <v>22</v>
      </c>
      <c r="D6105" s="9" t="s">
        <v>23056</v>
      </c>
      <c r="E6105" s="18" t="s">
        <v>14995</v>
      </c>
      <c r="F6105" s="9" t="s">
        <v>23057</v>
      </c>
      <c r="G6105" s="12">
        <v>18</v>
      </c>
      <c r="H6105" s="9" t="s">
        <v>25</v>
      </c>
      <c r="I6105" s="9" t="s">
        <v>25</v>
      </c>
      <c r="J6105" s="12">
        <v>1</v>
      </c>
      <c r="K6105" s="13">
        <v>43963</v>
      </c>
      <c r="L6105" s="86">
        <f>(Tabla2[[#This Row],[release_year]]-'VARIANZA Y DES. EST'!$L$11)^2</f>
        <v>33.870100322899837</v>
      </c>
      <c r="M6105" s="12">
        <v>2020</v>
      </c>
      <c r="N6105" s="9" t="s">
        <v>35</v>
      </c>
      <c r="O6105" s="9" t="s">
        <v>23058</v>
      </c>
      <c r="P6105" s="12">
        <v>190</v>
      </c>
      <c r="Q6105" s="12">
        <v>190</v>
      </c>
      <c r="R6105" s="12">
        <v>8178.4896675134623</v>
      </c>
      <c r="S6105" s="12" t="s">
        <v>28</v>
      </c>
      <c r="T6105" s="9" t="s">
        <v>95</v>
      </c>
      <c r="U6105" s="9" t="s">
        <v>95</v>
      </c>
      <c r="V6105" s="9" t="s">
        <v>95</v>
      </c>
      <c r="W6105" s="14">
        <v>1</v>
      </c>
    </row>
    <row r="6106" spans="1:23" x14ac:dyDescent="0.25">
      <c r="A6106" s="8">
        <v>8330</v>
      </c>
      <c r="B6106" s="9" t="s">
        <v>23059</v>
      </c>
      <c r="C6106" s="9" t="s">
        <v>22</v>
      </c>
      <c r="D6106" s="9" t="s">
        <v>23060</v>
      </c>
      <c r="E6106" s="18" t="s">
        <v>1430</v>
      </c>
      <c r="F6106" s="9" t="s">
        <v>23061</v>
      </c>
      <c r="G6106" s="12">
        <v>8</v>
      </c>
      <c r="H6106" s="12"/>
      <c r="I6106" s="9"/>
      <c r="J6106" s="12">
        <v>0</v>
      </c>
      <c r="K6106" s="16">
        <v>43392</v>
      </c>
      <c r="L6106" s="86">
        <f>(Tabla2[[#This Row],[release_year]]-'VARIANZA Y DES. EST'!$L$11)^2</f>
        <v>3.2471164275211517E-2</v>
      </c>
      <c r="M6106" s="12">
        <v>2014</v>
      </c>
      <c r="N6106" s="9" t="s">
        <v>35</v>
      </c>
      <c r="O6106" s="9" t="s">
        <v>23058</v>
      </c>
      <c r="P6106" s="12">
        <v>190</v>
      </c>
      <c r="Q6106" s="12">
        <v>190</v>
      </c>
      <c r="R6106" s="12">
        <v>8178.4896675134623</v>
      </c>
      <c r="S6106" s="12" t="s">
        <v>28</v>
      </c>
      <c r="T6106" s="9" t="s">
        <v>6793</v>
      </c>
      <c r="U6106" s="9" t="s">
        <v>45</v>
      </c>
      <c r="V6106" s="9" t="s">
        <v>6793</v>
      </c>
      <c r="W6106" s="14">
        <v>2</v>
      </c>
    </row>
    <row r="6107" spans="1:23" x14ac:dyDescent="0.25">
      <c r="A6107" s="8">
        <v>8765</v>
      </c>
      <c r="B6107" s="9" t="s">
        <v>23062</v>
      </c>
      <c r="C6107" s="9" t="s">
        <v>22</v>
      </c>
      <c r="D6107" s="9" t="s">
        <v>23063</v>
      </c>
      <c r="E6107" s="9" t="s">
        <v>23064</v>
      </c>
      <c r="F6107" s="9" t="s">
        <v>23065</v>
      </c>
      <c r="G6107" s="12">
        <v>13</v>
      </c>
      <c r="H6107" s="9" t="s">
        <v>25</v>
      </c>
      <c r="I6107" s="9" t="s">
        <v>25</v>
      </c>
      <c r="J6107" s="12">
        <v>1</v>
      </c>
      <c r="K6107" s="13">
        <v>43831</v>
      </c>
      <c r="L6107" s="86">
        <f>(Tabla2[[#This Row],[release_year]]-'VARIANZA Y DES. EST'!$L$11)^2</f>
        <v>407.24037396885979</v>
      </c>
      <c r="M6107" s="12">
        <v>1994</v>
      </c>
      <c r="N6107" s="9" t="s">
        <v>43</v>
      </c>
      <c r="O6107" s="9" t="s">
        <v>23066</v>
      </c>
      <c r="P6107" s="12">
        <v>191</v>
      </c>
      <c r="Q6107" s="12">
        <v>191</v>
      </c>
      <c r="R6107" s="12">
        <v>8360.3596724066283</v>
      </c>
      <c r="S6107" s="12" t="s">
        <v>28</v>
      </c>
      <c r="T6107" s="9" t="s">
        <v>38</v>
      </c>
      <c r="U6107" s="9" t="s">
        <v>38</v>
      </c>
      <c r="V6107" s="9" t="s">
        <v>38</v>
      </c>
      <c r="W6107" s="14">
        <v>1</v>
      </c>
    </row>
    <row r="6108" spans="1:23" x14ac:dyDescent="0.25">
      <c r="A6108" s="8">
        <v>2731</v>
      </c>
      <c r="B6108" s="9" t="s">
        <v>23067</v>
      </c>
      <c r="C6108" s="9" t="s">
        <v>22</v>
      </c>
      <c r="D6108" s="9" t="s">
        <v>23068</v>
      </c>
      <c r="E6108" s="9" t="s">
        <v>23023</v>
      </c>
      <c r="F6108" s="9" t="s">
        <v>23069</v>
      </c>
      <c r="G6108" s="12">
        <v>7</v>
      </c>
      <c r="H6108" s="9" t="s">
        <v>518</v>
      </c>
      <c r="I6108" s="9" t="s">
        <v>518</v>
      </c>
      <c r="J6108" s="12">
        <v>1</v>
      </c>
      <c r="K6108" s="13">
        <v>43922</v>
      </c>
      <c r="L6108" s="86">
        <f>(Tabla2[[#This Row],[release_year]]-'VARIANZA Y DES. EST'!$L$11)^2</f>
        <v>66.915632286109044</v>
      </c>
      <c r="M6108" s="12">
        <v>2006</v>
      </c>
      <c r="N6108" s="9" t="s">
        <v>35</v>
      </c>
      <c r="O6108" s="9" t="s">
        <v>23070</v>
      </c>
      <c r="P6108" s="12">
        <v>192</v>
      </c>
      <c r="Q6108" s="12">
        <v>192</v>
      </c>
      <c r="R6108" s="12">
        <v>8544.2296772997943</v>
      </c>
      <c r="S6108" s="12" t="s">
        <v>28</v>
      </c>
      <c r="T6108" s="9" t="s">
        <v>3319</v>
      </c>
      <c r="U6108" s="9" t="s">
        <v>45</v>
      </c>
      <c r="V6108" s="9" t="s">
        <v>3319</v>
      </c>
      <c r="W6108" s="14">
        <v>3</v>
      </c>
    </row>
    <row r="6109" spans="1:23" x14ac:dyDescent="0.25">
      <c r="A6109" s="8">
        <v>7388</v>
      </c>
      <c r="B6109" s="9" t="s">
        <v>23071</v>
      </c>
      <c r="C6109" s="9" t="s">
        <v>22</v>
      </c>
      <c r="D6109" s="9" t="s">
        <v>23072</v>
      </c>
      <c r="E6109" s="18" t="s">
        <v>22748</v>
      </c>
      <c r="F6109" s="9" t="s">
        <v>23073</v>
      </c>
      <c r="G6109" s="12">
        <v>10</v>
      </c>
      <c r="H6109" s="9" t="s">
        <v>518</v>
      </c>
      <c r="I6109" s="9" t="s">
        <v>518</v>
      </c>
      <c r="J6109" s="12">
        <v>1</v>
      </c>
      <c r="K6109" s="13">
        <v>43101</v>
      </c>
      <c r="L6109" s="86">
        <f>(Tabla2[[#This Row],[release_year]]-'VARIANZA Y DES. EST'!$L$11)^2</f>
        <v>634.04234967000593</v>
      </c>
      <c r="M6109" s="12">
        <v>1989</v>
      </c>
      <c r="N6109" s="9" t="s">
        <v>82</v>
      </c>
      <c r="O6109" s="9" t="s">
        <v>23070</v>
      </c>
      <c r="P6109" s="12">
        <v>192</v>
      </c>
      <c r="Q6109" s="12">
        <v>192</v>
      </c>
      <c r="R6109" s="12">
        <v>8544.2296772997943</v>
      </c>
      <c r="S6109" s="12" t="s">
        <v>28</v>
      </c>
      <c r="T6109" s="9" t="s">
        <v>8706</v>
      </c>
      <c r="U6109" s="9" t="s">
        <v>45</v>
      </c>
      <c r="V6109" s="9" t="s">
        <v>8706</v>
      </c>
      <c r="W6109" s="14">
        <v>3</v>
      </c>
    </row>
    <row r="6110" spans="1:23" x14ac:dyDescent="0.25">
      <c r="A6110" s="8">
        <v>2958</v>
      </c>
      <c r="B6110" s="9" t="s">
        <v>23074</v>
      </c>
      <c r="C6110" s="9" t="s">
        <v>22</v>
      </c>
      <c r="D6110" s="9" t="s">
        <v>23075</v>
      </c>
      <c r="E6110" s="9" t="s">
        <v>22748</v>
      </c>
      <c r="F6110" s="9" t="s">
        <v>23076</v>
      </c>
      <c r="G6110" s="12">
        <v>8</v>
      </c>
      <c r="H6110" s="9" t="s">
        <v>518</v>
      </c>
      <c r="I6110" s="9" t="s">
        <v>518</v>
      </c>
      <c r="J6110" s="12">
        <v>1</v>
      </c>
      <c r="K6110" s="13">
        <v>43862</v>
      </c>
      <c r="L6110" s="86">
        <f>(Tabla2[[#This Row],[release_year]]-'VARIANZA Y DES. EST'!$L$11)^2</f>
        <v>407.24037396885979</v>
      </c>
      <c r="M6110" s="12">
        <v>1994</v>
      </c>
      <c r="N6110" s="9" t="s">
        <v>35</v>
      </c>
      <c r="O6110" s="9" t="s">
        <v>23077</v>
      </c>
      <c r="P6110" s="12">
        <v>193</v>
      </c>
      <c r="Q6110" s="12">
        <v>193</v>
      </c>
      <c r="R6110" s="12">
        <v>8730.0996821929602</v>
      </c>
      <c r="S6110" s="12" t="s">
        <v>28</v>
      </c>
      <c r="T6110" s="9" t="s">
        <v>2940</v>
      </c>
      <c r="U6110" s="9" t="s">
        <v>151</v>
      </c>
      <c r="V6110" s="9" t="s">
        <v>2940</v>
      </c>
      <c r="W6110" s="14">
        <v>3</v>
      </c>
    </row>
    <row r="6111" spans="1:23" x14ac:dyDescent="0.25">
      <c r="A6111" s="8">
        <v>2374</v>
      </c>
      <c r="B6111" s="9" t="s">
        <v>23078</v>
      </c>
      <c r="C6111" s="9" t="s">
        <v>22</v>
      </c>
      <c r="D6111" s="9" t="s">
        <v>23079</v>
      </c>
      <c r="E6111" s="9" t="s">
        <v>2938</v>
      </c>
      <c r="F6111" s="9" t="s">
        <v>23080</v>
      </c>
      <c r="G6111" s="12">
        <v>10</v>
      </c>
      <c r="H6111" s="9" t="s">
        <v>116</v>
      </c>
      <c r="I6111" s="9" t="s">
        <v>116</v>
      </c>
      <c r="J6111" s="12">
        <v>1</v>
      </c>
      <c r="K6111" s="13">
        <v>44000</v>
      </c>
      <c r="L6111" s="86">
        <f>(Tabla2[[#This Row],[release_year]]-'VARIANZA Y DES. EST'!$L$11)^2</f>
        <v>2619.4126233159659</v>
      </c>
      <c r="M6111" s="12">
        <v>1963</v>
      </c>
      <c r="N6111" s="9" t="s">
        <v>76</v>
      </c>
      <c r="O6111" s="9" t="s">
        <v>23081</v>
      </c>
      <c r="P6111" s="12">
        <v>194</v>
      </c>
      <c r="Q6111" s="12">
        <v>194</v>
      </c>
      <c r="R6111" s="12">
        <v>8917.9696870861262</v>
      </c>
      <c r="S6111" s="12" t="s">
        <v>28</v>
      </c>
      <c r="T6111" s="9" t="s">
        <v>7983</v>
      </c>
      <c r="U6111" s="9" t="s">
        <v>38</v>
      </c>
      <c r="V6111" s="9" t="s">
        <v>7983</v>
      </c>
      <c r="W6111" s="14">
        <v>3</v>
      </c>
    </row>
    <row r="6112" spans="1:23" x14ac:dyDescent="0.25">
      <c r="A6112" s="8">
        <v>2491</v>
      </c>
      <c r="B6112" s="9" t="s">
        <v>23082</v>
      </c>
      <c r="C6112" s="9" t="s">
        <v>22</v>
      </c>
      <c r="D6112" s="9" t="s">
        <v>23083</v>
      </c>
      <c r="E6112" s="18" t="s">
        <v>23084</v>
      </c>
      <c r="F6112" s="18" t="s">
        <v>23085</v>
      </c>
      <c r="G6112" s="12">
        <v>4</v>
      </c>
      <c r="H6112" s="9" t="s">
        <v>116</v>
      </c>
      <c r="I6112" s="9" t="s">
        <v>116</v>
      </c>
      <c r="J6112" s="12">
        <v>1</v>
      </c>
      <c r="K6112" s="13">
        <v>43972</v>
      </c>
      <c r="L6112" s="86">
        <f>(Tabla2[[#This Row],[release_year]]-'VARIANZA Y DES. EST'!$L$11)^2</f>
        <v>1100.9255107918398</v>
      </c>
      <c r="M6112" s="12">
        <v>1981</v>
      </c>
      <c r="N6112" s="9" t="s">
        <v>35</v>
      </c>
      <c r="O6112" s="9" t="s">
        <v>23086</v>
      </c>
      <c r="P6112" s="12">
        <v>195</v>
      </c>
      <c r="Q6112" s="12">
        <v>195</v>
      </c>
      <c r="R6112" s="12">
        <v>9107.8396919792922</v>
      </c>
      <c r="S6112" s="12" t="s">
        <v>28</v>
      </c>
      <c r="T6112" s="9" t="s">
        <v>3625</v>
      </c>
      <c r="U6112" s="9" t="s">
        <v>95</v>
      </c>
      <c r="V6112" s="9" t="s">
        <v>3625</v>
      </c>
      <c r="W6112" s="14">
        <v>3</v>
      </c>
    </row>
    <row r="6113" spans="1:23" x14ac:dyDescent="0.25">
      <c r="A6113" s="8">
        <v>7958</v>
      </c>
      <c r="B6113" s="9" t="s">
        <v>23087</v>
      </c>
      <c r="C6113" s="9" t="s">
        <v>22</v>
      </c>
      <c r="D6113" s="9" t="s">
        <v>23088</v>
      </c>
      <c r="E6113" s="9" t="s">
        <v>15526</v>
      </c>
      <c r="F6113" s="9" t="s">
        <v>23089</v>
      </c>
      <c r="G6113" s="12">
        <v>12</v>
      </c>
      <c r="H6113" s="9" t="s">
        <v>25</v>
      </c>
      <c r="I6113" s="9" t="s">
        <v>25</v>
      </c>
      <c r="J6113" s="12">
        <v>1</v>
      </c>
      <c r="K6113" s="13">
        <v>43191</v>
      </c>
      <c r="L6113" s="86">
        <f>(Tabla2[[#This Row],[release_year]]-'VARIANZA Y DES. EST'!$L$11)^2</f>
        <v>448.60076910908901</v>
      </c>
      <c r="M6113" s="12">
        <v>1993</v>
      </c>
      <c r="N6113" s="9" t="s">
        <v>1991</v>
      </c>
      <c r="O6113" s="9" t="s">
        <v>23086</v>
      </c>
      <c r="P6113" s="12">
        <v>195</v>
      </c>
      <c r="Q6113" s="12">
        <v>195</v>
      </c>
      <c r="R6113" s="12">
        <v>9107.8396919792922</v>
      </c>
      <c r="S6113" s="12" t="s">
        <v>28</v>
      </c>
      <c r="T6113" s="9" t="s">
        <v>5622</v>
      </c>
      <c r="U6113" s="9" t="s">
        <v>151</v>
      </c>
      <c r="V6113" s="9" t="s">
        <v>5622</v>
      </c>
      <c r="W6113" s="14">
        <v>2</v>
      </c>
    </row>
    <row r="6114" spans="1:23" x14ac:dyDescent="0.25">
      <c r="A6114" s="8">
        <v>6681</v>
      </c>
      <c r="B6114" s="9" t="s">
        <v>23090</v>
      </c>
      <c r="C6114" s="9" t="s">
        <v>22</v>
      </c>
      <c r="D6114" s="9" t="s">
        <v>23091</v>
      </c>
      <c r="E6114" s="9" t="s">
        <v>23092</v>
      </c>
      <c r="F6114" s="9" t="s">
        <v>23093</v>
      </c>
      <c r="G6114" s="12">
        <v>2</v>
      </c>
      <c r="H6114" s="9" t="s">
        <v>75</v>
      </c>
      <c r="I6114" s="9" t="s">
        <v>75</v>
      </c>
      <c r="J6114" s="12">
        <v>1</v>
      </c>
      <c r="K6114" s="13">
        <v>43335</v>
      </c>
      <c r="L6114" s="86">
        <f>(Tabla2[[#This Row],[release_year]]-'VARIANZA Y DES. EST'!$L$11)^2</f>
        <v>66.915632286109044</v>
      </c>
      <c r="M6114" s="12">
        <v>2006</v>
      </c>
      <c r="N6114" s="9" t="s">
        <v>76</v>
      </c>
      <c r="O6114" s="9" t="s">
        <v>23094</v>
      </c>
      <c r="P6114" s="12">
        <v>196</v>
      </c>
      <c r="Q6114" s="12">
        <v>196</v>
      </c>
      <c r="R6114" s="12">
        <v>9299.7096968724582</v>
      </c>
      <c r="S6114" s="12" t="s">
        <v>28</v>
      </c>
      <c r="T6114" s="9" t="s">
        <v>238</v>
      </c>
      <c r="U6114" s="9" t="s">
        <v>239</v>
      </c>
      <c r="V6114" s="9" t="s">
        <v>238</v>
      </c>
      <c r="W6114" s="14">
        <v>2</v>
      </c>
    </row>
    <row r="6115" spans="1:23" x14ac:dyDescent="0.25">
      <c r="A6115" s="8">
        <v>6620</v>
      </c>
      <c r="B6115" s="9" t="s">
        <v>23095</v>
      </c>
      <c r="C6115" s="9" t="s">
        <v>22</v>
      </c>
      <c r="D6115" s="9" t="s">
        <v>23096</v>
      </c>
      <c r="E6115" s="9" t="s">
        <v>23097</v>
      </c>
      <c r="F6115" s="9" t="s">
        <v>23098</v>
      </c>
      <c r="G6115" s="12">
        <v>9</v>
      </c>
      <c r="H6115" s="9" t="s">
        <v>25</v>
      </c>
      <c r="I6115" s="9" t="s">
        <v>23099</v>
      </c>
      <c r="J6115" s="12">
        <v>4</v>
      </c>
      <c r="K6115" s="13">
        <v>43770</v>
      </c>
      <c r="L6115" s="86">
        <f>(Tabla2[[#This Row],[release_year]]-'VARIANZA Y DES. EST'!$L$11)^2</f>
        <v>2418.6918330355074</v>
      </c>
      <c r="M6115" s="12">
        <v>1965</v>
      </c>
      <c r="N6115" s="9" t="s">
        <v>43</v>
      </c>
      <c r="O6115" s="9" t="s">
        <v>23100</v>
      </c>
      <c r="P6115" s="12">
        <v>200</v>
      </c>
      <c r="Q6115" s="12">
        <v>200</v>
      </c>
      <c r="R6115" s="12">
        <v>10087.189716445122</v>
      </c>
      <c r="S6115" s="12" t="s">
        <v>28</v>
      </c>
      <c r="T6115" s="9" t="s">
        <v>15771</v>
      </c>
      <c r="U6115" s="9" t="s">
        <v>151</v>
      </c>
      <c r="V6115" s="9" t="s">
        <v>15771</v>
      </c>
      <c r="W6115" s="14">
        <v>3</v>
      </c>
    </row>
    <row r="6116" spans="1:23" x14ac:dyDescent="0.25">
      <c r="A6116" s="8">
        <v>8405</v>
      </c>
      <c r="B6116" s="9" t="s">
        <v>23101</v>
      </c>
      <c r="C6116" s="9" t="s">
        <v>22</v>
      </c>
      <c r="D6116" s="9" t="s">
        <v>23102</v>
      </c>
      <c r="E6116" s="9" t="s">
        <v>21265</v>
      </c>
      <c r="F6116" s="9" t="s">
        <v>23103</v>
      </c>
      <c r="G6116" s="12">
        <v>12</v>
      </c>
      <c r="H6116" s="9" t="s">
        <v>2696</v>
      </c>
      <c r="I6116" s="9" t="s">
        <v>22983</v>
      </c>
      <c r="J6116" s="12">
        <v>2</v>
      </c>
      <c r="K6116" s="13">
        <v>43831</v>
      </c>
      <c r="L6116" s="86">
        <f>(Tabla2[[#This Row],[release_year]]-'VARIANZA Y DES. EST'!$L$11)^2</f>
        <v>124.99681770679673</v>
      </c>
      <c r="M6116" s="12">
        <v>2003</v>
      </c>
      <c r="N6116" s="9" t="s">
        <v>43</v>
      </c>
      <c r="O6116" s="9" t="s">
        <v>23104</v>
      </c>
      <c r="P6116" s="12">
        <v>201</v>
      </c>
      <c r="Q6116" s="12">
        <v>201</v>
      </c>
      <c r="R6116" s="12">
        <v>10289.059721338288</v>
      </c>
      <c r="S6116" s="12" t="s">
        <v>28</v>
      </c>
      <c r="T6116" s="9" t="s">
        <v>2252</v>
      </c>
      <c r="U6116" s="9" t="s">
        <v>38</v>
      </c>
      <c r="V6116" s="9" t="s">
        <v>2252</v>
      </c>
      <c r="W6116" s="14">
        <v>2</v>
      </c>
    </row>
    <row r="6117" spans="1:23" x14ac:dyDescent="0.25">
      <c r="A6117" s="8">
        <v>2127</v>
      </c>
      <c r="B6117" s="9" t="s">
        <v>23105</v>
      </c>
      <c r="C6117" s="9" t="s">
        <v>22</v>
      </c>
      <c r="D6117" s="9" t="s">
        <v>23106</v>
      </c>
      <c r="E6117" s="9" t="s">
        <v>22819</v>
      </c>
      <c r="F6117" s="9" t="s">
        <v>23107</v>
      </c>
      <c r="G6117" s="12">
        <v>10</v>
      </c>
      <c r="H6117" s="9" t="s">
        <v>518</v>
      </c>
      <c r="I6117" s="9" t="s">
        <v>518</v>
      </c>
      <c r="J6117" s="12">
        <v>1</v>
      </c>
      <c r="K6117" s="13">
        <v>44058</v>
      </c>
      <c r="L6117" s="86">
        <f>(Tabla2[[#This Row],[release_year]]-'VARIANZA Y DES. EST'!$L$11)^2</f>
        <v>26.834446865421359</v>
      </c>
      <c r="M6117" s="12">
        <v>2009</v>
      </c>
      <c r="N6117" s="9" t="s">
        <v>82</v>
      </c>
      <c r="O6117" s="9" t="s">
        <v>23108</v>
      </c>
      <c r="P6117" s="12">
        <v>203</v>
      </c>
      <c r="Q6117" s="12">
        <v>203</v>
      </c>
      <c r="R6117" s="12">
        <v>10698.79973112462</v>
      </c>
      <c r="S6117" s="12" t="s">
        <v>28</v>
      </c>
      <c r="T6117" s="9" t="s">
        <v>4849</v>
      </c>
      <c r="U6117" s="9" t="s">
        <v>95</v>
      </c>
      <c r="V6117" s="9" t="s">
        <v>4849</v>
      </c>
      <c r="W6117" s="14">
        <v>3</v>
      </c>
    </row>
    <row r="6118" spans="1:23" x14ac:dyDescent="0.25">
      <c r="A6118" s="8">
        <v>807</v>
      </c>
      <c r="B6118" s="9" t="s">
        <v>23109</v>
      </c>
      <c r="C6118" s="9" t="s">
        <v>22</v>
      </c>
      <c r="D6118" s="9" t="s">
        <v>23110</v>
      </c>
      <c r="E6118" s="9" t="s">
        <v>22955</v>
      </c>
      <c r="F6118" s="18" t="s">
        <v>23111</v>
      </c>
      <c r="G6118" s="12">
        <v>7</v>
      </c>
      <c r="H6118" s="12"/>
      <c r="I6118" s="9"/>
      <c r="J6118" s="12">
        <v>0</v>
      </c>
      <c r="K6118" s="13">
        <v>44349</v>
      </c>
      <c r="L6118" s="86">
        <f>(Tabla2[[#This Row],[release_year]]-'VARIANZA Y DES. EST'!$L$11)^2</f>
        <v>7.9512857435875226</v>
      </c>
      <c r="M6118" s="12">
        <v>2017</v>
      </c>
      <c r="N6118" s="9" t="s">
        <v>35</v>
      </c>
      <c r="O6118" s="9" t="s">
        <v>23112</v>
      </c>
      <c r="P6118" s="12">
        <v>204</v>
      </c>
      <c r="Q6118" s="12">
        <v>204</v>
      </c>
      <c r="R6118" s="12">
        <v>10906.669736017786</v>
      </c>
      <c r="S6118" s="12" t="s">
        <v>28</v>
      </c>
      <c r="T6118" s="9" t="s">
        <v>2930</v>
      </c>
      <c r="U6118" s="9" t="s">
        <v>38</v>
      </c>
      <c r="V6118" s="9" t="s">
        <v>2930</v>
      </c>
      <c r="W6118" s="14">
        <v>3</v>
      </c>
    </row>
    <row r="6119" spans="1:23" x14ac:dyDescent="0.25">
      <c r="A6119" s="8">
        <v>2484</v>
      </c>
      <c r="B6119" s="9" t="s">
        <v>23113</v>
      </c>
      <c r="C6119" s="9" t="s">
        <v>22</v>
      </c>
      <c r="D6119" s="9" t="s">
        <v>23114</v>
      </c>
      <c r="E6119" s="9" t="s">
        <v>23115</v>
      </c>
      <c r="F6119" s="9" t="s">
        <v>23116</v>
      </c>
      <c r="G6119" s="12">
        <v>4</v>
      </c>
      <c r="H6119" s="12"/>
      <c r="I6119" s="9"/>
      <c r="J6119" s="12">
        <v>0</v>
      </c>
      <c r="K6119" s="13">
        <v>43972</v>
      </c>
      <c r="L6119" s="86">
        <f>(Tabla2[[#This Row],[release_year]]-'VARIANZA Y DES. EST'!$L$11)^2</f>
        <v>330.51958368840133</v>
      </c>
      <c r="M6119" s="12">
        <v>1996</v>
      </c>
      <c r="N6119" s="9" t="s">
        <v>35</v>
      </c>
      <c r="O6119" s="9" t="s">
        <v>23112</v>
      </c>
      <c r="P6119" s="12">
        <v>204</v>
      </c>
      <c r="Q6119" s="12">
        <v>204</v>
      </c>
      <c r="R6119" s="12">
        <v>10906.669736017786</v>
      </c>
      <c r="S6119" s="12" t="s">
        <v>28</v>
      </c>
      <c r="T6119" s="9" t="s">
        <v>859</v>
      </c>
      <c r="U6119" s="9" t="s">
        <v>95</v>
      </c>
      <c r="V6119" s="9" t="s">
        <v>859</v>
      </c>
      <c r="W6119" s="14">
        <v>2</v>
      </c>
    </row>
    <row r="6120" spans="1:23" x14ac:dyDescent="0.25">
      <c r="A6120" s="8">
        <v>8328</v>
      </c>
      <c r="B6120" s="9" t="s">
        <v>23117</v>
      </c>
      <c r="C6120" s="9" t="s">
        <v>22</v>
      </c>
      <c r="D6120" s="9" t="s">
        <v>23118</v>
      </c>
      <c r="E6120" s="9" t="s">
        <v>1430</v>
      </c>
      <c r="F6120" s="9" t="s">
        <v>23119</v>
      </c>
      <c r="G6120" s="12">
        <v>9</v>
      </c>
      <c r="H6120" s="9" t="s">
        <v>25</v>
      </c>
      <c r="I6120" s="9" t="s">
        <v>23120</v>
      </c>
      <c r="J6120" s="12">
        <v>3</v>
      </c>
      <c r="K6120" s="16">
        <v>43392</v>
      </c>
      <c r="L6120" s="86">
        <f>(Tabla2[[#This Row],[release_year]]-'VARIANZA Y DES. EST'!$L$11)^2</f>
        <v>0.67207602404598188</v>
      </c>
      <c r="M6120" s="12">
        <v>2015</v>
      </c>
      <c r="N6120" s="9" t="s">
        <v>35</v>
      </c>
      <c r="O6120" s="9" t="s">
        <v>23121</v>
      </c>
      <c r="P6120" s="12">
        <v>205</v>
      </c>
      <c r="Q6120" s="12">
        <v>205</v>
      </c>
      <c r="R6120" s="12">
        <v>11116.539740910952</v>
      </c>
      <c r="S6120" s="12" t="s">
        <v>28</v>
      </c>
      <c r="T6120" s="9" t="s">
        <v>6793</v>
      </c>
      <c r="U6120" s="9" t="s">
        <v>45</v>
      </c>
      <c r="V6120" s="9" t="s">
        <v>6793</v>
      </c>
      <c r="W6120" s="14">
        <v>2</v>
      </c>
    </row>
    <row r="6121" spans="1:23" x14ac:dyDescent="0.25">
      <c r="A6121" s="8">
        <v>2633</v>
      </c>
      <c r="B6121" s="9" t="s">
        <v>23122</v>
      </c>
      <c r="C6121" s="9" t="s">
        <v>22</v>
      </c>
      <c r="D6121" s="9" t="s">
        <v>23123</v>
      </c>
      <c r="E6121" s="9" t="s">
        <v>7482</v>
      </c>
      <c r="F6121" s="9" t="s">
        <v>23124</v>
      </c>
      <c r="G6121" s="12">
        <v>10</v>
      </c>
      <c r="H6121" s="9" t="s">
        <v>126</v>
      </c>
      <c r="I6121" s="9" t="s">
        <v>23125</v>
      </c>
      <c r="J6121" s="12">
        <v>3</v>
      </c>
      <c r="K6121" s="13">
        <v>43946</v>
      </c>
      <c r="L6121" s="86">
        <f>(Tabla2[[#This Row],[release_year]]-'VARIANZA Y DES. EST'!$L$11)^2</f>
        <v>84.276027426338274</v>
      </c>
      <c r="M6121" s="12">
        <v>2005</v>
      </c>
      <c r="N6121" s="9" t="s">
        <v>76</v>
      </c>
      <c r="O6121" s="9" t="s">
        <v>23126</v>
      </c>
      <c r="P6121" s="12">
        <v>208</v>
      </c>
      <c r="Q6121" s="12">
        <v>208</v>
      </c>
      <c r="R6121" s="12">
        <v>11758.149755590448</v>
      </c>
      <c r="S6121" s="12" t="s">
        <v>28</v>
      </c>
      <c r="T6121" s="9" t="s">
        <v>576</v>
      </c>
      <c r="U6121" s="9" t="s">
        <v>57</v>
      </c>
      <c r="V6121" s="9" t="s">
        <v>576</v>
      </c>
      <c r="W6121" s="14">
        <v>2</v>
      </c>
    </row>
    <row r="6122" spans="1:23" x14ac:dyDescent="0.25">
      <c r="A6122" s="8">
        <v>2732</v>
      </c>
      <c r="B6122" s="9" t="s">
        <v>23127</v>
      </c>
      <c r="C6122" s="9" t="s">
        <v>22</v>
      </c>
      <c r="D6122" s="9" t="s">
        <v>23128</v>
      </c>
      <c r="E6122" s="9" t="s">
        <v>23023</v>
      </c>
      <c r="F6122" s="9" t="s">
        <v>23129</v>
      </c>
      <c r="G6122" s="12">
        <v>10</v>
      </c>
      <c r="H6122" s="9" t="s">
        <v>518</v>
      </c>
      <c r="I6122" s="9" t="s">
        <v>518</v>
      </c>
      <c r="J6122" s="12">
        <v>1</v>
      </c>
      <c r="K6122" s="13">
        <v>43922</v>
      </c>
      <c r="L6122" s="86">
        <f>(Tabla2[[#This Row],[release_year]]-'VARIANZA Y DES. EST'!$L$11)^2</f>
        <v>173.71760798725521</v>
      </c>
      <c r="M6122" s="12">
        <v>2001</v>
      </c>
      <c r="N6122" s="9" t="s">
        <v>35</v>
      </c>
      <c r="O6122" s="9" t="s">
        <v>23130</v>
      </c>
      <c r="P6122" s="12">
        <v>209</v>
      </c>
      <c r="Q6122" s="12">
        <v>209</v>
      </c>
      <c r="R6122" s="12">
        <v>11976.019760483614</v>
      </c>
      <c r="S6122" s="12" t="s">
        <v>28</v>
      </c>
      <c r="T6122" s="9" t="s">
        <v>70</v>
      </c>
      <c r="U6122" s="9" t="s">
        <v>45</v>
      </c>
      <c r="V6122" s="9" t="s">
        <v>70</v>
      </c>
      <c r="W6122" s="14">
        <v>2</v>
      </c>
    </row>
    <row r="6123" spans="1:23" x14ac:dyDescent="0.25">
      <c r="A6123" s="8">
        <v>3228</v>
      </c>
      <c r="B6123" s="9" t="s">
        <v>23131</v>
      </c>
      <c r="C6123" s="9" t="s">
        <v>22</v>
      </c>
      <c r="D6123" s="9" t="s">
        <v>23132</v>
      </c>
      <c r="E6123" s="9" t="s">
        <v>7482</v>
      </c>
      <c r="F6123" s="9" t="s">
        <v>23133</v>
      </c>
      <c r="G6123" s="12">
        <v>20</v>
      </c>
      <c r="H6123" s="9" t="s">
        <v>25</v>
      </c>
      <c r="I6123" s="9" t="s">
        <v>25</v>
      </c>
      <c r="J6123" s="12">
        <v>1</v>
      </c>
      <c r="K6123" s="16">
        <v>43796</v>
      </c>
      <c r="L6123" s="86">
        <f>(Tabla2[[#This Row],[release_year]]-'VARIANZA Y DES. EST'!$L$11)^2</f>
        <v>23.230495463129063</v>
      </c>
      <c r="M6123" s="12">
        <v>2019</v>
      </c>
      <c r="N6123" s="9" t="s">
        <v>1991</v>
      </c>
      <c r="O6123" s="9" t="s">
        <v>23130</v>
      </c>
      <c r="P6123" s="12">
        <v>209</v>
      </c>
      <c r="Q6123" s="12">
        <v>209</v>
      </c>
      <c r="R6123" s="12">
        <v>11976.019760483614</v>
      </c>
      <c r="S6123" s="12" t="s">
        <v>28</v>
      </c>
      <c r="T6123" s="9" t="s">
        <v>45</v>
      </c>
      <c r="U6123" s="9" t="s">
        <v>45</v>
      </c>
      <c r="V6123" s="9" t="s">
        <v>45</v>
      </c>
      <c r="W6123" s="14">
        <v>1</v>
      </c>
    </row>
    <row r="6124" spans="1:23" x14ac:dyDescent="0.25">
      <c r="A6124" s="8">
        <v>808</v>
      </c>
      <c r="B6124" s="9" t="s">
        <v>23134</v>
      </c>
      <c r="C6124" s="9" t="s">
        <v>22</v>
      </c>
      <c r="D6124" s="9" t="s">
        <v>23135</v>
      </c>
      <c r="E6124" s="9" t="s">
        <v>22955</v>
      </c>
      <c r="F6124" s="9" t="s">
        <v>23136</v>
      </c>
      <c r="G6124" s="12">
        <v>7</v>
      </c>
      <c r="H6124" s="12"/>
      <c r="I6124" s="9"/>
      <c r="J6124" s="12">
        <v>0</v>
      </c>
      <c r="K6124" s="13">
        <v>44349</v>
      </c>
      <c r="L6124" s="86">
        <f>(Tabla2[[#This Row],[release_year]]-'VARIANZA Y DES. EST'!$L$11)^2</f>
        <v>7.9512857435875226</v>
      </c>
      <c r="M6124" s="12">
        <v>2017</v>
      </c>
      <c r="N6124" s="9" t="s">
        <v>82</v>
      </c>
      <c r="O6124" s="9" t="s">
        <v>23137</v>
      </c>
      <c r="P6124" s="12">
        <v>212</v>
      </c>
      <c r="Q6124" s="12">
        <v>212</v>
      </c>
      <c r="R6124" s="12">
        <v>12641.629775163112</v>
      </c>
      <c r="S6124" s="12" t="s">
        <v>28</v>
      </c>
      <c r="T6124" s="9" t="s">
        <v>2930</v>
      </c>
      <c r="U6124" s="9" t="s">
        <v>38</v>
      </c>
      <c r="V6124" s="9" t="s">
        <v>2930</v>
      </c>
      <c r="W6124" s="14">
        <v>3</v>
      </c>
    </row>
    <row r="6125" spans="1:23" x14ac:dyDescent="0.25">
      <c r="A6125" s="8">
        <v>4574</v>
      </c>
      <c r="B6125" s="9" t="s">
        <v>23138</v>
      </c>
      <c r="C6125" s="9" t="s">
        <v>22</v>
      </c>
      <c r="D6125" s="9" t="s">
        <v>23139</v>
      </c>
      <c r="E6125" s="9" t="s">
        <v>22819</v>
      </c>
      <c r="F6125" s="9" t="s">
        <v>23140</v>
      </c>
      <c r="G6125" s="12">
        <v>9</v>
      </c>
      <c r="H6125" s="9" t="s">
        <v>518</v>
      </c>
      <c r="I6125" s="9" t="s">
        <v>518</v>
      </c>
      <c r="J6125" s="12">
        <v>1</v>
      </c>
      <c r="K6125" s="13">
        <v>43374</v>
      </c>
      <c r="L6125" s="86">
        <f>(Tabla2[[#This Row],[release_year]]-'VARIANZA Y DES. EST'!$L$11)^2</f>
        <v>38.194842005650592</v>
      </c>
      <c r="M6125" s="12">
        <v>2008</v>
      </c>
      <c r="N6125" s="9" t="s">
        <v>35</v>
      </c>
      <c r="O6125" s="9" t="s">
        <v>23141</v>
      </c>
      <c r="P6125" s="12">
        <v>214</v>
      </c>
      <c r="Q6125" s="12">
        <v>214</v>
      </c>
      <c r="R6125" s="12">
        <v>13095.369784949444</v>
      </c>
      <c r="S6125" s="12" t="s">
        <v>28</v>
      </c>
      <c r="T6125" s="9" t="s">
        <v>2930</v>
      </c>
      <c r="U6125" s="9" t="s">
        <v>38</v>
      </c>
      <c r="V6125" s="9" t="s">
        <v>2930</v>
      </c>
      <c r="W6125" s="14">
        <v>3</v>
      </c>
    </row>
    <row r="6126" spans="1:23" x14ac:dyDescent="0.25">
      <c r="A6126" s="8">
        <v>1020</v>
      </c>
      <c r="B6126" s="9" t="s">
        <v>23142</v>
      </c>
      <c r="C6126" s="9" t="s">
        <v>22</v>
      </c>
      <c r="D6126" s="9" t="s">
        <v>23143</v>
      </c>
      <c r="E6126" s="9" t="s">
        <v>22819</v>
      </c>
      <c r="F6126" s="9" t="s">
        <v>23144</v>
      </c>
      <c r="G6126" s="12">
        <v>10</v>
      </c>
      <c r="H6126" s="9" t="s">
        <v>518</v>
      </c>
      <c r="I6126" s="9" t="s">
        <v>10514</v>
      </c>
      <c r="J6126" s="12">
        <v>2</v>
      </c>
      <c r="K6126" s="13">
        <v>44303</v>
      </c>
      <c r="L6126" s="86">
        <f>(Tabla2[[#This Row],[release_year]]-'VARIANZA Y DES. EST'!$L$11)^2</f>
        <v>173.71760798725521</v>
      </c>
      <c r="M6126" s="12">
        <v>2001</v>
      </c>
      <c r="N6126" s="9" t="s">
        <v>99</v>
      </c>
      <c r="O6126" s="9" t="s">
        <v>23145</v>
      </c>
      <c r="P6126" s="12">
        <v>224</v>
      </c>
      <c r="Q6126" s="12">
        <v>224</v>
      </c>
      <c r="R6126" s="12">
        <v>15484.069833881103</v>
      </c>
      <c r="S6126" s="12" t="s">
        <v>28</v>
      </c>
      <c r="T6126" s="9" t="s">
        <v>8706</v>
      </c>
      <c r="U6126" s="9" t="s">
        <v>45</v>
      </c>
      <c r="V6126" s="9" t="s">
        <v>8706</v>
      </c>
      <c r="W6126" s="14">
        <v>3</v>
      </c>
    </row>
    <row r="6127" spans="1:23" x14ac:dyDescent="0.25">
      <c r="A6127" s="8">
        <v>7933</v>
      </c>
      <c r="B6127" s="9" t="s">
        <v>23146</v>
      </c>
      <c r="C6127" s="9" t="s">
        <v>22</v>
      </c>
      <c r="D6127" s="9" t="s">
        <v>23147</v>
      </c>
      <c r="E6127" s="9" t="s">
        <v>22829</v>
      </c>
      <c r="F6127" s="9" t="s">
        <v>23148</v>
      </c>
      <c r="G6127" s="12">
        <v>8</v>
      </c>
      <c r="H6127" s="9" t="s">
        <v>518</v>
      </c>
      <c r="I6127" s="9" t="s">
        <v>518</v>
      </c>
      <c r="J6127" s="12">
        <v>1</v>
      </c>
      <c r="K6127" s="16">
        <v>43830</v>
      </c>
      <c r="L6127" s="86">
        <f>(Tabla2[[#This Row],[release_year]]-'VARIANZA Y DES. EST'!$L$11)^2</f>
        <v>2518.0522281757367</v>
      </c>
      <c r="M6127" s="12">
        <v>1964</v>
      </c>
      <c r="N6127" s="9" t="s">
        <v>35</v>
      </c>
      <c r="O6127" s="9" t="s">
        <v>23149</v>
      </c>
      <c r="P6127" s="12">
        <v>228</v>
      </c>
      <c r="Q6127" s="12">
        <v>228</v>
      </c>
      <c r="R6127" s="12">
        <v>16495.549853453762</v>
      </c>
      <c r="S6127" s="12" t="s">
        <v>28</v>
      </c>
      <c r="T6127" s="9" t="s">
        <v>2940</v>
      </c>
      <c r="U6127" s="9" t="s">
        <v>151</v>
      </c>
      <c r="V6127" s="9" t="s">
        <v>2940</v>
      </c>
      <c r="W6127" s="14">
        <v>3</v>
      </c>
    </row>
    <row r="6128" spans="1:23" x14ac:dyDescent="0.25">
      <c r="A6128" s="8">
        <v>167</v>
      </c>
      <c r="B6128" s="9" t="s">
        <v>23150</v>
      </c>
      <c r="C6128" s="9" t="s">
        <v>22</v>
      </c>
      <c r="D6128" s="9" t="s">
        <v>23151</v>
      </c>
      <c r="E6128" s="9" t="s">
        <v>22805</v>
      </c>
      <c r="F6128" s="9" t="s">
        <v>23152</v>
      </c>
      <c r="G6128" s="12">
        <v>10</v>
      </c>
      <c r="H6128" s="9" t="s">
        <v>890</v>
      </c>
      <c r="I6128" s="9" t="s">
        <v>2599</v>
      </c>
      <c r="J6128" s="12">
        <v>2</v>
      </c>
      <c r="K6128" s="13">
        <v>44440</v>
      </c>
      <c r="L6128" s="86">
        <f>(Tabla2[[#This Row],[release_year]]-'VARIANZA Y DES. EST'!$L$11)^2</f>
        <v>910.84432537115208</v>
      </c>
      <c r="M6128" s="12">
        <v>1984</v>
      </c>
      <c r="N6128" s="9" t="s">
        <v>1991</v>
      </c>
      <c r="O6128" s="9" t="s">
        <v>23153</v>
      </c>
      <c r="P6128" s="12">
        <v>229</v>
      </c>
      <c r="Q6128" s="12">
        <v>229</v>
      </c>
      <c r="R6128" s="12">
        <v>16753.41985834693</v>
      </c>
      <c r="S6128" s="12" t="s">
        <v>28</v>
      </c>
      <c r="T6128" s="9" t="s">
        <v>5622</v>
      </c>
      <c r="U6128" s="9" t="s">
        <v>151</v>
      </c>
      <c r="V6128" s="9" t="s">
        <v>5622</v>
      </c>
      <c r="W6128" s="14">
        <v>2</v>
      </c>
    </row>
    <row r="6129" spans="1:23" x14ac:dyDescent="0.25">
      <c r="A6129" s="8">
        <v>2489</v>
      </c>
      <c r="B6129" s="9" t="s">
        <v>23154</v>
      </c>
      <c r="C6129" s="9" t="s">
        <v>22</v>
      </c>
      <c r="D6129" s="9" t="s">
        <v>23155</v>
      </c>
      <c r="E6129" s="9" t="s">
        <v>22915</v>
      </c>
      <c r="F6129" s="9" t="s">
        <v>23156</v>
      </c>
      <c r="G6129" s="12">
        <v>4</v>
      </c>
      <c r="H6129" s="12"/>
      <c r="I6129" s="9"/>
      <c r="J6129" s="12">
        <v>0</v>
      </c>
      <c r="K6129" s="13">
        <v>43972</v>
      </c>
      <c r="L6129" s="86">
        <f>(Tabla2[[#This Row],[release_year]]-'VARIANZA Y DES. EST'!$L$11)^2</f>
        <v>910.84432537115208</v>
      </c>
      <c r="M6129" s="12">
        <v>1984</v>
      </c>
      <c r="N6129" s="9" t="s">
        <v>35</v>
      </c>
      <c r="O6129" s="9" t="s">
        <v>23157</v>
      </c>
      <c r="P6129" s="12">
        <v>230</v>
      </c>
      <c r="Q6129" s="12">
        <v>230</v>
      </c>
      <c r="R6129" s="12">
        <v>17013.289863240094</v>
      </c>
      <c r="S6129" s="12" t="s">
        <v>28</v>
      </c>
      <c r="T6129" s="9" t="s">
        <v>2492</v>
      </c>
      <c r="U6129" s="9" t="s">
        <v>95</v>
      </c>
      <c r="V6129" s="9" t="s">
        <v>2492</v>
      </c>
      <c r="W6129" s="14">
        <v>3</v>
      </c>
    </row>
    <row r="6130" spans="1:23" x14ac:dyDescent="0.25">
      <c r="A6130" s="8">
        <v>2485</v>
      </c>
      <c r="B6130" s="9" t="s">
        <v>23158</v>
      </c>
      <c r="C6130" s="9" t="s">
        <v>22</v>
      </c>
      <c r="D6130" s="9" t="s">
        <v>23159</v>
      </c>
      <c r="E6130" s="9" t="s">
        <v>23160</v>
      </c>
      <c r="F6130" s="9" t="s">
        <v>23161</v>
      </c>
      <c r="G6130" s="12">
        <v>6</v>
      </c>
      <c r="H6130" s="12"/>
      <c r="I6130" s="9"/>
      <c r="J6130" s="12">
        <v>0</v>
      </c>
      <c r="K6130" s="13">
        <v>43972</v>
      </c>
      <c r="L6130" s="86">
        <f>(Tabla2[[#This Row],[release_year]]-'VARIANZA Y DES. EST'!$L$11)^2</f>
        <v>1035.5651156516105</v>
      </c>
      <c r="M6130" s="12">
        <v>1982</v>
      </c>
      <c r="N6130" s="9" t="s">
        <v>82</v>
      </c>
      <c r="O6130" s="9" t="s">
        <v>23162</v>
      </c>
      <c r="P6130" s="12">
        <v>233</v>
      </c>
      <c r="Q6130" s="12">
        <v>233</v>
      </c>
      <c r="R6130" s="12">
        <v>17804.899877919594</v>
      </c>
      <c r="S6130" s="12" t="s">
        <v>28</v>
      </c>
      <c r="T6130" s="9" t="s">
        <v>3625</v>
      </c>
      <c r="U6130" s="9" t="s">
        <v>95</v>
      </c>
      <c r="V6130" s="9" t="s">
        <v>3625</v>
      </c>
      <c r="W6130" s="14">
        <v>3</v>
      </c>
    </row>
    <row r="6131" spans="1:23" x14ac:dyDescent="0.25">
      <c r="A6131" s="8">
        <v>2488</v>
      </c>
      <c r="B6131" s="9" t="s">
        <v>23163</v>
      </c>
      <c r="C6131" s="9" t="s">
        <v>22</v>
      </c>
      <c r="D6131" s="9" t="s">
        <v>23164</v>
      </c>
      <c r="E6131" s="9" t="s">
        <v>23165</v>
      </c>
      <c r="F6131" s="9" t="s">
        <v>23166</v>
      </c>
      <c r="G6131" s="12">
        <v>6</v>
      </c>
      <c r="H6131" s="9" t="s">
        <v>116</v>
      </c>
      <c r="I6131" s="9" t="s">
        <v>116</v>
      </c>
      <c r="J6131" s="12">
        <v>1</v>
      </c>
      <c r="K6131" s="13">
        <v>43972</v>
      </c>
      <c r="L6131" s="86">
        <f>(Tabla2[[#This Row],[release_year]]-'VARIANZA Y DES. EST'!$L$11)^2</f>
        <v>1237.6463010722982</v>
      </c>
      <c r="M6131" s="12">
        <v>1979</v>
      </c>
      <c r="N6131" s="9" t="s">
        <v>35</v>
      </c>
      <c r="O6131" s="9" t="s">
        <v>23167</v>
      </c>
      <c r="P6131" s="12">
        <v>237</v>
      </c>
      <c r="Q6131" s="12">
        <v>237</v>
      </c>
      <c r="R6131" s="12">
        <v>18888.379897492254</v>
      </c>
      <c r="S6131" s="12" t="s">
        <v>28</v>
      </c>
      <c r="T6131" s="9" t="s">
        <v>2492</v>
      </c>
      <c r="U6131" s="9" t="s">
        <v>95</v>
      </c>
      <c r="V6131" s="9" t="s">
        <v>2492</v>
      </c>
      <c r="W6131" s="14">
        <v>3</v>
      </c>
    </row>
    <row r="6132" spans="1:23" x14ac:dyDescent="0.25">
      <c r="A6132" s="8">
        <v>2492</v>
      </c>
      <c r="B6132" s="9" t="s">
        <v>23168</v>
      </c>
      <c r="C6132" s="9" t="s">
        <v>22</v>
      </c>
      <c r="D6132" s="9" t="s">
        <v>23169</v>
      </c>
      <c r="E6132" s="9" t="s">
        <v>23170</v>
      </c>
      <c r="F6132" s="9" t="s">
        <v>23171</v>
      </c>
      <c r="G6132" s="12">
        <v>7</v>
      </c>
      <c r="H6132" s="9" t="s">
        <v>116</v>
      </c>
      <c r="I6132" s="9" t="s">
        <v>116</v>
      </c>
      <c r="J6132" s="12">
        <v>1</v>
      </c>
      <c r="K6132" s="13">
        <v>43972</v>
      </c>
      <c r="L6132" s="86">
        <f>(Tabla2[[#This Row],[release_year]]-'VARIANZA Y DES. EST'!$L$11)^2</f>
        <v>1695.8086719136736</v>
      </c>
      <c r="M6132" s="12">
        <v>1973</v>
      </c>
      <c r="N6132" s="9" t="s">
        <v>35</v>
      </c>
      <c r="O6132" s="9" t="s">
        <v>23172</v>
      </c>
      <c r="P6132" s="12">
        <v>253</v>
      </c>
      <c r="Q6132" s="12">
        <v>253</v>
      </c>
      <c r="R6132" s="12">
        <v>23542.299975782909</v>
      </c>
      <c r="S6132" s="12" t="s">
        <v>28</v>
      </c>
      <c r="T6132" s="9" t="s">
        <v>2492</v>
      </c>
      <c r="U6132" s="9" t="s">
        <v>95</v>
      </c>
      <c r="V6132" s="9" t="s">
        <v>2492</v>
      </c>
      <c r="W6132" s="14">
        <v>3</v>
      </c>
    </row>
    <row r="6133" spans="1:23" x14ac:dyDescent="0.25">
      <c r="A6133" s="8">
        <v>718</v>
      </c>
      <c r="B6133" s="9" t="s">
        <v>23173</v>
      </c>
      <c r="C6133" s="9" t="s">
        <v>22</v>
      </c>
      <c r="D6133" s="10" t="s">
        <v>23174</v>
      </c>
      <c r="E6133" s="11"/>
      <c r="F6133" s="9" t="s">
        <v>23175</v>
      </c>
      <c r="G6133" s="12">
        <v>7</v>
      </c>
      <c r="H6133" s="12"/>
      <c r="I6133" s="9"/>
      <c r="J6133" s="12">
        <v>0</v>
      </c>
      <c r="K6133" s="13">
        <v>44362</v>
      </c>
      <c r="L6133" s="86">
        <f>(Tabla2[[#This Row],[release_year]]-'VARIANZA Y DES. EST'!$L$11)^2</f>
        <v>46.509705182670608</v>
      </c>
      <c r="M6133" s="12">
        <v>2021</v>
      </c>
      <c r="N6133" s="9" t="s">
        <v>55</v>
      </c>
      <c r="O6133" s="9" t="s">
        <v>23176</v>
      </c>
      <c r="P6133" s="12">
        <v>273</v>
      </c>
      <c r="Q6133" s="12">
        <v>273</v>
      </c>
      <c r="R6133" s="12">
        <v>30079.700073646225</v>
      </c>
      <c r="S6133" s="12" t="s">
        <v>28</v>
      </c>
      <c r="T6133" s="9" t="s">
        <v>57</v>
      </c>
      <c r="U6133" s="9" t="s">
        <v>57</v>
      </c>
      <c r="V6133" s="9" t="s">
        <v>57</v>
      </c>
      <c r="W6133" s="14">
        <v>1</v>
      </c>
    </row>
    <row r="6134" spans="1:23" x14ac:dyDescent="0.25">
      <c r="A6134" s="8">
        <v>4254</v>
      </c>
      <c r="B6134" s="9" t="s">
        <v>23177</v>
      </c>
      <c r="C6134" s="9" t="s">
        <v>22</v>
      </c>
      <c r="D6134" s="10" t="s">
        <v>23178</v>
      </c>
      <c r="E6134" s="11"/>
      <c r="F6134" s="9" t="s">
        <v>23179</v>
      </c>
      <c r="G6134" s="12">
        <v>5</v>
      </c>
      <c r="H6134" s="9" t="s">
        <v>25</v>
      </c>
      <c r="I6134" s="9" t="s">
        <v>25</v>
      </c>
      <c r="J6134" s="12">
        <v>1</v>
      </c>
      <c r="K6134" s="16">
        <v>43462</v>
      </c>
      <c r="L6134" s="86">
        <f>(Tabla2[[#This Row],[release_year]]-'VARIANZA Y DES. EST'!$L$11)^2</f>
        <v>14.590890603358293</v>
      </c>
      <c r="M6134" s="12">
        <v>2018</v>
      </c>
      <c r="N6134" s="9" t="s">
        <v>76</v>
      </c>
      <c r="O6134" s="9" t="s">
        <v>23180</v>
      </c>
      <c r="P6134" s="12">
        <v>312</v>
      </c>
      <c r="Q6134" s="12">
        <v>312</v>
      </c>
      <c r="R6134" s="12">
        <v>45128.630264479696</v>
      </c>
      <c r="S6134" s="12" t="s">
        <v>28</v>
      </c>
      <c r="T6134" s="9" t="s">
        <v>77</v>
      </c>
      <c r="U6134" s="9" t="s">
        <v>45</v>
      </c>
      <c r="V6134" s="9" t="s">
        <v>77</v>
      </c>
      <c r="W6134" s="14">
        <v>3</v>
      </c>
    </row>
    <row r="6135" spans="1:23" x14ac:dyDescent="0.25">
      <c r="A6135" s="8">
        <v>2</v>
      </c>
      <c r="B6135" s="9" t="s">
        <v>23181</v>
      </c>
      <c r="C6135" s="9" t="s">
        <v>23182</v>
      </c>
      <c r="D6135" s="9" t="s">
        <v>23183</v>
      </c>
      <c r="E6135" s="9"/>
      <c r="F6135" s="9" t="s">
        <v>23184</v>
      </c>
      <c r="G6135" s="12">
        <v>19</v>
      </c>
      <c r="H6135" s="9" t="s">
        <v>530</v>
      </c>
      <c r="I6135" s="9" t="s">
        <v>530</v>
      </c>
      <c r="J6135" s="12">
        <v>1</v>
      </c>
      <c r="K6135" s="13">
        <v>44463</v>
      </c>
      <c r="L6135" s="86">
        <f>(Tabla2[[#This Row],[release_year]]-'VARIANZA Y DES. EST'!$L$11)^2</f>
        <v>46.509705182670608</v>
      </c>
      <c r="M6135" s="12">
        <v>2021</v>
      </c>
      <c r="N6135" s="9" t="s">
        <v>76</v>
      </c>
      <c r="O6135" s="9" t="s">
        <v>23185</v>
      </c>
      <c r="P6135" s="12">
        <v>2</v>
      </c>
      <c r="Q6135" s="12" t="s">
        <v>28</v>
      </c>
      <c r="R6135" s="12"/>
      <c r="S6135" s="12">
        <v>2</v>
      </c>
      <c r="T6135" s="9" t="s">
        <v>23186</v>
      </c>
      <c r="U6135" s="9" t="s">
        <v>23187</v>
      </c>
      <c r="V6135" s="9" t="s">
        <v>23186</v>
      </c>
      <c r="W6135" s="14">
        <v>3</v>
      </c>
    </row>
    <row r="6136" spans="1:23" x14ac:dyDescent="0.25">
      <c r="A6136" s="8">
        <v>3</v>
      </c>
      <c r="B6136" s="9" t="s">
        <v>23188</v>
      </c>
      <c r="C6136" s="9" t="s">
        <v>23182</v>
      </c>
      <c r="D6136" s="9" t="s">
        <v>23189</v>
      </c>
      <c r="E6136" s="18" t="s">
        <v>3985</v>
      </c>
      <c r="F6136" s="9" t="s">
        <v>23190</v>
      </c>
      <c r="G6136" s="12">
        <v>9</v>
      </c>
      <c r="H6136" s="12"/>
      <c r="I6136" s="9"/>
      <c r="J6136" s="12">
        <v>0</v>
      </c>
      <c r="K6136" s="13">
        <v>44463</v>
      </c>
      <c r="L6136" s="86">
        <f>(Tabla2[[#This Row],[release_year]]-'VARIANZA Y DES. EST'!$L$11)^2</f>
        <v>46.509705182670608</v>
      </c>
      <c r="M6136" s="12">
        <v>2021</v>
      </c>
      <c r="N6136" s="9" t="s">
        <v>76</v>
      </c>
      <c r="O6136" s="9" t="s">
        <v>23191</v>
      </c>
      <c r="P6136" s="12">
        <v>1</v>
      </c>
      <c r="Q6136" s="12" t="s">
        <v>28</v>
      </c>
      <c r="R6136" s="12"/>
      <c r="S6136" s="12">
        <v>1</v>
      </c>
      <c r="T6136" s="9" t="s">
        <v>23192</v>
      </c>
      <c r="U6136" s="9" t="s">
        <v>23193</v>
      </c>
      <c r="V6136" s="9" t="s">
        <v>23192</v>
      </c>
      <c r="W6136" s="14">
        <v>3</v>
      </c>
    </row>
    <row r="6137" spans="1:23" x14ac:dyDescent="0.25">
      <c r="A6137" s="8">
        <v>4</v>
      </c>
      <c r="B6137" s="9" t="s">
        <v>23194</v>
      </c>
      <c r="C6137" s="9" t="s">
        <v>23182</v>
      </c>
      <c r="D6137" s="9" t="s">
        <v>23195</v>
      </c>
      <c r="E6137" s="9"/>
      <c r="F6137" s="9"/>
      <c r="G6137" s="12">
        <v>0</v>
      </c>
      <c r="H6137" s="12"/>
      <c r="I6137" s="9"/>
      <c r="J6137" s="12">
        <v>0</v>
      </c>
      <c r="K6137" s="13">
        <v>44463</v>
      </c>
      <c r="L6137" s="86">
        <f>(Tabla2[[#This Row],[release_year]]-'VARIANZA Y DES. EST'!$L$11)^2</f>
        <v>46.509705182670608</v>
      </c>
      <c r="M6137" s="12">
        <v>2021</v>
      </c>
      <c r="N6137" s="9" t="s">
        <v>76</v>
      </c>
      <c r="O6137" s="9" t="s">
        <v>23191</v>
      </c>
      <c r="P6137" s="12">
        <v>1</v>
      </c>
      <c r="Q6137" s="12" t="s">
        <v>28</v>
      </c>
      <c r="R6137" s="12"/>
      <c r="S6137" s="12">
        <v>1</v>
      </c>
      <c r="T6137" s="9" t="s">
        <v>23196</v>
      </c>
      <c r="U6137" s="9" t="s">
        <v>23197</v>
      </c>
      <c r="V6137" s="9" t="s">
        <v>23196</v>
      </c>
      <c r="W6137" s="14">
        <v>2</v>
      </c>
    </row>
    <row r="6138" spans="1:23" x14ac:dyDescent="0.25">
      <c r="A6138" s="8">
        <v>5</v>
      </c>
      <c r="B6138" s="9" t="s">
        <v>23198</v>
      </c>
      <c r="C6138" s="9" t="s">
        <v>23182</v>
      </c>
      <c r="D6138" s="9" t="s">
        <v>23199</v>
      </c>
      <c r="E6138" s="9"/>
      <c r="F6138" s="9" t="s">
        <v>23200</v>
      </c>
      <c r="G6138" s="12">
        <v>8</v>
      </c>
      <c r="H6138" s="9" t="s">
        <v>518</v>
      </c>
      <c r="I6138" s="9" t="s">
        <v>518</v>
      </c>
      <c r="J6138" s="12">
        <v>1</v>
      </c>
      <c r="K6138" s="13">
        <v>44463</v>
      </c>
      <c r="L6138" s="86">
        <f>(Tabla2[[#This Row],[release_year]]-'VARIANZA Y DES. EST'!$L$11)^2</f>
        <v>46.509705182670608</v>
      </c>
      <c r="M6138" s="12">
        <v>2021</v>
      </c>
      <c r="N6138" s="9" t="s">
        <v>76</v>
      </c>
      <c r="O6138" s="9" t="s">
        <v>23185</v>
      </c>
      <c r="P6138" s="12">
        <v>2</v>
      </c>
      <c r="Q6138" s="12" t="s">
        <v>28</v>
      </c>
      <c r="R6138" s="12"/>
      <c r="S6138" s="12">
        <v>2</v>
      </c>
      <c r="T6138" s="9" t="s">
        <v>23201</v>
      </c>
      <c r="U6138" s="9" t="s">
        <v>23187</v>
      </c>
      <c r="V6138" s="9" t="s">
        <v>23201</v>
      </c>
      <c r="W6138" s="14">
        <v>3</v>
      </c>
    </row>
    <row r="6139" spans="1:23" x14ac:dyDescent="0.25">
      <c r="A6139" s="8">
        <v>6</v>
      </c>
      <c r="B6139" s="9" t="s">
        <v>23202</v>
      </c>
      <c r="C6139" s="9" t="s">
        <v>23182</v>
      </c>
      <c r="D6139" s="9" t="s">
        <v>23203</v>
      </c>
      <c r="E6139" s="9" t="s">
        <v>4324</v>
      </c>
      <c r="F6139" s="9" t="s">
        <v>23204</v>
      </c>
      <c r="G6139" s="12">
        <v>16</v>
      </c>
      <c r="H6139" s="12"/>
      <c r="I6139" s="9"/>
      <c r="J6139" s="12">
        <v>0</v>
      </c>
      <c r="K6139" s="13">
        <v>44463</v>
      </c>
      <c r="L6139" s="86">
        <f>(Tabla2[[#This Row],[release_year]]-'VARIANZA Y DES. EST'!$L$11)^2</f>
        <v>46.509705182670608</v>
      </c>
      <c r="M6139" s="12">
        <v>2021</v>
      </c>
      <c r="N6139" s="9" t="s">
        <v>76</v>
      </c>
      <c r="O6139" s="9" t="s">
        <v>23191</v>
      </c>
      <c r="P6139" s="12">
        <v>1</v>
      </c>
      <c r="Q6139" s="12" t="s">
        <v>28</v>
      </c>
      <c r="R6139" s="12"/>
      <c r="S6139" s="12">
        <v>1</v>
      </c>
      <c r="T6139" s="9" t="s">
        <v>23205</v>
      </c>
      <c r="U6139" s="9" t="s">
        <v>23206</v>
      </c>
      <c r="V6139" s="9" t="s">
        <v>23205</v>
      </c>
      <c r="W6139" s="14">
        <v>3</v>
      </c>
    </row>
    <row r="6140" spans="1:23" x14ac:dyDescent="0.25">
      <c r="A6140" s="8">
        <v>9</v>
      </c>
      <c r="B6140" s="9" t="s">
        <v>23207</v>
      </c>
      <c r="C6140" s="9" t="s">
        <v>23182</v>
      </c>
      <c r="D6140" s="9" t="s">
        <v>23208</v>
      </c>
      <c r="E6140" s="9" t="s">
        <v>23209</v>
      </c>
      <c r="F6140" s="18" t="s">
        <v>23210</v>
      </c>
      <c r="G6140" s="12">
        <v>4</v>
      </c>
      <c r="H6140" s="9" t="s">
        <v>126</v>
      </c>
      <c r="I6140" s="9" t="s">
        <v>126</v>
      </c>
      <c r="J6140" s="12">
        <v>1</v>
      </c>
      <c r="K6140" s="13">
        <v>44463</v>
      </c>
      <c r="L6140" s="86">
        <f>(Tabla2[[#This Row],[release_year]]-'VARIANZA Y DES. EST'!$L$11)^2</f>
        <v>46.509705182670608</v>
      </c>
      <c r="M6140" s="12">
        <v>2021</v>
      </c>
      <c r="N6140" s="9" t="s">
        <v>35</v>
      </c>
      <c r="O6140" s="9" t="s">
        <v>23211</v>
      </c>
      <c r="P6140" s="12">
        <v>9</v>
      </c>
      <c r="Q6140" s="12" t="s">
        <v>28</v>
      </c>
      <c r="R6140" s="12"/>
      <c r="S6140" s="12">
        <v>9</v>
      </c>
      <c r="T6140" s="9" t="s">
        <v>23212</v>
      </c>
      <c r="U6140" s="9" t="s">
        <v>23213</v>
      </c>
      <c r="V6140" s="9" t="s">
        <v>23212</v>
      </c>
      <c r="W6140" s="14">
        <v>2</v>
      </c>
    </row>
    <row r="6141" spans="1:23" x14ac:dyDescent="0.25">
      <c r="A6141" s="8">
        <v>11</v>
      </c>
      <c r="B6141" s="9" t="s">
        <v>23214</v>
      </c>
      <c r="C6141" s="9" t="s">
        <v>23182</v>
      </c>
      <c r="D6141" s="9" t="s">
        <v>23215</v>
      </c>
      <c r="E6141" s="18"/>
      <c r="F6141" s="9"/>
      <c r="G6141" s="12">
        <v>0</v>
      </c>
      <c r="H6141" s="12"/>
      <c r="I6141" s="9"/>
      <c r="J6141" s="12">
        <v>0</v>
      </c>
      <c r="K6141" s="13">
        <v>44463</v>
      </c>
      <c r="L6141" s="86">
        <f>(Tabla2[[#This Row],[release_year]]-'VARIANZA Y DES. EST'!$L$11)^2</f>
        <v>46.509705182670608</v>
      </c>
      <c r="M6141" s="12">
        <v>2021</v>
      </c>
      <c r="N6141" s="9" t="s">
        <v>76</v>
      </c>
      <c r="O6141" s="9" t="s">
        <v>23191</v>
      </c>
      <c r="P6141" s="12">
        <v>1</v>
      </c>
      <c r="Q6141" s="12" t="s">
        <v>28</v>
      </c>
      <c r="R6141" s="12"/>
      <c r="S6141" s="12">
        <v>1</v>
      </c>
      <c r="T6141" s="9" t="s">
        <v>23216</v>
      </c>
      <c r="U6141" s="9" t="s">
        <v>23193</v>
      </c>
      <c r="V6141" s="9" t="s">
        <v>23216</v>
      </c>
      <c r="W6141" s="14">
        <v>3</v>
      </c>
    </row>
    <row r="6142" spans="1:23" x14ac:dyDescent="0.25">
      <c r="A6142" s="8">
        <v>12</v>
      </c>
      <c r="B6142" s="9" t="s">
        <v>23217</v>
      </c>
      <c r="C6142" s="9" t="s">
        <v>23182</v>
      </c>
      <c r="D6142" s="9" t="s">
        <v>23218</v>
      </c>
      <c r="E6142" s="9" t="s">
        <v>23219</v>
      </c>
      <c r="F6142" s="9" t="s">
        <v>23220</v>
      </c>
      <c r="G6142" s="12">
        <v>25</v>
      </c>
      <c r="H6142" s="12"/>
      <c r="I6142" s="9"/>
      <c r="J6142" s="12">
        <v>0</v>
      </c>
      <c r="K6142" s="13">
        <v>44462</v>
      </c>
      <c r="L6142" s="86">
        <f>(Tabla2[[#This Row],[release_year]]-'VARIANZA Y DES. EST'!$L$11)^2</f>
        <v>46.509705182670608</v>
      </c>
      <c r="M6142" s="12">
        <v>2021</v>
      </c>
      <c r="N6142" s="9" t="s">
        <v>76</v>
      </c>
      <c r="O6142" s="9" t="s">
        <v>23191</v>
      </c>
      <c r="P6142" s="12">
        <v>1</v>
      </c>
      <c r="Q6142" s="12" t="s">
        <v>28</v>
      </c>
      <c r="R6142" s="12"/>
      <c r="S6142" s="12">
        <v>1</v>
      </c>
      <c r="T6142" s="9" t="s">
        <v>23192</v>
      </c>
      <c r="U6142" s="9" t="s">
        <v>23193</v>
      </c>
      <c r="V6142" s="9" t="s">
        <v>23192</v>
      </c>
      <c r="W6142" s="14">
        <v>3</v>
      </c>
    </row>
    <row r="6143" spans="1:23" x14ac:dyDescent="0.25">
      <c r="A6143" s="8">
        <v>15</v>
      </c>
      <c r="B6143" s="9" t="s">
        <v>23221</v>
      </c>
      <c r="C6143" s="9" t="s">
        <v>23182</v>
      </c>
      <c r="D6143" s="10" t="s">
        <v>23222</v>
      </c>
      <c r="E6143" s="19"/>
      <c r="F6143" s="11"/>
      <c r="G6143" s="12">
        <v>0</v>
      </c>
      <c r="H6143" s="12"/>
      <c r="I6143" s="9"/>
      <c r="J6143" s="12">
        <v>0</v>
      </c>
      <c r="K6143" s="13">
        <v>44461</v>
      </c>
      <c r="L6143" s="86">
        <f>(Tabla2[[#This Row],[release_year]]-'VARIANZA Y DES. EST'!$L$11)^2</f>
        <v>46.509705182670608</v>
      </c>
      <c r="M6143" s="12">
        <v>2021</v>
      </c>
      <c r="N6143" s="9" t="s">
        <v>76</v>
      </c>
      <c r="O6143" s="9" t="s">
        <v>23191</v>
      </c>
      <c r="P6143" s="12">
        <v>1</v>
      </c>
      <c r="Q6143" s="12" t="s">
        <v>28</v>
      </c>
      <c r="R6143" s="12"/>
      <c r="S6143" s="12">
        <v>1</v>
      </c>
      <c r="T6143" s="9" t="s">
        <v>23223</v>
      </c>
      <c r="U6143" s="9" t="s">
        <v>23213</v>
      </c>
      <c r="V6143" s="9" t="s">
        <v>23223</v>
      </c>
      <c r="W6143" s="14">
        <v>3</v>
      </c>
    </row>
    <row r="6144" spans="1:23" x14ac:dyDescent="0.25">
      <c r="A6144" s="8">
        <v>16</v>
      </c>
      <c r="B6144" s="9" t="s">
        <v>23224</v>
      </c>
      <c r="C6144" s="9" t="s">
        <v>23182</v>
      </c>
      <c r="D6144" s="10" t="s">
        <v>23225</v>
      </c>
      <c r="E6144" s="11"/>
      <c r="F6144" s="9" t="s">
        <v>23226</v>
      </c>
      <c r="G6144" s="12">
        <v>8</v>
      </c>
      <c r="H6144" s="9" t="s">
        <v>25</v>
      </c>
      <c r="I6144" s="9" t="s">
        <v>25</v>
      </c>
      <c r="J6144" s="12">
        <v>1</v>
      </c>
      <c r="K6144" s="13">
        <v>44461</v>
      </c>
      <c r="L6144" s="86">
        <f>(Tabla2[[#This Row],[release_year]]-'VARIANZA Y DES. EST'!$L$11)^2</f>
        <v>46.509705182670608</v>
      </c>
      <c r="M6144" s="12">
        <v>2021</v>
      </c>
      <c r="N6144" s="9" t="s">
        <v>76</v>
      </c>
      <c r="O6144" s="9" t="s">
        <v>23227</v>
      </c>
      <c r="P6144" s="12">
        <v>4</v>
      </c>
      <c r="Q6144" s="12" t="s">
        <v>28</v>
      </c>
      <c r="R6144" s="12"/>
      <c r="S6144" s="12">
        <v>4</v>
      </c>
      <c r="T6144" s="9" t="s">
        <v>23228</v>
      </c>
      <c r="U6144" s="9" t="s">
        <v>23229</v>
      </c>
      <c r="V6144" s="9" t="s">
        <v>23228</v>
      </c>
      <c r="W6144" s="14">
        <v>2</v>
      </c>
    </row>
    <row r="6145" spans="1:23" x14ac:dyDescent="0.25">
      <c r="A6145" s="8">
        <v>18</v>
      </c>
      <c r="B6145" s="9" t="s">
        <v>23230</v>
      </c>
      <c r="C6145" s="9" t="s">
        <v>23182</v>
      </c>
      <c r="D6145" s="9" t="s">
        <v>23231</v>
      </c>
      <c r="E6145" s="9"/>
      <c r="F6145" s="18" t="s">
        <v>23232</v>
      </c>
      <c r="G6145" s="12">
        <v>12</v>
      </c>
      <c r="H6145" s="9" t="s">
        <v>468</v>
      </c>
      <c r="I6145" s="9" t="s">
        <v>468</v>
      </c>
      <c r="J6145" s="12">
        <v>1</v>
      </c>
      <c r="K6145" s="13">
        <v>44461</v>
      </c>
      <c r="L6145" s="86">
        <f>(Tabla2[[#This Row],[release_year]]-'VARIANZA Y DES. EST'!$L$11)^2</f>
        <v>33.870100322899837</v>
      </c>
      <c r="M6145" s="12">
        <v>2020</v>
      </c>
      <c r="N6145" s="9" t="s">
        <v>76</v>
      </c>
      <c r="O6145" s="9" t="s">
        <v>23185</v>
      </c>
      <c r="P6145" s="12">
        <v>2</v>
      </c>
      <c r="Q6145" s="12" t="s">
        <v>28</v>
      </c>
      <c r="R6145" s="12"/>
      <c r="S6145" s="12">
        <v>2</v>
      </c>
      <c r="T6145" s="9" t="s">
        <v>23233</v>
      </c>
      <c r="U6145" s="9" t="s">
        <v>23193</v>
      </c>
      <c r="V6145" s="9" t="s">
        <v>23233</v>
      </c>
      <c r="W6145" s="14">
        <v>3</v>
      </c>
    </row>
    <row r="6146" spans="1:23" x14ac:dyDescent="0.25">
      <c r="A6146" s="8">
        <v>20</v>
      </c>
      <c r="B6146" s="9" t="s">
        <v>23234</v>
      </c>
      <c r="C6146" s="9" t="s">
        <v>23182</v>
      </c>
      <c r="D6146" s="9" t="s">
        <v>23235</v>
      </c>
      <c r="E6146" s="9"/>
      <c r="F6146" s="9" t="s">
        <v>23236</v>
      </c>
      <c r="G6146" s="12">
        <v>8</v>
      </c>
      <c r="H6146" s="12"/>
      <c r="I6146" s="9"/>
      <c r="J6146" s="12">
        <v>0</v>
      </c>
      <c r="K6146" s="13">
        <v>44461</v>
      </c>
      <c r="L6146" s="86">
        <f>(Tabla2[[#This Row],[release_year]]-'VARIANZA Y DES. EST'!$L$11)^2</f>
        <v>46.509705182670608</v>
      </c>
      <c r="M6146" s="12">
        <v>2021</v>
      </c>
      <c r="N6146" s="9" t="s">
        <v>76</v>
      </c>
      <c r="O6146" s="9" t="s">
        <v>23191</v>
      </c>
      <c r="P6146" s="12">
        <v>1</v>
      </c>
      <c r="Q6146" s="12" t="s">
        <v>28</v>
      </c>
      <c r="R6146" s="12"/>
      <c r="S6146" s="12">
        <v>1</v>
      </c>
      <c r="T6146" s="9" t="s">
        <v>23237</v>
      </c>
      <c r="U6146" s="9" t="s">
        <v>23187</v>
      </c>
      <c r="V6146" s="9" t="s">
        <v>23237</v>
      </c>
      <c r="W6146" s="14">
        <v>3</v>
      </c>
    </row>
    <row r="6147" spans="1:23" x14ac:dyDescent="0.25">
      <c r="A6147" s="8">
        <v>21</v>
      </c>
      <c r="B6147" s="9" t="s">
        <v>23238</v>
      </c>
      <c r="C6147" s="9" t="s">
        <v>23182</v>
      </c>
      <c r="D6147" s="9" t="s">
        <v>23239</v>
      </c>
      <c r="E6147" s="10" t="s">
        <v>22194</v>
      </c>
      <c r="F6147" s="11"/>
      <c r="G6147" s="12">
        <v>0</v>
      </c>
      <c r="H6147" s="12"/>
      <c r="I6147" s="9"/>
      <c r="J6147" s="12">
        <v>0</v>
      </c>
      <c r="K6147" s="13">
        <v>44461</v>
      </c>
      <c r="L6147" s="86">
        <f>(Tabla2[[#This Row],[release_year]]-'VARIANZA Y DES. EST'!$L$11)^2</f>
        <v>46.509705182670608</v>
      </c>
      <c r="M6147" s="12">
        <v>2021</v>
      </c>
      <c r="N6147" s="9" t="s">
        <v>35</v>
      </c>
      <c r="O6147" s="9" t="s">
        <v>23191</v>
      </c>
      <c r="P6147" s="12">
        <v>1</v>
      </c>
      <c r="Q6147" s="12" t="s">
        <v>28</v>
      </c>
      <c r="R6147" s="12"/>
      <c r="S6147" s="12">
        <v>1</v>
      </c>
      <c r="T6147" s="9" t="s">
        <v>23216</v>
      </c>
      <c r="U6147" s="9" t="s">
        <v>23193</v>
      </c>
      <c r="V6147" s="9" t="s">
        <v>23216</v>
      </c>
      <c r="W6147" s="14">
        <v>3</v>
      </c>
    </row>
    <row r="6148" spans="1:23" x14ac:dyDescent="0.25">
      <c r="A6148" s="8">
        <v>22</v>
      </c>
      <c r="B6148" s="9" t="s">
        <v>23240</v>
      </c>
      <c r="C6148" s="9" t="s">
        <v>23182</v>
      </c>
      <c r="D6148" s="10" t="s">
        <v>23241</v>
      </c>
      <c r="E6148" s="11"/>
      <c r="F6148" s="9" t="s">
        <v>23242</v>
      </c>
      <c r="G6148" s="12">
        <v>10</v>
      </c>
      <c r="H6148" s="9" t="s">
        <v>7034</v>
      </c>
      <c r="I6148" s="9" t="s">
        <v>7034</v>
      </c>
      <c r="J6148" s="12">
        <v>1</v>
      </c>
      <c r="K6148" s="13">
        <v>44461</v>
      </c>
      <c r="L6148" s="86">
        <f>(Tabla2[[#This Row],[release_year]]-'VARIANZA Y DES. EST'!$L$11)^2</f>
        <v>14.590890603358293</v>
      </c>
      <c r="M6148" s="12">
        <v>2018</v>
      </c>
      <c r="N6148" s="9" t="s">
        <v>35</v>
      </c>
      <c r="O6148" s="9" t="s">
        <v>23243</v>
      </c>
      <c r="P6148" s="12">
        <v>5</v>
      </c>
      <c r="Q6148" s="12" t="s">
        <v>28</v>
      </c>
      <c r="R6148" s="12"/>
      <c r="S6148" s="12">
        <v>5</v>
      </c>
      <c r="T6148" s="9" t="s">
        <v>23244</v>
      </c>
      <c r="U6148" s="9" t="s">
        <v>23187</v>
      </c>
      <c r="V6148" s="9" t="s">
        <v>23244</v>
      </c>
      <c r="W6148" s="14">
        <v>3</v>
      </c>
    </row>
    <row r="6149" spans="1:23" x14ac:dyDescent="0.25">
      <c r="A6149" s="8">
        <v>26</v>
      </c>
      <c r="B6149" s="9" t="s">
        <v>23245</v>
      </c>
      <c r="C6149" s="9" t="s">
        <v>23182</v>
      </c>
      <c r="D6149" s="10" t="s">
        <v>23246</v>
      </c>
      <c r="E6149" s="11"/>
      <c r="F6149" s="9" t="s">
        <v>23247</v>
      </c>
      <c r="G6149" s="12">
        <v>1</v>
      </c>
      <c r="H6149" s="9" t="s">
        <v>279</v>
      </c>
      <c r="I6149" s="9" t="s">
        <v>279</v>
      </c>
      <c r="J6149" s="12">
        <v>1</v>
      </c>
      <c r="K6149" s="13">
        <v>44460</v>
      </c>
      <c r="L6149" s="86">
        <f>(Tabla2[[#This Row],[release_year]]-'VARIANZA Y DES. EST'!$L$11)^2</f>
        <v>46.509705182670608</v>
      </c>
      <c r="M6149" s="12">
        <v>2021</v>
      </c>
      <c r="N6149" s="9" t="s">
        <v>35</v>
      </c>
      <c r="O6149" s="9" t="s">
        <v>23185</v>
      </c>
      <c r="P6149" s="12">
        <v>2</v>
      </c>
      <c r="Q6149" s="12" t="s">
        <v>28</v>
      </c>
      <c r="R6149" s="12"/>
      <c r="S6149" s="12">
        <v>2</v>
      </c>
      <c r="T6149" s="9" t="s">
        <v>23248</v>
      </c>
      <c r="U6149" s="9" t="s">
        <v>23197</v>
      </c>
      <c r="V6149" s="9" t="s">
        <v>23248</v>
      </c>
      <c r="W6149" s="14">
        <v>3</v>
      </c>
    </row>
    <row r="6150" spans="1:23" x14ac:dyDescent="0.25">
      <c r="A6150" s="8">
        <v>32</v>
      </c>
      <c r="B6150" s="9" t="s">
        <v>23249</v>
      </c>
      <c r="C6150" s="9" t="s">
        <v>23182</v>
      </c>
      <c r="D6150" s="9" t="s">
        <v>23250</v>
      </c>
      <c r="E6150" s="18"/>
      <c r="F6150" s="9" t="s">
        <v>23251</v>
      </c>
      <c r="G6150" s="12">
        <v>11</v>
      </c>
      <c r="H6150" s="12"/>
      <c r="I6150" s="9"/>
      <c r="J6150" s="12">
        <v>0</v>
      </c>
      <c r="K6150" s="13">
        <v>44456</v>
      </c>
      <c r="L6150" s="86">
        <f>(Tabla2[[#This Row],[release_year]]-'VARIANZA Y DES. EST'!$L$11)^2</f>
        <v>46.509705182670608</v>
      </c>
      <c r="M6150" s="12">
        <v>2021</v>
      </c>
      <c r="N6150" s="9" t="s">
        <v>76</v>
      </c>
      <c r="O6150" s="9" t="s">
        <v>23191</v>
      </c>
      <c r="P6150" s="12">
        <v>1</v>
      </c>
      <c r="Q6150" s="12" t="s">
        <v>28</v>
      </c>
      <c r="R6150" s="12"/>
      <c r="S6150" s="12">
        <v>1</v>
      </c>
      <c r="T6150" s="9" t="s">
        <v>23229</v>
      </c>
      <c r="U6150" s="9" t="s">
        <v>23229</v>
      </c>
      <c r="V6150" s="9" t="s">
        <v>23229</v>
      </c>
      <c r="W6150" s="14">
        <v>1</v>
      </c>
    </row>
    <row r="6151" spans="1:23" x14ac:dyDescent="0.25">
      <c r="A6151" s="8">
        <v>33</v>
      </c>
      <c r="B6151" s="9" t="s">
        <v>23252</v>
      </c>
      <c r="C6151" s="9" t="s">
        <v>23182</v>
      </c>
      <c r="D6151" s="10" t="s">
        <v>23253</v>
      </c>
      <c r="E6151" s="11"/>
      <c r="F6151" s="9" t="s">
        <v>23254</v>
      </c>
      <c r="G6151" s="12">
        <v>7</v>
      </c>
      <c r="H6151" s="9" t="s">
        <v>126</v>
      </c>
      <c r="I6151" s="9" t="s">
        <v>126</v>
      </c>
      <c r="J6151" s="12">
        <v>1</v>
      </c>
      <c r="K6151" s="13">
        <v>44456</v>
      </c>
      <c r="L6151" s="86">
        <f>(Tabla2[[#This Row],[release_year]]-'VARIANZA Y DES. EST'!$L$11)^2</f>
        <v>33.870100322899837</v>
      </c>
      <c r="M6151" s="12">
        <v>2020</v>
      </c>
      <c r="N6151" s="9" t="s">
        <v>76</v>
      </c>
      <c r="O6151" s="9" t="s">
        <v>23255</v>
      </c>
      <c r="P6151" s="12">
        <v>3</v>
      </c>
      <c r="Q6151" s="12" t="s">
        <v>28</v>
      </c>
      <c r="R6151" s="12"/>
      <c r="S6151" s="12">
        <v>3</v>
      </c>
      <c r="T6151" s="9" t="s">
        <v>23256</v>
      </c>
      <c r="U6151" s="9" t="s">
        <v>23213</v>
      </c>
      <c r="V6151" s="9" t="s">
        <v>23256</v>
      </c>
      <c r="W6151" s="14">
        <v>3</v>
      </c>
    </row>
    <row r="6152" spans="1:23" x14ac:dyDescent="0.25">
      <c r="A6152" s="8">
        <v>34</v>
      </c>
      <c r="B6152" s="9" t="s">
        <v>23257</v>
      </c>
      <c r="C6152" s="9" t="s">
        <v>23182</v>
      </c>
      <c r="D6152" s="9" t="s">
        <v>23258</v>
      </c>
      <c r="E6152" s="9"/>
      <c r="F6152" s="9" t="s">
        <v>23259</v>
      </c>
      <c r="G6152" s="12">
        <v>10</v>
      </c>
      <c r="H6152" s="12"/>
      <c r="I6152" s="9"/>
      <c r="J6152" s="12">
        <v>0</v>
      </c>
      <c r="K6152" s="13">
        <v>44456</v>
      </c>
      <c r="L6152" s="86">
        <f>(Tabla2[[#This Row],[release_year]]-'VARIANZA Y DES. EST'!$L$11)^2</f>
        <v>46.509705182670608</v>
      </c>
      <c r="M6152" s="12">
        <v>2021</v>
      </c>
      <c r="N6152" s="9" t="s">
        <v>76</v>
      </c>
      <c r="O6152" s="9" t="s">
        <v>23191</v>
      </c>
      <c r="P6152" s="12">
        <v>1</v>
      </c>
      <c r="Q6152" s="12" t="s">
        <v>28</v>
      </c>
      <c r="R6152" s="12"/>
      <c r="S6152" s="12">
        <v>1</v>
      </c>
      <c r="T6152" s="9" t="s">
        <v>23260</v>
      </c>
      <c r="U6152" s="9" t="s">
        <v>23187</v>
      </c>
      <c r="V6152" s="9" t="s">
        <v>23260</v>
      </c>
      <c r="W6152" s="14">
        <v>3</v>
      </c>
    </row>
    <row r="6153" spans="1:23" x14ac:dyDescent="0.25">
      <c r="A6153" s="8">
        <v>35</v>
      </c>
      <c r="B6153" s="9" t="s">
        <v>23261</v>
      </c>
      <c r="C6153" s="9" t="s">
        <v>23182</v>
      </c>
      <c r="D6153" s="10" t="s">
        <v>23262</v>
      </c>
      <c r="E6153" s="11"/>
      <c r="F6153" s="9" t="s">
        <v>23263</v>
      </c>
      <c r="G6153" s="12">
        <v>5</v>
      </c>
      <c r="H6153" s="12"/>
      <c r="I6153" s="9"/>
      <c r="J6153" s="12">
        <v>0</v>
      </c>
      <c r="K6153" s="13">
        <v>44456</v>
      </c>
      <c r="L6153" s="86">
        <f>(Tabla2[[#This Row],[release_year]]-'VARIANZA Y DES. EST'!$L$11)^2</f>
        <v>33.870100322899837</v>
      </c>
      <c r="M6153" s="12">
        <v>2020</v>
      </c>
      <c r="N6153" s="9" t="s">
        <v>110</v>
      </c>
      <c r="O6153" s="9" t="s">
        <v>23191</v>
      </c>
      <c r="P6153" s="12">
        <v>1</v>
      </c>
      <c r="Q6153" s="12" t="s">
        <v>28</v>
      </c>
      <c r="R6153" s="12"/>
      <c r="S6153" s="12">
        <v>1</v>
      </c>
      <c r="T6153" s="9" t="s">
        <v>23264</v>
      </c>
      <c r="U6153" s="9" t="s">
        <v>23264</v>
      </c>
      <c r="V6153" s="9" t="s">
        <v>23264</v>
      </c>
      <c r="W6153" s="14">
        <v>1</v>
      </c>
    </row>
    <row r="6154" spans="1:23" x14ac:dyDescent="0.25">
      <c r="A6154" s="8">
        <v>38</v>
      </c>
      <c r="B6154" s="9" t="s">
        <v>23265</v>
      </c>
      <c r="C6154" s="9" t="s">
        <v>23182</v>
      </c>
      <c r="D6154" s="9" t="s">
        <v>23266</v>
      </c>
      <c r="E6154" s="9"/>
      <c r="F6154" s="9" t="s">
        <v>23267</v>
      </c>
      <c r="G6154" s="12">
        <v>5</v>
      </c>
      <c r="H6154" s="9" t="s">
        <v>8783</v>
      </c>
      <c r="I6154" s="9" t="s">
        <v>8783</v>
      </c>
      <c r="J6154" s="12">
        <v>1</v>
      </c>
      <c r="K6154" s="13">
        <v>44455</v>
      </c>
      <c r="L6154" s="86">
        <f>(Tabla2[[#This Row],[release_year]]-'VARIANZA Y DES. EST'!$L$11)^2</f>
        <v>14.590890603358293</v>
      </c>
      <c r="M6154" s="12">
        <v>2018</v>
      </c>
      <c r="N6154" s="9" t="s">
        <v>110</v>
      </c>
      <c r="O6154" s="9" t="s">
        <v>23191</v>
      </c>
      <c r="P6154" s="12">
        <v>1</v>
      </c>
      <c r="Q6154" s="12" t="s">
        <v>28</v>
      </c>
      <c r="R6154" s="12"/>
      <c r="S6154" s="12">
        <v>1</v>
      </c>
      <c r="T6154" s="9" t="s">
        <v>23268</v>
      </c>
      <c r="U6154" s="9" t="s">
        <v>23264</v>
      </c>
      <c r="V6154" s="9" t="s">
        <v>23268</v>
      </c>
      <c r="W6154" s="14">
        <v>2</v>
      </c>
    </row>
    <row r="6155" spans="1:23" x14ac:dyDescent="0.25">
      <c r="A6155" s="8">
        <v>40</v>
      </c>
      <c r="B6155" s="9" t="s">
        <v>23269</v>
      </c>
      <c r="C6155" s="9" t="s">
        <v>23182</v>
      </c>
      <c r="D6155" s="10" t="s">
        <v>23270</v>
      </c>
      <c r="E6155" s="11"/>
      <c r="F6155" s="9" t="s">
        <v>2010</v>
      </c>
      <c r="G6155" s="12">
        <v>7</v>
      </c>
      <c r="H6155" s="9" t="s">
        <v>518</v>
      </c>
      <c r="I6155" s="9" t="s">
        <v>518</v>
      </c>
      <c r="J6155" s="12">
        <v>1</v>
      </c>
      <c r="K6155" s="13">
        <v>44455</v>
      </c>
      <c r="L6155" s="86">
        <f>(Tabla2[[#This Row],[release_year]]-'VARIANZA Y DES. EST'!$L$11)^2</f>
        <v>46.509705182670608</v>
      </c>
      <c r="M6155" s="12">
        <v>2021</v>
      </c>
      <c r="N6155" s="9" t="s">
        <v>110</v>
      </c>
      <c r="O6155" s="9" t="s">
        <v>23255</v>
      </c>
      <c r="P6155" s="12">
        <v>3</v>
      </c>
      <c r="Q6155" s="12" t="s">
        <v>28</v>
      </c>
      <c r="R6155" s="12"/>
      <c r="S6155" s="12">
        <v>3</v>
      </c>
      <c r="T6155" s="9" t="s">
        <v>23264</v>
      </c>
      <c r="U6155" s="9" t="s">
        <v>23264</v>
      </c>
      <c r="V6155" s="9" t="s">
        <v>23264</v>
      </c>
      <c r="W6155" s="14">
        <v>1</v>
      </c>
    </row>
    <row r="6156" spans="1:23" x14ac:dyDescent="0.25">
      <c r="A6156" s="8">
        <v>41</v>
      </c>
      <c r="B6156" s="9" t="s">
        <v>23271</v>
      </c>
      <c r="C6156" s="9" t="s">
        <v>23182</v>
      </c>
      <c r="D6156" s="10" t="s">
        <v>23272</v>
      </c>
      <c r="E6156" s="11"/>
      <c r="F6156" s="9" t="s">
        <v>23273</v>
      </c>
      <c r="G6156" s="12">
        <v>11</v>
      </c>
      <c r="H6156" s="9" t="s">
        <v>25</v>
      </c>
      <c r="I6156" s="9" t="s">
        <v>25</v>
      </c>
      <c r="J6156" s="12">
        <v>1</v>
      </c>
      <c r="K6156" s="13">
        <v>44455</v>
      </c>
      <c r="L6156" s="86">
        <f>(Tabla2[[#This Row],[release_year]]-'VARIANZA Y DES. EST'!$L$11)^2</f>
        <v>46.509705182670608</v>
      </c>
      <c r="M6156" s="12">
        <v>2021</v>
      </c>
      <c r="N6156" s="9" t="s">
        <v>110</v>
      </c>
      <c r="O6156" s="9" t="s">
        <v>23191</v>
      </c>
      <c r="P6156" s="12">
        <v>1</v>
      </c>
      <c r="Q6156" s="12" t="s">
        <v>28</v>
      </c>
      <c r="R6156" s="12"/>
      <c r="S6156" s="12">
        <v>1</v>
      </c>
      <c r="T6156" s="9" t="s">
        <v>23274</v>
      </c>
      <c r="U6156" s="9" t="s">
        <v>23264</v>
      </c>
      <c r="V6156" s="9" t="s">
        <v>23274</v>
      </c>
      <c r="W6156" s="14">
        <v>2</v>
      </c>
    </row>
    <row r="6157" spans="1:23" x14ac:dyDescent="0.25">
      <c r="A6157" s="8">
        <v>48</v>
      </c>
      <c r="B6157" s="9" t="s">
        <v>23275</v>
      </c>
      <c r="C6157" s="9" t="s">
        <v>23182</v>
      </c>
      <c r="D6157" s="9" t="s">
        <v>23276</v>
      </c>
      <c r="E6157" s="9" t="s">
        <v>12342</v>
      </c>
      <c r="F6157" s="9" t="s">
        <v>23277</v>
      </c>
      <c r="G6157" s="12">
        <v>10</v>
      </c>
      <c r="H6157" s="12"/>
      <c r="I6157" s="9"/>
      <c r="J6157" s="12">
        <v>0</v>
      </c>
      <c r="K6157" s="13">
        <v>44455</v>
      </c>
      <c r="L6157" s="86">
        <f>(Tabla2[[#This Row],[release_year]]-'VARIANZA Y DES. EST'!$L$11)^2</f>
        <v>33.870100322899837</v>
      </c>
      <c r="M6157" s="12">
        <v>2020</v>
      </c>
      <c r="N6157" s="9" t="s">
        <v>76</v>
      </c>
      <c r="O6157" s="9" t="s">
        <v>23191</v>
      </c>
      <c r="P6157" s="12">
        <v>1</v>
      </c>
      <c r="Q6157" s="12" t="s">
        <v>28</v>
      </c>
      <c r="R6157" s="12"/>
      <c r="S6157" s="12">
        <v>1</v>
      </c>
      <c r="T6157" s="9" t="s">
        <v>23201</v>
      </c>
      <c r="U6157" s="9" t="s">
        <v>23187</v>
      </c>
      <c r="V6157" s="9" t="s">
        <v>23201</v>
      </c>
      <c r="W6157" s="14">
        <v>3</v>
      </c>
    </row>
    <row r="6158" spans="1:23" x14ac:dyDescent="0.25">
      <c r="A6158" s="8">
        <v>50</v>
      </c>
      <c r="B6158" s="9" t="s">
        <v>23278</v>
      </c>
      <c r="C6158" s="9" t="s">
        <v>23182</v>
      </c>
      <c r="D6158" s="10" t="s">
        <v>23279</v>
      </c>
      <c r="E6158" s="11"/>
      <c r="F6158" s="9" t="s">
        <v>23280</v>
      </c>
      <c r="G6158" s="12">
        <v>14</v>
      </c>
      <c r="H6158" s="9" t="s">
        <v>175</v>
      </c>
      <c r="I6158" s="9" t="s">
        <v>175</v>
      </c>
      <c r="J6158" s="12">
        <v>1</v>
      </c>
      <c r="K6158" s="13">
        <v>44454</v>
      </c>
      <c r="L6158" s="86">
        <f>(Tabla2[[#This Row],[release_year]]-'VARIANZA Y DES. EST'!$L$11)^2</f>
        <v>46.509705182670608</v>
      </c>
      <c r="M6158" s="12">
        <v>2021</v>
      </c>
      <c r="N6158" s="9" t="s">
        <v>76</v>
      </c>
      <c r="O6158" s="9" t="s">
        <v>23185</v>
      </c>
      <c r="P6158" s="12">
        <v>2</v>
      </c>
      <c r="Q6158" s="12" t="s">
        <v>28</v>
      </c>
      <c r="R6158" s="12"/>
      <c r="S6158" s="12">
        <v>2</v>
      </c>
      <c r="T6158" s="9" t="s">
        <v>23281</v>
      </c>
      <c r="U6158" s="9" t="s">
        <v>23187</v>
      </c>
      <c r="V6158" s="9" t="s">
        <v>23281</v>
      </c>
      <c r="W6158" s="14">
        <v>2</v>
      </c>
    </row>
    <row r="6159" spans="1:23" x14ac:dyDescent="0.25">
      <c r="A6159" s="8">
        <v>51</v>
      </c>
      <c r="B6159" s="9" t="s">
        <v>23282</v>
      </c>
      <c r="C6159" s="9" t="s">
        <v>23182</v>
      </c>
      <c r="D6159" s="10" t="s">
        <v>23283</v>
      </c>
      <c r="E6159" s="11"/>
      <c r="F6159" s="9" t="s">
        <v>23284</v>
      </c>
      <c r="G6159" s="12">
        <v>9</v>
      </c>
      <c r="H6159" s="9" t="s">
        <v>518</v>
      </c>
      <c r="I6159" s="9" t="s">
        <v>518</v>
      </c>
      <c r="J6159" s="12">
        <v>1</v>
      </c>
      <c r="K6159" s="13">
        <v>44454</v>
      </c>
      <c r="L6159" s="86">
        <f>(Tabla2[[#This Row],[release_year]]-'VARIANZA Y DES. EST'!$L$11)^2</f>
        <v>3.2471164275211517E-2</v>
      </c>
      <c r="M6159" s="12">
        <v>2014</v>
      </c>
      <c r="N6159" s="9" t="s">
        <v>82</v>
      </c>
      <c r="O6159" s="9" t="s">
        <v>23191</v>
      </c>
      <c r="P6159" s="12">
        <v>1</v>
      </c>
      <c r="Q6159" s="12" t="s">
        <v>28</v>
      </c>
      <c r="R6159" s="12"/>
      <c r="S6159" s="12">
        <v>1</v>
      </c>
      <c r="T6159" s="9" t="s">
        <v>23285</v>
      </c>
      <c r="U6159" s="9" t="s">
        <v>23187</v>
      </c>
      <c r="V6159" s="9" t="s">
        <v>23285</v>
      </c>
      <c r="W6159" s="14">
        <v>3</v>
      </c>
    </row>
    <row r="6160" spans="1:23" x14ac:dyDescent="0.25">
      <c r="A6160" s="8">
        <v>56</v>
      </c>
      <c r="B6160" s="9" t="s">
        <v>23286</v>
      </c>
      <c r="C6160" s="9" t="s">
        <v>23182</v>
      </c>
      <c r="D6160" s="9" t="s">
        <v>23287</v>
      </c>
      <c r="E6160" s="18"/>
      <c r="F6160" s="9" t="s">
        <v>23288</v>
      </c>
      <c r="G6160" s="12">
        <v>2</v>
      </c>
      <c r="H6160" s="9" t="s">
        <v>25</v>
      </c>
      <c r="I6160" s="9" t="s">
        <v>25</v>
      </c>
      <c r="J6160" s="12">
        <v>1</v>
      </c>
      <c r="K6160" s="13">
        <v>44454</v>
      </c>
      <c r="L6160" s="86">
        <f>(Tabla2[[#This Row],[release_year]]-'VARIANZA Y DES. EST'!$L$11)^2</f>
        <v>46.509705182670608</v>
      </c>
      <c r="M6160" s="12">
        <v>2021</v>
      </c>
      <c r="N6160" s="9" t="s">
        <v>82</v>
      </c>
      <c r="O6160" s="9" t="s">
        <v>23289</v>
      </c>
      <c r="P6160" s="12">
        <v>6</v>
      </c>
      <c r="Q6160" s="12" t="s">
        <v>28</v>
      </c>
      <c r="R6160" s="12"/>
      <c r="S6160" s="12">
        <v>6</v>
      </c>
      <c r="T6160" s="9" t="s">
        <v>23290</v>
      </c>
      <c r="U6160" s="9" t="s">
        <v>23290</v>
      </c>
      <c r="V6160" s="9" t="s">
        <v>23290</v>
      </c>
      <c r="W6160" s="14">
        <v>1</v>
      </c>
    </row>
    <row r="6161" spans="1:23" x14ac:dyDescent="0.25">
      <c r="A6161" s="8">
        <v>66</v>
      </c>
      <c r="B6161" s="9" t="s">
        <v>23291</v>
      </c>
      <c r="C6161" s="9" t="s">
        <v>23182</v>
      </c>
      <c r="D6161" s="10" t="s">
        <v>23292</v>
      </c>
      <c r="E6161" s="11"/>
      <c r="F6161" s="9" t="s">
        <v>23293</v>
      </c>
      <c r="G6161" s="12">
        <v>4</v>
      </c>
      <c r="H6161" s="9" t="s">
        <v>126</v>
      </c>
      <c r="I6161" s="9" t="s">
        <v>126</v>
      </c>
      <c r="J6161" s="12">
        <v>1</v>
      </c>
      <c r="K6161" s="13">
        <v>44454</v>
      </c>
      <c r="L6161" s="86">
        <f>(Tabla2[[#This Row],[release_year]]-'VARIANZA Y DES. EST'!$L$11)^2</f>
        <v>46.509705182670608</v>
      </c>
      <c r="M6161" s="12">
        <v>2021</v>
      </c>
      <c r="N6161" s="9" t="s">
        <v>26</v>
      </c>
      <c r="O6161" s="9" t="s">
        <v>23289</v>
      </c>
      <c r="P6161" s="12">
        <v>6</v>
      </c>
      <c r="Q6161" s="12" t="s">
        <v>28</v>
      </c>
      <c r="R6161" s="12"/>
      <c r="S6161" s="12">
        <v>6</v>
      </c>
      <c r="T6161" s="9" t="s">
        <v>23264</v>
      </c>
      <c r="U6161" s="9" t="s">
        <v>23264</v>
      </c>
      <c r="V6161" s="9" t="s">
        <v>23264</v>
      </c>
      <c r="W6161" s="14">
        <v>1</v>
      </c>
    </row>
    <row r="6162" spans="1:23" x14ac:dyDescent="0.25">
      <c r="A6162" s="8">
        <v>67</v>
      </c>
      <c r="B6162" s="9" t="s">
        <v>23294</v>
      </c>
      <c r="C6162" s="9" t="s">
        <v>23182</v>
      </c>
      <c r="D6162" s="10" t="s">
        <v>23295</v>
      </c>
      <c r="E6162" s="19"/>
      <c r="F6162" s="11"/>
      <c r="G6162" s="12">
        <v>0</v>
      </c>
      <c r="H6162" s="9" t="s">
        <v>518</v>
      </c>
      <c r="I6162" s="9" t="s">
        <v>518</v>
      </c>
      <c r="J6162" s="12">
        <v>1</v>
      </c>
      <c r="K6162" s="13">
        <v>44454</v>
      </c>
      <c r="L6162" s="86">
        <f>(Tabla2[[#This Row],[release_year]]-'VARIANZA Y DES. EST'!$L$11)^2</f>
        <v>3.2471164275211517E-2</v>
      </c>
      <c r="M6162" s="12">
        <v>2014</v>
      </c>
      <c r="N6162" s="9" t="s">
        <v>55</v>
      </c>
      <c r="O6162" s="9" t="s">
        <v>23191</v>
      </c>
      <c r="P6162" s="12">
        <v>1</v>
      </c>
      <c r="Q6162" s="12" t="s">
        <v>28</v>
      </c>
      <c r="R6162" s="12"/>
      <c r="S6162" s="12">
        <v>1</v>
      </c>
      <c r="T6162" s="9" t="s">
        <v>23296</v>
      </c>
      <c r="U6162" s="9" t="s">
        <v>23197</v>
      </c>
      <c r="V6162" s="9" t="s">
        <v>23296</v>
      </c>
      <c r="W6162" s="14">
        <v>2</v>
      </c>
    </row>
    <row r="6163" spans="1:23" x14ac:dyDescent="0.25">
      <c r="A6163" s="8">
        <v>68</v>
      </c>
      <c r="B6163" s="9" t="s">
        <v>23297</v>
      </c>
      <c r="C6163" s="9" t="s">
        <v>23182</v>
      </c>
      <c r="D6163" s="10" t="s">
        <v>23298</v>
      </c>
      <c r="E6163" s="11"/>
      <c r="F6163" s="9" t="s">
        <v>23299</v>
      </c>
      <c r="G6163" s="12">
        <v>7</v>
      </c>
      <c r="H6163" s="9" t="s">
        <v>25</v>
      </c>
      <c r="I6163" s="9" t="s">
        <v>25</v>
      </c>
      <c r="J6163" s="12">
        <v>1</v>
      </c>
      <c r="K6163" s="13">
        <v>44454</v>
      </c>
      <c r="L6163" s="86">
        <f>(Tabla2[[#This Row],[release_year]]-'VARIANZA Y DES. EST'!$L$11)^2</f>
        <v>407.24037396885979</v>
      </c>
      <c r="M6163" s="12">
        <v>1994</v>
      </c>
      <c r="N6163" s="9" t="s">
        <v>82</v>
      </c>
      <c r="O6163" s="9" t="s">
        <v>23211</v>
      </c>
      <c r="P6163" s="12">
        <v>9</v>
      </c>
      <c r="Q6163" s="12" t="s">
        <v>28</v>
      </c>
      <c r="R6163" s="12"/>
      <c r="S6163" s="12">
        <v>9</v>
      </c>
      <c r="T6163" s="9" t="s">
        <v>23268</v>
      </c>
      <c r="U6163" s="9" t="s">
        <v>23264</v>
      </c>
      <c r="V6163" s="9" t="s">
        <v>23268</v>
      </c>
      <c r="W6163" s="14">
        <v>2</v>
      </c>
    </row>
    <row r="6164" spans="1:23" x14ac:dyDescent="0.25">
      <c r="A6164" s="8">
        <v>70</v>
      </c>
      <c r="B6164" s="9" t="s">
        <v>23300</v>
      </c>
      <c r="C6164" s="9" t="s">
        <v>23182</v>
      </c>
      <c r="D6164" s="10" t="s">
        <v>23301</v>
      </c>
      <c r="E6164" s="19"/>
      <c r="F6164" s="11"/>
      <c r="G6164" s="12">
        <v>0</v>
      </c>
      <c r="H6164" s="9" t="s">
        <v>518</v>
      </c>
      <c r="I6164" s="9" t="s">
        <v>518</v>
      </c>
      <c r="J6164" s="12">
        <v>1</v>
      </c>
      <c r="K6164" s="13">
        <v>44454</v>
      </c>
      <c r="L6164" s="86">
        <f>(Tabla2[[#This Row],[release_year]]-'VARIANZA Y DES. EST'!$L$11)^2</f>
        <v>0.67207602404598188</v>
      </c>
      <c r="M6164" s="12">
        <v>2015</v>
      </c>
      <c r="N6164" s="9" t="s">
        <v>82</v>
      </c>
      <c r="O6164" s="9" t="s">
        <v>23191</v>
      </c>
      <c r="P6164" s="12">
        <v>1</v>
      </c>
      <c r="Q6164" s="12" t="s">
        <v>28</v>
      </c>
      <c r="R6164" s="12"/>
      <c r="S6164" s="12">
        <v>1</v>
      </c>
      <c r="T6164" s="9" t="s">
        <v>23281</v>
      </c>
      <c r="U6164" s="9" t="s">
        <v>23187</v>
      </c>
      <c r="V6164" s="9" t="s">
        <v>23281</v>
      </c>
      <c r="W6164" s="14">
        <v>2</v>
      </c>
    </row>
    <row r="6165" spans="1:23" x14ac:dyDescent="0.25">
      <c r="A6165" s="8">
        <v>71</v>
      </c>
      <c r="B6165" s="9" t="s">
        <v>23302</v>
      </c>
      <c r="C6165" s="9" t="s">
        <v>23182</v>
      </c>
      <c r="D6165" s="10" t="s">
        <v>23303</v>
      </c>
      <c r="E6165" s="11"/>
      <c r="F6165" s="9" t="s">
        <v>23304</v>
      </c>
      <c r="G6165" s="12">
        <v>1</v>
      </c>
      <c r="H6165" s="12"/>
      <c r="I6165" s="9"/>
      <c r="J6165" s="12">
        <v>0</v>
      </c>
      <c r="K6165" s="13">
        <v>44454</v>
      </c>
      <c r="L6165" s="86">
        <f>(Tabla2[[#This Row],[release_year]]-'VARIANZA Y DES. EST'!$L$11)^2</f>
        <v>46.509705182670608</v>
      </c>
      <c r="M6165" s="12">
        <v>2021</v>
      </c>
      <c r="N6165" s="9" t="s">
        <v>76</v>
      </c>
      <c r="O6165" s="9" t="s">
        <v>23191</v>
      </c>
      <c r="P6165" s="12">
        <v>1</v>
      </c>
      <c r="Q6165" s="12" t="s">
        <v>28</v>
      </c>
      <c r="R6165" s="12"/>
      <c r="S6165" s="12">
        <v>1</v>
      </c>
      <c r="T6165" s="9" t="s">
        <v>23305</v>
      </c>
      <c r="U6165" s="9" t="s">
        <v>23187</v>
      </c>
      <c r="V6165" s="9" t="s">
        <v>23305</v>
      </c>
      <c r="W6165" s="14">
        <v>3</v>
      </c>
    </row>
    <row r="6166" spans="1:23" x14ac:dyDescent="0.25">
      <c r="A6166" s="8">
        <v>73</v>
      </c>
      <c r="B6166" s="9" t="s">
        <v>23306</v>
      </c>
      <c r="C6166" s="9" t="s">
        <v>23182</v>
      </c>
      <c r="D6166" s="10" t="s">
        <v>23307</v>
      </c>
      <c r="E6166" s="11"/>
      <c r="F6166" s="9" t="s">
        <v>23308</v>
      </c>
      <c r="G6166" s="12">
        <v>2</v>
      </c>
      <c r="H6166" s="9" t="s">
        <v>126</v>
      </c>
      <c r="I6166" s="9" t="s">
        <v>126</v>
      </c>
      <c r="J6166" s="12">
        <v>1</v>
      </c>
      <c r="K6166" s="13">
        <v>44453</v>
      </c>
      <c r="L6166" s="86">
        <f>(Tabla2[[#This Row],[release_year]]-'VARIANZA Y DES. EST'!$L$11)^2</f>
        <v>46.509705182670608</v>
      </c>
      <c r="M6166" s="12">
        <v>2021</v>
      </c>
      <c r="N6166" s="9" t="s">
        <v>76</v>
      </c>
      <c r="O6166" s="9" t="s">
        <v>23243</v>
      </c>
      <c r="P6166" s="12">
        <v>5</v>
      </c>
      <c r="Q6166" s="12" t="s">
        <v>28</v>
      </c>
      <c r="R6166" s="12"/>
      <c r="S6166" s="12">
        <v>5</v>
      </c>
      <c r="T6166" s="9" t="s">
        <v>23309</v>
      </c>
      <c r="U6166" s="9" t="s">
        <v>23213</v>
      </c>
      <c r="V6166" s="9" t="s">
        <v>23309</v>
      </c>
      <c r="W6166" s="14">
        <v>3</v>
      </c>
    </row>
    <row r="6167" spans="1:23" x14ac:dyDescent="0.25">
      <c r="A6167" s="8">
        <v>75</v>
      </c>
      <c r="B6167" s="9" t="s">
        <v>23310</v>
      </c>
      <c r="C6167" s="9" t="s">
        <v>23182</v>
      </c>
      <c r="D6167" s="10" t="s">
        <v>23311</v>
      </c>
      <c r="E6167" s="19"/>
      <c r="F6167" s="11"/>
      <c r="G6167" s="12">
        <v>0</v>
      </c>
      <c r="H6167" s="12"/>
      <c r="I6167" s="9"/>
      <c r="J6167" s="12">
        <v>0</v>
      </c>
      <c r="K6167" s="13">
        <v>44453</v>
      </c>
      <c r="L6167" s="86">
        <f>(Tabla2[[#This Row],[release_year]]-'VARIANZA Y DES. EST'!$L$11)^2</f>
        <v>46.509705182670608</v>
      </c>
      <c r="M6167" s="12">
        <v>2021</v>
      </c>
      <c r="N6167" s="9" t="s">
        <v>82</v>
      </c>
      <c r="O6167" s="9" t="s">
        <v>23185</v>
      </c>
      <c r="P6167" s="12">
        <v>2</v>
      </c>
      <c r="Q6167" s="12" t="s">
        <v>28</v>
      </c>
      <c r="R6167" s="12"/>
      <c r="S6167" s="12">
        <v>2</v>
      </c>
      <c r="T6167" s="9" t="s">
        <v>23290</v>
      </c>
      <c r="U6167" s="9" t="s">
        <v>23290</v>
      </c>
      <c r="V6167" s="9" t="s">
        <v>23290</v>
      </c>
      <c r="W6167" s="14">
        <v>1</v>
      </c>
    </row>
    <row r="6168" spans="1:23" x14ac:dyDescent="0.25">
      <c r="A6168" s="8">
        <v>77</v>
      </c>
      <c r="B6168" s="9" t="s">
        <v>23312</v>
      </c>
      <c r="C6168" s="9" t="s">
        <v>23182</v>
      </c>
      <c r="D6168" s="10" t="s">
        <v>23313</v>
      </c>
      <c r="E6168" s="11"/>
      <c r="F6168" s="9" t="s">
        <v>23314</v>
      </c>
      <c r="G6168" s="12">
        <v>27</v>
      </c>
      <c r="H6168" s="9" t="s">
        <v>34</v>
      </c>
      <c r="I6168" s="9" t="s">
        <v>34</v>
      </c>
      <c r="J6168" s="12">
        <v>1</v>
      </c>
      <c r="K6168" s="13">
        <v>44453</v>
      </c>
      <c r="L6168" s="86">
        <f>(Tabla2[[#This Row],[release_year]]-'VARIANZA Y DES. EST'!$L$11)^2</f>
        <v>1.3928663045044412</v>
      </c>
      <c r="M6168" s="12">
        <v>2013</v>
      </c>
      <c r="N6168" s="9" t="s">
        <v>35</v>
      </c>
      <c r="O6168" s="9" t="s">
        <v>23191</v>
      </c>
      <c r="P6168" s="12">
        <v>1</v>
      </c>
      <c r="Q6168" s="12" t="s">
        <v>28</v>
      </c>
      <c r="R6168" s="12"/>
      <c r="S6168" s="12">
        <v>1</v>
      </c>
      <c r="T6168" s="9" t="s">
        <v>23315</v>
      </c>
      <c r="U6168" s="9" t="s">
        <v>23316</v>
      </c>
      <c r="V6168" s="9" t="s">
        <v>23315</v>
      </c>
      <c r="W6168" s="14">
        <v>2</v>
      </c>
    </row>
    <row r="6169" spans="1:23" x14ac:dyDescent="0.25">
      <c r="A6169" s="8">
        <v>83</v>
      </c>
      <c r="B6169" s="9" t="s">
        <v>23317</v>
      </c>
      <c r="C6169" s="9" t="s">
        <v>23182</v>
      </c>
      <c r="D6169" s="9" t="s">
        <v>23318</v>
      </c>
      <c r="E6169" s="9"/>
      <c r="F6169" s="9" t="s">
        <v>23319</v>
      </c>
      <c r="G6169" s="12">
        <v>13</v>
      </c>
      <c r="H6169" s="9" t="s">
        <v>25</v>
      </c>
      <c r="I6169" s="9" t="s">
        <v>25</v>
      </c>
      <c r="J6169" s="12">
        <v>1</v>
      </c>
      <c r="K6169" s="13">
        <v>44449</v>
      </c>
      <c r="L6169" s="86">
        <f>(Tabla2[[#This Row],[release_year]]-'VARIANZA Y DES. EST'!$L$11)^2</f>
        <v>46.509705182670608</v>
      </c>
      <c r="M6169" s="12">
        <v>2021</v>
      </c>
      <c r="N6169" s="9" t="s">
        <v>35</v>
      </c>
      <c r="O6169" s="9" t="s">
        <v>23289</v>
      </c>
      <c r="P6169" s="12">
        <v>6</v>
      </c>
      <c r="Q6169" s="12" t="s">
        <v>28</v>
      </c>
      <c r="R6169" s="12"/>
      <c r="S6169" s="12">
        <v>6</v>
      </c>
      <c r="T6169" s="9" t="s">
        <v>23320</v>
      </c>
      <c r="U6169" s="9" t="s">
        <v>23193</v>
      </c>
      <c r="V6169" s="9" t="s">
        <v>23320</v>
      </c>
      <c r="W6169" s="14">
        <v>3</v>
      </c>
    </row>
    <row r="6170" spans="1:23" x14ac:dyDescent="0.25">
      <c r="A6170" s="8">
        <v>84</v>
      </c>
      <c r="B6170" s="9" t="s">
        <v>23321</v>
      </c>
      <c r="C6170" s="9" t="s">
        <v>23182</v>
      </c>
      <c r="D6170" s="10" t="s">
        <v>23322</v>
      </c>
      <c r="E6170" s="11"/>
      <c r="F6170" s="9" t="s">
        <v>1755</v>
      </c>
      <c r="G6170" s="12">
        <v>1</v>
      </c>
      <c r="H6170" s="12"/>
      <c r="I6170" s="9"/>
      <c r="J6170" s="12">
        <v>0</v>
      </c>
      <c r="K6170" s="13">
        <v>44449</v>
      </c>
      <c r="L6170" s="86">
        <f>(Tabla2[[#This Row],[release_year]]-'VARIANZA Y DES. EST'!$L$11)^2</f>
        <v>46.509705182670608</v>
      </c>
      <c r="M6170" s="12">
        <v>2021</v>
      </c>
      <c r="N6170" s="9" t="s">
        <v>76</v>
      </c>
      <c r="O6170" s="9" t="s">
        <v>23191</v>
      </c>
      <c r="P6170" s="12">
        <v>1</v>
      </c>
      <c r="Q6170" s="12" t="s">
        <v>28</v>
      </c>
      <c r="R6170" s="12"/>
      <c r="S6170" s="12">
        <v>1</v>
      </c>
      <c r="T6170" s="9" t="s">
        <v>23290</v>
      </c>
      <c r="U6170" s="9" t="s">
        <v>23290</v>
      </c>
      <c r="V6170" s="9" t="s">
        <v>23290</v>
      </c>
      <c r="W6170" s="14">
        <v>1</v>
      </c>
    </row>
    <row r="6171" spans="1:23" x14ac:dyDescent="0.25">
      <c r="A6171" s="8">
        <v>86</v>
      </c>
      <c r="B6171" s="9" t="s">
        <v>23323</v>
      </c>
      <c r="C6171" s="9" t="s">
        <v>23182</v>
      </c>
      <c r="D6171" s="10" t="s">
        <v>23324</v>
      </c>
      <c r="E6171" s="11"/>
      <c r="F6171" s="9" t="s">
        <v>23325</v>
      </c>
      <c r="G6171" s="12">
        <v>10</v>
      </c>
      <c r="H6171" s="12"/>
      <c r="I6171" s="9"/>
      <c r="J6171" s="12">
        <v>0</v>
      </c>
      <c r="K6171" s="13">
        <v>44449</v>
      </c>
      <c r="L6171" s="86">
        <f>(Tabla2[[#This Row],[release_year]]-'VARIANZA Y DES. EST'!$L$11)^2</f>
        <v>46.509705182670608</v>
      </c>
      <c r="M6171" s="12">
        <v>2021</v>
      </c>
      <c r="N6171" s="9" t="s">
        <v>110</v>
      </c>
      <c r="O6171" s="9" t="s">
        <v>23191</v>
      </c>
      <c r="P6171" s="12">
        <v>1</v>
      </c>
      <c r="Q6171" s="12" t="s">
        <v>28</v>
      </c>
      <c r="R6171" s="12"/>
      <c r="S6171" s="12">
        <v>1</v>
      </c>
      <c r="T6171" s="9" t="s">
        <v>23326</v>
      </c>
      <c r="U6171" s="9" t="s">
        <v>23316</v>
      </c>
      <c r="V6171" s="9" t="s">
        <v>23326</v>
      </c>
      <c r="W6171" s="14">
        <v>2</v>
      </c>
    </row>
    <row r="6172" spans="1:23" x14ac:dyDescent="0.25">
      <c r="A6172" s="8">
        <v>88</v>
      </c>
      <c r="B6172" s="9" t="s">
        <v>23327</v>
      </c>
      <c r="C6172" s="9" t="s">
        <v>23182</v>
      </c>
      <c r="D6172" s="9" t="s">
        <v>23328</v>
      </c>
      <c r="E6172" s="9"/>
      <c r="F6172" s="9" t="s">
        <v>23329</v>
      </c>
      <c r="G6172" s="12">
        <v>5</v>
      </c>
      <c r="H6172" s="12"/>
      <c r="I6172" s="9"/>
      <c r="J6172" s="12">
        <v>0</v>
      </c>
      <c r="K6172" s="13">
        <v>44449</v>
      </c>
      <c r="L6172" s="86">
        <f>(Tabla2[[#This Row],[release_year]]-'VARIANZA Y DES. EST'!$L$11)^2</f>
        <v>23.230495463129063</v>
      </c>
      <c r="M6172" s="12">
        <v>2019</v>
      </c>
      <c r="N6172" s="9" t="s">
        <v>26</v>
      </c>
      <c r="O6172" s="9" t="s">
        <v>23185</v>
      </c>
      <c r="P6172" s="12">
        <v>2</v>
      </c>
      <c r="Q6172" s="12" t="s">
        <v>28</v>
      </c>
      <c r="R6172" s="12"/>
      <c r="S6172" s="12">
        <v>2</v>
      </c>
      <c r="T6172" s="9" t="s">
        <v>23330</v>
      </c>
      <c r="U6172" s="9" t="s">
        <v>23264</v>
      </c>
      <c r="V6172" s="9" t="s">
        <v>23330</v>
      </c>
      <c r="W6172" s="14">
        <v>2</v>
      </c>
    </row>
    <row r="6173" spans="1:23" x14ac:dyDescent="0.25">
      <c r="A6173" s="8">
        <v>90</v>
      </c>
      <c r="B6173" s="9" t="s">
        <v>23331</v>
      </c>
      <c r="C6173" s="9" t="s">
        <v>23182</v>
      </c>
      <c r="D6173" s="9" t="s">
        <v>23332</v>
      </c>
      <c r="E6173" s="9"/>
      <c r="F6173" s="9" t="s">
        <v>23333</v>
      </c>
      <c r="G6173" s="12">
        <v>7</v>
      </c>
      <c r="H6173" s="12"/>
      <c r="I6173" s="9"/>
      <c r="J6173" s="12">
        <v>0</v>
      </c>
      <c r="K6173" s="13">
        <v>44448</v>
      </c>
      <c r="L6173" s="86">
        <f>(Tabla2[[#This Row],[release_year]]-'VARIANZA Y DES. EST'!$L$11)^2</f>
        <v>7.9512857435875226</v>
      </c>
      <c r="M6173" s="12">
        <v>2017</v>
      </c>
      <c r="N6173" s="9" t="s">
        <v>110</v>
      </c>
      <c r="O6173" s="9" t="s">
        <v>23227</v>
      </c>
      <c r="P6173" s="12">
        <v>4</v>
      </c>
      <c r="Q6173" s="12" t="s">
        <v>28</v>
      </c>
      <c r="R6173" s="12"/>
      <c r="S6173" s="12">
        <v>4</v>
      </c>
      <c r="T6173" s="9" t="s">
        <v>23264</v>
      </c>
      <c r="U6173" s="9" t="s">
        <v>23264</v>
      </c>
      <c r="V6173" s="9" t="s">
        <v>23264</v>
      </c>
      <c r="W6173" s="14">
        <v>1</v>
      </c>
    </row>
    <row r="6174" spans="1:23" x14ac:dyDescent="0.25">
      <c r="A6174" s="8">
        <v>93</v>
      </c>
      <c r="B6174" s="9" t="s">
        <v>23334</v>
      </c>
      <c r="C6174" s="9" t="s">
        <v>23182</v>
      </c>
      <c r="D6174" s="10" t="s">
        <v>23335</v>
      </c>
      <c r="E6174" s="11"/>
      <c r="F6174" s="9" t="s">
        <v>23336</v>
      </c>
      <c r="G6174" s="12">
        <v>11</v>
      </c>
      <c r="H6174" s="9" t="s">
        <v>3510</v>
      </c>
      <c r="I6174" s="9" t="s">
        <v>3510</v>
      </c>
      <c r="J6174" s="12">
        <v>1</v>
      </c>
      <c r="K6174" s="13">
        <v>44447</v>
      </c>
      <c r="L6174" s="86">
        <f>(Tabla2[[#This Row],[release_year]]-'VARIANZA Y DES. EST'!$L$11)^2</f>
        <v>46.509705182670608</v>
      </c>
      <c r="M6174" s="12">
        <v>2021</v>
      </c>
      <c r="N6174" s="9" t="s">
        <v>76</v>
      </c>
      <c r="O6174" s="9" t="s">
        <v>23185</v>
      </c>
      <c r="P6174" s="12">
        <v>2</v>
      </c>
      <c r="Q6174" s="12" t="s">
        <v>28</v>
      </c>
      <c r="R6174" s="12"/>
      <c r="S6174" s="12">
        <v>2</v>
      </c>
      <c r="T6174" s="9" t="s">
        <v>23186</v>
      </c>
      <c r="U6174" s="9" t="s">
        <v>23187</v>
      </c>
      <c r="V6174" s="9" t="s">
        <v>23186</v>
      </c>
      <c r="W6174" s="14">
        <v>3</v>
      </c>
    </row>
    <row r="6175" spans="1:23" x14ac:dyDescent="0.25">
      <c r="A6175" s="8">
        <v>96</v>
      </c>
      <c r="B6175" s="9" t="s">
        <v>23337</v>
      </c>
      <c r="C6175" s="9" t="s">
        <v>23182</v>
      </c>
      <c r="D6175" s="9" t="s">
        <v>23338</v>
      </c>
      <c r="E6175" s="9"/>
      <c r="F6175" s="9" t="s">
        <v>1644</v>
      </c>
      <c r="G6175" s="12">
        <v>1</v>
      </c>
      <c r="H6175" s="9" t="s">
        <v>25</v>
      </c>
      <c r="I6175" s="9" t="s">
        <v>1453</v>
      </c>
      <c r="J6175" s="12">
        <v>2</v>
      </c>
      <c r="K6175" s="13">
        <v>44447</v>
      </c>
      <c r="L6175" s="86">
        <f>(Tabla2[[#This Row],[release_year]]-'VARIANZA Y DES. EST'!$L$11)^2</f>
        <v>46.509705182670608</v>
      </c>
      <c r="M6175" s="12">
        <v>2021</v>
      </c>
      <c r="N6175" s="9" t="s">
        <v>76</v>
      </c>
      <c r="O6175" s="9" t="s">
        <v>23255</v>
      </c>
      <c r="P6175" s="12">
        <v>3</v>
      </c>
      <c r="Q6175" s="12" t="s">
        <v>28</v>
      </c>
      <c r="R6175" s="12"/>
      <c r="S6175" s="12">
        <v>3</v>
      </c>
      <c r="T6175" s="9" t="s">
        <v>23290</v>
      </c>
      <c r="U6175" s="9" t="s">
        <v>23290</v>
      </c>
      <c r="V6175" s="9" t="s">
        <v>23290</v>
      </c>
      <c r="W6175" s="14">
        <v>1</v>
      </c>
    </row>
    <row r="6176" spans="1:23" x14ac:dyDescent="0.25">
      <c r="A6176" s="8">
        <v>98</v>
      </c>
      <c r="B6176" s="9" t="s">
        <v>23339</v>
      </c>
      <c r="C6176" s="9" t="s">
        <v>23182</v>
      </c>
      <c r="D6176" s="9" t="s">
        <v>23340</v>
      </c>
      <c r="E6176" s="9"/>
      <c r="F6176" s="9" t="s">
        <v>23341</v>
      </c>
      <c r="G6176" s="12">
        <v>7</v>
      </c>
      <c r="H6176" s="9" t="s">
        <v>25</v>
      </c>
      <c r="I6176" s="9" t="s">
        <v>25</v>
      </c>
      <c r="J6176" s="12">
        <v>1</v>
      </c>
      <c r="K6176" s="13">
        <v>44446</v>
      </c>
      <c r="L6176" s="86">
        <f>(Tabla2[[#This Row],[release_year]]-'VARIANZA Y DES. EST'!$L$11)^2</f>
        <v>46.509705182670608</v>
      </c>
      <c r="M6176" s="12">
        <v>2021</v>
      </c>
      <c r="N6176" s="9" t="s">
        <v>110</v>
      </c>
      <c r="O6176" s="9" t="s">
        <v>23185</v>
      </c>
      <c r="P6176" s="12">
        <v>2</v>
      </c>
      <c r="Q6176" s="12" t="s">
        <v>28</v>
      </c>
      <c r="R6176" s="12"/>
      <c r="S6176" s="12">
        <v>2</v>
      </c>
      <c r="T6176" s="9" t="s">
        <v>23342</v>
      </c>
      <c r="U6176" s="9" t="s">
        <v>23264</v>
      </c>
      <c r="V6176" s="9" t="s">
        <v>23342</v>
      </c>
      <c r="W6176" s="14">
        <v>3</v>
      </c>
    </row>
    <row r="6177" spans="1:23" x14ac:dyDescent="0.25">
      <c r="A6177" s="8">
        <v>99</v>
      </c>
      <c r="B6177" s="9" t="s">
        <v>23343</v>
      </c>
      <c r="C6177" s="9" t="s">
        <v>23182</v>
      </c>
      <c r="D6177" s="10" t="s">
        <v>23344</v>
      </c>
      <c r="E6177" s="11"/>
      <c r="F6177" s="9" t="s">
        <v>23345</v>
      </c>
      <c r="G6177" s="12">
        <v>13</v>
      </c>
      <c r="H6177" s="9" t="s">
        <v>126</v>
      </c>
      <c r="I6177" s="9" t="s">
        <v>126</v>
      </c>
      <c r="J6177" s="12">
        <v>1</v>
      </c>
      <c r="K6177" s="13">
        <v>44446</v>
      </c>
      <c r="L6177" s="86">
        <f>(Tabla2[[#This Row],[release_year]]-'VARIANZA Y DES. EST'!$L$11)^2</f>
        <v>46.509705182670608</v>
      </c>
      <c r="M6177" s="12">
        <v>2021</v>
      </c>
      <c r="N6177" s="9" t="s">
        <v>26</v>
      </c>
      <c r="O6177" s="9" t="s">
        <v>23191</v>
      </c>
      <c r="P6177" s="12">
        <v>1</v>
      </c>
      <c r="Q6177" s="12" t="s">
        <v>28</v>
      </c>
      <c r="R6177" s="12"/>
      <c r="S6177" s="12">
        <v>1</v>
      </c>
      <c r="T6177" s="9" t="s">
        <v>23346</v>
      </c>
      <c r="U6177" s="9" t="s">
        <v>23213</v>
      </c>
      <c r="V6177" s="9" t="s">
        <v>23346</v>
      </c>
      <c r="W6177" s="14">
        <v>2</v>
      </c>
    </row>
    <row r="6178" spans="1:23" x14ac:dyDescent="0.25">
      <c r="A6178" s="8">
        <v>100</v>
      </c>
      <c r="B6178" s="9" t="s">
        <v>23347</v>
      </c>
      <c r="C6178" s="9" t="s">
        <v>23182</v>
      </c>
      <c r="D6178" s="10" t="s">
        <v>23348</v>
      </c>
      <c r="E6178" s="11"/>
      <c r="F6178" s="9" t="s">
        <v>23349</v>
      </c>
      <c r="G6178" s="12">
        <v>8</v>
      </c>
      <c r="H6178" s="9" t="s">
        <v>231</v>
      </c>
      <c r="I6178" s="9" t="s">
        <v>5770</v>
      </c>
      <c r="J6178" s="12">
        <v>2</v>
      </c>
      <c r="K6178" s="13">
        <v>44446</v>
      </c>
      <c r="L6178" s="86">
        <f>(Tabla2[[#This Row],[release_year]]-'VARIANZA Y DES. EST'!$L$11)^2</f>
        <v>46.509705182670608</v>
      </c>
      <c r="M6178" s="12">
        <v>2021</v>
      </c>
      <c r="N6178" s="9" t="s">
        <v>76</v>
      </c>
      <c r="O6178" s="9" t="s">
        <v>23191</v>
      </c>
      <c r="P6178" s="12">
        <v>1</v>
      </c>
      <c r="Q6178" s="12" t="s">
        <v>28</v>
      </c>
      <c r="R6178" s="12"/>
      <c r="S6178" s="12">
        <v>1</v>
      </c>
      <c r="T6178" s="9" t="s">
        <v>23228</v>
      </c>
      <c r="U6178" s="9" t="s">
        <v>23229</v>
      </c>
      <c r="V6178" s="9" t="s">
        <v>23228</v>
      </c>
      <c r="W6178" s="14">
        <v>2</v>
      </c>
    </row>
    <row r="6179" spans="1:23" x14ac:dyDescent="0.25">
      <c r="A6179" s="8">
        <v>101</v>
      </c>
      <c r="B6179" s="9" t="s">
        <v>23350</v>
      </c>
      <c r="C6179" s="9" t="s">
        <v>23182</v>
      </c>
      <c r="D6179" s="10" t="s">
        <v>23351</v>
      </c>
      <c r="E6179" s="11"/>
      <c r="F6179" s="9" t="s">
        <v>23352</v>
      </c>
      <c r="G6179" s="12">
        <v>9</v>
      </c>
      <c r="H6179" s="12"/>
      <c r="I6179" s="9"/>
      <c r="J6179" s="12">
        <v>0</v>
      </c>
      <c r="K6179" s="13">
        <v>44446</v>
      </c>
      <c r="L6179" s="86">
        <f>(Tabla2[[#This Row],[release_year]]-'VARIANZA Y DES. EST'!$L$11)^2</f>
        <v>23.230495463129063</v>
      </c>
      <c r="M6179" s="12">
        <v>2019</v>
      </c>
      <c r="N6179" s="9" t="s">
        <v>110</v>
      </c>
      <c r="O6179" s="9" t="s">
        <v>23185</v>
      </c>
      <c r="P6179" s="12">
        <v>2</v>
      </c>
      <c r="Q6179" s="12" t="s">
        <v>28</v>
      </c>
      <c r="R6179" s="12"/>
      <c r="S6179" s="12">
        <v>2</v>
      </c>
      <c r="T6179" s="9" t="s">
        <v>23264</v>
      </c>
      <c r="U6179" s="9" t="s">
        <v>23264</v>
      </c>
      <c r="V6179" s="9" t="s">
        <v>23264</v>
      </c>
      <c r="W6179" s="14">
        <v>1</v>
      </c>
    </row>
    <row r="6180" spans="1:23" x14ac:dyDescent="0.25">
      <c r="A6180" s="8">
        <v>103</v>
      </c>
      <c r="B6180" s="9" t="s">
        <v>23353</v>
      </c>
      <c r="C6180" s="9" t="s">
        <v>23182</v>
      </c>
      <c r="D6180" s="9" t="s">
        <v>23354</v>
      </c>
      <c r="E6180" s="18" t="s">
        <v>23355</v>
      </c>
      <c r="F6180" s="9"/>
      <c r="G6180" s="12">
        <v>0</v>
      </c>
      <c r="H6180" s="12"/>
      <c r="I6180" s="9"/>
      <c r="J6180" s="12">
        <v>0</v>
      </c>
      <c r="K6180" s="13">
        <v>44445</v>
      </c>
      <c r="L6180" s="86">
        <f>(Tabla2[[#This Row],[release_year]]-'VARIANZA Y DES. EST'!$L$11)^2</f>
        <v>46.509705182670608</v>
      </c>
      <c r="M6180" s="12">
        <v>2021</v>
      </c>
      <c r="N6180" s="9" t="s">
        <v>35</v>
      </c>
      <c r="O6180" s="9" t="s">
        <v>23191</v>
      </c>
      <c r="P6180" s="12">
        <v>1</v>
      </c>
      <c r="Q6180" s="12" t="s">
        <v>28</v>
      </c>
      <c r="R6180" s="12"/>
      <c r="S6180" s="12">
        <v>1</v>
      </c>
      <c r="T6180" s="9" t="s">
        <v>23356</v>
      </c>
      <c r="U6180" s="9" t="s">
        <v>23197</v>
      </c>
      <c r="V6180" s="9" t="s">
        <v>23356</v>
      </c>
      <c r="W6180" s="14">
        <v>2</v>
      </c>
    </row>
    <row r="6181" spans="1:23" x14ac:dyDescent="0.25">
      <c r="A6181" s="8">
        <v>105</v>
      </c>
      <c r="B6181" s="9" t="s">
        <v>23357</v>
      </c>
      <c r="C6181" s="9" t="s">
        <v>23182</v>
      </c>
      <c r="D6181" s="10" t="s">
        <v>23358</v>
      </c>
      <c r="E6181" s="11"/>
      <c r="F6181" s="18" t="s">
        <v>23359</v>
      </c>
      <c r="G6181" s="12">
        <v>2</v>
      </c>
      <c r="H6181" s="9" t="s">
        <v>1349</v>
      </c>
      <c r="I6181" s="9" t="s">
        <v>1349</v>
      </c>
      <c r="J6181" s="12">
        <v>1</v>
      </c>
      <c r="K6181" s="13">
        <v>44445</v>
      </c>
      <c r="L6181" s="86">
        <f>(Tabla2[[#This Row],[release_year]]-'VARIANZA Y DES. EST'!$L$11)^2</f>
        <v>3.3116808838167522</v>
      </c>
      <c r="M6181" s="12">
        <v>2016</v>
      </c>
      <c r="N6181" s="9" t="s">
        <v>26</v>
      </c>
      <c r="O6181" s="9" t="s">
        <v>23185</v>
      </c>
      <c r="P6181" s="12">
        <v>2</v>
      </c>
      <c r="Q6181" s="12" t="s">
        <v>28</v>
      </c>
      <c r="R6181" s="12"/>
      <c r="S6181" s="12">
        <v>2</v>
      </c>
      <c r="T6181" s="9" t="s">
        <v>23330</v>
      </c>
      <c r="U6181" s="9" t="s">
        <v>23264</v>
      </c>
      <c r="V6181" s="9" t="s">
        <v>23330</v>
      </c>
      <c r="W6181" s="14">
        <v>2</v>
      </c>
    </row>
    <row r="6182" spans="1:23" x14ac:dyDescent="0.25">
      <c r="A6182" s="8">
        <v>107</v>
      </c>
      <c r="B6182" s="9" t="s">
        <v>23360</v>
      </c>
      <c r="C6182" s="9" t="s">
        <v>23182</v>
      </c>
      <c r="D6182" s="9" t="s">
        <v>23361</v>
      </c>
      <c r="E6182" s="9"/>
      <c r="F6182" s="18" t="s">
        <v>23362</v>
      </c>
      <c r="G6182" s="12">
        <v>7</v>
      </c>
      <c r="H6182" s="9" t="s">
        <v>25</v>
      </c>
      <c r="I6182" s="9" t="s">
        <v>25</v>
      </c>
      <c r="J6182" s="12">
        <v>1</v>
      </c>
      <c r="K6182" s="13">
        <v>44444</v>
      </c>
      <c r="L6182" s="86">
        <f>(Tabla2[[#This Row],[release_year]]-'VARIANZA Y DES. EST'!$L$11)^2</f>
        <v>46.509705182670608</v>
      </c>
      <c r="M6182" s="12">
        <v>2021</v>
      </c>
      <c r="N6182" s="9" t="s">
        <v>55</v>
      </c>
      <c r="O6182" s="9" t="s">
        <v>23243</v>
      </c>
      <c r="P6182" s="12">
        <v>5</v>
      </c>
      <c r="Q6182" s="12" t="s">
        <v>28</v>
      </c>
      <c r="R6182" s="12"/>
      <c r="S6182" s="12">
        <v>5</v>
      </c>
      <c r="T6182" s="9" t="s">
        <v>23268</v>
      </c>
      <c r="U6182" s="9" t="s">
        <v>23264</v>
      </c>
      <c r="V6182" s="9" t="s">
        <v>23268</v>
      </c>
      <c r="W6182" s="14">
        <v>2</v>
      </c>
    </row>
    <row r="6183" spans="1:23" x14ac:dyDescent="0.25">
      <c r="A6183" s="8">
        <v>109</v>
      </c>
      <c r="B6183" s="9" t="s">
        <v>23363</v>
      </c>
      <c r="C6183" s="9" t="s">
        <v>23182</v>
      </c>
      <c r="D6183" s="9" t="s">
        <v>23364</v>
      </c>
      <c r="E6183" s="9"/>
      <c r="F6183" s="9" t="s">
        <v>23365</v>
      </c>
      <c r="G6183" s="12">
        <v>8</v>
      </c>
      <c r="H6183" s="9" t="s">
        <v>279</v>
      </c>
      <c r="I6183" s="9" t="s">
        <v>279</v>
      </c>
      <c r="J6183" s="12">
        <v>1</v>
      </c>
      <c r="K6183" s="13">
        <v>44442</v>
      </c>
      <c r="L6183" s="86">
        <f>(Tabla2[[#This Row],[release_year]]-'VARIANZA Y DES. EST'!$L$11)^2</f>
        <v>46.509705182670608</v>
      </c>
      <c r="M6183" s="12">
        <v>2021</v>
      </c>
      <c r="N6183" s="9" t="s">
        <v>55</v>
      </c>
      <c r="O6183" s="9" t="s">
        <v>23191</v>
      </c>
      <c r="P6183" s="12">
        <v>1</v>
      </c>
      <c r="Q6183" s="12" t="s">
        <v>28</v>
      </c>
      <c r="R6183" s="12"/>
      <c r="S6183" s="12">
        <v>1</v>
      </c>
      <c r="T6183" s="9" t="s">
        <v>23366</v>
      </c>
      <c r="U6183" s="9" t="s">
        <v>23264</v>
      </c>
      <c r="V6183" s="9" t="s">
        <v>23366</v>
      </c>
      <c r="W6183" s="14">
        <v>3</v>
      </c>
    </row>
    <row r="6184" spans="1:23" x14ac:dyDescent="0.25">
      <c r="A6184" s="8">
        <v>110</v>
      </c>
      <c r="B6184" s="9" t="s">
        <v>23367</v>
      </c>
      <c r="C6184" s="9" t="s">
        <v>23182</v>
      </c>
      <c r="D6184" s="10" t="s">
        <v>23368</v>
      </c>
      <c r="E6184" s="11"/>
      <c r="F6184" s="9" t="s">
        <v>23369</v>
      </c>
      <c r="G6184" s="12">
        <v>13</v>
      </c>
      <c r="H6184" s="9" t="s">
        <v>390</v>
      </c>
      <c r="I6184" s="9" t="s">
        <v>390</v>
      </c>
      <c r="J6184" s="12">
        <v>1</v>
      </c>
      <c r="K6184" s="13">
        <v>44442</v>
      </c>
      <c r="L6184" s="86">
        <f>(Tabla2[[#This Row],[release_year]]-'VARIANZA Y DES. EST'!$L$11)^2</f>
        <v>46.509705182670608</v>
      </c>
      <c r="M6184" s="12">
        <v>2021</v>
      </c>
      <c r="N6184" s="9" t="s">
        <v>76</v>
      </c>
      <c r="O6184" s="9" t="s">
        <v>23243</v>
      </c>
      <c r="P6184" s="12">
        <v>5</v>
      </c>
      <c r="Q6184" s="12" t="s">
        <v>28</v>
      </c>
      <c r="R6184" s="12"/>
      <c r="S6184" s="12">
        <v>5</v>
      </c>
      <c r="T6184" s="9" t="s">
        <v>23370</v>
      </c>
      <c r="U6184" s="9" t="s">
        <v>23193</v>
      </c>
      <c r="V6184" s="9" t="s">
        <v>23370</v>
      </c>
      <c r="W6184" s="14">
        <v>3</v>
      </c>
    </row>
    <row r="6185" spans="1:23" x14ac:dyDescent="0.25">
      <c r="A6185" s="8">
        <v>111</v>
      </c>
      <c r="B6185" s="9" t="s">
        <v>23371</v>
      </c>
      <c r="C6185" s="9" t="s">
        <v>23182</v>
      </c>
      <c r="D6185" s="9" t="s">
        <v>23372</v>
      </c>
      <c r="E6185" s="10" t="s">
        <v>23373</v>
      </c>
      <c r="F6185" s="11"/>
      <c r="G6185" s="12">
        <v>0</v>
      </c>
      <c r="H6185" s="12"/>
      <c r="I6185" s="9"/>
      <c r="J6185" s="12">
        <v>0</v>
      </c>
      <c r="K6185" s="13">
        <v>44442</v>
      </c>
      <c r="L6185" s="86">
        <f>(Tabla2[[#This Row],[release_year]]-'VARIANZA Y DES. EST'!$L$11)^2</f>
        <v>46.509705182670608</v>
      </c>
      <c r="M6185" s="12">
        <v>2021</v>
      </c>
      <c r="N6185" s="9" t="s">
        <v>76</v>
      </c>
      <c r="O6185" s="9" t="s">
        <v>23191</v>
      </c>
      <c r="P6185" s="12">
        <v>1</v>
      </c>
      <c r="Q6185" s="12" t="s">
        <v>28</v>
      </c>
      <c r="R6185" s="12"/>
      <c r="S6185" s="12">
        <v>1</v>
      </c>
      <c r="T6185" s="9" t="s">
        <v>23374</v>
      </c>
      <c r="U6185" s="9" t="s">
        <v>23197</v>
      </c>
      <c r="V6185" s="9" t="s">
        <v>23374</v>
      </c>
      <c r="W6185" s="14">
        <v>3</v>
      </c>
    </row>
    <row r="6186" spans="1:23" x14ac:dyDescent="0.25">
      <c r="A6186" s="8">
        <v>112</v>
      </c>
      <c r="B6186" s="9" t="s">
        <v>23375</v>
      </c>
      <c r="C6186" s="9" t="s">
        <v>23182</v>
      </c>
      <c r="D6186" s="9" t="s">
        <v>23376</v>
      </c>
      <c r="E6186" s="9"/>
      <c r="F6186" s="9" t="s">
        <v>23377</v>
      </c>
      <c r="G6186" s="12">
        <v>7</v>
      </c>
      <c r="H6186" s="9" t="s">
        <v>25</v>
      </c>
      <c r="I6186" s="9" t="s">
        <v>23378</v>
      </c>
      <c r="J6186" s="12">
        <v>2</v>
      </c>
      <c r="K6186" s="13">
        <v>44442</v>
      </c>
      <c r="L6186" s="86">
        <f>(Tabla2[[#This Row],[release_year]]-'VARIANZA Y DES. EST'!$L$11)^2</f>
        <v>46.509705182670608</v>
      </c>
      <c r="M6186" s="12">
        <v>2021</v>
      </c>
      <c r="N6186" s="9" t="s">
        <v>26</v>
      </c>
      <c r="O6186" s="9" t="s">
        <v>23191</v>
      </c>
      <c r="P6186" s="12">
        <v>1</v>
      </c>
      <c r="Q6186" s="12" t="s">
        <v>28</v>
      </c>
      <c r="R6186" s="12"/>
      <c r="S6186" s="12">
        <v>1</v>
      </c>
      <c r="T6186" s="9" t="s">
        <v>23264</v>
      </c>
      <c r="U6186" s="9" t="s">
        <v>23264</v>
      </c>
      <c r="V6186" s="9" t="s">
        <v>23264</v>
      </c>
      <c r="W6186" s="14">
        <v>1</v>
      </c>
    </row>
    <row r="6187" spans="1:23" x14ac:dyDescent="0.25">
      <c r="A6187" s="8">
        <v>121</v>
      </c>
      <c r="B6187" s="9" t="s">
        <v>23379</v>
      </c>
      <c r="C6187" s="9" t="s">
        <v>23182</v>
      </c>
      <c r="D6187" s="10" t="s">
        <v>23380</v>
      </c>
      <c r="E6187" s="11"/>
      <c r="F6187" s="9" t="s">
        <v>23381</v>
      </c>
      <c r="G6187" s="12">
        <v>4</v>
      </c>
      <c r="H6187" s="9" t="s">
        <v>279</v>
      </c>
      <c r="I6187" s="9" t="s">
        <v>279</v>
      </c>
      <c r="J6187" s="12">
        <v>1</v>
      </c>
      <c r="K6187" s="13">
        <v>44441</v>
      </c>
      <c r="L6187" s="86">
        <f>(Tabla2[[#This Row],[release_year]]-'VARIANZA Y DES. EST'!$L$11)^2</f>
        <v>46.509705182670608</v>
      </c>
      <c r="M6187" s="12">
        <v>2021</v>
      </c>
      <c r="N6187" s="9" t="s">
        <v>110</v>
      </c>
      <c r="O6187" s="9" t="s">
        <v>23191</v>
      </c>
      <c r="P6187" s="12">
        <v>1</v>
      </c>
      <c r="Q6187" s="12" t="s">
        <v>28</v>
      </c>
      <c r="R6187" s="12"/>
      <c r="S6187" s="12">
        <v>1</v>
      </c>
      <c r="T6187" s="9" t="s">
        <v>23268</v>
      </c>
      <c r="U6187" s="9" t="s">
        <v>23264</v>
      </c>
      <c r="V6187" s="9" t="s">
        <v>23268</v>
      </c>
      <c r="W6187" s="14">
        <v>2</v>
      </c>
    </row>
    <row r="6188" spans="1:23" x14ac:dyDescent="0.25">
      <c r="A6188" s="8">
        <v>122</v>
      </c>
      <c r="B6188" s="9" t="s">
        <v>23382</v>
      </c>
      <c r="C6188" s="9" t="s">
        <v>23182</v>
      </c>
      <c r="D6188" s="10" t="s">
        <v>23383</v>
      </c>
      <c r="E6188" s="11"/>
      <c r="F6188" s="9" t="s">
        <v>23384</v>
      </c>
      <c r="G6188" s="12">
        <v>13</v>
      </c>
      <c r="H6188" s="12"/>
      <c r="I6188" s="9"/>
      <c r="J6188" s="12">
        <v>0</v>
      </c>
      <c r="K6188" s="13">
        <v>44441</v>
      </c>
      <c r="L6188" s="86">
        <f>(Tabla2[[#This Row],[release_year]]-'VARIANZA Y DES. EST'!$L$11)^2</f>
        <v>23.230495463129063</v>
      </c>
      <c r="M6188" s="12">
        <v>2019</v>
      </c>
      <c r="N6188" s="9" t="s">
        <v>35</v>
      </c>
      <c r="O6188" s="9" t="s">
        <v>23191</v>
      </c>
      <c r="P6188" s="12">
        <v>1</v>
      </c>
      <c r="Q6188" s="12" t="s">
        <v>28</v>
      </c>
      <c r="R6188" s="12"/>
      <c r="S6188" s="12">
        <v>1</v>
      </c>
      <c r="T6188" s="9" t="s">
        <v>23201</v>
      </c>
      <c r="U6188" s="9" t="s">
        <v>23187</v>
      </c>
      <c r="V6188" s="9" t="s">
        <v>23201</v>
      </c>
      <c r="W6188" s="14">
        <v>3</v>
      </c>
    </row>
    <row r="6189" spans="1:23" x14ac:dyDescent="0.25">
      <c r="A6189" s="8">
        <v>124</v>
      </c>
      <c r="B6189" s="9" t="s">
        <v>23385</v>
      </c>
      <c r="C6189" s="9" t="s">
        <v>23182</v>
      </c>
      <c r="D6189" s="9" t="s">
        <v>23386</v>
      </c>
      <c r="E6189" s="9"/>
      <c r="F6189" s="9"/>
      <c r="G6189" s="12">
        <v>0</v>
      </c>
      <c r="H6189" s="12"/>
      <c r="I6189" s="9"/>
      <c r="J6189" s="12">
        <v>0</v>
      </c>
      <c r="K6189" s="13">
        <v>44441</v>
      </c>
      <c r="L6189" s="86">
        <f>(Tabla2[[#This Row],[release_year]]-'VARIANZA Y DES. EST'!$L$11)^2</f>
        <v>4.7532614447336705</v>
      </c>
      <c r="M6189" s="12">
        <v>2012</v>
      </c>
      <c r="N6189" s="9" t="s">
        <v>110</v>
      </c>
      <c r="O6189" s="9" t="s">
        <v>23191</v>
      </c>
      <c r="P6189" s="12">
        <v>1</v>
      </c>
      <c r="Q6189" s="12" t="s">
        <v>28</v>
      </c>
      <c r="R6189" s="12"/>
      <c r="S6189" s="12">
        <v>1</v>
      </c>
      <c r="T6189" s="9" t="s">
        <v>23264</v>
      </c>
      <c r="U6189" s="9" t="s">
        <v>23264</v>
      </c>
      <c r="V6189" s="9" t="s">
        <v>23264</v>
      </c>
      <c r="W6189" s="14">
        <v>1</v>
      </c>
    </row>
    <row r="6190" spans="1:23" x14ac:dyDescent="0.25">
      <c r="A6190" s="8">
        <v>125</v>
      </c>
      <c r="B6190" s="9" t="s">
        <v>23387</v>
      </c>
      <c r="C6190" s="9" t="s">
        <v>23182</v>
      </c>
      <c r="D6190" s="10" t="s">
        <v>23388</v>
      </c>
      <c r="E6190" s="19"/>
      <c r="F6190" s="11"/>
      <c r="G6190" s="12">
        <v>0</v>
      </c>
      <c r="H6190" s="9" t="s">
        <v>1349</v>
      </c>
      <c r="I6190" s="9" t="s">
        <v>1349</v>
      </c>
      <c r="J6190" s="12">
        <v>1</v>
      </c>
      <c r="K6190" s="13">
        <v>44441</v>
      </c>
      <c r="L6190" s="86">
        <f>(Tabla2[[#This Row],[release_year]]-'VARIANZA Y DES. EST'!$L$11)^2</f>
        <v>1.3928663045044412</v>
      </c>
      <c r="M6190" s="12">
        <v>2013</v>
      </c>
      <c r="N6190" s="9" t="s">
        <v>110</v>
      </c>
      <c r="O6190" s="9" t="s">
        <v>23255</v>
      </c>
      <c r="P6190" s="12">
        <v>3</v>
      </c>
      <c r="Q6190" s="12" t="s">
        <v>28</v>
      </c>
      <c r="R6190" s="12"/>
      <c r="S6190" s="12">
        <v>3</v>
      </c>
      <c r="T6190" s="9" t="s">
        <v>23330</v>
      </c>
      <c r="U6190" s="9" t="s">
        <v>23264</v>
      </c>
      <c r="V6190" s="9" t="s">
        <v>23330</v>
      </c>
      <c r="W6190" s="14">
        <v>2</v>
      </c>
    </row>
    <row r="6191" spans="1:23" x14ac:dyDescent="0.25">
      <c r="A6191" s="8">
        <v>126</v>
      </c>
      <c r="B6191" s="9" t="s">
        <v>23389</v>
      </c>
      <c r="C6191" s="9" t="s">
        <v>23182</v>
      </c>
      <c r="D6191" s="9" t="s">
        <v>23390</v>
      </c>
      <c r="E6191" s="9"/>
      <c r="F6191" s="18" t="s">
        <v>23391</v>
      </c>
      <c r="G6191" s="12">
        <v>7</v>
      </c>
      <c r="H6191" s="9" t="s">
        <v>25</v>
      </c>
      <c r="I6191" s="9" t="s">
        <v>25</v>
      </c>
      <c r="J6191" s="12">
        <v>1</v>
      </c>
      <c r="K6191" s="13">
        <v>44441</v>
      </c>
      <c r="L6191" s="86">
        <f>(Tabla2[[#This Row],[release_year]]-'VARIANZA Y DES. EST'!$L$11)^2</f>
        <v>46.509705182670608</v>
      </c>
      <c r="M6191" s="12">
        <v>2021</v>
      </c>
      <c r="N6191" s="9" t="s">
        <v>76</v>
      </c>
      <c r="O6191" s="9" t="s">
        <v>23191</v>
      </c>
      <c r="P6191" s="12">
        <v>1</v>
      </c>
      <c r="Q6191" s="12" t="s">
        <v>28</v>
      </c>
      <c r="R6191" s="12"/>
      <c r="S6191" s="12">
        <v>1</v>
      </c>
      <c r="T6191" s="9" t="s">
        <v>23392</v>
      </c>
      <c r="U6191" s="9" t="s">
        <v>23193</v>
      </c>
      <c r="V6191" s="9" t="s">
        <v>23392</v>
      </c>
      <c r="W6191" s="14">
        <v>3</v>
      </c>
    </row>
    <row r="6192" spans="1:23" x14ac:dyDescent="0.25">
      <c r="A6192" s="8">
        <v>133</v>
      </c>
      <c r="B6192" s="9" t="s">
        <v>23393</v>
      </c>
      <c r="C6192" s="9" t="s">
        <v>23182</v>
      </c>
      <c r="D6192" s="10" t="s">
        <v>23394</v>
      </c>
      <c r="E6192" s="11"/>
      <c r="F6192" s="9" t="s">
        <v>23395</v>
      </c>
      <c r="G6192" s="12">
        <v>15</v>
      </c>
      <c r="H6192" s="12"/>
      <c r="I6192" s="9"/>
      <c r="J6192" s="12">
        <v>0</v>
      </c>
      <c r="K6192" s="13">
        <v>44440</v>
      </c>
      <c r="L6192" s="86">
        <f>(Tabla2[[#This Row],[release_year]]-'VARIANZA Y DES. EST'!$L$11)^2</f>
        <v>46.509705182670608</v>
      </c>
      <c r="M6192" s="12">
        <v>2021</v>
      </c>
      <c r="N6192" s="9" t="s">
        <v>76</v>
      </c>
      <c r="O6192" s="9" t="s">
        <v>23191</v>
      </c>
      <c r="P6192" s="12">
        <v>1</v>
      </c>
      <c r="Q6192" s="12" t="s">
        <v>28</v>
      </c>
      <c r="R6192" s="12"/>
      <c r="S6192" s="12">
        <v>1</v>
      </c>
      <c r="T6192" s="9" t="s">
        <v>23396</v>
      </c>
      <c r="U6192" s="9" t="s">
        <v>23187</v>
      </c>
      <c r="V6192" s="9" t="s">
        <v>23396</v>
      </c>
      <c r="W6192" s="14">
        <v>3</v>
      </c>
    </row>
    <row r="6193" spans="1:23" x14ac:dyDescent="0.25">
      <c r="A6193" s="8">
        <v>148</v>
      </c>
      <c r="B6193" s="9" t="s">
        <v>23397</v>
      </c>
      <c r="C6193" s="9" t="s">
        <v>23182</v>
      </c>
      <c r="D6193" s="10" t="s">
        <v>23398</v>
      </c>
      <c r="E6193" s="11"/>
      <c r="F6193" s="9"/>
      <c r="G6193" s="12">
        <v>0</v>
      </c>
      <c r="H6193" s="12"/>
      <c r="I6193" s="9"/>
      <c r="J6193" s="12">
        <v>0</v>
      </c>
      <c r="K6193" s="13">
        <v>44440</v>
      </c>
      <c r="L6193" s="86">
        <f>(Tabla2[[#This Row],[release_year]]-'VARIANZA Y DES. EST'!$L$11)^2</f>
        <v>46.509705182670608</v>
      </c>
      <c r="M6193" s="12">
        <v>2021</v>
      </c>
      <c r="N6193" s="9" t="s">
        <v>82</v>
      </c>
      <c r="O6193" s="9" t="s">
        <v>23191</v>
      </c>
      <c r="P6193" s="12">
        <v>1</v>
      </c>
      <c r="Q6193" s="12" t="s">
        <v>28</v>
      </c>
      <c r="R6193" s="12"/>
      <c r="S6193" s="12">
        <v>1</v>
      </c>
      <c r="T6193" s="9" t="s">
        <v>23290</v>
      </c>
      <c r="U6193" s="9" t="s">
        <v>23290</v>
      </c>
      <c r="V6193" s="9" t="s">
        <v>23290</v>
      </c>
      <c r="W6193" s="14">
        <v>1</v>
      </c>
    </row>
    <row r="6194" spans="1:23" x14ac:dyDescent="0.25">
      <c r="A6194" s="8">
        <v>149</v>
      </c>
      <c r="B6194" s="9" t="s">
        <v>23399</v>
      </c>
      <c r="C6194" s="9" t="s">
        <v>23182</v>
      </c>
      <c r="D6194" s="9" t="s">
        <v>23400</v>
      </c>
      <c r="E6194" s="9" t="s">
        <v>23401</v>
      </c>
      <c r="F6194" s="9" t="s">
        <v>23402</v>
      </c>
      <c r="G6194" s="12">
        <v>8</v>
      </c>
      <c r="H6194" s="12"/>
      <c r="I6194" s="9"/>
      <c r="J6194" s="12">
        <v>0</v>
      </c>
      <c r="K6194" s="13">
        <v>44440</v>
      </c>
      <c r="L6194" s="86">
        <f>(Tabla2[[#This Row],[release_year]]-'VARIANZA Y DES. EST'!$L$11)^2</f>
        <v>33.870100322899837</v>
      </c>
      <c r="M6194" s="12">
        <v>2020</v>
      </c>
      <c r="N6194" s="9" t="s">
        <v>35</v>
      </c>
      <c r="O6194" s="9" t="s">
        <v>23191</v>
      </c>
      <c r="P6194" s="12">
        <v>1</v>
      </c>
      <c r="Q6194" s="12" t="s">
        <v>28</v>
      </c>
      <c r="R6194" s="12"/>
      <c r="S6194" s="12">
        <v>1</v>
      </c>
      <c r="T6194" s="9" t="s">
        <v>23403</v>
      </c>
      <c r="U6194" s="9" t="s">
        <v>23403</v>
      </c>
      <c r="V6194" s="9" t="s">
        <v>23403</v>
      </c>
      <c r="W6194" s="14">
        <v>1</v>
      </c>
    </row>
    <row r="6195" spans="1:23" x14ac:dyDescent="0.25">
      <c r="A6195" s="8">
        <v>154</v>
      </c>
      <c r="B6195" s="9" t="s">
        <v>23404</v>
      </c>
      <c r="C6195" s="9" t="s">
        <v>23182</v>
      </c>
      <c r="D6195" s="9" t="s">
        <v>23405</v>
      </c>
      <c r="E6195" s="9"/>
      <c r="F6195" s="9" t="s">
        <v>23406</v>
      </c>
      <c r="G6195" s="12">
        <v>5</v>
      </c>
      <c r="H6195" s="9" t="s">
        <v>3676</v>
      </c>
      <c r="I6195" s="9" t="s">
        <v>3676</v>
      </c>
      <c r="J6195" s="12">
        <v>1</v>
      </c>
      <c r="K6195" s="13">
        <v>44440</v>
      </c>
      <c r="L6195" s="86">
        <f>(Tabla2[[#This Row],[release_year]]-'VARIANZA Y DES. EST'!$L$11)^2</f>
        <v>3.3116808838167522</v>
      </c>
      <c r="M6195" s="12">
        <v>2016</v>
      </c>
      <c r="N6195" s="9" t="s">
        <v>26</v>
      </c>
      <c r="O6195" s="9" t="s">
        <v>23185</v>
      </c>
      <c r="P6195" s="12">
        <v>2</v>
      </c>
      <c r="Q6195" s="12" t="s">
        <v>28</v>
      </c>
      <c r="R6195" s="12"/>
      <c r="S6195" s="12">
        <v>2</v>
      </c>
      <c r="T6195" s="9" t="s">
        <v>23264</v>
      </c>
      <c r="U6195" s="9" t="s">
        <v>23264</v>
      </c>
      <c r="V6195" s="9" t="s">
        <v>23264</v>
      </c>
      <c r="W6195" s="14">
        <v>1</v>
      </c>
    </row>
    <row r="6196" spans="1:23" x14ac:dyDescent="0.25">
      <c r="A6196" s="8">
        <v>155</v>
      </c>
      <c r="B6196" s="9" t="s">
        <v>23407</v>
      </c>
      <c r="C6196" s="9" t="s">
        <v>23182</v>
      </c>
      <c r="D6196" s="10" t="s">
        <v>23408</v>
      </c>
      <c r="E6196" s="11"/>
      <c r="F6196" s="9" t="s">
        <v>23409</v>
      </c>
      <c r="G6196" s="12">
        <v>18</v>
      </c>
      <c r="H6196" s="9" t="s">
        <v>34</v>
      </c>
      <c r="I6196" s="9" t="s">
        <v>34</v>
      </c>
      <c r="J6196" s="12">
        <v>1</v>
      </c>
      <c r="K6196" s="13">
        <v>44440</v>
      </c>
      <c r="L6196" s="86">
        <f>(Tabla2[[#This Row],[release_year]]-'VARIANZA Y DES. EST'!$L$11)^2</f>
        <v>0.67207602404598188</v>
      </c>
      <c r="M6196" s="12">
        <v>2015</v>
      </c>
      <c r="N6196" s="9" t="s">
        <v>76</v>
      </c>
      <c r="O6196" s="9" t="s">
        <v>23255</v>
      </c>
      <c r="P6196" s="12">
        <v>3</v>
      </c>
      <c r="Q6196" s="12" t="s">
        <v>28</v>
      </c>
      <c r="R6196" s="12"/>
      <c r="S6196" s="12">
        <v>3</v>
      </c>
      <c r="T6196" s="9" t="s">
        <v>23410</v>
      </c>
      <c r="U6196" s="9" t="s">
        <v>23316</v>
      </c>
      <c r="V6196" s="9" t="s">
        <v>23410</v>
      </c>
      <c r="W6196" s="14">
        <v>3</v>
      </c>
    </row>
    <row r="6197" spans="1:23" x14ac:dyDescent="0.25">
      <c r="A6197" s="8">
        <v>161</v>
      </c>
      <c r="B6197" s="9" t="s">
        <v>23411</v>
      </c>
      <c r="C6197" s="9" t="s">
        <v>23182</v>
      </c>
      <c r="D6197" s="9" t="s">
        <v>23412</v>
      </c>
      <c r="E6197" s="9"/>
      <c r="F6197" s="9" t="s">
        <v>23413</v>
      </c>
      <c r="G6197" s="12">
        <v>8</v>
      </c>
      <c r="H6197" s="9" t="s">
        <v>25</v>
      </c>
      <c r="I6197" s="9" t="s">
        <v>25</v>
      </c>
      <c r="J6197" s="12">
        <v>1</v>
      </c>
      <c r="K6197" s="13">
        <v>44440</v>
      </c>
      <c r="L6197" s="86">
        <f>(Tabla2[[#This Row],[release_year]]-'VARIANZA Y DES. EST'!$L$11)^2</f>
        <v>491.96116424931824</v>
      </c>
      <c r="M6197" s="12">
        <v>1992</v>
      </c>
      <c r="N6197" s="9" t="s">
        <v>82</v>
      </c>
      <c r="O6197" s="9" t="s">
        <v>23227</v>
      </c>
      <c r="P6197" s="12">
        <v>4</v>
      </c>
      <c r="Q6197" s="12" t="s">
        <v>28</v>
      </c>
      <c r="R6197" s="12"/>
      <c r="S6197" s="12">
        <v>4</v>
      </c>
      <c r="T6197" s="9" t="s">
        <v>23229</v>
      </c>
      <c r="U6197" s="9" t="s">
        <v>23229</v>
      </c>
      <c r="V6197" s="9" t="s">
        <v>23229</v>
      </c>
      <c r="W6197" s="14">
        <v>1</v>
      </c>
    </row>
    <row r="6198" spans="1:23" x14ac:dyDescent="0.25">
      <c r="A6198" s="8">
        <v>166</v>
      </c>
      <c r="B6198" s="9" t="s">
        <v>23414</v>
      </c>
      <c r="C6198" s="9" t="s">
        <v>23182</v>
      </c>
      <c r="D6198" s="9" t="s">
        <v>23415</v>
      </c>
      <c r="E6198" s="18"/>
      <c r="F6198" s="9" t="s">
        <v>23416</v>
      </c>
      <c r="G6198" s="12">
        <v>9</v>
      </c>
      <c r="H6198" s="12"/>
      <c r="I6198" s="9"/>
      <c r="J6198" s="12">
        <v>0</v>
      </c>
      <c r="K6198" s="13">
        <v>44440</v>
      </c>
      <c r="L6198" s="86">
        <f>(Tabla2[[#This Row],[release_year]]-'VARIANZA Y DES. EST'!$L$11)^2</f>
        <v>23.230495463129063</v>
      </c>
      <c r="M6198" s="12">
        <v>2019</v>
      </c>
      <c r="N6198" s="9" t="s">
        <v>76</v>
      </c>
      <c r="O6198" s="9" t="s">
        <v>23191</v>
      </c>
      <c r="P6198" s="12">
        <v>1</v>
      </c>
      <c r="Q6198" s="12" t="s">
        <v>28</v>
      </c>
      <c r="R6198" s="12"/>
      <c r="S6198" s="12">
        <v>1</v>
      </c>
      <c r="T6198" s="9" t="s">
        <v>23370</v>
      </c>
      <c r="U6198" s="9" t="s">
        <v>23193</v>
      </c>
      <c r="V6198" s="9" t="s">
        <v>23370</v>
      </c>
      <c r="W6198" s="14">
        <v>3</v>
      </c>
    </row>
    <row r="6199" spans="1:23" x14ac:dyDescent="0.25">
      <c r="A6199" s="8">
        <v>182</v>
      </c>
      <c r="B6199" s="9" t="s">
        <v>23417</v>
      </c>
      <c r="C6199" s="9" t="s">
        <v>23182</v>
      </c>
      <c r="D6199" s="10" t="s">
        <v>23418</v>
      </c>
      <c r="E6199" s="19"/>
      <c r="F6199" s="11"/>
      <c r="G6199" s="12">
        <v>0</v>
      </c>
      <c r="H6199" s="12"/>
      <c r="I6199" s="9"/>
      <c r="J6199" s="12">
        <v>0</v>
      </c>
      <c r="K6199" s="13">
        <v>44440</v>
      </c>
      <c r="L6199" s="86">
        <f>(Tabla2[[#This Row],[release_year]]-'VARIANZA Y DES. EST'!$L$11)^2</f>
        <v>46.509705182670608</v>
      </c>
      <c r="M6199" s="12">
        <v>2021</v>
      </c>
      <c r="N6199" s="9" t="s">
        <v>35</v>
      </c>
      <c r="O6199" s="9" t="s">
        <v>23191</v>
      </c>
      <c r="P6199" s="12">
        <v>1</v>
      </c>
      <c r="Q6199" s="12" t="s">
        <v>28</v>
      </c>
      <c r="R6199" s="12"/>
      <c r="S6199" s="12">
        <v>1</v>
      </c>
      <c r="T6199" s="9" t="s">
        <v>23197</v>
      </c>
      <c r="U6199" s="9" t="s">
        <v>23197</v>
      </c>
      <c r="V6199" s="9" t="s">
        <v>23197</v>
      </c>
      <c r="W6199" s="14">
        <v>1</v>
      </c>
    </row>
    <row r="6200" spans="1:23" x14ac:dyDescent="0.25">
      <c r="A6200" s="8">
        <v>185</v>
      </c>
      <c r="B6200" s="9" t="s">
        <v>23419</v>
      </c>
      <c r="C6200" s="9" t="s">
        <v>23182</v>
      </c>
      <c r="D6200" s="9" t="s">
        <v>23420</v>
      </c>
      <c r="E6200" s="9"/>
      <c r="F6200" s="9" t="s">
        <v>23421</v>
      </c>
      <c r="G6200" s="12">
        <v>1</v>
      </c>
      <c r="H6200" s="9" t="s">
        <v>25</v>
      </c>
      <c r="I6200" s="9" t="s">
        <v>25</v>
      </c>
      <c r="J6200" s="12">
        <v>1</v>
      </c>
      <c r="K6200" s="13">
        <v>44439</v>
      </c>
      <c r="L6200" s="86">
        <f>(Tabla2[[#This Row],[release_year]]-'VARIANZA Y DES. EST'!$L$11)^2</f>
        <v>46.509705182670608</v>
      </c>
      <c r="M6200" s="12">
        <v>2021</v>
      </c>
      <c r="N6200" s="9" t="s">
        <v>82</v>
      </c>
      <c r="O6200" s="9" t="s">
        <v>23191</v>
      </c>
      <c r="P6200" s="12">
        <v>1</v>
      </c>
      <c r="Q6200" s="12" t="s">
        <v>28</v>
      </c>
      <c r="R6200" s="12"/>
      <c r="S6200" s="12">
        <v>1</v>
      </c>
      <c r="T6200" s="9" t="s">
        <v>23290</v>
      </c>
      <c r="U6200" s="9" t="s">
        <v>23290</v>
      </c>
      <c r="V6200" s="9" t="s">
        <v>23290</v>
      </c>
      <c r="W6200" s="14">
        <v>1</v>
      </c>
    </row>
    <row r="6201" spans="1:23" x14ac:dyDescent="0.25">
      <c r="A6201" s="8">
        <v>187</v>
      </c>
      <c r="B6201" s="9" t="s">
        <v>23422</v>
      </c>
      <c r="C6201" s="9" t="s">
        <v>23182</v>
      </c>
      <c r="D6201" s="10" t="s">
        <v>23423</v>
      </c>
      <c r="E6201" s="11"/>
      <c r="F6201" s="9" t="s">
        <v>23424</v>
      </c>
      <c r="G6201" s="12">
        <v>10</v>
      </c>
      <c r="H6201" s="12"/>
      <c r="I6201" s="9"/>
      <c r="J6201" s="12">
        <v>0</v>
      </c>
      <c r="K6201" s="13">
        <v>44437</v>
      </c>
      <c r="L6201" s="86">
        <f>(Tabla2[[#This Row],[release_year]]-'VARIANZA Y DES. EST'!$L$11)^2</f>
        <v>46.509705182670608</v>
      </c>
      <c r="M6201" s="12">
        <v>2021</v>
      </c>
      <c r="N6201" s="9" t="s">
        <v>35</v>
      </c>
      <c r="O6201" s="9" t="s">
        <v>23191</v>
      </c>
      <c r="P6201" s="12">
        <v>1</v>
      </c>
      <c r="Q6201" s="12" t="s">
        <v>28</v>
      </c>
      <c r="R6201" s="12"/>
      <c r="S6201" s="12">
        <v>1</v>
      </c>
      <c r="T6201" s="9" t="s">
        <v>23201</v>
      </c>
      <c r="U6201" s="9" t="s">
        <v>23187</v>
      </c>
      <c r="V6201" s="9" t="s">
        <v>23201</v>
      </c>
      <c r="W6201" s="14">
        <v>3</v>
      </c>
    </row>
    <row r="6202" spans="1:23" x14ac:dyDescent="0.25">
      <c r="A6202" s="8">
        <v>188</v>
      </c>
      <c r="B6202" s="9" t="s">
        <v>23425</v>
      </c>
      <c r="C6202" s="9" t="s">
        <v>23182</v>
      </c>
      <c r="D6202" s="10" t="s">
        <v>23426</v>
      </c>
      <c r="E6202" s="11"/>
      <c r="F6202" s="9" t="s">
        <v>23427</v>
      </c>
      <c r="G6202" s="12">
        <v>1</v>
      </c>
      <c r="H6202" s="12"/>
      <c r="I6202" s="9"/>
      <c r="J6202" s="12">
        <v>0</v>
      </c>
      <c r="K6202" s="13">
        <v>44437</v>
      </c>
      <c r="L6202" s="86">
        <f>(Tabla2[[#This Row],[release_year]]-'VARIANZA Y DES. EST'!$L$11)^2</f>
        <v>46.509705182670608</v>
      </c>
      <c r="M6202" s="12">
        <v>2021</v>
      </c>
      <c r="N6202" s="9" t="s">
        <v>55</v>
      </c>
      <c r="O6202" s="9" t="s">
        <v>23191</v>
      </c>
      <c r="P6202" s="12">
        <v>1</v>
      </c>
      <c r="Q6202" s="12" t="s">
        <v>28</v>
      </c>
      <c r="R6202" s="12"/>
      <c r="S6202" s="12">
        <v>1</v>
      </c>
      <c r="T6202" s="9" t="s">
        <v>23428</v>
      </c>
      <c r="U6202" s="9" t="s">
        <v>23187</v>
      </c>
      <c r="V6202" s="9" t="s">
        <v>23428</v>
      </c>
      <c r="W6202" s="14">
        <v>2</v>
      </c>
    </row>
    <row r="6203" spans="1:23" x14ac:dyDescent="0.25">
      <c r="A6203" s="8">
        <v>190</v>
      </c>
      <c r="B6203" s="9" t="s">
        <v>23429</v>
      </c>
      <c r="C6203" s="9" t="s">
        <v>23182</v>
      </c>
      <c r="D6203" s="10" t="s">
        <v>23430</v>
      </c>
      <c r="E6203" s="11"/>
      <c r="F6203" s="9" t="s">
        <v>23431</v>
      </c>
      <c r="G6203" s="12">
        <v>7</v>
      </c>
      <c r="H6203" s="12"/>
      <c r="I6203" s="9"/>
      <c r="J6203" s="12">
        <v>0</v>
      </c>
      <c r="K6203" s="13">
        <v>44436</v>
      </c>
      <c r="L6203" s="86">
        <f>(Tabla2[[#This Row],[release_year]]-'VARIANZA Y DES. EST'!$L$11)^2</f>
        <v>33.870100322899837</v>
      </c>
      <c r="M6203" s="12">
        <v>2020</v>
      </c>
      <c r="N6203" s="9" t="s">
        <v>26</v>
      </c>
      <c r="O6203" s="9" t="s">
        <v>23185</v>
      </c>
      <c r="P6203" s="12">
        <v>2</v>
      </c>
      <c r="Q6203" s="12" t="s">
        <v>28</v>
      </c>
      <c r="R6203" s="12"/>
      <c r="S6203" s="12">
        <v>2</v>
      </c>
      <c r="T6203" s="9" t="s">
        <v>23268</v>
      </c>
      <c r="U6203" s="9" t="s">
        <v>23264</v>
      </c>
      <c r="V6203" s="9" t="s">
        <v>23268</v>
      </c>
      <c r="W6203" s="14">
        <v>2</v>
      </c>
    </row>
    <row r="6204" spans="1:23" x14ac:dyDescent="0.25">
      <c r="A6204" s="8">
        <v>194</v>
      </c>
      <c r="B6204" s="9" t="s">
        <v>23432</v>
      </c>
      <c r="C6204" s="9" t="s">
        <v>23182</v>
      </c>
      <c r="D6204" s="9" t="s">
        <v>23433</v>
      </c>
      <c r="E6204" s="9"/>
      <c r="F6204" s="9" t="s">
        <v>23434</v>
      </c>
      <c r="G6204" s="12">
        <v>4</v>
      </c>
      <c r="H6204" s="9" t="s">
        <v>1349</v>
      </c>
      <c r="I6204" s="9" t="s">
        <v>1349</v>
      </c>
      <c r="J6204" s="12">
        <v>1</v>
      </c>
      <c r="K6204" s="13">
        <v>44435</v>
      </c>
      <c r="L6204" s="86">
        <f>(Tabla2[[#This Row],[release_year]]-'VARIANZA Y DES. EST'!$L$11)^2</f>
        <v>46.509705182670608</v>
      </c>
      <c r="M6204" s="12">
        <v>2021</v>
      </c>
      <c r="N6204" s="9" t="s">
        <v>76</v>
      </c>
      <c r="O6204" s="9" t="s">
        <v>23191</v>
      </c>
      <c r="P6204" s="12">
        <v>1</v>
      </c>
      <c r="Q6204" s="12" t="s">
        <v>28</v>
      </c>
      <c r="R6204" s="12"/>
      <c r="S6204" s="12">
        <v>1</v>
      </c>
      <c r="T6204" s="9" t="s">
        <v>23281</v>
      </c>
      <c r="U6204" s="9" t="s">
        <v>23187</v>
      </c>
      <c r="V6204" s="9" t="s">
        <v>23281</v>
      </c>
      <c r="W6204" s="14">
        <v>2</v>
      </c>
    </row>
    <row r="6205" spans="1:23" x14ac:dyDescent="0.25">
      <c r="A6205" s="8">
        <v>195</v>
      </c>
      <c r="B6205" s="9" t="s">
        <v>23435</v>
      </c>
      <c r="C6205" s="9" t="s">
        <v>23182</v>
      </c>
      <c r="D6205" s="9" t="s">
        <v>23436</v>
      </c>
      <c r="E6205" s="9"/>
      <c r="F6205" s="9" t="s">
        <v>23437</v>
      </c>
      <c r="G6205" s="12">
        <v>10</v>
      </c>
      <c r="H6205" s="12"/>
      <c r="I6205" s="9"/>
      <c r="J6205" s="12">
        <v>0</v>
      </c>
      <c r="K6205" s="13">
        <v>44435</v>
      </c>
      <c r="L6205" s="86">
        <f>(Tabla2[[#This Row],[release_year]]-'VARIANZA Y DES. EST'!$L$11)^2</f>
        <v>148.35721284702598</v>
      </c>
      <c r="M6205" s="12">
        <v>2002</v>
      </c>
      <c r="N6205" s="9" t="s">
        <v>76</v>
      </c>
      <c r="O6205" s="9" t="s">
        <v>23191</v>
      </c>
      <c r="P6205" s="12">
        <v>1</v>
      </c>
      <c r="Q6205" s="12" t="s">
        <v>28</v>
      </c>
      <c r="R6205" s="12"/>
      <c r="S6205" s="12">
        <v>1</v>
      </c>
      <c r="T6205" s="9" t="s">
        <v>23438</v>
      </c>
      <c r="U6205" s="9" t="s">
        <v>23187</v>
      </c>
      <c r="V6205" s="9" t="s">
        <v>23438</v>
      </c>
      <c r="W6205" s="14">
        <v>3</v>
      </c>
    </row>
    <row r="6206" spans="1:23" x14ac:dyDescent="0.25">
      <c r="A6206" s="8">
        <v>198</v>
      </c>
      <c r="B6206" s="9" t="s">
        <v>23439</v>
      </c>
      <c r="C6206" s="9" t="s">
        <v>23182</v>
      </c>
      <c r="D6206" s="9" t="s">
        <v>23440</v>
      </c>
      <c r="E6206" s="9"/>
      <c r="F6206" s="9" t="s">
        <v>23441</v>
      </c>
      <c r="G6206" s="12">
        <v>13</v>
      </c>
      <c r="H6206" s="12"/>
      <c r="I6206" s="9"/>
      <c r="J6206" s="12">
        <v>0</v>
      </c>
      <c r="K6206" s="13">
        <v>44435</v>
      </c>
      <c r="L6206" s="86">
        <f>(Tabla2[[#This Row],[release_year]]-'VARIANZA Y DES. EST'!$L$11)^2</f>
        <v>46.509705182670608</v>
      </c>
      <c r="M6206" s="12">
        <v>2021</v>
      </c>
      <c r="N6206" s="9" t="s">
        <v>110</v>
      </c>
      <c r="O6206" s="9" t="s">
        <v>23191</v>
      </c>
      <c r="P6206" s="12">
        <v>1</v>
      </c>
      <c r="Q6206" s="12" t="s">
        <v>28</v>
      </c>
      <c r="R6206" s="12"/>
      <c r="S6206" s="12">
        <v>1</v>
      </c>
      <c r="T6206" s="9" t="s">
        <v>23268</v>
      </c>
      <c r="U6206" s="9" t="s">
        <v>23264</v>
      </c>
      <c r="V6206" s="9" t="s">
        <v>23268</v>
      </c>
      <c r="W6206" s="14">
        <v>2</v>
      </c>
    </row>
    <row r="6207" spans="1:23" x14ac:dyDescent="0.25">
      <c r="A6207" s="8">
        <v>199</v>
      </c>
      <c r="B6207" s="9" t="s">
        <v>23442</v>
      </c>
      <c r="C6207" s="9" t="s">
        <v>23182</v>
      </c>
      <c r="D6207" s="9" t="s">
        <v>23443</v>
      </c>
      <c r="E6207" s="9" t="s">
        <v>12923</v>
      </c>
      <c r="F6207" s="9" t="s">
        <v>23444</v>
      </c>
      <c r="G6207" s="12">
        <v>16</v>
      </c>
      <c r="H6207" s="9" t="s">
        <v>175</v>
      </c>
      <c r="I6207" s="9" t="s">
        <v>175</v>
      </c>
      <c r="J6207" s="12">
        <v>1</v>
      </c>
      <c r="K6207" s="13">
        <v>44435</v>
      </c>
      <c r="L6207" s="86">
        <f>(Tabla2[[#This Row],[release_year]]-'VARIANZA Y DES. EST'!$L$11)^2</f>
        <v>46.509705182670608</v>
      </c>
      <c r="M6207" s="12">
        <v>2021</v>
      </c>
      <c r="N6207" s="9" t="s">
        <v>76</v>
      </c>
      <c r="O6207" s="9" t="s">
        <v>23191</v>
      </c>
      <c r="P6207" s="12">
        <v>1</v>
      </c>
      <c r="Q6207" s="12" t="s">
        <v>28</v>
      </c>
      <c r="R6207" s="12"/>
      <c r="S6207" s="12">
        <v>1</v>
      </c>
      <c r="T6207" s="9" t="s">
        <v>23445</v>
      </c>
      <c r="U6207" s="9" t="s">
        <v>23193</v>
      </c>
      <c r="V6207" s="9" t="s">
        <v>23445</v>
      </c>
      <c r="W6207" s="14">
        <v>3</v>
      </c>
    </row>
    <row r="6208" spans="1:23" x14ac:dyDescent="0.25">
      <c r="A6208" s="8">
        <v>213</v>
      </c>
      <c r="B6208" s="9" t="s">
        <v>23446</v>
      </c>
      <c r="C6208" s="9" t="s">
        <v>23182</v>
      </c>
      <c r="D6208" s="9" t="s">
        <v>23447</v>
      </c>
      <c r="E6208" s="9"/>
      <c r="F6208" s="9" t="s">
        <v>23448</v>
      </c>
      <c r="G6208" s="12">
        <v>13</v>
      </c>
      <c r="H6208" s="9" t="s">
        <v>550</v>
      </c>
      <c r="I6208" s="9" t="s">
        <v>550</v>
      </c>
      <c r="J6208" s="12">
        <v>1</v>
      </c>
      <c r="K6208" s="13">
        <v>44435</v>
      </c>
      <c r="L6208" s="86">
        <f>(Tabla2[[#This Row],[release_year]]-'VARIANZA Y DES. EST'!$L$11)^2</f>
        <v>3.3116808838167522</v>
      </c>
      <c r="M6208" s="12">
        <v>2016</v>
      </c>
      <c r="N6208" s="9" t="s">
        <v>76</v>
      </c>
      <c r="O6208" s="9" t="s">
        <v>23185</v>
      </c>
      <c r="P6208" s="12">
        <v>2</v>
      </c>
      <c r="Q6208" s="12" t="s">
        <v>28</v>
      </c>
      <c r="R6208" s="12"/>
      <c r="S6208" s="12">
        <v>2</v>
      </c>
      <c r="T6208" s="9" t="s">
        <v>23281</v>
      </c>
      <c r="U6208" s="9" t="s">
        <v>23187</v>
      </c>
      <c r="V6208" s="9" t="s">
        <v>23281</v>
      </c>
      <c r="W6208" s="14">
        <v>2</v>
      </c>
    </row>
    <row r="6209" spans="1:23" x14ac:dyDescent="0.25">
      <c r="A6209" s="8">
        <v>214</v>
      </c>
      <c r="B6209" s="9" t="s">
        <v>23449</v>
      </c>
      <c r="C6209" s="9" t="s">
        <v>23182</v>
      </c>
      <c r="D6209" s="10" t="s">
        <v>23450</v>
      </c>
      <c r="E6209" s="11"/>
      <c r="F6209" s="9" t="s">
        <v>23451</v>
      </c>
      <c r="G6209" s="12">
        <v>13</v>
      </c>
      <c r="H6209" s="12"/>
      <c r="I6209" s="9"/>
      <c r="J6209" s="12">
        <v>0</v>
      </c>
      <c r="K6209" s="13">
        <v>44435</v>
      </c>
      <c r="L6209" s="86">
        <f>(Tabla2[[#This Row],[release_year]]-'VARIANZA Y DES. EST'!$L$11)^2</f>
        <v>46.509705182670608</v>
      </c>
      <c r="M6209" s="12">
        <v>2021</v>
      </c>
      <c r="N6209" s="9" t="s">
        <v>82</v>
      </c>
      <c r="O6209" s="9" t="s">
        <v>23255</v>
      </c>
      <c r="P6209" s="12">
        <v>3</v>
      </c>
      <c r="Q6209" s="12" t="s">
        <v>28</v>
      </c>
      <c r="R6209" s="12"/>
      <c r="S6209" s="12">
        <v>3</v>
      </c>
      <c r="T6209" s="9" t="s">
        <v>23296</v>
      </c>
      <c r="U6209" s="9" t="s">
        <v>23197</v>
      </c>
      <c r="V6209" s="9" t="s">
        <v>23296</v>
      </c>
      <c r="W6209" s="14">
        <v>2</v>
      </c>
    </row>
    <row r="6210" spans="1:23" x14ac:dyDescent="0.25">
      <c r="A6210" s="8">
        <v>219</v>
      </c>
      <c r="B6210" s="9" t="s">
        <v>23452</v>
      </c>
      <c r="C6210" s="9" t="s">
        <v>23182</v>
      </c>
      <c r="D6210" s="10" t="s">
        <v>23453</v>
      </c>
      <c r="E6210" s="11"/>
      <c r="F6210" s="18"/>
      <c r="G6210" s="12">
        <v>0</v>
      </c>
      <c r="H6210" s="12"/>
      <c r="I6210" s="9"/>
      <c r="J6210" s="12">
        <v>0</v>
      </c>
      <c r="K6210" s="13">
        <v>44435</v>
      </c>
      <c r="L6210" s="86">
        <f>(Tabla2[[#This Row],[release_year]]-'VARIANZA Y DES. EST'!$L$11)^2</f>
        <v>46.509705182670608</v>
      </c>
      <c r="M6210" s="12">
        <v>2021</v>
      </c>
      <c r="N6210" s="9" t="s">
        <v>35</v>
      </c>
      <c r="O6210" s="9" t="s">
        <v>23191</v>
      </c>
      <c r="P6210" s="12">
        <v>1</v>
      </c>
      <c r="Q6210" s="12" t="s">
        <v>28</v>
      </c>
      <c r="R6210" s="12"/>
      <c r="S6210" s="12">
        <v>1</v>
      </c>
      <c r="T6210" s="9" t="s">
        <v>23454</v>
      </c>
      <c r="U6210" s="9" t="s">
        <v>23290</v>
      </c>
      <c r="V6210" s="9" t="s">
        <v>23454</v>
      </c>
      <c r="W6210" s="14">
        <v>2</v>
      </c>
    </row>
    <row r="6211" spans="1:23" x14ac:dyDescent="0.25">
      <c r="A6211" s="8">
        <v>220</v>
      </c>
      <c r="B6211" s="9" t="s">
        <v>23455</v>
      </c>
      <c r="C6211" s="9" t="s">
        <v>23182</v>
      </c>
      <c r="D6211" s="10" t="s">
        <v>23456</v>
      </c>
      <c r="E6211" s="11"/>
      <c r="F6211" s="9" t="s">
        <v>23457</v>
      </c>
      <c r="G6211" s="12">
        <v>9</v>
      </c>
      <c r="H6211" s="9" t="s">
        <v>34</v>
      </c>
      <c r="I6211" s="9" t="s">
        <v>34</v>
      </c>
      <c r="J6211" s="12">
        <v>1</v>
      </c>
      <c r="K6211" s="13">
        <v>44434</v>
      </c>
      <c r="L6211" s="86">
        <f>(Tabla2[[#This Row],[release_year]]-'VARIANZA Y DES. EST'!$L$11)^2</f>
        <v>46.509705182670608</v>
      </c>
      <c r="M6211" s="12">
        <v>2021</v>
      </c>
      <c r="N6211" s="9" t="s">
        <v>35</v>
      </c>
      <c r="O6211" s="9" t="s">
        <v>23191</v>
      </c>
      <c r="P6211" s="12">
        <v>1</v>
      </c>
      <c r="Q6211" s="12" t="s">
        <v>28</v>
      </c>
      <c r="R6211" s="12"/>
      <c r="S6211" s="12">
        <v>1</v>
      </c>
      <c r="T6211" s="9" t="s">
        <v>23315</v>
      </c>
      <c r="U6211" s="9" t="s">
        <v>23316</v>
      </c>
      <c r="V6211" s="9" t="s">
        <v>23315</v>
      </c>
      <c r="W6211" s="14">
        <v>2</v>
      </c>
    </row>
    <row r="6212" spans="1:23" x14ac:dyDescent="0.25">
      <c r="A6212" s="8">
        <v>221</v>
      </c>
      <c r="B6212" s="9" t="s">
        <v>23458</v>
      </c>
      <c r="C6212" s="9" t="s">
        <v>23182</v>
      </c>
      <c r="D6212" s="10" t="s">
        <v>23459</v>
      </c>
      <c r="E6212" s="11"/>
      <c r="F6212" s="9" t="s">
        <v>23460</v>
      </c>
      <c r="G6212" s="12">
        <v>8</v>
      </c>
      <c r="H6212" s="9" t="s">
        <v>25</v>
      </c>
      <c r="I6212" s="9" t="s">
        <v>25</v>
      </c>
      <c r="J6212" s="12">
        <v>1</v>
      </c>
      <c r="K6212" s="13">
        <v>44434</v>
      </c>
      <c r="L6212" s="86">
        <f>(Tabla2[[#This Row],[release_year]]-'VARIANZA Y DES. EST'!$L$11)^2</f>
        <v>46.509705182670608</v>
      </c>
      <c r="M6212" s="12">
        <v>2021</v>
      </c>
      <c r="N6212" s="9" t="s">
        <v>82</v>
      </c>
      <c r="O6212" s="9" t="s">
        <v>23227</v>
      </c>
      <c r="P6212" s="12">
        <v>4</v>
      </c>
      <c r="Q6212" s="12" t="s">
        <v>28</v>
      </c>
      <c r="R6212" s="12"/>
      <c r="S6212" s="12">
        <v>4</v>
      </c>
      <c r="T6212" s="9" t="s">
        <v>23268</v>
      </c>
      <c r="U6212" s="9" t="s">
        <v>23264</v>
      </c>
      <c r="V6212" s="9" t="s">
        <v>23268</v>
      </c>
      <c r="W6212" s="14">
        <v>2</v>
      </c>
    </row>
    <row r="6213" spans="1:23" x14ac:dyDescent="0.25">
      <c r="A6213" s="8">
        <v>223</v>
      </c>
      <c r="B6213" s="9" t="s">
        <v>23461</v>
      </c>
      <c r="C6213" s="9" t="s">
        <v>23182</v>
      </c>
      <c r="D6213" s="9" t="s">
        <v>23462</v>
      </c>
      <c r="E6213" s="9" t="s">
        <v>12354</v>
      </c>
      <c r="F6213" s="9" t="s">
        <v>23463</v>
      </c>
      <c r="G6213" s="12">
        <v>15</v>
      </c>
      <c r="H6213" s="12"/>
      <c r="I6213" s="9"/>
      <c r="J6213" s="12">
        <v>0</v>
      </c>
      <c r="K6213" s="13">
        <v>44433</v>
      </c>
      <c r="L6213" s="86">
        <f>(Tabla2[[#This Row],[release_year]]-'VARIANZA Y DES. EST'!$L$11)^2</f>
        <v>46.509705182670608</v>
      </c>
      <c r="M6213" s="12">
        <v>2021</v>
      </c>
      <c r="N6213" s="9" t="s">
        <v>76</v>
      </c>
      <c r="O6213" s="9" t="s">
        <v>23191</v>
      </c>
      <c r="P6213" s="12">
        <v>1</v>
      </c>
      <c r="Q6213" s="12" t="s">
        <v>28</v>
      </c>
      <c r="R6213" s="12"/>
      <c r="S6213" s="12">
        <v>1</v>
      </c>
      <c r="T6213" s="9" t="s">
        <v>23464</v>
      </c>
      <c r="U6213" s="9" t="s">
        <v>23193</v>
      </c>
      <c r="V6213" s="9" t="s">
        <v>23464</v>
      </c>
      <c r="W6213" s="14">
        <v>3</v>
      </c>
    </row>
    <row r="6214" spans="1:23" x14ac:dyDescent="0.25">
      <c r="A6214" s="8">
        <v>224</v>
      </c>
      <c r="B6214" s="9" t="s">
        <v>23465</v>
      </c>
      <c r="C6214" s="9" t="s">
        <v>23182</v>
      </c>
      <c r="D6214" s="9" t="s">
        <v>23466</v>
      </c>
      <c r="E6214" s="10" t="s">
        <v>23467</v>
      </c>
      <c r="F6214" s="11"/>
      <c r="G6214" s="12">
        <v>0</v>
      </c>
      <c r="H6214" s="12"/>
      <c r="I6214" s="9"/>
      <c r="J6214" s="12">
        <v>0</v>
      </c>
      <c r="K6214" s="13">
        <v>44433</v>
      </c>
      <c r="L6214" s="86">
        <f>(Tabla2[[#This Row],[release_year]]-'VARIANZA Y DES. EST'!$L$11)^2</f>
        <v>46.509705182670608</v>
      </c>
      <c r="M6214" s="12">
        <v>2021</v>
      </c>
      <c r="N6214" s="9" t="s">
        <v>76</v>
      </c>
      <c r="O6214" s="9" t="s">
        <v>23191</v>
      </c>
      <c r="P6214" s="12">
        <v>1</v>
      </c>
      <c r="Q6214" s="12" t="s">
        <v>28</v>
      </c>
      <c r="R6214" s="12"/>
      <c r="S6214" s="12">
        <v>1</v>
      </c>
      <c r="T6214" s="9" t="s">
        <v>23216</v>
      </c>
      <c r="U6214" s="9" t="s">
        <v>23193</v>
      </c>
      <c r="V6214" s="9" t="s">
        <v>23216</v>
      </c>
      <c r="W6214" s="14">
        <v>3</v>
      </c>
    </row>
    <row r="6215" spans="1:23" x14ac:dyDescent="0.25">
      <c r="A6215" s="8">
        <v>225</v>
      </c>
      <c r="B6215" s="9" t="s">
        <v>23468</v>
      </c>
      <c r="C6215" s="9" t="s">
        <v>23182</v>
      </c>
      <c r="D6215" s="10" t="s">
        <v>23469</v>
      </c>
      <c r="E6215" s="11"/>
      <c r="F6215" s="9"/>
      <c r="G6215" s="12">
        <v>0</v>
      </c>
      <c r="H6215" s="12"/>
      <c r="I6215" s="9"/>
      <c r="J6215" s="12">
        <v>0</v>
      </c>
      <c r="K6215" s="13">
        <v>44433</v>
      </c>
      <c r="L6215" s="86">
        <f>(Tabla2[[#This Row],[release_year]]-'VARIANZA Y DES. EST'!$L$11)^2</f>
        <v>46.509705182670608</v>
      </c>
      <c r="M6215" s="12">
        <v>2021</v>
      </c>
      <c r="N6215" s="9" t="s">
        <v>35</v>
      </c>
      <c r="O6215" s="9" t="s">
        <v>23191</v>
      </c>
      <c r="P6215" s="12">
        <v>1</v>
      </c>
      <c r="Q6215" s="12" t="s">
        <v>28</v>
      </c>
      <c r="R6215" s="12"/>
      <c r="S6215" s="12">
        <v>1</v>
      </c>
      <c r="T6215" s="9" t="s">
        <v>23470</v>
      </c>
      <c r="U6215" s="9" t="s">
        <v>23187</v>
      </c>
      <c r="V6215" s="9" t="s">
        <v>23470</v>
      </c>
      <c r="W6215" s="14">
        <v>2</v>
      </c>
    </row>
    <row r="6216" spans="1:23" x14ac:dyDescent="0.25">
      <c r="A6216" s="8">
        <v>226</v>
      </c>
      <c r="B6216" s="9" t="s">
        <v>23471</v>
      </c>
      <c r="C6216" s="9" t="s">
        <v>23182</v>
      </c>
      <c r="D6216" s="10" t="s">
        <v>23472</v>
      </c>
      <c r="E6216" s="11"/>
      <c r="F6216" s="9" t="s">
        <v>23473</v>
      </c>
      <c r="G6216" s="12">
        <v>11</v>
      </c>
      <c r="H6216" s="12"/>
      <c r="I6216" s="9"/>
      <c r="J6216" s="12">
        <v>0</v>
      </c>
      <c r="K6216" s="13">
        <v>44433</v>
      </c>
      <c r="L6216" s="86">
        <f>(Tabla2[[#This Row],[release_year]]-'VARIANZA Y DES. EST'!$L$11)^2</f>
        <v>46.509705182670608</v>
      </c>
      <c r="M6216" s="12">
        <v>2021</v>
      </c>
      <c r="N6216" s="9" t="s">
        <v>76</v>
      </c>
      <c r="O6216" s="9" t="s">
        <v>23191</v>
      </c>
      <c r="P6216" s="12">
        <v>1</v>
      </c>
      <c r="Q6216" s="12" t="s">
        <v>28</v>
      </c>
      <c r="R6216" s="12"/>
      <c r="S6216" s="12">
        <v>1</v>
      </c>
      <c r="T6216" s="9" t="s">
        <v>23186</v>
      </c>
      <c r="U6216" s="9" t="s">
        <v>23187</v>
      </c>
      <c r="V6216" s="9" t="s">
        <v>23186</v>
      </c>
      <c r="W6216" s="14">
        <v>3</v>
      </c>
    </row>
    <row r="6217" spans="1:23" x14ac:dyDescent="0.25">
      <c r="A6217" s="8">
        <v>227</v>
      </c>
      <c r="B6217" s="9" t="s">
        <v>23474</v>
      </c>
      <c r="C6217" s="9" t="s">
        <v>23182</v>
      </c>
      <c r="D6217" s="10" t="s">
        <v>23475</v>
      </c>
      <c r="E6217" s="11"/>
      <c r="F6217" s="9" t="s">
        <v>23476</v>
      </c>
      <c r="G6217" s="12">
        <v>9</v>
      </c>
      <c r="H6217" s="12"/>
      <c r="I6217" s="9"/>
      <c r="J6217" s="12">
        <v>0</v>
      </c>
      <c r="K6217" s="13">
        <v>44433</v>
      </c>
      <c r="L6217" s="86">
        <f>(Tabla2[[#This Row],[release_year]]-'VARIANZA Y DES. EST'!$L$11)^2</f>
        <v>46.509705182670608</v>
      </c>
      <c r="M6217" s="12">
        <v>2021</v>
      </c>
      <c r="N6217" s="9" t="s">
        <v>76</v>
      </c>
      <c r="O6217" s="9" t="s">
        <v>23191</v>
      </c>
      <c r="P6217" s="12">
        <v>1</v>
      </c>
      <c r="Q6217" s="12" t="s">
        <v>28</v>
      </c>
      <c r="R6217" s="12"/>
      <c r="S6217" s="12">
        <v>1</v>
      </c>
      <c r="T6217" s="9" t="s">
        <v>23477</v>
      </c>
      <c r="U6217" s="9" t="s">
        <v>23187</v>
      </c>
      <c r="V6217" s="9" t="s">
        <v>23477</v>
      </c>
      <c r="W6217" s="14">
        <v>3</v>
      </c>
    </row>
    <row r="6218" spans="1:23" x14ac:dyDescent="0.25">
      <c r="A6218" s="8">
        <v>233</v>
      </c>
      <c r="B6218" s="9" t="s">
        <v>23478</v>
      </c>
      <c r="C6218" s="9" t="s">
        <v>23182</v>
      </c>
      <c r="D6218" s="10" t="s">
        <v>23479</v>
      </c>
      <c r="E6218" s="11"/>
      <c r="F6218" s="9" t="s">
        <v>23480</v>
      </c>
      <c r="G6218" s="12">
        <v>2</v>
      </c>
      <c r="H6218" s="9" t="s">
        <v>25</v>
      </c>
      <c r="I6218" s="9" t="s">
        <v>25</v>
      </c>
      <c r="J6218" s="12">
        <v>1</v>
      </c>
      <c r="K6218" s="13">
        <v>44433</v>
      </c>
      <c r="L6218" s="86">
        <f>(Tabla2[[#This Row],[release_year]]-'VARIANZA Y DES. EST'!$L$11)^2</f>
        <v>23.230495463129063</v>
      </c>
      <c r="M6218" s="12">
        <v>2019</v>
      </c>
      <c r="N6218" s="9" t="s">
        <v>55</v>
      </c>
      <c r="O6218" s="9" t="s">
        <v>23255</v>
      </c>
      <c r="P6218" s="12">
        <v>3</v>
      </c>
      <c r="Q6218" s="12" t="s">
        <v>28</v>
      </c>
      <c r="R6218" s="12"/>
      <c r="S6218" s="12">
        <v>3</v>
      </c>
      <c r="T6218" s="9" t="s">
        <v>23290</v>
      </c>
      <c r="U6218" s="9" t="s">
        <v>23290</v>
      </c>
      <c r="V6218" s="9" t="s">
        <v>23290</v>
      </c>
      <c r="W6218" s="14">
        <v>1</v>
      </c>
    </row>
    <row r="6219" spans="1:23" x14ac:dyDescent="0.25">
      <c r="A6219" s="8">
        <v>235</v>
      </c>
      <c r="B6219" s="9" t="s">
        <v>23481</v>
      </c>
      <c r="C6219" s="9" t="s">
        <v>23182</v>
      </c>
      <c r="D6219" s="9" t="s">
        <v>23482</v>
      </c>
      <c r="E6219" s="9"/>
      <c r="F6219" s="9"/>
      <c r="G6219" s="12">
        <v>0</v>
      </c>
      <c r="H6219" s="12"/>
      <c r="I6219" s="9"/>
      <c r="J6219" s="12">
        <v>0</v>
      </c>
      <c r="K6219" s="13">
        <v>44432</v>
      </c>
      <c r="L6219" s="86">
        <f>(Tabla2[[#This Row],[release_year]]-'VARIANZA Y DES. EST'!$L$11)^2</f>
        <v>46.509705182670608</v>
      </c>
      <c r="M6219" s="12">
        <v>2021</v>
      </c>
      <c r="N6219" s="9" t="s">
        <v>26</v>
      </c>
      <c r="O6219" s="9" t="s">
        <v>23191</v>
      </c>
      <c r="P6219" s="12">
        <v>1</v>
      </c>
      <c r="Q6219" s="12" t="s">
        <v>28</v>
      </c>
      <c r="R6219" s="12"/>
      <c r="S6219" s="12">
        <v>1</v>
      </c>
      <c r="T6219" s="9" t="s">
        <v>23268</v>
      </c>
      <c r="U6219" s="9" t="s">
        <v>23264</v>
      </c>
      <c r="V6219" s="9" t="s">
        <v>23268</v>
      </c>
      <c r="W6219" s="14">
        <v>2</v>
      </c>
    </row>
    <row r="6220" spans="1:23" x14ac:dyDescent="0.25">
      <c r="A6220" s="8">
        <v>242</v>
      </c>
      <c r="B6220" s="9" t="s">
        <v>23483</v>
      </c>
      <c r="C6220" s="9" t="s">
        <v>23182</v>
      </c>
      <c r="D6220" s="9" t="s">
        <v>23484</v>
      </c>
      <c r="E6220" s="18"/>
      <c r="F6220" s="9" t="s">
        <v>23485</v>
      </c>
      <c r="G6220" s="12">
        <v>7</v>
      </c>
      <c r="H6220" s="9" t="s">
        <v>25</v>
      </c>
      <c r="I6220" s="9" t="s">
        <v>25</v>
      </c>
      <c r="J6220" s="12">
        <v>1</v>
      </c>
      <c r="K6220" s="13">
        <v>44429</v>
      </c>
      <c r="L6220" s="86">
        <f>(Tabla2[[#This Row],[release_year]]-'VARIANZA Y DES. EST'!$L$11)^2</f>
        <v>46.509705182670608</v>
      </c>
      <c r="M6220" s="12">
        <v>2021</v>
      </c>
      <c r="N6220" s="9" t="s">
        <v>35</v>
      </c>
      <c r="O6220" s="9" t="s">
        <v>23255</v>
      </c>
      <c r="P6220" s="12">
        <v>3</v>
      </c>
      <c r="Q6220" s="12" t="s">
        <v>28</v>
      </c>
      <c r="R6220" s="12"/>
      <c r="S6220" s="12">
        <v>3</v>
      </c>
      <c r="T6220" s="9" t="s">
        <v>23486</v>
      </c>
      <c r="U6220" s="9" t="s">
        <v>23206</v>
      </c>
      <c r="V6220" s="9" t="s">
        <v>23486</v>
      </c>
      <c r="W6220" s="14">
        <v>3</v>
      </c>
    </row>
    <row r="6221" spans="1:23" x14ac:dyDescent="0.25">
      <c r="A6221" s="8">
        <v>243</v>
      </c>
      <c r="B6221" s="9" t="s">
        <v>23487</v>
      </c>
      <c r="C6221" s="9" t="s">
        <v>23182</v>
      </c>
      <c r="D6221" s="10" t="s">
        <v>23488</v>
      </c>
      <c r="E6221" s="11"/>
      <c r="F6221" s="9"/>
      <c r="G6221" s="12">
        <v>0</v>
      </c>
      <c r="H6221" s="12"/>
      <c r="I6221" s="9"/>
      <c r="J6221" s="12">
        <v>0</v>
      </c>
      <c r="K6221" s="13">
        <v>44428</v>
      </c>
      <c r="L6221" s="86">
        <f>(Tabla2[[#This Row],[release_year]]-'VARIANZA Y DES. EST'!$L$11)^2</f>
        <v>46.509705182670608</v>
      </c>
      <c r="M6221" s="12">
        <v>2021</v>
      </c>
      <c r="N6221" s="9" t="s">
        <v>76</v>
      </c>
      <c r="O6221" s="9" t="s">
        <v>23191</v>
      </c>
      <c r="P6221" s="12">
        <v>1</v>
      </c>
      <c r="Q6221" s="12" t="s">
        <v>28</v>
      </c>
      <c r="R6221" s="12"/>
      <c r="S6221" s="12">
        <v>1</v>
      </c>
      <c r="T6221" s="9" t="s">
        <v>23428</v>
      </c>
      <c r="U6221" s="9" t="s">
        <v>23187</v>
      </c>
      <c r="V6221" s="9" t="s">
        <v>23428</v>
      </c>
      <c r="W6221" s="14">
        <v>2</v>
      </c>
    </row>
    <row r="6222" spans="1:23" x14ac:dyDescent="0.25">
      <c r="A6222" s="8">
        <v>244</v>
      </c>
      <c r="B6222" s="9" t="s">
        <v>23489</v>
      </c>
      <c r="C6222" s="9" t="s">
        <v>23182</v>
      </c>
      <c r="D6222" s="10" t="s">
        <v>23490</v>
      </c>
      <c r="E6222" s="11"/>
      <c r="F6222" s="9" t="s">
        <v>23491</v>
      </c>
      <c r="G6222" s="12">
        <v>5</v>
      </c>
      <c r="H6222" s="12"/>
      <c r="I6222" s="9"/>
      <c r="J6222" s="12">
        <v>0</v>
      </c>
      <c r="K6222" s="13">
        <v>44428</v>
      </c>
      <c r="L6222" s="86">
        <f>(Tabla2[[#This Row],[release_year]]-'VARIANZA Y DES. EST'!$L$11)^2</f>
        <v>46.509705182670608</v>
      </c>
      <c r="M6222" s="12">
        <v>2021</v>
      </c>
      <c r="N6222" s="9" t="s">
        <v>76</v>
      </c>
      <c r="O6222" s="9" t="s">
        <v>23191</v>
      </c>
      <c r="P6222" s="12">
        <v>1</v>
      </c>
      <c r="Q6222" s="12" t="s">
        <v>28</v>
      </c>
      <c r="R6222" s="12"/>
      <c r="S6222" s="12">
        <v>1</v>
      </c>
      <c r="T6222" s="9" t="s">
        <v>23492</v>
      </c>
      <c r="U6222" s="9" t="s">
        <v>23187</v>
      </c>
      <c r="V6222" s="9" t="s">
        <v>23492</v>
      </c>
      <c r="W6222" s="14">
        <v>3</v>
      </c>
    </row>
    <row r="6223" spans="1:23" x14ac:dyDescent="0.25">
      <c r="A6223" s="8">
        <v>246</v>
      </c>
      <c r="B6223" s="9" t="s">
        <v>23493</v>
      </c>
      <c r="C6223" s="9" t="s">
        <v>23182</v>
      </c>
      <c r="D6223" s="10" t="s">
        <v>23494</v>
      </c>
      <c r="E6223" s="11"/>
      <c r="F6223" s="9" t="s">
        <v>23495</v>
      </c>
      <c r="G6223" s="12">
        <v>1</v>
      </c>
      <c r="H6223" s="12"/>
      <c r="I6223" s="9"/>
      <c r="J6223" s="12">
        <v>0</v>
      </c>
      <c r="K6223" s="13">
        <v>44428</v>
      </c>
      <c r="L6223" s="86">
        <f>(Tabla2[[#This Row],[release_year]]-'VARIANZA Y DES. EST'!$L$11)^2</f>
        <v>46.509705182670608</v>
      </c>
      <c r="M6223" s="12">
        <v>2021</v>
      </c>
      <c r="N6223" s="9" t="s">
        <v>82</v>
      </c>
      <c r="O6223" s="9" t="s">
        <v>23191</v>
      </c>
      <c r="P6223" s="12">
        <v>1</v>
      </c>
      <c r="Q6223" s="12" t="s">
        <v>28</v>
      </c>
      <c r="R6223" s="12"/>
      <c r="S6223" s="12">
        <v>1</v>
      </c>
      <c r="T6223" s="9" t="s">
        <v>23296</v>
      </c>
      <c r="U6223" s="9" t="s">
        <v>23197</v>
      </c>
      <c r="V6223" s="9" t="s">
        <v>23296</v>
      </c>
      <c r="W6223" s="14">
        <v>2</v>
      </c>
    </row>
    <row r="6224" spans="1:23" x14ac:dyDescent="0.25">
      <c r="A6224" s="8">
        <v>249</v>
      </c>
      <c r="B6224" s="9" t="s">
        <v>23496</v>
      </c>
      <c r="C6224" s="9" t="s">
        <v>23182</v>
      </c>
      <c r="D6224" s="9" t="s">
        <v>23497</v>
      </c>
      <c r="E6224" s="9"/>
      <c r="F6224" s="9" t="s">
        <v>23498</v>
      </c>
      <c r="G6224" s="12">
        <v>7</v>
      </c>
      <c r="H6224" s="12"/>
      <c r="I6224" s="9"/>
      <c r="J6224" s="12">
        <v>0</v>
      </c>
      <c r="K6224" s="13">
        <v>44428</v>
      </c>
      <c r="L6224" s="86">
        <f>(Tabla2[[#This Row],[release_year]]-'VARIANZA Y DES. EST'!$L$11)^2</f>
        <v>46.509705182670608</v>
      </c>
      <c r="M6224" s="12">
        <v>2021</v>
      </c>
      <c r="N6224" s="9" t="s">
        <v>76</v>
      </c>
      <c r="O6224" s="9" t="s">
        <v>23191</v>
      </c>
      <c r="P6224" s="12">
        <v>1</v>
      </c>
      <c r="Q6224" s="12" t="s">
        <v>28</v>
      </c>
      <c r="R6224" s="12"/>
      <c r="S6224" s="12">
        <v>1</v>
      </c>
      <c r="T6224" s="9" t="s">
        <v>23228</v>
      </c>
      <c r="U6224" s="9" t="s">
        <v>23229</v>
      </c>
      <c r="V6224" s="9" t="s">
        <v>23228</v>
      </c>
      <c r="W6224" s="14">
        <v>2</v>
      </c>
    </row>
    <row r="6225" spans="1:23" x14ac:dyDescent="0.25">
      <c r="A6225" s="8">
        <v>255</v>
      </c>
      <c r="B6225" s="9" t="s">
        <v>23499</v>
      </c>
      <c r="C6225" s="9" t="s">
        <v>23182</v>
      </c>
      <c r="D6225" s="10" t="s">
        <v>23500</v>
      </c>
      <c r="E6225" s="11"/>
      <c r="F6225" s="9" t="s">
        <v>23501</v>
      </c>
      <c r="G6225" s="12">
        <v>11</v>
      </c>
      <c r="H6225" s="9" t="s">
        <v>25</v>
      </c>
      <c r="I6225" s="9" t="s">
        <v>25</v>
      </c>
      <c r="J6225" s="12">
        <v>1</v>
      </c>
      <c r="K6225" s="13">
        <v>44426</v>
      </c>
      <c r="L6225" s="86">
        <f>(Tabla2[[#This Row],[release_year]]-'VARIANZA Y DES. EST'!$L$11)^2</f>
        <v>46.509705182670608</v>
      </c>
      <c r="M6225" s="12">
        <v>2021</v>
      </c>
      <c r="N6225" s="9" t="s">
        <v>26</v>
      </c>
      <c r="O6225" s="9" t="s">
        <v>23243</v>
      </c>
      <c r="P6225" s="12">
        <v>5</v>
      </c>
      <c r="Q6225" s="12" t="s">
        <v>28</v>
      </c>
      <c r="R6225" s="12"/>
      <c r="S6225" s="12">
        <v>5</v>
      </c>
      <c r="T6225" s="9" t="s">
        <v>23264</v>
      </c>
      <c r="U6225" s="9" t="s">
        <v>23264</v>
      </c>
      <c r="V6225" s="9" t="s">
        <v>23264</v>
      </c>
      <c r="W6225" s="14">
        <v>1</v>
      </c>
    </row>
    <row r="6226" spans="1:23" x14ac:dyDescent="0.25">
      <c r="A6226" s="8">
        <v>261</v>
      </c>
      <c r="B6226" s="9" t="s">
        <v>23502</v>
      </c>
      <c r="C6226" s="9" t="s">
        <v>23182</v>
      </c>
      <c r="D6226" s="10" t="s">
        <v>23503</v>
      </c>
      <c r="E6226" s="11"/>
      <c r="F6226" s="9" t="s">
        <v>23504</v>
      </c>
      <c r="G6226" s="12">
        <v>11</v>
      </c>
      <c r="H6226" s="12"/>
      <c r="I6226" s="9"/>
      <c r="J6226" s="12">
        <v>0</v>
      </c>
      <c r="K6226" s="13">
        <v>44426</v>
      </c>
      <c r="L6226" s="86">
        <f>(Tabla2[[#This Row],[release_year]]-'VARIANZA Y DES. EST'!$L$11)^2</f>
        <v>33.870100322899837</v>
      </c>
      <c r="M6226" s="12">
        <v>2020</v>
      </c>
      <c r="N6226" s="9" t="s">
        <v>76</v>
      </c>
      <c r="O6226" s="9" t="s">
        <v>23191</v>
      </c>
      <c r="P6226" s="12">
        <v>1</v>
      </c>
      <c r="Q6226" s="12" t="s">
        <v>28</v>
      </c>
      <c r="R6226" s="12"/>
      <c r="S6226" s="12">
        <v>1</v>
      </c>
      <c r="T6226" s="9" t="s">
        <v>23445</v>
      </c>
      <c r="U6226" s="9" t="s">
        <v>23193</v>
      </c>
      <c r="V6226" s="9" t="s">
        <v>23445</v>
      </c>
      <c r="W6226" s="14">
        <v>3</v>
      </c>
    </row>
    <row r="6227" spans="1:23" x14ac:dyDescent="0.25">
      <c r="A6227" s="8">
        <v>264</v>
      </c>
      <c r="B6227" s="9" t="s">
        <v>23505</v>
      </c>
      <c r="C6227" s="9" t="s">
        <v>23182</v>
      </c>
      <c r="D6227" s="10" t="s">
        <v>23506</v>
      </c>
      <c r="E6227" s="11"/>
      <c r="F6227" s="9"/>
      <c r="G6227" s="12">
        <v>0</v>
      </c>
      <c r="H6227" s="9" t="s">
        <v>25</v>
      </c>
      <c r="I6227" s="9" t="s">
        <v>25</v>
      </c>
      <c r="J6227" s="12">
        <v>1</v>
      </c>
      <c r="K6227" s="13">
        <v>44424</v>
      </c>
      <c r="L6227" s="86">
        <f>(Tabla2[[#This Row],[release_year]]-'VARIANZA Y DES. EST'!$L$11)^2</f>
        <v>3.3116808838167522</v>
      </c>
      <c r="M6227" s="12">
        <v>2016</v>
      </c>
      <c r="N6227" s="9" t="s">
        <v>26</v>
      </c>
      <c r="O6227" s="9" t="s">
        <v>23185</v>
      </c>
      <c r="P6227" s="12">
        <v>2</v>
      </c>
      <c r="Q6227" s="12" t="s">
        <v>28</v>
      </c>
      <c r="R6227" s="12"/>
      <c r="S6227" s="12">
        <v>2</v>
      </c>
      <c r="T6227" s="9" t="s">
        <v>23264</v>
      </c>
      <c r="U6227" s="9" t="s">
        <v>23264</v>
      </c>
      <c r="V6227" s="9" t="s">
        <v>23264</v>
      </c>
      <c r="W6227" s="14">
        <v>1</v>
      </c>
    </row>
    <row r="6228" spans="1:23" x14ac:dyDescent="0.25">
      <c r="A6228" s="8">
        <v>266</v>
      </c>
      <c r="B6228" s="9" t="s">
        <v>23507</v>
      </c>
      <c r="C6228" s="9" t="s">
        <v>23182</v>
      </c>
      <c r="D6228" s="10" t="s">
        <v>23508</v>
      </c>
      <c r="E6228" s="11"/>
      <c r="F6228" s="9" t="s">
        <v>23509</v>
      </c>
      <c r="G6228" s="12">
        <v>7</v>
      </c>
      <c r="H6228" s="9" t="s">
        <v>34</v>
      </c>
      <c r="I6228" s="9" t="s">
        <v>34</v>
      </c>
      <c r="J6228" s="12">
        <v>1</v>
      </c>
      <c r="K6228" s="13">
        <v>44423</v>
      </c>
      <c r="L6228" s="86">
        <f>(Tabla2[[#This Row],[release_year]]-'VARIANZA Y DES. EST'!$L$11)^2</f>
        <v>14.590890603358293</v>
      </c>
      <c r="M6228" s="12">
        <v>2018</v>
      </c>
      <c r="N6228" s="9" t="s">
        <v>35</v>
      </c>
      <c r="O6228" s="9" t="s">
        <v>23191</v>
      </c>
      <c r="P6228" s="12">
        <v>1</v>
      </c>
      <c r="Q6228" s="12" t="s">
        <v>28</v>
      </c>
      <c r="R6228" s="12"/>
      <c r="S6228" s="12">
        <v>1</v>
      </c>
      <c r="T6228" s="9" t="s">
        <v>23510</v>
      </c>
      <c r="U6228" s="9" t="s">
        <v>23316</v>
      </c>
      <c r="V6228" s="9" t="s">
        <v>23510</v>
      </c>
      <c r="W6228" s="14">
        <v>3</v>
      </c>
    </row>
    <row r="6229" spans="1:23" x14ac:dyDescent="0.25">
      <c r="A6229" s="8">
        <v>267</v>
      </c>
      <c r="B6229" s="9" t="s">
        <v>23511</v>
      </c>
      <c r="C6229" s="9" t="s">
        <v>23182</v>
      </c>
      <c r="D6229" s="10" t="s">
        <v>23512</v>
      </c>
      <c r="E6229" s="11"/>
      <c r="F6229" s="9"/>
      <c r="G6229" s="12">
        <v>0</v>
      </c>
      <c r="H6229" s="9" t="s">
        <v>518</v>
      </c>
      <c r="I6229" s="9" t="s">
        <v>518</v>
      </c>
      <c r="J6229" s="12">
        <v>1</v>
      </c>
      <c r="K6229" s="13">
        <v>44423</v>
      </c>
      <c r="L6229" s="86">
        <f>(Tabla2[[#This Row],[release_year]]-'VARIANZA Y DES. EST'!$L$11)^2</f>
        <v>33.870100322899837</v>
      </c>
      <c r="M6229" s="12">
        <v>2020</v>
      </c>
      <c r="N6229" s="9" t="s">
        <v>76</v>
      </c>
      <c r="O6229" s="9" t="s">
        <v>23191</v>
      </c>
      <c r="P6229" s="12">
        <v>1</v>
      </c>
      <c r="Q6229" s="12" t="s">
        <v>28</v>
      </c>
      <c r="R6229" s="12"/>
      <c r="S6229" s="12">
        <v>1</v>
      </c>
      <c r="T6229" s="9" t="s">
        <v>23296</v>
      </c>
      <c r="U6229" s="9" t="s">
        <v>23197</v>
      </c>
      <c r="V6229" s="9" t="s">
        <v>23296</v>
      </c>
      <c r="W6229" s="14">
        <v>2</v>
      </c>
    </row>
    <row r="6230" spans="1:23" x14ac:dyDescent="0.25">
      <c r="A6230" s="8">
        <v>270</v>
      </c>
      <c r="B6230" s="9" t="s">
        <v>23513</v>
      </c>
      <c r="C6230" s="9" t="s">
        <v>23182</v>
      </c>
      <c r="D6230" s="9" t="s">
        <v>23514</v>
      </c>
      <c r="E6230" s="9"/>
      <c r="F6230" s="9" t="s">
        <v>23515</v>
      </c>
      <c r="G6230" s="12">
        <v>12</v>
      </c>
      <c r="H6230" s="9" t="s">
        <v>890</v>
      </c>
      <c r="I6230" s="9" t="s">
        <v>890</v>
      </c>
      <c r="J6230" s="12">
        <v>1</v>
      </c>
      <c r="K6230" s="13">
        <v>44423</v>
      </c>
      <c r="L6230" s="86">
        <f>(Tabla2[[#This Row],[release_year]]-'VARIANZA Y DES. EST'!$L$11)^2</f>
        <v>0.67207602404598188</v>
      </c>
      <c r="M6230" s="12">
        <v>2015</v>
      </c>
      <c r="N6230" s="9" t="s">
        <v>110</v>
      </c>
      <c r="O6230" s="9" t="s">
        <v>23185</v>
      </c>
      <c r="P6230" s="12">
        <v>2</v>
      </c>
      <c r="Q6230" s="12" t="s">
        <v>28</v>
      </c>
      <c r="R6230" s="12"/>
      <c r="S6230" s="12">
        <v>2</v>
      </c>
      <c r="T6230" s="9" t="s">
        <v>23264</v>
      </c>
      <c r="U6230" s="9" t="s">
        <v>23264</v>
      </c>
      <c r="V6230" s="9" t="s">
        <v>23264</v>
      </c>
      <c r="W6230" s="14">
        <v>1</v>
      </c>
    </row>
    <row r="6231" spans="1:23" x14ac:dyDescent="0.25">
      <c r="A6231" s="8">
        <v>272</v>
      </c>
      <c r="B6231" s="9" t="s">
        <v>23516</v>
      </c>
      <c r="C6231" s="9" t="s">
        <v>23182</v>
      </c>
      <c r="D6231" s="10" t="s">
        <v>23517</v>
      </c>
      <c r="E6231" s="11"/>
      <c r="F6231" s="9" t="s">
        <v>23518</v>
      </c>
      <c r="G6231" s="12">
        <v>7</v>
      </c>
      <c r="H6231" s="9" t="s">
        <v>25</v>
      </c>
      <c r="I6231" s="9" t="s">
        <v>25</v>
      </c>
      <c r="J6231" s="12">
        <v>1</v>
      </c>
      <c r="K6231" s="13">
        <v>44421</v>
      </c>
      <c r="L6231" s="86">
        <f>(Tabla2[[#This Row],[release_year]]-'VARIANZA Y DES. EST'!$L$11)^2</f>
        <v>46.509705182670608</v>
      </c>
      <c r="M6231" s="12">
        <v>2021</v>
      </c>
      <c r="N6231" s="9" t="s">
        <v>76</v>
      </c>
      <c r="O6231" s="9" t="s">
        <v>23191</v>
      </c>
      <c r="P6231" s="12">
        <v>1</v>
      </c>
      <c r="Q6231" s="12" t="s">
        <v>28</v>
      </c>
      <c r="R6231" s="12"/>
      <c r="S6231" s="12">
        <v>1</v>
      </c>
      <c r="T6231" s="9" t="s">
        <v>23205</v>
      </c>
      <c r="U6231" s="9" t="s">
        <v>23206</v>
      </c>
      <c r="V6231" s="9" t="s">
        <v>23205</v>
      </c>
      <c r="W6231" s="14">
        <v>3</v>
      </c>
    </row>
    <row r="6232" spans="1:23" x14ac:dyDescent="0.25">
      <c r="A6232" s="8">
        <v>273</v>
      </c>
      <c r="B6232" s="9" t="s">
        <v>23519</v>
      </c>
      <c r="C6232" s="9" t="s">
        <v>23182</v>
      </c>
      <c r="D6232" s="10" t="s">
        <v>23520</v>
      </c>
      <c r="E6232" s="11"/>
      <c r="F6232" s="9" t="s">
        <v>23521</v>
      </c>
      <c r="G6232" s="12">
        <v>6</v>
      </c>
      <c r="H6232" s="9" t="s">
        <v>25</v>
      </c>
      <c r="I6232" s="9" t="s">
        <v>25</v>
      </c>
      <c r="J6232" s="12">
        <v>1</v>
      </c>
      <c r="K6232" s="13">
        <v>44421</v>
      </c>
      <c r="L6232" s="86">
        <f>(Tabla2[[#This Row],[release_year]]-'VARIANZA Y DES. EST'!$L$11)^2</f>
        <v>46.509705182670608</v>
      </c>
      <c r="M6232" s="12">
        <v>2021</v>
      </c>
      <c r="N6232" s="9" t="s">
        <v>110</v>
      </c>
      <c r="O6232" s="9" t="s">
        <v>23243</v>
      </c>
      <c r="P6232" s="12">
        <v>5</v>
      </c>
      <c r="Q6232" s="12" t="s">
        <v>28</v>
      </c>
      <c r="R6232" s="12"/>
      <c r="S6232" s="12">
        <v>5</v>
      </c>
      <c r="T6232" s="9" t="s">
        <v>23264</v>
      </c>
      <c r="U6232" s="9" t="s">
        <v>23264</v>
      </c>
      <c r="V6232" s="9" t="s">
        <v>23264</v>
      </c>
      <c r="W6232" s="14">
        <v>1</v>
      </c>
    </row>
    <row r="6233" spans="1:23" x14ac:dyDescent="0.25">
      <c r="A6233" s="8">
        <v>274</v>
      </c>
      <c r="B6233" s="9" t="s">
        <v>23522</v>
      </c>
      <c r="C6233" s="9" t="s">
        <v>23182</v>
      </c>
      <c r="D6233" s="9" t="s">
        <v>23523</v>
      </c>
      <c r="E6233" s="9" t="s">
        <v>23524</v>
      </c>
      <c r="F6233" s="9" t="s">
        <v>23525</v>
      </c>
      <c r="G6233" s="12">
        <v>5</v>
      </c>
      <c r="H6233" s="9" t="s">
        <v>231</v>
      </c>
      <c r="I6233" s="9" t="s">
        <v>231</v>
      </c>
      <c r="J6233" s="12">
        <v>1</v>
      </c>
      <c r="K6233" s="13">
        <v>44421</v>
      </c>
      <c r="L6233" s="86">
        <f>(Tabla2[[#This Row],[release_year]]-'VARIANZA Y DES. EST'!$L$11)^2</f>
        <v>46.509705182670608</v>
      </c>
      <c r="M6233" s="12">
        <v>2021</v>
      </c>
      <c r="N6233" s="9" t="s">
        <v>76</v>
      </c>
      <c r="O6233" s="9" t="s">
        <v>23191</v>
      </c>
      <c r="P6233" s="12">
        <v>1</v>
      </c>
      <c r="Q6233" s="12" t="s">
        <v>28</v>
      </c>
      <c r="R6233" s="12"/>
      <c r="S6233" s="12">
        <v>1</v>
      </c>
      <c r="T6233" s="9" t="s">
        <v>23445</v>
      </c>
      <c r="U6233" s="9" t="s">
        <v>23193</v>
      </c>
      <c r="V6233" s="9" t="s">
        <v>23445</v>
      </c>
      <c r="W6233" s="14">
        <v>3</v>
      </c>
    </row>
    <row r="6234" spans="1:23" x14ac:dyDescent="0.25">
      <c r="A6234" s="8">
        <v>275</v>
      </c>
      <c r="B6234" s="9" t="s">
        <v>23526</v>
      </c>
      <c r="C6234" s="9" t="s">
        <v>23182</v>
      </c>
      <c r="D6234" s="10" t="s">
        <v>23527</v>
      </c>
      <c r="E6234" s="11"/>
      <c r="F6234" s="9" t="s">
        <v>23528</v>
      </c>
      <c r="G6234" s="12">
        <v>8</v>
      </c>
      <c r="H6234" s="9" t="s">
        <v>25</v>
      </c>
      <c r="I6234" s="9" t="s">
        <v>25</v>
      </c>
      <c r="J6234" s="12">
        <v>1</v>
      </c>
      <c r="K6234" s="13">
        <v>44421</v>
      </c>
      <c r="L6234" s="86">
        <f>(Tabla2[[#This Row],[release_year]]-'VARIANZA Y DES. EST'!$L$11)^2</f>
        <v>46.509705182670608</v>
      </c>
      <c r="M6234" s="12">
        <v>2021</v>
      </c>
      <c r="N6234" s="9" t="s">
        <v>76</v>
      </c>
      <c r="O6234" s="9" t="s">
        <v>23529</v>
      </c>
      <c r="P6234" s="12">
        <v>7</v>
      </c>
      <c r="Q6234" s="12" t="s">
        <v>28</v>
      </c>
      <c r="R6234" s="12"/>
      <c r="S6234" s="12">
        <v>7</v>
      </c>
      <c r="T6234" s="9" t="s">
        <v>23228</v>
      </c>
      <c r="U6234" s="9" t="s">
        <v>23229</v>
      </c>
      <c r="V6234" s="9" t="s">
        <v>23228</v>
      </c>
      <c r="W6234" s="14">
        <v>2</v>
      </c>
    </row>
    <row r="6235" spans="1:23" x14ac:dyDescent="0.25">
      <c r="A6235" s="8">
        <v>276</v>
      </c>
      <c r="B6235" s="9" t="s">
        <v>23530</v>
      </c>
      <c r="C6235" s="9" t="s">
        <v>23182</v>
      </c>
      <c r="D6235" s="10" t="s">
        <v>23531</v>
      </c>
      <c r="E6235" s="11"/>
      <c r="F6235" s="9" t="s">
        <v>23532</v>
      </c>
      <c r="G6235" s="12">
        <v>15</v>
      </c>
      <c r="H6235" s="9" t="s">
        <v>1064</v>
      </c>
      <c r="I6235" s="9" t="s">
        <v>1064</v>
      </c>
      <c r="J6235" s="12">
        <v>1</v>
      </c>
      <c r="K6235" s="13">
        <v>44421</v>
      </c>
      <c r="L6235" s="86">
        <f>(Tabla2[[#This Row],[release_year]]-'VARIANZA Y DES. EST'!$L$11)^2</f>
        <v>46.509705182670608</v>
      </c>
      <c r="M6235" s="12">
        <v>2021</v>
      </c>
      <c r="N6235" s="9" t="s">
        <v>76</v>
      </c>
      <c r="O6235" s="9" t="s">
        <v>23191</v>
      </c>
      <c r="P6235" s="12">
        <v>1</v>
      </c>
      <c r="Q6235" s="12" t="s">
        <v>28</v>
      </c>
      <c r="R6235" s="12"/>
      <c r="S6235" s="12">
        <v>1</v>
      </c>
      <c r="T6235" s="9" t="s">
        <v>23370</v>
      </c>
      <c r="U6235" s="9" t="s">
        <v>23193</v>
      </c>
      <c r="V6235" s="9" t="s">
        <v>23370</v>
      </c>
      <c r="W6235" s="14">
        <v>3</v>
      </c>
    </row>
    <row r="6236" spans="1:23" x14ac:dyDescent="0.25">
      <c r="A6236" s="8">
        <v>277</v>
      </c>
      <c r="B6236" s="9" t="s">
        <v>23533</v>
      </c>
      <c r="C6236" s="9" t="s">
        <v>23182</v>
      </c>
      <c r="D6236" s="9" t="s">
        <v>23534</v>
      </c>
      <c r="E6236" s="9" t="s">
        <v>23535</v>
      </c>
      <c r="F6236" s="9" t="s">
        <v>23536</v>
      </c>
      <c r="G6236" s="12">
        <v>6</v>
      </c>
      <c r="H6236" s="9" t="s">
        <v>390</v>
      </c>
      <c r="I6236" s="9" t="s">
        <v>390</v>
      </c>
      <c r="J6236" s="12">
        <v>1</v>
      </c>
      <c r="K6236" s="13">
        <v>44421</v>
      </c>
      <c r="L6236" s="86">
        <f>(Tabla2[[#This Row],[release_year]]-'VARIANZA Y DES. EST'!$L$11)^2</f>
        <v>46.509705182670608</v>
      </c>
      <c r="M6236" s="12">
        <v>2021</v>
      </c>
      <c r="N6236" s="9" t="s">
        <v>76</v>
      </c>
      <c r="O6236" s="9" t="s">
        <v>23185</v>
      </c>
      <c r="P6236" s="12">
        <v>2</v>
      </c>
      <c r="Q6236" s="12" t="s">
        <v>28</v>
      </c>
      <c r="R6236" s="12"/>
      <c r="S6236" s="12">
        <v>2</v>
      </c>
      <c r="T6236" s="9" t="s">
        <v>23537</v>
      </c>
      <c r="U6236" s="9" t="s">
        <v>23187</v>
      </c>
      <c r="V6236" s="9" t="s">
        <v>23537</v>
      </c>
      <c r="W6236" s="14">
        <v>3</v>
      </c>
    </row>
    <row r="6237" spans="1:23" x14ac:dyDescent="0.25">
      <c r="A6237" s="8">
        <v>278</v>
      </c>
      <c r="B6237" s="9" t="s">
        <v>23538</v>
      </c>
      <c r="C6237" s="9" t="s">
        <v>23182</v>
      </c>
      <c r="D6237" s="10" t="s">
        <v>23539</v>
      </c>
      <c r="E6237" s="11"/>
      <c r="F6237" s="18" t="s">
        <v>23540</v>
      </c>
      <c r="G6237" s="12">
        <v>8</v>
      </c>
      <c r="H6237" s="9" t="s">
        <v>23541</v>
      </c>
      <c r="I6237" s="9" t="s">
        <v>23541</v>
      </c>
      <c r="J6237" s="12">
        <v>1</v>
      </c>
      <c r="K6237" s="13">
        <v>44420</v>
      </c>
      <c r="L6237" s="86">
        <f>(Tabla2[[#This Row],[release_year]]-'VARIANZA Y DES. EST'!$L$11)^2</f>
        <v>46.509705182670608</v>
      </c>
      <c r="M6237" s="12">
        <v>2021</v>
      </c>
      <c r="N6237" s="9" t="s">
        <v>35</v>
      </c>
      <c r="O6237" s="9" t="s">
        <v>23191</v>
      </c>
      <c r="P6237" s="12">
        <v>1</v>
      </c>
      <c r="Q6237" s="12" t="s">
        <v>28</v>
      </c>
      <c r="R6237" s="12"/>
      <c r="S6237" s="12">
        <v>1</v>
      </c>
      <c r="T6237" s="9" t="s">
        <v>23542</v>
      </c>
      <c r="U6237" s="9" t="s">
        <v>23187</v>
      </c>
      <c r="V6237" s="9" t="s">
        <v>23542</v>
      </c>
      <c r="W6237" s="14">
        <v>3</v>
      </c>
    </row>
    <row r="6238" spans="1:23" x14ac:dyDescent="0.25">
      <c r="A6238" s="8">
        <v>281</v>
      </c>
      <c r="B6238" s="9" t="s">
        <v>23543</v>
      </c>
      <c r="C6238" s="9" t="s">
        <v>23182</v>
      </c>
      <c r="D6238" s="9" t="s">
        <v>23544</v>
      </c>
      <c r="E6238" s="9"/>
      <c r="F6238" s="9"/>
      <c r="G6238" s="12">
        <v>0</v>
      </c>
      <c r="H6238" s="9" t="s">
        <v>25</v>
      </c>
      <c r="I6238" s="9" t="s">
        <v>25</v>
      </c>
      <c r="J6238" s="12">
        <v>1</v>
      </c>
      <c r="K6238" s="13">
        <v>44419</v>
      </c>
      <c r="L6238" s="86">
        <f>(Tabla2[[#This Row],[release_year]]-'VARIANZA Y DES. EST'!$L$11)^2</f>
        <v>46.509705182670608</v>
      </c>
      <c r="M6238" s="12">
        <v>2021</v>
      </c>
      <c r="N6238" s="9" t="s">
        <v>82</v>
      </c>
      <c r="O6238" s="9" t="s">
        <v>23191</v>
      </c>
      <c r="P6238" s="12">
        <v>1</v>
      </c>
      <c r="Q6238" s="12" t="s">
        <v>28</v>
      </c>
      <c r="R6238" s="12"/>
      <c r="S6238" s="12">
        <v>1</v>
      </c>
      <c r="T6238" s="9" t="s">
        <v>23290</v>
      </c>
      <c r="U6238" s="9" t="s">
        <v>23290</v>
      </c>
      <c r="V6238" s="9" t="s">
        <v>23290</v>
      </c>
      <c r="W6238" s="14">
        <v>1</v>
      </c>
    </row>
    <row r="6239" spans="1:23" x14ac:dyDescent="0.25">
      <c r="A6239" s="8">
        <v>287</v>
      </c>
      <c r="B6239" s="9" t="s">
        <v>23545</v>
      </c>
      <c r="C6239" s="9" t="s">
        <v>23182</v>
      </c>
      <c r="D6239" s="10" t="s">
        <v>23546</v>
      </c>
      <c r="E6239" s="11"/>
      <c r="F6239" s="9" t="s">
        <v>23547</v>
      </c>
      <c r="G6239" s="12">
        <v>10</v>
      </c>
      <c r="H6239" s="9" t="s">
        <v>25</v>
      </c>
      <c r="I6239" s="9" t="s">
        <v>25</v>
      </c>
      <c r="J6239" s="12">
        <v>1</v>
      </c>
      <c r="K6239" s="13">
        <v>44418</v>
      </c>
      <c r="L6239" s="86">
        <f>(Tabla2[[#This Row],[release_year]]-'VARIANZA Y DES. EST'!$L$11)^2</f>
        <v>46.509705182670608</v>
      </c>
      <c r="M6239" s="12">
        <v>2021</v>
      </c>
      <c r="N6239" s="9" t="s">
        <v>26</v>
      </c>
      <c r="O6239" s="9" t="s">
        <v>23185</v>
      </c>
      <c r="P6239" s="12">
        <v>2</v>
      </c>
      <c r="Q6239" s="12" t="s">
        <v>28</v>
      </c>
      <c r="R6239" s="12"/>
      <c r="S6239" s="12">
        <v>2</v>
      </c>
      <c r="T6239" s="9" t="s">
        <v>23264</v>
      </c>
      <c r="U6239" s="9" t="s">
        <v>23264</v>
      </c>
      <c r="V6239" s="9" t="s">
        <v>23264</v>
      </c>
      <c r="W6239" s="14">
        <v>1</v>
      </c>
    </row>
    <row r="6240" spans="1:23" x14ac:dyDescent="0.25">
      <c r="A6240" s="8">
        <v>288</v>
      </c>
      <c r="B6240" s="9" t="s">
        <v>23548</v>
      </c>
      <c r="C6240" s="9" t="s">
        <v>23182</v>
      </c>
      <c r="D6240" s="9" t="s">
        <v>23549</v>
      </c>
      <c r="E6240" s="9" t="s">
        <v>23550</v>
      </c>
      <c r="F6240" s="9" t="s">
        <v>23551</v>
      </c>
      <c r="G6240" s="12">
        <v>9</v>
      </c>
      <c r="H6240" s="12"/>
      <c r="I6240" s="9"/>
      <c r="J6240" s="12">
        <v>0</v>
      </c>
      <c r="K6240" s="13">
        <v>44418</v>
      </c>
      <c r="L6240" s="86">
        <f>(Tabla2[[#This Row],[release_year]]-'VARIANZA Y DES. EST'!$L$11)^2</f>
        <v>46.509705182670608</v>
      </c>
      <c r="M6240" s="12">
        <v>2021</v>
      </c>
      <c r="N6240" s="9" t="s">
        <v>35</v>
      </c>
      <c r="O6240" s="9" t="s">
        <v>23191</v>
      </c>
      <c r="P6240" s="12">
        <v>1</v>
      </c>
      <c r="Q6240" s="12" t="s">
        <v>28</v>
      </c>
      <c r="R6240" s="12"/>
      <c r="S6240" s="12">
        <v>1</v>
      </c>
      <c r="T6240" s="9" t="s">
        <v>23201</v>
      </c>
      <c r="U6240" s="9" t="s">
        <v>23187</v>
      </c>
      <c r="V6240" s="9" t="s">
        <v>23201</v>
      </c>
      <c r="W6240" s="14">
        <v>3</v>
      </c>
    </row>
    <row r="6241" spans="1:23" x14ac:dyDescent="0.25">
      <c r="A6241" s="8">
        <v>289</v>
      </c>
      <c r="B6241" s="9" t="s">
        <v>23552</v>
      </c>
      <c r="C6241" s="9" t="s">
        <v>23182</v>
      </c>
      <c r="D6241" s="10" t="s">
        <v>23553</v>
      </c>
      <c r="E6241" s="11"/>
      <c r="F6241" s="9" t="s">
        <v>23554</v>
      </c>
      <c r="G6241" s="12">
        <v>11</v>
      </c>
      <c r="H6241" s="9" t="s">
        <v>1692</v>
      </c>
      <c r="I6241" s="9" t="s">
        <v>1692</v>
      </c>
      <c r="J6241" s="12">
        <v>1</v>
      </c>
      <c r="K6241" s="13">
        <v>44418</v>
      </c>
      <c r="L6241" s="86">
        <f>(Tabla2[[#This Row],[release_year]]-'VARIANZA Y DES. EST'!$L$11)^2</f>
        <v>14.590890603358293</v>
      </c>
      <c r="M6241" s="12">
        <v>2018</v>
      </c>
      <c r="N6241" s="9" t="s">
        <v>76</v>
      </c>
      <c r="O6241" s="9" t="s">
        <v>23191</v>
      </c>
      <c r="P6241" s="12">
        <v>1</v>
      </c>
      <c r="Q6241" s="12" t="s">
        <v>28</v>
      </c>
      <c r="R6241" s="12"/>
      <c r="S6241" s="12">
        <v>1</v>
      </c>
      <c r="T6241" s="9" t="s">
        <v>23370</v>
      </c>
      <c r="U6241" s="9" t="s">
        <v>23193</v>
      </c>
      <c r="V6241" s="9" t="s">
        <v>23370</v>
      </c>
      <c r="W6241" s="14">
        <v>3</v>
      </c>
    </row>
    <row r="6242" spans="1:23" x14ac:dyDescent="0.25">
      <c r="A6242" s="8">
        <v>290</v>
      </c>
      <c r="B6242" s="9" t="s">
        <v>23555</v>
      </c>
      <c r="C6242" s="9" t="s">
        <v>23182</v>
      </c>
      <c r="D6242" s="10" t="s">
        <v>23556</v>
      </c>
      <c r="E6242" s="11"/>
      <c r="F6242" s="9" t="s">
        <v>23557</v>
      </c>
      <c r="G6242" s="12">
        <v>8</v>
      </c>
      <c r="H6242" s="9" t="s">
        <v>1349</v>
      </c>
      <c r="I6242" s="9" t="s">
        <v>1349</v>
      </c>
      <c r="J6242" s="12">
        <v>1</v>
      </c>
      <c r="K6242" s="13">
        <v>44418</v>
      </c>
      <c r="L6242" s="86">
        <f>(Tabla2[[#This Row],[release_year]]-'VARIANZA Y DES. EST'!$L$11)^2</f>
        <v>23.230495463129063</v>
      </c>
      <c r="M6242" s="12">
        <v>2019</v>
      </c>
      <c r="N6242" s="9" t="s">
        <v>35</v>
      </c>
      <c r="O6242" s="9" t="s">
        <v>23191</v>
      </c>
      <c r="P6242" s="12">
        <v>1</v>
      </c>
      <c r="Q6242" s="12" t="s">
        <v>28</v>
      </c>
      <c r="R6242" s="12"/>
      <c r="S6242" s="12">
        <v>1</v>
      </c>
      <c r="T6242" s="9" t="s">
        <v>23558</v>
      </c>
      <c r="U6242" s="9" t="s">
        <v>23187</v>
      </c>
      <c r="V6242" s="9" t="s">
        <v>23558</v>
      </c>
      <c r="W6242" s="14">
        <v>3</v>
      </c>
    </row>
    <row r="6243" spans="1:23" x14ac:dyDescent="0.25">
      <c r="A6243" s="8">
        <v>292</v>
      </c>
      <c r="B6243" s="9" t="s">
        <v>23559</v>
      </c>
      <c r="C6243" s="9" t="s">
        <v>23182</v>
      </c>
      <c r="D6243" s="10" t="s">
        <v>23560</v>
      </c>
      <c r="E6243" s="11"/>
      <c r="F6243" s="9" t="s">
        <v>23561</v>
      </c>
      <c r="G6243" s="12">
        <v>23</v>
      </c>
      <c r="H6243" s="9" t="s">
        <v>34</v>
      </c>
      <c r="I6243" s="9" t="s">
        <v>34</v>
      </c>
      <c r="J6243" s="12">
        <v>1</v>
      </c>
      <c r="K6243" s="13">
        <v>44417</v>
      </c>
      <c r="L6243" s="86">
        <f>(Tabla2[[#This Row],[release_year]]-'VARIANZA Y DES. EST'!$L$11)^2</f>
        <v>46.509705182670608</v>
      </c>
      <c r="M6243" s="12">
        <v>2021</v>
      </c>
      <c r="N6243" s="9" t="s">
        <v>35</v>
      </c>
      <c r="O6243" s="9" t="s">
        <v>23191</v>
      </c>
      <c r="P6243" s="12">
        <v>1</v>
      </c>
      <c r="Q6243" s="12" t="s">
        <v>28</v>
      </c>
      <c r="R6243" s="12"/>
      <c r="S6243" s="12">
        <v>1</v>
      </c>
      <c r="T6243" s="9" t="s">
        <v>23315</v>
      </c>
      <c r="U6243" s="9" t="s">
        <v>23316</v>
      </c>
      <c r="V6243" s="9" t="s">
        <v>23315</v>
      </c>
      <c r="W6243" s="14">
        <v>2</v>
      </c>
    </row>
    <row r="6244" spans="1:23" x14ac:dyDescent="0.25">
      <c r="A6244" s="8">
        <v>297</v>
      </c>
      <c r="B6244" s="9" t="s">
        <v>23562</v>
      </c>
      <c r="C6244" s="9" t="s">
        <v>23182</v>
      </c>
      <c r="D6244" s="9" t="s">
        <v>23563</v>
      </c>
      <c r="E6244" s="9"/>
      <c r="F6244" s="9" t="s">
        <v>23564</v>
      </c>
      <c r="G6244" s="12">
        <v>7</v>
      </c>
      <c r="H6244" s="9" t="s">
        <v>1434</v>
      </c>
      <c r="I6244" s="9" t="s">
        <v>11607</v>
      </c>
      <c r="J6244" s="12">
        <v>2</v>
      </c>
      <c r="K6244" s="13">
        <v>44414</v>
      </c>
      <c r="L6244" s="86">
        <f>(Tabla2[[#This Row],[release_year]]-'VARIANZA Y DES. EST'!$L$11)^2</f>
        <v>46.509705182670608</v>
      </c>
      <c r="M6244" s="12">
        <v>2021</v>
      </c>
      <c r="N6244" s="9" t="s">
        <v>76</v>
      </c>
      <c r="O6244" s="9" t="s">
        <v>23191</v>
      </c>
      <c r="P6244" s="12">
        <v>1</v>
      </c>
      <c r="Q6244" s="12" t="s">
        <v>28</v>
      </c>
      <c r="R6244" s="12"/>
      <c r="S6244" s="12">
        <v>1</v>
      </c>
      <c r="T6244" s="9" t="s">
        <v>23565</v>
      </c>
      <c r="U6244" s="9" t="s">
        <v>23566</v>
      </c>
      <c r="V6244" s="9" t="s">
        <v>23565</v>
      </c>
      <c r="W6244" s="14">
        <v>3</v>
      </c>
    </row>
    <row r="6245" spans="1:23" x14ac:dyDescent="0.25">
      <c r="A6245" s="8">
        <v>298</v>
      </c>
      <c r="B6245" s="9" t="s">
        <v>23567</v>
      </c>
      <c r="C6245" s="9" t="s">
        <v>23182</v>
      </c>
      <c r="D6245" s="9" t="s">
        <v>23568</v>
      </c>
      <c r="E6245" s="9" t="s">
        <v>23569</v>
      </c>
      <c r="F6245" s="18" t="s">
        <v>23570</v>
      </c>
      <c r="G6245" s="12">
        <v>22</v>
      </c>
      <c r="H6245" s="9" t="s">
        <v>518</v>
      </c>
      <c r="I6245" s="9" t="s">
        <v>518</v>
      </c>
      <c r="J6245" s="12">
        <v>1</v>
      </c>
      <c r="K6245" s="13">
        <v>44414</v>
      </c>
      <c r="L6245" s="86">
        <f>(Tabla2[[#This Row],[release_year]]-'VARIANZA Y DES. EST'!$L$11)^2</f>
        <v>46.509705182670608</v>
      </c>
      <c r="M6245" s="12">
        <v>2021</v>
      </c>
      <c r="N6245" s="9" t="s">
        <v>76</v>
      </c>
      <c r="O6245" s="9" t="s">
        <v>23191</v>
      </c>
      <c r="P6245" s="12">
        <v>1</v>
      </c>
      <c r="Q6245" s="12" t="s">
        <v>28</v>
      </c>
      <c r="R6245" s="12"/>
      <c r="S6245" s="12">
        <v>1</v>
      </c>
      <c r="T6245" s="9" t="s">
        <v>23403</v>
      </c>
      <c r="U6245" s="9" t="s">
        <v>23403</v>
      </c>
      <c r="V6245" s="9" t="s">
        <v>23403</v>
      </c>
      <c r="W6245" s="14">
        <v>1</v>
      </c>
    </row>
    <row r="6246" spans="1:23" x14ac:dyDescent="0.25">
      <c r="A6246" s="8">
        <v>310</v>
      </c>
      <c r="B6246" s="9" t="s">
        <v>23571</v>
      </c>
      <c r="C6246" s="9" t="s">
        <v>23182</v>
      </c>
      <c r="D6246" s="10" t="s">
        <v>23572</v>
      </c>
      <c r="E6246" s="11"/>
      <c r="F6246" s="9" t="s">
        <v>23573</v>
      </c>
      <c r="G6246" s="12">
        <v>5</v>
      </c>
      <c r="H6246" s="12"/>
      <c r="I6246" s="9"/>
      <c r="J6246" s="12">
        <v>0</v>
      </c>
      <c r="K6246" s="13">
        <v>44412</v>
      </c>
      <c r="L6246" s="86">
        <f>(Tabla2[[#This Row],[release_year]]-'VARIANZA Y DES. EST'!$L$11)^2</f>
        <v>46.509705182670608</v>
      </c>
      <c r="M6246" s="12">
        <v>2021</v>
      </c>
      <c r="N6246" s="9" t="s">
        <v>82</v>
      </c>
      <c r="O6246" s="9" t="s">
        <v>23255</v>
      </c>
      <c r="P6246" s="12">
        <v>3</v>
      </c>
      <c r="Q6246" s="12" t="s">
        <v>28</v>
      </c>
      <c r="R6246" s="12"/>
      <c r="S6246" s="12">
        <v>3</v>
      </c>
      <c r="T6246" s="9" t="s">
        <v>23290</v>
      </c>
      <c r="U6246" s="9" t="s">
        <v>23290</v>
      </c>
      <c r="V6246" s="9" t="s">
        <v>23290</v>
      </c>
      <c r="W6246" s="14">
        <v>1</v>
      </c>
    </row>
    <row r="6247" spans="1:23" x14ac:dyDescent="0.25">
      <c r="A6247" s="8">
        <v>311</v>
      </c>
      <c r="B6247" s="9" t="s">
        <v>23574</v>
      </c>
      <c r="C6247" s="9" t="s">
        <v>23182</v>
      </c>
      <c r="D6247" s="9" t="s">
        <v>23575</v>
      </c>
      <c r="E6247" s="9" t="s">
        <v>14520</v>
      </c>
      <c r="F6247" s="9"/>
      <c r="G6247" s="12">
        <v>0</v>
      </c>
      <c r="H6247" s="9" t="s">
        <v>25</v>
      </c>
      <c r="I6247" s="9" t="s">
        <v>25</v>
      </c>
      <c r="J6247" s="12">
        <v>1</v>
      </c>
      <c r="K6247" s="13">
        <v>44412</v>
      </c>
      <c r="L6247" s="86">
        <f>(Tabla2[[#This Row],[release_year]]-'VARIANZA Y DES. EST'!$L$11)^2</f>
        <v>46.509705182670608</v>
      </c>
      <c r="M6247" s="12">
        <v>2021</v>
      </c>
      <c r="N6247" s="9" t="s">
        <v>76</v>
      </c>
      <c r="O6247" s="9" t="s">
        <v>23191</v>
      </c>
      <c r="P6247" s="12">
        <v>1</v>
      </c>
      <c r="Q6247" s="12" t="s">
        <v>28</v>
      </c>
      <c r="R6247" s="12"/>
      <c r="S6247" s="12">
        <v>1</v>
      </c>
      <c r="T6247" s="9" t="s">
        <v>23576</v>
      </c>
      <c r="U6247" s="9" t="s">
        <v>23193</v>
      </c>
      <c r="V6247" s="9" t="s">
        <v>23576</v>
      </c>
      <c r="W6247" s="14">
        <v>2</v>
      </c>
    </row>
    <row r="6248" spans="1:23" x14ac:dyDescent="0.25">
      <c r="A6248" s="8">
        <v>312</v>
      </c>
      <c r="B6248" s="9" t="s">
        <v>23577</v>
      </c>
      <c r="C6248" s="9" t="s">
        <v>23182</v>
      </c>
      <c r="D6248" s="9" t="s">
        <v>23578</v>
      </c>
      <c r="E6248" s="9"/>
      <c r="F6248" s="9" t="s">
        <v>23579</v>
      </c>
      <c r="G6248" s="12">
        <v>25</v>
      </c>
      <c r="H6248" s="9" t="s">
        <v>468</v>
      </c>
      <c r="I6248" s="9" t="s">
        <v>468</v>
      </c>
      <c r="J6248" s="12">
        <v>1</v>
      </c>
      <c r="K6248" s="13">
        <v>44412</v>
      </c>
      <c r="L6248" s="86">
        <f>(Tabla2[[#This Row],[release_year]]-'VARIANZA Y DES. EST'!$L$11)^2</f>
        <v>46.509705182670608</v>
      </c>
      <c r="M6248" s="12">
        <v>2021</v>
      </c>
      <c r="N6248" s="9" t="s">
        <v>76</v>
      </c>
      <c r="O6248" s="9" t="s">
        <v>23185</v>
      </c>
      <c r="P6248" s="12">
        <v>2</v>
      </c>
      <c r="Q6248" s="12" t="s">
        <v>28</v>
      </c>
      <c r="R6248" s="12"/>
      <c r="S6248" s="12">
        <v>2</v>
      </c>
      <c r="T6248" s="9" t="s">
        <v>23438</v>
      </c>
      <c r="U6248" s="9" t="s">
        <v>23187</v>
      </c>
      <c r="V6248" s="9" t="s">
        <v>23438</v>
      </c>
      <c r="W6248" s="14">
        <v>3</v>
      </c>
    </row>
    <row r="6249" spans="1:23" x14ac:dyDescent="0.25">
      <c r="A6249" s="8">
        <v>313</v>
      </c>
      <c r="B6249" s="9" t="s">
        <v>23580</v>
      </c>
      <c r="C6249" s="9" t="s">
        <v>23182</v>
      </c>
      <c r="D6249" s="10" t="s">
        <v>23581</v>
      </c>
      <c r="E6249" s="11"/>
      <c r="F6249" s="9" t="s">
        <v>23582</v>
      </c>
      <c r="G6249" s="12">
        <v>1</v>
      </c>
      <c r="H6249" s="9" t="s">
        <v>25</v>
      </c>
      <c r="I6249" s="9" t="s">
        <v>25</v>
      </c>
      <c r="J6249" s="12">
        <v>1</v>
      </c>
      <c r="K6249" s="13">
        <v>44412</v>
      </c>
      <c r="L6249" s="86">
        <f>(Tabla2[[#This Row],[release_year]]-'VARIANZA Y DES. EST'!$L$11)^2</f>
        <v>46.509705182670608</v>
      </c>
      <c r="M6249" s="12">
        <v>2021</v>
      </c>
      <c r="N6249" s="9" t="s">
        <v>76</v>
      </c>
      <c r="O6249" s="9" t="s">
        <v>23191</v>
      </c>
      <c r="P6249" s="12">
        <v>1</v>
      </c>
      <c r="Q6249" s="12" t="s">
        <v>28</v>
      </c>
      <c r="R6249" s="12"/>
      <c r="S6249" s="12">
        <v>1</v>
      </c>
      <c r="T6249" s="9" t="s">
        <v>23290</v>
      </c>
      <c r="U6249" s="9" t="s">
        <v>23290</v>
      </c>
      <c r="V6249" s="9" t="s">
        <v>23290</v>
      </c>
      <c r="W6249" s="14">
        <v>1</v>
      </c>
    </row>
    <row r="6250" spans="1:23" x14ac:dyDescent="0.25">
      <c r="A6250" s="8">
        <v>314</v>
      </c>
      <c r="B6250" s="9" t="s">
        <v>23583</v>
      </c>
      <c r="C6250" s="9" t="s">
        <v>23182</v>
      </c>
      <c r="D6250" s="10" t="s">
        <v>23584</v>
      </c>
      <c r="E6250" s="11"/>
      <c r="F6250" s="9" t="s">
        <v>23585</v>
      </c>
      <c r="G6250" s="12">
        <v>5</v>
      </c>
      <c r="H6250" s="9" t="s">
        <v>4237</v>
      </c>
      <c r="I6250" s="9" t="s">
        <v>4237</v>
      </c>
      <c r="J6250" s="12">
        <v>1</v>
      </c>
      <c r="K6250" s="13">
        <v>44411</v>
      </c>
      <c r="L6250" s="86">
        <f>(Tabla2[[#This Row],[release_year]]-'VARIANZA Y DES. EST'!$L$11)^2</f>
        <v>26.834446865421359</v>
      </c>
      <c r="M6250" s="12">
        <v>2009</v>
      </c>
      <c r="N6250" s="9" t="s">
        <v>35</v>
      </c>
      <c r="O6250" s="9" t="s">
        <v>23191</v>
      </c>
      <c r="P6250" s="12">
        <v>1</v>
      </c>
      <c r="Q6250" s="12" t="s">
        <v>28</v>
      </c>
      <c r="R6250" s="12"/>
      <c r="S6250" s="12">
        <v>1</v>
      </c>
      <c r="T6250" s="9" t="s">
        <v>23558</v>
      </c>
      <c r="U6250" s="9" t="s">
        <v>23187</v>
      </c>
      <c r="V6250" s="9" t="s">
        <v>23558</v>
      </c>
      <c r="W6250" s="14">
        <v>3</v>
      </c>
    </row>
    <row r="6251" spans="1:23" x14ac:dyDescent="0.25">
      <c r="A6251" s="8">
        <v>317</v>
      </c>
      <c r="B6251" s="9" t="s">
        <v>23586</v>
      </c>
      <c r="C6251" s="9" t="s">
        <v>23182</v>
      </c>
      <c r="D6251" s="9" t="s">
        <v>23587</v>
      </c>
      <c r="E6251" s="9" t="s">
        <v>23588</v>
      </c>
      <c r="F6251" s="9" t="s">
        <v>23589</v>
      </c>
      <c r="G6251" s="12">
        <v>7</v>
      </c>
      <c r="H6251" s="9" t="s">
        <v>4237</v>
      </c>
      <c r="I6251" s="9" t="s">
        <v>4237</v>
      </c>
      <c r="J6251" s="12">
        <v>1</v>
      </c>
      <c r="K6251" s="13">
        <v>44411</v>
      </c>
      <c r="L6251" s="86">
        <f>(Tabla2[[#This Row],[release_year]]-'VARIANZA Y DES. EST'!$L$11)^2</f>
        <v>10.1136565849629</v>
      </c>
      <c r="M6251" s="12">
        <v>2011</v>
      </c>
      <c r="N6251" s="9" t="s">
        <v>35</v>
      </c>
      <c r="O6251" s="9" t="s">
        <v>23191</v>
      </c>
      <c r="P6251" s="12">
        <v>1</v>
      </c>
      <c r="Q6251" s="12" t="s">
        <v>28</v>
      </c>
      <c r="R6251" s="12"/>
      <c r="S6251" s="12">
        <v>1</v>
      </c>
      <c r="T6251" s="9" t="s">
        <v>23201</v>
      </c>
      <c r="U6251" s="9" t="s">
        <v>23187</v>
      </c>
      <c r="V6251" s="9" t="s">
        <v>23201</v>
      </c>
      <c r="W6251" s="14">
        <v>3</v>
      </c>
    </row>
    <row r="6252" spans="1:23" x14ac:dyDescent="0.25">
      <c r="A6252" s="8">
        <v>320</v>
      </c>
      <c r="B6252" s="9" t="s">
        <v>23590</v>
      </c>
      <c r="C6252" s="9" t="s">
        <v>23182</v>
      </c>
      <c r="D6252" s="10" t="s">
        <v>23591</v>
      </c>
      <c r="E6252" s="11"/>
      <c r="F6252" s="9" t="s">
        <v>23592</v>
      </c>
      <c r="G6252" s="12">
        <v>8</v>
      </c>
      <c r="H6252" s="9" t="s">
        <v>4237</v>
      </c>
      <c r="I6252" s="9" t="s">
        <v>4237</v>
      </c>
      <c r="J6252" s="12">
        <v>1</v>
      </c>
      <c r="K6252" s="13">
        <v>44411</v>
      </c>
      <c r="L6252" s="86">
        <f>(Tabla2[[#This Row],[release_year]]-'VARIANZA Y DES. EST'!$L$11)^2</f>
        <v>84.276027426338274</v>
      </c>
      <c r="M6252" s="12">
        <v>2005</v>
      </c>
      <c r="N6252" s="9" t="s">
        <v>35</v>
      </c>
      <c r="O6252" s="9" t="s">
        <v>23191</v>
      </c>
      <c r="P6252" s="12">
        <v>1</v>
      </c>
      <c r="Q6252" s="12" t="s">
        <v>28</v>
      </c>
      <c r="R6252" s="12"/>
      <c r="S6252" s="12">
        <v>1</v>
      </c>
      <c r="T6252" s="9" t="s">
        <v>23201</v>
      </c>
      <c r="U6252" s="9" t="s">
        <v>23187</v>
      </c>
      <c r="V6252" s="9" t="s">
        <v>23201</v>
      </c>
      <c r="W6252" s="14">
        <v>3</v>
      </c>
    </row>
    <row r="6253" spans="1:23" x14ac:dyDescent="0.25">
      <c r="A6253" s="8">
        <v>321</v>
      </c>
      <c r="B6253" s="9" t="s">
        <v>23593</v>
      </c>
      <c r="C6253" s="9" t="s">
        <v>23182</v>
      </c>
      <c r="D6253" s="10" t="s">
        <v>23594</v>
      </c>
      <c r="E6253" s="19"/>
      <c r="F6253" s="11"/>
      <c r="G6253" s="12">
        <v>0</v>
      </c>
      <c r="H6253" s="12"/>
      <c r="I6253" s="9"/>
      <c r="J6253" s="12">
        <v>0</v>
      </c>
      <c r="K6253" s="13">
        <v>44411</v>
      </c>
      <c r="L6253" s="86">
        <f>(Tabla2[[#This Row],[release_year]]-'VARIANZA Y DES. EST'!$L$11)^2</f>
        <v>46.509705182670608</v>
      </c>
      <c r="M6253" s="12">
        <v>2021</v>
      </c>
      <c r="N6253" s="9" t="s">
        <v>82</v>
      </c>
      <c r="O6253" s="9" t="s">
        <v>23191</v>
      </c>
      <c r="P6253" s="12">
        <v>1</v>
      </c>
      <c r="Q6253" s="12" t="s">
        <v>28</v>
      </c>
      <c r="R6253" s="12"/>
      <c r="S6253" s="12">
        <v>1</v>
      </c>
      <c r="T6253" s="9" t="s">
        <v>23197</v>
      </c>
      <c r="U6253" s="9" t="s">
        <v>23197</v>
      </c>
      <c r="V6253" s="9" t="s">
        <v>23197</v>
      </c>
      <c r="W6253" s="14">
        <v>1</v>
      </c>
    </row>
    <row r="6254" spans="1:23" x14ac:dyDescent="0.25">
      <c r="A6254" s="8">
        <v>322</v>
      </c>
      <c r="B6254" s="9" t="s">
        <v>23595</v>
      </c>
      <c r="C6254" s="9" t="s">
        <v>23182</v>
      </c>
      <c r="D6254" s="10" t="s">
        <v>23596</v>
      </c>
      <c r="E6254" s="11"/>
      <c r="F6254" s="18" t="s">
        <v>23597</v>
      </c>
      <c r="G6254" s="12">
        <v>6</v>
      </c>
      <c r="H6254" s="9" t="s">
        <v>4237</v>
      </c>
      <c r="I6254" s="9" t="s">
        <v>4237</v>
      </c>
      <c r="J6254" s="12">
        <v>1</v>
      </c>
      <c r="K6254" s="13">
        <v>44411</v>
      </c>
      <c r="L6254" s="86">
        <f>(Tabla2[[#This Row],[release_year]]-'VARIANZA Y DES. EST'!$L$11)^2</f>
        <v>1.3928663045044412</v>
      </c>
      <c r="M6254" s="12">
        <v>2013</v>
      </c>
      <c r="N6254" s="9" t="s">
        <v>35</v>
      </c>
      <c r="O6254" s="9" t="s">
        <v>23191</v>
      </c>
      <c r="P6254" s="12">
        <v>1</v>
      </c>
      <c r="Q6254" s="12" t="s">
        <v>28</v>
      </c>
      <c r="R6254" s="12"/>
      <c r="S6254" s="12">
        <v>1</v>
      </c>
      <c r="T6254" s="9" t="s">
        <v>23201</v>
      </c>
      <c r="U6254" s="9" t="s">
        <v>23187</v>
      </c>
      <c r="V6254" s="9" t="s">
        <v>23201</v>
      </c>
      <c r="W6254" s="14">
        <v>3</v>
      </c>
    </row>
    <row r="6255" spans="1:23" x14ac:dyDescent="0.25">
      <c r="A6255" s="8">
        <v>323</v>
      </c>
      <c r="B6255" s="9" t="s">
        <v>23598</v>
      </c>
      <c r="C6255" s="9" t="s">
        <v>23182</v>
      </c>
      <c r="D6255" s="10" t="s">
        <v>23599</v>
      </c>
      <c r="E6255" s="11"/>
      <c r="F6255" s="9" t="s">
        <v>23600</v>
      </c>
      <c r="G6255" s="12">
        <v>6</v>
      </c>
      <c r="H6255" s="9" t="s">
        <v>4237</v>
      </c>
      <c r="I6255" s="9" t="s">
        <v>4237</v>
      </c>
      <c r="J6255" s="12">
        <v>1</v>
      </c>
      <c r="K6255" s="13">
        <v>44411</v>
      </c>
      <c r="L6255" s="86">
        <f>(Tabla2[[#This Row],[release_year]]-'VARIANZA Y DES. EST'!$L$11)^2</f>
        <v>38.194842005650592</v>
      </c>
      <c r="M6255" s="12">
        <v>2008</v>
      </c>
      <c r="N6255" s="9" t="s">
        <v>76</v>
      </c>
      <c r="O6255" s="9" t="s">
        <v>23191</v>
      </c>
      <c r="P6255" s="12">
        <v>1</v>
      </c>
      <c r="Q6255" s="12" t="s">
        <v>28</v>
      </c>
      <c r="R6255" s="12"/>
      <c r="S6255" s="12">
        <v>1</v>
      </c>
      <c r="T6255" s="9" t="s">
        <v>23201</v>
      </c>
      <c r="U6255" s="9" t="s">
        <v>23187</v>
      </c>
      <c r="V6255" s="9" t="s">
        <v>23201</v>
      </c>
      <c r="W6255" s="14">
        <v>3</v>
      </c>
    </row>
    <row r="6256" spans="1:23" x14ac:dyDescent="0.25">
      <c r="A6256" s="8">
        <v>324</v>
      </c>
      <c r="B6256" s="9" t="s">
        <v>23601</v>
      </c>
      <c r="C6256" s="9" t="s">
        <v>23182</v>
      </c>
      <c r="D6256" s="9" t="s">
        <v>23602</v>
      </c>
      <c r="E6256" s="9"/>
      <c r="F6256" s="9" t="s">
        <v>23603</v>
      </c>
      <c r="G6256" s="12">
        <v>14</v>
      </c>
      <c r="H6256" s="9" t="s">
        <v>25</v>
      </c>
      <c r="I6256" s="9" t="s">
        <v>25</v>
      </c>
      <c r="J6256" s="12">
        <v>1</v>
      </c>
      <c r="K6256" s="13">
        <v>44409</v>
      </c>
      <c r="L6256" s="86">
        <f>(Tabla2[[#This Row],[release_year]]-'VARIANZA Y DES. EST'!$L$11)^2</f>
        <v>4.7532614447336705</v>
      </c>
      <c r="M6256" s="12">
        <v>2012</v>
      </c>
      <c r="N6256" s="9" t="s">
        <v>35</v>
      </c>
      <c r="O6256" s="9" t="s">
        <v>23529</v>
      </c>
      <c r="P6256" s="12">
        <v>7</v>
      </c>
      <c r="Q6256" s="12" t="s">
        <v>28</v>
      </c>
      <c r="R6256" s="12"/>
      <c r="S6256" s="12">
        <v>7</v>
      </c>
      <c r="T6256" s="9" t="s">
        <v>23229</v>
      </c>
      <c r="U6256" s="9" t="s">
        <v>23229</v>
      </c>
      <c r="V6256" s="9" t="s">
        <v>23229</v>
      </c>
      <c r="W6256" s="14">
        <v>1</v>
      </c>
    </row>
    <row r="6257" spans="1:23" x14ac:dyDescent="0.25">
      <c r="A6257" s="8">
        <v>325</v>
      </c>
      <c r="B6257" s="9" t="s">
        <v>23604</v>
      </c>
      <c r="C6257" s="9" t="s">
        <v>23182</v>
      </c>
      <c r="D6257" s="9" t="s">
        <v>23605</v>
      </c>
      <c r="E6257" s="18"/>
      <c r="F6257" s="9" t="s">
        <v>23606</v>
      </c>
      <c r="G6257" s="12">
        <v>7</v>
      </c>
      <c r="H6257" s="9" t="s">
        <v>890</v>
      </c>
      <c r="I6257" s="9" t="s">
        <v>890</v>
      </c>
      <c r="J6257" s="12">
        <v>1</v>
      </c>
      <c r="K6257" s="13">
        <v>44409</v>
      </c>
      <c r="L6257" s="86">
        <f>(Tabla2[[#This Row],[release_year]]-'VARIANZA Y DES. EST'!$L$11)^2</f>
        <v>33.870100322899837</v>
      </c>
      <c r="M6257" s="12">
        <v>2020</v>
      </c>
      <c r="N6257" s="9" t="s">
        <v>110</v>
      </c>
      <c r="O6257" s="9" t="s">
        <v>23255</v>
      </c>
      <c r="P6257" s="12">
        <v>3</v>
      </c>
      <c r="Q6257" s="12" t="s">
        <v>28</v>
      </c>
      <c r="R6257" s="12"/>
      <c r="S6257" s="12">
        <v>3</v>
      </c>
      <c r="T6257" s="9" t="s">
        <v>23264</v>
      </c>
      <c r="U6257" s="9" t="s">
        <v>23264</v>
      </c>
      <c r="V6257" s="9" t="s">
        <v>23264</v>
      </c>
      <c r="W6257" s="14">
        <v>1</v>
      </c>
    </row>
    <row r="6258" spans="1:23" x14ac:dyDescent="0.25">
      <c r="A6258" s="8">
        <v>332</v>
      </c>
      <c r="B6258" s="9" t="s">
        <v>23607</v>
      </c>
      <c r="C6258" s="9" t="s">
        <v>23182</v>
      </c>
      <c r="D6258" s="10" t="s">
        <v>23608</v>
      </c>
      <c r="E6258" s="11"/>
      <c r="F6258" s="9" t="s">
        <v>23609</v>
      </c>
      <c r="G6258" s="12">
        <v>8</v>
      </c>
      <c r="H6258" s="12"/>
      <c r="I6258" s="9"/>
      <c r="J6258" s="12">
        <v>0</v>
      </c>
      <c r="K6258" s="13">
        <v>44409</v>
      </c>
      <c r="L6258" s="86">
        <f>(Tabla2[[#This Row],[release_year]]-'VARIANZA Y DES. EST'!$L$11)^2</f>
        <v>33.870100322899837</v>
      </c>
      <c r="M6258" s="12">
        <v>2020</v>
      </c>
      <c r="N6258" s="9" t="s">
        <v>76</v>
      </c>
      <c r="O6258" s="9" t="s">
        <v>23191</v>
      </c>
      <c r="P6258" s="12">
        <v>1</v>
      </c>
      <c r="Q6258" s="12" t="s">
        <v>28</v>
      </c>
      <c r="R6258" s="12"/>
      <c r="S6258" s="12">
        <v>1</v>
      </c>
      <c r="T6258" s="9" t="s">
        <v>23610</v>
      </c>
      <c r="U6258" s="9" t="s">
        <v>23316</v>
      </c>
      <c r="V6258" s="9" t="s">
        <v>23610</v>
      </c>
      <c r="W6258" s="14">
        <v>3</v>
      </c>
    </row>
    <row r="6259" spans="1:23" x14ac:dyDescent="0.25">
      <c r="A6259" s="8">
        <v>337</v>
      </c>
      <c r="B6259" s="9" t="s">
        <v>23611</v>
      </c>
      <c r="C6259" s="9" t="s">
        <v>23182</v>
      </c>
      <c r="D6259" s="10" t="s">
        <v>23612</v>
      </c>
      <c r="E6259" s="11"/>
      <c r="F6259" s="9" t="s">
        <v>23613</v>
      </c>
      <c r="G6259" s="12">
        <v>15</v>
      </c>
      <c r="H6259" s="12"/>
      <c r="I6259" s="9"/>
      <c r="J6259" s="12">
        <v>0</v>
      </c>
      <c r="K6259" s="13">
        <v>44409</v>
      </c>
      <c r="L6259" s="86">
        <f>(Tabla2[[#This Row],[release_year]]-'VARIANZA Y DES. EST'!$L$11)^2</f>
        <v>17.47405172519213</v>
      </c>
      <c r="M6259" s="12">
        <v>2010</v>
      </c>
      <c r="N6259" s="9" t="s">
        <v>35</v>
      </c>
      <c r="O6259" s="9" t="s">
        <v>23243</v>
      </c>
      <c r="P6259" s="12">
        <v>5</v>
      </c>
      <c r="Q6259" s="12" t="s">
        <v>28</v>
      </c>
      <c r="R6259" s="12"/>
      <c r="S6259" s="12">
        <v>5</v>
      </c>
      <c r="T6259" s="9" t="s">
        <v>23614</v>
      </c>
      <c r="U6259" s="9" t="s">
        <v>23206</v>
      </c>
      <c r="V6259" s="9" t="s">
        <v>23614</v>
      </c>
      <c r="W6259" s="14">
        <v>2</v>
      </c>
    </row>
    <row r="6260" spans="1:23" x14ac:dyDescent="0.25">
      <c r="A6260" s="8">
        <v>339</v>
      </c>
      <c r="B6260" s="9" t="s">
        <v>23615</v>
      </c>
      <c r="C6260" s="9" t="s">
        <v>23182</v>
      </c>
      <c r="D6260" s="10" t="s">
        <v>23616</v>
      </c>
      <c r="E6260" s="11"/>
      <c r="F6260" s="9" t="s">
        <v>23617</v>
      </c>
      <c r="G6260" s="12">
        <v>5</v>
      </c>
      <c r="H6260" s="9" t="s">
        <v>34</v>
      </c>
      <c r="I6260" s="9" t="s">
        <v>34</v>
      </c>
      <c r="J6260" s="12">
        <v>1</v>
      </c>
      <c r="K6260" s="13">
        <v>44409</v>
      </c>
      <c r="L6260" s="86">
        <f>(Tabla2[[#This Row],[release_year]]-'VARIANZA Y DES. EST'!$L$11)^2</f>
        <v>3.2471164275211517E-2</v>
      </c>
      <c r="M6260" s="12">
        <v>2014</v>
      </c>
      <c r="N6260" s="9" t="s">
        <v>35</v>
      </c>
      <c r="O6260" s="9" t="s">
        <v>23289</v>
      </c>
      <c r="P6260" s="12">
        <v>6</v>
      </c>
      <c r="Q6260" s="12" t="s">
        <v>28</v>
      </c>
      <c r="R6260" s="12"/>
      <c r="S6260" s="12">
        <v>6</v>
      </c>
      <c r="T6260" s="9" t="s">
        <v>23315</v>
      </c>
      <c r="U6260" s="9" t="s">
        <v>23316</v>
      </c>
      <c r="V6260" s="9" t="s">
        <v>23315</v>
      </c>
      <c r="W6260" s="14">
        <v>2</v>
      </c>
    </row>
    <row r="6261" spans="1:23" x14ac:dyDescent="0.25">
      <c r="A6261" s="8">
        <v>362</v>
      </c>
      <c r="B6261" s="9" t="s">
        <v>23618</v>
      </c>
      <c r="C6261" s="9" t="s">
        <v>23182</v>
      </c>
      <c r="D6261" s="9" t="s">
        <v>23619</v>
      </c>
      <c r="E6261" s="9"/>
      <c r="F6261" s="9" t="s">
        <v>23620</v>
      </c>
      <c r="G6261" s="12">
        <v>7</v>
      </c>
      <c r="H6261" s="9" t="s">
        <v>25</v>
      </c>
      <c r="I6261" s="9" t="s">
        <v>25</v>
      </c>
      <c r="J6261" s="12">
        <v>1</v>
      </c>
      <c r="K6261" s="13">
        <v>44408</v>
      </c>
      <c r="L6261" s="86">
        <f>(Tabla2[[#This Row],[release_year]]-'VARIANZA Y DES. EST'!$L$11)^2</f>
        <v>46.509705182670608</v>
      </c>
      <c r="M6261" s="12">
        <v>2021</v>
      </c>
      <c r="N6261" s="9" t="s">
        <v>35</v>
      </c>
      <c r="O6261" s="9" t="s">
        <v>23255</v>
      </c>
      <c r="P6261" s="12">
        <v>3</v>
      </c>
      <c r="Q6261" s="12" t="s">
        <v>28</v>
      </c>
      <c r="R6261" s="12"/>
      <c r="S6261" s="12">
        <v>3</v>
      </c>
      <c r="T6261" s="9" t="s">
        <v>23621</v>
      </c>
      <c r="U6261" s="9" t="s">
        <v>23206</v>
      </c>
      <c r="V6261" s="9" t="s">
        <v>23621</v>
      </c>
      <c r="W6261" s="14">
        <v>2</v>
      </c>
    </row>
    <row r="6262" spans="1:23" x14ac:dyDescent="0.25">
      <c r="A6262" s="8">
        <v>365</v>
      </c>
      <c r="B6262" s="9" t="s">
        <v>23622</v>
      </c>
      <c r="C6262" s="9" t="s">
        <v>23182</v>
      </c>
      <c r="D6262" s="10" t="s">
        <v>23623</v>
      </c>
      <c r="E6262" s="11"/>
      <c r="F6262" s="9" t="s">
        <v>23624</v>
      </c>
      <c r="G6262" s="12">
        <v>7</v>
      </c>
      <c r="H6262" s="12"/>
      <c r="I6262" s="9"/>
      <c r="J6262" s="12">
        <v>0</v>
      </c>
      <c r="K6262" s="13">
        <v>44407</v>
      </c>
      <c r="L6262" s="86">
        <f>(Tabla2[[#This Row],[release_year]]-'VARIANZA Y DES. EST'!$L$11)^2</f>
        <v>46.509705182670608</v>
      </c>
      <c r="M6262" s="12">
        <v>2021</v>
      </c>
      <c r="N6262" s="9" t="s">
        <v>110</v>
      </c>
      <c r="O6262" s="9" t="s">
        <v>23191</v>
      </c>
      <c r="P6262" s="12">
        <v>1</v>
      </c>
      <c r="Q6262" s="12" t="s">
        <v>28</v>
      </c>
      <c r="R6262" s="12"/>
      <c r="S6262" s="12">
        <v>1</v>
      </c>
      <c r="T6262" s="9" t="s">
        <v>23268</v>
      </c>
      <c r="U6262" s="9" t="s">
        <v>23264</v>
      </c>
      <c r="V6262" s="9" t="s">
        <v>23268</v>
      </c>
      <c r="W6262" s="14">
        <v>2</v>
      </c>
    </row>
    <row r="6263" spans="1:23" x14ac:dyDescent="0.25">
      <c r="A6263" s="8">
        <v>367</v>
      </c>
      <c r="B6263" s="9" t="s">
        <v>23625</v>
      </c>
      <c r="C6263" s="9" t="s">
        <v>23182</v>
      </c>
      <c r="D6263" s="9" t="s">
        <v>23626</v>
      </c>
      <c r="E6263" s="9"/>
      <c r="F6263" s="18"/>
      <c r="G6263" s="12">
        <v>0</v>
      </c>
      <c r="H6263" s="9" t="s">
        <v>126</v>
      </c>
      <c r="I6263" s="9" t="s">
        <v>126</v>
      </c>
      <c r="J6263" s="12">
        <v>1</v>
      </c>
      <c r="K6263" s="13">
        <v>44407</v>
      </c>
      <c r="L6263" s="86">
        <f>(Tabla2[[#This Row],[release_year]]-'VARIANZA Y DES. EST'!$L$11)^2</f>
        <v>46.509705182670608</v>
      </c>
      <c r="M6263" s="12">
        <v>2021</v>
      </c>
      <c r="N6263" s="9" t="s">
        <v>35</v>
      </c>
      <c r="O6263" s="9" t="s">
        <v>23255</v>
      </c>
      <c r="P6263" s="12">
        <v>3</v>
      </c>
      <c r="Q6263" s="12" t="s">
        <v>28</v>
      </c>
      <c r="R6263" s="12"/>
      <c r="S6263" s="12">
        <v>3</v>
      </c>
      <c r="T6263" s="9" t="s">
        <v>23627</v>
      </c>
      <c r="U6263" s="9" t="s">
        <v>23213</v>
      </c>
      <c r="V6263" s="9" t="s">
        <v>23627</v>
      </c>
      <c r="W6263" s="14">
        <v>3</v>
      </c>
    </row>
    <row r="6264" spans="1:23" x14ac:dyDescent="0.25">
      <c r="A6264" s="8">
        <v>369</v>
      </c>
      <c r="B6264" s="9" t="s">
        <v>23628</v>
      </c>
      <c r="C6264" s="9" t="s">
        <v>23182</v>
      </c>
      <c r="D6264" s="9" t="s">
        <v>23629</v>
      </c>
      <c r="E6264" s="9"/>
      <c r="F6264" s="9"/>
      <c r="G6264" s="12">
        <v>0</v>
      </c>
      <c r="H6264" s="12"/>
      <c r="I6264" s="9"/>
      <c r="J6264" s="12">
        <v>0</v>
      </c>
      <c r="K6264" s="13">
        <v>44407</v>
      </c>
      <c r="L6264" s="86">
        <f>(Tabla2[[#This Row],[release_year]]-'VARIANZA Y DES. EST'!$L$11)^2</f>
        <v>26.834446865421359</v>
      </c>
      <c r="M6264" s="12">
        <v>2009</v>
      </c>
      <c r="N6264" s="9" t="s">
        <v>35</v>
      </c>
      <c r="O6264" s="9" t="s">
        <v>23191</v>
      </c>
      <c r="P6264" s="12">
        <v>1</v>
      </c>
      <c r="Q6264" s="12" t="s">
        <v>28</v>
      </c>
      <c r="R6264" s="12"/>
      <c r="S6264" s="12">
        <v>1</v>
      </c>
      <c r="T6264" s="9" t="s">
        <v>23470</v>
      </c>
      <c r="U6264" s="9" t="s">
        <v>23187</v>
      </c>
      <c r="V6264" s="9" t="s">
        <v>23470</v>
      </c>
      <c r="W6264" s="14">
        <v>2</v>
      </c>
    </row>
    <row r="6265" spans="1:23" x14ac:dyDescent="0.25">
      <c r="A6265" s="8">
        <v>370</v>
      </c>
      <c r="B6265" s="9" t="s">
        <v>23630</v>
      </c>
      <c r="C6265" s="9" t="s">
        <v>23182</v>
      </c>
      <c r="D6265" s="10" t="s">
        <v>23631</v>
      </c>
      <c r="E6265" s="19"/>
      <c r="F6265" s="11"/>
      <c r="G6265" s="12">
        <v>0</v>
      </c>
      <c r="H6265" s="12"/>
      <c r="I6265" s="9"/>
      <c r="J6265" s="12">
        <v>0</v>
      </c>
      <c r="K6265" s="13">
        <v>44407</v>
      </c>
      <c r="L6265" s="86">
        <f>(Tabla2[[#This Row],[release_year]]-'VARIANZA Y DES. EST'!$L$11)^2</f>
        <v>46.509705182670608</v>
      </c>
      <c r="M6265" s="12">
        <v>2021</v>
      </c>
      <c r="N6265" s="9" t="s">
        <v>35</v>
      </c>
      <c r="O6265" s="9" t="s">
        <v>23191</v>
      </c>
      <c r="P6265" s="12">
        <v>1</v>
      </c>
      <c r="Q6265" s="12" t="s">
        <v>28</v>
      </c>
      <c r="R6265" s="12"/>
      <c r="S6265" s="12">
        <v>1</v>
      </c>
      <c r="T6265" s="9" t="s">
        <v>23223</v>
      </c>
      <c r="U6265" s="9" t="s">
        <v>23213</v>
      </c>
      <c r="V6265" s="9" t="s">
        <v>23223</v>
      </c>
      <c r="W6265" s="14">
        <v>3</v>
      </c>
    </row>
    <row r="6266" spans="1:23" x14ac:dyDescent="0.25">
      <c r="A6266" s="8">
        <v>371</v>
      </c>
      <c r="B6266" s="9" t="s">
        <v>23632</v>
      </c>
      <c r="C6266" s="9" t="s">
        <v>23182</v>
      </c>
      <c r="D6266" s="9" t="s">
        <v>23633</v>
      </c>
      <c r="E6266" s="18"/>
      <c r="F6266" s="9" t="s">
        <v>23634</v>
      </c>
      <c r="G6266" s="12">
        <v>9</v>
      </c>
      <c r="H6266" s="9" t="s">
        <v>25</v>
      </c>
      <c r="I6266" s="9" t="s">
        <v>25</v>
      </c>
      <c r="J6266" s="12">
        <v>1</v>
      </c>
      <c r="K6266" s="13">
        <v>44407</v>
      </c>
      <c r="L6266" s="86">
        <f>(Tabla2[[#This Row],[release_year]]-'VARIANZA Y DES. EST'!$L$11)^2</f>
        <v>46.509705182670608</v>
      </c>
      <c r="M6266" s="12">
        <v>2021</v>
      </c>
      <c r="N6266" s="9" t="s">
        <v>76</v>
      </c>
      <c r="O6266" s="9" t="s">
        <v>23185</v>
      </c>
      <c r="P6266" s="12">
        <v>2</v>
      </c>
      <c r="Q6266" s="12" t="s">
        <v>28</v>
      </c>
      <c r="R6266" s="12"/>
      <c r="S6266" s="12">
        <v>2</v>
      </c>
      <c r="T6266" s="9" t="s">
        <v>23635</v>
      </c>
      <c r="U6266" s="9" t="s">
        <v>23566</v>
      </c>
      <c r="V6266" s="9" t="s">
        <v>23635</v>
      </c>
      <c r="W6266" s="14">
        <v>3</v>
      </c>
    </row>
    <row r="6267" spans="1:23" x14ac:dyDescent="0.25">
      <c r="A6267" s="8">
        <v>377</v>
      </c>
      <c r="B6267" s="9" t="s">
        <v>23636</v>
      </c>
      <c r="C6267" s="9" t="s">
        <v>23182</v>
      </c>
      <c r="D6267" s="10" t="s">
        <v>23637</v>
      </c>
      <c r="E6267" s="11"/>
      <c r="F6267" s="9" t="s">
        <v>23638</v>
      </c>
      <c r="G6267" s="12">
        <v>13</v>
      </c>
      <c r="H6267" s="12"/>
      <c r="I6267" s="9"/>
      <c r="J6267" s="12">
        <v>0</v>
      </c>
      <c r="K6267" s="13">
        <v>44406</v>
      </c>
      <c r="L6267" s="86">
        <f>(Tabla2[[#This Row],[release_year]]-'VARIANZA Y DES. EST'!$L$11)^2</f>
        <v>46.509705182670608</v>
      </c>
      <c r="M6267" s="12">
        <v>2021</v>
      </c>
      <c r="N6267" s="9" t="s">
        <v>110</v>
      </c>
      <c r="O6267" s="9" t="s">
        <v>23191</v>
      </c>
      <c r="P6267" s="12">
        <v>1</v>
      </c>
      <c r="Q6267" s="12" t="s">
        <v>28</v>
      </c>
      <c r="R6267" s="12"/>
      <c r="S6267" s="12">
        <v>1</v>
      </c>
      <c r="T6267" s="9" t="s">
        <v>23316</v>
      </c>
      <c r="U6267" s="9" t="s">
        <v>23316</v>
      </c>
      <c r="V6267" s="9" t="s">
        <v>23316</v>
      </c>
      <c r="W6267" s="14">
        <v>1</v>
      </c>
    </row>
    <row r="6268" spans="1:23" x14ac:dyDescent="0.25">
      <c r="A6268" s="8">
        <v>380</v>
      </c>
      <c r="B6268" s="9" t="s">
        <v>23639</v>
      </c>
      <c r="C6268" s="9" t="s">
        <v>23182</v>
      </c>
      <c r="D6268" s="9" t="s">
        <v>23640</v>
      </c>
      <c r="E6268" s="18"/>
      <c r="F6268" s="9"/>
      <c r="G6268" s="12">
        <v>0</v>
      </c>
      <c r="H6268" s="12"/>
      <c r="I6268" s="9"/>
      <c r="J6268" s="12">
        <v>0</v>
      </c>
      <c r="K6268" s="13">
        <v>44405</v>
      </c>
      <c r="L6268" s="86">
        <f>(Tabla2[[#This Row],[release_year]]-'VARIANZA Y DES. EST'!$L$11)^2</f>
        <v>46.509705182670608</v>
      </c>
      <c r="M6268" s="12">
        <v>2021</v>
      </c>
      <c r="N6268" s="9" t="s">
        <v>76</v>
      </c>
      <c r="O6268" s="9" t="s">
        <v>23191</v>
      </c>
      <c r="P6268" s="12">
        <v>1</v>
      </c>
      <c r="Q6268" s="12" t="s">
        <v>28</v>
      </c>
      <c r="R6268" s="12"/>
      <c r="S6268" s="12">
        <v>1</v>
      </c>
      <c r="T6268" s="9" t="s">
        <v>23290</v>
      </c>
      <c r="U6268" s="9" t="s">
        <v>23290</v>
      </c>
      <c r="V6268" s="9" t="s">
        <v>23290</v>
      </c>
      <c r="W6268" s="14">
        <v>1</v>
      </c>
    </row>
    <row r="6269" spans="1:23" x14ac:dyDescent="0.25">
      <c r="A6269" s="8">
        <v>381</v>
      </c>
      <c r="B6269" s="9" t="s">
        <v>23641</v>
      </c>
      <c r="C6269" s="9" t="s">
        <v>23182</v>
      </c>
      <c r="D6269" s="9" t="s">
        <v>23642</v>
      </c>
      <c r="E6269" s="18" t="s">
        <v>23643</v>
      </c>
      <c r="F6269" s="9" t="s">
        <v>23644</v>
      </c>
      <c r="G6269" s="12">
        <v>11</v>
      </c>
      <c r="H6269" s="9" t="s">
        <v>25</v>
      </c>
      <c r="I6269" s="9" t="s">
        <v>25</v>
      </c>
      <c r="J6269" s="12">
        <v>1</v>
      </c>
      <c r="K6269" s="13">
        <v>44405</v>
      </c>
      <c r="L6269" s="86">
        <f>(Tabla2[[#This Row],[release_year]]-'VARIANZA Y DES. EST'!$L$11)^2</f>
        <v>46.509705182670608</v>
      </c>
      <c r="M6269" s="12">
        <v>2021</v>
      </c>
      <c r="N6269" s="9" t="s">
        <v>35</v>
      </c>
      <c r="O6269" s="9" t="s">
        <v>23529</v>
      </c>
      <c r="P6269" s="12">
        <v>7</v>
      </c>
      <c r="Q6269" s="12" t="s">
        <v>28</v>
      </c>
      <c r="R6269" s="12"/>
      <c r="S6269" s="12">
        <v>7</v>
      </c>
      <c r="T6269" s="9" t="s">
        <v>23645</v>
      </c>
      <c r="U6269" s="9" t="s">
        <v>23193</v>
      </c>
      <c r="V6269" s="9" t="s">
        <v>23645</v>
      </c>
      <c r="W6269" s="14">
        <v>3</v>
      </c>
    </row>
    <row r="6270" spans="1:23" x14ac:dyDescent="0.25">
      <c r="A6270" s="8">
        <v>382</v>
      </c>
      <c r="B6270" s="9" t="s">
        <v>23646</v>
      </c>
      <c r="C6270" s="9" t="s">
        <v>23182</v>
      </c>
      <c r="D6270" s="10" t="s">
        <v>23647</v>
      </c>
      <c r="E6270" s="11"/>
      <c r="F6270" s="9" t="s">
        <v>23648</v>
      </c>
      <c r="G6270" s="12">
        <v>18</v>
      </c>
      <c r="H6270" s="12"/>
      <c r="I6270" s="9"/>
      <c r="J6270" s="12">
        <v>0</v>
      </c>
      <c r="K6270" s="13">
        <v>44405</v>
      </c>
      <c r="L6270" s="86">
        <f>(Tabla2[[#This Row],[release_year]]-'VARIANZA Y DES. EST'!$L$11)^2</f>
        <v>46.509705182670608</v>
      </c>
      <c r="M6270" s="12">
        <v>2021</v>
      </c>
      <c r="N6270" s="9" t="s">
        <v>76</v>
      </c>
      <c r="O6270" s="9" t="s">
        <v>23191</v>
      </c>
      <c r="P6270" s="12">
        <v>1</v>
      </c>
      <c r="Q6270" s="12" t="s">
        <v>28</v>
      </c>
      <c r="R6270" s="12"/>
      <c r="S6270" s="12">
        <v>1</v>
      </c>
      <c r="T6270" s="9" t="s">
        <v>23370</v>
      </c>
      <c r="U6270" s="9" t="s">
        <v>23193</v>
      </c>
      <c r="V6270" s="9" t="s">
        <v>23370</v>
      </c>
      <c r="W6270" s="14">
        <v>3</v>
      </c>
    </row>
    <row r="6271" spans="1:23" x14ac:dyDescent="0.25">
      <c r="A6271" s="8">
        <v>383</v>
      </c>
      <c r="B6271" s="9" t="s">
        <v>23649</v>
      </c>
      <c r="C6271" s="9" t="s">
        <v>23182</v>
      </c>
      <c r="D6271" s="10" t="s">
        <v>23650</v>
      </c>
      <c r="E6271" s="11"/>
      <c r="F6271" s="9" t="s">
        <v>23651</v>
      </c>
      <c r="G6271" s="12">
        <v>12</v>
      </c>
      <c r="H6271" s="9" t="s">
        <v>25</v>
      </c>
      <c r="I6271" s="9" t="s">
        <v>25</v>
      </c>
      <c r="J6271" s="12">
        <v>1</v>
      </c>
      <c r="K6271" s="13">
        <v>44404</v>
      </c>
      <c r="L6271" s="86">
        <f>(Tabla2[[#This Row],[release_year]]-'VARIANZA Y DES. EST'!$L$11)^2</f>
        <v>46.509705182670608</v>
      </c>
      <c r="M6271" s="12">
        <v>2021</v>
      </c>
      <c r="N6271" s="9" t="s">
        <v>35</v>
      </c>
      <c r="O6271" s="9" t="s">
        <v>23255</v>
      </c>
      <c r="P6271" s="12">
        <v>3</v>
      </c>
      <c r="Q6271" s="12" t="s">
        <v>28</v>
      </c>
      <c r="R6271" s="12"/>
      <c r="S6271" s="12">
        <v>3</v>
      </c>
      <c r="T6271" s="9" t="s">
        <v>23614</v>
      </c>
      <c r="U6271" s="9" t="s">
        <v>23206</v>
      </c>
      <c r="V6271" s="9" t="s">
        <v>23614</v>
      </c>
      <c r="W6271" s="14">
        <v>2</v>
      </c>
    </row>
    <row r="6272" spans="1:23" x14ac:dyDescent="0.25">
      <c r="A6272" s="8">
        <v>386</v>
      </c>
      <c r="B6272" s="9" t="s">
        <v>23652</v>
      </c>
      <c r="C6272" s="9" t="s">
        <v>23182</v>
      </c>
      <c r="D6272" s="10" t="s">
        <v>23653</v>
      </c>
      <c r="E6272" s="11"/>
      <c r="F6272" s="9" t="s">
        <v>23654</v>
      </c>
      <c r="G6272" s="12">
        <v>8</v>
      </c>
      <c r="H6272" s="9" t="s">
        <v>184</v>
      </c>
      <c r="I6272" s="9" t="s">
        <v>184</v>
      </c>
      <c r="J6272" s="12">
        <v>1</v>
      </c>
      <c r="K6272" s="13">
        <v>44404</v>
      </c>
      <c r="L6272" s="86">
        <f>(Tabla2[[#This Row],[release_year]]-'VARIANZA Y DES. EST'!$L$11)^2</f>
        <v>46.509705182670608</v>
      </c>
      <c r="M6272" s="12">
        <v>2021</v>
      </c>
      <c r="N6272" s="9" t="s">
        <v>76</v>
      </c>
      <c r="O6272" s="9" t="s">
        <v>23255</v>
      </c>
      <c r="P6272" s="12">
        <v>3</v>
      </c>
      <c r="Q6272" s="12" t="s">
        <v>28</v>
      </c>
      <c r="R6272" s="12"/>
      <c r="S6272" s="12">
        <v>3</v>
      </c>
      <c r="T6272" s="9" t="s">
        <v>23655</v>
      </c>
      <c r="U6272" s="9" t="s">
        <v>23193</v>
      </c>
      <c r="V6272" s="9" t="s">
        <v>23655</v>
      </c>
      <c r="W6272" s="14">
        <v>3</v>
      </c>
    </row>
    <row r="6273" spans="1:23" x14ac:dyDescent="0.25">
      <c r="A6273" s="8">
        <v>387</v>
      </c>
      <c r="B6273" s="9" t="s">
        <v>23656</v>
      </c>
      <c r="C6273" s="9" t="s">
        <v>23182</v>
      </c>
      <c r="D6273" s="10" t="s">
        <v>23657</v>
      </c>
      <c r="E6273" s="11"/>
      <c r="F6273" s="9" t="s">
        <v>23658</v>
      </c>
      <c r="G6273" s="12">
        <v>10</v>
      </c>
      <c r="H6273" s="9" t="s">
        <v>25</v>
      </c>
      <c r="I6273" s="9" t="s">
        <v>327</v>
      </c>
      <c r="J6273" s="12">
        <v>2</v>
      </c>
      <c r="K6273" s="13">
        <v>44404</v>
      </c>
      <c r="L6273" s="86">
        <f>(Tabla2[[#This Row],[release_year]]-'VARIANZA Y DES. EST'!$L$11)^2</f>
        <v>46.509705182670608</v>
      </c>
      <c r="M6273" s="12">
        <v>2021</v>
      </c>
      <c r="N6273" s="9" t="s">
        <v>26</v>
      </c>
      <c r="O6273" s="9" t="s">
        <v>23227</v>
      </c>
      <c r="P6273" s="12">
        <v>4</v>
      </c>
      <c r="Q6273" s="12" t="s">
        <v>28</v>
      </c>
      <c r="R6273" s="12"/>
      <c r="S6273" s="12">
        <v>4</v>
      </c>
      <c r="T6273" s="9" t="s">
        <v>23264</v>
      </c>
      <c r="U6273" s="9" t="s">
        <v>23264</v>
      </c>
      <c r="V6273" s="9" t="s">
        <v>23264</v>
      </c>
      <c r="W6273" s="14">
        <v>1</v>
      </c>
    </row>
    <row r="6274" spans="1:23" x14ac:dyDescent="0.25">
      <c r="A6274" s="8">
        <v>389</v>
      </c>
      <c r="B6274" s="9" t="s">
        <v>23659</v>
      </c>
      <c r="C6274" s="9" t="s">
        <v>23182</v>
      </c>
      <c r="D6274" s="9" t="s">
        <v>23660</v>
      </c>
      <c r="E6274" s="9" t="s">
        <v>23661</v>
      </c>
      <c r="F6274" s="9" t="s">
        <v>23662</v>
      </c>
      <c r="G6274" s="12">
        <v>3</v>
      </c>
      <c r="H6274" s="12"/>
      <c r="I6274" s="9"/>
      <c r="J6274" s="12">
        <v>0</v>
      </c>
      <c r="K6274" s="13">
        <v>44404</v>
      </c>
      <c r="L6274" s="86">
        <f>(Tabla2[[#This Row],[release_year]]-'VARIANZA Y DES. EST'!$L$11)^2</f>
        <v>46.509705182670608</v>
      </c>
      <c r="M6274" s="12">
        <v>2021</v>
      </c>
      <c r="N6274" s="9" t="s">
        <v>76</v>
      </c>
      <c r="O6274" s="9" t="s">
        <v>23191</v>
      </c>
      <c r="P6274" s="12">
        <v>1</v>
      </c>
      <c r="Q6274" s="12" t="s">
        <v>28</v>
      </c>
      <c r="R6274" s="12"/>
      <c r="S6274" s="12">
        <v>1</v>
      </c>
      <c r="T6274" s="9" t="s">
        <v>23663</v>
      </c>
      <c r="U6274" s="9" t="s">
        <v>23664</v>
      </c>
      <c r="V6274" s="9" t="s">
        <v>23663</v>
      </c>
      <c r="W6274" s="14">
        <v>2</v>
      </c>
    </row>
    <row r="6275" spans="1:23" x14ac:dyDescent="0.25">
      <c r="A6275" s="8">
        <v>391</v>
      </c>
      <c r="B6275" s="9" t="s">
        <v>23665</v>
      </c>
      <c r="C6275" s="9" t="s">
        <v>23182</v>
      </c>
      <c r="D6275" s="10" t="s">
        <v>23666</v>
      </c>
      <c r="E6275" s="11"/>
      <c r="F6275" s="9" t="s">
        <v>23667</v>
      </c>
      <c r="G6275" s="12">
        <v>16</v>
      </c>
      <c r="H6275" s="9" t="s">
        <v>25</v>
      </c>
      <c r="I6275" s="9" t="s">
        <v>25</v>
      </c>
      <c r="J6275" s="12">
        <v>1</v>
      </c>
      <c r="K6275" s="13">
        <v>44403</v>
      </c>
      <c r="L6275" s="86">
        <f>(Tabla2[[#This Row],[release_year]]-'VARIANZA Y DES. EST'!$L$11)^2</f>
        <v>23.230495463129063</v>
      </c>
      <c r="M6275" s="12">
        <v>2019</v>
      </c>
      <c r="N6275" s="9" t="s">
        <v>76</v>
      </c>
      <c r="O6275" s="9" t="s">
        <v>23668</v>
      </c>
      <c r="P6275" s="12">
        <v>10</v>
      </c>
      <c r="Q6275" s="12" t="s">
        <v>28</v>
      </c>
      <c r="R6275" s="12"/>
      <c r="S6275" s="12">
        <v>10</v>
      </c>
      <c r="T6275" s="9" t="s">
        <v>23669</v>
      </c>
      <c r="U6275" s="9" t="s">
        <v>23670</v>
      </c>
      <c r="V6275" s="9" t="s">
        <v>23669</v>
      </c>
      <c r="W6275" s="14">
        <v>3</v>
      </c>
    </row>
    <row r="6276" spans="1:23" x14ac:dyDescent="0.25">
      <c r="A6276" s="8">
        <v>392</v>
      </c>
      <c r="B6276" s="9" t="s">
        <v>23671</v>
      </c>
      <c r="C6276" s="9" t="s">
        <v>23182</v>
      </c>
      <c r="D6276" s="10" t="s">
        <v>23672</v>
      </c>
      <c r="E6276" s="11"/>
      <c r="F6276" s="9" t="s">
        <v>23673</v>
      </c>
      <c r="G6276" s="12">
        <v>8</v>
      </c>
      <c r="H6276" s="9" t="s">
        <v>160</v>
      </c>
      <c r="I6276" s="9" t="s">
        <v>161</v>
      </c>
      <c r="J6276" s="12">
        <v>2</v>
      </c>
      <c r="K6276" s="13">
        <v>44403</v>
      </c>
      <c r="L6276" s="86">
        <f>(Tabla2[[#This Row],[release_year]]-'VARIANZA Y DES. EST'!$L$11)^2</f>
        <v>33.870100322899837</v>
      </c>
      <c r="M6276" s="12">
        <v>2020</v>
      </c>
      <c r="N6276" s="9" t="s">
        <v>76</v>
      </c>
      <c r="O6276" s="9" t="s">
        <v>23227</v>
      </c>
      <c r="P6276" s="12">
        <v>4</v>
      </c>
      <c r="Q6276" s="12" t="s">
        <v>28</v>
      </c>
      <c r="R6276" s="12"/>
      <c r="S6276" s="12">
        <v>4</v>
      </c>
      <c r="T6276" s="9" t="s">
        <v>23244</v>
      </c>
      <c r="U6276" s="9" t="s">
        <v>23187</v>
      </c>
      <c r="V6276" s="9" t="s">
        <v>23244</v>
      </c>
      <c r="W6276" s="14">
        <v>3</v>
      </c>
    </row>
    <row r="6277" spans="1:23" x14ac:dyDescent="0.25">
      <c r="A6277" s="8">
        <v>398</v>
      </c>
      <c r="B6277" s="9" t="s">
        <v>23674</v>
      </c>
      <c r="C6277" s="9" t="s">
        <v>23182</v>
      </c>
      <c r="D6277" s="10" t="s">
        <v>23675</v>
      </c>
      <c r="E6277" s="11"/>
      <c r="F6277" s="9" t="s">
        <v>23676</v>
      </c>
      <c r="G6277" s="12">
        <v>12</v>
      </c>
      <c r="H6277" s="12"/>
      <c r="I6277" s="9"/>
      <c r="J6277" s="12">
        <v>0</v>
      </c>
      <c r="K6277" s="13">
        <v>44400</v>
      </c>
      <c r="L6277" s="86">
        <f>(Tabla2[[#This Row],[release_year]]-'VARIANZA Y DES. EST'!$L$11)^2</f>
        <v>46.509705182670608</v>
      </c>
      <c r="M6277" s="12">
        <v>2021</v>
      </c>
      <c r="N6277" s="9" t="s">
        <v>76</v>
      </c>
      <c r="O6277" s="9" t="s">
        <v>23191</v>
      </c>
      <c r="P6277" s="12">
        <v>1</v>
      </c>
      <c r="Q6277" s="12" t="s">
        <v>28</v>
      </c>
      <c r="R6277" s="12"/>
      <c r="S6277" s="12">
        <v>1</v>
      </c>
      <c r="T6277" s="9" t="s">
        <v>23201</v>
      </c>
      <c r="U6277" s="9" t="s">
        <v>23187</v>
      </c>
      <c r="V6277" s="9" t="s">
        <v>23201</v>
      </c>
      <c r="W6277" s="14">
        <v>3</v>
      </c>
    </row>
    <row r="6278" spans="1:23" x14ac:dyDescent="0.25">
      <c r="A6278" s="8">
        <v>400</v>
      </c>
      <c r="B6278" s="9" t="s">
        <v>23677</v>
      </c>
      <c r="C6278" s="9" t="s">
        <v>23182</v>
      </c>
      <c r="D6278" s="10" t="s">
        <v>23678</v>
      </c>
      <c r="E6278" s="11"/>
      <c r="F6278" s="9" t="s">
        <v>23679</v>
      </c>
      <c r="G6278" s="12">
        <v>21</v>
      </c>
      <c r="H6278" s="12"/>
      <c r="I6278" s="9"/>
      <c r="J6278" s="12">
        <v>0</v>
      </c>
      <c r="K6278" s="13">
        <v>44400</v>
      </c>
      <c r="L6278" s="86">
        <f>(Tabla2[[#This Row],[release_year]]-'VARIANZA Y DES. EST'!$L$11)^2</f>
        <v>46.509705182670608</v>
      </c>
      <c r="M6278" s="12">
        <v>2021</v>
      </c>
      <c r="N6278" s="9" t="s">
        <v>82</v>
      </c>
      <c r="O6278" s="9" t="s">
        <v>23191</v>
      </c>
      <c r="P6278" s="12">
        <v>1</v>
      </c>
      <c r="Q6278" s="12" t="s">
        <v>28</v>
      </c>
      <c r="R6278" s="12"/>
      <c r="S6278" s="12">
        <v>1</v>
      </c>
      <c r="T6278" s="9" t="s">
        <v>23680</v>
      </c>
      <c r="U6278" s="9" t="s">
        <v>23566</v>
      </c>
      <c r="V6278" s="9" t="s">
        <v>23680</v>
      </c>
      <c r="W6278" s="14">
        <v>2</v>
      </c>
    </row>
    <row r="6279" spans="1:23" x14ac:dyDescent="0.25">
      <c r="A6279" s="8">
        <v>401</v>
      </c>
      <c r="B6279" s="9" t="s">
        <v>23681</v>
      </c>
      <c r="C6279" s="9" t="s">
        <v>23182</v>
      </c>
      <c r="D6279" s="10" t="s">
        <v>23682</v>
      </c>
      <c r="E6279" s="11"/>
      <c r="F6279" s="9" t="s">
        <v>23683</v>
      </c>
      <c r="G6279" s="12">
        <v>13</v>
      </c>
      <c r="H6279" s="12"/>
      <c r="I6279" s="9"/>
      <c r="J6279" s="12">
        <v>0</v>
      </c>
      <c r="K6279" s="13">
        <v>44400</v>
      </c>
      <c r="L6279" s="86">
        <f>(Tabla2[[#This Row],[release_year]]-'VARIANZA Y DES. EST'!$L$11)^2</f>
        <v>46.509705182670608</v>
      </c>
      <c r="M6279" s="12">
        <v>2021</v>
      </c>
      <c r="N6279" s="9" t="s">
        <v>82</v>
      </c>
      <c r="O6279" s="9" t="s">
        <v>23191</v>
      </c>
      <c r="P6279" s="12">
        <v>1</v>
      </c>
      <c r="Q6279" s="12" t="s">
        <v>28</v>
      </c>
      <c r="R6279" s="12"/>
      <c r="S6279" s="12">
        <v>1</v>
      </c>
      <c r="T6279" s="9" t="s">
        <v>23684</v>
      </c>
      <c r="U6279" s="9" t="s">
        <v>23316</v>
      </c>
      <c r="V6279" s="9" t="s">
        <v>23684</v>
      </c>
      <c r="W6279" s="14">
        <v>2</v>
      </c>
    </row>
    <row r="6280" spans="1:23" x14ac:dyDescent="0.25">
      <c r="A6280" s="8">
        <v>402</v>
      </c>
      <c r="B6280" s="9" t="s">
        <v>23685</v>
      </c>
      <c r="C6280" s="9" t="s">
        <v>23182</v>
      </c>
      <c r="D6280" s="9" t="s">
        <v>23686</v>
      </c>
      <c r="E6280" s="9"/>
      <c r="F6280" s="9" t="s">
        <v>23687</v>
      </c>
      <c r="G6280" s="12">
        <v>14</v>
      </c>
      <c r="H6280" s="9" t="s">
        <v>390</v>
      </c>
      <c r="I6280" s="9" t="s">
        <v>390</v>
      </c>
      <c r="J6280" s="12">
        <v>1</v>
      </c>
      <c r="K6280" s="13">
        <v>44400</v>
      </c>
      <c r="L6280" s="86">
        <f>(Tabla2[[#This Row],[release_year]]-'VARIANZA Y DES. EST'!$L$11)^2</f>
        <v>46.509705182670608</v>
      </c>
      <c r="M6280" s="12">
        <v>2021</v>
      </c>
      <c r="N6280" s="9" t="s">
        <v>76</v>
      </c>
      <c r="O6280" s="9" t="s">
        <v>23185</v>
      </c>
      <c r="P6280" s="12">
        <v>2</v>
      </c>
      <c r="Q6280" s="12" t="s">
        <v>28</v>
      </c>
      <c r="R6280" s="12"/>
      <c r="S6280" s="12">
        <v>2</v>
      </c>
      <c r="T6280" s="9" t="s">
        <v>23237</v>
      </c>
      <c r="U6280" s="9" t="s">
        <v>23187</v>
      </c>
      <c r="V6280" s="9" t="s">
        <v>23237</v>
      </c>
      <c r="W6280" s="14">
        <v>3</v>
      </c>
    </row>
    <row r="6281" spans="1:23" x14ac:dyDescent="0.25">
      <c r="A6281" s="8">
        <v>404</v>
      </c>
      <c r="B6281" s="9" t="s">
        <v>23688</v>
      </c>
      <c r="C6281" s="9" t="s">
        <v>23182</v>
      </c>
      <c r="D6281" s="10" t="s">
        <v>23689</v>
      </c>
      <c r="E6281" s="19"/>
      <c r="F6281" s="11"/>
      <c r="G6281" s="12">
        <v>0</v>
      </c>
      <c r="H6281" s="9" t="s">
        <v>25</v>
      </c>
      <c r="I6281" s="9" t="s">
        <v>25</v>
      </c>
      <c r="J6281" s="12">
        <v>1</v>
      </c>
      <c r="K6281" s="13">
        <v>44400</v>
      </c>
      <c r="L6281" s="86">
        <f>(Tabla2[[#This Row],[release_year]]-'VARIANZA Y DES. EST'!$L$11)^2</f>
        <v>46.509705182670608</v>
      </c>
      <c r="M6281" s="12">
        <v>2021</v>
      </c>
      <c r="N6281" s="9" t="s">
        <v>76</v>
      </c>
      <c r="O6281" s="9" t="s">
        <v>23185</v>
      </c>
      <c r="P6281" s="12">
        <v>2</v>
      </c>
      <c r="Q6281" s="12" t="s">
        <v>28</v>
      </c>
      <c r="R6281" s="12"/>
      <c r="S6281" s="12">
        <v>2</v>
      </c>
      <c r="T6281" s="9" t="s">
        <v>23197</v>
      </c>
      <c r="U6281" s="9" t="s">
        <v>23197</v>
      </c>
      <c r="V6281" s="9" t="s">
        <v>23197</v>
      </c>
      <c r="W6281" s="14">
        <v>1</v>
      </c>
    </row>
    <row r="6282" spans="1:23" x14ac:dyDescent="0.25">
      <c r="A6282" s="8">
        <v>426</v>
      </c>
      <c r="B6282" s="9" t="s">
        <v>23690</v>
      </c>
      <c r="C6282" s="9" t="s">
        <v>23182</v>
      </c>
      <c r="D6282" s="10" t="s">
        <v>23691</v>
      </c>
      <c r="E6282" s="11"/>
      <c r="F6282" s="9" t="s">
        <v>23692</v>
      </c>
      <c r="G6282" s="12">
        <v>7</v>
      </c>
      <c r="H6282" s="9" t="s">
        <v>25</v>
      </c>
      <c r="I6282" s="9" t="s">
        <v>25</v>
      </c>
      <c r="J6282" s="12">
        <v>1</v>
      </c>
      <c r="K6282" s="13">
        <v>44399</v>
      </c>
      <c r="L6282" s="86">
        <f>(Tabla2[[#This Row],[release_year]]-'VARIANZA Y DES. EST'!$L$11)^2</f>
        <v>23.230495463129063</v>
      </c>
      <c r="M6282" s="12">
        <v>2019</v>
      </c>
      <c r="N6282" s="9" t="s">
        <v>35</v>
      </c>
      <c r="O6282" s="9" t="s">
        <v>23243</v>
      </c>
      <c r="P6282" s="12">
        <v>5</v>
      </c>
      <c r="Q6282" s="12" t="s">
        <v>28</v>
      </c>
      <c r="R6282" s="12"/>
      <c r="S6282" s="12">
        <v>5</v>
      </c>
      <c r="T6282" s="9" t="s">
        <v>23206</v>
      </c>
      <c r="U6282" s="9" t="s">
        <v>23206</v>
      </c>
      <c r="V6282" s="9" t="s">
        <v>23206</v>
      </c>
      <c r="W6282" s="14">
        <v>1</v>
      </c>
    </row>
    <row r="6283" spans="1:23" x14ac:dyDescent="0.25">
      <c r="A6283" s="8">
        <v>431</v>
      </c>
      <c r="B6283" s="9" t="s">
        <v>23693</v>
      </c>
      <c r="C6283" s="9" t="s">
        <v>23182</v>
      </c>
      <c r="D6283" s="9" t="s">
        <v>23694</v>
      </c>
      <c r="E6283" s="18"/>
      <c r="F6283" s="9"/>
      <c r="G6283" s="12">
        <v>0</v>
      </c>
      <c r="H6283" s="12"/>
      <c r="I6283" s="9"/>
      <c r="J6283" s="12">
        <v>0</v>
      </c>
      <c r="K6283" s="13">
        <v>44398</v>
      </c>
      <c r="L6283" s="86">
        <f>(Tabla2[[#This Row],[release_year]]-'VARIANZA Y DES. EST'!$L$11)^2</f>
        <v>46.509705182670608</v>
      </c>
      <c r="M6283" s="12">
        <v>2021</v>
      </c>
      <c r="N6283" s="9" t="s">
        <v>35</v>
      </c>
      <c r="O6283" s="9" t="s">
        <v>23191</v>
      </c>
      <c r="P6283" s="12">
        <v>1</v>
      </c>
      <c r="Q6283" s="12" t="s">
        <v>28</v>
      </c>
      <c r="R6283" s="12"/>
      <c r="S6283" s="12">
        <v>1</v>
      </c>
      <c r="T6283" s="9" t="s">
        <v>23627</v>
      </c>
      <c r="U6283" s="9" t="s">
        <v>23213</v>
      </c>
      <c r="V6283" s="9" t="s">
        <v>23627</v>
      </c>
      <c r="W6283" s="14">
        <v>3</v>
      </c>
    </row>
    <row r="6284" spans="1:23" x14ac:dyDescent="0.25">
      <c r="A6284" s="8">
        <v>432</v>
      </c>
      <c r="B6284" s="9" t="s">
        <v>23695</v>
      </c>
      <c r="C6284" s="9" t="s">
        <v>23182</v>
      </c>
      <c r="D6284" s="10" t="s">
        <v>23696</v>
      </c>
      <c r="E6284" s="11"/>
      <c r="F6284" s="9" t="s">
        <v>23697</v>
      </c>
      <c r="G6284" s="12">
        <v>1</v>
      </c>
      <c r="H6284" s="12"/>
      <c r="I6284" s="9"/>
      <c r="J6284" s="12">
        <v>0</v>
      </c>
      <c r="K6284" s="13">
        <v>44398</v>
      </c>
      <c r="L6284" s="86">
        <f>(Tabla2[[#This Row],[release_year]]-'VARIANZA Y DES. EST'!$L$11)^2</f>
        <v>46.509705182670608</v>
      </c>
      <c r="M6284" s="12">
        <v>2021</v>
      </c>
      <c r="N6284" s="9" t="s">
        <v>76</v>
      </c>
      <c r="O6284" s="9" t="s">
        <v>23191</v>
      </c>
      <c r="P6284" s="12">
        <v>1</v>
      </c>
      <c r="Q6284" s="12" t="s">
        <v>28</v>
      </c>
      <c r="R6284" s="12"/>
      <c r="S6284" s="12">
        <v>1</v>
      </c>
      <c r="T6284" s="9" t="s">
        <v>23305</v>
      </c>
      <c r="U6284" s="9" t="s">
        <v>23187</v>
      </c>
      <c r="V6284" s="9" t="s">
        <v>23305</v>
      </c>
      <c r="W6284" s="14">
        <v>3</v>
      </c>
    </row>
    <row r="6285" spans="1:23" x14ac:dyDescent="0.25">
      <c r="A6285" s="8">
        <v>435</v>
      </c>
      <c r="B6285" s="9" t="s">
        <v>23698</v>
      </c>
      <c r="C6285" s="9" t="s">
        <v>23182</v>
      </c>
      <c r="D6285" s="9" t="s">
        <v>23699</v>
      </c>
      <c r="E6285" s="9"/>
      <c r="F6285" s="9" t="s">
        <v>23700</v>
      </c>
      <c r="G6285" s="12">
        <v>10</v>
      </c>
      <c r="H6285" s="9" t="s">
        <v>1064</v>
      </c>
      <c r="I6285" s="9" t="s">
        <v>1064</v>
      </c>
      <c r="J6285" s="12">
        <v>1</v>
      </c>
      <c r="K6285" s="13">
        <v>44397</v>
      </c>
      <c r="L6285" s="86">
        <f>(Tabla2[[#This Row],[release_year]]-'VARIANZA Y DES. EST'!$L$11)^2</f>
        <v>33.870100322899837</v>
      </c>
      <c r="M6285" s="12">
        <v>2020</v>
      </c>
      <c r="N6285" s="9" t="s">
        <v>76</v>
      </c>
      <c r="O6285" s="9" t="s">
        <v>23191</v>
      </c>
      <c r="P6285" s="12">
        <v>1</v>
      </c>
      <c r="Q6285" s="12" t="s">
        <v>28</v>
      </c>
      <c r="R6285" s="12"/>
      <c r="S6285" s="12">
        <v>1</v>
      </c>
      <c r="T6285" s="9" t="s">
        <v>23701</v>
      </c>
      <c r="U6285" s="9" t="s">
        <v>23670</v>
      </c>
      <c r="V6285" s="9" t="s">
        <v>23701</v>
      </c>
      <c r="W6285" s="14">
        <v>3</v>
      </c>
    </row>
    <row r="6286" spans="1:23" x14ac:dyDescent="0.25">
      <c r="A6286" s="8">
        <v>436</v>
      </c>
      <c r="B6286" s="9" t="s">
        <v>23702</v>
      </c>
      <c r="C6286" s="9" t="s">
        <v>23182</v>
      </c>
      <c r="D6286" s="10" t="s">
        <v>23703</v>
      </c>
      <c r="E6286" s="11"/>
      <c r="F6286" s="9" t="s">
        <v>23704</v>
      </c>
      <c r="G6286" s="12">
        <v>9</v>
      </c>
      <c r="H6286" s="12"/>
      <c r="I6286" s="9"/>
      <c r="J6286" s="12">
        <v>0</v>
      </c>
      <c r="K6286" s="13">
        <v>44397</v>
      </c>
      <c r="L6286" s="86">
        <f>(Tabla2[[#This Row],[release_year]]-'VARIANZA Y DES. EST'!$L$11)^2</f>
        <v>23.230495463129063</v>
      </c>
      <c r="M6286" s="12">
        <v>2019</v>
      </c>
      <c r="N6286" s="9" t="s">
        <v>76</v>
      </c>
      <c r="O6286" s="9" t="s">
        <v>23191</v>
      </c>
      <c r="P6286" s="12">
        <v>1</v>
      </c>
      <c r="Q6286" s="12" t="s">
        <v>28</v>
      </c>
      <c r="R6286" s="12"/>
      <c r="S6286" s="12">
        <v>1</v>
      </c>
      <c r="T6286" s="9" t="s">
        <v>23705</v>
      </c>
      <c r="U6286" s="9" t="s">
        <v>23193</v>
      </c>
      <c r="V6286" s="9" t="s">
        <v>23705</v>
      </c>
      <c r="W6286" s="14">
        <v>3</v>
      </c>
    </row>
    <row r="6287" spans="1:23" x14ac:dyDescent="0.25">
      <c r="A6287" s="8">
        <v>441</v>
      </c>
      <c r="B6287" s="9" t="s">
        <v>23706</v>
      </c>
      <c r="C6287" s="9" t="s">
        <v>23182</v>
      </c>
      <c r="D6287" s="9" t="s">
        <v>23707</v>
      </c>
      <c r="E6287" s="9"/>
      <c r="F6287" s="9"/>
      <c r="G6287" s="12">
        <v>0</v>
      </c>
      <c r="H6287" s="9" t="s">
        <v>25</v>
      </c>
      <c r="I6287" s="9" t="s">
        <v>25</v>
      </c>
      <c r="J6287" s="12">
        <v>1</v>
      </c>
      <c r="K6287" s="13">
        <v>44393</v>
      </c>
      <c r="L6287" s="86">
        <f>(Tabla2[[#This Row],[release_year]]-'VARIANZA Y DES. EST'!$L$11)^2</f>
        <v>46.509705182670608</v>
      </c>
      <c r="M6287" s="12">
        <v>2021</v>
      </c>
      <c r="N6287" s="9" t="s">
        <v>76</v>
      </c>
      <c r="O6287" s="9" t="s">
        <v>23255</v>
      </c>
      <c r="P6287" s="12">
        <v>3</v>
      </c>
      <c r="Q6287" s="12" t="s">
        <v>28</v>
      </c>
      <c r="R6287" s="12"/>
      <c r="S6287" s="12">
        <v>3</v>
      </c>
      <c r="T6287" s="9" t="s">
        <v>23356</v>
      </c>
      <c r="U6287" s="9" t="s">
        <v>23197</v>
      </c>
      <c r="V6287" s="9" t="s">
        <v>23356</v>
      </c>
      <c r="W6287" s="14">
        <v>2</v>
      </c>
    </row>
    <row r="6288" spans="1:23" x14ac:dyDescent="0.25">
      <c r="A6288" s="8">
        <v>443</v>
      </c>
      <c r="B6288" s="9" t="s">
        <v>23708</v>
      </c>
      <c r="C6288" s="9" t="s">
        <v>23182</v>
      </c>
      <c r="D6288" s="9" t="s">
        <v>23709</v>
      </c>
      <c r="E6288" s="9"/>
      <c r="F6288" s="9" t="s">
        <v>23710</v>
      </c>
      <c r="G6288" s="12">
        <v>4</v>
      </c>
      <c r="H6288" s="9" t="s">
        <v>25</v>
      </c>
      <c r="I6288" s="9" t="s">
        <v>327</v>
      </c>
      <c r="J6288" s="12">
        <v>2</v>
      </c>
      <c r="K6288" s="13">
        <v>44393</v>
      </c>
      <c r="L6288" s="86">
        <f>(Tabla2[[#This Row],[release_year]]-'VARIANZA Y DES. EST'!$L$11)^2</f>
        <v>46.509705182670608</v>
      </c>
      <c r="M6288" s="12">
        <v>2021</v>
      </c>
      <c r="N6288" s="9" t="s">
        <v>110</v>
      </c>
      <c r="O6288" s="9" t="s">
        <v>23191</v>
      </c>
      <c r="P6288" s="12">
        <v>1</v>
      </c>
      <c r="Q6288" s="12" t="s">
        <v>28</v>
      </c>
      <c r="R6288" s="12"/>
      <c r="S6288" s="12">
        <v>1</v>
      </c>
      <c r="T6288" s="9" t="s">
        <v>23268</v>
      </c>
      <c r="U6288" s="9" t="s">
        <v>23264</v>
      </c>
      <c r="V6288" s="9" t="s">
        <v>23268</v>
      </c>
      <c r="W6288" s="14">
        <v>2</v>
      </c>
    </row>
    <row r="6289" spans="1:23" x14ac:dyDescent="0.25">
      <c r="A6289" s="8">
        <v>445</v>
      </c>
      <c r="B6289" s="9" t="s">
        <v>23711</v>
      </c>
      <c r="C6289" s="9" t="s">
        <v>23182</v>
      </c>
      <c r="D6289" s="9" t="s">
        <v>23712</v>
      </c>
      <c r="E6289" s="10" t="s">
        <v>23713</v>
      </c>
      <c r="F6289" s="11"/>
      <c r="G6289" s="12">
        <v>0</v>
      </c>
      <c r="H6289" s="12"/>
      <c r="I6289" s="9"/>
      <c r="J6289" s="12">
        <v>0</v>
      </c>
      <c r="K6289" s="13">
        <v>44393</v>
      </c>
      <c r="L6289" s="86">
        <f>(Tabla2[[#This Row],[release_year]]-'VARIANZA Y DES. EST'!$L$11)^2</f>
        <v>46.509705182670608</v>
      </c>
      <c r="M6289" s="12">
        <v>2021</v>
      </c>
      <c r="N6289" s="9" t="s">
        <v>35</v>
      </c>
      <c r="O6289" s="9" t="s">
        <v>23191</v>
      </c>
      <c r="P6289" s="12">
        <v>1</v>
      </c>
      <c r="Q6289" s="12" t="s">
        <v>28</v>
      </c>
      <c r="R6289" s="12"/>
      <c r="S6289" s="12">
        <v>1</v>
      </c>
      <c r="T6289" s="9" t="s">
        <v>23197</v>
      </c>
      <c r="U6289" s="9" t="s">
        <v>23197</v>
      </c>
      <c r="V6289" s="9" t="s">
        <v>23197</v>
      </c>
      <c r="W6289" s="14">
        <v>1</v>
      </c>
    </row>
    <row r="6290" spans="1:23" x14ac:dyDescent="0.25">
      <c r="A6290" s="8">
        <v>454</v>
      </c>
      <c r="B6290" s="9" t="s">
        <v>23714</v>
      </c>
      <c r="C6290" s="9" t="s">
        <v>23182</v>
      </c>
      <c r="D6290" s="9" t="s">
        <v>23715</v>
      </c>
      <c r="E6290" s="18"/>
      <c r="F6290" s="9" t="s">
        <v>23716</v>
      </c>
      <c r="G6290" s="12">
        <v>23</v>
      </c>
      <c r="H6290" s="9" t="s">
        <v>34</v>
      </c>
      <c r="I6290" s="9" t="s">
        <v>34</v>
      </c>
      <c r="J6290" s="12">
        <v>1</v>
      </c>
      <c r="K6290" s="13">
        <v>44392</v>
      </c>
      <c r="L6290" s="86">
        <f>(Tabla2[[#This Row],[release_year]]-'VARIANZA Y DES. EST'!$L$11)^2</f>
        <v>46.509705182670608</v>
      </c>
      <c r="M6290" s="12">
        <v>2021</v>
      </c>
      <c r="N6290" s="9" t="s">
        <v>76</v>
      </c>
      <c r="O6290" s="9" t="s">
        <v>23185</v>
      </c>
      <c r="P6290" s="12">
        <v>2</v>
      </c>
      <c r="Q6290" s="12" t="s">
        <v>28</v>
      </c>
      <c r="R6290" s="12"/>
      <c r="S6290" s="12">
        <v>2</v>
      </c>
      <c r="T6290" s="9" t="s">
        <v>23315</v>
      </c>
      <c r="U6290" s="9" t="s">
        <v>23316</v>
      </c>
      <c r="V6290" s="9" t="s">
        <v>23315</v>
      </c>
      <c r="W6290" s="14">
        <v>2</v>
      </c>
    </row>
    <row r="6291" spans="1:23" x14ac:dyDescent="0.25">
      <c r="A6291" s="8">
        <v>457</v>
      </c>
      <c r="B6291" s="9" t="s">
        <v>23717</v>
      </c>
      <c r="C6291" s="9" t="s">
        <v>23182</v>
      </c>
      <c r="D6291" s="10" t="s">
        <v>23718</v>
      </c>
      <c r="E6291" s="11"/>
      <c r="F6291" s="9" t="s">
        <v>23719</v>
      </c>
      <c r="G6291" s="12">
        <v>10</v>
      </c>
      <c r="H6291" s="9" t="s">
        <v>1349</v>
      </c>
      <c r="I6291" s="9" t="s">
        <v>1349</v>
      </c>
      <c r="J6291" s="12">
        <v>1</v>
      </c>
      <c r="K6291" s="13">
        <v>44392</v>
      </c>
      <c r="L6291" s="86">
        <f>(Tabla2[[#This Row],[release_year]]-'VARIANZA Y DES. EST'!$L$11)^2</f>
        <v>23.230495463129063</v>
      </c>
      <c r="M6291" s="12">
        <v>2019</v>
      </c>
      <c r="N6291" s="9" t="s">
        <v>35</v>
      </c>
      <c r="O6291" s="9" t="s">
        <v>23191</v>
      </c>
      <c r="P6291" s="12">
        <v>1</v>
      </c>
      <c r="Q6291" s="12" t="s">
        <v>28</v>
      </c>
      <c r="R6291" s="12"/>
      <c r="S6291" s="12">
        <v>1</v>
      </c>
      <c r="T6291" s="9" t="s">
        <v>23201</v>
      </c>
      <c r="U6291" s="9" t="s">
        <v>23187</v>
      </c>
      <c r="V6291" s="9" t="s">
        <v>23201</v>
      </c>
      <c r="W6291" s="14">
        <v>3</v>
      </c>
    </row>
    <row r="6292" spans="1:23" x14ac:dyDescent="0.25">
      <c r="A6292" s="8">
        <v>460</v>
      </c>
      <c r="B6292" s="9" t="s">
        <v>23720</v>
      </c>
      <c r="C6292" s="9" t="s">
        <v>23182</v>
      </c>
      <c r="D6292" s="10" t="s">
        <v>23721</v>
      </c>
      <c r="E6292" s="11"/>
      <c r="F6292" s="9" t="s">
        <v>23722</v>
      </c>
      <c r="G6292" s="12">
        <v>14</v>
      </c>
      <c r="H6292" s="9" t="s">
        <v>25</v>
      </c>
      <c r="I6292" s="9" t="s">
        <v>25</v>
      </c>
      <c r="J6292" s="12">
        <v>1</v>
      </c>
      <c r="K6292" s="13">
        <v>44392</v>
      </c>
      <c r="L6292" s="86">
        <f>(Tabla2[[#This Row],[release_year]]-'VARIANZA Y DES. EST'!$L$11)^2</f>
        <v>46.509705182670608</v>
      </c>
      <c r="M6292" s="12">
        <v>2021</v>
      </c>
      <c r="N6292" s="9" t="s">
        <v>35</v>
      </c>
      <c r="O6292" s="9" t="s">
        <v>23185</v>
      </c>
      <c r="P6292" s="12">
        <v>2</v>
      </c>
      <c r="Q6292" s="12" t="s">
        <v>28</v>
      </c>
      <c r="R6292" s="12"/>
      <c r="S6292" s="12">
        <v>2</v>
      </c>
      <c r="T6292" s="9" t="s">
        <v>23723</v>
      </c>
      <c r="U6292" s="9" t="s">
        <v>23229</v>
      </c>
      <c r="V6292" s="9" t="s">
        <v>23723</v>
      </c>
      <c r="W6292" s="14">
        <v>3</v>
      </c>
    </row>
    <row r="6293" spans="1:23" x14ac:dyDescent="0.25">
      <c r="A6293" s="8">
        <v>466</v>
      </c>
      <c r="B6293" s="9" t="s">
        <v>23724</v>
      </c>
      <c r="C6293" s="9" t="s">
        <v>23182</v>
      </c>
      <c r="D6293" s="9" t="s">
        <v>23725</v>
      </c>
      <c r="E6293" s="9"/>
      <c r="F6293" s="9"/>
      <c r="G6293" s="12">
        <v>0</v>
      </c>
      <c r="H6293" s="12"/>
      <c r="I6293" s="9"/>
      <c r="J6293" s="12">
        <v>0</v>
      </c>
      <c r="K6293" s="13">
        <v>44391</v>
      </c>
      <c r="L6293" s="86">
        <f>(Tabla2[[#This Row],[release_year]]-'VARIANZA Y DES. EST'!$L$11)^2</f>
        <v>46.509705182670608</v>
      </c>
      <c r="M6293" s="12">
        <v>2021</v>
      </c>
      <c r="N6293" s="9" t="s">
        <v>76</v>
      </c>
      <c r="O6293" s="9" t="s">
        <v>23191</v>
      </c>
      <c r="P6293" s="12">
        <v>1</v>
      </c>
      <c r="Q6293" s="12" t="s">
        <v>28</v>
      </c>
      <c r="R6293" s="12"/>
      <c r="S6293" s="12">
        <v>1</v>
      </c>
      <c r="T6293" s="9" t="s">
        <v>23576</v>
      </c>
      <c r="U6293" s="9" t="s">
        <v>23193</v>
      </c>
      <c r="V6293" s="9" t="s">
        <v>23576</v>
      </c>
      <c r="W6293" s="14">
        <v>2</v>
      </c>
    </row>
    <row r="6294" spans="1:23" x14ac:dyDescent="0.25">
      <c r="A6294" s="8">
        <v>467</v>
      </c>
      <c r="B6294" s="9" t="s">
        <v>23726</v>
      </c>
      <c r="C6294" s="9" t="s">
        <v>23182</v>
      </c>
      <c r="D6294" s="10" t="s">
        <v>23727</v>
      </c>
      <c r="E6294" s="11"/>
      <c r="F6294" s="9"/>
      <c r="G6294" s="12">
        <v>0</v>
      </c>
      <c r="H6294" s="12"/>
      <c r="I6294" s="9"/>
      <c r="J6294" s="12">
        <v>0</v>
      </c>
      <c r="K6294" s="13">
        <v>44391</v>
      </c>
      <c r="L6294" s="86">
        <f>(Tabla2[[#This Row],[release_year]]-'VARIANZA Y DES. EST'!$L$11)^2</f>
        <v>46.509705182670608</v>
      </c>
      <c r="M6294" s="12">
        <v>2021</v>
      </c>
      <c r="N6294" s="9" t="s">
        <v>76</v>
      </c>
      <c r="O6294" s="9" t="s">
        <v>23191</v>
      </c>
      <c r="P6294" s="12">
        <v>1</v>
      </c>
      <c r="Q6294" s="12" t="s">
        <v>28</v>
      </c>
      <c r="R6294" s="12"/>
      <c r="S6294" s="12">
        <v>1</v>
      </c>
      <c r="T6294" s="9" t="s">
        <v>23290</v>
      </c>
      <c r="U6294" s="9" t="s">
        <v>23290</v>
      </c>
      <c r="V6294" s="9" t="s">
        <v>23290</v>
      </c>
      <c r="W6294" s="14">
        <v>1</v>
      </c>
    </row>
    <row r="6295" spans="1:23" x14ac:dyDescent="0.25">
      <c r="A6295" s="8">
        <v>473</v>
      </c>
      <c r="B6295" s="9" t="s">
        <v>23728</v>
      </c>
      <c r="C6295" s="9" t="s">
        <v>23182</v>
      </c>
      <c r="D6295" s="9" t="s">
        <v>23729</v>
      </c>
      <c r="E6295" s="18"/>
      <c r="F6295" s="9" t="s">
        <v>23730</v>
      </c>
      <c r="G6295" s="12">
        <v>7</v>
      </c>
      <c r="H6295" s="9" t="s">
        <v>25</v>
      </c>
      <c r="I6295" s="9" t="s">
        <v>25</v>
      </c>
      <c r="J6295" s="12">
        <v>1</v>
      </c>
      <c r="K6295" s="13">
        <v>44390</v>
      </c>
      <c r="L6295" s="86">
        <f>(Tabla2[[#This Row],[release_year]]-'VARIANZA Y DES. EST'!$L$11)^2</f>
        <v>46.509705182670608</v>
      </c>
      <c r="M6295" s="12">
        <v>2021</v>
      </c>
      <c r="N6295" s="9" t="s">
        <v>26</v>
      </c>
      <c r="O6295" s="9" t="s">
        <v>23191</v>
      </c>
      <c r="P6295" s="12">
        <v>1</v>
      </c>
      <c r="Q6295" s="12" t="s">
        <v>28</v>
      </c>
      <c r="R6295" s="12"/>
      <c r="S6295" s="12">
        <v>1</v>
      </c>
      <c r="T6295" s="9" t="s">
        <v>23264</v>
      </c>
      <c r="U6295" s="9" t="s">
        <v>23264</v>
      </c>
      <c r="V6295" s="9" t="s">
        <v>23264</v>
      </c>
      <c r="W6295" s="14">
        <v>1</v>
      </c>
    </row>
    <row r="6296" spans="1:23" x14ac:dyDescent="0.25">
      <c r="A6296" s="8">
        <v>478</v>
      </c>
      <c r="B6296" s="9" t="s">
        <v>23731</v>
      </c>
      <c r="C6296" s="9" t="s">
        <v>23182</v>
      </c>
      <c r="D6296" s="9" t="s">
        <v>23732</v>
      </c>
      <c r="E6296" s="9"/>
      <c r="F6296" s="9" t="s">
        <v>23733</v>
      </c>
      <c r="G6296" s="12">
        <v>8</v>
      </c>
      <c r="H6296" s="9" t="s">
        <v>25</v>
      </c>
      <c r="I6296" s="9" t="s">
        <v>25</v>
      </c>
      <c r="J6296" s="12">
        <v>1</v>
      </c>
      <c r="K6296" s="13">
        <v>44386</v>
      </c>
      <c r="L6296" s="86">
        <f>(Tabla2[[#This Row],[release_year]]-'VARIANZA Y DES. EST'!$L$11)^2</f>
        <v>46.509705182670608</v>
      </c>
      <c r="M6296" s="12">
        <v>2021</v>
      </c>
      <c r="N6296" s="9" t="s">
        <v>35</v>
      </c>
      <c r="O6296" s="9" t="s">
        <v>23227</v>
      </c>
      <c r="P6296" s="12">
        <v>4</v>
      </c>
      <c r="Q6296" s="12" t="s">
        <v>28</v>
      </c>
      <c r="R6296" s="12"/>
      <c r="S6296" s="12">
        <v>4</v>
      </c>
      <c r="T6296" s="9" t="s">
        <v>23723</v>
      </c>
      <c r="U6296" s="9" t="s">
        <v>23229</v>
      </c>
      <c r="V6296" s="9" t="s">
        <v>23723</v>
      </c>
      <c r="W6296" s="14">
        <v>3</v>
      </c>
    </row>
    <row r="6297" spans="1:23" x14ac:dyDescent="0.25">
      <c r="A6297" s="8">
        <v>479</v>
      </c>
      <c r="B6297" s="9" t="s">
        <v>23734</v>
      </c>
      <c r="C6297" s="9" t="s">
        <v>23182</v>
      </c>
      <c r="D6297" s="9" t="s">
        <v>23735</v>
      </c>
      <c r="E6297" s="9"/>
      <c r="F6297" s="9" t="s">
        <v>23736</v>
      </c>
      <c r="G6297" s="12">
        <v>7</v>
      </c>
      <c r="H6297" s="9" t="s">
        <v>184</v>
      </c>
      <c r="I6297" s="9" t="s">
        <v>184</v>
      </c>
      <c r="J6297" s="12">
        <v>1</v>
      </c>
      <c r="K6297" s="13">
        <v>44386</v>
      </c>
      <c r="L6297" s="86">
        <f>(Tabla2[[#This Row],[release_year]]-'VARIANZA Y DES. EST'!$L$11)^2</f>
        <v>46.509705182670608</v>
      </c>
      <c r="M6297" s="12">
        <v>2021</v>
      </c>
      <c r="N6297" s="9" t="s">
        <v>76</v>
      </c>
      <c r="O6297" s="9" t="s">
        <v>23185</v>
      </c>
      <c r="P6297" s="12">
        <v>2</v>
      </c>
      <c r="Q6297" s="12" t="s">
        <v>28</v>
      </c>
      <c r="R6297" s="12"/>
      <c r="S6297" s="12">
        <v>2</v>
      </c>
      <c r="T6297" s="9" t="s">
        <v>23285</v>
      </c>
      <c r="U6297" s="9" t="s">
        <v>23187</v>
      </c>
      <c r="V6297" s="9" t="s">
        <v>23285</v>
      </c>
      <c r="W6297" s="14">
        <v>3</v>
      </c>
    </row>
    <row r="6298" spans="1:23" x14ac:dyDescent="0.25">
      <c r="A6298" s="8">
        <v>483</v>
      </c>
      <c r="B6298" s="9" t="s">
        <v>23737</v>
      </c>
      <c r="C6298" s="9" t="s">
        <v>23182</v>
      </c>
      <c r="D6298" s="10" t="s">
        <v>23738</v>
      </c>
      <c r="E6298" s="11"/>
      <c r="F6298" s="9" t="s">
        <v>23739</v>
      </c>
      <c r="G6298" s="12">
        <v>1</v>
      </c>
      <c r="H6298" s="12"/>
      <c r="I6298" s="9"/>
      <c r="J6298" s="12">
        <v>0</v>
      </c>
      <c r="K6298" s="13">
        <v>44386</v>
      </c>
      <c r="L6298" s="86">
        <f>(Tabla2[[#This Row],[release_year]]-'VARIANZA Y DES. EST'!$L$11)^2</f>
        <v>46.509705182670608</v>
      </c>
      <c r="M6298" s="12">
        <v>2021</v>
      </c>
      <c r="N6298" s="9" t="s">
        <v>76</v>
      </c>
      <c r="O6298" s="9" t="s">
        <v>23191</v>
      </c>
      <c r="P6298" s="12">
        <v>1</v>
      </c>
      <c r="Q6298" s="12" t="s">
        <v>28</v>
      </c>
      <c r="R6298" s="12"/>
      <c r="S6298" s="12">
        <v>1</v>
      </c>
      <c r="T6298" s="9" t="s">
        <v>23197</v>
      </c>
      <c r="U6298" s="9" t="s">
        <v>23197</v>
      </c>
      <c r="V6298" s="9" t="s">
        <v>23197</v>
      </c>
      <c r="W6298" s="14">
        <v>1</v>
      </c>
    </row>
    <row r="6299" spans="1:23" x14ac:dyDescent="0.25">
      <c r="A6299" s="8">
        <v>488</v>
      </c>
      <c r="B6299" s="9" t="s">
        <v>23740</v>
      </c>
      <c r="C6299" s="9" t="s">
        <v>23182</v>
      </c>
      <c r="D6299" s="10" t="s">
        <v>23741</v>
      </c>
      <c r="E6299" s="11"/>
      <c r="F6299" s="9" t="s">
        <v>23742</v>
      </c>
      <c r="G6299" s="12">
        <v>13</v>
      </c>
      <c r="H6299" s="12"/>
      <c r="I6299" s="9"/>
      <c r="J6299" s="12">
        <v>0</v>
      </c>
      <c r="K6299" s="13">
        <v>44386</v>
      </c>
      <c r="L6299" s="86">
        <f>(Tabla2[[#This Row],[release_year]]-'VARIANZA Y DES. EST'!$L$11)^2</f>
        <v>46.509705182670608</v>
      </c>
      <c r="M6299" s="12">
        <v>2021</v>
      </c>
      <c r="N6299" s="9" t="s">
        <v>76</v>
      </c>
      <c r="O6299" s="9" t="s">
        <v>23191</v>
      </c>
      <c r="P6299" s="12">
        <v>1</v>
      </c>
      <c r="Q6299" s="12" t="s">
        <v>28</v>
      </c>
      <c r="R6299" s="12"/>
      <c r="S6299" s="12">
        <v>1</v>
      </c>
      <c r="T6299" s="9" t="s">
        <v>23537</v>
      </c>
      <c r="U6299" s="9" t="s">
        <v>23187</v>
      </c>
      <c r="V6299" s="9" t="s">
        <v>23537</v>
      </c>
      <c r="W6299" s="14">
        <v>3</v>
      </c>
    </row>
    <row r="6300" spans="1:23" x14ac:dyDescent="0.25">
      <c r="A6300" s="8">
        <v>489</v>
      </c>
      <c r="B6300" s="9" t="s">
        <v>23743</v>
      </c>
      <c r="C6300" s="9" t="s">
        <v>23182</v>
      </c>
      <c r="D6300" s="9" t="s">
        <v>23744</v>
      </c>
      <c r="E6300" s="9"/>
      <c r="F6300" s="9" t="s">
        <v>23745</v>
      </c>
      <c r="G6300" s="12">
        <v>7</v>
      </c>
      <c r="H6300" s="9" t="s">
        <v>25</v>
      </c>
      <c r="I6300" s="9" t="s">
        <v>25</v>
      </c>
      <c r="J6300" s="12">
        <v>1</v>
      </c>
      <c r="K6300" s="13">
        <v>44386</v>
      </c>
      <c r="L6300" s="86">
        <f>(Tabla2[[#This Row],[release_year]]-'VARIANZA Y DES. EST'!$L$11)^2</f>
        <v>46.509705182670608</v>
      </c>
      <c r="M6300" s="12">
        <v>2021</v>
      </c>
      <c r="N6300" s="9" t="s">
        <v>35</v>
      </c>
      <c r="O6300" s="9" t="s">
        <v>23255</v>
      </c>
      <c r="P6300" s="12">
        <v>3</v>
      </c>
      <c r="Q6300" s="12" t="s">
        <v>28</v>
      </c>
      <c r="R6300" s="12"/>
      <c r="S6300" s="12">
        <v>3</v>
      </c>
      <c r="T6300" s="9" t="s">
        <v>23746</v>
      </c>
      <c r="U6300" s="9" t="s">
        <v>23747</v>
      </c>
      <c r="V6300" s="9" t="s">
        <v>23746</v>
      </c>
      <c r="W6300" s="14">
        <v>2</v>
      </c>
    </row>
    <row r="6301" spans="1:23" x14ac:dyDescent="0.25">
      <c r="A6301" s="8">
        <v>491</v>
      </c>
      <c r="B6301" s="9" t="s">
        <v>23748</v>
      </c>
      <c r="C6301" s="9" t="s">
        <v>23182</v>
      </c>
      <c r="D6301" s="10" t="s">
        <v>23749</v>
      </c>
      <c r="E6301" s="19"/>
      <c r="F6301" s="11"/>
      <c r="G6301" s="12">
        <v>0</v>
      </c>
      <c r="H6301" s="12"/>
      <c r="I6301" s="9"/>
      <c r="J6301" s="12">
        <v>0</v>
      </c>
      <c r="K6301" s="13">
        <v>44385</v>
      </c>
      <c r="L6301" s="86">
        <f>(Tabla2[[#This Row],[release_year]]-'VARIANZA Y DES. EST'!$L$11)^2</f>
        <v>46.509705182670608</v>
      </c>
      <c r="M6301" s="12">
        <v>2021</v>
      </c>
      <c r="N6301" s="9" t="s">
        <v>76</v>
      </c>
      <c r="O6301" s="9" t="s">
        <v>23191</v>
      </c>
      <c r="P6301" s="12">
        <v>1</v>
      </c>
      <c r="Q6301" s="12" t="s">
        <v>28</v>
      </c>
      <c r="R6301" s="12"/>
      <c r="S6301" s="12">
        <v>1</v>
      </c>
      <c r="T6301" s="9" t="s">
        <v>23216</v>
      </c>
      <c r="U6301" s="9" t="s">
        <v>23193</v>
      </c>
      <c r="V6301" s="9" t="s">
        <v>23216</v>
      </c>
      <c r="W6301" s="14">
        <v>3</v>
      </c>
    </row>
    <row r="6302" spans="1:23" x14ac:dyDescent="0.25">
      <c r="A6302" s="8">
        <v>494</v>
      </c>
      <c r="B6302" s="9" t="s">
        <v>23750</v>
      </c>
      <c r="C6302" s="9" t="s">
        <v>23182</v>
      </c>
      <c r="D6302" s="10" t="s">
        <v>23751</v>
      </c>
      <c r="E6302" s="11"/>
      <c r="F6302" s="9" t="s">
        <v>23752</v>
      </c>
      <c r="G6302" s="12">
        <v>16</v>
      </c>
      <c r="H6302" s="9" t="s">
        <v>25</v>
      </c>
      <c r="I6302" s="9" t="s">
        <v>1636</v>
      </c>
      <c r="J6302" s="12">
        <v>2</v>
      </c>
      <c r="K6302" s="13">
        <v>44385</v>
      </c>
      <c r="L6302" s="86">
        <f>(Tabla2[[#This Row],[release_year]]-'VARIANZA Y DES. EST'!$L$11)^2</f>
        <v>46.509705182670608</v>
      </c>
      <c r="M6302" s="12">
        <v>2021</v>
      </c>
      <c r="N6302" s="9" t="s">
        <v>76</v>
      </c>
      <c r="O6302" s="9" t="s">
        <v>23191</v>
      </c>
      <c r="P6302" s="12">
        <v>1</v>
      </c>
      <c r="Q6302" s="12" t="s">
        <v>28</v>
      </c>
      <c r="R6302" s="12"/>
      <c r="S6302" s="12">
        <v>1</v>
      </c>
      <c r="T6302" s="9" t="s">
        <v>23753</v>
      </c>
      <c r="U6302" s="9" t="s">
        <v>23316</v>
      </c>
      <c r="V6302" s="9" t="s">
        <v>23753</v>
      </c>
      <c r="W6302" s="14">
        <v>3</v>
      </c>
    </row>
    <row r="6303" spans="1:23" x14ac:dyDescent="0.25">
      <c r="A6303" s="8">
        <v>498</v>
      </c>
      <c r="B6303" s="9" t="s">
        <v>23754</v>
      </c>
      <c r="C6303" s="9" t="s">
        <v>23182</v>
      </c>
      <c r="D6303" s="9" t="s">
        <v>23755</v>
      </c>
      <c r="E6303" s="9"/>
      <c r="F6303" s="9"/>
      <c r="G6303" s="12">
        <v>0</v>
      </c>
      <c r="H6303" s="12"/>
      <c r="I6303" s="9"/>
      <c r="J6303" s="12">
        <v>0</v>
      </c>
      <c r="K6303" s="13">
        <v>44384</v>
      </c>
      <c r="L6303" s="86">
        <f>(Tabla2[[#This Row],[release_year]]-'VARIANZA Y DES. EST'!$L$11)^2</f>
        <v>46.509705182670608</v>
      </c>
      <c r="M6303" s="12">
        <v>2021</v>
      </c>
      <c r="N6303" s="9" t="s">
        <v>35</v>
      </c>
      <c r="O6303" s="9" t="s">
        <v>23191</v>
      </c>
      <c r="P6303" s="12">
        <v>1</v>
      </c>
      <c r="Q6303" s="12" t="s">
        <v>28</v>
      </c>
      <c r="R6303" s="12"/>
      <c r="S6303" s="12">
        <v>1</v>
      </c>
      <c r="T6303" s="9" t="s">
        <v>23197</v>
      </c>
      <c r="U6303" s="9" t="s">
        <v>23197</v>
      </c>
      <c r="V6303" s="9" t="s">
        <v>23197</v>
      </c>
      <c r="W6303" s="14">
        <v>1</v>
      </c>
    </row>
    <row r="6304" spans="1:23" x14ac:dyDescent="0.25">
      <c r="A6304" s="8">
        <v>500</v>
      </c>
      <c r="B6304" s="9" t="s">
        <v>23756</v>
      </c>
      <c r="C6304" s="9" t="s">
        <v>23182</v>
      </c>
      <c r="D6304" s="9" t="s">
        <v>23757</v>
      </c>
      <c r="E6304" s="9"/>
      <c r="F6304" s="9"/>
      <c r="G6304" s="12">
        <v>0</v>
      </c>
      <c r="H6304" s="9" t="s">
        <v>25</v>
      </c>
      <c r="I6304" s="9" t="s">
        <v>25</v>
      </c>
      <c r="J6304" s="12">
        <v>1</v>
      </c>
      <c r="K6304" s="13">
        <v>44384</v>
      </c>
      <c r="L6304" s="86">
        <f>(Tabla2[[#This Row],[release_year]]-'VARIANZA Y DES. EST'!$L$11)^2</f>
        <v>46.509705182670608</v>
      </c>
      <c r="M6304" s="12">
        <v>2021</v>
      </c>
      <c r="N6304" s="9" t="s">
        <v>82</v>
      </c>
      <c r="O6304" s="9" t="s">
        <v>23185</v>
      </c>
      <c r="P6304" s="12">
        <v>2</v>
      </c>
      <c r="Q6304" s="12" t="s">
        <v>28</v>
      </c>
      <c r="R6304" s="12"/>
      <c r="S6304" s="12">
        <v>2</v>
      </c>
      <c r="T6304" s="9" t="s">
        <v>23197</v>
      </c>
      <c r="U6304" s="9" t="s">
        <v>23197</v>
      </c>
      <c r="V6304" s="9" t="s">
        <v>23197</v>
      </c>
      <c r="W6304" s="14">
        <v>1</v>
      </c>
    </row>
    <row r="6305" spans="1:23" x14ac:dyDescent="0.25">
      <c r="A6305" s="8">
        <v>504</v>
      </c>
      <c r="B6305" s="9" t="s">
        <v>23758</v>
      </c>
      <c r="C6305" s="9" t="s">
        <v>23182</v>
      </c>
      <c r="D6305" s="9" t="s">
        <v>23759</v>
      </c>
      <c r="E6305" s="18" t="s">
        <v>23760</v>
      </c>
      <c r="F6305" s="9" t="s">
        <v>23761</v>
      </c>
      <c r="G6305" s="12">
        <v>10</v>
      </c>
      <c r="H6305" s="9" t="s">
        <v>613</v>
      </c>
      <c r="I6305" s="9" t="s">
        <v>613</v>
      </c>
      <c r="J6305" s="12">
        <v>1</v>
      </c>
      <c r="K6305" s="13">
        <v>44384</v>
      </c>
      <c r="L6305" s="86">
        <f>(Tabla2[[#This Row],[release_year]]-'VARIANZA Y DES. EST'!$L$11)^2</f>
        <v>46.509705182670608</v>
      </c>
      <c r="M6305" s="12">
        <v>2021</v>
      </c>
      <c r="N6305" s="9" t="s">
        <v>76</v>
      </c>
      <c r="O6305" s="9" t="s">
        <v>23185</v>
      </c>
      <c r="P6305" s="12">
        <v>2</v>
      </c>
      <c r="Q6305" s="12" t="s">
        <v>28</v>
      </c>
      <c r="R6305" s="12"/>
      <c r="S6305" s="12">
        <v>2</v>
      </c>
      <c r="T6305" s="9" t="s">
        <v>23445</v>
      </c>
      <c r="U6305" s="9" t="s">
        <v>23193</v>
      </c>
      <c r="V6305" s="9" t="s">
        <v>23445</v>
      </c>
      <c r="W6305" s="14">
        <v>3</v>
      </c>
    </row>
    <row r="6306" spans="1:23" x14ac:dyDescent="0.25">
      <c r="A6306" s="8">
        <v>505</v>
      </c>
      <c r="B6306" s="9" t="s">
        <v>23762</v>
      </c>
      <c r="C6306" s="9" t="s">
        <v>23182</v>
      </c>
      <c r="D6306" s="10" t="s">
        <v>23763</v>
      </c>
      <c r="E6306" s="11"/>
      <c r="F6306" s="9" t="s">
        <v>23764</v>
      </c>
      <c r="G6306" s="12">
        <v>12</v>
      </c>
      <c r="H6306" s="12"/>
      <c r="I6306" s="9"/>
      <c r="J6306" s="12">
        <v>0</v>
      </c>
      <c r="K6306" s="13">
        <v>44384</v>
      </c>
      <c r="L6306" s="86">
        <f>(Tabla2[[#This Row],[release_year]]-'VARIANZA Y DES. EST'!$L$11)^2</f>
        <v>46.509705182670608</v>
      </c>
      <c r="M6306" s="12">
        <v>2021</v>
      </c>
      <c r="N6306" s="9" t="s">
        <v>76</v>
      </c>
      <c r="O6306" s="9" t="s">
        <v>23191</v>
      </c>
      <c r="P6306" s="12">
        <v>1</v>
      </c>
      <c r="Q6306" s="12" t="s">
        <v>28</v>
      </c>
      <c r="R6306" s="12"/>
      <c r="S6306" s="12">
        <v>1</v>
      </c>
      <c r="T6306" s="9" t="s">
        <v>23492</v>
      </c>
      <c r="U6306" s="9" t="s">
        <v>23187</v>
      </c>
      <c r="V6306" s="9" t="s">
        <v>23492</v>
      </c>
      <c r="W6306" s="14">
        <v>3</v>
      </c>
    </row>
    <row r="6307" spans="1:23" x14ac:dyDescent="0.25">
      <c r="A6307" s="8">
        <v>510</v>
      </c>
      <c r="B6307" s="9" t="s">
        <v>23765</v>
      </c>
      <c r="C6307" s="9" t="s">
        <v>23182</v>
      </c>
      <c r="D6307" s="10" t="s">
        <v>23766</v>
      </c>
      <c r="E6307" s="11"/>
      <c r="F6307" s="9" t="s">
        <v>23767</v>
      </c>
      <c r="G6307" s="12">
        <v>6</v>
      </c>
      <c r="H6307" s="9" t="s">
        <v>25</v>
      </c>
      <c r="I6307" s="9" t="s">
        <v>25</v>
      </c>
      <c r="J6307" s="12">
        <v>1</v>
      </c>
      <c r="K6307" s="13">
        <v>44383</v>
      </c>
      <c r="L6307" s="86">
        <f>(Tabla2[[#This Row],[release_year]]-'VARIANZA Y DES. EST'!$L$11)^2</f>
        <v>23.230495463129063</v>
      </c>
      <c r="M6307" s="12">
        <v>2019</v>
      </c>
      <c r="N6307" s="9" t="s">
        <v>26</v>
      </c>
      <c r="O6307" s="9" t="s">
        <v>23255</v>
      </c>
      <c r="P6307" s="12">
        <v>3</v>
      </c>
      <c r="Q6307" s="12" t="s">
        <v>28</v>
      </c>
      <c r="R6307" s="12"/>
      <c r="S6307" s="12">
        <v>3</v>
      </c>
      <c r="T6307" s="9" t="s">
        <v>23264</v>
      </c>
      <c r="U6307" s="9" t="s">
        <v>23264</v>
      </c>
      <c r="V6307" s="9" t="s">
        <v>23264</v>
      </c>
      <c r="W6307" s="14">
        <v>1</v>
      </c>
    </row>
    <row r="6308" spans="1:23" x14ac:dyDescent="0.25">
      <c r="A6308" s="8">
        <v>511</v>
      </c>
      <c r="B6308" s="9" t="s">
        <v>23768</v>
      </c>
      <c r="C6308" s="9" t="s">
        <v>23182</v>
      </c>
      <c r="D6308" s="9" t="s">
        <v>23769</v>
      </c>
      <c r="E6308" s="18"/>
      <c r="F6308" s="9" t="s">
        <v>23770</v>
      </c>
      <c r="G6308" s="12">
        <v>19</v>
      </c>
      <c r="H6308" s="9" t="s">
        <v>160</v>
      </c>
      <c r="I6308" s="9" t="s">
        <v>160</v>
      </c>
      <c r="J6308" s="12">
        <v>1</v>
      </c>
      <c r="K6308" s="13">
        <v>44383</v>
      </c>
      <c r="L6308" s="86">
        <f>(Tabla2[[#This Row],[release_year]]-'VARIANZA Y DES. EST'!$L$11)^2</f>
        <v>3.3116808838167522</v>
      </c>
      <c r="M6308" s="12">
        <v>2016</v>
      </c>
      <c r="N6308" s="9" t="s">
        <v>35</v>
      </c>
      <c r="O6308" s="9" t="s">
        <v>23185</v>
      </c>
      <c r="P6308" s="12">
        <v>2</v>
      </c>
      <c r="Q6308" s="12" t="s">
        <v>28</v>
      </c>
      <c r="R6308" s="12"/>
      <c r="S6308" s="12">
        <v>2</v>
      </c>
      <c r="T6308" s="9" t="s">
        <v>23186</v>
      </c>
      <c r="U6308" s="9" t="s">
        <v>23187</v>
      </c>
      <c r="V6308" s="9" t="s">
        <v>23186</v>
      </c>
      <c r="W6308" s="14">
        <v>3</v>
      </c>
    </row>
    <row r="6309" spans="1:23" x14ac:dyDescent="0.25">
      <c r="A6309" s="8">
        <v>512</v>
      </c>
      <c r="B6309" s="9" t="s">
        <v>23771</v>
      </c>
      <c r="C6309" s="9" t="s">
        <v>23182</v>
      </c>
      <c r="D6309" s="9" t="s">
        <v>23772</v>
      </c>
      <c r="E6309" s="9"/>
      <c r="F6309" s="9"/>
      <c r="G6309" s="12">
        <v>0</v>
      </c>
      <c r="H6309" s="9" t="s">
        <v>25</v>
      </c>
      <c r="I6309" s="9" t="s">
        <v>25</v>
      </c>
      <c r="J6309" s="12">
        <v>1</v>
      </c>
      <c r="K6309" s="13">
        <v>44383</v>
      </c>
      <c r="L6309" s="86">
        <f>(Tabla2[[#This Row],[release_year]]-'VARIANZA Y DES. EST'!$L$11)^2</f>
        <v>7.9512857435875226</v>
      </c>
      <c r="M6309" s="12">
        <v>2017</v>
      </c>
      <c r="N6309" s="9" t="s">
        <v>76</v>
      </c>
      <c r="O6309" s="9" t="s">
        <v>23185</v>
      </c>
      <c r="P6309" s="12">
        <v>2</v>
      </c>
      <c r="Q6309" s="12" t="s">
        <v>28</v>
      </c>
      <c r="R6309" s="12"/>
      <c r="S6309" s="12">
        <v>2</v>
      </c>
      <c r="T6309" s="9" t="s">
        <v>23663</v>
      </c>
      <c r="U6309" s="9" t="s">
        <v>23664</v>
      </c>
      <c r="V6309" s="9" t="s">
        <v>23663</v>
      </c>
      <c r="W6309" s="14">
        <v>2</v>
      </c>
    </row>
    <row r="6310" spans="1:23" x14ac:dyDescent="0.25">
      <c r="A6310" s="8">
        <v>513</v>
      </c>
      <c r="B6310" s="9" t="s">
        <v>23773</v>
      </c>
      <c r="C6310" s="9" t="s">
        <v>23182</v>
      </c>
      <c r="D6310" s="9" t="s">
        <v>23774</v>
      </c>
      <c r="E6310" s="9"/>
      <c r="F6310" s="18" t="s">
        <v>23775</v>
      </c>
      <c r="G6310" s="12">
        <v>7</v>
      </c>
      <c r="H6310" s="9" t="s">
        <v>231</v>
      </c>
      <c r="I6310" s="9" t="s">
        <v>3005</v>
      </c>
      <c r="J6310" s="12">
        <v>2</v>
      </c>
      <c r="K6310" s="13">
        <v>44383</v>
      </c>
      <c r="L6310" s="86">
        <f>(Tabla2[[#This Row],[release_year]]-'VARIANZA Y DES. EST'!$L$11)^2</f>
        <v>51.555237145879822</v>
      </c>
      <c r="M6310" s="12">
        <v>2007</v>
      </c>
      <c r="N6310" s="9" t="s">
        <v>110</v>
      </c>
      <c r="O6310" s="9" t="s">
        <v>23227</v>
      </c>
      <c r="P6310" s="12">
        <v>4</v>
      </c>
      <c r="Q6310" s="12" t="s">
        <v>28</v>
      </c>
      <c r="R6310" s="12"/>
      <c r="S6310" s="12">
        <v>4</v>
      </c>
      <c r="T6310" s="9" t="s">
        <v>23264</v>
      </c>
      <c r="U6310" s="9" t="s">
        <v>23264</v>
      </c>
      <c r="V6310" s="9" t="s">
        <v>23264</v>
      </c>
      <c r="W6310" s="14">
        <v>1</v>
      </c>
    </row>
    <row r="6311" spans="1:23" x14ac:dyDescent="0.25">
      <c r="A6311" s="8">
        <v>514</v>
      </c>
      <c r="B6311" s="9" t="s">
        <v>23776</v>
      </c>
      <c r="C6311" s="9" t="s">
        <v>23182</v>
      </c>
      <c r="D6311" s="9" t="s">
        <v>23777</v>
      </c>
      <c r="E6311" s="9"/>
      <c r="F6311" s="9" t="s">
        <v>23778</v>
      </c>
      <c r="G6311" s="12">
        <v>7</v>
      </c>
      <c r="H6311" s="9" t="s">
        <v>25</v>
      </c>
      <c r="I6311" s="9" t="s">
        <v>25</v>
      </c>
      <c r="J6311" s="12">
        <v>1</v>
      </c>
      <c r="K6311" s="13">
        <v>44383</v>
      </c>
      <c r="L6311" s="86">
        <f>(Tabla2[[#This Row],[release_year]]-'VARIANZA Y DES. EST'!$L$11)^2</f>
        <v>14.590890603358293</v>
      </c>
      <c r="M6311" s="12">
        <v>2018</v>
      </c>
      <c r="N6311" s="9" t="s">
        <v>35</v>
      </c>
      <c r="O6311" s="9" t="s">
        <v>23255</v>
      </c>
      <c r="P6311" s="12">
        <v>3</v>
      </c>
      <c r="Q6311" s="12" t="s">
        <v>28</v>
      </c>
      <c r="R6311" s="12"/>
      <c r="S6311" s="12">
        <v>3</v>
      </c>
      <c r="T6311" s="9" t="s">
        <v>23779</v>
      </c>
      <c r="U6311" s="9" t="s">
        <v>23566</v>
      </c>
      <c r="V6311" s="9" t="s">
        <v>23779</v>
      </c>
      <c r="W6311" s="14">
        <v>3</v>
      </c>
    </row>
    <row r="6312" spans="1:23" x14ac:dyDescent="0.25">
      <c r="A6312" s="8">
        <v>515</v>
      </c>
      <c r="B6312" s="9" t="s">
        <v>23780</v>
      </c>
      <c r="C6312" s="9" t="s">
        <v>23182</v>
      </c>
      <c r="D6312" s="9" t="s">
        <v>23781</v>
      </c>
      <c r="E6312" s="9"/>
      <c r="F6312" s="9" t="s">
        <v>23782</v>
      </c>
      <c r="G6312" s="12">
        <v>7</v>
      </c>
      <c r="H6312" s="9" t="s">
        <v>126</v>
      </c>
      <c r="I6312" s="9" t="s">
        <v>126</v>
      </c>
      <c r="J6312" s="12">
        <v>1</v>
      </c>
      <c r="K6312" s="13">
        <v>44383</v>
      </c>
      <c r="L6312" s="86">
        <f>(Tabla2[[#This Row],[release_year]]-'VARIANZA Y DES. EST'!$L$11)^2</f>
        <v>23.230495463129063</v>
      </c>
      <c r="M6312" s="12">
        <v>2019</v>
      </c>
      <c r="N6312" s="9" t="s">
        <v>76</v>
      </c>
      <c r="O6312" s="9" t="s">
        <v>23243</v>
      </c>
      <c r="P6312" s="12">
        <v>5</v>
      </c>
      <c r="Q6312" s="12" t="s">
        <v>28</v>
      </c>
      <c r="R6312" s="12"/>
      <c r="S6312" s="12">
        <v>5</v>
      </c>
      <c r="T6312" s="9" t="s">
        <v>23256</v>
      </c>
      <c r="U6312" s="9" t="s">
        <v>23213</v>
      </c>
      <c r="V6312" s="9" t="s">
        <v>23256</v>
      </c>
      <c r="W6312" s="14">
        <v>3</v>
      </c>
    </row>
    <row r="6313" spans="1:23" x14ac:dyDescent="0.25">
      <c r="A6313" s="8">
        <v>516</v>
      </c>
      <c r="B6313" s="9" t="s">
        <v>23783</v>
      </c>
      <c r="C6313" s="9" t="s">
        <v>23182</v>
      </c>
      <c r="D6313" s="9" t="s">
        <v>23784</v>
      </c>
      <c r="E6313" s="9"/>
      <c r="F6313" s="9" t="s">
        <v>23785</v>
      </c>
      <c r="G6313" s="12">
        <v>10</v>
      </c>
      <c r="H6313" s="9" t="s">
        <v>126</v>
      </c>
      <c r="I6313" s="9" t="s">
        <v>126</v>
      </c>
      <c r="J6313" s="12">
        <v>1</v>
      </c>
      <c r="K6313" s="13">
        <v>44383</v>
      </c>
      <c r="L6313" s="86">
        <f>(Tabla2[[#This Row],[release_year]]-'VARIANZA Y DES. EST'!$L$11)^2</f>
        <v>23.230495463129063</v>
      </c>
      <c r="M6313" s="12">
        <v>2019</v>
      </c>
      <c r="N6313" s="9" t="s">
        <v>76</v>
      </c>
      <c r="O6313" s="9" t="s">
        <v>23185</v>
      </c>
      <c r="P6313" s="12">
        <v>2</v>
      </c>
      <c r="Q6313" s="12" t="s">
        <v>28</v>
      </c>
      <c r="R6313" s="12"/>
      <c r="S6313" s="12">
        <v>2</v>
      </c>
      <c r="T6313" s="9" t="s">
        <v>23256</v>
      </c>
      <c r="U6313" s="9" t="s">
        <v>23213</v>
      </c>
      <c r="V6313" s="9" t="s">
        <v>23256</v>
      </c>
      <c r="W6313" s="14">
        <v>3</v>
      </c>
    </row>
    <row r="6314" spans="1:23" x14ac:dyDescent="0.25">
      <c r="A6314" s="8">
        <v>517</v>
      </c>
      <c r="B6314" s="9" t="s">
        <v>23786</v>
      </c>
      <c r="C6314" s="9" t="s">
        <v>23182</v>
      </c>
      <c r="D6314" s="10" t="s">
        <v>23787</v>
      </c>
      <c r="E6314" s="11"/>
      <c r="F6314" s="9" t="s">
        <v>23788</v>
      </c>
      <c r="G6314" s="12">
        <v>17</v>
      </c>
      <c r="H6314" s="9" t="s">
        <v>3836</v>
      </c>
      <c r="I6314" s="9" t="s">
        <v>3836</v>
      </c>
      <c r="J6314" s="12">
        <v>1</v>
      </c>
      <c r="K6314" s="13">
        <v>44383</v>
      </c>
      <c r="L6314" s="86">
        <f>(Tabla2[[#This Row],[release_year]]-'VARIANZA Y DES. EST'!$L$11)^2</f>
        <v>46.509705182670608</v>
      </c>
      <c r="M6314" s="12">
        <v>2021</v>
      </c>
      <c r="N6314" s="9" t="s">
        <v>76</v>
      </c>
      <c r="O6314" s="9" t="s">
        <v>23185</v>
      </c>
      <c r="P6314" s="12">
        <v>2</v>
      </c>
      <c r="Q6314" s="12" t="s">
        <v>28</v>
      </c>
      <c r="R6314" s="12"/>
      <c r="S6314" s="12">
        <v>2</v>
      </c>
      <c r="T6314" s="9" t="s">
        <v>23186</v>
      </c>
      <c r="U6314" s="9" t="s">
        <v>23187</v>
      </c>
      <c r="V6314" s="9" t="s">
        <v>23186</v>
      </c>
      <c r="W6314" s="14">
        <v>3</v>
      </c>
    </row>
    <row r="6315" spans="1:23" x14ac:dyDescent="0.25">
      <c r="A6315" s="8">
        <v>518</v>
      </c>
      <c r="B6315" s="9" t="s">
        <v>23789</v>
      </c>
      <c r="C6315" s="9" t="s">
        <v>23182</v>
      </c>
      <c r="D6315" s="10" t="s">
        <v>23790</v>
      </c>
      <c r="E6315" s="11"/>
      <c r="F6315" s="9" t="s">
        <v>23791</v>
      </c>
      <c r="G6315" s="12">
        <v>16</v>
      </c>
      <c r="H6315" s="9" t="s">
        <v>34</v>
      </c>
      <c r="I6315" s="9" t="s">
        <v>34</v>
      </c>
      <c r="J6315" s="12">
        <v>1</v>
      </c>
      <c r="K6315" s="13">
        <v>44383</v>
      </c>
      <c r="L6315" s="86">
        <f>(Tabla2[[#This Row],[release_year]]-'VARIANZA Y DES. EST'!$L$11)^2</f>
        <v>7.9512857435875226</v>
      </c>
      <c r="M6315" s="12">
        <v>2017</v>
      </c>
      <c r="N6315" s="9" t="s">
        <v>35</v>
      </c>
      <c r="O6315" s="9" t="s">
        <v>23185</v>
      </c>
      <c r="P6315" s="12">
        <v>2</v>
      </c>
      <c r="Q6315" s="12" t="s">
        <v>28</v>
      </c>
      <c r="R6315" s="12"/>
      <c r="S6315" s="12">
        <v>2</v>
      </c>
      <c r="T6315" s="9" t="s">
        <v>23201</v>
      </c>
      <c r="U6315" s="9" t="s">
        <v>23187</v>
      </c>
      <c r="V6315" s="9" t="s">
        <v>23201</v>
      </c>
      <c r="W6315" s="14">
        <v>3</v>
      </c>
    </row>
    <row r="6316" spans="1:23" x14ac:dyDescent="0.25">
      <c r="A6316" s="8">
        <v>520</v>
      </c>
      <c r="B6316" s="9" t="s">
        <v>23792</v>
      </c>
      <c r="C6316" s="9" t="s">
        <v>23182</v>
      </c>
      <c r="D6316" s="10" t="s">
        <v>23793</v>
      </c>
      <c r="E6316" s="11"/>
      <c r="F6316" s="9"/>
      <c r="G6316" s="12">
        <v>0</v>
      </c>
      <c r="H6316" s="9" t="s">
        <v>126</v>
      </c>
      <c r="I6316" s="9" t="s">
        <v>126</v>
      </c>
      <c r="J6316" s="12">
        <v>1</v>
      </c>
      <c r="K6316" s="13">
        <v>44383</v>
      </c>
      <c r="L6316" s="86">
        <f>(Tabla2[[#This Row],[release_year]]-'VARIANZA Y DES. EST'!$L$11)^2</f>
        <v>33.870100322899837</v>
      </c>
      <c r="M6316" s="12">
        <v>2020</v>
      </c>
      <c r="N6316" s="9" t="s">
        <v>76</v>
      </c>
      <c r="O6316" s="9" t="s">
        <v>23185</v>
      </c>
      <c r="P6316" s="12">
        <v>2</v>
      </c>
      <c r="Q6316" s="12" t="s">
        <v>28</v>
      </c>
      <c r="R6316" s="12"/>
      <c r="S6316" s="12">
        <v>2</v>
      </c>
      <c r="T6316" s="9" t="s">
        <v>23223</v>
      </c>
      <c r="U6316" s="9" t="s">
        <v>23213</v>
      </c>
      <c r="V6316" s="9" t="s">
        <v>23223</v>
      </c>
      <c r="W6316" s="14">
        <v>3</v>
      </c>
    </row>
    <row r="6317" spans="1:23" x14ac:dyDescent="0.25">
      <c r="A6317" s="8">
        <v>521</v>
      </c>
      <c r="B6317" s="9" t="s">
        <v>23794</v>
      </c>
      <c r="C6317" s="9" t="s">
        <v>23182</v>
      </c>
      <c r="D6317" s="10" t="s">
        <v>23795</v>
      </c>
      <c r="E6317" s="11"/>
      <c r="F6317" s="9" t="s">
        <v>23796</v>
      </c>
      <c r="G6317" s="12">
        <v>8</v>
      </c>
      <c r="H6317" s="9" t="s">
        <v>25</v>
      </c>
      <c r="I6317" s="9" t="s">
        <v>25</v>
      </c>
      <c r="J6317" s="12">
        <v>1</v>
      </c>
      <c r="K6317" s="13">
        <v>44383</v>
      </c>
      <c r="L6317" s="86">
        <f>(Tabla2[[#This Row],[release_year]]-'VARIANZA Y DES. EST'!$L$11)^2</f>
        <v>46.509705182670608</v>
      </c>
      <c r="M6317" s="12">
        <v>2021</v>
      </c>
      <c r="N6317" s="9" t="s">
        <v>76</v>
      </c>
      <c r="O6317" s="9" t="s">
        <v>23185</v>
      </c>
      <c r="P6317" s="12">
        <v>2</v>
      </c>
      <c r="Q6317" s="12" t="s">
        <v>28</v>
      </c>
      <c r="R6317" s="12"/>
      <c r="S6317" s="12">
        <v>2</v>
      </c>
      <c r="T6317" s="9" t="s">
        <v>23229</v>
      </c>
      <c r="U6317" s="9" t="s">
        <v>23229</v>
      </c>
      <c r="V6317" s="9" t="s">
        <v>23229</v>
      </c>
      <c r="W6317" s="14">
        <v>1</v>
      </c>
    </row>
    <row r="6318" spans="1:23" x14ac:dyDescent="0.25">
      <c r="A6318" s="8">
        <v>522</v>
      </c>
      <c r="B6318" s="9" t="s">
        <v>23797</v>
      </c>
      <c r="C6318" s="9" t="s">
        <v>23182</v>
      </c>
      <c r="D6318" s="10" t="s">
        <v>23798</v>
      </c>
      <c r="E6318" s="11"/>
      <c r="F6318" s="9" t="s">
        <v>23799</v>
      </c>
      <c r="G6318" s="12">
        <v>6</v>
      </c>
      <c r="H6318" s="9" t="s">
        <v>160</v>
      </c>
      <c r="I6318" s="9" t="s">
        <v>160</v>
      </c>
      <c r="J6318" s="12">
        <v>1</v>
      </c>
      <c r="K6318" s="13">
        <v>44383</v>
      </c>
      <c r="L6318" s="86">
        <f>(Tabla2[[#This Row],[release_year]]-'VARIANZA Y DES. EST'!$L$11)^2</f>
        <v>46.509705182670608</v>
      </c>
      <c r="M6318" s="12">
        <v>2021</v>
      </c>
      <c r="N6318" s="9" t="s">
        <v>76</v>
      </c>
      <c r="O6318" s="9" t="s">
        <v>23243</v>
      </c>
      <c r="P6318" s="12">
        <v>5</v>
      </c>
      <c r="Q6318" s="12" t="s">
        <v>28</v>
      </c>
      <c r="R6318" s="12"/>
      <c r="S6318" s="12">
        <v>5</v>
      </c>
      <c r="T6318" s="9" t="s">
        <v>23428</v>
      </c>
      <c r="U6318" s="9" t="s">
        <v>23187</v>
      </c>
      <c r="V6318" s="9" t="s">
        <v>23428</v>
      </c>
      <c r="W6318" s="14">
        <v>2</v>
      </c>
    </row>
    <row r="6319" spans="1:23" x14ac:dyDescent="0.25">
      <c r="A6319" s="8">
        <v>523</v>
      </c>
      <c r="B6319" s="9" t="s">
        <v>23800</v>
      </c>
      <c r="C6319" s="9" t="s">
        <v>23182</v>
      </c>
      <c r="D6319" s="9" t="s">
        <v>23801</v>
      </c>
      <c r="E6319" s="9"/>
      <c r="F6319" s="9"/>
      <c r="G6319" s="12">
        <v>0</v>
      </c>
      <c r="H6319" s="9" t="s">
        <v>3676</v>
      </c>
      <c r="I6319" s="9" t="s">
        <v>3676</v>
      </c>
      <c r="J6319" s="12">
        <v>1</v>
      </c>
      <c r="K6319" s="13">
        <v>44383</v>
      </c>
      <c r="L6319" s="86">
        <f>(Tabla2[[#This Row],[release_year]]-'VARIANZA Y DES. EST'!$L$11)^2</f>
        <v>0.67207602404598188</v>
      </c>
      <c r="M6319" s="12">
        <v>2015</v>
      </c>
      <c r="N6319" s="9" t="s">
        <v>110</v>
      </c>
      <c r="O6319" s="9" t="s">
        <v>23255</v>
      </c>
      <c r="P6319" s="12">
        <v>3</v>
      </c>
      <c r="Q6319" s="12" t="s">
        <v>28</v>
      </c>
      <c r="R6319" s="12"/>
      <c r="S6319" s="12">
        <v>3</v>
      </c>
      <c r="T6319" s="9" t="s">
        <v>23802</v>
      </c>
      <c r="U6319" s="9" t="s">
        <v>23264</v>
      </c>
      <c r="V6319" s="9" t="s">
        <v>23802</v>
      </c>
      <c r="W6319" s="14">
        <v>3</v>
      </c>
    </row>
    <row r="6320" spans="1:23" x14ac:dyDescent="0.25">
      <c r="A6320" s="8">
        <v>524</v>
      </c>
      <c r="B6320" s="9" t="s">
        <v>23803</v>
      </c>
      <c r="C6320" s="9" t="s">
        <v>23182</v>
      </c>
      <c r="D6320" s="9" t="s">
        <v>23804</v>
      </c>
      <c r="E6320" s="9"/>
      <c r="F6320" s="9" t="s">
        <v>23805</v>
      </c>
      <c r="G6320" s="12">
        <v>19</v>
      </c>
      <c r="H6320" s="9" t="s">
        <v>126</v>
      </c>
      <c r="I6320" s="9" t="s">
        <v>126</v>
      </c>
      <c r="J6320" s="12">
        <v>1</v>
      </c>
      <c r="K6320" s="13">
        <v>44383</v>
      </c>
      <c r="L6320" s="86">
        <f>(Tabla2[[#This Row],[release_year]]-'VARIANZA Y DES. EST'!$L$11)^2</f>
        <v>23.230495463129063</v>
      </c>
      <c r="M6320" s="12">
        <v>2019</v>
      </c>
      <c r="N6320" s="9" t="s">
        <v>76</v>
      </c>
      <c r="O6320" s="9" t="s">
        <v>23255</v>
      </c>
      <c r="P6320" s="12">
        <v>3</v>
      </c>
      <c r="Q6320" s="12" t="s">
        <v>28</v>
      </c>
      <c r="R6320" s="12"/>
      <c r="S6320" s="12">
        <v>3</v>
      </c>
      <c r="T6320" s="9" t="s">
        <v>23806</v>
      </c>
      <c r="U6320" s="9" t="s">
        <v>23213</v>
      </c>
      <c r="V6320" s="9" t="s">
        <v>23806</v>
      </c>
      <c r="W6320" s="14">
        <v>3</v>
      </c>
    </row>
    <row r="6321" spans="1:23" x14ac:dyDescent="0.25">
      <c r="A6321" s="8">
        <v>525</v>
      </c>
      <c r="B6321" s="9" t="s">
        <v>23807</v>
      </c>
      <c r="C6321" s="9" t="s">
        <v>23182</v>
      </c>
      <c r="D6321" s="10" t="s">
        <v>23808</v>
      </c>
      <c r="E6321" s="11"/>
      <c r="F6321" s="9" t="s">
        <v>23809</v>
      </c>
      <c r="G6321" s="12">
        <v>28</v>
      </c>
      <c r="H6321" s="9" t="s">
        <v>34</v>
      </c>
      <c r="I6321" s="9" t="s">
        <v>34</v>
      </c>
      <c r="J6321" s="12">
        <v>1</v>
      </c>
      <c r="K6321" s="13">
        <v>44383</v>
      </c>
      <c r="L6321" s="86">
        <f>(Tabla2[[#This Row],[release_year]]-'VARIANZA Y DES. EST'!$L$11)^2</f>
        <v>23.230495463129063</v>
      </c>
      <c r="M6321" s="12">
        <v>2019</v>
      </c>
      <c r="N6321" s="9" t="s">
        <v>76</v>
      </c>
      <c r="O6321" s="9" t="s">
        <v>23185</v>
      </c>
      <c r="P6321" s="12">
        <v>2</v>
      </c>
      <c r="Q6321" s="12" t="s">
        <v>28</v>
      </c>
      <c r="R6321" s="12"/>
      <c r="S6321" s="12">
        <v>2</v>
      </c>
      <c r="T6321" s="9" t="s">
        <v>23281</v>
      </c>
      <c r="U6321" s="9" t="s">
        <v>23187</v>
      </c>
      <c r="V6321" s="9" t="s">
        <v>23281</v>
      </c>
      <c r="W6321" s="14">
        <v>2</v>
      </c>
    </row>
    <row r="6322" spans="1:23" x14ac:dyDescent="0.25">
      <c r="A6322" s="8">
        <v>526</v>
      </c>
      <c r="B6322" s="9" t="s">
        <v>23810</v>
      </c>
      <c r="C6322" s="9" t="s">
        <v>23182</v>
      </c>
      <c r="D6322" s="10" t="s">
        <v>23811</v>
      </c>
      <c r="E6322" s="11"/>
      <c r="F6322" s="9" t="s">
        <v>23812</v>
      </c>
      <c r="G6322" s="12">
        <v>6</v>
      </c>
      <c r="H6322" s="9" t="s">
        <v>25</v>
      </c>
      <c r="I6322" s="9" t="s">
        <v>327</v>
      </c>
      <c r="J6322" s="12">
        <v>2</v>
      </c>
      <c r="K6322" s="13">
        <v>44383</v>
      </c>
      <c r="L6322" s="86">
        <f>(Tabla2[[#This Row],[release_year]]-'VARIANZA Y DES. EST'!$L$11)^2</f>
        <v>14.590890603358293</v>
      </c>
      <c r="M6322" s="12">
        <v>2018</v>
      </c>
      <c r="N6322" s="9" t="s">
        <v>26</v>
      </c>
      <c r="O6322" s="9" t="s">
        <v>23813</v>
      </c>
      <c r="P6322" s="12">
        <v>8</v>
      </c>
      <c r="Q6322" s="12" t="s">
        <v>28</v>
      </c>
      <c r="R6322" s="12"/>
      <c r="S6322" s="12">
        <v>8</v>
      </c>
      <c r="T6322" s="9" t="s">
        <v>23264</v>
      </c>
      <c r="U6322" s="9" t="s">
        <v>23264</v>
      </c>
      <c r="V6322" s="9" t="s">
        <v>23264</v>
      </c>
      <c r="W6322" s="14">
        <v>1</v>
      </c>
    </row>
    <row r="6323" spans="1:23" x14ac:dyDescent="0.25">
      <c r="A6323" s="8">
        <v>527</v>
      </c>
      <c r="B6323" s="9" t="s">
        <v>23814</v>
      </c>
      <c r="C6323" s="9" t="s">
        <v>23182</v>
      </c>
      <c r="D6323" s="10" t="s">
        <v>23815</v>
      </c>
      <c r="E6323" s="11"/>
      <c r="F6323" s="9" t="s">
        <v>23816</v>
      </c>
      <c r="G6323" s="12">
        <v>25</v>
      </c>
      <c r="H6323" s="9" t="s">
        <v>25</v>
      </c>
      <c r="I6323" s="9" t="s">
        <v>25</v>
      </c>
      <c r="J6323" s="12">
        <v>1</v>
      </c>
      <c r="K6323" s="13">
        <v>44383</v>
      </c>
      <c r="L6323" s="86">
        <f>(Tabla2[[#This Row],[release_year]]-'VARIANZA Y DES. EST'!$L$11)^2</f>
        <v>23.230495463129063</v>
      </c>
      <c r="M6323" s="12">
        <v>2019</v>
      </c>
      <c r="N6323" s="9" t="s">
        <v>76</v>
      </c>
      <c r="O6323" s="9" t="s">
        <v>23529</v>
      </c>
      <c r="P6323" s="12">
        <v>7</v>
      </c>
      <c r="Q6323" s="12" t="s">
        <v>28</v>
      </c>
      <c r="R6323" s="12"/>
      <c r="S6323" s="12">
        <v>7</v>
      </c>
      <c r="T6323" s="9" t="s">
        <v>23228</v>
      </c>
      <c r="U6323" s="9" t="s">
        <v>23229</v>
      </c>
      <c r="V6323" s="9" t="s">
        <v>23228</v>
      </c>
      <c r="W6323" s="14">
        <v>2</v>
      </c>
    </row>
    <row r="6324" spans="1:23" x14ac:dyDescent="0.25">
      <c r="A6324" s="8">
        <v>528</v>
      </c>
      <c r="B6324" s="9" t="s">
        <v>23817</v>
      </c>
      <c r="C6324" s="9" t="s">
        <v>23182</v>
      </c>
      <c r="D6324" s="9" t="s">
        <v>23818</v>
      </c>
      <c r="E6324" s="9"/>
      <c r="F6324" s="9" t="s">
        <v>23819</v>
      </c>
      <c r="G6324" s="12">
        <v>6</v>
      </c>
      <c r="H6324" s="9" t="s">
        <v>550</v>
      </c>
      <c r="I6324" s="9" t="s">
        <v>23820</v>
      </c>
      <c r="J6324" s="12">
        <v>3</v>
      </c>
      <c r="K6324" s="13">
        <v>44383</v>
      </c>
      <c r="L6324" s="86">
        <f>(Tabla2[[#This Row],[release_year]]-'VARIANZA Y DES. EST'!$L$11)^2</f>
        <v>3.3116808838167522</v>
      </c>
      <c r="M6324" s="12">
        <v>2016</v>
      </c>
      <c r="N6324" s="9" t="s">
        <v>26</v>
      </c>
      <c r="O6324" s="9" t="s">
        <v>23185</v>
      </c>
      <c r="P6324" s="12">
        <v>2</v>
      </c>
      <c r="Q6324" s="12" t="s">
        <v>28</v>
      </c>
      <c r="R6324" s="12"/>
      <c r="S6324" s="12">
        <v>2</v>
      </c>
      <c r="T6324" s="9" t="s">
        <v>23264</v>
      </c>
      <c r="U6324" s="9" t="s">
        <v>23264</v>
      </c>
      <c r="V6324" s="9" t="s">
        <v>23264</v>
      </c>
      <c r="W6324" s="14">
        <v>1</v>
      </c>
    </row>
    <row r="6325" spans="1:23" x14ac:dyDescent="0.25">
      <c r="A6325" s="8">
        <v>531</v>
      </c>
      <c r="B6325" s="9" t="s">
        <v>23821</v>
      </c>
      <c r="C6325" s="9" t="s">
        <v>23182</v>
      </c>
      <c r="D6325" s="9" t="s">
        <v>23822</v>
      </c>
      <c r="E6325" s="9"/>
      <c r="F6325" s="9" t="s">
        <v>23823</v>
      </c>
      <c r="G6325" s="12">
        <v>6</v>
      </c>
      <c r="H6325" s="9" t="s">
        <v>25</v>
      </c>
      <c r="I6325" s="9" t="s">
        <v>25</v>
      </c>
      <c r="J6325" s="12">
        <v>1</v>
      </c>
      <c r="K6325" s="13">
        <v>44383</v>
      </c>
      <c r="L6325" s="86">
        <f>(Tabla2[[#This Row],[release_year]]-'VARIANZA Y DES. EST'!$L$11)^2</f>
        <v>0.67207602404598188</v>
      </c>
      <c r="M6325" s="12">
        <v>2015</v>
      </c>
      <c r="N6325" s="9" t="s">
        <v>55</v>
      </c>
      <c r="O6325" s="9" t="s">
        <v>23185</v>
      </c>
      <c r="P6325" s="12">
        <v>2</v>
      </c>
      <c r="Q6325" s="12" t="s">
        <v>28</v>
      </c>
      <c r="R6325" s="12"/>
      <c r="S6325" s="12">
        <v>2</v>
      </c>
      <c r="T6325" s="9" t="s">
        <v>23268</v>
      </c>
      <c r="U6325" s="9" t="s">
        <v>23264</v>
      </c>
      <c r="V6325" s="9" t="s">
        <v>23268</v>
      </c>
      <c r="W6325" s="14">
        <v>2</v>
      </c>
    </row>
    <row r="6326" spans="1:23" x14ac:dyDescent="0.25">
      <c r="A6326" s="8">
        <v>533</v>
      </c>
      <c r="B6326" s="9" t="s">
        <v>23824</v>
      </c>
      <c r="C6326" s="9" t="s">
        <v>23182</v>
      </c>
      <c r="D6326" s="9" t="s">
        <v>23825</v>
      </c>
      <c r="E6326" s="9"/>
      <c r="F6326" s="9" t="s">
        <v>23826</v>
      </c>
      <c r="G6326" s="12">
        <v>12</v>
      </c>
      <c r="H6326" s="9" t="s">
        <v>25</v>
      </c>
      <c r="I6326" s="9" t="s">
        <v>25</v>
      </c>
      <c r="J6326" s="12">
        <v>1</v>
      </c>
      <c r="K6326" s="13">
        <v>44383</v>
      </c>
      <c r="L6326" s="86">
        <f>(Tabla2[[#This Row],[release_year]]-'VARIANZA Y DES. EST'!$L$11)^2</f>
        <v>23.230495463129063</v>
      </c>
      <c r="M6326" s="12">
        <v>2019</v>
      </c>
      <c r="N6326" s="9" t="s">
        <v>76</v>
      </c>
      <c r="O6326" s="9" t="s">
        <v>23255</v>
      </c>
      <c r="P6326" s="12">
        <v>3</v>
      </c>
      <c r="Q6326" s="12" t="s">
        <v>28</v>
      </c>
      <c r="R6326" s="12"/>
      <c r="S6326" s="12">
        <v>3</v>
      </c>
      <c r="T6326" s="9" t="s">
        <v>23827</v>
      </c>
      <c r="U6326" s="9" t="s">
        <v>23193</v>
      </c>
      <c r="V6326" s="9" t="s">
        <v>23827</v>
      </c>
      <c r="W6326" s="14">
        <v>3</v>
      </c>
    </row>
    <row r="6327" spans="1:23" x14ac:dyDescent="0.25">
      <c r="A6327" s="8">
        <v>534</v>
      </c>
      <c r="B6327" s="9" t="s">
        <v>23828</v>
      </c>
      <c r="C6327" s="9" t="s">
        <v>23182</v>
      </c>
      <c r="D6327" s="9" t="s">
        <v>23829</v>
      </c>
      <c r="E6327" s="9"/>
      <c r="F6327" s="9" t="s">
        <v>23830</v>
      </c>
      <c r="G6327" s="12">
        <v>10</v>
      </c>
      <c r="H6327" s="9" t="s">
        <v>1434</v>
      </c>
      <c r="I6327" s="9" t="s">
        <v>1434</v>
      </c>
      <c r="J6327" s="12">
        <v>1</v>
      </c>
      <c r="K6327" s="13">
        <v>44383</v>
      </c>
      <c r="L6327" s="86">
        <f>(Tabla2[[#This Row],[release_year]]-'VARIANZA Y DES. EST'!$L$11)^2</f>
        <v>46.509705182670608</v>
      </c>
      <c r="M6327" s="12">
        <v>2021</v>
      </c>
      <c r="N6327" s="9" t="s">
        <v>35</v>
      </c>
      <c r="O6327" s="9" t="s">
        <v>23255</v>
      </c>
      <c r="P6327" s="12">
        <v>3</v>
      </c>
      <c r="Q6327" s="12" t="s">
        <v>28</v>
      </c>
      <c r="R6327" s="12"/>
      <c r="S6327" s="12">
        <v>3</v>
      </c>
      <c r="T6327" s="9" t="s">
        <v>23281</v>
      </c>
      <c r="U6327" s="9" t="s">
        <v>23187</v>
      </c>
      <c r="V6327" s="9" t="s">
        <v>23281</v>
      </c>
      <c r="W6327" s="14">
        <v>2</v>
      </c>
    </row>
    <row r="6328" spans="1:23" x14ac:dyDescent="0.25">
      <c r="A6328" s="8">
        <v>536</v>
      </c>
      <c r="B6328" s="9" t="s">
        <v>23831</v>
      </c>
      <c r="C6328" s="9" t="s">
        <v>23182</v>
      </c>
      <c r="D6328" s="10" t="s">
        <v>23832</v>
      </c>
      <c r="E6328" s="11"/>
      <c r="F6328" s="18" t="s">
        <v>23833</v>
      </c>
      <c r="G6328" s="12">
        <v>7</v>
      </c>
      <c r="H6328" s="9" t="s">
        <v>160</v>
      </c>
      <c r="I6328" s="9" t="s">
        <v>160</v>
      </c>
      <c r="J6328" s="12">
        <v>1</v>
      </c>
      <c r="K6328" s="13">
        <v>44383</v>
      </c>
      <c r="L6328" s="86">
        <f>(Tabla2[[#This Row],[release_year]]-'VARIANZA Y DES. EST'!$L$11)^2</f>
        <v>0.67207602404598188</v>
      </c>
      <c r="M6328" s="12">
        <v>2015</v>
      </c>
      <c r="N6328" s="9" t="s">
        <v>26</v>
      </c>
      <c r="O6328" s="9" t="s">
        <v>23185</v>
      </c>
      <c r="P6328" s="12">
        <v>2</v>
      </c>
      <c r="Q6328" s="12" t="s">
        <v>28</v>
      </c>
      <c r="R6328" s="12"/>
      <c r="S6328" s="12">
        <v>2</v>
      </c>
      <c r="T6328" s="9" t="s">
        <v>23268</v>
      </c>
      <c r="U6328" s="9" t="s">
        <v>23264</v>
      </c>
      <c r="V6328" s="9" t="s">
        <v>23268</v>
      </c>
      <c r="W6328" s="14">
        <v>2</v>
      </c>
    </row>
    <row r="6329" spans="1:23" x14ac:dyDescent="0.25">
      <c r="A6329" s="8">
        <v>537</v>
      </c>
      <c r="B6329" s="9" t="s">
        <v>23834</v>
      </c>
      <c r="C6329" s="9" t="s">
        <v>23182</v>
      </c>
      <c r="D6329" s="10" t="s">
        <v>23835</v>
      </c>
      <c r="E6329" s="11"/>
      <c r="F6329" s="9" t="s">
        <v>23836</v>
      </c>
      <c r="G6329" s="12">
        <v>10</v>
      </c>
      <c r="H6329" s="9" t="s">
        <v>279</v>
      </c>
      <c r="I6329" s="9" t="s">
        <v>279</v>
      </c>
      <c r="J6329" s="12">
        <v>1</v>
      </c>
      <c r="K6329" s="13">
        <v>44383</v>
      </c>
      <c r="L6329" s="86">
        <f>(Tabla2[[#This Row],[release_year]]-'VARIANZA Y DES. EST'!$L$11)^2</f>
        <v>14.590890603358293</v>
      </c>
      <c r="M6329" s="12">
        <v>2018</v>
      </c>
      <c r="N6329" s="9" t="s">
        <v>35</v>
      </c>
      <c r="O6329" s="9" t="s">
        <v>23255</v>
      </c>
      <c r="P6329" s="12">
        <v>3</v>
      </c>
      <c r="Q6329" s="12" t="s">
        <v>28</v>
      </c>
      <c r="R6329" s="12"/>
      <c r="S6329" s="12">
        <v>3</v>
      </c>
      <c r="T6329" s="9" t="s">
        <v>23837</v>
      </c>
      <c r="U6329" s="9" t="s">
        <v>23197</v>
      </c>
      <c r="V6329" s="9" t="s">
        <v>23837</v>
      </c>
      <c r="W6329" s="14">
        <v>3</v>
      </c>
    </row>
    <row r="6330" spans="1:23" x14ac:dyDescent="0.25">
      <c r="A6330" s="8">
        <v>538</v>
      </c>
      <c r="B6330" s="9" t="s">
        <v>23838</v>
      </c>
      <c r="C6330" s="9" t="s">
        <v>23182</v>
      </c>
      <c r="D6330" s="10" t="s">
        <v>23839</v>
      </c>
      <c r="E6330" s="11"/>
      <c r="F6330" s="9" t="s">
        <v>23840</v>
      </c>
      <c r="G6330" s="12">
        <v>6</v>
      </c>
      <c r="H6330" s="9" t="s">
        <v>34</v>
      </c>
      <c r="I6330" s="9" t="s">
        <v>34</v>
      </c>
      <c r="J6330" s="12">
        <v>1</v>
      </c>
      <c r="K6330" s="13">
        <v>44383</v>
      </c>
      <c r="L6330" s="86">
        <f>(Tabla2[[#This Row],[release_year]]-'VARIANZA Y DES. EST'!$L$11)^2</f>
        <v>14.590890603358293</v>
      </c>
      <c r="M6330" s="12">
        <v>2018</v>
      </c>
      <c r="N6330" s="9" t="s">
        <v>35</v>
      </c>
      <c r="O6330" s="9" t="s">
        <v>23289</v>
      </c>
      <c r="P6330" s="12">
        <v>6</v>
      </c>
      <c r="Q6330" s="12" t="s">
        <v>28</v>
      </c>
      <c r="R6330" s="12"/>
      <c r="S6330" s="12">
        <v>6</v>
      </c>
      <c r="T6330" s="9" t="s">
        <v>23470</v>
      </c>
      <c r="U6330" s="9" t="s">
        <v>23187</v>
      </c>
      <c r="V6330" s="9" t="s">
        <v>23470</v>
      </c>
      <c r="W6330" s="14">
        <v>2</v>
      </c>
    </row>
    <row r="6331" spans="1:23" x14ac:dyDescent="0.25">
      <c r="A6331" s="8">
        <v>539</v>
      </c>
      <c r="B6331" s="9" t="s">
        <v>23841</v>
      </c>
      <c r="C6331" s="9" t="s">
        <v>23182</v>
      </c>
      <c r="D6331" s="9" t="s">
        <v>23842</v>
      </c>
      <c r="E6331" s="9"/>
      <c r="F6331" s="9" t="s">
        <v>23843</v>
      </c>
      <c r="G6331" s="12">
        <v>13</v>
      </c>
      <c r="H6331" s="9" t="s">
        <v>126</v>
      </c>
      <c r="I6331" s="9" t="s">
        <v>126</v>
      </c>
      <c r="J6331" s="12">
        <v>1</v>
      </c>
      <c r="K6331" s="13">
        <v>44383</v>
      </c>
      <c r="L6331" s="86">
        <f>(Tabla2[[#This Row],[release_year]]-'VARIANZA Y DES. EST'!$L$11)^2</f>
        <v>46.509705182670608</v>
      </c>
      <c r="M6331" s="12">
        <v>2021</v>
      </c>
      <c r="N6331" s="9" t="s">
        <v>82</v>
      </c>
      <c r="O6331" s="9" t="s">
        <v>23185</v>
      </c>
      <c r="P6331" s="12">
        <v>2</v>
      </c>
      <c r="Q6331" s="12" t="s">
        <v>28</v>
      </c>
      <c r="R6331" s="12"/>
      <c r="S6331" s="12">
        <v>2</v>
      </c>
      <c r="T6331" s="9" t="s">
        <v>23844</v>
      </c>
      <c r="U6331" s="9" t="s">
        <v>23213</v>
      </c>
      <c r="V6331" s="9" t="s">
        <v>23844</v>
      </c>
      <c r="W6331" s="14">
        <v>3</v>
      </c>
    </row>
    <row r="6332" spans="1:23" x14ac:dyDescent="0.25">
      <c r="A6332" s="8">
        <v>540</v>
      </c>
      <c r="B6332" s="9" t="s">
        <v>23845</v>
      </c>
      <c r="C6332" s="9" t="s">
        <v>23182</v>
      </c>
      <c r="D6332" s="10" t="s">
        <v>23846</v>
      </c>
      <c r="E6332" s="11"/>
      <c r="F6332" s="9" t="s">
        <v>23847</v>
      </c>
      <c r="G6332" s="12">
        <v>7</v>
      </c>
      <c r="H6332" s="9" t="s">
        <v>279</v>
      </c>
      <c r="I6332" s="9" t="s">
        <v>23848</v>
      </c>
      <c r="J6332" s="12">
        <v>2</v>
      </c>
      <c r="K6332" s="13">
        <v>44383</v>
      </c>
      <c r="L6332" s="86">
        <f>(Tabla2[[#This Row],[release_year]]-'VARIANZA Y DES. EST'!$L$11)^2</f>
        <v>33.870100322899837</v>
      </c>
      <c r="M6332" s="12">
        <v>2020</v>
      </c>
      <c r="N6332" s="9" t="s">
        <v>82</v>
      </c>
      <c r="O6332" s="9" t="s">
        <v>23185</v>
      </c>
      <c r="P6332" s="12">
        <v>2</v>
      </c>
      <c r="Q6332" s="12" t="s">
        <v>28</v>
      </c>
      <c r="R6332" s="12"/>
      <c r="S6332" s="12">
        <v>2</v>
      </c>
      <c r="T6332" s="9" t="s">
        <v>23849</v>
      </c>
      <c r="U6332" s="9" t="s">
        <v>23264</v>
      </c>
      <c r="V6332" s="9" t="s">
        <v>23849</v>
      </c>
      <c r="W6332" s="14">
        <v>3</v>
      </c>
    </row>
    <row r="6333" spans="1:23" x14ac:dyDescent="0.25">
      <c r="A6333" s="8">
        <v>541</v>
      </c>
      <c r="B6333" s="9" t="s">
        <v>23850</v>
      </c>
      <c r="C6333" s="9" t="s">
        <v>23182</v>
      </c>
      <c r="D6333" s="10" t="s">
        <v>23851</v>
      </c>
      <c r="E6333" s="11"/>
      <c r="F6333" s="18" t="s">
        <v>23852</v>
      </c>
      <c r="G6333" s="12">
        <v>9</v>
      </c>
      <c r="H6333" s="9" t="s">
        <v>126</v>
      </c>
      <c r="I6333" s="9" t="s">
        <v>427</v>
      </c>
      <c r="J6333" s="12">
        <v>2</v>
      </c>
      <c r="K6333" s="13">
        <v>44383</v>
      </c>
      <c r="L6333" s="86">
        <f>(Tabla2[[#This Row],[release_year]]-'VARIANZA Y DES. EST'!$L$11)^2</f>
        <v>33.870100322899837</v>
      </c>
      <c r="M6333" s="12">
        <v>2020</v>
      </c>
      <c r="N6333" s="9" t="s">
        <v>55</v>
      </c>
      <c r="O6333" s="9" t="s">
        <v>23227</v>
      </c>
      <c r="P6333" s="12">
        <v>4</v>
      </c>
      <c r="Q6333" s="12" t="s">
        <v>28</v>
      </c>
      <c r="R6333" s="12"/>
      <c r="S6333" s="12">
        <v>4</v>
      </c>
      <c r="T6333" s="9" t="s">
        <v>23346</v>
      </c>
      <c r="U6333" s="9" t="s">
        <v>23213</v>
      </c>
      <c r="V6333" s="9" t="s">
        <v>23346</v>
      </c>
      <c r="W6333" s="14">
        <v>2</v>
      </c>
    </row>
    <row r="6334" spans="1:23" x14ac:dyDescent="0.25">
      <c r="A6334" s="8">
        <v>544</v>
      </c>
      <c r="B6334" s="9" t="s">
        <v>23853</v>
      </c>
      <c r="C6334" s="9" t="s">
        <v>23182</v>
      </c>
      <c r="D6334" s="9" t="s">
        <v>23854</v>
      </c>
      <c r="E6334" s="9"/>
      <c r="F6334" s="9" t="s">
        <v>23855</v>
      </c>
      <c r="G6334" s="12">
        <v>8</v>
      </c>
      <c r="H6334" s="9" t="s">
        <v>3510</v>
      </c>
      <c r="I6334" s="9" t="s">
        <v>15211</v>
      </c>
      <c r="J6334" s="12">
        <v>2</v>
      </c>
      <c r="K6334" s="13">
        <v>44383</v>
      </c>
      <c r="L6334" s="86">
        <f>(Tabla2[[#This Row],[release_year]]-'VARIANZA Y DES. EST'!$L$11)^2</f>
        <v>33.870100322899837</v>
      </c>
      <c r="M6334" s="12">
        <v>2020</v>
      </c>
      <c r="N6334" s="9" t="s">
        <v>76</v>
      </c>
      <c r="O6334" s="9" t="s">
        <v>23185</v>
      </c>
      <c r="P6334" s="12">
        <v>2</v>
      </c>
      <c r="Q6334" s="12" t="s">
        <v>28</v>
      </c>
      <c r="R6334" s="12"/>
      <c r="S6334" s="12">
        <v>2</v>
      </c>
      <c r="T6334" s="9" t="s">
        <v>23192</v>
      </c>
      <c r="U6334" s="9" t="s">
        <v>23193</v>
      </c>
      <c r="V6334" s="9" t="s">
        <v>23192</v>
      </c>
      <c r="W6334" s="14">
        <v>3</v>
      </c>
    </row>
    <row r="6335" spans="1:23" x14ac:dyDescent="0.25">
      <c r="A6335" s="8">
        <v>545</v>
      </c>
      <c r="B6335" s="9" t="s">
        <v>23856</v>
      </c>
      <c r="C6335" s="9" t="s">
        <v>23182</v>
      </c>
      <c r="D6335" s="10" t="s">
        <v>23857</v>
      </c>
      <c r="E6335" s="11"/>
      <c r="F6335" s="9" t="s">
        <v>23858</v>
      </c>
      <c r="G6335" s="12">
        <v>11</v>
      </c>
      <c r="H6335" s="9" t="s">
        <v>160</v>
      </c>
      <c r="I6335" s="9" t="s">
        <v>160</v>
      </c>
      <c r="J6335" s="12">
        <v>1</v>
      </c>
      <c r="K6335" s="13">
        <v>44383</v>
      </c>
      <c r="L6335" s="86">
        <f>(Tabla2[[#This Row],[release_year]]-'VARIANZA Y DES. EST'!$L$11)^2</f>
        <v>46.509705182670608</v>
      </c>
      <c r="M6335" s="12">
        <v>2021</v>
      </c>
      <c r="N6335" s="9" t="s">
        <v>76</v>
      </c>
      <c r="O6335" s="9" t="s">
        <v>23243</v>
      </c>
      <c r="P6335" s="12">
        <v>5</v>
      </c>
      <c r="Q6335" s="12" t="s">
        <v>28</v>
      </c>
      <c r="R6335" s="12"/>
      <c r="S6335" s="12">
        <v>5</v>
      </c>
      <c r="T6335" s="9" t="s">
        <v>23428</v>
      </c>
      <c r="U6335" s="9" t="s">
        <v>23187</v>
      </c>
      <c r="V6335" s="9" t="s">
        <v>23428</v>
      </c>
      <c r="W6335" s="14">
        <v>2</v>
      </c>
    </row>
    <row r="6336" spans="1:23" x14ac:dyDescent="0.25">
      <c r="A6336" s="8">
        <v>546</v>
      </c>
      <c r="B6336" s="9" t="s">
        <v>23859</v>
      </c>
      <c r="C6336" s="9" t="s">
        <v>23182</v>
      </c>
      <c r="D6336" s="10" t="s">
        <v>23860</v>
      </c>
      <c r="E6336" s="11"/>
      <c r="F6336" s="9" t="s">
        <v>23861</v>
      </c>
      <c r="G6336" s="12">
        <v>6</v>
      </c>
      <c r="H6336" s="9" t="s">
        <v>1349</v>
      </c>
      <c r="I6336" s="9" t="s">
        <v>1349</v>
      </c>
      <c r="J6336" s="12">
        <v>1</v>
      </c>
      <c r="K6336" s="13">
        <v>44383</v>
      </c>
      <c r="L6336" s="86">
        <f>(Tabla2[[#This Row],[release_year]]-'VARIANZA Y DES. EST'!$L$11)^2</f>
        <v>33.870100322899837</v>
      </c>
      <c r="M6336" s="12">
        <v>2020</v>
      </c>
      <c r="N6336" s="9" t="s">
        <v>26</v>
      </c>
      <c r="O6336" s="9" t="s">
        <v>23255</v>
      </c>
      <c r="P6336" s="12">
        <v>3</v>
      </c>
      <c r="Q6336" s="12" t="s">
        <v>28</v>
      </c>
      <c r="R6336" s="12"/>
      <c r="S6336" s="12">
        <v>3</v>
      </c>
      <c r="T6336" s="9" t="s">
        <v>23330</v>
      </c>
      <c r="U6336" s="9" t="s">
        <v>23264</v>
      </c>
      <c r="V6336" s="9" t="s">
        <v>23330</v>
      </c>
      <c r="W6336" s="14">
        <v>2</v>
      </c>
    </row>
    <row r="6337" spans="1:23" x14ac:dyDescent="0.25">
      <c r="A6337" s="8">
        <v>547</v>
      </c>
      <c r="B6337" s="9" t="s">
        <v>23862</v>
      </c>
      <c r="C6337" s="9" t="s">
        <v>23182</v>
      </c>
      <c r="D6337" s="10" t="s">
        <v>23863</v>
      </c>
      <c r="E6337" s="11"/>
      <c r="F6337" s="9" t="s">
        <v>23864</v>
      </c>
      <c r="G6337" s="12">
        <v>21</v>
      </c>
      <c r="H6337" s="12"/>
      <c r="I6337" s="9"/>
      <c r="J6337" s="12">
        <v>0</v>
      </c>
      <c r="K6337" s="13">
        <v>44383</v>
      </c>
      <c r="L6337" s="86">
        <f>(Tabla2[[#This Row],[release_year]]-'VARIANZA Y DES. EST'!$L$11)^2</f>
        <v>46.509705182670608</v>
      </c>
      <c r="M6337" s="12">
        <v>2021</v>
      </c>
      <c r="N6337" s="9" t="s">
        <v>35</v>
      </c>
      <c r="O6337" s="9" t="s">
        <v>23191</v>
      </c>
      <c r="P6337" s="12">
        <v>1</v>
      </c>
      <c r="Q6337" s="12" t="s">
        <v>28</v>
      </c>
      <c r="R6337" s="12"/>
      <c r="S6337" s="12">
        <v>1</v>
      </c>
      <c r="T6337" s="9" t="s">
        <v>23558</v>
      </c>
      <c r="U6337" s="9" t="s">
        <v>23187</v>
      </c>
      <c r="V6337" s="9" t="s">
        <v>23558</v>
      </c>
      <c r="W6337" s="14">
        <v>3</v>
      </c>
    </row>
    <row r="6338" spans="1:23" x14ac:dyDescent="0.25">
      <c r="A6338" s="8">
        <v>548</v>
      </c>
      <c r="B6338" s="9" t="s">
        <v>23865</v>
      </c>
      <c r="C6338" s="9" t="s">
        <v>23182</v>
      </c>
      <c r="D6338" s="10" t="s">
        <v>23866</v>
      </c>
      <c r="E6338" s="11"/>
      <c r="F6338" s="9" t="s">
        <v>23867</v>
      </c>
      <c r="G6338" s="12">
        <v>14</v>
      </c>
      <c r="H6338" s="9" t="s">
        <v>25</v>
      </c>
      <c r="I6338" s="9" t="s">
        <v>25</v>
      </c>
      <c r="J6338" s="12">
        <v>1</v>
      </c>
      <c r="K6338" s="13">
        <v>44381</v>
      </c>
      <c r="L6338" s="86">
        <f>(Tabla2[[#This Row],[release_year]]-'VARIANZA Y DES. EST'!$L$11)^2</f>
        <v>46.509705182670608</v>
      </c>
      <c r="M6338" s="12">
        <v>2021</v>
      </c>
      <c r="N6338" s="9" t="s">
        <v>110</v>
      </c>
      <c r="O6338" s="9" t="s">
        <v>23191</v>
      </c>
      <c r="P6338" s="12">
        <v>1</v>
      </c>
      <c r="Q6338" s="12" t="s">
        <v>28</v>
      </c>
      <c r="R6338" s="12"/>
      <c r="S6338" s="12">
        <v>1</v>
      </c>
      <c r="T6338" s="9" t="s">
        <v>23264</v>
      </c>
      <c r="U6338" s="9" t="s">
        <v>23264</v>
      </c>
      <c r="V6338" s="9" t="s">
        <v>23264</v>
      </c>
      <c r="W6338" s="14">
        <v>1</v>
      </c>
    </row>
    <row r="6339" spans="1:23" x14ac:dyDescent="0.25">
      <c r="A6339" s="8">
        <v>549</v>
      </c>
      <c r="B6339" s="9" t="s">
        <v>23868</v>
      </c>
      <c r="C6339" s="9" t="s">
        <v>23182</v>
      </c>
      <c r="D6339" s="10" t="s">
        <v>23869</v>
      </c>
      <c r="E6339" s="11"/>
      <c r="F6339" s="9" t="s">
        <v>23870</v>
      </c>
      <c r="G6339" s="12">
        <v>15</v>
      </c>
      <c r="H6339" s="9" t="s">
        <v>25</v>
      </c>
      <c r="I6339" s="9" t="s">
        <v>25</v>
      </c>
      <c r="J6339" s="12">
        <v>1</v>
      </c>
      <c r="K6339" s="13">
        <v>44380</v>
      </c>
      <c r="L6339" s="86">
        <f>(Tabla2[[#This Row],[release_year]]-'VARIANZA Y DES. EST'!$L$11)^2</f>
        <v>33.870100322899837</v>
      </c>
      <c r="M6339" s="12">
        <v>2020</v>
      </c>
      <c r="N6339" s="9" t="s">
        <v>35</v>
      </c>
      <c r="O6339" s="9" t="s">
        <v>23871</v>
      </c>
      <c r="P6339" s="12">
        <v>17</v>
      </c>
      <c r="Q6339" s="12" t="s">
        <v>28</v>
      </c>
      <c r="R6339" s="12"/>
      <c r="S6339" s="12">
        <v>17</v>
      </c>
      <c r="T6339" s="9" t="s">
        <v>23746</v>
      </c>
      <c r="U6339" s="9" t="s">
        <v>23747</v>
      </c>
      <c r="V6339" s="9" t="s">
        <v>23746</v>
      </c>
      <c r="W6339" s="14">
        <v>2</v>
      </c>
    </row>
    <row r="6340" spans="1:23" x14ac:dyDescent="0.25">
      <c r="A6340" s="8">
        <v>550</v>
      </c>
      <c r="B6340" s="9" t="s">
        <v>23872</v>
      </c>
      <c r="C6340" s="9" t="s">
        <v>23182</v>
      </c>
      <c r="D6340" s="9" t="s">
        <v>23873</v>
      </c>
      <c r="E6340" s="9"/>
      <c r="F6340" s="9"/>
      <c r="G6340" s="12">
        <v>0</v>
      </c>
      <c r="H6340" s="12"/>
      <c r="I6340" s="9"/>
      <c r="J6340" s="12">
        <v>0</v>
      </c>
      <c r="K6340" s="13">
        <v>44379</v>
      </c>
      <c r="L6340" s="86">
        <f>(Tabla2[[#This Row],[release_year]]-'VARIANZA Y DES. EST'!$L$11)^2</f>
        <v>33.870100322899837</v>
      </c>
      <c r="M6340" s="12">
        <v>2020</v>
      </c>
      <c r="N6340" s="9" t="s">
        <v>35</v>
      </c>
      <c r="O6340" s="9" t="s">
        <v>23191</v>
      </c>
      <c r="P6340" s="12">
        <v>1</v>
      </c>
      <c r="Q6340" s="12" t="s">
        <v>28</v>
      </c>
      <c r="R6340" s="12"/>
      <c r="S6340" s="12">
        <v>1</v>
      </c>
      <c r="T6340" s="9" t="s">
        <v>23470</v>
      </c>
      <c r="U6340" s="9" t="s">
        <v>23187</v>
      </c>
      <c r="V6340" s="9" t="s">
        <v>23470</v>
      </c>
      <c r="W6340" s="14">
        <v>2</v>
      </c>
    </row>
    <row r="6341" spans="1:23" x14ac:dyDescent="0.25">
      <c r="A6341" s="8">
        <v>554</v>
      </c>
      <c r="B6341" s="9" t="s">
        <v>23874</v>
      </c>
      <c r="C6341" s="9" t="s">
        <v>23182</v>
      </c>
      <c r="D6341" s="9" t="s">
        <v>23875</v>
      </c>
      <c r="E6341" s="9"/>
      <c r="F6341" s="9" t="s">
        <v>23876</v>
      </c>
      <c r="G6341" s="12">
        <v>11</v>
      </c>
      <c r="H6341" s="9" t="s">
        <v>231</v>
      </c>
      <c r="I6341" s="9" t="s">
        <v>231</v>
      </c>
      <c r="J6341" s="12">
        <v>1</v>
      </c>
      <c r="K6341" s="13">
        <v>44379</v>
      </c>
      <c r="L6341" s="86">
        <f>(Tabla2[[#This Row],[release_year]]-'VARIANZA Y DES. EST'!$L$11)^2</f>
        <v>23.230495463129063</v>
      </c>
      <c r="M6341" s="12">
        <v>2019</v>
      </c>
      <c r="N6341" s="9" t="s">
        <v>76</v>
      </c>
      <c r="O6341" s="9" t="s">
        <v>23185</v>
      </c>
      <c r="P6341" s="12">
        <v>2</v>
      </c>
      <c r="Q6341" s="12" t="s">
        <v>28</v>
      </c>
      <c r="R6341" s="12"/>
      <c r="S6341" s="12">
        <v>2</v>
      </c>
      <c r="T6341" s="9" t="s">
        <v>23445</v>
      </c>
      <c r="U6341" s="9" t="s">
        <v>23193</v>
      </c>
      <c r="V6341" s="9" t="s">
        <v>23445</v>
      </c>
      <c r="W6341" s="14">
        <v>3</v>
      </c>
    </row>
    <row r="6342" spans="1:23" x14ac:dyDescent="0.25">
      <c r="A6342" s="8">
        <v>566</v>
      </c>
      <c r="B6342" s="9" t="s">
        <v>23877</v>
      </c>
      <c r="C6342" s="9" t="s">
        <v>23182</v>
      </c>
      <c r="D6342" s="10" t="s">
        <v>23878</v>
      </c>
      <c r="E6342" s="11"/>
      <c r="F6342" s="9" t="s">
        <v>23879</v>
      </c>
      <c r="G6342" s="12">
        <v>7</v>
      </c>
      <c r="H6342" s="9" t="s">
        <v>279</v>
      </c>
      <c r="I6342" s="9" t="s">
        <v>23880</v>
      </c>
      <c r="J6342" s="12">
        <v>2</v>
      </c>
      <c r="K6342" s="13">
        <v>44378</v>
      </c>
      <c r="L6342" s="86">
        <f>(Tabla2[[#This Row],[release_year]]-'VARIANZA Y DES. EST'!$L$11)^2</f>
        <v>33.870100322899837</v>
      </c>
      <c r="M6342" s="12">
        <v>2020</v>
      </c>
      <c r="N6342" s="9" t="s">
        <v>55</v>
      </c>
      <c r="O6342" s="9" t="s">
        <v>23191</v>
      </c>
      <c r="P6342" s="12">
        <v>1</v>
      </c>
      <c r="Q6342" s="12" t="s">
        <v>28</v>
      </c>
      <c r="R6342" s="12"/>
      <c r="S6342" s="12">
        <v>1</v>
      </c>
      <c r="T6342" s="9" t="s">
        <v>23881</v>
      </c>
      <c r="U6342" s="9" t="s">
        <v>23187</v>
      </c>
      <c r="V6342" s="9" t="s">
        <v>23881</v>
      </c>
      <c r="W6342" s="14">
        <v>3</v>
      </c>
    </row>
    <row r="6343" spans="1:23" x14ac:dyDescent="0.25">
      <c r="A6343" s="8">
        <v>572</v>
      </c>
      <c r="B6343" s="9" t="s">
        <v>23882</v>
      </c>
      <c r="C6343" s="9" t="s">
        <v>23182</v>
      </c>
      <c r="D6343" s="10" t="s">
        <v>23883</v>
      </c>
      <c r="E6343" s="11"/>
      <c r="F6343" s="9" t="s">
        <v>23884</v>
      </c>
      <c r="G6343" s="12">
        <v>14</v>
      </c>
      <c r="H6343" s="12"/>
      <c r="I6343" s="9"/>
      <c r="J6343" s="12">
        <v>0</v>
      </c>
      <c r="K6343" s="13">
        <v>44378</v>
      </c>
      <c r="L6343" s="86">
        <f>(Tabla2[[#This Row],[release_year]]-'VARIANZA Y DES. EST'!$L$11)^2</f>
        <v>46.509705182670608</v>
      </c>
      <c r="M6343" s="12">
        <v>2021</v>
      </c>
      <c r="N6343" s="9" t="s">
        <v>76</v>
      </c>
      <c r="O6343" s="9" t="s">
        <v>23191</v>
      </c>
      <c r="P6343" s="12">
        <v>1</v>
      </c>
      <c r="Q6343" s="12" t="s">
        <v>28</v>
      </c>
      <c r="R6343" s="12"/>
      <c r="S6343" s="12">
        <v>1</v>
      </c>
      <c r="T6343" s="9" t="s">
        <v>23201</v>
      </c>
      <c r="U6343" s="9" t="s">
        <v>23187</v>
      </c>
      <c r="V6343" s="9" t="s">
        <v>23201</v>
      </c>
      <c r="W6343" s="14">
        <v>3</v>
      </c>
    </row>
    <row r="6344" spans="1:23" x14ac:dyDescent="0.25">
      <c r="A6344" s="8">
        <v>578</v>
      </c>
      <c r="B6344" s="9" t="s">
        <v>23885</v>
      </c>
      <c r="C6344" s="9" t="s">
        <v>23182</v>
      </c>
      <c r="D6344" s="9" t="s">
        <v>23886</v>
      </c>
      <c r="E6344" s="9" t="s">
        <v>12334</v>
      </c>
      <c r="F6344" s="9" t="s">
        <v>23887</v>
      </c>
      <c r="G6344" s="12">
        <v>9</v>
      </c>
      <c r="H6344" s="12"/>
      <c r="I6344" s="9"/>
      <c r="J6344" s="12">
        <v>0</v>
      </c>
      <c r="K6344" s="13">
        <v>44378</v>
      </c>
      <c r="L6344" s="86">
        <f>(Tabla2[[#This Row],[release_year]]-'VARIANZA Y DES. EST'!$L$11)^2</f>
        <v>46.509705182670608</v>
      </c>
      <c r="M6344" s="12">
        <v>2021</v>
      </c>
      <c r="N6344" s="9" t="s">
        <v>76</v>
      </c>
      <c r="O6344" s="9" t="s">
        <v>23191</v>
      </c>
      <c r="P6344" s="12">
        <v>1</v>
      </c>
      <c r="Q6344" s="12" t="s">
        <v>28</v>
      </c>
      <c r="R6344" s="12"/>
      <c r="S6344" s="12">
        <v>1</v>
      </c>
      <c r="T6344" s="9" t="s">
        <v>23428</v>
      </c>
      <c r="U6344" s="9" t="s">
        <v>23187</v>
      </c>
      <c r="V6344" s="9" t="s">
        <v>23428</v>
      </c>
      <c r="W6344" s="14">
        <v>2</v>
      </c>
    </row>
    <row r="6345" spans="1:23" x14ac:dyDescent="0.25">
      <c r="A6345" s="8">
        <v>588</v>
      </c>
      <c r="B6345" s="9" t="s">
        <v>23888</v>
      </c>
      <c r="C6345" s="9" t="s">
        <v>23182</v>
      </c>
      <c r="D6345" s="9" t="s">
        <v>23889</v>
      </c>
      <c r="E6345" s="18" t="s">
        <v>23890</v>
      </c>
      <c r="F6345" s="9" t="s">
        <v>23891</v>
      </c>
      <c r="G6345" s="12">
        <v>11</v>
      </c>
      <c r="H6345" s="12"/>
      <c r="I6345" s="9"/>
      <c r="J6345" s="12">
        <v>0</v>
      </c>
      <c r="K6345" s="13">
        <v>44378</v>
      </c>
      <c r="L6345" s="86">
        <f>(Tabla2[[#This Row],[release_year]]-'VARIANZA Y DES. EST'!$L$11)^2</f>
        <v>33.870100322899837</v>
      </c>
      <c r="M6345" s="12">
        <v>2020</v>
      </c>
      <c r="N6345" s="9" t="s">
        <v>76</v>
      </c>
      <c r="O6345" s="9" t="s">
        <v>23191</v>
      </c>
      <c r="P6345" s="12">
        <v>1</v>
      </c>
      <c r="Q6345" s="12" t="s">
        <v>28</v>
      </c>
      <c r="R6345" s="12"/>
      <c r="S6345" s="12">
        <v>1</v>
      </c>
      <c r="T6345" s="9" t="s">
        <v>23477</v>
      </c>
      <c r="U6345" s="9" t="s">
        <v>23187</v>
      </c>
      <c r="V6345" s="9" t="s">
        <v>23477</v>
      </c>
      <c r="W6345" s="14">
        <v>3</v>
      </c>
    </row>
    <row r="6346" spans="1:23" x14ac:dyDescent="0.25">
      <c r="A6346" s="8">
        <v>589</v>
      </c>
      <c r="B6346" s="9" t="s">
        <v>23892</v>
      </c>
      <c r="C6346" s="9" t="s">
        <v>23182</v>
      </c>
      <c r="D6346" s="10" t="s">
        <v>23893</v>
      </c>
      <c r="E6346" s="11"/>
      <c r="F6346" s="18" t="s">
        <v>23894</v>
      </c>
      <c r="G6346" s="12">
        <v>5</v>
      </c>
      <c r="H6346" s="9" t="s">
        <v>25</v>
      </c>
      <c r="I6346" s="9" t="s">
        <v>25</v>
      </c>
      <c r="J6346" s="12">
        <v>1</v>
      </c>
      <c r="K6346" s="13">
        <v>44378</v>
      </c>
      <c r="L6346" s="86">
        <f>(Tabla2[[#This Row],[release_year]]-'VARIANZA Y DES. EST'!$L$11)^2</f>
        <v>14.590890603358293</v>
      </c>
      <c r="M6346" s="12">
        <v>2018</v>
      </c>
      <c r="N6346" s="9" t="s">
        <v>26</v>
      </c>
      <c r="O6346" s="9" t="s">
        <v>23191</v>
      </c>
      <c r="P6346" s="12">
        <v>1</v>
      </c>
      <c r="Q6346" s="12" t="s">
        <v>28</v>
      </c>
      <c r="R6346" s="12"/>
      <c r="S6346" s="12">
        <v>1</v>
      </c>
      <c r="T6346" s="9" t="s">
        <v>23264</v>
      </c>
      <c r="U6346" s="9" t="s">
        <v>23264</v>
      </c>
      <c r="V6346" s="9" t="s">
        <v>23264</v>
      </c>
      <c r="W6346" s="14">
        <v>1</v>
      </c>
    </row>
    <row r="6347" spans="1:23" x14ac:dyDescent="0.25">
      <c r="A6347" s="8">
        <v>591</v>
      </c>
      <c r="B6347" s="9" t="s">
        <v>23895</v>
      </c>
      <c r="C6347" s="9" t="s">
        <v>23182</v>
      </c>
      <c r="D6347" s="10" t="s">
        <v>23896</v>
      </c>
      <c r="E6347" s="11"/>
      <c r="F6347" s="9" t="s">
        <v>23897</v>
      </c>
      <c r="G6347" s="12">
        <v>8</v>
      </c>
      <c r="H6347" s="12"/>
      <c r="I6347" s="9"/>
      <c r="J6347" s="12">
        <v>0</v>
      </c>
      <c r="K6347" s="13">
        <v>44378</v>
      </c>
      <c r="L6347" s="86">
        <f>(Tabla2[[#This Row],[release_year]]-'VARIANZA Y DES. EST'!$L$11)^2</f>
        <v>3.3116808838167522</v>
      </c>
      <c r="M6347" s="12">
        <v>2016</v>
      </c>
      <c r="N6347" s="9" t="s">
        <v>110</v>
      </c>
      <c r="O6347" s="9" t="s">
        <v>23255</v>
      </c>
      <c r="P6347" s="12">
        <v>3</v>
      </c>
      <c r="Q6347" s="12" t="s">
        <v>28</v>
      </c>
      <c r="R6347" s="12"/>
      <c r="S6347" s="12">
        <v>3</v>
      </c>
      <c r="T6347" s="9" t="s">
        <v>23326</v>
      </c>
      <c r="U6347" s="9" t="s">
        <v>23316</v>
      </c>
      <c r="V6347" s="9" t="s">
        <v>23326</v>
      </c>
      <c r="W6347" s="14">
        <v>2</v>
      </c>
    </row>
    <row r="6348" spans="1:23" x14ac:dyDescent="0.25">
      <c r="A6348" s="8">
        <v>618</v>
      </c>
      <c r="B6348" s="9" t="s">
        <v>23898</v>
      </c>
      <c r="C6348" s="9" t="s">
        <v>23182</v>
      </c>
      <c r="D6348" s="10" t="s">
        <v>23899</v>
      </c>
      <c r="E6348" s="11"/>
      <c r="F6348" s="9" t="s">
        <v>23900</v>
      </c>
      <c r="G6348" s="12">
        <v>6</v>
      </c>
      <c r="H6348" s="9" t="s">
        <v>710</v>
      </c>
      <c r="I6348" s="9" t="s">
        <v>710</v>
      </c>
      <c r="J6348" s="12">
        <v>1</v>
      </c>
      <c r="K6348" s="13">
        <v>44378</v>
      </c>
      <c r="L6348" s="86">
        <f>(Tabla2[[#This Row],[release_year]]-'VARIANZA Y DES. EST'!$L$11)^2</f>
        <v>46.509705182670608</v>
      </c>
      <c r="M6348" s="12">
        <v>2021</v>
      </c>
      <c r="N6348" s="9" t="s">
        <v>76</v>
      </c>
      <c r="O6348" s="9" t="s">
        <v>23191</v>
      </c>
      <c r="P6348" s="12">
        <v>1</v>
      </c>
      <c r="Q6348" s="12" t="s">
        <v>28</v>
      </c>
      <c r="R6348" s="12"/>
      <c r="S6348" s="12">
        <v>1</v>
      </c>
      <c r="T6348" s="9" t="s">
        <v>23558</v>
      </c>
      <c r="U6348" s="9" t="s">
        <v>23187</v>
      </c>
      <c r="V6348" s="9" t="s">
        <v>23558</v>
      </c>
      <c r="W6348" s="14">
        <v>3</v>
      </c>
    </row>
    <row r="6349" spans="1:23" x14ac:dyDescent="0.25">
      <c r="A6349" s="8">
        <v>621</v>
      </c>
      <c r="B6349" s="9" t="s">
        <v>23901</v>
      </c>
      <c r="C6349" s="9" t="s">
        <v>23182</v>
      </c>
      <c r="D6349" s="10" t="s">
        <v>23902</v>
      </c>
      <c r="E6349" s="19"/>
      <c r="F6349" s="11"/>
      <c r="G6349" s="12">
        <v>0</v>
      </c>
      <c r="H6349" s="9" t="s">
        <v>25</v>
      </c>
      <c r="I6349" s="9" t="s">
        <v>25</v>
      </c>
      <c r="J6349" s="12">
        <v>1</v>
      </c>
      <c r="K6349" s="13">
        <v>44377</v>
      </c>
      <c r="L6349" s="86">
        <f>(Tabla2[[#This Row],[release_year]]-'VARIANZA Y DES. EST'!$L$11)^2</f>
        <v>23.230495463129063</v>
      </c>
      <c r="M6349" s="12">
        <v>2019</v>
      </c>
      <c r="N6349" s="9" t="s">
        <v>76</v>
      </c>
      <c r="O6349" s="9" t="s">
        <v>23191</v>
      </c>
      <c r="P6349" s="12">
        <v>1</v>
      </c>
      <c r="Q6349" s="12" t="s">
        <v>28</v>
      </c>
      <c r="R6349" s="12"/>
      <c r="S6349" s="12">
        <v>1</v>
      </c>
      <c r="T6349" s="9" t="s">
        <v>23290</v>
      </c>
      <c r="U6349" s="9" t="s">
        <v>23290</v>
      </c>
      <c r="V6349" s="9" t="s">
        <v>23290</v>
      </c>
      <c r="W6349" s="14">
        <v>1</v>
      </c>
    </row>
    <row r="6350" spans="1:23" x14ac:dyDescent="0.25">
      <c r="A6350" s="8">
        <v>622</v>
      </c>
      <c r="B6350" s="9" t="s">
        <v>23903</v>
      </c>
      <c r="C6350" s="9" t="s">
        <v>23182</v>
      </c>
      <c r="D6350" s="9" t="s">
        <v>23904</v>
      </c>
      <c r="E6350" s="9" t="s">
        <v>23905</v>
      </c>
      <c r="F6350" s="9" t="s">
        <v>23906</v>
      </c>
      <c r="G6350" s="12">
        <v>3</v>
      </c>
      <c r="H6350" s="12"/>
      <c r="I6350" s="9"/>
      <c r="J6350" s="12">
        <v>0</v>
      </c>
      <c r="K6350" s="13">
        <v>44377</v>
      </c>
      <c r="L6350" s="86">
        <f>(Tabla2[[#This Row],[release_year]]-'VARIANZA Y DES. EST'!$L$11)^2</f>
        <v>33.870100322899837</v>
      </c>
      <c r="M6350" s="12">
        <v>2020</v>
      </c>
      <c r="N6350" s="9" t="s">
        <v>35</v>
      </c>
      <c r="O6350" s="9" t="s">
        <v>23191</v>
      </c>
      <c r="P6350" s="12">
        <v>1</v>
      </c>
      <c r="Q6350" s="12" t="s">
        <v>28</v>
      </c>
      <c r="R6350" s="12"/>
      <c r="S6350" s="12">
        <v>1</v>
      </c>
      <c r="T6350" s="9" t="s">
        <v>23907</v>
      </c>
      <c r="U6350" s="9" t="s">
        <v>23316</v>
      </c>
      <c r="V6350" s="9" t="s">
        <v>23907</v>
      </c>
      <c r="W6350" s="14">
        <v>3</v>
      </c>
    </row>
    <row r="6351" spans="1:23" x14ac:dyDescent="0.25">
      <c r="A6351" s="8">
        <v>626</v>
      </c>
      <c r="B6351" s="9" t="s">
        <v>23908</v>
      </c>
      <c r="C6351" s="9" t="s">
        <v>23182</v>
      </c>
      <c r="D6351" s="9" t="s">
        <v>23909</v>
      </c>
      <c r="E6351" s="18"/>
      <c r="F6351" s="9" t="s">
        <v>23910</v>
      </c>
      <c r="G6351" s="12">
        <v>19</v>
      </c>
      <c r="H6351" s="9" t="s">
        <v>468</v>
      </c>
      <c r="I6351" s="9" t="s">
        <v>468</v>
      </c>
      <c r="J6351" s="12">
        <v>1</v>
      </c>
      <c r="K6351" s="13">
        <v>44377</v>
      </c>
      <c r="L6351" s="86">
        <f>(Tabla2[[#This Row],[release_year]]-'VARIANZA Y DES. EST'!$L$11)^2</f>
        <v>46.509705182670608</v>
      </c>
      <c r="M6351" s="12">
        <v>2021</v>
      </c>
      <c r="N6351" s="9" t="s">
        <v>76</v>
      </c>
      <c r="O6351" s="9" t="s">
        <v>23191</v>
      </c>
      <c r="P6351" s="12">
        <v>1</v>
      </c>
      <c r="Q6351" s="12" t="s">
        <v>28</v>
      </c>
      <c r="R6351" s="12"/>
      <c r="S6351" s="12">
        <v>1</v>
      </c>
      <c r="T6351" s="9" t="s">
        <v>23370</v>
      </c>
      <c r="U6351" s="9" t="s">
        <v>23193</v>
      </c>
      <c r="V6351" s="9" t="s">
        <v>23370</v>
      </c>
      <c r="W6351" s="14">
        <v>3</v>
      </c>
    </row>
    <row r="6352" spans="1:23" x14ac:dyDescent="0.25">
      <c r="A6352" s="8">
        <v>627</v>
      </c>
      <c r="B6352" s="9" t="s">
        <v>23911</v>
      </c>
      <c r="C6352" s="9" t="s">
        <v>23182</v>
      </c>
      <c r="D6352" s="9" t="s">
        <v>23912</v>
      </c>
      <c r="E6352" s="9" t="s">
        <v>12143</v>
      </c>
      <c r="F6352" s="9"/>
      <c r="G6352" s="12">
        <v>0</v>
      </c>
      <c r="H6352" s="12"/>
      <c r="I6352" s="9"/>
      <c r="J6352" s="12">
        <v>0</v>
      </c>
      <c r="K6352" s="13">
        <v>44377</v>
      </c>
      <c r="L6352" s="86">
        <f>(Tabla2[[#This Row],[release_year]]-'VARIANZA Y DES. EST'!$L$11)^2</f>
        <v>46.509705182670608</v>
      </c>
      <c r="M6352" s="12">
        <v>2021</v>
      </c>
      <c r="N6352" s="9" t="s">
        <v>76</v>
      </c>
      <c r="O6352" s="9" t="s">
        <v>23191</v>
      </c>
      <c r="P6352" s="12">
        <v>1</v>
      </c>
      <c r="Q6352" s="12" t="s">
        <v>28</v>
      </c>
      <c r="R6352" s="12"/>
      <c r="S6352" s="12">
        <v>1</v>
      </c>
      <c r="T6352" s="9" t="s">
        <v>23223</v>
      </c>
      <c r="U6352" s="9" t="s">
        <v>23213</v>
      </c>
      <c r="V6352" s="9" t="s">
        <v>23223</v>
      </c>
      <c r="W6352" s="14">
        <v>3</v>
      </c>
    </row>
    <row r="6353" spans="1:23" x14ac:dyDescent="0.25">
      <c r="A6353" s="8">
        <v>628</v>
      </c>
      <c r="B6353" s="9" t="s">
        <v>23913</v>
      </c>
      <c r="C6353" s="9" t="s">
        <v>23182</v>
      </c>
      <c r="D6353" s="10" t="s">
        <v>23914</v>
      </c>
      <c r="E6353" s="11"/>
      <c r="F6353" s="9" t="s">
        <v>23915</v>
      </c>
      <c r="G6353" s="12">
        <v>3</v>
      </c>
      <c r="H6353" s="9" t="s">
        <v>2924</v>
      </c>
      <c r="I6353" s="9" t="s">
        <v>2924</v>
      </c>
      <c r="J6353" s="12">
        <v>1</v>
      </c>
      <c r="K6353" s="13">
        <v>44377</v>
      </c>
      <c r="L6353" s="86">
        <f>(Tabla2[[#This Row],[release_year]]-'VARIANZA Y DES. EST'!$L$11)^2</f>
        <v>33.870100322899837</v>
      </c>
      <c r="M6353" s="12">
        <v>2020</v>
      </c>
      <c r="N6353" s="9" t="s">
        <v>35</v>
      </c>
      <c r="O6353" s="9" t="s">
        <v>23191</v>
      </c>
      <c r="P6353" s="12">
        <v>1</v>
      </c>
      <c r="Q6353" s="12" t="s">
        <v>28</v>
      </c>
      <c r="R6353" s="12"/>
      <c r="S6353" s="12">
        <v>1</v>
      </c>
      <c r="T6353" s="9" t="s">
        <v>23410</v>
      </c>
      <c r="U6353" s="9" t="s">
        <v>23316</v>
      </c>
      <c r="V6353" s="9" t="s">
        <v>23410</v>
      </c>
      <c r="W6353" s="14">
        <v>3</v>
      </c>
    </row>
    <row r="6354" spans="1:23" x14ac:dyDescent="0.25">
      <c r="A6354" s="8">
        <v>629</v>
      </c>
      <c r="B6354" s="9" t="s">
        <v>23916</v>
      </c>
      <c r="C6354" s="9" t="s">
        <v>23182</v>
      </c>
      <c r="D6354" s="9" t="s">
        <v>23917</v>
      </c>
      <c r="E6354" s="9"/>
      <c r="F6354" s="9" t="s">
        <v>23918</v>
      </c>
      <c r="G6354" s="12">
        <v>6</v>
      </c>
      <c r="H6354" s="9" t="s">
        <v>25</v>
      </c>
      <c r="I6354" s="9" t="s">
        <v>25</v>
      </c>
      <c r="J6354" s="12">
        <v>1</v>
      </c>
      <c r="K6354" s="13">
        <v>44376</v>
      </c>
      <c r="L6354" s="86">
        <f>(Tabla2[[#This Row],[release_year]]-'VARIANZA Y DES. EST'!$L$11)^2</f>
        <v>46.509705182670608</v>
      </c>
      <c r="M6354" s="12">
        <v>2021</v>
      </c>
      <c r="N6354" s="9" t="s">
        <v>26</v>
      </c>
      <c r="O6354" s="9" t="s">
        <v>23227</v>
      </c>
      <c r="P6354" s="12">
        <v>4</v>
      </c>
      <c r="Q6354" s="12" t="s">
        <v>28</v>
      </c>
      <c r="R6354" s="12"/>
      <c r="S6354" s="12">
        <v>4</v>
      </c>
      <c r="T6354" s="9" t="s">
        <v>23264</v>
      </c>
      <c r="U6354" s="9" t="s">
        <v>23264</v>
      </c>
      <c r="V6354" s="9" t="s">
        <v>23264</v>
      </c>
      <c r="W6354" s="14">
        <v>1</v>
      </c>
    </row>
    <row r="6355" spans="1:23" x14ac:dyDescent="0.25">
      <c r="A6355" s="8">
        <v>632</v>
      </c>
      <c r="B6355" s="9" t="s">
        <v>23919</v>
      </c>
      <c r="C6355" s="9" t="s">
        <v>23182</v>
      </c>
      <c r="D6355" s="10" t="s">
        <v>23920</v>
      </c>
      <c r="E6355" s="11"/>
      <c r="F6355" s="9" t="s">
        <v>23921</v>
      </c>
      <c r="G6355" s="12">
        <v>8</v>
      </c>
      <c r="H6355" s="9" t="s">
        <v>34</v>
      </c>
      <c r="I6355" s="9" t="s">
        <v>34</v>
      </c>
      <c r="J6355" s="12">
        <v>1</v>
      </c>
      <c r="K6355" s="13">
        <v>44375</v>
      </c>
      <c r="L6355" s="86">
        <f>(Tabla2[[#This Row],[release_year]]-'VARIANZA Y DES. EST'!$L$11)^2</f>
        <v>46.509705182670608</v>
      </c>
      <c r="M6355" s="12">
        <v>2021</v>
      </c>
      <c r="N6355" s="9" t="s">
        <v>35</v>
      </c>
      <c r="O6355" s="9" t="s">
        <v>23243</v>
      </c>
      <c r="P6355" s="12">
        <v>5</v>
      </c>
      <c r="Q6355" s="12" t="s">
        <v>28</v>
      </c>
      <c r="R6355" s="12"/>
      <c r="S6355" s="12">
        <v>5</v>
      </c>
      <c r="T6355" s="9" t="s">
        <v>23315</v>
      </c>
      <c r="U6355" s="9" t="s">
        <v>23316</v>
      </c>
      <c r="V6355" s="9" t="s">
        <v>23315</v>
      </c>
      <c r="W6355" s="14">
        <v>2</v>
      </c>
    </row>
    <row r="6356" spans="1:23" x14ac:dyDescent="0.25">
      <c r="A6356" s="8">
        <v>638</v>
      </c>
      <c r="B6356" s="9" t="s">
        <v>23922</v>
      </c>
      <c r="C6356" s="9" t="s">
        <v>23182</v>
      </c>
      <c r="D6356" s="9" t="s">
        <v>23923</v>
      </c>
      <c r="E6356" s="9" t="s">
        <v>23924</v>
      </c>
      <c r="F6356" s="18" t="s">
        <v>23925</v>
      </c>
      <c r="G6356" s="12">
        <v>19</v>
      </c>
      <c r="H6356" s="12"/>
      <c r="I6356" s="9"/>
      <c r="J6356" s="12">
        <v>0</v>
      </c>
      <c r="K6356" s="13">
        <v>44372</v>
      </c>
      <c r="L6356" s="86">
        <f>(Tabla2[[#This Row],[release_year]]-'VARIANZA Y DES. EST'!$L$11)^2</f>
        <v>46.509705182670608</v>
      </c>
      <c r="M6356" s="12">
        <v>2021</v>
      </c>
      <c r="N6356" s="9" t="s">
        <v>76</v>
      </c>
      <c r="O6356" s="9" t="s">
        <v>23191</v>
      </c>
      <c r="P6356" s="12">
        <v>1</v>
      </c>
      <c r="Q6356" s="12" t="s">
        <v>28</v>
      </c>
      <c r="R6356" s="12"/>
      <c r="S6356" s="12">
        <v>1</v>
      </c>
      <c r="T6356" s="9" t="s">
        <v>23186</v>
      </c>
      <c r="U6356" s="9" t="s">
        <v>23187</v>
      </c>
      <c r="V6356" s="9" t="s">
        <v>23186</v>
      </c>
      <c r="W6356" s="14">
        <v>3</v>
      </c>
    </row>
    <row r="6357" spans="1:23" x14ac:dyDescent="0.25">
      <c r="A6357" s="8">
        <v>639</v>
      </c>
      <c r="B6357" s="9" t="s">
        <v>23926</v>
      </c>
      <c r="C6357" s="9" t="s">
        <v>23182</v>
      </c>
      <c r="D6357" s="9" t="s">
        <v>23927</v>
      </c>
      <c r="E6357" s="9"/>
      <c r="F6357" s="9" t="s">
        <v>23928</v>
      </c>
      <c r="G6357" s="12">
        <v>4</v>
      </c>
      <c r="H6357" s="9" t="s">
        <v>25</v>
      </c>
      <c r="I6357" s="9" t="s">
        <v>25</v>
      </c>
      <c r="J6357" s="12">
        <v>1</v>
      </c>
      <c r="K6357" s="13">
        <v>44372</v>
      </c>
      <c r="L6357" s="86">
        <f>(Tabla2[[#This Row],[release_year]]-'VARIANZA Y DES. EST'!$L$11)^2</f>
        <v>46.509705182670608</v>
      </c>
      <c r="M6357" s="12">
        <v>2021</v>
      </c>
      <c r="N6357" s="9" t="s">
        <v>76</v>
      </c>
      <c r="O6357" s="9" t="s">
        <v>23191</v>
      </c>
      <c r="P6357" s="12">
        <v>1</v>
      </c>
      <c r="Q6357" s="12" t="s">
        <v>28</v>
      </c>
      <c r="R6357" s="12"/>
      <c r="S6357" s="12">
        <v>1</v>
      </c>
      <c r="T6357" s="9" t="s">
        <v>23746</v>
      </c>
      <c r="U6357" s="9" t="s">
        <v>23747</v>
      </c>
      <c r="V6357" s="9" t="s">
        <v>23746</v>
      </c>
      <c r="W6357" s="14">
        <v>2</v>
      </c>
    </row>
    <row r="6358" spans="1:23" x14ac:dyDescent="0.25">
      <c r="A6358" s="8">
        <v>640</v>
      </c>
      <c r="B6358" s="9" t="s">
        <v>23929</v>
      </c>
      <c r="C6358" s="9" t="s">
        <v>23182</v>
      </c>
      <c r="D6358" s="10" t="s">
        <v>23930</v>
      </c>
      <c r="E6358" s="11"/>
      <c r="F6358" s="9" t="s">
        <v>23931</v>
      </c>
      <c r="G6358" s="12">
        <v>18</v>
      </c>
      <c r="H6358" s="12"/>
      <c r="I6358" s="9"/>
      <c r="J6358" s="12">
        <v>0</v>
      </c>
      <c r="K6358" s="13">
        <v>44371</v>
      </c>
      <c r="L6358" s="86">
        <f>(Tabla2[[#This Row],[release_year]]-'VARIANZA Y DES. EST'!$L$11)^2</f>
        <v>46.509705182670608</v>
      </c>
      <c r="M6358" s="12">
        <v>2021</v>
      </c>
      <c r="N6358" s="9" t="s">
        <v>35</v>
      </c>
      <c r="O6358" s="9" t="s">
        <v>23191</v>
      </c>
      <c r="P6358" s="12">
        <v>1</v>
      </c>
      <c r="Q6358" s="12" t="s">
        <v>28</v>
      </c>
      <c r="R6358" s="12"/>
      <c r="S6358" s="12">
        <v>1</v>
      </c>
      <c r="T6358" s="9" t="s">
        <v>23315</v>
      </c>
      <c r="U6358" s="9" t="s">
        <v>23316</v>
      </c>
      <c r="V6358" s="9" t="s">
        <v>23315</v>
      </c>
      <c r="W6358" s="14">
        <v>2</v>
      </c>
    </row>
    <row r="6359" spans="1:23" x14ac:dyDescent="0.25">
      <c r="A6359" s="8">
        <v>641</v>
      </c>
      <c r="B6359" s="9" t="s">
        <v>23932</v>
      </c>
      <c r="C6359" s="9" t="s">
        <v>23182</v>
      </c>
      <c r="D6359" s="9" t="s">
        <v>23933</v>
      </c>
      <c r="E6359" s="9"/>
      <c r="F6359" s="9" t="s">
        <v>23934</v>
      </c>
      <c r="G6359" s="12">
        <v>12</v>
      </c>
      <c r="H6359" s="12"/>
      <c r="I6359" s="9"/>
      <c r="J6359" s="12">
        <v>0</v>
      </c>
      <c r="K6359" s="13">
        <v>44371</v>
      </c>
      <c r="L6359" s="86">
        <f>(Tabla2[[#This Row],[release_year]]-'VARIANZA Y DES. EST'!$L$11)^2</f>
        <v>46.509705182670608</v>
      </c>
      <c r="M6359" s="12">
        <v>2021</v>
      </c>
      <c r="N6359" s="9" t="s">
        <v>76</v>
      </c>
      <c r="O6359" s="9" t="s">
        <v>23191</v>
      </c>
      <c r="P6359" s="12">
        <v>1</v>
      </c>
      <c r="Q6359" s="12" t="s">
        <v>28</v>
      </c>
      <c r="R6359" s="12"/>
      <c r="S6359" s="12">
        <v>1</v>
      </c>
      <c r="T6359" s="9" t="s">
        <v>23281</v>
      </c>
      <c r="U6359" s="9" t="s">
        <v>23187</v>
      </c>
      <c r="V6359" s="9" t="s">
        <v>23281</v>
      </c>
      <c r="W6359" s="14">
        <v>2</v>
      </c>
    </row>
    <row r="6360" spans="1:23" x14ac:dyDescent="0.25">
      <c r="A6360" s="8">
        <v>643</v>
      </c>
      <c r="B6360" s="9" t="s">
        <v>23935</v>
      </c>
      <c r="C6360" s="9" t="s">
        <v>23182</v>
      </c>
      <c r="D6360" s="10" t="s">
        <v>23936</v>
      </c>
      <c r="E6360" s="11"/>
      <c r="F6360" s="9" t="s">
        <v>23937</v>
      </c>
      <c r="G6360" s="12">
        <v>15</v>
      </c>
      <c r="H6360" s="9" t="s">
        <v>34</v>
      </c>
      <c r="I6360" s="9" t="s">
        <v>34</v>
      </c>
      <c r="J6360" s="12">
        <v>1</v>
      </c>
      <c r="K6360" s="13">
        <v>44371</v>
      </c>
      <c r="L6360" s="86">
        <f>(Tabla2[[#This Row],[release_year]]-'VARIANZA Y DES. EST'!$L$11)^2</f>
        <v>46.509705182670608</v>
      </c>
      <c r="M6360" s="12">
        <v>2021</v>
      </c>
      <c r="N6360" s="9" t="s">
        <v>76</v>
      </c>
      <c r="O6360" s="9" t="s">
        <v>23185</v>
      </c>
      <c r="P6360" s="12">
        <v>2</v>
      </c>
      <c r="Q6360" s="12" t="s">
        <v>28</v>
      </c>
      <c r="R6360" s="12"/>
      <c r="S6360" s="12">
        <v>2</v>
      </c>
      <c r="T6360" s="9" t="s">
        <v>23281</v>
      </c>
      <c r="U6360" s="9" t="s">
        <v>23187</v>
      </c>
      <c r="V6360" s="9" t="s">
        <v>23281</v>
      </c>
      <c r="W6360" s="14">
        <v>2</v>
      </c>
    </row>
    <row r="6361" spans="1:23" x14ac:dyDescent="0.25">
      <c r="A6361" s="8">
        <v>648</v>
      </c>
      <c r="B6361" s="9" t="s">
        <v>23938</v>
      </c>
      <c r="C6361" s="9" t="s">
        <v>23182</v>
      </c>
      <c r="D6361" s="10" t="s">
        <v>23939</v>
      </c>
      <c r="E6361" s="11"/>
      <c r="F6361" s="9" t="s">
        <v>23940</v>
      </c>
      <c r="G6361" s="12">
        <v>5</v>
      </c>
      <c r="H6361" s="12"/>
      <c r="I6361" s="9"/>
      <c r="J6361" s="12">
        <v>0</v>
      </c>
      <c r="K6361" s="13">
        <v>44370</v>
      </c>
      <c r="L6361" s="86">
        <f>(Tabla2[[#This Row],[release_year]]-'VARIANZA Y DES. EST'!$L$11)^2</f>
        <v>46.509705182670608</v>
      </c>
      <c r="M6361" s="12">
        <v>2021</v>
      </c>
      <c r="N6361" s="9" t="s">
        <v>55</v>
      </c>
      <c r="O6361" s="9" t="s">
        <v>23191</v>
      </c>
      <c r="P6361" s="12">
        <v>1</v>
      </c>
      <c r="Q6361" s="12" t="s">
        <v>28</v>
      </c>
      <c r="R6361" s="12"/>
      <c r="S6361" s="12">
        <v>1</v>
      </c>
      <c r="T6361" s="9" t="s">
        <v>23470</v>
      </c>
      <c r="U6361" s="9" t="s">
        <v>23187</v>
      </c>
      <c r="V6361" s="9" t="s">
        <v>23470</v>
      </c>
      <c r="W6361" s="14">
        <v>2</v>
      </c>
    </row>
    <row r="6362" spans="1:23" x14ac:dyDescent="0.25">
      <c r="A6362" s="8">
        <v>649</v>
      </c>
      <c r="B6362" s="9" t="s">
        <v>23941</v>
      </c>
      <c r="C6362" s="9" t="s">
        <v>23182</v>
      </c>
      <c r="D6362" s="10" t="s">
        <v>23942</v>
      </c>
      <c r="E6362" s="11"/>
      <c r="F6362" s="9" t="s">
        <v>23943</v>
      </c>
      <c r="G6362" s="12">
        <v>1</v>
      </c>
      <c r="H6362" s="9" t="s">
        <v>25</v>
      </c>
      <c r="I6362" s="9" t="s">
        <v>25</v>
      </c>
      <c r="J6362" s="12">
        <v>1</v>
      </c>
      <c r="K6362" s="13">
        <v>44370</v>
      </c>
      <c r="L6362" s="86">
        <f>(Tabla2[[#This Row],[release_year]]-'VARIANZA Y DES. EST'!$L$11)^2</f>
        <v>46.509705182670608</v>
      </c>
      <c r="M6362" s="12">
        <v>2021</v>
      </c>
      <c r="N6362" s="9" t="s">
        <v>76</v>
      </c>
      <c r="O6362" s="9" t="s">
        <v>23185</v>
      </c>
      <c r="P6362" s="12">
        <v>2</v>
      </c>
      <c r="Q6362" s="12" t="s">
        <v>28</v>
      </c>
      <c r="R6362" s="12"/>
      <c r="S6362" s="12">
        <v>2</v>
      </c>
      <c r="T6362" s="9" t="s">
        <v>23944</v>
      </c>
      <c r="U6362" s="9" t="s">
        <v>23290</v>
      </c>
      <c r="V6362" s="9" t="s">
        <v>23944</v>
      </c>
      <c r="W6362" s="14">
        <v>2</v>
      </c>
    </row>
    <row r="6363" spans="1:23" x14ac:dyDescent="0.25">
      <c r="A6363" s="8">
        <v>654</v>
      </c>
      <c r="B6363" s="9" t="s">
        <v>23945</v>
      </c>
      <c r="C6363" s="9" t="s">
        <v>23182</v>
      </c>
      <c r="D6363" s="9" t="s">
        <v>23946</v>
      </c>
      <c r="E6363" s="9"/>
      <c r="F6363" s="9"/>
      <c r="G6363" s="12">
        <v>0</v>
      </c>
      <c r="H6363" s="12"/>
      <c r="I6363" s="9"/>
      <c r="J6363" s="12">
        <v>0</v>
      </c>
      <c r="K6363" s="13">
        <v>44369</v>
      </c>
      <c r="L6363" s="86">
        <f>(Tabla2[[#This Row],[release_year]]-'VARIANZA Y DES. EST'!$L$11)^2</f>
        <v>46.509705182670608</v>
      </c>
      <c r="M6363" s="12">
        <v>2021</v>
      </c>
      <c r="N6363" s="9" t="s">
        <v>76</v>
      </c>
      <c r="O6363" s="9" t="s">
        <v>23191</v>
      </c>
      <c r="P6363" s="12">
        <v>1</v>
      </c>
      <c r="Q6363" s="12" t="s">
        <v>28</v>
      </c>
      <c r="R6363" s="12"/>
      <c r="S6363" s="12">
        <v>1</v>
      </c>
      <c r="T6363" s="9" t="s">
        <v>23296</v>
      </c>
      <c r="U6363" s="9" t="s">
        <v>23197</v>
      </c>
      <c r="V6363" s="9" t="s">
        <v>23296</v>
      </c>
      <c r="W6363" s="14">
        <v>2</v>
      </c>
    </row>
    <row r="6364" spans="1:23" x14ac:dyDescent="0.25">
      <c r="A6364" s="8">
        <v>658</v>
      </c>
      <c r="B6364" s="9" t="s">
        <v>23947</v>
      </c>
      <c r="C6364" s="9" t="s">
        <v>23182</v>
      </c>
      <c r="D6364" s="9" t="s">
        <v>23948</v>
      </c>
      <c r="E6364" s="18"/>
      <c r="F6364" s="9" t="s">
        <v>23949</v>
      </c>
      <c r="G6364" s="12">
        <v>1</v>
      </c>
      <c r="H6364" s="9" t="s">
        <v>25</v>
      </c>
      <c r="I6364" s="9" t="s">
        <v>25</v>
      </c>
      <c r="J6364" s="12">
        <v>1</v>
      </c>
      <c r="K6364" s="13">
        <v>44368</v>
      </c>
      <c r="L6364" s="86">
        <f>(Tabla2[[#This Row],[release_year]]-'VARIANZA Y DES. EST'!$L$11)^2</f>
        <v>173.71760798725521</v>
      </c>
      <c r="M6364" s="12">
        <v>2001</v>
      </c>
      <c r="N6364" s="9" t="s">
        <v>35</v>
      </c>
      <c r="O6364" s="9" t="s">
        <v>23185</v>
      </c>
      <c r="P6364" s="12">
        <v>2</v>
      </c>
      <c r="Q6364" s="12" t="s">
        <v>28</v>
      </c>
      <c r="R6364" s="12"/>
      <c r="S6364" s="12">
        <v>2</v>
      </c>
      <c r="T6364" s="9" t="s">
        <v>23950</v>
      </c>
      <c r="U6364" s="9" t="s">
        <v>23290</v>
      </c>
      <c r="V6364" s="9" t="s">
        <v>23950</v>
      </c>
      <c r="W6364" s="14">
        <v>3</v>
      </c>
    </row>
    <row r="6365" spans="1:23" x14ac:dyDescent="0.25">
      <c r="A6365" s="8">
        <v>659</v>
      </c>
      <c r="B6365" s="9" t="s">
        <v>23951</v>
      </c>
      <c r="C6365" s="9" t="s">
        <v>23182</v>
      </c>
      <c r="D6365" s="10" t="s">
        <v>23952</v>
      </c>
      <c r="E6365" s="11"/>
      <c r="F6365" s="9" t="s">
        <v>23953</v>
      </c>
      <c r="G6365" s="12">
        <v>5</v>
      </c>
      <c r="H6365" s="12"/>
      <c r="I6365" s="9"/>
      <c r="J6365" s="12">
        <v>0</v>
      </c>
      <c r="K6365" s="13">
        <v>44367</v>
      </c>
      <c r="L6365" s="86">
        <f>(Tabla2[[#This Row],[release_year]]-'VARIANZA Y DES. EST'!$L$11)^2</f>
        <v>46.509705182670608</v>
      </c>
      <c r="M6365" s="12">
        <v>2021</v>
      </c>
      <c r="N6365" s="9" t="s">
        <v>35</v>
      </c>
      <c r="O6365" s="9" t="s">
        <v>23191</v>
      </c>
      <c r="P6365" s="12">
        <v>1</v>
      </c>
      <c r="Q6365" s="12" t="s">
        <v>28</v>
      </c>
      <c r="R6365" s="12"/>
      <c r="S6365" s="12">
        <v>1</v>
      </c>
      <c r="T6365" s="9" t="s">
        <v>23558</v>
      </c>
      <c r="U6365" s="9" t="s">
        <v>23187</v>
      </c>
      <c r="V6365" s="9" t="s">
        <v>23558</v>
      </c>
      <c r="W6365" s="14">
        <v>3</v>
      </c>
    </row>
    <row r="6366" spans="1:23" x14ac:dyDescent="0.25">
      <c r="A6366" s="8">
        <v>660</v>
      </c>
      <c r="B6366" s="9" t="s">
        <v>23954</v>
      </c>
      <c r="C6366" s="9" t="s">
        <v>23182</v>
      </c>
      <c r="D6366" s="10" t="s">
        <v>23955</v>
      </c>
      <c r="E6366" s="11"/>
      <c r="F6366" s="9" t="s">
        <v>23956</v>
      </c>
      <c r="G6366" s="12">
        <v>14</v>
      </c>
      <c r="H6366" s="9" t="s">
        <v>3836</v>
      </c>
      <c r="I6366" s="9" t="s">
        <v>3836</v>
      </c>
      <c r="J6366" s="12">
        <v>1</v>
      </c>
      <c r="K6366" s="13">
        <v>44366</v>
      </c>
      <c r="L6366" s="86">
        <f>(Tabla2[[#This Row],[release_year]]-'VARIANZA Y DES. EST'!$L$11)^2</f>
        <v>14.590890603358293</v>
      </c>
      <c r="M6366" s="12">
        <v>2018</v>
      </c>
      <c r="N6366" s="9" t="s">
        <v>35</v>
      </c>
      <c r="O6366" s="9" t="s">
        <v>23191</v>
      </c>
      <c r="P6366" s="12">
        <v>1</v>
      </c>
      <c r="Q6366" s="12" t="s">
        <v>28</v>
      </c>
      <c r="R6366" s="12"/>
      <c r="S6366" s="12">
        <v>1</v>
      </c>
      <c r="T6366" s="9" t="s">
        <v>23558</v>
      </c>
      <c r="U6366" s="9" t="s">
        <v>23187</v>
      </c>
      <c r="V6366" s="9" t="s">
        <v>23558</v>
      </c>
      <c r="W6366" s="14">
        <v>3</v>
      </c>
    </row>
    <row r="6367" spans="1:23" x14ac:dyDescent="0.25">
      <c r="A6367" s="8">
        <v>661</v>
      </c>
      <c r="B6367" s="9" t="s">
        <v>23957</v>
      </c>
      <c r="C6367" s="9" t="s">
        <v>23182</v>
      </c>
      <c r="D6367" s="10" t="s">
        <v>23958</v>
      </c>
      <c r="E6367" s="11"/>
      <c r="F6367" s="9" t="s">
        <v>23959</v>
      </c>
      <c r="G6367" s="12">
        <v>8</v>
      </c>
      <c r="H6367" s="9" t="s">
        <v>25</v>
      </c>
      <c r="I6367" s="9" t="s">
        <v>25</v>
      </c>
      <c r="J6367" s="12">
        <v>1</v>
      </c>
      <c r="K6367" s="13">
        <v>44366</v>
      </c>
      <c r="L6367" s="86">
        <f>(Tabla2[[#This Row],[release_year]]-'VARIANZA Y DES. EST'!$L$11)^2</f>
        <v>46.509705182670608</v>
      </c>
      <c r="M6367" s="12">
        <v>2021</v>
      </c>
      <c r="N6367" s="9" t="s">
        <v>35</v>
      </c>
      <c r="O6367" s="9" t="s">
        <v>23227</v>
      </c>
      <c r="P6367" s="12">
        <v>4</v>
      </c>
      <c r="Q6367" s="12" t="s">
        <v>28</v>
      </c>
      <c r="R6367" s="12"/>
      <c r="S6367" s="12">
        <v>4</v>
      </c>
      <c r="T6367" s="9" t="s">
        <v>23779</v>
      </c>
      <c r="U6367" s="9" t="s">
        <v>23566</v>
      </c>
      <c r="V6367" s="9" t="s">
        <v>23779</v>
      </c>
      <c r="W6367" s="14">
        <v>3</v>
      </c>
    </row>
    <row r="6368" spans="1:23" x14ac:dyDescent="0.25">
      <c r="A6368" s="8">
        <v>662</v>
      </c>
      <c r="B6368" s="9" t="s">
        <v>23960</v>
      </c>
      <c r="C6368" s="9" t="s">
        <v>23182</v>
      </c>
      <c r="D6368" s="10" t="s">
        <v>23961</v>
      </c>
      <c r="E6368" s="11"/>
      <c r="F6368" s="9" t="s">
        <v>23962</v>
      </c>
      <c r="G6368" s="12">
        <v>13</v>
      </c>
      <c r="H6368" s="9" t="s">
        <v>231</v>
      </c>
      <c r="I6368" s="9" t="s">
        <v>231</v>
      </c>
      <c r="J6368" s="12">
        <v>1</v>
      </c>
      <c r="K6368" s="13">
        <v>44366</v>
      </c>
      <c r="L6368" s="86">
        <f>(Tabla2[[#This Row],[release_year]]-'VARIANZA Y DES. EST'!$L$11)^2</f>
        <v>14.590890603358293</v>
      </c>
      <c r="M6368" s="12">
        <v>2018</v>
      </c>
      <c r="N6368" s="9" t="s">
        <v>76</v>
      </c>
      <c r="O6368" s="9" t="s">
        <v>23227</v>
      </c>
      <c r="P6368" s="12">
        <v>4</v>
      </c>
      <c r="Q6368" s="12" t="s">
        <v>28</v>
      </c>
      <c r="R6368" s="12"/>
      <c r="S6368" s="12">
        <v>4</v>
      </c>
      <c r="T6368" s="9" t="s">
        <v>23477</v>
      </c>
      <c r="U6368" s="9" t="s">
        <v>23187</v>
      </c>
      <c r="V6368" s="9" t="s">
        <v>23477</v>
      </c>
      <c r="W6368" s="14">
        <v>3</v>
      </c>
    </row>
    <row r="6369" spans="1:23" x14ac:dyDescent="0.25">
      <c r="A6369" s="8">
        <v>663</v>
      </c>
      <c r="B6369" s="9" t="s">
        <v>23963</v>
      </c>
      <c r="C6369" s="9" t="s">
        <v>23182</v>
      </c>
      <c r="D6369" s="9" t="s">
        <v>23964</v>
      </c>
      <c r="E6369" s="9"/>
      <c r="F6369" s="9" t="s">
        <v>23965</v>
      </c>
      <c r="G6369" s="12">
        <v>9</v>
      </c>
      <c r="H6369" s="9" t="s">
        <v>25</v>
      </c>
      <c r="I6369" s="9" t="s">
        <v>25</v>
      </c>
      <c r="J6369" s="12">
        <v>1</v>
      </c>
      <c r="K6369" s="13">
        <v>44366</v>
      </c>
      <c r="L6369" s="86">
        <f>(Tabla2[[#This Row],[release_year]]-'VARIANZA Y DES. EST'!$L$11)^2</f>
        <v>14.590890603358293</v>
      </c>
      <c r="M6369" s="12">
        <v>2018</v>
      </c>
      <c r="N6369" s="9" t="s">
        <v>35</v>
      </c>
      <c r="O6369" s="9" t="s">
        <v>23191</v>
      </c>
      <c r="P6369" s="12">
        <v>1</v>
      </c>
      <c r="Q6369" s="12" t="s">
        <v>28</v>
      </c>
      <c r="R6369" s="12"/>
      <c r="S6369" s="12">
        <v>1</v>
      </c>
      <c r="T6369" s="9" t="s">
        <v>23229</v>
      </c>
      <c r="U6369" s="9" t="s">
        <v>23229</v>
      </c>
      <c r="V6369" s="9" t="s">
        <v>23229</v>
      </c>
      <c r="W6369" s="14">
        <v>1</v>
      </c>
    </row>
    <row r="6370" spans="1:23" x14ac:dyDescent="0.25">
      <c r="A6370" s="8">
        <v>664</v>
      </c>
      <c r="B6370" s="9" t="s">
        <v>23966</v>
      </c>
      <c r="C6370" s="9" t="s">
        <v>23182</v>
      </c>
      <c r="D6370" s="10" t="s">
        <v>23967</v>
      </c>
      <c r="E6370" s="11"/>
      <c r="F6370" s="9" t="s">
        <v>23968</v>
      </c>
      <c r="G6370" s="12">
        <v>9</v>
      </c>
      <c r="H6370" s="12"/>
      <c r="I6370" s="9"/>
      <c r="J6370" s="12">
        <v>0</v>
      </c>
      <c r="K6370" s="13">
        <v>44366</v>
      </c>
      <c r="L6370" s="86">
        <f>(Tabla2[[#This Row],[release_year]]-'VARIANZA Y DES. EST'!$L$11)^2</f>
        <v>23.230495463129063</v>
      </c>
      <c r="M6370" s="12">
        <v>2019</v>
      </c>
      <c r="N6370" s="9" t="s">
        <v>76</v>
      </c>
      <c r="O6370" s="9" t="s">
        <v>23191</v>
      </c>
      <c r="P6370" s="12">
        <v>1</v>
      </c>
      <c r="Q6370" s="12" t="s">
        <v>28</v>
      </c>
      <c r="R6370" s="12"/>
      <c r="S6370" s="12">
        <v>1</v>
      </c>
      <c r="T6370" s="9" t="s">
        <v>23281</v>
      </c>
      <c r="U6370" s="9" t="s">
        <v>23187</v>
      </c>
      <c r="V6370" s="9" t="s">
        <v>23281</v>
      </c>
      <c r="W6370" s="14">
        <v>2</v>
      </c>
    </row>
    <row r="6371" spans="1:23" x14ac:dyDescent="0.25">
      <c r="A6371" s="8">
        <v>665</v>
      </c>
      <c r="B6371" s="9" t="s">
        <v>23969</v>
      </c>
      <c r="C6371" s="9" t="s">
        <v>23182</v>
      </c>
      <c r="D6371" s="9" t="s">
        <v>23970</v>
      </c>
      <c r="E6371" s="10" t="s">
        <v>23971</v>
      </c>
      <c r="F6371" s="11"/>
      <c r="G6371" s="12">
        <v>0</v>
      </c>
      <c r="H6371" s="9" t="s">
        <v>390</v>
      </c>
      <c r="I6371" s="9" t="s">
        <v>390</v>
      </c>
      <c r="J6371" s="12">
        <v>1</v>
      </c>
      <c r="K6371" s="13">
        <v>44366</v>
      </c>
      <c r="L6371" s="86">
        <f>(Tabla2[[#This Row],[release_year]]-'VARIANZA Y DES. EST'!$L$11)^2</f>
        <v>33.870100322899837</v>
      </c>
      <c r="M6371" s="12">
        <v>2020</v>
      </c>
      <c r="N6371" s="9" t="s">
        <v>26</v>
      </c>
      <c r="O6371" s="9" t="s">
        <v>23185</v>
      </c>
      <c r="P6371" s="12">
        <v>2</v>
      </c>
      <c r="Q6371" s="12" t="s">
        <v>28</v>
      </c>
      <c r="R6371" s="12"/>
      <c r="S6371" s="12">
        <v>2</v>
      </c>
      <c r="T6371" s="9" t="s">
        <v>23264</v>
      </c>
      <c r="U6371" s="9" t="s">
        <v>23264</v>
      </c>
      <c r="V6371" s="9" t="s">
        <v>23264</v>
      </c>
      <c r="W6371" s="14">
        <v>1</v>
      </c>
    </row>
    <row r="6372" spans="1:23" x14ac:dyDescent="0.25">
      <c r="A6372" s="8">
        <v>666</v>
      </c>
      <c r="B6372" s="9" t="s">
        <v>23972</v>
      </c>
      <c r="C6372" s="9" t="s">
        <v>23182</v>
      </c>
      <c r="D6372" s="9" t="s">
        <v>23973</v>
      </c>
      <c r="E6372" s="18"/>
      <c r="F6372" s="9" t="s">
        <v>23974</v>
      </c>
      <c r="G6372" s="12">
        <v>9</v>
      </c>
      <c r="H6372" s="9" t="s">
        <v>8783</v>
      </c>
      <c r="I6372" s="9" t="s">
        <v>23975</v>
      </c>
      <c r="J6372" s="12">
        <v>2</v>
      </c>
      <c r="K6372" s="13">
        <v>44366</v>
      </c>
      <c r="L6372" s="86">
        <f>(Tabla2[[#This Row],[release_year]]-'VARIANZA Y DES. EST'!$L$11)^2</f>
        <v>33.870100322899837</v>
      </c>
      <c r="M6372" s="12">
        <v>2020</v>
      </c>
      <c r="N6372" s="9" t="s">
        <v>76</v>
      </c>
      <c r="O6372" s="9" t="s">
        <v>23185</v>
      </c>
      <c r="P6372" s="12">
        <v>2</v>
      </c>
      <c r="Q6372" s="12" t="s">
        <v>28</v>
      </c>
      <c r="R6372" s="12"/>
      <c r="S6372" s="12">
        <v>2</v>
      </c>
      <c r="T6372" s="9" t="s">
        <v>23445</v>
      </c>
      <c r="U6372" s="9" t="s">
        <v>23193</v>
      </c>
      <c r="V6372" s="9" t="s">
        <v>23445</v>
      </c>
      <c r="W6372" s="14">
        <v>3</v>
      </c>
    </row>
    <row r="6373" spans="1:23" x14ac:dyDescent="0.25">
      <c r="A6373" s="8">
        <v>667</v>
      </c>
      <c r="B6373" s="9" t="s">
        <v>23976</v>
      </c>
      <c r="C6373" s="9" t="s">
        <v>23182</v>
      </c>
      <c r="D6373" s="9" t="s">
        <v>23977</v>
      </c>
      <c r="E6373" s="9" t="s">
        <v>23978</v>
      </c>
      <c r="F6373" s="9" t="s">
        <v>23979</v>
      </c>
      <c r="G6373" s="12">
        <v>10</v>
      </c>
      <c r="H6373" s="12"/>
      <c r="I6373" s="9"/>
      <c r="J6373" s="12">
        <v>0</v>
      </c>
      <c r="K6373" s="13">
        <v>44366</v>
      </c>
      <c r="L6373" s="86">
        <f>(Tabla2[[#This Row],[release_year]]-'VARIANZA Y DES. EST'!$L$11)^2</f>
        <v>33.870100322899837</v>
      </c>
      <c r="M6373" s="12">
        <v>2020</v>
      </c>
      <c r="N6373" s="9" t="s">
        <v>35</v>
      </c>
      <c r="O6373" s="9" t="s">
        <v>23191</v>
      </c>
      <c r="P6373" s="12">
        <v>1</v>
      </c>
      <c r="Q6373" s="12" t="s">
        <v>28</v>
      </c>
      <c r="R6373" s="12"/>
      <c r="S6373" s="12">
        <v>1</v>
      </c>
      <c r="T6373" s="9" t="s">
        <v>23201</v>
      </c>
      <c r="U6373" s="9" t="s">
        <v>23187</v>
      </c>
      <c r="V6373" s="9" t="s">
        <v>23201</v>
      </c>
      <c r="W6373" s="14">
        <v>3</v>
      </c>
    </row>
    <row r="6374" spans="1:23" x14ac:dyDescent="0.25">
      <c r="A6374" s="8">
        <v>668</v>
      </c>
      <c r="B6374" s="9" t="s">
        <v>23980</v>
      </c>
      <c r="C6374" s="9" t="s">
        <v>23182</v>
      </c>
      <c r="D6374" s="9" t="s">
        <v>23981</v>
      </c>
      <c r="E6374" s="9"/>
      <c r="F6374" s="9" t="s">
        <v>23982</v>
      </c>
      <c r="G6374" s="12">
        <v>14</v>
      </c>
      <c r="H6374" s="9" t="s">
        <v>25</v>
      </c>
      <c r="I6374" s="9" t="s">
        <v>25</v>
      </c>
      <c r="J6374" s="12">
        <v>1</v>
      </c>
      <c r="K6374" s="13">
        <v>44366</v>
      </c>
      <c r="L6374" s="86">
        <f>(Tabla2[[#This Row],[release_year]]-'VARIANZA Y DES. EST'!$L$11)^2</f>
        <v>0.67207602404598188</v>
      </c>
      <c r="M6374" s="12">
        <v>2015</v>
      </c>
      <c r="N6374" s="9" t="s">
        <v>35</v>
      </c>
      <c r="O6374" s="9" t="s">
        <v>23289</v>
      </c>
      <c r="P6374" s="12">
        <v>6</v>
      </c>
      <c r="Q6374" s="12" t="s">
        <v>28</v>
      </c>
      <c r="R6374" s="12"/>
      <c r="S6374" s="12">
        <v>6</v>
      </c>
      <c r="T6374" s="9" t="s">
        <v>23723</v>
      </c>
      <c r="U6374" s="9" t="s">
        <v>23229</v>
      </c>
      <c r="V6374" s="9" t="s">
        <v>23723</v>
      </c>
      <c r="W6374" s="14">
        <v>3</v>
      </c>
    </row>
    <row r="6375" spans="1:23" x14ac:dyDescent="0.25">
      <c r="A6375" s="8">
        <v>669</v>
      </c>
      <c r="B6375" s="9" t="s">
        <v>23983</v>
      </c>
      <c r="C6375" s="9" t="s">
        <v>23182</v>
      </c>
      <c r="D6375" s="10" t="s">
        <v>23984</v>
      </c>
      <c r="E6375" s="11"/>
      <c r="F6375" s="9" t="s">
        <v>23985</v>
      </c>
      <c r="G6375" s="12">
        <v>10</v>
      </c>
      <c r="H6375" s="9" t="s">
        <v>25</v>
      </c>
      <c r="I6375" s="9" t="s">
        <v>25</v>
      </c>
      <c r="J6375" s="12">
        <v>1</v>
      </c>
      <c r="K6375" s="13">
        <v>44366</v>
      </c>
      <c r="L6375" s="86">
        <f>(Tabla2[[#This Row],[release_year]]-'VARIANZA Y DES. EST'!$L$11)^2</f>
        <v>14.590890603358293</v>
      </c>
      <c r="M6375" s="12">
        <v>2018</v>
      </c>
      <c r="N6375" s="9" t="s">
        <v>76</v>
      </c>
      <c r="O6375" s="9" t="s">
        <v>23255</v>
      </c>
      <c r="P6375" s="12">
        <v>3</v>
      </c>
      <c r="Q6375" s="12" t="s">
        <v>28</v>
      </c>
      <c r="R6375" s="12"/>
      <c r="S6375" s="12">
        <v>3</v>
      </c>
      <c r="T6375" s="9" t="s">
        <v>23986</v>
      </c>
      <c r="U6375" s="9" t="s">
        <v>23193</v>
      </c>
      <c r="V6375" s="9" t="s">
        <v>23986</v>
      </c>
      <c r="W6375" s="14">
        <v>2</v>
      </c>
    </row>
    <row r="6376" spans="1:23" x14ac:dyDescent="0.25">
      <c r="A6376" s="8">
        <v>670</v>
      </c>
      <c r="B6376" s="9" t="s">
        <v>23987</v>
      </c>
      <c r="C6376" s="9" t="s">
        <v>23182</v>
      </c>
      <c r="D6376" s="9" t="s">
        <v>23988</v>
      </c>
      <c r="E6376" s="9"/>
      <c r="F6376" s="9" t="s">
        <v>23989</v>
      </c>
      <c r="G6376" s="12">
        <v>18</v>
      </c>
      <c r="H6376" s="9" t="s">
        <v>390</v>
      </c>
      <c r="I6376" s="9" t="s">
        <v>390</v>
      </c>
      <c r="J6376" s="12">
        <v>1</v>
      </c>
      <c r="K6376" s="13">
        <v>44366</v>
      </c>
      <c r="L6376" s="86">
        <f>(Tabla2[[#This Row],[release_year]]-'VARIANZA Y DES. EST'!$L$11)^2</f>
        <v>33.870100322899837</v>
      </c>
      <c r="M6376" s="12">
        <v>2020</v>
      </c>
      <c r="N6376" s="9" t="s">
        <v>76</v>
      </c>
      <c r="O6376" s="9" t="s">
        <v>23243</v>
      </c>
      <c r="P6376" s="12">
        <v>5</v>
      </c>
      <c r="Q6376" s="12" t="s">
        <v>28</v>
      </c>
      <c r="R6376" s="12"/>
      <c r="S6376" s="12">
        <v>5</v>
      </c>
      <c r="T6376" s="9" t="s">
        <v>23370</v>
      </c>
      <c r="U6376" s="9" t="s">
        <v>23193</v>
      </c>
      <c r="V6376" s="9" t="s">
        <v>23370</v>
      </c>
      <c r="W6376" s="14">
        <v>3</v>
      </c>
    </row>
    <row r="6377" spans="1:23" x14ac:dyDescent="0.25">
      <c r="A6377" s="8">
        <v>674</v>
      </c>
      <c r="B6377" s="9" t="s">
        <v>23990</v>
      </c>
      <c r="C6377" s="9" t="s">
        <v>23182</v>
      </c>
      <c r="D6377" s="10" t="s">
        <v>23991</v>
      </c>
      <c r="E6377" s="11"/>
      <c r="F6377" s="9" t="s">
        <v>23992</v>
      </c>
      <c r="G6377" s="12">
        <v>1</v>
      </c>
      <c r="H6377" s="9" t="s">
        <v>1064</v>
      </c>
      <c r="I6377" s="9" t="s">
        <v>1064</v>
      </c>
      <c r="J6377" s="12">
        <v>1</v>
      </c>
      <c r="K6377" s="13">
        <v>44366</v>
      </c>
      <c r="L6377" s="86">
        <f>(Tabla2[[#This Row],[release_year]]-'VARIANZA Y DES. EST'!$L$11)^2</f>
        <v>23.230495463129063</v>
      </c>
      <c r="M6377" s="12">
        <v>2019</v>
      </c>
      <c r="N6377" s="9" t="s">
        <v>76</v>
      </c>
      <c r="O6377" s="9" t="s">
        <v>23191</v>
      </c>
      <c r="P6377" s="12">
        <v>1</v>
      </c>
      <c r="Q6377" s="12" t="s">
        <v>28</v>
      </c>
      <c r="R6377" s="12"/>
      <c r="S6377" s="12">
        <v>1</v>
      </c>
      <c r="T6377" s="9" t="s">
        <v>23993</v>
      </c>
      <c r="U6377" s="9" t="s">
        <v>23187</v>
      </c>
      <c r="V6377" s="9" t="s">
        <v>23993</v>
      </c>
      <c r="W6377" s="14">
        <v>3</v>
      </c>
    </row>
    <row r="6378" spans="1:23" x14ac:dyDescent="0.25">
      <c r="A6378" s="8">
        <v>675</v>
      </c>
      <c r="B6378" s="9" t="s">
        <v>23994</v>
      </c>
      <c r="C6378" s="9" t="s">
        <v>23182</v>
      </c>
      <c r="D6378" s="9" t="s">
        <v>23995</v>
      </c>
      <c r="E6378" s="9"/>
      <c r="F6378" s="9" t="s">
        <v>23996</v>
      </c>
      <c r="G6378" s="12">
        <v>11</v>
      </c>
      <c r="H6378" s="9" t="s">
        <v>25</v>
      </c>
      <c r="I6378" s="9" t="s">
        <v>25</v>
      </c>
      <c r="J6378" s="12">
        <v>1</v>
      </c>
      <c r="K6378" s="13">
        <v>44366</v>
      </c>
      <c r="L6378" s="86">
        <f>(Tabla2[[#This Row],[release_year]]-'VARIANZA Y DES. EST'!$L$11)^2</f>
        <v>23.230495463129063</v>
      </c>
      <c r="M6378" s="12">
        <v>2019</v>
      </c>
      <c r="N6378" s="9" t="s">
        <v>76</v>
      </c>
      <c r="O6378" s="9" t="s">
        <v>23185</v>
      </c>
      <c r="P6378" s="12">
        <v>2</v>
      </c>
      <c r="Q6378" s="12" t="s">
        <v>28</v>
      </c>
      <c r="R6378" s="12"/>
      <c r="S6378" s="12">
        <v>2</v>
      </c>
      <c r="T6378" s="9" t="s">
        <v>23206</v>
      </c>
      <c r="U6378" s="9" t="s">
        <v>23206</v>
      </c>
      <c r="V6378" s="9" t="s">
        <v>23206</v>
      </c>
      <c r="W6378" s="14">
        <v>1</v>
      </c>
    </row>
    <row r="6379" spans="1:23" x14ac:dyDescent="0.25">
      <c r="A6379" s="8">
        <v>676</v>
      </c>
      <c r="B6379" s="9" t="s">
        <v>23997</v>
      </c>
      <c r="C6379" s="9" t="s">
        <v>23182</v>
      </c>
      <c r="D6379" s="9" t="s">
        <v>23998</v>
      </c>
      <c r="E6379" s="9"/>
      <c r="F6379" s="9" t="s">
        <v>23999</v>
      </c>
      <c r="G6379" s="12">
        <v>2</v>
      </c>
      <c r="H6379" s="9" t="s">
        <v>34</v>
      </c>
      <c r="I6379" s="9" t="s">
        <v>34</v>
      </c>
      <c r="J6379" s="12">
        <v>1</v>
      </c>
      <c r="K6379" s="13">
        <v>44366</v>
      </c>
      <c r="L6379" s="86">
        <f>(Tabla2[[#This Row],[release_year]]-'VARIANZA Y DES. EST'!$L$11)^2</f>
        <v>14.590890603358293</v>
      </c>
      <c r="M6379" s="12">
        <v>2018</v>
      </c>
      <c r="N6379" s="9" t="s">
        <v>76</v>
      </c>
      <c r="O6379" s="9" t="s">
        <v>23191</v>
      </c>
      <c r="P6379" s="12">
        <v>1</v>
      </c>
      <c r="Q6379" s="12" t="s">
        <v>28</v>
      </c>
      <c r="R6379" s="12"/>
      <c r="S6379" s="12">
        <v>1</v>
      </c>
      <c r="T6379" s="9" t="s">
        <v>23305</v>
      </c>
      <c r="U6379" s="9" t="s">
        <v>23187</v>
      </c>
      <c r="V6379" s="9" t="s">
        <v>23305</v>
      </c>
      <c r="W6379" s="14">
        <v>3</v>
      </c>
    </row>
    <row r="6380" spans="1:23" x14ac:dyDescent="0.25">
      <c r="A6380" s="8">
        <v>677</v>
      </c>
      <c r="B6380" s="9" t="s">
        <v>24000</v>
      </c>
      <c r="C6380" s="9" t="s">
        <v>23182</v>
      </c>
      <c r="D6380" s="9" t="s">
        <v>24001</v>
      </c>
      <c r="E6380" s="9" t="s">
        <v>24002</v>
      </c>
      <c r="F6380" s="9" t="s">
        <v>24003</v>
      </c>
      <c r="G6380" s="12">
        <v>23</v>
      </c>
      <c r="H6380" s="9" t="s">
        <v>25</v>
      </c>
      <c r="I6380" s="9" t="s">
        <v>25</v>
      </c>
      <c r="J6380" s="12">
        <v>1</v>
      </c>
      <c r="K6380" s="13">
        <v>44366</v>
      </c>
      <c r="L6380" s="86">
        <f>(Tabla2[[#This Row],[release_year]]-'VARIANZA Y DES. EST'!$L$11)^2</f>
        <v>23.230495463129063</v>
      </c>
      <c r="M6380" s="12">
        <v>2019</v>
      </c>
      <c r="N6380" s="9" t="s">
        <v>35</v>
      </c>
      <c r="O6380" s="9" t="s">
        <v>23227</v>
      </c>
      <c r="P6380" s="12">
        <v>4</v>
      </c>
      <c r="Q6380" s="12" t="s">
        <v>28</v>
      </c>
      <c r="R6380" s="12"/>
      <c r="S6380" s="12">
        <v>4</v>
      </c>
      <c r="T6380" s="9" t="s">
        <v>23464</v>
      </c>
      <c r="U6380" s="9" t="s">
        <v>23193</v>
      </c>
      <c r="V6380" s="9" t="s">
        <v>23464</v>
      </c>
      <c r="W6380" s="14">
        <v>3</v>
      </c>
    </row>
    <row r="6381" spans="1:23" x14ac:dyDescent="0.25">
      <c r="A6381" s="8">
        <v>678</v>
      </c>
      <c r="B6381" s="9" t="s">
        <v>24004</v>
      </c>
      <c r="C6381" s="9" t="s">
        <v>23182</v>
      </c>
      <c r="D6381" s="10" t="s">
        <v>24005</v>
      </c>
      <c r="E6381" s="11"/>
      <c r="F6381" s="9" t="s">
        <v>24006</v>
      </c>
      <c r="G6381" s="12">
        <v>10</v>
      </c>
      <c r="H6381" s="9" t="s">
        <v>160</v>
      </c>
      <c r="I6381" s="9" t="s">
        <v>161</v>
      </c>
      <c r="J6381" s="12">
        <v>2</v>
      </c>
      <c r="K6381" s="13">
        <v>44366</v>
      </c>
      <c r="L6381" s="86">
        <f>(Tabla2[[#This Row],[release_year]]-'VARIANZA Y DES. EST'!$L$11)^2</f>
        <v>33.870100322899837</v>
      </c>
      <c r="M6381" s="12">
        <v>2020</v>
      </c>
      <c r="N6381" s="9" t="s">
        <v>76</v>
      </c>
      <c r="O6381" s="9" t="s">
        <v>23289</v>
      </c>
      <c r="P6381" s="12">
        <v>6</v>
      </c>
      <c r="Q6381" s="12" t="s">
        <v>28</v>
      </c>
      <c r="R6381" s="12"/>
      <c r="S6381" s="12">
        <v>6</v>
      </c>
      <c r="T6381" s="9" t="s">
        <v>23229</v>
      </c>
      <c r="U6381" s="9" t="s">
        <v>23229</v>
      </c>
      <c r="V6381" s="9" t="s">
        <v>23229</v>
      </c>
      <c r="W6381" s="14">
        <v>1</v>
      </c>
    </row>
    <row r="6382" spans="1:23" x14ac:dyDescent="0.25">
      <c r="A6382" s="8">
        <v>679</v>
      </c>
      <c r="B6382" s="9" t="s">
        <v>24007</v>
      </c>
      <c r="C6382" s="9" t="s">
        <v>23182</v>
      </c>
      <c r="D6382" s="10" t="s">
        <v>24008</v>
      </c>
      <c r="E6382" s="11"/>
      <c r="F6382" s="9" t="s">
        <v>24009</v>
      </c>
      <c r="G6382" s="12">
        <v>4</v>
      </c>
      <c r="H6382" s="9" t="s">
        <v>25</v>
      </c>
      <c r="I6382" s="9" t="s">
        <v>25</v>
      </c>
      <c r="J6382" s="12">
        <v>1</v>
      </c>
      <c r="K6382" s="13">
        <v>44366</v>
      </c>
      <c r="L6382" s="86">
        <f>(Tabla2[[#This Row],[release_year]]-'VARIANZA Y DES. EST'!$L$11)^2</f>
        <v>14.590890603358293</v>
      </c>
      <c r="M6382" s="12">
        <v>2018</v>
      </c>
      <c r="N6382" s="9" t="s">
        <v>76</v>
      </c>
      <c r="O6382" s="9" t="s">
        <v>23191</v>
      </c>
      <c r="P6382" s="12">
        <v>1</v>
      </c>
      <c r="Q6382" s="12" t="s">
        <v>28</v>
      </c>
      <c r="R6382" s="12"/>
      <c r="S6382" s="12">
        <v>1</v>
      </c>
      <c r="T6382" s="9" t="s">
        <v>24010</v>
      </c>
      <c r="U6382" s="9" t="s">
        <v>23193</v>
      </c>
      <c r="V6382" s="9" t="s">
        <v>24010</v>
      </c>
      <c r="W6382" s="14">
        <v>3</v>
      </c>
    </row>
    <row r="6383" spans="1:23" x14ac:dyDescent="0.25">
      <c r="A6383" s="8">
        <v>680</v>
      </c>
      <c r="B6383" s="9" t="s">
        <v>24011</v>
      </c>
      <c r="C6383" s="9" t="s">
        <v>23182</v>
      </c>
      <c r="D6383" s="10" t="s">
        <v>24012</v>
      </c>
      <c r="E6383" s="11"/>
      <c r="F6383" s="18" t="s">
        <v>24013</v>
      </c>
      <c r="G6383" s="12">
        <v>10</v>
      </c>
      <c r="H6383" s="9" t="s">
        <v>3836</v>
      </c>
      <c r="I6383" s="9" t="s">
        <v>3836</v>
      </c>
      <c r="J6383" s="12">
        <v>1</v>
      </c>
      <c r="K6383" s="13">
        <v>44366</v>
      </c>
      <c r="L6383" s="86">
        <f>(Tabla2[[#This Row],[release_year]]-'VARIANZA Y DES. EST'!$L$11)^2</f>
        <v>14.590890603358293</v>
      </c>
      <c r="M6383" s="12">
        <v>2018</v>
      </c>
      <c r="N6383" s="9" t="s">
        <v>76</v>
      </c>
      <c r="O6383" s="9" t="s">
        <v>23191</v>
      </c>
      <c r="P6383" s="12">
        <v>1</v>
      </c>
      <c r="Q6383" s="12" t="s">
        <v>28</v>
      </c>
      <c r="R6383" s="12"/>
      <c r="S6383" s="12">
        <v>1</v>
      </c>
      <c r="T6383" s="9" t="s">
        <v>23445</v>
      </c>
      <c r="U6383" s="9" t="s">
        <v>23193</v>
      </c>
      <c r="V6383" s="9" t="s">
        <v>23445</v>
      </c>
      <c r="W6383" s="14">
        <v>3</v>
      </c>
    </row>
    <row r="6384" spans="1:23" x14ac:dyDescent="0.25">
      <c r="A6384" s="8">
        <v>681</v>
      </c>
      <c r="B6384" s="9" t="s">
        <v>24014</v>
      </c>
      <c r="C6384" s="9" t="s">
        <v>23182</v>
      </c>
      <c r="D6384" s="10" t="s">
        <v>24015</v>
      </c>
      <c r="E6384" s="11"/>
      <c r="F6384" s="9" t="s">
        <v>24016</v>
      </c>
      <c r="G6384" s="12">
        <v>3</v>
      </c>
      <c r="H6384" s="9" t="s">
        <v>25</v>
      </c>
      <c r="I6384" s="9" t="s">
        <v>25</v>
      </c>
      <c r="J6384" s="12">
        <v>1</v>
      </c>
      <c r="K6384" s="13">
        <v>44366</v>
      </c>
      <c r="L6384" s="86">
        <f>(Tabla2[[#This Row],[release_year]]-'VARIANZA Y DES. EST'!$L$11)^2</f>
        <v>33.870100322899837</v>
      </c>
      <c r="M6384" s="12">
        <v>2020</v>
      </c>
      <c r="N6384" s="9" t="s">
        <v>76</v>
      </c>
      <c r="O6384" s="9" t="s">
        <v>23191</v>
      </c>
      <c r="P6384" s="12">
        <v>1</v>
      </c>
      <c r="Q6384" s="12" t="s">
        <v>28</v>
      </c>
      <c r="R6384" s="12"/>
      <c r="S6384" s="12">
        <v>1</v>
      </c>
      <c r="T6384" s="9" t="s">
        <v>23197</v>
      </c>
      <c r="U6384" s="9" t="s">
        <v>23197</v>
      </c>
      <c r="V6384" s="9" t="s">
        <v>23197</v>
      </c>
      <c r="W6384" s="14">
        <v>1</v>
      </c>
    </row>
    <row r="6385" spans="1:23" x14ac:dyDescent="0.25">
      <c r="A6385" s="8">
        <v>682</v>
      </c>
      <c r="B6385" s="9" t="s">
        <v>24017</v>
      </c>
      <c r="C6385" s="9" t="s">
        <v>23182</v>
      </c>
      <c r="D6385" s="9" t="s">
        <v>24018</v>
      </c>
      <c r="E6385" s="18" t="s">
        <v>24019</v>
      </c>
      <c r="F6385" s="9" t="s">
        <v>24020</v>
      </c>
      <c r="G6385" s="12">
        <v>15</v>
      </c>
      <c r="H6385" s="9" t="s">
        <v>126</v>
      </c>
      <c r="I6385" s="9" t="s">
        <v>126</v>
      </c>
      <c r="J6385" s="12">
        <v>1</v>
      </c>
      <c r="K6385" s="13">
        <v>44366</v>
      </c>
      <c r="L6385" s="86">
        <f>(Tabla2[[#This Row],[release_year]]-'VARIANZA Y DES. EST'!$L$11)^2</f>
        <v>14.590890603358293</v>
      </c>
      <c r="M6385" s="12">
        <v>2018</v>
      </c>
      <c r="N6385" s="9" t="s">
        <v>76</v>
      </c>
      <c r="O6385" s="9" t="s">
        <v>23191</v>
      </c>
      <c r="P6385" s="12">
        <v>1</v>
      </c>
      <c r="Q6385" s="12" t="s">
        <v>28</v>
      </c>
      <c r="R6385" s="12"/>
      <c r="S6385" s="12">
        <v>1</v>
      </c>
      <c r="T6385" s="9" t="s">
        <v>24021</v>
      </c>
      <c r="U6385" s="9" t="s">
        <v>23213</v>
      </c>
      <c r="V6385" s="9" t="s">
        <v>24021</v>
      </c>
      <c r="W6385" s="14">
        <v>2</v>
      </c>
    </row>
    <row r="6386" spans="1:23" x14ac:dyDescent="0.25">
      <c r="A6386" s="8">
        <v>683</v>
      </c>
      <c r="B6386" s="9" t="s">
        <v>24022</v>
      </c>
      <c r="C6386" s="9" t="s">
        <v>23182</v>
      </c>
      <c r="D6386" s="10" t="s">
        <v>24023</v>
      </c>
      <c r="E6386" s="11"/>
      <c r="F6386" s="9" t="s">
        <v>24024</v>
      </c>
      <c r="G6386" s="12">
        <v>3</v>
      </c>
      <c r="H6386" s="9" t="s">
        <v>279</v>
      </c>
      <c r="I6386" s="9" t="s">
        <v>279</v>
      </c>
      <c r="J6386" s="12">
        <v>1</v>
      </c>
      <c r="K6386" s="13">
        <v>44366</v>
      </c>
      <c r="L6386" s="86">
        <f>(Tabla2[[#This Row],[release_year]]-'VARIANZA Y DES. EST'!$L$11)^2</f>
        <v>46.509705182670608</v>
      </c>
      <c r="M6386" s="12">
        <v>2021</v>
      </c>
      <c r="N6386" s="9" t="s">
        <v>76</v>
      </c>
      <c r="O6386" s="9" t="s">
        <v>23191</v>
      </c>
      <c r="P6386" s="12">
        <v>1</v>
      </c>
      <c r="Q6386" s="12" t="s">
        <v>28</v>
      </c>
      <c r="R6386" s="12"/>
      <c r="S6386" s="12">
        <v>1</v>
      </c>
      <c r="T6386" s="9" t="s">
        <v>23428</v>
      </c>
      <c r="U6386" s="9" t="s">
        <v>23187</v>
      </c>
      <c r="V6386" s="9" t="s">
        <v>23428</v>
      </c>
      <c r="W6386" s="14">
        <v>2</v>
      </c>
    </row>
    <row r="6387" spans="1:23" x14ac:dyDescent="0.25">
      <c r="A6387" s="8">
        <v>685</v>
      </c>
      <c r="B6387" s="9" t="s">
        <v>24025</v>
      </c>
      <c r="C6387" s="9" t="s">
        <v>23182</v>
      </c>
      <c r="D6387" s="9" t="s">
        <v>24026</v>
      </c>
      <c r="E6387" s="9"/>
      <c r="F6387" s="9" t="s">
        <v>24027</v>
      </c>
      <c r="G6387" s="12">
        <v>11</v>
      </c>
      <c r="H6387" s="9" t="s">
        <v>390</v>
      </c>
      <c r="I6387" s="9" t="s">
        <v>390</v>
      </c>
      <c r="J6387" s="12">
        <v>1</v>
      </c>
      <c r="K6387" s="13">
        <v>44365</v>
      </c>
      <c r="L6387" s="86">
        <f>(Tabla2[[#This Row],[release_year]]-'VARIANZA Y DES. EST'!$L$11)^2</f>
        <v>46.509705182670608</v>
      </c>
      <c r="M6387" s="12">
        <v>2021</v>
      </c>
      <c r="N6387" s="9" t="s">
        <v>76</v>
      </c>
      <c r="O6387" s="9" t="s">
        <v>23227</v>
      </c>
      <c r="P6387" s="12">
        <v>4</v>
      </c>
      <c r="Q6387" s="12" t="s">
        <v>28</v>
      </c>
      <c r="R6387" s="12"/>
      <c r="S6387" s="12">
        <v>4</v>
      </c>
      <c r="T6387" s="9" t="s">
        <v>23370</v>
      </c>
      <c r="U6387" s="9" t="s">
        <v>23193</v>
      </c>
      <c r="V6387" s="9" t="s">
        <v>23370</v>
      </c>
      <c r="W6387" s="14">
        <v>3</v>
      </c>
    </row>
    <row r="6388" spans="1:23" x14ac:dyDescent="0.25">
      <c r="A6388" s="8">
        <v>687</v>
      </c>
      <c r="B6388" s="9" t="s">
        <v>24028</v>
      </c>
      <c r="C6388" s="9" t="s">
        <v>23182</v>
      </c>
      <c r="D6388" s="10" t="s">
        <v>24029</v>
      </c>
      <c r="E6388" s="11"/>
      <c r="F6388" s="9" t="s">
        <v>24030</v>
      </c>
      <c r="G6388" s="12">
        <v>8</v>
      </c>
      <c r="H6388" s="9" t="s">
        <v>1349</v>
      </c>
      <c r="I6388" s="9" t="s">
        <v>1349</v>
      </c>
      <c r="J6388" s="12">
        <v>1</v>
      </c>
      <c r="K6388" s="13">
        <v>44365</v>
      </c>
      <c r="L6388" s="86">
        <f>(Tabla2[[#This Row],[release_year]]-'VARIANZA Y DES. EST'!$L$11)^2</f>
        <v>46.509705182670608</v>
      </c>
      <c r="M6388" s="12">
        <v>2021</v>
      </c>
      <c r="N6388" s="9" t="s">
        <v>35</v>
      </c>
      <c r="O6388" s="9" t="s">
        <v>23185</v>
      </c>
      <c r="P6388" s="12">
        <v>2</v>
      </c>
      <c r="Q6388" s="12" t="s">
        <v>28</v>
      </c>
      <c r="R6388" s="12"/>
      <c r="S6388" s="12">
        <v>2</v>
      </c>
      <c r="T6388" s="9" t="s">
        <v>24031</v>
      </c>
      <c r="U6388" s="9" t="s">
        <v>23187</v>
      </c>
      <c r="V6388" s="9" t="s">
        <v>24031</v>
      </c>
      <c r="W6388" s="14">
        <v>3</v>
      </c>
    </row>
    <row r="6389" spans="1:23" x14ac:dyDescent="0.25">
      <c r="A6389" s="8">
        <v>692</v>
      </c>
      <c r="B6389" s="9" t="s">
        <v>24032</v>
      </c>
      <c r="C6389" s="9" t="s">
        <v>23182</v>
      </c>
      <c r="D6389" s="10" t="s">
        <v>24033</v>
      </c>
      <c r="E6389" s="11"/>
      <c r="F6389" s="9" t="s">
        <v>24034</v>
      </c>
      <c r="G6389" s="12">
        <v>8</v>
      </c>
      <c r="H6389" s="12"/>
      <c r="I6389" s="9"/>
      <c r="J6389" s="12">
        <v>0</v>
      </c>
      <c r="K6389" s="13">
        <v>44365</v>
      </c>
      <c r="L6389" s="86">
        <f>(Tabla2[[#This Row],[release_year]]-'VARIANZA Y DES. EST'!$L$11)^2</f>
        <v>46.509705182670608</v>
      </c>
      <c r="M6389" s="12">
        <v>2021</v>
      </c>
      <c r="N6389" s="9" t="s">
        <v>35</v>
      </c>
      <c r="O6389" s="9" t="s">
        <v>23191</v>
      </c>
      <c r="P6389" s="12">
        <v>1</v>
      </c>
      <c r="Q6389" s="12" t="s">
        <v>28</v>
      </c>
      <c r="R6389" s="12"/>
      <c r="S6389" s="12">
        <v>1</v>
      </c>
      <c r="T6389" s="9" t="s">
        <v>23428</v>
      </c>
      <c r="U6389" s="9" t="s">
        <v>23187</v>
      </c>
      <c r="V6389" s="9" t="s">
        <v>23428</v>
      </c>
      <c r="W6389" s="14">
        <v>2</v>
      </c>
    </row>
    <row r="6390" spans="1:23" x14ac:dyDescent="0.25">
      <c r="A6390" s="8">
        <v>693</v>
      </c>
      <c r="B6390" s="9" t="s">
        <v>24035</v>
      </c>
      <c r="C6390" s="9" t="s">
        <v>23182</v>
      </c>
      <c r="D6390" s="9" t="s">
        <v>24036</v>
      </c>
      <c r="E6390" s="9" t="s">
        <v>23588</v>
      </c>
      <c r="F6390" s="9" t="s">
        <v>24037</v>
      </c>
      <c r="G6390" s="12">
        <v>10</v>
      </c>
      <c r="H6390" s="12"/>
      <c r="I6390" s="9"/>
      <c r="J6390" s="12">
        <v>0</v>
      </c>
      <c r="K6390" s="13">
        <v>44365</v>
      </c>
      <c r="L6390" s="86">
        <f>(Tabla2[[#This Row],[release_year]]-'VARIANZA Y DES. EST'!$L$11)^2</f>
        <v>46.509705182670608</v>
      </c>
      <c r="M6390" s="12">
        <v>2021</v>
      </c>
      <c r="N6390" s="9" t="s">
        <v>35</v>
      </c>
      <c r="O6390" s="9" t="s">
        <v>23191</v>
      </c>
      <c r="P6390" s="12">
        <v>1</v>
      </c>
      <c r="Q6390" s="12" t="s">
        <v>28</v>
      </c>
      <c r="R6390" s="12"/>
      <c r="S6390" s="12">
        <v>1</v>
      </c>
      <c r="T6390" s="9" t="s">
        <v>23558</v>
      </c>
      <c r="U6390" s="9" t="s">
        <v>23187</v>
      </c>
      <c r="V6390" s="9" t="s">
        <v>23558</v>
      </c>
      <c r="W6390" s="14">
        <v>3</v>
      </c>
    </row>
    <row r="6391" spans="1:23" x14ac:dyDescent="0.25">
      <c r="A6391" s="8">
        <v>697</v>
      </c>
      <c r="B6391" s="9" t="s">
        <v>24038</v>
      </c>
      <c r="C6391" s="9" t="s">
        <v>23182</v>
      </c>
      <c r="D6391" s="10" t="s">
        <v>24039</v>
      </c>
      <c r="E6391" s="11"/>
      <c r="F6391" s="18" t="s">
        <v>24040</v>
      </c>
      <c r="G6391" s="12">
        <v>10</v>
      </c>
      <c r="H6391" s="9" t="s">
        <v>160</v>
      </c>
      <c r="I6391" s="9" t="s">
        <v>161</v>
      </c>
      <c r="J6391" s="12">
        <v>2</v>
      </c>
      <c r="K6391" s="13">
        <v>44364</v>
      </c>
      <c r="L6391" s="86">
        <f>(Tabla2[[#This Row],[release_year]]-'VARIANZA Y DES. EST'!$L$11)^2</f>
        <v>46.509705182670608</v>
      </c>
      <c r="M6391" s="12">
        <v>2021</v>
      </c>
      <c r="N6391" s="9" t="s">
        <v>76</v>
      </c>
      <c r="O6391" s="9" t="s">
        <v>23185</v>
      </c>
      <c r="P6391" s="12">
        <v>2</v>
      </c>
      <c r="Q6391" s="12" t="s">
        <v>28</v>
      </c>
      <c r="R6391" s="12"/>
      <c r="S6391" s="12">
        <v>2</v>
      </c>
      <c r="T6391" s="9" t="s">
        <v>24041</v>
      </c>
      <c r="U6391" s="9" t="s">
        <v>23566</v>
      </c>
      <c r="V6391" s="9" t="s">
        <v>24041</v>
      </c>
      <c r="W6391" s="14">
        <v>3</v>
      </c>
    </row>
    <row r="6392" spans="1:23" x14ac:dyDescent="0.25">
      <c r="A6392" s="8">
        <v>698</v>
      </c>
      <c r="B6392" s="9" t="s">
        <v>24042</v>
      </c>
      <c r="C6392" s="9" t="s">
        <v>23182</v>
      </c>
      <c r="D6392" s="10" t="s">
        <v>24043</v>
      </c>
      <c r="E6392" s="11"/>
      <c r="F6392" s="9" t="s">
        <v>24044</v>
      </c>
      <c r="G6392" s="12">
        <v>2</v>
      </c>
      <c r="H6392" s="12"/>
      <c r="I6392" s="9"/>
      <c r="J6392" s="12">
        <v>0</v>
      </c>
      <c r="K6392" s="13">
        <v>44364</v>
      </c>
      <c r="L6392" s="86">
        <f>(Tabla2[[#This Row],[release_year]]-'VARIANZA Y DES. EST'!$L$11)^2</f>
        <v>46.509705182670608</v>
      </c>
      <c r="M6392" s="12">
        <v>2021</v>
      </c>
      <c r="N6392" s="9" t="s">
        <v>76</v>
      </c>
      <c r="O6392" s="9" t="s">
        <v>23191</v>
      </c>
      <c r="P6392" s="12">
        <v>1</v>
      </c>
      <c r="Q6392" s="12" t="s">
        <v>28</v>
      </c>
      <c r="R6392" s="12"/>
      <c r="S6392" s="12">
        <v>1</v>
      </c>
      <c r="T6392" s="9" t="s">
        <v>23537</v>
      </c>
      <c r="U6392" s="9" t="s">
        <v>23187</v>
      </c>
      <c r="V6392" s="9" t="s">
        <v>23537</v>
      </c>
      <c r="W6392" s="14">
        <v>3</v>
      </c>
    </row>
    <row r="6393" spans="1:23" x14ac:dyDescent="0.25">
      <c r="A6393" s="8">
        <v>700</v>
      </c>
      <c r="B6393" s="9" t="s">
        <v>24045</v>
      </c>
      <c r="C6393" s="9" t="s">
        <v>23182</v>
      </c>
      <c r="D6393" s="9" t="s">
        <v>24046</v>
      </c>
      <c r="E6393" s="18"/>
      <c r="F6393" s="18" t="s">
        <v>24047</v>
      </c>
      <c r="G6393" s="12">
        <v>7</v>
      </c>
      <c r="H6393" s="9" t="s">
        <v>1331</v>
      </c>
      <c r="I6393" s="9" t="s">
        <v>1331</v>
      </c>
      <c r="J6393" s="12">
        <v>1</v>
      </c>
      <c r="K6393" s="13">
        <v>44364</v>
      </c>
      <c r="L6393" s="86">
        <f>(Tabla2[[#This Row],[release_year]]-'VARIANZA Y DES. EST'!$L$11)^2</f>
        <v>46.509705182670608</v>
      </c>
      <c r="M6393" s="12">
        <v>2021</v>
      </c>
      <c r="N6393" s="9" t="s">
        <v>76</v>
      </c>
      <c r="O6393" s="9" t="s">
        <v>23191</v>
      </c>
      <c r="P6393" s="12">
        <v>1</v>
      </c>
      <c r="Q6393" s="12" t="s">
        <v>28</v>
      </c>
      <c r="R6393" s="12"/>
      <c r="S6393" s="12">
        <v>1</v>
      </c>
      <c r="T6393" s="9" t="s">
        <v>23186</v>
      </c>
      <c r="U6393" s="9" t="s">
        <v>23187</v>
      </c>
      <c r="V6393" s="9" t="s">
        <v>23186</v>
      </c>
      <c r="W6393" s="14">
        <v>3</v>
      </c>
    </row>
    <row r="6394" spans="1:23" x14ac:dyDescent="0.25">
      <c r="A6394" s="8">
        <v>701</v>
      </c>
      <c r="B6394" s="9" t="s">
        <v>24048</v>
      </c>
      <c r="C6394" s="9" t="s">
        <v>23182</v>
      </c>
      <c r="D6394" s="10" t="s">
        <v>24049</v>
      </c>
      <c r="E6394" s="11"/>
      <c r="F6394" s="9" t="s">
        <v>24050</v>
      </c>
      <c r="G6394" s="12">
        <v>17</v>
      </c>
      <c r="H6394" s="12"/>
      <c r="I6394" s="9"/>
      <c r="J6394" s="12">
        <v>0</v>
      </c>
      <c r="K6394" s="13">
        <v>44364</v>
      </c>
      <c r="L6394" s="86">
        <f>(Tabla2[[#This Row],[release_year]]-'VARIANZA Y DES. EST'!$L$11)^2</f>
        <v>46.509705182670608</v>
      </c>
      <c r="M6394" s="12">
        <v>2021</v>
      </c>
      <c r="N6394" s="9" t="s">
        <v>76</v>
      </c>
      <c r="O6394" s="9" t="s">
        <v>23191</v>
      </c>
      <c r="P6394" s="12">
        <v>1</v>
      </c>
      <c r="Q6394" s="12" t="s">
        <v>28</v>
      </c>
      <c r="R6394" s="12"/>
      <c r="S6394" s="12">
        <v>1</v>
      </c>
      <c r="T6394" s="9" t="s">
        <v>23315</v>
      </c>
      <c r="U6394" s="9" t="s">
        <v>23316</v>
      </c>
      <c r="V6394" s="9" t="s">
        <v>23315</v>
      </c>
      <c r="W6394" s="14">
        <v>2</v>
      </c>
    </row>
    <row r="6395" spans="1:23" x14ac:dyDescent="0.25">
      <c r="A6395" s="8">
        <v>704</v>
      </c>
      <c r="B6395" s="9" t="s">
        <v>24051</v>
      </c>
      <c r="C6395" s="9" t="s">
        <v>23182</v>
      </c>
      <c r="D6395" s="9" t="s">
        <v>24052</v>
      </c>
      <c r="E6395" s="9"/>
      <c r="F6395" s="18" t="s">
        <v>24053</v>
      </c>
      <c r="G6395" s="12">
        <v>10</v>
      </c>
      <c r="H6395" s="9" t="s">
        <v>7034</v>
      </c>
      <c r="I6395" s="9" t="s">
        <v>7034</v>
      </c>
      <c r="J6395" s="12">
        <v>1</v>
      </c>
      <c r="K6395" s="13">
        <v>44364</v>
      </c>
      <c r="L6395" s="86">
        <f>(Tabla2[[#This Row],[release_year]]-'VARIANZA Y DES. EST'!$L$11)^2</f>
        <v>46.509705182670608</v>
      </c>
      <c r="M6395" s="12">
        <v>2021</v>
      </c>
      <c r="N6395" s="9" t="s">
        <v>76</v>
      </c>
      <c r="O6395" s="9" t="s">
        <v>23255</v>
      </c>
      <c r="P6395" s="12">
        <v>3</v>
      </c>
      <c r="Q6395" s="12" t="s">
        <v>28</v>
      </c>
      <c r="R6395" s="12"/>
      <c r="S6395" s="12">
        <v>3</v>
      </c>
      <c r="T6395" s="9" t="s">
        <v>23186</v>
      </c>
      <c r="U6395" s="9" t="s">
        <v>23187</v>
      </c>
      <c r="V6395" s="9" t="s">
        <v>23186</v>
      </c>
      <c r="W6395" s="14">
        <v>3</v>
      </c>
    </row>
    <row r="6396" spans="1:23" x14ac:dyDescent="0.25">
      <c r="A6396" s="8">
        <v>707</v>
      </c>
      <c r="B6396" s="9" t="s">
        <v>24054</v>
      </c>
      <c r="C6396" s="9" t="s">
        <v>23182</v>
      </c>
      <c r="D6396" s="10" t="s">
        <v>24055</v>
      </c>
      <c r="E6396" s="11"/>
      <c r="F6396" s="9" t="s">
        <v>24056</v>
      </c>
      <c r="G6396" s="12">
        <v>6</v>
      </c>
      <c r="H6396" s="12"/>
      <c r="I6396" s="9"/>
      <c r="J6396" s="12">
        <v>0</v>
      </c>
      <c r="K6396" s="13">
        <v>44363</v>
      </c>
      <c r="L6396" s="86">
        <f>(Tabla2[[#This Row],[release_year]]-'VARIANZA Y DES. EST'!$L$11)^2</f>
        <v>46.509705182670608</v>
      </c>
      <c r="M6396" s="12">
        <v>2021</v>
      </c>
      <c r="N6396" s="9" t="s">
        <v>76</v>
      </c>
      <c r="O6396" s="9" t="s">
        <v>23191</v>
      </c>
      <c r="P6396" s="12">
        <v>1</v>
      </c>
      <c r="Q6396" s="12" t="s">
        <v>28</v>
      </c>
      <c r="R6396" s="12"/>
      <c r="S6396" s="12">
        <v>1</v>
      </c>
      <c r="T6396" s="9" t="s">
        <v>23438</v>
      </c>
      <c r="U6396" s="9" t="s">
        <v>23187</v>
      </c>
      <c r="V6396" s="9" t="s">
        <v>23438</v>
      </c>
      <c r="W6396" s="14">
        <v>3</v>
      </c>
    </row>
    <row r="6397" spans="1:23" x14ac:dyDescent="0.25">
      <c r="A6397" s="8">
        <v>708</v>
      </c>
      <c r="B6397" s="9" t="s">
        <v>24057</v>
      </c>
      <c r="C6397" s="9" t="s">
        <v>23182</v>
      </c>
      <c r="D6397" s="9" t="s">
        <v>24058</v>
      </c>
      <c r="E6397" s="9" t="s">
        <v>24059</v>
      </c>
      <c r="F6397" s="9" t="s">
        <v>24060</v>
      </c>
      <c r="G6397" s="12">
        <v>10</v>
      </c>
      <c r="H6397" s="12"/>
      <c r="I6397" s="9"/>
      <c r="J6397" s="12">
        <v>0</v>
      </c>
      <c r="K6397" s="13">
        <v>44363</v>
      </c>
      <c r="L6397" s="86">
        <f>(Tabla2[[#This Row],[release_year]]-'VARIANZA Y DES. EST'!$L$11)^2</f>
        <v>46.509705182670608</v>
      </c>
      <c r="M6397" s="12">
        <v>2021</v>
      </c>
      <c r="N6397" s="9" t="s">
        <v>35</v>
      </c>
      <c r="O6397" s="9" t="s">
        <v>23191</v>
      </c>
      <c r="P6397" s="12">
        <v>1</v>
      </c>
      <c r="Q6397" s="12" t="s">
        <v>28</v>
      </c>
      <c r="R6397" s="12"/>
      <c r="S6397" s="12">
        <v>1</v>
      </c>
      <c r="T6397" s="9" t="s">
        <v>23201</v>
      </c>
      <c r="U6397" s="9" t="s">
        <v>23187</v>
      </c>
      <c r="V6397" s="9" t="s">
        <v>23201</v>
      </c>
      <c r="W6397" s="14">
        <v>3</v>
      </c>
    </row>
    <row r="6398" spans="1:23" x14ac:dyDescent="0.25">
      <c r="A6398" s="8">
        <v>710</v>
      </c>
      <c r="B6398" s="9" t="s">
        <v>24061</v>
      </c>
      <c r="C6398" s="9" t="s">
        <v>23182</v>
      </c>
      <c r="D6398" s="9" t="s">
        <v>24062</v>
      </c>
      <c r="E6398" s="9"/>
      <c r="F6398" s="9" t="s">
        <v>24063</v>
      </c>
      <c r="G6398" s="12">
        <v>12</v>
      </c>
      <c r="H6398" s="9" t="s">
        <v>1064</v>
      </c>
      <c r="I6398" s="9" t="s">
        <v>1064</v>
      </c>
      <c r="J6398" s="12">
        <v>1</v>
      </c>
      <c r="K6398" s="13">
        <v>44363</v>
      </c>
      <c r="L6398" s="86">
        <f>(Tabla2[[#This Row],[release_year]]-'VARIANZA Y DES. EST'!$L$11)^2</f>
        <v>33.870100322899837</v>
      </c>
      <c r="M6398" s="12">
        <v>2020</v>
      </c>
      <c r="N6398" s="9" t="s">
        <v>76</v>
      </c>
      <c r="O6398" s="9" t="s">
        <v>23255</v>
      </c>
      <c r="P6398" s="12">
        <v>3</v>
      </c>
      <c r="Q6398" s="12" t="s">
        <v>28</v>
      </c>
      <c r="R6398" s="12"/>
      <c r="S6398" s="12">
        <v>3</v>
      </c>
      <c r="T6398" s="9" t="s">
        <v>23537</v>
      </c>
      <c r="U6398" s="9" t="s">
        <v>23187</v>
      </c>
      <c r="V6398" s="9" t="s">
        <v>23537</v>
      </c>
      <c r="W6398" s="14">
        <v>3</v>
      </c>
    </row>
    <row r="6399" spans="1:23" x14ac:dyDescent="0.25">
      <c r="A6399" s="8">
        <v>711</v>
      </c>
      <c r="B6399" s="9" t="s">
        <v>24064</v>
      </c>
      <c r="C6399" s="9" t="s">
        <v>23182</v>
      </c>
      <c r="D6399" s="10" t="s">
        <v>24065</v>
      </c>
      <c r="E6399" s="11"/>
      <c r="F6399" s="9"/>
      <c r="G6399" s="12">
        <v>0</v>
      </c>
      <c r="H6399" s="12"/>
      <c r="I6399" s="9"/>
      <c r="J6399" s="12">
        <v>0</v>
      </c>
      <c r="K6399" s="13">
        <v>44363</v>
      </c>
      <c r="L6399" s="86">
        <f>(Tabla2[[#This Row],[release_year]]-'VARIANZA Y DES. EST'!$L$11)^2</f>
        <v>46.509705182670608</v>
      </c>
      <c r="M6399" s="12">
        <v>2021</v>
      </c>
      <c r="N6399" s="9" t="s">
        <v>82</v>
      </c>
      <c r="O6399" s="9" t="s">
        <v>23191</v>
      </c>
      <c r="P6399" s="12">
        <v>1</v>
      </c>
      <c r="Q6399" s="12" t="s">
        <v>28</v>
      </c>
      <c r="R6399" s="12"/>
      <c r="S6399" s="12">
        <v>1</v>
      </c>
      <c r="T6399" s="9" t="s">
        <v>23356</v>
      </c>
      <c r="U6399" s="9" t="s">
        <v>23197</v>
      </c>
      <c r="V6399" s="9" t="s">
        <v>23356</v>
      </c>
      <c r="W6399" s="14">
        <v>2</v>
      </c>
    </row>
    <row r="6400" spans="1:23" x14ac:dyDescent="0.25">
      <c r="A6400" s="8">
        <v>714</v>
      </c>
      <c r="B6400" s="9" t="s">
        <v>24066</v>
      </c>
      <c r="C6400" s="9" t="s">
        <v>23182</v>
      </c>
      <c r="D6400" s="10" t="s">
        <v>24067</v>
      </c>
      <c r="E6400" s="11"/>
      <c r="F6400" s="9" t="s">
        <v>24068</v>
      </c>
      <c r="G6400" s="12">
        <v>8</v>
      </c>
      <c r="H6400" s="9" t="s">
        <v>25</v>
      </c>
      <c r="I6400" s="9" t="s">
        <v>25</v>
      </c>
      <c r="J6400" s="12">
        <v>1</v>
      </c>
      <c r="K6400" s="13">
        <v>44362</v>
      </c>
      <c r="L6400" s="86">
        <f>(Tabla2[[#This Row],[release_year]]-'VARIANZA Y DES. EST'!$L$11)^2</f>
        <v>33.870100322899837</v>
      </c>
      <c r="M6400" s="12">
        <v>2020</v>
      </c>
      <c r="N6400" s="9" t="s">
        <v>110</v>
      </c>
      <c r="O6400" s="9" t="s">
        <v>23191</v>
      </c>
      <c r="P6400" s="12">
        <v>1</v>
      </c>
      <c r="Q6400" s="12" t="s">
        <v>28</v>
      </c>
      <c r="R6400" s="12"/>
      <c r="S6400" s="12">
        <v>1</v>
      </c>
      <c r="T6400" s="9" t="s">
        <v>23268</v>
      </c>
      <c r="U6400" s="9" t="s">
        <v>23264</v>
      </c>
      <c r="V6400" s="9" t="s">
        <v>23268</v>
      </c>
      <c r="W6400" s="14">
        <v>2</v>
      </c>
    </row>
    <row r="6401" spans="1:23" x14ac:dyDescent="0.25">
      <c r="A6401" s="8">
        <v>715</v>
      </c>
      <c r="B6401" s="9" t="s">
        <v>24069</v>
      </c>
      <c r="C6401" s="9" t="s">
        <v>23182</v>
      </c>
      <c r="D6401" s="9" t="s">
        <v>24070</v>
      </c>
      <c r="E6401" s="9"/>
      <c r="F6401" s="9" t="s">
        <v>24071</v>
      </c>
      <c r="G6401" s="12">
        <v>6</v>
      </c>
      <c r="H6401" s="12"/>
      <c r="I6401" s="9"/>
      <c r="J6401" s="12">
        <v>0</v>
      </c>
      <c r="K6401" s="13">
        <v>44362</v>
      </c>
      <c r="L6401" s="86">
        <f>(Tabla2[[#This Row],[release_year]]-'VARIANZA Y DES. EST'!$L$11)^2</f>
        <v>46.509705182670608</v>
      </c>
      <c r="M6401" s="12">
        <v>2021</v>
      </c>
      <c r="N6401" s="9" t="s">
        <v>76</v>
      </c>
      <c r="O6401" s="9" t="s">
        <v>23191</v>
      </c>
      <c r="P6401" s="12">
        <v>1</v>
      </c>
      <c r="Q6401" s="12" t="s">
        <v>28</v>
      </c>
      <c r="R6401" s="12"/>
      <c r="S6401" s="12">
        <v>1</v>
      </c>
      <c r="T6401" s="9" t="s">
        <v>24072</v>
      </c>
      <c r="U6401" s="9" t="s">
        <v>23193</v>
      </c>
      <c r="V6401" s="9" t="s">
        <v>24072</v>
      </c>
      <c r="W6401" s="14">
        <v>3</v>
      </c>
    </row>
    <row r="6402" spans="1:23" x14ac:dyDescent="0.25">
      <c r="A6402" s="8">
        <v>716</v>
      </c>
      <c r="B6402" s="9" t="s">
        <v>24073</v>
      </c>
      <c r="C6402" s="9" t="s">
        <v>23182</v>
      </c>
      <c r="D6402" s="10" t="s">
        <v>24074</v>
      </c>
      <c r="E6402" s="11"/>
      <c r="F6402" s="9" t="s">
        <v>24075</v>
      </c>
      <c r="G6402" s="12">
        <v>3</v>
      </c>
      <c r="H6402" s="12"/>
      <c r="I6402" s="9"/>
      <c r="J6402" s="12">
        <v>0</v>
      </c>
      <c r="K6402" s="13">
        <v>44362</v>
      </c>
      <c r="L6402" s="86">
        <f>(Tabla2[[#This Row],[release_year]]-'VARIANZA Y DES. EST'!$L$11)^2</f>
        <v>46.509705182670608</v>
      </c>
      <c r="M6402" s="12">
        <v>2021</v>
      </c>
      <c r="N6402" s="9" t="s">
        <v>76</v>
      </c>
      <c r="O6402" s="9" t="s">
        <v>23191</v>
      </c>
      <c r="P6402" s="12">
        <v>1</v>
      </c>
      <c r="Q6402" s="12" t="s">
        <v>28</v>
      </c>
      <c r="R6402" s="12"/>
      <c r="S6402" s="12">
        <v>1</v>
      </c>
      <c r="T6402" s="9" t="s">
        <v>23537</v>
      </c>
      <c r="U6402" s="9" t="s">
        <v>23187</v>
      </c>
      <c r="V6402" s="9" t="s">
        <v>23537</v>
      </c>
      <c r="W6402" s="14">
        <v>3</v>
      </c>
    </row>
    <row r="6403" spans="1:23" x14ac:dyDescent="0.25">
      <c r="A6403" s="8">
        <v>720</v>
      </c>
      <c r="B6403" s="9" t="s">
        <v>24076</v>
      </c>
      <c r="C6403" s="9" t="s">
        <v>23182</v>
      </c>
      <c r="D6403" s="10" t="s">
        <v>24077</v>
      </c>
      <c r="E6403" s="11"/>
      <c r="F6403" s="9" t="s">
        <v>24078</v>
      </c>
      <c r="G6403" s="12">
        <v>7</v>
      </c>
      <c r="H6403" s="9" t="s">
        <v>25</v>
      </c>
      <c r="I6403" s="9" t="s">
        <v>25</v>
      </c>
      <c r="J6403" s="12">
        <v>1</v>
      </c>
      <c r="K6403" s="13">
        <v>44362</v>
      </c>
      <c r="L6403" s="86">
        <f>(Tabla2[[#This Row],[release_year]]-'VARIANZA Y DES. EST'!$L$11)^2</f>
        <v>46.509705182670608</v>
      </c>
      <c r="M6403" s="12">
        <v>2021</v>
      </c>
      <c r="N6403" s="9" t="s">
        <v>55</v>
      </c>
      <c r="O6403" s="9" t="s">
        <v>23191</v>
      </c>
      <c r="P6403" s="12">
        <v>1</v>
      </c>
      <c r="Q6403" s="12" t="s">
        <v>28</v>
      </c>
      <c r="R6403" s="12"/>
      <c r="S6403" s="12">
        <v>1</v>
      </c>
      <c r="T6403" s="9" t="s">
        <v>23264</v>
      </c>
      <c r="U6403" s="9" t="s">
        <v>23264</v>
      </c>
      <c r="V6403" s="9" t="s">
        <v>23264</v>
      </c>
      <c r="W6403" s="14">
        <v>1</v>
      </c>
    </row>
    <row r="6404" spans="1:23" x14ac:dyDescent="0.25">
      <c r="A6404" s="8">
        <v>721</v>
      </c>
      <c r="B6404" s="9" t="s">
        <v>24079</v>
      </c>
      <c r="C6404" s="9" t="s">
        <v>23182</v>
      </c>
      <c r="D6404" s="10" t="s">
        <v>24080</v>
      </c>
      <c r="E6404" s="11"/>
      <c r="F6404" s="18" t="s">
        <v>24081</v>
      </c>
      <c r="G6404" s="12">
        <v>4</v>
      </c>
      <c r="H6404" s="12"/>
      <c r="I6404" s="9"/>
      <c r="J6404" s="12">
        <v>0</v>
      </c>
      <c r="K6404" s="13">
        <v>44362</v>
      </c>
      <c r="L6404" s="86">
        <f>(Tabla2[[#This Row],[release_year]]-'VARIANZA Y DES. EST'!$L$11)^2</f>
        <v>46.509705182670608</v>
      </c>
      <c r="M6404" s="12">
        <v>2021</v>
      </c>
      <c r="N6404" s="9" t="s">
        <v>26</v>
      </c>
      <c r="O6404" s="9" t="s">
        <v>23185</v>
      </c>
      <c r="P6404" s="12">
        <v>2</v>
      </c>
      <c r="Q6404" s="12" t="s">
        <v>28</v>
      </c>
      <c r="R6404" s="12"/>
      <c r="S6404" s="12">
        <v>2</v>
      </c>
      <c r="T6404" s="9" t="s">
        <v>23264</v>
      </c>
      <c r="U6404" s="9" t="s">
        <v>23264</v>
      </c>
      <c r="V6404" s="9" t="s">
        <v>23264</v>
      </c>
      <c r="W6404" s="14">
        <v>1</v>
      </c>
    </row>
    <row r="6405" spans="1:23" x14ac:dyDescent="0.25">
      <c r="A6405" s="8">
        <v>724</v>
      </c>
      <c r="B6405" s="9" t="s">
        <v>24082</v>
      </c>
      <c r="C6405" s="9" t="s">
        <v>23182</v>
      </c>
      <c r="D6405" s="9" t="s">
        <v>24083</v>
      </c>
      <c r="E6405" s="18" t="s">
        <v>1601</v>
      </c>
      <c r="F6405" s="18" t="s">
        <v>24084</v>
      </c>
      <c r="G6405" s="12">
        <v>1</v>
      </c>
      <c r="H6405" s="9" t="s">
        <v>25</v>
      </c>
      <c r="I6405" s="9" t="s">
        <v>25</v>
      </c>
      <c r="J6405" s="12">
        <v>1</v>
      </c>
      <c r="K6405" s="13">
        <v>44362</v>
      </c>
      <c r="L6405" s="86">
        <f>(Tabla2[[#This Row],[release_year]]-'VARIANZA Y DES. EST'!$L$11)^2</f>
        <v>3.2471164275211517E-2</v>
      </c>
      <c r="M6405" s="12">
        <v>2014</v>
      </c>
      <c r="N6405" s="9" t="s">
        <v>55</v>
      </c>
      <c r="O6405" s="9" t="s">
        <v>23191</v>
      </c>
      <c r="P6405" s="12">
        <v>1</v>
      </c>
      <c r="Q6405" s="12" t="s">
        <v>28</v>
      </c>
      <c r="R6405" s="12"/>
      <c r="S6405" s="12">
        <v>1</v>
      </c>
      <c r="T6405" s="9" t="s">
        <v>23290</v>
      </c>
      <c r="U6405" s="9" t="s">
        <v>23290</v>
      </c>
      <c r="V6405" s="9" t="s">
        <v>23290</v>
      </c>
      <c r="W6405" s="14">
        <v>1</v>
      </c>
    </row>
    <row r="6406" spans="1:23" x14ac:dyDescent="0.25">
      <c r="A6406" s="8">
        <v>726</v>
      </c>
      <c r="B6406" s="9" t="s">
        <v>24085</v>
      </c>
      <c r="C6406" s="9" t="s">
        <v>23182</v>
      </c>
      <c r="D6406" s="10" t="s">
        <v>24086</v>
      </c>
      <c r="E6406" s="11"/>
      <c r="F6406" s="9" t="s">
        <v>24087</v>
      </c>
      <c r="G6406" s="12">
        <v>3</v>
      </c>
      <c r="H6406" s="12"/>
      <c r="I6406" s="9"/>
      <c r="J6406" s="12">
        <v>0</v>
      </c>
      <c r="K6406" s="13">
        <v>44361</v>
      </c>
      <c r="L6406" s="86">
        <f>(Tabla2[[#This Row],[release_year]]-'VARIANZA Y DES. EST'!$L$11)^2</f>
        <v>46.509705182670608</v>
      </c>
      <c r="M6406" s="12">
        <v>2021</v>
      </c>
      <c r="N6406" s="9" t="s">
        <v>76</v>
      </c>
      <c r="O6406" s="9" t="s">
        <v>23191</v>
      </c>
      <c r="P6406" s="12">
        <v>1</v>
      </c>
      <c r="Q6406" s="12" t="s">
        <v>28</v>
      </c>
      <c r="R6406" s="12"/>
      <c r="S6406" s="12">
        <v>1</v>
      </c>
      <c r="T6406" s="9" t="s">
        <v>23438</v>
      </c>
      <c r="U6406" s="9" t="s">
        <v>23187</v>
      </c>
      <c r="V6406" s="9" t="s">
        <v>23438</v>
      </c>
      <c r="W6406" s="14">
        <v>3</v>
      </c>
    </row>
    <row r="6407" spans="1:23" x14ac:dyDescent="0.25">
      <c r="A6407" s="8">
        <v>727</v>
      </c>
      <c r="B6407" s="9" t="s">
        <v>24088</v>
      </c>
      <c r="C6407" s="9" t="s">
        <v>23182</v>
      </c>
      <c r="D6407" s="9" t="s">
        <v>24089</v>
      </c>
      <c r="E6407" s="9" t="s">
        <v>24090</v>
      </c>
      <c r="F6407" s="9" t="s">
        <v>24091</v>
      </c>
      <c r="G6407" s="12">
        <v>4</v>
      </c>
      <c r="H6407" s="9" t="s">
        <v>25</v>
      </c>
      <c r="I6407" s="9" t="s">
        <v>25</v>
      </c>
      <c r="J6407" s="12">
        <v>1</v>
      </c>
      <c r="K6407" s="13">
        <v>44360</v>
      </c>
      <c r="L6407" s="86">
        <f>(Tabla2[[#This Row],[release_year]]-'VARIANZA Y DES. EST'!$L$11)^2</f>
        <v>3.2471164275211517E-2</v>
      </c>
      <c r="M6407" s="12">
        <v>2014</v>
      </c>
      <c r="N6407" s="9" t="s">
        <v>76</v>
      </c>
      <c r="O6407" s="9" t="s">
        <v>23191</v>
      </c>
      <c r="P6407" s="12">
        <v>1</v>
      </c>
      <c r="Q6407" s="12" t="s">
        <v>28</v>
      </c>
      <c r="R6407" s="12"/>
      <c r="S6407" s="12">
        <v>1</v>
      </c>
      <c r="T6407" s="9" t="s">
        <v>23403</v>
      </c>
      <c r="U6407" s="9" t="s">
        <v>23403</v>
      </c>
      <c r="V6407" s="9" t="s">
        <v>23403</v>
      </c>
      <c r="W6407" s="14">
        <v>1</v>
      </c>
    </row>
    <row r="6408" spans="1:23" x14ac:dyDescent="0.25">
      <c r="A6408" s="8">
        <v>732</v>
      </c>
      <c r="B6408" s="9" t="s">
        <v>24092</v>
      </c>
      <c r="C6408" s="9" t="s">
        <v>23182</v>
      </c>
      <c r="D6408" s="10" t="s">
        <v>24093</v>
      </c>
      <c r="E6408" s="11"/>
      <c r="F6408" s="9" t="s">
        <v>24094</v>
      </c>
      <c r="G6408" s="12">
        <v>20</v>
      </c>
      <c r="H6408" s="9" t="s">
        <v>1349</v>
      </c>
      <c r="I6408" s="9" t="s">
        <v>1349</v>
      </c>
      <c r="J6408" s="12">
        <v>1</v>
      </c>
      <c r="K6408" s="13">
        <v>44359</v>
      </c>
      <c r="L6408" s="86">
        <f>(Tabla2[[#This Row],[release_year]]-'VARIANZA Y DES. EST'!$L$11)^2</f>
        <v>46.509705182670608</v>
      </c>
      <c r="M6408" s="12">
        <v>2021</v>
      </c>
      <c r="N6408" s="9" t="s">
        <v>35</v>
      </c>
      <c r="O6408" s="9" t="s">
        <v>23185</v>
      </c>
      <c r="P6408" s="12">
        <v>2</v>
      </c>
      <c r="Q6408" s="12" t="s">
        <v>28</v>
      </c>
      <c r="R6408" s="12"/>
      <c r="S6408" s="12">
        <v>2</v>
      </c>
      <c r="T6408" s="9" t="s">
        <v>23281</v>
      </c>
      <c r="U6408" s="9" t="s">
        <v>23187</v>
      </c>
      <c r="V6408" s="9" t="s">
        <v>23281</v>
      </c>
      <c r="W6408" s="14">
        <v>2</v>
      </c>
    </row>
    <row r="6409" spans="1:23" x14ac:dyDescent="0.25">
      <c r="A6409" s="8">
        <v>734</v>
      </c>
      <c r="B6409" s="9" t="s">
        <v>24095</v>
      </c>
      <c r="C6409" s="9" t="s">
        <v>23182</v>
      </c>
      <c r="D6409" s="10" t="s">
        <v>24096</v>
      </c>
      <c r="E6409" s="11"/>
      <c r="F6409" s="18" t="s">
        <v>24097</v>
      </c>
      <c r="G6409" s="12">
        <v>11</v>
      </c>
      <c r="H6409" s="9" t="s">
        <v>851</v>
      </c>
      <c r="I6409" s="9" t="s">
        <v>851</v>
      </c>
      <c r="J6409" s="12">
        <v>1</v>
      </c>
      <c r="K6409" s="13">
        <v>44358</v>
      </c>
      <c r="L6409" s="86">
        <f>(Tabla2[[#This Row],[release_year]]-'VARIANZA Y DES. EST'!$L$11)^2</f>
        <v>3.3116808838167522</v>
      </c>
      <c r="M6409" s="12">
        <v>2016</v>
      </c>
      <c r="N6409" s="9" t="s">
        <v>110</v>
      </c>
      <c r="O6409" s="9" t="s">
        <v>23185</v>
      </c>
      <c r="P6409" s="12">
        <v>2</v>
      </c>
      <c r="Q6409" s="12" t="s">
        <v>28</v>
      </c>
      <c r="R6409" s="12"/>
      <c r="S6409" s="12">
        <v>2</v>
      </c>
      <c r="T6409" s="9" t="s">
        <v>23264</v>
      </c>
      <c r="U6409" s="9" t="s">
        <v>23264</v>
      </c>
      <c r="V6409" s="9" t="s">
        <v>23264</v>
      </c>
      <c r="W6409" s="14">
        <v>1</v>
      </c>
    </row>
    <row r="6410" spans="1:23" x14ac:dyDescent="0.25">
      <c r="A6410" s="8">
        <v>735</v>
      </c>
      <c r="B6410" s="9" t="s">
        <v>24098</v>
      </c>
      <c r="C6410" s="9" t="s">
        <v>23182</v>
      </c>
      <c r="D6410" s="9" t="s">
        <v>24099</v>
      </c>
      <c r="E6410" s="9"/>
      <c r="F6410" s="18" t="s">
        <v>24100</v>
      </c>
      <c r="G6410" s="12">
        <v>10</v>
      </c>
      <c r="H6410" s="9" t="s">
        <v>231</v>
      </c>
      <c r="I6410" s="9" t="s">
        <v>5770</v>
      </c>
      <c r="J6410" s="12">
        <v>2</v>
      </c>
      <c r="K6410" s="13">
        <v>44358</v>
      </c>
      <c r="L6410" s="86">
        <f>(Tabla2[[#This Row],[release_year]]-'VARIANZA Y DES. EST'!$L$11)^2</f>
        <v>46.509705182670608</v>
      </c>
      <c r="M6410" s="12">
        <v>2021</v>
      </c>
      <c r="N6410" s="9" t="s">
        <v>76</v>
      </c>
      <c r="O6410" s="9" t="s">
        <v>23185</v>
      </c>
      <c r="P6410" s="12">
        <v>2</v>
      </c>
      <c r="Q6410" s="12" t="s">
        <v>28</v>
      </c>
      <c r="R6410" s="12"/>
      <c r="S6410" s="12">
        <v>2</v>
      </c>
      <c r="T6410" s="9" t="s">
        <v>23192</v>
      </c>
      <c r="U6410" s="9" t="s">
        <v>23193</v>
      </c>
      <c r="V6410" s="9" t="s">
        <v>23192</v>
      </c>
      <c r="W6410" s="14">
        <v>3</v>
      </c>
    </row>
    <row r="6411" spans="1:23" x14ac:dyDescent="0.25">
      <c r="A6411" s="8">
        <v>738</v>
      </c>
      <c r="B6411" s="9" t="s">
        <v>24101</v>
      </c>
      <c r="C6411" s="9" t="s">
        <v>23182</v>
      </c>
      <c r="D6411" s="9" t="s">
        <v>24102</v>
      </c>
      <c r="E6411" s="18" t="s">
        <v>24103</v>
      </c>
      <c r="F6411" s="9" t="s">
        <v>24104</v>
      </c>
      <c r="G6411" s="12">
        <v>9</v>
      </c>
      <c r="H6411" s="9" t="s">
        <v>3522</v>
      </c>
      <c r="I6411" s="9" t="s">
        <v>24105</v>
      </c>
      <c r="J6411" s="12">
        <v>3</v>
      </c>
      <c r="K6411" s="13">
        <v>44358</v>
      </c>
      <c r="L6411" s="86">
        <f>(Tabla2[[#This Row],[release_year]]-'VARIANZA Y DES. EST'!$L$11)^2</f>
        <v>46.509705182670608</v>
      </c>
      <c r="M6411" s="12">
        <v>2021</v>
      </c>
      <c r="N6411" s="9" t="s">
        <v>76</v>
      </c>
      <c r="O6411" s="9" t="s">
        <v>23191</v>
      </c>
      <c r="P6411" s="12">
        <v>1</v>
      </c>
      <c r="Q6411" s="12" t="s">
        <v>28</v>
      </c>
      <c r="R6411" s="12"/>
      <c r="S6411" s="12">
        <v>1</v>
      </c>
      <c r="T6411" s="9" t="s">
        <v>24106</v>
      </c>
      <c r="U6411" s="9" t="s">
        <v>23316</v>
      </c>
      <c r="V6411" s="9" t="s">
        <v>24106</v>
      </c>
      <c r="W6411" s="14">
        <v>3</v>
      </c>
    </row>
    <row r="6412" spans="1:23" x14ac:dyDescent="0.25">
      <c r="A6412" s="8">
        <v>745</v>
      </c>
      <c r="B6412" s="9" t="s">
        <v>24107</v>
      </c>
      <c r="C6412" s="9" t="s">
        <v>23182</v>
      </c>
      <c r="D6412" s="10" t="s">
        <v>24108</v>
      </c>
      <c r="E6412" s="11"/>
      <c r="F6412" s="9" t="s">
        <v>24109</v>
      </c>
      <c r="G6412" s="12">
        <v>4</v>
      </c>
      <c r="H6412" s="9" t="s">
        <v>1692</v>
      </c>
      <c r="I6412" s="9" t="s">
        <v>1692</v>
      </c>
      <c r="J6412" s="12">
        <v>1</v>
      </c>
      <c r="K6412" s="13">
        <v>44357</v>
      </c>
      <c r="L6412" s="86">
        <f>(Tabla2[[#This Row],[release_year]]-'VARIANZA Y DES. EST'!$L$11)^2</f>
        <v>46.509705182670608</v>
      </c>
      <c r="M6412" s="12">
        <v>2021</v>
      </c>
      <c r="N6412" s="9" t="s">
        <v>76</v>
      </c>
      <c r="O6412" s="9" t="s">
        <v>23191</v>
      </c>
      <c r="P6412" s="12">
        <v>1</v>
      </c>
      <c r="Q6412" s="12" t="s">
        <v>28</v>
      </c>
      <c r="R6412" s="12"/>
      <c r="S6412" s="12">
        <v>1</v>
      </c>
      <c r="T6412" s="9" t="s">
        <v>24110</v>
      </c>
      <c r="U6412" s="9" t="s">
        <v>23187</v>
      </c>
      <c r="V6412" s="9" t="s">
        <v>24110</v>
      </c>
      <c r="W6412" s="14">
        <v>3</v>
      </c>
    </row>
    <row r="6413" spans="1:23" x14ac:dyDescent="0.25">
      <c r="A6413" s="8">
        <v>749</v>
      </c>
      <c r="B6413" s="9" t="s">
        <v>24111</v>
      </c>
      <c r="C6413" s="9" t="s">
        <v>23182</v>
      </c>
      <c r="D6413" s="10" t="s">
        <v>24112</v>
      </c>
      <c r="E6413" s="11"/>
      <c r="F6413" s="9"/>
      <c r="G6413" s="12">
        <v>0</v>
      </c>
      <c r="H6413" s="9" t="s">
        <v>25</v>
      </c>
      <c r="I6413" s="9" t="s">
        <v>25</v>
      </c>
      <c r="J6413" s="12">
        <v>1</v>
      </c>
      <c r="K6413" s="13">
        <v>44356</v>
      </c>
      <c r="L6413" s="86">
        <f>(Tabla2[[#This Row],[release_year]]-'VARIANZA Y DES. EST'!$L$11)^2</f>
        <v>46.509705182670608</v>
      </c>
      <c r="M6413" s="12">
        <v>2021</v>
      </c>
      <c r="N6413" s="9" t="s">
        <v>82</v>
      </c>
      <c r="O6413" s="9" t="s">
        <v>23191</v>
      </c>
      <c r="P6413" s="12">
        <v>1</v>
      </c>
      <c r="Q6413" s="12" t="s">
        <v>28</v>
      </c>
      <c r="R6413" s="12"/>
      <c r="S6413" s="12">
        <v>1</v>
      </c>
      <c r="T6413" s="9" t="s">
        <v>23290</v>
      </c>
      <c r="U6413" s="9" t="s">
        <v>23290</v>
      </c>
      <c r="V6413" s="9" t="s">
        <v>23290</v>
      </c>
      <c r="W6413" s="14">
        <v>1</v>
      </c>
    </row>
    <row r="6414" spans="1:23" x14ac:dyDescent="0.25">
      <c r="A6414" s="8">
        <v>750</v>
      </c>
      <c r="B6414" s="9" t="s">
        <v>24113</v>
      </c>
      <c r="C6414" s="9" t="s">
        <v>23182</v>
      </c>
      <c r="D6414" s="10" t="s">
        <v>24114</v>
      </c>
      <c r="E6414" s="11"/>
      <c r="F6414" s="9" t="s">
        <v>24115</v>
      </c>
      <c r="G6414" s="12">
        <v>2</v>
      </c>
      <c r="H6414" s="9" t="s">
        <v>25</v>
      </c>
      <c r="I6414" s="9" t="s">
        <v>25</v>
      </c>
      <c r="J6414" s="12">
        <v>1</v>
      </c>
      <c r="K6414" s="13">
        <v>44356</v>
      </c>
      <c r="L6414" s="86">
        <f>(Tabla2[[#This Row],[release_year]]-'VARIANZA Y DES. EST'!$L$11)^2</f>
        <v>46.509705182670608</v>
      </c>
      <c r="M6414" s="12">
        <v>2021</v>
      </c>
      <c r="N6414" s="9" t="s">
        <v>76</v>
      </c>
      <c r="O6414" s="9" t="s">
        <v>23185</v>
      </c>
      <c r="P6414" s="12">
        <v>2</v>
      </c>
      <c r="Q6414" s="12" t="s">
        <v>28</v>
      </c>
      <c r="R6414" s="12"/>
      <c r="S6414" s="12">
        <v>2</v>
      </c>
      <c r="T6414" s="9" t="s">
        <v>23392</v>
      </c>
      <c r="U6414" s="9" t="s">
        <v>23193</v>
      </c>
      <c r="V6414" s="9" t="s">
        <v>23392</v>
      </c>
      <c r="W6414" s="14">
        <v>3</v>
      </c>
    </row>
    <row r="6415" spans="1:23" x14ac:dyDescent="0.25">
      <c r="A6415" s="8">
        <v>752</v>
      </c>
      <c r="B6415" s="9" t="s">
        <v>24116</v>
      </c>
      <c r="C6415" s="9" t="s">
        <v>23182</v>
      </c>
      <c r="D6415" s="10" t="s">
        <v>24117</v>
      </c>
      <c r="E6415" s="11"/>
      <c r="F6415" s="9" t="s">
        <v>24118</v>
      </c>
      <c r="G6415" s="12">
        <v>1</v>
      </c>
      <c r="H6415" s="12"/>
      <c r="I6415" s="9"/>
      <c r="J6415" s="12">
        <v>0</v>
      </c>
      <c r="K6415" s="13">
        <v>44355</v>
      </c>
      <c r="L6415" s="86">
        <f>(Tabla2[[#This Row],[release_year]]-'VARIANZA Y DES. EST'!$L$11)^2</f>
        <v>14.590890603358293</v>
      </c>
      <c r="M6415" s="12">
        <v>2018</v>
      </c>
      <c r="N6415" s="9" t="s">
        <v>110</v>
      </c>
      <c r="O6415" s="9" t="s">
        <v>23185</v>
      </c>
      <c r="P6415" s="12">
        <v>2</v>
      </c>
      <c r="Q6415" s="12" t="s">
        <v>28</v>
      </c>
      <c r="R6415" s="12"/>
      <c r="S6415" s="12">
        <v>2</v>
      </c>
      <c r="T6415" s="9" t="s">
        <v>23268</v>
      </c>
      <c r="U6415" s="9" t="s">
        <v>23264</v>
      </c>
      <c r="V6415" s="9" t="s">
        <v>23268</v>
      </c>
      <c r="W6415" s="14">
        <v>2</v>
      </c>
    </row>
    <row r="6416" spans="1:23" x14ac:dyDescent="0.25">
      <c r="A6416" s="8">
        <v>754</v>
      </c>
      <c r="B6416" s="9" t="s">
        <v>24119</v>
      </c>
      <c r="C6416" s="9" t="s">
        <v>23182</v>
      </c>
      <c r="D6416" s="10" t="s">
        <v>24120</v>
      </c>
      <c r="E6416" s="11"/>
      <c r="F6416" s="9" t="s">
        <v>24121</v>
      </c>
      <c r="G6416" s="12">
        <v>10</v>
      </c>
      <c r="H6416" s="9" t="s">
        <v>1692</v>
      </c>
      <c r="I6416" s="9" t="s">
        <v>1692</v>
      </c>
      <c r="J6416" s="12">
        <v>1</v>
      </c>
      <c r="K6416" s="13">
        <v>44353</v>
      </c>
      <c r="L6416" s="86">
        <f>(Tabla2[[#This Row],[release_year]]-'VARIANZA Y DES. EST'!$L$11)^2</f>
        <v>51.555237145879822</v>
      </c>
      <c r="M6416" s="12">
        <v>2007</v>
      </c>
      <c r="N6416" s="9" t="s">
        <v>76</v>
      </c>
      <c r="O6416" s="9" t="s">
        <v>23191</v>
      </c>
      <c r="P6416" s="12">
        <v>1</v>
      </c>
      <c r="Q6416" s="12" t="s">
        <v>28</v>
      </c>
      <c r="R6416" s="12"/>
      <c r="S6416" s="12">
        <v>1</v>
      </c>
      <c r="T6416" s="9" t="s">
        <v>23537</v>
      </c>
      <c r="U6416" s="9" t="s">
        <v>23187</v>
      </c>
      <c r="V6416" s="9" t="s">
        <v>23537</v>
      </c>
      <c r="W6416" s="14">
        <v>3</v>
      </c>
    </row>
    <row r="6417" spans="1:23" x14ac:dyDescent="0.25">
      <c r="A6417" s="8">
        <v>759</v>
      </c>
      <c r="B6417" s="9" t="s">
        <v>24122</v>
      </c>
      <c r="C6417" s="9" t="s">
        <v>23182</v>
      </c>
      <c r="D6417" s="9" t="s">
        <v>24123</v>
      </c>
      <c r="E6417" s="18" t="s">
        <v>24124</v>
      </c>
      <c r="F6417" s="9" t="s">
        <v>24125</v>
      </c>
      <c r="G6417" s="12">
        <v>11</v>
      </c>
      <c r="H6417" s="9" t="s">
        <v>126</v>
      </c>
      <c r="I6417" s="9" t="s">
        <v>126</v>
      </c>
      <c r="J6417" s="12">
        <v>1</v>
      </c>
      <c r="K6417" s="13">
        <v>44351</v>
      </c>
      <c r="L6417" s="86">
        <f>(Tabla2[[#This Row],[release_year]]-'VARIANZA Y DES. EST'!$L$11)^2</f>
        <v>46.509705182670608</v>
      </c>
      <c r="M6417" s="12">
        <v>2021</v>
      </c>
      <c r="N6417" s="9" t="s">
        <v>76</v>
      </c>
      <c r="O6417" s="9" t="s">
        <v>23185</v>
      </c>
      <c r="P6417" s="12">
        <v>2</v>
      </c>
      <c r="Q6417" s="12" t="s">
        <v>28</v>
      </c>
      <c r="R6417" s="12"/>
      <c r="S6417" s="12">
        <v>2</v>
      </c>
      <c r="T6417" s="9" t="s">
        <v>24126</v>
      </c>
      <c r="U6417" s="9" t="s">
        <v>23747</v>
      </c>
      <c r="V6417" s="9" t="s">
        <v>24126</v>
      </c>
      <c r="W6417" s="14">
        <v>3</v>
      </c>
    </row>
    <row r="6418" spans="1:23" x14ac:dyDescent="0.25">
      <c r="A6418" s="8">
        <v>762</v>
      </c>
      <c r="B6418" s="9" t="s">
        <v>24127</v>
      </c>
      <c r="C6418" s="9" t="s">
        <v>23182</v>
      </c>
      <c r="D6418" s="10" t="s">
        <v>24128</v>
      </c>
      <c r="E6418" s="19"/>
      <c r="F6418" s="11"/>
      <c r="G6418" s="12">
        <v>0</v>
      </c>
      <c r="H6418" s="12"/>
      <c r="I6418" s="9"/>
      <c r="J6418" s="12">
        <v>0</v>
      </c>
      <c r="K6418" s="13">
        <v>44351</v>
      </c>
      <c r="L6418" s="86">
        <f>(Tabla2[[#This Row],[release_year]]-'VARIANZA Y DES. EST'!$L$11)^2</f>
        <v>46.509705182670608</v>
      </c>
      <c r="M6418" s="12">
        <v>2021</v>
      </c>
      <c r="N6418" s="9" t="s">
        <v>82</v>
      </c>
      <c r="O6418" s="9" t="s">
        <v>23191</v>
      </c>
      <c r="P6418" s="12">
        <v>1</v>
      </c>
      <c r="Q6418" s="12" t="s">
        <v>28</v>
      </c>
      <c r="R6418" s="12"/>
      <c r="S6418" s="12">
        <v>1</v>
      </c>
      <c r="T6418" s="9" t="s">
        <v>23356</v>
      </c>
      <c r="U6418" s="9" t="s">
        <v>23197</v>
      </c>
      <c r="V6418" s="9" t="s">
        <v>23356</v>
      </c>
      <c r="W6418" s="14">
        <v>2</v>
      </c>
    </row>
    <row r="6419" spans="1:23" x14ac:dyDescent="0.25">
      <c r="A6419" s="8">
        <v>764</v>
      </c>
      <c r="B6419" s="9" t="s">
        <v>24129</v>
      </c>
      <c r="C6419" s="9" t="s">
        <v>23182</v>
      </c>
      <c r="D6419" s="10" t="s">
        <v>24130</v>
      </c>
      <c r="E6419" s="11"/>
      <c r="F6419" s="9" t="s">
        <v>24131</v>
      </c>
      <c r="G6419" s="12">
        <v>10</v>
      </c>
      <c r="H6419" s="9" t="s">
        <v>25</v>
      </c>
      <c r="I6419" s="9" t="s">
        <v>25</v>
      </c>
      <c r="J6419" s="12">
        <v>1</v>
      </c>
      <c r="K6419" s="13">
        <v>44351</v>
      </c>
      <c r="L6419" s="86">
        <f>(Tabla2[[#This Row],[release_year]]-'VARIANZA Y DES. EST'!$L$11)^2</f>
        <v>46.509705182670608</v>
      </c>
      <c r="M6419" s="12">
        <v>2021</v>
      </c>
      <c r="N6419" s="9" t="s">
        <v>35</v>
      </c>
      <c r="O6419" s="9" t="s">
        <v>23191</v>
      </c>
      <c r="P6419" s="12">
        <v>1</v>
      </c>
      <c r="Q6419" s="12" t="s">
        <v>28</v>
      </c>
      <c r="R6419" s="12"/>
      <c r="S6419" s="12">
        <v>1</v>
      </c>
      <c r="T6419" s="9" t="s">
        <v>23779</v>
      </c>
      <c r="U6419" s="9" t="s">
        <v>23566</v>
      </c>
      <c r="V6419" s="9" t="s">
        <v>23779</v>
      </c>
      <c r="W6419" s="14">
        <v>3</v>
      </c>
    </row>
    <row r="6420" spans="1:23" x14ac:dyDescent="0.25">
      <c r="A6420" s="8">
        <v>768</v>
      </c>
      <c r="B6420" s="9" t="s">
        <v>24132</v>
      </c>
      <c r="C6420" s="9" t="s">
        <v>23182</v>
      </c>
      <c r="D6420" s="10" t="s">
        <v>24133</v>
      </c>
      <c r="E6420" s="11"/>
      <c r="F6420" s="9" t="s">
        <v>24134</v>
      </c>
      <c r="G6420" s="12">
        <v>10</v>
      </c>
      <c r="H6420" s="9" t="s">
        <v>34</v>
      </c>
      <c r="I6420" s="9" t="s">
        <v>34</v>
      </c>
      <c r="J6420" s="12">
        <v>1</v>
      </c>
      <c r="K6420" s="13">
        <v>44350</v>
      </c>
      <c r="L6420" s="86">
        <f>(Tabla2[[#This Row],[release_year]]-'VARIANZA Y DES. EST'!$L$11)^2</f>
        <v>46.509705182670608</v>
      </c>
      <c r="M6420" s="12">
        <v>2021</v>
      </c>
      <c r="N6420" s="9" t="s">
        <v>35</v>
      </c>
      <c r="O6420" s="9" t="s">
        <v>23191</v>
      </c>
      <c r="P6420" s="12">
        <v>1</v>
      </c>
      <c r="Q6420" s="12" t="s">
        <v>28</v>
      </c>
      <c r="R6420" s="12"/>
      <c r="S6420" s="12">
        <v>1</v>
      </c>
      <c r="T6420" s="9" t="s">
        <v>23428</v>
      </c>
      <c r="U6420" s="9" t="s">
        <v>23187</v>
      </c>
      <c r="V6420" s="9" t="s">
        <v>23428</v>
      </c>
      <c r="W6420" s="14">
        <v>2</v>
      </c>
    </row>
    <row r="6421" spans="1:23" x14ac:dyDescent="0.25">
      <c r="A6421" s="8">
        <v>772</v>
      </c>
      <c r="B6421" s="9" t="s">
        <v>24135</v>
      </c>
      <c r="C6421" s="9" t="s">
        <v>23182</v>
      </c>
      <c r="D6421" s="9" t="s">
        <v>24136</v>
      </c>
      <c r="E6421" s="9" t="s">
        <v>24137</v>
      </c>
      <c r="F6421" s="18" t="s">
        <v>24138</v>
      </c>
      <c r="G6421" s="12">
        <v>17</v>
      </c>
      <c r="H6421" s="12"/>
      <c r="I6421" s="9"/>
      <c r="J6421" s="12">
        <v>0</v>
      </c>
      <c r="K6421" s="13">
        <v>44350</v>
      </c>
      <c r="L6421" s="86">
        <f>(Tabla2[[#This Row],[release_year]]-'VARIANZA Y DES. EST'!$L$11)^2</f>
        <v>46.509705182670608</v>
      </c>
      <c r="M6421" s="12">
        <v>2021</v>
      </c>
      <c r="N6421" s="9" t="s">
        <v>35</v>
      </c>
      <c r="O6421" s="9" t="s">
        <v>23191</v>
      </c>
      <c r="P6421" s="12">
        <v>1</v>
      </c>
      <c r="Q6421" s="12" t="s">
        <v>28</v>
      </c>
      <c r="R6421" s="12"/>
      <c r="S6421" s="12">
        <v>1</v>
      </c>
      <c r="T6421" s="9" t="s">
        <v>23403</v>
      </c>
      <c r="U6421" s="9" t="s">
        <v>23403</v>
      </c>
      <c r="V6421" s="9" t="s">
        <v>23403</v>
      </c>
      <c r="W6421" s="14">
        <v>1</v>
      </c>
    </row>
    <row r="6422" spans="1:23" x14ac:dyDescent="0.25">
      <c r="A6422" s="8">
        <v>773</v>
      </c>
      <c r="B6422" s="9" t="s">
        <v>24139</v>
      </c>
      <c r="C6422" s="9" t="s">
        <v>23182</v>
      </c>
      <c r="D6422" s="10" t="s">
        <v>24140</v>
      </c>
      <c r="E6422" s="11"/>
      <c r="F6422" s="9" t="s">
        <v>24141</v>
      </c>
      <c r="G6422" s="12">
        <v>7</v>
      </c>
      <c r="H6422" s="9" t="s">
        <v>890</v>
      </c>
      <c r="I6422" s="9" t="s">
        <v>890</v>
      </c>
      <c r="J6422" s="12">
        <v>1</v>
      </c>
      <c r="K6422" s="13">
        <v>44350</v>
      </c>
      <c r="L6422" s="86">
        <f>(Tabla2[[#This Row],[release_year]]-'VARIANZA Y DES. EST'!$L$11)^2</f>
        <v>46.509705182670608</v>
      </c>
      <c r="M6422" s="12">
        <v>2021</v>
      </c>
      <c r="N6422" s="9" t="s">
        <v>76</v>
      </c>
      <c r="O6422" s="9" t="s">
        <v>23185</v>
      </c>
      <c r="P6422" s="12">
        <v>2</v>
      </c>
      <c r="Q6422" s="12" t="s">
        <v>28</v>
      </c>
      <c r="R6422" s="12"/>
      <c r="S6422" s="12">
        <v>2</v>
      </c>
      <c r="T6422" s="9" t="s">
        <v>23558</v>
      </c>
      <c r="U6422" s="9" t="s">
        <v>23187</v>
      </c>
      <c r="V6422" s="9" t="s">
        <v>23558</v>
      </c>
      <c r="W6422" s="14">
        <v>3</v>
      </c>
    </row>
    <row r="6423" spans="1:23" x14ac:dyDescent="0.25">
      <c r="A6423" s="8">
        <v>779</v>
      </c>
      <c r="B6423" s="9" t="s">
        <v>24142</v>
      </c>
      <c r="C6423" s="9" t="s">
        <v>23182</v>
      </c>
      <c r="D6423" s="10" t="s">
        <v>24143</v>
      </c>
      <c r="E6423" s="11"/>
      <c r="F6423" s="9" t="s">
        <v>24144</v>
      </c>
      <c r="G6423" s="12">
        <v>19</v>
      </c>
      <c r="H6423" s="9" t="s">
        <v>34</v>
      </c>
      <c r="I6423" s="9" t="s">
        <v>34</v>
      </c>
      <c r="J6423" s="12">
        <v>1</v>
      </c>
      <c r="K6423" s="13">
        <v>44349</v>
      </c>
      <c r="L6423" s="86">
        <f>(Tabla2[[#This Row],[release_year]]-'VARIANZA Y DES. EST'!$L$11)^2</f>
        <v>1.3928663045044412</v>
      </c>
      <c r="M6423" s="12">
        <v>2013</v>
      </c>
      <c r="N6423" s="9" t="s">
        <v>76</v>
      </c>
      <c r="O6423" s="9" t="s">
        <v>23191</v>
      </c>
      <c r="P6423" s="12">
        <v>1</v>
      </c>
      <c r="Q6423" s="12" t="s">
        <v>28</v>
      </c>
      <c r="R6423" s="12"/>
      <c r="S6423" s="12">
        <v>1</v>
      </c>
      <c r="T6423" s="9" t="s">
        <v>23315</v>
      </c>
      <c r="U6423" s="9" t="s">
        <v>23316</v>
      </c>
      <c r="V6423" s="9" t="s">
        <v>23315</v>
      </c>
      <c r="W6423" s="14">
        <v>2</v>
      </c>
    </row>
    <row r="6424" spans="1:23" x14ac:dyDescent="0.25">
      <c r="A6424" s="8">
        <v>781</v>
      </c>
      <c r="B6424" s="9" t="s">
        <v>24145</v>
      </c>
      <c r="C6424" s="9" t="s">
        <v>23182</v>
      </c>
      <c r="D6424" s="10" t="s">
        <v>24146</v>
      </c>
      <c r="E6424" s="11"/>
      <c r="F6424" s="9" t="s">
        <v>24147</v>
      </c>
      <c r="G6424" s="12">
        <v>8</v>
      </c>
      <c r="H6424" s="9" t="s">
        <v>126</v>
      </c>
      <c r="I6424" s="9" t="s">
        <v>126</v>
      </c>
      <c r="J6424" s="12">
        <v>1</v>
      </c>
      <c r="K6424" s="13">
        <v>44349</v>
      </c>
      <c r="L6424" s="86">
        <f>(Tabla2[[#This Row],[release_year]]-'VARIANZA Y DES. EST'!$L$11)^2</f>
        <v>23.230495463129063</v>
      </c>
      <c r="M6424" s="12">
        <v>2019</v>
      </c>
      <c r="N6424" s="9" t="s">
        <v>26</v>
      </c>
      <c r="O6424" s="9" t="s">
        <v>23185</v>
      </c>
      <c r="P6424" s="12">
        <v>2</v>
      </c>
      <c r="Q6424" s="12" t="s">
        <v>28</v>
      </c>
      <c r="R6424" s="12"/>
      <c r="S6424" s="12">
        <v>2</v>
      </c>
      <c r="T6424" s="9" t="s">
        <v>23264</v>
      </c>
      <c r="U6424" s="9" t="s">
        <v>23264</v>
      </c>
      <c r="V6424" s="9" t="s">
        <v>23264</v>
      </c>
      <c r="W6424" s="14">
        <v>1</v>
      </c>
    </row>
    <row r="6425" spans="1:23" x14ac:dyDescent="0.25">
      <c r="A6425" s="8">
        <v>786</v>
      </c>
      <c r="B6425" s="9" t="s">
        <v>24148</v>
      </c>
      <c r="C6425" s="9" t="s">
        <v>23182</v>
      </c>
      <c r="D6425" s="9" t="s">
        <v>24149</v>
      </c>
      <c r="E6425" s="9"/>
      <c r="F6425" s="9"/>
      <c r="G6425" s="12">
        <v>0</v>
      </c>
      <c r="H6425" s="9" t="s">
        <v>25</v>
      </c>
      <c r="I6425" s="9" t="s">
        <v>25</v>
      </c>
      <c r="J6425" s="12">
        <v>1</v>
      </c>
      <c r="K6425" s="13">
        <v>44349</v>
      </c>
      <c r="L6425" s="86">
        <f>(Tabla2[[#This Row],[release_year]]-'VARIANZA Y DES. EST'!$L$11)^2</f>
        <v>46.509705182670608</v>
      </c>
      <c r="M6425" s="12">
        <v>2021</v>
      </c>
      <c r="N6425" s="9" t="s">
        <v>26</v>
      </c>
      <c r="O6425" s="9" t="s">
        <v>23255</v>
      </c>
      <c r="P6425" s="12">
        <v>3</v>
      </c>
      <c r="Q6425" s="12" t="s">
        <v>28</v>
      </c>
      <c r="R6425" s="12"/>
      <c r="S6425" s="12">
        <v>3</v>
      </c>
      <c r="T6425" s="9" t="s">
        <v>23264</v>
      </c>
      <c r="U6425" s="9" t="s">
        <v>23264</v>
      </c>
      <c r="V6425" s="9" t="s">
        <v>23264</v>
      </c>
      <c r="W6425" s="14">
        <v>1</v>
      </c>
    </row>
    <row r="6426" spans="1:23" x14ac:dyDescent="0.25">
      <c r="A6426" s="8">
        <v>790</v>
      </c>
      <c r="B6426" s="9" t="s">
        <v>24150</v>
      </c>
      <c r="C6426" s="9" t="s">
        <v>23182</v>
      </c>
      <c r="D6426" s="10" t="s">
        <v>24151</v>
      </c>
      <c r="E6426" s="11"/>
      <c r="F6426" s="9" t="s">
        <v>24152</v>
      </c>
      <c r="G6426" s="12">
        <v>25</v>
      </c>
      <c r="H6426" s="9" t="s">
        <v>126</v>
      </c>
      <c r="I6426" s="9" t="s">
        <v>126</v>
      </c>
      <c r="J6426" s="12">
        <v>1</v>
      </c>
      <c r="K6426" s="13">
        <v>44349</v>
      </c>
      <c r="L6426" s="86">
        <f>(Tabla2[[#This Row],[release_year]]-'VARIANZA Y DES. EST'!$L$11)^2</f>
        <v>0.67207602404598188</v>
      </c>
      <c r="M6426" s="12">
        <v>2015</v>
      </c>
      <c r="N6426" s="9" t="s">
        <v>35</v>
      </c>
      <c r="O6426" s="9" t="s">
        <v>23289</v>
      </c>
      <c r="P6426" s="12">
        <v>6</v>
      </c>
      <c r="Q6426" s="12" t="s">
        <v>28</v>
      </c>
      <c r="R6426" s="12"/>
      <c r="S6426" s="12">
        <v>6</v>
      </c>
      <c r="T6426" s="9" t="s">
        <v>23844</v>
      </c>
      <c r="U6426" s="9" t="s">
        <v>23213</v>
      </c>
      <c r="V6426" s="9" t="s">
        <v>23844</v>
      </c>
      <c r="W6426" s="14">
        <v>3</v>
      </c>
    </row>
    <row r="6427" spans="1:23" x14ac:dyDescent="0.25">
      <c r="A6427" s="8">
        <v>796</v>
      </c>
      <c r="B6427" s="9" t="s">
        <v>24153</v>
      </c>
      <c r="C6427" s="9" t="s">
        <v>23182</v>
      </c>
      <c r="D6427" s="10" t="s">
        <v>24154</v>
      </c>
      <c r="E6427" s="11"/>
      <c r="F6427" s="9" t="s">
        <v>24155</v>
      </c>
      <c r="G6427" s="12">
        <v>6</v>
      </c>
      <c r="H6427" s="9" t="s">
        <v>25</v>
      </c>
      <c r="I6427" s="9" t="s">
        <v>25</v>
      </c>
      <c r="J6427" s="12">
        <v>1</v>
      </c>
      <c r="K6427" s="13">
        <v>44349</v>
      </c>
      <c r="L6427" s="86">
        <f>(Tabla2[[#This Row],[release_year]]-'VARIANZA Y DES. EST'!$L$11)^2</f>
        <v>4.7532614447336705</v>
      </c>
      <c r="M6427" s="12">
        <v>2012</v>
      </c>
      <c r="N6427" s="9" t="s">
        <v>35</v>
      </c>
      <c r="O6427" s="9" t="s">
        <v>23255</v>
      </c>
      <c r="P6427" s="12">
        <v>3</v>
      </c>
      <c r="Q6427" s="12" t="s">
        <v>28</v>
      </c>
      <c r="R6427" s="12"/>
      <c r="S6427" s="12">
        <v>3</v>
      </c>
      <c r="T6427" s="9" t="s">
        <v>23229</v>
      </c>
      <c r="U6427" s="9" t="s">
        <v>23229</v>
      </c>
      <c r="V6427" s="9" t="s">
        <v>23229</v>
      </c>
      <c r="W6427" s="14">
        <v>1</v>
      </c>
    </row>
    <row r="6428" spans="1:23" x14ac:dyDescent="0.25">
      <c r="A6428" s="8">
        <v>804</v>
      </c>
      <c r="B6428" s="9" t="s">
        <v>24156</v>
      </c>
      <c r="C6428" s="9" t="s">
        <v>23182</v>
      </c>
      <c r="D6428" s="9" t="s">
        <v>24157</v>
      </c>
      <c r="E6428" s="9" t="s">
        <v>24158</v>
      </c>
      <c r="F6428" s="9" t="s">
        <v>24159</v>
      </c>
      <c r="G6428" s="12">
        <v>7</v>
      </c>
      <c r="H6428" s="9" t="s">
        <v>34</v>
      </c>
      <c r="I6428" s="9" t="s">
        <v>34</v>
      </c>
      <c r="J6428" s="12">
        <v>1</v>
      </c>
      <c r="K6428" s="13">
        <v>44349</v>
      </c>
      <c r="L6428" s="86">
        <f>(Tabla2[[#This Row],[release_year]]-'VARIANZA Y DES. EST'!$L$11)^2</f>
        <v>66.915632286109044</v>
      </c>
      <c r="M6428" s="12">
        <v>2006</v>
      </c>
      <c r="N6428" s="9" t="s">
        <v>82</v>
      </c>
      <c r="O6428" s="9" t="s">
        <v>23191</v>
      </c>
      <c r="P6428" s="12">
        <v>1</v>
      </c>
      <c r="Q6428" s="12" t="s">
        <v>28</v>
      </c>
      <c r="R6428" s="12"/>
      <c r="S6428" s="12">
        <v>1</v>
      </c>
      <c r="T6428" s="9" t="s">
        <v>24160</v>
      </c>
      <c r="U6428" s="9" t="s">
        <v>23316</v>
      </c>
      <c r="V6428" s="9" t="s">
        <v>24160</v>
      </c>
      <c r="W6428" s="14">
        <v>3</v>
      </c>
    </row>
    <row r="6429" spans="1:23" x14ac:dyDescent="0.25">
      <c r="A6429" s="8">
        <v>806</v>
      </c>
      <c r="B6429" s="9" t="s">
        <v>24161</v>
      </c>
      <c r="C6429" s="9" t="s">
        <v>23182</v>
      </c>
      <c r="D6429" s="9" t="s">
        <v>24162</v>
      </c>
      <c r="E6429" s="9"/>
      <c r="F6429" s="9" t="s">
        <v>24163</v>
      </c>
      <c r="G6429" s="12">
        <v>8</v>
      </c>
      <c r="H6429" s="12"/>
      <c r="I6429" s="9"/>
      <c r="J6429" s="12">
        <v>0</v>
      </c>
      <c r="K6429" s="13">
        <v>44349</v>
      </c>
      <c r="L6429" s="86">
        <f>(Tabla2[[#This Row],[release_year]]-'VARIANZA Y DES. EST'!$L$11)^2</f>
        <v>46.509705182670608</v>
      </c>
      <c r="M6429" s="12">
        <v>2021</v>
      </c>
      <c r="N6429" s="9" t="s">
        <v>35</v>
      </c>
      <c r="O6429" s="9" t="s">
        <v>23191</v>
      </c>
      <c r="P6429" s="12">
        <v>1</v>
      </c>
      <c r="Q6429" s="12" t="s">
        <v>28</v>
      </c>
      <c r="R6429" s="12"/>
      <c r="S6429" s="12">
        <v>1</v>
      </c>
      <c r="T6429" s="9" t="s">
        <v>23477</v>
      </c>
      <c r="U6429" s="9" t="s">
        <v>23187</v>
      </c>
      <c r="V6429" s="9" t="s">
        <v>23477</v>
      </c>
      <c r="W6429" s="14">
        <v>3</v>
      </c>
    </row>
    <row r="6430" spans="1:23" x14ac:dyDescent="0.25">
      <c r="A6430" s="8">
        <v>814</v>
      </c>
      <c r="B6430" s="9" t="s">
        <v>24164</v>
      </c>
      <c r="C6430" s="9" t="s">
        <v>23182</v>
      </c>
      <c r="D6430" s="10" t="s">
        <v>24165</v>
      </c>
      <c r="E6430" s="11"/>
      <c r="F6430" s="9" t="s">
        <v>24166</v>
      </c>
      <c r="G6430" s="12">
        <v>3</v>
      </c>
      <c r="H6430" s="9" t="s">
        <v>25</v>
      </c>
      <c r="I6430" s="9" t="s">
        <v>327</v>
      </c>
      <c r="J6430" s="12">
        <v>2</v>
      </c>
      <c r="K6430" s="13">
        <v>44349</v>
      </c>
      <c r="L6430" s="86">
        <f>(Tabla2[[#This Row],[release_year]]-'VARIANZA Y DES. EST'!$L$11)^2</f>
        <v>448.60076910908901</v>
      </c>
      <c r="M6430" s="12">
        <v>1993</v>
      </c>
      <c r="N6430" s="9" t="s">
        <v>110</v>
      </c>
      <c r="O6430" s="9" t="s">
        <v>23191</v>
      </c>
      <c r="P6430" s="12">
        <v>1</v>
      </c>
      <c r="Q6430" s="12" t="s">
        <v>28</v>
      </c>
      <c r="R6430" s="12"/>
      <c r="S6430" s="12">
        <v>1</v>
      </c>
      <c r="T6430" s="9" t="s">
        <v>23264</v>
      </c>
      <c r="U6430" s="9" t="s">
        <v>23264</v>
      </c>
      <c r="V6430" s="9" t="s">
        <v>23264</v>
      </c>
      <c r="W6430" s="14">
        <v>1</v>
      </c>
    </row>
    <row r="6431" spans="1:23" x14ac:dyDescent="0.25">
      <c r="A6431" s="8">
        <v>821</v>
      </c>
      <c r="B6431" s="9" t="s">
        <v>24167</v>
      </c>
      <c r="C6431" s="9" t="s">
        <v>23182</v>
      </c>
      <c r="D6431" s="10" t="s">
        <v>24168</v>
      </c>
      <c r="E6431" s="11"/>
      <c r="F6431" s="9" t="s">
        <v>24169</v>
      </c>
      <c r="G6431" s="12">
        <v>13</v>
      </c>
      <c r="H6431" s="9" t="s">
        <v>1803</v>
      </c>
      <c r="I6431" s="9" t="s">
        <v>1803</v>
      </c>
      <c r="J6431" s="12">
        <v>1</v>
      </c>
      <c r="K6431" s="13">
        <v>44349</v>
      </c>
      <c r="L6431" s="86">
        <f>(Tabla2[[#This Row],[release_year]]-'VARIANZA Y DES. EST'!$L$11)^2</f>
        <v>46.509705182670608</v>
      </c>
      <c r="M6431" s="12">
        <v>2021</v>
      </c>
      <c r="N6431" s="9" t="s">
        <v>35</v>
      </c>
      <c r="O6431" s="9" t="s">
        <v>23255</v>
      </c>
      <c r="P6431" s="12">
        <v>3</v>
      </c>
      <c r="Q6431" s="12" t="s">
        <v>28</v>
      </c>
      <c r="R6431" s="12"/>
      <c r="S6431" s="12">
        <v>3</v>
      </c>
      <c r="T6431" s="9" t="s">
        <v>23186</v>
      </c>
      <c r="U6431" s="9" t="s">
        <v>23187</v>
      </c>
      <c r="V6431" s="9" t="s">
        <v>23186</v>
      </c>
      <c r="W6431" s="14">
        <v>3</v>
      </c>
    </row>
    <row r="6432" spans="1:23" x14ac:dyDescent="0.25">
      <c r="A6432" s="8">
        <v>826</v>
      </c>
      <c r="B6432" s="9" t="s">
        <v>24170</v>
      </c>
      <c r="C6432" s="9" t="s">
        <v>23182</v>
      </c>
      <c r="D6432" s="9" t="s">
        <v>24171</v>
      </c>
      <c r="E6432" s="9"/>
      <c r="F6432" s="9" t="s">
        <v>24172</v>
      </c>
      <c r="G6432" s="12">
        <v>9</v>
      </c>
      <c r="H6432" s="9" t="s">
        <v>25</v>
      </c>
      <c r="I6432" s="9" t="s">
        <v>25</v>
      </c>
      <c r="J6432" s="12">
        <v>1</v>
      </c>
      <c r="K6432" s="13">
        <v>44347</v>
      </c>
      <c r="L6432" s="86">
        <f>(Tabla2[[#This Row],[release_year]]-'VARIANZA Y DES. EST'!$L$11)^2</f>
        <v>33.870100322899837</v>
      </c>
      <c r="M6432" s="12">
        <v>2020</v>
      </c>
      <c r="N6432" s="9" t="s">
        <v>76</v>
      </c>
      <c r="O6432" s="9" t="s">
        <v>23185</v>
      </c>
      <c r="P6432" s="12">
        <v>2</v>
      </c>
      <c r="Q6432" s="12" t="s">
        <v>28</v>
      </c>
      <c r="R6432" s="12"/>
      <c r="S6432" s="12">
        <v>2</v>
      </c>
      <c r="T6432" s="9" t="s">
        <v>23464</v>
      </c>
      <c r="U6432" s="9" t="s">
        <v>23193</v>
      </c>
      <c r="V6432" s="9" t="s">
        <v>23464</v>
      </c>
      <c r="W6432" s="14">
        <v>3</v>
      </c>
    </row>
    <row r="6433" spans="1:23" x14ac:dyDescent="0.25">
      <c r="A6433" s="8">
        <v>831</v>
      </c>
      <c r="B6433" s="9" t="s">
        <v>24173</v>
      </c>
      <c r="C6433" s="9" t="s">
        <v>23182</v>
      </c>
      <c r="D6433" s="10" t="s">
        <v>24174</v>
      </c>
      <c r="E6433" s="11"/>
      <c r="F6433" s="9" t="s">
        <v>24175</v>
      </c>
      <c r="G6433" s="12">
        <v>14</v>
      </c>
      <c r="H6433" s="9" t="s">
        <v>25</v>
      </c>
      <c r="I6433" s="9" t="s">
        <v>25</v>
      </c>
      <c r="J6433" s="12">
        <v>1</v>
      </c>
      <c r="K6433" s="13">
        <v>44344</v>
      </c>
      <c r="L6433" s="86">
        <f>(Tabla2[[#This Row],[release_year]]-'VARIANZA Y DES. EST'!$L$11)^2</f>
        <v>46.509705182670608</v>
      </c>
      <c r="M6433" s="12">
        <v>2021</v>
      </c>
      <c r="N6433" s="9" t="s">
        <v>76</v>
      </c>
      <c r="O6433" s="9" t="s">
        <v>23255</v>
      </c>
      <c r="P6433" s="12">
        <v>3</v>
      </c>
      <c r="Q6433" s="12" t="s">
        <v>28</v>
      </c>
      <c r="R6433" s="12"/>
      <c r="S6433" s="12">
        <v>3</v>
      </c>
      <c r="T6433" s="9" t="s">
        <v>23228</v>
      </c>
      <c r="U6433" s="9" t="s">
        <v>23229</v>
      </c>
      <c r="V6433" s="9" t="s">
        <v>23228</v>
      </c>
      <c r="W6433" s="14">
        <v>2</v>
      </c>
    </row>
    <row r="6434" spans="1:23" x14ac:dyDescent="0.25">
      <c r="A6434" s="8">
        <v>832</v>
      </c>
      <c r="B6434" s="9" t="s">
        <v>24176</v>
      </c>
      <c r="C6434" s="9" t="s">
        <v>23182</v>
      </c>
      <c r="D6434" s="9" t="s">
        <v>24177</v>
      </c>
      <c r="E6434" s="10" t="s">
        <v>24178</v>
      </c>
      <c r="F6434" s="15"/>
      <c r="G6434" s="12">
        <v>0</v>
      </c>
      <c r="H6434" s="12"/>
      <c r="I6434" s="9"/>
      <c r="J6434" s="12">
        <v>0</v>
      </c>
      <c r="K6434" s="13">
        <v>44344</v>
      </c>
      <c r="L6434" s="86">
        <f>(Tabla2[[#This Row],[release_year]]-'VARIANZA Y DES. EST'!$L$11)^2</f>
        <v>46.509705182670608</v>
      </c>
      <c r="M6434" s="12">
        <v>2021</v>
      </c>
      <c r="N6434" s="9" t="s">
        <v>76</v>
      </c>
      <c r="O6434" s="9" t="s">
        <v>23185</v>
      </c>
      <c r="P6434" s="12">
        <v>2</v>
      </c>
      <c r="Q6434" s="12" t="s">
        <v>28</v>
      </c>
      <c r="R6434" s="12"/>
      <c r="S6434" s="12">
        <v>2</v>
      </c>
      <c r="T6434" s="9" t="s">
        <v>23374</v>
      </c>
      <c r="U6434" s="9" t="s">
        <v>23197</v>
      </c>
      <c r="V6434" s="9" t="s">
        <v>23374</v>
      </c>
      <c r="W6434" s="14">
        <v>3</v>
      </c>
    </row>
    <row r="6435" spans="1:23" x14ac:dyDescent="0.25">
      <c r="A6435" s="8">
        <v>833</v>
      </c>
      <c r="B6435" s="9" t="s">
        <v>24179</v>
      </c>
      <c r="C6435" s="9" t="s">
        <v>23182</v>
      </c>
      <c r="D6435" s="9" t="s">
        <v>24180</v>
      </c>
      <c r="E6435" s="9" t="s">
        <v>24181</v>
      </c>
      <c r="F6435" s="9" t="s">
        <v>24182</v>
      </c>
      <c r="G6435" s="12">
        <v>11</v>
      </c>
      <c r="H6435" s="12"/>
      <c r="I6435" s="9"/>
      <c r="J6435" s="12">
        <v>0</v>
      </c>
      <c r="K6435" s="13">
        <v>44344</v>
      </c>
      <c r="L6435" s="86">
        <f>(Tabla2[[#This Row],[release_year]]-'VARIANZA Y DES. EST'!$L$11)^2</f>
        <v>46.509705182670608</v>
      </c>
      <c r="M6435" s="12">
        <v>2021</v>
      </c>
      <c r="N6435" s="9" t="s">
        <v>35</v>
      </c>
      <c r="O6435" s="9" t="s">
        <v>23191</v>
      </c>
      <c r="P6435" s="12">
        <v>1</v>
      </c>
      <c r="Q6435" s="12" t="s">
        <v>28</v>
      </c>
      <c r="R6435" s="12"/>
      <c r="S6435" s="12">
        <v>1</v>
      </c>
      <c r="T6435" s="9" t="s">
        <v>23244</v>
      </c>
      <c r="U6435" s="9" t="s">
        <v>23187</v>
      </c>
      <c r="V6435" s="9" t="s">
        <v>23244</v>
      </c>
      <c r="W6435" s="14">
        <v>3</v>
      </c>
    </row>
    <row r="6436" spans="1:23" x14ac:dyDescent="0.25">
      <c r="A6436" s="8">
        <v>834</v>
      </c>
      <c r="B6436" s="9" t="s">
        <v>24183</v>
      </c>
      <c r="C6436" s="9" t="s">
        <v>23182</v>
      </c>
      <c r="D6436" s="9" t="s">
        <v>24184</v>
      </c>
      <c r="E6436" s="9"/>
      <c r="F6436" s="18" t="s">
        <v>24185</v>
      </c>
      <c r="G6436" s="12">
        <v>17</v>
      </c>
      <c r="H6436" s="9" t="s">
        <v>1434</v>
      </c>
      <c r="I6436" s="9" t="s">
        <v>1434</v>
      </c>
      <c r="J6436" s="12">
        <v>1</v>
      </c>
      <c r="K6436" s="13">
        <v>44343</v>
      </c>
      <c r="L6436" s="86">
        <f>(Tabla2[[#This Row],[release_year]]-'VARIANZA Y DES. EST'!$L$11)^2</f>
        <v>46.509705182670608</v>
      </c>
      <c r="M6436" s="12">
        <v>2021</v>
      </c>
      <c r="N6436" s="9" t="s">
        <v>76</v>
      </c>
      <c r="O6436" s="9" t="s">
        <v>23191</v>
      </c>
      <c r="P6436" s="12">
        <v>1</v>
      </c>
      <c r="Q6436" s="12" t="s">
        <v>28</v>
      </c>
      <c r="R6436" s="12"/>
      <c r="S6436" s="12">
        <v>1</v>
      </c>
      <c r="T6436" s="9" t="s">
        <v>23445</v>
      </c>
      <c r="U6436" s="9" t="s">
        <v>23193</v>
      </c>
      <c r="V6436" s="9" t="s">
        <v>23445</v>
      </c>
      <c r="W6436" s="14">
        <v>3</v>
      </c>
    </row>
    <row r="6437" spans="1:23" x14ac:dyDescent="0.25">
      <c r="A6437" s="8">
        <v>836</v>
      </c>
      <c r="B6437" s="9" t="s">
        <v>24186</v>
      </c>
      <c r="C6437" s="9" t="s">
        <v>23182</v>
      </c>
      <c r="D6437" s="9" t="s">
        <v>24187</v>
      </c>
      <c r="E6437" s="9"/>
      <c r="F6437" s="9" t="s">
        <v>24188</v>
      </c>
      <c r="G6437" s="12">
        <v>14</v>
      </c>
      <c r="H6437" s="12"/>
      <c r="I6437" s="9"/>
      <c r="J6437" s="12">
        <v>0</v>
      </c>
      <c r="K6437" s="13">
        <v>44343</v>
      </c>
      <c r="L6437" s="86">
        <f>(Tabla2[[#This Row],[release_year]]-'VARIANZA Y DES. EST'!$L$11)^2</f>
        <v>46.509705182670608</v>
      </c>
      <c r="M6437" s="12">
        <v>2021</v>
      </c>
      <c r="N6437" s="9" t="s">
        <v>82</v>
      </c>
      <c r="O6437" s="9" t="s">
        <v>23191</v>
      </c>
      <c r="P6437" s="12">
        <v>1</v>
      </c>
      <c r="Q6437" s="12" t="s">
        <v>28</v>
      </c>
      <c r="R6437" s="12"/>
      <c r="S6437" s="12">
        <v>1</v>
      </c>
      <c r="T6437" s="9" t="s">
        <v>23315</v>
      </c>
      <c r="U6437" s="9" t="s">
        <v>23316</v>
      </c>
      <c r="V6437" s="9" t="s">
        <v>23315</v>
      </c>
      <c r="W6437" s="14">
        <v>2</v>
      </c>
    </row>
    <row r="6438" spans="1:23" x14ac:dyDescent="0.25">
      <c r="A6438" s="8">
        <v>838</v>
      </c>
      <c r="B6438" s="9" t="s">
        <v>24189</v>
      </c>
      <c r="C6438" s="9" t="s">
        <v>23182</v>
      </c>
      <c r="D6438" s="9" t="s">
        <v>24190</v>
      </c>
      <c r="E6438" s="9"/>
      <c r="F6438" s="18" t="s">
        <v>24191</v>
      </c>
      <c r="G6438" s="12">
        <v>10</v>
      </c>
      <c r="H6438" s="9" t="s">
        <v>1608</v>
      </c>
      <c r="I6438" s="9" t="s">
        <v>24192</v>
      </c>
      <c r="J6438" s="12">
        <v>2</v>
      </c>
      <c r="K6438" s="13">
        <v>44343</v>
      </c>
      <c r="L6438" s="86">
        <f>(Tabla2[[#This Row],[release_year]]-'VARIANZA Y DES. EST'!$L$11)^2</f>
        <v>46.509705182670608</v>
      </c>
      <c r="M6438" s="12">
        <v>2021</v>
      </c>
      <c r="N6438" s="9" t="s">
        <v>76</v>
      </c>
      <c r="O6438" s="9" t="s">
        <v>23185</v>
      </c>
      <c r="P6438" s="12">
        <v>2</v>
      </c>
      <c r="Q6438" s="12" t="s">
        <v>28</v>
      </c>
      <c r="R6438" s="12"/>
      <c r="S6438" s="12">
        <v>2</v>
      </c>
      <c r="T6438" s="9" t="s">
        <v>23244</v>
      </c>
      <c r="U6438" s="9" t="s">
        <v>23187</v>
      </c>
      <c r="V6438" s="9" t="s">
        <v>23244</v>
      </c>
      <c r="W6438" s="14">
        <v>3</v>
      </c>
    </row>
    <row r="6439" spans="1:23" x14ac:dyDescent="0.25">
      <c r="A6439" s="8">
        <v>843</v>
      </c>
      <c r="B6439" s="9" t="s">
        <v>24193</v>
      </c>
      <c r="C6439" s="9" t="s">
        <v>23182</v>
      </c>
      <c r="D6439" s="10" t="s">
        <v>24194</v>
      </c>
      <c r="E6439" s="19"/>
      <c r="F6439" s="11"/>
      <c r="G6439" s="12">
        <v>0</v>
      </c>
      <c r="H6439" s="12"/>
      <c r="I6439" s="9"/>
      <c r="J6439" s="12">
        <v>0</v>
      </c>
      <c r="K6439" s="13">
        <v>44342</v>
      </c>
      <c r="L6439" s="86">
        <f>(Tabla2[[#This Row],[release_year]]-'VARIANZA Y DES. EST'!$L$11)^2</f>
        <v>46.509705182670608</v>
      </c>
      <c r="M6439" s="12">
        <v>2021</v>
      </c>
      <c r="N6439" s="9" t="s">
        <v>35</v>
      </c>
      <c r="O6439" s="9" t="s">
        <v>23191</v>
      </c>
      <c r="P6439" s="12">
        <v>1</v>
      </c>
      <c r="Q6439" s="12" t="s">
        <v>28</v>
      </c>
      <c r="R6439" s="12"/>
      <c r="S6439" s="12">
        <v>1</v>
      </c>
      <c r="T6439" s="9" t="s">
        <v>23197</v>
      </c>
      <c r="U6439" s="9" t="s">
        <v>23197</v>
      </c>
      <c r="V6439" s="9" t="s">
        <v>23197</v>
      </c>
      <c r="W6439" s="14">
        <v>1</v>
      </c>
    </row>
    <row r="6440" spans="1:23" x14ac:dyDescent="0.25">
      <c r="A6440" s="8">
        <v>844</v>
      </c>
      <c r="B6440" s="9" t="s">
        <v>24195</v>
      </c>
      <c r="C6440" s="9" t="s">
        <v>23182</v>
      </c>
      <c r="D6440" s="10" t="s">
        <v>24196</v>
      </c>
      <c r="E6440" s="11"/>
      <c r="F6440" s="9" t="s">
        <v>24197</v>
      </c>
      <c r="G6440" s="12">
        <v>24</v>
      </c>
      <c r="H6440" s="9" t="s">
        <v>34</v>
      </c>
      <c r="I6440" s="9" t="s">
        <v>34</v>
      </c>
      <c r="J6440" s="12">
        <v>1</v>
      </c>
      <c r="K6440" s="13">
        <v>44342</v>
      </c>
      <c r="L6440" s="86">
        <f>(Tabla2[[#This Row],[release_year]]-'VARIANZA Y DES. EST'!$L$11)^2</f>
        <v>3.3116808838167522</v>
      </c>
      <c r="M6440" s="12">
        <v>2016</v>
      </c>
      <c r="N6440" s="9" t="s">
        <v>76</v>
      </c>
      <c r="O6440" s="9" t="s">
        <v>23255</v>
      </c>
      <c r="P6440" s="12">
        <v>3</v>
      </c>
      <c r="Q6440" s="12" t="s">
        <v>28</v>
      </c>
      <c r="R6440" s="12"/>
      <c r="S6440" s="12">
        <v>3</v>
      </c>
      <c r="T6440" s="9" t="s">
        <v>23315</v>
      </c>
      <c r="U6440" s="9" t="s">
        <v>23316</v>
      </c>
      <c r="V6440" s="9" t="s">
        <v>23315</v>
      </c>
      <c r="W6440" s="14">
        <v>2</v>
      </c>
    </row>
    <row r="6441" spans="1:23" x14ac:dyDescent="0.25">
      <c r="A6441" s="8">
        <v>848</v>
      </c>
      <c r="B6441" s="9" t="s">
        <v>24198</v>
      </c>
      <c r="C6441" s="9" t="s">
        <v>23182</v>
      </c>
      <c r="D6441" s="10" t="s">
        <v>24199</v>
      </c>
      <c r="E6441" s="11"/>
      <c r="F6441" s="9" t="s">
        <v>24200</v>
      </c>
      <c r="G6441" s="12">
        <v>7</v>
      </c>
      <c r="H6441" s="12"/>
      <c r="I6441" s="9"/>
      <c r="J6441" s="12">
        <v>0</v>
      </c>
      <c r="K6441" s="13">
        <v>44340</v>
      </c>
      <c r="L6441" s="86">
        <f>(Tabla2[[#This Row],[release_year]]-'VARIANZA Y DES. EST'!$L$11)^2</f>
        <v>46.509705182670608</v>
      </c>
      <c r="M6441" s="12">
        <v>2021</v>
      </c>
      <c r="N6441" s="9" t="s">
        <v>76</v>
      </c>
      <c r="O6441" s="9" t="s">
        <v>23191</v>
      </c>
      <c r="P6441" s="12">
        <v>1</v>
      </c>
      <c r="Q6441" s="12" t="s">
        <v>28</v>
      </c>
      <c r="R6441" s="12"/>
      <c r="S6441" s="12">
        <v>1</v>
      </c>
      <c r="T6441" s="9" t="s">
        <v>23201</v>
      </c>
      <c r="U6441" s="9" t="s">
        <v>23187</v>
      </c>
      <c r="V6441" s="9" t="s">
        <v>23201</v>
      </c>
      <c r="W6441" s="14">
        <v>3</v>
      </c>
    </row>
    <row r="6442" spans="1:23" x14ac:dyDescent="0.25">
      <c r="A6442" s="8">
        <v>849</v>
      </c>
      <c r="B6442" s="9" t="s">
        <v>24201</v>
      </c>
      <c r="C6442" s="9" t="s">
        <v>23182</v>
      </c>
      <c r="D6442" s="10" t="s">
        <v>24202</v>
      </c>
      <c r="E6442" s="11"/>
      <c r="F6442" s="9" t="s">
        <v>24203</v>
      </c>
      <c r="G6442" s="12">
        <v>9</v>
      </c>
      <c r="H6442" s="9" t="s">
        <v>25</v>
      </c>
      <c r="I6442" s="9" t="s">
        <v>25</v>
      </c>
      <c r="J6442" s="12">
        <v>1</v>
      </c>
      <c r="K6442" s="13">
        <v>44339</v>
      </c>
      <c r="L6442" s="86">
        <f>(Tabla2[[#This Row],[release_year]]-'VARIANZA Y DES. EST'!$L$11)^2</f>
        <v>46.509705182670608</v>
      </c>
      <c r="M6442" s="12">
        <v>2021</v>
      </c>
      <c r="N6442" s="9" t="s">
        <v>76</v>
      </c>
      <c r="O6442" s="9" t="s">
        <v>23255</v>
      </c>
      <c r="P6442" s="12">
        <v>3</v>
      </c>
      <c r="Q6442" s="12" t="s">
        <v>28</v>
      </c>
      <c r="R6442" s="12"/>
      <c r="S6442" s="12">
        <v>3</v>
      </c>
      <c r="T6442" s="9" t="s">
        <v>23228</v>
      </c>
      <c r="U6442" s="9" t="s">
        <v>23229</v>
      </c>
      <c r="V6442" s="9" t="s">
        <v>23228</v>
      </c>
      <c r="W6442" s="14">
        <v>2</v>
      </c>
    </row>
    <row r="6443" spans="1:23" x14ac:dyDescent="0.25">
      <c r="A6443" s="8">
        <v>856</v>
      </c>
      <c r="B6443" s="9" t="s">
        <v>24204</v>
      </c>
      <c r="C6443" s="9" t="s">
        <v>23182</v>
      </c>
      <c r="D6443" s="10" t="s">
        <v>24205</v>
      </c>
      <c r="E6443" s="11"/>
      <c r="F6443" s="9" t="s">
        <v>24206</v>
      </c>
      <c r="G6443" s="12">
        <v>8</v>
      </c>
      <c r="H6443" s="9" t="s">
        <v>25</v>
      </c>
      <c r="I6443" s="9" t="s">
        <v>25</v>
      </c>
      <c r="J6443" s="12">
        <v>1</v>
      </c>
      <c r="K6443" s="13">
        <v>44337</v>
      </c>
      <c r="L6443" s="86">
        <f>(Tabla2[[#This Row],[release_year]]-'VARIANZA Y DES. EST'!$L$11)^2</f>
        <v>46.509705182670608</v>
      </c>
      <c r="M6443" s="12">
        <v>2021</v>
      </c>
      <c r="N6443" s="9" t="s">
        <v>110</v>
      </c>
      <c r="O6443" s="9" t="s">
        <v>23255</v>
      </c>
      <c r="P6443" s="12">
        <v>3</v>
      </c>
      <c r="Q6443" s="12" t="s">
        <v>28</v>
      </c>
      <c r="R6443" s="12"/>
      <c r="S6443" s="12">
        <v>3</v>
      </c>
      <c r="T6443" s="9" t="s">
        <v>23849</v>
      </c>
      <c r="U6443" s="9" t="s">
        <v>23264</v>
      </c>
      <c r="V6443" s="9" t="s">
        <v>23849</v>
      </c>
      <c r="W6443" s="14">
        <v>3</v>
      </c>
    </row>
    <row r="6444" spans="1:23" x14ac:dyDescent="0.25">
      <c r="A6444" s="8">
        <v>858</v>
      </c>
      <c r="B6444" s="9" t="s">
        <v>24207</v>
      </c>
      <c r="C6444" s="9" t="s">
        <v>23182</v>
      </c>
      <c r="D6444" s="10" t="s">
        <v>24208</v>
      </c>
      <c r="E6444" s="11"/>
      <c r="F6444" s="9" t="s">
        <v>24209</v>
      </c>
      <c r="G6444" s="12">
        <v>4</v>
      </c>
      <c r="H6444" s="9" t="s">
        <v>390</v>
      </c>
      <c r="I6444" s="9" t="s">
        <v>390</v>
      </c>
      <c r="J6444" s="12">
        <v>1</v>
      </c>
      <c r="K6444" s="13">
        <v>44337</v>
      </c>
      <c r="L6444" s="86">
        <f>(Tabla2[[#This Row],[release_year]]-'VARIANZA Y DES. EST'!$L$11)^2</f>
        <v>46.509705182670608</v>
      </c>
      <c r="M6444" s="12">
        <v>2021</v>
      </c>
      <c r="N6444" s="9" t="s">
        <v>76</v>
      </c>
      <c r="O6444" s="9" t="s">
        <v>23185</v>
      </c>
      <c r="P6444" s="12">
        <v>2</v>
      </c>
      <c r="Q6444" s="12" t="s">
        <v>28</v>
      </c>
      <c r="R6444" s="12"/>
      <c r="S6444" s="12">
        <v>2</v>
      </c>
      <c r="T6444" s="9" t="s">
        <v>23492</v>
      </c>
      <c r="U6444" s="9" t="s">
        <v>23187</v>
      </c>
      <c r="V6444" s="9" t="s">
        <v>23492</v>
      </c>
      <c r="W6444" s="14">
        <v>3</v>
      </c>
    </row>
    <row r="6445" spans="1:23" x14ac:dyDescent="0.25">
      <c r="A6445" s="8">
        <v>863</v>
      </c>
      <c r="B6445" s="9" t="s">
        <v>24210</v>
      </c>
      <c r="C6445" s="9" t="s">
        <v>23182</v>
      </c>
      <c r="D6445" s="9" t="s">
        <v>24211</v>
      </c>
      <c r="E6445" s="9"/>
      <c r="F6445" s="18" t="s">
        <v>24212</v>
      </c>
      <c r="G6445" s="12">
        <v>6</v>
      </c>
      <c r="H6445" s="9" t="s">
        <v>25</v>
      </c>
      <c r="I6445" s="9" t="s">
        <v>25</v>
      </c>
      <c r="J6445" s="12">
        <v>1</v>
      </c>
      <c r="K6445" s="13">
        <v>44336</v>
      </c>
      <c r="L6445" s="86">
        <f>(Tabla2[[#This Row],[release_year]]-'VARIANZA Y DES. EST'!$L$11)^2</f>
        <v>46.509705182670608</v>
      </c>
      <c r="M6445" s="12">
        <v>2021</v>
      </c>
      <c r="N6445" s="9" t="s">
        <v>76</v>
      </c>
      <c r="O6445" s="9" t="s">
        <v>23185</v>
      </c>
      <c r="P6445" s="12">
        <v>2</v>
      </c>
      <c r="Q6445" s="12" t="s">
        <v>28</v>
      </c>
      <c r="R6445" s="12"/>
      <c r="S6445" s="12">
        <v>2</v>
      </c>
      <c r="T6445" s="9" t="s">
        <v>23229</v>
      </c>
      <c r="U6445" s="9" t="s">
        <v>23229</v>
      </c>
      <c r="V6445" s="9" t="s">
        <v>23229</v>
      </c>
      <c r="W6445" s="14">
        <v>1</v>
      </c>
    </row>
    <row r="6446" spans="1:23" x14ac:dyDescent="0.25">
      <c r="A6446" s="8">
        <v>869</v>
      </c>
      <c r="B6446" s="9" t="s">
        <v>24213</v>
      </c>
      <c r="C6446" s="9" t="s">
        <v>23182</v>
      </c>
      <c r="D6446" s="10" t="s">
        <v>24214</v>
      </c>
      <c r="E6446" s="11"/>
      <c r="F6446" s="9" t="s">
        <v>24215</v>
      </c>
      <c r="G6446" s="12">
        <v>9</v>
      </c>
      <c r="H6446" s="9" t="s">
        <v>160</v>
      </c>
      <c r="I6446" s="9" t="s">
        <v>161</v>
      </c>
      <c r="J6446" s="12">
        <v>2</v>
      </c>
      <c r="K6446" s="13">
        <v>44335</v>
      </c>
      <c r="L6446" s="86">
        <f>(Tabla2[[#This Row],[release_year]]-'VARIANZA Y DES. EST'!$L$11)^2</f>
        <v>295.1591885481721</v>
      </c>
      <c r="M6446" s="12">
        <v>1997</v>
      </c>
      <c r="N6446" s="9" t="s">
        <v>26</v>
      </c>
      <c r="O6446" s="9" t="s">
        <v>23191</v>
      </c>
      <c r="P6446" s="12">
        <v>1</v>
      </c>
      <c r="Q6446" s="12" t="s">
        <v>28</v>
      </c>
      <c r="R6446" s="12"/>
      <c r="S6446" s="12">
        <v>1</v>
      </c>
      <c r="T6446" s="9" t="s">
        <v>23264</v>
      </c>
      <c r="U6446" s="9" t="s">
        <v>23264</v>
      </c>
      <c r="V6446" s="9" t="s">
        <v>23264</v>
      </c>
      <c r="W6446" s="14">
        <v>1</v>
      </c>
    </row>
    <row r="6447" spans="1:23" x14ac:dyDescent="0.25">
      <c r="A6447" s="8">
        <v>870</v>
      </c>
      <c r="B6447" s="9" t="s">
        <v>24216</v>
      </c>
      <c r="C6447" s="9" t="s">
        <v>23182</v>
      </c>
      <c r="D6447" s="10" t="s">
        <v>24217</v>
      </c>
      <c r="E6447" s="11"/>
      <c r="F6447" s="9" t="s">
        <v>24218</v>
      </c>
      <c r="G6447" s="12">
        <v>17</v>
      </c>
      <c r="H6447" s="9" t="s">
        <v>468</v>
      </c>
      <c r="I6447" s="9" t="s">
        <v>468</v>
      </c>
      <c r="J6447" s="12">
        <v>1</v>
      </c>
      <c r="K6447" s="13">
        <v>44335</v>
      </c>
      <c r="L6447" s="86">
        <f>(Tabla2[[#This Row],[release_year]]-'VARIANZA Y DES. EST'!$L$11)^2</f>
        <v>46.509705182670608</v>
      </c>
      <c r="M6447" s="12">
        <v>2021</v>
      </c>
      <c r="N6447" s="9" t="s">
        <v>76</v>
      </c>
      <c r="O6447" s="9" t="s">
        <v>23185</v>
      </c>
      <c r="P6447" s="12">
        <v>2</v>
      </c>
      <c r="Q6447" s="12" t="s">
        <v>28</v>
      </c>
      <c r="R6447" s="12"/>
      <c r="S6447" s="12">
        <v>2</v>
      </c>
      <c r="T6447" s="9" t="s">
        <v>23370</v>
      </c>
      <c r="U6447" s="9" t="s">
        <v>23193</v>
      </c>
      <c r="V6447" s="9" t="s">
        <v>23370</v>
      </c>
      <c r="W6447" s="14">
        <v>3</v>
      </c>
    </row>
    <row r="6448" spans="1:23" x14ac:dyDescent="0.25">
      <c r="A6448" s="8">
        <v>875</v>
      </c>
      <c r="B6448" s="9" t="s">
        <v>24219</v>
      </c>
      <c r="C6448" s="9" t="s">
        <v>23182</v>
      </c>
      <c r="D6448" s="10" t="s">
        <v>24220</v>
      </c>
      <c r="E6448" s="11"/>
      <c r="F6448" s="18" t="s">
        <v>24221</v>
      </c>
      <c r="G6448" s="12">
        <v>3</v>
      </c>
      <c r="H6448" s="9" t="s">
        <v>126</v>
      </c>
      <c r="I6448" s="9" t="s">
        <v>126</v>
      </c>
      <c r="J6448" s="12">
        <v>1</v>
      </c>
      <c r="K6448" s="13">
        <v>44331</v>
      </c>
      <c r="L6448" s="86">
        <f>(Tabla2[[#This Row],[release_year]]-'VARIANZA Y DES. EST'!$L$11)^2</f>
        <v>46.509705182670608</v>
      </c>
      <c r="M6448" s="12">
        <v>2021</v>
      </c>
      <c r="N6448" s="9" t="s">
        <v>26</v>
      </c>
      <c r="O6448" s="9" t="s">
        <v>23191</v>
      </c>
      <c r="P6448" s="12">
        <v>1</v>
      </c>
      <c r="Q6448" s="12" t="s">
        <v>28</v>
      </c>
      <c r="R6448" s="12"/>
      <c r="S6448" s="12">
        <v>1</v>
      </c>
      <c r="T6448" s="9" t="s">
        <v>23264</v>
      </c>
      <c r="U6448" s="9" t="s">
        <v>23264</v>
      </c>
      <c r="V6448" s="9" t="s">
        <v>23264</v>
      </c>
      <c r="W6448" s="14">
        <v>1</v>
      </c>
    </row>
    <row r="6449" spans="1:23" x14ac:dyDescent="0.25">
      <c r="A6449" s="8">
        <v>877</v>
      </c>
      <c r="B6449" s="9" t="s">
        <v>24222</v>
      </c>
      <c r="C6449" s="9" t="s">
        <v>23182</v>
      </c>
      <c r="D6449" s="10" t="s">
        <v>24223</v>
      </c>
      <c r="E6449" s="11"/>
      <c r="F6449" s="9"/>
      <c r="G6449" s="12">
        <v>0</v>
      </c>
      <c r="H6449" s="9" t="s">
        <v>518</v>
      </c>
      <c r="I6449" s="9" t="s">
        <v>518</v>
      </c>
      <c r="J6449" s="12">
        <v>1</v>
      </c>
      <c r="K6449" s="13">
        <v>44330</v>
      </c>
      <c r="L6449" s="86">
        <f>(Tabla2[[#This Row],[release_year]]-'VARIANZA Y DES. EST'!$L$11)^2</f>
        <v>46.509705182670608</v>
      </c>
      <c r="M6449" s="12">
        <v>2021</v>
      </c>
      <c r="N6449" s="9" t="s">
        <v>76</v>
      </c>
      <c r="O6449" s="9" t="s">
        <v>23191</v>
      </c>
      <c r="P6449" s="12">
        <v>1</v>
      </c>
      <c r="Q6449" s="12" t="s">
        <v>28</v>
      </c>
      <c r="R6449" s="12"/>
      <c r="S6449" s="12">
        <v>1</v>
      </c>
      <c r="T6449" s="9" t="s">
        <v>23296</v>
      </c>
      <c r="U6449" s="9" t="s">
        <v>23197</v>
      </c>
      <c r="V6449" s="9" t="s">
        <v>23296</v>
      </c>
      <c r="W6449" s="14">
        <v>2</v>
      </c>
    </row>
    <row r="6450" spans="1:23" x14ac:dyDescent="0.25">
      <c r="A6450" s="8">
        <v>880</v>
      </c>
      <c r="B6450" s="9" t="s">
        <v>24224</v>
      </c>
      <c r="C6450" s="9" t="s">
        <v>23182</v>
      </c>
      <c r="D6450" s="9" t="s">
        <v>24225</v>
      </c>
      <c r="E6450" s="9" t="s">
        <v>24226</v>
      </c>
      <c r="F6450" s="9" t="s">
        <v>24227</v>
      </c>
      <c r="G6450" s="12">
        <v>14</v>
      </c>
      <c r="H6450" s="9" t="s">
        <v>25</v>
      </c>
      <c r="I6450" s="9" t="s">
        <v>25</v>
      </c>
      <c r="J6450" s="12">
        <v>1</v>
      </c>
      <c r="K6450" s="13">
        <v>44330</v>
      </c>
      <c r="L6450" s="86">
        <f>(Tabla2[[#This Row],[release_year]]-'VARIANZA Y DES. EST'!$L$11)^2</f>
        <v>46.509705182670608</v>
      </c>
      <c r="M6450" s="12">
        <v>2021</v>
      </c>
      <c r="N6450" s="9" t="s">
        <v>76</v>
      </c>
      <c r="O6450" s="9" t="s">
        <v>23191</v>
      </c>
      <c r="P6450" s="12">
        <v>1</v>
      </c>
      <c r="Q6450" s="12" t="s">
        <v>28</v>
      </c>
      <c r="R6450" s="12"/>
      <c r="S6450" s="12">
        <v>1</v>
      </c>
      <c r="T6450" s="9" t="s">
        <v>23206</v>
      </c>
      <c r="U6450" s="9" t="s">
        <v>23206</v>
      </c>
      <c r="V6450" s="9" t="s">
        <v>23206</v>
      </c>
      <c r="W6450" s="14">
        <v>1</v>
      </c>
    </row>
    <row r="6451" spans="1:23" x14ac:dyDescent="0.25">
      <c r="A6451" s="8">
        <v>881</v>
      </c>
      <c r="B6451" s="9" t="s">
        <v>24228</v>
      </c>
      <c r="C6451" s="9" t="s">
        <v>23182</v>
      </c>
      <c r="D6451" s="9" t="s">
        <v>24229</v>
      </c>
      <c r="E6451" s="9"/>
      <c r="F6451" s="9"/>
      <c r="G6451" s="12">
        <v>0</v>
      </c>
      <c r="H6451" s="9" t="s">
        <v>25</v>
      </c>
      <c r="I6451" s="9" t="s">
        <v>9099</v>
      </c>
      <c r="J6451" s="12">
        <v>2</v>
      </c>
      <c r="K6451" s="13">
        <v>44330</v>
      </c>
      <c r="L6451" s="86">
        <f>(Tabla2[[#This Row],[release_year]]-'VARIANZA Y DES. EST'!$L$11)^2</f>
        <v>46.509705182670608</v>
      </c>
      <c r="M6451" s="12">
        <v>2021</v>
      </c>
      <c r="N6451" s="9" t="s">
        <v>76</v>
      </c>
      <c r="O6451" s="9" t="s">
        <v>23255</v>
      </c>
      <c r="P6451" s="12">
        <v>3</v>
      </c>
      <c r="Q6451" s="12" t="s">
        <v>28</v>
      </c>
      <c r="R6451" s="12"/>
      <c r="S6451" s="12">
        <v>3</v>
      </c>
      <c r="T6451" s="9" t="s">
        <v>24230</v>
      </c>
      <c r="U6451" s="9" t="s">
        <v>23290</v>
      </c>
      <c r="V6451" s="9" t="s">
        <v>24230</v>
      </c>
      <c r="W6451" s="14">
        <v>3</v>
      </c>
    </row>
    <row r="6452" spans="1:23" x14ac:dyDescent="0.25">
      <c r="A6452" s="8">
        <v>884</v>
      </c>
      <c r="B6452" s="9" t="s">
        <v>24231</v>
      </c>
      <c r="C6452" s="9" t="s">
        <v>23182</v>
      </c>
      <c r="D6452" s="10" t="s">
        <v>24232</v>
      </c>
      <c r="E6452" s="11"/>
      <c r="F6452" s="9" t="s">
        <v>24233</v>
      </c>
      <c r="G6452" s="12">
        <v>40</v>
      </c>
      <c r="H6452" s="9" t="s">
        <v>25</v>
      </c>
      <c r="I6452" s="9" t="s">
        <v>25</v>
      </c>
      <c r="J6452" s="12">
        <v>1</v>
      </c>
      <c r="K6452" s="13">
        <v>44330</v>
      </c>
      <c r="L6452" s="86">
        <f>(Tabla2[[#This Row],[release_year]]-'VARIANZA Y DES. EST'!$L$11)^2</f>
        <v>46.509705182670608</v>
      </c>
      <c r="M6452" s="12">
        <v>2021</v>
      </c>
      <c r="N6452" s="9" t="s">
        <v>76</v>
      </c>
      <c r="O6452" s="9" t="s">
        <v>23185</v>
      </c>
      <c r="P6452" s="12">
        <v>2</v>
      </c>
      <c r="Q6452" s="12" t="s">
        <v>28</v>
      </c>
      <c r="R6452" s="12"/>
      <c r="S6452" s="12">
        <v>2</v>
      </c>
      <c r="T6452" s="9" t="s">
        <v>24234</v>
      </c>
      <c r="U6452" s="9" t="s">
        <v>23566</v>
      </c>
      <c r="V6452" s="9" t="s">
        <v>24234</v>
      </c>
      <c r="W6452" s="14">
        <v>3</v>
      </c>
    </row>
    <row r="6453" spans="1:23" x14ac:dyDescent="0.25">
      <c r="A6453" s="8">
        <v>885</v>
      </c>
      <c r="B6453" s="9" t="s">
        <v>24235</v>
      </c>
      <c r="C6453" s="9" t="s">
        <v>23182</v>
      </c>
      <c r="D6453" s="10" t="s">
        <v>24236</v>
      </c>
      <c r="E6453" s="11"/>
      <c r="F6453" s="9" t="s">
        <v>24237</v>
      </c>
      <c r="G6453" s="12">
        <v>6</v>
      </c>
      <c r="H6453" s="9" t="s">
        <v>1349</v>
      </c>
      <c r="I6453" s="9" t="s">
        <v>1349</v>
      </c>
      <c r="J6453" s="12">
        <v>1</v>
      </c>
      <c r="K6453" s="13">
        <v>44330</v>
      </c>
      <c r="L6453" s="86">
        <f>(Tabla2[[#This Row],[release_year]]-'VARIANZA Y DES. EST'!$L$11)^2</f>
        <v>46.509705182670608</v>
      </c>
      <c r="M6453" s="12">
        <v>2021</v>
      </c>
      <c r="N6453" s="9" t="s">
        <v>76</v>
      </c>
      <c r="O6453" s="9" t="s">
        <v>23191</v>
      </c>
      <c r="P6453" s="12">
        <v>1</v>
      </c>
      <c r="Q6453" s="12" t="s">
        <v>28</v>
      </c>
      <c r="R6453" s="12"/>
      <c r="S6453" s="12">
        <v>1</v>
      </c>
      <c r="T6453" s="9" t="s">
        <v>23281</v>
      </c>
      <c r="U6453" s="9" t="s">
        <v>23187</v>
      </c>
      <c r="V6453" s="9" t="s">
        <v>23281</v>
      </c>
      <c r="W6453" s="14">
        <v>2</v>
      </c>
    </row>
    <row r="6454" spans="1:23" x14ac:dyDescent="0.25">
      <c r="A6454" s="8">
        <v>887</v>
      </c>
      <c r="B6454" s="9" t="s">
        <v>24238</v>
      </c>
      <c r="C6454" s="9" t="s">
        <v>23182</v>
      </c>
      <c r="D6454" s="9" t="s">
        <v>24239</v>
      </c>
      <c r="E6454" s="9" t="s">
        <v>24240</v>
      </c>
      <c r="F6454" s="9" t="s">
        <v>24241</v>
      </c>
      <c r="G6454" s="12">
        <v>11</v>
      </c>
      <c r="H6454" s="12"/>
      <c r="I6454" s="9"/>
      <c r="J6454" s="12">
        <v>0</v>
      </c>
      <c r="K6454" s="13">
        <v>44330</v>
      </c>
      <c r="L6454" s="86">
        <f>(Tabla2[[#This Row],[release_year]]-'VARIANZA Y DES. EST'!$L$11)^2</f>
        <v>33.870100322899837</v>
      </c>
      <c r="M6454" s="12">
        <v>2020</v>
      </c>
      <c r="N6454" s="9" t="s">
        <v>35</v>
      </c>
      <c r="O6454" s="9" t="s">
        <v>23191</v>
      </c>
      <c r="P6454" s="12">
        <v>1</v>
      </c>
      <c r="Q6454" s="12" t="s">
        <v>28</v>
      </c>
      <c r="R6454" s="12"/>
      <c r="S6454" s="12">
        <v>1</v>
      </c>
      <c r="T6454" s="9" t="s">
        <v>24242</v>
      </c>
      <c r="U6454" s="9" t="s">
        <v>23187</v>
      </c>
      <c r="V6454" s="9" t="s">
        <v>24242</v>
      </c>
      <c r="W6454" s="14">
        <v>3</v>
      </c>
    </row>
    <row r="6455" spans="1:23" x14ac:dyDescent="0.25">
      <c r="A6455" s="8">
        <v>891</v>
      </c>
      <c r="B6455" s="9" t="s">
        <v>24243</v>
      </c>
      <c r="C6455" s="9" t="s">
        <v>23182</v>
      </c>
      <c r="D6455" s="9" t="s">
        <v>24244</v>
      </c>
      <c r="E6455" s="18"/>
      <c r="F6455" s="9" t="s">
        <v>24245</v>
      </c>
      <c r="G6455" s="12">
        <v>7</v>
      </c>
      <c r="H6455" s="9" t="s">
        <v>25</v>
      </c>
      <c r="I6455" s="9" t="s">
        <v>25</v>
      </c>
      <c r="J6455" s="12">
        <v>1</v>
      </c>
      <c r="K6455" s="13">
        <v>44329</v>
      </c>
      <c r="L6455" s="86">
        <f>(Tabla2[[#This Row],[release_year]]-'VARIANZA Y DES. EST'!$L$11)^2</f>
        <v>46.509705182670608</v>
      </c>
      <c r="M6455" s="12">
        <v>2021</v>
      </c>
      <c r="N6455" s="9" t="s">
        <v>76</v>
      </c>
      <c r="O6455" s="9" t="s">
        <v>23227</v>
      </c>
      <c r="P6455" s="12">
        <v>4</v>
      </c>
      <c r="Q6455" s="12" t="s">
        <v>28</v>
      </c>
      <c r="R6455" s="12"/>
      <c r="S6455" s="12">
        <v>4</v>
      </c>
      <c r="T6455" s="9" t="s">
        <v>23753</v>
      </c>
      <c r="U6455" s="9" t="s">
        <v>23316</v>
      </c>
      <c r="V6455" s="9" t="s">
        <v>23753</v>
      </c>
      <c r="W6455" s="14">
        <v>3</v>
      </c>
    </row>
    <row r="6456" spans="1:23" x14ac:dyDescent="0.25">
      <c r="A6456" s="8">
        <v>897</v>
      </c>
      <c r="B6456" s="9" t="s">
        <v>24246</v>
      </c>
      <c r="C6456" s="9" t="s">
        <v>23182</v>
      </c>
      <c r="D6456" s="10" t="s">
        <v>24247</v>
      </c>
      <c r="E6456" s="11"/>
      <c r="F6456" s="18" t="s">
        <v>24248</v>
      </c>
      <c r="G6456" s="12">
        <v>9</v>
      </c>
      <c r="H6456" s="9" t="s">
        <v>25</v>
      </c>
      <c r="I6456" s="9" t="s">
        <v>25</v>
      </c>
      <c r="J6456" s="12">
        <v>1</v>
      </c>
      <c r="K6456" s="13">
        <v>44328</v>
      </c>
      <c r="L6456" s="86">
        <f>(Tabla2[[#This Row],[release_year]]-'VARIANZA Y DES. EST'!$L$11)^2</f>
        <v>46.509705182670608</v>
      </c>
      <c r="M6456" s="12">
        <v>2021</v>
      </c>
      <c r="N6456" s="9" t="s">
        <v>35</v>
      </c>
      <c r="O6456" s="9" t="s">
        <v>23191</v>
      </c>
      <c r="P6456" s="12">
        <v>1</v>
      </c>
      <c r="Q6456" s="12" t="s">
        <v>28</v>
      </c>
      <c r="R6456" s="12"/>
      <c r="S6456" s="12">
        <v>1</v>
      </c>
      <c r="T6456" s="9" t="s">
        <v>23229</v>
      </c>
      <c r="U6456" s="9" t="s">
        <v>23229</v>
      </c>
      <c r="V6456" s="9" t="s">
        <v>23229</v>
      </c>
      <c r="W6456" s="14">
        <v>1</v>
      </c>
    </row>
    <row r="6457" spans="1:23" x14ac:dyDescent="0.25">
      <c r="A6457" s="8">
        <v>898</v>
      </c>
      <c r="B6457" s="9" t="s">
        <v>24249</v>
      </c>
      <c r="C6457" s="9" t="s">
        <v>23182</v>
      </c>
      <c r="D6457" s="9" t="s">
        <v>24250</v>
      </c>
      <c r="E6457" s="9" t="s">
        <v>24251</v>
      </c>
      <c r="F6457" s="9" t="s">
        <v>24252</v>
      </c>
      <c r="G6457" s="12">
        <v>9</v>
      </c>
      <c r="H6457" s="12"/>
      <c r="I6457" s="9"/>
      <c r="J6457" s="12">
        <v>0</v>
      </c>
      <c r="K6457" s="13">
        <v>44328</v>
      </c>
      <c r="L6457" s="86">
        <f>(Tabla2[[#This Row],[release_year]]-'VARIANZA Y DES. EST'!$L$11)^2</f>
        <v>46.509705182670608</v>
      </c>
      <c r="M6457" s="12">
        <v>2021</v>
      </c>
      <c r="N6457" s="9" t="s">
        <v>35</v>
      </c>
      <c r="O6457" s="9" t="s">
        <v>23191</v>
      </c>
      <c r="P6457" s="12">
        <v>1</v>
      </c>
      <c r="Q6457" s="12" t="s">
        <v>28</v>
      </c>
      <c r="R6457" s="12"/>
      <c r="S6457" s="12">
        <v>1</v>
      </c>
      <c r="T6457" s="9" t="s">
        <v>23201</v>
      </c>
      <c r="U6457" s="9" t="s">
        <v>23187</v>
      </c>
      <c r="V6457" s="9" t="s">
        <v>23201</v>
      </c>
      <c r="W6457" s="14">
        <v>3</v>
      </c>
    </row>
    <row r="6458" spans="1:23" x14ac:dyDescent="0.25">
      <c r="A6458" s="8">
        <v>901</v>
      </c>
      <c r="B6458" s="9" t="s">
        <v>24253</v>
      </c>
      <c r="C6458" s="9" t="s">
        <v>23182</v>
      </c>
      <c r="D6458" s="10" t="s">
        <v>24254</v>
      </c>
      <c r="E6458" s="11"/>
      <c r="F6458" s="9"/>
      <c r="G6458" s="12">
        <v>0</v>
      </c>
      <c r="H6458" s="9" t="s">
        <v>25</v>
      </c>
      <c r="I6458" s="9" t="s">
        <v>25</v>
      </c>
      <c r="J6458" s="12">
        <v>1</v>
      </c>
      <c r="K6458" s="13">
        <v>44327</v>
      </c>
      <c r="L6458" s="86">
        <f>(Tabla2[[#This Row],[release_year]]-'VARIANZA Y DES. EST'!$L$11)^2</f>
        <v>46.509705182670608</v>
      </c>
      <c r="M6458" s="12">
        <v>2021</v>
      </c>
      <c r="N6458" s="9" t="s">
        <v>35</v>
      </c>
      <c r="O6458" s="9" t="s">
        <v>23191</v>
      </c>
      <c r="P6458" s="12">
        <v>1</v>
      </c>
      <c r="Q6458" s="12" t="s">
        <v>28</v>
      </c>
      <c r="R6458" s="12"/>
      <c r="S6458" s="12">
        <v>1</v>
      </c>
      <c r="T6458" s="9" t="s">
        <v>23197</v>
      </c>
      <c r="U6458" s="9" t="s">
        <v>23197</v>
      </c>
      <c r="V6458" s="9" t="s">
        <v>23197</v>
      </c>
      <c r="W6458" s="14">
        <v>1</v>
      </c>
    </row>
    <row r="6459" spans="1:23" x14ac:dyDescent="0.25">
      <c r="A6459" s="8">
        <v>903</v>
      </c>
      <c r="B6459" s="9" t="s">
        <v>24255</v>
      </c>
      <c r="C6459" s="9" t="s">
        <v>23182</v>
      </c>
      <c r="D6459" s="9" t="s">
        <v>24256</v>
      </c>
      <c r="E6459" s="18"/>
      <c r="F6459" s="9" t="s">
        <v>24257</v>
      </c>
      <c r="G6459" s="12">
        <v>8</v>
      </c>
      <c r="H6459" s="9" t="s">
        <v>1349</v>
      </c>
      <c r="I6459" s="9" t="s">
        <v>1349</v>
      </c>
      <c r="J6459" s="12">
        <v>1</v>
      </c>
      <c r="K6459" s="13">
        <v>44325</v>
      </c>
      <c r="L6459" s="86">
        <f>(Tabla2[[#This Row],[release_year]]-'VARIANZA Y DES. EST'!$L$11)^2</f>
        <v>46.509705182670608</v>
      </c>
      <c r="M6459" s="12">
        <v>2021</v>
      </c>
      <c r="N6459" s="9" t="s">
        <v>35</v>
      </c>
      <c r="O6459" s="9" t="s">
        <v>23191</v>
      </c>
      <c r="P6459" s="12">
        <v>1</v>
      </c>
      <c r="Q6459" s="12" t="s">
        <v>28</v>
      </c>
      <c r="R6459" s="12"/>
      <c r="S6459" s="12">
        <v>1</v>
      </c>
      <c r="T6459" s="9" t="s">
        <v>23281</v>
      </c>
      <c r="U6459" s="9" t="s">
        <v>23187</v>
      </c>
      <c r="V6459" s="9" t="s">
        <v>23281</v>
      </c>
      <c r="W6459" s="14">
        <v>2</v>
      </c>
    </row>
    <row r="6460" spans="1:23" x14ac:dyDescent="0.25">
      <c r="A6460" s="8">
        <v>909</v>
      </c>
      <c r="B6460" s="9" t="s">
        <v>24258</v>
      </c>
      <c r="C6460" s="9" t="s">
        <v>23182</v>
      </c>
      <c r="D6460" s="10" t="s">
        <v>24259</v>
      </c>
      <c r="E6460" s="11"/>
      <c r="F6460" s="9" t="s">
        <v>24260</v>
      </c>
      <c r="G6460" s="12">
        <v>11</v>
      </c>
      <c r="H6460" s="9" t="s">
        <v>25</v>
      </c>
      <c r="I6460" s="9" t="s">
        <v>25</v>
      </c>
      <c r="J6460" s="12">
        <v>1</v>
      </c>
      <c r="K6460" s="13">
        <v>44323</v>
      </c>
      <c r="L6460" s="86">
        <f>(Tabla2[[#This Row],[release_year]]-'VARIANZA Y DES. EST'!$L$11)^2</f>
        <v>46.509705182670608</v>
      </c>
      <c r="M6460" s="12">
        <v>2021</v>
      </c>
      <c r="N6460" s="9" t="s">
        <v>76</v>
      </c>
      <c r="O6460" s="9" t="s">
        <v>23191</v>
      </c>
      <c r="P6460" s="12">
        <v>1</v>
      </c>
      <c r="Q6460" s="12" t="s">
        <v>28</v>
      </c>
      <c r="R6460" s="12"/>
      <c r="S6460" s="12">
        <v>1</v>
      </c>
      <c r="T6460" s="9" t="s">
        <v>23680</v>
      </c>
      <c r="U6460" s="9" t="s">
        <v>23566</v>
      </c>
      <c r="V6460" s="9" t="s">
        <v>23680</v>
      </c>
      <c r="W6460" s="14">
        <v>2</v>
      </c>
    </row>
    <row r="6461" spans="1:23" x14ac:dyDescent="0.25">
      <c r="A6461" s="8">
        <v>912</v>
      </c>
      <c r="B6461" s="9" t="s">
        <v>24261</v>
      </c>
      <c r="C6461" s="9" t="s">
        <v>23182</v>
      </c>
      <c r="D6461" s="9" t="s">
        <v>24262</v>
      </c>
      <c r="E6461" s="18" t="s">
        <v>24263</v>
      </c>
      <c r="F6461" s="9"/>
      <c r="G6461" s="12">
        <v>0</v>
      </c>
      <c r="H6461" s="9" t="s">
        <v>518</v>
      </c>
      <c r="I6461" s="9" t="s">
        <v>518</v>
      </c>
      <c r="J6461" s="12">
        <v>1</v>
      </c>
      <c r="K6461" s="13">
        <v>44323</v>
      </c>
      <c r="L6461" s="86">
        <f>(Tabla2[[#This Row],[release_year]]-'VARIANZA Y DES. EST'!$L$11)^2</f>
        <v>7.9512857435875226</v>
      </c>
      <c r="M6461" s="12">
        <v>2017</v>
      </c>
      <c r="N6461" s="9" t="s">
        <v>110</v>
      </c>
      <c r="O6461" s="9" t="s">
        <v>23185</v>
      </c>
      <c r="P6461" s="12">
        <v>2</v>
      </c>
      <c r="Q6461" s="12" t="s">
        <v>28</v>
      </c>
      <c r="R6461" s="12"/>
      <c r="S6461" s="12">
        <v>2</v>
      </c>
      <c r="T6461" s="9" t="s">
        <v>23268</v>
      </c>
      <c r="U6461" s="9" t="s">
        <v>23264</v>
      </c>
      <c r="V6461" s="9" t="s">
        <v>23268</v>
      </c>
      <c r="W6461" s="14">
        <v>2</v>
      </c>
    </row>
    <row r="6462" spans="1:23" x14ac:dyDescent="0.25">
      <c r="A6462" s="8">
        <v>919</v>
      </c>
      <c r="B6462" s="9" t="s">
        <v>24264</v>
      </c>
      <c r="C6462" s="9" t="s">
        <v>23182</v>
      </c>
      <c r="D6462" s="10" t="s">
        <v>24265</v>
      </c>
      <c r="E6462" s="11"/>
      <c r="F6462" s="9" t="s">
        <v>24266</v>
      </c>
      <c r="G6462" s="12">
        <v>2</v>
      </c>
      <c r="H6462" s="9" t="s">
        <v>518</v>
      </c>
      <c r="I6462" s="9" t="s">
        <v>518</v>
      </c>
      <c r="J6462" s="12">
        <v>1</v>
      </c>
      <c r="K6462" s="13">
        <v>44321</v>
      </c>
      <c r="L6462" s="86">
        <f>(Tabla2[[#This Row],[release_year]]-'VARIANZA Y DES. EST'!$L$11)^2</f>
        <v>46.509705182670608</v>
      </c>
      <c r="M6462" s="12">
        <v>2021</v>
      </c>
      <c r="N6462" s="9" t="s">
        <v>82</v>
      </c>
      <c r="O6462" s="9" t="s">
        <v>23191</v>
      </c>
      <c r="P6462" s="12">
        <v>1</v>
      </c>
      <c r="Q6462" s="12" t="s">
        <v>28</v>
      </c>
      <c r="R6462" s="12"/>
      <c r="S6462" s="12">
        <v>1</v>
      </c>
      <c r="T6462" s="9" t="s">
        <v>23290</v>
      </c>
      <c r="U6462" s="9" t="s">
        <v>23290</v>
      </c>
      <c r="V6462" s="9" t="s">
        <v>23290</v>
      </c>
      <c r="W6462" s="14">
        <v>1</v>
      </c>
    </row>
    <row r="6463" spans="1:23" x14ac:dyDescent="0.25">
      <c r="A6463" s="8">
        <v>920</v>
      </c>
      <c r="B6463" s="9" t="s">
        <v>24267</v>
      </c>
      <c r="C6463" s="9" t="s">
        <v>23182</v>
      </c>
      <c r="D6463" s="9" t="s">
        <v>24268</v>
      </c>
      <c r="E6463" s="10" t="s">
        <v>24269</v>
      </c>
      <c r="F6463" s="15"/>
      <c r="G6463" s="12">
        <v>0</v>
      </c>
      <c r="H6463" s="9" t="s">
        <v>25</v>
      </c>
      <c r="I6463" s="9" t="s">
        <v>25</v>
      </c>
      <c r="J6463" s="12">
        <v>1</v>
      </c>
      <c r="K6463" s="13">
        <v>44321</v>
      </c>
      <c r="L6463" s="86">
        <f>(Tabla2[[#This Row],[release_year]]-'VARIANZA Y DES. EST'!$L$11)^2</f>
        <v>46.509705182670608</v>
      </c>
      <c r="M6463" s="12">
        <v>2021</v>
      </c>
      <c r="N6463" s="9" t="s">
        <v>76</v>
      </c>
      <c r="O6463" s="9" t="s">
        <v>23191</v>
      </c>
      <c r="P6463" s="12">
        <v>1</v>
      </c>
      <c r="Q6463" s="12" t="s">
        <v>28</v>
      </c>
      <c r="R6463" s="12"/>
      <c r="S6463" s="12">
        <v>1</v>
      </c>
      <c r="T6463" s="9" t="s">
        <v>23576</v>
      </c>
      <c r="U6463" s="9" t="s">
        <v>23193</v>
      </c>
      <c r="V6463" s="9" t="s">
        <v>23576</v>
      </c>
      <c r="W6463" s="14">
        <v>2</v>
      </c>
    </row>
    <row r="6464" spans="1:23" x14ac:dyDescent="0.25">
      <c r="A6464" s="8">
        <v>921</v>
      </c>
      <c r="B6464" s="9" t="s">
        <v>24270</v>
      </c>
      <c r="C6464" s="9" t="s">
        <v>23182</v>
      </c>
      <c r="D6464" s="10" t="s">
        <v>24271</v>
      </c>
      <c r="E6464" s="11"/>
      <c r="F6464" s="9" t="s">
        <v>24272</v>
      </c>
      <c r="G6464" s="12">
        <v>13</v>
      </c>
      <c r="H6464" s="9" t="s">
        <v>468</v>
      </c>
      <c r="I6464" s="9" t="s">
        <v>472</v>
      </c>
      <c r="J6464" s="12">
        <v>2</v>
      </c>
      <c r="K6464" s="13">
        <v>44320</v>
      </c>
      <c r="L6464" s="86">
        <f>(Tabla2[[#This Row],[release_year]]-'VARIANZA Y DES. EST'!$L$11)^2</f>
        <v>33.870100322899837</v>
      </c>
      <c r="M6464" s="12">
        <v>2020</v>
      </c>
      <c r="N6464" s="9" t="s">
        <v>82</v>
      </c>
      <c r="O6464" s="9" t="s">
        <v>23185</v>
      </c>
      <c r="P6464" s="12">
        <v>2</v>
      </c>
      <c r="Q6464" s="12" t="s">
        <v>28</v>
      </c>
      <c r="R6464" s="12"/>
      <c r="S6464" s="12">
        <v>2</v>
      </c>
      <c r="T6464" s="9" t="s">
        <v>23206</v>
      </c>
      <c r="U6464" s="9" t="s">
        <v>23206</v>
      </c>
      <c r="V6464" s="9" t="s">
        <v>23206</v>
      </c>
      <c r="W6464" s="14">
        <v>1</v>
      </c>
    </row>
    <row r="6465" spans="1:23" x14ac:dyDescent="0.25">
      <c r="A6465" s="8">
        <v>922</v>
      </c>
      <c r="B6465" s="9" t="s">
        <v>24273</v>
      </c>
      <c r="C6465" s="9" t="s">
        <v>23182</v>
      </c>
      <c r="D6465" s="9" t="s">
        <v>24274</v>
      </c>
      <c r="E6465" s="9"/>
      <c r="F6465" s="9" t="s">
        <v>24275</v>
      </c>
      <c r="G6465" s="12">
        <v>7</v>
      </c>
      <c r="H6465" s="9" t="s">
        <v>25</v>
      </c>
      <c r="I6465" s="9" t="s">
        <v>25</v>
      </c>
      <c r="J6465" s="12">
        <v>1</v>
      </c>
      <c r="K6465" s="13">
        <v>44320</v>
      </c>
      <c r="L6465" s="86">
        <f>(Tabla2[[#This Row],[release_year]]-'VARIANZA Y DES. EST'!$L$11)^2</f>
        <v>14.590890603358293</v>
      </c>
      <c r="M6465" s="12">
        <v>2018</v>
      </c>
      <c r="N6465" s="9" t="s">
        <v>76</v>
      </c>
      <c r="O6465" s="9" t="s">
        <v>23255</v>
      </c>
      <c r="P6465" s="12">
        <v>3</v>
      </c>
      <c r="Q6465" s="12" t="s">
        <v>28</v>
      </c>
      <c r="R6465" s="12"/>
      <c r="S6465" s="12">
        <v>3</v>
      </c>
      <c r="T6465" s="9" t="s">
        <v>23986</v>
      </c>
      <c r="U6465" s="9" t="s">
        <v>23193</v>
      </c>
      <c r="V6465" s="9" t="s">
        <v>23986</v>
      </c>
      <c r="W6465" s="14">
        <v>2</v>
      </c>
    </row>
    <row r="6466" spans="1:23" x14ac:dyDescent="0.25">
      <c r="A6466" s="8">
        <v>924</v>
      </c>
      <c r="B6466" s="9" t="s">
        <v>24276</v>
      </c>
      <c r="C6466" s="9" t="s">
        <v>23182</v>
      </c>
      <c r="D6466" s="9" t="s">
        <v>24277</v>
      </c>
      <c r="E6466" s="9"/>
      <c r="F6466" s="9" t="s">
        <v>24278</v>
      </c>
      <c r="G6466" s="12">
        <v>6</v>
      </c>
      <c r="H6466" s="12"/>
      <c r="I6466" s="9"/>
      <c r="J6466" s="12">
        <v>0</v>
      </c>
      <c r="K6466" s="13">
        <v>44320</v>
      </c>
      <c r="L6466" s="86">
        <f>(Tabla2[[#This Row],[release_year]]-'VARIANZA Y DES. EST'!$L$11)^2</f>
        <v>46.509705182670608</v>
      </c>
      <c r="M6466" s="12">
        <v>2021</v>
      </c>
      <c r="N6466" s="9" t="s">
        <v>26</v>
      </c>
      <c r="O6466" s="9" t="s">
        <v>23185</v>
      </c>
      <c r="P6466" s="12">
        <v>2</v>
      </c>
      <c r="Q6466" s="12" t="s">
        <v>28</v>
      </c>
      <c r="R6466" s="12"/>
      <c r="S6466" s="12">
        <v>2</v>
      </c>
      <c r="T6466" s="9" t="s">
        <v>23264</v>
      </c>
      <c r="U6466" s="9" t="s">
        <v>23264</v>
      </c>
      <c r="V6466" s="9" t="s">
        <v>23264</v>
      </c>
      <c r="W6466" s="14">
        <v>1</v>
      </c>
    </row>
    <row r="6467" spans="1:23" x14ac:dyDescent="0.25">
      <c r="A6467" s="8">
        <v>926</v>
      </c>
      <c r="B6467" s="9" t="s">
        <v>24279</v>
      </c>
      <c r="C6467" s="9" t="s">
        <v>23182</v>
      </c>
      <c r="D6467" s="10" t="s">
        <v>24280</v>
      </c>
      <c r="E6467" s="11"/>
      <c r="F6467" s="9"/>
      <c r="G6467" s="12">
        <v>0</v>
      </c>
      <c r="H6467" s="12"/>
      <c r="I6467" s="9"/>
      <c r="J6467" s="12">
        <v>0</v>
      </c>
      <c r="K6467" s="13">
        <v>44317</v>
      </c>
      <c r="L6467" s="86">
        <f>(Tabla2[[#This Row],[release_year]]-'VARIANZA Y DES. EST'!$L$11)^2</f>
        <v>17.47405172519213</v>
      </c>
      <c r="M6467" s="12">
        <v>2010</v>
      </c>
      <c r="N6467" s="9" t="s">
        <v>26</v>
      </c>
      <c r="O6467" s="9" t="s">
        <v>23185</v>
      </c>
      <c r="P6467" s="12">
        <v>2</v>
      </c>
      <c r="Q6467" s="12" t="s">
        <v>28</v>
      </c>
      <c r="R6467" s="12"/>
      <c r="S6467" s="12">
        <v>2</v>
      </c>
      <c r="T6467" s="9" t="s">
        <v>23346</v>
      </c>
      <c r="U6467" s="9" t="s">
        <v>23213</v>
      </c>
      <c r="V6467" s="9" t="s">
        <v>23346</v>
      </c>
      <c r="W6467" s="14">
        <v>2</v>
      </c>
    </row>
    <row r="6468" spans="1:23" x14ac:dyDescent="0.25">
      <c r="A6468" s="8">
        <v>928</v>
      </c>
      <c r="B6468" s="9" t="s">
        <v>24281</v>
      </c>
      <c r="C6468" s="9" t="s">
        <v>23182</v>
      </c>
      <c r="D6468" s="10" t="s">
        <v>24282</v>
      </c>
      <c r="E6468" s="11"/>
      <c r="F6468" s="9" t="s">
        <v>24283</v>
      </c>
      <c r="G6468" s="12">
        <v>8</v>
      </c>
      <c r="H6468" s="12"/>
      <c r="I6468" s="9"/>
      <c r="J6468" s="12">
        <v>0</v>
      </c>
      <c r="K6468" s="13">
        <v>44317</v>
      </c>
      <c r="L6468" s="86">
        <f>(Tabla2[[#This Row],[release_year]]-'VARIANZA Y DES. EST'!$L$11)^2</f>
        <v>17.47405172519213</v>
      </c>
      <c r="M6468" s="12">
        <v>2010</v>
      </c>
      <c r="N6468" s="9" t="s">
        <v>26</v>
      </c>
      <c r="O6468" s="9" t="s">
        <v>23185</v>
      </c>
      <c r="P6468" s="12">
        <v>2</v>
      </c>
      <c r="Q6468" s="12" t="s">
        <v>28</v>
      </c>
      <c r="R6468" s="12"/>
      <c r="S6468" s="12">
        <v>2</v>
      </c>
      <c r="T6468" s="9" t="s">
        <v>23264</v>
      </c>
      <c r="U6468" s="9" t="s">
        <v>23264</v>
      </c>
      <c r="V6468" s="9" t="s">
        <v>23264</v>
      </c>
      <c r="W6468" s="14">
        <v>1</v>
      </c>
    </row>
    <row r="6469" spans="1:23" x14ac:dyDescent="0.25">
      <c r="A6469" s="8">
        <v>937</v>
      </c>
      <c r="B6469" s="9" t="s">
        <v>24284</v>
      </c>
      <c r="C6469" s="9" t="s">
        <v>23182</v>
      </c>
      <c r="D6469" s="10" t="s">
        <v>24285</v>
      </c>
      <c r="E6469" s="19"/>
      <c r="F6469" s="11"/>
      <c r="G6469" s="12">
        <v>0</v>
      </c>
      <c r="H6469" s="12"/>
      <c r="I6469" s="9"/>
      <c r="J6469" s="12">
        <v>0</v>
      </c>
      <c r="K6469" s="13">
        <v>44317</v>
      </c>
      <c r="L6469" s="86">
        <f>(Tabla2[[#This Row],[release_year]]-'VARIANZA Y DES. EST'!$L$11)^2</f>
        <v>33.870100322899837</v>
      </c>
      <c r="M6469" s="12">
        <v>2020</v>
      </c>
      <c r="N6469" s="9" t="s">
        <v>110</v>
      </c>
      <c r="O6469" s="9" t="s">
        <v>23191</v>
      </c>
      <c r="P6469" s="12">
        <v>1</v>
      </c>
      <c r="Q6469" s="12" t="s">
        <v>28</v>
      </c>
      <c r="R6469" s="12"/>
      <c r="S6469" s="12">
        <v>1</v>
      </c>
      <c r="T6469" s="9" t="s">
        <v>23264</v>
      </c>
      <c r="U6469" s="9" t="s">
        <v>23264</v>
      </c>
      <c r="V6469" s="9" t="s">
        <v>23264</v>
      </c>
      <c r="W6469" s="14">
        <v>1</v>
      </c>
    </row>
    <row r="6470" spans="1:23" x14ac:dyDescent="0.25">
      <c r="A6470" s="8">
        <v>958</v>
      </c>
      <c r="B6470" s="9" t="s">
        <v>24286</v>
      </c>
      <c r="C6470" s="9" t="s">
        <v>23182</v>
      </c>
      <c r="D6470" s="9" t="s">
        <v>24287</v>
      </c>
      <c r="E6470" s="9"/>
      <c r="F6470" s="9"/>
      <c r="G6470" s="12">
        <v>0</v>
      </c>
      <c r="H6470" s="12"/>
      <c r="I6470" s="9"/>
      <c r="J6470" s="12">
        <v>0</v>
      </c>
      <c r="K6470" s="13">
        <v>44316</v>
      </c>
      <c r="L6470" s="86">
        <f>(Tabla2[[#This Row],[release_year]]-'VARIANZA Y DES. EST'!$L$11)^2</f>
        <v>46.509705182670608</v>
      </c>
      <c r="M6470" s="12">
        <v>2021</v>
      </c>
      <c r="N6470" s="9" t="s">
        <v>82</v>
      </c>
      <c r="O6470" s="9" t="s">
        <v>23191</v>
      </c>
      <c r="P6470" s="12">
        <v>1</v>
      </c>
      <c r="Q6470" s="12" t="s">
        <v>28</v>
      </c>
      <c r="R6470" s="12"/>
      <c r="S6470" s="12">
        <v>1</v>
      </c>
      <c r="T6470" s="9" t="s">
        <v>23290</v>
      </c>
      <c r="U6470" s="9" t="s">
        <v>23290</v>
      </c>
      <c r="V6470" s="9" t="s">
        <v>23290</v>
      </c>
      <c r="W6470" s="14">
        <v>1</v>
      </c>
    </row>
    <row r="6471" spans="1:23" x14ac:dyDescent="0.25">
      <c r="A6471" s="8">
        <v>961</v>
      </c>
      <c r="B6471" s="9" t="s">
        <v>24288</v>
      </c>
      <c r="C6471" s="9" t="s">
        <v>23182</v>
      </c>
      <c r="D6471" s="9" t="s">
        <v>24289</v>
      </c>
      <c r="E6471" s="9" t="s">
        <v>20393</v>
      </c>
      <c r="F6471" s="9" t="s">
        <v>24290</v>
      </c>
      <c r="G6471" s="12">
        <v>12</v>
      </c>
      <c r="H6471" s="12"/>
      <c r="I6471" s="9"/>
      <c r="J6471" s="12">
        <v>0</v>
      </c>
      <c r="K6471" s="13">
        <v>44316</v>
      </c>
      <c r="L6471" s="86">
        <f>(Tabla2[[#This Row],[release_year]]-'VARIANZA Y DES. EST'!$L$11)^2</f>
        <v>46.509705182670608</v>
      </c>
      <c r="M6471" s="12">
        <v>2021</v>
      </c>
      <c r="N6471" s="9" t="s">
        <v>76</v>
      </c>
      <c r="O6471" s="9" t="s">
        <v>23191</v>
      </c>
      <c r="P6471" s="12">
        <v>1</v>
      </c>
      <c r="Q6471" s="12" t="s">
        <v>28</v>
      </c>
      <c r="R6471" s="12"/>
      <c r="S6471" s="12">
        <v>1</v>
      </c>
      <c r="T6471" s="9" t="s">
        <v>23370</v>
      </c>
      <c r="U6471" s="9" t="s">
        <v>23193</v>
      </c>
      <c r="V6471" s="9" t="s">
        <v>23370</v>
      </c>
      <c r="W6471" s="14">
        <v>3</v>
      </c>
    </row>
    <row r="6472" spans="1:23" x14ac:dyDescent="0.25">
      <c r="A6472" s="8">
        <v>964</v>
      </c>
      <c r="B6472" s="9" t="s">
        <v>24291</v>
      </c>
      <c r="C6472" s="9" t="s">
        <v>23182</v>
      </c>
      <c r="D6472" s="10" t="s">
        <v>24292</v>
      </c>
      <c r="E6472" s="11"/>
      <c r="F6472" s="9" t="s">
        <v>24293</v>
      </c>
      <c r="G6472" s="12">
        <v>7</v>
      </c>
      <c r="H6472" s="12"/>
      <c r="I6472" s="9"/>
      <c r="J6472" s="12">
        <v>0</v>
      </c>
      <c r="K6472" s="13">
        <v>44316</v>
      </c>
      <c r="L6472" s="86">
        <f>(Tabla2[[#This Row],[release_year]]-'VARIANZA Y DES. EST'!$L$11)^2</f>
        <v>46.509705182670608</v>
      </c>
      <c r="M6472" s="12">
        <v>2021</v>
      </c>
      <c r="N6472" s="9" t="s">
        <v>76</v>
      </c>
      <c r="O6472" s="9" t="s">
        <v>23185</v>
      </c>
      <c r="P6472" s="12">
        <v>2</v>
      </c>
      <c r="Q6472" s="12" t="s">
        <v>28</v>
      </c>
      <c r="R6472" s="12"/>
      <c r="S6472" s="12">
        <v>2</v>
      </c>
      <c r="T6472" s="9" t="s">
        <v>23492</v>
      </c>
      <c r="U6472" s="9" t="s">
        <v>23187</v>
      </c>
      <c r="V6472" s="9" t="s">
        <v>23492</v>
      </c>
      <c r="W6472" s="14">
        <v>3</v>
      </c>
    </row>
    <row r="6473" spans="1:23" x14ac:dyDescent="0.25">
      <c r="A6473" s="8">
        <v>966</v>
      </c>
      <c r="B6473" s="9" t="s">
        <v>24294</v>
      </c>
      <c r="C6473" s="9" t="s">
        <v>23182</v>
      </c>
      <c r="D6473" s="9" t="s">
        <v>24295</v>
      </c>
      <c r="E6473" s="18"/>
      <c r="F6473" s="9" t="s">
        <v>24296</v>
      </c>
      <c r="G6473" s="12">
        <v>19</v>
      </c>
      <c r="H6473" s="12"/>
      <c r="I6473" s="9"/>
      <c r="J6473" s="12">
        <v>0</v>
      </c>
      <c r="K6473" s="13">
        <v>44315</v>
      </c>
      <c r="L6473" s="86">
        <f>(Tabla2[[#This Row],[release_year]]-'VARIANZA Y DES. EST'!$L$11)^2</f>
        <v>46.509705182670608</v>
      </c>
      <c r="M6473" s="12">
        <v>2021</v>
      </c>
      <c r="N6473" s="9" t="s">
        <v>76</v>
      </c>
      <c r="O6473" s="9" t="s">
        <v>23191</v>
      </c>
      <c r="P6473" s="12">
        <v>1</v>
      </c>
      <c r="Q6473" s="12" t="s">
        <v>28</v>
      </c>
      <c r="R6473" s="12"/>
      <c r="S6473" s="12">
        <v>1</v>
      </c>
      <c r="T6473" s="9" t="s">
        <v>23315</v>
      </c>
      <c r="U6473" s="9" t="s">
        <v>23316</v>
      </c>
      <c r="V6473" s="9" t="s">
        <v>23315</v>
      </c>
      <c r="W6473" s="14">
        <v>2</v>
      </c>
    </row>
    <row r="6474" spans="1:23" x14ac:dyDescent="0.25">
      <c r="A6474" s="8">
        <v>968</v>
      </c>
      <c r="B6474" s="9" t="s">
        <v>24297</v>
      </c>
      <c r="C6474" s="9" t="s">
        <v>23182</v>
      </c>
      <c r="D6474" s="10" t="s">
        <v>24298</v>
      </c>
      <c r="E6474" s="11"/>
      <c r="F6474" s="9" t="s">
        <v>24299</v>
      </c>
      <c r="G6474" s="12">
        <v>1</v>
      </c>
      <c r="H6474" s="12"/>
      <c r="I6474" s="9"/>
      <c r="J6474" s="12">
        <v>0</v>
      </c>
      <c r="K6474" s="13">
        <v>44314</v>
      </c>
      <c r="L6474" s="86">
        <f>(Tabla2[[#This Row],[release_year]]-'VARIANZA Y DES. EST'!$L$11)^2</f>
        <v>46.509705182670608</v>
      </c>
      <c r="M6474" s="12">
        <v>2021</v>
      </c>
      <c r="N6474" s="9" t="s">
        <v>55</v>
      </c>
      <c r="O6474" s="9" t="s">
        <v>23191</v>
      </c>
      <c r="P6474" s="12">
        <v>1</v>
      </c>
      <c r="Q6474" s="12" t="s">
        <v>28</v>
      </c>
      <c r="R6474" s="12"/>
      <c r="S6474" s="12">
        <v>1</v>
      </c>
      <c r="T6474" s="9" t="s">
        <v>23356</v>
      </c>
      <c r="U6474" s="9" t="s">
        <v>23197</v>
      </c>
      <c r="V6474" s="9" t="s">
        <v>23356</v>
      </c>
      <c r="W6474" s="14">
        <v>2</v>
      </c>
    </row>
    <row r="6475" spans="1:23" x14ac:dyDescent="0.25">
      <c r="A6475" s="8">
        <v>969</v>
      </c>
      <c r="B6475" s="9" t="s">
        <v>24300</v>
      </c>
      <c r="C6475" s="9" t="s">
        <v>23182</v>
      </c>
      <c r="D6475" s="9" t="s">
        <v>24301</v>
      </c>
      <c r="E6475" s="9"/>
      <c r="F6475" s="9" t="s">
        <v>24302</v>
      </c>
      <c r="G6475" s="12">
        <v>7</v>
      </c>
      <c r="H6475" s="9" t="s">
        <v>613</v>
      </c>
      <c r="I6475" s="9" t="s">
        <v>613</v>
      </c>
      <c r="J6475" s="12">
        <v>1</v>
      </c>
      <c r="K6475" s="13">
        <v>44314</v>
      </c>
      <c r="L6475" s="86">
        <f>(Tabla2[[#This Row],[release_year]]-'VARIANZA Y DES. EST'!$L$11)^2</f>
        <v>46.509705182670608</v>
      </c>
      <c r="M6475" s="12">
        <v>2021</v>
      </c>
      <c r="N6475" s="9" t="s">
        <v>76</v>
      </c>
      <c r="O6475" s="9" t="s">
        <v>23191</v>
      </c>
      <c r="P6475" s="12">
        <v>1</v>
      </c>
      <c r="Q6475" s="12" t="s">
        <v>28</v>
      </c>
      <c r="R6475" s="12"/>
      <c r="S6475" s="12">
        <v>1</v>
      </c>
      <c r="T6475" s="9" t="s">
        <v>23477</v>
      </c>
      <c r="U6475" s="9" t="s">
        <v>23187</v>
      </c>
      <c r="V6475" s="9" t="s">
        <v>23477</v>
      </c>
      <c r="W6475" s="14">
        <v>3</v>
      </c>
    </row>
    <row r="6476" spans="1:23" x14ac:dyDescent="0.25">
      <c r="A6476" s="8">
        <v>973</v>
      </c>
      <c r="B6476" s="9" t="s">
        <v>24303</v>
      </c>
      <c r="C6476" s="9" t="s">
        <v>23182</v>
      </c>
      <c r="D6476" s="9" t="s">
        <v>24304</v>
      </c>
      <c r="E6476" s="9"/>
      <c r="F6476" s="9" t="s">
        <v>24305</v>
      </c>
      <c r="G6476" s="12">
        <v>10</v>
      </c>
      <c r="H6476" s="9" t="s">
        <v>7034</v>
      </c>
      <c r="I6476" s="9" t="s">
        <v>7034</v>
      </c>
      <c r="J6476" s="12">
        <v>1</v>
      </c>
      <c r="K6476" s="13">
        <v>44313</v>
      </c>
      <c r="L6476" s="86">
        <f>(Tabla2[[#This Row],[release_year]]-'VARIANZA Y DES. EST'!$L$11)^2</f>
        <v>46.509705182670608</v>
      </c>
      <c r="M6476" s="12">
        <v>2021</v>
      </c>
      <c r="N6476" s="9" t="s">
        <v>76</v>
      </c>
      <c r="O6476" s="9" t="s">
        <v>23191</v>
      </c>
      <c r="P6476" s="12">
        <v>1</v>
      </c>
      <c r="Q6476" s="12" t="s">
        <v>28</v>
      </c>
      <c r="R6476" s="12"/>
      <c r="S6476" s="12">
        <v>1</v>
      </c>
      <c r="T6476" s="9" t="s">
        <v>23260</v>
      </c>
      <c r="U6476" s="9" t="s">
        <v>23187</v>
      </c>
      <c r="V6476" s="9" t="s">
        <v>23260</v>
      </c>
      <c r="W6476" s="14">
        <v>3</v>
      </c>
    </row>
    <row r="6477" spans="1:23" x14ac:dyDescent="0.25">
      <c r="A6477" s="8">
        <v>989</v>
      </c>
      <c r="B6477" s="9" t="s">
        <v>24306</v>
      </c>
      <c r="C6477" s="9" t="s">
        <v>23182</v>
      </c>
      <c r="D6477" s="9" t="s">
        <v>24307</v>
      </c>
      <c r="E6477" s="9" t="s">
        <v>24308</v>
      </c>
      <c r="F6477" s="9" t="s">
        <v>24309</v>
      </c>
      <c r="G6477" s="12">
        <v>7</v>
      </c>
      <c r="H6477" s="9" t="s">
        <v>3836</v>
      </c>
      <c r="I6477" s="9" t="s">
        <v>3836</v>
      </c>
      <c r="J6477" s="12">
        <v>1</v>
      </c>
      <c r="K6477" s="13">
        <v>44309</v>
      </c>
      <c r="L6477" s="86">
        <f>(Tabla2[[#This Row],[release_year]]-'VARIANZA Y DES. EST'!$L$11)^2</f>
        <v>46.509705182670608</v>
      </c>
      <c r="M6477" s="12">
        <v>2021</v>
      </c>
      <c r="N6477" s="9" t="s">
        <v>35</v>
      </c>
      <c r="O6477" s="9" t="s">
        <v>23191</v>
      </c>
      <c r="P6477" s="12">
        <v>1</v>
      </c>
      <c r="Q6477" s="12" t="s">
        <v>28</v>
      </c>
      <c r="R6477" s="12"/>
      <c r="S6477" s="12">
        <v>1</v>
      </c>
      <c r="T6477" s="9" t="s">
        <v>23201</v>
      </c>
      <c r="U6477" s="9" t="s">
        <v>23187</v>
      </c>
      <c r="V6477" s="9" t="s">
        <v>23201</v>
      </c>
      <c r="W6477" s="14">
        <v>3</v>
      </c>
    </row>
    <row r="6478" spans="1:23" x14ac:dyDescent="0.25">
      <c r="A6478" s="8">
        <v>994</v>
      </c>
      <c r="B6478" s="9" t="s">
        <v>24310</v>
      </c>
      <c r="C6478" s="9" t="s">
        <v>23182</v>
      </c>
      <c r="D6478" s="10" t="s">
        <v>24311</v>
      </c>
      <c r="E6478" s="11"/>
      <c r="F6478" s="9" t="s">
        <v>24312</v>
      </c>
      <c r="G6478" s="12">
        <v>14</v>
      </c>
      <c r="H6478" s="9" t="s">
        <v>25</v>
      </c>
      <c r="I6478" s="9" t="s">
        <v>25</v>
      </c>
      <c r="J6478" s="12">
        <v>1</v>
      </c>
      <c r="K6478" s="13">
        <v>44309</v>
      </c>
      <c r="L6478" s="86">
        <f>(Tabla2[[#This Row],[release_year]]-'VARIANZA Y DES. EST'!$L$11)^2</f>
        <v>46.509705182670608</v>
      </c>
      <c r="M6478" s="12">
        <v>2021</v>
      </c>
      <c r="N6478" s="9" t="s">
        <v>35</v>
      </c>
      <c r="O6478" s="9" t="s">
        <v>23191</v>
      </c>
      <c r="P6478" s="12">
        <v>1</v>
      </c>
      <c r="Q6478" s="12" t="s">
        <v>28</v>
      </c>
      <c r="R6478" s="12"/>
      <c r="S6478" s="12">
        <v>1</v>
      </c>
      <c r="T6478" s="9" t="s">
        <v>23779</v>
      </c>
      <c r="U6478" s="9" t="s">
        <v>23566</v>
      </c>
      <c r="V6478" s="9" t="s">
        <v>23779</v>
      </c>
      <c r="W6478" s="14">
        <v>3</v>
      </c>
    </row>
    <row r="6479" spans="1:23" x14ac:dyDescent="0.25">
      <c r="A6479" s="8">
        <v>998</v>
      </c>
      <c r="B6479" s="9" t="s">
        <v>24313</v>
      </c>
      <c r="C6479" s="9" t="s">
        <v>23182</v>
      </c>
      <c r="D6479" s="10" t="s">
        <v>24314</v>
      </c>
      <c r="E6479" s="11"/>
      <c r="F6479" s="9" t="s">
        <v>1017</v>
      </c>
      <c r="G6479" s="12">
        <v>1</v>
      </c>
      <c r="H6479" s="9" t="s">
        <v>279</v>
      </c>
      <c r="I6479" s="9" t="s">
        <v>10161</v>
      </c>
      <c r="J6479" s="12">
        <v>2</v>
      </c>
      <c r="K6479" s="13">
        <v>44308</v>
      </c>
      <c r="L6479" s="86">
        <f>(Tabla2[[#This Row],[release_year]]-'VARIANZA Y DES. EST'!$L$11)^2</f>
        <v>46.509705182670608</v>
      </c>
      <c r="M6479" s="12">
        <v>2021</v>
      </c>
      <c r="N6479" s="9" t="s">
        <v>82</v>
      </c>
      <c r="O6479" s="9" t="s">
        <v>23191</v>
      </c>
      <c r="P6479" s="12">
        <v>1</v>
      </c>
      <c r="Q6479" s="12" t="s">
        <v>28</v>
      </c>
      <c r="R6479" s="12"/>
      <c r="S6479" s="12">
        <v>1</v>
      </c>
      <c r="T6479" s="9" t="s">
        <v>23309</v>
      </c>
      <c r="U6479" s="9" t="s">
        <v>23213</v>
      </c>
      <c r="V6479" s="9" t="s">
        <v>23309</v>
      </c>
      <c r="W6479" s="14">
        <v>3</v>
      </c>
    </row>
    <row r="6480" spans="1:23" x14ac:dyDescent="0.25">
      <c r="A6480" s="8">
        <v>1004</v>
      </c>
      <c r="B6480" s="9" t="s">
        <v>24315</v>
      </c>
      <c r="C6480" s="9" t="s">
        <v>23182</v>
      </c>
      <c r="D6480" s="9" t="s">
        <v>24316</v>
      </c>
      <c r="E6480" s="9"/>
      <c r="F6480" s="9" t="s">
        <v>24317</v>
      </c>
      <c r="G6480" s="12">
        <v>7</v>
      </c>
      <c r="H6480" s="9" t="s">
        <v>890</v>
      </c>
      <c r="I6480" s="9" t="s">
        <v>890</v>
      </c>
      <c r="J6480" s="12">
        <v>1</v>
      </c>
      <c r="K6480" s="13">
        <v>44307</v>
      </c>
      <c r="L6480" s="86">
        <f>(Tabla2[[#This Row],[release_year]]-'VARIANZA Y DES. EST'!$L$11)^2</f>
        <v>46.509705182670608</v>
      </c>
      <c r="M6480" s="12">
        <v>2021</v>
      </c>
      <c r="N6480" s="9" t="s">
        <v>76</v>
      </c>
      <c r="O6480" s="9" t="s">
        <v>23191</v>
      </c>
      <c r="P6480" s="12">
        <v>1</v>
      </c>
      <c r="Q6480" s="12" t="s">
        <v>28</v>
      </c>
      <c r="R6480" s="12"/>
      <c r="S6480" s="12">
        <v>1</v>
      </c>
      <c r="T6480" s="9" t="s">
        <v>23477</v>
      </c>
      <c r="U6480" s="9" t="s">
        <v>23187</v>
      </c>
      <c r="V6480" s="9" t="s">
        <v>23477</v>
      </c>
      <c r="W6480" s="14">
        <v>3</v>
      </c>
    </row>
    <row r="6481" spans="1:23" x14ac:dyDescent="0.25">
      <c r="A6481" s="8">
        <v>1005</v>
      </c>
      <c r="B6481" s="9" t="s">
        <v>24318</v>
      </c>
      <c r="C6481" s="9" t="s">
        <v>23182</v>
      </c>
      <c r="D6481" s="10" t="s">
        <v>24319</v>
      </c>
      <c r="E6481" s="11"/>
      <c r="F6481" s="18" t="s">
        <v>24320</v>
      </c>
      <c r="G6481" s="12">
        <v>3</v>
      </c>
      <c r="H6481" s="9" t="s">
        <v>279</v>
      </c>
      <c r="I6481" s="9" t="s">
        <v>279</v>
      </c>
      <c r="J6481" s="12">
        <v>1</v>
      </c>
      <c r="K6481" s="13">
        <v>44306</v>
      </c>
      <c r="L6481" s="86">
        <f>(Tabla2[[#This Row],[release_year]]-'VARIANZA Y DES. EST'!$L$11)^2</f>
        <v>46.509705182670608</v>
      </c>
      <c r="M6481" s="12">
        <v>2021</v>
      </c>
      <c r="N6481" s="9" t="s">
        <v>26</v>
      </c>
      <c r="O6481" s="9" t="s">
        <v>23185</v>
      </c>
      <c r="P6481" s="12">
        <v>2</v>
      </c>
      <c r="Q6481" s="12" t="s">
        <v>28</v>
      </c>
      <c r="R6481" s="12"/>
      <c r="S6481" s="12">
        <v>2</v>
      </c>
      <c r="T6481" s="9" t="s">
        <v>23264</v>
      </c>
      <c r="U6481" s="9" t="s">
        <v>23264</v>
      </c>
      <c r="V6481" s="9" t="s">
        <v>23264</v>
      </c>
      <c r="W6481" s="14">
        <v>1</v>
      </c>
    </row>
    <row r="6482" spans="1:23" x14ac:dyDescent="0.25">
      <c r="A6482" s="8">
        <v>1013</v>
      </c>
      <c r="B6482" s="9" t="s">
        <v>24321</v>
      </c>
      <c r="C6482" s="9" t="s">
        <v>23182</v>
      </c>
      <c r="D6482" s="10" t="s">
        <v>24322</v>
      </c>
      <c r="E6482" s="11"/>
      <c r="F6482" s="9" t="s">
        <v>24323</v>
      </c>
      <c r="G6482" s="12">
        <v>10</v>
      </c>
      <c r="H6482" s="9" t="s">
        <v>468</v>
      </c>
      <c r="I6482" s="9" t="s">
        <v>468</v>
      </c>
      <c r="J6482" s="12">
        <v>1</v>
      </c>
      <c r="K6482" s="13">
        <v>44305</v>
      </c>
      <c r="L6482" s="86">
        <f>(Tabla2[[#This Row],[release_year]]-'VARIANZA Y DES. EST'!$L$11)^2</f>
        <v>46.509705182670608</v>
      </c>
      <c r="M6482" s="12">
        <v>2021</v>
      </c>
      <c r="N6482" s="9" t="s">
        <v>76</v>
      </c>
      <c r="O6482" s="9" t="s">
        <v>23185</v>
      </c>
      <c r="P6482" s="12">
        <v>2</v>
      </c>
      <c r="Q6482" s="12" t="s">
        <v>28</v>
      </c>
      <c r="R6482" s="12"/>
      <c r="S6482" s="12">
        <v>2</v>
      </c>
      <c r="T6482" s="9" t="s">
        <v>23438</v>
      </c>
      <c r="U6482" s="9" t="s">
        <v>23187</v>
      </c>
      <c r="V6482" s="9" t="s">
        <v>23438</v>
      </c>
      <c r="W6482" s="14">
        <v>3</v>
      </c>
    </row>
    <row r="6483" spans="1:23" x14ac:dyDescent="0.25">
      <c r="A6483" s="8">
        <v>1015</v>
      </c>
      <c r="B6483" s="9" t="s">
        <v>24324</v>
      </c>
      <c r="C6483" s="9" t="s">
        <v>23182</v>
      </c>
      <c r="D6483" s="9" t="s">
        <v>24325</v>
      </c>
      <c r="E6483" s="9"/>
      <c r="F6483" s="9" t="s">
        <v>24326</v>
      </c>
      <c r="G6483" s="12">
        <v>3</v>
      </c>
      <c r="H6483" s="9" t="s">
        <v>231</v>
      </c>
      <c r="I6483" s="9" t="s">
        <v>24327</v>
      </c>
      <c r="J6483" s="12">
        <v>2</v>
      </c>
      <c r="K6483" s="13">
        <v>44305</v>
      </c>
      <c r="L6483" s="86">
        <f>(Tabla2[[#This Row],[release_year]]-'VARIANZA Y DES. EST'!$L$11)^2</f>
        <v>23.230495463129063</v>
      </c>
      <c r="M6483" s="12">
        <v>2019</v>
      </c>
      <c r="N6483" s="9" t="s">
        <v>26</v>
      </c>
      <c r="O6483" s="9" t="s">
        <v>23255</v>
      </c>
      <c r="P6483" s="12">
        <v>3</v>
      </c>
      <c r="Q6483" s="12" t="s">
        <v>28</v>
      </c>
      <c r="R6483" s="12"/>
      <c r="S6483" s="12">
        <v>3</v>
      </c>
      <c r="T6483" s="9" t="s">
        <v>23264</v>
      </c>
      <c r="U6483" s="9" t="s">
        <v>23264</v>
      </c>
      <c r="V6483" s="9" t="s">
        <v>23264</v>
      </c>
      <c r="W6483" s="14">
        <v>1</v>
      </c>
    </row>
    <row r="6484" spans="1:23" x14ac:dyDescent="0.25">
      <c r="A6484" s="8">
        <v>1026</v>
      </c>
      <c r="B6484" s="9" t="s">
        <v>24328</v>
      </c>
      <c r="C6484" s="9" t="s">
        <v>23182</v>
      </c>
      <c r="D6484" s="10" t="s">
        <v>24329</v>
      </c>
      <c r="E6484" s="11"/>
      <c r="F6484" s="9" t="s">
        <v>24330</v>
      </c>
      <c r="G6484" s="12">
        <v>11</v>
      </c>
      <c r="H6484" s="12"/>
      <c r="I6484" s="9"/>
      <c r="J6484" s="12">
        <v>0</v>
      </c>
      <c r="K6484" s="13">
        <v>44302</v>
      </c>
      <c r="L6484" s="86">
        <f>(Tabla2[[#This Row],[release_year]]-'VARIANZA Y DES. EST'!$L$11)^2</f>
        <v>46.509705182670608</v>
      </c>
      <c r="M6484" s="12">
        <v>2021</v>
      </c>
      <c r="N6484" s="9" t="s">
        <v>110</v>
      </c>
      <c r="O6484" s="9" t="s">
        <v>23191</v>
      </c>
      <c r="P6484" s="12">
        <v>1</v>
      </c>
      <c r="Q6484" s="12" t="s">
        <v>28</v>
      </c>
      <c r="R6484" s="12"/>
      <c r="S6484" s="12">
        <v>1</v>
      </c>
      <c r="T6484" s="9" t="s">
        <v>23326</v>
      </c>
      <c r="U6484" s="9" t="s">
        <v>23316</v>
      </c>
      <c r="V6484" s="9" t="s">
        <v>23326</v>
      </c>
      <c r="W6484" s="14">
        <v>2</v>
      </c>
    </row>
    <row r="6485" spans="1:23" x14ac:dyDescent="0.25">
      <c r="A6485" s="8">
        <v>1033</v>
      </c>
      <c r="B6485" s="9" t="s">
        <v>24331</v>
      </c>
      <c r="C6485" s="9" t="s">
        <v>23182</v>
      </c>
      <c r="D6485" s="10" t="s">
        <v>24332</v>
      </c>
      <c r="E6485" s="11"/>
      <c r="F6485" s="9" t="s">
        <v>24333</v>
      </c>
      <c r="G6485" s="12">
        <v>5</v>
      </c>
      <c r="H6485" s="9" t="s">
        <v>1349</v>
      </c>
      <c r="I6485" s="9" t="s">
        <v>1349</v>
      </c>
      <c r="J6485" s="12">
        <v>1</v>
      </c>
      <c r="K6485" s="13">
        <v>44302</v>
      </c>
      <c r="L6485" s="86">
        <f>(Tabla2[[#This Row],[release_year]]-'VARIANZA Y DES. EST'!$L$11)^2</f>
        <v>46.509705182670608</v>
      </c>
      <c r="M6485" s="12">
        <v>2021</v>
      </c>
      <c r="N6485" s="9" t="s">
        <v>35</v>
      </c>
      <c r="O6485" s="9" t="s">
        <v>23191</v>
      </c>
      <c r="P6485" s="12">
        <v>1</v>
      </c>
      <c r="Q6485" s="12" t="s">
        <v>28</v>
      </c>
      <c r="R6485" s="12"/>
      <c r="S6485" s="12">
        <v>1</v>
      </c>
      <c r="T6485" s="9" t="s">
        <v>24334</v>
      </c>
      <c r="U6485" s="9" t="s">
        <v>23187</v>
      </c>
      <c r="V6485" s="9" t="s">
        <v>24334</v>
      </c>
      <c r="W6485" s="14">
        <v>2</v>
      </c>
    </row>
    <row r="6486" spans="1:23" x14ac:dyDescent="0.25">
      <c r="A6486" s="8">
        <v>1039</v>
      </c>
      <c r="B6486" s="9" t="s">
        <v>24335</v>
      </c>
      <c r="C6486" s="9" t="s">
        <v>23182</v>
      </c>
      <c r="D6486" s="10" t="s">
        <v>24336</v>
      </c>
      <c r="E6486" s="11"/>
      <c r="F6486" s="9"/>
      <c r="G6486" s="12">
        <v>0</v>
      </c>
      <c r="H6486" s="12"/>
      <c r="I6486" s="9"/>
      <c r="J6486" s="12">
        <v>0</v>
      </c>
      <c r="K6486" s="13">
        <v>44301</v>
      </c>
      <c r="L6486" s="86">
        <f>(Tabla2[[#This Row],[release_year]]-'VARIANZA Y DES. EST'!$L$11)^2</f>
        <v>3.3116808838167522</v>
      </c>
      <c r="M6486" s="12">
        <v>2016</v>
      </c>
      <c r="N6486" s="9" t="s">
        <v>82</v>
      </c>
      <c r="O6486" s="9" t="s">
        <v>23191</v>
      </c>
      <c r="P6486" s="12">
        <v>1</v>
      </c>
      <c r="Q6486" s="12" t="s">
        <v>28</v>
      </c>
      <c r="R6486" s="12"/>
      <c r="S6486" s="12">
        <v>1</v>
      </c>
      <c r="T6486" s="9" t="s">
        <v>23201</v>
      </c>
      <c r="U6486" s="9" t="s">
        <v>23187</v>
      </c>
      <c r="V6486" s="9" t="s">
        <v>23201</v>
      </c>
      <c r="W6486" s="14">
        <v>3</v>
      </c>
    </row>
    <row r="6487" spans="1:23" x14ac:dyDescent="0.25">
      <c r="A6487" s="8">
        <v>1041</v>
      </c>
      <c r="B6487" s="9" t="s">
        <v>24337</v>
      </c>
      <c r="C6487" s="9" t="s">
        <v>23182</v>
      </c>
      <c r="D6487" s="9" t="s">
        <v>24338</v>
      </c>
      <c r="E6487" s="18"/>
      <c r="F6487" s="18" t="s">
        <v>24339</v>
      </c>
      <c r="G6487" s="12">
        <v>21</v>
      </c>
      <c r="H6487" s="9" t="s">
        <v>34</v>
      </c>
      <c r="I6487" s="9" t="s">
        <v>34</v>
      </c>
      <c r="J6487" s="12">
        <v>1</v>
      </c>
      <c r="K6487" s="13">
        <v>44301</v>
      </c>
      <c r="L6487" s="86">
        <f>(Tabla2[[#This Row],[release_year]]-'VARIANZA Y DES. EST'!$L$11)^2</f>
        <v>3.3116808838167522</v>
      </c>
      <c r="M6487" s="12">
        <v>2016</v>
      </c>
      <c r="N6487" s="9" t="s">
        <v>76</v>
      </c>
      <c r="O6487" s="9" t="s">
        <v>23191</v>
      </c>
      <c r="P6487" s="12">
        <v>1</v>
      </c>
      <c r="Q6487" s="12" t="s">
        <v>28</v>
      </c>
      <c r="R6487" s="12"/>
      <c r="S6487" s="12">
        <v>1</v>
      </c>
      <c r="T6487" s="9" t="s">
        <v>23907</v>
      </c>
      <c r="U6487" s="9" t="s">
        <v>23316</v>
      </c>
      <c r="V6487" s="9" t="s">
        <v>23907</v>
      </c>
      <c r="W6487" s="14">
        <v>3</v>
      </c>
    </row>
    <row r="6488" spans="1:23" x14ac:dyDescent="0.25">
      <c r="A6488" s="8">
        <v>1043</v>
      </c>
      <c r="B6488" s="9" t="s">
        <v>24340</v>
      </c>
      <c r="C6488" s="9" t="s">
        <v>23182</v>
      </c>
      <c r="D6488" s="9" t="s">
        <v>24341</v>
      </c>
      <c r="E6488" s="9" t="s">
        <v>24342</v>
      </c>
      <c r="F6488" s="9" t="s">
        <v>24343</v>
      </c>
      <c r="G6488" s="12">
        <v>1</v>
      </c>
      <c r="H6488" s="9" t="s">
        <v>25</v>
      </c>
      <c r="I6488" s="9" t="s">
        <v>25</v>
      </c>
      <c r="J6488" s="12">
        <v>1</v>
      </c>
      <c r="K6488" s="13">
        <v>44301</v>
      </c>
      <c r="L6488" s="86">
        <f>(Tabla2[[#This Row],[release_year]]-'VARIANZA Y DES. EST'!$L$11)^2</f>
        <v>23.230495463129063</v>
      </c>
      <c r="M6488" s="12">
        <v>2019</v>
      </c>
      <c r="N6488" s="9" t="s">
        <v>82</v>
      </c>
      <c r="O6488" s="9" t="s">
        <v>23191</v>
      </c>
      <c r="P6488" s="12">
        <v>1</v>
      </c>
      <c r="Q6488" s="12" t="s">
        <v>28</v>
      </c>
      <c r="R6488" s="12"/>
      <c r="S6488" s="12">
        <v>1</v>
      </c>
      <c r="T6488" s="9" t="s">
        <v>23197</v>
      </c>
      <c r="U6488" s="9" t="s">
        <v>23197</v>
      </c>
      <c r="V6488" s="9" t="s">
        <v>23197</v>
      </c>
      <c r="W6488" s="14">
        <v>1</v>
      </c>
    </row>
    <row r="6489" spans="1:23" x14ac:dyDescent="0.25">
      <c r="A6489" s="8">
        <v>1044</v>
      </c>
      <c r="B6489" s="9" t="s">
        <v>24344</v>
      </c>
      <c r="C6489" s="9" t="s">
        <v>23182</v>
      </c>
      <c r="D6489" s="10" t="s">
        <v>24345</v>
      </c>
      <c r="E6489" s="11"/>
      <c r="F6489" s="9" t="s">
        <v>24346</v>
      </c>
      <c r="G6489" s="12">
        <v>12</v>
      </c>
      <c r="H6489" s="9" t="s">
        <v>25</v>
      </c>
      <c r="I6489" s="9" t="s">
        <v>25</v>
      </c>
      <c r="J6489" s="12">
        <v>1</v>
      </c>
      <c r="K6489" s="13">
        <v>44301</v>
      </c>
      <c r="L6489" s="86">
        <f>(Tabla2[[#This Row],[release_year]]-'VARIANZA Y DES. EST'!$L$11)^2</f>
        <v>66.915632286109044</v>
      </c>
      <c r="M6489" s="12">
        <v>2006</v>
      </c>
      <c r="N6489" s="9" t="s">
        <v>35</v>
      </c>
      <c r="O6489" s="9" t="s">
        <v>23529</v>
      </c>
      <c r="P6489" s="12">
        <v>7</v>
      </c>
      <c r="Q6489" s="12" t="s">
        <v>28</v>
      </c>
      <c r="R6489" s="12"/>
      <c r="S6489" s="12">
        <v>7</v>
      </c>
      <c r="T6489" s="9" t="s">
        <v>24126</v>
      </c>
      <c r="U6489" s="9" t="s">
        <v>23747</v>
      </c>
      <c r="V6489" s="9" t="s">
        <v>24126</v>
      </c>
      <c r="W6489" s="14">
        <v>3</v>
      </c>
    </row>
    <row r="6490" spans="1:23" x14ac:dyDescent="0.25">
      <c r="A6490" s="8">
        <v>1045</v>
      </c>
      <c r="B6490" s="9" t="s">
        <v>24347</v>
      </c>
      <c r="C6490" s="9" t="s">
        <v>23182</v>
      </c>
      <c r="D6490" s="10" t="s">
        <v>24348</v>
      </c>
      <c r="E6490" s="11"/>
      <c r="F6490" s="9" t="s">
        <v>24349</v>
      </c>
      <c r="G6490" s="12">
        <v>17</v>
      </c>
      <c r="H6490" s="9" t="s">
        <v>34</v>
      </c>
      <c r="I6490" s="9" t="s">
        <v>34</v>
      </c>
      <c r="J6490" s="12">
        <v>1</v>
      </c>
      <c r="K6490" s="13">
        <v>44301</v>
      </c>
      <c r="L6490" s="86">
        <f>(Tabla2[[#This Row],[release_year]]-'VARIANZA Y DES. EST'!$L$11)^2</f>
        <v>46.509705182670608</v>
      </c>
      <c r="M6490" s="12">
        <v>2021</v>
      </c>
      <c r="N6490" s="9" t="s">
        <v>76</v>
      </c>
      <c r="O6490" s="9" t="s">
        <v>23191</v>
      </c>
      <c r="P6490" s="12">
        <v>1</v>
      </c>
      <c r="Q6490" s="12" t="s">
        <v>28</v>
      </c>
      <c r="R6490" s="12"/>
      <c r="S6490" s="12">
        <v>1</v>
      </c>
      <c r="T6490" s="9" t="s">
        <v>23610</v>
      </c>
      <c r="U6490" s="9" t="s">
        <v>23316</v>
      </c>
      <c r="V6490" s="9" t="s">
        <v>23610</v>
      </c>
      <c r="W6490" s="14">
        <v>3</v>
      </c>
    </row>
    <row r="6491" spans="1:23" x14ac:dyDescent="0.25">
      <c r="A6491" s="8">
        <v>1046</v>
      </c>
      <c r="B6491" s="9" t="s">
        <v>24350</v>
      </c>
      <c r="C6491" s="9" t="s">
        <v>23182</v>
      </c>
      <c r="D6491" s="10" t="s">
        <v>24351</v>
      </c>
      <c r="E6491" s="11"/>
      <c r="F6491" s="9" t="s">
        <v>24352</v>
      </c>
      <c r="G6491" s="12">
        <v>2</v>
      </c>
      <c r="H6491" s="9" t="s">
        <v>25</v>
      </c>
      <c r="I6491" s="9" t="s">
        <v>25</v>
      </c>
      <c r="J6491" s="12">
        <v>1</v>
      </c>
      <c r="K6491" s="13">
        <v>44301</v>
      </c>
      <c r="L6491" s="86">
        <f>(Tabla2[[#This Row],[release_year]]-'VARIANZA Y DES. EST'!$L$11)^2</f>
        <v>33.870100322899837</v>
      </c>
      <c r="M6491" s="12">
        <v>2020</v>
      </c>
      <c r="N6491" s="9" t="s">
        <v>35</v>
      </c>
      <c r="O6491" s="9" t="s">
        <v>23191</v>
      </c>
      <c r="P6491" s="12">
        <v>1</v>
      </c>
      <c r="Q6491" s="12" t="s">
        <v>28</v>
      </c>
      <c r="R6491" s="12"/>
      <c r="S6491" s="12">
        <v>1</v>
      </c>
      <c r="T6491" s="9" t="s">
        <v>23290</v>
      </c>
      <c r="U6491" s="9" t="s">
        <v>23290</v>
      </c>
      <c r="V6491" s="9" t="s">
        <v>23290</v>
      </c>
      <c r="W6491" s="14">
        <v>1</v>
      </c>
    </row>
    <row r="6492" spans="1:23" x14ac:dyDescent="0.25">
      <c r="A6492" s="8">
        <v>1048</v>
      </c>
      <c r="B6492" s="9" t="s">
        <v>24353</v>
      </c>
      <c r="C6492" s="9" t="s">
        <v>23182</v>
      </c>
      <c r="D6492" s="10" t="s">
        <v>24354</v>
      </c>
      <c r="E6492" s="11"/>
      <c r="F6492" s="9" t="s">
        <v>24355</v>
      </c>
      <c r="G6492" s="12">
        <v>6</v>
      </c>
      <c r="H6492" s="9" t="s">
        <v>92</v>
      </c>
      <c r="I6492" s="9" t="s">
        <v>92</v>
      </c>
      <c r="J6492" s="12">
        <v>1</v>
      </c>
      <c r="K6492" s="13">
        <v>44301</v>
      </c>
      <c r="L6492" s="86">
        <f>(Tabla2[[#This Row],[release_year]]-'VARIANZA Y DES. EST'!$L$11)^2</f>
        <v>14.590890603358293</v>
      </c>
      <c r="M6492" s="12">
        <v>2018</v>
      </c>
      <c r="N6492" s="9" t="s">
        <v>35</v>
      </c>
      <c r="O6492" s="9" t="s">
        <v>23191</v>
      </c>
      <c r="P6492" s="12">
        <v>1</v>
      </c>
      <c r="Q6492" s="12" t="s">
        <v>28</v>
      </c>
      <c r="R6492" s="12"/>
      <c r="S6492" s="12">
        <v>1</v>
      </c>
      <c r="T6492" s="9" t="s">
        <v>23281</v>
      </c>
      <c r="U6492" s="9" t="s">
        <v>23187</v>
      </c>
      <c r="V6492" s="9" t="s">
        <v>23281</v>
      </c>
      <c r="W6492" s="14">
        <v>2</v>
      </c>
    </row>
    <row r="6493" spans="1:23" x14ac:dyDescent="0.25">
      <c r="A6493" s="8">
        <v>1049</v>
      </c>
      <c r="B6493" s="9" t="s">
        <v>24356</v>
      </c>
      <c r="C6493" s="9" t="s">
        <v>23182</v>
      </c>
      <c r="D6493" s="10" t="s">
        <v>24357</v>
      </c>
      <c r="E6493" s="11"/>
      <c r="F6493" s="9" t="s">
        <v>24358</v>
      </c>
      <c r="G6493" s="12">
        <v>9</v>
      </c>
      <c r="H6493" s="9" t="s">
        <v>25</v>
      </c>
      <c r="I6493" s="9" t="s">
        <v>1078</v>
      </c>
      <c r="J6493" s="12">
        <v>2</v>
      </c>
      <c r="K6493" s="13">
        <v>44301</v>
      </c>
      <c r="L6493" s="86">
        <f>(Tabla2[[#This Row],[release_year]]-'VARIANZA Y DES. EST'!$L$11)^2</f>
        <v>33.870100322899837</v>
      </c>
      <c r="M6493" s="12">
        <v>2020</v>
      </c>
      <c r="N6493" s="9" t="s">
        <v>26</v>
      </c>
      <c r="O6493" s="9" t="s">
        <v>23255</v>
      </c>
      <c r="P6493" s="12">
        <v>3</v>
      </c>
      <c r="Q6493" s="12" t="s">
        <v>28</v>
      </c>
      <c r="R6493" s="12"/>
      <c r="S6493" s="12">
        <v>3</v>
      </c>
      <c r="T6493" s="9" t="s">
        <v>23264</v>
      </c>
      <c r="U6493" s="9" t="s">
        <v>23264</v>
      </c>
      <c r="V6493" s="9" t="s">
        <v>23264</v>
      </c>
      <c r="W6493" s="14">
        <v>1</v>
      </c>
    </row>
    <row r="6494" spans="1:23" x14ac:dyDescent="0.25">
      <c r="A6494" s="8">
        <v>1050</v>
      </c>
      <c r="B6494" s="9" t="s">
        <v>24359</v>
      </c>
      <c r="C6494" s="9" t="s">
        <v>23182</v>
      </c>
      <c r="D6494" s="9" t="s">
        <v>24360</v>
      </c>
      <c r="E6494" s="9"/>
      <c r="F6494" s="9" t="s">
        <v>24361</v>
      </c>
      <c r="G6494" s="12">
        <v>13</v>
      </c>
      <c r="H6494" s="9" t="s">
        <v>2924</v>
      </c>
      <c r="I6494" s="9" t="s">
        <v>2925</v>
      </c>
      <c r="J6494" s="12">
        <v>2</v>
      </c>
      <c r="K6494" s="13">
        <v>44301</v>
      </c>
      <c r="L6494" s="86">
        <f>(Tabla2[[#This Row],[release_year]]-'VARIANZA Y DES. EST'!$L$11)^2</f>
        <v>23.230495463129063</v>
      </c>
      <c r="M6494" s="12">
        <v>2019</v>
      </c>
      <c r="N6494" s="9" t="s">
        <v>26</v>
      </c>
      <c r="O6494" s="9" t="s">
        <v>23191</v>
      </c>
      <c r="P6494" s="12">
        <v>1</v>
      </c>
      <c r="Q6494" s="12" t="s">
        <v>28</v>
      </c>
      <c r="R6494" s="12"/>
      <c r="S6494" s="12">
        <v>1</v>
      </c>
      <c r="T6494" s="9" t="s">
        <v>23346</v>
      </c>
      <c r="U6494" s="9" t="s">
        <v>23213</v>
      </c>
      <c r="V6494" s="9" t="s">
        <v>23346</v>
      </c>
      <c r="W6494" s="14">
        <v>2</v>
      </c>
    </row>
    <row r="6495" spans="1:23" x14ac:dyDescent="0.25">
      <c r="A6495" s="8">
        <v>1052</v>
      </c>
      <c r="B6495" s="9" t="s">
        <v>24362</v>
      </c>
      <c r="C6495" s="9" t="s">
        <v>23182</v>
      </c>
      <c r="D6495" s="9" t="s">
        <v>24363</v>
      </c>
      <c r="E6495" s="9"/>
      <c r="F6495" s="9" t="s">
        <v>24364</v>
      </c>
      <c r="G6495" s="12">
        <v>9</v>
      </c>
      <c r="H6495" s="9" t="s">
        <v>34</v>
      </c>
      <c r="I6495" s="9" t="s">
        <v>34</v>
      </c>
      <c r="J6495" s="12">
        <v>1</v>
      </c>
      <c r="K6495" s="13">
        <v>44301</v>
      </c>
      <c r="L6495" s="86">
        <f>(Tabla2[[#This Row],[release_year]]-'VARIANZA Y DES. EST'!$L$11)^2</f>
        <v>124.99681770679673</v>
      </c>
      <c r="M6495" s="12">
        <v>2003</v>
      </c>
      <c r="N6495" s="9" t="s">
        <v>110</v>
      </c>
      <c r="O6495" s="9" t="s">
        <v>23185</v>
      </c>
      <c r="P6495" s="12">
        <v>2</v>
      </c>
      <c r="Q6495" s="12" t="s">
        <v>28</v>
      </c>
      <c r="R6495" s="12"/>
      <c r="S6495" s="12">
        <v>2</v>
      </c>
      <c r="T6495" s="9" t="s">
        <v>23326</v>
      </c>
      <c r="U6495" s="9" t="s">
        <v>23316</v>
      </c>
      <c r="V6495" s="9" t="s">
        <v>23326</v>
      </c>
      <c r="W6495" s="14">
        <v>2</v>
      </c>
    </row>
    <row r="6496" spans="1:23" x14ac:dyDescent="0.25">
      <c r="A6496" s="8">
        <v>1057</v>
      </c>
      <c r="B6496" s="9" t="s">
        <v>24365</v>
      </c>
      <c r="C6496" s="9" t="s">
        <v>23182</v>
      </c>
      <c r="D6496" s="10" t="s">
        <v>24366</v>
      </c>
      <c r="E6496" s="11"/>
      <c r="F6496" s="9"/>
      <c r="G6496" s="12">
        <v>0</v>
      </c>
      <c r="H6496" s="12"/>
      <c r="I6496" s="9"/>
      <c r="J6496" s="12">
        <v>0</v>
      </c>
      <c r="K6496" s="13">
        <v>44300</v>
      </c>
      <c r="L6496" s="86">
        <f>(Tabla2[[#This Row],[release_year]]-'VARIANZA Y DES. EST'!$L$11)^2</f>
        <v>0.67207602404598188</v>
      </c>
      <c r="M6496" s="12">
        <v>2015</v>
      </c>
      <c r="N6496" s="9" t="s">
        <v>82</v>
      </c>
      <c r="O6496" s="9" t="s">
        <v>23191</v>
      </c>
      <c r="P6496" s="12">
        <v>1</v>
      </c>
      <c r="Q6496" s="12" t="s">
        <v>28</v>
      </c>
      <c r="R6496" s="12"/>
      <c r="S6496" s="12">
        <v>1</v>
      </c>
      <c r="T6496" s="9" t="s">
        <v>23281</v>
      </c>
      <c r="U6496" s="9" t="s">
        <v>23187</v>
      </c>
      <c r="V6496" s="9" t="s">
        <v>23281</v>
      </c>
      <c r="W6496" s="14">
        <v>2</v>
      </c>
    </row>
    <row r="6497" spans="1:23" x14ac:dyDescent="0.25">
      <c r="A6497" s="8">
        <v>1058</v>
      </c>
      <c r="B6497" s="9" t="s">
        <v>24367</v>
      </c>
      <c r="C6497" s="9" t="s">
        <v>23182</v>
      </c>
      <c r="D6497" s="10" t="s">
        <v>24368</v>
      </c>
      <c r="E6497" s="11"/>
      <c r="F6497" s="9" t="s">
        <v>24369</v>
      </c>
      <c r="G6497" s="12">
        <v>7</v>
      </c>
      <c r="H6497" s="9" t="s">
        <v>25</v>
      </c>
      <c r="I6497" s="9" t="s">
        <v>25</v>
      </c>
      <c r="J6497" s="12">
        <v>1</v>
      </c>
      <c r="K6497" s="13">
        <v>44300</v>
      </c>
      <c r="L6497" s="86">
        <f>(Tabla2[[#This Row],[release_year]]-'VARIANZA Y DES. EST'!$L$11)^2</f>
        <v>46.509705182670608</v>
      </c>
      <c r="M6497" s="12">
        <v>2021</v>
      </c>
      <c r="N6497" s="9" t="s">
        <v>35</v>
      </c>
      <c r="O6497" s="9" t="s">
        <v>23191</v>
      </c>
      <c r="P6497" s="12">
        <v>1</v>
      </c>
      <c r="Q6497" s="12" t="s">
        <v>28</v>
      </c>
      <c r="R6497" s="12"/>
      <c r="S6497" s="12">
        <v>1</v>
      </c>
      <c r="T6497" s="9" t="s">
        <v>23229</v>
      </c>
      <c r="U6497" s="9" t="s">
        <v>23229</v>
      </c>
      <c r="V6497" s="9" t="s">
        <v>23229</v>
      </c>
      <c r="W6497" s="14">
        <v>1</v>
      </c>
    </row>
    <row r="6498" spans="1:23" x14ac:dyDescent="0.25">
      <c r="A6498" s="8">
        <v>1059</v>
      </c>
      <c r="B6498" s="9" t="s">
        <v>24370</v>
      </c>
      <c r="C6498" s="9" t="s">
        <v>23182</v>
      </c>
      <c r="D6498" s="10" t="s">
        <v>24371</v>
      </c>
      <c r="E6498" s="11"/>
      <c r="F6498" s="9" t="s">
        <v>24372</v>
      </c>
      <c r="G6498" s="12">
        <v>11</v>
      </c>
      <c r="H6498" s="9" t="s">
        <v>890</v>
      </c>
      <c r="I6498" s="9" t="s">
        <v>24373</v>
      </c>
      <c r="J6498" s="12">
        <v>2</v>
      </c>
      <c r="K6498" s="13">
        <v>44300</v>
      </c>
      <c r="L6498" s="86">
        <f>(Tabla2[[#This Row],[release_year]]-'VARIANZA Y DES. EST'!$L$11)^2</f>
        <v>46.509705182670608</v>
      </c>
      <c r="M6498" s="12">
        <v>2021</v>
      </c>
      <c r="N6498" s="9" t="s">
        <v>76</v>
      </c>
      <c r="O6498" s="9" t="s">
        <v>23191</v>
      </c>
      <c r="P6498" s="12">
        <v>1</v>
      </c>
      <c r="Q6498" s="12" t="s">
        <v>28</v>
      </c>
      <c r="R6498" s="12"/>
      <c r="S6498" s="12">
        <v>1</v>
      </c>
      <c r="T6498" s="9" t="s">
        <v>23844</v>
      </c>
      <c r="U6498" s="9" t="s">
        <v>23213</v>
      </c>
      <c r="V6498" s="9" t="s">
        <v>23844</v>
      </c>
      <c r="W6498" s="14">
        <v>3</v>
      </c>
    </row>
    <row r="6499" spans="1:23" x14ac:dyDescent="0.25">
      <c r="A6499" s="8">
        <v>1060</v>
      </c>
      <c r="B6499" s="9" t="s">
        <v>24374</v>
      </c>
      <c r="C6499" s="9" t="s">
        <v>23182</v>
      </c>
      <c r="D6499" s="10" t="s">
        <v>24375</v>
      </c>
      <c r="E6499" s="11"/>
      <c r="F6499" s="9" t="s">
        <v>24376</v>
      </c>
      <c r="G6499" s="12">
        <v>24</v>
      </c>
      <c r="H6499" s="9" t="s">
        <v>25</v>
      </c>
      <c r="I6499" s="9" t="s">
        <v>25</v>
      </c>
      <c r="J6499" s="12">
        <v>1</v>
      </c>
      <c r="K6499" s="13">
        <v>44300</v>
      </c>
      <c r="L6499" s="86">
        <f>(Tabla2[[#This Row],[release_year]]-'VARIANZA Y DES. EST'!$L$11)^2</f>
        <v>14.590890603358293</v>
      </c>
      <c r="M6499" s="12">
        <v>2018</v>
      </c>
      <c r="N6499" s="9" t="s">
        <v>76</v>
      </c>
      <c r="O6499" s="9" t="s">
        <v>23289</v>
      </c>
      <c r="P6499" s="12">
        <v>6</v>
      </c>
      <c r="Q6499" s="12" t="s">
        <v>28</v>
      </c>
      <c r="R6499" s="12"/>
      <c r="S6499" s="12">
        <v>6</v>
      </c>
      <c r="T6499" s="9" t="s">
        <v>24377</v>
      </c>
      <c r="U6499" s="9" t="s">
        <v>23206</v>
      </c>
      <c r="V6499" s="9" t="s">
        <v>24377</v>
      </c>
      <c r="W6499" s="14">
        <v>2</v>
      </c>
    </row>
    <row r="6500" spans="1:23" x14ac:dyDescent="0.25">
      <c r="A6500" s="8">
        <v>1061</v>
      </c>
      <c r="B6500" s="9" t="s">
        <v>24378</v>
      </c>
      <c r="C6500" s="9" t="s">
        <v>23182</v>
      </c>
      <c r="D6500" s="10" t="s">
        <v>24379</v>
      </c>
      <c r="E6500" s="11"/>
      <c r="F6500" s="9"/>
      <c r="G6500" s="12">
        <v>0</v>
      </c>
      <c r="H6500" s="9" t="s">
        <v>25</v>
      </c>
      <c r="I6500" s="9" t="s">
        <v>883</v>
      </c>
      <c r="J6500" s="12">
        <v>2</v>
      </c>
      <c r="K6500" s="13">
        <v>44300</v>
      </c>
      <c r="L6500" s="86">
        <f>(Tabla2[[#This Row],[release_year]]-'VARIANZA Y DES. EST'!$L$11)^2</f>
        <v>33.870100322899837</v>
      </c>
      <c r="M6500" s="12">
        <v>2020</v>
      </c>
      <c r="N6500" s="9" t="s">
        <v>35</v>
      </c>
      <c r="O6500" s="9" t="s">
        <v>23191</v>
      </c>
      <c r="P6500" s="12">
        <v>1</v>
      </c>
      <c r="Q6500" s="12" t="s">
        <v>28</v>
      </c>
      <c r="R6500" s="12"/>
      <c r="S6500" s="12">
        <v>1</v>
      </c>
      <c r="T6500" s="9" t="s">
        <v>23944</v>
      </c>
      <c r="U6500" s="9" t="s">
        <v>23290</v>
      </c>
      <c r="V6500" s="9" t="s">
        <v>23944</v>
      </c>
      <c r="W6500" s="14">
        <v>2</v>
      </c>
    </row>
    <row r="6501" spans="1:23" x14ac:dyDescent="0.25">
      <c r="A6501" s="8">
        <v>1062</v>
      </c>
      <c r="B6501" s="9" t="s">
        <v>24380</v>
      </c>
      <c r="C6501" s="9" t="s">
        <v>23182</v>
      </c>
      <c r="D6501" s="10" t="s">
        <v>24381</v>
      </c>
      <c r="E6501" s="19"/>
      <c r="F6501" s="11"/>
      <c r="G6501" s="12">
        <v>0</v>
      </c>
      <c r="H6501" s="9" t="s">
        <v>25</v>
      </c>
      <c r="I6501" s="9" t="s">
        <v>25</v>
      </c>
      <c r="J6501" s="12">
        <v>1</v>
      </c>
      <c r="K6501" s="13">
        <v>44300</v>
      </c>
      <c r="L6501" s="86">
        <f>(Tabla2[[#This Row],[release_year]]-'VARIANZA Y DES. EST'!$L$11)^2</f>
        <v>33.870100322899837</v>
      </c>
      <c r="M6501" s="12">
        <v>2020</v>
      </c>
      <c r="N6501" s="9" t="s">
        <v>76</v>
      </c>
      <c r="O6501" s="9" t="s">
        <v>23191</v>
      </c>
      <c r="P6501" s="12">
        <v>1</v>
      </c>
      <c r="Q6501" s="12" t="s">
        <v>28</v>
      </c>
      <c r="R6501" s="12"/>
      <c r="S6501" s="12">
        <v>1</v>
      </c>
      <c r="T6501" s="9" t="s">
        <v>23576</v>
      </c>
      <c r="U6501" s="9" t="s">
        <v>23193</v>
      </c>
      <c r="V6501" s="9" t="s">
        <v>23576</v>
      </c>
      <c r="W6501" s="14">
        <v>2</v>
      </c>
    </row>
    <row r="6502" spans="1:23" x14ac:dyDescent="0.25">
      <c r="A6502" s="8">
        <v>1063</v>
      </c>
      <c r="B6502" s="9" t="s">
        <v>24382</v>
      </c>
      <c r="C6502" s="9" t="s">
        <v>23182</v>
      </c>
      <c r="D6502" s="9" t="s">
        <v>24383</v>
      </c>
      <c r="E6502" s="18"/>
      <c r="F6502" s="9" t="s">
        <v>24384</v>
      </c>
      <c r="G6502" s="12">
        <v>11</v>
      </c>
      <c r="H6502" s="9" t="s">
        <v>1349</v>
      </c>
      <c r="I6502" s="9" t="s">
        <v>1349</v>
      </c>
      <c r="J6502" s="12">
        <v>1</v>
      </c>
      <c r="K6502" s="13">
        <v>44300</v>
      </c>
      <c r="L6502" s="86">
        <f>(Tabla2[[#This Row],[release_year]]-'VARIANZA Y DES. EST'!$L$11)^2</f>
        <v>46.509705182670608</v>
      </c>
      <c r="M6502" s="12">
        <v>2021</v>
      </c>
      <c r="N6502" s="9" t="s">
        <v>35</v>
      </c>
      <c r="O6502" s="9" t="s">
        <v>23191</v>
      </c>
      <c r="P6502" s="12">
        <v>1</v>
      </c>
      <c r="Q6502" s="12" t="s">
        <v>28</v>
      </c>
      <c r="R6502" s="12"/>
      <c r="S6502" s="12">
        <v>1</v>
      </c>
      <c r="T6502" s="9" t="s">
        <v>23445</v>
      </c>
      <c r="U6502" s="9" t="s">
        <v>23193</v>
      </c>
      <c r="V6502" s="9" t="s">
        <v>23445</v>
      </c>
      <c r="W6502" s="14">
        <v>3</v>
      </c>
    </row>
    <row r="6503" spans="1:23" x14ac:dyDescent="0.25">
      <c r="A6503" s="8">
        <v>1064</v>
      </c>
      <c r="B6503" s="9" t="s">
        <v>24385</v>
      </c>
      <c r="C6503" s="9" t="s">
        <v>23182</v>
      </c>
      <c r="D6503" s="10" t="s">
        <v>24386</v>
      </c>
      <c r="E6503" s="11"/>
      <c r="F6503" s="9" t="s">
        <v>24387</v>
      </c>
      <c r="G6503" s="12">
        <v>5</v>
      </c>
      <c r="H6503" s="9" t="s">
        <v>25</v>
      </c>
      <c r="I6503" s="9" t="s">
        <v>25</v>
      </c>
      <c r="J6503" s="12">
        <v>1</v>
      </c>
      <c r="K6503" s="13">
        <v>44300</v>
      </c>
      <c r="L6503" s="86">
        <f>(Tabla2[[#This Row],[release_year]]-'VARIANZA Y DES. EST'!$L$11)^2</f>
        <v>23.230495463129063</v>
      </c>
      <c r="M6503" s="12">
        <v>2019</v>
      </c>
      <c r="N6503" s="9" t="s">
        <v>76</v>
      </c>
      <c r="O6503" s="9" t="s">
        <v>23191</v>
      </c>
      <c r="P6503" s="12">
        <v>1</v>
      </c>
      <c r="Q6503" s="12" t="s">
        <v>28</v>
      </c>
      <c r="R6503" s="12"/>
      <c r="S6503" s="12">
        <v>1</v>
      </c>
      <c r="T6503" s="9" t="s">
        <v>23228</v>
      </c>
      <c r="U6503" s="9" t="s">
        <v>23229</v>
      </c>
      <c r="V6503" s="9" t="s">
        <v>23228</v>
      </c>
      <c r="W6503" s="14">
        <v>2</v>
      </c>
    </row>
    <row r="6504" spans="1:23" x14ac:dyDescent="0.25">
      <c r="A6504" s="8">
        <v>1065</v>
      </c>
      <c r="B6504" s="9" t="s">
        <v>24388</v>
      </c>
      <c r="C6504" s="9" t="s">
        <v>23182</v>
      </c>
      <c r="D6504" s="9" t="s">
        <v>24389</v>
      </c>
      <c r="E6504" s="9"/>
      <c r="F6504" s="9" t="s">
        <v>24390</v>
      </c>
      <c r="G6504" s="12">
        <v>9</v>
      </c>
      <c r="H6504" s="9" t="s">
        <v>1349</v>
      </c>
      <c r="I6504" s="9" t="s">
        <v>1349</v>
      </c>
      <c r="J6504" s="12">
        <v>1</v>
      </c>
      <c r="K6504" s="13">
        <v>44300</v>
      </c>
      <c r="L6504" s="86">
        <f>(Tabla2[[#This Row],[release_year]]-'VARIANZA Y DES. EST'!$L$11)^2</f>
        <v>3.3116808838167522</v>
      </c>
      <c r="M6504" s="12">
        <v>2016</v>
      </c>
      <c r="N6504" s="9" t="s">
        <v>76</v>
      </c>
      <c r="O6504" s="9" t="s">
        <v>23191</v>
      </c>
      <c r="P6504" s="12">
        <v>1</v>
      </c>
      <c r="Q6504" s="12" t="s">
        <v>28</v>
      </c>
      <c r="R6504" s="12"/>
      <c r="S6504" s="12">
        <v>1</v>
      </c>
      <c r="T6504" s="9" t="s">
        <v>24391</v>
      </c>
      <c r="U6504" s="9" t="s">
        <v>23193</v>
      </c>
      <c r="V6504" s="9" t="s">
        <v>24391</v>
      </c>
      <c r="W6504" s="14">
        <v>3</v>
      </c>
    </row>
    <row r="6505" spans="1:23" x14ac:dyDescent="0.25">
      <c r="A6505" s="8">
        <v>1066</v>
      </c>
      <c r="B6505" s="9" t="s">
        <v>24392</v>
      </c>
      <c r="C6505" s="9" t="s">
        <v>23182</v>
      </c>
      <c r="D6505" s="9" t="s">
        <v>24393</v>
      </c>
      <c r="E6505" s="9"/>
      <c r="F6505" s="9" t="s">
        <v>24394</v>
      </c>
      <c r="G6505" s="12">
        <v>28</v>
      </c>
      <c r="H6505" s="9" t="s">
        <v>160</v>
      </c>
      <c r="I6505" s="9" t="s">
        <v>160</v>
      </c>
      <c r="J6505" s="12">
        <v>1</v>
      </c>
      <c r="K6505" s="13">
        <v>44300</v>
      </c>
      <c r="L6505" s="86">
        <f>(Tabla2[[#This Row],[release_year]]-'VARIANZA Y DES. EST'!$L$11)^2</f>
        <v>23.230495463129063</v>
      </c>
      <c r="M6505" s="12">
        <v>2019</v>
      </c>
      <c r="N6505" s="9" t="s">
        <v>76</v>
      </c>
      <c r="O6505" s="9" t="s">
        <v>23255</v>
      </c>
      <c r="P6505" s="12">
        <v>3</v>
      </c>
      <c r="Q6505" s="12" t="s">
        <v>28</v>
      </c>
      <c r="R6505" s="12"/>
      <c r="S6505" s="12">
        <v>3</v>
      </c>
      <c r="T6505" s="9" t="s">
        <v>24395</v>
      </c>
      <c r="U6505" s="9" t="s">
        <v>24396</v>
      </c>
      <c r="V6505" s="9" t="s">
        <v>24395</v>
      </c>
      <c r="W6505" s="14">
        <v>3</v>
      </c>
    </row>
    <row r="6506" spans="1:23" x14ac:dyDescent="0.25">
      <c r="A6506" s="8">
        <v>1068</v>
      </c>
      <c r="B6506" s="9" t="s">
        <v>24397</v>
      </c>
      <c r="C6506" s="9" t="s">
        <v>23182</v>
      </c>
      <c r="D6506" s="9" t="s">
        <v>24398</v>
      </c>
      <c r="E6506" s="9" t="s">
        <v>24399</v>
      </c>
      <c r="F6506" s="9" t="s">
        <v>24400</v>
      </c>
      <c r="G6506" s="12">
        <v>22</v>
      </c>
      <c r="H6506" s="9" t="s">
        <v>3836</v>
      </c>
      <c r="I6506" s="9" t="s">
        <v>3836</v>
      </c>
      <c r="J6506" s="12">
        <v>1</v>
      </c>
      <c r="K6506" s="13">
        <v>44300</v>
      </c>
      <c r="L6506" s="86">
        <f>(Tabla2[[#This Row],[release_year]]-'VARIANZA Y DES. EST'!$L$11)^2</f>
        <v>33.870100322899837</v>
      </c>
      <c r="M6506" s="12">
        <v>2020</v>
      </c>
      <c r="N6506" s="9" t="s">
        <v>76</v>
      </c>
      <c r="O6506" s="9" t="s">
        <v>23191</v>
      </c>
      <c r="P6506" s="12">
        <v>1</v>
      </c>
      <c r="Q6506" s="12" t="s">
        <v>28</v>
      </c>
      <c r="R6506" s="12"/>
      <c r="S6506" s="12">
        <v>1</v>
      </c>
      <c r="T6506" s="9" t="s">
        <v>23542</v>
      </c>
      <c r="U6506" s="9" t="s">
        <v>23187</v>
      </c>
      <c r="V6506" s="9" t="s">
        <v>23542</v>
      </c>
      <c r="W6506" s="14">
        <v>3</v>
      </c>
    </row>
    <row r="6507" spans="1:23" x14ac:dyDescent="0.25">
      <c r="A6507" s="8">
        <v>1069</v>
      </c>
      <c r="B6507" s="9" t="s">
        <v>24401</v>
      </c>
      <c r="C6507" s="9" t="s">
        <v>23182</v>
      </c>
      <c r="D6507" s="10" t="s">
        <v>24402</v>
      </c>
      <c r="E6507" s="11"/>
      <c r="F6507" s="9"/>
      <c r="G6507" s="12">
        <v>0</v>
      </c>
      <c r="H6507" s="9" t="s">
        <v>25</v>
      </c>
      <c r="I6507" s="9" t="s">
        <v>25</v>
      </c>
      <c r="J6507" s="12">
        <v>1</v>
      </c>
      <c r="K6507" s="13">
        <v>44300</v>
      </c>
      <c r="L6507" s="86">
        <f>(Tabla2[[#This Row],[release_year]]-'VARIANZA Y DES. EST'!$L$11)^2</f>
        <v>23.230495463129063</v>
      </c>
      <c r="M6507" s="12">
        <v>2019</v>
      </c>
      <c r="N6507" s="9" t="s">
        <v>76</v>
      </c>
      <c r="O6507" s="9" t="s">
        <v>23191</v>
      </c>
      <c r="P6507" s="12">
        <v>1</v>
      </c>
      <c r="Q6507" s="12" t="s">
        <v>28</v>
      </c>
      <c r="R6507" s="12"/>
      <c r="S6507" s="12">
        <v>1</v>
      </c>
      <c r="T6507" s="9" t="s">
        <v>23356</v>
      </c>
      <c r="U6507" s="9" t="s">
        <v>23197</v>
      </c>
      <c r="V6507" s="9" t="s">
        <v>23356</v>
      </c>
      <c r="W6507" s="14">
        <v>2</v>
      </c>
    </row>
    <row r="6508" spans="1:23" x14ac:dyDescent="0.25">
      <c r="A6508" s="8">
        <v>1076</v>
      </c>
      <c r="B6508" s="9" t="s">
        <v>24403</v>
      </c>
      <c r="C6508" s="9" t="s">
        <v>23182</v>
      </c>
      <c r="D6508" s="9" t="s">
        <v>24404</v>
      </c>
      <c r="E6508" s="10" t="s">
        <v>24405</v>
      </c>
      <c r="F6508" s="15"/>
      <c r="G6508" s="12">
        <v>0</v>
      </c>
      <c r="H6508" s="9" t="s">
        <v>25</v>
      </c>
      <c r="I6508" s="9" t="s">
        <v>24406</v>
      </c>
      <c r="J6508" s="12">
        <v>5</v>
      </c>
      <c r="K6508" s="13">
        <v>44299</v>
      </c>
      <c r="L6508" s="86">
        <f>(Tabla2[[#This Row],[release_year]]-'VARIANZA Y DES. EST'!$L$11)^2</f>
        <v>46.509705182670608</v>
      </c>
      <c r="M6508" s="12">
        <v>2021</v>
      </c>
      <c r="N6508" s="9" t="s">
        <v>82</v>
      </c>
      <c r="O6508" s="9" t="s">
        <v>23191</v>
      </c>
      <c r="P6508" s="12">
        <v>1</v>
      </c>
      <c r="Q6508" s="12" t="s">
        <v>28</v>
      </c>
      <c r="R6508" s="12"/>
      <c r="S6508" s="12">
        <v>1</v>
      </c>
      <c r="T6508" s="9" t="s">
        <v>23197</v>
      </c>
      <c r="U6508" s="9" t="s">
        <v>23197</v>
      </c>
      <c r="V6508" s="9" t="s">
        <v>23197</v>
      </c>
      <c r="W6508" s="14">
        <v>1</v>
      </c>
    </row>
    <row r="6509" spans="1:23" x14ac:dyDescent="0.25">
      <c r="A6509" s="8">
        <v>1080</v>
      </c>
      <c r="B6509" s="9" t="s">
        <v>24407</v>
      </c>
      <c r="C6509" s="9" t="s">
        <v>23182</v>
      </c>
      <c r="D6509" s="10" t="s">
        <v>24408</v>
      </c>
      <c r="E6509" s="11"/>
      <c r="F6509" s="9" t="s">
        <v>24409</v>
      </c>
      <c r="G6509" s="12">
        <v>8</v>
      </c>
      <c r="H6509" s="9" t="s">
        <v>1434</v>
      </c>
      <c r="I6509" s="9" t="s">
        <v>11607</v>
      </c>
      <c r="J6509" s="12">
        <v>2</v>
      </c>
      <c r="K6509" s="13">
        <v>44299</v>
      </c>
      <c r="L6509" s="86">
        <f>(Tabla2[[#This Row],[release_year]]-'VARIANZA Y DES. EST'!$L$11)^2</f>
        <v>33.870100322899837</v>
      </c>
      <c r="M6509" s="12">
        <v>2020</v>
      </c>
      <c r="N6509" s="9" t="s">
        <v>82</v>
      </c>
      <c r="O6509" s="9" t="s">
        <v>23191</v>
      </c>
      <c r="P6509" s="12">
        <v>1</v>
      </c>
      <c r="Q6509" s="12" t="s">
        <v>28</v>
      </c>
      <c r="R6509" s="12"/>
      <c r="S6509" s="12">
        <v>1</v>
      </c>
      <c r="T6509" s="9" t="s">
        <v>24126</v>
      </c>
      <c r="U6509" s="9" t="s">
        <v>23747</v>
      </c>
      <c r="V6509" s="9" t="s">
        <v>24126</v>
      </c>
      <c r="W6509" s="14">
        <v>3</v>
      </c>
    </row>
    <row r="6510" spans="1:23" x14ac:dyDescent="0.25">
      <c r="A6510" s="8">
        <v>1082</v>
      </c>
      <c r="B6510" s="9" t="s">
        <v>24410</v>
      </c>
      <c r="C6510" s="9" t="s">
        <v>23182</v>
      </c>
      <c r="D6510" s="10" t="s">
        <v>24411</v>
      </c>
      <c r="E6510" s="11"/>
      <c r="F6510" s="9" t="s">
        <v>24412</v>
      </c>
      <c r="G6510" s="12">
        <v>6</v>
      </c>
      <c r="H6510" s="9" t="s">
        <v>25</v>
      </c>
      <c r="I6510" s="9" t="s">
        <v>25</v>
      </c>
      <c r="J6510" s="12">
        <v>1</v>
      </c>
      <c r="K6510" s="13">
        <v>44298</v>
      </c>
      <c r="L6510" s="86">
        <f>(Tabla2[[#This Row],[release_year]]-'VARIANZA Y DES. EST'!$L$11)^2</f>
        <v>14.590890603358293</v>
      </c>
      <c r="M6510" s="12">
        <v>2018</v>
      </c>
      <c r="N6510" s="9" t="s">
        <v>55</v>
      </c>
      <c r="O6510" s="9" t="s">
        <v>23227</v>
      </c>
      <c r="P6510" s="12">
        <v>4</v>
      </c>
      <c r="Q6510" s="12" t="s">
        <v>28</v>
      </c>
      <c r="R6510" s="12"/>
      <c r="S6510" s="12">
        <v>4</v>
      </c>
      <c r="T6510" s="9" t="s">
        <v>23268</v>
      </c>
      <c r="U6510" s="9" t="s">
        <v>23264</v>
      </c>
      <c r="V6510" s="9" t="s">
        <v>23268</v>
      </c>
      <c r="W6510" s="14">
        <v>2</v>
      </c>
    </row>
    <row r="6511" spans="1:23" x14ac:dyDescent="0.25">
      <c r="A6511" s="8">
        <v>1083</v>
      </c>
      <c r="B6511" s="9" t="s">
        <v>24413</v>
      </c>
      <c r="C6511" s="9" t="s">
        <v>23182</v>
      </c>
      <c r="D6511" s="10" t="s">
        <v>24414</v>
      </c>
      <c r="E6511" s="11"/>
      <c r="F6511" s="9" t="s">
        <v>24415</v>
      </c>
      <c r="G6511" s="12">
        <v>2</v>
      </c>
      <c r="H6511" s="12"/>
      <c r="I6511" s="9"/>
      <c r="J6511" s="12">
        <v>0</v>
      </c>
      <c r="K6511" s="13">
        <v>44297</v>
      </c>
      <c r="L6511" s="86">
        <f>(Tabla2[[#This Row],[release_year]]-'VARIANZA Y DES. EST'!$L$11)^2</f>
        <v>46.509705182670608</v>
      </c>
      <c r="M6511" s="12">
        <v>2021</v>
      </c>
      <c r="N6511" s="9" t="s">
        <v>35</v>
      </c>
      <c r="O6511" s="9" t="s">
        <v>23191</v>
      </c>
      <c r="P6511" s="12">
        <v>1</v>
      </c>
      <c r="Q6511" s="12" t="s">
        <v>28</v>
      </c>
      <c r="R6511" s="12"/>
      <c r="S6511" s="12">
        <v>1</v>
      </c>
      <c r="T6511" s="9" t="s">
        <v>23470</v>
      </c>
      <c r="U6511" s="9" t="s">
        <v>23187</v>
      </c>
      <c r="V6511" s="9" t="s">
        <v>23470</v>
      </c>
      <c r="W6511" s="14">
        <v>2</v>
      </c>
    </row>
    <row r="6512" spans="1:23" x14ac:dyDescent="0.25">
      <c r="A6512" s="8">
        <v>1085</v>
      </c>
      <c r="B6512" s="9" t="s">
        <v>24416</v>
      </c>
      <c r="C6512" s="9" t="s">
        <v>23182</v>
      </c>
      <c r="D6512" s="10" t="s">
        <v>24417</v>
      </c>
      <c r="E6512" s="11"/>
      <c r="F6512" s="9" t="s">
        <v>24418</v>
      </c>
      <c r="G6512" s="12">
        <v>5</v>
      </c>
      <c r="H6512" s="9" t="s">
        <v>2924</v>
      </c>
      <c r="I6512" s="9" t="s">
        <v>2924</v>
      </c>
      <c r="J6512" s="12">
        <v>1</v>
      </c>
      <c r="K6512" s="13">
        <v>44295</v>
      </c>
      <c r="L6512" s="86">
        <f>(Tabla2[[#This Row],[release_year]]-'VARIANZA Y DES. EST'!$L$11)^2</f>
        <v>33.870100322899837</v>
      </c>
      <c r="M6512" s="12">
        <v>2020</v>
      </c>
      <c r="N6512" s="9" t="s">
        <v>35</v>
      </c>
      <c r="O6512" s="9" t="s">
        <v>23191</v>
      </c>
      <c r="P6512" s="12">
        <v>1</v>
      </c>
      <c r="Q6512" s="12" t="s">
        <v>28</v>
      </c>
      <c r="R6512" s="12"/>
      <c r="S6512" s="12">
        <v>1</v>
      </c>
      <c r="T6512" s="9" t="s">
        <v>23510</v>
      </c>
      <c r="U6512" s="9" t="s">
        <v>23316</v>
      </c>
      <c r="V6512" s="9" t="s">
        <v>23510</v>
      </c>
      <c r="W6512" s="14">
        <v>3</v>
      </c>
    </row>
    <row r="6513" spans="1:23" x14ac:dyDescent="0.25">
      <c r="A6513" s="8">
        <v>1092</v>
      </c>
      <c r="B6513" s="9" t="s">
        <v>24419</v>
      </c>
      <c r="C6513" s="9" t="s">
        <v>23182</v>
      </c>
      <c r="D6513" s="10" t="s">
        <v>24420</v>
      </c>
      <c r="E6513" s="11"/>
      <c r="F6513" s="9" t="s">
        <v>24421</v>
      </c>
      <c r="G6513" s="12">
        <v>11</v>
      </c>
      <c r="H6513" s="9" t="s">
        <v>34</v>
      </c>
      <c r="I6513" s="9" t="s">
        <v>34</v>
      </c>
      <c r="J6513" s="12">
        <v>1</v>
      </c>
      <c r="K6513" s="13">
        <v>44294</v>
      </c>
      <c r="L6513" s="86">
        <f>(Tabla2[[#This Row],[release_year]]-'VARIANZA Y DES. EST'!$L$11)^2</f>
        <v>46.509705182670608</v>
      </c>
      <c r="M6513" s="12">
        <v>2021</v>
      </c>
      <c r="N6513" s="9" t="s">
        <v>76</v>
      </c>
      <c r="O6513" s="9" t="s">
        <v>23191</v>
      </c>
      <c r="P6513" s="12">
        <v>1</v>
      </c>
      <c r="Q6513" s="12" t="s">
        <v>28</v>
      </c>
      <c r="R6513" s="12"/>
      <c r="S6513" s="12">
        <v>1</v>
      </c>
      <c r="T6513" s="9" t="s">
        <v>23315</v>
      </c>
      <c r="U6513" s="9" t="s">
        <v>23316</v>
      </c>
      <c r="V6513" s="9" t="s">
        <v>23315</v>
      </c>
      <c r="W6513" s="14">
        <v>2</v>
      </c>
    </row>
    <row r="6514" spans="1:23" x14ac:dyDescent="0.25">
      <c r="A6514" s="8">
        <v>1094</v>
      </c>
      <c r="B6514" s="9" t="s">
        <v>24422</v>
      </c>
      <c r="C6514" s="9" t="s">
        <v>23182</v>
      </c>
      <c r="D6514" s="9" t="s">
        <v>24423</v>
      </c>
      <c r="E6514" s="9"/>
      <c r="F6514" s="9"/>
      <c r="G6514" s="12">
        <v>0</v>
      </c>
      <c r="H6514" s="9" t="s">
        <v>518</v>
      </c>
      <c r="I6514" s="9" t="s">
        <v>518</v>
      </c>
      <c r="J6514" s="12">
        <v>1</v>
      </c>
      <c r="K6514" s="13">
        <v>44293</v>
      </c>
      <c r="L6514" s="86">
        <f>(Tabla2[[#This Row],[release_year]]-'VARIANZA Y DES. EST'!$L$11)^2</f>
        <v>46.509705182670608</v>
      </c>
      <c r="M6514" s="12">
        <v>2021</v>
      </c>
      <c r="N6514" s="9" t="s">
        <v>35</v>
      </c>
      <c r="O6514" s="9" t="s">
        <v>23185</v>
      </c>
      <c r="P6514" s="12">
        <v>2</v>
      </c>
      <c r="Q6514" s="12" t="s">
        <v>28</v>
      </c>
      <c r="R6514" s="12"/>
      <c r="S6514" s="12">
        <v>2</v>
      </c>
      <c r="T6514" s="9" t="s">
        <v>23305</v>
      </c>
      <c r="U6514" s="9" t="s">
        <v>23187</v>
      </c>
      <c r="V6514" s="9" t="s">
        <v>23305</v>
      </c>
      <c r="W6514" s="14">
        <v>3</v>
      </c>
    </row>
    <row r="6515" spans="1:23" x14ac:dyDescent="0.25">
      <c r="A6515" s="8">
        <v>1095</v>
      </c>
      <c r="B6515" s="9" t="s">
        <v>24424</v>
      </c>
      <c r="C6515" s="9" t="s">
        <v>23182</v>
      </c>
      <c r="D6515" s="10" t="s">
        <v>24425</v>
      </c>
      <c r="E6515" s="11"/>
      <c r="F6515" s="9"/>
      <c r="G6515" s="12">
        <v>0</v>
      </c>
      <c r="H6515" s="12"/>
      <c r="I6515" s="9"/>
      <c r="J6515" s="12">
        <v>0</v>
      </c>
      <c r="K6515" s="13">
        <v>44293</v>
      </c>
      <c r="L6515" s="86">
        <f>(Tabla2[[#This Row],[release_year]]-'VARIANZA Y DES. EST'!$L$11)^2</f>
        <v>46.509705182670608</v>
      </c>
      <c r="M6515" s="12">
        <v>2021</v>
      </c>
      <c r="N6515" s="9" t="s">
        <v>76</v>
      </c>
      <c r="O6515" s="9" t="s">
        <v>23191</v>
      </c>
      <c r="P6515" s="12">
        <v>1</v>
      </c>
      <c r="Q6515" s="12" t="s">
        <v>28</v>
      </c>
      <c r="R6515" s="12"/>
      <c r="S6515" s="12">
        <v>1</v>
      </c>
      <c r="T6515" s="9" t="s">
        <v>23944</v>
      </c>
      <c r="U6515" s="9" t="s">
        <v>23290</v>
      </c>
      <c r="V6515" s="9" t="s">
        <v>23944</v>
      </c>
      <c r="W6515" s="14">
        <v>2</v>
      </c>
    </row>
    <row r="6516" spans="1:23" x14ac:dyDescent="0.25">
      <c r="A6516" s="8">
        <v>1096</v>
      </c>
      <c r="B6516" s="9" t="s">
        <v>24426</v>
      </c>
      <c r="C6516" s="9" t="s">
        <v>23182</v>
      </c>
      <c r="D6516" s="10" t="s">
        <v>24427</v>
      </c>
      <c r="E6516" s="19"/>
      <c r="F6516" s="11"/>
      <c r="G6516" s="12">
        <v>0</v>
      </c>
      <c r="H6516" s="12"/>
      <c r="I6516" s="9"/>
      <c r="J6516" s="12">
        <v>0</v>
      </c>
      <c r="K6516" s="13">
        <v>44293</v>
      </c>
      <c r="L6516" s="86">
        <f>(Tabla2[[#This Row],[release_year]]-'VARIANZA Y DES. EST'!$L$11)^2</f>
        <v>46.509705182670608</v>
      </c>
      <c r="M6516" s="12">
        <v>2021</v>
      </c>
      <c r="N6516" s="9" t="s">
        <v>76</v>
      </c>
      <c r="O6516" s="9" t="s">
        <v>23191</v>
      </c>
      <c r="P6516" s="12">
        <v>1</v>
      </c>
      <c r="Q6516" s="12" t="s">
        <v>28</v>
      </c>
      <c r="R6516" s="12"/>
      <c r="S6516" s="12">
        <v>1</v>
      </c>
      <c r="T6516" s="9" t="s">
        <v>24428</v>
      </c>
      <c r="U6516" s="9" t="s">
        <v>23193</v>
      </c>
      <c r="V6516" s="9" t="s">
        <v>24428</v>
      </c>
      <c r="W6516" s="14">
        <v>3</v>
      </c>
    </row>
    <row r="6517" spans="1:23" x14ac:dyDescent="0.25">
      <c r="A6517" s="8">
        <v>1117</v>
      </c>
      <c r="B6517" s="9" t="s">
        <v>24429</v>
      </c>
      <c r="C6517" s="9" t="s">
        <v>23182</v>
      </c>
      <c r="D6517" s="10" t="s">
        <v>24430</v>
      </c>
      <c r="E6517" s="11"/>
      <c r="F6517" s="9"/>
      <c r="G6517" s="12">
        <v>0</v>
      </c>
      <c r="H6517" s="12"/>
      <c r="I6517" s="9"/>
      <c r="J6517" s="12">
        <v>0</v>
      </c>
      <c r="K6517" s="13">
        <v>44287</v>
      </c>
      <c r="L6517" s="86">
        <f>(Tabla2[[#This Row],[release_year]]-'VARIANZA Y DES. EST'!$L$11)^2</f>
        <v>33.870100322899837</v>
      </c>
      <c r="M6517" s="12">
        <v>2020</v>
      </c>
      <c r="N6517" s="9" t="s">
        <v>82</v>
      </c>
      <c r="O6517" s="9" t="s">
        <v>23191</v>
      </c>
      <c r="P6517" s="12">
        <v>1</v>
      </c>
      <c r="Q6517" s="12" t="s">
        <v>28</v>
      </c>
      <c r="R6517" s="12"/>
      <c r="S6517" s="12">
        <v>1</v>
      </c>
      <c r="T6517" s="9" t="s">
        <v>23296</v>
      </c>
      <c r="U6517" s="9" t="s">
        <v>23197</v>
      </c>
      <c r="V6517" s="9" t="s">
        <v>23296</v>
      </c>
      <c r="W6517" s="14">
        <v>2</v>
      </c>
    </row>
    <row r="6518" spans="1:23" x14ac:dyDescent="0.25">
      <c r="A6518" s="8">
        <v>1124</v>
      </c>
      <c r="B6518" s="9" t="s">
        <v>24431</v>
      </c>
      <c r="C6518" s="9" t="s">
        <v>23182</v>
      </c>
      <c r="D6518" s="10" t="s">
        <v>24432</v>
      </c>
      <c r="E6518" s="11"/>
      <c r="F6518" s="9"/>
      <c r="G6518" s="12">
        <v>0</v>
      </c>
      <c r="H6518" s="9" t="s">
        <v>2377</v>
      </c>
      <c r="I6518" s="9" t="s">
        <v>24433</v>
      </c>
      <c r="J6518" s="12">
        <v>2</v>
      </c>
      <c r="K6518" s="13">
        <v>44287</v>
      </c>
      <c r="L6518" s="86">
        <f>(Tabla2[[#This Row],[release_year]]-'VARIANZA Y DES. EST'!$L$11)^2</f>
        <v>46.509705182670608</v>
      </c>
      <c r="M6518" s="12">
        <v>2021</v>
      </c>
      <c r="N6518" s="9" t="s">
        <v>55</v>
      </c>
      <c r="O6518" s="9" t="s">
        <v>23185</v>
      </c>
      <c r="P6518" s="12">
        <v>2</v>
      </c>
      <c r="Q6518" s="12" t="s">
        <v>28</v>
      </c>
      <c r="R6518" s="12"/>
      <c r="S6518" s="12">
        <v>2</v>
      </c>
      <c r="T6518" s="9" t="s">
        <v>23837</v>
      </c>
      <c r="U6518" s="9" t="s">
        <v>23197</v>
      </c>
      <c r="V6518" s="9" t="s">
        <v>23837</v>
      </c>
      <c r="W6518" s="14">
        <v>3</v>
      </c>
    </row>
    <row r="6519" spans="1:23" x14ac:dyDescent="0.25">
      <c r="A6519" s="8">
        <v>1126</v>
      </c>
      <c r="B6519" s="9" t="s">
        <v>24434</v>
      </c>
      <c r="C6519" s="9" t="s">
        <v>23182</v>
      </c>
      <c r="D6519" s="10" t="s">
        <v>24435</v>
      </c>
      <c r="E6519" s="11"/>
      <c r="F6519" s="18" t="s">
        <v>24436</v>
      </c>
      <c r="G6519" s="12">
        <v>1</v>
      </c>
      <c r="H6519" s="9" t="s">
        <v>126</v>
      </c>
      <c r="I6519" s="9" t="s">
        <v>126</v>
      </c>
      <c r="J6519" s="12">
        <v>1</v>
      </c>
      <c r="K6519" s="13">
        <v>44287</v>
      </c>
      <c r="L6519" s="86">
        <f>(Tabla2[[#This Row],[release_year]]-'VARIANZA Y DES. EST'!$L$11)^2</f>
        <v>7.9512857435875226</v>
      </c>
      <c r="M6519" s="12">
        <v>2017</v>
      </c>
      <c r="N6519" s="9" t="s">
        <v>76</v>
      </c>
      <c r="O6519" s="9" t="s">
        <v>23185</v>
      </c>
      <c r="P6519" s="12">
        <v>2</v>
      </c>
      <c r="Q6519" s="12" t="s">
        <v>28</v>
      </c>
      <c r="R6519" s="12"/>
      <c r="S6519" s="12">
        <v>2</v>
      </c>
      <c r="T6519" s="9" t="s">
        <v>23223</v>
      </c>
      <c r="U6519" s="9" t="s">
        <v>23213</v>
      </c>
      <c r="V6519" s="9" t="s">
        <v>23223</v>
      </c>
      <c r="W6519" s="14">
        <v>3</v>
      </c>
    </row>
    <row r="6520" spans="1:23" x14ac:dyDescent="0.25">
      <c r="A6520" s="8">
        <v>1128</v>
      </c>
      <c r="B6520" s="9" t="s">
        <v>24437</v>
      </c>
      <c r="C6520" s="9" t="s">
        <v>23182</v>
      </c>
      <c r="D6520" s="10" t="s">
        <v>24438</v>
      </c>
      <c r="E6520" s="11"/>
      <c r="F6520" s="9" t="s">
        <v>24439</v>
      </c>
      <c r="G6520" s="12">
        <v>1</v>
      </c>
      <c r="H6520" s="9" t="s">
        <v>25</v>
      </c>
      <c r="I6520" s="9" t="s">
        <v>25</v>
      </c>
      <c r="J6520" s="12">
        <v>1</v>
      </c>
      <c r="K6520" s="13">
        <v>44287</v>
      </c>
      <c r="L6520" s="86">
        <f>(Tabla2[[#This Row],[release_year]]-'VARIANZA Y DES. EST'!$L$11)^2</f>
        <v>46.509705182670608</v>
      </c>
      <c r="M6520" s="12">
        <v>2021</v>
      </c>
      <c r="N6520" s="9" t="s">
        <v>76</v>
      </c>
      <c r="O6520" s="9" t="s">
        <v>23185</v>
      </c>
      <c r="P6520" s="12">
        <v>2</v>
      </c>
      <c r="Q6520" s="12" t="s">
        <v>28</v>
      </c>
      <c r="R6520" s="12"/>
      <c r="S6520" s="12">
        <v>2</v>
      </c>
      <c r="T6520" s="9" t="s">
        <v>24440</v>
      </c>
      <c r="U6520" s="9" t="s">
        <v>23290</v>
      </c>
      <c r="V6520" s="9" t="s">
        <v>24440</v>
      </c>
      <c r="W6520" s="14">
        <v>3</v>
      </c>
    </row>
    <row r="6521" spans="1:23" x14ac:dyDescent="0.25">
      <c r="A6521" s="8">
        <v>1130</v>
      </c>
      <c r="B6521" s="9" t="s">
        <v>24441</v>
      </c>
      <c r="C6521" s="9" t="s">
        <v>23182</v>
      </c>
      <c r="D6521" s="10" t="s">
        <v>24442</v>
      </c>
      <c r="E6521" s="11"/>
      <c r="F6521" s="9" t="s">
        <v>24443</v>
      </c>
      <c r="G6521" s="12">
        <v>1</v>
      </c>
      <c r="H6521" s="9" t="s">
        <v>126</v>
      </c>
      <c r="I6521" s="9" t="s">
        <v>126</v>
      </c>
      <c r="J6521" s="12">
        <v>1</v>
      </c>
      <c r="K6521" s="13">
        <v>44287</v>
      </c>
      <c r="L6521" s="86">
        <f>(Tabla2[[#This Row],[release_year]]-'VARIANZA Y DES. EST'!$L$11)^2</f>
        <v>3.3116808838167522</v>
      </c>
      <c r="M6521" s="12">
        <v>2016</v>
      </c>
      <c r="N6521" s="9" t="s">
        <v>82</v>
      </c>
      <c r="O6521" s="9" t="s">
        <v>23185</v>
      </c>
      <c r="P6521" s="12">
        <v>2</v>
      </c>
      <c r="Q6521" s="12" t="s">
        <v>28</v>
      </c>
      <c r="R6521" s="12"/>
      <c r="S6521" s="12">
        <v>2</v>
      </c>
      <c r="T6521" s="9" t="s">
        <v>23309</v>
      </c>
      <c r="U6521" s="9" t="s">
        <v>23213</v>
      </c>
      <c r="V6521" s="9" t="s">
        <v>23309</v>
      </c>
      <c r="W6521" s="14">
        <v>3</v>
      </c>
    </row>
    <row r="6522" spans="1:23" x14ac:dyDescent="0.25">
      <c r="A6522" s="8">
        <v>1144</v>
      </c>
      <c r="B6522" s="9" t="s">
        <v>24444</v>
      </c>
      <c r="C6522" s="9" t="s">
        <v>23182</v>
      </c>
      <c r="D6522" s="10" t="s">
        <v>24445</v>
      </c>
      <c r="E6522" s="11"/>
      <c r="F6522" s="18"/>
      <c r="G6522" s="12">
        <v>0</v>
      </c>
      <c r="H6522" s="9" t="s">
        <v>25</v>
      </c>
      <c r="I6522" s="9" t="s">
        <v>25</v>
      </c>
      <c r="J6522" s="12">
        <v>1</v>
      </c>
      <c r="K6522" s="13">
        <v>44287</v>
      </c>
      <c r="L6522" s="86">
        <f>(Tabla2[[#This Row],[release_year]]-'VARIANZA Y DES. EST'!$L$11)^2</f>
        <v>46.509705182670608</v>
      </c>
      <c r="M6522" s="12">
        <v>2021</v>
      </c>
      <c r="N6522" s="9" t="s">
        <v>76</v>
      </c>
      <c r="O6522" s="9" t="s">
        <v>23191</v>
      </c>
      <c r="P6522" s="12">
        <v>1</v>
      </c>
      <c r="Q6522" s="12" t="s">
        <v>28</v>
      </c>
      <c r="R6522" s="12"/>
      <c r="S6522" s="12">
        <v>1</v>
      </c>
      <c r="T6522" s="9" t="s">
        <v>23196</v>
      </c>
      <c r="U6522" s="9" t="s">
        <v>23197</v>
      </c>
      <c r="V6522" s="9" t="s">
        <v>23196</v>
      </c>
      <c r="W6522" s="14">
        <v>2</v>
      </c>
    </row>
    <row r="6523" spans="1:23" x14ac:dyDescent="0.25">
      <c r="A6523" s="8">
        <v>1147</v>
      </c>
      <c r="B6523" s="9" t="s">
        <v>24446</v>
      </c>
      <c r="C6523" s="9" t="s">
        <v>23182</v>
      </c>
      <c r="D6523" s="9" t="s">
        <v>24447</v>
      </c>
      <c r="E6523" s="7" t="s">
        <v>24448</v>
      </c>
      <c r="F6523" s="24"/>
      <c r="G6523" s="12">
        <v>0</v>
      </c>
      <c r="H6523" s="9" t="s">
        <v>25</v>
      </c>
      <c r="I6523" s="9" t="s">
        <v>382</v>
      </c>
      <c r="J6523" s="12">
        <v>2</v>
      </c>
      <c r="K6523" s="13">
        <v>44286</v>
      </c>
      <c r="L6523" s="86">
        <f>(Tabla2[[#This Row],[release_year]]-'VARIANZA Y DES. EST'!$L$11)^2</f>
        <v>46.509705182670608</v>
      </c>
      <c r="M6523" s="12">
        <v>2021</v>
      </c>
      <c r="N6523" s="9" t="s">
        <v>35</v>
      </c>
      <c r="O6523" s="9" t="s">
        <v>23191</v>
      </c>
      <c r="P6523" s="12">
        <v>1</v>
      </c>
      <c r="Q6523" s="12" t="s">
        <v>28</v>
      </c>
      <c r="R6523" s="12"/>
      <c r="S6523" s="12">
        <v>1</v>
      </c>
      <c r="T6523" s="9" t="s">
        <v>23993</v>
      </c>
      <c r="U6523" s="9" t="s">
        <v>23187</v>
      </c>
      <c r="V6523" s="9" t="s">
        <v>23993</v>
      </c>
      <c r="W6523" s="14">
        <v>3</v>
      </c>
    </row>
    <row r="6524" spans="1:23" x14ac:dyDescent="0.25">
      <c r="A6524" s="8">
        <v>1149</v>
      </c>
      <c r="B6524" s="9" t="s">
        <v>24449</v>
      </c>
      <c r="C6524" s="9" t="s">
        <v>23182</v>
      </c>
      <c r="D6524" s="10" t="s">
        <v>24450</v>
      </c>
      <c r="E6524" s="11"/>
      <c r="F6524" s="9" t="s">
        <v>24451</v>
      </c>
      <c r="G6524" s="12">
        <v>10</v>
      </c>
      <c r="H6524" s="9" t="s">
        <v>1349</v>
      </c>
      <c r="I6524" s="9" t="s">
        <v>1349</v>
      </c>
      <c r="J6524" s="12">
        <v>1</v>
      </c>
      <c r="K6524" s="13">
        <v>44286</v>
      </c>
      <c r="L6524" s="86">
        <f>(Tabla2[[#This Row],[release_year]]-'VARIANZA Y DES. EST'!$L$11)^2</f>
        <v>0.67207602404598188</v>
      </c>
      <c r="M6524" s="12">
        <v>2015</v>
      </c>
      <c r="N6524" s="9" t="s">
        <v>26</v>
      </c>
      <c r="O6524" s="9" t="s">
        <v>23185</v>
      </c>
      <c r="P6524" s="12">
        <v>2</v>
      </c>
      <c r="Q6524" s="12" t="s">
        <v>28</v>
      </c>
      <c r="R6524" s="12"/>
      <c r="S6524" s="12">
        <v>2</v>
      </c>
      <c r="T6524" s="9" t="s">
        <v>23330</v>
      </c>
      <c r="U6524" s="9" t="s">
        <v>23264</v>
      </c>
      <c r="V6524" s="9" t="s">
        <v>23330</v>
      </c>
      <c r="W6524" s="14">
        <v>2</v>
      </c>
    </row>
    <row r="6525" spans="1:23" x14ac:dyDescent="0.25">
      <c r="A6525" s="8">
        <v>1150</v>
      </c>
      <c r="B6525" s="9" t="s">
        <v>24452</v>
      </c>
      <c r="C6525" s="9" t="s">
        <v>23182</v>
      </c>
      <c r="D6525" s="9" t="s">
        <v>24453</v>
      </c>
      <c r="E6525" s="9"/>
      <c r="F6525" s="18" t="s">
        <v>24454</v>
      </c>
      <c r="G6525" s="12">
        <v>13</v>
      </c>
      <c r="H6525" s="9" t="s">
        <v>34</v>
      </c>
      <c r="I6525" s="9" t="s">
        <v>34</v>
      </c>
      <c r="J6525" s="12">
        <v>1</v>
      </c>
      <c r="K6525" s="13">
        <v>44286</v>
      </c>
      <c r="L6525" s="86">
        <f>(Tabla2[[#This Row],[release_year]]-'VARIANZA Y DES. EST'!$L$11)^2</f>
        <v>84.276027426338274</v>
      </c>
      <c r="M6525" s="12">
        <v>2005</v>
      </c>
      <c r="N6525" s="9" t="s">
        <v>110</v>
      </c>
      <c r="O6525" s="9" t="s">
        <v>23191</v>
      </c>
      <c r="P6525" s="12">
        <v>1</v>
      </c>
      <c r="Q6525" s="12" t="s">
        <v>28</v>
      </c>
      <c r="R6525" s="12"/>
      <c r="S6525" s="12">
        <v>1</v>
      </c>
      <c r="T6525" s="9" t="s">
        <v>23326</v>
      </c>
      <c r="U6525" s="9" t="s">
        <v>23316</v>
      </c>
      <c r="V6525" s="9" t="s">
        <v>23326</v>
      </c>
      <c r="W6525" s="14">
        <v>2</v>
      </c>
    </row>
    <row r="6526" spans="1:23" x14ac:dyDescent="0.25">
      <c r="A6526" s="8">
        <v>1153</v>
      </c>
      <c r="B6526" s="9" t="s">
        <v>24455</v>
      </c>
      <c r="C6526" s="9" t="s">
        <v>23182</v>
      </c>
      <c r="D6526" s="10" t="s">
        <v>24456</v>
      </c>
      <c r="E6526" s="11"/>
      <c r="F6526" s="9" t="s">
        <v>24457</v>
      </c>
      <c r="G6526" s="12">
        <v>11</v>
      </c>
      <c r="H6526" s="9" t="s">
        <v>25</v>
      </c>
      <c r="I6526" s="9" t="s">
        <v>25</v>
      </c>
      <c r="J6526" s="12">
        <v>1</v>
      </c>
      <c r="K6526" s="13">
        <v>44285</v>
      </c>
      <c r="L6526" s="86">
        <f>(Tabla2[[#This Row],[release_year]]-'VARIANZA Y DES. EST'!$L$11)^2</f>
        <v>33.870100322899837</v>
      </c>
      <c r="M6526" s="12">
        <v>2020</v>
      </c>
      <c r="N6526" s="9" t="s">
        <v>26</v>
      </c>
      <c r="O6526" s="9" t="s">
        <v>23191</v>
      </c>
      <c r="P6526" s="12">
        <v>1</v>
      </c>
      <c r="Q6526" s="12" t="s">
        <v>28</v>
      </c>
      <c r="R6526" s="12"/>
      <c r="S6526" s="12">
        <v>1</v>
      </c>
      <c r="T6526" s="9" t="s">
        <v>23264</v>
      </c>
      <c r="U6526" s="9" t="s">
        <v>23264</v>
      </c>
      <c r="V6526" s="9" t="s">
        <v>23264</v>
      </c>
      <c r="W6526" s="14">
        <v>1</v>
      </c>
    </row>
    <row r="6527" spans="1:23" x14ac:dyDescent="0.25">
      <c r="A6527" s="8">
        <v>1159</v>
      </c>
      <c r="B6527" s="9" t="s">
        <v>24458</v>
      </c>
      <c r="C6527" s="9" t="s">
        <v>23182</v>
      </c>
      <c r="D6527" s="10" t="s">
        <v>24459</v>
      </c>
      <c r="E6527" s="11"/>
      <c r="F6527" s="9" t="s">
        <v>24460</v>
      </c>
      <c r="G6527" s="12">
        <v>10</v>
      </c>
      <c r="H6527" s="9" t="s">
        <v>25</v>
      </c>
      <c r="I6527" s="9" t="s">
        <v>25</v>
      </c>
      <c r="J6527" s="12">
        <v>1</v>
      </c>
      <c r="K6527" s="13">
        <v>44281</v>
      </c>
      <c r="L6527" s="86">
        <f>(Tabla2[[#This Row],[release_year]]-'VARIANZA Y DES. EST'!$L$11)^2</f>
        <v>1.3928663045044412</v>
      </c>
      <c r="M6527" s="12">
        <v>2013</v>
      </c>
      <c r="N6527" s="9" t="s">
        <v>55</v>
      </c>
      <c r="O6527" s="9" t="s">
        <v>23227</v>
      </c>
      <c r="P6527" s="12">
        <v>4</v>
      </c>
      <c r="Q6527" s="12" t="s">
        <v>28</v>
      </c>
      <c r="R6527" s="12"/>
      <c r="S6527" s="12">
        <v>4</v>
      </c>
      <c r="T6527" s="9" t="s">
        <v>23264</v>
      </c>
      <c r="U6527" s="9" t="s">
        <v>23264</v>
      </c>
      <c r="V6527" s="9" t="s">
        <v>23264</v>
      </c>
      <c r="W6527" s="14">
        <v>1</v>
      </c>
    </row>
    <row r="6528" spans="1:23" x14ac:dyDescent="0.25">
      <c r="A6528" s="8">
        <v>1164</v>
      </c>
      <c r="B6528" s="9" t="s">
        <v>24461</v>
      </c>
      <c r="C6528" s="9" t="s">
        <v>23182</v>
      </c>
      <c r="D6528" s="10" t="s">
        <v>24462</v>
      </c>
      <c r="E6528" s="11"/>
      <c r="F6528" s="9" t="s">
        <v>1089</v>
      </c>
      <c r="G6528" s="12">
        <v>1</v>
      </c>
      <c r="H6528" s="9" t="s">
        <v>390</v>
      </c>
      <c r="I6528" s="9" t="s">
        <v>390</v>
      </c>
      <c r="J6528" s="12">
        <v>1</v>
      </c>
      <c r="K6528" s="13">
        <v>44281</v>
      </c>
      <c r="L6528" s="86">
        <f>(Tabla2[[#This Row],[release_year]]-'VARIANZA Y DES. EST'!$L$11)^2</f>
        <v>46.509705182670608</v>
      </c>
      <c r="M6528" s="12">
        <v>2021</v>
      </c>
      <c r="N6528" s="9" t="s">
        <v>76</v>
      </c>
      <c r="O6528" s="9" t="s">
        <v>23191</v>
      </c>
      <c r="P6528" s="12">
        <v>1</v>
      </c>
      <c r="Q6528" s="12" t="s">
        <v>28</v>
      </c>
      <c r="R6528" s="12"/>
      <c r="S6528" s="12">
        <v>1</v>
      </c>
      <c r="T6528" s="9" t="s">
        <v>23993</v>
      </c>
      <c r="U6528" s="9" t="s">
        <v>23187</v>
      </c>
      <c r="V6528" s="9" t="s">
        <v>23993</v>
      </c>
      <c r="W6528" s="14">
        <v>3</v>
      </c>
    </row>
    <row r="6529" spans="1:23" x14ac:dyDescent="0.25">
      <c r="A6529" s="8">
        <v>1167</v>
      </c>
      <c r="B6529" s="9" t="s">
        <v>24463</v>
      </c>
      <c r="C6529" s="9" t="s">
        <v>23182</v>
      </c>
      <c r="D6529" s="10" t="s">
        <v>24464</v>
      </c>
      <c r="E6529" s="11"/>
      <c r="F6529" s="18" t="s">
        <v>24465</v>
      </c>
      <c r="G6529" s="12">
        <v>8</v>
      </c>
      <c r="H6529" s="9" t="s">
        <v>126</v>
      </c>
      <c r="I6529" s="9" t="s">
        <v>126</v>
      </c>
      <c r="J6529" s="12">
        <v>1</v>
      </c>
      <c r="K6529" s="13">
        <v>44281</v>
      </c>
      <c r="L6529" s="86">
        <f>(Tabla2[[#This Row],[release_year]]-'VARIANZA Y DES. EST'!$L$11)^2</f>
        <v>46.509705182670608</v>
      </c>
      <c r="M6529" s="12">
        <v>2021</v>
      </c>
      <c r="N6529" s="9" t="s">
        <v>35</v>
      </c>
      <c r="O6529" s="9" t="s">
        <v>23191</v>
      </c>
      <c r="P6529" s="12">
        <v>1</v>
      </c>
      <c r="Q6529" s="12" t="s">
        <v>28</v>
      </c>
      <c r="R6529" s="12"/>
      <c r="S6529" s="12">
        <v>1</v>
      </c>
      <c r="T6529" s="9" t="s">
        <v>23806</v>
      </c>
      <c r="U6529" s="9" t="s">
        <v>23213</v>
      </c>
      <c r="V6529" s="9" t="s">
        <v>23806</v>
      </c>
      <c r="W6529" s="14">
        <v>3</v>
      </c>
    </row>
    <row r="6530" spans="1:23" x14ac:dyDescent="0.25">
      <c r="A6530" s="8">
        <v>1169</v>
      </c>
      <c r="B6530" s="9" t="s">
        <v>24466</v>
      </c>
      <c r="C6530" s="9" t="s">
        <v>23182</v>
      </c>
      <c r="D6530" s="10" t="s">
        <v>24467</v>
      </c>
      <c r="E6530" s="11"/>
      <c r="F6530" s="9" t="s">
        <v>24468</v>
      </c>
      <c r="G6530" s="12">
        <v>7</v>
      </c>
      <c r="H6530" s="9" t="s">
        <v>25</v>
      </c>
      <c r="I6530" s="9" t="s">
        <v>25</v>
      </c>
      <c r="J6530" s="12">
        <v>1</v>
      </c>
      <c r="K6530" s="13">
        <v>44280</v>
      </c>
      <c r="L6530" s="86">
        <f>(Tabla2[[#This Row],[release_year]]-'VARIANZA Y DES. EST'!$L$11)^2</f>
        <v>46.509705182670608</v>
      </c>
      <c r="M6530" s="12">
        <v>2021</v>
      </c>
      <c r="N6530" s="9" t="s">
        <v>76</v>
      </c>
      <c r="O6530" s="9" t="s">
        <v>23191</v>
      </c>
      <c r="P6530" s="12">
        <v>1</v>
      </c>
      <c r="Q6530" s="12" t="s">
        <v>28</v>
      </c>
      <c r="R6530" s="12"/>
      <c r="S6530" s="12">
        <v>1</v>
      </c>
      <c r="T6530" s="9" t="s">
        <v>23316</v>
      </c>
      <c r="U6530" s="9" t="s">
        <v>23316</v>
      </c>
      <c r="V6530" s="9" t="s">
        <v>23316</v>
      </c>
      <c r="W6530" s="14">
        <v>1</v>
      </c>
    </row>
    <row r="6531" spans="1:23" x14ac:dyDescent="0.25">
      <c r="A6531" s="8">
        <v>1170</v>
      </c>
      <c r="B6531" s="9" t="s">
        <v>24469</v>
      </c>
      <c r="C6531" s="9" t="s">
        <v>23182</v>
      </c>
      <c r="D6531" s="10" t="s">
        <v>24470</v>
      </c>
      <c r="E6531" s="11"/>
      <c r="F6531" s="9"/>
      <c r="G6531" s="12">
        <v>0</v>
      </c>
      <c r="H6531" s="9" t="s">
        <v>34</v>
      </c>
      <c r="I6531" s="9" t="s">
        <v>34</v>
      </c>
      <c r="J6531" s="12">
        <v>1</v>
      </c>
      <c r="K6531" s="13">
        <v>44280</v>
      </c>
      <c r="L6531" s="86">
        <f>(Tabla2[[#This Row],[release_year]]-'VARIANZA Y DES. EST'!$L$11)^2</f>
        <v>46.509705182670608</v>
      </c>
      <c r="M6531" s="12">
        <v>2021</v>
      </c>
      <c r="N6531" s="9" t="s">
        <v>110</v>
      </c>
      <c r="O6531" s="9" t="s">
        <v>23191</v>
      </c>
      <c r="P6531" s="12">
        <v>1</v>
      </c>
      <c r="Q6531" s="12" t="s">
        <v>28</v>
      </c>
      <c r="R6531" s="12"/>
      <c r="S6531" s="12">
        <v>1</v>
      </c>
      <c r="T6531" s="9" t="s">
        <v>23264</v>
      </c>
      <c r="U6531" s="9" t="s">
        <v>23264</v>
      </c>
      <c r="V6531" s="9" t="s">
        <v>23264</v>
      </c>
      <c r="W6531" s="14">
        <v>1</v>
      </c>
    </row>
    <row r="6532" spans="1:23" x14ac:dyDescent="0.25">
      <c r="A6532" s="8">
        <v>1174</v>
      </c>
      <c r="B6532" s="9" t="s">
        <v>24471</v>
      </c>
      <c r="C6532" s="9" t="s">
        <v>23182</v>
      </c>
      <c r="D6532" s="9" t="s">
        <v>24472</v>
      </c>
      <c r="E6532" s="9" t="s">
        <v>24473</v>
      </c>
      <c r="F6532" s="9" t="s">
        <v>24474</v>
      </c>
      <c r="G6532" s="12">
        <v>7</v>
      </c>
      <c r="H6532" s="9" t="s">
        <v>1349</v>
      </c>
      <c r="I6532" s="9" t="s">
        <v>1349</v>
      </c>
      <c r="J6532" s="12">
        <v>1</v>
      </c>
      <c r="K6532" s="13">
        <v>44278</v>
      </c>
      <c r="L6532" s="86">
        <f>(Tabla2[[#This Row],[release_year]]-'VARIANZA Y DES. EST'!$L$11)^2</f>
        <v>46.509705182670608</v>
      </c>
      <c r="M6532" s="12">
        <v>2021</v>
      </c>
      <c r="N6532" s="9" t="s">
        <v>35</v>
      </c>
      <c r="O6532" s="9" t="s">
        <v>23289</v>
      </c>
      <c r="P6532" s="12">
        <v>6</v>
      </c>
      <c r="Q6532" s="12" t="s">
        <v>28</v>
      </c>
      <c r="R6532" s="12"/>
      <c r="S6532" s="12">
        <v>6</v>
      </c>
      <c r="T6532" s="9" t="s">
        <v>24475</v>
      </c>
      <c r="U6532" s="9" t="s">
        <v>23187</v>
      </c>
      <c r="V6532" s="9" t="s">
        <v>24475</v>
      </c>
      <c r="W6532" s="14">
        <v>3</v>
      </c>
    </row>
    <row r="6533" spans="1:23" x14ac:dyDescent="0.25">
      <c r="A6533" s="8">
        <v>1175</v>
      </c>
      <c r="B6533" s="9" t="s">
        <v>24476</v>
      </c>
      <c r="C6533" s="9" t="s">
        <v>23182</v>
      </c>
      <c r="D6533" s="9" t="s">
        <v>24477</v>
      </c>
      <c r="E6533" s="9"/>
      <c r="F6533" s="9" t="s">
        <v>24478</v>
      </c>
      <c r="G6533" s="12">
        <v>10</v>
      </c>
      <c r="H6533" s="9" t="s">
        <v>1349</v>
      </c>
      <c r="I6533" s="9" t="s">
        <v>1349</v>
      </c>
      <c r="J6533" s="12">
        <v>1</v>
      </c>
      <c r="K6533" s="13">
        <v>44278</v>
      </c>
      <c r="L6533" s="86">
        <f>(Tabla2[[#This Row],[release_year]]-'VARIANZA Y DES. EST'!$L$11)^2</f>
        <v>46.509705182670608</v>
      </c>
      <c r="M6533" s="12">
        <v>2021</v>
      </c>
      <c r="N6533" s="9" t="s">
        <v>35</v>
      </c>
      <c r="O6533" s="9" t="s">
        <v>23191</v>
      </c>
      <c r="P6533" s="12">
        <v>1</v>
      </c>
      <c r="Q6533" s="12" t="s">
        <v>28</v>
      </c>
      <c r="R6533" s="12"/>
      <c r="S6533" s="12">
        <v>1</v>
      </c>
      <c r="T6533" s="9" t="s">
        <v>23281</v>
      </c>
      <c r="U6533" s="9" t="s">
        <v>23187</v>
      </c>
      <c r="V6533" s="9" t="s">
        <v>23281</v>
      </c>
      <c r="W6533" s="14">
        <v>2</v>
      </c>
    </row>
    <row r="6534" spans="1:23" x14ac:dyDescent="0.25">
      <c r="A6534" s="8">
        <v>1180</v>
      </c>
      <c r="B6534" s="9" t="s">
        <v>24479</v>
      </c>
      <c r="C6534" s="9" t="s">
        <v>23182</v>
      </c>
      <c r="D6534" s="10" t="s">
        <v>24480</v>
      </c>
      <c r="E6534" s="11"/>
      <c r="F6534" s="9" t="s">
        <v>24481</v>
      </c>
      <c r="G6534" s="12">
        <v>15</v>
      </c>
      <c r="H6534" s="9" t="s">
        <v>25</v>
      </c>
      <c r="I6534" s="9" t="s">
        <v>1636</v>
      </c>
      <c r="J6534" s="12">
        <v>2</v>
      </c>
      <c r="K6534" s="13">
        <v>44275</v>
      </c>
      <c r="L6534" s="86">
        <f>(Tabla2[[#This Row],[release_year]]-'VARIANZA Y DES. EST'!$L$11)^2</f>
        <v>17.47405172519213</v>
      </c>
      <c r="M6534" s="12">
        <v>2010</v>
      </c>
      <c r="N6534" s="9" t="s">
        <v>110</v>
      </c>
      <c r="O6534" s="9" t="s">
        <v>23227</v>
      </c>
      <c r="P6534" s="12">
        <v>4</v>
      </c>
      <c r="Q6534" s="12" t="s">
        <v>28</v>
      </c>
      <c r="R6534" s="12"/>
      <c r="S6534" s="12">
        <v>4</v>
      </c>
      <c r="T6534" s="9" t="s">
        <v>23264</v>
      </c>
      <c r="U6534" s="9" t="s">
        <v>23264</v>
      </c>
      <c r="V6534" s="9" t="s">
        <v>23264</v>
      </c>
      <c r="W6534" s="14">
        <v>1</v>
      </c>
    </row>
    <row r="6535" spans="1:23" x14ac:dyDescent="0.25">
      <c r="A6535" s="8">
        <v>1181</v>
      </c>
      <c r="B6535" s="9" t="s">
        <v>24482</v>
      </c>
      <c r="C6535" s="9" t="s">
        <v>23182</v>
      </c>
      <c r="D6535" s="9" t="s">
        <v>24483</v>
      </c>
      <c r="E6535" s="9"/>
      <c r="F6535" s="9" t="s">
        <v>24484</v>
      </c>
      <c r="G6535" s="12">
        <v>5</v>
      </c>
      <c r="H6535" s="12"/>
      <c r="I6535" s="9"/>
      <c r="J6535" s="12">
        <v>0</v>
      </c>
      <c r="K6535" s="13">
        <v>44274</v>
      </c>
      <c r="L6535" s="86">
        <f>(Tabla2[[#This Row],[release_year]]-'VARIANZA Y DES. EST'!$L$11)^2</f>
        <v>46.509705182670608</v>
      </c>
      <c r="M6535" s="12">
        <v>2021</v>
      </c>
      <c r="N6535" s="9" t="s">
        <v>110</v>
      </c>
      <c r="O6535" s="9" t="s">
        <v>23185</v>
      </c>
      <c r="P6535" s="12">
        <v>2</v>
      </c>
      <c r="Q6535" s="12" t="s">
        <v>28</v>
      </c>
      <c r="R6535" s="12"/>
      <c r="S6535" s="12">
        <v>2</v>
      </c>
      <c r="T6535" s="9" t="s">
        <v>23268</v>
      </c>
      <c r="U6535" s="9" t="s">
        <v>23264</v>
      </c>
      <c r="V6535" s="9" t="s">
        <v>23268</v>
      </c>
      <c r="W6535" s="14">
        <v>2</v>
      </c>
    </row>
    <row r="6536" spans="1:23" x14ac:dyDescent="0.25">
      <c r="A6536" s="8">
        <v>1182</v>
      </c>
      <c r="B6536" s="9" t="s">
        <v>24485</v>
      </c>
      <c r="C6536" s="9" t="s">
        <v>23182</v>
      </c>
      <c r="D6536" s="10" t="s">
        <v>24486</v>
      </c>
      <c r="E6536" s="11"/>
      <c r="F6536" s="9" t="s">
        <v>24487</v>
      </c>
      <c r="G6536" s="12">
        <v>9</v>
      </c>
      <c r="H6536" s="9" t="s">
        <v>25</v>
      </c>
      <c r="I6536" s="9" t="s">
        <v>25</v>
      </c>
      <c r="J6536" s="12">
        <v>1</v>
      </c>
      <c r="K6536" s="13">
        <v>44274</v>
      </c>
      <c r="L6536" s="86">
        <f>(Tabla2[[#This Row],[release_year]]-'VARIANZA Y DES. EST'!$L$11)^2</f>
        <v>46.509705182670608</v>
      </c>
      <c r="M6536" s="12">
        <v>2021</v>
      </c>
      <c r="N6536" s="9" t="s">
        <v>82</v>
      </c>
      <c r="O6536" s="9" t="s">
        <v>23191</v>
      </c>
      <c r="P6536" s="12">
        <v>1</v>
      </c>
      <c r="Q6536" s="12" t="s">
        <v>28</v>
      </c>
      <c r="R6536" s="12"/>
      <c r="S6536" s="12">
        <v>1</v>
      </c>
      <c r="T6536" s="9" t="s">
        <v>23229</v>
      </c>
      <c r="U6536" s="9" t="s">
        <v>23229</v>
      </c>
      <c r="V6536" s="9" t="s">
        <v>23229</v>
      </c>
      <c r="W6536" s="14">
        <v>1</v>
      </c>
    </row>
    <row r="6537" spans="1:23" x14ac:dyDescent="0.25">
      <c r="A6537" s="8">
        <v>1183</v>
      </c>
      <c r="B6537" s="9" t="s">
        <v>24488</v>
      </c>
      <c r="C6537" s="9" t="s">
        <v>23182</v>
      </c>
      <c r="D6537" s="10" t="s">
        <v>24489</v>
      </c>
      <c r="E6537" s="19"/>
      <c r="F6537" s="11"/>
      <c r="G6537" s="12">
        <v>0</v>
      </c>
      <c r="H6537" s="9" t="s">
        <v>126</v>
      </c>
      <c r="I6537" s="9" t="s">
        <v>126</v>
      </c>
      <c r="J6537" s="12">
        <v>1</v>
      </c>
      <c r="K6537" s="13">
        <v>44274</v>
      </c>
      <c r="L6537" s="86">
        <f>(Tabla2[[#This Row],[release_year]]-'VARIANZA Y DES. EST'!$L$11)^2</f>
        <v>46.509705182670608</v>
      </c>
      <c r="M6537" s="12">
        <v>2021</v>
      </c>
      <c r="N6537" s="9" t="s">
        <v>76</v>
      </c>
      <c r="O6537" s="9" t="s">
        <v>23255</v>
      </c>
      <c r="P6537" s="12">
        <v>3</v>
      </c>
      <c r="Q6537" s="12" t="s">
        <v>28</v>
      </c>
      <c r="R6537" s="12"/>
      <c r="S6537" s="12">
        <v>3</v>
      </c>
      <c r="T6537" s="9" t="s">
        <v>23197</v>
      </c>
      <c r="U6537" s="9" t="s">
        <v>23197</v>
      </c>
      <c r="V6537" s="9" t="s">
        <v>23197</v>
      </c>
      <c r="W6537" s="14">
        <v>1</v>
      </c>
    </row>
    <row r="6538" spans="1:23" x14ac:dyDescent="0.25">
      <c r="A6538" s="8">
        <v>1187</v>
      </c>
      <c r="B6538" s="9" t="s">
        <v>24490</v>
      </c>
      <c r="C6538" s="9" t="s">
        <v>23182</v>
      </c>
      <c r="D6538" s="10" t="s">
        <v>24491</v>
      </c>
      <c r="E6538" s="11"/>
      <c r="F6538" s="9" t="s">
        <v>24492</v>
      </c>
      <c r="G6538" s="12">
        <v>17</v>
      </c>
      <c r="H6538" s="9" t="s">
        <v>34</v>
      </c>
      <c r="I6538" s="9" t="s">
        <v>34</v>
      </c>
      <c r="J6538" s="12">
        <v>1</v>
      </c>
      <c r="K6538" s="13">
        <v>44273</v>
      </c>
      <c r="L6538" s="86">
        <f>(Tabla2[[#This Row],[release_year]]-'VARIANZA Y DES. EST'!$L$11)^2</f>
        <v>46.509705182670608</v>
      </c>
      <c r="M6538" s="12">
        <v>2021</v>
      </c>
      <c r="N6538" s="9" t="s">
        <v>76</v>
      </c>
      <c r="O6538" s="9" t="s">
        <v>23185</v>
      </c>
      <c r="P6538" s="12">
        <v>2</v>
      </c>
      <c r="Q6538" s="12" t="s">
        <v>28</v>
      </c>
      <c r="R6538" s="12"/>
      <c r="S6538" s="12">
        <v>2</v>
      </c>
      <c r="T6538" s="9" t="s">
        <v>23907</v>
      </c>
      <c r="U6538" s="9" t="s">
        <v>23316</v>
      </c>
      <c r="V6538" s="9" t="s">
        <v>23907</v>
      </c>
      <c r="W6538" s="14">
        <v>3</v>
      </c>
    </row>
    <row r="6539" spans="1:23" x14ac:dyDescent="0.25">
      <c r="A6539" s="8">
        <v>1197</v>
      </c>
      <c r="B6539" s="9" t="s">
        <v>24493</v>
      </c>
      <c r="C6539" s="9" t="s">
        <v>23182</v>
      </c>
      <c r="D6539" s="9" t="s">
        <v>24494</v>
      </c>
      <c r="E6539" s="10" t="s">
        <v>24495</v>
      </c>
      <c r="F6539" s="11"/>
      <c r="G6539" s="12">
        <v>0</v>
      </c>
      <c r="H6539" s="9" t="s">
        <v>3510</v>
      </c>
      <c r="I6539" s="9" t="s">
        <v>3510</v>
      </c>
      <c r="J6539" s="12">
        <v>1</v>
      </c>
      <c r="K6539" s="13">
        <v>44272</v>
      </c>
      <c r="L6539" s="86">
        <f>(Tabla2[[#This Row],[release_year]]-'VARIANZA Y DES. EST'!$L$11)^2</f>
        <v>46.509705182670608</v>
      </c>
      <c r="M6539" s="12">
        <v>2021</v>
      </c>
      <c r="N6539" s="9" t="s">
        <v>35</v>
      </c>
      <c r="O6539" s="9" t="s">
        <v>23191</v>
      </c>
      <c r="P6539" s="12">
        <v>1</v>
      </c>
      <c r="Q6539" s="12" t="s">
        <v>28</v>
      </c>
      <c r="R6539" s="12"/>
      <c r="S6539" s="12">
        <v>1</v>
      </c>
      <c r="T6539" s="9" t="s">
        <v>23216</v>
      </c>
      <c r="U6539" s="9" t="s">
        <v>23193</v>
      </c>
      <c r="V6539" s="9" t="s">
        <v>23216</v>
      </c>
      <c r="W6539" s="14">
        <v>3</v>
      </c>
    </row>
    <row r="6540" spans="1:23" x14ac:dyDescent="0.25">
      <c r="A6540" s="8">
        <v>1201</v>
      </c>
      <c r="B6540" s="9" t="s">
        <v>24496</v>
      </c>
      <c r="C6540" s="9" t="s">
        <v>23182</v>
      </c>
      <c r="D6540" s="10" t="s">
        <v>24497</v>
      </c>
      <c r="E6540" s="11"/>
      <c r="F6540" s="9" t="s">
        <v>24498</v>
      </c>
      <c r="G6540" s="12">
        <v>10</v>
      </c>
      <c r="H6540" s="9" t="s">
        <v>25</v>
      </c>
      <c r="I6540" s="9" t="s">
        <v>25</v>
      </c>
      <c r="J6540" s="12">
        <v>1</v>
      </c>
      <c r="K6540" s="13">
        <v>44271</v>
      </c>
      <c r="L6540" s="86">
        <f>(Tabla2[[#This Row],[release_year]]-'VARIANZA Y DES. EST'!$L$11)^2</f>
        <v>46.509705182670608</v>
      </c>
      <c r="M6540" s="12">
        <v>2021</v>
      </c>
      <c r="N6540" s="9" t="s">
        <v>26</v>
      </c>
      <c r="O6540" s="9" t="s">
        <v>23191</v>
      </c>
      <c r="P6540" s="12">
        <v>1</v>
      </c>
      <c r="Q6540" s="12" t="s">
        <v>28</v>
      </c>
      <c r="R6540" s="12"/>
      <c r="S6540" s="12">
        <v>1</v>
      </c>
      <c r="T6540" s="9" t="s">
        <v>23264</v>
      </c>
      <c r="U6540" s="9" t="s">
        <v>23264</v>
      </c>
      <c r="V6540" s="9" t="s">
        <v>23264</v>
      </c>
      <c r="W6540" s="14">
        <v>1</v>
      </c>
    </row>
    <row r="6541" spans="1:23" x14ac:dyDescent="0.25">
      <c r="A6541" s="8">
        <v>1202</v>
      </c>
      <c r="B6541" s="9" t="s">
        <v>24499</v>
      </c>
      <c r="C6541" s="9" t="s">
        <v>23182</v>
      </c>
      <c r="D6541" s="10" t="s">
        <v>24500</v>
      </c>
      <c r="E6541" s="11"/>
      <c r="F6541" s="9" t="s">
        <v>24501</v>
      </c>
      <c r="G6541" s="12">
        <v>6</v>
      </c>
      <c r="H6541" s="9" t="s">
        <v>116</v>
      </c>
      <c r="I6541" s="9" t="s">
        <v>116</v>
      </c>
      <c r="J6541" s="12">
        <v>1</v>
      </c>
      <c r="K6541" s="13">
        <v>44270</v>
      </c>
      <c r="L6541" s="86">
        <f>(Tabla2[[#This Row],[release_year]]-'VARIANZA Y DES. EST'!$L$11)^2</f>
        <v>46.509705182670608</v>
      </c>
      <c r="M6541" s="12">
        <v>2021</v>
      </c>
      <c r="N6541" s="9" t="s">
        <v>35</v>
      </c>
      <c r="O6541" s="9" t="s">
        <v>23191</v>
      </c>
      <c r="P6541" s="12">
        <v>1</v>
      </c>
      <c r="Q6541" s="12" t="s">
        <v>28</v>
      </c>
      <c r="R6541" s="12"/>
      <c r="S6541" s="12">
        <v>1</v>
      </c>
      <c r="T6541" s="9" t="s">
        <v>23655</v>
      </c>
      <c r="U6541" s="9" t="s">
        <v>23193</v>
      </c>
      <c r="V6541" s="9" t="s">
        <v>23655</v>
      </c>
      <c r="W6541" s="14">
        <v>3</v>
      </c>
    </row>
    <row r="6542" spans="1:23" x14ac:dyDescent="0.25">
      <c r="A6542" s="8">
        <v>1206</v>
      </c>
      <c r="B6542" s="9" t="s">
        <v>24502</v>
      </c>
      <c r="C6542" s="9" t="s">
        <v>23182</v>
      </c>
      <c r="D6542" s="10" t="s">
        <v>24503</v>
      </c>
      <c r="E6542" s="11"/>
      <c r="F6542" s="9" t="s">
        <v>24504</v>
      </c>
      <c r="G6542" s="12">
        <v>12</v>
      </c>
      <c r="H6542" s="9" t="s">
        <v>25</v>
      </c>
      <c r="I6542" s="9" t="s">
        <v>1453</v>
      </c>
      <c r="J6542" s="12">
        <v>2</v>
      </c>
      <c r="K6542" s="13">
        <v>44270</v>
      </c>
      <c r="L6542" s="86">
        <f>(Tabla2[[#This Row],[release_year]]-'VARIANZA Y DES. EST'!$L$11)^2</f>
        <v>46.509705182670608</v>
      </c>
      <c r="M6542" s="12">
        <v>2021</v>
      </c>
      <c r="N6542" s="9" t="s">
        <v>76</v>
      </c>
      <c r="O6542" s="9" t="s">
        <v>23191</v>
      </c>
      <c r="P6542" s="12">
        <v>1</v>
      </c>
      <c r="Q6542" s="12" t="s">
        <v>28</v>
      </c>
      <c r="R6542" s="12"/>
      <c r="S6542" s="12">
        <v>1</v>
      </c>
      <c r="T6542" s="9" t="s">
        <v>24505</v>
      </c>
      <c r="U6542" s="9" t="s">
        <v>23197</v>
      </c>
      <c r="V6542" s="9" t="s">
        <v>24505</v>
      </c>
      <c r="W6542" s="14">
        <v>3</v>
      </c>
    </row>
    <row r="6543" spans="1:23" x14ac:dyDescent="0.25">
      <c r="A6543" s="8">
        <v>1207</v>
      </c>
      <c r="B6543" s="9" t="s">
        <v>24506</v>
      </c>
      <c r="C6543" s="9" t="s">
        <v>23182</v>
      </c>
      <c r="D6543" s="9" t="s">
        <v>24507</v>
      </c>
      <c r="E6543" s="9"/>
      <c r="F6543" s="9" t="s">
        <v>24508</v>
      </c>
      <c r="G6543" s="12">
        <v>11</v>
      </c>
      <c r="H6543" s="9" t="s">
        <v>126</v>
      </c>
      <c r="I6543" s="9" t="s">
        <v>126</v>
      </c>
      <c r="J6543" s="12">
        <v>1</v>
      </c>
      <c r="K6543" s="13">
        <v>44270</v>
      </c>
      <c r="L6543" s="86">
        <f>(Tabla2[[#This Row],[release_year]]-'VARIANZA Y DES. EST'!$L$11)^2</f>
        <v>46.509705182670608</v>
      </c>
      <c r="M6543" s="12">
        <v>2021</v>
      </c>
      <c r="N6543" s="9" t="s">
        <v>55</v>
      </c>
      <c r="O6543" s="9" t="s">
        <v>23191</v>
      </c>
      <c r="P6543" s="12">
        <v>1</v>
      </c>
      <c r="Q6543" s="12" t="s">
        <v>28</v>
      </c>
      <c r="R6543" s="12"/>
      <c r="S6543" s="12">
        <v>1</v>
      </c>
      <c r="T6543" s="9" t="s">
        <v>24509</v>
      </c>
      <c r="U6543" s="9" t="s">
        <v>23213</v>
      </c>
      <c r="V6543" s="9" t="s">
        <v>24509</v>
      </c>
      <c r="W6543" s="14">
        <v>3</v>
      </c>
    </row>
    <row r="6544" spans="1:23" x14ac:dyDescent="0.25">
      <c r="A6544" s="8">
        <v>1211</v>
      </c>
      <c r="B6544" s="9" t="s">
        <v>24510</v>
      </c>
      <c r="C6544" s="9" t="s">
        <v>23182</v>
      </c>
      <c r="D6544" s="9" t="s">
        <v>24511</v>
      </c>
      <c r="E6544" s="9"/>
      <c r="F6544" s="9" t="s">
        <v>24512</v>
      </c>
      <c r="G6544" s="12">
        <v>8</v>
      </c>
      <c r="H6544" s="9" t="s">
        <v>1349</v>
      </c>
      <c r="I6544" s="9" t="s">
        <v>1349</v>
      </c>
      <c r="J6544" s="12">
        <v>1</v>
      </c>
      <c r="K6544" s="13">
        <v>44267</v>
      </c>
      <c r="L6544" s="86">
        <f>(Tabla2[[#This Row],[release_year]]-'VARIANZA Y DES. EST'!$L$11)^2</f>
        <v>46.509705182670608</v>
      </c>
      <c r="M6544" s="12">
        <v>2021</v>
      </c>
      <c r="N6544" s="9" t="s">
        <v>76</v>
      </c>
      <c r="O6544" s="9" t="s">
        <v>23185</v>
      </c>
      <c r="P6544" s="12">
        <v>2</v>
      </c>
      <c r="Q6544" s="12" t="s">
        <v>28</v>
      </c>
      <c r="R6544" s="12"/>
      <c r="S6544" s="12">
        <v>2</v>
      </c>
      <c r="T6544" s="9" t="s">
        <v>24513</v>
      </c>
      <c r="U6544" s="9" t="s">
        <v>23187</v>
      </c>
      <c r="V6544" s="9" t="s">
        <v>24513</v>
      </c>
      <c r="W6544" s="14">
        <v>3</v>
      </c>
    </row>
    <row r="6545" spans="1:23" x14ac:dyDescent="0.25">
      <c r="A6545" s="8">
        <v>1214</v>
      </c>
      <c r="B6545" s="9" t="s">
        <v>24514</v>
      </c>
      <c r="C6545" s="9" t="s">
        <v>23182</v>
      </c>
      <c r="D6545" s="9" t="s">
        <v>24515</v>
      </c>
      <c r="E6545" s="9"/>
      <c r="F6545" s="18" t="s">
        <v>24516</v>
      </c>
      <c r="G6545" s="12">
        <v>10</v>
      </c>
      <c r="H6545" s="9" t="s">
        <v>25</v>
      </c>
      <c r="I6545" s="9" t="s">
        <v>25</v>
      </c>
      <c r="J6545" s="12">
        <v>1</v>
      </c>
      <c r="K6545" s="13">
        <v>44267</v>
      </c>
      <c r="L6545" s="86">
        <f>(Tabla2[[#This Row],[release_year]]-'VARIANZA Y DES. EST'!$L$11)^2</f>
        <v>46.509705182670608</v>
      </c>
      <c r="M6545" s="12">
        <v>2021</v>
      </c>
      <c r="N6545" s="9" t="s">
        <v>76</v>
      </c>
      <c r="O6545" s="9" t="s">
        <v>23255</v>
      </c>
      <c r="P6545" s="12">
        <v>3</v>
      </c>
      <c r="Q6545" s="12" t="s">
        <v>28</v>
      </c>
      <c r="R6545" s="12"/>
      <c r="S6545" s="12">
        <v>3</v>
      </c>
      <c r="T6545" s="9" t="s">
        <v>23229</v>
      </c>
      <c r="U6545" s="9" t="s">
        <v>23229</v>
      </c>
      <c r="V6545" s="9" t="s">
        <v>23229</v>
      </c>
      <c r="W6545" s="14">
        <v>1</v>
      </c>
    </row>
    <row r="6546" spans="1:23" x14ac:dyDescent="0.25">
      <c r="A6546" s="8">
        <v>1218</v>
      </c>
      <c r="B6546" s="9" t="s">
        <v>24517</v>
      </c>
      <c r="C6546" s="9" t="s">
        <v>23182</v>
      </c>
      <c r="D6546" s="9" t="s">
        <v>24518</v>
      </c>
      <c r="E6546" s="9"/>
      <c r="F6546" s="9" t="s">
        <v>24519</v>
      </c>
      <c r="G6546" s="12">
        <v>16</v>
      </c>
      <c r="H6546" s="9" t="s">
        <v>126</v>
      </c>
      <c r="I6546" s="9" t="s">
        <v>126</v>
      </c>
      <c r="J6546" s="12">
        <v>1</v>
      </c>
      <c r="K6546" s="13">
        <v>44267</v>
      </c>
      <c r="L6546" s="86">
        <f>(Tabla2[[#This Row],[release_year]]-'VARIANZA Y DES. EST'!$L$11)^2</f>
        <v>46.509705182670608</v>
      </c>
      <c r="M6546" s="12">
        <v>2021</v>
      </c>
      <c r="N6546" s="9" t="s">
        <v>76</v>
      </c>
      <c r="O6546" s="9" t="s">
        <v>23191</v>
      </c>
      <c r="P6546" s="12">
        <v>1</v>
      </c>
      <c r="Q6546" s="12" t="s">
        <v>28</v>
      </c>
      <c r="R6546" s="12"/>
      <c r="S6546" s="12">
        <v>1</v>
      </c>
      <c r="T6546" s="9" t="s">
        <v>23806</v>
      </c>
      <c r="U6546" s="9" t="s">
        <v>23213</v>
      </c>
      <c r="V6546" s="9" t="s">
        <v>23806</v>
      </c>
      <c r="W6546" s="14">
        <v>3</v>
      </c>
    </row>
    <row r="6547" spans="1:23" x14ac:dyDescent="0.25">
      <c r="A6547" s="8">
        <v>1224</v>
      </c>
      <c r="B6547" s="9" t="s">
        <v>24520</v>
      </c>
      <c r="C6547" s="9" t="s">
        <v>23182</v>
      </c>
      <c r="D6547" s="9" t="s">
        <v>24521</v>
      </c>
      <c r="E6547" s="9" t="s">
        <v>24522</v>
      </c>
      <c r="F6547" s="9" t="s">
        <v>24523</v>
      </c>
      <c r="G6547" s="12">
        <v>8</v>
      </c>
      <c r="H6547" s="9" t="s">
        <v>231</v>
      </c>
      <c r="I6547" s="9" t="s">
        <v>231</v>
      </c>
      <c r="J6547" s="12">
        <v>1</v>
      </c>
      <c r="K6547" s="13">
        <v>44265</v>
      </c>
      <c r="L6547" s="86">
        <f>(Tabla2[[#This Row],[release_year]]-'VARIANZA Y DES. EST'!$L$11)^2</f>
        <v>46.509705182670608</v>
      </c>
      <c r="M6547" s="12">
        <v>2021</v>
      </c>
      <c r="N6547" s="9" t="s">
        <v>76</v>
      </c>
      <c r="O6547" s="9" t="s">
        <v>23191</v>
      </c>
      <c r="P6547" s="12">
        <v>1</v>
      </c>
      <c r="Q6547" s="12" t="s">
        <v>28</v>
      </c>
      <c r="R6547" s="12"/>
      <c r="S6547" s="12">
        <v>1</v>
      </c>
      <c r="T6547" s="9" t="s">
        <v>23192</v>
      </c>
      <c r="U6547" s="9" t="s">
        <v>23193</v>
      </c>
      <c r="V6547" s="9" t="s">
        <v>23192</v>
      </c>
      <c r="W6547" s="14">
        <v>3</v>
      </c>
    </row>
    <row r="6548" spans="1:23" x14ac:dyDescent="0.25">
      <c r="A6548" s="8">
        <v>1225</v>
      </c>
      <c r="B6548" s="9" t="s">
        <v>24524</v>
      </c>
      <c r="C6548" s="9" t="s">
        <v>23182</v>
      </c>
      <c r="D6548" s="10" t="s">
        <v>24525</v>
      </c>
      <c r="E6548" s="19"/>
      <c r="F6548" s="11"/>
      <c r="G6548" s="12">
        <v>0</v>
      </c>
      <c r="H6548" s="12"/>
      <c r="I6548" s="9"/>
      <c r="J6548" s="12">
        <v>0</v>
      </c>
      <c r="K6548" s="13">
        <v>44265</v>
      </c>
      <c r="L6548" s="86">
        <f>(Tabla2[[#This Row],[release_year]]-'VARIANZA Y DES. EST'!$L$11)^2</f>
        <v>46.509705182670608</v>
      </c>
      <c r="M6548" s="12">
        <v>2021</v>
      </c>
      <c r="N6548" s="9" t="s">
        <v>76</v>
      </c>
      <c r="O6548" s="9" t="s">
        <v>23191</v>
      </c>
      <c r="P6548" s="12">
        <v>1</v>
      </c>
      <c r="Q6548" s="12" t="s">
        <v>28</v>
      </c>
      <c r="R6548" s="12"/>
      <c r="S6548" s="12">
        <v>1</v>
      </c>
      <c r="T6548" s="9" t="s">
        <v>23197</v>
      </c>
      <c r="U6548" s="9" t="s">
        <v>23197</v>
      </c>
      <c r="V6548" s="9" t="s">
        <v>23197</v>
      </c>
      <c r="W6548" s="14">
        <v>1</v>
      </c>
    </row>
    <row r="6549" spans="1:23" x14ac:dyDescent="0.25">
      <c r="A6549" s="8">
        <v>1226</v>
      </c>
      <c r="B6549" s="9" t="s">
        <v>24526</v>
      </c>
      <c r="C6549" s="9" t="s">
        <v>23182</v>
      </c>
      <c r="D6549" s="10" t="s">
        <v>24527</v>
      </c>
      <c r="E6549" s="11"/>
      <c r="F6549" s="9"/>
      <c r="G6549" s="12">
        <v>0</v>
      </c>
      <c r="H6549" s="12"/>
      <c r="I6549" s="9"/>
      <c r="J6549" s="12">
        <v>0</v>
      </c>
      <c r="K6549" s="13">
        <v>44265</v>
      </c>
      <c r="L6549" s="86">
        <f>(Tabla2[[#This Row],[release_year]]-'VARIANZA Y DES. EST'!$L$11)^2</f>
        <v>46.509705182670608</v>
      </c>
      <c r="M6549" s="12">
        <v>2021</v>
      </c>
      <c r="N6549" s="9" t="s">
        <v>55</v>
      </c>
      <c r="O6549" s="9" t="s">
        <v>23191</v>
      </c>
      <c r="P6549" s="12">
        <v>1</v>
      </c>
      <c r="Q6549" s="12" t="s">
        <v>28</v>
      </c>
      <c r="R6549" s="12"/>
      <c r="S6549" s="12">
        <v>1</v>
      </c>
      <c r="T6549" s="9" t="s">
        <v>23944</v>
      </c>
      <c r="U6549" s="9" t="s">
        <v>23290</v>
      </c>
      <c r="V6549" s="9" t="s">
        <v>23944</v>
      </c>
      <c r="W6549" s="14">
        <v>2</v>
      </c>
    </row>
    <row r="6550" spans="1:23" x14ac:dyDescent="0.25">
      <c r="A6550" s="8">
        <v>1227</v>
      </c>
      <c r="B6550" s="9" t="s">
        <v>24528</v>
      </c>
      <c r="C6550" s="9" t="s">
        <v>23182</v>
      </c>
      <c r="D6550" s="10" t="s">
        <v>24529</v>
      </c>
      <c r="E6550" s="11"/>
      <c r="F6550" s="9" t="s">
        <v>24530</v>
      </c>
      <c r="G6550" s="12">
        <v>2</v>
      </c>
      <c r="H6550" s="9" t="s">
        <v>184</v>
      </c>
      <c r="I6550" s="9" t="s">
        <v>184</v>
      </c>
      <c r="J6550" s="12">
        <v>1</v>
      </c>
      <c r="K6550" s="13">
        <v>44264</v>
      </c>
      <c r="L6550" s="86">
        <f>(Tabla2[[#This Row],[release_year]]-'VARIANZA Y DES. EST'!$L$11)^2</f>
        <v>46.509705182670608</v>
      </c>
      <c r="M6550" s="12">
        <v>2021</v>
      </c>
      <c r="N6550" s="9" t="s">
        <v>35</v>
      </c>
      <c r="O6550" s="9" t="s">
        <v>23191</v>
      </c>
      <c r="P6550" s="12">
        <v>1</v>
      </c>
      <c r="Q6550" s="12" t="s">
        <v>28</v>
      </c>
      <c r="R6550" s="12"/>
      <c r="S6550" s="12">
        <v>1</v>
      </c>
      <c r="T6550" s="9" t="s">
        <v>23296</v>
      </c>
      <c r="U6550" s="9" t="s">
        <v>23197</v>
      </c>
      <c r="V6550" s="9" t="s">
        <v>23296</v>
      </c>
      <c r="W6550" s="14">
        <v>2</v>
      </c>
    </row>
    <row r="6551" spans="1:23" x14ac:dyDescent="0.25">
      <c r="A6551" s="8">
        <v>1228</v>
      </c>
      <c r="B6551" s="9" t="s">
        <v>24531</v>
      </c>
      <c r="C6551" s="9" t="s">
        <v>23182</v>
      </c>
      <c r="D6551" s="10" t="s">
        <v>24532</v>
      </c>
      <c r="E6551" s="11"/>
      <c r="F6551" s="9" t="s">
        <v>24533</v>
      </c>
      <c r="G6551" s="12">
        <v>11</v>
      </c>
      <c r="H6551" s="9" t="s">
        <v>518</v>
      </c>
      <c r="I6551" s="9" t="s">
        <v>518</v>
      </c>
      <c r="J6551" s="12">
        <v>1</v>
      </c>
      <c r="K6551" s="13">
        <v>44263</v>
      </c>
      <c r="L6551" s="86">
        <f>(Tabla2[[#This Row],[release_year]]-'VARIANZA Y DES. EST'!$L$11)^2</f>
        <v>46.509705182670608</v>
      </c>
      <c r="M6551" s="12">
        <v>2021</v>
      </c>
      <c r="N6551" s="9" t="s">
        <v>76</v>
      </c>
      <c r="O6551" s="9" t="s">
        <v>23191</v>
      </c>
      <c r="P6551" s="12">
        <v>1</v>
      </c>
      <c r="Q6551" s="12" t="s">
        <v>28</v>
      </c>
      <c r="R6551" s="12"/>
      <c r="S6551" s="12">
        <v>1</v>
      </c>
      <c r="T6551" s="9" t="s">
        <v>23281</v>
      </c>
      <c r="U6551" s="9" t="s">
        <v>23187</v>
      </c>
      <c r="V6551" s="9" t="s">
        <v>23281</v>
      </c>
      <c r="W6551" s="14">
        <v>2</v>
      </c>
    </row>
    <row r="6552" spans="1:23" x14ac:dyDescent="0.25">
      <c r="A6552" s="8">
        <v>1230</v>
      </c>
      <c r="B6552" s="9" t="s">
        <v>24534</v>
      </c>
      <c r="C6552" s="9" t="s">
        <v>23182</v>
      </c>
      <c r="D6552" s="9" t="s">
        <v>24535</v>
      </c>
      <c r="E6552" s="9"/>
      <c r="F6552" s="9" t="s">
        <v>24536</v>
      </c>
      <c r="G6552" s="12">
        <v>12</v>
      </c>
      <c r="H6552" s="9" t="s">
        <v>116</v>
      </c>
      <c r="I6552" s="9" t="s">
        <v>116</v>
      </c>
      <c r="J6552" s="12">
        <v>1</v>
      </c>
      <c r="K6552" s="13">
        <v>44261</v>
      </c>
      <c r="L6552" s="86">
        <f>(Tabla2[[#This Row],[release_year]]-'VARIANZA Y DES. EST'!$L$11)^2</f>
        <v>0.67207602404598188</v>
      </c>
      <c r="M6552" s="12">
        <v>2015</v>
      </c>
      <c r="N6552" s="9" t="s">
        <v>35</v>
      </c>
      <c r="O6552" s="9" t="s">
        <v>23191</v>
      </c>
      <c r="P6552" s="12">
        <v>1</v>
      </c>
      <c r="Q6552" s="12" t="s">
        <v>28</v>
      </c>
      <c r="R6552" s="12"/>
      <c r="S6552" s="12">
        <v>1</v>
      </c>
      <c r="T6552" s="9" t="s">
        <v>23281</v>
      </c>
      <c r="U6552" s="9" t="s">
        <v>23187</v>
      </c>
      <c r="V6552" s="9" t="s">
        <v>23281</v>
      </c>
      <c r="W6552" s="14">
        <v>2</v>
      </c>
    </row>
    <row r="6553" spans="1:23" x14ac:dyDescent="0.25">
      <c r="A6553" s="8">
        <v>1232</v>
      </c>
      <c r="B6553" s="9" t="s">
        <v>24537</v>
      </c>
      <c r="C6553" s="9" t="s">
        <v>23182</v>
      </c>
      <c r="D6553" s="10" t="s">
        <v>24538</v>
      </c>
      <c r="E6553" s="11"/>
      <c r="F6553" s="9" t="s">
        <v>24539</v>
      </c>
      <c r="G6553" s="12">
        <v>6</v>
      </c>
      <c r="H6553" s="9" t="s">
        <v>25</v>
      </c>
      <c r="I6553" s="9" t="s">
        <v>25</v>
      </c>
      <c r="J6553" s="12">
        <v>1</v>
      </c>
      <c r="K6553" s="13">
        <v>44260</v>
      </c>
      <c r="L6553" s="86">
        <f>(Tabla2[[#This Row],[release_year]]-'VARIANZA Y DES. EST'!$L$11)^2</f>
        <v>46.509705182670608</v>
      </c>
      <c r="M6553" s="12">
        <v>2021</v>
      </c>
      <c r="N6553" s="9" t="s">
        <v>110</v>
      </c>
      <c r="O6553" s="9" t="s">
        <v>23191</v>
      </c>
      <c r="P6553" s="12">
        <v>1</v>
      </c>
      <c r="Q6553" s="12" t="s">
        <v>28</v>
      </c>
      <c r="R6553" s="12"/>
      <c r="S6553" s="12">
        <v>1</v>
      </c>
      <c r="T6553" s="9" t="s">
        <v>23264</v>
      </c>
      <c r="U6553" s="9" t="s">
        <v>23264</v>
      </c>
      <c r="V6553" s="9" t="s">
        <v>23264</v>
      </c>
      <c r="W6553" s="14">
        <v>1</v>
      </c>
    </row>
    <row r="6554" spans="1:23" x14ac:dyDescent="0.25">
      <c r="A6554" s="8">
        <v>1235</v>
      </c>
      <c r="B6554" s="9" t="s">
        <v>24540</v>
      </c>
      <c r="C6554" s="9" t="s">
        <v>23182</v>
      </c>
      <c r="D6554" s="9" t="s">
        <v>24541</v>
      </c>
      <c r="E6554" s="10" t="s">
        <v>24542</v>
      </c>
      <c r="F6554" s="11"/>
      <c r="G6554" s="12">
        <v>0</v>
      </c>
      <c r="H6554" s="9" t="s">
        <v>390</v>
      </c>
      <c r="I6554" s="9" t="s">
        <v>390</v>
      </c>
      <c r="J6554" s="12">
        <v>1</v>
      </c>
      <c r="K6554" s="13">
        <v>44260</v>
      </c>
      <c r="L6554" s="86">
        <f>(Tabla2[[#This Row],[release_year]]-'VARIANZA Y DES. EST'!$L$11)^2</f>
        <v>46.509705182670608</v>
      </c>
      <c r="M6554" s="12">
        <v>2021</v>
      </c>
      <c r="N6554" s="9" t="s">
        <v>76</v>
      </c>
      <c r="O6554" s="9" t="s">
        <v>23191</v>
      </c>
      <c r="P6554" s="12">
        <v>1</v>
      </c>
      <c r="Q6554" s="12" t="s">
        <v>28</v>
      </c>
      <c r="R6554" s="12"/>
      <c r="S6554" s="12">
        <v>1</v>
      </c>
      <c r="T6554" s="9" t="s">
        <v>23374</v>
      </c>
      <c r="U6554" s="9" t="s">
        <v>23197</v>
      </c>
      <c r="V6554" s="9" t="s">
        <v>23374</v>
      </c>
      <c r="W6554" s="14">
        <v>3</v>
      </c>
    </row>
    <row r="6555" spans="1:23" x14ac:dyDescent="0.25">
      <c r="A6555" s="8">
        <v>1236</v>
      </c>
      <c r="B6555" s="9" t="s">
        <v>24543</v>
      </c>
      <c r="C6555" s="9" t="s">
        <v>23182</v>
      </c>
      <c r="D6555" s="10" t="s">
        <v>24544</v>
      </c>
      <c r="E6555" s="11"/>
      <c r="F6555" s="9" t="s">
        <v>24545</v>
      </c>
      <c r="G6555" s="12">
        <v>9</v>
      </c>
      <c r="H6555" s="12"/>
      <c r="I6555" s="9"/>
      <c r="J6555" s="12">
        <v>0</v>
      </c>
      <c r="K6555" s="13">
        <v>44260</v>
      </c>
      <c r="L6555" s="86">
        <f>(Tabla2[[#This Row],[release_year]]-'VARIANZA Y DES. EST'!$L$11)^2</f>
        <v>46.509705182670608</v>
      </c>
      <c r="M6555" s="12">
        <v>2021</v>
      </c>
      <c r="N6555" s="9" t="s">
        <v>110</v>
      </c>
      <c r="O6555" s="9" t="s">
        <v>23227</v>
      </c>
      <c r="P6555" s="12">
        <v>4</v>
      </c>
      <c r="Q6555" s="12" t="s">
        <v>28</v>
      </c>
      <c r="R6555" s="12"/>
      <c r="S6555" s="12">
        <v>4</v>
      </c>
      <c r="T6555" s="9" t="s">
        <v>24546</v>
      </c>
      <c r="U6555" s="9" t="s">
        <v>23316</v>
      </c>
      <c r="V6555" s="9" t="s">
        <v>24546</v>
      </c>
      <c r="W6555" s="14">
        <v>3</v>
      </c>
    </row>
    <row r="6556" spans="1:23" x14ac:dyDescent="0.25">
      <c r="A6556" s="8">
        <v>1239</v>
      </c>
      <c r="B6556" s="9" t="s">
        <v>24547</v>
      </c>
      <c r="C6556" s="9" t="s">
        <v>23182</v>
      </c>
      <c r="D6556" s="10" t="s">
        <v>24548</v>
      </c>
      <c r="E6556" s="11"/>
      <c r="F6556" s="9" t="s">
        <v>24549</v>
      </c>
      <c r="G6556" s="12">
        <v>5</v>
      </c>
      <c r="H6556" s="9" t="s">
        <v>25</v>
      </c>
      <c r="I6556" s="9" t="s">
        <v>4345</v>
      </c>
      <c r="J6556" s="12">
        <v>2</v>
      </c>
      <c r="K6556" s="13">
        <v>44259</v>
      </c>
      <c r="L6556" s="86">
        <f>(Tabla2[[#This Row],[release_year]]-'VARIANZA Y DES. EST'!$L$11)^2</f>
        <v>46.509705182670608</v>
      </c>
      <c r="M6556" s="12">
        <v>2021</v>
      </c>
      <c r="N6556" s="9" t="s">
        <v>35</v>
      </c>
      <c r="O6556" s="9" t="s">
        <v>23191</v>
      </c>
      <c r="P6556" s="12">
        <v>1</v>
      </c>
      <c r="Q6556" s="12" t="s">
        <v>28</v>
      </c>
      <c r="R6556" s="12"/>
      <c r="S6556" s="12">
        <v>1</v>
      </c>
      <c r="T6556" s="9" t="s">
        <v>23316</v>
      </c>
      <c r="U6556" s="9" t="s">
        <v>23316</v>
      </c>
      <c r="V6556" s="9" t="s">
        <v>23316</v>
      </c>
      <c r="W6556" s="14">
        <v>1</v>
      </c>
    </row>
    <row r="6557" spans="1:23" x14ac:dyDescent="0.25">
      <c r="A6557" s="8">
        <v>1243</v>
      </c>
      <c r="B6557" s="9" t="s">
        <v>24550</v>
      </c>
      <c r="C6557" s="9" t="s">
        <v>23182</v>
      </c>
      <c r="D6557" s="9" t="s">
        <v>24551</v>
      </c>
      <c r="E6557" s="10" t="s">
        <v>24552</v>
      </c>
      <c r="F6557" s="11"/>
      <c r="G6557" s="12">
        <v>0</v>
      </c>
      <c r="H6557" s="9" t="s">
        <v>25</v>
      </c>
      <c r="I6557" s="9" t="s">
        <v>25</v>
      </c>
      <c r="J6557" s="12">
        <v>1</v>
      </c>
      <c r="K6557" s="13">
        <v>44258</v>
      </c>
      <c r="L6557" s="86">
        <f>(Tabla2[[#This Row],[release_year]]-'VARIANZA Y DES. EST'!$L$11)^2</f>
        <v>46.509705182670608</v>
      </c>
      <c r="M6557" s="12">
        <v>2021</v>
      </c>
      <c r="N6557" s="9" t="s">
        <v>35</v>
      </c>
      <c r="O6557" s="9" t="s">
        <v>23191</v>
      </c>
      <c r="P6557" s="12">
        <v>1</v>
      </c>
      <c r="Q6557" s="12" t="s">
        <v>28</v>
      </c>
      <c r="R6557" s="12"/>
      <c r="S6557" s="12">
        <v>1</v>
      </c>
      <c r="T6557" s="9" t="s">
        <v>23576</v>
      </c>
      <c r="U6557" s="9" t="s">
        <v>23193</v>
      </c>
      <c r="V6557" s="9" t="s">
        <v>23576</v>
      </c>
      <c r="W6557" s="14">
        <v>2</v>
      </c>
    </row>
    <row r="6558" spans="1:23" x14ac:dyDescent="0.25">
      <c r="A6558" s="8">
        <v>1246</v>
      </c>
      <c r="B6558" s="9" t="s">
        <v>24553</v>
      </c>
      <c r="C6558" s="9" t="s">
        <v>23182</v>
      </c>
      <c r="D6558" s="9" t="s">
        <v>24554</v>
      </c>
      <c r="E6558" s="9"/>
      <c r="F6558" s="9" t="s">
        <v>24555</v>
      </c>
      <c r="G6558" s="12">
        <v>10</v>
      </c>
      <c r="H6558" s="9" t="s">
        <v>25</v>
      </c>
      <c r="I6558" s="9" t="s">
        <v>25</v>
      </c>
      <c r="J6558" s="12">
        <v>1</v>
      </c>
      <c r="K6558" s="13">
        <v>44257</v>
      </c>
      <c r="L6558" s="86">
        <f>(Tabla2[[#This Row],[release_year]]-'VARIANZA Y DES. EST'!$L$11)^2</f>
        <v>46.509705182670608</v>
      </c>
      <c r="M6558" s="12">
        <v>2021</v>
      </c>
      <c r="N6558" s="9" t="s">
        <v>26</v>
      </c>
      <c r="O6558" s="9" t="s">
        <v>23243</v>
      </c>
      <c r="P6558" s="12">
        <v>5</v>
      </c>
      <c r="Q6558" s="12" t="s">
        <v>28</v>
      </c>
      <c r="R6558" s="12"/>
      <c r="S6558" s="12">
        <v>5</v>
      </c>
      <c r="T6558" s="9" t="s">
        <v>23264</v>
      </c>
      <c r="U6558" s="9" t="s">
        <v>23264</v>
      </c>
      <c r="V6558" s="9" t="s">
        <v>23264</v>
      </c>
      <c r="W6558" s="14">
        <v>1</v>
      </c>
    </row>
    <row r="6559" spans="1:23" x14ac:dyDescent="0.25">
      <c r="A6559" s="8">
        <v>1247</v>
      </c>
      <c r="B6559" s="9" t="s">
        <v>24556</v>
      </c>
      <c r="C6559" s="9" t="s">
        <v>23182</v>
      </c>
      <c r="D6559" s="9" t="s">
        <v>24557</v>
      </c>
      <c r="E6559" s="9" t="s">
        <v>24558</v>
      </c>
      <c r="F6559" s="9" t="s">
        <v>24559</v>
      </c>
      <c r="G6559" s="12">
        <v>9</v>
      </c>
      <c r="H6559" s="12"/>
      <c r="I6559" s="9"/>
      <c r="J6559" s="12">
        <v>0</v>
      </c>
      <c r="K6559" s="13">
        <v>44256</v>
      </c>
      <c r="L6559" s="86">
        <f>(Tabla2[[#This Row],[release_year]]-'VARIANZA Y DES. EST'!$L$11)^2</f>
        <v>23.230495463129063</v>
      </c>
      <c r="M6559" s="12">
        <v>2019</v>
      </c>
      <c r="N6559" s="9" t="s">
        <v>76</v>
      </c>
      <c r="O6559" s="9" t="s">
        <v>23191</v>
      </c>
      <c r="P6559" s="12">
        <v>1</v>
      </c>
      <c r="Q6559" s="12" t="s">
        <v>28</v>
      </c>
      <c r="R6559" s="12"/>
      <c r="S6559" s="12">
        <v>1</v>
      </c>
      <c r="T6559" s="9" t="s">
        <v>23701</v>
      </c>
      <c r="U6559" s="9" t="s">
        <v>23670</v>
      </c>
      <c r="V6559" s="9" t="s">
        <v>23701</v>
      </c>
      <c r="W6559" s="14">
        <v>3</v>
      </c>
    </row>
    <row r="6560" spans="1:23" x14ac:dyDescent="0.25">
      <c r="A6560" s="8">
        <v>1258</v>
      </c>
      <c r="B6560" s="9" t="s">
        <v>24560</v>
      </c>
      <c r="C6560" s="9" t="s">
        <v>23182</v>
      </c>
      <c r="D6560" s="10" t="s">
        <v>24561</v>
      </c>
      <c r="E6560" s="11"/>
      <c r="F6560" s="9" t="s">
        <v>24562</v>
      </c>
      <c r="G6560" s="12">
        <v>11</v>
      </c>
      <c r="H6560" s="9" t="s">
        <v>34</v>
      </c>
      <c r="I6560" s="9" t="s">
        <v>34</v>
      </c>
      <c r="J6560" s="12">
        <v>1</v>
      </c>
      <c r="K6560" s="13">
        <v>44255</v>
      </c>
      <c r="L6560" s="86">
        <f>(Tabla2[[#This Row],[release_year]]-'VARIANZA Y DES. EST'!$L$11)^2</f>
        <v>10.1136565849629</v>
      </c>
      <c r="M6560" s="12">
        <v>2011</v>
      </c>
      <c r="N6560" s="9" t="s">
        <v>35</v>
      </c>
      <c r="O6560" s="9" t="s">
        <v>23191</v>
      </c>
      <c r="P6560" s="12">
        <v>1</v>
      </c>
      <c r="Q6560" s="12" t="s">
        <v>28</v>
      </c>
      <c r="R6560" s="12"/>
      <c r="S6560" s="12">
        <v>1</v>
      </c>
      <c r="T6560" s="9" t="s">
        <v>23315</v>
      </c>
      <c r="U6560" s="9" t="s">
        <v>23316</v>
      </c>
      <c r="V6560" s="9" t="s">
        <v>23315</v>
      </c>
      <c r="W6560" s="14">
        <v>2</v>
      </c>
    </row>
    <row r="6561" spans="1:23" x14ac:dyDescent="0.25">
      <c r="A6561" s="8">
        <v>1269</v>
      </c>
      <c r="B6561" s="9" t="s">
        <v>24563</v>
      </c>
      <c r="C6561" s="9" t="s">
        <v>23182</v>
      </c>
      <c r="D6561" s="10" t="s">
        <v>24564</v>
      </c>
      <c r="E6561" s="11"/>
      <c r="F6561" s="9" t="s">
        <v>24565</v>
      </c>
      <c r="G6561" s="12">
        <v>10</v>
      </c>
      <c r="H6561" s="9" t="s">
        <v>25</v>
      </c>
      <c r="I6561" s="9" t="s">
        <v>24566</v>
      </c>
      <c r="J6561" s="12">
        <v>2</v>
      </c>
      <c r="K6561" s="13">
        <v>44252</v>
      </c>
      <c r="L6561" s="86">
        <f>(Tabla2[[#This Row],[release_year]]-'VARIANZA Y DES. EST'!$L$11)^2</f>
        <v>23.230495463129063</v>
      </c>
      <c r="M6561" s="12">
        <v>2019</v>
      </c>
      <c r="N6561" s="9" t="s">
        <v>76</v>
      </c>
      <c r="O6561" s="9" t="s">
        <v>23191</v>
      </c>
      <c r="P6561" s="12">
        <v>1</v>
      </c>
      <c r="Q6561" s="12" t="s">
        <v>28</v>
      </c>
      <c r="R6561" s="12"/>
      <c r="S6561" s="12">
        <v>1</v>
      </c>
      <c r="T6561" s="9" t="s">
        <v>23370</v>
      </c>
      <c r="U6561" s="9" t="s">
        <v>23193</v>
      </c>
      <c r="V6561" s="9" t="s">
        <v>23370</v>
      </c>
      <c r="W6561" s="14">
        <v>3</v>
      </c>
    </row>
    <row r="6562" spans="1:23" x14ac:dyDescent="0.25">
      <c r="A6562" s="8">
        <v>1271</v>
      </c>
      <c r="B6562" s="9" t="s">
        <v>24567</v>
      </c>
      <c r="C6562" s="9" t="s">
        <v>23182</v>
      </c>
      <c r="D6562" s="10" t="s">
        <v>24568</v>
      </c>
      <c r="E6562" s="11"/>
      <c r="F6562" s="18" t="s">
        <v>24569</v>
      </c>
      <c r="G6562" s="12">
        <v>22</v>
      </c>
      <c r="H6562" s="9" t="s">
        <v>25</v>
      </c>
      <c r="I6562" s="9" t="s">
        <v>24566</v>
      </c>
      <c r="J6562" s="12">
        <v>2</v>
      </c>
      <c r="K6562" s="13">
        <v>44252</v>
      </c>
      <c r="L6562" s="86">
        <f>(Tabla2[[#This Row],[release_year]]-'VARIANZA Y DES. EST'!$L$11)^2</f>
        <v>14.590890603358293</v>
      </c>
      <c r="M6562" s="12">
        <v>2018</v>
      </c>
      <c r="N6562" s="9" t="s">
        <v>76</v>
      </c>
      <c r="O6562" s="9" t="s">
        <v>23255</v>
      </c>
      <c r="P6562" s="12">
        <v>3</v>
      </c>
      <c r="Q6562" s="12" t="s">
        <v>28</v>
      </c>
      <c r="R6562" s="12"/>
      <c r="S6562" s="12">
        <v>3</v>
      </c>
      <c r="T6562" s="9" t="s">
        <v>23438</v>
      </c>
      <c r="U6562" s="9" t="s">
        <v>23187</v>
      </c>
      <c r="V6562" s="9" t="s">
        <v>23438</v>
      </c>
      <c r="W6562" s="14">
        <v>3</v>
      </c>
    </row>
    <row r="6563" spans="1:23" x14ac:dyDescent="0.25">
      <c r="A6563" s="8">
        <v>1272</v>
      </c>
      <c r="B6563" s="9" t="s">
        <v>24570</v>
      </c>
      <c r="C6563" s="9" t="s">
        <v>23182</v>
      </c>
      <c r="D6563" s="10" t="s">
        <v>24571</v>
      </c>
      <c r="E6563" s="11"/>
      <c r="F6563" s="9" t="s">
        <v>24572</v>
      </c>
      <c r="G6563" s="12">
        <v>8</v>
      </c>
      <c r="H6563" s="12"/>
      <c r="I6563" s="9"/>
      <c r="J6563" s="12">
        <v>0</v>
      </c>
      <c r="K6563" s="13">
        <v>44252</v>
      </c>
      <c r="L6563" s="86">
        <f>(Tabla2[[#This Row],[release_year]]-'VARIANZA Y DES. EST'!$L$11)^2</f>
        <v>14.590890603358293</v>
      </c>
      <c r="M6563" s="12">
        <v>2018</v>
      </c>
      <c r="N6563" s="9" t="s">
        <v>76</v>
      </c>
      <c r="O6563" s="9" t="s">
        <v>23191</v>
      </c>
      <c r="P6563" s="12">
        <v>1</v>
      </c>
      <c r="Q6563" s="12" t="s">
        <v>28</v>
      </c>
      <c r="R6563" s="12"/>
      <c r="S6563" s="12">
        <v>1</v>
      </c>
      <c r="T6563" s="9" t="s">
        <v>23438</v>
      </c>
      <c r="U6563" s="9" t="s">
        <v>23187</v>
      </c>
      <c r="V6563" s="9" t="s">
        <v>23438</v>
      </c>
      <c r="W6563" s="14">
        <v>3</v>
      </c>
    </row>
    <row r="6564" spans="1:23" x14ac:dyDescent="0.25">
      <c r="A6564" s="8">
        <v>1273</v>
      </c>
      <c r="B6564" s="9" t="s">
        <v>24573</v>
      </c>
      <c r="C6564" s="9" t="s">
        <v>23182</v>
      </c>
      <c r="D6564" s="10" t="s">
        <v>24574</v>
      </c>
      <c r="E6564" s="11"/>
      <c r="F6564" s="9" t="s">
        <v>24575</v>
      </c>
      <c r="G6564" s="12">
        <v>6</v>
      </c>
      <c r="H6564" s="9" t="s">
        <v>25</v>
      </c>
      <c r="I6564" s="9" t="s">
        <v>25</v>
      </c>
      <c r="J6564" s="12">
        <v>1</v>
      </c>
      <c r="K6564" s="13">
        <v>44251</v>
      </c>
      <c r="L6564" s="86">
        <f>(Tabla2[[#This Row],[release_year]]-'VARIANZA Y DES. EST'!$L$11)^2</f>
        <v>46.509705182670608</v>
      </c>
      <c r="M6564" s="12">
        <v>2021</v>
      </c>
      <c r="N6564" s="9" t="s">
        <v>76</v>
      </c>
      <c r="O6564" s="9" t="s">
        <v>23191</v>
      </c>
      <c r="P6564" s="12">
        <v>1</v>
      </c>
      <c r="Q6564" s="12" t="s">
        <v>28</v>
      </c>
      <c r="R6564" s="12"/>
      <c r="S6564" s="12">
        <v>1</v>
      </c>
      <c r="T6564" s="9" t="s">
        <v>23296</v>
      </c>
      <c r="U6564" s="9" t="s">
        <v>23197</v>
      </c>
      <c r="V6564" s="9" t="s">
        <v>23296</v>
      </c>
      <c r="W6564" s="14">
        <v>2</v>
      </c>
    </row>
    <row r="6565" spans="1:23" x14ac:dyDescent="0.25">
      <c r="A6565" s="8">
        <v>1275</v>
      </c>
      <c r="B6565" s="9" t="s">
        <v>24576</v>
      </c>
      <c r="C6565" s="9" t="s">
        <v>23182</v>
      </c>
      <c r="D6565" s="10" t="s">
        <v>24577</v>
      </c>
      <c r="E6565" s="11"/>
      <c r="F6565" s="9" t="s">
        <v>24578</v>
      </c>
      <c r="G6565" s="12">
        <v>1</v>
      </c>
      <c r="H6565" s="9" t="s">
        <v>25</v>
      </c>
      <c r="I6565" s="9" t="s">
        <v>25</v>
      </c>
      <c r="J6565" s="12">
        <v>1</v>
      </c>
      <c r="K6565" s="13">
        <v>44251</v>
      </c>
      <c r="L6565" s="86">
        <f>(Tabla2[[#This Row],[release_year]]-'VARIANZA Y DES. EST'!$L$11)^2</f>
        <v>46.509705182670608</v>
      </c>
      <c r="M6565" s="12">
        <v>2021</v>
      </c>
      <c r="N6565" s="9" t="s">
        <v>82</v>
      </c>
      <c r="O6565" s="9" t="s">
        <v>23191</v>
      </c>
      <c r="P6565" s="12">
        <v>1</v>
      </c>
      <c r="Q6565" s="12" t="s">
        <v>28</v>
      </c>
      <c r="R6565" s="12"/>
      <c r="S6565" s="12">
        <v>1</v>
      </c>
      <c r="T6565" s="9" t="s">
        <v>23290</v>
      </c>
      <c r="U6565" s="9" t="s">
        <v>23290</v>
      </c>
      <c r="V6565" s="9" t="s">
        <v>23290</v>
      </c>
      <c r="W6565" s="14">
        <v>1</v>
      </c>
    </row>
    <row r="6566" spans="1:23" x14ac:dyDescent="0.25">
      <c r="A6566" s="8">
        <v>1276</v>
      </c>
      <c r="B6566" s="9" t="s">
        <v>24579</v>
      </c>
      <c r="C6566" s="9" t="s">
        <v>23182</v>
      </c>
      <c r="D6566" s="10" t="s">
        <v>24580</v>
      </c>
      <c r="E6566" s="11"/>
      <c r="F6566" s="9" t="s">
        <v>24581</v>
      </c>
      <c r="G6566" s="12">
        <v>8</v>
      </c>
      <c r="H6566" s="9" t="s">
        <v>25</v>
      </c>
      <c r="I6566" s="9" t="s">
        <v>25</v>
      </c>
      <c r="J6566" s="12">
        <v>1</v>
      </c>
      <c r="K6566" s="13">
        <v>44251</v>
      </c>
      <c r="L6566" s="86">
        <f>(Tabla2[[#This Row],[release_year]]-'VARIANZA Y DES. EST'!$L$11)^2</f>
        <v>46.509705182670608</v>
      </c>
      <c r="M6566" s="12">
        <v>2021</v>
      </c>
      <c r="N6566" s="9" t="s">
        <v>35</v>
      </c>
      <c r="O6566" s="9" t="s">
        <v>23191</v>
      </c>
      <c r="P6566" s="12">
        <v>1</v>
      </c>
      <c r="Q6566" s="12" t="s">
        <v>28</v>
      </c>
      <c r="R6566" s="12"/>
      <c r="S6566" s="12">
        <v>1</v>
      </c>
      <c r="T6566" s="9" t="s">
        <v>24126</v>
      </c>
      <c r="U6566" s="9" t="s">
        <v>23747</v>
      </c>
      <c r="V6566" s="9" t="s">
        <v>24126</v>
      </c>
      <c r="W6566" s="14">
        <v>3</v>
      </c>
    </row>
    <row r="6567" spans="1:23" x14ac:dyDescent="0.25">
      <c r="A6567" s="8">
        <v>1278</v>
      </c>
      <c r="B6567" s="9" t="s">
        <v>24582</v>
      </c>
      <c r="C6567" s="9" t="s">
        <v>23182</v>
      </c>
      <c r="D6567" s="10" t="s">
        <v>24583</v>
      </c>
      <c r="E6567" s="11"/>
      <c r="F6567" s="9" t="s">
        <v>24584</v>
      </c>
      <c r="G6567" s="12">
        <v>16</v>
      </c>
      <c r="H6567" s="9" t="s">
        <v>25</v>
      </c>
      <c r="I6567" s="9" t="s">
        <v>25</v>
      </c>
      <c r="J6567" s="12">
        <v>1</v>
      </c>
      <c r="K6567" s="13">
        <v>44251</v>
      </c>
      <c r="L6567" s="86">
        <f>(Tabla2[[#This Row],[release_year]]-'VARIANZA Y DES. EST'!$L$11)^2</f>
        <v>46.509705182670608</v>
      </c>
      <c r="M6567" s="12">
        <v>2021</v>
      </c>
      <c r="N6567" s="9" t="s">
        <v>35</v>
      </c>
      <c r="O6567" s="9" t="s">
        <v>23185</v>
      </c>
      <c r="P6567" s="12">
        <v>2</v>
      </c>
      <c r="Q6567" s="12" t="s">
        <v>28</v>
      </c>
      <c r="R6567" s="12"/>
      <c r="S6567" s="12">
        <v>2</v>
      </c>
      <c r="T6567" s="9" t="s">
        <v>24585</v>
      </c>
      <c r="U6567" s="9" t="s">
        <v>24396</v>
      </c>
      <c r="V6567" s="9" t="s">
        <v>24585</v>
      </c>
      <c r="W6567" s="14">
        <v>2</v>
      </c>
    </row>
    <row r="6568" spans="1:23" x14ac:dyDescent="0.25">
      <c r="A6568" s="8">
        <v>1283</v>
      </c>
      <c r="B6568" s="9" t="s">
        <v>24586</v>
      </c>
      <c r="C6568" s="9" t="s">
        <v>23182</v>
      </c>
      <c r="D6568" s="10" t="s">
        <v>24587</v>
      </c>
      <c r="E6568" s="11"/>
      <c r="F6568" s="9"/>
      <c r="G6568" s="12">
        <v>0</v>
      </c>
      <c r="H6568" s="9" t="s">
        <v>518</v>
      </c>
      <c r="I6568" s="9" t="s">
        <v>518</v>
      </c>
      <c r="J6568" s="12">
        <v>1</v>
      </c>
      <c r="K6568" s="13">
        <v>44249</v>
      </c>
      <c r="L6568" s="86">
        <f>(Tabla2[[#This Row],[release_year]]-'VARIANZA Y DES. EST'!$L$11)^2</f>
        <v>33.870100322899837</v>
      </c>
      <c r="M6568" s="12">
        <v>2020</v>
      </c>
      <c r="N6568" s="9" t="s">
        <v>76</v>
      </c>
      <c r="O6568" s="9" t="s">
        <v>23191</v>
      </c>
      <c r="P6568" s="12">
        <v>1</v>
      </c>
      <c r="Q6568" s="12" t="s">
        <v>28</v>
      </c>
      <c r="R6568" s="12"/>
      <c r="S6568" s="12">
        <v>1</v>
      </c>
      <c r="T6568" s="9" t="s">
        <v>23281</v>
      </c>
      <c r="U6568" s="9" t="s">
        <v>23187</v>
      </c>
      <c r="V6568" s="9" t="s">
        <v>23281</v>
      </c>
      <c r="W6568" s="14">
        <v>2</v>
      </c>
    </row>
    <row r="6569" spans="1:23" x14ac:dyDescent="0.25">
      <c r="A6569" s="8">
        <v>1286</v>
      </c>
      <c r="B6569" s="9" t="s">
        <v>24588</v>
      </c>
      <c r="C6569" s="9" t="s">
        <v>23182</v>
      </c>
      <c r="D6569" s="9" t="s">
        <v>24589</v>
      </c>
      <c r="E6569" s="9"/>
      <c r="F6569" s="9" t="s">
        <v>24590</v>
      </c>
      <c r="G6569" s="12">
        <v>7</v>
      </c>
      <c r="H6569" s="9" t="s">
        <v>1349</v>
      </c>
      <c r="I6569" s="9" t="s">
        <v>1349</v>
      </c>
      <c r="J6569" s="12">
        <v>1</v>
      </c>
      <c r="K6569" s="13">
        <v>44248</v>
      </c>
      <c r="L6569" s="86">
        <f>(Tabla2[[#This Row],[release_year]]-'VARIANZA Y DES. EST'!$L$11)^2</f>
        <v>46.509705182670608</v>
      </c>
      <c r="M6569" s="12">
        <v>2021</v>
      </c>
      <c r="N6569" s="9" t="s">
        <v>35</v>
      </c>
      <c r="O6569" s="9" t="s">
        <v>23191</v>
      </c>
      <c r="P6569" s="12">
        <v>1</v>
      </c>
      <c r="Q6569" s="12" t="s">
        <v>28</v>
      </c>
      <c r="R6569" s="12"/>
      <c r="S6569" s="12">
        <v>1</v>
      </c>
      <c r="T6569" s="9" t="s">
        <v>23477</v>
      </c>
      <c r="U6569" s="9" t="s">
        <v>23187</v>
      </c>
      <c r="V6569" s="9" t="s">
        <v>23477</v>
      </c>
      <c r="W6569" s="14">
        <v>3</v>
      </c>
    </row>
    <row r="6570" spans="1:23" x14ac:dyDescent="0.25">
      <c r="A6570" s="8">
        <v>1294</v>
      </c>
      <c r="B6570" s="9" t="s">
        <v>24591</v>
      </c>
      <c r="C6570" s="9" t="s">
        <v>23182</v>
      </c>
      <c r="D6570" s="9" t="s">
        <v>24592</v>
      </c>
      <c r="E6570" s="9" t="s">
        <v>24593</v>
      </c>
      <c r="F6570" s="9" t="s">
        <v>24594</v>
      </c>
      <c r="G6570" s="12">
        <v>17</v>
      </c>
      <c r="H6570" s="9" t="s">
        <v>518</v>
      </c>
      <c r="I6570" s="9" t="s">
        <v>518</v>
      </c>
      <c r="J6570" s="12">
        <v>1</v>
      </c>
      <c r="K6570" s="13">
        <v>44246</v>
      </c>
      <c r="L6570" s="86">
        <f>(Tabla2[[#This Row],[release_year]]-'VARIANZA Y DES. EST'!$L$11)^2</f>
        <v>46.509705182670608</v>
      </c>
      <c r="M6570" s="12">
        <v>2021</v>
      </c>
      <c r="N6570" s="9" t="s">
        <v>76</v>
      </c>
      <c r="O6570" s="9" t="s">
        <v>23191</v>
      </c>
      <c r="P6570" s="12">
        <v>1</v>
      </c>
      <c r="Q6570" s="12" t="s">
        <v>28</v>
      </c>
      <c r="R6570" s="12"/>
      <c r="S6570" s="12">
        <v>1</v>
      </c>
      <c r="T6570" s="9" t="s">
        <v>23281</v>
      </c>
      <c r="U6570" s="9" t="s">
        <v>23187</v>
      </c>
      <c r="V6570" s="9" t="s">
        <v>23281</v>
      </c>
      <c r="W6570" s="14">
        <v>2</v>
      </c>
    </row>
    <row r="6571" spans="1:23" x14ac:dyDescent="0.25">
      <c r="A6571" s="8">
        <v>1295</v>
      </c>
      <c r="B6571" s="9" t="s">
        <v>24595</v>
      </c>
      <c r="C6571" s="9" t="s">
        <v>23182</v>
      </c>
      <c r="D6571" s="10" t="s">
        <v>24596</v>
      </c>
      <c r="E6571" s="11"/>
      <c r="F6571" s="9" t="s">
        <v>24597</v>
      </c>
      <c r="G6571" s="12">
        <v>7</v>
      </c>
      <c r="H6571" s="9" t="s">
        <v>184</v>
      </c>
      <c r="I6571" s="9" t="s">
        <v>184</v>
      </c>
      <c r="J6571" s="12">
        <v>1</v>
      </c>
      <c r="K6571" s="13">
        <v>44246</v>
      </c>
      <c r="L6571" s="86">
        <f>(Tabla2[[#This Row],[release_year]]-'VARIANZA Y DES. EST'!$L$11)^2</f>
        <v>46.509705182670608</v>
      </c>
      <c r="M6571" s="12">
        <v>2021</v>
      </c>
      <c r="N6571" s="9" t="s">
        <v>76</v>
      </c>
      <c r="O6571" s="9" t="s">
        <v>23191</v>
      </c>
      <c r="P6571" s="12">
        <v>1</v>
      </c>
      <c r="Q6571" s="12" t="s">
        <v>28</v>
      </c>
      <c r="R6571" s="12"/>
      <c r="S6571" s="12">
        <v>1</v>
      </c>
      <c r="T6571" s="9" t="s">
        <v>23244</v>
      </c>
      <c r="U6571" s="9" t="s">
        <v>23187</v>
      </c>
      <c r="V6571" s="9" t="s">
        <v>23244</v>
      </c>
      <c r="W6571" s="14">
        <v>3</v>
      </c>
    </row>
    <row r="6572" spans="1:23" x14ac:dyDescent="0.25">
      <c r="A6572" s="8">
        <v>1297</v>
      </c>
      <c r="B6572" s="9" t="s">
        <v>24598</v>
      </c>
      <c r="C6572" s="9" t="s">
        <v>23182</v>
      </c>
      <c r="D6572" s="9" t="s">
        <v>24599</v>
      </c>
      <c r="E6572" s="18"/>
      <c r="F6572" s="9" t="s">
        <v>24600</v>
      </c>
      <c r="G6572" s="12">
        <v>23</v>
      </c>
      <c r="H6572" s="9" t="s">
        <v>1349</v>
      </c>
      <c r="I6572" s="9" t="s">
        <v>1349</v>
      </c>
      <c r="J6572" s="12">
        <v>1</v>
      </c>
      <c r="K6572" s="13">
        <v>44245</v>
      </c>
      <c r="L6572" s="86">
        <f>(Tabla2[[#This Row],[release_year]]-'VARIANZA Y DES. EST'!$L$11)^2</f>
        <v>46.509705182670608</v>
      </c>
      <c r="M6572" s="12">
        <v>2021</v>
      </c>
      <c r="N6572" s="9" t="s">
        <v>35</v>
      </c>
      <c r="O6572" s="9" t="s">
        <v>23191</v>
      </c>
      <c r="P6572" s="12">
        <v>1</v>
      </c>
      <c r="Q6572" s="12" t="s">
        <v>28</v>
      </c>
      <c r="R6572" s="12"/>
      <c r="S6572" s="12">
        <v>1</v>
      </c>
      <c r="T6572" s="9" t="s">
        <v>23201</v>
      </c>
      <c r="U6572" s="9" t="s">
        <v>23187</v>
      </c>
      <c r="V6572" s="9" t="s">
        <v>23201</v>
      </c>
      <c r="W6572" s="14">
        <v>3</v>
      </c>
    </row>
    <row r="6573" spans="1:23" x14ac:dyDescent="0.25">
      <c r="A6573" s="8">
        <v>1299</v>
      </c>
      <c r="B6573" s="9" t="s">
        <v>24601</v>
      </c>
      <c r="C6573" s="9" t="s">
        <v>23182</v>
      </c>
      <c r="D6573" s="9" t="s">
        <v>24602</v>
      </c>
      <c r="E6573" s="9"/>
      <c r="F6573" s="9" t="s">
        <v>24603</v>
      </c>
      <c r="G6573" s="12">
        <v>12</v>
      </c>
      <c r="H6573" s="9" t="s">
        <v>1349</v>
      </c>
      <c r="I6573" s="9" t="s">
        <v>1349</v>
      </c>
      <c r="J6573" s="12">
        <v>1</v>
      </c>
      <c r="K6573" s="13">
        <v>44245</v>
      </c>
      <c r="L6573" s="86">
        <f>(Tabla2[[#This Row],[release_year]]-'VARIANZA Y DES. EST'!$L$11)^2</f>
        <v>46.509705182670608</v>
      </c>
      <c r="M6573" s="12">
        <v>2021</v>
      </c>
      <c r="N6573" s="9" t="s">
        <v>35</v>
      </c>
      <c r="O6573" s="9" t="s">
        <v>23191</v>
      </c>
      <c r="P6573" s="12">
        <v>1</v>
      </c>
      <c r="Q6573" s="12" t="s">
        <v>28</v>
      </c>
      <c r="R6573" s="12"/>
      <c r="S6573" s="12">
        <v>1</v>
      </c>
      <c r="T6573" s="9" t="s">
        <v>23244</v>
      </c>
      <c r="U6573" s="9" t="s">
        <v>23187</v>
      </c>
      <c r="V6573" s="9" t="s">
        <v>23244</v>
      </c>
      <c r="W6573" s="14">
        <v>3</v>
      </c>
    </row>
    <row r="6574" spans="1:23" x14ac:dyDescent="0.25">
      <c r="A6574" s="8">
        <v>1300</v>
      </c>
      <c r="B6574" s="9" t="s">
        <v>24604</v>
      </c>
      <c r="C6574" s="9" t="s">
        <v>23182</v>
      </c>
      <c r="D6574" s="10" t="s">
        <v>24605</v>
      </c>
      <c r="E6574" s="11"/>
      <c r="F6574" s="9" t="s">
        <v>24606</v>
      </c>
      <c r="G6574" s="12">
        <v>16</v>
      </c>
      <c r="H6574" s="12"/>
      <c r="I6574" s="9"/>
      <c r="J6574" s="12">
        <v>0</v>
      </c>
      <c r="K6574" s="13">
        <v>44245</v>
      </c>
      <c r="L6574" s="86">
        <f>(Tabla2[[#This Row],[release_year]]-'VARIANZA Y DES. EST'!$L$11)^2</f>
        <v>46.509705182670608</v>
      </c>
      <c r="M6574" s="12">
        <v>2021</v>
      </c>
      <c r="N6574" s="9" t="s">
        <v>76</v>
      </c>
      <c r="O6574" s="9" t="s">
        <v>23191</v>
      </c>
      <c r="P6574" s="12">
        <v>1</v>
      </c>
      <c r="Q6574" s="12" t="s">
        <v>28</v>
      </c>
      <c r="R6574" s="12"/>
      <c r="S6574" s="12">
        <v>1</v>
      </c>
      <c r="T6574" s="9" t="s">
        <v>23315</v>
      </c>
      <c r="U6574" s="9" t="s">
        <v>23316</v>
      </c>
      <c r="V6574" s="9" t="s">
        <v>23315</v>
      </c>
      <c r="W6574" s="14">
        <v>2</v>
      </c>
    </row>
    <row r="6575" spans="1:23" x14ac:dyDescent="0.25">
      <c r="A6575" s="8">
        <v>1301</v>
      </c>
      <c r="B6575" s="9" t="s">
        <v>24607</v>
      </c>
      <c r="C6575" s="9" t="s">
        <v>23182</v>
      </c>
      <c r="D6575" s="10" t="s">
        <v>24608</v>
      </c>
      <c r="E6575" s="11"/>
      <c r="F6575" s="9" t="s">
        <v>24609</v>
      </c>
      <c r="G6575" s="12">
        <v>35</v>
      </c>
      <c r="H6575" s="9" t="s">
        <v>25</v>
      </c>
      <c r="I6575" s="9" t="s">
        <v>25</v>
      </c>
      <c r="J6575" s="12">
        <v>1</v>
      </c>
      <c r="K6575" s="13">
        <v>44244</v>
      </c>
      <c r="L6575" s="86">
        <f>(Tabla2[[#This Row],[release_year]]-'VARIANZA Y DES. EST'!$L$11)^2</f>
        <v>46.509705182670608</v>
      </c>
      <c r="M6575" s="12">
        <v>2021</v>
      </c>
      <c r="N6575" s="9" t="s">
        <v>76</v>
      </c>
      <c r="O6575" s="9" t="s">
        <v>23191</v>
      </c>
      <c r="P6575" s="12">
        <v>1</v>
      </c>
      <c r="Q6575" s="12" t="s">
        <v>28</v>
      </c>
      <c r="R6575" s="12"/>
      <c r="S6575" s="12">
        <v>1</v>
      </c>
      <c r="T6575" s="9" t="s">
        <v>23197</v>
      </c>
      <c r="U6575" s="9" t="s">
        <v>23197</v>
      </c>
      <c r="V6575" s="9" t="s">
        <v>23197</v>
      </c>
      <c r="W6575" s="14">
        <v>1</v>
      </c>
    </row>
    <row r="6576" spans="1:23" x14ac:dyDescent="0.25">
      <c r="A6576" s="8">
        <v>1302</v>
      </c>
      <c r="B6576" s="9" t="s">
        <v>24610</v>
      </c>
      <c r="C6576" s="9" t="s">
        <v>23182</v>
      </c>
      <c r="D6576" s="10" t="s">
        <v>24611</v>
      </c>
      <c r="E6576" s="11"/>
      <c r="F6576" s="9" t="s">
        <v>24612</v>
      </c>
      <c r="G6576" s="12">
        <v>6</v>
      </c>
      <c r="H6576" s="9" t="s">
        <v>126</v>
      </c>
      <c r="I6576" s="9" t="s">
        <v>126</v>
      </c>
      <c r="J6576" s="12">
        <v>1</v>
      </c>
      <c r="K6576" s="13">
        <v>44244</v>
      </c>
      <c r="L6576" s="86">
        <f>(Tabla2[[#This Row],[release_year]]-'VARIANZA Y DES. EST'!$L$11)^2</f>
        <v>46.509705182670608</v>
      </c>
      <c r="M6576" s="12">
        <v>2021</v>
      </c>
      <c r="N6576" s="9" t="s">
        <v>76</v>
      </c>
      <c r="O6576" s="9" t="s">
        <v>23191</v>
      </c>
      <c r="P6576" s="12">
        <v>1</v>
      </c>
      <c r="Q6576" s="12" t="s">
        <v>28</v>
      </c>
      <c r="R6576" s="12"/>
      <c r="S6576" s="12">
        <v>1</v>
      </c>
      <c r="T6576" s="9" t="s">
        <v>23844</v>
      </c>
      <c r="U6576" s="9" t="s">
        <v>23213</v>
      </c>
      <c r="V6576" s="9" t="s">
        <v>23844</v>
      </c>
      <c r="W6576" s="14">
        <v>3</v>
      </c>
    </row>
    <row r="6577" spans="1:23" x14ac:dyDescent="0.25">
      <c r="A6577" s="8">
        <v>1303</v>
      </c>
      <c r="B6577" s="9" t="s">
        <v>24613</v>
      </c>
      <c r="C6577" s="9" t="s">
        <v>23182</v>
      </c>
      <c r="D6577" s="9" t="s">
        <v>24614</v>
      </c>
      <c r="E6577" s="9"/>
      <c r="F6577" s="9" t="s">
        <v>2524</v>
      </c>
      <c r="G6577" s="12">
        <v>1</v>
      </c>
      <c r="H6577" s="9" t="s">
        <v>25</v>
      </c>
      <c r="I6577" s="9" t="s">
        <v>25</v>
      </c>
      <c r="J6577" s="12">
        <v>1</v>
      </c>
      <c r="K6577" s="13">
        <v>44244</v>
      </c>
      <c r="L6577" s="86">
        <f>(Tabla2[[#This Row],[release_year]]-'VARIANZA Y DES. EST'!$L$11)^2</f>
        <v>46.509705182670608</v>
      </c>
      <c r="M6577" s="12">
        <v>2021</v>
      </c>
      <c r="N6577" s="9" t="s">
        <v>35</v>
      </c>
      <c r="O6577" s="9" t="s">
        <v>23227</v>
      </c>
      <c r="P6577" s="12">
        <v>4</v>
      </c>
      <c r="Q6577" s="12" t="s">
        <v>28</v>
      </c>
      <c r="R6577" s="12"/>
      <c r="S6577" s="12">
        <v>4</v>
      </c>
      <c r="T6577" s="9" t="s">
        <v>24615</v>
      </c>
      <c r="U6577" s="9" t="s">
        <v>23197</v>
      </c>
      <c r="V6577" s="9" t="s">
        <v>24615</v>
      </c>
      <c r="W6577" s="14">
        <v>3</v>
      </c>
    </row>
    <row r="6578" spans="1:23" x14ac:dyDescent="0.25">
      <c r="A6578" s="8">
        <v>1307</v>
      </c>
      <c r="B6578" s="9" t="s">
        <v>24616</v>
      </c>
      <c r="C6578" s="9" t="s">
        <v>23182</v>
      </c>
      <c r="D6578" s="9" t="s">
        <v>24617</v>
      </c>
      <c r="E6578" s="9"/>
      <c r="F6578" s="9" t="s">
        <v>24618</v>
      </c>
      <c r="G6578" s="12">
        <v>10</v>
      </c>
      <c r="H6578" s="9" t="s">
        <v>25</v>
      </c>
      <c r="I6578" s="9" t="s">
        <v>25</v>
      </c>
      <c r="J6578" s="12">
        <v>1</v>
      </c>
      <c r="K6578" s="13">
        <v>44243</v>
      </c>
      <c r="L6578" s="86">
        <f>(Tabla2[[#This Row],[release_year]]-'VARIANZA Y DES. EST'!$L$11)^2</f>
        <v>33.870100322899837</v>
      </c>
      <c r="M6578" s="12">
        <v>2020</v>
      </c>
      <c r="N6578" s="9" t="s">
        <v>76</v>
      </c>
      <c r="O6578" s="9" t="s">
        <v>23255</v>
      </c>
      <c r="P6578" s="12">
        <v>3</v>
      </c>
      <c r="Q6578" s="12" t="s">
        <v>28</v>
      </c>
      <c r="R6578" s="12"/>
      <c r="S6578" s="12">
        <v>3</v>
      </c>
      <c r="T6578" s="9" t="s">
        <v>23320</v>
      </c>
      <c r="U6578" s="9" t="s">
        <v>23193</v>
      </c>
      <c r="V6578" s="9" t="s">
        <v>23320</v>
      </c>
      <c r="W6578" s="14">
        <v>3</v>
      </c>
    </row>
    <row r="6579" spans="1:23" x14ac:dyDescent="0.25">
      <c r="A6579" s="8">
        <v>1309</v>
      </c>
      <c r="B6579" s="9" t="s">
        <v>24619</v>
      </c>
      <c r="C6579" s="9" t="s">
        <v>23182</v>
      </c>
      <c r="D6579" s="9" t="s">
        <v>24620</v>
      </c>
      <c r="E6579" s="9"/>
      <c r="F6579" s="9" t="s">
        <v>24621</v>
      </c>
      <c r="G6579" s="12">
        <v>1</v>
      </c>
      <c r="H6579" s="9" t="s">
        <v>126</v>
      </c>
      <c r="I6579" s="9" t="s">
        <v>126</v>
      </c>
      <c r="J6579" s="12">
        <v>1</v>
      </c>
      <c r="K6579" s="13">
        <v>44242</v>
      </c>
      <c r="L6579" s="86">
        <f>(Tabla2[[#This Row],[release_year]]-'VARIANZA Y DES. EST'!$L$11)^2</f>
        <v>46.509705182670608</v>
      </c>
      <c r="M6579" s="12">
        <v>2021</v>
      </c>
      <c r="N6579" s="9" t="s">
        <v>110</v>
      </c>
      <c r="O6579" s="9" t="s">
        <v>23227</v>
      </c>
      <c r="P6579" s="12">
        <v>4</v>
      </c>
      <c r="Q6579" s="12" t="s">
        <v>28</v>
      </c>
      <c r="R6579" s="12"/>
      <c r="S6579" s="12">
        <v>4</v>
      </c>
      <c r="T6579" s="9" t="s">
        <v>23268</v>
      </c>
      <c r="U6579" s="9" t="s">
        <v>23264</v>
      </c>
      <c r="V6579" s="9" t="s">
        <v>23268</v>
      </c>
      <c r="W6579" s="14">
        <v>2</v>
      </c>
    </row>
    <row r="6580" spans="1:23" x14ac:dyDescent="0.25">
      <c r="A6580" s="8">
        <v>1311</v>
      </c>
      <c r="B6580" s="9" t="s">
        <v>24622</v>
      </c>
      <c r="C6580" s="9" t="s">
        <v>23182</v>
      </c>
      <c r="D6580" s="9" t="s">
        <v>24623</v>
      </c>
      <c r="E6580" s="9"/>
      <c r="F6580" s="9" t="s">
        <v>24624</v>
      </c>
      <c r="G6580" s="12">
        <v>6</v>
      </c>
      <c r="H6580" s="9" t="s">
        <v>25</v>
      </c>
      <c r="I6580" s="9" t="s">
        <v>25</v>
      </c>
      <c r="J6580" s="12">
        <v>1</v>
      </c>
      <c r="K6580" s="13">
        <v>44242</v>
      </c>
      <c r="L6580" s="86">
        <f>(Tabla2[[#This Row],[release_year]]-'VARIANZA Y DES. EST'!$L$11)^2</f>
        <v>46.509705182670608</v>
      </c>
      <c r="M6580" s="12">
        <v>2021</v>
      </c>
      <c r="N6580" s="9" t="s">
        <v>35</v>
      </c>
      <c r="O6580" s="9" t="s">
        <v>23191</v>
      </c>
      <c r="P6580" s="12">
        <v>1</v>
      </c>
      <c r="Q6580" s="12" t="s">
        <v>28</v>
      </c>
      <c r="R6580" s="12"/>
      <c r="S6580" s="12">
        <v>1</v>
      </c>
      <c r="T6580" s="9" t="s">
        <v>23229</v>
      </c>
      <c r="U6580" s="9" t="s">
        <v>23229</v>
      </c>
      <c r="V6580" s="9" t="s">
        <v>23229</v>
      </c>
      <c r="W6580" s="14">
        <v>1</v>
      </c>
    </row>
    <row r="6581" spans="1:23" x14ac:dyDescent="0.25">
      <c r="A6581" s="8">
        <v>1314</v>
      </c>
      <c r="B6581" s="9" t="s">
        <v>24625</v>
      </c>
      <c r="C6581" s="9" t="s">
        <v>23182</v>
      </c>
      <c r="D6581" s="10" t="s">
        <v>24626</v>
      </c>
      <c r="E6581" s="11"/>
      <c r="F6581" s="9"/>
      <c r="G6581" s="12">
        <v>0</v>
      </c>
      <c r="H6581" s="9" t="s">
        <v>25</v>
      </c>
      <c r="I6581" s="9" t="s">
        <v>25</v>
      </c>
      <c r="J6581" s="12">
        <v>1</v>
      </c>
      <c r="K6581" s="13">
        <v>44239</v>
      </c>
      <c r="L6581" s="86">
        <f>(Tabla2[[#This Row],[release_year]]-'VARIANZA Y DES. EST'!$L$11)^2</f>
        <v>46.509705182670608</v>
      </c>
      <c r="M6581" s="12">
        <v>2021</v>
      </c>
      <c r="N6581" s="9" t="s">
        <v>35</v>
      </c>
      <c r="O6581" s="9" t="s">
        <v>23191</v>
      </c>
      <c r="P6581" s="12">
        <v>1</v>
      </c>
      <c r="Q6581" s="12" t="s">
        <v>28</v>
      </c>
      <c r="R6581" s="12"/>
      <c r="S6581" s="12">
        <v>1</v>
      </c>
      <c r="T6581" s="9" t="s">
        <v>23290</v>
      </c>
      <c r="U6581" s="9" t="s">
        <v>23290</v>
      </c>
      <c r="V6581" s="9" t="s">
        <v>23290</v>
      </c>
      <c r="W6581" s="14">
        <v>1</v>
      </c>
    </row>
    <row r="6582" spans="1:23" x14ac:dyDescent="0.25">
      <c r="A6582" s="8">
        <v>1315</v>
      </c>
      <c r="B6582" s="9" t="s">
        <v>24627</v>
      </c>
      <c r="C6582" s="9" t="s">
        <v>23182</v>
      </c>
      <c r="D6582" s="10" t="s">
        <v>24628</v>
      </c>
      <c r="E6582" s="11"/>
      <c r="F6582" s="9" t="s">
        <v>2283</v>
      </c>
      <c r="G6582" s="12">
        <v>1</v>
      </c>
      <c r="H6582" s="9" t="s">
        <v>25</v>
      </c>
      <c r="I6582" s="9" t="s">
        <v>25</v>
      </c>
      <c r="J6582" s="12">
        <v>1</v>
      </c>
      <c r="K6582" s="13">
        <v>44239</v>
      </c>
      <c r="L6582" s="86">
        <f>(Tabla2[[#This Row],[release_year]]-'VARIANZA Y DES. EST'!$L$11)^2</f>
        <v>84.276027426338274</v>
      </c>
      <c r="M6582" s="12">
        <v>2005</v>
      </c>
      <c r="N6582" s="9" t="s">
        <v>76</v>
      </c>
      <c r="O6582" s="9" t="s">
        <v>23185</v>
      </c>
      <c r="P6582" s="12">
        <v>2</v>
      </c>
      <c r="Q6582" s="12" t="s">
        <v>28</v>
      </c>
      <c r="R6582" s="12"/>
      <c r="S6582" s="12">
        <v>2</v>
      </c>
      <c r="T6582" s="9" t="s">
        <v>23229</v>
      </c>
      <c r="U6582" s="9" t="s">
        <v>23229</v>
      </c>
      <c r="V6582" s="9" t="s">
        <v>23229</v>
      </c>
      <c r="W6582" s="14">
        <v>1</v>
      </c>
    </row>
    <row r="6583" spans="1:23" x14ac:dyDescent="0.25">
      <c r="A6583" s="8">
        <v>1318</v>
      </c>
      <c r="B6583" s="9" t="s">
        <v>24629</v>
      </c>
      <c r="C6583" s="9" t="s">
        <v>23182</v>
      </c>
      <c r="D6583" s="10" t="s">
        <v>24630</v>
      </c>
      <c r="E6583" s="11"/>
      <c r="F6583" s="9" t="s">
        <v>24631</v>
      </c>
      <c r="G6583" s="12">
        <v>1</v>
      </c>
      <c r="H6583" s="9" t="s">
        <v>126</v>
      </c>
      <c r="I6583" s="9" t="s">
        <v>126</v>
      </c>
      <c r="J6583" s="12">
        <v>1</v>
      </c>
      <c r="K6583" s="13">
        <v>44239</v>
      </c>
      <c r="L6583" s="86">
        <f>(Tabla2[[#This Row],[release_year]]-'VARIANZA Y DES. EST'!$L$11)^2</f>
        <v>46.509705182670608</v>
      </c>
      <c r="M6583" s="12">
        <v>2021</v>
      </c>
      <c r="N6583" s="9" t="s">
        <v>55</v>
      </c>
      <c r="O6583" s="9" t="s">
        <v>23191</v>
      </c>
      <c r="P6583" s="12">
        <v>1</v>
      </c>
      <c r="Q6583" s="12" t="s">
        <v>28</v>
      </c>
      <c r="R6583" s="12"/>
      <c r="S6583" s="12">
        <v>1</v>
      </c>
      <c r="T6583" s="9" t="s">
        <v>23627</v>
      </c>
      <c r="U6583" s="9" t="s">
        <v>23213</v>
      </c>
      <c r="V6583" s="9" t="s">
        <v>23627</v>
      </c>
      <c r="W6583" s="14">
        <v>3</v>
      </c>
    </row>
    <row r="6584" spans="1:23" x14ac:dyDescent="0.25">
      <c r="A6584" s="8">
        <v>1321</v>
      </c>
      <c r="B6584" s="9" t="s">
        <v>24632</v>
      </c>
      <c r="C6584" s="9" t="s">
        <v>23182</v>
      </c>
      <c r="D6584" s="9" t="s">
        <v>24633</v>
      </c>
      <c r="E6584" s="9"/>
      <c r="F6584" s="9" t="s">
        <v>24634</v>
      </c>
      <c r="G6584" s="12">
        <v>8</v>
      </c>
      <c r="H6584" s="9" t="s">
        <v>24635</v>
      </c>
      <c r="I6584" s="9" t="s">
        <v>24635</v>
      </c>
      <c r="J6584" s="12">
        <v>1</v>
      </c>
      <c r="K6584" s="13">
        <v>44238</v>
      </c>
      <c r="L6584" s="86">
        <f>(Tabla2[[#This Row],[release_year]]-'VARIANZA Y DES. EST'!$L$11)^2</f>
        <v>23.230495463129063</v>
      </c>
      <c r="M6584" s="12">
        <v>2019</v>
      </c>
      <c r="N6584" s="9" t="s">
        <v>76</v>
      </c>
      <c r="O6584" s="9" t="s">
        <v>23191</v>
      </c>
      <c r="P6584" s="12">
        <v>1</v>
      </c>
      <c r="Q6584" s="12" t="s">
        <v>28</v>
      </c>
      <c r="R6584" s="12"/>
      <c r="S6584" s="12">
        <v>1</v>
      </c>
      <c r="T6584" s="9" t="s">
        <v>23445</v>
      </c>
      <c r="U6584" s="9" t="s">
        <v>23193</v>
      </c>
      <c r="V6584" s="9" t="s">
        <v>23445</v>
      </c>
      <c r="W6584" s="14">
        <v>3</v>
      </c>
    </row>
    <row r="6585" spans="1:23" x14ac:dyDescent="0.25">
      <c r="A6585" s="8">
        <v>1322</v>
      </c>
      <c r="B6585" s="9" t="s">
        <v>24636</v>
      </c>
      <c r="C6585" s="9" t="s">
        <v>23182</v>
      </c>
      <c r="D6585" s="9" t="s">
        <v>24637</v>
      </c>
      <c r="E6585" s="9"/>
      <c r="F6585" s="9" t="s">
        <v>24638</v>
      </c>
      <c r="G6585" s="12">
        <v>6</v>
      </c>
      <c r="H6585" s="9" t="s">
        <v>468</v>
      </c>
      <c r="I6585" s="9" t="s">
        <v>468</v>
      </c>
      <c r="J6585" s="12">
        <v>1</v>
      </c>
      <c r="K6585" s="13">
        <v>44238</v>
      </c>
      <c r="L6585" s="86">
        <f>(Tabla2[[#This Row],[release_year]]-'VARIANZA Y DES. EST'!$L$11)^2</f>
        <v>3.3116808838167522</v>
      </c>
      <c r="M6585" s="12">
        <v>2016</v>
      </c>
      <c r="N6585" s="9" t="s">
        <v>76</v>
      </c>
      <c r="O6585" s="9" t="s">
        <v>23191</v>
      </c>
      <c r="P6585" s="12">
        <v>1</v>
      </c>
      <c r="Q6585" s="12" t="s">
        <v>28</v>
      </c>
      <c r="R6585" s="12"/>
      <c r="S6585" s="12">
        <v>1</v>
      </c>
      <c r="T6585" s="9" t="s">
        <v>24639</v>
      </c>
      <c r="U6585" s="9" t="s">
        <v>23193</v>
      </c>
      <c r="V6585" s="9" t="s">
        <v>24639</v>
      </c>
      <c r="W6585" s="14">
        <v>3</v>
      </c>
    </row>
    <row r="6586" spans="1:23" x14ac:dyDescent="0.25">
      <c r="A6586" s="8">
        <v>1329</v>
      </c>
      <c r="B6586" s="9" t="s">
        <v>24640</v>
      </c>
      <c r="C6586" s="9" t="s">
        <v>23182</v>
      </c>
      <c r="D6586" s="9" t="s">
        <v>24641</v>
      </c>
      <c r="E6586" s="10" t="s">
        <v>5501</v>
      </c>
      <c r="F6586" s="11"/>
      <c r="G6586" s="12">
        <v>0</v>
      </c>
      <c r="H6586" s="9" t="s">
        <v>25</v>
      </c>
      <c r="I6586" s="9" t="s">
        <v>25</v>
      </c>
      <c r="J6586" s="12">
        <v>1</v>
      </c>
      <c r="K6586" s="13">
        <v>44237</v>
      </c>
      <c r="L6586" s="86">
        <f>(Tabla2[[#This Row],[release_year]]-'VARIANZA Y DES. EST'!$L$11)^2</f>
        <v>46.509705182670608</v>
      </c>
      <c r="M6586" s="12">
        <v>2021</v>
      </c>
      <c r="N6586" s="9" t="s">
        <v>76</v>
      </c>
      <c r="O6586" s="9" t="s">
        <v>23191</v>
      </c>
      <c r="P6586" s="12">
        <v>1</v>
      </c>
      <c r="Q6586" s="12" t="s">
        <v>28</v>
      </c>
      <c r="R6586" s="12"/>
      <c r="S6586" s="12">
        <v>1</v>
      </c>
      <c r="T6586" s="9" t="s">
        <v>23576</v>
      </c>
      <c r="U6586" s="9" t="s">
        <v>23193</v>
      </c>
      <c r="V6586" s="9" t="s">
        <v>23576</v>
      </c>
      <c r="W6586" s="14">
        <v>2</v>
      </c>
    </row>
    <row r="6587" spans="1:23" x14ac:dyDescent="0.25">
      <c r="A6587" s="8">
        <v>1332</v>
      </c>
      <c r="B6587" s="9" t="s">
        <v>24642</v>
      </c>
      <c r="C6587" s="9" t="s">
        <v>23182</v>
      </c>
      <c r="D6587" s="10" t="s">
        <v>24643</v>
      </c>
      <c r="E6587" s="19"/>
      <c r="F6587" s="11"/>
      <c r="G6587" s="12">
        <v>0</v>
      </c>
      <c r="H6587" s="9" t="s">
        <v>25</v>
      </c>
      <c r="I6587" s="9" t="s">
        <v>25</v>
      </c>
      <c r="J6587" s="12">
        <v>1</v>
      </c>
      <c r="K6587" s="13">
        <v>44236</v>
      </c>
      <c r="L6587" s="86">
        <f>(Tabla2[[#This Row],[release_year]]-'VARIANZA Y DES. EST'!$L$11)^2</f>
        <v>4785.899735840092</v>
      </c>
      <c r="M6587" s="12">
        <v>1945</v>
      </c>
      <c r="N6587" s="9" t="s">
        <v>76</v>
      </c>
      <c r="O6587" s="9" t="s">
        <v>23191</v>
      </c>
      <c r="P6587" s="12">
        <v>1</v>
      </c>
      <c r="Q6587" s="12" t="s">
        <v>28</v>
      </c>
      <c r="R6587" s="12"/>
      <c r="S6587" s="12">
        <v>1</v>
      </c>
      <c r="T6587" s="9" t="s">
        <v>23403</v>
      </c>
      <c r="U6587" s="9" t="s">
        <v>23403</v>
      </c>
      <c r="V6587" s="9" t="s">
        <v>23403</v>
      </c>
      <c r="W6587" s="14">
        <v>1</v>
      </c>
    </row>
    <row r="6588" spans="1:23" x14ac:dyDescent="0.25">
      <c r="A6588" s="8">
        <v>1333</v>
      </c>
      <c r="B6588" s="9" t="s">
        <v>24644</v>
      </c>
      <c r="C6588" s="9" t="s">
        <v>23182</v>
      </c>
      <c r="D6588" s="9" t="s">
        <v>24645</v>
      </c>
      <c r="E6588" s="9"/>
      <c r="F6588" s="9" t="s">
        <v>24646</v>
      </c>
      <c r="G6588" s="12">
        <v>6</v>
      </c>
      <c r="H6588" s="9" t="s">
        <v>25</v>
      </c>
      <c r="I6588" s="9" t="s">
        <v>25</v>
      </c>
      <c r="J6588" s="12">
        <v>1</v>
      </c>
      <c r="K6588" s="13">
        <v>44235</v>
      </c>
      <c r="L6588" s="86">
        <f>(Tabla2[[#This Row],[release_year]]-'VARIANZA Y DES. EST'!$L$11)^2</f>
        <v>38.194842005650592</v>
      </c>
      <c r="M6588" s="12">
        <v>2008</v>
      </c>
      <c r="N6588" s="9" t="s">
        <v>55</v>
      </c>
      <c r="O6588" s="9" t="s">
        <v>23185</v>
      </c>
      <c r="P6588" s="12">
        <v>2</v>
      </c>
      <c r="Q6588" s="12" t="s">
        <v>28</v>
      </c>
      <c r="R6588" s="12"/>
      <c r="S6588" s="12">
        <v>2</v>
      </c>
      <c r="T6588" s="9" t="s">
        <v>23268</v>
      </c>
      <c r="U6588" s="9" t="s">
        <v>23264</v>
      </c>
      <c r="V6588" s="9" t="s">
        <v>23268</v>
      </c>
      <c r="W6588" s="14">
        <v>2</v>
      </c>
    </row>
    <row r="6589" spans="1:23" x14ac:dyDescent="0.25">
      <c r="A6589" s="8">
        <v>1336</v>
      </c>
      <c r="B6589" s="9" t="s">
        <v>24647</v>
      </c>
      <c r="C6589" s="9" t="s">
        <v>23182</v>
      </c>
      <c r="D6589" s="9" t="s">
        <v>24648</v>
      </c>
      <c r="E6589" s="9"/>
      <c r="F6589" s="9" t="s">
        <v>24649</v>
      </c>
      <c r="G6589" s="12">
        <v>5</v>
      </c>
      <c r="H6589" s="9" t="s">
        <v>25</v>
      </c>
      <c r="I6589" s="9" t="s">
        <v>25</v>
      </c>
      <c r="J6589" s="12">
        <v>1</v>
      </c>
      <c r="K6589" s="13">
        <v>44233</v>
      </c>
      <c r="L6589" s="86">
        <f>(Tabla2[[#This Row],[release_year]]-'VARIANZA Y DES. EST'!$L$11)^2</f>
        <v>33.870100322899837</v>
      </c>
      <c r="M6589" s="12">
        <v>2020</v>
      </c>
      <c r="N6589" s="9" t="s">
        <v>76</v>
      </c>
      <c r="O6589" s="9" t="s">
        <v>23255</v>
      </c>
      <c r="P6589" s="12">
        <v>3</v>
      </c>
      <c r="Q6589" s="12" t="s">
        <v>28</v>
      </c>
      <c r="R6589" s="12"/>
      <c r="S6589" s="12">
        <v>3</v>
      </c>
      <c r="T6589" s="9" t="s">
        <v>23464</v>
      </c>
      <c r="U6589" s="9" t="s">
        <v>23193</v>
      </c>
      <c r="V6589" s="9" t="s">
        <v>23464</v>
      </c>
      <c r="W6589" s="14">
        <v>3</v>
      </c>
    </row>
    <row r="6590" spans="1:23" x14ac:dyDescent="0.25">
      <c r="A6590" s="8">
        <v>1339</v>
      </c>
      <c r="B6590" s="9" t="s">
        <v>24650</v>
      </c>
      <c r="C6590" s="9" t="s">
        <v>23182</v>
      </c>
      <c r="D6590" s="9" t="s">
        <v>24651</v>
      </c>
      <c r="E6590" s="18"/>
      <c r="F6590" s="9" t="s">
        <v>24652</v>
      </c>
      <c r="G6590" s="12">
        <v>8</v>
      </c>
      <c r="H6590" s="9" t="s">
        <v>390</v>
      </c>
      <c r="I6590" s="9" t="s">
        <v>390</v>
      </c>
      <c r="J6590" s="12">
        <v>1</v>
      </c>
      <c r="K6590" s="13">
        <v>44232</v>
      </c>
      <c r="L6590" s="86">
        <f>(Tabla2[[#This Row],[release_year]]-'VARIANZA Y DES. EST'!$L$11)^2</f>
        <v>46.509705182670608</v>
      </c>
      <c r="M6590" s="12">
        <v>2021</v>
      </c>
      <c r="N6590" s="9" t="s">
        <v>76</v>
      </c>
      <c r="O6590" s="9" t="s">
        <v>23185</v>
      </c>
      <c r="P6590" s="12">
        <v>2</v>
      </c>
      <c r="Q6590" s="12" t="s">
        <v>28</v>
      </c>
      <c r="R6590" s="12"/>
      <c r="S6590" s="12">
        <v>2</v>
      </c>
      <c r="T6590" s="9" t="s">
        <v>23370</v>
      </c>
      <c r="U6590" s="9" t="s">
        <v>23193</v>
      </c>
      <c r="V6590" s="9" t="s">
        <v>23370</v>
      </c>
      <c r="W6590" s="14">
        <v>3</v>
      </c>
    </row>
    <row r="6591" spans="1:23" x14ac:dyDescent="0.25">
      <c r="A6591" s="8">
        <v>1340</v>
      </c>
      <c r="B6591" s="9" t="s">
        <v>24653</v>
      </c>
      <c r="C6591" s="9" t="s">
        <v>23182</v>
      </c>
      <c r="D6591" s="10" t="s">
        <v>24654</v>
      </c>
      <c r="E6591" s="11"/>
      <c r="F6591" s="9" t="s">
        <v>24655</v>
      </c>
      <c r="G6591" s="12">
        <v>15</v>
      </c>
      <c r="H6591" s="9" t="s">
        <v>858</v>
      </c>
      <c r="I6591" s="9" t="s">
        <v>858</v>
      </c>
      <c r="J6591" s="12">
        <v>1</v>
      </c>
      <c r="K6591" s="13">
        <v>44232</v>
      </c>
      <c r="L6591" s="86">
        <f>(Tabla2[[#This Row],[release_year]]-'VARIANZA Y DES. EST'!$L$11)^2</f>
        <v>46.509705182670608</v>
      </c>
      <c r="M6591" s="12">
        <v>2021</v>
      </c>
      <c r="N6591" s="9" t="s">
        <v>76</v>
      </c>
      <c r="O6591" s="9" t="s">
        <v>23191</v>
      </c>
      <c r="P6591" s="12">
        <v>1</v>
      </c>
      <c r="Q6591" s="12" t="s">
        <v>28</v>
      </c>
      <c r="R6591" s="12"/>
      <c r="S6591" s="12">
        <v>1</v>
      </c>
      <c r="T6591" s="9" t="s">
        <v>23445</v>
      </c>
      <c r="U6591" s="9" t="s">
        <v>23193</v>
      </c>
      <c r="V6591" s="9" t="s">
        <v>23445</v>
      </c>
      <c r="W6591" s="14">
        <v>3</v>
      </c>
    </row>
    <row r="6592" spans="1:23" x14ac:dyDescent="0.25">
      <c r="A6592" s="8">
        <v>1349</v>
      </c>
      <c r="B6592" s="9" t="s">
        <v>24656</v>
      </c>
      <c r="C6592" s="9" t="s">
        <v>23182</v>
      </c>
      <c r="D6592" s="9" t="s">
        <v>24657</v>
      </c>
      <c r="E6592" s="9"/>
      <c r="F6592" s="9" t="s">
        <v>24658</v>
      </c>
      <c r="G6592" s="12">
        <v>12</v>
      </c>
      <c r="H6592" s="9" t="s">
        <v>25</v>
      </c>
      <c r="I6592" s="9" t="s">
        <v>25</v>
      </c>
      <c r="J6592" s="12">
        <v>1</v>
      </c>
      <c r="K6592" s="13">
        <v>44230</v>
      </c>
      <c r="L6592" s="86">
        <f>(Tabla2[[#This Row],[release_year]]-'VARIANZA Y DES. EST'!$L$11)^2</f>
        <v>46.509705182670608</v>
      </c>
      <c r="M6592" s="12">
        <v>2021</v>
      </c>
      <c r="N6592" s="9" t="s">
        <v>76</v>
      </c>
      <c r="O6592" s="9" t="s">
        <v>23191</v>
      </c>
      <c r="P6592" s="12">
        <v>1</v>
      </c>
      <c r="Q6592" s="12" t="s">
        <v>28</v>
      </c>
      <c r="R6592" s="12"/>
      <c r="S6592" s="12">
        <v>1</v>
      </c>
      <c r="T6592" s="9" t="s">
        <v>23746</v>
      </c>
      <c r="U6592" s="9" t="s">
        <v>23747</v>
      </c>
      <c r="V6592" s="9" t="s">
        <v>23746</v>
      </c>
      <c r="W6592" s="14">
        <v>2</v>
      </c>
    </row>
    <row r="6593" spans="1:23" x14ac:dyDescent="0.25">
      <c r="A6593" s="8">
        <v>1350</v>
      </c>
      <c r="B6593" s="9" t="s">
        <v>24659</v>
      </c>
      <c r="C6593" s="9" t="s">
        <v>23182</v>
      </c>
      <c r="D6593" s="10" t="s">
        <v>24660</v>
      </c>
      <c r="E6593" s="11"/>
      <c r="F6593" s="9" t="s">
        <v>24661</v>
      </c>
      <c r="G6593" s="12">
        <v>10</v>
      </c>
      <c r="H6593" s="9" t="s">
        <v>1692</v>
      </c>
      <c r="I6593" s="9" t="s">
        <v>1692</v>
      </c>
      <c r="J6593" s="12">
        <v>1</v>
      </c>
      <c r="K6593" s="13">
        <v>44230</v>
      </c>
      <c r="L6593" s="86">
        <f>(Tabla2[[#This Row],[release_year]]-'VARIANZA Y DES. EST'!$L$11)^2</f>
        <v>4.7532614447336705</v>
      </c>
      <c r="M6593" s="12">
        <v>2012</v>
      </c>
      <c r="N6593" s="9" t="s">
        <v>76</v>
      </c>
      <c r="O6593" s="9" t="s">
        <v>23191</v>
      </c>
      <c r="P6593" s="12">
        <v>1</v>
      </c>
      <c r="Q6593" s="12" t="s">
        <v>28</v>
      </c>
      <c r="R6593" s="12"/>
      <c r="S6593" s="12">
        <v>1</v>
      </c>
      <c r="T6593" s="9" t="s">
        <v>23370</v>
      </c>
      <c r="U6593" s="9" t="s">
        <v>23193</v>
      </c>
      <c r="V6593" s="9" t="s">
        <v>23370</v>
      </c>
      <c r="W6593" s="14">
        <v>3</v>
      </c>
    </row>
    <row r="6594" spans="1:23" x14ac:dyDescent="0.25">
      <c r="A6594" s="8">
        <v>1351</v>
      </c>
      <c r="B6594" s="9" t="s">
        <v>24662</v>
      </c>
      <c r="C6594" s="9" t="s">
        <v>23182</v>
      </c>
      <c r="D6594" s="10" t="s">
        <v>24663</v>
      </c>
      <c r="E6594" s="11"/>
      <c r="F6594" s="9" t="s">
        <v>24664</v>
      </c>
      <c r="G6594" s="12">
        <v>9</v>
      </c>
      <c r="H6594" s="9" t="s">
        <v>25</v>
      </c>
      <c r="I6594" s="9" t="s">
        <v>25</v>
      </c>
      <c r="J6594" s="12">
        <v>1</v>
      </c>
      <c r="K6594" s="13">
        <v>44230</v>
      </c>
      <c r="L6594" s="86">
        <f>(Tabla2[[#This Row],[release_year]]-'VARIANZA Y DES. EST'!$L$11)^2</f>
        <v>14.590890603358293</v>
      </c>
      <c r="M6594" s="12">
        <v>2018</v>
      </c>
      <c r="N6594" s="9" t="s">
        <v>110</v>
      </c>
      <c r="O6594" s="9" t="s">
        <v>23185</v>
      </c>
      <c r="P6594" s="12">
        <v>2</v>
      </c>
      <c r="Q6594" s="12" t="s">
        <v>28</v>
      </c>
      <c r="R6594" s="12"/>
      <c r="S6594" s="12">
        <v>2</v>
      </c>
      <c r="T6594" s="9" t="s">
        <v>23264</v>
      </c>
      <c r="U6594" s="9" t="s">
        <v>23264</v>
      </c>
      <c r="V6594" s="9" t="s">
        <v>23264</v>
      </c>
      <c r="W6594" s="14">
        <v>1</v>
      </c>
    </row>
    <row r="6595" spans="1:23" x14ac:dyDescent="0.25">
      <c r="A6595" s="8">
        <v>1353</v>
      </c>
      <c r="B6595" s="9" t="s">
        <v>24665</v>
      </c>
      <c r="C6595" s="9" t="s">
        <v>23182</v>
      </c>
      <c r="D6595" s="10" t="s">
        <v>24666</v>
      </c>
      <c r="E6595" s="11"/>
      <c r="F6595" s="18" t="s">
        <v>24667</v>
      </c>
      <c r="G6595" s="12">
        <v>7</v>
      </c>
      <c r="H6595" s="9" t="s">
        <v>25</v>
      </c>
      <c r="I6595" s="9" t="s">
        <v>25</v>
      </c>
      <c r="J6595" s="12">
        <v>1</v>
      </c>
      <c r="K6595" s="13">
        <v>44229</v>
      </c>
      <c r="L6595" s="86">
        <f>(Tabla2[[#This Row],[release_year]]-'VARIANZA Y DES. EST'!$L$11)^2</f>
        <v>46.509705182670608</v>
      </c>
      <c r="M6595" s="12">
        <v>2021</v>
      </c>
      <c r="N6595" s="9" t="s">
        <v>76</v>
      </c>
      <c r="O6595" s="9" t="s">
        <v>23185</v>
      </c>
      <c r="P6595" s="12">
        <v>2</v>
      </c>
      <c r="Q6595" s="12" t="s">
        <v>28</v>
      </c>
      <c r="R6595" s="12"/>
      <c r="S6595" s="12">
        <v>2</v>
      </c>
      <c r="T6595" s="9" t="s">
        <v>23663</v>
      </c>
      <c r="U6595" s="9" t="s">
        <v>23664</v>
      </c>
      <c r="V6595" s="9" t="s">
        <v>23663</v>
      </c>
      <c r="W6595" s="14">
        <v>2</v>
      </c>
    </row>
    <row r="6596" spans="1:23" x14ac:dyDescent="0.25">
      <c r="A6596" s="8">
        <v>1355</v>
      </c>
      <c r="B6596" s="9" t="s">
        <v>24668</v>
      </c>
      <c r="C6596" s="9" t="s">
        <v>23182</v>
      </c>
      <c r="D6596" s="9" t="s">
        <v>24669</v>
      </c>
      <c r="E6596" s="9"/>
      <c r="F6596" s="9" t="s">
        <v>24670</v>
      </c>
      <c r="G6596" s="12">
        <v>8</v>
      </c>
      <c r="H6596" s="9" t="s">
        <v>160</v>
      </c>
      <c r="I6596" s="9" t="s">
        <v>160</v>
      </c>
      <c r="J6596" s="12">
        <v>1</v>
      </c>
      <c r="K6596" s="13">
        <v>44228</v>
      </c>
      <c r="L6596" s="86">
        <f>(Tabla2[[#This Row],[release_year]]-'VARIANZA Y DES. EST'!$L$11)^2</f>
        <v>23.230495463129063</v>
      </c>
      <c r="M6596" s="12">
        <v>2019</v>
      </c>
      <c r="N6596" s="9" t="s">
        <v>35</v>
      </c>
      <c r="O6596" s="9" t="s">
        <v>24671</v>
      </c>
      <c r="P6596" s="12">
        <v>13</v>
      </c>
      <c r="Q6596" s="12" t="s">
        <v>28</v>
      </c>
      <c r="R6596" s="12"/>
      <c r="S6596" s="12">
        <v>13</v>
      </c>
      <c r="T6596" s="9" t="s">
        <v>23206</v>
      </c>
      <c r="U6596" s="9" t="s">
        <v>23206</v>
      </c>
      <c r="V6596" s="9" t="s">
        <v>23206</v>
      </c>
      <c r="W6596" s="14">
        <v>1</v>
      </c>
    </row>
    <row r="6597" spans="1:23" x14ac:dyDescent="0.25">
      <c r="A6597" s="8">
        <v>1356</v>
      </c>
      <c r="B6597" s="9" t="s">
        <v>24672</v>
      </c>
      <c r="C6597" s="9" t="s">
        <v>23182</v>
      </c>
      <c r="D6597" s="9" t="s">
        <v>24673</v>
      </c>
      <c r="E6597" s="9"/>
      <c r="F6597" s="9" t="s">
        <v>24674</v>
      </c>
      <c r="G6597" s="12">
        <v>8</v>
      </c>
      <c r="H6597" s="9" t="s">
        <v>25</v>
      </c>
      <c r="I6597" s="9" t="s">
        <v>25</v>
      </c>
      <c r="J6597" s="12">
        <v>1</v>
      </c>
      <c r="K6597" s="13">
        <v>44228</v>
      </c>
      <c r="L6597" s="86">
        <f>(Tabla2[[#This Row],[release_year]]-'VARIANZA Y DES. EST'!$L$11)^2</f>
        <v>14.590890603358293</v>
      </c>
      <c r="M6597" s="12">
        <v>2018</v>
      </c>
      <c r="N6597" s="9" t="s">
        <v>35</v>
      </c>
      <c r="O6597" s="9" t="s">
        <v>23191</v>
      </c>
      <c r="P6597" s="12">
        <v>1</v>
      </c>
      <c r="Q6597" s="12" t="s">
        <v>28</v>
      </c>
      <c r="R6597" s="12"/>
      <c r="S6597" s="12">
        <v>1</v>
      </c>
      <c r="T6597" s="9" t="s">
        <v>24675</v>
      </c>
      <c r="U6597" s="9" t="s">
        <v>23747</v>
      </c>
      <c r="V6597" s="9" t="s">
        <v>24675</v>
      </c>
      <c r="W6597" s="14">
        <v>2</v>
      </c>
    </row>
    <row r="6598" spans="1:23" x14ac:dyDescent="0.25">
      <c r="A6598" s="8">
        <v>1357</v>
      </c>
      <c r="B6598" s="9" t="s">
        <v>24676</v>
      </c>
      <c r="C6598" s="9" t="s">
        <v>23182</v>
      </c>
      <c r="D6598" s="9" t="s">
        <v>24677</v>
      </c>
      <c r="E6598" s="9"/>
      <c r="F6598" s="9" t="s">
        <v>24678</v>
      </c>
      <c r="G6598" s="12">
        <v>8</v>
      </c>
      <c r="H6598" s="9" t="s">
        <v>25</v>
      </c>
      <c r="I6598" s="9" t="s">
        <v>25</v>
      </c>
      <c r="J6598" s="12">
        <v>1</v>
      </c>
      <c r="K6598" s="13">
        <v>44228</v>
      </c>
      <c r="L6598" s="86">
        <f>(Tabla2[[#This Row],[release_year]]-'VARIANZA Y DES. EST'!$L$11)^2</f>
        <v>14.590890603358293</v>
      </c>
      <c r="M6598" s="12">
        <v>2018</v>
      </c>
      <c r="N6598" s="9" t="s">
        <v>35</v>
      </c>
      <c r="O6598" s="9" t="s">
        <v>23191</v>
      </c>
      <c r="P6598" s="12">
        <v>1</v>
      </c>
      <c r="Q6598" s="12" t="s">
        <v>28</v>
      </c>
      <c r="R6598" s="12"/>
      <c r="S6598" s="12">
        <v>1</v>
      </c>
      <c r="T6598" s="9" t="s">
        <v>24679</v>
      </c>
      <c r="U6598" s="9" t="s">
        <v>23229</v>
      </c>
      <c r="V6598" s="9" t="s">
        <v>24679</v>
      </c>
      <c r="W6598" s="14">
        <v>2</v>
      </c>
    </row>
    <row r="6599" spans="1:23" x14ac:dyDescent="0.25">
      <c r="A6599" s="8">
        <v>1361</v>
      </c>
      <c r="B6599" s="9" t="s">
        <v>24680</v>
      </c>
      <c r="C6599" s="9" t="s">
        <v>23182</v>
      </c>
      <c r="D6599" s="9" t="s">
        <v>24681</v>
      </c>
      <c r="E6599" s="9" t="s">
        <v>24682</v>
      </c>
      <c r="F6599" s="9" t="s">
        <v>24683</v>
      </c>
      <c r="G6599" s="12">
        <v>12</v>
      </c>
      <c r="H6599" s="9" t="s">
        <v>3522</v>
      </c>
      <c r="I6599" s="9" t="s">
        <v>3522</v>
      </c>
      <c r="J6599" s="12">
        <v>1</v>
      </c>
      <c r="K6599" s="13">
        <v>44228</v>
      </c>
      <c r="L6599" s="86">
        <f>(Tabla2[[#This Row],[release_year]]-'VARIANZA Y DES. EST'!$L$11)^2</f>
        <v>33.870100322899837</v>
      </c>
      <c r="M6599" s="12">
        <v>2020</v>
      </c>
      <c r="N6599" s="9" t="s">
        <v>76</v>
      </c>
      <c r="O6599" s="9" t="s">
        <v>23191</v>
      </c>
      <c r="P6599" s="12">
        <v>1</v>
      </c>
      <c r="Q6599" s="12" t="s">
        <v>28</v>
      </c>
      <c r="R6599" s="12"/>
      <c r="S6599" s="12">
        <v>1</v>
      </c>
      <c r="T6599" s="9" t="s">
        <v>23201</v>
      </c>
      <c r="U6599" s="9" t="s">
        <v>23187</v>
      </c>
      <c r="V6599" s="9" t="s">
        <v>23201</v>
      </c>
      <c r="W6599" s="14">
        <v>3</v>
      </c>
    </row>
    <row r="6600" spans="1:23" x14ac:dyDescent="0.25">
      <c r="A6600" s="8">
        <v>1362</v>
      </c>
      <c r="B6600" s="9" t="s">
        <v>24684</v>
      </c>
      <c r="C6600" s="9" t="s">
        <v>23182</v>
      </c>
      <c r="D6600" s="10" t="s">
        <v>24685</v>
      </c>
      <c r="E6600" s="11"/>
      <c r="F6600" s="9" t="s">
        <v>24686</v>
      </c>
      <c r="G6600" s="12">
        <v>8</v>
      </c>
      <c r="H6600" s="9" t="s">
        <v>25</v>
      </c>
      <c r="I6600" s="9" t="s">
        <v>25</v>
      </c>
      <c r="J6600" s="12">
        <v>1</v>
      </c>
      <c r="K6600" s="13">
        <v>44228</v>
      </c>
      <c r="L6600" s="86">
        <f>(Tabla2[[#This Row],[release_year]]-'VARIANZA Y DES. EST'!$L$11)^2</f>
        <v>23.230495463129063</v>
      </c>
      <c r="M6600" s="12">
        <v>2019</v>
      </c>
      <c r="N6600" s="9" t="s">
        <v>35</v>
      </c>
      <c r="O6600" s="9" t="s">
        <v>23191</v>
      </c>
      <c r="P6600" s="12">
        <v>1</v>
      </c>
      <c r="Q6600" s="12" t="s">
        <v>28</v>
      </c>
      <c r="R6600" s="12"/>
      <c r="S6600" s="12">
        <v>1</v>
      </c>
      <c r="T6600" s="9" t="s">
        <v>24585</v>
      </c>
      <c r="U6600" s="9" t="s">
        <v>24396</v>
      </c>
      <c r="V6600" s="9" t="s">
        <v>24585</v>
      </c>
      <c r="W6600" s="14">
        <v>2</v>
      </c>
    </row>
    <row r="6601" spans="1:23" x14ac:dyDescent="0.25">
      <c r="A6601" s="8">
        <v>1363</v>
      </c>
      <c r="B6601" s="9" t="s">
        <v>24687</v>
      </c>
      <c r="C6601" s="9" t="s">
        <v>23182</v>
      </c>
      <c r="D6601" s="10" t="s">
        <v>24688</v>
      </c>
      <c r="E6601" s="11"/>
      <c r="F6601" s="9" t="s">
        <v>24689</v>
      </c>
      <c r="G6601" s="12">
        <v>17</v>
      </c>
      <c r="H6601" s="9" t="s">
        <v>160</v>
      </c>
      <c r="I6601" s="9" t="s">
        <v>24690</v>
      </c>
      <c r="J6601" s="12">
        <v>3</v>
      </c>
      <c r="K6601" s="13">
        <v>44228</v>
      </c>
      <c r="L6601" s="86">
        <f>(Tabla2[[#This Row],[release_year]]-'VARIANZA Y DES. EST'!$L$11)^2</f>
        <v>0.67207602404598188</v>
      </c>
      <c r="M6601" s="12">
        <v>2015</v>
      </c>
      <c r="N6601" s="9" t="s">
        <v>82</v>
      </c>
      <c r="O6601" s="9" t="s">
        <v>23529</v>
      </c>
      <c r="P6601" s="12">
        <v>7</v>
      </c>
      <c r="Q6601" s="12" t="s">
        <v>28</v>
      </c>
      <c r="R6601" s="12"/>
      <c r="S6601" s="12">
        <v>7</v>
      </c>
      <c r="T6601" s="9" t="s">
        <v>23268</v>
      </c>
      <c r="U6601" s="9" t="s">
        <v>23264</v>
      </c>
      <c r="V6601" s="9" t="s">
        <v>23268</v>
      </c>
      <c r="W6601" s="14">
        <v>2</v>
      </c>
    </row>
    <row r="6602" spans="1:23" x14ac:dyDescent="0.25">
      <c r="A6602" s="8">
        <v>1364</v>
      </c>
      <c r="B6602" s="9" t="s">
        <v>24691</v>
      </c>
      <c r="C6602" s="9" t="s">
        <v>23182</v>
      </c>
      <c r="D6602" s="9" t="s">
        <v>24692</v>
      </c>
      <c r="E6602" s="9"/>
      <c r="F6602" s="18" t="s">
        <v>24693</v>
      </c>
      <c r="G6602" s="12">
        <v>7</v>
      </c>
      <c r="H6602" s="9" t="s">
        <v>25</v>
      </c>
      <c r="I6602" s="9" t="s">
        <v>25</v>
      </c>
      <c r="J6602" s="12">
        <v>1</v>
      </c>
      <c r="K6602" s="13">
        <v>44228</v>
      </c>
      <c r="L6602" s="86">
        <f>(Tabla2[[#This Row],[release_year]]-'VARIANZA Y DES. EST'!$L$11)^2</f>
        <v>23.230495463129063</v>
      </c>
      <c r="M6602" s="12">
        <v>2019</v>
      </c>
      <c r="N6602" s="9" t="s">
        <v>35</v>
      </c>
      <c r="O6602" s="9" t="s">
        <v>23185</v>
      </c>
      <c r="P6602" s="12">
        <v>2</v>
      </c>
      <c r="Q6602" s="12" t="s">
        <v>28</v>
      </c>
      <c r="R6602" s="12"/>
      <c r="S6602" s="12">
        <v>2</v>
      </c>
      <c r="T6602" s="9" t="s">
        <v>24694</v>
      </c>
      <c r="U6602" s="9" t="s">
        <v>23747</v>
      </c>
      <c r="V6602" s="9" t="s">
        <v>24694</v>
      </c>
      <c r="W6602" s="14">
        <v>3</v>
      </c>
    </row>
    <row r="6603" spans="1:23" x14ac:dyDescent="0.25">
      <c r="A6603" s="8">
        <v>1366</v>
      </c>
      <c r="B6603" s="9" t="s">
        <v>24695</v>
      </c>
      <c r="C6603" s="9" t="s">
        <v>23182</v>
      </c>
      <c r="D6603" s="10" t="s">
        <v>24696</v>
      </c>
      <c r="E6603" s="11"/>
      <c r="F6603" s="9"/>
      <c r="G6603" s="12">
        <v>0</v>
      </c>
      <c r="H6603" s="9" t="s">
        <v>231</v>
      </c>
      <c r="I6603" s="9" t="s">
        <v>231</v>
      </c>
      <c r="J6603" s="12">
        <v>1</v>
      </c>
      <c r="K6603" s="13">
        <v>44228</v>
      </c>
      <c r="L6603" s="86">
        <f>(Tabla2[[#This Row],[release_year]]-'VARIANZA Y DES. EST'!$L$11)^2</f>
        <v>23.230495463129063</v>
      </c>
      <c r="M6603" s="12">
        <v>2019</v>
      </c>
      <c r="N6603" s="9" t="s">
        <v>110</v>
      </c>
      <c r="O6603" s="9" t="s">
        <v>23185</v>
      </c>
      <c r="P6603" s="12">
        <v>2</v>
      </c>
      <c r="Q6603" s="12" t="s">
        <v>28</v>
      </c>
      <c r="R6603" s="12"/>
      <c r="S6603" s="12">
        <v>2</v>
      </c>
      <c r="T6603" s="9" t="s">
        <v>23268</v>
      </c>
      <c r="U6603" s="9" t="s">
        <v>23264</v>
      </c>
      <c r="V6603" s="9" t="s">
        <v>23268</v>
      </c>
      <c r="W6603" s="14">
        <v>2</v>
      </c>
    </row>
    <row r="6604" spans="1:23" x14ac:dyDescent="0.25">
      <c r="A6604" s="8">
        <v>1372</v>
      </c>
      <c r="B6604" s="9" t="s">
        <v>24697</v>
      </c>
      <c r="C6604" s="9" t="s">
        <v>23182</v>
      </c>
      <c r="D6604" s="10" t="s">
        <v>24698</v>
      </c>
      <c r="E6604" s="19"/>
      <c r="F6604" s="11"/>
      <c r="G6604" s="12">
        <v>0</v>
      </c>
      <c r="H6604" s="9" t="s">
        <v>25</v>
      </c>
      <c r="I6604" s="9" t="s">
        <v>25</v>
      </c>
      <c r="J6604" s="12">
        <v>1</v>
      </c>
      <c r="K6604" s="13">
        <v>44225</v>
      </c>
      <c r="L6604" s="86">
        <f>(Tabla2[[#This Row],[release_year]]-'VARIANZA Y DES. EST'!$L$11)^2</f>
        <v>46.509705182670608</v>
      </c>
      <c r="M6604" s="12">
        <v>2021</v>
      </c>
      <c r="N6604" s="9" t="s">
        <v>35</v>
      </c>
      <c r="O6604" s="9" t="s">
        <v>23191</v>
      </c>
      <c r="P6604" s="12">
        <v>1</v>
      </c>
      <c r="Q6604" s="12" t="s">
        <v>28</v>
      </c>
      <c r="R6604" s="12"/>
      <c r="S6604" s="12">
        <v>1</v>
      </c>
      <c r="T6604" s="9" t="s">
        <v>23197</v>
      </c>
      <c r="U6604" s="9" t="s">
        <v>23197</v>
      </c>
      <c r="V6604" s="9" t="s">
        <v>23197</v>
      </c>
      <c r="W6604" s="14">
        <v>1</v>
      </c>
    </row>
    <row r="6605" spans="1:23" x14ac:dyDescent="0.25">
      <c r="A6605" s="8">
        <v>1374</v>
      </c>
      <c r="B6605" s="9" t="s">
        <v>24699</v>
      </c>
      <c r="C6605" s="9" t="s">
        <v>23182</v>
      </c>
      <c r="D6605" s="9" t="s">
        <v>24700</v>
      </c>
      <c r="E6605" s="18"/>
      <c r="F6605" s="9" t="s">
        <v>24701</v>
      </c>
      <c r="G6605" s="12">
        <v>7</v>
      </c>
      <c r="H6605" s="9" t="s">
        <v>7034</v>
      </c>
      <c r="I6605" s="9" t="s">
        <v>7034</v>
      </c>
      <c r="J6605" s="12">
        <v>1</v>
      </c>
      <c r="K6605" s="13">
        <v>44223</v>
      </c>
      <c r="L6605" s="86">
        <f>(Tabla2[[#This Row],[release_year]]-'VARIANZA Y DES. EST'!$L$11)^2</f>
        <v>46.509705182670608</v>
      </c>
      <c r="M6605" s="12">
        <v>2021</v>
      </c>
      <c r="N6605" s="9" t="s">
        <v>76</v>
      </c>
      <c r="O6605" s="9" t="s">
        <v>23191</v>
      </c>
      <c r="P6605" s="12">
        <v>1</v>
      </c>
      <c r="Q6605" s="12" t="s">
        <v>28</v>
      </c>
      <c r="R6605" s="12"/>
      <c r="S6605" s="12">
        <v>1</v>
      </c>
      <c r="T6605" s="9" t="s">
        <v>23260</v>
      </c>
      <c r="U6605" s="9" t="s">
        <v>23187</v>
      </c>
      <c r="V6605" s="9" t="s">
        <v>23260</v>
      </c>
      <c r="W6605" s="14">
        <v>3</v>
      </c>
    </row>
    <row r="6606" spans="1:23" x14ac:dyDescent="0.25">
      <c r="A6606" s="8">
        <v>1376</v>
      </c>
      <c r="B6606" s="9" t="s">
        <v>24702</v>
      </c>
      <c r="C6606" s="9" t="s">
        <v>23182</v>
      </c>
      <c r="D6606" s="9" t="s">
        <v>24703</v>
      </c>
      <c r="E6606" s="9"/>
      <c r="F6606" s="9" t="s">
        <v>24704</v>
      </c>
      <c r="G6606" s="12">
        <v>8</v>
      </c>
      <c r="H6606" s="9" t="s">
        <v>25</v>
      </c>
      <c r="I6606" s="9" t="s">
        <v>25</v>
      </c>
      <c r="J6606" s="12">
        <v>1</v>
      </c>
      <c r="K6606" s="13">
        <v>44223</v>
      </c>
      <c r="L6606" s="86">
        <f>(Tabla2[[#This Row],[release_year]]-'VARIANZA Y DES. EST'!$L$11)^2</f>
        <v>46.509705182670608</v>
      </c>
      <c r="M6606" s="12">
        <v>2021</v>
      </c>
      <c r="N6606" s="9" t="s">
        <v>76</v>
      </c>
      <c r="O6606" s="9" t="s">
        <v>23185</v>
      </c>
      <c r="P6606" s="12">
        <v>2</v>
      </c>
      <c r="Q6606" s="12" t="s">
        <v>28</v>
      </c>
      <c r="R6606" s="12"/>
      <c r="S6606" s="12">
        <v>2</v>
      </c>
      <c r="T6606" s="9" t="s">
        <v>23228</v>
      </c>
      <c r="U6606" s="9" t="s">
        <v>23229</v>
      </c>
      <c r="V6606" s="9" t="s">
        <v>23228</v>
      </c>
      <c r="W6606" s="14">
        <v>2</v>
      </c>
    </row>
    <row r="6607" spans="1:23" x14ac:dyDescent="0.25">
      <c r="A6607" s="8">
        <v>1378</v>
      </c>
      <c r="B6607" s="9" t="s">
        <v>24705</v>
      </c>
      <c r="C6607" s="9" t="s">
        <v>23182</v>
      </c>
      <c r="D6607" s="9" t="s">
        <v>24706</v>
      </c>
      <c r="E6607" s="9"/>
      <c r="F6607" s="9" t="s">
        <v>24707</v>
      </c>
      <c r="G6607" s="12">
        <v>19</v>
      </c>
      <c r="H6607" s="9" t="s">
        <v>25</v>
      </c>
      <c r="I6607" s="9" t="s">
        <v>25</v>
      </c>
      <c r="J6607" s="12">
        <v>1</v>
      </c>
      <c r="K6607" s="13">
        <v>44223</v>
      </c>
      <c r="L6607" s="86">
        <f>(Tabla2[[#This Row],[release_year]]-'VARIANZA Y DES. EST'!$L$11)^2</f>
        <v>14.590890603358293</v>
      </c>
      <c r="M6607" s="12">
        <v>2018</v>
      </c>
      <c r="N6607" s="9" t="s">
        <v>76</v>
      </c>
      <c r="O6607" s="9" t="s">
        <v>23227</v>
      </c>
      <c r="P6607" s="12">
        <v>4</v>
      </c>
      <c r="Q6607" s="12" t="s">
        <v>28</v>
      </c>
      <c r="R6607" s="12"/>
      <c r="S6607" s="12">
        <v>4</v>
      </c>
      <c r="T6607" s="9" t="s">
        <v>24708</v>
      </c>
      <c r="U6607" s="9" t="s">
        <v>23747</v>
      </c>
      <c r="V6607" s="9" t="s">
        <v>24708</v>
      </c>
      <c r="W6607" s="14">
        <v>3</v>
      </c>
    </row>
    <row r="6608" spans="1:23" x14ac:dyDescent="0.25">
      <c r="A6608" s="8">
        <v>1381</v>
      </c>
      <c r="B6608" s="9" t="s">
        <v>24709</v>
      </c>
      <c r="C6608" s="9" t="s">
        <v>23182</v>
      </c>
      <c r="D6608" s="9" t="s">
        <v>24710</v>
      </c>
      <c r="E6608" s="9"/>
      <c r="F6608" s="9" t="s">
        <v>24711</v>
      </c>
      <c r="G6608" s="12">
        <v>12</v>
      </c>
      <c r="H6608" s="9" t="s">
        <v>25</v>
      </c>
      <c r="I6608" s="9" t="s">
        <v>1453</v>
      </c>
      <c r="J6608" s="12">
        <v>2</v>
      </c>
      <c r="K6608" s="13">
        <v>44222</v>
      </c>
      <c r="L6608" s="86">
        <f>(Tabla2[[#This Row],[release_year]]-'VARIANZA Y DES. EST'!$L$11)^2</f>
        <v>46.509705182670608</v>
      </c>
      <c r="M6608" s="12">
        <v>2021</v>
      </c>
      <c r="N6608" s="9" t="s">
        <v>26</v>
      </c>
      <c r="O6608" s="9" t="s">
        <v>23191</v>
      </c>
      <c r="P6608" s="12">
        <v>1</v>
      </c>
      <c r="Q6608" s="12" t="s">
        <v>28</v>
      </c>
      <c r="R6608" s="12"/>
      <c r="S6608" s="12">
        <v>1</v>
      </c>
      <c r="T6608" s="9" t="s">
        <v>23264</v>
      </c>
      <c r="U6608" s="9" t="s">
        <v>23264</v>
      </c>
      <c r="V6608" s="9" t="s">
        <v>23264</v>
      </c>
      <c r="W6608" s="14">
        <v>1</v>
      </c>
    </row>
    <row r="6609" spans="1:23" x14ac:dyDescent="0.25">
      <c r="A6609" s="8">
        <v>1384</v>
      </c>
      <c r="B6609" s="9" t="s">
        <v>24712</v>
      </c>
      <c r="C6609" s="9" t="s">
        <v>23182</v>
      </c>
      <c r="D6609" s="10" t="s">
        <v>24713</v>
      </c>
      <c r="E6609" s="11"/>
      <c r="F6609" s="9"/>
      <c r="G6609" s="12">
        <v>0</v>
      </c>
      <c r="H6609" s="9" t="s">
        <v>160</v>
      </c>
      <c r="I6609" s="9" t="s">
        <v>160</v>
      </c>
      <c r="J6609" s="12">
        <v>1</v>
      </c>
      <c r="K6609" s="13">
        <v>44218</v>
      </c>
      <c r="L6609" s="86">
        <f>(Tabla2[[#This Row],[release_year]]-'VARIANZA Y DES. EST'!$L$11)^2</f>
        <v>46.509705182670608</v>
      </c>
      <c r="M6609" s="12">
        <v>2021</v>
      </c>
      <c r="N6609" s="9" t="s">
        <v>35</v>
      </c>
      <c r="O6609" s="9" t="s">
        <v>23185</v>
      </c>
      <c r="P6609" s="12">
        <v>2</v>
      </c>
      <c r="Q6609" s="12" t="s">
        <v>28</v>
      </c>
      <c r="R6609" s="12"/>
      <c r="S6609" s="12">
        <v>2</v>
      </c>
      <c r="T6609" s="9" t="s">
        <v>23470</v>
      </c>
      <c r="U6609" s="9" t="s">
        <v>23187</v>
      </c>
      <c r="V6609" s="9" t="s">
        <v>23470</v>
      </c>
      <c r="W6609" s="14">
        <v>2</v>
      </c>
    </row>
    <row r="6610" spans="1:23" x14ac:dyDescent="0.25">
      <c r="A6610" s="8">
        <v>1385</v>
      </c>
      <c r="B6610" s="9" t="s">
        <v>24714</v>
      </c>
      <c r="C6610" s="9" t="s">
        <v>23182</v>
      </c>
      <c r="D6610" s="9" t="s">
        <v>24715</v>
      </c>
      <c r="E6610" s="9"/>
      <c r="F6610" s="9" t="s">
        <v>24716</v>
      </c>
      <c r="G6610" s="12">
        <v>7</v>
      </c>
      <c r="H6610" s="9" t="s">
        <v>1349</v>
      </c>
      <c r="I6610" s="9" t="s">
        <v>1349</v>
      </c>
      <c r="J6610" s="12">
        <v>1</v>
      </c>
      <c r="K6610" s="13">
        <v>44218</v>
      </c>
      <c r="L6610" s="86">
        <f>(Tabla2[[#This Row],[release_year]]-'VARIANZA Y DES. EST'!$L$11)^2</f>
        <v>46.509705182670608</v>
      </c>
      <c r="M6610" s="12">
        <v>2021</v>
      </c>
      <c r="N6610" s="9" t="s">
        <v>35</v>
      </c>
      <c r="O6610" s="9" t="s">
        <v>23255</v>
      </c>
      <c r="P6610" s="12">
        <v>3</v>
      </c>
      <c r="Q6610" s="12" t="s">
        <v>28</v>
      </c>
      <c r="R6610" s="12"/>
      <c r="S6610" s="12">
        <v>3</v>
      </c>
      <c r="T6610" s="9" t="s">
        <v>24391</v>
      </c>
      <c r="U6610" s="9" t="s">
        <v>23193</v>
      </c>
      <c r="V6610" s="9" t="s">
        <v>24391</v>
      </c>
      <c r="W6610" s="14">
        <v>3</v>
      </c>
    </row>
    <row r="6611" spans="1:23" x14ac:dyDescent="0.25">
      <c r="A6611" s="8">
        <v>1386</v>
      </c>
      <c r="B6611" s="9" t="s">
        <v>24717</v>
      </c>
      <c r="C6611" s="9" t="s">
        <v>23182</v>
      </c>
      <c r="D6611" s="10" t="s">
        <v>24718</v>
      </c>
      <c r="E6611" s="11"/>
      <c r="F6611" s="9" t="s">
        <v>24719</v>
      </c>
      <c r="G6611" s="12">
        <v>16</v>
      </c>
      <c r="H6611" s="9" t="s">
        <v>34</v>
      </c>
      <c r="I6611" s="9" t="s">
        <v>34</v>
      </c>
      <c r="J6611" s="12">
        <v>1</v>
      </c>
      <c r="K6611" s="13">
        <v>44218</v>
      </c>
      <c r="L6611" s="86">
        <f>(Tabla2[[#This Row],[release_year]]-'VARIANZA Y DES. EST'!$L$11)^2</f>
        <v>23.230495463129063</v>
      </c>
      <c r="M6611" s="12">
        <v>2019</v>
      </c>
      <c r="N6611" s="9" t="s">
        <v>35</v>
      </c>
      <c r="O6611" s="9" t="s">
        <v>23191</v>
      </c>
      <c r="P6611" s="12">
        <v>1</v>
      </c>
      <c r="Q6611" s="12" t="s">
        <v>28</v>
      </c>
      <c r="R6611" s="12"/>
      <c r="S6611" s="12">
        <v>1</v>
      </c>
      <c r="T6611" s="9" t="s">
        <v>23315</v>
      </c>
      <c r="U6611" s="9" t="s">
        <v>23316</v>
      </c>
      <c r="V6611" s="9" t="s">
        <v>23315</v>
      </c>
      <c r="W6611" s="14">
        <v>2</v>
      </c>
    </row>
    <row r="6612" spans="1:23" x14ac:dyDescent="0.25">
      <c r="A6612" s="8">
        <v>1393</v>
      </c>
      <c r="B6612" s="9" t="s">
        <v>24720</v>
      </c>
      <c r="C6612" s="9" t="s">
        <v>23182</v>
      </c>
      <c r="D6612" s="10" t="s">
        <v>24721</v>
      </c>
      <c r="E6612" s="11"/>
      <c r="F6612" s="9" t="s">
        <v>24722</v>
      </c>
      <c r="G6612" s="12">
        <v>12</v>
      </c>
      <c r="H6612" s="9" t="s">
        <v>468</v>
      </c>
      <c r="I6612" s="9" t="s">
        <v>468</v>
      </c>
      <c r="J6612" s="12">
        <v>1</v>
      </c>
      <c r="K6612" s="13">
        <v>44216</v>
      </c>
      <c r="L6612" s="86">
        <f>(Tabla2[[#This Row],[release_year]]-'VARIANZA Y DES. EST'!$L$11)^2</f>
        <v>46.509705182670608</v>
      </c>
      <c r="M6612" s="12">
        <v>2021</v>
      </c>
      <c r="N6612" s="9" t="s">
        <v>76</v>
      </c>
      <c r="O6612" s="9" t="s">
        <v>23191</v>
      </c>
      <c r="P6612" s="12">
        <v>1</v>
      </c>
      <c r="Q6612" s="12" t="s">
        <v>28</v>
      </c>
      <c r="R6612" s="12"/>
      <c r="S6612" s="12">
        <v>1</v>
      </c>
      <c r="T6612" s="9" t="s">
        <v>23492</v>
      </c>
      <c r="U6612" s="9" t="s">
        <v>23187</v>
      </c>
      <c r="V6612" s="9" t="s">
        <v>23492</v>
      </c>
      <c r="W6612" s="14">
        <v>3</v>
      </c>
    </row>
    <row r="6613" spans="1:23" x14ac:dyDescent="0.25">
      <c r="A6613" s="8">
        <v>1395</v>
      </c>
      <c r="B6613" s="9" t="s">
        <v>24723</v>
      </c>
      <c r="C6613" s="9" t="s">
        <v>23182</v>
      </c>
      <c r="D6613" s="9" t="s">
        <v>24724</v>
      </c>
      <c r="E6613" s="9"/>
      <c r="F6613" s="9"/>
      <c r="G6613" s="12">
        <v>0</v>
      </c>
      <c r="H6613" s="9" t="s">
        <v>25</v>
      </c>
      <c r="I6613" s="9" t="s">
        <v>25</v>
      </c>
      <c r="J6613" s="12">
        <v>1</v>
      </c>
      <c r="K6613" s="13">
        <v>44216</v>
      </c>
      <c r="L6613" s="86">
        <f>(Tabla2[[#This Row],[release_year]]-'VARIANZA Y DES. EST'!$L$11)^2</f>
        <v>46.509705182670608</v>
      </c>
      <c r="M6613" s="12">
        <v>2021</v>
      </c>
      <c r="N6613" s="9" t="s">
        <v>76</v>
      </c>
      <c r="O6613" s="9" t="s">
        <v>23191</v>
      </c>
      <c r="P6613" s="12">
        <v>1</v>
      </c>
      <c r="Q6613" s="12" t="s">
        <v>28</v>
      </c>
      <c r="R6613" s="12"/>
      <c r="S6613" s="12">
        <v>1</v>
      </c>
      <c r="T6613" s="9" t="s">
        <v>23356</v>
      </c>
      <c r="U6613" s="9" t="s">
        <v>23197</v>
      </c>
      <c r="V6613" s="9" t="s">
        <v>23356</v>
      </c>
      <c r="W6613" s="14">
        <v>2</v>
      </c>
    </row>
    <row r="6614" spans="1:23" x14ac:dyDescent="0.25">
      <c r="A6614" s="8">
        <v>1396</v>
      </c>
      <c r="B6614" s="9" t="s">
        <v>24725</v>
      </c>
      <c r="C6614" s="9" t="s">
        <v>23182</v>
      </c>
      <c r="D6614" s="9" t="s">
        <v>24726</v>
      </c>
      <c r="E6614" s="9"/>
      <c r="F6614" s="18" t="s">
        <v>24727</v>
      </c>
      <c r="G6614" s="12">
        <v>4</v>
      </c>
      <c r="H6614" s="9" t="s">
        <v>25</v>
      </c>
      <c r="I6614" s="9" t="s">
        <v>25</v>
      </c>
      <c r="J6614" s="12">
        <v>1</v>
      </c>
      <c r="K6614" s="13">
        <v>44215</v>
      </c>
      <c r="L6614" s="86">
        <f>(Tabla2[[#This Row],[release_year]]-'VARIANZA Y DES. EST'!$L$11)^2</f>
        <v>46.509705182670608</v>
      </c>
      <c r="M6614" s="12">
        <v>2021</v>
      </c>
      <c r="N6614" s="9" t="s">
        <v>26</v>
      </c>
      <c r="O6614" s="9" t="s">
        <v>23227</v>
      </c>
      <c r="P6614" s="12">
        <v>4</v>
      </c>
      <c r="Q6614" s="12" t="s">
        <v>28</v>
      </c>
      <c r="R6614" s="12"/>
      <c r="S6614" s="12">
        <v>4</v>
      </c>
      <c r="T6614" s="9" t="s">
        <v>23264</v>
      </c>
      <c r="U6614" s="9" t="s">
        <v>23264</v>
      </c>
      <c r="V6614" s="9" t="s">
        <v>23264</v>
      </c>
      <c r="W6614" s="14">
        <v>1</v>
      </c>
    </row>
    <row r="6615" spans="1:23" x14ac:dyDescent="0.25">
      <c r="A6615" s="8">
        <v>1401</v>
      </c>
      <c r="B6615" s="9" t="s">
        <v>24728</v>
      </c>
      <c r="C6615" s="9" t="s">
        <v>23182</v>
      </c>
      <c r="D6615" s="10" t="s">
        <v>24729</v>
      </c>
      <c r="E6615" s="11"/>
      <c r="F6615" s="9"/>
      <c r="G6615" s="12">
        <v>0</v>
      </c>
      <c r="H6615" s="9" t="s">
        <v>25</v>
      </c>
      <c r="I6615" s="9" t="s">
        <v>25</v>
      </c>
      <c r="J6615" s="12">
        <v>1</v>
      </c>
      <c r="K6615" s="13">
        <v>44211</v>
      </c>
      <c r="L6615" s="86">
        <f>(Tabla2[[#This Row],[release_year]]-'VARIANZA Y DES. EST'!$L$11)^2</f>
        <v>46.509705182670608</v>
      </c>
      <c r="M6615" s="12">
        <v>2021</v>
      </c>
      <c r="N6615" s="9" t="s">
        <v>76</v>
      </c>
      <c r="O6615" s="9" t="s">
        <v>23191</v>
      </c>
      <c r="P6615" s="12">
        <v>1</v>
      </c>
      <c r="Q6615" s="12" t="s">
        <v>28</v>
      </c>
      <c r="R6615" s="12"/>
      <c r="S6615" s="12">
        <v>1</v>
      </c>
      <c r="T6615" s="9" t="s">
        <v>23290</v>
      </c>
      <c r="U6615" s="9" t="s">
        <v>23290</v>
      </c>
      <c r="V6615" s="9" t="s">
        <v>23290</v>
      </c>
      <c r="W6615" s="14">
        <v>1</v>
      </c>
    </row>
    <row r="6616" spans="1:23" x14ac:dyDescent="0.25">
      <c r="A6616" s="8">
        <v>1402</v>
      </c>
      <c r="B6616" s="9" t="s">
        <v>24730</v>
      </c>
      <c r="C6616" s="9" t="s">
        <v>23182</v>
      </c>
      <c r="D6616" s="10" t="s">
        <v>24731</v>
      </c>
      <c r="E6616" s="11"/>
      <c r="F6616" s="9" t="s">
        <v>24732</v>
      </c>
      <c r="G6616" s="12">
        <v>10</v>
      </c>
      <c r="H6616" s="9" t="s">
        <v>25</v>
      </c>
      <c r="I6616" s="9" t="s">
        <v>25</v>
      </c>
      <c r="J6616" s="12">
        <v>1</v>
      </c>
      <c r="K6616" s="13">
        <v>44211</v>
      </c>
      <c r="L6616" s="86">
        <f>(Tabla2[[#This Row],[release_year]]-'VARIANZA Y DES. EST'!$L$11)^2</f>
        <v>46.509705182670608</v>
      </c>
      <c r="M6616" s="12">
        <v>2021</v>
      </c>
      <c r="N6616" s="9" t="s">
        <v>110</v>
      </c>
      <c r="O6616" s="9" t="s">
        <v>23227</v>
      </c>
      <c r="P6616" s="12">
        <v>4</v>
      </c>
      <c r="Q6616" s="12" t="s">
        <v>28</v>
      </c>
      <c r="R6616" s="12"/>
      <c r="S6616" s="12">
        <v>4</v>
      </c>
      <c r="T6616" s="9" t="s">
        <v>24733</v>
      </c>
      <c r="U6616" s="9" t="s">
        <v>23264</v>
      </c>
      <c r="V6616" s="9" t="s">
        <v>24733</v>
      </c>
      <c r="W6616" s="14">
        <v>2</v>
      </c>
    </row>
    <row r="6617" spans="1:23" x14ac:dyDescent="0.25">
      <c r="A6617" s="8">
        <v>1403</v>
      </c>
      <c r="B6617" s="9" t="s">
        <v>24734</v>
      </c>
      <c r="C6617" s="9" t="s">
        <v>23182</v>
      </c>
      <c r="D6617" s="10" t="s">
        <v>24735</v>
      </c>
      <c r="E6617" s="11"/>
      <c r="F6617" s="9" t="s">
        <v>24736</v>
      </c>
      <c r="G6617" s="12">
        <v>10</v>
      </c>
      <c r="H6617" s="9" t="s">
        <v>25</v>
      </c>
      <c r="I6617" s="9" t="s">
        <v>25</v>
      </c>
      <c r="J6617" s="12">
        <v>1</v>
      </c>
      <c r="K6617" s="13">
        <v>44211</v>
      </c>
      <c r="L6617" s="86">
        <f>(Tabla2[[#This Row],[release_year]]-'VARIANZA Y DES. EST'!$L$11)^2</f>
        <v>46.509705182670608</v>
      </c>
      <c r="M6617" s="12">
        <v>2021</v>
      </c>
      <c r="N6617" s="9" t="s">
        <v>35</v>
      </c>
      <c r="O6617" s="9" t="s">
        <v>23255</v>
      </c>
      <c r="P6617" s="12">
        <v>3</v>
      </c>
      <c r="Q6617" s="12" t="s">
        <v>28</v>
      </c>
      <c r="R6617" s="12"/>
      <c r="S6617" s="12">
        <v>3</v>
      </c>
      <c r="T6617" s="9" t="s">
        <v>24737</v>
      </c>
      <c r="U6617" s="9" t="s">
        <v>23566</v>
      </c>
      <c r="V6617" s="9" t="s">
        <v>24737</v>
      </c>
      <c r="W6617" s="14">
        <v>3</v>
      </c>
    </row>
    <row r="6618" spans="1:23" x14ac:dyDescent="0.25">
      <c r="A6618" s="8">
        <v>1405</v>
      </c>
      <c r="B6618" s="9" t="s">
        <v>24738</v>
      </c>
      <c r="C6618" s="9" t="s">
        <v>23182</v>
      </c>
      <c r="D6618" s="10" t="s">
        <v>24739</v>
      </c>
      <c r="E6618" s="11"/>
      <c r="F6618" s="9" t="s">
        <v>24740</v>
      </c>
      <c r="G6618" s="12">
        <v>6</v>
      </c>
      <c r="H6618" s="9" t="s">
        <v>25</v>
      </c>
      <c r="I6618" s="9" t="s">
        <v>25</v>
      </c>
      <c r="J6618" s="12">
        <v>1</v>
      </c>
      <c r="K6618" s="13">
        <v>44211</v>
      </c>
      <c r="L6618" s="86">
        <f>(Tabla2[[#This Row],[release_year]]-'VARIANZA Y DES. EST'!$L$11)^2</f>
        <v>3.3116808838167522</v>
      </c>
      <c r="M6618" s="12">
        <v>2016</v>
      </c>
      <c r="N6618" s="9" t="s">
        <v>55</v>
      </c>
      <c r="O6618" s="9" t="s">
        <v>23255</v>
      </c>
      <c r="P6618" s="12">
        <v>3</v>
      </c>
      <c r="Q6618" s="12" t="s">
        <v>28</v>
      </c>
      <c r="R6618" s="12"/>
      <c r="S6618" s="12">
        <v>3</v>
      </c>
      <c r="T6618" s="9" t="s">
        <v>23268</v>
      </c>
      <c r="U6618" s="9" t="s">
        <v>23264</v>
      </c>
      <c r="V6618" s="9" t="s">
        <v>23268</v>
      </c>
      <c r="W6618" s="14">
        <v>2</v>
      </c>
    </row>
    <row r="6619" spans="1:23" x14ac:dyDescent="0.25">
      <c r="A6619" s="8">
        <v>1409</v>
      </c>
      <c r="B6619" s="9" t="s">
        <v>24741</v>
      </c>
      <c r="C6619" s="9" t="s">
        <v>23182</v>
      </c>
      <c r="D6619" s="10" t="s">
        <v>24742</v>
      </c>
      <c r="E6619" s="11"/>
      <c r="F6619" s="9" t="s">
        <v>24743</v>
      </c>
      <c r="G6619" s="12">
        <v>13</v>
      </c>
      <c r="H6619" s="9" t="s">
        <v>25</v>
      </c>
      <c r="I6619" s="9" t="s">
        <v>327</v>
      </c>
      <c r="J6619" s="12">
        <v>2</v>
      </c>
      <c r="K6619" s="13">
        <v>44211</v>
      </c>
      <c r="L6619" s="86">
        <f>(Tabla2[[#This Row],[release_year]]-'VARIANZA Y DES. EST'!$L$11)^2</f>
        <v>33.870100322899837</v>
      </c>
      <c r="M6619" s="12">
        <v>2020</v>
      </c>
      <c r="N6619" s="9" t="s">
        <v>76</v>
      </c>
      <c r="O6619" s="9" t="s">
        <v>23243</v>
      </c>
      <c r="P6619" s="12">
        <v>5</v>
      </c>
      <c r="Q6619" s="12" t="s">
        <v>28</v>
      </c>
      <c r="R6619" s="12"/>
      <c r="S6619" s="12">
        <v>5</v>
      </c>
      <c r="T6619" s="9" t="s">
        <v>23621</v>
      </c>
      <c r="U6619" s="9" t="s">
        <v>23206</v>
      </c>
      <c r="V6619" s="9" t="s">
        <v>23621</v>
      </c>
      <c r="W6619" s="14">
        <v>2</v>
      </c>
    </row>
    <row r="6620" spans="1:23" x14ac:dyDescent="0.25">
      <c r="A6620" s="8">
        <v>1417</v>
      </c>
      <c r="B6620" s="9" t="s">
        <v>24744</v>
      </c>
      <c r="C6620" s="9" t="s">
        <v>23182</v>
      </c>
      <c r="D6620" s="9" t="s">
        <v>24745</v>
      </c>
      <c r="E6620" s="10" t="s">
        <v>9027</v>
      </c>
      <c r="F6620" s="11"/>
      <c r="G6620" s="12">
        <v>0</v>
      </c>
      <c r="H6620" s="9" t="s">
        <v>25</v>
      </c>
      <c r="I6620" s="9" t="s">
        <v>25</v>
      </c>
      <c r="J6620" s="12">
        <v>1</v>
      </c>
      <c r="K6620" s="13">
        <v>44209</v>
      </c>
      <c r="L6620" s="86">
        <f>(Tabla2[[#This Row],[release_year]]-'VARIANZA Y DES. EST'!$L$11)^2</f>
        <v>46.509705182670608</v>
      </c>
      <c r="M6620" s="12">
        <v>2021</v>
      </c>
      <c r="N6620" s="9" t="s">
        <v>76</v>
      </c>
      <c r="O6620" s="9" t="s">
        <v>23191</v>
      </c>
      <c r="P6620" s="12">
        <v>1</v>
      </c>
      <c r="Q6620" s="12" t="s">
        <v>28</v>
      </c>
      <c r="R6620" s="12"/>
      <c r="S6620" s="12">
        <v>1</v>
      </c>
      <c r="T6620" s="9" t="s">
        <v>23576</v>
      </c>
      <c r="U6620" s="9" t="s">
        <v>23193</v>
      </c>
      <c r="V6620" s="9" t="s">
        <v>23576</v>
      </c>
      <c r="W6620" s="14">
        <v>2</v>
      </c>
    </row>
    <row r="6621" spans="1:23" x14ac:dyDescent="0.25">
      <c r="A6621" s="8">
        <v>1420</v>
      </c>
      <c r="B6621" s="9" t="s">
        <v>24746</v>
      </c>
      <c r="C6621" s="9" t="s">
        <v>23182</v>
      </c>
      <c r="D6621" s="9" t="s">
        <v>24747</v>
      </c>
      <c r="E6621" s="9" t="s">
        <v>24748</v>
      </c>
      <c r="F6621" s="9" t="s">
        <v>24749</v>
      </c>
      <c r="G6621" s="12">
        <v>7</v>
      </c>
      <c r="H6621" s="9" t="s">
        <v>126</v>
      </c>
      <c r="I6621" s="9" t="s">
        <v>126</v>
      </c>
      <c r="J6621" s="12">
        <v>1</v>
      </c>
      <c r="K6621" s="13">
        <v>44208</v>
      </c>
      <c r="L6621" s="86">
        <f>(Tabla2[[#This Row],[release_year]]-'VARIANZA Y DES. EST'!$L$11)^2</f>
        <v>33.870100322899837</v>
      </c>
      <c r="M6621" s="12">
        <v>2020</v>
      </c>
      <c r="N6621" s="9" t="s">
        <v>76</v>
      </c>
      <c r="O6621" s="9" t="s">
        <v>23227</v>
      </c>
      <c r="P6621" s="12">
        <v>4</v>
      </c>
      <c r="Q6621" s="12" t="s">
        <v>28</v>
      </c>
      <c r="R6621" s="12"/>
      <c r="S6621" s="12">
        <v>4</v>
      </c>
      <c r="T6621" s="9" t="s">
        <v>24750</v>
      </c>
      <c r="U6621" s="9" t="s">
        <v>23213</v>
      </c>
      <c r="V6621" s="9" t="s">
        <v>24750</v>
      </c>
      <c r="W6621" s="14">
        <v>3</v>
      </c>
    </row>
    <row r="6622" spans="1:23" x14ac:dyDescent="0.25">
      <c r="A6622" s="8">
        <v>1428</v>
      </c>
      <c r="B6622" s="9" t="s">
        <v>24751</v>
      </c>
      <c r="C6622" s="9" t="s">
        <v>23182</v>
      </c>
      <c r="D6622" s="10" t="s">
        <v>24752</v>
      </c>
      <c r="E6622" s="11"/>
      <c r="F6622" s="9" t="s">
        <v>24753</v>
      </c>
      <c r="G6622" s="12">
        <v>1</v>
      </c>
      <c r="H6622" s="9" t="s">
        <v>126</v>
      </c>
      <c r="I6622" s="9" t="s">
        <v>126</v>
      </c>
      <c r="J6622" s="12">
        <v>1</v>
      </c>
      <c r="K6622" s="13">
        <v>44204</v>
      </c>
      <c r="L6622" s="86">
        <f>(Tabla2[[#This Row],[release_year]]-'VARIANZA Y DES. EST'!$L$11)^2</f>
        <v>46.509705182670608</v>
      </c>
      <c r="M6622" s="12">
        <v>2021</v>
      </c>
      <c r="N6622" s="9" t="s">
        <v>76</v>
      </c>
      <c r="O6622" s="9" t="s">
        <v>23243</v>
      </c>
      <c r="P6622" s="12">
        <v>5</v>
      </c>
      <c r="Q6622" s="12" t="s">
        <v>28</v>
      </c>
      <c r="R6622" s="12"/>
      <c r="S6622" s="12">
        <v>5</v>
      </c>
      <c r="T6622" s="9" t="s">
        <v>23223</v>
      </c>
      <c r="U6622" s="9" t="s">
        <v>23213</v>
      </c>
      <c r="V6622" s="9" t="s">
        <v>23223</v>
      </c>
      <c r="W6622" s="14">
        <v>3</v>
      </c>
    </row>
    <row r="6623" spans="1:23" x14ac:dyDescent="0.25">
      <c r="A6623" s="8">
        <v>1430</v>
      </c>
      <c r="B6623" s="9" t="s">
        <v>24754</v>
      </c>
      <c r="C6623" s="9" t="s">
        <v>23182</v>
      </c>
      <c r="D6623" s="10" t="s">
        <v>24755</v>
      </c>
      <c r="E6623" s="11"/>
      <c r="F6623" s="9" t="s">
        <v>24756</v>
      </c>
      <c r="G6623" s="12">
        <v>3</v>
      </c>
      <c r="H6623" s="9" t="s">
        <v>518</v>
      </c>
      <c r="I6623" s="9" t="s">
        <v>518</v>
      </c>
      <c r="J6623" s="12">
        <v>1</v>
      </c>
      <c r="K6623" s="13">
        <v>44204</v>
      </c>
      <c r="L6623" s="86">
        <f>(Tabla2[[#This Row],[release_year]]-'VARIANZA Y DES. EST'!$L$11)^2</f>
        <v>46.509705182670608</v>
      </c>
      <c r="M6623" s="12">
        <v>2021</v>
      </c>
      <c r="N6623" s="9" t="s">
        <v>26</v>
      </c>
      <c r="O6623" s="9" t="s">
        <v>23191</v>
      </c>
      <c r="P6623" s="12">
        <v>1</v>
      </c>
      <c r="Q6623" s="12" t="s">
        <v>28</v>
      </c>
      <c r="R6623" s="12"/>
      <c r="S6623" s="12">
        <v>1</v>
      </c>
      <c r="T6623" s="9" t="s">
        <v>23268</v>
      </c>
      <c r="U6623" s="9" t="s">
        <v>23264</v>
      </c>
      <c r="V6623" s="9" t="s">
        <v>23268</v>
      </c>
      <c r="W6623" s="14">
        <v>2</v>
      </c>
    </row>
    <row r="6624" spans="1:23" x14ac:dyDescent="0.25">
      <c r="A6624" s="8">
        <v>1431</v>
      </c>
      <c r="B6624" s="9" t="s">
        <v>24757</v>
      </c>
      <c r="C6624" s="9" t="s">
        <v>23182</v>
      </c>
      <c r="D6624" s="10" t="s">
        <v>24758</v>
      </c>
      <c r="E6624" s="11"/>
      <c r="F6624" s="9" t="s">
        <v>24759</v>
      </c>
      <c r="G6624" s="12">
        <v>1</v>
      </c>
      <c r="H6624" s="9" t="s">
        <v>25</v>
      </c>
      <c r="I6624" s="9" t="s">
        <v>25</v>
      </c>
      <c r="J6624" s="12">
        <v>1</v>
      </c>
      <c r="K6624" s="13">
        <v>44204</v>
      </c>
      <c r="L6624" s="86">
        <f>(Tabla2[[#This Row],[release_year]]-'VARIANZA Y DES. EST'!$L$11)^2</f>
        <v>46.509705182670608</v>
      </c>
      <c r="M6624" s="12">
        <v>2021</v>
      </c>
      <c r="N6624" s="9" t="s">
        <v>35</v>
      </c>
      <c r="O6624" s="9" t="s">
        <v>23191</v>
      </c>
      <c r="P6624" s="12">
        <v>1</v>
      </c>
      <c r="Q6624" s="12" t="s">
        <v>28</v>
      </c>
      <c r="R6624" s="12"/>
      <c r="S6624" s="12">
        <v>1</v>
      </c>
      <c r="T6624" s="9" t="s">
        <v>23197</v>
      </c>
      <c r="U6624" s="9" t="s">
        <v>23197</v>
      </c>
      <c r="V6624" s="9" t="s">
        <v>23197</v>
      </c>
      <c r="W6624" s="14">
        <v>1</v>
      </c>
    </row>
    <row r="6625" spans="1:23" x14ac:dyDescent="0.25">
      <c r="A6625" s="8">
        <v>1433</v>
      </c>
      <c r="B6625" s="9" t="s">
        <v>24760</v>
      </c>
      <c r="C6625" s="9" t="s">
        <v>23182</v>
      </c>
      <c r="D6625" s="9" t="s">
        <v>24761</v>
      </c>
      <c r="E6625" s="9" t="s">
        <v>24762</v>
      </c>
      <c r="F6625" s="9" t="s">
        <v>24763</v>
      </c>
      <c r="G6625" s="12">
        <v>5</v>
      </c>
      <c r="H6625" s="9" t="s">
        <v>390</v>
      </c>
      <c r="I6625" s="9" t="s">
        <v>390</v>
      </c>
      <c r="J6625" s="12">
        <v>1</v>
      </c>
      <c r="K6625" s="13">
        <v>44204</v>
      </c>
      <c r="L6625" s="86">
        <f>(Tabla2[[#This Row],[release_year]]-'VARIANZA Y DES. EST'!$L$11)^2</f>
        <v>46.509705182670608</v>
      </c>
      <c r="M6625" s="12">
        <v>2021</v>
      </c>
      <c r="N6625" s="9" t="s">
        <v>35</v>
      </c>
      <c r="O6625" s="9" t="s">
        <v>23185</v>
      </c>
      <c r="P6625" s="12">
        <v>2</v>
      </c>
      <c r="Q6625" s="12" t="s">
        <v>28</v>
      </c>
      <c r="R6625" s="12"/>
      <c r="S6625" s="12">
        <v>2</v>
      </c>
      <c r="T6625" s="9" t="s">
        <v>24764</v>
      </c>
      <c r="U6625" s="9" t="s">
        <v>23316</v>
      </c>
      <c r="V6625" s="9" t="s">
        <v>24764</v>
      </c>
      <c r="W6625" s="14">
        <v>3</v>
      </c>
    </row>
    <row r="6626" spans="1:23" x14ac:dyDescent="0.25">
      <c r="A6626" s="8">
        <v>1438</v>
      </c>
      <c r="B6626" s="9" t="s">
        <v>24765</v>
      </c>
      <c r="C6626" s="9" t="s">
        <v>23182</v>
      </c>
      <c r="D6626" s="10" t="s">
        <v>24766</v>
      </c>
      <c r="E6626" s="11"/>
      <c r="F6626" s="9"/>
      <c r="G6626" s="12">
        <v>0</v>
      </c>
      <c r="H6626" s="9" t="s">
        <v>25</v>
      </c>
      <c r="I6626" s="9" t="s">
        <v>25</v>
      </c>
      <c r="J6626" s="12">
        <v>1</v>
      </c>
      <c r="K6626" s="13">
        <v>44202</v>
      </c>
      <c r="L6626" s="86">
        <f>(Tabla2[[#This Row],[release_year]]-'VARIANZA Y DES. EST'!$L$11)^2</f>
        <v>46.509705182670608</v>
      </c>
      <c r="M6626" s="12">
        <v>2021</v>
      </c>
      <c r="N6626" s="9" t="s">
        <v>76</v>
      </c>
      <c r="O6626" s="9" t="s">
        <v>23191</v>
      </c>
      <c r="P6626" s="12">
        <v>1</v>
      </c>
      <c r="Q6626" s="12" t="s">
        <v>28</v>
      </c>
      <c r="R6626" s="12"/>
      <c r="S6626" s="12">
        <v>1</v>
      </c>
      <c r="T6626" s="9" t="s">
        <v>23196</v>
      </c>
      <c r="U6626" s="9" t="s">
        <v>23197</v>
      </c>
      <c r="V6626" s="9" t="s">
        <v>23196</v>
      </c>
      <c r="W6626" s="14">
        <v>2</v>
      </c>
    </row>
    <row r="6627" spans="1:23" x14ac:dyDescent="0.25">
      <c r="A6627" s="8">
        <v>1440</v>
      </c>
      <c r="B6627" s="9" t="s">
        <v>24767</v>
      </c>
      <c r="C6627" s="9" t="s">
        <v>23182</v>
      </c>
      <c r="D6627" s="10" t="s">
        <v>24768</v>
      </c>
      <c r="E6627" s="11"/>
      <c r="F6627" s="9" t="s">
        <v>24769</v>
      </c>
      <c r="G6627" s="12">
        <v>1</v>
      </c>
      <c r="H6627" s="9" t="s">
        <v>25</v>
      </c>
      <c r="I6627" s="9" t="s">
        <v>25</v>
      </c>
      <c r="J6627" s="12">
        <v>1</v>
      </c>
      <c r="K6627" s="13">
        <v>44201</v>
      </c>
      <c r="L6627" s="86">
        <f>(Tabla2[[#This Row],[release_year]]-'VARIANZA Y DES. EST'!$L$11)^2</f>
        <v>46.509705182670608</v>
      </c>
      <c r="M6627" s="12">
        <v>2021</v>
      </c>
      <c r="N6627" s="9" t="s">
        <v>76</v>
      </c>
      <c r="O6627" s="9" t="s">
        <v>23191</v>
      </c>
      <c r="P6627" s="12">
        <v>1</v>
      </c>
      <c r="Q6627" s="12" t="s">
        <v>28</v>
      </c>
      <c r="R6627" s="12"/>
      <c r="S6627" s="12">
        <v>1</v>
      </c>
      <c r="T6627" s="9" t="s">
        <v>24770</v>
      </c>
      <c r="U6627" s="9" t="s">
        <v>23197</v>
      </c>
      <c r="V6627" s="9" t="s">
        <v>24770</v>
      </c>
      <c r="W6627" s="14">
        <v>2</v>
      </c>
    </row>
    <row r="6628" spans="1:23" x14ac:dyDescent="0.25">
      <c r="A6628" s="8">
        <v>1441</v>
      </c>
      <c r="B6628" s="9" t="s">
        <v>24771</v>
      </c>
      <c r="C6628" s="9" t="s">
        <v>23182</v>
      </c>
      <c r="D6628" s="10" t="s">
        <v>24772</v>
      </c>
      <c r="E6628" s="11"/>
      <c r="F6628" s="9" t="s">
        <v>24773</v>
      </c>
      <c r="G6628" s="12">
        <v>2</v>
      </c>
      <c r="H6628" s="9" t="s">
        <v>468</v>
      </c>
      <c r="I6628" s="9" t="s">
        <v>472</v>
      </c>
      <c r="J6628" s="12">
        <v>2</v>
      </c>
      <c r="K6628" s="13">
        <v>44201</v>
      </c>
      <c r="L6628" s="86">
        <f>(Tabla2[[#This Row],[release_year]]-'VARIANZA Y DES. EST'!$L$11)^2</f>
        <v>46.509705182670608</v>
      </c>
      <c r="M6628" s="12">
        <v>2021</v>
      </c>
      <c r="N6628" s="9" t="s">
        <v>82</v>
      </c>
      <c r="O6628" s="9" t="s">
        <v>23255</v>
      </c>
      <c r="P6628" s="12">
        <v>3</v>
      </c>
      <c r="Q6628" s="12" t="s">
        <v>28</v>
      </c>
      <c r="R6628" s="12"/>
      <c r="S6628" s="12">
        <v>3</v>
      </c>
      <c r="T6628" s="9" t="s">
        <v>23993</v>
      </c>
      <c r="U6628" s="9" t="s">
        <v>23187</v>
      </c>
      <c r="V6628" s="9" t="s">
        <v>23993</v>
      </c>
      <c r="W6628" s="14">
        <v>3</v>
      </c>
    </row>
    <row r="6629" spans="1:23" x14ac:dyDescent="0.25">
      <c r="A6629" s="8">
        <v>1443</v>
      </c>
      <c r="B6629" s="9" t="s">
        <v>24774</v>
      </c>
      <c r="C6629" s="9" t="s">
        <v>23182</v>
      </c>
      <c r="D6629" s="10" t="s">
        <v>24775</v>
      </c>
      <c r="E6629" s="11"/>
      <c r="F6629" s="9" t="s">
        <v>23495</v>
      </c>
      <c r="G6629" s="12">
        <v>1</v>
      </c>
      <c r="H6629" s="12"/>
      <c r="I6629" s="9"/>
      <c r="J6629" s="12">
        <v>0</v>
      </c>
      <c r="K6629" s="13">
        <v>44200</v>
      </c>
      <c r="L6629" s="86">
        <f>(Tabla2[[#This Row],[release_year]]-'VARIANZA Y DES. EST'!$L$11)^2</f>
        <v>33.870100322899837</v>
      </c>
      <c r="M6629" s="12">
        <v>2020</v>
      </c>
      <c r="N6629" s="9" t="s">
        <v>55</v>
      </c>
      <c r="O6629" s="9" t="s">
        <v>23191</v>
      </c>
      <c r="P6629" s="12">
        <v>1</v>
      </c>
      <c r="Q6629" s="12" t="s">
        <v>28</v>
      </c>
      <c r="R6629" s="12"/>
      <c r="S6629" s="12">
        <v>1</v>
      </c>
      <c r="T6629" s="9" t="s">
        <v>23296</v>
      </c>
      <c r="U6629" s="9" t="s">
        <v>23197</v>
      </c>
      <c r="V6629" s="9" t="s">
        <v>23296</v>
      </c>
      <c r="W6629" s="14">
        <v>2</v>
      </c>
    </row>
    <row r="6630" spans="1:23" x14ac:dyDescent="0.25">
      <c r="A6630" s="8">
        <v>1444</v>
      </c>
      <c r="B6630" s="9" t="s">
        <v>24776</v>
      </c>
      <c r="C6630" s="9" t="s">
        <v>23182</v>
      </c>
      <c r="D6630" s="10" t="s">
        <v>24777</v>
      </c>
      <c r="E6630" s="11"/>
      <c r="F6630" s="9"/>
      <c r="G6630" s="12">
        <v>0</v>
      </c>
      <c r="H6630" s="9" t="s">
        <v>25</v>
      </c>
      <c r="I6630" s="9" t="s">
        <v>25</v>
      </c>
      <c r="J6630" s="12">
        <v>1</v>
      </c>
      <c r="K6630" s="13">
        <v>44200</v>
      </c>
      <c r="L6630" s="86">
        <f>(Tabla2[[#This Row],[release_year]]-'VARIANZA Y DES. EST'!$L$11)^2</f>
        <v>23.230495463129063</v>
      </c>
      <c r="M6630" s="12">
        <v>2019</v>
      </c>
      <c r="N6630" s="9" t="s">
        <v>35</v>
      </c>
      <c r="O6630" s="9" t="s">
        <v>23191</v>
      </c>
      <c r="P6630" s="12">
        <v>1</v>
      </c>
      <c r="Q6630" s="12" t="s">
        <v>28</v>
      </c>
      <c r="R6630" s="12"/>
      <c r="S6630" s="12">
        <v>1</v>
      </c>
      <c r="T6630" s="9" t="s">
        <v>23197</v>
      </c>
      <c r="U6630" s="9" t="s">
        <v>23197</v>
      </c>
      <c r="V6630" s="9" t="s">
        <v>23197</v>
      </c>
      <c r="W6630" s="14">
        <v>1</v>
      </c>
    </row>
    <row r="6631" spans="1:23" x14ac:dyDescent="0.25">
      <c r="A6631" s="8">
        <v>1449</v>
      </c>
      <c r="B6631" s="9" t="s">
        <v>24778</v>
      </c>
      <c r="C6631" s="9" t="s">
        <v>23182</v>
      </c>
      <c r="D6631" s="9" t="s">
        <v>24779</v>
      </c>
      <c r="E6631" s="9"/>
      <c r="F6631" s="9" t="s">
        <v>24780</v>
      </c>
      <c r="G6631" s="12">
        <v>8</v>
      </c>
      <c r="H6631" s="9" t="s">
        <v>25</v>
      </c>
      <c r="I6631" s="9" t="s">
        <v>25</v>
      </c>
      <c r="J6631" s="12">
        <v>1</v>
      </c>
      <c r="K6631" s="13">
        <v>44197</v>
      </c>
      <c r="L6631" s="86">
        <f>(Tabla2[[#This Row],[release_year]]-'VARIANZA Y DES. EST'!$L$11)^2</f>
        <v>46.509705182670608</v>
      </c>
      <c r="M6631" s="12">
        <v>2021</v>
      </c>
      <c r="N6631" s="9" t="s">
        <v>35</v>
      </c>
      <c r="O6631" s="9" t="s">
        <v>23255</v>
      </c>
      <c r="P6631" s="12">
        <v>3</v>
      </c>
      <c r="Q6631" s="12" t="s">
        <v>28</v>
      </c>
      <c r="R6631" s="12"/>
      <c r="S6631" s="12">
        <v>3</v>
      </c>
      <c r="T6631" s="9" t="s">
        <v>24781</v>
      </c>
      <c r="U6631" s="9" t="s">
        <v>23566</v>
      </c>
      <c r="V6631" s="9" t="s">
        <v>24781</v>
      </c>
      <c r="W6631" s="14">
        <v>3</v>
      </c>
    </row>
    <row r="6632" spans="1:23" x14ac:dyDescent="0.25">
      <c r="A6632" s="8">
        <v>1450</v>
      </c>
      <c r="B6632" s="9" t="s">
        <v>24782</v>
      </c>
      <c r="C6632" s="9" t="s">
        <v>23182</v>
      </c>
      <c r="D6632" s="10" t="s">
        <v>24783</v>
      </c>
      <c r="E6632" s="11"/>
      <c r="F6632" s="18"/>
      <c r="G6632" s="12">
        <v>0</v>
      </c>
      <c r="H6632" s="9" t="s">
        <v>25</v>
      </c>
      <c r="I6632" s="9" t="s">
        <v>25</v>
      </c>
      <c r="J6632" s="12">
        <v>1</v>
      </c>
      <c r="K6632" s="13">
        <v>44197</v>
      </c>
      <c r="L6632" s="86">
        <f>(Tabla2[[#This Row],[release_year]]-'VARIANZA Y DES. EST'!$L$11)^2</f>
        <v>46.509705182670608</v>
      </c>
      <c r="M6632" s="12">
        <v>2021</v>
      </c>
      <c r="N6632" s="9" t="s">
        <v>55</v>
      </c>
      <c r="O6632" s="9" t="s">
        <v>23185</v>
      </c>
      <c r="P6632" s="12">
        <v>2</v>
      </c>
      <c r="Q6632" s="12" t="s">
        <v>28</v>
      </c>
      <c r="R6632" s="12"/>
      <c r="S6632" s="12">
        <v>2</v>
      </c>
      <c r="T6632" s="9" t="s">
        <v>23290</v>
      </c>
      <c r="U6632" s="9" t="s">
        <v>23290</v>
      </c>
      <c r="V6632" s="9" t="s">
        <v>23290</v>
      </c>
      <c r="W6632" s="14">
        <v>1</v>
      </c>
    </row>
    <row r="6633" spans="1:23" x14ac:dyDescent="0.25">
      <c r="A6633" s="8">
        <v>1456</v>
      </c>
      <c r="B6633" s="9" t="s">
        <v>24784</v>
      </c>
      <c r="C6633" s="9" t="s">
        <v>23182</v>
      </c>
      <c r="D6633" s="10" t="s">
        <v>24785</v>
      </c>
      <c r="E6633" s="11"/>
      <c r="F6633" s="9" t="s">
        <v>24786</v>
      </c>
      <c r="G6633" s="12">
        <v>1</v>
      </c>
      <c r="H6633" s="9" t="s">
        <v>25</v>
      </c>
      <c r="I6633" s="9" t="s">
        <v>25</v>
      </c>
      <c r="J6633" s="12">
        <v>1</v>
      </c>
      <c r="K6633" s="13">
        <v>44197</v>
      </c>
      <c r="L6633" s="86">
        <f>(Tabla2[[#This Row],[release_year]]-'VARIANZA Y DES. EST'!$L$11)^2</f>
        <v>46.509705182670608</v>
      </c>
      <c r="M6633" s="12">
        <v>2021</v>
      </c>
      <c r="N6633" s="9" t="s">
        <v>55</v>
      </c>
      <c r="O6633" s="9" t="s">
        <v>23191</v>
      </c>
      <c r="P6633" s="12">
        <v>1</v>
      </c>
      <c r="Q6633" s="12" t="s">
        <v>28</v>
      </c>
      <c r="R6633" s="12"/>
      <c r="S6633" s="12">
        <v>1</v>
      </c>
      <c r="T6633" s="9" t="s">
        <v>23356</v>
      </c>
      <c r="U6633" s="9" t="s">
        <v>23197</v>
      </c>
      <c r="V6633" s="9" t="s">
        <v>23356</v>
      </c>
      <c r="W6633" s="14">
        <v>2</v>
      </c>
    </row>
    <row r="6634" spans="1:23" x14ac:dyDescent="0.25">
      <c r="A6634" s="8">
        <v>1458</v>
      </c>
      <c r="B6634" s="9" t="s">
        <v>24787</v>
      </c>
      <c r="C6634" s="9" t="s">
        <v>23182</v>
      </c>
      <c r="D6634" s="10" t="s">
        <v>24788</v>
      </c>
      <c r="E6634" s="11"/>
      <c r="F6634" s="9" t="s">
        <v>24789</v>
      </c>
      <c r="G6634" s="12">
        <v>18</v>
      </c>
      <c r="H6634" s="9" t="s">
        <v>25</v>
      </c>
      <c r="I6634" s="9" t="s">
        <v>25</v>
      </c>
      <c r="J6634" s="12">
        <v>1</v>
      </c>
      <c r="K6634" s="13">
        <v>44197</v>
      </c>
      <c r="L6634" s="86">
        <f>(Tabla2[[#This Row],[release_year]]-'VARIANZA Y DES. EST'!$L$11)^2</f>
        <v>7.9512857435875226</v>
      </c>
      <c r="M6634" s="12">
        <v>2017</v>
      </c>
      <c r="N6634" s="9" t="s">
        <v>76</v>
      </c>
      <c r="O6634" s="9" t="s">
        <v>23191</v>
      </c>
      <c r="P6634" s="12">
        <v>1</v>
      </c>
      <c r="Q6634" s="12" t="s">
        <v>28</v>
      </c>
      <c r="R6634" s="12"/>
      <c r="S6634" s="12">
        <v>1</v>
      </c>
      <c r="T6634" s="9" t="s">
        <v>24790</v>
      </c>
      <c r="U6634" s="9" t="s">
        <v>24791</v>
      </c>
      <c r="V6634" s="9" t="s">
        <v>24790</v>
      </c>
      <c r="W6634" s="14">
        <v>2</v>
      </c>
    </row>
    <row r="6635" spans="1:23" x14ac:dyDescent="0.25">
      <c r="A6635" s="8">
        <v>1461</v>
      </c>
      <c r="B6635" s="9" t="s">
        <v>24792</v>
      </c>
      <c r="C6635" s="9" t="s">
        <v>23182</v>
      </c>
      <c r="D6635" s="9" t="s">
        <v>24793</v>
      </c>
      <c r="E6635" s="9"/>
      <c r="F6635" s="18" t="s">
        <v>24794</v>
      </c>
      <c r="G6635" s="12">
        <v>15</v>
      </c>
      <c r="H6635" s="9" t="s">
        <v>468</v>
      </c>
      <c r="I6635" s="9" t="s">
        <v>468</v>
      </c>
      <c r="J6635" s="12">
        <v>1</v>
      </c>
      <c r="K6635" s="13">
        <v>44197</v>
      </c>
      <c r="L6635" s="86">
        <f>(Tabla2[[#This Row],[release_year]]-'VARIANZA Y DES. EST'!$L$11)^2</f>
        <v>46.509705182670608</v>
      </c>
      <c r="M6635" s="12">
        <v>2021</v>
      </c>
      <c r="N6635" s="9" t="s">
        <v>76</v>
      </c>
      <c r="O6635" s="9" t="s">
        <v>23185</v>
      </c>
      <c r="P6635" s="12">
        <v>2</v>
      </c>
      <c r="Q6635" s="12" t="s">
        <v>28</v>
      </c>
      <c r="R6635" s="12"/>
      <c r="S6635" s="12">
        <v>2</v>
      </c>
      <c r="T6635" s="9" t="s">
        <v>23438</v>
      </c>
      <c r="U6635" s="9" t="s">
        <v>23187</v>
      </c>
      <c r="V6635" s="9" t="s">
        <v>23438</v>
      </c>
      <c r="W6635" s="14">
        <v>3</v>
      </c>
    </row>
    <row r="6636" spans="1:23" x14ac:dyDescent="0.25">
      <c r="A6636" s="8">
        <v>1463</v>
      </c>
      <c r="B6636" s="9" t="s">
        <v>24795</v>
      </c>
      <c r="C6636" s="9" t="s">
        <v>23182</v>
      </c>
      <c r="D6636" s="10" t="s">
        <v>24796</v>
      </c>
      <c r="E6636" s="11"/>
      <c r="F6636" s="9" t="s">
        <v>24797</v>
      </c>
      <c r="G6636" s="12">
        <v>8</v>
      </c>
      <c r="H6636" s="12"/>
      <c r="I6636" s="9"/>
      <c r="J6636" s="12">
        <v>0</v>
      </c>
      <c r="K6636" s="13">
        <v>44197</v>
      </c>
      <c r="L6636" s="86">
        <f>(Tabla2[[#This Row],[release_year]]-'VARIANZA Y DES. EST'!$L$11)^2</f>
        <v>33.870100322899837</v>
      </c>
      <c r="M6636" s="12">
        <v>2020</v>
      </c>
      <c r="N6636" s="9" t="s">
        <v>110</v>
      </c>
      <c r="O6636" s="9" t="s">
        <v>23191</v>
      </c>
      <c r="P6636" s="12">
        <v>1</v>
      </c>
      <c r="Q6636" s="12" t="s">
        <v>28</v>
      </c>
      <c r="R6636" s="12"/>
      <c r="S6636" s="12">
        <v>1</v>
      </c>
      <c r="T6636" s="9" t="s">
        <v>23268</v>
      </c>
      <c r="U6636" s="9" t="s">
        <v>23264</v>
      </c>
      <c r="V6636" s="9" t="s">
        <v>23268</v>
      </c>
      <c r="W6636" s="14">
        <v>2</v>
      </c>
    </row>
    <row r="6637" spans="1:23" x14ac:dyDescent="0.25">
      <c r="A6637" s="8">
        <v>1464</v>
      </c>
      <c r="B6637" s="9" t="s">
        <v>24798</v>
      </c>
      <c r="C6637" s="9" t="s">
        <v>23182</v>
      </c>
      <c r="D6637" s="9" t="s">
        <v>24799</v>
      </c>
      <c r="E6637" s="9" t="s">
        <v>24800</v>
      </c>
      <c r="F6637" s="18" t="s">
        <v>24801</v>
      </c>
      <c r="G6637" s="12">
        <v>5</v>
      </c>
      <c r="H6637" s="9" t="s">
        <v>160</v>
      </c>
      <c r="I6637" s="9" t="s">
        <v>12938</v>
      </c>
      <c r="J6637" s="12">
        <v>3</v>
      </c>
      <c r="K6637" s="13">
        <v>44197</v>
      </c>
      <c r="L6637" s="86">
        <f>(Tabla2[[#This Row],[release_year]]-'VARIANZA Y DES. EST'!$L$11)^2</f>
        <v>3.2471164275211517E-2</v>
      </c>
      <c r="M6637" s="12">
        <v>2014</v>
      </c>
      <c r="N6637" s="9" t="s">
        <v>26</v>
      </c>
      <c r="O6637" s="9" t="s">
        <v>23191</v>
      </c>
      <c r="P6637" s="12">
        <v>1</v>
      </c>
      <c r="Q6637" s="12" t="s">
        <v>28</v>
      </c>
      <c r="R6637" s="12"/>
      <c r="S6637" s="12">
        <v>1</v>
      </c>
      <c r="T6637" s="9" t="s">
        <v>23264</v>
      </c>
      <c r="U6637" s="9" t="s">
        <v>23264</v>
      </c>
      <c r="V6637" s="9" t="s">
        <v>23264</v>
      </c>
      <c r="W6637" s="14">
        <v>1</v>
      </c>
    </row>
    <row r="6638" spans="1:23" x14ac:dyDescent="0.25">
      <c r="A6638" s="8">
        <v>1466</v>
      </c>
      <c r="B6638" s="9" t="s">
        <v>24802</v>
      </c>
      <c r="C6638" s="9" t="s">
        <v>23182</v>
      </c>
      <c r="D6638" s="10" t="s">
        <v>24803</v>
      </c>
      <c r="E6638" s="11"/>
      <c r="F6638" s="9" t="s">
        <v>24804</v>
      </c>
      <c r="G6638" s="12">
        <v>6</v>
      </c>
      <c r="H6638" s="9" t="s">
        <v>25</v>
      </c>
      <c r="I6638" s="9" t="s">
        <v>25</v>
      </c>
      <c r="J6638" s="12">
        <v>1</v>
      </c>
      <c r="K6638" s="13">
        <v>44197</v>
      </c>
      <c r="L6638" s="86">
        <f>(Tabla2[[#This Row],[release_year]]-'VARIANZA Y DES. EST'!$L$11)^2</f>
        <v>1.3928663045044412</v>
      </c>
      <c r="M6638" s="12">
        <v>2013</v>
      </c>
      <c r="N6638" s="9" t="s">
        <v>55</v>
      </c>
      <c r="O6638" s="9" t="s">
        <v>23185</v>
      </c>
      <c r="P6638" s="12">
        <v>2</v>
      </c>
      <c r="Q6638" s="12" t="s">
        <v>28</v>
      </c>
      <c r="R6638" s="12"/>
      <c r="S6638" s="12">
        <v>2</v>
      </c>
      <c r="T6638" s="9" t="s">
        <v>23342</v>
      </c>
      <c r="U6638" s="9" t="s">
        <v>23264</v>
      </c>
      <c r="V6638" s="9" t="s">
        <v>23342</v>
      </c>
      <c r="W6638" s="14">
        <v>3</v>
      </c>
    </row>
    <row r="6639" spans="1:23" x14ac:dyDescent="0.25">
      <c r="A6639" s="8">
        <v>1474</v>
      </c>
      <c r="B6639" s="9" t="s">
        <v>24805</v>
      </c>
      <c r="C6639" s="9" t="s">
        <v>23182</v>
      </c>
      <c r="D6639" s="10" t="s">
        <v>24806</v>
      </c>
      <c r="E6639" s="11"/>
      <c r="F6639" s="9" t="s">
        <v>24807</v>
      </c>
      <c r="G6639" s="12">
        <v>14</v>
      </c>
      <c r="H6639" s="9" t="s">
        <v>25</v>
      </c>
      <c r="I6639" s="9" t="s">
        <v>25</v>
      </c>
      <c r="J6639" s="12">
        <v>1</v>
      </c>
      <c r="K6639" s="16">
        <v>44196</v>
      </c>
      <c r="L6639" s="86">
        <f>(Tabla2[[#This Row],[release_year]]-'VARIANZA Y DES. EST'!$L$11)^2</f>
        <v>33.870100322899837</v>
      </c>
      <c r="M6639" s="12">
        <v>2020</v>
      </c>
      <c r="N6639" s="9" t="s">
        <v>35</v>
      </c>
      <c r="O6639" s="9" t="s">
        <v>23227</v>
      </c>
      <c r="P6639" s="12">
        <v>4</v>
      </c>
      <c r="Q6639" s="12" t="s">
        <v>28</v>
      </c>
      <c r="R6639" s="12"/>
      <c r="S6639" s="12">
        <v>4</v>
      </c>
      <c r="T6639" s="9" t="s">
        <v>24808</v>
      </c>
      <c r="U6639" s="9" t="s">
        <v>24396</v>
      </c>
      <c r="V6639" s="9" t="s">
        <v>24808</v>
      </c>
      <c r="W6639" s="14">
        <v>3</v>
      </c>
    </row>
    <row r="6640" spans="1:23" x14ac:dyDescent="0.25">
      <c r="A6640" s="8">
        <v>1477</v>
      </c>
      <c r="B6640" s="9" t="s">
        <v>24809</v>
      </c>
      <c r="C6640" s="9" t="s">
        <v>23182</v>
      </c>
      <c r="D6640" s="10" t="s">
        <v>24810</v>
      </c>
      <c r="E6640" s="11"/>
      <c r="F6640" s="18" t="s">
        <v>24811</v>
      </c>
      <c r="G6640" s="12">
        <v>3</v>
      </c>
      <c r="H6640" s="9" t="s">
        <v>25</v>
      </c>
      <c r="I6640" s="9" t="s">
        <v>25</v>
      </c>
      <c r="J6640" s="12">
        <v>1</v>
      </c>
      <c r="K6640" s="16">
        <v>44195</v>
      </c>
      <c r="L6640" s="86">
        <f>(Tabla2[[#This Row],[release_year]]-'VARIANZA Y DES. EST'!$L$11)^2</f>
        <v>33.870100322899837</v>
      </c>
      <c r="M6640" s="12">
        <v>2020</v>
      </c>
      <c r="N6640" s="9" t="s">
        <v>55</v>
      </c>
      <c r="O6640" s="9" t="s">
        <v>23191</v>
      </c>
      <c r="P6640" s="12">
        <v>1</v>
      </c>
      <c r="Q6640" s="12" t="s">
        <v>28</v>
      </c>
      <c r="R6640" s="12"/>
      <c r="S6640" s="12">
        <v>1</v>
      </c>
      <c r="T6640" s="9" t="s">
        <v>23290</v>
      </c>
      <c r="U6640" s="9" t="s">
        <v>23290</v>
      </c>
      <c r="V6640" s="9" t="s">
        <v>23290</v>
      </c>
      <c r="W6640" s="14">
        <v>1</v>
      </c>
    </row>
    <row r="6641" spans="1:23" x14ac:dyDescent="0.25">
      <c r="A6641" s="8">
        <v>1478</v>
      </c>
      <c r="B6641" s="9" t="s">
        <v>24812</v>
      </c>
      <c r="C6641" s="9" t="s">
        <v>23182</v>
      </c>
      <c r="D6641" s="9" t="s">
        <v>24813</v>
      </c>
      <c r="E6641" s="9"/>
      <c r="F6641" s="9" t="s">
        <v>24814</v>
      </c>
      <c r="G6641" s="12">
        <v>10</v>
      </c>
      <c r="H6641" s="9" t="s">
        <v>25</v>
      </c>
      <c r="I6641" s="9" t="s">
        <v>25</v>
      </c>
      <c r="J6641" s="12">
        <v>1</v>
      </c>
      <c r="K6641" s="16">
        <v>44195</v>
      </c>
      <c r="L6641" s="86">
        <f>(Tabla2[[#This Row],[release_year]]-'VARIANZA Y DES. EST'!$L$11)^2</f>
        <v>23.230495463129063</v>
      </c>
      <c r="M6641" s="12">
        <v>2019</v>
      </c>
      <c r="N6641" s="9" t="s">
        <v>76</v>
      </c>
      <c r="O6641" s="9" t="s">
        <v>23191</v>
      </c>
      <c r="P6641" s="12">
        <v>1</v>
      </c>
      <c r="Q6641" s="12" t="s">
        <v>28</v>
      </c>
      <c r="R6641" s="12"/>
      <c r="S6641" s="12">
        <v>1</v>
      </c>
      <c r="T6641" s="9" t="s">
        <v>24010</v>
      </c>
      <c r="U6641" s="9" t="s">
        <v>23193</v>
      </c>
      <c r="V6641" s="9" t="s">
        <v>24010</v>
      </c>
      <c r="W6641" s="14">
        <v>3</v>
      </c>
    </row>
    <row r="6642" spans="1:23" x14ac:dyDescent="0.25">
      <c r="A6642" s="8">
        <v>1479</v>
      </c>
      <c r="B6642" s="9" t="s">
        <v>24815</v>
      </c>
      <c r="C6642" s="9" t="s">
        <v>23182</v>
      </c>
      <c r="D6642" s="9" t="s">
        <v>24816</v>
      </c>
      <c r="E6642" s="9"/>
      <c r="F6642" s="9" t="s">
        <v>24817</v>
      </c>
      <c r="G6642" s="12">
        <v>15</v>
      </c>
      <c r="H6642" s="9" t="s">
        <v>851</v>
      </c>
      <c r="I6642" s="9" t="s">
        <v>8317</v>
      </c>
      <c r="J6642" s="12">
        <v>2</v>
      </c>
      <c r="K6642" s="16">
        <v>44195</v>
      </c>
      <c r="L6642" s="86">
        <f>(Tabla2[[#This Row],[release_year]]-'VARIANZA Y DES. EST'!$L$11)^2</f>
        <v>33.870100322899837</v>
      </c>
      <c r="M6642" s="12">
        <v>2020</v>
      </c>
      <c r="N6642" s="9" t="s">
        <v>76</v>
      </c>
      <c r="O6642" s="9" t="s">
        <v>23191</v>
      </c>
      <c r="P6642" s="12">
        <v>1</v>
      </c>
      <c r="Q6642" s="12" t="s">
        <v>28</v>
      </c>
      <c r="R6642" s="12"/>
      <c r="S6642" s="12">
        <v>1</v>
      </c>
      <c r="T6642" s="9" t="s">
        <v>24818</v>
      </c>
      <c r="U6642" s="9" t="s">
        <v>23187</v>
      </c>
      <c r="V6642" s="9" t="s">
        <v>24818</v>
      </c>
      <c r="W6642" s="14">
        <v>3</v>
      </c>
    </row>
    <row r="6643" spans="1:23" x14ac:dyDescent="0.25">
      <c r="A6643" s="8">
        <v>1480</v>
      </c>
      <c r="B6643" s="9" t="s">
        <v>24819</v>
      </c>
      <c r="C6643" s="9" t="s">
        <v>23182</v>
      </c>
      <c r="D6643" s="9" t="s">
        <v>24820</v>
      </c>
      <c r="E6643" s="10" t="s">
        <v>3876</v>
      </c>
      <c r="F6643" s="11"/>
      <c r="G6643" s="12">
        <v>0</v>
      </c>
      <c r="H6643" s="9" t="s">
        <v>890</v>
      </c>
      <c r="I6643" s="9" t="s">
        <v>890</v>
      </c>
      <c r="J6643" s="12">
        <v>1</v>
      </c>
      <c r="K6643" s="16">
        <v>44195</v>
      </c>
      <c r="L6643" s="86">
        <f>(Tabla2[[#This Row],[release_year]]-'VARIANZA Y DES. EST'!$L$11)^2</f>
        <v>33.870100322899837</v>
      </c>
      <c r="M6643" s="12">
        <v>2020</v>
      </c>
      <c r="N6643" s="9" t="s">
        <v>76</v>
      </c>
      <c r="O6643" s="9" t="s">
        <v>23191</v>
      </c>
      <c r="P6643" s="12">
        <v>1</v>
      </c>
      <c r="Q6643" s="12" t="s">
        <v>28</v>
      </c>
      <c r="R6643" s="12"/>
      <c r="S6643" s="12">
        <v>1</v>
      </c>
      <c r="T6643" s="9" t="s">
        <v>23216</v>
      </c>
      <c r="U6643" s="9" t="s">
        <v>23193</v>
      </c>
      <c r="V6643" s="9" t="s">
        <v>23216</v>
      </c>
      <c r="W6643" s="14">
        <v>3</v>
      </c>
    </row>
    <row r="6644" spans="1:23" x14ac:dyDescent="0.25">
      <c r="A6644" s="8">
        <v>1481</v>
      </c>
      <c r="B6644" s="9" t="s">
        <v>24821</v>
      </c>
      <c r="C6644" s="9" t="s">
        <v>23182</v>
      </c>
      <c r="D6644" s="9" t="s">
        <v>24822</v>
      </c>
      <c r="E6644" s="9"/>
      <c r="F6644" s="9" t="s">
        <v>24823</v>
      </c>
      <c r="G6644" s="12">
        <v>7</v>
      </c>
      <c r="H6644" s="9" t="s">
        <v>126</v>
      </c>
      <c r="I6644" s="9" t="s">
        <v>126</v>
      </c>
      <c r="J6644" s="12">
        <v>1</v>
      </c>
      <c r="K6644" s="16">
        <v>44195</v>
      </c>
      <c r="L6644" s="86">
        <f>(Tabla2[[#This Row],[release_year]]-'VARIANZA Y DES. EST'!$L$11)^2</f>
        <v>14.590890603358293</v>
      </c>
      <c r="M6644" s="12">
        <v>2018</v>
      </c>
      <c r="N6644" s="9" t="s">
        <v>35</v>
      </c>
      <c r="O6644" s="9" t="s">
        <v>23211</v>
      </c>
      <c r="P6644" s="12">
        <v>9</v>
      </c>
      <c r="Q6644" s="12" t="s">
        <v>28</v>
      </c>
      <c r="R6644" s="12"/>
      <c r="S6644" s="12">
        <v>9</v>
      </c>
      <c r="T6644" s="9" t="s">
        <v>24824</v>
      </c>
      <c r="U6644" s="9" t="s">
        <v>23213</v>
      </c>
      <c r="V6644" s="9" t="s">
        <v>24824</v>
      </c>
      <c r="W6644" s="14">
        <v>3</v>
      </c>
    </row>
    <row r="6645" spans="1:23" x14ac:dyDescent="0.25">
      <c r="A6645" s="8">
        <v>1483</v>
      </c>
      <c r="B6645" s="9" t="s">
        <v>24825</v>
      </c>
      <c r="C6645" s="9" t="s">
        <v>23182</v>
      </c>
      <c r="D6645" s="10" t="s">
        <v>24826</v>
      </c>
      <c r="E6645" s="11"/>
      <c r="F6645" s="9" t="s">
        <v>23638</v>
      </c>
      <c r="G6645" s="12">
        <v>13</v>
      </c>
      <c r="H6645" s="12"/>
      <c r="I6645" s="9"/>
      <c r="J6645" s="12">
        <v>0</v>
      </c>
      <c r="K6645" s="16">
        <v>44195</v>
      </c>
      <c r="L6645" s="86">
        <f>(Tabla2[[#This Row],[release_year]]-'VARIANZA Y DES. EST'!$L$11)^2</f>
        <v>33.870100322899837</v>
      </c>
      <c r="M6645" s="12">
        <v>2020</v>
      </c>
      <c r="N6645" s="9" t="s">
        <v>110</v>
      </c>
      <c r="O6645" s="9" t="s">
        <v>23191</v>
      </c>
      <c r="P6645" s="12">
        <v>1</v>
      </c>
      <c r="Q6645" s="12" t="s">
        <v>28</v>
      </c>
      <c r="R6645" s="12"/>
      <c r="S6645" s="12">
        <v>1</v>
      </c>
      <c r="T6645" s="9" t="s">
        <v>23316</v>
      </c>
      <c r="U6645" s="9" t="s">
        <v>23316</v>
      </c>
      <c r="V6645" s="9" t="s">
        <v>23316</v>
      </c>
      <c r="W6645" s="14">
        <v>1</v>
      </c>
    </row>
    <row r="6646" spans="1:23" x14ac:dyDescent="0.25">
      <c r="A6646" s="8">
        <v>1484</v>
      </c>
      <c r="B6646" s="9" t="s">
        <v>24827</v>
      </c>
      <c r="C6646" s="9" t="s">
        <v>23182</v>
      </c>
      <c r="D6646" s="10" t="s">
        <v>24828</v>
      </c>
      <c r="E6646" s="11"/>
      <c r="F6646" s="9" t="s">
        <v>24829</v>
      </c>
      <c r="G6646" s="12">
        <v>10</v>
      </c>
      <c r="H6646" s="9" t="s">
        <v>1349</v>
      </c>
      <c r="I6646" s="9" t="s">
        <v>1349</v>
      </c>
      <c r="J6646" s="12">
        <v>1</v>
      </c>
      <c r="K6646" s="16">
        <v>44193</v>
      </c>
      <c r="L6646" s="86">
        <f>(Tabla2[[#This Row],[release_year]]-'VARIANZA Y DES. EST'!$L$11)^2</f>
        <v>33.870100322899837</v>
      </c>
      <c r="M6646" s="12">
        <v>2020</v>
      </c>
      <c r="N6646" s="9" t="s">
        <v>82</v>
      </c>
      <c r="O6646" s="9" t="s">
        <v>23191</v>
      </c>
      <c r="P6646" s="12">
        <v>1</v>
      </c>
      <c r="Q6646" s="12" t="s">
        <v>28</v>
      </c>
      <c r="R6646" s="12"/>
      <c r="S6646" s="12">
        <v>1</v>
      </c>
      <c r="T6646" s="9" t="s">
        <v>23201</v>
      </c>
      <c r="U6646" s="9" t="s">
        <v>23187</v>
      </c>
      <c r="V6646" s="9" t="s">
        <v>23201</v>
      </c>
      <c r="W6646" s="14">
        <v>3</v>
      </c>
    </row>
    <row r="6647" spans="1:23" x14ac:dyDescent="0.25">
      <c r="A6647" s="8">
        <v>1488</v>
      </c>
      <c r="B6647" s="9" t="s">
        <v>24830</v>
      </c>
      <c r="C6647" s="9" t="s">
        <v>23182</v>
      </c>
      <c r="D6647" s="10" t="s">
        <v>24831</v>
      </c>
      <c r="E6647" s="11"/>
      <c r="F6647" s="18" t="s">
        <v>24832</v>
      </c>
      <c r="G6647" s="12">
        <v>8</v>
      </c>
      <c r="H6647" s="9" t="s">
        <v>24833</v>
      </c>
      <c r="I6647" s="9" t="s">
        <v>24833</v>
      </c>
      <c r="J6647" s="12">
        <v>1</v>
      </c>
      <c r="K6647" s="16">
        <v>44192</v>
      </c>
      <c r="L6647" s="86">
        <f>(Tabla2[[#This Row],[release_year]]-'VARIANZA Y DES. EST'!$L$11)^2</f>
        <v>23.230495463129063</v>
      </c>
      <c r="M6647" s="12">
        <v>2019</v>
      </c>
      <c r="N6647" s="9" t="s">
        <v>76</v>
      </c>
      <c r="O6647" s="9" t="s">
        <v>23191</v>
      </c>
      <c r="P6647" s="12">
        <v>1</v>
      </c>
      <c r="Q6647" s="12" t="s">
        <v>28</v>
      </c>
      <c r="R6647" s="12"/>
      <c r="S6647" s="12">
        <v>1</v>
      </c>
      <c r="T6647" s="9" t="s">
        <v>23445</v>
      </c>
      <c r="U6647" s="9" t="s">
        <v>23193</v>
      </c>
      <c r="V6647" s="9" t="s">
        <v>23445</v>
      </c>
      <c r="W6647" s="14">
        <v>3</v>
      </c>
    </row>
    <row r="6648" spans="1:23" x14ac:dyDescent="0.25">
      <c r="A6648" s="8">
        <v>1490</v>
      </c>
      <c r="B6648" s="9" t="s">
        <v>24834</v>
      </c>
      <c r="C6648" s="9" t="s">
        <v>23182</v>
      </c>
      <c r="D6648" s="10" t="s">
        <v>24835</v>
      </c>
      <c r="E6648" s="11"/>
      <c r="F6648" s="9"/>
      <c r="G6648" s="12">
        <v>0</v>
      </c>
      <c r="H6648" s="9" t="s">
        <v>518</v>
      </c>
      <c r="I6648" s="9" t="s">
        <v>518</v>
      </c>
      <c r="J6648" s="12">
        <v>1</v>
      </c>
      <c r="K6648" s="16">
        <v>44191</v>
      </c>
      <c r="L6648" s="86">
        <f>(Tabla2[[#This Row],[release_year]]-'VARIANZA Y DES. EST'!$L$11)^2</f>
        <v>33.870100322899837</v>
      </c>
      <c r="M6648" s="12">
        <v>2020</v>
      </c>
      <c r="N6648" s="9" t="s">
        <v>82</v>
      </c>
      <c r="O6648" s="9" t="s">
        <v>23185</v>
      </c>
      <c r="P6648" s="12">
        <v>2</v>
      </c>
      <c r="Q6648" s="12" t="s">
        <v>28</v>
      </c>
      <c r="R6648" s="12"/>
      <c r="S6648" s="12">
        <v>2</v>
      </c>
      <c r="T6648" s="9" t="s">
        <v>23296</v>
      </c>
      <c r="U6648" s="9" t="s">
        <v>23197</v>
      </c>
      <c r="V6648" s="9" t="s">
        <v>23296</v>
      </c>
      <c r="W6648" s="14">
        <v>2</v>
      </c>
    </row>
    <row r="6649" spans="1:23" x14ac:dyDescent="0.25">
      <c r="A6649" s="8">
        <v>1493</v>
      </c>
      <c r="B6649" s="9" t="s">
        <v>24836</v>
      </c>
      <c r="C6649" s="9" t="s">
        <v>23182</v>
      </c>
      <c r="D6649" s="9" t="s">
        <v>24837</v>
      </c>
      <c r="E6649" s="9"/>
      <c r="F6649" s="18" t="s">
        <v>24838</v>
      </c>
      <c r="G6649" s="12">
        <v>20</v>
      </c>
      <c r="H6649" s="9" t="s">
        <v>25</v>
      </c>
      <c r="I6649" s="9" t="s">
        <v>25</v>
      </c>
      <c r="J6649" s="12">
        <v>1</v>
      </c>
      <c r="K6649" s="16">
        <v>44190</v>
      </c>
      <c r="L6649" s="86">
        <f>(Tabla2[[#This Row],[release_year]]-'VARIANZA Y DES. EST'!$L$11)^2</f>
        <v>33.870100322899837</v>
      </c>
      <c r="M6649" s="12">
        <v>2020</v>
      </c>
      <c r="N6649" s="9" t="s">
        <v>76</v>
      </c>
      <c r="O6649" s="9" t="s">
        <v>23191</v>
      </c>
      <c r="P6649" s="12">
        <v>1</v>
      </c>
      <c r="Q6649" s="12" t="s">
        <v>28</v>
      </c>
      <c r="R6649" s="12"/>
      <c r="S6649" s="12">
        <v>1</v>
      </c>
      <c r="T6649" s="9" t="s">
        <v>23746</v>
      </c>
      <c r="U6649" s="9" t="s">
        <v>23747</v>
      </c>
      <c r="V6649" s="9" t="s">
        <v>23746</v>
      </c>
      <c r="W6649" s="14">
        <v>2</v>
      </c>
    </row>
    <row r="6650" spans="1:23" x14ac:dyDescent="0.25">
      <c r="A6650" s="8">
        <v>1504</v>
      </c>
      <c r="B6650" s="9" t="s">
        <v>24839</v>
      </c>
      <c r="C6650" s="9" t="s">
        <v>23182</v>
      </c>
      <c r="D6650" s="10" t="s">
        <v>24840</v>
      </c>
      <c r="E6650" s="11"/>
      <c r="F6650" s="9" t="s">
        <v>24841</v>
      </c>
      <c r="G6650" s="12">
        <v>6</v>
      </c>
      <c r="H6650" s="9" t="s">
        <v>1349</v>
      </c>
      <c r="I6650" s="9" t="s">
        <v>1349</v>
      </c>
      <c r="J6650" s="12">
        <v>1</v>
      </c>
      <c r="K6650" s="16">
        <v>44187</v>
      </c>
      <c r="L6650" s="86">
        <f>(Tabla2[[#This Row],[release_year]]-'VARIANZA Y DES. EST'!$L$11)^2</f>
        <v>33.870100322899837</v>
      </c>
      <c r="M6650" s="12">
        <v>2020</v>
      </c>
      <c r="N6650" s="9" t="s">
        <v>35</v>
      </c>
      <c r="O6650" s="9" t="s">
        <v>23191</v>
      </c>
      <c r="P6650" s="12">
        <v>1</v>
      </c>
      <c r="Q6650" s="12" t="s">
        <v>28</v>
      </c>
      <c r="R6650" s="12"/>
      <c r="S6650" s="12">
        <v>1</v>
      </c>
      <c r="T6650" s="9" t="s">
        <v>23201</v>
      </c>
      <c r="U6650" s="9" t="s">
        <v>23187</v>
      </c>
      <c r="V6650" s="9" t="s">
        <v>23201</v>
      </c>
      <c r="W6650" s="14">
        <v>3</v>
      </c>
    </row>
    <row r="6651" spans="1:23" x14ac:dyDescent="0.25">
      <c r="A6651" s="8">
        <v>1506</v>
      </c>
      <c r="B6651" s="9" t="s">
        <v>24842</v>
      </c>
      <c r="C6651" s="9" t="s">
        <v>23182</v>
      </c>
      <c r="D6651" s="10" t="s">
        <v>24843</v>
      </c>
      <c r="E6651" s="11"/>
      <c r="F6651" s="9" t="s">
        <v>24844</v>
      </c>
      <c r="G6651" s="12">
        <v>6</v>
      </c>
      <c r="H6651" s="9" t="s">
        <v>25</v>
      </c>
      <c r="I6651" s="9" t="s">
        <v>25</v>
      </c>
      <c r="J6651" s="12">
        <v>1</v>
      </c>
      <c r="K6651" s="16">
        <v>44187</v>
      </c>
      <c r="L6651" s="86">
        <f>(Tabla2[[#This Row],[release_year]]-'VARIANZA Y DES. EST'!$L$11)^2</f>
        <v>33.870100322899837</v>
      </c>
      <c r="M6651" s="12">
        <v>2020</v>
      </c>
      <c r="N6651" s="9" t="s">
        <v>26</v>
      </c>
      <c r="O6651" s="9" t="s">
        <v>23191</v>
      </c>
      <c r="P6651" s="12">
        <v>1</v>
      </c>
      <c r="Q6651" s="12" t="s">
        <v>28</v>
      </c>
      <c r="R6651" s="12"/>
      <c r="S6651" s="12">
        <v>1</v>
      </c>
      <c r="T6651" s="9" t="s">
        <v>23264</v>
      </c>
      <c r="U6651" s="9" t="s">
        <v>23264</v>
      </c>
      <c r="V6651" s="9" t="s">
        <v>23264</v>
      </c>
      <c r="W6651" s="14">
        <v>1</v>
      </c>
    </row>
    <row r="6652" spans="1:23" x14ac:dyDescent="0.25">
      <c r="A6652" s="8">
        <v>1507</v>
      </c>
      <c r="B6652" s="9" t="s">
        <v>24845</v>
      </c>
      <c r="C6652" s="9" t="s">
        <v>23182</v>
      </c>
      <c r="D6652" s="10" t="s">
        <v>24846</v>
      </c>
      <c r="E6652" s="11"/>
      <c r="F6652" s="18" t="s">
        <v>24847</v>
      </c>
      <c r="G6652" s="12">
        <v>5</v>
      </c>
      <c r="H6652" s="9" t="s">
        <v>126</v>
      </c>
      <c r="I6652" s="9" t="s">
        <v>24848</v>
      </c>
      <c r="J6652" s="12">
        <v>8</v>
      </c>
      <c r="K6652" s="16">
        <v>44187</v>
      </c>
      <c r="L6652" s="86">
        <f>(Tabla2[[#This Row],[release_year]]-'VARIANZA Y DES. EST'!$L$11)^2</f>
        <v>3.3116808838167522</v>
      </c>
      <c r="M6652" s="12">
        <v>2016</v>
      </c>
      <c r="N6652" s="9" t="s">
        <v>26</v>
      </c>
      <c r="O6652" s="9" t="s">
        <v>23185</v>
      </c>
      <c r="P6652" s="12">
        <v>2</v>
      </c>
      <c r="Q6652" s="12" t="s">
        <v>28</v>
      </c>
      <c r="R6652" s="12"/>
      <c r="S6652" s="12">
        <v>2</v>
      </c>
      <c r="T6652" s="9" t="s">
        <v>24849</v>
      </c>
      <c r="U6652" s="9" t="s">
        <v>23213</v>
      </c>
      <c r="V6652" s="9" t="s">
        <v>24849</v>
      </c>
      <c r="W6652" s="14">
        <v>3</v>
      </c>
    </row>
    <row r="6653" spans="1:23" x14ac:dyDescent="0.25">
      <c r="A6653" s="8">
        <v>1509</v>
      </c>
      <c r="B6653" s="9" t="s">
        <v>24850</v>
      </c>
      <c r="C6653" s="9" t="s">
        <v>23182</v>
      </c>
      <c r="D6653" s="10" t="s">
        <v>24851</v>
      </c>
      <c r="E6653" s="11"/>
      <c r="F6653" s="18" t="s">
        <v>24852</v>
      </c>
      <c r="G6653" s="12">
        <v>3</v>
      </c>
      <c r="H6653" s="9" t="s">
        <v>126</v>
      </c>
      <c r="I6653" s="9" t="s">
        <v>126</v>
      </c>
      <c r="J6653" s="12">
        <v>1</v>
      </c>
      <c r="K6653" s="16">
        <v>44187</v>
      </c>
      <c r="L6653" s="86">
        <f>(Tabla2[[#This Row],[release_year]]-'VARIANZA Y DES. EST'!$L$11)^2</f>
        <v>17.47405172519213</v>
      </c>
      <c r="M6653" s="12">
        <v>2010</v>
      </c>
      <c r="N6653" s="9" t="s">
        <v>26</v>
      </c>
      <c r="O6653" s="9" t="s">
        <v>23191</v>
      </c>
      <c r="P6653" s="12">
        <v>1</v>
      </c>
      <c r="Q6653" s="12" t="s">
        <v>28</v>
      </c>
      <c r="R6653" s="12"/>
      <c r="S6653" s="12">
        <v>1</v>
      </c>
      <c r="T6653" s="9" t="s">
        <v>23346</v>
      </c>
      <c r="U6653" s="9" t="s">
        <v>23213</v>
      </c>
      <c r="V6653" s="9" t="s">
        <v>23346</v>
      </c>
      <c r="W6653" s="14">
        <v>2</v>
      </c>
    </row>
    <row r="6654" spans="1:23" x14ac:dyDescent="0.25">
      <c r="A6654" s="8">
        <v>1515</v>
      </c>
      <c r="B6654" s="9" t="s">
        <v>24853</v>
      </c>
      <c r="C6654" s="9" t="s">
        <v>23182</v>
      </c>
      <c r="D6654" s="10" t="s">
        <v>24854</v>
      </c>
      <c r="E6654" s="11"/>
      <c r="F6654" s="9" t="s">
        <v>24855</v>
      </c>
      <c r="G6654" s="12">
        <v>8</v>
      </c>
      <c r="H6654" s="9" t="s">
        <v>530</v>
      </c>
      <c r="I6654" s="9" t="s">
        <v>530</v>
      </c>
      <c r="J6654" s="12">
        <v>1</v>
      </c>
      <c r="K6654" s="16">
        <v>44183</v>
      </c>
      <c r="L6654" s="86">
        <f>(Tabla2[[#This Row],[release_year]]-'VARIANZA Y DES. EST'!$L$11)^2</f>
        <v>23.230495463129063</v>
      </c>
      <c r="M6654" s="12">
        <v>2019</v>
      </c>
      <c r="N6654" s="9" t="s">
        <v>76</v>
      </c>
      <c r="O6654" s="9" t="s">
        <v>23191</v>
      </c>
      <c r="P6654" s="12">
        <v>1</v>
      </c>
      <c r="Q6654" s="12" t="s">
        <v>28</v>
      </c>
      <c r="R6654" s="12"/>
      <c r="S6654" s="12">
        <v>1</v>
      </c>
      <c r="T6654" s="9" t="s">
        <v>23445</v>
      </c>
      <c r="U6654" s="9" t="s">
        <v>23193</v>
      </c>
      <c r="V6654" s="9" t="s">
        <v>23445</v>
      </c>
      <c r="W6654" s="14">
        <v>3</v>
      </c>
    </row>
    <row r="6655" spans="1:23" x14ac:dyDescent="0.25">
      <c r="A6655" s="8">
        <v>1517</v>
      </c>
      <c r="B6655" s="9" t="s">
        <v>24856</v>
      </c>
      <c r="C6655" s="9" t="s">
        <v>23182</v>
      </c>
      <c r="D6655" s="10" t="s">
        <v>24857</v>
      </c>
      <c r="E6655" s="11"/>
      <c r="F6655" s="9" t="s">
        <v>24858</v>
      </c>
      <c r="G6655" s="12">
        <v>9</v>
      </c>
      <c r="H6655" s="9" t="s">
        <v>1608</v>
      </c>
      <c r="I6655" s="9" t="s">
        <v>1608</v>
      </c>
      <c r="J6655" s="12">
        <v>1</v>
      </c>
      <c r="K6655" s="16">
        <v>44183</v>
      </c>
      <c r="L6655" s="86">
        <f>(Tabla2[[#This Row],[release_year]]-'VARIANZA Y DES. EST'!$L$11)^2</f>
        <v>33.870100322899837</v>
      </c>
      <c r="M6655" s="12">
        <v>2020</v>
      </c>
      <c r="N6655" s="9" t="s">
        <v>76</v>
      </c>
      <c r="O6655" s="9" t="s">
        <v>23185</v>
      </c>
      <c r="P6655" s="12">
        <v>2</v>
      </c>
      <c r="Q6655" s="12" t="s">
        <v>28</v>
      </c>
      <c r="R6655" s="12"/>
      <c r="S6655" s="12">
        <v>2</v>
      </c>
      <c r="T6655" s="9" t="s">
        <v>23201</v>
      </c>
      <c r="U6655" s="9" t="s">
        <v>23187</v>
      </c>
      <c r="V6655" s="9" t="s">
        <v>23201</v>
      </c>
      <c r="W6655" s="14">
        <v>3</v>
      </c>
    </row>
    <row r="6656" spans="1:23" x14ac:dyDescent="0.25">
      <c r="A6656" s="8">
        <v>1521</v>
      </c>
      <c r="B6656" s="9" t="s">
        <v>24859</v>
      </c>
      <c r="C6656" s="9" t="s">
        <v>23182</v>
      </c>
      <c r="D6656" s="9" t="s">
        <v>24860</v>
      </c>
      <c r="E6656" s="18" t="s">
        <v>24861</v>
      </c>
      <c r="F6656" s="9" t="s">
        <v>24862</v>
      </c>
      <c r="G6656" s="12">
        <v>11</v>
      </c>
      <c r="H6656" s="9" t="s">
        <v>518</v>
      </c>
      <c r="I6656" s="9" t="s">
        <v>518</v>
      </c>
      <c r="J6656" s="12">
        <v>1</v>
      </c>
      <c r="K6656" s="16">
        <v>44183</v>
      </c>
      <c r="L6656" s="86">
        <f>(Tabla2[[#This Row],[release_year]]-'VARIANZA Y DES. EST'!$L$11)^2</f>
        <v>33.870100322899837</v>
      </c>
      <c r="M6656" s="12">
        <v>2020</v>
      </c>
      <c r="N6656" s="9" t="s">
        <v>76</v>
      </c>
      <c r="O6656" s="9" t="s">
        <v>23191</v>
      </c>
      <c r="P6656" s="12">
        <v>1</v>
      </c>
      <c r="Q6656" s="12" t="s">
        <v>28</v>
      </c>
      <c r="R6656" s="12"/>
      <c r="S6656" s="12">
        <v>1</v>
      </c>
      <c r="T6656" s="9" t="s">
        <v>23281</v>
      </c>
      <c r="U6656" s="9" t="s">
        <v>23187</v>
      </c>
      <c r="V6656" s="9" t="s">
        <v>23281</v>
      </c>
      <c r="W6656" s="14">
        <v>2</v>
      </c>
    </row>
    <row r="6657" spans="1:23" x14ac:dyDescent="0.25">
      <c r="A6657" s="8">
        <v>1528</v>
      </c>
      <c r="B6657" s="9" t="s">
        <v>24863</v>
      </c>
      <c r="C6657" s="9" t="s">
        <v>23182</v>
      </c>
      <c r="D6657" s="9" t="s">
        <v>24864</v>
      </c>
      <c r="E6657" s="9"/>
      <c r="F6657" s="9"/>
      <c r="G6657" s="12">
        <v>0</v>
      </c>
      <c r="H6657" s="9" t="s">
        <v>75</v>
      </c>
      <c r="I6657" s="9" t="s">
        <v>75</v>
      </c>
      <c r="J6657" s="12">
        <v>1</v>
      </c>
      <c r="K6657" s="16">
        <v>44182</v>
      </c>
      <c r="L6657" s="86">
        <f>(Tabla2[[#This Row],[release_year]]-'VARIANZA Y DES. EST'!$L$11)^2</f>
        <v>33.870100322899837</v>
      </c>
      <c r="M6657" s="12">
        <v>2020</v>
      </c>
      <c r="N6657" s="9" t="s">
        <v>26</v>
      </c>
      <c r="O6657" s="9" t="s">
        <v>23185</v>
      </c>
      <c r="P6657" s="12">
        <v>2</v>
      </c>
      <c r="Q6657" s="12" t="s">
        <v>28</v>
      </c>
      <c r="R6657" s="12"/>
      <c r="S6657" s="12">
        <v>2</v>
      </c>
      <c r="T6657" s="9" t="s">
        <v>23346</v>
      </c>
      <c r="U6657" s="9" t="s">
        <v>23213</v>
      </c>
      <c r="V6657" s="9" t="s">
        <v>23346</v>
      </c>
      <c r="W6657" s="14">
        <v>2</v>
      </c>
    </row>
    <row r="6658" spans="1:23" x14ac:dyDescent="0.25">
      <c r="A6658" s="8">
        <v>1529</v>
      </c>
      <c r="B6658" s="9" t="s">
        <v>24865</v>
      </c>
      <c r="C6658" s="9" t="s">
        <v>23182</v>
      </c>
      <c r="D6658" s="9" t="s">
        <v>24866</v>
      </c>
      <c r="E6658" s="9"/>
      <c r="F6658" s="9" t="s">
        <v>24867</v>
      </c>
      <c r="G6658" s="12">
        <v>18</v>
      </c>
      <c r="H6658" s="9" t="s">
        <v>1349</v>
      </c>
      <c r="I6658" s="9" t="s">
        <v>1349</v>
      </c>
      <c r="J6658" s="12">
        <v>1</v>
      </c>
      <c r="K6658" s="16">
        <v>44182</v>
      </c>
      <c r="L6658" s="86">
        <f>(Tabla2[[#This Row],[release_year]]-'VARIANZA Y DES. EST'!$L$11)^2</f>
        <v>33.870100322899837</v>
      </c>
      <c r="M6658" s="12">
        <v>2020</v>
      </c>
      <c r="N6658" s="9" t="s">
        <v>76</v>
      </c>
      <c r="O6658" s="9" t="s">
        <v>23191</v>
      </c>
      <c r="P6658" s="12">
        <v>1</v>
      </c>
      <c r="Q6658" s="12" t="s">
        <v>28</v>
      </c>
      <c r="R6658" s="12"/>
      <c r="S6658" s="12">
        <v>1</v>
      </c>
      <c r="T6658" s="9" t="s">
        <v>23201</v>
      </c>
      <c r="U6658" s="9" t="s">
        <v>23187</v>
      </c>
      <c r="V6658" s="9" t="s">
        <v>23201</v>
      </c>
      <c r="W6658" s="14">
        <v>3</v>
      </c>
    </row>
    <row r="6659" spans="1:23" x14ac:dyDescent="0.25">
      <c r="A6659" s="8">
        <v>1531</v>
      </c>
      <c r="B6659" s="9" t="s">
        <v>24868</v>
      </c>
      <c r="C6659" s="9" t="s">
        <v>23182</v>
      </c>
      <c r="D6659" s="9" t="s">
        <v>24869</v>
      </c>
      <c r="E6659" s="9" t="s">
        <v>24870</v>
      </c>
      <c r="F6659" s="9" t="s">
        <v>24871</v>
      </c>
      <c r="G6659" s="12">
        <v>1</v>
      </c>
      <c r="H6659" s="9" t="s">
        <v>25</v>
      </c>
      <c r="I6659" s="9" t="s">
        <v>25</v>
      </c>
      <c r="J6659" s="12">
        <v>1</v>
      </c>
      <c r="K6659" s="16">
        <v>44182</v>
      </c>
      <c r="L6659" s="86">
        <f>(Tabla2[[#This Row],[release_year]]-'VARIANZA Y DES. EST'!$L$11)^2</f>
        <v>33.870100322899837</v>
      </c>
      <c r="M6659" s="12">
        <v>2020</v>
      </c>
      <c r="N6659" s="9" t="s">
        <v>76</v>
      </c>
      <c r="O6659" s="9" t="s">
        <v>23191</v>
      </c>
      <c r="P6659" s="12">
        <v>1</v>
      </c>
      <c r="Q6659" s="12" t="s">
        <v>28</v>
      </c>
      <c r="R6659" s="12"/>
      <c r="S6659" s="12">
        <v>1</v>
      </c>
      <c r="T6659" s="9" t="s">
        <v>23663</v>
      </c>
      <c r="U6659" s="9" t="s">
        <v>23664</v>
      </c>
      <c r="V6659" s="9" t="s">
        <v>23663</v>
      </c>
      <c r="W6659" s="14">
        <v>2</v>
      </c>
    </row>
    <row r="6660" spans="1:23" x14ac:dyDescent="0.25">
      <c r="A6660" s="8">
        <v>1533</v>
      </c>
      <c r="B6660" s="9" t="s">
        <v>24872</v>
      </c>
      <c r="C6660" s="9" t="s">
        <v>23182</v>
      </c>
      <c r="D6660" s="9" t="s">
        <v>24873</v>
      </c>
      <c r="E6660" s="9" t="s">
        <v>24874</v>
      </c>
      <c r="F6660" s="18" t="s">
        <v>24875</v>
      </c>
      <c r="G6660" s="12">
        <v>1</v>
      </c>
      <c r="H6660" s="9" t="s">
        <v>858</v>
      </c>
      <c r="I6660" s="9" t="s">
        <v>858</v>
      </c>
      <c r="J6660" s="12">
        <v>1</v>
      </c>
      <c r="K6660" s="16">
        <v>44181</v>
      </c>
      <c r="L6660" s="86">
        <f>(Tabla2[[#This Row],[release_year]]-'VARIANZA Y DES. EST'!$L$11)^2</f>
        <v>33.870100322899837</v>
      </c>
      <c r="M6660" s="12">
        <v>2020</v>
      </c>
      <c r="N6660" s="9" t="s">
        <v>76</v>
      </c>
      <c r="O6660" s="9" t="s">
        <v>23191</v>
      </c>
      <c r="P6660" s="12">
        <v>1</v>
      </c>
      <c r="Q6660" s="12" t="s">
        <v>28</v>
      </c>
      <c r="R6660" s="12"/>
      <c r="S6660" s="12">
        <v>1</v>
      </c>
      <c r="T6660" s="9" t="s">
        <v>23296</v>
      </c>
      <c r="U6660" s="9" t="s">
        <v>23197</v>
      </c>
      <c r="V6660" s="9" t="s">
        <v>23296</v>
      </c>
      <c r="W6660" s="14">
        <v>2</v>
      </c>
    </row>
    <row r="6661" spans="1:23" x14ac:dyDescent="0.25">
      <c r="A6661" s="8">
        <v>1534</v>
      </c>
      <c r="B6661" s="9" t="s">
        <v>24876</v>
      </c>
      <c r="C6661" s="9" t="s">
        <v>23182</v>
      </c>
      <c r="D6661" s="9" t="s">
        <v>24877</v>
      </c>
      <c r="E6661" s="10" t="s">
        <v>24878</v>
      </c>
      <c r="F6661" s="11"/>
      <c r="G6661" s="12">
        <v>0</v>
      </c>
      <c r="H6661" s="12"/>
      <c r="I6661" s="9"/>
      <c r="J6661" s="12">
        <v>0</v>
      </c>
      <c r="K6661" s="16">
        <v>44181</v>
      </c>
      <c r="L6661" s="86">
        <f>(Tabla2[[#This Row],[release_year]]-'VARIANZA Y DES. EST'!$L$11)^2</f>
        <v>33.870100322899837</v>
      </c>
      <c r="M6661" s="12">
        <v>2020</v>
      </c>
      <c r="N6661" s="9" t="s">
        <v>76</v>
      </c>
      <c r="O6661" s="9" t="s">
        <v>23191</v>
      </c>
      <c r="P6661" s="12">
        <v>1</v>
      </c>
      <c r="Q6661" s="12" t="s">
        <v>28</v>
      </c>
      <c r="R6661" s="12"/>
      <c r="S6661" s="12">
        <v>1</v>
      </c>
      <c r="T6661" s="9" t="s">
        <v>24879</v>
      </c>
      <c r="U6661" s="9" t="s">
        <v>23197</v>
      </c>
      <c r="V6661" s="9" t="s">
        <v>24879</v>
      </c>
      <c r="W6661" s="14">
        <v>2</v>
      </c>
    </row>
    <row r="6662" spans="1:23" x14ac:dyDescent="0.25">
      <c r="A6662" s="8">
        <v>1536</v>
      </c>
      <c r="B6662" s="9" t="s">
        <v>24880</v>
      </c>
      <c r="C6662" s="9" t="s">
        <v>23182</v>
      </c>
      <c r="D6662" s="10" t="s">
        <v>24881</v>
      </c>
      <c r="E6662" s="11"/>
      <c r="F6662" s="9"/>
      <c r="G6662" s="12">
        <v>0</v>
      </c>
      <c r="H6662" s="9" t="s">
        <v>530</v>
      </c>
      <c r="I6662" s="9" t="s">
        <v>530</v>
      </c>
      <c r="J6662" s="12">
        <v>1</v>
      </c>
      <c r="K6662" s="16">
        <v>44181</v>
      </c>
      <c r="L6662" s="86">
        <f>(Tabla2[[#This Row],[release_year]]-'VARIANZA Y DES. EST'!$L$11)^2</f>
        <v>33.870100322899837</v>
      </c>
      <c r="M6662" s="12">
        <v>2020</v>
      </c>
      <c r="N6662" s="9" t="s">
        <v>76</v>
      </c>
      <c r="O6662" s="9" t="s">
        <v>23191</v>
      </c>
      <c r="P6662" s="12">
        <v>1</v>
      </c>
      <c r="Q6662" s="12" t="s">
        <v>28</v>
      </c>
      <c r="R6662" s="12"/>
      <c r="S6662" s="12">
        <v>1</v>
      </c>
      <c r="T6662" s="9" t="s">
        <v>23477</v>
      </c>
      <c r="U6662" s="9" t="s">
        <v>23187</v>
      </c>
      <c r="V6662" s="9" t="s">
        <v>23477</v>
      </c>
      <c r="W6662" s="14">
        <v>3</v>
      </c>
    </row>
    <row r="6663" spans="1:23" x14ac:dyDescent="0.25">
      <c r="A6663" s="8">
        <v>1539</v>
      </c>
      <c r="B6663" s="9" t="s">
        <v>24882</v>
      </c>
      <c r="C6663" s="9" t="s">
        <v>23182</v>
      </c>
      <c r="D6663" s="10" t="s">
        <v>24883</v>
      </c>
      <c r="E6663" s="11"/>
      <c r="F6663" s="9" t="s">
        <v>24884</v>
      </c>
      <c r="G6663" s="12">
        <v>6</v>
      </c>
      <c r="H6663" s="9" t="s">
        <v>25</v>
      </c>
      <c r="I6663" s="9" t="s">
        <v>1636</v>
      </c>
      <c r="J6663" s="12">
        <v>2</v>
      </c>
      <c r="K6663" s="16">
        <v>44181</v>
      </c>
      <c r="L6663" s="86">
        <f>(Tabla2[[#This Row],[release_year]]-'VARIANZA Y DES. EST'!$L$11)^2</f>
        <v>10.1136565849629</v>
      </c>
      <c r="M6663" s="12">
        <v>2011</v>
      </c>
      <c r="N6663" s="9" t="s">
        <v>35</v>
      </c>
      <c r="O6663" s="9" t="s">
        <v>23191</v>
      </c>
      <c r="P6663" s="12">
        <v>1</v>
      </c>
      <c r="Q6663" s="12" t="s">
        <v>28</v>
      </c>
      <c r="R6663" s="12"/>
      <c r="S6663" s="12">
        <v>1</v>
      </c>
      <c r="T6663" s="9" t="s">
        <v>23315</v>
      </c>
      <c r="U6663" s="9" t="s">
        <v>23316</v>
      </c>
      <c r="V6663" s="9" t="s">
        <v>23315</v>
      </c>
      <c r="W6663" s="14">
        <v>2</v>
      </c>
    </row>
    <row r="6664" spans="1:23" x14ac:dyDescent="0.25">
      <c r="A6664" s="8">
        <v>1540</v>
      </c>
      <c r="B6664" s="9" t="s">
        <v>24885</v>
      </c>
      <c r="C6664" s="9" t="s">
        <v>23182</v>
      </c>
      <c r="D6664" s="10" t="s">
        <v>24886</v>
      </c>
      <c r="E6664" s="11"/>
      <c r="F6664" s="9" t="s">
        <v>24887</v>
      </c>
      <c r="G6664" s="12">
        <v>9</v>
      </c>
      <c r="H6664" s="9" t="s">
        <v>34</v>
      </c>
      <c r="I6664" s="9" t="s">
        <v>34</v>
      </c>
      <c r="J6664" s="12">
        <v>1</v>
      </c>
      <c r="K6664" s="16">
        <v>44181</v>
      </c>
      <c r="L6664" s="86">
        <f>(Tabla2[[#This Row],[release_year]]-'VARIANZA Y DES. EST'!$L$11)^2</f>
        <v>10.1136565849629</v>
      </c>
      <c r="M6664" s="12">
        <v>2011</v>
      </c>
      <c r="N6664" s="9" t="s">
        <v>35</v>
      </c>
      <c r="O6664" s="9" t="s">
        <v>23191</v>
      </c>
      <c r="P6664" s="12">
        <v>1</v>
      </c>
      <c r="Q6664" s="12" t="s">
        <v>28</v>
      </c>
      <c r="R6664" s="12"/>
      <c r="S6664" s="12">
        <v>1</v>
      </c>
      <c r="T6664" s="9" t="s">
        <v>23315</v>
      </c>
      <c r="U6664" s="9" t="s">
        <v>23316</v>
      </c>
      <c r="V6664" s="9" t="s">
        <v>23315</v>
      </c>
      <c r="W6664" s="14">
        <v>2</v>
      </c>
    </row>
    <row r="6665" spans="1:23" x14ac:dyDescent="0.25">
      <c r="A6665" s="8">
        <v>1542</v>
      </c>
      <c r="B6665" s="9" t="s">
        <v>24888</v>
      </c>
      <c r="C6665" s="9" t="s">
        <v>23182</v>
      </c>
      <c r="D6665" s="9" t="s">
        <v>24889</v>
      </c>
      <c r="E6665" s="10" t="s">
        <v>24890</v>
      </c>
      <c r="F6665" s="11"/>
      <c r="G6665" s="12">
        <v>0</v>
      </c>
      <c r="H6665" s="9" t="s">
        <v>126</v>
      </c>
      <c r="I6665" s="9" t="s">
        <v>126</v>
      </c>
      <c r="J6665" s="12">
        <v>1</v>
      </c>
      <c r="K6665" s="16">
        <v>44181</v>
      </c>
      <c r="L6665" s="86">
        <f>(Tabla2[[#This Row],[release_year]]-'VARIANZA Y DES. EST'!$L$11)^2</f>
        <v>33.870100322899837</v>
      </c>
      <c r="M6665" s="12">
        <v>2020</v>
      </c>
      <c r="N6665" s="9" t="s">
        <v>76</v>
      </c>
      <c r="O6665" s="9" t="s">
        <v>23191</v>
      </c>
      <c r="P6665" s="12">
        <v>1</v>
      </c>
      <c r="Q6665" s="12" t="s">
        <v>28</v>
      </c>
      <c r="R6665" s="12"/>
      <c r="S6665" s="12">
        <v>1</v>
      </c>
      <c r="T6665" s="9" t="s">
        <v>23223</v>
      </c>
      <c r="U6665" s="9" t="s">
        <v>23213</v>
      </c>
      <c r="V6665" s="9" t="s">
        <v>23223</v>
      </c>
      <c r="W6665" s="14">
        <v>3</v>
      </c>
    </row>
    <row r="6666" spans="1:23" x14ac:dyDescent="0.25">
      <c r="A6666" s="8">
        <v>1544</v>
      </c>
      <c r="B6666" s="9" t="s">
        <v>24891</v>
      </c>
      <c r="C6666" s="9" t="s">
        <v>23182</v>
      </c>
      <c r="D6666" s="10" t="s">
        <v>24892</v>
      </c>
      <c r="E6666" s="11"/>
      <c r="F6666" s="18" t="s">
        <v>24893</v>
      </c>
      <c r="G6666" s="12">
        <v>5</v>
      </c>
      <c r="H6666" s="9" t="s">
        <v>25</v>
      </c>
      <c r="I6666" s="9" t="s">
        <v>25</v>
      </c>
      <c r="J6666" s="12">
        <v>1</v>
      </c>
      <c r="K6666" s="16">
        <v>44180</v>
      </c>
      <c r="L6666" s="86">
        <f>(Tabla2[[#This Row],[release_year]]-'VARIANZA Y DES. EST'!$L$11)^2</f>
        <v>3.2471164275211517E-2</v>
      </c>
      <c r="M6666" s="12">
        <v>2014</v>
      </c>
      <c r="N6666" s="9" t="s">
        <v>35</v>
      </c>
      <c r="O6666" s="9" t="s">
        <v>23185</v>
      </c>
      <c r="P6666" s="12">
        <v>2</v>
      </c>
      <c r="Q6666" s="12" t="s">
        <v>28</v>
      </c>
      <c r="R6666" s="12"/>
      <c r="S6666" s="12">
        <v>2</v>
      </c>
      <c r="T6666" s="9" t="s">
        <v>23290</v>
      </c>
      <c r="U6666" s="9" t="s">
        <v>23290</v>
      </c>
      <c r="V6666" s="9" t="s">
        <v>23290</v>
      </c>
      <c r="W6666" s="14">
        <v>1</v>
      </c>
    </row>
    <row r="6667" spans="1:23" x14ac:dyDescent="0.25">
      <c r="A6667" s="8">
        <v>1546</v>
      </c>
      <c r="B6667" s="9" t="s">
        <v>24894</v>
      </c>
      <c r="C6667" s="9" t="s">
        <v>23182</v>
      </c>
      <c r="D6667" s="10" t="s">
        <v>24895</v>
      </c>
      <c r="E6667" s="11"/>
      <c r="F6667" s="9" t="s">
        <v>24896</v>
      </c>
      <c r="G6667" s="12">
        <v>6</v>
      </c>
      <c r="H6667" s="9" t="s">
        <v>25</v>
      </c>
      <c r="I6667" s="9" t="s">
        <v>25</v>
      </c>
      <c r="J6667" s="12">
        <v>1</v>
      </c>
      <c r="K6667" s="16">
        <v>44180</v>
      </c>
      <c r="L6667" s="86">
        <f>(Tabla2[[#This Row],[release_year]]-'VARIANZA Y DES. EST'!$L$11)^2</f>
        <v>33.870100322899837</v>
      </c>
      <c r="M6667" s="12">
        <v>2020</v>
      </c>
      <c r="N6667" s="9" t="s">
        <v>26</v>
      </c>
      <c r="O6667" s="9" t="s">
        <v>23185</v>
      </c>
      <c r="P6667" s="12">
        <v>2</v>
      </c>
      <c r="Q6667" s="12" t="s">
        <v>28</v>
      </c>
      <c r="R6667" s="12"/>
      <c r="S6667" s="12">
        <v>2</v>
      </c>
      <c r="T6667" s="9" t="s">
        <v>23268</v>
      </c>
      <c r="U6667" s="9" t="s">
        <v>23264</v>
      </c>
      <c r="V6667" s="9" t="s">
        <v>23268</v>
      </c>
      <c r="W6667" s="14">
        <v>2</v>
      </c>
    </row>
    <row r="6668" spans="1:23" x14ac:dyDescent="0.25">
      <c r="A6668" s="8">
        <v>1547</v>
      </c>
      <c r="B6668" s="9" t="s">
        <v>24897</v>
      </c>
      <c r="C6668" s="9" t="s">
        <v>23182</v>
      </c>
      <c r="D6668" s="10" t="s">
        <v>24898</v>
      </c>
      <c r="E6668" s="11"/>
      <c r="F6668" s="9" t="s">
        <v>24899</v>
      </c>
      <c r="G6668" s="12">
        <v>1</v>
      </c>
      <c r="H6668" s="9" t="s">
        <v>25</v>
      </c>
      <c r="I6668" s="9" t="s">
        <v>25</v>
      </c>
      <c r="J6668" s="12">
        <v>1</v>
      </c>
      <c r="K6668" s="16">
        <v>44180</v>
      </c>
      <c r="L6668" s="86">
        <f>(Tabla2[[#This Row],[release_year]]-'VARIANZA Y DES. EST'!$L$11)^2</f>
        <v>33.870100322899837</v>
      </c>
      <c r="M6668" s="12">
        <v>2020</v>
      </c>
      <c r="N6668" s="9" t="s">
        <v>76</v>
      </c>
      <c r="O6668" s="9" t="s">
        <v>23185</v>
      </c>
      <c r="P6668" s="12">
        <v>2</v>
      </c>
      <c r="Q6668" s="12" t="s">
        <v>28</v>
      </c>
      <c r="R6668" s="12"/>
      <c r="S6668" s="12">
        <v>2</v>
      </c>
      <c r="T6668" s="9" t="s">
        <v>23197</v>
      </c>
      <c r="U6668" s="9" t="s">
        <v>23197</v>
      </c>
      <c r="V6668" s="9" t="s">
        <v>23197</v>
      </c>
      <c r="W6668" s="14">
        <v>1</v>
      </c>
    </row>
    <row r="6669" spans="1:23" x14ac:dyDescent="0.25">
      <c r="A6669" s="8">
        <v>1548</v>
      </c>
      <c r="B6669" s="9" t="s">
        <v>24900</v>
      </c>
      <c r="C6669" s="9" t="s">
        <v>23182</v>
      </c>
      <c r="D6669" s="10" t="s">
        <v>24901</v>
      </c>
      <c r="E6669" s="11"/>
      <c r="F6669" s="9" t="s">
        <v>24902</v>
      </c>
      <c r="G6669" s="12">
        <v>4</v>
      </c>
      <c r="H6669" s="9" t="s">
        <v>25</v>
      </c>
      <c r="I6669" s="9" t="s">
        <v>25</v>
      </c>
      <c r="J6669" s="12">
        <v>1</v>
      </c>
      <c r="K6669" s="16">
        <v>44180</v>
      </c>
      <c r="L6669" s="86">
        <f>(Tabla2[[#This Row],[release_year]]-'VARIANZA Y DES. EST'!$L$11)^2</f>
        <v>10.1136565849629</v>
      </c>
      <c r="M6669" s="12">
        <v>2011</v>
      </c>
      <c r="N6669" s="9" t="s">
        <v>35</v>
      </c>
      <c r="O6669" s="9" t="s">
        <v>23185</v>
      </c>
      <c r="P6669" s="12">
        <v>2</v>
      </c>
      <c r="Q6669" s="12" t="s">
        <v>28</v>
      </c>
      <c r="R6669" s="12"/>
      <c r="S6669" s="12">
        <v>2</v>
      </c>
      <c r="T6669" s="9" t="s">
        <v>23290</v>
      </c>
      <c r="U6669" s="9" t="s">
        <v>23290</v>
      </c>
      <c r="V6669" s="9" t="s">
        <v>23290</v>
      </c>
      <c r="W6669" s="14">
        <v>1</v>
      </c>
    </row>
    <row r="6670" spans="1:23" x14ac:dyDescent="0.25">
      <c r="A6670" s="8">
        <v>1549</v>
      </c>
      <c r="B6670" s="9" t="s">
        <v>24903</v>
      </c>
      <c r="C6670" s="9" t="s">
        <v>23182</v>
      </c>
      <c r="D6670" s="10" t="s">
        <v>24904</v>
      </c>
      <c r="E6670" s="11"/>
      <c r="F6670" s="9" t="s">
        <v>24905</v>
      </c>
      <c r="G6670" s="12">
        <v>12</v>
      </c>
      <c r="H6670" s="9" t="s">
        <v>25</v>
      </c>
      <c r="I6670" s="9" t="s">
        <v>25</v>
      </c>
      <c r="J6670" s="12">
        <v>1</v>
      </c>
      <c r="K6670" s="16">
        <v>44180</v>
      </c>
      <c r="L6670" s="86">
        <f>(Tabla2[[#This Row],[release_year]]-'VARIANZA Y DES. EST'!$L$11)^2</f>
        <v>66.915632286109044</v>
      </c>
      <c r="M6670" s="12">
        <v>2006</v>
      </c>
      <c r="N6670" s="9" t="s">
        <v>35</v>
      </c>
      <c r="O6670" s="9" t="s">
        <v>23185</v>
      </c>
      <c r="P6670" s="12">
        <v>2</v>
      </c>
      <c r="Q6670" s="12" t="s">
        <v>28</v>
      </c>
      <c r="R6670" s="12"/>
      <c r="S6670" s="12">
        <v>2</v>
      </c>
      <c r="T6670" s="9" t="s">
        <v>23290</v>
      </c>
      <c r="U6670" s="9" t="s">
        <v>23290</v>
      </c>
      <c r="V6670" s="9" t="s">
        <v>23290</v>
      </c>
      <c r="W6670" s="14">
        <v>1</v>
      </c>
    </row>
    <row r="6671" spans="1:23" x14ac:dyDescent="0.25">
      <c r="A6671" s="8">
        <v>1552</v>
      </c>
      <c r="B6671" s="9" t="s">
        <v>24906</v>
      </c>
      <c r="C6671" s="9" t="s">
        <v>23182</v>
      </c>
      <c r="D6671" s="9" t="s">
        <v>24907</v>
      </c>
      <c r="E6671" s="9"/>
      <c r="F6671" s="9" t="s">
        <v>24908</v>
      </c>
      <c r="G6671" s="12">
        <v>5</v>
      </c>
      <c r="H6671" s="9" t="s">
        <v>126</v>
      </c>
      <c r="I6671" s="9" t="s">
        <v>7061</v>
      </c>
      <c r="J6671" s="12">
        <v>3</v>
      </c>
      <c r="K6671" s="16">
        <v>44179</v>
      </c>
      <c r="L6671" s="86">
        <f>(Tabla2[[#This Row],[release_year]]-'VARIANZA Y DES. EST'!$L$11)^2</f>
        <v>46.509705182670608</v>
      </c>
      <c r="M6671" s="12">
        <v>2021</v>
      </c>
      <c r="N6671" s="9" t="s">
        <v>110</v>
      </c>
      <c r="O6671" s="9" t="s">
        <v>23185</v>
      </c>
      <c r="P6671" s="12">
        <v>2</v>
      </c>
      <c r="Q6671" s="12" t="s">
        <v>28</v>
      </c>
      <c r="R6671" s="12"/>
      <c r="S6671" s="12">
        <v>2</v>
      </c>
      <c r="T6671" s="9" t="s">
        <v>23264</v>
      </c>
      <c r="U6671" s="9" t="s">
        <v>23264</v>
      </c>
      <c r="V6671" s="9" t="s">
        <v>23264</v>
      </c>
      <c r="W6671" s="14">
        <v>1</v>
      </c>
    </row>
    <row r="6672" spans="1:23" x14ac:dyDescent="0.25">
      <c r="A6672" s="8">
        <v>1553</v>
      </c>
      <c r="B6672" s="9" t="s">
        <v>24909</v>
      </c>
      <c r="C6672" s="9" t="s">
        <v>23182</v>
      </c>
      <c r="D6672" s="10" t="s">
        <v>24910</v>
      </c>
      <c r="E6672" s="11"/>
      <c r="F6672" s="9" t="s">
        <v>24911</v>
      </c>
      <c r="G6672" s="12">
        <v>11</v>
      </c>
      <c r="H6672" s="9" t="s">
        <v>25</v>
      </c>
      <c r="I6672" s="9" t="s">
        <v>25</v>
      </c>
      <c r="J6672" s="12">
        <v>1</v>
      </c>
      <c r="K6672" s="16">
        <v>44179</v>
      </c>
      <c r="L6672" s="86">
        <f>(Tabla2[[#This Row],[release_year]]-'VARIANZA Y DES. EST'!$L$11)^2</f>
        <v>33.870100322899837</v>
      </c>
      <c r="M6672" s="12">
        <v>2020</v>
      </c>
      <c r="N6672" s="9" t="s">
        <v>76</v>
      </c>
      <c r="O6672" s="9" t="s">
        <v>23191</v>
      </c>
      <c r="P6672" s="12">
        <v>1</v>
      </c>
      <c r="Q6672" s="12" t="s">
        <v>28</v>
      </c>
      <c r="R6672" s="12"/>
      <c r="S6672" s="12">
        <v>1</v>
      </c>
      <c r="T6672" s="9" t="s">
        <v>24912</v>
      </c>
      <c r="U6672" s="9" t="s">
        <v>23206</v>
      </c>
      <c r="V6672" s="9" t="s">
        <v>24912</v>
      </c>
      <c r="W6672" s="14">
        <v>3</v>
      </c>
    </row>
    <row r="6673" spans="1:23" x14ac:dyDescent="0.25">
      <c r="A6673" s="8">
        <v>1555</v>
      </c>
      <c r="B6673" s="9" t="s">
        <v>24913</v>
      </c>
      <c r="C6673" s="9" t="s">
        <v>23182</v>
      </c>
      <c r="D6673" s="10" t="s">
        <v>24914</v>
      </c>
      <c r="E6673" s="11"/>
      <c r="F6673" s="9" t="s">
        <v>24915</v>
      </c>
      <c r="G6673" s="12">
        <v>7</v>
      </c>
      <c r="H6673" s="9" t="s">
        <v>92</v>
      </c>
      <c r="I6673" s="9" t="s">
        <v>92</v>
      </c>
      <c r="J6673" s="12">
        <v>1</v>
      </c>
      <c r="K6673" s="16">
        <v>44177</v>
      </c>
      <c r="L6673" s="86">
        <f>(Tabla2[[#This Row],[release_year]]-'VARIANZA Y DES. EST'!$L$11)^2</f>
        <v>33.870100322899837</v>
      </c>
      <c r="M6673" s="12">
        <v>2020</v>
      </c>
      <c r="N6673" s="9" t="s">
        <v>35</v>
      </c>
      <c r="O6673" s="9" t="s">
        <v>23191</v>
      </c>
      <c r="P6673" s="12">
        <v>1</v>
      </c>
      <c r="Q6673" s="12" t="s">
        <v>28</v>
      </c>
      <c r="R6673" s="12"/>
      <c r="S6673" s="12">
        <v>1</v>
      </c>
      <c r="T6673" s="9" t="s">
        <v>23260</v>
      </c>
      <c r="U6673" s="9" t="s">
        <v>23187</v>
      </c>
      <c r="V6673" s="9" t="s">
        <v>23260</v>
      </c>
      <c r="W6673" s="14">
        <v>3</v>
      </c>
    </row>
    <row r="6674" spans="1:23" x14ac:dyDescent="0.25">
      <c r="A6674" s="8">
        <v>1556</v>
      </c>
      <c r="B6674" s="9" t="s">
        <v>24916</v>
      </c>
      <c r="C6674" s="9" t="s">
        <v>23182</v>
      </c>
      <c r="D6674" s="10" t="s">
        <v>24917</v>
      </c>
      <c r="E6674" s="11"/>
      <c r="F6674" s="9" t="s">
        <v>24918</v>
      </c>
      <c r="G6674" s="12">
        <v>2</v>
      </c>
      <c r="H6674" s="9" t="s">
        <v>231</v>
      </c>
      <c r="I6674" s="9" t="s">
        <v>231</v>
      </c>
      <c r="J6674" s="12">
        <v>1</v>
      </c>
      <c r="K6674" s="16">
        <v>44177</v>
      </c>
      <c r="L6674" s="86">
        <f>(Tabla2[[#This Row],[release_year]]-'VARIANZA Y DES. EST'!$L$11)^2</f>
        <v>14.590890603358293</v>
      </c>
      <c r="M6674" s="12">
        <v>2018</v>
      </c>
      <c r="N6674" s="9" t="s">
        <v>26</v>
      </c>
      <c r="O6674" s="9" t="s">
        <v>23185</v>
      </c>
      <c r="P6674" s="12">
        <v>2</v>
      </c>
      <c r="Q6674" s="12" t="s">
        <v>28</v>
      </c>
      <c r="R6674" s="12"/>
      <c r="S6674" s="12">
        <v>2</v>
      </c>
      <c r="T6674" s="9" t="s">
        <v>23268</v>
      </c>
      <c r="U6674" s="9" t="s">
        <v>23264</v>
      </c>
      <c r="V6674" s="9" t="s">
        <v>23268</v>
      </c>
      <c r="W6674" s="14">
        <v>2</v>
      </c>
    </row>
    <row r="6675" spans="1:23" x14ac:dyDescent="0.25">
      <c r="A6675" s="8">
        <v>1560</v>
      </c>
      <c r="B6675" s="9" t="s">
        <v>24919</v>
      </c>
      <c r="C6675" s="9" t="s">
        <v>23182</v>
      </c>
      <c r="D6675" s="10" t="s">
        <v>24920</v>
      </c>
      <c r="E6675" s="11"/>
      <c r="F6675" s="9" t="s">
        <v>24921</v>
      </c>
      <c r="G6675" s="12">
        <v>20</v>
      </c>
      <c r="H6675" s="9" t="s">
        <v>390</v>
      </c>
      <c r="I6675" s="9" t="s">
        <v>390</v>
      </c>
      <c r="J6675" s="12">
        <v>1</v>
      </c>
      <c r="K6675" s="16">
        <v>44176</v>
      </c>
      <c r="L6675" s="86">
        <f>(Tabla2[[#This Row],[release_year]]-'VARIANZA Y DES. EST'!$L$11)^2</f>
        <v>33.870100322899837</v>
      </c>
      <c r="M6675" s="12">
        <v>2020</v>
      </c>
      <c r="N6675" s="9" t="s">
        <v>76</v>
      </c>
      <c r="O6675" s="9" t="s">
        <v>23191</v>
      </c>
      <c r="P6675" s="12">
        <v>1</v>
      </c>
      <c r="Q6675" s="12" t="s">
        <v>28</v>
      </c>
      <c r="R6675" s="12"/>
      <c r="S6675" s="12">
        <v>1</v>
      </c>
      <c r="T6675" s="9" t="s">
        <v>23438</v>
      </c>
      <c r="U6675" s="9" t="s">
        <v>23187</v>
      </c>
      <c r="V6675" s="9" t="s">
        <v>23438</v>
      </c>
      <c r="W6675" s="14">
        <v>3</v>
      </c>
    </row>
    <row r="6676" spans="1:23" x14ac:dyDescent="0.25">
      <c r="A6676" s="8">
        <v>1563</v>
      </c>
      <c r="B6676" s="9" t="s">
        <v>24922</v>
      </c>
      <c r="C6676" s="9" t="s">
        <v>23182</v>
      </c>
      <c r="D6676" s="10" t="s">
        <v>24923</v>
      </c>
      <c r="E6676" s="11"/>
      <c r="F6676" s="9" t="s">
        <v>24924</v>
      </c>
      <c r="G6676" s="12">
        <v>16</v>
      </c>
      <c r="H6676" s="9" t="s">
        <v>34</v>
      </c>
      <c r="I6676" s="9" t="s">
        <v>34</v>
      </c>
      <c r="J6676" s="12">
        <v>1</v>
      </c>
      <c r="K6676" s="16">
        <v>44175</v>
      </c>
      <c r="L6676" s="86">
        <f>(Tabla2[[#This Row],[release_year]]-'VARIANZA Y DES. EST'!$L$11)^2</f>
        <v>33.870100322899837</v>
      </c>
      <c r="M6676" s="12">
        <v>2020</v>
      </c>
      <c r="N6676" s="9" t="s">
        <v>76</v>
      </c>
      <c r="O6676" s="9" t="s">
        <v>23191</v>
      </c>
      <c r="P6676" s="12">
        <v>1</v>
      </c>
      <c r="Q6676" s="12" t="s">
        <v>28</v>
      </c>
      <c r="R6676" s="12"/>
      <c r="S6676" s="12">
        <v>1</v>
      </c>
      <c r="T6676" s="9" t="s">
        <v>24925</v>
      </c>
      <c r="U6676" s="9" t="s">
        <v>23187</v>
      </c>
      <c r="V6676" s="9" t="s">
        <v>24925</v>
      </c>
      <c r="W6676" s="14">
        <v>3</v>
      </c>
    </row>
    <row r="6677" spans="1:23" x14ac:dyDescent="0.25">
      <c r="A6677" s="8">
        <v>1565</v>
      </c>
      <c r="B6677" s="9" t="s">
        <v>24926</v>
      </c>
      <c r="C6677" s="9" t="s">
        <v>23182</v>
      </c>
      <c r="D6677" s="27" t="s">
        <v>24927</v>
      </c>
      <c r="E6677" s="9" t="s">
        <v>24928</v>
      </c>
      <c r="F6677" s="9" t="s">
        <v>24929</v>
      </c>
      <c r="G6677" s="12">
        <v>12</v>
      </c>
      <c r="H6677" s="12"/>
      <c r="I6677" s="9"/>
      <c r="J6677" s="12">
        <v>0</v>
      </c>
      <c r="K6677" s="16">
        <v>44175</v>
      </c>
      <c r="L6677" s="86">
        <f>(Tabla2[[#This Row],[release_year]]-'VARIANZA Y DES. EST'!$L$11)^2</f>
        <v>33.870100322899837</v>
      </c>
      <c r="M6677" s="12">
        <v>2020</v>
      </c>
      <c r="N6677" s="9" t="s">
        <v>35</v>
      </c>
      <c r="O6677" s="9" t="s">
        <v>23191</v>
      </c>
      <c r="P6677" s="12">
        <v>1</v>
      </c>
      <c r="Q6677" s="12" t="s">
        <v>28</v>
      </c>
      <c r="R6677" s="12"/>
      <c r="S6677" s="12">
        <v>1</v>
      </c>
      <c r="T6677" s="9" t="s">
        <v>23445</v>
      </c>
      <c r="U6677" s="9" t="s">
        <v>23193</v>
      </c>
      <c r="V6677" s="9" t="s">
        <v>23445</v>
      </c>
      <c r="W6677" s="14">
        <v>3</v>
      </c>
    </row>
    <row r="6678" spans="1:23" x14ac:dyDescent="0.25">
      <c r="A6678" s="8">
        <v>1570</v>
      </c>
      <c r="B6678" s="9" t="s">
        <v>24930</v>
      </c>
      <c r="C6678" s="9" t="s">
        <v>23182</v>
      </c>
      <c r="D6678" s="10" t="s">
        <v>24931</v>
      </c>
      <c r="E6678" s="11"/>
      <c r="F6678" s="9" t="s">
        <v>24932</v>
      </c>
      <c r="G6678" s="12">
        <v>2</v>
      </c>
      <c r="H6678" s="9" t="s">
        <v>6203</v>
      </c>
      <c r="I6678" s="9" t="s">
        <v>6203</v>
      </c>
      <c r="J6678" s="12">
        <v>1</v>
      </c>
      <c r="K6678" s="13">
        <v>44174</v>
      </c>
      <c r="L6678" s="86">
        <f>(Tabla2[[#This Row],[release_year]]-'VARIANZA Y DES. EST'!$L$11)^2</f>
        <v>1.3928663045044412</v>
      </c>
      <c r="M6678" s="12">
        <v>2013</v>
      </c>
      <c r="N6678" s="9" t="s">
        <v>35</v>
      </c>
      <c r="O6678" s="9" t="s">
        <v>23227</v>
      </c>
      <c r="P6678" s="12">
        <v>4</v>
      </c>
      <c r="Q6678" s="12" t="s">
        <v>28</v>
      </c>
      <c r="R6678" s="12"/>
      <c r="S6678" s="12">
        <v>4</v>
      </c>
      <c r="T6678" s="9" t="s">
        <v>23428</v>
      </c>
      <c r="U6678" s="9" t="s">
        <v>23187</v>
      </c>
      <c r="V6678" s="9" t="s">
        <v>23428</v>
      </c>
      <c r="W6678" s="14">
        <v>2</v>
      </c>
    </row>
    <row r="6679" spans="1:23" x14ac:dyDescent="0.25">
      <c r="A6679" s="8">
        <v>1571</v>
      </c>
      <c r="B6679" s="9" t="s">
        <v>24933</v>
      </c>
      <c r="C6679" s="9" t="s">
        <v>23182</v>
      </c>
      <c r="D6679" s="10" t="s">
        <v>24934</v>
      </c>
      <c r="E6679" s="11"/>
      <c r="F6679" s="9" t="s">
        <v>24935</v>
      </c>
      <c r="G6679" s="12">
        <v>10</v>
      </c>
      <c r="H6679" s="9" t="s">
        <v>116</v>
      </c>
      <c r="I6679" s="9" t="s">
        <v>116</v>
      </c>
      <c r="J6679" s="12">
        <v>1</v>
      </c>
      <c r="K6679" s="13">
        <v>44174</v>
      </c>
      <c r="L6679" s="86">
        <f>(Tabla2[[#This Row],[release_year]]-'VARIANZA Y DES. EST'!$L$11)^2</f>
        <v>23.230495463129063</v>
      </c>
      <c r="M6679" s="12">
        <v>2019</v>
      </c>
      <c r="N6679" s="9" t="s">
        <v>35</v>
      </c>
      <c r="O6679" s="9" t="s">
        <v>23191</v>
      </c>
      <c r="P6679" s="12">
        <v>1</v>
      </c>
      <c r="Q6679" s="12" t="s">
        <v>28</v>
      </c>
      <c r="R6679" s="12"/>
      <c r="S6679" s="12">
        <v>1</v>
      </c>
      <c r="T6679" s="9" t="s">
        <v>23558</v>
      </c>
      <c r="U6679" s="9" t="s">
        <v>23187</v>
      </c>
      <c r="V6679" s="9" t="s">
        <v>23558</v>
      </c>
      <c r="W6679" s="14">
        <v>3</v>
      </c>
    </row>
    <row r="6680" spans="1:23" x14ac:dyDescent="0.25">
      <c r="A6680" s="8">
        <v>1573</v>
      </c>
      <c r="B6680" s="9" t="s">
        <v>24936</v>
      </c>
      <c r="C6680" s="9" t="s">
        <v>23182</v>
      </c>
      <c r="D6680" s="10" t="s">
        <v>24937</v>
      </c>
      <c r="E6680" s="11"/>
      <c r="F6680" s="9" t="s">
        <v>24938</v>
      </c>
      <c r="G6680" s="12">
        <v>5</v>
      </c>
      <c r="H6680" s="9" t="s">
        <v>25</v>
      </c>
      <c r="I6680" s="9" t="s">
        <v>25</v>
      </c>
      <c r="J6680" s="12">
        <v>1</v>
      </c>
      <c r="K6680" s="13">
        <v>44174</v>
      </c>
      <c r="L6680" s="86">
        <f>(Tabla2[[#This Row],[release_year]]-'VARIANZA Y DES. EST'!$L$11)^2</f>
        <v>33.870100322899837</v>
      </c>
      <c r="M6680" s="12">
        <v>2020</v>
      </c>
      <c r="N6680" s="9" t="s">
        <v>55</v>
      </c>
      <c r="O6680" s="9" t="s">
        <v>23185</v>
      </c>
      <c r="P6680" s="12">
        <v>2</v>
      </c>
      <c r="Q6680" s="12" t="s">
        <v>28</v>
      </c>
      <c r="R6680" s="12"/>
      <c r="S6680" s="12">
        <v>2</v>
      </c>
      <c r="T6680" s="9" t="s">
        <v>23268</v>
      </c>
      <c r="U6680" s="9" t="s">
        <v>23264</v>
      </c>
      <c r="V6680" s="9" t="s">
        <v>23268</v>
      </c>
      <c r="W6680" s="14">
        <v>2</v>
      </c>
    </row>
    <row r="6681" spans="1:23" x14ac:dyDescent="0.25">
      <c r="A6681" s="8">
        <v>1574</v>
      </c>
      <c r="B6681" s="9" t="s">
        <v>24939</v>
      </c>
      <c r="C6681" s="9" t="s">
        <v>23182</v>
      </c>
      <c r="D6681" s="10" t="s">
        <v>24940</v>
      </c>
      <c r="E6681" s="11"/>
      <c r="F6681" s="18" t="s">
        <v>24941</v>
      </c>
      <c r="G6681" s="12">
        <v>2</v>
      </c>
      <c r="H6681" s="9" t="s">
        <v>25</v>
      </c>
      <c r="I6681" s="9" t="s">
        <v>25</v>
      </c>
      <c r="J6681" s="12">
        <v>1</v>
      </c>
      <c r="K6681" s="13">
        <v>44174</v>
      </c>
      <c r="L6681" s="86">
        <f>(Tabla2[[#This Row],[release_year]]-'VARIANZA Y DES. EST'!$L$11)^2</f>
        <v>33.870100322899837</v>
      </c>
      <c r="M6681" s="12">
        <v>2020</v>
      </c>
      <c r="N6681" s="9" t="s">
        <v>82</v>
      </c>
      <c r="O6681" s="9" t="s">
        <v>23255</v>
      </c>
      <c r="P6681" s="12">
        <v>3</v>
      </c>
      <c r="Q6681" s="12" t="s">
        <v>28</v>
      </c>
      <c r="R6681" s="12"/>
      <c r="S6681" s="12">
        <v>3</v>
      </c>
      <c r="T6681" s="9" t="s">
        <v>24942</v>
      </c>
      <c r="U6681" s="9" t="s">
        <v>23264</v>
      </c>
      <c r="V6681" s="9" t="s">
        <v>24942</v>
      </c>
      <c r="W6681" s="14">
        <v>3</v>
      </c>
    </row>
    <row r="6682" spans="1:23" x14ac:dyDescent="0.25">
      <c r="A6682" s="8">
        <v>1575</v>
      </c>
      <c r="B6682" s="9" t="s">
        <v>24943</v>
      </c>
      <c r="C6682" s="9" t="s">
        <v>23182</v>
      </c>
      <c r="D6682" s="10" t="s">
        <v>24944</v>
      </c>
      <c r="E6682" s="11"/>
      <c r="F6682" s="9"/>
      <c r="G6682" s="12">
        <v>0</v>
      </c>
      <c r="H6682" s="9" t="s">
        <v>25</v>
      </c>
      <c r="I6682" s="9" t="s">
        <v>25</v>
      </c>
      <c r="J6682" s="12">
        <v>1</v>
      </c>
      <c r="K6682" s="13">
        <v>44174</v>
      </c>
      <c r="L6682" s="86">
        <f>(Tabla2[[#This Row],[release_year]]-'VARIANZA Y DES. EST'!$L$11)^2</f>
        <v>33.870100322899837</v>
      </c>
      <c r="M6682" s="12">
        <v>2020</v>
      </c>
      <c r="N6682" s="9" t="s">
        <v>35</v>
      </c>
      <c r="O6682" s="9" t="s">
        <v>23191</v>
      </c>
      <c r="P6682" s="12">
        <v>1</v>
      </c>
      <c r="Q6682" s="12" t="s">
        <v>28</v>
      </c>
      <c r="R6682" s="12"/>
      <c r="S6682" s="12">
        <v>1</v>
      </c>
      <c r="T6682" s="9" t="s">
        <v>23356</v>
      </c>
      <c r="U6682" s="9" t="s">
        <v>23197</v>
      </c>
      <c r="V6682" s="9" t="s">
        <v>23356</v>
      </c>
      <c r="W6682" s="14">
        <v>2</v>
      </c>
    </row>
    <row r="6683" spans="1:23" x14ac:dyDescent="0.25">
      <c r="A6683" s="8">
        <v>1579</v>
      </c>
      <c r="B6683" s="9" t="s">
        <v>24945</v>
      </c>
      <c r="C6683" s="9" t="s">
        <v>23182</v>
      </c>
      <c r="D6683" s="9" t="s">
        <v>24946</v>
      </c>
      <c r="E6683" s="9"/>
      <c r="F6683" s="18" t="s">
        <v>24947</v>
      </c>
      <c r="G6683" s="12">
        <v>11</v>
      </c>
      <c r="H6683" s="9" t="s">
        <v>2816</v>
      </c>
      <c r="I6683" s="9" t="s">
        <v>2816</v>
      </c>
      <c r="J6683" s="12">
        <v>1</v>
      </c>
      <c r="K6683" s="13">
        <v>44173</v>
      </c>
      <c r="L6683" s="86">
        <f>(Tabla2[[#This Row],[release_year]]-'VARIANZA Y DES. EST'!$L$11)^2</f>
        <v>23.230495463129063</v>
      </c>
      <c r="M6683" s="12">
        <v>2019</v>
      </c>
      <c r="N6683" s="9" t="s">
        <v>82</v>
      </c>
      <c r="O6683" s="9" t="s">
        <v>23191</v>
      </c>
      <c r="P6683" s="12">
        <v>1</v>
      </c>
      <c r="Q6683" s="12" t="s">
        <v>28</v>
      </c>
      <c r="R6683" s="12"/>
      <c r="S6683" s="12">
        <v>1</v>
      </c>
      <c r="T6683" s="9" t="s">
        <v>23558</v>
      </c>
      <c r="U6683" s="9" t="s">
        <v>23187</v>
      </c>
      <c r="V6683" s="9" t="s">
        <v>23558</v>
      </c>
      <c r="W6683" s="14">
        <v>3</v>
      </c>
    </row>
    <row r="6684" spans="1:23" x14ac:dyDescent="0.25">
      <c r="A6684" s="8">
        <v>1580</v>
      </c>
      <c r="B6684" s="9" t="s">
        <v>24948</v>
      </c>
      <c r="C6684" s="9" t="s">
        <v>23182</v>
      </c>
      <c r="D6684" s="9" t="s">
        <v>24949</v>
      </c>
      <c r="E6684" s="9"/>
      <c r="F6684" s="9" t="s">
        <v>24950</v>
      </c>
      <c r="G6684" s="12">
        <v>8</v>
      </c>
      <c r="H6684" s="9" t="s">
        <v>25</v>
      </c>
      <c r="I6684" s="9" t="s">
        <v>25</v>
      </c>
      <c r="J6684" s="12">
        <v>1</v>
      </c>
      <c r="K6684" s="13">
        <v>44173</v>
      </c>
      <c r="L6684" s="86">
        <f>(Tabla2[[#This Row],[release_year]]-'VARIANZA Y DES. EST'!$L$11)^2</f>
        <v>33.870100322899837</v>
      </c>
      <c r="M6684" s="12">
        <v>2020</v>
      </c>
      <c r="N6684" s="9" t="s">
        <v>35</v>
      </c>
      <c r="O6684" s="9" t="s">
        <v>23255</v>
      </c>
      <c r="P6684" s="12">
        <v>3</v>
      </c>
      <c r="Q6684" s="12" t="s">
        <v>28</v>
      </c>
      <c r="R6684" s="12"/>
      <c r="S6684" s="12">
        <v>3</v>
      </c>
      <c r="T6684" s="9" t="s">
        <v>24679</v>
      </c>
      <c r="U6684" s="9" t="s">
        <v>23229</v>
      </c>
      <c r="V6684" s="9" t="s">
        <v>24679</v>
      </c>
      <c r="W6684" s="14">
        <v>2</v>
      </c>
    </row>
    <row r="6685" spans="1:23" x14ac:dyDescent="0.25">
      <c r="A6685" s="8">
        <v>1584</v>
      </c>
      <c r="B6685" s="9" t="s">
        <v>24951</v>
      </c>
      <c r="C6685" s="9" t="s">
        <v>23182</v>
      </c>
      <c r="D6685" s="10" t="s">
        <v>24952</v>
      </c>
      <c r="E6685" s="11"/>
      <c r="F6685" s="9" t="s">
        <v>24953</v>
      </c>
      <c r="G6685" s="12">
        <v>6</v>
      </c>
      <c r="H6685" s="9" t="s">
        <v>1349</v>
      </c>
      <c r="I6685" s="9" t="s">
        <v>1349</v>
      </c>
      <c r="J6685" s="12">
        <v>1</v>
      </c>
      <c r="K6685" s="13">
        <v>44172</v>
      </c>
      <c r="L6685" s="86">
        <f>(Tabla2[[#This Row],[release_year]]-'VARIANZA Y DES. EST'!$L$11)^2</f>
        <v>14.590890603358293</v>
      </c>
      <c r="M6685" s="12">
        <v>2018</v>
      </c>
      <c r="N6685" s="9" t="s">
        <v>35</v>
      </c>
      <c r="O6685" s="9" t="s">
        <v>23191</v>
      </c>
      <c r="P6685" s="12">
        <v>1</v>
      </c>
      <c r="Q6685" s="12" t="s">
        <v>28</v>
      </c>
      <c r="R6685" s="12"/>
      <c r="S6685" s="12">
        <v>1</v>
      </c>
      <c r="T6685" s="9" t="s">
        <v>23558</v>
      </c>
      <c r="U6685" s="9" t="s">
        <v>23187</v>
      </c>
      <c r="V6685" s="9" t="s">
        <v>23558</v>
      </c>
      <c r="W6685" s="14">
        <v>3</v>
      </c>
    </row>
    <row r="6686" spans="1:23" x14ac:dyDescent="0.25">
      <c r="A6686" s="8">
        <v>1586</v>
      </c>
      <c r="B6686" s="9" t="s">
        <v>24954</v>
      </c>
      <c r="C6686" s="9" t="s">
        <v>23182</v>
      </c>
      <c r="D6686" s="10" t="s">
        <v>24955</v>
      </c>
      <c r="E6686" s="11"/>
      <c r="F6686" s="9" t="s">
        <v>24956</v>
      </c>
      <c r="G6686" s="12">
        <v>12</v>
      </c>
      <c r="H6686" s="12"/>
      <c r="I6686" s="9"/>
      <c r="J6686" s="12">
        <v>0</v>
      </c>
      <c r="K6686" s="13">
        <v>44172</v>
      </c>
      <c r="L6686" s="86">
        <f>(Tabla2[[#This Row],[release_year]]-'VARIANZA Y DES. EST'!$L$11)^2</f>
        <v>33.870100322899837</v>
      </c>
      <c r="M6686" s="12">
        <v>2020</v>
      </c>
      <c r="N6686" s="9" t="s">
        <v>35</v>
      </c>
      <c r="O6686" s="9" t="s">
        <v>23191</v>
      </c>
      <c r="P6686" s="12">
        <v>1</v>
      </c>
      <c r="Q6686" s="12" t="s">
        <v>28</v>
      </c>
      <c r="R6686" s="12"/>
      <c r="S6686" s="12">
        <v>1</v>
      </c>
      <c r="T6686" s="9" t="s">
        <v>23464</v>
      </c>
      <c r="U6686" s="9" t="s">
        <v>23193</v>
      </c>
      <c r="V6686" s="9" t="s">
        <v>23464</v>
      </c>
      <c r="W6686" s="14">
        <v>3</v>
      </c>
    </row>
    <row r="6687" spans="1:23" x14ac:dyDescent="0.25">
      <c r="A6687" s="8">
        <v>1587</v>
      </c>
      <c r="B6687" s="9" t="s">
        <v>24957</v>
      </c>
      <c r="C6687" s="9" t="s">
        <v>23182</v>
      </c>
      <c r="D6687" s="9" t="s">
        <v>24958</v>
      </c>
      <c r="E6687" s="9" t="s">
        <v>8297</v>
      </c>
      <c r="F6687" s="18"/>
      <c r="G6687" s="12">
        <v>0</v>
      </c>
      <c r="H6687" s="9" t="s">
        <v>231</v>
      </c>
      <c r="I6687" s="9" t="s">
        <v>231</v>
      </c>
      <c r="J6687" s="12">
        <v>1</v>
      </c>
      <c r="K6687" s="13">
        <v>44172</v>
      </c>
      <c r="L6687" s="86">
        <f>(Tabla2[[#This Row],[release_year]]-'VARIANZA Y DES. EST'!$L$11)^2</f>
        <v>33.870100322899837</v>
      </c>
      <c r="M6687" s="12">
        <v>2020</v>
      </c>
      <c r="N6687" s="9" t="s">
        <v>76</v>
      </c>
      <c r="O6687" s="9" t="s">
        <v>23191</v>
      </c>
      <c r="P6687" s="12">
        <v>1</v>
      </c>
      <c r="Q6687" s="12" t="s">
        <v>28</v>
      </c>
      <c r="R6687" s="12"/>
      <c r="S6687" s="12">
        <v>1</v>
      </c>
      <c r="T6687" s="9" t="s">
        <v>23216</v>
      </c>
      <c r="U6687" s="9" t="s">
        <v>23193</v>
      </c>
      <c r="V6687" s="9" t="s">
        <v>23216</v>
      </c>
      <c r="W6687" s="14">
        <v>3</v>
      </c>
    </row>
    <row r="6688" spans="1:23" x14ac:dyDescent="0.25">
      <c r="A6688" s="8">
        <v>1588</v>
      </c>
      <c r="B6688" s="9" t="s">
        <v>24959</v>
      </c>
      <c r="C6688" s="9" t="s">
        <v>23182</v>
      </c>
      <c r="D6688" s="9" t="s">
        <v>24960</v>
      </c>
      <c r="E6688" s="9" t="s">
        <v>24961</v>
      </c>
      <c r="F6688" s="18" t="s">
        <v>24962</v>
      </c>
      <c r="G6688" s="12">
        <v>11</v>
      </c>
      <c r="H6688" s="9" t="s">
        <v>4237</v>
      </c>
      <c r="I6688" s="9" t="s">
        <v>4237</v>
      </c>
      <c r="J6688" s="12">
        <v>1</v>
      </c>
      <c r="K6688" s="13">
        <v>44170</v>
      </c>
      <c r="L6688" s="86">
        <f>(Tabla2[[#This Row],[release_year]]-'VARIANZA Y DES. EST'!$L$11)^2</f>
        <v>33.870100322899837</v>
      </c>
      <c r="M6688" s="12">
        <v>2020</v>
      </c>
      <c r="N6688" s="9" t="s">
        <v>76</v>
      </c>
      <c r="O6688" s="9" t="s">
        <v>23191</v>
      </c>
      <c r="P6688" s="12">
        <v>1</v>
      </c>
      <c r="Q6688" s="12" t="s">
        <v>28</v>
      </c>
      <c r="R6688" s="12"/>
      <c r="S6688" s="12">
        <v>1</v>
      </c>
      <c r="T6688" s="9" t="s">
        <v>24963</v>
      </c>
      <c r="U6688" s="9" t="s">
        <v>23187</v>
      </c>
      <c r="V6688" s="9" t="s">
        <v>24963</v>
      </c>
      <c r="W6688" s="14">
        <v>3</v>
      </c>
    </row>
    <row r="6689" spans="1:23" x14ac:dyDescent="0.25">
      <c r="A6689" s="8">
        <v>1590</v>
      </c>
      <c r="B6689" s="9" t="s">
        <v>24964</v>
      </c>
      <c r="C6689" s="9" t="s">
        <v>23182</v>
      </c>
      <c r="D6689" s="10" t="s">
        <v>24965</v>
      </c>
      <c r="E6689" s="11"/>
      <c r="F6689" s="18" t="s">
        <v>24966</v>
      </c>
      <c r="G6689" s="12">
        <v>6</v>
      </c>
      <c r="H6689" s="9" t="s">
        <v>518</v>
      </c>
      <c r="I6689" s="9" t="s">
        <v>518</v>
      </c>
      <c r="J6689" s="12">
        <v>1</v>
      </c>
      <c r="K6689" s="13">
        <v>44169</v>
      </c>
      <c r="L6689" s="86">
        <f>(Tabla2[[#This Row],[release_year]]-'VARIANZA Y DES. EST'!$L$11)^2</f>
        <v>33.870100322899837</v>
      </c>
      <c r="M6689" s="12">
        <v>2020</v>
      </c>
      <c r="N6689" s="9" t="s">
        <v>76</v>
      </c>
      <c r="O6689" s="9" t="s">
        <v>23191</v>
      </c>
      <c r="P6689" s="12">
        <v>1</v>
      </c>
      <c r="Q6689" s="12" t="s">
        <v>28</v>
      </c>
      <c r="R6689" s="12"/>
      <c r="S6689" s="12">
        <v>1</v>
      </c>
      <c r="T6689" s="9" t="s">
        <v>23201</v>
      </c>
      <c r="U6689" s="9" t="s">
        <v>23187</v>
      </c>
      <c r="V6689" s="9" t="s">
        <v>23201</v>
      </c>
      <c r="W6689" s="14">
        <v>3</v>
      </c>
    </row>
    <row r="6690" spans="1:23" x14ac:dyDescent="0.25">
      <c r="A6690" s="8">
        <v>1591</v>
      </c>
      <c r="B6690" s="9" t="s">
        <v>24967</v>
      </c>
      <c r="C6690" s="9" t="s">
        <v>23182</v>
      </c>
      <c r="D6690" s="9" t="s">
        <v>24968</v>
      </c>
      <c r="E6690" s="18"/>
      <c r="F6690" s="9" t="s">
        <v>24969</v>
      </c>
      <c r="G6690" s="12">
        <v>8</v>
      </c>
      <c r="H6690" s="9" t="s">
        <v>25</v>
      </c>
      <c r="I6690" s="9" t="s">
        <v>25</v>
      </c>
      <c r="J6690" s="12">
        <v>1</v>
      </c>
      <c r="K6690" s="13">
        <v>44169</v>
      </c>
      <c r="L6690" s="86">
        <f>(Tabla2[[#This Row],[release_year]]-'VARIANZA Y DES. EST'!$L$11)^2</f>
        <v>33.870100322899837</v>
      </c>
      <c r="M6690" s="12">
        <v>2020</v>
      </c>
      <c r="N6690" s="9" t="s">
        <v>76</v>
      </c>
      <c r="O6690" s="9" t="s">
        <v>23227</v>
      </c>
      <c r="P6690" s="12">
        <v>4</v>
      </c>
      <c r="Q6690" s="12" t="s">
        <v>28</v>
      </c>
      <c r="R6690" s="12"/>
      <c r="S6690" s="12">
        <v>4</v>
      </c>
      <c r="T6690" s="9" t="s">
        <v>23229</v>
      </c>
      <c r="U6690" s="9" t="s">
        <v>23229</v>
      </c>
      <c r="V6690" s="9" t="s">
        <v>23229</v>
      </c>
      <c r="W6690" s="14">
        <v>1</v>
      </c>
    </row>
    <row r="6691" spans="1:23" x14ac:dyDescent="0.25">
      <c r="A6691" s="8">
        <v>1594</v>
      </c>
      <c r="B6691" s="9" t="s">
        <v>24970</v>
      </c>
      <c r="C6691" s="9" t="s">
        <v>23182</v>
      </c>
      <c r="D6691" s="10" t="s">
        <v>24971</v>
      </c>
      <c r="E6691" s="11"/>
      <c r="F6691" s="9" t="s">
        <v>24972</v>
      </c>
      <c r="G6691" s="12">
        <v>11</v>
      </c>
      <c r="H6691" s="9" t="s">
        <v>530</v>
      </c>
      <c r="I6691" s="9" t="s">
        <v>530</v>
      </c>
      <c r="J6691" s="12">
        <v>1</v>
      </c>
      <c r="K6691" s="13">
        <v>44169</v>
      </c>
      <c r="L6691" s="86">
        <f>(Tabla2[[#This Row],[release_year]]-'VARIANZA Y DES. EST'!$L$11)^2</f>
        <v>33.870100322899837</v>
      </c>
      <c r="M6691" s="12">
        <v>2020</v>
      </c>
      <c r="N6691" s="9" t="s">
        <v>76</v>
      </c>
      <c r="O6691" s="9" t="s">
        <v>23191</v>
      </c>
      <c r="P6691" s="12">
        <v>1</v>
      </c>
      <c r="Q6691" s="12" t="s">
        <v>28</v>
      </c>
      <c r="R6691" s="12"/>
      <c r="S6691" s="12">
        <v>1</v>
      </c>
      <c r="T6691" s="9" t="s">
        <v>23445</v>
      </c>
      <c r="U6691" s="9" t="s">
        <v>23193</v>
      </c>
      <c r="V6691" s="9" t="s">
        <v>23445</v>
      </c>
      <c r="W6691" s="14">
        <v>3</v>
      </c>
    </row>
    <row r="6692" spans="1:23" x14ac:dyDescent="0.25">
      <c r="A6692" s="8">
        <v>1597</v>
      </c>
      <c r="B6692" s="9" t="s">
        <v>24973</v>
      </c>
      <c r="C6692" s="9" t="s">
        <v>23182</v>
      </c>
      <c r="D6692" s="10" t="s">
        <v>24974</v>
      </c>
      <c r="E6692" s="11"/>
      <c r="F6692" s="9" t="s">
        <v>24975</v>
      </c>
      <c r="G6692" s="12">
        <v>4</v>
      </c>
      <c r="H6692" s="12"/>
      <c r="I6692" s="9"/>
      <c r="J6692" s="12">
        <v>0</v>
      </c>
      <c r="K6692" s="13">
        <v>44169</v>
      </c>
      <c r="L6692" s="86">
        <f>(Tabla2[[#This Row],[release_year]]-'VARIANZA Y DES. EST'!$L$11)^2</f>
        <v>33.870100322899837</v>
      </c>
      <c r="M6692" s="12">
        <v>2020</v>
      </c>
      <c r="N6692" s="9" t="s">
        <v>76</v>
      </c>
      <c r="O6692" s="9" t="s">
        <v>23255</v>
      </c>
      <c r="P6692" s="12">
        <v>3</v>
      </c>
      <c r="Q6692" s="12" t="s">
        <v>28</v>
      </c>
      <c r="R6692" s="12"/>
      <c r="S6692" s="12">
        <v>3</v>
      </c>
      <c r="T6692" s="9" t="s">
        <v>23212</v>
      </c>
      <c r="U6692" s="9" t="s">
        <v>23213</v>
      </c>
      <c r="V6692" s="9" t="s">
        <v>23212</v>
      </c>
      <c r="W6692" s="14">
        <v>2</v>
      </c>
    </row>
    <row r="6693" spans="1:23" x14ac:dyDescent="0.25">
      <c r="A6693" s="8">
        <v>1604</v>
      </c>
      <c r="B6693" s="9" t="s">
        <v>24976</v>
      </c>
      <c r="C6693" s="9" t="s">
        <v>23182</v>
      </c>
      <c r="D6693" s="10" t="s">
        <v>24977</v>
      </c>
      <c r="E6693" s="11"/>
      <c r="F6693" s="9"/>
      <c r="G6693" s="12">
        <v>0</v>
      </c>
      <c r="H6693" s="9" t="s">
        <v>126</v>
      </c>
      <c r="I6693" s="9" t="s">
        <v>126</v>
      </c>
      <c r="J6693" s="12">
        <v>1</v>
      </c>
      <c r="K6693" s="13">
        <v>44167</v>
      </c>
      <c r="L6693" s="86">
        <f>(Tabla2[[#This Row],[release_year]]-'VARIANZA Y DES. EST'!$L$11)^2</f>
        <v>33.870100322899837</v>
      </c>
      <c r="M6693" s="12">
        <v>2020</v>
      </c>
      <c r="N6693" s="9" t="s">
        <v>82</v>
      </c>
      <c r="O6693" s="9" t="s">
        <v>23191</v>
      </c>
      <c r="P6693" s="12">
        <v>1</v>
      </c>
      <c r="Q6693" s="12" t="s">
        <v>28</v>
      </c>
      <c r="R6693" s="12"/>
      <c r="S6693" s="12">
        <v>1</v>
      </c>
      <c r="T6693" s="9" t="s">
        <v>23309</v>
      </c>
      <c r="U6693" s="9" t="s">
        <v>23213</v>
      </c>
      <c r="V6693" s="9" t="s">
        <v>23309</v>
      </c>
      <c r="W6693" s="14">
        <v>3</v>
      </c>
    </row>
    <row r="6694" spans="1:23" x14ac:dyDescent="0.25">
      <c r="A6694" s="8">
        <v>1606</v>
      </c>
      <c r="B6694" s="9" t="s">
        <v>24978</v>
      </c>
      <c r="C6694" s="9" t="s">
        <v>23182</v>
      </c>
      <c r="D6694" s="10" t="s">
        <v>24979</v>
      </c>
      <c r="E6694" s="11"/>
      <c r="F6694" s="9" t="s">
        <v>24980</v>
      </c>
      <c r="G6694" s="12">
        <v>14</v>
      </c>
      <c r="H6694" s="9" t="s">
        <v>2935</v>
      </c>
      <c r="I6694" s="9" t="s">
        <v>2935</v>
      </c>
      <c r="J6694" s="12">
        <v>1</v>
      </c>
      <c r="K6694" s="13">
        <v>44167</v>
      </c>
      <c r="L6694" s="86">
        <f>(Tabla2[[#This Row],[release_year]]-'VARIANZA Y DES. EST'!$L$11)^2</f>
        <v>33.870100322899837</v>
      </c>
      <c r="M6694" s="12">
        <v>2020</v>
      </c>
      <c r="N6694" s="9" t="s">
        <v>35</v>
      </c>
      <c r="O6694" s="9" t="s">
        <v>23185</v>
      </c>
      <c r="P6694" s="12">
        <v>2</v>
      </c>
      <c r="Q6694" s="12" t="s">
        <v>28</v>
      </c>
      <c r="R6694" s="12"/>
      <c r="S6694" s="12">
        <v>2</v>
      </c>
      <c r="T6694" s="9" t="s">
        <v>23477</v>
      </c>
      <c r="U6694" s="9" t="s">
        <v>23187</v>
      </c>
      <c r="V6694" s="9" t="s">
        <v>23477</v>
      </c>
      <c r="W6694" s="14">
        <v>3</v>
      </c>
    </row>
    <row r="6695" spans="1:23" x14ac:dyDescent="0.25">
      <c r="A6695" s="8">
        <v>1612</v>
      </c>
      <c r="B6695" s="9" t="s">
        <v>24981</v>
      </c>
      <c r="C6695" s="9" t="s">
        <v>23182</v>
      </c>
      <c r="D6695" s="10" t="s">
        <v>24982</v>
      </c>
      <c r="E6695" s="11"/>
      <c r="F6695" s="9" t="s">
        <v>24983</v>
      </c>
      <c r="G6695" s="12">
        <v>1</v>
      </c>
      <c r="H6695" s="9" t="s">
        <v>25</v>
      </c>
      <c r="I6695" s="9" t="s">
        <v>25</v>
      </c>
      <c r="J6695" s="12">
        <v>1</v>
      </c>
      <c r="K6695" s="13">
        <v>44166</v>
      </c>
      <c r="L6695" s="86">
        <f>(Tabla2[[#This Row],[release_year]]-'VARIANZA Y DES. EST'!$L$11)^2</f>
        <v>3.2471164275211517E-2</v>
      </c>
      <c r="M6695" s="12">
        <v>2014</v>
      </c>
      <c r="N6695" s="9" t="s">
        <v>35</v>
      </c>
      <c r="O6695" s="9" t="s">
        <v>23185</v>
      </c>
      <c r="P6695" s="12">
        <v>2</v>
      </c>
      <c r="Q6695" s="12" t="s">
        <v>28</v>
      </c>
      <c r="R6695" s="12"/>
      <c r="S6695" s="12">
        <v>2</v>
      </c>
      <c r="T6695" s="9" t="s">
        <v>23290</v>
      </c>
      <c r="U6695" s="9" t="s">
        <v>23290</v>
      </c>
      <c r="V6695" s="9" t="s">
        <v>23290</v>
      </c>
      <c r="W6695" s="14">
        <v>1</v>
      </c>
    </row>
    <row r="6696" spans="1:23" x14ac:dyDescent="0.25">
      <c r="A6696" s="8">
        <v>1615</v>
      </c>
      <c r="B6696" s="9" t="s">
        <v>24984</v>
      </c>
      <c r="C6696" s="9" t="s">
        <v>23182</v>
      </c>
      <c r="D6696" s="9" t="s">
        <v>24985</v>
      </c>
      <c r="E6696" s="9"/>
      <c r="F6696" s="9" t="s">
        <v>24986</v>
      </c>
      <c r="G6696" s="12">
        <v>6</v>
      </c>
      <c r="H6696" s="9" t="s">
        <v>390</v>
      </c>
      <c r="I6696" s="9" t="s">
        <v>4572</v>
      </c>
      <c r="J6696" s="12">
        <v>2</v>
      </c>
      <c r="K6696" s="13">
        <v>44166</v>
      </c>
      <c r="L6696" s="86">
        <f>(Tabla2[[#This Row],[release_year]]-'VARIANZA Y DES. EST'!$L$11)^2</f>
        <v>14.590890603358293</v>
      </c>
      <c r="M6696" s="12">
        <v>2018</v>
      </c>
      <c r="N6696" s="9" t="s">
        <v>26</v>
      </c>
      <c r="O6696" s="9" t="s">
        <v>23191</v>
      </c>
      <c r="P6696" s="12">
        <v>1</v>
      </c>
      <c r="Q6696" s="12" t="s">
        <v>28</v>
      </c>
      <c r="R6696" s="12"/>
      <c r="S6696" s="12">
        <v>1</v>
      </c>
      <c r="T6696" s="9" t="s">
        <v>23264</v>
      </c>
      <c r="U6696" s="9" t="s">
        <v>23264</v>
      </c>
      <c r="V6696" s="9" t="s">
        <v>23264</v>
      </c>
      <c r="W6696" s="14">
        <v>1</v>
      </c>
    </row>
    <row r="6697" spans="1:23" x14ac:dyDescent="0.25">
      <c r="A6697" s="8">
        <v>1616</v>
      </c>
      <c r="B6697" s="9" t="s">
        <v>24987</v>
      </c>
      <c r="C6697" s="9" t="s">
        <v>23182</v>
      </c>
      <c r="D6697" s="9" t="s">
        <v>24988</v>
      </c>
      <c r="E6697" s="9"/>
      <c r="F6697" s="9" t="s">
        <v>24989</v>
      </c>
      <c r="G6697" s="12">
        <v>3</v>
      </c>
      <c r="H6697" s="9" t="s">
        <v>25</v>
      </c>
      <c r="I6697" s="9" t="s">
        <v>25</v>
      </c>
      <c r="J6697" s="12">
        <v>1</v>
      </c>
      <c r="K6697" s="13">
        <v>44166</v>
      </c>
      <c r="L6697" s="86">
        <f>(Tabla2[[#This Row],[release_year]]-'VARIANZA Y DES. EST'!$L$11)^2</f>
        <v>4.7532614447336705</v>
      </c>
      <c r="M6697" s="12">
        <v>2012</v>
      </c>
      <c r="N6697" s="9" t="s">
        <v>35</v>
      </c>
      <c r="O6697" s="9" t="s">
        <v>23185</v>
      </c>
      <c r="P6697" s="12">
        <v>2</v>
      </c>
      <c r="Q6697" s="12" t="s">
        <v>28</v>
      </c>
      <c r="R6697" s="12"/>
      <c r="S6697" s="12">
        <v>2</v>
      </c>
      <c r="T6697" s="9" t="s">
        <v>23290</v>
      </c>
      <c r="U6697" s="9" t="s">
        <v>23290</v>
      </c>
      <c r="V6697" s="9" t="s">
        <v>23290</v>
      </c>
      <c r="W6697" s="14">
        <v>1</v>
      </c>
    </row>
    <row r="6698" spans="1:23" x14ac:dyDescent="0.25">
      <c r="A6698" s="8">
        <v>1619</v>
      </c>
      <c r="B6698" s="9" t="s">
        <v>24990</v>
      </c>
      <c r="C6698" s="9" t="s">
        <v>23182</v>
      </c>
      <c r="D6698" s="9" t="s">
        <v>24991</v>
      </c>
      <c r="E6698" s="9"/>
      <c r="F6698" s="9" t="s">
        <v>24992</v>
      </c>
      <c r="G6698" s="12">
        <v>8</v>
      </c>
      <c r="H6698" s="9" t="s">
        <v>25</v>
      </c>
      <c r="I6698" s="9" t="s">
        <v>24993</v>
      </c>
      <c r="J6698" s="12">
        <v>4</v>
      </c>
      <c r="K6698" s="13">
        <v>44166</v>
      </c>
      <c r="L6698" s="86">
        <f>(Tabla2[[#This Row],[release_year]]-'VARIANZA Y DES. EST'!$L$11)^2</f>
        <v>0.67207602404598188</v>
      </c>
      <c r="M6698" s="12">
        <v>2015</v>
      </c>
      <c r="N6698" s="9" t="s">
        <v>26</v>
      </c>
      <c r="O6698" s="9" t="s">
        <v>23227</v>
      </c>
      <c r="P6698" s="12">
        <v>4</v>
      </c>
      <c r="Q6698" s="12" t="s">
        <v>28</v>
      </c>
      <c r="R6698" s="12"/>
      <c r="S6698" s="12">
        <v>4</v>
      </c>
      <c r="T6698" s="9" t="s">
        <v>23346</v>
      </c>
      <c r="U6698" s="9" t="s">
        <v>23213</v>
      </c>
      <c r="V6698" s="9" t="s">
        <v>23346</v>
      </c>
      <c r="W6698" s="14">
        <v>2</v>
      </c>
    </row>
    <row r="6699" spans="1:23" x14ac:dyDescent="0.25">
      <c r="A6699" s="8">
        <v>1620</v>
      </c>
      <c r="B6699" s="9" t="s">
        <v>24994</v>
      </c>
      <c r="C6699" s="9" t="s">
        <v>23182</v>
      </c>
      <c r="D6699" s="9" t="s">
        <v>24995</v>
      </c>
      <c r="E6699" s="18"/>
      <c r="F6699" s="9" t="s">
        <v>268</v>
      </c>
      <c r="G6699" s="12">
        <v>4</v>
      </c>
      <c r="H6699" s="9" t="s">
        <v>126</v>
      </c>
      <c r="I6699" s="9" t="s">
        <v>24996</v>
      </c>
      <c r="J6699" s="12">
        <v>2</v>
      </c>
      <c r="K6699" s="13">
        <v>44166</v>
      </c>
      <c r="L6699" s="86">
        <f>(Tabla2[[#This Row],[release_year]]-'VARIANZA Y DES. EST'!$L$11)^2</f>
        <v>7.9512857435875226</v>
      </c>
      <c r="M6699" s="12">
        <v>2017</v>
      </c>
      <c r="N6699" s="9" t="s">
        <v>26</v>
      </c>
      <c r="O6699" s="9" t="s">
        <v>23191</v>
      </c>
      <c r="P6699" s="12">
        <v>1</v>
      </c>
      <c r="Q6699" s="12" t="s">
        <v>28</v>
      </c>
      <c r="R6699" s="12"/>
      <c r="S6699" s="12">
        <v>1</v>
      </c>
      <c r="T6699" s="9" t="s">
        <v>23268</v>
      </c>
      <c r="U6699" s="9" t="s">
        <v>23264</v>
      </c>
      <c r="V6699" s="9" t="s">
        <v>23268</v>
      </c>
      <c r="W6699" s="14">
        <v>2</v>
      </c>
    </row>
    <row r="6700" spans="1:23" x14ac:dyDescent="0.25">
      <c r="A6700" s="8">
        <v>1623</v>
      </c>
      <c r="B6700" s="9" t="s">
        <v>24997</v>
      </c>
      <c r="C6700" s="9" t="s">
        <v>23182</v>
      </c>
      <c r="D6700" s="10" t="s">
        <v>24998</v>
      </c>
      <c r="E6700" s="11"/>
      <c r="F6700" s="9" t="s">
        <v>24999</v>
      </c>
      <c r="G6700" s="12">
        <v>9</v>
      </c>
      <c r="H6700" s="9" t="s">
        <v>25</v>
      </c>
      <c r="I6700" s="9" t="s">
        <v>327</v>
      </c>
      <c r="J6700" s="12">
        <v>2</v>
      </c>
      <c r="K6700" s="13">
        <v>44166</v>
      </c>
      <c r="L6700" s="86">
        <f>(Tabla2[[#This Row],[release_year]]-'VARIANZA Y DES. EST'!$L$11)^2</f>
        <v>66.915632286109044</v>
      </c>
      <c r="M6700" s="12">
        <v>2006</v>
      </c>
      <c r="N6700" s="9" t="s">
        <v>76</v>
      </c>
      <c r="O6700" s="9" t="s">
        <v>23668</v>
      </c>
      <c r="P6700" s="12">
        <v>10</v>
      </c>
      <c r="Q6700" s="12" t="s">
        <v>28</v>
      </c>
      <c r="R6700" s="12"/>
      <c r="S6700" s="12">
        <v>10</v>
      </c>
      <c r="T6700" s="9" t="s">
        <v>25000</v>
      </c>
      <c r="U6700" s="9" t="s">
        <v>23670</v>
      </c>
      <c r="V6700" s="9" t="s">
        <v>25000</v>
      </c>
      <c r="W6700" s="14">
        <v>3</v>
      </c>
    </row>
    <row r="6701" spans="1:23" x14ac:dyDescent="0.25">
      <c r="A6701" s="8">
        <v>1624</v>
      </c>
      <c r="B6701" s="9" t="s">
        <v>25001</v>
      </c>
      <c r="C6701" s="9" t="s">
        <v>23182</v>
      </c>
      <c r="D6701" s="10" t="s">
        <v>25002</v>
      </c>
      <c r="E6701" s="11"/>
      <c r="F6701" s="9"/>
      <c r="G6701" s="12">
        <v>0</v>
      </c>
      <c r="H6701" s="9" t="s">
        <v>25</v>
      </c>
      <c r="I6701" s="9" t="s">
        <v>25</v>
      </c>
      <c r="J6701" s="12">
        <v>1</v>
      </c>
      <c r="K6701" s="13">
        <v>44166</v>
      </c>
      <c r="L6701" s="86">
        <f>(Tabla2[[#This Row],[release_year]]-'VARIANZA Y DES. EST'!$L$11)^2</f>
        <v>17.47405172519213</v>
      </c>
      <c r="M6701" s="12">
        <v>2010</v>
      </c>
      <c r="N6701" s="9" t="s">
        <v>35</v>
      </c>
      <c r="O6701" s="9" t="s">
        <v>23191</v>
      </c>
      <c r="P6701" s="12">
        <v>1</v>
      </c>
      <c r="Q6701" s="12" t="s">
        <v>28</v>
      </c>
      <c r="R6701" s="12"/>
      <c r="S6701" s="12">
        <v>1</v>
      </c>
      <c r="T6701" s="9" t="s">
        <v>23944</v>
      </c>
      <c r="U6701" s="9" t="s">
        <v>23290</v>
      </c>
      <c r="V6701" s="9" t="s">
        <v>23944</v>
      </c>
      <c r="W6701" s="14">
        <v>2</v>
      </c>
    </row>
    <row r="6702" spans="1:23" x14ac:dyDescent="0.25">
      <c r="A6702" s="8">
        <v>1626</v>
      </c>
      <c r="B6702" s="9" t="s">
        <v>25003</v>
      </c>
      <c r="C6702" s="9" t="s">
        <v>23182</v>
      </c>
      <c r="D6702" s="9" t="s">
        <v>25004</v>
      </c>
      <c r="E6702" s="9"/>
      <c r="F6702" s="9" t="s">
        <v>25005</v>
      </c>
      <c r="G6702" s="12">
        <v>6</v>
      </c>
      <c r="H6702" s="9" t="s">
        <v>1349</v>
      </c>
      <c r="I6702" s="9" t="s">
        <v>1349</v>
      </c>
      <c r="J6702" s="12">
        <v>1</v>
      </c>
      <c r="K6702" s="13">
        <v>44166</v>
      </c>
      <c r="L6702" s="86">
        <f>(Tabla2[[#This Row],[release_year]]-'VARIANZA Y DES. EST'!$L$11)^2</f>
        <v>14.590890603358293</v>
      </c>
      <c r="M6702" s="12">
        <v>2018</v>
      </c>
      <c r="N6702" s="9" t="s">
        <v>35</v>
      </c>
      <c r="O6702" s="9" t="s">
        <v>23191</v>
      </c>
      <c r="P6702" s="12">
        <v>1</v>
      </c>
      <c r="Q6702" s="12" t="s">
        <v>28</v>
      </c>
      <c r="R6702" s="12"/>
      <c r="S6702" s="12">
        <v>1</v>
      </c>
      <c r="T6702" s="9" t="s">
        <v>25006</v>
      </c>
      <c r="U6702" s="9" t="s">
        <v>23187</v>
      </c>
      <c r="V6702" s="9" t="s">
        <v>25006</v>
      </c>
      <c r="W6702" s="14">
        <v>3</v>
      </c>
    </row>
    <row r="6703" spans="1:23" x14ac:dyDescent="0.25">
      <c r="A6703" s="8">
        <v>1628</v>
      </c>
      <c r="B6703" s="9" t="s">
        <v>25007</v>
      </c>
      <c r="C6703" s="9" t="s">
        <v>23182</v>
      </c>
      <c r="D6703" s="10" t="s">
        <v>25008</v>
      </c>
      <c r="E6703" s="19"/>
      <c r="F6703" s="11"/>
      <c r="G6703" s="12">
        <v>0</v>
      </c>
      <c r="H6703" s="9" t="s">
        <v>25</v>
      </c>
      <c r="I6703" s="9" t="s">
        <v>25</v>
      </c>
      <c r="J6703" s="12">
        <v>1</v>
      </c>
      <c r="K6703" s="13">
        <v>44166</v>
      </c>
      <c r="L6703" s="86">
        <f>(Tabla2[[#This Row],[release_year]]-'VARIANZA Y DES. EST'!$L$11)^2</f>
        <v>33.870100322899837</v>
      </c>
      <c r="M6703" s="12">
        <v>2020</v>
      </c>
      <c r="N6703" s="9" t="s">
        <v>82</v>
      </c>
      <c r="O6703" s="9" t="s">
        <v>23191</v>
      </c>
      <c r="P6703" s="12">
        <v>1</v>
      </c>
      <c r="Q6703" s="12" t="s">
        <v>28</v>
      </c>
      <c r="R6703" s="12"/>
      <c r="S6703" s="12">
        <v>1</v>
      </c>
      <c r="T6703" s="9" t="s">
        <v>23197</v>
      </c>
      <c r="U6703" s="9" t="s">
        <v>23197</v>
      </c>
      <c r="V6703" s="9" t="s">
        <v>23197</v>
      </c>
      <c r="W6703" s="14">
        <v>1</v>
      </c>
    </row>
    <row r="6704" spans="1:23" x14ac:dyDescent="0.25">
      <c r="A6704" s="8">
        <v>1629</v>
      </c>
      <c r="B6704" s="9" t="s">
        <v>25009</v>
      </c>
      <c r="C6704" s="9" t="s">
        <v>23182</v>
      </c>
      <c r="D6704" s="10" t="s">
        <v>25010</v>
      </c>
      <c r="E6704" s="11"/>
      <c r="F6704" s="9"/>
      <c r="G6704" s="12">
        <v>0</v>
      </c>
      <c r="H6704" s="9" t="s">
        <v>126</v>
      </c>
      <c r="I6704" s="9" t="s">
        <v>126</v>
      </c>
      <c r="J6704" s="12">
        <v>1</v>
      </c>
      <c r="K6704" s="13">
        <v>44166</v>
      </c>
      <c r="L6704" s="86">
        <f>(Tabla2[[#This Row],[release_year]]-'VARIANZA Y DES. EST'!$L$11)^2</f>
        <v>14.590890603358293</v>
      </c>
      <c r="M6704" s="12">
        <v>2018</v>
      </c>
      <c r="N6704" s="9" t="s">
        <v>82</v>
      </c>
      <c r="O6704" s="9" t="s">
        <v>23191</v>
      </c>
      <c r="P6704" s="12">
        <v>1</v>
      </c>
      <c r="Q6704" s="12" t="s">
        <v>28</v>
      </c>
      <c r="R6704" s="12"/>
      <c r="S6704" s="12">
        <v>1</v>
      </c>
      <c r="T6704" s="9" t="s">
        <v>23212</v>
      </c>
      <c r="U6704" s="9" t="s">
        <v>23213</v>
      </c>
      <c r="V6704" s="9" t="s">
        <v>23212</v>
      </c>
      <c r="W6704" s="14">
        <v>2</v>
      </c>
    </row>
    <row r="6705" spans="1:23" x14ac:dyDescent="0.25">
      <c r="A6705" s="8">
        <v>1635</v>
      </c>
      <c r="B6705" s="9" t="s">
        <v>25011</v>
      </c>
      <c r="C6705" s="9" t="s">
        <v>23182</v>
      </c>
      <c r="D6705" s="10" t="s">
        <v>25012</v>
      </c>
      <c r="E6705" s="11"/>
      <c r="F6705" s="9" t="s">
        <v>25013</v>
      </c>
      <c r="G6705" s="12">
        <v>8</v>
      </c>
      <c r="H6705" s="9" t="s">
        <v>1349</v>
      </c>
      <c r="I6705" s="9" t="s">
        <v>1349</v>
      </c>
      <c r="J6705" s="12">
        <v>1</v>
      </c>
      <c r="K6705" s="16">
        <v>44164</v>
      </c>
      <c r="L6705" s="86">
        <f>(Tabla2[[#This Row],[release_year]]-'VARIANZA Y DES. EST'!$L$11)^2</f>
        <v>33.870100322899837</v>
      </c>
      <c r="M6705" s="12">
        <v>2020</v>
      </c>
      <c r="N6705" s="9" t="s">
        <v>35</v>
      </c>
      <c r="O6705" s="9" t="s">
        <v>23191</v>
      </c>
      <c r="P6705" s="12">
        <v>1</v>
      </c>
      <c r="Q6705" s="12" t="s">
        <v>28</v>
      </c>
      <c r="R6705" s="12"/>
      <c r="S6705" s="12">
        <v>1</v>
      </c>
      <c r="T6705" s="9" t="s">
        <v>23244</v>
      </c>
      <c r="U6705" s="9" t="s">
        <v>23187</v>
      </c>
      <c r="V6705" s="9" t="s">
        <v>23244</v>
      </c>
      <c r="W6705" s="14">
        <v>3</v>
      </c>
    </row>
    <row r="6706" spans="1:23" x14ac:dyDescent="0.25">
      <c r="A6706" s="8">
        <v>1639</v>
      </c>
      <c r="B6706" s="9" t="s">
        <v>25014</v>
      </c>
      <c r="C6706" s="9" t="s">
        <v>23182</v>
      </c>
      <c r="D6706" s="10" t="s">
        <v>25015</v>
      </c>
      <c r="E6706" s="19"/>
      <c r="F6706" s="11"/>
      <c r="G6706" s="12">
        <v>0</v>
      </c>
      <c r="H6706" s="9" t="s">
        <v>518</v>
      </c>
      <c r="I6706" s="9" t="s">
        <v>518</v>
      </c>
      <c r="J6706" s="12">
        <v>1</v>
      </c>
      <c r="K6706" s="16">
        <v>44162</v>
      </c>
      <c r="L6706" s="86">
        <f>(Tabla2[[#This Row],[release_year]]-'VARIANZA Y DES. EST'!$L$11)^2</f>
        <v>33.870100322899837</v>
      </c>
      <c r="M6706" s="12">
        <v>2020</v>
      </c>
      <c r="N6706" s="9" t="s">
        <v>76</v>
      </c>
      <c r="O6706" s="9" t="s">
        <v>23191</v>
      </c>
      <c r="P6706" s="12">
        <v>1</v>
      </c>
      <c r="Q6706" s="12" t="s">
        <v>28</v>
      </c>
      <c r="R6706" s="12"/>
      <c r="S6706" s="12">
        <v>1</v>
      </c>
      <c r="T6706" s="9" t="s">
        <v>23470</v>
      </c>
      <c r="U6706" s="9" t="s">
        <v>23187</v>
      </c>
      <c r="V6706" s="9" t="s">
        <v>23470</v>
      </c>
      <c r="W6706" s="14">
        <v>2</v>
      </c>
    </row>
    <row r="6707" spans="1:23" x14ac:dyDescent="0.25">
      <c r="A6707" s="8">
        <v>1640</v>
      </c>
      <c r="B6707" s="9" t="s">
        <v>25016</v>
      </c>
      <c r="C6707" s="9" t="s">
        <v>23182</v>
      </c>
      <c r="D6707" s="10" t="s">
        <v>25017</v>
      </c>
      <c r="E6707" s="11"/>
      <c r="F6707" s="9" t="s">
        <v>25018</v>
      </c>
      <c r="G6707" s="12">
        <v>47</v>
      </c>
      <c r="H6707" s="9" t="s">
        <v>279</v>
      </c>
      <c r="I6707" s="9" t="s">
        <v>279</v>
      </c>
      <c r="J6707" s="12">
        <v>1</v>
      </c>
      <c r="K6707" s="16">
        <v>44162</v>
      </c>
      <c r="L6707" s="86">
        <f>(Tabla2[[#This Row],[release_year]]-'VARIANZA Y DES. EST'!$L$11)^2</f>
        <v>230.43839826771367</v>
      </c>
      <c r="M6707" s="12">
        <v>1999</v>
      </c>
      <c r="N6707" s="9" t="s">
        <v>35</v>
      </c>
      <c r="O6707" s="9" t="s">
        <v>23529</v>
      </c>
      <c r="P6707" s="12">
        <v>7</v>
      </c>
      <c r="Q6707" s="12" t="s">
        <v>28</v>
      </c>
      <c r="R6707" s="12"/>
      <c r="S6707" s="12">
        <v>7</v>
      </c>
      <c r="T6707" s="9" t="s">
        <v>23542</v>
      </c>
      <c r="U6707" s="9" t="s">
        <v>23187</v>
      </c>
      <c r="V6707" s="9" t="s">
        <v>23542</v>
      </c>
      <c r="W6707" s="14">
        <v>3</v>
      </c>
    </row>
    <row r="6708" spans="1:23" x14ac:dyDescent="0.25">
      <c r="A6708" s="8">
        <v>1641</v>
      </c>
      <c r="B6708" s="9" t="s">
        <v>25019</v>
      </c>
      <c r="C6708" s="9" t="s">
        <v>23182</v>
      </c>
      <c r="D6708" s="10" t="s">
        <v>25020</v>
      </c>
      <c r="E6708" s="11"/>
      <c r="F6708" s="9" t="s">
        <v>25021</v>
      </c>
      <c r="G6708" s="12">
        <v>12</v>
      </c>
      <c r="H6708" s="9" t="s">
        <v>184</v>
      </c>
      <c r="I6708" s="9" t="s">
        <v>184</v>
      </c>
      <c r="J6708" s="12">
        <v>1</v>
      </c>
      <c r="K6708" s="16">
        <v>44162</v>
      </c>
      <c r="L6708" s="86">
        <f>(Tabla2[[#This Row],[release_year]]-'VARIANZA Y DES. EST'!$L$11)^2</f>
        <v>33.870100322899837</v>
      </c>
      <c r="M6708" s="12">
        <v>2020</v>
      </c>
      <c r="N6708" s="9" t="s">
        <v>76</v>
      </c>
      <c r="O6708" s="9" t="s">
        <v>23191</v>
      </c>
      <c r="P6708" s="12">
        <v>1</v>
      </c>
      <c r="Q6708" s="12" t="s">
        <v>28</v>
      </c>
      <c r="R6708" s="12"/>
      <c r="S6708" s="12">
        <v>1</v>
      </c>
      <c r="T6708" s="9" t="s">
        <v>23201</v>
      </c>
      <c r="U6708" s="9" t="s">
        <v>23187</v>
      </c>
      <c r="V6708" s="9" t="s">
        <v>23201</v>
      </c>
      <c r="W6708" s="14">
        <v>3</v>
      </c>
    </row>
    <row r="6709" spans="1:23" x14ac:dyDescent="0.25">
      <c r="A6709" s="8">
        <v>1642</v>
      </c>
      <c r="B6709" s="9" t="s">
        <v>25022</v>
      </c>
      <c r="C6709" s="9" t="s">
        <v>23182</v>
      </c>
      <c r="D6709" s="10" t="s">
        <v>25023</v>
      </c>
      <c r="E6709" s="11"/>
      <c r="F6709" s="9" t="s">
        <v>25024</v>
      </c>
      <c r="G6709" s="12">
        <v>3</v>
      </c>
      <c r="H6709" s="9" t="s">
        <v>25</v>
      </c>
      <c r="I6709" s="9" t="s">
        <v>25</v>
      </c>
      <c r="J6709" s="12">
        <v>1</v>
      </c>
      <c r="K6709" s="16">
        <v>44162</v>
      </c>
      <c r="L6709" s="86">
        <f>(Tabla2[[#This Row],[release_year]]-'VARIANZA Y DES. EST'!$L$11)^2</f>
        <v>33.870100322899837</v>
      </c>
      <c r="M6709" s="12">
        <v>2020</v>
      </c>
      <c r="N6709" s="9" t="s">
        <v>35</v>
      </c>
      <c r="O6709" s="9" t="s">
        <v>23185</v>
      </c>
      <c r="P6709" s="12">
        <v>2</v>
      </c>
      <c r="Q6709" s="12" t="s">
        <v>28</v>
      </c>
      <c r="R6709" s="12"/>
      <c r="S6709" s="12">
        <v>2</v>
      </c>
      <c r="T6709" s="9" t="s">
        <v>23290</v>
      </c>
      <c r="U6709" s="9" t="s">
        <v>23290</v>
      </c>
      <c r="V6709" s="9" t="s">
        <v>23290</v>
      </c>
      <c r="W6709" s="14">
        <v>1</v>
      </c>
    </row>
    <row r="6710" spans="1:23" x14ac:dyDescent="0.25">
      <c r="A6710" s="8">
        <v>1650</v>
      </c>
      <c r="B6710" s="9" t="s">
        <v>25025</v>
      </c>
      <c r="C6710" s="9" t="s">
        <v>23182</v>
      </c>
      <c r="D6710" s="10" t="s">
        <v>25026</v>
      </c>
      <c r="E6710" s="11"/>
      <c r="F6710" s="9" t="s">
        <v>25027</v>
      </c>
      <c r="G6710" s="12">
        <v>4</v>
      </c>
      <c r="H6710" s="9" t="s">
        <v>34</v>
      </c>
      <c r="I6710" s="9" t="s">
        <v>34</v>
      </c>
      <c r="J6710" s="12">
        <v>1</v>
      </c>
      <c r="K6710" s="16">
        <v>44160</v>
      </c>
      <c r="L6710" s="86">
        <f>(Tabla2[[#This Row],[release_year]]-'VARIANZA Y DES. EST'!$L$11)^2</f>
        <v>33.870100322899837</v>
      </c>
      <c r="M6710" s="12">
        <v>2020</v>
      </c>
      <c r="N6710" s="9" t="s">
        <v>76</v>
      </c>
      <c r="O6710" s="9" t="s">
        <v>23185</v>
      </c>
      <c r="P6710" s="12">
        <v>2</v>
      </c>
      <c r="Q6710" s="12" t="s">
        <v>28</v>
      </c>
      <c r="R6710" s="12"/>
      <c r="S6710" s="12">
        <v>2</v>
      </c>
      <c r="T6710" s="9" t="s">
        <v>23907</v>
      </c>
      <c r="U6710" s="9" t="s">
        <v>23316</v>
      </c>
      <c r="V6710" s="9" t="s">
        <v>23907</v>
      </c>
      <c r="W6710" s="14">
        <v>3</v>
      </c>
    </row>
    <row r="6711" spans="1:23" x14ac:dyDescent="0.25">
      <c r="A6711" s="8">
        <v>1655</v>
      </c>
      <c r="B6711" s="9" t="s">
        <v>25028</v>
      </c>
      <c r="C6711" s="9" t="s">
        <v>23182</v>
      </c>
      <c r="D6711" s="9" t="s">
        <v>25029</v>
      </c>
      <c r="E6711" s="9" t="s">
        <v>15681</v>
      </c>
      <c r="F6711" s="9" t="s">
        <v>25030</v>
      </c>
      <c r="G6711" s="12">
        <v>8</v>
      </c>
      <c r="H6711" s="9" t="s">
        <v>175</v>
      </c>
      <c r="I6711" s="9" t="s">
        <v>175</v>
      </c>
      <c r="J6711" s="12">
        <v>1</v>
      </c>
      <c r="K6711" s="16">
        <v>44159</v>
      </c>
      <c r="L6711" s="86">
        <f>(Tabla2[[#This Row],[release_year]]-'VARIANZA Y DES. EST'!$L$11)^2</f>
        <v>0.67207602404598188</v>
      </c>
      <c r="M6711" s="12">
        <v>2015</v>
      </c>
      <c r="N6711" s="9" t="s">
        <v>76</v>
      </c>
      <c r="O6711" s="9" t="s">
        <v>23191</v>
      </c>
      <c r="P6711" s="12">
        <v>1</v>
      </c>
      <c r="Q6711" s="12" t="s">
        <v>28</v>
      </c>
      <c r="R6711" s="12"/>
      <c r="S6711" s="12">
        <v>1</v>
      </c>
      <c r="T6711" s="9" t="s">
        <v>23201</v>
      </c>
      <c r="U6711" s="9" t="s">
        <v>23187</v>
      </c>
      <c r="V6711" s="9" t="s">
        <v>23201</v>
      </c>
      <c r="W6711" s="14">
        <v>3</v>
      </c>
    </row>
    <row r="6712" spans="1:23" x14ac:dyDescent="0.25">
      <c r="A6712" s="8">
        <v>1659</v>
      </c>
      <c r="B6712" s="9" t="s">
        <v>25031</v>
      </c>
      <c r="C6712" s="9" t="s">
        <v>23182</v>
      </c>
      <c r="D6712" s="9" t="s">
        <v>25032</v>
      </c>
      <c r="E6712" s="9"/>
      <c r="F6712" s="9" t="s">
        <v>25033</v>
      </c>
      <c r="G6712" s="12">
        <v>12</v>
      </c>
      <c r="H6712" s="9" t="s">
        <v>116</v>
      </c>
      <c r="I6712" s="9" t="s">
        <v>116</v>
      </c>
      <c r="J6712" s="12">
        <v>1</v>
      </c>
      <c r="K6712" s="16">
        <v>44159</v>
      </c>
      <c r="L6712" s="86">
        <f>(Tabla2[[#This Row],[release_year]]-'VARIANZA Y DES. EST'!$L$11)^2</f>
        <v>33.870100322899837</v>
      </c>
      <c r="M6712" s="12">
        <v>2020</v>
      </c>
      <c r="N6712" s="9" t="s">
        <v>35</v>
      </c>
      <c r="O6712" s="9" t="s">
        <v>23191</v>
      </c>
      <c r="P6712" s="12">
        <v>1</v>
      </c>
      <c r="Q6712" s="12" t="s">
        <v>28</v>
      </c>
      <c r="R6712" s="12"/>
      <c r="S6712" s="12">
        <v>1</v>
      </c>
      <c r="T6712" s="9" t="s">
        <v>23477</v>
      </c>
      <c r="U6712" s="9" t="s">
        <v>23187</v>
      </c>
      <c r="V6712" s="9" t="s">
        <v>23477</v>
      </c>
      <c r="W6712" s="14">
        <v>3</v>
      </c>
    </row>
    <row r="6713" spans="1:23" x14ac:dyDescent="0.25">
      <c r="A6713" s="8">
        <v>1662</v>
      </c>
      <c r="B6713" s="9" t="s">
        <v>25034</v>
      </c>
      <c r="C6713" s="9" t="s">
        <v>23182</v>
      </c>
      <c r="D6713" s="10" t="s">
        <v>25035</v>
      </c>
      <c r="E6713" s="11"/>
      <c r="F6713" s="18" t="s">
        <v>25036</v>
      </c>
      <c r="G6713" s="12">
        <v>4</v>
      </c>
      <c r="H6713" s="9" t="s">
        <v>1349</v>
      </c>
      <c r="I6713" s="9" t="s">
        <v>1349</v>
      </c>
      <c r="J6713" s="12">
        <v>1</v>
      </c>
      <c r="K6713" s="16">
        <v>44158</v>
      </c>
      <c r="L6713" s="86">
        <f>(Tabla2[[#This Row],[release_year]]-'VARIANZA Y DES. EST'!$L$11)^2</f>
        <v>7.9512857435875226</v>
      </c>
      <c r="M6713" s="12">
        <v>2017</v>
      </c>
      <c r="N6713" s="9" t="s">
        <v>76</v>
      </c>
      <c r="O6713" s="9" t="s">
        <v>23191</v>
      </c>
      <c r="P6713" s="12">
        <v>1</v>
      </c>
      <c r="Q6713" s="12" t="s">
        <v>28</v>
      </c>
      <c r="R6713" s="12"/>
      <c r="S6713" s="12">
        <v>1</v>
      </c>
      <c r="T6713" s="9" t="s">
        <v>23558</v>
      </c>
      <c r="U6713" s="9" t="s">
        <v>23187</v>
      </c>
      <c r="V6713" s="9" t="s">
        <v>23558</v>
      </c>
      <c r="W6713" s="14">
        <v>3</v>
      </c>
    </row>
    <row r="6714" spans="1:23" x14ac:dyDescent="0.25">
      <c r="A6714" s="8">
        <v>1668</v>
      </c>
      <c r="B6714" s="9" t="s">
        <v>25037</v>
      </c>
      <c r="C6714" s="9" t="s">
        <v>23182</v>
      </c>
      <c r="D6714" s="10" t="s">
        <v>25038</v>
      </c>
      <c r="E6714" s="11"/>
      <c r="F6714" s="9" t="s">
        <v>25039</v>
      </c>
      <c r="G6714" s="12">
        <v>1</v>
      </c>
      <c r="H6714" s="9" t="s">
        <v>2924</v>
      </c>
      <c r="I6714" s="9" t="s">
        <v>2924</v>
      </c>
      <c r="J6714" s="12">
        <v>1</v>
      </c>
      <c r="K6714" s="16">
        <v>44155</v>
      </c>
      <c r="L6714" s="86">
        <f>(Tabla2[[#This Row],[release_year]]-'VARIANZA Y DES. EST'!$L$11)^2</f>
        <v>33.870100322899837</v>
      </c>
      <c r="M6714" s="12">
        <v>2020</v>
      </c>
      <c r="N6714" s="9" t="s">
        <v>55</v>
      </c>
      <c r="O6714" s="9" t="s">
        <v>23255</v>
      </c>
      <c r="P6714" s="12">
        <v>3</v>
      </c>
      <c r="Q6714" s="12" t="s">
        <v>28</v>
      </c>
      <c r="R6714" s="12"/>
      <c r="S6714" s="12">
        <v>3</v>
      </c>
      <c r="T6714" s="9" t="s">
        <v>23296</v>
      </c>
      <c r="U6714" s="9" t="s">
        <v>23197</v>
      </c>
      <c r="V6714" s="9" t="s">
        <v>23296</v>
      </c>
      <c r="W6714" s="14">
        <v>2</v>
      </c>
    </row>
    <row r="6715" spans="1:23" x14ac:dyDescent="0.25">
      <c r="A6715" s="8">
        <v>1669</v>
      </c>
      <c r="B6715" s="9" t="s">
        <v>25040</v>
      </c>
      <c r="C6715" s="9" t="s">
        <v>23182</v>
      </c>
      <c r="D6715" s="10" t="s">
        <v>25041</v>
      </c>
      <c r="E6715" s="11"/>
      <c r="F6715" s="9" t="s">
        <v>25042</v>
      </c>
      <c r="G6715" s="12">
        <v>6</v>
      </c>
      <c r="H6715" s="12"/>
      <c r="I6715" s="9"/>
      <c r="J6715" s="12">
        <v>0</v>
      </c>
      <c r="K6715" s="16">
        <v>44155</v>
      </c>
      <c r="L6715" s="86">
        <f>(Tabla2[[#This Row],[release_year]]-'VARIANZA Y DES. EST'!$L$11)^2</f>
        <v>23.230495463129063</v>
      </c>
      <c r="M6715" s="12">
        <v>2019</v>
      </c>
      <c r="N6715" s="9" t="s">
        <v>35</v>
      </c>
      <c r="O6715" s="9" t="s">
        <v>23191</v>
      </c>
      <c r="P6715" s="12">
        <v>1</v>
      </c>
      <c r="Q6715" s="12" t="s">
        <v>28</v>
      </c>
      <c r="R6715" s="12"/>
      <c r="S6715" s="12">
        <v>1</v>
      </c>
      <c r="T6715" s="9" t="s">
        <v>23281</v>
      </c>
      <c r="U6715" s="9" t="s">
        <v>23187</v>
      </c>
      <c r="V6715" s="9" t="s">
        <v>23281</v>
      </c>
      <c r="W6715" s="14">
        <v>2</v>
      </c>
    </row>
    <row r="6716" spans="1:23" x14ac:dyDescent="0.25">
      <c r="A6716" s="8">
        <v>1671</v>
      </c>
      <c r="B6716" s="9" t="s">
        <v>25043</v>
      </c>
      <c r="C6716" s="9" t="s">
        <v>23182</v>
      </c>
      <c r="D6716" s="10" t="s">
        <v>25044</v>
      </c>
      <c r="E6716" s="11"/>
      <c r="F6716" s="9" t="s">
        <v>25045</v>
      </c>
      <c r="G6716" s="12">
        <v>12</v>
      </c>
      <c r="H6716" s="9" t="s">
        <v>518</v>
      </c>
      <c r="I6716" s="9" t="s">
        <v>518</v>
      </c>
      <c r="J6716" s="12">
        <v>1</v>
      </c>
      <c r="K6716" s="16">
        <v>44155</v>
      </c>
      <c r="L6716" s="86">
        <f>(Tabla2[[#This Row],[release_year]]-'VARIANZA Y DES. EST'!$L$11)^2</f>
        <v>33.870100322899837</v>
      </c>
      <c r="M6716" s="12">
        <v>2020</v>
      </c>
      <c r="N6716" s="9" t="s">
        <v>76</v>
      </c>
      <c r="O6716" s="9" t="s">
        <v>23191</v>
      </c>
      <c r="P6716" s="12">
        <v>1</v>
      </c>
      <c r="Q6716" s="12" t="s">
        <v>28</v>
      </c>
      <c r="R6716" s="12"/>
      <c r="S6716" s="12">
        <v>1</v>
      </c>
      <c r="T6716" s="9" t="s">
        <v>23201</v>
      </c>
      <c r="U6716" s="9" t="s">
        <v>23187</v>
      </c>
      <c r="V6716" s="9" t="s">
        <v>23201</v>
      </c>
      <c r="W6716" s="14">
        <v>3</v>
      </c>
    </row>
    <row r="6717" spans="1:23" x14ac:dyDescent="0.25">
      <c r="A6717" s="8">
        <v>1673</v>
      </c>
      <c r="B6717" s="9" t="s">
        <v>25046</v>
      </c>
      <c r="C6717" s="9" t="s">
        <v>23182</v>
      </c>
      <c r="D6717" s="10" t="s">
        <v>25047</v>
      </c>
      <c r="E6717" s="11"/>
      <c r="F6717" s="9" t="s">
        <v>25048</v>
      </c>
      <c r="G6717" s="12">
        <v>1</v>
      </c>
      <c r="H6717" s="9" t="s">
        <v>25</v>
      </c>
      <c r="I6717" s="9" t="s">
        <v>25</v>
      </c>
      <c r="J6717" s="12">
        <v>1</v>
      </c>
      <c r="K6717" s="16">
        <v>44155</v>
      </c>
      <c r="L6717" s="86">
        <f>(Tabla2[[#This Row],[release_year]]-'VARIANZA Y DES. EST'!$L$11)^2</f>
        <v>33.870100322899837</v>
      </c>
      <c r="M6717" s="12">
        <v>2020</v>
      </c>
      <c r="N6717" s="9" t="s">
        <v>82</v>
      </c>
      <c r="O6717" s="9" t="s">
        <v>23191</v>
      </c>
      <c r="P6717" s="12">
        <v>1</v>
      </c>
      <c r="Q6717" s="12" t="s">
        <v>28</v>
      </c>
      <c r="R6717" s="12"/>
      <c r="S6717" s="12">
        <v>1</v>
      </c>
      <c r="T6717" s="9" t="s">
        <v>23196</v>
      </c>
      <c r="U6717" s="9" t="s">
        <v>23197</v>
      </c>
      <c r="V6717" s="9" t="s">
        <v>23196</v>
      </c>
      <c r="W6717" s="14">
        <v>2</v>
      </c>
    </row>
    <row r="6718" spans="1:23" x14ac:dyDescent="0.25">
      <c r="A6718" s="8">
        <v>1685</v>
      </c>
      <c r="B6718" s="9" t="s">
        <v>25049</v>
      </c>
      <c r="C6718" s="9" t="s">
        <v>23182</v>
      </c>
      <c r="D6718" s="10" t="s">
        <v>25050</v>
      </c>
      <c r="E6718" s="11"/>
      <c r="F6718" s="9" t="s">
        <v>25051</v>
      </c>
      <c r="G6718" s="12">
        <v>1</v>
      </c>
      <c r="H6718" s="9" t="s">
        <v>25</v>
      </c>
      <c r="I6718" s="9" t="s">
        <v>25</v>
      </c>
      <c r="J6718" s="12">
        <v>1</v>
      </c>
      <c r="K6718" s="16">
        <v>44153</v>
      </c>
      <c r="L6718" s="86">
        <f>(Tabla2[[#This Row],[release_year]]-'VARIANZA Y DES. EST'!$L$11)^2</f>
        <v>33.870100322899837</v>
      </c>
      <c r="M6718" s="12">
        <v>2020</v>
      </c>
      <c r="N6718" s="9" t="s">
        <v>55</v>
      </c>
      <c r="O6718" s="9" t="s">
        <v>23191</v>
      </c>
      <c r="P6718" s="12">
        <v>1</v>
      </c>
      <c r="Q6718" s="12" t="s">
        <v>28</v>
      </c>
      <c r="R6718" s="12"/>
      <c r="S6718" s="12">
        <v>1</v>
      </c>
      <c r="T6718" s="9" t="s">
        <v>23290</v>
      </c>
      <c r="U6718" s="9" t="s">
        <v>23290</v>
      </c>
      <c r="V6718" s="9" t="s">
        <v>23290</v>
      </c>
      <c r="W6718" s="14">
        <v>1</v>
      </c>
    </row>
    <row r="6719" spans="1:23" x14ac:dyDescent="0.25">
      <c r="A6719" s="8">
        <v>1688</v>
      </c>
      <c r="B6719" s="9" t="s">
        <v>25052</v>
      </c>
      <c r="C6719" s="9" t="s">
        <v>23182</v>
      </c>
      <c r="D6719" s="10" t="s">
        <v>25053</v>
      </c>
      <c r="E6719" s="11"/>
      <c r="F6719" s="18" t="s">
        <v>25054</v>
      </c>
      <c r="G6719" s="12">
        <v>12</v>
      </c>
      <c r="H6719" s="9" t="s">
        <v>25</v>
      </c>
      <c r="I6719" s="9" t="s">
        <v>25</v>
      </c>
      <c r="J6719" s="12">
        <v>1</v>
      </c>
      <c r="K6719" s="16">
        <v>44152</v>
      </c>
      <c r="L6719" s="86">
        <f>(Tabla2[[#This Row],[release_year]]-'VARIANZA Y DES. EST'!$L$11)^2</f>
        <v>33.870100322899837</v>
      </c>
      <c r="M6719" s="12">
        <v>2020</v>
      </c>
      <c r="N6719" s="9" t="s">
        <v>110</v>
      </c>
      <c r="O6719" s="9" t="s">
        <v>23227</v>
      </c>
      <c r="P6719" s="12">
        <v>4</v>
      </c>
      <c r="Q6719" s="12" t="s">
        <v>28</v>
      </c>
      <c r="R6719" s="12"/>
      <c r="S6719" s="12">
        <v>4</v>
      </c>
      <c r="T6719" s="9" t="s">
        <v>23268</v>
      </c>
      <c r="U6719" s="9" t="s">
        <v>23264</v>
      </c>
      <c r="V6719" s="9" t="s">
        <v>23268</v>
      </c>
      <c r="W6719" s="14">
        <v>2</v>
      </c>
    </row>
    <row r="6720" spans="1:23" x14ac:dyDescent="0.25">
      <c r="A6720" s="8">
        <v>1689</v>
      </c>
      <c r="B6720" s="9" t="s">
        <v>25055</v>
      </c>
      <c r="C6720" s="9" t="s">
        <v>23182</v>
      </c>
      <c r="D6720" s="10" t="s">
        <v>25056</v>
      </c>
      <c r="E6720" s="11"/>
      <c r="F6720" s="9"/>
      <c r="G6720" s="12">
        <v>0</v>
      </c>
      <c r="H6720" s="9" t="s">
        <v>25</v>
      </c>
      <c r="I6720" s="9" t="s">
        <v>25</v>
      </c>
      <c r="J6720" s="12">
        <v>1</v>
      </c>
      <c r="K6720" s="16">
        <v>44152</v>
      </c>
      <c r="L6720" s="86">
        <f>(Tabla2[[#This Row],[release_year]]-'VARIANZA Y DES. EST'!$L$11)^2</f>
        <v>33.870100322899837</v>
      </c>
      <c r="M6720" s="12">
        <v>2020</v>
      </c>
      <c r="N6720" s="9" t="s">
        <v>76</v>
      </c>
      <c r="O6720" s="9" t="s">
        <v>23191</v>
      </c>
      <c r="P6720" s="12">
        <v>1</v>
      </c>
      <c r="Q6720" s="12" t="s">
        <v>28</v>
      </c>
      <c r="R6720" s="12"/>
      <c r="S6720" s="12">
        <v>1</v>
      </c>
      <c r="T6720" s="9" t="s">
        <v>23196</v>
      </c>
      <c r="U6720" s="9" t="s">
        <v>23197</v>
      </c>
      <c r="V6720" s="9" t="s">
        <v>23196</v>
      </c>
      <c r="W6720" s="14">
        <v>2</v>
      </c>
    </row>
    <row r="6721" spans="1:23" x14ac:dyDescent="0.25">
      <c r="A6721" s="8">
        <v>1693</v>
      </c>
      <c r="B6721" s="9" t="s">
        <v>25057</v>
      </c>
      <c r="C6721" s="9" t="s">
        <v>23182</v>
      </c>
      <c r="D6721" s="10" t="s">
        <v>25058</v>
      </c>
      <c r="E6721" s="11"/>
      <c r="F6721" s="9" t="s">
        <v>25059</v>
      </c>
      <c r="G6721" s="12">
        <v>1</v>
      </c>
      <c r="H6721" s="9" t="s">
        <v>25</v>
      </c>
      <c r="I6721" s="9" t="s">
        <v>25</v>
      </c>
      <c r="J6721" s="12">
        <v>1</v>
      </c>
      <c r="K6721" s="16">
        <v>44150</v>
      </c>
      <c r="L6721" s="86">
        <f>(Tabla2[[#This Row],[release_year]]-'VARIANZA Y DES. EST'!$L$11)^2</f>
        <v>1.3928663045044412</v>
      </c>
      <c r="M6721" s="12">
        <v>2013</v>
      </c>
      <c r="N6721" s="9" t="s">
        <v>35</v>
      </c>
      <c r="O6721" s="9" t="s">
        <v>23185</v>
      </c>
      <c r="P6721" s="12">
        <v>2</v>
      </c>
      <c r="Q6721" s="12" t="s">
        <v>28</v>
      </c>
      <c r="R6721" s="12"/>
      <c r="S6721" s="12">
        <v>2</v>
      </c>
      <c r="T6721" s="9" t="s">
        <v>23290</v>
      </c>
      <c r="U6721" s="9" t="s">
        <v>23290</v>
      </c>
      <c r="V6721" s="9" t="s">
        <v>23290</v>
      </c>
      <c r="W6721" s="14">
        <v>1</v>
      </c>
    </row>
    <row r="6722" spans="1:23" x14ac:dyDescent="0.25">
      <c r="A6722" s="8">
        <v>1694</v>
      </c>
      <c r="B6722" s="9" t="s">
        <v>25060</v>
      </c>
      <c r="C6722" s="9" t="s">
        <v>23182</v>
      </c>
      <c r="D6722" s="10" t="s">
        <v>25061</v>
      </c>
      <c r="E6722" s="11"/>
      <c r="F6722" s="9" t="s">
        <v>25062</v>
      </c>
      <c r="G6722" s="12">
        <v>6</v>
      </c>
      <c r="H6722" s="9" t="s">
        <v>34</v>
      </c>
      <c r="I6722" s="9" t="s">
        <v>34</v>
      </c>
      <c r="J6722" s="12">
        <v>1</v>
      </c>
      <c r="K6722" s="16">
        <v>44150</v>
      </c>
      <c r="L6722" s="86">
        <f>(Tabla2[[#This Row],[release_year]]-'VARIANZA Y DES. EST'!$L$11)^2</f>
        <v>23.230495463129063</v>
      </c>
      <c r="M6722" s="12">
        <v>2019</v>
      </c>
      <c r="N6722" s="9" t="s">
        <v>26</v>
      </c>
      <c r="O6722" s="9" t="s">
        <v>23191</v>
      </c>
      <c r="P6722" s="12">
        <v>1</v>
      </c>
      <c r="Q6722" s="12" t="s">
        <v>28</v>
      </c>
      <c r="R6722" s="12"/>
      <c r="S6722" s="12">
        <v>1</v>
      </c>
      <c r="T6722" s="9" t="s">
        <v>23326</v>
      </c>
      <c r="U6722" s="9" t="s">
        <v>23316</v>
      </c>
      <c r="V6722" s="9" t="s">
        <v>23326</v>
      </c>
      <c r="W6722" s="14">
        <v>2</v>
      </c>
    </row>
    <row r="6723" spans="1:23" x14ac:dyDescent="0.25">
      <c r="A6723" s="8">
        <v>1697</v>
      </c>
      <c r="B6723" s="9" t="s">
        <v>25063</v>
      </c>
      <c r="C6723" s="9" t="s">
        <v>23182</v>
      </c>
      <c r="D6723" s="9" t="s">
        <v>25064</v>
      </c>
      <c r="E6723" s="9"/>
      <c r="F6723" s="9" t="s">
        <v>25065</v>
      </c>
      <c r="G6723" s="12">
        <v>10</v>
      </c>
      <c r="H6723" s="9" t="s">
        <v>160</v>
      </c>
      <c r="I6723" s="9" t="s">
        <v>25066</v>
      </c>
      <c r="J6723" s="12">
        <v>3</v>
      </c>
      <c r="K6723" s="16">
        <v>44150</v>
      </c>
      <c r="L6723" s="86">
        <f>(Tabla2[[#This Row],[release_year]]-'VARIANZA Y DES. EST'!$L$11)^2</f>
        <v>46.509705182670608</v>
      </c>
      <c r="M6723" s="12">
        <v>2021</v>
      </c>
      <c r="N6723" s="9" t="s">
        <v>26</v>
      </c>
      <c r="O6723" s="9" t="s">
        <v>23185</v>
      </c>
      <c r="P6723" s="12">
        <v>2</v>
      </c>
      <c r="Q6723" s="12" t="s">
        <v>28</v>
      </c>
      <c r="R6723" s="12"/>
      <c r="S6723" s="12">
        <v>2</v>
      </c>
      <c r="T6723" s="9" t="s">
        <v>23264</v>
      </c>
      <c r="U6723" s="9" t="s">
        <v>23264</v>
      </c>
      <c r="V6723" s="9" t="s">
        <v>23264</v>
      </c>
      <c r="W6723" s="14">
        <v>1</v>
      </c>
    </row>
    <row r="6724" spans="1:23" x14ac:dyDescent="0.25">
      <c r="A6724" s="8">
        <v>1698</v>
      </c>
      <c r="B6724" s="9" t="s">
        <v>25067</v>
      </c>
      <c r="C6724" s="9" t="s">
        <v>23182</v>
      </c>
      <c r="D6724" s="9" t="s">
        <v>25068</v>
      </c>
      <c r="E6724" s="9"/>
      <c r="F6724" s="18" t="s">
        <v>25069</v>
      </c>
      <c r="G6724" s="12">
        <v>12</v>
      </c>
      <c r="H6724" s="9" t="s">
        <v>25</v>
      </c>
      <c r="I6724" s="9" t="s">
        <v>25</v>
      </c>
      <c r="J6724" s="12">
        <v>1</v>
      </c>
      <c r="K6724" s="16">
        <v>44150</v>
      </c>
      <c r="L6724" s="86">
        <f>(Tabla2[[#This Row],[release_year]]-'VARIANZA Y DES. EST'!$L$11)^2</f>
        <v>3.2471164275211517E-2</v>
      </c>
      <c r="M6724" s="12">
        <v>2014</v>
      </c>
      <c r="N6724" s="9" t="s">
        <v>35</v>
      </c>
      <c r="O6724" s="9" t="s">
        <v>23185</v>
      </c>
      <c r="P6724" s="12">
        <v>2</v>
      </c>
      <c r="Q6724" s="12" t="s">
        <v>28</v>
      </c>
      <c r="R6724" s="12"/>
      <c r="S6724" s="12">
        <v>2</v>
      </c>
      <c r="T6724" s="9" t="s">
        <v>23290</v>
      </c>
      <c r="U6724" s="9" t="s">
        <v>23290</v>
      </c>
      <c r="V6724" s="9" t="s">
        <v>23290</v>
      </c>
      <c r="W6724" s="14">
        <v>1</v>
      </c>
    </row>
    <row r="6725" spans="1:23" x14ac:dyDescent="0.25">
      <c r="A6725" s="8">
        <v>1699</v>
      </c>
      <c r="B6725" s="9" t="s">
        <v>25070</v>
      </c>
      <c r="C6725" s="9" t="s">
        <v>23182</v>
      </c>
      <c r="D6725" s="9" t="s">
        <v>25071</v>
      </c>
      <c r="E6725" s="9"/>
      <c r="F6725" s="9" t="s">
        <v>25072</v>
      </c>
      <c r="G6725" s="12">
        <v>19</v>
      </c>
      <c r="H6725" s="9" t="s">
        <v>126</v>
      </c>
      <c r="I6725" s="9" t="s">
        <v>5012</v>
      </c>
      <c r="J6725" s="12">
        <v>2</v>
      </c>
      <c r="K6725" s="16">
        <v>44150</v>
      </c>
      <c r="L6725" s="86">
        <f>(Tabla2[[#This Row],[release_year]]-'VARIANZA Y DES. EST'!$L$11)^2</f>
        <v>33.870100322899837</v>
      </c>
      <c r="M6725" s="12">
        <v>2020</v>
      </c>
      <c r="N6725" s="9" t="s">
        <v>76</v>
      </c>
      <c r="O6725" s="9" t="s">
        <v>23227</v>
      </c>
      <c r="P6725" s="12">
        <v>4</v>
      </c>
      <c r="Q6725" s="12" t="s">
        <v>28</v>
      </c>
      <c r="R6725" s="12"/>
      <c r="S6725" s="12">
        <v>4</v>
      </c>
      <c r="T6725" s="9" t="s">
        <v>23844</v>
      </c>
      <c r="U6725" s="9" t="s">
        <v>23213</v>
      </c>
      <c r="V6725" s="9" t="s">
        <v>23844</v>
      </c>
      <c r="W6725" s="14">
        <v>3</v>
      </c>
    </row>
    <row r="6726" spans="1:23" x14ac:dyDescent="0.25">
      <c r="A6726" s="8">
        <v>1702</v>
      </c>
      <c r="B6726" s="9" t="s">
        <v>25073</v>
      </c>
      <c r="C6726" s="9" t="s">
        <v>23182</v>
      </c>
      <c r="D6726" s="10" t="s">
        <v>25074</v>
      </c>
      <c r="E6726" s="11"/>
      <c r="F6726" s="9" t="s">
        <v>25075</v>
      </c>
      <c r="G6726" s="12">
        <v>40</v>
      </c>
      <c r="H6726" s="9" t="s">
        <v>25</v>
      </c>
      <c r="I6726" s="9" t="s">
        <v>25</v>
      </c>
      <c r="J6726" s="12">
        <v>1</v>
      </c>
      <c r="K6726" s="16">
        <v>44148</v>
      </c>
      <c r="L6726" s="86">
        <f>(Tabla2[[#This Row],[release_year]]-'VARIANZA Y DES. EST'!$L$11)^2</f>
        <v>23.230495463129063</v>
      </c>
      <c r="M6726" s="12">
        <v>2019</v>
      </c>
      <c r="N6726" s="9" t="s">
        <v>76</v>
      </c>
      <c r="O6726" s="9" t="s">
        <v>23211</v>
      </c>
      <c r="P6726" s="12">
        <v>9</v>
      </c>
      <c r="Q6726" s="12" t="s">
        <v>28</v>
      </c>
      <c r="R6726" s="12"/>
      <c r="S6726" s="12">
        <v>9</v>
      </c>
      <c r="T6726" s="9" t="s">
        <v>24395</v>
      </c>
      <c r="U6726" s="9" t="s">
        <v>24396</v>
      </c>
      <c r="V6726" s="9" t="s">
        <v>24395</v>
      </c>
      <c r="W6726" s="14">
        <v>3</v>
      </c>
    </row>
    <row r="6727" spans="1:23" x14ac:dyDescent="0.25">
      <c r="A6727" s="8">
        <v>1707</v>
      </c>
      <c r="B6727" s="9" t="s">
        <v>25076</v>
      </c>
      <c r="C6727" s="9" t="s">
        <v>23182</v>
      </c>
      <c r="D6727" s="9" t="s">
        <v>25077</v>
      </c>
      <c r="E6727" s="9" t="s">
        <v>12890</v>
      </c>
      <c r="F6727" s="9" t="s">
        <v>25078</v>
      </c>
      <c r="G6727" s="12">
        <v>20</v>
      </c>
      <c r="H6727" s="9" t="s">
        <v>390</v>
      </c>
      <c r="I6727" s="9" t="s">
        <v>390</v>
      </c>
      <c r="J6727" s="12">
        <v>1</v>
      </c>
      <c r="K6727" s="16">
        <v>44148</v>
      </c>
      <c r="L6727" s="86">
        <f>(Tabla2[[#This Row],[release_year]]-'VARIANZA Y DES. EST'!$L$11)^2</f>
        <v>33.870100322899837</v>
      </c>
      <c r="M6727" s="12">
        <v>2020</v>
      </c>
      <c r="N6727" s="9" t="s">
        <v>76</v>
      </c>
      <c r="O6727" s="9" t="s">
        <v>23191</v>
      </c>
      <c r="P6727" s="12">
        <v>1</v>
      </c>
      <c r="Q6727" s="12" t="s">
        <v>28</v>
      </c>
      <c r="R6727" s="12"/>
      <c r="S6727" s="12">
        <v>1</v>
      </c>
      <c r="T6727" s="9" t="s">
        <v>23370</v>
      </c>
      <c r="U6727" s="9" t="s">
        <v>23193</v>
      </c>
      <c r="V6727" s="9" t="s">
        <v>23370</v>
      </c>
      <c r="W6727" s="14">
        <v>3</v>
      </c>
    </row>
    <row r="6728" spans="1:23" x14ac:dyDescent="0.25">
      <c r="A6728" s="8">
        <v>1709</v>
      </c>
      <c r="B6728" s="9" t="s">
        <v>25079</v>
      </c>
      <c r="C6728" s="9" t="s">
        <v>23182</v>
      </c>
      <c r="D6728" s="9" t="s">
        <v>25080</v>
      </c>
      <c r="E6728" s="9"/>
      <c r="F6728" s="9" t="s">
        <v>25081</v>
      </c>
      <c r="G6728" s="12">
        <v>8</v>
      </c>
      <c r="H6728" s="9" t="s">
        <v>7034</v>
      </c>
      <c r="I6728" s="9" t="s">
        <v>7034</v>
      </c>
      <c r="J6728" s="12">
        <v>1</v>
      </c>
      <c r="K6728" s="16">
        <v>44147</v>
      </c>
      <c r="L6728" s="86">
        <f>(Tabla2[[#This Row],[release_year]]-'VARIANZA Y DES. EST'!$L$11)^2</f>
        <v>33.870100322899837</v>
      </c>
      <c r="M6728" s="12">
        <v>2020</v>
      </c>
      <c r="N6728" s="9" t="s">
        <v>76</v>
      </c>
      <c r="O6728" s="9" t="s">
        <v>23191</v>
      </c>
      <c r="P6728" s="12">
        <v>1</v>
      </c>
      <c r="Q6728" s="12" t="s">
        <v>28</v>
      </c>
      <c r="R6728" s="12"/>
      <c r="S6728" s="12">
        <v>1</v>
      </c>
      <c r="T6728" s="9" t="s">
        <v>23281</v>
      </c>
      <c r="U6728" s="9" t="s">
        <v>23187</v>
      </c>
      <c r="V6728" s="9" t="s">
        <v>23281</v>
      </c>
      <c r="W6728" s="14">
        <v>2</v>
      </c>
    </row>
    <row r="6729" spans="1:23" x14ac:dyDescent="0.25">
      <c r="A6729" s="8">
        <v>1712</v>
      </c>
      <c r="B6729" s="9" t="s">
        <v>25082</v>
      </c>
      <c r="C6729" s="9" t="s">
        <v>23182</v>
      </c>
      <c r="D6729" s="10" t="s">
        <v>25083</v>
      </c>
      <c r="E6729" s="11"/>
      <c r="F6729" s="9" t="s">
        <v>25084</v>
      </c>
      <c r="G6729" s="12">
        <v>6</v>
      </c>
      <c r="H6729" s="9" t="s">
        <v>1349</v>
      </c>
      <c r="I6729" s="9" t="s">
        <v>1349</v>
      </c>
      <c r="J6729" s="12">
        <v>1</v>
      </c>
      <c r="K6729" s="16">
        <v>44147</v>
      </c>
      <c r="L6729" s="86">
        <f>(Tabla2[[#This Row],[release_year]]-'VARIANZA Y DES. EST'!$L$11)^2</f>
        <v>33.870100322899837</v>
      </c>
      <c r="M6729" s="12">
        <v>2020</v>
      </c>
      <c r="N6729" s="9" t="s">
        <v>76</v>
      </c>
      <c r="O6729" s="9" t="s">
        <v>23191</v>
      </c>
      <c r="P6729" s="12">
        <v>1</v>
      </c>
      <c r="Q6729" s="12" t="s">
        <v>28</v>
      </c>
      <c r="R6729" s="12"/>
      <c r="S6729" s="12">
        <v>1</v>
      </c>
      <c r="T6729" s="9" t="s">
        <v>23445</v>
      </c>
      <c r="U6729" s="9" t="s">
        <v>23193</v>
      </c>
      <c r="V6729" s="9" t="s">
        <v>23445</v>
      </c>
      <c r="W6729" s="14">
        <v>3</v>
      </c>
    </row>
    <row r="6730" spans="1:23" x14ac:dyDescent="0.25">
      <c r="A6730" s="8">
        <v>1716</v>
      </c>
      <c r="B6730" s="9" t="s">
        <v>25085</v>
      </c>
      <c r="C6730" s="9" t="s">
        <v>23182</v>
      </c>
      <c r="D6730" s="9" t="s">
        <v>25086</v>
      </c>
      <c r="E6730" s="9" t="s">
        <v>25087</v>
      </c>
      <c r="F6730" s="9" t="s">
        <v>25088</v>
      </c>
      <c r="G6730" s="12">
        <v>2</v>
      </c>
      <c r="H6730" s="9" t="s">
        <v>858</v>
      </c>
      <c r="I6730" s="9" t="s">
        <v>858</v>
      </c>
      <c r="J6730" s="12">
        <v>1</v>
      </c>
      <c r="K6730" s="16">
        <v>44146</v>
      </c>
      <c r="L6730" s="86">
        <f>(Tabla2[[#This Row],[release_year]]-'VARIANZA Y DES. EST'!$L$11)^2</f>
        <v>33.870100322899837</v>
      </c>
      <c r="M6730" s="12">
        <v>2020</v>
      </c>
      <c r="N6730" s="9" t="s">
        <v>35</v>
      </c>
      <c r="O6730" s="9" t="s">
        <v>23191</v>
      </c>
      <c r="P6730" s="12">
        <v>1</v>
      </c>
      <c r="Q6730" s="12" t="s">
        <v>28</v>
      </c>
      <c r="R6730" s="12"/>
      <c r="S6730" s="12">
        <v>1</v>
      </c>
      <c r="T6730" s="9" t="s">
        <v>23470</v>
      </c>
      <c r="U6730" s="9" t="s">
        <v>23187</v>
      </c>
      <c r="V6730" s="9" t="s">
        <v>23470</v>
      </c>
      <c r="W6730" s="14">
        <v>2</v>
      </c>
    </row>
    <row r="6731" spans="1:23" x14ac:dyDescent="0.25">
      <c r="A6731" s="8">
        <v>1717</v>
      </c>
      <c r="B6731" s="9" t="s">
        <v>25089</v>
      </c>
      <c r="C6731" s="9" t="s">
        <v>23182</v>
      </c>
      <c r="D6731" s="10" t="s">
        <v>25090</v>
      </c>
      <c r="E6731" s="11"/>
      <c r="F6731" s="9" t="s">
        <v>25091</v>
      </c>
      <c r="G6731" s="12">
        <v>9</v>
      </c>
      <c r="H6731" s="9" t="s">
        <v>279</v>
      </c>
      <c r="I6731" s="9" t="s">
        <v>279</v>
      </c>
      <c r="J6731" s="12">
        <v>1</v>
      </c>
      <c r="K6731" s="16">
        <v>44146</v>
      </c>
      <c r="L6731" s="86">
        <f>(Tabla2[[#This Row],[release_year]]-'VARIANZA Y DES. EST'!$L$11)^2</f>
        <v>33.870100322899837</v>
      </c>
      <c r="M6731" s="12">
        <v>2020</v>
      </c>
      <c r="N6731" s="9" t="s">
        <v>76</v>
      </c>
      <c r="O6731" s="9" t="s">
        <v>23191</v>
      </c>
      <c r="P6731" s="12">
        <v>1</v>
      </c>
      <c r="Q6731" s="12" t="s">
        <v>28</v>
      </c>
      <c r="R6731" s="12"/>
      <c r="S6731" s="12">
        <v>1</v>
      </c>
      <c r="T6731" s="9" t="s">
        <v>23229</v>
      </c>
      <c r="U6731" s="9" t="s">
        <v>23229</v>
      </c>
      <c r="V6731" s="9" t="s">
        <v>23229</v>
      </c>
      <c r="W6731" s="14">
        <v>1</v>
      </c>
    </row>
    <row r="6732" spans="1:23" x14ac:dyDescent="0.25">
      <c r="A6732" s="8">
        <v>1718</v>
      </c>
      <c r="B6732" s="9" t="s">
        <v>25092</v>
      </c>
      <c r="C6732" s="9" t="s">
        <v>23182</v>
      </c>
      <c r="D6732" s="10" t="s">
        <v>25093</v>
      </c>
      <c r="E6732" s="11"/>
      <c r="F6732" s="9" t="s">
        <v>25094</v>
      </c>
      <c r="G6732" s="12">
        <v>10</v>
      </c>
      <c r="H6732" s="9" t="s">
        <v>25</v>
      </c>
      <c r="I6732" s="9" t="s">
        <v>25</v>
      </c>
      <c r="J6732" s="12">
        <v>1</v>
      </c>
      <c r="K6732" s="16">
        <v>44146</v>
      </c>
      <c r="L6732" s="86">
        <f>(Tabla2[[#This Row],[release_year]]-'VARIANZA Y DES. EST'!$L$11)^2</f>
        <v>33.870100322899837</v>
      </c>
      <c r="M6732" s="12">
        <v>2020</v>
      </c>
      <c r="N6732" s="9" t="s">
        <v>76</v>
      </c>
      <c r="O6732" s="9" t="s">
        <v>23191</v>
      </c>
      <c r="P6732" s="12">
        <v>1</v>
      </c>
      <c r="Q6732" s="12" t="s">
        <v>28</v>
      </c>
      <c r="R6732" s="12"/>
      <c r="S6732" s="12">
        <v>1</v>
      </c>
      <c r="T6732" s="9" t="s">
        <v>25095</v>
      </c>
      <c r="U6732" s="9" t="s">
        <v>23566</v>
      </c>
      <c r="V6732" s="9" t="s">
        <v>25095</v>
      </c>
      <c r="W6732" s="14">
        <v>2</v>
      </c>
    </row>
    <row r="6733" spans="1:23" x14ac:dyDescent="0.25">
      <c r="A6733" s="8">
        <v>1719</v>
      </c>
      <c r="B6733" s="9" t="s">
        <v>25096</v>
      </c>
      <c r="C6733" s="9" t="s">
        <v>23182</v>
      </c>
      <c r="D6733" s="9" t="s">
        <v>25097</v>
      </c>
      <c r="E6733" s="9"/>
      <c r="F6733" s="9"/>
      <c r="G6733" s="12">
        <v>0</v>
      </c>
      <c r="H6733" s="9" t="s">
        <v>25</v>
      </c>
      <c r="I6733" s="9" t="s">
        <v>25</v>
      </c>
      <c r="J6733" s="12">
        <v>1</v>
      </c>
      <c r="K6733" s="16">
        <v>44146</v>
      </c>
      <c r="L6733" s="86">
        <f>(Tabla2[[#This Row],[release_year]]-'VARIANZA Y DES. EST'!$L$11)^2</f>
        <v>33.870100322899837</v>
      </c>
      <c r="M6733" s="12">
        <v>2020</v>
      </c>
      <c r="N6733" s="9" t="s">
        <v>76</v>
      </c>
      <c r="O6733" s="9" t="s">
        <v>23191</v>
      </c>
      <c r="P6733" s="12">
        <v>1</v>
      </c>
      <c r="Q6733" s="12" t="s">
        <v>28</v>
      </c>
      <c r="R6733" s="12"/>
      <c r="S6733" s="12">
        <v>1</v>
      </c>
      <c r="T6733" s="9" t="s">
        <v>23576</v>
      </c>
      <c r="U6733" s="9" t="s">
        <v>23193</v>
      </c>
      <c r="V6733" s="9" t="s">
        <v>23576</v>
      </c>
      <c r="W6733" s="14">
        <v>2</v>
      </c>
    </row>
    <row r="6734" spans="1:23" x14ac:dyDescent="0.25">
      <c r="A6734" s="8">
        <v>1722</v>
      </c>
      <c r="B6734" s="9" t="s">
        <v>25098</v>
      </c>
      <c r="C6734" s="9" t="s">
        <v>23182</v>
      </c>
      <c r="D6734" s="9" t="s">
        <v>25099</v>
      </c>
      <c r="E6734" s="10" t="s">
        <v>16298</v>
      </c>
      <c r="F6734" s="11"/>
      <c r="G6734" s="12">
        <v>0</v>
      </c>
      <c r="H6734" s="9" t="s">
        <v>25</v>
      </c>
      <c r="I6734" s="9" t="s">
        <v>25</v>
      </c>
      <c r="J6734" s="12">
        <v>1</v>
      </c>
      <c r="K6734" s="16">
        <v>44145</v>
      </c>
      <c r="L6734" s="86">
        <f>(Tabla2[[#This Row],[release_year]]-'VARIANZA Y DES. EST'!$L$11)^2</f>
        <v>66.915632286109044</v>
      </c>
      <c r="M6734" s="12">
        <v>2006</v>
      </c>
      <c r="N6734" s="9" t="s">
        <v>35</v>
      </c>
      <c r="O6734" s="9" t="s">
        <v>23191</v>
      </c>
      <c r="P6734" s="12">
        <v>1</v>
      </c>
      <c r="Q6734" s="12" t="s">
        <v>28</v>
      </c>
      <c r="R6734" s="12"/>
      <c r="S6734" s="12">
        <v>1</v>
      </c>
      <c r="T6734" s="9" t="s">
        <v>23403</v>
      </c>
      <c r="U6734" s="9" t="s">
        <v>23403</v>
      </c>
      <c r="V6734" s="9" t="s">
        <v>23403</v>
      </c>
      <c r="W6734" s="14">
        <v>1</v>
      </c>
    </row>
    <row r="6735" spans="1:23" x14ac:dyDescent="0.25">
      <c r="A6735" s="8">
        <v>1723</v>
      </c>
      <c r="B6735" s="9" t="s">
        <v>25100</v>
      </c>
      <c r="C6735" s="9" t="s">
        <v>23182</v>
      </c>
      <c r="D6735" s="9" t="s">
        <v>25101</v>
      </c>
      <c r="E6735" s="9"/>
      <c r="F6735" s="9" t="s">
        <v>25102</v>
      </c>
      <c r="G6735" s="12">
        <v>4</v>
      </c>
      <c r="H6735" s="9" t="s">
        <v>25</v>
      </c>
      <c r="I6735" s="9" t="s">
        <v>25</v>
      </c>
      <c r="J6735" s="12">
        <v>1</v>
      </c>
      <c r="K6735" s="16">
        <v>44145</v>
      </c>
      <c r="L6735" s="86">
        <f>(Tabla2[[#This Row],[release_year]]-'VARIANZA Y DES. EST'!$L$11)^2</f>
        <v>33.870100322899837</v>
      </c>
      <c r="M6735" s="12">
        <v>2020</v>
      </c>
      <c r="N6735" s="9" t="s">
        <v>35</v>
      </c>
      <c r="O6735" s="9" t="s">
        <v>23191</v>
      </c>
      <c r="P6735" s="12">
        <v>1</v>
      </c>
      <c r="Q6735" s="12" t="s">
        <v>28</v>
      </c>
      <c r="R6735" s="12"/>
      <c r="S6735" s="12">
        <v>1</v>
      </c>
      <c r="T6735" s="9" t="s">
        <v>24126</v>
      </c>
      <c r="U6735" s="9" t="s">
        <v>23747</v>
      </c>
      <c r="V6735" s="9" t="s">
        <v>24126</v>
      </c>
      <c r="W6735" s="14">
        <v>3</v>
      </c>
    </row>
    <row r="6736" spans="1:23" x14ac:dyDescent="0.25">
      <c r="A6736" s="8">
        <v>1724</v>
      </c>
      <c r="B6736" s="9" t="s">
        <v>25103</v>
      </c>
      <c r="C6736" s="9" t="s">
        <v>23182</v>
      </c>
      <c r="D6736" s="10" t="s">
        <v>25104</v>
      </c>
      <c r="E6736" s="19"/>
      <c r="F6736" s="11"/>
      <c r="G6736" s="12">
        <v>0</v>
      </c>
      <c r="H6736" s="12"/>
      <c r="I6736" s="9"/>
      <c r="J6736" s="12">
        <v>0</v>
      </c>
      <c r="K6736" s="13">
        <v>44141</v>
      </c>
      <c r="L6736" s="86">
        <f>(Tabla2[[#This Row],[release_year]]-'VARIANZA Y DES. EST'!$L$11)^2</f>
        <v>33.870100322899837</v>
      </c>
      <c r="M6736" s="12">
        <v>2020</v>
      </c>
      <c r="N6736" s="9" t="s">
        <v>110</v>
      </c>
      <c r="O6736" s="9" t="s">
        <v>23191</v>
      </c>
      <c r="P6736" s="12">
        <v>1</v>
      </c>
      <c r="Q6736" s="12" t="s">
        <v>28</v>
      </c>
      <c r="R6736" s="12"/>
      <c r="S6736" s="12">
        <v>1</v>
      </c>
      <c r="T6736" s="9" t="s">
        <v>23326</v>
      </c>
      <c r="U6736" s="9" t="s">
        <v>23316</v>
      </c>
      <c r="V6736" s="9" t="s">
        <v>23326</v>
      </c>
      <c r="W6736" s="14">
        <v>2</v>
      </c>
    </row>
    <row r="6737" spans="1:23" x14ac:dyDescent="0.25">
      <c r="A6737" s="8">
        <v>1725</v>
      </c>
      <c r="B6737" s="9" t="s">
        <v>25105</v>
      </c>
      <c r="C6737" s="9" t="s">
        <v>23182</v>
      </c>
      <c r="D6737" s="10" t="s">
        <v>25106</v>
      </c>
      <c r="E6737" s="11"/>
      <c r="F6737" s="9" t="s">
        <v>25107</v>
      </c>
      <c r="G6737" s="12">
        <v>6</v>
      </c>
      <c r="H6737" s="9" t="s">
        <v>34</v>
      </c>
      <c r="I6737" s="9" t="s">
        <v>25108</v>
      </c>
      <c r="J6737" s="12">
        <v>3</v>
      </c>
      <c r="K6737" s="13">
        <v>44141</v>
      </c>
      <c r="L6737" s="86">
        <f>(Tabla2[[#This Row],[release_year]]-'VARIANZA Y DES. EST'!$L$11)^2</f>
        <v>14.590890603358293</v>
      </c>
      <c r="M6737" s="12">
        <v>2018</v>
      </c>
      <c r="N6737" s="9" t="s">
        <v>82</v>
      </c>
      <c r="O6737" s="9" t="s">
        <v>23191</v>
      </c>
      <c r="P6737" s="12">
        <v>1</v>
      </c>
      <c r="Q6737" s="12" t="s">
        <v>28</v>
      </c>
      <c r="R6737" s="12"/>
      <c r="S6737" s="12">
        <v>1</v>
      </c>
      <c r="T6737" s="9" t="s">
        <v>23326</v>
      </c>
      <c r="U6737" s="9" t="s">
        <v>23316</v>
      </c>
      <c r="V6737" s="9" t="s">
        <v>23326</v>
      </c>
      <c r="W6737" s="14">
        <v>2</v>
      </c>
    </row>
    <row r="6738" spans="1:23" x14ac:dyDescent="0.25">
      <c r="A6738" s="8">
        <v>1727</v>
      </c>
      <c r="B6738" s="9" t="s">
        <v>25109</v>
      </c>
      <c r="C6738" s="9" t="s">
        <v>23182</v>
      </c>
      <c r="D6738" s="10" t="s">
        <v>25110</v>
      </c>
      <c r="E6738" s="11"/>
      <c r="F6738" s="9"/>
      <c r="G6738" s="12">
        <v>0</v>
      </c>
      <c r="H6738" s="9" t="s">
        <v>25</v>
      </c>
      <c r="I6738" s="9" t="s">
        <v>25</v>
      </c>
      <c r="J6738" s="12">
        <v>1</v>
      </c>
      <c r="K6738" s="13">
        <v>44141</v>
      </c>
      <c r="L6738" s="86">
        <f>(Tabla2[[#This Row],[release_year]]-'VARIANZA Y DES. EST'!$L$11)^2</f>
        <v>33.870100322899837</v>
      </c>
      <c r="M6738" s="12">
        <v>2020</v>
      </c>
      <c r="N6738" s="9" t="s">
        <v>82</v>
      </c>
      <c r="O6738" s="9" t="s">
        <v>23191</v>
      </c>
      <c r="P6738" s="12">
        <v>1</v>
      </c>
      <c r="Q6738" s="12" t="s">
        <v>28</v>
      </c>
      <c r="R6738" s="12"/>
      <c r="S6738" s="12">
        <v>1</v>
      </c>
      <c r="T6738" s="9" t="s">
        <v>23290</v>
      </c>
      <c r="U6738" s="9" t="s">
        <v>23290</v>
      </c>
      <c r="V6738" s="9" t="s">
        <v>23290</v>
      </c>
      <c r="W6738" s="14">
        <v>1</v>
      </c>
    </row>
    <row r="6739" spans="1:23" x14ac:dyDescent="0.25">
      <c r="A6739" s="8">
        <v>1731</v>
      </c>
      <c r="B6739" s="9" t="s">
        <v>25111</v>
      </c>
      <c r="C6739" s="9" t="s">
        <v>23182</v>
      </c>
      <c r="D6739" s="10" t="s">
        <v>25112</v>
      </c>
      <c r="E6739" s="11"/>
      <c r="F6739" s="18" t="s">
        <v>25113</v>
      </c>
      <c r="G6739" s="12">
        <v>11</v>
      </c>
      <c r="H6739" s="9" t="s">
        <v>279</v>
      </c>
      <c r="I6739" s="9" t="s">
        <v>279</v>
      </c>
      <c r="J6739" s="12">
        <v>1</v>
      </c>
      <c r="K6739" s="13">
        <v>44141</v>
      </c>
      <c r="L6739" s="86">
        <f>(Tabla2[[#This Row],[release_year]]-'VARIANZA Y DES. EST'!$L$11)^2</f>
        <v>14.590890603358293</v>
      </c>
      <c r="M6739" s="12">
        <v>2018</v>
      </c>
      <c r="N6739" s="9" t="s">
        <v>76</v>
      </c>
      <c r="O6739" s="9" t="s">
        <v>23191</v>
      </c>
      <c r="P6739" s="12">
        <v>1</v>
      </c>
      <c r="Q6739" s="12" t="s">
        <v>28</v>
      </c>
      <c r="R6739" s="12"/>
      <c r="S6739" s="12">
        <v>1</v>
      </c>
      <c r="T6739" s="9" t="s">
        <v>23477</v>
      </c>
      <c r="U6739" s="9" t="s">
        <v>23187</v>
      </c>
      <c r="V6739" s="9" t="s">
        <v>23477</v>
      </c>
      <c r="W6739" s="14">
        <v>3</v>
      </c>
    </row>
    <row r="6740" spans="1:23" x14ac:dyDescent="0.25">
      <c r="A6740" s="8">
        <v>1734</v>
      </c>
      <c r="B6740" s="9" t="s">
        <v>25114</v>
      </c>
      <c r="C6740" s="9" t="s">
        <v>23182</v>
      </c>
      <c r="D6740" s="9" t="s">
        <v>25115</v>
      </c>
      <c r="E6740" s="10" t="s">
        <v>25116</v>
      </c>
      <c r="F6740" s="11"/>
      <c r="G6740" s="12">
        <v>0</v>
      </c>
      <c r="H6740" s="9" t="s">
        <v>1064</v>
      </c>
      <c r="I6740" s="9" t="s">
        <v>1064</v>
      </c>
      <c r="J6740" s="12">
        <v>1</v>
      </c>
      <c r="K6740" s="13">
        <v>44140</v>
      </c>
      <c r="L6740" s="86">
        <f>(Tabla2[[#This Row],[release_year]]-'VARIANZA Y DES. EST'!$L$11)^2</f>
        <v>33.870100322899837</v>
      </c>
      <c r="M6740" s="12">
        <v>2020</v>
      </c>
      <c r="N6740" s="9" t="s">
        <v>35</v>
      </c>
      <c r="O6740" s="9" t="s">
        <v>23191</v>
      </c>
      <c r="P6740" s="12">
        <v>1</v>
      </c>
      <c r="Q6740" s="12" t="s">
        <v>28</v>
      </c>
      <c r="R6740" s="12"/>
      <c r="S6740" s="12">
        <v>1</v>
      </c>
      <c r="T6740" s="9" t="s">
        <v>23216</v>
      </c>
      <c r="U6740" s="9" t="s">
        <v>23193</v>
      </c>
      <c r="V6740" s="9" t="s">
        <v>23216</v>
      </c>
      <c r="W6740" s="14">
        <v>3</v>
      </c>
    </row>
    <row r="6741" spans="1:23" x14ac:dyDescent="0.25">
      <c r="A6741" s="8">
        <v>1738</v>
      </c>
      <c r="B6741" s="9" t="s">
        <v>25117</v>
      </c>
      <c r="C6741" s="9" t="s">
        <v>23182</v>
      </c>
      <c r="D6741" s="9" t="s">
        <v>25118</v>
      </c>
      <c r="E6741" s="9"/>
      <c r="F6741" s="18" t="s">
        <v>25119</v>
      </c>
      <c r="G6741" s="12">
        <v>6</v>
      </c>
      <c r="H6741" s="9" t="s">
        <v>116</v>
      </c>
      <c r="I6741" s="9" t="s">
        <v>116</v>
      </c>
      <c r="J6741" s="12">
        <v>1</v>
      </c>
      <c r="K6741" s="13">
        <v>44140</v>
      </c>
      <c r="L6741" s="86">
        <f>(Tabla2[[#This Row],[release_year]]-'VARIANZA Y DES. EST'!$L$11)^2</f>
        <v>33.870100322899837</v>
      </c>
      <c r="M6741" s="12">
        <v>2020</v>
      </c>
      <c r="N6741" s="9" t="s">
        <v>35</v>
      </c>
      <c r="O6741" s="9" t="s">
        <v>23191</v>
      </c>
      <c r="P6741" s="12">
        <v>1</v>
      </c>
      <c r="Q6741" s="12" t="s">
        <v>28</v>
      </c>
      <c r="R6741" s="12"/>
      <c r="S6741" s="12">
        <v>1</v>
      </c>
      <c r="T6741" s="9" t="s">
        <v>24963</v>
      </c>
      <c r="U6741" s="9" t="s">
        <v>23187</v>
      </c>
      <c r="V6741" s="9" t="s">
        <v>24963</v>
      </c>
      <c r="W6741" s="14">
        <v>3</v>
      </c>
    </row>
    <row r="6742" spans="1:23" x14ac:dyDescent="0.25">
      <c r="A6742" s="8">
        <v>1741</v>
      </c>
      <c r="B6742" s="9" t="s">
        <v>25120</v>
      </c>
      <c r="C6742" s="9" t="s">
        <v>23182</v>
      </c>
      <c r="D6742" s="10" t="s">
        <v>25121</v>
      </c>
      <c r="E6742" s="11"/>
      <c r="F6742" s="9" t="s">
        <v>25122</v>
      </c>
      <c r="G6742" s="12">
        <v>13</v>
      </c>
      <c r="H6742" s="9" t="s">
        <v>710</v>
      </c>
      <c r="I6742" s="9" t="s">
        <v>710</v>
      </c>
      <c r="J6742" s="12">
        <v>1</v>
      </c>
      <c r="K6742" s="13">
        <v>44139</v>
      </c>
      <c r="L6742" s="86">
        <f>(Tabla2[[#This Row],[release_year]]-'VARIANZA Y DES. EST'!$L$11)^2</f>
        <v>33.870100322899837</v>
      </c>
      <c r="M6742" s="12">
        <v>2020</v>
      </c>
      <c r="N6742" s="9" t="s">
        <v>76</v>
      </c>
      <c r="O6742" s="9" t="s">
        <v>23191</v>
      </c>
      <c r="P6742" s="12">
        <v>1</v>
      </c>
      <c r="Q6742" s="12" t="s">
        <v>28</v>
      </c>
      <c r="R6742" s="12"/>
      <c r="S6742" s="12">
        <v>1</v>
      </c>
      <c r="T6742" s="9" t="s">
        <v>23201</v>
      </c>
      <c r="U6742" s="9" t="s">
        <v>23187</v>
      </c>
      <c r="V6742" s="9" t="s">
        <v>23201</v>
      </c>
      <c r="W6742" s="14">
        <v>3</v>
      </c>
    </row>
    <row r="6743" spans="1:23" x14ac:dyDescent="0.25">
      <c r="A6743" s="8">
        <v>1747</v>
      </c>
      <c r="B6743" s="9" t="s">
        <v>25123</v>
      </c>
      <c r="C6743" s="9" t="s">
        <v>23182</v>
      </c>
      <c r="D6743" s="10" t="s">
        <v>25124</v>
      </c>
      <c r="E6743" s="11"/>
      <c r="F6743" s="18" t="s">
        <v>25125</v>
      </c>
      <c r="G6743" s="12">
        <v>3</v>
      </c>
      <c r="H6743" s="9" t="s">
        <v>160</v>
      </c>
      <c r="I6743" s="9" t="s">
        <v>160</v>
      </c>
      <c r="J6743" s="12">
        <v>1</v>
      </c>
      <c r="K6743" s="13">
        <v>44137</v>
      </c>
      <c r="L6743" s="86">
        <f>(Tabla2[[#This Row],[release_year]]-'VARIANZA Y DES. EST'!$L$11)^2</f>
        <v>33.870100322899837</v>
      </c>
      <c r="M6743" s="12">
        <v>2020</v>
      </c>
      <c r="N6743" s="9" t="s">
        <v>76</v>
      </c>
      <c r="O6743" s="9" t="s">
        <v>23185</v>
      </c>
      <c r="P6743" s="12">
        <v>2</v>
      </c>
      <c r="Q6743" s="12" t="s">
        <v>28</v>
      </c>
      <c r="R6743" s="12"/>
      <c r="S6743" s="12">
        <v>2</v>
      </c>
      <c r="T6743" s="9" t="s">
        <v>23477</v>
      </c>
      <c r="U6743" s="9" t="s">
        <v>23187</v>
      </c>
      <c r="V6743" s="9" t="s">
        <v>23477</v>
      </c>
      <c r="W6743" s="14">
        <v>3</v>
      </c>
    </row>
    <row r="6744" spans="1:23" x14ac:dyDescent="0.25">
      <c r="A6744" s="8">
        <v>1749</v>
      </c>
      <c r="B6744" s="9" t="s">
        <v>25126</v>
      </c>
      <c r="C6744" s="9" t="s">
        <v>23182</v>
      </c>
      <c r="D6744" s="9" t="s">
        <v>25127</v>
      </c>
      <c r="E6744" s="9"/>
      <c r="F6744" s="9"/>
      <c r="G6744" s="12">
        <v>0</v>
      </c>
      <c r="H6744" s="9" t="s">
        <v>25</v>
      </c>
      <c r="I6744" s="9" t="s">
        <v>25</v>
      </c>
      <c r="J6744" s="12">
        <v>1</v>
      </c>
      <c r="K6744" s="13">
        <v>44136</v>
      </c>
      <c r="L6744" s="86">
        <f>(Tabla2[[#This Row],[release_year]]-'VARIANZA Y DES. EST'!$L$11)^2</f>
        <v>23.230495463129063</v>
      </c>
      <c r="M6744" s="12">
        <v>2019</v>
      </c>
      <c r="N6744" s="9" t="s">
        <v>76</v>
      </c>
      <c r="O6744" s="9" t="s">
        <v>23191</v>
      </c>
      <c r="P6744" s="12">
        <v>1</v>
      </c>
      <c r="Q6744" s="12" t="s">
        <v>28</v>
      </c>
      <c r="R6744" s="12"/>
      <c r="S6744" s="12">
        <v>1</v>
      </c>
      <c r="T6744" s="9" t="s">
        <v>23290</v>
      </c>
      <c r="U6744" s="9" t="s">
        <v>23290</v>
      </c>
      <c r="V6744" s="9" t="s">
        <v>23290</v>
      </c>
      <c r="W6744" s="14">
        <v>1</v>
      </c>
    </row>
    <row r="6745" spans="1:23" x14ac:dyDescent="0.25">
      <c r="A6745" s="8">
        <v>1751</v>
      </c>
      <c r="B6745" s="9" t="s">
        <v>25128</v>
      </c>
      <c r="C6745" s="9" t="s">
        <v>23182</v>
      </c>
      <c r="D6745" s="10" t="s">
        <v>25129</v>
      </c>
      <c r="E6745" s="11"/>
      <c r="F6745" s="9" t="s">
        <v>25130</v>
      </c>
      <c r="G6745" s="12">
        <v>8</v>
      </c>
      <c r="H6745" s="9" t="s">
        <v>25</v>
      </c>
      <c r="I6745" s="9" t="s">
        <v>25</v>
      </c>
      <c r="J6745" s="12">
        <v>1</v>
      </c>
      <c r="K6745" s="13">
        <v>44136</v>
      </c>
      <c r="L6745" s="86">
        <f>(Tabla2[[#This Row],[release_year]]-'VARIANZA Y DES. EST'!$L$11)^2</f>
        <v>148.35721284702598</v>
      </c>
      <c r="M6745" s="12">
        <v>2002</v>
      </c>
      <c r="N6745" s="9" t="s">
        <v>35</v>
      </c>
      <c r="O6745" s="9" t="s">
        <v>23289</v>
      </c>
      <c r="P6745" s="12">
        <v>6</v>
      </c>
      <c r="Q6745" s="12" t="s">
        <v>28</v>
      </c>
      <c r="R6745" s="12"/>
      <c r="S6745" s="12">
        <v>6</v>
      </c>
      <c r="T6745" s="9" t="s">
        <v>24694</v>
      </c>
      <c r="U6745" s="9" t="s">
        <v>23747</v>
      </c>
      <c r="V6745" s="9" t="s">
        <v>24694</v>
      </c>
      <c r="W6745" s="14">
        <v>3</v>
      </c>
    </row>
    <row r="6746" spans="1:23" x14ac:dyDescent="0.25">
      <c r="A6746" s="8">
        <v>1755</v>
      </c>
      <c r="B6746" s="9" t="s">
        <v>25131</v>
      </c>
      <c r="C6746" s="9" t="s">
        <v>23182</v>
      </c>
      <c r="D6746" s="10" t="s">
        <v>25132</v>
      </c>
      <c r="E6746" s="11"/>
      <c r="F6746" s="9" t="s">
        <v>25133</v>
      </c>
      <c r="G6746" s="12">
        <v>1</v>
      </c>
      <c r="H6746" s="9" t="s">
        <v>25</v>
      </c>
      <c r="I6746" s="9" t="s">
        <v>25</v>
      </c>
      <c r="J6746" s="12">
        <v>1</v>
      </c>
      <c r="K6746" s="13">
        <v>44136</v>
      </c>
      <c r="L6746" s="86">
        <f>(Tabla2[[#This Row],[release_year]]-'VARIANZA Y DES. EST'!$L$11)^2</f>
        <v>23.230495463129063</v>
      </c>
      <c r="M6746" s="12">
        <v>2019</v>
      </c>
      <c r="N6746" s="9" t="s">
        <v>35</v>
      </c>
      <c r="O6746" s="9" t="s">
        <v>23191</v>
      </c>
      <c r="P6746" s="12">
        <v>1</v>
      </c>
      <c r="Q6746" s="12" t="s">
        <v>28</v>
      </c>
      <c r="R6746" s="12"/>
      <c r="S6746" s="12">
        <v>1</v>
      </c>
      <c r="T6746" s="9" t="s">
        <v>23290</v>
      </c>
      <c r="U6746" s="9" t="s">
        <v>23290</v>
      </c>
      <c r="V6746" s="9" t="s">
        <v>23290</v>
      </c>
      <c r="W6746" s="14">
        <v>1</v>
      </c>
    </row>
    <row r="6747" spans="1:23" x14ac:dyDescent="0.25">
      <c r="A6747" s="8">
        <v>1756</v>
      </c>
      <c r="B6747" s="9" t="s">
        <v>25134</v>
      </c>
      <c r="C6747" s="9" t="s">
        <v>23182</v>
      </c>
      <c r="D6747" s="10" t="s">
        <v>25135</v>
      </c>
      <c r="E6747" s="11"/>
      <c r="F6747" s="18" t="s">
        <v>25136</v>
      </c>
      <c r="G6747" s="12">
        <v>2</v>
      </c>
      <c r="H6747" s="9" t="s">
        <v>25</v>
      </c>
      <c r="I6747" s="9" t="s">
        <v>25</v>
      </c>
      <c r="J6747" s="12">
        <v>1</v>
      </c>
      <c r="K6747" s="13">
        <v>44136</v>
      </c>
      <c r="L6747" s="86">
        <f>(Tabla2[[#This Row],[release_year]]-'VARIANZA Y DES. EST'!$L$11)^2</f>
        <v>14.590890603358293</v>
      </c>
      <c r="M6747" s="12">
        <v>2018</v>
      </c>
      <c r="N6747" s="9" t="s">
        <v>35</v>
      </c>
      <c r="O6747" s="9" t="s">
        <v>23255</v>
      </c>
      <c r="P6747" s="12">
        <v>3</v>
      </c>
      <c r="Q6747" s="12" t="s">
        <v>28</v>
      </c>
      <c r="R6747" s="12"/>
      <c r="S6747" s="12">
        <v>3</v>
      </c>
      <c r="T6747" s="9" t="s">
        <v>23197</v>
      </c>
      <c r="U6747" s="9" t="s">
        <v>23197</v>
      </c>
      <c r="V6747" s="9" t="s">
        <v>23197</v>
      </c>
      <c r="W6747" s="14">
        <v>1</v>
      </c>
    </row>
    <row r="6748" spans="1:23" x14ac:dyDescent="0.25">
      <c r="A6748" s="8">
        <v>1757</v>
      </c>
      <c r="B6748" s="9" t="s">
        <v>25137</v>
      </c>
      <c r="C6748" s="9" t="s">
        <v>23182</v>
      </c>
      <c r="D6748" s="10" t="s">
        <v>25138</v>
      </c>
      <c r="E6748" s="19"/>
      <c r="F6748" s="11"/>
      <c r="G6748" s="12">
        <v>0</v>
      </c>
      <c r="H6748" s="9" t="s">
        <v>25</v>
      </c>
      <c r="I6748" s="9" t="s">
        <v>25</v>
      </c>
      <c r="J6748" s="12">
        <v>1</v>
      </c>
      <c r="K6748" s="13">
        <v>44136</v>
      </c>
      <c r="L6748" s="86">
        <f>(Tabla2[[#This Row],[release_year]]-'VARIANZA Y DES. EST'!$L$11)^2</f>
        <v>23.230495463129063</v>
      </c>
      <c r="M6748" s="12">
        <v>2019</v>
      </c>
      <c r="N6748" s="9" t="s">
        <v>26</v>
      </c>
      <c r="O6748" s="9" t="s">
        <v>23191</v>
      </c>
      <c r="P6748" s="12">
        <v>1</v>
      </c>
      <c r="Q6748" s="12" t="s">
        <v>28</v>
      </c>
      <c r="R6748" s="12"/>
      <c r="S6748" s="12">
        <v>1</v>
      </c>
      <c r="T6748" s="9" t="s">
        <v>23264</v>
      </c>
      <c r="U6748" s="9" t="s">
        <v>23264</v>
      </c>
      <c r="V6748" s="9" t="s">
        <v>23264</v>
      </c>
      <c r="W6748" s="14">
        <v>1</v>
      </c>
    </row>
    <row r="6749" spans="1:23" x14ac:dyDescent="0.25">
      <c r="A6749" s="8">
        <v>1758</v>
      </c>
      <c r="B6749" s="9" t="s">
        <v>25139</v>
      </c>
      <c r="C6749" s="9" t="s">
        <v>23182</v>
      </c>
      <c r="D6749" s="10" t="s">
        <v>25140</v>
      </c>
      <c r="E6749" s="11"/>
      <c r="F6749" s="9" t="s">
        <v>25141</v>
      </c>
      <c r="G6749" s="12">
        <v>8</v>
      </c>
      <c r="H6749" s="9" t="s">
        <v>25</v>
      </c>
      <c r="I6749" s="9" t="s">
        <v>25</v>
      </c>
      <c r="J6749" s="12">
        <v>1</v>
      </c>
      <c r="K6749" s="13">
        <v>44136</v>
      </c>
      <c r="L6749" s="86">
        <f>(Tabla2[[#This Row],[release_year]]-'VARIANZA Y DES. EST'!$L$11)^2</f>
        <v>14.590890603358293</v>
      </c>
      <c r="M6749" s="12">
        <v>2018</v>
      </c>
      <c r="N6749" s="9" t="s">
        <v>26</v>
      </c>
      <c r="O6749" s="9" t="s">
        <v>23191</v>
      </c>
      <c r="P6749" s="12">
        <v>1</v>
      </c>
      <c r="Q6749" s="12" t="s">
        <v>28</v>
      </c>
      <c r="R6749" s="12"/>
      <c r="S6749" s="12">
        <v>1</v>
      </c>
      <c r="T6749" s="9" t="s">
        <v>23264</v>
      </c>
      <c r="U6749" s="9" t="s">
        <v>23264</v>
      </c>
      <c r="V6749" s="9" t="s">
        <v>23264</v>
      </c>
      <c r="W6749" s="14">
        <v>1</v>
      </c>
    </row>
    <row r="6750" spans="1:23" x14ac:dyDescent="0.25">
      <c r="A6750" s="8">
        <v>1759</v>
      </c>
      <c r="B6750" s="9" t="s">
        <v>25142</v>
      </c>
      <c r="C6750" s="9" t="s">
        <v>23182</v>
      </c>
      <c r="D6750" s="10" t="s">
        <v>25143</v>
      </c>
      <c r="E6750" s="11"/>
      <c r="F6750" s="9" t="s">
        <v>25144</v>
      </c>
      <c r="G6750" s="12">
        <v>8</v>
      </c>
      <c r="H6750" s="9" t="s">
        <v>160</v>
      </c>
      <c r="I6750" s="9" t="s">
        <v>160</v>
      </c>
      <c r="J6750" s="12">
        <v>1</v>
      </c>
      <c r="K6750" s="13">
        <v>44136</v>
      </c>
      <c r="L6750" s="86">
        <f>(Tabla2[[#This Row],[release_year]]-'VARIANZA Y DES. EST'!$L$11)^2</f>
        <v>33.870100322899837</v>
      </c>
      <c r="M6750" s="12">
        <v>2020</v>
      </c>
      <c r="N6750" s="9" t="s">
        <v>110</v>
      </c>
      <c r="O6750" s="9" t="s">
        <v>23185</v>
      </c>
      <c r="P6750" s="12">
        <v>2</v>
      </c>
      <c r="Q6750" s="12" t="s">
        <v>28</v>
      </c>
      <c r="R6750" s="12"/>
      <c r="S6750" s="12">
        <v>2</v>
      </c>
      <c r="T6750" s="9" t="s">
        <v>23264</v>
      </c>
      <c r="U6750" s="9" t="s">
        <v>23264</v>
      </c>
      <c r="V6750" s="9" t="s">
        <v>23264</v>
      </c>
      <c r="W6750" s="14">
        <v>1</v>
      </c>
    </row>
    <row r="6751" spans="1:23" x14ac:dyDescent="0.25">
      <c r="A6751" s="8">
        <v>1760</v>
      </c>
      <c r="B6751" s="9" t="s">
        <v>25145</v>
      </c>
      <c r="C6751" s="9" t="s">
        <v>23182</v>
      </c>
      <c r="D6751" s="10" t="s">
        <v>25146</v>
      </c>
      <c r="E6751" s="11"/>
      <c r="F6751" s="9" t="s">
        <v>25147</v>
      </c>
      <c r="G6751" s="12">
        <v>12</v>
      </c>
      <c r="H6751" s="9" t="s">
        <v>851</v>
      </c>
      <c r="I6751" s="9" t="s">
        <v>25148</v>
      </c>
      <c r="J6751" s="12">
        <v>4</v>
      </c>
      <c r="K6751" s="13">
        <v>44136</v>
      </c>
      <c r="L6751" s="86">
        <f>(Tabla2[[#This Row],[release_year]]-'VARIANZA Y DES. EST'!$L$11)^2</f>
        <v>23.230495463129063</v>
      </c>
      <c r="M6751" s="12">
        <v>2019</v>
      </c>
      <c r="N6751" s="9" t="s">
        <v>110</v>
      </c>
      <c r="O6751" s="9" t="s">
        <v>23668</v>
      </c>
      <c r="P6751" s="12">
        <v>10</v>
      </c>
      <c r="Q6751" s="12" t="s">
        <v>28</v>
      </c>
      <c r="R6751" s="12"/>
      <c r="S6751" s="12">
        <v>10</v>
      </c>
      <c r="T6751" s="9" t="s">
        <v>23264</v>
      </c>
      <c r="U6751" s="9" t="s">
        <v>23264</v>
      </c>
      <c r="V6751" s="9" t="s">
        <v>23264</v>
      </c>
      <c r="W6751" s="14">
        <v>1</v>
      </c>
    </row>
    <row r="6752" spans="1:23" x14ac:dyDescent="0.25">
      <c r="A6752" s="8">
        <v>1761</v>
      </c>
      <c r="B6752" s="9" t="s">
        <v>25149</v>
      </c>
      <c r="C6752" s="9" t="s">
        <v>23182</v>
      </c>
      <c r="D6752" s="10" t="s">
        <v>25150</v>
      </c>
      <c r="E6752" s="11"/>
      <c r="F6752" s="9" t="s">
        <v>25151</v>
      </c>
      <c r="G6752" s="12">
        <v>7</v>
      </c>
      <c r="H6752" s="9" t="s">
        <v>25</v>
      </c>
      <c r="I6752" s="9" t="s">
        <v>25152</v>
      </c>
      <c r="J6752" s="12">
        <v>3</v>
      </c>
      <c r="K6752" s="13">
        <v>44136</v>
      </c>
      <c r="L6752" s="86">
        <f>(Tabla2[[#This Row],[release_year]]-'VARIANZA Y DES. EST'!$L$11)^2</f>
        <v>23.230495463129063</v>
      </c>
      <c r="M6752" s="12">
        <v>2019</v>
      </c>
      <c r="N6752" s="9" t="s">
        <v>26</v>
      </c>
      <c r="O6752" s="9" t="s">
        <v>23191</v>
      </c>
      <c r="P6752" s="12">
        <v>1</v>
      </c>
      <c r="Q6752" s="12" t="s">
        <v>28</v>
      </c>
      <c r="R6752" s="12"/>
      <c r="S6752" s="12">
        <v>1</v>
      </c>
      <c r="T6752" s="9" t="s">
        <v>23268</v>
      </c>
      <c r="U6752" s="9" t="s">
        <v>23264</v>
      </c>
      <c r="V6752" s="9" t="s">
        <v>23268</v>
      </c>
      <c r="W6752" s="14">
        <v>2</v>
      </c>
    </row>
    <row r="6753" spans="1:23" x14ac:dyDescent="0.25">
      <c r="A6753" s="8">
        <v>1766</v>
      </c>
      <c r="B6753" s="9" t="s">
        <v>25153</v>
      </c>
      <c r="C6753" s="9" t="s">
        <v>23182</v>
      </c>
      <c r="D6753" s="10" t="s">
        <v>25154</v>
      </c>
      <c r="E6753" s="11"/>
      <c r="F6753" s="9" t="s">
        <v>25155</v>
      </c>
      <c r="G6753" s="12">
        <v>3</v>
      </c>
      <c r="H6753" s="9" t="s">
        <v>231</v>
      </c>
      <c r="I6753" s="9" t="s">
        <v>5770</v>
      </c>
      <c r="J6753" s="12">
        <v>2</v>
      </c>
      <c r="K6753" s="13">
        <v>44136</v>
      </c>
      <c r="L6753" s="86">
        <f>(Tabla2[[#This Row],[release_year]]-'VARIANZA Y DES. EST'!$L$11)^2</f>
        <v>14.590890603358293</v>
      </c>
      <c r="M6753" s="12">
        <v>2018</v>
      </c>
      <c r="N6753" s="9" t="s">
        <v>26</v>
      </c>
      <c r="O6753" s="9" t="s">
        <v>23227</v>
      </c>
      <c r="P6753" s="12">
        <v>4</v>
      </c>
      <c r="Q6753" s="12" t="s">
        <v>28</v>
      </c>
      <c r="R6753" s="12"/>
      <c r="S6753" s="12">
        <v>4</v>
      </c>
      <c r="T6753" s="9" t="s">
        <v>23268</v>
      </c>
      <c r="U6753" s="9" t="s">
        <v>23264</v>
      </c>
      <c r="V6753" s="9" t="s">
        <v>23268</v>
      </c>
      <c r="W6753" s="14">
        <v>2</v>
      </c>
    </row>
    <row r="6754" spans="1:23" x14ac:dyDescent="0.25">
      <c r="A6754" s="8">
        <v>1767</v>
      </c>
      <c r="B6754" s="9" t="s">
        <v>25156</v>
      </c>
      <c r="C6754" s="9" t="s">
        <v>23182</v>
      </c>
      <c r="D6754" s="10" t="s">
        <v>25157</v>
      </c>
      <c r="E6754" s="11"/>
      <c r="F6754" s="18" t="s">
        <v>25158</v>
      </c>
      <c r="G6754" s="12">
        <v>4</v>
      </c>
      <c r="H6754" s="9" t="s">
        <v>1349</v>
      </c>
      <c r="I6754" s="9" t="s">
        <v>1349</v>
      </c>
      <c r="J6754" s="12">
        <v>1</v>
      </c>
      <c r="K6754" s="13">
        <v>44136</v>
      </c>
      <c r="L6754" s="86">
        <f>(Tabla2[[#This Row],[release_year]]-'VARIANZA Y DES. EST'!$L$11)^2</f>
        <v>33.870100322899837</v>
      </c>
      <c r="M6754" s="12">
        <v>2020</v>
      </c>
      <c r="N6754" s="9" t="s">
        <v>76</v>
      </c>
      <c r="O6754" s="9" t="s">
        <v>23191</v>
      </c>
      <c r="P6754" s="12">
        <v>1</v>
      </c>
      <c r="Q6754" s="12" t="s">
        <v>28</v>
      </c>
      <c r="R6754" s="12"/>
      <c r="S6754" s="12">
        <v>1</v>
      </c>
      <c r="T6754" s="9" t="s">
        <v>23445</v>
      </c>
      <c r="U6754" s="9" t="s">
        <v>23193</v>
      </c>
      <c r="V6754" s="9" t="s">
        <v>23445</v>
      </c>
      <c r="W6754" s="14">
        <v>3</v>
      </c>
    </row>
    <row r="6755" spans="1:23" x14ac:dyDescent="0.25">
      <c r="A6755" s="8">
        <v>1770</v>
      </c>
      <c r="B6755" s="9" t="s">
        <v>25159</v>
      </c>
      <c r="C6755" s="9" t="s">
        <v>23182</v>
      </c>
      <c r="D6755" s="9" t="s">
        <v>25160</v>
      </c>
      <c r="E6755" s="9"/>
      <c r="F6755" s="9" t="s">
        <v>25161</v>
      </c>
      <c r="G6755" s="12">
        <v>8</v>
      </c>
      <c r="H6755" s="9" t="s">
        <v>1349</v>
      </c>
      <c r="I6755" s="9" t="s">
        <v>1349</v>
      </c>
      <c r="J6755" s="12">
        <v>1</v>
      </c>
      <c r="K6755" s="13">
        <v>44136</v>
      </c>
      <c r="L6755" s="86">
        <f>(Tabla2[[#This Row],[release_year]]-'VARIANZA Y DES. EST'!$L$11)^2</f>
        <v>14.590890603358293</v>
      </c>
      <c r="M6755" s="12">
        <v>2018</v>
      </c>
      <c r="N6755" s="9" t="s">
        <v>35</v>
      </c>
      <c r="O6755" s="9" t="s">
        <v>23185</v>
      </c>
      <c r="P6755" s="12">
        <v>2</v>
      </c>
      <c r="Q6755" s="12" t="s">
        <v>28</v>
      </c>
      <c r="R6755" s="12"/>
      <c r="S6755" s="12">
        <v>2</v>
      </c>
      <c r="T6755" s="9" t="s">
        <v>24391</v>
      </c>
      <c r="U6755" s="9" t="s">
        <v>23193</v>
      </c>
      <c r="V6755" s="9" t="s">
        <v>24391</v>
      </c>
      <c r="W6755" s="14">
        <v>3</v>
      </c>
    </row>
    <row r="6756" spans="1:23" x14ac:dyDescent="0.25">
      <c r="A6756" s="8">
        <v>1772</v>
      </c>
      <c r="B6756" s="9" t="s">
        <v>25162</v>
      </c>
      <c r="C6756" s="9" t="s">
        <v>23182</v>
      </c>
      <c r="D6756" s="9" t="s">
        <v>25163</v>
      </c>
      <c r="E6756" s="9" t="s">
        <v>25164</v>
      </c>
      <c r="F6756" s="9" t="s">
        <v>25165</v>
      </c>
      <c r="G6756" s="12">
        <v>26</v>
      </c>
      <c r="H6756" s="9" t="s">
        <v>858</v>
      </c>
      <c r="I6756" s="9" t="s">
        <v>858</v>
      </c>
      <c r="J6756" s="12">
        <v>1</v>
      </c>
      <c r="K6756" s="16">
        <v>44135</v>
      </c>
      <c r="L6756" s="86">
        <f>(Tabla2[[#This Row],[release_year]]-'VARIANZA Y DES. EST'!$L$11)^2</f>
        <v>7.9512857435875226</v>
      </c>
      <c r="M6756" s="12">
        <v>2017</v>
      </c>
      <c r="N6756" s="9" t="s">
        <v>82</v>
      </c>
      <c r="O6756" s="9" t="s">
        <v>23191</v>
      </c>
      <c r="P6756" s="12">
        <v>1</v>
      </c>
      <c r="Q6756" s="12" t="s">
        <v>28</v>
      </c>
      <c r="R6756" s="12"/>
      <c r="S6756" s="12">
        <v>1</v>
      </c>
      <c r="T6756" s="9" t="s">
        <v>23296</v>
      </c>
      <c r="U6756" s="9" t="s">
        <v>23197</v>
      </c>
      <c r="V6756" s="9" t="s">
        <v>23296</v>
      </c>
      <c r="W6756" s="14">
        <v>2</v>
      </c>
    </row>
    <row r="6757" spans="1:23" x14ac:dyDescent="0.25">
      <c r="A6757" s="8">
        <v>1774</v>
      </c>
      <c r="B6757" s="9" t="s">
        <v>25166</v>
      </c>
      <c r="C6757" s="9" t="s">
        <v>23182</v>
      </c>
      <c r="D6757" s="10" t="s">
        <v>25167</v>
      </c>
      <c r="E6757" s="11"/>
      <c r="F6757" s="9" t="s">
        <v>25168</v>
      </c>
      <c r="G6757" s="12">
        <v>2</v>
      </c>
      <c r="H6757" s="9" t="s">
        <v>279</v>
      </c>
      <c r="I6757" s="9" t="s">
        <v>279</v>
      </c>
      <c r="J6757" s="12">
        <v>1</v>
      </c>
      <c r="K6757" s="16">
        <v>44135</v>
      </c>
      <c r="L6757" s="86">
        <f>(Tabla2[[#This Row],[release_year]]-'VARIANZA Y DES. EST'!$L$11)^2</f>
        <v>23.230495463129063</v>
      </c>
      <c r="M6757" s="12">
        <v>2019</v>
      </c>
      <c r="N6757" s="9" t="s">
        <v>82</v>
      </c>
      <c r="O6757" s="9" t="s">
        <v>23191</v>
      </c>
      <c r="P6757" s="12">
        <v>1</v>
      </c>
      <c r="Q6757" s="12" t="s">
        <v>28</v>
      </c>
      <c r="R6757" s="12"/>
      <c r="S6757" s="12">
        <v>1</v>
      </c>
      <c r="T6757" s="9" t="s">
        <v>23470</v>
      </c>
      <c r="U6757" s="9" t="s">
        <v>23187</v>
      </c>
      <c r="V6757" s="9" t="s">
        <v>23470</v>
      </c>
      <c r="W6757" s="14">
        <v>2</v>
      </c>
    </row>
    <row r="6758" spans="1:23" x14ac:dyDescent="0.25">
      <c r="A6758" s="8">
        <v>1779</v>
      </c>
      <c r="B6758" s="9" t="s">
        <v>25169</v>
      </c>
      <c r="C6758" s="9" t="s">
        <v>23182</v>
      </c>
      <c r="D6758" s="10" t="s">
        <v>25170</v>
      </c>
      <c r="E6758" s="11"/>
      <c r="F6758" s="18" t="s">
        <v>25171</v>
      </c>
      <c r="G6758" s="12">
        <v>13</v>
      </c>
      <c r="H6758" s="12"/>
      <c r="I6758" s="9"/>
      <c r="J6758" s="12">
        <v>0</v>
      </c>
      <c r="K6758" s="16">
        <v>44134</v>
      </c>
      <c r="L6758" s="86">
        <f>(Tabla2[[#This Row],[release_year]]-'VARIANZA Y DES. EST'!$L$11)^2</f>
        <v>33.870100322899837</v>
      </c>
      <c r="M6758" s="12">
        <v>2020</v>
      </c>
      <c r="N6758" s="9" t="s">
        <v>26</v>
      </c>
      <c r="O6758" s="9" t="s">
        <v>23185</v>
      </c>
      <c r="P6758" s="12">
        <v>2</v>
      </c>
      <c r="Q6758" s="12" t="s">
        <v>28</v>
      </c>
      <c r="R6758" s="12"/>
      <c r="S6758" s="12">
        <v>2</v>
      </c>
      <c r="T6758" s="9" t="s">
        <v>23330</v>
      </c>
      <c r="U6758" s="9" t="s">
        <v>23264</v>
      </c>
      <c r="V6758" s="9" t="s">
        <v>23330</v>
      </c>
      <c r="W6758" s="14">
        <v>2</v>
      </c>
    </row>
    <row r="6759" spans="1:23" x14ac:dyDescent="0.25">
      <c r="A6759" s="8">
        <v>1780</v>
      </c>
      <c r="B6759" s="9" t="s">
        <v>25172</v>
      </c>
      <c r="C6759" s="9" t="s">
        <v>23182</v>
      </c>
      <c r="D6759" s="10" t="s">
        <v>25173</v>
      </c>
      <c r="E6759" s="11"/>
      <c r="F6759" s="9" t="s">
        <v>25174</v>
      </c>
      <c r="G6759" s="12">
        <v>9</v>
      </c>
      <c r="H6759" s="9" t="s">
        <v>25</v>
      </c>
      <c r="I6759" s="9" t="s">
        <v>25</v>
      </c>
      <c r="J6759" s="12">
        <v>1</v>
      </c>
      <c r="K6759" s="16">
        <v>44134</v>
      </c>
      <c r="L6759" s="86">
        <f>(Tabla2[[#This Row],[release_year]]-'VARIANZA Y DES. EST'!$L$11)^2</f>
        <v>33.870100322899837</v>
      </c>
      <c r="M6759" s="12">
        <v>2020</v>
      </c>
      <c r="N6759" s="9" t="s">
        <v>35</v>
      </c>
      <c r="O6759" s="9" t="s">
        <v>23529</v>
      </c>
      <c r="P6759" s="12">
        <v>7</v>
      </c>
      <c r="Q6759" s="12" t="s">
        <v>28</v>
      </c>
      <c r="R6759" s="12"/>
      <c r="S6759" s="12">
        <v>7</v>
      </c>
      <c r="T6759" s="9" t="s">
        <v>23680</v>
      </c>
      <c r="U6759" s="9" t="s">
        <v>23566</v>
      </c>
      <c r="V6759" s="9" t="s">
        <v>23680</v>
      </c>
      <c r="W6759" s="14">
        <v>2</v>
      </c>
    </row>
    <row r="6760" spans="1:23" x14ac:dyDescent="0.25">
      <c r="A6760" s="8">
        <v>1782</v>
      </c>
      <c r="B6760" s="9" t="s">
        <v>25175</v>
      </c>
      <c r="C6760" s="9" t="s">
        <v>23182</v>
      </c>
      <c r="D6760" s="10" t="s">
        <v>25176</v>
      </c>
      <c r="E6760" s="11"/>
      <c r="F6760" s="18" t="s">
        <v>25177</v>
      </c>
      <c r="G6760" s="12">
        <v>1</v>
      </c>
      <c r="H6760" s="9" t="s">
        <v>25</v>
      </c>
      <c r="I6760" s="9" t="s">
        <v>25</v>
      </c>
      <c r="J6760" s="12">
        <v>1</v>
      </c>
      <c r="K6760" s="16">
        <v>44134</v>
      </c>
      <c r="L6760" s="86">
        <f>(Tabla2[[#This Row],[release_year]]-'VARIANZA Y DES. EST'!$L$11)^2</f>
        <v>33.870100322899837</v>
      </c>
      <c r="M6760" s="12">
        <v>2020</v>
      </c>
      <c r="N6760" s="9" t="s">
        <v>35</v>
      </c>
      <c r="O6760" s="9" t="s">
        <v>23227</v>
      </c>
      <c r="P6760" s="12">
        <v>4</v>
      </c>
      <c r="Q6760" s="12" t="s">
        <v>28</v>
      </c>
      <c r="R6760" s="12"/>
      <c r="S6760" s="12">
        <v>4</v>
      </c>
      <c r="T6760" s="9" t="s">
        <v>23196</v>
      </c>
      <c r="U6760" s="9" t="s">
        <v>23197</v>
      </c>
      <c r="V6760" s="9" t="s">
        <v>23196</v>
      </c>
      <c r="W6760" s="14">
        <v>2</v>
      </c>
    </row>
    <row r="6761" spans="1:23" x14ac:dyDescent="0.25">
      <c r="A6761" s="8">
        <v>1783</v>
      </c>
      <c r="B6761" s="9" t="s">
        <v>25178</v>
      </c>
      <c r="C6761" s="9" t="s">
        <v>23182</v>
      </c>
      <c r="D6761" s="10" t="s">
        <v>25179</v>
      </c>
      <c r="E6761" s="11"/>
      <c r="F6761" s="9" t="s">
        <v>25180</v>
      </c>
      <c r="G6761" s="12">
        <v>14</v>
      </c>
      <c r="H6761" s="9" t="s">
        <v>890</v>
      </c>
      <c r="I6761" s="9" t="s">
        <v>890</v>
      </c>
      <c r="J6761" s="12">
        <v>1</v>
      </c>
      <c r="K6761" s="16">
        <v>44134</v>
      </c>
      <c r="L6761" s="86">
        <f>(Tabla2[[#This Row],[release_year]]-'VARIANZA Y DES. EST'!$L$11)^2</f>
        <v>33.870100322899837</v>
      </c>
      <c r="M6761" s="12">
        <v>2020</v>
      </c>
      <c r="N6761" s="9" t="s">
        <v>76</v>
      </c>
      <c r="O6761" s="9" t="s">
        <v>23255</v>
      </c>
      <c r="P6761" s="12">
        <v>3</v>
      </c>
      <c r="Q6761" s="12" t="s">
        <v>28</v>
      </c>
      <c r="R6761" s="12"/>
      <c r="S6761" s="12">
        <v>3</v>
      </c>
      <c r="T6761" s="9" t="s">
        <v>23445</v>
      </c>
      <c r="U6761" s="9" t="s">
        <v>23193</v>
      </c>
      <c r="V6761" s="9" t="s">
        <v>23445</v>
      </c>
      <c r="W6761" s="14">
        <v>3</v>
      </c>
    </row>
    <row r="6762" spans="1:23" x14ac:dyDescent="0.25">
      <c r="A6762" s="8">
        <v>1791</v>
      </c>
      <c r="B6762" s="9" t="s">
        <v>25181</v>
      </c>
      <c r="C6762" s="9" t="s">
        <v>23182</v>
      </c>
      <c r="D6762" s="10" t="s">
        <v>25182</v>
      </c>
      <c r="E6762" s="11"/>
      <c r="F6762" s="9" t="s">
        <v>25183</v>
      </c>
      <c r="G6762" s="12">
        <v>17</v>
      </c>
      <c r="H6762" s="9" t="s">
        <v>25</v>
      </c>
      <c r="I6762" s="9" t="s">
        <v>25</v>
      </c>
      <c r="J6762" s="12">
        <v>1</v>
      </c>
      <c r="K6762" s="16">
        <v>44131</v>
      </c>
      <c r="L6762" s="86">
        <f>(Tabla2[[#This Row],[release_year]]-'VARIANZA Y DES. EST'!$L$11)^2</f>
        <v>33.870100322899837</v>
      </c>
      <c r="M6762" s="12">
        <v>2020</v>
      </c>
      <c r="N6762" s="9" t="s">
        <v>76</v>
      </c>
      <c r="O6762" s="9" t="s">
        <v>23191</v>
      </c>
      <c r="P6762" s="12">
        <v>1</v>
      </c>
      <c r="Q6762" s="12" t="s">
        <v>28</v>
      </c>
      <c r="R6762" s="12"/>
      <c r="S6762" s="12">
        <v>1</v>
      </c>
      <c r="T6762" s="9" t="s">
        <v>23316</v>
      </c>
      <c r="U6762" s="9" t="s">
        <v>23316</v>
      </c>
      <c r="V6762" s="9" t="s">
        <v>23316</v>
      </c>
      <c r="W6762" s="14">
        <v>1</v>
      </c>
    </row>
    <row r="6763" spans="1:23" x14ac:dyDescent="0.25">
      <c r="A6763" s="8">
        <v>1792</v>
      </c>
      <c r="B6763" s="9" t="s">
        <v>25184</v>
      </c>
      <c r="C6763" s="9" t="s">
        <v>23182</v>
      </c>
      <c r="D6763" s="10" t="s">
        <v>25185</v>
      </c>
      <c r="E6763" s="11"/>
      <c r="F6763" s="9" t="s">
        <v>25186</v>
      </c>
      <c r="G6763" s="12">
        <v>6</v>
      </c>
      <c r="H6763" s="9" t="s">
        <v>25</v>
      </c>
      <c r="I6763" s="9" t="s">
        <v>25</v>
      </c>
      <c r="J6763" s="12">
        <v>1</v>
      </c>
      <c r="K6763" s="16">
        <v>44131</v>
      </c>
      <c r="L6763" s="86">
        <f>(Tabla2[[#This Row],[release_year]]-'VARIANZA Y DES. EST'!$L$11)^2</f>
        <v>33.870100322899837</v>
      </c>
      <c r="M6763" s="12">
        <v>2020</v>
      </c>
      <c r="N6763" s="9" t="s">
        <v>26</v>
      </c>
      <c r="O6763" s="9" t="s">
        <v>23227</v>
      </c>
      <c r="P6763" s="12">
        <v>4</v>
      </c>
      <c r="Q6763" s="12" t="s">
        <v>28</v>
      </c>
      <c r="R6763" s="12"/>
      <c r="S6763" s="12">
        <v>4</v>
      </c>
      <c r="T6763" s="9" t="s">
        <v>23264</v>
      </c>
      <c r="U6763" s="9" t="s">
        <v>23264</v>
      </c>
      <c r="V6763" s="9" t="s">
        <v>23264</v>
      </c>
      <c r="W6763" s="14">
        <v>1</v>
      </c>
    </row>
    <row r="6764" spans="1:23" x14ac:dyDescent="0.25">
      <c r="A6764" s="8">
        <v>1795</v>
      </c>
      <c r="B6764" s="9" t="s">
        <v>25187</v>
      </c>
      <c r="C6764" s="9" t="s">
        <v>23182</v>
      </c>
      <c r="D6764" s="9" t="s">
        <v>25188</v>
      </c>
      <c r="E6764" s="9" t="s">
        <v>25189</v>
      </c>
      <c r="F6764" s="9" t="s">
        <v>25190</v>
      </c>
      <c r="G6764" s="12">
        <v>11</v>
      </c>
      <c r="H6764" s="9" t="s">
        <v>4237</v>
      </c>
      <c r="I6764" s="9" t="s">
        <v>4237</v>
      </c>
      <c r="J6764" s="12">
        <v>1</v>
      </c>
      <c r="K6764" s="16">
        <v>44130</v>
      </c>
      <c r="L6764" s="86">
        <f>(Tabla2[[#This Row],[release_year]]-'VARIANZA Y DES. EST'!$L$11)^2</f>
        <v>33.870100322899837</v>
      </c>
      <c r="M6764" s="12">
        <v>2020</v>
      </c>
      <c r="N6764" s="9" t="s">
        <v>35</v>
      </c>
      <c r="O6764" s="9" t="s">
        <v>23191</v>
      </c>
      <c r="P6764" s="12">
        <v>1</v>
      </c>
      <c r="Q6764" s="12" t="s">
        <v>28</v>
      </c>
      <c r="R6764" s="12"/>
      <c r="S6764" s="12">
        <v>1</v>
      </c>
      <c r="T6764" s="9" t="s">
        <v>25191</v>
      </c>
      <c r="U6764" s="9" t="s">
        <v>23187</v>
      </c>
      <c r="V6764" s="9" t="s">
        <v>25191</v>
      </c>
      <c r="W6764" s="14">
        <v>3</v>
      </c>
    </row>
    <row r="6765" spans="1:23" x14ac:dyDescent="0.25">
      <c r="A6765" s="8">
        <v>1800</v>
      </c>
      <c r="B6765" s="9" t="s">
        <v>25192</v>
      </c>
      <c r="C6765" s="9" t="s">
        <v>23182</v>
      </c>
      <c r="D6765" s="9" t="s">
        <v>25193</v>
      </c>
      <c r="E6765" s="9"/>
      <c r="F6765" s="18" t="s">
        <v>25194</v>
      </c>
      <c r="G6765" s="12">
        <v>11</v>
      </c>
      <c r="H6765" s="9" t="s">
        <v>184</v>
      </c>
      <c r="I6765" s="9" t="s">
        <v>184</v>
      </c>
      <c r="J6765" s="12">
        <v>1</v>
      </c>
      <c r="K6765" s="16">
        <v>44127</v>
      </c>
      <c r="L6765" s="86">
        <f>(Tabla2[[#This Row],[release_year]]-'VARIANZA Y DES. EST'!$L$11)^2</f>
        <v>33.870100322899837</v>
      </c>
      <c r="M6765" s="12">
        <v>2020</v>
      </c>
      <c r="N6765" s="9" t="s">
        <v>76</v>
      </c>
      <c r="O6765" s="9" t="s">
        <v>23191</v>
      </c>
      <c r="P6765" s="12">
        <v>1</v>
      </c>
      <c r="Q6765" s="12" t="s">
        <v>28</v>
      </c>
      <c r="R6765" s="12"/>
      <c r="S6765" s="12">
        <v>1</v>
      </c>
      <c r="T6765" s="9" t="s">
        <v>23244</v>
      </c>
      <c r="U6765" s="9" t="s">
        <v>23187</v>
      </c>
      <c r="V6765" s="9" t="s">
        <v>23244</v>
      </c>
      <c r="W6765" s="14">
        <v>3</v>
      </c>
    </row>
    <row r="6766" spans="1:23" x14ac:dyDescent="0.25">
      <c r="A6766" s="8">
        <v>1801</v>
      </c>
      <c r="B6766" s="9" t="s">
        <v>25195</v>
      </c>
      <c r="C6766" s="9" t="s">
        <v>23182</v>
      </c>
      <c r="D6766" s="9" t="s">
        <v>25196</v>
      </c>
      <c r="E6766" s="10" t="s">
        <v>13762</v>
      </c>
      <c r="F6766" s="11"/>
      <c r="G6766" s="12">
        <v>0</v>
      </c>
      <c r="H6766" s="9" t="s">
        <v>25</v>
      </c>
      <c r="I6766" s="9" t="s">
        <v>25</v>
      </c>
      <c r="J6766" s="12">
        <v>1</v>
      </c>
      <c r="K6766" s="16">
        <v>44127</v>
      </c>
      <c r="L6766" s="86">
        <f>(Tabla2[[#This Row],[release_year]]-'VARIANZA Y DES. EST'!$L$11)^2</f>
        <v>33.870100322899837</v>
      </c>
      <c r="M6766" s="12">
        <v>2020</v>
      </c>
      <c r="N6766" s="9" t="s">
        <v>76</v>
      </c>
      <c r="O6766" s="9" t="s">
        <v>23191</v>
      </c>
      <c r="P6766" s="12">
        <v>1</v>
      </c>
      <c r="Q6766" s="12" t="s">
        <v>28</v>
      </c>
      <c r="R6766" s="12"/>
      <c r="S6766" s="12">
        <v>1</v>
      </c>
      <c r="T6766" s="9" t="s">
        <v>23296</v>
      </c>
      <c r="U6766" s="9" t="s">
        <v>23197</v>
      </c>
      <c r="V6766" s="9" t="s">
        <v>23296</v>
      </c>
      <c r="W6766" s="14">
        <v>2</v>
      </c>
    </row>
    <row r="6767" spans="1:23" x14ac:dyDescent="0.25">
      <c r="A6767" s="8">
        <v>1804</v>
      </c>
      <c r="B6767" s="9" t="s">
        <v>25197</v>
      </c>
      <c r="C6767" s="9" t="s">
        <v>23182</v>
      </c>
      <c r="D6767" s="10" t="s">
        <v>25198</v>
      </c>
      <c r="E6767" s="11"/>
      <c r="F6767" s="9" t="s">
        <v>25199</v>
      </c>
      <c r="G6767" s="12">
        <v>10</v>
      </c>
      <c r="H6767" s="9" t="s">
        <v>390</v>
      </c>
      <c r="I6767" s="9" t="s">
        <v>390</v>
      </c>
      <c r="J6767" s="12">
        <v>1</v>
      </c>
      <c r="K6767" s="16">
        <v>44127</v>
      </c>
      <c r="L6767" s="86">
        <f>(Tabla2[[#This Row],[release_year]]-'VARIANZA Y DES. EST'!$L$11)^2</f>
        <v>33.870100322899837</v>
      </c>
      <c r="M6767" s="12">
        <v>2020</v>
      </c>
      <c r="N6767" s="9" t="s">
        <v>76</v>
      </c>
      <c r="O6767" s="9" t="s">
        <v>23191</v>
      </c>
      <c r="P6767" s="12">
        <v>1</v>
      </c>
      <c r="Q6767" s="12" t="s">
        <v>28</v>
      </c>
      <c r="R6767" s="12"/>
      <c r="S6767" s="12">
        <v>1</v>
      </c>
      <c r="T6767" s="9" t="s">
        <v>23370</v>
      </c>
      <c r="U6767" s="9" t="s">
        <v>23193</v>
      </c>
      <c r="V6767" s="9" t="s">
        <v>23370</v>
      </c>
      <c r="W6767" s="14">
        <v>3</v>
      </c>
    </row>
    <row r="6768" spans="1:23" x14ac:dyDescent="0.25">
      <c r="A6768" s="8">
        <v>1805</v>
      </c>
      <c r="B6768" s="9" t="s">
        <v>25200</v>
      </c>
      <c r="C6768" s="9" t="s">
        <v>23182</v>
      </c>
      <c r="D6768" s="10" t="s">
        <v>25201</v>
      </c>
      <c r="E6768" s="11"/>
      <c r="F6768" s="18" t="s">
        <v>25202</v>
      </c>
      <c r="G6768" s="12">
        <v>11</v>
      </c>
      <c r="H6768" s="9" t="s">
        <v>25</v>
      </c>
      <c r="I6768" s="9" t="s">
        <v>25</v>
      </c>
      <c r="J6768" s="12">
        <v>1</v>
      </c>
      <c r="K6768" s="16">
        <v>44127</v>
      </c>
      <c r="L6768" s="86">
        <f>(Tabla2[[#This Row],[release_year]]-'VARIANZA Y DES. EST'!$L$11)^2</f>
        <v>33.870100322899837</v>
      </c>
      <c r="M6768" s="12">
        <v>2020</v>
      </c>
      <c r="N6768" s="9" t="s">
        <v>76</v>
      </c>
      <c r="O6768" s="9" t="s">
        <v>23191</v>
      </c>
      <c r="P6768" s="12">
        <v>1</v>
      </c>
      <c r="Q6768" s="12" t="s">
        <v>28</v>
      </c>
      <c r="R6768" s="12"/>
      <c r="S6768" s="12">
        <v>1</v>
      </c>
      <c r="T6768" s="9" t="s">
        <v>23206</v>
      </c>
      <c r="U6768" s="9" t="s">
        <v>23206</v>
      </c>
      <c r="V6768" s="9" t="s">
        <v>23206</v>
      </c>
      <c r="W6768" s="14">
        <v>1</v>
      </c>
    </row>
    <row r="6769" spans="1:23" x14ac:dyDescent="0.25">
      <c r="A6769" s="8">
        <v>1814</v>
      </c>
      <c r="B6769" s="9" t="s">
        <v>25203</v>
      </c>
      <c r="C6769" s="9" t="s">
        <v>23182</v>
      </c>
      <c r="D6769" s="10" t="s">
        <v>25204</v>
      </c>
      <c r="E6769" s="11"/>
      <c r="F6769" s="9" t="s">
        <v>25205</v>
      </c>
      <c r="G6769" s="12">
        <v>7</v>
      </c>
      <c r="H6769" s="9" t="s">
        <v>25</v>
      </c>
      <c r="I6769" s="9" t="s">
        <v>25</v>
      </c>
      <c r="J6769" s="12">
        <v>1</v>
      </c>
      <c r="K6769" s="16">
        <v>44125</v>
      </c>
      <c r="L6769" s="86">
        <f>(Tabla2[[#This Row],[release_year]]-'VARIANZA Y DES. EST'!$L$11)^2</f>
        <v>33.870100322899837</v>
      </c>
      <c r="M6769" s="12">
        <v>2020</v>
      </c>
      <c r="N6769" s="9" t="s">
        <v>76</v>
      </c>
      <c r="O6769" s="9" t="s">
        <v>23255</v>
      </c>
      <c r="P6769" s="12">
        <v>3</v>
      </c>
      <c r="Q6769" s="12" t="s">
        <v>28</v>
      </c>
      <c r="R6769" s="12"/>
      <c r="S6769" s="12">
        <v>3</v>
      </c>
      <c r="T6769" s="9" t="s">
        <v>23664</v>
      </c>
      <c r="U6769" s="9" t="s">
        <v>23664</v>
      </c>
      <c r="V6769" s="9" t="s">
        <v>23664</v>
      </c>
      <c r="W6769" s="14">
        <v>1</v>
      </c>
    </row>
    <row r="6770" spans="1:23" x14ac:dyDescent="0.25">
      <c r="A6770" s="8">
        <v>1829</v>
      </c>
      <c r="B6770" s="9" t="s">
        <v>25206</v>
      </c>
      <c r="C6770" s="9" t="s">
        <v>23182</v>
      </c>
      <c r="D6770" s="10" t="s">
        <v>25207</v>
      </c>
      <c r="E6770" s="11"/>
      <c r="F6770" s="9"/>
      <c r="G6770" s="12">
        <v>0</v>
      </c>
      <c r="H6770" s="12"/>
      <c r="I6770" s="9"/>
      <c r="J6770" s="12">
        <v>0</v>
      </c>
      <c r="K6770" s="16">
        <v>44123</v>
      </c>
      <c r="L6770" s="86">
        <f>(Tabla2[[#This Row],[release_year]]-'VARIANZA Y DES. EST'!$L$11)^2</f>
        <v>33.870100322899837</v>
      </c>
      <c r="M6770" s="12">
        <v>2020</v>
      </c>
      <c r="N6770" s="9" t="s">
        <v>76</v>
      </c>
      <c r="O6770" s="9" t="s">
        <v>23185</v>
      </c>
      <c r="P6770" s="12">
        <v>2</v>
      </c>
      <c r="Q6770" s="12" t="s">
        <v>28</v>
      </c>
      <c r="R6770" s="12"/>
      <c r="S6770" s="12">
        <v>2</v>
      </c>
      <c r="T6770" s="9" t="s">
        <v>23576</v>
      </c>
      <c r="U6770" s="9" t="s">
        <v>23193</v>
      </c>
      <c r="V6770" s="9" t="s">
        <v>23576</v>
      </c>
      <c r="W6770" s="14">
        <v>2</v>
      </c>
    </row>
    <row r="6771" spans="1:23" x14ac:dyDescent="0.25">
      <c r="A6771" s="8">
        <v>1835</v>
      </c>
      <c r="B6771" s="9" t="s">
        <v>25208</v>
      </c>
      <c r="C6771" s="9" t="s">
        <v>23182</v>
      </c>
      <c r="D6771" s="9" t="s">
        <v>25209</v>
      </c>
      <c r="E6771" s="9"/>
      <c r="F6771" s="9" t="s">
        <v>25210</v>
      </c>
      <c r="G6771" s="12">
        <v>10</v>
      </c>
      <c r="H6771" s="9" t="s">
        <v>1349</v>
      </c>
      <c r="I6771" s="9" t="s">
        <v>1349</v>
      </c>
      <c r="J6771" s="12">
        <v>1</v>
      </c>
      <c r="K6771" s="16">
        <v>44122</v>
      </c>
      <c r="L6771" s="86">
        <f>(Tabla2[[#This Row],[release_year]]-'VARIANZA Y DES. EST'!$L$11)^2</f>
        <v>33.870100322899837</v>
      </c>
      <c r="M6771" s="12">
        <v>2020</v>
      </c>
      <c r="N6771" s="9" t="s">
        <v>35</v>
      </c>
      <c r="O6771" s="9" t="s">
        <v>23191</v>
      </c>
      <c r="P6771" s="12">
        <v>1</v>
      </c>
      <c r="Q6771" s="12" t="s">
        <v>28</v>
      </c>
      <c r="R6771" s="12"/>
      <c r="S6771" s="12">
        <v>1</v>
      </c>
      <c r="T6771" s="9" t="s">
        <v>23201</v>
      </c>
      <c r="U6771" s="9" t="s">
        <v>23187</v>
      </c>
      <c r="V6771" s="9" t="s">
        <v>23201</v>
      </c>
      <c r="W6771" s="14">
        <v>3</v>
      </c>
    </row>
    <row r="6772" spans="1:23" x14ac:dyDescent="0.25">
      <c r="A6772" s="8">
        <v>1838</v>
      </c>
      <c r="B6772" s="9" t="s">
        <v>25211</v>
      </c>
      <c r="C6772" s="9" t="s">
        <v>23182</v>
      </c>
      <c r="D6772" s="9" t="s">
        <v>25212</v>
      </c>
      <c r="E6772" s="9"/>
      <c r="F6772" s="9" t="s">
        <v>25213</v>
      </c>
      <c r="G6772" s="12">
        <v>9</v>
      </c>
      <c r="H6772" s="9" t="s">
        <v>25</v>
      </c>
      <c r="I6772" s="9" t="s">
        <v>25</v>
      </c>
      <c r="J6772" s="12">
        <v>1</v>
      </c>
      <c r="K6772" s="16">
        <v>44120</v>
      </c>
      <c r="L6772" s="86">
        <f>(Tabla2[[#This Row],[release_year]]-'VARIANZA Y DES. EST'!$L$11)^2</f>
        <v>33.870100322899837</v>
      </c>
      <c r="M6772" s="12">
        <v>2020</v>
      </c>
      <c r="N6772" s="9" t="s">
        <v>76</v>
      </c>
      <c r="O6772" s="9" t="s">
        <v>23191</v>
      </c>
      <c r="P6772" s="12">
        <v>1</v>
      </c>
      <c r="Q6772" s="12" t="s">
        <v>28</v>
      </c>
      <c r="R6772" s="12"/>
      <c r="S6772" s="12">
        <v>1</v>
      </c>
      <c r="T6772" s="9" t="s">
        <v>23614</v>
      </c>
      <c r="U6772" s="9" t="s">
        <v>23206</v>
      </c>
      <c r="V6772" s="9" t="s">
        <v>23614</v>
      </c>
      <c r="W6772" s="14">
        <v>2</v>
      </c>
    </row>
    <row r="6773" spans="1:23" x14ac:dyDescent="0.25">
      <c r="A6773" s="8">
        <v>1840</v>
      </c>
      <c r="B6773" s="9" t="s">
        <v>25214</v>
      </c>
      <c r="C6773" s="9" t="s">
        <v>23182</v>
      </c>
      <c r="D6773" s="10" t="s">
        <v>25215</v>
      </c>
      <c r="E6773" s="11"/>
      <c r="F6773" s="9" t="s">
        <v>25216</v>
      </c>
      <c r="G6773" s="12">
        <v>16</v>
      </c>
      <c r="H6773" s="9" t="s">
        <v>231</v>
      </c>
      <c r="I6773" s="9" t="s">
        <v>231</v>
      </c>
      <c r="J6773" s="12">
        <v>1</v>
      </c>
      <c r="K6773" s="16">
        <v>44120</v>
      </c>
      <c r="L6773" s="86">
        <f>(Tabla2[[#This Row],[release_year]]-'VARIANZA Y DES. EST'!$L$11)^2</f>
        <v>33.870100322899837</v>
      </c>
      <c r="M6773" s="12">
        <v>2020</v>
      </c>
      <c r="N6773" s="9" t="s">
        <v>76</v>
      </c>
      <c r="O6773" s="9" t="s">
        <v>23191</v>
      </c>
      <c r="P6773" s="12">
        <v>1</v>
      </c>
      <c r="Q6773" s="12" t="s">
        <v>28</v>
      </c>
      <c r="R6773" s="12"/>
      <c r="S6773" s="12">
        <v>1</v>
      </c>
      <c r="T6773" s="9" t="s">
        <v>23244</v>
      </c>
      <c r="U6773" s="9" t="s">
        <v>23187</v>
      </c>
      <c r="V6773" s="9" t="s">
        <v>23244</v>
      </c>
      <c r="W6773" s="14">
        <v>3</v>
      </c>
    </row>
    <row r="6774" spans="1:23" x14ac:dyDescent="0.25">
      <c r="A6774" s="8">
        <v>1841</v>
      </c>
      <c r="B6774" s="9" t="s">
        <v>25217</v>
      </c>
      <c r="C6774" s="9" t="s">
        <v>23182</v>
      </c>
      <c r="D6774" s="9" t="s">
        <v>25218</v>
      </c>
      <c r="E6774" s="18" t="s">
        <v>659</v>
      </c>
      <c r="F6774" s="9" t="s">
        <v>25219</v>
      </c>
      <c r="G6774" s="12">
        <v>13</v>
      </c>
      <c r="H6774" s="9" t="s">
        <v>468</v>
      </c>
      <c r="I6774" s="9" t="s">
        <v>8650</v>
      </c>
      <c r="J6774" s="12">
        <v>2</v>
      </c>
      <c r="K6774" s="16">
        <v>44120</v>
      </c>
      <c r="L6774" s="86">
        <f>(Tabla2[[#This Row],[release_year]]-'VARIANZA Y DES. EST'!$L$11)^2</f>
        <v>33.870100322899837</v>
      </c>
      <c r="M6774" s="12">
        <v>2020</v>
      </c>
      <c r="N6774" s="9" t="s">
        <v>76</v>
      </c>
      <c r="O6774" s="9" t="s">
        <v>23191</v>
      </c>
      <c r="P6774" s="12">
        <v>1</v>
      </c>
      <c r="Q6774" s="12" t="s">
        <v>28</v>
      </c>
      <c r="R6774" s="12"/>
      <c r="S6774" s="12">
        <v>1</v>
      </c>
      <c r="T6774" s="9" t="s">
        <v>23370</v>
      </c>
      <c r="U6774" s="9" t="s">
        <v>23193</v>
      </c>
      <c r="V6774" s="9" t="s">
        <v>23370</v>
      </c>
      <c r="W6774" s="14">
        <v>3</v>
      </c>
    </row>
    <row r="6775" spans="1:23" x14ac:dyDescent="0.25">
      <c r="A6775" s="8">
        <v>1842</v>
      </c>
      <c r="B6775" s="9" t="s">
        <v>25220</v>
      </c>
      <c r="C6775" s="9" t="s">
        <v>23182</v>
      </c>
      <c r="D6775" s="10" t="s">
        <v>25221</v>
      </c>
      <c r="E6775" s="11"/>
      <c r="F6775" s="9" t="s">
        <v>25222</v>
      </c>
      <c r="G6775" s="12">
        <v>7</v>
      </c>
      <c r="H6775" s="9" t="s">
        <v>25</v>
      </c>
      <c r="I6775" s="9" t="s">
        <v>25</v>
      </c>
      <c r="J6775" s="12">
        <v>1</v>
      </c>
      <c r="K6775" s="16">
        <v>44120</v>
      </c>
      <c r="L6775" s="86">
        <f>(Tabla2[[#This Row],[release_year]]-'VARIANZA Y DES. EST'!$L$11)^2</f>
        <v>33.870100322899837</v>
      </c>
      <c r="M6775" s="12">
        <v>2020</v>
      </c>
      <c r="N6775" s="9" t="s">
        <v>110</v>
      </c>
      <c r="O6775" s="9" t="s">
        <v>23255</v>
      </c>
      <c r="P6775" s="12">
        <v>3</v>
      </c>
      <c r="Q6775" s="12" t="s">
        <v>28</v>
      </c>
      <c r="R6775" s="12"/>
      <c r="S6775" s="12">
        <v>3</v>
      </c>
      <c r="T6775" s="9" t="s">
        <v>23268</v>
      </c>
      <c r="U6775" s="9" t="s">
        <v>23264</v>
      </c>
      <c r="V6775" s="9" t="s">
        <v>23268</v>
      </c>
      <c r="W6775" s="14">
        <v>2</v>
      </c>
    </row>
    <row r="6776" spans="1:23" x14ac:dyDescent="0.25">
      <c r="A6776" s="8">
        <v>1848</v>
      </c>
      <c r="B6776" s="9" t="s">
        <v>25223</v>
      </c>
      <c r="C6776" s="9" t="s">
        <v>23182</v>
      </c>
      <c r="D6776" s="10" t="s">
        <v>25224</v>
      </c>
      <c r="E6776" s="11"/>
      <c r="F6776" s="9" t="s">
        <v>25225</v>
      </c>
      <c r="G6776" s="12">
        <v>9</v>
      </c>
      <c r="H6776" s="9" t="s">
        <v>126</v>
      </c>
      <c r="I6776" s="9" t="s">
        <v>126</v>
      </c>
      <c r="J6776" s="12">
        <v>1</v>
      </c>
      <c r="K6776" s="16">
        <v>44119</v>
      </c>
      <c r="L6776" s="86">
        <f>(Tabla2[[#This Row],[release_year]]-'VARIANZA Y DES. EST'!$L$11)^2</f>
        <v>14.590890603358293</v>
      </c>
      <c r="M6776" s="12">
        <v>2018</v>
      </c>
      <c r="N6776" s="9" t="s">
        <v>26</v>
      </c>
      <c r="O6776" s="9" t="s">
        <v>23227</v>
      </c>
      <c r="P6776" s="12">
        <v>4</v>
      </c>
      <c r="Q6776" s="12" t="s">
        <v>28</v>
      </c>
      <c r="R6776" s="12"/>
      <c r="S6776" s="12">
        <v>4</v>
      </c>
      <c r="T6776" s="9" t="s">
        <v>23346</v>
      </c>
      <c r="U6776" s="9" t="s">
        <v>23213</v>
      </c>
      <c r="V6776" s="9" t="s">
        <v>23346</v>
      </c>
      <c r="W6776" s="14">
        <v>2</v>
      </c>
    </row>
    <row r="6777" spans="1:23" x14ac:dyDescent="0.25">
      <c r="A6777" s="8">
        <v>1849</v>
      </c>
      <c r="B6777" s="9" t="s">
        <v>25226</v>
      </c>
      <c r="C6777" s="9" t="s">
        <v>23182</v>
      </c>
      <c r="D6777" s="9" t="s">
        <v>25227</v>
      </c>
      <c r="E6777" s="18"/>
      <c r="F6777" s="9" t="s">
        <v>25228</v>
      </c>
      <c r="G6777" s="12">
        <v>6</v>
      </c>
      <c r="H6777" s="9" t="s">
        <v>25</v>
      </c>
      <c r="I6777" s="9" t="s">
        <v>25</v>
      </c>
      <c r="J6777" s="12">
        <v>1</v>
      </c>
      <c r="K6777" s="16">
        <v>44119</v>
      </c>
      <c r="L6777" s="86">
        <f>(Tabla2[[#This Row],[release_year]]-'VARIANZA Y DES. EST'!$L$11)^2</f>
        <v>84.276027426338274</v>
      </c>
      <c r="M6777" s="12">
        <v>2005</v>
      </c>
      <c r="N6777" s="9" t="s">
        <v>35</v>
      </c>
      <c r="O6777" s="9" t="s">
        <v>23227</v>
      </c>
      <c r="P6777" s="12">
        <v>4</v>
      </c>
      <c r="Q6777" s="12" t="s">
        <v>28</v>
      </c>
      <c r="R6777" s="12"/>
      <c r="S6777" s="12">
        <v>4</v>
      </c>
      <c r="T6777" s="9" t="s">
        <v>23229</v>
      </c>
      <c r="U6777" s="9" t="s">
        <v>23229</v>
      </c>
      <c r="V6777" s="9" t="s">
        <v>23229</v>
      </c>
      <c r="W6777" s="14">
        <v>1</v>
      </c>
    </row>
    <row r="6778" spans="1:23" x14ac:dyDescent="0.25">
      <c r="A6778" s="8">
        <v>1852</v>
      </c>
      <c r="B6778" s="9" t="s">
        <v>25229</v>
      </c>
      <c r="C6778" s="9" t="s">
        <v>23182</v>
      </c>
      <c r="D6778" s="9" t="s">
        <v>25230</v>
      </c>
      <c r="E6778" s="18"/>
      <c r="F6778" s="9" t="s">
        <v>25231</v>
      </c>
      <c r="G6778" s="12">
        <v>5</v>
      </c>
      <c r="H6778" s="9" t="s">
        <v>25</v>
      </c>
      <c r="I6778" s="9" t="s">
        <v>25</v>
      </c>
      <c r="J6778" s="12">
        <v>1</v>
      </c>
      <c r="K6778" s="16">
        <v>44119</v>
      </c>
      <c r="L6778" s="86">
        <f>(Tabla2[[#This Row],[release_year]]-'VARIANZA Y DES. EST'!$L$11)^2</f>
        <v>66.915632286109044</v>
      </c>
      <c r="M6778" s="12">
        <v>2006</v>
      </c>
      <c r="N6778" s="9" t="s">
        <v>35</v>
      </c>
      <c r="O6778" s="9" t="s">
        <v>23243</v>
      </c>
      <c r="P6778" s="12">
        <v>5</v>
      </c>
      <c r="Q6778" s="12" t="s">
        <v>28</v>
      </c>
      <c r="R6778" s="12"/>
      <c r="S6778" s="12">
        <v>5</v>
      </c>
      <c r="T6778" s="9" t="s">
        <v>24679</v>
      </c>
      <c r="U6778" s="9" t="s">
        <v>23229</v>
      </c>
      <c r="V6778" s="9" t="s">
        <v>24679</v>
      </c>
      <c r="W6778" s="14">
        <v>2</v>
      </c>
    </row>
    <row r="6779" spans="1:23" x14ac:dyDescent="0.25">
      <c r="A6779" s="8">
        <v>1853</v>
      </c>
      <c r="B6779" s="9" t="s">
        <v>25232</v>
      </c>
      <c r="C6779" s="9" t="s">
        <v>23182</v>
      </c>
      <c r="D6779" s="10" t="s">
        <v>25233</v>
      </c>
      <c r="E6779" s="11"/>
      <c r="F6779" s="18" t="s">
        <v>25234</v>
      </c>
      <c r="G6779" s="12">
        <v>8</v>
      </c>
      <c r="H6779" s="9" t="s">
        <v>25</v>
      </c>
      <c r="I6779" s="9" t="s">
        <v>25</v>
      </c>
      <c r="J6779" s="12">
        <v>1</v>
      </c>
      <c r="K6779" s="16">
        <v>44119</v>
      </c>
      <c r="L6779" s="86">
        <f>(Tabla2[[#This Row],[release_year]]-'VARIANZA Y DES. EST'!$L$11)^2</f>
        <v>33.870100322899837</v>
      </c>
      <c r="M6779" s="12">
        <v>2020</v>
      </c>
      <c r="N6779" s="9" t="s">
        <v>110</v>
      </c>
      <c r="O6779" s="9" t="s">
        <v>23185</v>
      </c>
      <c r="P6779" s="12">
        <v>2</v>
      </c>
      <c r="Q6779" s="12" t="s">
        <v>28</v>
      </c>
      <c r="R6779" s="12"/>
      <c r="S6779" s="12">
        <v>2</v>
      </c>
      <c r="T6779" s="9" t="s">
        <v>23264</v>
      </c>
      <c r="U6779" s="9" t="s">
        <v>23264</v>
      </c>
      <c r="V6779" s="9" t="s">
        <v>23264</v>
      </c>
      <c r="W6779" s="14">
        <v>1</v>
      </c>
    </row>
    <row r="6780" spans="1:23" x14ac:dyDescent="0.25">
      <c r="A6780" s="8">
        <v>1855</v>
      </c>
      <c r="B6780" s="9" t="s">
        <v>25235</v>
      </c>
      <c r="C6780" s="9" t="s">
        <v>23182</v>
      </c>
      <c r="D6780" s="10" t="s">
        <v>25236</v>
      </c>
      <c r="E6780" s="11"/>
      <c r="F6780" s="9" t="s">
        <v>25237</v>
      </c>
      <c r="G6780" s="12">
        <v>50</v>
      </c>
      <c r="H6780" s="9" t="s">
        <v>25</v>
      </c>
      <c r="I6780" s="9" t="s">
        <v>25</v>
      </c>
      <c r="J6780" s="12">
        <v>1</v>
      </c>
      <c r="K6780" s="16">
        <v>44119</v>
      </c>
      <c r="L6780" s="86">
        <f>(Tabla2[[#This Row],[release_year]]-'VARIANZA Y DES. EST'!$L$11)^2</f>
        <v>33.870100322899837</v>
      </c>
      <c r="M6780" s="12">
        <v>2020</v>
      </c>
      <c r="N6780" s="9" t="s">
        <v>76</v>
      </c>
      <c r="O6780" s="9" t="s">
        <v>23191</v>
      </c>
      <c r="P6780" s="12">
        <v>1</v>
      </c>
      <c r="Q6780" s="12" t="s">
        <v>28</v>
      </c>
      <c r="R6780" s="12"/>
      <c r="S6780" s="12">
        <v>1</v>
      </c>
      <c r="T6780" s="9" t="s">
        <v>23228</v>
      </c>
      <c r="U6780" s="9" t="s">
        <v>23229</v>
      </c>
      <c r="V6780" s="9" t="s">
        <v>23228</v>
      </c>
      <c r="W6780" s="14">
        <v>2</v>
      </c>
    </row>
    <row r="6781" spans="1:23" x14ac:dyDescent="0.25">
      <c r="A6781" s="8">
        <v>1861</v>
      </c>
      <c r="B6781" s="9" t="s">
        <v>25238</v>
      </c>
      <c r="C6781" s="9" t="s">
        <v>23182</v>
      </c>
      <c r="D6781" s="10" t="s">
        <v>25239</v>
      </c>
      <c r="E6781" s="11"/>
      <c r="F6781" s="18" t="s">
        <v>25240</v>
      </c>
      <c r="G6781" s="12">
        <v>14</v>
      </c>
      <c r="H6781" s="9" t="s">
        <v>25</v>
      </c>
      <c r="I6781" s="9" t="s">
        <v>25</v>
      </c>
      <c r="J6781" s="12">
        <v>1</v>
      </c>
      <c r="K6781" s="16">
        <v>44117</v>
      </c>
      <c r="L6781" s="86">
        <f>(Tabla2[[#This Row],[release_year]]-'VARIANZA Y DES. EST'!$L$11)^2</f>
        <v>33.870100322899837</v>
      </c>
      <c r="M6781" s="12">
        <v>2020</v>
      </c>
      <c r="N6781" s="9" t="s">
        <v>76</v>
      </c>
      <c r="O6781" s="9" t="s">
        <v>23191</v>
      </c>
      <c r="P6781" s="12">
        <v>1</v>
      </c>
      <c r="Q6781" s="12" t="s">
        <v>28</v>
      </c>
      <c r="R6781" s="12"/>
      <c r="S6781" s="12">
        <v>1</v>
      </c>
      <c r="T6781" s="9" t="s">
        <v>25241</v>
      </c>
      <c r="U6781" s="9" t="s">
        <v>23290</v>
      </c>
      <c r="V6781" s="9" t="s">
        <v>25241</v>
      </c>
      <c r="W6781" s="14">
        <v>2</v>
      </c>
    </row>
    <row r="6782" spans="1:23" x14ac:dyDescent="0.25">
      <c r="A6782" s="8">
        <v>1865</v>
      </c>
      <c r="B6782" s="9" t="s">
        <v>25242</v>
      </c>
      <c r="C6782" s="9" t="s">
        <v>23182</v>
      </c>
      <c r="D6782" s="10" t="s">
        <v>25243</v>
      </c>
      <c r="E6782" s="11"/>
      <c r="F6782" s="9" t="s">
        <v>25244</v>
      </c>
      <c r="G6782" s="12">
        <v>9</v>
      </c>
      <c r="H6782" s="9" t="s">
        <v>25</v>
      </c>
      <c r="I6782" s="9" t="s">
        <v>25</v>
      </c>
      <c r="J6782" s="12">
        <v>1</v>
      </c>
      <c r="K6782" s="16">
        <v>44116</v>
      </c>
      <c r="L6782" s="86">
        <f>(Tabla2[[#This Row],[release_year]]-'VARIANZA Y DES. EST'!$L$11)^2</f>
        <v>33.870100322899837</v>
      </c>
      <c r="M6782" s="12">
        <v>2020</v>
      </c>
      <c r="N6782" s="9" t="s">
        <v>110</v>
      </c>
      <c r="O6782" s="9" t="s">
        <v>23255</v>
      </c>
      <c r="P6782" s="12">
        <v>3</v>
      </c>
      <c r="Q6782" s="12" t="s">
        <v>28</v>
      </c>
      <c r="R6782" s="12"/>
      <c r="S6782" s="12">
        <v>3</v>
      </c>
      <c r="T6782" s="9" t="s">
        <v>23268</v>
      </c>
      <c r="U6782" s="9" t="s">
        <v>23264</v>
      </c>
      <c r="V6782" s="9" t="s">
        <v>23268</v>
      </c>
      <c r="W6782" s="14">
        <v>2</v>
      </c>
    </row>
    <row r="6783" spans="1:23" x14ac:dyDescent="0.25">
      <c r="A6783" s="8">
        <v>1869</v>
      </c>
      <c r="B6783" s="9" t="s">
        <v>25245</v>
      </c>
      <c r="C6783" s="9" t="s">
        <v>23182</v>
      </c>
      <c r="D6783" s="9" t="s">
        <v>25246</v>
      </c>
      <c r="E6783" s="9"/>
      <c r="F6783" s="9"/>
      <c r="G6783" s="12">
        <v>0</v>
      </c>
      <c r="H6783" s="9" t="s">
        <v>25</v>
      </c>
      <c r="I6783" s="9" t="s">
        <v>25</v>
      </c>
      <c r="J6783" s="12">
        <v>1</v>
      </c>
      <c r="K6783" s="13">
        <v>44113</v>
      </c>
      <c r="L6783" s="86">
        <f>(Tabla2[[#This Row],[release_year]]-'VARIANZA Y DES. EST'!$L$11)^2</f>
        <v>33.870100322899837</v>
      </c>
      <c r="M6783" s="12">
        <v>2020</v>
      </c>
      <c r="N6783" s="9" t="s">
        <v>76</v>
      </c>
      <c r="O6783" s="9" t="s">
        <v>23191</v>
      </c>
      <c r="P6783" s="12">
        <v>1</v>
      </c>
      <c r="Q6783" s="12" t="s">
        <v>28</v>
      </c>
      <c r="R6783" s="12"/>
      <c r="S6783" s="12">
        <v>1</v>
      </c>
      <c r="T6783" s="9" t="s">
        <v>23197</v>
      </c>
      <c r="U6783" s="9" t="s">
        <v>23197</v>
      </c>
      <c r="V6783" s="9" t="s">
        <v>23197</v>
      </c>
      <c r="W6783" s="14">
        <v>1</v>
      </c>
    </row>
    <row r="6784" spans="1:23" x14ac:dyDescent="0.25">
      <c r="A6784" s="8">
        <v>1874</v>
      </c>
      <c r="B6784" s="9" t="s">
        <v>25247</v>
      </c>
      <c r="C6784" s="9" t="s">
        <v>23182</v>
      </c>
      <c r="D6784" s="10" t="s">
        <v>25248</v>
      </c>
      <c r="E6784" s="11"/>
      <c r="F6784" s="18" t="s">
        <v>25249</v>
      </c>
      <c r="G6784" s="12">
        <v>9</v>
      </c>
      <c r="H6784" s="9" t="s">
        <v>25</v>
      </c>
      <c r="I6784" s="9" t="s">
        <v>25</v>
      </c>
      <c r="J6784" s="12">
        <v>1</v>
      </c>
      <c r="K6784" s="13">
        <v>44113</v>
      </c>
      <c r="L6784" s="86">
        <f>(Tabla2[[#This Row],[release_year]]-'VARIANZA Y DES. EST'!$L$11)^2</f>
        <v>33.870100322899837</v>
      </c>
      <c r="M6784" s="12">
        <v>2020</v>
      </c>
      <c r="N6784" s="9" t="s">
        <v>76</v>
      </c>
      <c r="O6784" s="9" t="s">
        <v>23191</v>
      </c>
      <c r="P6784" s="12">
        <v>1</v>
      </c>
      <c r="Q6784" s="12" t="s">
        <v>28</v>
      </c>
      <c r="R6784" s="12"/>
      <c r="S6784" s="12">
        <v>1</v>
      </c>
      <c r="T6784" s="9" t="s">
        <v>23205</v>
      </c>
      <c r="U6784" s="9" t="s">
        <v>23206</v>
      </c>
      <c r="V6784" s="9" t="s">
        <v>23205</v>
      </c>
      <c r="W6784" s="14">
        <v>3</v>
      </c>
    </row>
    <row r="6785" spans="1:23" x14ac:dyDescent="0.25">
      <c r="A6785" s="8">
        <v>1876</v>
      </c>
      <c r="B6785" s="9" t="s">
        <v>25250</v>
      </c>
      <c r="C6785" s="9" t="s">
        <v>23182</v>
      </c>
      <c r="D6785" s="10" t="s">
        <v>25251</v>
      </c>
      <c r="E6785" s="11"/>
      <c r="F6785" s="9" t="s">
        <v>25252</v>
      </c>
      <c r="G6785" s="12">
        <v>7</v>
      </c>
      <c r="H6785" s="9" t="s">
        <v>1349</v>
      </c>
      <c r="I6785" s="9" t="s">
        <v>1349</v>
      </c>
      <c r="J6785" s="12">
        <v>1</v>
      </c>
      <c r="K6785" s="13">
        <v>44112</v>
      </c>
      <c r="L6785" s="86">
        <f>(Tabla2[[#This Row],[release_year]]-'VARIANZA Y DES. EST'!$L$11)^2</f>
        <v>33.870100322899837</v>
      </c>
      <c r="M6785" s="12">
        <v>2020</v>
      </c>
      <c r="N6785" s="9" t="s">
        <v>35</v>
      </c>
      <c r="O6785" s="9" t="s">
        <v>23191</v>
      </c>
      <c r="P6785" s="12">
        <v>1</v>
      </c>
      <c r="Q6785" s="12" t="s">
        <v>28</v>
      </c>
      <c r="R6785" s="12"/>
      <c r="S6785" s="12">
        <v>1</v>
      </c>
      <c r="T6785" s="9" t="s">
        <v>23201</v>
      </c>
      <c r="U6785" s="9" t="s">
        <v>23187</v>
      </c>
      <c r="V6785" s="9" t="s">
        <v>23201</v>
      </c>
      <c r="W6785" s="14">
        <v>3</v>
      </c>
    </row>
    <row r="6786" spans="1:23" x14ac:dyDescent="0.25">
      <c r="A6786" s="8">
        <v>1878</v>
      </c>
      <c r="B6786" s="9" t="s">
        <v>25253</v>
      </c>
      <c r="C6786" s="9" t="s">
        <v>23182</v>
      </c>
      <c r="D6786" s="10" t="s">
        <v>25254</v>
      </c>
      <c r="E6786" s="11"/>
      <c r="F6786" s="9" t="s">
        <v>25255</v>
      </c>
      <c r="G6786" s="12">
        <v>17</v>
      </c>
      <c r="H6786" s="9" t="s">
        <v>1349</v>
      </c>
      <c r="I6786" s="9" t="s">
        <v>1349</v>
      </c>
      <c r="J6786" s="12">
        <v>1</v>
      </c>
      <c r="K6786" s="13">
        <v>44112</v>
      </c>
      <c r="L6786" s="86">
        <f>(Tabla2[[#This Row],[release_year]]-'VARIANZA Y DES. EST'!$L$11)^2</f>
        <v>33.870100322899837</v>
      </c>
      <c r="M6786" s="12">
        <v>2020</v>
      </c>
      <c r="N6786" s="9" t="s">
        <v>35</v>
      </c>
      <c r="O6786" s="9" t="s">
        <v>23191</v>
      </c>
      <c r="P6786" s="12">
        <v>1</v>
      </c>
      <c r="Q6786" s="12" t="s">
        <v>28</v>
      </c>
      <c r="R6786" s="12"/>
      <c r="S6786" s="12">
        <v>1</v>
      </c>
      <c r="T6786" s="9" t="s">
        <v>23445</v>
      </c>
      <c r="U6786" s="9" t="s">
        <v>23193</v>
      </c>
      <c r="V6786" s="9" t="s">
        <v>23445</v>
      </c>
      <c r="W6786" s="14">
        <v>3</v>
      </c>
    </row>
    <row r="6787" spans="1:23" x14ac:dyDescent="0.25">
      <c r="A6787" s="8">
        <v>1879</v>
      </c>
      <c r="B6787" s="9" t="s">
        <v>25256</v>
      </c>
      <c r="C6787" s="9" t="s">
        <v>23182</v>
      </c>
      <c r="D6787" s="9" t="s">
        <v>25257</v>
      </c>
      <c r="E6787" s="9"/>
      <c r="F6787" s="9" t="s">
        <v>25258</v>
      </c>
      <c r="G6787" s="12">
        <v>15</v>
      </c>
      <c r="H6787" s="9" t="s">
        <v>25</v>
      </c>
      <c r="I6787" s="9" t="s">
        <v>327</v>
      </c>
      <c r="J6787" s="12">
        <v>2</v>
      </c>
      <c r="K6787" s="13">
        <v>44112</v>
      </c>
      <c r="L6787" s="86">
        <f>(Tabla2[[#This Row],[release_year]]-'VARIANZA Y DES. EST'!$L$11)^2</f>
        <v>33.870100322899837</v>
      </c>
      <c r="M6787" s="12">
        <v>2020</v>
      </c>
      <c r="N6787" s="9" t="s">
        <v>76</v>
      </c>
      <c r="O6787" s="9" t="s">
        <v>23529</v>
      </c>
      <c r="P6787" s="12">
        <v>7</v>
      </c>
      <c r="Q6787" s="12" t="s">
        <v>28</v>
      </c>
      <c r="R6787" s="12"/>
      <c r="S6787" s="12">
        <v>7</v>
      </c>
      <c r="T6787" s="9" t="s">
        <v>23779</v>
      </c>
      <c r="U6787" s="9" t="s">
        <v>23566</v>
      </c>
      <c r="V6787" s="9" t="s">
        <v>23779</v>
      </c>
      <c r="W6787" s="14">
        <v>3</v>
      </c>
    </row>
    <row r="6788" spans="1:23" x14ac:dyDescent="0.25">
      <c r="A6788" s="8">
        <v>1881</v>
      </c>
      <c r="B6788" s="9" t="s">
        <v>25259</v>
      </c>
      <c r="C6788" s="9" t="s">
        <v>23182</v>
      </c>
      <c r="D6788" s="9" t="s">
        <v>25260</v>
      </c>
      <c r="E6788" s="9" t="s">
        <v>25261</v>
      </c>
      <c r="F6788" s="9" t="s">
        <v>25262</v>
      </c>
      <c r="G6788" s="12">
        <v>10</v>
      </c>
      <c r="H6788" s="9" t="s">
        <v>3676</v>
      </c>
      <c r="I6788" s="9" t="s">
        <v>3676</v>
      </c>
      <c r="J6788" s="12">
        <v>1</v>
      </c>
      <c r="K6788" s="13">
        <v>44111</v>
      </c>
      <c r="L6788" s="86">
        <f>(Tabla2[[#This Row],[release_year]]-'VARIANZA Y DES. EST'!$L$11)^2</f>
        <v>33.870100322899837</v>
      </c>
      <c r="M6788" s="12">
        <v>2020</v>
      </c>
      <c r="N6788" s="9" t="s">
        <v>76</v>
      </c>
      <c r="O6788" s="9" t="s">
        <v>23191</v>
      </c>
      <c r="P6788" s="12">
        <v>1</v>
      </c>
      <c r="Q6788" s="12" t="s">
        <v>28</v>
      </c>
      <c r="R6788" s="12"/>
      <c r="S6788" s="12">
        <v>1</v>
      </c>
      <c r="T6788" s="9" t="s">
        <v>23186</v>
      </c>
      <c r="U6788" s="9" t="s">
        <v>23187</v>
      </c>
      <c r="V6788" s="9" t="s">
        <v>23186</v>
      </c>
      <c r="W6788" s="14">
        <v>3</v>
      </c>
    </row>
    <row r="6789" spans="1:23" x14ac:dyDescent="0.25">
      <c r="A6789" s="8">
        <v>1886</v>
      </c>
      <c r="B6789" s="9" t="s">
        <v>25263</v>
      </c>
      <c r="C6789" s="9" t="s">
        <v>23182</v>
      </c>
      <c r="D6789" s="10" t="s">
        <v>25264</v>
      </c>
      <c r="E6789" s="19"/>
      <c r="F6789" s="11"/>
      <c r="G6789" s="12">
        <v>0</v>
      </c>
      <c r="H6789" s="9" t="s">
        <v>518</v>
      </c>
      <c r="I6789" s="9" t="s">
        <v>518</v>
      </c>
      <c r="J6789" s="12">
        <v>1</v>
      </c>
      <c r="K6789" s="13">
        <v>44109</v>
      </c>
      <c r="L6789" s="86">
        <f>(Tabla2[[#This Row],[release_year]]-'VARIANZA Y DES. EST'!$L$11)^2</f>
        <v>33.870100322899837</v>
      </c>
      <c r="M6789" s="12">
        <v>2020</v>
      </c>
      <c r="N6789" s="9" t="s">
        <v>35</v>
      </c>
      <c r="O6789" s="9" t="s">
        <v>23191</v>
      </c>
      <c r="P6789" s="12">
        <v>1</v>
      </c>
      <c r="Q6789" s="12" t="s">
        <v>28</v>
      </c>
      <c r="R6789" s="12"/>
      <c r="S6789" s="12">
        <v>1</v>
      </c>
      <c r="T6789" s="9" t="s">
        <v>23309</v>
      </c>
      <c r="U6789" s="9" t="s">
        <v>23213</v>
      </c>
      <c r="V6789" s="9" t="s">
        <v>23309</v>
      </c>
      <c r="W6789" s="14">
        <v>3</v>
      </c>
    </row>
    <row r="6790" spans="1:23" x14ac:dyDescent="0.25">
      <c r="A6790" s="8">
        <v>1890</v>
      </c>
      <c r="B6790" s="9" t="s">
        <v>25265</v>
      </c>
      <c r="C6790" s="9" t="s">
        <v>23182</v>
      </c>
      <c r="D6790" s="10" t="s">
        <v>25266</v>
      </c>
      <c r="E6790" s="11"/>
      <c r="F6790" s="9"/>
      <c r="G6790" s="12">
        <v>0</v>
      </c>
      <c r="H6790" s="12"/>
      <c r="I6790" s="9"/>
      <c r="J6790" s="12">
        <v>0</v>
      </c>
      <c r="K6790" s="13">
        <v>44107</v>
      </c>
      <c r="L6790" s="86">
        <f>(Tabla2[[#This Row],[release_year]]-'VARIANZA Y DES. EST'!$L$11)^2</f>
        <v>3.3116808838167522</v>
      </c>
      <c r="M6790" s="12">
        <v>2016</v>
      </c>
      <c r="N6790" s="9" t="s">
        <v>26</v>
      </c>
      <c r="O6790" s="9" t="s">
        <v>23191</v>
      </c>
      <c r="P6790" s="12">
        <v>1</v>
      </c>
      <c r="Q6790" s="12" t="s">
        <v>28</v>
      </c>
      <c r="R6790" s="12"/>
      <c r="S6790" s="12">
        <v>1</v>
      </c>
      <c r="T6790" s="9" t="s">
        <v>23264</v>
      </c>
      <c r="U6790" s="9" t="s">
        <v>23264</v>
      </c>
      <c r="V6790" s="9" t="s">
        <v>23264</v>
      </c>
      <c r="W6790" s="14">
        <v>1</v>
      </c>
    </row>
    <row r="6791" spans="1:23" x14ac:dyDescent="0.25">
      <c r="A6791" s="8">
        <v>1891</v>
      </c>
      <c r="B6791" s="9" t="s">
        <v>25267</v>
      </c>
      <c r="C6791" s="9" t="s">
        <v>23182</v>
      </c>
      <c r="D6791" s="10" t="s">
        <v>25268</v>
      </c>
      <c r="E6791" s="11"/>
      <c r="F6791" s="18"/>
      <c r="G6791" s="12">
        <v>0</v>
      </c>
      <c r="H6791" s="12"/>
      <c r="I6791" s="9"/>
      <c r="J6791" s="12">
        <v>0</v>
      </c>
      <c r="K6791" s="13">
        <v>44107</v>
      </c>
      <c r="L6791" s="86">
        <f>(Tabla2[[#This Row],[release_year]]-'VARIANZA Y DES. EST'!$L$11)^2</f>
        <v>7.9512857435875226</v>
      </c>
      <c r="M6791" s="12">
        <v>2017</v>
      </c>
      <c r="N6791" s="9" t="s">
        <v>26</v>
      </c>
      <c r="O6791" s="9" t="s">
        <v>23191</v>
      </c>
      <c r="P6791" s="12">
        <v>1</v>
      </c>
      <c r="Q6791" s="12" t="s">
        <v>28</v>
      </c>
      <c r="R6791" s="12"/>
      <c r="S6791" s="12">
        <v>1</v>
      </c>
      <c r="T6791" s="9" t="s">
        <v>23264</v>
      </c>
      <c r="U6791" s="9" t="s">
        <v>23264</v>
      </c>
      <c r="V6791" s="9" t="s">
        <v>23264</v>
      </c>
      <c r="W6791" s="14">
        <v>1</v>
      </c>
    </row>
    <row r="6792" spans="1:23" x14ac:dyDescent="0.25">
      <c r="A6792" s="8">
        <v>1894</v>
      </c>
      <c r="B6792" s="9" t="s">
        <v>25269</v>
      </c>
      <c r="C6792" s="9" t="s">
        <v>23182</v>
      </c>
      <c r="D6792" s="10" t="s">
        <v>25270</v>
      </c>
      <c r="E6792" s="11"/>
      <c r="F6792" s="9" t="s">
        <v>25271</v>
      </c>
      <c r="G6792" s="12">
        <v>11</v>
      </c>
      <c r="H6792" s="9" t="s">
        <v>25</v>
      </c>
      <c r="I6792" s="9" t="s">
        <v>25</v>
      </c>
      <c r="J6792" s="12">
        <v>1</v>
      </c>
      <c r="K6792" s="13">
        <v>44106</v>
      </c>
      <c r="L6792" s="86">
        <f>(Tabla2[[#This Row],[release_year]]-'VARIANZA Y DES. EST'!$L$11)^2</f>
        <v>84.276027426338274</v>
      </c>
      <c r="M6792" s="12">
        <v>2005</v>
      </c>
      <c r="N6792" s="9" t="s">
        <v>82</v>
      </c>
      <c r="O6792" s="9" t="s">
        <v>23191</v>
      </c>
      <c r="P6792" s="12">
        <v>1</v>
      </c>
      <c r="Q6792" s="12" t="s">
        <v>28</v>
      </c>
      <c r="R6792" s="12"/>
      <c r="S6792" s="12">
        <v>1</v>
      </c>
      <c r="T6792" s="9" t="s">
        <v>23268</v>
      </c>
      <c r="U6792" s="9" t="s">
        <v>23264</v>
      </c>
      <c r="V6792" s="9" t="s">
        <v>23268</v>
      </c>
      <c r="W6792" s="14">
        <v>2</v>
      </c>
    </row>
    <row r="6793" spans="1:23" x14ac:dyDescent="0.25">
      <c r="A6793" s="8">
        <v>1895</v>
      </c>
      <c r="B6793" s="9" t="s">
        <v>25272</v>
      </c>
      <c r="C6793" s="9" t="s">
        <v>23182</v>
      </c>
      <c r="D6793" s="10" t="s">
        <v>25273</v>
      </c>
      <c r="E6793" s="11"/>
      <c r="F6793" s="18" t="s">
        <v>25274</v>
      </c>
      <c r="G6793" s="12">
        <v>8</v>
      </c>
      <c r="H6793" s="9" t="s">
        <v>25</v>
      </c>
      <c r="I6793" s="9" t="s">
        <v>25</v>
      </c>
      <c r="J6793" s="12">
        <v>1</v>
      </c>
      <c r="K6793" s="13">
        <v>44106</v>
      </c>
      <c r="L6793" s="86">
        <f>(Tabla2[[#This Row],[release_year]]-'VARIANZA Y DES. EST'!$L$11)^2</f>
        <v>33.870100322899837</v>
      </c>
      <c r="M6793" s="12">
        <v>2020</v>
      </c>
      <c r="N6793" s="9" t="s">
        <v>76</v>
      </c>
      <c r="O6793" s="9" t="s">
        <v>23191</v>
      </c>
      <c r="P6793" s="12">
        <v>1</v>
      </c>
      <c r="Q6793" s="12" t="s">
        <v>28</v>
      </c>
      <c r="R6793" s="12"/>
      <c r="S6793" s="12">
        <v>1</v>
      </c>
      <c r="T6793" s="9" t="s">
        <v>24126</v>
      </c>
      <c r="U6793" s="9" t="s">
        <v>23747</v>
      </c>
      <c r="V6793" s="9" t="s">
        <v>24126</v>
      </c>
      <c r="W6793" s="14">
        <v>3</v>
      </c>
    </row>
    <row r="6794" spans="1:23" x14ac:dyDescent="0.25">
      <c r="A6794" s="8">
        <v>1896</v>
      </c>
      <c r="B6794" s="9" t="s">
        <v>25275</v>
      </c>
      <c r="C6794" s="9" t="s">
        <v>23182</v>
      </c>
      <c r="D6794" s="10" t="s">
        <v>25276</v>
      </c>
      <c r="E6794" s="11"/>
      <c r="F6794" s="9" t="s">
        <v>25277</v>
      </c>
      <c r="G6794" s="12">
        <v>8</v>
      </c>
      <c r="H6794" s="9" t="s">
        <v>279</v>
      </c>
      <c r="I6794" s="9" t="s">
        <v>279</v>
      </c>
      <c r="J6794" s="12">
        <v>1</v>
      </c>
      <c r="K6794" s="13">
        <v>44106</v>
      </c>
      <c r="L6794" s="86">
        <f>(Tabla2[[#This Row],[release_year]]-'VARIANZA Y DES. EST'!$L$11)^2</f>
        <v>26.834446865421359</v>
      </c>
      <c r="M6794" s="12">
        <v>2009</v>
      </c>
      <c r="N6794" s="9" t="s">
        <v>82</v>
      </c>
      <c r="O6794" s="9" t="s">
        <v>23255</v>
      </c>
      <c r="P6794" s="12">
        <v>3</v>
      </c>
      <c r="Q6794" s="12" t="s">
        <v>28</v>
      </c>
      <c r="R6794" s="12"/>
      <c r="S6794" s="12">
        <v>3</v>
      </c>
      <c r="T6794" s="9" t="s">
        <v>25278</v>
      </c>
      <c r="U6794" s="9" t="s">
        <v>23264</v>
      </c>
      <c r="V6794" s="9" t="s">
        <v>25278</v>
      </c>
      <c r="W6794" s="14">
        <v>2</v>
      </c>
    </row>
    <row r="6795" spans="1:23" x14ac:dyDescent="0.25">
      <c r="A6795" s="8">
        <v>1907</v>
      </c>
      <c r="B6795" s="9" t="s">
        <v>25279</v>
      </c>
      <c r="C6795" s="9" t="s">
        <v>23182</v>
      </c>
      <c r="D6795" s="9" t="s">
        <v>25280</v>
      </c>
      <c r="E6795" s="18"/>
      <c r="F6795" s="9" t="s">
        <v>25281</v>
      </c>
      <c r="G6795" s="12">
        <v>7</v>
      </c>
      <c r="H6795" s="9" t="s">
        <v>25</v>
      </c>
      <c r="I6795" s="9" t="s">
        <v>25</v>
      </c>
      <c r="J6795" s="12">
        <v>1</v>
      </c>
      <c r="K6795" s="13">
        <v>44105</v>
      </c>
      <c r="L6795" s="86">
        <f>(Tabla2[[#This Row],[release_year]]-'VARIANZA Y DES. EST'!$L$11)^2</f>
        <v>23.230495463129063</v>
      </c>
      <c r="M6795" s="12">
        <v>2019</v>
      </c>
      <c r="N6795" s="9" t="s">
        <v>35</v>
      </c>
      <c r="O6795" s="9" t="s">
        <v>23191</v>
      </c>
      <c r="P6795" s="12">
        <v>1</v>
      </c>
      <c r="Q6795" s="12" t="s">
        <v>28</v>
      </c>
      <c r="R6795" s="12"/>
      <c r="S6795" s="12">
        <v>1</v>
      </c>
      <c r="T6795" s="9" t="s">
        <v>23206</v>
      </c>
      <c r="U6795" s="9" t="s">
        <v>23206</v>
      </c>
      <c r="V6795" s="9" t="s">
        <v>23206</v>
      </c>
      <c r="W6795" s="14">
        <v>1</v>
      </c>
    </row>
    <row r="6796" spans="1:23" x14ac:dyDescent="0.25">
      <c r="A6796" s="8">
        <v>1908</v>
      </c>
      <c r="B6796" s="9" t="s">
        <v>25282</v>
      </c>
      <c r="C6796" s="9" t="s">
        <v>23182</v>
      </c>
      <c r="D6796" s="10" t="s">
        <v>25283</v>
      </c>
      <c r="E6796" s="11"/>
      <c r="F6796" s="9" t="s">
        <v>25284</v>
      </c>
      <c r="G6796" s="12">
        <v>4</v>
      </c>
      <c r="H6796" s="9" t="s">
        <v>1349</v>
      </c>
      <c r="I6796" s="9" t="s">
        <v>1349</v>
      </c>
      <c r="J6796" s="12">
        <v>1</v>
      </c>
      <c r="K6796" s="13">
        <v>44105</v>
      </c>
      <c r="L6796" s="86">
        <f>(Tabla2[[#This Row],[release_year]]-'VARIANZA Y DES. EST'!$L$11)^2</f>
        <v>14.590890603358293</v>
      </c>
      <c r="M6796" s="12">
        <v>2018</v>
      </c>
      <c r="N6796" s="9" t="s">
        <v>76</v>
      </c>
      <c r="O6796" s="9" t="s">
        <v>23191</v>
      </c>
      <c r="P6796" s="12">
        <v>1</v>
      </c>
      <c r="Q6796" s="12" t="s">
        <v>28</v>
      </c>
      <c r="R6796" s="12"/>
      <c r="S6796" s="12">
        <v>1</v>
      </c>
      <c r="T6796" s="9" t="s">
        <v>23558</v>
      </c>
      <c r="U6796" s="9" t="s">
        <v>23187</v>
      </c>
      <c r="V6796" s="9" t="s">
        <v>23558</v>
      </c>
      <c r="W6796" s="14">
        <v>3</v>
      </c>
    </row>
    <row r="6797" spans="1:23" x14ac:dyDescent="0.25">
      <c r="A6797" s="8">
        <v>1909</v>
      </c>
      <c r="B6797" s="9" t="s">
        <v>25285</v>
      </c>
      <c r="C6797" s="9" t="s">
        <v>23182</v>
      </c>
      <c r="D6797" s="10" t="s">
        <v>25286</v>
      </c>
      <c r="E6797" s="11"/>
      <c r="F6797" s="18" t="s">
        <v>25287</v>
      </c>
      <c r="G6797" s="12">
        <v>18</v>
      </c>
      <c r="H6797" s="9" t="s">
        <v>34</v>
      </c>
      <c r="I6797" s="9" t="s">
        <v>34</v>
      </c>
      <c r="J6797" s="12">
        <v>1</v>
      </c>
      <c r="K6797" s="13">
        <v>44105</v>
      </c>
      <c r="L6797" s="86">
        <f>(Tabla2[[#This Row],[release_year]]-'VARIANZA Y DES. EST'!$L$11)^2</f>
        <v>3.3116808838167522</v>
      </c>
      <c r="M6797" s="12">
        <v>2016</v>
      </c>
      <c r="N6797" s="9" t="s">
        <v>76</v>
      </c>
      <c r="O6797" s="9" t="s">
        <v>23185</v>
      </c>
      <c r="P6797" s="12">
        <v>2</v>
      </c>
      <c r="Q6797" s="12" t="s">
        <v>28</v>
      </c>
      <c r="R6797" s="12"/>
      <c r="S6797" s="12">
        <v>2</v>
      </c>
      <c r="T6797" s="9" t="s">
        <v>23410</v>
      </c>
      <c r="U6797" s="9" t="s">
        <v>23316</v>
      </c>
      <c r="V6797" s="9" t="s">
        <v>23410</v>
      </c>
      <c r="W6797" s="14">
        <v>3</v>
      </c>
    </row>
    <row r="6798" spans="1:23" x14ac:dyDescent="0.25">
      <c r="A6798" s="8">
        <v>1911</v>
      </c>
      <c r="B6798" s="9" t="s">
        <v>25288</v>
      </c>
      <c r="C6798" s="9" t="s">
        <v>23182</v>
      </c>
      <c r="D6798" s="10" t="s">
        <v>25289</v>
      </c>
      <c r="E6798" s="11"/>
      <c r="F6798" s="9" t="s">
        <v>25290</v>
      </c>
      <c r="G6798" s="12">
        <v>19</v>
      </c>
      <c r="H6798" s="9" t="s">
        <v>858</v>
      </c>
      <c r="I6798" s="9" t="s">
        <v>858</v>
      </c>
      <c r="J6798" s="12">
        <v>1</v>
      </c>
      <c r="K6798" s="13">
        <v>44105</v>
      </c>
      <c r="L6798" s="86">
        <f>(Tabla2[[#This Row],[release_year]]-'VARIANZA Y DES. EST'!$L$11)^2</f>
        <v>33.870100322899837</v>
      </c>
      <c r="M6798" s="12">
        <v>2020</v>
      </c>
      <c r="N6798" s="9" t="s">
        <v>76</v>
      </c>
      <c r="O6798" s="9" t="s">
        <v>23191</v>
      </c>
      <c r="P6798" s="12">
        <v>1</v>
      </c>
      <c r="Q6798" s="12" t="s">
        <v>28</v>
      </c>
      <c r="R6798" s="12"/>
      <c r="S6798" s="12">
        <v>1</v>
      </c>
      <c r="T6798" s="9" t="s">
        <v>25291</v>
      </c>
      <c r="U6798" s="9" t="s">
        <v>23193</v>
      </c>
      <c r="V6798" s="9" t="s">
        <v>25291</v>
      </c>
      <c r="W6798" s="14">
        <v>3</v>
      </c>
    </row>
    <row r="6799" spans="1:23" x14ac:dyDescent="0.25">
      <c r="A6799" s="8">
        <v>1915</v>
      </c>
      <c r="B6799" s="9" t="s">
        <v>25292</v>
      </c>
      <c r="C6799" s="9" t="s">
        <v>23182</v>
      </c>
      <c r="D6799" s="10" t="s">
        <v>25293</v>
      </c>
      <c r="E6799" s="11"/>
      <c r="F6799" s="18" t="s">
        <v>25294</v>
      </c>
      <c r="G6799" s="12">
        <v>1</v>
      </c>
      <c r="H6799" s="12"/>
      <c r="I6799" s="9"/>
      <c r="J6799" s="12">
        <v>0</v>
      </c>
      <c r="K6799" s="13">
        <v>44105</v>
      </c>
      <c r="L6799" s="86">
        <f>(Tabla2[[#This Row],[release_year]]-'VARIANZA Y DES. EST'!$L$11)^2</f>
        <v>14.590890603358293</v>
      </c>
      <c r="M6799" s="12">
        <v>2018</v>
      </c>
      <c r="N6799" s="9" t="s">
        <v>76</v>
      </c>
      <c r="O6799" s="9" t="s">
        <v>23191</v>
      </c>
      <c r="P6799" s="12">
        <v>1</v>
      </c>
      <c r="Q6799" s="12" t="s">
        <v>28</v>
      </c>
      <c r="R6799" s="12"/>
      <c r="S6799" s="12">
        <v>1</v>
      </c>
      <c r="T6799" s="9" t="s">
        <v>23296</v>
      </c>
      <c r="U6799" s="9" t="s">
        <v>23197</v>
      </c>
      <c r="V6799" s="9" t="s">
        <v>23296</v>
      </c>
      <c r="W6799" s="14">
        <v>2</v>
      </c>
    </row>
    <row r="6800" spans="1:23" x14ac:dyDescent="0.25">
      <c r="A6800" s="8">
        <v>1916</v>
      </c>
      <c r="B6800" s="9" t="s">
        <v>25295</v>
      </c>
      <c r="C6800" s="9" t="s">
        <v>23182</v>
      </c>
      <c r="D6800" s="10" t="s">
        <v>25296</v>
      </c>
      <c r="E6800" s="11"/>
      <c r="F6800" s="9" t="s">
        <v>25297</v>
      </c>
      <c r="G6800" s="12">
        <v>10</v>
      </c>
      <c r="H6800" s="9" t="s">
        <v>184</v>
      </c>
      <c r="I6800" s="9" t="s">
        <v>20017</v>
      </c>
      <c r="J6800" s="12">
        <v>2</v>
      </c>
      <c r="K6800" s="13">
        <v>44105</v>
      </c>
      <c r="L6800" s="86">
        <f>(Tabla2[[#This Row],[release_year]]-'VARIANZA Y DES. EST'!$L$11)^2</f>
        <v>33.870100322899837</v>
      </c>
      <c r="M6800" s="12">
        <v>2020</v>
      </c>
      <c r="N6800" s="9" t="s">
        <v>76</v>
      </c>
      <c r="O6800" s="9" t="s">
        <v>23191</v>
      </c>
      <c r="P6800" s="12">
        <v>1</v>
      </c>
      <c r="Q6800" s="12" t="s">
        <v>28</v>
      </c>
      <c r="R6800" s="12"/>
      <c r="S6800" s="12">
        <v>1</v>
      </c>
      <c r="T6800" s="9" t="s">
        <v>23281</v>
      </c>
      <c r="U6800" s="9" t="s">
        <v>23187</v>
      </c>
      <c r="V6800" s="9" t="s">
        <v>23281</v>
      </c>
      <c r="W6800" s="14">
        <v>2</v>
      </c>
    </row>
    <row r="6801" spans="1:23" x14ac:dyDescent="0.25">
      <c r="A6801" s="8">
        <v>1918</v>
      </c>
      <c r="B6801" s="9" t="s">
        <v>25298</v>
      </c>
      <c r="C6801" s="9" t="s">
        <v>23182</v>
      </c>
      <c r="D6801" s="10" t="s">
        <v>25299</v>
      </c>
      <c r="E6801" s="11"/>
      <c r="F6801" s="9" t="s">
        <v>25300</v>
      </c>
      <c r="G6801" s="12">
        <v>8</v>
      </c>
      <c r="H6801" s="9" t="s">
        <v>1064</v>
      </c>
      <c r="I6801" s="9" t="s">
        <v>1064</v>
      </c>
      <c r="J6801" s="12">
        <v>1</v>
      </c>
      <c r="K6801" s="13">
        <v>44105</v>
      </c>
      <c r="L6801" s="86">
        <f>(Tabla2[[#This Row],[release_year]]-'VARIANZA Y DES. EST'!$L$11)^2</f>
        <v>23.230495463129063</v>
      </c>
      <c r="M6801" s="12">
        <v>2019</v>
      </c>
      <c r="N6801" s="9" t="s">
        <v>76</v>
      </c>
      <c r="O6801" s="9" t="s">
        <v>23191</v>
      </c>
      <c r="P6801" s="12">
        <v>1</v>
      </c>
      <c r="Q6801" s="12" t="s">
        <v>28</v>
      </c>
      <c r="R6801" s="12"/>
      <c r="S6801" s="12">
        <v>1</v>
      </c>
      <c r="T6801" s="9" t="s">
        <v>23537</v>
      </c>
      <c r="U6801" s="9" t="s">
        <v>23187</v>
      </c>
      <c r="V6801" s="9" t="s">
        <v>23537</v>
      </c>
      <c r="W6801" s="14">
        <v>3</v>
      </c>
    </row>
    <row r="6802" spans="1:23" x14ac:dyDescent="0.25">
      <c r="A6802" s="8">
        <v>1919</v>
      </c>
      <c r="B6802" s="9" t="s">
        <v>25301</v>
      </c>
      <c r="C6802" s="9" t="s">
        <v>23182</v>
      </c>
      <c r="D6802" s="10" t="s">
        <v>25302</v>
      </c>
      <c r="E6802" s="11"/>
      <c r="F6802" s="9" t="s">
        <v>25303</v>
      </c>
      <c r="G6802" s="12">
        <v>10</v>
      </c>
      <c r="H6802" s="9" t="s">
        <v>34</v>
      </c>
      <c r="I6802" s="9" t="s">
        <v>34</v>
      </c>
      <c r="J6802" s="12">
        <v>1</v>
      </c>
      <c r="K6802" s="13">
        <v>44105</v>
      </c>
      <c r="L6802" s="86">
        <f>(Tabla2[[#This Row],[release_year]]-'VARIANZA Y DES. EST'!$L$11)^2</f>
        <v>14.590890603358293</v>
      </c>
      <c r="M6802" s="12">
        <v>2018</v>
      </c>
      <c r="N6802" s="9" t="s">
        <v>76</v>
      </c>
      <c r="O6802" s="9" t="s">
        <v>23255</v>
      </c>
      <c r="P6802" s="12">
        <v>3</v>
      </c>
      <c r="Q6802" s="12" t="s">
        <v>28</v>
      </c>
      <c r="R6802" s="12"/>
      <c r="S6802" s="12">
        <v>3</v>
      </c>
      <c r="T6802" s="9" t="s">
        <v>23315</v>
      </c>
      <c r="U6802" s="9" t="s">
        <v>23316</v>
      </c>
      <c r="V6802" s="9" t="s">
        <v>23315</v>
      </c>
      <c r="W6802" s="14">
        <v>2</v>
      </c>
    </row>
    <row r="6803" spans="1:23" x14ac:dyDescent="0.25">
      <c r="A6803" s="8">
        <v>1923</v>
      </c>
      <c r="B6803" s="9" t="s">
        <v>25304</v>
      </c>
      <c r="C6803" s="9" t="s">
        <v>23182</v>
      </c>
      <c r="D6803" s="9" t="s">
        <v>25305</v>
      </c>
      <c r="E6803" s="9"/>
      <c r="F6803" s="9" t="s">
        <v>25306</v>
      </c>
      <c r="G6803" s="12">
        <v>6</v>
      </c>
      <c r="H6803" s="9" t="s">
        <v>25</v>
      </c>
      <c r="I6803" s="9" t="s">
        <v>25</v>
      </c>
      <c r="J6803" s="12">
        <v>1</v>
      </c>
      <c r="K6803" s="13">
        <v>44105</v>
      </c>
      <c r="L6803" s="86">
        <f>(Tabla2[[#This Row],[release_year]]-'VARIANZA Y DES. EST'!$L$11)^2</f>
        <v>124.99681770679673</v>
      </c>
      <c r="M6803" s="12">
        <v>2003</v>
      </c>
      <c r="N6803" s="9" t="s">
        <v>82</v>
      </c>
      <c r="O6803" s="9" t="s">
        <v>23243</v>
      </c>
      <c r="P6803" s="12">
        <v>5</v>
      </c>
      <c r="Q6803" s="12" t="s">
        <v>28</v>
      </c>
      <c r="R6803" s="12"/>
      <c r="S6803" s="12">
        <v>5</v>
      </c>
      <c r="T6803" s="9" t="s">
        <v>23229</v>
      </c>
      <c r="U6803" s="9" t="s">
        <v>23229</v>
      </c>
      <c r="V6803" s="9" t="s">
        <v>23229</v>
      </c>
      <c r="W6803" s="14">
        <v>1</v>
      </c>
    </row>
    <row r="6804" spans="1:23" x14ac:dyDescent="0.25">
      <c r="A6804" s="8">
        <v>1924</v>
      </c>
      <c r="B6804" s="9" t="s">
        <v>25307</v>
      </c>
      <c r="C6804" s="9" t="s">
        <v>23182</v>
      </c>
      <c r="D6804" s="9" t="s">
        <v>25308</v>
      </c>
      <c r="E6804" s="9"/>
      <c r="F6804" s="9" t="s">
        <v>25309</v>
      </c>
      <c r="G6804" s="12">
        <v>7</v>
      </c>
      <c r="H6804" s="9" t="s">
        <v>25</v>
      </c>
      <c r="I6804" s="9" t="s">
        <v>25</v>
      </c>
      <c r="J6804" s="12">
        <v>1</v>
      </c>
      <c r="K6804" s="13">
        <v>44105</v>
      </c>
      <c r="L6804" s="86">
        <f>(Tabla2[[#This Row],[release_year]]-'VARIANZA Y DES. EST'!$L$11)^2</f>
        <v>23.230495463129063</v>
      </c>
      <c r="M6804" s="12">
        <v>2019</v>
      </c>
      <c r="N6804" s="9" t="s">
        <v>35</v>
      </c>
      <c r="O6804" s="9" t="s">
        <v>23191</v>
      </c>
      <c r="P6804" s="12">
        <v>1</v>
      </c>
      <c r="Q6804" s="12" t="s">
        <v>28</v>
      </c>
      <c r="R6804" s="12"/>
      <c r="S6804" s="12">
        <v>1</v>
      </c>
      <c r="T6804" s="9" t="s">
        <v>23228</v>
      </c>
      <c r="U6804" s="9" t="s">
        <v>23229</v>
      </c>
      <c r="V6804" s="9" t="s">
        <v>23228</v>
      </c>
      <c r="W6804" s="14">
        <v>2</v>
      </c>
    </row>
    <row r="6805" spans="1:23" x14ac:dyDescent="0.25">
      <c r="A6805" s="8">
        <v>1926</v>
      </c>
      <c r="B6805" s="9" t="s">
        <v>25310</v>
      </c>
      <c r="C6805" s="9" t="s">
        <v>23182</v>
      </c>
      <c r="D6805" s="10" t="s">
        <v>25311</v>
      </c>
      <c r="E6805" s="11"/>
      <c r="F6805" s="9" t="s">
        <v>25312</v>
      </c>
      <c r="G6805" s="12">
        <v>11</v>
      </c>
      <c r="H6805" s="9" t="s">
        <v>468</v>
      </c>
      <c r="I6805" s="9" t="s">
        <v>468</v>
      </c>
      <c r="J6805" s="12">
        <v>1</v>
      </c>
      <c r="K6805" s="13">
        <v>44105</v>
      </c>
      <c r="L6805" s="86">
        <f>(Tabla2[[#This Row],[release_year]]-'VARIANZA Y DES. EST'!$L$11)^2</f>
        <v>33.870100322899837</v>
      </c>
      <c r="M6805" s="12">
        <v>2020</v>
      </c>
      <c r="N6805" s="9" t="s">
        <v>76</v>
      </c>
      <c r="O6805" s="9" t="s">
        <v>23191</v>
      </c>
      <c r="P6805" s="12">
        <v>1</v>
      </c>
      <c r="Q6805" s="12" t="s">
        <v>28</v>
      </c>
      <c r="R6805" s="12"/>
      <c r="S6805" s="12">
        <v>1</v>
      </c>
      <c r="T6805" s="9" t="s">
        <v>23370</v>
      </c>
      <c r="U6805" s="9" t="s">
        <v>23193</v>
      </c>
      <c r="V6805" s="9" t="s">
        <v>23370</v>
      </c>
      <c r="W6805" s="14">
        <v>3</v>
      </c>
    </row>
    <row r="6806" spans="1:23" x14ac:dyDescent="0.25">
      <c r="A6806" s="8">
        <v>1929</v>
      </c>
      <c r="B6806" s="9" t="s">
        <v>25313</v>
      </c>
      <c r="C6806" s="9" t="s">
        <v>23182</v>
      </c>
      <c r="D6806" s="9" t="s">
        <v>25314</v>
      </c>
      <c r="E6806" s="9"/>
      <c r="F6806" s="9" t="s">
        <v>25315</v>
      </c>
      <c r="G6806" s="12">
        <v>10</v>
      </c>
      <c r="H6806" s="9" t="s">
        <v>34</v>
      </c>
      <c r="I6806" s="9" t="s">
        <v>34</v>
      </c>
      <c r="J6806" s="12">
        <v>1</v>
      </c>
      <c r="K6806" s="13">
        <v>44104</v>
      </c>
      <c r="L6806" s="86">
        <f>(Tabla2[[#This Row],[release_year]]-'VARIANZA Y DES. EST'!$L$11)^2</f>
        <v>17.47405172519213</v>
      </c>
      <c r="M6806" s="12">
        <v>2010</v>
      </c>
      <c r="N6806" s="9" t="s">
        <v>76</v>
      </c>
      <c r="O6806" s="9" t="s">
        <v>23255</v>
      </c>
      <c r="P6806" s="12">
        <v>3</v>
      </c>
      <c r="Q6806" s="12" t="s">
        <v>28</v>
      </c>
      <c r="R6806" s="12"/>
      <c r="S6806" s="12">
        <v>3</v>
      </c>
      <c r="T6806" s="9" t="s">
        <v>23315</v>
      </c>
      <c r="U6806" s="9" t="s">
        <v>23316</v>
      </c>
      <c r="V6806" s="9" t="s">
        <v>23315</v>
      </c>
      <c r="W6806" s="14">
        <v>2</v>
      </c>
    </row>
    <row r="6807" spans="1:23" x14ac:dyDescent="0.25">
      <c r="A6807" s="8">
        <v>1930</v>
      </c>
      <c r="B6807" s="9" t="s">
        <v>25316</v>
      </c>
      <c r="C6807" s="9" t="s">
        <v>23182</v>
      </c>
      <c r="D6807" s="10" t="s">
        <v>25317</v>
      </c>
      <c r="E6807" s="11"/>
      <c r="F6807" s="9" t="s">
        <v>25318</v>
      </c>
      <c r="G6807" s="12">
        <v>7</v>
      </c>
      <c r="H6807" s="9" t="s">
        <v>25</v>
      </c>
      <c r="I6807" s="9" t="s">
        <v>25</v>
      </c>
      <c r="J6807" s="12">
        <v>1</v>
      </c>
      <c r="K6807" s="13">
        <v>44104</v>
      </c>
      <c r="L6807" s="86">
        <f>(Tabla2[[#This Row],[release_year]]-'VARIANZA Y DES. EST'!$L$11)^2</f>
        <v>33.870100322899837</v>
      </c>
      <c r="M6807" s="12">
        <v>2020</v>
      </c>
      <c r="N6807" s="9" t="s">
        <v>82</v>
      </c>
      <c r="O6807" s="9" t="s">
        <v>23227</v>
      </c>
      <c r="P6807" s="12">
        <v>4</v>
      </c>
      <c r="Q6807" s="12" t="s">
        <v>28</v>
      </c>
      <c r="R6807" s="12"/>
      <c r="S6807" s="12">
        <v>4</v>
      </c>
      <c r="T6807" s="9" t="s">
        <v>23229</v>
      </c>
      <c r="U6807" s="9" t="s">
        <v>23229</v>
      </c>
      <c r="V6807" s="9" t="s">
        <v>23229</v>
      </c>
      <c r="W6807" s="14">
        <v>1</v>
      </c>
    </row>
    <row r="6808" spans="1:23" x14ac:dyDescent="0.25">
      <c r="A6808" s="8">
        <v>1934</v>
      </c>
      <c r="B6808" s="9" t="s">
        <v>25319</v>
      </c>
      <c r="C6808" s="9" t="s">
        <v>23182</v>
      </c>
      <c r="D6808" s="9" t="s">
        <v>25320</v>
      </c>
      <c r="E6808" s="9"/>
      <c r="F6808" s="9" t="s">
        <v>25321</v>
      </c>
      <c r="G6808" s="12">
        <v>16</v>
      </c>
      <c r="H6808" s="9" t="s">
        <v>279</v>
      </c>
      <c r="I6808" s="9" t="s">
        <v>279</v>
      </c>
      <c r="J6808" s="12">
        <v>1</v>
      </c>
      <c r="K6808" s="13">
        <v>44104</v>
      </c>
      <c r="L6808" s="86">
        <f>(Tabla2[[#This Row],[release_year]]-'VARIANZA Y DES. EST'!$L$11)^2</f>
        <v>33.870100322899837</v>
      </c>
      <c r="M6808" s="12">
        <v>2020</v>
      </c>
      <c r="N6808" s="9" t="s">
        <v>76</v>
      </c>
      <c r="O6808" s="9" t="s">
        <v>23813</v>
      </c>
      <c r="P6808" s="12">
        <v>8</v>
      </c>
      <c r="Q6808" s="12" t="s">
        <v>28</v>
      </c>
      <c r="R6808" s="12"/>
      <c r="S6808" s="12">
        <v>8</v>
      </c>
      <c r="T6808" s="9" t="s">
        <v>23986</v>
      </c>
      <c r="U6808" s="9" t="s">
        <v>23193</v>
      </c>
      <c r="V6808" s="9" t="s">
        <v>23986</v>
      </c>
      <c r="W6808" s="14">
        <v>2</v>
      </c>
    </row>
    <row r="6809" spans="1:23" x14ac:dyDescent="0.25">
      <c r="A6809" s="8">
        <v>1948</v>
      </c>
      <c r="B6809" s="9" t="s">
        <v>25322</v>
      </c>
      <c r="C6809" s="9" t="s">
        <v>23182</v>
      </c>
      <c r="D6809" s="10" t="s">
        <v>25323</v>
      </c>
      <c r="E6809" s="19"/>
      <c r="F6809" s="11"/>
      <c r="G6809" s="12">
        <v>0</v>
      </c>
      <c r="H6809" s="9" t="s">
        <v>25</v>
      </c>
      <c r="I6809" s="9" t="s">
        <v>25</v>
      </c>
      <c r="J6809" s="12">
        <v>1</v>
      </c>
      <c r="K6809" s="13">
        <v>44102</v>
      </c>
      <c r="L6809" s="86">
        <f>(Tabla2[[#This Row],[release_year]]-'VARIANZA Y DES. EST'!$L$11)^2</f>
        <v>33.870100322899837</v>
      </c>
      <c r="M6809" s="12">
        <v>2020</v>
      </c>
      <c r="N6809" s="9" t="s">
        <v>82</v>
      </c>
      <c r="O6809" s="9" t="s">
        <v>23191</v>
      </c>
      <c r="P6809" s="12">
        <v>1</v>
      </c>
      <c r="Q6809" s="12" t="s">
        <v>28</v>
      </c>
      <c r="R6809" s="12"/>
      <c r="S6809" s="12">
        <v>1</v>
      </c>
      <c r="T6809" s="9" t="s">
        <v>23197</v>
      </c>
      <c r="U6809" s="9" t="s">
        <v>23197</v>
      </c>
      <c r="V6809" s="9" t="s">
        <v>23197</v>
      </c>
      <c r="W6809" s="14">
        <v>1</v>
      </c>
    </row>
    <row r="6810" spans="1:23" x14ac:dyDescent="0.25">
      <c r="A6810" s="8">
        <v>1949</v>
      </c>
      <c r="B6810" s="9" t="s">
        <v>25324</v>
      </c>
      <c r="C6810" s="9" t="s">
        <v>23182</v>
      </c>
      <c r="D6810" s="9" t="s">
        <v>25325</v>
      </c>
      <c r="E6810" s="9"/>
      <c r="F6810" s="9" t="s">
        <v>25326</v>
      </c>
      <c r="G6810" s="12">
        <v>6</v>
      </c>
      <c r="H6810" s="9" t="s">
        <v>25</v>
      </c>
      <c r="I6810" s="9" t="s">
        <v>25</v>
      </c>
      <c r="J6810" s="12">
        <v>1</v>
      </c>
      <c r="K6810" s="13">
        <v>44101</v>
      </c>
      <c r="L6810" s="86">
        <f>(Tabla2[[#This Row],[release_year]]-'VARIANZA Y DES. EST'!$L$11)^2</f>
        <v>23.230495463129063</v>
      </c>
      <c r="M6810" s="12">
        <v>2019</v>
      </c>
      <c r="N6810" s="9" t="s">
        <v>76</v>
      </c>
      <c r="O6810" s="9" t="s">
        <v>23227</v>
      </c>
      <c r="P6810" s="12">
        <v>4</v>
      </c>
      <c r="Q6810" s="12" t="s">
        <v>28</v>
      </c>
      <c r="R6810" s="12"/>
      <c r="S6810" s="12">
        <v>4</v>
      </c>
      <c r="T6810" s="9" t="s">
        <v>23244</v>
      </c>
      <c r="U6810" s="9" t="s">
        <v>23187</v>
      </c>
      <c r="V6810" s="9" t="s">
        <v>23244</v>
      </c>
      <c r="W6810" s="14">
        <v>3</v>
      </c>
    </row>
    <row r="6811" spans="1:23" x14ac:dyDescent="0.25">
      <c r="A6811" s="8">
        <v>1950</v>
      </c>
      <c r="B6811" s="9" t="s">
        <v>25327</v>
      </c>
      <c r="C6811" s="9" t="s">
        <v>23182</v>
      </c>
      <c r="D6811" s="10" t="s">
        <v>25328</v>
      </c>
      <c r="E6811" s="11"/>
      <c r="F6811" s="9" t="s">
        <v>25329</v>
      </c>
      <c r="G6811" s="12">
        <v>6</v>
      </c>
      <c r="H6811" s="9" t="s">
        <v>25</v>
      </c>
      <c r="I6811" s="9" t="s">
        <v>25</v>
      </c>
      <c r="J6811" s="12">
        <v>1</v>
      </c>
      <c r="K6811" s="13">
        <v>44100</v>
      </c>
      <c r="L6811" s="86">
        <f>(Tabla2[[#This Row],[release_year]]-'VARIANZA Y DES. EST'!$L$11)^2</f>
        <v>33.870100322899837</v>
      </c>
      <c r="M6811" s="12">
        <v>2020</v>
      </c>
      <c r="N6811" s="9" t="s">
        <v>35</v>
      </c>
      <c r="O6811" s="9" t="s">
        <v>23227</v>
      </c>
      <c r="P6811" s="12">
        <v>4</v>
      </c>
      <c r="Q6811" s="12" t="s">
        <v>28</v>
      </c>
      <c r="R6811" s="12"/>
      <c r="S6811" s="12">
        <v>4</v>
      </c>
      <c r="T6811" s="9" t="s">
        <v>23229</v>
      </c>
      <c r="U6811" s="9" t="s">
        <v>23229</v>
      </c>
      <c r="V6811" s="9" t="s">
        <v>23229</v>
      </c>
      <c r="W6811" s="14">
        <v>1</v>
      </c>
    </row>
    <row r="6812" spans="1:23" x14ac:dyDescent="0.25">
      <c r="A6812" s="8">
        <v>1952</v>
      </c>
      <c r="B6812" s="9" t="s">
        <v>25330</v>
      </c>
      <c r="C6812" s="9" t="s">
        <v>23182</v>
      </c>
      <c r="D6812" s="10" t="s">
        <v>25331</v>
      </c>
      <c r="E6812" s="11"/>
      <c r="F6812" s="9"/>
      <c r="G6812" s="12">
        <v>0</v>
      </c>
      <c r="H6812" s="9" t="s">
        <v>184</v>
      </c>
      <c r="I6812" s="9" t="s">
        <v>184</v>
      </c>
      <c r="J6812" s="12">
        <v>1</v>
      </c>
      <c r="K6812" s="13">
        <v>44099</v>
      </c>
      <c r="L6812" s="86">
        <f>(Tabla2[[#This Row],[release_year]]-'VARIANZA Y DES. EST'!$L$11)^2</f>
        <v>33.870100322899837</v>
      </c>
      <c r="M6812" s="12">
        <v>2020</v>
      </c>
      <c r="N6812" s="9" t="s">
        <v>35</v>
      </c>
      <c r="O6812" s="9" t="s">
        <v>23191</v>
      </c>
      <c r="P6812" s="12">
        <v>1</v>
      </c>
      <c r="Q6812" s="12" t="s">
        <v>28</v>
      </c>
      <c r="R6812" s="12"/>
      <c r="S6812" s="12">
        <v>1</v>
      </c>
      <c r="T6812" s="9" t="s">
        <v>23216</v>
      </c>
      <c r="U6812" s="9" t="s">
        <v>23193</v>
      </c>
      <c r="V6812" s="9" t="s">
        <v>23216</v>
      </c>
      <c r="W6812" s="14">
        <v>3</v>
      </c>
    </row>
    <row r="6813" spans="1:23" x14ac:dyDescent="0.25">
      <c r="A6813" s="8">
        <v>1953</v>
      </c>
      <c r="B6813" s="9" t="s">
        <v>25332</v>
      </c>
      <c r="C6813" s="9" t="s">
        <v>23182</v>
      </c>
      <c r="D6813" s="10" t="s">
        <v>25333</v>
      </c>
      <c r="E6813" s="11"/>
      <c r="F6813" s="9"/>
      <c r="G6813" s="12">
        <v>0</v>
      </c>
      <c r="H6813" s="12"/>
      <c r="I6813" s="9"/>
      <c r="J6813" s="12">
        <v>0</v>
      </c>
      <c r="K6813" s="13">
        <v>44099</v>
      </c>
      <c r="L6813" s="86">
        <f>(Tabla2[[#This Row],[release_year]]-'VARIANZA Y DES. EST'!$L$11)^2</f>
        <v>33.870100322899837</v>
      </c>
      <c r="M6813" s="12">
        <v>2020</v>
      </c>
      <c r="N6813" s="9" t="s">
        <v>26</v>
      </c>
      <c r="O6813" s="9" t="s">
        <v>23255</v>
      </c>
      <c r="P6813" s="12">
        <v>3</v>
      </c>
      <c r="Q6813" s="12" t="s">
        <v>28</v>
      </c>
      <c r="R6813" s="12"/>
      <c r="S6813" s="12">
        <v>3</v>
      </c>
      <c r="T6813" s="9" t="s">
        <v>23268</v>
      </c>
      <c r="U6813" s="9" t="s">
        <v>23264</v>
      </c>
      <c r="V6813" s="9" t="s">
        <v>23268</v>
      </c>
      <c r="W6813" s="14">
        <v>2</v>
      </c>
    </row>
    <row r="6814" spans="1:23" x14ac:dyDescent="0.25">
      <c r="A6814" s="8">
        <v>1955</v>
      </c>
      <c r="B6814" s="9" t="s">
        <v>25334</v>
      </c>
      <c r="C6814" s="9" t="s">
        <v>23182</v>
      </c>
      <c r="D6814" s="10" t="s">
        <v>25335</v>
      </c>
      <c r="E6814" s="11"/>
      <c r="F6814" s="9" t="s">
        <v>25336</v>
      </c>
      <c r="G6814" s="12">
        <v>7</v>
      </c>
      <c r="H6814" s="9" t="s">
        <v>25</v>
      </c>
      <c r="I6814" s="9" t="s">
        <v>25</v>
      </c>
      <c r="J6814" s="12">
        <v>1</v>
      </c>
      <c r="K6814" s="13">
        <v>44099</v>
      </c>
      <c r="L6814" s="86">
        <f>(Tabla2[[#This Row],[release_year]]-'VARIANZA Y DES. EST'!$L$11)^2</f>
        <v>33.870100322899837</v>
      </c>
      <c r="M6814" s="12">
        <v>2020</v>
      </c>
      <c r="N6814" s="9" t="s">
        <v>76</v>
      </c>
      <c r="O6814" s="9" t="s">
        <v>23191</v>
      </c>
      <c r="P6814" s="12">
        <v>1</v>
      </c>
      <c r="Q6814" s="12" t="s">
        <v>28</v>
      </c>
      <c r="R6814" s="12"/>
      <c r="S6814" s="12">
        <v>1</v>
      </c>
      <c r="T6814" s="9" t="s">
        <v>23229</v>
      </c>
      <c r="U6814" s="9" t="s">
        <v>23229</v>
      </c>
      <c r="V6814" s="9" t="s">
        <v>23229</v>
      </c>
      <c r="W6814" s="14">
        <v>1</v>
      </c>
    </row>
    <row r="6815" spans="1:23" x14ac:dyDescent="0.25">
      <c r="A6815" s="8">
        <v>1956</v>
      </c>
      <c r="B6815" s="9" t="s">
        <v>25337</v>
      </c>
      <c r="C6815" s="9" t="s">
        <v>23182</v>
      </c>
      <c r="D6815" s="10" t="s">
        <v>25338</v>
      </c>
      <c r="E6815" s="11"/>
      <c r="F6815" s="9" t="s">
        <v>25339</v>
      </c>
      <c r="G6815" s="12">
        <v>2</v>
      </c>
      <c r="H6815" s="9" t="s">
        <v>1349</v>
      </c>
      <c r="I6815" s="9" t="s">
        <v>1349</v>
      </c>
      <c r="J6815" s="12">
        <v>1</v>
      </c>
      <c r="K6815" s="13">
        <v>44099</v>
      </c>
      <c r="L6815" s="86">
        <f>(Tabla2[[#This Row],[release_year]]-'VARIANZA Y DES. EST'!$L$11)^2</f>
        <v>33.870100322899837</v>
      </c>
      <c r="M6815" s="12">
        <v>2020</v>
      </c>
      <c r="N6815" s="9" t="s">
        <v>76</v>
      </c>
      <c r="O6815" s="9" t="s">
        <v>23191</v>
      </c>
      <c r="P6815" s="12">
        <v>1</v>
      </c>
      <c r="Q6815" s="12" t="s">
        <v>28</v>
      </c>
      <c r="R6815" s="12"/>
      <c r="S6815" s="12">
        <v>1</v>
      </c>
      <c r="T6815" s="9" t="s">
        <v>23186</v>
      </c>
      <c r="U6815" s="9" t="s">
        <v>23187</v>
      </c>
      <c r="V6815" s="9" t="s">
        <v>23186</v>
      </c>
      <c r="W6815" s="14">
        <v>3</v>
      </c>
    </row>
    <row r="6816" spans="1:23" x14ac:dyDescent="0.25">
      <c r="A6816" s="8">
        <v>1959</v>
      </c>
      <c r="B6816" s="9" t="s">
        <v>25340</v>
      </c>
      <c r="C6816" s="9" t="s">
        <v>23182</v>
      </c>
      <c r="D6816" s="10" t="s">
        <v>25341</v>
      </c>
      <c r="E6816" s="11"/>
      <c r="F6816" s="9" t="s">
        <v>25342</v>
      </c>
      <c r="G6816" s="12">
        <v>2</v>
      </c>
      <c r="H6816" s="9" t="s">
        <v>25</v>
      </c>
      <c r="I6816" s="9" t="s">
        <v>25</v>
      </c>
      <c r="J6816" s="12">
        <v>1</v>
      </c>
      <c r="K6816" s="13">
        <v>44098</v>
      </c>
      <c r="L6816" s="86">
        <f>(Tabla2[[#This Row],[release_year]]-'VARIANZA Y DES. EST'!$L$11)^2</f>
        <v>33.870100322899837</v>
      </c>
      <c r="M6816" s="12">
        <v>2020</v>
      </c>
      <c r="N6816" s="9" t="s">
        <v>76</v>
      </c>
      <c r="O6816" s="9" t="s">
        <v>23227</v>
      </c>
      <c r="P6816" s="12">
        <v>4</v>
      </c>
      <c r="Q6816" s="12" t="s">
        <v>28</v>
      </c>
      <c r="R6816" s="12"/>
      <c r="S6816" s="12">
        <v>4</v>
      </c>
      <c r="T6816" s="9" t="s">
        <v>23197</v>
      </c>
      <c r="U6816" s="9" t="s">
        <v>23197</v>
      </c>
      <c r="V6816" s="9" t="s">
        <v>23197</v>
      </c>
      <c r="W6816" s="14">
        <v>1</v>
      </c>
    </row>
    <row r="6817" spans="1:23" x14ac:dyDescent="0.25">
      <c r="A6817" s="8">
        <v>1962</v>
      </c>
      <c r="B6817" s="9" t="s">
        <v>25343</v>
      </c>
      <c r="C6817" s="9" t="s">
        <v>23182</v>
      </c>
      <c r="D6817" s="10" t="s">
        <v>25344</v>
      </c>
      <c r="E6817" s="11"/>
      <c r="F6817" s="9"/>
      <c r="G6817" s="12">
        <v>0</v>
      </c>
      <c r="H6817" s="9" t="s">
        <v>25</v>
      </c>
      <c r="I6817" s="9" t="s">
        <v>25</v>
      </c>
      <c r="J6817" s="12">
        <v>1</v>
      </c>
      <c r="K6817" s="13">
        <v>44096</v>
      </c>
      <c r="L6817" s="86">
        <f>(Tabla2[[#This Row],[release_year]]-'VARIANZA Y DES. EST'!$L$11)^2</f>
        <v>33.870100322899837</v>
      </c>
      <c r="M6817" s="12">
        <v>2020</v>
      </c>
      <c r="N6817" s="9" t="s">
        <v>76</v>
      </c>
      <c r="O6817" s="9" t="s">
        <v>23191</v>
      </c>
      <c r="P6817" s="12">
        <v>1</v>
      </c>
      <c r="Q6817" s="12" t="s">
        <v>28</v>
      </c>
      <c r="R6817" s="12"/>
      <c r="S6817" s="12">
        <v>1</v>
      </c>
      <c r="T6817" s="9" t="s">
        <v>23197</v>
      </c>
      <c r="U6817" s="9" t="s">
        <v>23197</v>
      </c>
      <c r="V6817" s="9" t="s">
        <v>23197</v>
      </c>
      <c r="W6817" s="14">
        <v>1</v>
      </c>
    </row>
    <row r="6818" spans="1:23" x14ac:dyDescent="0.25">
      <c r="A6818" s="8">
        <v>1974</v>
      </c>
      <c r="B6818" s="9" t="s">
        <v>25345</v>
      </c>
      <c r="C6818" s="9" t="s">
        <v>23182</v>
      </c>
      <c r="D6818" s="10" t="s">
        <v>25346</v>
      </c>
      <c r="E6818" s="11"/>
      <c r="F6818" s="18" t="s">
        <v>25347</v>
      </c>
      <c r="G6818" s="12">
        <v>8</v>
      </c>
      <c r="H6818" s="12"/>
      <c r="I6818" s="9"/>
      <c r="J6818" s="12">
        <v>0</v>
      </c>
      <c r="K6818" s="13">
        <v>44093</v>
      </c>
      <c r="L6818" s="86">
        <f>(Tabla2[[#This Row],[release_year]]-'VARIANZA Y DES. EST'!$L$11)^2</f>
        <v>33.870100322899837</v>
      </c>
      <c r="M6818" s="12">
        <v>2020</v>
      </c>
      <c r="N6818" s="9" t="s">
        <v>26</v>
      </c>
      <c r="O6818" s="9" t="s">
        <v>23191</v>
      </c>
      <c r="P6818" s="12">
        <v>1</v>
      </c>
      <c r="Q6818" s="12" t="s">
        <v>28</v>
      </c>
      <c r="R6818" s="12"/>
      <c r="S6818" s="12">
        <v>1</v>
      </c>
      <c r="T6818" s="9" t="s">
        <v>23268</v>
      </c>
      <c r="U6818" s="9" t="s">
        <v>23264</v>
      </c>
      <c r="V6818" s="9" t="s">
        <v>23268</v>
      </c>
      <c r="W6818" s="14">
        <v>2</v>
      </c>
    </row>
    <row r="6819" spans="1:23" x14ac:dyDescent="0.25">
      <c r="A6819" s="8">
        <v>1979</v>
      </c>
      <c r="B6819" s="9" t="s">
        <v>25348</v>
      </c>
      <c r="C6819" s="9" t="s">
        <v>23182</v>
      </c>
      <c r="D6819" s="9" t="s">
        <v>25349</v>
      </c>
      <c r="E6819" s="9"/>
      <c r="F6819" s="9" t="s">
        <v>25350</v>
      </c>
      <c r="G6819" s="12">
        <v>7</v>
      </c>
      <c r="H6819" s="9" t="s">
        <v>25</v>
      </c>
      <c r="I6819" s="9" t="s">
        <v>25</v>
      </c>
      <c r="J6819" s="12">
        <v>1</v>
      </c>
      <c r="K6819" s="13">
        <v>44092</v>
      </c>
      <c r="L6819" s="86">
        <f>(Tabla2[[#This Row],[release_year]]-'VARIANZA Y DES. EST'!$L$11)^2</f>
        <v>33.870100322899837</v>
      </c>
      <c r="M6819" s="12">
        <v>2020</v>
      </c>
      <c r="N6819" s="9" t="s">
        <v>76</v>
      </c>
      <c r="O6819" s="9" t="s">
        <v>23191</v>
      </c>
      <c r="P6819" s="12">
        <v>1</v>
      </c>
      <c r="Q6819" s="12" t="s">
        <v>28</v>
      </c>
      <c r="R6819" s="12"/>
      <c r="S6819" s="12">
        <v>1</v>
      </c>
      <c r="T6819" s="9" t="s">
        <v>23205</v>
      </c>
      <c r="U6819" s="9" t="s">
        <v>23206</v>
      </c>
      <c r="V6819" s="9" t="s">
        <v>23205</v>
      </c>
      <c r="W6819" s="14">
        <v>3</v>
      </c>
    </row>
    <row r="6820" spans="1:23" x14ac:dyDescent="0.25">
      <c r="A6820" s="8">
        <v>1980</v>
      </c>
      <c r="B6820" s="9" t="s">
        <v>25351</v>
      </c>
      <c r="C6820" s="9" t="s">
        <v>23182</v>
      </c>
      <c r="D6820" s="10" t="s">
        <v>25352</v>
      </c>
      <c r="E6820" s="11"/>
      <c r="F6820" s="9" t="s">
        <v>25353</v>
      </c>
      <c r="G6820" s="12">
        <v>2</v>
      </c>
      <c r="H6820" s="9" t="s">
        <v>25</v>
      </c>
      <c r="I6820" s="9" t="s">
        <v>25</v>
      </c>
      <c r="J6820" s="12">
        <v>1</v>
      </c>
      <c r="K6820" s="13">
        <v>44092</v>
      </c>
      <c r="L6820" s="86">
        <f>(Tabla2[[#This Row],[release_year]]-'VARIANZA Y DES. EST'!$L$11)^2</f>
        <v>33.870100322899837</v>
      </c>
      <c r="M6820" s="12">
        <v>2020</v>
      </c>
      <c r="N6820" s="9" t="s">
        <v>55</v>
      </c>
      <c r="O6820" s="9" t="s">
        <v>23191</v>
      </c>
      <c r="P6820" s="12">
        <v>1</v>
      </c>
      <c r="Q6820" s="12" t="s">
        <v>28</v>
      </c>
      <c r="R6820" s="12"/>
      <c r="S6820" s="12">
        <v>1</v>
      </c>
      <c r="T6820" s="9" t="s">
        <v>23290</v>
      </c>
      <c r="U6820" s="9" t="s">
        <v>23290</v>
      </c>
      <c r="V6820" s="9" t="s">
        <v>23290</v>
      </c>
      <c r="W6820" s="14">
        <v>1</v>
      </c>
    </row>
    <row r="6821" spans="1:23" x14ac:dyDescent="0.25">
      <c r="A6821" s="8">
        <v>1981</v>
      </c>
      <c r="B6821" s="9" t="s">
        <v>25354</v>
      </c>
      <c r="C6821" s="9" t="s">
        <v>23182</v>
      </c>
      <c r="D6821" s="10" t="s">
        <v>25355</v>
      </c>
      <c r="E6821" s="11"/>
      <c r="F6821" s="9" t="s">
        <v>25356</v>
      </c>
      <c r="G6821" s="12">
        <v>8</v>
      </c>
      <c r="H6821" s="9" t="s">
        <v>25</v>
      </c>
      <c r="I6821" s="9" t="s">
        <v>25</v>
      </c>
      <c r="J6821" s="12">
        <v>1</v>
      </c>
      <c r="K6821" s="13">
        <v>44092</v>
      </c>
      <c r="L6821" s="86">
        <f>(Tabla2[[#This Row],[release_year]]-'VARIANZA Y DES. EST'!$L$11)^2</f>
        <v>23.230495463129063</v>
      </c>
      <c r="M6821" s="12">
        <v>2019</v>
      </c>
      <c r="N6821" s="9" t="s">
        <v>35</v>
      </c>
      <c r="O6821" s="9" t="s">
        <v>23529</v>
      </c>
      <c r="P6821" s="12">
        <v>7</v>
      </c>
      <c r="Q6821" s="12" t="s">
        <v>28</v>
      </c>
      <c r="R6821" s="12"/>
      <c r="S6821" s="12">
        <v>7</v>
      </c>
      <c r="T6821" s="9" t="s">
        <v>24010</v>
      </c>
      <c r="U6821" s="9" t="s">
        <v>23193</v>
      </c>
      <c r="V6821" s="9" t="s">
        <v>24010</v>
      </c>
      <c r="W6821" s="14">
        <v>3</v>
      </c>
    </row>
    <row r="6822" spans="1:23" x14ac:dyDescent="0.25">
      <c r="A6822" s="8">
        <v>1984</v>
      </c>
      <c r="B6822" s="9" t="s">
        <v>25357</v>
      </c>
      <c r="C6822" s="9" t="s">
        <v>23182</v>
      </c>
      <c r="D6822" s="10" t="s">
        <v>25358</v>
      </c>
      <c r="E6822" s="11"/>
      <c r="F6822" s="18" t="s">
        <v>25359</v>
      </c>
      <c r="G6822" s="12">
        <v>10</v>
      </c>
      <c r="H6822" s="12"/>
      <c r="I6822" s="9"/>
      <c r="J6822" s="12">
        <v>0</v>
      </c>
      <c r="K6822" s="13">
        <v>44091</v>
      </c>
      <c r="L6822" s="86">
        <f>(Tabla2[[#This Row],[release_year]]-'VARIANZA Y DES. EST'!$L$11)^2</f>
        <v>33.870100322899837</v>
      </c>
      <c r="M6822" s="12">
        <v>2020</v>
      </c>
      <c r="N6822" s="9" t="s">
        <v>76</v>
      </c>
      <c r="O6822" s="9" t="s">
        <v>23191</v>
      </c>
      <c r="P6822" s="12">
        <v>1</v>
      </c>
      <c r="Q6822" s="12" t="s">
        <v>28</v>
      </c>
      <c r="R6822" s="12"/>
      <c r="S6822" s="12">
        <v>1</v>
      </c>
      <c r="T6822" s="9" t="s">
        <v>23315</v>
      </c>
      <c r="U6822" s="9" t="s">
        <v>23316</v>
      </c>
      <c r="V6822" s="9" t="s">
        <v>23315</v>
      </c>
      <c r="W6822" s="14">
        <v>2</v>
      </c>
    </row>
    <row r="6823" spans="1:23" x14ac:dyDescent="0.25">
      <c r="A6823" s="8">
        <v>1989</v>
      </c>
      <c r="B6823" s="9" t="s">
        <v>25360</v>
      </c>
      <c r="C6823" s="9" t="s">
        <v>23182</v>
      </c>
      <c r="D6823" s="10" t="s">
        <v>25361</v>
      </c>
      <c r="E6823" s="11"/>
      <c r="F6823" s="9" t="s">
        <v>25362</v>
      </c>
      <c r="G6823" s="12">
        <v>8</v>
      </c>
      <c r="H6823" s="9" t="s">
        <v>184</v>
      </c>
      <c r="I6823" s="9" t="s">
        <v>184</v>
      </c>
      <c r="J6823" s="12">
        <v>1</v>
      </c>
      <c r="K6823" s="13">
        <v>44091</v>
      </c>
      <c r="L6823" s="86">
        <f>(Tabla2[[#This Row],[release_year]]-'VARIANZA Y DES. EST'!$L$11)^2</f>
        <v>33.870100322899837</v>
      </c>
      <c r="M6823" s="12">
        <v>2020</v>
      </c>
      <c r="N6823" s="9" t="s">
        <v>76</v>
      </c>
      <c r="O6823" s="9" t="s">
        <v>23191</v>
      </c>
      <c r="P6823" s="12">
        <v>1</v>
      </c>
      <c r="Q6823" s="12" t="s">
        <v>28</v>
      </c>
      <c r="R6823" s="12"/>
      <c r="S6823" s="12">
        <v>1</v>
      </c>
      <c r="T6823" s="9" t="s">
        <v>23477</v>
      </c>
      <c r="U6823" s="9" t="s">
        <v>23187</v>
      </c>
      <c r="V6823" s="9" t="s">
        <v>23477</v>
      </c>
      <c r="W6823" s="14">
        <v>3</v>
      </c>
    </row>
    <row r="6824" spans="1:23" x14ac:dyDescent="0.25">
      <c r="A6824" s="8">
        <v>1990</v>
      </c>
      <c r="B6824" s="9" t="s">
        <v>25363</v>
      </c>
      <c r="C6824" s="9" t="s">
        <v>23182</v>
      </c>
      <c r="D6824" s="9" t="s">
        <v>25364</v>
      </c>
      <c r="E6824" s="18"/>
      <c r="F6824" s="9" t="s">
        <v>25365</v>
      </c>
      <c r="G6824" s="12">
        <v>8</v>
      </c>
      <c r="H6824" s="9" t="s">
        <v>890</v>
      </c>
      <c r="I6824" s="9" t="s">
        <v>890</v>
      </c>
      <c r="J6824" s="12">
        <v>1</v>
      </c>
      <c r="K6824" s="13">
        <v>44090</v>
      </c>
      <c r="L6824" s="86">
        <f>(Tabla2[[#This Row],[release_year]]-'VARIANZA Y DES. EST'!$L$11)^2</f>
        <v>33.870100322899837</v>
      </c>
      <c r="M6824" s="12">
        <v>2020</v>
      </c>
      <c r="N6824" s="9" t="s">
        <v>76</v>
      </c>
      <c r="O6824" s="9" t="s">
        <v>23255</v>
      </c>
      <c r="P6824" s="12">
        <v>3</v>
      </c>
      <c r="Q6824" s="12" t="s">
        <v>28</v>
      </c>
      <c r="R6824" s="12"/>
      <c r="S6824" s="12">
        <v>3</v>
      </c>
      <c r="T6824" s="9" t="s">
        <v>23542</v>
      </c>
      <c r="U6824" s="9" t="s">
        <v>23187</v>
      </c>
      <c r="V6824" s="9" t="s">
        <v>23542</v>
      </c>
      <c r="W6824" s="14">
        <v>3</v>
      </c>
    </row>
    <row r="6825" spans="1:23" x14ac:dyDescent="0.25">
      <c r="A6825" s="8">
        <v>1991</v>
      </c>
      <c r="B6825" s="9" t="s">
        <v>25366</v>
      </c>
      <c r="C6825" s="9" t="s">
        <v>23182</v>
      </c>
      <c r="D6825" s="9" t="s">
        <v>25367</v>
      </c>
      <c r="E6825" s="9"/>
      <c r="F6825" s="9"/>
      <c r="G6825" s="12">
        <v>0</v>
      </c>
      <c r="H6825" s="9" t="s">
        <v>25</v>
      </c>
      <c r="I6825" s="9" t="s">
        <v>25</v>
      </c>
      <c r="J6825" s="12">
        <v>1</v>
      </c>
      <c r="K6825" s="13">
        <v>44090</v>
      </c>
      <c r="L6825" s="86">
        <f>(Tabla2[[#This Row],[release_year]]-'VARIANZA Y DES. EST'!$L$11)^2</f>
        <v>33.870100322899837</v>
      </c>
      <c r="M6825" s="12">
        <v>2020</v>
      </c>
      <c r="N6825" s="9" t="s">
        <v>35</v>
      </c>
      <c r="O6825" s="9" t="s">
        <v>23191</v>
      </c>
      <c r="P6825" s="12">
        <v>1</v>
      </c>
      <c r="Q6825" s="12" t="s">
        <v>28</v>
      </c>
      <c r="R6825" s="12"/>
      <c r="S6825" s="12">
        <v>1</v>
      </c>
      <c r="T6825" s="9" t="s">
        <v>23356</v>
      </c>
      <c r="U6825" s="9" t="s">
        <v>23197</v>
      </c>
      <c r="V6825" s="9" t="s">
        <v>23356</v>
      </c>
      <c r="W6825" s="14">
        <v>2</v>
      </c>
    </row>
    <row r="6826" spans="1:23" x14ac:dyDescent="0.25">
      <c r="A6826" s="8">
        <v>1992</v>
      </c>
      <c r="B6826" s="9" t="s">
        <v>25368</v>
      </c>
      <c r="C6826" s="9" t="s">
        <v>23182</v>
      </c>
      <c r="D6826" s="10" t="s">
        <v>25369</v>
      </c>
      <c r="E6826" s="11"/>
      <c r="F6826" s="9" t="s">
        <v>25370</v>
      </c>
      <c r="G6826" s="12">
        <v>11</v>
      </c>
      <c r="H6826" s="9" t="s">
        <v>126</v>
      </c>
      <c r="I6826" s="9" t="s">
        <v>25371</v>
      </c>
      <c r="J6826" s="12">
        <v>4</v>
      </c>
      <c r="K6826" s="13">
        <v>44090</v>
      </c>
      <c r="L6826" s="86">
        <f>(Tabla2[[#This Row],[release_year]]-'VARIANZA Y DES. EST'!$L$11)^2</f>
        <v>33.870100322899837</v>
      </c>
      <c r="M6826" s="12">
        <v>2020</v>
      </c>
      <c r="N6826" s="9" t="s">
        <v>76</v>
      </c>
      <c r="O6826" s="9" t="s">
        <v>23185</v>
      </c>
      <c r="P6826" s="12">
        <v>2</v>
      </c>
      <c r="Q6826" s="12" t="s">
        <v>28</v>
      </c>
      <c r="R6826" s="12"/>
      <c r="S6826" s="12">
        <v>2</v>
      </c>
      <c r="T6826" s="9" t="s">
        <v>23806</v>
      </c>
      <c r="U6826" s="9" t="s">
        <v>23213</v>
      </c>
      <c r="V6826" s="9" t="s">
        <v>23806</v>
      </c>
      <c r="W6826" s="14">
        <v>3</v>
      </c>
    </row>
    <row r="6827" spans="1:23" x14ac:dyDescent="0.25">
      <c r="A6827" s="8">
        <v>1994</v>
      </c>
      <c r="B6827" s="9" t="s">
        <v>25372</v>
      </c>
      <c r="C6827" s="9" t="s">
        <v>23182</v>
      </c>
      <c r="D6827" s="9" t="s">
        <v>25373</v>
      </c>
      <c r="E6827" s="9"/>
      <c r="F6827" s="9" t="s">
        <v>25374</v>
      </c>
      <c r="G6827" s="12">
        <v>10</v>
      </c>
      <c r="H6827" s="9" t="s">
        <v>613</v>
      </c>
      <c r="I6827" s="9" t="s">
        <v>613</v>
      </c>
      <c r="J6827" s="12">
        <v>1</v>
      </c>
      <c r="K6827" s="13">
        <v>44090</v>
      </c>
      <c r="L6827" s="86">
        <f>(Tabla2[[#This Row],[release_year]]-'VARIANZA Y DES. EST'!$L$11)^2</f>
        <v>33.870100322899837</v>
      </c>
      <c r="M6827" s="12">
        <v>2020</v>
      </c>
      <c r="N6827" s="9" t="s">
        <v>76</v>
      </c>
      <c r="O6827" s="9" t="s">
        <v>23185</v>
      </c>
      <c r="P6827" s="12">
        <v>2</v>
      </c>
      <c r="Q6827" s="12" t="s">
        <v>28</v>
      </c>
      <c r="R6827" s="12"/>
      <c r="S6827" s="12">
        <v>2</v>
      </c>
      <c r="T6827" s="9" t="s">
        <v>23445</v>
      </c>
      <c r="U6827" s="9" t="s">
        <v>23193</v>
      </c>
      <c r="V6827" s="9" t="s">
        <v>23445</v>
      </c>
      <c r="W6827" s="14">
        <v>3</v>
      </c>
    </row>
    <row r="6828" spans="1:23" x14ac:dyDescent="0.25">
      <c r="A6828" s="8">
        <v>1995</v>
      </c>
      <c r="B6828" s="9" t="s">
        <v>25375</v>
      </c>
      <c r="C6828" s="9" t="s">
        <v>23182</v>
      </c>
      <c r="D6828" s="9" t="s">
        <v>25376</v>
      </c>
      <c r="E6828" s="18"/>
      <c r="F6828" s="9" t="s">
        <v>25377</v>
      </c>
      <c r="G6828" s="12">
        <v>1</v>
      </c>
      <c r="H6828" s="9" t="s">
        <v>25</v>
      </c>
      <c r="I6828" s="9" t="s">
        <v>25</v>
      </c>
      <c r="J6828" s="12">
        <v>1</v>
      </c>
      <c r="K6828" s="13">
        <v>44090</v>
      </c>
      <c r="L6828" s="86">
        <f>(Tabla2[[#This Row],[release_year]]-'VARIANZA Y DES. EST'!$L$11)^2</f>
        <v>33.870100322899837</v>
      </c>
      <c r="M6828" s="12">
        <v>2020</v>
      </c>
      <c r="N6828" s="9" t="s">
        <v>82</v>
      </c>
      <c r="O6828" s="9" t="s">
        <v>23191</v>
      </c>
      <c r="P6828" s="12">
        <v>1</v>
      </c>
      <c r="Q6828" s="12" t="s">
        <v>28</v>
      </c>
      <c r="R6828" s="12"/>
      <c r="S6828" s="12">
        <v>1</v>
      </c>
      <c r="T6828" s="9" t="s">
        <v>23290</v>
      </c>
      <c r="U6828" s="9" t="s">
        <v>23290</v>
      </c>
      <c r="V6828" s="9" t="s">
        <v>23290</v>
      </c>
      <c r="W6828" s="14">
        <v>1</v>
      </c>
    </row>
    <row r="6829" spans="1:23" x14ac:dyDescent="0.25">
      <c r="A6829" s="8">
        <v>1999</v>
      </c>
      <c r="B6829" s="9" t="s">
        <v>25378</v>
      </c>
      <c r="C6829" s="9" t="s">
        <v>23182</v>
      </c>
      <c r="D6829" s="9" t="s">
        <v>25379</v>
      </c>
      <c r="E6829" s="18" t="s">
        <v>25380</v>
      </c>
      <c r="F6829" s="9" t="s">
        <v>25381</v>
      </c>
      <c r="G6829" s="12">
        <v>17</v>
      </c>
      <c r="H6829" s="9" t="s">
        <v>126</v>
      </c>
      <c r="I6829" s="9" t="s">
        <v>126</v>
      </c>
      <c r="J6829" s="12">
        <v>1</v>
      </c>
      <c r="K6829" s="13">
        <v>44089</v>
      </c>
      <c r="L6829" s="86">
        <f>(Tabla2[[#This Row],[release_year]]-'VARIANZA Y DES. EST'!$L$11)^2</f>
        <v>33.870100322899837</v>
      </c>
      <c r="M6829" s="12">
        <v>2020</v>
      </c>
      <c r="N6829" s="9" t="s">
        <v>76</v>
      </c>
      <c r="O6829" s="9" t="s">
        <v>23211</v>
      </c>
      <c r="P6829" s="12">
        <v>9</v>
      </c>
      <c r="Q6829" s="12" t="s">
        <v>28</v>
      </c>
      <c r="R6829" s="12"/>
      <c r="S6829" s="12">
        <v>9</v>
      </c>
      <c r="T6829" s="9" t="s">
        <v>23844</v>
      </c>
      <c r="U6829" s="9" t="s">
        <v>23213</v>
      </c>
      <c r="V6829" s="9" t="s">
        <v>23844</v>
      </c>
      <c r="W6829" s="14">
        <v>3</v>
      </c>
    </row>
    <row r="6830" spans="1:23" x14ac:dyDescent="0.25">
      <c r="A6830" s="8">
        <v>2003</v>
      </c>
      <c r="B6830" s="9" t="s">
        <v>25382</v>
      </c>
      <c r="C6830" s="9" t="s">
        <v>23182</v>
      </c>
      <c r="D6830" s="10" t="s">
        <v>25383</v>
      </c>
      <c r="E6830" s="11"/>
      <c r="F6830" s="9"/>
      <c r="G6830" s="12">
        <v>0</v>
      </c>
      <c r="H6830" s="9" t="s">
        <v>25</v>
      </c>
      <c r="I6830" s="9" t="s">
        <v>25</v>
      </c>
      <c r="J6830" s="12">
        <v>1</v>
      </c>
      <c r="K6830" s="13">
        <v>44089</v>
      </c>
      <c r="L6830" s="86">
        <f>(Tabla2[[#This Row],[release_year]]-'VARIANZA Y DES. EST'!$L$11)^2</f>
        <v>33.870100322899837</v>
      </c>
      <c r="M6830" s="12">
        <v>2020</v>
      </c>
      <c r="N6830" s="9" t="s">
        <v>76</v>
      </c>
      <c r="O6830" s="9" t="s">
        <v>23185</v>
      </c>
      <c r="P6830" s="12">
        <v>2</v>
      </c>
      <c r="Q6830" s="12" t="s">
        <v>28</v>
      </c>
      <c r="R6830" s="12"/>
      <c r="S6830" s="12">
        <v>2</v>
      </c>
      <c r="T6830" s="9" t="s">
        <v>23248</v>
      </c>
      <c r="U6830" s="9" t="s">
        <v>23197</v>
      </c>
      <c r="V6830" s="9" t="s">
        <v>23248</v>
      </c>
      <c r="W6830" s="14">
        <v>3</v>
      </c>
    </row>
    <row r="6831" spans="1:23" x14ac:dyDescent="0.25">
      <c r="A6831" s="8">
        <v>2007</v>
      </c>
      <c r="B6831" s="9" t="s">
        <v>25384</v>
      </c>
      <c r="C6831" s="9" t="s">
        <v>23182</v>
      </c>
      <c r="D6831" s="9" t="s">
        <v>25385</v>
      </c>
      <c r="E6831" s="18"/>
      <c r="F6831" s="9" t="s">
        <v>25386</v>
      </c>
      <c r="G6831" s="12">
        <v>4</v>
      </c>
      <c r="H6831" s="9" t="s">
        <v>126</v>
      </c>
      <c r="I6831" s="9" t="s">
        <v>25387</v>
      </c>
      <c r="J6831" s="12">
        <v>2</v>
      </c>
      <c r="K6831" s="13">
        <v>44085</v>
      </c>
      <c r="L6831" s="86">
        <f>(Tabla2[[#This Row],[release_year]]-'VARIANZA Y DES. EST'!$L$11)^2</f>
        <v>33.870100322899837</v>
      </c>
      <c r="M6831" s="12">
        <v>2020</v>
      </c>
      <c r="N6831" s="9" t="s">
        <v>26</v>
      </c>
      <c r="O6831" s="9" t="s">
        <v>23185</v>
      </c>
      <c r="P6831" s="12">
        <v>2</v>
      </c>
      <c r="Q6831" s="12" t="s">
        <v>28</v>
      </c>
      <c r="R6831" s="12"/>
      <c r="S6831" s="12">
        <v>2</v>
      </c>
      <c r="T6831" s="9" t="s">
        <v>23346</v>
      </c>
      <c r="U6831" s="9" t="s">
        <v>23213</v>
      </c>
      <c r="V6831" s="9" t="s">
        <v>23346</v>
      </c>
      <c r="W6831" s="14">
        <v>2</v>
      </c>
    </row>
    <row r="6832" spans="1:23" x14ac:dyDescent="0.25">
      <c r="A6832" s="8">
        <v>2009</v>
      </c>
      <c r="B6832" s="9" t="s">
        <v>25388</v>
      </c>
      <c r="C6832" s="9" t="s">
        <v>23182</v>
      </c>
      <c r="D6832" s="10" t="s">
        <v>25389</v>
      </c>
      <c r="E6832" s="11"/>
      <c r="F6832" s="9" t="s">
        <v>25390</v>
      </c>
      <c r="G6832" s="12">
        <v>10</v>
      </c>
      <c r="H6832" s="9" t="s">
        <v>231</v>
      </c>
      <c r="I6832" s="9" t="s">
        <v>231</v>
      </c>
      <c r="J6832" s="12">
        <v>1</v>
      </c>
      <c r="K6832" s="13">
        <v>44085</v>
      </c>
      <c r="L6832" s="86">
        <f>(Tabla2[[#This Row],[release_year]]-'VARIANZA Y DES. EST'!$L$11)^2</f>
        <v>33.870100322899837</v>
      </c>
      <c r="M6832" s="12">
        <v>2020</v>
      </c>
      <c r="N6832" s="9" t="s">
        <v>76</v>
      </c>
      <c r="O6832" s="9" t="s">
        <v>23185</v>
      </c>
      <c r="P6832" s="12">
        <v>2</v>
      </c>
      <c r="Q6832" s="12" t="s">
        <v>28</v>
      </c>
      <c r="R6832" s="12"/>
      <c r="S6832" s="12">
        <v>2</v>
      </c>
      <c r="T6832" s="9" t="s">
        <v>23477</v>
      </c>
      <c r="U6832" s="9" t="s">
        <v>23187</v>
      </c>
      <c r="V6832" s="9" t="s">
        <v>23477</v>
      </c>
      <c r="W6832" s="14">
        <v>3</v>
      </c>
    </row>
    <row r="6833" spans="1:23" x14ac:dyDescent="0.25">
      <c r="A6833" s="8">
        <v>2010</v>
      </c>
      <c r="B6833" s="9" t="s">
        <v>25391</v>
      </c>
      <c r="C6833" s="9" t="s">
        <v>23182</v>
      </c>
      <c r="D6833" s="9" t="s">
        <v>25392</v>
      </c>
      <c r="E6833" s="9"/>
      <c r="F6833" s="9" t="s">
        <v>25393</v>
      </c>
      <c r="G6833" s="12">
        <v>5</v>
      </c>
      <c r="H6833" s="9" t="s">
        <v>25</v>
      </c>
      <c r="I6833" s="9" t="s">
        <v>25</v>
      </c>
      <c r="J6833" s="12">
        <v>1</v>
      </c>
      <c r="K6833" s="13">
        <v>44085</v>
      </c>
      <c r="L6833" s="86">
        <f>(Tabla2[[#This Row],[release_year]]-'VARIANZA Y DES. EST'!$L$11)^2</f>
        <v>51.555237145879822</v>
      </c>
      <c r="M6833" s="12">
        <v>2007</v>
      </c>
      <c r="N6833" s="9" t="s">
        <v>35</v>
      </c>
      <c r="O6833" s="9" t="s">
        <v>23813</v>
      </c>
      <c r="P6833" s="12">
        <v>8</v>
      </c>
      <c r="Q6833" s="12" t="s">
        <v>28</v>
      </c>
      <c r="R6833" s="12"/>
      <c r="S6833" s="12">
        <v>8</v>
      </c>
      <c r="T6833" s="9" t="s">
        <v>23229</v>
      </c>
      <c r="U6833" s="9" t="s">
        <v>23229</v>
      </c>
      <c r="V6833" s="9" t="s">
        <v>23229</v>
      </c>
      <c r="W6833" s="14">
        <v>1</v>
      </c>
    </row>
    <row r="6834" spans="1:23" x14ac:dyDescent="0.25">
      <c r="A6834" s="8">
        <v>2013</v>
      </c>
      <c r="B6834" s="9" t="s">
        <v>25394</v>
      </c>
      <c r="C6834" s="9" t="s">
        <v>23182</v>
      </c>
      <c r="D6834" s="9" t="s">
        <v>25395</v>
      </c>
      <c r="E6834" s="9"/>
      <c r="F6834" s="9" t="s">
        <v>25396</v>
      </c>
      <c r="G6834" s="12">
        <v>12</v>
      </c>
      <c r="H6834" s="9" t="s">
        <v>390</v>
      </c>
      <c r="I6834" s="9" t="s">
        <v>390</v>
      </c>
      <c r="J6834" s="12">
        <v>1</v>
      </c>
      <c r="K6834" s="13">
        <v>44085</v>
      </c>
      <c r="L6834" s="86">
        <f>(Tabla2[[#This Row],[release_year]]-'VARIANZA Y DES. EST'!$L$11)^2</f>
        <v>33.870100322899837</v>
      </c>
      <c r="M6834" s="12">
        <v>2020</v>
      </c>
      <c r="N6834" s="9" t="s">
        <v>76</v>
      </c>
      <c r="O6834" s="9" t="s">
        <v>23191</v>
      </c>
      <c r="P6834" s="12">
        <v>1</v>
      </c>
      <c r="Q6834" s="12" t="s">
        <v>28</v>
      </c>
      <c r="R6834" s="12"/>
      <c r="S6834" s="12">
        <v>1</v>
      </c>
      <c r="T6834" s="9" t="s">
        <v>23438</v>
      </c>
      <c r="U6834" s="9" t="s">
        <v>23187</v>
      </c>
      <c r="V6834" s="9" t="s">
        <v>23438</v>
      </c>
      <c r="W6834" s="14">
        <v>3</v>
      </c>
    </row>
    <row r="6835" spans="1:23" x14ac:dyDescent="0.25">
      <c r="A6835" s="8">
        <v>2014</v>
      </c>
      <c r="B6835" s="9" t="s">
        <v>25397</v>
      </c>
      <c r="C6835" s="9" t="s">
        <v>23182</v>
      </c>
      <c r="D6835" s="10" t="s">
        <v>25398</v>
      </c>
      <c r="E6835" s="11"/>
      <c r="F6835" s="9" t="s">
        <v>25399</v>
      </c>
      <c r="G6835" s="12">
        <v>7</v>
      </c>
      <c r="H6835" s="9" t="s">
        <v>126</v>
      </c>
      <c r="I6835" s="9" t="s">
        <v>126</v>
      </c>
      <c r="J6835" s="12">
        <v>1</v>
      </c>
      <c r="K6835" s="13">
        <v>44085</v>
      </c>
      <c r="L6835" s="86">
        <f>(Tabla2[[#This Row],[release_year]]-'VARIANZA Y DES. EST'!$L$11)^2</f>
        <v>33.870100322899837</v>
      </c>
      <c r="M6835" s="12">
        <v>2020</v>
      </c>
      <c r="N6835" s="9" t="s">
        <v>76</v>
      </c>
      <c r="O6835" s="9" t="s">
        <v>23191</v>
      </c>
      <c r="P6835" s="12">
        <v>1</v>
      </c>
      <c r="Q6835" s="12" t="s">
        <v>28</v>
      </c>
      <c r="R6835" s="12"/>
      <c r="S6835" s="12">
        <v>1</v>
      </c>
      <c r="T6835" s="9" t="s">
        <v>23256</v>
      </c>
      <c r="U6835" s="9" t="s">
        <v>23213</v>
      </c>
      <c r="V6835" s="9" t="s">
        <v>23256</v>
      </c>
      <c r="W6835" s="14">
        <v>3</v>
      </c>
    </row>
    <row r="6836" spans="1:23" x14ac:dyDescent="0.25">
      <c r="A6836" s="8">
        <v>2022</v>
      </c>
      <c r="B6836" s="9" t="s">
        <v>25400</v>
      </c>
      <c r="C6836" s="9" t="s">
        <v>23182</v>
      </c>
      <c r="D6836" s="9" t="s">
        <v>25401</v>
      </c>
      <c r="E6836" s="9"/>
      <c r="F6836" s="9" t="s">
        <v>25402</v>
      </c>
      <c r="G6836" s="12">
        <v>11</v>
      </c>
      <c r="H6836" s="9" t="s">
        <v>25</v>
      </c>
      <c r="I6836" s="9" t="s">
        <v>25</v>
      </c>
      <c r="J6836" s="12">
        <v>1</v>
      </c>
      <c r="K6836" s="13">
        <v>44084</v>
      </c>
      <c r="L6836" s="86">
        <f>(Tabla2[[#This Row],[release_year]]-'VARIANZA Y DES. EST'!$L$11)^2</f>
        <v>33.870100322899837</v>
      </c>
      <c r="M6836" s="12">
        <v>2020</v>
      </c>
      <c r="N6836" s="9" t="s">
        <v>35</v>
      </c>
      <c r="O6836" s="9" t="s">
        <v>23243</v>
      </c>
      <c r="P6836" s="12">
        <v>5</v>
      </c>
      <c r="Q6836" s="12" t="s">
        <v>28</v>
      </c>
      <c r="R6836" s="12"/>
      <c r="S6836" s="12">
        <v>5</v>
      </c>
      <c r="T6836" s="9" t="s">
        <v>23206</v>
      </c>
      <c r="U6836" s="9" t="s">
        <v>23206</v>
      </c>
      <c r="V6836" s="9" t="s">
        <v>23206</v>
      </c>
      <c r="W6836" s="14">
        <v>1</v>
      </c>
    </row>
    <row r="6837" spans="1:23" x14ac:dyDescent="0.25">
      <c r="A6837" s="8">
        <v>2023</v>
      </c>
      <c r="B6837" s="9" t="s">
        <v>25403</v>
      </c>
      <c r="C6837" s="9" t="s">
        <v>23182</v>
      </c>
      <c r="D6837" s="9" t="s">
        <v>25404</v>
      </c>
      <c r="E6837" s="18" t="s">
        <v>25405</v>
      </c>
      <c r="F6837" s="9" t="s">
        <v>25406</v>
      </c>
      <c r="G6837" s="12">
        <v>11</v>
      </c>
      <c r="H6837" s="9" t="s">
        <v>25</v>
      </c>
      <c r="I6837" s="9" t="s">
        <v>25</v>
      </c>
      <c r="J6837" s="12">
        <v>1</v>
      </c>
      <c r="K6837" s="13">
        <v>44084</v>
      </c>
      <c r="L6837" s="86">
        <f>(Tabla2[[#This Row],[release_year]]-'VARIANZA Y DES. EST'!$L$11)^2</f>
        <v>33.870100322899837</v>
      </c>
      <c r="M6837" s="12">
        <v>2020</v>
      </c>
      <c r="N6837" s="9" t="s">
        <v>55</v>
      </c>
      <c r="O6837" s="9" t="s">
        <v>23191</v>
      </c>
      <c r="P6837" s="12">
        <v>1</v>
      </c>
      <c r="Q6837" s="12" t="s">
        <v>28</v>
      </c>
      <c r="R6837" s="12"/>
      <c r="S6837" s="12">
        <v>1</v>
      </c>
      <c r="T6837" s="9" t="s">
        <v>23268</v>
      </c>
      <c r="U6837" s="9" t="s">
        <v>23264</v>
      </c>
      <c r="V6837" s="9" t="s">
        <v>23268</v>
      </c>
      <c r="W6837" s="14">
        <v>2</v>
      </c>
    </row>
    <row r="6838" spans="1:23" x14ac:dyDescent="0.25">
      <c r="A6838" s="8">
        <v>2033</v>
      </c>
      <c r="B6838" s="9" t="s">
        <v>25407</v>
      </c>
      <c r="C6838" s="9" t="s">
        <v>23182</v>
      </c>
      <c r="D6838" s="10" t="s">
        <v>25408</v>
      </c>
      <c r="E6838" s="19"/>
      <c r="F6838" s="11"/>
      <c r="G6838" s="12">
        <v>0</v>
      </c>
      <c r="H6838" s="9" t="s">
        <v>25</v>
      </c>
      <c r="I6838" s="9" t="s">
        <v>25</v>
      </c>
      <c r="J6838" s="12">
        <v>1</v>
      </c>
      <c r="K6838" s="13">
        <v>44083</v>
      </c>
      <c r="L6838" s="86">
        <f>(Tabla2[[#This Row],[release_year]]-'VARIANZA Y DES. EST'!$L$11)^2</f>
        <v>33.870100322899837</v>
      </c>
      <c r="M6838" s="12">
        <v>2020</v>
      </c>
      <c r="N6838" s="9" t="s">
        <v>82</v>
      </c>
      <c r="O6838" s="9" t="s">
        <v>23191</v>
      </c>
      <c r="P6838" s="12">
        <v>1</v>
      </c>
      <c r="Q6838" s="12" t="s">
        <v>28</v>
      </c>
      <c r="R6838" s="12"/>
      <c r="S6838" s="12">
        <v>1</v>
      </c>
      <c r="T6838" s="9" t="s">
        <v>23290</v>
      </c>
      <c r="U6838" s="9" t="s">
        <v>23290</v>
      </c>
      <c r="V6838" s="9" t="s">
        <v>23290</v>
      </c>
      <c r="W6838" s="14">
        <v>1</v>
      </c>
    </row>
    <row r="6839" spans="1:23" x14ac:dyDescent="0.25">
      <c r="A6839" s="8">
        <v>2034</v>
      </c>
      <c r="B6839" s="9" t="s">
        <v>25409</v>
      </c>
      <c r="C6839" s="9" t="s">
        <v>23182</v>
      </c>
      <c r="D6839" s="9" t="s">
        <v>25410</v>
      </c>
      <c r="E6839" s="18" t="s">
        <v>25411</v>
      </c>
      <c r="F6839" s="9"/>
      <c r="G6839" s="12">
        <v>0</v>
      </c>
      <c r="H6839" s="9" t="s">
        <v>390</v>
      </c>
      <c r="I6839" s="9" t="s">
        <v>390</v>
      </c>
      <c r="J6839" s="12">
        <v>1</v>
      </c>
      <c r="K6839" s="13">
        <v>44083</v>
      </c>
      <c r="L6839" s="86">
        <f>(Tabla2[[#This Row],[release_year]]-'VARIANZA Y DES. EST'!$L$11)^2</f>
        <v>33.870100322899837</v>
      </c>
      <c r="M6839" s="12">
        <v>2020</v>
      </c>
      <c r="N6839" s="9" t="s">
        <v>76</v>
      </c>
      <c r="O6839" s="9" t="s">
        <v>23191</v>
      </c>
      <c r="P6839" s="12">
        <v>1</v>
      </c>
      <c r="Q6839" s="12" t="s">
        <v>28</v>
      </c>
      <c r="R6839" s="12"/>
      <c r="S6839" s="12">
        <v>1</v>
      </c>
      <c r="T6839" s="9" t="s">
        <v>23216</v>
      </c>
      <c r="U6839" s="9" t="s">
        <v>23193</v>
      </c>
      <c r="V6839" s="9" t="s">
        <v>23216</v>
      </c>
      <c r="W6839" s="14">
        <v>3</v>
      </c>
    </row>
    <row r="6840" spans="1:23" x14ac:dyDescent="0.25">
      <c r="A6840" s="8">
        <v>2038</v>
      </c>
      <c r="B6840" s="9" t="s">
        <v>25412</v>
      </c>
      <c r="C6840" s="9" t="s">
        <v>23182</v>
      </c>
      <c r="D6840" s="10" t="s">
        <v>25413</v>
      </c>
      <c r="E6840" s="11"/>
      <c r="F6840" s="18" t="s">
        <v>25414</v>
      </c>
      <c r="G6840" s="12">
        <v>13</v>
      </c>
      <c r="H6840" s="9" t="s">
        <v>1349</v>
      </c>
      <c r="I6840" s="9" t="s">
        <v>1349</v>
      </c>
      <c r="J6840" s="12">
        <v>1</v>
      </c>
      <c r="K6840" s="13">
        <v>44082</v>
      </c>
      <c r="L6840" s="86">
        <f>(Tabla2[[#This Row],[release_year]]-'VARIANZA Y DES. EST'!$L$11)^2</f>
        <v>33.870100322899837</v>
      </c>
      <c r="M6840" s="12">
        <v>2020</v>
      </c>
      <c r="N6840" s="9" t="s">
        <v>35</v>
      </c>
      <c r="O6840" s="9" t="s">
        <v>23191</v>
      </c>
      <c r="P6840" s="12">
        <v>1</v>
      </c>
      <c r="Q6840" s="12" t="s">
        <v>28</v>
      </c>
      <c r="R6840" s="12"/>
      <c r="S6840" s="12">
        <v>1</v>
      </c>
      <c r="T6840" s="9" t="s">
        <v>23558</v>
      </c>
      <c r="U6840" s="9" t="s">
        <v>23187</v>
      </c>
      <c r="V6840" s="9" t="s">
        <v>23558</v>
      </c>
      <c r="W6840" s="14">
        <v>3</v>
      </c>
    </row>
    <row r="6841" spans="1:23" x14ac:dyDescent="0.25">
      <c r="A6841" s="8">
        <v>2041</v>
      </c>
      <c r="B6841" s="9" t="s">
        <v>25415</v>
      </c>
      <c r="C6841" s="9" t="s">
        <v>23182</v>
      </c>
      <c r="D6841" s="10" t="s">
        <v>25416</v>
      </c>
      <c r="E6841" s="11"/>
      <c r="F6841" s="9" t="s">
        <v>25417</v>
      </c>
      <c r="G6841" s="12">
        <v>6</v>
      </c>
      <c r="H6841" s="12"/>
      <c r="I6841" s="9"/>
      <c r="J6841" s="12">
        <v>0</v>
      </c>
      <c r="K6841" s="13">
        <v>44081</v>
      </c>
      <c r="L6841" s="86">
        <f>(Tabla2[[#This Row],[release_year]]-'VARIANZA Y DES. EST'!$L$11)^2</f>
        <v>33.870100322899837</v>
      </c>
      <c r="M6841" s="12">
        <v>2020</v>
      </c>
      <c r="N6841" s="9" t="s">
        <v>110</v>
      </c>
      <c r="O6841" s="9" t="s">
        <v>23185</v>
      </c>
      <c r="P6841" s="12">
        <v>2</v>
      </c>
      <c r="Q6841" s="12" t="s">
        <v>28</v>
      </c>
      <c r="R6841" s="12"/>
      <c r="S6841" s="12">
        <v>2</v>
      </c>
      <c r="T6841" s="9" t="s">
        <v>23264</v>
      </c>
      <c r="U6841" s="9" t="s">
        <v>23264</v>
      </c>
      <c r="V6841" s="9" t="s">
        <v>23264</v>
      </c>
      <c r="W6841" s="14">
        <v>1</v>
      </c>
    </row>
    <row r="6842" spans="1:23" x14ac:dyDescent="0.25">
      <c r="A6842" s="8">
        <v>2043</v>
      </c>
      <c r="B6842" s="9" t="s">
        <v>25418</v>
      </c>
      <c r="C6842" s="9" t="s">
        <v>23182</v>
      </c>
      <c r="D6842" s="9" t="s">
        <v>25419</v>
      </c>
      <c r="E6842" s="9"/>
      <c r="F6842" s="9" t="s">
        <v>25420</v>
      </c>
      <c r="G6842" s="12">
        <v>9</v>
      </c>
      <c r="H6842" s="9" t="s">
        <v>279</v>
      </c>
      <c r="I6842" s="9" t="s">
        <v>25421</v>
      </c>
      <c r="J6842" s="12">
        <v>3</v>
      </c>
      <c r="K6842" s="13">
        <v>44079</v>
      </c>
      <c r="L6842" s="86">
        <f>(Tabla2[[#This Row],[release_year]]-'VARIANZA Y DES. EST'!$L$11)^2</f>
        <v>7.9512857435875226</v>
      </c>
      <c r="M6842" s="12">
        <v>2017</v>
      </c>
      <c r="N6842" s="9" t="s">
        <v>76</v>
      </c>
      <c r="O6842" s="9" t="s">
        <v>23191</v>
      </c>
      <c r="P6842" s="12">
        <v>1</v>
      </c>
      <c r="Q6842" s="12" t="s">
        <v>28</v>
      </c>
      <c r="R6842" s="12"/>
      <c r="S6842" s="12">
        <v>1</v>
      </c>
      <c r="T6842" s="9" t="s">
        <v>25422</v>
      </c>
      <c r="U6842" s="9" t="s">
        <v>23206</v>
      </c>
      <c r="V6842" s="9" t="s">
        <v>25422</v>
      </c>
      <c r="W6842" s="14">
        <v>3</v>
      </c>
    </row>
    <row r="6843" spans="1:23" x14ac:dyDescent="0.25">
      <c r="A6843" s="8">
        <v>2045</v>
      </c>
      <c r="B6843" s="9" t="s">
        <v>25423</v>
      </c>
      <c r="C6843" s="9" t="s">
        <v>23182</v>
      </c>
      <c r="D6843" s="9" t="s">
        <v>25424</v>
      </c>
      <c r="E6843" s="18"/>
      <c r="F6843" s="9" t="s">
        <v>25425</v>
      </c>
      <c r="G6843" s="12">
        <v>7</v>
      </c>
      <c r="H6843" s="9" t="s">
        <v>25</v>
      </c>
      <c r="I6843" s="9" t="s">
        <v>25</v>
      </c>
      <c r="J6843" s="12">
        <v>1</v>
      </c>
      <c r="K6843" s="13">
        <v>44078</v>
      </c>
      <c r="L6843" s="86">
        <f>(Tabla2[[#This Row],[release_year]]-'VARIANZA Y DES. EST'!$L$11)^2</f>
        <v>33.870100322899837</v>
      </c>
      <c r="M6843" s="12">
        <v>2020</v>
      </c>
      <c r="N6843" s="9" t="s">
        <v>35</v>
      </c>
      <c r="O6843" s="9" t="s">
        <v>23191</v>
      </c>
      <c r="P6843" s="12">
        <v>1</v>
      </c>
      <c r="Q6843" s="12" t="s">
        <v>28</v>
      </c>
      <c r="R6843" s="12"/>
      <c r="S6843" s="12">
        <v>1</v>
      </c>
      <c r="T6843" s="9" t="s">
        <v>25426</v>
      </c>
      <c r="U6843" s="9" t="s">
        <v>23747</v>
      </c>
      <c r="V6843" s="9" t="s">
        <v>25426</v>
      </c>
      <c r="W6843" s="14">
        <v>3</v>
      </c>
    </row>
    <row r="6844" spans="1:23" x14ac:dyDescent="0.25">
      <c r="A6844" s="8">
        <v>2048</v>
      </c>
      <c r="B6844" s="9" t="s">
        <v>25427</v>
      </c>
      <c r="C6844" s="9" t="s">
        <v>23182</v>
      </c>
      <c r="D6844" s="10" t="s">
        <v>25428</v>
      </c>
      <c r="E6844" s="11"/>
      <c r="F6844" s="9" t="s">
        <v>25429</v>
      </c>
      <c r="G6844" s="12">
        <v>5</v>
      </c>
      <c r="H6844" s="9" t="s">
        <v>25</v>
      </c>
      <c r="I6844" s="9" t="s">
        <v>25</v>
      </c>
      <c r="J6844" s="12">
        <v>1</v>
      </c>
      <c r="K6844" s="13">
        <v>44078</v>
      </c>
      <c r="L6844" s="86">
        <f>(Tabla2[[#This Row],[release_year]]-'VARIANZA Y DES. EST'!$L$11)^2</f>
        <v>33.870100322899837</v>
      </c>
      <c r="M6844" s="12">
        <v>2020</v>
      </c>
      <c r="N6844" s="9" t="s">
        <v>110</v>
      </c>
      <c r="O6844" s="9" t="s">
        <v>23185</v>
      </c>
      <c r="P6844" s="12">
        <v>2</v>
      </c>
      <c r="Q6844" s="12" t="s">
        <v>28</v>
      </c>
      <c r="R6844" s="12"/>
      <c r="S6844" s="12">
        <v>2</v>
      </c>
      <c r="T6844" s="9" t="s">
        <v>23264</v>
      </c>
      <c r="U6844" s="9" t="s">
        <v>23264</v>
      </c>
      <c r="V6844" s="9" t="s">
        <v>23264</v>
      </c>
      <c r="W6844" s="14">
        <v>1</v>
      </c>
    </row>
    <row r="6845" spans="1:23" x14ac:dyDescent="0.25">
      <c r="A6845" s="8">
        <v>2054</v>
      </c>
      <c r="B6845" s="9" t="s">
        <v>25430</v>
      </c>
      <c r="C6845" s="9" t="s">
        <v>23182</v>
      </c>
      <c r="D6845" s="10" t="s">
        <v>25431</v>
      </c>
      <c r="E6845" s="11"/>
      <c r="F6845" s="9" t="s">
        <v>25432</v>
      </c>
      <c r="G6845" s="12">
        <v>4</v>
      </c>
      <c r="H6845" s="9" t="s">
        <v>126</v>
      </c>
      <c r="I6845" s="9" t="s">
        <v>126</v>
      </c>
      <c r="J6845" s="12">
        <v>1</v>
      </c>
      <c r="K6845" s="13">
        <v>44077</v>
      </c>
      <c r="L6845" s="86">
        <f>(Tabla2[[#This Row],[release_year]]-'VARIANZA Y DES. EST'!$L$11)^2</f>
        <v>33.870100322899837</v>
      </c>
      <c r="M6845" s="12">
        <v>2020</v>
      </c>
      <c r="N6845" s="9" t="s">
        <v>76</v>
      </c>
      <c r="O6845" s="9" t="s">
        <v>23191</v>
      </c>
      <c r="P6845" s="12">
        <v>1</v>
      </c>
      <c r="Q6845" s="12" t="s">
        <v>28</v>
      </c>
      <c r="R6845" s="12"/>
      <c r="S6845" s="12">
        <v>1</v>
      </c>
      <c r="T6845" s="9" t="s">
        <v>23445</v>
      </c>
      <c r="U6845" s="9" t="s">
        <v>23193</v>
      </c>
      <c r="V6845" s="9" t="s">
        <v>23445</v>
      </c>
      <c r="W6845" s="14">
        <v>3</v>
      </c>
    </row>
    <row r="6846" spans="1:23" x14ac:dyDescent="0.25">
      <c r="A6846" s="8">
        <v>2055</v>
      </c>
      <c r="B6846" s="9" t="s">
        <v>25433</v>
      </c>
      <c r="C6846" s="9" t="s">
        <v>23182</v>
      </c>
      <c r="D6846" s="10" t="s">
        <v>25434</v>
      </c>
      <c r="E6846" s="11"/>
      <c r="F6846" s="9"/>
      <c r="G6846" s="12">
        <v>0</v>
      </c>
      <c r="H6846" s="9" t="s">
        <v>25</v>
      </c>
      <c r="I6846" s="9" t="s">
        <v>25</v>
      </c>
      <c r="J6846" s="12">
        <v>1</v>
      </c>
      <c r="K6846" s="13">
        <v>44076</v>
      </c>
      <c r="L6846" s="86">
        <f>(Tabla2[[#This Row],[release_year]]-'VARIANZA Y DES. EST'!$L$11)^2</f>
        <v>33.870100322899837</v>
      </c>
      <c r="M6846" s="12">
        <v>2020</v>
      </c>
      <c r="N6846" s="9" t="s">
        <v>35</v>
      </c>
      <c r="O6846" s="9" t="s">
        <v>23191</v>
      </c>
      <c r="P6846" s="12">
        <v>1</v>
      </c>
      <c r="Q6846" s="12" t="s">
        <v>28</v>
      </c>
      <c r="R6846" s="12"/>
      <c r="S6846" s="12">
        <v>1</v>
      </c>
      <c r="T6846" s="9" t="s">
        <v>23196</v>
      </c>
      <c r="U6846" s="9" t="s">
        <v>23197</v>
      </c>
      <c r="V6846" s="9" t="s">
        <v>23196</v>
      </c>
      <c r="W6846" s="14">
        <v>2</v>
      </c>
    </row>
    <row r="6847" spans="1:23" x14ac:dyDescent="0.25">
      <c r="A6847" s="8">
        <v>2059</v>
      </c>
      <c r="B6847" s="9" t="s">
        <v>25435</v>
      </c>
      <c r="C6847" s="9" t="s">
        <v>23182</v>
      </c>
      <c r="D6847" s="10" t="s">
        <v>25436</v>
      </c>
      <c r="E6847" s="11"/>
      <c r="F6847" s="9" t="s">
        <v>25437</v>
      </c>
      <c r="G6847" s="12">
        <v>10</v>
      </c>
      <c r="H6847" s="12"/>
      <c r="I6847" s="9"/>
      <c r="J6847" s="12">
        <v>0</v>
      </c>
      <c r="K6847" s="13">
        <v>44076</v>
      </c>
      <c r="L6847" s="86">
        <f>(Tabla2[[#This Row],[release_year]]-'VARIANZA Y DES. EST'!$L$11)^2</f>
        <v>33.870100322899837</v>
      </c>
      <c r="M6847" s="12">
        <v>2020</v>
      </c>
      <c r="N6847" s="9" t="s">
        <v>76</v>
      </c>
      <c r="O6847" s="9" t="s">
        <v>23191</v>
      </c>
      <c r="P6847" s="12">
        <v>1</v>
      </c>
      <c r="Q6847" s="12" t="s">
        <v>28</v>
      </c>
      <c r="R6847" s="12"/>
      <c r="S6847" s="12">
        <v>1</v>
      </c>
      <c r="T6847" s="9" t="s">
        <v>25438</v>
      </c>
      <c r="U6847" s="9" t="s">
        <v>23197</v>
      </c>
      <c r="V6847" s="9" t="s">
        <v>25438</v>
      </c>
      <c r="W6847" s="14">
        <v>2</v>
      </c>
    </row>
    <row r="6848" spans="1:23" x14ac:dyDescent="0.25">
      <c r="A6848" s="8">
        <v>2063</v>
      </c>
      <c r="B6848" s="9" t="s">
        <v>25439</v>
      </c>
      <c r="C6848" s="9" t="s">
        <v>23182</v>
      </c>
      <c r="D6848" s="10" t="s">
        <v>25440</v>
      </c>
      <c r="E6848" s="11"/>
      <c r="F6848" s="9" t="s">
        <v>25441</v>
      </c>
      <c r="G6848" s="12">
        <v>23</v>
      </c>
      <c r="H6848" s="9" t="s">
        <v>34</v>
      </c>
      <c r="I6848" s="9" t="s">
        <v>34</v>
      </c>
      <c r="J6848" s="12">
        <v>1</v>
      </c>
      <c r="K6848" s="13">
        <v>44075</v>
      </c>
      <c r="L6848" s="86">
        <f>(Tabla2[[#This Row],[release_year]]-'VARIANZA Y DES. EST'!$L$11)^2</f>
        <v>7.9512857435875226</v>
      </c>
      <c r="M6848" s="12">
        <v>2017</v>
      </c>
      <c r="N6848" s="9" t="s">
        <v>76</v>
      </c>
      <c r="O6848" s="9" t="s">
        <v>23185</v>
      </c>
      <c r="P6848" s="12">
        <v>2</v>
      </c>
      <c r="Q6848" s="12" t="s">
        <v>28</v>
      </c>
      <c r="R6848" s="12"/>
      <c r="S6848" s="12">
        <v>2</v>
      </c>
      <c r="T6848" s="9" t="s">
        <v>23315</v>
      </c>
      <c r="U6848" s="9" t="s">
        <v>23316</v>
      </c>
      <c r="V6848" s="9" t="s">
        <v>23315</v>
      </c>
      <c r="W6848" s="14">
        <v>2</v>
      </c>
    </row>
    <row r="6849" spans="1:23" x14ac:dyDescent="0.25">
      <c r="A6849" s="8">
        <v>2064</v>
      </c>
      <c r="B6849" s="9" t="s">
        <v>25442</v>
      </c>
      <c r="C6849" s="9" t="s">
        <v>23182</v>
      </c>
      <c r="D6849" s="9" t="s">
        <v>25443</v>
      </c>
      <c r="E6849" s="9"/>
      <c r="F6849" s="9" t="s">
        <v>25444</v>
      </c>
      <c r="G6849" s="12">
        <v>1</v>
      </c>
      <c r="H6849" s="9" t="s">
        <v>25</v>
      </c>
      <c r="I6849" s="9" t="s">
        <v>25</v>
      </c>
      <c r="J6849" s="12">
        <v>1</v>
      </c>
      <c r="K6849" s="13">
        <v>44075</v>
      </c>
      <c r="L6849" s="86">
        <f>(Tabla2[[#This Row],[release_year]]-'VARIANZA Y DES. EST'!$L$11)^2</f>
        <v>33.870100322899837</v>
      </c>
      <c r="M6849" s="12">
        <v>2020</v>
      </c>
      <c r="N6849" s="9" t="s">
        <v>26</v>
      </c>
      <c r="O6849" s="9" t="s">
        <v>23191</v>
      </c>
      <c r="P6849" s="12">
        <v>1</v>
      </c>
      <c r="Q6849" s="12" t="s">
        <v>28</v>
      </c>
      <c r="R6849" s="12"/>
      <c r="S6849" s="12">
        <v>1</v>
      </c>
      <c r="T6849" s="9" t="s">
        <v>23264</v>
      </c>
      <c r="U6849" s="9" t="s">
        <v>23264</v>
      </c>
      <c r="V6849" s="9" t="s">
        <v>23264</v>
      </c>
      <c r="W6849" s="14">
        <v>1</v>
      </c>
    </row>
    <row r="6850" spans="1:23" x14ac:dyDescent="0.25">
      <c r="A6850" s="8">
        <v>2065</v>
      </c>
      <c r="B6850" s="9" t="s">
        <v>25445</v>
      </c>
      <c r="C6850" s="9" t="s">
        <v>23182</v>
      </c>
      <c r="D6850" s="9" t="s">
        <v>25446</v>
      </c>
      <c r="E6850" s="9"/>
      <c r="F6850" s="9" t="s">
        <v>25447</v>
      </c>
      <c r="G6850" s="12">
        <v>31</v>
      </c>
      <c r="H6850" s="9" t="s">
        <v>851</v>
      </c>
      <c r="I6850" s="9" t="s">
        <v>851</v>
      </c>
      <c r="J6850" s="12">
        <v>1</v>
      </c>
      <c r="K6850" s="13">
        <v>44075</v>
      </c>
      <c r="L6850" s="86">
        <f>(Tabla2[[#This Row],[release_year]]-'VARIANZA Y DES. EST'!$L$11)^2</f>
        <v>4.7532614447336705</v>
      </c>
      <c r="M6850" s="12">
        <v>2012</v>
      </c>
      <c r="N6850" s="9" t="s">
        <v>76</v>
      </c>
      <c r="O6850" s="9" t="s">
        <v>23255</v>
      </c>
      <c r="P6850" s="12">
        <v>3</v>
      </c>
      <c r="Q6850" s="12" t="s">
        <v>28</v>
      </c>
      <c r="R6850" s="12"/>
      <c r="S6850" s="12">
        <v>3</v>
      </c>
      <c r="T6850" s="9" t="s">
        <v>23281</v>
      </c>
      <c r="U6850" s="9" t="s">
        <v>23187</v>
      </c>
      <c r="V6850" s="9" t="s">
        <v>23281</v>
      </c>
      <c r="W6850" s="14">
        <v>2</v>
      </c>
    </row>
    <row r="6851" spans="1:23" x14ac:dyDescent="0.25">
      <c r="A6851" s="8">
        <v>2067</v>
      </c>
      <c r="B6851" s="9" t="s">
        <v>25448</v>
      </c>
      <c r="C6851" s="9" t="s">
        <v>23182</v>
      </c>
      <c r="D6851" s="9" t="s">
        <v>25449</v>
      </c>
      <c r="E6851" s="9"/>
      <c r="F6851" s="9" t="s">
        <v>25450</v>
      </c>
      <c r="G6851" s="12">
        <v>11</v>
      </c>
      <c r="H6851" s="9" t="s">
        <v>34</v>
      </c>
      <c r="I6851" s="9" t="s">
        <v>34</v>
      </c>
      <c r="J6851" s="12">
        <v>1</v>
      </c>
      <c r="K6851" s="13">
        <v>44075</v>
      </c>
      <c r="L6851" s="86">
        <f>(Tabla2[[#This Row],[release_year]]-'VARIANZA Y DES. EST'!$L$11)^2</f>
        <v>3.3116808838167522</v>
      </c>
      <c r="M6851" s="12">
        <v>2016</v>
      </c>
      <c r="N6851" s="9" t="s">
        <v>35</v>
      </c>
      <c r="O6851" s="9" t="s">
        <v>23191</v>
      </c>
      <c r="P6851" s="12">
        <v>1</v>
      </c>
      <c r="Q6851" s="12" t="s">
        <v>28</v>
      </c>
      <c r="R6851" s="12"/>
      <c r="S6851" s="12">
        <v>1</v>
      </c>
      <c r="T6851" s="9" t="s">
        <v>23610</v>
      </c>
      <c r="U6851" s="9" t="s">
        <v>23316</v>
      </c>
      <c r="V6851" s="9" t="s">
        <v>23610</v>
      </c>
      <c r="W6851" s="14">
        <v>3</v>
      </c>
    </row>
    <row r="6852" spans="1:23" x14ac:dyDescent="0.25">
      <c r="A6852" s="8">
        <v>2069</v>
      </c>
      <c r="B6852" s="9" t="s">
        <v>25451</v>
      </c>
      <c r="C6852" s="9" t="s">
        <v>23182</v>
      </c>
      <c r="D6852" s="10" t="s">
        <v>25452</v>
      </c>
      <c r="E6852" s="11"/>
      <c r="F6852" s="9" t="s">
        <v>1595</v>
      </c>
      <c r="G6852" s="12">
        <v>1</v>
      </c>
      <c r="H6852" s="9" t="s">
        <v>25</v>
      </c>
      <c r="I6852" s="9" t="s">
        <v>25</v>
      </c>
      <c r="J6852" s="12">
        <v>1</v>
      </c>
      <c r="K6852" s="13">
        <v>44075</v>
      </c>
      <c r="L6852" s="86">
        <f>(Tabla2[[#This Row],[release_year]]-'VARIANZA Y DES. EST'!$L$11)^2</f>
        <v>33.870100322899837</v>
      </c>
      <c r="M6852" s="12">
        <v>2020</v>
      </c>
      <c r="N6852" s="9" t="s">
        <v>76</v>
      </c>
      <c r="O6852" s="9" t="s">
        <v>23191</v>
      </c>
      <c r="P6852" s="12">
        <v>1</v>
      </c>
      <c r="Q6852" s="12" t="s">
        <v>28</v>
      </c>
      <c r="R6852" s="12"/>
      <c r="S6852" s="12">
        <v>1</v>
      </c>
      <c r="T6852" s="9" t="s">
        <v>23663</v>
      </c>
      <c r="U6852" s="9" t="s">
        <v>23664</v>
      </c>
      <c r="V6852" s="9" t="s">
        <v>23663</v>
      </c>
      <c r="W6852" s="14">
        <v>2</v>
      </c>
    </row>
    <row r="6853" spans="1:23" x14ac:dyDescent="0.25">
      <c r="A6853" s="8">
        <v>2070</v>
      </c>
      <c r="B6853" s="9" t="s">
        <v>25453</v>
      </c>
      <c r="C6853" s="9" t="s">
        <v>23182</v>
      </c>
      <c r="D6853" s="9" t="s">
        <v>25454</v>
      </c>
      <c r="E6853" s="18"/>
      <c r="F6853" s="9" t="s">
        <v>25455</v>
      </c>
      <c r="G6853" s="12">
        <v>6</v>
      </c>
      <c r="H6853" s="9" t="s">
        <v>231</v>
      </c>
      <c r="I6853" s="9" t="s">
        <v>231</v>
      </c>
      <c r="J6853" s="12">
        <v>1</v>
      </c>
      <c r="K6853" s="13">
        <v>44075</v>
      </c>
      <c r="L6853" s="86">
        <f>(Tabla2[[#This Row],[release_year]]-'VARIANZA Y DES. EST'!$L$11)^2</f>
        <v>148.35721284702598</v>
      </c>
      <c r="M6853" s="12">
        <v>2002</v>
      </c>
      <c r="N6853" s="9" t="s">
        <v>76</v>
      </c>
      <c r="O6853" s="9" t="s">
        <v>23227</v>
      </c>
      <c r="P6853" s="12">
        <v>4</v>
      </c>
      <c r="Q6853" s="12" t="s">
        <v>28</v>
      </c>
      <c r="R6853" s="12"/>
      <c r="S6853" s="12">
        <v>4</v>
      </c>
      <c r="T6853" s="9" t="s">
        <v>23428</v>
      </c>
      <c r="U6853" s="9" t="s">
        <v>23187</v>
      </c>
      <c r="V6853" s="9" t="s">
        <v>23428</v>
      </c>
      <c r="W6853" s="14">
        <v>2</v>
      </c>
    </row>
    <row r="6854" spans="1:23" x14ac:dyDescent="0.25">
      <c r="A6854" s="8">
        <v>2071</v>
      </c>
      <c r="B6854" s="9" t="s">
        <v>25456</v>
      </c>
      <c r="C6854" s="9" t="s">
        <v>23182</v>
      </c>
      <c r="D6854" s="9" t="s">
        <v>25457</v>
      </c>
      <c r="E6854" s="9"/>
      <c r="F6854" s="9" t="s">
        <v>25458</v>
      </c>
      <c r="G6854" s="12">
        <v>10</v>
      </c>
      <c r="H6854" s="9" t="s">
        <v>231</v>
      </c>
      <c r="I6854" s="9" t="s">
        <v>25459</v>
      </c>
      <c r="J6854" s="12">
        <v>3</v>
      </c>
      <c r="K6854" s="13">
        <v>44075</v>
      </c>
      <c r="L6854" s="86">
        <f>(Tabla2[[#This Row],[release_year]]-'VARIANZA Y DES. EST'!$L$11)^2</f>
        <v>33.870100322899837</v>
      </c>
      <c r="M6854" s="12">
        <v>2020</v>
      </c>
      <c r="N6854" s="9" t="s">
        <v>110</v>
      </c>
      <c r="O6854" s="9" t="s">
        <v>23191</v>
      </c>
      <c r="P6854" s="12">
        <v>1</v>
      </c>
      <c r="Q6854" s="12" t="s">
        <v>28</v>
      </c>
      <c r="R6854" s="12"/>
      <c r="S6854" s="12">
        <v>1</v>
      </c>
      <c r="T6854" s="9" t="s">
        <v>23264</v>
      </c>
      <c r="U6854" s="9" t="s">
        <v>23264</v>
      </c>
      <c r="V6854" s="9" t="s">
        <v>23264</v>
      </c>
      <c r="W6854" s="14">
        <v>1</v>
      </c>
    </row>
    <row r="6855" spans="1:23" x14ac:dyDescent="0.25">
      <c r="A6855" s="8">
        <v>2074</v>
      </c>
      <c r="B6855" s="9" t="s">
        <v>25460</v>
      </c>
      <c r="C6855" s="9" t="s">
        <v>23182</v>
      </c>
      <c r="D6855" s="10" t="s">
        <v>25461</v>
      </c>
      <c r="E6855" s="11"/>
      <c r="F6855" s="9" t="s">
        <v>25462</v>
      </c>
      <c r="G6855" s="12">
        <v>7</v>
      </c>
      <c r="H6855" s="9" t="s">
        <v>25</v>
      </c>
      <c r="I6855" s="9" t="s">
        <v>25</v>
      </c>
      <c r="J6855" s="12">
        <v>1</v>
      </c>
      <c r="K6855" s="13">
        <v>44075</v>
      </c>
      <c r="L6855" s="86">
        <f>(Tabla2[[#This Row],[release_year]]-'VARIANZA Y DES. EST'!$L$11)^2</f>
        <v>261.79879340794287</v>
      </c>
      <c r="M6855" s="12">
        <v>1998</v>
      </c>
      <c r="N6855" s="9" t="s">
        <v>82</v>
      </c>
      <c r="O6855" s="9" t="s">
        <v>23289</v>
      </c>
      <c r="P6855" s="12">
        <v>6</v>
      </c>
      <c r="Q6855" s="12" t="s">
        <v>28</v>
      </c>
      <c r="R6855" s="12"/>
      <c r="S6855" s="12">
        <v>6</v>
      </c>
      <c r="T6855" s="9" t="s">
        <v>24679</v>
      </c>
      <c r="U6855" s="9" t="s">
        <v>23229</v>
      </c>
      <c r="V6855" s="9" t="s">
        <v>24679</v>
      </c>
      <c r="W6855" s="14">
        <v>2</v>
      </c>
    </row>
    <row r="6856" spans="1:23" x14ac:dyDescent="0.25">
      <c r="A6856" s="8">
        <v>2079</v>
      </c>
      <c r="B6856" s="9" t="s">
        <v>25463</v>
      </c>
      <c r="C6856" s="9" t="s">
        <v>23182</v>
      </c>
      <c r="D6856" s="10" t="s">
        <v>25464</v>
      </c>
      <c r="E6856" s="11"/>
      <c r="F6856" s="18" t="s">
        <v>25465</v>
      </c>
      <c r="G6856" s="12">
        <v>13</v>
      </c>
      <c r="H6856" s="9" t="s">
        <v>34</v>
      </c>
      <c r="I6856" s="9" t="s">
        <v>34</v>
      </c>
      <c r="J6856" s="12">
        <v>1</v>
      </c>
      <c r="K6856" s="13">
        <v>44075</v>
      </c>
      <c r="L6856" s="86">
        <f>(Tabla2[[#This Row],[release_year]]-'VARIANZA Y DES. EST'!$L$11)^2</f>
        <v>23.230495463129063</v>
      </c>
      <c r="M6856" s="12">
        <v>2019</v>
      </c>
      <c r="N6856" s="9" t="s">
        <v>35</v>
      </c>
      <c r="O6856" s="9" t="s">
        <v>23191</v>
      </c>
      <c r="P6856" s="12">
        <v>1</v>
      </c>
      <c r="Q6856" s="12" t="s">
        <v>28</v>
      </c>
      <c r="R6856" s="12"/>
      <c r="S6856" s="12">
        <v>1</v>
      </c>
      <c r="T6856" s="9" t="s">
        <v>23610</v>
      </c>
      <c r="U6856" s="9" t="s">
        <v>23316</v>
      </c>
      <c r="V6856" s="9" t="s">
        <v>23610</v>
      </c>
      <c r="W6856" s="14">
        <v>3</v>
      </c>
    </row>
    <row r="6857" spans="1:23" x14ac:dyDescent="0.25">
      <c r="A6857" s="8">
        <v>2081</v>
      </c>
      <c r="B6857" s="9" t="s">
        <v>25466</v>
      </c>
      <c r="C6857" s="9" t="s">
        <v>23182</v>
      </c>
      <c r="D6857" s="9" t="s">
        <v>25467</v>
      </c>
      <c r="E6857" s="9" t="s">
        <v>25468</v>
      </c>
      <c r="F6857" s="9" t="s">
        <v>25469</v>
      </c>
      <c r="G6857" s="12">
        <v>4</v>
      </c>
      <c r="H6857" s="9" t="s">
        <v>126</v>
      </c>
      <c r="I6857" s="9" t="s">
        <v>126</v>
      </c>
      <c r="J6857" s="12">
        <v>1</v>
      </c>
      <c r="K6857" s="13">
        <v>44075</v>
      </c>
      <c r="L6857" s="86">
        <f>(Tabla2[[#This Row],[release_year]]-'VARIANZA Y DES. EST'!$L$11)^2</f>
        <v>33.870100322899837</v>
      </c>
      <c r="M6857" s="12">
        <v>2020</v>
      </c>
      <c r="N6857" s="9" t="s">
        <v>26</v>
      </c>
      <c r="O6857" s="9" t="s">
        <v>23185</v>
      </c>
      <c r="P6857" s="12">
        <v>2</v>
      </c>
      <c r="Q6857" s="12" t="s">
        <v>28</v>
      </c>
      <c r="R6857" s="12"/>
      <c r="S6857" s="12">
        <v>2</v>
      </c>
      <c r="T6857" s="9" t="s">
        <v>25470</v>
      </c>
      <c r="U6857" s="9" t="s">
        <v>23213</v>
      </c>
      <c r="V6857" s="9" t="s">
        <v>25470</v>
      </c>
      <c r="W6857" s="14">
        <v>3</v>
      </c>
    </row>
    <row r="6858" spans="1:23" x14ac:dyDescent="0.25">
      <c r="A6858" s="8">
        <v>2086</v>
      </c>
      <c r="B6858" s="9" t="s">
        <v>25471</v>
      </c>
      <c r="C6858" s="9" t="s">
        <v>23182</v>
      </c>
      <c r="D6858" s="10" t="s">
        <v>25472</v>
      </c>
      <c r="E6858" s="11"/>
      <c r="F6858" s="9"/>
      <c r="G6858" s="12">
        <v>0</v>
      </c>
      <c r="H6858" s="9" t="s">
        <v>126</v>
      </c>
      <c r="I6858" s="9" t="s">
        <v>5012</v>
      </c>
      <c r="J6858" s="12">
        <v>2</v>
      </c>
      <c r="K6858" s="13">
        <v>44071</v>
      </c>
      <c r="L6858" s="86">
        <f>(Tabla2[[#This Row],[release_year]]-'VARIANZA Y DES. EST'!$L$11)^2</f>
        <v>33.870100322899837</v>
      </c>
      <c r="M6858" s="12">
        <v>2020</v>
      </c>
      <c r="N6858" s="9" t="s">
        <v>76</v>
      </c>
      <c r="O6858" s="9" t="s">
        <v>23191</v>
      </c>
      <c r="P6858" s="12">
        <v>1</v>
      </c>
      <c r="Q6858" s="12" t="s">
        <v>28</v>
      </c>
      <c r="R6858" s="12"/>
      <c r="S6858" s="12">
        <v>1</v>
      </c>
      <c r="T6858" s="9" t="s">
        <v>23223</v>
      </c>
      <c r="U6858" s="9" t="s">
        <v>23213</v>
      </c>
      <c r="V6858" s="9" t="s">
        <v>23223</v>
      </c>
      <c r="W6858" s="14">
        <v>3</v>
      </c>
    </row>
    <row r="6859" spans="1:23" x14ac:dyDescent="0.25">
      <c r="A6859" s="8">
        <v>2087</v>
      </c>
      <c r="B6859" s="9" t="s">
        <v>25473</v>
      </c>
      <c r="C6859" s="9" t="s">
        <v>23182</v>
      </c>
      <c r="D6859" s="10" t="s">
        <v>25474</v>
      </c>
      <c r="E6859" s="11"/>
      <c r="F6859" s="9" t="s">
        <v>25475</v>
      </c>
      <c r="G6859" s="12">
        <v>8</v>
      </c>
      <c r="H6859" s="9" t="s">
        <v>518</v>
      </c>
      <c r="I6859" s="9" t="s">
        <v>518</v>
      </c>
      <c r="J6859" s="12">
        <v>1</v>
      </c>
      <c r="K6859" s="13">
        <v>44071</v>
      </c>
      <c r="L6859" s="86">
        <f>(Tabla2[[#This Row],[release_year]]-'VARIANZA Y DES. EST'!$L$11)^2</f>
        <v>33.870100322899837</v>
      </c>
      <c r="M6859" s="12">
        <v>2020</v>
      </c>
      <c r="N6859" s="9" t="s">
        <v>76</v>
      </c>
      <c r="O6859" s="9" t="s">
        <v>23191</v>
      </c>
      <c r="P6859" s="12">
        <v>1</v>
      </c>
      <c r="Q6859" s="12" t="s">
        <v>28</v>
      </c>
      <c r="R6859" s="12"/>
      <c r="S6859" s="12">
        <v>1</v>
      </c>
      <c r="T6859" s="9" t="s">
        <v>23477</v>
      </c>
      <c r="U6859" s="9" t="s">
        <v>23187</v>
      </c>
      <c r="V6859" s="9" t="s">
        <v>23477</v>
      </c>
      <c r="W6859" s="14">
        <v>3</v>
      </c>
    </row>
    <row r="6860" spans="1:23" x14ac:dyDescent="0.25">
      <c r="A6860" s="8">
        <v>2090</v>
      </c>
      <c r="B6860" s="9" t="s">
        <v>25476</v>
      </c>
      <c r="C6860" s="9" t="s">
        <v>23182</v>
      </c>
      <c r="D6860" s="9" t="s">
        <v>25477</v>
      </c>
      <c r="E6860" s="9"/>
      <c r="F6860" s="18" t="s">
        <v>25478</v>
      </c>
      <c r="G6860" s="12">
        <v>7</v>
      </c>
      <c r="H6860" s="9" t="s">
        <v>34</v>
      </c>
      <c r="I6860" s="9" t="s">
        <v>34</v>
      </c>
      <c r="J6860" s="12">
        <v>1</v>
      </c>
      <c r="K6860" s="13">
        <v>44070</v>
      </c>
      <c r="L6860" s="86">
        <f>(Tabla2[[#This Row],[release_year]]-'VARIANZA Y DES. EST'!$L$11)^2</f>
        <v>33.870100322899837</v>
      </c>
      <c r="M6860" s="12">
        <v>2020</v>
      </c>
      <c r="N6860" s="9" t="s">
        <v>35</v>
      </c>
      <c r="O6860" s="9" t="s">
        <v>23255</v>
      </c>
      <c r="P6860" s="12">
        <v>3</v>
      </c>
      <c r="Q6860" s="12" t="s">
        <v>28</v>
      </c>
      <c r="R6860" s="12"/>
      <c r="S6860" s="12">
        <v>3</v>
      </c>
      <c r="T6860" s="9" t="s">
        <v>23315</v>
      </c>
      <c r="U6860" s="9" t="s">
        <v>23316</v>
      </c>
      <c r="V6860" s="9" t="s">
        <v>23315</v>
      </c>
      <c r="W6860" s="14">
        <v>2</v>
      </c>
    </row>
    <row r="6861" spans="1:23" x14ac:dyDescent="0.25">
      <c r="A6861" s="8">
        <v>2094</v>
      </c>
      <c r="B6861" s="9" t="s">
        <v>25479</v>
      </c>
      <c r="C6861" s="9" t="s">
        <v>23182</v>
      </c>
      <c r="D6861" s="10" t="s">
        <v>25480</v>
      </c>
      <c r="E6861" s="11"/>
      <c r="F6861" s="9" t="s">
        <v>25481</v>
      </c>
      <c r="G6861" s="12">
        <v>23</v>
      </c>
      <c r="H6861" s="9" t="s">
        <v>1692</v>
      </c>
      <c r="I6861" s="9" t="s">
        <v>1692</v>
      </c>
      <c r="J6861" s="12">
        <v>1</v>
      </c>
      <c r="K6861" s="13">
        <v>44069</v>
      </c>
      <c r="L6861" s="86">
        <f>(Tabla2[[#This Row],[release_year]]-'VARIANZA Y DES. EST'!$L$11)^2</f>
        <v>33.870100322899837</v>
      </c>
      <c r="M6861" s="12">
        <v>2020</v>
      </c>
      <c r="N6861" s="9" t="s">
        <v>76</v>
      </c>
      <c r="O6861" s="9" t="s">
        <v>23191</v>
      </c>
      <c r="P6861" s="12">
        <v>1</v>
      </c>
      <c r="Q6861" s="12" t="s">
        <v>28</v>
      </c>
      <c r="R6861" s="12"/>
      <c r="S6861" s="12">
        <v>1</v>
      </c>
      <c r="T6861" s="9" t="s">
        <v>23438</v>
      </c>
      <c r="U6861" s="9" t="s">
        <v>23187</v>
      </c>
      <c r="V6861" s="9" t="s">
        <v>23438</v>
      </c>
      <c r="W6861" s="14">
        <v>3</v>
      </c>
    </row>
    <row r="6862" spans="1:23" x14ac:dyDescent="0.25">
      <c r="A6862" s="8">
        <v>2097</v>
      </c>
      <c r="B6862" s="9" t="s">
        <v>25482</v>
      </c>
      <c r="C6862" s="9" t="s">
        <v>23182</v>
      </c>
      <c r="D6862" s="10" t="s">
        <v>25483</v>
      </c>
      <c r="E6862" s="19"/>
      <c r="F6862" s="11"/>
      <c r="G6862" s="12">
        <v>0</v>
      </c>
      <c r="H6862" s="9" t="s">
        <v>25</v>
      </c>
      <c r="I6862" s="9" t="s">
        <v>25</v>
      </c>
      <c r="J6862" s="12">
        <v>1</v>
      </c>
      <c r="K6862" s="13">
        <v>44069</v>
      </c>
      <c r="L6862" s="86">
        <f>(Tabla2[[#This Row],[release_year]]-'VARIANZA Y DES. EST'!$L$11)^2</f>
        <v>33.870100322899837</v>
      </c>
      <c r="M6862" s="12">
        <v>2020</v>
      </c>
      <c r="N6862" s="9" t="s">
        <v>76</v>
      </c>
      <c r="O6862" s="9" t="s">
        <v>23191</v>
      </c>
      <c r="P6862" s="12">
        <v>1</v>
      </c>
      <c r="Q6862" s="12" t="s">
        <v>28</v>
      </c>
      <c r="R6862" s="12"/>
      <c r="S6862" s="12">
        <v>1</v>
      </c>
      <c r="T6862" s="9" t="s">
        <v>23290</v>
      </c>
      <c r="U6862" s="9" t="s">
        <v>23290</v>
      </c>
      <c r="V6862" s="9" t="s">
        <v>23290</v>
      </c>
      <c r="W6862" s="14">
        <v>1</v>
      </c>
    </row>
    <row r="6863" spans="1:23" x14ac:dyDescent="0.25">
      <c r="A6863" s="8">
        <v>2099</v>
      </c>
      <c r="B6863" s="9" t="s">
        <v>25484</v>
      </c>
      <c r="C6863" s="9" t="s">
        <v>23182</v>
      </c>
      <c r="D6863" s="10" t="s">
        <v>25485</v>
      </c>
      <c r="E6863" s="11"/>
      <c r="F6863" s="9" t="s">
        <v>25486</v>
      </c>
      <c r="G6863" s="12">
        <v>11</v>
      </c>
      <c r="H6863" s="9" t="s">
        <v>25</v>
      </c>
      <c r="I6863" s="9" t="s">
        <v>25</v>
      </c>
      <c r="J6863" s="12">
        <v>1</v>
      </c>
      <c r="K6863" s="13">
        <v>44068</v>
      </c>
      <c r="L6863" s="86">
        <f>(Tabla2[[#This Row],[release_year]]-'VARIANZA Y DES. EST'!$L$11)^2</f>
        <v>33.870100322899837</v>
      </c>
      <c r="M6863" s="12">
        <v>2020</v>
      </c>
      <c r="N6863" s="9" t="s">
        <v>26</v>
      </c>
      <c r="O6863" s="9" t="s">
        <v>23191</v>
      </c>
      <c r="P6863" s="12">
        <v>1</v>
      </c>
      <c r="Q6863" s="12" t="s">
        <v>28</v>
      </c>
      <c r="R6863" s="12"/>
      <c r="S6863" s="12">
        <v>1</v>
      </c>
      <c r="T6863" s="9" t="s">
        <v>23264</v>
      </c>
      <c r="U6863" s="9" t="s">
        <v>23264</v>
      </c>
      <c r="V6863" s="9" t="s">
        <v>23264</v>
      </c>
      <c r="W6863" s="14">
        <v>1</v>
      </c>
    </row>
    <row r="6864" spans="1:23" x14ac:dyDescent="0.25">
      <c r="A6864" s="8">
        <v>2100</v>
      </c>
      <c r="B6864" s="9" t="s">
        <v>25487</v>
      </c>
      <c r="C6864" s="9" t="s">
        <v>23182</v>
      </c>
      <c r="D6864" s="9" t="s">
        <v>25488</v>
      </c>
      <c r="E6864" s="9"/>
      <c r="F6864" s="9" t="s">
        <v>25489</v>
      </c>
      <c r="G6864" s="12">
        <v>8</v>
      </c>
      <c r="H6864" s="9" t="s">
        <v>25</v>
      </c>
      <c r="I6864" s="9" t="s">
        <v>25</v>
      </c>
      <c r="J6864" s="12">
        <v>1</v>
      </c>
      <c r="K6864" s="13">
        <v>44068</v>
      </c>
      <c r="L6864" s="86">
        <f>(Tabla2[[#This Row],[release_year]]-'VARIANZA Y DES. EST'!$L$11)^2</f>
        <v>33.870100322899837</v>
      </c>
      <c r="M6864" s="12">
        <v>2020</v>
      </c>
      <c r="N6864" s="9" t="s">
        <v>76</v>
      </c>
      <c r="O6864" s="9" t="s">
        <v>23185</v>
      </c>
      <c r="P6864" s="12">
        <v>2</v>
      </c>
      <c r="Q6864" s="12" t="s">
        <v>28</v>
      </c>
      <c r="R6864" s="12"/>
      <c r="S6864" s="12">
        <v>2</v>
      </c>
      <c r="T6864" s="9" t="s">
        <v>23614</v>
      </c>
      <c r="U6864" s="9" t="s">
        <v>23206</v>
      </c>
      <c r="V6864" s="9" t="s">
        <v>23614</v>
      </c>
      <c r="W6864" s="14">
        <v>2</v>
      </c>
    </row>
    <row r="6865" spans="1:23" x14ac:dyDescent="0.25">
      <c r="A6865" s="8">
        <v>2102</v>
      </c>
      <c r="B6865" s="9" t="s">
        <v>25490</v>
      </c>
      <c r="C6865" s="9" t="s">
        <v>23182</v>
      </c>
      <c r="D6865" s="10" t="s">
        <v>25491</v>
      </c>
      <c r="E6865" s="19"/>
      <c r="F6865" s="11"/>
      <c r="G6865" s="12">
        <v>0</v>
      </c>
      <c r="H6865" s="12"/>
      <c r="I6865" s="9"/>
      <c r="J6865" s="12">
        <v>0</v>
      </c>
      <c r="K6865" s="13">
        <v>44065</v>
      </c>
      <c r="L6865" s="86">
        <f>(Tabla2[[#This Row],[release_year]]-'VARIANZA Y DES. EST'!$L$11)^2</f>
        <v>23.230495463129063</v>
      </c>
      <c r="M6865" s="12">
        <v>2019</v>
      </c>
      <c r="N6865" s="9" t="s">
        <v>76</v>
      </c>
      <c r="O6865" s="9" t="s">
        <v>23191</v>
      </c>
      <c r="P6865" s="12">
        <v>1</v>
      </c>
      <c r="Q6865" s="12" t="s">
        <v>28</v>
      </c>
      <c r="R6865" s="12"/>
      <c r="S6865" s="12">
        <v>1</v>
      </c>
      <c r="T6865" s="9" t="s">
        <v>25492</v>
      </c>
      <c r="U6865" s="9" t="s">
        <v>23213</v>
      </c>
      <c r="V6865" s="9" t="s">
        <v>25492</v>
      </c>
      <c r="W6865" s="14">
        <v>3</v>
      </c>
    </row>
    <row r="6866" spans="1:23" x14ac:dyDescent="0.25">
      <c r="A6866" s="8">
        <v>2103</v>
      </c>
      <c r="B6866" s="9" t="s">
        <v>25493</v>
      </c>
      <c r="C6866" s="9" t="s">
        <v>23182</v>
      </c>
      <c r="D6866" s="10" t="s">
        <v>25494</v>
      </c>
      <c r="E6866" s="11"/>
      <c r="F6866" s="28" t="s">
        <v>25495</v>
      </c>
      <c r="G6866" s="12">
        <v>6</v>
      </c>
      <c r="H6866" s="9" t="s">
        <v>175</v>
      </c>
      <c r="I6866" s="9" t="s">
        <v>175</v>
      </c>
      <c r="J6866" s="12">
        <v>1</v>
      </c>
      <c r="K6866" s="13">
        <v>44065</v>
      </c>
      <c r="L6866" s="86">
        <f>(Tabla2[[#This Row],[release_year]]-'VARIANZA Y DES. EST'!$L$11)^2</f>
        <v>1.3928663045044412</v>
      </c>
      <c r="M6866" s="12">
        <v>2013</v>
      </c>
      <c r="N6866" s="9" t="s">
        <v>55</v>
      </c>
      <c r="O6866" s="9" t="s">
        <v>23191</v>
      </c>
      <c r="P6866" s="12">
        <v>1</v>
      </c>
      <c r="Q6866" s="12" t="s">
        <v>28</v>
      </c>
      <c r="R6866" s="12"/>
      <c r="S6866" s="12">
        <v>1</v>
      </c>
      <c r="T6866" s="9" t="s">
        <v>23428</v>
      </c>
      <c r="U6866" s="9" t="s">
        <v>23187</v>
      </c>
      <c r="V6866" s="9" t="s">
        <v>23428</v>
      </c>
      <c r="W6866" s="14">
        <v>2</v>
      </c>
    </row>
    <row r="6867" spans="1:23" x14ac:dyDescent="0.25">
      <c r="A6867" s="8">
        <v>2106</v>
      </c>
      <c r="B6867" s="9" t="s">
        <v>25496</v>
      </c>
      <c r="C6867" s="9" t="s">
        <v>23182</v>
      </c>
      <c r="D6867" s="9" t="s">
        <v>25497</v>
      </c>
      <c r="E6867" s="9"/>
      <c r="F6867" s="9" t="s">
        <v>25498</v>
      </c>
      <c r="G6867" s="12">
        <v>13</v>
      </c>
      <c r="H6867" s="9" t="s">
        <v>25</v>
      </c>
      <c r="I6867" s="9" t="s">
        <v>25</v>
      </c>
      <c r="J6867" s="12">
        <v>1</v>
      </c>
      <c r="K6867" s="13">
        <v>44064</v>
      </c>
      <c r="L6867" s="86">
        <f>(Tabla2[[#This Row],[release_year]]-'VARIANZA Y DES. EST'!$L$11)^2</f>
        <v>33.870100322899837</v>
      </c>
      <c r="M6867" s="12">
        <v>2020</v>
      </c>
      <c r="N6867" s="9" t="s">
        <v>76</v>
      </c>
      <c r="O6867" s="9" t="s">
        <v>23191</v>
      </c>
      <c r="P6867" s="12">
        <v>1</v>
      </c>
      <c r="Q6867" s="12" t="s">
        <v>28</v>
      </c>
      <c r="R6867" s="12"/>
      <c r="S6867" s="12">
        <v>1</v>
      </c>
      <c r="T6867" s="9" t="s">
        <v>23229</v>
      </c>
      <c r="U6867" s="9" t="s">
        <v>23229</v>
      </c>
      <c r="V6867" s="9" t="s">
        <v>23229</v>
      </c>
      <c r="W6867" s="14">
        <v>1</v>
      </c>
    </row>
    <row r="6868" spans="1:23" x14ac:dyDescent="0.25">
      <c r="A6868" s="8">
        <v>2107</v>
      </c>
      <c r="B6868" s="9" t="s">
        <v>25499</v>
      </c>
      <c r="C6868" s="9" t="s">
        <v>23182</v>
      </c>
      <c r="D6868" s="10" t="s">
        <v>25500</v>
      </c>
      <c r="E6868" s="11"/>
      <c r="F6868" s="9" t="s">
        <v>25501</v>
      </c>
      <c r="G6868" s="12">
        <v>2</v>
      </c>
      <c r="H6868" s="9" t="s">
        <v>160</v>
      </c>
      <c r="I6868" s="9" t="s">
        <v>160</v>
      </c>
      <c r="J6868" s="12">
        <v>1</v>
      </c>
      <c r="K6868" s="13">
        <v>44064</v>
      </c>
      <c r="L6868" s="86">
        <f>(Tabla2[[#This Row],[release_year]]-'VARIANZA Y DES. EST'!$L$11)^2</f>
        <v>33.870100322899837</v>
      </c>
      <c r="M6868" s="12">
        <v>2020</v>
      </c>
      <c r="N6868" s="9" t="s">
        <v>35</v>
      </c>
      <c r="O6868" s="9" t="s">
        <v>23255</v>
      </c>
      <c r="P6868" s="12">
        <v>3</v>
      </c>
      <c r="Q6868" s="12" t="s">
        <v>28</v>
      </c>
      <c r="R6868" s="12"/>
      <c r="S6868" s="12">
        <v>3</v>
      </c>
      <c r="T6868" s="9" t="s">
        <v>23470</v>
      </c>
      <c r="U6868" s="9" t="s">
        <v>23187</v>
      </c>
      <c r="V6868" s="9" t="s">
        <v>23470</v>
      </c>
      <c r="W6868" s="14">
        <v>2</v>
      </c>
    </row>
    <row r="6869" spans="1:23" x14ac:dyDescent="0.25">
      <c r="A6869" s="8">
        <v>2109</v>
      </c>
      <c r="B6869" s="9" t="s">
        <v>25502</v>
      </c>
      <c r="C6869" s="9" t="s">
        <v>23182</v>
      </c>
      <c r="D6869" s="9" t="s">
        <v>25503</v>
      </c>
      <c r="E6869" s="9" t="s">
        <v>25504</v>
      </c>
      <c r="F6869" s="18" t="s">
        <v>25505</v>
      </c>
      <c r="G6869" s="12">
        <v>5</v>
      </c>
      <c r="H6869" s="9" t="s">
        <v>1349</v>
      </c>
      <c r="I6869" s="9" t="s">
        <v>1349</v>
      </c>
      <c r="J6869" s="12">
        <v>1</v>
      </c>
      <c r="K6869" s="13">
        <v>44063</v>
      </c>
      <c r="L6869" s="86">
        <f>(Tabla2[[#This Row],[release_year]]-'VARIANZA Y DES. EST'!$L$11)^2</f>
        <v>33.870100322899837</v>
      </c>
      <c r="M6869" s="12">
        <v>2020</v>
      </c>
      <c r="N6869" s="9" t="s">
        <v>76</v>
      </c>
      <c r="O6869" s="9" t="s">
        <v>23191</v>
      </c>
      <c r="P6869" s="12">
        <v>1</v>
      </c>
      <c r="Q6869" s="12" t="s">
        <v>28</v>
      </c>
      <c r="R6869" s="12"/>
      <c r="S6869" s="12">
        <v>1</v>
      </c>
      <c r="T6869" s="9" t="s">
        <v>25006</v>
      </c>
      <c r="U6869" s="9" t="s">
        <v>23187</v>
      </c>
      <c r="V6869" s="9" t="s">
        <v>25006</v>
      </c>
      <c r="W6869" s="14">
        <v>3</v>
      </c>
    </row>
    <row r="6870" spans="1:23" x14ac:dyDescent="0.25">
      <c r="A6870" s="8">
        <v>2113</v>
      </c>
      <c r="B6870" s="9" t="s">
        <v>25506</v>
      </c>
      <c r="C6870" s="9" t="s">
        <v>23182</v>
      </c>
      <c r="D6870" s="10" t="s">
        <v>25507</v>
      </c>
      <c r="E6870" s="11"/>
      <c r="F6870" s="9"/>
      <c r="G6870" s="12">
        <v>0</v>
      </c>
      <c r="H6870" s="9" t="s">
        <v>25</v>
      </c>
      <c r="I6870" s="9" t="s">
        <v>25</v>
      </c>
      <c r="J6870" s="12">
        <v>1</v>
      </c>
      <c r="K6870" s="13">
        <v>44062</v>
      </c>
      <c r="L6870" s="86">
        <f>(Tabla2[[#This Row],[release_year]]-'VARIANZA Y DES. EST'!$L$11)^2</f>
        <v>33.870100322899837</v>
      </c>
      <c r="M6870" s="12">
        <v>2020</v>
      </c>
      <c r="N6870" s="9" t="s">
        <v>35</v>
      </c>
      <c r="O6870" s="9" t="s">
        <v>23191</v>
      </c>
      <c r="P6870" s="12">
        <v>1</v>
      </c>
      <c r="Q6870" s="12" t="s">
        <v>28</v>
      </c>
      <c r="R6870" s="12"/>
      <c r="S6870" s="12">
        <v>1</v>
      </c>
      <c r="T6870" s="9" t="s">
        <v>23290</v>
      </c>
      <c r="U6870" s="9" t="s">
        <v>23290</v>
      </c>
      <c r="V6870" s="9" t="s">
        <v>23290</v>
      </c>
      <c r="W6870" s="14">
        <v>1</v>
      </c>
    </row>
    <row r="6871" spans="1:23" x14ac:dyDescent="0.25">
      <c r="A6871" s="8">
        <v>2114</v>
      </c>
      <c r="B6871" s="9" t="s">
        <v>25508</v>
      </c>
      <c r="C6871" s="9" t="s">
        <v>23182</v>
      </c>
      <c r="D6871" s="9" t="s">
        <v>25509</v>
      </c>
      <c r="E6871" s="9"/>
      <c r="F6871" s="9"/>
      <c r="G6871" s="12">
        <v>0</v>
      </c>
      <c r="H6871" s="9" t="s">
        <v>25</v>
      </c>
      <c r="I6871" s="9" t="s">
        <v>25</v>
      </c>
      <c r="J6871" s="12">
        <v>1</v>
      </c>
      <c r="K6871" s="13">
        <v>44062</v>
      </c>
      <c r="L6871" s="86">
        <f>(Tabla2[[#This Row],[release_year]]-'VARIANZA Y DES. EST'!$L$11)^2</f>
        <v>33.870100322899837</v>
      </c>
      <c r="M6871" s="12">
        <v>2020</v>
      </c>
      <c r="N6871" s="9" t="s">
        <v>35</v>
      </c>
      <c r="O6871" s="9" t="s">
        <v>23191</v>
      </c>
      <c r="P6871" s="12">
        <v>1</v>
      </c>
      <c r="Q6871" s="12" t="s">
        <v>28</v>
      </c>
      <c r="R6871" s="12"/>
      <c r="S6871" s="12">
        <v>1</v>
      </c>
      <c r="T6871" s="9" t="s">
        <v>23356</v>
      </c>
      <c r="U6871" s="9" t="s">
        <v>23197</v>
      </c>
      <c r="V6871" s="9" t="s">
        <v>23356</v>
      </c>
      <c r="W6871" s="14">
        <v>2</v>
      </c>
    </row>
    <row r="6872" spans="1:23" x14ac:dyDescent="0.25">
      <c r="A6872" s="8">
        <v>2119</v>
      </c>
      <c r="B6872" s="9" t="s">
        <v>25510</v>
      </c>
      <c r="C6872" s="9" t="s">
        <v>23182</v>
      </c>
      <c r="D6872" s="9" t="s">
        <v>25511</v>
      </c>
      <c r="E6872" s="18"/>
      <c r="F6872" s="9" t="s">
        <v>25512</v>
      </c>
      <c r="G6872" s="12">
        <v>8</v>
      </c>
      <c r="H6872" s="9" t="s">
        <v>25</v>
      </c>
      <c r="I6872" s="9" t="s">
        <v>25</v>
      </c>
      <c r="J6872" s="12">
        <v>1</v>
      </c>
      <c r="K6872" s="13">
        <v>44060</v>
      </c>
      <c r="L6872" s="86">
        <f>(Tabla2[[#This Row],[release_year]]-'VARIANZA Y DES. EST'!$L$11)^2</f>
        <v>33.870100322899837</v>
      </c>
      <c r="M6872" s="12">
        <v>2020</v>
      </c>
      <c r="N6872" s="9" t="s">
        <v>110</v>
      </c>
      <c r="O6872" s="9" t="s">
        <v>23185</v>
      </c>
      <c r="P6872" s="12">
        <v>2</v>
      </c>
      <c r="Q6872" s="12" t="s">
        <v>28</v>
      </c>
      <c r="R6872" s="12"/>
      <c r="S6872" s="12">
        <v>2</v>
      </c>
      <c r="T6872" s="9" t="s">
        <v>23264</v>
      </c>
      <c r="U6872" s="9" t="s">
        <v>23264</v>
      </c>
      <c r="V6872" s="9" t="s">
        <v>23264</v>
      </c>
      <c r="W6872" s="14">
        <v>1</v>
      </c>
    </row>
    <row r="6873" spans="1:23" x14ac:dyDescent="0.25">
      <c r="A6873" s="8">
        <v>2123</v>
      </c>
      <c r="B6873" s="9" t="s">
        <v>25513</v>
      </c>
      <c r="C6873" s="9" t="s">
        <v>23182</v>
      </c>
      <c r="D6873" s="9" t="s">
        <v>25514</v>
      </c>
      <c r="E6873" s="9"/>
      <c r="F6873" s="9" t="s">
        <v>25515</v>
      </c>
      <c r="G6873" s="12">
        <v>6</v>
      </c>
      <c r="H6873" s="9" t="s">
        <v>1349</v>
      </c>
      <c r="I6873" s="9" t="s">
        <v>1349</v>
      </c>
      <c r="J6873" s="12">
        <v>1</v>
      </c>
      <c r="K6873" s="13">
        <v>44059</v>
      </c>
      <c r="L6873" s="86">
        <f>(Tabla2[[#This Row],[release_year]]-'VARIANZA Y DES. EST'!$L$11)^2</f>
        <v>33.870100322899837</v>
      </c>
      <c r="M6873" s="12">
        <v>2020</v>
      </c>
      <c r="N6873" s="9" t="s">
        <v>76</v>
      </c>
      <c r="O6873" s="9" t="s">
        <v>23185</v>
      </c>
      <c r="P6873" s="12">
        <v>2</v>
      </c>
      <c r="Q6873" s="12" t="s">
        <v>28</v>
      </c>
      <c r="R6873" s="12"/>
      <c r="S6873" s="12">
        <v>2</v>
      </c>
      <c r="T6873" s="9" t="s">
        <v>24391</v>
      </c>
      <c r="U6873" s="9" t="s">
        <v>23193</v>
      </c>
      <c r="V6873" s="9" t="s">
        <v>24391</v>
      </c>
      <c r="W6873" s="14">
        <v>3</v>
      </c>
    </row>
    <row r="6874" spans="1:23" x14ac:dyDescent="0.25">
      <c r="A6874" s="8">
        <v>2124</v>
      </c>
      <c r="B6874" s="9" t="s">
        <v>25516</v>
      </c>
      <c r="C6874" s="9" t="s">
        <v>23182</v>
      </c>
      <c r="D6874" s="10" t="s">
        <v>25517</v>
      </c>
      <c r="E6874" s="11"/>
      <c r="F6874" s="9" t="s">
        <v>25518</v>
      </c>
      <c r="G6874" s="12">
        <v>15</v>
      </c>
      <c r="H6874" s="12"/>
      <c r="I6874" s="9"/>
      <c r="J6874" s="12">
        <v>0</v>
      </c>
      <c r="K6874" s="13">
        <v>44058</v>
      </c>
      <c r="L6874" s="86">
        <f>(Tabla2[[#This Row],[release_year]]-'VARIANZA Y DES. EST'!$L$11)^2</f>
        <v>3.3116808838167522</v>
      </c>
      <c r="M6874" s="12">
        <v>2016</v>
      </c>
      <c r="N6874" s="9" t="s">
        <v>82</v>
      </c>
      <c r="O6874" s="9" t="s">
        <v>23191</v>
      </c>
      <c r="P6874" s="12">
        <v>1</v>
      </c>
      <c r="Q6874" s="12" t="s">
        <v>28</v>
      </c>
      <c r="R6874" s="12"/>
      <c r="S6874" s="12">
        <v>1</v>
      </c>
      <c r="T6874" s="9" t="s">
        <v>23558</v>
      </c>
      <c r="U6874" s="9" t="s">
        <v>23187</v>
      </c>
      <c r="V6874" s="9" t="s">
        <v>23558</v>
      </c>
      <c r="W6874" s="14">
        <v>3</v>
      </c>
    </row>
    <row r="6875" spans="1:23" x14ac:dyDescent="0.25">
      <c r="A6875" s="8">
        <v>2125</v>
      </c>
      <c r="B6875" s="9" t="s">
        <v>25519</v>
      </c>
      <c r="C6875" s="9" t="s">
        <v>23182</v>
      </c>
      <c r="D6875" s="9" t="s">
        <v>25520</v>
      </c>
      <c r="E6875" s="9"/>
      <c r="F6875" s="18" t="s">
        <v>25521</v>
      </c>
      <c r="G6875" s="12">
        <v>10</v>
      </c>
      <c r="H6875" s="9" t="s">
        <v>851</v>
      </c>
      <c r="I6875" s="9" t="s">
        <v>851</v>
      </c>
      <c r="J6875" s="12">
        <v>1</v>
      </c>
      <c r="K6875" s="13">
        <v>44058</v>
      </c>
      <c r="L6875" s="86">
        <f>(Tabla2[[#This Row],[release_year]]-'VARIANZA Y DES. EST'!$L$11)^2</f>
        <v>33.870100322899837</v>
      </c>
      <c r="M6875" s="12">
        <v>2020</v>
      </c>
      <c r="N6875" s="9" t="s">
        <v>76</v>
      </c>
      <c r="O6875" s="9" t="s">
        <v>23243</v>
      </c>
      <c r="P6875" s="12">
        <v>5</v>
      </c>
      <c r="Q6875" s="12" t="s">
        <v>28</v>
      </c>
      <c r="R6875" s="12"/>
      <c r="S6875" s="12">
        <v>5</v>
      </c>
      <c r="T6875" s="9" t="s">
        <v>23477</v>
      </c>
      <c r="U6875" s="9" t="s">
        <v>23187</v>
      </c>
      <c r="V6875" s="9" t="s">
        <v>23477</v>
      </c>
      <c r="W6875" s="14">
        <v>3</v>
      </c>
    </row>
    <row r="6876" spans="1:23" x14ac:dyDescent="0.25">
      <c r="A6876" s="8">
        <v>2126</v>
      </c>
      <c r="B6876" s="9" t="s">
        <v>25522</v>
      </c>
      <c r="C6876" s="9" t="s">
        <v>23182</v>
      </c>
      <c r="D6876" s="9" t="s">
        <v>25523</v>
      </c>
      <c r="E6876" s="9"/>
      <c r="F6876" s="9" t="s">
        <v>25524</v>
      </c>
      <c r="G6876" s="12">
        <v>12</v>
      </c>
      <c r="H6876" s="9" t="s">
        <v>6203</v>
      </c>
      <c r="I6876" s="9" t="s">
        <v>6203</v>
      </c>
      <c r="J6876" s="12">
        <v>1</v>
      </c>
      <c r="K6876" s="13">
        <v>44058</v>
      </c>
      <c r="L6876" s="86">
        <f>(Tabla2[[#This Row],[release_year]]-'VARIANZA Y DES. EST'!$L$11)^2</f>
        <v>3.2471164275211517E-2</v>
      </c>
      <c r="M6876" s="12">
        <v>2014</v>
      </c>
      <c r="N6876" s="9" t="s">
        <v>35</v>
      </c>
      <c r="O6876" s="9" t="s">
        <v>23185</v>
      </c>
      <c r="P6876" s="12">
        <v>2</v>
      </c>
      <c r="Q6876" s="12" t="s">
        <v>28</v>
      </c>
      <c r="R6876" s="12"/>
      <c r="S6876" s="12">
        <v>2</v>
      </c>
      <c r="T6876" s="9" t="s">
        <v>23281</v>
      </c>
      <c r="U6876" s="9" t="s">
        <v>23187</v>
      </c>
      <c r="V6876" s="9" t="s">
        <v>23281</v>
      </c>
      <c r="W6876" s="14">
        <v>2</v>
      </c>
    </row>
    <row r="6877" spans="1:23" x14ac:dyDescent="0.25">
      <c r="A6877" s="8">
        <v>2128</v>
      </c>
      <c r="B6877" s="9" t="s">
        <v>25525</v>
      </c>
      <c r="C6877" s="9" t="s">
        <v>23182</v>
      </c>
      <c r="D6877" s="31">
        <v>0.03</v>
      </c>
      <c r="E6877" s="9"/>
      <c r="F6877" s="9" t="s">
        <v>25526</v>
      </c>
      <c r="G6877" s="12">
        <v>11</v>
      </c>
      <c r="H6877" s="9" t="s">
        <v>858</v>
      </c>
      <c r="I6877" s="9" t="s">
        <v>858</v>
      </c>
      <c r="J6877" s="12">
        <v>1</v>
      </c>
      <c r="K6877" s="13">
        <v>44057</v>
      </c>
      <c r="L6877" s="86">
        <f>(Tabla2[[#This Row],[release_year]]-'VARIANZA Y DES. EST'!$L$11)^2</f>
        <v>33.870100322899837</v>
      </c>
      <c r="M6877" s="12">
        <v>2020</v>
      </c>
      <c r="N6877" s="9" t="s">
        <v>76</v>
      </c>
      <c r="O6877" s="9" t="s">
        <v>23227</v>
      </c>
      <c r="P6877" s="12">
        <v>4</v>
      </c>
      <c r="Q6877" s="12" t="s">
        <v>28</v>
      </c>
      <c r="R6877" s="12"/>
      <c r="S6877" s="12">
        <v>4</v>
      </c>
      <c r="T6877" s="9" t="s">
        <v>23285</v>
      </c>
      <c r="U6877" s="9" t="s">
        <v>23187</v>
      </c>
      <c r="V6877" s="9" t="s">
        <v>23285</v>
      </c>
      <c r="W6877" s="14">
        <v>3</v>
      </c>
    </row>
    <row r="6878" spans="1:23" x14ac:dyDescent="0.25">
      <c r="A6878" s="8">
        <v>2134</v>
      </c>
      <c r="B6878" s="9" t="s">
        <v>25527</v>
      </c>
      <c r="C6878" s="9" t="s">
        <v>23182</v>
      </c>
      <c r="D6878" s="10" t="s">
        <v>25528</v>
      </c>
      <c r="E6878" s="11"/>
      <c r="F6878" s="9" t="s">
        <v>25529</v>
      </c>
      <c r="G6878" s="12">
        <v>13</v>
      </c>
      <c r="H6878" s="9" t="s">
        <v>25</v>
      </c>
      <c r="I6878" s="9" t="s">
        <v>25</v>
      </c>
      <c r="J6878" s="12">
        <v>1</v>
      </c>
      <c r="K6878" s="13">
        <v>44057</v>
      </c>
      <c r="L6878" s="86">
        <f>(Tabla2[[#This Row],[release_year]]-'VARIANZA Y DES. EST'!$L$11)^2</f>
        <v>33.870100322899837</v>
      </c>
      <c r="M6878" s="12">
        <v>2020</v>
      </c>
      <c r="N6878" s="9" t="s">
        <v>76</v>
      </c>
      <c r="O6878" s="9" t="s">
        <v>23191</v>
      </c>
      <c r="P6878" s="12">
        <v>1</v>
      </c>
      <c r="Q6878" s="12" t="s">
        <v>28</v>
      </c>
      <c r="R6878" s="12"/>
      <c r="S6878" s="12">
        <v>1</v>
      </c>
      <c r="T6878" s="9" t="s">
        <v>23320</v>
      </c>
      <c r="U6878" s="9" t="s">
        <v>23193</v>
      </c>
      <c r="V6878" s="9" t="s">
        <v>23320</v>
      </c>
      <c r="W6878" s="14">
        <v>3</v>
      </c>
    </row>
    <row r="6879" spans="1:23" x14ac:dyDescent="0.25">
      <c r="A6879" s="8">
        <v>2135</v>
      </c>
      <c r="B6879" s="9" t="s">
        <v>25530</v>
      </c>
      <c r="C6879" s="9" t="s">
        <v>23182</v>
      </c>
      <c r="D6879" s="10" t="s">
        <v>25531</v>
      </c>
      <c r="E6879" s="11"/>
      <c r="F6879" s="9" t="s">
        <v>25532</v>
      </c>
      <c r="G6879" s="12">
        <v>12</v>
      </c>
      <c r="H6879" s="9" t="s">
        <v>1692</v>
      </c>
      <c r="I6879" s="9" t="s">
        <v>1692</v>
      </c>
      <c r="J6879" s="12">
        <v>1</v>
      </c>
      <c r="K6879" s="13">
        <v>44057</v>
      </c>
      <c r="L6879" s="86">
        <f>(Tabla2[[#This Row],[release_year]]-'VARIANZA Y DES. EST'!$L$11)^2</f>
        <v>33.870100322899837</v>
      </c>
      <c r="M6879" s="12">
        <v>2020</v>
      </c>
      <c r="N6879" s="9" t="s">
        <v>76</v>
      </c>
      <c r="O6879" s="9" t="s">
        <v>23191</v>
      </c>
      <c r="P6879" s="12">
        <v>1</v>
      </c>
      <c r="Q6879" s="12" t="s">
        <v>28</v>
      </c>
      <c r="R6879" s="12"/>
      <c r="S6879" s="12">
        <v>1</v>
      </c>
      <c r="T6879" s="9" t="s">
        <v>23370</v>
      </c>
      <c r="U6879" s="9" t="s">
        <v>23193</v>
      </c>
      <c r="V6879" s="9" t="s">
        <v>23370</v>
      </c>
      <c r="W6879" s="14">
        <v>3</v>
      </c>
    </row>
    <row r="6880" spans="1:23" x14ac:dyDescent="0.25">
      <c r="A6880" s="8">
        <v>2136</v>
      </c>
      <c r="B6880" s="9" t="s">
        <v>25533</v>
      </c>
      <c r="C6880" s="9" t="s">
        <v>23182</v>
      </c>
      <c r="D6880" s="10" t="s">
        <v>25534</v>
      </c>
      <c r="E6880" s="11"/>
      <c r="F6880" s="9" t="s">
        <v>25535</v>
      </c>
      <c r="G6880" s="12">
        <v>9</v>
      </c>
      <c r="H6880" s="9" t="s">
        <v>25</v>
      </c>
      <c r="I6880" s="9" t="s">
        <v>25</v>
      </c>
      <c r="J6880" s="12">
        <v>1</v>
      </c>
      <c r="K6880" s="13">
        <v>44057</v>
      </c>
      <c r="L6880" s="86">
        <f>(Tabla2[[#This Row],[release_year]]-'VARIANZA Y DES. EST'!$L$11)^2</f>
        <v>3.2471164275211517E-2</v>
      </c>
      <c r="M6880" s="12">
        <v>2014</v>
      </c>
      <c r="N6880" s="9" t="s">
        <v>110</v>
      </c>
      <c r="O6880" s="9" t="s">
        <v>23227</v>
      </c>
      <c r="P6880" s="12">
        <v>4</v>
      </c>
      <c r="Q6880" s="12" t="s">
        <v>28</v>
      </c>
      <c r="R6880" s="12"/>
      <c r="S6880" s="12">
        <v>4</v>
      </c>
      <c r="T6880" s="9" t="s">
        <v>23849</v>
      </c>
      <c r="U6880" s="9" t="s">
        <v>23264</v>
      </c>
      <c r="V6880" s="9" t="s">
        <v>23849</v>
      </c>
      <c r="W6880" s="14">
        <v>3</v>
      </c>
    </row>
    <row r="6881" spans="1:23" x14ac:dyDescent="0.25">
      <c r="A6881" s="8">
        <v>2137</v>
      </c>
      <c r="B6881" s="9" t="s">
        <v>25536</v>
      </c>
      <c r="C6881" s="9" t="s">
        <v>23182</v>
      </c>
      <c r="D6881" s="9" t="s">
        <v>25537</v>
      </c>
      <c r="E6881" s="9"/>
      <c r="F6881" s="9" t="s">
        <v>25538</v>
      </c>
      <c r="G6881" s="12">
        <v>13</v>
      </c>
      <c r="H6881" s="9" t="s">
        <v>34</v>
      </c>
      <c r="I6881" s="9" t="s">
        <v>34</v>
      </c>
      <c r="J6881" s="12">
        <v>1</v>
      </c>
      <c r="K6881" s="13">
        <v>44057</v>
      </c>
      <c r="L6881" s="86">
        <f>(Tabla2[[#This Row],[release_year]]-'VARIANZA Y DES. EST'!$L$11)^2</f>
        <v>14.590890603358293</v>
      </c>
      <c r="M6881" s="12">
        <v>2018</v>
      </c>
      <c r="N6881" s="9" t="s">
        <v>110</v>
      </c>
      <c r="O6881" s="9" t="s">
        <v>23191</v>
      </c>
      <c r="P6881" s="12">
        <v>1</v>
      </c>
      <c r="Q6881" s="12" t="s">
        <v>28</v>
      </c>
      <c r="R6881" s="12"/>
      <c r="S6881" s="12">
        <v>1</v>
      </c>
      <c r="T6881" s="9" t="s">
        <v>23326</v>
      </c>
      <c r="U6881" s="9" t="s">
        <v>23316</v>
      </c>
      <c r="V6881" s="9" t="s">
        <v>23326</v>
      </c>
      <c r="W6881" s="14">
        <v>2</v>
      </c>
    </row>
    <row r="6882" spans="1:23" x14ac:dyDescent="0.25">
      <c r="A6882" s="8">
        <v>2141</v>
      </c>
      <c r="B6882" s="9" t="s">
        <v>25539</v>
      </c>
      <c r="C6882" s="9" t="s">
        <v>23182</v>
      </c>
      <c r="D6882" s="9" t="s">
        <v>25540</v>
      </c>
      <c r="E6882" s="9"/>
      <c r="F6882" s="9"/>
      <c r="G6882" s="12">
        <v>0</v>
      </c>
      <c r="H6882" s="9" t="s">
        <v>25</v>
      </c>
      <c r="I6882" s="9" t="s">
        <v>25</v>
      </c>
      <c r="J6882" s="12">
        <v>1</v>
      </c>
      <c r="K6882" s="13">
        <v>44055</v>
      </c>
      <c r="L6882" s="86">
        <f>(Tabla2[[#This Row],[release_year]]-'VARIANZA Y DES. EST'!$L$11)^2</f>
        <v>33.870100322899837</v>
      </c>
      <c r="M6882" s="12">
        <v>2020</v>
      </c>
      <c r="N6882" s="9" t="s">
        <v>76</v>
      </c>
      <c r="O6882" s="9" t="s">
        <v>23191</v>
      </c>
      <c r="P6882" s="12">
        <v>1</v>
      </c>
      <c r="Q6882" s="12" t="s">
        <v>28</v>
      </c>
      <c r="R6882" s="12"/>
      <c r="S6882" s="12">
        <v>1</v>
      </c>
      <c r="T6882" s="9" t="s">
        <v>23290</v>
      </c>
      <c r="U6882" s="9" t="s">
        <v>23290</v>
      </c>
      <c r="V6882" s="9" t="s">
        <v>23290</v>
      </c>
      <c r="W6882" s="14">
        <v>1</v>
      </c>
    </row>
    <row r="6883" spans="1:23" x14ac:dyDescent="0.25">
      <c r="A6883" s="8">
        <v>2145</v>
      </c>
      <c r="B6883" s="9" t="s">
        <v>25541</v>
      </c>
      <c r="C6883" s="9" t="s">
        <v>23182</v>
      </c>
      <c r="D6883" s="10" t="s">
        <v>25542</v>
      </c>
      <c r="E6883" s="11"/>
      <c r="F6883" s="9" t="s">
        <v>25543</v>
      </c>
      <c r="G6883" s="12">
        <v>9</v>
      </c>
      <c r="H6883" s="9" t="s">
        <v>25</v>
      </c>
      <c r="I6883" s="9" t="s">
        <v>25</v>
      </c>
      <c r="J6883" s="12">
        <v>1</v>
      </c>
      <c r="K6883" s="13">
        <v>44053</v>
      </c>
      <c r="L6883" s="86">
        <f>(Tabla2[[#This Row],[release_year]]-'VARIANZA Y DES. EST'!$L$11)^2</f>
        <v>33.870100322899837</v>
      </c>
      <c r="M6883" s="12">
        <v>2020</v>
      </c>
      <c r="N6883" s="9" t="s">
        <v>55</v>
      </c>
      <c r="O6883" s="9" t="s">
        <v>23191</v>
      </c>
      <c r="P6883" s="12">
        <v>1</v>
      </c>
      <c r="Q6883" s="12" t="s">
        <v>28</v>
      </c>
      <c r="R6883" s="12"/>
      <c r="S6883" s="12">
        <v>1</v>
      </c>
      <c r="T6883" s="9" t="s">
        <v>23268</v>
      </c>
      <c r="U6883" s="9" t="s">
        <v>23264</v>
      </c>
      <c r="V6883" s="9" t="s">
        <v>23268</v>
      </c>
      <c r="W6883" s="14">
        <v>2</v>
      </c>
    </row>
    <row r="6884" spans="1:23" x14ac:dyDescent="0.25">
      <c r="A6884" s="8">
        <v>2146</v>
      </c>
      <c r="B6884" s="9" t="s">
        <v>25544</v>
      </c>
      <c r="C6884" s="9" t="s">
        <v>23182</v>
      </c>
      <c r="D6884" s="10" t="s">
        <v>25545</v>
      </c>
      <c r="E6884" s="11"/>
      <c r="F6884" s="9" t="s">
        <v>23840</v>
      </c>
      <c r="G6884" s="12">
        <v>6</v>
      </c>
      <c r="H6884" s="9" t="s">
        <v>34</v>
      </c>
      <c r="I6884" s="9" t="s">
        <v>34</v>
      </c>
      <c r="J6884" s="12">
        <v>1</v>
      </c>
      <c r="K6884" s="13">
        <v>44053</v>
      </c>
      <c r="L6884" s="86">
        <f>(Tabla2[[#This Row],[release_year]]-'VARIANZA Y DES. EST'!$L$11)^2</f>
        <v>23.230495463129063</v>
      </c>
      <c r="M6884" s="12">
        <v>2019</v>
      </c>
      <c r="N6884" s="9" t="s">
        <v>76</v>
      </c>
      <c r="O6884" s="9" t="s">
        <v>23185</v>
      </c>
      <c r="P6884" s="12">
        <v>2</v>
      </c>
      <c r="Q6884" s="12" t="s">
        <v>28</v>
      </c>
      <c r="R6884" s="12"/>
      <c r="S6884" s="12">
        <v>2</v>
      </c>
      <c r="T6884" s="9" t="s">
        <v>23470</v>
      </c>
      <c r="U6884" s="9" t="s">
        <v>23187</v>
      </c>
      <c r="V6884" s="9" t="s">
        <v>23470</v>
      </c>
      <c r="W6884" s="14">
        <v>2</v>
      </c>
    </row>
    <row r="6885" spans="1:23" x14ac:dyDescent="0.25">
      <c r="A6885" s="8">
        <v>2149</v>
      </c>
      <c r="B6885" s="9" t="s">
        <v>25546</v>
      </c>
      <c r="C6885" s="9" t="s">
        <v>23182</v>
      </c>
      <c r="D6885" s="10" t="s">
        <v>25547</v>
      </c>
      <c r="E6885" s="11"/>
      <c r="F6885" s="18" t="s">
        <v>25548</v>
      </c>
      <c r="G6885" s="12">
        <v>11</v>
      </c>
      <c r="H6885" s="9" t="s">
        <v>175</v>
      </c>
      <c r="I6885" s="9" t="s">
        <v>175</v>
      </c>
      <c r="J6885" s="12">
        <v>1</v>
      </c>
      <c r="K6885" s="13">
        <v>44051</v>
      </c>
      <c r="L6885" s="86">
        <f>(Tabla2[[#This Row],[release_year]]-'VARIANZA Y DES. EST'!$L$11)^2</f>
        <v>3.3116808838167522</v>
      </c>
      <c r="M6885" s="12">
        <v>2016</v>
      </c>
      <c r="N6885" s="9" t="s">
        <v>35</v>
      </c>
      <c r="O6885" s="9" t="s">
        <v>23191</v>
      </c>
      <c r="P6885" s="12">
        <v>1</v>
      </c>
      <c r="Q6885" s="12" t="s">
        <v>28</v>
      </c>
      <c r="R6885" s="12"/>
      <c r="S6885" s="12">
        <v>1</v>
      </c>
      <c r="T6885" s="9" t="s">
        <v>23281</v>
      </c>
      <c r="U6885" s="9" t="s">
        <v>23187</v>
      </c>
      <c r="V6885" s="9" t="s">
        <v>23281</v>
      </c>
      <c r="W6885" s="14">
        <v>2</v>
      </c>
    </row>
    <row r="6886" spans="1:23" x14ac:dyDescent="0.25">
      <c r="A6886" s="8">
        <v>2152</v>
      </c>
      <c r="B6886" s="9" t="s">
        <v>25549</v>
      </c>
      <c r="C6886" s="9" t="s">
        <v>23182</v>
      </c>
      <c r="D6886" s="9" t="s">
        <v>25550</v>
      </c>
      <c r="E6886" s="9"/>
      <c r="F6886" s="9" t="s">
        <v>25551</v>
      </c>
      <c r="G6886" s="12">
        <v>19</v>
      </c>
      <c r="H6886" s="9" t="s">
        <v>390</v>
      </c>
      <c r="I6886" s="9" t="s">
        <v>390</v>
      </c>
      <c r="J6886" s="12">
        <v>1</v>
      </c>
      <c r="K6886" s="13">
        <v>44050</v>
      </c>
      <c r="L6886" s="86">
        <f>(Tabla2[[#This Row],[release_year]]-'VARIANZA Y DES. EST'!$L$11)^2</f>
        <v>33.870100322899837</v>
      </c>
      <c r="M6886" s="12">
        <v>2020</v>
      </c>
      <c r="N6886" s="9" t="s">
        <v>76</v>
      </c>
      <c r="O6886" s="9" t="s">
        <v>23255</v>
      </c>
      <c r="P6886" s="12">
        <v>3</v>
      </c>
      <c r="Q6886" s="12" t="s">
        <v>28</v>
      </c>
      <c r="R6886" s="12"/>
      <c r="S6886" s="12">
        <v>3</v>
      </c>
      <c r="T6886" s="9" t="s">
        <v>23370</v>
      </c>
      <c r="U6886" s="9" t="s">
        <v>23193</v>
      </c>
      <c r="V6886" s="9" t="s">
        <v>23370</v>
      </c>
      <c r="W6886" s="14">
        <v>3</v>
      </c>
    </row>
    <row r="6887" spans="1:23" x14ac:dyDescent="0.25">
      <c r="A6887" s="8">
        <v>2153</v>
      </c>
      <c r="B6887" s="9" t="s">
        <v>25552</v>
      </c>
      <c r="C6887" s="9" t="s">
        <v>23182</v>
      </c>
      <c r="D6887" s="10" t="s">
        <v>25553</v>
      </c>
      <c r="E6887" s="11"/>
      <c r="F6887" s="9"/>
      <c r="G6887" s="12">
        <v>0</v>
      </c>
      <c r="H6887" s="12"/>
      <c r="I6887" s="9"/>
      <c r="J6887" s="12">
        <v>0</v>
      </c>
      <c r="K6887" s="13">
        <v>44050</v>
      </c>
      <c r="L6887" s="86">
        <f>(Tabla2[[#This Row],[release_year]]-'VARIANZA Y DES. EST'!$L$11)^2</f>
        <v>33.870100322899837</v>
      </c>
      <c r="M6887" s="12">
        <v>2020</v>
      </c>
      <c r="N6887" s="9" t="s">
        <v>76</v>
      </c>
      <c r="O6887" s="9" t="s">
        <v>23255</v>
      </c>
      <c r="P6887" s="12">
        <v>3</v>
      </c>
      <c r="Q6887" s="12" t="s">
        <v>28</v>
      </c>
      <c r="R6887" s="12"/>
      <c r="S6887" s="12">
        <v>3</v>
      </c>
      <c r="T6887" s="9" t="s">
        <v>23290</v>
      </c>
      <c r="U6887" s="9" t="s">
        <v>23290</v>
      </c>
      <c r="V6887" s="9" t="s">
        <v>23290</v>
      </c>
      <c r="W6887" s="14">
        <v>1</v>
      </c>
    </row>
    <row r="6888" spans="1:23" x14ac:dyDescent="0.25">
      <c r="A6888" s="8">
        <v>2154</v>
      </c>
      <c r="B6888" s="9" t="s">
        <v>25554</v>
      </c>
      <c r="C6888" s="9" t="s">
        <v>23182</v>
      </c>
      <c r="D6888" s="10" t="s">
        <v>25555</v>
      </c>
      <c r="E6888" s="11"/>
      <c r="F6888" s="9" t="s">
        <v>25556</v>
      </c>
      <c r="G6888" s="12">
        <v>1</v>
      </c>
      <c r="H6888" s="9" t="s">
        <v>184</v>
      </c>
      <c r="I6888" s="9" t="s">
        <v>184</v>
      </c>
      <c r="J6888" s="12">
        <v>1</v>
      </c>
      <c r="K6888" s="13">
        <v>44050</v>
      </c>
      <c r="L6888" s="86">
        <f>(Tabla2[[#This Row],[release_year]]-'VARIANZA Y DES. EST'!$L$11)^2</f>
        <v>33.870100322899837</v>
      </c>
      <c r="M6888" s="12">
        <v>2020</v>
      </c>
      <c r="N6888" s="9" t="s">
        <v>82</v>
      </c>
      <c r="O6888" s="9" t="s">
        <v>23191</v>
      </c>
      <c r="P6888" s="12">
        <v>1</v>
      </c>
      <c r="Q6888" s="12" t="s">
        <v>28</v>
      </c>
      <c r="R6888" s="12"/>
      <c r="S6888" s="12">
        <v>1</v>
      </c>
      <c r="T6888" s="9" t="s">
        <v>23470</v>
      </c>
      <c r="U6888" s="9" t="s">
        <v>23187</v>
      </c>
      <c r="V6888" s="9" t="s">
        <v>23470</v>
      </c>
      <c r="W6888" s="14">
        <v>2</v>
      </c>
    </row>
    <row r="6889" spans="1:23" x14ac:dyDescent="0.25">
      <c r="A6889" s="8">
        <v>2157</v>
      </c>
      <c r="B6889" s="9" t="s">
        <v>25557</v>
      </c>
      <c r="C6889" s="9" t="s">
        <v>23182</v>
      </c>
      <c r="D6889" s="10" t="s">
        <v>25558</v>
      </c>
      <c r="E6889" s="11"/>
      <c r="F6889" s="9" t="s">
        <v>25559</v>
      </c>
      <c r="G6889" s="12">
        <v>1</v>
      </c>
      <c r="H6889" s="9" t="s">
        <v>25</v>
      </c>
      <c r="I6889" s="9" t="s">
        <v>25</v>
      </c>
      <c r="J6889" s="12">
        <v>1</v>
      </c>
      <c r="K6889" s="13">
        <v>44050</v>
      </c>
      <c r="L6889" s="86">
        <f>(Tabla2[[#This Row],[release_year]]-'VARIANZA Y DES. EST'!$L$11)^2</f>
        <v>33.870100322899837</v>
      </c>
      <c r="M6889" s="12">
        <v>2020</v>
      </c>
      <c r="N6889" s="9" t="s">
        <v>82</v>
      </c>
      <c r="O6889" s="9" t="s">
        <v>23191</v>
      </c>
      <c r="P6889" s="12">
        <v>1</v>
      </c>
      <c r="Q6889" s="12" t="s">
        <v>28</v>
      </c>
      <c r="R6889" s="12"/>
      <c r="S6889" s="12">
        <v>1</v>
      </c>
      <c r="T6889" s="9" t="s">
        <v>24505</v>
      </c>
      <c r="U6889" s="9" t="s">
        <v>23197</v>
      </c>
      <c r="V6889" s="9" t="s">
        <v>24505</v>
      </c>
      <c r="W6889" s="14">
        <v>3</v>
      </c>
    </row>
    <row r="6890" spans="1:23" x14ac:dyDescent="0.25">
      <c r="A6890" s="8">
        <v>2158</v>
      </c>
      <c r="B6890" s="9" t="s">
        <v>25560</v>
      </c>
      <c r="C6890" s="9" t="s">
        <v>23182</v>
      </c>
      <c r="D6890" s="10" t="s">
        <v>25561</v>
      </c>
      <c r="E6890" s="11"/>
      <c r="F6890" s="9" t="s">
        <v>25562</v>
      </c>
      <c r="G6890" s="12">
        <v>10</v>
      </c>
      <c r="H6890" s="9" t="s">
        <v>25</v>
      </c>
      <c r="I6890" s="9" t="s">
        <v>25</v>
      </c>
      <c r="J6890" s="12">
        <v>1</v>
      </c>
      <c r="K6890" s="13">
        <v>44050</v>
      </c>
      <c r="L6890" s="86">
        <f>(Tabla2[[#This Row],[release_year]]-'VARIANZA Y DES. EST'!$L$11)^2</f>
        <v>33.870100322899837</v>
      </c>
      <c r="M6890" s="12">
        <v>2020</v>
      </c>
      <c r="N6890" s="9" t="s">
        <v>110</v>
      </c>
      <c r="O6890" s="9" t="s">
        <v>23191</v>
      </c>
      <c r="P6890" s="12">
        <v>1</v>
      </c>
      <c r="Q6890" s="12" t="s">
        <v>28</v>
      </c>
      <c r="R6890" s="12"/>
      <c r="S6890" s="12">
        <v>1</v>
      </c>
      <c r="T6890" s="9" t="s">
        <v>23849</v>
      </c>
      <c r="U6890" s="9" t="s">
        <v>23264</v>
      </c>
      <c r="V6890" s="9" t="s">
        <v>23849</v>
      </c>
      <c r="W6890" s="14">
        <v>3</v>
      </c>
    </row>
    <row r="6891" spans="1:23" x14ac:dyDescent="0.25">
      <c r="A6891" s="8">
        <v>2159</v>
      </c>
      <c r="B6891" s="9" t="s">
        <v>25563</v>
      </c>
      <c r="C6891" s="9" t="s">
        <v>23182</v>
      </c>
      <c r="D6891" s="10" t="s">
        <v>25564</v>
      </c>
      <c r="E6891" s="11"/>
      <c r="F6891" s="9"/>
      <c r="G6891" s="12">
        <v>0</v>
      </c>
      <c r="H6891" s="9" t="s">
        <v>25</v>
      </c>
      <c r="I6891" s="9" t="s">
        <v>25</v>
      </c>
      <c r="J6891" s="12">
        <v>1</v>
      </c>
      <c r="K6891" s="13">
        <v>44050</v>
      </c>
      <c r="L6891" s="86">
        <f>(Tabla2[[#This Row],[release_year]]-'VARIANZA Y DES. EST'!$L$11)^2</f>
        <v>33.870100322899837</v>
      </c>
      <c r="M6891" s="12">
        <v>2020</v>
      </c>
      <c r="N6891" s="9" t="s">
        <v>26</v>
      </c>
      <c r="O6891" s="9" t="s">
        <v>23191</v>
      </c>
      <c r="P6891" s="12">
        <v>1</v>
      </c>
      <c r="Q6891" s="12" t="s">
        <v>28</v>
      </c>
      <c r="R6891" s="12"/>
      <c r="S6891" s="12">
        <v>1</v>
      </c>
      <c r="T6891" s="9" t="s">
        <v>23264</v>
      </c>
      <c r="U6891" s="9" t="s">
        <v>23264</v>
      </c>
      <c r="V6891" s="9" t="s">
        <v>23264</v>
      </c>
      <c r="W6891" s="14">
        <v>1</v>
      </c>
    </row>
    <row r="6892" spans="1:23" x14ac:dyDescent="0.25">
      <c r="A6892" s="8">
        <v>2161</v>
      </c>
      <c r="B6892" s="9" t="s">
        <v>25565</v>
      </c>
      <c r="C6892" s="9" t="s">
        <v>23182</v>
      </c>
      <c r="D6892" s="10" t="s">
        <v>25566</v>
      </c>
      <c r="E6892" s="11"/>
      <c r="F6892" s="9" t="s">
        <v>25567</v>
      </c>
      <c r="G6892" s="12">
        <v>20</v>
      </c>
      <c r="H6892" s="9" t="s">
        <v>160</v>
      </c>
      <c r="I6892" s="9" t="s">
        <v>160</v>
      </c>
      <c r="J6892" s="12">
        <v>1</v>
      </c>
      <c r="K6892" s="13">
        <v>44049</v>
      </c>
      <c r="L6892" s="86">
        <f>(Tabla2[[#This Row],[release_year]]-'VARIANZA Y DES. EST'!$L$11)^2</f>
        <v>3.3116808838167522</v>
      </c>
      <c r="M6892" s="12">
        <v>2016</v>
      </c>
      <c r="N6892" s="9" t="s">
        <v>110</v>
      </c>
      <c r="O6892" s="9" t="s">
        <v>23243</v>
      </c>
      <c r="P6892" s="12">
        <v>5</v>
      </c>
      <c r="Q6892" s="12" t="s">
        <v>28</v>
      </c>
      <c r="R6892" s="12"/>
      <c r="S6892" s="12">
        <v>5</v>
      </c>
      <c r="T6892" s="9" t="s">
        <v>23264</v>
      </c>
      <c r="U6892" s="9" t="s">
        <v>23264</v>
      </c>
      <c r="V6892" s="9" t="s">
        <v>23264</v>
      </c>
      <c r="W6892" s="14">
        <v>1</v>
      </c>
    </row>
    <row r="6893" spans="1:23" x14ac:dyDescent="0.25">
      <c r="A6893" s="8">
        <v>2163</v>
      </c>
      <c r="B6893" s="9" t="s">
        <v>25568</v>
      </c>
      <c r="C6893" s="9" t="s">
        <v>23182</v>
      </c>
      <c r="D6893" s="9" t="s">
        <v>25569</v>
      </c>
      <c r="E6893" s="18"/>
      <c r="F6893" s="9" t="s">
        <v>25570</v>
      </c>
      <c r="G6893" s="12">
        <v>8</v>
      </c>
      <c r="H6893" s="9" t="s">
        <v>851</v>
      </c>
      <c r="I6893" s="9" t="s">
        <v>8317</v>
      </c>
      <c r="J6893" s="12">
        <v>2</v>
      </c>
      <c r="K6893" s="13">
        <v>44049</v>
      </c>
      <c r="L6893" s="86">
        <f>(Tabla2[[#This Row],[release_year]]-'VARIANZA Y DES. EST'!$L$11)^2</f>
        <v>33.870100322899837</v>
      </c>
      <c r="M6893" s="12">
        <v>2020</v>
      </c>
      <c r="N6893" s="9" t="s">
        <v>76</v>
      </c>
      <c r="O6893" s="9" t="s">
        <v>23255</v>
      </c>
      <c r="P6893" s="12">
        <v>3</v>
      </c>
      <c r="Q6893" s="12" t="s">
        <v>28</v>
      </c>
      <c r="R6893" s="12"/>
      <c r="S6893" s="12">
        <v>3</v>
      </c>
      <c r="T6893" s="9" t="s">
        <v>23186</v>
      </c>
      <c r="U6893" s="9" t="s">
        <v>23187</v>
      </c>
      <c r="V6893" s="9" t="s">
        <v>23186</v>
      </c>
      <c r="W6893" s="14">
        <v>3</v>
      </c>
    </row>
    <row r="6894" spans="1:23" x14ac:dyDescent="0.25">
      <c r="A6894" s="8">
        <v>2166</v>
      </c>
      <c r="B6894" s="9" t="s">
        <v>25571</v>
      </c>
      <c r="C6894" s="9" t="s">
        <v>23182</v>
      </c>
      <c r="D6894" s="10" t="s">
        <v>25572</v>
      </c>
      <c r="E6894" s="11"/>
      <c r="F6894" s="9"/>
      <c r="G6894" s="12">
        <v>0</v>
      </c>
      <c r="H6894" s="9" t="s">
        <v>25</v>
      </c>
      <c r="I6894" s="9" t="s">
        <v>25</v>
      </c>
      <c r="J6894" s="12">
        <v>1</v>
      </c>
      <c r="K6894" s="13">
        <v>44048</v>
      </c>
      <c r="L6894" s="86">
        <f>(Tabla2[[#This Row],[release_year]]-'VARIANZA Y DES. EST'!$L$11)^2</f>
        <v>33.870100322899837</v>
      </c>
      <c r="M6894" s="12">
        <v>2020</v>
      </c>
      <c r="N6894" s="9" t="s">
        <v>35</v>
      </c>
      <c r="O6894" s="9" t="s">
        <v>23191</v>
      </c>
      <c r="P6894" s="12">
        <v>1</v>
      </c>
      <c r="Q6894" s="12" t="s">
        <v>28</v>
      </c>
      <c r="R6894" s="12"/>
      <c r="S6894" s="12">
        <v>1</v>
      </c>
      <c r="T6894" s="9" t="s">
        <v>23216</v>
      </c>
      <c r="U6894" s="9" t="s">
        <v>23193</v>
      </c>
      <c r="V6894" s="9" t="s">
        <v>23216</v>
      </c>
      <c r="W6894" s="14">
        <v>3</v>
      </c>
    </row>
    <row r="6895" spans="1:23" x14ac:dyDescent="0.25">
      <c r="A6895" s="8">
        <v>2169</v>
      </c>
      <c r="B6895" s="9" t="s">
        <v>25573</v>
      </c>
      <c r="C6895" s="9" t="s">
        <v>23182</v>
      </c>
      <c r="D6895" s="9" t="s">
        <v>25574</v>
      </c>
      <c r="E6895" s="9"/>
      <c r="F6895" s="9" t="s">
        <v>25575</v>
      </c>
      <c r="G6895" s="12">
        <v>4</v>
      </c>
      <c r="H6895" s="9" t="s">
        <v>858</v>
      </c>
      <c r="I6895" s="9" t="s">
        <v>858</v>
      </c>
      <c r="J6895" s="12">
        <v>1</v>
      </c>
      <c r="K6895" s="13">
        <v>44047</v>
      </c>
      <c r="L6895" s="86">
        <f>(Tabla2[[#This Row],[release_year]]-'VARIANZA Y DES. EST'!$L$11)^2</f>
        <v>33.870100322899837</v>
      </c>
      <c r="M6895" s="12">
        <v>2020</v>
      </c>
      <c r="N6895" s="9" t="s">
        <v>82</v>
      </c>
      <c r="O6895" s="9" t="s">
        <v>23191</v>
      </c>
      <c r="P6895" s="12">
        <v>1</v>
      </c>
      <c r="Q6895" s="12" t="s">
        <v>28</v>
      </c>
      <c r="R6895" s="12"/>
      <c r="S6895" s="12">
        <v>1</v>
      </c>
      <c r="T6895" s="9" t="s">
        <v>23837</v>
      </c>
      <c r="U6895" s="9" t="s">
        <v>23197</v>
      </c>
      <c r="V6895" s="9" t="s">
        <v>23837</v>
      </c>
      <c r="W6895" s="14">
        <v>3</v>
      </c>
    </row>
    <row r="6896" spans="1:23" x14ac:dyDescent="0.25">
      <c r="A6896" s="8">
        <v>2171</v>
      </c>
      <c r="B6896" s="9" t="s">
        <v>25576</v>
      </c>
      <c r="C6896" s="9" t="s">
        <v>23182</v>
      </c>
      <c r="D6896" s="10" t="s">
        <v>25577</v>
      </c>
      <c r="E6896" s="11"/>
      <c r="F6896" s="9"/>
      <c r="G6896" s="12">
        <v>0</v>
      </c>
      <c r="H6896" s="9" t="s">
        <v>25</v>
      </c>
      <c r="I6896" s="9" t="s">
        <v>25</v>
      </c>
      <c r="J6896" s="12">
        <v>1</v>
      </c>
      <c r="K6896" s="13">
        <v>44046</v>
      </c>
      <c r="L6896" s="86">
        <f>(Tabla2[[#This Row],[release_year]]-'VARIANZA Y DES. EST'!$L$11)^2</f>
        <v>33.870100322899837</v>
      </c>
      <c r="M6896" s="12">
        <v>2020</v>
      </c>
      <c r="N6896" s="9" t="s">
        <v>76</v>
      </c>
      <c r="O6896" s="9" t="s">
        <v>23191</v>
      </c>
      <c r="P6896" s="12">
        <v>1</v>
      </c>
      <c r="Q6896" s="12" t="s">
        <v>28</v>
      </c>
      <c r="R6896" s="12"/>
      <c r="S6896" s="12">
        <v>1</v>
      </c>
      <c r="T6896" s="9" t="s">
        <v>23197</v>
      </c>
      <c r="U6896" s="9" t="s">
        <v>23197</v>
      </c>
      <c r="V6896" s="9" t="s">
        <v>23197</v>
      </c>
      <c r="W6896" s="14">
        <v>1</v>
      </c>
    </row>
    <row r="6897" spans="1:23" x14ac:dyDescent="0.25">
      <c r="A6897" s="8">
        <v>2174</v>
      </c>
      <c r="B6897" s="9" t="s">
        <v>25578</v>
      </c>
      <c r="C6897" s="9" t="s">
        <v>23182</v>
      </c>
      <c r="D6897" s="9" t="s">
        <v>25579</v>
      </c>
      <c r="E6897" s="9"/>
      <c r="F6897" s="18" t="s">
        <v>25580</v>
      </c>
      <c r="G6897" s="12">
        <v>8</v>
      </c>
      <c r="H6897" s="9" t="s">
        <v>25</v>
      </c>
      <c r="I6897" s="9" t="s">
        <v>25</v>
      </c>
      <c r="J6897" s="12">
        <v>1</v>
      </c>
      <c r="K6897" s="13">
        <v>44044</v>
      </c>
      <c r="L6897" s="86">
        <f>(Tabla2[[#This Row],[release_year]]-'VARIANZA Y DES. EST'!$L$11)^2</f>
        <v>201.07800312748444</v>
      </c>
      <c r="M6897" s="12">
        <v>2000</v>
      </c>
      <c r="N6897" s="9" t="s">
        <v>82</v>
      </c>
      <c r="O6897" s="9" t="s">
        <v>23289</v>
      </c>
      <c r="P6897" s="12">
        <v>6</v>
      </c>
      <c r="Q6897" s="12" t="s">
        <v>28</v>
      </c>
      <c r="R6897" s="12"/>
      <c r="S6897" s="12">
        <v>6</v>
      </c>
      <c r="T6897" s="9" t="s">
        <v>24679</v>
      </c>
      <c r="U6897" s="9" t="s">
        <v>23229</v>
      </c>
      <c r="V6897" s="9" t="s">
        <v>24679</v>
      </c>
      <c r="W6897" s="14">
        <v>2</v>
      </c>
    </row>
    <row r="6898" spans="1:23" x14ac:dyDescent="0.25">
      <c r="A6898" s="8">
        <v>2175</v>
      </c>
      <c r="B6898" s="9" t="s">
        <v>25581</v>
      </c>
      <c r="C6898" s="9" t="s">
        <v>23182</v>
      </c>
      <c r="D6898" s="10" t="s">
        <v>25582</v>
      </c>
      <c r="E6898" s="11"/>
      <c r="F6898" s="18" t="s">
        <v>25583</v>
      </c>
      <c r="G6898" s="12">
        <v>8</v>
      </c>
      <c r="H6898" s="9" t="s">
        <v>160</v>
      </c>
      <c r="I6898" s="9" t="s">
        <v>160</v>
      </c>
      <c r="J6898" s="12">
        <v>1</v>
      </c>
      <c r="K6898" s="13">
        <v>44044</v>
      </c>
      <c r="L6898" s="86">
        <f>(Tabla2[[#This Row],[release_year]]-'VARIANZA Y DES. EST'!$L$11)^2</f>
        <v>33.870100322899837</v>
      </c>
      <c r="M6898" s="12">
        <v>2020</v>
      </c>
      <c r="N6898" s="9" t="s">
        <v>55</v>
      </c>
      <c r="O6898" s="9" t="s">
        <v>23191</v>
      </c>
      <c r="P6898" s="12">
        <v>1</v>
      </c>
      <c r="Q6898" s="12" t="s">
        <v>28</v>
      </c>
      <c r="R6898" s="12"/>
      <c r="S6898" s="12">
        <v>1</v>
      </c>
      <c r="T6898" s="9" t="s">
        <v>23264</v>
      </c>
      <c r="U6898" s="9" t="s">
        <v>23264</v>
      </c>
      <c r="V6898" s="9" t="s">
        <v>23264</v>
      </c>
      <c r="W6898" s="14">
        <v>1</v>
      </c>
    </row>
    <row r="6899" spans="1:23" x14ac:dyDescent="0.25">
      <c r="A6899" s="8">
        <v>2176</v>
      </c>
      <c r="B6899" s="9" t="s">
        <v>25584</v>
      </c>
      <c r="C6899" s="9" t="s">
        <v>23182</v>
      </c>
      <c r="D6899" s="10" t="s">
        <v>25585</v>
      </c>
      <c r="E6899" s="11"/>
      <c r="F6899" s="9" t="s">
        <v>25586</v>
      </c>
      <c r="G6899" s="12">
        <v>12</v>
      </c>
      <c r="H6899" s="9" t="s">
        <v>34</v>
      </c>
      <c r="I6899" s="9" t="s">
        <v>34</v>
      </c>
      <c r="J6899" s="12">
        <v>1</v>
      </c>
      <c r="K6899" s="13">
        <v>44044</v>
      </c>
      <c r="L6899" s="86">
        <f>(Tabla2[[#This Row],[release_year]]-'VARIANZA Y DES. EST'!$L$11)^2</f>
        <v>3.2471164275211517E-2</v>
      </c>
      <c r="M6899" s="12">
        <v>2014</v>
      </c>
      <c r="N6899" s="9" t="s">
        <v>35</v>
      </c>
      <c r="O6899" s="9" t="s">
        <v>23191</v>
      </c>
      <c r="P6899" s="12">
        <v>1</v>
      </c>
      <c r="Q6899" s="12" t="s">
        <v>28</v>
      </c>
      <c r="R6899" s="12"/>
      <c r="S6899" s="12">
        <v>1</v>
      </c>
      <c r="T6899" s="9" t="s">
        <v>24160</v>
      </c>
      <c r="U6899" s="9" t="s">
        <v>23316</v>
      </c>
      <c r="V6899" s="9" t="s">
        <v>24160</v>
      </c>
      <c r="W6899" s="14">
        <v>3</v>
      </c>
    </row>
    <row r="6900" spans="1:23" x14ac:dyDescent="0.25">
      <c r="A6900" s="8">
        <v>2179</v>
      </c>
      <c r="B6900" s="9" t="s">
        <v>25587</v>
      </c>
      <c r="C6900" s="9" t="s">
        <v>23182</v>
      </c>
      <c r="D6900" s="10" t="s">
        <v>25588</v>
      </c>
      <c r="E6900" s="11"/>
      <c r="F6900" s="9" t="s">
        <v>25589</v>
      </c>
      <c r="G6900" s="12">
        <v>17</v>
      </c>
      <c r="H6900" s="9" t="s">
        <v>160</v>
      </c>
      <c r="I6900" s="9" t="s">
        <v>160</v>
      </c>
      <c r="J6900" s="12">
        <v>1</v>
      </c>
      <c r="K6900" s="13">
        <v>44044</v>
      </c>
      <c r="L6900" s="86">
        <f>(Tabla2[[#This Row],[release_year]]-'VARIANZA Y DES. EST'!$L$11)^2</f>
        <v>14.590890603358293</v>
      </c>
      <c r="M6900" s="12">
        <v>2018</v>
      </c>
      <c r="N6900" s="9" t="s">
        <v>55</v>
      </c>
      <c r="O6900" s="9" t="s">
        <v>23191</v>
      </c>
      <c r="P6900" s="12">
        <v>1</v>
      </c>
      <c r="Q6900" s="12" t="s">
        <v>28</v>
      </c>
      <c r="R6900" s="12"/>
      <c r="S6900" s="12">
        <v>1</v>
      </c>
      <c r="T6900" s="9" t="s">
        <v>25590</v>
      </c>
      <c r="U6900" s="9" t="s">
        <v>23264</v>
      </c>
      <c r="V6900" s="9" t="s">
        <v>25590</v>
      </c>
      <c r="W6900" s="14">
        <v>3</v>
      </c>
    </row>
    <row r="6901" spans="1:23" x14ac:dyDescent="0.25">
      <c r="A6901" s="8">
        <v>2181</v>
      </c>
      <c r="B6901" s="9" t="s">
        <v>25591</v>
      </c>
      <c r="C6901" s="9" t="s">
        <v>23182</v>
      </c>
      <c r="D6901" s="9" t="s">
        <v>25592</v>
      </c>
      <c r="E6901" s="9"/>
      <c r="F6901" s="9" t="s">
        <v>25593</v>
      </c>
      <c r="G6901" s="12">
        <v>13</v>
      </c>
      <c r="H6901" s="9" t="s">
        <v>34</v>
      </c>
      <c r="I6901" s="9" t="s">
        <v>34</v>
      </c>
      <c r="J6901" s="12">
        <v>1</v>
      </c>
      <c r="K6901" s="13">
        <v>44044</v>
      </c>
      <c r="L6901" s="86">
        <f>(Tabla2[[#This Row],[release_year]]-'VARIANZA Y DES. EST'!$L$11)^2</f>
        <v>38.194842005650592</v>
      </c>
      <c r="M6901" s="12">
        <v>2008</v>
      </c>
      <c r="N6901" s="9" t="s">
        <v>35</v>
      </c>
      <c r="O6901" s="9" t="s">
        <v>23191</v>
      </c>
      <c r="P6901" s="12">
        <v>1</v>
      </c>
      <c r="Q6901" s="12" t="s">
        <v>28</v>
      </c>
      <c r="R6901" s="12"/>
      <c r="S6901" s="12">
        <v>1</v>
      </c>
      <c r="T6901" s="9" t="s">
        <v>23510</v>
      </c>
      <c r="U6901" s="9" t="s">
        <v>23316</v>
      </c>
      <c r="V6901" s="9" t="s">
        <v>23510</v>
      </c>
      <c r="W6901" s="14">
        <v>3</v>
      </c>
    </row>
    <row r="6902" spans="1:23" x14ac:dyDescent="0.25">
      <c r="A6902" s="8">
        <v>2182</v>
      </c>
      <c r="B6902" s="9" t="s">
        <v>25594</v>
      </c>
      <c r="C6902" s="9" t="s">
        <v>23182</v>
      </c>
      <c r="D6902" s="10" t="s">
        <v>25595</v>
      </c>
      <c r="E6902" s="11"/>
      <c r="F6902" s="18" t="s">
        <v>25596</v>
      </c>
      <c r="G6902" s="12">
        <v>10</v>
      </c>
      <c r="H6902" s="9" t="s">
        <v>25</v>
      </c>
      <c r="I6902" s="9" t="s">
        <v>25</v>
      </c>
      <c r="J6902" s="12">
        <v>1</v>
      </c>
      <c r="K6902" s="13">
        <v>44044</v>
      </c>
      <c r="L6902" s="86">
        <f>(Tabla2[[#This Row],[release_year]]-'VARIANZA Y DES. EST'!$L$11)^2</f>
        <v>33.870100322899837</v>
      </c>
      <c r="M6902" s="12">
        <v>2020</v>
      </c>
      <c r="N6902" s="9" t="s">
        <v>26</v>
      </c>
      <c r="O6902" s="9" t="s">
        <v>23185</v>
      </c>
      <c r="P6902" s="12">
        <v>2</v>
      </c>
      <c r="Q6902" s="12" t="s">
        <v>28</v>
      </c>
      <c r="R6902" s="12"/>
      <c r="S6902" s="12">
        <v>2</v>
      </c>
      <c r="T6902" s="9" t="s">
        <v>23264</v>
      </c>
      <c r="U6902" s="9" t="s">
        <v>23264</v>
      </c>
      <c r="V6902" s="9" t="s">
        <v>23264</v>
      </c>
      <c r="W6902" s="14">
        <v>1</v>
      </c>
    </row>
    <row r="6903" spans="1:23" x14ac:dyDescent="0.25">
      <c r="A6903" s="8">
        <v>2185</v>
      </c>
      <c r="B6903" s="9" t="s">
        <v>25597</v>
      </c>
      <c r="C6903" s="9" t="s">
        <v>23182</v>
      </c>
      <c r="D6903" s="9" t="s">
        <v>25598</v>
      </c>
      <c r="E6903" s="9"/>
      <c r="F6903" s="9" t="s">
        <v>25599</v>
      </c>
      <c r="G6903" s="12">
        <v>4</v>
      </c>
      <c r="H6903" s="9" t="s">
        <v>126</v>
      </c>
      <c r="I6903" s="9" t="s">
        <v>126</v>
      </c>
      <c r="J6903" s="12">
        <v>1</v>
      </c>
      <c r="K6903" s="13">
        <v>44043</v>
      </c>
      <c r="L6903" s="86">
        <f>(Tabla2[[#This Row],[release_year]]-'VARIANZA Y DES. EST'!$L$11)^2</f>
        <v>33.870100322899837</v>
      </c>
      <c r="M6903" s="12">
        <v>2020</v>
      </c>
      <c r="N6903" s="9" t="s">
        <v>82</v>
      </c>
      <c r="O6903" s="9" t="s">
        <v>23191</v>
      </c>
      <c r="P6903" s="12">
        <v>1</v>
      </c>
      <c r="Q6903" s="12" t="s">
        <v>28</v>
      </c>
      <c r="R6903" s="12"/>
      <c r="S6903" s="12">
        <v>1</v>
      </c>
      <c r="T6903" s="9" t="s">
        <v>23806</v>
      </c>
      <c r="U6903" s="9" t="s">
        <v>23213</v>
      </c>
      <c r="V6903" s="9" t="s">
        <v>23806</v>
      </c>
      <c r="W6903" s="14">
        <v>3</v>
      </c>
    </row>
    <row r="6904" spans="1:23" x14ac:dyDescent="0.25">
      <c r="A6904" s="8">
        <v>2190</v>
      </c>
      <c r="B6904" s="9" t="s">
        <v>25600</v>
      </c>
      <c r="C6904" s="9" t="s">
        <v>23182</v>
      </c>
      <c r="D6904" s="9" t="s">
        <v>25601</v>
      </c>
      <c r="E6904" s="9"/>
      <c r="F6904" s="9" t="s">
        <v>25602</v>
      </c>
      <c r="G6904" s="12">
        <v>3</v>
      </c>
      <c r="H6904" s="9" t="s">
        <v>25</v>
      </c>
      <c r="I6904" s="9" t="s">
        <v>25</v>
      </c>
      <c r="J6904" s="12">
        <v>1</v>
      </c>
      <c r="K6904" s="13">
        <v>44043</v>
      </c>
      <c r="L6904" s="86">
        <f>(Tabla2[[#This Row],[release_year]]-'VARIANZA Y DES. EST'!$L$11)^2</f>
        <v>33.870100322899837</v>
      </c>
      <c r="M6904" s="12">
        <v>2020</v>
      </c>
      <c r="N6904" s="9" t="s">
        <v>82</v>
      </c>
      <c r="O6904" s="9" t="s">
        <v>23255</v>
      </c>
      <c r="P6904" s="12">
        <v>3</v>
      </c>
      <c r="Q6904" s="12" t="s">
        <v>28</v>
      </c>
      <c r="R6904" s="12"/>
      <c r="S6904" s="12">
        <v>3</v>
      </c>
      <c r="T6904" s="9" t="s">
        <v>23290</v>
      </c>
      <c r="U6904" s="9" t="s">
        <v>23290</v>
      </c>
      <c r="V6904" s="9" t="s">
        <v>23290</v>
      </c>
      <c r="W6904" s="14">
        <v>1</v>
      </c>
    </row>
    <row r="6905" spans="1:23" x14ac:dyDescent="0.25">
      <c r="A6905" s="8">
        <v>2191</v>
      </c>
      <c r="B6905" s="9" t="s">
        <v>25603</v>
      </c>
      <c r="C6905" s="9" t="s">
        <v>23182</v>
      </c>
      <c r="D6905" s="10" t="s">
        <v>25604</v>
      </c>
      <c r="E6905" s="11"/>
      <c r="F6905" s="9"/>
      <c r="G6905" s="12">
        <v>0</v>
      </c>
      <c r="H6905" s="9" t="s">
        <v>25</v>
      </c>
      <c r="I6905" s="9" t="s">
        <v>327</v>
      </c>
      <c r="J6905" s="12">
        <v>2</v>
      </c>
      <c r="K6905" s="13">
        <v>44043</v>
      </c>
      <c r="L6905" s="86">
        <f>(Tabla2[[#This Row],[release_year]]-'VARIANZA Y DES. EST'!$L$11)^2</f>
        <v>33.870100322899837</v>
      </c>
      <c r="M6905" s="12">
        <v>2020</v>
      </c>
      <c r="N6905" s="9" t="s">
        <v>35</v>
      </c>
      <c r="O6905" s="9" t="s">
        <v>23185</v>
      </c>
      <c r="P6905" s="12">
        <v>2</v>
      </c>
      <c r="Q6905" s="12" t="s">
        <v>28</v>
      </c>
      <c r="R6905" s="12"/>
      <c r="S6905" s="12">
        <v>2</v>
      </c>
      <c r="T6905" s="9" t="s">
        <v>25605</v>
      </c>
      <c r="U6905" s="9" t="s">
        <v>23566</v>
      </c>
      <c r="V6905" s="9" t="s">
        <v>25605</v>
      </c>
      <c r="W6905" s="14">
        <v>3</v>
      </c>
    </row>
    <row r="6906" spans="1:23" x14ac:dyDescent="0.25">
      <c r="A6906" s="8">
        <v>2193</v>
      </c>
      <c r="B6906" s="9" t="s">
        <v>25606</v>
      </c>
      <c r="C6906" s="9" t="s">
        <v>23182</v>
      </c>
      <c r="D6906" s="10" t="s">
        <v>25607</v>
      </c>
      <c r="E6906" s="11"/>
      <c r="F6906" s="9" t="s">
        <v>25608</v>
      </c>
      <c r="G6906" s="12">
        <v>8</v>
      </c>
      <c r="H6906" s="9" t="s">
        <v>25</v>
      </c>
      <c r="I6906" s="9" t="s">
        <v>25</v>
      </c>
      <c r="J6906" s="12">
        <v>1</v>
      </c>
      <c r="K6906" s="13">
        <v>44042</v>
      </c>
      <c r="L6906" s="86">
        <f>(Tabla2[[#This Row],[release_year]]-'VARIANZA Y DES. EST'!$L$11)^2</f>
        <v>33.870100322899837</v>
      </c>
      <c r="M6906" s="12">
        <v>2020</v>
      </c>
      <c r="N6906" s="9" t="s">
        <v>110</v>
      </c>
      <c r="O6906" s="9" t="s">
        <v>23191</v>
      </c>
      <c r="P6906" s="12">
        <v>1</v>
      </c>
      <c r="Q6906" s="12" t="s">
        <v>28</v>
      </c>
      <c r="R6906" s="12"/>
      <c r="S6906" s="12">
        <v>1</v>
      </c>
      <c r="T6906" s="9" t="s">
        <v>23316</v>
      </c>
      <c r="U6906" s="9" t="s">
        <v>23316</v>
      </c>
      <c r="V6906" s="9" t="s">
        <v>23316</v>
      </c>
      <c r="W6906" s="14">
        <v>1</v>
      </c>
    </row>
    <row r="6907" spans="1:23" x14ac:dyDescent="0.25">
      <c r="A6907" s="8">
        <v>2195</v>
      </c>
      <c r="B6907" s="9" t="s">
        <v>25609</v>
      </c>
      <c r="C6907" s="9" t="s">
        <v>23182</v>
      </c>
      <c r="D6907" s="9" t="s">
        <v>25610</v>
      </c>
      <c r="E6907" s="9" t="s">
        <v>25611</v>
      </c>
      <c r="F6907" s="9" t="s">
        <v>25612</v>
      </c>
      <c r="G6907" s="12">
        <v>15</v>
      </c>
      <c r="H6907" s="12"/>
      <c r="I6907" s="9"/>
      <c r="J6907" s="12">
        <v>0</v>
      </c>
      <c r="K6907" s="13">
        <v>44042</v>
      </c>
      <c r="L6907" s="86">
        <f>(Tabla2[[#This Row],[release_year]]-'VARIANZA Y DES. EST'!$L$11)^2</f>
        <v>33.870100322899837</v>
      </c>
      <c r="M6907" s="12">
        <v>2020</v>
      </c>
      <c r="N6907" s="9" t="s">
        <v>76</v>
      </c>
      <c r="O6907" s="9" t="s">
        <v>23191</v>
      </c>
      <c r="P6907" s="12">
        <v>1</v>
      </c>
      <c r="Q6907" s="12" t="s">
        <v>28</v>
      </c>
      <c r="R6907" s="12"/>
      <c r="S6907" s="12">
        <v>1</v>
      </c>
      <c r="T6907" s="9" t="s">
        <v>23201</v>
      </c>
      <c r="U6907" s="9" t="s">
        <v>23187</v>
      </c>
      <c r="V6907" s="9" t="s">
        <v>23201</v>
      </c>
      <c r="W6907" s="14">
        <v>3</v>
      </c>
    </row>
    <row r="6908" spans="1:23" x14ac:dyDescent="0.25">
      <c r="A6908" s="8">
        <v>2202</v>
      </c>
      <c r="B6908" s="9" t="s">
        <v>25613</v>
      </c>
      <c r="C6908" s="9" t="s">
        <v>23182</v>
      </c>
      <c r="D6908" s="10" t="s">
        <v>25614</v>
      </c>
      <c r="E6908" s="11"/>
      <c r="F6908" s="9" t="s">
        <v>25615</v>
      </c>
      <c r="G6908" s="12">
        <v>5</v>
      </c>
      <c r="H6908" s="9" t="s">
        <v>25</v>
      </c>
      <c r="I6908" s="9" t="s">
        <v>25</v>
      </c>
      <c r="J6908" s="12">
        <v>1</v>
      </c>
      <c r="K6908" s="13">
        <v>44040</v>
      </c>
      <c r="L6908" s="86">
        <f>(Tabla2[[#This Row],[release_year]]-'VARIANZA Y DES. EST'!$L$11)^2</f>
        <v>33.870100322899837</v>
      </c>
      <c r="M6908" s="12">
        <v>2020</v>
      </c>
      <c r="N6908" s="9" t="s">
        <v>76</v>
      </c>
      <c r="O6908" s="9" t="s">
        <v>23243</v>
      </c>
      <c r="P6908" s="12">
        <v>5</v>
      </c>
      <c r="Q6908" s="12" t="s">
        <v>28</v>
      </c>
      <c r="R6908" s="12"/>
      <c r="S6908" s="12">
        <v>5</v>
      </c>
      <c r="T6908" s="9" t="s">
        <v>23197</v>
      </c>
      <c r="U6908" s="9" t="s">
        <v>23197</v>
      </c>
      <c r="V6908" s="9" t="s">
        <v>23197</v>
      </c>
      <c r="W6908" s="14">
        <v>1</v>
      </c>
    </row>
    <row r="6909" spans="1:23" x14ac:dyDescent="0.25">
      <c r="A6909" s="8">
        <v>2204</v>
      </c>
      <c r="B6909" s="9" t="s">
        <v>25616</v>
      </c>
      <c r="C6909" s="9" t="s">
        <v>23182</v>
      </c>
      <c r="D6909" s="10" t="s">
        <v>25617</v>
      </c>
      <c r="E6909" s="11"/>
      <c r="F6909" s="9" t="s">
        <v>25618</v>
      </c>
      <c r="G6909" s="12">
        <v>11</v>
      </c>
      <c r="H6909" s="9" t="s">
        <v>25</v>
      </c>
      <c r="I6909" s="9" t="s">
        <v>25</v>
      </c>
      <c r="J6909" s="12">
        <v>1</v>
      </c>
      <c r="K6909" s="13">
        <v>44038</v>
      </c>
      <c r="L6909" s="86">
        <f>(Tabla2[[#This Row],[release_year]]-'VARIANZA Y DES. EST'!$L$11)^2</f>
        <v>23.230495463129063</v>
      </c>
      <c r="M6909" s="12">
        <v>2019</v>
      </c>
      <c r="N6909" s="9" t="s">
        <v>76</v>
      </c>
      <c r="O6909" s="9" t="s">
        <v>23668</v>
      </c>
      <c r="P6909" s="12">
        <v>10</v>
      </c>
      <c r="Q6909" s="12" t="s">
        <v>28</v>
      </c>
      <c r="R6909" s="12"/>
      <c r="S6909" s="12">
        <v>10</v>
      </c>
      <c r="T6909" s="9" t="s">
        <v>23228</v>
      </c>
      <c r="U6909" s="9" t="s">
        <v>23229</v>
      </c>
      <c r="V6909" s="9" t="s">
        <v>23228</v>
      </c>
      <c r="W6909" s="14">
        <v>2</v>
      </c>
    </row>
    <row r="6910" spans="1:23" x14ac:dyDescent="0.25">
      <c r="A6910" s="8">
        <v>2213</v>
      </c>
      <c r="B6910" s="9" t="s">
        <v>25619</v>
      </c>
      <c r="C6910" s="9" t="s">
        <v>23182</v>
      </c>
      <c r="D6910" s="10" t="s">
        <v>25620</v>
      </c>
      <c r="E6910" s="11"/>
      <c r="F6910" s="9" t="s">
        <v>25621</v>
      </c>
      <c r="G6910" s="12">
        <v>1</v>
      </c>
      <c r="H6910" s="9" t="s">
        <v>390</v>
      </c>
      <c r="I6910" s="9" t="s">
        <v>390</v>
      </c>
      <c r="J6910" s="12">
        <v>1</v>
      </c>
      <c r="K6910" s="13">
        <v>44036</v>
      </c>
      <c r="L6910" s="86">
        <f>(Tabla2[[#This Row],[release_year]]-'VARIANZA Y DES. EST'!$L$11)^2</f>
        <v>33.870100322899837</v>
      </c>
      <c r="M6910" s="12">
        <v>2020</v>
      </c>
      <c r="N6910" s="9" t="s">
        <v>55</v>
      </c>
      <c r="O6910" s="9" t="s">
        <v>23191</v>
      </c>
      <c r="P6910" s="12">
        <v>1</v>
      </c>
      <c r="Q6910" s="12" t="s">
        <v>28</v>
      </c>
      <c r="R6910" s="12"/>
      <c r="S6910" s="12">
        <v>1</v>
      </c>
      <c r="T6910" s="9" t="s">
        <v>23993</v>
      </c>
      <c r="U6910" s="9" t="s">
        <v>23187</v>
      </c>
      <c r="V6910" s="9" t="s">
        <v>23993</v>
      </c>
      <c r="W6910" s="14">
        <v>3</v>
      </c>
    </row>
    <row r="6911" spans="1:23" x14ac:dyDescent="0.25">
      <c r="A6911" s="8">
        <v>2215</v>
      </c>
      <c r="B6911" s="9" t="s">
        <v>25622</v>
      </c>
      <c r="C6911" s="9" t="s">
        <v>23182</v>
      </c>
      <c r="D6911" s="9" t="s">
        <v>25623</v>
      </c>
      <c r="E6911" s="9" t="s">
        <v>25624</v>
      </c>
      <c r="F6911" s="9"/>
      <c r="G6911" s="12">
        <v>0</v>
      </c>
      <c r="H6911" s="9" t="s">
        <v>25</v>
      </c>
      <c r="I6911" s="9" t="s">
        <v>25</v>
      </c>
      <c r="J6911" s="12">
        <v>1</v>
      </c>
      <c r="K6911" s="13">
        <v>44035</v>
      </c>
      <c r="L6911" s="86">
        <f>(Tabla2[[#This Row],[release_year]]-'VARIANZA Y DES. EST'!$L$11)^2</f>
        <v>0.67207602404598188</v>
      </c>
      <c r="M6911" s="12">
        <v>2015</v>
      </c>
      <c r="N6911" s="9" t="s">
        <v>35</v>
      </c>
      <c r="O6911" s="9" t="s">
        <v>23191</v>
      </c>
      <c r="P6911" s="12">
        <v>1</v>
      </c>
      <c r="Q6911" s="12" t="s">
        <v>28</v>
      </c>
      <c r="R6911" s="12"/>
      <c r="S6911" s="12">
        <v>1</v>
      </c>
      <c r="T6911" s="9" t="s">
        <v>23197</v>
      </c>
      <c r="U6911" s="9" t="s">
        <v>23197</v>
      </c>
      <c r="V6911" s="9" t="s">
        <v>23197</v>
      </c>
      <c r="W6911" s="14">
        <v>1</v>
      </c>
    </row>
    <row r="6912" spans="1:23" x14ac:dyDescent="0.25">
      <c r="A6912" s="8">
        <v>2218</v>
      </c>
      <c r="B6912" s="9" t="s">
        <v>25625</v>
      </c>
      <c r="C6912" s="9" t="s">
        <v>23182</v>
      </c>
      <c r="D6912" s="10" t="s">
        <v>25626</v>
      </c>
      <c r="E6912" s="19"/>
      <c r="F6912" s="11"/>
      <c r="G6912" s="12">
        <v>0</v>
      </c>
      <c r="H6912" s="9" t="s">
        <v>25</v>
      </c>
      <c r="I6912" s="9" t="s">
        <v>25</v>
      </c>
      <c r="J6912" s="12">
        <v>1</v>
      </c>
      <c r="K6912" s="13">
        <v>44034</v>
      </c>
      <c r="L6912" s="86">
        <f>(Tabla2[[#This Row],[release_year]]-'VARIANZA Y DES. EST'!$L$11)^2</f>
        <v>33.870100322899837</v>
      </c>
      <c r="M6912" s="12">
        <v>2020</v>
      </c>
      <c r="N6912" s="9" t="s">
        <v>76</v>
      </c>
      <c r="O6912" s="9" t="s">
        <v>23191</v>
      </c>
      <c r="P6912" s="12">
        <v>1</v>
      </c>
      <c r="Q6912" s="12" t="s">
        <v>28</v>
      </c>
      <c r="R6912" s="12"/>
      <c r="S6912" s="12">
        <v>1</v>
      </c>
      <c r="T6912" s="9" t="s">
        <v>23576</v>
      </c>
      <c r="U6912" s="9" t="s">
        <v>23193</v>
      </c>
      <c r="V6912" s="9" t="s">
        <v>23576</v>
      </c>
      <c r="W6912" s="14">
        <v>2</v>
      </c>
    </row>
    <row r="6913" spans="1:23" x14ac:dyDescent="0.25">
      <c r="A6913" s="8">
        <v>2219</v>
      </c>
      <c r="B6913" s="9" t="s">
        <v>25627</v>
      </c>
      <c r="C6913" s="9" t="s">
        <v>23182</v>
      </c>
      <c r="D6913" s="9" t="s">
        <v>25628</v>
      </c>
      <c r="E6913" s="9"/>
      <c r="F6913" s="9" t="s">
        <v>25629</v>
      </c>
      <c r="G6913" s="12">
        <v>12</v>
      </c>
      <c r="H6913" s="9" t="s">
        <v>1608</v>
      </c>
      <c r="I6913" s="9" t="s">
        <v>1608</v>
      </c>
      <c r="J6913" s="12">
        <v>1</v>
      </c>
      <c r="K6913" s="13">
        <v>44034</v>
      </c>
      <c r="L6913" s="86">
        <f>(Tabla2[[#This Row],[release_year]]-'VARIANZA Y DES. EST'!$L$11)^2</f>
        <v>33.870100322899837</v>
      </c>
      <c r="M6913" s="12">
        <v>2020</v>
      </c>
      <c r="N6913" s="9" t="s">
        <v>76</v>
      </c>
      <c r="O6913" s="9" t="s">
        <v>23255</v>
      </c>
      <c r="P6913" s="12">
        <v>3</v>
      </c>
      <c r="Q6913" s="12" t="s">
        <v>28</v>
      </c>
      <c r="R6913" s="12"/>
      <c r="S6913" s="12">
        <v>3</v>
      </c>
      <c r="T6913" s="9" t="s">
        <v>23428</v>
      </c>
      <c r="U6913" s="9" t="s">
        <v>23187</v>
      </c>
      <c r="V6913" s="9" t="s">
        <v>23428</v>
      </c>
      <c r="W6913" s="14">
        <v>2</v>
      </c>
    </row>
    <row r="6914" spans="1:23" x14ac:dyDescent="0.25">
      <c r="A6914" s="8">
        <v>2223</v>
      </c>
      <c r="B6914" s="9" t="s">
        <v>25630</v>
      </c>
      <c r="C6914" s="9" t="s">
        <v>23182</v>
      </c>
      <c r="D6914" s="10" t="s">
        <v>25631</v>
      </c>
      <c r="E6914" s="19"/>
      <c r="F6914" s="11"/>
      <c r="G6914" s="12">
        <v>0</v>
      </c>
      <c r="H6914" s="12"/>
      <c r="I6914" s="9"/>
      <c r="J6914" s="12">
        <v>0</v>
      </c>
      <c r="K6914" s="13">
        <v>44033</v>
      </c>
      <c r="L6914" s="86">
        <f>(Tabla2[[#This Row],[release_year]]-'VARIANZA Y DES. EST'!$L$11)^2</f>
        <v>33.870100322899837</v>
      </c>
      <c r="M6914" s="12">
        <v>2020</v>
      </c>
      <c r="N6914" s="9" t="s">
        <v>82</v>
      </c>
      <c r="O6914" s="9" t="s">
        <v>23191</v>
      </c>
      <c r="P6914" s="12">
        <v>1</v>
      </c>
      <c r="Q6914" s="12" t="s">
        <v>28</v>
      </c>
      <c r="R6914" s="12"/>
      <c r="S6914" s="12">
        <v>1</v>
      </c>
      <c r="T6914" s="9" t="s">
        <v>24879</v>
      </c>
      <c r="U6914" s="9" t="s">
        <v>23197</v>
      </c>
      <c r="V6914" s="9" t="s">
        <v>24879</v>
      </c>
      <c r="W6914" s="14">
        <v>2</v>
      </c>
    </row>
    <row r="6915" spans="1:23" x14ac:dyDescent="0.25">
      <c r="A6915" s="8">
        <v>2224</v>
      </c>
      <c r="B6915" s="9" t="s">
        <v>25632</v>
      </c>
      <c r="C6915" s="9" t="s">
        <v>23182</v>
      </c>
      <c r="D6915" s="10" t="s">
        <v>25633</v>
      </c>
      <c r="E6915" s="11"/>
      <c r="F6915" s="9" t="s">
        <v>25634</v>
      </c>
      <c r="G6915" s="12">
        <v>1</v>
      </c>
      <c r="H6915" s="9" t="s">
        <v>126</v>
      </c>
      <c r="I6915" s="9" t="s">
        <v>126</v>
      </c>
      <c r="J6915" s="12">
        <v>1</v>
      </c>
      <c r="K6915" s="13">
        <v>44031</v>
      </c>
      <c r="L6915" s="86">
        <f>(Tabla2[[#This Row],[release_year]]-'VARIANZA Y DES. EST'!$L$11)^2</f>
        <v>7.9512857435875226</v>
      </c>
      <c r="M6915" s="12">
        <v>2017</v>
      </c>
      <c r="N6915" s="9" t="s">
        <v>76</v>
      </c>
      <c r="O6915" s="9" t="s">
        <v>23191</v>
      </c>
      <c r="P6915" s="12">
        <v>1</v>
      </c>
      <c r="Q6915" s="12" t="s">
        <v>28</v>
      </c>
      <c r="R6915" s="12"/>
      <c r="S6915" s="12">
        <v>1</v>
      </c>
      <c r="T6915" s="9" t="s">
        <v>23223</v>
      </c>
      <c r="U6915" s="9" t="s">
        <v>23213</v>
      </c>
      <c r="V6915" s="9" t="s">
        <v>23223</v>
      </c>
      <c r="W6915" s="14">
        <v>3</v>
      </c>
    </row>
    <row r="6916" spans="1:23" x14ac:dyDescent="0.25">
      <c r="A6916" s="8">
        <v>2226</v>
      </c>
      <c r="B6916" s="9" t="s">
        <v>25635</v>
      </c>
      <c r="C6916" s="9" t="s">
        <v>23182</v>
      </c>
      <c r="D6916" s="10" t="s">
        <v>25636</v>
      </c>
      <c r="E6916" s="11"/>
      <c r="F6916" s="9"/>
      <c r="G6916" s="12">
        <v>0</v>
      </c>
      <c r="H6916" s="9" t="s">
        <v>231</v>
      </c>
      <c r="I6916" s="9" t="s">
        <v>231</v>
      </c>
      <c r="J6916" s="12">
        <v>1</v>
      </c>
      <c r="K6916" s="13">
        <v>44030</v>
      </c>
      <c r="L6916" s="86">
        <f>(Tabla2[[#This Row],[release_year]]-'VARIANZA Y DES. EST'!$L$11)^2</f>
        <v>23.230495463129063</v>
      </c>
      <c r="M6916" s="12">
        <v>2019</v>
      </c>
      <c r="N6916" s="9" t="s">
        <v>26</v>
      </c>
      <c r="O6916" s="9" t="s">
        <v>23191</v>
      </c>
      <c r="P6916" s="12">
        <v>1</v>
      </c>
      <c r="Q6916" s="12" t="s">
        <v>28</v>
      </c>
      <c r="R6916" s="12"/>
      <c r="S6916" s="12">
        <v>1</v>
      </c>
      <c r="T6916" s="9" t="s">
        <v>23264</v>
      </c>
      <c r="U6916" s="9" t="s">
        <v>23264</v>
      </c>
      <c r="V6916" s="9" t="s">
        <v>23264</v>
      </c>
      <c r="W6916" s="14">
        <v>1</v>
      </c>
    </row>
    <row r="6917" spans="1:23" x14ac:dyDescent="0.25">
      <c r="A6917" s="8">
        <v>2227</v>
      </c>
      <c r="B6917" s="9" t="s">
        <v>25637</v>
      </c>
      <c r="C6917" s="9" t="s">
        <v>23182</v>
      </c>
      <c r="D6917" s="10" t="s">
        <v>25638</v>
      </c>
      <c r="E6917" s="11"/>
      <c r="F6917" s="9" t="s">
        <v>25639</v>
      </c>
      <c r="G6917" s="12">
        <v>2</v>
      </c>
      <c r="H6917" s="9" t="s">
        <v>279</v>
      </c>
      <c r="I6917" s="9" t="s">
        <v>279</v>
      </c>
      <c r="J6917" s="12">
        <v>1</v>
      </c>
      <c r="K6917" s="13">
        <v>44030</v>
      </c>
      <c r="L6917" s="86">
        <f>(Tabla2[[#This Row],[release_year]]-'VARIANZA Y DES. EST'!$L$11)^2</f>
        <v>14.590890603358293</v>
      </c>
      <c r="M6917" s="12">
        <v>2018</v>
      </c>
      <c r="N6917" s="9" t="s">
        <v>76</v>
      </c>
      <c r="O6917" s="9" t="s">
        <v>23191</v>
      </c>
      <c r="P6917" s="12">
        <v>1</v>
      </c>
      <c r="Q6917" s="12" t="s">
        <v>28</v>
      </c>
      <c r="R6917" s="12"/>
      <c r="S6917" s="12">
        <v>1</v>
      </c>
      <c r="T6917" s="9" t="s">
        <v>23944</v>
      </c>
      <c r="U6917" s="9" t="s">
        <v>23290</v>
      </c>
      <c r="V6917" s="9" t="s">
        <v>23944</v>
      </c>
      <c r="W6917" s="14">
        <v>2</v>
      </c>
    </row>
    <row r="6918" spans="1:23" x14ac:dyDescent="0.25">
      <c r="A6918" s="8">
        <v>2228</v>
      </c>
      <c r="B6918" s="9" t="s">
        <v>25640</v>
      </c>
      <c r="C6918" s="9" t="s">
        <v>23182</v>
      </c>
      <c r="D6918" s="9" t="s">
        <v>25641</v>
      </c>
      <c r="E6918" s="9"/>
      <c r="F6918" s="9" t="s">
        <v>25642</v>
      </c>
      <c r="G6918" s="12">
        <v>11</v>
      </c>
      <c r="H6918" s="9" t="s">
        <v>126</v>
      </c>
      <c r="I6918" s="9" t="s">
        <v>25643</v>
      </c>
      <c r="J6918" s="12">
        <v>2</v>
      </c>
      <c r="K6918" s="13">
        <v>44029</v>
      </c>
      <c r="L6918" s="86">
        <f>(Tabla2[[#This Row],[release_year]]-'VARIANZA Y DES. EST'!$L$11)^2</f>
        <v>33.870100322899837</v>
      </c>
      <c r="M6918" s="12">
        <v>2020</v>
      </c>
      <c r="N6918" s="9" t="s">
        <v>76</v>
      </c>
      <c r="O6918" s="9" t="s">
        <v>23191</v>
      </c>
      <c r="P6918" s="12">
        <v>1</v>
      </c>
      <c r="Q6918" s="12" t="s">
        <v>28</v>
      </c>
      <c r="R6918" s="12"/>
      <c r="S6918" s="12">
        <v>1</v>
      </c>
      <c r="T6918" s="9" t="s">
        <v>23779</v>
      </c>
      <c r="U6918" s="9" t="s">
        <v>23566</v>
      </c>
      <c r="V6918" s="9" t="s">
        <v>23779</v>
      </c>
      <c r="W6918" s="14">
        <v>3</v>
      </c>
    </row>
    <row r="6919" spans="1:23" x14ac:dyDescent="0.25">
      <c r="A6919" s="8">
        <v>2230</v>
      </c>
      <c r="B6919" s="9" t="s">
        <v>25644</v>
      </c>
      <c r="C6919" s="9" t="s">
        <v>23182</v>
      </c>
      <c r="D6919" s="9" t="s">
        <v>25645</v>
      </c>
      <c r="E6919" s="9"/>
      <c r="F6919" s="9" t="s">
        <v>25646</v>
      </c>
      <c r="G6919" s="12">
        <v>10</v>
      </c>
      <c r="H6919" s="9" t="s">
        <v>25</v>
      </c>
      <c r="I6919" s="9" t="s">
        <v>25</v>
      </c>
      <c r="J6919" s="12">
        <v>1</v>
      </c>
      <c r="K6919" s="13">
        <v>44029</v>
      </c>
      <c r="L6919" s="86">
        <f>(Tabla2[[#This Row],[release_year]]-'VARIANZA Y DES. EST'!$L$11)^2</f>
        <v>33.870100322899837</v>
      </c>
      <c r="M6919" s="12">
        <v>2020</v>
      </c>
      <c r="N6919" s="9" t="s">
        <v>35</v>
      </c>
      <c r="O6919" s="9" t="s">
        <v>23185</v>
      </c>
      <c r="P6919" s="12">
        <v>2</v>
      </c>
      <c r="Q6919" s="12" t="s">
        <v>28</v>
      </c>
      <c r="R6919" s="12"/>
      <c r="S6919" s="12">
        <v>2</v>
      </c>
      <c r="T6919" s="9" t="s">
        <v>23986</v>
      </c>
      <c r="U6919" s="9" t="s">
        <v>23193</v>
      </c>
      <c r="V6919" s="9" t="s">
        <v>23986</v>
      </c>
      <c r="W6919" s="14">
        <v>2</v>
      </c>
    </row>
    <row r="6920" spans="1:23" x14ac:dyDescent="0.25">
      <c r="A6920" s="8">
        <v>2231</v>
      </c>
      <c r="B6920" s="9" t="s">
        <v>25647</v>
      </c>
      <c r="C6920" s="9" t="s">
        <v>23182</v>
      </c>
      <c r="D6920" s="10" t="s">
        <v>25648</v>
      </c>
      <c r="E6920" s="11"/>
      <c r="F6920" s="9" t="s">
        <v>25649</v>
      </c>
      <c r="G6920" s="12">
        <v>13</v>
      </c>
      <c r="H6920" s="9" t="s">
        <v>858</v>
      </c>
      <c r="I6920" s="9" t="s">
        <v>858</v>
      </c>
      <c r="J6920" s="12">
        <v>1</v>
      </c>
      <c r="K6920" s="13">
        <v>44029</v>
      </c>
      <c r="L6920" s="86">
        <f>(Tabla2[[#This Row],[release_year]]-'VARIANZA Y DES. EST'!$L$11)^2</f>
        <v>33.870100322899837</v>
      </c>
      <c r="M6920" s="12">
        <v>2020</v>
      </c>
      <c r="N6920" s="9" t="s">
        <v>76</v>
      </c>
      <c r="O6920" s="9" t="s">
        <v>23191</v>
      </c>
      <c r="P6920" s="12">
        <v>1</v>
      </c>
      <c r="Q6920" s="12" t="s">
        <v>28</v>
      </c>
      <c r="R6920" s="12"/>
      <c r="S6920" s="12">
        <v>1</v>
      </c>
      <c r="T6920" s="9" t="s">
        <v>23186</v>
      </c>
      <c r="U6920" s="9" t="s">
        <v>23187</v>
      </c>
      <c r="V6920" s="9" t="s">
        <v>23186</v>
      </c>
      <c r="W6920" s="14">
        <v>3</v>
      </c>
    </row>
    <row r="6921" spans="1:23" x14ac:dyDescent="0.25">
      <c r="A6921" s="8">
        <v>2236</v>
      </c>
      <c r="B6921" s="9" t="s">
        <v>25650</v>
      </c>
      <c r="C6921" s="9" t="s">
        <v>23182</v>
      </c>
      <c r="D6921" s="9" t="s">
        <v>25651</v>
      </c>
      <c r="E6921" s="9"/>
      <c r="F6921" s="9" t="s">
        <v>25652</v>
      </c>
      <c r="G6921" s="12">
        <v>17</v>
      </c>
      <c r="H6921" s="9" t="s">
        <v>468</v>
      </c>
      <c r="I6921" s="9" t="s">
        <v>468</v>
      </c>
      <c r="J6921" s="12">
        <v>1</v>
      </c>
      <c r="K6921" s="13">
        <v>44027</v>
      </c>
      <c r="L6921" s="86">
        <f>(Tabla2[[#This Row],[release_year]]-'VARIANZA Y DES. EST'!$L$11)^2</f>
        <v>33.870100322899837</v>
      </c>
      <c r="M6921" s="12">
        <v>2020</v>
      </c>
      <c r="N6921" s="9" t="s">
        <v>76</v>
      </c>
      <c r="O6921" s="9" t="s">
        <v>23191</v>
      </c>
      <c r="P6921" s="12">
        <v>1</v>
      </c>
      <c r="Q6921" s="12" t="s">
        <v>28</v>
      </c>
      <c r="R6921" s="12"/>
      <c r="S6921" s="12">
        <v>1</v>
      </c>
      <c r="T6921" s="9" t="s">
        <v>23370</v>
      </c>
      <c r="U6921" s="9" t="s">
        <v>23193</v>
      </c>
      <c r="V6921" s="9" t="s">
        <v>23370</v>
      </c>
      <c r="W6921" s="14">
        <v>3</v>
      </c>
    </row>
    <row r="6922" spans="1:23" x14ac:dyDescent="0.25">
      <c r="A6922" s="8">
        <v>2238</v>
      </c>
      <c r="B6922" s="9" t="s">
        <v>25653</v>
      </c>
      <c r="C6922" s="9" t="s">
        <v>23182</v>
      </c>
      <c r="D6922" s="10" t="s">
        <v>25654</v>
      </c>
      <c r="E6922" s="19"/>
      <c r="F6922" s="11"/>
      <c r="G6922" s="12">
        <v>0</v>
      </c>
      <c r="H6922" s="9" t="s">
        <v>25</v>
      </c>
      <c r="I6922" s="9" t="s">
        <v>25</v>
      </c>
      <c r="J6922" s="12">
        <v>1</v>
      </c>
      <c r="K6922" s="13">
        <v>44027</v>
      </c>
      <c r="L6922" s="86">
        <f>(Tabla2[[#This Row],[release_year]]-'VARIANZA Y DES. EST'!$L$11)^2</f>
        <v>33.870100322899837</v>
      </c>
      <c r="M6922" s="12">
        <v>2020</v>
      </c>
      <c r="N6922" s="9" t="s">
        <v>76</v>
      </c>
      <c r="O6922" s="9" t="s">
        <v>23191</v>
      </c>
      <c r="P6922" s="12">
        <v>1</v>
      </c>
      <c r="Q6922" s="12" t="s">
        <v>28</v>
      </c>
      <c r="R6922" s="12"/>
      <c r="S6922" s="12">
        <v>1</v>
      </c>
      <c r="T6922" s="9" t="s">
        <v>25655</v>
      </c>
      <c r="U6922" s="9" t="s">
        <v>23290</v>
      </c>
      <c r="V6922" s="9" t="s">
        <v>25655</v>
      </c>
      <c r="W6922" s="14">
        <v>2</v>
      </c>
    </row>
    <row r="6923" spans="1:23" x14ac:dyDescent="0.25">
      <c r="A6923" s="8">
        <v>2239</v>
      </c>
      <c r="B6923" s="9" t="s">
        <v>25656</v>
      </c>
      <c r="C6923" s="9" t="s">
        <v>23182</v>
      </c>
      <c r="D6923" s="10" t="s">
        <v>25657</v>
      </c>
      <c r="E6923" s="11"/>
      <c r="F6923" s="9" t="s">
        <v>25658</v>
      </c>
      <c r="G6923" s="12">
        <v>2</v>
      </c>
      <c r="H6923" s="9" t="s">
        <v>25659</v>
      </c>
      <c r="I6923" s="9" t="s">
        <v>25659</v>
      </c>
      <c r="J6923" s="12">
        <v>1</v>
      </c>
      <c r="K6923" s="13">
        <v>44027</v>
      </c>
      <c r="L6923" s="86">
        <f>(Tabla2[[#This Row],[release_year]]-'VARIANZA Y DES. EST'!$L$11)^2</f>
        <v>3.3116808838167522</v>
      </c>
      <c r="M6923" s="12">
        <v>2016</v>
      </c>
      <c r="N6923" s="9" t="s">
        <v>26</v>
      </c>
      <c r="O6923" s="9" t="s">
        <v>23185</v>
      </c>
      <c r="P6923" s="12">
        <v>2</v>
      </c>
      <c r="Q6923" s="12" t="s">
        <v>28</v>
      </c>
      <c r="R6923" s="12"/>
      <c r="S6923" s="12">
        <v>2</v>
      </c>
      <c r="T6923" s="9" t="s">
        <v>24849</v>
      </c>
      <c r="U6923" s="9" t="s">
        <v>23213</v>
      </c>
      <c r="V6923" s="9" t="s">
        <v>24849</v>
      </c>
      <c r="W6923" s="14">
        <v>3</v>
      </c>
    </row>
    <row r="6924" spans="1:23" x14ac:dyDescent="0.25">
      <c r="A6924" s="8">
        <v>2242</v>
      </c>
      <c r="B6924" s="9" t="s">
        <v>25660</v>
      </c>
      <c r="C6924" s="9" t="s">
        <v>23182</v>
      </c>
      <c r="D6924" s="10" t="s">
        <v>25661</v>
      </c>
      <c r="E6924" s="11"/>
      <c r="F6924" s="18" t="s">
        <v>25662</v>
      </c>
      <c r="G6924" s="12">
        <v>1</v>
      </c>
      <c r="H6924" s="9" t="s">
        <v>25</v>
      </c>
      <c r="I6924" s="9" t="s">
        <v>25</v>
      </c>
      <c r="J6924" s="12">
        <v>1</v>
      </c>
      <c r="K6924" s="13">
        <v>44026</v>
      </c>
      <c r="L6924" s="86">
        <f>(Tabla2[[#This Row],[release_year]]-'VARIANZA Y DES. EST'!$L$11)^2</f>
        <v>33.870100322899837</v>
      </c>
      <c r="M6924" s="12">
        <v>2020</v>
      </c>
      <c r="N6924" s="9" t="s">
        <v>76</v>
      </c>
      <c r="O6924" s="9" t="s">
        <v>23191</v>
      </c>
      <c r="P6924" s="12">
        <v>1</v>
      </c>
      <c r="Q6924" s="12" t="s">
        <v>28</v>
      </c>
      <c r="R6924" s="12"/>
      <c r="S6924" s="12">
        <v>1</v>
      </c>
      <c r="T6924" s="9" t="s">
        <v>23197</v>
      </c>
      <c r="U6924" s="9" t="s">
        <v>23197</v>
      </c>
      <c r="V6924" s="9" t="s">
        <v>23197</v>
      </c>
      <c r="W6924" s="14">
        <v>1</v>
      </c>
    </row>
    <row r="6925" spans="1:23" x14ac:dyDescent="0.25">
      <c r="A6925" s="8">
        <v>2246</v>
      </c>
      <c r="B6925" s="9" t="s">
        <v>25663</v>
      </c>
      <c r="C6925" s="9" t="s">
        <v>23182</v>
      </c>
      <c r="D6925" s="9" t="s">
        <v>25664</v>
      </c>
      <c r="E6925" s="18" t="s">
        <v>25665</v>
      </c>
      <c r="F6925" s="9"/>
      <c r="G6925" s="12">
        <v>0</v>
      </c>
      <c r="H6925" s="9" t="s">
        <v>858</v>
      </c>
      <c r="I6925" s="9" t="s">
        <v>858</v>
      </c>
      <c r="J6925" s="12">
        <v>1</v>
      </c>
      <c r="K6925" s="13">
        <v>44022</v>
      </c>
      <c r="L6925" s="86">
        <f>(Tabla2[[#This Row],[release_year]]-'VARIANZA Y DES. EST'!$L$11)^2</f>
        <v>33.870100322899837</v>
      </c>
      <c r="M6925" s="12">
        <v>2020</v>
      </c>
      <c r="N6925" s="9" t="s">
        <v>35</v>
      </c>
      <c r="O6925" s="9" t="s">
        <v>23191</v>
      </c>
      <c r="P6925" s="12">
        <v>1</v>
      </c>
      <c r="Q6925" s="12" t="s">
        <v>28</v>
      </c>
      <c r="R6925" s="12"/>
      <c r="S6925" s="12">
        <v>1</v>
      </c>
      <c r="T6925" s="9" t="s">
        <v>23305</v>
      </c>
      <c r="U6925" s="9" t="s">
        <v>23187</v>
      </c>
      <c r="V6925" s="9" t="s">
        <v>23305</v>
      </c>
      <c r="W6925" s="14">
        <v>3</v>
      </c>
    </row>
    <row r="6926" spans="1:23" x14ac:dyDescent="0.25">
      <c r="A6926" s="8">
        <v>2247</v>
      </c>
      <c r="B6926" s="9" t="s">
        <v>25666</v>
      </c>
      <c r="C6926" s="9" t="s">
        <v>23182</v>
      </c>
      <c r="D6926" s="10" t="s">
        <v>25667</v>
      </c>
      <c r="E6926" s="11"/>
      <c r="F6926" s="9" t="s">
        <v>25668</v>
      </c>
      <c r="G6926" s="12">
        <v>2</v>
      </c>
      <c r="H6926" s="9" t="s">
        <v>25</v>
      </c>
      <c r="I6926" s="9" t="s">
        <v>25</v>
      </c>
      <c r="J6926" s="12">
        <v>1</v>
      </c>
      <c r="K6926" s="13">
        <v>44022</v>
      </c>
      <c r="L6926" s="86">
        <f>(Tabla2[[#This Row],[release_year]]-'VARIANZA Y DES. EST'!$L$11)^2</f>
        <v>33.870100322899837</v>
      </c>
      <c r="M6926" s="12">
        <v>2020</v>
      </c>
      <c r="N6926" s="9" t="s">
        <v>82</v>
      </c>
      <c r="O6926" s="9" t="s">
        <v>23191</v>
      </c>
      <c r="P6926" s="12">
        <v>1</v>
      </c>
      <c r="Q6926" s="12" t="s">
        <v>28</v>
      </c>
      <c r="R6926" s="12"/>
      <c r="S6926" s="12">
        <v>1</v>
      </c>
      <c r="T6926" s="9" t="s">
        <v>24615</v>
      </c>
      <c r="U6926" s="9" t="s">
        <v>23197</v>
      </c>
      <c r="V6926" s="9" t="s">
        <v>24615</v>
      </c>
      <c r="W6926" s="14">
        <v>3</v>
      </c>
    </row>
    <row r="6927" spans="1:23" x14ac:dyDescent="0.25">
      <c r="A6927" s="8">
        <v>2250</v>
      </c>
      <c r="B6927" s="9" t="s">
        <v>25669</v>
      </c>
      <c r="C6927" s="9" t="s">
        <v>23182</v>
      </c>
      <c r="D6927" s="10" t="s">
        <v>25670</v>
      </c>
      <c r="E6927" s="11"/>
      <c r="F6927" s="9" t="s">
        <v>25671</v>
      </c>
      <c r="G6927" s="12">
        <v>14</v>
      </c>
      <c r="H6927" s="9" t="s">
        <v>25</v>
      </c>
      <c r="I6927" s="9" t="s">
        <v>25</v>
      </c>
      <c r="J6927" s="12">
        <v>1</v>
      </c>
      <c r="K6927" s="13">
        <v>44022</v>
      </c>
      <c r="L6927" s="86">
        <f>(Tabla2[[#This Row],[release_year]]-'VARIANZA Y DES. EST'!$L$11)^2</f>
        <v>33.870100322899837</v>
      </c>
      <c r="M6927" s="12">
        <v>2020</v>
      </c>
      <c r="N6927" s="9" t="s">
        <v>110</v>
      </c>
      <c r="O6927" s="9" t="s">
        <v>23191</v>
      </c>
      <c r="P6927" s="12">
        <v>1</v>
      </c>
      <c r="Q6927" s="12" t="s">
        <v>28</v>
      </c>
      <c r="R6927" s="12"/>
      <c r="S6927" s="12">
        <v>1</v>
      </c>
      <c r="T6927" s="9" t="s">
        <v>25672</v>
      </c>
      <c r="U6927" s="9" t="s">
        <v>23264</v>
      </c>
      <c r="V6927" s="9" t="s">
        <v>25672</v>
      </c>
      <c r="W6927" s="14">
        <v>3</v>
      </c>
    </row>
    <row r="6928" spans="1:23" x14ac:dyDescent="0.25">
      <c r="A6928" s="8">
        <v>2252</v>
      </c>
      <c r="B6928" s="9" t="s">
        <v>25673</v>
      </c>
      <c r="C6928" s="9" t="s">
        <v>23182</v>
      </c>
      <c r="D6928" s="9" t="s">
        <v>25674</v>
      </c>
      <c r="E6928" s="9" t="s">
        <v>25675</v>
      </c>
      <c r="F6928" s="9" t="s">
        <v>25676</v>
      </c>
      <c r="G6928" s="12">
        <v>14</v>
      </c>
      <c r="H6928" s="9" t="s">
        <v>3510</v>
      </c>
      <c r="I6928" s="9" t="s">
        <v>3510</v>
      </c>
      <c r="J6928" s="12">
        <v>1</v>
      </c>
      <c r="K6928" s="13">
        <v>44022</v>
      </c>
      <c r="L6928" s="86">
        <f>(Tabla2[[#This Row],[release_year]]-'VARIANZA Y DES. EST'!$L$11)^2</f>
        <v>23.230495463129063</v>
      </c>
      <c r="M6928" s="12">
        <v>2019</v>
      </c>
      <c r="N6928" s="9" t="s">
        <v>76</v>
      </c>
      <c r="O6928" s="9" t="s">
        <v>23191</v>
      </c>
      <c r="P6928" s="12">
        <v>1</v>
      </c>
      <c r="Q6928" s="12" t="s">
        <v>28</v>
      </c>
      <c r="R6928" s="12"/>
      <c r="S6928" s="12">
        <v>1</v>
      </c>
      <c r="T6928" s="9" t="s">
        <v>23445</v>
      </c>
      <c r="U6928" s="9" t="s">
        <v>23193</v>
      </c>
      <c r="V6928" s="9" t="s">
        <v>23445</v>
      </c>
      <c r="W6928" s="14">
        <v>3</v>
      </c>
    </row>
    <row r="6929" spans="1:23" x14ac:dyDescent="0.25">
      <c r="A6929" s="8">
        <v>2254</v>
      </c>
      <c r="B6929" s="9" t="s">
        <v>25677</v>
      </c>
      <c r="C6929" s="9" t="s">
        <v>23182</v>
      </c>
      <c r="D6929" s="10" t="s">
        <v>25678</v>
      </c>
      <c r="E6929" s="11"/>
      <c r="F6929" s="9" t="s">
        <v>25679</v>
      </c>
      <c r="G6929" s="12">
        <v>6</v>
      </c>
      <c r="H6929" s="9" t="s">
        <v>34</v>
      </c>
      <c r="I6929" s="9" t="s">
        <v>34</v>
      </c>
      <c r="J6929" s="12">
        <v>1</v>
      </c>
      <c r="K6929" s="13">
        <v>44021</v>
      </c>
      <c r="L6929" s="86">
        <f>(Tabla2[[#This Row],[release_year]]-'VARIANZA Y DES. EST'!$L$11)^2</f>
        <v>33.870100322899837</v>
      </c>
      <c r="M6929" s="12">
        <v>2020</v>
      </c>
      <c r="N6929" s="9" t="s">
        <v>76</v>
      </c>
      <c r="O6929" s="9" t="s">
        <v>23191</v>
      </c>
      <c r="P6929" s="12">
        <v>1</v>
      </c>
      <c r="Q6929" s="12" t="s">
        <v>28</v>
      </c>
      <c r="R6929" s="12"/>
      <c r="S6929" s="12">
        <v>1</v>
      </c>
      <c r="T6929" s="9" t="s">
        <v>23315</v>
      </c>
      <c r="U6929" s="9" t="s">
        <v>23316</v>
      </c>
      <c r="V6929" s="9" t="s">
        <v>23315</v>
      </c>
      <c r="W6929" s="14">
        <v>2</v>
      </c>
    </row>
    <row r="6930" spans="1:23" x14ac:dyDescent="0.25">
      <c r="A6930" s="8">
        <v>2255</v>
      </c>
      <c r="B6930" s="9" t="s">
        <v>25680</v>
      </c>
      <c r="C6930" s="9" t="s">
        <v>23182</v>
      </c>
      <c r="D6930" s="10" t="s">
        <v>25681</v>
      </c>
      <c r="E6930" s="11"/>
      <c r="F6930" s="9" t="s">
        <v>25682</v>
      </c>
      <c r="G6930" s="12">
        <v>6</v>
      </c>
      <c r="H6930" s="9" t="s">
        <v>7034</v>
      </c>
      <c r="I6930" s="9" t="s">
        <v>7034</v>
      </c>
      <c r="J6930" s="12">
        <v>1</v>
      </c>
      <c r="K6930" s="13">
        <v>44021</v>
      </c>
      <c r="L6930" s="86">
        <f>(Tabla2[[#This Row],[release_year]]-'VARIANZA Y DES. EST'!$L$11)^2</f>
        <v>33.870100322899837</v>
      </c>
      <c r="M6930" s="12">
        <v>2020</v>
      </c>
      <c r="N6930" s="9" t="s">
        <v>76</v>
      </c>
      <c r="O6930" s="9" t="s">
        <v>23227</v>
      </c>
      <c r="P6930" s="12">
        <v>4</v>
      </c>
      <c r="Q6930" s="12" t="s">
        <v>28</v>
      </c>
      <c r="R6930" s="12"/>
      <c r="S6930" s="12">
        <v>4</v>
      </c>
      <c r="T6930" s="9" t="s">
        <v>25683</v>
      </c>
      <c r="U6930" s="9" t="s">
        <v>23187</v>
      </c>
      <c r="V6930" s="9" t="s">
        <v>25683</v>
      </c>
      <c r="W6930" s="14">
        <v>3</v>
      </c>
    </row>
    <row r="6931" spans="1:23" x14ac:dyDescent="0.25">
      <c r="A6931" s="8">
        <v>2256</v>
      </c>
      <c r="B6931" s="9" t="s">
        <v>25684</v>
      </c>
      <c r="C6931" s="9" t="s">
        <v>23182</v>
      </c>
      <c r="D6931" s="10" t="s">
        <v>25685</v>
      </c>
      <c r="E6931" s="11"/>
      <c r="F6931" s="9" t="s">
        <v>25686</v>
      </c>
      <c r="G6931" s="12">
        <v>10</v>
      </c>
      <c r="H6931" s="9" t="s">
        <v>1349</v>
      </c>
      <c r="I6931" s="9" t="s">
        <v>1349</v>
      </c>
      <c r="J6931" s="12">
        <v>1</v>
      </c>
      <c r="K6931" s="13">
        <v>44021</v>
      </c>
      <c r="L6931" s="86">
        <f>(Tabla2[[#This Row],[release_year]]-'VARIANZA Y DES. EST'!$L$11)^2</f>
        <v>33.870100322899837</v>
      </c>
      <c r="M6931" s="12">
        <v>2020</v>
      </c>
      <c r="N6931" s="9" t="s">
        <v>35</v>
      </c>
      <c r="O6931" s="9" t="s">
        <v>23191</v>
      </c>
      <c r="P6931" s="12">
        <v>1</v>
      </c>
      <c r="Q6931" s="12" t="s">
        <v>28</v>
      </c>
      <c r="R6931" s="12"/>
      <c r="S6931" s="12">
        <v>1</v>
      </c>
      <c r="T6931" s="9" t="s">
        <v>24513</v>
      </c>
      <c r="U6931" s="9" t="s">
        <v>23187</v>
      </c>
      <c r="V6931" s="9" t="s">
        <v>24513</v>
      </c>
      <c r="W6931" s="14">
        <v>3</v>
      </c>
    </row>
    <row r="6932" spans="1:23" x14ac:dyDescent="0.25">
      <c r="A6932" s="8">
        <v>2259</v>
      </c>
      <c r="B6932" s="9" t="s">
        <v>25687</v>
      </c>
      <c r="C6932" s="9" t="s">
        <v>23182</v>
      </c>
      <c r="D6932" s="9" t="s">
        <v>25688</v>
      </c>
      <c r="E6932" s="9"/>
      <c r="F6932" s="9" t="s">
        <v>25689</v>
      </c>
      <c r="G6932" s="12">
        <v>6</v>
      </c>
      <c r="H6932" s="9" t="s">
        <v>279</v>
      </c>
      <c r="I6932" s="9" t="s">
        <v>279</v>
      </c>
      <c r="J6932" s="12">
        <v>1</v>
      </c>
      <c r="K6932" s="13">
        <v>44020</v>
      </c>
      <c r="L6932" s="86">
        <f>(Tabla2[[#This Row],[release_year]]-'VARIANZA Y DES. EST'!$L$11)^2</f>
        <v>33.870100322899837</v>
      </c>
      <c r="M6932" s="12">
        <v>2020</v>
      </c>
      <c r="N6932" s="9" t="s">
        <v>76</v>
      </c>
      <c r="O6932" s="9" t="s">
        <v>23191</v>
      </c>
      <c r="P6932" s="12">
        <v>1</v>
      </c>
      <c r="Q6932" s="12" t="s">
        <v>28</v>
      </c>
      <c r="R6932" s="12"/>
      <c r="S6932" s="12">
        <v>1</v>
      </c>
      <c r="T6932" s="9" t="s">
        <v>23281</v>
      </c>
      <c r="U6932" s="9" t="s">
        <v>23187</v>
      </c>
      <c r="V6932" s="9" t="s">
        <v>23281</v>
      </c>
      <c r="W6932" s="14">
        <v>2</v>
      </c>
    </row>
    <row r="6933" spans="1:23" x14ac:dyDescent="0.25">
      <c r="A6933" s="8">
        <v>2276</v>
      </c>
      <c r="B6933" s="9" t="s">
        <v>25690</v>
      </c>
      <c r="C6933" s="9" t="s">
        <v>23182</v>
      </c>
      <c r="D6933" s="9" t="s">
        <v>25691</v>
      </c>
      <c r="E6933" s="9" t="s">
        <v>25692</v>
      </c>
      <c r="F6933" s="18" t="s">
        <v>25693</v>
      </c>
      <c r="G6933" s="12">
        <v>13</v>
      </c>
      <c r="H6933" s="9" t="s">
        <v>3836</v>
      </c>
      <c r="I6933" s="9" t="s">
        <v>3836</v>
      </c>
      <c r="J6933" s="12">
        <v>1</v>
      </c>
      <c r="K6933" s="13">
        <v>44017</v>
      </c>
      <c r="L6933" s="86">
        <f>(Tabla2[[#This Row],[release_year]]-'VARIANZA Y DES. EST'!$L$11)^2</f>
        <v>33.870100322899837</v>
      </c>
      <c r="M6933" s="12">
        <v>2020</v>
      </c>
      <c r="N6933" s="9" t="s">
        <v>76</v>
      </c>
      <c r="O6933" s="9" t="s">
        <v>23191</v>
      </c>
      <c r="P6933" s="12">
        <v>1</v>
      </c>
      <c r="Q6933" s="12" t="s">
        <v>28</v>
      </c>
      <c r="R6933" s="12"/>
      <c r="S6933" s="12">
        <v>1</v>
      </c>
      <c r="T6933" s="9" t="s">
        <v>23201</v>
      </c>
      <c r="U6933" s="9" t="s">
        <v>23187</v>
      </c>
      <c r="V6933" s="9" t="s">
        <v>23201</v>
      </c>
      <c r="W6933" s="14">
        <v>3</v>
      </c>
    </row>
    <row r="6934" spans="1:23" x14ac:dyDescent="0.25">
      <c r="A6934" s="8">
        <v>2293</v>
      </c>
      <c r="B6934" s="9" t="s">
        <v>25694</v>
      </c>
      <c r="C6934" s="9" t="s">
        <v>23182</v>
      </c>
      <c r="D6934" s="10" t="s">
        <v>25695</v>
      </c>
      <c r="E6934" s="11"/>
      <c r="F6934" s="9" t="s">
        <v>25696</v>
      </c>
      <c r="G6934" s="12">
        <v>10</v>
      </c>
      <c r="H6934" s="9" t="s">
        <v>518</v>
      </c>
      <c r="I6934" s="9" t="s">
        <v>518</v>
      </c>
      <c r="J6934" s="12">
        <v>1</v>
      </c>
      <c r="K6934" s="13">
        <v>44016</v>
      </c>
      <c r="L6934" s="86">
        <f>(Tabla2[[#This Row],[release_year]]-'VARIANZA Y DES. EST'!$L$11)^2</f>
        <v>33.870100322899837</v>
      </c>
      <c r="M6934" s="12">
        <v>2020</v>
      </c>
      <c r="N6934" s="9" t="s">
        <v>110</v>
      </c>
      <c r="O6934" s="9" t="s">
        <v>23185</v>
      </c>
      <c r="P6934" s="12">
        <v>2</v>
      </c>
      <c r="Q6934" s="12" t="s">
        <v>28</v>
      </c>
      <c r="R6934" s="12"/>
      <c r="S6934" s="12">
        <v>2</v>
      </c>
      <c r="T6934" s="9" t="s">
        <v>23268</v>
      </c>
      <c r="U6934" s="9" t="s">
        <v>23264</v>
      </c>
      <c r="V6934" s="9" t="s">
        <v>23268</v>
      </c>
      <c r="W6934" s="14">
        <v>2</v>
      </c>
    </row>
    <row r="6935" spans="1:23" x14ac:dyDescent="0.25">
      <c r="A6935" s="8">
        <v>2294</v>
      </c>
      <c r="B6935" s="9" t="s">
        <v>25697</v>
      </c>
      <c r="C6935" s="9" t="s">
        <v>23182</v>
      </c>
      <c r="D6935" s="9" t="s">
        <v>25698</v>
      </c>
      <c r="E6935" s="9"/>
      <c r="F6935" s="9" t="s">
        <v>25699</v>
      </c>
      <c r="G6935" s="12">
        <v>16</v>
      </c>
      <c r="H6935" s="9" t="s">
        <v>390</v>
      </c>
      <c r="I6935" s="9" t="s">
        <v>390</v>
      </c>
      <c r="J6935" s="12">
        <v>1</v>
      </c>
      <c r="K6935" s="13">
        <v>44015</v>
      </c>
      <c r="L6935" s="86">
        <f>(Tabla2[[#This Row],[release_year]]-'VARIANZA Y DES. EST'!$L$11)^2</f>
        <v>23.230495463129063</v>
      </c>
      <c r="M6935" s="12">
        <v>2019</v>
      </c>
      <c r="N6935" s="9" t="s">
        <v>76</v>
      </c>
      <c r="O6935" s="9" t="s">
        <v>23289</v>
      </c>
      <c r="P6935" s="12">
        <v>6</v>
      </c>
      <c r="Q6935" s="12" t="s">
        <v>28</v>
      </c>
      <c r="R6935" s="12"/>
      <c r="S6935" s="12">
        <v>6</v>
      </c>
      <c r="T6935" s="9" t="s">
        <v>23537</v>
      </c>
      <c r="U6935" s="9" t="s">
        <v>23187</v>
      </c>
      <c r="V6935" s="9" t="s">
        <v>23537</v>
      </c>
      <c r="W6935" s="14">
        <v>3</v>
      </c>
    </row>
    <row r="6936" spans="1:23" x14ac:dyDescent="0.25">
      <c r="A6936" s="8">
        <v>2298</v>
      </c>
      <c r="B6936" s="9" t="s">
        <v>25700</v>
      </c>
      <c r="C6936" s="9" t="s">
        <v>23182</v>
      </c>
      <c r="D6936" s="10" t="s">
        <v>25701</v>
      </c>
      <c r="E6936" s="11"/>
      <c r="F6936" s="18" t="s">
        <v>25702</v>
      </c>
      <c r="G6936" s="12">
        <v>19</v>
      </c>
      <c r="H6936" s="9" t="s">
        <v>34</v>
      </c>
      <c r="I6936" s="9" t="s">
        <v>34</v>
      </c>
      <c r="J6936" s="12">
        <v>1</v>
      </c>
      <c r="K6936" s="13">
        <v>44015</v>
      </c>
      <c r="L6936" s="86">
        <f>(Tabla2[[#This Row],[release_year]]-'VARIANZA Y DES. EST'!$L$11)^2</f>
        <v>33.870100322899837</v>
      </c>
      <c r="M6936" s="12">
        <v>2020</v>
      </c>
      <c r="N6936" s="9" t="s">
        <v>76</v>
      </c>
      <c r="O6936" s="9" t="s">
        <v>23191</v>
      </c>
      <c r="P6936" s="12">
        <v>1</v>
      </c>
      <c r="Q6936" s="12" t="s">
        <v>28</v>
      </c>
      <c r="R6936" s="12"/>
      <c r="S6936" s="12">
        <v>1</v>
      </c>
      <c r="T6936" s="9" t="s">
        <v>25006</v>
      </c>
      <c r="U6936" s="9" t="s">
        <v>23187</v>
      </c>
      <c r="V6936" s="9" t="s">
        <v>25006</v>
      </c>
      <c r="W6936" s="14">
        <v>3</v>
      </c>
    </row>
    <row r="6937" spans="1:23" x14ac:dyDescent="0.25">
      <c r="A6937" s="8">
        <v>2299</v>
      </c>
      <c r="B6937" s="9" t="s">
        <v>25703</v>
      </c>
      <c r="C6937" s="9" t="s">
        <v>23182</v>
      </c>
      <c r="D6937" s="10" t="s">
        <v>25704</v>
      </c>
      <c r="E6937" s="11"/>
      <c r="F6937" s="9"/>
      <c r="G6937" s="12">
        <v>0</v>
      </c>
      <c r="H6937" s="9" t="s">
        <v>25</v>
      </c>
      <c r="I6937" s="9" t="s">
        <v>25</v>
      </c>
      <c r="J6937" s="12">
        <v>1</v>
      </c>
      <c r="K6937" s="13">
        <v>44015</v>
      </c>
      <c r="L6937" s="86">
        <f>(Tabla2[[#This Row],[release_year]]-'VARIANZA Y DES. EST'!$L$11)^2</f>
        <v>33.870100322899837</v>
      </c>
      <c r="M6937" s="12">
        <v>2020</v>
      </c>
      <c r="N6937" s="9" t="s">
        <v>82</v>
      </c>
      <c r="O6937" s="9" t="s">
        <v>23191</v>
      </c>
      <c r="P6937" s="12">
        <v>1</v>
      </c>
      <c r="Q6937" s="12" t="s">
        <v>28</v>
      </c>
      <c r="R6937" s="12"/>
      <c r="S6937" s="12">
        <v>1</v>
      </c>
      <c r="T6937" s="9" t="s">
        <v>23290</v>
      </c>
      <c r="U6937" s="9" t="s">
        <v>23290</v>
      </c>
      <c r="V6937" s="9" t="s">
        <v>23290</v>
      </c>
      <c r="W6937" s="14">
        <v>1</v>
      </c>
    </row>
    <row r="6938" spans="1:23" x14ac:dyDescent="0.25">
      <c r="A6938" s="8">
        <v>2300</v>
      </c>
      <c r="B6938" s="9" t="s">
        <v>25705</v>
      </c>
      <c r="C6938" s="9" t="s">
        <v>23182</v>
      </c>
      <c r="D6938" s="10" t="s">
        <v>25706</v>
      </c>
      <c r="E6938" s="11"/>
      <c r="F6938" s="9" t="s">
        <v>25707</v>
      </c>
      <c r="G6938" s="12">
        <v>10</v>
      </c>
      <c r="H6938" s="9" t="s">
        <v>25</v>
      </c>
      <c r="I6938" s="9" t="s">
        <v>25</v>
      </c>
      <c r="J6938" s="12">
        <v>1</v>
      </c>
      <c r="K6938" s="13">
        <v>44015</v>
      </c>
      <c r="L6938" s="86">
        <f>(Tabla2[[#This Row],[release_year]]-'VARIANZA Y DES. EST'!$L$11)^2</f>
        <v>33.870100322899837</v>
      </c>
      <c r="M6938" s="12">
        <v>2020</v>
      </c>
      <c r="N6938" s="9" t="s">
        <v>55</v>
      </c>
      <c r="O6938" s="9" t="s">
        <v>23191</v>
      </c>
      <c r="P6938" s="12">
        <v>1</v>
      </c>
      <c r="Q6938" s="12" t="s">
        <v>28</v>
      </c>
      <c r="R6938" s="12"/>
      <c r="S6938" s="12">
        <v>1</v>
      </c>
      <c r="T6938" s="9" t="s">
        <v>25278</v>
      </c>
      <c r="U6938" s="9" t="s">
        <v>23264</v>
      </c>
      <c r="V6938" s="9" t="s">
        <v>25278</v>
      </c>
      <c r="W6938" s="14">
        <v>2</v>
      </c>
    </row>
    <row r="6939" spans="1:23" x14ac:dyDescent="0.25">
      <c r="A6939" s="8">
        <v>2302</v>
      </c>
      <c r="B6939" s="9" t="s">
        <v>25708</v>
      </c>
      <c r="C6939" s="9" t="s">
        <v>23182</v>
      </c>
      <c r="D6939" s="10" t="s">
        <v>25709</v>
      </c>
      <c r="E6939" s="11"/>
      <c r="F6939" s="9"/>
      <c r="G6939" s="12">
        <v>0</v>
      </c>
      <c r="H6939" s="9" t="s">
        <v>25</v>
      </c>
      <c r="I6939" s="9" t="s">
        <v>25</v>
      </c>
      <c r="J6939" s="12">
        <v>1</v>
      </c>
      <c r="K6939" s="13">
        <v>44014</v>
      </c>
      <c r="L6939" s="86">
        <f>(Tabla2[[#This Row],[release_year]]-'VARIANZA Y DES. EST'!$L$11)^2</f>
        <v>448.60076910908901</v>
      </c>
      <c r="M6939" s="12">
        <v>1993</v>
      </c>
      <c r="N6939" s="9" t="s">
        <v>55</v>
      </c>
      <c r="O6939" s="9" t="s">
        <v>23191</v>
      </c>
      <c r="P6939" s="12">
        <v>1</v>
      </c>
      <c r="Q6939" s="12" t="s">
        <v>28</v>
      </c>
      <c r="R6939" s="12"/>
      <c r="S6939" s="12">
        <v>1</v>
      </c>
      <c r="T6939" s="9" t="s">
        <v>23290</v>
      </c>
      <c r="U6939" s="9" t="s">
        <v>23290</v>
      </c>
      <c r="V6939" s="9" t="s">
        <v>23290</v>
      </c>
      <c r="W6939" s="14">
        <v>1</v>
      </c>
    </row>
    <row r="6940" spans="1:23" x14ac:dyDescent="0.25">
      <c r="A6940" s="8">
        <v>2304</v>
      </c>
      <c r="B6940" s="9" t="s">
        <v>25710</v>
      </c>
      <c r="C6940" s="9" t="s">
        <v>23182</v>
      </c>
      <c r="D6940" s="10" t="s">
        <v>25711</v>
      </c>
      <c r="E6940" s="11"/>
      <c r="F6940" s="9" t="s">
        <v>25712</v>
      </c>
      <c r="G6940" s="12">
        <v>5</v>
      </c>
      <c r="H6940" s="9" t="s">
        <v>25</v>
      </c>
      <c r="I6940" s="9" t="s">
        <v>25</v>
      </c>
      <c r="J6940" s="12">
        <v>1</v>
      </c>
      <c r="K6940" s="13">
        <v>44014</v>
      </c>
      <c r="L6940" s="86">
        <f>(Tabla2[[#This Row],[release_year]]-'VARIANZA Y DES. EST'!$L$11)^2</f>
        <v>33.870100322899837</v>
      </c>
      <c r="M6940" s="12">
        <v>2020</v>
      </c>
      <c r="N6940" s="9" t="s">
        <v>76</v>
      </c>
      <c r="O6940" s="9" t="s">
        <v>23191</v>
      </c>
      <c r="P6940" s="12">
        <v>1</v>
      </c>
      <c r="Q6940" s="12" t="s">
        <v>28</v>
      </c>
      <c r="R6940" s="12"/>
      <c r="S6940" s="12">
        <v>1</v>
      </c>
      <c r="T6940" s="9" t="s">
        <v>25605</v>
      </c>
      <c r="U6940" s="9" t="s">
        <v>23566</v>
      </c>
      <c r="V6940" s="9" t="s">
        <v>25605</v>
      </c>
      <c r="W6940" s="14">
        <v>3</v>
      </c>
    </row>
    <row r="6941" spans="1:23" x14ac:dyDescent="0.25">
      <c r="A6941" s="8">
        <v>2306</v>
      </c>
      <c r="B6941" s="9" t="s">
        <v>25713</v>
      </c>
      <c r="C6941" s="9" t="s">
        <v>23182</v>
      </c>
      <c r="D6941" s="9" t="s">
        <v>25714</v>
      </c>
      <c r="E6941" s="18"/>
      <c r="F6941" s="9" t="s">
        <v>25715</v>
      </c>
      <c r="G6941" s="12">
        <v>1</v>
      </c>
      <c r="H6941" s="9" t="s">
        <v>126</v>
      </c>
      <c r="I6941" s="9" t="s">
        <v>126</v>
      </c>
      <c r="J6941" s="12">
        <v>1</v>
      </c>
      <c r="K6941" s="13">
        <v>44013</v>
      </c>
      <c r="L6941" s="86">
        <f>(Tabla2[[#This Row],[release_year]]-'VARIANZA Y DES. EST'!$L$11)^2</f>
        <v>23.230495463129063</v>
      </c>
      <c r="M6941" s="12">
        <v>2019</v>
      </c>
      <c r="N6941" s="9" t="s">
        <v>76</v>
      </c>
      <c r="O6941" s="9" t="s">
        <v>23191</v>
      </c>
      <c r="P6941" s="12">
        <v>1</v>
      </c>
      <c r="Q6941" s="12" t="s">
        <v>28</v>
      </c>
      <c r="R6941" s="12"/>
      <c r="S6941" s="12">
        <v>1</v>
      </c>
      <c r="T6941" s="9" t="s">
        <v>23212</v>
      </c>
      <c r="U6941" s="9" t="s">
        <v>23213</v>
      </c>
      <c r="V6941" s="9" t="s">
        <v>23212</v>
      </c>
      <c r="W6941" s="14">
        <v>2</v>
      </c>
    </row>
    <row r="6942" spans="1:23" x14ac:dyDescent="0.25">
      <c r="A6942" s="8">
        <v>2307</v>
      </c>
      <c r="B6942" s="9" t="s">
        <v>25716</v>
      </c>
      <c r="C6942" s="9" t="s">
        <v>23182</v>
      </c>
      <c r="D6942" s="10" t="s">
        <v>25717</v>
      </c>
      <c r="E6942" s="11"/>
      <c r="F6942" s="18" t="s">
        <v>25718</v>
      </c>
      <c r="G6942" s="12">
        <v>8</v>
      </c>
      <c r="H6942" s="9" t="s">
        <v>4237</v>
      </c>
      <c r="I6942" s="9" t="s">
        <v>4237</v>
      </c>
      <c r="J6942" s="12">
        <v>1</v>
      </c>
      <c r="K6942" s="13">
        <v>44013</v>
      </c>
      <c r="L6942" s="86">
        <f>(Tabla2[[#This Row],[release_year]]-'VARIANZA Y DES. EST'!$L$11)^2</f>
        <v>3.3116808838167522</v>
      </c>
      <c r="M6942" s="12">
        <v>2016</v>
      </c>
      <c r="N6942" s="9" t="s">
        <v>76</v>
      </c>
      <c r="O6942" s="9" t="s">
        <v>23191</v>
      </c>
      <c r="P6942" s="12">
        <v>1</v>
      </c>
      <c r="Q6942" s="12" t="s">
        <v>28</v>
      </c>
      <c r="R6942" s="12"/>
      <c r="S6942" s="12">
        <v>1</v>
      </c>
      <c r="T6942" s="9" t="s">
        <v>23281</v>
      </c>
      <c r="U6942" s="9" t="s">
        <v>23187</v>
      </c>
      <c r="V6942" s="9" t="s">
        <v>23281</v>
      </c>
      <c r="W6942" s="14">
        <v>2</v>
      </c>
    </row>
    <row r="6943" spans="1:23" x14ac:dyDescent="0.25">
      <c r="A6943" s="8">
        <v>2308</v>
      </c>
      <c r="B6943" s="9" t="s">
        <v>25719</v>
      </c>
      <c r="C6943" s="9" t="s">
        <v>23182</v>
      </c>
      <c r="D6943" s="9" t="s">
        <v>25720</v>
      </c>
      <c r="E6943" s="9" t="s">
        <v>3111</v>
      </c>
      <c r="F6943" s="9" t="s">
        <v>25721</v>
      </c>
      <c r="G6943" s="12">
        <v>7</v>
      </c>
      <c r="H6943" s="9" t="s">
        <v>25</v>
      </c>
      <c r="I6943" s="9" t="s">
        <v>327</v>
      </c>
      <c r="J6943" s="12">
        <v>2</v>
      </c>
      <c r="K6943" s="13">
        <v>44013</v>
      </c>
      <c r="L6943" s="86">
        <f>(Tabla2[[#This Row],[release_year]]-'VARIANZA Y DES. EST'!$L$11)^2</f>
        <v>23.230495463129063</v>
      </c>
      <c r="M6943" s="12">
        <v>2019</v>
      </c>
      <c r="N6943" s="9" t="s">
        <v>26</v>
      </c>
      <c r="O6943" s="9" t="s">
        <v>23191</v>
      </c>
      <c r="P6943" s="12">
        <v>1</v>
      </c>
      <c r="Q6943" s="12" t="s">
        <v>28</v>
      </c>
      <c r="R6943" s="12"/>
      <c r="S6943" s="12">
        <v>1</v>
      </c>
      <c r="T6943" s="9" t="s">
        <v>23264</v>
      </c>
      <c r="U6943" s="9" t="s">
        <v>23264</v>
      </c>
      <c r="V6943" s="9" t="s">
        <v>23264</v>
      </c>
      <c r="W6943" s="14">
        <v>1</v>
      </c>
    </row>
    <row r="6944" spans="1:23" x14ac:dyDescent="0.25">
      <c r="A6944" s="8">
        <v>2314</v>
      </c>
      <c r="B6944" s="9" t="s">
        <v>25722</v>
      </c>
      <c r="C6944" s="9" t="s">
        <v>23182</v>
      </c>
      <c r="D6944" s="9" t="s">
        <v>25723</v>
      </c>
      <c r="E6944" s="9"/>
      <c r="F6944" s="18" t="s">
        <v>25724</v>
      </c>
      <c r="G6944" s="12">
        <v>3</v>
      </c>
      <c r="H6944" s="9" t="s">
        <v>25</v>
      </c>
      <c r="I6944" s="9" t="s">
        <v>25</v>
      </c>
      <c r="J6944" s="12">
        <v>1</v>
      </c>
      <c r="K6944" s="13">
        <v>44013</v>
      </c>
      <c r="L6944" s="86">
        <f>(Tabla2[[#This Row],[release_year]]-'VARIANZA Y DES. EST'!$L$11)^2</f>
        <v>33.870100322899837</v>
      </c>
      <c r="M6944" s="12">
        <v>2020</v>
      </c>
      <c r="N6944" s="9" t="s">
        <v>35</v>
      </c>
      <c r="O6944" s="9" t="s">
        <v>23191</v>
      </c>
      <c r="P6944" s="12">
        <v>1</v>
      </c>
      <c r="Q6944" s="12" t="s">
        <v>28</v>
      </c>
      <c r="R6944" s="12"/>
      <c r="S6944" s="12">
        <v>1</v>
      </c>
      <c r="T6944" s="9" t="s">
        <v>23944</v>
      </c>
      <c r="U6944" s="9" t="s">
        <v>23290</v>
      </c>
      <c r="V6944" s="9" t="s">
        <v>23944</v>
      </c>
      <c r="W6944" s="14">
        <v>2</v>
      </c>
    </row>
    <row r="6945" spans="1:23" x14ac:dyDescent="0.25">
      <c r="A6945" s="8">
        <v>2319</v>
      </c>
      <c r="B6945" s="9" t="s">
        <v>25725</v>
      </c>
      <c r="C6945" s="9" t="s">
        <v>23182</v>
      </c>
      <c r="D6945" s="9" t="s">
        <v>25726</v>
      </c>
      <c r="E6945" s="9"/>
      <c r="F6945" s="9"/>
      <c r="G6945" s="12">
        <v>0</v>
      </c>
      <c r="H6945" s="9" t="s">
        <v>231</v>
      </c>
      <c r="I6945" s="9" t="s">
        <v>231</v>
      </c>
      <c r="J6945" s="12">
        <v>1</v>
      </c>
      <c r="K6945" s="13">
        <v>44013</v>
      </c>
      <c r="L6945" s="86">
        <f>(Tabla2[[#This Row],[release_year]]-'VARIANZA Y DES. EST'!$L$11)^2</f>
        <v>103.6364225665675</v>
      </c>
      <c r="M6945" s="12">
        <v>2004</v>
      </c>
      <c r="N6945" s="9" t="s">
        <v>26</v>
      </c>
      <c r="O6945" s="9" t="s">
        <v>23191</v>
      </c>
      <c r="P6945" s="12">
        <v>1</v>
      </c>
      <c r="Q6945" s="12" t="s">
        <v>28</v>
      </c>
      <c r="R6945" s="12"/>
      <c r="S6945" s="12">
        <v>1</v>
      </c>
      <c r="T6945" s="9" t="s">
        <v>23264</v>
      </c>
      <c r="U6945" s="9" t="s">
        <v>23264</v>
      </c>
      <c r="V6945" s="9" t="s">
        <v>23264</v>
      </c>
      <c r="W6945" s="14">
        <v>1</v>
      </c>
    </row>
    <row r="6946" spans="1:23" x14ac:dyDescent="0.25">
      <c r="A6946" s="8">
        <v>2321</v>
      </c>
      <c r="B6946" s="9" t="s">
        <v>25727</v>
      </c>
      <c r="C6946" s="9" t="s">
        <v>23182</v>
      </c>
      <c r="D6946" s="9" t="s">
        <v>25728</v>
      </c>
      <c r="E6946" s="9"/>
      <c r="F6946" s="9" t="s">
        <v>25729</v>
      </c>
      <c r="G6946" s="12">
        <v>6</v>
      </c>
      <c r="H6946" s="9" t="s">
        <v>34</v>
      </c>
      <c r="I6946" s="9" t="s">
        <v>34</v>
      </c>
      <c r="J6946" s="12">
        <v>1</v>
      </c>
      <c r="K6946" s="13">
        <v>44012</v>
      </c>
      <c r="L6946" s="86">
        <f>(Tabla2[[#This Row],[release_year]]-'VARIANZA Y DES. EST'!$L$11)^2</f>
        <v>33.870100322899837</v>
      </c>
      <c r="M6946" s="12">
        <v>2020</v>
      </c>
      <c r="N6946" s="9" t="s">
        <v>35</v>
      </c>
      <c r="O6946" s="9" t="s">
        <v>23191</v>
      </c>
      <c r="P6946" s="12">
        <v>1</v>
      </c>
      <c r="Q6946" s="12" t="s">
        <v>28</v>
      </c>
      <c r="R6946" s="12"/>
      <c r="S6946" s="12">
        <v>1</v>
      </c>
      <c r="T6946" s="9" t="s">
        <v>23315</v>
      </c>
      <c r="U6946" s="9" t="s">
        <v>23316</v>
      </c>
      <c r="V6946" s="9" t="s">
        <v>23315</v>
      </c>
      <c r="W6946" s="14">
        <v>2</v>
      </c>
    </row>
    <row r="6947" spans="1:23" x14ac:dyDescent="0.25">
      <c r="A6947" s="8">
        <v>2323</v>
      </c>
      <c r="B6947" s="9" t="s">
        <v>25730</v>
      </c>
      <c r="C6947" s="9" t="s">
        <v>23182</v>
      </c>
      <c r="D6947" s="9" t="s">
        <v>25731</v>
      </c>
      <c r="E6947" s="9"/>
      <c r="F6947" s="9"/>
      <c r="G6947" s="12">
        <v>0</v>
      </c>
      <c r="H6947" s="9" t="s">
        <v>1786</v>
      </c>
      <c r="I6947" s="9" t="s">
        <v>25732</v>
      </c>
      <c r="J6947" s="12">
        <v>2</v>
      </c>
      <c r="K6947" s="13">
        <v>44012</v>
      </c>
      <c r="L6947" s="86">
        <f>(Tabla2[[#This Row],[release_year]]-'VARIANZA Y DES. EST'!$L$11)^2</f>
        <v>33.870100322899837</v>
      </c>
      <c r="M6947" s="12">
        <v>2020</v>
      </c>
      <c r="N6947" s="9" t="s">
        <v>76</v>
      </c>
      <c r="O6947" s="9" t="s">
        <v>23191</v>
      </c>
      <c r="P6947" s="12">
        <v>1</v>
      </c>
      <c r="Q6947" s="12" t="s">
        <v>28</v>
      </c>
      <c r="R6947" s="12"/>
      <c r="S6947" s="12">
        <v>1</v>
      </c>
      <c r="T6947" s="9" t="s">
        <v>23281</v>
      </c>
      <c r="U6947" s="9" t="s">
        <v>23187</v>
      </c>
      <c r="V6947" s="9" t="s">
        <v>23281</v>
      </c>
      <c r="W6947" s="14">
        <v>2</v>
      </c>
    </row>
    <row r="6948" spans="1:23" x14ac:dyDescent="0.25">
      <c r="A6948" s="8">
        <v>2328</v>
      </c>
      <c r="B6948" s="9" t="s">
        <v>25733</v>
      </c>
      <c r="C6948" s="9" t="s">
        <v>23182</v>
      </c>
      <c r="D6948" s="9" t="s">
        <v>25734</v>
      </c>
      <c r="E6948" s="9"/>
      <c r="F6948" s="9" t="s">
        <v>25735</v>
      </c>
      <c r="G6948" s="12">
        <v>14</v>
      </c>
      <c r="H6948" s="9" t="s">
        <v>184</v>
      </c>
      <c r="I6948" s="9" t="s">
        <v>3702</v>
      </c>
      <c r="J6948" s="12">
        <v>2</v>
      </c>
      <c r="K6948" s="13">
        <v>44009</v>
      </c>
      <c r="L6948" s="86">
        <f>(Tabla2[[#This Row],[release_year]]-'VARIANZA Y DES. EST'!$L$11)^2</f>
        <v>33.870100322899837</v>
      </c>
      <c r="M6948" s="12">
        <v>2020</v>
      </c>
      <c r="N6948" s="9" t="s">
        <v>76</v>
      </c>
      <c r="O6948" s="9" t="s">
        <v>23255</v>
      </c>
      <c r="P6948" s="12">
        <v>3</v>
      </c>
      <c r="Q6948" s="12" t="s">
        <v>28</v>
      </c>
      <c r="R6948" s="12"/>
      <c r="S6948" s="12">
        <v>3</v>
      </c>
      <c r="T6948" s="9" t="s">
        <v>23445</v>
      </c>
      <c r="U6948" s="9" t="s">
        <v>23193</v>
      </c>
      <c r="V6948" s="9" t="s">
        <v>23445</v>
      </c>
      <c r="W6948" s="14">
        <v>3</v>
      </c>
    </row>
    <row r="6949" spans="1:23" x14ac:dyDescent="0.25">
      <c r="A6949" s="8">
        <v>2330</v>
      </c>
      <c r="B6949" s="9" t="s">
        <v>25736</v>
      </c>
      <c r="C6949" s="9" t="s">
        <v>23182</v>
      </c>
      <c r="D6949" s="9" t="s">
        <v>25737</v>
      </c>
      <c r="E6949" s="9"/>
      <c r="F6949" s="9" t="s">
        <v>25738</v>
      </c>
      <c r="G6949" s="12">
        <v>10</v>
      </c>
      <c r="H6949" s="9" t="s">
        <v>1692</v>
      </c>
      <c r="I6949" s="9" t="s">
        <v>1692</v>
      </c>
      <c r="J6949" s="12">
        <v>1</v>
      </c>
      <c r="K6949" s="13">
        <v>44008</v>
      </c>
      <c r="L6949" s="86">
        <f>(Tabla2[[#This Row],[release_year]]-'VARIANZA Y DES. EST'!$L$11)^2</f>
        <v>33.870100322899837</v>
      </c>
      <c r="M6949" s="12">
        <v>2020</v>
      </c>
      <c r="N6949" s="9" t="s">
        <v>76</v>
      </c>
      <c r="O6949" s="9" t="s">
        <v>23191</v>
      </c>
      <c r="P6949" s="12">
        <v>1</v>
      </c>
      <c r="Q6949" s="12" t="s">
        <v>28</v>
      </c>
      <c r="R6949" s="12"/>
      <c r="S6949" s="12">
        <v>1</v>
      </c>
      <c r="T6949" s="9" t="s">
        <v>23537</v>
      </c>
      <c r="U6949" s="9" t="s">
        <v>23187</v>
      </c>
      <c r="V6949" s="9" t="s">
        <v>23537</v>
      </c>
      <c r="W6949" s="14">
        <v>3</v>
      </c>
    </row>
    <row r="6950" spans="1:23" x14ac:dyDescent="0.25">
      <c r="A6950" s="8">
        <v>2332</v>
      </c>
      <c r="B6950" s="9" t="s">
        <v>25739</v>
      </c>
      <c r="C6950" s="9" t="s">
        <v>23182</v>
      </c>
      <c r="D6950" s="10" t="s">
        <v>25740</v>
      </c>
      <c r="E6950" s="11"/>
      <c r="F6950" s="9"/>
      <c r="G6950" s="12">
        <v>0</v>
      </c>
      <c r="H6950" s="9" t="s">
        <v>25</v>
      </c>
      <c r="I6950" s="9" t="s">
        <v>25</v>
      </c>
      <c r="J6950" s="12">
        <v>1</v>
      </c>
      <c r="K6950" s="13">
        <v>44008</v>
      </c>
      <c r="L6950" s="86">
        <f>(Tabla2[[#This Row],[release_year]]-'VARIANZA Y DES. EST'!$L$11)^2</f>
        <v>33.870100322899837</v>
      </c>
      <c r="M6950" s="12">
        <v>2020</v>
      </c>
      <c r="N6950" s="9" t="s">
        <v>76</v>
      </c>
      <c r="O6950" s="9" t="s">
        <v>23191</v>
      </c>
      <c r="P6950" s="12">
        <v>1</v>
      </c>
      <c r="Q6950" s="12" t="s">
        <v>28</v>
      </c>
      <c r="R6950" s="12"/>
      <c r="S6950" s="12">
        <v>1</v>
      </c>
      <c r="T6950" s="9" t="s">
        <v>23197</v>
      </c>
      <c r="U6950" s="9" t="s">
        <v>23197</v>
      </c>
      <c r="V6950" s="9" t="s">
        <v>23197</v>
      </c>
      <c r="W6950" s="14">
        <v>1</v>
      </c>
    </row>
    <row r="6951" spans="1:23" x14ac:dyDescent="0.25">
      <c r="A6951" s="8">
        <v>2338</v>
      </c>
      <c r="B6951" s="9" t="s">
        <v>25741</v>
      </c>
      <c r="C6951" s="9" t="s">
        <v>23182</v>
      </c>
      <c r="D6951" s="9" t="s">
        <v>25742</v>
      </c>
      <c r="E6951" s="9"/>
      <c r="F6951" s="9" t="s">
        <v>25743</v>
      </c>
      <c r="G6951" s="12">
        <v>2</v>
      </c>
      <c r="H6951" s="9" t="s">
        <v>1349</v>
      </c>
      <c r="I6951" s="9" t="s">
        <v>1349</v>
      </c>
      <c r="J6951" s="12">
        <v>1</v>
      </c>
      <c r="K6951" s="13">
        <v>44008</v>
      </c>
      <c r="L6951" s="86">
        <f>(Tabla2[[#This Row],[release_year]]-'VARIANZA Y DES. EST'!$L$11)^2</f>
        <v>33.870100322899837</v>
      </c>
      <c r="M6951" s="12">
        <v>2020</v>
      </c>
      <c r="N6951" s="9" t="s">
        <v>55</v>
      </c>
      <c r="O6951" s="9" t="s">
        <v>23191</v>
      </c>
      <c r="P6951" s="12">
        <v>1</v>
      </c>
      <c r="Q6951" s="12" t="s">
        <v>28</v>
      </c>
      <c r="R6951" s="12"/>
      <c r="S6951" s="12">
        <v>1</v>
      </c>
      <c r="T6951" s="9" t="s">
        <v>25744</v>
      </c>
      <c r="U6951" s="9" t="s">
        <v>23187</v>
      </c>
      <c r="V6951" s="9" t="s">
        <v>25744</v>
      </c>
      <c r="W6951" s="14">
        <v>3</v>
      </c>
    </row>
    <row r="6952" spans="1:23" x14ac:dyDescent="0.25">
      <c r="A6952" s="8">
        <v>2344</v>
      </c>
      <c r="B6952" s="9" t="s">
        <v>25745</v>
      </c>
      <c r="C6952" s="9" t="s">
        <v>23182</v>
      </c>
      <c r="D6952" s="10" t="s">
        <v>25746</v>
      </c>
      <c r="E6952" s="11"/>
      <c r="F6952" s="9" t="s">
        <v>25747</v>
      </c>
      <c r="G6952" s="12">
        <v>4</v>
      </c>
      <c r="H6952" s="9" t="s">
        <v>126</v>
      </c>
      <c r="I6952" s="9" t="s">
        <v>126</v>
      </c>
      <c r="J6952" s="12">
        <v>1</v>
      </c>
      <c r="K6952" s="13">
        <v>44006</v>
      </c>
      <c r="L6952" s="86">
        <f>(Tabla2[[#This Row],[release_year]]-'VARIANZA Y DES. EST'!$L$11)^2</f>
        <v>33.870100322899837</v>
      </c>
      <c r="M6952" s="12">
        <v>2020</v>
      </c>
      <c r="N6952" s="9" t="s">
        <v>82</v>
      </c>
      <c r="O6952" s="9" t="s">
        <v>23191</v>
      </c>
      <c r="P6952" s="12">
        <v>1</v>
      </c>
      <c r="Q6952" s="12" t="s">
        <v>28</v>
      </c>
      <c r="R6952" s="12"/>
      <c r="S6952" s="12">
        <v>1</v>
      </c>
      <c r="T6952" s="9" t="s">
        <v>23627</v>
      </c>
      <c r="U6952" s="9" t="s">
        <v>23213</v>
      </c>
      <c r="V6952" s="9" t="s">
        <v>23627</v>
      </c>
      <c r="W6952" s="14">
        <v>3</v>
      </c>
    </row>
    <row r="6953" spans="1:23" x14ac:dyDescent="0.25">
      <c r="A6953" s="8">
        <v>2347</v>
      </c>
      <c r="B6953" s="9" t="s">
        <v>25748</v>
      </c>
      <c r="C6953" s="9" t="s">
        <v>23182</v>
      </c>
      <c r="D6953" s="10" t="s">
        <v>25749</v>
      </c>
      <c r="E6953" s="11"/>
      <c r="F6953" s="9" t="s">
        <v>25750</v>
      </c>
      <c r="G6953" s="12">
        <v>8</v>
      </c>
      <c r="H6953" s="9" t="s">
        <v>25</v>
      </c>
      <c r="I6953" s="9" t="s">
        <v>25</v>
      </c>
      <c r="J6953" s="12">
        <v>1</v>
      </c>
      <c r="K6953" s="13">
        <v>44005</v>
      </c>
      <c r="L6953" s="86">
        <f>(Tabla2[[#This Row],[release_year]]-'VARIANZA Y DES. EST'!$L$11)^2</f>
        <v>33.870100322899837</v>
      </c>
      <c r="M6953" s="12">
        <v>2020</v>
      </c>
      <c r="N6953" s="9" t="s">
        <v>35</v>
      </c>
      <c r="O6953" s="9" t="s">
        <v>23185</v>
      </c>
      <c r="P6953" s="12">
        <v>2</v>
      </c>
      <c r="Q6953" s="12" t="s">
        <v>28</v>
      </c>
      <c r="R6953" s="12"/>
      <c r="S6953" s="12">
        <v>2</v>
      </c>
      <c r="T6953" s="9" t="s">
        <v>25751</v>
      </c>
      <c r="U6953" s="9" t="s">
        <v>23670</v>
      </c>
      <c r="V6953" s="9" t="s">
        <v>25751</v>
      </c>
      <c r="W6953" s="14">
        <v>3</v>
      </c>
    </row>
    <row r="6954" spans="1:23" x14ac:dyDescent="0.25">
      <c r="A6954" s="8">
        <v>2350</v>
      </c>
      <c r="B6954" s="9" t="s">
        <v>25752</v>
      </c>
      <c r="C6954" s="9" t="s">
        <v>23182</v>
      </c>
      <c r="D6954" s="10" t="s">
        <v>25753</v>
      </c>
      <c r="E6954" s="11"/>
      <c r="F6954" s="9" t="s">
        <v>25754</v>
      </c>
      <c r="G6954" s="12">
        <v>9</v>
      </c>
      <c r="H6954" s="9" t="s">
        <v>1349</v>
      </c>
      <c r="I6954" s="9" t="s">
        <v>1349</v>
      </c>
      <c r="J6954" s="12">
        <v>1</v>
      </c>
      <c r="K6954" s="13">
        <v>44003</v>
      </c>
      <c r="L6954" s="86">
        <f>(Tabla2[[#This Row],[release_year]]-'VARIANZA Y DES. EST'!$L$11)^2</f>
        <v>33.870100322899837</v>
      </c>
      <c r="M6954" s="12">
        <v>2020</v>
      </c>
      <c r="N6954" s="9" t="s">
        <v>76</v>
      </c>
      <c r="O6954" s="9" t="s">
        <v>23191</v>
      </c>
      <c r="P6954" s="12">
        <v>1</v>
      </c>
      <c r="Q6954" s="12" t="s">
        <v>28</v>
      </c>
      <c r="R6954" s="12"/>
      <c r="S6954" s="12">
        <v>1</v>
      </c>
      <c r="T6954" s="9" t="s">
        <v>24513</v>
      </c>
      <c r="U6954" s="9" t="s">
        <v>23187</v>
      </c>
      <c r="V6954" s="9" t="s">
        <v>24513</v>
      </c>
      <c r="W6954" s="14">
        <v>3</v>
      </c>
    </row>
    <row r="6955" spans="1:23" x14ac:dyDescent="0.25">
      <c r="A6955" s="8">
        <v>2353</v>
      </c>
      <c r="B6955" s="9" t="s">
        <v>25755</v>
      </c>
      <c r="C6955" s="9" t="s">
        <v>23182</v>
      </c>
      <c r="D6955" s="9" t="s">
        <v>25756</v>
      </c>
      <c r="E6955" s="18"/>
      <c r="F6955" s="9"/>
      <c r="G6955" s="12">
        <v>0</v>
      </c>
      <c r="H6955" s="9" t="s">
        <v>25</v>
      </c>
      <c r="I6955" s="9" t="s">
        <v>25</v>
      </c>
      <c r="J6955" s="12">
        <v>1</v>
      </c>
      <c r="K6955" s="13">
        <v>44001</v>
      </c>
      <c r="L6955" s="86">
        <f>(Tabla2[[#This Row],[release_year]]-'VARIANZA Y DES. EST'!$L$11)^2</f>
        <v>33.870100322899837</v>
      </c>
      <c r="M6955" s="12">
        <v>2020</v>
      </c>
      <c r="N6955" s="9" t="s">
        <v>35</v>
      </c>
      <c r="O6955" s="9" t="s">
        <v>23185</v>
      </c>
      <c r="P6955" s="12">
        <v>2</v>
      </c>
      <c r="Q6955" s="12" t="s">
        <v>28</v>
      </c>
      <c r="R6955" s="12"/>
      <c r="S6955" s="12">
        <v>2</v>
      </c>
      <c r="T6955" s="9" t="s">
        <v>23356</v>
      </c>
      <c r="U6955" s="9" t="s">
        <v>23197</v>
      </c>
      <c r="V6955" s="9" t="s">
        <v>23356</v>
      </c>
      <c r="W6955" s="14">
        <v>2</v>
      </c>
    </row>
    <row r="6956" spans="1:23" x14ac:dyDescent="0.25">
      <c r="A6956" s="8">
        <v>2358</v>
      </c>
      <c r="B6956" s="9" t="s">
        <v>25757</v>
      </c>
      <c r="C6956" s="9" t="s">
        <v>23182</v>
      </c>
      <c r="D6956" s="10" t="s">
        <v>25758</v>
      </c>
      <c r="E6956" s="11"/>
      <c r="F6956" s="18" t="s">
        <v>25759</v>
      </c>
      <c r="G6956" s="12">
        <v>1</v>
      </c>
      <c r="H6956" s="9" t="s">
        <v>25</v>
      </c>
      <c r="I6956" s="9" t="s">
        <v>25</v>
      </c>
      <c r="J6956" s="12">
        <v>1</v>
      </c>
      <c r="K6956" s="13">
        <v>44001</v>
      </c>
      <c r="L6956" s="86">
        <f>(Tabla2[[#This Row],[release_year]]-'VARIANZA Y DES. EST'!$L$11)^2</f>
        <v>33.870100322899837</v>
      </c>
      <c r="M6956" s="12">
        <v>2020</v>
      </c>
      <c r="N6956" s="9" t="s">
        <v>82</v>
      </c>
      <c r="O6956" s="9" t="s">
        <v>23191</v>
      </c>
      <c r="P6956" s="12">
        <v>1</v>
      </c>
      <c r="Q6956" s="12" t="s">
        <v>28</v>
      </c>
      <c r="R6956" s="12"/>
      <c r="S6956" s="12">
        <v>1</v>
      </c>
      <c r="T6956" s="9" t="s">
        <v>23290</v>
      </c>
      <c r="U6956" s="9" t="s">
        <v>23290</v>
      </c>
      <c r="V6956" s="9" t="s">
        <v>23290</v>
      </c>
      <c r="W6956" s="14">
        <v>1</v>
      </c>
    </row>
    <row r="6957" spans="1:23" x14ac:dyDescent="0.25">
      <c r="A6957" s="8">
        <v>2360</v>
      </c>
      <c r="B6957" s="9" t="s">
        <v>25760</v>
      </c>
      <c r="C6957" s="9" t="s">
        <v>23182</v>
      </c>
      <c r="D6957" s="10" t="s">
        <v>25761</v>
      </c>
      <c r="E6957" s="11"/>
      <c r="F6957" s="9" t="s">
        <v>25762</v>
      </c>
      <c r="G6957" s="12">
        <v>9</v>
      </c>
      <c r="H6957" s="9" t="s">
        <v>858</v>
      </c>
      <c r="I6957" s="9" t="s">
        <v>858</v>
      </c>
      <c r="J6957" s="12">
        <v>1</v>
      </c>
      <c r="K6957" s="13">
        <v>44001</v>
      </c>
      <c r="L6957" s="86">
        <f>(Tabla2[[#This Row],[release_year]]-'VARIANZA Y DES. EST'!$L$11)^2</f>
        <v>33.870100322899837</v>
      </c>
      <c r="M6957" s="12">
        <v>2020</v>
      </c>
      <c r="N6957" s="9" t="s">
        <v>76</v>
      </c>
      <c r="O6957" s="9" t="s">
        <v>23185</v>
      </c>
      <c r="P6957" s="12">
        <v>2</v>
      </c>
      <c r="Q6957" s="12" t="s">
        <v>28</v>
      </c>
      <c r="R6957" s="12"/>
      <c r="S6957" s="12">
        <v>2</v>
      </c>
      <c r="T6957" s="9" t="s">
        <v>23558</v>
      </c>
      <c r="U6957" s="9" t="s">
        <v>23187</v>
      </c>
      <c r="V6957" s="9" t="s">
        <v>23558</v>
      </c>
      <c r="W6957" s="14">
        <v>3</v>
      </c>
    </row>
    <row r="6958" spans="1:23" x14ac:dyDescent="0.25">
      <c r="A6958" s="8">
        <v>2363</v>
      </c>
      <c r="B6958" s="9" t="s">
        <v>25763</v>
      </c>
      <c r="C6958" s="9" t="s">
        <v>23182</v>
      </c>
      <c r="D6958" s="10" t="s">
        <v>25764</v>
      </c>
      <c r="E6958" s="11"/>
      <c r="F6958" s="9" t="s">
        <v>25765</v>
      </c>
      <c r="G6958" s="12">
        <v>12</v>
      </c>
      <c r="H6958" s="9" t="s">
        <v>25</v>
      </c>
      <c r="I6958" s="9" t="s">
        <v>25</v>
      </c>
      <c r="J6958" s="12">
        <v>1</v>
      </c>
      <c r="K6958" s="13">
        <v>44001</v>
      </c>
      <c r="L6958" s="86">
        <f>(Tabla2[[#This Row],[release_year]]-'VARIANZA Y DES. EST'!$L$11)^2</f>
        <v>33.870100322899837</v>
      </c>
      <c r="M6958" s="12">
        <v>2020</v>
      </c>
      <c r="N6958" s="9" t="s">
        <v>76</v>
      </c>
      <c r="O6958" s="9" t="s">
        <v>23185</v>
      </c>
      <c r="P6958" s="12">
        <v>2</v>
      </c>
      <c r="Q6958" s="12" t="s">
        <v>28</v>
      </c>
      <c r="R6958" s="12"/>
      <c r="S6958" s="12">
        <v>2</v>
      </c>
      <c r="T6958" s="9" t="s">
        <v>23723</v>
      </c>
      <c r="U6958" s="9" t="s">
        <v>23229</v>
      </c>
      <c r="V6958" s="9" t="s">
        <v>23723</v>
      </c>
      <c r="W6958" s="14">
        <v>3</v>
      </c>
    </row>
    <row r="6959" spans="1:23" x14ac:dyDescent="0.25">
      <c r="A6959" s="8">
        <v>2379</v>
      </c>
      <c r="B6959" s="9" t="s">
        <v>25766</v>
      </c>
      <c r="C6959" s="9" t="s">
        <v>23182</v>
      </c>
      <c r="D6959" s="9" t="s">
        <v>25767</v>
      </c>
      <c r="E6959" s="18"/>
      <c r="F6959" s="9" t="s">
        <v>25768</v>
      </c>
      <c r="G6959" s="12">
        <v>13</v>
      </c>
      <c r="H6959" s="9" t="s">
        <v>25</v>
      </c>
      <c r="I6959" s="9" t="s">
        <v>25</v>
      </c>
      <c r="J6959" s="12">
        <v>1</v>
      </c>
      <c r="K6959" s="13">
        <v>44000</v>
      </c>
      <c r="L6959" s="86">
        <f>(Tabla2[[#This Row],[release_year]]-'VARIANZA Y DES. EST'!$L$11)^2</f>
        <v>33.870100322899837</v>
      </c>
      <c r="M6959" s="12">
        <v>2020</v>
      </c>
      <c r="N6959" s="9" t="s">
        <v>76</v>
      </c>
      <c r="O6959" s="9" t="s">
        <v>23185</v>
      </c>
      <c r="P6959" s="12">
        <v>2</v>
      </c>
      <c r="Q6959" s="12" t="s">
        <v>28</v>
      </c>
      <c r="R6959" s="12"/>
      <c r="S6959" s="12">
        <v>2</v>
      </c>
      <c r="T6959" s="9" t="s">
        <v>24963</v>
      </c>
      <c r="U6959" s="9" t="s">
        <v>23187</v>
      </c>
      <c r="V6959" s="9" t="s">
        <v>24963</v>
      </c>
      <c r="W6959" s="14">
        <v>3</v>
      </c>
    </row>
    <row r="6960" spans="1:23" x14ac:dyDescent="0.25">
      <c r="A6960" s="8">
        <v>2384</v>
      </c>
      <c r="B6960" s="9" t="s">
        <v>25769</v>
      </c>
      <c r="C6960" s="9" t="s">
        <v>23182</v>
      </c>
      <c r="D6960" s="9" t="s">
        <v>25770</v>
      </c>
      <c r="E6960" s="9"/>
      <c r="F6960" s="9" t="s">
        <v>25771</v>
      </c>
      <c r="G6960" s="12">
        <v>2</v>
      </c>
      <c r="H6960" s="9" t="s">
        <v>25</v>
      </c>
      <c r="I6960" s="9" t="s">
        <v>25</v>
      </c>
      <c r="J6960" s="12">
        <v>1</v>
      </c>
      <c r="K6960" s="13">
        <v>43997</v>
      </c>
      <c r="L6960" s="86">
        <f>(Tabla2[[#This Row],[release_year]]-'VARIANZA Y DES. EST'!$L$11)^2</f>
        <v>0.67207602404598188</v>
      </c>
      <c r="M6960" s="12">
        <v>2015</v>
      </c>
      <c r="N6960" s="9" t="s">
        <v>82</v>
      </c>
      <c r="O6960" s="9" t="s">
        <v>23185</v>
      </c>
      <c r="P6960" s="12">
        <v>2</v>
      </c>
      <c r="Q6960" s="12" t="s">
        <v>28</v>
      </c>
      <c r="R6960" s="12"/>
      <c r="S6960" s="12">
        <v>2</v>
      </c>
      <c r="T6960" s="9" t="s">
        <v>23290</v>
      </c>
      <c r="U6960" s="9" t="s">
        <v>23290</v>
      </c>
      <c r="V6960" s="9" t="s">
        <v>23290</v>
      </c>
      <c r="W6960" s="14">
        <v>1</v>
      </c>
    </row>
    <row r="6961" spans="1:23" x14ac:dyDescent="0.25">
      <c r="A6961" s="8">
        <v>2389</v>
      </c>
      <c r="B6961" s="9" t="s">
        <v>25772</v>
      </c>
      <c r="C6961" s="9" t="s">
        <v>23182</v>
      </c>
      <c r="D6961" s="10" t="s">
        <v>25773</v>
      </c>
      <c r="E6961" s="11"/>
      <c r="F6961" s="9" t="s">
        <v>25774</v>
      </c>
      <c r="G6961" s="12">
        <v>8</v>
      </c>
      <c r="H6961" s="9" t="s">
        <v>25</v>
      </c>
      <c r="I6961" s="9" t="s">
        <v>25</v>
      </c>
      <c r="J6961" s="12">
        <v>1</v>
      </c>
      <c r="K6961" s="13">
        <v>43995</v>
      </c>
      <c r="L6961" s="86">
        <f>(Tabla2[[#This Row],[release_year]]-'VARIANZA Y DES. EST'!$L$11)^2</f>
        <v>33.870100322899837</v>
      </c>
      <c r="M6961" s="12">
        <v>2020</v>
      </c>
      <c r="N6961" s="9" t="s">
        <v>55</v>
      </c>
      <c r="O6961" s="9" t="s">
        <v>23227</v>
      </c>
      <c r="P6961" s="12">
        <v>4</v>
      </c>
      <c r="Q6961" s="12" t="s">
        <v>28</v>
      </c>
      <c r="R6961" s="12"/>
      <c r="S6961" s="12">
        <v>4</v>
      </c>
      <c r="T6961" s="9" t="s">
        <v>23268</v>
      </c>
      <c r="U6961" s="9" t="s">
        <v>23264</v>
      </c>
      <c r="V6961" s="9" t="s">
        <v>23268</v>
      </c>
      <c r="W6961" s="14">
        <v>2</v>
      </c>
    </row>
    <row r="6962" spans="1:23" x14ac:dyDescent="0.25">
      <c r="A6962" s="8">
        <v>2391</v>
      </c>
      <c r="B6962" s="9" t="s">
        <v>25775</v>
      </c>
      <c r="C6962" s="9" t="s">
        <v>23182</v>
      </c>
      <c r="D6962" s="10" t="s">
        <v>25776</v>
      </c>
      <c r="E6962" s="11"/>
      <c r="F6962" s="9" t="s">
        <v>25777</v>
      </c>
      <c r="G6962" s="12">
        <v>10</v>
      </c>
      <c r="H6962" s="9" t="s">
        <v>25</v>
      </c>
      <c r="I6962" s="9" t="s">
        <v>25</v>
      </c>
      <c r="J6962" s="12">
        <v>1</v>
      </c>
      <c r="K6962" s="13">
        <v>43995</v>
      </c>
      <c r="L6962" s="86">
        <f>(Tabla2[[#This Row],[release_year]]-'VARIANZA Y DES. EST'!$L$11)^2</f>
        <v>33.870100322899837</v>
      </c>
      <c r="M6962" s="12">
        <v>2020</v>
      </c>
      <c r="N6962" s="9" t="s">
        <v>35</v>
      </c>
      <c r="O6962" s="9" t="s">
        <v>23289</v>
      </c>
      <c r="P6962" s="12">
        <v>6</v>
      </c>
      <c r="Q6962" s="12" t="s">
        <v>28</v>
      </c>
      <c r="R6962" s="12"/>
      <c r="S6962" s="12">
        <v>6</v>
      </c>
      <c r="T6962" s="9" t="s">
        <v>23464</v>
      </c>
      <c r="U6962" s="9" t="s">
        <v>23193</v>
      </c>
      <c r="V6962" s="9" t="s">
        <v>23464</v>
      </c>
      <c r="W6962" s="14">
        <v>3</v>
      </c>
    </row>
    <row r="6963" spans="1:23" x14ac:dyDescent="0.25">
      <c r="A6963" s="8">
        <v>2395</v>
      </c>
      <c r="B6963" s="9" t="s">
        <v>25778</v>
      </c>
      <c r="C6963" s="9" t="s">
        <v>23182</v>
      </c>
      <c r="D6963" s="10" t="s">
        <v>25779</v>
      </c>
      <c r="E6963" s="11"/>
      <c r="F6963" s="9"/>
      <c r="G6963" s="12">
        <v>0</v>
      </c>
      <c r="H6963" s="12"/>
      <c r="I6963" s="9"/>
      <c r="J6963" s="12">
        <v>0</v>
      </c>
      <c r="K6963" s="13">
        <v>43994</v>
      </c>
      <c r="L6963" s="86">
        <f>(Tabla2[[#This Row],[release_year]]-'VARIANZA Y DES. EST'!$L$11)^2</f>
        <v>33.870100322899837</v>
      </c>
      <c r="M6963" s="12">
        <v>2020</v>
      </c>
      <c r="N6963" s="9" t="s">
        <v>76</v>
      </c>
      <c r="O6963" s="9" t="s">
        <v>23185</v>
      </c>
      <c r="P6963" s="12">
        <v>2</v>
      </c>
      <c r="Q6963" s="12" t="s">
        <v>28</v>
      </c>
      <c r="R6963" s="12"/>
      <c r="S6963" s="12">
        <v>2</v>
      </c>
      <c r="T6963" s="9" t="s">
        <v>23944</v>
      </c>
      <c r="U6963" s="9" t="s">
        <v>23290</v>
      </c>
      <c r="V6963" s="9" t="s">
        <v>23944</v>
      </c>
      <c r="W6963" s="14">
        <v>2</v>
      </c>
    </row>
    <row r="6964" spans="1:23" x14ac:dyDescent="0.25">
      <c r="A6964" s="8">
        <v>2396</v>
      </c>
      <c r="B6964" s="9" t="s">
        <v>25780</v>
      </c>
      <c r="C6964" s="9" t="s">
        <v>23182</v>
      </c>
      <c r="D6964" s="10" t="s">
        <v>25781</v>
      </c>
      <c r="E6964" s="11"/>
      <c r="F6964" s="9" t="s">
        <v>25782</v>
      </c>
      <c r="G6964" s="12">
        <v>5</v>
      </c>
      <c r="H6964" s="9" t="s">
        <v>25</v>
      </c>
      <c r="I6964" s="9" t="s">
        <v>25783</v>
      </c>
      <c r="J6964" s="12">
        <v>3</v>
      </c>
      <c r="K6964" s="13">
        <v>43994</v>
      </c>
      <c r="L6964" s="86">
        <f>(Tabla2[[#This Row],[release_year]]-'VARIANZA Y DES. EST'!$L$11)^2</f>
        <v>33.870100322899837</v>
      </c>
      <c r="M6964" s="12">
        <v>2020</v>
      </c>
      <c r="N6964" s="9" t="s">
        <v>76</v>
      </c>
      <c r="O6964" s="9" t="s">
        <v>23227</v>
      </c>
      <c r="P6964" s="12">
        <v>4</v>
      </c>
      <c r="Q6964" s="12" t="s">
        <v>28</v>
      </c>
      <c r="R6964" s="12"/>
      <c r="S6964" s="12">
        <v>4</v>
      </c>
      <c r="T6964" s="9" t="s">
        <v>23229</v>
      </c>
      <c r="U6964" s="9" t="s">
        <v>23229</v>
      </c>
      <c r="V6964" s="9" t="s">
        <v>23229</v>
      </c>
      <c r="W6964" s="14">
        <v>1</v>
      </c>
    </row>
    <row r="6965" spans="1:23" x14ac:dyDescent="0.25">
      <c r="A6965" s="8">
        <v>2397</v>
      </c>
      <c r="B6965" s="9" t="s">
        <v>25784</v>
      </c>
      <c r="C6965" s="9" t="s">
        <v>23182</v>
      </c>
      <c r="D6965" s="10" t="s">
        <v>25785</v>
      </c>
      <c r="E6965" s="11"/>
      <c r="F6965" s="9" t="s">
        <v>25786</v>
      </c>
      <c r="G6965" s="12">
        <v>6</v>
      </c>
      <c r="H6965" s="9" t="s">
        <v>184</v>
      </c>
      <c r="I6965" s="9" t="s">
        <v>184</v>
      </c>
      <c r="J6965" s="12">
        <v>1</v>
      </c>
      <c r="K6965" s="13">
        <v>43994</v>
      </c>
      <c r="L6965" s="86">
        <f>(Tabla2[[#This Row],[release_year]]-'VARIANZA Y DES. EST'!$L$11)^2</f>
        <v>33.870100322899837</v>
      </c>
      <c r="M6965" s="12">
        <v>2020</v>
      </c>
      <c r="N6965" s="9" t="s">
        <v>76</v>
      </c>
      <c r="O6965" s="9" t="s">
        <v>23191</v>
      </c>
      <c r="P6965" s="12">
        <v>1</v>
      </c>
      <c r="Q6965" s="12" t="s">
        <v>28</v>
      </c>
      <c r="R6965" s="12"/>
      <c r="S6965" s="12">
        <v>1</v>
      </c>
      <c r="T6965" s="9" t="s">
        <v>24334</v>
      </c>
      <c r="U6965" s="9" t="s">
        <v>23187</v>
      </c>
      <c r="V6965" s="9" t="s">
        <v>24334</v>
      </c>
      <c r="W6965" s="14">
        <v>2</v>
      </c>
    </row>
    <row r="6966" spans="1:23" x14ac:dyDescent="0.25">
      <c r="A6966" s="8">
        <v>2400</v>
      </c>
      <c r="B6966" s="9" t="s">
        <v>25787</v>
      </c>
      <c r="C6966" s="9" t="s">
        <v>23182</v>
      </c>
      <c r="D6966" s="9" t="s">
        <v>25788</v>
      </c>
      <c r="E6966" s="9"/>
      <c r="F6966" s="9" t="s">
        <v>25789</v>
      </c>
      <c r="G6966" s="12">
        <v>9</v>
      </c>
      <c r="H6966" s="9" t="s">
        <v>34</v>
      </c>
      <c r="I6966" s="9" t="s">
        <v>34</v>
      </c>
      <c r="J6966" s="12">
        <v>1</v>
      </c>
      <c r="K6966" s="13">
        <v>43994</v>
      </c>
      <c r="L6966" s="86">
        <f>(Tabla2[[#This Row],[release_year]]-'VARIANZA Y DES. EST'!$L$11)^2</f>
        <v>148.35721284702598</v>
      </c>
      <c r="M6966" s="12">
        <v>2002</v>
      </c>
      <c r="N6966" s="9" t="s">
        <v>35</v>
      </c>
      <c r="O6966" s="9" t="s">
        <v>23227</v>
      </c>
      <c r="P6966" s="12">
        <v>4</v>
      </c>
      <c r="Q6966" s="12" t="s">
        <v>28</v>
      </c>
      <c r="R6966" s="12"/>
      <c r="S6966" s="12">
        <v>4</v>
      </c>
      <c r="T6966" s="9" t="s">
        <v>23316</v>
      </c>
      <c r="U6966" s="9" t="s">
        <v>23316</v>
      </c>
      <c r="V6966" s="9" t="s">
        <v>23316</v>
      </c>
      <c r="W6966" s="14">
        <v>1</v>
      </c>
    </row>
    <row r="6967" spans="1:23" x14ac:dyDescent="0.25">
      <c r="A6967" s="8">
        <v>2401</v>
      </c>
      <c r="B6967" s="9" t="s">
        <v>25790</v>
      </c>
      <c r="C6967" s="9" t="s">
        <v>23182</v>
      </c>
      <c r="D6967" s="9" t="s">
        <v>25791</v>
      </c>
      <c r="E6967" s="18"/>
      <c r="F6967" s="9" t="s">
        <v>25792</v>
      </c>
      <c r="G6967" s="12">
        <v>18</v>
      </c>
      <c r="H6967" s="9" t="s">
        <v>468</v>
      </c>
      <c r="I6967" s="9" t="s">
        <v>468</v>
      </c>
      <c r="J6967" s="12">
        <v>1</v>
      </c>
      <c r="K6967" s="13">
        <v>43994</v>
      </c>
      <c r="L6967" s="86">
        <f>(Tabla2[[#This Row],[release_year]]-'VARIANZA Y DES. EST'!$L$11)^2</f>
        <v>33.870100322899837</v>
      </c>
      <c r="M6967" s="12">
        <v>2020</v>
      </c>
      <c r="N6967" s="9" t="s">
        <v>76</v>
      </c>
      <c r="O6967" s="9" t="s">
        <v>23191</v>
      </c>
      <c r="P6967" s="12">
        <v>1</v>
      </c>
      <c r="Q6967" s="12" t="s">
        <v>28</v>
      </c>
      <c r="R6967" s="12"/>
      <c r="S6967" s="12">
        <v>1</v>
      </c>
      <c r="T6967" s="9" t="s">
        <v>23370</v>
      </c>
      <c r="U6967" s="9" t="s">
        <v>23193</v>
      </c>
      <c r="V6967" s="9" t="s">
        <v>23370</v>
      </c>
      <c r="W6967" s="14">
        <v>3</v>
      </c>
    </row>
    <row r="6968" spans="1:23" x14ac:dyDescent="0.25">
      <c r="A6968" s="8">
        <v>2402</v>
      </c>
      <c r="B6968" s="9" t="s">
        <v>25793</v>
      </c>
      <c r="C6968" s="9" t="s">
        <v>23182</v>
      </c>
      <c r="D6968" s="9" t="s">
        <v>25794</v>
      </c>
      <c r="E6968" s="9"/>
      <c r="F6968" s="9" t="s">
        <v>25795</v>
      </c>
      <c r="G6968" s="12">
        <v>10</v>
      </c>
      <c r="H6968" s="9" t="s">
        <v>613</v>
      </c>
      <c r="I6968" s="9" t="s">
        <v>13689</v>
      </c>
      <c r="J6968" s="12">
        <v>2</v>
      </c>
      <c r="K6968" s="13">
        <v>43994</v>
      </c>
      <c r="L6968" s="86">
        <f>(Tabla2[[#This Row],[release_year]]-'VARIANZA Y DES. EST'!$L$11)^2</f>
        <v>33.870100322899837</v>
      </c>
      <c r="M6968" s="12">
        <v>2020</v>
      </c>
      <c r="N6968" s="9" t="s">
        <v>76</v>
      </c>
      <c r="O6968" s="9" t="s">
        <v>23191</v>
      </c>
      <c r="P6968" s="12">
        <v>1</v>
      </c>
      <c r="Q6968" s="12" t="s">
        <v>28</v>
      </c>
      <c r="R6968" s="12"/>
      <c r="S6968" s="12">
        <v>1</v>
      </c>
      <c r="T6968" s="9" t="s">
        <v>23445</v>
      </c>
      <c r="U6968" s="9" t="s">
        <v>23193</v>
      </c>
      <c r="V6968" s="9" t="s">
        <v>23445</v>
      </c>
      <c r="W6968" s="14">
        <v>3</v>
      </c>
    </row>
    <row r="6969" spans="1:23" x14ac:dyDescent="0.25">
      <c r="A6969" s="8">
        <v>2405</v>
      </c>
      <c r="B6969" s="9" t="s">
        <v>25796</v>
      </c>
      <c r="C6969" s="9" t="s">
        <v>23182</v>
      </c>
      <c r="D6969" s="9" t="s">
        <v>25797</v>
      </c>
      <c r="E6969" s="18"/>
      <c r="F6969" s="9" t="s">
        <v>25798</v>
      </c>
      <c r="G6969" s="12">
        <v>9</v>
      </c>
      <c r="H6969" s="9" t="s">
        <v>890</v>
      </c>
      <c r="I6969" s="9" t="s">
        <v>890</v>
      </c>
      <c r="J6969" s="12">
        <v>1</v>
      </c>
      <c r="K6969" s="13">
        <v>43992</v>
      </c>
      <c r="L6969" s="86">
        <f>(Tabla2[[#This Row],[release_year]]-'VARIANZA Y DES. EST'!$L$11)^2</f>
        <v>33.870100322899837</v>
      </c>
      <c r="M6969" s="12">
        <v>2020</v>
      </c>
      <c r="N6969" s="9" t="s">
        <v>76</v>
      </c>
      <c r="O6969" s="9" t="s">
        <v>23191</v>
      </c>
      <c r="P6969" s="12">
        <v>1</v>
      </c>
      <c r="Q6969" s="12" t="s">
        <v>28</v>
      </c>
      <c r="R6969" s="12"/>
      <c r="S6969" s="12">
        <v>1</v>
      </c>
      <c r="T6969" s="9" t="s">
        <v>24963</v>
      </c>
      <c r="U6969" s="9" t="s">
        <v>23187</v>
      </c>
      <c r="V6969" s="9" t="s">
        <v>24963</v>
      </c>
      <c r="W6969" s="14">
        <v>3</v>
      </c>
    </row>
    <row r="6970" spans="1:23" x14ac:dyDescent="0.25">
      <c r="A6970" s="8">
        <v>2406</v>
      </c>
      <c r="B6970" s="9" t="s">
        <v>25799</v>
      </c>
      <c r="C6970" s="9" t="s">
        <v>23182</v>
      </c>
      <c r="D6970" s="9" t="s">
        <v>25800</v>
      </c>
      <c r="E6970" s="9" t="s">
        <v>24002</v>
      </c>
      <c r="F6970" s="9" t="s">
        <v>25801</v>
      </c>
      <c r="G6970" s="12">
        <v>17</v>
      </c>
      <c r="H6970" s="9" t="s">
        <v>25</v>
      </c>
      <c r="I6970" s="9" t="s">
        <v>25</v>
      </c>
      <c r="J6970" s="12">
        <v>1</v>
      </c>
      <c r="K6970" s="13">
        <v>43992</v>
      </c>
      <c r="L6970" s="86">
        <f>(Tabla2[[#This Row],[release_year]]-'VARIANZA Y DES. EST'!$L$11)^2</f>
        <v>33.870100322899837</v>
      </c>
      <c r="M6970" s="12">
        <v>2020</v>
      </c>
      <c r="N6970" s="9" t="s">
        <v>35</v>
      </c>
      <c r="O6970" s="9" t="s">
        <v>23243</v>
      </c>
      <c r="P6970" s="12">
        <v>5</v>
      </c>
      <c r="Q6970" s="12" t="s">
        <v>28</v>
      </c>
      <c r="R6970" s="12"/>
      <c r="S6970" s="12">
        <v>5</v>
      </c>
      <c r="T6970" s="9" t="s">
        <v>23680</v>
      </c>
      <c r="U6970" s="9" t="s">
        <v>23566</v>
      </c>
      <c r="V6970" s="9" t="s">
        <v>23680</v>
      </c>
      <c r="W6970" s="14">
        <v>2</v>
      </c>
    </row>
    <row r="6971" spans="1:23" x14ac:dyDescent="0.25">
      <c r="A6971" s="8">
        <v>2407</v>
      </c>
      <c r="B6971" s="9" t="s">
        <v>25802</v>
      </c>
      <c r="C6971" s="9" t="s">
        <v>23182</v>
      </c>
      <c r="D6971" s="9" t="s">
        <v>25803</v>
      </c>
      <c r="E6971" s="9"/>
      <c r="F6971" s="9"/>
      <c r="G6971" s="12">
        <v>0</v>
      </c>
      <c r="H6971" s="9" t="s">
        <v>25</v>
      </c>
      <c r="I6971" s="9" t="s">
        <v>25</v>
      </c>
      <c r="J6971" s="12">
        <v>1</v>
      </c>
      <c r="K6971" s="13">
        <v>43992</v>
      </c>
      <c r="L6971" s="86">
        <f>(Tabla2[[#This Row],[release_year]]-'VARIANZA Y DES. EST'!$L$11)^2</f>
        <v>33.870100322899837</v>
      </c>
      <c r="M6971" s="12">
        <v>2020</v>
      </c>
      <c r="N6971" s="9" t="s">
        <v>76</v>
      </c>
      <c r="O6971" s="9" t="s">
        <v>23191</v>
      </c>
      <c r="P6971" s="12">
        <v>1</v>
      </c>
      <c r="Q6971" s="12" t="s">
        <v>28</v>
      </c>
      <c r="R6971" s="12"/>
      <c r="S6971" s="12">
        <v>1</v>
      </c>
      <c r="T6971" s="9" t="s">
        <v>24615</v>
      </c>
      <c r="U6971" s="9" t="s">
        <v>23197</v>
      </c>
      <c r="V6971" s="9" t="s">
        <v>24615</v>
      </c>
      <c r="W6971" s="14">
        <v>3</v>
      </c>
    </row>
    <row r="6972" spans="1:23" x14ac:dyDescent="0.25">
      <c r="A6972" s="8">
        <v>2409</v>
      </c>
      <c r="B6972" s="9" t="s">
        <v>25804</v>
      </c>
      <c r="C6972" s="9" t="s">
        <v>23182</v>
      </c>
      <c r="D6972" s="9" t="s">
        <v>25805</v>
      </c>
      <c r="E6972" s="9"/>
      <c r="F6972" s="9" t="s">
        <v>25806</v>
      </c>
      <c r="G6972" s="12">
        <v>6</v>
      </c>
      <c r="H6972" s="9" t="s">
        <v>1349</v>
      </c>
      <c r="I6972" s="9" t="s">
        <v>1349</v>
      </c>
      <c r="J6972" s="12">
        <v>1</v>
      </c>
      <c r="K6972" s="13">
        <v>43992</v>
      </c>
      <c r="L6972" s="86">
        <f>(Tabla2[[#This Row],[release_year]]-'VARIANZA Y DES. EST'!$L$11)^2</f>
        <v>14.590890603358293</v>
      </c>
      <c r="M6972" s="12">
        <v>2018</v>
      </c>
      <c r="N6972" s="9" t="s">
        <v>76</v>
      </c>
      <c r="O6972" s="9" t="s">
        <v>23191</v>
      </c>
      <c r="P6972" s="12">
        <v>1</v>
      </c>
      <c r="Q6972" s="12" t="s">
        <v>28</v>
      </c>
      <c r="R6972" s="12"/>
      <c r="S6972" s="12">
        <v>1</v>
      </c>
      <c r="T6972" s="9" t="s">
        <v>24391</v>
      </c>
      <c r="U6972" s="9" t="s">
        <v>23193</v>
      </c>
      <c r="V6972" s="9" t="s">
        <v>24391</v>
      </c>
      <c r="W6972" s="14">
        <v>3</v>
      </c>
    </row>
    <row r="6973" spans="1:23" x14ac:dyDescent="0.25">
      <c r="A6973" s="8">
        <v>2410</v>
      </c>
      <c r="B6973" s="9" t="s">
        <v>25807</v>
      </c>
      <c r="C6973" s="9" t="s">
        <v>23182</v>
      </c>
      <c r="D6973" s="9" t="s">
        <v>25808</v>
      </c>
      <c r="E6973" s="18"/>
      <c r="F6973" s="9" t="s">
        <v>25809</v>
      </c>
      <c r="G6973" s="12">
        <v>21</v>
      </c>
      <c r="H6973" s="9" t="s">
        <v>858</v>
      </c>
      <c r="I6973" s="9" t="s">
        <v>858</v>
      </c>
      <c r="J6973" s="12">
        <v>1</v>
      </c>
      <c r="K6973" s="13">
        <v>43992</v>
      </c>
      <c r="L6973" s="86">
        <f>(Tabla2[[#This Row],[release_year]]-'VARIANZA Y DES. EST'!$L$11)^2</f>
        <v>33.870100322899837</v>
      </c>
      <c r="M6973" s="12">
        <v>2020</v>
      </c>
      <c r="N6973" s="9" t="s">
        <v>76</v>
      </c>
      <c r="O6973" s="9" t="s">
        <v>23191</v>
      </c>
      <c r="P6973" s="12">
        <v>1</v>
      </c>
      <c r="Q6973" s="12" t="s">
        <v>28</v>
      </c>
      <c r="R6973" s="12"/>
      <c r="S6973" s="12">
        <v>1</v>
      </c>
      <c r="T6973" s="9" t="s">
        <v>25006</v>
      </c>
      <c r="U6973" s="9" t="s">
        <v>23187</v>
      </c>
      <c r="V6973" s="9" t="s">
        <v>25006</v>
      </c>
      <c r="W6973" s="14">
        <v>3</v>
      </c>
    </row>
    <row r="6974" spans="1:23" x14ac:dyDescent="0.25">
      <c r="A6974" s="8">
        <v>2416</v>
      </c>
      <c r="B6974" s="9" t="s">
        <v>25810</v>
      </c>
      <c r="C6974" s="9" t="s">
        <v>23182</v>
      </c>
      <c r="D6974" s="10" t="s">
        <v>25811</v>
      </c>
      <c r="E6974" s="11"/>
      <c r="F6974" s="9" t="s">
        <v>25812</v>
      </c>
      <c r="G6974" s="12">
        <v>6</v>
      </c>
      <c r="H6974" s="9" t="s">
        <v>25</v>
      </c>
      <c r="I6974" s="9" t="s">
        <v>25813</v>
      </c>
      <c r="J6974" s="12">
        <v>4</v>
      </c>
      <c r="K6974" s="13">
        <v>43988</v>
      </c>
      <c r="L6974" s="86">
        <f>(Tabla2[[#This Row],[release_year]]-'VARIANZA Y DES. EST'!$L$11)^2</f>
        <v>14.590890603358293</v>
      </c>
      <c r="M6974" s="12">
        <v>2018</v>
      </c>
      <c r="N6974" s="9" t="s">
        <v>76</v>
      </c>
      <c r="O6974" s="9" t="s">
        <v>23227</v>
      </c>
      <c r="P6974" s="12">
        <v>4</v>
      </c>
      <c r="Q6974" s="12" t="s">
        <v>28</v>
      </c>
      <c r="R6974" s="12"/>
      <c r="S6974" s="12">
        <v>4</v>
      </c>
      <c r="T6974" s="9" t="s">
        <v>25814</v>
      </c>
      <c r="U6974" s="9" t="s">
        <v>23193</v>
      </c>
      <c r="V6974" s="9" t="s">
        <v>25814</v>
      </c>
      <c r="W6974" s="14">
        <v>3</v>
      </c>
    </row>
    <row r="6975" spans="1:23" x14ac:dyDescent="0.25">
      <c r="A6975" s="8">
        <v>2418</v>
      </c>
      <c r="B6975" s="9" t="s">
        <v>25815</v>
      </c>
      <c r="C6975" s="9" t="s">
        <v>23182</v>
      </c>
      <c r="D6975" s="10" t="s">
        <v>25816</v>
      </c>
      <c r="E6975" s="11"/>
      <c r="F6975" s="9" t="s">
        <v>25817</v>
      </c>
      <c r="G6975" s="12">
        <v>13</v>
      </c>
      <c r="H6975" s="9" t="s">
        <v>25</v>
      </c>
      <c r="I6975" s="9" t="s">
        <v>25</v>
      </c>
      <c r="J6975" s="12">
        <v>1</v>
      </c>
      <c r="K6975" s="13">
        <v>43987</v>
      </c>
      <c r="L6975" s="86">
        <f>(Tabla2[[#This Row],[release_year]]-'VARIANZA Y DES. EST'!$L$11)^2</f>
        <v>33.870100322899837</v>
      </c>
      <c r="M6975" s="12">
        <v>2020</v>
      </c>
      <c r="N6975" s="9" t="s">
        <v>76</v>
      </c>
      <c r="O6975" s="9" t="s">
        <v>23227</v>
      </c>
      <c r="P6975" s="12">
        <v>4</v>
      </c>
      <c r="Q6975" s="12" t="s">
        <v>28</v>
      </c>
      <c r="R6975" s="12"/>
      <c r="S6975" s="12">
        <v>4</v>
      </c>
      <c r="T6975" s="9" t="s">
        <v>23464</v>
      </c>
      <c r="U6975" s="9" t="s">
        <v>23193</v>
      </c>
      <c r="V6975" s="9" t="s">
        <v>23464</v>
      </c>
      <c r="W6975" s="14">
        <v>3</v>
      </c>
    </row>
    <row r="6976" spans="1:23" x14ac:dyDescent="0.25">
      <c r="A6976" s="8">
        <v>2423</v>
      </c>
      <c r="B6976" s="9" t="s">
        <v>25818</v>
      </c>
      <c r="C6976" s="9" t="s">
        <v>23182</v>
      </c>
      <c r="D6976" s="9" t="s">
        <v>25819</v>
      </c>
      <c r="E6976" s="9"/>
      <c r="F6976" s="18" t="s">
        <v>25820</v>
      </c>
      <c r="G6976" s="12">
        <v>5</v>
      </c>
      <c r="H6976" s="9" t="s">
        <v>25</v>
      </c>
      <c r="I6976" s="9" t="s">
        <v>25</v>
      </c>
      <c r="J6976" s="12">
        <v>1</v>
      </c>
      <c r="K6976" s="13">
        <v>43987</v>
      </c>
      <c r="L6976" s="86">
        <f>(Tabla2[[#This Row],[release_year]]-'VARIANZA Y DES. EST'!$L$11)^2</f>
        <v>33.870100322899837</v>
      </c>
      <c r="M6976" s="12">
        <v>2020</v>
      </c>
      <c r="N6976" s="9" t="s">
        <v>35</v>
      </c>
      <c r="O6976" s="9" t="s">
        <v>23243</v>
      </c>
      <c r="P6976" s="12">
        <v>5</v>
      </c>
      <c r="Q6976" s="12" t="s">
        <v>28</v>
      </c>
      <c r="R6976" s="12"/>
      <c r="S6976" s="12">
        <v>5</v>
      </c>
      <c r="T6976" s="9" t="s">
        <v>23290</v>
      </c>
      <c r="U6976" s="9" t="s">
        <v>23290</v>
      </c>
      <c r="V6976" s="9" t="s">
        <v>23290</v>
      </c>
      <c r="W6976" s="14">
        <v>1</v>
      </c>
    </row>
    <row r="6977" spans="1:23" x14ac:dyDescent="0.25">
      <c r="A6977" s="8">
        <v>2424</v>
      </c>
      <c r="B6977" s="9" t="s">
        <v>25821</v>
      </c>
      <c r="C6977" s="9" t="s">
        <v>23182</v>
      </c>
      <c r="D6977" s="9" t="s">
        <v>25822</v>
      </c>
      <c r="E6977" s="9" t="s">
        <v>25823</v>
      </c>
      <c r="F6977" s="9" t="s">
        <v>25824</v>
      </c>
      <c r="G6977" s="12">
        <v>9</v>
      </c>
      <c r="H6977" s="9" t="s">
        <v>25</v>
      </c>
      <c r="I6977" s="9" t="s">
        <v>327</v>
      </c>
      <c r="J6977" s="12">
        <v>2</v>
      </c>
      <c r="K6977" s="13">
        <v>43987</v>
      </c>
      <c r="L6977" s="86">
        <f>(Tabla2[[#This Row],[release_year]]-'VARIANZA Y DES. EST'!$L$11)^2</f>
        <v>23.230495463129063</v>
      </c>
      <c r="M6977" s="12">
        <v>2019</v>
      </c>
      <c r="N6977" s="9" t="s">
        <v>35</v>
      </c>
      <c r="O6977" s="9" t="s">
        <v>25825</v>
      </c>
      <c r="P6977" s="12">
        <v>15</v>
      </c>
      <c r="Q6977" s="12" t="s">
        <v>28</v>
      </c>
      <c r="R6977" s="12"/>
      <c r="S6977" s="12">
        <v>15</v>
      </c>
      <c r="T6977" s="9" t="s">
        <v>25826</v>
      </c>
      <c r="U6977" s="9" t="s">
        <v>23670</v>
      </c>
      <c r="V6977" s="9" t="s">
        <v>25826</v>
      </c>
      <c r="W6977" s="14">
        <v>3</v>
      </c>
    </row>
    <row r="6978" spans="1:23" x14ac:dyDescent="0.25">
      <c r="A6978" s="8">
        <v>2427</v>
      </c>
      <c r="B6978" s="9" t="s">
        <v>25827</v>
      </c>
      <c r="C6978" s="9" t="s">
        <v>23182</v>
      </c>
      <c r="D6978" s="9" t="s">
        <v>25828</v>
      </c>
      <c r="E6978" s="18"/>
      <c r="F6978" s="9" t="s">
        <v>25829</v>
      </c>
      <c r="G6978" s="12">
        <v>14</v>
      </c>
      <c r="H6978" s="9" t="s">
        <v>34</v>
      </c>
      <c r="I6978" s="9" t="s">
        <v>34</v>
      </c>
      <c r="J6978" s="12">
        <v>1</v>
      </c>
      <c r="K6978" s="13">
        <v>43986</v>
      </c>
      <c r="L6978" s="86">
        <f>(Tabla2[[#This Row],[release_year]]-'VARIANZA Y DES. EST'!$L$11)^2</f>
        <v>33.870100322899837</v>
      </c>
      <c r="M6978" s="12">
        <v>2020</v>
      </c>
      <c r="N6978" s="9" t="s">
        <v>76</v>
      </c>
      <c r="O6978" s="9" t="s">
        <v>23255</v>
      </c>
      <c r="P6978" s="12">
        <v>3</v>
      </c>
      <c r="Q6978" s="12" t="s">
        <v>28</v>
      </c>
      <c r="R6978" s="12"/>
      <c r="S6978" s="12">
        <v>3</v>
      </c>
      <c r="T6978" s="9" t="s">
        <v>23315</v>
      </c>
      <c r="U6978" s="9" t="s">
        <v>23316</v>
      </c>
      <c r="V6978" s="9" t="s">
        <v>23315</v>
      </c>
      <c r="W6978" s="14">
        <v>2</v>
      </c>
    </row>
    <row r="6979" spans="1:23" x14ac:dyDescent="0.25">
      <c r="A6979" s="8">
        <v>2433</v>
      </c>
      <c r="B6979" s="9" t="s">
        <v>25830</v>
      </c>
      <c r="C6979" s="9" t="s">
        <v>23182</v>
      </c>
      <c r="D6979" s="9" t="s">
        <v>25831</v>
      </c>
      <c r="E6979" s="9"/>
      <c r="F6979" s="9"/>
      <c r="G6979" s="12">
        <v>0</v>
      </c>
      <c r="H6979" s="12"/>
      <c r="I6979" s="9"/>
      <c r="J6979" s="12">
        <v>0</v>
      </c>
      <c r="K6979" s="13">
        <v>43984</v>
      </c>
      <c r="L6979" s="86">
        <f>(Tabla2[[#This Row],[release_year]]-'VARIANZA Y DES. EST'!$L$11)^2</f>
        <v>23.230495463129063</v>
      </c>
      <c r="M6979" s="12">
        <v>2019</v>
      </c>
      <c r="N6979" s="9" t="s">
        <v>35</v>
      </c>
      <c r="O6979" s="9" t="s">
        <v>23191</v>
      </c>
      <c r="P6979" s="12">
        <v>1</v>
      </c>
      <c r="Q6979" s="12" t="s">
        <v>28</v>
      </c>
      <c r="R6979" s="12"/>
      <c r="S6979" s="12">
        <v>1</v>
      </c>
      <c r="T6979" s="9" t="s">
        <v>23290</v>
      </c>
      <c r="U6979" s="9" t="s">
        <v>23290</v>
      </c>
      <c r="V6979" s="9" t="s">
        <v>23290</v>
      </c>
      <c r="W6979" s="14">
        <v>1</v>
      </c>
    </row>
    <row r="6980" spans="1:23" x14ac:dyDescent="0.25">
      <c r="A6980" s="8">
        <v>2445</v>
      </c>
      <c r="B6980" s="9" t="s">
        <v>25832</v>
      </c>
      <c r="C6980" s="9" t="s">
        <v>23182</v>
      </c>
      <c r="D6980" s="10" t="s">
        <v>25833</v>
      </c>
      <c r="E6980" s="11"/>
      <c r="F6980" s="18" t="s">
        <v>25834</v>
      </c>
      <c r="G6980" s="12">
        <v>21</v>
      </c>
      <c r="H6980" s="9" t="s">
        <v>34</v>
      </c>
      <c r="I6980" s="9" t="s">
        <v>34</v>
      </c>
      <c r="J6980" s="12">
        <v>1</v>
      </c>
      <c r="K6980" s="13">
        <v>43983</v>
      </c>
      <c r="L6980" s="86">
        <f>(Tabla2[[#This Row],[release_year]]-'VARIANZA Y DES. EST'!$L$11)^2</f>
        <v>230.43839826771367</v>
      </c>
      <c r="M6980" s="12">
        <v>1999</v>
      </c>
      <c r="N6980" s="9" t="s">
        <v>110</v>
      </c>
      <c r="O6980" s="9" t="s">
        <v>23185</v>
      </c>
      <c r="P6980" s="12">
        <v>2</v>
      </c>
      <c r="Q6980" s="12" t="s">
        <v>28</v>
      </c>
      <c r="R6980" s="12"/>
      <c r="S6980" s="12">
        <v>2</v>
      </c>
      <c r="T6980" s="9" t="s">
        <v>23315</v>
      </c>
      <c r="U6980" s="9" t="s">
        <v>23316</v>
      </c>
      <c r="V6980" s="9" t="s">
        <v>23315</v>
      </c>
      <c r="W6980" s="14">
        <v>2</v>
      </c>
    </row>
    <row r="6981" spans="1:23" x14ac:dyDescent="0.25">
      <c r="A6981" s="8">
        <v>2448</v>
      </c>
      <c r="B6981" s="9" t="s">
        <v>25835</v>
      </c>
      <c r="C6981" s="9" t="s">
        <v>23182</v>
      </c>
      <c r="D6981" s="10" t="s">
        <v>25836</v>
      </c>
      <c r="E6981" s="11"/>
      <c r="F6981" s="9" t="s">
        <v>25837</v>
      </c>
      <c r="G6981" s="12">
        <v>9</v>
      </c>
      <c r="H6981" s="9" t="s">
        <v>1349</v>
      </c>
      <c r="I6981" s="9" t="s">
        <v>1349</v>
      </c>
      <c r="J6981" s="12">
        <v>1</v>
      </c>
      <c r="K6981" s="13">
        <v>43983</v>
      </c>
      <c r="L6981" s="86">
        <f>(Tabla2[[#This Row],[release_year]]-'VARIANZA Y DES. EST'!$L$11)^2</f>
        <v>3.3116808838167522</v>
      </c>
      <c r="M6981" s="12">
        <v>2016</v>
      </c>
      <c r="N6981" s="9" t="s">
        <v>76</v>
      </c>
      <c r="O6981" s="9" t="s">
        <v>23191</v>
      </c>
      <c r="P6981" s="12">
        <v>1</v>
      </c>
      <c r="Q6981" s="12" t="s">
        <v>28</v>
      </c>
      <c r="R6981" s="12"/>
      <c r="S6981" s="12">
        <v>1</v>
      </c>
      <c r="T6981" s="9" t="s">
        <v>25838</v>
      </c>
      <c r="U6981" s="9" t="s">
        <v>23187</v>
      </c>
      <c r="V6981" s="9" t="s">
        <v>25838</v>
      </c>
      <c r="W6981" s="14">
        <v>3</v>
      </c>
    </row>
    <row r="6982" spans="1:23" x14ac:dyDescent="0.25">
      <c r="A6982" s="8">
        <v>2450</v>
      </c>
      <c r="B6982" s="9" t="s">
        <v>25839</v>
      </c>
      <c r="C6982" s="9" t="s">
        <v>23182</v>
      </c>
      <c r="D6982" s="9" t="s">
        <v>25840</v>
      </c>
      <c r="E6982" s="9"/>
      <c r="F6982" s="18" t="s">
        <v>25841</v>
      </c>
      <c r="G6982" s="12">
        <v>6</v>
      </c>
      <c r="H6982" s="9" t="s">
        <v>34</v>
      </c>
      <c r="I6982" s="9" t="s">
        <v>34</v>
      </c>
      <c r="J6982" s="12">
        <v>1</v>
      </c>
      <c r="K6982" s="13">
        <v>43983</v>
      </c>
      <c r="L6982" s="86">
        <f>(Tabla2[[#This Row],[release_year]]-'VARIANZA Y DES. EST'!$L$11)^2</f>
        <v>14.590890603358293</v>
      </c>
      <c r="M6982" s="12">
        <v>2018</v>
      </c>
      <c r="N6982" s="9" t="s">
        <v>76</v>
      </c>
      <c r="O6982" s="9" t="s">
        <v>23191</v>
      </c>
      <c r="P6982" s="12">
        <v>1</v>
      </c>
      <c r="Q6982" s="12" t="s">
        <v>28</v>
      </c>
      <c r="R6982" s="12"/>
      <c r="S6982" s="12">
        <v>1</v>
      </c>
      <c r="T6982" s="9" t="s">
        <v>23315</v>
      </c>
      <c r="U6982" s="9" t="s">
        <v>23316</v>
      </c>
      <c r="V6982" s="9" t="s">
        <v>23315</v>
      </c>
      <c r="W6982" s="14">
        <v>2</v>
      </c>
    </row>
    <row r="6983" spans="1:23" x14ac:dyDescent="0.25">
      <c r="A6983" s="8">
        <v>2451</v>
      </c>
      <c r="B6983" s="9" t="s">
        <v>25842</v>
      </c>
      <c r="C6983" s="9" t="s">
        <v>23182</v>
      </c>
      <c r="D6983" s="10" t="s">
        <v>25843</v>
      </c>
      <c r="E6983" s="11"/>
      <c r="F6983" s="9" t="s">
        <v>25844</v>
      </c>
      <c r="G6983" s="12">
        <v>12</v>
      </c>
      <c r="H6983" s="9" t="s">
        <v>34</v>
      </c>
      <c r="I6983" s="9" t="s">
        <v>34</v>
      </c>
      <c r="J6983" s="12">
        <v>1</v>
      </c>
      <c r="K6983" s="13">
        <v>43983</v>
      </c>
      <c r="L6983" s="86">
        <f>(Tabla2[[#This Row],[release_year]]-'VARIANZA Y DES. EST'!$L$11)^2</f>
        <v>3.2471164275211517E-2</v>
      </c>
      <c r="M6983" s="12">
        <v>2014</v>
      </c>
      <c r="N6983" s="9" t="s">
        <v>76</v>
      </c>
      <c r="O6983" s="9" t="s">
        <v>23255</v>
      </c>
      <c r="P6983" s="12">
        <v>3</v>
      </c>
      <c r="Q6983" s="12" t="s">
        <v>28</v>
      </c>
      <c r="R6983" s="12"/>
      <c r="S6983" s="12">
        <v>3</v>
      </c>
      <c r="T6983" s="9" t="s">
        <v>23281</v>
      </c>
      <c r="U6983" s="9" t="s">
        <v>23187</v>
      </c>
      <c r="V6983" s="9" t="s">
        <v>23281</v>
      </c>
      <c r="W6983" s="14">
        <v>2</v>
      </c>
    </row>
    <row r="6984" spans="1:23" x14ac:dyDescent="0.25">
      <c r="A6984" s="8">
        <v>2453</v>
      </c>
      <c r="B6984" s="9" t="s">
        <v>25845</v>
      </c>
      <c r="C6984" s="9" t="s">
        <v>23182</v>
      </c>
      <c r="D6984" s="10" t="s">
        <v>25846</v>
      </c>
      <c r="E6984" s="11"/>
      <c r="F6984" s="9" t="s">
        <v>25847</v>
      </c>
      <c r="G6984" s="12">
        <v>4</v>
      </c>
      <c r="H6984" s="9" t="s">
        <v>1349</v>
      </c>
      <c r="I6984" s="9" t="s">
        <v>1349</v>
      </c>
      <c r="J6984" s="12">
        <v>1</v>
      </c>
      <c r="K6984" s="13">
        <v>43983</v>
      </c>
      <c r="L6984" s="86">
        <f>(Tabla2[[#This Row],[release_year]]-'VARIANZA Y DES. EST'!$L$11)^2</f>
        <v>7.9512857435875226</v>
      </c>
      <c r="M6984" s="12">
        <v>2017</v>
      </c>
      <c r="N6984" s="9" t="s">
        <v>76</v>
      </c>
      <c r="O6984" s="9" t="s">
        <v>23191</v>
      </c>
      <c r="P6984" s="12">
        <v>1</v>
      </c>
      <c r="Q6984" s="12" t="s">
        <v>28</v>
      </c>
      <c r="R6984" s="12"/>
      <c r="S6984" s="12">
        <v>1</v>
      </c>
      <c r="T6984" s="9" t="s">
        <v>24513</v>
      </c>
      <c r="U6984" s="9" t="s">
        <v>23187</v>
      </c>
      <c r="V6984" s="9" t="s">
        <v>24513</v>
      </c>
      <c r="W6984" s="14">
        <v>3</v>
      </c>
    </row>
    <row r="6985" spans="1:23" x14ac:dyDescent="0.25">
      <c r="A6985" s="8">
        <v>2454</v>
      </c>
      <c r="B6985" s="9" t="s">
        <v>25848</v>
      </c>
      <c r="C6985" s="9" t="s">
        <v>23182</v>
      </c>
      <c r="D6985" s="10" t="s">
        <v>25849</v>
      </c>
      <c r="E6985" s="11"/>
      <c r="F6985" s="9" t="s">
        <v>25850</v>
      </c>
      <c r="G6985" s="12">
        <v>3</v>
      </c>
      <c r="H6985" s="9" t="s">
        <v>1349</v>
      </c>
      <c r="I6985" s="9" t="s">
        <v>1349</v>
      </c>
      <c r="J6985" s="12">
        <v>1</v>
      </c>
      <c r="K6985" s="13">
        <v>43983</v>
      </c>
      <c r="L6985" s="86">
        <f>(Tabla2[[#This Row],[release_year]]-'VARIANZA Y DES. EST'!$L$11)^2</f>
        <v>7.9512857435875226</v>
      </c>
      <c r="M6985" s="12">
        <v>2017</v>
      </c>
      <c r="N6985" s="9" t="s">
        <v>76</v>
      </c>
      <c r="O6985" s="9" t="s">
        <v>23191</v>
      </c>
      <c r="P6985" s="12">
        <v>1</v>
      </c>
      <c r="Q6985" s="12" t="s">
        <v>28</v>
      </c>
      <c r="R6985" s="12"/>
      <c r="S6985" s="12">
        <v>1</v>
      </c>
      <c r="T6985" s="9" t="s">
        <v>24513</v>
      </c>
      <c r="U6985" s="9" t="s">
        <v>23187</v>
      </c>
      <c r="V6985" s="9" t="s">
        <v>24513</v>
      </c>
      <c r="W6985" s="14">
        <v>3</v>
      </c>
    </row>
    <row r="6986" spans="1:23" x14ac:dyDescent="0.25">
      <c r="A6986" s="8">
        <v>2460</v>
      </c>
      <c r="B6986" s="9" t="s">
        <v>25851</v>
      </c>
      <c r="C6986" s="9" t="s">
        <v>23182</v>
      </c>
      <c r="D6986" s="9" t="s">
        <v>25852</v>
      </c>
      <c r="E6986" s="9"/>
      <c r="F6986" s="9" t="s">
        <v>25853</v>
      </c>
      <c r="G6986" s="12">
        <v>14</v>
      </c>
      <c r="H6986" s="9" t="s">
        <v>25</v>
      </c>
      <c r="I6986" s="9" t="s">
        <v>25</v>
      </c>
      <c r="J6986" s="12">
        <v>1</v>
      </c>
      <c r="K6986" s="13">
        <v>43980</v>
      </c>
      <c r="L6986" s="86">
        <f>(Tabla2[[#This Row],[release_year]]-'VARIANZA Y DES. EST'!$L$11)^2</f>
        <v>33.870100322899837</v>
      </c>
      <c r="M6986" s="12">
        <v>2020</v>
      </c>
      <c r="N6986" s="9" t="s">
        <v>76</v>
      </c>
      <c r="O6986" s="9" t="s">
        <v>23191</v>
      </c>
      <c r="P6986" s="12">
        <v>1</v>
      </c>
      <c r="Q6986" s="12" t="s">
        <v>28</v>
      </c>
      <c r="R6986" s="12"/>
      <c r="S6986" s="12">
        <v>1</v>
      </c>
      <c r="T6986" s="9" t="s">
        <v>23229</v>
      </c>
      <c r="U6986" s="9" t="s">
        <v>23229</v>
      </c>
      <c r="V6986" s="9" t="s">
        <v>23229</v>
      </c>
      <c r="W6986" s="14">
        <v>1</v>
      </c>
    </row>
    <row r="6987" spans="1:23" x14ac:dyDescent="0.25">
      <c r="A6987" s="8">
        <v>2462</v>
      </c>
      <c r="B6987" s="9" t="s">
        <v>25854</v>
      </c>
      <c r="C6987" s="9" t="s">
        <v>23182</v>
      </c>
      <c r="D6987" s="10" t="s">
        <v>25855</v>
      </c>
      <c r="E6987" s="11"/>
      <c r="F6987" s="9" t="s">
        <v>25856</v>
      </c>
      <c r="G6987" s="12">
        <v>10</v>
      </c>
      <c r="H6987" s="9" t="s">
        <v>550</v>
      </c>
      <c r="I6987" s="9" t="s">
        <v>550</v>
      </c>
      <c r="J6987" s="12">
        <v>1</v>
      </c>
      <c r="K6987" s="13">
        <v>43979</v>
      </c>
      <c r="L6987" s="86">
        <f>(Tabla2[[#This Row],[release_year]]-'VARIANZA Y DES. EST'!$L$11)^2</f>
        <v>14.590890603358293</v>
      </c>
      <c r="M6987" s="12">
        <v>2018</v>
      </c>
      <c r="N6987" s="9" t="s">
        <v>76</v>
      </c>
      <c r="O6987" s="9" t="s">
        <v>23185</v>
      </c>
      <c r="P6987" s="12">
        <v>2</v>
      </c>
      <c r="Q6987" s="12" t="s">
        <v>28</v>
      </c>
      <c r="R6987" s="12"/>
      <c r="S6987" s="12">
        <v>2</v>
      </c>
      <c r="T6987" s="9" t="s">
        <v>23228</v>
      </c>
      <c r="U6987" s="9" t="s">
        <v>23229</v>
      </c>
      <c r="V6987" s="9" t="s">
        <v>23228</v>
      </c>
      <c r="W6987" s="14">
        <v>2</v>
      </c>
    </row>
    <row r="6988" spans="1:23" x14ac:dyDescent="0.25">
      <c r="A6988" s="8">
        <v>2463</v>
      </c>
      <c r="B6988" s="9" t="s">
        <v>25857</v>
      </c>
      <c r="C6988" s="9" t="s">
        <v>23182</v>
      </c>
      <c r="D6988" s="9" t="s">
        <v>25858</v>
      </c>
      <c r="E6988" s="9"/>
      <c r="F6988" s="9" t="s">
        <v>25859</v>
      </c>
      <c r="G6988" s="12">
        <v>19</v>
      </c>
      <c r="H6988" s="9" t="s">
        <v>34</v>
      </c>
      <c r="I6988" s="9" t="s">
        <v>34</v>
      </c>
      <c r="J6988" s="12">
        <v>1</v>
      </c>
      <c r="K6988" s="13">
        <v>43979</v>
      </c>
      <c r="L6988" s="86">
        <f>(Tabla2[[#This Row],[release_year]]-'VARIANZA Y DES. EST'!$L$11)^2</f>
        <v>33.870100322899837</v>
      </c>
      <c r="M6988" s="12">
        <v>2020</v>
      </c>
      <c r="N6988" s="9" t="s">
        <v>76</v>
      </c>
      <c r="O6988" s="9" t="s">
        <v>23191</v>
      </c>
      <c r="P6988" s="12">
        <v>1</v>
      </c>
      <c r="Q6988" s="12" t="s">
        <v>28</v>
      </c>
      <c r="R6988" s="12"/>
      <c r="S6988" s="12">
        <v>1</v>
      </c>
      <c r="T6988" s="9" t="s">
        <v>23315</v>
      </c>
      <c r="U6988" s="9" t="s">
        <v>23316</v>
      </c>
      <c r="V6988" s="9" t="s">
        <v>23315</v>
      </c>
      <c r="W6988" s="14">
        <v>2</v>
      </c>
    </row>
    <row r="6989" spans="1:23" x14ac:dyDescent="0.25">
      <c r="A6989" s="8">
        <v>2467</v>
      </c>
      <c r="B6989" s="9" t="s">
        <v>25860</v>
      </c>
      <c r="C6989" s="9" t="s">
        <v>23182</v>
      </c>
      <c r="D6989" s="10" t="s">
        <v>25861</v>
      </c>
      <c r="E6989" s="11"/>
      <c r="F6989" s="9" t="s">
        <v>25862</v>
      </c>
      <c r="G6989" s="12">
        <v>12</v>
      </c>
      <c r="H6989" s="9" t="s">
        <v>279</v>
      </c>
      <c r="I6989" s="9" t="s">
        <v>279</v>
      </c>
      <c r="J6989" s="12">
        <v>1</v>
      </c>
      <c r="K6989" s="13">
        <v>43979</v>
      </c>
      <c r="L6989" s="86">
        <f>(Tabla2[[#This Row],[release_year]]-'VARIANZA Y DES. EST'!$L$11)^2</f>
        <v>3.3116808838167522</v>
      </c>
      <c r="M6989" s="12">
        <v>2016</v>
      </c>
      <c r="N6989" s="9" t="s">
        <v>55</v>
      </c>
      <c r="O6989" s="9" t="s">
        <v>23227</v>
      </c>
      <c r="P6989" s="12">
        <v>4</v>
      </c>
      <c r="Q6989" s="12" t="s">
        <v>28</v>
      </c>
      <c r="R6989" s="12"/>
      <c r="S6989" s="12">
        <v>4</v>
      </c>
      <c r="T6989" s="9" t="s">
        <v>23268</v>
      </c>
      <c r="U6989" s="9" t="s">
        <v>23264</v>
      </c>
      <c r="V6989" s="9" t="s">
        <v>23268</v>
      </c>
      <c r="W6989" s="14">
        <v>2</v>
      </c>
    </row>
    <row r="6990" spans="1:23" x14ac:dyDescent="0.25">
      <c r="A6990" s="8">
        <v>2471</v>
      </c>
      <c r="B6990" s="9" t="s">
        <v>25863</v>
      </c>
      <c r="C6990" s="9" t="s">
        <v>23182</v>
      </c>
      <c r="D6990" s="9" t="s">
        <v>25864</v>
      </c>
      <c r="E6990" s="9" t="s">
        <v>25865</v>
      </c>
      <c r="F6990" s="9" t="s">
        <v>25866</v>
      </c>
      <c r="G6990" s="12">
        <v>13</v>
      </c>
      <c r="H6990" s="9" t="s">
        <v>25</v>
      </c>
      <c r="I6990" s="9" t="s">
        <v>25</v>
      </c>
      <c r="J6990" s="12">
        <v>1</v>
      </c>
      <c r="K6990" s="13">
        <v>43976</v>
      </c>
      <c r="L6990" s="86">
        <f>(Tabla2[[#This Row],[release_year]]-'VARIANZA Y DES. EST'!$L$11)^2</f>
        <v>23.230495463129063</v>
      </c>
      <c r="M6990" s="12">
        <v>2019</v>
      </c>
      <c r="N6990" s="9" t="s">
        <v>35</v>
      </c>
      <c r="O6990" s="9" t="s">
        <v>23243</v>
      </c>
      <c r="P6990" s="12">
        <v>5</v>
      </c>
      <c r="Q6990" s="12" t="s">
        <v>28</v>
      </c>
      <c r="R6990" s="12"/>
      <c r="S6990" s="12">
        <v>5</v>
      </c>
      <c r="T6990" s="9" t="s">
        <v>23680</v>
      </c>
      <c r="U6990" s="9" t="s">
        <v>23566</v>
      </c>
      <c r="V6990" s="9" t="s">
        <v>23680</v>
      </c>
      <c r="W6990" s="14">
        <v>2</v>
      </c>
    </row>
    <row r="6991" spans="1:23" x14ac:dyDescent="0.25">
      <c r="A6991" s="8">
        <v>2473</v>
      </c>
      <c r="B6991" s="9" t="s">
        <v>25867</v>
      </c>
      <c r="C6991" s="9" t="s">
        <v>23182</v>
      </c>
      <c r="D6991" s="9" t="s">
        <v>25868</v>
      </c>
      <c r="E6991" s="9"/>
      <c r="F6991" s="9" t="s">
        <v>25869</v>
      </c>
      <c r="G6991" s="12">
        <v>10</v>
      </c>
      <c r="H6991" s="9" t="s">
        <v>518</v>
      </c>
      <c r="I6991" s="9" t="s">
        <v>518</v>
      </c>
      <c r="J6991" s="12">
        <v>1</v>
      </c>
      <c r="K6991" s="13">
        <v>43975</v>
      </c>
      <c r="L6991" s="86">
        <f>(Tabla2[[#This Row],[release_year]]-'VARIANZA Y DES. EST'!$L$11)^2</f>
        <v>33.870100322899837</v>
      </c>
      <c r="M6991" s="12">
        <v>2020</v>
      </c>
      <c r="N6991" s="9" t="s">
        <v>76</v>
      </c>
      <c r="O6991" s="9" t="s">
        <v>23191</v>
      </c>
      <c r="P6991" s="12">
        <v>1</v>
      </c>
      <c r="Q6991" s="12" t="s">
        <v>28</v>
      </c>
      <c r="R6991" s="12"/>
      <c r="S6991" s="12">
        <v>1</v>
      </c>
      <c r="T6991" s="9" t="s">
        <v>25870</v>
      </c>
      <c r="U6991" s="9" t="s">
        <v>23187</v>
      </c>
      <c r="V6991" s="9" t="s">
        <v>25870</v>
      </c>
      <c r="W6991" s="14">
        <v>3</v>
      </c>
    </row>
    <row r="6992" spans="1:23" x14ac:dyDescent="0.25">
      <c r="A6992" s="8">
        <v>2474</v>
      </c>
      <c r="B6992" s="9" t="s">
        <v>25871</v>
      </c>
      <c r="C6992" s="9" t="s">
        <v>23182</v>
      </c>
      <c r="D6992" s="9" t="s">
        <v>25872</v>
      </c>
      <c r="E6992" s="9"/>
      <c r="F6992" s="9" t="s">
        <v>25873</v>
      </c>
      <c r="G6992" s="12">
        <v>8</v>
      </c>
      <c r="H6992" s="9" t="s">
        <v>25</v>
      </c>
      <c r="I6992" s="9" t="s">
        <v>25</v>
      </c>
      <c r="J6992" s="12">
        <v>1</v>
      </c>
      <c r="K6992" s="13">
        <v>43974</v>
      </c>
      <c r="L6992" s="86">
        <f>(Tabla2[[#This Row],[release_year]]-'VARIANZA Y DES. EST'!$L$11)^2</f>
        <v>23.230495463129063</v>
      </c>
      <c r="M6992" s="12">
        <v>2019</v>
      </c>
      <c r="N6992" s="9" t="s">
        <v>35</v>
      </c>
      <c r="O6992" s="9" t="s">
        <v>23255</v>
      </c>
      <c r="P6992" s="12">
        <v>3</v>
      </c>
      <c r="Q6992" s="12" t="s">
        <v>28</v>
      </c>
      <c r="R6992" s="12"/>
      <c r="S6992" s="12">
        <v>3</v>
      </c>
      <c r="T6992" s="9" t="s">
        <v>23206</v>
      </c>
      <c r="U6992" s="9" t="s">
        <v>23206</v>
      </c>
      <c r="V6992" s="9" t="s">
        <v>23206</v>
      </c>
      <c r="W6992" s="14">
        <v>1</v>
      </c>
    </row>
    <row r="6993" spans="1:23" x14ac:dyDescent="0.25">
      <c r="A6993" s="8">
        <v>2477</v>
      </c>
      <c r="B6993" s="9" t="s">
        <v>25874</v>
      </c>
      <c r="C6993" s="9" t="s">
        <v>23182</v>
      </c>
      <c r="D6993" s="9" t="s">
        <v>25875</v>
      </c>
      <c r="E6993" s="9"/>
      <c r="F6993" s="9"/>
      <c r="G6993" s="12">
        <v>0</v>
      </c>
      <c r="H6993" s="9" t="s">
        <v>126</v>
      </c>
      <c r="I6993" s="9" t="s">
        <v>126</v>
      </c>
      <c r="J6993" s="12">
        <v>1</v>
      </c>
      <c r="K6993" s="13">
        <v>43973</v>
      </c>
      <c r="L6993" s="86">
        <f>(Tabla2[[#This Row],[release_year]]-'VARIANZA Y DES. EST'!$L$11)^2</f>
        <v>33.870100322899837</v>
      </c>
      <c r="M6993" s="12">
        <v>2020</v>
      </c>
      <c r="N6993" s="9" t="s">
        <v>35</v>
      </c>
      <c r="O6993" s="9" t="s">
        <v>23191</v>
      </c>
      <c r="P6993" s="12">
        <v>1</v>
      </c>
      <c r="Q6993" s="12" t="s">
        <v>28</v>
      </c>
      <c r="R6993" s="12"/>
      <c r="S6993" s="12">
        <v>1</v>
      </c>
      <c r="T6993" s="9" t="s">
        <v>23309</v>
      </c>
      <c r="U6993" s="9" t="s">
        <v>23213</v>
      </c>
      <c r="V6993" s="9" t="s">
        <v>23309</v>
      </c>
      <c r="W6993" s="14">
        <v>3</v>
      </c>
    </row>
    <row r="6994" spans="1:23" x14ac:dyDescent="0.25">
      <c r="A6994" s="8">
        <v>2481</v>
      </c>
      <c r="B6994" s="9" t="s">
        <v>25876</v>
      </c>
      <c r="C6994" s="9" t="s">
        <v>23182</v>
      </c>
      <c r="D6994" s="9" t="s">
        <v>25877</v>
      </c>
      <c r="E6994" s="9" t="s">
        <v>25878</v>
      </c>
      <c r="F6994" s="9" t="s">
        <v>25879</v>
      </c>
      <c r="G6994" s="12">
        <v>11</v>
      </c>
      <c r="H6994" s="9" t="s">
        <v>160</v>
      </c>
      <c r="I6994" s="9" t="s">
        <v>160</v>
      </c>
      <c r="J6994" s="12">
        <v>1</v>
      </c>
      <c r="K6994" s="13">
        <v>43973</v>
      </c>
      <c r="L6994" s="86">
        <f>(Tabla2[[#This Row],[release_year]]-'VARIANZA Y DES. EST'!$L$11)^2</f>
        <v>33.870100322899837</v>
      </c>
      <c r="M6994" s="12">
        <v>2020</v>
      </c>
      <c r="N6994" s="9" t="s">
        <v>76</v>
      </c>
      <c r="O6994" s="9" t="s">
        <v>23185</v>
      </c>
      <c r="P6994" s="12">
        <v>2</v>
      </c>
      <c r="Q6994" s="12" t="s">
        <v>28</v>
      </c>
      <c r="R6994" s="12"/>
      <c r="S6994" s="12">
        <v>2</v>
      </c>
      <c r="T6994" s="9" t="s">
        <v>23229</v>
      </c>
      <c r="U6994" s="9" t="s">
        <v>23229</v>
      </c>
      <c r="V6994" s="9" t="s">
        <v>23229</v>
      </c>
      <c r="W6994" s="14">
        <v>1</v>
      </c>
    </row>
    <row r="6995" spans="1:23" x14ac:dyDescent="0.25">
      <c r="A6995" s="8">
        <v>2487</v>
      </c>
      <c r="B6995" s="9" t="s">
        <v>25880</v>
      </c>
      <c r="C6995" s="9" t="s">
        <v>23182</v>
      </c>
      <c r="D6995" s="10" t="s">
        <v>25881</v>
      </c>
      <c r="E6995" s="11"/>
      <c r="F6995" s="9" t="s">
        <v>25882</v>
      </c>
      <c r="G6995" s="12">
        <v>12</v>
      </c>
      <c r="H6995" s="9" t="s">
        <v>1349</v>
      </c>
      <c r="I6995" s="9" t="s">
        <v>1349</v>
      </c>
      <c r="J6995" s="12">
        <v>1</v>
      </c>
      <c r="K6995" s="13">
        <v>43972</v>
      </c>
      <c r="L6995" s="86">
        <f>(Tabla2[[#This Row],[release_year]]-'VARIANZA Y DES. EST'!$L$11)^2</f>
        <v>33.870100322899837</v>
      </c>
      <c r="M6995" s="12">
        <v>2020</v>
      </c>
      <c r="N6995" s="9" t="s">
        <v>76</v>
      </c>
      <c r="O6995" s="9" t="s">
        <v>23191</v>
      </c>
      <c r="P6995" s="12">
        <v>1</v>
      </c>
      <c r="Q6995" s="12" t="s">
        <v>28</v>
      </c>
      <c r="R6995" s="12"/>
      <c r="S6995" s="12">
        <v>1</v>
      </c>
      <c r="T6995" s="9" t="s">
        <v>24031</v>
      </c>
      <c r="U6995" s="9" t="s">
        <v>23187</v>
      </c>
      <c r="V6995" s="9" t="s">
        <v>24031</v>
      </c>
      <c r="W6995" s="14">
        <v>3</v>
      </c>
    </row>
    <row r="6996" spans="1:23" x14ac:dyDescent="0.25">
      <c r="A6996" s="8">
        <v>2496</v>
      </c>
      <c r="B6996" s="9" t="s">
        <v>25883</v>
      </c>
      <c r="C6996" s="9" t="s">
        <v>23182</v>
      </c>
      <c r="D6996" s="10" t="s">
        <v>25884</v>
      </c>
      <c r="E6996" s="19"/>
      <c r="F6996" s="11"/>
      <c r="G6996" s="12">
        <v>0</v>
      </c>
      <c r="H6996" s="12"/>
      <c r="I6996" s="9"/>
      <c r="J6996" s="12">
        <v>0</v>
      </c>
      <c r="K6996" s="13">
        <v>43971</v>
      </c>
      <c r="L6996" s="86">
        <f>(Tabla2[[#This Row],[release_year]]-'VARIANZA Y DES. EST'!$L$11)^2</f>
        <v>33.870100322899837</v>
      </c>
      <c r="M6996" s="12">
        <v>2020</v>
      </c>
      <c r="N6996" s="9" t="s">
        <v>35</v>
      </c>
      <c r="O6996" s="9" t="s">
        <v>23191</v>
      </c>
      <c r="P6996" s="12">
        <v>1</v>
      </c>
      <c r="Q6996" s="12" t="s">
        <v>28</v>
      </c>
      <c r="R6996" s="12"/>
      <c r="S6996" s="12">
        <v>1</v>
      </c>
      <c r="T6996" s="9" t="s">
        <v>23374</v>
      </c>
      <c r="U6996" s="9" t="s">
        <v>23197</v>
      </c>
      <c r="V6996" s="9" t="s">
        <v>23374</v>
      </c>
      <c r="W6996" s="14">
        <v>3</v>
      </c>
    </row>
    <row r="6997" spans="1:23" x14ac:dyDescent="0.25">
      <c r="A6997" s="8">
        <v>2500</v>
      </c>
      <c r="B6997" s="9" t="s">
        <v>25885</v>
      </c>
      <c r="C6997" s="9" t="s">
        <v>23182</v>
      </c>
      <c r="D6997" s="10" t="s">
        <v>25886</v>
      </c>
      <c r="E6997" s="11"/>
      <c r="F6997" s="9" t="s">
        <v>25887</v>
      </c>
      <c r="G6997" s="12">
        <v>13</v>
      </c>
      <c r="H6997" s="9" t="s">
        <v>1692</v>
      </c>
      <c r="I6997" s="9" t="s">
        <v>1692</v>
      </c>
      <c r="J6997" s="12">
        <v>1</v>
      </c>
      <c r="K6997" s="13">
        <v>43971</v>
      </c>
      <c r="L6997" s="86">
        <f>(Tabla2[[#This Row],[release_year]]-'VARIANZA Y DES. EST'!$L$11)^2</f>
        <v>33.870100322899837</v>
      </c>
      <c r="M6997" s="12">
        <v>2020</v>
      </c>
      <c r="N6997" s="9" t="s">
        <v>35</v>
      </c>
      <c r="O6997" s="9" t="s">
        <v>23191</v>
      </c>
      <c r="P6997" s="12">
        <v>1</v>
      </c>
      <c r="Q6997" s="12" t="s">
        <v>28</v>
      </c>
      <c r="R6997" s="12"/>
      <c r="S6997" s="12">
        <v>1</v>
      </c>
      <c r="T6997" s="9" t="s">
        <v>23438</v>
      </c>
      <c r="U6997" s="9" t="s">
        <v>23187</v>
      </c>
      <c r="V6997" s="9" t="s">
        <v>23438</v>
      </c>
      <c r="W6997" s="14">
        <v>3</v>
      </c>
    </row>
    <row r="6998" spans="1:23" x14ac:dyDescent="0.25">
      <c r="A6998" s="8">
        <v>2508</v>
      </c>
      <c r="B6998" s="9" t="s">
        <v>25888</v>
      </c>
      <c r="C6998" s="9" t="s">
        <v>23182</v>
      </c>
      <c r="D6998" s="9" t="s">
        <v>25889</v>
      </c>
      <c r="E6998" s="9" t="s">
        <v>1148</v>
      </c>
      <c r="F6998" s="9" t="s">
        <v>25890</v>
      </c>
      <c r="G6998" s="12">
        <v>2</v>
      </c>
      <c r="H6998" s="9" t="s">
        <v>25</v>
      </c>
      <c r="I6998" s="9" t="s">
        <v>25</v>
      </c>
      <c r="J6998" s="12">
        <v>1</v>
      </c>
      <c r="K6998" s="13">
        <v>43970</v>
      </c>
      <c r="L6998" s="86">
        <f>(Tabla2[[#This Row],[release_year]]-'VARIANZA Y DES. EST'!$L$11)^2</f>
        <v>33.870100322899837</v>
      </c>
      <c r="M6998" s="12">
        <v>2020</v>
      </c>
      <c r="N6998" s="9" t="s">
        <v>76</v>
      </c>
      <c r="O6998" s="9" t="s">
        <v>23191</v>
      </c>
      <c r="P6998" s="12">
        <v>1</v>
      </c>
      <c r="Q6998" s="12" t="s">
        <v>28</v>
      </c>
      <c r="R6998" s="12"/>
      <c r="S6998" s="12">
        <v>1</v>
      </c>
      <c r="T6998" s="9" t="s">
        <v>23663</v>
      </c>
      <c r="U6998" s="9" t="s">
        <v>23664</v>
      </c>
      <c r="V6998" s="9" t="s">
        <v>23663</v>
      </c>
      <c r="W6998" s="14">
        <v>2</v>
      </c>
    </row>
    <row r="6999" spans="1:23" x14ac:dyDescent="0.25">
      <c r="A6999" s="8">
        <v>2509</v>
      </c>
      <c r="B6999" s="9" t="s">
        <v>25891</v>
      </c>
      <c r="C6999" s="9" t="s">
        <v>23182</v>
      </c>
      <c r="D6999" s="10" t="s">
        <v>25892</v>
      </c>
      <c r="E6999" s="11"/>
      <c r="F6999" s="9" t="s">
        <v>25893</v>
      </c>
      <c r="G6999" s="12">
        <v>10</v>
      </c>
      <c r="H6999" s="9" t="s">
        <v>25</v>
      </c>
      <c r="I6999" s="9" t="s">
        <v>25</v>
      </c>
      <c r="J6999" s="12">
        <v>1</v>
      </c>
      <c r="K6999" s="13">
        <v>43970</v>
      </c>
      <c r="L6999" s="86">
        <f>(Tabla2[[#This Row],[release_year]]-'VARIANZA Y DES. EST'!$L$11)^2</f>
        <v>33.870100322899837</v>
      </c>
      <c r="M6999" s="12">
        <v>2020</v>
      </c>
      <c r="N6999" s="9" t="s">
        <v>35</v>
      </c>
      <c r="O6999" s="9" t="s">
        <v>23191</v>
      </c>
      <c r="P6999" s="12">
        <v>1</v>
      </c>
      <c r="Q6999" s="12" t="s">
        <v>28</v>
      </c>
      <c r="R6999" s="12"/>
      <c r="S6999" s="12">
        <v>1</v>
      </c>
      <c r="T6999" s="9" t="s">
        <v>23746</v>
      </c>
      <c r="U6999" s="9" t="s">
        <v>23747</v>
      </c>
      <c r="V6999" s="9" t="s">
        <v>23746</v>
      </c>
      <c r="W6999" s="14">
        <v>2</v>
      </c>
    </row>
    <row r="7000" spans="1:23" x14ac:dyDescent="0.25">
      <c r="A7000" s="8">
        <v>2515</v>
      </c>
      <c r="B7000" s="9" t="s">
        <v>25894</v>
      </c>
      <c r="C7000" s="9" t="s">
        <v>23182</v>
      </c>
      <c r="D7000" s="10" t="s">
        <v>25895</v>
      </c>
      <c r="E7000" s="11"/>
      <c r="F7000" s="9" t="s">
        <v>25896</v>
      </c>
      <c r="G7000" s="12">
        <v>3</v>
      </c>
      <c r="H7000" s="9" t="s">
        <v>126</v>
      </c>
      <c r="I7000" s="9" t="s">
        <v>126</v>
      </c>
      <c r="J7000" s="12">
        <v>1</v>
      </c>
      <c r="K7000" s="13">
        <v>43969</v>
      </c>
      <c r="L7000" s="86">
        <f>(Tabla2[[#This Row],[release_year]]-'VARIANZA Y DES. EST'!$L$11)^2</f>
        <v>33.870100322899837</v>
      </c>
      <c r="M7000" s="12">
        <v>2020</v>
      </c>
      <c r="N7000" s="9" t="s">
        <v>82</v>
      </c>
      <c r="O7000" s="9" t="s">
        <v>23191</v>
      </c>
      <c r="P7000" s="12">
        <v>1</v>
      </c>
      <c r="Q7000" s="12" t="s">
        <v>28</v>
      </c>
      <c r="R7000" s="12"/>
      <c r="S7000" s="12">
        <v>1</v>
      </c>
      <c r="T7000" s="9" t="s">
        <v>23627</v>
      </c>
      <c r="U7000" s="9" t="s">
        <v>23213</v>
      </c>
      <c r="V7000" s="9" t="s">
        <v>23627</v>
      </c>
      <c r="W7000" s="14">
        <v>3</v>
      </c>
    </row>
    <row r="7001" spans="1:23" x14ac:dyDescent="0.25">
      <c r="A7001" s="8">
        <v>2516</v>
      </c>
      <c r="B7001" s="9" t="s">
        <v>25897</v>
      </c>
      <c r="C7001" s="9" t="s">
        <v>23182</v>
      </c>
      <c r="D7001" s="10" t="s">
        <v>25898</v>
      </c>
      <c r="E7001" s="11"/>
      <c r="F7001" s="9" t="s">
        <v>2980</v>
      </c>
      <c r="G7001" s="12">
        <v>1</v>
      </c>
      <c r="H7001" s="9" t="s">
        <v>25</v>
      </c>
      <c r="I7001" s="9" t="s">
        <v>25</v>
      </c>
      <c r="J7001" s="12">
        <v>1</v>
      </c>
      <c r="K7001" s="13">
        <v>43968</v>
      </c>
      <c r="L7001" s="86">
        <f>(Tabla2[[#This Row],[release_year]]-'VARIANZA Y DES. EST'!$L$11)^2</f>
        <v>33.870100322899837</v>
      </c>
      <c r="M7001" s="12">
        <v>2020</v>
      </c>
      <c r="N7001" s="9" t="s">
        <v>76</v>
      </c>
      <c r="O7001" s="9" t="s">
        <v>23289</v>
      </c>
      <c r="P7001" s="12">
        <v>6</v>
      </c>
      <c r="Q7001" s="12" t="s">
        <v>28</v>
      </c>
      <c r="R7001" s="12"/>
      <c r="S7001" s="12">
        <v>6</v>
      </c>
      <c r="T7001" s="9" t="s">
        <v>23663</v>
      </c>
      <c r="U7001" s="9" t="s">
        <v>23664</v>
      </c>
      <c r="V7001" s="9" t="s">
        <v>23663</v>
      </c>
      <c r="W7001" s="14">
        <v>2</v>
      </c>
    </row>
    <row r="7002" spans="1:23" x14ac:dyDescent="0.25">
      <c r="A7002" s="8">
        <v>2518</v>
      </c>
      <c r="B7002" s="9" t="s">
        <v>25899</v>
      </c>
      <c r="C7002" s="9" t="s">
        <v>23182</v>
      </c>
      <c r="D7002" s="10" t="s">
        <v>25900</v>
      </c>
      <c r="E7002" s="11"/>
      <c r="F7002" s="9" t="s">
        <v>25901</v>
      </c>
      <c r="G7002" s="12">
        <v>10</v>
      </c>
      <c r="H7002" s="9" t="s">
        <v>1349</v>
      </c>
      <c r="I7002" s="9" t="s">
        <v>1349</v>
      </c>
      <c r="J7002" s="12">
        <v>1</v>
      </c>
      <c r="K7002" s="13">
        <v>43967</v>
      </c>
      <c r="L7002" s="86">
        <f>(Tabla2[[#This Row],[release_year]]-'VARIANZA Y DES. EST'!$L$11)^2</f>
        <v>26.834446865421359</v>
      </c>
      <c r="M7002" s="12">
        <v>2009</v>
      </c>
      <c r="N7002" s="9" t="s">
        <v>35</v>
      </c>
      <c r="O7002" s="9" t="s">
        <v>23191</v>
      </c>
      <c r="P7002" s="12">
        <v>1</v>
      </c>
      <c r="Q7002" s="12" t="s">
        <v>28</v>
      </c>
      <c r="R7002" s="12"/>
      <c r="S7002" s="12">
        <v>1</v>
      </c>
      <c r="T7002" s="9" t="s">
        <v>24513</v>
      </c>
      <c r="U7002" s="9" t="s">
        <v>23187</v>
      </c>
      <c r="V7002" s="9" t="s">
        <v>24513</v>
      </c>
      <c r="W7002" s="14">
        <v>3</v>
      </c>
    </row>
    <row r="7003" spans="1:23" x14ac:dyDescent="0.25">
      <c r="A7003" s="8">
        <v>2519</v>
      </c>
      <c r="B7003" s="9" t="s">
        <v>25902</v>
      </c>
      <c r="C7003" s="9" t="s">
        <v>23182</v>
      </c>
      <c r="D7003" s="9" t="s">
        <v>25903</v>
      </c>
      <c r="E7003" s="9"/>
      <c r="F7003" s="9" t="s">
        <v>25904</v>
      </c>
      <c r="G7003" s="12">
        <v>8</v>
      </c>
      <c r="H7003" s="9" t="s">
        <v>1349</v>
      </c>
      <c r="I7003" s="9" t="s">
        <v>1349</v>
      </c>
      <c r="J7003" s="12">
        <v>1</v>
      </c>
      <c r="K7003" s="13">
        <v>43967</v>
      </c>
      <c r="L7003" s="86">
        <f>(Tabla2[[#This Row],[release_year]]-'VARIANZA Y DES. EST'!$L$11)^2</f>
        <v>26.834446865421359</v>
      </c>
      <c r="M7003" s="12">
        <v>2009</v>
      </c>
      <c r="N7003" s="9" t="s">
        <v>35</v>
      </c>
      <c r="O7003" s="9" t="s">
        <v>23191</v>
      </c>
      <c r="P7003" s="12">
        <v>1</v>
      </c>
      <c r="Q7003" s="12" t="s">
        <v>28</v>
      </c>
      <c r="R7003" s="12"/>
      <c r="S7003" s="12">
        <v>1</v>
      </c>
      <c r="T7003" s="9" t="s">
        <v>25905</v>
      </c>
      <c r="U7003" s="9" t="s">
        <v>23187</v>
      </c>
      <c r="V7003" s="9" t="s">
        <v>25905</v>
      </c>
      <c r="W7003" s="14">
        <v>3</v>
      </c>
    </row>
    <row r="7004" spans="1:23" x14ac:dyDescent="0.25">
      <c r="A7004" s="8">
        <v>2520</v>
      </c>
      <c r="B7004" s="9" t="s">
        <v>25906</v>
      </c>
      <c r="C7004" s="9" t="s">
        <v>23182</v>
      </c>
      <c r="D7004" s="10" t="s">
        <v>25907</v>
      </c>
      <c r="E7004" s="11"/>
      <c r="F7004" s="18" t="s">
        <v>25908</v>
      </c>
      <c r="G7004" s="12">
        <v>7</v>
      </c>
      <c r="H7004" s="9" t="s">
        <v>25</v>
      </c>
      <c r="I7004" s="9" t="s">
        <v>25</v>
      </c>
      <c r="J7004" s="12">
        <v>1</v>
      </c>
      <c r="K7004" s="13">
        <v>43966</v>
      </c>
      <c r="L7004" s="86">
        <f>(Tabla2[[#This Row],[release_year]]-'VARIANZA Y DES. EST'!$L$11)^2</f>
        <v>51.555237145879822</v>
      </c>
      <c r="M7004" s="12">
        <v>2007</v>
      </c>
      <c r="N7004" s="9" t="s">
        <v>110</v>
      </c>
      <c r="O7004" s="9" t="s">
        <v>23255</v>
      </c>
      <c r="P7004" s="12">
        <v>3</v>
      </c>
      <c r="Q7004" s="12" t="s">
        <v>28</v>
      </c>
      <c r="R7004" s="12"/>
      <c r="S7004" s="12">
        <v>3</v>
      </c>
      <c r="T7004" s="9" t="s">
        <v>25909</v>
      </c>
      <c r="U7004" s="9" t="s">
        <v>23670</v>
      </c>
      <c r="V7004" s="9" t="s">
        <v>25909</v>
      </c>
      <c r="W7004" s="14">
        <v>3</v>
      </c>
    </row>
    <row r="7005" spans="1:23" x14ac:dyDescent="0.25">
      <c r="A7005" s="8">
        <v>2523</v>
      </c>
      <c r="B7005" s="9" t="s">
        <v>25910</v>
      </c>
      <c r="C7005" s="9" t="s">
        <v>23182</v>
      </c>
      <c r="D7005" s="9" t="s">
        <v>25911</v>
      </c>
      <c r="E7005" s="9" t="s">
        <v>14862</v>
      </c>
      <c r="F7005" s="18" t="s">
        <v>25912</v>
      </c>
      <c r="G7005" s="12">
        <v>8</v>
      </c>
      <c r="H7005" s="9" t="s">
        <v>231</v>
      </c>
      <c r="I7005" s="9" t="s">
        <v>231</v>
      </c>
      <c r="J7005" s="12">
        <v>1</v>
      </c>
      <c r="K7005" s="13">
        <v>43966</v>
      </c>
      <c r="L7005" s="86">
        <f>(Tabla2[[#This Row],[release_year]]-'VARIANZA Y DES. EST'!$L$11)^2</f>
        <v>33.870100322899837</v>
      </c>
      <c r="M7005" s="12">
        <v>2020</v>
      </c>
      <c r="N7005" s="9" t="s">
        <v>76</v>
      </c>
      <c r="O7005" s="9" t="s">
        <v>23191</v>
      </c>
      <c r="P7005" s="12">
        <v>1</v>
      </c>
      <c r="Q7005" s="12" t="s">
        <v>28</v>
      </c>
      <c r="R7005" s="12"/>
      <c r="S7005" s="12">
        <v>1</v>
      </c>
      <c r="T7005" s="9" t="s">
        <v>23445</v>
      </c>
      <c r="U7005" s="9" t="s">
        <v>23193</v>
      </c>
      <c r="V7005" s="9" t="s">
        <v>23445</v>
      </c>
      <c r="W7005" s="14">
        <v>3</v>
      </c>
    </row>
    <row r="7006" spans="1:23" x14ac:dyDescent="0.25">
      <c r="A7006" s="8">
        <v>2524</v>
      </c>
      <c r="B7006" s="9" t="s">
        <v>25913</v>
      </c>
      <c r="C7006" s="9" t="s">
        <v>23182</v>
      </c>
      <c r="D7006" s="10" t="s">
        <v>25914</v>
      </c>
      <c r="E7006" s="11"/>
      <c r="F7006" s="9" t="s">
        <v>25915</v>
      </c>
      <c r="G7006" s="12">
        <v>10</v>
      </c>
      <c r="H7006" s="9" t="s">
        <v>25</v>
      </c>
      <c r="I7006" s="9" t="s">
        <v>25</v>
      </c>
      <c r="J7006" s="12">
        <v>1</v>
      </c>
      <c r="K7006" s="13">
        <v>43966</v>
      </c>
      <c r="L7006" s="86">
        <f>(Tabla2[[#This Row],[release_year]]-'VARIANZA Y DES. EST'!$L$11)^2</f>
        <v>23.230495463129063</v>
      </c>
      <c r="M7006" s="12">
        <v>2019</v>
      </c>
      <c r="N7006" s="9" t="s">
        <v>82</v>
      </c>
      <c r="O7006" s="9" t="s">
        <v>23289</v>
      </c>
      <c r="P7006" s="12">
        <v>6</v>
      </c>
      <c r="Q7006" s="12" t="s">
        <v>28</v>
      </c>
      <c r="R7006" s="12"/>
      <c r="S7006" s="12">
        <v>6</v>
      </c>
      <c r="T7006" s="9" t="s">
        <v>23206</v>
      </c>
      <c r="U7006" s="9" t="s">
        <v>23206</v>
      </c>
      <c r="V7006" s="9" t="s">
        <v>23206</v>
      </c>
      <c r="W7006" s="14">
        <v>1</v>
      </c>
    </row>
    <row r="7007" spans="1:23" x14ac:dyDescent="0.25">
      <c r="A7007" s="8">
        <v>2525</v>
      </c>
      <c r="B7007" s="9" t="s">
        <v>25916</v>
      </c>
      <c r="C7007" s="9" t="s">
        <v>23182</v>
      </c>
      <c r="D7007" s="10" t="s">
        <v>25917</v>
      </c>
      <c r="E7007" s="11"/>
      <c r="F7007" s="9" t="s">
        <v>25918</v>
      </c>
      <c r="G7007" s="12">
        <v>1</v>
      </c>
      <c r="H7007" s="9" t="s">
        <v>25</v>
      </c>
      <c r="I7007" s="9" t="s">
        <v>25</v>
      </c>
      <c r="J7007" s="12">
        <v>1</v>
      </c>
      <c r="K7007" s="13">
        <v>43966</v>
      </c>
      <c r="L7007" s="86">
        <f>(Tabla2[[#This Row],[release_year]]-'VARIANZA Y DES. EST'!$L$11)^2</f>
        <v>33.870100322899837</v>
      </c>
      <c r="M7007" s="12">
        <v>2020</v>
      </c>
      <c r="N7007" s="9" t="s">
        <v>35</v>
      </c>
      <c r="O7007" s="9" t="s">
        <v>23255</v>
      </c>
      <c r="P7007" s="12">
        <v>3</v>
      </c>
      <c r="Q7007" s="12" t="s">
        <v>28</v>
      </c>
      <c r="R7007" s="12"/>
      <c r="S7007" s="12">
        <v>3</v>
      </c>
      <c r="T7007" s="9" t="s">
        <v>25241</v>
      </c>
      <c r="U7007" s="9" t="s">
        <v>23290</v>
      </c>
      <c r="V7007" s="9" t="s">
        <v>25241</v>
      </c>
      <c r="W7007" s="14">
        <v>2</v>
      </c>
    </row>
    <row r="7008" spans="1:23" x14ac:dyDescent="0.25">
      <c r="A7008" s="8">
        <v>2526</v>
      </c>
      <c r="B7008" s="9" t="s">
        <v>25919</v>
      </c>
      <c r="C7008" s="9" t="s">
        <v>23182</v>
      </c>
      <c r="D7008" s="10" t="s">
        <v>25920</v>
      </c>
      <c r="E7008" s="11"/>
      <c r="F7008" s="9" t="s">
        <v>25921</v>
      </c>
      <c r="G7008" s="12">
        <v>8</v>
      </c>
      <c r="H7008" s="9" t="s">
        <v>34</v>
      </c>
      <c r="I7008" s="9" t="s">
        <v>34</v>
      </c>
      <c r="J7008" s="12">
        <v>1</v>
      </c>
      <c r="K7008" s="13">
        <v>43966</v>
      </c>
      <c r="L7008" s="86">
        <f>(Tabla2[[#This Row],[release_year]]-'VARIANZA Y DES. EST'!$L$11)^2</f>
        <v>3.2471164275211517E-2</v>
      </c>
      <c r="M7008" s="12">
        <v>2014</v>
      </c>
      <c r="N7008" s="9" t="s">
        <v>76</v>
      </c>
      <c r="O7008" s="9" t="s">
        <v>23191</v>
      </c>
      <c r="P7008" s="12">
        <v>1</v>
      </c>
      <c r="Q7008" s="12" t="s">
        <v>28</v>
      </c>
      <c r="R7008" s="12"/>
      <c r="S7008" s="12">
        <v>1</v>
      </c>
      <c r="T7008" s="9" t="s">
        <v>25922</v>
      </c>
      <c r="U7008" s="9" t="s">
        <v>23316</v>
      </c>
      <c r="V7008" s="9" t="s">
        <v>25922</v>
      </c>
      <c r="W7008" s="14">
        <v>3</v>
      </c>
    </row>
    <row r="7009" spans="1:23" x14ac:dyDescent="0.25">
      <c r="A7009" s="8">
        <v>2527</v>
      </c>
      <c r="B7009" s="9" t="s">
        <v>25923</v>
      </c>
      <c r="C7009" s="9" t="s">
        <v>23182</v>
      </c>
      <c r="D7009" s="10" t="s">
        <v>25924</v>
      </c>
      <c r="E7009" s="11"/>
      <c r="F7009" s="9" t="s">
        <v>25925</v>
      </c>
      <c r="G7009" s="12">
        <v>19</v>
      </c>
      <c r="H7009" s="9" t="s">
        <v>25</v>
      </c>
      <c r="I7009" s="9" t="s">
        <v>25</v>
      </c>
      <c r="J7009" s="12">
        <v>1</v>
      </c>
      <c r="K7009" s="13">
        <v>43966</v>
      </c>
      <c r="L7009" s="86">
        <f>(Tabla2[[#This Row],[release_year]]-'VARIANZA Y DES. EST'!$L$11)^2</f>
        <v>33.870100322899837</v>
      </c>
      <c r="M7009" s="12">
        <v>2020</v>
      </c>
      <c r="N7009" s="9" t="s">
        <v>110</v>
      </c>
      <c r="O7009" s="9" t="s">
        <v>23243</v>
      </c>
      <c r="P7009" s="12">
        <v>5</v>
      </c>
      <c r="Q7009" s="12" t="s">
        <v>28</v>
      </c>
      <c r="R7009" s="12"/>
      <c r="S7009" s="12">
        <v>5</v>
      </c>
      <c r="T7009" s="9" t="s">
        <v>23849</v>
      </c>
      <c r="U7009" s="9" t="s">
        <v>23264</v>
      </c>
      <c r="V7009" s="9" t="s">
        <v>23849</v>
      </c>
      <c r="W7009" s="14">
        <v>3</v>
      </c>
    </row>
    <row r="7010" spans="1:23" x14ac:dyDescent="0.25">
      <c r="A7010" s="8">
        <v>2528</v>
      </c>
      <c r="B7010" s="9" t="s">
        <v>25926</v>
      </c>
      <c r="C7010" s="9" t="s">
        <v>23182</v>
      </c>
      <c r="D7010" s="9" t="s">
        <v>25927</v>
      </c>
      <c r="E7010" s="18" t="s">
        <v>25928</v>
      </c>
      <c r="F7010" s="9" t="s">
        <v>25929</v>
      </c>
      <c r="G7010" s="12">
        <v>13</v>
      </c>
      <c r="H7010" s="9" t="s">
        <v>3836</v>
      </c>
      <c r="I7010" s="9" t="s">
        <v>3836</v>
      </c>
      <c r="J7010" s="12">
        <v>1</v>
      </c>
      <c r="K7010" s="13">
        <v>43966</v>
      </c>
      <c r="L7010" s="86">
        <f>(Tabla2[[#This Row],[release_year]]-'VARIANZA Y DES. EST'!$L$11)^2</f>
        <v>33.870100322899837</v>
      </c>
      <c r="M7010" s="12">
        <v>2020</v>
      </c>
      <c r="N7010" s="9" t="s">
        <v>76</v>
      </c>
      <c r="O7010" s="9" t="s">
        <v>23191</v>
      </c>
      <c r="P7010" s="12">
        <v>1</v>
      </c>
      <c r="Q7010" s="12" t="s">
        <v>28</v>
      </c>
      <c r="R7010" s="12"/>
      <c r="S7010" s="12">
        <v>1</v>
      </c>
      <c r="T7010" s="9" t="s">
        <v>23445</v>
      </c>
      <c r="U7010" s="9" t="s">
        <v>23193</v>
      </c>
      <c r="V7010" s="9" t="s">
        <v>23445</v>
      </c>
      <c r="W7010" s="14">
        <v>3</v>
      </c>
    </row>
    <row r="7011" spans="1:23" x14ac:dyDescent="0.25">
      <c r="A7011" s="8">
        <v>2529</v>
      </c>
      <c r="B7011" s="9" t="s">
        <v>25930</v>
      </c>
      <c r="C7011" s="9" t="s">
        <v>23182</v>
      </c>
      <c r="D7011" s="10" t="s">
        <v>25931</v>
      </c>
      <c r="E7011" s="11"/>
      <c r="F7011" s="9" t="s">
        <v>25932</v>
      </c>
      <c r="G7011" s="12">
        <v>7</v>
      </c>
      <c r="H7011" s="9" t="s">
        <v>1349</v>
      </c>
      <c r="I7011" s="9" t="s">
        <v>1349</v>
      </c>
      <c r="J7011" s="12">
        <v>1</v>
      </c>
      <c r="K7011" s="13">
        <v>43966</v>
      </c>
      <c r="L7011" s="86">
        <f>(Tabla2[[#This Row],[release_year]]-'VARIANZA Y DES. EST'!$L$11)^2</f>
        <v>23.230495463129063</v>
      </c>
      <c r="M7011" s="12">
        <v>2019</v>
      </c>
      <c r="N7011" s="9" t="s">
        <v>76</v>
      </c>
      <c r="O7011" s="9" t="s">
        <v>23191</v>
      </c>
      <c r="P7011" s="12">
        <v>1</v>
      </c>
      <c r="Q7011" s="12" t="s">
        <v>28</v>
      </c>
      <c r="R7011" s="12"/>
      <c r="S7011" s="12">
        <v>1</v>
      </c>
      <c r="T7011" s="9" t="s">
        <v>25933</v>
      </c>
      <c r="U7011" s="9" t="s">
        <v>23187</v>
      </c>
      <c r="V7011" s="9" t="s">
        <v>25933</v>
      </c>
      <c r="W7011" s="14">
        <v>3</v>
      </c>
    </row>
    <row r="7012" spans="1:23" x14ac:dyDescent="0.25">
      <c r="A7012" s="8">
        <v>2530</v>
      </c>
      <c r="B7012" s="9" t="s">
        <v>25934</v>
      </c>
      <c r="C7012" s="9" t="s">
        <v>23182</v>
      </c>
      <c r="D7012" s="10" t="s">
        <v>25935</v>
      </c>
      <c r="E7012" s="11"/>
      <c r="F7012" s="9" t="s">
        <v>25936</v>
      </c>
      <c r="G7012" s="12">
        <v>5</v>
      </c>
      <c r="H7012" s="9" t="s">
        <v>279</v>
      </c>
      <c r="I7012" s="9" t="s">
        <v>279</v>
      </c>
      <c r="J7012" s="12">
        <v>1</v>
      </c>
      <c r="K7012" s="13">
        <v>43966</v>
      </c>
      <c r="L7012" s="86">
        <f>(Tabla2[[#This Row],[release_year]]-'VARIANZA Y DES. EST'!$L$11)^2</f>
        <v>0.67207602404598188</v>
      </c>
      <c r="M7012" s="12">
        <v>2015</v>
      </c>
      <c r="N7012" s="9" t="s">
        <v>26</v>
      </c>
      <c r="O7012" s="9" t="s">
        <v>23185</v>
      </c>
      <c r="P7012" s="12">
        <v>2</v>
      </c>
      <c r="Q7012" s="12" t="s">
        <v>28</v>
      </c>
      <c r="R7012" s="12"/>
      <c r="S7012" s="12">
        <v>2</v>
      </c>
      <c r="T7012" s="9" t="s">
        <v>23264</v>
      </c>
      <c r="U7012" s="9" t="s">
        <v>23264</v>
      </c>
      <c r="V7012" s="9" t="s">
        <v>23264</v>
      </c>
      <c r="W7012" s="14">
        <v>1</v>
      </c>
    </row>
    <row r="7013" spans="1:23" x14ac:dyDescent="0.25">
      <c r="A7013" s="8">
        <v>2531</v>
      </c>
      <c r="B7013" s="9" t="s">
        <v>25937</v>
      </c>
      <c r="C7013" s="9" t="s">
        <v>23182</v>
      </c>
      <c r="D7013" s="9" t="s">
        <v>25938</v>
      </c>
      <c r="E7013" s="9"/>
      <c r="F7013" s="9" t="s">
        <v>25939</v>
      </c>
      <c r="G7013" s="12">
        <v>11</v>
      </c>
      <c r="H7013" s="9" t="s">
        <v>126</v>
      </c>
      <c r="I7013" s="9" t="s">
        <v>25940</v>
      </c>
      <c r="J7013" s="12">
        <v>2</v>
      </c>
      <c r="K7013" s="13">
        <v>43966</v>
      </c>
      <c r="L7013" s="86">
        <f>(Tabla2[[#This Row],[release_year]]-'VARIANZA Y DES. EST'!$L$11)^2</f>
        <v>33.870100322899837</v>
      </c>
      <c r="M7013" s="12">
        <v>2020</v>
      </c>
      <c r="N7013" s="9" t="s">
        <v>76</v>
      </c>
      <c r="O7013" s="9" t="s">
        <v>23191</v>
      </c>
      <c r="P7013" s="12">
        <v>1</v>
      </c>
      <c r="Q7013" s="12" t="s">
        <v>28</v>
      </c>
      <c r="R7013" s="12"/>
      <c r="S7013" s="12">
        <v>1</v>
      </c>
      <c r="T7013" s="9" t="s">
        <v>23806</v>
      </c>
      <c r="U7013" s="9" t="s">
        <v>23213</v>
      </c>
      <c r="V7013" s="9" t="s">
        <v>23806</v>
      </c>
      <c r="W7013" s="14">
        <v>3</v>
      </c>
    </row>
    <row r="7014" spans="1:23" x14ac:dyDescent="0.25">
      <c r="A7014" s="8">
        <v>2543</v>
      </c>
      <c r="B7014" s="9" t="s">
        <v>25941</v>
      </c>
      <c r="C7014" s="9" t="s">
        <v>23182</v>
      </c>
      <c r="D7014" s="10" t="s">
        <v>25942</v>
      </c>
      <c r="E7014" s="11"/>
      <c r="F7014" s="9" t="s">
        <v>300</v>
      </c>
      <c r="G7014" s="12">
        <v>8</v>
      </c>
      <c r="H7014" s="9" t="s">
        <v>160</v>
      </c>
      <c r="I7014" s="9" t="s">
        <v>160</v>
      </c>
      <c r="J7014" s="12">
        <v>1</v>
      </c>
      <c r="K7014" s="13">
        <v>43963</v>
      </c>
      <c r="L7014" s="86">
        <f>(Tabla2[[#This Row],[release_year]]-'VARIANZA Y DES. EST'!$L$11)^2</f>
        <v>33.870100322899837</v>
      </c>
      <c r="M7014" s="12">
        <v>2020</v>
      </c>
      <c r="N7014" s="9" t="s">
        <v>26</v>
      </c>
      <c r="O7014" s="9" t="s">
        <v>23191</v>
      </c>
      <c r="P7014" s="12">
        <v>1</v>
      </c>
      <c r="Q7014" s="12" t="s">
        <v>28</v>
      </c>
      <c r="R7014" s="12"/>
      <c r="S7014" s="12">
        <v>1</v>
      </c>
      <c r="T7014" s="9" t="s">
        <v>23264</v>
      </c>
      <c r="U7014" s="9" t="s">
        <v>23264</v>
      </c>
      <c r="V7014" s="9" t="s">
        <v>23264</v>
      </c>
      <c r="W7014" s="14">
        <v>1</v>
      </c>
    </row>
    <row r="7015" spans="1:23" x14ac:dyDescent="0.25">
      <c r="A7015" s="8">
        <v>2547</v>
      </c>
      <c r="B7015" s="9" t="s">
        <v>25943</v>
      </c>
      <c r="C7015" s="9" t="s">
        <v>23182</v>
      </c>
      <c r="D7015" s="9" t="s">
        <v>25944</v>
      </c>
      <c r="E7015" s="9"/>
      <c r="F7015" s="18" t="s">
        <v>25945</v>
      </c>
      <c r="G7015" s="12">
        <v>10</v>
      </c>
      <c r="H7015" s="9" t="s">
        <v>8783</v>
      </c>
      <c r="I7015" s="9" t="s">
        <v>25946</v>
      </c>
      <c r="J7015" s="12">
        <v>2</v>
      </c>
      <c r="K7015" s="13">
        <v>43962</v>
      </c>
      <c r="L7015" s="86">
        <f>(Tabla2[[#This Row],[release_year]]-'VARIANZA Y DES. EST'!$L$11)^2</f>
        <v>23.230495463129063</v>
      </c>
      <c r="M7015" s="12">
        <v>2019</v>
      </c>
      <c r="N7015" s="9" t="s">
        <v>76</v>
      </c>
      <c r="O7015" s="9" t="s">
        <v>23255</v>
      </c>
      <c r="P7015" s="12">
        <v>3</v>
      </c>
      <c r="Q7015" s="12" t="s">
        <v>28</v>
      </c>
      <c r="R7015" s="12"/>
      <c r="S7015" s="12">
        <v>3</v>
      </c>
      <c r="T7015" s="9" t="s">
        <v>23445</v>
      </c>
      <c r="U7015" s="9" t="s">
        <v>23193</v>
      </c>
      <c r="V7015" s="9" t="s">
        <v>23445</v>
      </c>
      <c r="W7015" s="14">
        <v>3</v>
      </c>
    </row>
    <row r="7016" spans="1:23" x14ac:dyDescent="0.25">
      <c r="A7016" s="8">
        <v>2549</v>
      </c>
      <c r="B7016" s="9" t="s">
        <v>25947</v>
      </c>
      <c r="C7016" s="9" t="s">
        <v>23182</v>
      </c>
      <c r="D7016" s="10" t="s">
        <v>25948</v>
      </c>
      <c r="E7016" s="11"/>
      <c r="F7016" s="9"/>
      <c r="G7016" s="12">
        <v>0</v>
      </c>
      <c r="H7016" s="9" t="s">
        <v>25</v>
      </c>
      <c r="I7016" s="9" t="s">
        <v>25</v>
      </c>
      <c r="J7016" s="12">
        <v>1</v>
      </c>
      <c r="K7016" s="13">
        <v>43962</v>
      </c>
      <c r="L7016" s="86">
        <f>(Tabla2[[#This Row],[release_year]]-'VARIANZA Y DES. EST'!$L$11)^2</f>
        <v>33.870100322899837</v>
      </c>
      <c r="M7016" s="12">
        <v>2020</v>
      </c>
      <c r="N7016" s="9" t="s">
        <v>76</v>
      </c>
      <c r="O7016" s="9" t="s">
        <v>23191</v>
      </c>
      <c r="P7016" s="12">
        <v>1</v>
      </c>
      <c r="Q7016" s="12" t="s">
        <v>28</v>
      </c>
      <c r="R7016" s="12"/>
      <c r="S7016" s="12">
        <v>1</v>
      </c>
      <c r="T7016" s="9" t="s">
        <v>23576</v>
      </c>
      <c r="U7016" s="9" t="s">
        <v>23193</v>
      </c>
      <c r="V7016" s="9" t="s">
        <v>23576</v>
      </c>
      <c r="W7016" s="14">
        <v>2</v>
      </c>
    </row>
    <row r="7017" spans="1:23" x14ac:dyDescent="0.25">
      <c r="A7017" s="8">
        <v>2552</v>
      </c>
      <c r="B7017" s="9" t="s">
        <v>25949</v>
      </c>
      <c r="C7017" s="9" t="s">
        <v>23182</v>
      </c>
      <c r="D7017" s="9" t="s">
        <v>25950</v>
      </c>
      <c r="E7017" s="9"/>
      <c r="F7017" s="9" t="s">
        <v>25951</v>
      </c>
      <c r="G7017" s="12">
        <v>7</v>
      </c>
      <c r="H7017" s="9" t="s">
        <v>25</v>
      </c>
      <c r="I7017" s="9" t="s">
        <v>25</v>
      </c>
      <c r="J7017" s="12">
        <v>1</v>
      </c>
      <c r="K7017" s="13">
        <v>43959</v>
      </c>
      <c r="L7017" s="86">
        <f>(Tabla2[[#This Row],[release_year]]-'VARIANZA Y DES. EST'!$L$11)^2</f>
        <v>33.870100322899837</v>
      </c>
      <c r="M7017" s="12">
        <v>2020</v>
      </c>
      <c r="N7017" s="9" t="s">
        <v>76</v>
      </c>
      <c r="O7017" s="9" t="s">
        <v>23185</v>
      </c>
      <c r="P7017" s="12">
        <v>2</v>
      </c>
      <c r="Q7017" s="12" t="s">
        <v>28</v>
      </c>
      <c r="R7017" s="12"/>
      <c r="S7017" s="12">
        <v>2</v>
      </c>
      <c r="T7017" s="9" t="s">
        <v>23228</v>
      </c>
      <c r="U7017" s="9" t="s">
        <v>23229</v>
      </c>
      <c r="V7017" s="9" t="s">
        <v>23228</v>
      </c>
      <c r="W7017" s="14">
        <v>2</v>
      </c>
    </row>
    <row r="7018" spans="1:23" x14ac:dyDescent="0.25">
      <c r="A7018" s="8">
        <v>2553</v>
      </c>
      <c r="B7018" s="9" t="s">
        <v>25952</v>
      </c>
      <c r="C7018" s="9" t="s">
        <v>23182</v>
      </c>
      <c r="D7018" s="10" t="s">
        <v>25953</v>
      </c>
      <c r="E7018" s="11"/>
      <c r="F7018" s="9" t="s">
        <v>25954</v>
      </c>
      <c r="G7018" s="12">
        <v>3</v>
      </c>
      <c r="H7018" s="9" t="s">
        <v>160</v>
      </c>
      <c r="I7018" s="9" t="s">
        <v>160</v>
      </c>
      <c r="J7018" s="12">
        <v>1</v>
      </c>
      <c r="K7018" s="13">
        <v>43959</v>
      </c>
      <c r="L7018" s="86">
        <f>(Tabla2[[#This Row],[release_year]]-'VARIANZA Y DES. EST'!$L$11)^2</f>
        <v>33.870100322899837</v>
      </c>
      <c r="M7018" s="12">
        <v>2020</v>
      </c>
      <c r="N7018" s="9" t="s">
        <v>35</v>
      </c>
      <c r="O7018" s="9" t="s">
        <v>23185</v>
      </c>
      <c r="P7018" s="12">
        <v>2</v>
      </c>
      <c r="Q7018" s="12" t="s">
        <v>28</v>
      </c>
      <c r="R7018" s="12"/>
      <c r="S7018" s="12">
        <v>2</v>
      </c>
      <c r="T7018" s="9" t="s">
        <v>23470</v>
      </c>
      <c r="U7018" s="9" t="s">
        <v>23187</v>
      </c>
      <c r="V7018" s="9" t="s">
        <v>23470</v>
      </c>
      <c r="W7018" s="14">
        <v>2</v>
      </c>
    </row>
    <row r="7019" spans="1:23" x14ac:dyDescent="0.25">
      <c r="A7019" s="8">
        <v>2554</v>
      </c>
      <c r="B7019" s="9" t="s">
        <v>25955</v>
      </c>
      <c r="C7019" s="9" t="s">
        <v>23182</v>
      </c>
      <c r="D7019" s="9" t="s">
        <v>25956</v>
      </c>
      <c r="E7019" s="9" t="s">
        <v>25957</v>
      </c>
      <c r="F7019" s="9" t="s">
        <v>25958</v>
      </c>
      <c r="G7019" s="12">
        <v>13</v>
      </c>
      <c r="H7019" s="9" t="s">
        <v>126</v>
      </c>
      <c r="I7019" s="9" t="s">
        <v>25959</v>
      </c>
      <c r="J7019" s="12">
        <v>4</v>
      </c>
      <c r="K7019" s="13">
        <v>43959</v>
      </c>
      <c r="L7019" s="86">
        <f>(Tabla2[[#This Row],[release_year]]-'VARIANZA Y DES. EST'!$L$11)^2</f>
        <v>33.870100322899837</v>
      </c>
      <c r="M7019" s="12">
        <v>2020</v>
      </c>
      <c r="N7019" s="9" t="s">
        <v>76</v>
      </c>
      <c r="O7019" s="9" t="s">
        <v>23191</v>
      </c>
      <c r="P7019" s="12">
        <v>1</v>
      </c>
      <c r="Q7019" s="12" t="s">
        <v>28</v>
      </c>
      <c r="R7019" s="12"/>
      <c r="S7019" s="12">
        <v>1</v>
      </c>
      <c r="T7019" s="9" t="s">
        <v>23281</v>
      </c>
      <c r="U7019" s="9" t="s">
        <v>23187</v>
      </c>
      <c r="V7019" s="9" t="s">
        <v>23281</v>
      </c>
      <c r="W7019" s="14">
        <v>2</v>
      </c>
    </row>
    <row r="7020" spans="1:23" x14ac:dyDescent="0.25">
      <c r="A7020" s="8">
        <v>2555</v>
      </c>
      <c r="B7020" s="9" t="s">
        <v>25960</v>
      </c>
      <c r="C7020" s="9" t="s">
        <v>23182</v>
      </c>
      <c r="D7020" s="9" t="s">
        <v>25961</v>
      </c>
      <c r="E7020" s="9"/>
      <c r="F7020" s="18" t="s">
        <v>25962</v>
      </c>
      <c r="G7020" s="12">
        <v>8</v>
      </c>
      <c r="H7020" s="9" t="s">
        <v>160</v>
      </c>
      <c r="I7020" s="9" t="s">
        <v>160</v>
      </c>
      <c r="J7020" s="12">
        <v>1</v>
      </c>
      <c r="K7020" s="13">
        <v>43959</v>
      </c>
      <c r="L7020" s="86">
        <f>(Tabla2[[#This Row],[release_year]]-'VARIANZA Y DES. EST'!$L$11)^2</f>
        <v>33.870100322899837</v>
      </c>
      <c r="M7020" s="12">
        <v>2020</v>
      </c>
      <c r="N7020" s="9" t="s">
        <v>110</v>
      </c>
      <c r="O7020" s="9" t="s">
        <v>23185</v>
      </c>
      <c r="P7020" s="12">
        <v>2</v>
      </c>
      <c r="Q7020" s="12" t="s">
        <v>28</v>
      </c>
      <c r="R7020" s="12"/>
      <c r="S7020" s="12">
        <v>2</v>
      </c>
      <c r="T7020" s="9" t="s">
        <v>24733</v>
      </c>
      <c r="U7020" s="9" t="s">
        <v>23264</v>
      </c>
      <c r="V7020" s="9" t="s">
        <v>24733</v>
      </c>
      <c r="W7020" s="14">
        <v>2</v>
      </c>
    </row>
    <row r="7021" spans="1:23" x14ac:dyDescent="0.25">
      <c r="A7021" s="8">
        <v>2558</v>
      </c>
      <c r="B7021" s="9" t="s">
        <v>25963</v>
      </c>
      <c r="C7021" s="9" t="s">
        <v>23182</v>
      </c>
      <c r="D7021" s="9" t="s">
        <v>25964</v>
      </c>
      <c r="E7021" s="18" t="s">
        <v>25965</v>
      </c>
      <c r="F7021" s="18" t="s">
        <v>25966</v>
      </c>
      <c r="G7021" s="12">
        <v>10</v>
      </c>
      <c r="H7021" s="9" t="s">
        <v>2924</v>
      </c>
      <c r="I7021" s="9" t="s">
        <v>2924</v>
      </c>
      <c r="J7021" s="12">
        <v>1</v>
      </c>
      <c r="K7021" s="13">
        <v>43958</v>
      </c>
      <c r="L7021" s="86">
        <f>(Tabla2[[#This Row],[release_year]]-'VARIANZA Y DES. EST'!$L$11)^2</f>
        <v>33.870100322899837</v>
      </c>
      <c r="M7021" s="12">
        <v>2020</v>
      </c>
      <c r="N7021" s="9" t="s">
        <v>76</v>
      </c>
      <c r="O7021" s="9" t="s">
        <v>23185</v>
      </c>
      <c r="P7021" s="12">
        <v>2</v>
      </c>
      <c r="Q7021" s="12" t="s">
        <v>28</v>
      </c>
      <c r="R7021" s="12"/>
      <c r="S7021" s="12">
        <v>2</v>
      </c>
      <c r="T7021" s="9" t="s">
        <v>23396</v>
      </c>
      <c r="U7021" s="9" t="s">
        <v>23187</v>
      </c>
      <c r="V7021" s="9" t="s">
        <v>23396</v>
      </c>
      <c r="W7021" s="14">
        <v>3</v>
      </c>
    </row>
    <row r="7022" spans="1:23" x14ac:dyDescent="0.25">
      <c r="A7022" s="8">
        <v>2566</v>
      </c>
      <c r="B7022" s="9" t="s">
        <v>25967</v>
      </c>
      <c r="C7022" s="9" t="s">
        <v>23182</v>
      </c>
      <c r="D7022" s="9" t="s">
        <v>25968</v>
      </c>
      <c r="E7022" s="9" t="s">
        <v>25969</v>
      </c>
      <c r="F7022" s="9" t="s">
        <v>25970</v>
      </c>
      <c r="G7022" s="12">
        <v>3</v>
      </c>
      <c r="H7022" s="9" t="s">
        <v>1064</v>
      </c>
      <c r="I7022" s="9" t="s">
        <v>1064</v>
      </c>
      <c r="J7022" s="12">
        <v>1</v>
      </c>
      <c r="K7022" s="13">
        <v>43953</v>
      </c>
      <c r="L7022" s="86">
        <f>(Tabla2[[#This Row],[release_year]]-'VARIANZA Y DES. EST'!$L$11)^2</f>
        <v>33.870100322899837</v>
      </c>
      <c r="M7022" s="12">
        <v>2020</v>
      </c>
      <c r="N7022" s="9" t="s">
        <v>76</v>
      </c>
      <c r="O7022" s="9" t="s">
        <v>23191</v>
      </c>
      <c r="P7022" s="12">
        <v>1</v>
      </c>
      <c r="Q7022" s="12" t="s">
        <v>28</v>
      </c>
      <c r="R7022" s="12"/>
      <c r="S7022" s="12">
        <v>1</v>
      </c>
      <c r="T7022" s="9" t="s">
        <v>23492</v>
      </c>
      <c r="U7022" s="9" t="s">
        <v>23187</v>
      </c>
      <c r="V7022" s="9" t="s">
        <v>23492</v>
      </c>
      <c r="W7022" s="14">
        <v>3</v>
      </c>
    </row>
    <row r="7023" spans="1:23" x14ac:dyDescent="0.25">
      <c r="A7023" s="8">
        <v>2569</v>
      </c>
      <c r="B7023" s="9" t="s">
        <v>25971</v>
      </c>
      <c r="C7023" s="9" t="s">
        <v>23182</v>
      </c>
      <c r="D7023" s="10" t="s">
        <v>25972</v>
      </c>
      <c r="E7023" s="11"/>
      <c r="F7023" s="9"/>
      <c r="G7023" s="12">
        <v>0</v>
      </c>
      <c r="H7023" s="12"/>
      <c r="I7023" s="9"/>
      <c r="J7023" s="12">
        <v>0</v>
      </c>
      <c r="K7023" s="13">
        <v>43953</v>
      </c>
      <c r="L7023" s="86">
        <f>(Tabla2[[#This Row],[release_year]]-'VARIANZA Y DES. EST'!$L$11)^2</f>
        <v>0.67207602404598188</v>
      </c>
      <c r="M7023" s="12">
        <v>2015</v>
      </c>
      <c r="N7023" s="9" t="s">
        <v>82</v>
      </c>
      <c r="O7023" s="9" t="s">
        <v>23191</v>
      </c>
      <c r="P7023" s="12">
        <v>1</v>
      </c>
      <c r="Q7023" s="12" t="s">
        <v>28</v>
      </c>
      <c r="R7023" s="12"/>
      <c r="S7023" s="12">
        <v>1</v>
      </c>
      <c r="T7023" s="9" t="s">
        <v>23197</v>
      </c>
      <c r="U7023" s="9" t="s">
        <v>23197</v>
      </c>
      <c r="V7023" s="9" t="s">
        <v>23197</v>
      </c>
      <c r="W7023" s="14">
        <v>1</v>
      </c>
    </row>
    <row r="7024" spans="1:23" x14ac:dyDescent="0.25">
      <c r="A7024" s="8">
        <v>2570</v>
      </c>
      <c r="B7024" s="9" t="s">
        <v>25973</v>
      </c>
      <c r="C7024" s="9" t="s">
        <v>23182</v>
      </c>
      <c r="D7024" s="9" t="s">
        <v>25974</v>
      </c>
      <c r="E7024" s="9"/>
      <c r="F7024" s="9"/>
      <c r="G7024" s="12">
        <v>0</v>
      </c>
      <c r="H7024" s="12"/>
      <c r="I7024" s="9"/>
      <c r="J7024" s="12">
        <v>0</v>
      </c>
      <c r="K7024" s="13">
        <v>43953</v>
      </c>
      <c r="L7024" s="86">
        <f>(Tabla2[[#This Row],[release_year]]-'VARIANZA Y DES. EST'!$L$11)^2</f>
        <v>33.870100322899837</v>
      </c>
      <c r="M7024" s="12">
        <v>2020</v>
      </c>
      <c r="N7024" s="9" t="s">
        <v>82</v>
      </c>
      <c r="O7024" s="9" t="s">
        <v>23191</v>
      </c>
      <c r="P7024" s="12">
        <v>1</v>
      </c>
      <c r="Q7024" s="12" t="s">
        <v>28</v>
      </c>
      <c r="R7024" s="12"/>
      <c r="S7024" s="12">
        <v>1</v>
      </c>
      <c r="T7024" s="9" t="s">
        <v>23290</v>
      </c>
      <c r="U7024" s="9" t="s">
        <v>23290</v>
      </c>
      <c r="V7024" s="9" t="s">
        <v>23290</v>
      </c>
      <c r="W7024" s="14">
        <v>1</v>
      </c>
    </row>
    <row r="7025" spans="1:23" x14ac:dyDescent="0.25">
      <c r="A7025" s="8">
        <v>2575</v>
      </c>
      <c r="B7025" s="9" t="s">
        <v>25975</v>
      </c>
      <c r="C7025" s="9" t="s">
        <v>23182</v>
      </c>
      <c r="D7025" s="10" t="s">
        <v>25976</v>
      </c>
      <c r="E7025" s="11"/>
      <c r="F7025" s="9" t="s">
        <v>25977</v>
      </c>
      <c r="G7025" s="12">
        <v>1</v>
      </c>
      <c r="H7025" s="12"/>
      <c r="I7025" s="9"/>
      <c r="J7025" s="12">
        <v>0</v>
      </c>
      <c r="K7025" s="13">
        <v>43953</v>
      </c>
      <c r="L7025" s="86">
        <f>(Tabla2[[#This Row],[release_year]]-'VARIANZA Y DES. EST'!$L$11)^2</f>
        <v>0.67207602404598188</v>
      </c>
      <c r="M7025" s="12">
        <v>2015</v>
      </c>
      <c r="N7025" s="9" t="s">
        <v>82</v>
      </c>
      <c r="O7025" s="9" t="s">
        <v>23191</v>
      </c>
      <c r="P7025" s="12">
        <v>1</v>
      </c>
      <c r="Q7025" s="12" t="s">
        <v>28</v>
      </c>
      <c r="R7025" s="12"/>
      <c r="S7025" s="12">
        <v>1</v>
      </c>
      <c r="T7025" s="9" t="s">
        <v>23356</v>
      </c>
      <c r="U7025" s="9" t="s">
        <v>23197</v>
      </c>
      <c r="V7025" s="9" t="s">
        <v>23356</v>
      </c>
      <c r="W7025" s="14">
        <v>2</v>
      </c>
    </row>
    <row r="7026" spans="1:23" x14ac:dyDescent="0.25">
      <c r="A7026" s="8">
        <v>2576</v>
      </c>
      <c r="B7026" s="9" t="s">
        <v>25978</v>
      </c>
      <c r="C7026" s="9" t="s">
        <v>23182</v>
      </c>
      <c r="D7026" s="9" t="s">
        <v>25979</v>
      </c>
      <c r="E7026" s="9"/>
      <c r="F7026" s="9" t="s">
        <v>25980</v>
      </c>
      <c r="G7026" s="12">
        <v>13</v>
      </c>
      <c r="H7026" s="9" t="s">
        <v>25</v>
      </c>
      <c r="I7026" s="9" t="s">
        <v>25</v>
      </c>
      <c r="J7026" s="12">
        <v>1</v>
      </c>
      <c r="K7026" s="13">
        <v>43953</v>
      </c>
      <c r="L7026" s="86">
        <f>(Tabla2[[#This Row],[release_year]]-'VARIANZA Y DES. EST'!$L$11)^2</f>
        <v>26.834446865421359</v>
      </c>
      <c r="M7026" s="12">
        <v>2009</v>
      </c>
      <c r="N7026" s="9" t="s">
        <v>35</v>
      </c>
      <c r="O7026" s="9" t="s">
        <v>23191</v>
      </c>
      <c r="P7026" s="12">
        <v>1</v>
      </c>
      <c r="Q7026" s="12" t="s">
        <v>28</v>
      </c>
      <c r="R7026" s="12"/>
      <c r="S7026" s="12">
        <v>1</v>
      </c>
      <c r="T7026" s="9" t="s">
        <v>23197</v>
      </c>
      <c r="U7026" s="9" t="s">
        <v>23197</v>
      </c>
      <c r="V7026" s="9" t="s">
        <v>23197</v>
      </c>
      <c r="W7026" s="14">
        <v>1</v>
      </c>
    </row>
    <row r="7027" spans="1:23" x14ac:dyDescent="0.25">
      <c r="A7027" s="8">
        <v>2581</v>
      </c>
      <c r="B7027" s="9" t="s">
        <v>25981</v>
      </c>
      <c r="C7027" s="9" t="s">
        <v>23182</v>
      </c>
      <c r="D7027" s="9" t="s">
        <v>25982</v>
      </c>
      <c r="E7027" s="9"/>
      <c r="F7027" s="9" t="s">
        <v>25983</v>
      </c>
      <c r="G7027" s="12">
        <v>11</v>
      </c>
      <c r="H7027" s="9" t="s">
        <v>25</v>
      </c>
      <c r="I7027" s="9" t="s">
        <v>25</v>
      </c>
      <c r="J7027" s="12">
        <v>1</v>
      </c>
      <c r="K7027" s="13">
        <v>43952</v>
      </c>
      <c r="L7027" s="86">
        <f>(Tabla2[[#This Row],[release_year]]-'VARIANZA Y DES. EST'!$L$11)^2</f>
        <v>33.870100322899837</v>
      </c>
      <c r="M7027" s="12">
        <v>2020</v>
      </c>
      <c r="N7027" s="9" t="s">
        <v>76</v>
      </c>
      <c r="O7027" s="9" t="s">
        <v>23191</v>
      </c>
      <c r="P7027" s="12">
        <v>1</v>
      </c>
      <c r="Q7027" s="12" t="s">
        <v>28</v>
      </c>
      <c r="R7027" s="12"/>
      <c r="S7027" s="12">
        <v>1</v>
      </c>
      <c r="T7027" s="9" t="s">
        <v>23206</v>
      </c>
      <c r="U7027" s="9" t="s">
        <v>23206</v>
      </c>
      <c r="V7027" s="9" t="s">
        <v>23206</v>
      </c>
      <c r="W7027" s="14">
        <v>1</v>
      </c>
    </row>
    <row r="7028" spans="1:23" x14ac:dyDescent="0.25">
      <c r="A7028" s="8">
        <v>2584</v>
      </c>
      <c r="B7028" s="9" t="s">
        <v>25984</v>
      </c>
      <c r="C7028" s="9" t="s">
        <v>23182</v>
      </c>
      <c r="D7028" s="10" t="s">
        <v>25985</v>
      </c>
      <c r="E7028" s="11"/>
      <c r="F7028" s="18" t="s">
        <v>25986</v>
      </c>
      <c r="G7028" s="12">
        <v>4</v>
      </c>
      <c r="H7028" s="9" t="s">
        <v>3676</v>
      </c>
      <c r="I7028" s="9" t="s">
        <v>3676</v>
      </c>
      <c r="J7028" s="12">
        <v>1</v>
      </c>
      <c r="K7028" s="13">
        <v>43952</v>
      </c>
      <c r="L7028" s="86">
        <f>(Tabla2[[#This Row],[release_year]]-'VARIANZA Y DES. EST'!$L$11)^2</f>
        <v>23.230495463129063</v>
      </c>
      <c r="M7028" s="12">
        <v>2019</v>
      </c>
      <c r="N7028" s="9" t="s">
        <v>26</v>
      </c>
      <c r="O7028" s="9" t="s">
        <v>23227</v>
      </c>
      <c r="P7028" s="12">
        <v>4</v>
      </c>
      <c r="Q7028" s="12" t="s">
        <v>28</v>
      </c>
      <c r="R7028" s="12"/>
      <c r="S7028" s="12">
        <v>4</v>
      </c>
      <c r="T7028" s="9" t="s">
        <v>23264</v>
      </c>
      <c r="U7028" s="9" t="s">
        <v>23264</v>
      </c>
      <c r="V7028" s="9" t="s">
        <v>23264</v>
      </c>
      <c r="W7028" s="14">
        <v>1</v>
      </c>
    </row>
    <row r="7029" spans="1:23" x14ac:dyDescent="0.25">
      <c r="A7029" s="8">
        <v>2586</v>
      </c>
      <c r="B7029" s="9" t="s">
        <v>25987</v>
      </c>
      <c r="C7029" s="9" t="s">
        <v>23182</v>
      </c>
      <c r="D7029" s="10" t="s">
        <v>25988</v>
      </c>
      <c r="E7029" s="11"/>
      <c r="F7029" s="18" t="s">
        <v>25989</v>
      </c>
      <c r="G7029" s="12">
        <v>4</v>
      </c>
      <c r="H7029" s="9" t="s">
        <v>890</v>
      </c>
      <c r="I7029" s="9" t="s">
        <v>25990</v>
      </c>
      <c r="J7029" s="12">
        <v>3</v>
      </c>
      <c r="K7029" s="13">
        <v>43952</v>
      </c>
      <c r="L7029" s="86">
        <f>(Tabla2[[#This Row],[release_year]]-'VARIANZA Y DES. EST'!$L$11)^2</f>
        <v>23.230495463129063</v>
      </c>
      <c r="M7029" s="12">
        <v>2019</v>
      </c>
      <c r="N7029" s="9" t="s">
        <v>76</v>
      </c>
      <c r="O7029" s="9" t="s">
        <v>23255</v>
      </c>
      <c r="P7029" s="12">
        <v>3</v>
      </c>
      <c r="Q7029" s="12" t="s">
        <v>28</v>
      </c>
      <c r="R7029" s="12"/>
      <c r="S7029" s="12">
        <v>3</v>
      </c>
      <c r="T7029" s="9" t="s">
        <v>23281</v>
      </c>
      <c r="U7029" s="9" t="s">
        <v>23187</v>
      </c>
      <c r="V7029" s="9" t="s">
        <v>23281</v>
      </c>
      <c r="W7029" s="14">
        <v>2</v>
      </c>
    </row>
    <row r="7030" spans="1:23" x14ac:dyDescent="0.25">
      <c r="A7030" s="8">
        <v>2587</v>
      </c>
      <c r="B7030" s="9" t="s">
        <v>25991</v>
      </c>
      <c r="C7030" s="9" t="s">
        <v>23182</v>
      </c>
      <c r="D7030" s="10" t="s">
        <v>25992</v>
      </c>
      <c r="E7030" s="11"/>
      <c r="F7030" s="9" t="s">
        <v>25993</v>
      </c>
      <c r="G7030" s="12">
        <v>12</v>
      </c>
      <c r="H7030" s="9" t="s">
        <v>34</v>
      </c>
      <c r="I7030" s="9" t="s">
        <v>34</v>
      </c>
      <c r="J7030" s="12">
        <v>1</v>
      </c>
      <c r="K7030" s="13">
        <v>43952</v>
      </c>
      <c r="L7030" s="86">
        <f>(Tabla2[[#This Row],[release_year]]-'VARIANZA Y DES. EST'!$L$11)^2</f>
        <v>3.2471164275211517E-2</v>
      </c>
      <c r="M7030" s="12">
        <v>2014</v>
      </c>
      <c r="N7030" s="9" t="s">
        <v>82</v>
      </c>
      <c r="O7030" s="9" t="s">
        <v>23191</v>
      </c>
      <c r="P7030" s="12">
        <v>1</v>
      </c>
      <c r="Q7030" s="12" t="s">
        <v>28</v>
      </c>
      <c r="R7030" s="12"/>
      <c r="S7030" s="12">
        <v>1</v>
      </c>
      <c r="T7030" s="9" t="s">
        <v>25994</v>
      </c>
      <c r="U7030" s="9" t="s">
        <v>23316</v>
      </c>
      <c r="V7030" s="9" t="s">
        <v>25994</v>
      </c>
      <c r="W7030" s="14">
        <v>2</v>
      </c>
    </row>
    <row r="7031" spans="1:23" x14ac:dyDescent="0.25">
      <c r="A7031" s="8">
        <v>2589</v>
      </c>
      <c r="B7031" s="9" t="s">
        <v>25995</v>
      </c>
      <c r="C7031" s="9" t="s">
        <v>23182</v>
      </c>
      <c r="D7031" s="9" t="s">
        <v>25996</v>
      </c>
      <c r="E7031" s="9"/>
      <c r="F7031" s="9" t="s">
        <v>25997</v>
      </c>
      <c r="G7031" s="12">
        <v>4</v>
      </c>
      <c r="H7031" s="9" t="s">
        <v>160</v>
      </c>
      <c r="I7031" s="9" t="s">
        <v>160</v>
      </c>
      <c r="J7031" s="12">
        <v>1</v>
      </c>
      <c r="K7031" s="13">
        <v>43952</v>
      </c>
      <c r="L7031" s="86">
        <f>(Tabla2[[#This Row],[release_year]]-'VARIANZA Y DES. EST'!$L$11)^2</f>
        <v>33.870100322899837</v>
      </c>
      <c r="M7031" s="12">
        <v>2020</v>
      </c>
      <c r="N7031" s="9" t="s">
        <v>55</v>
      </c>
      <c r="O7031" s="9" t="s">
        <v>23191</v>
      </c>
      <c r="P7031" s="12">
        <v>1</v>
      </c>
      <c r="Q7031" s="12" t="s">
        <v>28</v>
      </c>
      <c r="R7031" s="12"/>
      <c r="S7031" s="12">
        <v>1</v>
      </c>
      <c r="T7031" s="9" t="s">
        <v>23268</v>
      </c>
      <c r="U7031" s="9" t="s">
        <v>23264</v>
      </c>
      <c r="V7031" s="9" t="s">
        <v>23268</v>
      </c>
      <c r="W7031" s="14">
        <v>2</v>
      </c>
    </row>
    <row r="7032" spans="1:23" x14ac:dyDescent="0.25">
      <c r="A7032" s="8">
        <v>2591</v>
      </c>
      <c r="B7032" s="9" t="s">
        <v>25998</v>
      </c>
      <c r="C7032" s="9" t="s">
        <v>23182</v>
      </c>
      <c r="D7032" s="9" t="s">
        <v>25999</v>
      </c>
      <c r="E7032" s="18"/>
      <c r="F7032" s="9" t="s">
        <v>26000</v>
      </c>
      <c r="G7032" s="12">
        <v>12</v>
      </c>
      <c r="H7032" s="9" t="s">
        <v>279</v>
      </c>
      <c r="I7032" s="9" t="s">
        <v>7771</v>
      </c>
      <c r="J7032" s="12">
        <v>2</v>
      </c>
      <c r="K7032" s="13">
        <v>43952</v>
      </c>
      <c r="L7032" s="86">
        <f>(Tabla2[[#This Row],[release_year]]-'VARIANZA Y DES. EST'!$L$11)^2</f>
        <v>23.230495463129063</v>
      </c>
      <c r="M7032" s="12">
        <v>2019</v>
      </c>
      <c r="N7032" s="9" t="s">
        <v>76</v>
      </c>
      <c r="O7032" s="9" t="s">
        <v>23191</v>
      </c>
      <c r="P7032" s="12">
        <v>1</v>
      </c>
      <c r="Q7032" s="12" t="s">
        <v>28</v>
      </c>
      <c r="R7032" s="12"/>
      <c r="S7032" s="12">
        <v>1</v>
      </c>
      <c r="T7032" s="9" t="s">
        <v>23464</v>
      </c>
      <c r="U7032" s="9" t="s">
        <v>23193</v>
      </c>
      <c r="V7032" s="9" t="s">
        <v>23464</v>
      </c>
      <c r="W7032" s="14">
        <v>3</v>
      </c>
    </row>
    <row r="7033" spans="1:23" x14ac:dyDescent="0.25">
      <c r="A7033" s="8">
        <v>2599</v>
      </c>
      <c r="B7033" s="9" t="s">
        <v>26001</v>
      </c>
      <c r="C7033" s="9" t="s">
        <v>23182</v>
      </c>
      <c r="D7033" s="10" t="s">
        <v>26002</v>
      </c>
      <c r="E7033" s="11"/>
      <c r="F7033" s="9" t="s">
        <v>26003</v>
      </c>
      <c r="G7033" s="12">
        <v>18</v>
      </c>
      <c r="H7033" s="9" t="s">
        <v>34</v>
      </c>
      <c r="I7033" s="9" t="s">
        <v>34</v>
      </c>
      <c r="J7033" s="12">
        <v>1</v>
      </c>
      <c r="K7033" s="13">
        <v>43951</v>
      </c>
      <c r="L7033" s="86">
        <f>(Tabla2[[#This Row],[release_year]]-'VARIANZA Y DES. EST'!$L$11)^2</f>
        <v>33.870100322899837</v>
      </c>
      <c r="M7033" s="12">
        <v>2020</v>
      </c>
      <c r="N7033" s="9" t="s">
        <v>35</v>
      </c>
      <c r="O7033" s="9" t="s">
        <v>23191</v>
      </c>
      <c r="P7033" s="12">
        <v>1</v>
      </c>
      <c r="Q7033" s="12" t="s">
        <v>28</v>
      </c>
      <c r="R7033" s="12"/>
      <c r="S7033" s="12">
        <v>1</v>
      </c>
      <c r="T7033" s="9" t="s">
        <v>23315</v>
      </c>
      <c r="U7033" s="9" t="s">
        <v>23316</v>
      </c>
      <c r="V7033" s="9" t="s">
        <v>23315</v>
      </c>
      <c r="W7033" s="14">
        <v>2</v>
      </c>
    </row>
    <row r="7034" spans="1:23" x14ac:dyDescent="0.25">
      <c r="A7034" s="8">
        <v>2600</v>
      </c>
      <c r="B7034" s="9" t="s">
        <v>26004</v>
      </c>
      <c r="C7034" s="9" t="s">
        <v>23182</v>
      </c>
      <c r="D7034" s="10" t="s">
        <v>26005</v>
      </c>
      <c r="E7034" s="11"/>
      <c r="F7034" s="9" t="s">
        <v>26006</v>
      </c>
      <c r="G7034" s="12">
        <v>11</v>
      </c>
      <c r="H7034" s="9" t="s">
        <v>25</v>
      </c>
      <c r="I7034" s="9" t="s">
        <v>26007</v>
      </c>
      <c r="J7034" s="12">
        <v>3</v>
      </c>
      <c r="K7034" s="13">
        <v>43951</v>
      </c>
      <c r="L7034" s="86">
        <f>(Tabla2[[#This Row],[release_year]]-'VARIANZA Y DES. EST'!$L$11)^2</f>
        <v>23.230495463129063</v>
      </c>
      <c r="M7034" s="12">
        <v>2019</v>
      </c>
      <c r="N7034" s="9" t="s">
        <v>76</v>
      </c>
      <c r="O7034" s="9" t="s">
        <v>23529</v>
      </c>
      <c r="P7034" s="12">
        <v>7</v>
      </c>
      <c r="Q7034" s="12" t="s">
        <v>28</v>
      </c>
      <c r="R7034" s="12"/>
      <c r="S7034" s="12">
        <v>7</v>
      </c>
      <c r="T7034" s="9" t="s">
        <v>23370</v>
      </c>
      <c r="U7034" s="9" t="s">
        <v>23193</v>
      </c>
      <c r="V7034" s="9" t="s">
        <v>23370</v>
      </c>
      <c r="W7034" s="14">
        <v>3</v>
      </c>
    </row>
    <row r="7035" spans="1:23" x14ac:dyDescent="0.25">
      <c r="A7035" s="8">
        <v>2601</v>
      </c>
      <c r="B7035" s="9" t="s">
        <v>26008</v>
      </c>
      <c r="C7035" s="9" t="s">
        <v>23182</v>
      </c>
      <c r="D7035" s="9" t="s">
        <v>26009</v>
      </c>
      <c r="E7035" s="9"/>
      <c r="F7035" s="9" t="s">
        <v>26010</v>
      </c>
      <c r="G7035" s="12">
        <v>10</v>
      </c>
      <c r="H7035" s="9" t="s">
        <v>25</v>
      </c>
      <c r="I7035" s="9" t="s">
        <v>327</v>
      </c>
      <c r="J7035" s="12">
        <v>2</v>
      </c>
      <c r="K7035" s="13">
        <v>43951</v>
      </c>
      <c r="L7035" s="86">
        <f>(Tabla2[[#This Row],[release_year]]-'VARIANZA Y DES. EST'!$L$11)^2</f>
        <v>23.230495463129063</v>
      </c>
      <c r="M7035" s="12">
        <v>2019</v>
      </c>
      <c r="N7035" s="9" t="s">
        <v>82</v>
      </c>
      <c r="O7035" s="9" t="s">
        <v>23243</v>
      </c>
      <c r="P7035" s="12">
        <v>5</v>
      </c>
      <c r="Q7035" s="12" t="s">
        <v>28</v>
      </c>
      <c r="R7035" s="12"/>
      <c r="S7035" s="12">
        <v>5</v>
      </c>
      <c r="T7035" s="9" t="s">
        <v>23621</v>
      </c>
      <c r="U7035" s="9" t="s">
        <v>23206</v>
      </c>
      <c r="V7035" s="9" t="s">
        <v>23621</v>
      </c>
      <c r="W7035" s="14">
        <v>2</v>
      </c>
    </row>
    <row r="7036" spans="1:23" x14ac:dyDescent="0.25">
      <c r="A7036" s="8">
        <v>2603</v>
      </c>
      <c r="B7036" s="9" t="s">
        <v>26011</v>
      </c>
      <c r="C7036" s="9" t="s">
        <v>23182</v>
      </c>
      <c r="D7036" s="9" t="s">
        <v>26012</v>
      </c>
      <c r="E7036" s="9" t="s">
        <v>22304</v>
      </c>
      <c r="F7036" s="9" t="s">
        <v>22305</v>
      </c>
      <c r="G7036" s="12">
        <v>11</v>
      </c>
      <c r="H7036" s="9" t="s">
        <v>34</v>
      </c>
      <c r="I7036" s="9" t="s">
        <v>34</v>
      </c>
      <c r="J7036" s="12">
        <v>1</v>
      </c>
      <c r="K7036" s="13">
        <v>43951</v>
      </c>
      <c r="L7036" s="86">
        <f>(Tabla2[[#This Row],[release_year]]-'VARIANZA Y DES. EST'!$L$11)^2</f>
        <v>33.870100322899837</v>
      </c>
      <c r="M7036" s="12">
        <v>2020</v>
      </c>
      <c r="N7036" s="9" t="s">
        <v>76</v>
      </c>
      <c r="O7036" s="9" t="s">
        <v>23191</v>
      </c>
      <c r="P7036" s="12">
        <v>1</v>
      </c>
      <c r="Q7036" s="12" t="s">
        <v>28</v>
      </c>
      <c r="R7036" s="12"/>
      <c r="S7036" s="12">
        <v>1</v>
      </c>
      <c r="T7036" s="9" t="s">
        <v>23445</v>
      </c>
      <c r="U7036" s="9" t="s">
        <v>23193</v>
      </c>
      <c r="V7036" s="9" t="s">
        <v>23445</v>
      </c>
      <c r="W7036" s="14">
        <v>3</v>
      </c>
    </row>
    <row r="7037" spans="1:23" x14ac:dyDescent="0.25">
      <c r="A7037" s="8">
        <v>2604</v>
      </c>
      <c r="B7037" s="9" t="s">
        <v>26013</v>
      </c>
      <c r="C7037" s="9" t="s">
        <v>23182</v>
      </c>
      <c r="D7037" s="9" t="s">
        <v>26014</v>
      </c>
      <c r="E7037" s="18" t="s">
        <v>26015</v>
      </c>
      <c r="F7037" s="18" t="s">
        <v>26016</v>
      </c>
      <c r="G7037" s="12">
        <v>10</v>
      </c>
      <c r="H7037" s="9" t="s">
        <v>4237</v>
      </c>
      <c r="I7037" s="9" t="s">
        <v>4237</v>
      </c>
      <c r="J7037" s="12">
        <v>1</v>
      </c>
      <c r="K7037" s="13">
        <v>43951</v>
      </c>
      <c r="L7037" s="86">
        <f>(Tabla2[[#This Row],[release_year]]-'VARIANZA Y DES. EST'!$L$11)^2</f>
        <v>33.870100322899837</v>
      </c>
      <c r="M7037" s="12">
        <v>2020</v>
      </c>
      <c r="N7037" s="9" t="s">
        <v>76</v>
      </c>
      <c r="O7037" s="9" t="s">
        <v>23191</v>
      </c>
      <c r="P7037" s="12">
        <v>1</v>
      </c>
      <c r="Q7037" s="12" t="s">
        <v>28</v>
      </c>
      <c r="R7037" s="12"/>
      <c r="S7037" s="12">
        <v>1</v>
      </c>
      <c r="T7037" s="9" t="s">
        <v>23445</v>
      </c>
      <c r="U7037" s="9" t="s">
        <v>23193</v>
      </c>
      <c r="V7037" s="9" t="s">
        <v>23445</v>
      </c>
      <c r="W7037" s="14">
        <v>3</v>
      </c>
    </row>
    <row r="7038" spans="1:23" x14ac:dyDescent="0.25">
      <c r="A7038" s="8">
        <v>2607</v>
      </c>
      <c r="B7038" s="9" t="s">
        <v>26017</v>
      </c>
      <c r="C7038" s="9" t="s">
        <v>23182</v>
      </c>
      <c r="D7038" s="10" t="s">
        <v>26018</v>
      </c>
      <c r="E7038" s="11"/>
      <c r="F7038" s="9" t="s">
        <v>26019</v>
      </c>
      <c r="G7038" s="12">
        <v>7</v>
      </c>
      <c r="H7038" s="9" t="s">
        <v>1349</v>
      </c>
      <c r="I7038" s="9" t="s">
        <v>1349</v>
      </c>
      <c r="J7038" s="12">
        <v>1</v>
      </c>
      <c r="K7038" s="13">
        <v>43950</v>
      </c>
      <c r="L7038" s="86">
        <f>(Tabla2[[#This Row],[release_year]]-'VARIANZA Y DES. EST'!$L$11)^2</f>
        <v>33.870100322899837</v>
      </c>
      <c r="M7038" s="12">
        <v>2020</v>
      </c>
      <c r="N7038" s="9" t="s">
        <v>76</v>
      </c>
      <c r="O7038" s="9" t="s">
        <v>23191</v>
      </c>
      <c r="P7038" s="12">
        <v>1</v>
      </c>
      <c r="Q7038" s="12" t="s">
        <v>28</v>
      </c>
      <c r="R7038" s="12"/>
      <c r="S7038" s="12">
        <v>1</v>
      </c>
      <c r="T7038" s="9" t="s">
        <v>24391</v>
      </c>
      <c r="U7038" s="9" t="s">
        <v>23193</v>
      </c>
      <c r="V7038" s="9" t="s">
        <v>24391</v>
      </c>
      <c r="W7038" s="14">
        <v>3</v>
      </c>
    </row>
    <row r="7039" spans="1:23" x14ac:dyDescent="0.25">
      <c r="A7039" s="8">
        <v>2610</v>
      </c>
      <c r="B7039" s="9" t="s">
        <v>26020</v>
      </c>
      <c r="C7039" s="9" t="s">
        <v>23182</v>
      </c>
      <c r="D7039" s="10" t="s">
        <v>26021</v>
      </c>
      <c r="E7039" s="11"/>
      <c r="F7039" s="9" t="s">
        <v>24631</v>
      </c>
      <c r="G7039" s="12">
        <v>1</v>
      </c>
      <c r="H7039" s="9" t="s">
        <v>126</v>
      </c>
      <c r="I7039" s="9" t="s">
        <v>126</v>
      </c>
      <c r="J7039" s="12">
        <v>1</v>
      </c>
      <c r="K7039" s="13">
        <v>43950</v>
      </c>
      <c r="L7039" s="86">
        <f>(Tabla2[[#This Row],[release_year]]-'VARIANZA Y DES. EST'!$L$11)^2</f>
        <v>33.870100322899837</v>
      </c>
      <c r="M7039" s="12">
        <v>2020</v>
      </c>
      <c r="N7039" s="9" t="s">
        <v>55</v>
      </c>
      <c r="O7039" s="9" t="s">
        <v>23191</v>
      </c>
      <c r="P7039" s="12">
        <v>1</v>
      </c>
      <c r="Q7039" s="12" t="s">
        <v>28</v>
      </c>
      <c r="R7039" s="12"/>
      <c r="S7039" s="12">
        <v>1</v>
      </c>
      <c r="T7039" s="9" t="s">
        <v>23627</v>
      </c>
      <c r="U7039" s="9" t="s">
        <v>23213</v>
      </c>
      <c r="V7039" s="9" t="s">
        <v>23627</v>
      </c>
      <c r="W7039" s="14">
        <v>3</v>
      </c>
    </row>
    <row r="7040" spans="1:23" x14ac:dyDescent="0.25">
      <c r="A7040" s="8">
        <v>2612</v>
      </c>
      <c r="B7040" s="9" t="s">
        <v>26022</v>
      </c>
      <c r="C7040" s="9" t="s">
        <v>23182</v>
      </c>
      <c r="D7040" s="9" t="s">
        <v>26023</v>
      </c>
      <c r="E7040" s="9"/>
      <c r="F7040" s="9" t="s">
        <v>26024</v>
      </c>
      <c r="G7040" s="12">
        <v>12</v>
      </c>
      <c r="H7040" s="9" t="s">
        <v>530</v>
      </c>
      <c r="I7040" s="9" t="s">
        <v>530</v>
      </c>
      <c r="J7040" s="12">
        <v>1</v>
      </c>
      <c r="K7040" s="13">
        <v>43950</v>
      </c>
      <c r="L7040" s="86">
        <f>(Tabla2[[#This Row],[release_year]]-'VARIANZA Y DES. EST'!$L$11)^2</f>
        <v>7.9512857435875226</v>
      </c>
      <c r="M7040" s="12">
        <v>2017</v>
      </c>
      <c r="N7040" s="9" t="s">
        <v>76</v>
      </c>
      <c r="O7040" s="9" t="s">
        <v>23185</v>
      </c>
      <c r="P7040" s="12">
        <v>2</v>
      </c>
      <c r="Q7040" s="12" t="s">
        <v>28</v>
      </c>
      <c r="R7040" s="12"/>
      <c r="S7040" s="12">
        <v>2</v>
      </c>
      <c r="T7040" s="9" t="s">
        <v>23281</v>
      </c>
      <c r="U7040" s="9" t="s">
        <v>23187</v>
      </c>
      <c r="V7040" s="9" t="s">
        <v>23281</v>
      </c>
      <c r="W7040" s="14">
        <v>2</v>
      </c>
    </row>
    <row r="7041" spans="1:23" x14ac:dyDescent="0.25">
      <c r="A7041" s="8">
        <v>2628</v>
      </c>
      <c r="B7041" s="9" t="s">
        <v>26025</v>
      </c>
      <c r="C7041" s="9" t="s">
        <v>23182</v>
      </c>
      <c r="D7041" s="10" t="s">
        <v>26026</v>
      </c>
      <c r="E7041" s="11"/>
      <c r="F7041" s="9"/>
      <c r="G7041" s="12">
        <v>0</v>
      </c>
      <c r="H7041" s="9" t="s">
        <v>25</v>
      </c>
      <c r="I7041" s="9" t="s">
        <v>25</v>
      </c>
      <c r="J7041" s="12">
        <v>1</v>
      </c>
      <c r="K7041" s="13">
        <v>43947</v>
      </c>
      <c r="L7041" s="86">
        <f>(Tabla2[[#This Row],[release_year]]-'VARIANZA Y DES. EST'!$L$11)^2</f>
        <v>33.870100322899837</v>
      </c>
      <c r="M7041" s="12">
        <v>2020</v>
      </c>
      <c r="N7041" s="9" t="s">
        <v>82</v>
      </c>
      <c r="O7041" s="9" t="s">
        <v>23191</v>
      </c>
      <c r="P7041" s="12">
        <v>1</v>
      </c>
      <c r="Q7041" s="12" t="s">
        <v>28</v>
      </c>
      <c r="R7041" s="12"/>
      <c r="S7041" s="12">
        <v>1</v>
      </c>
      <c r="T7041" s="9" t="s">
        <v>23356</v>
      </c>
      <c r="U7041" s="9" t="s">
        <v>23197</v>
      </c>
      <c r="V7041" s="9" t="s">
        <v>23356</v>
      </c>
      <c r="W7041" s="14">
        <v>2</v>
      </c>
    </row>
    <row r="7042" spans="1:23" x14ac:dyDescent="0.25">
      <c r="A7042" s="8">
        <v>2629</v>
      </c>
      <c r="B7042" s="9" t="s">
        <v>26027</v>
      </c>
      <c r="C7042" s="9" t="s">
        <v>23182</v>
      </c>
      <c r="D7042" s="10" t="s">
        <v>26028</v>
      </c>
      <c r="E7042" s="11"/>
      <c r="F7042" s="9" t="s">
        <v>26029</v>
      </c>
      <c r="G7042" s="12">
        <v>14</v>
      </c>
      <c r="H7042" s="9" t="s">
        <v>126</v>
      </c>
      <c r="I7042" s="9" t="s">
        <v>126</v>
      </c>
      <c r="J7042" s="12">
        <v>1</v>
      </c>
      <c r="K7042" s="13">
        <v>43947</v>
      </c>
      <c r="L7042" s="86">
        <f>(Tabla2[[#This Row],[release_year]]-'VARIANZA Y DES. EST'!$L$11)^2</f>
        <v>33.870100322899837</v>
      </c>
      <c r="M7042" s="12">
        <v>2020</v>
      </c>
      <c r="N7042" s="9" t="s">
        <v>76</v>
      </c>
      <c r="O7042" s="9" t="s">
        <v>23227</v>
      </c>
      <c r="P7042" s="12">
        <v>4</v>
      </c>
      <c r="Q7042" s="12" t="s">
        <v>28</v>
      </c>
      <c r="R7042" s="12"/>
      <c r="S7042" s="12">
        <v>4</v>
      </c>
      <c r="T7042" s="9" t="s">
        <v>26030</v>
      </c>
      <c r="U7042" s="9" t="s">
        <v>23213</v>
      </c>
      <c r="V7042" s="9" t="s">
        <v>26030</v>
      </c>
      <c r="W7042" s="14">
        <v>3</v>
      </c>
    </row>
    <row r="7043" spans="1:23" x14ac:dyDescent="0.25">
      <c r="A7043" s="8">
        <v>2632</v>
      </c>
      <c r="B7043" s="9" t="s">
        <v>26031</v>
      </c>
      <c r="C7043" s="9" t="s">
        <v>23182</v>
      </c>
      <c r="D7043" s="10" t="s">
        <v>26032</v>
      </c>
      <c r="E7043" s="11"/>
      <c r="F7043" s="9" t="s">
        <v>26033</v>
      </c>
      <c r="G7043" s="12">
        <v>8</v>
      </c>
      <c r="H7043" s="9" t="s">
        <v>1349</v>
      </c>
      <c r="I7043" s="9" t="s">
        <v>1349</v>
      </c>
      <c r="J7043" s="12">
        <v>1</v>
      </c>
      <c r="K7043" s="13">
        <v>43946</v>
      </c>
      <c r="L7043" s="86">
        <f>(Tabla2[[#This Row],[release_year]]-'VARIANZA Y DES. EST'!$L$11)^2</f>
        <v>7.9512857435875226</v>
      </c>
      <c r="M7043" s="12">
        <v>2017</v>
      </c>
      <c r="N7043" s="9" t="s">
        <v>35</v>
      </c>
      <c r="O7043" s="9" t="s">
        <v>23191</v>
      </c>
      <c r="P7043" s="12">
        <v>1</v>
      </c>
      <c r="Q7043" s="12" t="s">
        <v>28</v>
      </c>
      <c r="R7043" s="12"/>
      <c r="S7043" s="12">
        <v>1</v>
      </c>
      <c r="T7043" s="9" t="s">
        <v>24513</v>
      </c>
      <c r="U7043" s="9" t="s">
        <v>23187</v>
      </c>
      <c r="V7043" s="9" t="s">
        <v>24513</v>
      </c>
      <c r="W7043" s="14">
        <v>3</v>
      </c>
    </row>
    <row r="7044" spans="1:23" x14ac:dyDescent="0.25">
      <c r="A7044" s="8">
        <v>2640</v>
      </c>
      <c r="B7044" s="9" t="s">
        <v>26034</v>
      </c>
      <c r="C7044" s="9" t="s">
        <v>23182</v>
      </c>
      <c r="D7044" s="10" t="s">
        <v>26035</v>
      </c>
      <c r="E7044" s="11"/>
      <c r="F7044" s="9" t="s">
        <v>26036</v>
      </c>
      <c r="G7044" s="12">
        <v>6</v>
      </c>
      <c r="H7044" s="12"/>
      <c r="I7044" s="9"/>
      <c r="J7044" s="12">
        <v>0</v>
      </c>
      <c r="K7044" s="13">
        <v>43946</v>
      </c>
      <c r="L7044" s="86">
        <f>(Tabla2[[#This Row],[release_year]]-'VARIANZA Y DES. EST'!$L$11)^2</f>
        <v>23.230495463129063</v>
      </c>
      <c r="M7044" s="12">
        <v>2019</v>
      </c>
      <c r="N7044" s="9" t="s">
        <v>35</v>
      </c>
      <c r="O7044" s="9" t="s">
        <v>23191</v>
      </c>
      <c r="P7044" s="12">
        <v>1</v>
      </c>
      <c r="Q7044" s="12" t="s">
        <v>28</v>
      </c>
      <c r="R7044" s="12"/>
      <c r="S7044" s="12">
        <v>1</v>
      </c>
      <c r="T7044" s="9" t="s">
        <v>23281</v>
      </c>
      <c r="U7044" s="9" t="s">
        <v>23187</v>
      </c>
      <c r="V7044" s="9" t="s">
        <v>23281</v>
      </c>
      <c r="W7044" s="14">
        <v>2</v>
      </c>
    </row>
    <row r="7045" spans="1:23" x14ac:dyDescent="0.25">
      <c r="A7045" s="8">
        <v>2641</v>
      </c>
      <c r="B7045" s="9" t="s">
        <v>26037</v>
      </c>
      <c r="C7045" s="9" t="s">
        <v>23182</v>
      </c>
      <c r="D7045" s="9" t="s">
        <v>26038</v>
      </c>
      <c r="E7045" s="9"/>
      <c r="F7045" s="18" t="s">
        <v>26039</v>
      </c>
      <c r="G7045" s="12">
        <v>8</v>
      </c>
      <c r="H7045" s="9" t="s">
        <v>126</v>
      </c>
      <c r="I7045" s="9" t="s">
        <v>126</v>
      </c>
      <c r="J7045" s="12">
        <v>1</v>
      </c>
      <c r="K7045" s="13">
        <v>43945</v>
      </c>
      <c r="L7045" s="86">
        <f>(Tabla2[[#This Row],[release_year]]-'VARIANZA Y DES. EST'!$L$11)^2</f>
        <v>33.870100322899837</v>
      </c>
      <c r="M7045" s="12">
        <v>2020</v>
      </c>
      <c r="N7045" s="9" t="s">
        <v>76</v>
      </c>
      <c r="O7045" s="9" t="s">
        <v>23185</v>
      </c>
      <c r="P7045" s="12">
        <v>2</v>
      </c>
      <c r="Q7045" s="12" t="s">
        <v>28</v>
      </c>
      <c r="R7045" s="12"/>
      <c r="S7045" s="12">
        <v>2</v>
      </c>
      <c r="T7045" s="9" t="s">
        <v>23256</v>
      </c>
      <c r="U7045" s="9" t="s">
        <v>23213</v>
      </c>
      <c r="V7045" s="9" t="s">
        <v>23256</v>
      </c>
      <c r="W7045" s="14">
        <v>3</v>
      </c>
    </row>
    <row r="7046" spans="1:23" x14ac:dyDescent="0.25">
      <c r="A7046" s="8">
        <v>2642</v>
      </c>
      <c r="B7046" s="9" t="s">
        <v>26040</v>
      </c>
      <c r="C7046" s="9" t="s">
        <v>23182</v>
      </c>
      <c r="D7046" s="10" t="s">
        <v>26041</v>
      </c>
      <c r="E7046" s="11"/>
      <c r="F7046" s="9" t="s">
        <v>26042</v>
      </c>
      <c r="G7046" s="12">
        <v>9</v>
      </c>
      <c r="H7046" s="12"/>
      <c r="I7046" s="9"/>
      <c r="J7046" s="12">
        <v>0</v>
      </c>
      <c r="K7046" s="13">
        <v>43945</v>
      </c>
      <c r="L7046" s="86">
        <f>(Tabla2[[#This Row],[release_year]]-'VARIANZA Y DES. EST'!$L$11)^2</f>
        <v>10.1136565849629</v>
      </c>
      <c r="M7046" s="12">
        <v>2011</v>
      </c>
      <c r="N7046" s="9" t="s">
        <v>82</v>
      </c>
      <c r="O7046" s="9" t="s">
        <v>23191</v>
      </c>
      <c r="P7046" s="12">
        <v>1</v>
      </c>
      <c r="Q7046" s="12" t="s">
        <v>28</v>
      </c>
      <c r="R7046" s="12"/>
      <c r="S7046" s="12">
        <v>1</v>
      </c>
      <c r="T7046" s="9" t="s">
        <v>23268</v>
      </c>
      <c r="U7046" s="9" t="s">
        <v>23264</v>
      </c>
      <c r="V7046" s="9" t="s">
        <v>23268</v>
      </c>
      <c r="W7046" s="14">
        <v>2</v>
      </c>
    </row>
    <row r="7047" spans="1:23" x14ac:dyDescent="0.25">
      <c r="A7047" s="8">
        <v>2644</v>
      </c>
      <c r="B7047" s="9" t="s">
        <v>26043</v>
      </c>
      <c r="C7047" s="9" t="s">
        <v>23182</v>
      </c>
      <c r="D7047" s="9" t="s">
        <v>26044</v>
      </c>
      <c r="E7047" s="9"/>
      <c r="F7047" s="9" t="s">
        <v>26045</v>
      </c>
      <c r="G7047" s="12">
        <v>10</v>
      </c>
      <c r="H7047" s="9" t="s">
        <v>7034</v>
      </c>
      <c r="I7047" s="9" t="s">
        <v>7034</v>
      </c>
      <c r="J7047" s="12">
        <v>1</v>
      </c>
      <c r="K7047" s="13">
        <v>43945</v>
      </c>
      <c r="L7047" s="86">
        <f>(Tabla2[[#This Row],[release_year]]-'VARIANZA Y DES. EST'!$L$11)^2</f>
        <v>33.870100322899837</v>
      </c>
      <c r="M7047" s="12">
        <v>2020</v>
      </c>
      <c r="N7047" s="9" t="s">
        <v>76</v>
      </c>
      <c r="O7047" s="9" t="s">
        <v>23191</v>
      </c>
      <c r="P7047" s="12">
        <v>1</v>
      </c>
      <c r="Q7047" s="12" t="s">
        <v>28</v>
      </c>
      <c r="R7047" s="12"/>
      <c r="S7047" s="12">
        <v>1</v>
      </c>
      <c r="T7047" s="9" t="s">
        <v>23542</v>
      </c>
      <c r="U7047" s="9" t="s">
        <v>23187</v>
      </c>
      <c r="V7047" s="9" t="s">
        <v>23542</v>
      </c>
      <c r="W7047" s="14">
        <v>3</v>
      </c>
    </row>
    <row r="7048" spans="1:23" x14ac:dyDescent="0.25">
      <c r="A7048" s="8">
        <v>2646</v>
      </c>
      <c r="B7048" s="9" t="s">
        <v>26046</v>
      </c>
      <c r="C7048" s="9" t="s">
        <v>23182</v>
      </c>
      <c r="D7048" s="10" t="s">
        <v>26047</v>
      </c>
      <c r="E7048" s="11"/>
      <c r="F7048" s="9" t="s">
        <v>26048</v>
      </c>
      <c r="G7048" s="12">
        <v>13</v>
      </c>
      <c r="H7048" s="9" t="s">
        <v>34</v>
      </c>
      <c r="I7048" s="9" t="s">
        <v>1318</v>
      </c>
      <c r="J7048" s="12">
        <v>2</v>
      </c>
      <c r="K7048" s="13">
        <v>43944</v>
      </c>
      <c r="L7048" s="86">
        <f>(Tabla2[[#This Row],[release_year]]-'VARIANZA Y DES. EST'!$L$11)^2</f>
        <v>33.870100322899837</v>
      </c>
      <c r="M7048" s="12">
        <v>2020</v>
      </c>
      <c r="N7048" s="9" t="s">
        <v>35</v>
      </c>
      <c r="O7048" s="9" t="s">
        <v>23191</v>
      </c>
      <c r="P7048" s="12">
        <v>1</v>
      </c>
      <c r="Q7048" s="12" t="s">
        <v>28</v>
      </c>
      <c r="R7048" s="12"/>
      <c r="S7048" s="12">
        <v>1</v>
      </c>
      <c r="T7048" s="9" t="s">
        <v>23907</v>
      </c>
      <c r="U7048" s="9" t="s">
        <v>23316</v>
      </c>
      <c r="V7048" s="9" t="s">
        <v>23907</v>
      </c>
      <c r="W7048" s="14">
        <v>3</v>
      </c>
    </row>
    <row r="7049" spans="1:23" x14ac:dyDescent="0.25">
      <c r="A7049" s="8">
        <v>2649</v>
      </c>
      <c r="B7049" s="9" t="s">
        <v>26049</v>
      </c>
      <c r="C7049" s="9" t="s">
        <v>23182</v>
      </c>
      <c r="D7049" s="10" t="s">
        <v>26050</v>
      </c>
      <c r="E7049" s="11"/>
      <c r="F7049" s="18" t="s">
        <v>26051</v>
      </c>
      <c r="G7049" s="12">
        <v>9</v>
      </c>
      <c r="H7049" s="9" t="s">
        <v>468</v>
      </c>
      <c r="I7049" s="9" t="s">
        <v>468</v>
      </c>
      <c r="J7049" s="12">
        <v>1</v>
      </c>
      <c r="K7049" s="13">
        <v>43944</v>
      </c>
      <c r="L7049" s="86">
        <f>(Tabla2[[#This Row],[release_year]]-'VARIANZA Y DES. EST'!$L$11)^2</f>
        <v>33.870100322899837</v>
      </c>
      <c r="M7049" s="12">
        <v>2020</v>
      </c>
      <c r="N7049" s="9" t="s">
        <v>76</v>
      </c>
      <c r="O7049" s="9" t="s">
        <v>23255</v>
      </c>
      <c r="P7049" s="12">
        <v>3</v>
      </c>
      <c r="Q7049" s="12" t="s">
        <v>28</v>
      </c>
      <c r="R7049" s="12"/>
      <c r="S7049" s="12">
        <v>3</v>
      </c>
      <c r="T7049" s="9" t="s">
        <v>23492</v>
      </c>
      <c r="U7049" s="9" t="s">
        <v>23187</v>
      </c>
      <c r="V7049" s="9" t="s">
        <v>23492</v>
      </c>
      <c r="W7049" s="14">
        <v>3</v>
      </c>
    </row>
    <row r="7050" spans="1:23" x14ac:dyDescent="0.25">
      <c r="A7050" s="8">
        <v>2652</v>
      </c>
      <c r="B7050" s="9" t="s">
        <v>26052</v>
      </c>
      <c r="C7050" s="9" t="s">
        <v>23182</v>
      </c>
      <c r="D7050" s="10" t="s">
        <v>26053</v>
      </c>
      <c r="E7050" s="11"/>
      <c r="F7050" s="9" t="s">
        <v>26054</v>
      </c>
      <c r="G7050" s="12">
        <v>1</v>
      </c>
      <c r="H7050" s="9" t="s">
        <v>25</v>
      </c>
      <c r="I7050" s="9" t="s">
        <v>25</v>
      </c>
      <c r="J7050" s="12">
        <v>1</v>
      </c>
      <c r="K7050" s="13">
        <v>43943</v>
      </c>
      <c r="L7050" s="86">
        <f>(Tabla2[[#This Row],[release_year]]-'VARIANZA Y DES. EST'!$L$11)^2</f>
        <v>33.870100322899837</v>
      </c>
      <c r="M7050" s="12">
        <v>2020</v>
      </c>
      <c r="N7050" s="9" t="s">
        <v>82</v>
      </c>
      <c r="O7050" s="9" t="s">
        <v>23191</v>
      </c>
      <c r="P7050" s="12">
        <v>1</v>
      </c>
      <c r="Q7050" s="12" t="s">
        <v>28</v>
      </c>
      <c r="R7050" s="12"/>
      <c r="S7050" s="12">
        <v>1</v>
      </c>
      <c r="T7050" s="9" t="s">
        <v>26055</v>
      </c>
      <c r="U7050" s="9" t="s">
        <v>23197</v>
      </c>
      <c r="V7050" s="9" t="s">
        <v>26055</v>
      </c>
      <c r="W7050" s="14">
        <v>3</v>
      </c>
    </row>
    <row r="7051" spans="1:23" x14ac:dyDescent="0.25">
      <c r="A7051" s="8">
        <v>2658</v>
      </c>
      <c r="B7051" s="9" t="s">
        <v>26056</v>
      </c>
      <c r="C7051" s="9" t="s">
        <v>23182</v>
      </c>
      <c r="D7051" s="10" t="s">
        <v>26057</v>
      </c>
      <c r="E7051" s="11"/>
      <c r="F7051" s="18"/>
      <c r="G7051" s="12">
        <v>0</v>
      </c>
      <c r="H7051" s="9" t="s">
        <v>126</v>
      </c>
      <c r="I7051" s="9" t="s">
        <v>126</v>
      </c>
      <c r="J7051" s="12">
        <v>1</v>
      </c>
      <c r="K7051" s="13">
        <v>43943</v>
      </c>
      <c r="L7051" s="86">
        <f>(Tabla2[[#This Row],[release_year]]-'VARIANZA Y DES. EST'!$L$11)^2</f>
        <v>33.870100322899837</v>
      </c>
      <c r="M7051" s="12">
        <v>2020</v>
      </c>
      <c r="N7051" s="9" t="s">
        <v>35</v>
      </c>
      <c r="O7051" s="9" t="s">
        <v>23191</v>
      </c>
      <c r="P7051" s="12">
        <v>1</v>
      </c>
      <c r="Q7051" s="12" t="s">
        <v>28</v>
      </c>
      <c r="R7051" s="12"/>
      <c r="S7051" s="12">
        <v>1</v>
      </c>
      <c r="T7051" s="9" t="s">
        <v>23627</v>
      </c>
      <c r="U7051" s="9" t="s">
        <v>23213</v>
      </c>
      <c r="V7051" s="9" t="s">
        <v>23627</v>
      </c>
      <c r="W7051" s="14">
        <v>3</v>
      </c>
    </row>
    <row r="7052" spans="1:23" x14ac:dyDescent="0.25">
      <c r="A7052" s="8">
        <v>2659</v>
      </c>
      <c r="B7052" s="9" t="s">
        <v>26058</v>
      </c>
      <c r="C7052" s="9" t="s">
        <v>23182</v>
      </c>
      <c r="D7052" s="9" t="s">
        <v>26059</v>
      </c>
      <c r="E7052" s="9"/>
      <c r="F7052" s="9" t="s">
        <v>26060</v>
      </c>
      <c r="G7052" s="12">
        <v>7</v>
      </c>
      <c r="H7052" s="9" t="s">
        <v>34</v>
      </c>
      <c r="I7052" s="9" t="s">
        <v>34</v>
      </c>
      <c r="J7052" s="12">
        <v>1</v>
      </c>
      <c r="K7052" s="13">
        <v>43942</v>
      </c>
      <c r="L7052" s="86">
        <f>(Tabla2[[#This Row],[release_year]]-'VARIANZA Y DES. EST'!$L$11)^2</f>
        <v>66.915632286109044</v>
      </c>
      <c r="M7052" s="12">
        <v>2006</v>
      </c>
      <c r="N7052" s="9" t="s">
        <v>35</v>
      </c>
      <c r="O7052" s="9" t="s">
        <v>23243</v>
      </c>
      <c r="P7052" s="12">
        <v>5</v>
      </c>
      <c r="Q7052" s="12" t="s">
        <v>28</v>
      </c>
      <c r="R7052" s="12"/>
      <c r="S7052" s="12">
        <v>5</v>
      </c>
      <c r="T7052" s="9" t="s">
        <v>23315</v>
      </c>
      <c r="U7052" s="9" t="s">
        <v>23316</v>
      </c>
      <c r="V7052" s="9" t="s">
        <v>23315</v>
      </c>
      <c r="W7052" s="14">
        <v>2</v>
      </c>
    </row>
    <row r="7053" spans="1:23" x14ac:dyDescent="0.25">
      <c r="A7053" s="8">
        <v>2660</v>
      </c>
      <c r="B7053" s="9" t="s">
        <v>26061</v>
      </c>
      <c r="C7053" s="9" t="s">
        <v>23182</v>
      </c>
      <c r="D7053" s="9" t="s">
        <v>26062</v>
      </c>
      <c r="E7053" s="9" t="s">
        <v>1700</v>
      </c>
      <c r="F7053" s="9" t="s">
        <v>26063</v>
      </c>
      <c r="G7053" s="12">
        <v>2</v>
      </c>
      <c r="H7053" s="9" t="s">
        <v>25</v>
      </c>
      <c r="I7053" s="9" t="s">
        <v>25</v>
      </c>
      <c r="J7053" s="12">
        <v>1</v>
      </c>
      <c r="K7053" s="13">
        <v>43942</v>
      </c>
      <c r="L7053" s="86">
        <f>(Tabla2[[#This Row],[release_year]]-'VARIANZA Y DES. EST'!$L$11)^2</f>
        <v>33.870100322899837</v>
      </c>
      <c r="M7053" s="12">
        <v>2020</v>
      </c>
      <c r="N7053" s="9" t="s">
        <v>76</v>
      </c>
      <c r="O7053" s="9" t="s">
        <v>23191</v>
      </c>
      <c r="P7053" s="12">
        <v>1</v>
      </c>
      <c r="Q7053" s="12" t="s">
        <v>28</v>
      </c>
      <c r="R7053" s="12"/>
      <c r="S7053" s="12">
        <v>1</v>
      </c>
      <c r="T7053" s="9" t="s">
        <v>23229</v>
      </c>
      <c r="U7053" s="9" t="s">
        <v>23229</v>
      </c>
      <c r="V7053" s="9" t="s">
        <v>23229</v>
      </c>
      <c r="W7053" s="14">
        <v>1</v>
      </c>
    </row>
    <row r="7054" spans="1:23" x14ac:dyDescent="0.25">
      <c r="A7054" s="8">
        <v>2661</v>
      </c>
      <c r="B7054" s="9" t="s">
        <v>26064</v>
      </c>
      <c r="C7054" s="9" t="s">
        <v>23182</v>
      </c>
      <c r="D7054" s="10" t="s">
        <v>26065</v>
      </c>
      <c r="E7054" s="11"/>
      <c r="F7054" s="9" t="s">
        <v>26066</v>
      </c>
      <c r="G7054" s="12">
        <v>9</v>
      </c>
      <c r="H7054" s="9" t="s">
        <v>26067</v>
      </c>
      <c r="I7054" s="9" t="s">
        <v>26068</v>
      </c>
      <c r="J7054" s="12">
        <v>3</v>
      </c>
      <c r="K7054" s="13">
        <v>43942</v>
      </c>
      <c r="L7054" s="86">
        <f>(Tabla2[[#This Row],[release_year]]-'VARIANZA Y DES. EST'!$L$11)^2</f>
        <v>14.590890603358293</v>
      </c>
      <c r="M7054" s="12">
        <v>2018</v>
      </c>
      <c r="N7054" s="9" t="s">
        <v>76</v>
      </c>
      <c r="O7054" s="9" t="s">
        <v>23191</v>
      </c>
      <c r="P7054" s="12">
        <v>1</v>
      </c>
      <c r="Q7054" s="12" t="s">
        <v>28</v>
      </c>
      <c r="R7054" s="12"/>
      <c r="S7054" s="12">
        <v>1</v>
      </c>
      <c r="T7054" s="9" t="s">
        <v>23370</v>
      </c>
      <c r="U7054" s="9" t="s">
        <v>23193</v>
      </c>
      <c r="V7054" s="9" t="s">
        <v>23370</v>
      </c>
      <c r="W7054" s="14">
        <v>3</v>
      </c>
    </row>
    <row r="7055" spans="1:23" x14ac:dyDescent="0.25">
      <c r="A7055" s="8">
        <v>2662</v>
      </c>
      <c r="B7055" s="9" t="s">
        <v>26069</v>
      </c>
      <c r="C7055" s="9" t="s">
        <v>23182</v>
      </c>
      <c r="D7055" s="10" t="s">
        <v>26070</v>
      </c>
      <c r="E7055" s="11"/>
      <c r="F7055" s="9" t="s">
        <v>26071</v>
      </c>
      <c r="G7055" s="12">
        <v>2</v>
      </c>
      <c r="H7055" s="9" t="s">
        <v>25</v>
      </c>
      <c r="I7055" s="9" t="s">
        <v>25</v>
      </c>
      <c r="J7055" s="12">
        <v>1</v>
      </c>
      <c r="K7055" s="13">
        <v>43941</v>
      </c>
      <c r="L7055" s="86">
        <f>(Tabla2[[#This Row],[release_year]]-'VARIANZA Y DES. EST'!$L$11)^2</f>
        <v>33.870100322899837</v>
      </c>
      <c r="M7055" s="12">
        <v>2020</v>
      </c>
      <c r="N7055" s="9" t="s">
        <v>76</v>
      </c>
      <c r="O7055" s="9" t="s">
        <v>23191</v>
      </c>
      <c r="P7055" s="12">
        <v>1</v>
      </c>
      <c r="Q7055" s="12" t="s">
        <v>28</v>
      </c>
      <c r="R7055" s="12"/>
      <c r="S7055" s="12">
        <v>1</v>
      </c>
      <c r="T7055" s="9" t="s">
        <v>23290</v>
      </c>
      <c r="U7055" s="9" t="s">
        <v>23290</v>
      </c>
      <c r="V7055" s="9" t="s">
        <v>23290</v>
      </c>
      <c r="W7055" s="14">
        <v>1</v>
      </c>
    </row>
    <row r="7056" spans="1:23" x14ac:dyDescent="0.25">
      <c r="A7056" s="8">
        <v>2663</v>
      </c>
      <c r="B7056" s="9" t="s">
        <v>26072</v>
      </c>
      <c r="C7056" s="9" t="s">
        <v>23182</v>
      </c>
      <c r="D7056" s="10" t="s">
        <v>26073</v>
      </c>
      <c r="E7056" s="11"/>
      <c r="F7056" s="9" t="s">
        <v>26074</v>
      </c>
      <c r="G7056" s="12">
        <v>17</v>
      </c>
      <c r="H7056" s="9" t="s">
        <v>25</v>
      </c>
      <c r="I7056" s="9" t="s">
        <v>25</v>
      </c>
      <c r="J7056" s="12">
        <v>1</v>
      </c>
      <c r="K7056" s="13">
        <v>43941</v>
      </c>
      <c r="L7056" s="86">
        <f>(Tabla2[[#This Row],[release_year]]-'VARIANZA Y DES. EST'!$L$11)^2</f>
        <v>33.870100322899837</v>
      </c>
      <c r="M7056" s="12">
        <v>2020</v>
      </c>
      <c r="N7056" s="9" t="s">
        <v>76</v>
      </c>
      <c r="O7056" s="9" t="s">
        <v>23191</v>
      </c>
      <c r="P7056" s="12">
        <v>1</v>
      </c>
      <c r="Q7056" s="12" t="s">
        <v>28</v>
      </c>
      <c r="R7056" s="12"/>
      <c r="S7056" s="12">
        <v>1</v>
      </c>
      <c r="T7056" s="9" t="s">
        <v>23229</v>
      </c>
      <c r="U7056" s="9" t="s">
        <v>23229</v>
      </c>
      <c r="V7056" s="9" t="s">
        <v>23229</v>
      </c>
      <c r="W7056" s="14">
        <v>1</v>
      </c>
    </row>
    <row r="7057" spans="1:23" x14ac:dyDescent="0.25">
      <c r="A7057" s="8">
        <v>2665</v>
      </c>
      <c r="B7057" s="9" t="s">
        <v>26075</v>
      </c>
      <c r="C7057" s="9" t="s">
        <v>23182</v>
      </c>
      <c r="D7057" s="10" t="s">
        <v>26076</v>
      </c>
      <c r="E7057" s="19"/>
      <c r="F7057" s="11"/>
      <c r="G7057" s="12">
        <v>0</v>
      </c>
      <c r="H7057" s="9" t="s">
        <v>518</v>
      </c>
      <c r="I7057" s="9" t="s">
        <v>518</v>
      </c>
      <c r="J7057" s="12">
        <v>1</v>
      </c>
      <c r="K7057" s="13">
        <v>43939</v>
      </c>
      <c r="L7057" s="86">
        <f>(Tabla2[[#This Row],[release_year]]-'VARIANZA Y DES. EST'!$L$11)^2</f>
        <v>23.230495463129063</v>
      </c>
      <c r="M7057" s="12">
        <v>2019</v>
      </c>
      <c r="N7057" s="9" t="s">
        <v>26</v>
      </c>
      <c r="O7057" s="9" t="s">
        <v>23191</v>
      </c>
      <c r="P7057" s="12">
        <v>1</v>
      </c>
      <c r="Q7057" s="12" t="s">
        <v>28</v>
      </c>
      <c r="R7057" s="12"/>
      <c r="S7057" s="12">
        <v>1</v>
      </c>
      <c r="T7057" s="9" t="s">
        <v>23264</v>
      </c>
      <c r="U7057" s="9" t="s">
        <v>23264</v>
      </c>
      <c r="V7057" s="9" t="s">
        <v>23264</v>
      </c>
      <c r="W7057" s="14">
        <v>1</v>
      </c>
    </row>
    <row r="7058" spans="1:23" x14ac:dyDescent="0.25">
      <c r="A7058" s="8">
        <v>2666</v>
      </c>
      <c r="B7058" s="9" t="s">
        <v>26077</v>
      </c>
      <c r="C7058" s="9" t="s">
        <v>23182</v>
      </c>
      <c r="D7058" s="10" t="s">
        <v>26078</v>
      </c>
      <c r="E7058" s="11"/>
      <c r="F7058" s="9" t="s">
        <v>26079</v>
      </c>
      <c r="G7058" s="12">
        <v>7</v>
      </c>
      <c r="H7058" s="9" t="s">
        <v>1349</v>
      </c>
      <c r="I7058" s="9" t="s">
        <v>1349</v>
      </c>
      <c r="J7058" s="12">
        <v>1</v>
      </c>
      <c r="K7058" s="13">
        <v>43939</v>
      </c>
      <c r="L7058" s="86">
        <f>(Tabla2[[#This Row],[release_year]]-'VARIANZA Y DES. EST'!$L$11)^2</f>
        <v>33.870100322899837</v>
      </c>
      <c r="M7058" s="12">
        <v>2020</v>
      </c>
      <c r="N7058" s="9" t="s">
        <v>35</v>
      </c>
      <c r="O7058" s="9" t="s">
        <v>23191</v>
      </c>
      <c r="P7058" s="12">
        <v>1</v>
      </c>
      <c r="Q7058" s="12" t="s">
        <v>28</v>
      </c>
      <c r="R7058" s="12"/>
      <c r="S7058" s="12">
        <v>1</v>
      </c>
      <c r="T7058" s="9" t="s">
        <v>24391</v>
      </c>
      <c r="U7058" s="9" t="s">
        <v>23193</v>
      </c>
      <c r="V7058" s="9" t="s">
        <v>24391</v>
      </c>
      <c r="W7058" s="14">
        <v>3</v>
      </c>
    </row>
    <row r="7059" spans="1:23" x14ac:dyDescent="0.25">
      <c r="A7059" s="8">
        <v>2667</v>
      </c>
      <c r="B7059" s="9" t="s">
        <v>26080</v>
      </c>
      <c r="C7059" s="9" t="s">
        <v>23182</v>
      </c>
      <c r="D7059" s="9" t="s">
        <v>26081</v>
      </c>
      <c r="E7059" s="9"/>
      <c r="F7059" s="9" t="s">
        <v>26082</v>
      </c>
      <c r="G7059" s="12">
        <v>7</v>
      </c>
      <c r="H7059" s="9" t="s">
        <v>25</v>
      </c>
      <c r="I7059" s="9" t="s">
        <v>25</v>
      </c>
      <c r="J7059" s="12">
        <v>1</v>
      </c>
      <c r="K7059" s="13">
        <v>43938</v>
      </c>
      <c r="L7059" s="86">
        <f>(Tabla2[[#This Row],[release_year]]-'VARIANZA Y DES. EST'!$L$11)^2</f>
        <v>33.870100322899837</v>
      </c>
      <c r="M7059" s="12">
        <v>2020</v>
      </c>
      <c r="N7059" s="9" t="s">
        <v>76</v>
      </c>
      <c r="O7059" s="9" t="s">
        <v>23191</v>
      </c>
      <c r="P7059" s="12">
        <v>1</v>
      </c>
      <c r="Q7059" s="12" t="s">
        <v>28</v>
      </c>
      <c r="R7059" s="12"/>
      <c r="S7059" s="12">
        <v>1</v>
      </c>
      <c r="T7059" s="9" t="s">
        <v>23229</v>
      </c>
      <c r="U7059" s="9" t="s">
        <v>23229</v>
      </c>
      <c r="V7059" s="9" t="s">
        <v>23229</v>
      </c>
      <c r="W7059" s="14">
        <v>1</v>
      </c>
    </row>
    <row r="7060" spans="1:23" x14ac:dyDescent="0.25">
      <c r="A7060" s="8">
        <v>2670</v>
      </c>
      <c r="B7060" s="9" t="s">
        <v>26083</v>
      </c>
      <c r="C7060" s="9" t="s">
        <v>23182</v>
      </c>
      <c r="D7060" s="10" t="s">
        <v>26084</v>
      </c>
      <c r="E7060" s="11"/>
      <c r="F7060" s="9" t="s">
        <v>26085</v>
      </c>
      <c r="G7060" s="12">
        <v>10</v>
      </c>
      <c r="H7060" s="9" t="s">
        <v>468</v>
      </c>
      <c r="I7060" s="9" t="s">
        <v>468</v>
      </c>
      <c r="J7060" s="12">
        <v>1</v>
      </c>
      <c r="K7060" s="13">
        <v>43938</v>
      </c>
      <c r="L7060" s="86">
        <f>(Tabla2[[#This Row],[release_year]]-'VARIANZA Y DES. EST'!$L$11)^2</f>
        <v>33.870100322899837</v>
      </c>
      <c r="M7060" s="12">
        <v>2020</v>
      </c>
      <c r="N7060" s="9" t="s">
        <v>76</v>
      </c>
      <c r="O7060" s="9" t="s">
        <v>23185</v>
      </c>
      <c r="P7060" s="12">
        <v>2</v>
      </c>
      <c r="Q7060" s="12" t="s">
        <v>28</v>
      </c>
      <c r="R7060" s="12"/>
      <c r="S7060" s="12">
        <v>2</v>
      </c>
      <c r="T7060" s="9" t="s">
        <v>23370</v>
      </c>
      <c r="U7060" s="9" t="s">
        <v>23193</v>
      </c>
      <c r="V7060" s="9" t="s">
        <v>23370</v>
      </c>
      <c r="W7060" s="14">
        <v>3</v>
      </c>
    </row>
    <row r="7061" spans="1:23" x14ac:dyDescent="0.25">
      <c r="A7061" s="8">
        <v>2671</v>
      </c>
      <c r="B7061" s="9" t="s">
        <v>26086</v>
      </c>
      <c r="C7061" s="9" t="s">
        <v>23182</v>
      </c>
      <c r="D7061" s="9" t="s">
        <v>26087</v>
      </c>
      <c r="E7061" s="9"/>
      <c r="F7061" s="9" t="s">
        <v>26088</v>
      </c>
      <c r="G7061" s="12">
        <v>8</v>
      </c>
      <c r="H7061" s="9" t="s">
        <v>518</v>
      </c>
      <c r="I7061" s="9" t="s">
        <v>518</v>
      </c>
      <c r="J7061" s="12">
        <v>1</v>
      </c>
      <c r="K7061" s="13">
        <v>43938</v>
      </c>
      <c r="L7061" s="86">
        <f>(Tabla2[[#This Row],[release_year]]-'VARIANZA Y DES. EST'!$L$11)^2</f>
        <v>33.870100322899837</v>
      </c>
      <c r="M7061" s="12">
        <v>2020</v>
      </c>
      <c r="N7061" s="9" t="s">
        <v>76</v>
      </c>
      <c r="O7061" s="9" t="s">
        <v>23191</v>
      </c>
      <c r="P7061" s="12">
        <v>1</v>
      </c>
      <c r="Q7061" s="12" t="s">
        <v>28</v>
      </c>
      <c r="R7061" s="12"/>
      <c r="S7061" s="12">
        <v>1</v>
      </c>
      <c r="T7061" s="9" t="s">
        <v>23655</v>
      </c>
      <c r="U7061" s="9" t="s">
        <v>23193</v>
      </c>
      <c r="V7061" s="9" t="s">
        <v>23655</v>
      </c>
      <c r="W7061" s="14">
        <v>3</v>
      </c>
    </row>
    <row r="7062" spans="1:23" x14ac:dyDescent="0.25">
      <c r="A7062" s="8">
        <v>2676</v>
      </c>
      <c r="B7062" s="9" t="s">
        <v>26089</v>
      </c>
      <c r="C7062" s="9" t="s">
        <v>23182</v>
      </c>
      <c r="D7062" s="9" t="s">
        <v>26090</v>
      </c>
      <c r="E7062" s="9" t="s">
        <v>26091</v>
      </c>
      <c r="F7062" s="9" t="s">
        <v>3191</v>
      </c>
      <c r="G7062" s="12">
        <v>1</v>
      </c>
      <c r="H7062" s="9" t="s">
        <v>231</v>
      </c>
      <c r="I7062" s="9" t="s">
        <v>231</v>
      </c>
      <c r="J7062" s="12">
        <v>1</v>
      </c>
      <c r="K7062" s="13">
        <v>43937</v>
      </c>
      <c r="L7062" s="86">
        <f>(Tabla2[[#This Row],[release_year]]-'VARIANZA Y DES. EST'!$L$11)^2</f>
        <v>33.870100322899837</v>
      </c>
      <c r="M7062" s="12">
        <v>2020</v>
      </c>
      <c r="N7062" s="9" t="s">
        <v>76</v>
      </c>
      <c r="O7062" s="9" t="s">
        <v>23185</v>
      </c>
      <c r="P7062" s="12">
        <v>2</v>
      </c>
      <c r="Q7062" s="12" t="s">
        <v>28</v>
      </c>
      <c r="R7062" s="12"/>
      <c r="S7062" s="12">
        <v>2</v>
      </c>
      <c r="T7062" s="9" t="s">
        <v>26092</v>
      </c>
      <c r="U7062" s="9" t="s">
        <v>23187</v>
      </c>
      <c r="V7062" s="9" t="s">
        <v>26092</v>
      </c>
      <c r="W7062" s="14">
        <v>3</v>
      </c>
    </row>
    <row r="7063" spans="1:23" x14ac:dyDescent="0.25">
      <c r="A7063" s="8">
        <v>2677</v>
      </c>
      <c r="B7063" s="9" t="s">
        <v>26093</v>
      </c>
      <c r="C7063" s="9" t="s">
        <v>23182</v>
      </c>
      <c r="D7063" s="9" t="s">
        <v>26094</v>
      </c>
      <c r="E7063" s="9"/>
      <c r="F7063" s="9" t="s">
        <v>26095</v>
      </c>
      <c r="G7063" s="12">
        <v>12</v>
      </c>
      <c r="H7063" s="9" t="s">
        <v>1434</v>
      </c>
      <c r="I7063" s="9" t="s">
        <v>1434</v>
      </c>
      <c r="J7063" s="12">
        <v>1</v>
      </c>
      <c r="K7063" s="13">
        <v>43937</v>
      </c>
      <c r="L7063" s="86">
        <f>(Tabla2[[#This Row],[release_year]]-'VARIANZA Y DES. EST'!$L$11)^2</f>
        <v>33.870100322899837</v>
      </c>
      <c r="M7063" s="12">
        <v>2020</v>
      </c>
      <c r="N7063" s="9" t="s">
        <v>76</v>
      </c>
      <c r="O7063" s="9" t="s">
        <v>23255</v>
      </c>
      <c r="P7063" s="12">
        <v>3</v>
      </c>
      <c r="Q7063" s="12" t="s">
        <v>28</v>
      </c>
      <c r="R7063" s="12"/>
      <c r="S7063" s="12">
        <v>3</v>
      </c>
      <c r="T7063" s="9" t="s">
        <v>23192</v>
      </c>
      <c r="U7063" s="9" t="s">
        <v>23193</v>
      </c>
      <c r="V7063" s="9" t="s">
        <v>23192</v>
      </c>
      <c r="W7063" s="14">
        <v>3</v>
      </c>
    </row>
    <row r="7064" spans="1:23" x14ac:dyDescent="0.25">
      <c r="A7064" s="8">
        <v>2685</v>
      </c>
      <c r="B7064" s="9" t="s">
        <v>26096</v>
      </c>
      <c r="C7064" s="9" t="s">
        <v>23182</v>
      </c>
      <c r="D7064" s="10" t="s">
        <v>26097</v>
      </c>
      <c r="E7064" s="11"/>
      <c r="F7064" s="9"/>
      <c r="G7064" s="12">
        <v>0</v>
      </c>
      <c r="H7064" s="9" t="s">
        <v>25</v>
      </c>
      <c r="I7064" s="9" t="s">
        <v>25</v>
      </c>
      <c r="J7064" s="12">
        <v>1</v>
      </c>
      <c r="K7064" s="13">
        <v>43936</v>
      </c>
      <c r="L7064" s="86">
        <f>(Tabla2[[#This Row],[release_year]]-'VARIANZA Y DES. EST'!$L$11)^2</f>
        <v>33.870100322899837</v>
      </c>
      <c r="M7064" s="12">
        <v>2020</v>
      </c>
      <c r="N7064" s="9" t="s">
        <v>76</v>
      </c>
      <c r="O7064" s="9" t="s">
        <v>23191</v>
      </c>
      <c r="P7064" s="12">
        <v>1</v>
      </c>
      <c r="Q7064" s="12" t="s">
        <v>28</v>
      </c>
      <c r="R7064" s="12"/>
      <c r="S7064" s="12">
        <v>1</v>
      </c>
      <c r="T7064" s="9" t="s">
        <v>23576</v>
      </c>
      <c r="U7064" s="9" t="s">
        <v>23193</v>
      </c>
      <c r="V7064" s="9" t="s">
        <v>23576</v>
      </c>
      <c r="W7064" s="14">
        <v>2</v>
      </c>
    </row>
    <row r="7065" spans="1:23" x14ac:dyDescent="0.25">
      <c r="A7065" s="8">
        <v>2692</v>
      </c>
      <c r="B7065" s="9" t="s">
        <v>26098</v>
      </c>
      <c r="C7065" s="9" t="s">
        <v>23182</v>
      </c>
      <c r="D7065" s="10" t="s">
        <v>26099</v>
      </c>
      <c r="E7065" s="11"/>
      <c r="F7065" s="9" t="s">
        <v>26100</v>
      </c>
      <c r="G7065" s="12">
        <v>4</v>
      </c>
      <c r="H7065" s="9" t="s">
        <v>25</v>
      </c>
      <c r="I7065" s="9" t="s">
        <v>25</v>
      </c>
      <c r="J7065" s="12">
        <v>1</v>
      </c>
      <c r="K7065" s="13">
        <v>43931</v>
      </c>
      <c r="L7065" s="86">
        <f>(Tabla2[[#This Row],[release_year]]-'VARIANZA Y DES. EST'!$L$11)^2</f>
        <v>33.870100322899837</v>
      </c>
      <c r="M7065" s="12">
        <v>2020</v>
      </c>
      <c r="N7065" s="9" t="s">
        <v>76</v>
      </c>
      <c r="O7065" s="9" t="s">
        <v>23191</v>
      </c>
      <c r="P7065" s="12">
        <v>1</v>
      </c>
      <c r="Q7065" s="12" t="s">
        <v>28</v>
      </c>
      <c r="R7065" s="12"/>
      <c r="S7065" s="12">
        <v>1</v>
      </c>
      <c r="T7065" s="9" t="s">
        <v>23229</v>
      </c>
      <c r="U7065" s="9" t="s">
        <v>23229</v>
      </c>
      <c r="V7065" s="9" t="s">
        <v>23229</v>
      </c>
      <c r="W7065" s="14">
        <v>1</v>
      </c>
    </row>
    <row r="7066" spans="1:23" x14ac:dyDescent="0.25">
      <c r="A7066" s="8">
        <v>2697</v>
      </c>
      <c r="B7066" s="9" t="s">
        <v>26101</v>
      </c>
      <c r="C7066" s="9" t="s">
        <v>23182</v>
      </c>
      <c r="D7066" s="9" t="s">
        <v>26102</v>
      </c>
      <c r="E7066" s="9" t="s">
        <v>26103</v>
      </c>
      <c r="F7066" s="9" t="s">
        <v>26104</v>
      </c>
      <c r="G7066" s="12">
        <v>14</v>
      </c>
      <c r="H7066" s="9" t="s">
        <v>890</v>
      </c>
      <c r="I7066" s="9" t="s">
        <v>890</v>
      </c>
      <c r="J7066" s="12">
        <v>1</v>
      </c>
      <c r="K7066" s="13">
        <v>43931</v>
      </c>
      <c r="L7066" s="86">
        <f>(Tabla2[[#This Row],[release_year]]-'VARIANZA Y DES. EST'!$L$11)^2</f>
        <v>23.230495463129063</v>
      </c>
      <c r="M7066" s="12">
        <v>2019</v>
      </c>
      <c r="N7066" s="9" t="s">
        <v>76</v>
      </c>
      <c r="O7066" s="9" t="s">
        <v>23191</v>
      </c>
      <c r="P7066" s="12">
        <v>1</v>
      </c>
      <c r="Q7066" s="12" t="s">
        <v>28</v>
      </c>
      <c r="R7066" s="12"/>
      <c r="S7066" s="12">
        <v>1</v>
      </c>
      <c r="T7066" s="9" t="s">
        <v>23445</v>
      </c>
      <c r="U7066" s="9" t="s">
        <v>23193</v>
      </c>
      <c r="V7066" s="9" t="s">
        <v>23445</v>
      </c>
      <c r="W7066" s="14">
        <v>3</v>
      </c>
    </row>
    <row r="7067" spans="1:23" x14ac:dyDescent="0.25">
      <c r="A7067" s="8">
        <v>2699</v>
      </c>
      <c r="B7067" s="9" t="s">
        <v>26105</v>
      </c>
      <c r="C7067" s="9" t="s">
        <v>23182</v>
      </c>
      <c r="D7067" s="10" t="s">
        <v>26106</v>
      </c>
      <c r="E7067" s="11"/>
      <c r="F7067" s="9" t="s">
        <v>26107</v>
      </c>
      <c r="G7067" s="12">
        <v>16</v>
      </c>
      <c r="H7067" s="9" t="s">
        <v>34</v>
      </c>
      <c r="I7067" s="9" t="s">
        <v>34</v>
      </c>
      <c r="J7067" s="12">
        <v>1</v>
      </c>
      <c r="K7067" s="13">
        <v>43930</v>
      </c>
      <c r="L7067" s="86">
        <f>(Tabla2[[#This Row],[release_year]]-'VARIANZA Y DES. EST'!$L$11)^2</f>
        <v>23.230495463129063</v>
      </c>
      <c r="M7067" s="12">
        <v>2019</v>
      </c>
      <c r="N7067" s="9" t="s">
        <v>35</v>
      </c>
      <c r="O7067" s="9" t="s">
        <v>23185</v>
      </c>
      <c r="P7067" s="12">
        <v>2</v>
      </c>
      <c r="Q7067" s="12" t="s">
        <v>28</v>
      </c>
      <c r="R7067" s="12"/>
      <c r="S7067" s="12">
        <v>2</v>
      </c>
      <c r="T7067" s="9" t="s">
        <v>23510</v>
      </c>
      <c r="U7067" s="9" t="s">
        <v>23316</v>
      </c>
      <c r="V7067" s="9" t="s">
        <v>23510</v>
      </c>
      <c r="W7067" s="14">
        <v>3</v>
      </c>
    </row>
    <row r="7068" spans="1:23" x14ac:dyDescent="0.25">
      <c r="A7068" s="8">
        <v>2700</v>
      </c>
      <c r="B7068" s="9" t="s">
        <v>26108</v>
      </c>
      <c r="C7068" s="9" t="s">
        <v>23182</v>
      </c>
      <c r="D7068" s="10" t="s">
        <v>26109</v>
      </c>
      <c r="E7068" s="11"/>
      <c r="F7068" s="9"/>
      <c r="G7068" s="12">
        <v>0</v>
      </c>
      <c r="H7068" s="12"/>
      <c r="I7068" s="9"/>
      <c r="J7068" s="12">
        <v>0</v>
      </c>
      <c r="K7068" s="13">
        <v>43930</v>
      </c>
      <c r="L7068" s="86">
        <f>(Tabla2[[#This Row],[release_year]]-'VARIANZA Y DES. EST'!$L$11)^2</f>
        <v>33.870100322899837</v>
      </c>
      <c r="M7068" s="12">
        <v>2020</v>
      </c>
      <c r="N7068" s="9" t="s">
        <v>76</v>
      </c>
      <c r="O7068" s="9" t="s">
        <v>23191</v>
      </c>
      <c r="P7068" s="12">
        <v>1</v>
      </c>
      <c r="Q7068" s="12" t="s">
        <v>28</v>
      </c>
      <c r="R7068" s="12"/>
      <c r="S7068" s="12">
        <v>1</v>
      </c>
      <c r="T7068" s="9" t="s">
        <v>23470</v>
      </c>
      <c r="U7068" s="9" t="s">
        <v>23187</v>
      </c>
      <c r="V7068" s="9" t="s">
        <v>23470</v>
      </c>
      <c r="W7068" s="14">
        <v>2</v>
      </c>
    </row>
    <row r="7069" spans="1:23" x14ac:dyDescent="0.25">
      <c r="A7069" s="8">
        <v>2709</v>
      </c>
      <c r="B7069" s="9" t="s">
        <v>26110</v>
      </c>
      <c r="C7069" s="9" t="s">
        <v>23182</v>
      </c>
      <c r="D7069" s="10" t="s">
        <v>26111</v>
      </c>
      <c r="E7069" s="11"/>
      <c r="F7069" s="9" t="s">
        <v>26112</v>
      </c>
      <c r="G7069" s="12">
        <v>6</v>
      </c>
      <c r="H7069" s="9" t="s">
        <v>1786</v>
      </c>
      <c r="I7069" s="9" t="s">
        <v>1786</v>
      </c>
      <c r="J7069" s="12">
        <v>1</v>
      </c>
      <c r="K7069" s="13">
        <v>43925</v>
      </c>
      <c r="L7069" s="86">
        <f>(Tabla2[[#This Row],[release_year]]-'VARIANZA Y DES. EST'!$L$11)^2</f>
        <v>1.3928663045044412</v>
      </c>
      <c r="M7069" s="12">
        <v>2013</v>
      </c>
      <c r="N7069" s="9" t="s">
        <v>76</v>
      </c>
      <c r="O7069" s="9" t="s">
        <v>23185</v>
      </c>
      <c r="P7069" s="12">
        <v>2</v>
      </c>
      <c r="Q7069" s="12" t="s">
        <v>28</v>
      </c>
      <c r="R7069" s="12"/>
      <c r="S7069" s="12">
        <v>2</v>
      </c>
      <c r="T7069" s="9" t="s">
        <v>23438</v>
      </c>
      <c r="U7069" s="9" t="s">
        <v>23187</v>
      </c>
      <c r="V7069" s="9" t="s">
        <v>23438</v>
      </c>
      <c r="W7069" s="14">
        <v>3</v>
      </c>
    </row>
    <row r="7070" spans="1:23" x14ac:dyDescent="0.25">
      <c r="A7070" s="8">
        <v>2711</v>
      </c>
      <c r="B7070" s="9" t="s">
        <v>26113</v>
      </c>
      <c r="C7070" s="9" t="s">
        <v>23182</v>
      </c>
      <c r="D7070" s="9" t="s">
        <v>26114</v>
      </c>
      <c r="E7070" s="9"/>
      <c r="F7070" s="18" t="s">
        <v>26115</v>
      </c>
      <c r="G7070" s="12">
        <v>8</v>
      </c>
      <c r="H7070" s="9" t="s">
        <v>25</v>
      </c>
      <c r="I7070" s="9" t="s">
        <v>25</v>
      </c>
      <c r="J7070" s="12">
        <v>1</v>
      </c>
      <c r="K7070" s="13">
        <v>43924</v>
      </c>
      <c r="L7070" s="86">
        <f>(Tabla2[[#This Row],[release_year]]-'VARIANZA Y DES. EST'!$L$11)^2</f>
        <v>23.230495463129063</v>
      </c>
      <c r="M7070" s="12">
        <v>2019</v>
      </c>
      <c r="N7070" s="9" t="s">
        <v>35</v>
      </c>
      <c r="O7070" s="9" t="s">
        <v>23185</v>
      </c>
      <c r="P7070" s="12">
        <v>2</v>
      </c>
      <c r="Q7070" s="12" t="s">
        <v>28</v>
      </c>
      <c r="R7070" s="12"/>
      <c r="S7070" s="12">
        <v>2</v>
      </c>
      <c r="T7070" s="9" t="s">
        <v>26116</v>
      </c>
      <c r="U7070" s="9" t="s">
        <v>23206</v>
      </c>
      <c r="V7070" s="9" t="s">
        <v>26116</v>
      </c>
      <c r="W7070" s="14">
        <v>3</v>
      </c>
    </row>
    <row r="7071" spans="1:23" x14ac:dyDescent="0.25">
      <c r="A7071" s="8">
        <v>2719</v>
      </c>
      <c r="B7071" s="9" t="s">
        <v>26117</v>
      </c>
      <c r="C7071" s="9" t="s">
        <v>23182</v>
      </c>
      <c r="D7071" s="9" t="s">
        <v>26118</v>
      </c>
      <c r="E7071" s="9"/>
      <c r="F7071" s="18" t="s">
        <v>26119</v>
      </c>
      <c r="G7071" s="12">
        <v>9</v>
      </c>
      <c r="H7071" s="9" t="s">
        <v>25</v>
      </c>
      <c r="I7071" s="9" t="s">
        <v>25</v>
      </c>
      <c r="J7071" s="12">
        <v>1</v>
      </c>
      <c r="K7071" s="13">
        <v>43922</v>
      </c>
      <c r="L7071" s="86">
        <f>(Tabla2[[#This Row],[release_year]]-'VARIANZA Y DES. EST'!$L$11)^2</f>
        <v>0.67207602404598188</v>
      </c>
      <c r="M7071" s="12">
        <v>2015</v>
      </c>
      <c r="N7071" s="9" t="s">
        <v>35</v>
      </c>
      <c r="O7071" s="9" t="s">
        <v>23289</v>
      </c>
      <c r="P7071" s="12">
        <v>6</v>
      </c>
      <c r="Q7071" s="12" t="s">
        <v>28</v>
      </c>
      <c r="R7071" s="12"/>
      <c r="S7071" s="12">
        <v>6</v>
      </c>
      <c r="T7071" s="9" t="s">
        <v>23229</v>
      </c>
      <c r="U7071" s="9" t="s">
        <v>23229</v>
      </c>
      <c r="V7071" s="9" t="s">
        <v>23229</v>
      </c>
      <c r="W7071" s="14">
        <v>1</v>
      </c>
    </row>
    <row r="7072" spans="1:23" x14ac:dyDescent="0.25">
      <c r="A7072" s="8">
        <v>2728</v>
      </c>
      <c r="B7072" s="9" t="s">
        <v>26120</v>
      </c>
      <c r="C7072" s="9" t="s">
        <v>23182</v>
      </c>
      <c r="D7072" s="10" t="s">
        <v>26121</v>
      </c>
      <c r="E7072" s="19"/>
      <c r="F7072" s="11"/>
      <c r="G7072" s="12">
        <v>0</v>
      </c>
      <c r="H7072" s="9" t="s">
        <v>25</v>
      </c>
      <c r="I7072" s="9" t="s">
        <v>25</v>
      </c>
      <c r="J7072" s="12">
        <v>1</v>
      </c>
      <c r="K7072" s="13">
        <v>43922</v>
      </c>
      <c r="L7072" s="86">
        <f>(Tabla2[[#This Row],[release_year]]-'VARIANZA Y DES. EST'!$L$11)^2</f>
        <v>33.870100322899837</v>
      </c>
      <c r="M7072" s="12">
        <v>2020</v>
      </c>
      <c r="N7072" s="9" t="s">
        <v>76</v>
      </c>
      <c r="O7072" s="9" t="s">
        <v>23191</v>
      </c>
      <c r="P7072" s="12">
        <v>1</v>
      </c>
      <c r="Q7072" s="12" t="s">
        <v>28</v>
      </c>
      <c r="R7072" s="12"/>
      <c r="S7072" s="12">
        <v>1</v>
      </c>
      <c r="T7072" s="9" t="s">
        <v>23576</v>
      </c>
      <c r="U7072" s="9" t="s">
        <v>23193</v>
      </c>
      <c r="V7072" s="9" t="s">
        <v>23576</v>
      </c>
      <c r="W7072" s="14">
        <v>2</v>
      </c>
    </row>
    <row r="7073" spans="1:23" x14ac:dyDescent="0.25">
      <c r="A7073" s="8">
        <v>2737</v>
      </c>
      <c r="B7073" s="9" t="s">
        <v>26122</v>
      </c>
      <c r="C7073" s="9" t="s">
        <v>23182</v>
      </c>
      <c r="D7073" s="10" t="s">
        <v>26123</v>
      </c>
      <c r="E7073" s="11"/>
      <c r="F7073" s="9"/>
      <c r="G7073" s="12">
        <v>0</v>
      </c>
      <c r="H7073" s="9" t="s">
        <v>126</v>
      </c>
      <c r="I7073" s="9" t="s">
        <v>126</v>
      </c>
      <c r="J7073" s="12">
        <v>1</v>
      </c>
      <c r="K7073" s="13">
        <v>43922</v>
      </c>
      <c r="L7073" s="86">
        <f>(Tabla2[[#This Row],[release_year]]-'VARIANZA Y DES. EST'!$L$11)^2</f>
        <v>33.870100322899837</v>
      </c>
      <c r="M7073" s="12">
        <v>2020</v>
      </c>
      <c r="N7073" s="9" t="s">
        <v>76</v>
      </c>
      <c r="O7073" s="9" t="s">
        <v>23255</v>
      </c>
      <c r="P7073" s="12">
        <v>3</v>
      </c>
      <c r="Q7073" s="12" t="s">
        <v>28</v>
      </c>
      <c r="R7073" s="12"/>
      <c r="S7073" s="12">
        <v>3</v>
      </c>
      <c r="T7073" s="9" t="s">
        <v>23256</v>
      </c>
      <c r="U7073" s="9" t="s">
        <v>23213</v>
      </c>
      <c r="V7073" s="9" t="s">
        <v>23256</v>
      </c>
      <c r="W7073" s="14">
        <v>3</v>
      </c>
    </row>
    <row r="7074" spans="1:23" x14ac:dyDescent="0.25">
      <c r="A7074" s="8">
        <v>2740</v>
      </c>
      <c r="B7074" s="9" t="s">
        <v>26124</v>
      </c>
      <c r="C7074" s="9" t="s">
        <v>23182</v>
      </c>
      <c r="D7074" s="10" t="s">
        <v>26125</v>
      </c>
      <c r="E7074" s="11"/>
      <c r="F7074" s="9" t="s">
        <v>26126</v>
      </c>
      <c r="G7074" s="12">
        <v>7</v>
      </c>
      <c r="H7074" s="12"/>
      <c r="I7074" s="9"/>
      <c r="J7074" s="12">
        <v>0</v>
      </c>
      <c r="K7074" s="13">
        <v>43922</v>
      </c>
      <c r="L7074" s="86">
        <f>(Tabla2[[#This Row],[release_year]]-'VARIANZA Y DES. EST'!$L$11)^2</f>
        <v>23.230495463129063</v>
      </c>
      <c r="M7074" s="12">
        <v>2019</v>
      </c>
      <c r="N7074" s="9" t="s">
        <v>110</v>
      </c>
      <c r="O7074" s="9" t="s">
        <v>23255</v>
      </c>
      <c r="P7074" s="12">
        <v>3</v>
      </c>
      <c r="Q7074" s="12" t="s">
        <v>28</v>
      </c>
      <c r="R7074" s="12"/>
      <c r="S7074" s="12">
        <v>3</v>
      </c>
      <c r="T7074" s="9" t="s">
        <v>23326</v>
      </c>
      <c r="U7074" s="9" t="s">
        <v>23316</v>
      </c>
      <c r="V7074" s="9" t="s">
        <v>23326</v>
      </c>
      <c r="W7074" s="14">
        <v>2</v>
      </c>
    </row>
    <row r="7075" spans="1:23" x14ac:dyDescent="0.25">
      <c r="A7075" s="8">
        <v>2741</v>
      </c>
      <c r="B7075" s="9" t="s">
        <v>26127</v>
      </c>
      <c r="C7075" s="9" t="s">
        <v>23182</v>
      </c>
      <c r="D7075" s="9" t="s">
        <v>26128</v>
      </c>
      <c r="E7075" s="9"/>
      <c r="F7075" s="9" t="s">
        <v>26129</v>
      </c>
      <c r="G7075" s="12">
        <v>9</v>
      </c>
      <c r="H7075" s="9" t="s">
        <v>34</v>
      </c>
      <c r="I7075" s="9" t="s">
        <v>34</v>
      </c>
      <c r="J7075" s="12">
        <v>1</v>
      </c>
      <c r="K7075" s="13">
        <v>43922</v>
      </c>
      <c r="L7075" s="86">
        <f>(Tabla2[[#This Row],[release_year]]-'VARIANZA Y DES. EST'!$L$11)^2</f>
        <v>794.12353509069362</v>
      </c>
      <c r="M7075" s="12">
        <v>1986</v>
      </c>
      <c r="N7075" s="9" t="s">
        <v>35</v>
      </c>
      <c r="O7075" s="9" t="s">
        <v>23289</v>
      </c>
      <c r="P7075" s="12">
        <v>6</v>
      </c>
      <c r="Q7075" s="12" t="s">
        <v>28</v>
      </c>
      <c r="R7075" s="12"/>
      <c r="S7075" s="12">
        <v>6</v>
      </c>
      <c r="T7075" s="9" t="s">
        <v>23316</v>
      </c>
      <c r="U7075" s="9" t="s">
        <v>23316</v>
      </c>
      <c r="V7075" s="9" t="s">
        <v>23316</v>
      </c>
      <c r="W7075" s="14">
        <v>1</v>
      </c>
    </row>
    <row r="7076" spans="1:23" x14ac:dyDescent="0.25">
      <c r="A7076" s="8">
        <v>2743</v>
      </c>
      <c r="B7076" s="9" t="s">
        <v>26130</v>
      </c>
      <c r="C7076" s="9" t="s">
        <v>23182</v>
      </c>
      <c r="D7076" s="10" t="s">
        <v>26131</v>
      </c>
      <c r="E7076" s="11"/>
      <c r="F7076" s="9"/>
      <c r="G7076" s="12">
        <v>0</v>
      </c>
      <c r="H7076" s="9" t="s">
        <v>126</v>
      </c>
      <c r="I7076" s="9" t="s">
        <v>126</v>
      </c>
      <c r="J7076" s="12">
        <v>1</v>
      </c>
      <c r="K7076" s="13">
        <v>43922</v>
      </c>
      <c r="L7076" s="86">
        <f>(Tabla2[[#This Row],[release_year]]-'VARIANZA Y DES. EST'!$L$11)^2</f>
        <v>33.870100322899837</v>
      </c>
      <c r="M7076" s="12">
        <v>2020</v>
      </c>
      <c r="N7076" s="9" t="s">
        <v>76</v>
      </c>
      <c r="O7076" s="9" t="s">
        <v>23185</v>
      </c>
      <c r="P7076" s="12">
        <v>2</v>
      </c>
      <c r="Q7076" s="12" t="s">
        <v>28</v>
      </c>
      <c r="R7076" s="12"/>
      <c r="S7076" s="12">
        <v>2</v>
      </c>
      <c r="T7076" s="9" t="s">
        <v>23309</v>
      </c>
      <c r="U7076" s="9" t="s">
        <v>23213</v>
      </c>
      <c r="V7076" s="9" t="s">
        <v>23309</v>
      </c>
      <c r="W7076" s="14">
        <v>3</v>
      </c>
    </row>
    <row r="7077" spans="1:23" x14ac:dyDescent="0.25">
      <c r="A7077" s="8">
        <v>2744</v>
      </c>
      <c r="B7077" s="9" t="s">
        <v>26132</v>
      </c>
      <c r="C7077" s="9" t="s">
        <v>23182</v>
      </c>
      <c r="D7077" s="10" t="s">
        <v>26133</v>
      </c>
      <c r="E7077" s="11"/>
      <c r="F7077" s="9" t="s">
        <v>26134</v>
      </c>
      <c r="G7077" s="12">
        <v>8</v>
      </c>
      <c r="H7077" s="9" t="s">
        <v>25</v>
      </c>
      <c r="I7077" s="9" t="s">
        <v>25</v>
      </c>
      <c r="J7077" s="12">
        <v>1</v>
      </c>
      <c r="K7077" s="13">
        <v>43922</v>
      </c>
      <c r="L7077" s="86">
        <f>(Tabla2[[#This Row],[release_year]]-'VARIANZA Y DES. EST'!$L$11)^2</f>
        <v>33.870100322899837</v>
      </c>
      <c r="M7077" s="12">
        <v>2020</v>
      </c>
      <c r="N7077" s="9" t="s">
        <v>76</v>
      </c>
      <c r="O7077" s="9" t="s">
        <v>23191</v>
      </c>
      <c r="P7077" s="12">
        <v>1</v>
      </c>
      <c r="Q7077" s="12" t="s">
        <v>28</v>
      </c>
      <c r="R7077" s="12"/>
      <c r="S7077" s="12">
        <v>1</v>
      </c>
      <c r="T7077" s="9" t="s">
        <v>23229</v>
      </c>
      <c r="U7077" s="9" t="s">
        <v>23229</v>
      </c>
      <c r="V7077" s="9" t="s">
        <v>23229</v>
      </c>
      <c r="W7077" s="14">
        <v>1</v>
      </c>
    </row>
    <row r="7078" spans="1:23" x14ac:dyDescent="0.25">
      <c r="A7078" s="8">
        <v>2747</v>
      </c>
      <c r="B7078" s="9" t="s">
        <v>26135</v>
      </c>
      <c r="C7078" s="9" t="s">
        <v>23182</v>
      </c>
      <c r="D7078" s="10" t="s">
        <v>26136</v>
      </c>
      <c r="E7078" s="11"/>
      <c r="F7078" s="9" t="s">
        <v>26137</v>
      </c>
      <c r="G7078" s="12">
        <v>10</v>
      </c>
      <c r="H7078" s="9" t="s">
        <v>126</v>
      </c>
      <c r="I7078" s="9" t="s">
        <v>126</v>
      </c>
      <c r="J7078" s="12">
        <v>1</v>
      </c>
      <c r="K7078" s="13">
        <v>43922</v>
      </c>
      <c r="L7078" s="86">
        <f>(Tabla2[[#This Row],[release_year]]-'VARIANZA Y DES. EST'!$L$11)^2</f>
        <v>33.870100322899837</v>
      </c>
      <c r="M7078" s="12">
        <v>2020</v>
      </c>
      <c r="N7078" s="9" t="s">
        <v>76</v>
      </c>
      <c r="O7078" s="9" t="s">
        <v>23255</v>
      </c>
      <c r="P7078" s="12">
        <v>3</v>
      </c>
      <c r="Q7078" s="12" t="s">
        <v>28</v>
      </c>
      <c r="R7078" s="12"/>
      <c r="S7078" s="12">
        <v>3</v>
      </c>
      <c r="T7078" s="9" t="s">
        <v>23256</v>
      </c>
      <c r="U7078" s="9" t="s">
        <v>23213</v>
      </c>
      <c r="V7078" s="9" t="s">
        <v>23256</v>
      </c>
      <c r="W7078" s="14">
        <v>3</v>
      </c>
    </row>
    <row r="7079" spans="1:23" x14ac:dyDescent="0.25">
      <c r="A7079" s="8">
        <v>2749</v>
      </c>
      <c r="B7079" s="9" t="s">
        <v>26138</v>
      </c>
      <c r="C7079" s="9" t="s">
        <v>23182</v>
      </c>
      <c r="D7079" s="10" t="s">
        <v>26139</v>
      </c>
      <c r="E7079" s="11"/>
      <c r="F7079" s="9" t="s">
        <v>26140</v>
      </c>
      <c r="G7079" s="12">
        <v>6</v>
      </c>
      <c r="H7079" s="9" t="s">
        <v>2924</v>
      </c>
      <c r="I7079" s="9" t="s">
        <v>2924</v>
      </c>
      <c r="J7079" s="12">
        <v>1</v>
      </c>
      <c r="K7079" s="13">
        <v>43922</v>
      </c>
      <c r="L7079" s="86">
        <f>(Tabla2[[#This Row],[release_year]]-'VARIANZA Y DES. EST'!$L$11)^2</f>
        <v>33.870100322899837</v>
      </c>
      <c r="M7079" s="12">
        <v>2020</v>
      </c>
      <c r="N7079" s="9" t="s">
        <v>35</v>
      </c>
      <c r="O7079" s="9" t="s">
        <v>23185</v>
      </c>
      <c r="P7079" s="12">
        <v>2</v>
      </c>
      <c r="Q7079" s="12" t="s">
        <v>28</v>
      </c>
      <c r="R7079" s="12"/>
      <c r="S7079" s="12">
        <v>2</v>
      </c>
      <c r="T7079" s="9" t="s">
        <v>23201</v>
      </c>
      <c r="U7079" s="9" t="s">
        <v>23187</v>
      </c>
      <c r="V7079" s="9" t="s">
        <v>23201</v>
      </c>
      <c r="W7079" s="14">
        <v>3</v>
      </c>
    </row>
    <row r="7080" spans="1:23" x14ac:dyDescent="0.25">
      <c r="A7080" s="8">
        <v>2752</v>
      </c>
      <c r="B7080" s="9" t="s">
        <v>26141</v>
      </c>
      <c r="C7080" s="9" t="s">
        <v>23182</v>
      </c>
      <c r="D7080" s="10" t="s">
        <v>26142</v>
      </c>
      <c r="E7080" s="11"/>
      <c r="F7080" s="9" t="s">
        <v>26143</v>
      </c>
      <c r="G7080" s="12">
        <v>3</v>
      </c>
      <c r="H7080" s="9" t="s">
        <v>518</v>
      </c>
      <c r="I7080" s="9" t="s">
        <v>518</v>
      </c>
      <c r="J7080" s="12">
        <v>1</v>
      </c>
      <c r="K7080" s="13">
        <v>43921</v>
      </c>
      <c r="L7080" s="86">
        <f>(Tabla2[[#This Row],[release_year]]-'VARIANZA Y DES. EST'!$L$11)^2</f>
        <v>23.230495463129063</v>
      </c>
      <c r="M7080" s="12">
        <v>2019</v>
      </c>
      <c r="N7080" s="9" t="s">
        <v>55</v>
      </c>
      <c r="O7080" s="9" t="s">
        <v>23191</v>
      </c>
      <c r="P7080" s="12">
        <v>1</v>
      </c>
      <c r="Q7080" s="12" t="s">
        <v>28</v>
      </c>
      <c r="R7080" s="12"/>
      <c r="S7080" s="12">
        <v>1</v>
      </c>
      <c r="T7080" s="9" t="s">
        <v>26144</v>
      </c>
      <c r="U7080" s="9" t="s">
        <v>23264</v>
      </c>
      <c r="V7080" s="9" t="s">
        <v>26144</v>
      </c>
      <c r="W7080" s="14">
        <v>3</v>
      </c>
    </row>
    <row r="7081" spans="1:23" x14ac:dyDescent="0.25">
      <c r="A7081" s="8">
        <v>2753</v>
      </c>
      <c r="B7081" s="9" t="s">
        <v>26145</v>
      </c>
      <c r="C7081" s="9" t="s">
        <v>23182</v>
      </c>
      <c r="D7081" s="9" t="s">
        <v>26146</v>
      </c>
      <c r="E7081" s="9" t="s">
        <v>26147</v>
      </c>
      <c r="F7081" s="9" t="s">
        <v>26148</v>
      </c>
      <c r="G7081" s="12">
        <v>2</v>
      </c>
      <c r="H7081" s="12"/>
      <c r="I7081" s="9"/>
      <c r="J7081" s="12">
        <v>0</v>
      </c>
      <c r="K7081" s="13">
        <v>43921</v>
      </c>
      <c r="L7081" s="86">
        <f>(Tabla2[[#This Row],[release_year]]-'VARIANZA Y DES. EST'!$L$11)^2</f>
        <v>23.230495463129063</v>
      </c>
      <c r="M7081" s="12">
        <v>2019</v>
      </c>
      <c r="N7081" s="9" t="s">
        <v>110</v>
      </c>
      <c r="O7081" s="9" t="s">
        <v>23191</v>
      </c>
      <c r="P7081" s="12">
        <v>1</v>
      </c>
      <c r="Q7081" s="12" t="s">
        <v>28</v>
      </c>
      <c r="R7081" s="12"/>
      <c r="S7081" s="12">
        <v>1</v>
      </c>
      <c r="T7081" s="9" t="s">
        <v>23264</v>
      </c>
      <c r="U7081" s="9" t="s">
        <v>23264</v>
      </c>
      <c r="V7081" s="9" t="s">
        <v>23264</v>
      </c>
      <c r="W7081" s="14">
        <v>1</v>
      </c>
    </row>
    <row r="7082" spans="1:23" x14ac:dyDescent="0.25">
      <c r="A7082" s="8">
        <v>2760</v>
      </c>
      <c r="B7082" s="9" t="s">
        <v>26149</v>
      </c>
      <c r="C7082" s="9" t="s">
        <v>23182</v>
      </c>
      <c r="D7082" s="10" t="s">
        <v>26150</v>
      </c>
      <c r="E7082" s="11"/>
      <c r="F7082" s="9" t="s">
        <v>26151</v>
      </c>
      <c r="G7082" s="12">
        <v>4</v>
      </c>
      <c r="H7082" s="12"/>
      <c r="I7082" s="9"/>
      <c r="J7082" s="12">
        <v>0</v>
      </c>
      <c r="K7082" s="13">
        <v>43921</v>
      </c>
      <c r="L7082" s="86">
        <f>(Tabla2[[#This Row],[release_year]]-'VARIANZA Y DES. EST'!$L$11)^2</f>
        <v>23.230495463129063</v>
      </c>
      <c r="M7082" s="12">
        <v>2019</v>
      </c>
      <c r="N7082" s="9" t="s">
        <v>26</v>
      </c>
      <c r="O7082" s="9" t="s">
        <v>23191</v>
      </c>
      <c r="P7082" s="12">
        <v>1</v>
      </c>
      <c r="Q7082" s="12" t="s">
        <v>28</v>
      </c>
      <c r="R7082" s="12"/>
      <c r="S7082" s="12">
        <v>1</v>
      </c>
      <c r="T7082" s="9" t="s">
        <v>23264</v>
      </c>
      <c r="U7082" s="9" t="s">
        <v>23264</v>
      </c>
      <c r="V7082" s="9" t="s">
        <v>23264</v>
      </c>
      <c r="W7082" s="14">
        <v>1</v>
      </c>
    </row>
    <row r="7083" spans="1:23" x14ac:dyDescent="0.25">
      <c r="A7083" s="8">
        <v>2762</v>
      </c>
      <c r="B7083" s="9" t="s">
        <v>26152</v>
      </c>
      <c r="C7083" s="9" t="s">
        <v>23182</v>
      </c>
      <c r="D7083" s="9" t="s">
        <v>26153</v>
      </c>
      <c r="E7083" s="9"/>
      <c r="F7083" s="9" t="s">
        <v>26154</v>
      </c>
      <c r="G7083" s="12">
        <v>7</v>
      </c>
      <c r="H7083" s="9" t="s">
        <v>1349</v>
      </c>
      <c r="I7083" s="9" t="s">
        <v>1349</v>
      </c>
      <c r="J7083" s="12">
        <v>1</v>
      </c>
      <c r="K7083" s="13">
        <v>43919</v>
      </c>
      <c r="L7083" s="86">
        <f>(Tabla2[[#This Row],[release_year]]-'VARIANZA Y DES. EST'!$L$11)^2</f>
        <v>33.870100322899837</v>
      </c>
      <c r="M7083" s="12">
        <v>2020</v>
      </c>
      <c r="N7083" s="9" t="s">
        <v>76</v>
      </c>
      <c r="O7083" s="9" t="s">
        <v>23191</v>
      </c>
      <c r="P7083" s="12">
        <v>1</v>
      </c>
      <c r="Q7083" s="12" t="s">
        <v>28</v>
      </c>
      <c r="R7083" s="12"/>
      <c r="S7083" s="12">
        <v>1</v>
      </c>
      <c r="T7083" s="9" t="s">
        <v>24391</v>
      </c>
      <c r="U7083" s="9" t="s">
        <v>23193</v>
      </c>
      <c r="V7083" s="9" t="s">
        <v>24391</v>
      </c>
      <c r="W7083" s="14">
        <v>3</v>
      </c>
    </row>
    <row r="7084" spans="1:23" x14ac:dyDescent="0.25">
      <c r="A7084" s="8">
        <v>2765</v>
      </c>
      <c r="B7084" s="9" t="s">
        <v>26155</v>
      </c>
      <c r="C7084" s="9" t="s">
        <v>23182</v>
      </c>
      <c r="D7084" s="9" t="s">
        <v>26156</v>
      </c>
      <c r="E7084" s="18"/>
      <c r="F7084" s="9" t="s">
        <v>26157</v>
      </c>
      <c r="G7084" s="12">
        <v>10</v>
      </c>
      <c r="H7084" s="9" t="s">
        <v>25</v>
      </c>
      <c r="I7084" s="9" t="s">
        <v>25</v>
      </c>
      <c r="J7084" s="12">
        <v>1</v>
      </c>
      <c r="K7084" s="13">
        <v>43917</v>
      </c>
      <c r="L7084" s="86">
        <f>(Tabla2[[#This Row],[release_year]]-'VARIANZA Y DES. EST'!$L$11)^2</f>
        <v>23.230495463129063</v>
      </c>
      <c r="M7084" s="12">
        <v>2019</v>
      </c>
      <c r="N7084" s="9" t="s">
        <v>76</v>
      </c>
      <c r="O7084" s="9" t="s">
        <v>23185</v>
      </c>
      <c r="P7084" s="12">
        <v>2</v>
      </c>
      <c r="Q7084" s="12" t="s">
        <v>28</v>
      </c>
      <c r="R7084" s="12"/>
      <c r="S7084" s="12">
        <v>2</v>
      </c>
      <c r="T7084" s="9" t="s">
        <v>23392</v>
      </c>
      <c r="U7084" s="9" t="s">
        <v>23193</v>
      </c>
      <c r="V7084" s="9" t="s">
        <v>23392</v>
      </c>
      <c r="W7084" s="14">
        <v>3</v>
      </c>
    </row>
    <row r="7085" spans="1:23" x14ac:dyDescent="0.25">
      <c r="A7085" s="8">
        <v>2766</v>
      </c>
      <c r="B7085" s="9" t="s">
        <v>26158</v>
      </c>
      <c r="C7085" s="9" t="s">
        <v>23182</v>
      </c>
      <c r="D7085" s="9" t="s">
        <v>26159</v>
      </c>
      <c r="E7085" s="18"/>
      <c r="F7085" s="18" t="s">
        <v>26160</v>
      </c>
      <c r="G7085" s="12">
        <v>4</v>
      </c>
      <c r="H7085" s="9" t="s">
        <v>518</v>
      </c>
      <c r="I7085" s="9" t="s">
        <v>518</v>
      </c>
      <c r="J7085" s="12">
        <v>1</v>
      </c>
      <c r="K7085" s="13">
        <v>43917</v>
      </c>
      <c r="L7085" s="86">
        <f>(Tabla2[[#This Row],[release_year]]-'VARIANZA Y DES. EST'!$L$11)^2</f>
        <v>23.230495463129063</v>
      </c>
      <c r="M7085" s="12">
        <v>2019</v>
      </c>
      <c r="N7085" s="9" t="s">
        <v>76</v>
      </c>
      <c r="O7085" s="9" t="s">
        <v>23191</v>
      </c>
      <c r="P7085" s="12">
        <v>1</v>
      </c>
      <c r="Q7085" s="12" t="s">
        <v>28</v>
      </c>
      <c r="R7085" s="12"/>
      <c r="S7085" s="12">
        <v>1</v>
      </c>
      <c r="T7085" s="9" t="s">
        <v>26092</v>
      </c>
      <c r="U7085" s="9" t="s">
        <v>23187</v>
      </c>
      <c r="V7085" s="9" t="s">
        <v>26092</v>
      </c>
      <c r="W7085" s="14">
        <v>3</v>
      </c>
    </row>
    <row r="7086" spans="1:23" x14ac:dyDescent="0.25">
      <c r="A7086" s="8">
        <v>2768</v>
      </c>
      <c r="B7086" s="9" t="s">
        <v>26161</v>
      </c>
      <c r="C7086" s="9" t="s">
        <v>23182</v>
      </c>
      <c r="D7086" s="9" t="s">
        <v>26162</v>
      </c>
      <c r="E7086" s="18"/>
      <c r="F7086" s="9" t="s">
        <v>26163</v>
      </c>
      <c r="G7086" s="12">
        <v>8</v>
      </c>
      <c r="H7086" s="9" t="s">
        <v>25</v>
      </c>
      <c r="I7086" s="9" t="s">
        <v>25</v>
      </c>
      <c r="J7086" s="12">
        <v>1</v>
      </c>
      <c r="K7086" s="13">
        <v>43917</v>
      </c>
      <c r="L7086" s="86">
        <f>(Tabla2[[#This Row],[release_year]]-'VARIANZA Y DES. EST'!$L$11)^2</f>
        <v>33.870100322899837</v>
      </c>
      <c r="M7086" s="12">
        <v>2020</v>
      </c>
      <c r="N7086" s="9" t="s">
        <v>76</v>
      </c>
      <c r="O7086" s="9" t="s">
        <v>23255</v>
      </c>
      <c r="P7086" s="12">
        <v>3</v>
      </c>
      <c r="Q7086" s="12" t="s">
        <v>28</v>
      </c>
      <c r="R7086" s="12"/>
      <c r="S7086" s="12">
        <v>3</v>
      </c>
      <c r="T7086" s="9" t="s">
        <v>24010</v>
      </c>
      <c r="U7086" s="9" t="s">
        <v>23193</v>
      </c>
      <c r="V7086" s="9" t="s">
        <v>24010</v>
      </c>
      <c r="W7086" s="14">
        <v>3</v>
      </c>
    </row>
    <row r="7087" spans="1:23" x14ac:dyDescent="0.25">
      <c r="A7087" s="8">
        <v>2773</v>
      </c>
      <c r="B7087" s="9" t="s">
        <v>26164</v>
      </c>
      <c r="C7087" s="9" t="s">
        <v>23182</v>
      </c>
      <c r="D7087" s="10" t="s">
        <v>26165</v>
      </c>
      <c r="E7087" s="11"/>
      <c r="F7087" s="9" t="s">
        <v>26166</v>
      </c>
      <c r="G7087" s="12">
        <v>1</v>
      </c>
      <c r="H7087" s="12"/>
      <c r="I7087" s="9"/>
      <c r="J7087" s="12">
        <v>0</v>
      </c>
      <c r="K7087" s="13">
        <v>43917</v>
      </c>
      <c r="L7087" s="86">
        <f>(Tabla2[[#This Row],[release_year]]-'VARIANZA Y DES. EST'!$L$11)^2</f>
        <v>33.870100322899837</v>
      </c>
      <c r="M7087" s="12">
        <v>2020</v>
      </c>
      <c r="N7087" s="9" t="s">
        <v>76</v>
      </c>
      <c r="O7087" s="9" t="s">
        <v>23191</v>
      </c>
      <c r="P7087" s="12">
        <v>1</v>
      </c>
      <c r="Q7087" s="12" t="s">
        <v>28</v>
      </c>
      <c r="R7087" s="12"/>
      <c r="S7087" s="12">
        <v>1</v>
      </c>
      <c r="T7087" s="9" t="s">
        <v>25744</v>
      </c>
      <c r="U7087" s="9" t="s">
        <v>23187</v>
      </c>
      <c r="V7087" s="9" t="s">
        <v>25744</v>
      </c>
      <c r="W7087" s="14">
        <v>3</v>
      </c>
    </row>
    <row r="7088" spans="1:23" x14ac:dyDescent="0.25">
      <c r="A7088" s="8">
        <v>2775</v>
      </c>
      <c r="B7088" s="9" t="s">
        <v>26167</v>
      </c>
      <c r="C7088" s="9" t="s">
        <v>23182</v>
      </c>
      <c r="D7088" s="9" t="s">
        <v>26168</v>
      </c>
      <c r="E7088" s="9"/>
      <c r="F7088" s="9" t="s">
        <v>26169</v>
      </c>
      <c r="G7088" s="12">
        <v>38</v>
      </c>
      <c r="H7088" s="12"/>
      <c r="I7088" s="9"/>
      <c r="J7088" s="12">
        <v>0</v>
      </c>
      <c r="K7088" s="13">
        <v>43916</v>
      </c>
      <c r="L7088" s="86">
        <f>(Tabla2[[#This Row],[release_year]]-'VARIANZA Y DES. EST'!$L$11)^2</f>
        <v>33.870100322899837</v>
      </c>
      <c r="M7088" s="12">
        <v>2020</v>
      </c>
      <c r="N7088" s="9" t="s">
        <v>76</v>
      </c>
      <c r="O7088" s="9" t="s">
        <v>23185</v>
      </c>
      <c r="P7088" s="12">
        <v>2</v>
      </c>
      <c r="Q7088" s="12" t="s">
        <v>28</v>
      </c>
      <c r="R7088" s="12"/>
      <c r="S7088" s="12">
        <v>2</v>
      </c>
      <c r="T7088" s="9" t="s">
        <v>23315</v>
      </c>
      <c r="U7088" s="9" t="s">
        <v>23316</v>
      </c>
      <c r="V7088" s="9" t="s">
        <v>23315</v>
      </c>
      <c r="W7088" s="14">
        <v>2</v>
      </c>
    </row>
    <row r="7089" spans="1:23" x14ac:dyDescent="0.25">
      <c r="A7089" s="8">
        <v>2778</v>
      </c>
      <c r="B7089" s="9" t="s">
        <v>26170</v>
      </c>
      <c r="C7089" s="9" t="s">
        <v>23182</v>
      </c>
      <c r="D7089" s="9" t="s">
        <v>26171</v>
      </c>
      <c r="E7089" s="9"/>
      <c r="F7089" s="9" t="s">
        <v>26172</v>
      </c>
      <c r="G7089" s="12">
        <v>16</v>
      </c>
      <c r="H7089" s="9" t="s">
        <v>184</v>
      </c>
      <c r="I7089" s="9" t="s">
        <v>184</v>
      </c>
      <c r="J7089" s="12">
        <v>1</v>
      </c>
      <c r="K7089" s="13">
        <v>43916</v>
      </c>
      <c r="L7089" s="86">
        <f>(Tabla2[[#This Row],[release_year]]-'VARIANZA Y DES. EST'!$L$11)^2</f>
        <v>33.870100322899837</v>
      </c>
      <c r="M7089" s="12">
        <v>2020</v>
      </c>
      <c r="N7089" s="9" t="s">
        <v>76</v>
      </c>
      <c r="O7089" s="9" t="s">
        <v>23191</v>
      </c>
      <c r="P7089" s="12">
        <v>1</v>
      </c>
      <c r="Q7089" s="12" t="s">
        <v>28</v>
      </c>
      <c r="R7089" s="12"/>
      <c r="S7089" s="12">
        <v>1</v>
      </c>
      <c r="T7089" s="9" t="s">
        <v>23281</v>
      </c>
      <c r="U7089" s="9" t="s">
        <v>23187</v>
      </c>
      <c r="V7089" s="9" t="s">
        <v>23281</v>
      </c>
      <c r="W7089" s="14">
        <v>2</v>
      </c>
    </row>
    <row r="7090" spans="1:23" x14ac:dyDescent="0.25">
      <c r="A7090" s="8">
        <v>2784</v>
      </c>
      <c r="B7090" s="9" t="s">
        <v>26173</v>
      </c>
      <c r="C7090" s="9" t="s">
        <v>23182</v>
      </c>
      <c r="D7090" s="9" t="s">
        <v>26174</v>
      </c>
      <c r="E7090" s="9"/>
      <c r="F7090" s="9" t="s">
        <v>26175</v>
      </c>
      <c r="G7090" s="12">
        <v>7</v>
      </c>
      <c r="H7090" s="9" t="s">
        <v>6603</v>
      </c>
      <c r="I7090" s="9" t="s">
        <v>26176</v>
      </c>
      <c r="J7090" s="12">
        <v>2</v>
      </c>
      <c r="K7090" s="13">
        <v>43913</v>
      </c>
      <c r="L7090" s="86">
        <f>(Tabla2[[#This Row],[release_year]]-'VARIANZA Y DES. EST'!$L$11)^2</f>
        <v>33.870100322899837</v>
      </c>
      <c r="M7090" s="12">
        <v>2020</v>
      </c>
      <c r="N7090" s="9" t="s">
        <v>76</v>
      </c>
      <c r="O7090" s="9" t="s">
        <v>23191</v>
      </c>
      <c r="P7090" s="12">
        <v>1</v>
      </c>
      <c r="Q7090" s="12" t="s">
        <v>28</v>
      </c>
      <c r="R7090" s="12"/>
      <c r="S7090" s="12">
        <v>1</v>
      </c>
      <c r="T7090" s="9" t="s">
        <v>23445</v>
      </c>
      <c r="U7090" s="9" t="s">
        <v>23193</v>
      </c>
      <c r="V7090" s="9" t="s">
        <v>23445</v>
      </c>
      <c r="W7090" s="14">
        <v>3</v>
      </c>
    </row>
    <row r="7091" spans="1:23" x14ac:dyDescent="0.25">
      <c r="A7091" s="8">
        <v>2785</v>
      </c>
      <c r="B7091" s="9" t="s">
        <v>26177</v>
      </c>
      <c r="C7091" s="9" t="s">
        <v>23182</v>
      </c>
      <c r="D7091" s="9" t="s">
        <v>26178</v>
      </c>
      <c r="E7091" s="9"/>
      <c r="F7091" s="9" t="s">
        <v>26179</v>
      </c>
      <c r="G7091" s="12">
        <v>7</v>
      </c>
      <c r="H7091" s="9" t="s">
        <v>4237</v>
      </c>
      <c r="I7091" s="9" t="s">
        <v>26180</v>
      </c>
      <c r="J7091" s="12">
        <v>2</v>
      </c>
      <c r="K7091" s="13">
        <v>43912</v>
      </c>
      <c r="L7091" s="86">
        <f>(Tabla2[[#This Row],[release_year]]-'VARIANZA Y DES. EST'!$L$11)^2</f>
        <v>33.870100322899837</v>
      </c>
      <c r="M7091" s="12">
        <v>2020</v>
      </c>
      <c r="N7091" s="9" t="s">
        <v>35</v>
      </c>
      <c r="O7091" s="9" t="s">
        <v>23191</v>
      </c>
      <c r="P7091" s="12">
        <v>1</v>
      </c>
      <c r="Q7091" s="12" t="s">
        <v>28</v>
      </c>
      <c r="R7091" s="12"/>
      <c r="S7091" s="12">
        <v>1</v>
      </c>
      <c r="T7091" s="9" t="s">
        <v>23470</v>
      </c>
      <c r="U7091" s="9" t="s">
        <v>23187</v>
      </c>
      <c r="V7091" s="9" t="s">
        <v>23470</v>
      </c>
      <c r="W7091" s="14">
        <v>2</v>
      </c>
    </row>
    <row r="7092" spans="1:23" x14ac:dyDescent="0.25">
      <c r="A7092" s="8">
        <v>2786</v>
      </c>
      <c r="B7092" s="9" t="s">
        <v>26181</v>
      </c>
      <c r="C7092" s="9" t="s">
        <v>23182</v>
      </c>
      <c r="D7092" s="10" t="s">
        <v>26182</v>
      </c>
      <c r="E7092" s="11"/>
      <c r="F7092" s="9" t="s">
        <v>26183</v>
      </c>
      <c r="G7092" s="12">
        <v>12</v>
      </c>
      <c r="H7092" s="12"/>
      <c r="I7092" s="9"/>
      <c r="J7092" s="12">
        <v>0</v>
      </c>
      <c r="K7092" s="13">
        <v>43911</v>
      </c>
      <c r="L7092" s="86">
        <f>(Tabla2[[#This Row],[release_year]]-'VARIANZA Y DES. EST'!$L$11)^2</f>
        <v>33.870100322899837</v>
      </c>
      <c r="M7092" s="12">
        <v>2020</v>
      </c>
      <c r="N7092" s="9" t="s">
        <v>26</v>
      </c>
      <c r="O7092" s="9" t="s">
        <v>23185</v>
      </c>
      <c r="P7092" s="12">
        <v>2</v>
      </c>
      <c r="Q7092" s="12" t="s">
        <v>28</v>
      </c>
      <c r="R7092" s="12"/>
      <c r="S7092" s="12">
        <v>2</v>
      </c>
      <c r="T7092" s="9" t="s">
        <v>23264</v>
      </c>
      <c r="U7092" s="9" t="s">
        <v>23264</v>
      </c>
      <c r="V7092" s="9" t="s">
        <v>23264</v>
      </c>
      <c r="W7092" s="14">
        <v>1</v>
      </c>
    </row>
    <row r="7093" spans="1:23" x14ac:dyDescent="0.25">
      <c r="A7093" s="8">
        <v>2788</v>
      </c>
      <c r="B7093" s="9" t="s">
        <v>26184</v>
      </c>
      <c r="C7093" s="9" t="s">
        <v>23182</v>
      </c>
      <c r="D7093" s="10" t="s">
        <v>26185</v>
      </c>
      <c r="E7093" s="11"/>
      <c r="F7093" s="9" t="s">
        <v>26186</v>
      </c>
      <c r="G7093" s="12">
        <v>6</v>
      </c>
      <c r="H7093" s="12"/>
      <c r="I7093" s="9"/>
      <c r="J7093" s="12">
        <v>0</v>
      </c>
      <c r="K7093" s="13">
        <v>43910</v>
      </c>
      <c r="L7093" s="86">
        <f>(Tabla2[[#This Row],[release_year]]-'VARIANZA Y DES. EST'!$L$11)^2</f>
        <v>33.870100322899837</v>
      </c>
      <c r="M7093" s="12">
        <v>2020</v>
      </c>
      <c r="N7093" s="9" t="s">
        <v>110</v>
      </c>
      <c r="O7093" s="9" t="s">
        <v>23185</v>
      </c>
      <c r="P7093" s="12">
        <v>2</v>
      </c>
      <c r="Q7093" s="12" t="s">
        <v>28</v>
      </c>
      <c r="R7093" s="12"/>
      <c r="S7093" s="12">
        <v>2</v>
      </c>
      <c r="T7093" s="9" t="s">
        <v>23268</v>
      </c>
      <c r="U7093" s="9" t="s">
        <v>23264</v>
      </c>
      <c r="V7093" s="9" t="s">
        <v>23268</v>
      </c>
      <c r="W7093" s="14">
        <v>2</v>
      </c>
    </row>
    <row r="7094" spans="1:23" x14ac:dyDescent="0.25">
      <c r="A7094" s="8">
        <v>2789</v>
      </c>
      <c r="B7094" s="9" t="s">
        <v>26187</v>
      </c>
      <c r="C7094" s="9" t="s">
        <v>23182</v>
      </c>
      <c r="D7094" s="10" t="s">
        <v>26188</v>
      </c>
      <c r="E7094" s="11"/>
      <c r="F7094" s="9" t="s">
        <v>26189</v>
      </c>
      <c r="G7094" s="12">
        <v>33</v>
      </c>
      <c r="H7094" s="9" t="s">
        <v>25</v>
      </c>
      <c r="I7094" s="9" t="s">
        <v>1636</v>
      </c>
      <c r="J7094" s="12">
        <v>2</v>
      </c>
      <c r="K7094" s="13">
        <v>43910</v>
      </c>
      <c r="L7094" s="86">
        <f>(Tabla2[[#This Row],[release_year]]-'VARIANZA Y DES. EST'!$L$11)^2</f>
        <v>33.870100322899837</v>
      </c>
      <c r="M7094" s="12">
        <v>2020</v>
      </c>
      <c r="N7094" s="9" t="s">
        <v>110</v>
      </c>
      <c r="O7094" s="9" t="s">
        <v>23185</v>
      </c>
      <c r="P7094" s="12">
        <v>2</v>
      </c>
      <c r="Q7094" s="12" t="s">
        <v>28</v>
      </c>
      <c r="R7094" s="12"/>
      <c r="S7094" s="12">
        <v>2</v>
      </c>
      <c r="T7094" s="9" t="s">
        <v>23326</v>
      </c>
      <c r="U7094" s="9" t="s">
        <v>23316</v>
      </c>
      <c r="V7094" s="9" t="s">
        <v>23326</v>
      </c>
      <c r="W7094" s="14">
        <v>2</v>
      </c>
    </row>
    <row r="7095" spans="1:23" x14ac:dyDescent="0.25">
      <c r="A7095" s="8">
        <v>2791</v>
      </c>
      <c r="B7095" s="9" t="s">
        <v>26190</v>
      </c>
      <c r="C7095" s="9" t="s">
        <v>23182</v>
      </c>
      <c r="D7095" s="10" t="s">
        <v>26191</v>
      </c>
      <c r="E7095" s="11"/>
      <c r="F7095" s="9" t="s">
        <v>26192</v>
      </c>
      <c r="G7095" s="12">
        <v>16</v>
      </c>
      <c r="H7095" s="9" t="s">
        <v>25</v>
      </c>
      <c r="I7095" s="9" t="s">
        <v>25</v>
      </c>
      <c r="J7095" s="12">
        <v>1</v>
      </c>
      <c r="K7095" s="13">
        <v>43910</v>
      </c>
      <c r="L7095" s="86">
        <f>(Tabla2[[#This Row],[release_year]]-'VARIANZA Y DES. EST'!$L$11)^2</f>
        <v>33.870100322899837</v>
      </c>
      <c r="M7095" s="12">
        <v>2020</v>
      </c>
      <c r="N7095" s="9" t="s">
        <v>82</v>
      </c>
      <c r="O7095" s="9" t="s">
        <v>23227</v>
      </c>
      <c r="P7095" s="12">
        <v>4</v>
      </c>
      <c r="Q7095" s="12" t="s">
        <v>28</v>
      </c>
      <c r="R7095" s="12"/>
      <c r="S7095" s="12">
        <v>4</v>
      </c>
      <c r="T7095" s="9" t="s">
        <v>23366</v>
      </c>
      <c r="U7095" s="9" t="s">
        <v>23264</v>
      </c>
      <c r="V7095" s="9" t="s">
        <v>23366</v>
      </c>
      <c r="W7095" s="14">
        <v>3</v>
      </c>
    </row>
    <row r="7096" spans="1:23" x14ac:dyDescent="0.25">
      <c r="A7096" s="8">
        <v>2792</v>
      </c>
      <c r="B7096" s="9" t="s">
        <v>26193</v>
      </c>
      <c r="C7096" s="9" t="s">
        <v>23182</v>
      </c>
      <c r="D7096" s="10" t="s">
        <v>26194</v>
      </c>
      <c r="E7096" s="11"/>
      <c r="F7096" s="18" t="s">
        <v>26195</v>
      </c>
      <c r="G7096" s="12">
        <v>6</v>
      </c>
      <c r="H7096" s="9" t="s">
        <v>25</v>
      </c>
      <c r="I7096" s="9" t="s">
        <v>25</v>
      </c>
      <c r="J7096" s="12">
        <v>1</v>
      </c>
      <c r="K7096" s="13">
        <v>43910</v>
      </c>
      <c r="L7096" s="86">
        <f>(Tabla2[[#This Row],[release_year]]-'VARIANZA Y DES. EST'!$L$11)^2</f>
        <v>33.870100322899837</v>
      </c>
      <c r="M7096" s="12">
        <v>2020</v>
      </c>
      <c r="N7096" s="9" t="s">
        <v>76</v>
      </c>
      <c r="O7096" s="9" t="s">
        <v>23191</v>
      </c>
      <c r="P7096" s="12">
        <v>1</v>
      </c>
      <c r="Q7096" s="12" t="s">
        <v>28</v>
      </c>
      <c r="R7096" s="12"/>
      <c r="S7096" s="12">
        <v>1</v>
      </c>
      <c r="T7096" s="9" t="s">
        <v>23206</v>
      </c>
      <c r="U7096" s="9" t="s">
        <v>23206</v>
      </c>
      <c r="V7096" s="9" t="s">
        <v>23206</v>
      </c>
      <c r="W7096" s="14">
        <v>1</v>
      </c>
    </row>
    <row r="7097" spans="1:23" x14ac:dyDescent="0.25">
      <c r="A7097" s="8">
        <v>2793</v>
      </c>
      <c r="B7097" s="9" t="s">
        <v>26196</v>
      </c>
      <c r="C7097" s="9" t="s">
        <v>23182</v>
      </c>
      <c r="D7097" s="9" t="s">
        <v>26197</v>
      </c>
      <c r="E7097" s="9"/>
      <c r="F7097" s="18" t="s">
        <v>26198</v>
      </c>
      <c r="G7097" s="12">
        <v>8</v>
      </c>
      <c r="H7097" s="9" t="s">
        <v>518</v>
      </c>
      <c r="I7097" s="9" t="s">
        <v>518</v>
      </c>
      <c r="J7097" s="12">
        <v>1</v>
      </c>
      <c r="K7097" s="13">
        <v>43910</v>
      </c>
      <c r="L7097" s="86">
        <f>(Tabla2[[#This Row],[release_year]]-'VARIANZA Y DES. EST'!$L$11)^2</f>
        <v>33.870100322899837</v>
      </c>
      <c r="M7097" s="12">
        <v>2020</v>
      </c>
      <c r="N7097" s="9" t="s">
        <v>76</v>
      </c>
      <c r="O7097" s="9" t="s">
        <v>23191</v>
      </c>
      <c r="P7097" s="12">
        <v>1</v>
      </c>
      <c r="Q7097" s="12" t="s">
        <v>28</v>
      </c>
      <c r="R7097" s="12"/>
      <c r="S7097" s="12">
        <v>1</v>
      </c>
      <c r="T7097" s="9" t="s">
        <v>23445</v>
      </c>
      <c r="U7097" s="9" t="s">
        <v>23193</v>
      </c>
      <c r="V7097" s="9" t="s">
        <v>23445</v>
      </c>
      <c r="W7097" s="14">
        <v>3</v>
      </c>
    </row>
    <row r="7098" spans="1:23" x14ac:dyDescent="0.25">
      <c r="A7098" s="8">
        <v>2794</v>
      </c>
      <c r="B7098" s="9" t="s">
        <v>26199</v>
      </c>
      <c r="C7098" s="9" t="s">
        <v>23182</v>
      </c>
      <c r="D7098" s="10" t="s">
        <v>26200</v>
      </c>
      <c r="E7098" s="11"/>
      <c r="F7098" s="9" t="s">
        <v>26201</v>
      </c>
      <c r="G7098" s="12">
        <v>9</v>
      </c>
      <c r="H7098" s="9" t="s">
        <v>126</v>
      </c>
      <c r="I7098" s="9" t="s">
        <v>126</v>
      </c>
      <c r="J7098" s="12">
        <v>1</v>
      </c>
      <c r="K7098" s="13">
        <v>43910</v>
      </c>
      <c r="L7098" s="86">
        <f>(Tabla2[[#This Row],[release_year]]-'VARIANZA Y DES. EST'!$L$11)^2</f>
        <v>33.870100322899837</v>
      </c>
      <c r="M7098" s="12">
        <v>2020</v>
      </c>
      <c r="N7098" s="9" t="s">
        <v>35</v>
      </c>
      <c r="O7098" s="9" t="s">
        <v>23191</v>
      </c>
      <c r="P7098" s="12">
        <v>1</v>
      </c>
      <c r="Q7098" s="12" t="s">
        <v>28</v>
      </c>
      <c r="R7098" s="12"/>
      <c r="S7098" s="12">
        <v>1</v>
      </c>
      <c r="T7098" s="9" t="s">
        <v>23844</v>
      </c>
      <c r="U7098" s="9" t="s">
        <v>23213</v>
      </c>
      <c r="V7098" s="9" t="s">
        <v>23844</v>
      </c>
      <c r="W7098" s="14">
        <v>3</v>
      </c>
    </row>
    <row r="7099" spans="1:23" x14ac:dyDescent="0.25">
      <c r="A7099" s="8">
        <v>2795</v>
      </c>
      <c r="B7099" s="9" t="s">
        <v>26202</v>
      </c>
      <c r="C7099" s="9" t="s">
        <v>23182</v>
      </c>
      <c r="D7099" s="10" t="s">
        <v>26203</v>
      </c>
      <c r="E7099" s="11"/>
      <c r="F7099" s="9" t="s">
        <v>26204</v>
      </c>
      <c r="G7099" s="12">
        <v>13</v>
      </c>
      <c r="H7099" s="9" t="s">
        <v>126</v>
      </c>
      <c r="I7099" s="9" t="s">
        <v>126</v>
      </c>
      <c r="J7099" s="12">
        <v>1</v>
      </c>
      <c r="K7099" s="13">
        <v>43910</v>
      </c>
      <c r="L7099" s="86">
        <f>(Tabla2[[#This Row],[release_year]]-'VARIANZA Y DES. EST'!$L$11)^2</f>
        <v>33.870100322899837</v>
      </c>
      <c r="M7099" s="12">
        <v>2020</v>
      </c>
      <c r="N7099" s="9" t="s">
        <v>82</v>
      </c>
      <c r="O7099" s="9" t="s">
        <v>23191</v>
      </c>
      <c r="P7099" s="12">
        <v>1</v>
      </c>
      <c r="Q7099" s="12" t="s">
        <v>28</v>
      </c>
      <c r="R7099" s="12"/>
      <c r="S7099" s="12">
        <v>1</v>
      </c>
      <c r="T7099" s="9" t="s">
        <v>26030</v>
      </c>
      <c r="U7099" s="9" t="s">
        <v>23213</v>
      </c>
      <c r="V7099" s="9" t="s">
        <v>26030</v>
      </c>
      <c r="W7099" s="14">
        <v>3</v>
      </c>
    </row>
    <row r="7100" spans="1:23" x14ac:dyDescent="0.25">
      <c r="A7100" s="8">
        <v>2796</v>
      </c>
      <c r="B7100" s="9" t="s">
        <v>26205</v>
      </c>
      <c r="C7100" s="9" t="s">
        <v>23182</v>
      </c>
      <c r="D7100" s="9" t="s">
        <v>26206</v>
      </c>
      <c r="E7100" s="10" t="s">
        <v>26207</v>
      </c>
      <c r="F7100" s="11"/>
      <c r="G7100" s="12">
        <v>0</v>
      </c>
      <c r="H7100" s="9" t="s">
        <v>25</v>
      </c>
      <c r="I7100" s="9" t="s">
        <v>25</v>
      </c>
      <c r="J7100" s="12">
        <v>1</v>
      </c>
      <c r="K7100" s="13">
        <v>43910</v>
      </c>
      <c r="L7100" s="86">
        <f>(Tabla2[[#This Row],[release_year]]-'VARIANZA Y DES. EST'!$L$11)^2</f>
        <v>33.870100322899837</v>
      </c>
      <c r="M7100" s="12">
        <v>2020</v>
      </c>
      <c r="N7100" s="9" t="s">
        <v>76</v>
      </c>
      <c r="O7100" s="9" t="s">
        <v>23191</v>
      </c>
      <c r="P7100" s="12">
        <v>1</v>
      </c>
      <c r="Q7100" s="12" t="s">
        <v>28</v>
      </c>
      <c r="R7100" s="12"/>
      <c r="S7100" s="12">
        <v>1</v>
      </c>
      <c r="T7100" s="9" t="s">
        <v>23576</v>
      </c>
      <c r="U7100" s="9" t="s">
        <v>23193</v>
      </c>
      <c r="V7100" s="9" t="s">
        <v>23576</v>
      </c>
      <c r="W7100" s="14">
        <v>2</v>
      </c>
    </row>
    <row r="7101" spans="1:23" x14ac:dyDescent="0.25">
      <c r="A7101" s="8">
        <v>2798</v>
      </c>
      <c r="B7101" s="9" t="s">
        <v>26208</v>
      </c>
      <c r="C7101" s="9" t="s">
        <v>23182</v>
      </c>
      <c r="D7101" s="9" t="s">
        <v>26209</v>
      </c>
      <c r="E7101" s="9"/>
      <c r="F7101" s="9" t="s">
        <v>26210</v>
      </c>
      <c r="G7101" s="12">
        <v>12</v>
      </c>
      <c r="H7101" s="9" t="s">
        <v>231</v>
      </c>
      <c r="I7101" s="9" t="s">
        <v>231</v>
      </c>
      <c r="J7101" s="12">
        <v>1</v>
      </c>
      <c r="K7101" s="13">
        <v>43910</v>
      </c>
      <c r="L7101" s="86">
        <f>(Tabla2[[#This Row],[release_year]]-'VARIANZA Y DES. EST'!$L$11)^2</f>
        <v>33.870100322899837</v>
      </c>
      <c r="M7101" s="12">
        <v>2020</v>
      </c>
      <c r="N7101" s="9" t="s">
        <v>76</v>
      </c>
      <c r="O7101" s="9" t="s">
        <v>23191</v>
      </c>
      <c r="P7101" s="12">
        <v>1</v>
      </c>
      <c r="Q7101" s="12" t="s">
        <v>28</v>
      </c>
      <c r="R7101" s="12"/>
      <c r="S7101" s="12">
        <v>1</v>
      </c>
      <c r="T7101" s="9" t="s">
        <v>24963</v>
      </c>
      <c r="U7101" s="9" t="s">
        <v>23187</v>
      </c>
      <c r="V7101" s="9" t="s">
        <v>24963</v>
      </c>
      <c r="W7101" s="14">
        <v>3</v>
      </c>
    </row>
    <row r="7102" spans="1:23" x14ac:dyDescent="0.25">
      <c r="A7102" s="8">
        <v>2803</v>
      </c>
      <c r="B7102" s="9" t="s">
        <v>26211</v>
      </c>
      <c r="C7102" s="9" t="s">
        <v>23182</v>
      </c>
      <c r="D7102" s="9" t="s">
        <v>26212</v>
      </c>
      <c r="E7102" s="18"/>
      <c r="F7102" s="9" t="s">
        <v>26213</v>
      </c>
      <c r="G7102" s="12">
        <v>10</v>
      </c>
      <c r="H7102" s="9" t="s">
        <v>710</v>
      </c>
      <c r="I7102" s="9" t="s">
        <v>710</v>
      </c>
      <c r="J7102" s="12">
        <v>1</v>
      </c>
      <c r="K7102" s="13">
        <v>43908</v>
      </c>
      <c r="L7102" s="86">
        <f>(Tabla2[[#This Row],[release_year]]-'VARIANZA Y DES. EST'!$L$11)^2</f>
        <v>33.870100322899837</v>
      </c>
      <c r="M7102" s="12">
        <v>2020</v>
      </c>
      <c r="N7102" s="9" t="s">
        <v>76</v>
      </c>
      <c r="O7102" s="9" t="s">
        <v>23191</v>
      </c>
      <c r="P7102" s="12">
        <v>1</v>
      </c>
      <c r="Q7102" s="12" t="s">
        <v>28</v>
      </c>
      <c r="R7102" s="12"/>
      <c r="S7102" s="12">
        <v>1</v>
      </c>
      <c r="T7102" s="9" t="s">
        <v>23281</v>
      </c>
      <c r="U7102" s="9" t="s">
        <v>23187</v>
      </c>
      <c r="V7102" s="9" t="s">
        <v>23281</v>
      </c>
      <c r="W7102" s="14">
        <v>2</v>
      </c>
    </row>
    <row r="7103" spans="1:23" x14ac:dyDescent="0.25">
      <c r="A7103" s="8">
        <v>2805</v>
      </c>
      <c r="B7103" s="9" t="s">
        <v>26214</v>
      </c>
      <c r="C7103" s="9" t="s">
        <v>23182</v>
      </c>
      <c r="D7103" s="10" t="s">
        <v>26215</v>
      </c>
      <c r="E7103" s="11"/>
      <c r="F7103" s="9" t="s">
        <v>26216</v>
      </c>
      <c r="G7103" s="12">
        <v>12</v>
      </c>
      <c r="H7103" s="9" t="s">
        <v>75</v>
      </c>
      <c r="I7103" s="9" t="s">
        <v>75</v>
      </c>
      <c r="J7103" s="12">
        <v>1</v>
      </c>
      <c r="K7103" s="13">
        <v>43908</v>
      </c>
      <c r="L7103" s="86">
        <f>(Tabla2[[#This Row],[release_year]]-'VARIANZA Y DES. EST'!$L$11)^2</f>
        <v>23.230495463129063</v>
      </c>
      <c r="M7103" s="12">
        <v>2019</v>
      </c>
      <c r="N7103" s="9" t="s">
        <v>76</v>
      </c>
      <c r="O7103" s="9" t="s">
        <v>23191</v>
      </c>
      <c r="P7103" s="12">
        <v>1</v>
      </c>
      <c r="Q7103" s="12" t="s">
        <v>28</v>
      </c>
      <c r="R7103" s="12"/>
      <c r="S7103" s="12">
        <v>1</v>
      </c>
      <c r="T7103" s="9" t="s">
        <v>23445</v>
      </c>
      <c r="U7103" s="9" t="s">
        <v>23193</v>
      </c>
      <c r="V7103" s="9" t="s">
        <v>23445</v>
      </c>
      <c r="W7103" s="14">
        <v>3</v>
      </c>
    </row>
    <row r="7104" spans="1:23" x14ac:dyDescent="0.25">
      <c r="A7104" s="8">
        <v>2808</v>
      </c>
      <c r="B7104" s="9" t="s">
        <v>26217</v>
      </c>
      <c r="C7104" s="9" t="s">
        <v>23182</v>
      </c>
      <c r="D7104" s="10" t="s">
        <v>26218</v>
      </c>
      <c r="E7104" s="11"/>
      <c r="F7104" s="9" t="s">
        <v>26219</v>
      </c>
      <c r="G7104" s="12">
        <v>8</v>
      </c>
      <c r="H7104" s="9" t="s">
        <v>126</v>
      </c>
      <c r="I7104" s="9" t="s">
        <v>26220</v>
      </c>
      <c r="J7104" s="12">
        <v>3</v>
      </c>
      <c r="K7104" s="13">
        <v>43907</v>
      </c>
      <c r="L7104" s="86">
        <f>(Tabla2[[#This Row],[release_year]]-'VARIANZA Y DES. EST'!$L$11)^2</f>
        <v>33.870100322899837</v>
      </c>
      <c r="M7104" s="12">
        <v>2020</v>
      </c>
      <c r="N7104" s="9" t="s">
        <v>110</v>
      </c>
      <c r="O7104" s="9" t="s">
        <v>23191</v>
      </c>
      <c r="P7104" s="12">
        <v>1</v>
      </c>
      <c r="Q7104" s="12" t="s">
        <v>28</v>
      </c>
      <c r="R7104" s="12"/>
      <c r="S7104" s="12">
        <v>1</v>
      </c>
      <c r="T7104" s="9" t="s">
        <v>24849</v>
      </c>
      <c r="U7104" s="9" t="s">
        <v>23213</v>
      </c>
      <c r="V7104" s="9" t="s">
        <v>24849</v>
      </c>
      <c r="W7104" s="14">
        <v>3</v>
      </c>
    </row>
    <row r="7105" spans="1:23" x14ac:dyDescent="0.25">
      <c r="A7105" s="8">
        <v>2809</v>
      </c>
      <c r="B7105" s="9" t="s">
        <v>26221</v>
      </c>
      <c r="C7105" s="9" t="s">
        <v>23182</v>
      </c>
      <c r="D7105" s="10" t="s">
        <v>26222</v>
      </c>
      <c r="E7105" s="11"/>
      <c r="F7105" s="18" t="s">
        <v>26223</v>
      </c>
      <c r="G7105" s="12">
        <v>1</v>
      </c>
      <c r="H7105" s="9" t="s">
        <v>25</v>
      </c>
      <c r="I7105" s="9" t="s">
        <v>25</v>
      </c>
      <c r="J7105" s="12">
        <v>1</v>
      </c>
      <c r="K7105" s="13">
        <v>43907</v>
      </c>
      <c r="L7105" s="86">
        <f>(Tabla2[[#This Row],[release_year]]-'VARIANZA Y DES. EST'!$L$11)^2</f>
        <v>14.590890603358293</v>
      </c>
      <c r="M7105" s="12">
        <v>2018</v>
      </c>
      <c r="N7105" s="9" t="s">
        <v>76</v>
      </c>
      <c r="O7105" s="9" t="s">
        <v>23191</v>
      </c>
      <c r="P7105" s="12">
        <v>1</v>
      </c>
      <c r="Q7105" s="12" t="s">
        <v>28</v>
      </c>
      <c r="R7105" s="12"/>
      <c r="S7105" s="12">
        <v>1</v>
      </c>
      <c r="T7105" s="9" t="s">
        <v>23197</v>
      </c>
      <c r="U7105" s="9" t="s">
        <v>23197</v>
      </c>
      <c r="V7105" s="9" t="s">
        <v>23197</v>
      </c>
      <c r="W7105" s="14">
        <v>1</v>
      </c>
    </row>
    <row r="7106" spans="1:23" x14ac:dyDescent="0.25">
      <c r="A7106" s="8">
        <v>2814</v>
      </c>
      <c r="B7106" s="9" t="s">
        <v>26224</v>
      </c>
      <c r="C7106" s="9" t="s">
        <v>23182</v>
      </c>
      <c r="D7106" s="9" t="s">
        <v>26225</v>
      </c>
      <c r="E7106" s="9" t="s">
        <v>26226</v>
      </c>
      <c r="F7106" s="9"/>
      <c r="G7106" s="12">
        <v>0</v>
      </c>
      <c r="H7106" s="9" t="s">
        <v>25</v>
      </c>
      <c r="I7106" s="9" t="s">
        <v>25</v>
      </c>
      <c r="J7106" s="12">
        <v>1</v>
      </c>
      <c r="K7106" s="13">
        <v>43905</v>
      </c>
      <c r="L7106" s="86">
        <f>(Tabla2[[#This Row],[release_year]]-'VARIANZA Y DES. EST'!$L$11)^2</f>
        <v>23.230495463129063</v>
      </c>
      <c r="M7106" s="12">
        <v>2019</v>
      </c>
      <c r="N7106" s="9" t="s">
        <v>76</v>
      </c>
      <c r="O7106" s="9" t="s">
        <v>23191</v>
      </c>
      <c r="P7106" s="12">
        <v>1</v>
      </c>
      <c r="Q7106" s="12" t="s">
        <v>28</v>
      </c>
      <c r="R7106" s="12"/>
      <c r="S7106" s="12">
        <v>1</v>
      </c>
      <c r="T7106" s="9" t="s">
        <v>23197</v>
      </c>
      <c r="U7106" s="9" t="s">
        <v>23197</v>
      </c>
      <c r="V7106" s="9" t="s">
        <v>23197</v>
      </c>
      <c r="W7106" s="14">
        <v>1</v>
      </c>
    </row>
    <row r="7107" spans="1:23" x14ac:dyDescent="0.25">
      <c r="A7107" s="8">
        <v>2817</v>
      </c>
      <c r="B7107" s="9" t="s">
        <v>26227</v>
      </c>
      <c r="C7107" s="9" t="s">
        <v>23182</v>
      </c>
      <c r="D7107" s="10" t="s">
        <v>26228</v>
      </c>
      <c r="E7107" s="11"/>
      <c r="F7107" s="9" t="s">
        <v>26229</v>
      </c>
      <c r="G7107" s="12">
        <v>3</v>
      </c>
      <c r="H7107" s="9" t="s">
        <v>25</v>
      </c>
      <c r="I7107" s="9" t="s">
        <v>25</v>
      </c>
      <c r="J7107" s="12">
        <v>1</v>
      </c>
      <c r="K7107" s="13">
        <v>43903</v>
      </c>
      <c r="L7107" s="86">
        <f>(Tabla2[[#This Row],[release_year]]-'VARIANZA Y DES. EST'!$L$11)^2</f>
        <v>33.870100322899837</v>
      </c>
      <c r="M7107" s="12">
        <v>2020</v>
      </c>
      <c r="N7107" s="9" t="s">
        <v>35</v>
      </c>
      <c r="O7107" s="9" t="s">
        <v>23191</v>
      </c>
      <c r="P7107" s="12">
        <v>1</v>
      </c>
      <c r="Q7107" s="12" t="s">
        <v>28</v>
      </c>
      <c r="R7107" s="12"/>
      <c r="S7107" s="12">
        <v>1</v>
      </c>
      <c r="T7107" s="9" t="s">
        <v>23356</v>
      </c>
      <c r="U7107" s="9" t="s">
        <v>23197</v>
      </c>
      <c r="V7107" s="9" t="s">
        <v>23356</v>
      </c>
      <c r="W7107" s="14">
        <v>2</v>
      </c>
    </row>
    <row r="7108" spans="1:23" x14ac:dyDescent="0.25">
      <c r="A7108" s="8">
        <v>2819</v>
      </c>
      <c r="B7108" s="9" t="s">
        <v>26230</v>
      </c>
      <c r="C7108" s="9" t="s">
        <v>23182</v>
      </c>
      <c r="D7108" s="9" t="s">
        <v>26231</v>
      </c>
      <c r="E7108" s="9"/>
      <c r="F7108" s="9" t="s">
        <v>26232</v>
      </c>
      <c r="G7108" s="12">
        <v>11</v>
      </c>
      <c r="H7108" s="9" t="s">
        <v>1608</v>
      </c>
      <c r="I7108" s="9" t="s">
        <v>1608</v>
      </c>
      <c r="J7108" s="12">
        <v>1</v>
      </c>
      <c r="K7108" s="13">
        <v>43903</v>
      </c>
      <c r="L7108" s="86">
        <f>(Tabla2[[#This Row],[release_year]]-'VARIANZA Y DES. EST'!$L$11)^2</f>
        <v>33.870100322899837</v>
      </c>
      <c r="M7108" s="12">
        <v>2020</v>
      </c>
      <c r="N7108" s="9" t="s">
        <v>76</v>
      </c>
      <c r="O7108" s="9" t="s">
        <v>23191</v>
      </c>
      <c r="P7108" s="12">
        <v>1</v>
      </c>
      <c r="Q7108" s="12" t="s">
        <v>28</v>
      </c>
      <c r="R7108" s="12"/>
      <c r="S7108" s="12">
        <v>1</v>
      </c>
      <c r="T7108" s="9" t="s">
        <v>25006</v>
      </c>
      <c r="U7108" s="9" t="s">
        <v>23187</v>
      </c>
      <c r="V7108" s="9" t="s">
        <v>25006</v>
      </c>
      <c r="W7108" s="14">
        <v>3</v>
      </c>
    </row>
    <row r="7109" spans="1:23" x14ac:dyDescent="0.25">
      <c r="A7109" s="8">
        <v>2822</v>
      </c>
      <c r="B7109" s="9" t="s">
        <v>26233</v>
      </c>
      <c r="C7109" s="9" t="s">
        <v>23182</v>
      </c>
      <c r="D7109" s="9" t="s">
        <v>26234</v>
      </c>
      <c r="E7109" s="9" t="s">
        <v>9152</v>
      </c>
      <c r="F7109" s="9" t="s">
        <v>26235</v>
      </c>
      <c r="G7109" s="12">
        <v>10</v>
      </c>
      <c r="H7109" s="9" t="s">
        <v>1349</v>
      </c>
      <c r="I7109" s="9" t="s">
        <v>2840</v>
      </c>
      <c r="J7109" s="12">
        <v>2</v>
      </c>
      <c r="K7109" s="13">
        <v>43903</v>
      </c>
      <c r="L7109" s="86">
        <f>(Tabla2[[#This Row],[release_year]]-'VARIANZA Y DES. EST'!$L$11)^2</f>
        <v>33.870100322899837</v>
      </c>
      <c r="M7109" s="12">
        <v>2020</v>
      </c>
      <c r="N7109" s="9" t="s">
        <v>76</v>
      </c>
      <c r="O7109" s="9" t="s">
        <v>23185</v>
      </c>
      <c r="P7109" s="12">
        <v>2</v>
      </c>
      <c r="Q7109" s="12" t="s">
        <v>28</v>
      </c>
      <c r="R7109" s="12"/>
      <c r="S7109" s="12">
        <v>2</v>
      </c>
      <c r="T7109" s="9" t="s">
        <v>25905</v>
      </c>
      <c r="U7109" s="9" t="s">
        <v>23187</v>
      </c>
      <c r="V7109" s="9" t="s">
        <v>25905</v>
      </c>
      <c r="W7109" s="14">
        <v>3</v>
      </c>
    </row>
    <row r="7110" spans="1:23" x14ac:dyDescent="0.25">
      <c r="A7110" s="8">
        <v>2825</v>
      </c>
      <c r="B7110" s="9" t="s">
        <v>26236</v>
      </c>
      <c r="C7110" s="9" t="s">
        <v>23182</v>
      </c>
      <c r="D7110" s="10" t="s">
        <v>26237</v>
      </c>
      <c r="E7110" s="11"/>
      <c r="F7110" s="9" t="s">
        <v>26238</v>
      </c>
      <c r="G7110" s="12">
        <v>10</v>
      </c>
      <c r="H7110" s="9" t="s">
        <v>1331</v>
      </c>
      <c r="I7110" s="9" t="s">
        <v>1331</v>
      </c>
      <c r="J7110" s="12">
        <v>1</v>
      </c>
      <c r="K7110" s="13">
        <v>43903</v>
      </c>
      <c r="L7110" s="86">
        <f>(Tabla2[[#This Row],[release_year]]-'VARIANZA Y DES. EST'!$L$11)^2</f>
        <v>33.870100322899837</v>
      </c>
      <c r="M7110" s="12">
        <v>2020</v>
      </c>
      <c r="N7110" s="9" t="s">
        <v>76</v>
      </c>
      <c r="O7110" s="9" t="s">
        <v>23191</v>
      </c>
      <c r="P7110" s="12">
        <v>1</v>
      </c>
      <c r="Q7110" s="12" t="s">
        <v>28</v>
      </c>
      <c r="R7110" s="12"/>
      <c r="S7110" s="12">
        <v>1</v>
      </c>
      <c r="T7110" s="9" t="s">
        <v>23445</v>
      </c>
      <c r="U7110" s="9" t="s">
        <v>23193</v>
      </c>
      <c r="V7110" s="9" t="s">
        <v>23445</v>
      </c>
      <c r="W7110" s="14">
        <v>3</v>
      </c>
    </row>
    <row r="7111" spans="1:23" x14ac:dyDescent="0.25">
      <c r="A7111" s="8">
        <v>2826</v>
      </c>
      <c r="B7111" s="9" t="s">
        <v>26239</v>
      </c>
      <c r="C7111" s="9" t="s">
        <v>23182</v>
      </c>
      <c r="D7111" s="9" t="s">
        <v>26240</v>
      </c>
      <c r="E7111" s="9"/>
      <c r="F7111" s="9"/>
      <c r="G7111" s="12">
        <v>0</v>
      </c>
      <c r="H7111" s="9" t="s">
        <v>25</v>
      </c>
      <c r="I7111" s="9" t="s">
        <v>25</v>
      </c>
      <c r="J7111" s="12">
        <v>1</v>
      </c>
      <c r="K7111" s="13">
        <v>43901</v>
      </c>
      <c r="L7111" s="86">
        <f>(Tabla2[[#This Row],[release_year]]-'VARIANZA Y DES. EST'!$L$11)^2</f>
        <v>33.870100322899837</v>
      </c>
      <c r="M7111" s="12">
        <v>2020</v>
      </c>
      <c r="N7111" s="9" t="s">
        <v>76</v>
      </c>
      <c r="O7111" s="9" t="s">
        <v>23185</v>
      </c>
      <c r="P7111" s="12">
        <v>2</v>
      </c>
      <c r="Q7111" s="12" t="s">
        <v>28</v>
      </c>
      <c r="R7111" s="12"/>
      <c r="S7111" s="12">
        <v>2</v>
      </c>
      <c r="T7111" s="9" t="s">
        <v>23576</v>
      </c>
      <c r="U7111" s="9" t="s">
        <v>23193</v>
      </c>
      <c r="V7111" s="9" t="s">
        <v>23576</v>
      </c>
      <c r="W7111" s="14">
        <v>2</v>
      </c>
    </row>
    <row r="7112" spans="1:23" x14ac:dyDescent="0.25">
      <c r="A7112" s="8">
        <v>2827</v>
      </c>
      <c r="B7112" s="9" t="s">
        <v>26241</v>
      </c>
      <c r="C7112" s="9" t="s">
        <v>23182</v>
      </c>
      <c r="D7112" s="10" t="s">
        <v>26242</v>
      </c>
      <c r="E7112" s="11"/>
      <c r="F7112" s="9" t="s">
        <v>26243</v>
      </c>
      <c r="G7112" s="12">
        <v>10</v>
      </c>
      <c r="H7112" s="9" t="s">
        <v>25</v>
      </c>
      <c r="I7112" s="9" t="s">
        <v>25</v>
      </c>
      <c r="J7112" s="12">
        <v>1</v>
      </c>
      <c r="K7112" s="13">
        <v>43901</v>
      </c>
      <c r="L7112" s="86">
        <f>(Tabla2[[#This Row],[release_year]]-'VARIANZA Y DES. EST'!$L$11)^2</f>
        <v>33.870100322899837</v>
      </c>
      <c r="M7112" s="12">
        <v>2020</v>
      </c>
      <c r="N7112" s="9" t="s">
        <v>35</v>
      </c>
      <c r="O7112" s="9" t="s">
        <v>23255</v>
      </c>
      <c r="P7112" s="12">
        <v>3</v>
      </c>
      <c r="Q7112" s="12" t="s">
        <v>28</v>
      </c>
      <c r="R7112" s="12"/>
      <c r="S7112" s="12">
        <v>3</v>
      </c>
      <c r="T7112" s="9" t="s">
        <v>24126</v>
      </c>
      <c r="U7112" s="9" t="s">
        <v>23747</v>
      </c>
      <c r="V7112" s="9" t="s">
        <v>24126</v>
      </c>
      <c r="W7112" s="14">
        <v>3</v>
      </c>
    </row>
    <row r="7113" spans="1:23" x14ac:dyDescent="0.25">
      <c r="A7113" s="8">
        <v>2828</v>
      </c>
      <c r="B7113" s="9" t="s">
        <v>26244</v>
      </c>
      <c r="C7113" s="9" t="s">
        <v>23182</v>
      </c>
      <c r="D7113" s="10" t="s">
        <v>26245</v>
      </c>
      <c r="E7113" s="11"/>
      <c r="F7113" s="9" t="s">
        <v>26246</v>
      </c>
      <c r="G7113" s="12">
        <v>1</v>
      </c>
      <c r="H7113" s="9" t="s">
        <v>858</v>
      </c>
      <c r="I7113" s="9" t="s">
        <v>26247</v>
      </c>
      <c r="J7113" s="12">
        <v>2</v>
      </c>
      <c r="K7113" s="13">
        <v>43901</v>
      </c>
      <c r="L7113" s="86">
        <f>(Tabla2[[#This Row],[release_year]]-'VARIANZA Y DES. EST'!$L$11)^2</f>
        <v>33.870100322899837</v>
      </c>
      <c r="M7113" s="12">
        <v>2020</v>
      </c>
      <c r="N7113" s="9" t="s">
        <v>76</v>
      </c>
      <c r="O7113" s="9" t="s">
        <v>23191</v>
      </c>
      <c r="P7113" s="12">
        <v>1</v>
      </c>
      <c r="Q7113" s="12" t="s">
        <v>28</v>
      </c>
      <c r="R7113" s="12"/>
      <c r="S7113" s="12">
        <v>1</v>
      </c>
      <c r="T7113" s="9" t="s">
        <v>23470</v>
      </c>
      <c r="U7113" s="9" t="s">
        <v>23187</v>
      </c>
      <c r="V7113" s="9" t="s">
        <v>23470</v>
      </c>
      <c r="W7113" s="14">
        <v>2</v>
      </c>
    </row>
    <row r="7114" spans="1:23" x14ac:dyDescent="0.25">
      <c r="A7114" s="8">
        <v>2839</v>
      </c>
      <c r="B7114" s="9" t="s">
        <v>26248</v>
      </c>
      <c r="C7114" s="9" t="s">
        <v>23182</v>
      </c>
      <c r="D7114" s="10" t="s">
        <v>26249</v>
      </c>
      <c r="E7114" s="11"/>
      <c r="F7114" s="9" t="s">
        <v>26250</v>
      </c>
      <c r="G7114" s="12">
        <v>2</v>
      </c>
      <c r="H7114" s="9" t="s">
        <v>25</v>
      </c>
      <c r="I7114" s="9" t="s">
        <v>25</v>
      </c>
      <c r="J7114" s="12">
        <v>1</v>
      </c>
      <c r="K7114" s="13">
        <v>43896</v>
      </c>
      <c r="L7114" s="86">
        <f>(Tabla2[[#This Row],[release_year]]-'VARIANZA Y DES. EST'!$L$11)^2</f>
        <v>33.870100322899837</v>
      </c>
      <c r="M7114" s="12">
        <v>2020</v>
      </c>
      <c r="N7114" s="9" t="s">
        <v>76</v>
      </c>
      <c r="O7114" s="9" t="s">
        <v>23185</v>
      </c>
      <c r="P7114" s="12">
        <v>2</v>
      </c>
      <c r="Q7114" s="12" t="s">
        <v>28</v>
      </c>
      <c r="R7114" s="12"/>
      <c r="S7114" s="12">
        <v>2</v>
      </c>
      <c r="T7114" s="9" t="s">
        <v>23197</v>
      </c>
      <c r="U7114" s="9" t="s">
        <v>23197</v>
      </c>
      <c r="V7114" s="9" t="s">
        <v>23197</v>
      </c>
      <c r="W7114" s="14">
        <v>1</v>
      </c>
    </row>
    <row r="7115" spans="1:23" x14ac:dyDescent="0.25">
      <c r="A7115" s="8">
        <v>2842</v>
      </c>
      <c r="B7115" s="9" t="s">
        <v>26251</v>
      </c>
      <c r="C7115" s="9" t="s">
        <v>23182</v>
      </c>
      <c r="D7115" s="10" t="s">
        <v>26252</v>
      </c>
      <c r="E7115" s="11"/>
      <c r="F7115" s="18" t="s">
        <v>26253</v>
      </c>
      <c r="G7115" s="12">
        <v>6</v>
      </c>
      <c r="H7115" s="9" t="s">
        <v>518</v>
      </c>
      <c r="I7115" s="9" t="s">
        <v>518</v>
      </c>
      <c r="J7115" s="12">
        <v>1</v>
      </c>
      <c r="K7115" s="13">
        <v>43895</v>
      </c>
      <c r="L7115" s="86">
        <f>(Tabla2[[#This Row],[release_year]]-'VARIANZA Y DES. EST'!$L$11)^2</f>
        <v>33.870100322899837</v>
      </c>
      <c r="M7115" s="12">
        <v>2020</v>
      </c>
      <c r="N7115" s="9" t="s">
        <v>26</v>
      </c>
      <c r="O7115" s="9" t="s">
        <v>23191</v>
      </c>
      <c r="P7115" s="12">
        <v>1</v>
      </c>
      <c r="Q7115" s="12" t="s">
        <v>28</v>
      </c>
      <c r="R7115" s="12"/>
      <c r="S7115" s="12">
        <v>1</v>
      </c>
      <c r="T7115" s="9" t="s">
        <v>23268</v>
      </c>
      <c r="U7115" s="9" t="s">
        <v>23264</v>
      </c>
      <c r="V7115" s="9" t="s">
        <v>23268</v>
      </c>
      <c r="W7115" s="14">
        <v>2</v>
      </c>
    </row>
    <row r="7116" spans="1:23" x14ac:dyDescent="0.25">
      <c r="A7116" s="8">
        <v>2847</v>
      </c>
      <c r="B7116" s="9" t="s">
        <v>26254</v>
      </c>
      <c r="C7116" s="9" t="s">
        <v>23182</v>
      </c>
      <c r="D7116" s="9" t="s">
        <v>26255</v>
      </c>
      <c r="E7116" s="9" t="s">
        <v>26256</v>
      </c>
      <c r="F7116" s="9" t="s">
        <v>26257</v>
      </c>
      <c r="G7116" s="12">
        <v>18</v>
      </c>
      <c r="H7116" s="9" t="s">
        <v>390</v>
      </c>
      <c r="I7116" s="9" t="s">
        <v>390</v>
      </c>
      <c r="J7116" s="12">
        <v>1</v>
      </c>
      <c r="K7116" s="13">
        <v>43894</v>
      </c>
      <c r="L7116" s="86">
        <f>(Tabla2[[#This Row],[release_year]]-'VARIANZA Y DES. EST'!$L$11)^2</f>
        <v>3.3116808838167522</v>
      </c>
      <c r="M7116" s="12">
        <v>2016</v>
      </c>
      <c r="N7116" s="9" t="s">
        <v>35</v>
      </c>
      <c r="O7116" s="9" t="s">
        <v>23227</v>
      </c>
      <c r="P7116" s="12">
        <v>4</v>
      </c>
      <c r="Q7116" s="12" t="s">
        <v>28</v>
      </c>
      <c r="R7116" s="12"/>
      <c r="S7116" s="12">
        <v>4</v>
      </c>
      <c r="T7116" s="9" t="s">
        <v>23537</v>
      </c>
      <c r="U7116" s="9" t="s">
        <v>23187</v>
      </c>
      <c r="V7116" s="9" t="s">
        <v>23537</v>
      </c>
      <c r="W7116" s="14">
        <v>3</v>
      </c>
    </row>
    <row r="7117" spans="1:23" x14ac:dyDescent="0.25">
      <c r="A7117" s="8">
        <v>2855</v>
      </c>
      <c r="B7117" s="9" t="s">
        <v>26258</v>
      </c>
      <c r="C7117" s="9" t="s">
        <v>23182</v>
      </c>
      <c r="D7117" s="10" t="s">
        <v>26259</v>
      </c>
      <c r="E7117" s="11"/>
      <c r="F7117" s="9" t="s">
        <v>26260</v>
      </c>
      <c r="G7117" s="12">
        <v>9</v>
      </c>
      <c r="H7117" s="9" t="s">
        <v>34</v>
      </c>
      <c r="I7117" s="9" t="s">
        <v>34</v>
      </c>
      <c r="J7117" s="12">
        <v>1</v>
      </c>
      <c r="K7117" s="13">
        <v>43891</v>
      </c>
      <c r="L7117" s="86">
        <f>(Tabla2[[#This Row],[release_year]]-'VARIANZA Y DES. EST'!$L$11)^2</f>
        <v>3.2471164275211517E-2</v>
      </c>
      <c r="M7117" s="12">
        <v>2014</v>
      </c>
      <c r="N7117" s="9" t="s">
        <v>35</v>
      </c>
      <c r="O7117" s="9" t="s">
        <v>23191</v>
      </c>
      <c r="P7117" s="12">
        <v>1</v>
      </c>
      <c r="Q7117" s="12" t="s">
        <v>28</v>
      </c>
      <c r="R7117" s="12"/>
      <c r="S7117" s="12">
        <v>1</v>
      </c>
      <c r="T7117" s="9" t="s">
        <v>23907</v>
      </c>
      <c r="U7117" s="9" t="s">
        <v>23316</v>
      </c>
      <c r="V7117" s="9" t="s">
        <v>23907</v>
      </c>
      <c r="W7117" s="14">
        <v>3</v>
      </c>
    </row>
    <row r="7118" spans="1:23" x14ac:dyDescent="0.25">
      <c r="A7118" s="8">
        <v>2856</v>
      </c>
      <c r="B7118" s="9" t="s">
        <v>26261</v>
      </c>
      <c r="C7118" s="9" t="s">
        <v>23182</v>
      </c>
      <c r="D7118" s="10" t="s">
        <v>26262</v>
      </c>
      <c r="E7118" s="11"/>
      <c r="F7118" s="9" t="s">
        <v>26263</v>
      </c>
      <c r="G7118" s="12">
        <v>11</v>
      </c>
      <c r="H7118" s="9" t="s">
        <v>184</v>
      </c>
      <c r="I7118" s="9" t="s">
        <v>184</v>
      </c>
      <c r="J7118" s="12">
        <v>1</v>
      </c>
      <c r="K7118" s="13">
        <v>43891</v>
      </c>
      <c r="L7118" s="86">
        <f>(Tabla2[[#This Row],[release_year]]-'VARIANZA Y DES. EST'!$L$11)^2</f>
        <v>33.870100322899837</v>
      </c>
      <c r="M7118" s="12">
        <v>2020</v>
      </c>
      <c r="N7118" s="9" t="s">
        <v>76</v>
      </c>
      <c r="O7118" s="9" t="s">
        <v>23255</v>
      </c>
      <c r="P7118" s="12">
        <v>3</v>
      </c>
      <c r="Q7118" s="12" t="s">
        <v>28</v>
      </c>
      <c r="R7118" s="12"/>
      <c r="S7118" s="12">
        <v>3</v>
      </c>
      <c r="T7118" s="9" t="s">
        <v>23445</v>
      </c>
      <c r="U7118" s="9" t="s">
        <v>23193</v>
      </c>
      <c r="V7118" s="9" t="s">
        <v>23445</v>
      </c>
      <c r="W7118" s="14">
        <v>3</v>
      </c>
    </row>
    <row r="7119" spans="1:23" x14ac:dyDescent="0.25">
      <c r="A7119" s="8">
        <v>2858</v>
      </c>
      <c r="B7119" s="9" t="s">
        <v>26264</v>
      </c>
      <c r="C7119" s="9" t="s">
        <v>23182</v>
      </c>
      <c r="D7119" s="10" t="s">
        <v>26265</v>
      </c>
      <c r="E7119" s="11"/>
      <c r="F7119" s="9" t="s">
        <v>26266</v>
      </c>
      <c r="G7119" s="12">
        <v>8</v>
      </c>
      <c r="H7119" s="12"/>
      <c r="I7119" s="9"/>
      <c r="J7119" s="12">
        <v>0</v>
      </c>
      <c r="K7119" s="13">
        <v>43891</v>
      </c>
      <c r="L7119" s="86">
        <f>(Tabla2[[#This Row],[release_year]]-'VARIANZA Y DES. EST'!$L$11)^2</f>
        <v>33.870100322899837</v>
      </c>
      <c r="M7119" s="12">
        <v>2020</v>
      </c>
      <c r="N7119" s="9" t="s">
        <v>26</v>
      </c>
      <c r="O7119" s="9" t="s">
        <v>23191</v>
      </c>
      <c r="P7119" s="12">
        <v>1</v>
      </c>
      <c r="Q7119" s="12" t="s">
        <v>28</v>
      </c>
      <c r="R7119" s="12"/>
      <c r="S7119" s="12">
        <v>1</v>
      </c>
      <c r="T7119" s="9" t="s">
        <v>23264</v>
      </c>
      <c r="U7119" s="9" t="s">
        <v>23264</v>
      </c>
      <c r="V7119" s="9" t="s">
        <v>23264</v>
      </c>
      <c r="W7119" s="14">
        <v>1</v>
      </c>
    </row>
    <row r="7120" spans="1:23" x14ac:dyDescent="0.25">
      <c r="A7120" s="8">
        <v>2869</v>
      </c>
      <c r="B7120" s="9" t="s">
        <v>26267</v>
      </c>
      <c r="C7120" s="9" t="s">
        <v>23182</v>
      </c>
      <c r="D7120" s="10" t="s">
        <v>26268</v>
      </c>
      <c r="E7120" s="11"/>
      <c r="F7120" s="9" t="s">
        <v>26269</v>
      </c>
      <c r="G7120" s="12">
        <v>10</v>
      </c>
      <c r="H7120" s="9" t="s">
        <v>1692</v>
      </c>
      <c r="I7120" s="9" t="s">
        <v>1692</v>
      </c>
      <c r="J7120" s="12">
        <v>1</v>
      </c>
      <c r="K7120" s="13">
        <v>43889</v>
      </c>
      <c r="L7120" s="86">
        <f>(Tabla2[[#This Row],[release_year]]-'VARIANZA Y DES. EST'!$L$11)^2</f>
        <v>23.230495463129063</v>
      </c>
      <c r="M7120" s="12">
        <v>2019</v>
      </c>
      <c r="N7120" s="9" t="s">
        <v>35</v>
      </c>
      <c r="O7120" s="9" t="s">
        <v>23185</v>
      </c>
      <c r="P7120" s="12">
        <v>2</v>
      </c>
      <c r="Q7120" s="12" t="s">
        <v>28</v>
      </c>
      <c r="R7120" s="12"/>
      <c r="S7120" s="12">
        <v>2</v>
      </c>
      <c r="T7120" s="9" t="s">
        <v>23492</v>
      </c>
      <c r="U7120" s="9" t="s">
        <v>23187</v>
      </c>
      <c r="V7120" s="9" t="s">
        <v>23492</v>
      </c>
      <c r="W7120" s="14">
        <v>3</v>
      </c>
    </row>
    <row r="7121" spans="1:23" x14ac:dyDescent="0.25">
      <c r="A7121" s="8">
        <v>2871</v>
      </c>
      <c r="B7121" s="9" t="s">
        <v>26270</v>
      </c>
      <c r="C7121" s="9" t="s">
        <v>23182</v>
      </c>
      <c r="D7121" s="9" t="s">
        <v>26271</v>
      </c>
      <c r="E7121" s="9"/>
      <c r="F7121" s="18" t="s">
        <v>26272</v>
      </c>
      <c r="G7121" s="12">
        <v>10</v>
      </c>
      <c r="H7121" s="9" t="s">
        <v>530</v>
      </c>
      <c r="I7121" s="9" t="s">
        <v>530</v>
      </c>
      <c r="J7121" s="12">
        <v>1</v>
      </c>
      <c r="K7121" s="13">
        <v>43889</v>
      </c>
      <c r="L7121" s="86">
        <f>(Tabla2[[#This Row],[release_year]]-'VARIANZA Y DES. EST'!$L$11)^2</f>
        <v>33.870100322899837</v>
      </c>
      <c r="M7121" s="12">
        <v>2020</v>
      </c>
      <c r="N7121" s="9" t="s">
        <v>76</v>
      </c>
      <c r="O7121" s="9" t="s">
        <v>23191</v>
      </c>
      <c r="P7121" s="12">
        <v>1</v>
      </c>
      <c r="Q7121" s="12" t="s">
        <v>28</v>
      </c>
      <c r="R7121" s="12"/>
      <c r="S7121" s="12">
        <v>1</v>
      </c>
      <c r="T7121" s="9" t="s">
        <v>23244</v>
      </c>
      <c r="U7121" s="9" t="s">
        <v>23187</v>
      </c>
      <c r="V7121" s="9" t="s">
        <v>23244</v>
      </c>
      <c r="W7121" s="14">
        <v>3</v>
      </c>
    </row>
    <row r="7122" spans="1:23" x14ac:dyDescent="0.25">
      <c r="A7122" s="8">
        <v>2872</v>
      </c>
      <c r="B7122" s="9" t="s">
        <v>26273</v>
      </c>
      <c r="C7122" s="9" t="s">
        <v>23182</v>
      </c>
      <c r="D7122" s="9" t="s">
        <v>26274</v>
      </c>
      <c r="E7122" s="9"/>
      <c r="F7122" s="9" t="s">
        <v>26275</v>
      </c>
      <c r="G7122" s="12">
        <v>14</v>
      </c>
      <c r="H7122" s="9" t="s">
        <v>390</v>
      </c>
      <c r="I7122" s="9" t="s">
        <v>390</v>
      </c>
      <c r="J7122" s="12">
        <v>1</v>
      </c>
      <c r="K7122" s="13">
        <v>43889</v>
      </c>
      <c r="L7122" s="86">
        <f>(Tabla2[[#This Row],[release_year]]-'VARIANZA Y DES. EST'!$L$11)^2</f>
        <v>23.230495463129063</v>
      </c>
      <c r="M7122" s="12">
        <v>2019</v>
      </c>
      <c r="N7122" s="9" t="s">
        <v>76</v>
      </c>
      <c r="O7122" s="9" t="s">
        <v>23191</v>
      </c>
      <c r="P7122" s="12">
        <v>1</v>
      </c>
      <c r="Q7122" s="12" t="s">
        <v>28</v>
      </c>
      <c r="R7122" s="12"/>
      <c r="S7122" s="12">
        <v>1</v>
      </c>
      <c r="T7122" s="9" t="s">
        <v>23370</v>
      </c>
      <c r="U7122" s="9" t="s">
        <v>23193</v>
      </c>
      <c r="V7122" s="9" t="s">
        <v>23370</v>
      </c>
      <c r="W7122" s="14">
        <v>3</v>
      </c>
    </row>
    <row r="7123" spans="1:23" x14ac:dyDescent="0.25">
      <c r="A7123" s="8">
        <v>2873</v>
      </c>
      <c r="B7123" s="9" t="s">
        <v>26276</v>
      </c>
      <c r="C7123" s="9" t="s">
        <v>23182</v>
      </c>
      <c r="D7123" s="10" t="s">
        <v>26277</v>
      </c>
      <c r="E7123" s="11"/>
      <c r="F7123" s="9" t="s">
        <v>26278</v>
      </c>
      <c r="G7123" s="12">
        <v>6</v>
      </c>
      <c r="H7123" s="9" t="s">
        <v>468</v>
      </c>
      <c r="I7123" s="9" t="s">
        <v>468</v>
      </c>
      <c r="J7123" s="12">
        <v>1</v>
      </c>
      <c r="K7123" s="13">
        <v>43889</v>
      </c>
      <c r="L7123" s="86">
        <f>(Tabla2[[#This Row],[release_year]]-'VARIANZA Y DES. EST'!$L$11)^2</f>
        <v>33.870100322899837</v>
      </c>
      <c r="M7123" s="12">
        <v>2020</v>
      </c>
      <c r="N7123" s="9" t="s">
        <v>76</v>
      </c>
      <c r="O7123" s="9" t="s">
        <v>23191</v>
      </c>
      <c r="P7123" s="12">
        <v>1</v>
      </c>
      <c r="Q7123" s="12" t="s">
        <v>28</v>
      </c>
      <c r="R7123" s="12"/>
      <c r="S7123" s="12">
        <v>1</v>
      </c>
      <c r="T7123" s="9" t="s">
        <v>23438</v>
      </c>
      <c r="U7123" s="9" t="s">
        <v>23187</v>
      </c>
      <c r="V7123" s="9" t="s">
        <v>23438</v>
      </c>
      <c r="W7123" s="14">
        <v>3</v>
      </c>
    </row>
    <row r="7124" spans="1:23" x14ac:dyDescent="0.25">
      <c r="A7124" s="8">
        <v>2875</v>
      </c>
      <c r="B7124" s="9" t="s">
        <v>26279</v>
      </c>
      <c r="C7124" s="9" t="s">
        <v>23182</v>
      </c>
      <c r="D7124" s="10" t="s">
        <v>26280</v>
      </c>
      <c r="E7124" s="11"/>
      <c r="F7124" s="9" t="s">
        <v>26281</v>
      </c>
      <c r="G7124" s="12">
        <v>11</v>
      </c>
      <c r="H7124" s="9" t="s">
        <v>25</v>
      </c>
      <c r="I7124" s="9" t="s">
        <v>25</v>
      </c>
      <c r="J7124" s="12">
        <v>1</v>
      </c>
      <c r="K7124" s="13">
        <v>43888</v>
      </c>
      <c r="L7124" s="86">
        <f>(Tabla2[[#This Row],[release_year]]-'VARIANZA Y DES. EST'!$L$11)^2</f>
        <v>33.870100322899837</v>
      </c>
      <c r="M7124" s="12">
        <v>2020</v>
      </c>
      <c r="N7124" s="9" t="s">
        <v>76</v>
      </c>
      <c r="O7124" s="9" t="s">
        <v>23185</v>
      </c>
      <c r="P7124" s="12">
        <v>2</v>
      </c>
      <c r="Q7124" s="12" t="s">
        <v>28</v>
      </c>
      <c r="R7124" s="12"/>
      <c r="S7124" s="12">
        <v>2</v>
      </c>
      <c r="T7124" s="9" t="s">
        <v>25814</v>
      </c>
      <c r="U7124" s="9" t="s">
        <v>23193</v>
      </c>
      <c r="V7124" s="9" t="s">
        <v>25814</v>
      </c>
      <c r="W7124" s="14">
        <v>3</v>
      </c>
    </row>
    <row r="7125" spans="1:23" x14ac:dyDescent="0.25">
      <c r="A7125" s="8">
        <v>2876</v>
      </c>
      <c r="B7125" s="9" t="s">
        <v>26282</v>
      </c>
      <c r="C7125" s="9" t="s">
        <v>23182</v>
      </c>
      <c r="D7125" s="9" t="s">
        <v>26283</v>
      </c>
      <c r="E7125" s="9"/>
      <c r="F7125" s="9" t="s">
        <v>26284</v>
      </c>
      <c r="G7125" s="12">
        <v>12</v>
      </c>
      <c r="H7125" s="9" t="s">
        <v>34</v>
      </c>
      <c r="I7125" s="9" t="s">
        <v>34</v>
      </c>
      <c r="J7125" s="12">
        <v>1</v>
      </c>
      <c r="K7125" s="13">
        <v>43888</v>
      </c>
      <c r="L7125" s="86">
        <f>(Tabla2[[#This Row],[release_year]]-'VARIANZA Y DES. EST'!$L$11)^2</f>
        <v>33.870100322899837</v>
      </c>
      <c r="M7125" s="12">
        <v>2020</v>
      </c>
      <c r="N7125" s="9" t="s">
        <v>76</v>
      </c>
      <c r="O7125" s="9" t="s">
        <v>23191</v>
      </c>
      <c r="P7125" s="12">
        <v>1</v>
      </c>
      <c r="Q7125" s="12" t="s">
        <v>28</v>
      </c>
      <c r="R7125" s="12"/>
      <c r="S7125" s="12">
        <v>1</v>
      </c>
      <c r="T7125" s="9" t="s">
        <v>23281</v>
      </c>
      <c r="U7125" s="9" t="s">
        <v>23187</v>
      </c>
      <c r="V7125" s="9" t="s">
        <v>23281</v>
      </c>
      <c r="W7125" s="14">
        <v>2</v>
      </c>
    </row>
    <row r="7126" spans="1:23" x14ac:dyDescent="0.25">
      <c r="A7126" s="8">
        <v>2878</v>
      </c>
      <c r="B7126" s="9" t="s">
        <v>26285</v>
      </c>
      <c r="C7126" s="9" t="s">
        <v>23182</v>
      </c>
      <c r="D7126" s="9" t="s">
        <v>26286</v>
      </c>
      <c r="E7126" s="9" t="s">
        <v>26287</v>
      </c>
      <c r="F7126" s="9" t="s">
        <v>26288</v>
      </c>
      <c r="G7126" s="12">
        <v>10</v>
      </c>
      <c r="H7126" s="9" t="s">
        <v>6203</v>
      </c>
      <c r="I7126" s="9" t="s">
        <v>6203</v>
      </c>
      <c r="J7126" s="12">
        <v>1</v>
      </c>
      <c r="K7126" s="13">
        <v>43888</v>
      </c>
      <c r="L7126" s="86">
        <f>(Tabla2[[#This Row],[release_year]]-'VARIANZA Y DES. EST'!$L$11)^2</f>
        <v>33.870100322899837</v>
      </c>
      <c r="M7126" s="12">
        <v>2020</v>
      </c>
      <c r="N7126" s="9" t="s">
        <v>35</v>
      </c>
      <c r="O7126" s="9" t="s">
        <v>23191</v>
      </c>
      <c r="P7126" s="12">
        <v>1</v>
      </c>
      <c r="Q7126" s="12" t="s">
        <v>28</v>
      </c>
      <c r="R7126" s="12"/>
      <c r="S7126" s="12">
        <v>1</v>
      </c>
      <c r="T7126" s="9" t="s">
        <v>23403</v>
      </c>
      <c r="U7126" s="9" t="s">
        <v>23403</v>
      </c>
      <c r="V7126" s="9" t="s">
        <v>23403</v>
      </c>
      <c r="W7126" s="14">
        <v>1</v>
      </c>
    </row>
    <row r="7127" spans="1:23" x14ac:dyDescent="0.25">
      <c r="A7127" s="8">
        <v>2881</v>
      </c>
      <c r="B7127" s="9" t="s">
        <v>26289</v>
      </c>
      <c r="C7127" s="9" t="s">
        <v>23182</v>
      </c>
      <c r="D7127" s="10" t="s">
        <v>26290</v>
      </c>
      <c r="E7127" s="11"/>
      <c r="F7127" s="9" t="s">
        <v>26291</v>
      </c>
      <c r="G7127" s="12">
        <v>9</v>
      </c>
      <c r="H7127" s="9" t="s">
        <v>25</v>
      </c>
      <c r="I7127" s="9" t="s">
        <v>25</v>
      </c>
      <c r="J7127" s="12">
        <v>1</v>
      </c>
      <c r="K7127" s="13">
        <v>43887</v>
      </c>
      <c r="L7127" s="86">
        <f>(Tabla2[[#This Row],[release_year]]-'VARIANZA Y DES. EST'!$L$11)^2</f>
        <v>33.870100322899837</v>
      </c>
      <c r="M7127" s="12">
        <v>2020</v>
      </c>
      <c r="N7127" s="9" t="s">
        <v>76</v>
      </c>
      <c r="O7127" s="9" t="s">
        <v>23191</v>
      </c>
      <c r="P7127" s="12">
        <v>1</v>
      </c>
      <c r="Q7127" s="12" t="s">
        <v>28</v>
      </c>
      <c r="R7127" s="12"/>
      <c r="S7127" s="12">
        <v>1</v>
      </c>
      <c r="T7127" s="9" t="s">
        <v>26292</v>
      </c>
      <c r="U7127" s="9" t="s">
        <v>23229</v>
      </c>
      <c r="V7127" s="9" t="s">
        <v>26292</v>
      </c>
      <c r="W7127" s="14">
        <v>3</v>
      </c>
    </row>
    <row r="7128" spans="1:23" x14ac:dyDescent="0.25">
      <c r="A7128" s="8">
        <v>2884</v>
      </c>
      <c r="B7128" s="9" t="s">
        <v>26293</v>
      </c>
      <c r="C7128" s="9" t="s">
        <v>23182</v>
      </c>
      <c r="D7128" s="10" t="s">
        <v>26294</v>
      </c>
      <c r="E7128" s="19"/>
      <c r="F7128" s="11"/>
      <c r="G7128" s="12">
        <v>0</v>
      </c>
      <c r="H7128" s="9" t="s">
        <v>25</v>
      </c>
      <c r="I7128" s="9" t="s">
        <v>25</v>
      </c>
      <c r="J7128" s="12">
        <v>1</v>
      </c>
      <c r="K7128" s="13">
        <v>43887</v>
      </c>
      <c r="L7128" s="86">
        <f>(Tabla2[[#This Row],[release_year]]-'VARIANZA Y DES. EST'!$L$11)^2</f>
        <v>33.870100322899837</v>
      </c>
      <c r="M7128" s="12">
        <v>2020</v>
      </c>
      <c r="N7128" s="9" t="s">
        <v>76</v>
      </c>
      <c r="O7128" s="9" t="s">
        <v>23191</v>
      </c>
      <c r="P7128" s="12">
        <v>1</v>
      </c>
      <c r="Q7128" s="12" t="s">
        <v>28</v>
      </c>
      <c r="R7128" s="12"/>
      <c r="S7128" s="12">
        <v>1</v>
      </c>
      <c r="T7128" s="9" t="s">
        <v>23576</v>
      </c>
      <c r="U7128" s="9" t="s">
        <v>23193</v>
      </c>
      <c r="V7128" s="9" t="s">
        <v>23576</v>
      </c>
      <c r="W7128" s="14">
        <v>2</v>
      </c>
    </row>
    <row r="7129" spans="1:23" x14ac:dyDescent="0.25">
      <c r="A7129" s="8">
        <v>2889</v>
      </c>
      <c r="B7129" s="9" t="s">
        <v>26295</v>
      </c>
      <c r="C7129" s="9" t="s">
        <v>23182</v>
      </c>
      <c r="D7129" s="10" t="s">
        <v>26296</v>
      </c>
      <c r="E7129" s="11"/>
      <c r="F7129" s="9" t="s">
        <v>26297</v>
      </c>
      <c r="G7129" s="12">
        <v>12</v>
      </c>
      <c r="H7129" s="9" t="s">
        <v>1349</v>
      </c>
      <c r="I7129" s="9" t="s">
        <v>1349</v>
      </c>
      <c r="J7129" s="12">
        <v>1</v>
      </c>
      <c r="K7129" s="13">
        <v>43884</v>
      </c>
      <c r="L7129" s="86">
        <f>(Tabla2[[#This Row],[release_year]]-'VARIANZA Y DES. EST'!$L$11)^2</f>
        <v>33.870100322899837</v>
      </c>
      <c r="M7129" s="12">
        <v>2020</v>
      </c>
      <c r="N7129" s="9" t="s">
        <v>35</v>
      </c>
      <c r="O7129" s="9" t="s">
        <v>23191</v>
      </c>
      <c r="P7129" s="12">
        <v>1</v>
      </c>
      <c r="Q7129" s="12" t="s">
        <v>28</v>
      </c>
      <c r="R7129" s="12"/>
      <c r="S7129" s="12">
        <v>1</v>
      </c>
      <c r="T7129" s="9" t="s">
        <v>24513</v>
      </c>
      <c r="U7129" s="9" t="s">
        <v>23187</v>
      </c>
      <c r="V7129" s="9" t="s">
        <v>24513</v>
      </c>
      <c r="W7129" s="14">
        <v>3</v>
      </c>
    </row>
    <row r="7130" spans="1:23" x14ac:dyDescent="0.25">
      <c r="A7130" s="8">
        <v>2891</v>
      </c>
      <c r="B7130" s="9" t="s">
        <v>26298</v>
      </c>
      <c r="C7130" s="9" t="s">
        <v>23182</v>
      </c>
      <c r="D7130" s="9" t="s">
        <v>26299</v>
      </c>
      <c r="E7130" s="9" t="s">
        <v>26300</v>
      </c>
      <c r="F7130" s="9" t="s">
        <v>26301</v>
      </c>
      <c r="G7130" s="12">
        <v>1</v>
      </c>
      <c r="H7130" s="9" t="s">
        <v>160</v>
      </c>
      <c r="I7130" s="9" t="s">
        <v>160</v>
      </c>
      <c r="J7130" s="12">
        <v>1</v>
      </c>
      <c r="K7130" s="13">
        <v>43883</v>
      </c>
      <c r="L7130" s="86">
        <f>(Tabla2[[#This Row],[release_year]]-'VARIANZA Y DES. EST'!$L$11)^2</f>
        <v>14.590890603358293</v>
      </c>
      <c r="M7130" s="12">
        <v>2018</v>
      </c>
      <c r="N7130" s="9" t="s">
        <v>76</v>
      </c>
      <c r="O7130" s="9" t="s">
        <v>23191</v>
      </c>
      <c r="P7130" s="12">
        <v>1</v>
      </c>
      <c r="Q7130" s="12" t="s">
        <v>28</v>
      </c>
      <c r="R7130" s="12"/>
      <c r="S7130" s="12">
        <v>1</v>
      </c>
      <c r="T7130" s="9" t="s">
        <v>23576</v>
      </c>
      <c r="U7130" s="9" t="s">
        <v>23193</v>
      </c>
      <c r="V7130" s="9" t="s">
        <v>23576</v>
      </c>
      <c r="W7130" s="14">
        <v>2</v>
      </c>
    </row>
    <row r="7131" spans="1:23" x14ac:dyDescent="0.25">
      <c r="A7131" s="8">
        <v>2892</v>
      </c>
      <c r="B7131" s="9" t="s">
        <v>26302</v>
      </c>
      <c r="C7131" s="9" t="s">
        <v>23182</v>
      </c>
      <c r="D7131" s="9" t="s">
        <v>26303</v>
      </c>
      <c r="E7131" s="9"/>
      <c r="F7131" s="9" t="s">
        <v>26304</v>
      </c>
      <c r="G7131" s="12">
        <v>8</v>
      </c>
      <c r="H7131" s="9" t="s">
        <v>25</v>
      </c>
      <c r="I7131" s="9" t="s">
        <v>25</v>
      </c>
      <c r="J7131" s="12">
        <v>1</v>
      </c>
      <c r="K7131" s="13">
        <v>43882</v>
      </c>
      <c r="L7131" s="86">
        <f>(Tabla2[[#This Row],[release_year]]-'VARIANZA Y DES. EST'!$L$11)^2</f>
        <v>33.870100322899837</v>
      </c>
      <c r="M7131" s="12">
        <v>2020</v>
      </c>
      <c r="N7131" s="9" t="s">
        <v>76</v>
      </c>
      <c r="O7131" s="9" t="s">
        <v>23191</v>
      </c>
      <c r="P7131" s="12">
        <v>1</v>
      </c>
      <c r="Q7131" s="12" t="s">
        <v>28</v>
      </c>
      <c r="R7131" s="12"/>
      <c r="S7131" s="12">
        <v>1</v>
      </c>
      <c r="T7131" s="9" t="s">
        <v>23228</v>
      </c>
      <c r="U7131" s="9" t="s">
        <v>23229</v>
      </c>
      <c r="V7131" s="9" t="s">
        <v>23228</v>
      </c>
      <c r="W7131" s="14">
        <v>2</v>
      </c>
    </row>
    <row r="7132" spans="1:23" x14ac:dyDescent="0.25">
      <c r="A7132" s="8">
        <v>2893</v>
      </c>
      <c r="B7132" s="9" t="s">
        <v>26305</v>
      </c>
      <c r="C7132" s="9" t="s">
        <v>23182</v>
      </c>
      <c r="D7132" s="9" t="s">
        <v>26306</v>
      </c>
      <c r="E7132" s="9"/>
      <c r="F7132" s="9" t="s">
        <v>26307</v>
      </c>
      <c r="G7132" s="12">
        <v>9</v>
      </c>
      <c r="H7132" s="9" t="s">
        <v>1349</v>
      </c>
      <c r="I7132" s="9" t="s">
        <v>1349</v>
      </c>
      <c r="J7132" s="12">
        <v>1</v>
      </c>
      <c r="K7132" s="13">
        <v>43882</v>
      </c>
      <c r="L7132" s="86">
        <f>(Tabla2[[#This Row],[release_year]]-'VARIANZA Y DES. EST'!$L$11)^2</f>
        <v>33.870100322899837</v>
      </c>
      <c r="M7132" s="12">
        <v>2020</v>
      </c>
      <c r="N7132" s="9" t="s">
        <v>76</v>
      </c>
      <c r="O7132" s="9" t="s">
        <v>23191</v>
      </c>
      <c r="P7132" s="12">
        <v>1</v>
      </c>
      <c r="Q7132" s="12" t="s">
        <v>28</v>
      </c>
      <c r="R7132" s="12"/>
      <c r="S7132" s="12">
        <v>1</v>
      </c>
      <c r="T7132" s="9" t="s">
        <v>24513</v>
      </c>
      <c r="U7132" s="9" t="s">
        <v>23187</v>
      </c>
      <c r="V7132" s="9" t="s">
        <v>24513</v>
      </c>
      <c r="W7132" s="14">
        <v>3</v>
      </c>
    </row>
    <row r="7133" spans="1:23" x14ac:dyDescent="0.25">
      <c r="A7133" s="8">
        <v>2894</v>
      </c>
      <c r="B7133" s="9" t="s">
        <v>26308</v>
      </c>
      <c r="C7133" s="9" t="s">
        <v>23182</v>
      </c>
      <c r="D7133" s="10" t="s">
        <v>26309</v>
      </c>
      <c r="E7133" s="11"/>
      <c r="F7133" s="9"/>
      <c r="G7133" s="12">
        <v>0</v>
      </c>
      <c r="H7133" s="12"/>
      <c r="I7133" s="9"/>
      <c r="J7133" s="12">
        <v>0</v>
      </c>
      <c r="K7133" s="13">
        <v>43882</v>
      </c>
      <c r="L7133" s="86">
        <f>(Tabla2[[#This Row],[release_year]]-'VARIANZA Y DES. EST'!$L$11)^2</f>
        <v>33.870100322899837</v>
      </c>
      <c r="M7133" s="12">
        <v>2020</v>
      </c>
      <c r="N7133" s="9" t="s">
        <v>55</v>
      </c>
      <c r="O7133" s="9" t="s">
        <v>23191</v>
      </c>
      <c r="P7133" s="12">
        <v>1</v>
      </c>
      <c r="Q7133" s="12" t="s">
        <v>28</v>
      </c>
      <c r="R7133" s="12"/>
      <c r="S7133" s="12">
        <v>1</v>
      </c>
      <c r="T7133" s="9" t="s">
        <v>23470</v>
      </c>
      <c r="U7133" s="9" t="s">
        <v>23187</v>
      </c>
      <c r="V7133" s="9" t="s">
        <v>23470</v>
      </c>
      <c r="W7133" s="14">
        <v>2</v>
      </c>
    </row>
    <row r="7134" spans="1:23" x14ac:dyDescent="0.25">
      <c r="A7134" s="8">
        <v>2895</v>
      </c>
      <c r="B7134" s="9" t="s">
        <v>26310</v>
      </c>
      <c r="C7134" s="9" t="s">
        <v>23182</v>
      </c>
      <c r="D7134" s="9" t="s">
        <v>26311</v>
      </c>
      <c r="E7134" s="9"/>
      <c r="F7134" s="9" t="s">
        <v>26312</v>
      </c>
      <c r="G7134" s="12">
        <v>9</v>
      </c>
      <c r="H7134" s="9" t="s">
        <v>1064</v>
      </c>
      <c r="I7134" s="9" t="s">
        <v>1064</v>
      </c>
      <c r="J7134" s="12">
        <v>1</v>
      </c>
      <c r="K7134" s="13">
        <v>43882</v>
      </c>
      <c r="L7134" s="86">
        <f>(Tabla2[[#This Row],[release_year]]-'VARIANZA Y DES. EST'!$L$11)^2</f>
        <v>33.870100322899837</v>
      </c>
      <c r="M7134" s="12">
        <v>2020</v>
      </c>
      <c r="N7134" s="9" t="s">
        <v>76</v>
      </c>
      <c r="O7134" s="9" t="s">
        <v>23191</v>
      </c>
      <c r="P7134" s="12">
        <v>1</v>
      </c>
      <c r="Q7134" s="12" t="s">
        <v>28</v>
      </c>
      <c r="R7134" s="12"/>
      <c r="S7134" s="12">
        <v>1</v>
      </c>
      <c r="T7134" s="9" t="s">
        <v>23370</v>
      </c>
      <c r="U7134" s="9" t="s">
        <v>23193</v>
      </c>
      <c r="V7134" s="9" t="s">
        <v>23370</v>
      </c>
      <c r="W7134" s="14">
        <v>3</v>
      </c>
    </row>
    <row r="7135" spans="1:23" x14ac:dyDescent="0.25">
      <c r="A7135" s="8">
        <v>2901</v>
      </c>
      <c r="B7135" s="9" t="s">
        <v>26313</v>
      </c>
      <c r="C7135" s="9" t="s">
        <v>23182</v>
      </c>
      <c r="D7135" s="9" t="s">
        <v>26314</v>
      </c>
      <c r="E7135" s="9"/>
      <c r="F7135" s="9" t="s">
        <v>26315</v>
      </c>
      <c r="G7135" s="12">
        <v>20</v>
      </c>
      <c r="H7135" s="9" t="s">
        <v>858</v>
      </c>
      <c r="I7135" s="9" t="s">
        <v>858</v>
      </c>
      <c r="J7135" s="12">
        <v>1</v>
      </c>
      <c r="K7135" s="13">
        <v>43881</v>
      </c>
      <c r="L7135" s="86">
        <f>(Tabla2[[#This Row],[release_year]]-'VARIANZA Y DES. EST'!$L$11)^2</f>
        <v>33.870100322899837</v>
      </c>
      <c r="M7135" s="12">
        <v>2020</v>
      </c>
      <c r="N7135" s="9" t="s">
        <v>76</v>
      </c>
      <c r="O7135" s="9" t="s">
        <v>23191</v>
      </c>
      <c r="P7135" s="12">
        <v>1</v>
      </c>
      <c r="Q7135" s="12" t="s">
        <v>28</v>
      </c>
      <c r="R7135" s="12"/>
      <c r="S7135" s="12">
        <v>1</v>
      </c>
      <c r="T7135" s="9" t="s">
        <v>25006</v>
      </c>
      <c r="U7135" s="9" t="s">
        <v>23187</v>
      </c>
      <c r="V7135" s="9" t="s">
        <v>25006</v>
      </c>
      <c r="W7135" s="14">
        <v>3</v>
      </c>
    </row>
    <row r="7136" spans="1:23" x14ac:dyDescent="0.25">
      <c r="A7136" s="8">
        <v>2903</v>
      </c>
      <c r="B7136" s="9" t="s">
        <v>26316</v>
      </c>
      <c r="C7136" s="9" t="s">
        <v>23182</v>
      </c>
      <c r="D7136" s="10" t="s">
        <v>26317</v>
      </c>
      <c r="E7136" s="11"/>
      <c r="F7136" s="9" t="s">
        <v>26318</v>
      </c>
      <c r="G7136" s="12">
        <v>12</v>
      </c>
      <c r="H7136" s="9" t="s">
        <v>25</v>
      </c>
      <c r="I7136" s="9" t="s">
        <v>25</v>
      </c>
      <c r="J7136" s="12">
        <v>1</v>
      </c>
      <c r="K7136" s="13">
        <v>43878</v>
      </c>
      <c r="L7136" s="86">
        <f>(Tabla2[[#This Row],[release_year]]-'VARIANZA Y DES. EST'!$L$11)^2</f>
        <v>38.194842005650592</v>
      </c>
      <c r="M7136" s="12">
        <v>2008</v>
      </c>
      <c r="N7136" s="9" t="s">
        <v>82</v>
      </c>
      <c r="O7136" s="9" t="s">
        <v>23191</v>
      </c>
      <c r="P7136" s="12">
        <v>1</v>
      </c>
      <c r="Q7136" s="12" t="s">
        <v>28</v>
      </c>
      <c r="R7136" s="12"/>
      <c r="S7136" s="12">
        <v>1</v>
      </c>
      <c r="T7136" s="9" t="s">
        <v>25672</v>
      </c>
      <c r="U7136" s="9" t="s">
        <v>23264</v>
      </c>
      <c r="V7136" s="9" t="s">
        <v>25672</v>
      </c>
      <c r="W7136" s="14">
        <v>3</v>
      </c>
    </row>
    <row r="7137" spans="1:23" x14ac:dyDescent="0.25">
      <c r="A7137" s="8">
        <v>2907</v>
      </c>
      <c r="B7137" s="9" t="s">
        <v>26319</v>
      </c>
      <c r="C7137" s="9" t="s">
        <v>23182</v>
      </c>
      <c r="D7137" s="9" t="s">
        <v>26320</v>
      </c>
      <c r="E7137" s="9" t="s">
        <v>21646</v>
      </c>
      <c r="F7137" s="9" t="s">
        <v>26321</v>
      </c>
      <c r="G7137" s="12">
        <v>9</v>
      </c>
      <c r="H7137" s="9" t="s">
        <v>175</v>
      </c>
      <c r="I7137" s="9" t="s">
        <v>175</v>
      </c>
      <c r="J7137" s="12">
        <v>1</v>
      </c>
      <c r="K7137" s="13">
        <v>43877</v>
      </c>
      <c r="L7137" s="86">
        <f>(Tabla2[[#This Row],[release_year]]-'VARIANZA Y DES. EST'!$L$11)^2</f>
        <v>7.9512857435875226</v>
      </c>
      <c r="M7137" s="12">
        <v>2017</v>
      </c>
      <c r="N7137" s="9" t="s">
        <v>76</v>
      </c>
      <c r="O7137" s="9" t="s">
        <v>23191</v>
      </c>
      <c r="P7137" s="12">
        <v>1</v>
      </c>
      <c r="Q7137" s="12" t="s">
        <v>28</v>
      </c>
      <c r="R7137" s="12"/>
      <c r="S7137" s="12">
        <v>1</v>
      </c>
      <c r="T7137" s="9" t="s">
        <v>23281</v>
      </c>
      <c r="U7137" s="9" t="s">
        <v>23187</v>
      </c>
      <c r="V7137" s="9" t="s">
        <v>23281</v>
      </c>
      <c r="W7137" s="14">
        <v>2</v>
      </c>
    </row>
    <row r="7138" spans="1:23" x14ac:dyDescent="0.25">
      <c r="A7138" s="8">
        <v>2911</v>
      </c>
      <c r="B7138" s="9" t="s">
        <v>26322</v>
      </c>
      <c r="C7138" s="9" t="s">
        <v>23182</v>
      </c>
      <c r="D7138" s="10" t="s">
        <v>26323</v>
      </c>
      <c r="E7138" s="11"/>
      <c r="F7138" s="18" t="s">
        <v>26324</v>
      </c>
      <c r="G7138" s="12">
        <v>5</v>
      </c>
      <c r="H7138" s="9" t="s">
        <v>26325</v>
      </c>
      <c r="I7138" s="9" t="s">
        <v>26325</v>
      </c>
      <c r="J7138" s="12">
        <v>1</v>
      </c>
      <c r="K7138" s="13">
        <v>43876</v>
      </c>
      <c r="L7138" s="86">
        <f>(Tabla2[[#This Row],[release_year]]-'VARIANZA Y DES. EST'!$L$11)^2</f>
        <v>7.9512857435875226</v>
      </c>
      <c r="M7138" s="12">
        <v>2017</v>
      </c>
      <c r="N7138" s="9" t="s">
        <v>26</v>
      </c>
      <c r="O7138" s="9" t="s">
        <v>23191</v>
      </c>
      <c r="P7138" s="12">
        <v>1</v>
      </c>
      <c r="Q7138" s="12" t="s">
        <v>28</v>
      </c>
      <c r="R7138" s="12"/>
      <c r="S7138" s="12">
        <v>1</v>
      </c>
      <c r="T7138" s="9" t="s">
        <v>23268</v>
      </c>
      <c r="U7138" s="9" t="s">
        <v>23264</v>
      </c>
      <c r="V7138" s="9" t="s">
        <v>23268</v>
      </c>
      <c r="W7138" s="14">
        <v>2</v>
      </c>
    </row>
    <row r="7139" spans="1:23" x14ac:dyDescent="0.25">
      <c r="A7139" s="8">
        <v>2918</v>
      </c>
      <c r="B7139" s="9" t="s">
        <v>26326</v>
      </c>
      <c r="C7139" s="9" t="s">
        <v>23182</v>
      </c>
      <c r="D7139" s="10" t="s">
        <v>26327</v>
      </c>
      <c r="E7139" s="11"/>
      <c r="F7139" s="18" t="s">
        <v>26328</v>
      </c>
      <c r="G7139" s="12">
        <v>10</v>
      </c>
      <c r="H7139" s="9" t="s">
        <v>518</v>
      </c>
      <c r="I7139" s="9" t="s">
        <v>518</v>
      </c>
      <c r="J7139" s="12">
        <v>1</v>
      </c>
      <c r="K7139" s="13">
        <v>43875</v>
      </c>
      <c r="L7139" s="86">
        <f>(Tabla2[[#This Row],[release_year]]-'VARIANZA Y DES. EST'!$L$11)^2</f>
        <v>33.870100322899837</v>
      </c>
      <c r="M7139" s="12">
        <v>2020</v>
      </c>
      <c r="N7139" s="9" t="s">
        <v>76</v>
      </c>
      <c r="O7139" s="9" t="s">
        <v>23191</v>
      </c>
      <c r="P7139" s="12">
        <v>1</v>
      </c>
      <c r="Q7139" s="12" t="s">
        <v>28</v>
      </c>
      <c r="R7139" s="12"/>
      <c r="S7139" s="12">
        <v>1</v>
      </c>
      <c r="T7139" s="9" t="s">
        <v>23201</v>
      </c>
      <c r="U7139" s="9" t="s">
        <v>23187</v>
      </c>
      <c r="V7139" s="9" t="s">
        <v>23201</v>
      </c>
      <c r="W7139" s="14">
        <v>3</v>
      </c>
    </row>
    <row r="7140" spans="1:23" x14ac:dyDescent="0.25">
      <c r="A7140" s="8">
        <v>2921</v>
      </c>
      <c r="B7140" s="9" t="s">
        <v>26329</v>
      </c>
      <c r="C7140" s="9" t="s">
        <v>23182</v>
      </c>
      <c r="D7140" s="10" t="s">
        <v>26330</v>
      </c>
      <c r="E7140" s="11"/>
      <c r="F7140" s="9" t="s">
        <v>26331</v>
      </c>
      <c r="G7140" s="12">
        <v>2</v>
      </c>
      <c r="H7140" s="9" t="s">
        <v>25</v>
      </c>
      <c r="I7140" s="9" t="s">
        <v>25</v>
      </c>
      <c r="J7140" s="12">
        <v>1</v>
      </c>
      <c r="K7140" s="13">
        <v>43874</v>
      </c>
      <c r="L7140" s="86">
        <f>(Tabla2[[#This Row],[release_year]]-'VARIANZA Y DES. EST'!$L$11)^2</f>
        <v>46.509705182670608</v>
      </c>
      <c r="M7140" s="12">
        <v>2021</v>
      </c>
      <c r="N7140" s="9" t="s">
        <v>76</v>
      </c>
      <c r="O7140" s="9" t="s">
        <v>23191</v>
      </c>
      <c r="P7140" s="12">
        <v>1</v>
      </c>
      <c r="Q7140" s="12" t="s">
        <v>28</v>
      </c>
      <c r="R7140" s="12"/>
      <c r="S7140" s="12">
        <v>1</v>
      </c>
      <c r="T7140" s="9" t="s">
        <v>23944</v>
      </c>
      <c r="U7140" s="9" t="s">
        <v>23290</v>
      </c>
      <c r="V7140" s="9" t="s">
        <v>23944</v>
      </c>
      <c r="W7140" s="14">
        <v>2</v>
      </c>
    </row>
    <row r="7141" spans="1:23" x14ac:dyDescent="0.25">
      <c r="A7141" s="8">
        <v>2922</v>
      </c>
      <c r="B7141" s="9" t="s">
        <v>26332</v>
      </c>
      <c r="C7141" s="9" t="s">
        <v>23182</v>
      </c>
      <c r="D7141" s="10" t="s">
        <v>26333</v>
      </c>
      <c r="E7141" s="11"/>
      <c r="F7141" s="9" t="s">
        <v>26334</v>
      </c>
      <c r="G7141" s="12">
        <v>7</v>
      </c>
      <c r="H7141" s="9" t="s">
        <v>468</v>
      </c>
      <c r="I7141" s="9" t="s">
        <v>472</v>
      </c>
      <c r="J7141" s="12">
        <v>2</v>
      </c>
      <c r="K7141" s="13">
        <v>43874</v>
      </c>
      <c r="L7141" s="86">
        <f>(Tabla2[[#This Row],[release_year]]-'VARIANZA Y DES. EST'!$L$11)^2</f>
        <v>33.870100322899837</v>
      </c>
      <c r="M7141" s="12">
        <v>2020</v>
      </c>
      <c r="N7141" s="9" t="s">
        <v>76</v>
      </c>
      <c r="O7141" s="9" t="s">
        <v>23185</v>
      </c>
      <c r="P7141" s="12">
        <v>2</v>
      </c>
      <c r="Q7141" s="12" t="s">
        <v>28</v>
      </c>
      <c r="R7141" s="12"/>
      <c r="S7141" s="12">
        <v>2</v>
      </c>
      <c r="T7141" s="9" t="s">
        <v>25814</v>
      </c>
      <c r="U7141" s="9" t="s">
        <v>23193</v>
      </c>
      <c r="V7141" s="9" t="s">
        <v>25814</v>
      </c>
      <c r="W7141" s="14">
        <v>3</v>
      </c>
    </row>
    <row r="7142" spans="1:23" x14ac:dyDescent="0.25">
      <c r="A7142" s="8">
        <v>2923</v>
      </c>
      <c r="B7142" s="9" t="s">
        <v>26335</v>
      </c>
      <c r="C7142" s="9" t="s">
        <v>23182</v>
      </c>
      <c r="D7142" s="10" t="s">
        <v>26336</v>
      </c>
      <c r="E7142" s="11"/>
      <c r="F7142" s="9" t="s">
        <v>26337</v>
      </c>
      <c r="G7142" s="12">
        <v>1</v>
      </c>
      <c r="H7142" s="12"/>
      <c r="I7142" s="9"/>
      <c r="J7142" s="12">
        <v>0</v>
      </c>
      <c r="K7142" s="13">
        <v>43874</v>
      </c>
      <c r="L7142" s="86">
        <f>(Tabla2[[#This Row],[release_year]]-'VARIANZA Y DES. EST'!$L$11)^2</f>
        <v>23.230495463129063</v>
      </c>
      <c r="M7142" s="12">
        <v>2019</v>
      </c>
      <c r="N7142" s="9" t="s">
        <v>35</v>
      </c>
      <c r="O7142" s="9" t="s">
        <v>23191</v>
      </c>
      <c r="P7142" s="12">
        <v>1</v>
      </c>
      <c r="Q7142" s="12" t="s">
        <v>28</v>
      </c>
      <c r="R7142" s="12"/>
      <c r="S7142" s="12">
        <v>1</v>
      </c>
      <c r="T7142" s="9" t="s">
        <v>23993</v>
      </c>
      <c r="U7142" s="9" t="s">
        <v>23187</v>
      </c>
      <c r="V7142" s="9" t="s">
        <v>23993</v>
      </c>
      <c r="W7142" s="14">
        <v>3</v>
      </c>
    </row>
    <row r="7143" spans="1:23" x14ac:dyDescent="0.25">
      <c r="A7143" s="8">
        <v>2924</v>
      </c>
      <c r="B7143" s="9" t="s">
        <v>26338</v>
      </c>
      <c r="C7143" s="9" t="s">
        <v>23182</v>
      </c>
      <c r="D7143" s="9" t="s">
        <v>26339</v>
      </c>
      <c r="E7143" s="9" t="s">
        <v>26340</v>
      </c>
      <c r="F7143" s="9" t="s">
        <v>26341</v>
      </c>
      <c r="G7143" s="12">
        <v>20</v>
      </c>
      <c r="H7143" s="9" t="s">
        <v>3836</v>
      </c>
      <c r="I7143" s="9" t="s">
        <v>3836</v>
      </c>
      <c r="J7143" s="12">
        <v>1</v>
      </c>
      <c r="K7143" s="13">
        <v>43874</v>
      </c>
      <c r="L7143" s="86">
        <f>(Tabla2[[#This Row],[release_year]]-'VARIANZA Y DES. EST'!$L$11)^2</f>
        <v>23.230495463129063</v>
      </c>
      <c r="M7143" s="12">
        <v>2019</v>
      </c>
      <c r="N7143" s="9" t="s">
        <v>76</v>
      </c>
      <c r="O7143" s="9" t="s">
        <v>23191</v>
      </c>
      <c r="P7143" s="12">
        <v>1</v>
      </c>
      <c r="Q7143" s="12" t="s">
        <v>28</v>
      </c>
      <c r="R7143" s="12"/>
      <c r="S7143" s="12">
        <v>1</v>
      </c>
      <c r="T7143" s="9" t="s">
        <v>23445</v>
      </c>
      <c r="U7143" s="9" t="s">
        <v>23193</v>
      </c>
      <c r="V7143" s="9" t="s">
        <v>23445</v>
      </c>
      <c r="W7143" s="14">
        <v>3</v>
      </c>
    </row>
    <row r="7144" spans="1:23" x14ac:dyDescent="0.25">
      <c r="A7144" s="8">
        <v>2927</v>
      </c>
      <c r="B7144" s="9" t="s">
        <v>26342</v>
      </c>
      <c r="C7144" s="9" t="s">
        <v>23182</v>
      </c>
      <c r="D7144" s="10" t="s">
        <v>26343</v>
      </c>
      <c r="E7144" s="11"/>
      <c r="F7144" s="9" t="s">
        <v>26344</v>
      </c>
      <c r="G7144" s="12">
        <v>3</v>
      </c>
      <c r="H7144" s="9" t="s">
        <v>25</v>
      </c>
      <c r="I7144" s="9" t="s">
        <v>25</v>
      </c>
      <c r="J7144" s="12">
        <v>1</v>
      </c>
      <c r="K7144" s="13">
        <v>43873</v>
      </c>
      <c r="L7144" s="86">
        <f>(Tabla2[[#This Row],[release_year]]-'VARIANZA Y DES. EST'!$L$11)^2</f>
        <v>14.590890603358293</v>
      </c>
      <c r="M7144" s="12">
        <v>2018</v>
      </c>
      <c r="N7144" s="9" t="s">
        <v>26</v>
      </c>
      <c r="O7144" s="9" t="s">
        <v>23185</v>
      </c>
      <c r="P7144" s="12">
        <v>2</v>
      </c>
      <c r="Q7144" s="12" t="s">
        <v>28</v>
      </c>
      <c r="R7144" s="12"/>
      <c r="S7144" s="12">
        <v>2</v>
      </c>
      <c r="T7144" s="9" t="s">
        <v>23268</v>
      </c>
      <c r="U7144" s="9" t="s">
        <v>23264</v>
      </c>
      <c r="V7144" s="9" t="s">
        <v>23268</v>
      </c>
      <c r="W7144" s="14">
        <v>2</v>
      </c>
    </row>
    <row r="7145" spans="1:23" x14ac:dyDescent="0.25">
      <c r="A7145" s="8">
        <v>2932</v>
      </c>
      <c r="B7145" s="9" t="s">
        <v>26345</v>
      </c>
      <c r="C7145" s="9" t="s">
        <v>23182</v>
      </c>
      <c r="D7145" s="10" t="s">
        <v>26346</v>
      </c>
      <c r="E7145" s="11"/>
      <c r="F7145" s="9" t="s">
        <v>26347</v>
      </c>
      <c r="G7145" s="12">
        <v>7</v>
      </c>
      <c r="H7145" s="9" t="s">
        <v>25</v>
      </c>
      <c r="I7145" s="9" t="s">
        <v>25</v>
      </c>
      <c r="J7145" s="12">
        <v>1</v>
      </c>
      <c r="K7145" s="13">
        <v>43870</v>
      </c>
      <c r="L7145" s="86">
        <f>(Tabla2[[#This Row],[release_year]]-'VARIANZA Y DES. EST'!$L$11)^2</f>
        <v>14.590890603358293</v>
      </c>
      <c r="M7145" s="12">
        <v>2018</v>
      </c>
      <c r="N7145" s="9" t="s">
        <v>76</v>
      </c>
      <c r="O7145" s="9" t="s">
        <v>23227</v>
      </c>
      <c r="P7145" s="12">
        <v>4</v>
      </c>
      <c r="Q7145" s="12" t="s">
        <v>28</v>
      </c>
      <c r="R7145" s="12"/>
      <c r="S7145" s="12">
        <v>4</v>
      </c>
      <c r="T7145" s="9" t="s">
        <v>23320</v>
      </c>
      <c r="U7145" s="9" t="s">
        <v>23193</v>
      </c>
      <c r="V7145" s="9" t="s">
        <v>23320</v>
      </c>
      <c r="W7145" s="14">
        <v>3</v>
      </c>
    </row>
    <row r="7146" spans="1:23" x14ac:dyDescent="0.25">
      <c r="A7146" s="8">
        <v>2938</v>
      </c>
      <c r="B7146" s="9" t="s">
        <v>26348</v>
      </c>
      <c r="C7146" s="9" t="s">
        <v>23182</v>
      </c>
      <c r="D7146" s="10" t="s">
        <v>26349</v>
      </c>
      <c r="E7146" s="11"/>
      <c r="F7146" s="9" t="s">
        <v>26350</v>
      </c>
      <c r="G7146" s="12">
        <v>7</v>
      </c>
      <c r="H7146" s="9" t="s">
        <v>25</v>
      </c>
      <c r="I7146" s="9" t="s">
        <v>25</v>
      </c>
      <c r="J7146" s="12">
        <v>1</v>
      </c>
      <c r="K7146" s="13">
        <v>43868</v>
      </c>
      <c r="L7146" s="86">
        <f>(Tabla2[[#This Row],[release_year]]-'VARIANZA Y DES. EST'!$L$11)^2</f>
        <v>33.870100322899837</v>
      </c>
      <c r="M7146" s="12">
        <v>2020</v>
      </c>
      <c r="N7146" s="9" t="s">
        <v>26</v>
      </c>
      <c r="O7146" s="9" t="s">
        <v>23185</v>
      </c>
      <c r="P7146" s="12">
        <v>2</v>
      </c>
      <c r="Q7146" s="12" t="s">
        <v>28</v>
      </c>
      <c r="R7146" s="12"/>
      <c r="S7146" s="12">
        <v>2</v>
      </c>
      <c r="T7146" s="9" t="s">
        <v>23268</v>
      </c>
      <c r="U7146" s="9" t="s">
        <v>23264</v>
      </c>
      <c r="V7146" s="9" t="s">
        <v>23268</v>
      </c>
      <c r="W7146" s="14">
        <v>2</v>
      </c>
    </row>
    <row r="7147" spans="1:23" x14ac:dyDescent="0.25">
      <c r="A7147" s="8">
        <v>2939</v>
      </c>
      <c r="B7147" s="9" t="s">
        <v>26351</v>
      </c>
      <c r="C7147" s="9" t="s">
        <v>23182</v>
      </c>
      <c r="D7147" s="10" t="s">
        <v>26352</v>
      </c>
      <c r="E7147" s="11"/>
      <c r="F7147" s="9" t="s">
        <v>26353</v>
      </c>
      <c r="G7147" s="12">
        <v>9</v>
      </c>
      <c r="H7147" s="9" t="s">
        <v>175</v>
      </c>
      <c r="I7147" s="9" t="s">
        <v>175</v>
      </c>
      <c r="J7147" s="12">
        <v>1</v>
      </c>
      <c r="K7147" s="13">
        <v>43868</v>
      </c>
      <c r="L7147" s="86">
        <f>(Tabla2[[#This Row],[release_year]]-'VARIANZA Y DES. EST'!$L$11)^2</f>
        <v>14.590890603358293</v>
      </c>
      <c r="M7147" s="12">
        <v>2018</v>
      </c>
      <c r="N7147" s="9" t="s">
        <v>35</v>
      </c>
      <c r="O7147" s="9" t="s">
        <v>23185</v>
      </c>
      <c r="P7147" s="12">
        <v>2</v>
      </c>
      <c r="Q7147" s="12" t="s">
        <v>28</v>
      </c>
      <c r="R7147" s="12"/>
      <c r="S7147" s="12">
        <v>2</v>
      </c>
      <c r="T7147" s="9" t="s">
        <v>23558</v>
      </c>
      <c r="U7147" s="9" t="s">
        <v>23187</v>
      </c>
      <c r="V7147" s="9" t="s">
        <v>23558</v>
      </c>
      <c r="W7147" s="14">
        <v>3</v>
      </c>
    </row>
    <row r="7148" spans="1:23" x14ac:dyDescent="0.25">
      <c r="A7148" s="8">
        <v>2942</v>
      </c>
      <c r="B7148" s="9" t="s">
        <v>26354</v>
      </c>
      <c r="C7148" s="9" t="s">
        <v>23182</v>
      </c>
      <c r="D7148" s="9" t="s">
        <v>26355</v>
      </c>
      <c r="E7148" s="9"/>
      <c r="F7148" s="9" t="s">
        <v>26356</v>
      </c>
      <c r="G7148" s="12">
        <v>18</v>
      </c>
      <c r="H7148" s="9" t="s">
        <v>160</v>
      </c>
      <c r="I7148" s="9" t="s">
        <v>161</v>
      </c>
      <c r="J7148" s="12">
        <v>2</v>
      </c>
      <c r="K7148" s="13">
        <v>43868</v>
      </c>
      <c r="L7148" s="86">
        <f>(Tabla2[[#This Row],[release_year]]-'VARIANZA Y DES. EST'!$L$11)^2</f>
        <v>33.870100322899837</v>
      </c>
      <c r="M7148" s="12">
        <v>2020</v>
      </c>
      <c r="N7148" s="9" t="s">
        <v>35</v>
      </c>
      <c r="O7148" s="9" t="s">
        <v>23191</v>
      </c>
      <c r="P7148" s="12">
        <v>1</v>
      </c>
      <c r="Q7148" s="12" t="s">
        <v>28</v>
      </c>
      <c r="R7148" s="12"/>
      <c r="S7148" s="12">
        <v>1</v>
      </c>
      <c r="T7148" s="9" t="s">
        <v>23565</v>
      </c>
      <c r="U7148" s="9" t="s">
        <v>23566</v>
      </c>
      <c r="V7148" s="9" t="s">
        <v>23565</v>
      </c>
      <c r="W7148" s="14">
        <v>3</v>
      </c>
    </row>
    <row r="7149" spans="1:23" x14ac:dyDescent="0.25">
      <c r="A7149" s="8">
        <v>2943</v>
      </c>
      <c r="B7149" s="9" t="s">
        <v>26357</v>
      </c>
      <c r="C7149" s="9" t="s">
        <v>23182</v>
      </c>
      <c r="D7149" s="10" t="s">
        <v>26358</v>
      </c>
      <c r="E7149" s="11"/>
      <c r="F7149" s="9" t="s">
        <v>26359</v>
      </c>
      <c r="G7149" s="12">
        <v>9</v>
      </c>
      <c r="H7149" s="12"/>
      <c r="I7149" s="9"/>
      <c r="J7149" s="12">
        <v>0</v>
      </c>
      <c r="K7149" s="13">
        <v>43868</v>
      </c>
      <c r="L7149" s="86">
        <f>(Tabla2[[#This Row],[release_year]]-'VARIANZA Y DES. EST'!$L$11)^2</f>
        <v>33.870100322899837</v>
      </c>
      <c r="M7149" s="12">
        <v>2020</v>
      </c>
      <c r="N7149" s="9" t="s">
        <v>35</v>
      </c>
      <c r="O7149" s="9" t="s">
        <v>23191</v>
      </c>
      <c r="P7149" s="12">
        <v>1</v>
      </c>
      <c r="Q7149" s="12" t="s">
        <v>28</v>
      </c>
      <c r="R7149" s="12"/>
      <c r="S7149" s="12">
        <v>1</v>
      </c>
      <c r="T7149" s="9" t="s">
        <v>24513</v>
      </c>
      <c r="U7149" s="9" t="s">
        <v>23187</v>
      </c>
      <c r="V7149" s="9" t="s">
        <v>24513</v>
      </c>
      <c r="W7149" s="14">
        <v>3</v>
      </c>
    </row>
    <row r="7150" spans="1:23" x14ac:dyDescent="0.25">
      <c r="A7150" s="8">
        <v>2945</v>
      </c>
      <c r="B7150" s="9" t="s">
        <v>26360</v>
      </c>
      <c r="C7150" s="9" t="s">
        <v>23182</v>
      </c>
      <c r="D7150" s="10" t="s">
        <v>26361</v>
      </c>
      <c r="E7150" s="11"/>
      <c r="F7150" s="18"/>
      <c r="G7150" s="12">
        <v>0</v>
      </c>
      <c r="H7150" s="9" t="s">
        <v>25</v>
      </c>
      <c r="I7150" s="9" t="s">
        <v>25</v>
      </c>
      <c r="J7150" s="12">
        <v>1</v>
      </c>
      <c r="K7150" s="13">
        <v>43868</v>
      </c>
      <c r="L7150" s="86">
        <f>(Tabla2[[#This Row],[release_year]]-'VARIANZA Y DES. EST'!$L$11)^2</f>
        <v>33.870100322899837</v>
      </c>
      <c r="M7150" s="12">
        <v>2020</v>
      </c>
      <c r="N7150" s="9" t="s">
        <v>76</v>
      </c>
      <c r="O7150" s="9" t="s">
        <v>23191</v>
      </c>
      <c r="P7150" s="12">
        <v>1</v>
      </c>
      <c r="Q7150" s="12" t="s">
        <v>28</v>
      </c>
      <c r="R7150" s="12"/>
      <c r="S7150" s="12">
        <v>1</v>
      </c>
      <c r="T7150" s="9" t="s">
        <v>23576</v>
      </c>
      <c r="U7150" s="9" t="s">
        <v>23193</v>
      </c>
      <c r="V7150" s="9" t="s">
        <v>23576</v>
      </c>
      <c r="W7150" s="14">
        <v>2</v>
      </c>
    </row>
    <row r="7151" spans="1:23" x14ac:dyDescent="0.25">
      <c r="A7151" s="8">
        <v>2946</v>
      </c>
      <c r="B7151" s="9" t="s">
        <v>26362</v>
      </c>
      <c r="C7151" s="9" t="s">
        <v>23182</v>
      </c>
      <c r="D7151" s="10" t="s">
        <v>26363</v>
      </c>
      <c r="E7151" s="11"/>
      <c r="F7151" s="9" t="s">
        <v>26364</v>
      </c>
      <c r="G7151" s="12">
        <v>17</v>
      </c>
      <c r="H7151" s="9" t="s">
        <v>34</v>
      </c>
      <c r="I7151" s="9" t="s">
        <v>34</v>
      </c>
      <c r="J7151" s="12">
        <v>1</v>
      </c>
      <c r="K7151" s="13">
        <v>43867</v>
      </c>
      <c r="L7151" s="86">
        <f>(Tabla2[[#This Row],[release_year]]-'VARIANZA Y DES. EST'!$L$11)^2</f>
        <v>33.870100322899837</v>
      </c>
      <c r="M7151" s="12">
        <v>2020</v>
      </c>
      <c r="N7151" s="9" t="s">
        <v>76</v>
      </c>
      <c r="O7151" s="9" t="s">
        <v>23191</v>
      </c>
      <c r="P7151" s="12">
        <v>1</v>
      </c>
      <c r="Q7151" s="12" t="s">
        <v>28</v>
      </c>
      <c r="R7151" s="12"/>
      <c r="S7151" s="12">
        <v>1</v>
      </c>
      <c r="T7151" s="9" t="s">
        <v>23315</v>
      </c>
      <c r="U7151" s="9" t="s">
        <v>23316</v>
      </c>
      <c r="V7151" s="9" t="s">
        <v>23315</v>
      </c>
      <c r="W7151" s="14">
        <v>2</v>
      </c>
    </row>
    <row r="7152" spans="1:23" x14ac:dyDescent="0.25">
      <c r="A7152" s="8">
        <v>2948</v>
      </c>
      <c r="B7152" s="9" t="s">
        <v>26365</v>
      </c>
      <c r="C7152" s="9" t="s">
        <v>23182</v>
      </c>
      <c r="D7152" s="9" t="s">
        <v>26366</v>
      </c>
      <c r="E7152" s="9" t="s">
        <v>26367</v>
      </c>
      <c r="F7152" s="9" t="s">
        <v>26368</v>
      </c>
      <c r="G7152" s="12">
        <v>17</v>
      </c>
      <c r="H7152" s="9" t="s">
        <v>25</v>
      </c>
      <c r="I7152" s="9" t="s">
        <v>25</v>
      </c>
      <c r="J7152" s="12">
        <v>1</v>
      </c>
      <c r="K7152" s="13">
        <v>43866</v>
      </c>
      <c r="L7152" s="86">
        <f>(Tabla2[[#This Row],[release_year]]-'VARIANZA Y DES. EST'!$L$11)^2</f>
        <v>23.230495463129063</v>
      </c>
      <c r="M7152" s="12">
        <v>2019</v>
      </c>
      <c r="N7152" s="9" t="s">
        <v>35</v>
      </c>
      <c r="O7152" s="9" t="s">
        <v>23813</v>
      </c>
      <c r="P7152" s="12">
        <v>8</v>
      </c>
      <c r="Q7152" s="12" t="s">
        <v>28</v>
      </c>
      <c r="R7152" s="12"/>
      <c r="S7152" s="12">
        <v>8</v>
      </c>
      <c r="T7152" s="9" t="s">
        <v>26369</v>
      </c>
      <c r="U7152" s="9" t="s">
        <v>23193</v>
      </c>
      <c r="V7152" s="9" t="s">
        <v>26369</v>
      </c>
      <c r="W7152" s="14">
        <v>2</v>
      </c>
    </row>
    <row r="7153" spans="1:23" x14ac:dyDescent="0.25">
      <c r="A7153" s="8">
        <v>2949</v>
      </c>
      <c r="B7153" s="9" t="s">
        <v>26370</v>
      </c>
      <c r="C7153" s="9" t="s">
        <v>23182</v>
      </c>
      <c r="D7153" s="9" t="s">
        <v>26371</v>
      </c>
      <c r="E7153" s="10" t="s">
        <v>26372</v>
      </c>
      <c r="F7153" s="11"/>
      <c r="G7153" s="12">
        <v>0</v>
      </c>
      <c r="H7153" s="9" t="s">
        <v>25</v>
      </c>
      <c r="I7153" s="9" t="s">
        <v>25</v>
      </c>
      <c r="J7153" s="12">
        <v>1</v>
      </c>
      <c r="K7153" s="13">
        <v>43866</v>
      </c>
      <c r="L7153" s="86">
        <f>(Tabla2[[#This Row],[release_year]]-'VARIANZA Y DES. EST'!$L$11)^2</f>
        <v>33.870100322899837</v>
      </c>
      <c r="M7153" s="12">
        <v>2020</v>
      </c>
      <c r="N7153" s="9" t="s">
        <v>76</v>
      </c>
      <c r="O7153" s="9" t="s">
        <v>23191</v>
      </c>
      <c r="P7153" s="12">
        <v>1</v>
      </c>
      <c r="Q7153" s="12" t="s">
        <v>28</v>
      </c>
      <c r="R7153" s="12"/>
      <c r="S7153" s="12">
        <v>1</v>
      </c>
      <c r="T7153" s="9" t="s">
        <v>23576</v>
      </c>
      <c r="U7153" s="9" t="s">
        <v>23193</v>
      </c>
      <c r="V7153" s="9" t="s">
        <v>23576</v>
      </c>
      <c r="W7153" s="14">
        <v>2</v>
      </c>
    </row>
    <row r="7154" spans="1:23" x14ac:dyDescent="0.25">
      <c r="A7154" s="8">
        <v>2954</v>
      </c>
      <c r="B7154" s="9" t="s">
        <v>26373</v>
      </c>
      <c r="C7154" s="9" t="s">
        <v>23182</v>
      </c>
      <c r="D7154" s="9" t="s">
        <v>26374</v>
      </c>
      <c r="E7154" s="9"/>
      <c r="F7154" s="9" t="s">
        <v>26375</v>
      </c>
      <c r="G7154" s="12">
        <v>9</v>
      </c>
      <c r="H7154" s="9" t="s">
        <v>25</v>
      </c>
      <c r="I7154" s="9" t="s">
        <v>25</v>
      </c>
      <c r="J7154" s="12">
        <v>1</v>
      </c>
      <c r="K7154" s="13">
        <v>43864</v>
      </c>
      <c r="L7154" s="86">
        <f>(Tabla2[[#This Row],[release_year]]-'VARIANZA Y DES. EST'!$L$11)^2</f>
        <v>33.870100322899837</v>
      </c>
      <c r="M7154" s="12">
        <v>2020</v>
      </c>
      <c r="N7154" s="9" t="s">
        <v>82</v>
      </c>
      <c r="O7154" s="9" t="s">
        <v>23255</v>
      </c>
      <c r="P7154" s="12">
        <v>3</v>
      </c>
      <c r="Q7154" s="12" t="s">
        <v>28</v>
      </c>
      <c r="R7154" s="12"/>
      <c r="S7154" s="12">
        <v>3</v>
      </c>
      <c r="T7154" s="9" t="s">
        <v>23268</v>
      </c>
      <c r="U7154" s="9" t="s">
        <v>23264</v>
      </c>
      <c r="V7154" s="9" t="s">
        <v>23268</v>
      </c>
      <c r="W7154" s="14">
        <v>2</v>
      </c>
    </row>
    <row r="7155" spans="1:23" x14ac:dyDescent="0.25">
      <c r="A7155" s="8">
        <v>2959</v>
      </c>
      <c r="B7155" s="9" t="s">
        <v>26376</v>
      </c>
      <c r="C7155" s="9" t="s">
        <v>23182</v>
      </c>
      <c r="D7155" s="10" t="s">
        <v>26377</v>
      </c>
      <c r="E7155" s="11"/>
      <c r="F7155" s="9" t="s">
        <v>26378</v>
      </c>
      <c r="G7155" s="12">
        <v>18</v>
      </c>
      <c r="H7155" s="9" t="s">
        <v>34</v>
      </c>
      <c r="I7155" s="9" t="s">
        <v>34</v>
      </c>
      <c r="J7155" s="12">
        <v>1</v>
      </c>
      <c r="K7155" s="13">
        <v>43862</v>
      </c>
      <c r="L7155" s="86">
        <f>(Tabla2[[#This Row],[release_year]]-'VARIANZA Y DES. EST'!$L$11)^2</f>
        <v>0.67207602404598188</v>
      </c>
      <c r="M7155" s="12">
        <v>2015</v>
      </c>
      <c r="N7155" s="9" t="s">
        <v>76</v>
      </c>
      <c r="O7155" s="9" t="s">
        <v>23191</v>
      </c>
      <c r="P7155" s="12">
        <v>1</v>
      </c>
      <c r="Q7155" s="12" t="s">
        <v>28</v>
      </c>
      <c r="R7155" s="12"/>
      <c r="S7155" s="12">
        <v>1</v>
      </c>
      <c r="T7155" s="9" t="s">
        <v>23315</v>
      </c>
      <c r="U7155" s="9" t="s">
        <v>23316</v>
      </c>
      <c r="V7155" s="9" t="s">
        <v>23315</v>
      </c>
      <c r="W7155" s="14">
        <v>2</v>
      </c>
    </row>
    <row r="7156" spans="1:23" x14ac:dyDescent="0.25">
      <c r="A7156" s="8">
        <v>2960</v>
      </c>
      <c r="B7156" s="9" t="s">
        <v>26379</v>
      </c>
      <c r="C7156" s="9" t="s">
        <v>23182</v>
      </c>
      <c r="D7156" s="10" t="s">
        <v>26380</v>
      </c>
      <c r="E7156" s="11"/>
      <c r="F7156" s="18" t="s">
        <v>26381</v>
      </c>
      <c r="G7156" s="12">
        <v>10</v>
      </c>
      <c r="H7156" s="9" t="s">
        <v>1349</v>
      </c>
      <c r="I7156" s="9" t="s">
        <v>1349</v>
      </c>
      <c r="J7156" s="12">
        <v>1</v>
      </c>
      <c r="K7156" s="13">
        <v>43862</v>
      </c>
      <c r="L7156" s="86">
        <f>(Tabla2[[#This Row],[release_year]]-'VARIANZA Y DES. EST'!$L$11)^2</f>
        <v>33.870100322899837</v>
      </c>
      <c r="M7156" s="12">
        <v>2020</v>
      </c>
      <c r="N7156" s="9" t="s">
        <v>76</v>
      </c>
      <c r="O7156" s="9" t="s">
        <v>23191</v>
      </c>
      <c r="P7156" s="12">
        <v>1</v>
      </c>
      <c r="Q7156" s="12" t="s">
        <v>28</v>
      </c>
      <c r="R7156" s="12"/>
      <c r="S7156" s="12">
        <v>1</v>
      </c>
      <c r="T7156" s="9" t="s">
        <v>25838</v>
      </c>
      <c r="U7156" s="9" t="s">
        <v>23187</v>
      </c>
      <c r="V7156" s="9" t="s">
        <v>25838</v>
      </c>
      <c r="W7156" s="14">
        <v>3</v>
      </c>
    </row>
    <row r="7157" spans="1:23" x14ac:dyDescent="0.25">
      <c r="A7157" s="8">
        <v>2963</v>
      </c>
      <c r="B7157" s="9" t="s">
        <v>26382</v>
      </c>
      <c r="C7157" s="9" t="s">
        <v>23182</v>
      </c>
      <c r="D7157" s="9" t="s">
        <v>26383</v>
      </c>
      <c r="E7157" s="9" t="s">
        <v>229</v>
      </c>
      <c r="F7157" s="9" t="s">
        <v>26384</v>
      </c>
      <c r="G7157" s="12">
        <v>20</v>
      </c>
      <c r="H7157" s="9" t="s">
        <v>231</v>
      </c>
      <c r="I7157" s="9" t="s">
        <v>26385</v>
      </c>
      <c r="J7157" s="12">
        <v>4</v>
      </c>
      <c r="K7157" s="13">
        <v>43862</v>
      </c>
      <c r="L7157" s="86">
        <f>(Tabla2[[#This Row],[release_year]]-'VARIANZA Y DES. EST'!$L$11)^2</f>
        <v>23.230495463129063</v>
      </c>
      <c r="M7157" s="12">
        <v>2019</v>
      </c>
      <c r="N7157" s="9" t="s">
        <v>110</v>
      </c>
      <c r="O7157" s="9" t="s">
        <v>23243</v>
      </c>
      <c r="P7157" s="12">
        <v>5</v>
      </c>
      <c r="Q7157" s="12" t="s">
        <v>28</v>
      </c>
      <c r="R7157" s="12"/>
      <c r="S7157" s="12">
        <v>5</v>
      </c>
      <c r="T7157" s="9" t="s">
        <v>26386</v>
      </c>
      <c r="U7157" s="9" t="s">
        <v>23264</v>
      </c>
      <c r="V7157" s="9" t="s">
        <v>26386</v>
      </c>
      <c r="W7157" s="14">
        <v>2</v>
      </c>
    </row>
    <row r="7158" spans="1:23" x14ac:dyDescent="0.25">
      <c r="A7158" s="8">
        <v>2966</v>
      </c>
      <c r="B7158" s="9" t="s">
        <v>26387</v>
      </c>
      <c r="C7158" s="9" t="s">
        <v>23182</v>
      </c>
      <c r="D7158" s="10" t="s">
        <v>26388</v>
      </c>
      <c r="E7158" s="11"/>
      <c r="F7158" s="9" t="s">
        <v>26389</v>
      </c>
      <c r="G7158" s="12">
        <v>10</v>
      </c>
      <c r="H7158" s="9" t="s">
        <v>34</v>
      </c>
      <c r="I7158" s="9" t="s">
        <v>34</v>
      </c>
      <c r="J7158" s="12">
        <v>1</v>
      </c>
      <c r="K7158" s="13">
        <v>43862</v>
      </c>
      <c r="L7158" s="86">
        <f>(Tabla2[[#This Row],[release_year]]-'VARIANZA Y DES. EST'!$L$11)^2</f>
        <v>3.2471164275211517E-2</v>
      </c>
      <c r="M7158" s="12">
        <v>2014</v>
      </c>
      <c r="N7158" s="9" t="s">
        <v>76</v>
      </c>
      <c r="O7158" s="9" t="s">
        <v>23191</v>
      </c>
      <c r="P7158" s="12">
        <v>1</v>
      </c>
      <c r="Q7158" s="12" t="s">
        <v>28</v>
      </c>
      <c r="R7158" s="12"/>
      <c r="S7158" s="12">
        <v>1</v>
      </c>
      <c r="T7158" s="9" t="s">
        <v>23315</v>
      </c>
      <c r="U7158" s="9" t="s">
        <v>23316</v>
      </c>
      <c r="V7158" s="9" t="s">
        <v>23315</v>
      </c>
      <c r="W7158" s="14">
        <v>2</v>
      </c>
    </row>
    <row r="7159" spans="1:23" x14ac:dyDescent="0.25">
      <c r="A7159" s="8">
        <v>2967</v>
      </c>
      <c r="B7159" s="9" t="s">
        <v>26390</v>
      </c>
      <c r="C7159" s="9" t="s">
        <v>23182</v>
      </c>
      <c r="D7159" s="10" t="s">
        <v>26391</v>
      </c>
      <c r="E7159" s="11"/>
      <c r="F7159" s="9"/>
      <c r="G7159" s="12">
        <v>0</v>
      </c>
      <c r="H7159" s="9" t="s">
        <v>34</v>
      </c>
      <c r="I7159" s="9" t="s">
        <v>34</v>
      </c>
      <c r="J7159" s="12">
        <v>1</v>
      </c>
      <c r="K7159" s="13">
        <v>43862</v>
      </c>
      <c r="L7159" s="86">
        <f>(Tabla2[[#This Row],[release_year]]-'VARIANZA Y DES. EST'!$L$11)^2</f>
        <v>14.590890603358293</v>
      </c>
      <c r="M7159" s="12">
        <v>2018</v>
      </c>
      <c r="N7159" s="9" t="s">
        <v>35</v>
      </c>
      <c r="O7159" s="9" t="s">
        <v>23191</v>
      </c>
      <c r="P7159" s="12">
        <v>1</v>
      </c>
      <c r="Q7159" s="12" t="s">
        <v>28</v>
      </c>
      <c r="R7159" s="12"/>
      <c r="S7159" s="12">
        <v>1</v>
      </c>
      <c r="T7159" s="9" t="s">
        <v>23315</v>
      </c>
      <c r="U7159" s="9" t="s">
        <v>23316</v>
      </c>
      <c r="V7159" s="9" t="s">
        <v>23315</v>
      </c>
      <c r="W7159" s="14">
        <v>2</v>
      </c>
    </row>
    <row r="7160" spans="1:23" x14ac:dyDescent="0.25">
      <c r="A7160" s="8">
        <v>2968</v>
      </c>
      <c r="B7160" s="9" t="s">
        <v>26392</v>
      </c>
      <c r="C7160" s="9" t="s">
        <v>23182</v>
      </c>
      <c r="D7160" s="9" t="s">
        <v>26393</v>
      </c>
      <c r="E7160" s="9"/>
      <c r="F7160" s="9" t="s">
        <v>26394</v>
      </c>
      <c r="G7160" s="12">
        <v>1</v>
      </c>
      <c r="H7160" s="9" t="s">
        <v>25</v>
      </c>
      <c r="I7160" s="9" t="s">
        <v>25</v>
      </c>
      <c r="J7160" s="12">
        <v>1</v>
      </c>
      <c r="K7160" s="13">
        <v>43862</v>
      </c>
      <c r="L7160" s="86">
        <f>(Tabla2[[#This Row],[release_year]]-'VARIANZA Y DES. EST'!$L$11)^2</f>
        <v>3.2471164275211517E-2</v>
      </c>
      <c r="M7160" s="12">
        <v>2014</v>
      </c>
      <c r="N7160" s="9" t="s">
        <v>26</v>
      </c>
      <c r="O7160" s="9" t="s">
        <v>23191</v>
      </c>
      <c r="P7160" s="12">
        <v>1</v>
      </c>
      <c r="Q7160" s="12" t="s">
        <v>28</v>
      </c>
      <c r="R7160" s="12"/>
      <c r="S7160" s="12">
        <v>1</v>
      </c>
      <c r="T7160" s="9" t="s">
        <v>23264</v>
      </c>
      <c r="U7160" s="9" t="s">
        <v>23264</v>
      </c>
      <c r="V7160" s="9" t="s">
        <v>23264</v>
      </c>
      <c r="W7160" s="14">
        <v>1</v>
      </c>
    </row>
    <row r="7161" spans="1:23" x14ac:dyDescent="0.25">
      <c r="A7161" s="8">
        <v>2972</v>
      </c>
      <c r="B7161" s="9" t="s">
        <v>26395</v>
      </c>
      <c r="C7161" s="9" t="s">
        <v>23182</v>
      </c>
      <c r="D7161" s="9" t="s">
        <v>26396</v>
      </c>
      <c r="E7161" s="9"/>
      <c r="F7161" s="9" t="s">
        <v>26397</v>
      </c>
      <c r="G7161" s="12">
        <v>11</v>
      </c>
      <c r="H7161" s="9" t="s">
        <v>468</v>
      </c>
      <c r="I7161" s="9" t="s">
        <v>468</v>
      </c>
      <c r="J7161" s="12">
        <v>1</v>
      </c>
      <c r="K7161" s="13">
        <v>43861</v>
      </c>
      <c r="L7161" s="86">
        <f>(Tabla2[[#This Row],[release_year]]-'VARIANZA Y DES. EST'!$L$11)^2</f>
        <v>33.870100322899837</v>
      </c>
      <c r="M7161" s="12">
        <v>2020</v>
      </c>
      <c r="N7161" s="9" t="s">
        <v>76</v>
      </c>
      <c r="O7161" s="9" t="s">
        <v>23185</v>
      </c>
      <c r="P7161" s="12">
        <v>2</v>
      </c>
      <c r="Q7161" s="12" t="s">
        <v>28</v>
      </c>
      <c r="R7161" s="12"/>
      <c r="S7161" s="12">
        <v>2</v>
      </c>
      <c r="T7161" s="9" t="s">
        <v>23237</v>
      </c>
      <c r="U7161" s="9" t="s">
        <v>23187</v>
      </c>
      <c r="V7161" s="9" t="s">
        <v>23237</v>
      </c>
      <c r="W7161" s="14">
        <v>3</v>
      </c>
    </row>
    <row r="7162" spans="1:23" x14ac:dyDescent="0.25">
      <c r="A7162" s="8">
        <v>2975</v>
      </c>
      <c r="B7162" s="9" t="s">
        <v>26398</v>
      </c>
      <c r="C7162" s="9" t="s">
        <v>23182</v>
      </c>
      <c r="D7162" s="9" t="s">
        <v>26399</v>
      </c>
      <c r="E7162" s="9"/>
      <c r="F7162" s="18" t="s">
        <v>26400</v>
      </c>
      <c r="G7162" s="12">
        <v>11</v>
      </c>
      <c r="H7162" s="9" t="s">
        <v>890</v>
      </c>
      <c r="I7162" s="9" t="s">
        <v>890</v>
      </c>
      <c r="J7162" s="12">
        <v>1</v>
      </c>
      <c r="K7162" s="13">
        <v>43861</v>
      </c>
      <c r="L7162" s="86">
        <f>(Tabla2[[#This Row],[release_year]]-'VARIANZA Y DES. EST'!$L$11)^2</f>
        <v>33.870100322899837</v>
      </c>
      <c r="M7162" s="12">
        <v>2020</v>
      </c>
      <c r="N7162" s="9" t="s">
        <v>76</v>
      </c>
      <c r="O7162" s="9" t="s">
        <v>23191</v>
      </c>
      <c r="P7162" s="12">
        <v>1</v>
      </c>
      <c r="Q7162" s="12" t="s">
        <v>28</v>
      </c>
      <c r="R7162" s="12"/>
      <c r="S7162" s="12">
        <v>1</v>
      </c>
      <c r="T7162" s="9" t="s">
        <v>23558</v>
      </c>
      <c r="U7162" s="9" t="s">
        <v>23187</v>
      </c>
      <c r="V7162" s="9" t="s">
        <v>23558</v>
      </c>
      <c r="W7162" s="14">
        <v>3</v>
      </c>
    </row>
    <row r="7163" spans="1:23" x14ac:dyDescent="0.25">
      <c r="A7163" s="8">
        <v>2977</v>
      </c>
      <c r="B7163" s="9" t="s">
        <v>26401</v>
      </c>
      <c r="C7163" s="9" t="s">
        <v>23182</v>
      </c>
      <c r="D7163" s="10" t="s">
        <v>26402</v>
      </c>
      <c r="E7163" s="11"/>
      <c r="F7163" s="9" t="s">
        <v>26403</v>
      </c>
      <c r="G7163" s="12">
        <v>27</v>
      </c>
      <c r="H7163" s="9" t="s">
        <v>390</v>
      </c>
      <c r="I7163" s="9" t="s">
        <v>390</v>
      </c>
      <c r="J7163" s="12">
        <v>1</v>
      </c>
      <c r="K7163" s="13">
        <v>43861</v>
      </c>
      <c r="L7163" s="86">
        <f>(Tabla2[[#This Row],[release_year]]-'VARIANZA Y DES. EST'!$L$11)^2</f>
        <v>33.870100322899837</v>
      </c>
      <c r="M7163" s="12">
        <v>2020</v>
      </c>
      <c r="N7163" s="9" t="s">
        <v>76</v>
      </c>
      <c r="O7163" s="9" t="s">
        <v>23185</v>
      </c>
      <c r="P7163" s="12">
        <v>2</v>
      </c>
      <c r="Q7163" s="12" t="s">
        <v>28</v>
      </c>
      <c r="R7163" s="12"/>
      <c r="S7163" s="12">
        <v>2</v>
      </c>
      <c r="T7163" s="9" t="s">
        <v>23370</v>
      </c>
      <c r="U7163" s="9" t="s">
        <v>23193</v>
      </c>
      <c r="V7163" s="9" t="s">
        <v>23370</v>
      </c>
      <c r="W7163" s="14">
        <v>3</v>
      </c>
    </row>
    <row r="7164" spans="1:23" x14ac:dyDescent="0.25">
      <c r="A7164" s="8">
        <v>2978</v>
      </c>
      <c r="B7164" s="9" t="s">
        <v>26404</v>
      </c>
      <c r="C7164" s="9" t="s">
        <v>23182</v>
      </c>
      <c r="D7164" s="10" t="s">
        <v>26405</v>
      </c>
      <c r="E7164" s="11"/>
      <c r="F7164" s="9" t="s">
        <v>26406</v>
      </c>
      <c r="G7164" s="12">
        <v>4</v>
      </c>
      <c r="H7164" s="9" t="s">
        <v>34</v>
      </c>
      <c r="I7164" s="9" t="s">
        <v>34</v>
      </c>
      <c r="J7164" s="12">
        <v>1</v>
      </c>
      <c r="K7164" s="13">
        <v>43860</v>
      </c>
      <c r="L7164" s="86">
        <f>(Tabla2[[#This Row],[release_year]]-'VARIANZA Y DES. EST'!$L$11)^2</f>
        <v>23.230495463129063</v>
      </c>
      <c r="M7164" s="12">
        <v>2019</v>
      </c>
      <c r="N7164" s="9" t="s">
        <v>35</v>
      </c>
      <c r="O7164" s="9" t="s">
        <v>23191</v>
      </c>
      <c r="P7164" s="12">
        <v>1</v>
      </c>
      <c r="Q7164" s="12" t="s">
        <v>28</v>
      </c>
      <c r="R7164" s="12"/>
      <c r="S7164" s="12">
        <v>1</v>
      </c>
      <c r="T7164" s="9" t="s">
        <v>23305</v>
      </c>
      <c r="U7164" s="9" t="s">
        <v>23187</v>
      </c>
      <c r="V7164" s="9" t="s">
        <v>23305</v>
      </c>
      <c r="W7164" s="14">
        <v>3</v>
      </c>
    </row>
    <row r="7165" spans="1:23" x14ac:dyDescent="0.25">
      <c r="A7165" s="8">
        <v>2980</v>
      </c>
      <c r="B7165" s="9" t="s">
        <v>26407</v>
      </c>
      <c r="C7165" s="9" t="s">
        <v>23182</v>
      </c>
      <c r="D7165" s="10" t="s">
        <v>26408</v>
      </c>
      <c r="E7165" s="11"/>
      <c r="F7165" s="9" t="s">
        <v>26409</v>
      </c>
      <c r="G7165" s="12">
        <v>14</v>
      </c>
      <c r="H7165" s="9" t="s">
        <v>126</v>
      </c>
      <c r="I7165" s="9" t="s">
        <v>126</v>
      </c>
      <c r="J7165" s="12">
        <v>1</v>
      </c>
      <c r="K7165" s="13">
        <v>43860</v>
      </c>
      <c r="L7165" s="86">
        <f>(Tabla2[[#This Row],[release_year]]-'VARIANZA Y DES. EST'!$L$11)^2</f>
        <v>33.870100322899837</v>
      </c>
      <c r="M7165" s="12">
        <v>2020</v>
      </c>
      <c r="N7165" s="9" t="s">
        <v>76</v>
      </c>
      <c r="O7165" s="9" t="s">
        <v>23191</v>
      </c>
      <c r="P7165" s="12">
        <v>1</v>
      </c>
      <c r="Q7165" s="12" t="s">
        <v>28</v>
      </c>
      <c r="R7165" s="12"/>
      <c r="S7165" s="12">
        <v>1</v>
      </c>
      <c r="T7165" s="9" t="s">
        <v>23806</v>
      </c>
      <c r="U7165" s="9" t="s">
        <v>23213</v>
      </c>
      <c r="V7165" s="9" t="s">
        <v>23806</v>
      </c>
      <c r="W7165" s="14">
        <v>3</v>
      </c>
    </row>
    <row r="7166" spans="1:23" x14ac:dyDescent="0.25">
      <c r="A7166" s="8">
        <v>2981</v>
      </c>
      <c r="B7166" s="9" t="s">
        <v>26410</v>
      </c>
      <c r="C7166" s="9" t="s">
        <v>23182</v>
      </c>
      <c r="D7166" s="10" t="s">
        <v>26411</v>
      </c>
      <c r="E7166" s="11"/>
      <c r="F7166" s="9" t="s">
        <v>23023</v>
      </c>
      <c r="G7166" s="12">
        <v>1</v>
      </c>
      <c r="H7166" s="9" t="s">
        <v>25</v>
      </c>
      <c r="I7166" s="9" t="s">
        <v>25</v>
      </c>
      <c r="J7166" s="12">
        <v>1</v>
      </c>
      <c r="K7166" s="13">
        <v>43860</v>
      </c>
      <c r="L7166" s="86">
        <f>(Tabla2[[#This Row],[release_year]]-'VARIANZA Y DES. EST'!$L$11)^2</f>
        <v>33.870100322899837</v>
      </c>
      <c r="M7166" s="12">
        <v>2020</v>
      </c>
      <c r="N7166" s="9" t="s">
        <v>35</v>
      </c>
      <c r="O7166" s="9" t="s">
        <v>23191</v>
      </c>
      <c r="P7166" s="12">
        <v>1</v>
      </c>
      <c r="Q7166" s="12" t="s">
        <v>28</v>
      </c>
      <c r="R7166" s="12"/>
      <c r="S7166" s="12">
        <v>1</v>
      </c>
      <c r="T7166" s="9" t="s">
        <v>23305</v>
      </c>
      <c r="U7166" s="9" t="s">
        <v>23187</v>
      </c>
      <c r="V7166" s="9" t="s">
        <v>23305</v>
      </c>
      <c r="W7166" s="14">
        <v>3</v>
      </c>
    </row>
    <row r="7167" spans="1:23" x14ac:dyDescent="0.25">
      <c r="A7167" s="8">
        <v>2983</v>
      </c>
      <c r="B7167" s="9" t="s">
        <v>26412</v>
      </c>
      <c r="C7167" s="9" t="s">
        <v>23182</v>
      </c>
      <c r="D7167" s="10" t="s">
        <v>26413</v>
      </c>
      <c r="E7167" s="11"/>
      <c r="F7167" s="9"/>
      <c r="G7167" s="12">
        <v>0</v>
      </c>
      <c r="H7167" s="12"/>
      <c r="I7167" s="9"/>
      <c r="J7167" s="12">
        <v>0</v>
      </c>
      <c r="K7167" s="13">
        <v>43859</v>
      </c>
      <c r="L7167" s="86">
        <f>(Tabla2[[#This Row],[release_year]]-'VARIANZA Y DES. EST'!$L$11)^2</f>
        <v>33.870100322899837</v>
      </c>
      <c r="M7167" s="12">
        <v>2020</v>
      </c>
      <c r="N7167" s="9" t="s">
        <v>35</v>
      </c>
      <c r="O7167" s="9" t="s">
        <v>23191</v>
      </c>
      <c r="P7167" s="12">
        <v>1</v>
      </c>
      <c r="Q7167" s="12" t="s">
        <v>28</v>
      </c>
      <c r="R7167" s="12"/>
      <c r="S7167" s="12">
        <v>1</v>
      </c>
      <c r="T7167" s="9" t="s">
        <v>23201</v>
      </c>
      <c r="U7167" s="9" t="s">
        <v>23187</v>
      </c>
      <c r="V7167" s="9" t="s">
        <v>23201</v>
      </c>
      <c r="W7167" s="14">
        <v>3</v>
      </c>
    </row>
    <row r="7168" spans="1:23" x14ac:dyDescent="0.25">
      <c r="A7168" s="8">
        <v>2984</v>
      </c>
      <c r="B7168" s="9" t="s">
        <v>26414</v>
      </c>
      <c r="C7168" s="9" t="s">
        <v>23182</v>
      </c>
      <c r="D7168" s="10" t="s">
        <v>26415</v>
      </c>
      <c r="E7168" s="11"/>
      <c r="F7168" s="18" t="s">
        <v>1650</v>
      </c>
      <c r="G7168" s="12">
        <v>1</v>
      </c>
      <c r="H7168" s="9" t="s">
        <v>126</v>
      </c>
      <c r="I7168" s="9" t="s">
        <v>126</v>
      </c>
      <c r="J7168" s="12">
        <v>1</v>
      </c>
      <c r="K7168" s="13">
        <v>43859</v>
      </c>
      <c r="L7168" s="86">
        <f>(Tabla2[[#This Row],[release_year]]-'VARIANZA Y DES. EST'!$L$11)^2</f>
        <v>33.870100322899837</v>
      </c>
      <c r="M7168" s="12">
        <v>2020</v>
      </c>
      <c r="N7168" s="9" t="s">
        <v>82</v>
      </c>
      <c r="O7168" s="9" t="s">
        <v>23191</v>
      </c>
      <c r="P7168" s="12">
        <v>1</v>
      </c>
      <c r="Q7168" s="12" t="s">
        <v>28</v>
      </c>
      <c r="R7168" s="12"/>
      <c r="S7168" s="12">
        <v>1</v>
      </c>
      <c r="T7168" s="9" t="s">
        <v>23356</v>
      </c>
      <c r="U7168" s="9" t="s">
        <v>23197</v>
      </c>
      <c r="V7168" s="9" t="s">
        <v>23356</v>
      </c>
      <c r="W7168" s="14">
        <v>2</v>
      </c>
    </row>
    <row r="7169" spans="1:23" x14ac:dyDescent="0.25">
      <c r="A7169" s="8">
        <v>2985</v>
      </c>
      <c r="B7169" s="9" t="s">
        <v>26416</v>
      </c>
      <c r="C7169" s="9" t="s">
        <v>23182</v>
      </c>
      <c r="D7169" s="9" t="s">
        <v>26417</v>
      </c>
      <c r="E7169" s="9"/>
      <c r="F7169" s="9" t="s">
        <v>26418</v>
      </c>
      <c r="G7169" s="12">
        <v>7</v>
      </c>
      <c r="H7169" s="9" t="s">
        <v>858</v>
      </c>
      <c r="I7169" s="9" t="s">
        <v>858</v>
      </c>
      <c r="J7169" s="12">
        <v>1</v>
      </c>
      <c r="K7169" s="13">
        <v>43859</v>
      </c>
      <c r="L7169" s="86">
        <f>(Tabla2[[#This Row],[release_year]]-'VARIANZA Y DES. EST'!$L$11)^2</f>
        <v>33.870100322899837</v>
      </c>
      <c r="M7169" s="12">
        <v>2020</v>
      </c>
      <c r="N7169" s="9" t="s">
        <v>76</v>
      </c>
      <c r="O7169" s="9" t="s">
        <v>23191</v>
      </c>
      <c r="P7169" s="12">
        <v>1</v>
      </c>
      <c r="Q7169" s="12" t="s">
        <v>28</v>
      </c>
      <c r="R7169" s="12"/>
      <c r="S7169" s="12">
        <v>1</v>
      </c>
      <c r="T7169" s="9" t="s">
        <v>23285</v>
      </c>
      <c r="U7169" s="9" t="s">
        <v>23187</v>
      </c>
      <c r="V7169" s="9" t="s">
        <v>23285</v>
      </c>
      <c r="W7169" s="14">
        <v>3</v>
      </c>
    </row>
    <row r="7170" spans="1:23" x14ac:dyDescent="0.25">
      <c r="A7170" s="8">
        <v>2992</v>
      </c>
      <c r="B7170" s="9" t="s">
        <v>26419</v>
      </c>
      <c r="C7170" s="9" t="s">
        <v>23182</v>
      </c>
      <c r="D7170" s="10" t="s">
        <v>26420</v>
      </c>
      <c r="E7170" s="11"/>
      <c r="F7170" s="9" t="s">
        <v>26421</v>
      </c>
      <c r="G7170" s="12">
        <v>9</v>
      </c>
      <c r="H7170" s="12"/>
      <c r="I7170" s="9"/>
      <c r="J7170" s="12">
        <v>0</v>
      </c>
      <c r="K7170" s="13">
        <v>43854</v>
      </c>
      <c r="L7170" s="86">
        <f>(Tabla2[[#This Row],[release_year]]-'VARIANZA Y DES. EST'!$L$11)^2</f>
        <v>33.870100322899837</v>
      </c>
      <c r="M7170" s="12">
        <v>2020</v>
      </c>
      <c r="N7170" s="9" t="s">
        <v>76</v>
      </c>
      <c r="O7170" s="9" t="s">
        <v>23191</v>
      </c>
      <c r="P7170" s="12">
        <v>1</v>
      </c>
      <c r="Q7170" s="12" t="s">
        <v>28</v>
      </c>
      <c r="R7170" s="12"/>
      <c r="S7170" s="12">
        <v>1</v>
      </c>
      <c r="T7170" s="9" t="s">
        <v>23197</v>
      </c>
      <c r="U7170" s="9" t="s">
        <v>23197</v>
      </c>
      <c r="V7170" s="9" t="s">
        <v>23197</v>
      </c>
      <c r="W7170" s="14">
        <v>1</v>
      </c>
    </row>
    <row r="7171" spans="1:23" x14ac:dyDescent="0.25">
      <c r="A7171" s="8">
        <v>2993</v>
      </c>
      <c r="B7171" s="9" t="s">
        <v>26422</v>
      </c>
      <c r="C7171" s="9" t="s">
        <v>23182</v>
      </c>
      <c r="D7171" s="10" t="s">
        <v>26423</v>
      </c>
      <c r="E7171" s="11"/>
      <c r="F7171" s="9" t="s">
        <v>26424</v>
      </c>
      <c r="G7171" s="12">
        <v>8</v>
      </c>
      <c r="H7171" s="9" t="s">
        <v>175</v>
      </c>
      <c r="I7171" s="9" t="s">
        <v>175</v>
      </c>
      <c r="J7171" s="12">
        <v>1</v>
      </c>
      <c r="K7171" s="13">
        <v>43854</v>
      </c>
      <c r="L7171" s="86">
        <f>(Tabla2[[#This Row],[release_year]]-'VARIANZA Y DES. EST'!$L$11)^2</f>
        <v>7.9512857435875226</v>
      </c>
      <c r="M7171" s="12">
        <v>2017</v>
      </c>
      <c r="N7171" s="9" t="s">
        <v>35</v>
      </c>
      <c r="O7171" s="9" t="s">
        <v>23185</v>
      </c>
      <c r="P7171" s="12">
        <v>2</v>
      </c>
      <c r="Q7171" s="12" t="s">
        <v>28</v>
      </c>
      <c r="R7171" s="12"/>
      <c r="S7171" s="12">
        <v>2</v>
      </c>
      <c r="T7171" s="9" t="s">
        <v>23281</v>
      </c>
      <c r="U7171" s="9" t="s">
        <v>23187</v>
      </c>
      <c r="V7171" s="9" t="s">
        <v>23281</v>
      </c>
      <c r="W7171" s="14">
        <v>2</v>
      </c>
    </row>
    <row r="7172" spans="1:23" x14ac:dyDescent="0.25">
      <c r="A7172" s="8">
        <v>2994</v>
      </c>
      <c r="B7172" s="9" t="s">
        <v>26425</v>
      </c>
      <c r="C7172" s="9" t="s">
        <v>23182</v>
      </c>
      <c r="D7172" s="10" t="s">
        <v>26426</v>
      </c>
      <c r="E7172" s="11"/>
      <c r="F7172" s="9" t="s">
        <v>26427</v>
      </c>
      <c r="G7172" s="12">
        <v>2</v>
      </c>
      <c r="H7172" s="9" t="s">
        <v>25</v>
      </c>
      <c r="I7172" s="9" t="s">
        <v>25</v>
      </c>
      <c r="J7172" s="12">
        <v>1</v>
      </c>
      <c r="K7172" s="13">
        <v>43854</v>
      </c>
      <c r="L7172" s="86">
        <f>(Tabla2[[#This Row],[release_year]]-'VARIANZA Y DES. EST'!$L$11)^2</f>
        <v>33.870100322899837</v>
      </c>
      <c r="M7172" s="12">
        <v>2020</v>
      </c>
      <c r="N7172" s="9" t="s">
        <v>76</v>
      </c>
      <c r="O7172" s="9" t="s">
        <v>23191</v>
      </c>
      <c r="P7172" s="12">
        <v>1</v>
      </c>
      <c r="Q7172" s="12" t="s">
        <v>28</v>
      </c>
      <c r="R7172" s="12"/>
      <c r="S7172" s="12">
        <v>1</v>
      </c>
      <c r="T7172" s="9" t="s">
        <v>23290</v>
      </c>
      <c r="U7172" s="9" t="s">
        <v>23290</v>
      </c>
      <c r="V7172" s="9" t="s">
        <v>23290</v>
      </c>
      <c r="W7172" s="14">
        <v>1</v>
      </c>
    </row>
    <row r="7173" spans="1:23" x14ac:dyDescent="0.25">
      <c r="A7173" s="8">
        <v>2995</v>
      </c>
      <c r="B7173" s="9" t="s">
        <v>26428</v>
      </c>
      <c r="C7173" s="9" t="s">
        <v>23182</v>
      </c>
      <c r="D7173" s="9" t="s">
        <v>26429</v>
      </c>
      <c r="E7173" s="9"/>
      <c r="F7173" s="9" t="s">
        <v>26430</v>
      </c>
      <c r="G7173" s="12">
        <v>7</v>
      </c>
      <c r="H7173" s="9" t="s">
        <v>25</v>
      </c>
      <c r="I7173" s="9" t="s">
        <v>25</v>
      </c>
      <c r="J7173" s="12">
        <v>1</v>
      </c>
      <c r="K7173" s="13">
        <v>43854</v>
      </c>
      <c r="L7173" s="86">
        <f>(Tabla2[[#This Row],[release_year]]-'VARIANZA Y DES. EST'!$L$11)^2</f>
        <v>33.870100322899837</v>
      </c>
      <c r="M7173" s="12">
        <v>2020</v>
      </c>
      <c r="N7173" s="9" t="s">
        <v>76</v>
      </c>
      <c r="O7173" s="9" t="s">
        <v>23813</v>
      </c>
      <c r="P7173" s="12">
        <v>8</v>
      </c>
      <c r="Q7173" s="12" t="s">
        <v>28</v>
      </c>
      <c r="R7173" s="12"/>
      <c r="S7173" s="12">
        <v>8</v>
      </c>
      <c r="T7173" s="9" t="s">
        <v>23228</v>
      </c>
      <c r="U7173" s="9" t="s">
        <v>23229</v>
      </c>
      <c r="V7173" s="9" t="s">
        <v>23228</v>
      </c>
      <c r="W7173" s="14">
        <v>2</v>
      </c>
    </row>
    <row r="7174" spans="1:23" x14ac:dyDescent="0.25">
      <c r="A7174" s="8">
        <v>2998</v>
      </c>
      <c r="B7174" s="9" t="s">
        <v>26431</v>
      </c>
      <c r="C7174" s="9" t="s">
        <v>23182</v>
      </c>
      <c r="D7174" s="10" t="s">
        <v>26432</v>
      </c>
      <c r="E7174" s="11"/>
      <c r="F7174" s="9" t="s">
        <v>26433</v>
      </c>
      <c r="G7174" s="12">
        <v>12</v>
      </c>
      <c r="H7174" s="9" t="s">
        <v>25</v>
      </c>
      <c r="I7174" s="9" t="s">
        <v>25</v>
      </c>
      <c r="J7174" s="12">
        <v>1</v>
      </c>
      <c r="K7174" s="13">
        <v>43853</v>
      </c>
      <c r="L7174" s="86">
        <f>(Tabla2[[#This Row],[release_year]]-'VARIANZA Y DES. EST'!$L$11)^2</f>
        <v>33.870100322899837</v>
      </c>
      <c r="M7174" s="12">
        <v>2020</v>
      </c>
      <c r="N7174" s="9" t="s">
        <v>76</v>
      </c>
      <c r="O7174" s="9" t="s">
        <v>23191</v>
      </c>
      <c r="P7174" s="12">
        <v>1</v>
      </c>
      <c r="Q7174" s="12" t="s">
        <v>28</v>
      </c>
      <c r="R7174" s="12"/>
      <c r="S7174" s="12">
        <v>1</v>
      </c>
      <c r="T7174" s="9" t="s">
        <v>24041</v>
      </c>
      <c r="U7174" s="9" t="s">
        <v>23566</v>
      </c>
      <c r="V7174" s="9" t="s">
        <v>24041</v>
      </c>
      <c r="W7174" s="14">
        <v>3</v>
      </c>
    </row>
    <row r="7175" spans="1:23" x14ac:dyDescent="0.25">
      <c r="A7175" s="8">
        <v>2999</v>
      </c>
      <c r="B7175" s="9" t="s">
        <v>26434</v>
      </c>
      <c r="C7175" s="9" t="s">
        <v>23182</v>
      </c>
      <c r="D7175" s="10" t="s">
        <v>26435</v>
      </c>
      <c r="E7175" s="11"/>
      <c r="F7175" s="9" t="s">
        <v>26436</v>
      </c>
      <c r="G7175" s="12">
        <v>12</v>
      </c>
      <c r="H7175" s="9" t="s">
        <v>34</v>
      </c>
      <c r="I7175" s="9" t="s">
        <v>34</v>
      </c>
      <c r="J7175" s="12">
        <v>1</v>
      </c>
      <c r="K7175" s="13">
        <v>43853</v>
      </c>
      <c r="L7175" s="86">
        <f>(Tabla2[[#This Row],[release_year]]-'VARIANZA Y DES. EST'!$L$11)^2</f>
        <v>33.870100322899837</v>
      </c>
      <c r="M7175" s="12">
        <v>2020</v>
      </c>
      <c r="N7175" s="9" t="s">
        <v>35</v>
      </c>
      <c r="O7175" s="9" t="s">
        <v>23185</v>
      </c>
      <c r="P7175" s="12">
        <v>2</v>
      </c>
      <c r="Q7175" s="12" t="s">
        <v>28</v>
      </c>
      <c r="R7175" s="12"/>
      <c r="S7175" s="12">
        <v>2</v>
      </c>
      <c r="T7175" s="9" t="s">
        <v>23315</v>
      </c>
      <c r="U7175" s="9" t="s">
        <v>23316</v>
      </c>
      <c r="V7175" s="9" t="s">
        <v>23315</v>
      </c>
      <c r="W7175" s="14">
        <v>2</v>
      </c>
    </row>
    <row r="7176" spans="1:23" x14ac:dyDescent="0.25">
      <c r="A7176" s="8">
        <v>3000</v>
      </c>
      <c r="B7176" s="9" t="s">
        <v>26437</v>
      </c>
      <c r="C7176" s="9" t="s">
        <v>23182</v>
      </c>
      <c r="D7176" s="9" t="s">
        <v>26438</v>
      </c>
      <c r="E7176" s="9" t="s">
        <v>26439</v>
      </c>
      <c r="F7176" s="18" t="s">
        <v>26440</v>
      </c>
      <c r="G7176" s="12">
        <v>10</v>
      </c>
      <c r="H7176" s="9" t="s">
        <v>4237</v>
      </c>
      <c r="I7176" s="9" t="s">
        <v>26441</v>
      </c>
      <c r="J7176" s="12">
        <v>2</v>
      </c>
      <c r="K7176" s="13">
        <v>43853</v>
      </c>
      <c r="L7176" s="86">
        <f>(Tabla2[[#This Row],[release_year]]-'VARIANZA Y DES. EST'!$L$11)^2</f>
        <v>33.870100322899837</v>
      </c>
      <c r="M7176" s="12">
        <v>2020</v>
      </c>
      <c r="N7176" s="9" t="s">
        <v>35</v>
      </c>
      <c r="O7176" s="9" t="s">
        <v>23191</v>
      </c>
      <c r="P7176" s="12">
        <v>1</v>
      </c>
      <c r="Q7176" s="12" t="s">
        <v>28</v>
      </c>
      <c r="R7176" s="12"/>
      <c r="S7176" s="12">
        <v>1</v>
      </c>
      <c r="T7176" s="9" t="s">
        <v>23186</v>
      </c>
      <c r="U7176" s="9" t="s">
        <v>23187</v>
      </c>
      <c r="V7176" s="9" t="s">
        <v>23186</v>
      </c>
      <c r="W7176" s="14">
        <v>3</v>
      </c>
    </row>
    <row r="7177" spans="1:23" x14ac:dyDescent="0.25">
      <c r="A7177" s="8">
        <v>3001</v>
      </c>
      <c r="B7177" s="9" t="s">
        <v>26442</v>
      </c>
      <c r="C7177" s="9" t="s">
        <v>23182</v>
      </c>
      <c r="D7177" s="10" t="s">
        <v>26443</v>
      </c>
      <c r="E7177" s="19"/>
      <c r="F7177" s="11"/>
      <c r="G7177" s="12">
        <v>0</v>
      </c>
      <c r="H7177" s="9" t="s">
        <v>25</v>
      </c>
      <c r="I7177" s="9" t="s">
        <v>25</v>
      </c>
      <c r="J7177" s="12">
        <v>1</v>
      </c>
      <c r="K7177" s="13">
        <v>43852</v>
      </c>
      <c r="L7177" s="86">
        <f>(Tabla2[[#This Row],[release_year]]-'VARIANZA Y DES. EST'!$L$11)^2</f>
        <v>33.870100322899837</v>
      </c>
      <c r="M7177" s="12">
        <v>2020</v>
      </c>
      <c r="N7177" s="9" t="s">
        <v>35</v>
      </c>
      <c r="O7177" s="9" t="s">
        <v>23191</v>
      </c>
      <c r="P7177" s="12">
        <v>1</v>
      </c>
      <c r="Q7177" s="12" t="s">
        <v>28</v>
      </c>
      <c r="R7177" s="12"/>
      <c r="S7177" s="12">
        <v>1</v>
      </c>
      <c r="T7177" s="9" t="s">
        <v>23356</v>
      </c>
      <c r="U7177" s="9" t="s">
        <v>23197</v>
      </c>
      <c r="V7177" s="9" t="s">
        <v>23356</v>
      </c>
      <c r="W7177" s="14">
        <v>2</v>
      </c>
    </row>
    <row r="7178" spans="1:23" x14ac:dyDescent="0.25">
      <c r="A7178" s="8">
        <v>3002</v>
      </c>
      <c r="B7178" s="9" t="s">
        <v>26444</v>
      </c>
      <c r="C7178" s="9" t="s">
        <v>23182</v>
      </c>
      <c r="D7178" s="10" t="s">
        <v>26445</v>
      </c>
      <c r="E7178" s="11"/>
      <c r="F7178" s="9" t="s">
        <v>26446</v>
      </c>
      <c r="G7178" s="12">
        <v>15</v>
      </c>
      <c r="H7178" s="9" t="s">
        <v>25</v>
      </c>
      <c r="I7178" s="9" t="s">
        <v>25</v>
      </c>
      <c r="J7178" s="12">
        <v>1</v>
      </c>
      <c r="K7178" s="13">
        <v>43852</v>
      </c>
      <c r="L7178" s="86">
        <f>(Tabla2[[#This Row],[release_year]]-'VARIANZA Y DES. EST'!$L$11)^2</f>
        <v>23.230495463129063</v>
      </c>
      <c r="M7178" s="12">
        <v>2019</v>
      </c>
      <c r="N7178" s="9" t="s">
        <v>76</v>
      </c>
      <c r="O7178" s="9" t="s">
        <v>23191</v>
      </c>
      <c r="P7178" s="12">
        <v>1</v>
      </c>
      <c r="Q7178" s="12" t="s">
        <v>28</v>
      </c>
      <c r="R7178" s="12"/>
      <c r="S7178" s="12">
        <v>1</v>
      </c>
      <c r="T7178" s="9" t="s">
        <v>23537</v>
      </c>
      <c r="U7178" s="9" t="s">
        <v>23187</v>
      </c>
      <c r="V7178" s="9" t="s">
        <v>23537</v>
      </c>
      <c r="W7178" s="14">
        <v>3</v>
      </c>
    </row>
    <row r="7179" spans="1:23" x14ac:dyDescent="0.25">
      <c r="A7179" s="8">
        <v>3006</v>
      </c>
      <c r="B7179" s="9" t="s">
        <v>26447</v>
      </c>
      <c r="C7179" s="9" t="s">
        <v>23182</v>
      </c>
      <c r="D7179" s="10" t="s">
        <v>26448</v>
      </c>
      <c r="E7179" s="11"/>
      <c r="F7179" s="18" t="s">
        <v>26449</v>
      </c>
      <c r="G7179" s="12">
        <v>4</v>
      </c>
      <c r="H7179" s="9" t="s">
        <v>25</v>
      </c>
      <c r="I7179" s="9" t="s">
        <v>25</v>
      </c>
      <c r="J7179" s="12">
        <v>1</v>
      </c>
      <c r="K7179" s="13">
        <v>43850</v>
      </c>
      <c r="L7179" s="86">
        <f>(Tabla2[[#This Row],[release_year]]-'VARIANZA Y DES. EST'!$L$11)^2</f>
        <v>10.1136565849629</v>
      </c>
      <c r="M7179" s="12">
        <v>2011</v>
      </c>
      <c r="N7179" s="9" t="s">
        <v>82</v>
      </c>
      <c r="O7179" s="9" t="s">
        <v>23191</v>
      </c>
      <c r="P7179" s="12">
        <v>1</v>
      </c>
      <c r="Q7179" s="12" t="s">
        <v>28</v>
      </c>
      <c r="R7179" s="12"/>
      <c r="S7179" s="12">
        <v>1</v>
      </c>
      <c r="T7179" s="9" t="s">
        <v>23849</v>
      </c>
      <c r="U7179" s="9" t="s">
        <v>23264</v>
      </c>
      <c r="V7179" s="9" t="s">
        <v>23849</v>
      </c>
      <c r="W7179" s="14">
        <v>3</v>
      </c>
    </row>
    <row r="7180" spans="1:23" x14ac:dyDescent="0.25">
      <c r="A7180" s="8">
        <v>3011</v>
      </c>
      <c r="B7180" s="9" t="s">
        <v>26450</v>
      </c>
      <c r="C7180" s="9" t="s">
        <v>23182</v>
      </c>
      <c r="D7180" s="9" t="s">
        <v>26451</v>
      </c>
      <c r="E7180" s="9"/>
      <c r="F7180" s="9" t="s">
        <v>26452</v>
      </c>
      <c r="G7180" s="12">
        <v>16</v>
      </c>
      <c r="H7180" s="9" t="s">
        <v>75</v>
      </c>
      <c r="I7180" s="9" t="s">
        <v>75</v>
      </c>
      <c r="J7180" s="12">
        <v>1</v>
      </c>
      <c r="K7180" s="13">
        <v>43847</v>
      </c>
      <c r="L7180" s="86">
        <f>(Tabla2[[#This Row],[release_year]]-'VARIANZA Y DES. EST'!$L$11)^2</f>
        <v>33.870100322899837</v>
      </c>
      <c r="M7180" s="12">
        <v>2020</v>
      </c>
      <c r="N7180" s="9" t="s">
        <v>76</v>
      </c>
      <c r="O7180" s="9" t="s">
        <v>23191</v>
      </c>
      <c r="P7180" s="12">
        <v>1</v>
      </c>
      <c r="Q7180" s="12" t="s">
        <v>28</v>
      </c>
      <c r="R7180" s="12"/>
      <c r="S7180" s="12">
        <v>1</v>
      </c>
      <c r="T7180" s="9" t="s">
        <v>24963</v>
      </c>
      <c r="U7180" s="9" t="s">
        <v>23187</v>
      </c>
      <c r="V7180" s="9" t="s">
        <v>24963</v>
      </c>
      <c r="W7180" s="14">
        <v>3</v>
      </c>
    </row>
    <row r="7181" spans="1:23" x14ac:dyDescent="0.25">
      <c r="A7181" s="8">
        <v>3012</v>
      </c>
      <c r="B7181" s="9" t="s">
        <v>26453</v>
      </c>
      <c r="C7181" s="9" t="s">
        <v>23182</v>
      </c>
      <c r="D7181" s="10" t="s">
        <v>26454</v>
      </c>
      <c r="E7181" s="11"/>
      <c r="F7181" s="9" t="s">
        <v>26455</v>
      </c>
      <c r="G7181" s="12">
        <v>1</v>
      </c>
      <c r="H7181" s="9" t="s">
        <v>160</v>
      </c>
      <c r="I7181" s="9" t="s">
        <v>160</v>
      </c>
      <c r="J7181" s="12">
        <v>1</v>
      </c>
      <c r="K7181" s="13">
        <v>43847</v>
      </c>
      <c r="L7181" s="86">
        <f>(Tabla2[[#This Row],[release_year]]-'VARIANZA Y DES. EST'!$L$11)^2</f>
        <v>33.870100322899837</v>
      </c>
      <c r="M7181" s="12">
        <v>2020</v>
      </c>
      <c r="N7181" s="9" t="s">
        <v>76</v>
      </c>
      <c r="O7181" s="9" t="s">
        <v>23227</v>
      </c>
      <c r="P7181" s="12">
        <v>4</v>
      </c>
      <c r="Q7181" s="12" t="s">
        <v>28</v>
      </c>
      <c r="R7181" s="12"/>
      <c r="S7181" s="12">
        <v>4</v>
      </c>
      <c r="T7181" s="9" t="s">
        <v>23296</v>
      </c>
      <c r="U7181" s="9" t="s">
        <v>23197</v>
      </c>
      <c r="V7181" s="9" t="s">
        <v>23296</v>
      </c>
      <c r="W7181" s="14">
        <v>2</v>
      </c>
    </row>
    <row r="7182" spans="1:23" x14ac:dyDescent="0.25">
      <c r="A7182" s="8">
        <v>3013</v>
      </c>
      <c r="B7182" s="9" t="s">
        <v>26456</v>
      </c>
      <c r="C7182" s="9" t="s">
        <v>23182</v>
      </c>
      <c r="D7182" s="10" t="s">
        <v>26457</v>
      </c>
      <c r="E7182" s="11"/>
      <c r="F7182" s="9" t="s">
        <v>26458</v>
      </c>
      <c r="G7182" s="12">
        <v>2</v>
      </c>
      <c r="H7182" s="9" t="s">
        <v>184</v>
      </c>
      <c r="I7182" s="9" t="s">
        <v>184</v>
      </c>
      <c r="J7182" s="12">
        <v>1</v>
      </c>
      <c r="K7182" s="13">
        <v>43847</v>
      </c>
      <c r="L7182" s="86">
        <f>(Tabla2[[#This Row],[release_year]]-'VARIANZA Y DES. EST'!$L$11)^2</f>
        <v>33.870100322899837</v>
      </c>
      <c r="M7182" s="12">
        <v>2020</v>
      </c>
      <c r="N7182" s="9" t="s">
        <v>35</v>
      </c>
      <c r="O7182" s="9" t="s">
        <v>23191</v>
      </c>
      <c r="P7182" s="12">
        <v>1</v>
      </c>
      <c r="Q7182" s="12" t="s">
        <v>28</v>
      </c>
      <c r="R7182" s="12"/>
      <c r="S7182" s="12">
        <v>1</v>
      </c>
      <c r="T7182" s="9" t="s">
        <v>23470</v>
      </c>
      <c r="U7182" s="9" t="s">
        <v>23187</v>
      </c>
      <c r="V7182" s="9" t="s">
        <v>23470</v>
      </c>
      <c r="W7182" s="14">
        <v>2</v>
      </c>
    </row>
    <row r="7183" spans="1:23" x14ac:dyDescent="0.25">
      <c r="A7183" s="8">
        <v>3014</v>
      </c>
      <c r="B7183" s="9" t="s">
        <v>26459</v>
      </c>
      <c r="C7183" s="9" t="s">
        <v>23182</v>
      </c>
      <c r="D7183" s="10" t="s">
        <v>26460</v>
      </c>
      <c r="E7183" s="11"/>
      <c r="F7183" s="9"/>
      <c r="G7183" s="12">
        <v>0</v>
      </c>
      <c r="H7183" s="9" t="s">
        <v>25</v>
      </c>
      <c r="I7183" s="9" t="s">
        <v>25</v>
      </c>
      <c r="J7183" s="12">
        <v>1</v>
      </c>
      <c r="K7183" s="13">
        <v>43847</v>
      </c>
      <c r="L7183" s="86">
        <f>(Tabla2[[#This Row],[release_year]]-'VARIANZA Y DES. EST'!$L$11)^2</f>
        <v>23.230495463129063</v>
      </c>
      <c r="M7183" s="12">
        <v>2019</v>
      </c>
      <c r="N7183" s="9" t="s">
        <v>82</v>
      </c>
      <c r="O7183" s="9" t="s">
        <v>23185</v>
      </c>
      <c r="P7183" s="12">
        <v>2</v>
      </c>
      <c r="Q7183" s="12" t="s">
        <v>28</v>
      </c>
      <c r="R7183" s="12"/>
      <c r="S7183" s="12">
        <v>2</v>
      </c>
      <c r="T7183" s="9" t="s">
        <v>23290</v>
      </c>
      <c r="U7183" s="9" t="s">
        <v>23290</v>
      </c>
      <c r="V7183" s="9" t="s">
        <v>23290</v>
      </c>
      <c r="W7183" s="14">
        <v>1</v>
      </c>
    </row>
    <row r="7184" spans="1:23" x14ac:dyDescent="0.25">
      <c r="A7184" s="8">
        <v>3016</v>
      </c>
      <c r="B7184" s="9" t="s">
        <v>26461</v>
      </c>
      <c r="C7184" s="9" t="s">
        <v>23182</v>
      </c>
      <c r="D7184" s="10" t="s">
        <v>26462</v>
      </c>
      <c r="E7184" s="11"/>
      <c r="F7184" s="9" t="s">
        <v>26463</v>
      </c>
      <c r="G7184" s="12">
        <v>10</v>
      </c>
      <c r="H7184" s="9" t="s">
        <v>2924</v>
      </c>
      <c r="I7184" s="9" t="s">
        <v>2924</v>
      </c>
      <c r="J7184" s="12">
        <v>1</v>
      </c>
      <c r="K7184" s="13">
        <v>43846</v>
      </c>
      <c r="L7184" s="86">
        <f>(Tabla2[[#This Row],[release_year]]-'VARIANZA Y DES. EST'!$L$11)^2</f>
        <v>33.870100322899837</v>
      </c>
      <c r="M7184" s="12">
        <v>2020</v>
      </c>
      <c r="N7184" s="9" t="s">
        <v>35</v>
      </c>
      <c r="O7184" s="9" t="s">
        <v>23191</v>
      </c>
      <c r="P7184" s="12">
        <v>1</v>
      </c>
      <c r="Q7184" s="12" t="s">
        <v>28</v>
      </c>
      <c r="R7184" s="12"/>
      <c r="S7184" s="12">
        <v>1</v>
      </c>
      <c r="T7184" s="9" t="s">
        <v>23285</v>
      </c>
      <c r="U7184" s="9" t="s">
        <v>23187</v>
      </c>
      <c r="V7184" s="9" t="s">
        <v>23285</v>
      </c>
      <c r="W7184" s="14">
        <v>3</v>
      </c>
    </row>
    <row r="7185" spans="1:23" x14ac:dyDescent="0.25">
      <c r="A7185" s="8">
        <v>3021</v>
      </c>
      <c r="B7185" s="9" t="s">
        <v>26464</v>
      </c>
      <c r="C7185" s="9" t="s">
        <v>23182</v>
      </c>
      <c r="D7185" s="9" t="s">
        <v>26465</v>
      </c>
      <c r="E7185" s="9"/>
      <c r="F7185" s="9" t="s">
        <v>26466</v>
      </c>
      <c r="G7185" s="12">
        <v>16</v>
      </c>
      <c r="H7185" s="9" t="s">
        <v>34</v>
      </c>
      <c r="I7185" s="9" t="s">
        <v>34</v>
      </c>
      <c r="J7185" s="12">
        <v>1</v>
      </c>
      <c r="K7185" s="13">
        <v>43846</v>
      </c>
      <c r="L7185" s="86">
        <f>(Tabla2[[#This Row],[release_year]]-'VARIANZA Y DES. EST'!$L$11)^2</f>
        <v>38.194842005650592</v>
      </c>
      <c r="M7185" s="12">
        <v>2008</v>
      </c>
      <c r="N7185" s="9" t="s">
        <v>35</v>
      </c>
      <c r="O7185" s="9" t="s">
        <v>23191</v>
      </c>
      <c r="P7185" s="12">
        <v>1</v>
      </c>
      <c r="Q7185" s="12" t="s">
        <v>28</v>
      </c>
      <c r="R7185" s="12"/>
      <c r="S7185" s="12">
        <v>1</v>
      </c>
      <c r="T7185" s="9" t="s">
        <v>23315</v>
      </c>
      <c r="U7185" s="9" t="s">
        <v>23316</v>
      </c>
      <c r="V7185" s="9" t="s">
        <v>23315</v>
      </c>
      <c r="W7185" s="14">
        <v>2</v>
      </c>
    </row>
    <row r="7186" spans="1:23" x14ac:dyDescent="0.25">
      <c r="A7186" s="8">
        <v>3025</v>
      </c>
      <c r="B7186" s="9" t="s">
        <v>26467</v>
      </c>
      <c r="C7186" s="9" t="s">
        <v>23182</v>
      </c>
      <c r="D7186" s="10" t="s">
        <v>26468</v>
      </c>
      <c r="E7186" s="11"/>
      <c r="F7186" s="9" t="s">
        <v>26469</v>
      </c>
      <c r="G7186" s="12">
        <v>1</v>
      </c>
      <c r="H7186" s="9" t="s">
        <v>25</v>
      </c>
      <c r="I7186" s="9" t="s">
        <v>25</v>
      </c>
      <c r="J7186" s="12">
        <v>1</v>
      </c>
      <c r="K7186" s="13">
        <v>43845</v>
      </c>
      <c r="L7186" s="86">
        <f>(Tabla2[[#This Row],[release_year]]-'VARIANZA Y DES. EST'!$L$11)^2</f>
        <v>33.870100322899837</v>
      </c>
      <c r="M7186" s="12">
        <v>2020</v>
      </c>
      <c r="N7186" s="9" t="s">
        <v>76</v>
      </c>
      <c r="O7186" s="9" t="s">
        <v>23191</v>
      </c>
      <c r="P7186" s="12">
        <v>1</v>
      </c>
      <c r="Q7186" s="12" t="s">
        <v>28</v>
      </c>
      <c r="R7186" s="12"/>
      <c r="S7186" s="12">
        <v>1</v>
      </c>
      <c r="T7186" s="9" t="s">
        <v>23576</v>
      </c>
      <c r="U7186" s="9" t="s">
        <v>23193</v>
      </c>
      <c r="V7186" s="9" t="s">
        <v>23576</v>
      </c>
      <c r="W7186" s="14">
        <v>2</v>
      </c>
    </row>
    <row r="7187" spans="1:23" x14ac:dyDescent="0.25">
      <c r="A7187" s="8">
        <v>3029</v>
      </c>
      <c r="B7187" s="9" t="s">
        <v>26470</v>
      </c>
      <c r="C7187" s="9" t="s">
        <v>23182</v>
      </c>
      <c r="D7187" s="10" t="s">
        <v>26471</v>
      </c>
      <c r="E7187" s="11"/>
      <c r="F7187" s="9" t="s">
        <v>26472</v>
      </c>
      <c r="G7187" s="12">
        <v>2</v>
      </c>
      <c r="H7187" s="9" t="s">
        <v>231</v>
      </c>
      <c r="I7187" s="9" t="s">
        <v>231</v>
      </c>
      <c r="J7187" s="12">
        <v>1</v>
      </c>
      <c r="K7187" s="13">
        <v>43844</v>
      </c>
      <c r="L7187" s="86">
        <f>(Tabla2[[#This Row],[release_year]]-'VARIANZA Y DES. EST'!$L$11)^2</f>
        <v>14.590890603358293</v>
      </c>
      <c r="M7187" s="12">
        <v>2018</v>
      </c>
      <c r="N7187" s="9" t="s">
        <v>26</v>
      </c>
      <c r="O7187" s="9" t="s">
        <v>23191</v>
      </c>
      <c r="P7187" s="12">
        <v>1</v>
      </c>
      <c r="Q7187" s="12" t="s">
        <v>28</v>
      </c>
      <c r="R7187" s="12"/>
      <c r="S7187" s="12">
        <v>1</v>
      </c>
      <c r="T7187" s="9" t="s">
        <v>23264</v>
      </c>
      <c r="U7187" s="9" t="s">
        <v>23264</v>
      </c>
      <c r="V7187" s="9" t="s">
        <v>23264</v>
      </c>
      <c r="W7187" s="14">
        <v>1</v>
      </c>
    </row>
    <row r="7188" spans="1:23" x14ac:dyDescent="0.25">
      <c r="A7188" s="8">
        <v>3031</v>
      </c>
      <c r="B7188" s="9" t="s">
        <v>26473</v>
      </c>
      <c r="C7188" s="9" t="s">
        <v>23182</v>
      </c>
      <c r="D7188" s="10" t="s">
        <v>26474</v>
      </c>
      <c r="E7188" s="11"/>
      <c r="F7188" s="9" t="s">
        <v>26475</v>
      </c>
      <c r="G7188" s="12">
        <v>7</v>
      </c>
      <c r="H7188" s="12"/>
      <c r="I7188" s="9"/>
      <c r="J7188" s="12">
        <v>0</v>
      </c>
      <c r="K7188" s="13">
        <v>43843</v>
      </c>
      <c r="L7188" s="86">
        <f>(Tabla2[[#This Row],[release_year]]-'VARIANZA Y DES. EST'!$L$11)^2</f>
        <v>33.870100322899837</v>
      </c>
      <c r="M7188" s="12">
        <v>2020</v>
      </c>
      <c r="N7188" s="9" t="s">
        <v>55</v>
      </c>
      <c r="O7188" s="9" t="s">
        <v>23191</v>
      </c>
      <c r="P7188" s="12">
        <v>1</v>
      </c>
      <c r="Q7188" s="12" t="s">
        <v>28</v>
      </c>
      <c r="R7188" s="12"/>
      <c r="S7188" s="12">
        <v>1</v>
      </c>
      <c r="T7188" s="9" t="s">
        <v>26144</v>
      </c>
      <c r="U7188" s="9" t="s">
        <v>23264</v>
      </c>
      <c r="V7188" s="9" t="s">
        <v>26144</v>
      </c>
      <c r="W7188" s="14">
        <v>3</v>
      </c>
    </row>
    <row r="7189" spans="1:23" x14ac:dyDescent="0.25">
      <c r="A7189" s="8">
        <v>3034</v>
      </c>
      <c r="B7189" s="9" t="s">
        <v>26476</v>
      </c>
      <c r="C7189" s="9" t="s">
        <v>23182</v>
      </c>
      <c r="D7189" s="10" t="s">
        <v>26477</v>
      </c>
      <c r="E7189" s="11"/>
      <c r="F7189" s="9" t="s">
        <v>26478</v>
      </c>
      <c r="G7189" s="12">
        <v>6</v>
      </c>
      <c r="H7189" s="9" t="s">
        <v>25</v>
      </c>
      <c r="I7189" s="9" t="s">
        <v>25</v>
      </c>
      <c r="J7189" s="12">
        <v>1</v>
      </c>
      <c r="K7189" s="13">
        <v>43840</v>
      </c>
      <c r="L7189" s="86">
        <f>(Tabla2[[#This Row],[release_year]]-'VARIANZA Y DES. EST'!$L$11)^2</f>
        <v>33.870100322899837</v>
      </c>
      <c r="M7189" s="12">
        <v>2020</v>
      </c>
      <c r="N7189" s="9" t="s">
        <v>35</v>
      </c>
      <c r="O7189" s="9" t="s">
        <v>23191</v>
      </c>
      <c r="P7189" s="12">
        <v>1</v>
      </c>
      <c r="Q7189" s="12" t="s">
        <v>28</v>
      </c>
      <c r="R7189" s="12"/>
      <c r="S7189" s="12">
        <v>1</v>
      </c>
      <c r="T7189" s="9" t="s">
        <v>23228</v>
      </c>
      <c r="U7189" s="9" t="s">
        <v>23229</v>
      </c>
      <c r="V7189" s="9" t="s">
        <v>23228</v>
      </c>
      <c r="W7189" s="14">
        <v>2</v>
      </c>
    </row>
    <row r="7190" spans="1:23" x14ac:dyDescent="0.25">
      <c r="A7190" s="8">
        <v>3035</v>
      </c>
      <c r="B7190" s="9" t="s">
        <v>26479</v>
      </c>
      <c r="C7190" s="9" t="s">
        <v>23182</v>
      </c>
      <c r="D7190" s="9" t="s">
        <v>26480</v>
      </c>
      <c r="E7190" s="9"/>
      <c r="F7190" s="9" t="s">
        <v>26481</v>
      </c>
      <c r="G7190" s="12">
        <v>10</v>
      </c>
      <c r="H7190" s="9" t="s">
        <v>126</v>
      </c>
      <c r="I7190" s="9" t="s">
        <v>126</v>
      </c>
      <c r="J7190" s="12">
        <v>1</v>
      </c>
      <c r="K7190" s="13">
        <v>43840</v>
      </c>
      <c r="L7190" s="86">
        <f>(Tabla2[[#This Row],[release_year]]-'VARIANZA Y DES. EST'!$L$11)^2</f>
        <v>23.230495463129063</v>
      </c>
      <c r="M7190" s="12">
        <v>2019</v>
      </c>
      <c r="N7190" s="9" t="s">
        <v>76</v>
      </c>
      <c r="O7190" s="9" t="s">
        <v>23191</v>
      </c>
      <c r="P7190" s="12">
        <v>1</v>
      </c>
      <c r="Q7190" s="12" t="s">
        <v>28</v>
      </c>
      <c r="R7190" s="12"/>
      <c r="S7190" s="12">
        <v>1</v>
      </c>
      <c r="T7190" s="9" t="s">
        <v>23806</v>
      </c>
      <c r="U7190" s="9" t="s">
        <v>23213</v>
      </c>
      <c r="V7190" s="9" t="s">
        <v>23806</v>
      </c>
      <c r="W7190" s="14">
        <v>3</v>
      </c>
    </row>
    <row r="7191" spans="1:23" x14ac:dyDescent="0.25">
      <c r="A7191" s="8">
        <v>3036</v>
      </c>
      <c r="B7191" s="9" t="s">
        <v>26482</v>
      </c>
      <c r="C7191" s="9" t="s">
        <v>23182</v>
      </c>
      <c r="D7191" s="10" t="s">
        <v>26483</v>
      </c>
      <c r="E7191" s="11"/>
      <c r="F7191" s="9" t="s">
        <v>26484</v>
      </c>
      <c r="G7191" s="12">
        <v>8</v>
      </c>
      <c r="H7191" s="9" t="s">
        <v>25</v>
      </c>
      <c r="I7191" s="9" t="s">
        <v>25</v>
      </c>
      <c r="J7191" s="12">
        <v>1</v>
      </c>
      <c r="K7191" s="13">
        <v>43840</v>
      </c>
      <c r="L7191" s="86">
        <f>(Tabla2[[#This Row],[release_year]]-'VARIANZA Y DES. EST'!$L$11)^2</f>
        <v>33.870100322899837</v>
      </c>
      <c r="M7191" s="12">
        <v>2020</v>
      </c>
      <c r="N7191" s="9" t="s">
        <v>110</v>
      </c>
      <c r="O7191" s="9" t="s">
        <v>23227</v>
      </c>
      <c r="P7191" s="12">
        <v>4</v>
      </c>
      <c r="Q7191" s="12" t="s">
        <v>28</v>
      </c>
      <c r="R7191" s="12"/>
      <c r="S7191" s="12">
        <v>4</v>
      </c>
      <c r="T7191" s="9" t="s">
        <v>23268</v>
      </c>
      <c r="U7191" s="9" t="s">
        <v>23264</v>
      </c>
      <c r="V7191" s="9" t="s">
        <v>23268</v>
      </c>
      <c r="W7191" s="14">
        <v>2</v>
      </c>
    </row>
    <row r="7192" spans="1:23" x14ac:dyDescent="0.25">
      <c r="A7192" s="8">
        <v>3037</v>
      </c>
      <c r="B7192" s="9" t="s">
        <v>26485</v>
      </c>
      <c r="C7192" s="9" t="s">
        <v>23182</v>
      </c>
      <c r="D7192" s="9" t="s">
        <v>26486</v>
      </c>
      <c r="E7192" s="9" t="s">
        <v>9834</v>
      </c>
      <c r="F7192" s="9" t="s">
        <v>26487</v>
      </c>
      <c r="G7192" s="12">
        <v>6</v>
      </c>
      <c r="H7192" s="9" t="s">
        <v>518</v>
      </c>
      <c r="I7192" s="9" t="s">
        <v>518</v>
      </c>
      <c r="J7192" s="12">
        <v>1</v>
      </c>
      <c r="K7192" s="13">
        <v>43840</v>
      </c>
      <c r="L7192" s="86">
        <f>(Tabla2[[#This Row],[release_year]]-'VARIANZA Y DES. EST'!$L$11)^2</f>
        <v>33.870100322899837</v>
      </c>
      <c r="M7192" s="12">
        <v>2020</v>
      </c>
      <c r="N7192" s="9" t="s">
        <v>76</v>
      </c>
      <c r="O7192" s="9" t="s">
        <v>23191</v>
      </c>
      <c r="P7192" s="12">
        <v>1</v>
      </c>
      <c r="Q7192" s="12" t="s">
        <v>28</v>
      </c>
      <c r="R7192" s="12"/>
      <c r="S7192" s="12">
        <v>1</v>
      </c>
      <c r="T7192" s="9" t="s">
        <v>23445</v>
      </c>
      <c r="U7192" s="9" t="s">
        <v>23193</v>
      </c>
      <c r="V7192" s="9" t="s">
        <v>23445</v>
      </c>
      <c r="W7192" s="14">
        <v>3</v>
      </c>
    </row>
    <row r="7193" spans="1:23" x14ac:dyDescent="0.25">
      <c r="A7193" s="8">
        <v>3038</v>
      </c>
      <c r="B7193" s="9" t="s">
        <v>26488</v>
      </c>
      <c r="C7193" s="9" t="s">
        <v>23182</v>
      </c>
      <c r="D7193" s="10" t="s">
        <v>26489</v>
      </c>
      <c r="E7193" s="11"/>
      <c r="F7193" s="9" t="s">
        <v>26490</v>
      </c>
      <c r="G7193" s="12">
        <v>16</v>
      </c>
      <c r="H7193" s="9" t="s">
        <v>25</v>
      </c>
      <c r="I7193" s="9" t="s">
        <v>25</v>
      </c>
      <c r="J7193" s="12">
        <v>1</v>
      </c>
      <c r="K7193" s="13">
        <v>43840</v>
      </c>
      <c r="L7193" s="86">
        <f>(Tabla2[[#This Row],[release_year]]-'VARIANZA Y DES. EST'!$L$11)^2</f>
        <v>33.870100322899837</v>
      </c>
      <c r="M7193" s="12">
        <v>2020</v>
      </c>
      <c r="N7193" s="9" t="s">
        <v>76</v>
      </c>
      <c r="O7193" s="9" t="s">
        <v>23191</v>
      </c>
      <c r="P7193" s="12">
        <v>1</v>
      </c>
      <c r="Q7193" s="12" t="s">
        <v>28</v>
      </c>
      <c r="R7193" s="12"/>
      <c r="S7193" s="12">
        <v>1</v>
      </c>
      <c r="T7193" s="9" t="s">
        <v>23392</v>
      </c>
      <c r="U7193" s="9" t="s">
        <v>23193</v>
      </c>
      <c r="V7193" s="9" t="s">
        <v>23392</v>
      </c>
      <c r="W7193" s="14">
        <v>3</v>
      </c>
    </row>
    <row r="7194" spans="1:23" x14ac:dyDescent="0.25">
      <c r="A7194" s="8">
        <v>3040</v>
      </c>
      <c r="B7194" s="9" t="s">
        <v>26491</v>
      </c>
      <c r="C7194" s="9" t="s">
        <v>23182</v>
      </c>
      <c r="D7194" s="10" t="s">
        <v>26492</v>
      </c>
      <c r="E7194" s="11"/>
      <c r="F7194" s="9" t="s">
        <v>26493</v>
      </c>
      <c r="G7194" s="12">
        <v>7</v>
      </c>
      <c r="H7194" s="9" t="s">
        <v>279</v>
      </c>
      <c r="I7194" s="9" t="s">
        <v>279</v>
      </c>
      <c r="J7194" s="12">
        <v>1</v>
      </c>
      <c r="K7194" s="13">
        <v>43840</v>
      </c>
      <c r="L7194" s="86">
        <f>(Tabla2[[#This Row],[release_year]]-'VARIANZA Y DES. EST'!$L$11)^2</f>
        <v>33.870100322899837</v>
      </c>
      <c r="M7194" s="12">
        <v>2020</v>
      </c>
      <c r="N7194" s="9" t="s">
        <v>26</v>
      </c>
      <c r="O7194" s="9" t="s">
        <v>23185</v>
      </c>
      <c r="P7194" s="12">
        <v>2</v>
      </c>
      <c r="Q7194" s="12" t="s">
        <v>28</v>
      </c>
      <c r="R7194" s="12"/>
      <c r="S7194" s="12">
        <v>2</v>
      </c>
      <c r="T7194" s="9" t="s">
        <v>23268</v>
      </c>
      <c r="U7194" s="9" t="s">
        <v>23264</v>
      </c>
      <c r="V7194" s="9" t="s">
        <v>23268</v>
      </c>
      <c r="W7194" s="14">
        <v>2</v>
      </c>
    </row>
    <row r="7195" spans="1:23" x14ac:dyDescent="0.25">
      <c r="A7195" s="8">
        <v>3041</v>
      </c>
      <c r="B7195" s="9" t="s">
        <v>26494</v>
      </c>
      <c r="C7195" s="9" t="s">
        <v>23182</v>
      </c>
      <c r="D7195" s="9" t="s">
        <v>26495</v>
      </c>
      <c r="E7195" s="9"/>
      <c r="F7195" s="9" t="s">
        <v>26496</v>
      </c>
      <c r="G7195" s="12">
        <v>24</v>
      </c>
      <c r="H7195" s="9" t="s">
        <v>231</v>
      </c>
      <c r="I7195" s="9" t="s">
        <v>231</v>
      </c>
      <c r="J7195" s="12">
        <v>1</v>
      </c>
      <c r="K7195" s="13">
        <v>43840</v>
      </c>
      <c r="L7195" s="86">
        <f>(Tabla2[[#This Row],[release_year]]-'VARIANZA Y DES. EST'!$L$11)^2</f>
        <v>33.870100322899837</v>
      </c>
      <c r="M7195" s="12">
        <v>2020</v>
      </c>
      <c r="N7195" s="9" t="s">
        <v>76</v>
      </c>
      <c r="O7195" s="9" t="s">
        <v>23191</v>
      </c>
      <c r="P7195" s="12">
        <v>1</v>
      </c>
      <c r="Q7195" s="12" t="s">
        <v>28</v>
      </c>
      <c r="R7195" s="12"/>
      <c r="S7195" s="12">
        <v>1</v>
      </c>
      <c r="T7195" s="9" t="s">
        <v>26497</v>
      </c>
      <c r="U7195" s="9" t="s">
        <v>23187</v>
      </c>
      <c r="V7195" s="9" t="s">
        <v>26497</v>
      </c>
      <c r="W7195" s="14">
        <v>3</v>
      </c>
    </row>
    <row r="7196" spans="1:23" x14ac:dyDescent="0.25">
      <c r="A7196" s="8">
        <v>3043</v>
      </c>
      <c r="B7196" s="9" t="s">
        <v>26498</v>
      </c>
      <c r="C7196" s="9" t="s">
        <v>23182</v>
      </c>
      <c r="D7196" s="9" t="s">
        <v>26499</v>
      </c>
      <c r="E7196" s="9"/>
      <c r="F7196" s="9"/>
      <c r="G7196" s="12">
        <v>0</v>
      </c>
      <c r="H7196" s="9" t="s">
        <v>25</v>
      </c>
      <c r="I7196" s="9" t="s">
        <v>25</v>
      </c>
      <c r="J7196" s="12">
        <v>1</v>
      </c>
      <c r="K7196" s="13">
        <v>43838</v>
      </c>
      <c r="L7196" s="86">
        <f>(Tabla2[[#This Row],[release_year]]-'VARIANZA Y DES. EST'!$L$11)^2</f>
        <v>33.870100322899837</v>
      </c>
      <c r="M7196" s="12">
        <v>2020</v>
      </c>
      <c r="N7196" s="9" t="s">
        <v>76</v>
      </c>
      <c r="O7196" s="9" t="s">
        <v>23191</v>
      </c>
      <c r="P7196" s="12">
        <v>1</v>
      </c>
      <c r="Q7196" s="12" t="s">
        <v>28</v>
      </c>
      <c r="R7196" s="12"/>
      <c r="S7196" s="12">
        <v>1</v>
      </c>
      <c r="T7196" s="9" t="s">
        <v>26500</v>
      </c>
      <c r="U7196" s="9" t="s">
        <v>23197</v>
      </c>
      <c r="V7196" s="9" t="s">
        <v>26500</v>
      </c>
      <c r="W7196" s="14">
        <v>3</v>
      </c>
    </row>
    <row r="7197" spans="1:23" x14ac:dyDescent="0.25">
      <c r="A7197" s="8">
        <v>3046</v>
      </c>
      <c r="B7197" s="9" t="s">
        <v>26501</v>
      </c>
      <c r="C7197" s="9" t="s">
        <v>23182</v>
      </c>
      <c r="D7197" s="9" t="s">
        <v>26502</v>
      </c>
      <c r="E7197" s="9"/>
      <c r="F7197" s="9" t="s">
        <v>26503</v>
      </c>
      <c r="G7197" s="12">
        <v>3</v>
      </c>
      <c r="H7197" s="9" t="s">
        <v>126</v>
      </c>
      <c r="I7197" s="9" t="s">
        <v>126</v>
      </c>
      <c r="J7197" s="12">
        <v>1</v>
      </c>
      <c r="K7197" s="13">
        <v>43834</v>
      </c>
      <c r="L7197" s="86">
        <f>(Tabla2[[#This Row],[release_year]]-'VARIANZA Y DES. EST'!$L$11)^2</f>
        <v>33.870100322899837</v>
      </c>
      <c r="M7197" s="12">
        <v>2020</v>
      </c>
      <c r="N7197" s="9" t="s">
        <v>35</v>
      </c>
      <c r="O7197" s="9" t="s">
        <v>23191</v>
      </c>
      <c r="P7197" s="12">
        <v>1</v>
      </c>
      <c r="Q7197" s="12" t="s">
        <v>28</v>
      </c>
      <c r="R7197" s="12"/>
      <c r="S7197" s="12">
        <v>1</v>
      </c>
      <c r="T7197" s="9" t="s">
        <v>23844</v>
      </c>
      <c r="U7197" s="9" t="s">
        <v>23213</v>
      </c>
      <c r="V7197" s="9" t="s">
        <v>23844</v>
      </c>
      <c r="W7197" s="14">
        <v>3</v>
      </c>
    </row>
    <row r="7198" spans="1:23" x14ac:dyDescent="0.25">
      <c r="A7198" s="8">
        <v>3048</v>
      </c>
      <c r="B7198" s="9" t="s">
        <v>26504</v>
      </c>
      <c r="C7198" s="9" t="s">
        <v>23182</v>
      </c>
      <c r="D7198" s="10" t="s">
        <v>26505</v>
      </c>
      <c r="E7198" s="11"/>
      <c r="F7198" s="9" t="s">
        <v>26506</v>
      </c>
      <c r="G7198" s="12">
        <v>7</v>
      </c>
      <c r="H7198" s="9" t="s">
        <v>160</v>
      </c>
      <c r="I7198" s="9" t="s">
        <v>160</v>
      </c>
      <c r="J7198" s="12">
        <v>1</v>
      </c>
      <c r="K7198" s="13">
        <v>43833</v>
      </c>
      <c r="L7198" s="86">
        <f>(Tabla2[[#This Row],[release_year]]-'VARIANZA Y DES. EST'!$L$11)^2</f>
        <v>23.230495463129063</v>
      </c>
      <c r="M7198" s="12">
        <v>2019</v>
      </c>
      <c r="N7198" s="9" t="s">
        <v>82</v>
      </c>
      <c r="O7198" s="9" t="s">
        <v>23255</v>
      </c>
      <c r="P7198" s="12">
        <v>3</v>
      </c>
      <c r="Q7198" s="12" t="s">
        <v>28</v>
      </c>
      <c r="R7198" s="12"/>
      <c r="S7198" s="12">
        <v>3</v>
      </c>
      <c r="T7198" s="9" t="s">
        <v>23542</v>
      </c>
      <c r="U7198" s="9" t="s">
        <v>23187</v>
      </c>
      <c r="V7198" s="9" t="s">
        <v>23542</v>
      </c>
      <c r="W7198" s="14">
        <v>3</v>
      </c>
    </row>
    <row r="7199" spans="1:23" x14ac:dyDescent="0.25">
      <c r="A7199" s="8">
        <v>3050</v>
      </c>
      <c r="B7199" s="9" t="s">
        <v>26507</v>
      </c>
      <c r="C7199" s="9" t="s">
        <v>23182</v>
      </c>
      <c r="D7199" s="10" t="s">
        <v>26508</v>
      </c>
      <c r="E7199" s="11"/>
      <c r="F7199" s="9" t="s">
        <v>26509</v>
      </c>
      <c r="G7199" s="12">
        <v>1</v>
      </c>
      <c r="H7199" s="9" t="s">
        <v>25</v>
      </c>
      <c r="I7199" s="9" t="s">
        <v>25</v>
      </c>
      <c r="J7199" s="12">
        <v>1</v>
      </c>
      <c r="K7199" s="13">
        <v>43832</v>
      </c>
      <c r="L7199" s="86">
        <f>(Tabla2[[#This Row],[release_year]]-'VARIANZA Y DES. EST'!$L$11)^2</f>
        <v>33.870100322899837</v>
      </c>
      <c r="M7199" s="12">
        <v>2020</v>
      </c>
      <c r="N7199" s="9" t="s">
        <v>76</v>
      </c>
      <c r="O7199" s="9" t="s">
        <v>23191</v>
      </c>
      <c r="P7199" s="12">
        <v>1</v>
      </c>
      <c r="Q7199" s="12" t="s">
        <v>28</v>
      </c>
      <c r="R7199" s="12"/>
      <c r="S7199" s="12">
        <v>1</v>
      </c>
      <c r="T7199" s="9" t="s">
        <v>23356</v>
      </c>
      <c r="U7199" s="9" t="s">
        <v>23197</v>
      </c>
      <c r="V7199" s="9" t="s">
        <v>23356</v>
      </c>
      <c r="W7199" s="14">
        <v>2</v>
      </c>
    </row>
    <row r="7200" spans="1:23" x14ac:dyDescent="0.25">
      <c r="A7200" s="8">
        <v>3051</v>
      </c>
      <c r="B7200" s="9" t="s">
        <v>26510</v>
      </c>
      <c r="C7200" s="9" t="s">
        <v>23182</v>
      </c>
      <c r="D7200" s="10" t="s">
        <v>26511</v>
      </c>
      <c r="E7200" s="11"/>
      <c r="F7200" s="9" t="s">
        <v>26512</v>
      </c>
      <c r="G7200" s="12">
        <v>8</v>
      </c>
      <c r="H7200" s="9" t="s">
        <v>3510</v>
      </c>
      <c r="I7200" s="9" t="s">
        <v>3510</v>
      </c>
      <c r="J7200" s="12">
        <v>1</v>
      </c>
      <c r="K7200" s="13">
        <v>43832</v>
      </c>
      <c r="L7200" s="86">
        <f>(Tabla2[[#This Row],[release_year]]-'VARIANZA Y DES. EST'!$L$11)^2</f>
        <v>23.230495463129063</v>
      </c>
      <c r="M7200" s="12">
        <v>2019</v>
      </c>
      <c r="N7200" s="9" t="s">
        <v>76</v>
      </c>
      <c r="O7200" s="9" t="s">
        <v>23191</v>
      </c>
      <c r="P7200" s="12">
        <v>1</v>
      </c>
      <c r="Q7200" s="12" t="s">
        <v>28</v>
      </c>
      <c r="R7200" s="12"/>
      <c r="S7200" s="12">
        <v>1</v>
      </c>
      <c r="T7200" s="9" t="s">
        <v>23244</v>
      </c>
      <c r="U7200" s="9" t="s">
        <v>23187</v>
      </c>
      <c r="V7200" s="9" t="s">
        <v>23244</v>
      </c>
      <c r="W7200" s="14">
        <v>3</v>
      </c>
    </row>
    <row r="7201" spans="1:23" x14ac:dyDescent="0.25">
      <c r="A7201" s="8">
        <v>3053</v>
      </c>
      <c r="B7201" s="9" t="s">
        <v>26513</v>
      </c>
      <c r="C7201" s="9" t="s">
        <v>23182</v>
      </c>
      <c r="D7201" s="10" t="s">
        <v>26514</v>
      </c>
      <c r="E7201" s="11"/>
      <c r="F7201" s="9" t="s">
        <v>26515</v>
      </c>
      <c r="G7201" s="12">
        <v>9</v>
      </c>
      <c r="H7201" s="9" t="s">
        <v>1349</v>
      </c>
      <c r="I7201" s="9" t="s">
        <v>1349</v>
      </c>
      <c r="J7201" s="12">
        <v>1</v>
      </c>
      <c r="K7201" s="13">
        <v>43831</v>
      </c>
      <c r="L7201" s="86">
        <f>(Tabla2[[#This Row],[release_year]]-'VARIANZA Y DES. EST'!$L$11)^2</f>
        <v>7.9512857435875226</v>
      </c>
      <c r="M7201" s="12">
        <v>2017</v>
      </c>
      <c r="N7201" s="9" t="s">
        <v>35</v>
      </c>
      <c r="O7201" s="9" t="s">
        <v>23191</v>
      </c>
      <c r="P7201" s="12">
        <v>1</v>
      </c>
      <c r="Q7201" s="12" t="s">
        <v>28</v>
      </c>
      <c r="R7201" s="12"/>
      <c r="S7201" s="12">
        <v>1</v>
      </c>
      <c r="T7201" s="9" t="s">
        <v>24513</v>
      </c>
      <c r="U7201" s="9" t="s">
        <v>23187</v>
      </c>
      <c r="V7201" s="9" t="s">
        <v>24513</v>
      </c>
      <c r="W7201" s="14">
        <v>3</v>
      </c>
    </row>
    <row r="7202" spans="1:23" x14ac:dyDescent="0.25">
      <c r="A7202" s="8">
        <v>3054</v>
      </c>
      <c r="B7202" s="9" t="s">
        <v>26516</v>
      </c>
      <c r="C7202" s="9" t="s">
        <v>23182</v>
      </c>
      <c r="D7202" s="10" t="s">
        <v>26517</v>
      </c>
      <c r="E7202" s="19"/>
      <c r="F7202" s="11"/>
      <c r="G7202" s="12">
        <v>0</v>
      </c>
      <c r="H7202" s="9" t="s">
        <v>160</v>
      </c>
      <c r="I7202" s="9" t="s">
        <v>160</v>
      </c>
      <c r="J7202" s="12">
        <v>1</v>
      </c>
      <c r="K7202" s="13">
        <v>43831</v>
      </c>
      <c r="L7202" s="86">
        <f>(Tabla2[[#This Row],[release_year]]-'VARIANZA Y DES. EST'!$L$11)^2</f>
        <v>14.590890603358293</v>
      </c>
      <c r="M7202" s="12">
        <v>2018</v>
      </c>
      <c r="N7202" s="9" t="s">
        <v>35</v>
      </c>
      <c r="O7202" s="9" t="s">
        <v>23191</v>
      </c>
      <c r="P7202" s="12">
        <v>1</v>
      </c>
      <c r="Q7202" s="12" t="s">
        <v>28</v>
      </c>
      <c r="R7202" s="12"/>
      <c r="S7202" s="12">
        <v>1</v>
      </c>
      <c r="T7202" s="9" t="s">
        <v>26518</v>
      </c>
      <c r="U7202" s="9" t="s">
        <v>23193</v>
      </c>
      <c r="V7202" s="9" t="s">
        <v>26518</v>
      </c>
      <c r="W7202" s="14">
        <v>3</v>
      </c>
    </row>
    <row r="7203" spans="1:23" x14ac:dyDescent="0.25">
      <c r="A7203" s="8">
        <v>3056</v>
      </c>
      <c r="B7203" s="9" t="s">
        <v>26519</v>
      </c>
      <c r="C7203" s="9" t="s">
        <v>23182</v>
      </c>
      <c r="D7203" s="10" t="s">
        <v>26520</v>
      </c>
      <c r="E7203" s="11"/>
      <c r="F7203" s="18" t="s">
        <v>26521</v>
      </c>
      <c r="G7203" s="12">
        <v>15</v>
      </c>
      <c r="H7203" s="9" t="s">
        <v>34</v>
      </c>
      <c r="I7203" s="9" t="s">
        <v>34</v>
      </c>
      <c r="J7203" s="12">
        <v>1</v>
      </c>
      <c r="K7203" s="13">
        <v>43831</v>
      </c>
      <c r="L7203" s="86">
        <f>(Tabla2[[#This Row],[release_year]]-'VARIANZA Y DES. EST'!$L$11)^2</f>
        <v>14.590890603358293</v>
      </c>
      <c r="M7203" s="12">
        <v>2018</v>
      </c>
      <c r="N7203" s="9" t="s">
        <v>82</v>
      </c>
      <c r="O7203" s="9" t="s">
        <v>23191</v>
      </c>
      <c r="P7203" s="12">
        <v>1</v>
      </c>
      <c r="Q7203" s="12" t="s">
        <v>28</v>
      </c>
      <c r="R7203" s="12"/>
      <c r="S7203" s="12">
        <v>1</v>
      </c>
      <c r="T7203" s="9" t="s">
        <v>26522</v>
      </c>
      <c r="U7203" s="9" t="s">
        <v>23316</v>
      </c>
      <c r="V7203" s="9" t="s">
        <v>26522</v>
      </c>
      <c r="W7203" s="14">
        <v>2</v>
      </c>
    </row>
    <row r="7204" spans="1:23" x14ac:dyDescent="0.25">
      <c r="A7204" s="8">
        <v>3057</v>
      </c>
      <c r="B7204" s="9" t="s">
        <v>26523</v>
      </c>
      <c r="C7204" s="9" t="s">
        <v>23182</v>
      </c>
      <c r="D7204" s="10" t="s">
        <v>26524</v>
      </c>
      <c r="E7204" s="11"/>
      <c r="F7204" s="18" t="s">
        <v>26525</v>
      </c>
      <c r="G7204" s="12">
        <v>10</v>
      </c>
      <c r="H7204" s="12"/>
      <c r="I7204" s="9"/>
      <c r="J7204" s="12">
        <v>0</v>
      </c>
      <c r="K7204" s="13">
        <v>43831</v>
      </c>
      <c r="L7204" s="86">
        <f>(Tabla2[[#This Row],[release_year]]-'VARIANZA Y DES. EST'!$L$11)^2</f>
        <v>23.230495463129063</v>
      </c>
      <c r="M7204" s="12">
        <v>2019</v>
      </c>
      <c r="N7204" s="9" t="s">
        <v>110</v>
      </c>
      <c r="O7204" s="9" t="s">
        <v>23191</v>
      </c>
      <c r="P7204" s="12">
        <v>1</v>
      </c>
      <c r="Q7204" s="12" t="s">
        <v>28</v>
      </c>
      <c r="R7204" s="12"/>
      <c r="S7204" s="12">
        <v>1</v>
      </c>
      <c r="T7204" s="9" t="s">
        <v>23264</v>
      </c>
      <c r="U7204" s="9" t="s">
        <v>23264</v>
      </c>
      <c r="V7204" s="9" t="s">
        <v>23264</v>
      </c>
      <c r="W7204" s="14">
        <v>1</v>
      </c>
    </row>
    <row r="7205" spans="1:23" x14ac:dyDescent="0.25">
      <c r="A7205" s="8">
        <v>3064</v>
      </c>
      <c r="B7205" s="9" t="s">
        <v>26526</v>
      </c>
      <c r="C7205" s="9" t="s">
        <v>23182</v>
      </c>
      <c r="D7205" s="10" t="s">
        <v>26527</v>
      </c>
      <c r="E7205" s="11"/>
      <c r="F7205" s="9" t="s">
        <v>26528</v>
      </c>
      <c r="G7205" s="12">
        <v>9</v>
      </c>
      <c r="H7205" s="9" t="s">
        <v>1349</v>
      </c>
      <c r="I7205" s="9" t="s">
        <v>1349</v>
      </c>
      <c r="J7205" s="12">
        <v>1</v>
      </c>
      <c r="K7205" s="13">
        <v>43831</v>
      </c>
      <c r="L7205" s="86">
        <f>(Tabla2[[#This Row],[release_year]]-'VARIANZA Y DES. EST'!$L$11)^2</f>
        <v>7.9512857435875226</v>
      </c>
      <c r="M7205" s="12">
        <v>2017</v>
      </c>
      <c r="N7205" s="9" t="s">
        <v>76</v>
      </c>
      <c r="O7205" s="9" t="s">
        <v>23191</v>
      </c>
      <c r="P7205" s="12">
        <v>1</v>
      </c>
      <c r="Q7205" s="12" t="s">
        <v>28</v>
      </c>
      <c r="R7205" s="12"/>
      <c r="S7205" s="12">
        <v>1</v>
      </c>
      <c r="T7205" s="9" t="s">
        <v>24513</v>
      </c>
      <c r="U7205" s="9" t="s">
        <v>23187</v>
      </c>
      <c r="V7205" s="9" t="s">
        <v>24513</v>
      </c>
      <c r="W7205" s="14">
        <v>3</v>
      </c>
    </row>
    <row r="7206" spans="1:23" x14ac:dyDescent="0.25">
      <c r="A7206" s="8">
        <v>3066</v>
      </c>
      <c r="B7206" s="9" t="s">
        <v>26529</v>
      </c>
      <c r="C7206" s="9" t="s">
        <v>23182</v>
      </c>
      <c r="D7206" s="9" t="s">
        <v>26530</v>
      </c>
      <c r="E7206" s="9"/>
      <c r="F7206" s="9" t="s">
        <v>26531</v>
      </c>
      <c r="G7206" s="12">
        <v>10</v>
      </c>
      <c r="H7206" s="9" t="s">
        <v>25</v>
      </c>
      <c r="I7206" s="9" t="s">
        <v>25</v>
      </c>
      <c r="J7206" s="12">
        <v>1</v>
      </c>
      <c r="K7206" s="13">
        <v>43831</v>
      </c>
      <c r="L7206" s="86">
        <f>(Tabla2[[#This Row],[release_year]]-'VARIANZA Y DES. EST'!$L$11)^2</f>
        <v>33.870100322899837</v>
      </c>
      <c r="M7206" s="12">
        <v>2020</v>
      </c>
      <c r="N7206" s="9" t="s">
        <v>76</v>
      </c>
      <c r="O7206" s="9" t="s">
        <v>23191</v>
      </c>
      <c r="P7206" s="12">
        <v>1</v>
      </c>
      <c r="Q7206" s="12" t="s">
        <v>28</v>
      </c>
      <c r="R7206" s="12"/>
      <c r="S7206" s="12">
        <v>1</v>
      </c>
      <c r="T7206" s="9" t="s">
        <v>24377</v>
      </c>
      <c r="U7206" s="9" t="s">
        <v>23206</v>
      </c>
      <c r="V7206" s="9" t="s">
        <v>24377</v>
      </c>
      <c r="W7206" s="14">
        <v>2</v>
      </c>
    </row>
    <row r="7207" spans="1:23" x14ac:dyDescent="0.25">
      <c r="A7207" s="8">
        <v>3067</v>
      </c>
      <c r="B7207" s="9" t="s">
        <v>26532</v>
      </c>
      <c r="C7207" s="9" t="s">
        <v>23182</v>
      </c>
      <c r="D7207" s="9" t="s">
        <v>26533</v>
      </c>
      <c r="E7207" s="9"/>
      <c r="F7207" s="9" t="s">
        <v>26534</v>
      </c>
      <c r="G7207" s="12">
        <v>11</v>
      </c>
      <c r="H7207" s="9" t="s">
        <v>75</v>
      </c>
      <c r="I7207" s="9" t="s">
        <v>26535</v>
      </c>
      <c r="J7207" s="12">
        <v>4</v>
      </c>
      <c r="K7207" s="13">
        <v>43831</v>
      </c>
      <c r="L7207" s="86">
        <f>(Tabla2[[#This Row],[release_year]]-'VARIANZA Y DES. EST'!$L$11)^2</f>
        <v>7.9512857435875226</v>
      </c>
      <c r="M7207" s="12">
        <v>2017</v>
      </c>
      <c r="N7207" s="9" t="s">
        <v>110</v>
      </c>
      <c r="O7207" s="9" t="s">
        <v>23185</v>
      </c>
      <c r="P7207" s="12">
        <v>2</v>
      </c>
      <c r="Q7207" s="12" t="s">
        <v>28</v>
      </c>
      <c r="R7207" s="12"/>
      <c r="S7207" s="12">
        <v>2</v>
      </c>
      <c r="T7207" s="9" t="s">
        <v>23264</v>
      </c>
      <c r="U7207" s="9" t="s">
        <v>23264</v>
      </c>
      <c r="V7207" s="9" t="s">
        <v>23264</v>
      </c>
      <c r="W7207" s="14">
        <v>1</v>
      </c>
    </row>
    <row r="7208" spans="1:23" x14ac:dyDescent="0.25">
      <c r="A7208" s="8">
        <v>3068</v>
      </c>
      <c r="B7208" s="9" t="s">
        <v>26536</v>
      </c>
      <c r="C7208" s="9" t="s">
        <v>23182</v>
      </c>
      <c r="D7208" s="9" t="s">
        <v>26537</v>
      </c>
      <c r="E7208" s="10" t="s">
        <v>15069</v>
      </c>
      <c r="F7208" s="11"/>
      <c r="G7208" s="12">
        <v>0</v>
      </c>
      <c r="H7208" s="9" t="s">
        <v>390</v>
      </c>
      <c r="I7208" s="9" t="s">
        <v>26538</v>
      </c>
      <c r="J7208" s="12">
        <v>4</v>
      </c>
      <c r="K7208" s="13">
        <v>43831</v>
      </c>
      <c r="L7208" s="86">
        <f>(Tabla2[[#This Row],[release_year]]-'VARIANZA Y DES. EST'!$L$11)^2</f>
        <v>33.870100322899837</v>
      </c>
      <c r="M7208" s="12">
        <v>2020</v>
      </c>
      <c r="N7208" s="9" t="s">
        <v>76</v>
      </c>
      <c r="O7208" s="9" t="s">
        <v>23191</v>
      </c>
      <c r="P7208" s="12">
        <v>1</v>
      </c>
      <c r="Q7208" s="12" t="s">
        <v>28</v>
      </c>
      <c r="R7208" s="12"/>
      <c r="S7208" s="12">
        <v>1</v>
      </c>
      <c r="T7208" s="9" t="s">
        <v>23216</v>
      </c>
      <c r="U7208" s="9" t="s">
        <v>23193</v>
      </c>
      <c r="V7208" s="9" t="s">
        <v>23216</v>
      </c>
      <c r="W7208" s="14">
        <v>3</v>
      </c>
    </row>
    <row r="7209" spans="1:23" x14ac:dyDescent="0.25">
      <c r="A7209" s="8">
        <v>3072</v>
      </c>
      <c r="B7209" s="9" t="s">
        <v>26539</v>
      </c>
      <c r="C7209" s="9" t="s">
        <v>23182</v>
      </c>
      <c r="D7209" s="9" t="s">
        <v>26540</v>
      </c>
      <c r="E7209" s="9"/>
      <c r="F7209" s="9" t="s">
        <v>26541</v>
      </c>
      <c r="G7209" s="12">
        <v>8</v>
      </c>
      <c r="H7209" s="9" t="s">
        <v>1349</v>
      </c>
      <c r="I7209" s="9" t="s">
        <v>1349</v>
      </c>
      <c r="J7209" s="12">
        <v>1</v>
      </c>
      <c r="K7209" s="13">
        <v>43831</v>
      </c>
      <c r="L7209" s="86">
        <f>(Tabla2[[#This Row],[release_year]]-'VARIANZA Y DES. EST'!$L$11)^2</f>
        <v>0.67207602404598188</v>
      </c>
      <c r="M7209" s="12">
        <v>2015</v>
      </c>
      <c r="N7209" s="9" t="s">
        <v>35</v>
      </c>
      <c r="O7209" s="9" t="s">
        <v>23191</v>
      </c>
      <c r="P7209" s="12">
        <v>1</v>
      </c>
      <c r="Q7209" s="12" t="s">
        <v>28</v>
      </c>
      <c r="R7209" s="12"/>
      <c r="S7209" s="12">
        <v>1</v>
      </c>
      <c r="T7209" s="9" t="s">
        <v>24513</v>
      </c>
      <c r="U7209" s="9" t="s">
        <v>23187</v>
      </c>
      <c r="V7209" s="9" t="s">
        <v>24513</v>
      </c>
      <c r="W7209" s="14">
        <v>3</v>
      </c>
    </row>
    <row r="7210" spans="1:23" x14ac:dyDescent="0.25">
      <c r="A7210" s="8">
        <v>3075</v>
      </c>
      <c r="B7210" s="9" t="s">
        <v>26542</v>
      </c>
      <c r="C7210" s="9" t="s">
        <v>23182</v>
      </c>
      <c r="D7210" s="9" t="s">
        <v>26543</v>
      </c>
      <c r="E7210" s="9"/>
      <c r="F7210" s="9" t="s">
        <v>26544</v>
      </c>
      <c r="G7210" s="12">
        <v>10</v>
      </c>
      <c r="H7210" s="9" t="s">
        <v>1349</v>
      </c>
      <c r="I7210" s="9" t="s">
        <v>1349</v>
      </c>
      <c r="J7210" s="12">
        <v>1</v>
      </c>
      <c r="K7210" s="13">
        <v>43831</v>
      </c>
      <c r="L7210" s="86">
        <f>(Tabla2[[#This Row],[release_year]]-'VARIANZA Y DES. EST'!$L$11)^2</f>
        <v>7.9512857435875226</v>
      </c>
      <c r="M7210" s="12">
        <v>2017</v>
      </c>
      <c r="N7210" s="9" t="s">
        <v>76</v>
      </c>
      <c r="O7210" s="9" t="s">
        <v>23191</v>
      </c>
      <c r="P7210" s="12">
        <v>1</v>
      </c>
      <c r="Q7210" s="12" t="s">
        <v>28</v>
      </c>
      <c r="R7210" s="12"/>
      <c r="S7210" s="12">
        <v>1</v>
      </c>
      <c r="T7210" s="9" t="s">
        <v>25838</v>
      </c>
      <c r="U7210" s="9" t="s">
        <v>23187</v>
      </c>
      <c r="V7210" s="9" t="s">
        <v>25838</v>
      </c>
      <c r="W7210" s="14">
        <v>3</v>
      </c>
    </row>
    <row r="7211" spans="1:23" x14ac:dyDescent="0.25">
      <c r="A7211" s="8">
        <v>3076</v>
      </c>
      <c r="B7211" s="9" t="s">
        <v>26545</v>
      </c>
      <c r="C7211" s="9" t="s">
        <v>23182</v>
      </c>
      <c r="D7211" s="10" t="s">
        <v>26546</v>
      </c>
      <c r="E7211" s="11"/>
      <c r="F7211" s="9" t="s">
        <v>26547</v>
      </c>
      <c r="G7211" s="12">
        <v>12</v>
      </c>
      <c r="H7211" s="9" t="s">
        <v>25</v>
      </c>
      <c r="I7211" s="9" t="s">
        <v>25</v>
      </c>
      <c r="J7211" s="12">
        <v>1</v>
      </c>
      <c r="K7211" s="13">
        <v>43831</v>
      </c>
      <c r="L7211" s="86">
        <f>(Tabla2[[#This Row],[release_year]]-'VARIANZA Y DES. EST'!$L$11)^2</f>
        <v>33.870100322899837</v>
      </c>
      <c r="M7211" s="12">
        <v>2020</v>
      </c>
      <c r="N7211" s="9" t="s">
        <v>76</v>
      </c>
      <c r="O7211" s="9" t="s">
        <v>23191</v>
      </c>
      <c r="P7211" s="12">
        <v>1</v>
      </c>
      <c r="Q7211" s="12" t="s">
        <v>28</v>
      </c>
      <c r="R7211" s="12"/>
      <c r="S7211" s="12">
        <v>1</v>
      </c>
      <c r="T7211" s="9" t="s">
        <v>23206</v>
      </c>
      <c r="U7211" s="9" t="s">
        <v>23206</v>
      </c>
      <c r="V7211" s="9" t="s">
        <v>23206</v>
      </c>
      <c r="W7211" s="14">
        <v>1</v>
      </c>
    </row>
    <row r="7212" spans="1:23" x14ac:dyDescent="0.25">
      <c r="A7212" s="8">
        <v>3077</v>
      </c>
      <c r="B7212" s="9" t="s">
        <v>26548</v>
      </c>
      <c r="C7212" s="9" t="s">
        <v>23182</v>
      </c>
      <c r="D7212" s="10" t="s">
        <v>26549</v>
      </c>
      <c r="E7212" s="11"/>
      <c r="F7212" s="9" t="s">
        <v>26550</v>
      </c>
      <c r="G7212" s="12">
        <v>7</v>
      </c>
      <c r="H7212" s="9" t="s">
        <v>1349</v>
      </c>
      <c r="I7212" s="9" t="s">
        <v>1349</v>
      </c>
      <c r="J7212" s="12">
        <v>1</v>
      </c>
      <c r="K7212" s="13">
        <v>43831</v>
      </c>
      <c r="L7212" s="86">
        <f>(Tabla2[[#This Row],[release_year]]-'VARIANZA Y DES. EST'!$L$11)^2</f>
        <v>7.9512857435875226</v>
      </c>
      <c r="M7212" s="12">
        <v>2017</v>
      </c>
      <c r="N7212" s="9" t="s">
        <v>35</v>
      </c>
      <c r="O7212" s="9" t="s">
        <v>23191</v>
      </c>
      <c r="P7212" s="12">
        <v>1</v>
      </c>
      <c r="Q7212" s="12" t="s">
        <v>28</v>
      </c>
      <c r="R7212" s="12"/>
      <c r="S7212" s="12">
        <v>1</v>
      </c>
      <c r="T7212" s="9" t="s">
        <v>24513</v>
      </c>
      <c r="U7212" s="9" t="s">
        <v>23187</v>
      </c>
      <c r="V7212" s="9" t="s">
        <v>24513</v>
      </c>
      <c r="W7212" s="14">
        <v>3</v>
      </c>
    </row>
    <row r="7213" spans="1:23" x14ac:dyDescent="0.25">
      <c r="A7213" s="8">
        <v>3080</v>
      </c>
      <c r="B7213" s="9" t="s">
        <v>26551</v>
      </c>
      <c r="C7213" s="9" t="s">
        <v>23182</v>
      </c>
      <c r="D7213" s="10" t="s">
        <v>26552</v>
      </c>
      <c r="E7213" s="11"/>
      <c r="F7213" s="18" t="s">
        <v>26553</v>
      </c>
      <c r="G7213" s="12">
        <v>1</v>
      </c>
      <c r="H7213" s="9" t="s">
        <v>34</v>
      </c>
      <c r="I7213" s="9" t="s">
        <v>34</v>
      </c>
      <c r="J7213" s="12">
        <v>1</v>
      </c>
      <c r="K7213" s="16">
        <v>43830</v>
      </c>
      <c r="L7213" s="86">
        <f>(Tabla2[[#This Row],[release_year]]-'VARIANZA Y DES. EST'!$L$11)^2</f>
        <v>23.230495463129063</v>
      </c>
      <c r="M7213" s="12">
        <v>2019</v>
      </c>
      <c r="N7213" s="9" t="s">
        <v>82</v>
      </c>
      <c r="O7213" s="9" t="s">
        <v>23191</v>
      </c>
      <c r="P7213" s="12">
        <v>1</v>
      </c>
      <c r="Q7213" s="12" t="s">
        <v>28</v>
      </c>
      <c r="R7213" s="12"/>
      <c r="S7213" s="12">
        <v>1</v>
      </c>
      <c r="T7213" s="9" t="s">
        <v>23296</v>
      </c>
      <c r="U7213" s="9" t="s">
        <v>23197</v>
      </c>
      <c r="V7213" s="9" t="s">
        <v>23296</v>
      </c>
      <c r="W7213" s="14">
        <v>2</v>
      </c>
    </row>
    <row r="7214" spans="1:23" x14ac:dyDescent="0.25">
      <c r="A7214" s="8">
        <v>3083</v>
      </c>
      <c r="B7214" s="9" t="s">
        <v>26554</v>
      </c>
      <c r="C7214" s="9" t="s">
        <v>23182</v>
      </c>
      <c r="D7214" s="9" t="s">
        <v>26555</v>
      </c>
      <c r="E7214" s="9"/>
      <c r="F7214" s="9" t="s">
        <v>26556</v>
      </c>
      <c r="G7214" s="12">
        <v>6</v>
      </c>
      <c r="H7214" s="9" t="s">
        <v>1608</v>
      </c>
      <c r="I7214" s="9" t="s">
        <v>26557</v>
      </c>
      <c r="J7214" s="12">
        <v>2</v>
      </c>
      <c r="K7214" s="16">
        <v>43830</v>
      </c>
      <c r="L7214" s="86">
        <f>(Tabla2[[#This Row],[release_year]]-'VARIANZA Y DES. EST'!$L$11)^2</f>
        <v>23.230495463129063</v>
      </c>
      <c r="M7214" s="12">
        <v>2019</v>
      </c>
      <c r="N7214" s="9" t="s">
        <v>76</v>
      </c>
      <c r="O7214" s="9" t="s">
        <v>23255</v>
      </c>
      <c r="P7214" s="12">
        <v>3</v>
      </c>
      <c r="Q7214" s="12" t="s">
        <v>28</v>
      </c>
      <c r="R7214" s="12"/>
      <c r="S7214" s="12">
        <v>3</v>
      </c>
      <c r="T7214" s="9" t="s">
        <v>23260</v>
      </c>
      <c r="U7214" s="9" t="s">
        <v>23187</v>
      </c>
      <c r="V7214" s="9" t="s">
        <v>23260</v>
      </c>
      <c r="W7214" s="14">
        <v>3</v>
      </c>
    </row>
    <row r="7215" spans="1:23" x14ac:dyDescent="0.25">
      <c r="A7215" s="8">
        <v>3084</v>
      </c>
      <c r="B7215" s="9" t="s">
        <v>26558</v>
      </c>
      <c r="C7215" s="9" t="s">
        <v>23182</v>
      </c>
      <c r="D7215" s="10" t="s">
        <v>26559</v>
      </c>
      <c r="E7215" s="11"/>
      <c r="F7215" s="9" t="s">
        <v>26560</v>
      </c>
      <c r="G7215" s="12">
        <v>7</v>
      </c>
      <c r="H7215" s="12"/>
      <c r="I7215" s="9"/>
      <c r="J7215" s="12">
        <v>0</v>
      </c>
      <c r="K7215" s="16">
        <v>43830</v>
      </c>
      <c r="L7215" s="86">
        <f>(Tabla2[[#This Row],[release_year]]-'VARIANZA Y DES. EST'!$L$11)^2</f>
        <v>14.590890603358293</v>
      </c>
      <c r="M7215" s="12">
        <v>2018</v>
      </c>
      <c r="N7215" s="9" t="s">
        <v>110</v>
      </c>
      <c r="O7215" s="9" t="s">
        <v>23191</v>
      </c>
      <c r="P7215" s="12">
        <v>1</v>
      </c>
      <c r="Q7215" s="12" t="s">
        <v>28</v>
      </c>
      <c r="R7215" s="12"/>
      <c r="S7215" s="12">
        <v>1</v>
      </c>
      <c r="T7215" s="9" t="s">
        <v>23330</v>
      </c>
      <c r="U7215" s="9" t="s">
        <v>23264</v>
      </c>
      <c r="V7215" s="9" t="s">
        <v>23330</v>
      </c>
      <c r="W7215" s="14">
        <v>2</v>
      </c>
    </row>
    <row r="7216" spans="1:23" x14ac:dyDescent="0.25">
      <c r="A7216" s="8">
        <v>3085</v>
      </c>
      <c r="B7216" s="9" t="s">
        <v>26561</v>
      </c>
      <c r="C7216" s="9" t="s">
        <v>23182</v>
      </c>
      <c r="D7216" s="10" t="s">
        <v>26562</v>
      </c>
      <c r="E7216" s="11"/>
      <c r="F7216" s="9" t="s">
        <v>26563</v>
      </c>
      <c r="G7216" s="12">
        <v>6</v>
      </c>
      <c r="H7216" s="9" t="s">
        <v>1349</v>
      </c>
      <c r="I7216" s="9" t="s">
        <v>26564</v>
      </c>
      <c r="J7216" s="12">
        <v>4</v>
      </c>
      <c r="K7216" s="16">
        <v>43830</v>
      </c>
      <c r="L7216" s="86">
        <f>(Tabla2[[#This Row],[release_year]]-'VARIANZA Y DES. EST'!$L$11)^2</f>
        <v>3.3116808838167522</v>
      </c>
      <c r="M7216" s="12">
        <v>2016</v>
      </c>
      <c r="N7216" s="9" t="s">
        <v>26</v>
      </c>
      <c r="O7216" s="9" t="s">
        <v>23191</v>
      </c>
      <c r="P7216" s="12">
        <v>1</v>
      </c>
      <c r="Q7216" s="12" t="s">
        <v>28</v>
      </c>
      <c r="R7216" s="12"/>
      <c r="S7216" s="12">
        <v>1</v>
      </c>
      <c r="T7216" s="9" t="s">
        <v>23264</v>
      </c>
      <c r="U7216" s="9" t="s">
        <v>23264</v>
      </c>
      <c r="V7216" s="9" t="s">
        <v>23264</v>
      </c>
      <c r="W7216" s="14">
        <v>1</v>
      </c>
    </row>
    <row r="7217" spans="1:23" x14ac:dyDescent="0.25">
      <c r="A7217" s="8">
        <v>3086</v>
      </c>
      <c r="B7217" s="9" t="s">
        <v>26565</v>
      </c>
      <c r="C7217" s="9" t="s">
        <v>23182</v>
      </c>
      <c r="D7217" s="10" t="s">
        <v>26566</v>
      </c>
      <c r="E7217" s="11"/>
      <c r="F7217" s="9" t="s">
        <v>26567</v>
      </c>
      <c r="G7217" s="12">
        <v>8</v>
      </c>
      <c r="H7217" s="9" t="s">
        <v>1349</v>
      </c>
      <c r="I7217" s="9" t="s">
        <v>1349</v>
      </c>
      <c r="J7217" s="12">
        <v>1</v>
      </c>
      <c r="K7217" s="16">
        <v>43830</v>
      </c>
      <c r="L7217" s="86">
        <f>(Tabla2[[#This Row],[release_year]]-'VARIANZA Y DES. EST'!$L$11)^2</f>
        <v>14.590890603358293</v>
      </c>
      <c r="M7217" s="12">
        <v>2018</v>
      </c>
      <c r="N7217" s="9" t="s">
        <v>110</v>
      </c>
      <c r="O7217" s="9" t="s">
        <v>23185</v>
      </c>
      <c r="P7217" s="12">
        <v>2</v>
      </c>
      <c r="Q7217" s="12" t="s">
        <v>28</v>
      </c>
      <c r="R7217" s="12"/>
      <c r="S7217" s="12">
        <v>2</v>
      </c>
      <c r="T7217" s="9" t="s">
        <v>23330</v>
      </c>
      <c r="U7217" s="9" t="s">
        <v>23264</v>
      </c>
      <c r="V7217" s="9" t="s">
        <v>23330</v>
      </c>
      <c r="W7217" s="14">
        <v>2</v>
      </c>
    </row>
    <row r="7218" spans="1:23" x14ac:dyDescent="0.25">
      <c r="A7218" s="8">
        <v>3087</v>
      </c>
      <c r="B7218" s="9" t="s">
        <v>26568</v>
      </c>
      <c r="C7218" s="9" t="s">
        <v>23182</v>
      </c>
      <c r="D7218" s="10" t="s">
        <v>26569</v>
      </c>
      <c r="E7218" s="11"/>
      <c r="F7218" s="9" t="s">
        <v>26570</v>
      </c>
      <c r="G7218" s="12">
        <v>6</v>
      </c>
      <c r="H7218" s="12"/>
      <c r="I7218" s="9"/>
      <c r="J7218" s="12">
        <v>0</v>
      </c>
      <c r="K7218" s="16">
        <v>43830</v>
      </c>
      <c r="L7218" s="86">
        <f>(Tabla2[[#This Row],[release_year]]-'VARIANZA Y DES. EST'!$L$11)^2</f>
        <v>23.230495463129063</v>
      </c>
      <c r="M7218" s="12">
        <v>2019</v>
      </c>
      <c r="N7218" s="9" t="s">
        <v>76</v>
      </c>
      <c r="O7218" s="9" t="s">
        <v>23185</v>
      </c>
      <c r="P7218" s="12">
        <v>2</v>
      </c>
      <c r="Q7218" s="12" t="s">
        <v>28</v>
      </c>
      <c r="R7218" s="12"/>
      <c r="S7218" s="12">
        <v>2</v>
      </c>
      <c r="T7218" s="9" t="s">
        <v>23663</v>
      </c>
      <c r="U7218" s="9" t="s">
        <v>23664</v>
      </c>
      <c r="V7218" s="9" t="s">
        <v>23663</v>
      </c>
      <c r="W7218" s="14">
        <v>2</v>
      </c>
    </row>
    <row r="7219" spans="1:23" x14ac:dyDescent="0.25">
      <c r="A7219" s="8">
        <v>3088</v>
      </c>
      <c r="B7219" s="9" t="s">
        <v>26571</v>
      </c>
      <c r="C7219" s="9" t="s">
        <v>23182</v>
      </c>
      <c r="D7219" s="10" t="s">
        <v>26572</v>
      </c>
      <c r="E7219" s="11"/>
      <c r="F7219" s="9" t="s">
        <v>26573</v>
      </c>
      <c r="G7219" s="12">
        <v>6</v>
      </c>
      <c r="H7219" s="9" t="s">
        <v>2924</v>
      </c>
      <c r="I7219" s="9" t="s">
        <v>2924</v>
      </c>
      <c r="J7219" s="12">
        <v>1</v>
      </c>
      <c r="K7219" s="16">
        <v>43830</v>
      </c>
      <c r="L7219" s="86">
        <f>(Tabla2[[#This Row],[release_year]]-'VARIANZA Y DES. EST'!$L$11)^2</f>
        <v>23.230495463129063</v>
      </c>
      <c r="M7219" s="12">
        <v>2019</v>
      </c>
      <c r="N7219" s="9" t="s">
        <v>35</v>
      </c>
      <c r="O7219" s="9" t="s">
        <v>23191</v>
      </c>
      <c r="P7219" s="12">
        <v>1</v>
      </c>
      <c r="Q7219" s="12" t="s">
        <v>28</v>
      </c>
      <c r="R7219" s="12"/>
      <c r="S7219" s="12">
        <v>1</v>
      </c>
      <c r="T7219" s="9" t="s">
        <v>23281</v>
      </c>
      <c r="U7219" s="9" t="s">
        <v>23187</v>
      </c>
      <c r="V7219" s="9" t="s">
        <v>23281</v>
      </c>
      <c r="W7219" s="14">
        <v>2</v>
      </c>
    </row>
    <row r="7220" spans="1:23" x14ac:dyDescent="0.25">
      <c r="A7220" s="8">
        <v>3089</v>
      </c>
      <c r="B7220" s="9" t="s">
        <v>26574</v>
      </c>
      <c r="C7220" s="9" t="s">
        <v>23182</v>
      </c>
      <c r="D7220" s="10" t="s">
        <v>26575</v>
      </c>
      <c r="E7220" s="11"/>
      <c r="F7220" s="18" t="s">
        <v>26576</v>
      </c>
      <c r="G7220" s="12">
        <v>20</v>
      </c>
      <c r="H7220" s="9" t="s">
        <v>34</v>
      </c>
      <c r="I7220" s="9" t="s">
        <v>34</v>
      </c>
      <c r="J7220" s="12">
        <v>1</v>
      </c>
      <c r="K7220" s="16">
        <v>43829</v>
      </c>
      <c r="L7220" s="86">
        <f>(Tabla2[[#This Row],[release_year]]-'VARIANZA Y DES. EST'!$L$11)^2</f>
        <v>23.230495463129063</v>
      </c>
      <c r="M7220" s="12">
        <v>2019</v>
      </c>
      <c r="N7220" s="9" t="s">
        <v>35</v>
      </c>
      <c r="O7220" s="9" t="s">
        <v>23191</v>
      </c>
      <c r="P7220" s="12">
        <v>1</v>
      </c>
      <c r="Q7220" s="12" t="s">
        <v>28</v>
      </c>
      <c r="R7220" s="12"/>
      <c r="S7220" s="12">
        <v>1</v>
      </c>
      <c r="T7220" s="9" t="s">
        <v>23315</v>
      </c>
      <c r="U7220" s="9" t="s">
        <v>23316</v>
      </c>
      <c r="V7220" s="9" t="s">
        <v>23315</v>
      </c>
      <c r="W7220" s="14">
        <v>2</v>
      </c>
    </row>
    <row r="7221" spans="1:23" x14ac:dyDescent="0.25">
      <c r="A7221" s="8">
        <v>3093</v>
      </c>
      <c r="B7221" s="9" t="s">
        <v>26577</v>
      </c>
      <c r="C7221" s="9" t="s">
        <v>23182</v>
      </c>
      <c r="D7221" s="10" t="s">
        <v>26578</v>
      </c>
      <c r="E7221" s="19"/>
      <c r="F7221" s="11"/>
      <c r="G7221" s="12">
        <v>0</v>
      </c>
      <c r="H7221" s="9" t="s">
        <v>25</v>
      </c>
      <c r="I7221" s="9" t="s">
        <v>25</v>
      </c>
      <c r="J7221" s="12">
        <v>1</v>
      </c>
      <c r="K7221" s="16">
        <v>43826</v>
      </c>
      <c r="L7221" s="86">
        <f>(Tabla2[[#This Row],[release_year]]-'VARIANZA Y DES. EST'!$L$11)^2</f>
        <v>23.230495463129063</v>
      </c>
      <c r="M7221" s="12">
        <v>2019</v>
      </c>
      <c r="N7221" s="9" t="s">
        <v>76</v>
      </c>
      <c r="O7221" s="9" t="s">
        <v>23191</v>
      </c>
      <c r="P7221" s="12">
        <v>1</v>
      </c>
      <c r="Q7221" s="12" t="s">
        <v>28</v>
      </c>
      <c r="R7221" s="12"/>
      <c r="S7221" s="12">
        <v>1</v>
      </c>
      <c r="T7221" s="9" t="s">
        <v>23197</v>
      </c>
      <c r="U7221" s="9" t="s">
        <v>23197</v>
      </c>
      <c r="V7221" s="9" t="s">
        <v>23197</v>
      </c>
      <c r="W7221" s="14">
        <v>1</v>
      </c>
    </row>
    <row r="7222" spans="1:23" x14ac:dyDescent="0.25">
      <c r="A7222" s="8">
        <v>3096</v>
      </c>
      <c r="B7222" s="9" t="s">
        <v>26579</v>
      </c>
      <c r="C7222" s="9" t="s">
        <v>23182</v>
      </c>
      <c r="D7222" s="10" t="s">
        <v>26580</v>
      </c>
      <c r="E7222" s="11"/>
      <c r="F7222" s="9" t="s">
        <v>26581</v>
      </c>
      <c r="G7222" s="12">
        <v>13</v>
      </c>
      <c r="H7222" s="9" t="s">
        <v>231</v>
      </c>
      <c r="I7222" s="9" t="s">
        <v>231</v>
      </c>
      <c r="J7222" s="12">
        <v>1</v>
      </c>
      <c r="K7222" s="16">
        <v>43825</v>
      </c>
      <c r="L7222" s="86">
        <f>(Tabla2[[#This Row],[release_year]]-'VARIANZA Y DES. EST'!$L$11)^2</f>
        <v>23.230495463129063</v>
      </c>
      <c r="M7222" s="12">
        <v>2019</v>
      </c>
      <c r="N7222" s="9" t="s">
        <v>76</v>
      </c>
      <c r="O7222" s="9" t="s">
        <v>23191</v>
      </c>
      <c r="P7222" s="12">
        <v>1</v>
      </c>
      <c r="Q7222" s="12" t="s">
        <v>28</v>
      </c>
      <c r="R7222" s="12"/>
      <c r="S7222" s="12">
        <v>1</v>
      </c>
      <c r="T7222" s="9" t="s">
        <v>23281</v>
      </c>
      <c r="U7222" s="9" t="s">
        <v>23187</v>
      </c>
      <c r="V7222" s="9" t="s">
        <v>23281</v>
      </c>
      <c r="W7222" s="14">
        <v>2</v>
      </c>
    </row>
    <row r="7223" spans="1:23" x14ac:dyDescent="0.25">
      <c r="A7223" s="8">
        <v>3097</v>
      </c>
      <c r="B7223" s="9" t="s">
        <v>26582</v>
      </c>
      <c r="C7223" s="9" t="s">
        <v>23182</v>
      </c>
      <c r="D7223" s="9" t="s">
        <v>26583</v>
      </c>
      <c r="E7223" s="9" t="s">
        <v>26584</v>
      </c>
      <c r="F7223" s="9" t="s">
        <v>26585</v>
      </c>
      <c r="G7223" s="12">
        <v>6</v>
      </c>
      <c r="H7223" s="9" t="s">
        <v>25</v>
      </c>
      <c r="I7223" s="9" t="s">
        <v>25</v>
      </c>
      <c r="J7223" s="12">
        <v>1</v>
      </c>
      <c r="K7223" s="16">
        <v>43825</v>
      </c>
      <c r="L7223" s="86">
        <f>(Tabla2[[#This Row],[release_year]]-'VARIANZA Y DES. EST'!$L$11)^2</f>
        <v>23.230495463129063</v>
      </c>
      <c r="M7223" s="12">
        <v>2019</v>
      </c>
      <c r="N7223" s="9" t="s">
        <v>76</v>
      </c>
      <c r="O7223" s="9" t="s">
        <v>23185</v>
      </c>
      <c r="P7223" s="12">
        <v>2</v>
      </c>
      <c r="Q7223" s="12" t="s">
        <v>28</v>
      </c>
      <c r="R7223" s="12"/>
      <c r="S7223" s="12">
        <v>2</v>
      </c>
      <c r="T7223" s="9" t="s">
        <v>26586</v>
      </c>
      <c r="U7223" s="9" t="s">
        <v>23193</v>
      </c>
      <c r="V7223" s="9" t="s">
        <v>26586</v>
      </c>
      <c r="W7223" s="14">
        <v>3</v>
      </c>
    </row>
    <row r="7224" spans="1:23" x14ac:dyDescent="0.25">
      <c r="A7224" s="8">
        <v>3104</v>
      </c>
      <c r="B7224" s="9" t="s">
        <v>26587</v>
      </c>
      <c r="C7224" s="9" t="s">
        <v>23182</v>
      </c>
      <c r="D7224" s="10" t="s">
        <v>26588</v>
      </c>
      <c r="E7224" s="11"/>
      <c r="F7224" s="9" t="s">
        <v>26589</v>
      </c>
      <c r="G7224" s="12">
        <v>12</v>
      </c>
      <c r="H7224" s="9" t="s">
        <v>34</v>
      </c>
      <c r="I7224" s="9" t="s">
        <v>34</v>
      </c>
      <c r="J7224" s="12">
        <v>1</v>
      </c>
      <c r="K7224" s="16">
        <v>43823</v>
      </c>
      <c r="L7224" s="86">
        <f>(Tabla2[[#This Row],[release_year]]-'VARIANZA Y DES. EST'!$L$11)^2</f>
        <v>23.230495463129063</v>
      </c>
      <c r="M7224" s="12">
        <v>2019</v>
      </c>
      <c r="N7224" s="9" t="s">
        <v>76</v>
      </c>
      <c r="O7224" s="9" t="s">
        <v>23185</v>
      </c>
      <c r="P7224" s="12">
        <v>2</v>
      </c>
      <c r="Q7224" s="12" t="s">
        <v>28</v>
      </c>
      <c r="R7224" s="12"/>
      <c r="S7224" s="12">
        <v>2</v>
      </c>
      <c r="T7224" s="9" t="s">
        <v>23410</v>
      </c>
      <c r="U7224" s="9" t="s">
        <v>23316</v>
      </c>
      <c r="V7224" s="9" t="s">
        <v>23410</v>
      </c>
      <c r="W7224" s="14">
        <v>3</v>
      </c>
    </row>
    <row r="7225" spans="1:23" x14ac:dyDescent="0.25">
      <c r="A7225" s="8">
        <v>3107</v>
      </c>
      <c r="B7225" s="9" t="s">
        <v>26590</v>
      </c>
      <c r="C7225" s="9" t="s">
        <v>23182</v>
      </c>
      <c r="D7225" s="10" t="s">
        <v>26591</v>
      </c>
      <c r="E7225" s="11"/>
      <c r="F7225" s="18" t="s">
        <v>26592</v>
      </c>
      <c r="G7225" s="12">
        <v>7</v>
      </c>
      <c r="H7225" s="9" t="s">
        <v>25</v>
      </c>
      <c r="I7225" s="9" t="s">
        <v>25</v>
      </c>
      <c r="J7225" s="12">
        <v>1</v>
      </c>
      <c r="K7225" s="16">
        <v>43823</v>
      </c>
      <c r="L7225" s="86">
        <f>(Tabla2[[#This Row],[release_year]]-'VARIANZA Y DES. EST'!$L$11)^2</f>
        <v>23.230495463129063</v>
      </c>
      <c r="M7225" s="12">
        <v>2019</v>
      </c>
      <c r="N7225" s="9" t="s">
        <v>82</v>
      </c>
      <c r="O7225" s="9" t="s">
        <v>23185</v>
      </c>
      <c r="P7225" s="12">
        <v>2</v>
      </c>
      <c r="Q7225" s="12" t="s">
        <v>28</v>
      </c>
      <c r="R7225" s="12"/>
      <c r="S7225" s="12">
        <v>2</v>
      </c>
      <c r="T7225" s="9" t="s">
        <v>23779</v>
      </c>
      <c r="U7225" s="9" t="s">
        <v>23566</v>
      </c>
      <c r="V7225" s="9" t="s">
        <v>23779</v>
      </c>
      <c r="W7225" s="14">
        <v>3</v>
      </c>
    </row>
    <row r="7226" spans="1:23" x14ac:dyDescent="0.25">
      <c r="A7226" s="8">
        <v>3109</v>
      </c>
      <c r="B7226" s="9" t="s">
        <v>26593</v>
      </c>
      <c r="C7226" s="9" t="s">
        <v>23182</v>
      </c>
      <c r="D7226" s="10" t="s">
        <v>26594</v>
      </c>
      <c r="E7226" s="11"/>
      <c r="F7226" s="9" t="s">
        <v>26595</v>
      </c>
      <c r="G7226" s="12">
        <v>9</v>
      </c>
      <c r="H7226" s="9" t="s">
        <v>25</v>
      </c>
      <c r="I7226" s="9" t="s">
        <v>25</v>
      </c>
      <c r="J7226" s="12">
        <v>1</v>
      </c>
      <c r="K7226" s="16">
        <v>43821</v>
      </c>
      <c r="L7226" s="86">
        <f>(Tabla2[[#This Row],[release_year]]-'VARIANZA Y DES. EST'!$L$11)^2</f>
        <v>4.7532614447336705</v>
      </c>
      <c r="M7226" s="12">
        <v>2012</v>
      </c>
      <c r="N7226" s="9" t="s">
        <v>35</v>
      </c>
      <c r="O7226" s="9" t="s">
        <v>23289</v>
      </c>
      <c r="P7226" s="12">
        <v>6</v>
      </c>
      <c r="Q7226" s="12" t="s">
        <v>28</v>
      </c>
      <c r="R7226" s="12"/>
      <c r="S7226" s="12">
        <v>6</v>
      </c>
      <c r="T7226" s="9" t="s">
        <v>23228</v>
      </c>
      <c r="U7226" s="9" t="s">
        <v>23229</v>
      </c>
      <c r="V7226" s="9" t="s">
        <v>23228</v>
      </c>
      <c r="W7226" s="14">
        <v>2</v>
      </c>
    </row>
    <row r="7227" spans="1:23" x14ac:dyDescent="0.25">
      <c r="A7227" s="8">
        <v>3112</v>
      </c>
      <c r="B7227" s="9" t="s">
        <v>26596</v>
      </c>
      <c r="C7227" s="9" t="s">
        <v>23182</v>
      </c>
      <c r="D7227" s="9" t="s">
        <v>26597</v>
      </c>
      <c r="E7227" s="9"/>
      <c r="F7227" s="9" t="s">
        <v>26598</v>
      </c>
      <c r="G7227" s="12">
        <v>10</v>
      </c>
      <c r="H7227" s="9" t="s">
        <v>6961</v>
      </c>
      <c r="I7227" s="9" t="s">
        <v>26599</v>
      </c>
      <c r="J7227" s="12">
        <v>2</v>
      </c>
      <c r="K7227" s="16">
        <v>43819</v>
      </c>
      <c r="L7227" s="86">
        <f>(Tabla2[[#This Row],[release_year]]-'VARIANZA Y DES. EST'!$L$11)^2</f>
        <v>23.230495463129063</v>
      </c>
      <c r="M7227" s="12">
        <v>2019</v>
      </c>
      <c r="N7227" s="9" t="s">
        <v>76</v>
      </c>
      <c r="O7227" s="9" t="s">
        <v>23191</v>
      </c>
      <c r="P7227" s="12">
        <v>1</v>
      </c>
      <c r="Q7227" s="12" t="s">
        <v>28</v>
      </c>
      <c r="R7227" s="12"/>
      <c r="S7227" s="12">
        <v>1</v>
      </c>
      <c r="T7227" s="9" t="s">
        <v>23281</v>
      </c>
      <c r="U7227" s="9" t="s">
        <v>23187</v>
      </c>
      <c r="V7227" s="9" t="s">
        <v>23281</v>
      </c>
      <c r="W7227" s="14">
        <v>2</v>
      </c>
    </row>
    <row r="7228" spans="1:23" x14ac:dyDescent="0.25">
      <c r="A7228" s="8">
        <v>3118</v>
      </c>
      <c r="B7228" s="9" t="s">
        <v>26600</v>
      </c>
      <c r="C7228" s="9" t="s">
        <v>23182</v>
      </c>
      <c r="D7228" s="9" t="s">
        <v>26601</v>
      </c>
      <c r="E7228" s="9"/>
      <c r="F7228" s="9" t="s">
        <v>26602</v>
      </c>
      <c r="G7228" s="12">
        <v>14</v>
      </c>
      <c r="H7228" s="9" t="s">
        <v>25</v>
      </c>
      <c r="I7228" s="9" t="s">
        <v>26603</v>
      </c>
      <c r="J7228" s="12">
        <v>2</v>
      </c>
      <c r="K7228" s="16">
        <v>43819</v>
      </c>
      <c r="L7228" s="86">
        <f>(Tabla2[[#This Row],[release_year]]-'VARIANZA Y DES. EST'!$L$11)^2</f>
        <v>23.230495463129063</v>
      </c>
      <c r="M7228" s="12">
        <v>2019</v>
      </c>
      <c r="N7228" s="9" t="s">
        <v>76</v>
      </c>
      <c r="O7228" s="9" t="s">
        <v>23191</v>
      </c>
      <c r="P7228" s="12">
        <v>1</v>
      </c>
      <c r="Q7228" s="12" t="s">
        <v>28</v>
      </c>
      <c r="R7228" s="12"/>
      <c r="S7228" s="12">
        <v>1</v>
      </c>
      <c r="T7228" s="9" t="s">
        <v>23244</v>
      </c>
      <c r="U7228" s="9" t="s">
        <v>23187</v>
      </c>
      <c r="V7228" s="9" t="s">
        <v>23244</v>
      </c>
      <c r="W7228" s="14">
        <v>3</v>
      </c>
    </row>
    <row r="7229" spans="1:23" x14ac:dyDescent="0.25">
      <c r="A7229" s="8">
        <v>3120</v>
      </c>
      <c r="B7229" s="9" t="s">
        <v>26604</v>
      </c>
      <c r="C7229" s="9" t="s">
        <v>23182</v>
      </c>
      <c r="D7229" s="10" t="s">
        <v>26605</v>
      </c>
      <c r="E7229" s="11"/>
      <c r="F7229" s="9" t="s">
        <v>26606</v>
      </c>
      <c r="G7229" s="12">
        <v>2</v>
      </c>
      <c r="H7229" s="9" t="s">
        <v>231</v>
      </c>
      <c r="I7229" s="9" t="s">
        <v>231</v>
      </c>
      <c r="J7229" s="12">
        <v>1</v>
      </c>
      <c r="K7229" s="16">
        <v>43818</v>
      </c>
      <c r="L7229" s="86">
        <f>(Tabla2[[#This Row],[release_year]]-'VARIANZA Y DES. EST'!$L$11)^2</f>
        <v>23.230495463129063</v>
      </c>
      <c r="M7229" s="12">
        <v>2019</v>
      </c>
      <c r="N7229" s="9" t="s">
        <v>76</v>
      </c>
      <c r="O7229" s="9" t="s">
        <v>23191</v>
      </c>
      <c r="P7229" s="12">
        <v>1</v>
      </c>
      <c r="Q7229" s="12" t="s">
        <v>28</v>
      </c>
      <c r="R7229" s="12"/>
      <c r="S7229" s="12">
        <v>1</v>
      </c>
      <c r="T7229" s="9" t="s">
        <v>23558</v>
      </c>
      <c r="U7229" s="9" t="s">
        <v>23187</v>
      </c>
      <c r="V7229" s="9" t="s">
        <v>23558</v>
      </c>
      <c r="W7229" s="14">
        <v>3</v>
      </c>
    </row>
    <row r="7230" spans="1:23" x14ac:dyDescent="0.25">
      <c r="A7230" s="8">
        <v>3121</v>
      </c>
      <c r="B7230" s="9" t="s">
        <v>26607</v>
      </c>
      <c r="C7230" s="9" t="s">
        <v>23182</v>
      </c>
      <c r="D7230" s="9" t="s">
        <v>26608</v>
      </c>
      <c r="E7230" s="18"/>
      <c r="F7230" s="9" t="s">
        <v>26609</v>
      </c>
      <c r="G7230" s="12">
        <v>10</v>
      </c>
      <c r="H7230" s="9" t="s">
        <v>613</v>
      </c>
      <c r="I7230" s="9" t="s">
        <v>613</v>
      </c>
      <c r="J7230" s="12">
        <v>1</v>
      </c>
      <c r="K7230" s="16">
        <v>43818</v>
      </c>
      <c r="L7230" s="86">
        <f>(Tabla2[[#This Row],[release_year]]-'VARIANZA Y DES. EST'!$L$11)^2</f>
        <v>23.230495463129063</v>
      </c>
      <c r="M7230" s="12">
        <v>2019</v>
      </c>
      <c r="N7230" s="9" t="s">
        <v>76</v>
      </c>
      <c r="O7230" s="9" t="s">
        <v>23185</v>
      </c>
      <c r="P7230" s="12">
        <v>2</v>
      </c>
      <c r="Q7230" s="12" t="s">
        <v>28</v>
      </c>
      <c r="R7230" s="12"/>
      <c r="S7230" s="12">
        <v>2</v>
      </c>
      <c r="T7230" s="9" t="s">
        <v>23445</v>
      </c>
      <c r="U7230" s="9" t="s">
        <v>23193</v>
      </c>
      <c r="V7230" s="9" t="s">
        <v>23445</v>
      </c>
      <c r="W7230" s="14">
        <v>3</v>
      </c>
    </row>
    <row r="7231" spans="1:23" x14ac:dyDescent="0.25">
      <c r="A7231" s="8">
        <v>3122</v>
      </c>
      <c r="B7231" s="9" t="s">
        <v>26610</v>
      </c>
      <c r="C7231" s="9" t="s">
        <v>23182</v>
      </c>
      <c r="D7231" s="9" t="s">
        <v>26611</v>
      </c>
      <c r="E7231" s="9" t="s">
        <v>26612</v>
      </c>
      <c r="F7231" s="9"/>
      <c r="G7231" s="12">
        <v>0</v>
      </c>
      <c r="H7231" s="9" t="s">
        <v>126</v>
      </c>
      <c r="I7231" s="9" t="s">
        <v>5012</v>
      </c>
      <c r="J7231" s="12">
        <v>2</v>
      </c>
      <c r="K7231" s="16">
        <v>43817</v>
      </c>
      <c r="L7231" s="86">
        <f>(Tabla2[[#This Row],[release_year]]-'VARIANZA Y DES. EST'!$L$11)^2</f>
        <v>23.230495463129063</v>
      </c>
      <c r="M7231" s="12">
        <v>2019</v>
      </c>
      <c r="N7231" s="9" t="s">
        <v>76</v>
      </c>
      <c r="O7231" s="9" t="s">
        <v>23191</v>
      </c>
      <c r="P7231" s="12">
        <v>1</v>
      </c>
      <c r="Q7231" s="12" t="s">
        <v>28</v>
      </c>
      <c r="R7231" s="12"/>
      <c r="S7231" s="12">
        <v>1</v>
      </c>
      <c r="T7231" s="9" t="s">
        <v>23576</v>
      </c>
      <c r="U7231" s="9" t="s">
        <v>23193</v>
      </c>
      <c r="V7231" s="9" t="s">
        <v>23576</v>
      </c>
      <c r="W7231" s="14">
        <v>2</v>
      </c>
    </row>
    <row r="7232" spans="1:23" x14ac:dyDescent="0.25">
      <c r="A7232" s="8">
        <v>3123</v>
      </c>
      <c r="B7232" s="9" t="s">
        <v>26613</v>
      </c>
      <c r="C7232" s="9" t="s">
        <v>23182</v>
      </c>
      <c r="D7232" s="9" t="s">
        <v>26614</v>
      </c>
      <c r="E7232" s="9"/>
      <c r="F7232" s="9" t="s">
        <v>26615</v>
      </c>
      <c r="G7232" s="12">
        <v>9</v>
      </c>
      <c r="H7232" s="9" t="s">
        <v>25</v>
      </c>
      <c r="I7232" s="9" t="s">
        <v>25</v>
      </c>
      <c r="J7232" s="12">
        <v>1</v>
      </c>
      <c r="K7232" s="16">
        <v>43817</v>
      </c>
      <c r="L7232" s="86">
        <f>(Tabla2[[#This Row],[release_year]]-'VARIANZA Y DES. EST'!$L$11)^2</f>
        <v>23.230495463129063</v>
      </c>
      <c r="M7232" s="12">
        <v>2019</v>
      </c>
      <c r="N7232" s="9" t="s">
        <v>76</v>
      </c>
      <c r="O7232" s="9" t="s">
        <v>23191</v>
      </c>
      <c r="P7232" s="12">
        <v>1</v>
      </c>
      <c r="Q7232" s="12" t="s">
        <v>28</v>
      </c>
      <c r="R7232" s="12"/>
      <c r="S7232" s="12">
        <v>1</v>
      </c>
      <c r="T7232" s="9" t="s">
        <v>23746</v>
      </c>
      <c r="U7232" s="9" t="s">
        <v>23747</v>
      </c>
      <c r="V7232" s="9" t="s">
        <v>23746</v>
      </c>
      <c r="W7232" s="14">
        <v>2</v>
      </c>
    </row>
    <row r="7233" spans="1:23" x14ac:dyDescent="0.25">
      <c r="A7233" s="8">
        <v>3128</v>
      </c>
      <c r="B7233" s="9" t="s">
        <v>26616</v>
      </c>
      <c r="C7233" s="9" t="s">
        <v>23182</v>
      </c>
      <c r="D7233" s="10" t="s">
        <v>26617</v>
      </c>
      <c r="E7233" s="11"/>
      <c r="F7233" s="9" t="s">
        <v>26618</v>
      </c>
      <c r="G7233" s="12">
        <v>7</v>
      </c>
      <c r="H7233" s="9" t="s">
        <v>1349</v>
      </c>
      <c r="I7233" s="9" t="s">
        <v>1349</v>
      </c>
      <c r="J7233" s="12">
        <v>1</v>
      </c>
      <c r="K7233" s="16">
        <v>43814</v>
      </c>
      <c r="L7233" s="86">
        <f>(Tabla2[[#This Row],[release_year]]-'VARIANZA Y DES. EST'!$L$11)^2</f>
        <v>3.3116808838167522</v>
      </c>
      <c r="M7233" s="12">
        <v>2016</v>
      </c>
      <c r="N7233" s="9" t="s">
        <v>82</v>
      </c>
      <c r="O7233" s="9" t="s">
        <v>23191</v>
      </c>
      <c r="P7233" s="12">
        <v>1</v>
      </c>
      <c r="Q7233" s="12" t="s">
        <v>28</v>
      </c>
      <c r="R7233" s="12"/>
      <c r="S7233" s="12">
        <v>1</v>
      </c>
      <c r="T7233" s="9" t="s">
        <v>24513</v>
      </c>
      <c r="U7233" s="9" t="s">
        <v>23187</v>
      </c>
      <c r="V7233" s="9" t="s">
        <v>24513</v>
      </c>
      <c r="W7233" s="14">
        <v>3</v>
      </c>
    </row>
    <row r="7234" spans="1:23" x14ac:dyDescent="0.25">
      <c r="A7234" s="8">
        <v>3129</v>
      </c>
      <c r="B7234" s="9" t="s">
        <v>26619</v>
      </c>
      <c r="C7234" s="9" t="s">
        <v>23182</v>
      </c>
      <c r="D7234" s="9" t="s">
        <v>26620</v>
      </c>
      <c r="E7234" s="9"/>
      <c r="F7234" s="9" t="s">
        <v>26621</v>
      </c>
      <c r="G7234" s="12">
        <v>6</v>
      </c>
      <c r="H7234" s="9" t="s">
        <v>25</v>
      </c>
      <c r="I7234" s="9" t="s">
        <v>25</v>
      </c>
      <c r="J7234" s="12">
        <v>1</v>
      </c>
      <c r="K7234" s="16">
        <v>43814</v>
      </c>
      <c r="L7234" s="86">
        <f>(Tabla2[[#This Row],[release_year]]-'VARIANZA Y DES. EST'!$L$11)^2</f>
        <v>0.67207602404598188</v>
      </c>
      <c r="M7234" s="12">
        <v>2015</v>
      </c>
      <c r="N7234" s="9" t="s">
        <v>26</v>
      </c>
      <c r="O7234" s="9" t="s">
        <v>23185</v>
      </c>
      <c r="P7234" s="12">
        <v>2</v>
      </c>
      <c r="Q7234" s="12" t="s">
        <v>28</v>
      </c>
      <c r="R7234" s="12"/>
      <c r="S7234" s="12">
        <v>2</v>
      </c>
      <c r="T7234" s="9" t="s">
        <v>23330</v>
      </c>
      <c r="U7234" s="9" t="s">
        <v>23264</v>
      </c>
      <c r="V7234" s="9" t="s">
        <v>23330</v>
      </c>
      <c r="W7234" s="14">
        <v>2</v>
      </c>
    </row>
    <row r="7235" spans="1:23" x14ac:dyDescent="0.25">
      <c r="A7235" s="8">
        <v>3130</v>
      </c>
      <c r="B7235" s="9" t="s">
        <v>26622</v>
      </c>
      <c r="C7235" s="9" t="s">
        <v>23182</v>
      </c>
      <c r="D7235" s="10" t="s">
        <v>26623</v>
      </c>
      <c r="E7235" s="11"/>
      <c r="F7235" s="9" t="s">
        <v>26624</v>
      </c>
      <c r="G7235" s="12">
        <v>9</v>
      </c>
      <c r="H7235" s="9" t="s">
        <v>1349</v>
      </c>
      <c r="I7235" s="9" t="s">
        <v>1349</v>
      </c>
      <c r="J7235" s="12">
        <v>1</v>
      </c>
      <c r="K7235" s="16">
        <v>43814</v>
      </c>
      <c r="L7235" s="86">
        <f>(Tabla2[[#This Row],[release_year]]-'VARIANZA Y DES. EST'!$L$11)^2</f>
        <v>23.230495463129063</v>
      </c>
      <c r="M7235" s="12">
        <v>2019</v>
      </c>
      <c r="N7235" s="9" t="s">
        <v>35</v>
      </c>
      <c r="O7235" s="9" t="s">
        <v>23191</v>
      </c>
      <c r="P7235" s="12">
        <v>1</v>
      </c>
      <c r="Q7235" s="12" t="s">
        <v>28</v>
      </c>
      <c r="R7235" s="12"/>
      <c r="S7235" s="12">
        <v>1</v>
      </c>
      <c r="T7235" s="9" t="s">
        <v>24513</v>
      </c>
      <c r="U7235" s="9" t="s">
        <v>23187</v>
      </c>
      <c r="V7235" s="9" t="s">
        <v>24513</v>
      </c>
      <c r="W7235" s="14">
        <v>3</v>
      </c>
    </row>
    <row r="7236" spans="1:23" x14ac:dyDescent="0.25">
      <c r="A7236" s="8">
        <v>3131</v>
      </c>
      <c r="B7236" s="9" t="s">
        <v>26625</v>
      </c>
      <c r="C7236" s="9" t="s">
        <v>23182</v>
      </c>
      <c r="D7236" s="9" t="s">
        <v>26626</v>
      </c>
      <c r="E7236" s="18" t="s">
        <v>3330</v>
      </c>
      <c r="F7236" s="9" t="s">
        <v>26627</v>
      </c>
      <c r="G7236" s="12">
        <v>10</v>
      </c>
      <c r="H7236" s="9" t="s">
        <v>175</v>
      </c>
      <c r="I7236" s="9" t="s">
        <v>175</v>
      </c>
      <c r="J7236" s="12">
        <v>1</v>
      </c>
      <c r="K7236" s="16">
        <v>43814</v>
      </c>
      <c r="L7236" s="86">
        <f>(Tabla2[[#This Row],[release_year]]-'VARIANZA Y DES. EST'!$L$11)^2</f>
        <v>14.590890603358293</v>
      </c>
      <c r="M7236" s="12">
        <v>2018</v>
      </c>
      <c r="N7236" s="9" t="s">
        <v>76</v>
      </c>
      <c r="O7236" s="9" t="s">
        <v>23191</v>
      </c>
      <c r="P7236" s="12">
        <v>1</v>
      </c>
      <c r="Q7236" s="12" t="s">
        <v>28</v>
      </c>
      <c r="R7236" s="12"/>
      <c r="S7236" s="12">
        <v>1</v>
      </c>
      <c r="T7236" s="9" t="s">
        <v>23281</v>
      </c>
      <c r="U7236" s="9" t="s">
        <v>23187</v>
      </c>
      <c r="V7236" s="9" t="s">
        <v>23281</v>
      </c>
      <c r="W7236" s="14">
        <v>2</v>
      </c>
    </row>
    <row r="7237" spans="1:23" x14ac:dyDescent="0.25">
      <c r="A7237" s="8">
        <v>3138</v>
      </c>
      <c r="B7237" s="9" t="s">
        <v>26628</v>
      </c>
      <c r="C7237" s="9" t="s">
        <v>23182</v>
      </c>
      <c r="D7237" s="9" t="s">
        <v>26629</v>
      </c>
      <c r="E7237" s="9" t="s">
        <v>19065</v>
      </c>
      <c r="F7237" s="9" t="s">
        <v>26630</v>
      </c>
      <c r="G7237" s="12">
        <v>8</v>
      </c>
      <c r="H7237" s="9" t="s">
        <v>34</v>
      </c>
      <c r="I7237" s="9" t="s">
        <v>34</v>
      </c>
      <c r="J7237" s="12">
        <v>1</v>
      </c>
      <c r="K7237" s="16">
        <v>43814</v>
      </c>
      <c r="L7237" s="86">
        <f>(Tabla2[[#This Row],[release_year]]-'VARIANZA Y DES. EST'!$L$11)^2</f>
        <v>4.7532614447336705</v>
      </c>
      <c r="M7237" s="12">
        <v>2012</v>
      </c>
      <c r="N7237" s="9" t="s">
        <v>82</v>
      </c>
      <c r="O7237" s="9" t="s">
        <v>23191</v>
      </c>
      <c r="P7237" s="12">
        <v>1</v>
      </c>
      <c r="Q7237" s="12" t="s">
        <v>28</v>
      </c>
      <c r="R7237" s="12"/>
      <c r="S7237" s="12">
        <v>1</v>
      </c>
      <c r="T7237" s="9" t="s">
        <v>23315</v>
      </c>
      <c r="U7237" s="9" t="s">
        <v>23316</v>
      </c>
      <c r="V7237" s="9" t="s">
        <v>23315</v>
      </c>
      <c r="W7237" s="14">
        <v>2</v>
      </c>
    </row>
    <row r="7238" spans="1:23" x14ac:dyDescent="0.25">
      <c r="A7238" s="8">
        <v>3147</v>
      </c>
      <c r="B7238" s="9" t="s">
        <v>26631</v>
      </c>
      <c r="C7238" s="9" t="s">
        <v>23182</v>
      </c>
      <c r="D7238" s="10" t="s">
        <v>26632</v>
      </c>
      <c r="E7238" s="11"/>
      <c r="F7238" s="9" t="s">
        <v>26633</v>
      </c>
      <c r="G7238" s="12">
        <v>8</v>
      </c>
      <c r="H7238" s="9" t="s">
        <v>25</v>
      </c>
      <c r="I7238" s="9" t="s">
        <v>25</v>
      </c>
      <c r="J7238" s="12">
        <v>1</v>
      </c>
      <c r="K7238" s="16">
        <v>43814</v>
      </c>
      <c r="L7238" s="86">
        <f>(Tabla2[[#This Row],[release_year]]-'VARIANZA Y DES. EST'!$L$11)^2</f>
        <v>4.7532614447336705</v>
      </c>
      <c r="M7238" s="12">
        <v>2012</v>
      </c>
      <c r="N7238" s="9" t="s">
        <v>110</v>
      </c>
      <c r="O7238" s="9" t="s">
        <v>23185</v>
      </c>
      <c r="P7238" s="12">
        <v>2</v>
      </c>
      <c r="Q7238" s="12" t="s">
        <v>28</v>
      </c>
      <c r="R7238" s="12"/>
      <c r="S7238" s="12">
        <v>2</v>
      </c>
      <c r="T7238" s="9" t="s">
        <v>23268</v>
      </c>
      <c r="U7238" s="9" t="s">
        <v>23264</v>
      </c>
      <c r="V7238" s="9" t="s">
        <v>23268</v>
      </c>
      <c r="W7238" s="14">
        <v>2</v>
      </c>
    </row>
    <row r="7239" spans="1:23" x14ac:dyDescent="0.25">
      <c r="A7239" s="8">
        <v>3149</v>
      </c>
      <c r="B7239" s="9" t="s">
        <v>26634</v>
      </c>
      <c r="C7239" s="9" t="s">
        <v>23182</v>
      </c>
      <c r="D7239" s="10" t="s">
        <v>26635</v>
      </c>
      <c r="E7239" s="11"/>
      <c r="F7239" s="9" t="s">
        <v>26636</v>
      </c>
      <c r="G7239" s="12">
        <v>4</v>
      </c>
      <c r="H7239" s="9" t="s">
        <v>25</v>
      </c>
      <c r="I7239" s="9" t="s">
        <v>25</v>
      </c>
      <c r="J7239" s="12">
        <v>1</v>
      </c>
      <c r="K7239" s="16">
        <v>43814</v>
      </c>
      <c r="L7239" s="86">
        <f>(Tabla2[[#This Row],[release_year]]-'VARIANZA Y DES. EST'!$L$11)^2</f>
        <v>84.276027426338274</v>
      </c>
      <c r="M7239" s="12">
        <v>2005</v>
      </c>
      <c r="N7239" s="9" t="s">
        <v>110</v>
      </c>
      <c r="O7239" s="9" t="s">
        <v>23255</v>
      </c>
      <c r="P7239" s="12">
        <v>3</v>
      </c>
      <c r="Q7239" s="12" t="s">
        <v>28</v>
      </c>
      <c r="R7239" s="12"/>
      <c r="S7239" s="12">
        <v>3</v>
      </c>
      <c r="T7239" s="9" t="s">
        <v>23268</v>
      </c>
      <c r="U7239" s="9" t="s">
        <v>23264</v>
      </c>
      <c r="V7239" s="9" t="s">
        <v>23268</v>
      </c>
      <c r="W7239" s="14">
        <v>2</v>
      </c>
    </row>
    <row r="7240" spans="1:23" x14ac:dyDescent="0.25">
      <c r="A7240" s="8">
        <v>3166</v>
      </c>
      <c r="B7240" s="9" t="s">
        <v>26637</v>
      </c>
      <c r="C7240" s="9" t="s">
        <v>23182</v>
      </c>
      <c r="D7240" s="10" t="s">
        <v>26638</v>
      </c>
      <c r="E7240" s="11"/>
      <c r="F7240" s="9" t="s">
        <v>26639</v>
      </c>
      <c r="G7240" s="12">
        <v>8</v>
      </c>
      <c r="H7240" s="9" t="s">
        <v>25</v>
      </c>
      <c r="I7240" s="9" t="s">
        <v>25</v>
      </c>
      <c r="J7240" s="12">
        <v>1</v>
      </c>
      <c r="K7240" s="13">
        <v>43805</v>
      </c>
      <c r="L7240" s="86">
        <f>(Tabla2[[#This Row],[release_year]]-'VARIANZA Y DES. EST'!$L$11)^2</f>
        <v>23.230495463129063</v>
      </c>
      <c r="M7240" s="12">
        <v>2019</v>
      </c>
      <c r="N7240" s="9" t="s">
        <v>76</v>
      </c>
      <c r="O7240" s="9" t="s">
        <v>23191</v>
      </c>
      <c r="P7240" s="12">
        <v>1</v>
      </c>
      <c r="Q7240" s="12" t="s">
        <v>28</v>
      </c>
      <c r="R7240" s="12"/>
      <c r="S7240" s="12">
        <v>1</v>
      </c>
      <c r="T7240" s="9" t="s">
        <v>23229</v>
      </c>
      <c r="U7240" s="9" t="s">
        <v>23229</v>
      </c>
      <c r="V7240" s="9" t="s">
        <v>23229</v>
      </c>
      <c r="W7240" s="14">
        <v>1</v>
      </c>
    </row>
    <row r="7241" spans="1:23" x14ac:dyDescent="0.25">
      <c r="A7241" s="8">
        <v>3169</v>
      </c>
      <c r="B7241" s="9" t="s">
        <v>26640</v>
      </c>
      <c r="C7241" s="9" t="s">
        <v>23182</v>
      </c>
      <c r="D7241" s="10" t="s">
        <v>26641</v>
      </c>
      <c r="E7241" s="11"/>
      <c r="F7241" s="9" t="s">
        <v>26642</v>
      </c>
      <c r="G7241" s="12">
        <v>17</v>
      </c>
      <c r="H7241" s="9" t="s">
        <v>25</v>
      </c>
      <c r="I7241" s="9" t="s">
        <v>25</v>
      </c>
      <c r="J7241" s="12">
        <v>1</v>
      </c>
      <c r="K7241" s="13">
        <v>43805</v>
      </c>
      <c r="L7241" s="86">
        <f>(Tabla2[[#This Row],[release_year]]-'VARIANZA Y DES. EST'!$L$11)^2</f>
        <v>33.870100322899837</v>
      </c>
      <c r="M7241" s="12">
        <v>2020</v>
      </c>
      <c r="N7241" s="9" t="s">
        <v>82</v>
      </c>
      <c r="O7241" s="9" t="s">
        <v>23243</v>
      </c>
      <c r="P7241" s="12">
        <v>5</v>
      </c>
      <c r="Q7241" s="12" t="s">
        <v>28</v>
      </c>
      <c r="R7241" s="12"/>
      <c r="S7241" s="12">
        <v>5</v>
      </c>
      <c r="T7241" s="9" t="s">
        <v>23229</v>
      </c>
      <c r="U7241" s="9" t="s">
        <v>23229</v>
      </c>
      <c r="V7241" s="9" t="s">
        <v>23229</v>
      </c>
      <c r="W7241" s="14">
        <v>1</v>
      </c>
    </row>
    <row r="7242" spans="1:23" x14ac:dyDescent="0.25">
      <c r="A7242" s="8">
        <v>3174</v>
      </c>
      <c r="B7242" s="9" t="s">
        <v>26643</v>
      </c>
      <c r="C7242" s="9" t="s">
        <v>23182</v>
      </c>
      <c r="D7242" s="10" t="s">
        <v>26644</v>
      </c>
      <c r="E7242" s="11"/>
      <c r="F7242" s="9" t="s">
        <v>26645</v>
      </c>
      <c r="G7242" s="12">
        <v>9</v>
      </c>
      <c r="H7242" s="9" t="s">
        <v>34</v>
      </c>
      <c r="I7242" s="9" t="s">
        <v>34</v>
      </c>
      <c r="J7242" s="12">
        <v>1</v>
      </c>
      <c r="K7242" s="13">
        <v>43805</v>
      </c>
      <c r="L7242" s="86">
        <f>(Tabla2[[#This Row],[release_year]]-'VARIANZA Y DES. EST'!$L$11)^2</f>
        <v>23.230495463129063</v>
      </c>
      <c r="M7242" s="12">
        <v>2019</v>
      </c>
      <c r="N7242" s="9" t="s">
        <v>82</v>
      </c>
      <c r="O7242" s="9" t="s">
        <v>23191</v>
      </c>
      <c r="P7242" s="12">
        <v>1</v>
      </c>
      <c r="Q7242" s="12" t="s">
        <v>28</v>
      </c>
      <c r="R7242" s="12"/>
      <c r="S7242" s="12">
        <v>1</v>
      </c>
      <c r="T7242" s="9" t="s">
        <v>23510</v>
      </c>
      <c r="U7242" s="9" t="s">
        <v>23316</v>
      </c>
      <c r="V7242" s="9" t="s">
        <v>23510</v>
      </c>
      <c r="W7242" s="14">
        <v>3</v>
      </c>
    </row>
    <row r="7243" spans="1:23" x14ac:dyDescent="0.25">
      <c r="A7243" s="8">
        <v>3175</v>
      </c>
      <c r="B7243" s="9" t="s">
        <v>26646</v>
      </c>
      <c r="C7243" s="9" t="s">
        <v>23182</v>
      </c>
      <c r="D7243" s="9" t="s">
        <v>26647</v>
      </c>
      <c r="E7243" s="9" t="s">
        <v>26648</v>
      </c>
      <c r="F7243" s="9" t="s">
        <v>26649</v>
      </c>
      <c r="G7243" s="12">
        <v>14</v>
      </c>
      <c r="H7243" s="9" t="s">
        <v>858</v>
      </c>
      <c r="I7243" s="9" t="s">
        <v>858</v>
      </c>
      <c r="J7243" s="12">
        <v>1</v>
      </c>
      <c r="K7243" s="13">
        <v>43805</v>
      </c>
      <c r="L7243" s="86">
        <f>(Tabla2[[#This Row],[release_year]]-'VARIANZA Y DES. EST'!$L$11)^2</f>
        <v>23.230495463129063</v>
      </c>
      <c r="M7243" s="12">
        <v>2019</v>
      </c>
      <c r="N7243" s="9" t="s">
        <v>76</v>
      </c>
      <c r="O7243" s="9" t="s">
        <v>23185</v>
      </c>
      <c r="P7243" s="12">
        <v>2</v>
      </c>
      <c r="Q7243" s="12" t="s">
        <v>28</v>
      </c>
      <c r="R7243" s="12"/>
      <c r="S7243" s="12">
        <v>2</v>
      </c>
      <c r="T7243" s="9" t="s">
        <v>23186</v>
      </c>
      <c r="U7243" s="9" t="s">
        <v>23187</v>
      </c>
      <c r="V7243" s="9" t="s">
        <v>23186</v>
      </c>
      <c r="W7243" s="14">
        <v>3</v>
      </c>
    </row>
    <row r="7244" spans="1:23" x14ac:dyDescent="0.25">
      <c r="A7244" s="8">
        <v>3176</v>
      </c>
      <c r="B7244" s="9" t="s">
        <v>26650</v>
      </c>
      <c r="C7244" s="9" t="s">
        <v>23182</v>
      </c>
      <c r="D7244" s="9" t="s">
        <v>26651</v>
      </c>
      <c r="E7244" s="10" t="s">
        <v>26652</v>
      </c>
      <c r="F7244" s="11"/>
      <c r="G7244" s="12">
        <v>0</v>
      </c>
      <c r="H7244" s="9" t="s">
        <v>25</v>
      </c>
      <c r="I7244" s="9" t="s">
        <v>25</v>
      </c>
      <c r="J7244" s="12">
        <v>1</v>
      </c>
      <c r="K7244" s="13">
        <v>43805</v>
      </c>
      <c r="L7244" s="86">
        <f>(Tabla2[[#This Row],[release_year]]-'VARIANZA Y DES. EST'!$L$11)^2</f>
        <v>23.230495463129063</v>
      </c>
      <c r="M7244" s="12">
        <v>2019</v>
      </c>
      <c r="N7244" s="9" t="s">
        <v>35</v>
      </c>
      <c r="O7244" s="9" t="s">
        <v>23191</v>
      </c>
      <c r="P7244" s="12">
        <v>1</v>
      </c>
      <c r="Q7244" s="12" t="s">
        <v>28</v>
      </c>
      <c r="R7244" s="12"/>
      <c r="S7244" s="12">
        <v>1</v>
      </c>
      <c r="T7244" s="9" t="s">
        <v>23576</v>
      </c>
      <c r="U7244" s="9" t="s">
        <v>23193</v>
      </c>
      <c r="V7244" s="9" t="s">
        <v>23576</v>
      </c>
      <c r="W7244" s="14">
        <v>2</v>
      </c>
    </row>
    <row r="7245" spans="1:23" x14ac:dyDescent="0.25">
      <c r="A7245" s="8">
        <v>3177</v>
      </c>
      <c r="B7245" s="9" t="s">
        <v>26653</v>
      </c>
      <c r="C7245" s="9" t="s">
        <v>23182</v>
      </c>
      <c r="D7245" s="10" t="s">
        <v>26654</v>
      </c>
      <c r="E7245" s="11"/>
      <c r="F7245" s="9" t="s">
        <v>26655</v>
      </c>
      <c r="G7245" s="12">
        <v>22</v>
      </c>
      <c r="H7245" s="9" t="s">
        <v>390</v>
      </c>
      <c r="I7245" s="9" t="s">
        <v>390</v>
      </c>
      <c r="J7245" s="12">
        <v>1</v>
      </c>
      <c r="K7245" s="13">
        <v>43805</v>
      </c>
      <c r="L7245" s="86">
        <f>(Tabla2[[#This Row],[release_year]]-'VARIANZA Y DES. EST'!$L$11)^2</f>
        <v>23.230495463129063</v>
      </c>
      <c r="M7245" s="12">
        <v>2019</v>
      </c>
      <c r="N7245" s="9" t="s">
        <v>76</v>
      </c>
      <c r="O7245" s="9" t="s">
        <v>23191</v>
      </c>
      <c r="P7245" s="12">
        <v>1</v>
      </c>
      <c r="Q7245" s="12" t="s">
        <v>28</v>
      </c>
      <c r="R7245" s="12"/>
      <c r="S7245" s="12">
        <v>1</v>
      </c>
      <c r="T7245" s="9" t="s">
        <v>23438</v>
      </c>
      <c r="U7245" s="9" t="s">
        <v>23187</v>
      </c>
      <c r="V7245" s="9" t="s">
        <v>23438</v>
      </c>
      <c r="W7245" s="14">
        <v>3</v>
      </c>
    </row>
    <row r="7246" spans="1:23" x14ac:dyDescent="0.25">
      <c r="A7246" s="8">
        <v>3178</v>
      </c>
      <c r="B7246" s="9" t="s">
        <v>26656</v>
      </c>
      <c r="C7246" s="9" t="s">
        <v>23182</v>
      </c>
      <c r="D7246" s="10" t="s">
        <v>26657</v>
      </c>
      <c r="E7246" s="11"/>
      <c r="F7246" s="9" t="s">
        <v>26658</v>
      </c>
      <c r="G7246" s="12">
        <v>10</v>
      </c>
      <c r="H7246" s="12"/>
      <c r="I7246" s="9"/>
      <c r="J7246" s="12">
        <v>0</v>
      </c>
      <c r="K7246" s="13">
        <v>43805</v>
      </c>
      <c r="L7246" s="86">
        <f>(Tabla2[[#This Row],[release_year]]-'VARIANZA Y DES. EST'!$L$11)^2</f>
        <v>23.230495463129063</v>
      </c>
      <c r="M7246" s="12">
        <v>2019</v>
      </c>
      <c r="N7246" s="9" t="s">
        <v>76</v>
      </c>
      <c r="O7246" s="9" t="s">
        <v>23191</v>
      </c>
      <c r="P7246" s="12">
        <v>1</v>
      </c>
      <c r="Q7246" s="12" t="s">
        <v>28</v>
      </c>
      <c r="R7246" s="12"/>
      <c r="S7246" s="12">
        <v>1</v>
      </c>
      <c r="T7246" s="9" t="s">
        <v>23705</v>
      </c>
      <c r="U7246" s="9" t="s">
        <v>23193</v>
      </c>
      <c r="V7246" s="9" t="s">
        <v>23705</v>
      </c>
      <c r="W7246" s="14">
        <v>3</v>
      </c>
    </row>
    <row r="7247" spans="1:23" x14ac:dyDescent="0.25">
      <c r="A7247" s="8">
        <v>3183</v>
      </c>
      <c r="B7247" s="9" t="s">
        <v>26659</v>
      </c>
      <c r="C7247" s="9" t="s">
        <v>23182</v>
      </c>
      <c r="D7247" s="9" t="s">
        <v>26660</v>
      </c>
      <c r="E7247" s="9"/>
      <c r="F7247" s="9" t="s">
        <v>26661</v>
      </c>
      <c r="G7247" s="12">
        <v>18</v>
      </c>
      <c r="H7247" s="9" t="s">
        <v>25</v>
      </c>
      <c r="I7247" s="9" t="s">
        <v>25</v>
      </c>
      <c r="J7247" s="12">
        <v>1</v>
      </c>
      <c r="K7247" s="13">
        <v>43804</v>
      </c>
      <c r="L7247" s="86">
        <f>(Tabla2[[#This Row],[release_year]]-'VARIANZA Y DES. EST'!$L$11)^2</f>
        <v>23.230495463129063</v>
      </c>
      <c r="M7247" s="12">
        <v>2019</v>
      </c>
      <c r="N7247" s="9" t="s">
        <v>76</v>
      </c>
      <c r="O7247" s="9" t="s">
        <v>23191</v>
      </c>
      <c r="P7247" s="12">
        <v>1</v>
      </c>
      <c r="Q7247" s="12" t="s">
        <v>28</v>
      </c>
      <c r="R7247" s="12"/>
      <c r="S7247" s="12">
        <v>1</v>
      </c>
      <c r="T7247" s="9" t="s">
        <v>24041</v>
      </c>
      <c r="U7247" s="9" t="s">
        <v>23566</v>
      </c>
      <c r="V7247" s="9" t="s">
        <v>24041</v>
      </c>
      <c r="W7247" s="14">
        <v>3</v>
      </c>
    </row>
    <row r="7248" spans="1:23" x14ac:dyDescent="0.25">
      <c r="A7248" s="8">
        <v>3184</v>
      </c>
      <c r="B7248" s="9" t="s">
        <v>26662</v>
      </c>
      <c r="C7248" s="9" t="s">
        <v>23182</v>
      </c>
      <c r="D7248" s="10" t="s">
        <v>26663</v>
      </c>
      <c r="E7248" s="11"/>
      <c r="F7248" s="9" t="s">
        <v>26664</v>
      </c>
      <c r="G7248" s="12">
        <v>13</v>
      </c>
      <c r="H7248" s="9" t="s">
        <v>25</v>
      </c>
      <c r="I7248" s="9" t="s">
        <v>25</v>
      </c>
      <c r="J7248" s="12">
        <v>1</v>
      </c>
      <c r="K7248" s="13">
        <v>43803</v>
      </c>
      <c r="L7248" s="86">
        <f>(Tabla2[[#This Row],[release_year]]-'VARIANZA Y DES. EST'!$L$11)^2</f>
        <v>23.230495463129063</v>
      </c>
      <c r="M7248" s="12">
        <v>2019</v>
      </c>
      <c r="N7248" s="9" t="s">
        <v>76</v>
      </c>
      <c r="O7248" s="9" t="s">
        <v>23185</v>
      </c>
      <c r="P7248" s="12">
        <v>2</v>
      </c>
      <c r="Q7248" s="12" t="s">
        <v>28</v>
      </c>
      <c r="R7248" s="12"/>
      <c r="S7248" s="12">
        <v>2</v>
      </c>
      <c r="T7248" s="9" t="s">
        <v>23229</v>
      </c>
      <c r="U7248" s="9" t="s">
        <v>23229</v>
      </c>
      <c r="V7248" s="9" t="s">
        <v>23229</v>
      </c>
      <c r="W7248" s="14">
        <v>1</v>
      </c>
    </row>
    <row r="7249" spans="1:23" x14ac:dyDescent="0.25">
      <c r="A7249" s="8">
        <v>3185</v>
      </c>
      <c r="B7249" s="9" t="s">
        <v>26665</v>
      </c>
      <c r="C7249" s="9" t="s">
        <v>23182</v>
      </c>
      <c r="D7249" s="10" t="s">
        <v>26666</v>
      </c>
      <c r="E7249" s="11"/>
      <c r="F7249" s="9" t="s">
        <v>26667</v>
      </c>
      <c r="G7249" s="12">
        <v>9</v>
      </c>
      <c r="H7249" s="9" t="s">
        <v>2924</v>
      </c>
      <c r="I7249" s="9" t="s">
        <v>2924</v>
      </c>
      <c r="J7249" s="12">
        <v>1</v>
      </c>
      <c r="K7249" s="13">
        <v>43803</v>
      </c>
      <c r="L7249" s="86">
        <f>(Tabla2[[#This Row],[release_year]]-'VARIANZA Y DES. EST'!$L$11)^2</f>
        <v>23.230495463129063</v>
      </c>
      <c r="M7249" s="12">
        <v>2019</v>
      </c>
      <c r="N7249" s="9" t="s">
        <v>82</v>
      </c>
      <c r="O7249" s="9" t="s">
        <v>23191</v>
      </c>
      <c r="P7249" s="12">
        <v>1</v>
      </c>
      <c r="Q7249" s="12" t="s">
        <v>28</v>
      </c>
      <c r="R7249" s="12"/>
      <c r="S7249" s="12">
        <v>1</v>
      </c>
      <c r="T7249" s="9" t="s">
        <v>23542</v>
      </c>
      <c r="U7249" s="9" t="s">
        <v>23187</v>
      </c>
      <c r="V7249" s="9" t="s">
        <v>23542</v>
      </c>
      <c r="W7249" s="14">
        <v>3</v>
      </c>
    </row>
    <row r="7250" spans="1:23" x14ac:dyDescent="0.25">
      <c r="A7250" s="8">
        <v>3186</v>
      </c>
      <c r="B7250" s="9" t="s">
        <v>26668</v>
      </c>
      <c r="C7250" s="9" t="s">
        <v>23182</v>
      </c>
      <c r="D7250" s="10" t="s">
        <v>26669</v>
      </c>
      <c r="E7250" s="11"/>
      <c r="F7250" s="9" t="s">
        <v>26670</v>
      </c>
      <c r="G7250" s="12">
        <v>15</v>
      </c>
      <c r="H7250" s="9" t="s">
        <v>1692</v>
      </c>
      <c r="I7250" s="9" t="s">
        <v>1692</v>
      </c>
      <c r="J7250" s="12">
        <v>1</v>
      </c>
      <c r="K7250" s="13">
        <v>43803</v>
      </c>
      <c r="L7250" s="86">
        <f>(Tabla2[[#This Row],[release_year]]-'VARIANZA Y DES. EST'!$L$11)^2</f>
        <v>23.230495463129063</v>
      </c>
      <c r="M7250" s="12">
        <v>2019</v>
      </c>
      <c r="N7250" s="9" t="s">
        <v>35</v>
      </c>
      <c r="O7250" s="9" t="s">
        <v>23191</v>
      </c>
      <c r="P7250" s="12">
        <v>1</v>
      </c>
      <c r="Q7250" s="12" t="s">
        <v>28</v>
      </c>
      <c r="R7250" s="12"/>
      <c r="S7250" s="12">
        <v>1</v>
      </c>
      <c r="T7250" s="9" t="s">
        <v>23537</v>
      </c>
      <c r="U7250" s="9" t="s">
        <v>23187</v>
      </c>
      <c r="V7250" s="9" t="s">
        <v>23537</v>
      </c>
      <c r="W7250" s="14">
        <v>3</v>
      </c>
    </row>
    <row r="7251" spans="1:23" x14ac:dyDescent="0.25">
      <c r="A7251" s="8">
        <v>3188</v>
      </c>
      <c r="B7251" s="9" t="s">
        <v>26671</v>
      </c>
      <c r="C7251" s="9" t="s">
        <v>23182</v>
      </c>
      <c r="D7251" s="9" t="s">
        <v>26672</v>
      </c>
      <c r="E7251" s="9"/>
      <c r="F7251" s="9" t="s">
        <v>26673</v>
      </c>
      <c r="G7251" s="12">
        <v>9</v>
      </c>
      <c r="H7251" s="9" t="s">
        <v>25</v>
      </c>
      <c r="I7251" s="9" t="s">
        <v>25</v>
      </c>
      <c r="J7251" s="12">
        <v>1</v>
      </c>
      <c r="K7251" s="13">
        <v>43801</v>
      </c>
      <c r="L7251" s="86">
        <f>(Tabla2[[#This Row],[release_year]]-'VARIANZA Y DES. EST'!$L$11)^2</f>
        <v>14.590890603358293</v>
      </c>
      <c r="M7251" s="12">
        <v>2018</v>
      </c>
      <c r="N7251" s="9" t="s">
        <v>76</v>
      </c>
      <c r="O7251" s="9" t="s">
        <v>23191</v>
      </c>
      <c r="P7251" s="12">
        <v>1</v>
      </c>
      <c r="Q7251" s="12" t="s">
        <v>28</v>
      </c>
      <c r="R7251" s="12"/>
      <c r="S7251" s="12">
        <v>1</v>
      </c>
      <c r="T7251" s="9" t="s">
        <v>24808</v>
      </c>
      <c r="U7251" s="9" t="s">
        <v>24396</v>
      </c>
      <c r="V7251" s="9" t="s">
        <v>24808</v>
      </c>
      <c r="W7251" s="14">
        <v>3</v>
      </c>
    </row>
    <row r="7252" spans="1:23" x14ac:dyDescent="0.25">
      <c r="A7252" s="8">
        <v>3193</v>
      </c>
      <c r="B7252" s="9" t="s">
        <v>26674</v>
      </c>
      <c r="C7252" s="9" t="s">
        <v>23182</v>
      </c>
      <c r="D7252" s="9" t="s">
        <v>26675</v>
      </c>
      <c r="E7252" s="9"/>
      <c r="F7252" s="9" t="s">
        <v>26676</v>
      </c>
      <c r="G7252" s="12">
        <v>6</v>
      </c>
      <c r="H7252" s="9" t="s">
        <v>25</v>
      </c>
      <c r="I7252" s="9" t="s">
        <v>25</v>
      </c>
      <c r="J7252" s="12">
        <v>1</v>
      </c>
      <c r="K7252" s="13">
        <v>43800</v>
      </c>
      <c r="L7252" s="86">
        <f>(Tabla2[[#This Row],[release_year]]-'VARIANZA Y DES. EST'!$L$11)^2</f>
        <v>14.590890603358293</v>
      </c>
      <c r="M7252" s="12">
        <v>2018</v>
      </c>
      <c r="N7252" s="9" t="s">
        <v>76</v>
      </c>
      <c r="O7252" s="9" t="s">
        <v>23227</v>
      </c>
      <c r="P7252" s="12">
        <v>4</v>
      </c>
      <c r="Q7252" s="12" t="s">
        <v>28</v>
      </c>
      <c r="R7252" s="12"/>
      <c r="S7252" s="12">
        <v>4</v>
      </c>
      <c r="T7252" s="9" t="s">
        <v>23228</v>
      </c>
      <c r="U7252" s="9" t="s">
        <v>23229</v>
      </c>
      <c r="V7252" s="9" t="s">
        <v>23228</v>
      </c>
      <c r="W7252" s="14">
        <v>2</v>
      </c>
    </row>
    <row r="7253" spans="1:23" x14ac:dyDescent="0.25">
      <c r="A7253" s="8">
        <v>3200</v>
      </c>
      <c r="B7253" s="9" t="s">
        <v>26677</v>
      </c>
      <c r="C7253" s="9" t="s">
        <v>23182</v>
      </c>
      <c r="D7253" s="10" t="s">
        <v>26678</v>
      </c>
      <c r="E7253" s="11"/>
      <c r="F7253" s="9" t="s">
        <v>26679</v>
      </c>
      <c r="G7253" s="12">
        <v>3</v>
      </c>
      <c r="H7253" s="12"/>
      <c r="I7253" s="9"/>
      <c r="J7253" s="12">
        <v>0</v>
      </c>
      <c r="K7253" s="13">
        <v>43800</v>
      </c>
      <c r="L7253" s="86">
        <f>(Tabla2[[#This Row],[release_year]]-'VARIANZA Y DES. EST'!$L$11)^2</f>
        <v>3.3116808838167522</v>
      </c>
      <c r="M7253" s="12">
        <v>2016</v>
      </c>
      <c r="N7253" s="9" t="s">
        <v>26</v>
      </c>
      <c r="O7253" s="9" t="s">
        <v>23185</v>
      </c>
      <c r="P7253" s="12">
        <v>2</v>
      </c>
      <c r="Q7253" s="12" t="s">
        <v>28</v>
      </c>
      <c r="R7253" s="12"/>
      <c r="S7253" s="12">
        <v>2</v>
      </c>
      <c r="T7253" s="9" t="s">
        <v>23802</v>
      </c>
      <c r="U7253" s="9" t="s">
        <v>23264</v>
      </c>
      <c r="V7253" s="9" t="s">
        <v>23802</v>
      </c>
      <c r="W7253" s="14">
        <v>3</v>
      </c>
    </row>
    <row r="7254" spans="1:23" x14ac:dyDescent="0.25">
      <c r="A7254" s="8">
        <v>3205</v>
      </c>
      <c r="B7254" s="9" t="s">
        <v>26680</v>
      </c>
      <c r="C7254" s="9" t="s">
        <v>23182</v>
      </c>
      <c r="D7254" s="9" t="s">
        <v>26681</v>
      </c>
      <c r="E7254" s="9"/>
      <c r="F7254" s="9" t="s">
        <v>26682</v>
      </c>
      <c r="G7254" s="12">
        <v>8</v>
      </c>
      <c r="H7254" s="9" t="s">
        <v>1349</v>
      </c>
      <c r="I7254" s="9" t="s">
        <v>1349</v>
      </c>
      <c r="J7254" s="12">
        <v>1</v>
      </c>
      <c r="K7254" s="16">
        <v>43799</v>
      </c>
      <c r="L7254" s="86">
        <f>(Tabla2[[#This Row],[release_year]]-'VARIANZA Y DES. EST'!$L$11)^2</f>
        <v>23.230495463129063</v>
      </c>
      <c r="M7254" s="12">
        <v>2019</v>
      </c>
      <c r="N7254" s="9" t="s">
        <v>35</v>
      </c>
      <c r="O7254" s="9" t="s">
        <v>23191</v>
      </c>
      <c r="P7254" s="12">
        <v>1</v>
      </c>
      <c r="Q7254" s="12" t="s">
        <v>28</v>
      </c>
      <c r="R7254" s="12"/>
      <c r="S7254" s="12">
        <v>1</v>
      </c>
      <c r="T7254" s="9" t="s">
        <v>24513</v>
      </c>
      <c r="U7254" s="9" t="s">
        <v>23187</v>
      </c>
      <c r="V7254" s="9" t="s">
        <v>24513</v>
      </c>
      <c r="W7254" s="14">
        <v>3</v>
      </c>
    </row>
    <row r="7255" spans="1:23" x14ac:dyDescent="0.25">
      <c r="A7255" s="8">
        <v>3209</v>
      </c>
      <c r="B7255" s="9" t="s">
        <v>26683</v>
      </c>
      <c r="C7255" s="9" t="s">
        <v>23182</v>
      </c>
      <c r="D7255" s="10" t="s">
        <v>26684</v>
      </c>
      <c r="E7255" s="11"/>
      <c r="F7255" s="18" t="s">
        <v>26685</v>
      </c>
      <c r="G7255" s="12">
        <v>10</v>
      </c>
      <c r="H7255" s="9" t="s">
        <v>126</v>
      </c>
      <c r="I7255" s="9" t="s">
        <v>9987</v>
      </c>
      <c r="J7255" s="12">
        <v>2</v>
      </c>
      <c r="K7255" s="16">
        <v>43798</v>
      </c>
      <c r="L7255" s="86">
        <f>(Tabla2[[#This Row],[release_year]]-'VARIANZA Y DES. EST'!$L$11)^2</f>
        <v>23.230495463129063</v>
      </c>
      <c r="M7255" s="12">
        <v>2019</v>
      </c>
      <c r="N7255" s="9" t="s">
        <v>26</v>
      </c>
      <c r="O7255" s="9" t="s">
        <v>23185</v>
      </c>
      <c r="P7255" s="12">
        <v>2</v>
      </c>
      <c r="Q7255" s="12" t="s">
        <v>28</v>
      </c>
      <c r="R7255" s="12"/>
      <c r="S7255" s="12">
        <v>2</v>
      </c>
      <c r="T7255" s="9" t="s">
        <v>23264</v>
      </c>
      <c r="U7255" s="9" t="s">
        <v>23264</v>
      </c>
      <c r="V7255" s="9" t="s">
        <v>23264</v>
      </c>
      <c r="W7255" s="14">
        <v>1</v>
      </c>
    </row>
    <row r="7256" spans="1:23" x14ac:dyDescent="0.25">
      <c r="A7256" s="8">
        <v>3213</v>
      </c>
      <c r="B7256" s="9" t="s">
        <v>26686</v>
      </c>
      <c r="C7256" s="9" t="s">
        <v>23182</v>
      </c>
      <c r="D7256" s="10" t="s">
        <v>26687</v>
      </c>
      <c r="E7256" s="11"/>
      <c r="F7256" s="9" t="s">
        <v>26688</v>
      </c>
      <c r="G7256" s="12">
        <v>12</v>
      </c>
      <c r="H7256" s="9" t="s">
        <v>468</v>
      </c>
      <c r="I7256" s="9" t="s">
        <v>26689</v>
      </c>
      <c r="J7256" s="12">
        <v>4</v>
      </c>
      <c r="K7256" s="16">
        <v>43798</v>
      </c>
      <c r="L7256" s="86">
        <f>(Tabla2[[#This Row],[release_year]]-'VARIANZA Y DES. EST'!$L$11)^2</f>
        <v>23.230495463129063</v>
      </c>
      <c r="M7256" s="12">
        <v>2019</v>
      </c>
      <c r="N7256" s="9" t="s">
        <v>76</v>
      </c>
      <c r="O7256" s="9" t="s">
        <v>23185</v>
      </c>
      <c r="P7256" s="12">
        <v>2</v>
      </c>
      <c r="Q7256" s="12" t="s">
        <v>28</v>
      </c>
      <c r="R7256" s="12"/>
      <c r="S7256" s="12">
        <v>2</v>
      </c>
      <c r="T7256" s="9" t="s">
        <v>23370</v>
      </c>
      <c r="U7256" s="9" t="s">
        <v>23193</v>
      </c>
      <c r="V7256" s="9" t="s">
        <v>23370</v>
      </c>
      <c r="W7256" s="14">
        <v>3</v>
      </c>
    </row>
    <row r="7257" spans="1:23" x14ac:dyDescent="0.25">
      <c r="A7257" s="8">
        <v>3217</v>
      </c>
      <c r="B7257" s="9" t="s">
        <v>26690</v>
      </c>
      <c r="C7257" s="9" t="s">
        <v>23182</v>
      </c>
      <c r="D7257" s="10" t="s">
        <v>26691</v>
      </c>
      <c r="E7257" s="11"/>
      <c r="F7257" s="9" t="s">
        <v>26692</v>
      </c>
      <c r="G7257" s="12">
        <v>12</v>
      </c>
      <c r="H7257" s="12"/>
      <c r="I7257" s="9"/>
      <c r="J7257" s="12">
        <v>0</v>
      </c>
      <c r="K7257" s="16">
        <v>43798</v>
      </c>
      <c r="L7257" s="86">
        <f>(Tabla2[[#This Row],[release_year]]-'VARIANZA Y DES. EST'!$L$11)^2</f>
        <v>23.230495463129063</v>
      </c>
      <c r="M7257" s="12">
        <v>2019</v>
      </c>
      <c r="N7257" s="9" t="s">
        <v>35</v>
      </c>
      <c r="O7257" s="9" t="s">
        <v>23191</v>
      </c>
      <c r="P7257" s="12">
        <v>1</v>
      </c>
      <c r="Q7257" s="12" t="s">
        <v>28</v>
      </c>
      <c r="R7257" s="12"/>
      <c r="S7257" s="12">
        <v>1</v>
      </c>
      <c r="T7257" s="9" t="s">
        <v>23201</v>
      </c>
      <c r="U7257" s="9" t="s">
        <v>23187</v>
      </c>
      <c r="V7257" s="9" t="s">
        <v>23201</v>
      </c>
      <c r="W7257" s="14">
        <v>3</v>
      </c>
    </row>
    <row r="7258" spans="1:23" x14ac:dyDescent="0.25">
      <c r="A7258" s="8">
        <v>3220</v>
      </c>
      <c r="B7258" s="9" t="s">
        <v>26693</v>
      </c>
      <c r="C7258" s="9" t="s">
        <v>23182</v>
      </c>
      <c r="D7258" s="9" t="s">
        <v>26694</v>
      </c>
      <c r="E7258" s="18"/>
      <c r="F7258" s="9" t="s">
        <v>26695</v>
      </c>
      <c r="G7258" s="12">
        <v>8</v>
      </c>
      <c r="H7258" s="9" t="s">
        <v>34</v>
      </c>
      <c r="I7258" s="9" t="s">
        <v>34</v>
      </c>
      <c r="J7258" s="12">
        <v>1</v>
      </c>
      <c r="K7258" s="16">
        <v>43797</v>
      </c>
      <c r="L7258" s="86">
        <f>(Tabla2[[#This Row],[release_year]]-'VARIANZA Y DES. EST'!$L$11)^2</f>
        <v>23.230495463129063</v>
      </c>
      <c r="M7258" s="12">
        <v>2019</v>
      </c>
      <c r="N7258" s="9" t="s">
        <v>35</v>
      </c>
      <c r="O7258" s="9" t="s">
        <v>23191</v>
      </c>
      <c r="P7258" s="12">
        <v>1</v>
      </c>
      <c r="Q7258" s="12" t="s">
        <v>28</v>
      </c>
      <c r="R7258" s="12"/>
      <c r="S7258" s="12">
        <v>1</v>
      </c>
      <c r="T7258" s="9" t="s">
        <v>23315</v>
      </c>
      <c r="U7258" s="9" t="s">
        <v>23316</v>
      </c>
      <c r="V7258" s="9" t="s">
        <v>23315</v>
      </c>
      <c r="W7258" s="14">
        <v>2</v>
      </c>
    </row>
    <row r="7259" spans="1:23" x14ac:dyDescent="0.25">
      <c r="A7259" s="8">
        <v>3221</v>
      </c>
      <c r="B7259" s="9" t="s">
        <v>26696</v>
      </c>
      <c r="C7259" s="9" t="s">
        <v>23182</v>
      </c>
      <c r="D7259" s="10" t="s">
        <v>26697</v>
      </c>
      <c r="E7259" s="11"/>
      <c r="F7259" s="9"/>
      <c r="G7259" s="12">
        <v>0</v>
      </c>
      <c r="H7259" s="9" t="s">
        <v>858</v>
      </c>
      <c r="I7259" s="9" t="s">
        <v>858</v>
      </c>
      <c r="J7259" s="12">
        <v>1</v>
      </c>
      <c r="K7259" s="16">
        <v>43797</v>
      </c>
      <c r="L7259" s="86">
        <f>(Tabla2[[#This Row],[release_year]]-'VARIANZA Y DES. EST'!$L$11)^2</f>
        <v>23.230495463129063</v>
      </c>
      <c r="M7259" s="12">
        <v>2019</v>
      </c>
      <c r="N7259" s="9" t="s">
        <v>76</v>
      </c>
      <c r="O7259" s="9" t="s">
        <v>23191</v>
      </c>
      <c r="P7259" s="12">
        <v>1</v>
      </c>
      <c r="Q7259" s="12" t="s">
        <v>28</v>
      </c>
      <c r="R7259" s="12"/>
      <c r="S7259" s="12">
        <v>1</v>
      </c>
      <c r="T7259" s="9" t="s">
        <v>26092</v>
      </c>
      <c r="U7259" s="9" t="s">
        <v>23187</v>
      </c>
      <c r="V7259" s="9" t="s">
        <v>26092</v>
      </c>
      <c r="W7259" s="14">
        <v>3</v>
      </c>
    </row>
    <row r="7260" spans="1:23" x14ac:dyDescent="0.25">
      <c r="A7260" s="8">
        <v>3222</v>
      </c>
      <c r="B7260" s="9" t="s">
        <v>26698</v>
      </c>
      <c r="C7260" s="9" t="s">
        <v>23182</v>
      </c>
      <c r="D7260" s="10" t="s">
        <v>26699</v>
      </c>
      <c r="E7260" s="11"/>
      <c r="F7260" s="9" t="s">
        <v>26700</v>
      </c>
      <c r="G7260" s="12">
        <v>12</v>
      </c>
      <c r="H7260" s="9" t="s">
        <v>25</v>
      </c>
      <c r="I7260" s="9" t="s">
        <v>25</v>
      </c>
      <c r="J7260" s="12">
        <v>1</v>
      </c>
      <c r="K7260" s="16">
        <v>43797</v>
      </c>
      <c r="L7260" s="86">
        <f>(Tabla2[[#This Row],[release_year]]-'VARIANZA Y DES. EST'!$L$11)^2</f>
        <v>23.230495463129063</v>
      </c>
      <c r="M7260" s="12">
        <v>2019</v>
      </c>
      <c r="N7260" s="9" t="s">
        <v>82</v>
      </c>
      <c r="O7260" s="9" t="s">
        <v>23191</v>
      </c>
      <c r="P7260" s="12">
        <v>1</v>
      </c>
      <c r="Q7260" s="12" t="s">
        <v>28</v>
      </c>
      <c r="R7260" s="12"/>
      <c r="S7260" s="12">
        <v>1</v>
      </c>
      <c r="T7260" s="9" t="s">
        <v>23229</v>
      </c>
      <c r="U7260" s="9" t="s">
        <v>23229</v>
      </c>
      <c r="V7260" s="9" t="s">
        <v>23229</v>
      </c>
      <c r="W7260" s="14">
        <v>1</v>
      </c>
    </row>
    <row r="7261" spans="1:23" x14ac:dyDescent="0.25">
      <c r="A7261" s="8">
        <v>3223</v>
      </c>
      <c r="B7261" s="9" t="s">
        <v>26701</v>
      </c>
      <c r="C7261" s="9" t="s">
        <v>23182</v>
      </c>
      <c r="D7261" s="10" t="s">
        <v>26702</v>
      </c>
      <c r="E7261" s="11"/>
      <c r="F7261" s="9" t="s">
        <v>26703</v>
      </c>
      <c r="G7261" s="12">
        <v>10</v>
      </c>
      <c r="H7261" s="9" t="s">
        <v>231</v>
      </c>
      <c r="I7261" s="9" t="s">
        <v>231</v>
      </c>
      <c r="J7261" s="12">
        <v>1</v>
      </c>
      <c r="K7261" s="16">
        <v>43797</v>
      </c>
      <c r="L7261" s="86">
        <f>(Tabla2[[#This Row],[release_year]]-'VARIANZA Y DES. EST'!$L$11)^2</f>
        <v>23.230495463129063</v>
      </c>
      <c r="M7261" s="12">
        <v>2019</v>
      </c>
      <c r="N7261" s="9" t="s">
        <v>76</v>
      </c>
      <c r="O7261" s="9" t="s">
        <v>23191</v>
      </c>
      <c r="P7261" s="12">
        <v>1</v>
      </c>
      <c r="Q7261" s="12" t="s">
        <v>28</v>
      </c>
      <c r="R7261" s="12"/>
      <c r="S7261" s="12">
        <v>1</v>
      </c>
      <c r="T7261" s="9" t="s">
        <v>23477</v>
      </c>
      <c r="U7261" s="9" t="s">
        <v>23187</v>
      </c>
      <c r="V7261" s="9" t="s">
        <v>23477</v>
      </c>
      <c r="W7261" s="14">
        <v>3</v>
      </c>
    </row>
    <row r="7262" spans="1:23" x14ac:dyDescent="0.25">
      <c r="A7262" s="8">
        <v>3231</v>
      </c>
      <c r="B7262" s="9" t="s">
        <v>26704</v>
      </c>
      <c r="C7262" s="9" t="s">
        <v>23182</v>
      </c>
      <c r="D7262" s="9" t="s">
        <v>26705</v>
      </c>
      <c r="E7262" s="9"/>
      <c r="F7262" s="9" t="s">
        <v>26706</v>
      </c>
      <c r="G7262" s="12">
        <v>13</v>
      </c>
      <c r="H7262" s="9" t="s">
        <v>613</v>
      </c>
      <c r="I7262" s="9" t="s">
        <v>613</v>
      </c>
      <c r="J7262" s="12">
        <v>1</v>
      </c>
      <c r="K7262" s="16">
        <v>43795</v>
      </c>
      <c r="L7262" s="86">
        <f>(Tabla2[[#This Row],[release_year]]-'VARIANZA Y DES. EST'!$L$11)^2</f>
        <v>0.67207602404598188</v>
      </c>
      <c r="M7262" s="12">
        <v>2015</v>
      </c>
      <c r="N7262" s="9" t="s">
        <v>76</v>
      </c>
      <c r="O7262" s="9" t="s">
        <v>23185</v>
      </c>
      <c r="P7262" s="12">
        <v>2</v>
      </c>
      <c r="Q7262" s="12" t="s">
        <v>28</v>
      </c>
      <c r="R7262" s="12"/>
      <c r="S7262" s="12">
        <v>2</v>
      </c>
      <c r="T7262" s="9" t="s">
        <v>23445</v>
      </c>
      <c r="U7262" s="9" t="s">
        <v>23193</v>
      </c>
      <c r="V7262" s="9" t="s">
        <v>23445</v>
      </c>
      <c r="W7262" s="14">
        <v>3</v>
      </c>
    </row>
    <row r="7263" spans="1:23" x14ac:dyDescent="0.25">
      <c r="A7263" s="8">
        <v>3233</v>
      </c>
      <c r="B7263" s="9" t="s">
        <v>26707</v>
      </c>
      <c r="C7263" s="9" t="s">
        <v>23182</v>
      </c>
      <c r="D7263" s="9" t="s">
        <v>26708</v>
      </c>
      <c r="E7263" s="9"/>
      <c r="F7263" s="9" t="s">
        <v>26709</v>
      </c>
      <c r="G7263" s="12">
        <v>4</v>
      </c>
      <c r="H7263" s="9" t="s">
        <v>468</v>
      </c>
      <c r="I7263" s="9" t="s">
        <v>468</v>
      </c>
      <c r="J7263" s="12">
        <v>1</v>
      </c>
      <c r="K7263" s="16">
        <v>43795</v>
      </c>
      <c r="L7263" s="86">
        <f>(Tabla2[[#This Row],[release_year]]-'VARIANZA Y DES. EST'!$L$11)^2</f>
        <v>23.230495463129063</v>
      </c>
      <c r="M7263" s="12">
        <v>2019</v>
      </c>
      <c r="N7263" s="9" t="s">
        <v>76</v>
      </c>
      <c r="O7263" s="9" t="s">
        <v>23191</v>
      </c>
      <c r="P7263" s="12">
        <v>1</v>
      </c>
      <c r="Q7263" s="12" t="s">
        <v>28</v>
      </c>
      <c r="R7263" s="12"/>
      <c r="S7263" s="12">
        <v>1</v>
      </c>
      <c r="T7263" s="9" t="s">
        <v>24110</v>
      </c>
      <c r="U7263" s="9" t="s">
        <v>23187</v>
      </c>
      <c r="V7263" s="9" t="s">
        <v>24110</v>
      </c>
      <c r="W7263" s="14">
        <v>3</v>
      </c>
    </row>
    <row r="7264" spans="1:23" x14ac:dyDescent="0.25">
      <c r="A7264" s="8">
        <v>3237</v>
      </c>
      <c r="B7264" s="9" t="s">
        <v>26710</v>
      </c>
      <c r="C7264" s="9" t="s">
        <v>23182</v>
      </c>
      <c r="D7264" s="10" t="s">
        <v>26711</v>
      </c>
      <c r="E7264" s="11"/>
      <c r="F7264" s="9" t="s">
        <v>26712</v>
      </c>
      <c r="G7264" s="12">
        <v>10</v>
      </c>
      <c r="H7264" s="9" t="s">
        <v>2924</v>
      </c>
      <c r="I7264" s="9" t="s">
        <v>2924</v>
      </c>
      <c r="J7264" s="12">
        <v>1</v>
      </c>
      <c r="K7264" s="16">
        <v>43792</v>
      </c>
      <c r="L7264" s="86">
        <f>(Tabla2[[#This Row],[release_year]]-'VARIANZA Y DES. EST'!$L$11)^2</f>
        <v>23.230495463129063</v>
      </c>
      <c r="M7264" s="12">
        <v>2019</v>
      </c>
      <c r="N7264" s="9" t="s">
        <v>35</v>
      </c>
      <c r="O7264" s="9" t="s">
        <v>23191</v>
      </c>
      <c r="P7264" s="12">
        <v>1</v>
      </c>
      <c r="Q7264" s="12" t="s">
        <v>28</v>
      </c>
      <c r="R7264" s="12"/>
      <c r="S7264" s="12">
        <v>1</v>
      </c>
      <c r="T7264" s="9" t="s">
        <v>26713</v>
      </c>
      <c r="U7264" s="9" t="s">
        <v>23187</v>
      </c>
      <c r="V7264" s="9" t="s">
        <v>26713</v>
      </c>
      <c r="W7264" s="14">
        <v>3</v>
      </c>
    </row>
    <row r="7265" spans="1:23" x14ac:dyDescent="0.25">
      <c r="A7265" s="8">
        <v>3239</v>
      </c>
      <c r="B7265" s="9" t="s">
        <v>26714</v>
      </c>
      <c r="C7265" s="9" t="s">
        <v>23182</v>
      </c>
      <c r="D7265" s="10" t="s">
        <v>26715</v>
      </c>
      <c r="E7265" s="11"/>
      <c r="F7265" s="9" t="s">
        <v>26716</v>
      </c>
      <c r="G7265" s="12">
        <v>41</v>
      </c>
      <c r="H7265" s="9" t="s">
        <v>25</v>
      </c>
      <c r="I7265" s="9" t="s">
        <v>25</v>
      </c>
      <c r="J7265" s="12">
        <v>1</v>
      </c>
      <c r="K7265" s="16">
        <v>43791</v>
      </c>
      <c r="L7265" s="86">
        <f>(Tabla2[[#This Row],[release_year]]-'VARIANZA Y DES. EST'!$L$11)^2</f>
        <v>23.230495463129063</v>
      </c>
      <c r="M7265" s="12">
        <v>2019</v>
      </c>
      <c r="N7265" s="9" t="s">
        <v>35</v>
      </c>
      <c r="O7265" s="9" t="s">
        <v>23191</v>
      </c>
      <c r="P7265" s="12">
        <v>1</v>
      </c>
      <c r="Q7265" s="12" t="s">
        <v>28</v>
      </c>
      <c r="R7265" s="12"/>
      <c r="S7265" s="12">
        <v>1</v>
      </c>
      <c r="T7265" s="9" t="s">
        <v>23206</v>
      </c>
      <c r="U7265" s="9" t="s">
        <v>23206</v>
      </c>
      <c r="V7265" s="9" t="s">
        <v>23206</v>
      </c>
      <c r="W7265" s="14">
        <v>1</v>
      </c>
    </row>
    <row r="7266" spans="1:23" x14ac:dyDescent="0.25">
      <c r="A7266" s="8">
        <v>3242</v>
      </c>
      <c r="B7266" s="9" t="s">
        <v>26717</v>
      </c>
      <c r="C7266" s="9" t="s">
        <v>23182</v>
      </c>
      <c r="D7266" s="10" t="s">
        <v>26718</v>
      </c>
      <c r="E7266" s="11"/>
      <c r="F7266" s="9" t="s">
        <v>23288</v>
      </c>
      <c r="G7266" s="12">
        <v>2</v>
      </c>
      <c r="H7266" s="9" t="s">
        <v>25</v>
      </c>
      <c r="I7266" s="9" t="s">
        <v>25</v>
      </c>
      <c r="J7266" s="12">
        <v>1</v>
      </c>
      <c r="K7266" s="16">
        <v>43791</v>
      </c>
      <c r="L7266" s="86">
        <f>(Tabla2[[#This Row],[release_year]]-'VARIANZA Y DES. EST'!$L$11)^2</f>
        <v>23.230495463129063</v>
      </c>
      <c r="M7266" s="12">
        <v>2019</v>
      </c>
      <c r="N7266" s="9" t="s">
        <v>82</v>
      </c>
      <c r="O7266" s="9" t="s">
        <v>23185</v>
      </c>
      <c r="P7266" s="12">
        <v>2</v>
      </c>
      <c r="Q7266" s="12" t="s">
        <v>28</v>
      </c>
      <c r="R7266" s="12"/>
      <c r="S7266" s="12">
        <v>2</v>
      </c>
      <c r="T7266" s="9" t="s">
        <v>23290</v>
      </c>
      <c r="U7266" s="9" t="s">
        <v>23290</v>
      </c>
      <c r="V7266" s="9" t="s">
        <v>23290</v>
      </c>
      <c r="W7266" s="14">
        <v>1</v>
      </c>
    </row>
    <row r="7267" spans="1:23" x14ac:dyDescent="0.25">
      <c r="A7267" s="8">
        <v>3243</v>
      </c>
      <c r="B7267" s="9" t="s">
        <v>26719</v>
      </c>
      <c r="C7267" s="9" t="s">
        <v>23182</v>
      </c>
      <c r="D7267" s="10" t="s">
        <v>26720</v>
      </c>
      <c r="E7267" s="11"/>
      <c r="F7267" s="18"/>
      <c r="G7267" s="12">
        <v>0</v>
      </c>
      <c r="H7267" s="9" t="s">
        <v>25</v>
      </c>
      <c r="I7267" s="9" t="s">
        <v>25</v>
      </c>
      <c r="J7267" s="12">
        <v>1</v>
      </c>
      <c r="K7267" s="16">
        <v>43791</v>
      </c>
      <c r="L7267" s="86">
        <f>(Tabla2[[#This Row],[release_year]]-'VARIANZA Y DES. EST'!$L$11)^2</f>
        <v>23.230495463129063</v>
      </c>
      <c r="M7267" s="12">
        <v>2019</v>
      </c>
      <c r="N7267" s="9" t="s">
        <v>76</v>
      </c>
      <c r="O7267" s="9" t="s">
        <v>23191</v>
      </c>
      <c r="P7267" s="12">
        <v>1</v>
      </c>
      <c r="Q7267" s="12" t="s">
        <v>28</v>
      </c>
      <c r="R7267" s="12"/>
      <c r="S7267" s="12">
        <v>1</v>
      </c>
      <c r="T7267" s="9" t="s">
        <v>23576</v>
      </c>
      <c r="U7267" s="9" t="s">
        <v>23193</v>
      </c>
      <c r="V7267" s="9" t="s">
        <v>23576</v>
      </c>
      <c r="W7267" s="14">
        <v>2</v>
      </c>
    </row>
    <row r="7268" spans="1:23" x14ac:dyDescent="0.25">
      <c r="A7268" s="8">
        <v>3244</v>
      </c>
      <c r="B7268" s="9" t="s">
        <v>26721</v>
      </c>
      <c r="C7268" s="9" t="s">
        <v>23182</v>
      </c>
      <c r="D7268" s="10" t="s">
        <v>26722</v>
      </c>
      <c r="E7268" s="11"/>
      <c r="F7268" s="9" t="s">
        <v>26723</v>
      </c>
      <c r="G7268" s="12">
        <v>11</v>
      </c>
      <c r="H7268" s="9" t="s">
        <v>858</v>
      </c>
      <c r="I7268" s="9" t="s">
        <v>858</v>
      </c>
      <c r="J7268" s="12">
        <v>1</v>
      </c>
      <c r="K7268" s="16">
        <v>43791</v>
      </c>
      <c r="L7268" s="86">
        <f>(Tabla2[[#This Row],[release_year]]-'VARIANZA Y DES. EST'!$L$11)^2</f>
        <v>23.230495463129063</v>
      </c>
      <c r="M7268" s="12">
        <v>2019</v>
      </c>
      <c r="N7268" s="9" t="s">
        <v>76</v>
      </c>
      <c r="O7268" s="9" t="s">
        <v>23191</v>
      </c>
      <c r="P7268" s="12">
        <v>1</v>
      </c>
      <c r="Q7268" s="12" t="s">
        <v>28</v>
      </c>
      <c r="R7268" s="12"/>
      <c r="S7268" s="12">
        <v>1</v>
      </c>
      <c r="T7268" s="9" t="s">
        <v>23477</v>
      </c>
      <c r="U7268" s="9" t="s">
        <v>23187</v>
      </c>
      <c r="V7268" s="9" t="s">
        <v>23477</v>
      </c>
      <c r="W7268" s="14">
        <v>3</v>
      </c>
    </row>
    <row r="7269" spans="1:23" x14ac:dyDescent="0.25">
      <c r="A7269" s="8">
        <v>3246</v>
      </c>
      <c r="B7269" s="9" t="s">
        <v>26724</v>
      </c>
      <c r="C7269" s="9" t="s">
        <v>23182</v>
      </c>
      <c r="D7269" s="10" t="s">
        <v>26725</v>
      </c>
      <c r="E7269" s="11"/>
      <c r="F7269" s="9" t="s">
        <v>26726</v>
      </c>
      <c r="G7269" s="12">
        <v>6</v>
      </c>
      <c r="H7269" s="9" t="s">
        <v>1889</v>
      </c>
      <c r="I7269" s="9" t="s">
        <v>4577</v>
      </c>
      <c r="J7269" s="12">
        <v>2</v>
      </c>
      <c r="K7269" s="16">
        <v>43791</v>
      </c>
      <c r="L7269" s="86">
        <f>(Tabla2[[#This Row],[release_year]]-'VARIANZA Y DES. EST'!$L$11)^2</f>
        <v>23.230495463129063</v>
      </c>
      <c r="M7269" s="12">
        <v>2019</v>
      </c>
      <c r="N7269" s="9" t="s">
        <v>76</v>
      </c>
      <c r="O7269" s="9" t="s">
        <v>23191</v>
      </c>
      <c r="P7269" s="12">
        <v>1</v>
      </c>
      <c r="Q7269" s="12" t="s">
        <v>28</v>
      </c>
      <c r="R7269" s="12"/>
      <c r="S7269" s="12">
        <v>1</v>
      </c>
      <c r="T7269" s="9" t="s">
        <v>23470</v>
      </c>
      <c r="U7269" s="9" t="s">
        <v>23187</v>
      </c>
      <c r="V7269" s="9" t="s">
        <v>23470</v>
      </c>
      <c r="W7269" s="14">
        <v>2</v>
      </c>
    </row>
    <row r="7270" spans="1:23" x14ac:dyDescent="0.25">
      <c r="A7270" s="8">
        <v>3247</v>
      </c>
      <c r="B7270" s="9" t="s">
        <v>26727</v>
      </c>
      <c r="C7270" s="9" t="s">
        <v>23182</v>
      </c>
      <c r="D7270" s="10" t="s">
        <v>26728</v>
      </c>
      <c r="E7270" s="11"/>
      <c r="F7270" s="9" t="s">
        <v>26729</v>
      </c>
      <c r="G7270" s="12">
        <v>9</v>
      </c>
      <c r="H7270" s="9" t="s">
        <v>25</v>
      </c>
      <c r="I7270" s="9" t="s">
        <v>327</v>
      </c>
      <c r="J7270" s="12">
        <v>2</v>
      </c>
      <c r="K7270" s="16">
        <v>43791</v>
      </c>
      <c r="L7270" s="86">
        <f>(Tabla2[[#This Row],[release_year]]-'VARIANZA Y DES. EST'!$L$11)^2</f>
        <v>23.230495463129063</v>
      </c>
      <c r="M7270" s="12">
        <v>2019</v>
      </c>
      <c r="N7270" s="9" t="s">
        <v>110</v>
      </c>
      <c r="O7270" s="9" t="s">
        <v>23255</v>
      </c>
      <c r="P7270" s="12">
        <v>3</v>
      </c>
      <c r="Q7270" s="12" t="s">
        <v>28</v>
      </c>
      <c r="R7270" s="12"/>
      <c r="S7270" s="12">
        <v>3</v>
      </c>
      <c r="T7270" s="9" t="s">
        <v>23849</v>
      </c>
      <c r="U7270" s="9" t="s">
        <v>23264</v>
      </c>
      <c r="V7270" s="9" t="s">
        <v>23849</v>
      </c>
      <c r="W7270" s="14">
        <v>3</v>
      </c>
    </row>
    <row r="7271" spans="1:23" x14ac:dyDescent="0.25">
      <c r="A7271" s="8">
        <v>3248</v>
      </c>
      <c r="B7271" s="9" t="s">
        <v>26730</v>
      </c>
      <c r="C7271" s="9" t="s">
        <v>23182</v>
      </c>
      <c r="D7271" s="10" t="s">
        <v>26731</v>
      </c>
      <c r="E7271" s="11"/>
      <c r="F7271" s="9" t="s">
        <v>26732</v>
      </c>
      <c r="G7271" s="12">
        <v>12</v>
      </c>
      <c r="H7271" s="9" t="s">
        <v>25</v>
      </c>
      <c r="I7271" s="9" t="s">
        <v>25</v>
      </c>
      <c r="J7271" s="12">
        <v>1</v>
      </c>
      <c r="K7271" s="16">
        <v>43791</v>
      </c>
      <c r="L7271" s="86">
        <f>(Tabla2[[#This Row],[release_year]]-'VARIANZA Y DES. EST'!$L$11)^2</f>
        <v>23.230495463129063</v>
      </c>
      <c r="M7271" s="12">
        <v>2019</v>
      </c>
      <c r="N7271" s="9" t="s">
        <v>110</v>
      </c>
      <c r="O7271" s="9" t="s">
        <v>23813</v>
      </c>
      <c r="P7271" s="12">
        <v>8</v>
      </c>
      <c r="Q7271" s="12" t="s">
        <v>28</v>
      </c>
      <c r="R7271" s="12"/>
      <c r="S7271" s="12">
        <v>8</v>
      </c>
      <c r="T7271" s="9" t="s">
        <v>23268</v>
      </c>
      <c r="U7271" s="9" t="s">
        <v>23264</v>
      </c>
      <c r="V7271" s="9" t="s">
        <v>23268</v>
      </c>
      <c r="W7271" s="14">
        <v>2</v>
      </c>
    </row>
    <row r="7272" spans="1:23" x14ac:dyDescent="0.25">
      <c r="A7272" s="8">
        <v>3250</v>
      </c>
      <c r="B7272" s="9" t="s">
        <v>26733</v>
      </c>
      <c r="C7272" s="9" t="s">
        <v>23182</v>
      </c>
      <c r="D7272" s="10" t="s">
        <v>26734</v>
      </c>
      <c r="E7272" s="11"/>
      <c r="F7272" s="9" t="s">
        <v>26735</v>
      </c>
      <c r="G7272" s="12">
        <v>11</v>
      </c>
      <c r="H7272" s="9" t="s">
        <v>3836</v>
      </c>
      <c r="I7272" s="9" t="s">
        <v>3836</v>
      </c>
      <c r="J7272" s="12">
        <v>1</v>
      </c>
      <c r="K7272" s="16">
        <v>43789</v>
      </c>
      <c r="L7272" s="86">
        <f>(Tabla2[[#This Row],[release_year]]-'VARIANZA Y DES. EST'!$L$11)^2</f>
        <v>23.230495463129063</v>
      </c>
      <c r="M7272" s="12">
        <v>2019</v>
      </c>
      <c r="N7272" s="9" t="s">
        <v>76</v>
      </c>
      <c r="O7272" s="9" t="s">
        <v>23191</v>
      </c>
      <c r="P7272" s="12">
        <v>1</v>
      </c>
      <c r="Q7272" s="12" t="s">
        <v>28</v>
      </c>
      <c r="R7272" s="12"/>
      <c r="S7272" s="12">
        <v>1</v>
      </c>
      <c r="T7272" s="9" t="s">
        <v>23477</v>
      </c>
      <c r="U7272" s="9" t="s">
        <v>23187</v>
      </c>
      <c r="V7272" s="9" t="s">
        <v>23477</v>
      </c>
      <c r="W7272" s="14">
        <v>3</v>
      </c>
    </row>
    <row r="7273" spans="1:23" x14ac:dyDescent="0.25">
      <c r="A7273" s="8">
        <v>3253</v>
      </c>
      <c r="B7273" s="9" t="s">
        <v>26736</v>
      </c>
      <c r="C7273" s="9" t="s">
        <v>23182</v>
      </c>
      <c r="D7273" s="10" t="s">
        <v>26737</v>
      </c>
      <c r="E7273" s="11"/>
      <c r="F7273" s="9" t="s">
        <v>26738</v>
      </c>
      <c r="G7273" s="12">
        <v>14</v>
      </c>
      <c r="H7273" s="9" t="s">
        <v>184</v>
      </c>
      <c r="I7273" s="9" t="s">
        <v>184</v>
      </c>
      <c r="J7273" s="12">
        <v>1</v>
      </c>
      <c r="K7273" s="16">
        <v>43789</v>
      </c>
      <c r="L7273" s="86">
        <f>(Tabla2[[#This Row],[release_year]]-'VARIANZA Y DES. EST'!$L$11)^2</f>
        <v>23.230495463129063</v>
      </c>
      <c r="M7273" s="12">
        <v>2019</v>
      </c>
      <c r="N7273" s="9" t="s">
        <v>76</v>
      </c>
      <c r="O7273" s="9" t="s">
        <v>23191</v>
      </c>
      <c r="P7273" s="12">
        <v>1</v>
      </c>
      <c r="Q7273" s="12" t="s">
        <v>28</v>
      </c>
      <c r="R7273" s="12"/>
      <c r="S7273" s="12">
        <v>1</v>
      </c>
      <c r="T7273" s="9" t="s">
        <v>23281</v>
      </c>
      <c r="U7273" s="9" t="s">
        <v>23187</v>
      </c>
      <c r="V7273" s="9" t="s">
        <v>23281</v>
      </c>
      <c r="W7273" s="14">
        <v>2</v>
      </c>
    </row>
    <row r="7274" spans="1:23" x14ac:dyDescent="0.25">
      <c r="A7274" s="8">
        <v>3256</v>
      </c>
      <c r="B7274" s="9" t="s">
        <v>26739</v>
      </c>
      <c r="C7274" s="9" t="s">
        <v>23182</v>
      </c>
      <c r="D7274" s="10" t="s">
        <v>26740</v>
      </c>
      <c r="E7274" s="19"/>
      <c r="F7274" s="11"/>
      <c r="G7274" s="12">
        <v>0</v>
      </c>
      <c r="H7274" s="9" t="s">
        <v>231</v>
      </c>
      <c r="I7274" s="9" t="s">
        <v>231</v>
      </c>
      <c r="J7274" s="12">
        <v>1</v>
      </c>
      <c r="K7274" s="16">
        <v>43789</v>
      </c>
      <c r="L7274" s="86">
        <f>(Tabla2[[#This Row],[release_year]]-'VARIANZA Y DES. EST'!$L$11)^2</f>
        <v>23.230495463129063</v>
      </c>
      <c r="M7274" s="12">
        <v>2019</v>
      </c>
      <c r="N7274" s="9" t="s">
        <v>76</v>
      </c>
      <c r="O7274" s="9" t="s">
        <v>23191</v>
      </c>
      <c r="P7274" s="12">
        <v>1</v>
      </c>
      <c r="Q7274" s="12" t="s">
        <v>28</v>
      </c>
      <c r="R7274" s="12"/>
      <c r="S7274" s="12">
        <v>1</v>
      </c>
      <c r="T7274" s="9" t="s">
        <v>23216</v>
      </c>
      <c r="U7274" s="9" t="s">
        <v>23193</v>
      </c>
      <c r="V7274" s="9" t="s">
        <v>23216</v>
      </c>
      <c r="W7274" s="14">
        <v>3</v>
      </c>
    </row>
    <row r="7275" spans="1:23" x14ac:dyDescent="0.25">
      <c r="A7275" s="8">
        <v>3258</v>
      </c>
      <c r="B7275" s="9" t="s">
        <v>26741</v>
      </c>
      <c r="C7275" s="9" t="s">
        <v>23182</v>
      </c>
      <c r="D7275" s="10" t="s">
        <v>26742</v>
      </c>
      <c r="E7275" s="11"/>
      <c r="F7275" s="9" t="s">
        <v>26743</v>
      </c>
      <c r="G7275" s="12">
        <v>9</v>
      </c>
      <c r="H7275" s="12"/>
      <c r="I7275" s="9"/>
      <c r="J7275" s="12">
        <v>0</v>
      </c>
      <c r="K7275" s="16">
        <v>43788</v>
      </c>
      <c r="L7275" s="86">
        <f>(Tabla2[[#This Row],[release_year]]-'VARIANZA Y DES. EST'!$L$11)^2</f>
        <v>23.230495463129063</v>
      </c>
      <c r="M7275" s="12">
        <v>2019</v>
      </c>
      <c r="N7275" s="9" t="s">
        <v>35</v>
      </c>
      <c r="O7275" s="9" t="s">
        <v>23191</v>
      </c>
      <c r="P7275" s="12">
        <v>1</v>
      </c>
      <c r="Q7275" s="12" t="s">
        <v>28</v>
      </c>
      <c r="R7275" s="12"/>
      <c r="S7275" s="12">
        <v>1</v>
      </c>
      <c r="T7275" s="9" t="s">
        <v>23201</v>
      </c>
      <c r="U7275" s="9" t="s">
        <v>23187</v>
      </c>
      <c r="V7275" s="9" t="s">
        <v>23201</v>
      </c>
      <c r="W7275" s="14">
        <v>3</v>
      </c>
    </row>
    <row r="7276" spans="1:23" x14ac:dyDescent="0.25">
      <c r="A7276" s="8">
        <v>3259</v>
      </c>
      <c r="B7276" s="9" t="s">
        <v>26744</v>
      </c>
      <c r="C7276" s="9" t="s">
        <v>23182</v>
      </c>
      <c r="D7276" s="10" t="s">
        <v>26745</v>
      </c>
      <c r="E7276" s="11"/>
      <c r="F7276" s="9" t="s">
        <v>26746</v>
      </c>
      <c r="G7276" s="12">
        <v>9</v>
      </c>
      <c r="H7276" s="9" t="s">
        <v>4237</v>
      </c>
      <c r="I7276" s="9" t="s">
        <v>4237</v>
      </c>
      <c r="J7276" s="12">
        <v>1</v>
      </c>
      <c r="K7276" s="16">
        <v>43786</v>
      </c>
      <c r="L7276" s="86">
        <f>(Tabla2[[#This Row],[release_year]]-'VARIANZA Y DES. EST'!$L$11)^2</f>
        <v>23.230495463129063</v>
      </c>
      <c r="M7276" s="12">
        <v>2019</v>
      </c>
      <c r="N7276" s="9" t="s">
        <v>76</v>
      </c>
      <c r="O7276" s="9" t="s">
        <v>23191</v>
      </c>
      <c r="P7276" s="12">
        <v>1</v>
      </c>
      <c r="Q7276" s="12" t="s">
        <v>28</v>
      </c>
      <c r="R7276" s="12"/>
      <c r="S7276" s="12">
        <v>1</v>
      </c>
      <c r="T7276" s="9" t="s">
        <v>23542</v>
      </c>
      <c r="U7276" s="9" t="s">
        <v>23187</v>
      </c>
      <c r="V7276" s="9" t="s">
        <v>23542</v>
      </c>
      <c r="W7276" s="14">
        <v>3</v>
      </c>
    </row>
    <row r="7277" spans="1:23" x14ac:dyDescent="0.25">
      <c r="A7277" s="8">
        <v>3264</v>
      </c>
      <c r="B7277" s="9" t="s">
        <v>26747</v>
      </c>
      <c r="C7277" s="9" t="s">
        <v>23182</v>
      </c>
      <c r="D7277" s="10" t="s">
        <v>26748</v>
      </c>
      <c r="E7277" s="11"/>
      <c r="F7277" s="18" t="s">
        <v>26749</v>
      </c>
      <c r="G7277" s="12">
        <v>8</v>
      </c>
      <c r="H7277" s="9" t="s">
        <v>4237</v>
      </c>
      <c r="I7277" s="9" t="s">
        <v>4237</v>
      </c>
      <c r="J7277" s="12">
        <v>1</v>
      </c>
      <c r="K7277" s="16">
        <v>43784</v>
      </c>
      <c r="L7277" s="86">
        <f>(Tabla2[[#This Row],[release_year]]-'VARIANZA Y DES. EST'!$L$11)^2</f>
        <v>124.99681770679673</v>
      </c>
      <c r="M7277" s="12">
        <v>2003</v>
      </c>
      <c r="N7277" s="9" t="s">
        <v>35</v>
      </c>
      <c r="O7277" s="9" t="s">
        <v>23191</v>
      </c>
      <c r="P7277" s="12">
        <v>1</v>
      </c>
      <c r="Q7277" s="12" t="s">
        <v>28</v>
      </c>
      <c r="R7277" s="12"/>
      <c r="S7277" s="12">
        <v>1</v>
      </c>
      <c r="T7277" s="9" t="s">
        <v>26750</v>
      </c>
      <c r="U7277" s="9" t="s">
        <v>23187</v>
      </c>
      <c r="V7277" s="9" t="s">
        <v>26750</v>
      </c>
      <c r="W7277" s="14">
        <v>2</v>
      </c>
    </row>
    <row r="7278" spans="1:23" x14ac:dyDescent="0.25">
      <c r="A7278" s="8">
        <v>3270</v>
      </c>
      <c r="B7278" s="9" t="s">
        <v>26751</v>
      </c>
      <c r="C7278" s="9" t="s">
        <v>23182</v>
      </c>
      <c r="D7278" s="10" t="s">
        <v>26752</v>
      </c>
      <c r="E7278" s="11"/>
      <c r="F7278" s="9" t="s">
        <v>26753</v>
      </c>
      <c r="G7278" s="12">
        <v>6</v>
      </c>
      <c r="H7278" s="9" t="s">
        <v>25</v>
      </c>
      <c r="I7278" s="9" t="s">
        <v>25</v>
      </c>
      <c r="J7278" s="12">
        <v>1</v>
      </c>
      <c r="K7278" s="16">
        <v>43784</v>
      </c>
      <c r="L7278" s="86">
        <f>(Tabla2[[#This Row],[release_year]]-'VARIANZA Y DES. EST'!$L$11)^2</f>
        <v>23.230495463129063</v>
      </c>
      <c r="M7278" s="12">
        <v>2019</v>
      </c>
      <c r="N7278" s="9" t="s">
        <v>76</v>
      </c>
      <c r="O7278" s="9" t="s">
        <v>23191</v>
      </c>
      <c r="P7278" s="12">
        <v>1</v>
      </c>
      <c r="Q7278" s="12" t="s">
        <v>28</v>
      </c>
      <c r="R7278" s="12"/>
      <c r="S7278" s="12">
        <v>1</v>
      </c>
      <c r="T7278" s="9" t="s">
        <v>23290</v>
      </c>
      <c r="U7278" s="9" t="s">
        <v>23290</v>
      </c>
      <c r="V7278" s="9" t="s">
        <v>23290</v>
      </c>
      <c r="W7278" s="14">
        <v>1</v>
      </c>
    </row>
    <row r="7279" spans="1:23" x14ac:dyDescent="0.25">
      <c r="A7279" s="8">
        <v>3271</v>
      </c>
      <c r="B7279" s="9" t="s">
        <v>26754</v>
      </c>
      <c r="C7279" s="9" t="s">
        <v>23182</v>
      </c>
      <c r="D7279" s="9" t="s">
        <v>26755</v>
      </c>
      <c r="E7279" s="18"/>
      <c r="F7279" s="9" t="s">
        <v>26756</v>
      </c>
      <c r="G7279" s="12">
        <v>10</v>
      </c>
      <c r="H7279" s="9" t="s">
        <v>1349</v>
      </c>
      <c r="I7279" s="9" t="s">
        <v>1349</v>
      </c>
      <c r="J7279" s="12">
        <v>1</v>
      </c>
      <c r="K7279" s="16">
        <v>43784</v>
      </c>
      <c r="L7279" s="86">
        <f>(Tabla2[[#This Row],[release_year]]-'VARIANZA Y DES. EST'!$L$11)^2</f>
        <v>1.3928663045044412</v>
      </c>
      <c r="M7279" s="12">
        <v>2013</v>
      </c>
      <c r="N7279" s="9" t="s">
        <v>35</v>
      </c>
      <c r="O7279" s="9" t="s">
        <v>23191</v>
      </c>
      <c r="P7279" s="12">
        <v>1</v>
      </c>
      <c r="Q7279" s="12" t="s">
        <v>28</v>
      </c>
      <c r="R7279" s="12"/>
      <c r="S7279" s="12">
        <v>1</v>
      </c>
      <c r="T7279" s="9" t="s">
        <v>24513</v>
      </c>
      <c r="U7279" s="9" t="s">
        <v>23187</v>
      </c>
      <c r="V7279" s="9" t="s">
        <v>24513</v>
      </c>
      <c r="W7279" s="14">
        <v>3</v>
      </c>
    </row>
    <row r="7280" spans="1:23" x14ac:dyDescent="0.25">
      <c r="A7280" s="8">
        <v>3272</v>
      </c>
      <c r="B7280" s="9" t="s">
        <v>26757</v>
      </c>
      <c r="C7280" s="9" t="s">
        <v>23182</v>
      </c>
      <c r="D7280" s="9" t="s">
        <v>26758</v>
      </c>
      <c r="E7280" s="9"/>
      <c r="F7280" s="9" t="s">
        <v>26759</v>
      </c>
      <c r="G7280" s="12">
        <v>7</v>
      </c>
      <c r="H7280" s="9" t="s">
        <v>34</v>
      </c>
      <c r="I7280" s="9" t="s">
        <v>34</v>
      </c>
      <c r="J7280" s="12">
        <v>1</v>
      </c>
      <c r="K7280" s="16">
        <v>43784</v>
      </c>
      <c r="L7280" s="86">
        <f>(Tabla2[[#This Row],[release_year]]-'VARIANZA Y DES. EST'!$L$11)^2</f>
        <v>17.47405172519213</v>
      </c>
      <c r="M7280" s="12">
        <v>2010</v>
      </c>
      <c r="N7280" s="9" t="s">
        <v>82</v>
      </c>
      <c r="O7280" s="9" t="s">
        <v>23185</v>
      </c>
      <c r="P7280" s="12">
        <v>2</v>
      </c>
      <c r="Q7280" s="12" t="s">
        <v>28</v>
      </c>
      <c r="R7280" s="12"/>
      <c r="S7280" s="12">
        <v>2</v>
      </c>
      <c r="T7280" s="9" t="s">
        <v>26522</v>
      </c>
      <c r="U7280" s="9" t="s">
        <v>23316</v>
      </c>
      <c r="V7280" s="9" t="s">
        <v>26522</v>
      </c>
      <c r="W7280" s="14">
        <v>2</v>
      </c>
    </row>
    <row r="7281" spans="1:23" x14ac:dyDescent="0.25">
      <c r="A7281" s="8">
        <v>3275</v>
      </c>
      <c r="B7281" s="9" t="s">
        <v>26760</v>
      </c>
      <c r="C7281" s="9" t="s">
        <v>23182</v>
      </c>
      <c r="D7281" s="10" t="s">
        <v>26761</v>
      </c>
      <c r="E7281" s="11"/>
      <c r="F7281" s="18" t="s">
        <v>26762</v>
      </c>
      <c r="G7281" s="12">
        <v>8</v>
      </c>
      <c r="H7281" s="9" t="s">
        <v>4237</v>
      </c>
      <c r="I7281" s="9" t="s">
        <v>4237</v>
      </c>
      <c r="J7281" s="12">
        <v>1</v>
      </c>
      <c r="K7281" s="16">
        <v>43784</v>
      </c>
      <c r="L7281" s="86">
        <f>(Tabla2[[#This Row],[release_year]]-'VARIANZA Y DES. EST'!$L$11)^2</f>
        <v>103.6364225665675</v>
      </c>
      <c r="M7281" s="12">
        <v>2004</v>
      </c>
      <c r="N7281" s="9" t="s">
        <v>76</v>
      </c>
      <c r="O7281" s="9" t="s">
        <v>23191</v>
      </c>
      <c r="P7281" s="12">
        <v>1</v>
      </c>
      <c r="Q7281" s="12" t="s">
        <v>28</v>
      </c>
      <c r="R7281" s="12"/>
      <c r="S7281" s="12">
        <v>1</v>
      </c>
      <c r="T7281" s="9" t="s">
        <v>26750</v>
      </c>
      <c r="U7281" s="9" t="s">
        <v>23187</v>
      </c>
      <c r="V7281" s="9" t="s">
        <v>26750</v>
      </c>
      <c r="W7281" s="14">
        <v>2</v>
      </c>
    </row>
    <row r="7282" spans="1:23" x14ac:dyDescent="0.25">
      <c r="A7282" s="8">
        <v>3276</v>
      </c>
      <c r="B7282" s="9" t="s">
        <v>26763</v>
      </c>
      <c r="C7282" s="9" t="s">
        <v>23182</v>
      </c>
      <c r="D7282" s="10" t="s">
        <v>26764</v>
      </c>
      <c r="E7282" s="11"/>
      <c r="F7282" s="9" t="s">
        <v>26765</v>
      </c>
      <c r="G7282" s="12">
        <v>9</v>
      </c>
      <c r="H7282" s="9" t="s">
        <v>25</v>
      </c>
      <c r="I7282" s="9" t="s">
        <v>25</v>
      </c>
      <c r="J7282" s="12">
        <v>1</v>
      </c>
      <c r="K7282" s="16">
        <v>43784</v>
      </c>
      <c r="L7282" s="86">
        <f>(Tabla2[[#This Row],[release_year]]-'VARIANZA Y DES. EST'!$L$11)^2</f>
        <v>23.230495463129063</v>
      </c>
      <c r="M7282" s="12">
        <v>2019</v>
      </c>
      <c r="N7282" s="9" t="s">
        <v>26</v>
      </c>
      <c r="O7282" s="9" t="s">
        <v>23185</v>
      </c>
      <c r="P7282" s="12">
        <v>2</v>
      </c>
      <c r="Q7282" s="12" t="s">
        <v>28</v>
      </c>
      <c r="R7282" s="12"/>
      <c r="S7282" s="12">
        <v>2</v>
      </c>
      <c r="T7282" s="9" t="s">
        <v>23264</v>
      </c>
      <c r="U7282" s="9" t="s">
        <v>23264</v>
      </c>
      <c r="V7282" s="9" t="s">
        <v>23264</v>
      </c>
      <c r="W7282" s="14">
        <v>1</v>
      </c>
    </row>
    <row r="7283" spans="1:23" x14ac:dyDescent="0.25">
      <c r="A7283" s="8">
        <v>3277</v>
      </c>
      <c r="B7283" s="9" t="s">
        <v>26766</v>
      </c>
      <c r="C7283" s="9" t="s">
        <v>23182</v>
      </c>
      <c r="D7283" s="10" t="s">
        <v>26767</v>
      </c>
      <c r="E7283" s="11"/>
      <c r="F7283" s="9" t="s">
        <v>26768</v>
      </c>
      <c r="G7283" s="12">
        <v>9</v>
      </c>
      <c r="H7283" s="9" t="s">
        <v>4237</v>
      </c>
      <c r="I7283" s="9" t="s">
        <v>4237</v>
      </c>
      <c r="J7283" s="12">
        <v>1</v>
      </c>
      <c r="K7283" s="16">
        <v>43784</v>
      </c>
      <c r="L7283" s="86">
        <f>(Tabla2[[#This Row],[release_year]]-'VARIANZA Y DES. EST'!$L$11)^2</f>
        <v>148.35721284702598</v>
      </c>
      <c r="M7283" s="12">
        <v>2002</v>
      </c>
      <c r="N7283" s="9" t="s">
        <v>82</v>
      </c>
      <c r="O7283" s="9" t="s">
        <v>23191</v>
      </c>
      <c r="P7283" s="12">
        <v>1</v>
      </c>
      <c r="Q7283" s="12" t="s">
        <v>28</v>
      </c>
      <c r="R7283" s="12"/>
      <c r="S7283" s="12">
        <v>1</v>
      </c>
      <c r="T7283" s="9" t="s">
        <v>23558</v>
      </c>
      <c r="U7283" s="9" t="s">
        <v>23187</v>
      </c>
      <c r="V7283" s="9" t="s">
        <v>23558</v>
      </c>
      <c r="W7283" s="14">
        <v>3</v>
      </c>
    </row>
    <row r="7284" spans="1:23" x14ac:dyDescent="0.25">
      <c r="A7284" s="8">
        <v>3278</v>
      </c>
      <c r="B7284" s="9" t="s">
        <v>26769</v>
      </c>
      <c r="C7284" s="9" t="s">
        <v>23182</v>
      </c>
      <c r="D7284" s="10" t="s">
        <v>26770</v>
      </c>
      <c r="E7284" s="11"/>
      <c r="F7284" s="9" t="s">
        <v>26771</v>
      </c>
      <c r="G7284" s="12">
        <v>9</v>
      </c>
      <c r="H7284" s="9" t="s">
        <v>1349</v>
      </c>
      <c r="I7284" s="9" t="s">
        <v>1349</v>
      </c>
      <c r="J7284" s="12">
        <v>1</v>
      </c>
      <c r="K7284" s="16">
        <v>43784</v>
      </c>
      <c r="L7284" s="86">
        <f>(Tabla2[[#This Row],[release_year]]-'VARIANZA Y DES. EST'!$L$11)^2</f>
        <v>7.9512857435875226</v>
      </c>
      <c r="M7284" s="12">
        <v>2017</v>
      </c>
      <c r="N7284" s="9" t="s">
        <v>35</v>
      </c>
      <c r="O7284" s="9" t="s">
        <v>23191</v>
      </c>
      <c r="P7284" s="12">
        <v>1</v>
      </c>
      <c r="Q7284" s="12" t="s">
        <v>28</v>
      </c>
      <c r="R7284" s="12"/>
      <c r="S7284" s="12">
        <v>1</v>
      </c>
      <c r="T7284" s="9" t="s">
        <v>24513</v>
      </c>
      <c r="U7284" s="9" t="s">
        <v>23187</v>
      </c>
      <c r="V7284" s="9" t="s">
        <v>24513</v>
      </c>
      <c r="W7284" s="14">
        <v>3</v>
      </c>
    </row>
    <row r="7285" spans="1:23" x14ac:dyDescent="0.25">
      <c r="A7285" s="8">
        <v>3280</v>
      </c>
      <c r="B7285" s="9" t="s">
        <v>26772</v>
      </c>
      <c r="C7285" s="9" t="s">
        <v>23182</v>
      </c>
      <c r="D7285" s="9" t="s">
        <v>26773</v>
      </c>
      <c r="E7285" s="9"/>
      <c r="F7285" s="9" t="s">
        <v>26774</v>
      </c>
      <c r="G7285" s="12">
        <v>15</v>
      </c>
      <c r="H7285" s="9" t="s">
        <v>468</v>
      </c>
      <c r="I7285" s="9" t="s">
        <v>468</v>
      </c>
      <c r="J7285" s="12">
        <v>1</v>
      </c>
      <c r="K7285" s="16">
        <v>43784</v>
      </c>
      <c r="L7285" s="86">
        <f>(Tabla2[[#This Row],[release_year]]-'VARIANZA Y DES. EST'!$L$11)^2</f>
        <v>23.230495463129063</v>
      </c>
      <c r="M7285" s="12">
        <v>2019</v>
      </c>
      <c r="N7285" s="9" t="s">
        <v>76</v>
      </c>
      <c r="O7285" s="9" t="s">
        <v>23191</v>
      </c>
      <c r="P7285" s="12">
        <v>1</v>
      </c>
      <c r="Q7285" s="12" t="s">
        <v>28</v>
      </c>
      <c r="R7285" s="12"/>
      <c r="S7285" s="12">
        <v>1</v>
      </c>
      <c r="T7285" s="9" t="s">
        <v>23370</v>
      </c>
      <c r="U7285" s="9" t="s">
        <v>23193</v>
      </c>
      <c r="V7285" s="9" t="s">
        <v>23370</v>
      </c>
      <c r="W7285" s="14">
        <v>3</v>
      </c>
    </row>
    <row r="7286" spans="1:23" x14ac:dyDescent="0.25">
      <c r="A7286" s="8">
        <v>3282</v>
      </c>
      <c r="B7286" s="9" t="s">
        <v>26775</v>
      </c>
      <c r="C7286" s="9" t="s">
        <v>23182</v>
      </c>
      <c r="D7286" s="10" t="s">
        <v>26776</v>
      </c>
      <c r="E7286" s="11"/>
      <c r="F7286" s="9" t="s">
        <v>26777</v>
      </c>
      <c r="G7286" s="12">
        <v>9</v>
      </c>
      <c r="H7286" s="9" t="s">
        <v>3836</v>
      </c>
      <c r="I7286" s="9" t="s">
        <v>3836</v>
      </c>
      <c r="J7286" s="12">
        <v>1</v>
      </c>
      <c r="K7286" s="16">
        <v>43784</v>
      </c>
      <c r="L7286" s="86">
        <f>(Tabla2[[#This Row],[release_year]]-'VARIANZA Y DES. EST'!$L$11)^2</f>
        <v>23.230495463129063</v>
      </c>
      <c r="M7286" s="12">
        <v>2019</v>
      </c>
      <c r="N7286" s="9" t="s">
        <v>76</v>
      </c>
      <c r="O7286" s="9" t="s">
        <v>23191</v>
      </c>
      <c r="P7286" s="12">
        <v>1</v>
      </c>
      <c r="Q7286" s="12" t="s">
        <v>28</v>
      </c>
      <c r="R7286" s="12"/>
      <c r="S7286" s="12">
        <v>1</v>
      </c>
      <c r="T7286" s="9" t="s">
        <v>23244</v>
      </c>
      <c r="U7286" s="9" t="s">
        <v>23187</v>
      </c>
      <c r="V7286" s="9" t="s">
        <v>23244</v>
      </c>
      <c r="W7286" s="14">
        <v>3</v>
      </c>
    </row>
    <row r="7287" spans="1:23" x14ac:dyDescent="0.25">
      <c r="A7287" s="8">
        <v>3283</v>
      </c>
      <c r="B7287" s="9" t="s">
        <v>26778</v>
      </c>
      <c r="C7287" s="9" t="s">
        <v>23182</v>
      </c>
      <c r="D7287" s="10" t="s">
        <v>26779</v>
      </c>
      <c r="E7287" s="11"/>
      <c r="F7287" s="9"/>
      <c r="G7287" s="12">
        <v>0</v>
      </c>
      <c r="H7287" s="9" t="s">
        <v>25</v>
      </c>
      <c r="I7287" s="9" t="s">
        <v>25</v>
      </c>
      <c r="J7287" s="12">
        <v>1</v>
      </c>
      <c r="K7287" s="16">
        <v>43784</v>
      </c>
      <c r="L7287" s="86">
        <f>(Tabla2[[#This Row],[release_year]]-'VARIANZA Y DES. EST'!$L$11)^2</f>
        <v>23.230495463129063</v>
      </c>
      <c r="M7287" s="12">
        <v>2019</v>
      </c>
      <c r="N7287" s="9" t="s">
        <v>35</v>
      </c>
      <c r="O7287" s="9" t="s">
        <v>23255</v>
      </c>
      <c r="P7287" s="12">
        <v>3</v>
      </c>
      <c r="Q7287" s="12" t="s">
        <v>28</v>
      </c>
      <c r="R7287" s="12"/>
      <c r="S7287" s="12">
        <v>3</v>
      </c>
      <c r="T7287" s="9" t="s">
        <v>23196</v>
      </c>
      <c r="U7287" s="9" t="s">
        <v>23197</v>
      </c>
      <c r="V7287" s="9" t="s">
        <v>23196</v>
      </c>
      <c r="W7287" s="14">
        <v>2</v>
      </c>
    </row>
    <row r="7288" spans="1:23" x14ac:dyDescent="0.25">
      <c r="A7288" s="8">
        <v>3284</v>
      </c>
      <c r="B7288" s="9" t="s">
        <v>26780</v>
      </c>
      <c r="C7288" s="9" t="s">
        <v>23182</v>
      </c>
      <c r="D7288" s="9" t="s">
        <v>26781</v>
      </c>
      <c r="E7288" s="9"/>
      <c r="F7288" s="9" t="s">
        <v>26782</v>
      </c>
      <c r="G7288" s="12">
        <v>11</v>
      </c>
      <c r="H7288" s="9" t="s">
        <v>7034</v>
      </c>
      <c r="I7288" s="9" t="s">
        <v>7034</v>
      </c>
      <c r="J7288" s="12">
        <v>1</v>
      </c>
      <c r="K7288" s="16">
        <v>43784</v>
      </c>
      <c r="L7288" s="86">
        <f>(Tabla2[[#This Row],[release_year]]-'VARIANZA Y DES. EST'!$L$11)^2</f>
        <v>23.230495463129063</v>
      </c>
      <c r="M7288" s="12">
        <v>2019</v>
      </c>
      <c r="N7288" s="9" t="s">
        <v>76</v>
      </c>
      <c r="O7288" s="9" t="s">
        <v>23185</v>
      </c>
      <c r="P7288" s="12">
        <v>2</v>
      </c>
      <c r="Q7288" s="12" t="s">
        <v>28</v>
      </c>
      <c r="R7288" s="12"/>
      <c r="S7288" s="12">
        <v>2</v>
      </c>
      <c r="T7288" s="9" t="s">
        <v>23445</v>
      </c>
      <c r="U7288" s="9" t="s">
        <v>23193</v>
      </c>
      <c r="V7288" s="9" t="s">
        <v>23445</v>
      </c>
      <c r="W7288" s="14">
        <v>3</v>
      </c>
    </row>
    <row r="7289" spans="1:23" x14ac:dyDescent="0.25">
      <c r="A7289" s="8">
        <v>3285</v>
      </c>
      <c r="B7289" s="9" t="s">
        <v>26783</v>
      </c>
      <c r="C7289" s="9" t="s">
        <v>23182</v>
      </c>
      <c r="D7289" s="10" t="s">
        <v>26784</v>
      </c>
      <c r="E7289" s="11"/>
      <c r="F7289" s="9" t="s">
        <v>26785</v>
      </c>
      <c r="G7289" s="12">
        <v>10</v>
      </c>
      <c r="H7289" s="12"/>
      <c r="I7289" s="9"/>
      <c r="J7289" s="12">
        <v>0</v>
      </c>
      <c r="K7289" s="16">
        <v>43784</v>
      </c>
      <c r="L7289" s="86">
        <f>(Tabla2[[#This Row],[release_year]]-'VARIANZA Y DES. EST'!$L$11)^2</f>
        <v>124.99681770679673</v>
      </c>
      <c r="M7289" s="12">
        <v>2003</v>
      </c>
      <c r="N7289" s="9" t="s">
        <v>35</v>
      </c>
      <c r="O7289" s="9" t="s">
        <v>23191</v>
      </c>
      <c r="P7289" s="12">
        <v>1</v>
      </c>
      <c r="Q7289" s="12" t="s">
        <v>28</v>
      </c>
      <c r="R7289" s="12"/>
      <c r="S7289" s="12">
        <v>1</v>
      </c>
      <c r="T7289" s="9" t="s">
        <v>25683</v>
      </c>
      <c r="U7289" s="9" t="s">
        <v>23187</v>
      </c>
      <c r="V7289" s="9" t="s">
        <v>25683</v>
      </c>
      <c r="W7289" s="14">
        <v>3</v>
      </c>
    </row>
    <row r="7290" spans="1:23" x14ac:dyDescent="0.25">
      <c r="A7290" s="8">
        <v>3287</v>
      </c>
      <c r="B7290" s="9" t="s">
        <v>26786</v>
      </c>
      <c r="C7290" s="9" t="s">
        <v>23182</v>
      </c>
      <c r="D7290" s="10" t="s">
        <v>26787</v>
      </c>
      <c r="E7290" s="11"/>
      <c r="F7290" s="9" t="s">
        <v>26788</v>
      </c>
      <c r="G7290" s="12">
        <v>9</v>
      </c>
      <c r="H7290" s="9" t="s">
        <v>3836</v>
      </c>
      <c r="I7290" s="9" t="s">
        <v>3836</v>
      </c>
      <c r="J7290" s="12">
        <v>1</v>
      </c>
      <c r="K7290" s="16">
        <v>43783</v>
      </c>
      <c r="L7290" s="86">
        <f>(Tabla2[[#This Row],[release_year]]-'VARIANZA Y DES. EST'!$L$11)^2</f>
        <v>23.230495463129063</v>
      </c>
      <c r="M7290" s="12">
        <v>2019</v>
      </c>
      <c r="N7290" s="9" t="s">
        <v>35</v>
      </c>
      <c r="O7290" s="9" t="s">
        <v>23191</v>
      </c>
      <c r="P7290" s="12">
        <v>1</v>
      </c>
      <c r="Q7290" s="12" t="s">
        <v>28</v>
      </c>
      <c r="R7290" s="12"/>
      <c r="S7290" s="12">
        <v>1</v>
      </c>
      <c r="T7290" s="9" t="s">
        <v>23201</v>
      </c>
      <c r="U7290" s="9" t="s">
        <v>23187</v>
      </c>
      <c r="V7290" s="9" t="s">
        <v>23201</v>
      </c>
      <c r="W7290" s="14">
        <v>3</v>
      </c>
    </row>
    <row r="7291" spans="1:23" x14ac:dyDescent="0.25">
      <c r="A7291" s="8">
        <v>3288</v>
      </c>
      <c r="B7291" s="9" t="s">
        <v>26789</v>
      </c>
      <c r="C7291" s="9" t="s">
        <v>23182</v>
      </c>
      <c r="D7291" s="10" t="s">
        <v>26790</v>
      </c>
      <c r="E7291" s="11"/>
      <c r="F7291" s="9" t="s">
        <v>26791</v>
      </c>
      <c r="G7291" s="12">
        <v>1</v>
      </c>
      <c r="H7291" s="9" t="s">
        <v>1064</v>
      </c>
      <c r="I7291" s="9" t="s">
        <v>26792</v>
      </c>
      <c r="J7291" s="12">
        <v>3</v>
      </c>
      <c r="K7291" s="16">
        <v>43782</v>
      </c>
      <c r="L7291" s="86">
        <f>(Tabla2[[#This Row],[release_year]]-'VARIANZA Y DES. EST'!$L$11)^2</f>
        <v>33.870100322899837</v>
      </c>
      <c r="M7291" s="12">
        <v>2020</v>
      </c>
      <c r="N7291" s="9" t="s">
        <v>76</v>
      </c>
      <c r="O7291" s="9" t="s">
        <v>23191</v>
      </c>
      <c r="P7291" s="12">
        <v>1</v>
      </c>
      <c r="Q7291" s="12" t="s">
        <v>28</v>
      </c>
      <c r="R7291" s="12"/>
      <c r="S7291" s="12">
        <v>1</v>
      </c>
      <c r="T7291" s="9" t="s">
        <v>24879</v>
      </c>
      <c r="U7291" s="9" t="s">
        <v>23197</v>
      </c>
      <c r="V7291" s="9" t="s">
        <v>24879</v>
      </c>
      <c r="W7291" s="14">
        <v>2</v>
      </c>
    </row>
    <row r="7292" spans="1:23" x14ac:dyDescent="0.25">
      <c r="A7292" s="8">
        <v>3289</v>
      </c>
      <c r="B7292" s="9" t="s">
        <v>26793</v>
      </c>
      <c r="C7292" s="9" t="s">
        <v>23182</v>
      </c>
      <c r="D7292" s="10" t="s">
        <v>26794</v>
      </c>
      <c r="E7292" s="11"/>
      <c r="F7292" s="9" t="s">
        <v>26795</v>
      </c>
      <c r="G7292" s="12">
        <v>9</v>
      </c>
      <c r="H7292" s="9" t="s">
        <v>1349</v>
      </c>
      <c r="I7292" s="9" t="s">
        <v>1349</v>
      </c>
      <c r="J7292" s="12">
        <v>1</v>
      </c>
      <c r="K7292" s="16">
        <v>43781</v>
      </c>
      <c r="L7292" s="86">
        <f>(Tabla2[[#This Row],[release_year]]-'VARIANZA Y DES. EST'!$L$11)^2</f>
        <v>23.230495463129063</v>
      </c>
      <c r="M7292" s="12">
        <v>2019</v>
      </c>
      <c r="N7292" s="9" t="s">
        <v>35</v>
      </c>
      <c r="O7292" s="9" t="s">
        <v>23185</v>
      </c>
      <c r="P7292" s="12">
        <v>2</v>
      </c>
      <c r="Q7292" s="12" t="s">
        <v>28</v>
      </c>
      <c r="R7292" s="12"/>
      <c r="S7292" s="12">
        <v>2</v>
      </c>
      <c r="T7292" s="9" t="s">
        <v>25838</v>
      </c>
      <c r="U7292" s="9" t="s">
        <v>23187</v>
      </c>
      <c r="V7292" s="9" t="s">
        <v>25838</v>
      </c>
      <c r="W7292" s="14">
        <v>3</v>
      </c>
    </row>
    <row r="7293" spans="1:23" x14ac:dyDescent="0.25">
      <c r="A7293" s="8">
        <v>3292</v>
      </c>
      <c r="B7293" s="9" t="s">
        <v>26796</v>
      </c>
      <c r="C7293" s="9" t="s">
        <v>23182</v>
      </c>
      <c r="D7293" s="10" t="s">
        <v>26797</v>
      </c>
      <c r="E7293" s="11"/>
      <c r="F7293" s="9" t="s">
        <v>26798</v>
      </c>
      <c r="G7293" s="12">
        <v>10</v>
      </c>
      <c r="H7293" s="9" t="s">
        <v>2924</v>
      </c>
      <c r="I7293" s="9" t="s">
        <v>2924</v>
      </c>
      <c r="J7293" s="12">
        <v>1</v>
      </c>
      <c r="K7293" s="16">
        <v>43780</v>
      </c>
      <c r="L7293" s="86">
        <f>(Tabla2[[#This Row],[release_year]]-'VARIANZA Y DES. EST'!$L$11)^2</f>
        <v>23.230495463129063</v>
      </c>
      <c r="M7293" s="12">
        <v>2019</v>
      </c>
      <c r="N7293" s="9" t="s">
        <v>35</v>
      </c>
      <c r="O7293" s="9" t="s">
        <v>23191</v>
      </c>
      <c r="P7293" s="12">
        <v>1</v>
      </c>
      <c r="Q7293" s="12" t="s">
        <v>28</v>
      </c>
      <c r="R7293" s="12"/>
      <c r="S7293" s="12">
        <v>1</v>
      </c>
      <c r="T7293" s="9" t="s">
        <v>26799</v>
      </c>
      <c r="U7293" s="9" t="s">
        <v>23187</v>
      </c>
      <c r="V7293" s="9" t="s">
        <v>26799</v>
      </c>
      <c r="W7293" s="14">
        <v>3</v>
      </c>
    </row>
    <row r="7294" spans="1:23" x14ac:dyDescent="0.25">
      <c r="A7294" s="8">
        <v>3294</v>
      </c>
      <c r="B7294" s="9" t="s">
        <v>26800</v>
      </c>
      <c r="C7294" s="9" t="s">
        <v>23182</v>
      </c>
      <c r="D7294" s="9" t="s">
        <v>26801</v>
      </c>
      <c r="E7294" s="18"/>
      <c r="F7294" s="18" t="s">
        <v>26802</v>
      </c>
      <c r="G7294" s="12">
        <v>2</v>
      </c>
      <c r="H7294" s="9" t="s">
        <v>518</v>
      </c>
      <c r="I7294" s="9" t="s">
        <v>518</v>
      </c>
      <c r="J7294" s="12">
        <v>1</v>
      </c>
      <c r="K7294" s="13">
        <v>43778</v>
      </c>
      <c r="L7294" s="86">
        <f>(Tabla2[[#This Row],[release_year]]-'VARIANZA Y DES. EST'!$L$11)^2</f>
        <v>23.230495463129063</v>
      </c>
      <c r="M7294" s="12">
        <v>2019</v>
      </c>
      <c r="N7294" s="9" t="s">
        <v>76</v>
      </c>
      <c r="O7294" s="9" t="s">
        <v>23255</v>
      </c>
      <c r="P7294" s="12">
        <v>3</v>
      </c>
      <c r="Q7294" s="12" t="s">
        <v>28</v>
      </c>
      <c r="R7294" s="12"/>
      <c r="S7294" s="12">
        <v>3</v>
      </c>
      <c r="T7294" s="9" t="s">
        <v>23201</v>
      </c>
      <c r="U7294" s="9" t="s">
        <v>23187</v>
      </c>
      <c r="V7294" s="9" t="s">
        <v>23201</v>
      </c>
      <c r="W7294" s="14">
        <v>3</v>
      </c>
    </row>
    <row r="7295" spans="1:23" x14ac:dyDescent="0.25">
      <c r="A7295" s="8">
        <v>3295</v>
      </c>
      <c r="B7295" s="9" t="s">
        <v>26803</v>
      </c>
      <c r="C7295" s="9" t="s">
        <v>23182</v>
      </c>
      <c r="D7295" s="10" t="s">
        <v>26804</v>
      </c>
      <c r="E7295" s="19"/>
      <c r="F7295" s="11"/>
      <c r="G7295" s="12">
        <v>0</v>
      </c>
      <c r="H7295" s="9" t="s">
        <v>126</v>
      </c>
      <c r="I7295" s="9" t="s">
        <v>126</v>
      </c>
      <c r="J7295" s="12">
        <v>1</v>
      </c>
      <c r="K7295" s="13">
        <v>43777</v>
      </c>
      <c r="L7295" s="86">
        <f>(Tabla2[[#This Row],[release_year]]-'VARIANZA Y DES. EST'!$L$11)^2</f>
        <v>23.230495463129063</v>
      </c>
      <c r="M7295" s="12">
        <v>2019</v>
      </c>
      <c r="N7295" s="9" t="s">
        <v>35</v>
      </c>
      <c r="O7295" s="9" t="s">
        <v>23191</v>
      </c>
      <c r="P7295" s="12">
        <v>1</v>
      </c>
      <c r="Q7295" s="12" t="s">
        <v>28</v>
      </c>
      <c r="R7295" s="12"/>
      <c r="S7295" s="12">
        <v>1</v>
      </c>
      <c r="T7295" s="9" t="s">
        <v>23309</v>
      </c>
      <c r="U7295" s="9" t="s">
        <v>23213</v>
      </c>
      <c r="V7295" s="9" t="s">
        <v>23309</v>
      </c>
      <c r="W7295" s="14">
        <v>3</v>
      </c>
    </row>
    <row r="7296" spans="1:23" x14ac:dyDescent="0.25">
      <c r="A7296" s="8">
        <v>3296</v>
      </c>
      <c r="B7296" s="9" t="s">
        <v>26805</v>
      </c>
      <c r="C7296" s="9" t="s">
        <v>23182</v>
      </c>
      <c r="D7296" s="10" t="s">
        <v>26806</v>
      </c>
      <c r="E7296" s="11"/>
      <c r="F7296" s="18" t="s">
        <v>26807</v>
      </c>
      <c r="G7296" s="12">
        <v>11</v>
      </c>
      <c r="H7296" s="9" t="s">
        <v>126</v>
      </c>
      <c r="I7296" s="9" t="s">
        <v>7061</v>
      </c>
      <c r="J7296" s="12">
        <v>3</v>
      </c>
      <c r="K7296" s="13">
        <v>43777</v>
      </c>
      <c r="L7296" s="86">
        <f>(Tabla2[[#This Row],[release_year]]-'VARIANZA Y DES. EST'!$L$11)^2</f>
        <v>23.230495463129063</v>
      </c>
      <c r="M7296" s="12">
        <v>2019</v>
      </c>
      <c r="N7296" s="9" t="s">
        <v>110</v>
      </c>
      <c r="O7296" s="9" t="s">
        <v>23191</v>
      </c>
      <c r="P7296" s="12">
        <v>1</v>
      </c>
      <c r="Q7296" s="12" t="s">
        <v>28</v>
      </c>
      <c r="R7296" s="12"/>
      <c r="S7296" s="12">
        <v>1</v>
      </c>
      <c r="T7296" s="9" t="s">
        <v>25672</v>
      </c>
      <c r="U7296" s="9" t="s">
        <v>23264</v>
      </c>
      <c r="V7296" s="9" t="s">
        <v>25672</v>
      </c>
      <c r="W7296" s="14">
        <v>3</v>
      </c>
    </row>
    <row r="7297" spans="1:23" x14ac:dyDescent="0.25">
      <c r="A7297" s="8">
        <v>3299</v>
      </c>
      <c r="B7297" s="9" t="s">
        <v>26808</v>
      </c>
      <c r="C7297" s="9" t="s">
        <v>23182</v>
      </c>
      <c r="D7297" s="10" t="s">
        <v>26809</v>
      </c>
      <c r="E7297" s="11"/>
      <c r="F7297" s="18" t="s">
        <v>26810</v>
      </c>
      <c r="G7297" s="12">
        <v>12</v>
      </c>
      <c r="H7297" s="9" t="s">
        <v>1692</v>
      </c>
      <c r="I7297" s="9" t="s">
        <v>1692</v>
      </c>
      <c r="J7297" s="12">
        <v>1</v>
      </c>
      <c r="K7297" s="13">
        <v>43777</v>
      </c>
      <c r="L7297" s="86">
        <f>(Tabla2[[#This Row],[release_year]]-'VARIANZA Y DES. EST'!$L$11)^2</f>
        <v>23.230495463129063</v>
      </c>
      <c r="M7297" s="12">
        <v>2019</v>
      </c>
      <c r="N7297" s="9" t="s">
        <v>76</v>
      </c>
      <c r="O7297" s="9" t="s">
        <v>23185</v>
      </c>
      <c r="P7297" s="12">
        <v>2</v>
      </c>
      <c r="Q7297" s="12" t="s">
        <v>28</v>
      </c>
      <c r="R7297" s="12"/>
      <c r="S7297" s="12">
        <v>2</v>
      </c>
      <c r="T7297" s="9" t="s">
        <v>23370</v>
      </c>
      <c r="U7297" s="9" t="s">
        <v>23193</v>
      </c>
      <c r="V7297" s="9" t="s">
        <v>23370</v>
      </c>
      <c r="W7297" s="14">
        <v>3</v>
      </c>
    </row>
    <row r="7298" spans="1:23" x14ac:dyDescent="0.25">
      <c r="A7298" s="8">
        <v>3302</v>
      </c>
      <c r="B7298" s="9" t="s">
        <v>26811</v>
      </c>
      <c r="C7298" s="9" t="s">
        <v>23182</v>
      </c>
      <c r="D7298" s="9" t="s">
        <v>26812</v>
      </c>
      <c r="E7298" s="9"/>
      <c r="F7298" s="9" t="s">
        <v>26813</v>
      </c>
      <c r="G7298" s="12">
        <v>14</v>
      </c>
      <c r="H7298" s="9" t="s">
        <v>34</v>
      </c>
      <c r="I7298" s="9" t="s">
        <v>34</v>
      </c>
      <c r="J7298" s="12">
        <v>1</v>
      </c>
      <c r="K7298" s="13">
        <v>43775</v>
      </c>
      <c r="L7298" s="86">
        <f>(Tabla2[[#This Row],[release_year]]-'VARIANZA Y DES. EST'!$L$11)^2</f>
        <v>23.230495463129063</v>
      </c>
      <c r="M7298" s="12">
        <v>2019</v>
      </c>
      <c r="N7298" s="9" t="s">
        <v>35</v>
      </c>
      <c r="O7298" s="9" t="s">
        <v>23191</v>
      </c>
      <c r="P7298" s="12">
        <v>1</v>
      </c>
      <c r="Q7298" s="12" t="s">
        <v>28</v>
      </c>
      <c r="R7298" s="12"/>
      <c r="S7298" s="12">
        <v>1</v>
      </c>
      <c r="T7298" s="9" t="s">
        <v>23445</v>
      </c>
      <c r="U7298" s="9" t="s">
        <v>23193</v>
      </c>
      <c r="V7298" s="9" t="s">
        <v>23445</v>
      </c>
      <c r="W7298" s="14">
        <v>3</v>
      </c>
    </row>
    <row r="7299" spans="1:23" x14ac:dyDescent="0.25">
      <c r="A7299" s="8">
        <v>3305</v>
      </c>
      <c r="B7299" s="9" t="s">
        <v>26814</v>
      </c>
      <c r="C7299" s="9" t="s">
        <v>23182</v>
      </c>
      <c r="D7299" s="9" t="s">
        <v>26815</v>
      </c>
      <c r="E7299" s="9"/>
      <c r="F7299" s="9" t="s">
        <v>26816</v>
      </c>
      <c r="G7299" s="12">
        <v>9</v>
      </c>
      <c r="H7299" s="9" t="s">
        <v>25</v>
      </c>
      <c r="I7299" s="9" t="s">
        <v>25</v>
      </c>
      <c r="J7299" s="12">
        <v>1</v>
      </c>
      <c r="K7299" s="13">
        <v>43774</v>
      </c>
      <c r="L7299" s="86">
        <f>(Tabla2[[#This Row],[release_year]]-'VARIANZA Y DES. EST'!$L$11)^2</f>
        <v>3.2471164275211517E-2</v>
      </c>
      <c r="M7299" s="12">
        <v>2014</v>
      </c>
      <c r="N7299" s="9" t="s">
        <v>82</v>
      </c>
      <c r="O7299" s="9" t="s">
        <v>23185</v>
      </c>
      <c r="P7299" s="12">
        <v>2</v>
      </c>
      <c r="Q7299" s="12" t="s">
        <v>28</v>
      </c>
      <c r="R7299" s="12"/>
      <c r="S7299" s="12">
        <v>2</v>
      </c>
      <c r="T7299" s="9" t="s">
        <v>23268</v>
      </c>
      <c r="U7299" s="9" t="s">
        <v>23264</v>
      </c>
      <c r="V7299" s="9" t="s">
        <v>23268</v>
      </c>
      <c r="W7299" s="14">
        <v>2</v>
      </c>
    </row>
    <row r="7300" spans="1:23" x14ac:dyDescent="0.25">
      <c r="A7300" s="8">
        <v>3307</v>
      </c>
      <c r="B7300" s="9" t="s">
        <v>26817</v>
      </c>
      <c r="C7300" s="9" t="s">
        <v>23182</v>
      </c>
      <c r="D7300" s="10" t="s">
        <v>26818</v>
      </c>
      <c r="E7300" s="11"/>
      <c r="F7300" s="9" t="s">
        <v>26819</v>
      </c>
      <c r="G7300" s="12">
        <v>9</v>
      </c>
      <c r="H7300" s="9" t="s">
        <v>126</v>
      </c>
      <c r="I7300" s="9" t="s">
        <v>126</v>
      </c>
      <c r="J7300" s="12">
        <v>1</v>
      </c>
      <c r="K7300" s="13">
        <v>43774</v>
      </c>
      <c r="L7300" s="86">
        <f>(Tabla2[[#This Row],[release_year]]-'VARIANZA Y DES. EST'!$L$11)^2</f>
        <v>23.230495463129063</v>
      </c>
      <c r="M7300" s="12">
        <v>2019</v>
      </c>
      <c r="N7300" s="9" t="s">
        <v>76</v>
      </c>
      <c r="O7300" s="9" t="s">
        <v>23185</v>
      </c>
      <c r="P7300" s="12">
        <v>2</v>
      </c>
      <c r="Q7300" s="12" t="s">
        <v>28</v>
      </c>
      <c r="R7300" s="12"/>
      <c r="S7300" s="12">
        <v>2</v>
      </c>
      <c r="T7300" s="9" t="s">
        <v>23256</v>
      </c>
      <c r="U7300" s="9" t="s">
        <v>23213</v>
      </c>
      <c r="V7300" s="9" t="s">
        <v>23256</v>
      </c>
      <c r="W7300" s="14">
        <v>3</v>
      </c>
    </row>
    <row r="7301" spans="1:23" x14ac:dyDescent="0.25">
      <c r="A7301" s="8">
        <v>3311</v>
      </c>
      <c r="B7301" s="9" t="s">
        <v>26820</v>
      </c>
      <c r="C7301" s="9" t="s">
        <v>23182</v>
      </c>
      <c r="D7301" s="10" t="s">
        <v>26821</v>
      </c>
      <c r="E7301" s="11"/>
      <c r="F7301" s="9" t="s">
        <v>26822</v>
      </c>
      <c r="G7301" s="12">
        <v>6</v>
      </c>
      <c r="H7301" s="9" t="s">
        <v>126</v>
      </c>
      <c r="I7301" s="9" t="s">
        <v>126</v>
      </c>
      <c r="J7301" s="12">
        <v>1</v>
      </c>
      <c r="K7301" s="13">
        <v>43773</v>
      </c>
      <c r="L7301" s="86">
        <f>(Tabla2[[#This Row],[release_year]]-'VARIANZA Y DES. EST'!$L$11)^2</f>
        <v>3.3116808838167522</v>
      </c>
      <c r="M7301" s="12">
        <v>2016</v>
      </c>
      <c r="N7301" s="9" t="s">
        <v>82</v>
      </c>
      <c r="O7301" s="9" t="s">
        <v>23255</v>
      </c>
      <c r="P7301" s="12">
        <v>3</v>
      </c>
      <c r="Q7301" s="12" t="s">
        <v>28</v>
      </c>
      <c r="R7301" s="12"/>
      <c r="S7301" s="12">
        <v>3</v>
      </c>
      <c r="T7301" s="9" t="s">
        <v>23256</v>
      </c>
      <c r="U7301" s="9" t="s">
        <v>23213</v>
      </c>
      <c r="V7301" s="9" t="s">
        <v>23256</v>
      </c>
      <c r="W7301" s="14">
        <v>3</v>
      </c>
    </row>
    <row r="7302" spans="1:23" x14ac:dyDescent="0.25">
      <c r="A7302" s="8">
        <v>3314</v>
      </c>
      <c r="B7302" s="9" t="s">
        <v>26823</v>
      </c>
      <c r="C7302" s="9" t="s">
        <v>23182</v>
      </c>
      <c r="D7302" s="10" t="s">
        <v>26824</v>
      </c>
      <c r="E7302" s="11"/>
      <c r="F7302" s="9"/>
      <c r="G7302" s="12">
        <v>0</v>
      </c>
      <c r="H7302" s="9" t="s">
        <v>25</v>
      </c>
      <c r="I7302" s="9" t="s">
        <v>25</v>
      </c>
      <c r="J7302" s="12">
        <v>1</v>
      </c>
      <c r="K7302" s="13">
        <v>43773</v>
      </c>
      <c r="L7302" s="86">
        <f>(Tabla2[[#This Row],[release_year]]-'VARIANZA Y DES. EST'!$L$11)^2</f>
        <v>23.230495463129063</v>
      </c>
      <c r="M7302" s="12">
        <v>2019</v>
      </c>
      <c r="N7302" s="9" t="s">
        <v>76</v>
      </c>
      <c r="O7302" s="9" t="s">
        <v>23191</v>
      </c>
      <c r="P7302" s="12">
        <v>1</v>
      </c>
      <c r="Q7302" s="12" t="s">
        <v>28</v>
      </c>
      <c r="R7302" s="12"/>
      <c r="S7302" s="12">
        <v>1</v>
      </c>
      <c r="T7302" s="9" t="s">
        <v>23576</v>
      </c>
      <c r="U7302" s="9" t="s">
        <v>23193</v>
      </c>
      <c r="V7302" s="9" t="s">
        <v>23576</v>
      </c>
      <c r="W7302" s="14">
        <v>2</v>
      </c>
    </row>
    <row r="7303" spans="1:23" x14ac:dyDescent="0.25">
      <c r="A7303" s="8">
        <v>3317</v>
      </c>
      <c r="B7303" s="9" t="s">
        <v>26825</v>
      </c>
      <c r="C7303" s="9" t="s">
        <v>23182</v>
      </c>
      <c r="D7303" s="10" t="s">
        <v>26826</v>
      </c>
      <c r="E7303" s="11"/>
      <c r="F7303" s="9" t="s">
        <v>26827</v>
      </c>
      <c r="G7303" s="12">
        <v>9</v>
      </c>
      <c r="H7303" s="9" t="s">
        <v>25</v>
      </c>
      <c r="I7303" s="9" t="s">
        <v>25</v>
      </c>
      <c r="J7303" s="12">
        <v>1</v>
      </c>
      <c r="K7303" s="13">
        <v>43771</v>
      </c>
      <c r="L7303" s="86">
        <f>(Tabla2[[#This Row],[release_year]]-'VARIANZA Y DES. EST'!$L$11)^2</f>
        <v>0.67207602404598188</v>
      </c>
      <c r="M7303" s="12">
        <v>2015</v>
      </c>
      <c r="N7303" s="9" t="s">
        <v>55</v>
      </c>
      <c r="O7303" s="9" t="s">
        <v>23191</v>
      </c>
      <c r="P7303" s="12">
        <v>1</v>
      </c>
      <c r="Q7303" s="12" t="s">
        <v>28</v>
      </c>
      <c r="R7303" s="12"/>
      <c r="S7303" s="12">
        <v>1</v>
      </c>
      <c r="T7303" s="9" t="s">
        <v>23268</v>
      </c>
      <c r="U7303" s="9" t="s">
        <v>23264</v>
      </c>
      <c r="V7303" s="9" t="s">
        <v>23268</v>
      </c>
      <c r="W7303" s="14">
        <v>2</v>
      </c>
    </row>
    <row r="7304" spans="1:23" x14ac:dyDescent="0.25">
      <c r="A7304" s="8">
        <v>3326</v>
      </c>
      <c r="B7304" s="9" t="s">
        <v>26828</v>
      </c>
      <c r="C7304" s="9" t="s">
        <v>23182</v>
      </c>
      <c r="D7304" s="9" t="s">
        <v>26829</v>
      </c>
      <c r="E7304" s="18"/>
      <c r="F7304" s="18" t="s">
        <v>26830</v>
      </c>
      <c r="G7304" s="12">
        <v>10</v>
      </c>
      <c r="H7304" s="9" t="s">
        <v>25</v>
      </c>
      <c r="I7304" s="9" t="s">
        <v>25</v>
      </c>
      <c r="J7304" s="12">
        <v>1</v>
      </c>
      <c r="K7304" s="13">
        <v>43771</v>
      </c>
      <c r="L7304" s="86">
        <f>(Tabla2[[#This Row],[release_year]]-'VARIANZA Y DES. EST'!$L$11)^2</f>
        <v>1.3928663045044412</v>
      </c>
      <c r="M7304" s="12">
        <v>2013</v>
      </c>
      <c r="N7304" s="9" t="s">
        <v>55</v>
      </c>
      <c r="O7304" s="9" t="s">
        <v>23255</v>
      </c>
      <c r="P7304" s="12">
        <v>3</v>
      </c>
      <c r="Q7304" s="12" t="s">
        <v>28</v>
      </c>
      <c r="R7304" s="12"/>
      <c r="S7304" s="12">
        <v>3</v>
      </c>
      <c r="T7304" s="9" t="s">
        <v>23268</v>
      </c>
      <c r="U7304" s="9" t="s">
        <v>23264</v>
      </c>
      <c r="V7304" s="9" t="s">
        <v>23268</v>
      </c>
      <c r="W7304" s="14">
        <v>2</v>
      </c>
    </row>
    <row r="7305" spans="1:23" x14ac:dyDescent="0.25">
      <c r="A7305" s="8">
        <v>3328</v>
      </c>
      <c r="B7305" s="9" t="s">
        <v>26831</v>
      </c>
      <c r="C7305" s="9" t="s">
        <v>23182</v>
      </c>
      <c r="D7305" s="10" t="s">
        <v>26832</v>
      </c>
      <c r="E7305" s="11"/>
      <c r="F7305" s="9" t="s">
        <v>26833</v>
      </c>
      <c r="G7305" s="12">
        <v>1</v>
      </c>
      <c r="H7305" s="9" t="s">
        <v>25</v>
      </c>
      <c r="I7305" s="9" t="s">
        <v>25</v>
      </c>
      <c r="J7305" s="12">
        <v>1</v>
      </c>
      <c r="K7305" s="13">
        <v>43770</v>
      </c>
      <c r="L7305" s="86">
        <f>(Tabla2[[#This Row],[release_year]]-'VARIANZA Y DES. EST'!$L$11)^2</f>
        <v>0.67207602404598188</v>
      </c>
      <c r="M7305" s="12">
        <v>2015</v>
      </c>
      <c r="N7305" s="9" t="s">
        <v>82</v>
      </c>
      <c r="O7305" s="9" t="s">
        <v>23191</v>
      </c>
      <c r="P7305" s="12">
        <v>1</v>
      </c>
      <c r="Q7305" s="12" t="s">
        <v>28</v>
      </c>
      <c r="R7305" s="12"/>
      <c r="S7305" s="12">
        <v>1</v>
      </c>
      <c r="T7305" s="9" t="s">
        <v>23837</v>
      </c>
      <c r="U7305" s="9" t="s">
        <v>23197</v>
      </c>
      <c r="V7305" s="9" t="s">
        <v>23837</v>
      </c>
      <c r="W7305" s="14">
        <v>3</v>
      </c>
    </row>
    <row r="7306" spans="1:23" x14ac:dyDescent="0.25">
      <c r="A7306" s="8">
        <v>3329</v>
      </c>
      <c r="B7306" s="9" t="s">
        <v>26834</v>
      </c>
      <c r="C7306" s="9" t="s">
        <v>23182</v>
      </c>
      <c r="D7306" s="9" t="s">
        <v>26835</v>
      </c>
      <c r="E7306" s="9"/>
      <c r="F7306" s="9" t="s">
        <v>26836</v>
      </c>
      <c r="G7306" s="12">
        <v>7</v>
      </c>
      <c r="H7306" s="9" t="s">
        <v>231</v>
      </c>
      <c r="I7306" s="9" t="s">
        <v>231</v>
      </c>
      <c r="J7306" s="12">
        <v>1</v>
      </c>
      <c r="K7306" s="13">
        <v>43770</v>
      </c>
      <c r="L7306" s="86">
        <f>(Tabla2[[#This Row],[release_year]]-'VARIANZA Y DES. EST'!$L$11)^2</f>
        <v>14.590890603358293</v>
      </c>
      <c r="M7306" s="12">
        <v>2018</v>
      </c>
      <c r="N7306" s="9" t="s">
        <v>76</v>
      </c>
      <c r="O7306" s="9" t="s">
        <v>23191</v>
      </c>
      <c r="P7306" s="12">
        <v>1</v>
      </c>
      <c r="Q7306" s="12" t="s">
        <v>28</v>
      </c>
      <c r="R7306" s="12"/>
      <c r="S7306" s="12">
        <v>1</v>
      </c>
      <c r="T7306" s="9" t="s">
        <v>23445</v>
      </c>
      <c r="U7306" s="9" t="s">
        <v>23193</v>
      </c>
      <c r="V7306" s="9" t="s">
        <v>23445</v>
      </c>
      <c r="W7306" s="14">
        <v>3</v>
      </c>
    </row>
    <row r="7307" spans="1:23" x14ac:dyDescent="0.25">
      <c r="A7307" s="8">
        <v>3331</v>
      </c>
      <c r="B7307" s="9" t="s">
        <v>26837</v>
      </c>
      <c r="C7307" s="9" t="s">
        <v>23182</v>
      </c>
      <c r="D7307" s="10" t="s">
        <v>26838</v>
      </c>
      <c r="E7307" s="11"/>
      <c r="F7307" s="9" t="s">
        <v>26839</v>
      </c>
      <c r="G7307" s="12">
        <v>1</v>
      </c>
      <c r="H7307" s="9" t="s">
        <v>25</v>
      </c>
      <c r="I7307" s="9" t="s">
        <v>25</v>
      </c>
      <c r="J7307" s="12">
        <v>1</v>
      </c>
      <c r="K7307" s="13">
        <v>43770</v>
      </c>
      <c r="L7307" s="86">
        <f>(Tabla2[[#This Row],[release_year]]-'VARIANZA Y DES. EST'!$L$11)^2</f>
        <v>3.3116808838167522</v>
      </c>
      <c r="M7307" s="12">
        <v>2016</v>
      </c>
      <c r="N7307" s="9" t="s">
        <v>35</v>
      </c>
      <c r="O7307" s="9" t="s">
        <v>23227</v>
      </c>
      <c r="P7307" s="12">
        <v>4</v>
      </c>
      <c r="Q7307" s="12" t="s">
        <v>28</v>
      </c>
      <c r="R7307" s="12"/>
      <c r="S7307" s="12">
        <v>4</v>
      </c>
      <c r="T7307" s="9" t="s">
        <v>26497</v>
      </c>
      <c r="U7307" s="9" t="s">
        <v>23187</v>
      </c>
      <c r="V7307" s="9" t="s">
        <v>26497</v>
      </c>
      <c r="W7307" s="14">
        <v>3</v>
      </c>
    </row>
    <row r="7308" spans="1:23" x14ac:dyDescent="0.25">
      <c r="A7308" s="8">
        <v>3334</v>
      </c>
      <c r="B7308" s="9" t="s">
        <v>26840</v>
      </c>
      <c r="C7308" s="9" t="s">
        <v>23182</v>
      </c>
      <c r="D7308" s="9" t="s">
        <v>26841</v>
      </c>
      <c r="E7308" s="9"/>
      <c r="F7308" s="9" t="s">
        <v>26842</v>
      </c>
      <c r="G7308" s="12">
        <v>16</v>
      </c>
      <c r="H7308" s="9" t="s">
        <v>34</v>
      </c>
      <c r="I7308" s="9" t="s">
        <v>34</v>
      </c>
      <c r="J7308" s="12">
        <v>1</v>
      </c>
      <c r="K7308" s="13">
        <v>43770</v>
      </c>
      <c r="L7308" s="86">
        <f>(Tabla2[[#This Row],[release_year]]-'VARIANZA Y DES. EST'!$L$11)^2</f>
        <v>38.194842005650592</v>
      </c>
      <c r="M7308" s="12">
        <v>2008</v>
      </c>
      <c r="N7308" s="9" t="s">
        <v>82</v>
      </c>
      <c r="O7308" s="9" t="s">
        <v>23185</v>
      </c>
      <c r="P7308" s="12">
        <v>2</v>
      </c>
      <c r="Q7308" s="12" t="s">
        <v>28</v>
      </c>
      <c r="R7308" s="12"/>
      <c r="S7308" s="12">
        <v>2</v>
      </c>
      <c r="T7308" s="9" t="s">
        <v>26522</v>
      </c>
      <c r="U7308" s="9" t="s">
        <v>23316</v>
      </c>
      <c r="V7308" s="9" t="s">
        <v>26522</v>
      </c>
      <c r="W7308" s="14">
        <v>2</v>
      </c>
    </row>
    <row r="7309" spans="1:23" x14ac:dyDescent="0.25">
      <c r="A7309" s="8">
        <v>3337</v>
      </c>
      <c r="B7309" s="9" t="s">
        <v>26843</v>
      </c>
      <c r="C7309" s="9" t="s">
        <v>23182</v>
      </c>
      <c r="D7309" s="9" t="s">
        <v>26844</v>
      </c>
      <c r="E7309" s="9"/>
      <c r="F7309" s="9" t="s">
        <v>26845</v>
      </c>
      <c r="G7309" s="12">
        <v>24</v>
      </c>
      <c r="H7309" s="9" t="s">
        <v>34</v>
      </c>
      <c r="I7309" s="9" t="s">
        <v>34</v>
      </c>
      <c r="J7309" s="12">
        <v>1</v>
      </c>
      <c r="K7309" s="13">
        <v>43770</v>
      </c>
      <c r="L7309" s="86">
        <f>(Tabla2[[#This Row],[release_year]]-'VARIANZA Y DES. EST'!$L$11)^2</f>
        <v>0.67207602404598188</v>
      </c>
      <c r="M7309" s="12">
        <v>2015</v>
      </c>
      <c r="N7309" s="9" t="s">
        <v>35</v>
      </c>
      <c r="O7309" s="9" t="s">
        <v>23185</v>
      </c>
      <c r="P7309" s="12">
        <v>2</v>
      </c>
      <c r="Q7309" s="12" t="s">
        <v>28</v>
      </c>
      <c r="R7309" s="12"/>
      <c r="S7309" s="12">
        <v>2</v>
      </c>
      <c r="T7309" s="9" t="s">
        <v>23410</v>
      </c>
      <c r="U7309" s="9" t="s">
        <v>23316</v>
      </c>
      <c r="V7309" s="9" t="s">
        <v>23410</v>
      </c>
      <c r="W7309" s="14">
        <v>3</v>
      </c>
    </row>
    <row r="7310" spans="1:23" x14ac:dyDescent="0.25">
      <c r="A7310" s="8">
        <v>3340</v>
      </c>
      <c r="B7310" s="9" t="s">
        <v>26846</v>
      </c>
      <c r="C7310" s="9" t="s">
        <v>23182</v>
      </c>
      <c r="D7310" s="10" t="s">
        <v>26847</v>
      </c>
      <c r="E7310" s="11"/>
      <c r="F7310" s="9" t="s">
        <v>26848</v>
      </c>
      <c r="G7310" s="12">
        <v>12</v>
      </c>
      <c r="H7310" s="9" t="s">
        <v>34</v>
      </c>
      <c r="I7310" s="9" t="s">
        <v>34</v>
      </c>
      <c r="J7310" s="12">
        <v>1</v>
      </c>
      <c r="K7310" s="13">
        <v>43770</v>
      </c>
      <c r="L7310" s="86">
        <f>(Tabla2[[#This Row],[release_year]]-'VARIANZA Y DES. EST'!$L$11)^2</f>
        <v>3.2471164275211517E-2</v>
      </c>
      <c r="M7310" s="12">
        <v>2014</v>
      </c>
      <c r="N7310" s="9" t="s">
        <v>82</v>
      </c>
      <c r="O7310" s="9" t="s">
        <v>23185</v>
      </c>
      <c r="P7310" s="12">
        <v>2</v>
      </c>
      <c r="Q7310" s="12" t="s">
        <v>28</v>
      </c>
      <c r="R7310" s="12"/>
      <c r="S7310" s="12">
        <v>2</v>
      </c>
      <c r="T7310" s="9" t="s">
        <v>24160</v>
      </c>
      <c r="U7310" s="9" t="s">
        <v>23316</v>
      </c>
      <c r="V7310" s="9" t="s">
        <v>24160</v>
      </c>
      <c r="W7310" s="14">
        <v>3</v>
      </c>
    </row>
    <row r="7311" spans="1:23" x14ac:dyDescent="0.25">
      <c r="A7311" s="8">
        <v>3341</v>
      </c>
      <c r="B7311" s="9" t="s">
        <v>26849</v>
      </c>
      <c r="C7311" s="9" t="s">
        <v>23182</v>
      </c>
      <c r="D7311" s="10" t="s">
        <v>26850</v>
      </c>
      <c r="E7311" s="11"/>
      <c r="F7311" s="18" t="s">
        <v>26851</v>
      </c>
      <c r="G7311" s="12">
        <v>8</v>
      </c>
      <c r="H7311" s="9" t="s">
        <v>34</v>
      </c>
      <c r="I7311" s="9" t="s">
        <v>34</v>
      </c>
      <c r="J7311" s="12">
        <v>1</v>
      </c>
      <c r="K7311" s="13">
        <v>43770</v>
      </c>
      <c r="L7311" s="86">
        <f>(Tabla2[[#This Row],[release_year]]-'VARIANZA Y DES. EST'!$L$11)^2</f>
        <v>17.47405172519213</v>
      </c>
      <c r="M7311" s="12">
        <v>2010</v>
      </c>
      <c r="N7311" s="9" t="s">
        <v>35</v>
      </c>
      <c r="O7311" s="9" t="s">
        <v>23191</v>
      </c>
      <c r="P7311" s="12">
        <v>1</v>
      </c>
      <c r="Q7311" s="12" t="s">
        <v>28</v>
      </c>
      <c r="R7311" s="12"/>
      <c r="S7311" s="12">
        <v>1</v>
      </c>
      <c r="T7311" s="9" t="s">
        <v>25994</v>
      </c>
      <c r="U7311" s="9" t="s">
        <v>23316</v>
      </c>
      <c r="V7311" s="9" t="s">
        <v>25994</v>
      </c>
      <c r="W7311" s="14">
        <v>2</v>
      </c>
    </row>
    <row r="7312" spans="1:23" x14ac:dyDescent="0.25">
      <c r="A7312" s="8">
        <v>3342</v>
      </c>
      <c r="B7312" s="9" t="s">
        <v>26852</v>
      </c>
      <c r="C7312" s="9" t="s">
        <v>23182</v>
      </c>
      <c r="D7312" s="10" t="s">
        <v>26853</v>
      </c>
      <c r="E7312" s="11"/>
      <c r="F7312" s="18" t="s">
        <v>26854</v>
      </c>
      <c r="G7312" s="12">
        <v>14</v>
      </c>
      <c r="H7312" s="9" t="s">
        <v>34</v>
      </c>
      <c r="I7312" s="9" t="s">
        <v>34</v>
      </c>
      <c r="J7312" s="12">
        <v>1</v>
      </c>
      <c r="K7312" s="13">
        <v>43770</v>
      </c>
      <c r="L7312" s="86">
        <f>(Tabla2[[#This Row],[release_year]]-'VARIANZA Y DES. EST'!$L$11)^2</f>
        <v>3.3116808838167522</v>
      </c>
      <c r="M7312" s="12">
        <v>2016</v>
      </c>
      <c r="N7312" s="9" t="s">
        <v>35</v>
      </c>
      <c r="O7312" s="9" t="s">
        <v>23185</v>
      </c>
      <c r="P7312" s="12">
        <v>2</v>
      </c>
      <c r="Q7312" s="12" t="s">
        <v>28</v>
      </c>
      <c r="R7312" s="12"/>
      <c r="S7312" s="12">
        <v>2</v>
      </c>
      <c r="T7312" s="9" t="s">
        <v>23315</v>
      </c>
      <c r="U7312" s="9" t="s">
        <v>23316</v>
      </c>
      <c r="V7312" s="9" t="s">
        <v>23315</v>
      </c>
      <c r="W7312" s="14">
        <v>2</v>
      </c>
    </row>
    <row r="7313" spans="1:23" x14ac:dyDescent="0.25">
      <c r="A7313" s="8">
        <v>3343</v>
      </c>
      <c r="B7313" s="9" t="s">
        <v>26855</v>
      </c>
      <c r="C7313" s="9" t="s">
        <v>23182</v>
      </c>
      <c r="D7313" s="10" t="s">
        <v>26856</v>
      </c>
      <c r="E7313" s="11"/>
      <c r="F7313" s="9" t="s">
        <v>26857</v>
      </c>
      <c r="G7313" s="12">
        <v>6</v>
      </c>
      <c r="H7313" s="9" t="s">
        <v>25</v>
      </c>
      <c r="I7313" s="9" t="s">
        <v>1636</v>
      </c>
      <c r="J7313" s="12">
        <v>2</v>
      </c>
      <c r="K7313" s="13">
        <v>43770</v>
      </c>
      <c r="L7313" s="86">
        <f>(Tabla2[[#This Row],[release_year]]-'VARIANZA Y DES. EST'!$L$11)^2</f>
        <v>23.230495463129063</v>
      </c>
      <c r="M7313" s="12">
        <v>2019</v>
      </c>
      <c r="N7313" s="9" t="s">
        <v>35</v>
      </c>
      <c r="O7313" s="9" t="s">
        <v>23191</v>
      </c>
      <c r="P7313" s="12">
        <v>1</v>
      </c>
      <c r="Q7313" s="12" t="s">
        <v>28</v>
      </c>
      <c r="R7313" s="12"/>
      <c r="S7313" s="12">
        <v>1</v>
      </c>
      <c r="T7313" s="9" t="s">
        <v>23470</v>
      </c>
      <c r="U7313" s="9" t="s">
        <v>23187</v>
      </c>
      <c r="V7313" s="9" t="s">
        <v>23470</v>
      </c>
      <c r="W7313" s="14">
        <v>2</v>
      </c>
    </row>
    <row r="7314" spans="1:23" x14ac:dyDescent="0.25">
      <c r="A7314" s="8">
        <v>3345</v>
      </c>
      <c r="B7314" s="9" t="s">
        <v>26858</v>
      </c>
      <c r="C7314" s="9" t="s">
        <v>23182</v>
      </c>
      <c r="D7314" s="10" t="s">
        <v>26859</v>
      </c>
      <c r="E7314" s="11"/>
      <c r="F7314" s="9" t="s">
        <v>26860</v>
      </c>
      <c r="G7314" s="12">
        <v>1</v>
      </c>
      <c r="H7314" s="9" t="s">
        <v>25</v>
      </c>
      <c r="I7314" s="9" t="s">
        <v>25</v>
      </c>
      <c r="J7314" s="12">
        <v>1</v>
      </c>
      <c r="K7314" s="13">
        <v>43770</v>
      </c>
      <c r="L7314" s="86">
        <f>(Tabla2[[#This Row],[release_year]]-'VARIANZA Y DES. EST'!$L$11)^2</f>
        <v>23.230495463129063</v>
      </c>
      <c r="M7314" s="12">
        <v>2019</v>
      </c>
      <c r="N7314" s="9" t="s">
        <v>76</v>
      </c>
      <c r="O7314" s="9" t="s">
        <v>23185</v>
      </c>
      <c r="P7314" s="12">
        <v>2</v>
      </c>
      <c r="Q7314" s="12" t="s">
        <v>28</v>
      </c>
      <c r="R7314" s="12"/>
      <c r="S7314" s="12">
        <v>2</v>
      </c>
      <c r="T7314" s="9" t="s">
        <v>23290</v>
      </c>
      <c r="U7314" s="9" t="s">
        <v>23290</v>
      </c>
      <c r="V7314" s="9" t="s">
        <v>23290</v>
      </c>
      <c r="W7314" s="14">
        <v>1</v>
      </c>
    </row>
    <row r="7315" spans="1:23" x14ac:dyDescent="0.25">
      <c r="A7315" s="8">
        <v>3346</v>
      </c>
      <c r="B7315" s="9" t="s">
        <v>26861</v>
      </c>
      <c r="C7315" s="9" t="s">
        <v>23182</v>
      </c>
      <c r="D7315" s="9" t="s">
        <v>26862</v>
      </c>
      <c r="E7315" s="9"/>
      <c r="F7315" s="9" t="s">
        <v>26863</v>
      </c>
      <c r="G7315" s="12">
        <v>5</v>
      </c>
      <c r="H7315" s="9" t="s">
        <v>160</v>
      </c>
      <c r="I7315" s="9" t="s">
        <v>26864</v>
      </c>
      <c r="J7315" s="12">
        <v>2</v>
      </c>
      <c r="K7315" s="13">
        <v>43770</v>
      </c>
      <c r="L7315" s="86">
        <f>(Tabla2[[#This Row],[release_year]]-'VARIANZA Y DES. EST'!$L$11)^2</f>
        <v>23.230495463129063</v>
      </c>
      <c r="M7315" s="12">
        <v>2019</v>
      </c>
      <c r="N7315" s="9" t="s">
        <v>110</v>
      </c>
      <c r="O7315" s="9" t="s">
        <v>23255</v>
      </c>
      <c r="P7315" s="12">
        <v>3</v>
      </c>
      <c r="Q7315" s="12" t="s">
        <v>28</v>
      </c>
      <c r="R7315" s="12"/>
      <c r="S7315" s="12">
        <v>3</v>
      </c>
      <c r="T7315" s="9" t="s">
        <v>23264</v>
      </c>
      <c r="U7315" s="9" t="s">
        <v>23264</v>
      </c>
      <c r="V7315" s="9" t="s">
        <v>23264</v>
      </c>
      <c r="W7315" s="14">
        <v>1</v>
      </c>
    </row>
    <row r="7316" spans="1:23" x14ac:dyDescent="0.25">
      <c r="A7316" s="8">
        <v>3352</v>
      </c>
      <c r="B7316" s="9" t="s">
        <v>26865</v>
      </c>
      <c r="C7316" s="9" t="s">
        <v>23182</v>
      </c>
      <c r="D7316" s="10" t="s">
        <v>26866</v>
      </c>
      <c r="E7316" s="11"/>
      <c r="F7316" s="9" t="s">
        <v>26867</v>
      </c>
      <c r="G7316" s="12">
        <v>9</v>
      </c>
      <c r="H7316" s="9" t="s">
        <v>1064</v>
      </c>
      <c r="I7316" s="9" t="s">
        <v>5017</v>
      </c>
      <c r="J7316" s="12">
        <v>2</v>
      </c>
      <c r="K7316" s="13">
        <v>43770</v>
      </c>
      <c r="L7316" s="86">
        <f>(Tabla2[[#This Row],[release_year]]-'VARIANZA Y DES. EST'!$L$11)^2</f>
        <v>66.915632286109044</v>
      </c>
      <c r="M7316" s="12">
        <v>2006</v>
      </c>
      <c r="N7316" s="9" t="s">
        <v>76</v>
      </c>
      <c r="O7316" s="9" t="s">
        <v>23191</v>
      </c>
      <c r="P7316" s="12">
        <v>1</v>
      </c>
      <c r="Q7316" s="12" t="s">
        <v>28</v>
      </c>
      <c r="R7316" s="12"/>
      <c r="S7316" s="12">
        <v>1</v>
      </c>
      <c r="T7316" s="9" t="s">
        <v>23438</v>
      </c>
      <c r="U7316" s="9" t="s">
        <v>23187</v>
      </c>
      <c r="V7316" s="9" t="s">
        <v>23438</v>
      </c>
      <c r="W7316" s="14">
        <v>3</v>
      </c>
    </row>
    <row r="7317" spans="1:23" x14ac:dyDescent="0.25">
      <c r="A7317" s="8">
        <v>3353</v>
      </c>
      <c r="B7317" s="9" t="s">
        <v>26868</v>
      </c>
      <c r="C7317" s="9" t="s">
        <v>23182</v>
      </c>
      <c r="D7317" s="10" t="s">
        <v>26869</v>
      </c>
      <c r="E7317" s="11"/>
      <c r="F7317" s="9" t="s">
        <v>26870</v>
      </c>
      <c r="G7317" s="12">
        <v>6</v>
      </c>
      <c r="H7317" s="9" t="s">
        <v>184</v>
      </c>
      <c r="I7317" s="9" t="s">
        <v>184</v>
      </c>
      <c r="J7317" s="12">
        <v>1</v>
      </c>
      <c r="K7317" s="13">
        <v>43770</v>
      </c>
      <c r="L7317" s="86">
        <f>(Tabla2[[#This Row],[release_year]]-'VARIANZA Y DES. EST'!$L$11)^2</f>
        <v>23.230495463129063</v>
      </c>
      <c r="M7317" s="12">
        <v>2019</v>
      </c>
      <c r="N7317" s="9" t="s">
        <v>76</v>
      </c>
      <c r="O7317" s="9" t="s">
        <v>23191</v>
      </c>
      <c r="P7317" s="12">
        <v>1</v>
      </c>
      <c r="Q7317" s="12" t="s">
        <v>28</v>
      </c>
      <c r="R7317" s="12"/>
      <c r="S7317" s="12">
        <v>1</v>
      </c>
      <c r="T7317" s="9" t="s">
        <v>23186</v>
      </c>
      <c r="U7317" s="9" t="s">
        <v>23187</v>
      </c>
      <c r="V7317" s="9" t="s">
        <v>23186</v>
      </c>
      <c r="W7317" s="14">
        <v>3</v>
      </c>
    </row>
    <row r="7318" spans="1:23" x14ac:dyDescent="0.25">
      <c r="A7318" s="8">
        <v>3356</v>
      </c>
      <c r="B7318" s="9" t="s">
        <v>26871</v>
      </c>
      <c r="C7318" s="9" t="s">
        <v>23182</v>
      </c>
      <c r="D7318" s="10" t="s">
        <v>26872</v>
      </c>
      <c r="E7318" s="11"/>
      <c r="F7318" s="9" t="s">
        <v>26873</v>
      </c>
      <c r="G7318" s="12">
        <v>10</v>
      </c>
      <c r="H7318" s="9" t="s">
        <v>25</v>
      </c>
      <c r="I7318" s="9" t="s">
        <v>1636</v>
      </c>
      <c r="J7318" s="12">
        <v>2</v>
      </c>
      <c r="K7318" s="16">
        <v>43769</v>
      </c>
      <c r="L7318" s="86">
        <f>(Tabla2[[#This Row],[release_year]]-'VARIANZA Y DES. EST'!$L$11)^2</f>
        <v>23.230495463129063</v>
      </c>
      <c r="M7318" s="12">
        <v>2019</v>
      </c>
      <c r="N7318" s="9" t="s">
        <v>76</v>
      </c>
      <c r="O7318" s="9" t="s">
        <v>23185</v>
      </c>
      <c r="P7318" s="12">
        <v>2</v>
      </c>
      <c r="Q7318" s="12" t="s">
        <v>28</v>
      </c>
      <c r="R7318" s="12"/>
      <c r="S7318" s="12">
        <v>2</v>
      </c>
      <c r="T7318" s="9" t="s">
        <v>23315</v>
      </c>
      <c r="U7318" s="9" t="s">
        <v>23316</v>
      </c>
      <c r="V7318" s="9" t="s">
        <v>23315</v>
      </c>
      <c r="W7318" s="14">
        <v>2</v>
      </c>
    </row>
    <row r="7319" spans="1:23" x14ac:dyDescent="0.25">
      <c r="A7319" s="8">
        <v>3357</v>
      </c>
      <c r="B7319" s="9" t="s">
        <v>26874</v>
      </c>
      <c r="C7319" s="9" t="s">
        <v>23182</v>
      </c>
      <c r="D7319" s="9" t="s">
        <v>26875</v>
      </c>
      <c r="E7319" s="9" t="s">
        <v>26876</v>
      </c>
      <c r="F7319" s="9" t="s">
        <v>26877</v>
      </c>
      <c r="G7319" s="12">
        <v>10</v>
      </c>
      <c r="H7319" s="9" t="s">
        <v>4237</v>
      </c>
      <c r="I7319" s="9" t="s">
        <v>4237</v>
      </c>
      <c r="J7319" s="12">
        <v>1</v>
      </c>
      <c r="K7319" s="16">
        <v>43769</v>
      </c>
      <c r="L7319" s="86">
        <f>(Tabla2[[#This Row],[release_year]]-'VARIANZA Y DES. EST'!$L$11)^2</f>
        <v>23.230495463129063</v>
      </c>
      <c r="M7319" s="12">
        <v>2019</v>
      </c>
      <c r="N7319" s="9" t="s">
        <v>76</v>
      </c>
      <c r="O7319" s="9" t="s">
        <v>23191</v>
      </c>
      <c r="P7319" s="12">
        <v>1</v>
      </c>
      <c r="Q7319" s="12" t="s">
        <v>28</v>
      </c>
      <c r="R7319" s="12"/>
      <c r="S7319" s="12">
        <v>1</v>
      </c>
      <c r="T7319" s="9" t="s">
        <v>23192</v>
      </c>
      <c r="U7319" s="9" t="s">
        <v>23193</v>
      </c>
      <c r="V7319" s="9" t="s">
        <v>23192</v>
      </c>
      <c r="W7319" s="14">
        <v>3</v>
      </c>
    </row>
    <row r="7320" spans="1:23" x14ac:dyDescent="0.25">
      <c r="A7320" s="8">
        <v>3358</v>
      </c>
      <c r="B7320" s="9" t="s">
        <v>26878</v>
      </c>
      <c r="C7320" s="9" t="s">
        <v>23182</v>
      </c>
      <c r="D7320" s="10" t="s">
        <v>26879</v>
      </c>
      <c r="E7320" s="11"/>
      <c r="F7320" s="9" t="s">
        <v>26880</v>
      </c>
      <c r="G7320" s="12">
        <v>9</v>
      </c>
      <c r="H7320" s="12"/>
      <c r="I7320" s="9"/>
      <c r="J7320" s="12">
        <v>0</v>
      </c>
      <c r="K7320" s="16">
        <v>43769</v>
      </c>
      <c r="L7320" s="86">
        <f>(Tabla2[[#This Row],[release_year]]-'VARIANZA Y DES. EST'!$L$11)^2</f>
        <v>23.230495463129063</v>
      </c>
      <c r="M7320" s="12">
        <v>2019</v>
      </c>
      <c r="N7320" s="9" t="s">
        <v>76</v>
      </c>
      <c r="O7320" s="9" t="s">
        <v>23191</v>
      </c>
      <c r="P7320" s="12">
        <v>1</v>
      </c>
      <c r="Q7320" s="12" t="s">
        <v>28</v>
      </c>
      <c r="R7320" s="12"/>
      <c r="S7320" s="12">
        <v>1</v>
      </c>
      <c r="T7320" s="9" t="s">
        <v>23445</v>
      </c>
      <c r="U7320" s="9" t="s">
        <v>23193</v>
      </c>
      <c r="V7320" s="9" t="s">
        <v>23445</v>
      </c>
      <c r="W7320" s="14">
        <v>3</v>
      </c>
    </row>
    <row r="7321" spans="1:23" x14ac:dyDescent="0.25">
      <c r="A7321" s="8">
        <v>3359</v>
      </c>
      <c r="B7321" s="9" t="s">
        <v>26881</v>
      </c>
      <c r="C7321" s="9" t="s">
        <v>23182</v>
      </c>
      <c r="D7321" s="9" t="s">
        <v>26882</v>
      </c>
      <c r="E7321" s="9" t="s">
        <v>26883</v>
      </c>
      <c r="F7321" s="18" t="s">
        <v>26884</v>
      </c>
      <c r="G7321" s="12">
        <v>8</v>
      </c>
      <c r="H7321" s="9" t="s">
        <v>1349</v>
      </c>
      <c r="I7321" s="9" t="s">
        <v>1349</v>
      </c>
      <c r="J7321" s="12">
        <v>1</v>
      </c>
      <c r="K7321" s="16">
        <v>43768</v>
      </c>
      <c r="L7321" s="86">
        <f>(Tabla2[[#This Row],[release_year]]-'VARIANZA Y DES. EST'!$L$11)^2</f>
        <v>3.3116808838167522</v>
      </c>
      <c r="M7321" s="12">
        <v>2016</v>
      </c>
      <c r="N7321" s="9" t="s">
        <v>35</v>
      </c>
      <c r="O7321" s="9" t="s">
        <v>23191</v>
      </c>
      <c r="P7321" s="12">
        <v>1</v>
      </c>
      <c r="Q7321" s="12" t="s">
        <v>28</v>
      </c>
      <c r="R7321" s="12"/>
      <c r="S7321" s="12">
        <v>1</v>
      </c>
      <c r="T7321" s="9" t="s">
        <v>24513</v>
      </c>
      <c r="U7321" s="9" t="s">
        <v>23187</v>
      </c>
      <c r="V7321" s="9" t="s">
        <v>24513</v>
      </c>
      <c r="W7321" s="14">
        <v>3</v>
      </c>
    </row>
    <row r="7322" spans="1:23" x14ac:dyDescent="0.25">
      <c r="A7322" s="8">
        <v>3361</v>
      </c>
      <c r="B7322" s="9" t="s">
        <v>26885</v>
      </c>
      <c r="C7322" s="9" t="s">
        <v>23182</v>
      </c>
      <c r="D7322" s="10" t="s">
        <v>26886</v>
      </c>
      <c r="E7322" s="11"/>
      <c r="F7322" s="9" t="s">
        <v>26887</v>
      </c>
      <c r="G7322" s="12">
        <v>8</v>
      </c>
      <c r="H7322" s="9" t="s">
        <v>1349</v>
      </c>
      <c r="I7322" s="9" t="s">
        <v>1349</v>
      </c>
      <c r="J7322" s="12">
        <v>1</v>
      </c>
      <c r="K7322" s="16">
        <v>43768</v>
      </c>
      <c r="L7322" s="86">
        <f>(Tabla2[[#This Row],[release_year]]-'VARIANZA Y DES. EST'!$L$11)^2</f>
        <v>7.9512857435875226</v>
      </c>
      <c r="M7322" s="12">
        <v>2017</v>
      </c>
      <c r="N7322" s="9" t="s">
        <v>35</v>
      </c>
      <c r="O7322" s="9" t="s">
        <v>23191</v>
      </c>
      <c r="P7322" s="12">
        <v>1</v>
      </c>
      <c r="Q7322" s="12" t="s">
        <v>28</v>
      </c>
      <c r="R7322" s="12"/>
      <c r="S7322" s="12">
        <v>1</v>
      </c>
      <c r="T7322" s="9" t="s">
        <v>24513</v>
      </c>
      <c r="U7322" s="9" t="s">
        <v>23187</v>
      </c>
      <c r="V7322" s="9" t="s">
        <v>24513</v>
      </c>
      <c r="W7322" s="14">
        <v>3</v>
      </c>
    </row>
    <row r="7323" spans="1:23" x14ac:dyDescent="0.25">
      <c r="A7323" s="8">
        <v>3362</v>
      </c>
      <c r="B7323" s="9" t="s">
        <v>26888</v>
      </c>
      <c r="C7323" s="9" t="s">
        <v>23182</v>
      </c>
      <c r="D7323" s="9" t="s">
        <v>26889</v>
      </c>
      <c r="E7323" s="9"/>
      <c r="F7323" s="18" t="s">
        <v>26890</v>
      </c>
      <c r="G7323" s="12">
        <v>9</v>
      </c>
      <c r="H7323" s="12"/>
      <c r="I7323" s="9"/>
      <c r="J7323" s="12">
        <v>0</v>
      </c>
      <c r="K7323" s="16">
        <v>43768</v>
      </c>
      <c r="L7323" s="86">
        <f>(Tabla2[[#This Row],[release_year]]-'VARIANZA Y DES. EST'!$L$11)^2</f>
        <v>23.230495463129063</v>
      </c>
      <c r="M7323" s="12">
        <v>2019</v>
      </c>
      <c r="N7323" s="9" t="s">
        <v>35</v>
      </c>
      <c r="O7323" s="9" t="s">
        <v>23191</v>
      </c>
      <c r="P7323" s="12">
        <v>1</v>
      </c>
      <c r="Q7323" s="12" t="s">
        <v>28</v>
      </c>
      <c r="R7323" s="12"/>
      <c r="S7323" s="12">
        <v>1</v>
      </c>
      <c r="T7323" s="9" t="s">
        <v>23445</v>
      </c>
      <c r="U7323" s="9" t="s">
        <v>23193</v>
      </c>
      <c r="V7323" s="9" t="s">
        <v>23445</v>
      </c>
      <c r="W7323" s="14">
        <v>3</v>
      </c>
    </row>
    <row r="7324" spans="1:23" x14ac:dyDescent="0.25">
      <c r="A7324" s="8">
        <v>3364</v>
      </c>
      <c r="B7324" s="9" t="s">
        <v>26891</v>
      </c>
      <c r="C7324" s="9" t="s">
        <v>23182</v>
      </c>
      <c r="D7324" s="10" t="s">
        <v>26892</v>
      </c>
      <c r="E7324" s="11"/>
      <c r="F7324" s="9" t="s">
        <v>26893</v>
      </c>
      <c r="G7324" s="12">
        <v>1</v>
      </c>
      <c r="H7324" s="9" t="s">
        <v>25</v>
      </c>
      <c r="I7324" s="9" t="s">
        <v>25</v>
      </c>
      <c r="J7324" s="12">
        <v>1</v>
      </c>
      <c r="K7324" s="16">
        <v>43767</v>
      </c>
      <c r="L7324" s="86">
        <f>(Tabla2[[#This Row],[release_year]]-'VARIANZA Y DES. EST'!$L$11)^2</f>
        <v>14.590890603358293</v>
      </c>
      <c r="M7324" s="12">
        <v>2018</v>
      </c>
      <c r="N7324" s="9" t="s">
        <v>76</v>
      </c>
      <c r="O7324" s="9" t="s">
        <v>23191</v>
      </c>
      <c r="P7324" s="12">
        <v>1</v>
      </c>
      <c r="Q7324" s="12" t="s">
        <v>28</v>
      </c>
      <c r="R7324" s="12"/>
      <c r="S7324" s="12">
        <v>1</v>
      </c>
      <c r="T7324" s="9" t="s">
        <v>26894</v>
      </c>
      <c r="U7324" s="9" t="s">
        <v>23197</v>
      </c>
      <c r="V7324" s="9" t="s">
        <v>26894</v>
      </c>
      <c r="W7324" s="14">
        <v>2</v>
      </c>
    </row>
    <row r="7325" spans="1:23" x14ac:dyDescent="0.25">
      <c r="A7325" s="8">
        <v>3368</v>
      </c>
      <c r="B7325" s="9" t="s">
        <v>26895</v>
      </c>
      <c r="C7325" s="9" t="s">
        <v>23182</v>
      </c>
      <c r="D7325" s="10" t="s">
        <v>26896</v>
      </c>
      <c r="E7325" s="11"/>
      <c r="F7325" s="9" t="s">
        <v>26897</v>
      </c>
      <c r="G7325" s="12">
        <v>7</v>
      </c>
      <c r="H7325" s="9" t="s">
        <v>2924</v>
      </c>
      <c r="I7325" s="9" t="s">
        <v>2924</v>
      </c>
      <c r="J7325" s="12">
        <v>1</v>
      </c>
      <c r="K7325" s="16">
        <v>43765</v>
      </c>
      <c r="L7325" s="86">
        <f>(Tabla2[[#This Row],[release_year]]-'VARIANZA Y DES. EST'!$L$11)^2</f>
        <v>23.230495463129063</v>
      </c>
      <c r="M7325" s="12">
        <v>2019</v>
      </c>
      <c r="N7325" s="9" t="s">
        <v>82</v>
      </c>
      <c r="O7325" s="9" t="s">
        <v>23191</v>
      </c>
      <c r="P7325" s="12">
        <v>1</v>
      </c>
      <c r="Q7325" s="12" t="s">
        <v>28</v>
      </c>
      <c r="R7325" s="12"/>
      <c r="S7325" s="12">
        <v>1</v>
      </c>
      <c r="T7325" s="9" t="s">
        <v>26799</v>
      </c>
      <c r="U7325" s="9" t="s">
        <v>23187</v>
      </c>
      <c r="V7325" s="9" t="s">
        <v>26799</v>
      </c>
      <c r="W7325" s="14">
        <v>3</v>
      </c>
    </row>
    <row r="7326" spans="1:23" x14ac:dyDescent="0.25">
      <c r="A7326" s="8">
        <v>3369</v>
      </c>
      <c r="B7326" s="9" t="s">
        <v>26898</v>
      </c>
      <c r="C7326" s="9" t="s">
        <v>23182</v>
      </c>
      <c r="D7326" s="10" t="s">
        <v>26899</v>
      </c>
      <c r="E7326" s="11"/>
      <c r="F7326" s="9" t="s">
        <v>26900</v>
      </c>
      <c r="G7326" s="12">
        <v>5</v>
      </c>
      <c r="H7326" s="9" t="s">
        <v>2924</v>
      </c>
      <c r="I7326" s="9" t="s">
        <v>2924</v>
      </c>
      <c r="J7326" s="12">
        <v>1</v>
      </c>
      <c r="K7326" s="16">
        <v>43764</v>
      </c>
      <c r="L7326" s="86">
        <f>(Tabla2[[#This Row],[release_year]]-'VARIANZA Y DES. EST'!$L$11)^2</f>
        <v>23.230495463129063</v>
      </c>
      <c r="M7326" s="12">
        <v>2019</v>
      </c>
      <c r="N7326" s="9" t="s">
        <v>55</v>
      </c>
      <c r="O7326" s="9" t="s">
        <v>23191</v>
      </c>
      <c r="P7326" s="12">
        <v>1</v>
      </c>
      <c r="Q7326" s="12" t="s">
        <v>28</v>
      </c>
      <c r="R7326" s="12"/>
      <c r="S7326" s="12">
        <v>1</v>
      </c>
      <c r="T7326" s="9" t="s">
        <v>26799</v>
      </c>
      <c r="U7326" s="9" t="s">
        <v>23187</v>
      </c>
      <c r="V7326" s="9" t="s">
        <v>26799</v>
      </c>
      <c r="W7326" s="14">
        <v>3</v>
      </c>
    </row>
    <row r="7327" spans="1:23" x14ac:dyDescent="0.25">
      <c r="A7327" s="8">
        <v>3370</v>
      </c>
      <c r="B7327" s="9" t="s">
        <v>26901</v>
      </c>
      <c r="C7327" s="9" t="s">
        <v>23182</v>
      </c>
      <c r="D7327" s="10" t="s">
        <v>26902</v>
      </c>
      <c r="E7327" s="11"/>
      <c r="F7327" s="9" t="s">
        <v>26903</v>
      </c>
      <c r="G7327" s="12">
        <v>5</v>
      </c>
      <c r="H7327" s="9" t="s">
        <v>25</v>
      </c>
      <c r="I7327" s="9" t="s">
        <v>25</v>
      </c>
      <c r="J7327" s="12">
        <v>1</v>
      </c>
      <c r="K7327" s="16">
        <v>43763</v>
      </c>
      <c r="L7327" s="86">
        <f>(Tabla2[[#This Row],[release_year]]-'VARIANZA Y DES. EST'!$L$11)^2</f>
        <v>33.870100322899837</v>
      </c>
      <c r="M7327" s="12">
        <v>2020</v>
      </c>
      <c r="N7327" s="9" t="s">
        <v>76</v>
      </c>
      <c r="O7327" s="9" t="s">
        <v>23289</v>
      </c>
      <c r="P7327" s="12">
        <v>6</v>
      </c>
      <c r="Q7327" s="12" t="s">
        <v>28</v>
      </c>
      <c r="R7327" s="12"/>
      <c r="S7327" s="12">
        <v>6</v>
      </c>
      <c r="T7327" s="9" t="s">
        <v>23229</v>
      </c>
      <c r="U7327" s="9" t="s">
        <v>23229</v>
      </c>
      <c r="V7327" s="9" t="s">
        <v>23229</v>
      </c>
      <c r="W7327" s="14">
        <v>1</v>
      </c>
    </row>
    <row r="7328" spans="1:23" x14ac:dyDescent="0.25">
      <c r="A7328" s="8">
        <v>3371</v>
      </c>
      <c r="B7328" s="9" t="s">
        <v>26904</v>
      </c>
      <c r="C7328" s="9" t="s">
        <v>23182</v>
      </c>
      <c r="D7328" s="10" t="s">
        <v>26905</v>
      </c>
      <c r="E7328" s="11"/>
      <c r="F7328" s="18" t="s">
        <v>26906</v>
      </c>
      <c r="G7328" s="12">
        <v>7</v>
      </c>
      <c r="H7328" s="9" t="s">
        <v>858</v>
      </c>
      <c r="I7328" s="9" t="s">
        <v>858</v>
      </c>
      <c r="J7328" s="12">
        <v>1</v>
      </c>
      <c r="K7328" s="16">
        <v>43763</v>
      </c>
      <c r="L7328" s="86">
        <f>(Tabla2[[#This Row],[release_year]]-'VARIANZA Y DES. EST'!$L$11)^2</f>
        <v>23.230495463129063</v>
      </c>
      <c r="M7328" s="12">
        <v>2019</v>
      </c>
      <c r="N7328" s="9" t="s">
        <v>76</v>
      </c>
      <c r="O7328" s="9" t="s">
        <v>23191</v>
      </c>
      <c r="P7328" s="12">
        <v>1</v>
      </c>
      <c r="Q7328" s="12" t="s">
        <v>28</v>
      </c>
      <c r="R7328" s="12"/>
      <c r="S7328" s="12">
        <v>1</v>
      </c>
      <c r="T7328" s="9" t="s">
        <v>23445</v>
      </c>
      <c r="U7328" s="9" t="s">
        <v>23193</v>
      </c>
      <c r="V7328" s="9" t="s">
        <v>23445</v>
      </c>
      <c r="W7328" s="14">
        <v>3</v>
      </c>
    </row>
    <row r="7329" spans="1:23" x14ac:dyDescent="0.25">
      <c r="A7329" s="8">
        <v>3374</v>
      </c>
      <c r="B7329" s="9" t="s">
        <v>26907</v>
      </c>
      <c r="C7329" s="9" t="s">
        <v>23182</v>
      </c>
      <c r="D7329" s="10" t="s">
        <v>26908</v>
      </c>
      <c r="E7329" s="11"/>
      <c r="F7329" s="9" t="s">
        <v>26909</v>
      </c>
      <c r="G7329" s="12">
        <v>15</v>
      </c>
      <c r="H7329" s="9" t="s">
        <v>390</v>
      </c>
      <c r="I7329" s="9" t="s">
        <v>390</v>
      </c>
      <c r="J7329" s="12">
        <v>1</v>
      </c>
      <c r="K7329" s="16">
        <v>43763</v>
      </c>
      <c r="L7329" s="86">
        <f>(Tabla2[[#This Row],[release_year]]-'VARIANZA Y DES. EST'!$L$11)^2</f>
        <v>23.230495463129063</v>
      </c>
      <c r="M7329" s="12">
        <v>2019</v>
      </c>
      <c r="N7329" s="9" t="s">
        <v>76</v>
      </c>
      <c r="O7329" s="9" t="s">
        <v>23191</v>
      </c>
      <c r="P7329" s="12">
        <v>1</v>
      </c>
      <c r="Q7329" s="12" t="s">
        <v>28</v>
      </c>
      <c r="R7329" s="12"/>
      <c r="S7329" s="12">
        <v>1</v>
      </c>
      <c r="T7329" s="9" t="s">
        <v>23370</v>
      </c>
      <c r="U7329" s="9" t="s">
        <v>23193</v>
      </c>
      <c r="V7329" s="9" t="s">
        <v>23370</v>
      </c>
      <c r="W7329" s="14">
        <v>3</v>
      </c>
    </row>
    <row r="7330" spans="1:23" x14ac:dyDescent="0.25">
      <c r="A7330" s="8">
        <v>3376</v>
      </c>
      <c r="B7330" s="9" t="s">
        <v>26910</v>
      </c>
      <c r="C7330" s="9" t="s">
        <v>23182</v>
      </c>
      <c r="D7330" s="10" t="s">
        <v>26911</v>
      </c>
      <c r="E7330" s="11"/>
      <c r="F7330" s="9" t="s">
        <v>26912</v>
      </c>
      <c r="G7330" s="12">
        <v>12</v>
      </c>
      <c r="H7330" s="9" t="s">
        <v>1064</v>
      </c>
      <c r="I7330" s="9" t="s">
        <v>1064</v>
      </c>
      <c r="J7330" s="12">
        <v>1</v>
      </c>
      <c r="K7330" s="16">
        <v>43763</v>
      </c>
      <c r="L7330" s="86">
        <f>(Tabla2[[#This Row],[release_year]]-'VARIANZA Y DES. EST'!$L$11)^2</f>
        <v>14.590890603358293</v>
      </c>
      <c r="M7330" s="12">
        <v>2018</v>
      </c>
      <c r="N7330" s="9" t="s">
        <v>76</v>
      </c>
      <c r="O7330" s="9" t="s">
        <v>23191</v>
      </c>
      <c r="P7330" s="12">
        <v>1</v>
      </c>
      <c r="Q7330" s="12" t="s">
        <v>28</v>
      </c>
      <c r="R7330" s="12"/>
      <c r="S7330" s="12">
        <v>1</v>
      </c>
      <c r="T7330" s="9" t="s">
        <v>23370</v>
      </c>
      <c r="U7330" s="9" t="s">
        <v>23193</v>
      </c>
      <c r="V7330" s="9" t="s">
        <v>23370</v>
      </c>
      <c r="W7330" s="14">
        <v>3</v>
      </c>
    </row>
    <row r="7331" spans="1:23" x14ac:dyDescent="0.25">
      <c r="A7331" s="8">
        <v>3378</v>
      </c>
      <c r="B7331" s="9" t="s">
        <v>26913</v>
      </c>
      <c r="C7331" s="9" t="s">
        <v>23182</v>
      </c>
      <c r="D7331" s="10" t="s">
        <v>26914</v>
      </c>
      <c r="E7331" s="11"/>
      <c r="F7331" s="9" t="s">
        <v>26915</v>
      </c>
      <c r="G7331" s="12">
        <v>2</v>
      </c>
      <c r="H7331" s="9" t="s">
        <v>231</v>
      </c>
      <c r="I7331" s="9" t="s">
        <v>231</v>
      </c>
      <c r="J7331" s="12">
        <v>1</v>
      </c>
      <c r="K7331" s="16">
        <v>43763</v>
      </c>
      <c r="L7331" s="86">
        <f>(Tabla2[[#This Row],[release_year]]-'VARIANZA Y DES. EST'!$L$11)^2</f>
        <v>23.230495463129063</v>
      </c>
      <c r="M7331" s="12">
        <v>2019</v>
      </c>
      <c r="N7331" s="9" t="s">
        <v>35</v>
      </c>
      <c r="O7331" s="9" t="s">
        <v>23191</v>
      </c>
      <c r="P7331" s="12">
        <v>1</v>
      </c>
      <c r="Q7331" s="12" t="s">
        <v>28</v>
      </c>
      <c r="R7331" s="12"/>
      <c r="S7331" s="12">
        <v>1</v>
      </c>
      <c r="T7331" s="9" t="s">
        <v>23470</v>
      </c>
      <c r="U7331" s="9" t="s">
        <v>23187</v>
      </c>
      <c r="V7331" s="9" t="s">
        <v>23470</v>
      </c>
      <c r="W7331" s="14">
        <v>2</v>
      </c>
    </row>
    <row r="7332" spans="1:23" x14ac:dyDescent="0.25">
      <c r="A7332" s="8">
        <v>3379</v>
      </c>
      <c r="B7332" s="9" t="s">
        <v>26916</v>
      </c>
      <c r="C7332" s="9" t="s">
        <v>23182</v>
      </c>
      <c r="D7332" s="10" t="s">
        <v>26917</v>
      </c>
      <c r="E7332" s="11"/>
      <c r="F7332" s="9" t="s">
        <v>26918</v>
      </c>
      <c r="G7332" s="12">
        <v>2</v>
      </c>
      <c r="H7332" s="9" t="s">
        <v>390</v>
      </c>
      <c r="I7332" s="9" t="s">
        <v>390</v>
      </c>
      <c r="J7332" s="12">
        <v>1</v>
      </c>
      <c r="K7332" s="16">
        <v>43763</v>
      </c>
      <c r="L7332" s="86">
        <f>(Tabla2[[#This Row],[release_year]]-'VARIANZA Y DES. EST'!$L$11)^2</f>
        <v>23.230495463129063</v>
      </c>
      <c r="M7332" s="12">
        <v>2019</v>
      </c>
      <c r="N7332" s="9" t="s">
        <v>82</v>
      </c>
      <c r="O7332" s="9" t="s">
        <v>23191</v>
      </c>
      <c r="P7332" s="12">
        <v>1</v>
      </c>
      <c r="Q7332" s="12" t="s">
        <v>28</v>
      </c>
      <c r="R7332" s="12"/>
      <c r="S7332" s="12">
        <v>1</v>
      </c>
      <c r="T7332" s="9" t="s">
        <v>23993</v>
      </c>
      <c r="U7332" s="9" t="s">
        <v>23187</v>
      </c>
      <c r="V7332" s="9" t="s">
        <v>23993</v>
      </c>
      <c r="W7332" s="14">
        <v>3</v>
      </c>
    </row>
    <row r="7333" spans="1:23" x14ac:dyDescent="0.25">
      <c r="A7333" s="8">
        <v>3382</v>
      </c>
      <c r="B7333" s="9" t="s">
        <v>26919</v>
      </c>
      <c r="C7333" s="9" t="s">
        <v>23182</v>
      </c>
      <c r="D7333" s="10" t="s">
        <v>26920</v>
      </c>
      <c r="E7333" s="11"/>
      <c r="F7333" s="9" t="s">
        <v>26921</v>
      </c>
      <c r="G7333" s="12">
        <v>10</v>
      </c>
      <c r="H7333" s="9" t="s">
        <v>2924</v>
      </c>
      <c r="I7333" s="9" t="s">
        <v>2924</v>
      </c>
      <c r="J7333" s="12">
        <v>1</v>
      </c>
      <c r="K7333" s="16">
        <v>43763</v>
      </c>
      <c r="L7333" s="86">
        <f>(Tabla2[[#This Row],[release_year]]-'VARIANZA Y DES. EST'!$L$11)^2</f>
        <v>23.230495463129063</v>
      </c>
      <c r="M7333" s="12">
        <v>2019</v>
      </c>
      <c r="N7333" s="9" t="s">
        <v>35</v>
      </c>
      <c r="O7333" s="9" t="s">
        <v>23191</v>
      </c>
      <c r="P7333" s="12">
        <v>1</v>
      </c>
      <c r="Q7333" s="12" t="s">
        <v>28</v>
      </c>
      <c r="R7333" s="12"/>
      <c r="S7333" s="12">
        <v>1</v>
      </c>
      <c r="T7333" s="9" t="s">
        <v>24925</v>
      </c>
      <c r="U7333" s="9" t="s">
        <v>23187</v>
      </c>
      <c r="V7333" s="9" t="s">
        <v>24925</v>
      </c>
      <c r="W7333" s="14">
        <v>3</v>
      </c>
    </row>
    <row r="7334" spans="1:23" x14ac:dyDescent="0.25">
      <c r="A7334" s="8">
        <v>3383</v>
      </c>
      <c r="B7334" s="9" t="s">
        <v>26922</v>
      </c>
      <c r="C7334" s="9" t="s">
        <v>23182</v>
      </c>
      <c r="D7334" s="9" t="s">
        <v>26923</v>
      </c>
      <c r="E7334" s="9"/>
      <c r="F7334" s="9" t="s">
        <v>26924</v>
      </c>
      <c r="G7334" s="12">
        <v>9</v>
      </c>
      <c r="H7334" s="9" t="s">
        <v>25</v>
      </c>
      <c r="I7334" s="9" t="s">
        <v>25</v>
      </c>
      <c r="J7334" s="12">
        <v>1</v>
      </c>
      <c r="K7334" s="16">
        <v>43762</v>
      </c>
      <c r="L7334" s="86">
        <f>(Tabla2[[#This Row],[release_year]]-'VARIANZA Y DES. EST'!$L$11)^2</f>
        <v>23.230495463129063</v>
      </c>
      <c r="M7334" s="12">
        <v>2019</v>
      </c>
      <c r="N7334" s="9" t="s">
        <v>76</v>
      </c>
      <c r="O7334" s="9" t="s">
        <v>23191</v>
      </c>
      <c r="P7334" s="12">
        <v>1</v>
      </c>
      <c r="Q7334" s="12" t="s">
        <v>28</v>
      </c>
      <c r="R7334" s="12"/>
      <c r="S7334" s="12">
        <v>1</v>
      </c>
      <c r="T7334" s="9" t="s">
        <v>26925</v>
      </c>
      <c r="U7334" s="9" t="s">
        <v>23566</v>
      </c>
      <c r="V7334" s="9" t="s">
        <v>26925</v>
      </c>
      <c r="W7334" s="14">
        <v>3</v>
      </c>
    </row>
    <row r="7335" spans="1:23" x14ac:dyDescent="0.25">
      <c r="A7335" s="8">
        <v>3386</v>
      </c>
      <c r="B7335" s="9" t="s">
        <v>26926</v>
      </c>
      <c r="C7335" s="9" t="s">
        <v>23182</v>
      </c>
      <c r="D7335" s="10" t="s">
        <v>26927</v>
      </c>
      <c r="E7335" s="11"/>
      <c r="F7335" s="18" t="s">
        <v>26928</v>
      </c>
      <c r="G7335" s="12">
        <v>5</v>
      </c>
      <c r="H7335" s="9" t="s">
        <v>25</v>
      </c>
      <c r="I7335" s="9" t="s">
        <v>25</v>
      </c>
      <c r="J7335" s="12">
        <v>1</v>
      </c>
      <c r="K7335" s="16">
        <v>43761</v>
      </c>
      <c r="L7335" s="86">
        <f>(Tabla2[[#This Row],[release_year]]-'VARIANZA Y DES. EST'!$L$11)^2</f>
        <v>23.230495463129063</v>
      </c>
      <c r="M7335" s="12">
        <v>2019</v>
      </c>
      <c r="N7335" s="9" t="s">
        <v>76</v>
      </c>
      <c r="O7335" s="9" t="s">
        <v>23191</v>
      </c>
      <c r="P7335" s="12">
        <v>1</v>
      </c>
      <c r="Q7335" s="12" t="s">
        <v>28</v>
      </c>
      <c r="R7335" s="12"/>
      <c r="S7335" s="12">
        <v>1</v>
      </c>
      <c r="T7335" s="9" t="s">
        <v>23197</v>
      </c>
      <c r="U7335" s="9" t="s">
        <v>23197</v>
      </c>
      <c r="V7335" s="9" t="s">
        <v>23197</v>
      </c>
      <c r="W7335" s="14">
        <v>1</v>
      </c>
    </row>
    <row r="7336" spans="1:23" x14ac:dyDescent="0.25">
      <c r="A7336" s="8">
        <v>3394</v>
      </c>
      <c r="B7336" s="9" t="s">
        <v>26929</v>
      </c>
      <c r="C7336" s="9" t="s">
        <v>23182</v>
      </c>
      <c r="D7336" s="10" t="s">
        <v>26930</v>
      </c>
      <c r="E7336" s="19"/>
      <c r="F7336" s="11"/>
      <c r="G7336" s="12">
        <v>0</v>
      </c>
      <c r="H7336" s="12"/>
      <c r="I7336" s="9"/>
      <c r="J7336" s="12">
        <v>0</v>
      </c>
      <c r="K7336" s="16">
        <v>43756</v>
      </c>
      <c r="L7336" s="86">
        <f>(Tabla2[[#This Row],[release_year]]-'VARIANZA Y DES. EST'!$L$11)^2</f>
        <v>23.230495463129063</v>
      </c>
      <c r="M7336" s="12">
        <v>2019</v>
      </c>
      <c r="N7336" s="9" t="s">
        <v>26</v>
      </c>
      <c r="O7336" s="9" t="s">
        <v>23191</v>
      </c>
      <c r="P7336" s="12">
        <v>1</v>
      </c>
      <c r="Q7336" s="12" t="s">
        <v>28</v>
      </c>
      <c r="R7336" s="12"/>
      <c r="S7336" s="12">
        <v>1</v>
      </c>
      <c r="T7336" s="9" t="s">
        <v>23264</v>
      </c>
      <c r="U7336" s="9" t="s">
        <v>23264</v>
      </c>
      <c r="V7336" s="9" t="s">
        <v>23264</v>
      </c>
      <c r="W7336" s="14">
        <v>1</v>
      </c>
    </row>
    <row r="7337" spans="1:23" x14ac:dyDescent="0.25">
      <c r="A7337" s="8">
        <v>3401</v>
      </c>
      <c r="B7337" s="9" t="s">
        <v>26931</v>
      </c>
      <c r="C7337" s="9" t="s">
        <v>23182</v>
      </c>
      <c r="D7337" s="10" t="s">
        <v>26932</v>
      </c>
      <c r="E7337" s="11"/>
      <c r="F7337" s="9"/>
      <c r="G7337" s="12">
        <v>0</v>
      </c>
      <c r="H7337" s="9" t="s">
        <v>126</v>
      </c>
      <c r="I7337" s="9" t="s">
        <v>126</v>
      </c>
      <c r="J7337" s="12">
        <v>1</v>
      </c>
      <c r="K7337" s="16">
        <v>43756</v>
      </c>
      <c r="L7337" s="86">
        <f>(Tabla2[[#This Row],[release_year]]-'VARIANZA Y DES. EST'!$L$11)^2</f>
        <v>23.230495463129063</v>
      </c>
      <c r="M7337" s="12">
        <v>2019</v>
      </c>
      <c r="N7337" s="9" t="s">
        <v>82</v>
      </c>
      <c r="O7337" s="9" t="s">
        <v>23191</v>
      </c>
      <c r="P7337" s="12">
        <v>1</v>
      </c>
      <c r="Q7337" s="12" t="s">
        <v>28</v>
      </c>
      <c r="R7337" s="12"/>
      <c r="S7337" s="12">
        <v>1</v>
      </c>
      <c r="T7337" s="9" t="s">
        <v>23627</v>
      </c>
      <c r="U7337" s="9" t="s">
        <v>23213</v>
      </c>
      <c r="V7337" s="9" t="s">
        <v>23627</v>
      </c>
      <c r="W7337" s="14">
        <v>3</v>
      </c>
    </row>
    <row r="7338" spans="1:23" x14ac:dyDescent="0.25">
      <c r="A7338" s="8">
        <v>3402</v>
      </c>
      <c r="B7338" s="9" t="s">
        <v>26933</v>
      </c>
      <c r="C7338" s="9" t="s">
        <v>23182</v>
      </c>
      <c r="D7338" s="10" t="s">
        <v>26934</v>
      </c>
      <c r="E7338" s="11"/>
      <c r="F7338" s="9" t="s">
        <v>26935</v>
      </c>
      <c r="G7338" s="12">
        <v>3</v>
      </c>
      <c r="H7338" s="9" t="s">
        <v>126</v>
      </c>
      <c r="I7338" s="9" t="s">
        <v>126</v>
      </c>
      <c r="J7338" s="12">
        <v>1</v>
      </c>
      <c r="K7338" s="16">
        <v>43756</v>
      </c>
      <c r="L7338" s="86">
        <f>(Tabla2[[#This Row],[release_year]]-'VARIANZA Y DES. EST'!$L$11)^2</f>
        <v>23.230495463129063</v>
      </c>
      <c r="M7338" s="12">
        <v>2019</v>
      </c>
      <c r="N7338" s="9" t="s">
        <v>26</v>
      </c>
      <c r="O7338" s="9" t="s">
        <v>23185</v>
      </c>
      <c r="P7338" s="12">
        <v>2</v>
      </c>
      <c r="Q7338" s="12" t="s">
        <v>28</v>
      </c>
      <c r="R7338" s="12"/>
      <c r="S7338" s="12">
        <v>2</v>
      </c>
      <c r="T7338" s="9" t="s">
        <v>23346</v>
      </c>
      <c r="U7338" s="9" t="s">
        <v>23213</v>
      </c>
      <c r="V7338" s="9" t="s">
        <v>23346</v>
      </c>
      <c r="W7338" s="14">
        <v>2</v>
      </c>
    </row>
    <row r="7339" spans="1:23" x14ac:dyDescent="0.25">
      <c r="A7339" s="8">
        <v>3404</v>
      </c>
      <c r="B7339" s="9" t="s">
        <v>26936</v>
      </c>
      <c r="C7339" s="9" t="s">
        <v>23182</v>
      </c>
      <c r="D7339" s="10" t="s">
        <v>26937</v>
      </c>
      <c r="E7339" s="11"/>
      <c r="F7339" s="18" t="s">
        <v>26938</v>
      </c>
      <c r="G7339" s="12">
        <v>5</v>
      </c>
      <c r="H7339" s="9" t="s">
        <v>518</v>
      </c>
      <c r="I7339" s="9" t="s">
        <v>518</v>
      </c>
      <c r="J7339" s="12">
        <v>1</v>
      </c>
      <c r="K7339" s="16">
        <v>43756</v>
      </c>
      <c r="L7339" s="86">
        <f>(Tabla2[[#This Row],[release_year]]-'VARIANZA Y DES. EST'!$L$11)^2</f>
        <v>23.230495463129063</v>
      </c>
      <c r="M7339" s="12">
        <v>2019</v>
      </c>
      <c r="N7339" s="9" t="s">
        <v>26</v>
      </c>
      <c r="O7339" s="9" t="s">
        <v>23191</v>
      </c>
      <c r="P7339" s="12">
        <v>1</v>
      </c>
      <c r="Q7339" s="12" t="s">
        <v>28</v>
      </c>
      <c r="R7339" s="12"/>
      <c r="S7339" s="12">
        <v>1</v>
      </c>
      <c r="T7339" s="9" t="s">
        <v>23268</v>
      </c>
      <c r="U7339" s="9" t="s">
        <v>23264</v>
      </c>
      <c r="V7339" s="9" t="s">
        <v>23268</v>
      </c>
      <c r="W7339" s="14">
        <v>2</v>
      </c>
    </row>
    <row r="7340" spans="1:23" x14ac:dyDescent="0.25">
      <c r="A7340" s="8">
        <v>3405</v>
      </c>
      <c r="B7340" s="9" t="s">
        <v>26939</v>
      </c>
      <c r="C7340" s="9" t="s">
        <v>23182</v>
      </c>
      <c r="D7340" s="9" t="s">
        <v>26940</v>
      </c>
      <c r="E7340" s="9"/>
      <c r="F7340" s="9" t="s">
        <v>26941</v>
      </c>
      <c r="G7340" s="12">
        <v>9</v>
      </c>
      <c r="H7340" s="12"/>
      <c r="I7340" s="9"/>
      <c r="J7340" s="12">
        <v>0</v>
      </c>
      <c r="K7340" s="16">
        <v>43756</v>
      </c>
      <c r="L7340" s="86">
        <f>(Tabla2[[#This Row],[release_year]]-'VARIANZA Y DES. EST'!$L$11)^2</f>
        <v>7.9512857435875226</v>
      </c>
      <c r="M7340" s="12">
        <v>2017</v>
      </c>
      <c r="N7340" s="9" t="s">
        <v>110</v>
      </c>
      <c r="O7340" s="9" t="s">
        <v>23191</v>
      </c>
      <c r="P7340" s="12">
        <v>1</v>
      </c>
      <c r="Q7340" s="12" t="s">
        <v>28</v>
      </c>
      <c r="R7340" s="12"/>
      <c r="S7340" s="12">
        <v>1</v>
      </c>
      <c r="T7340" s="9" t="s">
        <v>23330</v>
      </c>
      <c r="U7340" s="9" t="s">
        <v>23264</v>
      </c>
      <c r="V7340" s="9" t="s">
        <v>23330</v>
      </c>
      <c r="W7340" s="14">
        <v>2</v>
      </c>
    </row>
    <row r="7341" spans="1:23" x14ac:dyDescent="0.25">
      <c r="A7341" s="8">
        <v>3407</v>
      </c>
      <c r="B7341" s="9" t="s">
        <v>26942</v>
      </c>
      <c r="C7341" s="9" t="s">
        <v>23182</v>
      </c>
      <c r="D7341" s="10" t="s">
        <v>26943</v>
      </c>
      <c r="E7341" s="11"/>
      <c r="F7341" s="18" t="s">
        <v>26944</v>
      </c>
      <c r="G7341" s="12">
        <v>7</v>
      </c>
      <c r="H7341" s="9" t="s">
        <v>25</v>
      </c>
      <c r="I7341" s="9" t="s">
        <v>25</v>
      </c>
      <c r="J7341" s="12">
        <v>1</v>
      </c>
      <c r="K7341" s="16">
        <v>43756</v>
      </c>
      <c r="L7341" s="86">
        <f>(Tabla2[[#This Row],[release_year]]-'VARIANZA Y DES. EST'!$L$11)^2</f>
        <v>23.230495463129063</v>
      </c>
      <c r="M7341" s="12">
        <v>2019</v>
      </c>
      <c r="N7341" s="9" t="s">
        <v>110</v>
      </c>
      <c r="O7341" s="9" t="s">
        <v>23185</v>
      </c>
      <c r="P7341" s="12">
        <v>2</v>
      </c>
      <c r="Q7341" s="12" t="s">
        <v>28</v>
      </c>
      <c r="R7341" s="12"/>
      <c r="S7341" s="12">
        <v>2</v>
      </c>
      <c r="T7341" s="9" t="s">
        <v>23264</v>
      </c>
      <c r="U7341" s="9" t="s">
        <v>23264</v>
      </c>
      <c r="V7341" s="9" t="s">
        <v>23264</v>
      </c>
      <c r="W7341" s="14">
        <v>1</v>
      </c>
    </row>
    <row r="7342" spans="1:23" x14ac:dyDescent="0.25">
      <c r="A7342" s="8">
        <v>3411</v>
      </c>
      <c r="B7342" s="9" t="s">
        <v>26945</v>
      </c>
      <c r="C7342" s="9" t="s">
        <v>23182</v>
      </c>
      <c r="D7342" s="9" t="s">
        <v>26946</v>
      </c>
      <c r="E7342" s="18"/>
      <c r="F7342" s="9" t="s">
        <v>26947</v>
      </c>
      <c r="G7342" s="12">
        <v>4</v>
      </c>
      <c r="H7342" s="9" t="s">
        <v>75</v>
      </c>
      <c r="I7342" s="9" t="s">
        <v>75</v>
      </c>
      <c r="J7342" s="12">
        <v>1</v>
      </c>
      <c r="K7342" s="16">
        <v>43756</v>
      </c>
      <c r="L7342" s="86">
        <f>(Tabla2[[#This Row],[release_year]]-'VARIANZA Y DES. EST'!$L$11)^2</f>
        <v>7.9512857435875226</v>
      </c>
      <c r="M7342" s="12">
        <v>2017</v>
      </c>
      <c r="N7342" s="9" t="s">
        <v>76</v>
      </c>
      <c r="O7342" s="9" t="s">
        <v>23185</v>
      </c>
      <c r="P7342" s="12">
        <v>2</v>
      </c>
      <c r="Q7342" s="12" t="s">
        <v>28</v>
      </c>
      <c r="R7342" s="12"/>
      <c r="S7342" s="12">
        <v>2</v>
      </c>
      <c r="T7342" s="9" t="s">
        <v>23428</v>
      </c>
      <c r="U7342" s="9" t="s">
        <v>23187</v>
      </c>
      <c r="V7342" s="9" t="s">
        <v>23428</v>
      </c>
      <c r="W7342" s="14">
        <v>2</v>
      </c>
    </row>
    <row r="7343" spans="1:23" x14ac:dyDescent="0.25">
      <c r="A7343" s="8">
        <v>3415</v>
      </c>
      <c r="B7343" s="9" t="s">
        <v>26948</v>
      </c>
      <c r="C7343" s="9" t="s">
        <v>23182</v>
      </c>
      <c r="D7343" s="9" t="s">
        <v>26949</v>
      </c>
      <c r="E7343" s="9"/>
      <c r="F7343" s="18" t="s">
        <v>26950</v>
      </c>
      <c r="G7343" s="12">
        <v>7</v>
      </c>
      <c r="H7343" s="9" t="s">
        <v>2924</v>
      </c>
      <c r="I7343" s="9" t="s">
        <v>2924</v>
      </c>
      <c r="J7343" s="12">
        <v>1</v>
      </c>
      <c r="K7343" s="16">
        <v>43755</v>
      </c>
      <c r="L7343" s="86">
        <f>(Tabla2[[#This Row],[release_year]]-'VARIANZA Y DES. EST'!$L$11)^2</f>
        <v>23.230495463129063</v>
      </c>
      <c r="M7343" s="12">
        <v>2019</v>
      </c>
      <c r="N7343" s="9" t="s">
        <v>35</v>
      </c>
      <c r="O7343" s="9" t="s">
        <v>23185</v>
      </c>
      <c r="P7343" s="12">
        <v>2</v>
      </c>
      <c r="Q7343" s="12" t="s">
        <v>28</v>
      </c>
      <c r="R7343" s="12"/>
      <c r="S7343" s="12">
        <v>2</v>
      </c>
      <c r="T7343" s="9" t="s">
        <v>23192</v>
      </c>
      <c r="U7343" s="9" t="s">
        <v>23193</v>
      </c>
      <c r="V7343" s="9" t="s">
        <v>23192</v>
      </c>
      <c r="W7343" s="14">
        <v>3</v>
      </c>
    </row>
    <row r="7344" spans="1:23" x14ac:dyDescent="0.25">
      <c r="A7344" s="8">
        <v>3416</v>
      </c>
      <c r="B7344" s="9" t="s">
        <v>26951</v>
      </c>
      <c r="C7344" s="9" t="s">
        <v>23182</v>
      </c>
      <c r="D7344" s="10" t="s">
        <v>26952</v>
      </c>
      <c r="E7344" s="11"/>
      <c r="F7344" s="18" t="s">
        <v>26953</v>
      </c>
      <c r="G7344" s="12">
        <v>15</v>
      </c>
      <c r="H7344" s="9" t="s">
        <v>279</v>
      </c>
      <c r="I7344" s="9" t="s">
        <v>279</v>
      </c>
      <c r="J7344" s="12">
        <v>1</v>
      </c>
      <c r="K7344" s="16">
        <v>43755</v>
      </c>
      <c r="L7344" s="86">
        <f>(Tabla2[[#This Row],[release_year]]-'VARIANZA Y DES. EST'!$L$11)^2</f>
        <v>23.230495463129063</v>
      </c>
      <c r="M7344" s="12">
        <v>2019</v>
      </c>
      <c r="N7344" s="9" t="s">
        <v>82</v>
      </c>
      <c r="O7344" s="9" t="s">
        <v>23191</v>
      </c>
      <c r="P7344" s="12">
        <v>1</v>
      </c>
      <c r="Q7344" s="12" t="s">
        <v>28</v>
      </c>
      <c r="R7344" s="12"/>
      <c r="S7344" s="12">
        <v>1</v>
      </c>
      <c r="T7344" s="9" t="s">
        <v>24733</v>
      </c>
      <c r="U7344" s="9" t="s">
        <v>23264</v>
      </c>
      <c r="V7344" s="9" t="s">
        <v>24733</v>
      </c>
      <c r="W7344" s="14">
        <v>2</v>
      </c>
    </row>
    <row r="7345" spans="1:23" x14ac:dyDescent="0.25">
      <c r="A7345" s="8">
        <v>3417</v>
      </c>
      <c r="B7345" s="9" t="s">
        <v>26954</v>
      </c>
      <c r="C7345" s="9" t="s">
        <v>23182</v>
      </c>
      <c r="D7345" s="10" t="s">
        <v>26955</v>
      </c>
      <c r="E7345" s="11"/>
      <c r="F7345" s="18" t="s">
        <v>26956</v>
      </c>
      <c r="G7345" s="12">
        <v>10</v>
      </c>
      <c r="H7345" s="9" t="s">
        <v>1349</v>
      </c>
      <c r="I7345" s="9" t="s">
        <v>1349</v>
      </c>
      <c r="J7345" s="12">
        <v>1</v>
      </c>
      <c r="K7345" s="16">
        <v>43754</v>
      </c>
      <c r="L7345" s="86">
        <f>(Tabla2[[#This Row],[release_year]]-'VARIANZA Y DES. EST'!$L$11)^2</f>
        <v>3.3116808838167522</v>
      </c>
      <c r="M7345" s="12">
        <v>2016</v>
      </c>
      <c r="N7345" s="9" t="s">
        <v>76</v>
      </c>
      <c r="O7345" s="9" t="s">
        <v>23191</v>
      </c>
      <c r="P7345" s="12">
        <v>1</v>
      </c>
      <c r="Q7345" s="12" t="s">
        <v>28</v>
      </c>
      <c r="R7345" s="12"/>
      <c r="S7345" s="12">
        <v>1</v>
      </c>
      <c r="T7345" s="9" t="s">
        <v>24513</v>
      </c>
      <c r="U7345" s="9" t="s">
        <v>23187</v>
      </c>
      <c r="V7345" s="9" t="s">
        <v>24513</v>
      </c>
      <c r="W7345" s="14">
        <v>3</v>
      </c>
    </row>
    <row r="7346" spans="1:23" x14ac:dyDescent="0.25">
      <c r="A7346" s="8">
        <v>3421</v>
      </c>
      <c r="B7346" s="9" t="s">
        <v>26957</v>
      </c>
      <c r="C7346" s="9" t="s">
        <v>23182</v>
      </c>
      <c r="D7346" s="9" t="s">
        <v>26958</v>
      </c>
      <c r="E7346" s="9"/>
      <c r="F7346" s="9" t="s">
        <v>26959</v>
      </c>
      <c r="G7346" s="12">
        <v>8</v>
      </c>
      <c r="H7346" s="9" t="s">
        <v>1349</v>
      </c>
      <c r="I7346" s="9" t="s">
        <v>1349</v>
      </c>
      <c r="J7346" s="12">
        <v>1</v>
      </c>
      <c r="K7346" s="16">
        <v>43754</v>
      </c>
      <c r="L7346" s="86">
        <f>(Tabla2[[#This Row],[release_year]]-'VARIANZA Y DES. EST'!$L$11)^2</f>
        <v>0.67207602404598188</v>
      </c>
      <c r="M7346" s="12">
        <v>2015</v>
      </c>
      <c r="N7346" s="9" t="s">
        <v>35</v>
      </c>
      <c r="O7346" s="9" t="s">
        <v>23191</v>
      </c>
      <c r="P7346" s="12">
        <v>1</v>
      </c>
      <c r="Q7346" s="12" t="s">
        <v>28</v>
      </c>
      <c r="R7346" s="12"/>
      <c r="S7346" s="12">
        <v>1</v>
      </c>
      <c r="T7346" s="9" t="s">
        <v>24513</v>
      </c>
      <c r="U7346" s="9" t="s">
        <v>23187</v>
      </c>
      <c r="V7346" s="9" t="s">
        <v>24513</v>
      </c>
      <c r="W7346" s="14">
        <v>3</v>
      </c>
    </row>
    <row r="7347" spans="1:23" x14ac:dyDescent="0.25">
      <c r="A7347" s="8">
        <v>3424</v>
      </c>
      <c r="B7347" s="9" t="s">
        <v>26960</v>
      </c>
      <c r="C7347" s="9" t="s">
        <v>23182</v>
      </c>
      <c r="D7347" s="9" t="s">
        <v>26961</v>
      </c>
      <c r="E7347" s="9" t="s">
        <v>26962</v>
      </c>
      <c r="F7347" s="9" t="s">
        <v>26963</v>
      </c>
      <c r="G7347" s="12">
        <v>15</v>
      </c>
      <c r="H7347" s="9" t="s">
        <v>7034</v>
      </c>
      <c r="I7347" s="9" t="s">
        <v>7034</v>
      </c>
      <c r="J7347" s="12">
        <v>1</v>
      </c>
      <c r="K7347" s="16">
        <v>43753</v>
      </c>
      <c r="L7347" s="86">
        <f>(Tabla2[[#This Row],[release_year]]-'VARIANZA Y DES. EST'!$L$11)^2</f>
        <v>3.2471164275211517E-2</v>
      </c>
      <c r="M7347" s="12">
        <v>2014</v>
      </c>
      <c r="N7347" s="9" t="s">
        <v>76</v>
      </c>
      <c r="O7347" s="9" t="s">
        <v>23191</v>
      </c>
      <c r="P7347" s="12">
        <v>1</v>
      </c>
      <c r="Q7347" s="12" t="s">
        <v>28</v>
      </c>
      <c r="R7347" s="12"/>
      <c r="S7347" s="12">
        <v>1</v>
      </c>
      <c r="T7347" s="9" t="s">
        <v>23445</v>
      </c>
      <c r="U7347" s="9" t="s">
        <v>23193</v>
      </c>
      <c r="V7347" s="9" t="s">
        <v>23445</v>
      </c>
      <c r="W7347" s="14">
        <v>3</v>
      </c>
    </row>
    <row r="7348" spans="1:23" x14ac:dyDescent="0.25">
      <c r="A7348" s="8">
        <v>3427</v>
      </c>
      <c r="B7348" s="9" t="s">
        <v>26964</v>
      </c>
      <c r="C7348" s="9" t="s">
        <v>23182</v>
      </c>
      <c r="D7348" s="10" t="s">
        <v>26965</v>
      </c>
      <c r="E7348" s="11"/>
      <c r="F7348" s="9" t="s">
        <v>26966</v>
      </c>
      <c r="G7348" s="12">
        <v>9</v>
      </c>
      <c r="H7348" s="9" t="s">
        <v>1349</v>
      </c>
      <c r="I7348" s="9" t="s">
        <v>1349</v>
      </c>
      <c r="J7348" s="12">
        <v>1</v>
      </c>
      <c r="K7348" s="16">
        <v>43751</v>
      </c>
      <c r="L7348" s="86">
        <f>(Tabla2[[#This Row],[release_year]]-'VARIANZA Y DES. EST'!$L$11)^2</f>
        <v>23.230495463129063</v>
      </c>
      <c r="M7348" s="12">
        <v>2019</v>
      </c>
      <c r="N7348" s="9" t="s">
        <v>35</v>
      </c>
      <c r="O7348" s="9" t="s">
        <v>23191</v>
      </c>
      <c r="P7348" s="12">
        <v>1</v>
      </c>
      <c r="Q7348" s="12" t="s">
        <v>28</v>
      </c>
      <c r="R7348" s="12"/>
      <c r="S7348" s="12">
        <v>1</v>
      </c>
      <c r="T7348" s="9" t="s">
        <v>24391</v>
      </c>
      <c r="U7348" s="9" t="s">
        <v>23193</v>
      </c>
      <c r="V7348" s="9" t="s">
        <v>24391</v>
      </c>
      <c r="W7348" s="14">
        <v>3</v>
      </c>
    </row>
    <row r="7349" spans="1:23" x14ac:dyDescent="0.25">
      <c r="A7349" s="8">
        <v>3431</v>
      </c>
      <c r="B7349" s="9" t="s">
        <v>26967</v>
      </c>
      <c r="C7349" s="9" t="s">
        <v>23182</v>
      </c>
      <c r="D7349" s="9" t="s">
        <v>26968</v>
      </c>
      <c r="E7349" s="9"/>
      <c r="F7349" s="9" t="s">
        <v>26969</v>
      </c>
      <c r="G7349" s="12">
        <v>9</v>
      </c>
      <c r="H7349" s="9" t="s">
        <v>25</v>
      </c>
      <c r="I7349" s="9" t="s">
        <v>25</v>
      </c>
      <c r="J7349" s="12">
        <v>1</v>
      </c>
      <c r="K7349" s="16">
        <v>43749</v>
      </c>
      <c r="L7349" s="86">
        <f>(Tabla2[[#This Row],[release_year]]-'VARIANZA Y DES. EST'!$L$11)^2</f>
        <v>23.230495463129063</v>
      </c>
      <c r="M7349" s="12">
        <v>2019</v>
      </c>
      <c r="N7349" s="9" t="s">
        <v>76</v>
      </c>
      <c r="O7349" s="9" t="s">
        <v>23185</v>
      </c>
      <c r="P7349" s="12">
        <v>2</v>
      </c>
      <c r="Q7349" s="12" t="s">
        <v>28</v>
      </c>
      <c r="R7349" s="12"/>
      <c r="S7349" s="12">
        <v>2</v>
      </c>
      <c r="T7349" s="9" t="s">
        <v>23723</v>
      </c>
      <c r="U7349" s="9" t="s">
        <v>23229</v>
      </c>
      <c r="V7349" s="9" t="s">
        <v>23723</v>
      </c>
      <c r="W7349" s="14">
        <v>3</v>
      </c>
    </row>
    <row r="7350" spans="1:23" x14ac:dyDescent="0.25">
      <c r="A7350" s="8">
        <v>3434</v>
      </c>
      <c r="B7350" s="9" t="s">
        <v>26970</v>
      </c>
      <c r="C7350" s="9" t="s">
        <v>23182</v>
      </c>
      <c r="D7350" s="10" t="s">
        <v>26971</v>
      </c>
      <c r="E7350" s="11"/>
      <c r="F7350" s="9" t="s">
        <v>26972</v>
      </c>
      <c r="G7350" s="12">
        <v>8</v>
      </c>
      <c r="H7350" s="9" t="s">
        <v>231</v>
      </c>
      <c r="I7350" s="9" t="s">
        <v>231</v>
      </c>
      <c r="J7350" s="12">
        <v>1</v>
      </c>
      <c r="K7350" s="16">
        <v>43749</v>
      </c>
      <c r="L7350" s="86">
        <f>(Tabla2[[#This Row],[release_year]]-'VARIANZA Y DES. EST'!$L$11)^2</f>
        <v>33.870100322899837</v>
      </c>
      <c r="M7350" s="12">
        <v>2020</v>
      </c>
      <c r="N7350" s="9" t="s">
        <v>76</v>
      </c>
      <c r="O7350" s="9" t="s">
        <v>23185</v>
      </c>
      <c r="P7350" s="12">
        <v>2</v>
      </c>
      <c r="Q7350" s="12" t="s">
        <v>28</v>
      </c>
      <c r="R7350" s="12"/>
      <c r="S7350" s="12">
        <v>2</v>
      </c>
      <c r="T7350" s="9" t="s">
        <v>23201</v>
      </c>
      <c r="U7350" s="9" t="s">
        <v>23187</v>
      </c>
      <c r="V7350" s="9" t="s">
        <v>23201</v>
      </c>
      <c r="W7350" s="14">
        <v>3</v>
      </c>
    </row>
    <row r="7351" spans="1:23" x14ac:dyDescent="0.25">
      <c r="A7351" s="8">
        <v>3436</v>
      </c>
      <c r="B7351" s="9" t="s">
        <v>26973</v>
      </c>
      <c r="C7351" s="9" t="s">
        <v>23182</v>
      </c>
      <c r="D7351" s="10" t="s">
        <v>26974</v>
      </c>
      <c r="E7351" s="11"/>
      <c r="F7351" s="9" t="s">
        <v>26975</v>
      </c>
      <c r="G7351" s="12">
        <v>6</v>
      </c>
      <c r="H7351" s="12"/>
      <c r="I7351" s="9"/>
      <c r="J7351" s="12">
        <v>0</v>
      </c>
      <c r="K7351" s="16">
        <v>43748</v>
      </c>
      <c r="L7351" s="86">
        <f>(Tabla2[[#This Row],[release_year]]-'VARIANZA Y DES. EST'!$L$11)^2</f>
        <v>14.590890603358293</v>
      </c>
      <c r="M7351" s="12">
        <v>2018</v>
      </c>
      <c r="N7351" s="9" t="s">
        <v>110</v>
      </c>
      <c r="O7351" s="9" t="s">
        <v>23191</v>
      </c>
      <c r="P7351" s="12">
        <v>1</v>
      </c>
      <c r="Q7351" s="12" t="s">
        <v>28</v>
      </c>
      <c r="R7351" s="12"/>
      <c r="S7351" s="12">
        <v>1</v>
      </c>
      <c r="T7351" s="9" t="s">
        <v>23326</v>
      </c>
      <c r="U7351" s="9" t="s">
        <v>23316</v>
      </c>
      <c r="V7351" s="9" t="s">
        <v>23326</v>
      </c>
      <c r="W7351" s="14">
        <v>2</v>
      </c>
    </row>
    <row r="7352" spans="1:23" x14ac:dyDescent="0.25">
      <c r="A7352" s="8">
        <v>3438</v>
      </c>
      <c r="B7352" s="9" t="s">
        <v>26976</v>
      </c>
      <c r="C7352" s="9" t="s">
        <v>23182</v>
      </c>
      <c r="D7352" s="10" t="s">
        <v>26977</v>
      </c>
      <c r="E7352" s="11"/>
      <c r="F7352" s="9" t="s">
        <v>26978</v>
      </c>
      <c r="G7352" s="12">
        <v>9</v>
      </c>
      <c r="H7352" s="9" t="s">
        <v>34</v>
      </c>
      <c r="I7352" s="9" t="s">
        <v>34</v>
      </c>
      <c r="J7352" s="12">
        <v>1</v>
      </c>
      <c r="K7352" s="16">
        <v>43748</v>
      </c>
      <c r="L7352" s="86">
        <f>(Tabla2[[#This Row],[release_year]]-'VARIANZA Y DES. EST'!$L$11)^2</f>
        <v>23.230495463129063</v>
      </c>
      <c r="M7352" s="12">
        <v>2019</v>
      </c>
      <c r="N7352" s="9" t="s">
        <v>35</v>
      </c>
      <c r="O7352" s="9" t="s">
        <v>23191</v>
      </c>
      <c r="P7352" s="12">
        <v>1</v>
      </c>
      <c r="Q7352" s="12" t="s">
        <v>28</v>
      </c>
      <c r="R7352" s="12"/>
      <c r="S7352" s="12">
        <v>1</v>
      </c>
      <c r="T7352" s="9" t="s">
        <v>23315</v>
      </c>
      <c r="U7352" s="9" t="s">
        <v>23316</v>
      </c>
      <c r="V7352" s="9" t="s">
        <v>23315</v>
      </c>
      <c r="W7352" s="14">
        <v>2</v>
      </c>
    </row>
    <row r="7353" spans="1:23" x14ac:dyDescent="0.25">
      <c r="A7353" s="8">
        <v>3441</v>
      </c>
      <c r="B7353" s="9" t="s">
        <v>26979</v>
      </c>
      <c r="C7353" s="9" t="s">
        <v>23182</v>
      </c>
      <c r="D7353" s="10" t="s">
        <v>26980</v>
      </c>
      <c r="E7353" s="11"/>
      <c r="F7353" s="9" t="s">
        <v>26981</v>
      </c>
      <c r="G7353" s="12">
        <v>3</v>
      </c>
      <c r="H7353" s="9" t="s">
        <v>25</v>
      </c>
      <c r="I7353" s="9" t="s">
        <v>25</v>
      </c>
      <c r="J7353" s="12">
        <v>1</v>
      </c>
      <c r="K7353" s="13">
        <v>43747</v>
      </c>
      <c r="L7353" s="86">
        <f>(Tabla2[[#This Row],[release_year]]-'VARIANZA Y DES. EST'!$L$11)^2</f>
        <v>23.230495463129063</v>
      </c>
      <c r="M7353" s="12">
        <v>2019</v>
      </c>
      <c r="N7353" s="9" t="s">
        <v>76</v>
      </c>
      <c r="O7353" s="9" t="s">
        <v>23191</v>
      </c>
      <c r="P7353" s="12">
        <v>1</v>
      </c>
      <c r="Q7353" s="12" t="s">
        <v>28</v>
      </c>
      <c r="R7353" s="12"/>
      <c r="S7353" s="12">
        <v>1</v>
      </c>
      <c r="T7353" s="9" t="s">
        <v>23290</v>
      </c>
      <c r="U7353" s="9" t="s">
        <v>23290</v>
      </c>
      <c r="V7353" s="9" t="s">
        <v>23290</v>
      </c>
      <c r="W7353" s="14">
        <v>1</v>
      </c>
    </row>
    <row r="7354" spans="1:23" x14ac:dyDescent="0.25">
      <c r="A7354" s="8">
        <v>3445</v>
      </c>
      <c r="B7354" s="9" t="s">
        <v>26982</v>
      </c>
      <c r="C7354" s="9" t="s">
        <v>23182</v>
      </c>
      <c r="D7354" s="10" t="s">
        <v>26983</v>
      </c>
      <c r="E7354" s="11"/>
      <c r="F7354" s="9" t="s">
        <v>26984</v>
      </c>
      <c r="G7354" s="12">
        <v>7</v>
      </c>
      <c r="H7354" s="9" t="s">
        <v>468</v>
      </c>
      <c r="I7354" s="9" t="s">
        <v>468</v>
      </c>
      <c r="J7354" s="12">
        <v>1</v>
      </c>
      <c r="K7354" s="13">
        <v>43743</v>
      </c>
      <c r="L7354" s="86">
        <f>(Tabla2[[#This Row],[release_year]]-'VARIANZA Y DES. EST'!$L$11)^2</f>
        <v>23.230495463129063</v>
      </c>
      <c r="M7354" s="12">
        <v>2019</v>
      </c>
      <c r="N7354" s="9" t="s">
        <v>110</v>
      </c>
      <c r="O7354" s="9" t="s">
        <v>23191</v>
      </c>
      <c r="P7354" s="12">
        <v>1</v>
      </c>
      <c r="Q7354" s="12" t="s">
        <v>28</v>
      </c>
      <c r="R7354" s="12"/>
      <c r="S7354" s="12">
        <v>1</v>
      </c>
      <c r="T7354" s="9" t="s">
        <v>26985</v>
      </c>
      <c r="U7354" s="9" t="s">
        <v>23264</v>
      </c>
      <c r="V7354" s="9" t="s">
        <v>26985</v>
      </c>
      <c r="W7354" s="14">
        <v>2</v>
      </c>
    </row>
    <row r="7355" spans="1:23" x14ac:dyDescent="0.25">
      <c r="A7355" s="8">
        <v>3446</v>
      </c>
      <c r="B7355" s="9" t="s">
        <v>26986</v>
      </c>
      <c r="C7355" s="9" t="s">
        <v>23182</v>
      </c>
      <c r="D7355" s="10" t="s">
        <v>26987</v>
      </c>
      <c r="E7355" s="11"/>
      <c r="F7355" s="9" t="s">
        <v>26988</v>
      </c>
      <c r="G7355" s="12">
        <v>8</v>
      </c>
      <c r="H7355" s="9" t="s">
        <v>1349</v>
      </c>
      <c r="I7355" s="9" t="s">
        <v>1349</v>
      </c>
      <c r="J7355" s="12">
        <v>1</v>
      </c>
      <c r="K7355" s="13">
        <v>43743</v>
      </c>
      <c r="L7355" s="86">
        <f>(Tabla2[[#This Row],[release_year]]-'VARIANZA Y DES. EST'!$L$11)^2</f>
        <v>23.230495463129063</v>
      </c>
      <c r="M7355" s="12">
        <v>2019</v>
      </c>
      <c r="N7355" s="9" t="s">
        <v>35</v>
      </c>
      <c r="O7355" s="9" t="s">
        <v>23191</v>
      </c>
      <c r="P7355" s="12">
        <v>1</v>
      </c>
      <c r="Q7355" s="12" t="s">
        <v>28</v>
      </c>
      <c r="R7355" s="12"/>
      <c r="S7355" s="12">
        <v>1</v>
      </c>
      <c r="T7355" s="9" t="s">
        <v>25905</v>
      </c>
      <c r="U7355" s="9" t="s">
        <v>23187</v>
      </c>
      <c r="V7355" s="9" t="s">
        <v>25905</v>
      </c>
      <c r="W7355" s="14">
        <v>3</v>
      </c>
    </row>
    <row r="7356" spans="1:23" x14ac:dyDescent="0.25">
      <c r="A7356" s="8">
        <v>3450</v>
      </c>
      <c r="B7356" s="9" t="s">
        <v>26989</v>
      </c>
      <c r="C7356" s="9" t="s">
        <v>23182</v>
      </c>
      <c r="D7356" s="10" t="s">
        <v>26990</v>
      </c>
      <c r="E7356" s="11"/>
      <c r="F7356" s="9" t="s">
        <v>26991</v>
      </c>
      <c r="G7356" s="12">
        <v>47</v>
      </c>
      <c r="H7356" s="9" t="s">
        <v>126</v>
      </c>
      <c r="I7356" s="9" t="s">
        <v>9987</v>
      </c>
      <c r="J7356" s="12">
        <v>2</v>
      </c>
      <c r="K7356" s="13">
        <v>43742</v>
      </c>
      <c r="L7356" s="86">
        <f>(Tabla2[[#This Row],[release_year]]-'VARIANZA Y DES. EST'!$L$11)^2</f>
        <v>23.230495463129063</v>
      </c>
      <c r="M7356" s="12">
        <v>2019</v>
      </c>
      <c r="N7356" s="9" t="s">
        <v>82</v>
      </c>
      <c r="O7356" s="9" t="s">
        <v>23185</v>
      </c>
      <c r="P7356" s="12">
        <v>2</v>
      </c>
      <c r="Q7356" s="12" t="s">
        <v>28</v>
      </c>
      <c r="R7356" s="12"/>
      <c r="S7356" s="12">
        <v>2</v>
      </c>
      <c r="T7356" s="9" t="s">
        <v>26992</v>
      </c>
      <c r="U7356" s="9" t="s">
        <v>23213</v>
      </c>
      <c r="V7356" s="9" t="s">
        <v>26992</v>
      </c>
      <c r="W7356" s="14">
        <v>3</v>
      </c>
    </row>
    <row r="7357" spans="1:23" x14ac:dyDescent="0.25">
      <c r="A7357" s="8">
        <v>3453</v>
      </c>
      <c r="B7357" s="9" t="s">
        <v>26993</v>
      </c>
      <c r="C7357" s="9" t="s">
        <v>23182</v>
      </c>
      <c r="D7357" s="10" t="s">
        <v>26994</v>
      </c>
      <c r="E7357" s="11"/>
      <c r="F7357" s="9" t="s">
        <v>26995</v>
      </c>
      <c r="G7357" s="12">
        <v>22</v>
      </c>
      <c r="H7357" s="9" t="s">
        <v>126</v>
      </c>
      <c r="I7357" s="9" t="s">
        <v>126</v>
      </c>
      <c r="J7357" s="12">
        <v>1</v>
      </c>
      <c r="K7357" s="13">
        <v>43742</v>
      </c>
      <c r="L7357" s="86">
        <f>(Tabla2[[#This Row],[release_year]]-'VARIANZA Y DES. EST'!$L$11)^2</f>
        <v>23.230495463129063</v>
      </c>
      <c r="M7357" s="12">
        <v>2019</v>
      </c>
      <c r="N7357" s="9" t="s">
        <v>76</v>
      </c>
      <c r="O7357" s="9" t="s">
        <v>23243</v>
      </c>
      <c r="P7357" s="12">
        <v>5</v>
      </c>
      <c r="Q7357" s="12" t="s">
        <v>28</v>
      </c>
      <c r="R7357" s="12"/>
      <c r="S7357" s="12">
        <v>5</v>
      </c>
      <c r="T7357" s="9" t="s">
        <v>23806</v>
      </c>
      <c r="U7357" s="9" t="s">
        <v>23213</v>
      </c>
      <c r="V7357" s="9" t="s">
        <v>23806</v>
      </c>
      <c r="W7357" s="14">
        <v>3</v>
      </c>
    </row>
    <row r="7358" spans="1:23" x14ac:dyDescent="0.25">
      <c r="A7358" s="8">
        <v>3454</v>
      </c>
      <c r="B7358" s="9" t="s">
        <v>26996</v>
      </c>
      <c r="C7358" s="9" t="s">
        <v>23182</v>
      </c>
      <c r="D7358" s="10" t="s">
        <v>26997</v>
      </c>
      <c r="E7358" s="11"/>
      <c r="F7358" s="9" t="s">
        <v>26998</v>
      </c>
      <c r="G7358" s="12">
        <v>7</v>
      </c>
      <c r="H7358" s="9" t="s">
        <v>25</v>
      </c>
      <c r="I7358" s="9" t="s">
        <v>25</v>
      </c>
      <c r="J7358" s="12">
        <v>1</v>
      </c>
      <c r="K7358" s="13">
        <v>43742</v>
      </c>
      <c r="L7358" s="86">
        <f>(Tabla2[[#This Row],[release_year]]-'VARIANZA Y DES. EST'!$L$11)^2</f>
        <v>23.230495463129063</v>
      </c>
      <c r="M7358" s="12">
        <v>2019</v>
      </c>
      <c r="N7358" s="9" t="s">
        <v>82</v>
      </c>
      <c r="O7358" s="9" t="s">
        <v>23191</v>
      </c>
      <c r="P7358" s="12">
        <v>1</v>
      </c>
      <c r="Q7358" s="12" t="s">
        <v>28</v>
      </c>
      <c r="R7358" s="12"/>
      <c r="S7358" s="12">
        <v>1</v>
      </c>
      <c r="T7358" s="9" t="s">
        <v>26999</v>
      </c>
      <c r="U7358" s="9" t="s">
        <v>23264</v>
      </c>
      <c r="V7358" s="9" t="s">
        <v>26999</v>
      </c>
      <c r="W7358" s="14">
        <v>3</v>
      </c>
    </row>
    <row r="7359" spans="1:23" x14ac:dyDescent="0.25">
      <c r="A7359" s="8">
        <v>3455</v>
      </c>
      <c r="B7359" s="9" t="s">
        <v>27000</v>
      </c>
      <c r="C7359" s="9" t="s">
        <v>23182</v>
      </c>
      <c r="D7359" s="9" t="s">
        <v>27001</v>
      </c>
      <c r="E7359" s="9"/>
      <c r="F7359" s="9"/>
      <c r="G7359" s="12">
        <v>0</v>
      </c>
      <c r="H7359" s="9" t="s">
        <v>25</v>
      </c>
      <c r="I7359" s="9" t="s">
        <v>25</v>
      </c>
      <c r="J7359" s="12">
        <v>1</v>
      </c>
      <c r="K7359" s="13">
        <v>43742</v>
      </c>
      <c r="L7359" s="86">
        <f>(Tabla2[[#This Row],[release_year]]-'VARIANZA Y DES. EST'!$L$11)^2</f>
        <v>23.230495463129063</v>
      </c>
      <c r="M7359" s="12">
        <v>2019</v>
      </c>
      <c r="N7359" s="9" t="s">
        <v>76</v>
      </c>
      <c r="O7359" s="9" t="s">
        <v>23185</v>
      </c>
      <c r="P7359" s="12">
        <v>2</v>
      </c>
      <c r="Q7359" s="12" t="s">
        <v>28</v>
      </c>
      <c r="R7359" s="12"/>
      <c r="S7359" s="12">
        <v>2</v>
      </c>
      <c r="T7359" s="9" t="s">
        <v>23356</v>
      </c>
      <c r="U7359" s="9" t="s">
        <v>23197</v>
      </c>
      <c r="V7359" s="9" t="s">
        <v>23356</v>
      </c>
      <c r="W7359" s="14">
        <v>2</v>
      </c>
    </row>
    <row r="7360" spans="1:23" x14ac:dyDescent="0.25">
      <c r="A7360" s="8">
        <v>3456</v>
      </c>
      <c r="B7360" s="9" t="s">
        <v>27002</v>
      </c>
      <c r="C7360" s="9" t="s">
        <v>23182</v>
      </c>
      <c r="D7360" s="10" t="s">
        <v>27003</v>
      </c>
      <c r="E7360" s="11"/>
      <c r="F7360" s="9" t="s">
        <v>27004</v>
      </c>
      <c r="G7360" s="12">
        <v>10</v>
      </c>
      <c r="H7360" s="12"/>
      <c r="I7360" s="9"/>
      <c r="J7360" s="12">
        <v>0</v>
      </c>
      <c r="K7360" s="13">
        <v>43742</v>
      </c>
      <c r="L7360" s="86">
        <f>(Tabla2[[#This Row],[release_year]]-'VARIANZA Y DES. EST'!$L$11)^2</f>
        <v>23.230495463129063</v>
      </c>
      <c r="M7360" s="12">
        <v>2019</v>
      </c>
      <c r="N7360" s="9" t="s">
        <v>26</v>
      </c>
      <c r="O7360" s="9" t="s">
        <v>23255</v>
      </c>
      <c r="P7360" s="12">
        <v>3</v>
      </c>
      <c r="Q7360" s="12" t="s">
        <v>28</v>
      </c>
      <c r="R7360" s="12"/>
      <c r="S7360" s="12">
        <v>3</v>
      </c>
      <c r="T7360" s="9" t="s">
        <v>23264</v>
      </c>
      <c r="U7360" s="9" t="s">
        <v>23264</v>
      </c>
      <c r="V7360" s="9" t="s">
        <v>23264</v>
      </c>
      <c r="W7360" s="14">
        <v>1</v>
      </c>
    </row>
    <row r="7361" spans="1:23" x14ac:dyDescent="0.25">
      <c r="A7361" s="8">
        <v>3458</v>
      </c>
      <c r="B7361" s="9" t="s">
        <v>27005</v>
      </c>
      <c r="C7361" s="9" t="s">
        <v>23182</v>
      </c>
      <c r="D7361" s="9" t="s">
        <v>27006</v>
      </c>
      <c r="E7361" s="9"/>
      <c r="F7361" s="9" t="s">
        <v>27007</v>
      </c>
      <c r="G7361" s="12">
        <v>6</v>
      </c>
      <c r="H7361" s="9" t="s">
        <v>25</v>
      </c>
      <c r="I7361" s="9" t="s">
        <v>25</v>
      </c>
      <c r="J7361" s="12">
        <v>1</v>
      </c>
      <c r="K7361" s="13">
        <v>43741</v>
      </c>
      <c r="L7361" s="86">
        <f>(Tabla2[[#This Row],[release_year]]-'VARIANZA Y DES. EST'!$L$11)^2</f>
        <v>23.230495463129063</v>
      </c>
      <c r="M7361" s="12">
        <v>2019</v>
      </c>
      <c r="N7361" s="9" t="s">
        <v>76</v>
      </c>
      <c r="O7361" s="9" t="s">
        <v>23191</v>
      </c>
      <c r="P7361" s="12">
        <v>1</v>
      </c>
      <c r="Q7361" s="12" t="s">
        <v>28</v>
      </c>
      <c r="R7361" s="12"/>
      <c r="S7361" s="12">
        <v>1</v>
      </c>
      <c r="T7361" s="9" t="s">
        <v>27008</v>
      </c>
      <c r="U7361" s="9" t="s">
        <v>23316</v>
      </c>
      <c r="V7361" s="9" t="s">
        <v>27008</v>
      </c>
      <c r="W7361" s="14">
        <v>2</v>
      </c>
    </row>
    <row r="7362" spans="1:23" x14ac:dyDescent="0.25">
      <c r="A7362" s="8">
        <v>3459</v>
      </c>
      <c r="B7362" s="9" t="s">
        <v>27009</v>
      </c>
      <c r="C7362" s="9" t="s">
        <v>23182</v>
      </c>
      <c r="D7362" s="10" t="s">
        <v>27010</v>
      </c>
      <c r="E7362" s="11"/>
      <c r="F7362" s="9"/>
      <c r="G7362" s="12">
        <v>0</v>
      </c>
      <c r="H7362" s="9" t="s">
        <v>25</v>
      </c>
      <c r="I7362" s="9" t="s">
        <v>25</v>
      </c>
      <c r="J7362" s="12">
        <v>1</v>
      </c>
      <c r="K7362" s="13">
        <v>43740</v>
      </c>
      <c r="L7362" s="86">
        <f>(Tabla2[[#This Row],[release_year]]-'VARIANZA Y DES. EST'!$L$11)^2</f>
        <v>23.230495463129063</v>
      </c>
      <c r="M7362" s="12">
        <v>2019</v>
      </c>
      <c r="N7362" s="9" t="s">
        <v>76</v>
      </c>
      <c r="O7362" s="9" t="s">
        <v>23191</v>
      </c>
      <c r="P7362" s="12">
        <v>1</v>
      </c>
      <c r="Q7362" s="12" t="s">
        <v>28</v>
      </c>
      <c r="R7362" s="12"/>
      <c r="S7362" s="12">
        <v>1</v>
      </c>
      <c r="T7362" s="9" t="s">
        <v>23197</v>
      </c>
      <c r="U7362" s="9" t="s">
        <v>23197</v>
      </c>
      <c r="V7362" s="9" t="s">
        <v>23197</v>
      </c>
      <c r="W7362" s="14">
        <v>1</v>
      </c>
    </row>
    <row r="7363" spans="1:23" x14ac:dyDescent="0.25">
      <c r="A7363" s="8">
        <v>3462</v>
      </c>
      <c r="B7363" s="9" t="s">
        <v>27011</v>
      </c>
      <c r="C7363" s="9" t="s">
        <v>23182</v>
      </c>
      <c r="D7363" s="9" t="s">
        <v>27012</v>
      </c>
      <c r="E7363" s="9" t="s">
        <v>27013</v>
      </c>
      <c r="F7363" s="9" t="s">
        <v>27014</v>
      </c>
      <c r="G7363" s="12">
        <v>9</v>
      </c>
      <c r="H7363" s="9" t="s">
        <v>1349</v>
      </c>
      <c r="I7363" s="9" t="s">
        <v>1349</v>
      </c>
      <c r="J7363" s="12">
        <v>1</v>
      </c>
      <c r="K7363" s="13">
        <v>43739</v>
      </c>
      <c r="L7363" s="86">
        <f>(Tabla2[[#This Row],[release_year]]-'VARIANZA Y DES. EST'!$L$11)^2</f>
        <v>3.3116808838167522</v>
      </c>
      <c r="M7363" s="12">
        <v>2016</v>
      </c>
      <c r="N7363" s="9" t="s">
        <v>35</v>
      </c>
      <c r="O7363" s="9" t="s">
        <v>23191</v>
      </c>
      <c r="P7363" s="12">
        <v>1</v>
      </c>
      <c r="Q7363" s="12" t="s">
        <v>28</v>
      </c>
      <c r="R7363" s="12"/>
      <c r="S7363" s="12">
        <v>1</v>
      </c>
      <c r="T7363" s="9" t="s">
        <v>24513</v>
      </c>
      <c r="U7363" s="9" t="s">
        <v>23187</v>
      </c>
      <c r="V7363" s="9" t="s">
        <v>24513</v>
      </c>
      <c r="W7363" s="14">
        <v>3</v>
      </c>
    </row>
    <row r="7364" spans="1:23" x14ac:dyDescent="0.25">
      <c r="A7364" s="8">
        <v>3463</v>
      </c>
      <c r="B7364" s="9" t="s">
        <v>27015</v>
      </c>
      <c r="C7364" s="9" t="s">
        <v>23182</v>
      </c>
      <c r="D7364" s="10" t="s">
        <v>27016</v>
      </c>
      <c r="E7364" s="11"/>
      <c r="F7364" s="9" t="s">
        <v>27017</v>
      </c>
      <c r="G7364" s="12">
        <v>9</v>
      </c>
      <c r="H7364" s="9" t="s">
        <v>1349</v>
      </c>
      <c r="I7364" s="9" t="s">
        <v>1349</v>
      </c>
      <c r="J7364" s="12">
        <v>1</v>
      </c>
      <c r="K7364" s="13">
        <v>43739</v>
      </c>
      <c r="L7364" s="86">
        <f>(Tabla2[[#This Row],[release_year]]-'VARIANZA Y DES. EST'!$L$11)^2</f>
        <v>7.9512857435875226</v>
      </c>
      <c r="M7364" s="12">
        <v>2017</v>
      </c>
      <c r="N7364" s="9" t="s">
        <v>35</v>
      </c>
      <c r="O7364" s="9" t="s">
        <v>23191</v>
      </c>
      <c r="P7364" s="12">
        <v>1</v>
      </c>
      <c r="Q7364" s="12" t="s">
        <v>28</v>
      </c>
      <c r="R7364" s="12"/>
      <c r="S7364" s="12">
        <v>1</v>
      </c>
      <c r="T7364" s="9" t="s">
        <v>24513</v>
      </c>
      <c r="U7364" s="9" t="s">
        <v>23187</v>
      </c>
      <c r="V7364" s="9" t="s">
        <v>24513</v>
      </c>
      <c r="W7364" s="14">
        <v>3</v>
      </c>
    </row>
    <row r="7365" spans="1:23" x14ac:dyDescent="0.25">
      <c r="A7365" s="8">
        <v>3464</v>
      </c>
      <c r="B7365" s="9" t="s">
        <v>27018</v>
      </c>
      <c r="C7365" s="9" t="s">
        <v>23182</v>
      </c>
      <c r="D7365" s="10" t="s">
        <v>27019</v>
      </c>
      <c r="E7365" s="11"/>
      <c r="F7365" s="9" t="s">
        <v>27020</v>
      </c>
      <c r="G7365" s="12">
        <v>6</v>
      </c>
      <c r="H7365" s="9" t="s">
        <v>518</v>
      </c>
      <c r="I7365" s="9" t="s">
        <v>518</v>
      </c>
      <c r="J7365" s="12">
        <v>1</v>
      </c>
      <c r="K7365" s="13">
        <v>43739</v>
      </c>
      <c r="L7365" s="86">
        <f>(Tabla2[[#This Row],[release_year]]-'VARIANZA Y DES. EST'!$L$11)^2</f>
        <v>14.590890603358293</v>
      </c>
      <c r="M7365" s="12">
        <v>2018</v>
      </c>
      <c r="N7365" s="9" t="s">
        <v>76</v>
      </c>
      <c r="O7365" s="9" t="s">
        <v>23191</v>
      </c>
      <c r="P7365" s="12">
        <v>1</v>
      </c>
      <c r="Q7365" s="12" t="s">
        <v>28</v>
      </c>
      <c r="R7365" s="12"/>
      <c r="S7365" s="12">
        <v>1</v>
      </c>
      <c r="T7365" s="9" t="s">
        <v>23201</v>
      </c>
      <c r="U7365" s="9" t="s">
        <v>23187</v>
      </c>
      <c r="V7365" s="9" t="s">
        <v>23201</v>
      </c>
      <c r="W7365" s="14">
        <v>3</v>
      </c>
    </row>
    <row r="7366" spans="1:23" x14ac:dyDescent="0.25">
      <c r="A7366" s="8">
        <v>3465</v>
      </c>
      <c r="B7366" s="9" t="s">
        <v>27021</v>
      </c>
      <c r="C7366" s="9" t="s">
        <v>23182</v>
      </c>
      <c r="D7366" s="10" t="s">
        <v>27022</v>
      </c>
      <c r="E7366" s="11"/>
      <c r="F7366" s="9" t="s">
        <v>27023</v>
      </c>
      <c r="G7366" s="12">
        <v>3</v>
      </c>
      <c r="H7366" s="9" t="s">
        <v>518</v>
      </c>
      <c r="I7366" s="9" t="s">
        <v>518</v>
      </c>
      <c r="J7366" s="12">
        <v>1</v>
      </c>
      <c r="K7366" s="13">
        <v>43739</v>
      </c>
      <c r="L7366" s="86">
        <f>(Tabla2[[#This Row],[release_year]]-'VARIANZA Y DES. EST'!$L$11)^2</f>
        <v>14.590890603358293</v>
      </c>
      <c r="M7366" s="12">
        <v>2018</v>
      </c>
      <c r="N7366" s="9" t="s">
        <v>76</v>
      </c>
      <c r="O7366" s="9" t="s">
        <v>23191</v>
      </c>
      <c r="P7366" s="12">
        <v>1</v>
      </c>
      <c r="Q7366" s="12" t="s">
        <v>28</v>
      </c>
      <c r="R7366" s="12"/>
      <c r="S7366" s="12">
        <v>1</v>
      </c>
      <c r="T7366" s="9" t="s">
        <v>23428</v>
      </c>
      <c r="U7366" s="9" t="s">
        <v>23187</v>
      </c>
      <c r="V7366" s="9" t="s">
        <v>23428</v>
      </c>
      <c r="W7366" s="14">
        <v>2</v>
      </c>
    </row>
    <row r="7367" spans="1:23" x14ac:dyDescent="0.25">
      <c r="A7367" s="8">
        <v>3467</v>
      </c>
      <c r="B7367" s="9" t="s">
        <v>27024</v>
      </c>
      <c r="C7367" s="9" t="s">
        <v>23182</v>
      </c>
      <c r="D7367" s="9" t="s">
        <v>27025</v>
      </c>
      <c r="E7367" s="9"/>
      <c r="F7367" s="9" t="s">
        <v>27026</v>
      </c>
      <c r="G7367" s="12">
        <v>8</v>
      </c>
      <c r="H7367" s="9" t="s">
        <v>518</v>
      </c>
      <c r="I7367" s="9" t="s">
        <v>518</v>
      </c>
      <c r="J7367" s="12">
        <v>1</v>
      </c>
      <c r="K7367" s="13">
        <v>43739</v>
      </c>
      <c r="L7367" s="86">
        <f>(Tabla2[[#This Row],[release_year]]-'VARIANZA Y DES. EST'!$L$11)^2</f>
        <v>14.590890603358293</v>
      </c>
      <c r="M7367" s="12">
        <v>2018</v>
      </c>
      <c r="N7367" s="9" t="s">
        <v>76</v>
      </c>
      <c r="O7367" s="9" t="s">
        <v>23191</v>
      </c>
      <c r="P7367" s="12">
        <v>1</v>
      </c>
      <c r="Q7367" s="12" t="s">
        <v>28</v>
      </c>
      <c r="R7367" s="12"/>
      <c r="S7367" s="12">
        <v>1</v>
      </c>
      <c r="T7367" s="9" t="s">
        <v>23477</v>
      </c>
      <c r="U7367" s="9" t="s">
        <v>23187</v>
      </c>
      <c r="V7367" s="9" t="s">
        <v>23477</v>
      </c>
      <c r="W7367" s="14">
        <v>3</v>
      </c>
    </row>
    <row r="7368" spans="1:23" x14ac:dyDescent="0.25">
      <c r="A7368" s="8">
        <v>3468</v>
      </c>
      <c r="B7368" s="9" t="s">
        <v>27027</v>
      </c>
      <c r="C7368" s="9" t="s">
        <v>23182</v>
      </c>
      <c r="D7368" s="9" t="s">
        <v>27028</v>
      </c>
      <c r="E7368" s="9"/>
      <c r="F7368" s="9" t="s">
        <v>27029</v>
      </c>
      <c r="G7368" s="12">
        <v>5</v>
      </c>
      <c r="H7368" s="9" t="s">
        <v>518</v>
      </c>
      <c r="I7368" s="9" t="s">
        <v>518</v>
      </c>
      <c r="J7368" s="12">
        <v>1</v>
      </c>
      <c r="K7368" s="13">
        <v>43739</v>
      </c>
      <c r="L7368" s="86">
        <f>(Tabla2[[#This Row],[release_year]]-'VARIANZA Y DES. EST'!$L$11)^2</f>
        <v>7.9512857435875226</v>
      </c>
      <c r="M7368" s="12">
        <v>2017</v>
      </c>
      <c r="N7368" s="9" t="s">
        <v>76</v>
      </c>
      <c r="O7368" s="9" t="s">
        <v>23191</v>
      </c>
      <c r="P7368" s="12">
        <v>1</v>
      </c>
      <c r="Q7368" s="12" t="s">
        <v>28</v>
      </c>
      <c r="R7368" s="12"/>
      <c r="S7368" s="12">
        <v>1</v>
      </c>
      <c r="T7368" s="9" t="s">
        <v>23428</v>
      </c>
      <c r="U7368" s="9" t="s">
        <v>23187</v>
      </c>
      <c r="V7368" s="9" t="s">
        <v>23428</v>
      </c>
      <c r="W7368" s="14">
        <v>2</v>
      </c>
    </row>
    <row r="7369" spans="1:23" x14ac:dyDescent="0.25">
      <c r="A7369" s="8">
        <v>3471</v>
      </c>
      <c r="B7369" s="9" t="s">
        <v>27030</v>
      </c>
      <c r="C7369" s="9" t="s">
        <v>23182</v>
      </c>
      <c r="D7369" s="9" t="s">
        <v>27031</v>
      </c>
      <c r="E7369" s="9"/>
      <c r="F7369" s="18"/>
      <c r="G7369" s="12">
        <v>0</v>
      </c>
      <c r="H7369" s="9" t="s">
        <v>1349</v>
      </c>
      <c r="I7369" s="9" t="s">
        <v>1349</v>
      </c>
      <c r="J7369" s="12">
        <v>1</v>
      </c>
      <c r="K7369" s="13">
        <v>43739</v>
      </c>
      <c r="L7369" s="86">
        <f>(Tabla2[[#This Row],[release_year]]-'VARIANZA Y DES. EST'!$L$11)^2</f>
        <v>14.590890603358293</v>
      </c>
      <c r="M7369" s="12">
        <v>2018</v>
      </c>
      <c r="N7369" s="9" t="s">
        <v>110</v>
      </c>
      <c r="O7369" s="9" t="s">
        <v>23191</v>
      </c>
      <c r="P7369" s="12">
        <v>1</v>
      </c>
      <c r="Q7369" s="12" t="s">
        <v>28</v>
      </c>
      <c r="R7369" s="12"/>
      <c r="S7369" s="12">
        <v>1</v>
      </c>
      <c r="T7369" s="9" t="s">
        <v>23330</v>
      </c>
      <c r="U7369" s="9" t="s">
        <v>23264</v>
      </c>
      <c r="V7369" s="9" t="s">
        <v>23330</v>
      </c>
      <c r="W7369" s="14">
        <v>2</v>
      </c>
    </row>
    <row r="7370" spans="1:23" x14ac:dyDescent="0.25">
      <c r="A7370" s="8">
        <v>3474</v>
      </c>
      <c r="B7370" s="9" t="s">
        <v>27032</v>
      </c>
      <c r="C7370" s="9" t="s">
        <v>23182</v>
      </c>
      <c r="D7370" s="9" t="s">
        <v>27033</v>
      </c>
      <c r="E7370" s="9"/>
      <c r="F7370" s="9" t="s">
        <v>27034</v>
      </c>
      <c r="G7370" s="12">
        <v>8</v>
      </c>
      <c r="H7370" s="9" t="s">
        <v>1349</v>
      </c>
      <c r="I7370" s="9" t="s">
        <v>1349</v>
      </c>
      <c r="J7370" s="12">
        <v>1</v>
      </c>
      <c r="K7370" s="13">
        <v>43739</v>
      </c>
      <c r="L7370" s="86">
        <f>(Tabla2[[#This Row],[release_year]]-'VARIANZA Y DES. EST'!$L$11)^2</f>
        <v>3.3116808838167522</v>
      </c>
      <c r="M7370" s="12">
        <v>2016</v>
      </c>
      <c r="N7370" s="9" t="s">
        <v>35</v>
      </c>
      <c r="O7370" s="9" t="s">
        <v>23191</v>
      </c>
      <c r="P7370" s="12">
        <v>1</v>
      </c>
      <c r="Q7370" s="12" t="s">
        <v>28</v>
      </c>
      <c r="R7370" s="12"/>
      <c r="S7370" s="12">
        <v>1</v>
      </c>
      <c r="T7370" s="9" t="s">
        <v>24513</v>
      </c>
      <c r="U7370" s="9" t="s">
        <v>23187</v>
      </c>
      <c r="V7370" s="9" t="s">
        <v>24513</v>
      </c>
      <c r="W7370" s="14">
        <v>3</v>
      </c>
    </row>
    <row r="7371" spans="1:23" x14ac:dyDescent="0.25">
      <c r="A7371" s="8">
        <v>3475</v>
      </c>
      <c r="B7371" s="9" t="s">
        <v>27035</v>
      </c>
      <c r="C7371" s="9" t="s">
        <v>23182</v>
      </c>
      <c r="D7371" s="10" t="s">
        <v>27036</v>
      </c>
      <c r="E7371" s="11"/>
      <c r="F7371" s="9" t="s">
        <v>27037</v>
      </c>
      <c r="G7371" s="12">
        <v>10</v>
      </c>
      <c r="H7371" s="9" t="s">
        <v>1349</v>
      </c>
      <c r="I7371" s="9" t="s">
        <v>1349</v>
      </c>
      <c r="J7371" s="12">
        <v>1</v>
      </c>
      <c r="K7371" s="13">
        <v>43739</v>
      </c>
      <c r="L7371" s="86">
        <f>(Tabla2[[#This Row],[release_year]]-'VARIANZA Y DES. EST'!$L$11)^2</f>
        <v>7.9512857435875226</v>
      </c>
      <c r="M7371" s="12">
        <v>2017</v>
      </c>
      <c r="N7371" s="9" t="s">
        <v>82</v>
      </c>
      <c r="O7371" s="9" t="s">
        <v>23191</v>
      </c>
      <c r="P7371" s="12">
        <v>1</v>
      </c>
      <c r="Q7371" s="12" t="s">
        <v>28</v>
      </c>
      <c r="R7371" s="12"/>
      <c r="S7371" s="12">
        <v>1</v>
      </c>
      <c r="T7371" s="9" t="s">
        <v>24513</v>
      </c>
      <c r="U7371" s="9" t="s">
        <v>23187</v>
      </c>
      <c r="V7371" s="9" t="s">
        <v>24513</v>
      </c>
      <c r="W7371" s="14">
        <v>3</v>
      </c>
    </row>
    <row r="7372" spans="1:23" x14ac:dyDescent="0.25">
      <c r="A7372" s="8">
        <v>3478</v>
      </c>
      <c r="B7372" s="9" t="s">
        <v>27038</v>
      </c>
      <c r="C7372" s="9" t="s">
        <v>23182</v>
      </c>
      <c r="D7372" s="9" t="s">
        <v>27039</v>
      </c>
      <c r="E7372" s="9" t="s">
        <v>27040</v>
      </c>
      <c r="F7372" s="18" t="s">
        <v>27041</v>
      </c>
      <c r="G7372" s="12">
        <v>25</v>
      </c>
      <c r="H7372" s="9" t="s">
        <v>25</v>
      </c>
      <c r="I7372" s="9" t="s">
        <v>25</v>
      </c>
      <c r="J7372" s="12">
        <v>1</v>
      </c>
      <c r="K7372" s="13">
        <v>43738</v>
      </c>
      <c r="L7372" s="86">
        <f>(Tabla2[[#This Row],[release_year]]-'VARIANZA Y DES. EST'!$L$11)^2</f>
        <v>23.230495463129063</v>
      </c>
      <c r="M7372" s="12">
        <v>2019</v>
      </c>
      <c r="N7372" s="9" t="s">
        <v>76</v>
      </c>
      <c r="O7372" s="9" t="s">
        <v>23243</v>
      </c>
      <c r="P7372" s="12">
        <v>5</v>
      </c>
      <c r="Q7372" s="12" t="s">
        <v>28</v>
      </c>
      <c r="R7372" s="12"/>
      <c r="S7372" s="12">
        <v>5</v>
      </c>
      <c r="T7372" s="9" t="s">
        <v>25814</v>
      </c>
      <c r="U7372" s="9" t="s">
        <v>23193</v>
      </c>
      <c r="V7372" s="9" t="s">
        <v>25814</v>
      </c>
      <c r="W7372" s="14">
        <v>3</v>
      </c>
    </row>
    <row r="7373" spans="1:23" x14ac:dyDescent="0.25">
      <c r="A7373" s="8">
        <v>3482</v>
      </c>
      <c r="B7373" s="9" t="s">
        <v>27042</v>
      </c>
      <c r="C7373" s="9" t="s">
        <v>23182</v>
      </c>
      <c r="D7373" s="10" t="s">
        <v>27043</v>
      </c>
      <c r="E7373" s="11"/>
      <c r="F7373" s="9" t="s">
        <v>27044</v>
      </c>
      <c r="G7373" s="12">
        <v>8</v>
      </c>
      <c r="H7373" s="9" t="s">
        <v>518</v>
      </c>
      <c r="I7373" s="9" t="s">
        <v>518</v>
      </c>
      <c r="J7373" s="12">
        <v>1</v>
      </c>
      <c r="K7373" s="13">
        <v>43735</v>
      </c>
      <c r="L7373" s="86">
        <f>(Tabla2[[#This Row],[release_year]]-'VARIANZA Y DES. EST'!$L$11)^2</f>
        <v>23.230495463129063</v>
      </c>
      <c r="M7373" s="12">
        <v>2019</v>
      </c>
      <c r="N7373" s="9" t="s">
        <v>76</v>
      </c>
      <c r="O7373" s="9" t="s">
        <v>23191</v>
      </c>
      <c r="P7373" s="12">
        <v>1</v>
      </c>
      <c r="Q7373" s="12" t="s">
        <v>28</v>
      </c>
      <c r="R7373" s="12"/>
      <c r="S7373" s="12">
        <v>1</v>
      </c>
      <c r="T7373" s="9" t="s">
        <v>23244</v>
      </c>
      <c r="U7373" s="9" t="s">
        <v>23187</v>
      </c>
      <c r="V7373" s="9" t="s">
        <v>23244</v>
      </c>
      <c r="W7373" s="14">
        <v>3</v>
      </c>
    </row>
    <row r="7374" spans="1:23" x14ac:dyDescent="0.25">
      <c r="A7374" s="8">
        <v>3484</v>
      </c>
      <c r="B7374" s="9" t="s">
        <v>27045</v>
      </c>
      <c r="C7374" s="9" t="s">
        <v>23182</v>
      </c>
      <c r="D7374" s="9" t="s">
        <v>27046</v>
      </c>
      <c r="E7374" s="9"/>
      <c r="F7374" s="9" t="s">
        <v>27047</v>
      </c>
      <c r="G7374" s="12">
        <v>8</v>
      </c>
      <c r="H7374" s="9" t="s">
        <v>1064</v>
      </c>
      <c r="I7374" s="9" t="s">
        <v>1064</v>
      </c>
      <c r="J7374" s="12">
        <v>1</v>
      </c>
      <c r="K7374" s="13">
        <v>43735</v>
      </c>
      <c r="L7374" s="86">
        <f>(Tabla2[[#This Row],[release_year]]-'VARIANZA Y DES. EST'!$L$11)^2</f>
        <v>23.230495463129063</v>
      </c>
      <c r="M7374" s="12">
        <v>2019</v>
      </c>
      <c r="N7374" s="9" t="s">
        <v>76</v>
      </c>
      <c r="O7374" s="9" t="s">
        <v>23255</v>
      </c>
      <c r="P7374" s="12">
        <v>3</v>
      </c>
      <c r="Q7374" s="12" t="s">
        <v>28</v>
      </c>
      <c r="R7374" s="12"/>
      <c r="S7374" s="12">
        <v>3</v>
      </c>
      <c r="T7374" s="9" t="s">
        <v>23370</v>
      </c>
      <c r="U7374" s="9" t="s">
        <v>23193</v>
      </c>
      <c r="V7374" s="9" t="s">
        <v>23370</v>
      </c>
      <c r="W7374" s="14">
        <v>3</v>
      </c>
    </row>
    <row r="7375" spans="1:23" x14ac:dyDescent="0.25">
      <c r="A7375" s="8">
        <v>3489</v>
      </c>
      <c r="B7375" s="9" t="s">
        <v>27048</v>
      </c>
      <c r="C7375" s="9" t="s">
        <v>23182</v>
      </c>
      <c r="D7375" s="9" t="s">
        <v>27049</v>
      </c>
      <c r="E7375" s="9"/>
      <c r="F7375" s="9" t="s">
        <v>27050</v>
      </c>
      <c r="G7375" s="12">
        <v>15</v>
      </c>
      <c r="H7375" s="9" t="s">
        <v>468</v>
      </c>
      <c r="I7375" s="9" t="s">
        <v>468</v>
      </c>
      <c r="J7375" s="12">
        <v>1</v>
      </c>
      <c r="K7375" s="13">
        <v>43734</v>
      </c>
      <c r="L7375" s="86">
        <f>(Tabla2[[#This Row],[release_year]]-'VARIANZA Y DES. EST'!$L$11)^2</f>
        <v>14.590890603358293</v>
      </c>
      <c r="M7375" s="12">
        <v>2018</v>
      </c>
      <c r="N7375" s="9" t="s">
        <v>76</v>
      </c>
      <c r="O7375" s="9" t="s">
        <v>23191</v>
      </c>
      <c r="P7375" s="12">
        <v>1</v>
      </c>
      <c r="Q7375" s="12" t="s">
        <v>28</v>
      </c>
      <c r="R7375" s="12"/>
      <c r="S7375" s="12">
        <v>1</v>
      </c>
      <c r="T7375" s="9" t="s">
        <v>23370</v>
      </c>
      <c r="U7375" s="9" t="s">
        <v>23193</v>
      </c>
      <c r="V7375" s="9" t="s">
        <v>23370</v>
      </c>
      <c r="W7375" s="14">
        <v>3</v>
      </c>
    </row>
    <row r="7376" spans="1:23" x14ac:dyDescent="0.25">
      <c r="A7376" s="8">
        <v>3490</v>
      </c>
      <c r="B7376" s="9" t="s">
        <v>27051</v>
      </c>
      <c r="C7376" s="9" t="s">
        <v>23182</v>
      </c>
      <c r="D7376" s="10" t="s">
        <v>27052</v>
      </c>
      <c r="E7376" s="11"/>
      <c r="F7376" s="9" t="s">
        <v>27053</v>
      </c>
      <c r="G7376" s="12">
        <v>8</v>
      </c>
      <c r="H7376" s="9" t="s">
        <v>25</v>
      </c>
      <c r="I7376" s="9" t="s">
        <v>25</v>
      </c>
      <c r="J7376" s="12">
        <v>1</v>
      </c>
      <c r="K7376" s="13">
        <v>43733</v>
      </c>
      <c r="L7376" s="86">
        <f>(Tabla2[[#This Row],[release_year]]-'VARIANZA Y DES. EST'!$L$11)^2</f>
        <v>23.230495463129063</v>
      </c>
      <c r="M7376" s="12">
        <v>2019</v>
      </c>
      <c r="N7376" s="9" t="s">
        <v>35</v>
      </c>
      <c r="O7376" s="9" t="s">
        <v>23185</v>
      </c>
      <c r="P7376" s="12">
        <v>2</v>
      </c>
      <c r="Q7376" s="12" t="s">
        <v>28</v>
      </c>
      <c r="R7376" s="12"/>
      <c r="S7376" s="12">
        <v>2</v>
      </c>
      <c r="T7376" s="9" t="s">
        <v>23197</v>
      </c>
      <c r="U7376" s="9" t="s">
        <v>23197</v>
      </c>
      <c r="V7376" s="9" t="s">
        <v>23197</v>
      </c>
      <c r="W7376" s="14">
        <v>1</v>
      </c>
    </row>
    <row r="7377" spans="1:23" x14ac:dyDescent="0.25">
      <c r="A7377" s="8">
        <v>3492</v>
      </c>
      <c r="B7377" s="9" t="s">
        <v>27054</v>
      </c>
      <c r="C7377" s="9" t="s">
        <v>23182</v>
      </c>
      <c r="D7377" s="9" t="s">
        <v>27055</v>
      </c>
      <c r="E7377" s="9"/>
      <c r="F7377" s="9" t="s">
        <v>27056</v>
      </c>
      <c r="G7377" s="12">
        <v>14</v>
      </c>
      <c r="H7377" s="9" t="s">
        <v>279</v>
      </c>
      <c r="I7377" s="9" t="s">
        <v>279</v>
      </c>
      <c r="J7377" s="12">
        <v>1</v>
      </c>
      <c r="K7377" s="13">
        <v>43733</v>
      </c>
      <c r="L7377" s="86">
        <f>(Tabla2[[#This Row],[release_year]]-'VARIANZA Y DES. EST'!$L$11)^2</f>
        <v>23.230495463129063</v>
      </c>
      <c r="M7377" s="12">
        <v>2019</v>
      </c>
      <c r="N7377" s="9" t="s">
        <v>76</v>
      </c>
      <c r="O7377" s="9" t="s">
        <v>23255</v>
      </c>
      <c r="P7377" s="12">
        <v>3</v>
      </c>
      <c r="Q7377" s="12" t="s">
        <v>28</v>
      </c>
      <c r="R7377" s="12"/>
      <c r="S7377" s="12">
        <v>3</v>
      </c>
      <c r="T7377" s="9" t="s">
        <v>24963</v>
      </c>
      <c r="U7377" s="9" t="s">
        <v>23187</v>
      </c>
      <c r="V7377" s="9" t="s">
        <v>24963</v>
      </c>
      <c r="W7377" s="14">
        <v>3</v>
      </c>
    </row>
    <row r="7378" spans="1:23" x14ac:dyDescent="0.25">
      <c r="A7378" s="8">
        <v>3500</v>
      </c>
      <c r="B7378" s="9" t="s">
        <v>27057</v>
      </c>
      <c r="C7378" s="9" t="s">
        <v>23182</v>
      </c>
      <c r="D7378" s="9" t="s">
        <v>27058</v>
      </c>
      <c r="E7378" s="9"/>
      <c r="F7378" s="9" t="s">
        <v>27059</v>
      </c>
      <c r="G7378" s="12">
        <v>11</v>
      </c>
      <c r="H7378" s="9" t="s">
        <v>1349</v>
      </c>
      <c r="I7378" s="9" t="s">
        <v>1349</v>
      </c>
      <c r="J7378" s="12">
        <v>1</v>
      </c>
      <c r="K7378" s="13">
        <v>43729</v>
      </c>
      <c r="L7378" s="86">
        <f>(Tabla2[[#This Row],[release_year]]-'VARIANZA Y DES. EST'!$L$11)^2</f>
        <v>23.230495463129063</v>
      </c>
      <c r="M7378" s="12">
        <v>2019</v>
      </c>
      <c r="N7378" s="9" t="s">
        <v>76</v>
      </c>
      <c r="O7378" s="9" t="s">
        <v>23191</v>
      </c>
      <c r="P7378" s="12">
        <v>1</v>
      </c>
      <c r="Q7378" s="12" t="s">
        <v>28</v>
      </c>
      <c r="R7378" s="12"/>
      <c r="S7378" s="12">
        <v>1</v>
      </c>
      <c r="T7378" s="9" t="s">
        <v>25905</v>
      </c>
      <c r="U7378" s="9" t="s">
        <v>23187</v>
      </c>
      <c r="V7378" s="9" t="s">
        <v>25905</v>
      </c>
      <c r="W7378" s="14">
        <v>3</v>
      </c>
    </row>
    <row r="7379" spans="1:23" x14ac:dyDescent="0.25">
      <c r="A7379" s="8">
        <v>3502</v>
      </c>
      <c r="B7379" s="9" t="s">
        <v>27060</v>
      </c>
      <c r="C7379" s="9" t="s">
        <v>23182</v>
      </c>
      <c r="D7379" s="10" t="s">
        <v>27061</v>
      </c>
      <c r="E7379" s="11"/>
      <c r="F7379" s="9" t="s">
        <v>27062</v>
      </c>
      <c r="G7379" s="12">
        <v>8</v>
      </c>
      <c r="H7379" s="12"/>
      <c r="I7379" s="9"/>
      <c r="J7379" s="12">
        <v>0</v>
      </c>
      <c r="K7379" s="13">
        <v>43728</v>
      </c>
      <c r="L7379" s="86">
        <f>(Tabla2[[#This Row],[release_year]]-'VARIANZA Y DES. EST'!$L$11)^2</f>
        <v>23.230495463129063</v>
      </c>
      <c r="M7379" s="12">
        <v>2019</v>
      </c>
      <c r="N7379" s="9" t="s">
        <v>76</v>
      </c>
      <c r="O7379" s="9" t="s">
        <v>23191</v>
      </c>
      <c r="P7379" s="12">
        <v>1</v>
      </c>
      <c r="Q7379" s="12" t="s">
        <v>28</v>
      </c>
      <c r="R7379" s="12"/>
      <c r="S7379" s="12">
        <v>1</v>
      </c>
      <c r="T7379" s="9" t="s">
        <v>23445</v>
      </c>
      <c r="U7379" s="9" t="s">
        <v>23193</v>
      </c>
      <c r="V7379" s="9" t="s">
        <v>23445</v>
      </c>
      <c r="W7379" s="14">
        <v>3</v>
      </c>
    </row>
    <row r="7380" spans="1:23" x14ac:dyDescent="0.25">
      <c r="A7380" s="8">
        <v>3503</v>
      </c>
      <c r="B7380" s="9" t="s">
        <v>27063</v>
      </c>
      <c r="C7380" s="9" t="s">
        <v>23182</v>
      </c>
      <c r="D7380" s="10" t="s">
        <v>27064</v>
      </c>
      <c r="E7380" s="11"/>
      <c r="F7380" s="9" t="s">
        <v>27065</v>
      </c>
      <c r="G7380" s="12">
        <v>9</v>
      </c>
      <c r="H7380" s="9" t="s">
        <v>184</v>
      </c>
      <c r="I7380" s="9" t="s">
        <v>184</v>
      </c>
      <c r="J7380" s="12">
        <v>1</v>
      </c>
      <c r="K7380" s="13">
        <v>43728</v>
      </c>
      <c r="L7380" s="86">
        <f>(Tabla2[[#This Row],[release_year]]-'VARIANZA Y DES. EST'!$L$11)^2</f>
        <v>23.230495463129063</v>
      </c>
      <c r="M7380" s="12">
        <v>2019</v>
      </c>
      <c r="N7380" s="9" t="s">
        <v>76</v>
      </c>
      <c r="O7380" s="9" t="s">
        <v>23191</v>
      </c>
      <c r="P7380" s="12">
        <v>1</v>
      </c>
      <c r="Q7380" s="12" t="s">
        <v>28</v>
      </c>
      <c r="R7380" s="12"/>
      <c r="S7380" s="12">
        <v>1</v>
      </c>
      <c r="T7380" s="9" t="s">
        <v>23806</v>
      </c>
      <c r="U7380" s="9" t="s">
        <v>23213</v>
      </c>
      <c r="V7380" s="9" t="s">
        <v>23806</v>
      </c>
      <c r="W7380" s="14">
        <v>3</v>
      </c>
    </row>
    <row r="7381" spans="1:23" x14ac:dyDescent="0.25">
      <c r="A7381" s="8">
        <v>3504</v>
      </c>
      <c r="B7381" s="9" t="s">
        <v>27066</v>
      </c>
      <c r="C7381" s="9" t="s">
        <v>23182</v>
      </c>
      <c r="D7381" s="9" t="s">
        <v>27067</v>
      </c>
      <c r="E7381" s="9" t="s">
        <v>27068</v>
      </c>
      <c r="F7381" s="9" t="s">
        <v>27069</v>
      </c>
      <c r="G7381" s="12">
        <v>13</v>
      </c>
      <c r="H7381" s="9" t="s">
        <v>390</v>
      </c>
      <c r="I7381" s="9" t="s">
        <v>390</v>
      </c>
      <c r="J7381" s="12">
        <v>1</v>
      </c>
      <c r="K7381" s="13">
        <v>43728</v>
      </c>
      <c r="L7381" s="86">
        <f>(Tabla2[[#This Row],[release_year]]-'VARIANZA Y DES. EST'!$L$11)^2</f>
        <v>23.230495463129063</v>
      </c>
      <c r="M7381" s="12">
        <v>2019</v>
      </c>
      <c r="N7381" s="9" t="s">
        <v>76</v>
      </c>
      <c r="O7381" s="9" t="s">
        <v>23191</v>
      </c>
      <c r="P7381" s="12">
        <v>1</v>
      </c>
      <c r="Q7381" s="12" t="s">
        <v>28</v>
      </c>
      <c r="R7381" s="12"/>
      <c r="S7381" s="12">
        <v>1</v>
      </c>
      <c r="T7381" s="9" t="s">
        <v>23806</v>
      </c>
      <c r="U7381" s="9" t="s">
        <v>23213</v>
      </c>
      <c r="V7381" s="9" t="s">
        <v>23806</v>
      </c>
      <c r="W7381" s="14">
        <v>3</v>
      </c>
    </row>
    <row r="7382" spans="1:23" x14ac:dyDescent="0.25">
      <c r="A7382" s="8">
        <v>3505</v>
      </c>
      <c r="B7382" s="9" t="s">
        <v>27070</v>
      </c>
      <c r="C7382" s="9" t="s">
        <v>23182</v>
      </c>
      <c r="D7382" s="9" t="s">
        <v>27071</v>
      </c>
      <c r="E7382" s="9"/>
      <c r="F7382" s="9"/>
      <c r="G7382" s="12">
        <v>0</v>
      </c>
      <c r="H7382" s="9" t="s">
        <v>25</v>
      </c>
      <c r="I7382" s="9" t="s">
        <v>25</v>
      </c>
      <c r="J7382" s="12">
        <v>1</v>
      </c>
      <c r="K7382" s="13">
        <v>43728</v>
      </c>
      <c r="L7382" s="86">
        <f>(Tabla2[[#This Row],[release_year]]-'VARIANZA Y DES. EST'!$L$11)^2</f>
        <v>23.230495463129063</v>
      </c>
      <c r="M7382" s="12">
        <v>2019</v>
      </c>
      <c r="N7382" s="9" t="s">
        <v>76</v>
      </c>
      <c r="O7382" s="9" t="s">
        <v>23185</v>
      </c>
      <c r="P7382" s="12">
        <v>2</v>
      </c>
      <c r="Q7382" s="12" t="s">
        <v>28</v>
      </c>
      <c r="R7382" s="12"/>
      <c r="S7382" s="12">
        <v>2</v>
      </c>
      <c r="T7382" s="9" t="s">
        <v>23290</v>
      </c>
      <c r="U7382" s="9" t="s">
        <v>23290</v>
      </c>
      <c r="V7382" s="9" t="s">
        <v>23290</v>
      </c>
      <c r="W7382" s="14">
        <v>1</v>
      </c>
    </row>
    <row r="7383" spans="1:23" x14ac:dyDescent="0.25">
      <c r="A7383" s="8">
        <v>3506</v>
      </c>
      <c r="B7383" s="9" t="s">
        <v>27072</v>
      </c>
      <c r="C7383" s="9" t="s">
        <v>23182</v>
      </c>
      <c r="D7383" s="10" t="s">
        <v>27073</v>
      </c>
      <c r="E7383" s="11"/>
      <c r="F7383" s="9" t="s">
        <v>27074</v>
      </c>
      <c r="G7383" s="12">
        <v>1</v>
      </c>
      <c r="H7383" s="9" t="s">
        <v>25</v>
      </c>
      <c r="I7383" s="9" t="s">
        <v>25</v>
      </c>
      <c r="J7383" s="12">
        <v>1</v>
      </c>
      <c r="K7383" s="13">
        <v>43728</v>
      </c>
      <c r="L7383" s="86">
        <f>(Tabla2[[#This Row],[release_year]]-'VARIANZA Y DES. EST'!$L$11)^2</f>
        <v>23.230495463129063</v>
      </c>
      <c r="M7383" s="12">
        <v>2019</v>
      </c>
      <c r="N7383" s="9" t="s">
        <v>35</v>
      </c>
      <c r="O7383" s="9" t="s">
        <v>23191</v>
      </c>
      <c r="P7383" s="12">
        <v>1</v>
      </c>
      <c r="Q7383" s="12" t="s">
        <v>28</v>
      </c>
      <c r="R7383" s="12"/>
      <c r="S7383" s="12">
        <v>1</v>
      </c>
      <c r="T7383" s="9" t="s">
        <v>23356</v>
      </c>
      <c r="U7383" s="9" t="s">
        <v>23197</v>
      </c>
      <c r="V7383" s="9" t="s">
        <v>23356</v>
      </c>
      <c r="W7383" s="14">
        <v>2</v>
      </c>
    </row>
    <row r="7384" spans="1:23" x14ac:dyDescent="0.25">
      <c r="A7384" s="8">
        <v>3507</v>
      </c>
      <c r="B7384" s="9" t="s">
        <v>27075</v>
      </c>
      <c r="C7384" s="9" t="s">
        <v>23182</v>
      </c>
      <c r="D7384" s="9" t="s">
        <v>27076</v>
      </c>
      <c r="E7384" s="9" t="s">
        <v>27077</v>
      </c>
      <c r="F7384" s="9" t="s">
        <v>27078</v>
      </c>
      <c r="G7384" s="12">
        <v>14</v>
      </c>
      <c r="H7384" s="9" t="s">
        <v>390</v>
      </c>
      <c r="I7384" s="9" t="s">
        <v>390</v>
      </c>
      <c r="J7384" s="12">
        <v>1</v>
      </c>
      <c r="K7384" s="13">
        <v>43728</v>
      </c>
      <c r="L7384" s="86">
        <f>(Tabla2[[#This Row],[release_year]]-'VARIANZA Y DES. EST'!$L$11)^2</f>
        <v>23.230495463129063</v>
      </c>
      <c r="M7384" s="12">
        <v>2019</v>
      </c>
      <c r="N7384" s="9" t="s">
        <v>76</v>
      </c>
      <c r="O7384" s="9" t="s">
        <v>23191</v>
      </c>
      <c r="P7384" s="12">
        <v>1</v>
      </c>
      <c r="Q7384" s="12" t="s">
        <v>28</v>
      </c>
      <c r="R7384" s="12"/>
      <c r="S7384" s="12">
        <v>1</v>
      </c>
      <c r="T7384" s="9" t="s">
        <v>23477</v>
      </c>
      <c r="U7384" s="9" t="s">
        <v>23187</v>
      </c>
      <c r="V7384" s="9" t="s">
        <v>23477</v>
      </c>
      <c r="W7384" s="14">
        <v>3</v>
      </c>
    </row>
    <row r="7385" spans="1:23" x14ac:dyDescent="0.25">
      <c r="A7385" s="8">
        <v>3511</v>
      </c>
      <c r="B7385" s="9" t="s">
        <v>27079</v>
      </c>
      <c r="C7385" s="9" t="s">
        <v>23182</v>
      </c>
      <c r="D7385" s="10" t="s">
        <v>27080</v>
      </c>
      <c r="E7385" s="11"/>
      <c r="F7385" s="9" t="s">
        <v>27081</v>
      </c>
      <c r="G7385" s="12">
        <v>8</v>
      </c>
      <c r="H7385" s="9" t="s">
        <v>1349</v>
      </c>
      <c r="I7385" s="9" t="s">
        <v>1349</v>
      </c>
      <c r="J7385" s="12">
        <v>1</v>
      </c>
      <c r="K7385" s="13">
        <v>43726</v>
      </c>
      <c r="L7385" s="86">
        <f>(Tabla2[[#This Row],[release_year]]-'VARIANZA Y DES. EST'!$L$11)^2</f>
        <v>23.230495463129063</v>
      </c>
      <c r="M7385" s="12">
        <v>2019</v>
      </c>
      <c r="N7385" s="9" t="s">
        <v>35</v>
      </c>
      <c r="O7385" s="9" t="s">
        <v>23191</v>
      </c>
      <c r="P7385" s="12">
        <v>1</v>
      </c>
      <c r="Q7385" s="12" t="s">
        <v>28</v>
      </c>
      <c r="R7385" s="12"/>
      <c r="S7385" s="12">
        <v>1</v>
      </c>
      <c r="T7385" s="9" t="s">
        <v>24513</v>
      </c>
      <c r="U7385" s="9" t="s">
        <v>23187</v>
      </c>
      <c r="V7385" s="9" t="s">
        <v>24513</v>
      </c>
      <c r="W7385" s="14">
        <v>3</v>
      </c>
    </row>
    <row r="7386" spans="1:23" x14ac:dyDescent="0.25">
      <c r="A7386" s="8">
        <v>3516</v>
      </c>
      <c r="B7386" s="9" t="s">
        <v>27082</v>
      </c>
      <c r="C7386" s="9" t="s">
        <v>23182</v>
      </c>
      <c r="D7386" s="10" t="s">
        <v>27083</v>
      </c>
      <c r="E7386" s="11"/>
      <c r="F7386" s="9" t="s">
        <v>5024</v>
      </c>
      <c r="G7386" s="12">
        <v>1</v>
      </c>
      <c r="H7386" s="9" t="s">
        <v>25</v>
      </c>
      <c r="I7386" s="9" t="s">
        <v>25</v>
      </c>
      <c r="J7386" s="12">
        <v>1</v>
      </c>
      <c r="K7386" s="13">
        <v>43723</v>
      </c>
      <c r="L7386" s="86">
        <f>(Tabla2[[#This Row],[release_year]]-'VARIANZA Y DES. EST'!$L$11)^2</f>
        <v>23.230495463129063</v>
      </c>
      <c r="M7386" s="12">
        <v>2019</v>
      </c>
      <c r="N7386" s="9" t="s">
        <v>76</v>
      </c>
      <c r="O7386" s="9" t="s">
        <v>23191</v>
      </c>
      <c r="P7386" s="12">
        <v>1</v>
      </c>
      <c r="Q7386" s="12" t="s">
        <v>28</v>
      </c>
      <c r="R7386" s="12"/>
      <c r="S7386" s="12">
        <v>1</v>
      </c>
      <c r="T7386" s="9" t="s">
        <v>23576</v>
      </c>
      <c r="U7386" s="9" t="s">
        <v>23193</v>
      </c>
      <c r="V7386" s="9" t="s">
        <v>23576</v>
      </c>
      <c r="W7386" s="14">
        <v>2</v>
      </c>
    </row>
    <row r="7387" spans="1:23" x14ac:dyDescent="0.25">
      <c r="A7387" s="8">
        <v>3520</v>
      </c>
      <c r="B7387" s="9" t="s">
        <v>27084</v>
      </c>
      <c r="C7387" s="9" t="s">
        <v>23182</v>
      </c>
      <c r="D7387" s="10" t="s">
        <v>27085</v>
      </c>
      <c r="E7387" s="11"/>
      <c r="F7387" s="9" t="s">
        <v>27086</v>
      </c>
      <c r="G7387" s="12">
        <v>10</v>
      </c>
      <c r="H7387" s="9" t="s">
        <v>34</v>
      </c>
      <c r="I7387" s="9" t="s">
        <v>34</v>
      </c>
      <c r="J7387" s="12">
        <v>1</v>
      </c>
      <c r="K7387" s="13">
        <v>43721</v>
      </c>
      <c r="L7387" s="86">
        <f>(Tabla2[[#This Row],[release_year]]-'VARIANZA Y DES. EST'!$L$11)^2</f>
        <v>23.230495463129063</v>
      </c>
      <c r="M7387" s="12">
        <v>2019</v>
      </c>
      <c r="N7387" s="9" t="s">
        <v>76</v>
      </c>
      <c r="O7387" s="9" t="s">
        <v>23191</v>
      </c>
      <c r="P7387" s="12">
        <v>1</v>
      </c>
      <c r="Q7387" s="12" t="s">
        <v>28</v>
      </c>
      <c r="R7387" s="12"/>
      <c r="S7387" s="12">
        <v>1</v>
      </c>
      <c r="T7387" s="9" t="s">
        <v>25922</v>
      </c>
      <c r="U7387" s="9" t="s">
        <v>23316</v>
      </c>
      <c r="V7387" s="9" t="s">
        <v>25922</v>
      </c>
      <c r="W7387" s="14">
        <v>3</v>
      </c>
    </row>
    <row r="7388" spans="1:23" x14ac:dyDescent="0.25">
      <c r="A7388" s="8">
        <v>3522</v>
      </c>
      <c r="B7388" s="9" t="s">
        <v>27087</v>
      </c>
      <c r="C7388" s="9" t="s">
        <v>23182</v>
      </c>
      <c r="D7388" s="9" t="s">
        <v>27088</v>
      </c>
      <c r="E7388" s="9"/>
      <c r="F7388" s="9" t="s">
        <v>27089</v>
      </c>
      <c r="G7388" s="12">
        <v>11</v>
      </c>
      <c r="H7388" s="9" t="s">
        <v>231</v>
      </c>
      <c r="I7388" s="9" t="s">
        <v>231</v>
      </c>
      <c r="J7388" s="12">
        <v>1</v>
      </c>
      <c r="K7388" s="13">
        <v>43721</v>
      </c>
      <c r="L7388" s="86">
        <f>(Tabla2[[#This Row],[release_year]]-'VARIANZA Y DES. EST'!$L$11)^2</f>
        <v>23.230495463129063</v>
      </c>
      <c r="M7388" s="12">
        <v>2019</v>
      </c>
      <c r="N7388" s="9" t="s">
        <v>76</v>
      </c>
      <c r="O7388" s="9" t="s">
        <v>23191</v>
      </c>
      <c r="P7388" s="12">
        <v>1</v>
      </c>
      <c r="Q7388" s="12" t="s">
        <v>28</v>
      </c>
      <c r="R7388" s="12"/>
      <c r="S7388" s="12">
        <v>1</v>
      </c>
      <c r="T7388" s="9" t="s">
        <v>24963</v>
      </c>
      <c r="U7388" s="9" t="s">
        <v>23187</v>
      </c>
      <c r="V7388" s="9" t="s">
        <v>24963</v>
      </c>
      <c r="W7388" s="14">
        <v>3</v>
      </c>
    </row>
    <row r="7389" spans="1:23" x14ac:dyDescent="0.25">
      <c r="A7389" s="8">
        <v>3525</v>
      </c>
      <c r="B7389" s="9" t="s">
        <v>27090</v>
      </c>
      <c r="C7389" s="9" t="s">
        <v>23182</v>
      </c>
      <c r="D7389" s="9" t="s">
        <v>27091</v>
      </c>
      <c r="E7389" s="18"/>
      <c r="F7389" s="9" t="s">
        <v>27092</v>
      </c>
      <c r="G7389" s="12">
        <v>11</v>
      </c>
      <c r="H7389" s="12"/>
      <c r="I7389" s="9"/>
      <c r="J7389" s="12">
        <v>0</v>
      </c>
      <c r="K7389" s="13">
        <v>43721</v>
      </c>
      <c r="L7389" s="86">
        <f>(Tabla2[[#This Row],[release_year]]-'VARIANZA Y DES. EST'!$L$11)^2</f>
        <v>23.230495463129063</v>
      </c>
      <c r="M7389" s="12">
        <v>2019</v>
      </c>
      <c r="N7389" s="9" t="s">
        <v>76</v>
      </c>
      <c r="O7389" s="9" t="s">
        <v>23191</v>
      </c>
      <c r="P7389" s="12">
        <v>1</v>
      </c>
      <c r="Q7389" s="12" t="s">
        <v>28</v>
      </c>
      <c r="R7389" s="12"/>
      <c r="S7389" s="12">
        <v>1</v>
      </c>
      <c r="T7389" s="9" t="s">
        <v>23806</v>
      </c>
      <c r="U7389" s="9" t="s">
        <v>23213</v>
      </c>
      <c r="V7389" s="9" t="s">
        <v>23806</v>
      </c>
      <c r="W7389" s="14">
        <v>3</v>
      </c>
    </row>
    <row r="7390" spans="1:23" x14ac:dyDescent="0.25">
      <c r="A7390" s="8">
        <v>3526</v>
      </c>
      <c r="B7390" s="9" t="s">
        <v>27093</v>
      </c>
      <c r="C7390" s="9" t="s">
        <v>23182</v>
      </c>
      <c r="D7390" s="10" t="s">
        <v>27094</v>
      </c>
      <c r="E7390" s="11"/>
      <c r="F7390" s="9" t="s">
        <v>27095</v>
      </c>
      <c r="G7390" s="12">
        <v>9</v>
      </c>
      <c r="H7390" s="9" t="s">
        <v>25</v>
      </c>
      <c r="I7390" s="9" t="s">
        <v>25</v>
      </c>
      <c r="J7390" s="12">
        <v>1</v>
      </c>
      <c r="K7390" s="13">
        <v>43721</v>
      </c>
      <c r="L7390" s="86">
        <f>(Tabla2[[#This Row],[release_year]]-'VARIANZA Y DES. EST'!$L$11)^2</f>
        <v>23.230495463129063</v>
      </c>
      <c r="M7390" s="12">
        <v>2019</v>
      </c>
      <c r="N7390" s="9" t="s">
        <v>76</v>
      </c>
      <c r="O7390" s="9" t="s">
        <v>23191</v>
      </c>
      <c r="P7390" s="12">
        <v>1</v>
      </c>
      <c r="Q7390" s="12" t="s">
        <v>28</v>
      </c>
      <c r="R7390" s="12"/>
      <c r="S7390" s="12">
        <v>1</v>
      </c>
      <c r="T7390" s="9" t="s">
        <v>23986</v>
      </c>
      <c r="U7390" s="9" t="s">
        <v>23193</v>
      </c>
      <c r="V7390" s="9" t="s">
        <v>23986</v>
      </c>
      <c r="W7390" s="14">
        <v>2</v>
      </c>
    </row>
    <row r="7391" spans="1:23" x14ac:dyDescent="0.25">
      <c r="A7391" s="8">
        <v>3527</v>
      </c>
      <c r="B7391" s="9" t="s">
        <v>27096</v>
      </c>
      <c r="C7391" s="9" t="s">
        <v>23182</v>
      </c>
      <c r="D7391" s="9" t="s">
        <v>27097</v>
      </c>
      <c r="E7391" s="9"/>
      <c r="F7391" s="9" t="s">
        <v>27098</v>
      </c>
      <c r="G7391" s="12">
        <v>11</v>
      </c>
      <c r="H7391" s="9" t="s">
        <v>25</v>
      </c>
      <c r="I7391" s="9" t="s">
        <v>25</v>
      </c>
      <c r="J7391" s="12">
        <v>1</v>
      </c>
      <c r="K7391" s="13">
        <v>43720</v>
      </c>
      <c r="L7391" s="86">
        <f>(Tabla2[[#This Row],[release_year]]-'VARIANZA Y DES. EST'!$L$11)^2</f>
        <v>23.230495463129063</v>
      </c>
      <c r="M7391" s="12">
        <v>2019</v>
      </c>
      <c r="N7391" s="9" t="s">
        <v>76</v>
      </c>
      <c r="O7391" s="9" t="s">
        <v>23191</v>
      </c>
      <c r="P7391" s="12">
        <v>1</v>
      </c>
      <c r="Q7391" s="12" t="s">
        <v>28</v>
      </c>
      <c r="R7391" s="12"/>
      <c r="S7391" s="12">
        <v>1</v>
      </c>
      <c r="T7391" s="9" t="s">
        <v>23779</v>
      </c>
      <c r="U7391" s="9" t="s">
        <v>23566</v>
      </c>
      <c r="V7391" s="9" t="s">
        <v>23779</v>
      </c>
      <c r="W7391" s="14">
        <v>3</v>
      </c>
    </row>
    <row r="7392" spans="1:23" x14ac:dyDescent="0.25">
      <c r="A7392" s="8">
        <v>3528</v>
      </c>
      <c r="B7392" s="9" t="s">
        <v>27099</v>
      </c>
      <c r="C7392" s="9" t="s">
        <v>23182</v>
      </c>
      <c r="D7392" s="10" t="s">
        <v>27100</v>
      </c>
      <c r="E7392" s="11"/>
      <c r="F7392" s="18" t="s">
        <v>27101</v>
      </c>
      <c r="G7392" s="12">
        <v>1</v>
      </c>
      <c r="H7392" s="9" t="s">
        <v>25</v>
      </c>
      <c r="I7392" s="9" t="s">
        <v>25</v>
      </c>
      <c r="J7392" s="12">
        <v>1</v>
      </c>
      <c r="K7392" s="13">
        <v>43720</v>
      </c>
      <c r="L7392" s="86">
        <f>(Tabla2[[#This Row],[release_year]]-'VARIANZA Y DES. EST'!$L$11)^2</f>
        <v>23.230495463129063</v>
      </c>
      <c r="M7392" s="12">
        <v>2019</v>
      </c>
      <c r="N7392" s="9" t="s">
        <v>35</v>
      </c>
      <c r="O7392" s="9" t="s">
        <v>23191</v>
      </c>
      <c r="P7392" s="12">
        <v>1</v>
      </c>
      <c r="Q7392" s="12" t="s">
        <v>28</v>
      </c>
      <c r="R7392" s="12"/>
      <c r="S7392" s="12">
        <v>1</v>
      </c>
      <c r="T7392" s="9" t="s">
        <v>23356</v>
      </c>
      <c r="U7392" s="9" t="s">
        <v>23197</v>
      </c>
      <c r="V7392" s="9" t="s">
        <v>23356</v>
      </c>
      <c r="W7392" s="14">
        <v>2</v>
      </c>
    </row>
    <row r="7393" spans="1:23" x14ac:dyDescent="0.25">
      <c r="A7393" s="8">
        <v>3535</v>
      </c>
      <c r="B7393" s="9" t="s">
        <v>27102</v>
      </c>
      <c r="C7393" s="9" t="s">
        <v>23182</v>
      </c>
      <c r="D7393" s="9" t="s">
        <v>27103</v>
      </c>
      <c r="E7393" s="9"/>
      <c r="F7393" s="9" t="s">
        <v>27104</v>
      </c>
      <c r="G7393" s="12">
        <v>6</v>
      </c>
      <c r="H7393" s="9" t="s">
        <v>231</v>
      </c>
      <c r="I7393" s="9" t="s">
        <v>231</v>
      </c>
      <c r="J7393" s="12">
        <v>1</v>
      </c>
      <c r="K7393" s="13">
        <v>43714</v>
      </c>
      <c r="L7393" s="86">
        <f>(Tabla2[[#This Row],[release_year]]-'VARIANZA Y DES. EST'!$L$11)^2</f>
        <v>23.230495463129063</v>
      </c>
      <c r="M7393" s="12">
        <v>2019</v>
      </c>
      <c r="N7393" s="9" t="s">
        <v>76</v>
      </c>
      <c r="O7393" s="9" t="s">
        <v>23191</v>
      </c>
      <c r="P7393" s="12">
        <v>1</v>
      </c>
      <c r="Q7393" s="12" t="s">
        <v>28</v>
      </c>
      <c r="R7393" s="12"/>
      <c r="S7393" s="12">
        <v>1</v>
      </c>
      <c r="T7393" s="9" t="s">
        <v>23260</v>
      </c>
      <c r="U7393" s="9" t="s">
        <v>23187</v>
      </c>
      <c r="V7393" s="9" t="s">
        <v>23260</v>
      </c>
      <c r="W7393" s="14">
        <v>3</v>
      </c>
    </row>
    <row r="7394" spans="1:23" x14ac:dyDescent="0.25">
      <c r="A7394" s="8">
        <v>3540</v>
      </c>
      <c r="B7394" s="9" t="s">
        <v>27105</v>
      </c>
      <c r="C7394" s="9" t="s">
        <v>23182</v>
      </c>
      <c r="D7394" s="10" t="s">
        <v>27106</v>
      </c>
      <c r="E7394" s="19"/>
      <c r="F7394" s="11"/>
      <c r="G7394" s="12">
        <v>0</v>
      </c>
      <c r="H7394" s="12"/>
      <c r="I7394" s="9"/>
      <c r="J7394" s="12">
        <v>0</v>
      </c>
      <c r="K7394" s="13">
        <v>43709</v>
      </c>
      <c r="L7394" s="86">
        <f>(Tabla2[[#This Row],[release_year]]-'VARIANZA Y DES. EST'!$L$11)^2</f>
        <v>3.3116808838167522</v>
      </c>
      <c r="M7394" s="12">
        <v>2016</v>
      </c>
      <c r="N7394" s="9" t="s">
        <v>26</v>
      </c>
      <c r="O7394" s="9" t="s">
        <v>23191</v>
      </c>
      <c r="P7394" s="12">
        <v>1</v>
      </c>
      <c r="Q7394" s="12" t="s">
        <v>28</v>
      </c>
      <c r="R7394" s="12"/>
      <c r="S7394" s="12">
        <v>1</v>
      </c>
      <c r="T7394" s="9" t="s">
        <v>23264</v>
      </c>
      <c r="U7394" s="9" t="s">
        <v>23264</v>
      </c>
      <c r="V7394" s="9" t="s">
        <v>23264</v>
      </c>
      <c r="W7394" s="14">
        <v>1</v>
      </c>
    </row>
    <row r="7395" spans="1:23" x14ac:dyDescent="0.25">
      <c r="A7395" s="8">
        <v>3541</v>
      </c>
      <c r="B7395" s="9" t="s">
        <v>27107</v>
      </c>
      <c r="C7395" s="9" t="s">
        <v>23182</v>
      </c>
      <c r="D7395" s="9" t="s">
        <v>27108</v>
      </c>
      <c r="E7395" s="9"/>
      <c r="F7395" s="9"/>
      <c r="G7395" s="12">
        <v>0</v>
      </c>
      <c r="H7395" s="9" t="s">
        <v>25</v>
      </c>
      <c r="I7395" s="9" t="s">
        <v>25</v>
      </c>
      <c r="J7395" s="12">
        <v>1</v>
      </c>
      <c r="K7395" s="13">
        <v>43709</v>
      </c>
      <c r="L7395" s="86">
        <f>(Tabla2[[#This Row],[release_year]]-'VARIANZA Y DES. EST'!$L$11)^2</f>
        <v>14.590890603358293</v>
      </c>
      <c r="M7395" s="12">
        <v>2018</v>
      </c>
      <c r="N7395" s="9" t="s">
        <v>55</v>
      </c>
      <c r="O7395" s="9" t="s">
        <v>23255</v>
      </c>
      <c r="P7395" s="12">
        <v>3</v>
      </c>
      <c r="Q7395" s="12" t="s">
        <v>28</v>
      </c>
      <c r="R7395" s="12"/>
      <c r="S7395" s="12">
        <v>3</v>
      </c>
      <c r="T7395" s="9" t="s">
        <v>23356</v>
      </c>
      <c r="U7395" s="9" t="s">
        <v>23197</v>
      </c>
      <c r="V7395" s="9" t="s">
        <v>23356</v>
      </c>
      <c r="W7395" s="14">
        <v>2</v>
      </c>
    </row>
    <row r="7396" spans="1:23" x14ac:dyDescent="0.25">
      <c r="A7396" s="8">
        <v>3542</v>
      </c>
      <c r="B7396" s="9" t="s">
        <v>27109</v>
      </c>
      <c r="C7396" s="9" t="s">
        <v>23182</v>
      </c>
      <c r="D7396" s="9" t="s">
        <v>27110</v>
      </c>
      <c r="E7396" s="18" t="s">
        <v>27111</v>
      </c>
      <c r="F7396" s="9" t="s">
        <v>27112</v>
      </c>
      <c r="G7396" s="12">
        <v>8</v>
      </c>
      <c r="H7396" s="9" t="s">
        <v>34</v>
      </c>
      <c r="I7396" s="9" t="s">
        <v>34</v>
      </c>
      <c r="J7396" s="12">
        <v>1</v>
      </c>
      <c r="K7396" s="13">
        <v>43709</v>
      </c>
      <c r="L7396" s="86">
        <f>(Tabla2[[#This Row],[release_year]]-'VARIANZA Y DES. EST'!$L$11)^2</f>
        <v>66.915632286109044</v>
      </c>
      <c r="M7396" s="12">
        <v>2006</v>
      </c>
      <c r="N7396" s="9" t="s">
        <v>35</v>
      </c>
      <c r="O7396" s="9" t="s">
        <v>23211</v>
      </c>
      <c r="P7396" s="12">
        <v>9</v>
      </c>
      <c r="Q7396" s="12" t="s">
        <v>28</v>
      </c>
      <c r="R7396" s="12"/>
      <c r="S7396" s="12">
        <v>9</v>
      </c>
      <c r="T7396" s="9" t="s">
        <v>23315</v>
      </c>
      <c r="U7396" s="9" t="s">
        <v>23316</v>
      </c>
      <c r="V7396" s="9" t="s">
        <v>23315</v>
      </c>
      <c r="W7396" s="14">
        <v>2</v>
      </c>
    </row>
    <row r="7397" spans="1:23" x14ac:dyDescent="0.25">
      <c r="A7397" s="8">
        <v>3544</v>
      </c>
      <c r="B7397" s="9" t="s">
        <v>27113</v>
      </c>
      <c r="C7397" s="9" t="s">
        <v>23182</v>
      </c>
      <c r="D7397" s="10" t="s">
        <v>27114</v>
      </c>
      <c r="E7397" s="11"/>
      <c r="F7397" s="9" t="s">
        <v>25634</v>
      </c>
      <c r="G7397" s="12">
        <v>1</v>
      </c>
      <c r="H7397" s="9" t="s">
        <v>126</v>
      </c>
      <c r="I7397" s="9" t="s">
        <v>126</v>
      </c>
      <c r="J7397" s="12">
        <v>1</v>
      </c>
      <c r="K7397" s="13">
        <v>43709</v>
      </c>
      <c r="L7397" s="86">
        <f>(Tabla2[[#This Row],[release_year]]-'VARIANZA Y DES. EST'!$L$11)^2</f>
        <v>14.590890603358293</v>
      </c>
      <c r="M7397" s="12">
        <v>2018</v>
      </c>
      <c r="N7397" s="9" t="s">
        <v>35</v>
      </c>
      <c r="O7397" s="9" t="s">
        <v>23191</v>
      </c>
      <c r="P7397" s="12">
        <v>1</v>
      </c>
      <c r="Q7397" s="12" t="s">
        <v>28</v>
      </c>
      <c r="R7397" s="12"/>
      <c r="S7397" s="12">
        <v>1</v>
      </c>
      <c r="T7397" s="9" t="s">
        <v>23223</v>
      </c>
      <c r="U7397" s="9" t="s">
        <v>23213</v>
      </c>
      <c r="V7397" s="9" t="s">
        <v>23223</v>
      </c>
      <c r="W7397" s="14">
        <v>3</v>
      </c>
    </row>
    <row r="7398" spans="1:23" x14ac:dyDescent="0.25">
      <c r="A7398" s="8">
        <v>3547</v>
      </c>
      <c r="B7398" s="9" t="s">
        <v>27115</v>
      </c>
      <c r="C7398" s="9" t="s">
        <v>23182</v>
      </c>
      <c r="D7398" s="9" t="s">
        <v>27116</v>
      </c>
      <c r="E7398" s="18"/>
      <c r="F7398" s="18" t="s">
        <v>27117</v>
      </c>
      <c r="G7398" s="12">
        <v>7</v>
      </c>
      <c r="H7398" s="9" t="s">
        <v>2924</v>
      </c>
      <c r="I7398" s="9" t="s">
        <v>2925</v>
      </c>
      <c r="J7398" s="12">
        <v>2</v>
      </c>
      <c r="K7398" s="13">
        <v>43708</v>
      </c>
      <c r="L7398" s="86">
        <f>(Tabla2[[#This Row],[release_year]]-'VARIANZA Y DES. EST'!$L$11)^2</f>
        <v>14.590890603358293</v>
      </c>
      <c r="M7398" s="12">
        <v>2018</v>
      </c>
      <c r="N7398" s="9" t="s">
        <v>26</v>
      </c>
      <c r="O7398" s="9" t="s">
        <v>23191</v>
      </c>
      <c r="P7398" s="12">
        <v>1</v>
      </c>
      <c r="Q7398" s="12" t="s">
        <v>28</v>
      </c>
      <c r="R7398" s="12"/>
      <c r="S7398" s="12">
        <v>1</v>
      </c>
      <c r="T7398" s="9" t="s">
        <v>23346</v>
      </c>
      <c r="U7398" s="9" t="s">
        <v>23213</v>
      </c>
      <c r="V7398" s="9" t="s">
        <v>23346</v>
      </c>
      <c r="W7398" s="14">
        <v>2</v>
      </c>
    </row>
    <row r="7399" spans="1:23" x14ac:dyDescent="0.25">
      <c r="A7399" s="8">
        <v>3551</v>
      </c>
      <c r="B7399" s="9" t="s">
        <v>27118</v>
      </c>
      <c r="C7399" s="9" t="s">
        <v>23182</v>
      </c>
      <c r="D7399" s="10" t="s">
        <v>27119</v>
      </c>
      <c r="E7399" s="11"/>
      <c r="F7399" s="9" t="s">
        <v>27120</v>
      </c>
      <c r="G7399" s="12">
        <v>2</v>
      </c>
      <c r="H7399" s="12"/>
      <c r="I7399" s="9"/>
      <c r="J7399" s="12">
        <v>0</v>
      </c>
      <c r="K7399" s="13">
        <v>43707</v>
      </c>
      <c r="L7399" s="86">
        <f>(Tabla2[[#This Row],[release_year]]-'VARIANZA Y DES. EST'!$L$11)^2</f>
        <v>23.230495463129063</v>
      </c>
      <c r="M7399" s="12">
        <v>2019</v>
      </c>
      <c r="N7399" s="9" t="s">
        <v>35</v>
      </c>
      <c r="O7399" s="9" t="s">
        <v>23191</v>
      </c>
      <c r="P7399" s="12">
        <v>1</v>
      </c>
      <c r="Q7399" s="12" t="s">
        <v>28</v>
      </c>
      <c r="R7399" s="12"/>
      <c r="S7399" s="12">
        <v>1</v>
      </c>
      <c r="T7399" s="9" t="s">
        <v>23290</v>
      </c>
      <c r="U7399" s="9" t="s">
        <v>23290</v>
      </c>
      <c r="V7399" s="9" t="s">
        <v>23290</v>
      </c>
      <c r="W7399" s="14">
        <v>1</v>
      </c>
    </row>
    <row r="7400" spans="1:23" x14ac:dyDescent="0.25">
      <c r="A7400" s="8">
        <v>3552</v>
      </c>
      <c r="B7400" s="9" t="s">
        <v>27121</v>
      </c>
      <c r="C7400" s="9" t="s">
        <v>23182</v>
      </c>
      <c r="D7400" s="10" t="s">
        <v>27122</v>
      </c>
      <c r="E7400" s="11"/>
      <c r="F7400" s="9" t="s">
        <v>27123</v>
      </c>
      <c r="G7400" s="12">
        <v>26</v>
      </c>
      <c r="H7400" s="9" t="s">
        <v>126</v>
      </c>
      <c r="I7400" s="9" t="s">
        <v>5012</v>
      </c>
      <c r="J7400" s="12">
        <v>2</v>
      </c>
      <c r="K7400" s="13">
        <v>43707</v>
      </c>
      <c r="L7400" s="86">
        <f>(Tabla2[[#This Row],[release_year]]-'VARIANZA Y DES. EST'!$L$11)^2</f>
        <v>23.230495463129063</v>
      </c>
      <c r="M7400" s="12">
        <v>2019</v>
      </c>
      <c r="N7400" s="9" t="s">
        <v>82</v>
      </c>
      <c r="O7400" s="9" t="s">
        <v>23191</v>
      </c>
      <c r="P7400" s="12">
        <v>1</v>
      </c>
      <c r="Q7400" s="12" t="s">
        <v>28</v>
      </c>
      <c r="R7400" s="12"/>
      <c r="S7400" s="12">
        <v>1</v>
      </c>
      <c r="T7400" s="9" t="s">
        <v>23779</v>
      </c>
      <c r="U7400" s="9" t="s">
        <v>23566</v>
      </c>
      <c r="V7400" s="9" t="s">
        <v>23779</v>
      </c>
      <c r="W7400" s="14">
        <v>3</v>
      </c>
    </row>
    <row r="7401" spans="1:23" x14ac:dyDescent="0.25">
      <c r="A7401" s="8">
        <v>3553</v>
      </c>
      <c r="B7401" s="9" t="s">
        <v>27124</v>
      </c>
      <c r="C7401" s="9" t="s">
        <v>23182</v>
      </c>
      <c r="D7401" s="10" t="s">
        <v>27125</v>
      </c>
      <c r="E7401" s="11"/>
      <c r="F7401" s="9" t="s">
        <v>27126</v>
      </c>
      <c r="G7401" s="12">
        <v>12</v>
      </c>
      <c r="H7401" s="9" t="s">
        <v>1692</v>
      </c>
      <c r="I7401" s="9" t="s">
        <v>1692</v>
      </c>
      <c r="J7401" s="12">
        <v>1</v>
      </c>
      <c r="K7401" s="13">
        <v>43707</v>
      </c>
      <c r="L7401" s="86">
        <f>(Tabla2[[#This Row],[release_year]]-'VARIANZA Y DES. EST'!$L$11)^2</f>
        <v>14.590890603358293</v>
      </c>
      <c r="M7401" s="12">
        <v>2018</v>
      </c>
      <c r="N7401" s="9" t="s">
        <v>76</v>
      </c>
      <c r="O7401" s="9" t="s">
        <v>23191</v>
      </c>
      <c r="P7401" s="12">
        <v>1</v>
      </c>
      <c r="Q7401" s="12" t="s">
        <v>28</v>
      </c>
      <c r="R7401" s="12"/>
      <c r="S7401" s="12">
        <v>1</v>
      </c>
      <c r="T7401" s="9" t="s">
        <v>23370</v>
      </c>
      <c r="U7401" s="9" t="s">
        <v>23193</v>
      </c>
      <c r="V7401" s="9" t="s">
        <v>23370</v>
      </c>
      <c r="W7401" s="14">
        <v>3</v>
      </c>
    </row>
    <row r="7402" spans="1:23" x14ac:dyDescent="0.25">
      <c r="A7402" s="8">
        <v>3554</v>
      </c>
      <c r="B7402" s="9" t="s">
        <v>27127</v>
      </c>
      <c r="C7402" s="9" t="s">
        <v>23182</v>
      </c>
      <c r="D7402" s="10" t="s">
        <v>27128</v>
      </c>
      <c r="E7402" s="11"/>
      <c r="F7402" s="9" t="s">
        <v>27129</v>
      </c>
      <c r="G7402" s="12">
        <v>5</v>
      </c>
      <c r="H7402" s="9" t="s">
        <v>25</v>
      </c>
      <c r="I7402" s="9" t="s">
        <v>327</v>
      </c>
      <c r="J7402" s="12">
        <v>2</v>
      </c>
      <c r="K7402" s="13">
        <v>43707</v>
      </c>
      <c r="L7402" s="86">
        <f>(Tabla2[[#This Row],[release_year]]-'VARIANZA Y DES. EST'!$L$11)^2</f>
        <v>23.230495463129063</v>
      </c>
      <c r="M7402" s="12">
        <v>2019</v>
      </c>
      <c r="N7402" s="9" t="s">
        <v>26</v>
      </c>
      <c r="O7402" s="9" t="s">
        <v>23255</v>
      </c>
      <c r="P7402" s="12">
        <v>3</v>
      </c>
      <c r="Q7402" s="12" t="s">
        <v>28</v>
      </c>
      <c r="R7402" s="12"/>
      <c r="S7402" s="12">
        <v>3</v>
      </c>
      <c r="T7402" s="9" t="s">
        <v>23264</v>
      </c>
      <c r="U7402" s="9" t="s">
        <v>23264</v>
      </c>
      <c r="V7402" s="9" t="s">
        <v>23264</v>
      </c>
      <c r="W7402" s="14">
        <v>1</v>
      </c>
    </row>
    <row r="7403" spans="1:23" x14ac:dyDescent="0.25">
      <c r="A7403" s="8">
        <v>3559</v>
      </c>
      <c r="B7403" s="9" t="s">
        <v>27130</v>
      </c>
      <c r="C7403" s="9" t="s">
        <v>23182</v>
      </c>
      <c r="D7403" s="10" t="s">
        <v>27131</v>
      </c>
      <c r="E7403" s="11"/>
      <c r="F7403" s="18"/>
      <c r="G7403" s="12">
        <v>0</v>
      </c>
      <c r="H7403" s="9" t="s">
        <v>126</v>
      </c>
      <c r="I7403" s="9" t="s">
        <v>126</v>
      </c>
      <c r="J7403" s="12">
        <v>1</v>
      </c>
      <c r="K7403" s="13">
        <v>43704</v>
      </c>
      <c r="L7403" s="86">
        <f>(Tabla2[[#This Row],[release_year]]-'VARIANZA Y DES. EST'!$L$11)^2</f>
        <v>23.230495463129063</v>
      </c>
      <c r="M7403" s="12">
        <v>2019</v>
      </c>
      <c r="N7403" s="9" t="s">
        <v>76</v>
      </c>
      <c r="O7403" s="9" t="s">
        <v>23185</v>
      </c>
      <c r="P7403" s="12">
        <v>2</v>
      </c>
      <c r="Q7403" s="12" t="s">
        <v>28</v>
      </c>
      <c r="R7403" s="12"/>
      <c r="S7403" s="12">
        <v>2</v>
      </c>
      <c r="T7403" s="9" t="s">
        <v>23627</v>
      </c>
      <c r="U7403" s="9" t="s">
        <v>23213</v>
      </c>
      <c r="V7403" s="9" t="s">
        <v>23627</v>
      </c>
      <c r="W7403" s="14">
        <v>3</v>
      </c>
    </row>
    <row r="7404" spans="1:23" x14ac:dyDescent="0.25">
      <c r="A7404" s="8">
        <v>3562</v>
      </c>
      <c r="B7404" s="9" t="s">
        <v>27132</v>
      </c>
      <c r="C7404" s="9" t="s">
        <v>23182</v>
      </c>
      <c r="D7404" s="10" t="s">
        <v>27133</v>
      </c>
      <c r="E7404" s="11"/>
      <c r="F7404" s="9" t="s">
        <v>27134</v>
      </c>
      <c r="G7404" s="12">
        <v>28</v>
      </c>
      <c r="H7404" s="9" t="s">
        <v>25</v>
      </c>
      <c r="I7404" s="9" t="s">
        <v>25</v>
      </c>
      <c r="J7404" s="12">
        <v>1</v>
      </c>
      <c r="K7404" s="13">
        <v>43700</v>
      </c>
      <c r="L7404" s="86">
        <f>(Tabla2[[#This Row],[release_year]]-'VARIANZA Y DES. EST'!$L$11)^2</f>
        <v>23.230495463129063</v>
      </c>
      <c r="M7404" s="12">
        <v>2019</v>
      </c>
      <c r="N7404" s="9" t="s">
        <v>76</v>
      </c>
      <c r="O7404" s="9" t="s">
        <v>23255</v>
      </c>
      <c r="P7404" s="12">
        <v>3</v>
      </c>
      <c r="Q7404" s="12" t="s">
        <v>28</v>
      </c>
      <c r="R7404" s="12"/>
      <c r="S7404" s="12">
        <v>3</v>
      </c>
      <c r="T7404" s="9" t="s">
        <v>23576</v>
      </c>
      <c r="U7404" s="9" t="s">
        <v>23193</v>
      </c>
      <c r="V7404" s="9" t="s">
        <v>23576</v>
      </c>
      <c r="W7404" s="14">
        <v>2</v>
      </c>
    </row>
    <row r="7405" spans="1:23" x14ac:dyDescent="0.25">
      <c r="A7405" s="8">
        <v>3563</v>
      </c>
      <c r="B7405" s="9" t="s">
        <v>27135</v>
      </c>
      <c r="C7405" s="9" t="s">
        <v>23182</v>
      </c>
      <c r="D7405" s="9" t="s">
        <v>27136</v>
      </c>
      <c r="E7405" s="9"/>
      <c r="F7405" s="9" t="s">
        <v>27137</v>
      </c>
      <c r="G7405" s="12">
        <v>14</v>
      </c>
      <c r="H7405" s="12"/>
      <c r="I7405" s="9"/>
      <c r="J7405" s="12">
        <v>0</v>
      </c>
      <c r="K7405" s="13">
        <v>43700</v>
      </c>
      <c r="L7405" s="86">
        <f>(Tabla2[[#This Row],[release_year]]-'VARIANZA Y DES. EST'!$L$11)^2</f>
        <v>23.230495463129063</v>
      </c>
      <c r="M7405" s="12">
        <v>2019</v>
      </c>
      <c r="N7405" s="9" t="s">
        <v>35</v>
      </c>
      <c r="O7405" s="9" t="s">
        <v>23185</v>
      </c>
      <c r="P7405" s="12">
        <v>2</v>
      </c>
      <c r="Q7405" s="12" t="s">
        <v>28</v>
      </c>
      <c r="R7405" s="12"/>
      <c r="S7405" s="12">
        <v>2</v>
      </c>
      <c r="T7405" s="9" t="s">
        <v>23907</v>
      </c>
      <c r="U7405" s="9" t="s">
        <v>23316</v>
      </c>
      <c r="V7405" s="9" t="s">
        <v>23907</v>
      </c>
      <c r="W7405" s="14">
        <v>3</v>
      </c>
    </row>
    <row r="7406" spans="1:23" x14ac:dyDescent="0.25">
      <c r="A7406" s="8">
        <v>3572</v>
      </c>
      <c r="B7406" s="9" t="s">
        <v>27138</v>
      </c>
      <c r="C7406" s="9" t="s">
        <v>23182</v>
      </c>
      <c r="D7406" s="9" t="s">
        <v>27139</v>
      </c>
      <c r="E7406" s="9"/>
      <c r="F7406" s="9" t="s">
        <v>27140</v>
      </c>
      <c r="G7406" s="12">
        <v>4</v>
      </c>
      <c r="H7406" s="9" t="s">
        <v>25</v>
      </c>
      <c r="I7406" s="9" t="s">
        <v>25</v>
      </c>
      <c r="J7406" s="12">
        <v>1</v>
      </c>
      <c r="K7406" s="13">
        <v>43698</v>
      </c>
      <c r="L7406" s="86">
        <f>(Tabla2[[#This Row],[release_year]]-'VARIANZA Y DES. EST'!$L$11)^2</f>
        <v>23.230495463129063</v>
      </c>
      <c r="M7406" s="12">
        <v>2019</v>
      </c>
      <c r="N7406" s="9" t="s">
        <v>82</v>
      </c>
      <c r="O7406" s="9" t="s">
        <v>23191</v>
      </c>
      <c r="P7406" s="12">
        <v>1</v>
      </c>
      <c r="Q7406" s="12" t="s">
        <v>28</v>
      </c>
      <c r="R7406" s="12"/>
      <c r="S7406" s="12">
        <v>1</v>
      </c>
      <c r="T7406" s="9" t="s">
        <v>23290</v>
      </c>
      <c r="U7406" s="9" t="s">
        <v>23290</v>
      </c>
      <c r="V7406" s="9" t="s">
        <v>23290</v>
      </c>
      <c r="W7406" s="14">
        <v>1</v>
      </c>
    </row>
    <row r="7407" spans="1:23" x14ac:dyDescent="0.25">
      <c r="A7407" s="8">
        <v>3576</v>
      </c>
      <c r="B7407" s="9" t="s">
        <v>27141</v>
      </c>
      <c r="C7407" s="9" t="s">
        <v>23182</v>
      </c>
      <c r="D7407" s="9" t="s">
        <v>27142</v>
      </c>
      <c r="E7407" s="9"/>
      <c r="F7407" s="9" t="s">
        <v>27143</v>
      </c>
      <c r="G7407" s="12">
        <v>12</v>
      </c>
      <c r="H7407" s="9" t="s">
        <v>390</v>
      </c>
      <c r="I7407" s="9" t="s">
        <v>390</v>
      </c>
      <c r="J7407" s="12">
        <v>1</v>
      </c>
      <c r="K7407" s="13">
        <v>43693</v>
      </c>
      <c r="L7407" s="86">
        <f>(Tabla2[[#This Row],[release_year]]-'VARIANZA Y DES. EST'!$L$11)^2</f>
        <v>23.230495463129063</v>
      </c>
      <c r="M7407" s="12">
        <v>2019</v>
      </c>
      <c r="N7407" s="9" t="s">
        <v>76</v>
      </c>
      <c r="O7407" s="9" t="s">
        <v>23191</v>
      </c>
      <c r="P7407" s="12">
        <v>1</v>
      </c>
      <c r="Q7407" s="12" t="s">
        <v>28</v>
      </c>
      <c r="R7407" s="12"/>
      <c r="S7407" s="12">
        <v>1</v>
      </c>
      <c r="T7407" s="9" t="s">
        <v>23537</v>
      </c>
      <c r="U7407" s="9" t="s">
        <v>23187</v>
      </c>
      <c r="V7407" s="9" t="s">
        <v>23537</v>
      </c>
      <c r="W7407" s="14">
        <v>3</v>
      </c>
    </row>
    <row r="7408" spans="1:23" x14ac:dyDescent="0.25">
      <c r="A7408" s="8">
        <v>3577</v>
      </c>
      <c r="B7408" s="9" t="s">
        <v>27144</v>
      </c>
      <c r="C7408" s="9" t="s">
        <v>23182</v>
      </c>
      <c r="D7408" s="10" t="s">
        <v>27145</v>
      </c>
      <c r="E7408" s="11"/>
      <c r="F7408" s="9" t="s">
        <v>27146</v>
      </c>
      <c r="G7408" s="12">
        <v>9</v>
      </c>
      <c r="H7408" s="9" t="s">
        <v>1064</v>
      </c>
      <c r="I7408" s="9" t="s">
        <v>1064</v>
      </c>
      <c r="J7408" s="12">
        <v>1</v>
      </c>
      <c r="K7408" s="13">
        <v>43693</v>
      </c>
      <c r="L7408" s="86">
        <f>(Tabla2[[#This Row],[release_year]]-'VARIANZA Y DES. EST'!$L$11)^2</f>
        <v>23.230495463129063</v>
      </c>
      <c r="M7408" s="12">
        <v>2019</v>
      </c>
      <c r="N7408" s="9" t="s">
        <v>76</v>
      </c>
      <c r="O7408" s="9" t="s">
        <v>23191</v>
      </c>
      <c r="P7408" s="12">
        <v>1</v>
      </c>
      <c r="Q7408" s="12" t="s">
        <v>28</v>
      </c>
      <c r="R7408" s="12"/>
      <c r="S7408" s="12">
        <v>1</v>
      </c>
      <c r="T7408" s="9" t="s">
        <v>23370</v>
      </c>
      <c r="U7408" s="9" t="s">
        <v>23193</v>
      </c>
      <c r="V7408" s="9" t="s">
        <v>23370</v>
      </c>
      <c r="W7408" s="14">
        <v>3</v>
      </c>
    </row>
    <row r="7409" spans="1:23" x14ac:dyDescent="0.25">
      <c r="A7409" s="8">
        <v>3578</v>
      </c>
      <c r="B7409" s="9" t="s">
        <v>27147</v>
      </c>
      <c r="C7409" s="9" t="s">
        <v>23182</v>
      </c>
      <c r="D7409" s="10" t="s">
        <v>27148</v>
      </c>
      <c r="E7409" s="11"/>
      <c r="F7409" s="9" t="s">
        <v>27149</v>
      </c>
      <c r="G7409" s="12">
        <v>12</v>
      </c>
      <c r="H7409" s="9" t="s">
        <v>3676</v>
      </c>
      <c r="I7409" s="9" t="s">
        <v>3676</v>
      </c>
      <c r="J7409" s="12">
        <v>1</v>
      </c>
      <c r="K7409" s="13">
        <v>43693</v>
      </c>
      <c r="L7409" s="86">
        <f>(Tabla2[[#This Row],[release_year]]-'VARIANZA Y DES. EST'!$L$11)^2</f>
        <v>23.230495463129063</v>
      </c>
      <c r="M7409" s="12">
        <v>2019</v>
      </c>
      <c r="N7409" s="9" t="s">
        <v>76</v>
      </c>
      <c r="O7409" s="9" t="s">
        <v>23191</v>
      </c>
      <c r="P7409" s="12">
        <v>1</v>
      </c>
      <c r="Q7409" s="12" t="s">
        <v>28</v>
      </c>
      <c r="R7409" s="12"/>
      <c r="S7409" s="12">
        <v>1</v>
      </c>
      <c r="T7409" s="9" t="s">
        <v>23445</v>
      </c>
      <c r="U7409" s="9" t="s">
        <v>23193</v>
      </c>
      <c r="V7409" s="9" t="s">
        <v>23445</v>
      </c>
      <c r="W7409" s="14">
        <v>3</v>
      </c>
    </row>
    <row r="7410" spans="1:23" x14ac:dyDescent="0.25">
      <c r="A7410" s="8">
        <v>3579</v>
      </c>
      <c r="B7410" s="9" t="s">
        <v>27150</v>
      </c>
      <c r="C7410" s="9" t="s">
        <v>23182</v>
      </c>
      <c r="D7410" s="9" t="s">
        <v>27151</v>
      </c>
      <c r="E7410" s="9"/>
      <c r="F7410" s="9" t="s">
        <v>27152</v>
      </c>
      <c r="G7410" s="12">
        <v>1</v>
      </c>
      <c r="H7410" s="9" t="s">
        <v>25</v>
      </c>
      <c r="I7410" s="9" t="s">
        <v>25</v>
      </c>
      <c r="J7410" s="12">
        <v>1</v>
      </c>
      <c r="K7410" s="13">
        <v>43693</v>
      </c>
      <c r="L7410" s="86">
        <f>(Tabla2[[#This Row],[release_year]]-'VARIANZA Y DES. EST'!$L$11)^2</f>
        <v>23.230495463129063</v>
      </c>
      <c r="M7410" s="12">
        <v>2019</v>
      </c>
      <c r="N7410" s="9" t="s">
        <v>35</v>
      </c>
      <c r="O7410" s="9" t="s">
        <v>23191</v>
      </c>
      <c r="P7410" s="12">
        <v>1</v>
      </c>
      <c r="Q7410" s="12" t="s">
        <v>28</v>
      </c>
      <c r="R7410" s="12"/>
      <c r="S7410" s="12">
        <v>1</v>
      </c>
      <c r="T7410" s="9" t="s">
        <v>23356</v>
      </c>
      <c r="U7410" s="9" t="s">
        <v>23197</v>
      </c>
      <c r="V7410" s="9" t="s">
        <v>23356</v>
      </c>
      <c r="W7410" s="14">
        <v>2</v>
      </c>
    </row>
    <row r="7411" spans="1:23" x14ac:dyDescent="0.25">
      <c r="A7411" s="8">
        <v>3580</v>
      </c>
      <c r="B7411" s="9" t="s">
        <v>27153</v>
      </c>
      <c r="C7411" s="9" t="s">
        <v>23182</v>
      </c>
      <c r="D7411" s="10" t="s">
        <v>27154</v>
      </c>
      <c r="E7411" s="11"/>
      <c r="F7411" s="9" t="s">
        <v>27155</v>
      </c>
      <c r="G7411" s="12">
        <v>11</v>
      </c>
      <c r="H7411" s="9" t="s">
        <v>1692</v>
      </c>
      <c r="I7411" s="9" t="s">
        <v>1692</v>
      </c>
      <c r="J7411" s="12">
        <v>1</v>
      </c>
      <c r="K7411" s="13">
        <v>43693</v>
      </c>
      <c r="L7411" s="86">
        <f>(Tabla2[[#This Row],[release_year]]-'VARIANZA Y DES. EST'!$L$11)^2</f>
        <v>23.230495463129063</v>
      </c>
      <c r="M7411" s="12">
        <v>2019</v>
      </c>
      <c r="N7411" s="9" t="s">
        <v>76</v>
      </c>
      <c r="O7411" s="9" t="s">
        <v>23191</v>
      </c>
      <c r="P7411" s="12">
        <v>1</v>
      </c>
      <c r="Q7411" s="12" t="s">
        <v>28</v>
      </c>
      <c r="R7411" s="12"/>
      <c r="S7411" s="12">
        <v>1</v>
      </c>
      <c r="T7411" s="9" t="s">
        <v>23370</v>
      </c>
      <c r="U7411" s="9" t="s">
        <v>23193</v>
      </c>
      <c r="V7411" s="9" t="s">
        <v>23370</v>
      </c>
      <c r="W7411" s="14">
        <v>3</v>
      </c>
    </row>
    <row r="7412" spans="1:23" x14ac:dyDescent="0.25">
      <c r="A7412" s="8">
        <v>3582</v>
      </c>
      <c r="B7412" s="9" t="s">
        <v>27156</v>
      </c>
      <c r="C7412" s="9" t="s">
        <v>23182</v>
      </c>
      <c r="D7412" s="10" t="s">
        <v>27157</v>
      </c>
      <c r="E7412" s="11"/>
      <c r="F7412" s="9" t="s">
        <v>27158</v>
      </c>
      <c r="G7412" s="12">
        <v>5</v>
      </c>
      <c r="H7412" s="9" t="s">
        <v>25</v>
      </c>
      <c r="I7412" s="9" t="s">
        <v>25</v>
      </c>
      <c r="J7412" s="12">
        <v>1</v>
      </c>
      <c r="K7412" s="13">
        <v>43693</v>
      </c>
      <c r="L7412" s="86">
        <f>(Tabla2[[#This Row],[release_year]]-'VARIANZA Y DES. EST'!$L$11)^2</f>
        <v>23.230495463129063</v>
      </c>
      <c r="M7412" s="12">
        <v>2019</v>
      </c>
      <c r="N7412" s="9" t="s">
        <v>76</v>
      </c>
      <c r="O7412" s="9" t="s">
        <v>23185</v>
      </c>
      <c r="P7412" s="12">
        <v>2</v>
      </c>
      <c r="Q7412" s="12" t="s">
        <v>28</v>
      </c>
      <c r="R7412" s="12"/>
      <c r="S7412" s="12">
        <v>2</v>
      </c>
      <c r="T7412" s="9" t="s">
        <v>23464</v>
      </c>
      <c r="U7412" s="9" t="s">
        <v>23193</v>
      </c>
      <c r="V7412" s="9" t="s">
        <v>23464</v>
      </c>
      <c r="W7412" s="14">
        <v>3</v>
      </c>
    </row>
    <row r="7413" spans="1:23" x14ac:dyDescent="0.25">
      <c r="A7413" s="8">
        <v>3586</v>
      </c>
      <c r="B7413" s="9" t="s">
        <v>27159</v>
      </c>
      <c r="C7413" s="9" t="s">
        <v>23182</v>
      </c>
      <c r="D7413" s="10" t="s">
        <v>27160</v>
      </c>
      <c r="E7413" s="11"/>
      <c r="F7413" s="9" t="s">
        <v>27161</v>
      </c>
      <c r="G7413" s="12">
        <v>20</v>
      </c>
      <c r="H7413" s="9" t="s">
        <v>2924</v>
      </c>
      <c r="I7413" s="9" t="s">
        <v>2924</v>
      </c>
      <c r="J7413" s="12">
        <v>1</v>
      </c>
      <c r="K7413" s="13">
        <v>43693</v>
      </c>
      <c r="L7413" s="86">
        <f>(Tabla2[[#This Row],[release_year]]-'VARIANZA Y DES. EST'!$L$11)^2</f>
        <v>23.230495463129063</v>
      </c>
      <c r="M7413" s="12">
        <v>2019</v>
      </c>
      <c r="N7413" s="9" t="s">
        <v>76</v>
      </c>
      <c r="O7413" s="9" t="s">
        <v>23191</v>
      </c>
      <c r="P7413" s="12">
        <v>1</v>
      </c>
      <c r="Q7413" s="12" t="s">
        <v>28</v>
      </c>
      <c r="R7413" s="12"/>
      <c r="S7413" s="12">
        <v>1</v>
      </c>
      <c r="T7413" s="9" t="s">
        <v>23244</v>
      </c>
      <c r="U7413" s="9" t="s">
        <v>23187</v>
      </c>
      <c r="V7413" s="9" t="s">
        <v>23244</v>
      </c>
      <c r="W7413" s="14">
        <v>3</v>
      </c>
    </row>
    <row r="7414" spans="1:23" x14ac:dyDescent="0.25">
      <c r="A7414" s="8">
        <v>3588</v>
      </c>
      <c r="B7414" s="9" t="s">
        <v>27162</v>
      </c>
      <c r="C7414" s="9" t="s">
        <v>23182</v>
      </c>
      <c r="D7414" s="10" t="s">
        <v>27163</v>
      </c>
      <c r="E7414" s="11"/>
      <c r="F7414" s="9" t="s">
        <v>27164</v>
      </c>
      <c r="G7414" s="12">
        <v>14</v>
      </c>
      <c r="H7414" s="9" t="s">
        <v>390</v>
      </c>
      <c r="I7414" s="9" t="s">
        <v>390</v>
      </c>
      <c r="J7414" s="12">
        <v>1</v>
      </c>
      <c r="K7414" s="13">
        <v>43693</v>
      </c>
      <c r="L7414" s="86">
        <f>(Tabla2[[#This Row],[release_year]]-'VARIANZA Y DES. EST'!$L$11)^2</f>
        <v>14.590890603358293</v>
      </c>
      <c r="M7414" s="12">
        <v>2018</v>
      </c>
      <c r="N7414" s="9" t="s">
        <v>76</v>
      </c>
      <c r="O7414" s="9" t="s">
        <v>23191</v>
      </c>
      <c r="P7414" s="12">
        <v>1</v>
      </c>
      <c r="Q7414" s="12" t="s">
        <v>28</v>
      </c>
      <c r="R7414" s="12"/>
      <c r="S7414" s="12">
        <v>1</v>
      </c>
      <c r="T7414" s="9" t="s">
        <v>23237</v>
      </c>
      <c r="U7414" s="9" t="s">
        <v>23187</v>
      </c>
      <c r="V7414" s="9" t="s">
        <v>23237</v>
      </c>
      <c r="W7414" s="14">
        <v>3</v>
      </c>
    </row>
    <row r="7415" spans="1:23" x14ac:dyDescent="0.25">
      <c r="A7415" s="8">
        <v>3589</v>
      </c>
      <c r="B7415" s="9" t="s">
        <v>27165</v>
      </c>
      <c r="C7415" s="9" t="s">
        <v>23182</v>
      </c>
      <c r="D7415" s="10" t="s">
        <v>27166</v>
      </c>
      <c r="E7415" s="11"/>
      <c r="F7415" s="9" t="s">
        <v>27167</v>
      </c>
      <c r="G7415" s="12">
        <v>11</v>
      </c>
      <c r="H7415" s="9" t="s">
        <v>25</v>
      </c>
      <c r="I7415" s="9" t="s">
        <v>1636</v>
      </c>
      <c r="J7415" s="12">
        <v>2</v>
      </c>
      <c r="K7415" s="13">
        <v>43692</v>
      </c>
      <c r="L7415" s="86">
        <f>(Tabla2[[#This Row],[release_year]]-'VARIANZA Y DES. EST'!$L$11)^2</f>
        <v>23.230495463129063</v>
      </c>
      <c r="M7415" s="12">
        <v>2019</v>
      </c>
      <c r="N7415" s="9" t="s">
        <v>76</v>
      </c>
      <c r="O7415" s="9" t="s">
        <v>23191</v>
      </c>
      <c r="P7415" s="12">
        <v>1</v>
      </c>
      <c r="Q7415" s="12" t="s">
        <v>28</v>
      </c>
      <c r="R7415" s="12"/>
      <c r="S7415" s="12">
        <v>1</v>
      </c>
      <c r="T7415" s="9" t="s">
        <v>23315</v>
      </c>
      <c r="U7415" s="9" t="s">
        <v>23316</v>
      </c>
      <c r="V7415" s="9" t="s">
        <v>23315</v>
      </c>
      <c r="W7415" s="14">
        <v>2</v>
      </c>
    </row>
    <row r="7416" spans="1:23" x14ac:dyDescent="0.25">
      <c r="A7416" s="8">
        <v>3590</v>
      </c>
      <c r="B7416" s="9" t="s">
        <v>27168</v>
      </c>
      <c r="C7416" s="9" t="s">
        <v>23182</v>
      </c>
      <c r="D7416" s="9" t="s">
        <v>27169</v>
      </c>
      <c r="E7416" s="9" t="s">
        <v>27170</v>
      </c>
      <c r="F7416" s="9" t="s">
        <v>27171</v>
      </c>
      <c r="G7416" s="12">
        <v>5</v>
      </c>
      <c r="H7416" s="9" t="s">
        <v>518</v>
      </c>
      <c r="I7416" s="9" t="s">
        <v>2969</v>
      </c>
      <c r="J7416" s="12">
        <v>2</v>
      </c>
      <c r="K7416" s="13">
        <v>43692</v>
      </c>
      <c r="L7416" s="86">
        <f>(Tabla2[[#This Row],[release_year]]-'VARIANZA Y DES. EST'!$L$11)^2</f>
        <v>23.230495463129063</v>
      </c>
      <c r="M7416" s="12">
        <v>2019</v>
      </c>
      <c r="N7416" s="9" t="s">
        <v>76</v>
      </c>
      <c r="O7416" s="9" t="s">
        <v>23185</v>
      </c>
      <c r="P7416" s="12">
        <v>2</v>
      </c>
      <c r="Q7416" s="12" t="s">
        <v>28</v>
      </c>
      <c r="R7416" s="12"/>
      <c r="S7416" s="12">
        <v>2</v>
      </c>
      <c r="T7416" s="9" t="s">
        <v>23445</v>
      </c>
      <c r="U7416" s="9" t="s">
        <v>23193</v>
      </c>
      <c r="V7416" s="9" t="s">
        <v>23445</v>
      </c>
      <c r="W7416" s="14">
        <v>3</v>
      </c>
    </row>
    <row r="7417" spans="1:23" x14ac:dyDescent="0.25">
      <c r="A7417" s="8">
        <v>3591</v>
      </c>
      <c r="B7417" s="9" t="s">
        <v>27172</v>
      </c>
      <c r="C7417" s="9" t="s">
        <v>23182</v>
      </c>
      <c r="D7417" s="9" t="s">
        <v>27173</v>
      </c>
      <c r="E7417" s="18" t="s">
        <v>27174</v>
      </c>
      <c r="F7417" s="18" t="s">
        <v>27175</v>
      </c>
      <c r="G7417" s="12">
        <v>8</v>
      </c>
      <c r="H7417" s="9" t="s">
        <v>4237</v>
      </c>
      <c r="I7417" s="9" t="s">
        <v>4237</v>
      </c>
      <c r="J7417" s="12">
        <v>1</v>
      </c>
      <c r="K7417" s="13">
        <v>43692</v>
      </c>
      <c r="L7417" s="86">
        <f>(Tabla2[[#This Row],[release_year]]-'VARIANZA Y DES. EST'!$L$11)^2</f>
        <v>23.230495463129063</v>
      </c>
      <c r="M7417" s="12">
        <v>2019</v>
      </c>
      <c r="N7417" s="9" t="s">
        <v>76</v>
      </c>
      <c r="O7417" s="9" t="s">
        <v>23191</v>
      </c>
      <c r="P7417" s="12">
        <v>1</v>
      </c>
      <c r="Q7417" s="12" t="s">
        <v>28</v>
      </c>
      <c r="R7417" s="12"/>
      <c r="S7417" s="12">
        <v>1</v>
      </c>
      <c r="T7417" s="9" t="s">
        <v>23260</v>
      </c>
      <c r="U7417" s="9" t="s">
        <v>23187</v>
      </c>
      <c r="V7417" s="9" t="s">
        <v>23260</v>
      </c>
      <c r="W7417" s="14">
        <v>3</v>
      </c>
    </row>
    <row r="7418" spans="1:23" x14ac:dyDescent="0.25">
      <c r="A7418" s="8">
        <v>3593</v>
      </c>
      <c r="B7418" s="9" t="s">
        <v>27176</v>
      </c>
      <c r="C7418" s="9" t="s">
        <v>23182</v>
      </c>
      <c r="D7418" s="9" t="s">
        <v>27177</v>
      </c>
      <c r="E7418" s="9"/>
      <c r="F7418" s="9"/>
      <c r="G7418" s="12">
        <v>0</v>
      </c>
      <c r="H7418" s="12"/>
      <c r="I7418" s="9"/>
      <c r="J7418" s="12">
        <v>0</v>
      </c>
      <c r="K7418" s="13">
        <v>43691</v>
      </c>
      <c r="L7418" s="86">
        <f>(Tabla2[[#This Row],[release_year]]-'VARIANZA Y DES. EST'!$L$11)^2</f>
        <v>23.230495463129063</v>
      </c>
      <c r="M7418" s="12">
        <v>2019</v>
      </c>
      <c r="N7418" s="9" t="s">
        <v>76</v>
      </c>
      <c r="O7418" s="9" t="s">
        <v>23191</v>
      </c>
      <c r="P7418" s="12">
        <v>1</v>
      </c>
      <c r="Q7418" s="12" t="s">
        <v>28</v>
      </c>
      <c r="R7418" s="12"/>
      <c r="S7418" s="12">
        <v>1</v>
      </c>
      <c r="T7418" s="9" t="s">
        <v>23576</v>
      </c>
      <c r="U7418" s="9" t="s">
        <v>23193</v>
      </c>
      <c r="V7418" s="9" t="s">
        <v>23576</v>
      </c>
      <c r="W7418" s="14">
        <v>2</v>
      </c>
    </row>
    <row r="7419" spans="1:23" x14ac:dyDescent="0.25">
      <c r="A7419" s="8">
        <v>3598</v>
      </c>
      <c r="B7419" s="9" t="s">
        <v>27178</v>
      </c>
      <c r="C7419" s="9" t="s">
        <v>23182</v>
      </c>
      <c r="D7419" s="9" t="s">
        <v>27179</v>
      </c>
      <c r="E7419" s="18"/>
      <c r="F7419" s="18" t="s">
        <v>27180</v>
      </c>
      <c r="G7419" s="12">
        <v>10</v>
      </c>
      <c r="H7419" s="9" t="s">
        <v>25</v>
      </c>
      <c r="I7419" s="9" t="s">
        <v>25</v>
      </c>
      <c r="J7419" s="12">
        <v>1</v>
      </c>
      <c r="K7419" s="13">
        <v>43690</v>
      </c>
      <c r="L7419" s="86">
        <f>(Tabla2[[#This Row],[release_year]]-'VARIANZA Y DES. EST'!$L$11)^2</f>
        <v>23.230495463129063</v>
      </c>
      <c r="M7419" s="12">
        <v>2019</v>
      </c>
      <c r="N7419" s="9" t="s">
        <v>76</v>
      </c>
      <c r="O7419" s="9" t="s">
        <v>23185</v>
      </c>
      <c r="P7419" s="12">
        <v>2</v>
      </c>
      <c r="Q7419" s="12" t="s">
        <v>28</v>
      </c>
      <c r="R7419" s="12"/>
      <c r="S7419" s="12">
        <v>2</v>
      </c>
      <c r="T7419" s="9" t="s">
        <v>23206</v>
      </c>
      <c r="U7419" s="9" t="s">
        <v>23206</v>
      </c>
      <c r="V7419" s="9" t="s">
        <v>23206</v>
      </c>
      <c r="W7419" s="14">
        <v>1</v>
      </c>
    </row>
    <row r="7420" spans="1:23" x14ac:dyDescent="0.25">
      <c r="A7420" s="8">
        <v>3599</v>
      </c>
      <c r="B7420" s="9" t="s">
        <v>27181</v>
      </c>
      <c r="C7420" s="9" t="s">
        <v>23182</v>
      </c>
      <c r="D7420" s="10" t="s">
        <v>27182</v>
      </c>
      <c r="E7420" s="11"/>
      <c r="F7420" s="9" t="s">
        <v>27183</v>
      </c>
      <c r="G7420" s="12">
        <v>6</v>
      </c>
      <c r="H7420" s="9" t="s">
        <v>25</v>
      </c>
      <c r="I7420" s="9" t="s">
        <v>25</v>
      </c>
      <c r="J7420" s="12">
        <v>1</v>
      </c>
      <c r="K7420" s="13">
        <v>43689</v>
      </c>
      <c r="L7420" s="86">
        <f>(Tabla2[[#This Row],[release_year]]-'VARIANZA Y DES. EST'!$L$11)^2</f>
        <v>23.230495463129063</v>
      </c>
      <c r="M7420" s="12">
        <v>2019</v>
      </c>
      <c r="N7420" s="9" t="s">
        <v>110</v>
      </c>
      <c r="O7420" s="9" t="s">
        <v>23191</v>
      </c>
      <c r="P7420" s="12">
        <v>1</v>
      </c>
      <c r="Q7420" s="12" t="s">
        <v>28</v>
      </c>
      <c r="R7420" s="12"/>
      <c r="S7420" s="12">
        <v>1</v>
      </c>
      <c r="T7420" s="9" t="s">
        <v>23264</v>
      </c>
      <c r="U7420" s="9" t="s">
        <v>23264</v>
      </c>
      <c r="V7420" s="9" t="s">
        <v>23264</v>
      </c>
      <c r="W7420" s="14">
        <v>1</v>
      </c>
    </row>
    <row r="7421" spans="1:23" x14ac:dyDescent="0.25">
      <c r="A7421" s="8">
        <v>3601</v>
      </c>
      <c r="B7421" s="9" t="s">
        <v>27184</v>
      </c>
      <c r="C7421" s="9" t="s">
        <v>23182</v>
      </c>
      <c r="D7421" s="9" t="s">
        <v>27185</v>
      </c>
      <c r="E7421" s="9"/>
      <c r="F7421" s="9" t="s">
        <v>27186</v>
      </c>
      <c r="G7421" s="12">
        <v>16</v>
      </c>
      <c r="H7421" s="9" t="s">
        <v>25</v>
      </c>
      <c r="I7421" s="9" t="s">
        <v>25</v>
      </c>
      <c r="J7421" s="12">
        <v>1</v>
      </c>
      <c r="K7421" s="13">
        <v>43686</v>
      </c>
      <c r="L7421" s="86">
        <f>(Tabla2[[#This Row],[release_year]]-'VARIANZA Y DES. EST'!$L$11)^2</f>
        <v>23.230495463129063</v>
      </c>
      <c r="M7421" s="12">
        <v>2019</v>
      </c>
      <c r="N7421" s="9" t="s">
        <v>76</v>
      </c>
      <c r="O7421" s="9" t="s">
        <v>23255</v>
      </c>
      <c r="P7421" s="12">
        <v>3</v>
      </c>
      <c r="Q7421" s="12" t="s">
        <v>28</v>
      </c>
      <c r="R7421" s="12"/>
      <c r="S7421" s="12">
        <v>3</v>
      </c>
      <c r="T7421" s="9" t="s">
        <v>23228</v>
      </c>
      <c r="U7421" s="9" t="s">
        <v>23229</v>
      </c>
      <c r="V7421" s="9" t="s">
        <v>23228</v>
      </c>
      <c r="W7421" s="14">
        <v>2</v>
      </c>
    </row>
    <row r="7422" spans="1:23" x14ac:dyDescent="0.25">
      <c r="A7422" s="8">
        <v>3602</v>
      </c>
      <c r="B7422" s="9" t="s">
        <v>27187</v>
      </c>
      <c r="C7422" s="9" t="s">
        <v>23182</v>
      </c>
      <c r="D7422" s="9" t="s">
        <v>27188</v>
      </c>
      <c r="E7422" s="18"/>
      <c r="F7422" s="9" t="s">
        <v>27189</v>
      </c>
      <c r="G7422" s="12">
        <v>6</v>
      </c>
      <c r="H7422" s="9" t="s">
        <v>25</v>
      </c>
      <c r="I7422" s="9" t="s">
        <v>25</v>
      </c>
      <c r="J7422" s="12">
        <v>1</v>
      </c>
      <c r="K7422" s="13">
        <v>43686</v>
      </c>
      <c r="L7422" s="86">
        <f>(Tabla2[[#This Row],[release_year]]-'VARIANZA Y DES. EST'!$L$11)^2</f>
        <v>23.230495463129063</v>
      </c>
      <c r="M7422" s="12">
        <v>2019</v>
      </c>
      <c r="N7422" s="9" t="s">
        <v>76</v>
      </c>
      <c r="O7422" s="9" t="s">
        <v>23243</v>
      </c>
      <c r="P7422" s="12">
        <v>5</v>
      </c>
      <c r="Q7422" s="12" t="s">
        <v>28</v>
      </c>
      <c r="R7422" s="12"/>
      <c r="S7422" s="12">
        <v>5</v>
      </c>
      <c r="T7422" s="9" t="s">
        <v>27190</v>
      </c>
      <c r="U7422" s="9" t="s">
        <v>23229</v>
      </c>
      <c r="V7422" s="9" t="s">
        <v>27190</v>
      </c>
      <c r="W7422" s="14">
        <v>3</v>
      </c>
    </row>
    <row r="7423" spans="1:23" x14ac:dyDescent="0.25">
      <c r="A7423" s="8">
        <v>3605</v>
      </c>
      <c r="B7423" s="9" t="s">
        <v>27191</v>
      </c>
      <c r="C7423" s="9" t="s">
        <v>23182</v>
      </c>
      <c r="D7423" s="9" t="s">
        <v>27192</v>
      </c>
      <c r="E7423" s="9"/>
      <c r="F7423" s="9" t="s">
        <v>27193</v>
      </c>
      <c r="G7423" s="12">
        <v>3</v>
      </c>
      <c r="H7423" s="9" t="s">
        <v>858</v>
      </c>
      <c r="I7423" s="9" t="s">
        <v>858</v>
      </c>
      <c r="J7423" s="12">
        <v>1</v>
      </c>
      <c r="K7423" s="13">
        <v>43686</v>
      </c>
      <c r="L7423" s="86">
        <f>(Tabla2[[#This Row],[release_year]]-'VARIANZA Y DES. EST'!$L$11)^2</f>
        <v>23.230495463129063</v>
      </c>
      <c r="M7423" s="12">
        <v>2019</v>
      </c>
      <c r="N7423" s="9" t="s">
        <v>76</v>
      </c>
      <c r="O7423" s="9" t="s">
        <v>23191</v>
      </c>
      <c r="P7423" s="12">
        <v>1</v>
      </c>
      <c r="Q7423" s="12" t="s">
        <v>28</v>
      </c>
      <c r="R7423" s="12"/>
      <c r="S7423" s="12">
        <v>1</v>
      </c>
      <c r="T7423" s="9" t="s">
        <v>23445</v>
      </c>
      <c r="U7423" s="9" t="s">
        <v>23193</v>
      </c>
      <c r="V7423" s="9" t="s">
        <v>23445</v>
      </c>
      <c r="W7423" s="14">
        <v>3</v>
      </c>
    </row>
    <row r="7424" spans="1:23" x14ac:dyDescent="0.25">
      <c r="A7424" s="8">
        <v>3606</v>
      </c>
      <c r="B7424" s="9" t="s">
        <v>27194</v>
      </c>
      <c r="C7424" s="9" t="s">
        <v>23182</v>
      </c>
      <c r="D7424" s="9" t="s">
        <v>27195</v>
      </c>
      <c r="E7424" s="9" t="s">
        <v>27196</v>
      </c>
      <c r="F7424" s="9" t="s">
        <v>27197</v>
      </c>
      <c r="G7424" s="12">
        <v>4</v>
      </c>
      <c r="H7424" s="9" t="s">
        <v>25</v>
      </c>
      <c r="I7424" s="9" t="s">
        <v>25</v>
      </c>
      <c r="J7424" s="12">
        <v>1</v>
      </c>
      <c r="K7424" s="13">
        <v>43686</v>
      </c>
      <c r="L7424" s="86">
        <f>(Tabla2[[#This Row],[release_year]]-'VARIANZA Y DES. EST'!$L$11)^2</f>
        <v>23.230495463129063</v>
      </c>
      <c r="M7424" s="12">
        <v>2019</v>
      </c>
      <c r="N7424" s="9" t="s">
        <v>35</v>
      </c>
      <c r="O7424" s="9" t="s">
        <v>23191</v>
      </c>
      <c r="P7424" s="12">
        <v>1</v>
      </c>
      <c r="Q7424" s="12" t="s">
        <v>28</v>
      </c>
      <c r="R7424" s="12"/>
      <c r="S7424" s="12">
        <v>1</v>
      </c>
      <c r="T7424" s="9" t="s">
        <v>23197</v>
      </c>
      <c r="U7424" s="9" t="s">
        <v>23197</v>
      </c>
      <c r="V7424" s="9" t="s">
        <v>23197</v>
      </c>
      <c r="W7424" s="14">
        <v>1</v>
      </c>
    </row>
    <row r="7425" spans="1:23" x14ac:dyDescent="0.25">
      <c r="A7425" s="8">
        <v>3607</v>
      </c>
      <c r="B7425" s="9" t="s">
        <v>27198</v>
      </c>
      <c r="C7425" s="9" t="s">
        <v>23182</v>
      </c>
      <c r="D7425" s="9" t="s">
        <v>27199</v>
      </c>
      <c r="E7425" s="9"/>
      <c r="F7425" s="9" t="s">
        <v>27200</v>
      </c>
      <c r="G7425" s="12">
        <v>8</v>
      </c>
      <c r="H7425" s="9" t="s">
        <v>1349</v>
      </c>
      <c r="I7425" s="9" t="s">
        <v>1349</v>
      </c>
      <c r="J7425" s="12">
        <v>1</v>
      </c>
      <c r="K7425" s="13">
        <v>43685</v>
      </c>
      <c r="L7425" s="86">
        <f>(Tabla2[[#This Row],[release_year]]-'VARIANZA Y DES. EST'!$L$11)^2</f>
        <v>3.2471164275211517E-2</v>
      </c>
      <c r="M7425" s="12">
        <v>2014</v>
      </c>
      <c r="N7425" s="9" t="s">
        <v>76</v>
      </c>
      <c r="O7425" s="9" t="s">
        <v>23191</v>
      </c>
      <c r="P7425" s="12">
        <v>1</v>
      </c>
      <c r="Q7425" s="12" t="s">
        <v>28</v>
      </c>
      <c r="R7425" s="12"/>
      <c r="S7425" s="12">
        <v>1</v>
      </c>
      <c r="T7425" s="9" t="s">
        <v>24391</v>
      </c>
      <c r="U7425" s="9" t="s">
        <v>23193</v>
      </c>
      <c r="V7425" s="9" t="s">
        <v>24391</v>
      </c>
      <c r="W7425" s="14">
        <v>3</v>
      </c>
    </row>
    <row r="7426" spans="1:23" x14ac:dyDescent="0.25">
      <c r="A7426" s="8">
        <v>3608</v>
      </c>
      <c r="B7426" s="9" t="s">
        <v>27201</v>
      </c>
      <c r="C7426" s="9" t="s">
        <v>23182</v>
      </c>
      <c r="D7426" s="9" t="s">
        <v>27202</v>
      </c>
      <c r="E7426" s="9"/>
      <c r="F7426" s="9" t="s">
        <v>27203</v>
      </c>
      <c r="G7426" s="12">
        <v>2</v>
      </c>
      <c r="H7426" s="9" t="s">
        <v>92</v>
      </c>
      <c r="I7426" s="9" t="s">
        <v>92</v>
      </c>
      <c r="J7426" s="12">
        <v>1</v>
      </c>
      <c r="K7426" s="13">
        <v>43685</v>
      </c>
      <c r="L7426" s="86">
        <f>(Tabla2[[#This Row],[release_year]]-'VARIANZA Y DES. EST'!$L$11)^2</f>
        <v>23.230495463129063</v>
      </c>
      <c r="M7426" s="12">
        <v>2019</v>
      </c>
      <c r="N7426" s="9" t="s">
        <v>76</v>
      </c>
      <c r="O7426" s="9" t="s">
        <v>23191</v>
      </c>
      <c r="P7426" s="12">
        <v>1</v>
      </c>
      <c r="Q7426" s="12" t="s">
        <v>28</v>
      </c>
      <c r="R7426" s="12"/>
      <c r="S7426" s="12">
        <v>1</v>
      </c>
      <c r="T7426" s="9" t="s">
        <v>23281</v>
      </c>
      <c r="U7426" s="9" t="s">
        <v>23187</v>
      </c>
      <c r="V7426" s="9" t="s">
        <v>23281</v>
      </c>
      <c r="W7426" s="14">
        <v>2</v>
      </c>
    </row>
    <row r="7427" spans="1:23" x14ac:dyDescent="0.25">
      <c r="A7427" s="8">
        <v>3609</v>
      </c>
      <c r="B7427" s="9" t="s">
        <v>27204</v>
      </c>
      <c r="C7427" s="9" t="s">
        <v>23182</v>
      </c>
      <c r="D7427" s="10" t="s">
        <v>27205</v>
      </c>
      <c r="E7427" s="11"/>
      <c r="F7427" s="9" t="s">
        <v>27206</v>
      </c>
      <c r="G7427" s="12">
        <v>8</v>
      </c>
      <c r="H7427" s="9" t="s">
        <v>25</v>
      </c>
      <c r="I7427" s="9" t="s">
        <v>25</v>
      </c>
      <c r="J7427" s="12">
        <v>1</v>
      </c>
      <c r="K7427" s="13">
        <v>43685</v>
      </c>
      <c r="L7427" s="86">
        <f>(Tabla2[[#This Row],[release_year]]-'VARIANZA Y DES. EST'!$L$11)^2</f>
        <v>23.230495463129063</v>
      </c>
      <c r="M7427" s="12">
        <v>2019</v>
      </c>
      <c r="N7427" s="9" t="s">
        <v>35</v>
      </c>
      <c r="O7427" s="9" t="s">
        <v>23243</v>
      </c>
      <c r="P7427" s="12">
        <v>5</v>
      </c>
      <c r="Q7427" s="12" t="s">
        <v>28</v>
      </c>
      <c r="R7427" s="12"/>
      <c r="S7427" s="12">
        <v>5</v>
      </c>
      <c r="T7427" s="9" t="s">
        <v>24126</v>
      </c>
      <c r="U7427" s="9" t="s">
        <v>23747</v>
      </c>
      <c r="V7427" s="9" t="s">
        <v>24126</v>
      </c>
      <c r="W7427" s="14">
        <v>3</v>
      </c>
    </row>
    <row r="7428" spans="1:23" x14ac:dyDescent="0.25">
      <c r="A7428" s="8">
        <v>3610</v>
      </c>
      <c r="B7428" s="9" t="s">
        <v>27207</v>
      </c>
      <c r="C7428" s="9" t="s">
        <v>23182</v>
      </c>
      <c r="D7428" s="9" t="s">
        <v>27208</v>
      </c>
      <c r="E7428" s="9"/>
      <c r="F7428" s="9" t="s">
        <v>27209</v>
      </c>
      <c r="G7428" s="12">
        <v>9</v>
      </c>
      <c r="H7428" s="9" t="s">
        <v>3348</v>
      </c>
      <c r="I7428" s="9" t="s">
        <v>27210</v>
      </c>
      <c r="J7428" s="12">
        <v>3</v>
      </c>
      <c r="K7428" s="13">
        <v>43685</v>
      </c>
      <c r="L7428" s="86">
        <f>(Tabla2[[#This Row],[release_year]]-'VARIANZA Y DES. EST'!$L$11)^2</f>
        <v>0.67207602404598188</v>
      </c>
      <c r="M7428" s="12">
        <v>2015</v>
      </c>
      <c r="N7428" s="9" t="s">
        <v>76</v>
      </c>
      <c r="O7428" s="9" t="s">
        <v>23191</v>
      </c>
      <c r="P7428" s="12">
        <v>1</v>
      </c>
      <c r="Q7428" s="12" t="s">
        <v>28</v>
      </c>
      <c r="R7428" s="12"/>
      <c r="S7428" s="12">
        <v>1</v>
      </c>
      <c r="T7428" s="9" t="s">
        <v>24513</v>
      </c>
      <c r="U7428" s="9" t="s">
        <v>23187</v>
      </c>
      <c r="V7428" s="9" t="s">
        <v>24513</v>
      </c>
      <c r="W7428" s="14">
        <v>3</v>
      </c>
    </row>
    <row r="7429" spans="1:23" x14ac:dyDescent="0.25">
      <c r="A7429" s="8">
        <v>3611</v>
      </c>
      <c r="B7429" s="9" t="s">
        <v>27211</v>
      </c>
      <c r="C7429" s="9" t="s">
        <v>23182</v>
      </c>
      <c r="D7429" s="9" t="s">
        <v>27212</v>
      </c>
      <c r="E7429" s="9"/>
      <c r="F7429" s="9" t="s">
        <v>27213</v>
      </c>
      <c r="G7429" s="12">
        <v>7</v>
      </c>
      <c r="H7429" s="9" t="s">
        <v>1349</v>
      </c>
      <c r="I7429" s="9" t="s">
        <v>1349</v>
      </c>
      <c r="J7429" s="12">
        <v>1</v>
      </c>
      <c r="K7429" s="13">
        <v>43685</v>
      </c>
      <c r="L7429" s="86">
        <f>(Tabla2[[#This Row],[release_year]]-'VARIANZA Y DES. EST'!$L$11)^2</f>
        <v>1.3928663045044412</v>
      </c>
      <c r="M7429" s="12">
        <v>2013</v>
      </c>
      <c r="N7429" s="9" t="s">
        <v>82</v>
      </c>
      <c r="O7429" s="9" t="s">
        <v>23191</v>
      </c>
      <c r="P7429" s="12">
        <v>1</v>
      </c>
      <c r="Q7429" s="12" t="s">
        <v>28</v>
      </c>
      <c r="R7429" s="12"/>
      <c r="S7429" s="12">
        <v>1</v>
      </c>
      <c r="T7429" s="9" t="s">
        <v>24513</v>
      </c>
      <c r="U7429" s="9" t="s">
        <v>23187</v>
      </c>
      <c r="V7429" s="9" t="s">
        <v>24513</v>
      </c>
      <c r="W7429" s="14">
        <v>3</v>
      </c>
    </row>
    <row r="7430" spans="1:23" x14ac:dyDescent="0.25">
      <c r="A7430" s="8">
        <v>3612</v>
      </c>
      <c r="B7430" s="9" t="s">
        <v>27214</v>
      </c>
      <c r="C7430" s="9" t="s">
        <v>23182</v>
      </c>
      <c r="D7430" s="9" t="s">
        <v>27215</v>
      </c>
      <c r="E7430" s="9"/>
      <c r="F7430" s="18" t="s">
        <v>27216</v>
      </c>
      <c r="G7430" s="12">
        <v>8</v>
      </c>
      <c r="H7430" s="9" t="s">
        <v>1349</v>
      </c>
      <c r="I7430" s="9" t="s">
        <v>1349</v>
      </c>
      <c r="J7430" s="12">
        <v>1</v>
      </c>
      <c r="K7430" s="13">
        <v>43685</v>
      </c>
      <c r="L7430" s="86">
        <f>(Tabla2[[#This Row],[release_year]]-'VARIANZA Y DES. EST'!$L$11)^2</f>
        <v>3.2471164275211517E-2</v>
      </c>
      <c r="M7430" s="12">
        <v>2014</v>
      </c>
      <c r="N7430" s="9" t="s">
        <v>76</v>
      </c>
      <c r="O7430" s="9" t="s">
        <v>23191</v>
      </c>
      <c r="P7430" s="12">
        <v>1</v>
      </c>
      <c r="Q7430" s="12" t="s">
        <v>28</v>
      </c>
      <c r="R7430" s="12"/>
      <c r="S7430" s="12">
        <v>1</v>
      </c>
      <c r="T7430" s="9" t="s">
        <v>25838</v>
      </c>
      <c r="U7430" s="9" t="s">
        <v>23187</v>
      </c>
      <c r="V7430" s="9" t="s">
        <v>25838</v>
      </c>
      <c r="W7430" s="14">
        <v>3</v>
      </c>
    </row>
    <row r="7431" spans="1:23" x14ac:dyDescent="0.25">
      <c r="A7431" s="8">
        <v>3613</v>
      </c>
      <c r="B7431" s="9" t="s">
        <v>27217</v>
      </c>
      <c r="C7431" s="9" t="s">
        <v>23182</v>
      </c>
      <c r="D7431" s="10" t="s">
        <v>27218</v>
      </c>
      <c r="E7431" s="11"/>
      <c r="F7431" s="18" t="s">
        <v>27219</v>
      </c>
      <c r="G7431" s="12">
        <v>4</v>
      </c>
      <c r="H7431" s="9" t="s">
        <v>1349</v>
      </c>
      <c r="I7431" s="9" t="s">
        <v>1349</v>
      </c>
      <c r="J7431" s="12">
        <v>1</v>
      </c>
      <c r="K7431" s="13">
        <v>43685</v>
      </c>
      <c r="L7431" s="86">
        <f>(Tabla2[[#This Row],[release_year]]-'VARIANZA Y DES. EST'!$L$11)^2</f>
        <v>0.67207602404598188</v>
      </c>
      <c r="M7431" s="12">
        <v>2015</v>
      </c>
      <c r="N7431" s="9" t="s">
        <v>76</v>
      </c>
      <c r="O7431" s="9" t="s">
        <v>23191</v>
      </c>
      <c r="P7431" s="12">
        <v>1</v>
      </c>
      <c r="Q7431" s="12" t="s">
        <v>28</v>
      </c>
      <c r="R7431" s="12"/>
      <c r="S7431" s="12">
        <v>1</v>
      </c>
      <c r="T7431" s="9" t="s">
        <v>24513</v>
      </c>
      <c r="U7431" s="9" t="s">
        <v>23187</v>
      </c>
      <c r="V7431" s="9" t="s">
        <v>24513</v>
      </c>
      <c r="W7431" s="14">
        <v>3</v>
      </c>
    </row>
    <row r="7432" spans="1:23" x14ac:dyDescent="0.25">
      <c r="A7432" s="8">
        <v>3614</v>
      </c>
      <c r="B7432" s="9" t="s">
        <v>27220</v>
      </c>
      <c r="C7432" s="9" t="s">
        <v>23182</v>
      </c>
      <c r="D7432" s="9" t="s">
        <v>27221</v>
      </c>
      <c r="E7432" s="9" t="s">
        <v>27222</v>
      </c>
      <c r="F7432" s="9" t="s">
        <v>27223</v>
      </c>
      <c r="G7432" s="12">
        <v>9</v>
      </c>
      <c r="H7432" s="9" t="s">
        <v>1349</v>
      </c>
      <c r="I7432" s="9" t="s">
        <v>1349</v>
      </c>
      <c r="J7432" s="12">
        <v>1</v>
      </c>
      <c r="K7432" s="13">
        <v>43685</v>
      </c>
      <c r="L7432" s="86">
        <f>(Tabla2[[#This Row],[release_year]]-'VARIANZA Y DES. EST'!$L$11)^2</f>
        <v>3.2471164275211517E-2</v>
      </c>
      <c r="M7432" s="12">
        <v>2014</v>
      </c>
      <c r="N7432" s="9" t="s">
        <v>76</v>
      </c>
      <c r="O7432" s="9" t="s">
        <v>23191</v>
      </c>
      <c r="P7432" s="12">
        <v>1</v>
      </c>
      <c r="Q7432" s="12" t="s">
        <v>28</v>
      </c>
      <c r="R7432" s="12"/>
      <c r="S7432" s="12">
        <v>1</v>
      </c>
      <c r="T7432" s="9" t="s">
        <v>24513</v>
      </c>
      <c r="U7432" s="9" t="s">
        <v>23187</v>
      </c>
      <c r="V7432" s="9" t="s">
        <v>24513</v>
      </c>
      <c r="W7432" s="14">
        <v>3</v>
      </c>
    </row>
    <row r="7433" spans="1:23" x14ac:dyDescent="0.25">
      <c r="A7433" s="8">
        <v>3615</v>
      </c>
      <c r="B7433" s="9" t="s">
        <v>27224</v>
      </c>
      <c r="C7433" s="9" t="s">
        <v>23182</v>
      </c>
      <c r="D7433" s="9" t="s">
        <v>27225</v>
      </c>
      <c r="E7433" s="9" t="s">
        <v>27222</v>
      </c>
      <c r="F7433" s="9" t="s">
        <v>27226</v>
      </c>
      <c r="G7433" s="12">
        <v>9</v>
      </c>
      <c r="H7433" s="9" t="s">
        <v>1349</v>
      </c>
      <c r="I7433" s="9" t="s">
        <v>1349</v>
      </c>
      <c r="J7433" s="12">
        <v>1</v>
      </c>
      <c r="K7433" s="13">
        <v>43685</v>
      </c>
      <c r="L7433" s="86">
        <f>(Tabla2[[#This Row],[release_year]]-'VARIANZA Y DES. EST'!$L$11)^2</f>
        <v>4.7532614447336705</v>
      </c>
      <c r="M7433" s="12">
        <v>2012</v>
      </c>
      <c r="N7433" s="9" t="s">
        <v>76</v>
      </c>
      <c r="O7433" s="9" t="s">
        <v>23191</v>
      </c>
      <c r="P7433" s="12">
        <v>1</v>
      </c>
      <c r="Q7433" s="12" t="s">
        <v>28</v>
      </c>
      <c r="R7433" s="12"/>
      <c r="S7433" s="12">
        <v>1</v>
      </c>
      <c r="T7433" s="9" t="s">
        <v>24513</v>
      </c>
      <c r="U7433" s="9" t="s">
        <v>23187</v>
      </c>
      <c r="V7433" s="9" t="s">
        <v>24513</v>
      </c>
      <c r="W7433" s="14">
        <v>3</v>
      </c>
    </row>
    <row r="7434" spans="1:23" x14ac:dyDescent="0.25">
      <c r="A7434" s="8">
        <v>3616</v>
      </c>
      <c r="B7434" s="9" t="s">
        <v>27227</v>
      </c>
      <c r="C7434" s="9" t="s">
        <v>23182</v>
      </c>
      <c r="D7434" s="10" t="s">
        <v>27228</v>
      </c>
      <c r="E7434" s="11"/>
      <c r="F7434" s="9" t="s">
        <v>27229</v>
      </c>
      <c r="G7434" s="12">
        <v>15</v>
      </c>
      <c r="H7434" s="9" t="s">
        <v>25</v>
      </c>
      <c r="I7434" s="9" t="s">
        <v>25</v>
      </c>
      <c r="J7434" s="12">
        <v>1</v>
      </c>
      <c r="K7434" s="13">
        <v>43685</v>
      </c>
      <c r="L7434" s="86">
        <f>(Tabla2[[#This Row],[release_year]]-'VARIANZA Y DES. EST'!$L$11)^2</f>
        <v>23.230495463129063</v>
      </c>
      <c r="M7434" s="12">
        <v>2019</v>
      </c>
      <c r="N7434" s="9" t="s">
        <v>76</v>
      </c>
      <c r="O7434" s="9" t="s">
        <v>23191</v>
      </c>
      <c r="P7434" s="12">
        <v>1</v>
      </c>
      <c r="Q7434" s="12" t="s">
        <v>28</v>
      </c>
      <c r="R7434" s="12"/>
      <c r="S7434" s="12">
        <v>1</v>
      </c>
      <c r="T7434" s="9" t="s">
        <v>23680</v>
      </c>
      <c r="U7434" s="9" t="s">
        <v>23566</v>
      </c>
      <c r="V7434" s="9" t="s">
        <v>23680</v>
      </c>
      <c r="W7434" s="14">
        <v>2</v>
      </c>
    </row>
    <row r="7435" spans="1:23" x14ac:dyDescent="0.25">
      <c r="A7435" s="8">
        <v>3625</v>
      </c>
      <c r="B7435" s="9" t="s">
        <v>27230</v>
      </c>
      <c r="C7435" s="9" t="s">
        <v>23182</v>
      </c>
      <c r="D7435" s="10" t="s">
        <v>27231</v>
      </c>
      <c r="E7435" s="11"/>
      <c r="F7435" s="9" t="s">
        <v>27232</v>
      </c>
      <c r="G7435" s="12">
        <v>5</v>
      </c>
      <c r="H7435" s="9" t="s">
        <v>25</v>
      </c>
      <c r="I7435" s="9" t="s">
        <v>25</v>
      </c>
      <c r="J7435" s="12">
        <v>1</v>
      </c>
      <c r="K7435" s="13">
        <v>43682</v>
      </c>
      <c r="L7435" s="86">
        <f>(Tabla2[[#This Row],[release_year]]-'VARIANZA Y DES. EST'!$L$11)^2</f>
        <v>23.230495463129063</v>
      </c>
      <c r="M7435" s="12">
        <v>2019</v>
      </c>
      <c r="N7435" s="9" t="s">
        <v>82</v>
      </c>
      <c r="O7435" s="9" t="s">
        <v>23185</v>
      </c>
      <c r="P7435" s="12">
        <v>2</v>
      </c>
      <c r="Q7435" s="12" t="s">
        <v>28</v>
      </c>
      <c r="R7435" s="12"/>
      <c r="S7435" s="12">
        <v>2</v>
      </c>
      <c r="T7435" s="9" t="s">
        <v>26144</v>
      </c>
      <c r="U7435" s="9" t="s">
        <v>23264</v>
      </c>
      <c r="V7435" s="9" t="s">
        <v>26144</v>
      </c>
      <c r="W7435" s="14">
        <v>3</v>
      </c>
    </row>
    <row r="7436" spans="1:23" x14ac:dyDescent="0.25">
      <c r="A7436" s="8">
        <v>3628</v>
      </c>
      <c r="B7436" s="9" t="s">
        <v>27233</v>
      </c>
      <c r="C7436" s="9" t="s">
        <v>23182</v>
      </c>
      <c r="D7436" s="10" t="s">
        <v>27234</v>
      </c>
      <c r="E7436" s="11"/>
      <c r="F7436" s="9"/>
      <c r="G7436" s="12">
        <v>0</v>
      </c>
      <c r="H7436" s="9" t="s">
        <v>25</v>
      </c>
      <c r="I7436" s="9" t="s">
        <v>25</v>
      </c>
      <c r="J7436" s="12">
        <v>1</v>
      </c>
      <c r="K7436" s="13">
        <v>43679</v>
      </c>
      <c r="L7436" s="86">
        <f>(Tabla2[[#This Row],[release_year]]-'VARIANZA Y DES. EST'!$L$11)^2</f>
        <v>23.230495463129063</v>
      </c>
      <c r="M7436" s="12">
        <v>2019</v>
      </c>
      <c r="N7436" s="9" t="s">
        <v>82</v>
      </c>
      <c r="O7436" s="9" t="s">
        <v>23191</v>
      </c>
      <c r="P7436" s="12">
        <v>1</v>
      </c>
      <c r="Q7436" s="12" t="s">
        <v>28</v>
      </c>
      <c r="R7436" s="12"/>
      <c r="S7436" s="12">
        <v>1</v>
      </c>
      <c r="T7436" s="9" t="s">
        <v>23196</v>
      </c>
      <c r="U7436" s="9" t="s">
        <v>23197</v>
      </c>
      <c r="V7436" s="9" t="s">
        <v>23196</v>
      </c>
      <c r="W7436" s="14">
        <v>2</v>
      </c>
    </row>
    <row r="7437" spans="1:23" x14ac:dyDescent="0.25">
      <c r="A7437" s="8">
        <v>3633</v>
      </c>
      <c r="B7437" s="9" t="s">
        <v>27235</v>
      </c>
      <c r="C7437" s="9" t="s">
        <v>23182</v>
      </c>
      <c r="D7437" s="10" t="s">
        <v>27236</v>
      </c>
      <c r="E7437" s="11"/>
      <c r="F7437" s="9" t="s">
        <v>27237</v>
      </c>
      <c r="G7437" s="12">
        <v>6</v>
      </c>
      <c r="H7437" s="9" t="s">
        <v>3836</v>
      </c>
      <c r="I7437" s="9" t="s">
        <v>3836</v>
      </c>
      <c r="J7437" s="12">
        <v>1</v>
      </c>
      <c r="K7437" s="13">
        <v>43678</v>
      </c>
      <c r="L7437" s="86">
        <f>(Tabla2[[#This Row],[release_year]]-'VARIANZA Y DES. EST'!$L$11)^2</f>
        <v>23.230495463129063</v>
      </c>
      <c r="M7437" s="12">
        <v>2019</v>
      </c>
      <c r="N7437" s="9" t="s">
        <v>76</v>
      </c>
      <c r="O7437" s="9" t="s">
        <v>23191</v>
      </c>
      <c r="P7437" s="12">
        <v>1</v>
      </c>
      <c r="Q7437" s="12" t="s">
        <v>28</v>
      </c>
      <c r="R7437" s="12"/>
      <c r="S7437" s="12">
        <v>1</v>
      </c>
      <c r="T7437" s="9" t="s">
        <v>24818</v>
      </c>
      <c r="U7437" s="9" t="s">
        <v>23187</v>
      </c>
      <c r="V7437" s="9" t="s">
        <v>24818</v>
      </c>
      <c r="W7437" s="14">
        <v>3</v>
      </c>
    </row>
    <row r="7438" spans="1:23" x14ac:dyDescent="0.25">
      <c r="A7438" s="8">
        <v>3634</v>
      </c>
      <c r="B7438" s="9" t="s">
        <v>27238</v>
      </c>
      <c r="C7438" s="9" t="s">
        <v>23182</v>
      </c>
      <c r="D7438" s="10" t="s">
        <v>27239</v>
      </c>
      <c r="E7438" s="11"/>
      <c r="F7438" s="18" t="s">
        <v>27240</v>
      </c>
      <c r="G7438" s="12">
        <v>10</v>
      </c>
      <c r="H7438" s="9" t="s">
        <v>279</v>
      </c>
      <c r="I7438" s="9" t="s">
        <v>279</v>
      </c>
      <c r="J7438" s="12">
        <v>1</v>
      </c>
      <c r="K7438" s="13">
        <v>43677</v>
      </c>
      <c r="L7438" s="86">
        <f>(Tabla2[[#This Row],[release_year]]-'VARIANZA Y DES. EST'!$L$11)^2</f>
        <v>23.230495463129063</v>
      </c>
      <c r="M7438" s="12">
        <v>2019</v>
      </c>
      <c r="N7438" s="9" t="s">
        <v>76</v>
      </c>
      <c r="O7438" s="9" t="s">
        <v>23185</v>
      </c>
      <c r="P7438" s="12">
        <v>2</v>
      </c>
      <c r="Q7438" s="12" t="s">
        <v>28</v>
      </c>
      <c r="R7438" s="12"/>
      <c r="S7438" s="12">
        <v>2</v>
      </c>
      <c r="T7438" s="9" t="s">
        <v>23477</v>
      </c>
      <c r="U7438" s="9" t="s">
        <v>23187</v>
      </c>
      <c r="V7438" s="9" t="s">
        <v>23477</v>
      </c>
      <c r="W7438" s="14">
        <v>3</v>
      </c>
    </row>
    <row r="7439" spans="1:23" x14ac:dyDescent="0.25">
      <c r="A7439" s="8">
        <v>3637</v>
      </c>
      <c r="B7439" s="9" t="s">
        <v>27241</v>
      </c>
      <c r="C7439" s="9" t="s">
        <v>23182</v>
      </c>
      <c r="D7439" s="10" t="s">
        <v>27242</v>
      </c>
      <c r="E7439" s="11"/>
      <c r="F7439" s="9" t="s">
        <v>27243</v>
      </c>
      <c r="G7439" s="12">
        <v>11</v>
      </c>
      <c r="H7439" s="9" t="s">
        <v>25</v>
      </c>
      <c r="I7439" s="9" t="s">
        <v>25</v>
      </c>
      <c r="J7439" s="12">
        <v>1</v>
      </c>
      <c r="K7439" s="13">
        <v>43675</v>
      </c>
      <c r="L7439" s="86">
        <f>(Tabla2[[#This Row],[release_year]]-'VARIANZA Y DES. EST'!$L$11)^2</f>
        <v>23.230495463129063</v>
      </c>
      <c r="M7439" s="12">
        <v>2019</v>
      </c>
      <c r="N7439" s="9" t="s">
        <v>82</v>
      </c>
      <c r="O7439" s="9" t="s">
        <v>23191</v>
      </c>
      <c r="P7439" s="12">
        <v>1</v>
      </c>
      <c r="Q7439" s="12" t="s">
        <v>28</v>
      </c>
      <c r="R7439" s="12"/>
      <c r="S7439" s="12">
        <v>1</v>
      </c>
      <c r="T7439" s="9" t="s">
        <v>23264</v>
      </c>
      <c r="U7439" s="9" t="s">
        <v>23264</v>
      </c>
      <c r="V7439" s="9" t="s">
        <v>23264</v>
      </c>
      <c r="W7439" s="14">
        <v>1</v>
      </c>
    </row>
    <row r="7440" spans="1:23" x14ac:dyDescent="0.25">
      <c r="A7440" s="8">
        <v>3641</v>
      </c>
      <c r="B7440" s="9" t="s">
        <v>27244</v>
      </c>
      <c r="C7440" s="9" t="s">
        <v>23182</v>
      </c>
      <c r="D7440" s="10" t="s">
        <v>27245</v>
      </c>
      <c r="E7440" s="11"/>
      <c r="F7440" s="9" t="s">
        <v>27246</v>
      </c>
      <c r="G7440" s="12">
        <v>6</v>
      </c>
      <c r="H7440" s="9" t="s">
        <v>1349</v>
      </c>
      <c r="I7440" s="9" t="s">
        <v>1349</v>
      </c>
      <c r="J7440" s="12">
        <v>1</v>
      </c>
      <c r="K7440" s="13">
        <v>43672</v>
      </c>
      <c r="L7440" s="86">
        <f>(Tabla2[[#This Row],[release_year]]-'VARIANZA Y DES. EST'!$L$11)^2</f>
        <v>23.230495463129063</v>
      </c>
      <c r="M7440" s="12">
        <v>2019</v>
      </c>
      <c r="N7440" s="9" t="s">
        <v>35</v>
      </c>
      <c r="O7440" s="9" t="s">
        <v>23185</v>
      </c>
      <c r="P7440" s="12">
        <v>2</v>
      </c>
      <c r="Q7440" s="12" t="s">
        <v>28</v>
      </c>
      <c r="R7440" s="12"/>
      <c r="S7440" s="12">
        <v>2</v>
      </c>
      <c r="T7440" s="9" t="s">
        <v>24513</v>
      </c>
      <c r="U7440" s="9" t="s">
        <v>23187</v>
      </c>
      <c r="V7440" s="9" t="s">
        <v>24513</v>
      </c>
      <c r="W7440" s="14">
        <v>3</v>
      </c>
    </row>
    <row r="7441" spans="1:23" x14ac:dyDescent="0.25">
      <c r="A7441" s="8">
        <v>3643</v>
      </c>
      <c r="B7441" s="9" t="s">
        <v>27247</v>
      </c>
      <c r="C7441" s="9" t="s">
        <v>23182</v>
      </c>
      <c r="D7441" s="9" t="s">
        <v>27248</v>
      </c>
      <c r="E7441" s="9"/>
      <c r="F7441" s="9" t="s">
        <v>27249</v>
      </c>
      <c r="G7441" s="12">
        <v>10</v>
      </c>
      <c r="H7441" s="9" t="s">
        <v>25</v>
      </c>
      <c r="I7441" s="9" t="s">
        <v>25</v>
      </c>
      <c r="J7441" s="12">
        <v>1</v>
      </c>
      <c r="K7441" s="13">
        <v>43671</v>
      </c>
      <c r="L7441" s="86">
        <f>(Tabla2[[#This Row],[release_year]]-'VARIANZA Y DES. EST'!$L$11)^2</f>
        <v>23.230495463129063</v>
      </c>
      <c r="M7441" s="12">
        <v>2019</v>
      </c>
      <c r="N7441" s="9" t="s">
        <v>76</v>
      </c>
      <c r="O7441" s="9" t="s">
        <v>23191</v>
      </c>
      <c r="P7441" s="12">
        <v>1</v>
      </c>
      <c r="Q7441" s="12" t="s">
        <v>28</v>
      </c>
      <c r="R7441" s="12"/>
      <c r="S7441" s="12">
        <v>1</v>
      </c>
      <c r="T7441" s="9" t="s">
        <v>26030</v>
      </c>
      <c r="U7441" s="9" t="s">
        <v>23213</v>
      </c>
      <c r="V7441" s="9" t="s">
        <v>26030</v>
      </c>
      <c r="W7441" s="14">
        <v>3</v>
      </c>
    </row>
    <row r="7442" spans="1:23" x14ac:dyDescent="0.25">
      <c r="A7442" s="8">
        <v>3645</v>
      </c>
      <c r="B7442" s="9" t="s">
        <v>27250</v>
      </c>
      <c r="C7442" s="9" t="s">
        <v>23182</v>
      </c>
      <c r="D7442" s="9" t="s">
        <v>27251</v>
      </c>
      <c r="E7442" s="18"/>
      <c r="F7442" s="18" t="s">
        <v>1144</v>
      </c>
      <c r="G7442" s="12">
        <v>5</v>
      </c>
      <c r="H7442" s="9" t="s">
        <v>279</v>
      </c>
      <c r="I7442" s="9" t="s">
        <v>1145</v>
      </c>
      <c r="J7442" s="12">
        <v>2</v>
      </c>
      <c r="K7442" s="13">
        <v>43667</v>
      </c>
      <c r="L7442" s="86">
        <f>(Tabla2[[#This Row],[release_year]]-'VARIANZA Y DES. EST'!$L$11)^2</f>
        <v>14.590890603358293</v>
      </c>
      <c r="M7442" s="12">
        <v>2018</v>
      </c>
      <c r="N7442" s="9" t="s">
        <v>26</v>
      </c>
      <c r="O7442" s="9" t="s">
        <v>23255</v>
      </c>
      <c r="P7442" s="12">
        <v>3</v>
      </c>
      <c r="Q7442" s="12" t="s">
        <v>28</v>
      </c>
      <c r="R7442" s="12"/>
      <c r="S7442" s="12">
        <v>3</v>
      </c>
      <c r="T7442" s="9" t="s">
        <v>23264</v>
      </c>
      <c r="U7442" s="9" t="s">
        <v>23264</v>
      </c>
      <c r="V7442" s="9" t="s">
        <v>23264</v>
      </c>
      <c r="W7442" s="14">
        <v>1</v>
      </c>
    </row>
    <row r="7443" spans="1:23" x14ac:dyDescent="0.25">
      <c r="A7443" s="8">
        <v>3652</v>
      </c>
      <c r="B7443" s="9" t="s">
        <v>27252</v>
      </c>
      <c r="C7443" s="9" t="s">
        <v>23182</v>
      </c>
      <c r="D7443" s="9" t="s">
        <v>27253</v>
      </c>
      <c r="E7443" s="9"/>
      <c r="F7443" s="9" t="s">
        <v>27254</v>
      </c>
      <c r="G7443" s="12">
        <v>10</v>
      </c>
      <c r="H7443" s="9" t="s">
        <v>3799</v>
      </c>
      <c r="I7443" s="9" t="s">
        <v>3799</v>
      </c>
      <c r="J7443" s="12">
        <v>1</v>
      </c>
      <c r="K7443" s="13">
        <v>43666</v>
      </c>
      <c r="L7443" s="86">
        <f>(Tabla2[[#This Row],[release_year]]-'VARIANZA Y DES. EST'!$L$11)^2</f>
        <v>23.230495463129063</v>
      </c>
      <c r="M7443" s="12">
        <v>2019</v>
      </c>
      <c r="N7443" s="9" t="s">
        <v>76</v>
      </c>
      <c r="O7443" s="9" t="s">
        <v>23191</v>
      </c>
      <c r="P7443" s="12">
        <v>1</v>
      </c>
      <c r="Q7443" s="12" t="s">
        <v>28</v>
      </c>
      <c r="R7443" s="12"/>
      <c r="S7443" s="12">
        <v>1</v>
      </c>
      <c r="T7443" s="9" t="s">
        <v>23558</v>
      </c>
      <c r="U7443" s="9" t="s">
        <v>23187</v>
      </c>
      <c r="V7443" s="9" t="s">
        <v>23558</v>
      </c>
      <c r="W7443" s="14">
        <v>3</v>
      </c>
    </row>
    <row r="7444" spans="1:23" x14ac:dyDescent="0.25">
      <c r="A7444" s="8">
        <v>3654</v>
      </c>
      <c r="B7444" s="9" t="s">
        <v>27255</v>
      </c>
      <c r="C7444" s="9" t="s">
        <v>23182</v>
      </c>
      <c r="D7444" s="9" t="s">
        <v>27256</v>
      </c>
      <c r="E7444" s="9" t="s">
        <v>1836</v>
      </c>
      <c r="F7444" s="9" t="s">
        <v>1836</v>
      </c>
      <c r="G7444" s="12">
        <v>1</v>
      </c>
      <c r="H7444" s="9" t="s">
        <v>25</v>
      </c>
      <c r="I7444" s="9" t="s">
        <v>25</v>
      </c>
      <c r="J7444" s="12">
        <v>1</v>
      </c>
      <c r="K7444" s="13">
        <v>43665</v>
      </c>
      <c r="L7444" s="86">
        <f>(Tabla2[[#This Row],[release_year]]-'VARIANZA Y DES. EST'!$L$11)^2</f>
        <v>23.230495463129063</v>
      </c>
      <c r="M7444" s="12">
        <v>2019</v>
      </c>
      <c r="N7444" s="9" t="s">
        <v>35</v>
      </c>
      <c r="O7444" s="9" t="s">
        <v>23289</v>
      </c>
      <c r="P7444" s="12">
        <v>6</v>
      </c>
      <c r="Q7444" s="12" t="s">
        <v>28</v>
      </c>
      <c r="R7444" s="12"/>
      <c r="S7444" s="12">
        <v>6</v>
      </c>
      <c r="T7444" s="9" t="s">
        <v>23663</v>
      </c>
      <c r="U7444" s="9" t="s">
        <v>23664</v>
      </c>
      <c r="V7444" s="9" t="s">
        <v>23663</v>
      </c>
      <c r="W7444" s="14">
        <v>2</v>
      </c>
    </row>
    <row r="7445" spans="1:23" x14ac:dyDescent="0.25">
      <c r="A7445" s="8">
        <v>3655</v>
      </c>
      <c r="B7445" s="9" t="s">
        <v>27257</v>
      </c>
      <c r="C7445" s="9" t="s">
        <v>23182</v>
      </c>
      <c r="D7445" s="10" t="s">
        <v>27258</v>
      </c>
      <c r="E7445" s="11"/>
      <c r="F7445" s="18" t="s">
        <v>27259</v>
      </c>
      <c r="G7445" s="12">
        <v>7</v>
      </c>
      <c r="H7445" s="9" t="s">
        <v>25</v>
      </c>
      <c r="I7445" s="9" t="s">
        <v>25</v>
      </c>
      <c r="J7445" s="12">
        <v>1</v>
      </c>
      <c r="K7445" s="13">
        <v>43665</v>
      </c>
      <c r="L7445" s="86">
        <f>(Tabla2[[#This Row],[release_year]]-'VARIANZA Y DES. EST'!$L$11)^2</f>
        <v>23.230495463129063</v>
      </c>
      <c r="M7445" s="12">
        <v>2019</v>
      </c>
      <c r="N7445" s="9" t="s">
        <v>110</v>
      </c>
      <c r="O7445" s="9" t="s">
        <v>23255</v>
      </c>
      <c r="P7445" s="12">
        <v>3</v>
      </c>
      <c r="Q7445" s="12" t="s">
        <v>28</v>
      </c>
      <c r="R7445" s="12"/>
      <c r="S7445" s="12">
        <v>3</v>
      </c>
      <c r="T7445" s="9" t="s">
        <v>23268</v>
      </c>
      <c r="U7445" s="9" t="s">
        <v>23264</v>
      </c>
      <c r="V7445" s="9" t="s">
        <v>23268</v>
      </c>
      <c r="W7445" s="14">
        <v>2</v>
      </c>
    </row>
    <row r="7446" spans="1:23" x14ac:dyDescent="0.25">
      <c r="A7446" s="8">
        <v>3656</v>
      </c>
      <c r="B7446" s="9" t="s">
        <v>27260</v>
      </c>
      <c r="C7446" s="9" t="s">
        <v>23182</v>
      </c>
      <c r="D7446" s="9" t="s">
        <v>27261</v>
      </c>
      <c r="E7446" s="9"/>
      <c r="F7446" s="9" t="s">
        <v>27262</v>
      </c>
      <c r="G7446" s="12">
        <v>9</v>
      </c>
      <c r="H7446" s="9" t="s">
        <v>518</v>
      </c>
      <c r="I7446" s="9" t="s">
        <v>518</v>
      </c>
      <c r="J7446" s="12">
        <v>1</v>
      </c>
      <c r="K7446" s="13">
        <v>43665</v>
      </c>
      <c r="L7446" s="86">
        <f>(Tabla2[[#This Row],[release_year]]-'VARIANZA Y DES. EST'!$L$11)^2</f>
        <v>23.230495463129063</v>
      </c>
      <c r="M7446" s="12">
        <v>2019</v>
      </c>
      <c r="N7446" s="9" t="s">
        <v>76</v>
      </c>
      <c r="O7446" s="9" t="s">
        <v>23191</v>
      </c>
      <c r="P7446" s="12">
        <v>1</v>
      </c>
      <c r="Q7446" s="12" t="s">
        <v>28</v>
      </c>
      <c r="R7446" s="12"/>
      <c r="S7446" s="12">
        <v>1</v>
      </c>
      <c r="T7446" s="9" t="s">
        <v>25006</v>
      </c>
      <c r="U7446" s="9" t="s">
        <v>23187</v>
      </c>
      <c r="V7446" s="9" t="s">
        <v>25006</v>
      </c>
      <c r="W7446" s="14">
        <v>3</v>
      </c>
    </row>
    <row r="7447" spans="1:23" x14ac:dyDescent="0.25">
      <c r="A7447" s="8">
        <v>3657</v>
      </c>
      <c r="B7447" s="9" t="s">
        <v>27263</v>
      </c>
      <c r="C7447" s="9" t="s">
        <v>23182</v>
      </c>
      <c r="D7447" s="10" t="s">
        <v>27264</v>
      </c>
      <c r="E7447" s="11"/>
      <c r="F7447" s="9" t="s">
        <v>27265</v>
      </c>
      <c r="G7447" s="12">
        <v>9</v>
      </c>
      <c r="H7447" s="9" t="s">
        <v>1349</v>
      </c>
      <c r="I7447" s="9" t="s">
        <v>1349</v>
      </c>
      <c r="J7447" s="12">
        <v>1</v>
      </c>
      <c r="K7447" s="13">
        <v>43664</v>
      </c>
      <c r="L7447" s="86">
        <f>(Tabla2[[#This Row],[release_year]]-'VARIANZA Y DES. EST'!$L$11)^2</f>
        <v>23.230495463129063</v>
      </c>
      <c r="M7447" s="12">
        <v>2019</v>
      </c>
      <c r="N7447" s="9" t="s">
        <v>35</v>
      </c>
      <c r="O7447" s="9" t="s">
        <v>23191</v>
      </c>
      <c r="P7447" s="12">
        <v>1</v>
      </c>
      <c r="Q7447" s="12" t="s">
        <v>28</v>
      </c>
      <c r="R7447" s="12"/>
      <c r="S7447" s="12">
        <v>1</v>
      </c>
      <c r="T7447" s="9" t="s">
        <v>24513</v>
      </c>
      <c r="U7447" s="9" t="s">
        <v>23187</v>
      </c>
      <c r="V7447" s="9" t="s">
        <v>24513</v>
      </c>
      <c r="W7447" s="14">
        <v>3</v>
      </c>
    </row>
    <row r="7448" spans="1:23" x14ac:dyDescent="0.25">
      <c r="A7448" s="8">
        <v>3660</v>
      </c>
      <c r="B7448" s="9" t="s">
        <v>27266</v>
      </c>
      <c r="C7448" s="9" t="s">
        <v>23182</v>
      </c>
      <c r="D7448" s="10" t="s">
        <v>27267</v>
      </c>
      <c r="E7448" s="11"/>
      <c r="F7448" s="9" t="s">
        <v>27268</v>
      </c>
      <c r="G7448" s="12">
        <v>10</v>
      </c>
      <c r="H7448" s="9" t="s">
        <v>25</v>
      </c>
      <c r="I7448" s="9" t="s">
        <v>25</v>
      </c>
      <c r="J7448" s="12">
        <v>1</v>
      </c>
      <c r="K7448" s="13">
        <v>43663</v>
      </c>
      <c r="L7448" s="86">
        <f>(Tabla2[[#This Row],[release_year]]-'VARIANZA Y DES. EST'!$L$11)^2</f>
        <v>23.230495463129063</v>
      </c>
      <c r="M7448" s="12">
        <v>2019</v>
      </c>
      <c r="N7448" s="9" t="s">
        <v>110</v>
      </c>
      <c r="O7448" s="9" t="s">
        <v>23255</v>
      </c>
      <c r="P7448" s="12">
        <v>3</v>
      </c>
      <c r="Q7448" s="12" t="s">
        <v>28</v>
      </c>
      <c r="R7448" s="12"/>
      <c r="S7448" s="12">
        <v>3</v>
      </c>
      <c r="T7448" s="9" t="s">
        <v>23268</v>
      </c>
      <c r="U7448" s="9" t="s">
        <v>23264</v>
      </c>
      <c r="V7448" s="9" t="s">
        <v>23268</v>
      </c>
      <c r="W7448" s="14">
        <v>2</v>
      </c>
    </row>
    <row r="7449" spans="1:23" x14ac:dyDescent="0.25">
      <c r="A7449" s="8">
        <v>3661</v>
      </c>
      <c r="B7449" s="9" t="s">
        <v>27269</v>
      </c>
      <c r="C7449" s="9" t="s">
        <v>23182</v>
      </c>
      <c r="D7449" s="10" t="s">
        <v>27270</v>
      </c>
      <c r="E7449" s="11"/>
      <c r="F7449" s="9" t="s">
        <v>27271</v>
      </c>
      <c r="G7449" s="12">
        <v>9</v>
      </c>
      <c r="H7449" s="9" t="s">
        <v>2924</v>
      </c>
      <c r="I7449" s="9" t="s">
        <v>2924</v>
      </c>
      <c r="J7449" s="12">
        <v>1</v>
      </c>
      <c r="K7449" s="13">
        <v>43663</v>
      </c>
      <c r="L7449" s="86">
        <f>(Tabla2[[#This Row],[release_year]]-'VARIANZA Y DES. EST'!$L$11)^2</f>
        <v>23.230495463129063</v>
      </c>
      <c r="M7449" s="12">
        <v>2019</v>
      </c>
      <c r="N7449" s="9" t="s">
        <v>35</v>
      </c>
      <c r="O7449" s="9" t="s">
        <v>23191</v>
      </c>
      <c r="P7449" s="12">
        <v>1</v>
      </c>
      <c r="Q7449" s="12" t="s">
        <v>28</v>
      </c>
      <c r="R7449" s="12"/>
      <c r="S7449" s="12">
        <v>1</v>
      </c>
      <c r="T7449" s="9" t="s">
        <v>23558</v>
      </c>
      <c r="U7449" s="9" t="s">
        <v>23187</v>
      </c>
      <c r="V7449" s="9" t="s">
        <v>23558</v>
      </c>
      <c r="W7449" s="14">
        <v>3</v>
      </c>
    </row>
    <row r="7450" spans="1:23" x14ac:dyDescent="0.25">
      <c r="A7450" s="8">
        <v>3664</v>
      </c>
      <c r="B7450" s="9" t="s">
        <v>27272</v>
      </c>
      <c r="C7450" s="9" t="s">
        <v>23182</v>
      </c>
      <c r="D7450" s="10" t="s">
        <v>27273</v>
      </c>
      <c r="E7450" s="11"/>
      <c r="F7450" s="9" t="s">
        <v>27274</v>
      </c>
      <c r="G7450" s="12">
        <v>18</v>
      </c>
      <c r="H7450" s="9" t="s">
        <v>34</v>
      </c>
      <c r="I7450" s="9" t="s">
        <v>34</v>
      </c>
      <c r="J7450" s="12">
        <v>1</v>
      </c>
      <c r="K7450" s="13">
        <v>43661</v>
      </c>
      <c r="L7450" s="86">
        <f>(Tabla2[[#This Row],[release_year]]-'VARIANZA Y DES. EST'!$L$11)^2</f>
        <v>17.47405172519213</v>
      </c>
      <c r="M7450" s="12">
        <v>2010</v>
      </c>
      <c r="N7450" s="9" t="s">
        <v>82</v>
      </c>
      <c r="O7450" s="9" t="s">
        <v>23191</v>
      </c>
      <c r="P7450" s="12">
        <v>1</v>
      </c>
      <c r="Q7450" s="12" t="s">
        <v>28</v>
      </c>
      <c r="R7450" s="12"/>
      <c r="S7450" s="12">
        <v>1</v>
      </c>
      <c r="T7450" s="9" t="s">
        <v>23315</v>
      </c>
      <c r="U7450" s="9" t="s">
        <v>23316</v>
      </c>
      <c r="V7450" s="9" t="s">
        <v>23315</v>
      </c>
      <c r="W7450" s="14">
        <v>2</v>
      </c>
    </row>
    <row r="7451" spans="1:23" x14ac:dyDescent="0.25">
      <c r="A7451" s="8">
        <v>3665</v>
      </c>
      <c r="B7451" s="9" t="s">
        <v>27275</v>
      </c>
      <c r="C7451" s="9" t="s">
        <v>23182</v>
      </c>
      <c r="D7451" s="10" t="s">
        <v>27276</v>
      </c>
      <c r="E7451" s="11"/>
      <c r="F7451" s="9" t="s">
        <v>27277</v>
      </c>
      <c r="G7451" s="12">
        <v>12</v>
      </c>
      <c r="H7451" s="9" t="s">
        <v>34</v>
      </c>
      <c r="I7451" s="9" t="s">
        <v>34</v>
      </c>
      <c r="J7451" s="12">
        <v>1</v>
      </c>
      <c r="K7451" s="13">
        <v>43661</v>
      </c>
      <c r="L7451" s="86">
        <f>(Tabla2[[#This Row],[release_year]]-'VARIANZA Y DES. EST'!$L$11)^2</f>
        <v>10.1136565849629</v>
      </c>
      <c r="M7451" s="12">
        <v>2011</v>
      </c>
      <c r="N7451" s="9" t="s">
        <v>35</v>
      </c>
      <c r="O7451" s="9" t="s">
        <v>23191</v>
      </c>
      <c r="P7451" s="12">
        <v>1</v>
      </c>
      <c r="Q7451" s="12" t="s">
        <v>28</v>
      </c>
      <c r="R7451" s="12"/>
      <c r="S7451" s="12">
        <v>1</v>
      </c>
      <c r="T7451" s="9" t="s">
        <v>23410</v>
      </c>
      <c r="U7451" s="9" t="s">
        <v>23316</v>
      </c>
      <c r="V7451" s="9" t="s">
        <v>23410</v>
      </c>
      <c r="W7451" s="14">
        <v>3</v>
      </c>
    </row>
    <row r="7452" spans="1:23" x14ac:dyDescent="0.25">
      <c r="A7452" s="8">
        <v>3666</v>
      </c>
      <c r="B7452" s="9" t="s">
        <v>27278</v>
      </c>
      <c r="C7452" s="9" t="s">
        <v>23182</v>
      </c>
      <c r="D7452" s="9" t="s">
        <v>27279</v>
      </c>
      <c r="E7452" s="9"/>
      <c r="F7452" s="9" t="s">
        <v>27280</v>
      </c>
      <c r="G7452" s="12">
        <v>6</v>
      </c>
      <c r="H7452" s="9" t="s">
        <v>34</v>
      </c>
      <c r="I7452" s="9" t="s">
        <v>34</v>
      </c>
      <c r="J7452" s="12">
        <v>1</v>
      </c>
      <c r="K7452" s="13">
        <v>43661</v>
      </c>
      <c r="L7452" s="86">
        <f>(Tabla2[[#This Row],[release_year]]-'VARIANZA Y DES. EST'!$L$11)^2</f>
        <v>0.67207602404598188</v>
      </c>
      <c r="M7452" s="12">
        <v>2015</v>
      </c>
      <c r="N7452" s="9" t="s">
        <v>35</v>
      </c>
      <c r="O7452" s="9" t="s">
        <v>23191</v>
      </c>
      <c r="P7452" s="12">
        <v>1</v>
      </c>
      <c r="Q7452" s="12" t="s">
        <v>28</v>
      </c>
      <c r="R7452" s="12"/>
      <c r="S7452" s="12">
        <v>1</v>
      </c>
      <c r="T7452" s="9" t="s">
        <v>23315</v>
      </c>
      <c r="U7452" s="9" t="s">
        <v>23316</v>
      </c>
      <c r="V7452" s="9" t="s">
        <v>23315</v>
      </c>
      <c r="W7452" s="14">
        <v>2</v>
      </c>
    </row>
    <row r="7453" spans="1:23" x14ac:dyDescent="0.25">
      <c r="A7453" s="8">
        <v>3667</v>
      </c>
      <c r="B7453" s="9" t="s">
        <v>27281</v>
      </c>
      <c r="C7453" s="9" t="s">
        <v>23182</v>
      </c>
      <c r="D7453" s="10" t="s">
        <v>27282</v>
      </c>
      <c r="E7453" s="11"/>
      <c r="F7453" s="9" t="s">
        <v>27283</v>
      </c>
      <c r="G7453" s="12">
        <v>11</v>
      </c>
      <c r="H7453" s="9" t="s">
        <v>34</v>
      </c>
      <c r="I7453" s="9" t="s">
        <v>34</v>
      </c>
      <c r="J7453" s="12">
        <v>1</v>
      </c>
      <c r="K7453" s="13">
        <v>43661</v>
      </c>
      <c r="L7453" s="86">
        <f>(Tabla2[[#This Row],[release_year]]-'VARIANZA Y DES. EST'!$L$11)^2</f>
        <v>7.9512857435875226</v>
      </c>
      <c r="M7453" s="12">
        <v>2017</v>
      </c>
      <c r="N7453" s="9" t="s">
        <v>82</v>
      </c>
      <c r="O7453" s="9" t="s">
        <v>23191</v>
      </c>
      <c r="P7453" s="12">
        <v>1</v>
      </c>
      <c r="Q7453" s="12" t="s">
        <v>28</v>
      </c>
      <c r="R7453" s="12"/>
      <c r="S7453" s="12">
        <v>1</v>
      </c>
      <c r="T7453" s="9" t="s">
        <v>23315</v>
      </c>
      <c r="U7453" s="9" t="s">
        <v>23316</v>
      </c>
      <c r="V7453" s="9" t="s">
        <v>23315</v>
      </c>
      <c r="W7453" s="14">
        <v>2</v>
      </c>
    </row>
    <row r="7454" spans="1:23" x14ac:dyDescent="0.25">
      <c r="A7454" s="8">
        <v>3668</v>
      </c>
      <c r="B7454" s="9" t="s">
        <v>27284</v>
      </c>
      <c r="C7454" s="9" t="s">
        <v>23182</v>
      </c>
      <c r="D7454" s="10" t="s">
        <v>27285</v>
      </c>
      <c r="E7454" s="11"/>
      <c r="F7454" s="9" t="s">
        <v>27286</v>
      </c>
      <c r="G7454" s="12">
        <v>15</v>
      </c>
      <c r="H7454" s="9" t="s">
        <v>25</v>
      </c>
      <c r="I7454" s="9" t="s">
        <v>25</v>
      </c>
      <c r="J7454" s="12">
        <v>1</v>
      </c>
      <c r="K7454" s="13">
        <v>43658</v>
      </c>
      <c r="L7454" s="86">
        <f>(Tabla2[[#This Row],[release_year]]-'VARIANZA Y DES. EST'!$L$11)^2</f>
        <v>23.230495463129063</v>
      </c>
      <c r="M7454" s="12">
        <v>2019</v>
      </c>
      <c r="N7454" s="9" t="s">
        <v>110</v>
      </c>
      <c r="O7454" s="9" t="s">
        <v>23185</v>
      </c>
      <c r="P7454" s="12">
        <v>2</v>
      </c>
      <c r="Q7454" s="12" t="s">
        <v>28</v>
      </c>
      <c r="R7454" s="12"/>
      <c r="S7454" s="12">
        <v>2</v>
      </c>
      <c r="T7454" s="9" t="s">
        <v>23849</v>
      </c>
      <c r="U7454" s="9" t="s">
        <v>23264</v>
      </c>
      <c r="V7454" s="9" t="s">
        <v>23849</v>
      </c>
      <c r="W7454" s="14">
        <v>3</v>
      </c>
    </row>
    <row r="7455" spans="1:23" x14ac:dyDescent="0.25">
      <c r="A7455" s="8">
        <v>3670</v>
      </c>
      <c r="B7455" s="9" t="s">
        <v>27287</v>
      </c>
      <c r="C7455" s="9" t="s">
        <v>23182</v>
      </c>
      <c r="D7455" s="10" t="s">
        <v>27288</v>
      </c>
      <c r="E7455" s="11"/>
      <c r="F7455" s="9" t="s">
        <v>27289</v>
      </c>
      <c r="G7455" s="12">
        <v>13</v>
      </c>
      <c r="H7455" s="9" t="s">
        <v>710</v>
      </c>
      <c r="I7455" s="9" t="s">
        <v>710</v>
      </c>
      <c r="J7455" s="12">
        <v>1</v>
      </c>
      <c r="K7455" s="13">
        <v>43658</v>
      </c>
      <c r="L7455" s="86">
        <f>(Tabla2[[#This Row],[release_year]]-'VARIANZA Y DES. EST'!$L$11)^2</f>
        <v>23.230495463129063</v>
      </c>
      <c r="M7455" s="12">
        <v>2019</v>
      </c>
      <c r="N7455" s="9" t="s">
        <v>76</v>
      </c>
      <c r="O7455" s="9" t="s">
        <v>23255</v>
      </c>
      <c r="P7455" s="12">
        <v>3</v>
      </c>
      <c r="Q7455" s="12" t="s">
        <v>28</v>
      </c>
      <c r="R7455" s="12"/>
      <c r="S7455" s="12">
        <v>3</v>
      </c>
      <c r="T7455" s="9" t="s">
        <v>23281</v>
      </c>
      <c r="U7455" s="9" t="s">
        <v>23187</v>
      </c>
      <c r="V7455" s="9" t="s">
        <v>23281</v>
      </c>
      <c r="W7455" s="14">
        <v>2</v>
      </c>
    </row>
    <row r="7456" spans="1:23" x14ac:dyDescent="0.25">
      <c r="A7456" s="8">
        <v>3672</v>
      </c>
      <c r="B7456" s="9" t="s">
        <v>27290</v>
      </c>
      <c r="C7456" s="9" t="s">
        <v>23182</v>
      </c>
      <c r="D7456" s="10" t="s">
        <v>27291</v>
      </c>
      <c r="E7456" s="11"/>
      <c r="F7456" s="18" t="s">
        <v>27292</v>
      </c>
      <c r="G7456" s="12">
        <v>2</v>
      </c>
      <c r="H7456" s="12"/>
      <c r="I7456" s="9"/>
      <c r="J7456" s="12">
        <v>0</v>
      </c>
      <c r="K7456" s="13">
        <v>43658</v>
      </c>
      <c r="L7456" s="86">
        <f>(Tabla2[[#This Row],[release_year]]-'VARIANZA Y DES. EST'!$L$11)^2</f>
        <v>23.230495463129063</v>
      </c>
      <c r="M7456" s="12">
        <v>2019</v>
      </c>
      <c r="N7456" s="9" t="s">
        <v>76</v>
      </c>
      <c r="O7456" s="9" t="s">
        <v>23191</v>
      </c>
      <c r="P7456" s="12">
        <v>1</v>
      </c>
      <c r="Q7456" s="12" t="s">
        <v>28</v>
      </c>
      <c r="R7456" s="12"/>
      <c r="S7456" s="12">
        <v>1</v>
      </c>
      <c r="T7456" s="9" t="s">
        <v>23470</v>
      </c>
      <c r="U7456" s="9" t="s">
        <v>23187</v>
      </c>
      <c r="V7456" s="9" t="s">
        <v>23470</v>
      </c>
      <c r="W7456" s="14">
        <v>2</v>
      </c>
    </row>
    <row r="7457" spans="1:23" x14ac:dyDescent="0.25">
      <c r="A7457" s="8">
        <v>3674</v>
      </c>
      <c r="B7457" s="9" t="s">
        <v>27293</v>
      </c>
      <c r="C7457" s="9" t="s">
        <v>23182</v>
      </c>
      <c r="D7457" s="10" t="s">
        <v>27294</v>
      </c>
      <c r="E7457" s="11"/>
      <c r="F7457" s="18" t="s">
        <v>27295</v>
      </c>
      <c r="G7457" s="12">
        <v>8</v>
      </c>
      <c r="H7457" s="9" t="s">
        <v>1349</v>
      </c>
      <c r="I7457" s="9" t="s">
        <v>1349</v>
      </c>
      <c r="J7457" s="12">
        <v>1</v>
      </c>
      <c r="K7457" s="13">
        <v>43658</v>
      </c>
      <c r="L7457" s="86">
        <f>(Tabla2[[#This Row],[release_year]]-'VARIANZA Y DES. EST'!$L$11)^2</f>
        <v>23.230495463129063</v>
      </c>
      <c r="M7457" s="12">
        <v>2019</v>
      </c>
      <c r="N7457" s="9" t="s">
        <v>35</v>
      </c>
      <c r="O7457" s="9" t="s">
        <v>23191</v>
      </c>
      <c r="P7457" s="12">
        <v>1</v>
      </c>
      <c r="Q7457" s="12" t="s">
        <v>28</v>
      </c>
      <c r="R7457" s="12"/>
      <c r="S7457" s="12">
        <v>1</v>
      </c>
      <c r="T7457" s="9" t="s">
        <v>24513</v>
      </c>
      <c r="U7457" s="9" t="s">
        <v>23187</v>
      </c>
      <c r="V7457" s="9" t="s">
        <v>24513</v>
      </c>
      <c r="W7457" s="14">
        <v>3</v>
      </c>
    </row>
    <row r="7458" spans="1:23" x14ac:dyDescent="0.25">
      <c r="A7458" s="8">
        <v>3675</v>
      </c>
      <c r="B7458" s="9" t="s">
        <v>27296</v>
      </c>
      <c r="C7458" s="9" t="s">
        <v>23182</v>
      </c>
      <c r="D7458" s="10" t="s">
        <v>27297</v>
      </c>
      <c r="E7458" s="11"/>
      <c r="F7458" s="9" t="s">
        <v>27298</v>
      </c>
      <c r="G7458" s="12">
        <v>10</v>
      </c>
      <c r="H7458" s="12"/>
      <c r="I7458" s="9"/>
      <c r="J7458" s="12">
        <v>0</v>
      </c>
      <c r="K7458" s="13">
        <v>43658</v>
      </c>
      <c r="L7458" s="86">
        <f>(Tabla2[[#This Row],[release_year]]-'VARIANZA Y DES. EST'!$L$11)^2</f>
        <v>23.230495463129063</v>
      </c>
      <c r="M7458" s="12">
        <v>2019</v>
      </c>
      <c r="N7458" s="9" t="s">
        <v>35</v>
      </c>
      <c r="O7458" s="9" t="s">
        <v>23191</v>
      </c>
      <c r="P7458" s="12">
        <v>1</v>
      </c>
      <c r="Q7458" s="12" t="s">
        <v>28</v>
      </c>
      <c r="R7458" s="12"/>
      <c r="S7458" s="12">
        <v>1</v>
      </c>
      <c r="T7458" s="9" t="s">
        <v>27299</v>
      </c>
      <c r="U7458" s="9" t="s">
        <v>23187</v>
      </c>
      <c r="V7458" s="9" t="s">
        <v>27299</v>
      </c>
      <c r="W7458" s="14">
        <v>3</v>
      </c>
    </row>
    <row r="7459" spans="1:23" x14ac:dyDescent="0.25">
      <c r="A7459" s="8">
        <v>3678</v>
      </c>
      <c r="B7459" s="9" t="s">
        <v>27300</v>
      </c>
      <c r="C7459" s="9" t="s">
        <v>23182</v>
      </c>
      <c r="D7459" s="9" t="s">
        <v>27301</v>
      </c>
      <c r="E7459" s="18"/>
      <c r="F7459" s="9" t="s">
        <v>306</v>
      </c>
      <c r="G7459" s="12">
        <v>7</v>
      </c>
      <c r="H7459" s="12"/>
      <c r="I7459" s="9"/>
      <c r="J7459" s="12">
        <v>0</v>
      </c>
      <c r="K7459" s="13">
        <v>43658</v>
      </c>
      <c r="L7459" s="86">
        <f>(Tabla2[[#This Row],[release_year]]-'VARIANZA Y DES. EST'!$L$11)^2</f>
        <v>23.230495463129063</v>
      </c>
      <c r="M7459" s="12">
        <v>2019</v>
      </c>
      <c r="N7459" s="9" t="s">
        <v>26</v>
      </c>
      <c r="O7459" s="9" t="s">
        <v>23191</v>
      </c>
      <c r="P7459" s="12">
        <v>1</v>
      </c>
      <c r="Q7459" s="12" t="s">
        <v>28</v>
      </c>
      <c r="R7459" s="12"/>
      <c r="S7459" s="12">
        <v>1</v>
      </c>
      <c r="T7459" s="9" t="s">
        <v>23264</v>
      </c>
      <c r="U7459" s="9" t="s">
        <v>23264</v>
      </c>
      <c r="V7459" s="9" t="s">
        <v>23264</v>
      </c>
      <c r="W7459" s="14">
        <v>1</v>
      </c>
    </row>
    <row r="7460" spans="1:23" x14ac:dyDescent="0.25">
      <c r="A7460" s="8">
        <v>3681</v>
      </c>
      <c r="B7460" s="9" t="s">
        <v>27302</v>
      </c>
      <c r="C7460" s="9" t="s">
        <v>23182</v>
      </c>
      <c r="D7460" s="9" t="s">
        <v>27303</v>
      </c>
      <c r="E7460" s="9"/>
      <c r="F7460" s="9" t="s">
        <v>27304</v>
      </c>
      <c r="G7460" s="12">
        <v>14</v>
      </c>
      <c r="H7460" s="9" t="s">
        <v>25</v>
      </c>
      <c r="I7460" s="9" t="s">
        <v>25</v>
      </c>
      <c r="J7460" s="12">
        <v>1</v>
      </c>
      <c r="K7460" s="13">
        <v>43652</v>
      </c>
      <c r="L7460" s="86">
        <f>(Tabla2[[#This Row],[release_year]]-'VARIANZA Y DES. EST'!$L$11)^2</f>
        <v>23.230495463129063</v>
      </c>
      <c r="M7460" s="12">
        <v>2019</v>
      </c>
      <c r="N7460" s="9" t="s">
        <v>55</v>
      </c>
      <c r="O7460" s="9" t="s">
        <v>23255</v>
      </c>
      <c r="P7460" s="12">
        <v>3</v>
      </c>
      <c r="Q7460" s="12" t="s">
        <v>28</v>
      </c>
      <c r="R7460" s="12"/>
      <c r="S7460" s="12">
        <v>3</v>
      </c>
      <c r="T7460" s="9" t="s">
        <v>24509</v>
      </c>
      <c r="U7460" s="9" t="s">
        <v>23213</v>
      </c>
      <c r="V7460" s="9" t="s">
        <v>24509</v>
      </c>
      <c r="W7460" s="14">
        <v>3</v>
      </c>
    </row>
    <row r="7461" spans="1:23" x14ac:dyDescent="0.25">
      <c r="A7461" s="8">
        <v>3683</v>
      </c>
      <c r="B7461" s="9" t="s">
        <v>27305</v>
      </c>
      <c r="C7461" s="9" t="s">
        <v>23182</v>
      </c>
      <c r="D7461" s="10" t="s">
        <v>27306</v>
      </c>
      <c r="E7461" s="11"/>
      <c r="F7461" s="9" t="s">
        <v>27307</v>
      </c>
      <c r="G7461" s="12">
        <v>6</v>
      </c>
      <c r="H7461" s="9" t="s">
        <v>2924</v>
      </c>
      <c r="I7461" s="9" t="s">
        <v>2924</v>
      </c>
      <c r="J7461" s="12">
        <v>1</v>
      </c>
      <c r="K7461" s="13">
        <v>43651</v>
      </c>
      <c r="L7461" s="86">
        <f>(Tabla2[[#This Row],[release_year]]-'VARIANZA Y DES. EST'!$L$11)^2</f>
        <v>23.230495463129063</v>
      </c>
      <c r="M7461" s="12">
        <v>2019</v>
      </c>
      <c r="N7461" s="9" t="s">
        <v>35</v>
      </c>
      <c r="O7461" s="9" t="s">
        <v>23191</v>
      </c>
      <c r="P7461" s="12">
        <v>1</v>
      </c>
      <c r="Q7461" s="12" t="s">
        <v>28</v>
      </c>
      <c r="R7461" s="12"/>
      <c r="S7461" s="12">
        <v>1</v>
      </c>
      <c r="T7461" s="9" t="s">
        <v>23558</v>
      </c>
      <c r="U7461" s="9" t="s">
        <v>23187</v>
      </c>
      <c r="V7461" s="9" t="s">
        <v>23558</v>
      </c>
      <c r="W7461" s="14">
        <v>3</v>
      </c>
    </row>
    <row r="7462" spans="1:23" x14ac:dyDescent="0.25">
      <c r="A7462" s="8">
        <v>3685</v>
      </c>
      <c r="B7462" s="9" t="s">
        <v>27308</v>
      </c>
      <c r="C7462" s="9" t="s">
        <v>23182</v>
      </c>
      <c r="D7462" s="9" t="s">
        <v>27309</v>
      </c>
      <c r="E7462" s="9"/>
      <c r="F7462" s="9" t="s">
        <v>27310</v>
      </c>
      <c r="G7462" s="12">
        <v>3</v>
      </c>
      <c r="H7462" s="12"/>
      <c r="I7462" s="9"/>
      <c r="J7462" s="12">
        <v>0</v>
      </c>
      <c r="K7462" s="13">
        <v>43650</v>
      </c>
      <c r="L7462" s="86">
        <f>(Tabla2[[#This Row],[release_year]]-'VARIANZA Y DES. EST'!$L$11)^2</f>
        <v>23.230495463129063</v>
      </c>
      <c r="M7462" s="12">
        <v>2019</v>
      </c>
      <c r="N7462" s="9" t="s">
        <v>76</v>
      </c>
      <c r="O7462" s="9" t="s">
        <v>23185</v>
      </c>
      <c r="P7462" s="12">
        <v>2</v>
      </c>
      <c r="Q7462" s="12" t="s">
        <v>28</v>
      </c>
      <c r="R7462" s="12"/>
      <c r="S7462" s="12">
        <v>2</v>
      </c>
      <c r="T7462" s="9" t="s">
        <v>23260</v>
      </c>
      <c r="U7462" s="9" t="s">
        <v>23187</v>
      </c>
      <c r="V7462" s="9" t="s">
        <v>23260</v>
      </c>
      <c r="W7462" s="14">
        <v>3</v>
      </c>
    </row>
    <row r="7463" spans="1:23" x14ac:dyDescent="0.25">
      <c r="A7463" s="8">
        <v>3686</v>
      </c>
      <c r="B7463" s="9" t="s">
        <v>27311</v>
      </c>
      <c r="C7463" s="9" t="s">
        <v>23182</v>
      </c>
      <c r="D7463" s="10" t="s">
        <v>27312</v>
      </c>
      <c r="E7463" s="11"/>
      <c r="F7463" s="9" t="s">
        <v>27313</v>
      </c>
      <c r="G7463" s="12">
        <v>16</v>
      </c>
      <c r="H7463" s="9" t="s">
        <v>25</v>
      </c>
      <c r="I7463" s="9" t="s">
        <v>25</v>
      </c>
      <c r="J7463" s="12">
        <v>1</v>
      </c>
      <c r="K7463" s="13">
        <v>43650</v>
      </c>
      <c r="L7463" s="86">
        <f>(Tabla2[[#This Row],[release_year]]-'VARIANZA Y DES. EST'!$L$11)^2</f>
        <v>23.230495463129063</v>
      </c>
      <c r="M7463" s="12">
        <v>2019</v>
      </c>
      <c r="N7463" s="9" t="s">
        <v>35</v>
      </c>
      <c r="O7463" s="9" t="s">
        <v>23255</v>
      </c>
      <c r="P7463" s="12">
        <v>3</v>
      </c>
      <c r="Q7463" s="12" t="s">
        <v>28</v>
      </c>
      <c r="R7463" s="12"/>
      <c r="S7463" s="12">
        <v>3</v>
      </c>
      <c r="T7463" s="9" t="s">
        <v>24808</v>
      </c>
      <c r="U7463" s="9" t="s">
        <v>24396</v>
      </c>
      <c r="V7463" s="9" t="s">
        <v>24808</v>
      </c>
      <c r="W7463" s="14">
        <v>3</v>
      </c>
    </row>
    <row r="7464" spans="1:23" x14ac:dyDescent="0.25">
      <c r="A7464" s="8">
        <v>3687</v>
      </c>
      <c r="B7464" s="9" t="s">
        <v>27314</v>
      </c>
      <c r="C7464" s="9" t="s">
        <v>23182</v>
      </c>
      <c r="D7464" s="10" t="s">
        <v>27315</v>
      </c>
      <c r="E7464" s="11"/>
      <c r="F7464" s="9" t="s">
        <v>27316</v>
      </c>
      <c r="G7464" s="12">
        <v>7</v>
      </c>
      <c r="H7464" s="9" t="s">
        <v>25</v>
      </c>
      <c r="I7464" s="9" t="s">
        <v>25</v>
      </c>
      <c r="J7464" s="12">
        <v>1</v>
      </c>
      <c r="K7464" s="13">
        <v>43649</v>
      </c>
      <c r="L7464" s="86">
        <f>(Tabla2[[#This Row],[release_year]]-'VARIANZA Y DES. EST'!$L$11)^2</f>
        <v>23.230495463129063</v>
      </c>
      <c r="M7464" s="12">
        <v>2019</v>
      </c>
      <c r="N7464" s="9" t="s">
        <v>76</v>
      </c>
      <c r="O7464" s="9" t="s">
        <v>23191</v>
      </c>
      <c r="P7464" s="12">
        <v>1</v>
      </c>
      <c r="Q7464" s="12" t="s">
        <v>28</v>
      </c>
      <c r="R7464" s="12"/>
      <c r="S7464" s="12">
        <v>1</v>
      </c>
      <c r="T7464" s="9" t="s">
        <v>27317</v>
      </c>
      <c r="U7464" s="9" t="s">
        <v>23197</v>
      </c>
      <c r="V7464" s="9" t="s">
        <v>27317</v>
      </c>
      <c r="W7464" s="14">
        <v>2</v>
      </c>
    </row>
    <row r="7465" spans="1:23" x14ac:dyDescent="0.25">
      <c r="A7465" s="8">
        <v>3688</v>
      </c>
      <c r="B7465" s="9" t="s">
        <v>27318</v>
      </c>
      <c r="C7465" s="9" t="s">
        <v>23182</v>
      </c>
      <c r="D7465" s="10" t="s">
        <v>27319</v>
      </c>
      <c r="E7465" s="11"/>
      <c r="F7465" s="9" t="s">
        <v>27320</v>
      </c>
      <c r="G7465" s="12">
        <v>4</v>
      </c>
      <c r="H7465" s="9" t="s">
        <v>279</v>
      </c>
      <c r="I7465" s="9" t="s">
        <v>279</v>
      </c>
      <c r="J7465" s="12">
        <v>1</v>
      </c>
      <c r="K7465" s="13">
        <v>43649</v>
      </c>
      <c r="L7465" s="86">
        <f>(Tabla2[[#This Row],[release_year]]-'VARIANZA Y DES. EST'!$L$11)^2</f>
        <v>23.230495463129063</v>
      </c>
      <c r="M7465" s="12">
        <v>2019</v>
      </c>
      <c r="N7465" s="9" t="s">
        <v>76</v>
      </c>
      <c r="O7465" s="9" t="s">
        <v>23185</v>
      </c>
      <c r="P7465" s="12">
        <v>2</v>
      </c>
      <c r="Q7465" s="12" t="s">
        <v>28</v>
      </c>
      <c r="R7465" s="12"/>
      <c r="S7465" s="12">
        <v>2</v>
      </c>
      <c r="T7465" s="9" t="s">
        <v>23470</v>
      </c>
      <c r="U7465" s="9" t="s">
        <v>23187</v>
      </c>
      <c r="V7465" s="9" t="s">
        <v>23470</v>
      </c>
      <c r="W7465" s="14">
        <v>2</v>
      </c>
    </row>
    <row r="7466" spans="1:23" x14ac:dyDescent="0.25">
      <c r="A7466" s="8">
        <v>3689</v>
      </c>
      <c r="B7466" s="9" t="s">
        <v>27321</v>
      </c>
      <c r="C7466" s="9" t="s">
        <v>23182</v>
      </c>
      <c r="D7466" s="10" t="s">
        <v>27322</v>
      </c>
      <c r="E7466" s="11"/>
      <c r="F7466" s="9" t="s">
        <v>27323</v>
      </c>
      <c r="G7466" s="12">
        <v>10</v>
      </c>
      <c r="H7466" s="9" t="s">
        <v>3836</v>
      </c>
      <c r="I7466" s="9" t="s">
        <v>3836</v>
      </c>
      <c r="J7466" s="12">
        <v>1</v>
      </c>
      <c r="K7466" s="13">
        <v>43648</v>
      </c>
      <c r="L7466" s="86">
        <f>(Tabla2[[#This Row],[release_year]]-'VARIANZA Y DES. EST'!$L$11)^2</f>
        <v>23.230495463129063</v>
      </c>
      <c r="M7466" s="12">
        <v>2019</v>
      </c>
      <c r="N7466" s="9" t="s">
        <v>35</v>
      </c>
      <c r="O7466" s="9" t="s">
        <v>23191</v>
      </c>
      <c r="P7466" s="12">
        <v>1</v>
      </c>
      <c r="Q7466" s="12" t="s">
        <v>28</v>
      </c>
      <c r="R7466" s="12"/>
      <c r="S7466" s="12">
        <v>1</v>
      </c>
      <c r="T7466" s="9" t="s">
        <v>23558</v>
      </c>
      <c r="U7466" s="9" t="s">
        <v>23187</v>
      </c>
      <c r="V7466" s="9" t="s">
        <v>23558</v>
      </c>
      <c r="W7466" s="14">
        <v>3</v>
      </c>
    </row>
    <row r="7467" spans="1:23" x14ac:dyDescent="0.25">
      <c r="A7467" s="8">
        <v>3690</v>
      </c>
      <c r="B7467" s="9" t="s">
        <v>27324</v>
      </c>
      <c r="C7467" s="9" t="s">
        <v>23182</v>
      </c>
      <c r="D7467" s="10" t="s">
        <v>27325</v>
      </c>
      <c r="E7467" s="11"/>
      <c r="F7467" s="18" t="s">
        <v>27326</v>
      </c>
      <c r="G7467" s="12">
        <v>8</v>
      </c>
      <c r="H7467" s="9" t="s">
        <v>3836</v>
      </c>
      <c r="I7467" s="9" t="s">
        <v>3836</v>
      </c>
      <c r="J7467" s="12">
        <v>1</v>
      </c>
      <c r="K7467" s="13">
        <v>43648</v>
      </c>
      <c r="L7467" s="86">
        <f>(Tabla2[[#This Row],[release_year]]-'VARIANZA Y DES. EST'!$L$11)^2</f>
        <v>23.230495463129063</v>
      </c>
      <c r="M7467" s="12">
        <v>2019</v>
      </c>
      <c r="N7467" s="9" t="s">
        <v>35</v>
      </c>
      <c r="O7467" s="9" t="s">
        <v>23191</v>
      </c>
      <c r="P7467" s="12">
        <v>1</v>
      </c>
      <c r="Q7467" s="12" t="s">
        <v>28</v>
      </c>
      <c r="R7467" s="12"/>
      <c r="S7467" s="12">
        <v>1</v>
      </c>
      <c r="T7467" s="9" t="s">
        <v>23558</v>
      </c>
      <c r="U7467" s="9" t="s">
        <v>23187</v>
      </c>
      <c r="V7467" s="9" t="s">
        <v>23558</v>
      </c>
      <c r="W7467" s="14">
        <v>3</v>
      </c>
    </row>
    <row r="7468" spans="1:23" x14ac:dyDescent="0.25">
      <c r="A7468" s="8">
        <v>3691</v>
      </c>
      <c r="B7468" s="9" t="s">
        <v>27327</v>
      </c>
      <c r="C7468" s="9" t="s">
        <v>23182</v>
      </c>
      <c r="D7468" s="10" t="s">
        <v>27328</v>
      </c>
      <c r="E7468" s="11"/>
      <c r="F7468" s="9" t="s">
        <v>27329</v>
      </c>
      <c r="G7468" s="12">
        <v>9</v>
      </c>
      <c r="H7468" s="9" t="s">
        <v>1349</v>
      </c>
      <c r="I7468" s="9" t="s">
        <v>1349</v>
      </c>
      <c r="J7468" s="12">
        <v>1</v>
      </c>
      <c r="K7468" s="13">
        <v>43648</v>
      </c>
      <c r="L7468" s="86">
        <f>(Tabla2[[#This Row],[release_year]]-'VARIANZA Y DES. EST'!$L$11)^2</f>
        <v>23.230495463129063</v>
      </c>
      <c r="M7468" s="12">
        <v>2019</v>
      </c>
      <c r="N7468" s="9" t="s">
        <v>35</v>
      </c>
      <c r="O7468" s="9" t="s">
        <v>23191</v>
      </c>
      <c r="P7468" s="12">
        <v>1</v>
      </c>
      <c r="Q7468" s="12" t="s">
        <v>28</v>
      </c>
      <c r="R7468" s="12"/>
      <c r="S7468" s="12">
        <v>1</v>
      </c>
      <c r="T7468" s="9" t="s">
        <v>25838</v>
      </c>
      <c r="U7468" s="9" t="s">
        <v>23187</v>
      </c>
      <c r="V7468" s="9" t="s">
        <v>25838</v>
      </c>
      <c r="W7468" s="14">
        <v>3</v>
      </c>
    </row>
    <row r="7469" spans="1:23" x14ac:dyDescent="0.25">
      <c r="A7469" s="8">
        <v>3692</v>
      </c>
      <c r="B7469" s="9" t="s">
        <v>27330</v>
      </c>
      <c r="C7469" s="9" t="s">
        <v>23182</v>
      </c>
      <c r="D7469" s="10" t="s">
        <v>27331</v>
      </c>
      <c r="E7469" s="11"/>
      <c r="F7469" s="9" t="s">
        <v>27332</v>
      </c>
      <c r="G7469" s="12">
        <v>11</v>
      </c>
      <c r="H7469" s="9" t="s">
        <v>25</v>
      </c>
      <c r="I7469" s="9" t="s">
        <v>25</v>
      </c>
      <c r="J7469" s="12">
        <v>1</v>
      </c>
      <c r="K7469" s="13">
        <v>43647</v>
      </c>
      <c r="L7469" s="86">
        <f>(Tabla2[[#This Row],[release_year]]-'VARIANZA Y DES. EST'!$L$11)^2</f>
        <v>38.194842005650592</v>
      </c>
      <c r="M7469" s="12">
        <v>2008</v>
      </c>
      <c r="N7469" s="9" t="s">
        <v>82</v>
      </c>
      <c r="O7469" s="9" t="s">
        <v>23191</v>
      </c>
      <c r="P7469" s="12">
        <v>1</v>
      </c>
      <c r="Q7469" s="12" t="s">
        <v>28</v>
      </c>
      <c r="R7469" s="12"/>
      <c r="S7469" s="12">
        <v>1</v>
      </c>
      <c r="T7469" s="9" t="s">
        <v>25672</v>
      </c>
      <c r="U7469" s="9" t="s">
        <v>23264</v>
      </c>
      <c r="V7469" s="9" t="s">
        <v>25672</v>
      </c>
      <c r="W7469" s="14">
        <v>3</v>
      </c>
    </row>
    <row r="7470" spans="1:23" x14ac:dyDescent="0.25">
      <c r="A7470" s="8">
        <v>3693</v>
      </c>
      <c r="B7470" s="9" t="s">
        <v>27333</v>
      </c>
      <c r="C7470" s="9" t="s">
        <v>23182</v>
      </c>
      <c r="D7470" s="10" t="s">
        <v>27334</v>
      </c>
      <c r="E7470" s="11"/>
      <c r="F7470" s="9" t="s">
        <v>27335</v>
      </c>
      <c r="G7470" s="12">
        <v>3</v>
      </c>
      <c r="H7470" s="9" t="s">
        <v>25</v>
      </c>
      <c r="I7470" s="9" t="s">
        <v>25</v>
      </c>
      <c r="J7470" s="12">
        <v>1</v>
      </c>
      <c r="K7470" s="13">
        <v>43647</v>
      </c>
      <c r="L7470" s="86">
        <f>(Tabla2[[#This Row],[release_year]]-'VARIANZA Y DES. EST'!$L$11)^2</f>
        <v>14.590890603358293</v>
      </c>
      <c r="M7470" s="12">
        <v>2018</v>
      </c>
      <c r="N7470" s="9" t="s">
        <v>26</v>
      </c>
      <c r="O7470" s="9" t="s">
        <v>23185</v>
      </c>
      <c r="P7470" s="12">
        <v>2</v>
      </c>
      <c r="Q7470" s="12" t="s">
        <v>28</v>
      </c>
      <c r="R7470" s="12"/>
      <c r="S7470" s="12">
        <v>2</v>
      </c>
      <c r="T7470" s="9" t="s">
        <v>23264</v>
      </c>
      <c r="U7470" s="9" t="s">
        <v>23264</v>
      </c>
      <c r="V7470" s="9" t="s">
        <v>23264</v>
      </c>
      <c r="W7470" s="14">
        <v>1</v>
      </c>
    </row>
    <row r="7471" spans="1:23" x14ac:dyDescent="0.25">
      <c r="A7471" s="8">
        <v>3695</v>
      </c>
      <c r="B7471" s="9" t="s">
        <v>27336</v>
      </c>
      <c r="C7471" s="9" t="s">
        <v>23182</v>
      </c>
      <c r="D7471" s="9" t="s">
        <v>27337</v>
      </c>
      <c r="E7471" s="9"/>
      <c r="F7471" s="18" t="s">
        <v>27338</v>
      </c>
      <c r="G7471" s="12">
        <v>1</v>
      </c>
      <c r="H7471" s="9" t="s">
        <v>231</v>
      </c>
      <c r="I7471" s="9" t="s">
        <v>231</v>
      </c>
      <c r="J7471" s="12">
        <v>1</v>
      </c>
      <c r="K7471" s="13">
        <v>43647</v>
      </c>
      <c r="L7471" s="86">
        <f>(Tabla2[[#This Row],[release_year]]-'VARIANZA Y DES. EST'!$L$11)^2</f>
        <v>0.67207602404598188</v>
      </c>
      <c r="M7471" s="12">
        <v>2015</v>
      </c>
      <c r="N7471" s="9" t="s">
        <v>26</v>
      </c>
      <c r="O7471" s="9" t="s">
        <v>23191</v>
      </c>
      <c r="P7471" s="12">
        <v>1</v>
      </c>
      <c r="Q7471" s="12" t="s">
        <v>28</v>
      </c>
      <c r="R7471" s="12"/>
      <c r="S7471" s="12">
        <v>1</v>
      </c>
      <c r="T7471" s="9" t="s">
        <v>23264</v>
      </c>
      <c r="U7471" s="9" t="s">
        <v>23264</v>
      </c>
      <c r="V7471" s="9" t="s">
        <v>23264</v>
      </c>
      <c r="W7471" s="14">
        <v>1</v>
      </c>
    </row>
    <row r="7472" spans="1:23" x14ac:dyDescent="0.25">
      <c r="A7472" s="8">
        <v>3696</v>
      </c>
      <c r="B7472" s="9" t="s">
        <v>27339</v>
      </c>
      <c r="C7472" s="9" t="s">
        <v>23182</v>
      </c>
      <c r="D7472" s="10" t="s">
        <v>27340</v>
      </c>
      <c r="E7472" s="11"/>
      <c r="F7472" s="9" t="s">
        <v>27341</v>
      </c>
      <c r="G7472" s="12">
        <v>3</v>
      </c>
      <c r="H7472" s="9" t="s">
        <v>231</v>
      </c>
      <c r="I7472" s="9" t="s">
        <v>231</v>
      </c>
      <c r="J7472" s="12">
        <v>1</v>
      </c>
      <c r="K7472" s="13">
        <v>43647</v>
      </c>
      <c r="L7472" s="86">
        <f>(Tabla2[[#This Row],[release_year]]-'VARIANZA Y DES. EST'!$L$11)^2</f>
        <v>14.590890603358293</v>
      </c>
      <c r="M7472" s="12">
        <v>2018</v>
      </c>
      <c r="N7472" s="9" t="s">
        <v>110</v>
      </c>
      <c r="O7472" s="9" t="s">
        <v>23191</v>
      </c>
      <c r="P7472" s="12">
        <v>1</v>
      </c>
      <c r="Q7472" s="12" t="s">
        <v>28</v>
      </c>
      <c r="R7472" s="12"/>
      <c r="S7472" s="12">
        <v>1</v>
      </c>
      <c r="T7472" s="9" t="s">
        <v>23268</v>
      </c>
      <c r="U7472" s="9" t="s">
        <v>23264</v>
      </c>
      <c r="V7472" s="9" t="s">
        <v>23268</v>
      </c>
      <c r="W7472" s="14">
        <v>2</v>
      </c>
    </row>
    <row r="7473" spans="1:23" x14ac:dyDescent="0.25">
      <c r="A7473" s="8">
        <v>3697</v>
      </c>
      <c r="B7473" s="9" t="s">
        <v>27342</v>
      </c>
      <c r="C7473" s="9" t="s">
        <v>23182</v>
      </c>
      <c r="D7473" s="10" t="s">
        <v>27343</v>
      </c>
      <c r="E7473" s="11"/>
      <c r="F7473" s="18" t="s">
        <v>27344</v>
      </c>
      <c r="G7473" s="12">
        <v>22</v>
      </c>
      <c r="H7473" s="9" t="s">
        <v>34</v>
      </c>
      <c r="I7473" s="9" t="s">
        <v>34</v>
      </c>
      <c r="J7473" s="12">
        <v>1</v>
      </c>
      <c r="K7473" s="13">
        <v>43647</v>
      </c>
      <c r="L7473" s="86">
        <f>(Tabla2[[#This Row],[release_year]]-'VARIANZA Y DES. EST'!$L$11)^2</f>
        <v>14.590890603358293</v>
      </c>
      <c r="M7473" s="12">
        <v>2018</v>
      </c>
      <c r="N7473" s="9" t="s">
        <v>76</v>
      </c>
      <c r="O7473" s="9" t="s">
        <v>23191</v>
      </c>
      <c r="P7473" s="12">
        <v>1</v>
      </c>
      <c r="Q7473" s="12" t="s">
        <v>28</v>
      </c>
      <c r="R7473" s="12"/>
      <c r="S7473" s="12">
        <v>1</v>
      </c>
      <c r="T7473" s="9" t="s">
        <v>23315</v>
      </c>
      <c r="U7473" s="9" t="s">
        <v>23316</v>
      </c>
      <c r="V7473" s="9" t="s">
        <v>23315</v>
      </c>
      <c r="W7473" s="14">
        <v>2</v>
      </c>
    </row>
    <row r="7474" spans="1:23" x14ac:dyDescent="0.25">
      <c r="A7474" s="8">
        <v>3701</v>
      </c>
      <c r="B7474" s="9" t="s">
        <v>27345</v>
      </c>
      <c r="C7474" s="9" t="s">
        <v>23182</v>
      </c>
      <c r="D7474" s="10" t="s">
        <v>27346</v>
      </c>
      <c r="E7474" s="11"/>
      <c r="F7474" s="9" t="s">
        <v>27347</v>
      </c>
      <c r="G7474" s="12">
        <v>2</v>
      </c>
      <c r="H7474" s="9" t="s">
        <v>25</v>
      </c>
      <c r="I7474" s="9" t="s">
        <v>25</v>
      </c>
      <c r="J7474" s="12">
        <v>1</v>
      </c>
      <c r="K7474" s="13">
        <v>43646</v>
      </c>
      <c r="L7474" s="86">
        <f>(Tabla2[[#This Row],[release_year]]-'VARIANZA Y DES. EST'!$L$11)^2</f>
        <v>10.1136565849629</v>
      </c>
      <c r="M7474" s="12">
        <v>2011</v>
      </c>
      <c r="N7474" s="9" t="s">
        <v>76</v>
      </c>
      <c r="O7474" s="9" t="s">
        <v>23185</v>
      </c>
      <c r="P7474" s="12">
        <v>2</v>
      </c>
      <c r="Q7474" s="12" t="s">
        <v>28</v>
      </c>
      <c r="R7474" s="12"/>
      <c r="S7474" s="12">
        <v>2</v>
      </c>
      <c r="T7474" s="9" t="s">
        <v>24440</v>
      </c>
      <c r="U7474" s="9" t="s">
        <v>23290</v>
      </c>
      <c r="V7474" s="9" t="s">
        <v>24440</v>
      </c>
      <c r="W7474" s="14">
        <v>3</v>
      </c>
    </row>
    <row r="7475" spans="1:23" x14ac:dyDescent="0.25">
      <c r="A7475" s="8">
        <v>3703</v>
      </c>
      <c r="B7475" s="9" t="s">
        <v>27348</v>
      </c>
      <c r="C7475" s="9" t="s">
        <v>23182</v>
      </c>
      <c r="D7475" s="9" t="s">
        <v>27349</v>
      </c>
      <c r="E7475" s="9"/>
      <c r="F7475" s="18"/>
      <c r="G7475" s="12">
        <v>0</v>
      </c>
      <c r="H7475" s="9" t="s">
        <v>25</v>
      </c>
      <c r="I7475" s="9" t="s">
        <v>25</v>
      </c>
      <c r="J7475" s="12">
        <v>1</v>
      </c>
      <c r="K7475" s="13">
        <v>43644</v>
      </c>
      <c r="L7475" s="86">
        <f>(Tabla2[[#This Row],[release_year]]-'VARIANZA Y DES. EST'!$L$11)^2</f>
        <v>23.230495463129063</v>
      </c>
      <c r="M7475" s="12">
        <v>2019</v>
      </c>
      <c r="N7475" s="9" t="s">
        <v>76</v>
      </c>
      <c r="O7475" s="9" t="s">
        <v>23255</v>
      </c>
      <c r="P7475" s="12">
        <v>3</v>
      </c>
      <c r="Q7475" s="12" t="s">
        <v>28</v>
      </c>
      <c r="R7475" s="12"/>
      <c r="S7475" s="12">
        <v>3</v>
      </c>
      <c r="T7475" s="9" t="s">
        <v>23576</v>
      </c>
      <c r="U7475" s="9" t="s">
        <v>23193</v>
      </c>
      <c r="V7475" s="9" t="s">
        <v>23576</v>
      </c>
      <c r="W7475" s="14">
        <v>2</v>
      </c>
    </row>
    <row r="7476" spans="1:23" x14ac:dyDescent="0.25">
      <c r="A7476" s="8">
        <v>3705</v>
      </c>
      <c r="B7476" s="9" t="s">
        <v>27350</v>
      </c>
      <c r="C7476" s="9" t="s">
        <v>23182</v>
      </c>
      <c r="D7476" s="9" t="s">
        <v>27351</v>
      </c>
      <c r="E7476" s="9"/>
      <c r="F7476" s="9"/>
      <c r="G7476" s="12">
        <v>0</v>
      </c>
      <c r="H7476" s="9" t="s">
        <v>25</v>
      </c>
      <c r="I7476" s="9" t="s">
        <v>25</v>
      </c>
      <c r="J7476" s="12">
        <v>1</v>
      </c>
      <c r="K7476" s="13">
        <v>43644</v>
      </c>
      <c r="L7476" s="86">
        <f>(Tabla2[[#This Row],[release_year]]-'VARIANZA Y DES. EST'!$L$11)^2</f>
        <v>23.230495463129063</v>
      </c>
      <c r="M7476" s="12">
        <v>2019</v>
      </c>
      <c r="N7476" s="9" t="s">
        <v>76</v>
      </c>
      <c r="O7476" s="9" t="s">
        <v>23191</v>
      </c>
      <c r="P7476" s="12">
        <v>1</v>
      </c>
      <c r="Q7476" s="12" t="s">
        <v>28</v>
      </c>
      <c r="R7476" s="12"/>
      <c r="S7476" s="12">
        <v>1</v>
      </c>
      <c r="T7476" s="9" t="s">
        <v>27352</v>
      </c>
      <c r="U7476" s="9" t="s">
        <v>23193</v>
      </c>
      <c r="V7476" s="9" t="s">
        <v>27352</v>
      </c>
      <c r="W7476" s="14">
        <v>3</v>
      </c>
    </row>
    <row r="7477" spans="1:23" x14ac:dyDescent="0.25">
      <c r="A7477" s="8">
        <v>3706</v>
      </c>
      <c r="B7477" s="9" t="s">
        <v>27353</v>
      </c>
      <c r="C7477" s="9" t="s">
        <v>23182</v>
      </c>
      <c r="D7477" s="10" t="s">
        <v>27354</v>
      </c>
      <c r="E7477" s="11"/>
      <c r="F7477" s="9" t="s">
        <v>27355</v>
      </c>
      <c r="G7477" s="12">
        <v>2</v>
      </c>
      <c r="H7477" s="9" t="s">
        <v>279</v>
      </c>
      <c r="I7477" s="9" t="s">
        <v>279</v>
      </c>
      <c r="J7477" s="12">
        <v>1</v>
      </c>
      <c r="K7477" s="13">
        <v>43644</v>
      </c>
      <c r="L7477" s="86">
        <f>(Tabla2[[#This Row],[release_year]]-'VARIANZA Y DES. EST'!$L$11)^2</f>
        <v>23.230495463129063</v>
      </c>
      <c r="M7477" s="12">
        <v>2019</v>
      </c>
      <c r="N7477" s="9" t="s">
        <v>76</v>
      </c>
      <c r="O7477" s="9" t="s">
        <v>23185</v>
      </c>
      <c r="P7477" s="12">
        <v>2</v>
      </c>
      <c r="Q7477" s="12" t="s">
        <v>28</v>
      </c>
      <c r="R7477" s="12"/>
      <c r="S7477" s="12">
        <v>2</v>
      </c>
      <c r="T7477" s="9" t="s">
        <v>23470</v>
      </c>
      <c r="U7477" s="9" t="s">
        <v>23187</v>
      </c>
      <c r="V7477" s="9" t="s">
        <v>23470</v>
      </c>
      <c r="W7477" s="14">
        <v>2</v>
      </c>
    </row>
    <row r="7478" spans="1:23" x14ac:dyDescent="0.25">
      <c r="A7478" s="8">
        <v>3708</v>
      </c>
      <c r="B7478" s="9" t="s">
        <v>27356</v>
      </c>
      <c r="C7478" s="9" t="s">
        <v>23182</v>
      </c>
      <c r="D7478" s="10" t="s">
        <v>27357</v>
      </c>
      <c r="E7478" s="11"/>
      <c r="F7478" s="9"/>
      <c r="G7478" s="12">
        <v>0</v>
      </c>
      <c r="H7478" s="9" t="s">
        <v>279</v>
      </c>
      <c r="I7478" s="9" t="s">
        <v>7771</v>
      </c>
      <c r="J7478" s="12">
        <v>2</v>
      </c>
      <c r="K7478" s="13">
        <v>43644</v>
      </c>
      <c r="L7478" s="86">
        <f>(Tabla2[[#This Row],[release_year]]-'VARIANZA Y DES. EST'!$L$11)^2</f>
        <v>23.230495463129063</v>
      </c>
      <c r="M7478" s="12">
        <v>2019</v>
      </c>
      <c r="N7478" s="9" t="s">
        <v>26</v>
      </c>
      <c r="O7478" s="9" t="s">
        <v>23185</v>
      </c>
      <c r="P7478" s="12">
        <v>2</v>
      </c>
      <c r="Q7478" s="12" t="s">
        <v>28</v>
      </c>
      <c r="R7478" s="12"/>
      <c r="S7478" s="12">
        <v>2</v>
      </c>
      <c r="T7478" s="9" t="s">
        <v>23274</v>
      </c>
      <c r="U7478" s="9" t="s">
        <v>23264</v>
      </c>
      <c r="V7478" s="9" t="s">
        <v>23274</v>
      </c>
      <c r="W7478" s="14">
        <v>2</v>
      </c>
    </row>
    <row r="7479" spans="1:23" x14ac:dyDescent="0.25">
      <c r="A7479" s="8">
        <v>3709</v>
      </c>
      <c r="B7479" s="9" t="s">
        <v>27358</v>
      </c>
      <c r="C7479" s="9" t="s">
        <v>23182</v>
      </c>
      <c r="D7479" s="10" t="s">
        <v>27359</v>
      </c>
      <c r="E7479" s="11"/>
      <c r="F7479" s="9" t="s">
        <v>27360</v>
      </c>
      <c r="G7479" s="12">
        <v>5</v>
      </c>
      <c r="H7479" s="9" t="s">
        <v>390</v>
      </c>
      <c r="I7479" s="9" t="s">
        <v>390</v>
      </c>
      <c r="J7479" s="12">
        <v>1</v>
      </c>
      <c r="K7479" s="13">
        <v>43644</v>
      </c>
      <c r="L7479" s="86">
        <f>(Tabla2[[#This Row],[release_year]]-'VARIANZA Y DES. EST'!$L$11)^2</f>
        <v>14.590890603358293</v>
      </c>
      <c r="M7479" s="12">
        <v>2018</v>
      </c>
      <c r="N7479" s="9" t="s">
        <v>76</v>
      </c>
      <c r="O7479" s="9" t="s">
        <v>23255</v>
      </c>
      <c r="P7479" s="12">
        <v>3</v>
      </c>
      <c r="Q7479" s="12" t="s">
        <v>28</v>
      </c>
      <c r="R7479" s="12"/>
      <c r="S7479" s="12">
        <v>3</v>
      </c>
      <c r="T7479" s="9" t="s">
        <v>23492</v>
      </c>
      <c r="U7479" s="9" t="s">
        <v>23187</v>
      </c>
      <c r="V7479" s="9" t="s">
        <v>23492</v>
      </c>
      <c r="W7479" s="14">
        <v>3</v>
      </c>
    </row>
    <row r="7480" spans="1:23" x14ac:dyDescent="0.25">
      <c r="A7480" s="8">
        <v>3711</v>
      </c>
      <c r="B7480" s="9" t="s">
        <v>27361</v>
      </c>
      <c r="C7480" s="9" t="s">
        <v>23182</v>
      </c>
      <c r="D7480" s="10" t="s">
        <v>27362</v>
      </c>
      <c r="E7480" s="11"/>
      <c r="F7480" s="9" t="s">
        <v>27363</v>
      </c>
      <c r="G7480" s="12">
        <v>9</v>
      </c>
      <c r="H7480" s="12"/>
      <c r="I7480" s="9"/>
      <c r="J7480" s="12">
        <v>0</v>
      </c>
      <c r="K7480" s="13">
        <v>43643</v>
      </c>
      <c r="L7480" s="86">
        <f>(Tabla2[[#This Row],[release_year]]-'VARIANZA Y DES. EST'!$L$11)^2</f>
        <v>23.230495463129063</v>
      </c>
      <c r="M7480" s="12">
        <v>2019</v>
      </c>
      <c r="N7480" s="9" t="s">
        <v>76</v>
      </c>
      <c r="O7480" s="9" t="s">
        <v>23191</v>
      </c>
      <c r="P7480" s="12">
        <v>1</v>
      </c>
      <c r="Q7480" s="12" t="s">
        <v>28</v>
      </c>
      <c r="R7480" s="12"/>
      <c r="S7480" s="12">
        <v>1</v>
      </c>
      <c r="T7480" s="9" t="s">
        <v>23655</v>
      </c>
      <c r="U7480" s="9" t="s">
        <v>23193</v>
      </c>
      <c r="V7480" s="9" t="s">
        <v>23655</v>
      </c>
      <c r="W7480" s="14">
        <v>3</v>
      </c>
    </row>
    <row r="7481" spans="1:23" x14ac:dyDescent="0.25">
      <c r="A7481" s="8">
        <v>3717</v>
      </c>
      <c r="B7481" s="9" t="s">
        <v>27364</v>
      </c>
      <c r="C7481" s="9" t="s">
        <v>23182</v>
      </c>
      <c r="D7481" s="10" t="s">
        <v>27365</v>
      </c>
      <c r="E7481" s="11"/>
      <c r="F7481" s="9" t="s">
        <v>27366</v>
      </c>
      <c r="G7481" s="12">
        <v>19</v>
      </c>
      <c r="H7481" s="9" t="s">
        <v>34</v>
      </c>
      <c r="I7481" s="9" t="s">
        <v>34</v>
      </c>
      <c r="J7481" s="12">
        <v>1</v>
      </c>
      <c r="K7481" s="13">
        <v>43640</v>
      </c>
      <c r="L7481" s="86">
        <f>(Tabla2[[#This Row],[release_year]]-'VARIANZA Y DES. EST'!$L$11)^2</f>
        <v>23.230495463129063</v>
      </c>
      <c r="M7481" s="12">
        <v>2019</v>
      </c>
      <c r="N7481" s="9" t="s">
        <v>35</v>
      </c>
      <c r="O7481" s="9" t="s">
        <v>23185</v>
      </c>
      <c r="P7481" s="12">
        <v>2</v>
      </c>
      <c r="Q7481" s="12" t="s">
        <v>28</v>
      </c>
      <c r="R7481" s="12"/>
      <c r="S7481" s="12">
        <v>2</v>
      </c>
      <c r="T7481" s="9" t="s">
        <v>23315</v>
      </c>
      <c r="U7481" s="9" t="s">
        <v>23316</v>
      </c>
      <c r="V7481" s="9" t="s">
        <v>23315</v>
      </c>
      <c r="W7481" s="14">
        <v>2</v>
      </c>
    </row>
    <row r="7482" spans="1:23" x14ac:dyDescent="0.25">
      <c r="A7482" s="8">
        <v>3720</v>
      </c>
      <c r="B7482" s="9" t="s">
        <v>27367</v>
      </c>
      <c r="C7482" s="9" t="s">
        <v>23182</v>
      </c>
      <c r="D7482" s="9" t="s">
        <v>27368</v>
      </c>
      <c r="E7482" s="9" t="s">
        <v>27369</v>
      </c>
      <c r="F7482" s="9" t="s">
        <v>27370</v>
      </c>
      <c r="G7482" s="12">
        <v>13</v>
      </c>
      <c r="H7482" s="9" t="s">
        <v>1692</v>
      </c>
      <c r="I7482" s="9" t="s">
        <v>1692</v>
      </c>
      <c r="J7482" s="12">
        <v>1</v>
      </c>
      <c r="K7482" s="13">
        <v>43637</v>
      </c>
      <c r="L7482" s="86">
        <f>(Tabla2[[#This Row],[release_year]]-'VARIANZA Y DES. EST'!$L$11)^2</f>
        <v>23.230495463129063</v>
      </c>
      <c r="M7482" s="12">
        <v>2019</v>
      </c>
      <c r="N7482" s="9" t="s">
        <v>76</v>
      </c>
      <c r="O7482" s="9" t="s">
        <v>23191</v>
      </c>
      <c r="P7482" s="12">
        <v>1</v>
      </c>
      <c r="Q7482" s="12" t="s">
        <v>28</v>
      </c>
      <c r="R7482" s="12"/>
      <c r="S7482" s="12">
        <v>1</v>
      </c>
      <c r="T7482" s="9" t="s">
        <v>23537</v>
      </c>
      <c r="U7482" s="9" t="s">
        <v>23187</v>
      </c>
      <c r="V7482" s="9" t="s">
        <v>23537</v>
      </c>
      <c r="W7482" s="14">
        <v>3</v>
      </c>
    </row>
    <row r="7483" spans="1:23" x14ac:dyDescent="0.25">
      <c r="A7483" s="8">
        <v>3722</v>
      </c>
      <c r="B7483" s="9" t="s">
        <v>27371</v>
      </c>
      <c r="C7483" s="9" t="s">
        <v>23182</v>
      </c>
      <c r="D7483" s="10" t="s">
        <v>27372</v>
      </c>
      <c r="E7483" s="11"/>
      <c r="F7483" s="18"/>
      <c r="G7483" s="12">
        <v>0</v>
      </c>
      <c r="H7483" s="9" t="s">
        <v>25</v>
      </c>
      <c r="I7483" s="9" t="s">
        <v>25</v>
      </c>
      <c r="J7483" s="12">
        <v>1</v>
      </c>
      <c r="K7483" s="13">
        <v>43637</v>
      </c>
      <c r="L7483" s="86">
        <f>(Tabla2[[#This Row],[release_year]]-'VARIANZA Y DES. EST'!$L$11)^2</f>
        <v>23.230495463129063</v>
      </c>
      <c r="M7483" s="12">
        <v>2019</v>
      </c>
      <c r="N7483" s="9" t="s">
        <v>76</v>
      </c>
      <c r="O7483" s="9" t="s">
        <v>23185</v>
      </c>
      <c r="P7483" s="12">
        <v>2</v>
      </c>
      <c r="Q7483" s="12" t="s">
        <v>28</v>
      </c>
      <c r="R7483" s="12"/>
      <c r="S7483" s="12">
        <v>2</v>
      </c>
      <c r="T7483" s="9" t="s">
        <v>23196</v>
      </c>
      <c r="U7483" s="9" t="s">
        <v>23197</v>
      </c>
      <c r="V7483" s="9" t="s">
        <v>23196</v>
      </c>
      <c r="W7483" s="14">
        <v>2</v>
      </c>
    </row>
    <row r="7484" spans="1:23" x14ac:dyDescent="0.25">
      <c r="A7484" s="8">
        <v>3723</v>
      </c>
      <c r="B7484" s="9" t="s">
        <v>27373</v>
      </c>
      <c r="C7484" s="9" t="s">
        <v>23182</v>
      </c>
      <c r="D7484" s="10" t="s">
        <v>27374</v>
      </c>
      <c r="E7484" s="11"/>
      <c r="F7484" s="9" t="s">
        <v>27375</v>
      </c>
      <c r="G7484" s="12">
        <v>11</v>
      </c>
      <c r="H7484" s="9" t="s">
        <v>1064</v>
      </c>
      <c r="I7484" s="9" t="s">
        <v>1064</v>
      </c>
      <c r="J7484" s="12">
        <v>1</v>
      </c>
      <c r="K7484" s="13">
        <v>43637</v>
      </c>
      <c r="L7484" s="86">
        <f>(Tabla2[[#This Row],[release_year]]-'VARIANZA Y DES. EST'!$L$11)^2</f>
        <v>23.230495463129063</v>
      </c>
      <c r="M7484" s="12">
        <v>2019</v>
      </c>
      <c r="N7484" s="9" t="s">
        <v>82</v>
      </c>
      <c r="O7484" s="9" t="s">
        <v>23185</v>
      </c>
      <c r="P7484" s="12">
        <v>2</v>
      </c>
      <c r="Q7484" s="12" t="s">
        <v>28</v>
      </c>
      <c r="R7484" s="12"/>
      <c r="S7484" s="12">
        <v>2</v>
      </c>
      <c r="T7484" s="9" t="s">
        <v>27376</v>
      </c>
      <c r="U7484" s="9" t="s">
        <v>23264</v>
      </c>
      <c r="V7484" s="9" t="s">
        <v>27376</v>
      </c>
      <c r="W7484" s="14">
        <v>3</v>
      </c>
    </row>
    <row r="7485" spans="1:23" x14ac:dyDescent="0.25">
      <c r="A7485" s="8">
        <v>3724</v>
      </c>
      <c r="B7485" s="9" t="s">
        <v>27377</v>
      </c>
      <c r="C7485" s="9" t="s">
        <v>23182</v>
      </c>
      <c r="D7485" s="10" t="s">
        <v>27378</v>
      </c>
      <c r="E7485" s="11"/>
      <c r="F7485" s="9" t="s">
        <v>27379</v>
      </c>
      <c r="G7485" s="12">
        <v>10</v>
      </c>
      <c r="H7485" s="9" t="s">
        <v>34</v>
      </c>
      <c r="I7485" s="9" t="s">
        <v>34</v>
      </c>
      <c r="J7485" s="12">
        <v>1</v>
      </c>
      <c r="K7485" s="13">
        <v>43637</v>
      </c>
      <c r="L7485" s="86">
        <f>(Tabla2[[#This Row],[release_year]]-'VARIANZA Y DES. EST'!$L$11)^2</f>
        <v>1.3928663045044412</v>
      </c>
      <c r="M7485" s="12">
        <v>2013</v>
      </c>
      <c r="N7485" s="9" t="s">
        <v>76</v>
      </c>
      <c r="O7485" s="9" t="s">
        <v>23185</v>
      </c>
      <c r="P7485" s="12">
        <v>2</v>
      </c>
      <c r="Q7485" s="12" t="s">
        <v>28</v>
      </c>
      <c r="R7485" s="12"/>
      <c r="S7485" s="12">
        <v>2</v>
      </c>
      <c r="T7485" s="9" t="s">
        <v>23315</v>
      </c>
      <c r="U7485" s="9" t="s">
        <v>23316</v>
      </c>
      <c r="V7485" s="9" t="s">
        <v>23315</v>
      </c>
      <c r="W7485" s="14">
        <v>2</v>
      </c>
    </row>
    <row r="7486" spans="1:23" x14ac:dyDescent="0.25">
      <c r="A7486" s="8">
        <v>3725</v>
      </c>
      <c r="B7486" s="9" t="s">
        <v>27380</v>
      </c>
      <c r="C7486" s="9" t="s">
        <v>23182</v>
      </c>
      <c r="D7486" s="10" t="s">
        <v>27381</v>
      </c>
      <c r="E7486" s="11"/>
      <c r="F7486" s="9" t="s">
        <v>27382</v>
      </c>
      <c r="G7486" s="12">
        <v>15</v>
      </c>
      <c r="H7486" s="9" t="s">
        <v>34</v>
      </c>
      <c r="I7486" s="9" t="s">
        <v>34</v>
      </c>
      <c r="J7486" s="12">
        <v>1</v>
      </c>
      <c r="K7486" s="13">
        <v>43637</v>
      </c>
      <c r="L7486" s="86">
        <f>(Tabla2[[#This Row],[release_year]]-'VARIANZA Y DES. EST'!$L$11)^2</f>
        <v>367.87997882863056</v>
      </c>
      <c r="M7486" s="12">
        <v>1995</v>
      </c>
      <c r="N7486" s="9" t="s">
        <v>76</v>
      </c>
      <c r="O7486" s="9" t="s">
        <v>23191</v>
      </c>
      <c r="P7486" s="12">
        <v>1</v>
      </c>
      <c r="Q7486" s="12" t="s">
        <v>28</v>
      </c>
      <c r="R7486" s="12"/>
      <c r="S7486" s="12">
        <v>1</v>
      </c>
      <c r="T7486" s="9" t="s">
        <v>23315</v>
      </c>
      <c r="U7486" s="9" t="s">
        <v>23316</v>
      </c>
      <c r="V7486" s="9" t="s">
        <v>23315</v>
      </c>
      <c r="W7486" s="14">
        <v>2</v>
      </c>
    </row>
    <row r="7487" spans="1:23" x14ac:dyDescent="0.25">
      <c r="A7487" s="8">
        <v>3726</v>
      </c>
      <c r="B7487" s="9" t="s">
        <v>27383</v>
      </c>
      <c r="C7487" s="9" t="s">
        <v>23182</v>
      </c>
      <c r="D7487" s="9" t="s">
        <v>27384</v>
      </c>
      <c r="E7487" s="18"/>
      <c r="F7487" s="9" t="s">
        <v>27385</v>
      </c>
      <c r="G7487" s="12">
        <v>6</v>
      </c>
      <c r="H7487" s="9" t="s">
        <v>25</v>
      </c>
      <c r="I7487" s="9" t="s">
        <v>25</v>
      </c>
      <c r="J7487" s="12">
        <v>1</v>
      </c>
      <c r="K7487" s="13">
        <v>43637</v>
      </c>
      <c r="L7487" s="86">
        <f>(Tabla2[[#This Row],[release_year]]-'VARIANZA Y DES. EST'!$L$11)^2</f>
        <v>14.590890603358293</v>
      </c>
      <c r="M7487" s="12">
        <v>2018</v>
      </c>
      <c r="N7487" s="9" t="s">
        <v>35</v>
      </c>
      <c r="O7487" s="9" t="s">
        <v>23255</v>
      </c>
      <c r="P7487" s="12">
        <v>3</v>
      </c>
      <c r="Q7487" s="12" t="s">
        <v>28</v>
      </c>
      <c r="R7487" s="12"/>
      <c r="S7487" s="12">
        <v>3</v>
      </c>
      <c r="T7487" s="9" t="s">
        <v>25814</v>
      </c>
      <c r="U7487" s="9" t="s">
        <v>23193</v>
      </c>
      <c r="V7487" s="9" t="s">
        <v>25814</v>
      </c>
      <c r="W7487" s="14">
        <v>3</v>
      </c>
    </row>
    <row r="7488" spans="1:23" x14ac:dyDescent="0.25">
      <c r="A7488" s="8">
        <v>3727</v>
      </c>
      <c r="B7488" s="9" t="s">
        <v>27386</v>
      </c>
      <c r="C7488" s="9" t="s">
        <v>23182</v>
      </c>
      <c r="D7488" s="10" t="s">
        <v>27387</v>
      </c>
      <c r="E7488" s="11"/>
      <c r="F7488" s="9"/>
      <c r="G7488" s="12">
        <v>0</v>
      </c>
      <c r="H7488" s="9" t="s">
        <v>2696</v>
      </c>
      <c r="I7488" s="9" t="s">
        <v>2696</v>
      </c>
      <c r="J7488" s="12">
        <v>1</v>
      </c>
      <c r="K7488" s="13">
        <v>43637</v>
      </c>
      <c r="L7488" s="86">
        <f>(Tabla2[[#This Row],[release_year]]-'VARIANZA Y DES. EST'!$L$11)^2</f>
        <v>23.230495463129063</v>
      </c>
      <c r="M7488" s="12">
        <v>2019</v>
      </c>
      <c r="N7488" s="9" t="s">
        <v>35</v>
      </c>
      <c r="O7488" s="9" t="s">
        <v>23185</v>
      </c>
      <c r="P7488" s="12">
        <v>2</v>
      </c>
      <c r="Q7488" s="12" t="s">
        <v>28</v>
      </c>
      <c r="R7488" s="12"/>
      <c r="S7488" s="12">
        <v>2</v>
      </c>
      <c r="T7488" s="9" t="s">
        <v>23470</v>
      </c>
      <c r="U7488" s="9" t="s">
        <v>23187</v>
      </c>
      <c r="V7488" s="9" t="s">
        <v>23470</v>
      </c>
      <c r="W7488" s="14">
        <v>2</v>
      </c>
    </row>
    <row r="7489" spans="1:23" x14ac:dyDescent="0.25">
      <c r="A7489" s="8">
        <v>3728</v>
      </c>
      <c r="B7489" s="9" t="s">
        <v>27388</v>
      </c>
      <c r="C7489" s="9" t="s">
        <v>23182</v>
      </c>
      <c r="D7489" s="10" t="s">
        <v>27389</v>
      </c>
      <c r="E7489" s="11"/>
      <c r="F7489" s="9"/>
      <c r="G7489" s="12">
        <v>0</v>
      </c>
      <c r="H7489" s="9" t="s">
        <v>25</v>
      </c>
      <c r="I7489" s="9" t="s">
        <v>25</v>
      </c>
      <c r="J7489" s="12">
        <v>1</v>
      </c>
      <c r="K7489" s="13">
        <v>43637</v>
      </c>
      <c r="L7489" s="86">
        <f>(Tabla2[[#This Row],[release_year]]-'VARIANZA Y DES. EST'!$L$11)^2</f>
        <v>23.230495463129063</v>
      </c>
      <c r="M7489" s="12">
        <v>2019</v>
      </c>
      <c r="N7489" s="9" t="s">
        <v>76</v>
      </c>
      <c r="O7489" s="9" t="s">
        <v>23185</v>
      </c>
      <c r="P7489" s="12">
        <v>2</v>
      </c>
      <c r="Q7489" s="12" t="s">
        <v>28</v>
      </c>
      <c r="R7489" s="12"/>
      <c r="S7489" s="12">
        <v>2</v>
      </c>
      <c r="T7489" s="9" t="s">
        <v>23576</v>
      </c>
      <c r="U7489" s="9" t="s">
        <v>23193</v>
      </c>
      <c r="V7489" s="9" t="s">
        <v>23576</v>
      </c>
      <c r="W7489" s="14">
        <v>2</v>
      </c>
    </row>
    <row r="7490" spans="1:23" x14ac:dyDescent="0.25">
      <c r="A7490" s="8">
        <v>3737</v>
      </c>
      <c r="B7490" s="9" t="s">
        <v>27390</v>
      </c>
      <c r="C7490" s="9" t="s">
        <v>23182</v>
      </c>
      <c r="D7490" s="9" t="s">
        <v>27391</v>
      </c>
      <c r="E7490" s="9"/>
      <c r="F7490" s="18" t="s">
        <v>27392</v>
      </c>
      <c r="G7490" s="12">
        <v>10</v>
      </c>
      <c r="H7490" s="9" t="s">
        <v>34</v>
      </c>
      <c r="I7490" s="9" t="s">
        <v>34</v>
      </c>
      <c r="J7490" s="12">
        <v>1</v>
      </c>
      <c r="K7490" s="13">
        <v>43631</v>
      </c>
      <c r="L7490" s="86">
        <f>(Tabla2[[#This Row],[release_year]]-'VARIANZA Y DES. EST'!$L$11)^2</f>
        <v>4.7532614447336705</v>
      </c>
      <c r="M7490" s="12">
        <v>2012</v>
      </c>
      <c r="N7490" s="9" t="s">
        <v>76</v>
      </c>
      <c r="O7490" s="9" t="s">
        <v>23185</v>
      </c>
      <c r="P7490" s="12">
        <v>2</v>
      </c>
      <c r="Q7490" s="12" t="s">
        <v>28</v>
      </c>
      <c r="R7490" s="12"/>
      <c r="S7490" s="12">
        <v>2</v>
      </c>
      <c r="T7490" s="9" t="s">
        <v>23315</v>
      </c>
      <c r="U7490" s="9" t="s">
        <v>23316</v>
      </c>
      <c r="V7490" s="9" t="s">
        <v>23315</v>
      </c>
      <c r="W7490" s="14">
        <v>2</v>
      </c>
    </row>
    <row r="7491" spans="1:23" x14ac:dyDescent="0.25">
      <c r="A7491" s="8">
        <v>3738</v>
      </c>
      <c r="B7491" s="9" t="s">
        <v>27393</v>
      </c>
      <c r="C7491" s="9" t="s">
        <v>23182</v>
      </c>
      <c r="D7491" s="9" t="s">
        <v>27394</v>
      </c>
      <c r="E7491" s="9"/>
      <c r="F7491" s="9" t="s">
        <v>27395</v>
      </c>
      <c r="G7491" s="12">
        <v>10</v>
      </c>
      <c r="H7491" s="9" t="s">
        <v>34</v>
      </c>
      <c r="I7491" s="9" t="s">
        <v>34</v>
      </c>
      <c r="J7491" s="12">
        <v>1</v>
      </c>
      <c r="K7491" s="13">
        <v>43631</v>
      </c>
      <c r="L7491" s="86">
        <f>(Tabla2[[#This Row],[release_year]]-'VARIANZA Y DES. EST'!$L$11)^2</f>
        <v>3.2471164275211517E-2</v>
      </c>
      <c r="M7491" s="12">
        <v>2014</v>
      </c>
      <c r="N7491" s="9" t="s">
        <v>76</v>
      </c>
      <c r="O7491" s="9" t="s">
        <v>23191</v>
      </c>
      <c r="P7491" s="12">
        <v>1</v>
      </c>
      <c r="Q7491" s="12" t="s">
        <v>28</v>
      </c>
      <c r="R7491" s="12"/>
      <c r="S7491" s="12">
        <v>1</v>
      </c>
      <c r="T7491" s="9" t="s">
        <v>23315</v>
      </c>
      <c r="U7491" s="9" t="s">
        <v>23316</v>
      </c>
      <c r="V7491" s="9" t="s">
        <v>23315</v>
      </c>
      <c r="W7491" s="14">
        <v>2</v>
      </c>
    </row>
    <row r="7492" spans="1:23" x14ac:dyDescent="0.25">
      <c r="A7492" s="8">
        <v>3742</v>
      </c>
      <c r="B7492" s="9" t="s">
        <v>27396</v>
      </c>
      <c r="C7492" s="9" t="s">
        <v>23182</v>
      </c>
      <c r="D7492" s="10" t="s">
        <v>27397</v>
      </c>
      <c r="E7492" s="11"/>
      <c r="F7492" s="18" t="s">
        <v>27398</v>
      </c>
      <c r="G7492" s="12">
        <v>6</v>
      </c>
      <c r="H7492" s="9" t="s">
        <v>34</v>
      </c>
      <c r="I7492" s="9" t="s">
        <v>34</v>
      </c>
      <c r="J7492" s="12">
        <v>1</v>
      </c>
      <c r="K7492" s="13">
        <v>43631</v>
      </c>
      <c r="L7492" s="86">
        <f>(Tabla2[[#This Row],[release_year]]-'VARIANZA Y DES. EST'!$L$11)^2</f>
        <v>10.1136565849629</v>
      </c>
      <c r="M7492" s="12">
        <v>2011</v>
      </c>
      <c r="N7492" s="9" t="s">
        <v>35</v>
      </c>
      <c r="O7492" s="9" t="s">
        <v>23191</v>
      </c>
      <c r="P7492" s="12">
        <v>1</v>
      </c>
      <c r="Q7492" s="12" t="s">
        <v>28</v>
      </c>
      <c r="R7492" s="12"/>
      <c r="S7492" s="12">
        <v>1</v>
      </c>
      <c r="T7492" s="9" t="s">
        <v>23315</v>
      </c>
      <c r="U7492" s="9" t="s">
        <v>23316</v>
      </c>
      <c r="V7492" s="9" t="s">
        <v>23315</v>
      </c>
      <c r="W7492" s="14">
        <v>2</v>
      </c>
    </row>
    <row r="7493" spans="1:23" x14ac:dyDescent="0.25">
      <c r="A7493" s="8">
        <v>3743</v>
      </c>
      <c r="B7493" s="9" t="s">
        <v>27399</v>
      </c>
      <c r="C7493" s="9" t="s">
        <v>23182</v>
      </c>
      <c r="D7493" s="10" t="s">
        <v>27400</v>
      </c>
      <c r="E7493" s="11"/>
      <c r="F7493" s="9" t="s">
        <v>27401</v>
      </c>
      <c r="G7493" s="12">
        <v>10</v>
      </c>
      <c r="H7493" s="9" t="s">
        <v>2924</v>
      </c>
      <c r="I7493" s="9" t="s">
        <v>2924</v>
      </c>
      <c r="J7493" s="12">
        <v>1</v>
      </c>
      <c r="K7493" s="13">
        <v>43631</v>
      </c>
      <c r="L7493" s="86">
        <f>(Tabla2[[#This Row],[release_year]]-'VARIANZA Y DES. EST'!$L$11)^2</f>
        <v>23.230495463129063</v>
      </c>
      <c r="M7493" s="12">
        <v>2019</v>
      </c>
      <c r="N7493" s="9" t="s">
        <v>76</v>
      </c>
      <c r="O7493" s="9" t="s">
        <v>23191</v>
      </c>
      <c r="P7493" s="12">
        <v>1</v>
      </c>
      <c r="Q7493" s="12" t="s">
        <v>28</v>
      </c>
      <c r="R7493" s="12"/>
      <c r="S7493" s="12">
        <v>1</v>
      </c>
      <c r="T7493" s="9" t="s">
        <v>23201</v>
      </c>
      <c r="U7493" s="9" t="s">
        <v>23187</v>
      </c>
      <c r="V7493" s="9" t="s">
        <v>23201</v>
      </c>
      <c r="W7493" s="14">
        <v>3</v>
      </c>
    </row>
    <row r="7494" spans="1:23" x14ac:dyDescent="0.25">
      <c r="A7494" s="8">
        <v>3744</v>
      </c>
      <c r="B7494" s="9" t="s">
        <v>27402</v>
      </c>
      <c r="C7494" s="9" t="s">
        <v>23182</v>
      </c>
      <c r="D7494" s="9" t="s">
        <v>27403</v>
      </c>
      <c r="E7494" s="10" t="s">
        <v>27404</v>
      </c>
      <c r="F7494" s="11"/>
      <c r="G7494" s="12">
        <v>0</v>
      </c>
      <c r="H7494" s="9" t="s">
        <v>390</v>
      </c>
      <c r="I7494" s="9" t="s">
        <v>390</v>
      </c>
      <c r="J7494" s="12">
        <v>1</v>
      </c>
      <c r="K7494" s="13">
        <v>43631</v>
      </c>
      <c r="L7494" s="86">
        <f>(Tabla2[[#This Row],[release_year]]-'VARIANZA Y DES. EST'!$L$11)^2</f>
        <v>23.230495463129063</v>
      </c>
      <c r="M7494" s="12">
        <v>2019</v>
      </c>
      <c r="N7494" s="9" t="s">
        <v>76</v>
      </c>
      <c r="O7494" s="9" t="s">
        <v>23191</v>
      </c>
      <c r="P7494" s="12">
        <v>1</v>
      </c>
      <c r="Q7494" s="12" t="s">
        <v>28</v>
      </c>
      <c r="R7494" s="12"/>
      <c r="S7494" s="12">
        <v>1</v>
      </c>
      <c r="T7494" s="9" t="s">
        <v>23216</v>
      </c>
      <c r="U7494" s="9" t="s">
        <v>23193</v>
      </c>
      <c r="V7494" s="9" t="s">
        <v>23216</v>
      </c>
      <c r="W7494" s="14">
        <v>3</v>
      </c>
    </row>
    <row r="7495" spans="1:23" x14ac:dyDescent="0.25">
      <c r="A7495" s="8">
        <v>3745</v>
      </c>
      <c r="B7495" s="9" t="s">
        <v>27405</v>
      </c>
      <c r="C7495" s="9" t="s">
        <v>23182</v>
      </c>
      <c r="D7495" s="9" t="s">
        <v>27406</v>
      </c>
      <c r="E7495" s="9"/>
      <c r="F7495" s="9" t="s">
        <v>27407</v>
      </c>
      <c r="G7495" s="12">
        <v>5</v>
      </c>
      <c r="H7495" s="9" t="s">
        <v>3510</v>
      </c>
      <c r="I7495" s="9" t="s">
        <v>3510</v>
      </c>
      <c r="J7495" s="12">
        <v>1</v>
      </c>
      <c r="K7495" s="13">
        <v>43631</v>
      </c>
      <c r="L7495" s="86">
        <f>(Tabla2[[#This Row],[release_year]]-'VARIANZA Y DES. EST'!$L$11)^2</f>
        <v>7.9512857435875226</v>
      </c>
      <c r="M7495" s="12">
        <v>2017</v>
      </c>
      <c r="N7495" s="9" t="s">
        <v>76</v>
      </c>
      <c r="O7495" s="9" t="s">
        <v>23191</v>
      </c>
      <c r="P7495" s="12">
        <v>1</v>
      </c>
      <c r="Q7495" s="12" t="s">
        <v>28</v>
      </c>
      <c r="R7495" s="12"/>
      <c r="S7495" s="12">
        <v>1</v>
      </c>
      <c r="T7495" s="9" t="s">
        <v>23445</v>
      </c>
      <c r="U7495" s="9" t="s">
        <v>23193</v>
      </c>
      <c r="V7495" s="9" t="s">
        <v>23445</v>
      </c>
      <c r="W7495" s="14">
        <v>3</v>
      </c>
    </row>
    <row r="7496" spans="1:23" x14ac:dyDescent="0.25">
      <c r="A7496" s="8">
        <v>3746</v>
      </c>
      <c r="B7496" s="9" t="s">
        <v>27408</v>
      </c>
      <c r="C7496" s="9" t="s">
        <v>23182</v>
      </c>
      <c r="D7496" s="10" t="s">
        <v>27409</v>
      </c>
      <c r="E7496" s="11"/>
      <c r="F7496" s="9" t="s">
        <v>27410</v>
      </c>
      <c r="G7496" s="12">
        <v>1</v>
      </c>
      <c r="H7496" s="9" t="s">
        <v>25</v>
      </c>
      <c r="I7496" s="9" t="s">
        <v>25</v>
      </c>
      <c r="J7496" s="12">
        <v>1</v>
      </c>
      <c r="K7496" s="13">
        <v>43630</v>
      </c>
      <c r="L7496" s="86">
        <f>(Tabla2[[#This Row],[release_year]]-'VARIANZA Y DES. EST'!$L$11)^2</f>
        <v>23.230495463129063</v>
      </c>
      <c r="M7496" s="12">
        <v>2019</v>
      </c>
      <c r="N7496" s="9" t="s">
        <v>82</v>
      </c>
      <c r="O7496" s="9" t="s">
        <v>23191</v>
      </c>
      <c r="P7496" s="12">
        <v>1</v>
      </c>
      <c r="Q7496" s="12" t="s">
        <v>28</v>
      </c>
      <c r="R7496" s="12"/>
      <c r="S7496" s="12">
        <v>1</v>
      </c>
      <c r="T7496" s="9" t="s">
        <v>23290</v>
      </c>
      <c r="U7496" s="9" t="s">
        <v>23290</v>
      </c>
      <c r="V7496" s="9" t="s">
        <v>23290</v>
      </c>
      <c r="W7496" s="14">
        <v>1</v>
      </c>
    </row>
    <row r="7497" spans="1:23" x14ac:dyDescent="0.25">
      <c r="A7497" s="8">
        <v>3747</v>
      </c>
      <c r="B7497" s="9" t="s">
        <v>27411</v>
      </c>
      <c r="C7497" s="9" t="s">
        <v>23182</v>
      </c>
      <c r="D7497" s="9" t="s">
        <v>27412</v>
      </c>
      <c r="E7497" s="9"/>
      <c r="F7497" s="9" t="s">
        <v>27413</v>
      </c>
      <c r="G7497" s="12">
        <v>13</v>
      </c>
      <c r="H7497" s="9" t="s">
        <v>231</v>
      </c>
      <c r="I7497" s="9" t="s">
        <v>3005</v>
      </c>
      <c r="J7497" s="12">
        <v>2</v>
      </c>
      <c r="K7497" s="13">
        <v>43630</v>
      </c>
      <c r="L7497" s="86">
        <f>(Tabla2[[#This Row],[release_year]]-'VARIANZA Y DES. EST'!$L$11)^2</f>
        <v>23.230495463129063</v>
      </c>
      <c r="M7497" s="12">
        <v>2019</v>
      </c>
      <c r="N7497" s="9" t="s">
        <v>76</v>
      </c>
      <c r="O7497" s="9" t="s">
        <v>23185</v>
      </c>
      <c r="P7497" s="12">
        <v>2</v>
      </c>
      <c r="Q7497" s="12" t="s">
        <v>28</v>
      </c>
      <c r="R7497" s="12"/>
      <c r="S7497" s="12">
        <v>2</v>
      </c>
      <c r="T7497" s="9" t="s">
        <v>23445</v>
      </c>
      <c r="U7497" s="9" t="s">
        <v>23193</v>
      </c>
      <c r="V7497" s="9" t="s">
        <v>23445</v>
      </c>
      <c r="W7497" s="14">
        <v>3</v>
      </c>
    </row>
    <row r="7498" spans="1:23" x14ac:dyDescent="0.25">
      <c r="A7498" s="8">
        <v>3749</v>
      </c>
      <c r="B7498" s="9" t="s">
        <v>27414</v>
      </c>
      <c r="C7498" s="9" t="s">
        <v>23182</v>
      </c>
      <c r="D7498" s="10" t="s">
        <v>27415</v>
      </c>
      <c r="E7498" s="11"/>
      <c r="F7498" s="9" t="s">
        <v>27416</v>
      </c>
      <c r="G7498" s="12">
        <v>13</v>
      </c>
      <c r="H7498" s="12"/>
      <c r="I7498" s="9"/>
      <c r="J7498" s="12">
        <v>0</v>
      </c>
      <c r="K7498" s="13">
        <v>43630</v>
      </c>
      <c r="L7498" s="86">
        <f>(Tabla2[[#This Row],[release_year]]-'VARIANZA Y DES. EST'!$L$11)^2</f>
        <v>23.230495463129063</v>
      </c>
      <c r="M7498" s="12">
        <v>2019</v>
      </c>
      <c r="N7498" s="9" t="s">
        <v>76</v>
      </c>
      <c r="O7498" s="9" t="s">
        <v>23185</v>
      </c>
      <c r="P7498" s="12">
        <v>2</v>
      </c>
      <c r="Q7498" s="12" t="s">
        <v>28</v>
      </c>
      <c r="R7498" s="12"/>
      <c r="S7498" s="12">
        <v>2</v>
      </c>
      <c r="T7498" s="9" t="s">
        <v>23370</v>
      </c>
      <c r="U7498" s="9" t="s">
        <v>23193</v>
      </c>
      <c r="V7498" s="9" t="s">
        <v>23370</v>
      </c>
      <c r="W7498" s="14">
        <v>3</v>
      </c>
    </row>
    <row r="7499" spans="1:23" x14ac:dyDescent="0.25">
      <c r="A7499" s="8">
        <v>3750</v>
      </c>
      <c r="B7499" s="9" t="s">
        <v>27417</v>
      </c>
      <c r="C7499" s="9" t="s">
        <v>23182</v>
      </c>
      <c r="D7499" s="10" t="s">
        <v>27418</v>
      </c>
      <c r="E7499" s="11"/>
      <c r="F7499" s="9" t="s">
        <v>27419</v>
      </c>
      <c r="G7499" s="12">
        <v>6</v>
      </c>
      <c r="H7499" s="9" t="s">
        <v>25</v>
      </c>
      <c r="I7499" s="9" t="s">
        <v>25</v>
      </c>
      <c r="J7499" s="12">
        <v>1</v>
      </c>
      <c r="K7499" s="13">
        <v>43630</v>
      </c>
      <c r="L7499" s="86">
        <f>(Tabla2[[#This Row],[release_year]]-'VARIANZA Y DES. EST'!$L$11)^2</f>
        <v>23.230495463129063</v>
      </c>
      <c r="M7499" s="12">
        <v>2019</v>
      </c>
      <c r="N7499" s="9" t="s">
        <v>76</v>
      </c>
      <c r="O7499" s="9" t="s">
        <v>23243</v>
      </c>
      <c r="P7499" s="12">
        <v>5</v>
      </c>
      <c r="Q7499" s="12" t="s">
        <v>28</v>
      </c>
      <c r="R7499" s="12"/>
      <c r="S7499" s="12">
        <v>5</v>
      </c>
      <c r="T7499" s="9" t="s">
        <v>23228</v>
      </c>
      <c r="U7499" s="9" t="s">
        <v>23229</v>
      </c>
      <c r="V7499" s="9" t="s">
        <v>23228</v>
      </c>
      <c r="W7499" s="14">
        <v>2</v>
      </c>
    </row>
    <row r="7500" spans="1:23" x14ac:dyDescent="0.25">
      <c r="A7500" s="8">
        <v>3751</v>
      </c>
      <c r="B7500" s="9" t="s">
        <v>27420</v>
      </c>
      <c r="C7500" s="9" t="s">
        <v>23182</v>
      </c>
      <c r="D7500" s="9" t="s">
        <v>27421</v>
      </c>
      <c r="E7500" s="9"/>
      <c r="F7500" s="9" t="s">
        <v>27422</v>
      </c>
      <c r="G7500" s="12">
        <v>10</v>
      </c>
      <c r="H7500" s="9" t="s">
        <v>518</v>
      </c>
      <c r="I7500" s="9" t="s">
        <v>518</v>
      </c>
      <c r="J7500" s="12">
        <v>1</v>
      </c>
      <c r="K7500" s="13">
        <v>43630</v>
      </c>
      <c r="L7500" s="86">
        <f>(Tabla2[[#This Row],[release_year]]-'VARIANZA Y DES. EST'!$L$11)^2</f>
        <v>23.230495463129063</v>
      </c>
      <c r="M7500" s="12">
        <v>2019</v>
      </c>
      <c r="N7500" s="9" t="s">
        <v>76</v>
      </c>
      <c r="O7500" s="9" t="s">
        <v>23191</v>
      </c>
      <c r="P7500" s="12">
        <v>1</v>
      </c>
      <c r="Q7500" s="12" t="s">
        <v>28</v>
      </c>
      <c r="R7500" s="12"/>
      <c r="S7500" s="12">
        <v>1</v>
      </c>
      <c r="T7500" s="9" t="s">
        <v>23844</v>
      </c>
      <c r="U7500" s="9" t="s">
        <v>23213</v>
      </c>
      <c r="V7500" s="9" t="s">
        <v>23844</v>
      </c>
      <c r="W7500" s="14">
        <v>3</v>
      </c>
    </row>
    <row r="7501" spans="1:23" x14ac:dyDescent="0.25">
      <c r="A7501" s="8">
        <v>3752</v>
      </c>
      <c r="B7501" s="9" t="s">
        <v>27423</v>
      </c>
      <c r="C7501" s="9" t="s">
        <v>23182</v>
      </c>
      <c r="D7501" s="9" t="s">
        <v>27424</v>
      </c>
      <c r="E7501" s="9"/>
      <c r="F7501" s="9" t="s">
        <v>27425</v>
      </c>
      <c r="G7501" s="12">
        <v>6</v>
      </c>
      <c r="H7501" s="9" t="s">
        <v>25</v>
      </c>
      <c r="I7501" s="9" t="s">
        <v>25</v>
      </c>
      <c r="J7501" s="12">
        <v>1</v>
      </c>
      <c r="K7501" s="13">
        <v>43630</v>
      </c>
      <c r="L7501" s="86">
        <f>(Tabla2[[#This Row],[release_year]]-'VARIANZA Y DES. EST'!$L$11)^2</f>
        <v>14.590890603358293</v>
      </c>
      <c r="M7501" s="12">
        <v>2018</v>
      </c>
      <c r="N7501" s="9" t="s">
        <v>35</v>
      </c>
      <c r="O7501" s="9" t="s">
        <v>23185</v>
      </c>
      <c r="P7501" s="12">
        <v>2</v>
      </c>
      <c r="Q7501" s="12" t="s">
        <v>28</v>
      </c>
      <c r="R7501" s="12"/>
      <c r="S7501" s="12">
        <v>2</v>
      </c>
      <c r="T7501" s="9" t="s">
        <v>23229</v>
      </c>
      <c r="U7501" s="9" t="s">
        <v>23229</v>
      </c>
      <c r="V7501" s="9" t="s">
        <v>23229</v>
      </c>
      <c r="W7501" s="14">
        <v>1</v>
      </c>
    </row>
    <row r="7502" spans="1:23" x14ac:dyDescent="0.25">
      <c r="A7502" s="8">
        <v>3753</v>
      </c>
      <c r="B7502" s="9" t="s">
        <v>27426</v>
      </c>
      <c r="C7502" s="9" t="s">
        <v>23182</v>
      </c>
      <c r="D7502" s="10" t="s">
        <v>27427</v>
      </c>
      <c r="E7502" s="11"/>
      <c r="F7502" s="18" t="s">
        <v>27428</v>
      </c>
      <c r="G7502" s="12">
        <v>9</v>
      </c>
      <c r="H7502" s="9" t="s">
        <v>25</v>
      </c>
      <c r="I7502" s="9" t="s">
        <v>25</v>
      </c>
      <c r="J7502" s="12">
        <v>1</v>
      </c>
      <c r="K7502" s="13">
        <v>43630</v>
      </c>
      <c r="L7502" s="86">
        <f>(Tabla2[[#This Row],[release_year]]-'VARIANZA Y DES. EST'!$L$11)^2</f>
        <v>23.230495463129063</v>
      </c>
      <c r="M7502" s="12">
        <v>2019</v>
      </c>
      <c r="N7502" s="9" t="s">
        <v>76</v>
      </c>
      <c r="O7502" s="9" t="s">
        <v>23255</v>
      </c>
      <c r="P7502" s="12">
        <v>3</v>
      </c>
      <c r="Q7502" s="12" t="s">
        <v>28</v>
      </c>
      <c r="R7502" s="12"/>
      <c r="S7502" s="12">
        <v>3</v>
      </c>
      <c r="T7502" s="9" t="s">
        <v>25814</v>
      </c>
      <c r="U7502" s="9" t="s">
        <v>23193</v>
      </c>
      <c r="V7502" s="9" t="s">
        <v>25814</v>
      </c>
      <c r="W7502" s="14">
        <v>3</v>
      </c>
    </row>
    <row r="7503" spans="1:23" x14ac:dyDescent="0.25">
      <c r="A7503" s="8">
        <v>3755</v>
      </c>
      <c r="B7503" s="9" t="s">
        <v>27429</v>
      </c>
      <c r="C7503" s="9" t="s">
        <v>23182</v>
      </c>
      <c r="D7503" s="9" t="s">
        <v>27430</v>
      </c>
      <c r="E7503" s="9"/>
      <c r="F7503" s="9" t="s">
        <v>27431</v>
      </c>
      <c r="G7503" s="12">
        <v>12</v>
      </c>
      <c r="H7503" s="9" t="s">
        <v>468</v>
      </c>
      <c r="I7503" s="9" t="s">
        <v>468</v>
      </c>
      <c r="J7503" s="12">
        <v>1</v>
      </c>
      <c r="K7503" s="13">
        <v>43630</v>
      </c>
      <c r="L7503" s="86">
        <f>(Tabla2[[#This Row],[release_year]]-'VARIANZA Y DES. EST'!$L$11)^2</f>
        <v>23.230495463129063</v>
      </c>
      <c r="M7503" s="12">
        <v>2019</v>
      </c>
      <c r="N7503" s="9" t="s">
        <v>76</v>
      </c>
      <c r="O7503" s="9" t="s">
        <v>23191</v>
      </c>
      <c r="P7503" s="12">
        <v>1</v>
      </c>
      <c r="Q7503" s="12" t="s">
        <v>28</v>
      </c>
      <c r="R7503" s="12"/>
      <c r="S7503" s="12">
        <v>1</v>
      </c>
      <c r="T7503" s="9" t="s">
        <v>23370</v>
      </c>
      <c r="U7503" s="9" t="s">
        <v>23193</v>
      </c>
      <c r="V7503" s="9" t="s">
        <v>23370</v>
      </c>
      <c r="W7503" s="14">
        <v>3</v>
      </c>
    </row>
    <row r="7504" spans="1:23" x14ac:dyDescent="0.25">
      <c r="A7504" s="8">
        <v>3756</v>
      </c>
      <c r="B7504" s="9" t="s">
        <v>27432</v>
      </c>
      <c r="C7504" s="9" t="s">
        <v>23182</v>
      </c>
      <c r="D7504" s="9" t="s">
        <v>27433</v>
      </c>
      <c r="E7504" s="9"/>
      <c r="F7504" s="9" t="s">
        <v>27434</v>
      </c>
      <c r="G7504" s="12">
        <v>7</v>
      </c>
      <c r="H7504" s="9" t="s">
        <v>23541</v>
      </c>
      <c r="I7504" s="9" t="s">
        <v>23541</v>
      </c>
      <c r="J7504" s="12">
        <v>1</v>
      </c>
      <c r="K7504" s="13">
        <v>43629</v>
      </c>
      <c r="L7504" s="86">
        <f>(Tabla2[[#This Row],[release_year]]-'VARIANZA Y DES. EST'!$L$11)^2</f>
        <v>23.230495463129063</v>
      </c>
      <c r="M7504" s="12">
        <v>2019</v>
      </c>
      <c r="N7504" s="9" t="s">
        <v>76</v>
      </c>
      <c r="O7504" s="9" t="s">
        <v>23191</v>
      </c>
      <c r="P7504" s="12">
        <v>1</v>
      </c>
      <c r="Q7504" s="12" t="s">
        <v>28</v>
      </c>
      <c r="R7504" s="12"/>
      <c r="S7504" s="12">
        <v>1</v>
      </c>
      <c r="T7504" s="9" t="s">
        <v>23186</v>
      </c>
      <c r="U7504" s="9" t="s">
        <v>23187</v>
      </c>
      <c r="V7504" s="9" t="s">
        <v>23186</v>
      </c>
      <c r="W7504" s="14">
        <v>3</v>
      </c>
    </row>
    <row r="7505" spans="1:23" x14ac:dyDescent="0.25">
      <c r="A7505" s="8">
        <v>3761</v>
      </c>
      <c r="B7505" s="9" t="s">
        <v>27435</v>
      </c>
      <c r="C7505" s="9" t="s">
        <v>23182</v>
      </c>
      <c r="D7505" s="9" t="s">
        <v>27436</v>
      </c>
      <c r="E7505" s="9"/>
      <c r="F7505" s="18" t="s">
        <v>27437</v>
      </c>
      <c r="G7505" s="12">
        <v>1</v>
      </c>
      <c r="H7505" s="9" t="s">
        <v>3348</v>
      </c>
      <c r="I7505" s="9" t="s">
        <v>3348</v>
      </c>
      <c r="J7505" s="12">
        <v>1</v>
      </c>
      <c r="K7505" s="13">
        <v>43626</v>
      </c>
      <c r="L7505" s="86">
        <f>(Tabla2[[#This Row],[release_year]]-'VARIANZA Y DES. EST'!$L$11)^2</f>
        <v>10.1136565849629</v>
      </c>
      <c r="M7505" s="12">
        <v>2011</v>
      </c>
      <c r="N7505" s="9" t="s">
        <v>26</v>
      </c>
      <c r="O7505" s="9" t="s">
        <v>23191</v>
      </c>
      <c r="P7505" s="12">
        <v>1</v>
      </c>
      <c r="Q7505" s="12" t="s">
        <v>28</v>
      </c>
      <c r="R7505" s="12"/>
      <c r="S7505" s="12">
        <v>1</v>
      </c>
      <c r="T7505" s="9" t="s">
        <v>23264</v>
      </c>
      <c r="U7505" s="9" t="s">
        <v>23264</v>
      </c>
      <c r="V7505" s="9" t="s">
        <v>23264</v>
      </c>
      <c r="W7505" s="14">
        <v>1</v>
      </c>
    </row>
    <row r="7506" spans="1:23" x14ac:dyDescent="0.25">
      <c r="A7506" s="8">
        <v>3763</v>
      </c>
      <c r="B7506" s="9" t="s">
        <v>27438</v>
      </c>
      <c r="C7506" s="9" t="s">
        <v>23182</v>
      </c>
      <c r="D7506" s="10" t="s">
        <v>27439</v>
      </c>
      <c r="E7506" s="11"/>
      <c r="F7506" s="9" t="s">
        <v>27440</v>
      </c>
      <c r="G7506" s="12">
        <v>11</v>
      </c>
      <c r="H7506" s="9" t="s">
        <v>25</v>
      </c>
      <c r="I7506" s="9" t="s">
        <v>25</v>
      </c>
      <c r="J7506" s="12">
        <v>1</v>
      </c>
      <c r="K7506" s="13">
        <v>43623</v>
      </c>
      <c r="L7506" s="86">
        <f>(Tabla2[[#This Row],[release_year]]-'VARIANZA Y DES. EST'!$L$11)^2</f>
        <v>23.230495463129063</v>
      </c>
      <c r="M7506" s="12">
        <v>2019</v>
      </c>
      <c r="N7506" s="9" t="s">
        <v>76</v>
      </c>
      <c r="O7506" s="9" t="s">
        <v>23255</v>
      </c>
      <c r="P7506" s="12">
        <v>3</v>
      </c>
      <c r="Q7506" s="12" t="s">
        <v>28</v>
      </c>
      <c r="R7506" s="12"/>
      <c r="S7506" s="12">
        <v>3</v>
      </c>
      <c r="T7506" s="9" t="s">
        <v>24010</v>
      </c>
      <c r="U7506" s="9" t="s">
        <v>23193</v>
      </c>
      <c r="V7506" s="9" t="s">
        <v>24010</v>
      </c>
      <c r="W7506" s="14">
        <v>3</v>
      </c>
    </row>
    <row r="7507" spans="1:23" x14ac:dyDescent="0.25">
      <c r="A7507" s="8">
        <v>3770</v>
      </c>
      <c r="B7507" s="9" t="s">
        <v>27441</v>
      </c>
      <c r="C7507" s="9" t="s">
        <v>23182</v>
      </c>
      <c r="D7507" s="10" t="s">
        <v>27442</v>
      </c>
      <c r="E7507" s="11"/>
      <c r="F7507" s="9" t="s">
        <v>27443</v>
      </c>
      <c r="G7507" s="12">
        <v>9</v>
      </c>
      <c r="H7507" s="9" t="s">
        <v>25</v>
      </c>
      <c r="I7507" s="9" t="s">
        <v>25</v>
      </c>
      <c r="J7507" s="12">
        <v>1</v>
      </c>
      <c r="K7507" s="13">
        <v>43623</v>
      </c>
      <c r="L7507" s="86">
        <f>(Tabla2[[#This Row],[release_year]]-'VARIANZA Y DES. EST'!$L$11)^2</f>
        <v>23.230495463129063</v>
      </c>
      <c r="M7507" s="12">
        <v>2019</v>
      </c>
      <c r="N7507" s="9" t="s">
        <v>26</v>
      </c>
      <c r="O7507" s="9" t="s">
        <v>23191</v>
      </c>
      <c r="P7507" s="12">
        <v>1</v>
      </c>
      <c r="Q7507" s="12" t="s">
        <v>28</v>
      </c>
      <c r="R7507" s="12"/>
      <c r="S7507" s="12">
        <v>1</v>
      </c>
      <c r="T7507" s="9" t="s">
        <v>23264</v>
      </c>
      <c r="U7507" s="9" t="s">
        <v>23264</v>
      </c>
      <c r="V7507" s="9" t="s">
        <v>23264</v>
      </c>
      <c r="W7507" s="14">
        <v>1</v>
      </c>
    </row>
    <row r="7508" spans="1:23" x14ac:dyDescent="0.25">
      <c r="A7508" s="8">
        <v>3771</v>
      </c>
      <c r="B7508" s="9" t="s">
        <v>27444</v>
      </c>
      <c r="C7508" s="9" t="s">
        <v>23182</v>
      </c>
      <c r="D7508" s="10" t="s">
        <v>27445</v>
      </c>
      <c r="E7508" s="11"/>
      <c r="F7508" s="9" t="s">
        <v>27446</v>
      </c>
      <c r="G7508" s="12">
        <v>16</v>
      </c>
      <c r="H7508" s="9" t="s">
        <v>25</v>
      </c>
      <c r="I7508" s="9" t="s">
        <v>25</v>
      </c>
      <c r="J7508" s="12">
        <v>1</v>
      </c>
      <c r="K7508" s="13">
        <v>43623</v>
      </c>
      <c r="L7508" s="86">
        <f>(Tabla2[[#This Row],[release_year]]-'VARIANZA Y DES. EST'!$L$11)^2</f>
        <v>23.230495463129063</v>
      </c>
      <c r="M7508" s="12">
        <v>2019</v>
      </c>
      <c r="N7508" s="9" t="s">
        <v>76</v>
      </c>
      <c r="O7508" s="9" t="s">
        <v>23191</v>
      </c>
      <c r="P7508" s="12">
        <v>1</v>
      </c>
      <c r="Q7508" s="12" t="s">
        <v>28</v>
      </c>
      <c r="R7508" s="12"/>
      <c r="S7508" s="12">
        <v>1</v>
      </c>
      <c r="T7508" s="9" t="s">
        <v>23206</v>
      </c>
      <c r="U7508" s="9" t="s">
        <v>23206</v>
      </c>
      <c r="V7508" s="9" t="s">
        <v>23206</v>
      </c>
      <c r="W7508" s="14">
        <v>1</v>
      </c>
    </row>
    <row r="7509" spans="1:23" x14ac:dyDescent="0.25">
      <c r="A7509" s="8">
        <v>3775</v>
      </c>
      <c r="B7509" s="9" t="s">
        <v>27447</v>
      </c>
      <c r="C7509" s="9" t="s">
        <v>23182</v>
      </c>
      <c r="D7509" s="9" t="s">
        <v>27448</v>
      </c>
      <c r="E7509" s="18"/>
      <c r="F7509" s="9" t="s">
        <v>27449</v>
      </c>
      <c r="G7509" s="12">
        <v>50</v>
      </c>
      <c r="H7509" s="9" t="s">
        <v>126</v>
      </c>
      <c r="I7509" s="9" t="s">
        <v>126</v>
      </c>
      <c r="J7509" s="12">
        <v>1</v>
      </c>
      <c r="K7509" s="13">
        <v>43621</v>
      </c>
      <c r="L7509" s="86">
        <f>(Tabla2[[#This Row],[release_year]]-'VARIANZA Y DES. EST'!$L$11)^2</f>
        <v>23.230495463129063</v>
      </c>
      <c r="M7509" s="12">
        <v>2019</v>
      </c>
      <c r="N7509" s="9" t="s">
        <v>76</v>
      </c>
      <c r="O7509" s="9" t="s">
        <v>23243</v>
      </c>
      <c r="P7509" s="12">
        <v>5</v>
      </c>
      <c r="Q7509" s="12" t="s">
        <v>28</v>
      </c>
      <c r="R7509" s="12"/>
      <c r="S7509" s="12">
        <v>5</v>
      </c>
      <c r="T7509" s="9" t="s">
        <v>23844</v>
      </c>
      <c r="U7509" s="9" t="s">
        <v>23213</v>
      </c>
      <c r="V7509" s="9" t="s">
        <v>23844</v>
      </c>
      <c r="W7509" s="14">
        <v>3</v>
      </c>
    </row>
    <row r="7510" spans="1:23" x14ac:dyDescent="0.25">
      <c r="A7510" s="8">
        <v>3779</v>
      </c>
      <c r="B7510" s="9" t="s">
        <v>27450</v>
      </c>
      <c r="C7510" s="9" t="s">
        <v>23182</v>
      </c>
      <c r="D7510" s="10" t="s">
        <v>27451</v>
      </c>
      <c r="E7510" s="11"/>
      <c r="F7510" s="9" t="s">
        <v>27452</v>
      </c>
      <c r="G7510" s="12">
        <v>3</v>
      </c>
      <c r="H7510" s="9" t="s">
        <v>25</v>
      </c>
      <c r="I7510" s="9" t="s">
        <v>25</v>
      </c>
      <c r="J7510" s="12">
        <v>1</v>
      </c>
      <c r="K7510" s="13">
        <v>43619</v>
      </c>
      <c r="L7510" s="86">
        <f>(Tabla2[[#This Row],[release_year]]-'VARIANZA Y DES. EST'!$L$11)^2</f>
        <v>23.230495463129063</v>
      </c>
      <c r="M7510" s="12">
        <v>2019</v>
      </c>
      <c r="N7510" s="9" t="s">
        <v>35</v>
      </c>
      <c r="O7510" s="9" t="s">
        <v>23255</v>
      </c>
      <c r="P7510" s="12">
        <v>3</v>
      </c>
      <c r="Q7510" s="12" t="s">
        <v>28</v>
      </c>
      <c r="R7510" s="12"/>
      <c r="S7510" s="12">
        <v>3</v>
      </c>
      <c r="T7510" s="9" t="s">
        <v>23229</v>
      </c>
      <c r="U7510" s="9" t="s">
        <v>23229</v>
      </c>
      <c r="V7510" s="9" t="s">
        <v>23229</v>
      </c>
      <c r="W7510" s="14">
        <v>1</v>
      </c>
    </row>
    <row r="7511" spans="1:23" x14ac:dyDescent="0.25">
      <c r="A7511" s="8">
        <v>3780</v>
      </c>
      <c r="B7511" s="9" t="s">
        <v>27453</v>
      </c>
      <c r="C7511" s="9" t="s">
        <v>23182</v>
      </c>
      <c r="D7511" s="10" t="s">
        <v>27454</v>
      </c>
      <c r="E7511" s="11"/>
      <c r="F7511" s="9" t="s">
        <v>27455</v>
      </c>
      <c r="G7511" s="12">
        <v>10</v>
      </c>
      <c r="H7511" s="9" t="s">
        <v>25</v>
      </c>
      <c r="I7511" s="9" t="s">
        <v>25</v>
      </c>
      <c r="J7511" s="12">
        <v>1</v>
      </c>
      <c r="K7511" s="13">
        <v>43619</v>
      </c>
      <c r="L7511" s="86">
        <f>(Tabla2[[#This Row],[release_year]]-'VARIANZA Y DES. EST'!$L$11)^2</f>
        <v>23.230495463129063</v>
      </c>
      <c r="M7511" s="12">
        <v>2019</v>
      </c>
      <c r="N7511" s="9" t="s">
        <v>55</v>
      </c>
      <c r="O7511" s="9" t="s">
        <v>23191</v>
      </c>
      <c r="P7511" s="12">
        <v>1</v>
      </c>
      <c r="Q7511" s="12" t="s">
        <v>28</v>
      </c>
      <c r="R7511" s="12"/>
      <c r="S7511" s="12">
        <v>1</v>
      </c>
      <c r="T7511" s="9" t="s">
        <v>25672</v>
      </c>
      <c r="U7511" s="9" t="s">
        <v>23264</v>
      </c>
      <c r="V7511" s="9" t="s">
        <v>25672</v>
      </c>
      <c r="W7511" s="14">
        <v>3</v>
      </c>
    </row>
    <row r="7512" spans="1:23" x14ac:dyDescent="0.25">
      <c r="A7512" s="8">
        <v>3781</v>
      </c>
      <c r="B7512" s="9" t="s">
        <v>27456</v>
      </c>
      <c r="C7512" s="9" t="s">
        <v>23182</v>
      </c>
      <c r="D7512" s="10" t="s">
        <v>27457</v>
      </c>
      <c r="E7512" s="11"/>
      <c r="F7512" s="9" t="s">
        <v>27458</v>
      </c>
      <c r="G7512" s="12">
        <v>9</v>
      </c>
      <c r="H7512" s="9" t="s">
        <v>1349</v>
      </c>
      <c r="I7512" s="9" t="s">
        <v>1349</v>
      </c>
      <c r="J7512" s="12">
        <v>1</v>
      </c>
      <c r="K7512" s="13">
        <v>43618</v>
      </c>
      <c r="L7512" s="86">
        <f>(Tabla2[[#This Row],[release_year]]-'VARIANZA Y DES. EST'!$L$11)^2</f>
        <v>23.230495463129063</v>
      </c>
      <c r="M7512" s="12">
        <v>2019</v>
      </c>
      <c r="N7512" s="9" t="s">
        <v>76</v>
      </c>
      <c r="O7512" s="9" t="s">
        <v>23191</v>
      </c>
      <c r="P7512" s="12">
        <v>1</v>
      </c>
      <c r="Q7512" s="12" t="s">
        <v>28</v>
      </c>
      <c r="R7512" s="12"/>
      <c r="S7512" s="12">
        <v>1</v>
      </c>
      <c r="T7512" s="9" t="s">
        <v>25905</v>
      </c>
      <c r="U7512" s="9" t="s">
        <v>23187</v>
      </c>
      <c r="V7512" s="9" t="s">
        <v>25905</v>
      </c>
      <c r="W7512" s="14">
        <v>3</v>
      </c>
    </row>
    <row r="7513" spans="1:23" x14ac:dyDescent="0.25">
      <c r="A7513" s="8">
        <v>3783</v>
      </c>
      <c r="B7513" s="9" t="s">
        <v>27459</v>
      </c>
      <c r="C7513" s="9" t="s">
        <v>23182</v>
      </c>
      <c r="D7513" s="10" t="s">
        <v>27460</v>
      </c>
      <c r="E7513" s="11"/>
      <c r="F7513" s="9" t="s">
        <v>27461</v>
      </c>
      <c r="G7513" s="12">
        <v>6</v>
      </c>
      <c r="H7513" s="9" t="s">
        <v>4237</v>
      </c>
      <c r="I7513" s="9" t="s">
        <v>4237</v>
      </c>
      <c r="J7513" s="12">
        <v>1</v>
      </c>
      <c r="K7513" s="13">
        <v>43617</v>
      </c>
      <c r="L7513" s="86">
        <f>(Tabla2[[#This Row],[release_year]]-'VARIANZA Y DES. EST'!$L$11)^2</f>
        <v>23.230495463129063</v>
      </c>
      <c r="M7513" s="12">
        <v>2019</v>
      </c>
      <c r="N7513" s="9" t="s">
        <v>35</v>
      </c>
      <c r="O7513" s="9" t="s">
        <v>23191</v>
      </c>
      <c r="P7513" s="12">
        <v>1</v>
      </c>
      <c r="Q7513" s="12" t="s">
        <v>28</v>
      </c>
      <c r="R7513" s="12"/>
      <c r="S7513" s="12">
        <v>1</v>
      </c>
      <c r="T7513" s="9" t="s">
        <v>23281</v>
      </c>
      <c r="U7513" s="9" t="s">
        <v>23187</v>
      </c>
      <c r="V7513" s="9" t="s">
        <v>23281</v>
      </c>
      <c r="W7513" s="14">
        <v>2</v>
      </c>
    </row>
    <row r="7514" spans="1:23" x14ac:dyDescent="0.25">
      <c r="A7514" s="8">
        <v>3785</v>
      </c>
      <c r="B7514" s="9" t="s">
        <v>27462</v>
      </c>
      <c r="C7514" s="9" t="s">
        <v>23182</v>
      </c>
      <c r="D7514" s="10" t="s">
        <v>27463</v>
      </c>
      <c r="E7514" s="11"/>
      <c r="F7514" s="9" t="s">
        <v>27464</v>
      </c>
      <c r="G7514" s="12">
        <v>13</v>
      </c>
      <c r="H7514" s="9" t="s">
        <v>34</v>
      </c>
      <c r="I7514" s="9" t="s">
        <v>34</v>
      </c>
      <c r="J7514" s="12">
        <v>1</v>
      </c>
      <c r="K7514" s="13">
        <v>43617</v>
      </c>
      <c r="L7514" s="86">
        <f>(Tabla2[[#This Row],[release_year]]-'VARIANZA Y DES. EST'!$L$11)^2</f>
        <v>7.9512857435875226</v>
      </c>
      <c r="M7514" s="12">
        <v>2017</v>
      </c>
      <c r="N7514" s="9" t="s">
        <v>35</v>
      </c>
      <c r="O7514" s="9" t="s">
        <v>23185</v>
      </c>
      <c r="P7514" s="12">
        <v>2</v>
      </c>
      <c r="Q7514" s="12" t="s">
        <v>28</v>
      </c>
      <c r="R7514" s="12"/>
      <c r="S7514" s="12">
        <v>2</v>
      </c>
      <c r="T7514" s="9" t="s">
        <v>23410</v>
      </c>
      <c r="U7514" s="9" t="s">
        <v>23316</v>
      </c>
      <c r="V7514" s="9" t="s">
        <v>23410</v>
      </c>
      <c r="W7514" s="14">
        <v>3</v>
      </c>
    </row>
    <row r="7515" spans="1:23" x14ac:dyDescent="0.25">
      <c r="A7515" s="8">
        <v>3788</v>
      </c>
      <c r="B7515" s="9" t="s">
        <v>27465</v>
      </c>
      <c r="C7515" s="9" t="s">
        <v>23182</v>
      </c>
      <c r="D7515" s="9" t="s">
        <v>27466</v>
      </c>
      <c r="E7515" s="9"/>
      <c r="F7515" s="18" t="s">
        <v>27467</v>
      </c>
      <c r="G7515" s="12">
        <v>9</v>
      </c>
      <c r="H7515" s="9" t="s">
        <v>160</v>
      </c>
      <c r="I7515" s="9" t="s">
        <v>160</v>
      </c>
      <c r="J7515" s="12">
        <v>1</v>
      </c>
      <c r="K7515" s="13">
        <v>43616</v>
      </c>
      <c r="L7515" s="86">
        <f>(Tabla2[[#This Row],[release_year]]-'VARIANZA Y DES. EST'!$L$11)^2</f>
        <v>23.230495463129063</v>
      </c>
      <c r="M7515" s="12">
        <v>2019</v>
      </c>
      <c r="N7515" s="9" t="s">
        <v>76</v>
      </c>
      <c r="O7515" s="9" t="s">
        <v>23185</v>
      </c>
      <c r="P7515" s="12">
        <v>2</v>
      </c>
      <c r="Q7515" s="12" t="s">
        <v>28</v>
      </c>
      <c r="R7515" s="12"/>
      <c r="S7515" s="12">
        <v>2</v>
      </c>
      <c r="T7515" s="9" t="s">
        <v>23986</v>
      </c>
      <c r="U7515" s="9" t="s">
        <v>23193</v>
      </c>
      <c r="V7515" s="9" t="s">
        <v>23986</v>
      </c>
      <c r="W7515" s="14">
        <v>2</v>
      </c>
    </row>
    <row r="7516" spans="1:23" x14ac:dyDescent="0.25">
      <c r="A7516" s="8">
        <v>3790</v>
      </c>
      <c r="B7516" s="9" t="s">
        <v>27468</v>
      </c>
      <c r="C7516" s="9" t="s">
        <v>23182</v>
      </c>
      <c r="D7516" s="10" t="s">
        <v>27469</v>
      </c>
      <c r="E7516" s="11"/>
      <c r="F7516" s="9"/>
      <c r="G7516" s="12">
        <v>0</v>
      </c>
      <c r="H7516" s="12"/>
      <c r="I7516" s="9"/>
      <c r="J7516" s="12">
        <v>0</v>
      </c>
      <c r="K7516" s="13">
        <v>43616</v>
      </c>
      <c r="L7516" s="86">
        <f>(Tabla2[[#This Row],[release_year]]-'VARIANZA Y DES. EST'!$L$11)^2</f>
        <v>23.230495463129063</v>
      </c>
      <c r="M7516" s="12">
        <v>2019</v>
      </c>
      <c r="N7516" s="9" t="s">
        <v>76</v>
      </c>
      <c r="O7516" s="9" t="s">
        <v>23191</v>
      </c>
      <c r="P7516" s="12">
        <v>1</v>
      </c>
      <c r="Q7516" s="12" t="s">
        <v>28</v>
      </c>
      <c r="R7516" s="12"/>
      <c r="S7516" s="12">
        <v>1</v>
      </c>
      <c r="T7516" s="9" t="s">
        <v>23216</v>
      </c>
      <c r="U7516" s="9" t="s">
        <v>23193</v>
      </c>
      <c r="V7516" s="9" t="s">
        <v>23216</v>
      </c>
      <c r="W7516" s="14">
        <v>3</v>
      </c>
    </row>
    <row r="7517" spans="1:23" x14ac:dyDescent="0.25">
      <c r="A7517" s="8">
        <v>3793</v>
      </c>
      <c r="B7517" s="9" t="s">
        <v>27470</v>
      </c>
      <c r="C7517" s="9" t="s">
        <v>23182</v>
      </c>
      <c r="D7517" s="10" t="s">
        <v>27471</v>
      </c>
      <c r="E7517" s="11"/>
      <c r="F7517" s="9" t="s">
        <v>27472</v>
      </c>
      <c r="G7517" s="12">
        <v>17</v>
      </c>
      <c r="H7517" s="9" t="s">
        <v>25</v>
      </c>
      <c r="I7517" s="9" t="s">
        <v>25</v>
      </c>
      <c r="J7517" s="12">
        <v>1</v>
      </c>
      <c r="K7517" s="13">
        <v>43616</v>
      </c>
      <c r="L7517" s="86">
        <f>(Tabla2[[#This Row],[release_year]]-'VARIANZA Y DES. EST'!$L$11)^2</f>
        <v>23.230495463129063</v>
      </c>
      <c r="M7517" s="12">
        <v>2019</v>
      </c>
      <c r="N7517" s="9" t="s">
        <v>76</v>
      </c>
      <c r="O7517" s="9" t="s">
        <v>23191</v>
      </c>
      <c r="P7517" s="12">
        <v>1</v>
      </c>
      <c r="Q7517" s="12" t="s">
        <v>28</v>
      </c>
      <c r="R7517" s="12"/>
      <c r="S7517" s="12">
        <v>1</v>
      </c>
      <c r="T7517" s="9" t="s">
        <v>23986</v>
      </c>
      <c r="U7517" s="9" t="s">
        <v>23193</v>
      </c>
      <c r="V7517" s="9" t="s">
        <v>23986</v>
      </c>
      <c r="W7517" s="14">
        <v>2</v>
      </c>
    </row>
    <row r="7518" spans="1:23" x14ac:dyDescent="0.25">
      <c r="A7518" s="8">
        <v>3795</v>
      </c>
      <c r="B7518" s="9" t="s">
        <v>27473</v>
      </c>
      <c r="C7518" s="9" t="s">
        <v>23182</v>
      </c>
      <c r="D7518" s="10" t="s">
        <v>27474</v>
      </c>
      <c r="E7518" s="11"/>
      <c r="F7518" s="18" t="s">
        <v>27475</v>
      </c>
      <c r="G7518" s="12">
        <v>24</v>
      </c>
      <c r="H7518" s="9" t="s">
        <v>25</v>
      </c>
      <c r="I7518" s="9" t="s">
        <v>25</v>
      </c>
      <c r="J7518" s="12">
        <v>1</v>
      </c>
      <c r="K7518" s="13">
        <v>43612</v>
      </c>
      <c r="L7518" s="86">
        <f>(Tabla2[[#This Row],[release_year]]-'VARIANZA Y DES. EST'!$L$11)^2</f>
        <v>23.230495463129063</v>
      </c>
      <c r="M7518" s="12">
        <v>2019</v>
      </c>
      <c r="N7518" s="9" t="s">
        <v>76</v>
      </c>
      <c r="O7518" s="9" t="s">
        <v>23191</v>
      </c>
      <c r="P7518" s="12">
        <v>1</v>
      </c>
      <c r="Q7518" s="12" t="s">
        <v>28</v>
      </c>
      <c r="R7518" s="12"/>
      <c r="S7518" s="12">
        <v>1</v>
      </c>
      <c r="T7518" s="9" t="s">
        <v>23663</v>
      </c>
      <c r="U7518" s="9" t="s">
        <v>23664</v>
      </c>
      <c r="V7518" s="9" t="s">
        <v>23663</v>
      </c>
      <c r="W7518" s="14">
        <v>2</v>
      </c>
    </row>
    <row r="7519" spans="1:23" x14ac:dyDescent="0.25">
      <c r="A7519" s="8">
        <v>3797</v>
      </c>
      <c r="B7519" s="9" t="s">
        <v>27476</v>
      </c>
      <c r="C7519" s="9" t="s">
        <v>23182</v>
      </c>
      <c r="D7519" s="10" t="s">
        <v>27477</v>
      </c>
      <c r="E7519" s="11"/>
      <c r="F7519" s="9" t="s">
        <v>27478</v>
      </c>
      <c r="G7519" s="12">
        <v>1</v>
      </c>
      <c r="H7519" s="12"/>
      <c r="I7519" s="9"/>
      <c r="J7519" s="12">
        <v>0</v>
      </c>
      <c r="K7519" s="13">
        <v>43609</v>
      </c>
      <c r="L7519" s="86">
        <f>(Tabla2[[#This Row],[release_year]]-'VARIANZA Y DES. EST'!$L$11)^2</f>
        <v>7.9512857435875226</v>
      </c>
      <c r="M7519" s="12">
        <v>2017</v>
      </c>
      <c r="N7519" s="9" t="s">
        <v>76</v>
      </c>
      <c r="O7519" s="9" t="s">
        <v>23191</v>
      </c>
      <c r="P7519" s="12">
        <v>1</v>
      </c>
      <c r="Q7519" s="12" t="s">
        <v>28</v>
      </c>
      <c r="R7519" s="12"/>
      <c r="S7519" s="12">
        <v>1</v>
      </c>
      <c r="T7519" s="9" t="s">
        <v>23296</v>
      </c>
      <c r="U7519" s="9" t="s">
        <v>23197</v>
      </c>
      <c r="V7519" s="9" t="s">
        <v>23296</v>
      </c>
      <c r="W7519" s="14">
        <v>2</v>
      </c>
    </row>
    <row r="7520" spans="1:23" x14ac:dyDescent="0.25">
      <c r="A7520" s="8">
        <v>3800</v>
      </c>
      <c r="B7520" s="9" t="s">
        <v>27479</v>
      </c>
      <c r="C7520" s="9" t="s">
        <v>23182</v>
      </c>
      <c r="D7520" s="10" t="s">
        <v>27480</v>
      </c>
      <c r="E7520" s="11"/>
      <c r="F7520" s="9" t="s">
        <v>27481</v>
      </c>
      <c r="G7520" s="12">
        <v>9</v>
      </c>
      <c r="H7520" s="9" t="s">
        <v>25</v>
      </c>
      <c r="I7520" s="9" t="s">
        <v>25</v>
      </c>
      <c r="J7520" s="12">
        <v>1</v>
      </c>
      <c r="K7520" s="13">
        <v>43609</v>
      </c>
      <c r="L7520" s="86">
        <f>(Tabla2[[#This Row],[release_year]]-'VARIANZA Y DES. EST'!$L$11)^2</f>
        <v>14.590890603358293</v>
      </c>
      <c r="M7520" s="12">
        <v>2018</v>
      </c>
      <c r="N7520" s="9" t="s">
        <v>76</v>
      </c>
      <c r="O7520" s="9" t="s">
        <v>23185</v>
      </c>
      <c r="P7520" s="12">
        <v>2</v>
      </c>
      <c r="Q7520" s="12" t="s">
        <v>28</v>
      </c>
      <c r="R7520" s="12"/>
      <c r="S7520" s="12">
        <v>2</v>
      </c>
      <c r="T7520" s="9" t="s">
        <v>24126</v>
      </c>
      <c r="U7520" s="9" t="s">
        <v>23747</v>
      </c>
      <c r="V7520" s="9" t="s">
        <v>24126</v>
      </c>
      <c r="W7520" s="14">
        <v>3</v>
      </c>
    </row>
    <row r="7521" spans="1:23" x14ac:dyDescent="0.25">
      <c r="A7521" s="8">
        <v>3802</v>
      </c>
      <c r="B7521" s="9" t="s">
        <v>27482</v>
      </c>
      <c r="C7521" s="9" t="s">
        <v>23182</v>
      </c>
      <c r="D7521" s="9" t="s">
        <v>27483</v>
      </c>
      <c r="E7521" s="9"/>
      <c r="F7521" s="18" t="s">
        <v>27484</v>
      </c>
      <c r="G7521" s="12">
        <v>11</v>
      </c>
      <c r="H7521" s="9" t="s">
        <v>25</v>
      </c>
      <c r="I7521" s="9" t="s">
        <v>25</v>
      </c>
      <c r="J7521" s="12">
        <v>1</v>
      </c>
      <c r="K7521" s="13">
        <v>43609</v>
      </c>
      <c r="L7521" s="86">
        <f>(Tabla2[[#This Row],[release_year]]-'VARIANZA Y DES. EST'!$L$11)^2</f>
        <v>23.230495463129063</v>
      </c>
      <c r="M7521" s="12">
        <v>2019</v>
      </c>
      <c r="N7521" s="9" t="s">
        <v>76</v>
      </c>
      <c r="O7521" s="9" t="s">
        <v>23191</v>
      </c>
      <c r="P7521" s="12">
        <v>1</v>
      </c>
      <c r="Q7521" s="12" t="s">
        <v>28</v>
      </c>
      <c r="R7521" s="12"/>
      <c r="S7521" s="12">
        <v>1</v>
      </c>
      <c r="T7521" s="9" t="s">
        <v>24377</v>
      </c>
      <c r="U7521" s="9" t="s">
        <v>23206</v>
      </c>
      <c r="V7521" s="9" t="s">
        <v>24377</v>
      </c>
      <c r="W7521" s="14">
        <v>2</v>
      </c>
    </row>
    <row r="7522" spans="1:23" x14ac:dyDescent="0.25">
      <c r="A7522" s="8">
        <v>3807</v>
      </c>
      <c r="B7522" s="9" t="s">
        <v>27485</v>
      </c>
      <c r="C7522" s="9" t="s">
        <v>23182</v>
      </c>
      <c r="D7522" s="10" t="s">
        <v>27486</v>
      </c>
      <c r="E7522" s="11"/>
      <c r="F7522" s="18" t="s">
        <v>503</v>
      </c>
      <c r="G7522" s="12">
        <v>4</v>
      </c>
      <c r="H7522" s="9" t="s">
        <v>25</v>
      </c>
      <c r="I7522" s="9" t="s">
        <v>25</v>
      </c>
      <c r="J7522" s="12">
        <v>1</v>
      </c>
      <c r="K7522" s="13">
        <v>43605</v>
      </c>
      <c r="L7522" s="86">
        <f>(Tabla2[[#This Row],[release_year]]-'VARIANZA Y DES. EST'!$L$11)^2</f>
        <v>23.230495463129063</v>
      </c>
      <c r="M7522" s="12">
        <v>2019</v>
      </c>
      <c r="N7522" s="9" t="s">
        <v>55</v>
      </c>
      <c r="O7522" s="9" t="s">
        <v>23185</v>
      </c>
      <c r="P7522" s="12">
        <v>2</v>
      </c>
      <c r="Q7522" s="12" t="s">
        <v>28</v>
      </c>
      <c r="R7522" s="12"/>
      <c r="S7522" s="12">
        <v>2</v>
      </c>
      <c r="T7522" s="9" t="s">
        <v>23268</v>
      </c>
      <c r="U7522" s="9" t="s">
        <v>23264</v>
      </c>
      <c r="V7522" s="9" t="s">
        <v>23268</v>
      </c>
      <c r="W7522" s="14">
        <v>2</v>
      </c>
    </row>
    <row r="7523" spans="1:23" x14ac:dyDescent="0.25">
      <c r="A7523" s="8">
        <v>3808</v>
      </c>
      <c r="B7523" s="9" t="s">
        <v>27487</v>
      </c>
      <c r="C7523" s="9" t="s">
        <v>23182</v>
      </c>
      <c r="D7523" s="10" t="s">
        <v>27488</v>
      </c>
      <c r="E7523" s="11"/>
      <c r="F7523" s="9" t="s">
        <v>27489</v>
      </c>
      <c r="G7523" s="12">
        <v>8</v>
      </c>
      <c r="H7523" s="9" t="s">
        <v>468</v>
      </c>
      <c r="I7523" s="9" t="s">
        <v>468</v>
      </c>
      <c r="J7523" s="12">
        <v>1</v>
      </c>
      <c r="K7523" s="13">
        <v>43605</v>
      </c>
      <c r="L7523" s="86">
        <f>(Tabla2[[#This Row],[release_year]]-'VARIANZA Y DES. EST'!$L$11)^2</f>
        <v>14.590890603358293</v>
      </c>
      <c r="M7523" s="12">
        <v>2018</v>
      </c>
      <c r="N7523" s="9" t="s">
        <v>76</v>
      </c>
      <c r="O7523" s="9" t="s">
        <v>23185</v>
      </c>
      <c r="P7523" s="12">
        <v>2</v>
      </c>
      <c r="Q7523" s="12" t="s">
        <v>28</v>
      </c>
      <c r="R7523" s="12"/>
      <c r="S7523" s="12">
        <v>2</v>
      </c>
      <c r="T7523" s="9" t="s">
        <v>23370</v>
      </c>
      <c r="U7523" s="9" t="s">
        <v>23193</v>
      </c>
      <c r="V7523" s="9" t="s">
        <v>23370</v>
      </c>
      <c r="W7523" s="14">
        <v>3</v>
      </c>
    </row>
    <row r="7524" spans="1:23" x14ac:dyDescent="0.25">
      <c r="A7524" s="8">
        <v>3809</v>
      </c>
      <c r="B7524" s="9" t="s">
        <v>27490</v>
      </c>
      <c r="C7524" s="9" t="s">
        <v>23182</v>
      </c>
      <c r="D7524" s="12">
        <v>1994</v>
      </c>
      <c r="E7524" s="10" t="s">
        <v>27491</v>
      </c>
      <c r="F7524" s="11"/>
      <c r="G7524" s="12">
        <v>0</v>
      </c>
      <c r="H7524" s="9" t="s">
        <v>468</v>
      </c>
      <c r="I7524" s="9" t="s">
        <v>468</v>
      </c>
      <c r="J7524" s="12">
        <v>1</v>
      </c>
      <c r="K7524" s="13">
        <v>43602</v>
      </c>
      <c r="L7524" s="86">
        <f>(Tabla2[[#This Row],[release_year]]-'VARIANZA Y DES. EST'!$L$11)^2</f>
        <v>23.230495463129063</v>
      </c>
      <c r="M7524" s="12">
        <v>2019</v>
      </c>
      <c r="N7524" s="9" t="s">
        <v>76</v>
      </c>
      <c r="O7524" s="9" t="s">
        <v>23191</v>
      </c>
      <c r="P7524" s="12">
        <v>1</v>
      </c>
      <c r="Q7524" s="12" t="s">
        <v>28</v>
      </c>
      <c r="R7524" s="12"/>
      <c r="S7524" s="12">
        <v>1</v>
      </c>
      <c r="T7524" s="9" t="s">
        <v>23216</v>
      </c>
      <c r="U7524" s="9" t="s">
        <v>23193</v>
      </c>
      <c r="V7524" s="9" t="s">
        <v>23216</v>
      </c>
      <c r="W7524" s="14">
        <v>3</v>
      </c>
    </row>
    <row r="7525" spans="1:23" x14ac:dyDescent="0.25">
      <c r="A7525" s="8">
        <v>3813</v>
      </c>
      <c r="B7525" s="9" t="s">
        <v>27492</v>
      </c>
      <c r="C7525" s="9" t="s">
        <v>23182</v>
      </c>
      <c r="D7525" s="9" t="s">
        <v>27493</v>
      </c>
      <c r="E7525" s="9"/>
      <c r="F7525" s="9" t="s">
        <v>27494</v>
      </c>
      <c r="G7525" s="12">
        <v>10</v>
      </c>
      <c r="H7525" s="9" t="s">
        <v>25</v>
      </c>
      <c r="I7525" s="9" t="s">
        <v>25</v>
      </c>
      <c r="J7525" s="12">
        <v>1</v>
      </c>
      <c r="K7525" s="13">
        <v>43602</v>
      </c>
      <c r="L7525" s="86">
        <f>(Tabla2[[#This Row],[release_year]]-'VARIANZA Y DES. EST'!$L$11)^2</f>
        <v>23.230495463129063</v>
      </c>
      <c r="M7525" s="12">
        <v>2019</v>
      </c>
      <c r="N7525" s="9" t="s">
        <v>76</v>
      </c>
      <c r="O7525" s="9" t="s">
        <v>23191</v>
      </c>
      <c r="P7525" s="12">
        <v>1</v>
      </c>
      <c r="Q7525" s="12" t="s">
        <v>28</v>
      </c>
      <c r="R7525" s="12"/>
      <c r="S7525" s="12">
        <v>1</v>
      </c>
      <c r="T7525" s="9" t="s">
        <v>23229</v>
      </c>
      <c r="U7525" s="9" t="s">
        <v>23229</v>
      </c>
      <c r="V7525" s="9" t="s">
        <v>23229</v>
      </c>
      <c r="W7525" s="14">
        <v>1</v>
      </c>
    </row>
    <row r="7526" spans="1:23" x14ac:dyDescent="0.25">
      <c r="A7526" s="8">
        <v>3818</v>
      </c>
      <c r="B7526" s="9" t="s">
        <v>27495</v>
      </c>
      <c r="C7526" s="9" t="s">
        <v>23182</v>
      </c>
      <c r="D7526" s="9" t="s">
        <v>27496</v>
      </c>
      <c r="E7526" s="9"/>
      <c r="F7526" s="9" t="s">
        <v>27497</v>
      </c>
      <c r="G7526" s="12">
        <v>8</v>
      </c>
      <c r="H7526" s="9" t="s">
        <v>126</v>
      </c>
      <c r="I7526" s="9" t="s">
        <v>126</v>
      </c>
      <c r="J7526" s="12">
        <v>1</v>
      </c>
      <c r="K7526" s="13">
        <v>43602</v>
      </c>
      <c r="L7526" s="86">
        <f>(Tabla2[[#This Row],[release_year]]-'VARIANZA Y DES. EST'!$L$11)^2</f>
        <v>23.230495463129063</v>
      </c>
      <c r="M7526" s="12">
        <v>2019</v>
      </c>
      <c r="N7526" s="9" t="s">
        <v>76</v>
      </c>
      <c r="O7526" s="9" t="s">
        <v>23185</v>
      </c>
      <c r="P7526" s="12">
        <v>2</v>
      </c>
      <c r="Q7526" s="12" t="s">
        <v>28</v>
      </c>
      <c r="R7526" s="12"/>
      <c r="S7526" s="12">
        <v>2</v>
      </c>
      <c r="T7526" s="9" t="s">
        <v>23256</v>
      </c>
      <c r="U7526" s="9" t="s">
        <v>23213</v>
      </c>
      <c r="V7526" s="9" t="s">
        <v>23256</v>
      </c>
      <c r="W7526" s="14">
        <v>3</v>
      </c>
    </row>
    <row r="7527" spans="1:23" x14ac:dyDescent="0.25">
      <c r="A7527" s="8">
        <v>3822</v>
      </c>
      <c r="B7527" s="9" t="s">
        <v>27498</v>
      </c>
      <c r="C7527" s="9" t="s">
        <v>23182</v>
      </c>
      <c r="D7527" s="10" t="s">
        <v>27499</v>
      </c>
      <c r="E7527" s="11"/>
      <c r="F7527" s="9" t="s">
        <v>27500</v>
      </c>
      <c r="G7527" s="12">
        <v>6</v>
      </c>
      <c r="H7527" s="9" t="s">
        <v>126</v>
      </c>
      <c r="I7527" s="9" t="s">
        <v>126</v>
      </c>
      <c r="J7527" s="12">
        <v>1</v>
      </c>
      <c r="K7527" s="13">
        <v>43600</v>
      </c>
      <c r="L7527" s="86">
        <f>(Tabla2[[#This Row],[release_year]]-'VARIANZA Y DES. EST'!$L$11)^2</f>
        <v>7.9512857435875226</v>
      </c>
      <c r="M7527" s="12">
        <v>2017</v>
      </c>
      <c r="N7527" s="9" t="s">
        <v>26</v>
      </c>
      <c r="O7527" s="9" t="s">
        <v>23191</v>
      </c>
      <c r="P7527" s="12">
        <v>1</v>
      </c>
      <c r="Q7527" s="12" t="s">
        <v>28</v>
      </c>
      <c r="R7527" s="12"/>
      <c r="S7527" s="12">
        <v>1</v>
      </c>
      <c r="T7527" s="9" t="s">
        <v>24849</v>
      </c>
      <c r="U7527" s="9" t="s">
        <v>23213</v>
      </c>
      <c r="V7527" s="9" t="s">
        <v>24849</v>
      </c>
      <c r="W7527" s="14">
        <v>3</v>
      </c>
    </row>
    <row r="7528" spans="1:23" x14ac:dyDescent="0.25">
      <c r="A7528" s="8">
        <v>3824</v>
      </c>
      <c r="B7528" s="9" t="s">
        <v>27501</v>
      </c>
      <c r="C7528" s="9" t="s">
        <v>23182</v>
      </c>
      <c r="D7528" s="10" t="s">
        <v>27502</v>
      </c>
      <c r="E7528" s="11"/>
      <c r="F7528" s="9" t="s">
        <v>27503</v>
      </c>
      <c r="G7528" s="12">
        <v>6</v>
      </c>
      <c r="H7528" s="9" t="s">
        <v>1064</v>
      </c>
      <c r="I7528" s="9" t="s">
        <v>1064</v>
      </c>
      <c r="J7528" s="12">
        <v>1</v>
      </c>
      <c r="K7528" s="13">
        <v>43600</v>
      </c>
      <c r="L7528" s="86">
        <f>(Tabla2[[#This Row],[release_year]]-'VARIANZA Y DES. EST'!$L$11)^2</f>
        <v>7.9512857435875226</v>
      </c>
      <c r="M7528" s="12">
        <v>2017</v>
      </c>
      <c r="N7528" s="9" t="s">
        <v>26</v>
      </c>
      <c r="O7528" s="9" t="s">
        <v>23191</v>
      </c>
      <c r="P7528" s="12">
        <v>1</v>
      </c>
      <c r="Q7528" s="12" t="s">
        <v>28</v>
      </c>
      <c r="R7528" s="12"/>
      <c r="S7528" s="12">
        <v>1</v>
      </c>
      <c r="T7528" s="9" t="s">
        <v>26985</v>
      </c>
      <c r="U7528" s="9" t="s">
        <v>23264</v>
      </c>
      <c r="V7528" s="9" t="s">
        <v>26985</v>
      </c>
      <c r="W7528" s="14">
        <v>2</v>
      </c>
    </row>
    <row r="7529" spans="1:23" x14ac:dyDescent="0.25">
      <c r="A7529" s="8">
        <v>3825</v>
      </c>
      <c r="B7529" s="9" t="s">
        <v>27504</v>
      </c>
      <c r="C7529" s="9" t="s">
        <v>23182</v>
      </c>
      <c r="D7529" s="9" t="s">
        <v>27505</v>
      </c>
      <c r="E7529" s="9"/>
      <c r="F7529" s="9" t="s">
        <v>27506</v>
      </c>
      <c r="G7529" s="12">
        <v>5</v>
      </c>
      <c r="H7529" s="12"/>
      <c r="I7529" s="9"/>
      <c r="J7529" s="12">
        <v>0</v>
      </c>
      <c r="K7529" s="13">
        <v>43600</v>
      </c>
      <c r="L7529" s="86">
        <f>(Tabla2[[#This Row],[release_year]]-'VARIANZA Y DES. EST'!$L$11)^2</f>
        <v>23.230495463129063</v>
      </c>
      <c r="M7529" s="12">
        <v>2019</v>
      </c>
      <c r="N7529" s="9" t="s">
        <v>35</v>
      </c>
      <c r="O7529" s="9" t="s">
        <v>23191</v>
      </c>
      <c r="P7529" s="12">
        <v>1</v>
      </c>
      <c r="Q7529" s="12" t="s">
        <v>28</v>
      </c>
      <c r="R7529" s="12"/>
      <c r="S7529" s="12">
        <v>1</v>
      </c>
      <c r="T7529" s="9" t="s">
        <v>23558</v>
      </c>
      <c r="U7529" s="9" t="s">
        <v>23187</v>
      </c>
      <c r="V7529" s="9" t="s">
        <v>23558</v>
      </c>
      <c r="W7529" s="14">
        <v>3</v>
      </c>
    </row>
    <row r="7530" spans="1:23" x14ac:dyDescent="0.25">
      <c r="A7530" s="8">
        <v>3827</v>
      </c>
      <c r="B7530" s="9" t="s">
        <v>27507</v>
      </c>
      <c r="C7530" s="9" t="s">
        <v>23182</v>
      </c>
      <c r="D7530" s="9" t="s">
        <v>27508</v>
      </c>
      <c r="E7530" s="9"/>
      <c r="F7530" s="9" t="s">
        <v>27509</v>
      </c>
      <c r="G7530" s="12">
        <v>6</v>
      </c>
      <c r="H7530" s="9" t="s">
        <v>34</v>
      </c>
      <c r="I7530" s="9" t="s">
        <v>34</v>
      </c>
      <c r="J7530" s="12">
        <v>1</v>
      </c>
      <c r="K7530" s="13">
        <v>43599</v>
      </c>
      <c r="L7530" s="86">
        <f>(Tabla2[[#This Row],[release_year]]-'VARIANZA Y DES. EST'!$L$11)^2</f>
        <v>14.590890603358293</v>
      </c>
      <c r="M7530" s="12">
        <v>2018</v>
      </c>
      <c r="N7530" s="9" t="s">
        <v>35</v>
      </c>
      <c r="O7530" s="9" t="s">
        <v>23191</v>
      </c>
      <c r="P7530" s="12">
        <v>1</v>
      </c>
      <c r="Q7530" s="12" t="s">
        <v>28</v>
      </c>
      <c r="R7530" s="12"/>
      <c r="S7530" s="12">
        <v>1</v>
      </c>
      <c r="T7530" s="9" t="s">
        <v>23315</v>
      </c>
      <c r="U7530" s="9" t="s">
        <v>23316</v>
      </c>
      <c r="V7530" s="9" t="s">
        <v>23315</v>
      </c>
      <c r="W7530" s="14">
        <v>2</v>
      </c>
    </row>
    <row r="7531" spans="1:23" x14ac:dyDescent="0.25">
      <c r="A7531" s="8">
        <v>3832</v>
      </c>
      <c r="B7531" s="9" t="s">
        <v>27510</v>
      </c>
      <c r="C7531" s="9" t="s">
        <v>23182</v>
      </c>
      <c r="D7531" s="10" t="s">
        <v>27511</v>
      </c>
      <c r="E7531" s="11"/>
      <c r="F7531" s="9" t="s">
        <v>27512</v>
      </c>
      <c r="G7531" s="12">
        <v>7</v>
      </c>
      <c r="H7531" s="9" t="s">
        <v>2924</v>
      </c>
      <c r="I7531" s="9" t="s">
        <v>12573</v>
      </c>
      <c r="J7531" s="12">
        <v>2</v>
      </c>
      <c r="K7531" s="13">
        <v>43597</v>
      </c>
      <c r="L7531" s="86">
        <f>(Tabla2[[#This Row],[release_year]]-'VARIANZA Y DES. EST'!$L$11)^2</f>
        <v>23.230495463129063</v>
      </c>
      <c r="M7531" s="12">
        <v>2019</v>
      </c>
      <c r="N7531" s="9" t="s">
        <v>35</v>
      </c>
      <c r="O7531" s="9" t="s">
        <v>23191</v>
      </c>
      <c r="P7531" s="12">
        <v>1</v>
      </c>
      <c r="Q7531" s="12" t="s">
        <v>28</v>
      </c>
      <c r="R7531" s="12"/>
      <c r="S7531" s="12">
        <v>1</v>
      </c>
      <c r="T7531" s="9" t="s">
        <v>23445</v>
      </c>
      <c r="U7531" s="9" t="s">
        <v>23193</v>
      </c>
      <c r="V7531" s="9" t="s">
        <v>23445</v>
      </c>
      <c r="W7531" s="14">
        <v>3</v>
      </c>
    </row>
    <row r="7532" spans="1:23" x14ac:dyDescent="0.25">
      <c r="A7532" s="8">
        <v>3836</v>
      </c>
      <c r="B7532" s="9" t="s">
        <v>27513</v>
      </c>
      <c r="C7532" s="9" t="s">
        <v>23182</v>
      </c>
      <c r="D7532" s="9" t="s">
        <v>27514</v>
      </c>
      <c r="E7532" s="18"/>
      <c r="F7532" s="9" t="s">
        <v>27515</v>
      </c>
      <c r="G7532" s="12">
        <v>16</v>
      </c>
      <c r="H7532" s="9" t="s">
        <v>25</v>
      </c>
      <c r="I7532" s="9" t="s">
        <v>25</v>
      </c>
      <c r="J7532" s="12">
        <v>1</v>
      </c>
      <c r="K7532" s="13">
        <v>43595</v>
      </c>
      <c r="L7532" s="86">
        <f>(Tabla2[[#This Row],[release_year]]-'VARIANZA Y DES. EST'!$L$11)^2</f>
        <v>23.230495463129063</v>
      </c>
      <c r="M7532" s="12">
        <v>2019</v>
      </c>
      <c r="N7532" s="9" t="s">
        <v>76</v>
      </c>
      <c r="O7532" s="9" t="s">
        <v>23255</v>
      </c>
      <c r="P7532" s="12">
        <v>3</v>
      </c>
      <c r="Q7532" s="12" t="s">
        <v>28</v>
      </c>
      <c r="R7532" s="12"/>
      <c r="S7532" s="12">
        <v>3</v>
      </c>
      <c r="T7532" s="9" t="s">
        <v>23228</v>
      </c>
      <c r="U7532" s="9" t="s">
        <v>23229</v>
      </c>
      <c r="V7532" s="9" t="s">
        <v>23228</v>
      </c>
      <c r="W7532" s="14">
        <v>2</v>
      </c>
    </row>
    <row r="7533" spans="1:23" x14ac:dyDescent="0.25">
      <c r="A7533" s="8">
        <v>3838</v>
      </c>
      <c r="B7533" s="9" t="s">
        <v>27516</v>
      </c>
      <c r="C7533" s="9" t="s">
        <v>23182</v>
      </c>
      <c r="D7533" s="9" t="s">
        <v>27517</v>
      </c>
      <c r="E7533" s="18"/>
      <c r="F7533" s="9"/>
      <c r="G7533" s="12">
        <v>0</v>
      </c>
      <c r="H7533" s="12"/>
      <c r="I7533" s="9"/>
      <c r="J7533" s="12">
        <v>0</v>
      </c>
      <c r="K7533" s="13">
        <v>43595</v>
      </c>
      <c r="L7533" s="86">
        <f>(Tabla2[[#This Row],[release_year]]-'VARIANZA Y DES. EST'!$L$11)^2</f>
        <v>23.230495463129063</v>
      </c>
      <c r="M7533" s="12">
        <v>2019</v>
      </c>
      <c r="N7533" s="9" t="s">
        <v>76</v>
      </c>
      <c r="O7533" s="9" t="s">
        <v>23191</v>
      </c>
      <c r="P7533" s="12">
        <v>1</v>
      </c>
      <c r="Q7533" s="12" t="s">
        <v>28</v>
      </c>
      <c r="R7533" s="12"/>
      <c r="S7533" s="12">
        <v>1</v>
      </c>
      <c r="T7533" s="9" t="s">
        <v>23196</v>
      </c>
      <c r="U7533" s="9" t="s">
        <v>23197</v>
      </c>
      <c r="V7533" s="9" t="s">
        <v>23196</v>
      </c>
      <c r="W7533" s="14">
        <v>2</v>
      </c>
    </row>
    <row r="7534" spans="1:23" x14ac:dyDescent="0.25">
      <c r="A7534" s="8">
        <v>3839</v>
      </c>
      <c r="B7534" s="9" t="s">
        <v>27518</v>
      </c>
      <c r="C7534" s="9" t="s">
        <v>23182</v>
      </c>
      <c r="D7534" s="10" t="s">
        <v>27519</v>
      </c>
      <c r="E7534" s="11"/>
      <c r="F7534" s="18" t="s">
        <v>27520</v>
      </c>
      <c r="G7534" s="12">
        <v>11</v>
      </c>
      <c r="H7534" s="9" t="s">
        <v>858</v>
      </c>
      <c r="I7534" s="9" t="s">
        <v>858</v>
      </c>
      <c r="J7534" s="12">
        <v>1</v>
      </c>
      <c r="K7534" s="13">
        <v>43595</v>
      </c>
      <c r="L7534" s="86">
        <f>(Tabla2[[#This Row],[release_year]]-'VARIANZA Y DES. EST'!$L$11)^2</f>
        <v>23.230495463129063</v>
      </c>
      <c r="M7534" s="12">
        <v>2019</v>
      </c>
      <c r="N7534" s="9" t="s">
        <v>76</v>
      </c>
      <c r="O7534" s="9" t="s">
        <v>23185</v>
      </c>
      <c r="P7534" s="12">
        <v>2</v>
      </c>
      <c r="Q7534" s="12" t="s">
        <v>28</v>
      </c>
      <c r="R7534" s="12"/>
      <c r="S7534" s="12">
        <v>2</v>
      </c>
      <c r="T7534" s="9" t="s">
        <v>23445</v>
      </c>
      <c r="U7534" s="9" t="s">
        <v>23193</v>
      </c>
      <c r="V7534" s="9" t="s">
        <v>23445</v>
      </c>
      <c r="W7534" s="14">
        <v>3</v>
      </c>
    </row>
    <row r="7535" spans="1:23" x14ac:dyDescent="0.25">
      <c r="A7535" s="8">
        <v>3840</v>
      </c>
      <c r="B7535" s="9" t="s">
        <v>27521</v>
      </c>
      <c r="C7535" s="9" t="s">
        <v>23182</v>
      </c>
      <c r="D7535" s="10" t="s">
        <v>27522</v>
      </c>
      <c r="E7535" s="11"/>
      <c r="F7535" s="9" t="s">
        <v>27523</v>
      </c>
      <c r="G7535" s="12">
        <v>5</v>
      </c>
      <c r="H7535" s="9" t="s">
        <v>2924</v>
      </c>
      <c r="I7535" s="9" t="s">
        <v>2924</v>
      </c>
      <c r="J7535" s="12">
        <v>1</v>
      </c>
      <c r="K7535" s="13">
        <v>43595</v>
      </c>
      <c r="L7535" s="86">
        <f>(Tabla2[[#This Row],[release_year]]-'VARIANZA Y DES. EST'!$L$11)^2</f>
        <v>3.3116808838167522</v>
      </c>
      <c r="M7535" s="12">
        <v>2016</v>
      </c>
      <c r="N7535" s="9" t="s">
        <v>35</v>
      </c>
      <c r="O7535" s="9" t="s">
        <v>23191</v>
      </c>
      <c r="P7535" s="12">
        <v>1</v>
      </c>
      <c r="Q7535" s="12" t="s">
        <v>28</v>
      </c>
      <c r="R7535" s="12"/>
      <c r="S7535" s="12">
        <v>1</v>
      </c>
      <c r="T7535" s="9" t="s">
        <v>23558</v>
      </c>
      <c r="U7535" s="9" t="s">
        <v>23187</v>
      </c>
      <c r="V7535" s="9" t="s">
        <v>23558</v>
      </c>
      <c r="W7535" s="14">
        <v>3</v>
      </c>
    </row>
    <row r="7536" spans="1:23" x14ac:dyDescent="0.25">
      <c r="A7536" s="8">
        <v>3841</v>
      </c>
      <c r="B7536" s="9" t="s">
        <v>27524</v>
      </c>
      <c r="C7536" s="9" t="s">
        <v>23182</v>
      </c>
      <c r="D7536" s="9" t="s">
        <v>27525</v>
      </c>
      <c r="E7536" s="9"/>
      <c r="F7536" s="18" t="s">
        <v>27526</v>
      </c>
      <c r="G7536" s="12">
        <v>12</v>
      </c>
      <c r="H7536" s="9" t="s">
        <v>25</v>
      </c>
      <c r="I7536" s="9" t="s">
        <v>25</v>
      </c>
      <c r="J7536" s="12">
        <v>1</v>
      </c>
      <c r="K7536" s="13">
        <v>43595</v>
      </c>
      <c r="L7536" s="86">
        <f>(Tabla2[[#This Row],[release_year]]-'VARIANZA Y DES. EST'!$L$11)^2</f>
        <v>23.230495463129063</v>
      </c>
      <c r="M7536" s="12">
        <v>2019</v>
      </c>
      <c r="N7536" s="9" t="s">
        <v>76</v>
      </c>
      <c r="O7536" s="9" t="s">
        <v>23191</v>
      </c>
      <c r="P7536" s="12">
        <v>1</v>
      </c>
      <c r="Q7536" s="12" t="s">
        <v>28</v>
      </c>
      <c r="R7536" s="12"/>
      <c r="S7536" s="12">
        <v>1</v>
      </c>
      <c r="T7536" s="9" t="s">
        <v>23614</v>
      </c>
      <c r="U7536" s="9" t="s">
        <v>23206</v>
      </c>
      <c r="V7536" s="9" t="s">
        <v>23614</v>
      </c>
      <c r="W7536" s="14">
        <v>2</v>
      </c>
    </row>
    <row r="7537" spans="1:23" x14ac:dyDescent="0.25">
      <c r="A7537" s="8">
        <v>3844</v>
      </c>
      <c r="B7537" s="9" t="s">
        <v>27527</v>
      </c>
      <c r="C7537" s="9" t="s">
        <v>23182</v>
      </c>
      <c r="D7537" s="10" t="s">
        <v>27528</v>
      </c>
      <c r="E7537" s="11"/>
      <c r="F7537" s="9" t="s">
        <v>27529</v>
      </c>
      <c r="G7537" s="12">
        <v>9</v>
      </c>
      <c r="H7537" s="12"/>
      <c r="I7537" s="9"/>
      <c r="J7537" s="12">
        <v>0</v>
      </c>
      <c r="K7537" s="13">
        <v>43593</v>
      </c>
      <c r="L7537" s="86">
        <f>(Tabla2[[#This Row],[release_year]]-'VARIANZA Y DES. EST'!$L$11)^2</f>
        <v>0.67207602404598188</v>
      </c>
      <c r="M7537" s="12">
        <v>2015</v>
      </c>
      <c r="N7537" s="9" t="s">
        <v>82</v>
      </c>
      <c r="O7537" s="9" t="s">
        <v>23191</v>
      </c>
      <c r="P7537" s="12">
        <v>1</v>
      </c>
      <c r="Q7537" s="12" t="s">
        <v>28</v>
      </c>
      <c r="R7537" s="12"/>
      <c r="S7537" s="12">
        <v>1</v>
      </c>
      <c r="T7537" s="9" t="s">
        <v>23281</v>
      </c>
      <c r="U7537" s="9" t="s">
        <v>23187</v>
      </c>
      <c r="V7537" s="9" t="s">
        <v>23281</v>
      </c>
      <c r="W7537" s="14">
        <v>2</v>
      </c>
    </row>
    <row r="7538" spans="1:23" x14ac:dyDescent="0.25">
      <c r="A7538" s="8">
        <v>3845</v>
      </c>
      <c r="B7538" s="9" t="s">
        <v>27530</v>
      </c>
      <c r="C7538" s="9" t="s">
        <v>23182</v>
      </c>
      <c r="D7538" s="10" t="s">
        <v>27531</v>
      </c>
      <c r="E7538" s="11"/>
      <c r="F7538" s="9" t="s">
        <v>27532</v>
      </c>
      <c r="G7538" s="12">
        <v>4</v>
      </c>
      <c r="H7538" s="12"/>
      <c r="I7538" s="9"/>
      <c r="J7538" s="12">
        <v>0</v>
      </c>
      <c r="K7538" s="13">
        <v>43593</v>
      </c>
      <c r="L7538" s="86">
        <f>(Tabla2[[#This Row],[release_year]]-'VARIANZA Y DES. EST'!$L$11)^2</f>
        <v>3.3116808838167522</v>
      </c>
      <c r="M7538" s="12">
        <v>2016</v>
      </c>
      <c r="N7538" s="9" t="s">
        <v>82</v>
      </c>
      <c r="O7538" s="9" t="s">
        <v>23191</v>
      </c>
      <c r="P7538" s="12">
        <v>1</v>
      </c>
      <c r="Q7538" s="12" t="s">
        <v>28</v>
      </c>
      <c r="R7538" s="12"/>
      <c r="S7538" s="12">
        <v>1</v>
      </c>
      <c r="T7538" s="9" t="s">
        <v>23428</v>
      </c>
      <c r="U7538" s="9" t="s">
        <v>23187</v>
      </c>
      <c r="V7538" s="9" t="s">
        <v>23428</v>
      </c>
      <c r="W7538" s="14">
        <v>2</v>
      </c>
    </row>
    <row r="7539" spans="1:23" x14ac:dyDescent="0.25">
      <c r="A7539" s="8">
        <v>3846</v>
      </c>
      <c r="B7539" s="9" t="s">
        <v>27533</v>
      </c>
      <c r="C7539" s="9" t="s">
        <v>23182</v>
      </c>
      <c r="D7539" s="9" t="s">
        <v>27534</v>
      </c>
      <c r="E7539" s="9"/>
      <c r="F7539" s="9" t="s">
        <v>27535</v>
      </c>
      <c r="G7539" s="12">
        <v>8</v>
      </c>
      <c r="H7539" s="12"/>
      <c r="I7539" s="9"/>
      <c r="J7539" s="12">
        <v>0</v>
      </c>
      <c r="K7539" s="13">
        <v>43593</v>
      </c>
      <c r="L7539" s="86">
        <f>(Tabla2[[#This Row],[release_year]]-'VARIANZA Y DES. EST'!$L$11)^2</f>
        <v>3.3116808838167522</v>
      </c>
      <c r="M7539" s="12">
        <v>2016</v>
      </c>
      <c r="N7539" s="9" t="s">
        <v>35</v>
      </c>
      <c r="O7539" s="9" t="s">
        <v>23191</v>
      </c>
      <c r="P7539" s="12">
        <v>1</v>
      </c>
      <c r="Q7539" s="12" t="s">
        <v>28</v>
      </c>
      <c r="R7539" s="12"/>
      <c r="S7539" s="12">
        <v>1</v>
      </c>
      <c r="T7539" s="9" t="s">
        <v>23558</v>
      </c>
      <c r="U7539" s="9" t="s">
        <v>23187</v>
      </c>
      <c r="V7539" s="9" t="s">
        <v>23558</v>
      </c>
      <c r="W7539" s="14">
        <v>3</v>
      </c>
    </row>
    <row r="7540" spans="1:23" x14ac:dyDescent="0.25">
      <c r="A7540" s="8">
        <v>3847</v>
      </c>
      <c r="B7540" s="9" t="s">
        <v>27536</v>
      </c>
      <c r="C7540" s="9" t="s">
        <v>23182</v>
      </c>
      <c r="D7540" s="9" t="s">
        <v>27537</v>
      </c>
      <c r="E7540" s="9"/>
      <c r="F7540" s="9" t="s">
        <v>27538</v>
      </c>
      <c r="G7540" s="12">
        <v>5</v>
      </c>
      <c r="H7540" s="12"/>
      <c r="I7540" s="9"/>
      <c r="J7540" s="12">
        <v>0</v>
      </c>
      <c r="K7540" s="13">
        <v>43593</v>
      </c>
      <c r="L7540" s="86">
        <f>(Tabla2[[#This Row],[release_year]]-'VARIANZA Y DES. EST'!$L$11)^2</f>
        <v>0.67207602404598188</v>
      </c>
      <c r="M7540" s="12">
        <v>2015</v>
      </c>
      <c r="N7540" s="9" t="s">
        <v>82</v>
      </c>
      <c r="O7540" s="9" t="s">
        <v>23191</v>
      </c>
      <c r="P7540" s="12">
        <v>1</v>
      </c>
      <c r="Q7540" s="12" t="s">
        <v>28</v>
      </c>
      <c r="R7540" s="12"/>
      <c r="S7540" s="12">
        <v>1</v>
      </c>
      <c r="T7540" s="9" t="s">
        <v>23558</v>
      </c>
      <c r="U7540" s="9" t="s">
        <v>23187</v>
      </c>
      <c r="V7540" s="9" t="s">
        <v>23558</v>
      </c>
      <c r="W7540" s="14">
        <v>3</v>
      </c>
    </row>
    <row r="7541" spans="1:23" x14ac:dyDescent="0.25">
      <c r="A7541" s="8">
        <v>3848</v>
      </c>
      <c r="B7541" s="9" t="s">
        <v>27539</v>
      </c>
      <c r="C7541" s="9" t="s">
        <v>23182</v>
      </c>
      <c r="D7541" s="10" t="s">
        <v>27540</v>
      </c>
      <c r="E7541" s="11"/>
      <c r="F7541" s="9" t="s">
        <v>27541</v>
      </c>
      <c r="G7541" s="12">
        <v>9</v>
      </c>
      <c r="H7541" s="12"/>
      <c r="I7541" s="9"/>
      <c r="J7541" s="12">
        <v>0</v>
      </c>
      <c r="K7541" s="13">
        <v>43593</v>
      </c>
      <c r="L7541" s="86">
        <f>(Tabla2[[#This Row],[release_year]]-'VARIANZA Y DES. EST'!$L$11)^2</f>
        <v>0.67207602404598188</v>
      </c>
      <c r="M7541" s="12">
        <v>2015</v>
      </c>
      <c r="N7541" s="9" t="s">
        <v>35</v>
      </c>
      <c r="O7541" s="9" t="s">
        <v>23191</v>
      </c>
      <c r="P7541" s="12">
        <v>1</v>
      </c>
      <c r="Q7541" s="12" t="s">
        <v>28</v>
      </c>
      <c r="R7541" s="12"/>
      <c r="S7541" s="12">
        <v>1</v>
      </c>
      <c r="T7541" s="9" t="s">
        <v>23558</v>
      </c>
      <c r="U7541" s="9" t="s">
        <v>23187</v>
      </c>
      <c r="V7541" s="9" t="s">
        <v>23558</v>
      </c>
      <c r="W7541" s="14">
        <v>3</v>
      </c>
    </row>
    <row r="7542" spans="1:23" x14ac:dyDescent="0.25">
      <c r="A7542" s="8">
        <v>3849</v>
      </c>
      <c r="B7542" s="9" t="s">
        <v>27542</v>
      </c>
      <c r="C7542" s="9" t="s">
        <v>23182</v>
      </c>
      <c r="D7542" s="10" t="s">
        <v>27543</v>
      </c>
      <c r="E7542" s="11"/>
      <c r="F7542" s="9" t="s">
        <v>27544</v>
      </c>
      <c r="G7542" s="12">
        <v>4</v>
      </c>
      <c r="H7542" s="12"/>
      <c r="I7542" s="9"/>
      <c r="J7542" s="12">
        <v>0</v>
      </c>
      <c r="K7542" s="13">
        <v>43593</v>
      </c>
      <c r="L7542" s="86">
        <f>(Tabla2[[#This Row],[release_year]]-'VARIANZA Y DES. EST'!$L$11)^2</f>
        <v>3.3116808838167522</v>
      </c>
      <c r="M7542" s="12">
        <v>2016</v>
      </c>
      <c r="N7542" s="9" t="s">
        <v>82</v>
      </c>
      <c r="O7542" s="9" t="s">
        <v>23191</v>
      </c>
      <c r="P7542" s="12">
        <v>1</v>
      </c>
      <c r="Q7542" s="12" t="s">
        <v>28</v>
      </c>
      <c r="R7542" s="12"/>
      <c r="S7542" s="12">
        <v>1</v>
      </c>
      <c r="T7542" s="9" t="s">
        <v>23281</v>
      </c>
      <c r="U7542" s="9" t="s">
        <v>23187</v>
      </c>
      <c r="V7542" s="9" t="s">
        <v>23281</v>
      </c>
      <c r="W7542" s="14">
        <v>2</v>
      </c>
    </row>
    <row r="7543" spans="1:23" x14ac:dyDescent="0.25">
      <c r="A7543" s="8">
        <v>3850</v>
      </c>
      <c r="B7543" s="9" t="s">
        <v>27545</v>
      </c>
      <c r="C7543" s="9" t="s">
        <v>23182</v>
      </c>
      <c r="D7543" s="10" t="s">
        <v>27546</v>
      </c>
      <c r="E7543" s="11"/>
      <c r="F7543" s="9" t="s">
        <v>27547</v>
      </c>
      <c r="G7543" s="12">
        <v>7</v>
      </c>
      <c r="H7543" s="12"/>
      <c r="I7543" s="9"/>
      <c r="J7543" s="12">
        <v>0</v>
      </c>
      <c r="K7543" s="13">
        <v>43593</v>
      </c>
      <c r="L7543" s="86">
        <f>(Tabla2[[#This Row],[release_year]]-'VARIANZA Y DES. EST'!$L$11)^2</f>
        <v>0.67207602404598188</v>
      </c>
      <c r="M7543" s="12">
        <v>2015</v>
      </c>
      <c r="N7543" s="9" t="s">
        <v>35</v>
      </c>
      <c r="O7543" s="9" t="s">
        <v>23191</v>
      </c>
      <c r="P7543" s="12">
        <v>1</v>
      </c>
      <c r="Q7543" s="12" t="s">
        <v>28</v>
      </c>
      <c r="R7543" s="12"/>
      <c r="S7543" s="12">
        <v>1</v>
      </c>
      <c r="T7543" s="9" t="s">
        <v>23201</v>
      </c>
      <c r="U7543" s="9" t="s">
        <v>23187</v>
      </c>
      <c r="V7543" s="9" t="s">
        <v>23201</v>
      </c>
      <c r="W7543" s="14">
        <v>3</v>
      </c>
    </row>
    <row r="7544" spans="1:23" x14ac:dyDescent="0.25">
      <c r="A7544" s="8">
        <v>3851</v>
      </c>
      <c r="B7544" s="9" t="s">
        <v>27548</v>
      </c>
      <c r="C7544" s="9" t="s">
        <v>23182</v>
      </c>
      <c r="D7544" s="10" t="s">
        <v>27549</v>
      </c>
      <c r="E7544" s="11"/>
      <c r="F7544" s="9" t="s">
        <v>27550</v>
      </c>
      <c r="G7544" s="12">
        <v>5</v>
      </c>
      <c r="H7544" s="12"/>
      <c r="I7544" s="9"/>
      <c r="J7544" s="12">
        <v>0</v>
      </c>
      <c r="K7544" s="13">
        <v>43593</v>
      </c>
      <c r="L7544" s="86">
        <f>(Tabla2[[#This Row],[release_year]]-'VARIANZA Y DES. EST'!$L$11)^2</f>
        <v>3.3116808838167522</v>
      </c>
      <c r="M7544" s="12">
        <v>2016</v>
      </c>
      <c r="N7544" s="9" t="s">
        <v>82</v>
      </c>
      <c r="O7544" s="9" t="s">
        <v>23191</v>
      </c>
      <c r="P7544" s="12">
        <v>1</v>
      </c>
      <c r="Q7544" s="12" t="s">
        <v>28</v>
      </c>
      <c r="R7544" s="12"/>
      <c r="S7544" s="12">
        <v>1</v>
      </c>
      <c r="T7544" s="9" t="s">
        <v>23281</v>
      </c>
      <c r="U7544" s="9" t="s">
        <v>23187</v>
      </c>
      <c r="V7544" s="9" t="s">
        <v>23281</v>
      </c>
      <c r="W7544" s="14">
        <v>2</v>
      </c>
    </row>
    <row r="7545" spans="1:23" x14ac:dyDescent="0.25">
      <c r="A7545" s="8">
        <v>3852</v>
      </c>
      <c r="B7545" s="9" t="s">
        <v>27551</v>
      </c>
      <c r="C7545" s="9" t="s">
        <v>23182</v>
      </c>
      <c r="D7545" s="10" t="s">
        <v>27552</v>
      </c>
      <c r="E7545" s="11"/>
      <c r="F7545" s="9" t="s">
        <v>27553</v>
      </c>
      <c r="G7545" s="12">
        <v>9</v>
      </c>
      <c r="H7545" s="12"/>
      <c r="I7545" s="9"/>
      <c r="J7545" s="12">
        <v>0</v>
      </c>
      <c r="K7545" s="13">
        <v>43593</v>
      </c>
      <c r="L7545" s="86">
        <f>(Tabla2[[#This Row],[release_year]]-'VARIANZA Y DES. EST'!$L$11)^2</f>
        <v>3.3116808838167522</v>
      </c>
      <c r="M7545" s="12">
        <v>2016</v>
      </c>
      <c r="N7545" s="9" t="s">
        <v>35</v>
      </c>
      <c r="O7545" s="9" t="s">
        <v>23191</v>
      </c>
      <c r="P7545" s="12">
        <v>1</v>
      </c>
      <c r="Q7545" s="12" t="s">
        <v>28</v>
      </c>
      <c r="R7545" s="12"/>
      <c r="S7545" s="12">
        <v>1</v>
      </c>
      <c r="T7545" s="9" t="s">
        <v>23285</v>
      </c>
      <c r="U7545" s="9" t="s">
        <v>23187</v>
      </c>
      <c r="V7545" s="9" t="s">
        <v>23285</v>
      </c>
      <c r="W7545" s="14">
        <v>3</v>
      </c>
    </row>
    <row r="7546" spans="1:23" x14ac:dyDescent="0.25">
      <c r="A7546" s="8">
        <v>3853</v>
      </c>
      <c r="B7546" s="9" t="s">
        <v>27554</v>
      </c>
      <c r="C7546" s="9" t="s">
        <v>23182</v>
      </c>
      <c r="D7546" s="9" t="s">
        <v>27555</v>
      </c>
      <c r="E7546" s="9"/>
      <c r="F7546" s="9" t="s">
        <v>27556</v>
      </c>
      <c r="G7546" s="12">
        <v>9</v>
      </c>
      <c r="H7546" s="9" t="s">
        <v>1349</v>
      </c>
      <c r="I7546" s="9" t="s">
        <v>1349</v>
      </c>
      <c r="J7546" s="12">
        <v>1</v>
      </c>
      <c r="K7546" s="13">
        <v>43592</v>
      </c>
      <c r="L7546" s="86">
        <f>(Tabla2[[#This Row],[release_year]]-'VARIANZA Y DES. EST'!$L$11)^2</f>
        <v>23.230495463129063</v>
      </c>
      <c r="M7546" s="12">
        <v>2019</v>
      </c>
      <c r="N7546" s="9" t="s">
        <v>35</v>
      </c>
      <c r="O7546" s="9" t="s">
        <v>23191</v>
      </c>
      <c r="P7546" s="12">
        <v>1</v>
      </c>
      <c r="Q7546" s="12" t="s">
        <v>28</v>
      </c>
      <c r="R7546" s="12"/>
      <c r="S7546" s="12">
        <v>1</v>
      </c>
      <c r="T7546" s="9" t="s">
        <v>24391</v>
      </c>
      <c r="U7546" s="9" t="s">
        <v>23193</v>
      </c>
      <c r="V7546" s="9" t="s">
        <v>24391</v>
      </c>
      <c r="W7546" s="14">
        <v>3</v>
      </c>
    </row>
    <row r="7547" spans="1:23" x14ac:dyDescent="0.25">
      <c r="A7547" s="8">
        <v>3854</v>
      </c>
      <c r="B7547" s="9" t="s">
        <v>27557</v>
      </c>
      <c r="C7547" s="9" t="s">
        <v>23182</v>
      </c>
      <c r="D7547" s="10" t="s">
        <v>27558</v>
      </c>
      <c r="E7547" s="11"/>
      <c r="F7547" s="9" t="s">
        <v>27559</v>
      </c>
      <c r="G7547" s="12">
        <v>3</v>
      </c>
      <c r="H7547" s="12"/>
      <c r="I7547" s="9"/>
      <c r="J7547" s="12">
        <v>0</v>
      </c>
      <c r="K7547" s="13">
        <v>43592</v>
      </c>
      <c r="L7547" s="86">
        <f>(Tabla2[[#This Row],[release_year]]-'VARIANZA Y DES. EST'!$L$11)^2</f>
        <v>23.230495463129063</v>
      </c>
      <c r="M7547" s="12">
        <v>2019</v>
      </c>
      <c r="N7547" s="9" t="s">
        <v>35</v>
      </c>
      <c r="O7547" s="9" t="s">
        <v>23191</v>
      </c>
      <c r="P7547" s="12">
        <v>1</v>
      </c>
      <c r="Q7547" s="12" t="s">
        <v>28</v>
      </c>
      <c r="R7547" s="12"/>
      <c r="S7547" s="12">
        <v>1</v>
      </c>
      <c r="T7547" s="9" t="s">
        <v>23477</v>
      </c>
      <c r="U7547" s="9" t="s">
        <v>23187</v>
      </c>
      <c r="V7547" s="9" t="s">
        <v>23477</v>
      </c>
      <c r="W7547" s="14">
        <v>3</v>
      </c>
    </row>
    <row r="7548" spans="1:23" x14ac:dyDescent="0.25">
      <c r="A7548" s="8">
        <v>3855</v>
      </c>
      <c r="B7548" s="9" t="s">
        <v>27560</v>
      </c>
      <c r="C7548" s="9" t="s">
        <v>23182</v>
      </c>
      <c r="D7548" s="10" t="s">
        <v>27561</v>
      </c>
      <c r="E7548" s="11"/>
      <c r="F7548" s="9" t="s">
        <v>27562</v>
      </c>
      <c r="G7548" s="12">
        <v>6</v>
      </c>
      <c r="H7548" s="9" t="s">
        <v>2816</v>
      </c>
      <c r="I7548" s="9" t="s">
        <v>2816</v>
      </c>
      <c r="J7548" s="12">
        <v>1</v>
      </c>
      <c r="K7548" s="13">
        <v>43592</v>
      </c>
      <c r="L7548" s="86">
        <f>(Tabla2[[#This Row],[release_year]]-'VARIANZA Y DES. EST'!$L$11)^2</f>
        <v>23.230495463129063</v>
      </c>
      <c r="M7548" s="12">
        <v>2019</v>
      </c>
      <c r="N7548" s="9" t="s">
        <v>35</v>
      </c>
      <c r="O7548" s="9" t="s">
        <v>23191</v>
      </c>
      <c r="P7548" s="12">
        <v>1</v>
      </c>
      <c r="Q7548" s="12" t="s">
        <v>28</v>
      </c>
      <c r="R7548" s="12"/>
      <c r="S7548" s="12">
        <v>1</v>
      </c>
      <c r="T7548" s="9" t="s">
        <v>23281</v>
      </c>
      <c r="U7548" s="9" t="s">
        <v>23187</v>
      </c>
      <c r="V7548" s="9" t="s">
        <v>23281</v>
      </c>
      <c r="W7548" s="14">
        <v>2</v>
      </c>
    </row>
    <row r="7549" spans="1:23" x14ac:dyDescent="0.25">
      <c r="A7549" s="8">
        <v>3856</v>
      </c>
      <c r="B7549" s="9" t="s">
        <v>27563</v>
      </c>
      <c r="C7549" s="9" t="s">
        <v>23182</v>
      </c>
      <c r="D7549" s="9" t="s">
        <v>27564</v>
      </c>
      <c r="E7549" s="9"/>
      <c r="F7549" s="9" t="s">
        <v>27565</v>
      </c>
      <c r="G7549" s="12">
        <v>5</v>
      </c>
      <c r="H7549" s="9" t="s">
        <v>92</v>
      </c>
      <c r="I7549" s="9" t="s">
        <v>92</v>
      </c>
      <c r="J7549" s="12">
        <v>1</v>
      </c>
      <c r="K7549" s="13">
        <v>43592</v>
      </c>
      <c r="L7549" s="86">
        <f>(Tabla2[[#This Row],[release_year]]-'VARIANZA Y DES. EST'!$L$11)^2</f>
        <v>23.230495463129063</v>
      </c>
      <c r="M7549" s="12">
        <v>2019</v>
      </c>
      <c r="N7549" s="9" t="s">
        <v>35</v>
      </c>
      <c r="O7549" s="9" t="s">
        <v>23191</v>
      </c>
      <c r="P7549" s="12">
        <v>1</v>
      </c>
      <c r="Q7549" s="12" t="s">
        <v>28</v>
      </c>
      <c r="R7549" s="12"/>
      <c r="S7549" s="12">
        <v>1</v>
      </c>
      <c r="T7549" s="9" t="s">
        <v>23445</v>
      </c>
      <c r="U7549" s="9" t="s">
        <v>23193</v>
      </c>
      <c r="V7549" s="9" t="s">
        <v>23445</v>
      </c>
      <c r="W7549" s="14">
        <v>3</v>
      </c>
    </row>
    <row r="7550" spans="1:23" x14ac:dyDescent="0.25">
      <c r="A7550" s="8">
        <v>3857</v>
      </c>
      <c r="B7550" s="9" t="s">
        <v>27566</v>
      </c>
      <c r="C7550" s="9" t="s">
        <v>23182</v>
      </c>
      <c r="D7550" s="9" t="s">
        <v>27567</v>
      </c>
      <c r="E7550" s="9"/>
      <c r="F7550" s="9" t="s">
        <v>27568</v>
      </c>
      <c r="G7550" s="12">
        <v>6</v>
      </c>
      <c r="H7550" s="12"/>
      <c r="I7550" s="9"/>
      <c r="J7550" s="12">
        <v>0</v>
      </c>
      <c r="K7550" s="13">
        <v>43592</v>
      </c>
      <c r="L7550" s="86">
        <f>(Tabla2[[#This Row],[release_year]]-'VARIANZA Y DES. EST'!$L$11)^2</f>
        <v>23.230495463129063</v>
      </c>
      <c r="M7550" s="12">
        <v>2019</v>
      </c>
      <c r="N7550" s="9" t="s">
        <v>35</v>
      </c>
      <c r="O7550" s="9" t="s">
        <v>23191</v>
      </c>
      <c r="P7550" s="12">
        <v>1</v>
      </c>
      <c r="Q7550" s="12" t="s">
        <v>28</v>
      </c>
      <c r="R7550" s="12"/>
      <c r="S7550" s="12">
        <v>1</v>
      </c>
      <c r="T7550" s="9" t="s">
        <v>23281</v>
      </c>
      <c r="U7550" s="9" t="s">
        <v>23187</v>
      </c>
      <c r="V7550" s="9" t="s">
        <v>23281</v>
      </c>
      <c r="W7550" s="14">
        <v>2</v>
      </c>
    </row>
    <row r="7551" spans="1:23" x14ac:dyDescent="0.25">
      <c r="A7551" s="8">
        <v>3861</v>
      </c>
      <c r="B7551" s="9" t="s">
        <v>27569</v>
      </c>
      <c r="C7551" s="9" t="s">
        <v>23182</v>
      </c>
      <c r="D7551" s="9" t="s">
        <v>27570</v>
      </c>
      <c r="E7551" s="18" t="s">
        <v>27571</v>
      </c>
      <c r="F7551" s="9" t="s">
        <v>27572</v>
      </c>
      <c r="G7551" s="12">
        <v>13</v>
      </c>
      <c r="H7551" s="9" t="s">
        <v>468</v>
      </c>
      <c r="I7551" s="9" t="s">
        <v>468</v>
      </c>
      <c r="J7551" s="12">
        <v>1</v>
      </c>
      <c r="K7551" s="13">
        <v>43588</v>
      </c>
      <c r="L7551" s="86">
        <f>(Tabla2[[#This Row],[release_year]]-'VARIANZA Y DES. EST'!$L$11)^2</f>
        <v>23.230495463129063</v>
      </c>
      <c r="M7551" s="12">
        <v>2019</v>
      </c>
      <c r="N7551" s="9" t="s">
        <v>76</v>
      </c>
      <c r="O7551" s="9" t="s">
        <v>23191</v>
      </c>
      <c r="P7551" s="12">
        <v>1</v>
      </c>
      <c r="Q7551" s="12" t="s">
        <v>28</v>
      </c>
      <c r="R7551" s="12"/>
      <c r="S7551" s="12">
        <v>1</v>
      </c>
      <c r="T7551" s="9" t="s">
        <v>23370</v>
      </c>
      <c r="U7551" s="9" t="s">
        <v>23193</v>
      </c>
      <c r="V7551" s="9" t="s">
        <v>23370</v>
      </c>
      <c r="W7551" s="14">
        <v>3</v>
      </c>
    </row>
    <row r="7552" spans="1:23" x14ac:dyDescent="0.25">
      <c r="A7552" s="8">
        <v>3862</v>
      </c>
      <c r="B7552" s="9" t="s">
        <v>27573</v>
      </c>
      <c r="C7552" s="9" t="s">
        <v>23182</v>
      </c>
      <c r="D7552" s="10" t="s">
        <v>27574</v>
      </c>
      <c r="E7552" s="11"/>
      <c r="F7552" s="9" t="s">
        <v>27575</v>
      </c>
      <c r="G7552" s="12">
        <v>8</v>
      </c>
      <c r="H7552" s="9" t="s">
        <v>160</v>
      </c>
      <c r="I7552" s="9" t="s">
        <v>27576</v>
      </c>
      <c r="J7552" s="12">
        <v>2</v>
      </c>
      <c r="K7552" s="13">
        <v>43588</v>
      </c>
      <c r="L7552" s="86">
        <f>(Tabla2[[#This Row],[release_year]]-'VARIANZA Y DES. EST'!$L$11)^2</f>
        <v>23.230495463129063</v>
      </c>
      <c r="M7552" s="12">
        <v>2019</v>
      </c>
      <c r="N7552" s="9" t="s">
        <v>110</v>
      </c>
      <c r="O7552" s="9" t="s">
        <v>23185</v>
      </c>
      <c r="P7552" s="12">
        <v>2</v>
      </c>
      <c r="Q7552" s="12" t="s">
        <v>28</v>
      </c>
      <c r="R7552" s="12"/>
      <c r="S7552" s="12">
        <v>2</v>
      </c>
      <c r="T7552" s="9" t="s">
        <v>23268</v>
      </c>
      <c r="U7552" s="9" t="s">
        <v>23264</v>
      </c>
      <c r="V7552" s="9" t="s">
        <v>23268</v>
      </c>
      <c r="W7552" s="14">
        <v>2</v>
      </c>
    </row>
    <row r="7553" spans="1:23" x14ac:dyDescent="0.25">
      <c r="A7553" s="8">
        <v>3865</v>
      </c>
      <c r="B7553" s="9" t="s">
        <v>27577</v>
      </c>
      <c r="C7553" s="9" t="s">
        <v>23182</v>
      </c>
      <c r="D7553" s="9" t="s">
        <v>27578</v>
      </c>
      <c r="E7553" s="9"/>
      <c r="F7553" s="9" t="s">
        <v>27579</v>
      </c>
      <c r="G7553" s="12">
        <v>3</v>
      </c>
      <c r="H7553" s="9" t="s">
        <v>126</v>
      </c>
      <c r="I7553" s="9" t="s">
        <v>126</v>
      </c>
      <c r="J7553" s="12">
        <v>1</v>
      </c>
      <c r="K7553" s="13">
        <v>43588</v>
      </c>
      <c r="L7553" s="86">
        <f>(Tabla2[[#This Row],[release_year]]-'VARIANZA Y DES. EST'!$L$11)^2</f>
        <v>23.230495463129063</v>
      </c>
      <c r="M7553" s="12">
        <v>2019</v>
      </c>
      <c r="N7553" s="9" t="s">
        <v>82</v>
      </c>
      <c r="O7553" s="9" t="s">
        <v>23191</v>
      </c>
      <c r="P7553" s="12">
        <v>1</v>
      </c>
      <c r="Q7553" s="12" t="s">
        <v>28</v>
      </c>
      <c r="R7553" s="12"/>
      <c r="S7553" s="12">
        <v>1</v>
      </c>
      <c r="T7553" s="9" t="s">
        <v>23290</v>
      </c>
      <c r="U7553" s="9" t="s">
        <v>23290</v>
      </c>
      <c r="V7553" s="9" t="s">
        <v>23290</v>
      </c>
      <c r="W7553" s="14">
        <v>1</v>
      </c>
    </row>
    <row r="7554" spans="1:23" x14ac:dyDescent="0.25">
      <c r="A7554" s="8">
        <v>3868</v>
      </c>
      <c r="B7554" s="9" t="s">
        <v>27580</v>
      </c>
      <c r="C7554" s="9" t="s">
        <v>23182</v>
      </c>
      <c r="D7554" s="10" t="s">
        <v>27581</v>
      </c>
      <c r="E7554" s="11"/>
      <c r="F7554" s="9" t="s">
        <v>27582</v>
      </c>
      <c r="G7554" s="12">
        <v>6</v>
      </c>
      <c r="H7554" s="9" t="s">
        <v>25</v>
      </c>
      <c r="I7554" s="9" t="s">
        <v>25</v>
      </c>
      <c r="J7554" s="12">
        <v>1</v>
      </c>
      <c r="K7554" s="13">
        <v>43588</v>
      </c>
      <c r="L7554" s="86">
        <f>(Tabla2[[#This Row],[release_year]]-'VARIANZA Y DES. EST'!$L$11)^2</f>
        <v>23.230495463129063</v>
      </c>
      <c r="M7554" s="12">
        <v>2019</v>
      </c>
      <c r="N7554" s="9" t="s">
        <v>76</v>
      </c>
      <c r="O7554" s="9" t="s">
        <v>23191</v>
      </c>
      <c r="P7554" s="12">
        <v>1</v>
      </c>
      <c r="Q7554" s="12" t="s">
        <v>28</v>
      </c>
      <c r="R7554" s="12"/>
      <c r="S7554" s="12">
        <v>1</v>
      </c>
      <c r="T7554" s="9" t="s">
        <v>23229</v>
      </c>
      <c r="U7554" s="9" t="s">
        <v>23229</v>
      </c>
      <c r="V7554" s="9" t="s">
        <v>23229</v>
      </c>
      <c r="W7554" s="14">
        <v>1</v>
      </c>
    </row>
    <row r="7555" spans="1:23" x14ac:dyDescent="0.25">
      <c r="A7555" s="8">
        <v>3871</v>
      </c>
      <c r="B7555" s="9" t="s">
        <v>27583</v>
      </c>
      <c r="C7555" s="9" t="s">
        <v>23182</v>
      </c>
      <c r="D7555" s="10" t="s">
        <v>27584</v>
      </c>
      <c r="E7555" s="11"/>
      <c r="F7555" s="9" t="s">
        <v>27585</v>
      </c>
      <c r="G7555" s="12">
        <v>11</v>
      </c>
      <c r="H7555" s="9" t="s">
        <v>34</v>
      </c>
      <c r="I7555" s="9" t="s">
        <v>34</v>
      </c>
      <c r="J7555" s="12">
        <v>1</v>
      </c>
      <c r="K7555" s="13">
        <v>43586</v>
      </c>
      <c r="L7555" s="86">
        <f>(Tabla2[[#This Row],[release_year]]-'VARIANZA Y DES. EST'!$L$11)^2</f>
        <v>38.194842005650592</v>
      </c>
      <c r="M7555" s="12">
        <v>2008</v>
      </c>
      <c r="N7555" s="9" t="s">
        <v>76</v>
      </c>
      <c r="O7555" s="9" t="s">
        <v>23185</v>
      </c>
      <c r="P7555" s="12">
        <v>2</v>
      </c>
      <c r="Q7555" s="12" t="s">
        <v>28</v>
      </c>
      <c r="R7555" s="12"/>
      <c r="S7555" s="12">
        <v>2</v>
      </c>
      <c r="T7555" s="9" t="s">
        <v>23315</v>
      </c>
      <c r="U7555" s="9" t="s">
        <v>23316</v>
      </c>
      <c r="V7555" s="9" t="s">
        <v>23315</v>
      </c>
      <c r="W7555" s="14">
        <v>2</v>
      </c>
    </row>
    <row r="7556" spans="1:23" x14ac:dyDescent="0.25">
      <c r="A7556" s="8">
        <v>3877</v>
      </c>
      <c r="B7556" s="9" t="s">
        <v>27586</v>
      </c>
      <c r="C7556" s="9" t="s">
        <v>23182</v>
      </c>
      <c r="D7556" s="10" t="s">
        <v>27587</v>
      </c>
      <c r="E7556" s="11"/>
      <c r="F7556" s="9" t="s">
        <v>27588</v>
      </c>
      <c r="G7556" s="12">
        <v>9</v>
      </c>
      <c r="H7556" s="9" t="s">
        <v>4237</v>
      </c>
      <c r="I7556" s="9" t="s">
        <v>4237</v>
      </c>
      <c r="J7556" s="12">
        <v>1</v>
      </c>
      <c r="K7556" s="13">
        <v>43585</v>
      </c>
      <c r="L7556" s="86">
        <f>(Tabla2[[#This Row],[release_year]]-'VARIANZA Y DES. EST'!$L$11)^2</f>
        <v>3.2471164275211517E-2</v>
      </c>
      <c r="M7556" s="12">
        <v>2014</v>
      </c>
      <c r="N7556" s="9" t="s">
        <v>35</v>
      </c>
      <c r="O7556" s="9" t="s">
        <v>23191</v>
      </c>
      <c r="P7556" s="12">
        <v>1</v>
      </c>
      <c r="Q7556" s="12" t="s">
        <v>28</v>
      </c>
      <c r="R7556" s="12"/>
      <c r="S7556" s="12">
        <v>1</v>
      </c>
      <c r="T7556" s="9" t="s">
        <v>23396</v>
      </c>
      <c r="U7556" s="9" t="s">
        <v>23187</v>
      </c>
      <c r="V7556" s="9" t="s">
        <v>23396</v>
      </c>
      <c r="W7556" s="14">
        <v>3</v>
      </c>
    </row>
    <row r="7557" spans="1:23" x14ac:dyDescent="0.25">
      <c r="A7557" s="8">
        <v>3879</v>
      </c>
      <c r="B7557" s="9" t="s">
        <v>27589</v>
      </c>
      <c r="C7557" s="9" t="s">
        <v>23182</v>
      </c>
      <c r="D7557" s="10" t="s">
        <v>27590</v>
      </c>
      <c r="E7557" s="11"/>
      <c r="F7557" s="9" t="s">
        <v>27591</v>
      </c>
      <c r="G7557" s="12">
        <v>10</v>
      </c>
      <c r="H7557" s="9" t="s">
        <v>3799</v>
      </c>
      <c r="I7557" s="9" t="s">
        <v>3799</v>
      </c>
      <c r="J7557" s="12">
        <v>1</v>
      </c>
      <c r="K7557" s="13">
        <v>43585</v>
      </c>
      <c r="L7557" s="86">
        <f>(Tabla2[[#This Row],[release_year]]-'VARIANZA Y DES. EST'!$L$11)^2</f>
        <v>14.590890603358293</v>
      </c>
      <c r="M7557" s="12">
        <v>2018</v>
      </c>
      <c r="N7557" s="9" t="s">
        <v>76</v>
      </c>
      <c r="O7557" s="9" t="s">
        <v>23191</v>
      </c>
      <c r="P7557" s="12">
        <v>1</v>
      </c>
      <c r="Q7557" s="12" t="s">
        <v>28</v>
      </c>
      <c r="R7557" s="12"/>
      <c r="S7557" s="12">
        <v>1</v>
      </c>
      <c r="T7557" s="9" t="s">
        <v>23477</v>
      </c>
      <c r="U7557" s="9" t="s">
        <v>23187</v>
      </c>
      <c r="V7557" s="9" t="s">
        <v>23477</v>
      </c>
      <c r="W7557" s="14">
        <v>3</v>
      </c>
    </row>
    <row r="7558" spans="1:23" x14ac:dyDescent="0.25">
      <c r="A7558" s="8">
        <v>3880</v>
      </c>
      <c r="B7558" s="9" t="s">
        <v>27592</v>
      </c>
      <c r="C7558" s="9" t="s">
        <v>23182</v>
      </c>
      <c r="D7558" s="10" t="s">
        <v>27593</v>
      </c>
      <c r="E7558" s="11"/>
      <c r="F7558" s="18" t="s">
        <v>27594</v>
      </c>
      <c r="G7558" s="12">
        <v>8</v>
      </c>
      <c r="H7558" s="9" t="s">
        <v>34</v>
      </c>
      <c r="I7558" s="9" t="s">
        <v>34</v>
      </c>
      <c r="J7558" s="12">
        <v>1</v>
      </c>
      <c r="K7558" s="13">
        <v>43585</v>
      </c>
      <c r="L7558" s="86">
        <f>(Tabla2[[#This Row],[release_year]]-'VARIANZA Y DES. EST'!$L$11)^2</f>
        <v>14.590890603358293</v>
      </c>
      <c r="M7558" s="12">
        <v>2018</v>
      </c>
      <c r="N7558" s="9" t="s">
        <v>76</v>
      </c>
      <c r="O7558" s="9" t="s">
        <v>23191</v>
      </c>
      <c r="P7558" s="12">
        <v>1</v>
      </c>
      <c r="Q7558" s="12" t="s">
        <v>28</v>
      </c>
      <c r="R7558" s="12"/>
      <c r="S7558" s="12">
        <v>1</v>
      </c>
      <c r="T7558" s="9" t="s">
        <v>23907</v>
      </c>
      <c r="U7558" s="9" t="s">
        <v>23316</v>
      </c>
      <c r="V7558" s="9" t="s">
        <v>23907</v>
      </c>
      <c r="W7558" s="14">
        <v>3</v>
      </c>
    </row>
    <row r="7559" spans="1:23" x14ac:dyDescent="0.25">
      <c r="A7559" s="8">
        <v>3881</v>
      </c>
      <c r="B7559" s="9" t="s">
        <v>27595</v>
      </c>
      <c r="C7559" s="9" t="s">
        <v>23182</v>
      </c>
      <c r="D7559" s="10" t="s">
        <v>27596</v>
      </c>
      <c r="E7559" s="11"/>
      <c r="F7559" s="9" t="s">
        <v>27597</v>
      </c>
      <c r="G7559" s="12">
        <v>12</v>
      </c>
      <c r="H7559" s="12"/>
      <c r="I7559" s="9"/>
      <c r="J7559" s="12">
        <v>0</v>
      </c>
      <c r="K7559" s="13">
        <v>43585</v>
      </c>
      <c r="L7559" s="86">
        <f>(Tabla2[[#This Row],[release_year]]-'VARIANZA Y DES. EST'!$L$11)^2</f>
        <v>1.3928663045044412</v>
      </c>
      <c r="M7559" s="12">
        <v>2013</v>
      </c>
      <c r="N7559" s="9" t="s">
        <v>35</v>
      </c>
      <c r="O7559" s="9" t="s">
        <v>23191</v>
      </c>
      <c r="P7559" s="12">
        <v>1</v>
      </c>
      <c r="Q7559" s="12" t="s">
        <v>28</v>
      </c>
      <c r="R7559" s="12"/>
      <c r="S7559" s="12">
        <v>1</v>
      </c>
      <c r="T7559" s="9" t="s">
        <v>23477</v>
      </c>
      <c r="U7559" s="9" t="s">
        <v>23187</v>
      </c>
      <c r="V7559" s="9" t="s">
        <v>23477</v>
      </c>
      <c r="W7559" s="14">
        <v>3</v>
      </c>
    </row>
    <row r="7560" spans="1:23" x14ac:dyDescent="0.25">
      <c r="A7560" s="8">
        <v>3882</v>
      </c>
      <c r="B7560" s="9" t="s">
        <v>27598</v>
      </c>
      <c r="C7560" s="9" t="s">
        <v>23182</v>
      </c>
      <c r="D7560" s="10" t="s">
        <v>27599</v>
      </c>
      <c r="E7560" s="11"/>
      <c r="F7560" s="18" t="s">
        <v>27600</v>
      </c>
      <c r="G7560" s="12">
        <v>11</v>
      </c>
      <c r="H7560" s="9" t="s">
        <v>4237</v>
      </c>
      <c r="I7560" s="9" t="s">
        <v>4237</v>
      </c>
      <c r="J7560" s="12">
        <v>1</v>
      </c>
      <c r="K7560" s="13">
        <v>43585</v>
      </c>
      <c r="L7560" s="86">
        <f>(Tabla2[[#This Row],[release_year]]-'VARIANZA Y DES. EST'!$L$11)^2</f>
        <v>26.834446865421359</v>
      </c>
      <c r="M7560" s="12">
        <v>2009</v>
      </c>
      <c r="N7560" s="9" t="s">
        <v>35</v>
      </c>
      <c r="O7560" s="9" t="s">
        <v>23191</v>
      </c>
      <c r="P7560" s="12">
        <v>1</v>
      </c>
      <c r="Q7560" s="12" t="s">
        <v>28</v>
      </c>
      <c r="R7560" s="12"/>
      <c r="S7560" s="12">
        <v>1</v>
      </c>
      <c r="T7560" s="9" t="s">
        <v>26713</v>
      </c>
      <c r="U7560" s="9" t="s">
        <v>23187</v>
      </c>
      <c r="V7560" s="9" t="s">
        <v>26713</v>
      </c>
      <c r="W7560" s="14">
        <v>3</v>
      </c>
    </row>
    <row r="7561" spans="1:23" x14ac:dyDescent="0.25">
      <c r="A7561" s="8">
        <v>3883</v>
      </c>
      <c r="B7561" s="9" t="s">
        <v>27601</v>
      </c>
      <c r="C7561" s="9" t="s">
        <v>23182</v>
      </c>
      <c r="D7561" s="10" t="s">
        <v>27602</v>
      </c>
      <c r="E7561" s="11"/>
      <c r="F7561" s="18" t="s">
        <v>27603</v>
      </c>
      <c r="G7561" s="12">
        <v>8</v>
      </c>
      <c r="H7561" s="12"/>
      <c r="I7561" s="9"/>
      <c r="J7561" s="12">
        <v>0</v>
      </c>
      <c r="K7561" s="13">
        <v>43585</v>
      </c>
      <c r="L7561" s="86">
        <f>(Tabla2[[#This Row],[release_year]]-'VARIANZA Y DES. EST'!$L$11)^2</f>
        <v>4.7532614447336705</v>
      </c>
      <c r="M7561" s="12">
        <v>2012</v>
      </c>
      <c r="N7561" s="9" t="s">
        <v>76</v>
      </c>
      <c r="O7561" s="9" t="s">
        <v>23191</v>
      </c>
      <c r="P7561" s="12">
        <v>1</v>
      </c>
      <c r="Q7561" s="12" t="s">
        <v>28</v>
      </c>
      <c r="R7561" s="12"/>
      <c r="S7561" s="12">
        <v>1</v>
      </c>
      <c r="T7561" s="9" t="s">
        <v>23477</v>
      </c>
      <c r="U7561" s="9" t="s">
        <v>23187</v>
      </c>
      <c r="V7561" s="9" t="s">
        <v>23477</v>
      </c>
      <c r="W7561" s="14">
        <v>3</v>
      </c>
    </row>
    <row r="7562" spans="1:23" x14ac:dyDescent="0.25">
      <c r="A7562" s="8">
        <v>3884</v>
      </c>
      <c r="B7562" s="9" t="s">
        <v>27604</v>
      </c>
      <c r="C7562" s="9" t="s">
        <v>23182</v>
      </c>
      <c r="D7562" s="10" t="s">
        <v>27605</v>
      </c>
      <c r="E7562" s="11"/>
      <c r="F7562" s="9" t="s">
        <v>27606</v>
      </c>
      <c r="G7562" s="12">
        <v>5</v>
      </c>
      <c r="H7562" s="9" t="s">
        <v>4237</v>
      </c>
      <c r="I7562" s="9" t="s">
        <v>4237</v>
      </c>
      <c r="J7562" s="12">
        <v>1</v>
      </c>
      <c r="K7562" s="13">
        <v>43585</v>
      </c>
      <c r="L7562" s="86">
        <f>(Tabla2[[#This Row],[release_year]]-'VARIANZA Y DES. EST'!$L$11)^2</f>
        <v>103.6364225665675</v>
      </c>
      <c r="M7562" s="12">
        <v>2004</v>
      </c>
      <c r="N7562" s="9" t="s">
        <v>76</v>
      </c>
      <c r="O7562" s="9" t="s">
        <v>23191</v>
      </c>
      <c r="P7562" s="12">
        <v>1</v>
      </c>
      <c r="Q7562" s="12" t="s">
        <v>28</v>
      </c>
      <c r="R7562" s="12"/>
      <c r="S7562" s="12">
        <v>1</v>
      </c>
      <c r="T7562" s="9" t="s">
        <v>23705</v>
      </c>
      <c r="U7562" s="9" t="s">
        <v>23193</v>
      </c>
      <c r="V7562" s="9" t="s">
        <v>23705</v>
      </c>
      <c r="W7562" s="14">
        <v>3</v>
      </c>
    </row>
    <row r="7563" spans="1:23" x14ac:dyDescent="0.25">
      <c r="A7563" s="8">
        <v>3885</v>
      </c>
      <c r="B7563" s="9" t="s">
        <v>27607</v>
      </c>
      <c r="C7563" s="9" t="s">
        <v>23182</v>
      </c>
      <c r="D7563" s="10" t="s">
        <v>27608</v>
      </c>
      <c r="E7563" s="11"/>
      <c r="F7563" s="9" t="s">
        <v>27609</v>
      </c>
      <c r="G7563" s="12">
        <v>5</v>
      </c>
      <c r="H7563" s="9" t="s">
        <v>25</v>
      </c>
      <c r="I7563" s="9" t="s">
        <v>25</v>
      </c>
      <c r="J7563" s="12">
        <v>1</v>
      </c>
      <c r="K7563" s="13">
        <v>43584</v>
      </c>
      <c r="L7563" s="86">
        <f>(Tabla2[[#This Row],[release_year]]-'VARIANZA Y DES. EST'!$L$11)^2</f>
        <v>14.590890603358293</v>
      </c>
      <c r="M7563" s="12">
        <v>2018</v>
      </c>
      <c r="N7563" s="9" t="s">
        <v>76</v>
      </c>
      <c r="O7563" s="9" t="s">
        <v>23255</v>
      </c>
      <c r="P7563" s="12">
        <v>3</v>
      </c>
      <c r="Q7563" s="12" t="s">
        <v>28</v>
      </c>
      <c r="R7563" s="12"/>
      <c r="S7563" s="12">
        <v>3</v>
      </c>
      <c r="T7563" s="9" t="s">
        <v>26925</v>
      </c>
      <c r="U7563" s="9" t="s">
        <v>23566</v>
      </c>
      <c r="V7563" s="9" t="s">
        <v>26925</v>
      </c>
      <c r="W7563" s="14">
        <v>3</v>
      </c>
    </row>
    <row r="7564" spans="1:23" x14ac:dyDescent="0.25">
      <c r="A7564" s="8">
        <v>3887</v>
      </c>
      <c r="B7564" s="9" t="s">
        <v>27610</v>
      </c>
      <c r="C7564" s="9" t="s">
        <v>23182</v>
      </c>
      <c r="D7564" s="10" t="s">
        <v>27611</v>
      </c>
      <c r="E7564" s="11"/>
      <c r="F7564" s="9" t="s">
        <v>27612</v>
      </c>
      <c r="G7564" s="12">
        <v>9</v>
      </c>
      <c r="H7564" s="9" t="s">
        <v>468</v>
      </c>
      <c r="I7564" s="9" t="s">
        <v>472</v>
      </c>
      <c r="J7564" s="12">
        <v>2</v>
      </c>
      <c r="K7564" s="13">
        <v>43583</v>
      </c>
      <c r="L7564" s="86">
        <f>(Tabla2[[#This Row],[release_year]]-'VARIANZA Y DES. EST'!$L$11)^2</f>
        <v>14.590890603358293</v>
      </c>
      <c r="M7564" s="12">
        <v>2018</v>
      </c>
      <c r="N7564" s="9" t="s">
        <v>76</v>
      </c>
      <c r="O7564" s="9" t="s">
        <v>23243</v>
      </c>
      <c r="P7564" s="12">
        <v>5</v>
      </c>
      <c r="Q7564" s="12" t="s">
        <v>28</v>
      </c>
      <c r="R7564" s="12"/>
      <c r="S7564" s="12">
        <v>5</v>
      </c>
      <c r="T7564" s="9" t="s">
        <v>23370</v>
      </c>
      <c r="U7564" s="9" t="s">
        <v>23193</v>
      </c>
      <c r="V7564" s="9" t="s">
        <v>23370</v>
      </c>
      <c r="W7564" s="14">
        <v>3</v>
      </c>
    </row>
    <row r="7565" spans="1:23" x14ac:dyDescent="0.25">
      <c r="A7565" s="8">
        <v>3888</v>
      </c>
      <c r="B7565" s="9" t="s">
        <v>27613</v>
      </c>
      <c r="C7565" s="9" t="s">
        <v>23182</v>
      </c>
      <c r="D7565" s="9" t="s">
        <v>27614</v>
      </c>
      <c r="E7565" s="9"/>
      <c r="F7565" s="18" t="s">
        <v>27615</v>
      </c>
      <c r="G7565" s="12">
        <v>10</v>
      </c>
      <c r="H7565" s="9" t="s">
        <v>25</v>
      </c>
      <c r="I7565" s="9" t="s">
        <v>25</v>
      </c>
      <c r="J7565" s="12">
        <v>1</v>
      </c>
      <c r="K7565" s="13">
        <v>43581</v>
      </c>
      <c r="L7565" s="86">
        <f>(Tabla2[[#This Row],[release_year]]-'VARIANZA Y DES. EST'!$L$11)^2</f>
        <v>23.230495463129063</v>
      </c>
      <c r="M7565" s="12">
        <v>2019</v>
      </c>
      <c r="N7565" s="9" t="s">
        <v>76</v>
      </c>
      <c r="O7565" s="9" t="s">
        <v>23191</v>
      </c>
      <c r="P7565" s="12">
        <v>1</v>
      </c>
      <c r="Q7565" s="12" t="s">
        <v>28</v>
      </c>
      <c r="R7565" s="12"/>
      <c r="S7565" s="12">
        <v>1</v>
      </c>
      <c r="T7565" s="9" t="s">
        <v>27616</v>
      </c>
      <c r="U7565" s="9" t="s">
        <v>24396</v>
      </c>
      <c r="V7565" s="9" t="s">
        <v>27616</v>
      </c>
      <c r="W7565" s="14">
        <v>3</v>
      </c>
    </row>
    <row r="7566" spans="1:23" x14ac:dyDescent="0.25">
      <c r="A7566" s="8">
        <v>3893</v>
      </c>
      <c r="B7566" s="9" t="s">
        <v>27617</v>
      </c>
      <c r="C7566" s="9" t="s">
        <v>23182</v>
      </c>
      <c r="D7566" s="9" t="s">
        <v>27618</v>
      </c>
      <c r="E7566" s="9"/>
      <c r="F7566" s="9"/>
      <c r="G7566" s="12">
        <v>0</v>
      </c>
      <c r="H7566" s="9" t="s">
        <v>25</v>
      </c>
      <c r="I7566" s="9" t="s">
        <v>25</v>
      </c>
      <c r="J7566" s="12">
        <v>1</v>
      </c>
      <c r="K7566" s="13">
        <v>43581</v>
      </c>
      <c r="L7566" s="86">
        <f>(Tabla2[[#This Row],[release_year]]-'VARIANZA Y DES. EST'!$L$11)^2</f>
        <v>23.230495463129063</v>
      </c>
      <c r="M7566" s="12">
        <v>2019</v>
      </c>
      <c r="N7566" s="9" t="s">
        <v>82</v>
      </c>
      <c r="O7566" s="9" t="s">
        <v>23191</v>
      </c>
      <c r="P7566" s="12">
        <v>1</v>
      </c>
      <c r="Q7566" s="12" t="s">
        <v>28</v>
      </c>
      <c r="R7566" s="12"/>
      <c r="S7566" s="12">
        <v>1</v>
      </c>
      <c r="T7566" s="9" t="s">
        <v>23197</v>
      </c>
      <c r="U7566" s="9" t="s">
        <v>23197</v>
      </c>
      <c r="V7566" s="9" t="s">
        <v>23197</v>
      </c>
      <c r="W7566" s="14">
        <v>1</v>
      </c>
    </row>
    <row r="7567" spans="1:23" x14ac:dyDescent="0.25">
      <c r="A7567" s="8">
        <v>3894</v>
      </c>
      <c r="B7567" s="9" t="s">
        <v>27619</v>
      </c>
      <c r="C7567" s="9" t="s">
        <v>23182</v>
      </c>
      <c r="D7567" s="9" t="s">
        <v>27620</v>
      </c>
      <c r="E7567" s="9" t="s">
        <v>16712</v>
      </c>
      <c r="F7567" s="9" t="s">
        <v>27621</v>
      </c>
      <c r="G7567" s="12">
        <v>9</v>
      </c>
      <c r="H7567" s="12"/>
      <c r="I7567" s="9"/>
      <c r="J7567" s="12">
        <v>0</v>
      </c>
      <c r="K7567" s="13">
        <v>43580</v>
      </c>
      <c r="L7567" s="86">
        <f>(Tabla2[[#This Row],[release_year]]-'VARIANZA Y DES. EST'!$L$11)^2</f>
        <v>0.67207602404598188</v>
      </c>
      <c r="M7567" s="12">
        <v>2015</v>
      </c>
      <c r="N7567" s="9" t="s">
        <v>1991</v>
      </c>
      <c r="O7567" s="9" t="s">
        <v>23191</v>
      </c>
      <c r="P7567" s="12">
        <v>1</v>
      </c>
      <c r="Q7567" s="12" t="s">
        <v>28</v>
      </c>
      <c r="R7567" s="12"/>
      <c r="S7567" s="12">
        <v>1</v>
      </c>
      <c r="T7567" s="9" t="s">
        <v>23403</v>
      </c>
      <c r="U7567" s="9" t="s">
        <v>23403</v>
      </c>
      <c r="V7567" s="9" t="s">
        <v>23403</v>
      </c>
      <c r="W7567" s="14">
        <v>1</v>
      </c>
    </row>
    <row r="7568" spans="1:23" x14ac:dyDescent="0.25">
      <c r="A7568" s="8">
        <v>3898</v>
      </c>
      <c r="B7568" s="9" t="s">
        <v>27622</v>
      </c>
      <c r="C7568" s="9" t="s">
        <v>23182</v>
      </c>
      <c r="D7568" s="9" t="s">
        <v>27623</v>
      </c>
      <c r="E7568" s="9"/>
      <c r="F7568" s="9" t="s">
        <v>27624</v>
      </c>
      <c r="G7568" s="12">
        <v>6</v>
      </c>
      <c r="H7568" s="9" t="s">
        <v>4237</v>
      </c>
      <c r="I7568" s="9" t="s">
        <v>4237</v>
      </c>
      <c r="J7568" s="12">
        <v>1</v>
      </c>
      <c r="K7568" s="13">
        <v>43574</v>
      </c>
      <c r="L7568" s="86">
        <f>(Tabla2[[#This Row],[release_year]]-'VARIANZA Y DES. EST'!$L$11)^2</f>
        <v>84.276027426338274</v>
      </c>
      <c r="M7568" s="12">
        <v>2005</v>
      </c>
      <c r="N7568" s="9" t="s">
        <v>76</v>
      </c>
      <c r="O7568" s="9" t="s">
        <v>23191</v>
      </c>
      <c r="P7568" s="12">
        <v>1</v>
      </c>
      <c r="Q7568" s="12" t="s">
        <v>28</v>
      </c>
      <c r="R7568" s="12"/>
      <c r="S7568" s="12">
        <v>1</v>
      </c>
      <c r="T7568" s="9" t="s">
        <v>23396</v>
      </c>
      <c r="U7568" s="9" t="s">
        <v>23187</v>
      </c>
      <c r="V7568" s="9" t="s">
        <v>23396</v>
      </c>
      <c r="W7568" s="14">
        <v>3</v>
      </c>
    </row>
    <row r="7569" spans="1:23" x14ac:dyDescent="0.25">
      <c r="A7569" s="8">
        <v>3899</v>
      </c>
      <c r="B7569" s="9" t="s">
        <v>27625</v>
      </c>
      <c r="C7569" s="9" t="s">
        <v>23182</v>
      </c>
      <c r="D7569" s="9" t="s">
        <v>27626</v>
      </c>
      <c r="E7569" s="9"/>
      <c r="F7569" s="9" t="s">
        <v>27627</v>
      </c>
      <c r="G7569" s="12">
        <v>1</v>
      </c>
      <c r="H7569" s="9" t="s">
        <v>279</v>
      </c>
      <c r="I7569" s="9" t="s">
        <v>279</v>
      </c>
      <c r="J7569" s="12">
        <v>1</v>
      </c>
      <c r="K7569" s="13">
        <v>43574</v>
      </c>
      <c r="L7569" s="86">
        <f>(Tabla2[[#This Row],[release_year]]-'VARIANZA Y DES. EST'!$L$11)^2</f>
        <v>23.230495463129063</v>
      </c>
      <c r="M7569" s="12">
        <v>2019</v>
      </c>
      <c r="N7569" s="9" t="s">
        <v>76</v>
      </c>
      <c r="O7569" s="9" t="s">
        <v>23191</v>
      </c>
      <c r="P7569" s="12">
        <v>1</v>
      </c>
      <c r="Q7569" s="12" t="s">
        <v>28</v>
      </c>
      <c r="R7569" s="12"/>
      <c r="S7569" s="12">
        <v>1</v>
      </c>
      <c r="T7569" s="9" t="s">
        <v>23428</v>
      </c>
      <c r="U7569" s="9" t="s">
        <v>23187</v>
      </c>
      <c r="V7569" s="9" t="s">
        <v>23428</v>
      </c>
      <c r="W7569" s="14">
        <v>2</v>
      </c>
    </row>
    <row r="7570" spans="1:23" x14ac:dyDescent="0.25">
      <c r="A7570" s="8">
        <v>3901</v>
      </c>
      <c r="B7570" s="9" t="s">
        <v>27628</v>
      </c>
      <c r="C7570" s="9" t="s">
        <v>23182</v>
      </c>
      <c r="D7570" s="10" t="s">
        <v>27629</v>
      </c>
      <c r="E7570" s="11"/>
      <c r="F7570" s="9" t="s">
        <v>27630</v>
      </c>
      <c r="G7570" s="12">
        <v>10</v>
      </c>
      <c r="H7570" s="9" t="s">
        <v>4237</v>
      </c>
      <c r="I7570" s="9" t="s">
        <v>4237</v>
      </c>
      <c r="J7570" s="12">
        <v>1</v>
      </c>
      <c r="K7570" s="13">
        <v>43574</v>
      </c>
      <c r="L7570" s="86">
        <f>(Tabla2[[#This Row],[release_year]]-'VARIANZA Y DES. EST'!$L$11)^2</f>
        <v>7.9512857435875226</v>
      </c>
      <c r="M7570" s="12">
        <v>2017</v>
      </c>
      <c r="N7570" s="9" t="s">
        <v>76</v>
      </c>
      <c r="O7570" s="9" t="s">
        <v>23191</v>
      </c>
      <c r="P7570" s="12">
        <v>1</v>
      </c>
      <c r="Q7570" s="12" t="s">
        <v>28</v>
      </c>
      <c r="R7570" s="12"/>
      <c r="S7570" s="12">
        <v>1</v>
      </c>
      <c r="T7570" s="9" t="s">
        <v>26750</v>
      </c>
      <c r="U7570" s="9" t="s">
        <v>23187</v>
      </c>
      <c r="V7570" s="9" t="s">
        <v>26750</v>
      </c>
      <c r="W7570" s="14">
        <v>2</v>
      </c>
    </row>
    <row r="7571" spans="1:23" x14ac:dyDescent="0.25">
      <c r="A7571" s="8">
        <v>3902</v>
      </c>
      <c r="B7571" s="9" t="s">
        <v>27631</v>
      </c>
      <c r="C7571" s="9" t="s">
        <v>23182</v>
      </c>
      <c r="D7571" s="10" t="s">
        <v>27632</v>
      </c>
      <c r="E7571" s="11"/>
      <c r="F7571" s="18" t="s">
        <v>27633</v>
      </c>
      <c r="G7571" s="12">
        <v>12</v>
      </c>
      <c r="H7571" s="9" t="s">
        <v>34</v>
      </c>
      <c r="I7571" s="9" t="s">
        <v>1318</v>
      </c>
      <c r="J7571" s="12">
        <v>2</v>
      </c>
      <c r="K7571" s="13">
        <v>43574</v>
      </c>
      <c r="L7571" s="86">
        <f>(Tabla2[[#This Row],[release_year]]-'VARIANZA Y DES. EST'!$L$11)^2</f>
        <v>23.230495463129063</v>
      </c>
      <c r="M7571" s="12">
        <v>2019</v>
      </c>
      <c r="N7571" s="9" t="s">
        <v>82</v>
      </c>
      <c r="O7571" s="9" t="s">
        <v>23191</v>
      </c>
      <c r="P7571" s="12">
        <v>1</v>
      </c>
      <c r="Q7571" s="12" t="s">
        <v>28</v>
      </c>
      <c r="R7571" s="12"/>
      <c r="S7571" s="12">
        <v>1</v>
      </c>
      <c r="T7571" s="9" t="s">
        <v>23315</v>
      </c>
      <c r="U7571" s="9" t="s">
        <v>23316</v>
      </c>
      <c r="V7571" s="9" t="s">
        <v>23315</v>
      </c>
      <c r="W7571" s="14">
        <v>2</v>
      </c>
    </row>
    <row r="7572" spans="1:23" x14ac:dyDescent="0.25">
      <c r="A7572" s="8">
        <v>3903</v>
      </c>
      <c r="B7572" s="9" t="s">
        <v>27634</v>
      </c>
      <c r="C7572" s="9" t="s">
        <v>23182</v>
      </c>
      <c r="D7572" s="9" t="s">
        <v>27635</v>
      </c>
      <c r="E7572" s="18"/>
      <c r="F7572" s="9" t="s">
        <v>27636</v>
      </c>
      <c r="G7572" s="12">
        <v>16</v>
      </c>
      <c r="H7572" s="9" t="s">
        <v>858</v>
      </c>
      <c r="I7572" s="9" t="s">
        <v>858</v>
      </c>
      <c r="J7572" s="12">
        <v>1</v>
      </c>
      <c r="K7572" s="13">
        <v>43574</v>
      </c>
      <c r="L7572" s="86">
        <f>(Tabla2[[#This Row],[release_year]]-'VARIANZA Y DES. EST'!$L$11)^2</f>
        <v>23.230495463129063</v>
      </c>
      <c r="M7572" s="12">
        <v>2019</v>
      </c>
      <c r="N7572" s="9" t="s">
        <v>76</v>
      </c>
      <c r="O7572" s="9" t="s">
        <v>23185</v>
      </c>
      <c r="P7572" s="12">
        <v>2</v>
      </c>
      <c r="Q7572" s="12" t="s">
        <v>28</v>
      </c>
      <c r="R7572" s="12"/>
      <c r="S7572" s="12">
        <v>2</v>
      </c>
      <c r="T7572" s="9" t="s">
        <v>23428</v>
      </c>
      <c r="U7572" s="9" t="s">
        <v>23187</v>
      </c>
      <c r="V7572" s="9" t="s">
        <v>23428</v>
      </c>
      <c r="W7572" s="14">
        <v>2</v>
      </c>
    </row>
    <row r="7573" spans="1:23" x14ac:dyDescent="0.25">
      <c r="A7573" s="8">
        <v>3921</v>
      </c>
      <c r="B7573" s="9" t="s">
        <v>27637</v>
      </c>
      <c r="C7573" s="9" t="s">
        <v>23182</v>
      </c>
      <c r="D7573" s="10" t="s">
        <v>27638</v>
      </c>
      <c r="E7573" s="11"/>
      <c r="F7573" s="9" t="s">
        <v>27639</v>
      </c>
      <c r="G7573" s="12">
        <v>8</v>
      </c>
      <c r="H7573" s="9" t="s">
        <v>25</v>
      </c>
      <c r="I7573" s="9" t="s">
        <v>25</v>
      </c>
      <c r="J7573" s="12">
        <v>1</v>
      </c>
      <c r="K7573" s="13">
        <v>43568</v>
      </c>
      <c r="L7573" s="86">
        <f>(Tabla2[[#This Row],[release_year]]-'VARIANZA Y DES. EST'!$L$11)^2</f>
        <v>23.230495463129063</v>
      </c>
      <c r="M7573" s="12">
        <v>2019</v>
      </c>
      <c r="N7573" s="9" t="s">
        <v>76</v>
      </c>
      <c r="O7573" s="9" t="s">
        <v>23227</v>
      </c>
      <c r="P7573" s="12">
        <v>4</v>
      </c>
      <c r="Q7573" s="12" t="s">
        <v>28</v>
      </c>
      <c r="R7573" s="12"/>
      <c r="S7573" s="12">
        <v>4</v>
      </c>
      <c r="T7573" s="9" t="s">
        <v>27640</v>
      </c>
      <c r="U7573" s="9" t="s">
        <v>23747</v>
      </c>
      <c r="V7573" s="9" t="s">
        <v>27640</v>
      </c>
      <c r="W7573" s="14">
        <v>2</v>
      </c>
    </row>
    <row r="7574" spans="1:23" x14ac:dyDescent="0.25">
      <c r="A7574" s="8">
        <v>3926</v>
      </c>
      <c r="B7574" s="9" t="s">
        <v>27641</v>
      </c>
      <c r="C7574" s="9" t="s">
        <v>23182</v>
      </c>
      <c r="D7574" s="10" t="s">
        <v>27642</v>
      </c>
      <c r="E7574" s="11"/>
      <c r="F7574" s="9" t="s">
        <v>27643</v>
      </c>
      <c r="G7574" s="12">
        <v>5</v>
      </c>
      <c r="H7574" s="9" t="s">
        <v>25</v>
      </c>
      <c r="I7574" s="9" t="s">
        <v>25</v>
      </c>
      <c r="J7574" s="12">
        <v>1</v>
      </c>
      <c r="K7574" s="13">
        <v>43567</v>
      </c>
      <c r="L7574" s="86">
        <f>(Tabla2[[#This Row],[release_year]]-'VARIANZA Y DES. EST'!$L$11)^2</f>
        <v>23.230495463129063</v>
      </c>
      <c r="M7574" s="12">
        <v>2019</v>
      </c>
      <c r="N7574" s="9" t="s">
        <v>76</v>
      </c>
      <c r="O7574" s="9" t="s">
        <v>23191</v>
      </c>
      <c r="P7574" s="12">
        <v>1</v>
      </c>
      <c r="Q7574" s="12" t="s">
        <v>28</v>
      </c>
      <c r="R7574" s="12"/>
      <c r="S7574" s="12">
        <v>1</v>
      </c>
      <c r="T7574" s="9" t="s">
        <v>23229</v>
      </c>
      <c r="U7574" s="9" t="s">
        <v>23229</v>
      </c>
      <c r="V7574" s="9" t="s">
        <v>23229</v>
      </c>
      <c r="W7574" s="14">
        <v>1</v>
      </c>
    </row>
    <row r="7575" spans="1:23" x14ac:dyDescent="0.25">
      <c r="A7575" s="8">
        <v>3928</v>
      </c>
      <c r="B7575" s="9" t="s">
        <v>27644</v>
      </c>
      <c r="C7575" s="9" t="s">
        <v>23182</v>
      </c>
      <c r="D7575" s="9" t="s">
        <v>27645</v>
      </c>
      <c r="E7575" s="18"/>
      <c r="F7575" s="9" t="s">
        <v>27646</v>
      </c>
      <c r="G7575" s="12">
        <v>6</v>
      </c>
      <c r="H7575" s="9" t="s">
        <v>25</v>
      </c>
      <c r="I7575" s="9" t="s">
        <v>25</v>
      </c>
      <c r="J7575" s="12">
        <v>1</v>
      </c>
      <c r="K7575" s="13">
        <v>43566</v>
      </c>
      <c r="L7575" s="86">
        <f>(Tabla2[[#This Row],[release_year]]-'VARIANZA Y DES. EST'!$L$11)^2</f>
        <v>14.590890603358293</v>
      </c>
      <c r="M7575" s="12">
        <v>2018</v>
      </c>
      <c r="N7575" s="9" t="s">
        <v>35</v>
      </c>
      <c r="O7575" s="9" t="s">
        <v>23529</v>
      </c>
      <c r="P7575" s="12">
        <v>7</v>
      </c>
      <c r="Q7575" s="12" t="s">
        <v>28</v>
      </c>
      <c r="R7575" s="12"/>
      <c r="S7575" s="12">
        <v>7</v>
      </c>
      <c r="T7575" s="9" t="s">
        <v>27640</v>
      </c>
      <c r="U7575" s="9" t="s">
        <v>23747</v>
      </c>
      <c r="V7575" s="9" t="s">
        <v>27640</v>
      </c>
      <c r="W7575" s="14">
        <v>2</v>
      </c>
    </row>
    <row r="7576" spans="1:23" x14ac:dyDescent="0.25">
      <c r="A7576" s="8">
        <v>3929</v>
      </c>
      <c r="B7576" s="9" t="s">
        <v>27647</v>
      </c>
      <c r="C7576" s="9" t="s">
        <v>23182</v>
      </c>
      <c r="D7576" s="9" t="s">
        <v>27648</v>
      </c>
      <c r="E7576" s="18" t="s">
        <v>27649</v>
      </c>
      <c r="F7576" s="9" t="s">
        <v>27650</v>
      </c>
      <c r="G7576" s="12">
        <v>7</v>
      </c>
      <c r="H7576" s="9" t="s">
        <v>1349</v>
      </c>
      <c r="I7576" s="9" t="s">
        <v>1349</v>
      </c>
      <c r="J7576" s="12">
        <v>1</v>
      </c>
      <c r="K7576" s="13">
        <v>43566</v>
      </c>
      <c r="L7576" s="86">
        <f>(Tabla2[[#This Row],[release_year]]-'VARIANZA Y DES. EST'!$L$11)^2</f>
        <v>23.230495463129063</v>
      </c>
      <c r="M7576" s="12">
        <v>2019</v>
      </c>
      <c r="N7576" s="9" t="s">
        <v>76</v>
      </c>
      <c r="O7576" s="9" t="s">
        <v>23191</v>
      </c>
      <c r="P7576" s="12">
        <v>1</v>
      </c>
      <c r="Q7576" s="12" t="s">
        <v>28</v>
      </c>
      <c r="R7576" s="12"/>
      <c r="S7576" s="12">
        <v>1</v>
      </c>
      <c r="T7576" s="9" t="s">
        <v>25838</v>
      </c>
      <c r="U7576" s="9" t="s">
        <v>23187</v>
      </c>
      <c r="V7576" s="9" t="s">
        <v>25838</v>
      </c>
      <c r="W7576" s="14">
        <v>3</v>
      </c>
    </row>
    <row r="7577" spans="1:23" x14ac:dyDescent="0.25">
      <c r="A7577" s="8">
        <v>3932</v>
      </c>
      <c r="B7577" s="9" t="s">
        <v>27651</v>
      </c>
      <c r="C7577" s="9" t="s">
        <v>23182</v>
      </c>
      <c r="D7577" s="9" t="s">
        <v>27652</v>
      </c>
      <c r="E7577" s="18"/>
      <c r="F7577" s="9" t="s">
        <v>21560</v>
      </c>
      <c r="G7577" s="12">
        <v>1</v>
      </c>
      <c r="H7577" s="9" t="s">
        <v>25</v>
      </c>
      <c r="I7577" s="9" t="s">
        <v>25</v>
      </c>
      <c r="J7577" s="12">
        <v>1</v>
      </c>
      <c r="K7577" s="13">
        <v>43565</v>
      </c>
      <c r="L7577" s="86">
        <f>(Tabla2[[#This Row],[release_year]]-'VARIANZA Y DES. EST'!$L$11)^2</f>
        <v>23.230495463129063</v>
      </c>
      <c r="M7577" s="12">
        <v>2019</v>
      </c>
      <c r="N7577" s="9" t="s">
        <v>82</v>
      </c>
      <c r="O7577" s="9" t="s">
        <v>23191</v>
      </c>
      <c r="P7577" s="12">
        <v>1</v>
      </c>
      <c r="Q7577" s="12" t="s">
        <v>28</v>
      </c>
      <c r="R7577" s="12"/>
      <c r="S7577" s="12">
        <v>1</v>
      </c>
      <c r="T7577" s="9" t="s">
        <v>27653</v>
      </c>
      <c r="U7577" s="9" t="s">
        <v>23264</v>
      </c>
      <c r="V7577" s="9" t="s">
        <v>27653</v>
      </c>
      <c r="W7577" s="14">
        <v>3</v>
      </c>
    </row>
    <row r="7578" spans="1:23" x14ac:dyDescent="0.25">
      <c r="A7578" s="8">
        <v>3935</v>
      </c>
      <c r="B7578" s="9" t="s">
        <v>27654</v>
      </c>
      <c r="C7578" s="9" t="s">
        <v>23182</v>
      </c>
      <c r="D7578" s="10" t="s">
        <v>27655</v>
      </c>
      <c r="E7578" s="19"/>
      <c r="F7578" s="11"/>
      <c r="G7578" s="12">
        <v>0</v>
      </c>
      <c r="H7578" s="9" t="s">
        <v>25</v>
      </c>
      <c r="I7578" s="9" t="s">
        <v>25</v>
      </c>
      <c r="J7578" s="12">
        <v>1</v>
      </c>
      <c r="K7578" s="13">
        <v>43562</v>
      </c>
      <c r="L7578" s="86">
        <f>(Tabla2[[#This Row],[release_year]]-'VARIANZA Y DES. EST'!$L$11)^2</f>
        <v>7.9512857435875226</v>
      </c>
      <c r="M7578" s="12">
        <v>2017</v>
      </c>
      <c r="N7578" s="9" t="s">
        <v>76</v>
      </c>
      <c r="O7578" s="9" t="s">
        <v>23191</v>
      </c>
      <c r="P7578" s="12">
        <v>1</v>
      </c>
      <c r="Q7578" s="12" t="s">
        <v>28</v>
      </c>
      <c r="R7578" s="12"/>
      <c r="S7578" s="12">
        <v>1</v>
      </c>
      <c r="T7578" s="9" t="s">
        <v>23197</v>
      </c>
      <c r="U7578" s="9" t="s">
        <v>23197</v>
      </c>
      <c r="V7578" s="9" t="s">
        <v>23197</v>
      </c>
      <c r="W7578" s="14">
        <v>1</v>
      </c>
    </row>
    <row r="7579" spans="1:23" x14ac:dyDescent="0.25">
      <c r="A7579" s="8">
        <v>3937</v>
      </c>
      <c r="B7579" s="9" t="s">
        <v>27656</v>
      </c>
      <c r="C7579" s="9" t="s">
        <v>23182</v>
      </c>
      <c r="D7579" s="9" t="s">
        <v>27657</v>
      </c>
      <c r="E7579" s="9"/>
      <c r="F7579" s="18" t="s">
        <v>27658</v>
      </c>
      <c r="G7579" s="12">
        <v>16</v>
      </c>
      <c r="H7579" s="9" t="s">
        <v>126</v>
      </c>
      <c r="I7579" s="9" t="s">
        <v>126</v>
      </c>
      <c r="J7579" s="12">
        <v>1</v>
      </c>
      <c r="K7579" s="13">
        <v>43560</v>
      </c>
      <c r="L7579" s="86">
        <f>(Tabla2[[#This Row],[release_year]]-'VARIANZA Y DES. EST'!$L$11)^2</f>
        <v>0.67207602404598188</v>
      </c>
      <c r="M7579" s="12">
        <v>2015</v>
      </c>
      <c r="N7579" s="9" t="s">
        <v>76</v>
      </c>
      <c r="O7579" s="9" t="s">
        <v>23255</v>
      </c>
      <c r="P7579" s="12">
        <v>3</v>
      </c>
      <c r="Q7579" s="12" t="s">
        <v>28</v>
      </c>
      <c r="R7579" s="12"/>
      <c r="S7579" s="12">
        <v>3</v>
      </c>
      <c r="T7579" s="9" t="s">
        <v>23256</v>
      </c>
      <c r="U7579" s="9" t="s">
        <v>23213</v>
      </c>
      <c r="V7579" s="9" t="s">
        <v>23256</v>
      </c>
      <c r="W7579" s="14">
        <v>3</v>
      </c>
    </row>
    <row r="7580" spans="1:23" x14ac:dyDescent="0.25">
      <c r="A7580" s="8">
        <v>3938</v>
      </c>
      <c r="B7580" s="9" t="s">
        <v>27659</v>
      </c>
      <c r="C7580" s="9" t="s">
        <v>23182</v>
      </c>
      <c r="D7580" s="9" t="s">
        <v>27660</v>
      </c>
      <c r="E7580" s="18"/>
      <c r="F7580" s="9" t="s">
        <v>27661</v>
      </c>
      <c r="G7580" s="12">
        <v>7</v>
      </c>
      <c r="H7580" s="9" t="s">
        <v>25</v>
      </c>
      <c r="I7580" s="9" t="s">
        <v>25</v>
      </c>
      <c r="J7580" s="12">
        <v>1</v>
      </c>
      <c r="K7580" s="13">
        <v>43560</v>
      </c>
      <c r="L7580" s="86">
        <f>(Tabla2[[#This Row],[release_year]]-'VARIANZA Y DES. EST'!$L$11)^2</f>
        <v>7.9512857435875226</v>
      </c>
      <c r="M7580" s="12">
        <v>2017</v>
      </c>
      <c r="N7580" s="9" t="s">
        <v>76</v>
      </c>
      <c r="O7580" s="9" t="s">
        <v>23185</v>
      </c>
      <c r="P7580" s="12">
        <v>2</v>
      </c>
      <c r="Q7580" s="12" t="s">
        <v>28</v>
      </c>
      <c r="R7580" s="12"/>
      <c r="S7580" s="12">
        <v>2</v>
      </c>
      <c r="T7580" s="9" t="s">
        <v>23655</v>
      </c>
      <c r="U7580" s="9" t="s">
        <v>23193</v>
      </c>
      <c r="V7580" s="9" t="s">
        <v>23655</v>
      </c>
      <c r="W7580" s="14">
        <v>3</v>
      </c>
    </row>
    <row r="7581" spans="1:23" x14ac:dyDescent="0.25">
      <c r="A7581" s="8">
        <v>3939</v>
      </c>
      <c r="B7581" s="9" t="s">
        <v>27662</v>
      </c>
      <c r="C7581" s="9" t="s">
        <v>23182</v>
      </c>
      <c r="D7581" s="9" t="s">
        <v>27663</v>
      </c>
      <c r="E7581" s="9"/>
      <c r="F7581" s="9" t="s">
        <v>1017</v>
      </c>
      <c r="G7581" s="12">
        <v>1</v>
      </c>
      <c r="H7581" s="9" t="s">
        <v>25</v>
      </c>
      <c r="I7581" s="9" t="s">
        <v>1453</v>
      </c>
      <c r="J7581" s="12">
        <v>2</v>
      </c>
      <c r="K7581" s="13">
        <v>43560</v>
      </c>
      <c r="L7581" s="86">
        <f>(Tabla2[[#This Row],[release_year]]-'VARIANZA Y DES. EST'!$L$11)^2</f>
        <v>23.230495463129063</v>
      </c>
      <c r="M7581" s="12">
        <v>2019</v>
      </c>
      <c r="N7581" s="9" t="s">
        <v>82</v>
      </c>
      <c r="O7581" s="9" t="s">
        <v>23191</v>
      </c>
      <c r="P7581" s="12">
        <v>1</v>
      </c>
      <c r="Q7581" s="12" t="s">
        <v>28</v>
      </c>
      <c r="R7581" s="12"/>
      <c r="S7581" s="12">
        <v>1</v>
      </c>
      <c r="T7581" s="9" t="s">
        <v>23356</v>
      </c>
      <c r="U7581" s="9" t="s">
        <v>23197</v>
      </c>
      <c r="V7581" s="9" t="s">
        <v>23356</v>
      </c>
      <c r="W7581" s="14">
        <v>2</v>
      </c>
    </row>
    <row r="7582" spans="1:23" x14ac:dyDescent="0.25">
      <c r="A7582" s="8">
        <v>3941</v>
      </c>
      <c r="B7582" s="9" t="s">
        <v>27664</v>
      </c>
      <c r="C7582" s="9" t="s">
        <v>23182</v>
      </c>
      <c r="D7582" s="9" t="s">
        <v>27665</v>
      </c>
      <c r="E7582" s="9"/>
      <c r="F7582" s="9" t="s">
        <v>27666</v>
      </c>
      <c r="G7582" s="12">
        <v>11</v>
      </c>
      <c r="H7582" s="9" t="s">
        <v>710</v>
      </c>
      <c r="I7582" s="9" t="s">
        <v>710</v>
      </c>
      <c r="J7582" s="12">
        <v>1</v>
      </c>
      <c r="K7582" s="13">
        <v>43560</v>
      </c>
      <c r="L7582" s="86">
        <f>(Tabla2[[#This Row],[release_year]]-'VARIANZA Y DES. EST'!$L$11)^2</f>
        <v>23.230495463129063</v>
      </c>
      <c r="M7582" s="12">
        <v>2019</v>
      </c>
      <c r="N7582" s="9" t="s">
        <v>76</v>
      </c>
      <c r="O7582" s="9" t="s">
        <v>23191</v>
      </c>
      <c r="P7582" s="12">
        <v>1</v>
      </c>
      <c r="Q7582" s="12" t="s">
        <v>28</v>
      </c>
      <c r="R7582" s="12"/>
      <c r="S7582" s="12">
        <v>1</v>
      </c>
      <c r="T7582" s="9" t="s">
        <v>23445</v>
      </c>
      <c r="U7582" s="9" t="s">
        <v>23193</v>
      </c>
      <c r="V7582" s="9" t="s">
        <v>23445</v>
      </c>
      <c r="W7582" s="14">
        <v>3</v>
      </c>
    </row>
    <row r="7583" spans="1:23" x14ac:dyDescent="0.25">
      <c r="A7583" s="8">
        <v>3942</v>
      </c>
      <c r="B7583" s="9" t="s">
        <v>27667</v>
      </c>
      <c r="C7583" s="9" t="s">
        <v>23182</v>
      </c>
      <c r="D7583" s="10" t="s">
        <v>27668</v>
      </c>
      <c r="E7583" s="11"/>
      <c r="F7583" s="9" t="s">
        <v>27669</v>
      </c>
      <c r="G7583" s="12">
        <v>7</v>
      </c>
      <c r="H7583" s="9" t="s">
        <v>3348</v>
      </c>
      <c r="I7583" s="9" t="s">
        <v>3348</v>
      </c>
      <c r="J7583" s="12">
        <v>1</v>
      </c>
      <c r="K7583" s="13">
        <v>43560</v>
      </c>
      <c r="L7583" s="86">
        <f>(Tabla2[[#This Row],[release_year]]-'VARIANZA Y DES. EST'!$L$11)^2</f>
        <v>7.9512857435875226</v>
      </c>
      <c r="M7583" s="12">
        <v>2017</v>
      </c>
      <c r="N7583" s="9" t="s">
        <v>82</v>
      </c>
      <c r="O7583" s="9" t="s">
        <v>23191</v>
      </c>
      <c r="P7583" s="12">
        <v>1</v>
      </c>
      <c r="Q7583" s="12" t="s">
        <v>28</v>
      </c>
      <c r="R7583" s="12"/>
      <c r="S7583" s="12">
        <v>1</v>
      </c>
      <c r="T7583" s="9" t="s">
        <v>23264</v>
      </c>
      <c r="U7583" s="9" t="s">
        <v>23264</v>
      </c>
      <c r="V7583" s="9" t="s">
        <v>23264</v>
      </c>
      <c r="W7583" s="14">
        <v>1</v>
      </c>
    </row>
    <row r="7584" spans="1:23" x14ac:dyDescent="0.25">
      <c r="A7584" s="8">
        <v>3943</v>
      </c>
      <c r="B7584" s="9" t="s">
        <v>27670</v>
      </c>
      <c r="C7584" s="9" t="s">
        <v>23182</v>
      </c>
      <c r="D7584" s="10" t="s">
        <v>27671</v>
      </c>
      <c r="E7584" s="11"/>
      <c r="F7584" s="18" t="s">
        <v>27672</v>
      </c>
      <c r="G7584" s="12">
        <v>17</v>
      </c>
      <c r="H7584" s="9" t="s">
        <v>160</v>
      </c>
      <c r="I7584" s="9" t="s">
        <v>161</v>
      </c>
      <c r="J7584" s="12">
        <v>2</v>
      </c>
      <c r="K7584" s="13">
        <v>43560</v>
      </c>
      <c r="L7584" s="86">
        <f>(Tabla2[[#This Row],[release_year]]-'VARIANZA Y DES. EST'!$L$11)^2</f>
        <v>23.230495463129063</v>
      </c>
      <c r="M7584" s="12">
        <v>2019</v>
      </c>
      <c r="N7584" s="9" t="s">
        <v>76</v>
      </c>
      <c r="O7584" s="9" t="s">
        <v>23255</v>
      </c>
      <c r="P7584" s="12">
        <v>3</v>
      </c>
      <c r="Q7584" s="12" t="s">
        <v>28</v>
      </c>
      <c r="R7584" s="12"/>
      <c r="S7584" s="12">
        <v>3</v>
      </c>
      <c r="T7584" s="9" t="s">
        <v>23197</v>
      </c>
      <c r="U7584" s="9" t="s">
        <v>23197</v>
      </c>
      <c r="V7584" s="9" t="s">
        <v>23197</v>
      </c>
      <c r="W7584" s="14">
        <v>1</v>
      </c>
    </row>
    <row r="7585" spans="1:23" x14ac:dyDescent="0.25">
      <c r="A7585" s="8">
        <v>3944</v>
      </c>
      <c r="B7585" s="9" t="s">
        <v>27673</v>
      </c>
      <c r="C7585" s="9" t="s">
        <v>23182</v>
      </c>
      <c r="D7585" s="10" t="s">
        <v>27674</v>
      </c>
      <c r="E7585" s="11"/>
      <c r="F7585" s="9" t="s">
        <v>27675</v>
      </c>
      <c r="G7585" s="12">
        <v>10</v>
      </c>
      <c r="H7585" s="9" t="s">
        <v>25</v>
      </c>
      <c r="I7585" s="9" t="s">
        <v>25</v>
      </c>
      <c r="J7585" s="12">
        <v>1</v>
      </c>
      <c r="K7585" s="13">
        <v>43560</v>
      </c>
      <c r="L7585" s="86">
        <f>(Tabla2[[#This Row],[release_year]]-'VARIANZA Y DES. EST'!$L$11)^2</f>
        <v>23.230495463129063</v>
      </c>
      <c r="M7585" s="12">
        <v>2019</v>
      </c>
      <c r="N7585" s="9" t="s">
        <v>110</v>
      </c>
      <c r="O7585" s="9" t="s">
        <v>23813</v>
      </c>
      <c r="P7585" s="12">
        <v>8</v>
      </c>
      <c r="Q7585" s="12" t="s">
        <v>28</v>
      </c>
      <c r="R7585" s="12"/>
      <c r="S7585" s="12">
        <v>8</v>
      </c>
      <c r="T7585" s="9" t="s">
        <v>23264</v>
      </c>
      <c r="U7585" s="9" t="s">
        <v>23264</v>
      </c>
      <c r="V7585" s="9" t="s">
        <v>23264</v>
      </c>
      <c r="W7585" s="14">
        <v>1</v>
      </c>
    </row>
    <row r="7586" spans="1:23" x14ac:dyDescent="0.25">
      <c r="A7586" s="8">
        <v>3945</v>
      </c>
      <c r="B7586" s="9" t="s">
        <v>27676</v>
      </c>
      <c r="C7586" s="9" t="s">
        <v>23182</v>
      </c>
      <c r="D7586" s="9" t="s">
        <v>27677</v>
      </c>
      <c r="E7586" s="9"/>
      <c r="F7586" s="18" t="s">
        <v>27678</v>
      </c>
      <c r="G7586" s="12">
        <v>15</v>
      </c>
      <c r="H7586" s="9" t="s">
        <v>468</v>
      </c>
      <c r="I7586" s="9" t="s">
        <v>468</v>
      </c>
      <c r="J7586" s="12">
        <v>1</v>
      </c>
      <c r="K7586" s="13">
        <v>43560</v>
      </c>
      <c r="L7586" s="86">
        <f>(Tabla2[[#This Row],[release_year]]-'VARIANZA Y DES. EST'!$L$11)^2</f>
        <v>23.230495463129063</v>
      </c>
      <c r="M7586" s="12">
        <v>2019</v>
      </c>
      <c r="N7586" s="9" t="s">
        <v>76</v>
      </c>
      <c r="O7586" s="9" t="s">
        <v>23191</v>
      </c>
      <c r="P7586" s="12">
        <v>1</v>
      </c>
      <c r="Q7586" s="12" t="s">
        <v>28</v>
      </c>
      <c r="R7586" s="12"/>
      <c r="S7586" s="12">
        <v>1</v>
      </c>
      <c r="T7586" s="9" t="s">
        <v>23370</v>
      </c>
      <c r="U7586" s="9" t="s">
        <v>23193</v>
      </c>
      <c r="V7586" s="9" t="s">
        <v>23370</v>
      </c>
      <c r="W7586" s="14">
        <v>3</v>
      </c>
    </row>
    <row r="7587" spans="1:23" x14ac:dyDescent="0.25">
      <c r="A7587" s="8">
        <v>3947</v>
      </c>
      <c r="B7587" s="9" t="s">
        <v>27679</v>
      </c>
      <c r="C7587" s="9" t="s">
        <v>23182</v>
      </c>
      <c r="D7587" s="9" t="s">
        <v>27680</v>
      </c>
      <c r="E7587" s="9"/>
      <c r="F7587" s="9" t="s">
        <v>27681</v>
      </c>
      <c r="G7587" s="12">
        <v>8</v>
      </c>
      <c r="H7587" s="9" t="s">
        <v>1349</v>
      </c>
      <c r="I7587" s="9" t="s">
        <v>1349</v>
      </c>
      <c r="J7587" s="12">
        <v>1</v>
      </c>
      <c r="K7587" s="13">
        <v>43559</v>
      </c>
      <c r="L7587" s="86">
        <f>(Tabla2[[#This Row],[release_year]]-'VARIANZA Y DES. EST'!$L$11)^2</f>
        <v>23.230495463129063</v>
      </c>
      <c r="M7587" s="12">
        <v>2019</v>
      </c>
      <c r="N7587" s="9" t="s">
        <v>76</v>
      </c>
      <c r="O7587" s="9" t="s">
        <v>23191</v>
      </c>
      <c r="P7587" s="12">
        <v>1</v>
      </c>
      <c r="Q7587" s="12" t="s">
        <v>28</v>
      </c>
      <c r="R7587" s="12"/>
      <c r="S7587" s="12">
        <v>1</v>
      </c>
      <c r="T7587" s="9" t="s">
        <v>24391</v>
      </c>
      <c r="U7587" s="9" t="s">
        <v>23193</v>
      </c>
      <c r="V7587" s="9" t="s">
        <v>24391</v>
      </c>
      <c r="W7587" s="14">
        <v>3</v>
      </c>
    </row>
    <row r="7588" spans="1:23" x14ac:dyDescent="0.25">
      <c r="A7588" s="8">
        <v>3950</v>
      </c>
      <c r="B7588" s="9" t="s">
        <v>27682</v>
      </c>
      <c r="C7588" s="9" t="s">
        <v>23182</v>
      </c>
      <c r="D7588" s="9" t="s">
        <v>27683</v>
      </c>
      <c r="E7588" s="9"/>
      <c r="F7588" s="9" t="s">
        <v>27684</v>
      </c>
      <c r="G7588" s="12">
        <v>7</v>
      </c>
      <c r="H7588" s="9" t="s">
        <v>92</v>
      </c>
      <c r="I7588" s="9" t="s">
        <v>92</v>
      </c>
      <c r="J7588" s="12">
        <v>1</v>
      </c>
      <c r="K7588" s="13">
        <v>43558</v>
      </c>
      <c r="L7588" s="86">
        <f>(Tabla2[[#This Row],[release_year]]-'VARIANZA Y DES. EST'!$L$11)^2</f>
        <v>14.590890603358293</v>
      </c>
      <c r="M7588" s="12">
        <v>2018</v>
      </c>
      <c r="N7588" s="9" t="s">
        <v>35</v>
      </c>
      <c r="O7588" s="9" t="s">
        <v>23191</v>
      </c>
      <c r="P7588" s="12">
        <v>1</v>
      </c>
      <c r="Q7588" s="12" t="s">
        <v>28</v>
      </c>
      <c r="R7588" s="12"/>
      <c r="S7588" s="12">
        <v>1</v>
      </c>
      <c r="T7588" s="9" t="s">
        <v>23558</v>
      </c>
      <c r="U7588" s="9" t="s">
        <v>23187</v>
      </c>
      <c r="V7588" s="9" t="s">
        <v>23558</v>
      </c>
      <c r="W7588" s="14">
        <v>3</v>
      </c>
    </row>
    <row r="7589" spans="1:23" x14ac:dyDescent="0.25">
      <c r="A7589" s="8">
        <v>3954</v>
      </c>
      <c r="B7589" s="9" t="s">
        <v>27685</v>
      </c>
      <c r="C7589" s="9" t="s">
        <v>23182</v>
      </c>
      <c r="D7589" s="10" t="s">
        <v>27686</v>
      </c>
      <c r="E7589" s="11"/>
      <c r="F7589" s="9"/>
      <c r="G7589" s="12">
        <v>0</v>
      </c>
      <c r="H7589" s="12"/>
      <c r="I7589" s="9"/>
      <c r="J7589" s="12">
        <v>0</v>
      </c>
      <c r="K7589" s="13">
        <v>43556</v>
      </c>
      <c r="L7589" s="86">
        <f>(Tabla2[[#This Row],[release_year]]-'VARIANZA Y DES. EST'!$L$11)^2</f>
        <v>14.590890603358293</v>
      </c>
      <c r="M7589" s="12">
        <v>2018</v>
      </c>
      <c r="N7589" s="9" t="s">
        <v>110</v>
      </c>
      <c r="O7589" s="9" t="s">
        <v>23191</v>
      </c>
      <c r="P7589" s="12">
        <v>1</v>
      </c>
      <c r="Q7589" s="12" t="s">
        <v>28</v>
      </c>
      <c r="R7589" s="12"/>
      <c r="S7589" s="12">
        <v>1</v>
      </c>
      <c r="T7589" s="9" t="s">
        <v>23268</v>
      </c>
      <c r="U7589" s="9" t="s">
        <v>23264</v>
      </c>
      <c r="V7589" s="9" t="s">
        <v>23268</v>
      </c>
      <c r="W7589" s="14">
        <v>2</v>
      </c>
    </row>
    <row r="7590" spans="1:23" x14ac:dyDescent="0.25">
      <c r="A7590" s="8">
        <v>3957</v>
      </c>
      <c r="B7590" s="9" t="s">
        <v>27687</v>
      </c>
      <c r="C7590" s="9" t="s">
        <v>23182</v>
      </c>
      <c r="D7590" s="10" t="s">
        <v>27688</v>
      </c>
      <c r="E7590" s="11"/>
      <c r="F7590" s="9" t="s">
        <v>27689</v>
      </c>
      <c r="G7590" s="12">
        <v>6</v>
      </c>
      <c r="H7590" s="9" t="s">
        <v>1349</v>
      </c>
      <c r="I7590" s="9" t="s">
        <v>1349</v>
      </c>
      <c r="J7590" s="12">
        <v>1</v>
      </c>
      <c r="K7590" s="13">
        <v>43556</v>
      </c>
      <c r="L7590" s="86">
        <f>(Tabla2[[#This Row],[release_year]]-'VARIANZA Y DES. EST'!$L$11)^2</f>
        <v>1.3928663045044412</v>
      </c>
      <c r="M7590" s="12">
        <v>2013</v>
      </c>
      <c r="N7590" s="9" t="s">
        <v>76</v>
      </c>
      <c r="O7590" s="9" t="s">
        <v>23191</v>
      </c>
      <c r="P7590" s="12">
        <v>1</v>
      </c>
      <c r="Q7590" s="12" t="s">
        <v>28</v>
      </c>
      <c r="R7590" s="12"/>
      <c r="S7590" s="12">
        <v>1</v>
      </c>
      <c r="T7590" s="9" t="s">
        <v>24513</v>
      </c>
      <c r="U7590" s="9" t="s">
        <v>23187</v>
      </c>
      <c r="V7590" s="9" t="s">
        <v>24513</v>
      </c>
      <c r="W7590" s="14">
        <v>3</v>
      </c>
    </row>
    <row r="7591" spans="1:23" x14ac:dyDescent="0.25">
      <c r="A7591" s="8">
        <v>3959</v>
      </c>
      <c r="B7591" s="9" t="s">
        <v>27690</v>
      </c>
      <c r="C7591" s="9" t="s">
        <v>23182</v>
      </c>
      <c r="D7591" s="9" t="s">
        <v>27691</v>
      </c>
      <c r="E7591" s="9"/>
      <c r="F7591" s="9" t="s">
        <v>27692</v>
      </c>
      <c r="G7591" s="12">
        <v>14</v>
      </c>
      <c r="H7591" s="9" t="s">
        <v>25</v>
      </c>
      <c r="I7591" s="9" t="s">
        <v>1636</v>
      </c>
      <c r="J7591" s="12">
        <v>2</v>
      </c>
      <c r="K7591" s="13">
        <v>43556</v>
      </c>
      <c r="L7591" s="86">
        <f>(Tabla2[[#This Row],[release_year]]-'VARIANZA Y DES. EST'!$L$11)^2</f>
        <v>23.230495463129063</v>
      </c>
      <c r="M7591" s="12">
        <v>2019</v>
      </c>
      <c r="N7591" s="9" t="s">
        <v>35</v>
      </c>
      <c r="O7591" s="9" t="s">
        <v>23191</v>
      </c>
      <c r="P7591" s="12">
        <v>1</v>
      </c>
      <c r="Q7591" s="12" t="s">
        <v>28</v>
      </c>
      <c r="R7591" s="12"/>
      <c r="S7591" s="12">
        <v>1</v>
      </c>
      <c r="T7591" s="9" t="s">
        <v>23315</v>
      </c>
      <c r="U7591" s="9" t="s">
        <v>23316</v>
      </c>
      <c r="V7591" s="9" t="s">
        <v>23315</v>
      </c>
      <c r="W7591" s="14">
        <v>2</v>
      </c>
    </row>
    <row r="7592" spans="1:23" x14ac:dyDescent="0.25">
      <c r="A7592" s="8">
        <v>3962</v>
      </c>
      <c r="B7592" s="9" t="s">
        <v>27693</v>
      </c>
      <c r="C7592" s="9" t="s">
        <v>23182</v>
      </c>
      <c r="D7592" s="9" t="s">
        <v>27694</v>
      </c>
      <c r="E7592" s="18"/>
      <c r="F7592" s="9" t="s">
        <v>27695</v>
      </c>
      <c r="G7592" s="12">
        <v>7</v>
      </c>
      <c r="H7592" s="9" t="s">
        <v>126</v>
      </c>
      <c r="I7592" s="9" t="s">
        <v>126</v>
      </c>
      <c r="J7592" s="12">
        <v>1</v>
      </c>
      <c r="K7592" s="13">
        <v>43554</v>
      </c>
      <c r="L7592" s="86">
        <f>(Tabla2[[#This Row],[release_year]]-'VARIANZA Y DES. EST'!$L$11)^2</f>
        <v>7.9512857435875226</v>
      </c>
      <c r="M7592" s="12">
        <v>2017</v>
      </c>
      <c r="N7592" s="9" t="s">
        <v>26</v>
      </c>
      <c r="O7592" s="9" t="s">
        <v>23191</v>
      </c>
      <c r="P7592" s="12">
        <v>1</v>
      </c>
      <c r="Q7592" s="12" t="s">
        <v>28</v>
      </c>
      <c r="R7592" s="12"/>
      <c r="S7592" s="12">
        <v>1</v>
      </c>
      <c r="T7592" s="9" t="s">
        <v>23346</v>
      </c>
      <c r="U7592" s="9" t="s">
        <v>23213</v>
      </c>
      <c r="V7592" s="9" t="s">
        <v>23346</v>
      </c>
      <c r="W7592" s="14">
        <v>2</v>
      </c>
    </row>
    <row r="7593" spans="1:23" x14ac:dyDescent="0.25">
      <c r="A7593" s="8">
        <v>3965</v>
      </c>
      <c r="B7593" s="9" t="s">
        <v>27696</v>
      </c>
      <c r="C7593" s="9" t="s">
        <v>23182</v>
      </c>
      <c r="D7593" s="9" t="s">
        <v>27697</v>
      </c>
      <c r="E7593" s="18"/>
      <c r="F7593" s="9" t="s">
        <v>27698</v>
      </c>
      <c r="G7593" s="12">
        <v>14</v>
      </c>
      <c r="H7593" s="9" t="s">
        <v>231</v>
      </c>
      <c r="I7593" s="9" t="s">
        <v>231</v>
      </c>
      <c r="J7593" s="12">
        <v>1</v>
      </c>
      <c r="K7593" s="13">
        <v>43553</v>
      </c>
      <c r="L7593" s="86">
        <f>(Tabla2[[#This Row],[release_year]]-'VARIANZA Y DES. EST'!$L$11)^2</f>
        <v>23.230495463129063</v>
      </c>
      <c r="M7593" s="12">
        <v>2019</v>
      </c>
      <c r="N7593" s="9" t="s">
        <v>76</v>
      </c>
      <c r="O7593" s="9" t="s">
        <v>23191</v>
      </c>
      <c r="P7593" s="12">
        <v>1</v>
      </c>
      <c r="Q7593" s="12" t="s">
        <v>28</v>
      </c>
      <c r="R7593" s="12"/>
      <c r="S7593" s="12">
        <v>1</v>
      </c>
      <c r="T7593" s="9" t="s">
        <v>23186</v>
      </c>
      <c r="U7593" s="9" t="s">
        <v>23187</v>
      </c>
      <c r="V7593" s="9" t="s">
        <v>23186</v>
      </c>
      <c r="W7593" s="14">
        <v>3</v>
      </c>
    </row>
    <row r="7594" spans="1:23" x14ac:dyDescent="0.25">
      <c r="A7594" s="8">
        <v>3966</v>
      </c>
      <c r="B7594" s="9" t="s">
        <v>27699</v>
      </c>
      <c r="C7594" s="9" t="s">
        <v>23182</v>
      </c>
      <c r="D7594" s="10" t="s">
        <v>27700</v>
      </c>
      <c r="E7594" s="11"/>
      <c r="F7594" s="9" t="s">
        <v>27701</v>
      </c>
      <c r="G7594" s="12">
        <v>4</v>
      </c>
      <c r="H7594" s="9" t="s">
        <v>25</v>
      </c>
      <c r="I7594" s="9" t="s">
        <v>25</v>
      </c>
      <c r="J7594" s="12">
        <v>1</v>
      </c>
      <c r="K7594" s="13">
        <v>43553</v>
      </c>
      <c r="L7594" s="86">
        <f>(Tabla2[[#This Row],[release_year]]-'VARIANZA Y DES. EST'!$L$11)^2</f>
        <v>23.230495463129063</v>
      </c>
      <c r="M7594" s="12">
        <v>2019</v>
      </c>
      <c r="N7594" s="9" t="s">
        <v>76</v>
      </c>
      <c r="O7594" s="9" t="s">
        <v>23255</v>
      </c>
      <c r="P7594" s="12">
        <v>3</v>
      </c>
      <c r="Q7594" s="12" t="s">
        <v>28</v>
      </c>
      <c r="R7594" s="12"/>
      <c r="S7594" s="12">
        <v>3</v>
      </c>
      <c r="T7594" s="9" t="s">
        <v>27702</v>
      </c>
      <c r="U7594" s="9" t="s">
        <v>23229</v>
      </c>
      <c r="V7594" s="9" t="s">
        <v>27702</v>
      </c>
      <c r="W7594" s="14">
        <v>3</v>
      </c>
    </row>
    <row r="7595" spans="1:23" x14ac:dyDescent="0.25">
      <c r="A7595" s="8">
        <v>3969</v>
      </c>
      <c r="B7595" s="9" t="s">
        <v>27703</v>
      </c>
      <c r="C7595" s="9" t="s">
        <v>23182</v>
      </c>
      <c r="D7595" s="10" t="s">
        <v>27704</v>
      </c>
      <c r="E7595" s="11"/>
      <c r="F7595" s="9" t="s">
        <v>27705</v>
      </c>
      <c r="G7595" s="12">
        <v>9</v>
      </c>
      <c r="H7595" s="12"/>
      <c r="I7595" s="9"/>
      <c r="J7595" s="12">
        <v>0</v>
      </c>
      <c r="K7595" s="13">
        <v>43553</v>
      </c>
      <c r="L7595" s="86">
        <f>(Tabla2[[#This Row],[release_year]]-'VARIANZA Y DES. EST'!$L$11)^2</f>
        <v>14.590890603358293</v>
      </c>
      <c r="M7595" s="12">
        <v>2018</v>
      </c>
      <c r="N7595" s="9" t="s">
        <v>35</v>
      </c>
      <c r="O7595" s="9" t="s">
        <v>23191</v>
      </c>
      <c r="P7595" s="12">
        <v>1</v>
      </c>
      <c r="Q7595" s="12" t="s">
        <v>28</v>
      </c>
      <c r="R7595" s="12"/>
      <c r="S7595" s="12">
        <v>1</v>
      </c>
      <c r="T7595" s="9" t="s">
        <v>23281</v>
      </c>
      <c r="U7595" s="9" t="s">
        <v>23187</v>
      </c>
      <c r="V7595" s="9" t="s">
        <v>23281</v>
      </c>
      <c r="W7595" s="14">
        <v>2</v>
      </c>
    </row>
    <row r="7596" spans="1:23" x14ac:dyDescent="0.25">
      <c r="A7596" s="8">
        <v>3970</v>
      </c>
      <c r="B7596" s="9" t="s">
        <v>27706</v>
      </c>
      <c r="C7596" s="9" t="s">
        <v>23182</v>
      </c>
      <c r="D7596" s="9" t="s">
        <v>27707</v>
      </c>
      <c r="E7596" s="9"/>
      <c r="F7596" s="9" t="s">
        <v>27708</v>
      </c>
      <c r="G7596" s="12">
        <v>13</v>
      </c>
      <c r="H7596" s="9" t="s">
        <v>126</v>
      </c>
      <c r="I7596" s="9" t="s">
        <v>126</v>
      </c>
      <c r="J7596" s="12">
        <v>1</v>
      </c>
      <c r="K7596" s="13">
        <v>43553</v>
      </c>
      <c r="L7596" s="86">
        <f>(Tabla2[[#This Row],[release_year]]-'VARIANZA Y DES. EST'!$L$11)^2</f>
        <v>23.230495463129063</v>
      </c>
      <c r="M7596" s="12">
        <v>2019</v>
      </c>
      <c r="N7596" s="9" t="s">
        <v>76</v>
      </c>
      <c r="O7596" s="9" t="s">
        <v>23191</v>
      </c>
      <c r="P7596" s="12">
        <v>1</v>
      </c>
      <c r="Q7596" s="12" t="s">
        <v>28</v>
      </c>
      <c r="R7596" s="12"/>
      <c r="S7596" s="12">
        <v>1</v>
      </c>
      <c r="T7596" s="9" t="s">
        <v>23844</v>
      </c>
      <c r="U7596" s="9" t="s">
        <v>23213</v>
      </c>
      <c r="V7596" s="9" t="s">
        <v>23844</v>
      </c>
      <c r="W7596" s="14">
        <v>3</v>
      </c>
    </row>
    <row r="7597" spans="1:23" x14ac:dyDescent="0.25">
      <c r="A7597" s="8">
        <v>3971</v>
      </c>
      <c r="B7597" s="9" t="s">
        <v>27709</v>
      </c>
      <c r="C7597" s="9" t="s">
        <v>23182</v>
      </c>
      <c r="D7597" s="9" t="s">
        <v>27710</v>
      </c>
      <c r="E7597" s="9"/>
      <c r="F7597" s="18" t="s">
        <v>27711</v>
      </c>
      <c r="G7597" s="12">
        <v>14</v>
      </c>
      <c r="H7597" s="9" t="s">
        <v>231</v>
      </c>
      <c r="I7597" s="9" t="s">
        <v>5437</v>
      </c>
      <c r="J7597" s="12">
        <v>2</v>
      </c>
      <c r="K7597" s="13">
        <v>43553</v>
      </c>
      <c r="L7597" s="86">
        <f>(Tabla2[[#This Row],[release_year]]-'VARIANZA Y DES. EST'!$L$11)^2</f>
        <v>14.590890603358293</v>
      </c>
      <c r="M7597" s="12">
        <v>2018</v>
      </c>
      <c r="N7597" s="9" t="s">
        <v>76</v>
      </c>
      <c r="O7597" s="9" t="s">
        <v>23255</v>
      </c>
      <c r="P7597" s="12">
        <v>3</v>
      </c>
      <c r="Q7597" s="12" t="s">
        <v>28</v>
      </c>
      <c r="R7597" s="12"/>
      <c r="S7597" s="12">
        <v>3</v>
      </c>
      <c r="T7597" s="9" t="s">
        <v>23281</v>
      </c>
      <c r="U7597" s="9" t="s">
        <v>23187</v>
      </c>
      <c r="V7597" s="9" t="s">
        <v>23281</v>
      </c>
      <c r="W7597" s="14">
        <v>2</v>
      </c>
    </row>
    <row r="7598" spans="1:23" x14ac:dyDescent="0.25">
      <c r="A7598" s="8">
        <v>3972</v>
      </c>
      <c r="B7598" s="9" t="s">
        <v>27712</v>
      </c>
      <c r="C7598" s="9" t="s">
        <v>23182</v>
      </c>
      <c r="D7598" s="10" t="s">
        <v>27713</v>
      </c>
      <c r="E7598" s="11"/>
      <c r="F7598" s="9" t="s">
        <v>27714</v>
      </c>
      <c r="G7598" s="12">
        <v>4</v>
      </c>
      <c r="H7598" s="9" t="s">
        <v>34</v>
      </c>
      <c r="I7598" s="9" t="s">
        <v>34</v>
      </c>
      <c r="J7598" s="12">
        <v>1</v>
      </c>
      <c r="K7598" s="13">
        <v>43552</v>
      </c>
      <c r="L7598" s="86">
        <f>(Tabla2[[#This Row],[release_year]]-'VARIANZA Y DES. EST'!$L$11)^2</f>
        <v>14.590890603358293</v>
      </c>
      <c r="M7598" s="12">
        <v>2018</v>
      </c>
      <c r="N7598" s="9" t="s">
        <v>76</v>
      </c>
      <c r="O7598" s="9" t="s">
        <v>23185</v>
      </c>
      <c r="P7598" s="12">
        <v>2</v>
      </c>
      <c r="Q7598" s="12" t="s">
        <v>28</v>
      </c>
      <c r="R7598" s="12"/>
      <c r="S7598" s="12">
        <v>2</v>
      </c>
      <c r="T7598" s="9" t="s">
        <v>23305</v>
      </c>
      <c r="U7598" s="9" t="s">
        <v>23187</v>
      </c>
      <c r="V7598" s="9" t="s">
        <v>23305</v>
      </c>
      <c r="W7598" s="14">
        <v>3</v>
      </c>
    </row>
    <row r="7599" spans="1:23" x14ac:dyDescent="0.25">
      <c r="A7599" s="8">
        <v>3977</v>
      </c>
      <c r="B7599" s="9" t="s">
        <v>27715</v>
      </c>
      <c r="C7599" s="9" t="s">
        <v>23182</v>
      </c>
      <c r="D7599" s="10" t="s">
        <v>27716</v>
      </c>
      <c r="E7599" s="11"/>
      <c r="F7599" s="9" t="s">
        <v>27717</v>
      </c>
      <c r="G7599" s="12">
        <v>5</v>
      </c>
      <c r="H7599" s="12"/>
      <c r="I7599" s="9"/>
      <c r="J7599" s="12">
        <v>0</v>
      </c>
      <c r="K7599" s="13">
        <v>43549</v>
      </c>
      <c r="L7599" s="86">
        <f>(Tabla2[[#This Row],[release_year]]-'VARIANZA Y DES. EST'!$L$11)^2</f>
        <v>14.590890603358293</v>
      </c>
      <c r="M7599" s="12">
        <v>2018</v>
      </c>
      <c r="N7599" s="9" t="s">
        <v>35</v>
      </c>
      <c r="O7599" s="9" t="s">
        <v>23191</v>
      </c>
      <c r="P7599" s="12">
        <v>1</v>
      </c>
      <c r="Q7599" s="12" t="s">
        <v>28</v>
      </c>
      <c r="R7599" s="12"/>
      <c r="S7599" s="12">
        <v>1</v>
      </c>
      <c r="T7599" s="9" t="s">
        <v>23192</v>
      </c>
      <c r="U7599" s="9" t="s">
        <v>23193</v>
      </c>
      <c r="V7599" s="9" t="s">
        <v>23192</v>
      </c>
      <c r="W7599" s="14">
        <v>3</v>
      </c>
    </row>
    <row r="7600" spans="1:23" x14ac:dyDescent="0.25">
      <c r="A7600" s="8">
        <v>3980</v>
      </c>
      <c r="B7600" s="9" t="s">
        <v>27718</v>
      </c>
      <c r="C7600" s="9" t="s">
        <v>23182</v>
      </c>
      <c r="D7600" s="10" t="s">
        <v>27719</v>
      </c>
      <c r="E7600" s="11"/>
      <c r="F7600" s="9" t="s">
        <v>27720</v>
      </c>
      <c r="G7600" s="12">
        <v>10</v>
      </c>
      <c r="H7600" s="9" t="s">
        <v>25</v>
      </c>
      <c r="I7600" s="9" t="s">
        <v>25</v>
      </c>
      <c r="J7600" s="12">
        <v>1</v>
      </c>
      <c r="K7600" s="13">
        <v>43546</v>
      </c>
      <c r="L7600" s="86">
        <f>(Tabla2[[#This Row],[release_year]]-'VARIANZA Y DES. EST'!$L$11)^2</f>
        <v>23.230495463129063</v>
      </c>
      <c r="M7600" s="12">
        <v>2019</v>
      </c>
      <c r="N7600" s="9" t="s">
        <v>26</v>
      </c>
      <c r="O7600" s="9" t="s">
        <v>23191</v>
      </c>
      <c r="P7600" s="12">
        <v>1</v>
      </c>
      <c r="Q7600" s="12" t="s">
        <v>28</v>
      </c>
      <c r="R7600" s="12"/>
      <c r="S7600" s="12">
        <v>1</v>
      </c>
      <c r="T7600" s="9" t="s">
        <v>23264</v>
      </c>
      <c r="U7600" s="9" t="s">
        <v>23264</v>
      </c>
      <c r="V7600" s="9" t="s">
        <v>23264</v>
      </c>
      <c r="W7600" s="14">
        <v>1</v>
      </c>
    </row>
    <row r="7601" spans="1:23" x14ac:dyDescent="0.25">
      <c r="A7601" s="8">
        <v>3981</v>
      </c>
      <c r="B7601" s="9" t="s">
        <v>27721</v>
      </c>
      <c r="C7601" s="9" t="s">
        <v>23182</v>
      </c>
      <c r="D7601" s="10" t="s">
        <v>27722</v>
      </c>
      <c r="E7601" s="11"/>
      <c r="F7601" s="9" t="s">
        <v>27723</v>
      </c>
      <c r="G7601" s="12">
        <v>14</v>
      </c>
      <c r="H7601" s="9" t="s">
        <v>468</v>
      </c>
      <c r="I7601" s="9" t="s">
        <v>468</v>
      </c>
      <c r="J7601" s="12">
        <v>1</v>
      </c>
      <c r="K7601" s="13">
        <v>43546</v>
      </c>
      <c r="L7601" s="86">
        <f>(Tabla2[[#This Row],[release_year]]-'VARIANZA Y DES. EST'!$L$11)^2</f>
        <v>23.230495463129063</v>
      </c>
      <c r="M7601" s="12">
        <v>2019</v>
      </c>
      <c r="N7601" s="9" t="s">
        <v>76</v>
      </c>
      <c r="O7601" s="9" t="s">
        <v>23191</v>
      </c>
      <c r="P7601" s="12">
        <v>1</v>
      </c>
      <c r="Q7601" s="12" t="s">
        <v>28</v>
      </c>
      <c r="R7601" s="12"/>
      <c r="S7601" s="12">
        <v>1</v>
      </c>
      <c r="T7601" s="9" t="s">
        <v>23370</v>
      </c>
      <c r="U7601" s="9" t="s">
        <v>23193</v>
      </c>
      <c r="V7601" s="9" t="s">
        <v>23370</v>
      </c>
      <c r="W7601" s="14">
        <v>3</v>
      </c>
    </row>
    <row r="7602" spans="1:23" x14ac:dyDescent="0.25">
      <c r="A7602" s="8">
        <v>3982</v>
      </c>
      <c r="B7602" s="9" t="s">
        <v>27724</v>
      </c>
      <c r="C7602" s="9" t="s">
        <v>23182</v>
      </c>
      <c r="D7602" s="9" t="s">
        <v>27725</v>
      </c>
      <c r="E7602" s="9"/>
      <c r="F7602" s="18" t="s">
        <v>27726</v>
      </c>
      <c r="G7602" s="12">
        <v>10</v>
      </c>
      <c r="H7602" s="9" t="s">
        <v>518</v>
      </c>
      <c r="I7602" s="9" t="s">
        <v>518</v>
      </c>
      <c r="J7602" s="12">
        <v>1</v>
      </c>
      <c r="K7602" s="13">
        <v>43546</v>
      </c>
      <c r="L7602" s="86">
        <f>(Tabla2[[#This Row],[release_year]]-'VARIANZA Y DES. EST'!$L$11)^2</f>
        <v>23.230495463129063</v>
      </c>
      <c r="M7602" s="12">
        <v>2019</v>
      </c>
      <c r="N7602" s="9" t="s">
        <v>76</v>
      </c>
      <c r="O7602" s="9" t="s">
        <v>23191</v>
      </c>
      <c r="P7602" s="12">
        <v>1</v>
      </c>
      <c r="Q7602" s="12" t="s">
        <v>28</v>
      </c>
      <c r="R7602" s="12"/>
      <c r="S7602" s="12">
        <v>1</v>
      </c>
      <c r="T7602" s="9" t="s">
        <v>23445</v>
      </c>
      <c r="U7602" s="9" t="s">
        <v>23193</v>
      </c>
      <c r="V7602" s="9" t="s">
        <v>23445</v>
      </c>
      <c r="W7602" s="14">
        <v>3</v>
      </c>
    </row>
    <row r="7603" spans="1:23" x14ac:dyDescent="0.25">
      <c r="A7603" s="8">
        <v>3985</v>
      </c>
      <c r="B7603" s="9" t="s">
        <v>27727</v>
      </c>
      <c r="C7603" s="9" t="s">
        <v>23182</v>
      </c>
      <c r="D7603" s="9" t="s">
        <v>27728</v>
      </c>
      <c r="E7603" s="18"/>
      <c r="F7603" s="9" t="s">
        <v>27729</v>
      </c>
      <c r="G7603" s="12">
        <v>5</v>
      </c>
      <c r="H7603" s="12"/>
      <c r="I7603" s="9"/>
      <c r="J7603" s="12">
        <v>0</v>
      </c>
      <c r="K7603" s="13">
        <v>43546</v>
      </c>
      <c r="L7603" s="86">
        <f>(Tabla2[[#This Row],[release_year]]-'VARIANZA Y DES. EST'!$L$11)^2</f>
        <v>14.590890603358293</v>
      </c>
      <c r="M7603" s="12">
        <v>2018</v>
      </c>
      <c r="N7603" s="9" t="s">
        <v>35</v>
      </c>
      <c r="O7603" s="9" t="s">
        <v>23191</v>
      </c>
      <c r="P7603" s="12">
        <v>1</v>
      </c>
      <c r="Q7603" s="12" t="s">
        <v>28</v>
      </c>
      <c r="R7603" s="12"/>
      <c r="S7603" s="12">
        <v>1</v>
      </c>
      <c r="T7603" s="9" t="s">
        <v>23281</v>
      </c>
      <c r="U7603" s="9" t="s">
        <v>23187</v>
      </c>
      <c r="V7603" s="9" t="s">
        <v>23281</v>
      </c>
      <c r="W7603" s="14">
        <v>2</v>
      </c>
    </row>
    <row r="7604" spans="1:23" x14ac:dyDescent="0.25">
      <c r="A7604" s="8">
        <v>3987</v>
      </c>
      <c r="B7604" s="9" t="s">
        <v>27730</v>
      </c>
      <c r="C7604" s="9" t="s">
        <v>23182</v>
      </c>
      <c r="D7604" s="9" t="s">
        <v>27731</v>
      </c>
      <c r="E7604" s="9"/>
      <c r="F7604" s="9" t="s">
        <v>27732</v>
      </c>
      <c r="G7604" s="12">
        <v>13</v>
      </c>
      <c r="H7604" s="9" t="s">
        <v>25</v>
      </c>
      <c r="I7604" s="9" t="s">
        <v>25</v>
      </c>
      <c r="J7604" s="12">
        <v>1</v>
      </c>
      <c r="K7604" s="13">
        <v>43546</v>
      </c>
      <c r="L7604" s="86">
        <f>(Tabla2[[#This Row],[release_year]]-'VARIANZA Y DES. EST'!$L$11)^2</f>
        <v>23.230495463129063</v>
      </c>
      <c r="M7604" s="12">
        <v>2019</v>
      </c>
      <c r="N7604" s="9" t="s">
        <v>76</v>
      </c>
      <c r="O7604" s="9" t="s">
        <v>23185</v>
      </c>
      <c r="P7604" s="12">
        <v>2</v>
      </c>
      <c r="Q7604" s="12" t="s">
        <v>28</v>
      </c>
      <c r="R7604" s="12"/>
      <c r="S7604" s="12">
        <v>2</v>
      </c>
      <c r="T7604" s="9" t="s">
        <v>23486</v>
      </c>
      <c r="U7604" s="9" t="s">
        <v>23206</v>
      </c>
      <c r="V7604" s="9" t="s">
        <v>23486</v>
      </c>
      <c r="W7604" s="14">
        <v>3</v>
      </c>
    </row>
    <row r="7605" spans="1:23" x14ac:dyDescent="0.25">
      <c r="A7605" s="8">
        <v>3989</v>
      </c>
      <c r="B7605" s="9" t="s">
        <v>27733</v>
      </c>
      <c r="C7605" s="9" t="s">
        <v>23182</v>
      </c>
      <c r="D7605" s="10" t="s">
        <v>27734</v>
      </c>
      <c r="E7605" s="11"/>
      <c r="F7605" s="9" t="s">
        <v>27735</v>
      </c>
      <c r="G7605" s="12">
        <v>3</v>
      </c>
      <c r="H7605" s="9" t="s">
        <v>160</v>
      </c>
      <c r="I7605" s="9" t="s">
        <v>160</v>
      </c>
      <c r="J7605" s="12">
        <v>1</v>
      </c>
      <c r="K7605" s="13">
        <v>43545</v>
      </c>
      <c r="L7605" s="86">
        <f>(Tabla2[[#This Row],[release_year]]-'VARIANZA Y DES. EST'!$L$11)^2</f>
        <v>51.555237145879822</v>
      </c>
      <c r="M7605" s="12">
        <v>2007</v>
      </c>
      <c r="N7605" s="9" t="s">
        <v>26</v>
      </c>
      <c r="O7605" s="9" t="s">
        <v>23191</v>
      </c>
      <c r="P7605" s="12">
        <v>1</v>
      </c>
      <c r="Q7605" s="12" t="s">
        <v>28</v>
      </c>
      <c r="R7605" s="12"/>
      <c r="S7605" s="12">
        <v>1</v>
      </c>
      <c r="T7605" s="9" t="s">
        <v>23264</v>
      </c>
      <c r="U7605" s="9" t="s">
        <v>23264</v>
      </c>
      <c r="V7605" s="9" t="s">
        <v>23264</v>
      </c>
      <c r="W7605" s="14">
        <v>1</v>
      </c>
    </row>
    <row r="7606" spans="1:23" x14ac:dyDescent="0.25">
      <c r="A7606" s="8">
        <v>3990</v>
      </c>
      <c r="B7606" s="9" t="s">
        <v>27736</v>
      </c>
      <c r="C7606" s="9" t="s">
        <v>23182</v>
      </c>
      <c r="D7606" s="9" t="s">
        <v>27737</v>
      </c>
      <c r="E7606" s="9"/>
      <c r="F7606" s="18" t="s">
        <v>27738</v>
      </c>
      <c r="G7606" s="12">
        <v>5</v>
      </c>
      <c r="H7606" s="9" t="s">
        <v>34</v>
      </c>
      <c r="I7606" s="9" t="s">
        <v>34</v>
      </c>
      <c r="J7606" s="12">
        <v>1</v>
      </c>
      <c r="K7606" s="13">
        <v>43545</v>
      </c>
      <c r="L7606" s="86">
        <f>(Tabla2[[#This Row],[release_year]]-'VARIANZA Y DES. EST'!$L$11)^2</f>
        <v>23.230495463129063</v>
      </c>
      <c r="M7606" s="12">
        <v>2019</v>
      </c>
      <c r="N7606" s="9" t="s">
        <v>35</v>
      </c>
      <c r="O7606" s="9" t="s">
        <v>23191</v>
      </c>
      <c r="P7606" s="12">
        <v>1</v>
      </c>
      <c r="Q7606" s="12" t="s">
        <v>28</v>
      </c>
      <c r="R7606" s="12"/>
      <c r="S7606" s="12">
        <v>1</v>
      </c>
      <c r="T7606" s="9" t="s">
        <v>23477</v>
      </c>
      <c r="U7606" s="9" t="s">
        <v>23187</v>
      </c>
      <c r="V7606" s="9" t="s">
        <v>23477</v>
      </c>
      <c r="W7606" s="14">
        <v>3</v>
      </c>
    </row>
    <row r="7607" spans="1:23" x14ac:dyDescent="0.25">
      <c r="A7607" s="8">
        <v>3997</v>
      </c>
      <c r="B7607" s="9" t="s">
        <v>27739</v>
      </c>
      <c r="C7607" s="9" t="s">
        <v>23182</v>
      </c>
      <c r="D7607" s="9" t="s">
        <v>27740</v>
      </c>
      <c r="E7607" s="9"/>
      <c r="F7607" s="9" t="s">
        <v>27741</v>
      </c>
      <c r="G7607" s="12">
        <v>10</v>
      </c>
      <c r="H7607" s="12"/>
      <c r="I7607" s="9"/>
      <c r="J7607" s="12">
        <v>0</v>
      </c>
      <c r="K7607" s="13">
        <v>43544</v>
      </c>
      <c r="L7607" s="86">
        <f>(Tabla2[[#This Row],[release_year]]-'VARIANZA Y DES. EST'!$L$11)^2</f>
        <v>14.590890603358293</v>
      </c>
      <c r="M7607" s="12">
        <v>2018</v>
      </c>
      <c r="N7607" s="9" t="s">
        <v>35</v>
      </c>
      <c r="O7607" s="9" t="s">
        <v>23191</v>
      </c>
      <c r="P7607" s="12">
        <v>1</v>
      </c>
      <c r="Q7607" s="12" t="s">
        <v>28</v>
      </c>
      <c r="R7607" s="12"/>
      <c r="S7607" s="12">
        <v>1</v>
      </c>
      <c r="T7607" s="9" t="s">
        <v>23281</v>
      </c>
      <c r="U7607" s="9" t="s">
        <v>23187</v>
      </c>
      <c r="V7607" s="9" t="s">
        <v>23281</v>
      </c>
      <c r="W7607" s="14">
        <v>2</v>
      </c>
    </row>
    <row r="7608" spans="1:23" x14ac:dyDescent="0.25">
      <c r="A7608" s="8">
        <v>3999</v>
      </c>
      <c r="B7608" s="9" t="s">
        <v>27742</v>
      </c>
      <c r="C7608" s="9" t="s">
        <v>23182</v>
      </c>
      <c r="D7608" s="10" t="s">
        <v>27743</v>
      </c>
      <c r="E7608" s="11"/>
      <c r="F7608" s="9" t="s">
        <v>27744</v>
      </c>
      <c r="G7608" s="12">
        <v>2</v>
      </c>
      <c r="H7608" s="9" t="s">
        <v>34</v>
      </c>
      <c r="I7608" s="9" t="s">
        <v>34</v>
      </c>
      <c r="J7608" s="12">
        <v>1</v>
      </c>
      <c r="K7608" s="13">
        <v>43544</v>
      </c>
      <c r="L7608" s="86">
        <f>(Tabla2[[#This Row],[release_year]]-'VARIANZA Y DES. EST'!$L$11)^2</f>
        <v>23.230495463129063</v>
      </c>
      <c r="M7608" s="12">
        <v>2019</v>
      </c>
      <c r="N7608" s="9" t="s">
        <v>76</v>
      </c>
      <c r="O7608" s="9" t="s">
        <v>23191</v>
      </c>
      <c r="P7608" s="12">
        <v>1</v>
      </c>
      <c r="Q7608" s="12" t="s">
        <v>28</v>
      </c>
      <c r="R7608" s="12"/>
      <c r="S7608" s="12">
        <v>1</v>
      </c>
      <c r="T7608" s="9" t="s">
        <v>23558</v>
      </c>
      <c r="U7608" s="9" t="s">
        <v>23187</v>
      </c>
      <c r="V7608" s="9" t="s">
        <v>23558</v>
      </c>
      <c r="W7608" s="14">
        <v>3</v>
      </c>
    </row>
    <row r="7609" spans="1:23" x14ac:dyDescent="0.25">
      <c r="A7609" s="8">
        <v>4002</v>
      </c>
      <c r="B7609" s="9" t="s">
        <v>27745</v>
      </c>
      <c r="C7609" s="9" t="s">
        <v>23182</v>
      </c>
      <c r="D7609" s="9" t="s">
        <v>27746</v>
      </c>
      <c r="E7609" s="9"/>
      <c r="F7609" s="9" t="s">
        <v>27747</v>
      </c>
      <c r="G7609" s="12">
        <v>9</v>
      </c>
      <c r="H7609" s="9" t="s">
        <v>4237</v>
      </c>
      <c r="I7609" s="9" t="s">
        <v>4237</v>
      </c>
      <c r="J7609" s="12">
        <v>1</v>
      </c>
      <c r="K7609" s="13">
        <v>43541</v>
      </c>
      <c r="L7609" s="86">
        <f>(Tabla2[[#This Row],[release_year]]-'VARIANZA Y DES. EST'!$L$11)^2</f>
        <v>23.230495463129063</v>
      </c>
      <c r="M7609" s="12">
        <v>2019</v>
      </c>
      <c r="N7609" s="9" t="s">
        <v>76</v>
      </c>
      <c r="O7609" s="9" t="s">
        <v>23191</v>
      </c>
      <c r="P7609" s="12">
        <v>1</v>
      </c>
      <c r="Q7609" s="12" t="s">
        <v>28</v>
      </c>
      <c r="R7609" s="12"/>
      <c r="S7609" s="12">
        <v>1</v>
      </c>
      <c r="T7609" s="9" t="s">
        <v>23201</v>
      </c>
      <c r="U7609" s="9" t="s">
        <v>23187</v>
      </c>
      <c r="V7609" s="9" t="s">
        <v>23201</v>
      </c>
      <c r="W7609" s="14">
        <v>3</v>
      </c>
    </row>
    <row r="7610" spans="1:23" x14ac:dyDescent="0.25">
      <c r="A7610" s="8">
        <v>4007</v>
      </c>
      <c r="B7610" s="9" t="s">
        <v>27748</v>
      </c>
      <c r="C7610" s="9" t="s">
        <v>23182</v>
      </c>
      <c r="D7610" s="10" t="s">
        <v>27749</v>
      </c>
      <c r="E7610" s="11"/>
      <c r="F7610" s="18" t="s">
        <v>27750</v>
      </c>
      <c r="G7610" s="12">
        <v>15</v>
      </c>
      <c r="H7610" s="9" t="s">
        <v>390</v>
      </c>
      <c r="I7610" s="9" t="s">
        <v>390</v>
      </c>
      <c r="J7610" s="12">
        <v>1</v>
      </c>
      <c r="K7610" s="13">
        <v>43539</v>
      </c>
      <c r="L7610" s="86">
        <f>(Tabla2[[#This Row],[release_year]]-'VARIANZA Y DES. EST'!$L$11)^2</f>
        <v>14.590890603358293</v>
      </c>
      <c r="M7610" s="12">
        <v>2018</v>
      </c>
      <c r="N7610" s="9" t="s">
        <v>76</v>
      </c>
      <c r="O7610" s="9" t="s">
        <v>23191</v>
      </c>
      <c r="P7610" s="12">
        <v>1</v>
      </c>
      <c r="Q7610" s="12" t="s">
        <v>28</v>
      </c>
      <c r="R7610" s="12"/>
      <c r="S7610" s="12">
        <v>1</v>
      </c>
      <c r="T7610" s="9" t="s">
        <v>23558</v>
      </c>
      <c r="U7610" s="9" t="s">
        <v>23187</v>
      </c>
      <c r="V7610" s="9" t="s">
        <v>23558</v>
      </c>
      <c r="W7610" s="14">
        <v>3</v>
      </c>
    </row>
    <row r="7611" spans="1:23" x14ac:dyDescent="0.25">
      <c r="A7611" s="8">
        <v>4013</v>
      </c>
      <c r="B7611" s="9" t="s">
        <v>27751</v>
      </c>
      <c r="C7611" s="9" t="s">
        <v>23182</v>
      </c>
      <c r="D7611" s="9" t="s">
        <v>27752</v>
      </c>
      <c r="E7611" s="9"/>
      <c r="F7611" s="9" t="s">
        <v>27753</v>
      </c>
      <c r="G7611" s="12">
        <v>6</v>
      </c>
      <c r="H7611" s="12"/>
      <c r="I7611" s="9"/>
      <c r="J7611" s="12">
        <v>0</v>
      </c>
      <c r="K7611" s="13">
        <v>43539</v>
      </c>
      <c r="L7611" s="86">
        <f>(Tabla2[[#This Row],[release_year]]-'VARIANZA Y DES. EST'!$L$11)^2</f>
        <v>14.590890603358293</v>
      </c>
      <c r="M7611" s="12">
        <v>2018</v>
      </c>
      <c r="N7611" s="9" t="s">
        <v>35</v>
      </c>
      <c r="O7611" s="9" t="s">
        <v>23191</v>
      </c>
      <c r="P7611" s="12">
        <v>1</v>
      </c>
      <c r="Q7611" s="12" t="s">
        <v>28</v>
      </c>
      <c r="R7611" s="12"/>
      <c r="S7611" s="12">
        <v>1</v>
      </c>
      <c r="T7611" s="9" t="s">
        <v>23281</v>
      </c>
      <c r="U7611" s="9" t="s">
        <v>23187</v>
      </c>
      <c r="V7611" s="9" t="s">
        <v>23281</v>
      </c>
      <c r="W7611" s="14">
        <v>2</v>
      </c>
    </row>
    <row r="7612" spans="1:23" x14ac:dyDescent="0.25">
      <c r="A7612" s="8">
        <v>4015</v>
      </c>
      <c r="B7612" s="9" t="s">
        <v>27754</v>
      </c>
      <c r="C7612" s="9" t="s">
        <v>23182</v>
      </c>
      <c r="D7612" s="9" t="s">
        <v>27755</v>
      </c>
      <c r="E7612" s="9"/>
      <c r="F7612" s="9" t="s">
        <v>27756</v>
      </c>
      <c r="G7612" s="12">
        <v>10</v>
      </c>
      <c r="H7612" s="9" t="s">
        <v>126</v>
      </c>
      <c r="I7612" s="9" t="s">
        <v>126</v>
      </c>
      <c r="J7612" s="12">
        <v>1</v>
      </c>
      <c r="K7612" s="13">
        <v>43539</v>
      </c>
      <c r="L7612" s="86">
        <f>(Tabla2[[#This Row],[release_year]]-'VARIANZA Y DES. EST'!$L$11)^2</f>
        <v>14.590890603358293</v>
      </c>
      <c r="M7612" s="12">
        <v>2018</v>
      </c>
      <c r="N7612" s="9" t="s">
        <v>110</v>
      </c>
      <c r="O7612" s="9" t="s">
        <v>23185</v>
      </c>
      <c r="P7612" s="12">
        <v>2</v>
      </c>
      <c r="Q7612" s="12" t="s">
        <v>28</v>
      </c>
      <c r="R7612" s="12"/>
      <c r="S7612" s="12">
        <v>2</v>
      </c>
      <c r="T7612" s="9" t="s">
        <v>23346</v>
      </c>
      <c r="U7612" s="9" t="s">
        <v>23213</v>
      </c>
      <c r="V7612" s="9" t="s">
        <v>23346</v>
      </c>
      <c r="W7612" s="14">
        <v>2</v>
      </c>
    </row>
    <row r="7613" spans="1:23" x14ac:dyDescent="0.25">
      <c r="A7613" s="8">
        <v>4016</v>
      </c>
      <c r="B7613" s="9" t="s">
        <v>27757</v>
      </c>
      <c r="C7613" s="9" t="s">
        <v>23182</v>
      </c>
      <c r="D7613" s="10" t="s">
        <v>27758</v>
      </c>
      <c r="E7613" s="19"/>
      <c r="F7613" s="11"/>
      <c r="G7613" s="12">
        <v>0</v>
      </c>
      <c r="H7613" s="12"/>
      <c r="I7613" s="9"/>
      <c r="J7613" s="12">
        <v>0</v>
      </c>
      <c r="K7613" s="13">
        <v>43539</v>
      </c>
      <c r="L7613" s="86">
        <f>(Tabla2[[#This Row],[release_year]]-'VARIANZA Y DES. EST'!$L$11)^2</f>
        <v>23.230495463129063</v>
      </c>
      <c r="M7613" s="12">
        <v>2019</v>
      </c>
      <c r="N7613" s="9" t="s">
        <v>35</v>
      </c>
      <c r="O7613" s="9" t="s">
        <v>23191</v>
      </c>
      <c r="P7613" s="12">
        <v>1</v>
      </c>
      <c r="Q7613" s="12" t="s">
        <v>28</v>
      </c>
      <c r="R7613" s="12"/>
      <c r="S7613" s="12">
        <v>1</v>
      </c>
      <c r="T7613" s="9" t="s">
        <v>23576</v>
      </c>
      <c r="U7613" s="9" t="s">
        <v>23193</v>
      </c>
      <c r="V7613" s="9" t="s">
        <v>23576</v>
      </c>
      <c r="W7613" s="14">
        <v>2</v>
      </c>
    </row>
    <row r="7614" spans="1:23" x14ac:dyDescent="0.25">
      <c r="A7614" s="8">
        <v>4017</v>
      </c>
      <c r="B7614" s="9" t="s">
        <v>27759</v>
      </c>
      <c r="C7614" s="9" t="s">
        <v>23182</v>
      </c>
      <c r="D7614" s="10" t="s">
        <v>27760</v>
      </c>
      <c r="E7614" s="11"/>
      <c r="F7614" s="9" t="s">
        <v>27761</v>
      </c>
      <c r="G7614" s="12">
        <v>5</v>
      </c>
      <c r="H7614" s="9" t="s">
        <v>126</v>
      </c>
      <c r="I7614" s="9" t="s">
        <v>126</v>
      </c>
      <c r="J7614" s="12">
        <v>1</v>
      </c>
      <c r="K7614" s="13">
        <v>43539</v>
      </c>
      <c r="L7614" s="86">
        <f>(Tabla2[[#This Row],[release_year]]-'VARIANZA Y DES. EST'!$L$11)^2</f>
        <v>23.230495463129063</v>
      </c>
      <c r="M7614" s="12">
        <v>2019</v>
      </c>
      <c r="N7614" s="9" t="s">
        <v>76</v>
      </c>
      <c r="O7614" s="9" t="s">
        <v>23191</v>
      </c>
      <c r="P7614" s="12">
        <v>1</v>
      </c>
      <c r="Q7614" s="12" t="s">
        <v>28</v>
      </c>
      <c r="R7614" s="12"/>
      <c r="S7614" s="12">
        <v>1</v>
      </c>
      <c r="T7614" s="9" t="s">
        <v>23256</v>
      </c>
      <c r="U7614" s="9" t="s">
        <v>23213</v>
      </c>
      <c r="V7614" s="9" t="s">
        <v>23256</v>
      </c>
      <c r="W7614" s="14">
        <v>3</v>
      </c>
    </row>
    <row r="7615" spans="1:23" x14ac:dyDescent="0.25">
      <c r="A7615" s="8">
        <v>4023</v>
      </c>
      <c r="B7615" s="9" t="s">
        <v>27762</v>
      </c>
      <c r="C7615" s="9" t="s">
        <v>23182</v>
      </c>
      <c r="D7615" s="9" t="s">
        <v>27763</v>
      </c>
      <c r="E7615" s="9"/>
      <c r="F7615" s="9" t="s">
        <v>27764</v>
      </c>
      <c r="G7615" s="12">
        <v>12</v>
      </c>
      <c r="H7615" s="9" t="s">
        <v>116</v>
      </c>
      <c r="I7615" s="9" t="s">
        <v>116</v>
      </c>
      <c r="J7615" s="12">
        <v>1</v>
      </c>
      <c r="K7615" s="13">
        <v>43537</v>
      </c>
      <c r="L7615" s="86">
        <f>(Tabla2[[#This Row],[release_year]]-'VARIANZA Y DES. EST'!$L$11)^2</f>
        <v>14.590890603358293</v>
      </c>
      <c r="M7615" s="12">
        <v>2018</v>
      </c>
      <c r="N7615" s="9" t="s">
        <v>35</v>
      </c>
      <c r="O7615" s="9" t="s">
        <v>23191</v>
      </c>
      <c r="P7615" s="12">
        <v>1</v>
      </c>
      <c r="Q7615" s="12" t="s">
        <v>28</v>
      </c>
      <c r="R7615" s="12"/>
      <c r="S7615" s="12">
        <v>1</v>
      </c>
      <c r="T7615" s="9" t="s">
        <v>23186</v>
      </c>
      <c r="U7615" s="9" t="s">
        <v>23187</v>
      </c>
      <c r="V7615" s="9" t="s">
        <v>23186</v>
      </c>
      <c r="W7615" s="14">
        <v>3</v>
      </c>
    </row>
    <row r="7616" spans="1:23" x14ac:dyDescent="0.25">
      <c r="A7616" s="8">
        <v>4024</v>
      </c>
      <c r="B7616" s="9" t="s">
        <v>27765</v>
      </c>
      <c r="C7616" s="9" t="s">
        <v>23182</v>
      </c>
      <c r="D7616" s="10" t="s">
        <v>27766</v>
      </c>
      <c r="E7616" s="11"/>
      <c r="F7616" s="9" t="s">
        <v>27767</v>
      </c>
      <c r="G7616" s="12">
        <v>9</v>
      </c>
      <c r="H7616" s="9" t="s">
        <v>116</v>
      </c>
      <c r="I7616" s="9" t="s">
        <v>116</v>
      </c>
      <c r="J7616" s="12">
        <v>1</v>
      </c>
      <c r="K7616" s="13">
        <v>43537</v>
      </c>
      <c r="L7616" s="86">
        <f>(Tabla2[[#This Row],[release_year]]-'VARIANZA Y DES. EST'!$L$11)^2</f>
        <v>14.590890603358293</v>
      </c>
      <c r="M7616" s="12">
        <v>2018</v>
      </c>
      <c r="N7616" s="9" t="s">
        <v>35</v>
      </c>
      <c r="O7616" s="9" t="s">
        <v>23191</v>
      </c>
      <c r="P7616" s="12">
        <v>1</v>
      </c>
      <c r="Q7616" s="12" t="s">
        <v>28</v>
      </c>
      <c r="R7616" s="12"/>
      <c r="S7616" s="12">
        <v>1</v>
      </c>
      <c r="T7616" s="9" t="s">
        <v>26713</v>
      </c>
      <c r="U7616" s="9" t="s">
        <v>23187</v>
      </c>
      <c r="V7616" s="9" t="s">
        <v>26713</v>
      </c>
      <c r="W7616" s="14">
        <v>3</v>
      </c>
    </row>
    <row r="7617" spans="1:23" x14ac:dyDescent="0.25">
      <c r="A7617" s="8">
        <v>4027</v>
      </c>
      <c r="B7617" s="9" t="s">
        <v>27768</v>
      </c>
      <c r="C7617" s="9" t="s">
        <v>23182</v>
      </c>
      <c r="D7617" s="10" t="s">
        <v>27769</v>
      </c>
      <c r="E7617" s="11"/>
      <c r="F7617" s="9" t="s">
        <v>27770</v>
      </c>
      <c r="G7617" s="12">
        <v>10</v>
      </c>
      <c r="H7617" s="9" t="s">
        <v>116</v>
      </c>
      <c r="I7617" s="9" t="s">
        <v>116</v>
      </c>
      <c r="J7617" s="12">
        <v>1</v>
      </c>
      <c r="K7617" s="13">
        <v>43535</v>
      </c>
      <c r="L7617" s="86">
        <f>(Tabla2[[#This Row],[release_year]]-'VARIANZA Y DES. EST'!$L$11)^2</f>
        <v>14.590890603358293</v>
      </c>
      <c r="M7617" s="12">
        <v>2018</v>
      </c>
      <c r="N7617" s="9" t="s">
        <v>35</v>
      </c>
      <c r="O7617" s="9" t="s">
        <v>23191</v>
      </c>
      <c r="P7617" s="12">
        <v>1</v>
      </c>
      <c r="Q7617" s="12" t="s">
        <v>28</v>
      </c>
      <c r="R7617" s="12"/>
      <c r="S7617" s="12">
        <v>1</v>
      </c>
      <c r="T7617" s="9" t="s">
        <v>23558</v>
      </c>
      <c r="U7617" s="9" t="s">
        <v>23187</v>
      </c>
      <c r="V7617" s="9" t="s">
        <v>23558</v>
      </c>
      <c r="W7617" s="14">
        <v>3</v>
      </c>
    </row>
    <row r="7618" spans="1:23" x14ac:dyDescent="0.25">
      <c r="A7618" s="8">
        <v>4028</v>
      </c>
      <c r="B7618" s="9" t="s">
        <v>27771</v>
      </c>
      <c r="C7618" s="9" t="s">
        <v>23182</v>
      </c>
      <c r="D7618" s="10" t="s">
        <v>27772</v>
      </c>
      <c r="E7618" s="11"/>
      <c r="F7618" s="9" t="s">
        <v>27773</v>
      </c>
      <c r="G7618" s="12">
        <v>6</v>
      </c>
      <c r="H7618" s="9" t="s">
        <v>116</v>
      </c>
      <c r="I7618" s="9" t="s">
        <v>116</v>
      </c>
      <c r="J7618" s="12">
        <v>1</v>
      </c>
      <c r="K7618" s="13">
        <v>43535</v>
      </c>
      <c r="L7618" s="86">
        <f>(Tabla2[[#This Row],[release_year]]-'VARIANZA Y DES. EST'!$L$11)^2</f>
        <v>7.9512857435875226</v>
      </c>
      <c r="M7618" s="12">
        <v>2017</v>
      </c>
      <c r="N7618" s="9" t="s">
        <v>35</v>
      </c>
      <c r="O7618" s="9" t="s">
        <v>23191</v>
      </c>
      <c r="P7618" s="12">
        <v>1</v>
      </c>
      <c r="Q7618" s="12" t="s">
        <v>28</v>
      </c>
      <c r="R7618" s="12"/>
      <c r="S7618" s="12">
        <v>1</v>
      </c>
      <c r="T7618" s="9" t="s">
        <v>23281</v>
      </c>
      <c r="U7618" s="9" t="s">
        <v>23187</v>
      </c>
      <c r="V7618" s="9" t="s">
        <v>23281</v>
      </c>
      <c r="W7618" s="14">
        <v>2</v>
      </c>
    </row>
    <row r="7619" spans="1:23" x14ac:dyDescent="0.25">
      <c r="A7619" s="8">
        <v>4029</v>
      </c>
      <c r="B7619" s="9" t="s">
        <v>27774</v>
      </c>
      <c r="C7619" s="9" t="s">
        <v>23182</v>
      </c>
      <c r="D7619" s="10" t="s">
        <v>27775</v>
      </c>
      <c r="E7619" s="11"/>
      <c r="F7619" s="9" t="s">
        <v>27776</v>
      </c>
      <c r="G7619" s="12">
        <v>10</v>
      </c>
      <c r="H7619" s="9" t="s">
        <v>25</v>
      </c>
      <c r="I7619" s="9" t="s">
        <v>25</v>
      </c>
      <c r="J7619" s="12">
        <v>1</v>
      </c>
      <c r="K7619" s="13">
        <v>43534</v>
      </c>
      <c r="L7619" s="86">
        <f>(Tabla2[[#This Row],[release_year]]-'VARIANZA Y DES. EST'!$L$11)^2</f>
        <v>14.590890603358293</v>
      </c>
      <c r="M7619" s="12">
        <v>2018</v>
      </c>
      <c r="N7619" s="9" t="s">
        <v>76</v>
      </c>
      <c r="O7619" s="9" t="s">
        <v>23255</v>
      </c>
      <c r="P7619" s="12">
        <v>3</v>
      </c>
      <c r="Q7619" s="12" t="s">
        <v>28</v>
      </c>
      <c r="R7619" s="12"/>
      <c r="S7619" s="12">
        <v>3</v>
      </c>
      <c r="T7619" s="9" t="s">
        <v>23566</v>
      </c>
      <c r="U7619" s="9" t="s">
        <v>23566</v>
      </c>
      <c r="V7619" s="9" t="s">
        <v>23566</v>
      </c>
      <c r="W7619" s="14">
        <v>1</v>
      </c>
    </row>
    <row r="7620" spans="1:23" x14ac:dyDescent="0.25">
      <c r="A7620" s="8">
        <v>4030</v>
      </c>
      <c r="B7620" s="9" t="s">
        <v>27777</v>
      </c>
      <c r="C7620" s="9" t="s">
        <v>23182</v>
      </c>
      <c r="D7620" s="10" t="s">
        <v>27778</v>
      </c>
      <c r="E7620" s="11"/>
      <c r="F7620" s="18" t="s">
        <v>27779</v>
      </c>
      <c r="G7620" s="12">
        <v>13</v>
      </c>
      <c r="H7620" s="12"/>
      <c r="I7620" s="9"/>
      <c r="J7620" s="12">
        <v>0</v>
      </c>
      <c r="K7620" s="13">
        <v>43532</v>
      </c>
      <c r="L7620" s="86">
        <f>(Tabla2[[#This Row],[release_year]]-'VARIANZA Y DES. EST'!$L$11)^2</f>
        <v>14.590890603358293</v>
      </c>
      <c r="M7620" s="12">
        <v>2018</v>
      </c>
      <c r="N7620" s="9" t="s">
        <v>35</v>
      </c>
      <c r="O7620" s="9" t="s">
        <v>23191</v>
      </c>
      <c r="P7620" s="12">
        <v>1</v>
      </c>
      <c r="Q7620" s="12" t="s">
        <v>28</v>
      </c>
      <c r="R7620" s="12"/>
      <c r="S7620" s="12">
        <v>1</v>
      </c>
      <c r="T7620" s="9" t="s">
        <v>23558</v>
      </c>
      <c r="U7620" s="9" t="s">
        <v>23187</v>
      </c>
      <c r="V7620" s="9" t="s">
        <v>23558</v>
      </c>
      <c r="W7620" s="14">
        <v>3</v>
      </c>
    </row>
    <row r="7621" spans="1:23" x14ac:dyDescent="0.25">
      <c r="A7621" s="8">
        <v>4031</v>
      </c>
      <c r="B7621" s="9" t="s">
        <v>27780</v>
      </c>
      <c r="C7621" s="9" t="s">
        <v>23182</v>
      </c>
      <c r="D7621" s="10" t="s">
        <v>27781</v>
      </c>
      <c r="E7621" s="11"/>
      <c r="F7621" s="18" t="s">
        <v>27782</v>
      </c>
      <c r="G7621" s="12">
        <v>3</v>
      </c>
      <c r="H7621" s="9" t="s">
        <v>116</v>
      </c>
      <c r="I7621" s="9" t="s">
        <v>116</v>
      </c>
      <c r="J7621" s="12">
        <v>1</v>
      </c>
      <c r="K7621" s="13">
        <v>43532</v>
      </c>
      <c r="L7621" s="86">
        <f>(Tabla2[[#This Row],[release_year]]-'VARIANZA Y DES. EST'!$L$11)^2</f>
        <v>14.590890603358293</v>
      </c>
      <c r="M7621" s="12">
        <v>2018</v>
      </c>
      <c r="N7621" s="9" t="s">
        <v>76</v>
      </c>
      <c r="O7621" s="9" t="s">
        <v>23191</v>
      </c>
      <c r="P7621" s="12">
        <v>1</v>
      </c>
      <c r="Q7621" s="12" t="s">
        <v>28</v>
      </c>
      <c r="R7621" s="12"/>
      <c r="S7621" s="12">
        <v>1</v>
      </c>
      <c r="T7621" s="9" t="s">
        <v>23186</v>
      </c>
      <c r="U7621" s="9" t="s">
        <v>23187</v>
      </c>
      <c r="V7621" s="9" t="s">
        <v>23186</v>
      </c>
      <c r="W7621" s="14">
        <v>3</v>
      </c>
    </row>
    <row r="7622" spans="1:23" x14ac:dyDescent="0.25">
      <c r="A7622" s="8">
        <v>4033</v>
      </c>
      <c r="B7622" s="9" t="s">
        <v>27783</v>
      </c>
      <c r="C7622" s="9" t="s">
        <v>23182</v>
      </c>
      <c r="D7622" s="9" t="s">
        <v>27784</v>
      </c>
      <c r="E7622" s="9"/>
      <c r="F7622" s="9" t="s">
        <v>27785</v>
      </c>
      <c r="G7622" s="12">
        <v>8</v>
      </c>
      <c r="H7622" s="9" t="s">
        <v>7034</v>
      </c>
      <c r="I7622" s="9" t="s">
        <v>7034</v>
      </c>
      <c r="J7622" s="12">
        <v>1</v>
      </c>
      <c r="K7622" s="13">
        <v>43532</v>
      </c>
      <c r="L7622" s="86">
        <f>(Tabla2[[#This Row],[release_year]]-'VARIANZA Y DES. EST'!$L$11)^2</f>
        <v>14.590890603358293</v>
      </c>
      <c r="M7622" s="12">
        <v>2018</v>
      </c>
      <c r="N7622" s="9" t="s">
        <v>76</v>
      </c>
      <c r="O7622" s="9" t="s">
        <v>23191</v>
      </c>
      <c r="P7622" s="12">
        <v>1</v>
      </c>
      <c r="Q7622" s="12" t="s">
        <v>28</v>
      </c>
      <c r="R7622" s="12"/>
      <c r="S7622" s="12">
        <v>1</v>
      </c>
      <c r="T7622" s="9" t="s">
        <v>24963</v>
      </c>
      <c r="U7622" s="9" t="s">
        <v>23187</v>
      </c>
      <c r="V7622" s="9" t="s">
        <v>24963</v>
      </c>
      <c r="W7622" s="14">
        <v>3</v>
      </c>
    </row>
    <row r="7623" spans="1:23" x14ac:dyDescent="0.25">
      <c r="A7623" s="8">
        <v>4036</v>
      </c>
      <c r="B7623" s="9" t="s">
        <v>27786</v>
      </c>
      <c r="C7623" s="9" t="s">
        <v>23182</v>
      </c>
      <c r="D7623" s="10" t="s">
        <v>27787</v>
      </c>
      <c r="E7623" s="11"/>
      <c r="F7623" s="9" t="s">
        <v>27788</v>
      </c>
      <c r="G7623" s="12">
        <v>6</v>
      </c>
      <c r="H7623" s="12"/>
      <c r="I7623" s="9"/>
      <c r="J7623" s="12">
        <v>0</v>
      </c>
      <c r="K7623" s="13">
        <v>43532</v>
      </c>
      <c r="L7623" s="86">
        <f>(Tabla2[[#This Row],[release_year]]-'VARIANZA Y DES. EST'!$L$11)^2</f>
        <v>14.590890603358293</v>
      </c>
      <c r="M7623" s="12">
        <v>2018</v>
      </c>
      <c r="N7623" s="9" t="s">
        <v>82</v>
      </c>
      <c r="O7623" s="9" t="s">
        <v>23191</v>
      </c>
      <c r="P7623" s="12">
        <v>1</v>
      </c>
      <c r="Q7623" s="12" t="s">
        <v>28</v>
      </c>
      <c r="R7623" s="12"/>
      <c r="S7623" s="12">
        <v>1</v>
      </c>
      <c r="T7623" s="9" t="s">
        <v>23281</v>
      </c>
      <c r="U7623" s="9" t="s">
        <v>23187</v>
      </c>
      <c r="V7623" s="9" t="s">
        <v>23281</v>
      </c>
      <c r="W7623" s="14">
        <v>2</v>
      </c>
    </row>
    <row r="7624" spans="1:23" x14ac:dyDescent="0.25">
      <c r="A7624" s="8">
        <v>4043</v>
      </c>
      <c r="B7624" s="9" t="s">
        <v>27789</v>
      </c>
      <c r="C7624" s="9" t="s">
        <v>23182</v>
      </c>
      <c r="D7624" s="10" t="s">
        <v>27790</v>
      </c>
      <c r="E7624" s="11"/>
      <c r="F7624" s="9" t="s">
        <v>27791</v>
      </c>
      <c r="G7624" s="12">
        <v>14</v>
      </c>
      <c r="H7624" s="9" t="s">
        <v>25</v>
      </c>
      <c r="I7624" s="9" t="s">
        <v>25</v>
      </c>
      <c r="J7624" s="12">
        <v>1</v>
      </c>
      <c r="K7624" s="13">
        <v>43530</v>
      </c>
      <c r="L7624" s="86">
        <f>(Tabla2[[#This Row],[release_year]]-'VARIANZA Y DES. EST'!$L$11)^2</f>
        <v>3.3116808838167522</v>
      </c>
      <c r="M7624" s="12">
        <v>2016</v>
      </c>
      <c r="N7624" s="9" t="s">
        <v>76</v>
      </c>
      <c r="O7624" s="9" t="s">
        <v>23191</v>
      </c>
      <c r="P7624" s="12">
        <v>1</v>
      </c>
      <c r="Q7624" s="12" t="s">
        <v>28</v>
      </c>
      <c r="R7624" s="12"/>
      <c r="S7624" s="12">
        <v>1</v>
      </c>
      <c r="T7624" s="9" t="s">
        <v>23986</v>
      </c>
      <c r="U7624" s="9" t="s">
        <v>23193</v>
      </c>
      <c r="V7624" s="9" t="s">
        <v>23986</v>
      </c>
      <c r="W7624" s="14">
        <v>2</v>
      </c>
    </row>
    <row r="7625" spans="1:23" x14ac:dyDescent="0.25">
      <c r="A7625" s="8">
        <v>4044</v>
      </c>
      <c r="B7625" s="9" t="s">
        <v>27792</v>
      </c>
      <c r="C7625" s="9" t="s">
        <v>23182</v>
      </c>
      <c r="D7625" s="9" t="s">
        <v>27793</v>
      </c>
      <c r="E7625" s="9"/>
      <c r="F7625" s="9" t="s">
        <v>27794</v>
      </c>
      <c r="G7625" s="12">
        <v>9</v>
      </c>
      <c r="H7625" s="9" t="s">
        <v>279</v>
      </c>
      <c r="I7625" s="9" t="s">
        <v>279</v>
      </c>
      <c r="J7625" s="12">
        <v>1</v>
      </c>
      <c r="K7625" s="13">
        <v>43530</v>
      </c>
      <c r="L7625" s="86">
        <f>(Tabla2[[#This Row],[release_year]]-'VARIANZA Y DES. EST'!$L$11)^2</f>
        <v>3.3116808838167522</v>
      </c>
      <c r="M7625" s="12">
        <v>2016</v>
      </c>
      <c r="N7625" s="9" t="s">
        <v>76</v>
      </c>
      <c r="O7625" s="9" t="s">
        <v>23185</v>
      </c>
      <c r="P7625" s="12">
        <v>2</v>
      </c>
      <c r="Q7625" s="12" t="s">
        <v>28</v>
      </c>
      <c r="R7625" s="12"/>
      <c r="S7625" s="12">
        <v>2</v>
      </c>
      <c r="T7625" s="9" t="s">
        <v>23186</v>
      </c>
      <c r="U7625" s="9" t="s">
        <v>23187</v>
      </c>
      <c r="V7625" s="9" t="s">
        <v>23186</v>
      </c>
      <c r="W7625" s="14">
        <v>3</v>
      </c>
    </row>
    <row r="7626" spans="1:23" x14ac:dyDescent="0.25">
      <c r="A7626" s="8">
        <v>4045</v>
      </c>
      <c r="B7626" s="9" t="s">
        <v>27795</v>
      </c>
      <c r="C7626" s="9" t="s">
        <v>23182</v>
      </c>
      <c r="D7626" s="10" t="s">
        <v>27796</v>
      </c>
      <c r="E7626" s="11"/>
      <c r="F7626" s="9" t="s">
        <v>27797</v>
      </c>
      <c r="G7626" s="12">
        <v>6</v>
      </c>
      <c r="H7626" s="9" t="s">
        <v>1349</v>
      </c>
      <c r="I7626" s="9" t="s">
        <v>1349</v>
      </c>
      <c r="J7626" s="12">
        <v>1</v>
      </c>
      <c r="K7626" s="13">
        <v>43529</v>
      </c>
      <c r="L7626" s="86">
        <f>(Tabla2[[#This Row],[release_year]]-'VARIANZA Y DES. EST'!$L$11)^2</f>
        <v>7.9512857435875226</v>
      </c>
      <c r="M7626" s="12">
        <v>2017</v>
      </c>
      <c r="N7626" s="9" t="s">
        <v>76</v>
      </c>
      <c r="O7626" s="9" t="s">
        <v>23191</v>
      </c>
      <c r="P7626" s="12">
        <v>1</v>
      </c>
      <c r="Q7626" s="12" t="s">
        <v>28</v>
      </c>
      <c r="R7626" s="12"/>
      <c r="S7626" s="12">
        <v>1</v>
      </c>
      <c r="T7626" s="9" t="s">
        <v>24513</v>
      </c>
      <c r="U7626" s="9" t="s">
        <v>23187</v>
      </c>
      <c r="V7626" s="9" t="s">
        <v>24513</v>
      </c>
      <c r="W7626" s="14">
        <v>3</v>
      </c>
    </row>
    <row r="7627" spans="1:23" x14ac:dyDescent="0.25">
      <c r="A7627" s="8">
        <v>4055</v>
      </c>
      <c r="B7627" s="9" t="s">
        <v>27798</v>
      </c>
      <c r="C7627" s="9" t="s">
        <v>23182</v>
      </c>
      <c r="D7627" s="10" t="s">
        <v>27799</v>
      </c>
      <c r="E7627" s="19"/>
      <c r="F7627" s="11"/>
      <c r="G7627" s="12">
        <v>0</v>
      </c>
      <c r="H7627" s="9" t="s">
        <v>518</v>
      </c>
      <c r="I7627" s="9" t="s">
        <v>518</v>
      </c>
      <c r="J7627" s="12">
        <v>1</v>
      </c>
      <c r="K7627" s="13">
        <v>43525</v>
      </c>
      <c r="L7627" s="86">
        <f>(Tabla2[[#This Row],[release_year]]-'VARIANZA Y DES. EST'!$L$11)^2</f>
        <v>23.230495463129063</v>
      </c>
      <c r="M7627" s="12">
        <v>2019</v>
      </c>
      <c r="N7627" s="9" t="s">
        <v>76</v>
      </c>
      <c r="O7627" s="9" t="s">
        <v>23191</v>
      </c>
      <c r="P7627" s="12">
        <v>1</v>
      </c>
      <c r="Q7627" s="12" t="s">
        <v>28</v>
      </c>
      <c r="R7627" s="12"/>
      <c r="S7627" s="12">
        <v>1</v>
      </c>
      <c r="T7627" s="9" t="s">
        <v>23296</v>
      </c>
      <c r="U7627" s="9" t="s">
        <v>23197</v>
      </c>
      <c r="V7627" s="9" t="s">
        <v>23296</v>
      </c>
      <c r="W7627" s="14">
        <v>2</v>
      </c>
    </row>
    <row r="7628" spans="1:23" x14ac:dyDescent="0.25">
      <c r="A7628" s="8">
        <v>4056</v>
      </c>
      <c r="B7628" s="9" t="s">
        <v>27800</v>
      </c>
      <c r="C7628" s="9" t="s">
        <v>23182</v>
      </c>
      <c r="D7628" s="9" t="s">
        <v>27801</v>
      </c>
      <c r="E7628" s="18"/>
      <c r="F7628" s="18" t="s">
        <v>27802</v>
      </c>
      <c r="G7628" s="12">
        <v>6</v>
      </c>
      <c r="H7628" s="12"/>
      <c r="I7628" s="9"/>
      <c r="J7628" s="12">
        <v>0</v>
      </c>
      <c r="K7628" s="13">
        <v>43525</v>
      </c>
      <c r="L7628" s="86">
        <f>(Tabla2[[#This Row],[release_year]]-'VARIANZA Y DES. EST'!$L$11)^2</f>
        <v>23.230495463129063</v>
      </c>
      <c r="M7628" s="12">
        <v>2019</v>
      </c>
      <c r="N7628" s="9" t="s">
        <v>110</v>
      </c>
      <c r="O7628" s="9" t="s">
        <v>23185</v>
      </c>
      <c r="P7628" s="12">
        <v>2</v>
      </c>
      <c r="Q7628" s="12" t="s">
        <v>28</v>
      </c>
      <c r="R7628" s="12"/>
      <c r="S7628" s="12">
        <v>2</v>
      </c>
      <c r="T7628" s="9" t="s">
        <v>23802</v>
      </c>
      <c r="U7628" s="9" t="s">
        <v>23264</v>
      </c>
      <c r="V7628" s="9" t="s">
        <v>23802</v>
      </c>
      <c r="W7628" s="14">
        <v>3</v>
      </c>
    </row>
    <row r="7629" spans="1:23" x14ac:dyDescent="0.25">
      <c r="A7629" s="8">
        <v>4057</v>
      </c>
      <c r="B7629" s="9" t="s">
        <v>27803</v>
      </c>
      <c r="C7629" s="9" t="s">
        <v>23182</v>
      </c>
      <c r="D7629" s="9" t="s">
        <v>27804</v>
      </c>
      <c r="E7629" s="9"/>
      <c r="F7629" s="18"/>
      <c r="G7629" s="12">
        <v>0</v>
      </c>
      <c r="H7629" s="12"/>
      <c r="I7629" s="9"/>
      <c r="J7629" s="12">
        <v>0</v>
      </c>
      <c r="K7629" s="13">
        <v>43525</v>
      </c>
      <c r="L7629" s="86">
        <f>(Tabla2[[#This Row],[release_year]]-'VARIANZA Y DES. EST'!$L$11)^2</f>
        <v>23.230495463129063</v>
      </c>
      <c r="M7629" s="12">
        <v>2019</v>
      </c>
      <c r="N7629" s="9" t="s">
        <v>76</v>
      </c>
      <c r="O7629" s="9" t="s">
        <v>23191</v>
      </c>
      <c r="P7629" s="12">
        <v>1</v>
      </c>
      <c r="Q7629" s="12" t="s">
        <v>28</v>
      </c>
      <c r="R7629" s="12"/>
      <c r="S7629" s="12">
        <v>1</v>
      </c>
      <c r="T7629" s="9" t="s">
        <v>23197</v>
      </c>
      <c r="U7629" s="9" t="s">
        <v>23197</v>
      </c>
      <c r="V7629" s="9" t="s">
        <v>23197</v>
      </c>
      <c r="W7629" s="14">
        <v>1</v>
      </c>
    </row>
    <row r="7630" spans="1:23" x14ac:dyDescent="0.25">
      <c r="A7630" s="8">
        <v>4058</v>
      </c>
      <c r="B7630" s="9" t="s">
        <v>27805</v>
      </c>
      <c r="C7630" s="9" t="s">
        <v>23182</v>
      </c>
      <c r="D7630" s="10" t="s">
        <v>27806</v>
      </c>
      <c r="E7630" s="11"/>
      <c r="F7630" s="9" t="s">
        <v>27807</v>
      </c>
      <c r="G7630" s="12">
        <v>8</v>
      </c>
      <c r="H7630" s="9" t="s">
        <v>160</v>
      </c>
      <c r="I7630" s="9" t="s">
        <v>160</v>
      </c>
      <c r="J7630" s="12">
        <v>1</v>
      </c>
      <c r="K7630" s="13">
        <v>43525</v>
      </c>
      <c r="L7630" s="86">
        <f>(Tabla2[[#This Row],[release_year]]-'VARIANZA Y DES. EST'!$L$11)^2</f>
        <v>23.230495463129063</v>
      </c>
      <c r="M7630" s="12">
        <v>2019</v>
      </c>
      <c r="N7630" s="9" t="s">
        <v>35</v>
      </c>
      <c r="O7630" s="9" t="s">
        <v>23191</v>
      </c>
      <c r="P7630" s="12">
        <v>1</v>
      </c>
      <c r="Q7630" s="12" t="s">
        <v>28</v>
      </c>
      <c r="R7630" s="12"/>
      <c r="S7630" s="12">
        <v>1</v>
      </c>
      <c r="T7630" s="9" t="s">
        <v>23206</v>
      </c>
      <c r="U7630" s="9" t="s">
        <v>23206</v>
      </c>
      <c r="V7630" s="9" t="s">
        <v>23206</v>
      </c>
      <c r="W7630" s="14">
        <v>1</v>
      </c>
    </row>
    <row r="7631" spans="1:23" x14ac:dyDescent="0.25">
      <c r="A7631" s="8">
        <v>4064</v>
      </c>
      <c r="B7631" s="9" t="s">
        <v>27808</v>
      </c>
      <c r="C7631" s="9" t="s">
        <v>23182</v>
      </c>
      <c r="D7631" s="10" t="s">
        <v>27809</v>
      </c>
      <c r="E7631" s="11"/>
      <c r="F7631" s="9" t="s">
        <v>27810</v>
      </c>
      <c r="G7631" s="12">
        <v>9</v>
      </c>
      <c r="H7631" s="9" t="s">
        <v>34</v>
      </c>
      <c r="I7631" s="9" t="s">
        <v>34</v>
      </c>
      <c r="J7631" s="12">
        <v>1</v>
      </c>
      <c r="K7631" s="13">
        <v>43525</v>
      </c>
      <c r="L7631" s="86">
        <f>(Tabla2[[#This Row],[release_year]]-'VARIANZA Y DES. EST'!$L$11)^2</f>
        <v>14.590890603358293</v>
      </c>
      <c r="M7631" s="12">
        <v>2018</v>
      </c>
      <c r="N7631" s="9" t="s">
        <v>35</v>
      </c>
      <c r="O7631" s="9" t="s">
        <v>23255</v>
      </c>
      <c r="P7631" s="12">
        <v>3</v>
      </c>
      <c r="Q7631" s="12" t="s">
        <v>28</v>
      </c>
      <c r="R7631" s="12"/>
      <c r="S7631" s="12">
        <v>3</v>
      </c>
      <c r="T7631" s="9" t="s">
        <v>23410</v>
      </c>
      <c r="U7631" s="9" t="s">
        <v>23316</v>
      </c>
      <c r="V7631" s="9" t="s">
        <v>23410</v>
      </c>
      <c r="W7631" s="14">
        <v>3</v>
      </c>
    </row>
    <row r="7632" spans="1:23" x14ac:dyDescent="0.25">
      <c r="A7632" s="8">
        <v>4080</v>
      </c>
      <c r="B7632" s="9" t="s">
        <v>27811</v>
      </c>
      <c r="C7632" s="9" t="s">
        <v>23182</v>
      </c>
      <c r="D7632" s="9" t="s">
        <v>27812</v>
      </c>
      <c r="E7632" s="18"/>
      <c r="F7632" s="9" t="s">
        <v>27813</v>
      </c>
      <c r="G7632" s="12">
        <v>3</v>
      </c>
      <c r="H7632" s="9" t="s">
        <v>25</v>
      </c>
      <c r="I7632" s="9" t="s">
        <v>25</v>
      </c>
      <c r="J7632" s="12">
        <v>1</v>
      </c>
      <c r="K7632" s="13">
        <v>43523</v>
      </c>
      <c r="L7632" s="86">
        <f>(Tabla2[[#This Row],[release_year]]-'VARIANZA Y DES. EST'!$L$11)^2</f>
        <v>14.590890603358293</v>
      </c>
      <c r="M7632" s="12">
        <v>2018</v>
      </c>
      <c r="N7632" s="9" t="s">
        <v>76</v>
      </c>
      <c r="O7632" s="9" t="s">
        <v>23191</v>
      </c>
      <c r="P7632" s="12">
        <v>1</v>
      </c>
      <c r="Q7632" s="12" t="s">
        <v>28</v>
      </c>
      <c r="R7632" s="12"/>
      <c r="S7632" s="12">
        <v>1</v>
      </c>
      <c r="T7632" s="9" t="s">
        <v>23986</v>
      </c>
      <c r="U7632" s="9" t="s">
        <v>23193</v>
      </c>
      <c r="V7632" s="9" t="s">
        <v>23986</v>
      </c>
      <c r="W7632" s="14">
        <v>2</v>
      </c>
    </row>
    <row r="7633" spans="1:23" x14ac:dyDescent="0.25">
      <c r="A7633" s="8">
        <v>4085</v>
      </c>
      <c r="B7633" s="9" t="s">
        <v>27814</v>
      </c>
      <c r="C7633" s="9" t="s">
        <v>23182</v>
      </c>
      <c r="D7633" s="9" t="s">
        <v>27815</v>
      </c>
      <c r="E7633" s="18"/>
      <c r="F7633" s="9"/>
      <c r="G7633" s="12">
        <v>0</v>
      </c>
      <c r="H7633" s="9" t="s">
        <v>25</v>
      </c>
      <c r="I7633" s="9" t="s">
        <v>25</v>
      </c>
      <c r="J7633" s="12">
        <v>1</v>
      </c>
      <c r="K7633" s="13">
        <v>43518</v>
      </c>
      <c r="L7633" s="86">
        <f>(Tabla2[[#This Row],[release_year]]-'VARIANZA Y DES. EST'!$L$11)^2</f>
        <v>23.230495463129063</v>
      </c>
      <c r="M7633" s="12">
        <v>2019</v>
      </c>
      <c r="N7633" s="9" t="s">
        <v>76</v>
      </c>
      <c r="O7633" s="9" t="s">
        <v>23289</v>
      </c>
      <c r="P7633" s="12">
        <v>6</v>
      </c>
      <c r="Q7633" s="12" t="s">
        <v>28</v>
      </c>
      <c r="R7633" s="12"/>
      <c r="S7633" s="12">
        <v>6</v>
      </c>
      <c r="T7633" s="9" t="s">
        <v>23196</v>
      </c>
      <c r="U7633" s="9" t="s">
        <v>23197</v>
      </c>
      <c r="V7633" s="9" t="s">
        <v>23196</v>
      </c>
      <c r="W7633" s="14">
        <v>2</v>
      </c>
    </row>
    <row r="7634" spans="1:23" x14ac:dyDescent="0.25">
      <c r="A7634" s="8">
        <v>4090</v>
      </c>
      <c r="B7634" s="9" t="s">
        <v>27816</v>
      </c>
      <c r="C7634" s="9" t="s">
        <v>23182</v>
      </c>
      <c r="D7634" s="10" t="s">
        <v>27817</v>
      </c>
      <c r="E7634" s="11"/>
      <c r="F7634" s="9" t="s">
        <v>27818</v>
      </c>
      <c r="G7634" s="12">
        <v>4</v>
      </c>
      <c r="H7634" s="9" t="s">
        <v>126</v>
      </c>
      <c r="I7634" s="9" t="s">
        <v>126</v>
      </c>
      <c r="J7634" s="12">
        <v>1</v>
      </c>
      <c r="K7634" s="13">
        <v>43518</v>
      </c>
      <c r="L7634" s="86">
        <f>(Tabla2[[#This Row],[release_year]]-'VARIANZA Y DES. EST'!$L$11)^2</f>
        <v>14.590890603358293</v>
      </c>
      <c r="M7634" s="12">
        <v>2018</v>
      </c>
      <c r="N7634" s="9" t="s">
        <v>82</v>
      </c>
      <c r="O7634" s="9" t="s">
        <v>23185</v>
      </c>
      <c r="P7634" s="12">
        <v>2</v>
      </c>
      <c r="Q7634" s="12" t="s">
        <v>28</v>
      </c>
      <c r="R7634" s="12"/>
      <c r="S7634" s="12">
        <v>2</v>
      </c>
      <c r="T7634" s="9" t="s">
        <v>23627</v>
      </c>
      <c r="U7634" s="9" t="s">
        <v>23213</v>
      </c>
      <c r="V7634" s="9" t="s">
        <v>23627</v>
      </c>
      <c r="W7634" s="14">
        <v>3</v>
      </c>
    </row>
    <row r="7635" spans="1:23" x14ac:dyDescent="0.25">
      <c r="A7635" s="8">
        <v>4091</v>
      </c>
      <c r="B7635" s="9" t="s">
        <v>27819</v>
      </c>
      <c r="C7635" s="9" t="s">
        <v>23182</v>
      </c>
      <c r="D7635" s="9" t="s">
        <v>27820</v>
      </c>
      <c r="E7635" s="9"/>
      <c r="F7635" s="9" t="s">
        <v>27821</v>
      </c>
      <c r="G7635" s="12">
        <v>12</v>
      </c>
      <c r="H7635" s="9" t="s">
        <v>858</v>
      </c>
      <c r="I7635" s="9" t="s">
        <v>858</v>
      </c>
      <c r="J7635" s="12">
        <v>1</v>
      </c>
      <c r="K7635" s="13">
        <v>43518</v>
      </c>
      <c r="L7635" s="86">
        <f>(Tabla2[[#This Row],[release_year]]-'VARIANZA Y DES. EST'!$L$11)^2</f>
        <v>14.590890603358293</v>
      </c>
      <c r="M7635" s="12">
        <v>2018</v>
      </c>
      <c r="N7635" s="9" t="s">
        <v>82</v>
      </c>
      <c r="O7635" s="9" t="s">
        <v>23185</v>
      </c>
      <c r="P7635" s="12">
        <v>2</v>
      </c>
      <c r="Q7635" s="12" t="s">
        <v>28</v>
      </c>
      <c r="R7635" s="12"/>
      <c r="S7635" s="12">
        <v>2</v>
      </c>
      <c r="T7635" s="9" t="s">
        <v>23264</v>
      </c>
      <c r="U7635" s="9" t="s">
        <v>23264</v>
      </c>
      <c r="V7635" s="9" t="s">
        <v>23264</v>
      </c>
      <c r="W7635" s="14">
        <v>1</v>
      </c>
    </row>
    <row r="7636" spans="1:23" x14ac:dyDescent="0.25">
      <c r="A7636" s="8">
        <v>4105</v>
      </c>
      <c r="B7636" s="9" t="s">
        <v>27822</v>
      </c>
      <c r="C7636" s="9" t="s">
        <v>23182</v>
      </c>
      <c r="D7636" s="9" t="s">
        <v>27823</v>
      </c>
      <c r="E7636" s="18" t="s">
        <v>27824</v>
      </c>
      <c r="F7636" s="9" t="s">
        <v>27825</v>
      </c>
      <c r="G7636" s="12">
        <v>9</v>
      </c>
      <c r="H7636" s="9" t="s">
        <v>851</v>
      </c>
      <c r="I7636" s="9" t="s">
        <v>851</v>
      </c>
      <c r="J7636" s="12">
        <v>1</v>
      </c>
      <c r="K7636" s="13">
        <v>43511</v>
      </c>
      <c r="L7636" s="86">
        <f>(Tabla2[[#This Row],[release_year]]-'VARIANZA Y DES. EST'!$L$11)^2</f>
        <v>0.67207602404598188</v>
      </c>
      <c r="M7636" s="12">
        <v>2015</v>
      </c>
      <c r="N7636" s="9" t="s">
        <v>76</v>
      </c>
      <c r="O7636" s="9" t="s">
        <v>23191</v>
      </c>
      <c r="P7636" s="12">
        <v>1</v>
      </c>
      <c r="Q7636" s="12" t="s">
        <v>28</v>
      </c>
      <c r="R7636" s="12"/>
      <c r="S7636" s="12">
        <v>1</v>
      </c>
      <c r="T7636" s="9" t="s">
        <v>23477</v>
      </c>
      <c r="U7636" s="9" t="s">
        <v>23187</v>
      </c>
      <c r="V7636" s="9" t="s">
        <v>23477</v>
      </c>
      <c r="W7636" s="14">
        <v>3</v>
      </c>
    </row>
    <row r="7637" spans="1:23" x14ac:dyDescent="0.25">
      <c r="A7637" s="8">
        <v>4106</v>
      </c>
      <c r="B7637" s="9" t="s">
        <v>27826</v>
      </c>
      <c r="C7637" s="9" t="s">
        <v>23182</v>
      </c>
      <c r="D7637" s="10" t="s">
        <v>27827</v>
      </c>
      <c r="E7637" s="11"/>
      <c r="F7637" s="9" t="s">
        <v>27828</v>
      </c>
      <c r="G7637" s="12">
        <v>1</v>
      </c>
      <c r="H7637" s="12"/>
      <c r="I7637" s="9"/>
      <c r="J7637" s="12">
        <v>0</v>
      </c>
      <c r="K7637" s="13">
        <v>43511</v>
      </c>
      <c r="L7637" s="86">
        <f>(Tabla2[[#This Row],[release_year]]-'VARIANZA Y DES. EST'!$L$11)^2</f>
        <v>23.230495463129063</v>
      </c>
      <c r="M7637" s="12">
        <v>2019</v>
      </c>
      <c r="N7637" s="9" t="s">
        <v>76</v>
      </c>
      <c r="O7637" s="9" t="s">
        <v>23191</v>
      </c>
      <c r="P7637" s="12">
        <v>1</v>
      </c>
      <c r="Q7637" s="12" t="s">
        <v>28</v>
      </c>
      <c r="R7637" s="12"/>
      <c r="S7637" s="12">
        <v>1</v>
      </c>
      <c r="T7637" s="9" t="s">
        <v>24770</v>
      </c>
      <c r="U7637" s="9" t="s">
        <v>23197</v>
      </c>
      <c r="V7637" s="9" t="s">
        <v>24770</v>
      </c>
      <c r="W7637" s="14">
        <v>2</v>
      </c>
    </row>
    <row r="7638" spans="1:23" x14ac:dyDescent="0.25">
      <c r="A7638" s="8">
        <v>4110</v>
      </c>
      <c r="B7638" s="9" t="s">
        <v>27829</v>
      </c>
      <c r="C7638" s="9" t="s">
        <v>23182</v>
      </c>
      <c r="D7638" s="9" t="s">
        <v>27830</v>
      </c>
      <c r="E7638" s="9"/>
      <c r="F7638" s="9" t="s">
        <v>7122</v>
      </c>
      <c r="G7638" s="12">
        <v>1</v>
      </c>
      <c r="H7638" s="12"/>
      <c r="I7638" s="9"/>
      <c r="J7638" s="12">
        <v>0</v>
      </c>
      <c r="K7638" s="13">
        <v>43511</v>
      </c>
      <c r="L7638" s="86">
        <f>(Tabla2[[#This Row],[release_year]]-'VARIANZA Y DES. EST'!$L$11)^2</f>
        <v>23.230495463129063</v>
      </c>
      <c r="M7638" s="12">
        <v>2019</v>
      </c>
      <c r="N7638" s="9" t="s">
        <v>76</v>
      </c>
      <c r="O7638" s="9" t="s">
        <v>23191</v>
      </c>
      <c r="P7638" s="12">
        <v>1</v>
      </c>
      <c r="Q7638" s="12" t="s">
        <v>28</v>
      </c>
      <c r="R7638" s="12"/>
      <c r="S7638" s="12">
        <v>1</v>
      </c>
      <c r="T7638" s="9" t="s">
        <v>23216</v>
      </c>
      <c r="U7638" s="9" t="s">
        <v>23193</v>
      </c>
      <c r="V7638" s="9" t="s">
        <v>23216</v>
      </c>
      <c r="W7638" s="14">
        <v>3</v>
      </c>
    </row>
    <row r="7639" spans="1:23" x14ac:dyDescent="0.25">
      <c r="A7639" s="8">
        <v>4112</v>
      </c>
      <c r="B7639" s="9" t="s">
        <v>27831</v>
      </c>
      <c r="C7639" s="9" t="s">
        <v>23182</v>
      </c>
      <c r="D7639" s="10" t="s">
        <v>27832</v>
      </c>
      <c r="E7639" s="11"/>
      <c r="F7639" s="9" t="s">
        <v>27833</v>
      </c>
      <c r="G7639" s="12">
        <v>8</v>
      </c>
      <c r="H7639" s="9" t="s">
        <v>1064</v>
      </c>
      <c r="I7639" s="9" t="s">
        <v>1064</v>
      </c>
      <c r="J7639" s="12">
        <v>1</v>
      </c>
      <c r="K7639" s="13">
        <v>43511</v>
      </c>
      <c r="L7639" s="86">
        <f>(Tabla2[[#This Row],[release_year]]-'VARIANZA Y DES. EST'!$L$11)^2</f>
        <v>7.9512857435875226</v>
      </c>
      <c r="M7639" s="12">
        <v>2017</v>
      </c>
      <c r="N7639" s="9" t="s">
        <v>35</v>
      </c>
      <c r="O7639" s="9" t="s">
        <v>23191</v>
      </c>
      <c r="P7639" s="12">
        <v>1</v>
      </c>
      <c r="Q7639" s="12" t="s">
        <v>28</v>
      </c>
      <c r="R7639" s="12"/>
      <c r="S7639" s="12">
        <v>1</v>
      </c>
      <c r="T7639" s="9" t="s">
        <v>27834</v>
      </c>
      <c r="U7639" s="9" t="s">
        <v>23187</v>
      </c>
      <c r="V7639" s="9" t="s">
        <v>27834</v>
      </c>
      <c r="W7639" s="14">
        <v>3</v>
      </c>
    </row>
    <row r="7640" spans="1:23" x14ac:dyDescent="0.25">
      <c r="A7640" s="8">
        <v>4115</v>
      </c>
      <c r="B7640" s="9" t="s">
        <v>27835</v>
      </c>
      <c r="C7640" s="9" t="s">
        <v>23182</v>
      </c>
      <c r="D7640" s="10" t="s">
        <v>27836</v>
      </c>
      <c r="E7640" s="11"/>
      <c r="F7640" s="9" t="s">
        <v>27837</v>
      </c>
      <c r="G7640" s="12">
        <v>5</v>
      </c>
      <c r="H7640" s="9" t="s">
        <v>25</v>
      </c>
      <c r="I7640" s="9" t="s">
        <v>327</v>
      </c>
      <c r="J7640" s="12">
        <v>2</v>
      </c>
      <c r="K7640" s="13">
        <v>43510</v>
      </c>
      <c r="L7640" s="86">
        <f>(Tabla2[[#This Row],[release_year]]-'VARIANZA Y DES. EST'!$L$11)^2</f>
        <v>14.590890603358293</v>
      </c>
      <c r="M7640" s="12">
        <v>2018</v>
      </c>
      <c r="N7640" s="9" t="s">
        <v>26</v>
      </c>
      <c r="O7640" s="9" t="s">
        <v>23255</v>
      </c>
      <c r="P7640" s="12">
        <v>3</v>
      </c>
      <c r="Q7640" s="12" t="s">
        <v>28</v>
      </c>
      <c r="R7640" s="12"/>
      <c r="S7640" s="12">
        <v>3</v>
      </c>
      <c r="T7640" s="9" t="s">
        <v>23264</v>
      </c>
      <c r="U7640" s="9" t="s">
        <v>23264</v>
      </c>
      <c r="V7640" s="9" t="s">
        <v>23264</v>
      </c>
      <c r="W7640" s="14">
        <v>1</v>
      </c>
    </row>
    <row r="7641" spans="1:23" x14ac:dyDescent="0.25">
      <c r="A7641" s="8">
        <v>4117</v>
      </c>
      <c r="B7641" s="9" t="s">
        <v>27838</v>
      </c>
      <c r="C7641" s="9" t="s">
        <v>23182</v>
      </c>
      <c r="D7641" s="10" t="s">
        <v>27839</v>
      </c>
      <c r="E7641" s="11"/>
      <c r="F7641" s="9" t="s">
        <v>27840</v>
      </c>
      <c r="G7641" s="12">
        <v>13</v>
      </c>
      <c r="H7641" s="9" t="s">
        <v>390</v>
      </c>
      <c r="I7641" s="9" t="s">
        <v>390</v>
      </c>
      <c r="J7641" s="12">
        <v>1</v>
      </c>
      <c r="K7641" s="13">
        <v>43510</v>
      </c>
      <c r="L7641" s="86">
        <f>(Tabla2[[#This Row],[release_year]]-'VARIANZA Y DES. EST'!$L$11)^2</f>
        <v>14.590890603358293</v>
      </c>
      <c r="M7641" s="12">
        <v>2018</v>
      </c>
      <c r="N7641" s="9" t="s">
        <v>35</v>
      </c>
      <c r="O7641" s="9" t="s">
        <v>23185</v>
      </c>
      <c r="P7641" s="12">
        <v>2</v>
      </c>
      <c r="Q7641" s="12" t="s">
        <v>28</v>
      </c>
      <c r="R7641" s="12"/>
      <c r="S7641" s="12">
        <v>2</v>
      </c>
      <c r="T7641" s="9" t="s">
        <v>23537</v>
      </c>
      <c r="U7641" s="9" t="s">
        <v>23187</v>
      </c>
      <c r="V7641" s="9" t="s">
        <v>23537</v>
      </c>
      <c r="W7641" s="14">
        <v>3</v>
      </c>
    </row>
    <row r="7642" spans="1:23" x14ac:dyDescent="0.25">
      <c r="A7642" s="8">
        <v>4119</v>
      </c>
      <c r="B7642" s="9" t="s">
        <v>27841</v>
      </c>
      <c r="C7642" s="9" t="s">
        <v>23182</v>
      </c>
      <c r="D7642" s="9" t="s">
        <v>27842</v>
      </c>
      <c r="E7642" s="9"/>
      <c r="F7642" s="9" t="s">
        <v>27843</v>
      </c>
      <c r="G7642" s="12">
        <v>10</v>
      </c>
      <c r="H7642" s="9" t="s">
        <v>4237</v>
      </c>
      <c r="I7642" s="9" t="s">
        <v>4237</v>
      </c>
      <c r="J7642" s="12">
        <v>1</v>
      </c>
      <c r="K7642" s="13">
        <v>43505</v>
      </c>
      <c r="L7642" s="86">
        <f>(Tabla2[[#This Row],[release_year]]-'VARIANZA Y DES. EST'!$L$11)^2</f>
        <v>14.590890603358293</v>
      </c>
      <c r="M7642" s="12">
        <v>2018</v>
      </c>
      <c r="N7642" s="9" t="s">
        <v>35</v>
      </c>
      <c r="O7642" s="9" t="s">
        <v>23191</v>
      </c>
      <c r="P7642" s="12">
        <v>1</v>
      </c>
      <c r="Q7642" s="12" t="s">
        <v>28</v>
      </c>
      <c r="R7642" s="12"/>
      <c r="S7642" s="12">
        <v>1</v>
      </c>
      <c r="T7642" s="9" t="s">
        <v>23558</v>
      </c>
      <c r="U7642" s="9" t="s">
        <v>23187</v>
      </c>
      <c r="V7642" s="9" t="s">
        <v>23558</v>
      </c>
      <c r="W7642" s="14">
        <v>3</v>
      </c>
    </row>
    <row r="7643" spans="1:23" x14ac:dyDescent="0.25">
      <c r="A7643" s="8">
        <v>4120</v>
      </c>
      <c r="B7643" s="9" t="s">
        <v>27844</v>
      </c>
      <c r="C7643" s="9" t="s">
        <v>23182</v>
      </c>
      <c r="D7643" s="9" t="s">
        <v>27845</v>
      </c>
      <c r="E7643" s="9"/>
      <c r="F7643" s="9" t="s">
        <v>27846</v>
      </c>
      <c r="G7643" s="12">
        <v>8</v>
      </c>
      <c r="H7643" s="9" t="s">
        <v>3510</v>
      </c>
      <c r="I7643" s="9" t="s">
        <v>3510</v>
      </c>
      <c r="J7643" s="12">
        <v>1</v>
      </c>
      <c r="K7643" s="13">
        <v>43505</v>
      </c>
      <c r="L7643" s="86">
        <f>(Tabla2[[#This Row],[release_year]]-'VARIANZA Y DES. EST'!$L$11)^2</f>
        <v>14.590890603358293</v>
      </c>
      <c r="M7643" s="12">
        <v>2018</v>
      </c>
      <c r="N7643" s="9" t="s">
        <v>76</v>
      </c>
      <c r="O7643" s="9" t="s">
        <v>23185</v>
      </c>
      <c r="P7643" s="12">
        <v>2</v>
      </c>
      <c r="Q7643" s="12" t="s">
        <v>28</v>
      </c>
      <c r="R7643" s="12"/>
      <c r="S7643" s="12">
        <v>2</v>
      </c>
      <c r="T7643" s="9" t="s">
        <v>23445</v>
      </c>
      <c r="U7643" s="9" t="s">
        <v>23193</v>
      </c>
      <c r="V7643" s="9" t="s">
        <v>23445</v>
      </c>
      <c r="W7643" s="14">
        <v>3</v>
      </c>
    </row>
    <row r="7644" spans="1:23" x14ac:dyDescent="0.25">
      <c r="A7644" s="8">
        <v>4123</v>
      </c>
      <c r="B7644" s="9" t="s">
        <v>27847</v>
      </c>
      <c r="C7644" s="9" t="s">
        <v>23182</v>
      </c>
      <c r="D7644" s="10" t="s">
        <v>27848</v>
      </c>
      <c r="E7644" s="11"/>
      <c r="F7644" s="18" t="s">
        <v>27849</v>
      </c>
      <c r="G7644" s="12">
        <v>6</v>
      </c>
      <c r="H7644" s="9" t="s">
        <v>25</v>
      </c>
      <c r="I7644" s="9" t="s">
        <v>25</v>
      </c>
      <c r="J7644" s="12">
        <v>1</v>
      </c>
      <c r="K7644" s="13">
        <v>43504</v>
      </c>
      <c r="L7644" s="86">
        <f>(Tabla2[[#This Row],[release_year]]-'VARIANZA Y DES. EST'!$L$11)^2</f>
        <v>23.230495463129063</v>
      </c>
      <c r="M7644" s="12">
        <v>2019</v>
      </c>
      <c r="N7644" s="9" t="s">
        <v>82</v>
      </c>
      <c r="O7644" s="9" t="s">
        <v>23255</v>
      </c>
      <c r="P7644" s="12">
        <v>3</v>
      </c>
      <c r="Q7644" s="12" t="s">
        <v>28</v>
      </c>
      <c r="R7644" s="12"/>
      <c r="S7644" s="12">
        <v>3</v>
      </c>
      <c r="T7644" s="9" t="s">
        <v>23229</v>
      </c>
      <c r="U7644" s="9" t="s">
        <v>23229</v>
      </c>
      <c r="V7644" s="9" t="s">
        <v>23229</v>
      </c>
      <c r="W7644" s="14">
        <v>1</v>
      </c>
    </row>
    <row r="7645" spans="1:23" x14ac:dyDescent="0.25">
      <c r="A7645" s="8">
        <v>4126</v>
      </c>
      <c r="B7645" s="9" t="s">
        <v>27850</v>
      </c>
      <c r="C7645" s="9" t="s">
        <v>23182</v>
      </c>
      <c r="D7645" s="10" t="s">
        <v>27851</v>
      </c>
      <c r="E7645" s="11"/>
      <c r="F7645" s="9" t="s">
        <v>27852</v>
      </c>
      <c r="G7645" s="12">
        <v>5</v>
      </c>
      <c r="H7645" s="9" t="s">
        <v>116</v>
      </c>
      <c r="I7645" s="9" t="s">
        <v>116</v>
      </c>
      <c r="J7645" s="12">
        <v>1</v>
      </c>
      <c r="K7645" s="13">
        <v>43503</v>
      </c>
      <c r="L7645" s="86">
        <f>(Tabla2[[#This Row],[release_year]]-'VARIANZA Y DES. EST'!$L$11)^2</f>
        <v>7.9512857435875226</v>
      </c>
      <c r="M7645" s="12">
        <v>2017</v>
      </c>
      <c r="N7645" s="9" t="s">
        <v>76</v>
      </c>
      <c r="O7645" s="9" t="s">
        <v>23191</v>
      </c>
      <c r="P7645" s="12">
        <v>1</v>
      </c>
      <c r="Q7645" s="12" t="s">
        <v>28</v>
      </c>
      <c r="R7645" s="12"/>
      <c r="S7645" s="12">
        <v>1</v>
      </c>
      <c r="T7645" s="9" t="s">
        <v>23428</v>
      </c>
      <c r="U7645" s="9" t="s">
        <v>23187</v>
      </c>
      <c r="V7645" s="9" t="s">
        <v>23428</v>
      </c>
      <c r="W7645" s="14">
        <v>2</v>
      </c>
    </row>
    <row r="7646" spans="1:23" x14ac:dyDescent="0.25">
      <c r="A7646" s="8">
        <v>4127</v>
      </c>
      <c r="B7646" s="9" t="s">
        <v>27853</v>
      </c>
      <c r="C7646" s="9" t="s">
        <v>23182</v>
      </c>
      <c r="D7646" s="10" t="s">
        <v>27854</v>
      </c>
      <c r="E7646" s="11"/>
      <c r="F7646" s="18" t="s">
        <v>27855</v>
      </c>
      <c r="G7646" s="12">
        <v>7</v>
      </c>
      <c r="H7646" s="9" t="s">
        <v>116</v>
      </c>
      <c r="I7646" s="9" t="s">
        <v>116</v>
      </c>
      <c r="J7646" s="12">
        <v>1</v>
      </c>
      <c r="K7646" s="13">
        <v>43501</v>
      </c>
      <c r="L7646" s="86">
        <f>(Tabla2[[#This Row],[release_year]]-'VARIANZA Y DES. EST'!$L$11)^2</f>
        <v>14.590890603358293</v>
      </c>
      <c r="M7646" s="12">
        <v>2018</v>
      </c>
      <c r="N7646" s="9" t="s">
        <v>35</v>
      </c>
      <c r="O7646" s="9" t="s">
        <v>23191</v>
      </c>
      <c r="P7646" s="12">
        <v>1</v>
      </c>
      <c r="Q7646" s="12" t="s">
        <v>28</v>
      </c>
      <c r="R7646" s="12"/>
      <c r="S7646" s="12">
        <v>1</v>
      </c>
      <c r="T7646" s="9" t="s">
        <v>23445</v>
      </c>
      <c r="U7646" s="9" t="s">
        <v>23193</v>
      </c>
      <c r="V7646" s="9" t="s">
        <v>23445</v>
      </c>
      <c r="W7646" s="14">
        <v>3</v>
      </c>
    </row>
    <row r="7647" spans="1:23" x14ac:dyDescent="0.25">
      <c r="A7647" s="8">
        <v>4128</v>
      </c>
      <c r="B7647" s="9" t="s">
        <v>27856</v>
      </c>
      <c r="C7647" s="9" t="s">
        <v>23182</v>
      </c>
      <c r="D7647" s="9" t="s">
        <v>27857</v>
      </c>
      <c r="E7647" s="9"/>
      <c r="F7647" s="9" t="s">
        <v>27858</v>
      </c>
      <c r="G7647" s="12">
        <v>5</v>
      </c>
      <c r="H7647" s="9" t="s">
        <v>1349</v>
      </c>
      <c r="I7647" s="9" t="s">
        <v>1349</v>
      </c>
      <c r="J7647" s="12">
        <v>1</v>
      </c>
      <c r="K7647" s="13">
        <v>43501</v>
      </c>
      <c r="L7647" s="86">
        <f>(Tabla2[[#This Row],[release_year]]-'VARIANZA Y DES. EST'!$L$11)^2</f>
        <v>14.590890603358293</v>
      </c>
      <c r="M7647" s="12">
        <v>2018</v>
      </c>
      <c r="N7647" s="9" t="s">
        <v>76</v>
      </c>
      <c r="O7647" s="9" t="s">
        <v>23191</v>
      </c>
      <c r="P7647" s="12">
        <v>1</v>
      </c>
      <c r="Q7647" s="12" t="s">
        <v>28</v>
      </c>
      <c r="R7647" s="12"/>
      <c r="S7647" s="12">
        <v>1</v>
      </c>
      <c r="T7647" s="9" t="s">
        <v>24391</v>
      </c>
      <c r="U7647" s="9" t="s">
        <v>23193</v>
      </c>
      <c r="V7647" s="9" t="s">
        <v>24391</v>
      </c>
      <c r="W7647" s="14">
        <v>3</v>
      </c>
    </row>
    <row r="7648" spans="1:23" x14ac:dyDescent="0.25">
      <c r="A7648" s="8">
        <v>4130</v>
      </c>
      <c r="B7648" s="9" t="s">
        <v>27859</v>
      </c>
      <c r="C7648" s="9" t="s">
        <v>23182</v>
      </c>
      <c r="D7648" s="9" t="s">
        <v>27860</v>
      </c>
      <c r="E7648" s="9"/>
      <c r="F7648" s="9" t="s">
        <v>27861</v>
      </c>
      <c r="G7648" s="12">
        <v>6</v>
      </c>
      <c r="H7648" s="9" t="s">
        <v>126</v>
      </c>
      <c r="I7648" s="9" t="s">
        <v>126</v>
      </c>
      <c r="J7648" s="12">
        <v>1</v>
      </c>
      <c r="K7648" s="13">
        <v>43501</v>
      </c>
      <c r="L7648" s="86">
        <f>(Tabla2[[#This Row],[release_year]]-'VARIANZA Y DES. EST'!$L$11)^2</f>
        <v>14.590890603358293</v>
      </c>
      <c r="M7648" s="12">
        <v>2018</v>
      </c>
      <c r="N7648" s="9" t="s">
        <v>76</v>
      </c>
      <c r="O7648" s="9" t="s">
        <v>23191</v>
      </c>
      <c r="P7648" s="12">
        <v>1</v>
      </c>
      <c r="Q7648" s="12" t="s">
        <v>28</v>
      </c>
      <c r="R7648" s="12"/>
      <c r="S7648" s="12">
        <v>1</v>
      </c>
      <c r="T7648" s="9" t="s">
        <v>23806</v>
      </c>
      <c r="U7648" s="9" t="s">
        <v>23213</v>
      </c>
      <c r="V7648" s="9" t="s">
        <v>23806</v>
      </c>
      <c r="W7648" s="14">
        <v>3</v>
      </c>
    </row>
    <row r="7649" spans="1:23" x14ac:dyDescent="0.25">
      <c r="A7649" s="8">
        <v>4131</v>
      </c>
      <c r="B7649" s="9" t="s">
        <v>27862</v>
      </c>
      <c r="C7649" s="9" t="s">
        <v>23182</v>
      </c>
      <c r="D7649" s="9" t="s">
        <v>27863</v>
      </c>
      <c r="E7649" s="9"/>
      <c r="F7649" s="9" t="s">
        <v>27864</v>
      </c>
      <c r="G7649" s="12">
        <v>3</v>
      </c>
      <c r="H7649" s="9" t="s">
        <v>116</v>
      </c>
      <c r="I7649" s="9" t="s">
        <v>116</v>
      </c>
      <c r="J7649" s="12">
        <v>1</v>
      </c>
      <c r="K7649" s="13">
        <v>43501</v>
      </c>
      <c r="L7649" s="86">
        <f>(Tabla2[[#This Row],[release_year]]-'VARIANZA Y DES. EST'!$L$11)^2</f>
        <v>14.590890603358293</v>
      </c>
      <c r="M7649" s="12">
        <v>2018</v>
      </c>
      <c r="N7649" s="9" t="s">
        <v>76</v>
      </c>
      <c r="O7649" s="9" t="s">
        <v>23191</v>
      </c>
      <c r="P7649" s="12">
        <v>1</v>
      </c>
      <c r="Q7649" s="12" t="s">
        <v>28</v>
      </c>
      <c r="R7649" s="12"/>
      <c r="S7649" s="12">
        <v>1</v>
      </c>
      <c r="T7649" s="9" t="s">
        <v>23281</v>
      </c>
      <c r="U7649" s="9" t="s">
        <v>23187</v>
      </c>
      <c r="V7649" s="9" t="s">
        <v>23281</v>
      </c>
      <c r="W7649" s="14">
        <v>2</v>
      </c>
    </row>
    <row r="7650" spans="1:23" x14ac:dyDescent="0.25">
      <c r="A7650" s="8">
        <v>4132</v>
      </c>
      <c r="B7650" s="9" t="s">
        <v>27865</v>
      </c>
      <c r="C7650" s="9" t="s">
        <v>23182</v>
      </c>
      <c r="D7650" s="10" t="s">
        <v>27866</v>
      </c>
      <c r="E7650" s="11"/>
      <c r="F7650" s="9" t="s">
        <v>27867</v>
      </c>
      <c r="G7650" s="12">
        <v>7</v>
      </c>
      <c r="H7650" s="9" t="s">
        <v>34</v>
      </c>
      <c r="I7650" s="9" t="s">
        <v>34</v>
      </c>
      <c r="J7650" s="12">
        <v>1</v>
      </c>
      <c r="K7650" s="13">
        <v>43501</v>
      </c>
      <c r="L7650" s="86">
        <f>(Tabla2[[#This Row],[release_year]]-'VARIANZA Y DES. EST'!$L$11)^2</f>
        <v>14.590890603358293</v>
      </c>
      <c r="M7650" s="12">
        <v>2018</v>
      </c>
      <c r="N7650" s="9" t="s">
        <v>35</v>
      </c>
      <c r="O7650" s="9" t="s">
        <v>23191</v>
      </c>
      <c r="P7650" s="12">
        <v>1</v>
      </c>
      <c r="Q7650" s="12" t="s">
        <v>28</v>
      </c>
      <c r="R7650" s="12"/>
      <c r="S7650" s="12">
        <v>1</v>
      </c>
      <c r="T7650" s="9" t="s">
        <v>23510</v>
      </c>
      <c r="U7650" s="9" t="s">
        <v>23316</v>
      </c>
      <c r="V7650" s="9" t="s">
        <v>23510</v>
      </c>
      <c r="W7650" s="14">
        <v>3</v>
      </c>
    </row>
    <row r="7651" spans="1:23" x14ac:dyDescent="0.25">
      <c r="A7651" s="8">
        <v>4133</v>
      </c>
      <c r="B7651" s="9" t="s">
        <v>27868</v>
      </c>
      <c r="C7651" s="9" t="s">
        <v>23182</v>
      </c>
      <c r="D7651" s="10" t="s">
        <v>27869</v>
      </c>
      <c r="E7651" s="11"/>
      <c r="F7651" s="18" t="s">
        <v>27870</v>
      </c>
      <c r="G7651" s="12">
        <v>8</v>
      </c>
      <c r="H7651" s="9" t="s">
        <v>1349</v>
      </c>
      <c r="I7651" s="9" t="s">
        <v>1349</v>
      </c>
      <c r="J7651" s="12">
        <v>1</v>
      </c>
      <c r="K7651" s="13">
        <v>43499</v>
      </c>
      <c r="L7651" s="86">
        <f>(Tabla2[[#This Row],[release_year]]-'VARIANZA Y DES. EST'!$L$11)^2</f>
        <v>23.230495463129063</v>
      </c>
      <c r="M7651" s="12">
        <v>2019</v>
      </c>
      <c r="N7651" s="9" t="s">
        <v>35</v>
      </c>
      <c r="O7651" s="9" t="s">
        <v>23191</v>
      </c>
      <c r="P7651" s="12">
        <v>1</v>
      </c>
      <c r="Q7651" s="12" t="s">
        <v>28</v>
      </c>
      <c r="R7651" s="12"/>
      <c r="S7651" s="12">
        <v>1</v>
      </c>
      <c r="T7651" s="9" t="s">
        <v>24513</v>
      </c>
      <c r="U7651" s="9" t="s">
        <v>23187</v>
      </c>
      <c r="V7651" s="9" t="s">
        <v>24513</v>
      </c>
      <c r="W7651" s="14">
        <v>3</v>
      </c>
    </row>
    <row r="7652" spans="1:23" x14ac:dyDescent="0.25">
      <c r="A7652" s="8">
        <v>4142</v>
      </c>
      <c r="B7652" s="9" t="s">
        <v>27871</v>
      </c>
      <c r="C7652" s="9" t="s">
        <v>23182</v>
      </c>
      <c r="D7652" s="10" t="s">
        <v>27872</v>
      </c>
      <c r="E7652" s="11"/>
      <c r="F7652" s="18" t="s">
        <v>27873</v>
      </c>
      <c r="G7652" s="12">
        <v>12</v>
      </c>
      <c r="H7652" s="9" t="s">
        <v>25</v>
      </c>
      <c r="I7652" s="9" t="s">
        <v>25</v>
      </c>
      <c r="J7652" s="12">
        <v>1</v>
      </c>
      <c r="K7652" s="13">
        <v>43497</v>
      </c>
      <c r="L7652" s="86">
        <f>(Tabla2[[#This Row],[release_year]]-'VARIANZA Y DES. EST'!$L$11)^2</f>
        <v>14.590890603358293</v>
      </c>
      <c r="M7652" s="12">
        <v>2018</v>
      </c>
      <c r="N7652" s="9" t="s">
        <v>110</v>
      </c>
      <c r="O7652" s="9" t="s">
        <v>23185</v>
      </c>
      <c r="P7652" s="12">
        <v>2</v>
      </c>
      <c r="Q7652" s="12" t="s">
        <v>28</v>
      </c>
      <c r="R7652" s="12"/>
      <c r="S7652" s="12">
        <v>2</v>
      </c>
      <c r="T7652" s="9" t="s">
        <v>23264</v>
      </c>
      <c r="U7652" s="9" t="s">
        <v>23264</v>
      </c>
      <c r="V7652" s="9" t="s">
        <v>23264</v>
      </c>
      <c r="W7652" s="14">
        <v>1</v>
      </c>
    </row>
    <row r="7653" spans="1:23" x14ac:dyDescent="0.25">
      <c r="A7653" s="8">
        <v>4143</v>
      </c>
      <c r="B7653" s="9" t="s">
        <v>27874</v>
      </c>
      <c r="C7653" s="9" t="s">
        <v>23182</v>
      </c>
      <c r="D7653" s="9" t="s">
        <v>27875</v>
      </c>
      <c r="E7653" s="18"/>
      <c r="F7653" s="18" t="s">
        <v>27876</v>
      </c>
      <c r="G7653" s="12">
        <v>11</v>
      </c>
      <c r="H7653" s="9" t="s">
        <v>25</v>
      </c>
      <c r="I7653" s="9" t="s">
        <v>25</v>
      </c>
      <c r="J7653" s="12">
        <v>1</v>
      </c>
      <c r="K7653" s="13">
        <v>43497</v>
      </c>
      <c r="L7653" s="86">
        <f>(Tabla2[[#This Row],[release_year]]-'VARIANZA Y DES. EST'!$L$11)^2</f>
        <v>23.230495463129063</v>
      </c>
      <c r="M7653" s="12">
        <v>2019</v>
      </c>
      <c r="N7653" s="9" t="s">
        <v>76</v>
      </c>
      <c r="O7653" s="9" t="s">
        <v>23191</v>
      </c>
      <c r="P7653" s="12">
        <v>1</v>
      </c>
      <c r="Q7653" s="12" t="s">
        <v>28</v>
      </c>
      <c r="R7653" s="12"/>
      <c r="S7653" s="12">
        <v>1</v>
      </c>
      <c r="T7653" s="9" t="s">
        <v>23228</v>
      </c>
      <c r="U7653" s="9" t="s">
        <v>23229</v>
      </c>
      <c r="V7653" s="9" t="s">
        <v>23228</v>
      </c>
      <c r="W7653" s="14">
        <v>2</v>
      </c>
    </row>
    <row r="7654" spans="1:23" x14ac:dyDescent="0.25">
      <c r="A7654" s="8">
        <v>4144</v>
      </c>
      <c r="B7654" s="9" t="s">
        <v>27877</v>
      </c>
      <c r="C7654" s="9" t="s">
        <v>23182</v>
      </c>
      <c r="D7654" s="9" t="s">
        <v>27878</v>
      </c>
      <c r="E7654" s="9"/>
      <c r="F7654" s="18" t="s">
        <v>27879</v>
      </c>
      <c r="G7654" s="12">
        <v>10</v>
      </c>
      <c r="H7654" s="9" t="s">
        <v>3676</v>
      </c>
      <c r="I7654" s="9" t="s">
        <v>3676</v>
      </c>
      <c r="J7654" s="12">
        <v>1</v>
      </c>
      <c r="K7654" s="13">
        <v>43497</v>
      </c>
      <c r="L7654" s="86">
        <f>(Tabla2[[#This Row],[release_year]]-'VARIANZA Y DES. EST'!$L$11)^2</f>
        <v>14.590890603358293</v>
      </c>
      <c r="M7654" s="12">
        <v>2018</v>
      </c>
      <c r="N7654" s="9" t="s">
        <v>76</v>
      </c>
      <c r="O7654" s="9" t="s">
        <v>23191</v>
      </c>
      <c r="P7654" s="12">
        <v>1</v>
      </c>
      <c r="Q7654" s="12" t="s">
        <v>28</v>
      </c>
      <c r="R7654" s="12"/>
      <c r="S7654" s="12">
        <v>1</v>
      </c>
      <c r="T7654" s="9" t="s">
        <v>23445</v>
      </c>
      <c r="U7654" s="9" t="s">
        <v>23193</v>
      </c>
      <c r="V7654" s="9" t="s">
        <v>23445</v>
      </c>
      <c r="W7654" s="14">
        <v>3</v>
      </c>
    </row>
    <row r="7655" spans="1:23" x14ac:dyDescent="0.25">
      <c r="A7655" s="8">
        <v>4145</v>
      </c>
      <c r="B7655" s="9" t="s">
        <v>27880</v>
      </c>
      <c r="C7655" s="9" t="s">
        <v>23182</v>
      </c>
      <c r="D7655" s="10" t="s">
        <v>27881</v>
      </c>
      <c r="E7655" s="11"/>
      <c r="F7655" s="9" t="s">
        <v>27882</v>
      </c>
      <c r="G7655" s="12">
        <v>4</v>
      </c>
      <c r="H7655" s="9" t="s">
        <v>34</v>
      </c>
      <c r="I7655" s="9" t="s">
        <v>34</v>
      </c>
      <c r="J7655" s="12">
        <v>1</v>
      </c>
      <c r="K7655" s="13">
        <v>43497</v>
      </c>
      <c r="L7655" s="86">
        <f>(Tabla2[[#This Row],[release_year]]-'VARIANZA Y DES. EST'!$L$11)^2</f>
        <v>14.590890603358293</v>
      </c>
      <c r="M7655" s="12">
        <v>2018</v>
      </c>
      <c r="N7655" s="9" t="s">
        <v>76</v>
      </c>
      <c r="O7655" s="9" t="s">
        <v>23191</v>
      </c>
      <c r="P7655" s="12">
        <v>1</v>
      </c>
      <c r="Q7655" s="12" t="s">
        <v>28</v>
      </c>
      <c r="R7655" s="12"/>
      <c r="S7655" s="12">
        <v>1</v>
      </c>
      <c r="T7655" s="9" t="s">
        <v>23315</v>
      </c>
      <c r="U7655" s="9" t="s">
        <v>23316</v>
      </c>
      <c r="V7655" s="9" t="s">
        <v>23315</v>
      </c>
      <c r="W7655" s="14">
        <v>2</v>
      </c>
    </row>
    <row r="7656" spans="1:23" x14ac:dyDescent="0.25">
      <c r="A7656" s="8">
        <v>4150</v>
      </c>
      <c r="B7656" s="9" t="s">
        <v>27883</v>
      </c>
      <c r="C7656" s="9" t="s">
        <v>23182</v>
      </c>
      <c r="D7656" s="9" t="s">
        <v>27884</v>
      </c>
      <c r="E7656" s="9"/>
      <c r="F7656" s="9" t="s">
        <v>27885</v>
      </c>
      <c r="G7656" s="12">
        <v>5</v>
      </c>
      <c r="H7656" s="12"/>
      <c r="I7656" s="9"/>
      <c r="J7656" s="12">
        <v>0</v>
      </c>
      <c r="K7656" s="13">
        <v>43496</v>
      </c>
      <c r="L7656" s="86">
        <f>(Tabla2[[#This Row],[release_year]]-'VARIANZA Y DES. EST'!$L$11)^2</f>
        <v>14.590890603358293</v>
      </c>
      <c r="M7656" s="12">
        <v>2018</v>
      </c>
      <c r="N7656" s="9" t="s">
        <v>26</v>
      </c>
      <c r="O7656" s="9" t="s">
        <v>23191</v>
      </c>
      <c r="P7656" s="12">
        <v>1</v>
      </c>
      <c r="Q7656" s="12" t="s">
        <v>28</v>
      </c>
      <c r="R7656" s="12"/>
      <c r="S7656" s="12">
        <v>1</v>
      </c>
      <c r="T7656" s="9" t="s">
        <v>23264</v>
      </c>
      <c r="U7656" s="9" t="s">
        <v>23264</v>
      </c>
      <c r="V7656" s="9" t="s">
        <v>23264</v>
      </c>
      <c r="W7656" s="14">
        <v>1</v>
      </c>
    </row>
    <row r="7657" spans="1:23" x14ac:dyDescent="0.25">
      <c r="A7657" s="8">
        <v>4163</v>
      </c>
      <c r="B7657" s="9" t="s">
        <v>27886</v>
      </c>
      <c r="C7657" s="9" t="s">
        <v>23182</v>
      </c>
      <c r="D7657" s="10" t="s">
        <v>27887</v>
      </c>
      <c r="E7657" s="11"/>
      <c r="F7657" s="18" t="s">
        <v>27888</v>
      </c>
      <c r="G7657" s="12">
        <v>4</v>
      </c>
      <c r="H7657" s="9" t="s">
        <v>4237</v>
      </c>
      <c r="I7657" s="9" t="s">
        <v>4237</v>
      </c>
      <c r="J7657" s="12">
        <v>1</v>
      </c>
      <c r="K7657" s="13">
        <v>43492</v>
      </c>
      <c r="L7657" s="86">
        <f>(Tabla2[[#This Row],[release_year]]-'VARIANZA Y DES. EST'!$L$11)^2</f>
        <v>14.590890603358293</v>
      </c>
      <c r="M7657" s="12">
        <v>2018</v>
      </c>
      <c r="N7657" s="9" t="s">
        <v>76</v>
      </c>
      <c r="O7657" s="9" t="s">
        <v>23191</v>
      </c>
      <c r="P7657" s="12">
        <v>1</v>
      </c>
      <c r="Q7657" s="12" t="s">
        <v>28</v>
      </c>
      <c r="R7657" s="12"/>
      <c r="S7657" s="12">
        <v>1</v>
      </c>
      <c r="T7657" s="9" t="s">
        <v>23281</v>
      </c>
      <c r="U7657" s="9" t="s">
        <v>23187</v>
      </c>
      <c r="V7657" s="9" t="s">
        <v>23281</v>
      </c>
      <c r="W7657" s="14">
        <v>2</v>
      </c>
    </row>
    <row r="7658" spans="1:23" x14ac:dyDescent="0.25">
      <c r="A7658" s="8">
        <v>4164</v>
      </c>
      <c r="B7658" s="9" t="s">
        <v>27889</v>
      </c>
      <c r="C7658" s="9" t="s">
        <v>23182</v>
      </c>
      <c r="D7658" s="9" t="s">
        <v>27890</v>
      </c>
      <c r="E7658" s="9"/>
      <c r="F7658" s="9" t="s">
        <v>27891</v>
      </c>
      <c r="G7658" s="12">
        <v>8</v>
      </c>
      <c r="H7658" s="9" t="s">
        <v>25</v>
      </c>
      <c r="I7658" s="9" t="s">
        <v>25</v>
      </c>
      <c r="J7658" s="12">
        <v>1</v>
      </c>
      <c r="K7658" s="13">
        <v>43492</v>
      </c>
      <c r="L7658" s="86">
        <f>(Tabla2[[#This Row],[release_year]]-'VARIANZA Y DES. EST'!$L$11)^2</f>
        <v>14.590890603358293</v>
      </c>
      <c r="M7658" s="12">
        <v>2018</v>
      </c>
      <c r="N7658" s="9" t="s">
        <v>76</v>
      </c>
      <c r="O7658" s="9" t="s">
        <v>23243</v>
      </c>
      <c r="P7658" s="12">
        <v>5</v>
      </c>
      <c r="Q7658" s="12" t="s">
        <v>28</v>
      </c>
      <c r="R7658" s="12"/>
      <c r="S7658" s="12">
        <v>5</v>
      </c>
      <c r="T7658" s="9" t="s">
        <v>26925</v>
      </c>
      <c r="U7658" s="9" t="s">
        <v>23566</v>
      </c>
      <c r="V7658" s="9" t="s">
        <v>26925</v>
      </c>
      <c r="W7658" s="14">
        <v>3</v>
      </c>
    </row>
    <row r="7659" spans="1:23" x14ac:dyDescent="0.25">
      <c r="A7659" s="8">
        <v>4167</v>
      </c>
      <c r="B7659" s="9" t="s">
        <v>27892</v>
      </c>
      <c r="C7659" s="9" t="s">
        <v>23182</v>
      </c>
      <c r="D7659" s="10" t="s">
        <v>27893</v>
      </c>
      <c r="E7659" s="11"/>
      <c r="F7659" s="9" t="s">
        <v>27894</v>
      </c>
      <c r="G7659" s="12">
        <v>11</v>
      </c>
      <c r="H7659" s="9" t="s">
        <v>126</v>
      </c>
      <c r="I7659" s="9" t="s">
        <v>126</v>
      </c>
      <c r="J7659" s="12">
        <v>1</v>
      </c>
      <c r="K7659" s="13">
        <v>43490</v>
      </c>
      <c r="L7659" s="86">
        <f>(Tabla2[[#This Row],[release_year]]-'VARIANZA Y DES. EST'!$L$11)^2</f>
        <v>14.590890603358293</v>
      </c>
      <c r="M7659" s="12">
        <v>2018</v>
      </c>
      <c r="N7659" s="9" t="s">
        <v>76</v>
      </c>
      <c r="O7659" s="9" t="s">
        <v>23191</v>
      </c>
      <c r="P7659" s="12">
        <v>1</v>
      </c>
      <c r="Q7659" s="12" t="s">
        <v>28</v>
      </c>
      <c r="R7659" s="12"/>
      <c r="S7659" s="12">
        <v>1</v>
      </c>
      <c r="T7659" s="9" t="s">
        <v>23844</v>
      </c>
      <c r="U7659" s="9" t="s">
        <v>23213</v>
      </c>
      <c r="V7659" s="9" t="s">
        <v>23844</v>
      </c>
      <c r="W7659" s="14">
        <v>3</v>
      </c>
    </row>
    <row r="7660" spans="1:23" x14ac:dyDescent="0.25">
      <c r="A7660" s="8">
        <v>4168</v>
      </c>
      <c r="B7660" s="9" t="s">
        <v>27895</v>
      </c>
      <c r="C7660" s="9" t="s">
        <v>23182</v>
      </c>
      <c r="D7660" s="10" t="s">
        <v>27896</v>
      </c>
      <c r="E7660" s="11"/>
      <c r="F7660" s="9" t="s">
        <v>27897</v>
      </c>
      <c r="G7660" s="12">
        <v>27</v>
      </c>
      <c r="H7660" s="9" t="s">
        <v>468</v>
      </c>
      <c r="I7660" s="9" t="s">
        <v>468</v>
      </c>
      <c r="J7660" s="12">
        <v>1</v>
      </c>
      <c r="K7660" s="13">
        <v>43490</v>
      </c>
      <c r="L7660" s="86">
        <f>(Tabla2[[#This Row],[release_year]]-'VARIANZA Y DES. EST'!$L$11)^2</f>
        <v>23.230495463129063</v>
      </c>
      <c r="M7660" s="12">
        <v>2019</v>
      </c>
      <c r="N7660" s="9" t="s">
        <v>76</v>
      </c>
      <c r="O7660" s="9" t="s">
        <v>23227</v>
      </c>
      <c r="P7660" s="12">
        <v>4</v>
      </c>
      <c r="Q7660" s="12" t="s">
        <v>28</v>
      </c>
      <c r="R7660" s="12"/>
      <c r="S7660" s="12">
        <v>4</v>
      </c>
      <c r="T7660" s="9" t="s">
        <v>23492</v>
      </c>
      <c r="U7660" s="9" t="s">
        <v>23187</v>
      </c>
      <c r="V7660" s="9" t="s">
        <v>23492</v>
      </c>
      <c r="W7660" s="14">
        <v>3</v>
      </c>
    </row>
    <row r="7661" spans="1:23" x14ac:dyDescent="0.25">
      <c r="A7661" s="8">
        <v>4169</v>
      </c>
      <c r="B7661" s="9" t="s">
        <v>27898</v>
      </c>
      <c r="C7661" s="9" t="s">
        <v>23182</v>
      </c>
      <c r="D7661" s="10" t="s">
        <v>27899</v>
      </c>
      <c r="E7661" s="19"/>
      <c r="F7661" s="11"/>
      <c r="G7661" s="12">
        <v>0</v>
      </c>
      <c r="H7661" s="9" t="s">
        <v>390</v>
      </c>
      <c r="I7661" s="9" t="s">
        <v>390</v>
      </c>
      <c r="J7661" s="12">
        <v>1</v>
      </c>
      <c r="K7661" s="13">
        <v>43490</v>
      </c>
      <c r="L7661" s="86">
        <f>(Tabla2[[#This Row],[release_year]]-'VARIANZA Y DES. EST'!$L$11)^2</f>
        <v>23.230495463129063</v>
      </c>
      <c r="M7661" s="12">
        <v>2019</v>
      </c>
      <c r="N7661" s="9" t="s">
        <v>76</v>
      </c>
      <c r="O7661" s="9" t="s">
        <v>23191</v>
      </c>
      <c r="P7661" s="12">
        <v>1</v>
      </c>
      <c r="Q7661" s="12" t="s">
        <v>28</v>
      </c>
      <c r="R7661" s="12"/>
      <c r="S7661" s="12">
        <v>1</v>
      </c>
      <c r="T7661" s="9" t="s">
        <v>23216</v>
      </c>
      <c r="U7661" s="9" t="s">
        <v>23193</v>
      </c>
      <c r="V7661" s="9" t="s">
        <v>23216</v>
      </c>
      <c r="W7661" s="14">
        <v>3</v>
      </c>
    </row>
    <row r="7662" spans="1:23" x14ac:dyDescent="0.25">
      <c r="A7662" s="8">
        <v>4172</v>
      </c>
      <c r="B7662" s="9" t="s">
        <v>27900</v>
      </c>
      <c r="C7662" s="9" t="s">
        <v>23182</v>
      </c>
      <c r="D7662" s="10" t="s">
        <v>27901</v>
      </c>
      <c r="E7662" s="11"/>
      <c r="F7662" s="9" t="s">
        <v>27902</v>
      </c>
      <c r="G7662" s="12">
        <v>5</v>
      </c>
      <c r="H7662" s="12"/>
      <c r="I7662" s="9"/>
      <c r="J7662" s="12">
        <v>0</v>
      </c>
      <c r="K7662" s="13">
        <v>43490</v>
      </c>
      <c r="L7662" s="86">
        <f>(Tabla2[[#This Row],[release_year]]-'VARIANZA Y DES. EST'!$L$11)^2</f>
        <v>7.9512857435875226</v>
      </c>
      <c r="M7662" s="12">
        <v>2017</v>
      </c>
      <c r="N7662" s="9" t="s">
        <v>35</v>
      </c>
      <c r="O7662" s="9" t="s">
        <v>23191</v>
      </c>
      <c r="P7662" s="12">
        <v>1</v>
      </c>
      <c r="Q7662" s="12" t="s">
        <v>28</v>
      </c>
      <c r="R7662" s="12"/>
      <c r="S7662" s="12">
        <v>1</v>
      </c>
      <c r="T7662" s="9" t="s">
        <v>23201</v>
      </c>
      <c r="U7662" s="9" t="s">
        <v>23187</v>
      </c>
      <c r="V7662" s="9" t="s">
        <v>23201</v>
      </c>
      <c r="W7662" s="14">
        <v>3</v>
      </c>
    </row>
    <row r="7663" spans="1:23" x14ac:dyDescent="0.25">
      <c r="A7663" s="8">
        <v>4173</v>
      </c>
      <c r="B7663" s="9" t="s">
        <v>27903</v>
      </c>
      <c r="C7663" s="9" t="s">
        <v>23182</v>
      </c>
      <c r="D7663" s="10" t="s">
        <v>27904</v>
      </c>
      <c r="E7663" s="19"/>
      <c r="F7663" s="11"/>
      <c r="G7663" s="12">
        <v>0</v>
      </c>
      <c r="H7663" s="9" t="s">
        <v>25</v>
      </c>
      <c r="I7663" s="9" t="s">
        <v>25</v>
      </c>
      <c r="J7663" s="12">
        <v>1</v>
      </c>
      <c r="K7663" s="13">
        <v>43489</v>
      </c>
      <c r="L7663" s="86">
        <f>(Tabla2[[#This Row],[release_year]]-'VARIANZA Y DES. EST'!$L$11)^2</f>
        <v>23.230495463129063</v>
      </c>
      <c r="M7663" s="12">
        <v>2019</v>
      </c>
      <c r="N7663" s="9" t="s">
        <v>76</v>
      </c>
      <c r="O7663" s="9" t="s">
        <v>23191</v>
      </c>
      <c r="P7663" s="12">
        <v>1</v>
      </c>
      <c r="Q7663" s="12" t="s">
        <v>28</v>
      </c>
      <c r="R7663" s="12"/>
      <c r="S7663" s="12">
        <v>1</v>
      </c>
      <c r="T7663" s="9" t="s">
        <v>23576</v>
      </c>
      <c r="U7663" s="9" t="s">
        <v>23193</v>
      </c>
      <c r="V7663" s="9" t="s">
        <v>23576</v>
      </c>
      <c r="W7663" s="14">
        <v>2</v>
      </c>
    </row>
    <row r="7664" spans="1:23" x14ac:dyDescent="0.25">
      <c r="A7664" s="8">
        <v>4175</v>
      </c>
      <c r="B7664" s="9" t="s">
        <v>27905</v>
      </c>
      <c r="C7664" s="9" t="s">
        <v>23182</v>
      </c>
      <c r="D7664" s="9" t="s">
        <v>27906</v>
      </c>
      <c r="E7664" s="9" t="s">
        <v>27907</v>
      </c>
      <c r="F7664" s="9" t="s">
        <v>27908</v>
      </c>
      <c r="G7664" s="12">
        <v>13</v>
      </c>
      <c r="H7664" s="9" t="s">
        <v>7034</v>
      </c>
      <c r="I7664" s="9" t="s">
        <v>7034</v>
      </c>
      <c r="J7664" s="12">
        <v>1</v>
      </c>
      <c r="K7664" s="13">
        <v>43488</v>
      </c>
      <c r="L7664" s="86">
        <f>(Tabla2[[#This Row],[release_year]]-'VARIANZA Y DES. EST'!$L$11)^2</f>
        <v>7.9512857435875226</v>
      </c>
      <c r="M7664" s="12">
        <v>2017</v>
      </c>
      <c r="N7664" s="9" t="s">
        <v>76</v>
      </c>
      <c r="O7664" s="9" t="s">
        <v>23191</v>
      </c>
      <c r="P7664" s="12">
        <v>1</v>
      </c>
      <c r="Q7664" s="12" t="s">
        <v>28</v>
      </c>
      <c r="R7664" s="12"/>
      <c r="S7664" s="12">
        <v>1</v>
      </c>
      <c r="T7664" s="9" t="s">
        <v>23445</v>
      </c>
      <c r="U7664" s="9" t="s">
        <v>23193</v>
      </c>
      <c r="V7664" s="9" t="s">
        <v>23445</v>
      </c>
      <c r="W7664" s="14">
        <v>3</v>
      </c>
    </row>
    <row r="7665" spans="1:23" x14ac:dyDescent="0.25">
      <c r="A7665" s="8">
        <v>4179</v>
      </c>
      <c r="B7665" s="9" t="s">
        <v>27909</v>
      </c>
      <c r="C7665" s="9" t="s">
        <v>23182</v>
      </c>
      <c r="D7665" s="10" t="s">
        <v>27910</v>
      </c>
      <c r="E7665" s="11"/>
      <c r="F7665" s="9" t="s">
        <v>27911</v>
      </c>
      <c r="G7665" s="12">
        <v>10</v>
      </c>
      <c r="H7665" s="9" t="s">
        <v>25</v>
      </c>
      <c r="I7665" s="9" t="s">
        <v>25</v>
      </c>
      <c r="J7665" s="12">
        <v>1</v>
      </c>
      <c r="K7665" s="13">
        <v>43483</v>
      </c>
      <c r="L7665" s="86">
        <f>(Tabla2[[#This Row],[release_year]]-'VARIANZA Y DES. EST'!$L$11)^2</f>
        <v>23.230495463129063</v>
      </c>
      <c r="M7665" s="12">
        <v>2019</v>
      </c>
      <c r="N7665" s="9" t="s">
        <v>76</v>
      </c>
      <c r="O7665" s="9" t="s">
        <v>23185</v>
      </c>
      <c r="P7665" s="12">
        <v>2</v>
      </c>
      <c r="Q7665" s="12" t="s">
        <v>28</v>
      </c>
      <c r="R7665" s="12"/>
      <c r="S7665" s="12">
        <v>2</v>
      </c>
      <c r="T7665" s="9" t="s">
        <v>27912</v>
      </c>
      <c r="U7665" s="9" t="s">
        <v>23193</v>
      </c>
      <c r="V7665" s="9" t="s">
        <v>27912</v>
      </c>
      <c r="W7665" s="14">
        <v>3</v>
      </c>
    </row>
    <row r="7666" spans="1:23" x14ac:dyDescent="0.25">
      <c r="A7666" s="8">
        <v>4180</v>
      </c>
      <c r="B7666" s="9" t="s">
        <v>27913</v>
      </c>
      <c r="C7666" s="9" t="s">
        <v>23182</v>
      </c>
      <c r="D7666" s="10" t="s">
        <v>27914</v>
      </c>
      <c r="E7666" s="11"/>
      <c r="F7666" s="9" t="s">
        <v>27915</v>
      </c>
      <c r="G7666" s="12">
        <v>6</v>
      </c>
      <c r="H7666" s="12"/>
      <c r="I7666" s="9"/>
      <c r="J7666" s="12">
        <v>0</v>
      </c>
      <c r="K7666" s="13">
        <v>43483</v>
      </c>
      <c r="L7666" s="86">
        <f>(Tabla2[[#This Row],[release_year]]-'VARIANZA Y DES. EST'!$L$11)^2</f>
        <v>7.9512857435875226</v>
      </c>
      <c r="M7666" s="12">
        <v>2017</v>
      </c>
      <c r="N7666" s="9" t="s">
        <v>35</v>
      </c>
      <c r="O7666" s="9" t="s">
        <v>23191</v>
      </c>
      <c r="P7666" s="12">
        <v>1</v>
      </c>
      <c r="Q7666" s="12" t="s">
        <v>28</v>
      </c>
      <c r="R7666" s="12"/>
      <c r="S7666" s="12">
        <v>1</v>
      </c>
      <c r="T7666" s="9" t="s">
        <v>23558</v>
      </c>
      <c r="U7666" s="9" t="s">
        <v>23187</v>
      </c>
      <c r="V7666" s="9" t="s">
        <v>23558</v>
      </c>
      <c r="W7666" s="14">
        <v>3</v>
      </c>
    </row>
    <row r="7667" spans="1:23" x14ac:dyDescent="0.25">
      <c r="A7667" s="8">
        <v>4184</v>
      </c>
      <c r="B7667" s="9" t="s">
        <v>27916</v>
      </c>
      <c r="C7667" s="9" t="s">
        <v>23182</v>
      </c>
      <c r="D7667" s="10" t="s">
        <v>27917</v>
      </c>
      <c r="E7667" s="11"/>
      <c r="F7667" s="9" t="s">
        <v>27918</v>
      </c>
      <c r="G7667" s="12">
        <v>2</v>
      </c>
      <c r="H7667" s="9" t="s">
        <v>126</v>
      </c>
      <c r="I7667" s="9" t="s">
        <v>126</v>
      </c>
      <c r="J7667" s="12">
        <v>1</v>
      </c>
      <c r="K7667" s="13">
        <v>43483</v>
      </c>
      <c r="L7667" s="86">
        <f>(Tabla2[[#This Row],[release_year]]-'VARIANZA Y DES. EST'!$L$11)^2</f>
        <v>23.230495463129063</v>
      </c>
      <c r="M7667" s="12">
        <v>2019</v>
      </c>
      <c r="N7667" s="9" t="s">
        <v>55</v>
      </c>
      <c r="O7667" s="9" t="s">
        <v>23255</v>
      </c>
      <c r="P7667" s="12">
        <v>3</v>
      </c>
      <c r="Q7667" s="12" t="s">
        <v>28</v>
      </c>
      <c r="R7667" s="12"/>
      <c r="S7667" s="12">
        <v>3</v>
      </c>
      <c r="T7667" s="9" t="s">
        <v>23309</v>
      </c>
      <c r="U7667" s="9" t="s">
        <v>23213</v>
      </c>
      <c r="V7667" s="9" t="s">
        <v>23309</v>
      </c>
      <c r="W7667" s="14">
        <v>3</v>
      </c>
    </row>
    <row r="7668" spans="1:23" x14ac:dyDescent="0.25">
      <c r="A7668" s="8">
        <v>4185</v>
      </c>
      <c r="B7668" s="9" t="s">
        <v>27919</v>
      </c>
      <c r="C7668" s="9" t="s">
        <v>23182</v>
      </c>
      <c r="D7668" s="10" t="s">
        <v>27920</v>
      </c>
      <c r="E7668" s="11"/>
      <c r="F7668" s="18" t="s">
        <v>27921</v>
      </c>
      <c r="G7668" s="12">
        <v>1</v>
      </c>
      <c r="H7668" s="12"/>
      <c r="I7668" s="9"/>
      <c r="J7668" s="12">
        <v>0</v>
      </c>
      <c r="K7668" s="13">
        <v>43483</v>
      </c>
      <c r="L7668" s="86">
        <f>(Tabla2[[#This Row],[release_year]]-'VARIANZA Y DES. EST'!$L$11)^2</f>
        <v>23.230495463129063</v>
      </c>
      <c r="M7668" s="12">
        <v>2019</v>
      </c>
      <c r="N7668" s="9" t="s">
        <v>76</v>
      </c>
      <c r="O7668" s="9" t="s">
        <v>23191</v>
      </c>
      <c r="P7668" s="12">
        <v>1</v>
      </c>
      <c r="Q7668" s="12" t="s">
        <v>28</v>
      </c>
      <c r="R7668" s="12"/>
      <c r="S7668" s="12">
        <v>1</v>
      </c>
      <c r="T7668" s="9" t="s">
        <v>26894</v>
      </c>
      <c r="U7668" s="9" t="s">
        <v>23197</v>
      </c>
      <c r="V7668" s="9" t="s">
        <v>26894</v>
      </c>
      <c r="W7668" s="14">
        <v>2</v>
      </c>
    </row>
    <row r="7669" spans="1:23" x14ac:dyDescent="0.25">
      <c r="A7669" s="8">
        <v>4190</v>
      </c>
      <c r="B7669" s="9" t="s">
        <v>27922</v>
      </c>
      <c r="C7669" s="9" t="s">
        <v>23182</v>
      </c>
      <c r="D7669" s="9" t="s">
        <v>27923</v>
      </c>
      <c r="E7669" s="9"/>
      <c r="F7669" s="9" t="s">
        <v>27924</v>
      </c>
      <c r="G7669" s="12">
        <v>6</v>
      </c>
      <c r="H7669" s="9" t="s">
        <v>4237</v>
      </c>
      <c r="I7669" s="9" t="s">
        <v>4237</v>
      </c>
      <c r="J7669" s="12">
        <v>1</v>
      </c>
      <c r="K7669" s="13">
        <v>43480</v>
      </c>
      <c r="L7669" s="86">
        <f>(Tabla2[[#This Row],[release_year]]-'VARIANZA Y DES. EST'!$L$11)^2</f>
        <v>148.35721284702598</v>
      </c>
      <c r="M7669" s="12">
        <v>2002</v>
      </c>
      <c r="N7669" s="9" t="s">
        <v>35</v>
      </c>
      <c r="O7669" s="9" t="s">
        <v>23191</v>
      </c>
      <c r="P7669" s="12">
        <v>1</v>
      </c>
      <c r="Q7669" s="12" t="s">
        <v>28</v>
      </c>
      <c r="R7669" s="12"/>
      <c r="S7669" s="12">
        <v>1</v>
      </c>
      <c r="T7669" s="9" t="s">
        <v>23558</v>
      </c>
      <c r="U7669" s="9" t="s">
        <v>23187</v>
      </c>
      <c r="V7669" s="9" t="s">
        <v>23558</v>
      </c>
      <c r="W7669" s="14">
        <v>3</v>
      </c>
    </row>
    <row r="7670" spans="1:23" x14ac:dyDescent="0.25">
      <c r="A7670" s="8">
        <v>4197</v>
      </c>
      <c r="B7670" s="9" t="s">
        <v>27925</v>
      </c>
      <c r="C7670" s="9" t="s">
        <v>23182</v>
      </c>
      <c r="D7670" s="10" t="s">
        <v>27926</v>
      </c>
      <c r="E7670" s="11"/>
      <c r="F7670" s="9" t="s">
        <v>27927</v>
      </c>
      <c r="G7670" s="12">
        <v>9</v>
      </c>
      <c r="H7670" s="9" t="s">
        <v>4237</v>
      </c>
      <c r="I7670" s="9" t="s">
        <v>4237</v>
      </c>
      <c r="J7670" s="12">
        <v>1</v>
      </c>
      <c r="K7670" s="13">
        <v>43479</v>
      </c>
      <c r="L7670" s="86">
        <f>(Tabla2[[#This Row],[release_year]]-'VARIANZA Y DES. EST'!$L$11)^2</f>
        <v>3.3116808838167522</v>
      </c>
      <c r="M7670" s="12">
        <v>2016</v>
      </c>
      <c r="N7670" s="9" t="s">
        <v>35</v>
      </c>
      <c r="O7670" s="9" t="s">
        <v>23191</v>
      </c>
      <c r="P7670" s="12">
        <v>1</v>
      </c>
      <c r="Q7670" s="12" t="s">
        <v>28</v>
      </c>
      <c r="R7670" s="12"/>
      <c r="S7670" s="12">
        <v>1</v>
      </c>
      <c r="T7670" s="9" t="s">
        <v>23281</v>
      </c>
      <c r="U7670" s="9" t="s">
        <v>23187</v>
      </c>
      <c r="V7670" s="9" t="s">
        <v>23281</v>
      </c>
      <c r="W7670" s="14">
        <v>2</v>
      </c>
    </row>
    <row r="7671" spans="1:23" x14ac:dyDescent="0.25">
      <c r="A7671" s="8">
        <v>4200</v>
      </c>
      <c r="B7671" s="9" t="s">
        <v>27928</v>
      </c>
      <c r="C7671" s="9" t="s">
        <v>23182</v>
      </c>
      <c r="D7671" s="10" t="s">
        <v>27929</v>
      </c>
      <c r="E7671" s="11"/>
      <c r="F7671" s="9"/>
      <c r="G7671" s="12">
        <v>0</v>
      </c>
      <c r="H7671" s="12"/>
      <c r="I7671" s="9"/>
      <c r="J7671" s="12">
        <v>0</v>
      </c>
      <c r="K7671" s="13">
        <v>43476</v>
      </c>
      <c r="L7671" s="86">
        <f>(Tabla2[[#This Row],[release_year]]-'VARIANZA Y DES. EST'!$L$11)^2</f>
        <v>14.590890603358293</v>
      </c>
      <c r="M7671" s="12">
        <v>2018</v>
      </c>
      <c r="N7671" s="9" t="s">
        <v>76</v>
      </c>
      <c r="O7671" s="9" t="s">
        <v>23191</v>
      </c>
      <c r="P7671" s="12">
        <v>1</v>
      </c>
      <c r="Q7671" s="12" t="s">
        <v>28</v>
      </c>
      <c r="R7671" s="12"/>
      <c r="S7671" s="12">
        <v>1</v>
      </c>
      <c r="T7671" s="9" t="s">
        <v>23305</v>
      </c>
      <c r="U7671" s="9" t="s">
        <v>23187</v>
      </c>
      <c r="V7671" s="9" t="s">
        <v>23305</v>
      </c>
      <c r="W7671" s="14">
        <v>3</v>
      </c>
    </row>
    <row r="7672" spans="1:23" x14ac:dyDescent="0.25">
      <c r="A7672" s="8">
        <v>4201</v>
      </c>
      <c r="B7672" s="9" t="s">
        <v>27930</v>
      </c>
      <c r="C7672" s="9" t="s">
        <v>23182</v>
      </c>
      <c r="D7672" s="10" t="s">
        <v>27931</v>
      </c>
      <c r="E7672" s="11"/>
      <c r="F7672" s="9" t="s">
        <v>27932</v>
      </c>
      <c r="G7672" s="12">
        <v>7</v>
      </c>
      <c r="H7672" s="9" t="s">
        <v>25</v>
      </c>
      <c r="I7672" s="9" t="s">
        <v>25</v>
      </c>
      <c r="J7672" s="12">
        <v>1</v>
      </c>
      <c r="K7672" s="13">
        <v>43476</v>
      </c>
      <c r="L7672" s="86">
        <f>(Tabla2[[#This Row],[release_year]]-'VARIANZA Y DES. EST'!$L$11)^2</f>
        <v>23.230495463129063</v>
      </c>
      <c r="M7672" s="12">
        <v>2019</v>
      </c>
      <c r="N7672" s="9" t="s">
        <v>76</v>
      </c>
      <c r="O7672" s="9" t="s">
        <v>23185</v>
      </c>
      <c r="P7672" s="12">
        <v>2</v>
      </c>
      <c r="Q7672" s="12" t="s">
        <v>28</v>
      </c>
      <c r="R7672" s="12"/>
      <c r="S7672" s="12">
        <v>2</v>
      </c>
      <c r="T7672" s="9" t="s">
        <v>27640</v>
      </c>
      <c r="U7672" s="9" t="s">
        <v>23747</v>
      </c>
      <c r="V7672" s="9" t="s">
        <v>27640</v>
      </c>
      <c r="W7672" s="14">
        <v>2</v>
      </c>
    </row>
    <row r="7673" spans="1:23" x14ac:dyDescent="0.25">
      <c r="A7673" s="8">
        <v>4202</v>
      </c>
      <c r="B7673" s="9" t="s">
        <v>27933</v>
      </c>
      <c r="C7673" s="9" t="s">
        <v>23182</v>
      </c>
      <c r="D7673" s="9" t="s">
        <v>27934</v>
      </c>
      <c r="E7673" s="9"/>
      <c r="F7673" s="9" t="s">
        <v>27935</v>
      </c>
      <c r="G7673" s="12">
        <v>8</v>
      </c>
      <c r="H7673" s="9" t="s">
        <v>550</v>
      </c>
      <c r="I7673" s="9" t="s">
        <v>550</v>
      </c>
      <c r="J7673" s="12">
        <v>1</v>
      </c>
      <c r="K7673" s="13">
        <v>43476</v>
      </c>
      <c r="L7673" s="86">
        <f>(Tabla2[[#This Row],[release_year]]-'VARIANZA Y DES. EST'!$L$11)^2</f>
        <v>14.590890603358293</v>
      </c>
      <c r="M7673" s="12">
        <v>2018</v>
      </c>
      <c r="N7673" s="9" t="s">
        <v>76</v>
      </c>
      <c r="O7673" s="9" t="s">
        <v>23227</v>
      </c>
      <c r="P7673" s="12">
        <v>4</v>
      </c>
      <c r="Q7673" s="12" t="s">
        <v>28</v>
      </c>
      <c r="R7673" s="12"/>
      <c r="S7673" s="12">
        <v>4</v>
      </c>
      <c r="T7673" s="9" t="s">
        <v>23229</v>
      </c>
      <c r="U7673" s="9" t="s">
        <v>23229</v>
      </c>
      <c r="V7673" s="9" t="s">
        <v>23229</v>
      </c>
      <c r="W7673" s="14">
        <v>1</v>
      </c>
    </row>
    <row r="7674" spans="1:23" x14ac:dyDescent="0.25">
      <c r="A7674" s="8">
        <v>4203</v>
      </c>
      <c r="B7674" s="9" t="s">
        <v>27936</v>
      </c>
      <c r="C7674" s="9" t="s">
        <v>23182</v>
      </c>
      <c r="D7674" s="10" t="s">
        <v>27937</v>
      </c>
      <c r="E7674" s="11"/>
      <c r="F7674" s="9" t="s">
        <v>27938</v>
      </c>
      <c r="G7674" s="12">
        <v>9</v>
      </c>
      <c r="H7674" s="9" t="s">
        <v>126</v>
      </c>
      <c r="I7674" s="9" t="s">
        <v>126</v>
      </c>
      <c r="J7674" s="12">
        <v>1</v>
      </c>
      <c r="K7674" s="13">
        <v>43476</v>
      </c>
      <c r="L7674" s="86">
        <f>(Tabla2[[#This Row],[release_year]]-'VARIANZA Y DES. EST'!$L$11)^2</f>
        <v>23.230495463129063</v>
      </c>
      <c r="M7674" s="12">
        <v>2019</v>
      </c>
      <c r="N7674" s="9" t="s">
        <v>110</v>
      </c>
      <c r="O7674" s="9" t="s">
        <v>23185</v>
      </c>
      <c r="P7674" s="12">
        <v>2</v>
      </c>
      <c r="Q7674" s="12" t="s">
        <v>28</v>
      </c>
      <c r="R7674" s="12"/>
      <c r="S7674" s="12">
        <v>2</v>
      </c>
      <c r="T7674" s="9" t="s">
        <v>24849</v>
      </c>
      <c r="U7674" s="9" t="s">
        <v>23213</v>
      </c>
      <c r="V7674" s="9" t="s">
        <v>24849</v>
      </c>
      <c r="W7674" s="14">
        <v>3</v>
      </c>
    </row>
    <row r="7675" spans="1:23" x14ac:dyDescent="0.25">
      <c r="A7675" s="8">
        <v>4207</v>
      </c>
      <c r="B7675" s="9" t="s">
        <v>27939</v>
      </c>
      <c r="C7675" s="9" t="s">
        <v>23182</v>
      </c>
      <c r="D7675" s="9" t="s">
        <v>27940</v>
      </c>
      <c r="E7675" s="18"/>
      <c r="F7675" s="9" t="s">
        <v>154</v>
      </c>
      <c r="G7675" s="12">
        <v>2</v>
      </c>
      <c r="H7675" s="9" t="s">
        <v>390</v>
      </c>
      <c r="I7675" s="9" t="s">
        <v>11482</v>
      </c>
      <c r="J7675" s="12">
        <v>2</v>
      </c>
      <c r="K7675" s="13">
        <v>43475</v>
      </c>
      <c r="L7675" s="86">
        <f>(Tabla2[[#This Row],[release_year]]-'VARIANZA Y DES. EST'!$L$11)^2</f>
        <v>7.9512857435875226</v>
      </c>
      <c r="M7675" s="12">
        <v>2017</v>
      </c>
      <c r="N7675" s="9" t="s">
        <v>26</v>
      </c>
      <c r="O7675" s="9" t="s">
        <v>23227</v>
      </c>
      <c r="P7675" s="12">
        <v>4</v>
      </c>
      <c r="Q7675" s="12" t="s">
        <v>28</v>
      </c>
      <c r="R7675" s="12"/>
      <c r="S7675" s="12">
        <v>4</v>
      </c>
      <c r="T7675" s="9" t="s">
        <v>26985</v>
      </c>
      <c r="U7675" s="9" t="s">
        <v>23264</v>
      </c>
      <c r="V7675" s="9" t="s">
        <v>26985</v>
      </c>
      <c r="W7675" s="14">
        <v>2</v>
      </c>
    </row>
    <row r="7676" spans="1:23" x14ac:dyDescent="0.25">
      <c r="A7676" s="8">
        <v>4208</v>
      </c>
      <c r="B7676" s="9" t="s">
        <v>27941</v>
      </c>
      <c r="C7676" s="9" t="s">
        <v>23182</v>
      </c>
      <c r="D7676" s="10" t="s">
        <v>27942</v>
      </c>
      <c r="E7676" s="11"/>
      <c r="F7676" s="9" t="s">
        <v>27943</v>
      </c>
      <c r="G7676" s="12">
        <v>10</v>
      </c>
      <c r="H7676" s="9" t="s">
        <v>1434</v>
      </c>
      <c r="I7676" s="9" t="s">
        <v>1434</v>
      </c>
      <c r="J7676" s="12">
        <v>1</v>
      </c>
      <c r="K7676" s="13">
        <v>43475</v>
      </c>
      <c r="L7676" s="86">
        <f>(Tabla2[[#This Row],[release_year]]-'VARIANZA Y DES. EST'!$L$11)^2</f>
        <v>14.590890603358293</v>
      </c>
      <c r="M7676" s="12">
        <v>2018</v>
      </c>
      <c r="N7676" s="9" t="s">
        <v>76</v>
      </c>
      <c r="O7676" s="9" t="s">
        <v>23191</v>
      </c>
      <c r="P7676" s="12">
        <v>1</v>
      </c>
      <c r="Q7676" s="12" t="s">
        <v>28</v>
      </c>
      <c r="R7676" s="12"/>
      <c r="S7676" s="12">
        <v>1</v>
      </c>
      <c r="T7676" s="9" t="s">
        <v>23244</v>
      </c>
      <c r="U7676" s="9" t="s">
        <v>23187</v>
      </c>
      <c r="V7676" s="9" t="s">
        <v>23244</v>
      </c>
      <c r="W7676" s="14">
        <v>3</v>
      </c>
    </row>
    <row r="7677" spans="1:23" x14ac:dyDescent="0.25">
      <c r="A7677" s="8">
        <v>4216</v>
      </c>
      <c r="B7677" s="9" t="s">
        <v>27944</v>
      </c>
      <c r="C7677" s="9" t="s">
        <v>23182</v>
      </c>
      <c r="D7677" s="10" t="s">
        <v>27945</v>
      </c>
      <c r="E7677" s="11"/>
      <c r="F7677" s="18" t="s">
        <v>27946</v>
      </c>
      <c r="G7677" s="12">
        <v>8</v>
      </c>
      <c r="H7677" s="12"/>
      <c r="I7677" s="9"/>
      <c r="J7677" s="12">
        <v>0</v>
      </c>
      <c r="K7677" s="13">
        <v>43469</v>
      </c>
      <c r="L7677" s="86">
        <f>(Tabla2[[#This Row],[release_year]]-'VARIANZA Y DES. EST'!$L$11)^2</f>
        <v>7.9512857435875226</v>
      </c>
      <c r="M7677" s="12">
        <v>2017</v>
      </c>
      <c r="N7677" s="9" t="s">
        <v>35</v>
      </c>
      <c r="O7677" s="9" t="s">
        <v>23191</v>
      </c>
      <c r="P7677" s="12">
        <v>1</v>
      </c>
      <c r="Q7677" s="12" t="s">
        <v>28</v>
      </c>
      <c r="R7677" s="12"/>
      <c r="S7677" s="12">
        <v>1</v>
      </c>
      <c r="T7677" s="9" t="s">
        <v>23558</v>
      </c>
      <c r="U7677" s="9" t="s">
        <v>23187</v>
      </c>
      <c r="V7677" s="9" t="s">
        <v>23558</v>
      </c>
      <c r="W7677" s="14">
        <v>3</v>
      </c>
    </row>
    <row r="7678" spans="1:23" x14ac:dyDescent="0.25">
      <c r="A7678" s="8">
        <v>4217</v>
      </c>
      <c r="B7678" s="9" t="s">
        <v>27947</v>
      </c>
      <c r="C7678" s="9" t="s">
        <v>23182</v>
      </c>
      <c r="D7678" s="9" t="s">
        <v>27948</v>
      </c>
      <c r="E7678" s="18"/>
      <c r="F7678" s="9" t="s">
        <v>27949</v>
      </c>
      <c r="G7678" s="12">
        <v>6</v>
      </c>
      <c r="H7678" s="12"/>
      <c r="I7678" s="9"/>
      <c r="J7678" s="12">
        <v>0</v>
      </c>
      <c r="K7678" s="13">
        <v>43467</v>
      </c>
      <c r="L7678" s="86">
        <f>(Tabla2[[#This Row],[release_year]]-'VARIANZA Y DES. EST'!$L$11)^2</f>
        <v>1.3928663045044412</v>
      </c>
      <c r="M7678" s="12">
        <v>2013</v>
      </c>
      <c r="N7678" s="9" t="s">
        <v>35</v>
      </c>
      <c r="O7678" s="9" t="s">
        <v>23191</v>
      </c>
      <c r="P7678" s="12">
        <v>1</v>
      </c>
      <c r="Q7678" s="12" t="s">
        <v>28</v>
      </c>
      <c r="R7678" s="12"/>
      <c r="S7678" s="12">
        <v>1</v>
      </c>
      <c r="T7678" s="9" t="s">
        <v>23558</v>
      </c>
      <c r="U7678" s="9" t="s">
        <v>23187</v>
      </c>
      <c r="V7678" s="9" t="s">
        <v>23558</v>
      </c>
      <c r="W7678" s="14">
        <v>3</v>
      </c>
    </row>
    <row r="7679" spans="1:23" x14ac:dyDescent="0.25">
      <c r="A7679" s="8">
        <v>4219</v>
      </c>
      <c r="B7679" s="9" t="s">
        <v>27950</v>
      </c>
      <c r="C7679" s="9" t="s">
        <v>23182</v>
      </c>
      <c r="D7679" s="10" t="s">
        <v>27951</v>
      </c>
      <c r="E7679" s="11"/>
      <c r="F7679" s="9" t="s">
        <v>27952</v>
      </c>
      <c r="G7679" s="12">
        <v>7</v>
      </c>
      <c r="H7679" s="9" t="s">
        <v>25</v>
      </c>
      <c r="I7679" s="9" t="s">
        <v>25</v>
      </c>
      <c r="J7679" s="12">
        <v>1</v>
      </c>
      <c r="K7679" s="13">
        <v>43466</v>
      </c>
      <c r="L7679" s="86">
        <f>(Tabla2[[#This Row],[release_year]]-'VARIANZA Y DES. EST'!$L$11)^2</f>
        <v>23.230495463129063</v>
      </c>
      <c r="M7679" s="12">
        <v>2019</v>
      </c>
      <c r="N7679" s="9" t="s">
        <v>82</v>
      </c>
      <c r="O7679" s="9" t="s">
        <v>23255</v>
      </c>
      <c r="P7679" s="12">
        <v>3</v>
      </c>
      <c r="Q7679" s="12" t="s">
        <v>28</v>
      </c>
      <c r="R7679" s="12"/>
      <c r="S7679" s="12">
        <v>3</v>
      </c>
      <c r="T7679" s="9" t="s">
        <v>25672</v>
      </c>
      <c r="U7679" s="9" t="s">
        <v>23264</v>
      </c>
      <c r="V7679" s="9" t="s">
        <v>25672</v>
      </c>
      <c r="W7679" s="14">
        <v>3</v>
      </c>
    </row>
    <row r="7680" spans="1:23" x14ac:dyDescent="0.25">
      <c r="A7680" s="8">
        <v>4221</v>
      </c>
      <c r="B7680" s="9" t="s">
        <v>27953</v>
      </c>
      <c r="C7680" s="9" t="s">
        <v>23182</v>
      </c>
      <c r="D7680" s="10" t="s">
        <v>27954</v>
      </c>
      <c r="E7680" s="11"/>
      <c r="F7680" s="9" t="s">
        <v>27955</v>
      </c>
      <c r="G7680" s="12">
        <v>47</v>
      </c>
      <c r="H7680" s="9" t="s">
        <v>25</v>
      </c>
      <c r="I7680" s="9" t="s">
        <v>25</v>
      </c>
      <c r="J7680" s="12">
        <v>1</v>
      </c>
      <c r="K7680" s="13">
        <v>43466</v>
      </c>
      <c r="L7680" s="86">
        <f>(Tabla2[[#This Row],[release_year]]-'VARIANZA Y DES. EST'!$L$11)^2</f>
        <v>23.230495463129063</v>
      </c>
      <c r="M7680" s="12">
        <v>2019</v>
      </c>
      <c r="N7680" s="9" t="s">
        <v>76</v>
      </c>
      <c r="O7680" s="9" t="s">
        <v>24671</v>
      </c>
      <c r="P7680" s="12">
        <v>13</v>
      </c>
      <c r="Q7680" s="12" t="s">
        <v>28</v>
      </c>
      <c r="R7680" s="12"/>
      <c r="S7680" s="12">
        <v>13</v>
      </c>
      <c r="T7680" s="9" t="s">
        <v>23663</v>
      </c>
      <c r="U7680" s="9" t="s">
        <v>23664</v>
      </c>
      <c r="V7680" s="9" t="s">
        <v>23663</v>
      </c>
      <c r="W7680" s="14">
        <v>2</v>
      </c>
    </row>
    <row r="7681" spans="1:23" x14ac:dyDescent="0.25">
      <c r="A7681" s="8">
        <v>4227</v>
      </c>
      <c r="B7681" s="9" t="s">
        <v>27956</v>
      </c>
      <c r="C7681" s="9" t="s">
        <v>23182</v>
      </c>
      <c r="D7681" s="9" t="s">
        <v>27957</v>
      </c>
      <c r="E7681" s="9"/>
      <c r="F7681" s="9" t="s">
        <v>27958</v>
      </c>
      <c r="G7681" s="12">
        <v>14</v>
      </c>
      <c r="H7681" s="9" t="s">
        <v>22537</v>
      </c>
      <c r="I7681" s="9" t="s">
        <v>22537</v>
      </c>
      <c r="J7681" s="12">
        <v>1</v>
      </c>
      <c r="K7681" s="13">
        <v>43466</v>
      </c>
      <c r="L7681" s="86">
        <f>(Tabla2[[#This Row],[release_year]]-'VARIANZA Y DES. EST'!$L$11)^2</f>
        <v>14.590890603358293</v>
      </c>
      <c r="M7681" s="12">
        <v>2018</v>
      </c>
      <c r="N7681" s="9" t="s">
        <v>76</v>
      </c>
      <c r="O7681" s="9" t="s">
        <v>23185</v>
      </c>
      <c r="P7681" s="12">
        <v>2</v>
      </c>
      <c r="Q7681" s="12" t="s">
        <v>28</v>
      </c>
      <c r="R7681" s="12"/>
      <c r="S7681" s="12">
        <v>2</v>
      </c>
      <c r="T7681" s="9" t="s">
        <v>23281</v>
      </c>
      <c r="U7681" s="9" t="s">
        <v>23187</v>
      </c>
      <c r="V7681" s="9" t="s">
        <v>23281</v>
      </c>
      <c r="W7681" s="14">
        <v>2</v>
      </c>
    </row>
    <row r="7682" spans="1:23" x14ac:dyDescent="0.25">
      <c r="A7682" s="8">
        <v>4228</v>
      </c>
      <c r="B7682" s="9" t="s">
        <v>27959</v>
      </c>
      <c r="C7682" s="9" t="s">
        <v>23182</v>
      </c>
      <c r="D7682" s="10" t="s">
        <v>27960</v>
      </c>
      <c r="E7682" s="11"/>
      <c r="F7682" s="9" t="s">
        <v>23421</v>
      </c>
      <c r="G7682" s="12">
        <v>1</v>
      </c>
      <c r="H7682" s="9" t="s">
        <v>25</v>
      </c>
      <c r="I7682" s="9" t="s">
        <v>25</v>
      </c>
      <c r="J7682" s="12">
        <v>1</v>
      </c>
      <c r="K7682" s="13">
        <v>43466</v>
      </c>
      <c r="L7682" s="86">
        <f>(Tabla2[[#This Row],[release_year]]-'VARIANZA Y DES. EST'!$L$11)^2</f>
        <v>23.230495463129063</v>
      </c>
      <c r="M7682" s="12">
        <v>2019</v>
      </c>
      <c r="N7682" s="9" t="s">
        <v>82</v>
      </c>
      <c r="O7682" s="9" t="s">
        <v>23191</v>
      </c>
      <c r="P7682" s="12">
        <v>1</v>
      </c>
      <c r="Q7682" s="12" t="s">
        <v>28</v>
      </c>
      <c r="R7682" s="12"/>
      <c r="S7682" s="12">
        <v>1</v>
      </c>
      <c r="T7682" s="9" t="s">
        <v>23290</v>
      </c>
      <c r="U7682" s="9" t="s">
        <v>23290</v>
      </c>
      <c r="V7682" s="9" t="s">
        <v>23290</v>
      </c>
      <c r="W7682" s="14">
        <v>1</v>
      </c>
    </row>
    <row r="7683" spans="1:23" x14ac:dyDescent="0.25">
      <c r="A7683" s="8">
        <v>4251</v>
      </c>
      <c r="B7683" s="9" t="s">
        <v>27961</v>
      </c>
      <c r="C7683" s="9" t="s">
        <v>23182</v>
      </c>
      <c r="D7683" s="10" t="s">
        <v>27962</v>
      </c>
      <c r="E7683" s="19"/>
      <c r="F7683" s="11"/>
      <c r="G7683" s="12">
        <v>0</v>
      </c>
      <c r="H7683" s="12"/>
      <c r="I7683" s="9"/>
      <c r="J7683" s="12">
        <v>0</v>
      </c>
      <c r="K7683" s="16">
        <v>43464</v>
      </c>
      <c r="L7683" s="86">
        <f>(Tabla2[[#This Row],[release_year]]-'VARIANZA Y DES. EST'!$L$11)^2</f>
        <v>7953.1076386446766</v>
      </c>
      <c r="M7683" s="12">
        <v>1925</v>
      </c>
      <c r="N7683" s="9" t="s">
        <v>35</v>
      </c>
      <c r="O7683" s="9" t="s">
        <v>23191</v>
      </c>
      <c r="P7683" s="12">
        <v>1</v>
      </c>
      <c r="Q7683" s="12" t="s">
        <v>28</v>
      </c>
      <c r="R7683" s="12"/>
      <c r="S7683" s="12">
        <v>1</v>
      </c>
      <c r="T7683" s="9" t="s">
        <v>23403</v>
      </c>
      <c r="U7683" s="9" t="s">
        <v>23403</v>
      </c>
      <c r="V7683" s="9" t="s">
        <v>23403</v>
      </c>
      <c r="W7683" s="14">
        <v>1</v>
      </c>
    </row>
    <row r="7684" spans="1:23" x14ac:dyDescent="0.25">
      <c r="A7684" s="8">
        <v>4252</v>
      </c>
      <c r="B7684" s="9" t="s">
        <v>27963</v>
      </c>
      <c r="C7684" s="9" t="s">
        <v>23182</v>
      </c>
      <c r="D7684" s="10" t="s">
        <v>27964</v>
      </c>
      <c r="E7684" s="11"/>
      <c r="F7684" s="9" t="s">
        <v>27965</v>
      </c>
      <c r="G7684" s="12">
        <v>25</v>
      </c>
      <c r="H7684" s="9" t="s">
        <v>3836</v>
      </c>
      <c r="I7684" s="9" t="s">
        <v>3836</v>
      </c>
      <c r="J7684" s="12">
        <v>1</v>
      </c>
      <c r="K7684" s="16">
        <v>43463</v>
      </c>
      <c r="L7684" s="86">
        <f>(Tabla2[[#This Row],[release_year]]-'VARIANZA Y DES. EST'!$L$11)^2</f>
        <v>14.590890603358293</v>
      </c>
      <c r="M7684" s="12">
        <v>2018</v>
      </c>
      <c r="N7684" s="9" t="s">
        <v>76</v>
      </c>
      <c r="O7684" s="9" t="s">
        <v>23191</v>
      </c>
      <c r="P7684" s="12">
        <v>1</v>
      </c>
      <c r="Q7684" s="12" t="s">
        <v>28</v>
      </c>
      <c r="R7684" s="12"/>
      <c r="S7684" s="12">
        <v>1</v>
      </c>
      <c r="T7684" s="9" t="s">
        <v>23445</v>
      </c>
      <c r="U7684" s="9" t="s">
        <v>23193</v>
      </c>
      <c r="V7684" s="9" t="s">
        <v>23445</v>
      </c>
      <c r="W7684" s="14">
        <v>3</v>
      </c>
    </row>
    <row r="7685" spans="1:23" x14ac:dyDescent="0.25">
      <c r="A7685" s="8">
        <v>4255</v>
      </c>
      <c r="B7685" s="9" t="s">
        <v>27966</v>
      </c>
      <c r="C7685" s="9" t="s">
        <v>23182</v>
      </c>
      <c r="D7685" s="10" t="s">
        <v>27967</v>
      </c>
      <c r="E7685" s="11"/>
      <c r="F7685" s="9" t="s">
        <v>27968</v>
      </c>
      <c r="G7685" s="12">
        <v>7</v>
      </c>
      <c r="H7685" s="9" t="s">
        <v>1434</v>
      </c>
      <c r="I7685" s="9" t="s">
        <v>1434</v>
      </c>
      <c r="J7685" s="12">
        <v>1</v>
      </c>
      <c r="K7685" s="16">
        <v>43462</v>
      </c>
      <c r="L7685" s="86">
        <f>(Tabla2[[#This Row],[release_year]]-'VARIANZA Y DES. EST'!$L$11)^2</f>
        <v>0.67207602404598188</v>
      </c>
      <c r="M7685" s="12">
        <v>2015</v>
      </c>
      <c r="N7685" s="9" t="s">
        <v>76</v>
      </c>
      <c r="O7685" s="9" t="s">
        <v>23191</v>
      </c>
      <c r="P7685" s="12">
        <v>1</v>
      </c>
      <c r="Q7685" s="12" t="s">
        <v>28</v>
      </c>
      <c r="R7685" s="12"/>
      <c r="S7685" s="12">
        <v>1</v>
      </c>
      <c r="T7685" s="9" t="s">
        <v>23655</v>
      </c>
      <c r="U7685" s="9" t="s">
        <v>23193</v>
      </c>
      <c r="V7685" s="9" t="s">
        <v>23655</v>
      </c>
      <c r="W7685" s="14">
        <v>3</v>
      </c>
    </row>
    <row r="7686" spans="1:23" x14ac:dyDescent="0.25">
      <c r="A7686" s="8">
        <v>4257</v>
      </c>
      <c r="B7686" s="9" t="s">
        <v>27969</v>
      </c>
      <c r="C7686" s="9" t="s">
        <v>23182</v>
      </c>
      <c r="D7686" s="10" t="s">
        <v>27970</v>
      </c>
      <c r="E7686" s="11"/>
      <c r="F7686" s="9"/>
      <c r="G7686" s="12">
        <v>0</v>
      </c>
      <c r="H7686" s="9" t="s">
        <v>25</v>
      </c>
      <c r="I7686" s="9" t="s">
        <v>25</v>
      </c>
      <c r="J7686" s="12">
        <v>1</v>
      </c>
      <c r="K7686" s="16">
        <v>43462</v>
      </c>
      <c r="L7686" s="86">
        <f>(Tabla2[[#This Row],[release_year]]-'VARIANZA Y DES. EST'!$L$11)^2</f>
        <v>14.590890603358293</v>
      </c>
      <c r="M7686" s="12">
        <v>2018</v>
      </c>
      <c r="N7686" s="9" t="s">
        <v>76</v>
      </c>
      <c r="O7686" s="9" t="s">
        <v>23191</v>
      </c>
      <c r="P7686" s="12">
        <v>1</v>
      </c>
      <c r="Q7686" s="12" t="s">
        <v>28</v>
      </c>
      <c r="R7686" s="12"/>
      <c r="S7686" s="12">
        <v>1</v>
      </c>
      <c r="T7686" s="9" t="s">
        <v>23576</v>
      </c>
      <c r="U7686" s="9" t="s">
        <v>23193</v>
      </c>
      <c r="V7686" s="9" t="s">
        <v>23576</v>
      </c>
      <c r="W7686" s="14">
        <v>2</v>
      </c>
    </row>
    <row r="7687" spans="1:23" x14ac:dyDescent="0.25">
      <c r="A7687" s="8">
        <v>4258</v>
      </c>
      <c r="B7687" s="9" t="s">
        <v>27971</v>
      </c>
      <c r="C7687" s="9" t="s">
        <v>23182</v>
      </c>
      <c r="D7687" s="10" t="s">
        <v>27972</v>
      </c>
      <c r="E7687" s="11"/>
      <c r="F7687" s="9" t="s">
        <v>27973</v>
      </c>
      <c r="G7687" s="12">
        <v>7</v>
      </c>
      <c r="H7687" s="9" t="s">
        <v>518</v>
      </c>
      <c r="I7687" s="9" t="s">
        <v>518</v>
      </c>
      <c r="J7687" s="12">
        <v>1</v>
      </c>
      <c r="K7687" s="16">
        <v>43462</v>
      </c>
      <c r="L7687" s="86">
        <f>(Tabla2[[#This Row],[release_year]]-'VARIANZA Y DES. EST'!$L$11)^2</f>
        <v>14.590890603358293</v>
      </c>
      <c r="M7687" s="12">
        <v>2018</v>
      </c>
      <c r="N7687" s="9" t="s">
        <v>35</v>
      </c>
      <c r="O7687" s="9" t="s">
        <v>23191</v>
      </c>
      <c r="P7687" s="12">
        <v>1</v>
      </c>
      <c r="Q7687" s="12" t="s">
        <v>28</v>
      </c>
      <c r="R7687" s="12"/>
      <c r="S7687" s="12">
        <v>1</v>
      </c>
      <c r="T7687" s="9" t="s">
        <v>23542</v>
      </c>
      <c r="U7687" s="9" t="s">
        <v>23187</v>
      </c>
      <c r="V7687" s="9" t="s">
        <v>23542</v>
      </c>
      <c r="W7687" s="14">
        <v>3</v>
      </c>
    </row>
    <row r="7688" spans="1:23" x14ac:dyDescent="0.25">
      <c r="A7688" s="8">
        <v>4261</v>
      </c>
      <c r="B7688" s="9" t="s">
        <v>27974</v>
      </c>
      <c r="C7688" s="9" t="s">
        <v>23182</v>
      </c>
      <c r="D7688" s="10" t="s">
        <v>27975</v>
      </c>
      <c r="E7688" s="11"/>
      <c r="F7688" s="9" t="s">
        <v>1558</v>
      </c>
      <c r="G7688" s="12">
        <v>1</v>
      </c>
      <c r="H7688" s="9" t="s">
        <v>25</v>
      </c>
      <c r="I7688" s="9" t="s">
        <v>25</v>
      </c>
      <c r="J7688" s="12">
        <v>1</v>
      </c>
      <c r="K7688" s="16">
        <v>43458</v>
      </c>
      <c r="L7688" s="86">
        <f>(Tabla2[[#This Row],[release_year]]-'VARIANZA Y DES. EST'!$L$11)^2</f>
        <v>14.590890603358293</v>
      </c>
      <c r="M7688" s="12">
        <v>2018</v>
      </c>
      <c r="N7688" s="9" t="s">
        <v>82</v>
      </c>
      <c r="O7688" s="9" t="s">
        <v>23191</v>
      </c>
      <c r="P7688" s="12">
        <v>1</v>
      </c>
      <c r="Q7688" s="12" t="s">
        <v>28</v>
      </c>
      <c r="R7688" s="12"/>
      <c r="S7688" s="12">
        <v>1</v>
      </c>
      <c r="T7688" s="9" t="s">
        <v>23663</v>
      </c>
      <c r="U7688" s="9" t="s">
        <v>23664</v>
      </c>
      <c r="V7688" s="9" t="s">
        <v>23663</v>
      </c>
      <c r="W7688" s="14">
        <v>2</v>
      </c>
    </row>
    <row r="7689" spans="1:23" x14ac:dyDescent="0.25">
      <c r="A7689" s="8">
        <v>4262</v>
      </c>
      <c r="B7689" s="9" t="s">
        <v>27976</v>
      </c>
      <c r="C7689" s="9" t="s">
        <v>23182</v>
      </c>
      <c r="D7689" s="10" t="s">
        <v>27977</v>
      </c>
      <c r="E7689" s="11"/>
      <c r="F7689" s="9" t="s">
        <v>27978</v>
      </c>
      <c r="G7689" s="12">
        <v>6</v>
      </c>
      <c r="H7689" s="9" t="s">
        <v>4237</v>
      </c>
      <c r="I7689" s="9" t="s">
        <v>4237</v>
      </c>
      <c r="J7689" s="12">
        <v>1</v>
      </c>
      <c r="K7689" s="16">
        <v>43458</v>
      </c>
      <c r="L7689" s="86">
        <f>(Tabla2[[#This Row],[release_year]]-'VARIANZA Y DES. EST'!$L$11)^2</f>
        <v>10.1136565849629</v>
      </c>
      <c r="M7689" s="12">
        <v>2011</v>
      </c>
      <c r="N7689" s="9" t="s">
        <v>35</v>
      </c>
      <c r="O7689" s="9" t="s">
        <v>23191</v>
      </c>
      <c r="P7689" s="12">
        <v>1</v>
      </c>
      <c r="Q7689" s="12" t="s">
        <v>28</v>
      </c>
      <c r="R7689" s="12"/>
      <c r="S7689" s="12">
        <v>1</v>
      </c>
      <c r="T7689" s="9" t="s">
        <v>23201</v>
      </c>
      <c r="U7689" s="9" t="s">
        <v>23187</v>
      </c>
      <c r="V7689" s="9" t="s">
        <v>23201</v>
      </c>
      <c r="W7689" s="14">
        <v>3</v>
      </c>
    </row>
    <row r="7690" spans="1:23" x14ac:dyDescent="0.25">
      <c r="A7690" s="8">
        <v>4263</v>
      </c>
      <c r="B7690" s="9" t="s">
        <v>27979</v>
      </c>
      <c r="C7690" s="9" t="s">
        <v>23182</v>
      </c>
      <c r="D7690" s="9" t="s">
        <v>27980</v>
      </c>
      <c r="E7690" s="9" t="s">
        <v>10151</v>
      </c>
      <c r="F7690" s="9" t="s">
        <v>27981</v>
      </c>
      <c r="G7690" s="12">
        <v>21</v>
      </c>
      <c r="H7690" s="9" t="s">
        <v>126</v>
      </c>
      <c r="I7690" s="9" t="s">
        <v>27982</v>
      </c>
      <c r="J7690" s="12">
        <v>3</v>
      </c>
      <c r="K7690" s="16">
        <v>43457</v>
      </c>
      <c r="L7690" s="86">
        <f>(Tabla2[[#This Row],[release_year]]-'VARIANZA Y DES. EST'!$L$11)^2</f>
        <v>14.590890603358293</v>
      </c>
      <c r="M7690" s="12">
        <v>2018</v>
      </c>
      <c r="N7690" s="9" t="s">
        <v>82</v>
      </c>
      <c r="O7690" s="9" t="s">
        <v>23191</v>
      </c>
      <c r="P7690" s="12">
        <v>1</v>
      </c>
      <c r="Q7690" s="12" t="s">
        <v>28</v>
      </c>
      <c r="R7690" s="12"/>
      <c r="S7690" s="12">
        <v>1</v>
      </c>
      <c r="T7690" s="9" t="s">
        <v>26030</v>
      </c>
      <c r="U7690" s="9" t="s">
        <v>23213</v>
      </c>
      <c r="V7690" s="9" t="s">
        <v>26030</v>
      </c>
      <c r="W7690" s="14">
        <v>3</v>
      </c>
    </row>
    <row r="7691" spans="1:23" x14ac:dyDescent="0.25">
      <c r="A7691" s="8">
        <v>4264</v>
      </c>
      <c r="B7691" s="9" t="s">
        <v>27983</v>
      </c>
      <c r="C7691" s="9" t="s">
        <v>23182</v>
      </c>
      <c r="D7691" s="10" t="s">
        <v>27984</v>
      </c>
      <c r="E7691" s="11"/>
      <c r="F7691" s="9" t="s">
        <v>27985</v>
      </c>
      <c r="G7691" s="12">
        <v>9</v>
      </c>
      <c r="H7691" s="12"/>
      <c r="I7691" s="9"/>
      <c r="J7691" s="12">
        <v>0</v>
      </c>
      <c r="K7691" s="16">
        <v>43456</v>
      </c>
      <c r="L7691" s="86">
        <f>(Tabla2[[#This Row],[release_year]]-'VARIANZA Y DES. EST'!$L$11)^2</f>
        <v>14.590890603358293</v>
      </c>
      <c r="M7691" s="12">
        <v>2018</v>
      </c>
      <c r="N7691" s="9" t="s">
        <v>35</v>
      </c>
      <c r="O7691" s="9" t="s">
        <v>23191</v>
      </c>
      <c r="P7691" s="12">
        <v>1</v>
      </c>
      <c r="Q7691" s="12" t="s">
        <v>28</v>
      </c>
      <c r="R7691" s="12"/>
      <c r="S7691" s="12">
        <v>1</v>
      </c>
      <c r="T7691" s="9" t="s">
        <v>23445</v>
      </c>
      <c r="U7691" s="9" t="s">
        <v>23193</v>
      </c>
      <c r="V7691" s="9" t="s">
        <v>23445</v>
      </c>
      <c r="W7691" s="14">
        <v>3</v>
      </c>
    </row>
    <row r="7692" spans="1:23" x14ac:dyDescent="0.25">
      <c r="A7692" s="8">
        <v>4265</v>
      </c>
      <c r="B7692" s="9" t="s">
        <v>27986</v>
      </c>
      <c r="C7692" s="9" t="s">
        <v>23182</v>
      </c>
      <c r="D7692" s="10" t="s">
        <v>27987</v>
      </c>
      <c r="E7692" s="11"/>
      <c r="F7692" s="9" t="s">
        <v>27988</v>
      </c>
      <c r="G7692" s="12">
        <v>10</v>
      </c>
      <c r="H7692" s="9" t="s">
        <v>126</v>
      </c>
      <c r="I7692" s="9" t="s">
        <v>126</v>
      </c>
      <c r="J7692" s="12">
        <v>1</v>
      </c>
      <c r="K7692" s="16">
        <v>43456</v>
      </c>
      <c r="L7692" s="86">
        <f>(Tabla2[[#This Row],[release_year]]-'VARIANZA Y DES. EST'!$L$11)^2</f>
        <v>14.590890603358293</v>
      </c>
      <c r="M7692" s="12">
        <v>2018</v>
      </c>
      <c r="N7692" s="9" t="s">
        <v>76</v>
      </c>
      <c r="O7692" s="9" t="s">
        <v>23243</v>
      </c>
      <c r="P7692" s="12">
        <v>5</v>
      </c>
      <c r="Q7692" s="12" t="s">
        <v>28</v>
      </c>
      <c r="R7692" s="12"/>
      <c r="S7692" s="12">
        <v>5</v>
      </c>
      <c r="T7692" s="9" t="s">
        <v>27989</v>
      </c>
      <c r="U7692" s="9" t="s">
        <v>23213</v>
      </c>
      <c r="V7692" s="9" t="s">
        <v>27989</v>
      </c>
      <c r="W7692" s="14">
        <v>2</v>
      </c>
    </row>
    <row r="7693" spans="1:23" x14ac:dyDescent="0.25">
      <c r="A7693" s="8">
        <v>4266</v>
      </c>
      <c r="B7693" s="9" t="s">
        <v>27990</v>
      </c>
      <c r="C7693" s="9" t="s">
        <v>23182</v>
      </c>
      <c r="D7693" s="10" t="s">
        <v>27991</v>
      </c>
      <c r="E7693" s="11"/>
      <c r="F7693" s="9" t="s">
        <v>27992</v>
      </c>
      <c r="G7693" s="12">
        <v>4</v>
      </c>
      <c r="H7693" s="12"/>
      <c r="I7693" s="9"/>
      <c r="J7693" s="12">
        <v>0</v>
      </c>
      <c r="K7693" s="16">
        <v>43456</v>
      </c>
      <c r="L7693" s="86">
        <f>(Tabla2[[#This Row],[release_year]]-'VARIANZA Y DES. EST'!$L$11)^2</f>
        <v>14.590890603358293</v>
      </c>
      <c r="M7693" s="12">
        <v>2018</v>
      </c>
      <c r="N7693" s="9" t="s">
        <v>76</v>
      </c>
      <c r="O7693" s="9" t="s">
        <v>23191</v>
      </c>
      <c r="P7693" s="12">
        <v>1</v>
      </c>
      <c r="Q7693" s="12" t="s">
        <v>28</v>
      </c>
      <c r="R7693" s="12"/>
      <c r="S7693" s="12">
        <v>1</v>
      </c>
      <c r="T7693" s="9" t="s">
        <v>23558</v>
      </c>
      <c r="U7693" s="9" t="s">
        <v>23187</v>
      </c>
      <c r="V7693" s="9" t="s">
        <v>23558</v>
      </c>
      <c r="W7693" s="14">
        <v>3</v>
      </c>
    </row>
    <row r="7694" spans="1:23" x14ac:dyDescent="0.25">
      <c r="A7694" s="8">
        <v>4267</v>
      </c>
      <c r="B7694" s="9" t="s">
        <v>27993</v>
      </c>
      <c r="C7694" s="9" t="s">
        <v>23182</v>
      </c>
      <c r="D7694" s="9" t="s">
        <v>27994</v>
      </c>
      <c r="E7694" s="9"/>
      <c r="F7694" s="9"/>
      <c r="G7694" s="12">
        <v>0</v>
      </c>
      <c r="H7694" s="9" t="s">
        <v>25</v>
      </c>
      <c r="I7694" s="9" t="s">
        <v>25</v>
      </c>
      <c r="J7694" s="12">
        <v>1</v>
      </c>
      <c r="K7694" s="16">
        <v>43455</v>
      </c>
      <c r="L7694" s="86">
        <f>(Tabla2[[#This Row],[release_year]]-'VARIANZA Y DES. EST'!$L$11)^2</f>
        <v>14.590890603358293</v>
      </c>
      <c r="M7694" s="12">
        <v>2018</v>
      </c>
      <c r="N7694" s="9" t="s">
        <v>82</v>
      </c>
      <c r="O7694" s="9" t="s">
        <v>23191</v>
      </c>
      <c r="P7694" s="12">
        <v>1</v>
      </c>
      <c r="Q7694" s="12" t="s">
        <v>28</v>
      </c>
      <c r="R7694" s="12"/>
      <c r="S7694" s="12">
        <v>1</v>
      </c>
      <c r="T7694" s="9" t="s">
        <v>23197</v>
      </c>
      <c r="U7694" s="9" t="s">
        <v>23197</v>
      </c>
      <c r="V7694" s="9" t="s">
        <v>23197</v>
      </c>
      <c r="W7694" s="14">
        <v>1</v>
      </c>
    </row>
    <row r="7695" spans="1:23" x14ac:dyDescent="0.25">
      <c r="A7695" s="8">
        <v>4270</v>
      </c>
      <c r="B7695" s="9" t="s">
        <v>27995</v>
      </c>
      <c r="C7695" s="9" t="s">
        <v>23182</v>
      </c>
      <c r="D7695" s="9" t="s">
        <v>27996</v>
      </c>
      <c r="E7695" s="9"/>
      <c r="F7695" s="9" t="s">
        <v>27997</v>
      </c>
      <c r="G7695" s="12">
        <v>6</v>
      </c>
      <c r="H7695" s="9" t="s">
        <v>4237</v>
      </c>
      <c r="I7695" s="9" t="s">
        <v>4237</v>
      </c>
      <c r="J7695" s="12">
        <v>1</v>
      </c>
      <c r="K7695" s="16">
        <v>43455</v>
      </c>
      <c r="L7695" s="86">
        <f>(Tabla2[[#This Row],[release_year]]-'VARIANZA Y DES. EST'!$L$11)^2</f>
        <v>7.9512857435875226</v>
      </c>
      <c r="M7695" s="12">
        <v>2017</v>
      </c>
      <c r="N7695" s="9" t="s">
        <v>35</v>
      </c>
      <c r="O7695" s="9" t="s">
        <v>23191</v>
      </c>
      <c r="P7695" s="12">
        <v>1</v>
      </c>
      <c r="Q7695" s="12" t="s">
        <v>28</v>
      </c>
      <c r="R7695" s="12"/>
      <c r="S7695" s="12">
        <v>1</v>
      </c>
      <c r="T7695" s="9" t="s">
        <v>23201</v>
      </c>
      <c r="U7695" s="9" t="s">
        <v>23187</v>
      </c>
      <c r="V7695" s="9" t="s">
        <v>23201</v>
      </c>
      <c r="W7695" s="14">
        <v>3</v>
      </c>
    </row>
    <row r="7696" spans="1:23" x14ac:dyDescent="0.25">
      <c r="A7696" s="8">
        <v>4271</v>
      </c>
      <c r="B7696" s="9" t="s">
        <v>27998</v>
      </c>
      <c r="C7696" s="9" t="s">
        <v>23182</v>
      </c>
      <c r="D7696" s="9" t="s">
        <v>27999</v>
      </c>
      <c r="E7696" s="9"/>
      <c r="F7696" s="18" t="s">
        <v>28000</v>
      </c>
      <c r="G7696" s="12">
        <v>8</v>
      </c>
      <c r="H7696" s="9" t="s">
        <v>34</v>
      </c>
      <c r="I7696" s="9" t="s">
        <v>34</v>
      </c>
      <c r="J7696" s="12">
        <v>1</v>
      </c>
      <c r="K7696" s="16">
        <v>43455</v>
      </c>
      <c r="L7696" s="86">
        <f>(Tabla2[[#This Row],[release_year]]-'VARIANZA Y DES. EST'!$L$11)^2</f>
        <v>14.590890603358293</v>
      </c>
      <c r="M7696" s="12">
        <v>2018</v>
      </c>
      <c r="N7696" s="9" t="s">
        <v>35</v>
      </c>
      <c r="O7696" s="9" t="s">
        <v>23185</v>
      </c>
      <c r="P7696" s="12">
        <v>2</v>
      </c>
      <c r="Q7696" s="12" t="s">
        <v>28</v>
      </c>
      <c r="R7696" s="12"/>
      <c r="S7696" s="12">
        <v>2</v>
      </c>
      <c r="T7696" s="9" t="s">
        <v>23315</v>
      </c>
      <c r="U7696" s="9" t="s">
        <v>23316</v>
      </c>
      <c r="V7696" s="9" t="s">
        <v>23315</v>
      </c>
      <c r="W7696" s="14">
        <v>2</v>
      </c>
    </row>
    <row r="7697" spans="1:23" x14ac:dyDescent="0.25">
      <c r="A7697" s="8">
        <v>4272</v>
      </c>
      <c r="B7697" s="9" t="s">
        <v>28001</v>
      </c>
      <c r="C7697" s="9" t="s">
        <v>23182</v>
      </c>
      <c r="D7697" s="9" t="s">
        <v>28002</v>
      </c>
      <c r="E7697" s="9"/>
      <c r="F7697" s="9" t="s">
        <v>28003</v>
      </c>
      <c r="G7697" s="12">
        <v>10</v>
      </c>
      <c r="H7697" s="9" t="s">
        <v>4237</v>
      </c>
      <c r="I7697" s="9" t="s">
        <v>4237</v>
      </c>
      <c r="J7697" s="12">
        <v>1</v>
      </c>
      <c r="K7697" s="16">
        <v>43455</v>
      </c>
      <c r="L7697" s="86">
        <f>(Tabla2[[#This Row],[release_year]]-'VARIANZA Y DES. EST'!$L$11)^2</f>
        <v>7.9512857435875226</v>
      </c>
      <c r="M7697" s="12">
        <v>2017</v>
      </c>
      <c r="N7697" s="9" t="s">
        <v>76</v>
      </c>
      <c r="O7697" s="9" t="s">
        <v>23191</v>
      </c>
      <c r="P7697" s="12">
        <v>1</v>
      </c>
      <c r="Q7697" s="12" t="s">
        <v>28</v>
      </c>
      <c r="R7697" s="12"/>
      <c r="S7697" s="12">
        <v>1</v>
      </c>
      <c r="T7697" s="9" t="s">
        <v>23201</v>
      </c>
      <c r="U7697" s="9" t="s">
        <v>23187</v>
      </c>
      <c r="V7697" s="9" t="s">
        <v>23201</v>
      </c>
      <c r="W7697" s="14">
        <v>3</v>
      </c>
    </row>
    <row r="7698" spans="1:23" x14ac:dyDescent="0.25">
      <c r="A7698" s="8">
        <v>4273</v>
      </c>
      <c r="B7698" s="9" t="s">
        <v>28004</v>
      </c>
      <c r="C7698" s="9" t="s">
        <v>23182</v>
      </c>
      <c r="D7698" s="10" t="s">
        <v>28005</v>
      </c>
      <c r="E7698" s="11"/>
      <c r="F7698" s="9" t="s">
        <v>28006</v>
      </c>
      <c r="G7698" s="12">
        <v>4</v>
      </c>
      <c r="H7698" s="9" t="s">
        <v>4237</v>
      </c>
      <c r="I7698" s="9" t="s">
        <v>4237</v>
      </c>
      <c r="J7698" s="12">
        <v>1</v>
      </c>
      <c r="K7698" s="16">
        <v>43455</v>
      </c>
      <c r="L7698" s="86">
        <f>(Tabla2[[#This Row],[release_year]]-'VARIANZA Y DES. EST'!$L$11)^2</f>
        <v>3.3116808838167522</v>
      </c>
      <c r="M7698" s="12">
        <v>2016</v>
      </c>
      <c r="N7698" s="9" t="s">
        <v>35</v>
      </c>
      <c r="O7698" s="9" t="s">
        <v>23191</v>
      </c>
      <c r="P7698" s="12">
        <v>1</v>
      </c>
      <c r="Q7698" s="12" t="s">
        <v>28</v>
      </c>
      <c r="R7698" s="12"/>
      <c r="S7698" s="12">
        <v>1</v>
      </c>
      <c r="T7698" s="9" t="s">
        <v>23558</v>
      </c>
      <c r="U7698" s="9" t="s">
        <v>23187</v>
      </c>
      <c r="V7698" s="9" t="s">
        <v>23558</v>
      </c>
      <c r="W7698" s="14">
        <v>3</v>
      </c>
    </row>
    <row r="7699" spans="1:23" x14ac:dyDescent="0.25">
      <c r="A7699" s="8">
        <v>4274</v>
      </c>
      <c r="B7699" s="9" t="s">
        <v>28007</v>
      </c>
      <c r="C7699" s="9" t="s">
        <v>23182</v>
      </c>
      <c r="D7699" s="9" t="s">
        <v>1322</v>
      </c>
      <c r="E7699" s="9"/>
      <c r="F7699" s="9" t="s">
        <v>28008</v>
      </c>
      <c r="G7699" s="12">
        <v>10</v>
      </c>
      <c r="H7699" s="9" t="s">
        <v>184</v>
      </c>
      <c r="I7699" s="9" t="s">
        <v>184</v>
      </c>
      <c r="J7699" s="12">
        <v>1</v>
      </c>
      <c r="K7699" s="16">
        <v>43455</v>
      </c>
      <c r="L7699" s="86">
        <f>(Tabla2[[#This Row],[release_year]]-'VARIANZA Y DES. EST'!$L$11)^2</f>
        <v>14.590890603358293</v>
      </c>
      <c r="M7699" s="12">
        <v>2018</v>
      </c>
      <c r="N7699" s="9" t="s">
        <v>76</v>
      </c>
      <c r="O7699" s="9" t="s">
        <v>23191</v>
      </c>
      <c r="P7699" s="12">
        <v>1</v>
      </c>
      <c r="Q7699" s="12" t="s">
        <v>28</v>
      </c>
      <c r="R7699" s="12"/>
      <c r="S7699" s="12">
        <v>1</v>
      </c>
      <c r="T7699" s="9" t="s">
        <v>23445</v>
      </c>
      <c r="U7699" s="9" t="s">
        <v>23193</v>
      </c>
      <c r="V7699" s="9" t="s">
        <v>23445</v>
      </c>
      <c r="W7699" s="14">
        <v>3</v>
      </c>
    </row>
    <row r="7700" spans="1:23" x14ac:dyDescent="0.25">
      <c r="A7700" s="8">
        <v>4275</v>
      </c>
      <c r="B7700" s="9" t="s">
        <v>28009</v>
      </c>
      <c r="C7700" s="9" t="s">
        <v>23182</v>
      </c>
      <c r="D7700" s="10" t="s">
        <v>28010</v>
      </c>
      <c r="E7700" s="11"/>
      <c r="F7700" s="9" t="s">
        <v>28011</v>
      </c>
      <c r="G7700" s="12">
        <v>13</v>
      </c>
      <c r="H7700" s="9" t="s">
        <v>34</v>
      </c>
      <c r="I7700" s="9" t="s">
        <v>34</v>
      </c>
      <c r="J7700" s="12">
        <v>1</v>
      </c>
      <c r="K7700" s="16">
        <v>43455</v>
      </c>
      <c r="L7700" s="86">
        <f>(Tabla2[[#This Row],[release_year]]-'VARIANZA Y DES. EST'!$L$11)^2</f>
        <v>14.590890603358293</v>
      </c>
      <c r="M7700" s="12">
        <v>2018</v>
      </c>
      <c r="N7700" s="9" t="s">
        <v>76</v>
      </c>
      <c r="O7700" s="9" t="s">
        <v>23191</v>
      </c>
      <c r="P7700" s="12">
        <v>1</v>
      </c>
      <c r="Q7700" s="12" t="s">
        <v>28</v>
      </c>
      <c r="R7700" s="12"/>
      <c r="S7700" s="12">
        <v>1</v>
      </c>
      <c r="T7700" s="9" t="s">
        <v>23610</v>
      </c>
      <c r="U7700" s="9" t="s">
        <v>23316</v>
      </c>
      <c r="V7700" s="9" t="s">
        <v>23610</v>
      </c>
      <c r="W7700" s="14">
        <v>3</v>
      </c>
    </row>
    <row r="7701" spans="1:23" x14ac:dyDescent="0.25">
      <c r="A7701" s="8">
        <v>4277</v>
      </c>
      <c r="B7701" s="9" t="s">
        <v>28012</v>
      </c>
      <c r="C7701" s="9" t="s">
        <v>23182</v>
      </c>
      <c r="D7701" s="9" t="s">
        <v>28013</v>
      </c>
      <c r="E7701" s="9"/>
      <c r="F7701" s="9" t="s">
        <v>28014</v>
      </c>
      <c r="G7701" s="12">
        <v>7</v>
      </c>
      <c r="H7701" s="9" t="s">
        <v>7034</v>
      </c>
      <c r="I7701" s="9" t="s">
        <v>7034</v>
      </c>
      <c r="J7701" s="12">
        <v>1</v>
      </c>
      <c r="K7701" s="16">
        <v>43455</v>
      </c>
      <c r="L7701" s="86">
        <f>(Tabla2[[#This Row],[release_year]]-'VARIANZA Y DES. EST'!$L$11)^2</f>
        <v>14.590890603358293</v>
      </c>
      <c r="M7701" s="12">
        <v>2018</v>
      </c>
      <c r="N7701" s="9" t="s">
        <v>76</v>
      </c>
      <c r="O7701" s="9" t="s">
        <v>23191</v>
      </c>
      <c r="P7701" s="12">
        <v>1</v>
      </c>
      <c r="Q7701" s="12" t="s">
        <v>28</v>
      </c>
      <c r="R7701" s="12"/>
      <c r="S7701" s="12">
        <v>1</v>
      </c>
      <c r="T7701" s="9" t="s">
        <v>23244</v>
      </c>
      <c r="U7701" s="9" t="s">
        <v>23187</v>
      </c>
      <c r="V7701" s="9" t="s">
        <v>23244</v>
      </c>
      <c r="W7701" s="14">
        <v>3</v>
      </c>
    </row>
    <row r="7702" spans="1:23" x14ac:dyDescent="0.25">
      <c r="A7702" s="8">
        <v>4280</v>
      </c>
      <c r="B7702" s="9" t="s">
        <v>28015</v>
      </c>
      <c r="C7702" s="9" t="s">
        <v>23182</v>
      </c>
      <c r="D7702" s="10" t="s">
        <v>28016</v>
      </c>
      <c r="E7702" s="11"/>
      <c r="F7702" s="9" t="s">
        <v>28017</v>
      </c>
      <c r="G7702" s="12">
        <v>15</v>
      </c>
      <c r="H7702" s="9" t="s">
        <v>34</v>
      </c>
      <c r="I7702" s="9" t="s">
        <v>34</v>
      </c>
      <c r="J7702" s="12">
        <v>1</v>
      </c>
      <c r="K7702" s="16">
        <v>43454</v>
      </c>
      <c r="L7702" s="86">
        <f>(Tabla2[[#This Row],[release_year]]-'VARIANZA Y DES. EST'!$L$11)^2</f>
        <v>0.67207602404598188</v>
      </c>
      <c r="M7702" s="12">
        <v>2015</v>
      </c>
      <c r="N7702" s="9" t="s">
        <v>35</v>
      </c>
      <c r="O7702" s="9" t="s">
        <v>23185</v>
      </c>
      <c r="P7702" s="12">
        <v>2</v>
      </c>
      <c r="Q7702" s="12" t="s">
        <v>28</v>
      </c>
      <c r="R7702" s="12"/>
      <c r="S7702" s="12">
        <v>2</v>
      </c>
      <c r="T7702" s="9" t="s">
        <v>23315</v>
      </c>
      <c r="U7702" s="9" t="s">
        <v>23316</v>
      </c>
      <c r="V7702" s="9" t="s">
        <v>23315</v>
      </c>
      <c r="W7702" s="14">
        <v>2</v>
      </c>
    </row>
    <row r="7703" spans="1:23" x14ac:dyDescent="0.25">
      <c r="A7703" s="8">
        <v>4285</v>
      </c>
      <c r="B7703" s="9" t="s">
        <v>28018</v>
      </c>
      <c r="C7703" s="9" t="s">
        <v>23182</v>
      </c>
      <c r="D7703" s="9" t="s">
        <v>28019</v>
      </c>
      <c r="E7703" s="9" t="s">
        <v>28020</v>
      </c>
      <c r="F7703" s="18" t="s">
        <v>28021</v>
      </c>
      <c r="G7703" s="12">
        <v>1</v>
      </c>
      <c r="H7703" s="9" t="s">
        <v>25</v>
      </c>
      <c r="I7703" s="9" t="s">
        <v>25</v>
      </c>
      <c r="J7703" s="12">
        <v>1</v>
      </c>
      <c r="K7703" s="16">
        <v>43452</v>
      </c>
      <c r="L7703" s="86">
        <f>(Tabla2[[#This Row],[release_year]]-'VARIANZA Y DES. EST'!$L$11)^2</f>
        <v>14.590890603358293</v>
      </c>
      <c r="M7703" s="12">
        <v>2018</v>
      </c>
      <c r="N7703" s="9" t="s">
        <v>76</v>
      </c>
      <c r="O7703" s="9" t="s">
        <v>23191</v>
      </c>
      <c r="P7703" s="12">
        <v>1</v>
      </c>
      <c r="Q7703" s="12" t="s">
        <v>28</v>
      </c>
      <c r="R7703" s="12"/>
      <c r="S7703" s="12">
        <v>1</v>
      </c>
      <c r="T7703" s="9" t="s">
        <v>23663</v>
      </c>
      <c r="U7703" s="9" t="s">
        <v>23664</v>
      </c>
      <c r="V7703" s="9" t="s">
        <v>23663</v>
      </c>
      <c r="W7703" s="14">
        <v>2</v>
      </c>
    </row>
    <row r="7704" spans="1:23" x14ac:dyDescent="0.25">
      <c r="A7704" s="8">
        <v>4289</v>
      </c>
      <c r="B7704" s="9" t="s">
        <v>28022</v>
      </c>
      <c r="C7704" s="9" t="s">
        <v>23182</v>
      </c>
      <c r="D7704" s="10" t="s">
        <v>28023</v>
      </c>
      <c r="E7704" s="11"/>
      <c r="F7704" s="9" t="s">
        <v>28024</v>
      </c>
      <c r="G7704" s="12">
        <v>3</v>
      </c>
      <c r="H7704" s="9" t="s">
        <v>2924</v>
      </c>
      <c r="I7704" s="9" t="s">
        <v>2924</v>
      </c>
      <c r="J7704" s="12">
        <v>1</v>
      </c>
      <c r="K7704" s="16">
        <v>43450</v>
      </c>
      <c r="L7704" s="86">
        <f>(Tabla2[[#This Row],[release_year]]-'VARIANZA Y DES. EST'!$L$11)^2</f>
        <v>14.590890603358293</v>
      </c>
      <c r="M7704" s="12">
        <v>2018</v>
      </c>
      <c r="N7704" s="9" t="s">
        <v>35</v>
      </c>
      <c r="O7704" s="9" t="s">
        <v>23191</v>
      </c>
      <c r="P7704" s="12">
        <v>1</v>
      </c>
      <c r="Q7704" s="12" t="s">
        <v>28</v>
      </c>
      <c r="R7704" s="12"/>
      <c r="S7704" s="12">
        <v>1</v>
      </c>
      <c r="T7704" s="9" t="s">
        <v>23201</v>
      </c>
      <c r="U7704" s="9" t="s">
        <v>23187</v>
      </c>
      <c r="V7704" s="9" t="s">
        <v>23201</v>
      </c>
      <c r="W7704" s="14">
        <v>3</v>
      </c>
    </row>
    <row r="7705" spans="1:23" x14ac:dyDescent="0.25">
      <c r="A7705" s="8">
        <v>4291</v>
      </c>
      <c r="B7705" s="9" t="s">
        <v>28025</v>
      </c>
      <c r="C7705" s="9" t="s">
        <v>23182</v>
      </c>
      <c r="D7705" s="10" t="s">
        <v>28026</v>
      </c>
      <c r="E7705" s="11"/>
      <c r="F7705" s="9" t="s">
        <v>28027</v>
      </c>
      <c r="G7705" s="12">
        <v>12</v>
      </c>
      <c r="H7705" s="9" t="s">
        <v>25</v>
      </c>
      <c r="I7705" s="9" t="s">
        <v>25</v>
      </c>
      <c r="J7705" s="12">
        <v>1</v>
      </c>
      <c r="K7705" s="16">
        <v>43450</v>
      </c>
      <c r="L7705" s="86">
        <f>(Tabla2[[#This Row],[release_year]]-'VARIANZA Y DES. EST'!$L$11)^2</f>
        <v>10.1136565849629</v>
      </c>
      <c r="M7705" s="12">
        <v>2011</v>
      </c>
      <c r="N7705" s="9" t="s">
        <v>82</v>
      </c>
      <c r="O7705" s="9" t="s">
        <v>23191</v>
      </c>
      <c r="P7705" s="12">
        <v>1</v>
      </c>
      <c r="Q7705" s="12" t="s">
        <v>28</v>
      </c>
      <c r="R7705" s="12"/>
      <c r="S7705" s="12">
        <v>1</v>
      </c>
      <c r="T7705" s="9" t="s">
        <v>23268</v>
      </c>
      <c r="U7705" s="9" t="s">
        <v>23264</v>
      </c>
      <c r="V7705" s="9" t="s">
        <v>23268</v>
      </c>
      <c r="W7705" s="14">
        <v>2</v>
      </c>
    </row>
    <row r="7706" spans="1:23" x14ac:dyDescent="0.25">
      <c r="A7706" s="8">
        <v>4297</v>
      </c>
      <c r="B7706" s="9" t="s">
        <v>28028</v>
      </c>
      <c r="C7706" s="9" t="s">
        <v>23182</v>
      </c>
      <c r="D7706" s="9" t="s">
        <v>28029</v>
      </c>
      <c r="E7706" s="9"/>
      <c r="F7706" s="18" t="s">
        <v>28030</v>
      </c>
      <c r="G7706" s="12">
        <v>7</v>
      </c>
      <c r="H7706" s="9" t="s">
        <v>126</v>
      </c>
      <c r="I7706" s="9" t="s">
        <v>126</v>
      </c>
      <c r="J7706" s="12">
        <v>1</v>
      </c>
      <c r="K7706" s="16">
        <v>43449</v>
      </c>
      <c r="L7706" s="86">
        <f>(Tabla2[[#This Row],[release_year]]-'VARIANZA Y DES. EST'!$L$11)^2</f>
        <v>14.590890603358293</v>
      </c>
      <c r="M7706" s="12">
        <v>2018</v>
      </c>
      <c r="N7706" s="9" t="s">
        <v>76</v>
      </c>
      <c r="O7706" s="9" t="s">
        <v>23185</v>
      </c>
      <c r="P7706" s="12">
        <v>2</v>
      </c>
      <c r="Q7706" s="12" t="s">
        <v>28</v>
      </c>
      <c r="R7706" s="12"/>
      <c r="S7706" s="12">
        <v>2</v>
      </c>
      <c r="T7706" s="9" t="s">
        <v>23256</v>
      </c>
      <c r="U7706" s="9" t="s">
        <v>23213</v>
      </c>
      <c r="V7706" s="9" t="s">
        <v>23256</v>
      </c>
      <c r="W7706" s="14">
        <v>3</v>
      </c>
    </row>
    <row r="7707" spans="1:23" x14ac:dyDescent="0.25">
      <c r="A7707" s="8">
        <v>4305</v>
      </c>
      <c r="B7707" s="9" t="s">
        <v>28031</v>
      </c>
      <c r="C7707" s="9" t="s">
        <v>23182</v>
      </c>
      <c r="D7707" s="10" t="s">
        <v>28032</v>
      </c>
      <c r="E7707" s="11"/>
      <c r="F7707" s="9" t="s">
        <v>28033</v>
      </c>
      <c r="G7707" s="12">
        <v>9</v>
      </c>
      <c r="H7707" s="9" t="s">
        <v>1349</v>
      </c>
      <c r="I7707" s="9" t="s">
        <v>1349</v>
      </c>
      <c r="J7707" s="12">
        <v>1</v>
      </c>
      <c r="K7707" s="16">
        <v>43448</v>
      </c>
      <c r="L7707" s="86">
        <f>(Tabla2[[#This Row],[release_year]]-'VARIANZA Y DES. EST'!$L$11)^2</f>
        <v>14.590890603358293</v>
      </c>
      <c r="M7707" s="12">
        <v>2018</v>
      </c>
      <c r="N7707" s="9" t="s">
        <v>35</v>
      </c>
      <c r="O7707" s="9" t="s">
        <v>23191</v>
      </c>
      <c r="P7707" s="12">
        <v>1</v>
      </c>
      <c r="Q7707" s="12" t="s">
        <v>28</v>
      </c>
      <c r="R7707" s="12"/>
      <c r="S7707" s="12">
        <v>1</v>
      </c>
      <c r="T7707" s="9" t="s">
        <v>24513</v>
      </c>
      <c r="U7707" s="9" t="s">
        <v>23187</v>
      </c>
      <c r="V7707" s="9" t="s">
        <v>24513</v>
      </c>
      <c r="W7707" s="14">
        <v>3</v>
      </c>
    </row>
    <row r="7708" spans="1:23" x14ac:dyDescent="0.25">
      <c r="A7708" s="8">
        <v>4306</v>
      </c>
      <c r="B7708" s="9" t="s">
        <v>28034</v>
      </c>
      <c r="C7708" s="9" t="s">
        <v>23182</v>
      </c>
      <c r="D7708" s="10" t="s">
        <v>28035</v>
      </c>
      <c r="E7708" s="11"/>
      <c r="F7708" s="9" t="s">
        <v>28036</v>
      </c>
      <c r="G7708" s="12">
        <v>1</v>
      </c>
      <c r="H7708" s="12"/>
      <c r="I7708" s="9"/>
      <c r="J7708" s="12">
        <v>0</v>
      </c>
      <c r="K7708" s="16">
        <v>43448</v>
      </c>
      <c r="L7708" s="86">
        <f>(Tabla2[[#This Row],[release_year]]-'VARIANZA Y DES. EST'!$L$11)^2</f>
        <v>14.590890603358293</v>
      </c>
      <c r="M7708" s="12">
        <v>2018</v>
      </c>
      <c r="N7708" s="9" t="s">
        <v>76</v>
      </c>
      <c r="O7708" s="9" t="s">
        <v>23191</v>
      </c>
      <c r="P7708" s="12">
        <v>1</v>
      </c>
      <c r="Q7708" s="12" t="s">
        <v>28</v>
      </c>
      <c r="R7708" s="12"/>
      <c r="S7708" s="12">
        <v>1</v>
      </c>
      <c r="T7708" s="9" t="s">
        <v>23223</v>
      </c>
      <c r="U7708" s="9" t="s">
        <v>23213</v>
      </c>
      <c r="V7708" s="9" t="s">
        <v>23223</v>
      </c>
      <c r="W7708" s="14">
        <v>3</v>
      </c>
    </row>
    <row r="7709" spans="1:23" x14ac:dyDescent="0.25">
      <c r="A7709" s="8">
        <v>4308</v>
      </c>
      <c r="B7709" s="9" t="s">
        <v>28037</v>
      </c>
      <c r="C7709" s="9" t="s">
        <v>23182</v>
      </c>
      <c r="D7709" s="9" t="s">
        <v>28038</v>
      </c>
      <c r="E7709" s="18"/>
      <c r="F7709" s="9" t="s">
        <v>28039</v>
      </c>
      <c r="G7709" s="12">
        <v>3</v>
      </c>
      <c r="H7709" s="9" t="s">
        <v>25</v>
      </c>
      <c r="I7709" s="9" t="s">
        <v>25</v>
      </c>
      <c r="J7709" s="12">
        <v>1</v>
      </c>
      <c r="K7709" s="16">
        <v>43448</v>
      </c>
      <c r="L7709" s="86">
        <f>(Tabla2[[#This Row],[release_year]]-'VARIANZA Y DES. EST'!$L$11)^2</f>
        <v>14.590890603358293</v>
      </c>
      <c r="M7709" s="12">
        <v>2018</v>
      </c>
      <c r="N7709" s="9" t="s">
        <v>76</v>
      </c>
      <c r="O7709" s="9" t="s">
        <v>23191</v>
      </c>
      <c r="P7709" s="12">
        <v>1</v>
      </c>
      <c r="Q7709" s="12" t="s">
        <v>28</v>
      </c>
      <c r="R7709" s="12"/>
      <c r="S7709" s="12">
        <v>1</v>
      </c>
      <c r="T7709" s="9" t="s">
        <v>23229</v>
      </c>
      <c r="U7709" s="9" t="s">
        <v>23229</v>
      </c>
      <c r="V7709" s="9" t="s">
        <v>23229</v>
      </c>
      <c r="W7709" s="14">
        <v>1</v>
      </c>
    </row>
    <row r="7710" spans="1:23" x14ac:dyDescent="0.25">
      <c r="A7710" s="8">
        <v>4309</v>
      </c>
      <c r="B7710" s="9" t="s">
        <v>28040</v>
      </c>
      <c r="C7710" s="9" t="s">
        <v>23182</v>
      </c>
      <c r="D7710" s="10" t="s">
        <v>28041</v>
      </c>
      <c r="E7710" s="11"/>
      <c r="F7710" s="9" t="s">
        <v>28042</v>
      </c>
      <c r="G7710" s="12">
        <v>1</v>
      </c>
      <c r="H7710" s="9" t="s">
        <v>25</v>
      </c>
      <c r="I7710" s="9" t="s">
        <v>25</v>
      </c>
      <c r="J7710" s="12">
        <v>1</v>
      </c>
      <c r="K7710" s="16">
        <v>43448</v>
      </c>
      <c r="L7710" s="86">
        <f>(Tabla2[[#This Row],[release_year]]-'VARIANZA Y DES. EST'!$L$11)^2</f>
        <v>14.590890603358293</v>
      </c>
      <c r="M7710" s="12">
        <v>2018</v>
      </c>
      <c r="N7710" s="9" t="s">
        <v>76</v>
      </c>
      <c r="O7710" s="9" t="s">
        <v>23191</v>
      </c>
      <c r="P7710" s="12">
        <v>1</v>
      </c>
      <c r="Q7710" s="12" t="s">
        <v>28</v>
      </c>
      <c r="R7710" s="12"/>
      <c r="S7710" s="12">
        <v>1</v>
      </c>
      <c r="T7710" s="9" t="s">
        <v>23576</v>
      </c>
      <c r="U7710" s="9" t="s">
        <v>23193</v>
      </c>
      <c r="V7710" s="9" t="s">
        <v>23576</v>
      </c>
      <c r="W7710" s="14">
        <v>2</v>
      </c>
    </row>
    <row r="7711" spans="1:23" x14ac:dyDescent="0.25">
      <c r="A7711" s="8">
        <v>4310</v>
      </c>
      <c r="B7711" s="9" t="s">
        <v>28043</v>
      </c>
      <c r="C7711" s="9" t="s">
        <v>23182</v>
      </c>
      <c r="D7711" s="9" t="s">
        <v>28044</v>
      </c>
      <c r="E7711" s="9"/>
      <c r="F7711" s="9" t="s">
        <v>28045</v>
      </c>
      <c r="G7711" s="12">
        <v>11</v>
      </c>
      <c r="H7711" s="9" t="s">
        <v>279</v>
      </c>
      <c r="I7711" s="9" t="s">
        <v>279</v>
      </c>
      <c r="J7711" s="12">
        <v>1</v>
      </c>
      <c r="K7711" s="16">
        <v>43448</v>
      </c>
      <c r="L7711" s="86">
        <f>(Tabla2[[#This Row],[release_year]]-'VARIANZA Y DES. EST'!$L$11)^2</f>
        <v>14.590890603358293</v>
      </c>
      <c r="M7711" s="12">
        <v>2018</v>
      </c>
      <c r="N7711" s="9" t="s">
        <v>76</v>
      </c>
      <c r="O7711" s="9" t="s">
        <v>23191</v>
      </c>
      <c r="P7711" s="12">
        <v>1</v>
      </c>
      <c r="Q7711" s="12" t="s">
        <v>28</v>
      </c>
      <c r="R7711" s="12"/>
      <c r="S7711" s="12">
        <v>1</v>
      </c>
      <c r="T7711" s="9" t="s">
        <v>23445</v>
      </c>
      <c r="U7711" s="9" t="s">
        <v>23193</v>
      </c>
      <c r="V7711" s="9" t="s">
        <v>23445</v>
      </c>
      <c r="W7711" s="14">
        <v>3</v>
      </c>
    </row>
    <row r="7712" spans="1:23" x14ac:dyDescent="0.25">
      <c r="A7712" s="8">
        <v>4311</v>
      </c>
      <c r="B7712" s="9" t="s">
        <v>28046</v>
      </c>
      <c r="C7712" s="9" t="s">
        <v>23182</v>
      </c>
      <c r="D7712" s="9" t="s">
        <v>28047</v>
      </c>
      <c r="E7712" s="9"/>
      <c r="F7712" s="18" t="s">
        <v>28048</v>
      </c>
      <c r="G7712" s="12">
        <v>6</v>
      </c>
      <c r="H7712" s="9" t="s">
        <v>160</v>
      </c>
      <c r="I7712" s="9" t="s">
        <v>161</v>
      </c>
      <c r="J7712" s="12">
        <v>2</v>
      </c>
      <c r="K7712" s="16">
        <v>43448</v>
      </c>
      <c r="L7712" s="86">
        <f>(Tabla2[[#This Row],[release_year]]-'VARIANZA Y DES. EST'!$L$11)^2</f>
        <v>14.590890603358293</v>
      </c>
      <c r="M7712" s="12">
        <v>2018</v>
      </c>
      <c r="N7712" s="9" t="s">
        <v>76</v>
      </c>
      <c r="O7712" s="9" t="s">
        <v>23255</v>
      </c>
      <c r="P7712" s="12">
        <v>3</v>
      </c>
      <c r="Q7712" s="12" t="s">
        <v>28</v>
      </c>
      <c r="R7712" s="12"/>
      <c r="S7712" s="12">
        <v>3</v>
      </c>
      <c r="T7712" s="9" t="s">
        <v>23445</v>
      </c>
      <c r="U7712" s="9" t="s">
        <v>23193</v>
      </c>
      <c r="V7712" s="9" t="s">
        <v>23445</v>
      </c>
      <c r="W7712" s="14">
        <v>3</v>
      </c>
    </row>
    <row r="7713" spans="1:23" x14ac:dyDescent="0.25">
      <c r="A7713" s="8">
        <v>4312</v>
      </c>
      <c r="B7713" s="9" t="s">
        <v>28049</v>
      </c>
      <c r="C7713" s="9" t="s">
        <v>23182</v>
      </c>
      <c r="D7713" s="10" t="s">
        <v>28050</v>
      </c>
      <c r="E7713" s="11"/>
      <c r="F7713" s="9" t="s">
        <v>28051</v>
      </c>
      <c r="G7713" s="12">
        <v>8</v>
      </c>
      <c r="H7713" s="9" t="s">
        <v>25</v>
      </c>
      <c r="I7713" s="9" t="s">
        <v>25</v>
      </c>
      <c r="J7713" s="12">
        <v>1</v>
      </c>
      <c r="K7713" s="16">
        <v>43448</v>
      </c>
      <c r="L7713" s="86">
        <f>(Tabla2[[#This Row],[release_year]]-'VARIANZA Y DES. EST'!$L$11)^2</f>
        <v>14.590890603358293</v>
      </c>
      <c r="M7713" s="12">
        <v>2018</v>
      </c>
      <c r="N7713" s="9" t="s">
        <v>110</v>
      </c>
      <c r="O7713" s="9" t="s">
        <v>23813</v>
      </c>
      <c r="P7713" s="12">
        <v>8</v>
      </c>
      <c r="Q7713" s="12" t="s">
        <v>28</v>
      </c>
      <c r="R7713" s="12"/>
      <c r="S7713" s="12">
        <v>8</v>
      </c>
      <c r="T7713" s="9" t="s">
        <v>23264</v>
      </c>
      <c r="U7713" s="9" t="s">
        <v>23264</v>
      </c>
      <c r="V7713" s="9" t="s">
        <v>23264</v>
      </c>
      <c r="W7713" s="14">
        <v>1</v>
      </c>
    </row>
    <row r="7714" spans="1:23" x14ac:dyDescent="0.25">
      <c r="A7714" s="8">
        <v>4313</v>
      </c>
      <c r="B7714" s="9" t="s">
        <v>28052</v>
      </c>
      <c r="C7714" s="9" t="s">
        <v>23182</v>
      </c>
      <c r="D7714" s="10" t="s">
        <v>28053</v>
      </c>
      <c r="E7714" s="11"/>
      <c r="F7714" s="9" t="s">
        <v>28054</v>
      </c>
      <c r="G7714" s="12">
        <v>8</v>
      </c>
      <c r="H7714" s="9" t="s">
        <v>34</v>
      </c>
      <c r="I7714" s="9" t="s">
        <v>34</v>
      </c>
      <c r="J7714" s="12">
        <v>1</v>
      </c>
      <c r="K7714" s="16">
        <v>43446</v>
      </c>
      <c r="L7714" s="86">
        <f>(Tabla2[[#This Row],[release_year]]-'VARIANZA Y DES. EST'!$L$11)^2</f>
        <v>14.590890603358293</v>
      </c>
      <c r="M7714" s="12">
        <v>2018</v>
      </c>
      <c r="N7714" s="9" t="s">
        <v>76</v>
      </c>
      <c r="O7714" s="9" t="s">
        <v>23191</v>
      </c>
      <c r="P7714" s="12">
        <v>1</v>
      </c>
      <c r="Q7714" s="12" t="s">
        <v>28</v>
      </c>
      <c r="R7714" s="12"/>
      <c r="S7714" s="12">
        <v>1</v>
      </c>
      <c r="T7714" s="9" t="s">
        <v>23315</v>
      </c>
      <c r="U7714" s="9" t="s">
        <v>23316</v>
      </c>
      <c r="V7714" s="9" t="s">
        <v>23315</v>
      </c>
      <c r="W7714" s="14">
        <v>2</v>
      </c>
    </row>
    <row r="7715" spans="1:23" x14ac:dyDescent="0.25">
      <c r="A7715" s="8">
        <v>4317</v>
      </c>
      <c r="B7715" s="9" t="s">
        <v>28055</v>
      </c>
      <c r="C7715" s="9" t="s">
        <v>23182</v>
      </c>
      <c r="D7715" s="10" t="s">
        <v>28056</v>
      </c>
      <c r="E7715" s="11"/>
      <c r="F7715" s="9" t="s">
        <v>28057</v>
      </c>
      <c r="G7715" s="12">
        <v>14</v>
      </c>
      <c r="H7715" s="9" t="s">
        <v>184</v>
      </c>
      <c r="I7715" s="9" t="s">
        <v>184</v>
      </c>
      <c r="J7715" s="12">
        <v>1</v>
      </c>
      <c r="K7715" s="13">
        <v>43441</v>
      </c>
      <c r="L7715" s="86">
        <f>(Tabla2[[#This Row],[release_year]]-'VARIANZA Y DES. EST'!$L$11)^2</f>
        <v>14.590890603358293</v>
      </c>
      <c r="M7715" s="12">
        <v>2018</v>
      </c>
      <c r="N7715" s="9" t="s">
        <v>76</v>
      </c>
      <c r="O7715" s="9" t="s">
        <v>23191</v>
      </c>
      <c r="P7715" s="12">
        <v>1</v>
      </c>
      <c r="Q7715" s="12" t="s">
        <v>28</v>
      </c>
      <c r="R7715" s="12"/>
      <c r="S7715" s="12">
        <v>1</v>
      </c>
      <c r="T7715" s="9" t="s">
        <v>23445</v>
      </c>
      <c r="U7715" s="9" t="s">
        <v>23193</v>
      </c>
      <c r="V7715" s="9" t="s">
        <v>23445</v>
      </c>
      <c r="W7715" s="14">
        <v>3</v>
      </c>
    </row>
    <row r="7716" spans="1:23" x14ac:dyDescent="0.25">
      <c r="A7716" s="8">
        <v>4321</v>
      </c>
      <c r="B7716" s="9" t="s">
        <v>28058</v>
      </c>
      <c r="C7716" s="9" t="s">
        <v>23182</v>
      </c>
      <c r="D7716" s="9" t="s">
        <v>28059</v>
      </c>
      <c r="E7716" s="9"/>
      <c r="F7716" s="18" t="s">
        <v>28060</v>
      </c>
      <c r="G7716" s="12">
        <v>12</v>
      </c>
      <c r="H7716" s="9" t="s">
        <v>25</v>
      </c>
      <c r="I7716" s="9" t="s">
        <v>25</v>
      </c>
      <c r="J7716" s="12">
        <v>1</v>
      </c>
      <c r="K7716" s="13">
        <v>43441</v>
      </c>
      <c r="L7716" s="86">
        <f>(Tabla2[[#This Row],[release_year]]-'VARIANZA Y DES. EST'!$L$11)^2</f>
        <v>14.590890603358293</v>
      </c>
      <c r="M7716" s="12">
        <v>2018</v>
      </c>
      <c r="N7716" s="9" t="s">
        <v>76</v>
      </c>
      <c r="O7716" s="9" t="s">
        <v>23185</v>
      </c>
      <c r="P7716" s="12">
        <v>2</v>
      </c>
      <c r="Q7716" s="12" t="s">
        <v>28</v>
      </c>
      <c r="R7716" s="12"/>
      <c r="S7716" s="12">
        <v>2</v>
      </c>
      <c r="T7716" s="9" t="s">
        <v>28061</v>
      </c>
      <c r="U7716" s="9" t="s">
        <v>23229</v>
      </c>
      <c r="V7716" s="9" t="s">
        <v>28061</v>
      </c>
      <c r="W7716" s="14">
        <v>3</v>
      </c>
    </row>
    <row r="7717" spans="1:23" x14ac:dyDescent="0.25">
      <c r="A7717" s="8">
        <v>4322</v>
      </c>
      <c r="B7717" s="9" t="s">
        <v>28062</v>
      </c>
      <c r="C7717" s="9" t="s">
        <v>23182</v>
      </c>
      <c r="D7717" s="9" t="s">
        <v>28063</v>
      </c>
      <c r="E7717" s="9" t="s">
        <v>28064</v>
      </c>
      <c r="F7717" s="18" t="s">
        <v>28065</v>
      </c>
      <c r="G7717" s="12">
        <v>7</v>
      </c>
      <c r="H7717" s="9" t="s">
        <v>279</v>
      </c>
      <c r="I7717" s="9" t="s">
        <v>279</v>
      </c>
      <c r="J7717" s="12">
        <v>1</v>
      </c>
      <c r="K7717" s="13">
        <v>43441</v>
      </c>
      <c r="L7717" s="86">
        <f>(Tabla2[[#This Row],[release_year]]-'VARIANZA Y DES. EST'!$L$11)^2</f>
        <v>14.590890603358293</v>
      </c>
      <c r="M7717" s="12">
        <v>2018</v>
      </c>
      <c r="N7717" s="9" t="s">
        <v>76</v>
      </c>
      <c r="O7717" s="9" t="s">
        <v>23191</v>
      </c>
      <c r="P7717" s="12">
        <v>1</v>
      </c>
      <c r="Q7717" s="12" t="s">
        <v>28</v>
      </c>
      <c r="R7717" s="12"/>
      <c r="S7717" s="12">
        <v>1</v>
      </c>
      <c r="T7717" s="9" t="s">
        <v>23281</v>
      </c>
      <c r="U7717" s="9" t="s">
        <v>23187</v>
      </c>
      <c r="V7717" s="9" t="s">
        <v>23281</v>
      </c>
      <c r="W7717" s="14">
        <v>2</v>
      </c>
    </row>
    <row r="7718" spans="1:23" x14ac:dyDescent="0.25">
      <c r="A7718" s="8">
        <v>4327</v>
      </c>
      <c r="B7718" s="9" t="s">
        <v>28066</v>
      </c>
      <c r="C7718" s="9" t="s">
        <v>23182</v>
      </c>
      <c r="D7718" s="10" t="s">
        <v>28067</v>
      </c>
      <c r="E7718" s="11"/>
      <c r="F7718" s="18" t="s">
        <v>28068</v>
      </c>
      <c r="G7718" s="12">
        <v>11</v>
      </c>
      <c r="H7718" s="9" t="s">
        <v>1349</v>
      </c>
      <c r="I7718" s="9" t="s">
        <v>1349</v>
      </c>
      <c r="J7718" s="12">
        <v>1</v>
      </c>
      <c r="K7718" s="13">
        <v>43437</v>
      </c>
      <c r="L7718" s="86">
        <f>(Tabla2[[#This Row],[release_year]]-'VARIANZA Y DES. EST'!$L$11)^2</f>
        <v>14.590890603358293</v>
      </c>
      <c r="M7718" s="12">
        <v>2018</v>
      </c>
      <c r="N7718" s="9" t="s">
        <v>35</v>
      </c>
      <c r="O7718" s="9" t="s">
        <v>23185</v>
      </c>
      <c r="P7718" s="12">
        <v>2</v>
      </c>
      <c r="Q7718" s="12" t="s">
        <v>28</v>
      </c>
      <c r="R7718" s="12"/>
      <c r="S7718" s="12">
        <v>2</v>
      </c>
      <c r="T7718" s="9" t="s">
        <v>24031</v>
      </c>
      <c r="U7718" s="9" t="s">
        <v>23187</v>
      </c>
      <c r="V7718" s="9" t="s">
        <v>24031</v>
      </c>
      <c r="W7718" s="14">
        <v>3</v>
      </c>
    </row>
    <row r="7719" spans="1:23" x14ac:dyDescent="0.25">
      <c r="A7719" s="8">
        <v>4328</v>
      </c>
      <c r="B7719" s="9" t="s">
        <v>28069</v>
      </c>
      <c r="C7719" s="9" t="s">
        <v>23182</v>
      </c>
      <c r="D7719" s="10" t="s">
        <v>28070</v>
      </c>
      <c r="E7719" s="11"/>
      <c r="F7719" s="9" t="s">
        <v>28071</v>
      </c>
      <c r="G7719" s="12">
        <v>9</v>
      </c>
      <c r="H7719" s="9" t="s">
        <v>1349</v>
      </c>
      <c r="I7719" s="9" t="s">
        <v>1349</v>
      </c>
      <c r="J7719" s="12">
        <v>1</v>
      </c>
      <c r="K7719" s="13">
        <v>43436</v>
      </c>
      <c r="L7719" s="86">
        <f>(Tabla2[[#This Row],[release_year]]-'VARIANZA Y DES. EST'!$L$11)^2</f>
        <v>14.590890603358293</v>
      </c>
      <c r="M7719" s="12">
        <v>2018</v>
      </c>
      <c r="N7719" s="9" t="s">
        <v>76</v>
      </c>
      <c r="O7719" s="9" t="s">
        <v>23191</v>
      </c>
      <c r="P7719" s="12">
        <v>1</v>
      </c>
      <c r="Q7719" s="12" t="s">
        <v>28</v>
      </c>
      <c r="R7719" s="12"/>
      <c r="S7719" s="12">
        <v>1</v>
      </c>
      <c r="T7719" s="9" t="s">
        <v>24391</v>
      </c>
      <c r="U7719" s="9" t="s">
        <v>23193</v>
      </c>
      <c r="V7719" s="9" t="s">
        <v>24391</v>
      </c>
      <c r="W7719" s="14">
        <v>3</v>
      </c>
    </row>
    <row r="7720" spans="1:23" x14ac:dyDescent="0.25">
      <c r="A7720" s="8">
        <v>4341</v>
      </c>
      <c r="B7720" s="9" t="s">
        <v>28072</v>
      </c>
      <c r="C7720" s="9" t="s">
        <v>23182</v>
      </c>
      <c r="D7720" s="10" t="s">
        <v>28073</v>
      </c>
      <c r="E7720" s="11"/>
      <c r="F7720" s="9" t="s">
        <v>28074</v>
      </c>
      <c r="G7720" s="12">
        <v>5</v>
      </c>
      <c r="H7720" s="12"/>
      <c r="I7720" s="9"/>
      <c r="J7720" s="12">
        <v>0</v>
      </c>
      <c r="K7720" s="13">
        <v>43435</v>
      </c>
      <c r="L7720" s="86">
        <f>(Tabla2[[#This Row],[release_year]]-'VARIANZA Y DES. EST'!$L$11)^2</f>
        <v>7.9512857435875226</v>
      </c>
      <c r="M7720" s="12">
        <v>2017</v>
      </c>
      <c r="N7720" s="9" t="s">
        <v>55</v>
      </c>
      <c r="O7720" s="9" t="s">
        <v>23191</v>
      </c>
      <c r="P7720" s="12">
        <v>1</v>
      </c>
      <c r="Q7720" s="12" t="s">
        <v>28</v>
      </c>
      <c r="R7720" s="12"/>
      <c r="S7720" s="12">
        <v>1</v>
      </c>
      <c r="T7720" s="9" t="s">
        <v>23330</v>
      </c>
      <c r="U7720" s="9" t="s">
        <v>23264</v>
      </c>
      <c r="V7720" s="9" t="s">
        <v>23330</v>
      </c>
      <c r="W7720" s="14">
        <v>2</v>
      </c>
    </row>
    <row r="7721" spans="1:23" x14ac:dyDescent="0.25">
      <c r="A7721" s="8">
        <v>4351</v>
      </c>
      <c r="B7721" s="9" t="s">
        <v>28075</v>
      </c>
      <c r="C7721" s="9" t="s">
        <v>23182</v>
      </c>
      <c r="D7721" s="12">
        <v>1983</v>
      </c>
      <c r="E7721" s="9"/>
      <c r="F7721" s="9" t="s">
        <v>28076</v>
      </c>
      <c r="G7721" s="12">
        <v>12</v>
      </c>
      <c r="H7721" s="9" t="s">
        <v>613</v>
      </c>
      <c r="I7721" s="9" t="s">
        <v>13689</v>
      </c>
      <c r="J7721" s="12">
        <v>2</v>
      </c>
      <c r="K7721" s="16">
        <v>43434</v>
      </c>
      <c r="L7721" s="86">
        <f>(Tabla2[[#This Row],[release_year]]-'VARIANZA Y DES. EST'!$L$11)^2</f>
        <v>14.590890603358293</v>
      </c>
      <c r="M7721" s="12">
        <v>2018</v>
      </c>
      <c r="N7721" s="9" t="s">
        <v>76</v>
      </c>
      <c r="O7721" s="9" t="s">
        <v>23191</v>
      </c>
      <c r="P7721" s="12">
        <v>1</v>
      </c>
      <c r="Q7721" s="12" t="s">
        <v>28</v>
      </c>
      <c r="R7721" s="12"/>
      <c r="S7721" s="12">
        <v>1</v>
      </c>
      <c r="T7721" s="9" t="s">
        <v>23445</v>
      </c>
      <c r="U7721" s="9" t="s">
        <v>23193</v>
      </c>
      <c r="V7721" s="9" t="s">
        <v>23445</v>
      </c>
      <c r="W7721" s="14">
        <v>3</v>
      </c>
    </row>
    <row r="7722" spans="1:23" x14ac:dyDescent="0.25">
      <c r="A7722" s="8">
        <v>4354</v>
      </c>
      <c r="B7722" s="9" t="s">
        <v>28077</v>
      </c>
      <c r="C7722" s="9" t="s">
        <v>23182</v>
      </c>
      <c r="D7722" s="10" t="s">
        <v>28078</v>
      </c>
      <c r="E7722" s="11"/>
      <c r="F7722" s="18" t="s">
        <v>28079</v>
      </c>
      <c r="G7722" s="12">
        <v>1</v>
      </c>
      <c r="H7722" s="9" t="s">
        <v>25</v>
      </c>
      <c r="I7722" s="9" t="s">
        <v>25</v>
      </c>
      <c r="J7722" s="12">
        <v>1</v>
      </c>
      <c r="K7722" s="16">
        <v>43434</v>
      </c>
      <c r="L7722" s="86">
        <f>(Tabla2[[#This Row],[release_year]]-'VARIANZA Y DES. EST'!$L$11)^2</f>
        <v>14.590890603358293</v>
      </c>
      <c r="M7722" s="12">
        <v>2018</v>
      </c>
      <c r="N7722" s="9" t="s">
        <v>82</v>
      </c>
      <c r="O7722" s="9" t="s">
        <v>23191</v>
      </c>
      <c r="P7722" s="12">
        <v>1</v>
      </c>
      <c r="Q7722" s="12" t="s">
        <v>28</v>
      </c>
      <c r="R7722" s="12"/>
      <c r="S7722" s="12">
        <v>1</v>
      </c>
      <c r="T7722" s="9" t="s">
        <v>23290</v>
      </c>
      <c r="U7722" s="9" t="s">
        <v>23290</v>
      </c>
      <c r="V7722" s="9" t="s">
        <v>23290</v>
      </c>
      <c r="W7722" s="14">
        <v>1</v>
      </c>
    </row>
    <row r="7723" spans="1:23" x14ac:dyDescent="0.25">
      <c r="A7723" s="8">
        <v>4357</v>
      </c>
      <c r="B7723" s="9" t="s">
        <v>28080</v>
      </c>
      <c r="C7723" s="9" t="s">
        <v>23182</v>
      </c>
      <c r="D7723" s="10" t="s">
        <v>28081</v>
      </c>
      <c r="E7723" s="11"/>
      <c r="F7723" s="9" t="s">
        <v>28082</v>
      </c>
      <c r="G7723" s="12">
        <v>13</v>
      </c>
      <c r="H7723" s="9" t="s">
        <v>34</v>
      </c>
      <c r="I7723" s="9" t="s">
        <v>34</v>
      </c>
      <c r="J7723" s="12">
        <v>1</v>
      </c>
      <c r="K7723" s="16">
        <v>43434</v>
      </c>
      <c r="L7723" s="86">
        <f>(Tabla2[[#This Row],[release_year]]-'VARIANZA Y DES. EST'!$L$11)^2</f>
        <v>14.590890603358293</v>
      </c>
      <c r="M7723" s="12">
        <v>2018</v>
      </c>
      <c r="N7723" s="9" t="s">
        <v>76</v>
      </c>
      <c r="O7723" s="9" t="s">
        <v>23191</v>
      </c>
      <c r="P7723" s="12">
        <v>1</v>
      </c>
      <c r="Q7723" s="12" t="s">
        <v>28</v>
      </c>
      <c r="R7723" s="12"/>
      <c r="S7723" s="12">
        <v>1</v>
      </c>
      <c r="T7723" s="9" t="s">
        <v>23558</v>
      </c>
      <c r="U7723" s="9" t="s">
        <v>23187</v>
      </c>
      <c r="V7723" s="9" t="s">
        <v>23558</v>
      </c>
      <c r="W7723" s="14">
        <v>3</v>
      </c>
    </row>
    <row r="7724" spans="1:23" x14ac:dyDescent="0.25">
      <c r="A7724" s="8">
        <v>4360</v>
      </c>
      <c r="B7724" s="9" t="s">
        <v>28083</v>
      </c>
      <c r="C7724" s="9" t="s">
        <v>23182</v>
      </c>
      <c r="D7724" s="10" t="s">
        <v>28084</v>
      </c>
      <c r="E7724" s="11"/>
      <c r="F7724" s="9" t="s">
        <v>28085</v>
      </c>
      <c r="G7724" s="12">
        <v>10</v>
      </c>
      <c r="H7724" s="9" t="s">
        <v>25</v>
      </c>
      <c r="I7724" s="9" t="s">
        <v>327</v>
      </c>
      <c r="J7724" s="12">
        <v>2</v>
      </c>
      <c r="K7724" s="16">
        <v>43434</v>
      </c>
      <c r="L7724" s="86">
        <f>(Tabla2[[#This Row],[release_year]]-'VARIANZA Y DES. EST'!$L$11)^2</f>
        <v>14.590890603358293</v>
      </c>
      <c r="M7724" s="12">
        <v>2018</v>
      </c>
      <c r="N7724" s="9" t="s">
        <v>110</v>
      </c>
      <c r="O7724" s="9" t="s">
        <v>23185</v>
      </c>
      <c r="P7724" s="12">
        <v>2</v>
      </c>
      <c r="Q7724" s="12" t="s">
        <v>28</v>
      </c>
      <c r="R7724" s="12"/>
      <c r="S7724" s="12">
        <v>2</v>
      </c>
      <c r="T7724" s="9" t="s">
        <v>23264</v>
      </c>
      <c r="U7724" s="9" t="s">
        <v>23264</v>
      </c>
      <c r="V7724" s="9" t="s">
        <v>23264</v>
      </c>
      <c r="W7724" s="14">
        <v>1</v>
      </c>
    </row>
    <row r="7725" spans="1:23" x14ac:dyDescent="0.25">
      <c r="A7725" s="8">
        <v>4363</v>
      </c>
      <c r="B7725" s="9" t="s">
        <v>28086</v>
      </c>
      <c r="C7725" s="9" t="s">
        <v>23182</v>
      </c>
      <c r="D7725" s="10" t="s">
        <v>28087</v>
      </c>
      <c r="E7725" s="11"/>
      <c r="F7725" s="9" t="s">
        <v>28088</v>
      </c>
      <c r="G7725" s="12">
        <v>2</v>
      </c>
      <c r="H7725" s="9" t="s">
        <v>25</v>
      </c>
      <c r="I7725" s="9" t="s">
        <v>25</v>
      </c>
      <c r="J7725" s="12">
        <v>1</v>
      </c>
      <c r="K7725" s="16">
        <v>43431</v>
      </c>
      <c r="L7725" s="86">
        <f>(Tabla2[[#This Row],[release_year]]-'VARIANZA Y DES. EST'!$L$11)^2</f>
        <v>14.590890603358293</v>
      </c>
      <c r="M7725" s="12">
        <v>2018</v>
      </c>
      <c r="N7725" s="9" t="s">
        <v>76</v>
      </c>
      <c r="O7725" s="9" t="s">
        <v>23191</v>
      </c>
      <c r="P7725" s="12">
        <v>1</v>
      </c>
      <c r="Q7725" s="12" t="s">
        <v>28</v>
      </c>
      <c r="R7725" s="12"/>
      <c r="S7725" s="12">
        <v>1</v>
      </c>
      <c r="T7725" s="9" t="s">
        <v>23663</v>
      </c>
      <c r="U7725" s="9" t="s">
        <v>23664</v>
      </c>
      <c r="V7725" s="9" t="s">
        <v>23663</v>
      </c>
      <c r="W7725" s="14">
        <v>2</v>
      </c>
    </row>
    <row r="7726" spans="1:23" x14ac:dyDescent="0.25">
      <c r="A7726" s="8">
        <v>4364</v>
      </c>
      <c r="B7726" s="9" t="s">
        <v>28089</v>
      </c>
      <c r="C7726" s="9" t="s">
        <v>23182</v>
      </c>
      <c r="D7726" s="10" t="s">
        <v>28090</v>
      </c>
      <c r="E7726" s="11"/>
      <c r="F7726" s="9" t="s">
        <v>28091</v>
      </c>
      <c r="G7726" s="12">
        <v>13</v>
      </c>
      <c r="H7726" s="9" t="s">
        <v>25</v>
      </c>
      <c r="I7726" s="9" t="s">
        <v>11240</v>
      </c>
      <c r="J7726" s="12">
        <v>2</v>
      </c>
      <c r="K7726" s="16">
        <v>43431</v>
      </c>
      <c r="L7726" s="86">
        <f>(Tabla2[[#This Row],[release_year]]-'VARIANZA Y DES. EST'!$L$11)^2</f>
        <v>0.67207602404598188</v>
      </c>
      <c r="M7726" s="12">
        <v>2015</v>
      </c>
      <c r="N7726" s="9" t="s">
        <v>82</v>
      </c>
      <c r="O7726" s="9" t="s">
        <v>23191</v>
      </c>
      <c r="P7726" s="12">
        <v>1</v>
      </c>
      <c r="Q7726" s="12" t="s">
        <v>28</v>
      </c>
      <c r="R7726" s="12"/>
      <c r="S7726" s="12">
        <v>1</v>
      </c>
      <c r="T7726" s="9" t="s">
        <v>23264</v>
      </c>
      <c r="U7726" s="9" t="s">
        <v>23264</v>
      </c>
      <c r="V7726" s="9" t="s">
        <v>23264</v>
      </c>
      <c r="W7726" s="14">
        <v>1</v>
      </c>
    </row>
    <row r="7727" spans="1:23" x14ac:dyDescent="0.25">
      <c r="A7727" s="8">
        <v>4366</v>
      </c>
      <c r="B7727" s="9" t="s">
        <v>28092</v>
      </c>
      <c r="C7727" s="9" t="s">
        <v>23182</v>
      </c>
      <c r="D7727" s="9" t="s">
        <v>28093</v>
      </c>
      <c r="E7727" s="9"/>
      <c r="F7727" s="9" t="s">
        <v>28094</v>
      </c>
      <c r="G7727" s="12">
        <v>8</v>
      </c>
      <c r="H7727" s="9" t="s">
        <v>160</v>
      </c>
      <c r="I7727" s="9" t="s">
        <v>160</v>
      </c>
      <c r="J7727" s="12">
        <v>1</v>
      </c>
      <c r="K7727" s="16">
        <v>43427</v>
      </c>
      <c r="L7727" s="86">
        <f>(Tabla2[[#This Row],[release_year]]-'VARIANZA Y DES. EST'!$L$11)^2</f>
        <v>14.590890603358293</v>
      </c>
      <c r="M7727" s="12">
        <v>2018</v>
      </c>
      <c r="N7727" s="9" t="s">
        <v>76</v>
      </c>
      <c r="O7727" s="9" t="s">
        <v>23255</v>
      </c>
      <c r="P7727" s="12">
        <v>3</v>
      </c>
      <c r="Q7727" s="12" t="s">
        <v>28</v>
      </c>
      <c r="R7727" s="12"/>
      <c r="S7727" s="12">
        <v>3</v>
      </c>
      <c r="T7727" s="9" t="s">
        <v>23244</v>
      </c>
      <c r="U7727" s="9" t="s">
        <v>23187</v>
      </c>
      <c r="V7727" s="9" t="s">
        <v>23244</v>
      </c>
      <c r="W7727" s="14">
        <v>3</v>
      </c>
    </row>
    <row r="7728" spans="1:23" x14ac:dyDescent="0.25">
      <c r="A7728" s="8">
        <v>4367</v>
      </c>
      <c r="B7728" s="9" t="s">
        <v>28095</v>
      </c>
      <c r="C7728" s="9" t="s">
        <v>23182</v>
      </c>
      <c r="D7728" s="9" t="s">
        <v>28096</v>
      </c>
      <c r="E7728" s="9"/>
      <c r="F7728" s="9" t="s">
        <v>28097</v>
      </c>
      <c r="G7728" s="12">
        <v>14</v>
      </c>
      <c r="H7728" s="9" t="s">
        <v>390</v>
      </c>
      <c r="I7728" s="9" t="s">
        <v>390</v>
      </c>
      <c r="J7728" s="12">
        <v>1</v>
      </c>
      <c r="K7728" s="16">
        <v>43427</v>
      </c>
      <c r="L7728" s="86">
        <f>(Tabla2[[#This Row],[release_year]]-'VARIANZA Y DES. EST'!$L$11)^2</f>
        <v>14.590890603358293</v>
      </c>
      <c r="M7728" s="12">
        <v>2018</v>
      </c>
      <c r="N7728" s="9" t="s">
        <v>76</v>
      </c>
      <c r="O7728" s="9" t="s">
        <v>23191</v>
      </c>
      <c r="P7728" s="12">
        <v>1</v>
      </c>
      <c r="Q7728" s="12" t="s">
        <v>28</v>
      </c>
      <c r="R7728" s="12"/>
      <c r="S7728" s="12">
        <v>1</v>
      </c>
      <c r="T7728" s="9" t="s">
        <v>23370</v>
      </c>
      <c r="U7728" s="9" t="s">
        <v>23193</v>
      </c>
      <c r="V7728" s="9" t="s">
        <v>23370</v>
      </c>
      <c r="W7728" s="14">
        <v>3</v>
      </c>
    </row>
    <row r="7729" spans="1:23" x14ac:dyDescent="0.25">
      <c r="A7729" s="8">
        <v>4368</v>
      </c>
      <c r="B7729" s="9" t="s">
        <v>28098</v>
      </c>
      <c r="C7729" s="9" t="s">
        <v>23182</v>
      </c>
      <c r="D7729" s="9" t="s">
        <v>28099</v>
      </c>
      <c r="E7729" s="18"/>
      <c r="F7729" s="9" t="s">
        <v>28100</v>
      </c>
      <c r="G7729" s="12">
        <v>11</v>
      </c>
      <c r="H7729" s="9" t="s">
        <v>126</v>
      </c>
      <c r="I7729" s="9" t="s">
        <v>126</v>
      </c>
      <c r="J7729" s="12">
        <v>1</v>
      </c>
      <c r="K7729" s="16">
        <v>43427</v>
      </c>
      <c r="L7729" s="86">
        <f>(Tabla2[[#This Row],[release_year]]-'VARIANZA Y DES. EST'!$L$11)^2</f>
        <v>14.590890603358293</v>
      </c>
      <c r="M7729" s="12">
        <v>2018</v>
      </c>
      <c r="N7729" s="9" t="s">
        <v>76</v>
      </c>
      <c r="O7729" s="9" t="s">
        <v>23185</v>
      </c>
      <c r="P7729" s="12">
        <v>2</v>
      </c>
      <c r="Q7729" s="12" t="s">
        <v>28</v>
      </c>
      <c r="R7729" s="12"/>
      <c r="S7729" s="12">
        <v>2</v>
      </c>
      <c r="T7729" s="9" t="s">
        <v>23256</v>
      </c>
      <c r="U7729" s="9" t="s">
        <v>23213</v>
      </c>
      <c r="V7729" s="9" t="s">
        <v>23256</v>
      </c>
      <c r="W7729" s="14">
        <v>3</v>
      </c>
    </row>
    <row r="7730" spans="1:23" x14ac:dyDescent="0.25">
      <c r="A7730" s="8">
        <v>4369</v>
      </c>
      <c r="B7730" s="9" t="s">
        <v>28101</v>
      </c>
      <c r="C7730" s="9" t="s">
        <v>23182</v>
      </c>
      <c r="D7730" s="10" t="s">
        <v>28102</v>
      </c>
      <c r="E7730" s="11"/>
      <c r="F7730" s="9" t="s">
        <v>28103</v>
      </c>
      <c r="G7730" s="12">
        <v>5</v>
      </c>
      <c r="H7730" s="9" t="s">
        <v>25</v>
      </c>
      <c r="I7730" s="9" t="s">
        <v>25</v>
      </c>
      <c r="J7730" s="12">
        <v>1</v>
      </c>
      <c r="K7730" s="16">
        <v>43426</v>
      </c>
      <c r="L7730" s="86">
        <f>(Tabla2[[#This Row],[release_year]]-'VARIANZA Y DES. EST'!$L$11)^2</f>
        <v>14.590890603358293</v>
      </c>
      <c r="M7730" s="12">
        <v>2018</v>
      </c>
      <c r="N7730" s="9" t="s">
        <v>35</v>
      </c>
      <c r="O7730" s="9" t="s">
        <v>23185</v>
      </c>
      <c r="P7730" s="12">
        <v>2</v>
      </c>
      <c r="Q7730" s="12" t="s">
        <v>28</v>
      </c>
      <c r="R7730" s="12"/>
      <c r="S7730" s="12">
        <v>2</v>
      </c>
      <c r="T7730" s="9" t="s">
        <v>28104</v>
      </c>
      <c r="U7730" s="9" t="s">
        <v>23229</v>
      </c>
      <c r="V7730" s="9" t="s">
        <v>28104</v>
      </c>
      <c r="W7730" s="14">
        <v>2</v>
      </c>
    </row>
    <row r="7731" spans="1:23" x14ac:dyDescent="0.25">
      <c r="A7731" s="8">
        <v>4372</v>
      </c>
      <c r="B7731" s="9" t="s">
        <v>28105</v>
      </c>
      <c r="C7731" s="9" t="s">
        <v>23182</v>
      </c>
      <c r="D7731" s="10" t="s">
        <v>28106</v>
      </c>
      <c r="E7731" s="11"/>
      <c r="F7731" s="9" t="s">
        <v>28107</v>
      </c>
      <c r="G7731" s="12">
        <v>11</v>
      </c>
      <c r="H7731" s="12"/>
      <c r="I7731" s="9"/>
      <c r="J7731" s="12">
        <v>0</v>
      </c>
      <c r="K7731" s="16">
        <v>43424</v>
      </c>
      <c r="L7731" s="86">
        <f>(Tabla2[[#This Row],[release_year]]-'VARIANZA Y DES. EST'!$L$11)^2</f>
        <v>14.590890603358293</v>
      </c>
      <c r="M7731" s="12">
        <v>2018</v>
      </c>
      <c r="N7731" s="9" t="s">
        <v>110</v>
      </c>
      <c r="O7731" s="9" t="s">
        <v>23191</v>
      </c>
      <c r="P7731" s="12">
        <v>1</v>
      </c>
      <c r="Q7731" s="12" t="s">
        <v>28</v>
      </c>
      <c r="R7731" s="12"/>
      <c r="S7731" s="12">
        <v>1</v>
      </c>
      <c r="T7731" s="9" t="s">
        <v>23264</v>
      </c>
      <c r="U7731" s="9" t="s">
        <v>23264</v>
      </c>
      <c r="V7731" s="9" t="s">
        <v>23264</v>
      </c>
      <c r="W7731" s="14">
        <v>1</v>
      </c>
    </row>
    <row r="7732" spans="1:23" x14ac:dyDescent="0.25">
      <c r="A7732" s="8">
        <v>4373</v>
      </c>
      <c r="B7732" s="9" t="s">
        <v>28108</v>
      </c>
      <c r="C7732" s="9" t="s">
        <v>23182</v>
      </c>
      <c r="D7732" s="10" t="s">
        <v>28109</v>
      </c>
      <c r="E7732" s="11"/>
      <c r="F7732" s="9"/>
      <c r="G7732" s="12">
        <v>0</v>
      </c>
      <c r="H7732" s="12"/>
      <c r="I7732" s="9"/>
      <c r="J7732" s="12">
        <v>0</v>
      </c>
      <c r="K7732" s="16">
        <v>43424</v>
      </c>
      <c r="L7732" s="86">
        <f>(Tabla2[[#This Row],[release_year]]-'VARIANZA Y DES. EST'!$L$11)^2</f>
        <v>7.9512857435875226</v>
      </c>
      <c r="M7732" s="12">
        <v>2017</v>
      </c>
      <c r="N7732" s="9" t="s">
        <v>110</v>
      </c>
      <c r="O7732" s="9" t="s">
        <v>23191</v>
      </c>
      <c r="P7732" s="12">
        <v>1</v>
      </c>
      <c r="Q7732" s="12" t="s">
        <v>28</v>
      </c>
      <c r="R7732" s="12"/>
      <c r="S7732" s="12">
        <v>1</v>
      </c>
      <c r="T7732" s="9" t="s">
        <v>23268</v>
      </c>
      <c r="U7732" s="9" t="s">
        <v>23264</v>
      </c>
      <c r="V7732" s="9" t="s">
        <v>23268</v>
      </c>
      <c r="W7732" s="14">
        <v>2</v>
      </c>
    </row>
    <row r="7733" spans="1:23" x14ac:dyDescent="0.25">
      <c r="A7733" s="8">
        <v>4377</v>
      </c>
      <c r="B7733" s="9" t="s">
        <v>28110</v>
      </c>
      <c r="C7733" s="9" t="s">
        <v>23182</v>
      </c>
      <c r="D7733" s="10" t="s">
        <v>28111</v>
      </c>
      <c r="E7733" s="11"/>
      <c r="F7733" s="18" t="s">
        <v>28112</v>
      </c>
      <c r="G7733" s="12">
        <v>1</v>
      </c>
      <c r="H7733" s="9" t="s">
        <v>25</v>
      </c>
      <c r="I7733" s="9" t="s">
        <v>25</v>
      </c>
      <c r="J7733" s="12">
        <v>1</v>
      </c>
      <c r="K7733" s="16">
        <v>43424</v>
      </c>
      <c r="L7733" s="86">
        <f>(Tabla2[[#This Row],[release_year]]-'VARIANZA Y DES. EST'!$L$11)^2</f>
        <v>14.590890603358293</v>
      </c>
      <c r="M7733" s="12">
        <v>2018</v>
      </c>
      <c r="N7733" s="9" t="s">
        <v>82</v>
      </c>
      <c r="O7733" s="9" t="s">
        <v>23191</v>
      </c>
      <c r="P7733" s="12">
        <v>1</v>
      </c>
      <c r="Q7733" s="12" t="s">
        <v>28</v>
      </c>
      <c r="R7733" s="12"/>
      <c r="S7733" s="12">
        <v>1</v>
      </c>
      <c r="T7733" s="9" t="s">
        <v>23290</v>
      </c>
      <c r="U7733" s="9" t="s">
        <v>23290</v>
      </c>
      <c r="V7733" s="9" t="s">
        <v>23290</v>
      </c>
      <c r="W7733" s="14">
        <v>1</v>
      </c>
    </row>
    <row r="7734" spans="1:23" x14ac:dyDescent="0.25">
      <c r="A7734" s="8">
        <v>4380</v>
      </c>
      <c r="B7734" s="9" t="s">
        <v>28113</v>
      </c>
      <c r="C7734" s="9" t="s">
        <v>23182</v>
      </c>
      <c r="D7734" s="9" t="s">
        <v>28114</v>
      </c>
      <c r="E7734" s="9"/>
      <c r="F7734" s="9" t="s">
        <v>28115</v>
      </c>
      <c r="G7734" s="12">
        <v>6</v>
      </c>
      <c r="H7734" s="9" t="s">
        <v>2924</v>
      </c>
      <c r="I7734" s="9" t="s">
        <v>2924</v>
      </c>
      <c r="J7734" s="12">
        <v>1</v>
      </c>
      <c r="K7734" s="16">
        <v>43421</v>
      </c>
      <c r="L7734" s="86">
        <f>(Tabla2[[#This Row],[release_year]]-'VARIANZA Y DES. EST'!$L$11)^2</f>
        <v>7.9512857435875226</v>
      </c>
      <c r="M7734" s="12">
        <v>2017</v>
      </c>
      <c r="N7734" s="9" t="s">
        <v>35</v>
      </c>
      <c r="O7734" s="9" t="s">
        <v>23191</v>
      </c>
      <c r="P7734" s="12">
        <v>1</v>
      </c>
      <c r="Q7734" s="12" t="s">
        <v>28</v>
      </c>
      <c r="R7734" s="12"/>
      <c r="S7734" s="12">
        <v>1</v>
      </c>
      <c r="T7734" s="9" t="s">
        <v>23558</v>
      </c>
      <c r="U7734" s="9" t="s">
        <v>23187</v>
      </c>
      <c r="V7734" s="9" t="s">
        <v>23558</v>
      </c>
      <c r="W7734" s="14">
        <v>3</v>
      </c>
    </row>
    <row r="7735" spans="1:23" x14ac:dyDescent="0.25">
      <c r="A7735" s="8">
        <v>4381</v>
      </c>
      <c r="B7735" s="9" t="s">
        <v>28116</v>
      </c>
      <c r="C7735" s="9" t="s">
        <v>23182</v>
      </c>
      <c r="D7735" s="9" t="s">
        <v>28117</v>
      </c>
      <c r="E7735" s="9"/>
      <c r="F7735" s="9" t="s">
        <v>28118</v>
      </c>
      <c r="G7735" s="12">
        <v>10</v>
      </c>
      <c r="H7735" s="9" t="s">
        <v>25</v>
      </c>
      <c r="I7735" s="9" t="s">
        <v>382</v>
      </c>
      <c r="J7735" s="12">
        <v>2</v>
      </c>
      <c r="K7735" s="16">
        <v>43421</v>
      </c>
      <c r="L7735" s="86">
        <f>(Tabla2[[#This Row],[release_year]]-'VARIANZA Y DES. EST'!$L$11)^2</f>
        <v>3.3116808838167522</v>
      </c>
      <c r="M7735" s="12">
        <v>2016</v>
      </c>
      <c r="N7735" s="9" t="s">
        <v>35</v>
      </c>
      <c r="O7735" s="9" t="s">
        <v>23191</v>
      </c>
      <c r="P7735" s="12">
        <v>1</v>
      </c>
      <c r="Q7735" s="12" t="s">
        <v>28</v>
      </c>
      <c r="R7735" s="12"/>
      <c r="S7735" s="12">
        <v>1</v>
      </c>
      <c r="T7735" s="9" t="s">
        <v>24790</v>
      </c>
      <c r="U7735" s="9" t="s">
        <v>24791</v>
      </c>
      <c r="V7735" s="9" t="s">
        <v>24790</v>
      </c>
      <c r="W7735" s="14">
        <v>2</v>
      </c>
    </row>
    <row r="7736" spans="1:23" x14ac:dyDescent="0.25">
      <c r="A7736" s="8">
        <v>4382</v>
      </c>
      <c r="B7736" s="9" t="s">
        <v>28119</v>
      </c>
      <c r="C7736" s="9" t="s">
        <v>23182</v>
      </c>
      <c r="D7736" s="10" t="s">
        <v>28120</v>
      </c>
      <c r="E7736" s="11"/>
      <c r="F7736" s="9" t="s">
        <v>28121</v>
      </c>
      <c r="G7736" s="12">
        <v>16</v>
      </c>
      <c r="H7736" s="9" t="s">
        <v>25</v>
      </c>
      <c r="I7736" s="9" t="s">
        <v>25</v>
      </c>
      <c r="J7736" s="12">
        <v>1</v>
      </c>
      <c r="K7736" s="16">
        <v>43421</v>
      </c>
      <c r="L7736" s="86">
        <f>(Tabla2[[#This Row],[release_year]]-'VARIANZA Y DES. EST'!$L$11)^2</f>
        <v>3.3116808838167522</v>
      </c>
      <c r="M7736" s="12">
        <v>2016</v>
      </c>
      <c r="N7736" s="9" t="s">
        <v>35</v>
      </c>
      <c r="O7736" s="9" t="s">
        <v>23191</v>
      </c>
      <c r="P7736" s="12">
        <v>1</v>
      </c>
      <c r="Q7736" s="12" t="s">
        <v>28</v>
      </c>
      <c r="R7736" s="12"/>
      <c r="S7736" s="12">
        <v>1</v>
      </c>
      <c r="T7736" s="9" t="s">
        <v>28122</v>
      </c>
      <c r="U7736" s="9" t="s">
        <v>23747</v>
      </c>
      <c r="V7736" s="9" t="s">
        <v>28122</v>
      </c>
      <c r="W7736" s="14">
        <v>3</v>
      </c>
    </row>
    <row r="7737" spans="1:23" x14ac:dyDescent="0.25">
      <c r="A7737" s="8">
        <v>4385</v>
      </c>
      <c r="B7737" s="9" t="s">
        <v>28123</v>
      </c>
      <c r="C7737" s="9" t="s">
        <v>23182</v>
      </c>
      <c r="D7737" s="10" t="s">
        <v>28124</v>
      </c>
      <c r="E7737" s="11"/>
      <c r="F7737" s="9" t="s">
        <v>28125</v>
      </c>
      <c r="G7737" s="12">
        <v>9</v>
      </c>
      <c r="H7737" s="9" t="s">
        <v>160</v>
      </c>
      <c r="I7737" s="9" t="s">
        <v>160</v>
      </c>
      <c r="J7737" s="12">
        <v>1</v>
      </c>
      <c r="K7737" s="16">
        <v>43420</v>
      </c>
      <c r="L7737" s="86">
        <f>(Tabla2[[#This Row],[release_year]]-'VARIANZA Y DES. EST'!$L$11)^2</f>
        <v>14.590890603358293</v>
      </c>
      <c r="M7737" s="12">
        <v>2018</v>
      </c>
      <c r="N7737" s="9" t="s">
        <v>55</v>
      </c>
      <c r="O7737" s="9" t="s">
        <v>23185</v>
      </c>
      <c r="P7737" s="12">
        <v>2</v>
      </c>
      <c r="Q7737" s="12" t="s">
        <v>28</v>
      </c>
      <c r="R7737" s="12"/>
      <c r="S7737" s="12">
        <v>2</v>
      </c>
      <c r="T7737" s="9" t="s">
        <v>25278</v>
      </c>
      <c r="U7737" s="9" t="s">
        <v>23264</v>
      </c>
      <c r="V7737" s="9" t="s">
        <v>25278</v>
      </c>
      <c r="W7737" s="14">
        <v>2</v>
      </c>
    </row>
    <row r="7738" spans="1:23" x14ac:dyDescent="0.25">
      <c r="A7738" s="8">
        <v>4388</v>
      </c>
      <c r="B7738" s="9" t="s">
        <v>28126</v>
      </c>
      <c r="C7738" s="9" t="s">
        <v>23182</v>
      </c>
      <c r="D7738" s="9" t="s">
        <v>28127</v>
      </c>
      <c r="E7738" s="9"/>
      <c r="F7738" s="9" t="s">
        <v>24875</v>
      </c>
      <c r="G7738" s="12">
        <v>1</v>
      </c>
      <c r="H7738" s="9" t="s">
        <v>858</v>
      </c>
      <c r="I7738" s="9" t="s">
        <v>858</v>
      </c>
      <c r="J7738" s="12">
        <v>1</v>
      </c>
      <c r="K7738" s="16">
        <v>43420</v>
      </c>
      <c r="L7738" s="86">
        <f>(Tabla2[[#This Row],[release_year]]-'VARIANZA Y DES. EST'!$L$11)^2</f>
        <v>14.590890603358293</v>
      </c>
      <c r="M7738" s="12">
        <v>2018</v>
      </c>
      <c r="N7738" s="9" t="s">
        <v>76</v>
      </c>
      <c r="O7738" s="9" t="s">
        <v>23191</v>
      </c>
      <c r="P7738" s="12">
        <v>1</v>
      </c>
      <c r="Q7738" s="12" t="s">
        <v>28</v>
      </c>
      <c r="R7738" s="12"/>
      <c r="S7738" s="12">
        <v>1</v>
      </c>
      <c r="T7738" s="9" t="s">
        <v>23248</v>
      </c>
      <c r="U7738" s="9" t="s">
        <v>23197</v>
      </c>
      <c r="V7738" s="9" t="s">
        <v>23248</v>
      </c>
      <c r="W7738" s="14">
        <v>3</v>
      </c>
    </row>
    <row r="7739" spans="1:23" x14ac:dyDescent="0.25">
      <c r="A7739" s="8">
        <v>4390</v>
      </c>
      <c r="B7739" s="9" t="s">
        <v>28128</v>
      </c>
      <c r="C7739" s="9" t="s">
        <v>23182</v>
      </c>
      <c r="D7739" s="10" t="s">
        <v>28129</v>
      </c>
      <c r="E7739" s="11"/>
      <c r="F7739" s="9" t="s">
        <v>28130</v>
      </c>
      <c r="G7739" s="12">
        <v>7</v>
      </c>
      <c r="H7739" s="12"/>
      <c r="I7739" s="9"/>
      <c r="J7739" s="12">
        <v>0</v>
      </c>
      <c r="K7739" s="16">
        <v>43419</v>
      </c>
      <c r="L7739" s="86">
        <f>(Tabla2[[#This Row],[release_year]]-'VARIANZA Y DES. EST'!$L$11)^2</f>
        <v>7.9512857435875226</v>
      </c>
      <c r="M7739" s="12">
        <v>2017</v>
      </c>
      <c r="N7739" s="9" t="s">
        <v>26</v>
      </c>
      <c r="O7739" s="9" t="s">
        <v>23191</v>
      </c>
      <c r="P7739" s="12">
        <v>1</v>
      </c>
      <c r="Q7739" s="12" t="s">
        <v>28</v>
      </c>
      <c r="R7739" s="12"/>
      <c r="S7739" s="12">
        <v>1</v>
      </c>
      <c r="T7739" s="9" t="s">
        <v>23326</v>
      </c>
      <c r="U7739" s="9" t="s">
        <v>23316</v>
      </c>
      <c r="V7739" s="9" t="s">
        <v>23326</v>
      </c>
      <c r="W7739" s="14">
        <v>2</v>
      </c>
    </row>
    <row r="7740" spans="1:23" x14ac:dyDescent="0.25">
      <c r="A7740" s="8">
        <v>4400</v>
      </c>
      <c r="B7740" s="9" t="s">
        <v>28131</v>
      </c>
      <c r="C7740" s="9" t="s">
        <v>23182</v>
      </c>
      <c r="D7740" s="9" t="s">
        <v>28132</v>
      </c>
      <c r="E7740" s="9"/>
      <c r="F7740" s="9" t="s">
        <v>28133</v>
      </c>
      <c r="G7740" s="12">
        <v>6</v>
      </c>
      <c r="H7740" s="9" t="s">
        <v>851</v>
      </c>
      <c r="I7740" s="9" t="s">
        <v>851</v>
      </c>
      <c r="J7740" s="12">
        <v>1</v>
      </c>
      <c r="K7740" s="16">
        <v>43417</v>
      </c>
      <c r="L7740" s="86">
        <f>(Tabla2[[#This Row],[release_year]]-'VARIANZA Y DES. EST'!$L$11)^2</f>
        <v>14.590890603358293</v>
      </c>
      <c r="M7740" s="12">
        <v>2018</v>
      </c>
      <c r="N7740" s="9" t="s">
        <v>76</v>
      </c>
      <c r="O7740" s="9" t="s">
        <v>23191</v>
      </c>
      <c r="P7740" s="12">
        <v>1</v>
      </c>
      <c r="Q7740" s="12" t="s">
        <v>28</v>
      </c>
      <c r="R7740" s="12"/>
      <c r="S7740" s="12">
        <v>1</v>
      </c>
      <c r="T7740" s="9" t="s">
        <v>23445</v>
      </c>
      <c r="U7740" s="9" t="s">
        <v>23193</v>
      </c>
      <c r="V7740" s="9" t="s">
        <v>23445</v>
      </c>
      <c r="W7740" s="14">
        <v>3</v>
      </c>
    </row>
    <row r="7741" spans="1:23" x14ac:dyDescent="0.25">
      <c r="A7741" s="8">
        <v>4401</v>
      </c>
      <c r="B7741" s="9" t="s">
        <v>28134</v>
      </c>
      <c r="C7741" s="9" t="s">
        <v>23182</v>
      </c>
      <c r="D7741" s="10" t="s">
        <v>28135</v>
      </c>
      <c r="E7741" s="11"/>
      <c r="F7741" s="9"/>
      <c r="G7741" s="12">
        <v>0</v>
      </c>
      <c r="H7741" s="9" t="s">
        <v>184</v>
      </c>
      <c r="I7741" s="9" t="s">
        <v>28136</v>
      </c>
      <c r="J7741" s="12">
        <v>3</v>
      </c>
      <c r="K7741" s="16">
        <v>43414</v>
      </c>
      <c r="L7741" s="86">
        <f>(Tabla2[[#This Row],[release_year]]-'VARIANZA Y DES. EST'!$L$11)^2</f>
        <v>7.9512857435875226</v>
      </c>
      <c r="M7741" s="12">
        <v>2017</v>
      </c>
      <c r="N7741" s="9" t="s">
        <v>82</v>
      </c>
      <c r="O7741" s="9" t="s">
        <v>23191</v>
      </c>
      <c r="P7741" s="12">
        <v>1</v>
      </c>
      <c r="Q7741" s="12" t="s">
        <v>28</v>
      </c>
      <c r="R7741" s="12"/>
      <c r="S7741" s="12">
        <v>1</v>
      </c>
      <c r="T7741" s="9" t="s">
        <v>23837</v>
      </c>
      <c r="U7741" s="9" t="s">
        <v>23197</v>
      </c>
      <c r="V7741" s="9" t="s">
        <v>23837</v>
      </c>
      <c r="W7741" s="14">
        <v>3</v>
      </c>
    </row>
    <row r="7742" spans="1:23" x14ac:dyDescent="0.25">
      <c r="A7742" s="8">
        <v>4404</v>
      </c>
      <c r="B7742" s="9" t="s">
        <v>28137</v>
      </c>
      <c r="C7742" s="9" t="s">
        <v>23182</v>
      </c>
      <c r="D7742" s="10" t="s">
        <v>28138</v>
      </c>
      <c r="E7742" s="11"/>
      <c r="F7742" s="9" t="s">
        <v>28139</v>
      </c>
      <c r="G7742" s="12">
        <v>8</v>
      </c>
      <c r="H7742" s="9" t="s">
        <v>25</v>
      </c>
      <c r="I7742" s="9" t="s">
        <v>25</v>
      </c>
      <c r="J7742" s="12">
        <v>1</v>
      </c>
      <c r="K7742" s="13">
        <v>43413</v>
      </c>
      <c r="L7742" s="86">
        <f>(Tabla2[[#This Row],[release_year]]-'VARIANZA Y DES. EST'!$L$11)^2</f>
        <v>14.590890603358293</v>
      </c>
      <c r="M7742" s="12">
        <v>2018</v>
      </c>
      <c r="N7742" s="9" t="s">
        <v>76</v>
      </c>
      <c r="O7742" s="9" t="s">
        <v>23191</v>
      </c>
      <c r="P7742" s="12">
        <v>1</v>
      </c>
      <c r="Q7742" s="12" t="s">
        <v>28</v>
      </c>
      <c r="R7742" s="12"/>
      <c r="S7742" s="12">
        <v>1</v>
      </c>
      <c r="T7742" s="9" t="s">
        <v>27317</v>
      </c>
      <c r="U7742" s="9" t="s">
        <v>23197</v>
      </c>
      <c r="V7742" s="9" t="s">
        <v>27317</v>
      </c>
      <c r="W7742" s="14">
        <v>2</v>
      </c>
    </row>
    <row r="7743" spans="1:23" x14ac:dyDescent="0.25">
      <c r="A7743" s="8">
        <v>4406</v>
      </c>
      <c r="B7743" s="9" t="s">
        <v>28140</v>
      </c>
      <c r="C7743" s="9" t="s">
        <v>23182</v>
      </c>
      <c r="D7743" s="9" t="s">
        <v>28141</v>
      </c>
      <c r="E7743" s="9"/>
      <c r="F7743" s="9" t="s">
        <v>28142</v>
      </c>
      <c r="G7743" s="12">
        <v>8</v>
      </c>
      <c r="H7743" s="9" t="s">
        <v>858</v>
      </c>
      <c r="I7743" s="9" t="s">
        <v>858</v>
      </c>
      <c r="J7743" s="12">
        <v>1</v>
      </c>
      <c r="K7743" s="13">
        <v>43413</v>
      </c>
      <c r="L7743" s="86">
        <f>(Tabla2[[#This Row],[release_year]]-'VARIANZA Y DES. EST'!$L$11)^2</f>
        <v>14.590890603358293</v>
      </c>
      <c r="M7743" s="12">
        <v>2018</v>
      </c>
      <c r="N7743" s="9" t="s">
        <v>76</v>
      </c>
      <c r="O7743" s="9" t="s">
        <v>23191</v>
      </c>
      <c r="P7743" s="12">
        <v>1</v>
      </c>
      <c r="Q7743" s="12" t="s">
        <v>28</v>
      </c>
      <c r="R7743" s="12"/>
      <c r="S7743" s="12">
        <v>1</v>
      </c>
      <c r="T7743" s="9" t="s">
        <v>23428</v>
      </c>
      <c r="U7743" s="9" t="s">
        <v>23187</v>
      </c>
      <c r="V7743" s="9" t="s">
        <v>23428</v>
      </c>
      <c r="W7743" s="14">
        <v>2</v>
      </c>
    </row>
    <row r="7744" spans="1:23" x14ac:dyDescent="0.25">
      <c r="A7744" s="8">
        <v>4407</v>
      </c>
      <c r="B7744" s="9" t="s">
        <v>28143</v>
      </c>
      <c r="C7744" s="9" t="s">
        <v>23182</v>
      </c>
      <c r="D7744" s="10" t="s">
        <v>28144</v>
      </c>
      <c r="E7744" s="11"/>
      <c r="F7744" s="18" t="s">
        <v>28145</v>
      </c>
      <c r="G7744" s="12">
        <v>17</v>
      </c>
      <c r="H7744" s="9" t="s">
        <v>1692</v>
      </c>
      <c r="I7744" s="9" t="s">
        <v>1692</v>
      </c>
      <c r="J7744" s="12">
        <v>1</v>
      </c>
      <c r="K7744" s="13">
        <v>43413</v>
      </c>
      <c r="L7744" s="86">
        <f>(Tabla2[[#This Row],[release_year]]-'VARIANZA Y DES. EST'!$L$11)^2</f>
        <v>14.590890603358293</v>
      </c>
      <c r="M7744" s="12">
        <v>2018</v>
      </c>
      <c r="N7744" s="9" t="s">
        <v>76</v>
      </c>
      <c r="O7744" s="9" t="s">
        <v>23191</v>
      </c>
      <c r="P7744" s="12">
        <v>1</v>
      </c>
      <c r="Q7744" s="12" t="s">
        <v>28</v>
      </c>
      <c r="R7744" s="12"/>
      <c r="S7744" s="12">
        <v>1</v>
      </c>
      <c r="T7744" s="9" t="s">
        <v>23370</v>
      </c>
      <c r="U7744" s="9" t="s">
        <v>23193</v>
      </c>
      <c r="V7744" s="9" t="s">
        <v>23370</v>
      </c>
      <c r="W7744" s="14">
        <v>3</v>
      </c>
    </row>
    <row r="7745" spans="1:23" x14ac:dyDescent="0.25">
      <c r="A7745" s="8">
        <v>4408</v>
      </c>
      <c r="B7745" s="9" t="s">
        <v>28146</v>
      </c>
      <c r="C7745" s="9" t="s">
        <v>23182</v>
      </c>
      <c r="D7745" s="10" t="s">
        <v>28147</v>
      </c>
      <c r="E7745" s="11"/>
      <c r="F7745" s="9" t="s">
        <v>28148</v>
      </c>
      <c r="G7745" s="12">
        <v>6</v>
      </c>
      <c r="H7745" s="9" t="s">
        <v>1349</v>
      </c>
      <c r="I7745" s="9" t="s">
        <v>2840</v>
      </c>
      <c r="J7745" s="12">
        <v>2</v>
      </c>
      <c r="K7745" s="13">
        <v>43413</v>
      </c>
      <c r="L7745" s="86">
        <f>(Tabla2[[#This Row],[release_year]]-'VARIANZA Y DES. EST'!$L$11)^2</f>
        <v>14.590890603358293</v>
      </c>
      <c r="M7745" s="12">
        <v>2018</v>
      </c>
      <c r="N7745" s="9" t="s">
        <v>26</v>
      </c>
      <c r="O7745" s="9" t="s">
        <v>23185</v>
      </c>
      <c r="P7745" s="12">
        <v>2</v>
      </c>
      <c r="Q7745" s="12" t="s">
        <v>28</v>
      </c>
      <c r="R7745" s="12"/>
      <c r="S7745" s="12">
        <v>2</v>
      </c>
      <c r="T7745" s="9" t="s">
        <v>24733</v>
      </c>
      <c r="U7745" s="9" t="s">
        <v>23264</v>
      </c>
      <c r="V7745" s="9" t="s">
        <v>24733</v>
      </c>
      <c r="W7745" s="14">
        <v>2</v>
      </c>
    </row>
    <row r="7746" spans="1:23" x14ac:dyDescent="0.25">
      <c r="A7746" s="8">
        <v>4409</v>
      </c>
      <c r="B7746" s="9" t="s">
        <v>28149</v>
      </c>
      <c r="C7746" s="9" t="s">
        <v>23182</v>
      </c>
      <c r="D7746" s="9" t="s">
        <v>28150</v>
      </c>
      <c r="E7746" s="9"/>
      <c r="F7746" s="9"/>
      <c r="G7746" s="12">
        <v>0</v>
      </c>
      <c r="H7746" s="9" t="s">
        <v>25</v>
      </c>
      <c r="I7746" s="9" t="s">
        <v>25</v>
      </c>
      <c r="J7746" s="12">
        <v>1</v>
      </c>
      <c r="K7746" s="13">
        <v>43413</v>
      </c>
      <c r="L7746" s="86">
        <f>(Tabla2[[#This Row],[release_year]]-'VARIANZA Y DES. EST'!$L$11)^2</f>
        <v>14.590890603358293</v>
      </c>
      <c r="M7746" s="12">
        <v>2018</v>
      </c>
      <c r="N7746" s="9" t="s">
        <v>76</v>
      </c>
      <c r="O7746" s="9" t="s">
        <v>23191</v>
      </c>
      <c r="P7746" s="12">
        <v>1</v>
      </c>
      <c r="Q7746" s="12" t="s">
        <v>28</v>
      </c>
      <c r="R7746" s="12"/>
      <c r="S7746" s="12">
        <v>1</v>
      </c>
      <c r="T7746" s="9" t="s">
        <v>23290</v>
      </c>
      <c r="U7746" s="9" t="s">
        <v>23290</v>
      </c>
      <c r="V7746" s="9" t="s">
        <v>23290</v>
      </c>
      <c r="W7746" s="14">
        <v>1</v>
      </c>
    </row>
    <row r="7747" spans="1:23" x14ac:dyDescent="0.25">
      <c r="A7747" s="8">
        <v>4410</v>
      </c>
      <c r="B7747" s="9" t="s">
        <v>28151</v>
      </c>
      <c r="C7747" s="9" t="s">
        <v>23182</v>
      </c>
      <c r="D7747" s="9" t="s">
        <v>28152</v>
      </c>
      <c r="E7747" s="9"/>
      <c r="F7747" s="18" t="s">
        <v>28153</v>
      </c>
      <c r="G7747" s="12">
        <v>11</v>
      </c>
      <c r="H7747" s="9" t="s">
        <v>231</v>
      </c>
      <c r="I7747" s="9" t="s">
        <v>3005</v>
      </c>
      <c r="J7747" s="12">
        <v>2</v>
      </c>
      <c r="K7747" s="13">
        <v>43412</v>
      </c>
      <c r="L7747" s="86">
        <f>(Tabla2[[#This Row],[release_year]]-'VARIANZA Y DES. EST'!$L$11)^2</f>
        <v>7.9512857435875226</v>
      </c>
      <c r="M7747" s="12">
        <v>2017</v>
      </c>
      <c r="N7747" s="9" t="s">
        <v>76</v>
      </c>
      <c r="O7747" s="9" t="s">
        <v>23191</v>
      </c>
      <c r="P7747" s="12">
        <v>1</v>
      </c>
      <c r="Q7747" s="12" t="s">
        <v>28</v>
      </c>
      <c r="R7747" s="12"/>
      <c r="S7747" s="12">
        <v>1</v>
      </c>
      <c r="T7747" s="9" t="s">
        <v>28154</v>
      </c>
      <c r="U7747" s="9" t="s">
        <v>23193</v>
      </c>
      <c r="V7747" s="9" t="s">
        <v>28154</v>
      </c>
      <c r="W7747" s="14">
        <v>3</v>
      </c>
    </row>
    <row r="7748" spans="1:23" x14ac:dyDescent="0.25">
      <c r="A7748" s="8">
        <v>4411</v>
      </c>
      <c r="B7748" s="9" t="s">
        <v>28155</v>
      </c>
      <c r="C7748" s="9" t="s">
        <v>23182</v>
      </c>
      <c r="D7748" s="9" t="s">
        <v>28156</v>
      </c>
      <c r="E7748" s="9"/>
      <c r="F7748" s="9" t="s">
        <v>28157</v>
      </c>
      <c r="G7748" s="12">
        <v>7</v>
      </c>
      <c r="H7748" s="9" t="s">
        <v>25</v>
      </c>
      <c r="I7748" s="9" t="s">
        <v>25</v>
      </c>
      <c r="J7748" s="12">
        <v>1</v>
      </c>
      <c r="K7748" s="13">
        <v>43411</v>
      </c>
      <c r="L7748" s="86">
        <f>(Tabla2[[#This Row],[release_year]]-'VARIANZA Y DES. EST'!$L$11)^2</f>
        <v>7.9512857435875226</v>
      </c>
      <c r="M7748" s="12">
        <v>2017</v>
      </c>
      <c r="N7748" s="9" t="s">
        <v>76</v>
      </c>
      <c r="O7748" s="9" t="s">
        <v>23191</v>
      </c>
      <c r="P7748" s="12">
        <v>1</v>
      </c>
      <c r="Q7748" s="12" t="s">
        <v>28</v>
      </c>
      <c r="R7748" s="12"/>
      <c r="S7748" s="12">
        <v>1</v>
      </c>
      <c r="T7748" s="9" t="s">
        <v>23986</v>
      </c>
      <c r="U7748" s="9" t="s">
        <v>23193</v>
      </c>
      <c r="V7748" s="9" t="s">
        <v>23986</v>
      </c>
      <c r="W7748" s="14">
        <v>2</v>
      </c>
    </row>
    <row r="7749" spans="1:23" x14ac:dyDescent="0.25">
      <c r="A7749" s="8">
        <v>4414</v>
      </c>
      <c r="B7749" s="9" t="s">
        <v>28158</v>
      </c>
      <c r="C7749" s="9" t="s">
        <v>23182</v>
      </c>
      <c r="D7749" s="9" t="s">
        <v>28159</v>
      </c>
      <c r="E7749" s="9"/>
      <c r="F7749" s="9" t="s">
        <v>28160</v>
      </c>
      <c r="G7749" s="12">
        <v>6</v>
      </c>
      <c r="H7749" s="9" t="s">
        <v>3348</v>
      </c>
      <c r="I7749" s="9" t="s">
        <v>3348</v>
      </c>
      <c r="J7749" s="12">
        <v>1</v>
      </c>
      <c r="K7749" s="13">
        <v>43407</v>
      </c>
      <c r="L7749" s="86">
        <f>(Tabla2[[#This Row],[release_year]]-'VARIANZA Y DES. EST'!$L$11)^2</f>
        <v>124.99681770679673</v>
      </c>
      <c r="M7749" s="12">
        <v>2003</v>
      </c>
      <c r="N7749" s="9" t="s">
        <v>35</v>
      </c>
      <c r="O7749" s="9" t="s">
        <v>23529</v>
      </c>
      <c r="P7749" s="12">
        <v>7</v>
      </c>
      <c r="Q7749" s="12" t="s">
        <v>28</v>
      </c>
      <c r="R7749" s="12"/>
      <c r="S7749" s="12">
        <v>7</v>
      </c>
      <c r="T7749" s="9" t="s">
        <v>23428</v>
      </c>
      <c r="U7749" s="9" t="s">
        <v>23187</v>
      </c>
      <c r="V7749" s="9" t="s">
        <v>23428</v>
      </c>
      <c r="W7749" s="14">
        <v>2</v>
      </c>
    </row>
    <row r="7750" spans="1:23" x14ac:dyDescent="0.25">
      <c r="A7750" s="8">
        <v>4416</v>
      </c>
      <c r="B7750" s="9" t="s">
        <v>28161</v>
      </c>
      <c r="C7750" s="9" t="s">
        <v>23182</v>
      </c>
      <c r="D7750" s="9" t="s">
        <v>28162</v>
      </c>
      <c r="E7750" s="9"/>
      <c r="F7750" s="9" t="s">
        <v>28163</v>
      </c>
      <c r="G7750" s="12">
        <v>3</v>
      </c>
      <c r="H7750" s="12"/>
      <c r="I7750" s="9"/>
      <c r="J7750" s="12">
        <v>0</v>
      </c>
      <c r="K7750" s="13">
        <v>43406</v>
      </c>
      <c r="L7750" s="86">
        <f>(Tabla2[[#This Row],[release_year]]-'VARIANZA Y DES. EST'!$L$11)^2</f>
        <v>14.590890603358293</v>
      </c>
      <c r="M7750" s="12">
        <v>2018</v>
      </c>
      <c r="N7750" s="9" t="s">
        <v>55</v>
      </c>
      <c r="O7750" s="9" t="s">
        <v>23191</v>
      </c>
      <c r="P7750" s="12">
        <v>1</v>
      </c>
      <c r="Q7750" s="12" t="s">
        <v>28</v>
      </c>
      <c r="R7750" s="12"/>
      <c r="S7750" s="12">
        <v>1</v>
      </c>
      <c r="T7750" s="9" t="s">
        <v>23264</v>
      </c>
      <c r="U7750" s="9" t="s">
        <v>23264</v>
      </c>
      <c r="V7750" s="9" t="s">
        <v>23264</v>
      </c>
      <c r="W7750" s="14">
        <v>1</v>
      </c>
    </row>
    <row r="7751" spans="1:23" x14ac:dyDescent="0.25">
      <c r="A7751" s="8">
        <v>4431</v>
      </c>
      <c r="B7751" s="9" t="s">
        <v>28164</v>
      </c>
      <c r="C7751" s="9" t="s">
        <v>23182</v>
      </c>
      <c r="D7751" s="9" t="s">
        <v>28165</v>
      </c>
      <c r="E7751" s="18"/>
      <c r="F7751" s="9" t="s">
        <v>28166</v>
      </c>
      <c r="G7751" s="12">
        <v>3</v>
      </c>
      <c r="H7751" s="9" t="s">
        <v>1064</v>
      </c>
      <c r="I7751" s="9" t="s">
        <v>1064</v>
      </c>
      <c r="J7751" s="12">
        <v>1</v>
      </c>
      <c r="K7751" s="13">
        <v>43405</v>
      </c>
      <c r="L7751" s="86">
        <f>(Tabla2[[#This Row],[release_year]]-'VARIANZA Y DES. EST'!$L$11)^2</f>
        <v>0.67207602404598188</v>
      </c>
      <c r="M7751" s="12">
        <v>2015</v>
      </c>
      <c r="N7751" s="9" t="s">
        <v>26</v>
      </c>
      <c r="O7751" s="9" t="s">
        <v>23185</v>
      </c>
      <c r="P7751" s="12">
        <v>2</v>
      </c>
      <c r="Q7751" s="12" t="s">
        <v>28</v>
      </c>
      <c r="R7751" s="12"/>
      <c r="S7751" s="12">
        <v>2</v>
      </c>
      <c r="T7751" s="9" t="s">
        <v>26985</v>
      </c>
      <c r="U7751" s="9" t="s">
        <v>23264</v>
      </c>
      <c r="V7751" s="9" t="s">
        <v>26985</v>
      </c>
      <c r="W7751" s="14">
        <v>2</v>
      </c>
    </row>
    <row r="7752" spans="1:23" x14ac:dyDescent="0.25">
      <c r="A7752" s="8">
        <v>4437</v>
      </c>
      <c r="B7752" s="9" t="s">
        <v>28167</v>
      </c>
      <c r="C7752" s="9" t="s">
        <v>23182</v>
      </c>
      <c r="D7752" s="9" t="s">
        <v>28168</v>
      </c>
      <c r="E7752" s="9"/>
      <c r="F7752" s="9" t="s">
        <v>28169</v>
      </c>
      <c r="G7752" s="12">
        <v>6</v>
      </c>
      <c r="H7752" s="9" t="s">
        <v>25</v>
      </c>
      <c r="I7752" s="9" t="s">
        <v>25</v>
      </c>
      <c r="J7752" s="12">
        <v>1</v>
      </c>
      <c r="K7752" s="13">
        <v>43405</v>
      </c>
      <c r="L7752" s="86">
        <f>(Tabla2[[#This Row],[release_year]]-'VARIANZA Y DES. EST'!$L$11)^2</f>
        <v>14.590890603358293</v>
      </c>
      <c r="M7752" s="12">
        <v>2018</v>
      </c>
      <c r="N7752" s="9" t="s">
        <v>76</v>
      </c>
      <c r="O7752" s="9" t="s">
        <v>23255</v>
      </c>
      <c r="P7752" s="12">
        <v>3</v>
      </c>
      <c r="Q7752" s="12" t="s">
        <v>28</v>
      </c>
      <c r="R7752" s="12"/>
      <c r="S7752" s="12">
        <v>3</v>
      </c>
      <c r="T7752" s="9" t="s">
        <v>23197</v>
      </c>
      <c r="U7752" s="9" t="s">
        <v>23197</v>
      </c>
      <c r="V7752" s="9" t="s">
        <v>23197</v>
      </c>
      <c r="W7752" s="14">
        <v>1</v>
      </c>
    </row>
    <row r="7753" spans="1:23" x14ac:dyDescent="0.25">
      <c r="A7753" s="8">
        <v>4462</v>
      </c>
      <c r="B7753" s="9" t="s">
        <v>28170</v>
      </c>
      <c r="C7753" s="9" t="s">
        <v>23182</v>
      </c>
      <c r="D7753" s="10" t="s">
        <v>28171</v>
      </c>
      <c r="E7753" s="11"/>
      <c r="F7753" s="9" t="s">
        <v>28172</v>
      </c>
      <c r="G7753" s="12">
        <v>4</v>
      </c>
      <c r="H7753" s="12"/>
      <c r="I7753" s="9"/>
      <c r="J7753" s="12">
        <v>0</v>
      </c>
      <c r="K7753" s="13">
        <v>43405</v>
      </c>
      <c r="L7753" s="86">
        <f>(Tabla2[[#This Row],[release_year]]-'VARIANZA Y DES. EST'!$L$11)^2</f>
        <v>4.7532614447336705</v>
      </c>
      <c r="M7753" s="12">
        <v>2012</v>
      </c>
      <c r="N7753" s="9" t="s">
        <v>82</v>
      </c>
      <c r="O7753" s="9" t="s">
        <v>23191</v>
      </c>
      <c r="P7753" s="12">
        <v>1</v>
      </c>
      <c r="Q7753" s="12" t="s">
        <v>28</v>
      </c>
      <c r="R7753" s="12"/>
      <c r="S7753" s="12">
        <v>1</v>
      </c>
      <c r="T7753" s="9" t="s">
        <v>23212</v>
      </c>
      <c r="U7753" s="9" t="s">
        <v>23213</v>
      </c>
      <c r="V7753" s="9" t="s">
        <v>23212</v>
      </c>
      <c r="W7753" s="14">
        <v>2</v>
      </c>
    </row>
    <row r="7754" spans="1:23" x14ac:dyDescent="0.25">
      <c r="A7754" s="8">
        <v>4470</v>
      </c>
      <c r="B7754" s="9" t="s">
        <v>28173</v>
      </c>
      <c r="C7754" s="9" t="s">
        <v>23182</v>
      </c>
      <c r="D7754" s="10" t="s">
        <v>28174</v>
      </c>
      <c r="E7754" s="11"/>
      <c r="F7754" s="9" t="s">
        <v>28175</v>
      </c>
      <c r="G7754" s="12">
        <v>10</v>
      </c>
      <c r="H7754" s="9" t="s">
        <v>34</v>
      </c>
      <c r="I7754" s="9" t="s">
        <v>34</v>
      </c>
      <c r="J7754" s="12">
        <v>1</v>
      </c>
      <c r="K7754" s="16">
        <v>43403</v>
      </c>
      <c r="L7754" s="86">
        <f>(Tabla2[[#This Row],[release_year]]-'VARIANZA Y DES. EST'!$L$11)^2</f>
        <v>14.590890603358293</v>
      </c>
      <c r="M7754" s="12">
        <v>2018</v>
      </c>
      <c r="N7754" s="9" t="s">
        <v>76</v>
      </c>
      <c r="O7754" s="9" t="s">
        <v>23185</v>
      </c>
      <c r="P7754" s="12">
        <v>2</v>
      </c>
      <c r="Q7754" s="12" t="s">
        <v>28</v>
      </c>
      <c r="R7754" s="12"/>
      <c r="S7754" s="12">
        <v>2</v>
      </c>
      <c r="T7754" s="9" t="s">
        <v>23315</v>
      </c>
      <c r="U7754" s="9" t="s">
        <v>23316</v>
      </c>
      <c r="V7754" s="9" t="s">
        <v>23315</v>
      </c>
      <c r="W7754" s="14">
        <v>2</v>
      </c>
    </row>
    <row r="7755" spans="1:23" x14ac:dyDescent="0.25">
      <c r="A7755" s="8">
        <v>4477</v>
      </c>
      <c r="B7755" s="9" t="s">
        <v>28176</v>
      </c>
      <c r="C7755" s="9" t="s">
        <v>23182</v>
      </c>
      <c r="D7755" s="10" t="s">
        <v>28177</v>
      </c>
      <c r="E7755" s="11"/>
      <c r="F7755" s="9"/>
      <c r="G7755" s="12">
        <v>0</v>
      </c>
      <c r="H7755" s="9" t="s">
        <v>25</v>
      </c>
      <c r="I7755" s="9" t="s">
        <v>9099</v>
      </c>
      <c r="J7755" s="12">
        <v>2</v>
      </c>
      <c r="K7755" s="16">
        <v>43399</v>
      </c>
      <c r="L7755" s="86">
        <f>(Tabla2[[#This Row],[release_year]]-'VARIANZA Y DES. EST'!$L$11)^2</f>
        <v>14.590890603358293</v>
      </c>
      <c r="M7755" s="12">
        <v>2018</v>
      </c>
      <c r="N7755" s="9" t="s">
        <v>76</v>
      </c>
      <c r="O7755" s="9" t="s">
        <v>23191</v>
      </c>
      <c r="P7755" s="12">
        <v>1</v>
      </c>
      <c r="Q7755" s="12" t="s">
        <v>28</v>
      </c>
      <c r="R7755" s="12"/>
      <c r="S7755" s="12">
        <v>1</v>
      </c>
      <c r="T7755" s="9" t="s">
        <v>23216</v>
      </c>
      <c r="U7755" s="9" t="s">
        <v>23193</v>
      </c>
      <c r="V7755" s="9" t="s">
        <v>23216</v>
      </c>
      <c r="W7755" s="14">
        <v>3</v>
      </c>
    </row>
    <row r="7756" spans="1:23" x14ac:dyDescent="0.25">
      <c r="A7756" s="8">
        <v>4479</v>
      </c>
      <c r="B7756" s="9" t="s">
        <v>28178</v>
      </c>
      <c r="C7756" s="9" t="s">
        <v>23182</v>
      </c>
      <c r="D7756" s="10" t="s">
        <v>28179</v>
      </c>
      <c r="E7756" s="11"/>
      <c r="F7756" s="18" t="s">
        <v>28180</v>
      </c>
      <c r="G7756" s="12">
        <v>7</v>
      </c>
      <c r="H7756" s="9" t="s">
        <v>25</v>
      </c>
      <c r="I7756" s="9" t="s">
        <v>25</v>
      </c>
      <c r="J7756" s="12">
        <v>1</v>
      </c>
      <c r="K7756" s="16">
        <v>43398</v>
      </c>
      <c r="L7756" s="86">
        <f>(Tabla2[[#This Row],[release_year]]-'VARIANZA Y DES. EST'!$L$11)^2</f>
        <v>26.834446865421359</v>
      </c>
      <c r="M7756" s="12">
        <v>2009</v>
      </c>
      <c r="N7756" s="9" t="s">
        <v>82</v>
      </c>
      <c r="O7756" s="9" t="s">
        <v>23191</v>
      </c>
      <c r="P7756" s="12">
        <v>1</v>
      </c>
      <c r="Q7756" s="12" t="s">
        <v>28</v>
      </c>
      <c r="R7756" s="12"/>
      <c r="S7756" s="12">
        <v>1</v>
      </c>
      <c r="T7756" s="9" t="s">
        <v>23268</v>
      </c>
      <c r="U7756" s="9" t="s">
        <v>23264</v>
      </c>
      <c r="V7756" s="9" t="s">
        <v>23268</v>
      </c>
      <c r="W7756" s="14">
        <v>2</v>
      </c>
    </row>
    <row r="7757" spans="1:23" x14ac:dyDescent="0.25">
      <c r="A7757" s="8">
        <v>4480</v>
      </c>
      <c r="B7757" s="9" t="s">
        <v>28181</v>
      </c>
      <c r="C7757" s="9" t="s">
        <v>23182</v>
      </c>
      <c r="D7757" s="9" t="s">
        <v>28182</v>
      </c>
      <c r="E7757" s="9"/>
      <c r="F7757" s="18" t="s">
        <v>28183</v>
      </c>
      <c r="G7757" s="12">
        <v>6</v>
      </c>
      <c r="H7757" s="9" t="s">
        <v>25</v>
      </c>
      <c r="I7757" s="9" t="s">
        <v>25</v>
      </c>
      <c r="J7757" s="12">
        <v>1</v>
      </c>
      <c r="K7757" s="16">
        <v>43398</v>
      </c>
      <c r="L7757" s="86">
        <f>(Tabla2[[#This Row],[release_year]]-'VARIANZA Y DES. EST'!$L$11)^2</f>
        <v>7.9512857435875226</v>
      </c>
      <c r="M7757" s="12">
        <v>2017</v>
      </c>
      <c r="N7757" s="9" t="s">
        <v>35</v>
      </c>
      <c r="O7757" s="9" t="s">
        <v>23185</v>
      </c>
      <c r="P7757" s="12">
        <v>2</v>
      </c>
      <c r="Q7757" s="12" t="s">
        <v>28</v>
      </c>
      <c r="R7757" s="12"/>
      <c r="S7757" s="12">
        <v>2</v>
      </c>
      <c r="T7757" s="9" t="s">
        <v>23229</v>
      </c>
      <c r="U7757" s="9" t="s">
        <v>23229</v>
      </c>
      <c r="V7757" s="9" t="s">
        <v>23229</v>
      </c>
      <c r="W7757" s="14">
        <v>1</v>
      </c>
    </row>
    <row r="7758" spans="1:23" x14ac:dyDescent="0.25">
      <c r="A7758" s="8">
        <v>4484</v>
      </c>
      <c r="B7758" s="9" t="s">
        <v>28184</v>
      </c>
      <c r="C7758" s="9" t="s">
        <v>23182</v>
      </c>
      <c r="D7758" s="10" t="s">
        <v>28185</v>
      </c>
      <c r="E7758" s="11"/>
      <c r="F7758" s="9" t="s">
        <v>28186</v>
      </c>
      <c r="G7758" s="12">
        <v>2</v>
      </c>
      <c r="H7758" s="9" t="s">
        <v>2924</v>
      </c>
      <c r="I7758" s="9" t="s">
        <v>2924</v>
      </c>
      <c r="J7758" s="12">
        <v>1</v>
      </c>
      <c r="K7758" s="16">
        <v>43396</v>
      </c>
      <c r="L7758" s="86">
        <f>(Tabla2[[#This Row],[release_year]]-'VARIANZA Y DES. EST'!$L$11)^2</f>
        <v>14.590890603358293</v>
      </c>
      <c r="M7758" s="12">
        <v>2018</v>
      </c>
      <c r="N7758" s="9" t="s">
        <v>35</v>
      </c>
      <c r="O7758" s="9" t="s">
        <v>23191</v>
      </c>
      <c r="P7758" s="12">
        <v>1</v>
      </c>
      <c r="Q7758" s="12" t="s">
        <v>28</v>
      </c>
      <c r="R7758" s="12"/>
      <c r="S7758" s="12">
        <v>1</v>
      </c>
      <c r="T7758" s="9" t="s">
        <v>23558</v>
      </c>
      <c r="U7758" s="9" t="s">
        <v>23187</v>
      </c>
      <c r="V7758" s="9" t="s">
        <v>23558</v>
      </c>
      <c r="W7758" s="14">
        <v>3</v>
      </c>
    </row>
    <row r="7759" spans="1:23" x14ac:dyDescent="0.25">
      <c r="A7759" s="8">
        <v>4486</v>
      </c>
      <c r="B7759" s="9" t="s">
        <v>28187</v>
      </c>
      <c r="C7759" s="9" t="s">
        <v>23182</v>
      </c>
      <c r="D7759" s="10" t="s">
        <v>28188</v>
      </c>
      <c r="E7759" s="11"/>
      <c r="F7759" s="9"/>
      <c r="G7759" s="12">
        <v>0</v>
      </c>
      <c r="H7759" s="9" t="s">
        <v>25</v>
      </c>
      <c r="I7759" s="9" t="s">
        <v>25</v>
      </c>
      <c r="J7759" s="12">
        <v>1</v>
      </c>
      <c r="K7759" s="16">
        <v>43396</v>
      </c>
      <c r="L7759" s="86">
        <f>(Tabla2[[#This Row],[release_year]]-'VARIANZA Y DES. EST'!$L$11)^2</f>
        <v>7.9512857435875226</v>
      </c>
      <c r="M7759" s="12">
        <v>2017</v>
      </c>
      <c r="N7759" s="9" t="s">
        <v>76</v>
      </c>
      <c r="O7759" s="9" t="s">
        <v>23255</v>
      </c>
      <c r="P7759" s="12">
        <v>3</v>
      </c>
      <c r="Q7759" s="12" t="s">
        <v>28</v>
      </c>
      <c r="R7759" s="12"/>
      <c r="S7759" s="12">
        <v>3</v>
      </c>
      <c r="T7759" s="9" t="s">
        <v>23664</v>
      </c>
      <c r="U7759" s="9" t="s">
        <v>23664</v>
      </c>
      <c r="V7759" s="9" t="s">
        <v>23664</v>
      </c>
      <c r="W7759" s="14">
        <v>1</v>
      </c>
    </row>
    <row r="7760" spans="1:23" x14ac:dyDescent="0.25">
      <c r="A7760" s="8">
        <v>4488</v>
      </c>
      <c r="B7760" s="9" t="s">
        <v>28189</v>
      </c>
      <c r="C7760" s="9" t="s">
        <v>23182</v>
      </c>
      <c r="D7760" s="10" t="s">
        <v>28190</v>
      </c>
      <c r="E7760" s="11"/>
      <c r="F7760" s="9" t="s">
        <v>28191</v>
      </c>
      <c r="G7760" s="12">
        <v>6</v>
      </c>
      <c r="H7760" s="9" t="s">
        <v>2924</v>
      </c>
      <c r="I7760" s="9" t="s">
        <v>2924</v>
      </c>
      <c r="J7760" s="12">
        <v>1</v>
      </c>
      <c r="K7760" s="16">
        <v>43392</v>
      </c>
      <c r="L7760" s="86">
        <f>(Tabla2[[#This Row],[release_year]]-'VARIANZA Y DES. EST'!$L$11)^2</f>
        <v>14.590890603358293</v>
      </c>
      <c r="M7760" s="12">
        <v>2018</v>
      </c>
      <c r="N7760" s="9" t="s">
        <v>35</v>
      </c>
      <c r="O7760" s="9" t="s">
        <v>23191</v>
      </c>
      <c r="P7760" s="12">
        <v>1</v>
      </c>
      <c r="Q7760" s="12" t="s">
        <v>28</v>
      </c>
      <c r="R7760" s="12"/>
      <c r="S7760" s="12">
        <v>1</v>
      </c>
      <c r="T7760" s="9" t="s">
        <v>23201</v>
      </c>
      <c r="U7760" s="9" t="s">
        <v>23187</v>
      </c>
      <c r="V7760" s="9" t="s">
        <v>23201</v>
      </c>
      <c r="W7760" s="14">
        <v>3</v>
      </c>
    </row>
    <row r="7761" spans="1:23" x14ac:dyDescent="0.25">
      <c r="A7761" s="8">
        <v>4489</v>
      </c>
      <c r="B7761" s="9" t="s">
        <v>28192</v>
      </c>
      <c r="C7761" s="9" t="s">
        <v>23182</v>
      </c>
      <c r="D7761" s="10" t="s">
        <v>28193</v>
      </c>
      <c r="E7761" s="11"/>
      <c r="F7761" s="9" t="s">
        <v>28194</v>
      </c>
      <c r="G7761" s="12">
        <v>3</v>
      </c>
      <c r="H7761" s="9" t="s">
        <v>279</v>
      </c>
      <c r="I7761" s="9" t="s">
        <v>279</v>
      </c>
      <c r="J7761" s="12">
        <v>1</v>
      </c>
      <c r="K7761" s="16">
        <v>43392</v>
      </c>
      <c r="L7761" s="86">
        <f>(Tabla2[[#This Row],[release_year]]-'VARIANZA Y DES. EST'!$L$11)^2</f>
        <v>7.9512857435875226</v>
      </c>
      <c r="M7761" s="12">
        <v>2017</v>
      </c>
      <c r="N7761" s="9" t="s">
        <v>82</v>
      </c>
      <c r="O7761" s="9" t="s">
        <v>23191</v>
      </c>
      <c r="P7761" s="12">
        <v>1</v>
      </c>
      <c r="Q7761" s="12" t="s">
        <v>28</v>
      </c>
      <c r="R7761" s="12"/>
      <c r="S7761" s="12">
        <v>1</v>
      </c>
      <c r="T7761" s="9" t="s">
        <v>23837</v>
      </c>
      <c r="U7761" s="9" t="s">
        <v>23197</v>
      </c>
      <c r="V7761" s="9" t="s">
        <v>23837</v>
      </c>
      <c r="W7761" s="14">
        <v>3</v>
      </c>
    </row>
    <row r="7762" spans="1:23" x14ac:dyDescent="0.25">
      <c r="A7762" s="8">
        <v>4490</v>
      </c>
      <c r="B7762" s="9" t="s">
        <v>28195</v>
      </c>
      <c r="C7762" s="9" t="s">
        <v>23182</v>
      </c>
      <c r="D7762" s="10" t="s">
        <v>28196</v>
      </c>
      <c r="E7762" s="11"/>
      <c r="F7762" s="9" t="s">
        <v>28197</v>
      </c>
      <c r="G7762" s="12">
        <v>10</v>
      </c>
      <c r="H7762" s="9" t="s">
        <v>25</v>
      </c>
      <c r="I7762" s="9" t="s">
        <v>25</v>
      </c>
      <c r="J7762" s="12">
        <v>1</v>
      </c>
      <c r="K7762" s="16">
        <v>43392</v>
      </c>
      <c r="L7762" s="86">
        <f>(Tabla2[[#This Row],[release_year]]-'VARIANZA Y DES. EST'!$L$11)^2</f>
        <v>14.590890603358293</v>
      </c>
      <c r="M7762" s="12">
        <v>2018</v>
      </c>
      <c r="N7762" s="9" t="s">
        <v>82</v>
      </c>
      <c r="O7762" s="9" t="s">
        <v>23191</v>
      </c>
      <c r="P7762" s="12">
        <v>1</v>
      </c>
      <c r="Q7762" s="12" t="s">
        <v>28</v>
      </c>
      <c r="R7762" s="12"/>
      <c r="S7762" s="12">
        <v>1</v>
      </c>
      <c r="T7762" s="9" t="s">
        <v>23268</v>
      </c>
      <c r="U7762" s="9" t="s">
        <v>23264</v>
      </c>
      <c r="V7762" s="9" t="s">
        <v>23268</v>
      </c>
      <c r="W7762" s="14">
        <v>2</v>
      </c>
    </row>
    <row r="7763" spans="1:23" x14ac:dyDescent="0.25">
      <c r="A7763" s="8">
        <v>4495</v>
      </c>
      <c r="B7763" s="9" t="s">
        <v>28198</v>
      </c>
      <c r="C7763" s="9" t="s">
        <v>23182</v>
      </c>
      <c r="D7763" s="10" t="s">
        <v>28199</v>
      </c>
      <c r="E7763" s="11"/>
      <c r="F7763" s="9"/>
      <c r="G7763" s="12">
        <v>0</v>
      </c>
      <c r="H7763" s="9" t="s">
        <v>25</v>
      </c>
      <c r="I7763" s="9" t="s">
        <v>25</v>
      </c>
      <c r="J7763" s="12">
        <v>1</v>
      </c>
      <c r="K7763" s="16">
        <v>43392</v>
      </c>
      <c r="L7763" s="86">
        <f>(Tabla2[[#This Row],[release_year]]-'VARIANZA Y DES. EST'!$L$11)^2</f>
        <v>14.590890603358293</v>
      </c>
      <c r="M7763" s="12">
        <v>2018</v>
      </c>
      <c r="N7763" s="9" t="s">
        <v>35</v>
      </c>
      <c r="O7763" s="9" t="s">
        <v>23185</v>
      </c>
      <c r="P7763" s="12">
        <v>2</v>
      </c>
      <c r="Q7763" s="12" t="s">
        <v>28</v>
      </c>
      <c r="R7763" s="12"/>
      <c r="S7763" s="12">
        <v>2</v>
      </c>
      <c r="T7763" s="9" t="s">
        <v>23576</v>
      </c>
      <c r="U7763" s="9" t="s">
        <v>23193</v>
      </c>
      <c r="V7763" s="9" t="s">
        <v>23576</v>
      </c>
      <c r="W7763" s="14">
        <v>2</v>
      </c>
    </row>
    <row r="7764" spans="1:23" x14ac:dyDescent="0.25">
      <c r="A7764" s="8">
        <v>4496</v>
      </c>
      <c r="B7764" s="9" t="s">
        <v>28200</v>
      </c>
      <c r="C7764" s="9" t="s">
        <v>23182</v>
      </c>
      <c r="D7764" s="10" t="s">
        <v>28201</v>
      </c>
      <c r="E7764" s="11"/>
      <c r="F7764" s="9" t="s">
        <v>28202</v>
      </c>
      <c r="G7764" s="12">
        <v>13</v>
      </c>
      <c r="H7764" s="9" t="s">
        <v>25</v>
      </c>
      <c r="I7764" s="9" t="s">
        <v>25</v>
      </c>
      <c r="J7764" s="12">
        <v>1</v>
      </c>
      <c r="K7764" s="16">
        <v>43392</v>
      </c>
      <c r="L7764" s="86">
        <f>(Tabla2[[#This Row],[release_year]]-'VARIANZA Y DES. EST'!$L$11)^2</f>
        <v>14.590890603358293</v>
      </c>
      <c r="M7764" s="12">
        <v>2018</v>
      </c>
      <c r="N7764" s="9" t="s">
        <v>76</v>
      </c>
      <c r="O7764" s="9" t="s">
        <v>23255</v>
      </c>
      <c r="P7764" s="12">
        <v>3</v>
      </c>
      <c r="Q7764" s="12" t="s">
        <v>28</v>
      </c>
      <c r="R7764" s="12"/>
      <c r="S7764" s="12">
        <v>3</v>
      </c>
      <c r="T7764" s="9" t="s">
        <v>26369</v>
      </c>
      <c r="U7764" s="9" t="s">
        <v>23193</v>
      </c>
      <c r="V7764" s="9" t="s">
        <v>26369</v>
      </c>
      <c r="W7764" s="14">
        <v>2</v>
      </c>
    </row>
    <row r="7765" spans="1:23" x14ac:dyDescent="0.25">
      <c r="A7765" s="8">
        <v>4499</v>
      </c>
      <c r="B7765" s="9" t="s">
        <v>28203</v>
      </c>
      <c r="C7765" s="9" t="s">
        <v>23182</v>
      </c>
      <c r="D7765" s="10" t="s">
        <v>28204</v>
      </c>
      <c r="E7765" s="11"/>
      <c r="F7765" s="9" t="s">
        <v>28205</v>
      </c>
      <c r="G7765" s="12">
        <v>13</v>
      </c>
      <c r="H7765" s="9" t="s">
        <v>3836</v>
      </c>
      <c r="I7765" s="9" t="s">
        <v>3836</v>
      </c>
      <c r="J7765" s="12">
        <v>1</v>
      </c>
      <c r="K7765" s="16">
        <v>43392</v>
      </c>
      <c r="L7765" s="86">
        <f>(Tabla2[[#This Row],[release_year]]-'VARIANZA Y DES. EST'!$L$11)^2</f>
        <v>7.9512857435875226</v>
      </c>
      <c r="M7765" s="12">
        <v>2017</v>
      </c>
      <c r="N7765" s="9" t="s">
        <v>76</v>
      </c>
      <c r="O7765" s="9" t="s">
        <v>23227</v>
      </c>
      <c r="P7765" s="12">
        <v>4</v>
      </c>
      <c r="Q7765" s="12" t="s">
        <v>28</v>
      </c>
      <c r="R7765" s="12"/>
      <c r="S7765" s="12">
        <v>4</v>
      </c>
      <c r="T7765" s="9" t="s">
        <v>23542</v>
      </c>
      <c r="U7765" s="9" t="s">
        <v>23187</v>
      </c>
      <c r="V7765" s="9" t="s">
        <v>23542</v>
      </c>
      <c r="W7765" s="14">
        <v>3</v>
      </c>
    </row>
    <row r="7766" spans="1:23" x14ac:dyDescent="0.25">
      <c r="A7766" s="8">
        <v>4502</v>
      </c>
      <c r="B7766" s="9" t="s">
        <v>28206</v>
      </c>
      <c r="C7766" s="9" t="s">
        <v>23182</v>
      </c>
      <c r="D7766" s="9" t="s">
        <v>28207</v>
      </c>
      <c r="E7766" s="18"/>
      <c r="F7766" s="9" t="s">
        <v>28208</v>
      </c>
      <c r="G7766" s="12">
        <v>12</v>
      </c>
      <c r="H7766" s="9" t="s">
        <v>126</v>
      </c>
      <c r="I7766" s="9" t="s">
        <v>126</v>
      </c>
      <c r="J7766" s="12">
        <v>1</v>
      </c>
      <c r="K7766" s="16">
        <v>43392</v>
      </c>
      <c r="L7766" s="86">
        <f>(Tabla2[[#This Row],[release_year]]-'VARIANZA Y DES. EST'!$L$11)^2</f>
        <v>14.590890603358293</v>
      </c>
      <c r="M7766" s="12">
        <v>2018</v>
      </c>
      <c r="N7766" s="9" t="s">
        <v>76</v>
      </c>
      <c r="O7766" s="9" t="s">
        <v>23191</v>
      </c>
      <c r="P7766" s="12">
        <v>1</v>
      </c>
      <c r="Q7766" s="12" t="s">
        <v>28</v>
      </c>
      <c r="R7766" s="12"/>
      <c r="S7766" s="12">
        <v>1</v>
      </c>
      <c r="T7766" s="9" t="s">
        <v>28209</v>
      </c>
      <c r="U7766" s="9" t="s">
        <v>23213</v>
      </c>
      <c r="V7766" s="9" t="s">
        <v>28209</v>
      </c>
      <c r="W7766" s="14">
        <v>3</v>
      </c>
    </row>
    <row r="7767" spans="1:23" x14ac:dyDescent="0.25">
      <c r="A7767" s="8">
        <v>4504</v>
      </c>
      <c r="B7767" s="9" t="s">
        <v>28210</v>
      </c>
      <c r="C7767" s="9" t="s">
        <v>23182</v>
      </c>
      <c r="D7767" s="10" t="s">
        <v>28211</v>
      </c>
      <c r="E7767" s="11"/>
      <c r="F7767" s="9" t="s">
        <v>28212</v>
      </c>
      <c r="G7767" s="12">
        <v>6</v>
      </c>
      <c r="H7767" s="9" t="s">
        <v>160</v>
      </c>
      <c r="I7767" s="9" t="s">
        <v>160</v>
      </c>
      <c r="J7767" s="12">
        <v>1</v>
      </c>
      <c r="K7767" s="16">
        <v>43390</v>
      </c>
      <c r="L7767" s="86">
        <f>(Tabla2[[#This Row],[release_year]]-'VARIANZA Y DES. EST'!$L$11)^2</f>
        <v>4.7532614447336705</v>
      </c>
      <c r="M7767" s="12">
        <v>2012</v>
      </c>
      <c r="N7767" s="9" t="s">
        <v>82</v>
      </c>
      <c r="O7767" s="9" t="s">
        <v>23185</v>
      </c>
      <c r="P7767" s="12">
        <v>2</v>
      </c>
      <c r="Q7767" s="12" t="s">
        <v>28</v>
      </c>
      <c r="R7767" s="12"/>
      <c r="S7767" s="12">
        <v>2</v>
      </c>
      <c r="T7767" s="9" t="s">
        <v>23268</v>
      </c>
      <c r="U7767" s="9" t="s">
        <v>23264</v>
      </c>
      <c r="V7767" s="9" t="s">
        <v>23268</v>
      </c>
      <c r="W7767" s="14">
        <v>2</v>
      </c>
    </row>
    <row r="7768" spans="1:23" x14ac:dyDescent="0.25">
      <c r="A7768" s="8">
        <v>4505</v>
      </c>
      <c r="B7768" s="9" t="s">
        <v>28213</v>
      </c>
      <c r="C7768" s="9" t="s">
        <v>23182</v>
      </c>
      <c r="D7768" s="9" t="s">
        <v>28214</v>
      </c>
      <c r="E7768" s="18"/>
      <c r="F7768" s="18" t="s">
        <v>28215</v>
      </c>
      <c r="G7768" s="12">
        <v>10</v>
      </c>
      <c r="H7768" s="9" t="s">
        <v>279</v>
      </c>
      <c r="I7768" s="9" t="s">
        <v>279</v>
      </c>
      <c r="J7768" s="12">
        <v>1</v>
      </c>
      <c r="K7768" s="16">
        <v>43389</v>
      </c>
      <c r="L7768" s="86">
        <f>(Tabla2[[#This Row],[release_year]]-'VARIANZA Y DES. EST'!$L$11)^2</f>
        <v>14.590890603358293</v>
      </c>
      <c r="M7768" s="12">
        <v>2018</v>
      </c>
      <c r="N7768" s="9" t="s">
        <v>76</v>
      </c>
      <c r="O7768" s="9" t="s">
        <v>23243</v>
      </c>
      <c r="P7768" s="12">
        <v>5</v>
      </c>
      <c r="Q7768" s="12" t="s">
        <v>28</v>
      </c>
      <c r="R7768" s="12"/>
      <c r="S7768" s="12">
        <v>5</v>
      </c>
      <c r="T7768" s="9" t="s">
        <v>23655</v>
      </c>
      <c r="U7768" s="9" t="s">
        <v>23193</v>
      </c>
      <c r="V7768" s="9" t="s">
        <v>23655</v>
      </c>
      <c r="W7768" s="14">
        <v>3</v>
      </c>
    </row>
    <row r="7769" spans="1:23" x14ac:dyDescent="0.25">
      <c r="A7769" s="8">
        <v>4509</v>
      </c>
      <c r="B7769" s="9" t="s">
        <v>28216</v>
      </c>
      <c r="C7769" s="9" t="s">
        <v>23182</v>
      </c>
      <c r="D7769" s="10" t="s">
        <v>28217</v>
      </c>
      <c r="E7769" s="11"/>
      <c r="F7769" s="9"/>
      <c r="G7769" s="12">
        <v>0</v>
      </c>
      <c r="H7769" s="9" t="s">
        <v>126</v>
      </c>
      <c r="I7769" s="9" t="s">
        <v>126</v>
      </c>
      <c r="J7769" s="12">
        <v>1</v>
      </c>
      <c r="K7769" s="16">
        <v>43388</v>
      </c>
      <c r="L7769" s="86">
        <f>(Tabla2[[#This Row],[release_year]]-'VARIANZA Y DES. EST'!$L$11)^2</f>
        <v>14.590890603358293</v>
      </c>
      <c r="M7769" s="12">
        <v>2018</v>
      </c>
      <c r="N7769" s="9" t="s">
        <v>76</v>
      </c>
      <c r="O7769" s="9" t="s">
        <v>23191</v>
      </c>
      <c r="P7769" s="12">
        <v>1</v>
      </c>
      <c r="Q7769" s="12" t="s">
        <v>28</v>
      </c>
      <c r="R7769" s="12"/>
      <c r="S7769" s="12">
        <v>1</v>
      </c>
      <c r="T7769" s="9" t="s">
        <v>23627</v>
      </c>
      <c r="U7769" s="9" t="s">
        <v>23213</v>
      </c>
      <c r="V7769" s="9" t="s">
        <v>23627</v>
      </c>
      <c r="W7769" s="14">
        <v>3</v>
      </c>
    </row>
    <row r="7770" spans="1:23" x14ac:dyDescent="0.25">
      <c r="A7770" s="8">
        <v>4512</v>
      </c>
      <c r="B7770" s="9" t="s">
        <v>28218</v>
      </c>
      <c r="C7770" s="9" t="s">
        <v>23182</v>
      </c>
      <c r="D7770" s="10" t="s">
        <v>28219</v>
      </c>
      <c r="E7770" s="11"/>
      <c r="F7770" s="18" t="s">
        <v>28220</v>
      </c>
      <c r="G7770" s="12">
        <v>8</v>
      </c>
      <c r="H7770" s="12"/>
      <c r="I7770" s="9"/>
      <c r="J7770" s="12">
        <v>0</v>
      </c>
      <c r="K7770" s="16">
        <v>43385</v>
      </c>
      <c r="L7770" s="86">
        <f>(Tabla2[[#This Row],[release_year]]-'VARIANZA Y DES. EST'!$L$11)^2</f>
        <v>14.590890603358293</v>
      </c>
      <c r="M7770" s="12">
        <v>2018</v>
      </c>
      <c r="N7770" s="9" t="s">
        <v>110</v>
      </c>
      <c r="O7770" s="9" t="s">
        <v>23185</v>
      </c>
      <c r="P7770" s="12">
        <v>2</v>
      </c>
      <c r="Q7770" s="12" t="s">
        <v>28</v>
      </c>
      <c r="R7770" s="12"/>
      <c r="S7770" s="12">
        <v>2</v>
      </c>
      <c r="T7770" s="9" t="s">
        <v>28221</v>
      </c>
      <c r="U7770" s="9" t="s">
        <v>23193</v>
      </c>
      <c r="V7770" s="9" t="s">
        <v>28221</v>
      </c>
      <c r="W7770" s="14">
        <v>2</v>
      </c>
    </row>
    <row r="7771" spans="1:23" x14ac:dyDescent="0.25">
      <c r="A7771" s="8">
        <v>4515</v>
      </c>
      <c r="B7771" s="9" t="s">
        <v>28222</v>
      </c>
      <c r="C7771" s="9" t="s">
        <v>23182</v>
      </c>
      <c r="D7771" s="9" t="s">
        <v>28223</v>
      </c>
      <c r="E7771" s="18" t="s">
        <v>28224</v>
      </c>
      <c r="F7771" s="18" t="s">
        <v>28225</v>
      </c>
      <c r="G7771" s="12">
        <v>1</v>
      </c>
      <c r="H7771" s="12"/>
      <c r="I7771" s="9"/>
      <c r="J7771" s="12">
        <v>0</v>
      </c>
      <c r="K7771" s="16">
        <v>43385</v>
      </c>
      <c r="L7771" s="86">
        <f>(Tabla2[[#This Row],[release_year]]-'VARIANZA Y DES. EST'!$L$11)^2</f>
        <v>14.590890603358293</v>
      </c>
      <c r="M7771" s="12">
        <v>2018</v>
      </c>
      <c r="N7771" s="9" t="s">
        <v>76</v>
      </c>
      <c r="O7771" s="9" t="s">
        <v>23191</v>
      </c>
      <c r="P7771" s="12">
        <v>1</v>
      </c>
      <c r="Q7771" s="12" t="s">
        <v>28</v>
      </c>
      <c r="R7771" s="12"/>
      <c r="S7771" s="12">
        <v>1</v>
      </c>
      <c r="T7771" s="9" t="s">
        <v>23197</v>
      </c>
      <c r="U7771" s="9" t="s">
        <v>23197</v>
      </c>
      <c r="V7771" s="9" t="s">
        <v>23197</v>
      </c>
      <c r="W7771" s="14">
        <v>1</v>
      </c>
    </row>
    <row r="7772" spans="1:23" x14ac:dyDescent="0.25">
      <c r="A7772" s="8">
        <v>4518</v>
      </c>
      <c r="B7772" s="9" t="s">
        <v>28226</v>
      </c>
      <c r="C7772" s="9" t="s">
        <v>23182</v>
      </c>
      <c r="D7772" s="10" t="s">
        <v>28227</v>
      </c>
      <c r="E7772" s="11"/>
      <c r="F7772" s="9" t="s">
        <v>28228</v>
      </c>
      <c r="G7772" s="12">
        <v>10</v>
      </c>
      <c r="H7772" s="9" t="s">
        <v>25</v>
      </c>
      <c r="I7772" s="9" t="s">
        <v>25</v>
      </c>
      <c r="J7772" s="12">
        <v>1</v>
      </c>
      <c r="K7772" s="16">
        <v>43385</v>
      </c>
      <c r="L7772" s="86">
        <f>(Tabla2[[#This Row],[release_year]]-'VARIANZA Y DES. EST'!$L$11)^2</f>
        <v>14.590890603358293</v>
      </c>
      <c r="M7772" s="12">
        <v>2018</v>
      </c>
      <c r="N7772" s="9" t="s">
        <v>82</v>
      </c>
      <c r="O7772" s="9" t="s">
        <v>23191</v>
      </c>
      <c r="P7772" s="12">
        <v>1</v>
      </c>
      <c r="Q7772" s="12" t="s">
        <v>28</v>
      </c>
      <c r="R7772" s="12"/>
      <c r="S7772" s="12">
        <v>1</v>
      </c>
      <c r="T7772" s="9" t="s">
        <v>28229</v>
      </c>
      <c r="U7772" s="9" t="s">
        <v>23229</v>
      </c>
      <c r="V7772" s="9" t="s">
        <v>28229</v>
      </c>
      <c r="W7772" s="14">
        <v>2</v>
      </c>
    </row>
    <row r="7773" spans="1:23" x14ac:dyDescent="0.25">
      <c r="A7773" s="8">
        <v>4519</v>
      </c>
      <c r="B7773" s="9" t="s">
        <v>28230</v>
      </c>
      <c r="C7773" s="9" t="s">
        <v>23182</v>
      </c>
      <c r="D7773" s="10" t="s">
        <v>28231</v>
      </c>
      <c r="E7773" s="11"/>
      <c r="F7773" s="9" t="s">
        <v>28232</v>
      </c>
      <c r="G7773" s="12">
        <v>13</v>
      </c>
      <c r="H7773" s="9" t="s">
        <v>25</v>
      </c>
      <c r="I7773" s="9" t="s">
        <v>25</v>
      </c>
      <c r="J7773" s="12">
        <v>1</v>
      </c>
      <c r="K7773" s="16">
        <v>43385</v>
      </c>
      <c r="L7773" s="86">
        <f>(Tabla2[[#This Row],[release_year]]-'VARIANZA Y DES. EST'!$L$11)^2</f>
        <v>14.590890603358293</v>
      </c>
      <c r="M7773" s="12">
        <v>2018</v>
      </c>
      <c r="N7773" s="9" t="s">
        <v>76</v>
      </c>
      <c r="O7773" s="9" t="s">
        <v>23191</v>
      </c>
      <c r="P7773" s="12">
        <v>1</v>
      </c>
      <c r="Q7773" s="12" t="s">
        <v>28</v>
      </c>
      <c r="R7773" s="12"/>
      <c r="S7773" s="12">
        <v>1</v>
      </c>
      <c r="T7773" s="9" t="s">
        <v>23205</v>
      </c>
      <c r="U7773" s="9" t="s">
        <v>23206</v>
      </c>
      <c r="V7773" s="9" t="s">
        <v>23205</v>
      </c>
      <c r="W7773" s="14">
        <v>3</v>
      </c>
    </row>
    <row r="7774" spans="1:23" x14ac:dyDescent="0.25">
      <c r="A7774" s="8">
        <v>4521</v>
      </c>
      <c r="B7774" s="9" t="s">
        <v>28233</v>
      </c>
      <c r="C7774" s="9" t="s">
        <v>23182</v>
      </c>
      <c r="D7774" s="10" t="s">
        <v>28234</v>
      </c>
      <c r="E7774" s="11"/>
      <c r="F7774" s="9" t="s">
        <v>28235</v>
      </c>
      <c r="G7774" s="12">
        <v>19</v>
      </c>
      <c r="H7774" s="12"/>
      <c r="I7774" s="9"/>
      <c r="J7774" s="12">
        <v>0</v>
      </c>
      <c r="K7774" s="16">
        <v>43384</v>
      </c>
      <c r="L7774" s="86">
        <f>(Tabla2[[#This Row],[release_year]]-'VARIANZA Y DES. EST'!$L$11)^2</f>
        <v>14.590890603358293</v>
      </c>
      <c r="M7774" s="12">
        <v>2018</v>
      </c>
      <c r="N7774" s="9" t="s">
        <v>76</v>
      </c>
      <c r="O7774" s="9" t="s">
        <v>23191</v>
      </c>
      <c r="P7774" s="12">
        <v>1</v>
      </c>
      <c r="Q7774" s="12" t="s">
        <v>28</v>
      </c>
      <c r="R7774" s="12"/>
      <c r="S7774" s="12">
        <v>1</v>
      </c>
      <c r="T7774" s="9" t="s">
        <v>23445</v>
      </c>
      <c r="U7774" s="9" t="s">
        <v>23193</v>
      </c>
      <c r="V7774" s="9" t="s">
        <v>23445</v>
      </c>
      <c r="W7774" s="14">
        <v>3</v>
      </c>
    </row>
    <row r="7775" spans="1:23" x14ac:dyDescent="0.25">
      <c r="A7775" s="8">
        <v>4522</v>
      </c>
      <c r="B7775" s="9" t="s">
        <v>28236</v>
      </c>
      <c r="C7775" s="9" t="s">
        <v>23182</v>
      </c>
      <c r="D7775" s="10" t="s">
        <v>28237</v>
      </c>
      <c r="E7775" s="11"/>
      <c r="F7775" s="9" t="s">
        <v>28238</v>
      </c>
      <c r="G7775" s="12">
        <v>1</v>
      </c>
      <c r="H7775" s="12"/>
      <c r="I7775" s="9"/>
      <c r="J7775" s="12">
        <v>0</v>
      </c>
      <c r="K7775" s="16">
        <v>43384</v>
      </c>
      <c r="L7775" s="86">
        <f>(Tabla2[[#This Row],[release_year]]-'VARIANZA Y DES. EST'!$L$11)^2</f>
        <v>14.590890603358293</v>
      </c>
      <c r="M7775" s="12">
        <v>2018</v>
      </c>
      <c r="N7775" s="9" t="s">
        <v>82</v>
      </c>
      <c r="O7775" s="9" t="s">
        <v>23191</v>
      </c>
      <c r="P7775" s="12">
        <v>1</v>
      </c>
      <c r="Q7775" s="12" t="s">
        <v>28</v>
      </c>
      <c r="R7775" s="12"/>
      <c r="S7775" s="12">
        <v>1</v>
      </c>
      <c r="T7775" s="9" t="s">
        <v>23197</v>
      </c>
      <c r="U7775" s="9" t="s">
        <v>23197</v>
      </c>
      <c r="V7775" s="9" t="s">
        <v>23197</v>
      </c>
      <c r="W7775" s="14">
        <v>1</v>
      </c>
    </row>
    <row r="7776" spans="1:23" x14ac:dyDescent="0.25">
      <c r="A7776" s="8">
        <v>4524</v>
      </c>
      <c r="B7776" s="9" t="s">
        <v>28239</v>
      </c>
      <c r="C7776" s="9" t="s">
        <v>23182</v>
      </c>
      <c r="D7776" s="9" t="s">
        <v>28240</v>
      </c>
      <c r="E7776" s="18"/>
      <c r="F7776" s="9" t="s">
        <v>28241</v>
      </c>
      <c r="G7776" s="12">
        <v>7</v>
      </c>
      <c r="H7776" s="9" t="s">
        <v>858</v>
      </c>
      <c r="I7776" s="9" t="s">
        <v>858</v>
      </c>
      <c r="J7776" s="12">
        <v>1</v>
      </c>
      <c r="K7776" s="16">
        <v>43383</v>
      </c>
      <c r="L7776" s="86">
        <f>(Tabla2[[#This Row],[release_year]]-'VARIANZA Y DES. EST'!$L$11)^2</f>
        <v>14.590890603358293</v>
      </c>
      <c r="M7776" s="12">
        <v>2018</v>
      </c>
      <c r="N7776" s="9" t="s">
        <v>76</v>
      </c>
      <c r="O7776" s="9" t="s">
        <v>23191</v>
      </c>
      <c r="P7776" s="12">
        <v>1</v>
      </c>
      <c r="Q7776" s="12" t="s">
        <v>28</v>
      </c>
      <c r="R7776" s="12"/>
      <c r="S7776" s="12">
        <v>1</v>
      </c>
      <c r="T7776" s="9" t="s">
        <v>23445</v>
      </c>
      <c r="U7776" s="9" t="s">
        <v>23193</v>
      </c>
      <c r="V7776" s="9" t="s">
        <v>23445</v>
      </c>
      <c r="W7776" s="14">
        <v>3</v>
      </c>
    </row>
    <row r="7777" spans="1:23" x14ac:dyDescent="0.25">
      <c r="A7777" s="8">
        <v>4528</v>
      </c>
      <c r="B7777" s="9" t="s">
        <v>28242</v>
      </c>
      <c r="C7777" s="9" t="s">
        <v>23182</v>
      </c>
      <c r="D7777" s="10" t="s">
        <v>28243</v>
      </c>
      <c r="E7777" s="11"/>
      <c r="F7777" s="18" t="s">
        <v>28244</v>
      </c>
      <c r="G7777" s="12">
        <v>10</v>
      </c>
      <c r="H7777" s="9" t="s">
        <v>25</v>
      </c>
      <c r="I7777" s="9" t="s">
        <v>25</v>
      </c>
      <c r="J7777" s="12">
        <v>1</v>
      </c>
      <c r="K7777" s="13">
        <v>43381</v>
      </c>
      <c r="L7777" s="86">
        <f>(Tabla2[[#This Row],[release_year]]-'VARIANZA Y DES. EST'!$L$11)^2</f>
        <v>7.9512857435875226</v>
      </c>
      <c r="M7777" s="12">
        <v>2017</v>
      </c>
      <c r="N7777" s="9" t="s">
        <v>26</v>
      </c>
      <c r="O7777" s="9" t="s">
        <v>23227</v>
      </c>
      <c r="P7777" s="12">
        <v>4</v>
      </c>
      <c r="Q7777" s="12" t="s">
        <v>28</v>
      </c>
      <c r="R7777" s="12"/>
      <c r="S7777" s="12">
        <v>4</v>
      </c>
      <c r="T7777" s="9" t="s">
        <v>23264</v>
      </c>
      <c r="U7777" s="9" t="s">
        <v>23264</v>
      </c>
      <c r="V7777" s="9" t="s">
        <v>23264</v>
      </c>
      <c r="W7777" s="14">
        <v>1</v>
      </c>
    </row>
    <row r="7778" spans="1:23" x14ac:dyDescent="0.25">
      <c r="A7778" s="8">
        <v>4530</v>
      </c>
      <c r="B7778" s="9" t="s">
        <v>28245</v>
      </c>
      <c r="C7778" s="9" t="s">
        <v>23182</v>
      </c>
      <c r="D7778" s="10" t="s">
        <v>28246</v>
      </c>
      <c r="E7778" s="11"/>
      <c r="F7778" s="9" t="s">
        <v>28247</v>
      </c>
      <c r="G7778" s="12">
        <v>1</v>
      </c>
      <c r="H7778" s="12"/>
      <c r="I7778" s="9"/>
      <c r="J7778" s="12">
        <v>0</v>
      </c>
      <c r="K7778" s="13">
        <v>43378</v>
      </c>
      <c r="L7778" s="86">
        <f>(Tabla2[[#This Row],[release_year]]-'VARIANZA Y DES. EST'!$L$11)^2</f>
        <v>14.590890603358293</v>
      </c>
      <c r="M7778" s="12">
        <v>2018</v>
      </c>
      <c r="N7778" s="9" t="s">
        <v>35</v>
      </c>
      <c r="O7778" s="9" t="s">
        <v>23191</v>
      </c>
      <c r="P7778" s="12">
        <v>1</v>
      </c>
      <c r="Q7778" s="12" t="s">
        <v>28</v>
      </c>
      <c r="R7778" s="12"/>
      <c r="S7778" s="12">
        <v>1</v>
      </c>
      <c r="T7778" s="9" t="s">
        <v>23290</v>
      </c>
      <c r="U7778" s="9" t="s">
        <v>23290</v>
      </c>
      <c r="V7778" s="9" t="s">
        <v>23290</v>
      </c>
      <c r="W7778" s="14">
        <v>1</v>
      </c>
    </row>
    <row r="7779" spans="1:23" x14ac:dyDescent="0.25">
      <c r="A7779" s="8">
        <v>4531</v>
      </c>
      <c r="B7779" s="9" t="s">
        <v>28248</v>
      </c>
      <c r="C7779" s="9" t="s">
        <v>23182</v>
      </c>
      <c r="D7779" s="10" t="s">
        <v>28249</v>
      </c>
      <c r="E7779" s="11"/>
      <c r="F7779" s="9" t="s">
        <v>28250</v>
      </c>
      <c r="G7779" s="12">
        <v>1</v>
      </c>
      <c r="H7779" s="9" t="s">
        <v>1194</v>
      </c>
      <c r="I7779" s="9" t="s">
        <v>19628</v>
      </c>
      <c r="J7779" s="12">
        <v>2</v>
      </c>
      <c r="K7779" s="13">
        <v>43378</v>
      </c>
      <c r="L7779" s="86">
        <f>(Tabla2[[#This Row],[release_year]]-'VARIANZA Y DES. EST'!$L$11)^2</f>
        <v>14.590890603358293</v>
      </c>
      <c r="M7779" s="12">
        <v>2018</v>
      </c>
      <c r="N7779" s="9" t="s">
        <v>35</v>
      </c>
      <c r="O7779" s="9" t="s">
        <v>23191</v>
      </c>
      <c r="P7779" s="12">
        <v>1</v>
      </c>
      <c r="Q7779" s="12" t="s">
        <v>28</v>
      </c>
      <c r="R7779" s="12"/>
      <c r="S7779" s="12">
        <v>1</v>
      </c>
      <c r="T7779" s="9" t="s">
        <v>23197</v>
      </c>
      <c r="U7779" s="9" t="s">
        <v>23197</v>
      </c>
      <c r="V7779" s="9" t="s">
        <v>23197</v>
      </c>
      <c r="W7779" s="14">
        <v>1</v>
      </c>
    </row>
    <row r="7780" spans="1:23" x14ac:dyDescent="0.25">
      <c r="A7780" s="8">
        <v>4532</v>
      </c>
      <c r="B7780" s="9" t="s">
        <v>28251</v>
      </c>
      <c r="C7780" s="9" t="s">
        <v>23182</v>
      </c>
      <c r="D7780" s="9" t="s">
        <v>28252</v>
      </c>
      <c r="E7780" s="18"/>
      <c r="F7780" s="18" t="s">
        <v>28253</v>
      </c>
      <c r="G7780" s="12">
        <v>12</v>
      </c>
      <c r="H7780" s="9" t="s">
        <v>34</v>
      </c>
      <c r="I7780" s="9" t="s">
        <v>34</v>
      </c>
      <c r="J7780" s="12">
        <v>1</v>
      </c>
      <c r="K7780" s="13">
        <v>43378</v>
      </c>
      <c r="L7780" s="86">
        <f>(Tabla2[[#This Row],[release_year]]-'VARIANZA Y DES. EST'!$L$11)^2</f>
        <v>14.590890603358293</v>
      </c>
      <c r="M7780" s="12">
        <v>2018</v>
      </c>
      <c r="N7780" s="9" t="s">
        <v>35</v>
      </c>
      <c r="O7780" s="9" t="s">
        <v>23191</v>
      </c>
      <c r="P7780" s="12">
        <v>1</v>
      </c>
      <c r="Q7780" s="12" t="s">
        <v>28</v>
      </c>
      <c r="R7780" s="12"/>
      <c r="S7780" s="12">
        <v>1</v>
      </c>
      <c r="T7780" s="9" t="s">
        <v>23315</v>
      </c>
      <c r="U7780" s="9" t="s">
        <v>23316</v>
      </c>
      <c r="V7780" s="9" t="s">
        <v>23315</v>
      </c>
      <c r="W7780" s="14">
        <v>2</v>
      </c>
    </row>
    <row r="7781" spans="1:23" x14ac:dyDescent="0.25">
      <c r="A7781" s="8">
        <v>4536</v>
      </c>
      <c r="B7781" s="9" t="s">
        <v>28254</v>
      </c>
      <c r="C7781" s="9" t="s">
        <v>23182</v>
      </c>
      <c r="D7781" s="10" t="s">
        <v>28255</v>
      </c>
      <c r="E7781" s="11"/>
      <c r="F7781" s="9" t="s">
        <v>28256</v>
      </c>
      <c r="G7781" s="12">
        <v>9</v>
      </c>
      <c r="H7781" s="9" t="s">
        <v>1349</v>
      </c>
      <c r="I7781" s="9" t="s">
        <v>1349</v>
      </c>
      <c r="J7781" s="12">
        <v>1</v>
      </c>
      <c r="K7781" s="13">
        <v>43378</v>
      </c>
      <c r="L7781" s="86">
        <f>(Tabla2[[#This Row],[release_year]]-'VARIANZA Y DES. EST'!$L$11)^2</f>
        <v>14.590890603358293</v>
      </c>
      <c r="M7781" s="12">
        <v>2018</v>
      </c>
      <c r="N7781" s="9" t="s">
        <v>76</v>
      </c>
      <c r="O7781" s="9" t="s">
        <v>23191</v>
      </c>
      <c r="P7781" s="12">
        <v>1</v>
      </c>
      <c r="Q7781" s="12" t="s">
        <v>28</v>
      </c>
      <c r="R7781" s="12"/>
      <c r="S7781" s="12">
        <v>1</v>
      </c>
      <c r="T7781" s="9" t="s">
        <v>24031</v>
      </c>
      <c r="U7781" s="9" t="s">
        <v>23187</v>
      </c>
      <c r="V7781" s="9" t="s">
        <v>24031</v>
      </c>
      <c r="W7781" s="14">
        <v>3</v>
      </c>
    </row>
    <row r="7782" spans="1:23" x14ac:dyDescent="0.25">
      <c r="A7782" s="8">
        <v>4537</v>
      </c>
      <c r="B7782" s="9" t="s">
        <v>28257</v>
      </c>
      <c r="C7782" s="9" t="s">
        <v>23182</v>
      </c>
      <c r="D7782" s="10" t="s">
        <v>28258</v>
      </c>
      <c r="E7782" s="11"/>
      <c r="F7782" s="9" t="s">
        <v>28259</v>
      </c>
      <c r="G7782" s="12">
        <v>8</v>
      </c>
      <c r="H7782" s="12"/>
      <c r="I7782" s="9"/>
      <c r="J7782" s="12">
        <v>0</v>
      </c>
      <c r="K7782" s="13">
        <v>43377</v>
      </c>
      <c r="L7782" s="86">
        <f>(Tabla2[[#This Row],[release_year]]-'VARIANZA Y DES. EST'!$L$11)^2</f>
        <v>14.590890603358293</v>
      </c>
      <c r="M7782" s="12">
        <v>2018</v>
      </c>
      <c r="N7782" s="9" t="s">
        <v>82</v>
      </c>
      <c r="O7782" s="9" t="s">
        <v>23191</v>
      </c>
      <c r="P7782" s="12">
        <v>1</v>
      </c>
      <c r="Q7782" s="12" t="s">
        <v>28</v>
      </c>
      <c r="R7782" s="12"/>
      <c r="S7782" s="12">
        <v>1</v>
      </c>
      <c r="T7782" s="9" t="s">
        <v>23510</v>
      </c>
      <c r="U7782" s="9" t="s">
        <v>23316</v>
      </c>
      <c r="V7782" s="9" t="s">
        <v>23510</v>
      </c>
      <c r="W7782" s="14">
        <v>3</v>
      </c>
    </row>
    <row r="7783" spans="1:23" x14ac:dyDescent="0.25">
      <c r="A7783" s="8">
        <v>4543</v>
      </c>
      <c r="B7783" s="9" t="s">
        <v>28260</v>
      </c>
      <c r="C7783" s="9" t="s">
        <v>23182</v>
      </c>
      <c r="D7783" s="10" t="s">
        <v>28261</v>
      </c>
      <c r="E7783" s="11"/>
      <c r="F7783" s="9" t="s">
        <v>28262</v>
      </c>
      <c r="G7783" s="12">
        <v>7</v>
      </c>
      <c r="H7783" s="9" t="s">
        <v>126</v>
      </c>
      <c r="I7783" s="9" t="s">
        <v>126</v>
      </c>
      <c r="J7783" s="12">
        <v>1</v>
      </c>
      <c r="K7783" s="13">
        <v>43375</v>
      </c>
      <c r="L7783" s="86">
        <f>(Tabla2[[#This Row],[release_year]]-'VARIANZA Y DES. EST'!$L$11)^2</f>
        <v>3.2471164275211517E-2</v>
      </c>
      <c r="M7783" s="12">
        <v>2014</v>
      </c>
      <c r="N7783" s="9" t="s">
        <v>76</v>
      </c>
      <c r="O7783" s="9" t="s">
        <v>23191</v>
      </c>
      <c r="P7783" s="12">
        <v>1</v>
      </c>
      <c r="Q7783" s="12" t="s">
        <v>28</v>
      </c>
      <c r="R7783" s="12"/>
      <c r="S7783" s="12">
        <v>1</v>
      </c>
      <c r="T7783" s="9" t="s">
        <v>28263</v>
      </c>
      <c r="U7783" s="9" t="s">
        <v>23213</v>
      </c>
      <c r="V7783" s="9" t="s">
        <v>28263</v>
      </c>
      <c r="W7783" s="14">
        <v>3</v>
      </c>
    </row>
    <row r="7784" spans="1:23" x14ac:dyDescent="0.25">
      <c r="A7784" s="8">
        <v>4550</v>
      </c>
      <c r="B7784" s="9" t="s">
        <v>28264</v>
      </c>
      <c r="C7784" s="9" t="s">
        <v>23182</v>
      </c>
      <c r="D7784" s="10" t="s">
        <v>28265</v>
      </c>
      <c r="E7784" s="11"/>
      <c r="F7784" s="9" t="s">
        <v>28266</v>
      </c>
      <c r="G7784" s="12">
        <v>6</v>
      </c>
      <c r="H7784" s="9" t="s">
        <v>126</v>
      </c>
      <c r="I7784" s="9" t="s">
        <v>126</v>
      </c>
      <c r="J7784" s="12">
        <v>1</v>
      </c>
      <c r="K7784" s="13">
        <v>43375</v>
      </c>
      <c r="L7784" s="86">
        <f>(Tabla2[[#This Row],[release_year]]-'VARIANZA Y DES. EST'!$L$11)^2</f>
        <v>26.834446865421359</v>
      </c>
      <c r="M7784" s="12">
        <v>2009</v>
      </c>
      <c r="N7784" s="9" t="s">
        <v>76</v>
      </c>
      <c r="O7784" s="9" t="s">
        <v>23191</v>
      </c>
      <c r="P7784" s="12">
        <v>1</v>
      </c>
      <c r="Q7784" s="12" t="s">
        <v>28</v>
      </c>
      <c r="R7784" s="12"/>
      <c r="S7784" s="12">
        <v>1</v>
      </c>
      <c r="T7784" s="9" t="s">
        <v>24021</v>
      </c>
      <c r="U7784" s="9" t="s">
        <v>23213</v>
      </c>
      <c r="V7784" s="9" t="s">
        <v>24021</v>
      </c>
      <c r="W7784" s="14">
        <v>2</v>
      </c>
    </row>
    <row r="7785" spans="1:23" x14ac:dyDescent="0.25">
      <c r="A7785" s="8">
        <v>4551</v>
      </c>
      <c r="B7785" s="9" t="s">
        <v>28267</v>
      </c>
      <c r="C7785" s="9" t="s">
        <v>23182</v>
      </c>
      <c r="D7785" s="10" t="s">
        <v>28268</v>
      </c>
      <c r="E7785" s="11"/>
      <c r="F7785" s="9" t="s">
        <v>28269</v>
      </c>
      <c r="G7785" s="12">
        <v>6</v>
      </c>
      <c r="H7785" s="9" t="s">
        <v>126</v>
      </c>
      <c r="I7785" s="9" t="s">
        <v>28270</v>
      </c>
      <c r="J7785" s="12">
        <v>2</v>
      </c>
      <c r="K7785" s="13">
        <v>43375</v>
      </c>
      <c r="L7785" s="86">
        <f>(Tabla2[[#This Row],[release_year]]-'VARIANZA Y DES. EST'!$L$11)^2</f>
        <v>1779.1690670539028</v>
      </c>
      <c r="M7785" s="12">
        <v>1972</v>
      </c>
      <c r="N7785" s="9" t="s">
        <v>76</v>
      </c>
      <c r="O7785" s="9" t="s">
        <v>23191</v>
      </c>
      <c r="P7785" s="12">
        <v>1</v>
      </c>
      <c r="Q7785" s="12" t="s">
        <v>28</v>
      </c>
      <c r="R7785" s="12"/>
      <c r="S7785" s="12">
        <v>1</v>
      </c>
      <c r="T7785" s="9" t="s">
        <v>23428</v>
      </c>
      <c r="U7785" s="9" t="s">
        <v>23187</v>
      </c>
      <c r="V7785" s="9" t="s">
        <v>23428</v>
      </c>
      <c r="W7785" s="14">
        <v>2</v>
      </c>
    </row>
    <row r="7786" spans="1:23" x14ac:dyDescent="0.25">
      <c r="A7786" s="8">
        <v>4552</v>
      </c>
      <c r="B7786" s="9" t="s">
        <v>28271</v>
      </c>
      <c r="C7786" s="9" t="s">
        <v>23182</v>
      </c>
      <c r="D7786" s="10" t="s">
        <v>28272</v>
      </c>
      <c r="E7786" s="11"/>
      <c r="F7786" s="9" t="s">
        <v>28273</v>
      </c>
      <c r="G7786" s="12">
        <v>6</v>
      </c>
      <c r="H7786" s="9" t="s">
        <v>126</v>
      </c>
      <c r="I7786" s="9" t="s">
        <v>126</v>
      </c>
      <c r="J7786" s="12">
        <v>1</v>
      </c>
      <c r="K7786" s="13">
        <v>43375</v>
      </c>
      <c r="L7786" s="86">
        <f>(Tabla2[[#This Row],[release_year]]-'VARIANZA Y DES. EST'!$L$11)^2</f>
        <v>1614.4482767734444</v>
      </c>
      <c r="M7786" s="12">
        <v>1974</v>
      </c>
      <c r="N7786" s="9" t="s">
        <v>35</v>
      </c>
      <c r="O7786" s="9" t="s">
        <v>23227</v>
      </c>
      <c r="P7786" s="12">
        <v>4</v>
      </c>
      <c r="Q7786" s="12" t="s">
        <v>28</v>
      </c>
      <c r="R7786" s="12"/>
      <c r="S7786" s="12">
        <v>4</v>
      </c>
      <c r="T7786" s="9" t="s">
        <v>24824</v>
      </c>
      <c r="U7786" s="9" t="s">
        <v>23213</v>
      </c>
      <c r="V7786" s="9" t="s">
        <v>24824</v>
      </c>
      <c r="W7786" s="14">
        <v>3</v>
      </c>
    </row>
    <row r="7787" spans="1:23" x14ac:dyDescent="0.25">
      <c r="A7787" s="8">
        <v>4554</v>
      </c>
      <c r="B7787" s="9" t="s">
        <v>28274</v>
      </c>
      <c r="C7787" s="9" t="s">
        <v>23182</v>
      </c>
      <c r="D7787" s="10" t="s">
        <v>28275</v>
      </c>
      <c r="E7787" s="11"/>
      <c r="F7787" s="9" t="s">
        <v>28276</v>
      </c>
      <c r="G7787" s="12">
        <v>6</v>
      </c>
      <c r="H7787" s="9" t="s">
        <v>25</v>
      </c>
      <c r="I7787" s="9" t="s">
        <v>1453</v>
      </c>
      <c r="J7787" s="12">
        <v>2</v>
      </c>
      <c r="K7787" s="13">
        <v>43375</v>
      </c>
      <c r="L7787" s="86">
        <f>(Tabla2[[#This Row],[release_year]]-'VARIANZA Y DES. EST'!$L$11)^2</f>
        <v>84.276027426338274</v>
      </c>
      <c r="M7787" s="12">
        <v>2005</v>
      </c>
      <c r="N7787" s="9" t="s">
        <v>76</v>
      </c>
      <c r="O7787" s="9" t="s">
        <v>23191</v>
      </c>
      <c r="P7787" s="12">
        <v>1</v>
      </c>
      <c r="Q7787" s="12" t="s">
        <v>28</v>
      </c>
      <c r="R7787" s="12"/>
      <c r="S7787" s="12">
        <v>1</v>
      </c>
      <c r="T7787" s="9" t="s">
        <v>27989</v>
      </c>
      <c r="U7787" s="9" t="s">
        <v>23213</v>
      </c>
      <c r="V7787" s="9" t="s">
        <v>27989</v>
      </c>
      <c r="W7787" s="14">
        <v>2</v>
      </c>
    </row>
    <row r="7788" spans="1:23" x14ac:dyDescent="0.25">
      <c r="A7788" s="8">
        <v>4571</v>
      </c>
      <c r="B7788" s="9" t="s">
        <v>28277</v>
      </c>
      <c r="C7788" s="9" t="s">
        <v>23182</v>
      </c>
      <c r="D7788" s="9" t="s">
        <v>28278</v>
      </c>
      <c r="E7788" s="18"/>
      <c r="F7788" s="18" t="s">
        <v>28279</v>
      </c>
      <c r="G7788" s="12">
        <v>2</v>
      </c>
      <c r="H7788" s="9" t="s">
        <v>25</v>
      </c>
      <c r="I7788" s="9" t="s">
        <v>25</v>
      </c>
      <c r="J7788" s="12">
        <v>1</v>
      </c>
      <c r="K7788" s="13">
        <v>43374</v>
      </c>
      <c r="L7788" s="86">
        <f>(Tabla2[[#This Row],[release_year]]-'VARIANZA Y DES. EST'!$L$11)^2</f>
        <v>14.590890603358293</v>
      </c>
      <c r="M7788" s="12">
        <v>2018</v>
      </c>
      <c r="N7788" s="9" t="s">
        <v>76</v>
      </c>
      <c r="O7788" s="9" t="s">
        <v>23191</v>
      </c>
      <c r="P7788" s="12">
        <v>1</v>
      </c>
      <c r="Q7788" s="12" t="s">
        <v>28</v>
      </c>
      <c r="R7788" s="12"/>
      <c r="S7788" s="12">
        <v>1</v>
      </c>
      <c r="T7788" s="9" t="s">
        <v>27640</v>
      </c>
      <c r="U7788" s="9" t="s">
        <v>23747</v>
      </c>
      <c r="V7788" s="9" t="s">
        <v>27640</v>
      </c>
      <c r="W7788" s="14">
        <v>2</v>
      </c>
    </row>
    <row r="7789" spans="1:23" x14ac:dyDescent="0.25">
      <c r="A7789" s="8">
        <v>4605</v>
      </c>
      <c r="B7789" s="9" t="s">
        <v>28280</v>
      </c>
      <c r="C7789" s="9" t="s">
        <v>23182</v>
      </c>
      <c r="D7789" s="9" t="s">
        <v>28281</v>
      </c>
      <c r="E7789" s="18"/>
      <c r="F7789" s="9" t="s">
        <v>28282</v>
      </c>
      <c r="G7789" s="12">
        <v>1</v>
      </c>
      <c r="H7789" s="9" t="s">
        <v>25</v>
      </c>
      <c r="I7789" s="9" t="s">
        <v>25</v>
      </c>
      <c r="J7789" s="12">
        <v>1</v>
      </c>
      <c r="K7789" s="13">
        <v>43374</v>
      </c>
      <c r="L7789" s="86">
        <f>(Tabla2[[#This Row],[release_year]]-'VARIANZA Y DES. EST'!$L$11)^2</f>
        <v>3.3116808838167522</v>
      </c>
      <c r="M7789" s="12">
        <v>2016</v>
      </c>
      <c r="N7789" s="9" t="s">
        <v>35</v>
      </c>
      <c r="O7789" s="9" t="s">
        <v>23191</v>
      </c>
      <c r="P7789" s="12">
        <v>1</v>
      </c>
      <c r="Q7789" s="12" t="s">
        <v>28</v>
      </c>
      <c r="R7789" s="12"/>
      <c r="S7789" s="12">
        <v>1</v>
      </c>
      <c r="T7789" s="9" t="s">
        <v>23290</v>
      </c>
      <c r="U7789" s="9" t="s">
        <v>23290</v>
      </c>
      <c r="V7789" s="9" t="s">
        <v>23290</v>
      </c>
      <c r="W7789" s="14">
        <v>1</v>
      </c>
    </row>
    <row r="7790" spans="1:23" x14ac:dyDescent="0.25">
      <c r="A7790" s="8">
        <v>4609</v>
      </c>
      <c r="B7790" s="9" t="s">
        <v>28283</v>
      </c>
      <c r="C7790" s="9" t="s">
        <v>23182</v>
      </c>
      <c r="D7790" s="10" t="s">
        <v>28284</v>
      </c>
      <c r="E7790" s="19"/>
      <c r="F7790" s="11"/>
      <c r="G7790" s="12">
        <v>0</v>
      </c>
      <c r="H7790" s="9" t="s">
        <v>126</v>
      </c>
      <c r="I7790" s="9" t="s">
        <v>126</v>
      </c>
      <c r="J7790" s="12">
        <v>1</v>
      </c>
      <c r="K7790" s="13">
        <v>43374</v>
      </c>
      <c r="L7790" s="86">
        <f>(Tabla2[[#This Row],[release_year]]-'VARIANZA Y DES. EST'!$L$11)^2</f>
        <v>14.590890603358293</v>
      </c>
      <c r="M7790" s="12">
        <v>2018</v>
      </c>
      <c r="N7790" s="9" t="s">
        <v>35</v>
      </c>
      <c r="O7790" s="9" t="s">
        <v>23191</v>
      </c>
      <c r="P7790" s="12">
        <v>1</v>
      </c>
      <c r="Q7790" s="12" t="s">
        <v>28</v>
      </c>
      <c r="R7790" s="12"/>
      <c r="S7790" s="12">
        <v>1</v>
      </c>
      <c r="T7790" s="9" t="s">
        <v>23627</v>
      </c>
      <c r="U7790" s="9" t="s">
        <v>23213</v>
      </c>
      <c r="V7790" s="9" t="s">
        <v>23627</v>
      </c>
      <c r="W7790" s="14">
        <v>3</v>
      </c>
    </row>
    <row r="7791" spans="1:23" x14ac:dyDescent="0.25">
      <c r="A7791" s="8">
        <v>4622</v>
      </c>
      <c r="B7791" s="9" t="s">
        <v>28285</v>
      </c>
      <c r="C7791" s="9" t="s">
        <v>23182</v>
      </c>
      <c r="D7791" s="10" t="s">
        <v>28286</v>
      </c>
      <c r="E7791" s="11"/>
      <c r="F7791" s="9"/>
      <c r="G7791" s="12">
        <v>0</v>
      </c>
      <c r="H7791" s="9" t="s">
        <v>25</v>
      </c>
      <c r="I7791" s="9" t="s">
        <v>25</v>
      </c>
      <c r="J7791" s="12">
        <v>1</v>
      </c>
      <c r="K7791" s="13">
        <v>43371</v>
      </c>
      <c r="L7791" s="86">
        <f>(Tabla2[[#This Row],[release_year]]-'VARIANZA Y DES. EST'!$L$11)^2</f>
        <v>14.590890603358293</v>
      </c>
      <c r="M7791" s="12">
        <v>2018</v>
      </c>
      <c r="N7791" s="9" t="s">
        <v>76</v>
      </c>
      <c r="O7791" s="9" t="s">
        <v>23191</v>
      </c>
      <c r="P7791" s="12">
        <v>1</v>
      </c>
      <c r="Q7791" s="12" t="s">
        <v>28</v>
      </c>
      <c r="R7791" s="12"/>
      <c r="S7791" s="12">
        <v>1</v>
      </c>
      <c r="T7791" s="9" t="s">
        <v>23993</v>
      </c>
      <c r="U7791" s="9" t="s">
        <v>23187</v>
      </c>
      <c r="V7791" s="9" t="s">
        <v>23993</v>
      </c>
      <c r="W7791" s="14">
        <v>3</v>
      </c>
    </row>
    <row r="7792" spans="1:23" x14ac:dyDescent="0.25">
      <c r="A7792" s="8">
        <v>4623</v>
      </c>
      <c r="B7792" s="9" t="s">
        <v>28287</v>
      </c>
      <c r="C7792" s="9" t="s">
        <v>23182</v>
      </c>
      <c r="D7792" s="10" t="s">
        <v>28288</v>
      </c>
      <c r="E7792" s="11"/>
      <c r="F7792" s="18" t="s">
        <v>28289</v>
      </c>
      <c r="G7792" s="12">
        <v>11</v>
      </c>
      <c r="H7792" s="9" t="s">
        <v>160</v>
      </c>
      <c r="I7792" s="9" t="s">
        <v>160</v>
      </c>
      <c r="J7792" s="12">
        <v>1</v>
      </c>
      <c r="K7792" s="13">
        <v>43371</v>
      </c>
      <c r="L7792" s="86">
        <f>(Tabla2[[#This Row],[release_year]]-'VARIANZA Y DES. EST'!$L$11)^2</f>
        <v>14.590890603358293</v>
      </c>
      <c r="M7792" s="12">
        <v>2018</v>
      </c>
      <c r="N7792" s="9" t="s">
        <v>110</v>
      </c>
      <c r="O7792" s="9" t="s">
        <v>23185</v>
      </c>
      <c r="P7792" s="12">
        <v>2</v>
      </c>
      <c r="Q7792" s="12" t="s">
        <v>28</v>
      </c>
      <c r="R7792" s="12"/>
      <c r="S7792" s="12">
        <v>2</v>
      </c>
      <c r="T7792" s="9" t="s">
        <v>23264</v>
      </c>
      <c r="U7792" s="9" t="s">
        <v>23264</v>
      </c>
      <c r="V7792" s="9" t="s">
        <v>23264</v>
      </c>
      <c r="W7792" s="14">
        <v>1</v>
      </c>
    </row>
    <row r="7793" spans="1:23" x14ac:dyDescent="0.25">
      <c r="A7793" s="8">
        <v>4624</v>
      </c>
      <c r="B7793" s="9" t="s">
        <v>28290</v>
      </c>
      <c r="C7793" s="9" t="s">
        <v>23182</v>
      </c>
      <c r="D7793" s="10" t="s">
        <v>28291</v>
      </c>
      <c r="E7793" s="11"/>
      <c r="F7793" s="18" t="s">
        <v>28292</v>
      </c>
      <c r="G7793" s="12">
        <v>21</v>
      </c>
      <c r="H7793" s="9" t="s">
        <v>1349</v>
      </c>
      <c r="I7793" s="9" t="s">
        <v>2840</v>
      </c>
      <c r="J7793" s="12">
        <v>2</v>
      </c>
      <c r="K7793" s="13">
        <v>43371</v>
      </c>
      <c r="L7793" s="86">
        <f>(Tabla2[[#This Row],[release_year]]-'VARIANZA Y DES. EST'!$L$11)^2</f>
        <v>14.590890603358293</v>
      </c>
      <c r="M7793" s="12">
        <v>2018</v>
      </c>
      <c r="N7793" s="9" t="s">
        <v>110</v>
      </c>
      <c r="O7793" s="9" t="s">
        <v>23255</v>
      </c>
      <c r="P7793" s="12">
        <v>3</v>
      </c>
      <c r="Q7793" s="12" t="s">
        <v>28</v>
      </c>
      <c r="R7793" s="12"/>
      <c r="S7793" s="12">
        <v>3</v>
      </c>
      <c r="T7793" s="9" t="s">
        <v>23268</v>
      </c>
      <c r="U7793" s="9" t="s">
        <v>23264</v>
      </c>
      <c r="V7793" s="9" t="s">
        <v>23268</v>
      </c>
      <c r="W7793" s="14">
        <v>2</v>
      </c>
    </row>
    <row r="7794" spans="1:23" x14ac:dyDescent="0.25">
      <c r="A7794" s="8">
        <v>4628</v>
      </c>
      <c r="B7794" s="9" t="s">
        <v>28293</v>
      </c>
      <c r="C7794" s="9" t="s">
        <v>23182</v>
      </c>
      <c r="D7794" s="9" t="s">
        <v>28294</v>
      </c>
      <c r="E7794" s="9"/>
      <c r="F7794" s="18"/>
      <c r="G7794" s="12">
        <v>0</v>
      </c>
      <c r="H7794" s="12"/>
      <c r="I7794" s="9"/>
      <c r="J7794" s="12">
        <v>0</v>
      </c>
      <c r="K7794" s="13">
        <v>43364</v>
      </c>
      <c r="L7794" s="86">
        <f>(Tabla2[[#This Row],[release_year]]-'VARIANZA Y DES. EST'!$L$11)^2</f>
        <v>14.590890603358293</v>
      </c>
      <c r="M7794" s="12">
        <v>2018</v>
      </c>
      <c r="N7794" s="9" t="s">
        <v>76</v>
      </c>
      <c r="O7794" s="9" t="s">
        <v>23191</v>
      </c>
      <c r="P7794" s="12">
        <v>1</v>
      </c>
      <c r="Q7794" s="12" t="s">
        <v>28</v>
      </c>
      <c r="R7794" s="12"/>
      <c r="S7794" s="12">
        <v>1</v>
      </c>
      <c r="T7794" s="9" t="s">
        <v>28295</v>
      </c>
      <c r="U7794" s="9" t="s">
        <v>23290</v>
      </c>
      <c r="V7794" s="9" t="s">
        <v>28295</v>
      </c>
      <c r="W7794" s="14">
        <v>3</v>
      </c>
    </row>
    <row r="7795" spans="1:23" x14ac:dyDescent="0.25">
      <c r="A7795" s="8">
        <v>4629</v>
      </c>
      <c r="B7795" s="9" t="s">
        <v>28296</v>
      </c>
      <c r="C7795" s="9" t="s">
        <v>23182</v>
      </c>
      <c r="D7795" s="10" t="s">
        <v>28297</v>
      </c>
      <c r="E7795" s="11"/>
      <c r="F7795" s="9" t="s">
        <v>28298</v>
      </c>
      <c r="G7795" s="12">
        <v>11</v>
      </c>
      <c r="H7795" s="9" t="s">
        <v>34</v>
      </c>
      <c r="I7795" s="9" t="s">
        <v>34</v>
      </c>
      <c r="J7795" s="12">
        <v>1</v>
      </c>
      <c r="K7795" s="13">
        <v>43364</v>
      </c>
      <c r="L7795" s="86">
        <f>(Tabla2[[#This Row],[release_year]]-'VARIANZA Y DES. EST'!$L$11)^2</f>
        <v>14.590890603358293</v>
      </c>
      <c r="M7795" s="12">
        <v>2018</v>
      </c>
      <c r="N7795" s="9" t="s">
        <v>35</v>
      </c>
      <c r="O7795" s="9" t="s">
        <v>23191</v>
      </c>
      <c r="P7795" s="12">
        <v>1</v>
      </c>
      <c r="Q7795" s="12" t="s">
        <v>28</v>
      </c>
      <c r="R7795" s="12"/>
      <c r="S7795" s="12">
        <v>1</v>
      </c>
      <c r="T7795" s="9" t="s">
        <v>23315</v>
      </c>
      <c r="U7795" s="9" t="s">
        <v>23316</v>
      </c>
      <c r="V7795" s="9" t="s">
        <v>23315</v>
      </c>
      <c r="W7795" s="14">
        <v>2</v>
      </c>
    </row>
    <row r="7796" spans="1:23" x14ac:dyDescent="0.25">
      <c r="A7796" s="8">
        <v>4630</v>
      </c>
      <c r="B7796" s="9" t="s">
        <v>28299</v>
      </c>
      <c r="C7796" s="9" t="s">
        <v>23182</v>
      </c>
      <c r="D7796" s="9" t="s">
        <v>28300</v>
      </c>
      <c r="E7796" s="9"/>
      <c r="F7796" s="9" t="s">
        <v>28301</v>
      </c>
      <c r="G7796" s="12">
        <v>9</v>
      </c>
      <c r="H7796" s="9" t="s">
        <v>25</v>
      </c>
      <c r="I7796" s="9" t="s">
        <v>25</v>
      </c>
      <c r="J7796" s="12">
        <v>1</v>
      </c>
      <c r="K7796" s="13">
        <v>43364</v>
      </c>
      <c r="L7796" s="86">
        <f>(Tabla2[[#This Row],[release_year]]-'VARIANZA Y DES. EST'!$L$11)^2</f>
        <v>14.590890603358293</v>
      </c>
      <c r="M7796" s="12">
        <v>2018</v>
      </c>
      <c r="N7796" s="9" t="s">
        <v>76</v>
      </c>
      <c r="O7796" s="9" t="s">
        <v>23191</v>
      </c>
      <c r="P7796" s="12">
        <v>1</v>
      </c>
      <c r="Q7796" s="12" t="s">
        <v>28</v>
      </c>
      <c r="R7796" s="12"/>
      <c r="S7796" s="12">
        <v>1</v>
      </c>
      <c r="T7796" s="9" t="s">
        <v>28302</v>
      </c>
      <c r="U7796" s="9" t="s">
        <v>23229</v>
      </c>
      <c r="V7796" s="9" t="s">
        <v>28302</v>
      </c>
      <c r="W7796" s="14">
        <v>3</v>
      </c>
    </row>
    <row r="7797" spans="1:23" x14ac:dyDescent="0.25">
      <c r="A7797" s="8">
        <v>4633</v>
      </c>
      <c r="B7797" s="9" t="s">
        <v>28303</v>
      </c>
      <c r="C7797" s="9" t="s">
        <v>23182</v>
      </c>
      <c r="D7797" s="10" t="s">
        <v>28304</v>
      </c>
      <c r="E7797" s="11"/>
      <c r="F7797" s="18" t="s">
        <v>28305</v>
      </c>
      <c r="G7797" s="12">
        <v>4</v>
      </c>
      <c r="H7797" s="9" t="s">
        <v>25</v>
      </c>
      <c r="I7797" s="9" t="s">
        <v>25</v>
      </c>
      <c r="J7797" s="12">
        <v>1</v>
      </c>
      <c r="K7797" s="13">
        <v>43364</v>
      </c>
      <c r="L7797" s="86">
        <f>(Tabla2[[#This Row],[release_year]]-'VARIANZA Y DES. EST'!$L$11)^2</f>
        <v>14.590890603358293</v>
      </c>
      <c r="M7797" s="12">
        <v>2018</v>
      </c>
      <c r="N7797" s="9" t="s">
        <v>35</v>
      </c>
      <c r="O7797" s="9" t="s">
        <v>23191</v>
      </c>
      <c r="P7797" s="12">
        <v>1</v>
      </c>
      <c r="Q7797" s="12" t="s">
        <v>28</v>
      </c>
      <c r="R7797" s="12"/>
      <c r="S7797" s="12">
        <v>1</v>
      </c>
      <c r="T7797" s="9" t="s">
        <v>23320</v>
      </c>
      <c r="U7797" s="9" t="s">
        <v>23193</v>
      </c>
      <c r="V7797" s="9" t="s">
        <v>23320</v>
      </c>
      <c r="W7797" s="14">
        <v>3</v>
      </c>
    </row>
    <row r="7798" spans="1:23" x14ac:dyDescent="0.25">
      <c r="A7798" s="8">
        <v>4634</v>
      </c>
      <c r="B7798" s="9" t="s">
        <v>28306</v>
      </c>
      <c r="C7798" s="9" t="s">
        <v>23182</v>
      </c>
      <c r="D7798" s="10" t="s">
        <v>28307</v>
      </c>
      <c r="E7798" s="11"/>
      <c r="F7798" s="9" t="s">
        <v>28308</v>
      </c>
      <c r="G7798" s="12">
        <v>9</v>
      </c>
      <c r="H7798" s="9" t="s">
        <v>34</v>
      </c>
      <c r="I7798" s="9" t="s">
        <v>34</v>
      </c>
      <c r="J7798" s="12">
        <v>1</v>
      </c>
      <c r="K7798" s="13">
        <v>43363</v>
      </c>
      <c r="L7798" s="86">
        <f>(Tabla2[[#This Row],[release_year]]-'VARIANZA Y DES. EST'!$L$11)^2</f>
        <v>3.2471164275211517E-2</v>
      </c>
      <c r="M7798" s="12">
        <v>2014</v>
      </c>
      <c r="N7798" s="9" t="s">
        <v>82</v>
      </c>
      <c r="O7798" s="9" t="s">
        <v>23191</v>
      </c>
      <c r="P7798" s="12">
        <v>1</v>
      </c>
      <c r="Q7798" s="12" t="s">
        <v>28</v>
      </c>
      <c r="R7798" s="12"/>
      <c r="S7798" s="12">
        <v>1</v>
      </c>
      <c r="T7798" s="9" t="s">
        <v>23315</v>
      </c>
      <c r="U7798" s="9" t="s">
        <v>23316</v>
      </c>
      <c r="V7798" s="9" t="s">
        <v>23315</v>
      </c>
      <c r="W7798" s="14">
        <v>2</v>
      </c>
    </row>
    <row r="7799" spans="1:23" x14ac:dyDescent="0.25">
      <c r="A7799" s="8">
        <v>4635</v>
      </c>
      <c r="B7799" s="9" t="s">
        <v>28309</v>
      </c>
      <c r="C7799" s="9" t="s">
        <v>23182</v>
      </c>
      <c r="D7799" s="10" t="s">
        <v>28310</v>
      </c>
      <c r="E7799" s="11"/>
      <c r="F7799" s="18" t="s">
        <v>28311</v>
      </c>
      <c r="G7799" s="12">
        <v>11</v>
      </c>
      <c r="H7799" s="9" t="s">
        <v>160</v>
      </c>
      <c r="I7799" s="9" t="s">
        <v>161</v>
      </c>
      <c r="J7799" s="12">
        <v>2</v>
      </c>
      <c r="K7799" s="13">
        <v>43362</v>
      </c>
      <c r="L7799" s="86">
        <f>(Tabla2[[#This Row],[release_year]]-'VARIANZA Y DES. EST'!$L$11)^2</f>
        <v>3.3116808838167522</v>
      </c>
      <c r="M7799" s="12">
        <v>2016</v>
      </c>
      <c r="N7799" s="9" t="s">
        <v>110</v>
      </c>
      <c r="O7799" s="9" t="s">
        <v>23191</v>
      </c>
      <c r="P7799" s="12">
        <v>1</v>
      </c>
      <c r="Q7799" s="12" t="s">
        <v>28</v>
      </c>
      <c r="R7799" s="12"/>
      <c r="S7799" s="12">
        <v>1</v>
      </c>
      <c r="T7799" s="9" t="s">
        <v>23264</v>
      </c>
      <c r="U7799" s="9" t="s">
        <v>23264</v>
      </c>
      <c r="V7799" s="9" t="s">
        <v>23264</v>
      </c>
      <c r="W7799" s="14">
        <v>1</v>
      </c>
    </row>
    <row r="7800" spans="1:23" x14ac:dyDescent="0.25">
      <c r="A7800" s="8">
        <v>4636</v>
      </c>
      <c r="B7800" s="9" t="s">
        <v>28312</v>
      </c>
      <c r="C7800" s="9" t="s">
        <v>23182</v>
      </c>
      <c r="D7800" s="9" t="s">
        <v>28313</v>
      </c>
      <c r="E7800" s="9"/>
      <c r="F7800" s="9" t="s">
        <v>28314</v>
      </c>
      <c r="G7800" s="12">
        <v>5</v>
      </c>
      <c r="H7800" s="9" t="s">
        <v>92</v>
      </c>
      <c r="I7800" s="9" t="s">
        <v>92</v>
      </c>
      <c r="J7800" s="12">
        <v>1</v>
      </c>
      <c r="K7800" s="13">
        <v>43358</v>
      </c>
      <c r="L7800" s="86">
        <f>(Tabla2[[#This Row],[release_year]]-'VARIANZA Y DES. EST'!$L$11)^2</f>
        <v>7.9512857435875226</v>
      </c>
      <c r="M7800" s="12">
        <v>2017</v>
      </c>
      <c r="N7800" s="9" t="s">
        <v>35</v>
      </c>
      <c r="O7800" s="9" t="s">
        <v>23191</v>
      </c>
      <c r="P7800" s="12">
        <v>1</v>
      </c>
      <c r="Q7800" s="12" t="s">
        <v>28</v>
      </c>
      <c r="R7800" s="12"/>
      <c r="S7800" s="12">
        <v>1</v>
      </c>
      <c r="T7800" s="9" t="s">
        <v>23445</v>
      </c>
      <c r="U7800" s="9" t="s">
        <v>23193</v>
      </c>
      <c r="V7800" s="9" t="s">
        <v>23445</v>
      </c>
      <c r="W7800" s="14">
        <v>3</v>
      </c>
    </row>
    <row r="7801" spans="1:23" x14ac:dyDescent="0.25">
      <c r="A7801" s="8">
        <v>4637</v>
      </c>
      <c r="B7801" s="9" t="s">
        <v>28315</v>
      </c>
      <c r="C7801" s="9" t="s">
        <v>23182</v>
      </c>
      <c r="D7801" s="10" t="s">
        <v>28316</v>
      </c>
      <c r="E7801" s="11"/>
      <c r="F7801" s="9" t="s">
        <v>28317</v>
      </c>
      <c r="G7801" s="12">
        <v>11</v>
      </c>
      <c r="H7801" s="9" t="s">
        <v>25</v>
      </c>
      <c r="I7801" s="9" t="s">
        <v>25</v>
      </c>
      <c r="J7801" s="12">
        <v>1</v>
      </c>
      <c r="K7801" s="13">
        <v>43357</v>
      </c>
      <c r="L7801" s="86">
        <f>(Tabla2[[#This Row],[release_year]]-'VARIANZA Y DES. EST'!$L$11)^2</f>
        <v>14.590890603358293</v>
      </c>
      <c r="M7801" s="12">
        <v>2018</v>
      </c>
      <c r="N7801" s="9" t="s">
        <v>76</v>
      </c>
      <c r="O7801" s="9" t="s">
        <v>23185</v>
      </c>
      <c r="P7801" s="12">
        <v>2</v>
      </c>
      <c r="Q7801" s="12" t="s">
        <v>28</v>
      </c>
      <c r="R7801" s="12"/>
      <c r="S7801" s="12">
        <v>2</v>
      </c>
      <c r="T7801" s="9" t="s">
        <v>28318</v>
      </c>
      <c r="U7801" s="9" t="s">
        <v>23193</v>
      </c>
      <c r="V7801" s="9" t="s">
        <v>28318</v>
      </c>
      <c r="W7801" s="14">
        <v>3</v>
      </c>
    </row>
    <row r="7802" spans="1:23" x14ac:dyDescent="0.25">
      <c r="A7802" s="8">
        <v>4638</v>
      </c>
      <c r="B7802" s="9" t="s">
        <v>28319</v>
      </c>
      <c r="C7802" s="9" t="s">
        <v>23182</v>
      </c>
      <c r="D7802" s="10" t="s">
        <v>28320</v>
      </c>
      <c r="E7802" s="11"/>
      <c r="F7802" s="9"/>
      <c r="G7802" s="12">
        <v>0</v>
      </c>
      <c r="H7802" s="12"/>
      <c r="I7802" s="9"/>
      <c r="J7802" s="12">
        <v>0</v>
      </c>
      <c r="K7802" s="13">
        <v>43357</v>
      </c>
      <c r="L7802" s="86">
        <f>(Tabla2[[#This Row],[release_year]]-'VARIANZA Y DES. EST'!$L$11)^2</f>
        <v>14.590890603358293</v>
      </c>
      <c r="M7802" s="12">
        <v>2018</v>
      </c>
      <c r="N7802" s="9" t="s">
        <v>82</v>
      </c>
      <c r="O7802" s="9" t="s">
        <v>23191</v>
      </c>
      <c r="P7802" s="12">
        <v>1</v>
      </c>
      <c r="Q7802" s="12" t="s">
        <v>28</v>
      </c>
      <c r="R7802" s="12"/>
      <c r="S7802" s="12">
        <v>1</v>
      </c>
      <c r="T7802" s="9" t="s">
        <v>23374</v>
      </c>
      <c r="U7802" s="9" t="s">
        <v>23197</v>
      </c>
      <c r="V7802" s="9" t="s">
        <v>23374</v>
      </c>
      <c r="W7802" s="14">
        <v>3</v>
      </c>
    </row>
    <row r="7803" spans="1:23" x14ac:dyDescent="0.25">
      <c r="A7803" s="8">
        <v>4639</v>
      </c>
      <c r="B7803" s="9" t="s">
        <v>28321</v>
      </c>
      <c r="C7803" s="9" t="s">
        <v>23182</v>
      </c>
      <c r="D7803" s="10" t="s">
        <v>28322</v>
      </c>
      <c r="E7803" s="11"/>
      <c r="F7803" s="9" t="s">
        <v>28323</v>
      </c>
      <c r="G7803" s="12">
        <v>19</v>
      </c>
      <c r="H7803" s="9" t="s">
        <v>468</v>
      </c>
      <c r="I7803" s="9" t="s">
        <v>468</v>
      </c>
      <c r="J7803" s="12">
        <v>1</v>
      </c>
      <c r="K7803" s="13">
        <v>43357</v>
      </c>
      <c r="L7803" s="86">
        <f>(Tabla2[[#This Row],[release_year]]-'VARIANZA Y DES. EST'!$L$11)^2</f>
        <v>14.590890603358293</v>
      </c>
      <c r="M7803" s="12">
        <v>2018</v>
      </c>
      <c r="N7803" s="9" t="s">
        <v>76</v>
      </c>
      <c r="O7803" s="9" t="s">
        <v>23185</v>
      </c>
      <c r="P7803" s="12">
        <v>2</v>
      </c>
      <c r="Q7803" s="12" t="s">
        <v>28</v>
      </c>
      <c r="R7803" s="12"/>
      <c r="S7803" s="12">
        <v>2</v>
      </c>
      <c r="T7803" s="9" t="s">
        <v>23370</v>
      </c>
      <c r="U7803" s="9" t="s">
        <v>23193</v>
      </c>
      <c r="V7803" s="9" t="s">
        <v>23370</v>
      </c>
      <c r="W7803" s="14">
        <v>3</v>
      </c>
    </row>
    <row r="7804" spans="1:23" x14ac:dyDescent="0.25">
      <c r="A7804" s="8">
        <v>4640</v>
      </c>
      <c r="B7804" s="9" t="s">
        <v>28324</v>
      </c>
      <c r="C7804" s="9" t="s">
        <v>23182</v>
      </c>
      <c r="D7804" s="10" t="s">
        <v>28325</v>
      </c>
      <c r="E7804" s="19"/>
      <c r="F7804" s="11"/>
      <c r="G7804" s="12">
        <v>0</v>
      </c>
      <c r="H7804" s="9" t="s">
        <v>25</v>
      </c>
      <c r="I7804" s="9" t="s">
        <v>25</v>
      </c>
      <c r="J7804" s="12">
        <v>1</v>
      </c>
      <c r="K7804" s="13">
        <v>43357</v>
      </c>
      <c r="L7804" s="86">
        <f>(Tabla2[[#This Row],[release_year]]-'VARIANZA Y DES. EST'!$L$11)^2</f>
        <v>14.590890603358293</v>
      </c>
      <c r="M7804" s="12">
        <v>2018</v>
      </c>
      <c r="N7804" s="9" t="s">
        <v>76</v>
      </c>
      <c r="O7804" s="9" t="s">
        <v>23191</v>
      </c>
      <c r="P7804" s="12">
        <v>1</v>
      </c>
      <c r="Q7804" s="12" t="s">
        <v>28</v>
      </c>
      <c r="R7804" s="12"/>
      <c r="S7804" s="12">
        <v>1</v>
      </c>
      <c r="T7804" s="9" t="s">
        <v>23663</v>
      </c>
      <c r="U7804" s="9" t="s">
        <v>23664</v>
      </c>
      <c r="V7804" s="9" t="s">
        <v>23663</v>
      </c>
      <c r="W7804" s="14">
        <v>2</v>
      </c>
    </row>
    <row r="7805" spans="1:23" x14ac:dyDescent="0.25">
      <c r="A7805" s="8">
        <v>4641</v>
      </c>
      <c r="B7805" s="9" t="s">
        <v>28326</v>
      </c>
      <c r="C7805" s="9" t="s">
        <v>23182</v>
      </c>
      <c r="D7805" s="10" t="s">
        <v>28327</v>
      </c>
      <c r="E7805" s="11"/>
      <c r="F7805" s="9" t="s">
        <v>27004</v>
      </c>
      <c r="G7805" s="12">
        <v>10</v>
      </c>
      <c r="H7805" s="12"/>
      <c r="I7805" s="9"/>
      <c r="J7805" s="12">
        <v>0</v>
      </c>
      <c r="K7805" s="13">
        <v>43357</v>
      </c>
      <c r="L7805" s="86">
        <f>(Tabla2[[#This Row],[release_year]]-'VARIANZA Y DES. EST'!$L$11)^2</f>
        <v>14.590890603358293</v>
      </c>
      <c r="M7805" s="12">
        <v>2018</v>
      </c>
      <c r="N7805" s="9" t="s">
        <v>26</v>
      </c>
      <c r="O7805" s="9" t="s">
        <v>23191</v>
      </c>
      <c r="P7805" s="12">
        <v>1</v>
      </c>
      <c r="Q7805" s="12" t="s">
        <v>28</v>
      </c>
      <c r="R7805" s="12"/>
      <c r="S7805" s="12">
        <v>1</v>
      </c>
      <c r="T7805" s="9" t="s">
        <v>23264</v>
      </c>
      <c r="U7805" s="9" t="s">
        <v>23264</v>
      </c>
      <c r="V7805" s="9" t="s">
        <v>23264</v>
      </c>
      <c r="W7805" s="14">
        <v>1</v>
      </c>
    </row>
    <row r="7806" spans="1:23" x14ac:dyDescent="0.25">
      <c r="A7806" s="8">
        <v>4644</v>
      </c>
      <c r="B7806" s="9" t="s">
        <v>28328</v>
      </c>
      <c r="C7806" s="9" t="s">
        <v>23182</v>
      </c>
      <c r="D7806" s="10" t="s">
        <v>28329</v>
      </c>
      <c r="E7806" s="11"/>
      <c r="F7806" s="18" t="s">
        <v>28330</v>
      </c>
      <c r="G7806" s="12">
        <v>15</v>
      </c>
      <c r="H7806" s="9" t="s">
        <v>2924</v>
      </c>
      <c r="I7806" s="9" t="s">
        <v>2924</v>
      </c>
      <c r="J7806" s="12">
        <v>1</v>
      </c>
      <c r="K7806" s="13">
        <v>43357</v>
      </c>
      <c r="L7806" s="86">
        <f>(Tabla2[[#This Row],[release_year]]-'VARIANZA Y DES. EST'!$L$11)^2</f>
        <v>14.590890603358293</v>
      </c>
      <c r="M7806" s="12">
        <v>2018</v>
      </c>
      <c r="N7806" s="9" t="s">
        <v>35</v>
      </c>
      <c r="O7806" s="9" t="s">
        <v>23191</v>
      </c>
      <c r="P7806" s="12">
        <v>1</v>
      </c>
      <c r="Q7806" s="12" t="s">
        <v>28</v>
      </c>
      <c r="R7806" s="12"/>
      <c r="S7806" s="12">
        <v>1</v>
      </c>
      <c r="T7806" s="9" t="s">
        <v>25683</v>
      </c>
      <c r="U7806" s="9" t="s">
        <v>23187</v>
      </c>
      <c r="V7806" s="9" t="s">
        <v>25683</v>
      </c>
      <c r="W7806" s="14">
        <v>3</v>
      </c>
    </row>
    <row r="7807" spans="1:23" x14ac:dyDescent="0.25">
      <c r="A7807" s="8">
        <v>4646</v>
      </c>
      <c r="B7807" s="9" t="s">
        <v>28331</v>
      </c>
      <c r="C7807" s="9" t="s">
        <v>23182</v>
      </c>
      <c r="D7807" s="9" t="s">
        <v>28332</v>
      </c>
      <c r="E7807" s="9"/>
      <c r="F7807" s="9" t="s">
        <v>28333</v>
      </c>
      <c r="G7807" s="12">
        <v>8</v>
      </c>
      <c r="H7807" s="9" t="s">
        <v>1349</v>
      </c>
      <c r="I7807" s="9" t="s">
        <v>1349</v>
      </c>
      <c r="J7807" s="12">
        <v>1</v>
      </c>
      <c r="K7807" s="13">
        <v>43355</v>
      </c>
      <c r="L7807" s="86">
        <f>(Tabla2[[#This Row],[release_year]]-'VARIANZA Y DES. EST'!$L$11)^2</f>
        <v>14.590890603358293</v>
      </c>
      <c r="M7807" s="12">
        <v>2018</v>
      </c>
      <c r="N7807" s="9" t="s">
        <v>76</v>
      </c>
      <c r="O7807" s="9" t="s">
        <v>23191</v>
      </c>
      <c r="P7807" s="12">
        <v>1</v>
      </c>
      <c r="Q7807" s="12" t="s">
        <v>28</v>
      </c>
      <c r="R7807" s="12"/>
      <c r="S7807" s="12">
        <v>1</v>
      </c>
      <c r="T7807" s="9" t="s">
        <v>25838</v>
      </c>
      <c r="U7807" s="9" t="s">
        <v>23187</v>
      </c>
      <c r="V7807" s="9" t="s">
        <v>25838</v>
      </c>
      <c r="W7807" s="14">
        <v>3</v>
      </c>
    </row>
    <row r="7808" spans="1:23" x14ac:dyDescent="0.25">
      <c r="A7808" s="8">
        <v>4648</v>
      </c>
      <c r="B7808" s="9" t="s">
        <v>28334</v>
      </c>
      <c r="C7808" s="9" t="s">
        <v>23182</v>
      </c>
      <c r="D7808" s="10" t="s">
        <v>28335</v>
      </c>
      <c r="E7808" s="11"/>
      <c r="F7808" s="18" t="s">
        <v>28336</v>
      </c>
      <c r="G7808" s="12">
        <v>1</v>
      </c>
      <c r="H7808" s="9" t="s">
        <v>25</v>
      </c>
      <c r="I7808" s="9" t="s">
        <v>25</v>
      </c>
      <c r="J7808" s="12">
        <v>1</v>
      </c>
      <c r="K7808" s="13">
        <v>43354</v>
      </c>
      <c r="L7808" s="86">
        <f>(Tabla2[[#This Row],[release_year]]-'VARIANZA Y DES. EST'!$L$11)^2</f>
        <v>14.590890603358293</v>
      </c>
      <c r="M7808" s="12">
        <v>2018</v>
      </c>
      <c r="N7808" s="9" t="s">
        <v>76</v>
      </c>
      <c r="O7808" s="9" t="s">
        <v>23191</v>
      </c>
      <c r="P7808" s="12">
        <v>1</v>
      </c>
      <c r="Q7808" s="12" t="s">
        <v>28</v>
      </c>
      <c r="R7808" s="12"/>
      <c r="S7808" s="12">
        <v>1</v>
      </c>
      <c r="T7808" s="9" t="s">
        <v>23663</v>
      </c>
      <c r="U7808" s="9" t="s">
        <v>23664</v>
      </c>
      <c r="V7808" s="9" t="s">
        <v>23663</v>
      </c>
      <c r="W7808" s="14">
        <v>2</v>
      </c>
    </row>
    <row r="7809" spans="1:23" x14ac:dyDescent="0.25">
      <c r="A7809" s="8">
        <v>4649</v>
      </c>
      <c r="B7809" s="9" t="s">
        <v>28337</v>
      </c>
      <c r="C7809" s="9" t="s">
        <v>23182</v>
      </c>
      <c r="D7809" s="10" t="s">
        <v>28338</v>
      </c>
      <c r="E7809" s="11"/>
      <c r="F7809" s="9" t="s">
        <v>28339</v>
      </c>
      <c r="G7809" s="12">
        <v>2</v>
      </c>
      <c r="H7809" s="12"/>
      <c r="I7809" s="9"/>
      <c r="J7809" s="12">
        <v>0</v>
      </c>
      <c r="K7809" s="13">
        <v>43354</v>
      </c>
      <c r="L7809" s="86">
        <f>(Tabla2[[#This Row],[release_year]]-'VARIANZA Y DES. EST'!$L$11)^2</f>
        <v>14.590890603358293</v>
      </c>
      <c r="M7809" s="12">
        <v>2018</v>
      </c>
      <c r="N7809" s="9" t="s">
        <v>55</v>
      </c>
      <c r="O7809" s="9" t="s">
        <v>23191</v>
      </c>
      <c r="P7809" s="12">
        <v>1</v>
      </c>
      <c r="Q7809" s="12" t="s">
        <v>28</v>
      </c>
      <c r="R7809" s="12"/>
      <c r="S7809" s="12">
        <v>1</v>
      </c>
      <c r="T7809" s="9" t="s">
        <v>28340</v>
      </c>
      <c r="U7809" s="9" t="s">
        <v>23197</v>
      </c>
      <c r="V7809" s="9" t="s">
        <v>28340</v>
      </c>
      <c r="W7809" s="14">
        <v>3</v>
      </c>
    </row>
    <row r="7810" spans="1:23" x14ac:dyDescent="0.25">
      <c r="A7810" s="8">
        <v>4651</v>
      </c>
      <c r="B7810" s="9" t="s">
        <v>28341</v>
      </c>
      <c r="C7810" s="9" t="s">
        <v>23182</v>
      </c>
      <c r="D7810" s="10" t="s">
        <v>28342</v>
      </c>
      <c r="E7810" s="11"/>
      <c r="F7810" s="9" t="s">
        <v>28343</v>
      </c>
      <c r="G7810" s="12">
        <v>8</v>
      </c>
      <c r="H7810" s="12"/>
      <c r="I7810" s="9"/>
      <c r="J7810" s="12">
        <v>0</v>
      </c>
      <c r="K7810" s="13">
        <v>43352</v>
      </c>
      <c r="L7810" s="86">
        <f>(Tabla2[[#This Row],[release_year]]-'VARIANZA Y DES. EST'!$L$11)^2</f>
        <v>103.6364225665675</v>
      </c>
      <c r="M7810" s="12">
        <v>2004</v>
      </c>
      <c r="N7810" s="9" t="s">
        <v>35</v>
      </c>
      <c r="O7810" s="9" t="s">
        <v>23185</v>
      </c>
      <c r="P7810" s="12">
        <v>2</v>
      </c>
      <c r="Q7810" s="12" t="s">
        <v>28</v>
      </c>
      <c r="R7810" s="12"/>
      <c r="S7810" s="12">
        <v>2</v>
      </c>
      <c r="T7810" s="9" t="s">
        <v>23428</v>
      </c>
      <c r="U7810" s="9" t="s">
        <v>23187</v>
      </c>
      <c r="V7810" s="9" t="s">
        <v>23428</v>
      </c>
      <c r="W7810" s="14">
        <v>2</v>
      </c>
    </row>
    <row r="7811" spans="1:23" x14ac:dyDescent="0.25">
      <c r="A7811" s="8">
        <v>4652</v>
      </c>
      <c r="B7811" s="9" t="s">
        <v>28344</v>
      </c>
      <c r="C7811" s="9" t="s">
        <v>23182</v>
      </c>
      <c r="D7811" s="10" t="s">
        <v>28345</v>
      </c>
      <c r="E7811" s="11"/>
      <c r="F7811" s="18" t="s">
        <v>28346</v>
      </c>
      <c r="G7811" s="12">
        <v>12</v>
      </c>
      <c r="H7811" s="9" t="s">
        <v>25</v>
      </c>
      <c r="I7811" s="9" t="s">
        <v>25</v>
      </c>
      <c r="J7811" s="12">
        <v>1</v>
      </c>
      <c r="K7811" s="13">
        <v>43351</v>
      </c>
      <c r="L7811" s="86">
        <f>(Tabla2[[#This Row],[release_year]]-'VARIANZA Y DES. EST'!$L$11)^2</f>
        <v>1.3928663045044412</v>
      </c>
      <c r="M7811" s="12">
        <v>2013</v>
      </c>
      <c r="N7811" s="9" t="s">
        <v>110</v>
      </c>
      <c r="O7811" s="9" t="s">
        <v>23191</v>
      </c>
      <c r="P7811" s="12">
        <v>1</v>
      </c>
      <c r="Q7811" s="12" t="s">
        <v>28</v>
      </c>
      <c r="R7811" s="12"/>
      <c r="S7811" s="12">
        <v>1</v>
      </c>
      <c r="T7811" s="9" t="s">
        <v>23264</v>
      </c>
      <c r="U7811" s="9" t="s">
        <v>23264</v>
      </c>
      <c r="V7811" s="9" t="s">
        <v>23264</v>
      </c>
      <c r="W7811" s="14">
        <v>1</v>
      </c>
    </row>
    <row r="7812" spans="1:23" x14ac:dyDescent="0.25">
      <c r="A7812" s="8">
        <v>4653</v>
      </c>
      <c r="B7812" s="9" t="s">
        <v>28347</v>
      </c>
      <c r="C7812" s="9" t="s">
        <v>23182</v>
      </c>
      <c r="D7812" s="10" t="s">
        <v>28348</v>
      </c>
      <c r="E7812" s="11"/>
      <c r="F7812" s="9" t="s">
        <v>28349</v>
      </c>
      <c r="G7812" s="12">
        <v>8</v>
      </c>
      <c r="H7812" s="9" t="s">
        <v>25</v>
      </c>
      <c r="I7812" s="9" t="s">
        <v>25</v>
      </c>
      <c r="J7812" s="12">
        <v>1</v>
      </c>
      <c r="K7812" s="13">
        <v>43351</v>
      </c>
      <c r="L7812" s="86">
        <f>(Tabla2[[#This Row],[release_year]]-'VARIANZA Y DES. EST'!$L$11)^2</f>
        <v>3.3116808838167522</v>
      </c>
      <c r="M7812" s="12">
        <v>2016</v>
      </c>
      <c r="N7812" s="9" t="s">
        <v>110</v>
      </c>
      <c r="O7812" s="9" t="s">
        <v>23191</v>
      </c>
      <c r="P7812" s="12">
        <v>1</v>
      </c>
      <c r="Q7812" s="12" t="s">
        <v>28</v>
      </c>
      <c r="R7812" s="12"/>
      <c r="S7812" s="12">
        <v>1</v>
      </c>
      <c r="T7812" s="9" t="s">
        <v>23264</v>
      </c>
      <c r="U7812" s="9" t="s">
        <v>23264</v>
      </c>
      <c r="V7812" s="9" t="s">
        <v>23264</v>
      </c>
      <c r="W7812" s="14">
        <v>1</v>
      </c>
    </row>
    <row r="7813" spans="1:23" x14ac:dyDescent="0.25">
      <c r="A7813" s="8">
        <v>4655</v>
      </c>
      <c r="B7813" s="9" t="s">
        <v>28350</v>
      </c>
      <c r="C7813" s="9" t="s">
        <v>23182</v>
      </c>
      <c r="D7813" s="10" t="s">
        <v>28351</v>
      </c>
      <c r="E7813" s="11"/>
      <c r="F7813" s="9"/>
      <c r="G7813" s="12">
        <v>0</v>
      </c>
      <c r="H7813" s="12"/>
      <c r="I7813" s="9"/>
      <c r="J7813" s="12">
        <v>0</v>
      </c>
      <c r="K7813" s="13">
        <v>43350</v>
      </c>
      <c r="L7813" s="86">
        <f>(Tabla2[[#This Row],[release_year]]-'VARIANZA Y DES. EST'!$L$11)^2</f>
        <v>14.590890603358293</v>
      </c>
      <c r="M7813" s="12">
        <v>2018</v>
      </c>
      <c r="N7813" s="9" t="s">
        <v>76</v>
      </c>
      <c r="O7813" s="9" t="s">
        <v>23191</v>
      </c>
      <c r="P7813" s="12">
        <v>1</v>
      </c>
      <c r="Q7813" s="12" t="s">
        <v>28</v>
      </c>
      <c r="R7813" s="12"/>
      <c r="S7813" s="12">
        <v>1</v>
      </c>
      <c r="T7813" s="9" t="s">
        <v>23197</v>
      </c>
      <c r="U7813" s="9" t="s">
        <v>23197</v>
      </c>
      <c r="V7813" s="9" t="s">
        <v>23197</v>
      </c>
      <c r="W7813" s="14">
        <v>1</v>
      </c>
    </row>
    <row r="7814" spans="1:23" x14ac:dyDescent="0.25">
      <c r="A7814" s="8">
        <v>4656</v>
      </c>
      <c r="B7814" s="9" t="s">
        <v>28352</v>
      </c>
      <c r="C7814" s="9" t="s">
        <v>23182</v>
      </c>
      <c r="D7814" s="10" t="s">
        <v>28353</v>
      </c>
      <c r="E7814" s="11"/>
      <c r="F7814" s="9" t="s">
        <v>28354</v>
      </c>
      <c r="G7814" s="12">
        <v>5</v>
      </c>
      <c r="H7814" s="9" t="s">
        <v>25</v>
      </c>
      <c r="I7814" s="9" t="s">
        <v>25</v>
      </c>
      <c r="J7814" s="12">
        <v>1</v>
      </c>
      <c r="K7814" s="13">
        <v>43350</v>
      </c>
      <c r="L7814" s="86">
        <f>(Tabla2[[#This Row],[release_year]]-'VARIANZA Y DES. EST'!$L$11)^2</f>
        <v>14.590890603358293</v>
      </c>
      <c r="M7814" s="12">
        <v>2018</v>
      </c>
      <c r="N7814" s="9" t="s">
        <v>76</v>
      </c>
      <c r="O7814" s="9" t="s">
        <v>23185</v>
      </c>
      <c r="P7814" s="12">
        <v>2</v>
      </c>
      <c r="Q7814" s="12" t="s">
        <v>28</v>
      </c>
      <c r="R7814" s="12"/>
      <c r="S7814" s="12">
        <v>2</v>
      </c>
      <c r="T7814" s="9" t="s">
        <v>25814</v>
      </c>
      <c r="U7814" s="9" t="s">
        <v>23193</v>
      </c>
      <c r="V7814" s="9" t="s">
        <v>25814</v>
      </c>
      <c r="W7814" s="14">
        <v>3</v>
      </c>
    </row>
    <row r="7815" spans="1:23" x14ac:dyDescent="0.25">
      <c r="A7815" s="8">
        <v>4659</v>
      </c>
      <c r="B7815" s="9" t="s">
        <v>28355</v>
      </c>
      <c r="C7815" s="9" t="s">
        <v>23182</v>
      </c>
      <c r="D7815" s="10" t="s">
        <v>28356</v>
      </c>
      <c r="E7815" s="11"/>
      <c r="F7815" s="9" t="s">
        <v>28357</v>
      </c>
      <c r="G7815" s="12">
        <v>10</v>
      </c>
      <c r="H7815" s="9" t="s">
        <v>25</v>
      </c>
      <c r="I7815" s="9" t="s">
        <v>25</v>
      </c>
      <c r="J7815" s="12">
        <v>1</v>
      </c>
      <c r="K7815" s="13">
        <v>43350</v>
      </c>
      <c r="L7815" s="86">
        <f>(Tabla2[[#This Row],[release_year]]-'VARIANZA Y DES. EST'!$L$11)^2</f>
        <v>14.590890603358293</v>
      </c>
      <c r="M7815" s="12">
        <v>2018</v>
      </c>
      <c r="N7815" s="9" t="s">
        <v>110</v>
      </c>
      <c r="O7815" s="9" t="s">
        <v>23185</v>
      </c>
      <c r="P7815" s="12">
        <v>2</v>
      </c>
      <c r="Q7815" s="12" t="s">
        <v>28</v>
      </c>
      <c r="R7815" s="12"/>
      <c r="S7815" s="12">
        <v>2</v>
      </c>
      <c r="T7815" s="9" t="s">
        <v>23264</v>
      </c>
      <c r="U7815" s="9" t="s">
        <v>23264</v>
      </c>
      <c r="V7815" s="9" t="s">
        <v>23264</v>
      </c>
      <c r="W7815" s="14">
        <v>1</v>
      </c>
    </row>
    <row r="7816" spans="1:23" x14ac:dyDescent="0.25">
      <c r="A7816" s="8">
        <v>4663</v>
      </c>
      <c r="B7816" s="9" t="s">
        <v>28358</v>
      </c>
      <c r="C7816" s="9" t="s">
        <v>23182</v>
      </c>
      <c r="D7816" s="10" t="s">
        <v>28359</v>
      </c>
      <c r="E7816" s="11"/>
      <c r="F7816" s="9" t="s">
        <v>28360</v>
      </c>
      <c r="G7816" s="12">
        <v>9</v>
      </c>
      <c r="H7816" s="9" t="s">
        <v>3836</v>
      </c>
      <c r="I7816" s="9" t="s">
        <v>3836</v>
      </c>
      <c r="J7816" s="12">
        <v>1</v>
      </c>
      <c r="K7816" s="13">
        <v>43345</v>
      </c>
      <c r="L7816" s="86">
        <f>(Tabla2[[#This Row],[release_year]]-'VARIANZA Y DES. EST'!$L$11)^2</f>
        <v>14.590890603358293</v>
      </c>
      <c r="M7816" s="12">
        <v>2018</v>
      </c>
      <c r="N7816" s="9" t="s">
        <v>76</v>
      </c>
      <c r="O7816" s="9" t="s">
        <v>23191</v>
      </c>
      <c r="P7816" s="12">
        <v>1</v>
      </c>
      <c r="Q7816" s="12" t="s">
        <v>28</v>
      </c>
      <c r="R7816" s="12"/>
      <c r="S7816" s="12">
        <v>1</v>
      </c>
      <c r="T7816" s="9" t="s">
        <v>23192</v>
      </c>
      <c r="U7816" s="9" t="s">
        <v>23193</v>
      </c>
      <c r="V7816" s="9" t="s">
        <v>23192</v>
      </c>
      <c r="W7816" s="14">
        <v>3</v>
      </c>
    </row>
    <row r="7817" spans="1:23" x14ac:dyDescent="0.25">
      <c r="A7817" s="8">
        <v>4664</v>
      </c>
      <c r="B7817" s="9" t="s">
        <v>28361</v>
      </c>
      <c r="C7817" s="9" t="s">
        <v>23182</v>
      </c>
      <c r="D7817" s="9" t="s">
        <v>28362</v>
      </c>
      <c r="E7817" s="18"/>
      <c r="F7817" s="9" t="s">
        <v>28363</v>
      </c>
      <c r="G7817" s="12">
        <v>12</v>
      </c>
      <c r="H7817" s="9" t="s">
        <v>25</v>
      </c>
      <c r="I7817" s="9" t="s">
        <v>25</v>
      </c>
      <c r="J7817" s="12">
        <v>1</v>
      </c>
      <c r="K7817" s="13">
        <v>43345</v>
      </c>
      <c r="L7817" s="86">
        <f>(Tabla2[[#This Row],[release_year]]-'VARIANZA Y DES. EST'!$L$11)^2</f>
        <v>14.590890603358293</v>
      </c>
      <c r="M7817" s="12">
        <v>2018</v>
      </c>
      <c r="N7817" s="9" t="s">
        <v>35</v>
      </c>
      <c r="O7817" s="9" t="s">
        <v>23255</v>
      </c>
      <c r="P7817" s="12">
        <v>3</v>
      </c>
      <c r="Q7817" s="12" t="s">
        <v>28</v>
      </c>
      <c r="R7817" s="12"/>
      <c r="S7817" s="12">
        <v>3</v>
      </c>
      <c r="T7817" s="9" t="s">
        <v>23464</v>
      </c>
      <c r="U7817" s="9" t="s">
        <v>23193</v>
      </c>
      <c r="V7817" s="9" t="s">
        <v>23464</v>
      </c>
      <c r="W7817" s="14">
        <v>3</v>
      </c>
    </row>
    <row r="7818" spans="1:23" x14ac:dyDescent="0.25">
      <c r="A7818" s="8">
        <v>4665</v>
      </c>
      <c r="B7818" s="9" t="s">
        <v>28364</v>
      </c>
      <c r="C7818" s="9" t="s">
        <v>23182</v>
      </c>
      <c r="D7818" s="9" t="s">
        <v>28365</v>
      </c>
      <c r="E7818" s="9" t="s">
        <v>28366</v>
      </c>
      <c r="F7818" s="9" t="s">
        <v>28367</v>
      </c>
      <c r="G7818" s="12">
        <v>7</v>
      </c>
      <c r="H7818" s="9" t="s">
        <v>4237</v>
      </c>
      <c r="I7818" s="9" t="s">
        <v>4237</v>
      </c>
      <c r="J7818" s="12">
        <v>1</v>
      </c>
      <c r="K7818" s="13">
        <v>43344</v>
      </c>
      <c r="L7818" s="86">
        <f>(Tabla2[[#This Row],[release_year]]-'VARIANZA Y DES. EST'!$L$11)^2</f>
        <v>14.590890603358293</v>
      </c>
      <c r="M7818" s="12">
        <v>2018</v>
      </c>
      <c r="N7818" s="9" t="s">
        <v>76</v>
      </c>
      <c r="O7818" s="9" t="s">
        <v>23191</v>
      </c>
      <c r="P7818" s="12">
        <v>1</v>
      </c>
      <c r="Q7818" s="12" t="s">
        <v>28</v>
      </c>
      <c r="R7818" s="12"/>
      <c r="S7818" s="12">
        <v>1</v>
      </c>
      <c r="T7818" s="9" t="s">
        <v>23445</v>
      </c>
      <c r="U7818" s="9" t="s">
        <v>23193</v>
      </c>
      <c r="V7818" s="9" t="s">
        <v>23445</v>
      </c>
      <c r="W7818" s="14">
        <v>3</v>
      </c>
    </row>
    <row r="7819" spans="1:23" x14ac:dyDescent="0.25">
      <c r="A7819" s="8">
        <v>4671</v>
      </c>
      <c r="B7819" s="9" t="s">
        <v>28368</v>
      </c>
      <c r="C7819" s="9" t="s">
        <v>23182</v>
      </c>
      <c r="D7819" s="9" t="s">
        <v>28369</v>
      </c>
      <c r="E7819" s="18"/>
      <c r="F7819" s="9" t="s">
        <v>28370</v>
      </c>
      <c r="G7819" s="12">
        <v>10</v>
      </c>
      <c r="H7819" s="9" t="s">
        <v>279</v>
      </c>
      <c r="I7819" s="9" t="s">
        <v>279</v>
      </c>
      <c r="J7819" s="12">
        <v>1</v>
      </c>
      <c r="K7819" s="13">
        <v>43344</v>
      </c>
      <c r="L7819" s="86">
        <f>(Tabla2[[#This Row],[release_year]]-'VARIANZA Y DES. EST'!$L$11)^2</f>
        <v>14.590890603358293</v>
      </c>
      <c r="M7819" s="12">
        <v>2018</v>
      </c>
      <c r="N7819" s="9" t="s">
        <v>76</v>
      </c>
      <c r="O7819" s="9" t="s">
        <v>23191</v>
      </c>
      <c r="P7819" s="12">
        <v>1</v>
      </c>
      <c r="Q7819" s="12" t="s">
        <v>28</v>
      </c>
      <c r="R7819" s="12"/>
      <c r="S7819" s="12">
        <v>1</v>
      </c>
      <c r="T7819" s="9" t="s">
        <v>23477</v>
      </c>
      <c r="U7819" s="9" t="s">
        <v>23187</v>
      </c>
      <c r="V7819" s="9" t="s">
        <v>23477</v>
      </c>
      <c r="W7819" s="14">
        <v>3</v>
      </c>
    </row>
    <row r="7820" spans="1:23" x14ac:dyDescent="0.25">
      <c r="A7820" s="8">
        <v>4673</v>
      </c>
      <c r="B7820" s="9" t="s">
        <v>28371</v>
      </c>
      <c r="C7820" s="9" t="s">
        <v>23182</v>
      </c>
      <c r="D7820" s="10" t="s">
        <v>28372</v>
      </c>
      <c r="E7820" s="11"/>
      <c r="F7820" s="9" t="s">
        <v>28373</v>
      </c>
      <c r="G7820" s="12">
        <v>13</v>
      </c>
      <c r="H7820" s="9" t="s">
        <v>390</v>
      </c>
      <c r="I7820" s="9" t="s">
        <v>390</v>
      </c>
      <c r="J7820" s="12">
        <v>1</v>
      </c>
      <c r="K7820" s="13">
        <v>43343</v>
      </c>
      <c r="L7820" s="86">
        <f>(Tabla2[[#This Row],[release_year]]-'VARIANZA Y DES. EST'!$L$11)^2</f>
        <v>7.9512857435875226</v>
      </c>
      <c r="M7820" s="12">
        <v>2017</v>
      </c>
      <c r="N7820" s="9" t="s">
        <v>76</v>
      </c>
      <c r="O7820" s="9" t="s">
        <v>23191</v>
      </c>
      <c r="P7820" s="12">
        <v>1</v>
      </c>
      <c r="Q7820" s="12" t="s">
        <v>28</v>
      </c>
      <c r="R7820" s="12"/>
      <c r="S7820" s="12">
        <v>1</v>
      </c>
      <c r="T7820" s="9" t="s">
        <v>23438</v>
      </c>
      <c r="U7820" s="9" t="s">
        <v>23187</v>
      </c>
      <c r="V7820" s="9" t="s">
        <v>23438</v>
      </c>
      <c r="W7820" s="14">
        <v>3</v>
      </c>
    </row>
    <row r="7821" spans="1:23" x14ac:dyDescent="0.25">
      <c r="A7821" s="8">
        <v>4674</v>
      </c>
      <c r="B7821" s="9" t="s">
        <v>28374</v>
      </c>
      <c r="C7821" s="9" t="s">
        <v>23182</v>
      </c>
      <c r="D7821" s="10" t="s">
        <v>28375</v>
      </c>
      <c r="E7821" s="11"/>
      <c r="F7821" s="9"/>
      <c r="G7821" s="12">
        <v>0</v>
      </c>
      <c r="H7821" s="9" t="s">
        <v>25</v>
      </c>
      <c r="I7821" s="9" t="s">
        <v>9099</v>
      </c>
      <c r="J7821" s="12">
        <v>2</v>
      </c>
      <c r="K7821" s="13">
        <v>43343</v>
      </c>
      <c r="L7821" s="86">
        <f>(Tabla2[[#This Row],[release_year]]-'VARIANZA Y DES. EST'!$L$11)^2</f>
        <v>14.590890603358293</v>
      </c>
      <c r="M7821" s="12">
        <v>2018</v>
      </c>
      <c r="N7821" s="9" t="s">
        <v>76</v>
      </c>
      <c r="O7821" s="9" t="s">
        <v>23191</v>
      </c>
      <c r="P7821" s="12">
        <v>1</v>
      </c>
      <c r="Q7821" s="12" t="s">
        <v>28</v>
      </c>
      <c r="R7821" s="12"/>
      <c r="S7821" s="12">
        <v>1</v>
      </c>
      <c r="T7821" s="9" t="s">
        <v>23216</v>
      </c>
      <c r="U7821" s="9" t="s">
        <v>23193</v>
      </c>
      <c r="V7821" s="9" t="s">
        <v>23216</v>
      </c>
      <c r="W7821" s="14">
        <v>3</v>
      </c>
    </row>
    <row r="7822" spans="1:23" x14ac:dyDescent="0.25">
      <c r="A7822" s="8">
        <v>4675</v>
      </c>
      <c r="B7822" s="9" t="s">
        <v>28376</v>
      </c>
      <c r="C7822" s="9" t="s">
        <v>23182</v>
      </c>
      <c r="D7822" s="10" t="s">
        <v>28377</v>
      </c>
      <c r="E7822" s="11"/>
      <c r="F7822" s="18" t="s">
        <v>28378</v>
      </c>
      <c r="G7822" s="12">
        <v>8</v>
      </c>
      <c r="H7822" s="9" t="s">
        <v>25</v>
      </c>
      <c r="I7822" s="9" t="s">
        <v>25</v>
      </c>
      <c r="J7822" s="12">
        <v>1</v>
      </c>
      <c r="K7822" s="13">
        <v>43343</v>
      </c>
      <c r="L7822" s="86">
        <f>(Tabla2[[#This Row],[release_year]]-'VARIANZA Y DES. EST'!$L$11)^2</f>
        <v>14.590890603358293</v>
      </c>
      <c r="M7822" s="12">
        <v>2018</v>
      </c>
      <c r="N7822" s="9" t="s">
        <v>76</v>
      </c>
      <c r="O7822" s="9" t="s">
        <v>23185</v>
      </c>
      <c r="P7822" s="12">
        <v>2</v>
      </c>
      <c r="Q7822" s="12" t="s">
        <v>28</v>
      </c>
      <c r="R7822" s="12"/>
      <c r="S7822" s="12">
        <v>2</v>
      </c>
      <c r="T7822" s="9" t="s">
        <v>23663</v>
      </c>
      <c r="U7822" s="9" t="s">
        <v>23664</v>
      </c>
      <c r="V7822" s="9" t="s">
        <v>23663</v>
      </c>
      <c r="W7822" s="14">
        <v>2</v>
      </c>
    </row>
    <row r="7823" spans="1:23" x14ac:dyDescent="0.25">
      <c r="A7823" s="8">
        <v>4677</v>
      </c>
      <c r="B7823" s="9" t="s">
        <v>28379</v>
      </c>
      <c r="C7823" s="9" t="s">
        <v>23182</v>
      </c>
      <c r="D7823" s="10" t="s">
        <v>28380</v>
      </c>
      <c r="E7823" s="11"/>
      <c r="F7823" s="9" t="s">
        <v>28381</v>
      </c>
      <c r="G7823" s="12">
        <v>25</v>
      </c>
      <c r="H7823" s="9" t="s">
        <v>25</v>
      </c>
      <c r="I7823" s="9" t="s">
        <v>28382</v>
      </c>
      <c r="J7823" s="12">
        <v>6</v>
      </c>
      <c r="K7823" s="13">
        <v>43343</v>
      </c>
      <c r="L7823" s="86">
        <f>(Tabla2[[#This Row],[release_year]]-'VARIANZA Y DES. EST'!$L$11)^2</f>
        <v>14.590890603358293</v>
      </c>
      <c r="M7823" s="12">
        <v>2018</v>
      </c>
      <c r="N7823" s="9" t="s">
        <v>82</v>
      </c>
      <c r="O7823" s="9" t="s">
        <v>23255</v>
      </c>
      <c r="P7823" s="12">
        <v>3</v>
      </c>
      <c r="Q7823" s="12" t="s">
        <v>28</v>
      </c>
      <c r="R7823" s="12"/>
      <c r="S7823" s="12">
        <v>3</v>
      </c>
      <c r="T7823" s="9" t="s">
        <v>23290</v>
      </c>
      <c r="U7823" s="9" t="s">
        <v>23290</v>
      </c>
      <c r="V7823" s="9" t="s">
        <v>23290</v>
      </c>
      <c r="W7823" s="14">
        <v>1</v>
      </c>
    </row>
    <row r="7824" spans="1:23" x14ac:dyDescent="0.25">
      <c r="A7824" s="8">
        <v>4678</v>
      </c>
      <c r="B7824" s="9" t="s">
        <v>28383</v>
      </c>
      <c r="C7824" s="9" t="s">
        <v>23182</v>
      </c>
      <c r="D7824" s="10" t="s">
        <v>28384</v>
      </c>
      <c r="E7824" s="11"/>
      <c r="F7824" s="9" t="s">
        <v>28385</v>
      </c>
      <c r="G7824" s="12">
        <v>25</v>
      </c>
      <c r="H7824" s="12"/>
      <c r="I7824" s="9"/>
      <c r="J7824" s="12">
        <v>0</v>
      </c>
      <c r="K7824" s="13">
        <v>43343</v>
      </c>
      <c r="L7824" s="86">
        <f>(Tabla2[[#This Row],[release_year]]-'VARIANZA Y DES. EST'!$L$11)^2</f>
        <v>14.590890603358293</v>
      </c>
      <c r="M7824" s="12">
        <v>2018</v>
      </c>
      <c r="N7824" s="9" t="s">
        <v>82</v>
      </c>
      <c r="O7824" s="9" t="s">
        <v>23255</v>
      </c>
      <c r="P7824" s="12">
        <v>3</v>
      </c>
      <c r="Q7824" s="12" t="s">
        <v>28</v>
      </c>
      <c r="R7824" s="12"/>
      <c r="S7824" s="12">
        <v>3</v>
      </c>
      <c r="T7824" s="9" t="s">
        <v>28386</v>
      </c>
      <c r="U7824" s="9" t="s">
        <v>23290</v>
      </c>
      <c r="V7824" s="9" t="s">
        <v>28386</v>
      </c>
      <c r="W7824" s="14">
        <v>2</v>
      </c>
    </row>
    <row r="7825" spans="1:23" x14ac:dyDescent="0.25">
      <c r="A7825" s="8">
        <v>4679</v>
      </c>
      <c r="B7825" s="9" t="s">
        <v>28387</v>
      </c>
      <c r="C7825" s="9" t="s">
        <v>23182</v>
      </c>
      <c r="D7825" s="10" t="s">
        <v>28388</v>
      </c>
      <c r="E7825" s="11"/>
      <c r="F7825" s="9" t="s">
        <v>28389</v>
      </c>
      <c r="G7825" s="12">
        <v>11</v>
      </c>
      <c r="H7825" s="9" t="s">
        <v>1692</v>
      </c>
      <c r="I7825" s="9" t="s">
        <v>1692</v>
      </c>
      <c r="J7825" s="12">
        <v>1</v>
      </c>
      <c r="K7825" s="13">
        <v>43343</v>
      </c>
      <c r="L7825" s="86">
        <f>(Tabla2[[#This Row],[release_year]]-'VARIANZA Y DES. EST'!$L$11)^2</f>
        <v>7.9512857435875226</v>
      </c>
      <c r="M7825" s="12">
        <v>2017</v>
      </c>
      <c r="N7825" s="9" t="s">
        <v>76</v>
      </c>
      <c r="O7825" s="9" t="s">
        <v>23191</v>
      </c>
      <c r="P7825" s="12">
        <v>1</v>
      </c>
      <c r="Q7825" s="12" t="s">
        <v>28</v>
      </c>
      <c r="R7825" s="12"/>
      <c r="S7825" s="12">
        <v>1</v>
      </c>
      <c r="T7825" s="9" t="s">
        <v>23370</v>
      </c>
      <c r="U7825" s="9" t="s">
        <v>23193</v>
      </c>
      <c r="V7825" s="9" t="s">
        <v>23370</v>
      </c>
      <c r="W7825" s="14">
        <v>3</v>
      </c>
    </row>
    <row r="7826" spans="1:23" x14ac:dyDescent="0.25">
      <c r="A7826" s="8">
        <v>4683</v>
      </c>
      <c r="B7826" s="9" t="s">
        <v>28390</v>
      </c>
      <c r="C7826" s="9" t="s">
        <v>23182</v>
      </c>
      <c r="D7826" s="10" t="s">
        <v>28391</v>
      </c>
      <c r="E7826" s="19"/>
      <c r="F7826" s="11"/>
      <c r="G7826" s="12">
        <v>0</v>
      </c>
      <c r="H7826" s="9" t="s">
        <v>25</v>
      </c>
      <c r="I7826" s="9" t="s">
        <v>25</v>
      </c>
      <c r="J7826" s="12">
        <v>1</v>
      </c>
      <c r="K7826" s="13">
        <v>43339</v>
      </c>
      <c r="L7826" s="86">
        <f>(Tabla2[[#This Row],[release_year]]-'VARIANZA Y DES. EST'!$L$11)^2</f>
        <v>14.590890603358293</v>
      </c>
      <c r="M7826" s="12">
        <v>2018</v>
      </c>
      <c r="N7826" s="9" t="s">
        <v>76</v>
      </c>
      <c r="O7826" s="9" t="s">
        <v>23191</v>
      </c>
      <c r="P7826" s="12">
        <v>1</v>
      </c>
      <c r="Q7826" s="12" t="s">
        <v>28</v>
      </c>
      <c r="R7826" s="12"/>
      <c r="S7826" s="12">
        <v>1</v>
      </c>
      <c r="T7826" s="9" t="s">
        <v>23197</v>
      </c>
      <c r="U7826" s="9" t="s">
        <v>23197</v>
      </c>
      <c r="V7826" s="9" t="s">
        <v>23197</v>
      </c>
      <c r="W7826" s="14">
        <v>1</v>
      </c>
    </row>
    <row r="7827" spans="1:23" x14ac:dyDescent="0.25">
      <c r="A7827" s="8">
        <v>4686</v>
      </c>
      <c r="B7827" s="9" t="s">
        <v>28392</v>
      </c>
      <c r="C7827" s="9" t="s">
        <v>23182</v>
      </c>
      <c r="D7827" s="9" t="s">
        <v>28393</v>
      </c>
      <c r="E7827" s="9" t="s">
        <v>28394</v>
      </c>
      <c r="F7827" s="9" t="s">
        <v>28395</v>
      </c>
      <c r="G7827" s="12">
        <v>4</v>
      </c>
      <c r="H7827" s="9" t="s">
        <v>518</v>
      </c>
      <c r="I7827" s="9" t="s">
        <v>518</v>
      </c>
      <c r="J7827" s="12">
        <v>1</v>
      </c>
      <c r="K7827" s="13">
        <v>43336</v>
      </c>
      <c r="L7827" s="86">
        <f>(Tabla2[[#This Row],[release_year]]-'VARIANZA Y DES. EST'!$L$11)^2</f>
        <v>14.590890603358293</v>
      </c>
      <c r="M7827" s="12">
        <v>2018</v>
      </c>
      <c r="N7827" s="9" t="s">
        <v>76</v>
      </c>
      <c r="O7827" s="9" t="s">
        <v>23191</v>
      </c>
      <c r="P7827" s="12">
        <v>1</v>
      </c>
      <c r="Q7827" s="12" t="s">
        <v>28</v>
      </c>
      <c r="R7827" s="12"/>
      <c r="S7827" s="12">
        <v>1</v>
      </c>
      <c r="T7827" s="9" t="s">
        <v>24963</v>
      </c>
      <c r="U7827" s="9" t="s">
        <v>23187</v>
      </c>
      <c r="V7827" s="9" t="s">
        <v>24963</v>
      </c>
      <c r="W7827" s="14">
        <v>3</v>
      </c>
    </row>
    <row r="7828" spans="1:23" x14ac:dyDescent="0.25">
      <c r="A7828" s="8">
        <v>4688</v>
      </c>
      <c r="B7828" s="9" t="s">
        <v>28396</v>
      </c>
      <c r="C7828" s="9" t="s">
        <v>23182</v>
      </c>
      <c r="D7828" s="9" t="s">
        <v>28397</v>
      </c>
      <c r="E7828" s="9" t="s">
        <v>28398</v>
      </c>
      <c r="F7828" s="9" t="s">
        <v>28399</v>
      </c>
      <c r="G7828" s="12">
        <v>6</v>
      </c>
      <c r="H7828" s="9" t="s">
        <v>2924</v>
      </c>
      <c r="I7828" s="9" t="s">
        <v>2924</v>
      </c>
      <c r="J7828" s="12">
        <v>1</v>
      </c>
      <c r="K7828" s="13">
        <v>43336</v>
      </c>
      <c r="L7828" s="86">
        <f>(Tabla2[[#This Row],[release_year]]-'VARIANZA Y DES. EST'!$L$11)^2</f>
        <v>14.590890603358293</v>
      </c>
      <c r="M7828" s="12">
        <v>2018</v>
      </c>
      <c r="N7828" s="9" t="s">
        <v>35</v>
      </c>
      <c r="O7828" s="9" t="s">
        <v>23191</v>
      </c>
      <c r="P7828" s="12">
        <v>1</v>
      </c>
      <c r="Q7828" s="12" t="s">
        <v>28</v>
      </c>
      <c r="R7828" s="12"/>
      <c r="S7828" s="12">
        <v>1</v>
      </c>
      <c r="T7828" s="9" t="s">
        <v>23477</v>
      </c>
      <c r="U7828" s="9" t="s">
        <v>23187</v>
      </c>
      <c r="V7828" s="9" t="s">
        <v>23477</v>
      </c>
      <c r="W7828" s="14">
        <v>3</v>
      </c>
    </row>
    <row r="7829" spans="1:23" x14ac:dyDescent="0.25">
      <c r="A7829" s="8">
        <v>4690</v>
      </c>
      <c r="B7829" s="9" t="s">
        <v>28400</v>
      </c>
      <c r="C7829" s="9" t="s">
        <v>23182</v>
      </c>
      <c r="D7829" s="10" t="s">
        <v>28401</v>
      </c>
      <c r="E7829" s="11"/>
      <c r="F7829" s="9" t="s">
        <v>28402</v>
      </c>
      <c r="G7829" s="12">
        <v>12</v>
      </c>
      <c r="H7829" s="9" t="s">
        <v>126</v>
      </c>
      <c r="I7829" s="9" t="s">
        <v>126</v>
      </c>
      <c r="J7829" s="12">
        <v>1</v>
      </c>
      <c r="K7829" s="13">
        <v>43336</v>
      </c>
      <c r="L7829" s="86">
        <f>(Tabla2[[#This Row],[release_year]]-'VARIANZA Y DES. EST'!$L$11)^2</f>
        <v>14.590890603358293</v>
      </c>
      <c r="M7829" s="12">
        <v>2018</v>
      </c>
      <c r="N7829" s="9" t="s">
        <v>76</v>
      </c>
      <c r="O7829" s="9" t="s">
        <v>23191</v>
      </c>
      <c r="P7829" s="12">
        <v>1</v>
      </c>
      <c r="Q7829" s="12" t="s">
        <v>28</v>
      </c>
      <c r="R7829" s="12"/>
      <c r="S7829" s="12">
        <v>1</v>
      </c>
      <c r="T7829" s="9" t="s">
        <v>28209</v>
      </c>
      <c r="U7829" s="9" t="s">
        <v>23213</v>
      </c>
      <c r="V7829" s="9" t="s">
        <v>28209</v>
      </c>
      <c r="W7829" s="14">
        <v>3</v>
      </c>
    </row>
    <row r="7830" spans="1:23" x14ac:dyDescent="0.25">
      <c r="A7830" s="8">
        <v>4697</v>
      </c>
      <c r="B7830" s="9" t="s">
        <v>28403</v>
      </c>
      <c r="C7830" s="9" t="s">
        <v>23182</v>
      </c>
      <c r="D7830" s="9" t="s">
        <v>28404</v>
      </c>
      <c r="E7830" s="9"/>
      <c r="F7830" s="18" t="s">
        <v>28405</v>
      </c>
      <c r="G7830" s="12">
        <v>2</v>
      </c>
      <c r="H7830" s="9" t="s">
        <v>25</v>
      </c>
      <c r="I7830" s="9" t="s">
        <v>25</v>
      </c>
      <c r="J7830" s="12">
        <v>1</v>
      </c>
      <c r="K7830" s="13">
        <v>43329</v>
      </c>
      <c r="L7830" s="86">
        <f>(Tabla2[[#This Row],[release_year]]-'VARIANZA Y DES. EST'!$L$11)^2</f>
        <v>14.590890603358293</v>
      </c>
      <c r="M7830" s="12">
        <v>2018</v>
      </c>
      <c r="N7830" s="9" t="s">
        <v>82</v>
      </c>
      <c r="O7830" s="9" t="s">
        <v>23191</v>
      </c>
      <c r="P7830" s="12">
        <v>1</v>
      </c>
      <c r="Q7830" s="12" t="s">
        <v>28</v>
      </c>
      <c r="R7830" s="12"/>
      <c r="S7830" s="12">
        <v>1</v>
      </c>
      <c r="T7830" s="9" t="s">
        <v>23290</v>
      </c>
      <c r="U7830" s="9" t="s">
        <v>23290</v>
      </c>
      <c r="V7830" s="9" t="s">
        <v>23290</v>
      </c>
      <c r="W7830" s="14">
        <v>1</v>
      </c>
    </row>
    <row r="7831" spans="1:23" x14ac:dyDescent="0.25">
      <c r="A7831" s="8">
        <v>4703</v>
      </c>
      <c r="B7831" s="9" t="s">
        <v>28406</v>
      </c>
      <c r="C7831" s="9" t="s">
        <v>23182</v>
      </c>
      <c r="D7831" s="10" t="s">
        <v>28407</v>
      </c>
      <c r="E7831" s="11"/>
      <c r="F7831" s="9" t="s">
        <v>28408</v>
      </c>
      <c r="G7831" s="12">
        <v>1</v>
      </c>
      <c r="H7831" s="9" t="s">
        <v>279</v>
      </c>
      <c r="I7831" s="9" t="s">
        <v>279</v>
      </c>
      <c r="J7831" s="12">
        <v>1</v>
      </c>
      <c r="K7831" s="13">
        <v>43322</v>
      </c>
      <c r="L7831" s="86">
        <f>(Tabla2[[#This Row],[release_year]]-'VARIANZA Y DES. EST'!$L$11)^2</f>
        <v>14.590890603358293</v>
      </c>
      <c r="M7831" s="12">
        <v>2018</v>
      </c>
      <c r="N7831" s="9" t="s">
        <v>35</v>
      </c>
      <c r="O7831" s="9" t="s">
        <v>23191</v>
      </c>
      <c r="P7831" s="12">
        <v>1</v>
      </c>
      <c r="Q7831" s="12" t="s">
        <v>28</v>
      </c>
      <c r="R7831" s="12"/>
      <c r="S7831" s="12">
        <v>1</v>
      </c>
      <c r="T7831" s="9" t="s">
        <v>23837</v>
      </c>
      <c r="U7831" s="9" t="s">
        <v>23197</v>
      </c>
      <c r="V7831" s="9" t="s">
        <v>23837</v>
      </c>
      <c r="W7831" s="14">
        <v>3</v>
      </c>
    </row>
    <row r="7832" spans="1:23" x14ac:dyDescent="0.25">
      <c r="A7832" s="8">
        <v>4704</v>
      </c>
      <c r="B7832" s="9" t="s">
        <v>28409</v>
      </c>
      <c r="C7832" s="9" t="s">
        <v>23182</v>
      </c>
      <c r="D7832" s="9" t="s">
        <v>28410</v>
      </c>
      <c r="E7832" s="9"/>
      <c r="F7832" s="9"/>
      <c r="G7832" s="12">
        <v>0</v>
      </c>
      <c r="H7832" s="9" t="s">
        <v>25</v>
      </c>
      <c r="I7832" s="9" t="s">
        <v>25</v>
      </c>
      <c r="J7832" s="12">
        <v>1</v>
      </c>
      <c r="K7832" s="13">
        <v>43322</v>
      </c>
      <c r="L7832" s="86">
        <f>(Tabla2[[#This Row],[release_year]]-'VARIANZA Y DES. EST'!$L$11)^2</f>
        <v>14.590890603358293</v>
      </c>
      <c r="M7832" s="12">
        <v>2018</v>
      </c>
      <c r="N7832" s="9" t="s">
        <v>76</v>
      </c>
      <c r="O7832" s="9" t="s">
        <v>23191</v>
      </c>
      <c r="P7832" s="12">
        <v>1</v>
      </c>
      <c r="Q7832" s="12" t="s">
        <v>28</v>
      </c>
      <c r="R7832" s="12"/>
      <c r="S7832" s="12">
        <v>1</v>
      </c>
      <c r="T7832" s="9" t="s">
        <v>24615</v>
      </c>
      <c r="U7832" s="9" t="s">
        <v>23197</v>
      </c>
      <c r="V7832" s="9" t="s">
        <v>24615</v>
      </c>
      <c r="W7832" s="14">
        <v>3</v>
      </c>
    </row>
    <row r="7833" spans="1:23" x14ac:dyDescent="0.25">
      <c r="A7833" s="8">
        <v>4705</v>
      </c>
      <c r="B7833" s="9" t="s">
        <v>28411</v>
      </c>
      <c r="C7833" s="9" t="s">
        <v>23182</v>
      </c>
      <c r="D7833" s="10" t="s">
        <v>28412</v>
      </c>
      <c r="E7833" s="11"/>
      <c r="F7833" s="9" t="s">
        <v>28413</v>
      </c>
      <c r="G7833" s="12">
        <v>20</v>
      </c>
      <c r="H7833" s="9" t="s">
        <v>25</v>
      </c>
      <c r="I7833" s="9" t="s">
        <v>25</v>
      </c>
      <c r="J7833" s="12">
        <v>1</v>
      </c>
      <c r="K7833" s="13">
        <v>43322</v>
      </c>
      <c r="L7833" s="86">
        <f>(Tabla2[[#This Row],[release_year]]-'VARIANZA Y DES. EST'!$L$11)^2</f>
        <v>14.590890603358293</v>
      </c>
      <c r="M7833" s="12">
        <v>2018</v>
      </c>
      <c r="N7833" s="9" t="s">
        <v>82</v>
      </c>
      <c r="O7833" s="9" t="s">
        <v>23191</v>
      </c>
      <c r="P7833" s="12">
        <v>1</v>
      </c>
      <c r="Q7833" s="12" t="s">
        <v>28</v>
      </c>
      <c r="R7833" s="12"/>
      <c r="S7833" s="12">
        <v>1</v>
      </c>
      <c r="T7833" s="9" t="s">
        <v>23229</v>
      </c>
      <c r="U7833" s="9" t="s">
        <v>23229</v>
      </c>
      <c r="V7833" s="9" t="s">
        <v>23229</v>
      </c>
      <c r="W7833" s="14">
        <v>1</v>
      </c>
    </row>
    <row r="7834" spans="1:23" x14ac:dyDescent="0.25">
      <c r="A7834" s="8">
        <v>4710</v>
      </c>
      <c r="B7834" s="9" t="s">
        <v>28414</v>
      </c>
      <c r="C7834" s="9" t="s">
        <v>23182</v>
      </c>
      <c r="D7834" s="10" t="s">
        <v>28415</v>
      </c>
      <c r="E7834" s="11"/>
      <c r="F7834" s="18" t="s">
        <v>28416</v>
      </c>
      <c r="G7834" s="12">
        <v>8</v>
      </c>
      <c r="H7834" s="9" t="s">
        <v>25</v>
      </c>
      <c r="I7834" s="9" t="s">
        <v>25</v>
      </c>
      <c r="J7834" s="12">
        <v>1</v>
      </c>
      <c r="K7834" s="13">
        <v>43321</v>
      </c>
      <c r="L7834" s="86">
        <f>(Tabla2[[#This Row],[release_year]]-'VARIANZA Y DES. EST'!$L$11)^2</f>
        <v>14.590890603358293</v>
      </c>
      <c r="M7834" s="12">
        <v>2018</v>
      </c>
      <c r="N7834" s="9" t="s">
        <v>35</v>
      </c>
      <c r="O7834" s="9" t="s">
        <v>23243</v>
      </c>
      <c r="P7834" s="12">
        <v>5</v>
      </c>
      <c r="Q7834" s="12" t="s">
        <v>28</v>
      </c>
      <c r="R7834" s="12"/>
      <c r="S7834" s="12">
        <v>5</v>
      </c>
      <c r="T7834" s="9" t="s">
        <v>23205</v>
      </c>
      <c r="U7834" s="9" t="s">
        <v>23206</v>
      </c>
      <c r="V7834" s="9" t="s">
        <v>23205</v>
      </c>
      <c r="W7834" s="14">
        <v>3</v>
      </c>
    </row>
    <row r="7835" spans="1:23" x14ac:dyDescent="0.25">
      <c r="A7835" s="8">
        <v>4711</v>
      </c>
      <c r="B7835" s="9" t="s">
        <v>28417</v>
      </c>
      <c r="C7835" s="9" t="s">
        <v>23182</v>
      </c>
      <c r="D7835" s="9" t="s">
        <v>28418</v>
      </c>
      <c r="E7835" s="9"/>
      <c r="F7835" s="18" t="s">
        <v>28419</v>
      </c>
      <c r="G7835" s="12">
        <v>5</v>
      </c>
      <c r="H7835" s="12"/>
      <c r="I7835" s="9"/>
      <c r="J7835" s="12">
        <v>0</v>
      </c>
      <c r="K7835" s="13">
        <v>43320</v>
      </c>
      <c r="L7835" s="86">
        <f>(Tabla2[[#This Row],[release_year]]-'VARIANZA Y DES. EST'!$L$11)^2</f>
        <v>14.590890603358293</v>
      </c>
      <c r="M7835" s="12">
        <v>2018</v>
      </c>
      <c r="N7835" s="9" t="s">
        <v>35</v>
      </c>
      <c r="O7835" s="9" t="s">
        <v>23191</v>
      </c>
      <c r="P7835" s="12">
        <v>1</v>
      </c>
      <c r="Q7835" s="12" t="s">
        <v>28</v>
      </c>
      <c r="R7835" s="12"/>
      <c r="S7835" s="12">
        <v>1</v>
      </c>
      <c r="T7835" s="9" t="s">
        <v>23558</v>
      </c>
      <c r="U7835" s="9" t="s">
        <v>23187</v>
      </c>
      <c r="V7835" s="9" t="s">
        <v>23558</v>
      </c>
      <c r="W7835" s="14">
        <v>3</v>
      </c>
    </row>
    <row r="7836" spans="1:23" x14ac:dyDescent="0.25">
      <c r="A7836" s="8">
        <v>4712</v>
      </c>
      <c r="B7836" s="9" t="s">
        <v>28420</v>
      </c>
      <c r="C7836" s="9" t="s">
        <v>23182</v>
      </c>
      <c r="D7836" s="9" t="s">
        <v>28421</v>
      </c>
      <c r="E7836" s="9"/>
      <c r="F7836" s="18" t="s">
        <v>28422</v>
      </c>
      <c r="G7836" s="12">
        <v>10</v>
      </c>
      <c r="H7836" s="9" t="s">
        <v>4237</v>
      </c>
      <c r="I7836" s="9" t="s">
        <v>4237</v>
      </c>
      <c r="J7836" s="12">
        <v>1</v>
      </c>
      <c r="K7836" s="13">
        <v>43317</v>
      </c>
      <c r="L7836" s="86">
        <f>(Tabla2[[#This Row],[release_year]]-'VARIANZA Y DES. EST'!$L$11)^2</f>
        <v>14.590890603358293</v>
      </c>
      <c r="M7836" s="12">
        <v>2018</v>
      </c>
      <c r="N7836" s="9" t="s">
        <v>35</v>
      </c>
      <c r="O7836" s="9" t="s">
        <v>23191</v>
      </c>
      <c r="P7836" s="12">
        <v>1</v>
      </c>
      <c r="Q7836" s="12" t="s">
        <v>28</v>
      </c>
      <c r="R7836" s="12"/>
      <c r="S7836" s="12">
        <v>1</v>
      </c>
      <c r="T7836" s="9" t="s">
        <v>23186</v>
      </c>
      <c r="U7836" s="9" t="s">
        <v>23187</v>
      </c>
      <c r="V7836" s="9" t="s">
        <v>23186</v>
      </c>
      <c r="W7836" s="14">
        <v>3</v>
      </c>
    </row>
    <row r="7837" spans="1:23" x14ac:dyDescent="0.25">
      <c r="A7837" s="8">
        <v>4717</v>
      </c>
      <c r="B7837" s="9" t="s">
        <v>28423</v>
      </c>
      <c r="C7837" s="9" t="s">
        <v>23182</v>
      </c>
      <c r="D7837" s="10" t="s">
        <v>28424</v>
      </c>
      <c r="E7837" s="11"/>
      <c r="F7837" s="9" t="s">
        <v>28425</v>
      </c>
      <c r="G7837" s="12">
        <v>10</v>
      </c>
      <c r="H7837" s="9" t="s">
        <v>390</v>
      </c>
      <c r="I7837" s="9" t="s">
        <v>390</v>
      </c>
      <c r="J7837" s="12">
        <v>1</v>
      </c>
      <c r="K7837" s="13">
        <v>43315</v>
      </c>
      <c r="L7837" s="86">
        <f>(Tabla2[[#This Row],[release_year]]-'VARIANZA Y DES. EST'!$L$11)^2</f>
        <v>14.590890603358293</v>
      </c>
      <c r="M7837" s="12">
        <v>2018</v>
      </c>
      <c r="N7837" s="9" t="s">
        <v>76</v>
      </c>
      <c r="O7837" s="9" t="s">
        <v>23191</v>
      </c>
      <c r="P7837" s="12">
        <v>1</v>
      </c>
      <c r="Q7837" s="12" t="s">
        <v>28</v>
      </c>
      <c r="R7837" s="12"/>
      <c r="S7837" s="12">
        <v>1</v>
      </c>
      <c r="T7837" s="9" t="s">
        <v>23370</v>
      </c>
      <c r="U7837" s="9" t="s">
        <v>23193</v>
      </c>
      <c r="V7837" s="9" t="s">
        <v>23370</v>
      </c>
      <c r="W7837" s="14">
        <v>3</v>
      </c>
    </row>
    <row r="7838" spans="1:23" x14ac:dyDescent="0.25">
      <c r="A7838" s="8">
        <v>4718</v>
      </c>
      <c r="B7838" s="9" t="s">
        <v>28426</v>
      </c>
      <c r="C7838" s="9" t="s">
        <v>23182</v>
      </c>
      <c r="D7838" s="10" t="s">
        <v>28427</v>
      </c>
      <c r="E7838" s="11"/>
      <c r="F7838" s="18" t="s">
        <v>28428</v>
      </c>
      <c r="G7838" s="12">
        <v>6</v>
      </c>
      <c r="H7838" s="12"/>
      <c r="I7838" s="9"/>
      <c r="J7838" s="12">
        <v>0</v>
      </c>
      <c r="K7838" s="13">
        <v>43315</v>
      </c>
      <c r="L7838" s="86">
        <f>(Tabla2[[#This Row],[release_year]]-'VARIANZA Y DES. EST'!$L$11)^2</f>
        <v>14.590890603358293</v>
      </c>
      <c r="M7838" s="12">
        <v>2018</v>
      </c>
      <c r="N7838" s="9" t="s">
        <v>110</v>
      </c>
      <c r="O7838" s="9" t="s">
        <v>23255</v>
      </c>
      <c r="P7838" s="12">
        <v>3</v>
      </c>
      <c r="Q7838" s="12" t="s">
        <v>28</v>
      </c>
      <c r="R7838" s="12"/>
      <c r="S7838" s="12">
        <v>3</v>
      </c>
      <c r="T7838" s="9" t="s">
        <v>23264</v>
      </c>
      <c r="U7838" s="9" t="s">
        <v>23264</v>
      </c>
      <c r="V7838" s="9" t="s">
        <v>23264</v>
      </c>
      <c r="W7838" s="14">
        <v>1</v>
      </c>
    </row>
    <row r="7839" spans="1:23" x14ac:dyDescent="0.25">
      <c r="A7839" s="8">
        <v>4739</v>
      </c>
      <c r="B7839" s="9" t="s">
        <v>28429</v>
      </c>
      <c r="C7839" s="9" t="s">
        <v>23182</v>
      </c>
      <c r="D7839" s="10" t="s">
        <v>28430</v>
      </c>
      <c r="E7839" s="11"/>
      <c r="F7839" s="9"/>
      <c r="G7839" s="12">
        <v>0</v>
      </c>
      <c r="H7839" s="9" t="s">
        <v>468</v>
      </c>
      <c r="I7839" s="9" t="s">
        <v>468</v>
      </c>
      <c r="J7839" s="12">
        <v>1</v>
      </c>
      <c r="K7839" s="13">
        <v>43313</v>
      </c>
      <c r="L7839" s="86">
        <f>(Tabla2[[#This Row],[release_year]]-'VARIANZA Y DES. EST'!$L$11)^2</f>
        <v>14.590890603358293</v>
      </c>
      <c r="M7839" s="12">
        <v>2018</v>
      </c>
      <c r="N7839" s="9" t="s">
        <v>55</v>
      </c>
      <c r="O7839" s="9" t="s">
        <v>23191</v>
      </c>
      <c r="P7839" s="12">
        <v>1</v>
      </c>
      <c r="Q7839" s="12" t="s">
        <v>28</v>
      </c>
      <c r="R7839" s="12"/>
      <c r="S7839" s="12">
        <v>1</v>
      </c>
      <c r="T7839" s="9" t="s">
        <v>23296</v>
      </c>
      <c r="U7839" s="9" t="s">
        <v>23197</v>
      </c>
      <c r="V7839" s="9" t="s">
        <v>23296</v>
      </c>
      <c r="W7839" s="14">
        <v>2</v>
      </c>
    </row>
    <row r="7840" spans="1:23" x14ac:dyDescent="0.25">
      <c r="A7840" s="8">
        <v>4742</v>
      </c>
      <c r="B7840" s="9" t="s">
        <v>28431</v>
      </c>
      <c r="C7840" s="9" t="s">
        <v>23182</v>
      </c>
      <c r="D7840" s="9" t="s">
        <v>28432</v>
      </c>
      <c r="E7840" s="9"/>
      <c r="F7840" s="9" t="s">
        <v>28433</v>
      </c>
      <c r="G7840" s="12">
        <v>10</v>
      </c>
      <c r="H7840" s="9" t="s">
        <v>34</v>
      </c>
      <c r="I7840" s="9" t="s">
        <v>34</v>
      </c>
      <c r="J7840" s="12">
        <v>1</v>
      </c>
      <c r="K7840" s="13">
        <v>43313</v>
      </c>
      <c r="L7840" s="86">
        <f>(Tabla2[[#This Row],[release_year]]-'VARIANZA Y DES. EST'!$L$11)^2</f>
        <v>14.590890603358293</v>
      </c>
      <c r="M7840" s="12">
        <v>2018</v>
      </c>
      <c r="N7840" s="9" t="s">
        <v>76</v>
      </c>
      <c r="O7840" s="9" t="s">
        <v>23191</v>
      </c>
      <c r="P7840" s="12">
        <v>1</v>
      </c>
      <c r="Q7840" s="12" t="s">
        <v>28</v>
      </c>
      <c r="R7840" s="12"/>
      <c r="S7840" s="12">
        <v>1</v>
      </c>
      <c r="T7840" s="9" t="s">
        <v>23186</v>
      </c>
      <c r="U7840" s="9" t="s">
        <v>23187</v>
      </c>
      <c r="V7840" s="9" t="s">
        <v>23186</v>
      </c>
      <c r="W7840" s="14">
        <v>3</v>
      </c>
    </row>
    <row r="7841" spans="1:23" x14ac:dyDescent="0.25">
      <c r="A7841" s="8">
        <v>4743</v>
      </c>
      <c r="B7841" s="9" t="s">
        <v>28434</v>
      </c>
      <c r="C7841" s="9" t="s">
        <v>23182</v>
      </c>
      <c r="D7841" s="10" t="s">
        <v>28435</v>
      </c>
      <c r="E7841" s="11"/>
      <c r="F7841" s="9" t="s">
        <v>28436</v>
      </c>
      <c r="G7841" s="12">
        <v>22</v>
      </c>
      <c r="H7841" s="9" t="s">
        <v>34</v>
      </c>
      <c r="I7841" s="9" t="s">
        <v>34</v>
      </c>
      <c r="J7841" s="12">
        <v>1</v>
      </c>
      <c r="K7841" s="13">
        <v>43313</v>
      </c>
      <c r="L7841" s="86">
        <f>(Tabla2[[#This Row],[release_year]]-'VARIANZA Y DES. EST'!$L$11)^2</f>
        <v>14.590890603358293</v>
      </c>
      <c r="M7841" s="12">
        <v>2018</v>
      </c>
      <c r="N7841" s="9" t="s">
        <v>35</v>
      </c>
      <c r="O7841" s="9" t="s">
        <v>23191</v>
      </c>
      <c r="P7841" s="12">
        <v>1</v>
      </c>
      <c r="Q7841" s="12" t="s">
        <v>28</v>
      </c>
      <c r="R7841" s="12"/>
      <c r="S7841" s="12">
        <v>1</v>
      </c>
      <c r="T7841" s="9" t="s">
        <v>23558</v>
      </c>
      <c r="U7841" s="9" t="s">
        <v>23187</v>
      </c>
      <c r="V7841" s="9" t="s">
        <v>23558</v>
      </c>
      <c r="W7841" s="14">
        <v>3</v>
      </c>
    </row>
    <row r="7842" spans="1:23" x14ac:dyDescent="0.25">
      <c r="A7842" s="8">
        <v>4744</v>
      </c>
      <c r="B7842" s="9" t="s">
        <v>28437</v>
      </c>
      <c r="C7842" s="9" t="s">
        <v>23182</v>
      </c>
      <c r="D7842" s="10" t="s">
        <v>28438</v>
      </c>
      <c r="E7842" s="11"/>
      <c r="F7842" s="9" t="s">
        <v>28439</v>
      </c>
      <c r="G7842" s="12">
        <v>11</v>
      </c>
      <c r="H7842" s="9" t="s">
        <v>231</v>
      </c>
      <c r="I7842" s="9" t="s">
        <v>231</v>
      </c>
      <c r="J7842" s="12">
        <v>1</v>
      </c>
      <c r="K7842" s="13">
        <v>43311</v>
      </c>
      <c r="L7842" s="86">
        <f>(Tabla2[[#This Row],[release_year]]-'VARIANZA Y DES. EST'!$L$11)^2</f>
        <v>14.590890603358293</v>
      </c>
      <c r="M7842" s="12">
        <v>2018</v>
      </c>
      <c r="N7842" s="9" t="s">
        <v>76</v>
      </c>
      <c r="O7842" s="9" t="s">
        <v>23185</v>
      </c>
      <c r="P7842" s="12">
        <v>2</v>
      </c>
      <c r="Q7842" s="12" t="s">
        <v>28</v>
      </c>
      <c r="R7842" s="12"/>
      <c r="S7842" s="12">
        <v>2</v>
      </c>
      <c r="T7842" s="9" t="s">
        <v>23428</v>
      </c>
      <c r="U7842" s="9" t="s">
        <v>23187</v>
      </c>
      <c r="V7842" s="9" t="s">
        <v>23428</v>
      </c>
      <c r="W7842" s="14">
        <v>2</v>
      </c>
    </row>
    <row r="7843" spans="1:23" x14ac:dyDescent="0.25">
      <c r="A7843" s="8">
        <v>4745</v>
      </c>
      <c r="B7843" s="9" t="s">
        <v>28440</v>
      </c>
      <c r="C7843" s="9" t="s">
        <v>23182</v>
      </c>
      <c r="D7843" s="10" t="s">
        <v>28441</v>
      </c>
      <c r="E7843" s="11"/>
      <c r="F7843" s="9" t="s">
        <v>28442</v>
      </c>
      <c r="G7843" s="12">
        <v>16</v>
      </c>
      <c r="H7843" s="9" t="s">
        <v>34</v>
      </c>
      <c r="I7843" s="9" t="s">
        <v>34</v>
      </c>
      <c r="J7843" s="12">
        <v>1</v>
      </c>
      <c r="K7843" s="13">
        <v>43311</v>
      </c>
      <c r="L7843" s="86">
        <f>(Tabla2[[#This Row],[release_year]]-'VARIANZA Y DES. EST'!$L$11)^2</f>
        <v>14.590890603358293</v>
      </c>
      <c r="M7843" s="12">
        <v>2018</v>
      </c>
      <c r="N7843" s="9" t="s">
        <v>76</v>
      </c>
      <c r="O7843" s="9" t="s">
        <v>23185</v>
      </c>
      <c r="P7843" s="12">
        <v>2</v>
      </c>
      <c r="Q7843" s="12" t="s">
        <v>28</v>
      </c>
      <c r="R7843" s="12"/>
      <c r="S7843" s="12">
        <v>2</v>
      </c>
      <c r="T7843" s="9" t="s">
        <v>23315</v>
      </c>
      <c r="U7843" s="9" t="s">
        <v>23316</v>
      </c>
      <c r="V7843" s="9" t="s">
        <v>23315</v>
      </c>
      <c r="W7843" s="14">
        <v>2</v>
      </c>
    </row>
    <row r="7844" spans="1:23" x14ac:dyDescent="0.25">
      <c r="A7844" s="8">
        <v>4748</v>
      </c>
      <c r="B7844" s="9" t="s">
        <v>28443</v>
      </c>
      <c r="C7844" s="9" t="s">
        <v>23182</v>
      </c>
      <c r="D7844" s="10" t="s">
        <v>28444</v>
      </c>
      <c r="E7844" s="11"/>
      <c r="F7844" s="9" t="s">
        <v>4302</v>
      </c>
      <c r="G7844" s="12">
        <v>5</v>
      </c>
      <c r="H7844" s="9" t="s">
        <v>279</v>
      </c>
      <c r="I7844" s="9" t="s">
        <v>279</v>
      </c>
      <c r="J7844" s="12">
        <v>1</v>
      </c>
      <c r="K7844" s="13">
        <v>43309</v>
      </c>
      <c r="L7844" s="86">
        <f>(Tabla2[[#This Row],[release_year]]-'VARIANZA Y DES. EST'!$L$11)^2</f>
        <v>51.555237145879822</v>
      </c>
      <c r="M7844" s="12">
        <v>2007</v>
      </c>
      <c r="N7844" s="9" t="s">
        <v>76</v>
      </c>
      <c r="O7844" s="9" t="s">
        <v>23289</v>
      </c>
      <c r="P7844" s="12">
        <v>6</v>
      </c>
      <c r="Q7844" s="12" t="s">
        <v>28</v>
      </c>
      <c r="R7844" s="12"/>
      <c r="S7844" s="12">
        <v>6</v>
      </c>
      <c r="T7844" s="9" t="s">
        <v>23229</v>
      </c>
      <c r="U7844" s="9" t="s">
        <v>23229</v>
      </c>
      <c r="V7844" s="9" t="s">
        <v>23229</v>
      </c>
      <c r="W7844" s="14">
        <v>1</v>
      </c>
    </row>
    <row r="7845" spans="1:23" x14ac:dyDescent="0.25">
      <c r="A7845" s="8">
        <v>4751</v>
      </c>
      <c r="B7845" s="9" t="s">
        <v>28445</v>
      </c>
      <c r="C7845" s="9" t="s">
        <v>23182</v>
      </c>
      <c r="D7845" s="9" t="s">
        <v>28446</v>
      </c>
      <c r="E7845" s="9"/>
      <c r="F7845" s="9" t="s">
        <v>28447</v>
      </c>
      <c r="G7845" s="12">
        <v>17</v>
      </c>
      <c r="H7845" s="9" t="s">
        <v>468</v>
      </c>
      <c r="I7845" s="9" t="s">
        <v>472</v>
      </c>
      <c r="J7845" s="12">
        <v>2</v>
      </c>
      <c r="K7845" s="13">
        <v>43308</v>
      </c>
      <c r="L7845" s="86">
        <f>(Tabla2[[#This Row],[release_year]]-'VARIANZA Y DES. EST'!$L$11)^2</f>
        <v>14.590890603358293</v>
      </c>
      <c r="M7845" s="12">
        <v>2018</v>
      </c>
      <c r="N7845" s="9" t="s">
        <v>76</v>
      </c>
      <c r="O7845" s="9" t="s">
        <v>23255</v>
      </c>
      <c r="P7845" s="12">
        <v>3</v>
      </c>
      <c r="Q7845" s="12" t="s">
        <v>28</v>
      </c>
      <c r="R7845" s="12"/>
      <c r="S7845" s="12">
        <v>3</v>
      </c>
      <c r="T7845" s="9" t="s">
        <v>24639</v>
      </c>
      <c r="U7845" s="9" t="s">
        <v>23193</v>
      </c>
      <c r="V7845" s="9" t="s">
        <v>24639</v>
      </c>
      <c r="W7845" s="14">
        <v>3</v>
      </c>
    </row>
    <row r="7846" spans="1:23" x14ac:dyDescent="0.25">
      <c r="A7846" s="8">
        <v>4753</v>
      </c>
      <c r="B7846" s="9" t="s">
        <v>28448</v>
      </c>
      <c r="C7846" s="9" t="s">
        <v>23182</v>
      </c>
      <c r="D7846" s="9" t="s">
        <v>28449</v>
      </c>
      <c r="E7846" s="9"/>
      <c r="F7846" s="9" t="s">
        <v>28450</v>
      </c>
      <c r="G7846" s="12">
        <v>4</v>
      </c>
      <c r="H7846" s="9" t="s">
        <v>34</v>
      </c>
      <c r="I7846" s="9" t="s">
        <v>34</v>
      </c>
      <c r="J7846" s="12">
        <v>1</v>
      </c>
      <c r="K7846" s="13">
        <v>43308</v>
      </c>
      <c r="L7846" s="86">
        <f>(Tabla2[[#This Row],[release_year]]-'VARIANZA Y DES. EST'!$L$11)^2</f>
        <v>14.590890603358293</v>
      </c>
      <c r="M7846" s="12">
        <v>2018</v>
      </c>
      <c r="N7846" s="9" t="s">
        <v>76</v>
      </c>
      <c r="O7846" s="9" t="s">
        <v>23191</v>
      </c>
      <c r="P7846" s="12">
        <v>1</v>
      </c>
      <c r="Q7846" s="12" t="s">
        <v>28</v>
      </c>
      <c r="R7846" s="12"/>
      <c r="S7846" s="12">
        <v>1</v>
      </c>
      <c r="T7846" s="9" t="s">
        <v>23192</v>
      </c>
      <c r="U7846" s="9" t="s">
        <v>23193</v>
      </c>
      <c r="V7846" s="9" t="s">
        <v>23192</v>
      </c>
      <c r="W7846" s="14">
        <v>3</v>
      </c>
    </row>
    <row r="7847" spans="1:23" x14ac:dyDescent="0.25">
      <c r="A7847" s="8">
        <v>4755</v>
      </c>
      <c r="B7847" s="9" t="s">
        <v>28451</v>
      </c>
      <c r="C7847" s="9" t="s">
        <v>23182</v>
      </c>
      <c r="D7847" s="10" t="s">
        <v>28452</v>
      </c>
      <c r="E7847" s="11"/>
      <c r="F7847" s="18" t="s">
        <v>28453</v>
      </c>
      <c r="G7847" s="12">
        <v>7</v>
      </c>
      <c r="H7847" s="9" t="s">
        <v>390</v>
      </c>
      <c r="I7847" s="9" t="s">
        <v>390</v>
      </c>
      <c r="J7847" s="12">
        <v>1</v>
      </c>
      <c r="K7847" s="13">
        <v>43308</v>
      </c>
      <c r="L7847" s="86">
        <f>(Tabla2[[#This Row],[release_year]]-'VARIANZA Y DES. EST'!$L$11)^2</f>
        <v>14.590890603358293</v>
      </c>
      <c r="M7847" s="12">
        <v>2018</v>
      </c>
      <c r="N7847" s="9" t="s">
        <v>76</v>
      </c>
      <c r="O7847" s="9" t="s">
        <v>23191</v>
      </c>
      <c r="P7847" s="12">
        <v>1</v>
      </c>
      <c r="Q7847" s="12" t="s">
        <v>28</v>
      </c>
      <c r="R7847" s="12"/>
      <c r="S7847" s="12">
        <v>1</v>
      </c>
      <c r="T7847" s="9" t="s">
        <v>23477</v>
      </c>
      <c r="U7847" s="9" t="s">
        <v>23187</v>
      </c>
      <c r="V7847" s="9" t="s">
        <v>23477</v>
      </c>
      <c r="W7847" s="14">
        <v>3</v>
      </c>
    </row>
    <row r="7848" spans="1:23" x14ac:dyDescent="0.25">
      <c r="A7848" s="8">
        <v>4759</v>
      </c>
      <c r="B7848" s="9" t="s">
        <v>28454</v>
      </c>
      <c r="C7848" s="9" t="s">
        <v>23182</v>
      </c>
      <c r="D7848" s="10" t="s">
        <v>28455</v>
      </c>
      <c r="E7848" s="11"/>
      <c r="F7848" s="9"/>
      <c r="G7848" s="12">
        <v>0</v>
      </c>
      <c r="H7848" s="9" t="s">
        <v>126</v>
      </c>
      <c r="I7848" s="9" t="s">
        <v>126</v>
      </c>
      <c r="J7848" s="12">
        <v>1</v>
      </c>
      <c r="K7848" s="13">
        <v>43301</v>
      </c>
      <c r="L7848" s="86">
        <f>(Tabla2[[#This Row],[release_year]]-'VARIANZA Y DES. EST'!$L$11)^2</f>
        <v>14.590890603358293</v>
      </c>
      <c r="M7848" s="12">
        <v>2018</v>
      </c>
      <c r="N7848" s="9" t="s">
        <v>82</v>
      </c>
      <c r="O7848" s="9" t="s">
        <v>23191</v>
      </c>
      <c r="P7848" s="12">
        <v>1</v>
      </c>
      <c r="Q7848" s="12" t="s">
        <v>28</v>
      </c>
      <c r="R7848" s="12"/>
      <c r="S7848" s="12">
        <v>1</v>
      </c>
      <c r="T7848" s="9" t="s">
        <v>23627</v>
      </c>
      <c r="U7848" s="9" t="s">
        <v>23213</v>
      </c>
      <c r="V7848" s="9" t="s">
        <v>23627</v>
      </c>
      <c r="W7848" s="14">
        <v>3</v>
      </c>
    </row>
    <row r="7849" spans="1:23" x14ac:dyDescent="0.25">
      <c r="A7849" s="8">
        <v>4760</v>
      </c>
      <c r="B7849" s="9" t="s">
        <v>28456</v>
      </c>
      <c r="C7849" s="9" t="s">
        <v>23182</v>
      </c>
      <c r="D7849" s="9" t="s">
        <v>28457</v>
      </c>
      <c r="E7849" s="9"/>
      <c r="F7849" s="9"/>
      <c r="G7849" s="12">
        <v>0</v>
      </c>
      <c r="H7849" s="9" t="s">
        <v>2696</v>
      </c>
      <c r="I7849" s="9" t="s">
        <v>2696</v>
      </c>
      <c r="J7849" s="12">
        <v>1</v>
      </c>
      <c r="K7849" s="13">
        <v>43301</v>
      </c>
      <c r="L7849" s="86">
        <f>(Tabla2[[#This Row],[release_year]]-'VARIANZA Y DES. EST'!$L$11)^2</f>
        <v>14.590890603358293</v>
      </c>
      <c r="M7849" s="12">
        <v>2018</v>
      </c>
      <c r="N7849" s="9" t="s">
        <v>76</v>
      </c>
      <c r="O7849" s="9" t="s">
        <v>23191</v>
      </c>
      <c r="P7849" s="12">
        <v>1</v>
      </c>
      <c r="Q7849" s="12" t="s">
        <v>28</v>
      </c>
      <c r="R7849" s="12"/>
      <c r="S7849" s="12">
        <v>1</v>
      </c>
      <c r="T7849" s="9" t="s">
        <v>23296</v>
      </c>
      <c r="U7849" s="9" t="s">
        <v>23197</v>
      </c>
      <c r="V7849" s="9" t="s">
        <v>23296</v>
      </c>
      <c r="W7849" s="14">
        <v>2</v>
      </c>
    </row>
    <row r="7850" spans="1:23" x14ac:dyDescent="0.25">
      <c r="A7850" s="8">
        <v>4763</v>
      </c>
      <c r="B7850" s="9" t="s">
        <v>28458</v>
      </c>
      <c r="C7850" s="9" t="s">
        <v>23182</v>
      </c>
      <c r="D7850" s="10" t="s">
        <v>28459</v>
      </c>
      <c r="E7850" s="11"/>
      <c r="F7850" s="9" t="s">
        <v>28460</v>
      </c>
      <c r="G7850" s="12">
        <v>6</v>
      </c>
      <c r="H7850" s="9" t="s">
        <v>25</v>
      </c>
      <c r="I7850" s="9" t="s">
        <v>25</v>
      </c>
      <c r="J7850" s="12">
        <v>1</v>
      </c>
      <c r="K7850" s="13">
        <v>43301</v>
      </c>
      <c r="L7850" s="86">
        <f>(Tabla2[[#This Row],[release_year]]-'VARIANZA Y DES. EST'!$L$11)^2</f>
        <v>14.590890603358293</v>
      </c>
      <c r="M7850" s="12">
        <v>2018</v>
      </c>
      <c r="N7850" s="9" t="s">
        <v>110</v>
      </c>
      <c r="O7850" s="9" t="s">
        <v>23227</v>
      </c>
      <c r="P7850" s="12">
        <v>4</v>
      </c>
      <c r="Q7850" s="12" t="s">
        <v>28</v>
      </c>
      <c r="R7850" s="12"/>
      <c r="S7850" s="12">
        <v>4</v>
      </c>
      <c r="T7850" s="9" t="s">
        <v>23268</v>
      </c>
      <c r="U7850" s="9" t="s">
        <v>23264</v>
      </c>
      <c r="V7850" s="9" t="s">
        <v>23268</v>
      </c>
      <c r="W7850" s="14">
        <v>2</v>
      </c>
    </row>
    <row r="7851" spans="1:23" x14ac:dyDescent="0.25">
      <c r="A7851" s="8">
        <v>4764</v>
      </c>
      <c r="B7851" s="9" t="s">
        <v>28461</v>
      </c>
      <c r="C7851" s="9" t="s">
        <v>23182</v>
      </c>
      <c r="D7851" s="10" t="s">
        <v>28462</v>
      </c>
      <c r="E7851" s="11"/>
      <c r="F7851" s="9" t="s">
        <v>28463</v>
      </c>
      <c r="G7851" s="12">
        <v>7</v>
      </c>
      <c r="H7851" s="9" t="s">
        <v>34</v>
      </c>
      <c r="I7851" s="9" t="s">
        <v>34</v>
      </c>
      <c r="J7851" s="12">
        <v>1</v>
      </c>
      <c r="K7851" s="13">
        <v>43301</v>
      </c>
      <c r="L7851" s="86">
        <f>(Tabla2[[#This Row],[release_year]]-'VARIANZA Y DES. EST'!$L$11)^2</f>
        <v>14.590890603358293</v>
      </c>
      <c r="M7851" s="12">
        <v>2018</v>
      </c>
      <c r="N7851" s="9" t="s">
        <v>76</v>
      </c>
      <c r="O7851" s="9" t="s">
        <v>23191</v>
      </c>
      <c r="P7851" s="12">
        <v>1</v>
      </c>
      <c r="Q7851" s="12" t="s">
        <v>28</v>
      </c>
      <c r="R7851" s="12"/>
      <c r="S7851" s="12">
        <v>1</v>
      </c>
      <c r="T7851" s="9" t="s">
        <v>23477</v>
      </c>
      <c r="U7851" s="9" t="s">
        <v>23187</v>
      </c>
      <c r="V7851" s="9" t="s">
        <v>23477</v>
      </c>
      <c r="W7851" s="14">
        <v>3</v>
      </c>
    </row>
    <row r="7852" spans="1:23" x14ac:dyDescent="0.25">
      <c r="A7852" s="8">
        <v>4765</v>
      </c>
      <c r="B7852" s="9" t="s">
        <v>28464</v>
      </c>
      <c r="C7852" s="9" t="s">
        <v>23182</v>
      </c>
      <c r="D7852" s="10" t="s">
        <v>28465</v>
      </c>
      <c r="E7852" s="11"/>
      <c r="F7852" s="9" t="s">
        <v>28466</v>
      </c>
      <c r="G7852" s="12">
        <v>7</v>
      </c>
      <c r="H7852" s="9" t="s">
        <v>160</v>
      </c>
      <c r="I7852" s="9" t="s">
        <v>161</v>
      </c>
      <c r="J7852" s="12">
        <v>2</v>
      </c>
      <c r="K7852" s="13">
        <v>43301</v>
      </c>
      <c r="L7852" s="86">
        <f>(Tabla2[[#This Row],[release_year]]-'VARIANZA Y DES. EST'!$L$11)^2</f>
        <v>14.590890603358293</v>
      </c>
      <c r="M7852" s="12">
        <v>2018</v>
      </c>
      <c r="N7852" s="9" t="s">
        <v>26</v>
      </c>
      <c r="O7852" s="9" t="s">
        <v>23185</v>
      </c>
      <c r="P7852" s="12">
        <v>2</v>
      </c>
      <c r="Q7852" s="12" t="s">
        <v>28</v>
      </c>
      <c r="R7852" s="12"/>
      <c r="S7852" s="12">
        <v>2</v>
      </c>
      <c r="T7852" s="9" t="s">
        <v>23264</v>
      </c>
      <c r="U7852" s="9" t="s">
        <v>23264</v>
      </c>
      <c r="V7852" s="9" t="s">
        <v>23264</v>
      </c>
      <c r="W7852" s="14">
        <v>1</v>
      </c>
    </row>
    <row r="7853" spans="1:23" x14ac:dyDescent="0.25">
      <c r="A7853" s="8">
        <v>4768</v>
      </c>
      <c r="B7853" s="9" t="s">
        <v>28467</v>
      </c>
      <c r="C7853" s="9" t="s">
        <v>23182</v>
      </c>
      <c r="D7853" s="10" t="s">
        <v>28468</v>
      </c>
      <c r="E7853" s="11"/>
      <c r="F7853" s="9" t="s">
        <v>28469</v>
      </c>
      <c r="G7853" s="12">
        <v>2</v>
      </c>
      <c r="H7853" s="12"/>
      <c r="I7853" s="9"/>
      <c r="J7853" s="12">
        <v>0</v>
      </c>
      <c r="K7853" s="13">
        <v>43299</v>
      </c>
      <c r="L7853" s="86">
        <f>(Tabla2[[#This Row],[release_year]]-'VARIANZA Y DES. EST'!$L$11)^2</f>
        <v>14.590890603358293</v>
      </c>
      <c r="M7853" s="12">
        <v>2018</v>
      </c>
      <c r="N7853" s="9" t="s">
        <v>35</v>
      </c>
      <c r="O7853" s="9" t="s">
        <v>23191</v>
      </c>
      <c r="P7853" s="12">
        <v>1</v>
      </c>
      <c r="Q7853" s="12" t="s">
        <v>28</v>
      </c>
      <c r="R7853" s="12"/>
      <c r="S7853" s="12">
        <v>1</v>
      </c>
      <c r="T7853" s="9" t="s">
        <v>23374</v>
      </c>
      <c r="U7853" s="9" t="s">
        <v>23197</v>
      </c>
      <c r="V7853" s="9" t="s">
        <v>23374</v>
      </c>
      <c r="W7853" s="14">
        <v>3</v>
      </c>
    </row>
    <row r="7854" spans="1:23" x14ac:dyDescent="0.25">
      <c r="A7854" s="8">
        <v>4772</v>
      </c>
      <c r="B7854" s="9" t="s">
        <v>28470</v>
      </c>
      <c r="C7854" s="9" t="s">
        <v>23182</v>
      </c>
      <c r="D7854" s="10" t="s">
        <v>28471</v>
      </c>
      <c r="E7854" s="11"/>
      <c r="F7854" s="9" t="s">
        <v>28472</v>
      </c>
      <c r="G7854" s="12">
        <v>1</v>
      </c>
      <c r="H7854" s="9" t="s">
        <v>25</v>
      </c>
      <c r="I7854" s="9" t="s">
        <v>25</v>
      </c>
      <c r="J7854" s="12">
        <v>1</v>
      </c>
      <c r="K7854" s="13">
        <v>43296</v>
      </c>
      <c r="L7854" s="86">
        <f>(Tabla2[[#This Row],[release_year]]-'VARIANZA Y DES. EST'!$L$11)^2</f>
        <v>14.590890603358293</v>
      </c>
      <c r="M7854" s="12">
        <v>2018</v>
      </c>
      <c r="N7854" s="9" t="s">
        <v>76</v>
      </c>
      <c r="O7854" s="9" t="s">
        <v>23185</v>
      </c>
      <c r="P7854" s="12">
        <v>2</v>
      </c>
      <c r="Q7854" s="12" t="s">
        <v>28</v>
      </c>
      <c r="R7854" s="12"/>
      <c r="S7854" s="12">
        <v>2</v>
      </c>
      <c r="T7854" s="9" t="s">
        <v>23663</v>
      </c>
      <c r="U7854" s="9" t="s">
        <v>23664</v>
      </c>
      <c r="V7854" s="9" t="s">
        <v>23663</v>
      </c>
      <c r="W7854" s="14">
        <v>2</v>
      </c>
    </row>
    <row r="7855" spans="1:23" x14ac:dyDescent="0.25">
      <c r="A7855" s="8">
        <v>4773</v>
      </c>
      <c r="B7855" s="9" t="s">
        <v>28473</v>
      </c>
      <c r="C7855" s="9" t="s">
        <v>23182</v>
      </c>
      <c r="D7855" s="10" t="s">
        <v>28474</v>
      </c>
      <c r="E7855" s="11"/>
      <c r="F7855" s="9" t="s">
        <v>28475</v>
      </c>
      <c r="G7855" s="12">
        <v>5</v>
      </c>
      <c r="H7855" s="9" t="s">
        <v>2924</v>
      </c>
      <c r="I7855" s="9" t="s">
        <v>2924</v>
      </c>
      <c r="J7855" s="12">
        <v>1</v>
      </c>
      <c r="K7855" s="13">
        <v>43295</v>
      </c>
      <c r="L7855" s="86">
        <f>(Tabla2[[#This Row],[release_year]]-'VARIANZA Y DES. EST'!$L$11)^2</f>
        <v>14.590890603358293</v>
      </c>
      <c r="M7855" s="12">
        <v>2018</v>
      </c>
      <c r="N7855" s="9" t="s">
        <v>35</v>
      </c>
      <c r="O7855" s="9" t="s">
        <v>23191</v>
      </c>
      <c r="P7855" s="12">
        <v>1</v>
      </c>
      <c r="Q7855" s="12" t="s">
        <v>28</v>
      </c>
      <c r="R7855" s="12"/>
      <c r="S7855" s="12">
        <v>1</v>
      </c>
      <c r="T7855" s="9" t="s">
        <v>23558</v>
      </c>
      <c r="U7855" s="9" t="s">
        <v>23187</v>
      </c>
      <c r="V7855" s="9" t="s">
        <v>23558</v>
      </c>
      <c r="W7855" s="14">
        <v>3</v>
      </c>
    </row>
    <row r="7856" spans="1:23" x14ac:dyDescent="0.25">
      <c r="A7856" s="8">
        <v>4777</v>
      </c>
      <c r="B7856" s="9" t="s">
        <v>28476</v>
      </c>
      <c r="C7856" s="9" t="s">
        <v>23182</v>
      </c>
      <c r="D7856" s="9" t="s">
        <v>28477</v>
      </c>
      <c r="E7856" s="9"/>
      <c r="F7856" s="18" t="s">
        <v>28478</v>
      </c>
      <c r="G7856" s="12">
        <v>7</v>
      </c>
      <c r="H7856" s="9" t="s">
        <v>1434</v>
      </c>
      <c r="I7856" s="9" t="s">
        <v>1434</v>
      </c>
      <c r="J7856" s="12">
        <v>1</v>
      </c>
      <c r="K7856" s="13">
        <v>43292</v>
      </c>
      <c r="L7856" s="86">
        <f>(Tabla2[[#This Row],[release_year]]-'VARIANZA Y DES. EST'!$L$11)^2</f>
        <v>7.9512857435875226</v>
      </c>
      <c r="M7856" s="12">
        <v>2017</v>
      </c>
      <c r="N7856" s="9" t="s">
        <v>76</v>
      </c>
      <c r="O7856" s="9" t="s">
        <v>23185</v>
      </c>
      <c r="P7856" s="12">
        <v>2</v>
      </c>
      <c r="Q7856" s="12" t="s">
        <v>28</v>
      </c>
      <c r="R7856" s="12"/>
      <c r="S7856" s="12">
        <v>2</v>
      </c>
      <c r="T7856" s="9" t="s">
        <v>23244</v>
      </c>
      <c r="U7856" s="9" t="s">
        <v>23187</v>
      </c>
      <c r="V7856" s="9" t="s">
        <v>23244</v>
      </c>
      <c r="W7856" s="14">
        <v>3</v>
      </c>
    </row>
    <row r="7857" spans="1:23" x14ac:dyDescent="0.25">
      <c r="A7857" s="8">
        <v>4778</v>
      </c>
      <c r="B7857" s="9" t="s">
        <v>28479</v>
      </c>
      <c r="C7857" s="9" t="s">
        <v>23182</v>
      </c>
      <c r="D7857" s="10" t="s">
        <v>28480</v>
      </c>
      <c r="E7857" s="11"/>
      <c r="F7857" s="9" t="s">
        <v>28481</v>
      </c>
      <c r="G7857" s="12">
        <v>2</v>
      </c>
      <c r="H7857" s="9" t="s">
        <v>126</v>
      </c>
      <c r="I7857" s="9" t="s">
        <v>126</v>
      </c>
      <c r="J7857" s="12">
        <v>1</v>
      </c>
      <c r="K7857" s="13">
        <v>43291</v>
      </c>
      <c r="L7857" s="86">
        <f>(Tabla2[[#This Row],[release_year]]-'VARIANZA Y DES. EST'!$L$11)^2</f>
        <v>14.590890603358293</v>
      </c>
      <c r="M7857" s="12">
        <v>2018</v>
      </c>
      <c r="N7857" s="9" t="s">
        <v>76</v>
      </c>
      <c r="O7857" s="9" t="s">
        <v>23185</v>
      </c>
      <c r="P7857" s="12">
        <v>2</v>
      </c>
      <c r="Q7857" s="12" t="s">
        <v>28</v>
      </c>
      <c r="R7857" s="12"/>
      <c r="S7857" s="12">
        <v>2</v>
      </c>
      <c r="T7857" s="9" t="s">
        <v>23627</v>
      </c>
      <c r="U7857" s="9" t="s">
        <v>23213</v>
      </c>
      <c r="V7857" s="9" t="s">
        <v>23627</v>
      </c>
      <c r="W7857" s="14">
        <v>3</v>
      </c>
    </row>
    <row r="7858" spans="1:23" x14ac:dyDescent="0.25">
      <c r="A7858" s="8">
        <v>4779</v>
      </c>
      <c r="B7858" s="9" t="s">
        <v>28482</v>
      </c>
      <c r="C7858" s="9" t="s">
        <v>23182</v>
      </c>
      <c r="D7858" s="9" t="s">
        <v>28483</v>
      </c>
      <c r="E7858" s="9"/>
      <c r="F7858" s="9"/>
      <c r="G7858" s="12">
        <v>0</v>
      </c>
      <c r="H7858" s="9" t="s">
        <v>25</v>
      </c>
      <c r="I7858" s="9" t="s">
        <v>25</v>
      </c>
      <c r="J7858" s="12">
        <v>1</v>
      </c>
      <c r="K7858" s="13">
        <v>43291</v>
      </c>
      <c r="L7858" s="86">
        <f>(Tabla2[[#This Row],[release_year]]-'VARIANZA Y DES. EST'!$L$11)^2</f>
        <v>14.590890603358293</v>
      </c>
      <c r="M7858" s="12">
        <v>2018</v>
      </c>
      <c r="N7858" s="9" t="s">
        <v>76</v>
      </c>
      <c r="O7858" s="9" t="s">
        <v>23185</v>
      </c>
      <c r="P7858" s="12">
        <v>2</v>
      </c>
      <c r="Q7858" s="12" t="s">
        <v>28</v>
      </c>
      <c r="R7858" s="12"/>
      <c r="S7858" s="12">
        <v>2</v>
      </c>
      <c r="T7858" s="9" t="s">
        <v>23576</v>
      </c>
      <c r="U7858" s="9" t="s">
        <v>23193</v>
      </c>
      <c r="V7858" s="9" t="s">
        <v>23576</v>
      </c>
      <c r="W7858" s="14">
        <v>2</v>
      </c>
    </row>
    <row r="7859" spans="1:23" x14ac:dyDescent="0.25">
      <c r="A7859" s="8">
        <v>4780</v>
      </c>
      <c r="B7859" s="9" t="s">
        <v>28484</v>
      </c>
      <c r="C7859" s="9" t="s">
        <v>23182</v>
      </c>
      <c r="D7859" s="9" t="s">
        <v>28485</v>
      </c>
      <c r="E7859" s="9" t="s">
        <v>28486</v>
      </c>
      <c r="F7859" s="9" t="s">
        <v>28487</v>
      </c>
      <c r="G7859" s="12">
        <v>5</v>
      </c>
      <c r="H7859" s="9" t="s">
        <v>1349</v>
      </c>
      <c r="I7859" s="9" t="s">
        <v>1349</v>
      </c>
      <c r="J7859" s="12">
        <v>1</v>
      </c>
      <c r="K7859" s="13">
        <v>43289</v>
      </c>
      <c r="L7859" s="86">
        <f>(Tabla2[[#This Row],[release_year]]-'VARIANZA Y DES. EST'!$L$11)^2</f>
        <v>14.590890603358293</v>
      </c>
      <c r="M7859" s="12">
        <v>2018</v>
      </c>
      <c r="N7859" s="9" t="s">
        <v>76</v>
      </c>
      <c r="O7859" s="9" t="s">
        <v>23191</v>
      </c>
      <c r="P7859" s="12">
        <v>1</v>
      </c>
      <c r="Q7859" s="12" t="s">
        <v>28</v>
      </c>
      <c r="R7859" s="12"/>
      <c r="S7859" s="12">
        <v>1</v>
      </c>
      <c r="T7859" s="9" t="s">
        <v>24513</v>
      </c>
      <c r="U7859" s="9" t="s">
        <v>23187</v>
      </c>
      <c r="V7859" s="9" t="s">
        <v>24513</v>
      </c>
      <c r="W7859" s="14">
        <v>3</v>
      </c>
    </row>
    <row r="7860" spans="1:23" x14ac:dyDescent="0.25">
      <c r="A7860" s="8">
        <v>4781</v>
      </c>
      <c r="B7860" s="9" t="s">
        <v>28488</v>
      </c>
      <c r="C7860" s="9" t="s">
        <v>23182</v>
      </c>
      <c r="D7860" s="10" t="s">
        <v>28489</v>
      </c>
      <c r="E7860" s="11"/>
      <c r="F7860" s="9"/>
      <c r="G7860" s="12">
        <v>0</v>
      </c>
      <c r="H7860" s="9" t="s">
        <v>25</v>
      </c>
      <c r="I7860" s="9" t="s">
        <v>25</v>
      </c>
      <c r="J7860" s="12">
        <v>1</v>
      </c>
      <c r="K7860" s="13">
        <v>43287</v>
      </c>
      <c r="L7860" s="86">
        <f>(Tabla2[[#This Row],[release_year]]-'VARIANZA Y DES. EST'!$L$11)^2</f>
        <v>14.590890603358293</v>
      </c>
      <c r="M7860" s="12">
        <v>2018</v>
      </c>
      <c r="N7860" s="9" t="s">
        <v>82</v>
      </c>
      <c r="O7860" s="9" t="s">
        <v>23185</v>
      </c>
      <c r="P7860" s="12">
        <v>2</v>
      </c>
      <c r="Q7860" s="12" t="s">
        <v>28</v>
      </c>
      <c r="R7860" s="12"/>
      <c r="S7860" s="12">
        <v>2</v>
      </c>
      <c r="T7860" s="9" t="s">
        <v>23296</v>
      </c>
      <c r="U7860" s="9" t="s">
        <v>23197</v>
      </c>
      <c r="V7860" s="9" t="s">
        <v>23296</v>
      </c>
      <c r="W7860" s="14">
        <v>2</v>
      </c>
    </row>
    <row r="7861" spans="1:23" x14ac:dyDescent="0.25">
      <c r="A7861" s="8">
        <v>4799</v>
      </c>
      <c r="B7861" s="9" t="s">
        <v>28490</v>
      </c>
      <c r="C7861" s="9" t="s">
        <v>23182</v>
      </c>
      <c r="D7861" s="9" t="s">
        <v>28491</v>
      </c>
      <c r="E7861" s="9"/>
      <c r="F7861" s="9" t="s">
        <v>28492</v>
      </c>
      <c r="G7861" s="12">
        <v>14</v>
      </c>
      <c r="H7861" s="9" t="s">
        <v>25</v>
      </c>
      <c r="I7861" s="9" t="s">
        <v>25</v>
      </c>
      <c r="J7861" s="12">
        <v>1</v>
      </c>
      <c r="K7861" s="13">
        <v>43282</v>
      </c>
      <c r="L7861" s="86">
        <f>(Tabla2[[#This Row],[release_year]]-'VARIANZA Y DES. EST'!$L$11)^2</f>
        <v>7.9512857435875226</v>
      </c>
      <c r="M7861" s="12">
        <v>2017</v>
      </c>
      <c r="N7861" s="9" t="s">
        <v>35</v>
      </c>
      <c r="O7861" s="9" t="s">
        <v>25825</v>
      </c>
      <c r="P7861" s="12">
        <v>15</v>
      </c>
      <c r="Q7861" s="12" t="s">
        <v>28</v>
      </c>
      <c r="R7861" s="12"/>
      <c r="S7861" s="12">
        <v>15</v>
      </c>
      <c r="T7861" s="9" t="s">
        <v>23464</v>
      </c>
      <c r="U7861" s="9" t="s">
        <v>23193</v>
      </c>
      <c r="V7861" s="9" t="s">
        <v>23464</v>
      </c>
      <c r="W7861" s="14">
        <v>3</v>
      </c>
    </row>
    <row r="7862" spans="1:23" x14ac:dyDescent="0.25">
      <c r="A7862" s="8">
        <v>4805</v>
      </c>
      <c r="B7862" s="9" t="s">
        <v>28493</v>
      </c>
      <c r="C7862" s="9" t="s">
        <v>23182</v>
      </c>
      <c r="D7862" s="10" t="s">
        <v>28494</v>
      </c>
      <c r="E7862" s="11"/>
      <c r="F7862" s="18" t="s">
        <v>28495</v>
      </c>
      <c r="G7862" s="12">
        <v>11</v>
      </c>
      <c r="H7862" s="9" t="s">
        <v>25</v>
      </c>
      <c r="I7862" s="9" t="s">
        <v>25</v>
      </c>
      <c r="J7862" s="12">
        <v>1</v>
      </c>
      <c r="K7862" s="13">
        <v>43281</v>
      </c>
      <c r="L7862" s="86">
        <f>(Tabla2[[#This Row],[release_year]]-'VARIANZA Y DES. EST'!$L$11)^2</f>
        <v>7.9512857435875226</v>
      </c>
      <c r="M7862" s="12">
        <v>2017</v>
      </c>
      <c r="N7862" s="9" t="s">
        <v>35</v>
      </c>
      <c r="O7862" s="9" t="s">
        <v>23191</v>
      </c>
      <c r="P7862" s="12">
        <v>1</v>
      </c>
      <c r="Q7862" s="12" t="s">
        <v>28</v>
      </c>
      <c r="R7862" s="12"/>
      <c r="S7862" s="12">
        <v>1</v>
      </c>
      <c r="T7862" s="9" t="s">
        <v>23464</v>
      </c>
      <c r="U7862" s="9" t="s">
        <v>23193</v>
      </c>
      <c r="V7862" s="9" t="s">
        <v>23464</v>
      </c>
      <c r="W7862" s="14">
        <v>3</v>
      </c>
    </row>
    <row r="7863" spans="1:23" x14ac:dyDescent="0.25">
      <c r="A7863" s="8">
        <v>4808</v>
      </c>
      <c r="B7863" s="9" t="s">
        <v>28496</v>
      </c>
      <c r="C7863" s="9" t="s">
        <v>23182</v>
      </c>
      <c r="D7863" s="10" t="s">
        <v>28497</v>
      </c>
      <c r="E7863" s="19"/>
      <c r="F7863" s="11"/>
      <c r="G7863" s="12">
        <v>0</v>
      </c>
      <c r="H7863" s="9" t="s">
        <v>126</v>
      </c>
      <c r="I7863" s="9" t="s">
        <v>126</v>
      </c>
      <c r="J7863" s="12">
        <v>1</v>
      </c>
      <c r="K7863" s="13">
        <v>43280</v>
      </c>
      <c r="L7863" s="86">
        <f>(Tabla2[[#This Row],[release_year]]-'VARIANZA Y DES. EST'!$L$11)^2</f>
        <v>14.590890603358293</v>
      </c>
      <c r="M7863" s="12">
        <v>2018</v>
      </c>
      <c r="N7863" s="9" t="s">
        <v>76</v>
      </c>
      <c r="O7863" s="9" t="s">
        <v>23191</v>
      </c>
      <c r="P7863" s="12">
        <v>1</v>
      </c>
      <c r="Q7863" s="12" t="s">
        <v>28</v>
      </c>
      <c r="R7863" s="12"/>
      <c r="S7863" s="12">
        <v>1</v>
      </c>
      <c r="T7863" s="9" t="s">
        <v>23627</v>
      </c>
      <c r="U7863" s="9" t="s">
        <v>23213</v>
      </c>
      <c r="V7863" s="9" t="s">
        <v>23627</v>
      </c>
      <c r="W7863" s="14">
        <v>3</v>
      </c>
    </row>
    <row r="7864" spans="1:23" x14ac:dyDescent="0.25">
      <c r="A7864" s="8">
        <v>4810</v>
      </c>
      <c r="B7864" s="9" t="s">
        <v>28498</v>
      </c>
      <c r="C7864" s="9" t="s">
        <v>23182</v>
      </c>
      <c r="D7864" s="10" t="s">
        <v>28499</v>
      </c>
      <c r="E7864" s="11"/>
      <c r="F7864" s="9" t="s">
        <v>28500</v>
      </c>
      <c r="G7864" s="12">
        <v>4</v>
      </c>
      <c r="H7864" s="9" t="s">
        <v>126</v>
      </c>
      <c r="I7864" s="9" t="s">
        <v>5012</v>
      </c>
      <c r="J7864" s="12">
        <v>2</v>
      </c>
      <c r="K7864" s="13">
        <v>43280</v>
      </c>
      <c r="L7864" s="86">
        <f>(Tabla2[[#This Row],[release_year]]-'VARIANZA Y DES. EST'!$L$11)^2</f>
        <v>14.590890603358293</v>
      </c>
      <c r="M7864" s="12">
        <v>2018</v>
      </c>
      <c r="N7864" s="9" t="s">
        <v>76</v>
      </c>
      <c r="O7864" s="9" t="s">
        <v>23191</v>
      </c>
      <c r="P7864" s="12">
        <v>1</v>
      </c>
      <c r="Q7864" s="12" t="s">
        <v>28</v>
      </c>
      <c r="R7864" s="12"/>
      <c r="S7864" s="12">
        <v>1</v>
      </c>
      <c r="T7864" s="9" t="s">
        <v>23806</v>
      </c>
      <c r="U7864" s="9" t="s">
        <v>23213</v>
      </c>
      <c r="V7864" s="9" t="s">
        <v>23806</v>
      </c>
      <c r="W7864" s="14">
        <v>3</v>
      </c>
    </row>
    <row r="7865" spans="1:23" x14ac:dyDescent="0.25">
      <c r="A7865" s="8">
        <v>4814</v>
      </c>
      <c r="B7865" s="9" t="s">
        <v>28501</v>
      </c>
      <c r="C7865" s="9" t="s">
        <v>23182</v>
      </c>
      <c r="D7865" s="10" t="s">
        <v>28502</v>
      </c>
      <c r="E7865" s="11"/>
      <c r="F7865" s="9" t="s">
        <v>28503</v>
      </c>
      <c r="G7865" s="12">
        <v>7</v>
      </c>
      <c r="H7865" s="9" t="s">
        <v>25</v>
      </c>
      <c r="I7865" s="9" t="s">
        <v>327</v>
      </c>
      <c r="J7865" s="12">
        <v>2</v>
      </c>
      <c r="K7865" s="13">
        <v>43277</v>
      </c>
      <c r="L7865" s="86">
        <f>(Tabla2[[#This Row],[release_year]]-'VARIANZA Y DES. EST'!$L$11)^2</f>
        <v>7.9512857435875226</v>
      </c>
      <c r="M7865" s="12">
        <v>2017</v>
      </c>
      <c r="N7865" s="9" t="s">
        <v>110</v>
      </c>
      <c r="O7865" s="9" t="s">
        <v>23191</v>
      </c>
      <c r="P7865" s="12">
        <v>1</v>
      </c>
      <c r="Q7865" s="12" t="s">
        <v>28</v>
      </c>
      <c r="R7865" s="12"/>
      <c r="S7865" s="12">
        <v>1</v>
      </c>
      <c r="T7865" s="9" t="s">
        <v>23268</v>
      </c>
      <c r="U7865" s="9" t="s">
        <v>23264</v>
      </c>
      <c r="V7865" s="9" t="s">
        <v>23268</v>
      </c>
      <c r="W7865" s="14">
        <v>2</v>
      </c>
    </row>
    <row r="7866" spans="1:23" x14ac:dyDescent="0.25">
      <c r="A7866" s="8">
        <v>4816</v>
      </c>
      <c r="B7866" s="9" t="s">
        <v>28504</v>
      </c>
      <c r="C7866" s="9" t="s">
        <v>23182</v>
      </c>
      <c r="D7866" s="9" t="s">
        <v>28505</v>
      </c>
      <c r="E7866" s="9"/>
      <c r="F7866" s="9" t="s">
        <v>28506</v>
      </c>
      <c r="G7866" s="12">
        <v>5</v>
      </c>
      <c r="H7866" s="9" t="s">
        <v>858</v>
      </c>
      <c r="I7866" s="9" t="s">
        <v>858</v>
      </c>
      <c r="J7866" s="12">
        <v>1</v>
      </c>
      <c r="K7866" s="13">
        <v>43276</v>
      </c>
      <c r="L7866" s="86">
        <f>(Tabla2[[#This Row],[release_year]]-'VARIANZA Y DES. EST'!$L$11)^2</f>
        <v>14.590890603358293</v>
      </c>
      <c r="M7866" s="12">
        <v>2018</v>
      </c>
      <c r="N7866" s="9" t="s">
        <v>76</v>
      </c>
      <c r="O7866" s="9" t="s">
        <v>23191</v>
      </c>
      <c r="P7866" s="12">
        <v>1</v>
      </c>
      <c r="Q7866" s="12" t="s">
        <v>28</v>
      </c>
      <c r="R7866" s="12"/>
      <c r="S7866" s="12">
        <v>1</v>
      </c>
      <c r="T7866" s="9" t="s">
        <v>23428</v>
      </c>
      <c r="U7866" s="9" t="s">
        <v>23187</v>
      </c>
      <c r="V7866" s="9" t="s">
        <v>23428</v>
      </c>
      <c r="W7866" s="14">
        <v>2</v>
      </c>
    </row>
    <row r="7867" spans="1:23" x14ac:dyDescent="0.25">
      <c r="A7867" s="8">
        <v>4819</v>
      </c>
      <c r="B7867" s="9" t="s">
        <v>28507</v>
      </c>
      <c r="C7867" s="9" t="s">
        <v>23182</v>
      </c>
      <c r="D7867" s="10" t="s">
        <v>28508</v>
      </c>
      <c r="E7867" s="11"/>
      <c r="F7867" s="9" t="s">
        <v>28509</v>
      </c>
      <c r="G7867" s="12">
        <v>1</v>
      </c>
      <c r="H7867" s="9" t="s">
        <v>25</v>
      </c>
      <c r="I7867" s="9" t="s">
        <v>25</v>
      </c>
      <c r="J7867" s="12">
        <v>1</v>
      </c>
      <c r="K7867" s="13">
        <v>43274</v>
      </c>
      <c r="L7867" s="86">
        <f>(Tabla2[[#This Row],[release_year]]-'VARIANZA Y DES. EST'!$L$11)^2</f>
        <v>14.590890603358293</v>
      </c>
      <c r="M7867" s="12">
        <v>2018</v>
      </c>
      <c r="N7867" s="9" t="s">
        <v>35</v>
      </c>
      <c r="O7867" s="9" t="s">
        <v>23191</v>
      </c>
      <c r="P7867" s="12">
        <v>1</v>
      </c>
      <c r="Q7867" s="12" t="s">
        <v>28</v>
      </c>
      <c r="R7867" s="12"/>
      <c r="S7867" s="12">
        <v>1</v>
      </c>
      <c r="T7867" s="9" t="s">
        <v>23206</v>
      </c>
      <c r="U7867" s="9" t="s">
        <v>23206</v>
      </c>
      <c r="V7867" s="9" t="s">
        <v>23206</v>
      </c>
      <c r="W7867" s="14">
        <v>1</v>
      </c>
    </row>
    <row r="7868" spans="1:23" x14ac:dyDescent="0.25">
      <c r="A7868" s="8">
        <v>4822</v>
      </c>
      <c r="B7868" s="9" t="s">
        <v>28510</v>
      </c>
      <c r="C7868" s="9" t="s">
        <v>23182</v>
      </c>
      <c r="D7868" s="10" t="s">
        <v>28511</v>
      </c>
      <c r="E7868" s="11"/>
      <c r="F7868" s="9" t="s">
        <v>28512</v>
      </c>
      <c r="G7868" s="12">
        <v>11</v>
      </c>
      <c r="H7868" s="9" t="s">
        <v>25</v>
      </c>
      <c r="I7868" s="9" t="s">
        <v>25</v>
      </c>
      <c r="J7868" s="12">
        <v>1</v>
      </c>
      <c r="K7868" s="13">
        <v>43273</v>
      </c>
      <c r="L7868" s="86">
        <f>(Tabla2[[#This Row],[release_year]]-'VARIANZA Y DES. EST'!$L$11)^2</f>
        <v>14.590890603358293</v>
      </c>
      <c r="M7868" s="12">
        <v>2018</v>
      </c>
      <c r="N7868" s="9" t="s">
        <v>76</v>
      </c>
      <c r="O7868" s="9" t="s">
        <v>23185</v>
      </c>
      <c r="P7868" s="12">
        <v>2</v>
      </c>
      <c r="Q7868" s="12" t="s">
        <v>28</v>
      </c>
      <c r="R7868" s="12"/>
      <c r="S7868" s="12">
        <v>2</v>
      </c>
      <c r="T7868" s="9" t="s">
        <v>25814</v>
      </c>
      <c r="U7868" s="9" t="s">
        <v>23193</v>
      </c>
      <c r="V7868" s="9" t="s">
        <v>25814</v>
      </c>
      <c r="W7868" s="14">
        <v>3</v>
      </c>
    </row>
    <row r="7869" spans="1:23" x14ac:dyDescent="0.25">
      <c r="A7869" s="8">
        <v>4825</v>
      </c>
      <c r="B7869" s="9" t="s">
        <v>28513</v>
      </c>
      <c r="C7869" s="9" t="s">
        <v>23182</v>
      </c>
      <c r="D7869" s="10" t="s">
        <v>28514</v>
      </c>
      <c r="E7869" s="11"/>
      <c r="F7869" s="9" t="s">
        <v>28515</v>
      </c>
      <c r="G7869" s="12">
        <v>12</v>
      </c>
      <c r="H7869" s="9" t="s">
        <v>25</v>
      </c>
      <c r="I7869" s="9" t="s">
        <v>25</v>
      </c>
      <c r="J7869" s="12">
        <v>1</v>
      </c>
      <c r="K7869" s="13">
        <v>43269</v>
      </c>
      <c r="L7869" s="86">
        <f>(Tabla2[[#This Row],[release_year]]-'VARIANZA Y DES. EST'!$L$11)^2</f>
        <v>14.590890603358293</v>
      </c>
      <c r="M7869" s="12">
        <v>2018</v>
      </c>
      <c r="N7869" s="9" t="s">
        <v>76</v>
      </c>
      <c r="O7869" s="9" t="s">
        <v>23191</v>
      </c>
      <c r="P7869" s="12">
        <v>1</v>
      </c>
      <c r="Q7869" s="12" t="s">
        <v>28</v>
      </c>
      <c r="R7869" s="12"/>
      <c r="S7869" s="12">
        <v>1</v>
      </c>
      <c r="T7869" s="9" t="s">
        <v>23492</v>
      </c>
      <c r="U7869" s="9" t="s">
        <v>23187</v>
      </c>
      <c r="V7869" s="9" t="s">
        <v>23492</v>
      </c>
      <c r="W7869" s="14">
        <v>3</v>
      </c>
    </row>
    <row r="7870" spans="1:23" x14ac:dyDescent="0.25">
      <c r="A7870" s="8">
        <v>4832</v>
      </c>
      <c r="B7870" s="9" t="s">
        <v>28516</v>
      </c>
      <c r="C7870" s="9" t="s">
        <v>23182</v>
      </c>
      <c r="D7870" s="10" t="s">
        <v>28517</v>
      </c>
      <c r="E7870" s="11"/>
      <c r="F7870" s="9" t="s">
        <v>27129</v>
      </c>
      <c r="G7870" s="12">
        <v>5</v>
      </c>
      <c r="H7870" s="12"/>
      <c r="I7870" s="9"/>
      <c r="J7870" s="12">
        <v>0</v>
      </c>
      <c r="K7870" s="13">
        <v>43266</v>
      </c>
      <c r="L7870" s="86">
        <f>(Tabla2[[#This Row],[release_year]]-'VARIANZA Y DES. EST'!$L$11)^2</f>
        <v>14.590890603358293</v>
      </c>
      <c r="M7870" s="12">
        <v>2018</v>
      </c>
      <c r="N7870" s="9" t="s">
        <v>26</v>
      </c>
      <c r="O7870" s="9" t="s">
        <v>23191</v>
      </c>
      <c r="P7870" s="12">
        <v>1</v>
      </c>
      <c r="Q7870" s="12" t="s">
        <v>28</v>
      </c>
      <c r="R7870" s="12"/>
      <c r="S7870" s="12">
        <v>1</v>
      </c>
      <c r="T7870" s="9" t="s">
        <v>23264</v>
      </c>
      <c r="U7870" s="9" t="s">
        <v>23264</v>
      </c>
      <c r="V7870" s="9" t="s">
        <v>23264</v>
      </c>
      <c r="W7870" s="14">
        <v>1</v>
      </c>
    </row>
    <row r="7871" spans="1:23" x14ac:dyDescent="0.25">
      <c r="A7871" s="8">
        <v>4833</v>
      </c>
      <c r="B7871" s="9" t="s">
        <v>28518</v>
      </c>
      <c r="C7871" s="9" t="s">
        <v>23182</v>
      </c>
      <c r="D7871" s="10" t="s">
        <v>28519</v>
      </c>
      <c r="E7871" s="11"/>
      <c r="F7871" s="9" t="s">
        <v>27129</v>
      </c>
      <c r="G7871" s="12">
        <v>5</v>
      </c>
      <c r="H7871" s="12"/>
      <c r="I7871" s="9"/>
      <c r="J7871" s="12">
        <v>0</v>
      </c>
      <c r="K7871" s="13">
        <v>43266</v>
      </c>
      <c r="L7871" s="86">
        <f>(Tabla2[[#This Row],[release_year]]-'VARIANZA Y DES. EST'!$L$11)^2</f>
        <v>14.590890603358293</v>
      </c>
      <c r="M7871" s="12">
        <v>2018</v>
      </c>
      <c r="N7871" s="9" t="s">
        <v>26</v>
      </c>
      <c r="O7871" s="9" t="s">
        <v>23191</v>
      </c>
      <c r="P7871" s="12">
        <v>1</v>
      </c>
      <c r="Q7871" s="12" t="s">
        <v>28</v>
      </c>
      <c r="R7871" s="12"/>
      <c r="S7871" s="12">
        <v>1</v>
      </c>
      <c r="T7871" s="9" t="s">
        <v>23264</v>
      </c>
      <c r="U7871" s="9" t="s">
        <v>23264</v>
      </c>
      <c r="V7871" s="9" t="s">
        <v>23264</v>
      </c>
      <c r="W7871" s="14">
        <v>1</v>
      </c>
    </row>
    <row r="7872" spans="1:23" x14ac:dyDescent="0.25">
      <c r="A7872" s="8">
        <v>4837</v>
      </c>
      <c r="B7872" s="9" t="s">
        <v>28520</v>
      </c>
      <c r="C7872" s="9" t="s">
        <v>23182</v>
      </c>
      <c r="D7872" s="10" t="s">
        <v>28521</v>
      </c>
      <c r="E7872" s="11"/>
      <c r="F7872" s="9"/>
      <c r="G7872" s="12">
        <v>0</v>
      </c>
      <c r="H7872" s="9" t="s">
        <v>231</v>
      </c>
      <c r="I7872" s="9" t="s">
        <v>231</v>
      </c>
      <c r="J7872" s="12">
        <v>1</v>
      </c>
      <c r="K7872" s="13">
        <v>43259</v>
      </c>
      <c r="L7872" s="86">
        <f>(Tabla2[[#This Row],[release_year]]-'VARIANZA Y DES. EST'!$L$11)^2</f>
        <v>14.590890603358293</v>
      </c>
      <c r="M7872" s="12">
        <v>2018</v>
      </c>
      <c r="N7872" s="9" t="s">
        <v>76</v>
      </c>
      <c r="O7872" s="9" t="s">
        <v>23191</v>
      </c>
      <c r="P7872" s="12">
        <v>1</v>
      </c>
      <c r="Q7872" s="12" t="s">
        <v>28</v>
      </c>
      <c r="R7872" s="12"/>
      <c r="S7872" s="12">
        <v>1</v>
      </c>
      <c r="T7872" s="9" t="s">
        <v>24428</v>
      </c>
      <c r="U7872" s="9" t="s">
        <v>23193</v>
      </c>
      <c r="V7872" s="9" t="s">
        <v>24428</v>
      </c>
      <c r="W7872" s="14">
        <v>3</v>
      </c>
    </row>
    <row r="7873" spans="1:23" x14ac:dyDescent="0.25">
      <c r="A7873" s="8">
        <v>4838</v>
      </c>
      <c r="B7873" s="9" t="s">
        <v>28522</v>
      </c>
      <c r="C7873" s="9" t="s">
        <v>23182</v>
      </c>
      <c r="D7873" s="10" t="s">
        <v>28523</v>
      </c>
      <c r="E7873" s="11"/>
      <c r="F7873" s="9" t="s">
        <v>28524</v>
      </c>
      <c r="G7873" s="12">
        <v>10</v>
      </c>
      <c r="H7873" s="9" t="s">
        <v>25</v>
      </c>
      <c r="I7873" s="9" t="s">
        <v>25</v>
      </c>
      <c r="J7873" s="12">
        <v>1</v>
      </c>
      <c r="K7873" s="13">
        <v>43258</v>
      </c>
      <c r="L7873" s="86">
        <f>(Tabla2[[#This Row],[release_year]]-'VARIANZA Y DES. EST'!$L$11)^2</f>
        <v>7.9512857435875226</v>
      </c>
      <c r="M7873" s="12">
        <v>2017</v>
      </c>
      <c r="N7873" s="9" t="s">
        <v>35</v>
      </c>
      <c r="O7873" s="9" t="s">
        <v>23227</v>
      </c>
      <c r="P7873" s="12">
        <v>4</v>
      </c>
      <c r="Q7873" s="12" t="s">
        <v>28</v>
      </c>
      <c r="R7873" s="12"/>
      <c r="S7873" s="12">
        <v>4</v>
      </c>
      <c r="T7873" s="9" t="s">
        <v>23206</v>
      </c>
      <c r="U7873" s="9" t="s">
        <v>23206</v>
      </c>
      <c r="V7873" s="9" t="s">
        <v>23206</v>
      </c>
      <c r="W7873" s="14">
        <v>1</v>
      </c>
    </row>
    <row r="7874" spans="1:23" x14ac:dyDescent="0.25">
      <c r="A7874" s="8">
        <v>4839</v>
      </c>
      <c r="B7874" s="9" t="s">
        <v>28525</v>
      </c>
      <c r="C7874" s="9" t="s">
        <v>23182</v>
      </c>
      <c r="D7874" s="10" t="s">
        <v>28526</v>
      </c>
      <c r="E7874" s="11"/>
      <c r="F7874" s="18" t="s">
        <v>28527</v>
      </c>
      <c r="G7874" s="12">
        <v>10</v>
      </c>
      <c r="H7874" s="9" t="s">
        <v>34</v>
      </c>
      <c r="I7874" s="9" t="s">
        <v>34</v>
      </c>
      <c r="J7874" s="12">
        <v>1</v>
      </c>
      <c r="K7874" s="13">
        <v>43253</v>
      </c>
      <c r="L7874" s="86">
        <f>(Tabla2[[#This Row],[release_year]]-'VARIANZA Y DES. EST'!$L$11)^2</f>
        <v>38.194842005650592</v>
      </c>
      <c r="M7874" s="12">
        <v>2008</v>
      </c>
      <c r="N7874" s="9" t="s">
        <v>110</v>
      </c>
      <c r="O7874" s="9" t="s">
        <v>23185</v>
      </c>
      <c r="P7874" s="12">
        <v>2</v>
      </c>
      <c r="Q7874" s="12" t="s">
        <v>28</v>
      </c>
      <c r="R7874" s="12"/>
      <c r="S7874" s="12">
        <v>2</v>
      </c>
      <c r="T7874" s="9" t="s">
        <v>23326</v>
      </c>
      <c r="U7874" s="9" t="s">
        <v>23316</v>
      </c>
      <c r="V7874" s="9" t="s">
        <v>23326</v>
      </c>
      <c r="W7874" s="14">
        <v>2</v>
      </c>
    </row>
    <row r="7875" spans="1:23" x14ac:dyDescent="0.25">
      <c r="A7875" s="8">
        <v>4842</v>
      </c>
      <c r="B7875" s="9" t="s">
        <v>28528</v>
      </c>
      <c r="C7875" s="9" t="s">
        <v>23182</v>
      </c>
      <c r="D7875" s="10" t="s">
        <v>28529</v>
      </c>
      <c r="E7875" s="19"/>
      <c r="F7875" s="11"/>
      <c r="G7875" s="12">
        <v>0</v>
      </c>
      <c r="H7875" s="9" t="s">
        <v>231</v>
      </c>
      <c r="I7875" s="9" t="s">
        <v>231</v>
      </c>
      <c r="J7875" s="12">
        <v>1</v>
      </c>
      <c r="K7875" s="13">
        <v>43252</v>
      </c>
      <c r="L7875" s="86">
        <f>(Tabla2[[#This Row],[release_year]]-'VARIANZA Y DES. EST'!$L$11)^2</f>
        <v>14.590890603358293</v>
      </c>
      <c r="M7875" s="12">
        <v>2018</v>
      </c>
      <c r="N7875" s="9" t="s">
        <v>76</v>
      </c>
      <c r="O7875" s="9" t="s">
        <v>23191</v>
      </c>
      <c r="P7875" s="12">
        <v>1</v>
      </c>
      <c r="Q7875" s="12" t="s">
        <v>28</v>
      </c>
      <c r="R7875" s="12"/>
      <c r="S7875" s="12">
        <v>1</v>
      </c>
      <c r="T7875" s="9" t="s">
        <v>23216</v>
      </c>
      <c r="U7875" s="9" t="s">
        <v>23193</v>
      </c>
      <c r="V7875" s="9" t="s">
        <v>23216</v>
      </c>
      <c r="W7875" s="14">
        <v>3</v>
      </c>
    </row>
    <row r="7876" spans="1:23" x14ac:dyDescent="0.25">
      <c r="A7876" s="8">
        <v>4845</v>
      </c>
      <c r="B7876" s="9" t="s">
        <v>28530</v>
      </c>
      <c r="C7876" s="9" t="s">
        <v>23182</v>
      </c>
      <c r="D7876" s="10" t="s">
        <v>28531</v>
      </c>
      <c r="E7876" s="11"/>
      <c r="F7876" s="9" t="s">
        <v>28532</v>
      </c>
      <c r="G7876" s="12">
        <v>4</v>
      </c>
      <c r="H7876" s="9" t="s">
        <v>25</v>
      </c>
      <c r="I7876" s="9" t="s">
        <v>25</v>
      </c>
      <c r="J7876" s="12">
        <v>1</v>
      </c>
      <c r="K7876" s="13">
        <v>43250</v>
      </c>
      <c r="L7876" s="86">
        <f>(Tabla2[[#This Row],[release_year]]-'VARIANZA Y DES. EST'!$L$11)^2</f>
        <v>23.230495463129063</v>
      </c>
      <c r="M7876" s="12">
        <v>2019</v>
      </c>
      <c r="N7876" s="9" t="s">
        <v>35</v>
      </c>
      <c r="O7876" s="9" t="s">
        <v>23227</v>
      </c>
      <c r="P7876" s="12">
        <v>4</v>
      </c>
      <c r="Q7876" s="12" t="s">
        <v>28</v>
      </c>
      <c r="R7876" s="12"/>
      <c r="S7876" s="12">
        <v>4</v>
      </c>
      <c r="T7876" s="9" t="s">
        <v>23229</v>
      </c>
      <c r="U7876" s="9" t="s">
        <v>23229</v>
      </c>
      <c r="V7876" s="9" t="s">
        <v>23229</v>
      </c>
      <c r="W7876" s="14">
        <v>1</v>
      </c>
    </row>
    <row r="7877" spans="1:23" x14ac:dyDescent="0.25">
      <c r="A7877" s="8">
        <v>4846</v>
      </c>
      <c r="B7877" s="9" t="s">
        <v>28533</v>
      </c>
      <c r="C7877" s="9" t="s">
        <v>23182</v>
      </c>
      <c r="D7877" s="10" t="s">
        <v>28534</v>
      </c>
      <c r="E7877" s="11"/>
      <c r="F7877" s="9" t="s">
        <v>28535</v>
      </c>
      <c r="G7877" s="12">
        <v>10</v>
      </c>
      <c r="H7877" s="9" t="s">
        <v>25</v>
      </c>
      <c r="I7877" s="9" t="s">
        <v>25</v>
      </c>
      <c r="J7877" s="12">
        <v>1</v>
      </c>
      <c r="K7877" s="13">
        <v>43249</v>
      </c>
      <c r="L7877" s="86">
        <f>(Tabla2[[#This Row],[release_year]]-'VARIANZA Y DES. EST'!$L$11)^2</f>
        <v>23.230495463129063</v>
      </c>
      <c r="M7877" s="12">
        <v>2019</v>
      </c>
      <c r="N7877" s="9" t="s">
        <v>76</v>
      </c>
      <c r="O7877" s="9" t="s">
        <v>23243</v>
      </c>
      <c r="P7877" s="12">
        <v>5</v>
      </c>
      <c r="Q7877" s="12" t="s">
        <v>28</v>
      </c>
      <c r="R7877" s="12"/>
      <c r="S7877" s="12">
        <v>5</v>
      </c>
      <c r="T7877" s="9" t="s">
        <v>23229</v>
      </c>
      <c r="U7877" s="9" t="s">
        <v>23229</v>
      </c>
      <c r="V7877" s="9" t="s">
        <v>23229</v>
      </c>
      <c r="W7877" s="14">
        <v>1</v>
      </c>
    </row>
    <row r="7878" spans="1:23" x14ac:dyDescent="0.25">
      <c r="A7878" s="8">
        <v>4847</v>
      </c>
      <c r="B7878" s="9" t="s">
        <v>28536</v>
      </c>
      <c r="C7878" s="9" t="s">
        <v>23182</v>
      </c>
      <c r="D7878" s="10" t="s">
        <v>28537</v>
      </c>
      <c r="E7878" s="19"/>
      <c r="F7878" s="11"/>
      <c r="G7878" s="12">
        <v>0</v>
      </c>
      <c r="H7878" s="9" t="s">
        <v>25</v>
      </c>
      <c r="I7878" s="9" t="s">
        <v>25</v>
      </c>
      <c r="J7878" s="12">
        <v>1</v>
      </c>
      <c r="K7878" s="13">
        <v>43247</v>
      </c>
      <c r="L7878" s="86">
        <f>(Tabla2[[#This Row],[release_year]]-'VARIANZA Y DES. EST'!$L$11)^2</f>
        <v>14.590890603358293</v>
      </c>
      <c r="M7878" s="12">
        <v>2018</v>
      </c>
      <c r="N7878" s="9" t="s">
        <v>76</v>
      </c>
      <c r="O7878" s="9" t="s">
        <v>23191</v>
      </c>
      <c r="P7878" s="12">
        <v>1</v>
      </c>
      <c r="Q7878" s="12" t="s">
        <v>28</v>
      </c>
      <c r="R7878" s="12"/>
      <c r="S7878" s="12">
        <v>1</v>
      </c>
      <c r="T7878" s="9" t="s">
        <v>23663</v>
      </c>
      <c r="U7878" s="9" t="s">
        <v>23664</v>
      </c>
      <c r="V7878" s="9" t="s">
        <v>23663</v>
      </c>
      <c r="W7878" s="14">
        <v>2</v>
      </c>
    </row>
    <row r="7879" spans="1:23" x14ac:dyDescent="0.25">
      <c r="A7879" s="8">
        <v>4849</v>
      </c>
      <c r="B7879" s="9" t="s">
        <v>28538</v>
      </c>
      <c r="C7879" s="9" t="s">
        <v>23182</v>
      </c>
      <c r="D7879" s="10" t="s">
        <v>28539</v>
      </c>
      <c r="E7879" s="11"/>
      <c r="F7879" s="9" t="s">
        <v>28540</v>
      </c>
      <c r="G7879" s="12">
        <v>3</v>
      </c>
      <c r="H7879" s="9" t="s">
        <v>1349</v>
      </c>
      <c r="I7879" s="9" t="s">
        <v>1349</v>
      </c>
      <c r="J7879" s="12">
        <v>1</v>
      </c>
      <c r="K7879" s="13">
        <v>43246</v>
      </c>
      <c r="L7879" s="86">
        <f>(Tabla2[[#This Row],[release_year]]-'VARIANZA Y DES. EST'!$L$11)^2</f>
        <v>14.590890603358293</v>
      </c>
      <c r="M7879" s="12">
        <v>2018</v>
      </c>
      <c r="N7879" s="9" t="s">
        <v>76</v>
      </c>
      <c r="O7879" s="9" t="s">
        <v>23191</v>
      </c>
      <c r="P7879" s="12">
        <v>1</v>
      </c>
      <c r="Q7879" s="12" t="s">
        <v>28</v>
      </c>
      <c r="R7879" s="12"/>
      <c r="S7879" s="12">
        <v>1</v>
      </c>
      <c r="T7879" s="9" t="s">
        <v>24513</v>
      </c>
      <c r="U7879" s="9" t="s">
        <v>23187</v>
      </c>
      <c r="V7879" s="9" t="s">
        <v>24513</v>
      </c>
      <c r="W7879" s="14">
        <v>3</v>
      </c>
    </row>
    <row r="7880" spans="1:23" x14ac:dyDescent="0.25">
      <c r="A7880" s="8">
        <v>4853</v>
      </c>
      <c r="B7880" s="9" t="s">
        <v>28541</v>
      </c>
      <c r="C7880" s="9" t="s">
        <v>23182</v>
      </c>
      <c r="D7880" s="9" t="s">
        <v>28542</v>
      </c>
      <c r="E7880" s="9"/>
      <c r="F7880" s="9" t="s">
        <v>28543</v>
      </c>
      <c r="G7880" s="12">
        <v>18</v>
      </c>
      <c r="H7880" s="9" t="s">
        <v>25</v>
      </c>
      <c r="I7880" s="9" t="s">
        <v>382</v>
      </c>
      <c r="J7880" s="12">
        <v>2</v>
      </c>
      <c r="K7880" s="13">
        <v>43245</v>
      </c>
      <c r="L7880" s="86">
        <f>(Tabla2[[#This Row],[release_year]]-'VARIANZA Y DES. EST'!$L$11)^2</f>
        <v>14.590890603358293</v>
      </c>
      <c r="M7880" s="12">
        <v>2018</v>
      </c>
      <c r="N7880" s="9" t="s">
        <v>110</v>
      </c>
      <c r="O7880" s="9" t="s">
        <v>23255</v>
      </c>
      <c r="P7880" s="12">
        <v>3</v>
      </c>
      <c r="Q7880" s="12" t="s">
        <v>28</v>
      </c>
      <c r="R7880" s="12"/>
      <c r="S7880" s="12">
        <v>3</v>
      </c>
      <c r="T7880" s="9" t="s">
        <v>23849</v>
      </c>
      <c r="U7880" s="9" t="s">
        <v>23264</v>
      </c>
      <c r="V7880" s="9" t="s">
        <v>23849</v>
      </c>
      <c r="W7880" s="14">
        <v>3</v>
      </c>
    </row>
    <row r="7881" spans="1:23" x14ac:dyDescent="0.25">
      <c r="A7881" s="8">
        <v>4854</v>
      </c>
      <c r="B7881" s="9" t="s">
        <v>28544</v>
      </c>
      <c r="C7881" s="9" t="s">
        <v>23182</v>
      </c>
      <c r="D7881" s="10" t="s">
        <v>28545</v>
      </c>
      <c r="E7881" s="11"/>
      <c r="F7881" s="9" t="s">
        <v>28546</v>
      </c>
      <c r="G7881" s="12">
        <v>7</v>
      </c>
      <c r="H7881" s="9" t="s">
        <v>34</v>
      </c>
      <c r="I7881" s="9" t="s">
        <v>34</v>
      </c>
      <c r="J7881" s="12">
        <v>1</v>
      </c>
      <c r="K7881" s="13">
        <v>43242</v>
      </c>
      <c r="L7881" s="86">
        <f>(Tabla2[[#This Row],[release_year]]-'VARIANZA Y DES. EST'!$L$11)^2</f>
        <v>14.590890603358293</v>
      </c>
      <c r="M7881" s="12">
        <v>2018</v>
      </c>
      <c r="N7881" s="9" t="s">
        <v>76</v>
      </c>
      <c r="O7881" s="9" t="s">
        <v>23191</v>
      </c>
      <c r="P7881" s="12">
        <v>1</v>
      </c>
      <c r="Q7881" s="12" t="s">
        <v>28</v>
      </c>
      <c r="R7881" s="12"/>
      <c r="S7881" s="12">
        <v>1</v>
      </c>
      <c r="T7881" s="9" t="s">
        <v>23396</v>
      </c>
      <c r="U7881" s="9" t="s">
        <v>23187</v>
      </c>
      <c r="V7881" s="9" t="s">
        <v>23396</v>
      </c>
      <c r="W7881" s="14">
        <v>3</v>
      </c>
    </row>
    <row r="7882" spans="1:23" x14ac:dyDescent="0.25">
      <c r="A7882" s="8">
        <v>4857</v>
      </c>
      <c r="B7882" s="9" t="s">
        <v>28547</v>
      </c>
      <c r="C7882" s="9" t="s">
        <v>23182</v>
      </c>
      <c r="D7882" s="10" t="s">
        <v>28548</v>
      </c>
      <c r="E7882" s="11"/>
      <c r="F7882" s="9" t="s">
        <v>27129</v>
      </c>
      <c r="G7882" s="12">
        <v>5</v>
      </c>
      <c r="H7882" s="12"/>
      <c r="I7882" s="9"/>
      <c r="J7882" s="12">
        <v>0</v>
      </c>
      <c r="K7882" s="13">
        <v>43238</v>
      </c>
      <c r="L7882" s="86">
        <f>(Tabla2[[#This Row],[release_year]]-'VARIANZA Y DES. EST'!$L$11)^2</f>
        <v>14.590890603358293</v>
      </c>
      <c r="M7882" s="12">
        <v>2018</v>
      </c>
      <c r="N7882" s="9" t="s">
        <v>26</v>
      </c>
      <c r="O7882" s="9" t="s">
        <v>23191</v>
      </c>
      <c r="P7882" s="12">
        <v>1</v>
      </c>
      <c r="Q7882" s="12" t="s">
        <v>28</v>
      </c>
      <c r="R7882" s="12"/>
      <c r="S7882" s="12">
        <v>1</v>
      </c>
      <c r="T7882" s="9" t="s">
        <v>23264</v>
      </c>
      <c r="U7882" s="9" t="s">
        <v>23264</v>
      </c>
      <c r="V7882" s="9" t="s">
        <v>23264</v>
      </c>
      <c r="W7882" s="14">
        <v>1</v>
      </c>
    </row>
    <row r="7883" spans="1:23" x14ac:dyDescent="0.25">
      <c r="A7883" s="8">
        <v>4858</v>
      </c>
      <c r="B7883" s="9" t="s">
        <v>28549</v>
      </c>
      <c r="C7883" s="9" t="s">
        <v>23182</v>
      </c>
      <c r="D7883" s="10" t="s">
        <v>28550</v>
      </c>
      <c r="E7883" s="11"/>
      <c r="F7883" s="9" t="s">
        <v>28551</v>
      </c>
      <c r="G7883" s="12">
        <v>6</v>
      </c>
      <c r="H7883" s="9" t="s">
        <v>160</v>
      </c>
      <c r="I7883" s="9" t="s">
        <v>24690</v>
      </c>
      <c r="J7883" s="12">
        <v>3</v>
      </c>
      <c r="K7883" s="13">
        <v>43238</v>
      </c>
      <c r="L7883" s="86">
        <f>(Tabla2[[#This Row],[release_year]]-'VARIANZA Y DES. EST'!$L$11)^2</f>
        <v>7.9512857435875226</v>
      </c>
      <c r="M7883" s="12">
        <v>2017</v>
      </c>
      <c r="N7883" s="9" t="s">
        <v>110</v>
      </c>
      <c r="O7883" s="9" t="s">
        <v>23227</v>
      </c>
      <c r="P7883" s="12">
        <v>4</v>
      </c>
      <c r="Q7883" s="12" t="s">
        <v>28</v>
      </c>
      <c r="R7883" s="12"/>
      <c r="S7883" s="12">
        <v>4</v>
      </c>
      <c r="T7883" s="9" t="s">
        <v>28552</v>
      </c>
      <c r="U7883" s="9" t="s">
        <v>23193</v>
      </c>
      <c r="V7883" s="9" t="s">
        <v>28552</v>
      </c>
      <c r="W7883" s="14">
        <v>3</v>
      </c>
    </row>
    <row r="7884" spans="1:23" x14ac:dyDescent="0.25">
      <c r="A7884" s="8">
        <v>4863</v>
      </c>
      <c r="B7884" s="9" t="s">
        <v>28553</v>
      </c>
      <c r="C7884" s="9" t="s">
        <v>23182</v>
      </c>
      <c r="D7884" s="10" t="s">
        <v>28554</v>
      </c>
      <c r="E7884" s="11"/>
      <c r="F7884" s="18" t="s">
        <v>28555</v>
      </c>
      <c r="G7884" s="12">
        <v>9</v>
      </c>
      <c r="H7884" s="9" t="s">
        <v>34</v>
      </c>
      <c r="I7884" s="9" t="s">
        <v>34</v>
      </c>
      <c r="J7884" s="12">
        <v>1</v>
      </c>
      <c r="K7884" s="13">
        <v>43235</v>
      </c>
      <c r="L7884" s="86">
        <f>(Tabla2[[#This Row],[release_year]]-'VARIANZA Y DES. EST'!$L$11)^2</f>
        <v>26.834446865421359</v>
      </c>
      <c r="M7884" s="12">
        <v>2009</v>
      </c>
      <c r="N7884" s="9" t="s">
        <v>76</v>
      </c>
      <c r="O7884" s="9" t="s">
        <v>23191</v>
      </c>
      <c r="P7884" s="12">
        <v>1</v>
      </c>
      <c r="Q7884" s="12" t="s">
        <v>28</v>
      </c>
      <c r="R7884" s="12"/>
      <c r="S7884" s="12">
        <v>1</v>
      </c>
      <c r="T7884" s="9" t="s">
        <v>23315</v>
      </c>
      <c r="U7884" s="9" t="s">
        <v>23316</v>
      </c>
      <c r="V7884" s="9" t="s">
        <v>23315</v>
      </c>
      <c r="W7884" s="14">
        <v>2</v>
      </c>
    </row>
    <row r="7885" spans="1:23" x14ac:dyDescent="0.25">
      <c r="A7885" s="8">
        <v>4866</v>
      </c>
      <c r="B7885" s="9" t="s">
        <v>28556</v>
      </c>
      <c r="C7885" s="9" t="s">
        <v>23182</v>
      </c>
      <c r="D7885" s="10" t="s">
        <v>28557</v>
      </c>
      <c r="E7885" s="11"/>
      <c r="F7885" s="9" t="s">
        <v>28558</v>
      </c>
      <c r="G7885" s="12">
        <v>6</v>
      </c>
      <c r="H7885" s="9" t="s">
        <v>25</v>
      </c>
      <c r="I7885" s="9" t="s">
        <v>25</v>
      </c>
      <c r="J7885" s="12">
        <v>1</v>
      </c>
      <c r="K7885" s="13">
        <v>43231</v>
      </c>
      <c r="L7885" s="86">
        <f>(Tabla2[[#This Row],[release_year]]-'VARIANZA Y DES. EST'!$L$11)^2</f>
        <v>14.590890603358293</v>
      </c>
      <c r="M7885" s="12">
        <v>2018</v>
      </c>
      <c r="N7885" s="9" t="s">
        <v>35</v>
      </c>
      <c r="O7885" s="9" t="s">
        <v>23255</v>
      </c>
      <c r="P7885" s="12">
        <v>3</v>
      </c>
      <c r="Q7885" s="12" t="s">
        <v>28</v>
      </c>
      <c r="R7885" s="12"/>
      <c r="S7885" s="12">
        <v>3</v>
      </c>
      <c r="T7885" s="9" t="s">
        <v>23664</v>
      </c>
      <c r="U7885" s="9" t="s">
        <v>23664</v>
      </c>
      <c r="V7885" s="9" t="s">
        <v>23664</v>
      </c>
      <c r="W7885" s="14">
        <v>1</v>
      </c>
    </row>
    <row r="7886" spans="1:23" x14ac:dyDescent="0.25">
      <c r="A7886" s="8">
        <v>4868</v>
      </c>
      <c r="B7886" s="9" t="s">
        <v>28559</v>
      </c>
      <c r="C7886" s="9" t="s">
        <v>23182</v>
      </c>
      <c r="D7886" s="9" t="s">
        <v>28560</v>
      </c>
      <c r="E7886" s="10" t="s">
        <v>28561</v>
      </c>
      <c r="F7886" s="11"/>
      <c r="G7886" s="12">
        <v>0</v>
      </c>
      <c r="H7886" s="9" t="s">
        <v>25</v>
      </c>
      <c r="I7886" s="9" t="s">
        <v>25</v>
      </c>
      <c r="J7886" s="12">
        <v>1</v>
      </c>
      <c r="K7886" s="13">
        <v>43231</v>
      </c>
      <c r="L7886" s="86">
        <f>(Tabla2[[#This Row],[release_year]]-'VARIANZA Y DES. EST'!$L$11)^2</f>
        <v>14.590890603358293</v>
      </c>
      <c r="M7886" s="12">
        <v>2018</v>
      </c>
      <c r="N7886" s="9" t="s">
        <v>76</v>
      </c>
      <c r="O7886" s="9" t="s">
        <v>23191</v>
      </c>
      <c r="P7886" s="12">
        <v>1</v>
      </c>
      <c r="Q7886" s="12" t="s">
        <v>28</v>
      </c>
      <c r="R7886" s="12"/>
      <c r="S7886" s="12">
        <v>1</v>
      </c>
      <c r="T7886" s="9" t="s">
        <v>24428</v>
      </c>
      <c r="U7886" s="9" t="s">
        <v>23193</v>
      </c>
      <c r="V7886" s="9" t="s">
        <v>24428</v>
      </c>
      <c r="W7886" s="14">
        <v>3</v>
      </c>
    </row>
    <row r="7887" spans="1:23" x14ac:dyDescent="0.25">
      <c r="A7887" s="8">
        <v>4870</v>
      </c>
      <c r="B7887" s="9" t="s">
        <v>28562</v>
      </c>
      <c r="C7887" s="9" t="s">
        <v>23182</v>
      </c>
      <c r="D7887" s="10" t="s">
        <v>28563</v>
      </c>
      <c r="E7887" s="11"/>
      <c r="F7887" s="9" t="s">
        <v>28564</v>
      </c>
      <c r="G7887" s="12">
        <v>8</v>
      </c>
      <c r="H7887" s="9" t="s">
        <v>25</v>
      </c>
      <c r="I7887" s="9" t="s">
        <v>25</v>
      </c>
      <c r="J7887" s="12">
        <v>1</v>
      </c>
      <c r="K7887" s="13">
        <v>43231</v>
      </c>
      <c r="L7887" s="86">
        <f>(Tabla2[[#This Row],[release_year]]-'VARIANZA Y DES. EST'!$L$11)^2</f>
        <v>14.590890603358293</v>
      </c>
      <c r="M7887" s="12">
        <v>2018</v>
      </c>
      <c r="N7887" s="9" t="s">
        <v>82</v>
      </c>
      <c r="O7887" s="9" t="s">
        <v>23191</v>
      </c>
      <c r="P7887" s="12">
        <v>1</v>
      </c>
      <c r="Q7887" s="12" t="s">
        <v>28</v>
      </c>
      <c r="R7887" s="12"/>
      <c r="S7887" s="12">
        <v>1</v>
      </c>
      <c r="T7887" s="9" t="s">
        <v>23268</v>
      </c>
      <c r="U7887" s="9" t="s">
        <v>23264</v>
      </c>
      <c r="V7887" s="9" t="s">
        <v>23268</v>
      </c>
      <c r="W7887" s="14">
        <v>2</v>
      </c>
    </row>
    <row r="7888" spans="1:23" x14ac:dyDescent="0.25">
      <c r="A7888" s="8">
        <v>4875</v>
      </c>
      <c r="B7888" s="9" t="s">
        <v>28565</v>
      </c>
      <c r="C7888" s="9" t="s">
        <v>23182</v>
      </c>
      <c r="D7888" s="10" t="s">
        <v>28566</v>
      </c>
      <c r="E7888" s="11"/>
      <c r="F7888" s="9" t="s">
        <v>28567</v>
      </c>
      <c r="G7888" s="12">
        <v>13</v>
      </c>
      <c r="H7888" s="9" t="s">
        <v>25</v>
      </c>
      <c r="I7888" s="9" t="s">
        <v>25</v>
      </c>
      <c r="J7888" s="12">
        <v>1</v>
      </c>
      <c r="K7888" s="13">
        <v>43224</v>
      </c>
      <c r="L7888" s="86">
        <f>(Tabla2[[#This Row],[release_year]]-'VARIANZA Y DES. EST'!$L$11)^2</f>
        <v>14.590890603358293</v>
      </c>
      <c r="M7888" s="12">
        <v>2018</v>
      </c>
      <c r="N7888" s="9" t="s">
        <v>55</v>
      </c>
      <c r="O7888" s="9" t="s">
        <v>23191</v>
      </c>
      <c r="P7888" s="12">
        <v>1</v>
      </c>
      <c r="Q7888" s="12" t="s">
        <v>28</v>
      </c>
      <c r="R7888" s="12"/>
      <c r="S7888" s="12">
        <v>1</v>
      </c>
      <c r="T7888" s="9" t="s">
        <v>23663</v>
      </c>
      <c r="U7888" s="9" t="s">
        <v>23664</v>
      </c>
      <c r="V7888" s="9" t="s">
        <v>23663</v>
      </c>
      <c r="W7888" s="14">
        <v>2</v>
      </c>
    </row>
    <row r="7889" spans="1:23" x14ac:dyDescent="0.25">
      <c r="A7889" s="8">
        <v>4880</v>
      </c>
      <c r="B7889" s="9" t="s">
        <v>28568</v>
      </c>
      <c r="C7889" s="9" t="s">
        <v>23182</v>
      </c>
      <c r="D7889" s="10" t="s">
        <v>28569</v>
      </c>
      <c r="E7889" s="11"/>
      <c r="F7889" s="9" t="s">
        <v>28570</v>
      </c>
      <c r="G7889" s="12">
        <v>8</v>
      </c>
      <c r="H7889" s="9" t="s">
        <v>25</v>
      </c>
      <c r="I7889" s="9" t="s">
        <v>28571</v>
      </c>
      <c r="J7889" s="12">
        <v>3</v>
      </c>
      <c r="K7889" s="13">
        <v>43224</v>
      </c>
      <c r="L7889" s="86">
        <f>(Tabla2[[#This Row],[release_year]]-'VARIANZA Y DES. EST'!$L$11)^2</f>
        <v>14.590890603358293</v>
      </c>
      <c r="M7889" s="12">
        <v>2018</v>
      </c>
      <c r="N7889" s="9" t="s">
        <v>110</v>
      </c>
      <c r="O7889" s="9" t="s">
        <v>23185</v>
      </c>
      <c r="P7889" s="12">
        <v>2</v>
      </c>
      <c r="Q7889" s="12" t="s">
        <v>28</v>
      </c>
      <c r="R7889" s="12"/>
      <c r="S7889" s="12">
        <v>2</v>
      </c>
      <c r="T7889" s="9" t="s">
        <v>23264</v>
      </c>
      <c r="U7889" s="9" t="s">
        <v>23264</v>
      </c>
      <c r="V7889" s="9" t="s">
        <v>23264</v>
      </c>
      <c r="W7889" s="14">
        <v>1</v>
      </c>
    </row>
    <row r="7890" spans="1:23" x14ac:dyDescent="0.25">
      <c r="A7890" s="8">
        <v>4899</v>
      </c>
      <c r="B7890" s="9" t="s">
        <v>28572</v>
      </c>
      <c r="C7890" s="9" t="s">
        <v>23182</v>
      </c>
      <c r="D7890" s="9" t="s">
        <v>28573</v>
      </c>
      <c r="E7890" s="9"/>
      <c r="F7890" s="18" t="s">
        <v>28574</v>
      </c>
      <c r="G7890" s="12">
        <v>8</v>
      </c>
      <c r="H7890" s="9" t="s">
        <v>231</v>
      </c>
      <c r="I7890" s="9" t="s">
        <v>231</v>
      </c>
      <c r="J7890" s="12">
        <v>1</v>
      </c>
      <c r="K7890" s="13">
        <v>43221</v>
      </c>
      <c r="L7890" s="86">
        <f>(Tabla2[[#This Row],[release_year]]-'VARIANZA Y DES. EST'!$L$11)^2</f>
        <v>3.3116808838167522</v>
      </c>
      <c r="M7890" s="12">
        <v>2016</v>
      </c>
      <c r="N7890" s="9" t="s">
        <v>26</v>
      </c>
      <c r="O7890" s="9" t="s">
        <v>23191</v>
      </c>
      <c r="P7890" s="12">
        <v>1</v>
      </c>
      <c r="Q7890" s="12" t="s">
        <v>28</v>
      </c>
      <c r="R7890" s="12"/>
      <c r="S7890" s="12">
        <v>1</v>
      </c>
      <c r="T7890" s="9" t="s">
        <v>23264</v>
      </c>
      <c r="U7890" s="9" t="s">
        <v>23264</v>
      </c>
      <c r="V7890" s="9" t="s">
        <v>23264</v>
      </c>
      <c r="W7890" s="14">
        <v>1</v>
      </c>
    </row>
    <row r="7891" spans="1:23" x14ac:dyDescent="0.25">
      <c r="A7891" s="8">
        <v>4901</v>
      </c>
      <c r="B7891" s="9" t="s">
        <v>28575</v>
      </c>
      <c r="C7891" s="9" t="s">
        <v>23182</v>
      </c>
      <c r="D7891" s="10" t="s">
        <v>28576</v>
      </c>
      <c r="E7891" s="11"/>
      <c r="F7891" s="18" t="s">
        <v>28577</v>
      </c>
      <c r="G7891" s="12">
        <v>8</v>
      </c>
      <c r="H7891" s="12"/>
      <c r="I7891" s="9"/>
      <c r="J7891" s="12">
        <v>0</v>
      </c>
      <c r="K7891" s="13">
        <v>43221</v>
      </c>
      <c r="L7891" s="86">
        <f>(Tabla2[[#This Row],[release_year]]-'VARIANZA Y DES. EST'!$L$11)^2</f>
        <v>7.9512857435875226</v>
      </c>
      <c r="M7891" s="12">
        <v>2017</v>
      </c>
      <c r="N7891" s="9" t="s">
        <v>82</v>
      </c>
      <c r="O7891" s="9" t="s">
        <v>23191</v>
      </c>
      <c r="P7891" s="12">
        <v>1</v>
      </c>
      <c r="Q7891" s="12" t="s">
        <v>28</v>
      </c>
      <c r="R7891" s="12"/>
      <c r="S7891" s="12">
        <v>1</v>
      </c>
      <c r="T7891" s="9" t="s">
        <v>24334</v>
      </c>
      <c r="U7891" s="9" t="s">
        <v>23187</v>
      </c>
      <c r="V7891" s="9" t="s">
        <v>24334</v>
      </c>
      <c r="W7891" s="14">
        <v>2</v>
      </c>
    </row>
    <row r="7892" spans="1:23" x14ac:dyDescent="0.25">
      <c r="A7892" s="8">
        <v>4904</v>
      </c>
      <c r="B7892" s="9" t="s">
        <v>28578</v>
      </c>
      <c r="C7892" s="9" t="s">
        <v>23182</v>
      </c>
      <c r="D7892" s="9" t="s">
        <v>28579</v>
      </c>
      <c r="E7892" s="9"/>
      <c r="F7892" s="9" t="s">
        <v>28580</v>
      </c>
      <c r="G7892" s="12">
        <v>12</v>
      </c>
      <c r="H7892" s="9" t="s">
        <v>6203</v>
      </c>
      <c r="I7892" s="9" t="s">
        <v>28581</v>
      </c>
      <c r="J7892" s="12">
        <v>5</v>
      </c>
      <c r="K7892" s="13">
        <v>43220</v>
      </c>
      <c r="L7892" s="86">
        <f>(Tabla2[[#This Row],[release_year]]-'VARIANZA Y DES. EST'!$L$11)^2</f>
        <v>7.9512857435875226</v>
      </c>
      <c r="M7892" s="12">
        <v>2017</v>
      </c>
      <c r="N7892" s="9" t="s">
        <v>35</v>
      </c>
      <c r="O7892" s="9" t="s">
        <v>23191</v>
      </c>
      <c r="P7892" s="12">
        <v>1</v>
      </c>
      <c r="Q7892" s="12" t="s">
        <v>28</v>
      </c>
      <c r="R7892" s="12"/>
      <c r="S7892" s="12">
        <v>1</v>
      </c>
      <c r="T7892" s="9" t="s">
        <v>23281</v>
      </c>
      <c r="U7892" s="9" t="s">
        <v>23187</v>
      </c>
      <c r="V7892" s="9" t="s">
        <v>23281</v>
      </c>
      <c r="W7892" s="14">
        <v>2</v>
      </c>
    </row>
    <row r="7893" spans="1:23" x14ac:dyDescent="0.25">
      <c r="A7893" s="8">
        <v>4907</v>
      </c>
      <c r="B7893" s="9" t="s">
        <v>28582</v>
      </c>
      <c r="C7893" s="9" t="s">
        <v>23182</v>
      </c>
      <c r="D7893" s="9" t="s">
        <v>28583</v>
      </c>
      <c r="E7893" s="9" t="s">
        <v>28584</v>
      </c>
      <c r="F7893" s="9" t="s">
        <v>28585</v>
      </c>
      <c r="G7893" s="12">
        <v>1</v>
      </c>
      <c r="H7893" s="12"/>
      <c r="I7893" s="9"/>
      <c r="J7893" s="12">
        <v>0</v>
      </c>
      <c r="K7893" s="13">
        <v>43217</v>
      </c>
      <c r="L7893" s="86">
        <f>(Tabla2[[#This Row],[release_year]]-'VARIANZA Y DES. EST'!$L$11)^2</f>
        <v>14.590890603358293</v>
      </c>
      <c r="M7893" s="12">
        <v>2018</v>
      </c>
      <c r="N7893" s="9" t="s">
        <v>76</v>
      </c>
      <c r="O7893" s="9" t="s">
        <v>23191</v>
      </c>
      <c r="P7893" s="12">
        <v>1</v>
      </c>
      <c r="Q7893" s="12" t="s">
        <v>28</v>
      </c>
      <c r="R7893" s="12"/>
      <c r="S7893" s="12">
        <v>1</v>
      </c>
      <c r="T7893" s="9" t="s">
        <v>23197</v>
      </c>
      <c r="U7893" s="9" t="s">
        <v>23197</v>
      </c>
      <c r="V7893" s="9" t="s">
        <v>23197</v>
      </c>
      <c r="W7893" s="14">
        <v>1</v>
      </c>
    </row>
    <row r="7894" spans="1:23" x14ac:dyDescent="0.25">
      <c r="A7894" s="8">
        <v>4909</v>
      </c>
      <c r="B7894" s="9" t="s">
        <v>28586</v>
      </c>
      <c r="C7894" s="9" t="s">
        <v>23182</v>
      </c>
      <c r="D7894" s="10" t="s">
        <v>28587</v>
      </c>
      <c r="E7894" s="11"/>
      <c r="F7894" s="18" t="s">
        <v>28588</v>
      </c>
      <c r="G7894" s="12">
        <v>7</v>
      </c>
      <c r="H7894" s="12"/>
      <c r="I7894" s="9"/>
      <c r="J7894" s="12">
        <v>0</v>
      </c>
      <c r="K7894" s="13">
        <v>43217</v>
      </c>
      <c r="L7894" s="86">
        <f>(Tabla2[[#This Row],[release_year]]-'VARIANZA Y DES. EST'!$L$11)^2</f>
        <v>3.3116808838167522</v>
      </c>
      <c r="M7894" s="12">
        <v>2016</v>
      </c>
      <c r="N7894" s="9" t="s">
        <v>35</v>
      </c>
      <c r="O7894" s="9" t="s">
        <v>23185</v>
      </c>
      <c r="P7894" s="12">
        <v>2</v>
      </c>
      <c r="Q7894" s="12" t="s">
        <v>28</v>
      </c>
      <c r="R7894" s="12"/>
      <c r="S7894" s="12">
        <v>2</v>
      </c>
      <c r="T7894" s="9" t="s">
        <v>24963</v>
      </c>
      <c r="U7894" s="9" t="s">
        <v>23187</v>
      </c>
      <c r="V7894" s="9" t="s">
        <v>24963</v>
      </c>
      <c r="W7894" s="14">
        <v>3</v>
      </c>
    </row>
    <row r="7895" spans="1:23" x14ac:dyDescent="0.25">
      <c r="A7895" s="8">
        <v>4911</v>
      </c>
      <c r="B7895" s="9" t="s">
        <v>28589</v>
      </c>
      <c r="C7895" s="9" t="s">
        <v>23182</v>
      </c>
      <c r="D7895" s="9" t="s">
        <v>28590</v>
      </c>
      <c r="E7895" s="9"/>
      <c r="F7895" s="9" t="s">
        <v>28591</v>
      </c>
      <c r="G7895" s="12">
        <v>8</v>
      </c>
      <c r="H7895" s="12"/>
      <c r="I7895" s="9"/>
      <c r="J7895" s="12">
        <v>0</v>
      </c>
      <c r="K7895" s="13">
        <v>43217</v>
      </c>
      <c r="L7895" s="86">
        <f>(Tabla2[[#This Row],[release_year]]-'VARIANZA Y DES. EST'!$L$11)^2</f>
        <v>3.3116808838167522</v>
      </c>
      <c r="M7895" s="12">
        <v>2016</v>
      </c>
      <c r="N7895" s="9" t="s">
        <v>82</v>
      </c>
      <c r="O7895" s="9" t="s">
        <v>23191</v>
      </c>
      <c r="P7895" s="12">
        <v>1</v>
      </c>
      <c r="Q7895" s="12" t="s">
        <v>28</v>
      </c>
      <c r="R7895" s="12"/>
      <c r="S7895" s="12">
        <v>1</v>
      </c>
      <c r="T7895" s="9" t="s">
        <v>23281</v>
      </c>
      <c r="U7895" s="9" t="s">
        <v>23187</v>
      </c>
      <c r="V7895" s="9" t="s">
        <v>23281</v>
      </c>
      <c r="W7895" s="14">
        <v>2</v>
      </c>
    </row>
    <row r="7896" spans="1:23" x14ac:dyDescent="0.25">
      <c r="A7896" s="8">
        <v>4914</v>
      </c>
      <c r="B7896" s="9" t="s">
        <v>28592</v>
      </c>
      <c r="C7896" s="9" t="s">
        <v>23182</v>
      </c>
      <c r="D7896" s="10" t="s">
        <v>28593</v>
      </c>
      <c r="E7896" s="11"/>
      <c r="F7896" s="9" t="s">
        <v>28594</v>
      </c>
      <c r="G7896" s="12">
        <v>6</v>
      </c>
      <c r="H7896" s="12"/>
      <c r="I7896" s="9"/>
      <c r="J7896" s="12">
        <v>0</v>
      </c>
      <c r="K7896" s="13">
        <v>43217</v>
      </c>
      <c r="L7896" s="86">
        <f>(Tabla2[[#This Row],[release_year]]-'VARIANZA Y DES. EST'!$L$11)^2</f>
        <v>3.3116808838167522</v>
      </c>
      <c r="M7896" s="12">
        <v>2016</v>
      </c>
      <c r="N7896" s="9" t="s">
        <v>82</v>
      </c>
      <c r="O7896" s="9" t="s">
        <v>23191</v>
      </c>
      <c r="P7896" s="12">
        <v>1</v>
      </c>
      <c r="Q7896" s="12" t="s">
        <v>28</v>
      </c>
      <c r="R7896" s="12"/>
      <c r="S7896" s="12">
        <v>1</v>
      </c>
      <c r="T7896" s="9" t="s">
        <v>23201</v>
      </c>
      <c r="U7896" s="9" t="s">
        <v>23187</v>
      </c>
      <c r="V7896" s="9" t="s">
        <v>23201</v>
      </c>
      <c r="W7896" s="14">
        <v>3</v>
      </c>
    </row>
    <row r="7897" spans="1:23" x14ac:dyDescent="0.25">
      <c r="A7897" s="8">
        <v>4915</v>
      </c>
      <c r="B7897" s="9" t="s">
        <v>28595</v>
      </c>
      <c r="C7897" s="9" t="s">
        <v>23182</v>
      </c>
      <c r="D7897" s="10" t="s">
        <v>28596</v>
      </c>
      <c r="E7897" s="11"/>
      <c r="F7897" s="18" t="s">
        <v>28597</v>
      </c>
      <c r="G7897" s="12">
        <v>5</v>
      </c>
      <c r="H7897" s="12"/>
      <c r="I7897" s="9"/>
      <c r="J7897" s="12">
        <v>0</v>
      </c>
      <c r="K7897" s="13">
        <v>43217</v>
      </c>
      <c r="L7897" s="86">
        <f>(Tabla2[[#This Row],[release_year]]-'VARIANZA Y DES. EST'!$L$11)^2</f>
        <v>3.3116808838167522</v>
      </c>
      <c r="M7897" s="12">
        <v>2016</v>
      </c>
      <c r="N7897" s="9" t="s">
        <v>35</v>
      </c>
      <c r="O7897" s="9" t="s">
        <v>23191</v>
      </c>
      <c r="P7897" s="12">
        <v>1</v>
      </c>
      <c r="Q7897" s="12" t="s">
        <v>28</v>
      </c>
      <c r="R7897" s="12"/>
      <c r="S7897" s="12">
        <v>1</v>
      </c>
      <c r="T7897" s="9" t="s">
        <v>23281</v>
      </c>
      <c r="U7897" s="9" t="s">
        <v>23187</v>
      </c>
      <c r="V7897" s="9" t="s">
        <v>23281</v>
      </c>
      <c r="W7897" s="14">
        <v>2</v>
      </c>
    </row>
    <row r="7898" spans="1:23" x14ac:dyDescent="0.25">
      <c r="A7898" s="8">
        <v>4925</v>
      </c>
      <c r="B7898" s="9" t="s">
        <v>28598</v>
      </c>
      <c r="C7898" s="9" t="s">
        <v>23182</v>
      </c>
      <c r="D7898" s="9" t="s">
        <v>28599</v>
      </c>
      <c r="E7898" s="9"/>
      <c r="F7898" s="9" t="s">
        <v>28600</v>
      </c>
      <c r="G7898" s="12">
        <v>14</v>
      </c>
      <c r="H7898" s="9" t="s">
        <v>184</v>
      </c>
      <c r="I7898" s="9" t="s">
        <v>184</v>
      </c>
      <c r="J7898" s="12">
        <v>1</v>
      </c>
      <c r="K7898" s="13">
        <v>43209</v>
      </c>
      <c r="L7898" s="86">
        <f>(Tabla2[[#This Row],[release_year]]-'VARIANZA Y DES. EST'!$L$11)^2</f>
        <v>7.9512857435875226</v>
      </c>
      <c r="M7898" s="12">
        <v>2017</v>
      </c>
      <c r="N7898" s="9" t="s">
        <v>76</v>
      </c>
      <c r="O7898" s="9" t="s">
        <v>23191</v>
      </c>
      <c r="P7898" s="12">
        <v>1</v>
      </c>
      <c r="Q7898" s="12" t="s">
        <v>28</v>
      </c>
      <c r="R7898" s="12"/>
      <c r="S7898" s="12">
        <v>1</v>
      </c>
      <c r="T7898" s="9" t="s">
        <v>23281</v>
      </c>
      <c r="U7898" s="9" t="s">
        <v>23187</v>
      </c>
      <c r="V7898" s="9" t="s">
        <v>23281</v>
      </c>
      <c r="W7898" s="14">
        <v>2</v>
      </c>
    </row>
    <row r="7899" spans="1:23" x14ac:dyDescent="0.25">
      <c r="A7899" s="8">
        <v>4926</v>
      </c>
      <c r="B7899" s="9" t="s">
        <v>28601</v>
      </c>
      <c r="C7899" s="9" t="s">
        <v>23182</v>
      </c>
      <c r="D7899" s="9" t="s">
        <v>28602</v>
      </c>
      <c r="E7899" s="9"/>
      <c r="F7899" s="9" t="s">
        <v>28603</v>
      </c>
      <c r="G7899" s="12">
        <v>9</v>
      </c>
      <c r="H7899" s="9" t="s">
        <v>231</v>
      </c>
      <c r="I7899" s="9" t="s">
        <v>231</v>
      </c>
      <c r="J7899" s="12">
        <v>1</v>
      </c>
      <c r="K7899" s="13">
        <v>43207</v>
      </c>
      <c r="L7899" s="86">
        <f>(Tabla2[[#This Row],[release_year]]-'VARIANZA Y DES. EST'!$L$11)^2</f>
        <v>14.590890603358293</v>
      </c>
      <c r="M7899" s="12">
        <v>2018</v>
      </c>
      <c r="N7899" s="9" t="s">
        <v>76</v>
      </c>
      <c r="O7899" s="9" t="s">
        <v>23191</v>
      </c>
      <c r="P7899" s="12">
        <v>1</v>
      </c>
      <c r="Q7899" s="12" t="s">
        <v>28</v>
      </c>
      <c r="R7899" s="12"/>
      <c r="S7899" s="12">
        <v>1</v>
      </c>
      <c r="T7899" s="9" t="s">
        <v>23445</v>
      </c>
      <c r="U7899" s="9" t="s">
        <v>23193</v>
      </c>
      <c r="V7899" s="9" t="s">
        <v>23445</v>
      </c>
      <c r="W7899" s="14">
        <v>3</v>
      </c>
    </row>
    <row r="7900" spans="1:23" x14ac:dyDescent="0.25">
      <c r="A7900" s="8">
        <v>4927</v>
      </c>
      <c r="B7900" s="9" t="s">
        <v>28604</v>
      </c>
      <c r="C7900" s="9" t="s">
        <v>23182</v>
      </c>
      <c r="D7900" s="10" t="s">
        <v>28605</v>
      </c>
      <c r="E7900" s="11"/>
      <c r="F7900" s="9" t="s">
        <v>28606</v>
      </c>
      <c r="G7900" s="12">
        <v>2</v>
      </c>
      <c r="H7900" s="9" t="s">
        <v>25</v>
      </c>
      <c r="I7900" s="9" t="s">
        <v>25</v>
      </c>
      <c r="J7900" s="12">
        <v>1</v>
      </c>
      <c r="K7900" s="13">
        <v>43207</v>
      </c>
      <c r="L7900" s="86">
        <f>(Tabla2[[#This Row],[release_year]]-'VARIANZA Y DES. EST'!$L$11)^2</f>
        <v>14.590890603358293</v>
      </c>
      <c r="M7900" s="12">
        <v>2018</v>
      </c>
      <c r="N7900" s="9" t="s">
        <v>76</v>
      </c>
      <c r="O7900" s="9" t="s">
        <v>23191</v>
      </c>
      <c r="P7900" s="12">
        <v>1</v>
      </c>
      <c r="Q7900" s="12" t="s">
        <v>28</v>
      </c>
      <c r="R7900" s="12"/>
      <c r="S7900" s="12">
        <v>1</v>
      </c>
      <c r="T7900" s="9" t="s">
        <v>23663</v>
      </c>
      <c r="U7900" s="9" t="s">
        <v>23664</v>
      </c>
      <c r="V7900" s="9" t="s">
        <v>23663</v>
      </c>
      <c r="W7900" s="14">
        <v>2</v>
      </c>
    </row>
    <row r="7901" spans="1:23" x14ac:dyDescent="0.25">
      <c r="A7901" s="8">
        <v>4931</v>
      </c>
      <c r="B7901" s="9" t="s">
        <v>28607</v>
      </c>
      <c r="C7901" s="9" t="s">
        <v>23182</v>
      </c>
      <c r="D7901" s="10" t="s">
        <v>28608</v>
      </c>
      <c r="E7901" s="11"/>
      <c r="F7901" s="18" t="s">
        <v>28609</v>
      </c>
      <c r="G7901" s="12">
        <v>10</v>
      </c>
      <c r="H7901" s="9" t="s">
        <v>25</v>
      </c>
      <c r="I7901" s="9" t="s">
        <v>25</v>
      </c>
      <c r="J7901" s="12">
        <v>1</v>
      </c>
      <c r="K7901" s="13">
        <v>43203</v>
      </c>
      <c r="L7901" s="86">
        <f>(Tabla2[[#This Row],[release_year]]-'VARIANZA Y DES. EST'!$L$11)^2</f>
        <v>14.590890603358293</v>
      </c>
      <c r="M7901" s="12">
        <v>2018</v>
      </c>
      <c r="N7901" s="9" t="s">
        <v>26</v>
      </c>
      <c r="O7901" s="9" t="s">
        <v>23185</v>
      </c>
      <c r="P7901" s="12">
        <v>2</v>
      </c>
      <c r="Q7901" s="12" t="s">
        <v>28</v>
      </c>
      <c r="R7901" s="12"/>
      <c r="S7901" s="12">
        <v>2</v>
      </c>
      <c r="T7901" s="9" t="s">
        <v>23264</v>
      </c>
      <c r="U7901" s="9" t="s">
        <v>23264</v>
      </c>
      <c r="V7901" s="9" t="s">
        <v>23264</v>
      </c>
      <c r="W7901" s="14">
        <v>1</v>
      </c>
    </row>
    <row r="7902" spans="1:23" x14ac:dyDescent="0.25">
      <c r="A7902" s="8">
        <v>4934</v>
      </c>
      <c r="B7902" s="9" t="s">
        <v>28610</v>
      </c>
      <c r="C7902" s="9" t="s">
        <v>23182</v>
      </c>
      <c r="D7902" s="9" t="s">
        <v>28611</v>
      </c>
      <c r="E7902" s="9"/>
      <c r="F7902" s="9" t="s">
        <v>28612</v>
      </c>
      <c r="G7902" s="12">
        <v>5</v>
      </c>
      <c r="H7902" s="9" t="s">
        <v>3522</v>
      </c>
      <c r="I7902" s="9" t="s">
        <v>3522</v>
      </c>
      <c r="J7902" s="12">
        <v>1</v>
      </c>
      <c r="K7902" s="13">
        <v>43199</v>
      </c>
      <c r="L7902" s="86">
        <f>(Tabla2[[#This Row],[release_year]]-'VARIANZA Y DES. EST'!$L$11)^2</f>
        <v>7.9512857435875226</v>
      </c>
      <c r="M7902" s="12">
        <v>2017</v>
      </c>
      <c r="N7902" s="9" t="s">
        <v>76</v>
      </c>
      <c r="O7902" s="9" t="s">
        <v>23191</v>
      </c>
      <c r="P7902" s="12">
        <v>1</v>
      </c>
      <c r="Q7902" s="12" t="s">
        <v>28</v>
      </c>
      <c r="R7902" s="12"/>
      <c r="S7902" s="12">
        <v>1</v>
      </c>
      <c r="T7902" s="9" t="s">
        <v>23281</v>
      </c>
      <c r="U7902" s="9" t="s">
        <v>23187</v>
      </c>
      <c r="V7902" s="9" t="s">
        <v>23281</v>
      </c>
      <c r="W7902" s="14">
        <v>2</v>
      </c>
    </row>
    <row r="7903" spans="1:23" x14ac:dyDescent="0.25">
      <c r="A7903" s="8">
        <v>4942</v>
      </c>
      <c r="B7903" s="9" t="s">
        <v>28613</v>
      </c>
      <c r="C7903" s="9" t="s">
        <v>23182</v>
      </c>
      <c r="D7903" s="9" t="s">
        <v>28614</v>
      </c>
      <c r="E7903" s="9"/>
      <c r="F7903" s="18" t="s">
        <v>28615</v>
      </c>
      <c r="G7903" s="12">
        <v>8</v>
      </c>
      <c r="H7903" s="9" t="s">
        <v>126</v>
      </c>
      <c r="I7903" s="9" t="s">
        <v>28616</v>
      </c>
      <c r="J7903" s="12">
        <v>4</v>
      </c>
      <c r="K7903" s="13">
        <v>43196</v>
      </c>
      <c r="L7903" s="86">
        <f>(Tabla2[[#This Row],[release_year]]-'VARIANZA Y DES. EST'!$L$11)^2</f>
        <v>14.590890603358293</v>
      </c>
      <c r="M7903" s="12">
        <v>2018</v>
      </c>
      <c r="N7903" s="9" t="s">
        <v>76</v>
      </c>
      <c r="O7903" s="9" t="s">
        <v>23191</v>
      </c>
      <c r="P7903" s="12">
        <v>1</v>
      </c>
      <c r="Q7903" s="12" t="s">
        <v>28</v>
      </c>
      <c r="R7903" s="12"/>
      <c r="S7903" s="12">
        <v>1</v>
      </c>
      <c r="T7903" s="9" t="s">
        <v>28209</v>
      </c>
      <c r="U7903" s="9" t="s">
        <v>23213</v>
      </c>
      <c r="V7903" s="9" t="s">
        <v>28209</v>
      </c>
      <c r="W7903" s="14">
        <v>3</v>
      </c>
    </row>
    <row r="7904" spans="1:23" x14ac:dyDescent="0.25">
      <c r="A7904" s="8">
        <v>4943</v>
      </c>
      <c r="B7904" s="9" t="s">
        <v>28617</v>
      </c>
      <c r="C7904" s="9" t="s">
        <v>23182</v>
      </c>
      <c r="D7904" s="9" t="s">
        <v>28618</v>
      </c>
      <c r="E7904" s="9"/>
      <c r="F7904" s="9" t="s">
        <v>28619</v>
      </c>
      <c r="G7904" s="12">
        <v>17</v>
      </c>
      <c r="H7904" s="9" t="s">
        <v>231</v>
      </c>
      <c r="I7904" s="9" t="s">
        <v>231</v>
      </c>
      <c r="J7904" s="12">
        <v>1</v>
      </c>
      <c r="K7904" s="13">
        <v>43196</v>
      </c>
      <c r="L7904" s="86">
        <f>(Tabla2[[#This Row],[release_year]]-'VARIANZA Y DES. EST'!$L$11)^2</f>
        <v>7.9512857435875226</v>
      </c>
      <c r="M7904" s="12">
        <v>2017</v>
      </c>
      <c r="N7904" s="9" t="s">
        <v>82</v>
      </c>
      <c r="O7904" s="9" t="s">
        <v>23255</v>
      </c>
      <c r="P7904" s="12">
        <v>3</v>
      </c>
      <c r="Q7904" s="12" t="s">
        <v>28</v>
      </c>
      <c r="R7904" s="12"/>
      <c r="S7904" s="12">
        <v>3</v>
      </c>
      <c r="T7904" s="9" t="s">
        <v>23264</v>
      </c>
      <c r="U7904" s="9" t="s">
        <v>23264</v>
      </c>
      <c r="V7904" s="9" t="s">
        <v>23264</v>
      </c>
      <c r="W7904" s="14">
        <v>1</v>
      </c>
    </row>
    <row r="7905" spans="1:23" x14ac:dyDescent="0.25">
      <c r="A7905" s="8">
        <v>4947</v>
      </c>
      <c r="B7905" s="9" t="s">
        <v>28620</v>
      </c>
      <c r="C7905" s="9" t="s">
        <v>23182</v>
      </c>
      <c r="D7905" s="10" t="s">
        <v>28621</v>
      </c>
      <c r="E7905" s="11"/>
      <c r="F7905" s="9" t="s">
        <v>28622</v>
      </c>
      <c r="G7905" s="12">
        <v>9</v>
      </c>
      <c r="H7905" s="9" t="s">
        <v>25</v>
      </c>
      <c r="I7905" s="9" t="s">
        <v>25</v>
      </c>
      <c r="J7905" s="12">
        <v>1</v>
      </c>
      <c r="K7905" s="13">
        <v>43192</v>
      </c>
      <c r="L7905" s="86">
        <f>(Tabla2[[#This Row],[release_year]]-'VARIANZA Y DES. EST'!$L$11)^2</f>
        <v>448.60076910908901</v>
      </c>
      <c r="M7905" s="12">
        <v>1993</v>
      </c>
      <c r="N7905" s="9" t="s">
        <v>82</v>
      </c>
      <c r="O7905" s="9" t="s">
        <v>23529</v>
      </c>
      <c r="P7905" s="12">
        <v>7</v>
      </c>
      <c r="Q7905" s="12" t="s">
        <v>28</v>
      </c>
      <c r="R7905" s="12"/>
      <c r="S7905" s="12">
        <v>7</v>
      </c>
      <c r="T7905" s="9" t="s">
        <v>23680</v>
      </c>
      <c r="U7905" s="9" t="s">
        <v>23566</v>
      </c>
      <c r="V7905" s="9" t="s">
        <v>23680</v>
      </c>
      <c r="W7905" s="14">
        <v>2</v>
      </c>
    </row>
    <row r="7906" spans="1:23" x14ac:dyDescent="0.25">
      <c r="A7906" s="8">
        <v>4950</v>
      </c>
      <c r="B7906" s="9" t="s">
        <v>28623</v>
      </c>
      <c r="C7906" s="9" t="s">
        <v>23182</v>
      </c>
      <c r="D7906" s="9" t="s">
        <v>28624</v>
      </c>
      <c r="E7906" s="9"/>
      <c r="F7906" s="9" t="s">
        <v>28625</v>
      </c>
      <c r="G7906" s="12">
        <v>13</v>
      </c>
      <c r="H7906" s="9" t="s">
        <v>710</v>
      </c>
      <c r="I7906" s="9" t="s">
        <v>710</v>
      </c>
      <c r="J7906" s="12">
        <v>1</v>
      </c>
      <c r="K7906" s="13">
        <v>43191</v>
      </c>
      <c r="L7906" s="86">
        <f>(Tabla2[[#This Row],[release_year]]-'VARIANZA Y DES. EST'!$L$11)^2</f>
        <v>7.9512857435875226</v>
      </c>
      <c r="M7906" s="12">
        <v>2017</v>
      </c>
      <c r="N7906" s="9" t="s">
        <v>76</v>
      </c>
      <c r="O7906" s="9" t="s">
        <v>23191</v>
      </c>
      <c r="P7906" s="12">
        <v>1</v>
      </c>
      <c r="Q7906" s="12" t="s">
        <v>28</v>
      </c>
      <c r="R7906" s="12"/>
      <c r="S7906" s="12">
        <v>1</v>
      </c>
      <c r="T7906" s="9" t="s">
        <v>23655</v>
      </c>
      <c r="U7906" s="9" t="s">
        <v>23193</v>
      </c>
      <c r="V7906" s="9" t="s">
        <v>23655</v>
      </c>
      <c r="W7906" s="14">
        <v>3</v>
      </c>
    </row>
    <row r="7907" spans="1:23" x14ac:dyDescent="0.25">
      <c r="A7907" s="8">
        <v>4952</v>
      </c>
      <c r="B7907" s="9" t="s">
        <v>28626</v>
      </c>
      <c r="C7907" s="9" t="s">
        <v>23182</v>
      </c>
      <c r="D7907" s="9" t="s">
        <v>28627</v>
      </c>
      <c r="E7907" s="9"/>
      <c r="F7907" s="9" t="s">
        <v>28628</v>
      </c>
      <c r="G7907" s="12">
        <v>7</v>
      </c>
      <c r="H7907" s="9" t="s">
        <v>126</v>
      </c>
      <c r="I7907" s="9" t="s">
        <v>126</v>
      </c>
      <c r="J7907" s="12">
        <v>1</v>
      </c>
      <c r="K7907" s="13">
        <v>43191</v>
      </c>
      <c r="L7907" s="86">
        <f>(Tabla2[[#This Row],[release_year]]-'VARIANZA Y DES. EST'!$L$11)^2</f>
        <v>7.9512857435875226</v>
      </c>
      <c r="M7907" s="12">
        <v>2017</v>
      </c>
      <c r="N7907" s="9" t="s">
        <v>76</v>
      </c>
      <c r="O7907" s="9" t="s">
        <v>23191</v>
      </c>
      <c r="P7907" s="12">
        <v>1</v>
      </c>
      <c r="Q7907" s="12" t="s">
        <v>28</v>
      </c>
      <c r="R7907" s="12"/>
      <c r="S7907" s="12">
        <v>1</v>
      </c>
      <c r="T7907" s="9" t="s">
        <v>23256</v>
      </c>
      <c r="U7907" s="9" t="s">
        <v>23213</v>
      </c>
      <c r="V7907" s="9" t="s">
        <v>23256</v>
      </c>
      <c r="W7907" s="14">
        <v>3</v>
      </c>
    </row>
    <row r="7908" spans="1:23" x14ac:dyDescent="0.25">
      <c r="A7908" s="8">
        <v>4958</v>
      </c>
      <c r="B7908" s="9" t="s">
        <v>28629</v>
      </c>
      <c r="C7908" s="9" t="s">
        <v>23182</v>
      </c>
      <c r="D7908" s="10" t="s">
        <v>28630</v>
      </c>
      <c r="E7908" s="11"/>
      <c r="F7908" s="9" t="s">
        <v>28631</v>
      </c>
      <c r="G7908" s="12">
        <v>18</v>
      </c>
      <c r="H7908" s="9" t="s">
        <v>126</v>
      </c>
      <c r="I7908" s="9" t="s">
        <v>126</v>
      </c>
      <c r="J7908" s="12">
        <v>1</v>
      </c>
      <c r="K7908" s="13">
        <v>43190</v>
      </c>
      <c r="L7908" s="86">
        <f>(Tabla2[[#This Row],[release_year]]-'VARIANZA Y DES. EST'!$L$11)^2</f>
        <v>7.9512857435875226</v>
      </c>
      <c r="M7908" s="12">
        <v>2017</v>
      </c>
      <c r="N7908" s="9" t="s">
        <v>76</v>
      </c>
      <c r="O7908" s="9" t="s">
        <v>23185</v>
      </c>
      <c r="P7908" s="12">
        <v>2</v>
      </c>
      <c r="Q7908" s="12" t="s">
        <v>28</v>
      </c>
      <c r="R7908" s="12"/>
      <c r="S7908" s="12">
        <v>2</v>
      </c>
      <c r="T7908" s="9" t="s">
        <v>28209</v>
      </c>
      <c r="U7908" s="9" t="s">
        <v>23213</v>
      </c>
      <c r="V7908" s="9" t="s">
        <v>28209</v>
      </c>
      <c r="W7908" s="14">
        <v>3</v>
      </c>
    </row>
    <row r="7909" spans="1:23" x14ac:dyDescent="0.25">
      <c r="A7909" s="8">
        <v>4962</v>
      </c>
      <c r="B7909" s="9" t="s">
        <v>28632</v>
      </c>
      <c r="C7909" s="9" t="s">
        <v>23182</v>
      </c>
      <c r="D7909" s="9" t="s">
        <v>28633</v>
      </c>
      <c r="E7909" s="9"/>
      <c r="F7909" s="9" t="s">
        <v>28634</v>
      </c>
      <c r="G7909" s="12">
        <v>9</v>
      </c>
      <c r="H7909" s="9" t="s">
        <v>25</v>
      </c>
      <c r="I7909" s="9" t="s">
        <v>25</v>
      </c>
      <c r="J7909" s="12">
        <v>1</v>
      </c>
      <c r="K7909" s="13">
        <v>43189</v>
      </c>
      <c r="L7909" s="86">
        <f>(Tabla2[[#This Row],[release_year]]-'VARIANZA Y DES. EST'!$L$11)^2</f>
        <v>14.590890603358293</v>
      </c>
      <c r="M7909" s="12">
        <v>2018</v>
      </c>
      <c r="N7909" s="9" t="s">
        <v>76</v>
      </c>
      <c r="O7909" s="9" t="s">
        <v>23191</v>
      </c>
      <c r="P7909" s="12">
        <v>1</v>
      </c>
      <c r="Q7909" s="12" t="s">
        <v>28</v>
      </c>
      <c r="R7909" s="12"/>
      <c r="S7909" s="12">
        <v>1</v>
      </c>
      <c r="T7909" s="9" t="s">
        <v>23197</v>
      </c>
      <c r="U7909" s="9" t="s">
        <v>23197</v>
      </c>
      <c r="V7909" s="9" t="s">
        <v>23197</v>
      </c>
      <c r="W7909" s="14">
        <v>1</v>
      </c>
    </row>
    <row r="7910" spans="1:23" x14ac:dyDescent="0.25">
      <c r="A7910" s="8">
        <v>4965</v>
      </c>
      <c r="B7910" s="9" t="s">
        <v>28635</v>
      </c>
      <c r="C7910" s="9" t="s">
        <v>23182</v>
      </c>
      <c r="D7910" s="10" t="s">
        <v>28636</v>
      </c>
      <c r="E7910" s="11"/>
      <c r="F7910" s="9" t="s">
        <v>28637</v>
      </c>
      <c r="G7910" s="12">
        <v>15</v>
      </c>
      <c r="H7910" s="9" t="s">
        <v>160</v>
      </c>
      <c r="I7910" s="9" t="s">
        <v>160</v>
      </c>
      <c r="J7910" s="12">
        <v>1</v>
      </c>
      <c r="K7910" s="13">
        <v>43189</v>
      </c>
      <c r="L7910" s="86">
        <f>(Tabla2[[#This Row],[release_year]]-'VARIANZA Y DES. EST'!$L$11)^2</f>
        <v>14.590890603358293</v>
      </c>
      <c r="M7910" s="12">
        <v>2018</v>
      </c>
      <c r="N7910" s="9" t="s">
        <v>76</v>
      </c>
      <c r="O7910" s="9" t="s">
        <v>28638</v>
      </c>
      <c r="P7910" s="12">
        <v>12</v>
      </c>
      <c r="Q7910" s="12" t="s">
        <v>28</v>
      </c>
      <c r="R7910" s="12"/>
      <c r="S7910" s="12">
        <v>12</v>
      </c>
      <c r="T7910" s="9" t="s">
        <v>23701</v>
      </c>
      <c r="U7910" s="9" t="s">
        <v>23670</v>
      </c>
      <c r="V7910" s="9" t="s">
        <v>23701</v>
      </c>
      <c r="W7910" s="14">
        <v>3</v>
      </c>
    </row>
    <row r="7911" spans="1:23" x14ac:dyDescent="0.25">
      <c r="A7911" s="8">
        <v>4968</v>
      </c>
      <c r="B7911" s="9" t="s">
        <v>28639</v>
      </c>
      <c r="C7911" s="9" t="s">
        <v>23182</v>
      </c>
      <c r="D7911" s="10" t="s">
        <v>28640</v>
      </c>
      <c r="E7911" s="11"/>
      <c r="F7911" s="9" t="s">
        <v>28641</v>
      </c>
      <c r="G7911" s="12">
        <v>1</v>
      </c>
      <c r="H7911" s="9" t="s">
        <v>126</v>
      </c>
      <c r="I7911" s="9" t="s">
        <v>126</v>
      </c>
      <c r="J7911" s="12">
        <v>1</v>
      </c>
      <c r="K7911" s="13">
        <v>43189</v>
      </c>
      <c r="L7911" s="86">
        <f>(Tabla2[[#This Row],[release_year]]-'VARIANZA Y DES. EST'!$L$11)^2</f>
        <v>14.590890603358293</v>
      </c>
      <c r="M7911" s="12">
        <v>2018</v>
      </c>
      <c r="N7911" s="9" t="s">
        <v>35</v>
      </c>
      <c r="O7911" s="9" t="s">
        <v>23191</v>
      </c>
      <c r="P7911" s="12">
        <v>1</v>
      </c>
      <c r="Q7911" s="12" t="s">
        <v>28</v>
      </c>
      <c r="R7911" s="12"/>
      <c r="S7911" s="12">
        <v>1</v>
      </c>
      <c r="T7911" s="9" t="s">
        <v>23197</v>
      </c>
      <c r="U7911" s="9" t="s">
        <v>23197</v>
      </c>
      <c r="V7911" s="9" t="s">
        <v>23197</v>
      </c>
      <c r="W7911" s="14">
        <v>1</v>
      </c>
    </row>
    <row r="7912" spans="1:23" x14ac:dyDescent="0.25">
      <c r="A7912" s="8">
        <v>4969</v>
      </c>
      <c r="B7912" s="9" t="s">
        <v>28642</v>
      </c>
      <c r="C7912" s="9" t="s">
        <v>23182</v>
      </c>
      <c r="D7912" s="9" t="s">
        <v>28643</v>
      </c>
      <c r="E7912" s="18" t="s">
        <v>28644</v>
      </c>
      <c r="F7912" s="9" t="s">
        <v>28645</v>
      </c>
      <c r="G7912" s="12">
        <v>1</v>
      </c>
      <c r="H7912" s="9" t="s">
        <v>126</v>
      </c>
      <c r="I7912" s="9" t="s">
        <v>126</v>
      </c>
      <c r="J7912" s="12">
        <v>1</v>
      </c>
      <c r="K7912" s="13">
        <v>43186</v>
      </c>
      <c r="L7912" s="86">
        <f>(Tabla2[[#This Row],[release_year]]-'VARIANZA Y DES. EST'!$L$11)^2</f>
        <v>14.590890603358293</v>
      </c>
      <c r="M7912" s="12">
        <v>2018</v>
      </c>
      <c r="N7912" s="9" t="s">
        <v>35</v>
      </c>
      <c r="O7912" s="9" t="s">
        <v>23191</v>
      </c>
      <c r="P7912" s="12">
        <v>1</v>
      </c>
      <c r="Q7912" s="12" t="s">
        <v>28</v>
      </c>
      <c r="R7912" s="12"/>
      <c r="S7912" s="12">
        <v>1</v>
      </c>
      <c r="T7912" s="9" t="s">
        <v>28646</v>
      </c>
      <c r="U7912" s="9" t="s">
        <v>23213</v>
      </c>
      <c r="V7912" s="9" t="s">
        <v>28646</v>
      </c>
      <c r="W7912" s="14">
        <v>3</v>
      </c>
    </row>
    <row r="7913" spans="1:23" x14ac:dyDescent="0.25">
      <c r="A7913" s="8">
        <v>4974</v>
      </c>
      <c r="B7913" s="9" t="s">
        <v>28647</v>
      </c>
      <c r="C7913" s="9" t="s">
        <v>23182</v>
      </c>
      <c r="D7913" s="9" t="s">
        <v>28648</v>
      </c>
      <c r="E7913" s="9"/>
      <c r="F7913" s="9" t="s">
        <v>28649</v>
      </c>
      <c r="G7913" s="12">
        <v>10</v>
      </c>
      <c r="H7913" s="9" t="s">
        <v>126</v>
      </c>
      <c r="I7913" s="9" t="s">
        <v>126</v>
      </c>
      <c r="J7913" s="12">
        <v>1</v>
      </c>
      <c r="K7913" s="13">
        <v>43182</v>
      </c>
      <c r="L7913" s="86">
        <f>(Tabla2[[#This Row],[release_year]]-'VARIANZA Y DES. EST'!$L$11)^2</f>
        <v>14.590890603358293</v>
      </c>
      <c r="M7913" s="12">
        <v>2018</v>
      </c>
      <c r="N7913" s="9" t="s">
        <v>76</v>
      </c>
      <c r="O7913" s="9" t="s">
        <v>23191</v>
      </c>
      <c r="P7913" s="12">
        <v>1</v>
      </c>
      <c r="Q7913" s="12" t="s">
        <v>28</v>
      </c>
      <c r="R7913" s="12"/>
      <c r="S7913" s="12">
        <v>1</v>
      </c>
      <c r="T7913" s="9" t="s">
        <v>23844</v>
      </c>
      <c r="U7913" s="9" t="s">
        <v>23213</v>
      </c>
      <c r="V7913" s="9" t="s">
        <v>23844</v>
      </c>
      <c r="W7913" s="14">
        <v>3</v>
      </c>
    </row>
    <row r="7914" spans="1:23" x14ac:dyDescent="0.25">
      <c r="A7914" s="8">
        <v>4977</v>
      </c>
      <c r="B7914" s="9" t="s">
        <v>28650</v>
      </c>
      <c r="C7914" s="9" t="s">
        <v>23182</v>
      </c>
      <c r="D7914" s="10" t="s">
        <v>28651</v>
      </c>
      <c r="E7914" s="11"/>
      <c r="F7914" s="9" t="s">
        <v>28652</v>
      </c>
      <c r="G7914" s="12">
        <v>6</v>
      </c>
      <c r="H7914" s="9" t="s">
        <v>25</v>
      </c>
      <c r="I7914" s="9" t="s">
        <v>25</v>
      </c>
      <c r="J7914" s="12">
        <v>1</v>
      </c>
      <c r="K7914" s="13">
        <v>43179</v>
      </c>
      <c r="L7914" s="86">
        <f>(Tabla2[[#This Row],[release_year]]-'VARIANZA Y DES. EST'!$L$11)^2</f>
        <v>14.590890603358293</v>
      </c>
      <c r="M7914" s="12">
        <v>2018</v>
      </c>
      <c r="N7914" s="9" t="s">
        <v>76</v>
      </c>
      <c r="O7914" s="9" t="s">
        <v>23185</v>
      </c>
      <c r="P7914" s="12">
        <v>2</v>
      </c>
      <c r="Q7914" s="12" t="s">
        <v>28</v>
      </c>
      <c r="R7914" s="12"/>
      <c r="S7914" s="12">
        <v>2</v>
      </c>
      <c r="T7914" s="9" t="s">
        <v>23663</v>
      </c>
      <c r="U7914" s="9" t="s">
        <v>23664</v>
      </c>
      <c r="V7914" s="9" t="s">
        <v>23663</v>
      </c>
      <c r="W7914" s="14">
        <v>2</v>
      </c>
    </row>
    <row r="7915" spans="1:23" x14ac:dyDescent="0.25">
      <c r="A7915" s="8">
        <v>4979</v>
      </c>
      <c r="B7915" s="9" t="s">
        <v>28653</v>
      </c>
      <c r="C7915" s="9" t="s">
        <v>23182</v>
      </c>
      <c r="D7915" s="9" t="s">
        <v>28654</v>
      </c>
      <c r="E7915" s="9"/>
      <c r="F7915" s="18" t="s">
        <v>28655</v>
      </c>
      <c r="G7915" s="12">
        <v>10</v>
      </c>
      <c r="H7915" s="9" t="s">
        <v>1064</v>
      </c>
      <c r="I7915" s="9" t="s">
        <v>1064</v>
      </c>
      <c r="J7915" s="12">
        <v>1</v>
      </c>
      <c r="K7915" s="13">
        <v>43175</v>
      </c>
      <c r="L7915" s="86">
        <f>(Tabla2[[#This Row],[release_year]]-'VARIANZA Y DES. EST'!$L$11)^2</f>
        <v>14.590890603358293</v>
      </c>
      <c r="M7915" s="12">
        <v>2018</v>
      </c>
      <c r="N7915" s="9" t="s">
        <v>76</v>
      </c>
      <c r="O7915" s="9" t="s">
        <v>23191</v>
      </c>
      <c r="P7915" s="12">
        <v>1</v>
      </c>
      <c r="Q7915" s="12" t="s">
        <v>28</v>
      </c>
      <c r="R7915" s="12"/>
      <c r="S7915" s="12">
        <v>1</v>
      </c>
      <c r="T7915" s="9" t="s">
        <v>23438</v>
      </c>
      <c r="U7915" s="9" t="s">
        <v>23187</v>
      </c>
      <c r="V7915" s="9" t="s">
        <v>23438</v>
      </c>
      <c r="W7915" s="14">
        <v>3</v>
      </c>
    </row>
    <row r="7916" spans="1:23" x14ac:dyDescent="0.25">
      <c r="A7916" s="8">
        <v>4981</v>
      </c>
      <c r="B7916" s="9" t="s">
        <v>28656</v>
      </c>
      <c r="C7916" s="9" t="s">
        <v>23182</v>
      </c>
      <c r="D7916" s="10" t="s">
        <v>28657</v>
      </c>
      <c r="E7916" s="11"/>
      <c r="F7916" s="18"/>
      <c r="G7916" s="12">
        <v>0</v>
      </c>
      <c r="H7916" s="9" t="s">
        <v>25</v>
      </c>
      <c r="I7916" s="9" t="s">
        <v>25</v>
      </c>
      <c r="J7916" s="12">
        <v>1</v>
      </c>
      <c r="K7916" s="13">
        <v>43175</v>
      </c>
      <c r="L7916" s="86">
        <f>(Tabla2[[#This Row],[release_year]]-'VARIANZA Y DES. EST'!$L$11)^2</f>
        <v>14.590890603358293</v>
      </c>
      <c r="M7916" s="12">
        <v>2018</v>
      </c>
      <c r="N7916" s="9" t="s">
        <v>76</v>
      </c>
      <c r="O7916" s="9" t="s">
        <v>23191</v>
      </c>
      <c r="P7916" s="12">
        <v>1</v>
      </c>
      <c r="Q7916" s="12" t="s">
        <v>28</v>
      </c>
      <c r="R7916" s="12"/>
      <c r="S7916" s="12">
        <v>1</v>
      </c>
      <c r="T7916" s="9" t="s">
        <v>23576</v>
      </c>
      <c r="U7916" s="9" t="s">
        <v>23193</v>
      </c>
      <c r="V7916" s="9" t="s">
        <v>23576</v>
      </c>
      <c r="W7916" s="14">
        <v>2</v>
      </c>
    </row>
    <row r="7917" spans="1:23" x14ac:dyDescent="0.25">
      <c r="A7917" s="8">
        <v>4985</v>
      </c>
      <c r="B7917" s="9" t="s">
        <v>28658</v>
      </c>
      <c r="C7917" s="9" t="s">
        <v>23182</v>
      </c>
      <c r="D7917" s="10" t="s">
        <v>28659</v>
      </c>
      <c r="E7917" s="11"/>
      <c r="F7917" s="9" t="s">
        <v>28660</v>
      </c>
      <c r="G7917" s="12">
        <v>7</v>
      </c>
      <c r="H7917" s="9" t="s">
        <v>116</v>
      </c>
      <c r="I7917" s="9" t="s">
        <v>116</v>
      </c>
      <c r="J7917" s="12">
        <v>1</v>
      </c>
      <c r="K7917" s="13">
        <v>43174</v>
      </c>
      <c r="L7917" s="86">
        <f>(Tabla2[[#This Row],[release_year]]-'VARIANZA Y DES. EST'!$L$11)^2</f>
        <v>3.3116808838167522</v>
      </c>
      <c r="M7917" s="12">
        <v>2016</v>
      </c>
      <c r="N7917" s="9" t="s">
        <v>35</v>
      </c>
      <c r="O7917" s="9" t="s">
        <v>23191</v>
      </c>
      <c r="P7917" s="12">
        <v>1</v>
      </c>
      <c r="Q7917" s="12" t="s">
        <v>28</v>
      </c>
      <c r="R7917" s="12"/>
      <c r="S7917" s="12">
        <v>1</v>
      </c>
      <c r="T7917" s="9" t="s">
        <v>23558</v>
      </c>
      <c r="U7917" s="9" t="s">
        <v>23187</v>
      </c>
      <c r="V7917" s="9" t="s">
        <v>23558</v>
      </c>
      <c r="W7917" s="14">
        <v>3</v>
      </c>
    </row>
    <row r="7918" spans="1:23" x14ac:dyDescent="0.25">
      <c r="A7918" s="8">
        <v>4986</v>
      </c>
      <c r="B7918" s="9" t="s">
        <v>28661</v>
      </c>
      <c r="C7918" s="9" t="s">
        <v>23182</v>
      </c>
      <c r="D7918" s="9" t="s">
        <v>28662</v>
      </c>
      <c r="E7918" s="9"/>
      <c r="F7918" s="18" t="s">
        <v>28663</v>
      </c>
      <c r="G7918" s="12">
        <v>7</v>
      </c>
      <c r="H7918" s="9" t="s">
        <v>3510</v>
      </c>
      <c r="I7918" s="9" t="s">
        <v>3510</v>
      </c>
      <c r="J7918" s="12">
        <v>1</v>
      </c>
      <c r="K7918" s="13">
        <v>43174</v>
      </c>
      <c r="L7918" s="86">
        <f>(Tabla2[[#This Row],[release_year]]-'VARIANZA Y DES. EST'!$L$11)^2</f>
        <v>7.9512857435875226</v>
      </c>
      <c r="M7918" s="12">
        <v>2017</v>
      </c>
      <c r="N7918" s="9" t="s">
        <v>76</v>
      </c>
      <c r="O7918" s="9" t="s">
        <v>23191</v>
      </c>
      <c r="P7918" s="12">
        <v>1</v>
      </c>
      <c r="Q7918" s="12" t="s">
        <v>28</v>
      </c>
      <c r="R7918" s="12"/>
      <c r="S7918" s="12">
        <v>1</v>
      </c>
      <c r="T7918" s="9" t="s">
        <v>23186</v>
      </c>
      <c r="U7918" s="9" t="s">
        <v>23187</v>
      </c>
      <c r="V7918" s="9" t="s">
        <v>23186</v>
      </c>
      <c r="W7918" s="14">
        <v>3</v>
      </c>
    </row>
    <row r="7919" spans="1:23" x14ac:dyDescent="0.25">
      <c r="A7919" s="8">
        <v>4989</v>
      </c>
      <c r="B7919" s="9" t="s">
        <v>28664</v>
      </c>
      <c r="C7919" s="9" t="s">
        <v>23182</v>
      </c>
      <c r="D7919" s="10" t="s">
        <v>28665</v>
      </c>
      <c r="E7919" s="11"/>
      <c r="F7919" s="9" t="s">
        <v>28666</v>
      </c>
      <c r="G7919" s="12">
        <v>7</v>
      </c>
      <c r="H7919" s="9" t="s">
        <v>34</v>
      </c>
      <c r="I7919" s="9" t="s">
        <v>34</v>
      </c>
      <c r="J7919" s="12">
        <v>1</v>
      </c>
      <c r="K7919" s="13">
        <v>43172</v>
      </c>
      <c r="L7919" s="86">
        <f>(Tabla2[[#This Row],[release_year]]-'VARIANZA Y DES. EST'!$L$11)^2</f>
        <v>7.9512857435875226</v>
      </c>
      <c r="M7919" s="12">
        <v>2017</v>
      </c>
      <c r="N7919" s="9" t="s">
        <v>35</v>
      </c>
      <c r="O7919" s="9" t="s">
        <v>23191</v>
      </c>
      <c r="P7919" s="12">
        <v>1</v>
      </c>
      <c r="Q7919" s="12" t="s">
        <v>28</v>
      </c>
      <c r="R7919" s="12"/>
      <c r="S7919" s="12">
        <v>1</v>
      </c>
      <c r="T7919" s="9" t="s">
        <v>23315</v>
      </c>
      <c r="U7919" s="9" t="s">
        <v>23316</v>
      </c>
      <c r="V7919" s="9" t="s">
        <v>23315</v>
      </c>
      <c r="W7919" s="14">
        <v>2</v>
      </c>
    </row>
    <row r="7920" spans="1:23" x14ac:dyDescent="0.25">
      <c r="A7920" s="8">
        <v>4992</v>
      </c>
      <c r="B7920" s="9" t="s">
        <v>28667</v>
      </c>
      <c r="C7920" s="9" t="s">
        <v>23182</v>
      </c>
      <c r="D7920" s="9" t="s">
        <v>28668</v>
      </c>
      <c r="E7920" s="9" t="s">
        <v>28669</v>
      </c>
      <c r="F7920" s="9" t="s">
        <v>28670</v>
      </c>
      <c r="G7920" s="12">
        <v>11</v>
      </c>
      <c r="H7920" s="9" t="s">
        <v>34</v>
      </c>
      <c r="I7920" s="9" t="s">
        <v>34</v>
      </c>
      <c r="J7920" s="12">
        <v>1</v>
      </c>
      <c r="K7920" s="13">
        <v>43168</v>
      </c>
      <c r="L7920" s="86">
        <f>(Tabla2[[#This Row],[release_year]]-'VARIANZA Y DES. EST'!$L$11)^2</f>
        <v>14.590890603358293</v>
      </c>
      <c r="M7920" s="12">
        <v>2018</v>
      </c>
      <c r="N7920" s="9" t="s">
        <v>35</v>
      </c>
      <c r="O7920" s="9" t="s">
        <v>23191</v>
      </c>
      <c r="P7920" s="12">
        <v>1</v>
      </c>
      <c r="Q7920" s="12" t="s">
        <v>28</v>
      </c>
      <c r="R7920" s="12"/>
      <c r="S7920" s="12">
        <v>1</v>
      </c>
      <c r="T7920" s="9" t="s">
        <v>23315</v>
      </c>
      <c r="U7920" s="9" t="s">
        <v>23316</v>
      </c>
      <c r="V7920" s="9" t="s">
        <v>23315</v>
      </c>
      <c r="W7920" s="14">
        <v>2</v>
      </c>
    </row>
    <row r="7921" spans="1:23" x14ac:dyDescent="0.25">
      <c r="A7921" s="8">
        <v>4993</v>
      </c>
      <c r="B7921" s="9" t="s">
        <v>28671</v>
      </c>
      <c r="C7921" s="9" t="s">
        <v>23182</v>
      </c>
      <c r="D7921" s="9" t="s">
        <v>28672</v>
      </c>
      <c r="E7921" s="9"/>
      <c r="F7921" s="9" t="s">
        <v>28673</v>
      </c>
      <c r="G7921" s="12">
        <v>10</v>
      </c>
      <c r="H7921" s="9" t="s">
        <v>126</v>
      </c>
      <c r="I7921" s="9" t="s">
        <v>5012</v>
      </c>
      <c r="J7921" s="12">
        <v>2</v>
      </c>
      <c r="K7921" s="13">
        <v>43168</v>
      </c>
      <c r="L7921" s="86">
        <f>(Tabla2[[#This Row],[release_year]]-'VARIANZA Y DES. EST'!$L$11)^2</f>
        <v>14.590890603358293</v>
      </c>
      <c r="M7921" s="12">
        <v>2018</v>
      </c>
      <c r="N7921" s="9" t="s">
        <v>76</v>
      </c>
      <c r="O7921" s="9" t="s">
        <v>23191</v>
      </c>
      <c r="P7921" s="12">
        <v>1</v>
      </c>
      <c r="Q7921" s="12" t="s">
        <v>28</v>
      </c>
      <c r="R7921" s="12"/>
      <c r="S7921" s="12">
        <v>1</v>
      </c>
      <c r="T7921" s="9" t="s">
        <v>23806</v>
      </c>
      <c r="U7921" s="9" t="s">
        <v>23213</v>
      </c>
      <c r="V7921" s="9" t="s">
        <v>23806</v>
      </c>
      <c r="W7921" s="14">
        <v>3</v>
      </c>
    </row>
    <row r="7922" spans="1:23" x14ac:dyDescent="0.25">
      <c r="A7922" s="8">
        <v>4995</v>
      </c>
      <c r="B7922" s="9" t="s">
        <v>28674</v>
      </c>
      <c r="C7922" s="9" t="s">
        <v>23182</v>
      </c>
      <c r="D7922" s="10" t="s">
        <v>28675</v>
      </c>
      <c r="E7922" s="11"/>
      <c r="F7922" s="9" t="s">
        <v>28676</v>
      </c>
      <c r="G7922" s="12">
        <v>11</v>
      </c>
      <c r="H7922" s="9" t="s">
        <v>1349</v>
      </c>
      <c r="I7922" s="9" t="s">
        <v>1349</v>
      </c>
      <c r="J7922" s="12">
        <v>1</v>
      </c>
      <c r="K7922" s="13">
        <v>43167</v>
      </c>
      <c r="L7922" s="86">
        <f>(Tabla2[[#This Row],[release_year]]-'VARIANZA Y DES. EST'!$L$11)^2</f>
        <v>14.590890603358293</v>
      </c>
      <c r="M7922" s="12">
        <v>2018</v>
      </c>
      <c r="N7922" s="9" t="s">
        <v>76</v>
      </c>
      <c r="O7922" s="9" t="s">
        <v>23191</v>
      </c>
      <c r="P7922" s="12">
        <v>1</v>
      </c>
      <c r="Q7922" s="12" t="s">
        <v>28</v>
      </c>
      <c r="R7922" s="12"/>
      <c r="S7922" s="12">
        <v>1</v>
      </c>
      <c r="T7922" s="9" t="s">
        <v>24391</v>
      </c>
      <c r="U7922" s="9" t="s">
        <v>23193</v>
      </c>
      <c r="V7922" s="9" t="s">
        <v>24391</v>
      </c>
      <c r="W7922" s="14">
        <v>3</v>
      </c>
    </row>
    <row r="7923" spans="1:23" x14ac:dyDescent="0.25">
      <c r="A7923" s="8">
        <v>4998</v>
      </c>
      <c r="B7923" s="9" t="s">
        <v>28677</v>
      </c>
      <c r="C7923" s="9" t="s">
        <v>23182</v>
      </c>
      <c r="D7923" s="9" t="s">
        <v>28678</v>
      </c>
      <c r="E7923" s="9"/>
      <c r="F7923" s="18" t="s">
        <v>28679</v>
      </c>
      <c r="G7923" s="12">
        <v>16</v>
      </c>
      <c r="H7923" s="9" t="s">
        <v>1608</v>
      </c>
      <c r="I7923" s="9" t="s">
        <v>28680</v>
      </c>
      <c r="J7923" s="12">
        <v>3</v>
      </c>
      <c r="K7923" s="13">
        <v>43165</v>
      </c>
      <c r="L7923" s="86">
        <f>(Tabla2[[#This Row],[release_year]]-'VARIANZA Y DES. EST'!$L$11)^2</f>
        <v>7.9512857435875226</v>
      </c>
      <c r="M7923" s="12">
        <v>2017</v>
      </c>
      <c r="N7923" s="9" t="s">
        <v>76</v>
      </c>
      <c r="O7923" s="9" t="s">
        <v>23191</v>
      </c>
      <c r="P7923" s="12">
        <v>1</v>
      </c>
      <c r="Q7923" s="12" t="s">
        <v>28</v>
      </c>
      <c r="R7923" s="12"/>
      <c r="S7923" s="12">
        <v>1</v>
      </c>
      <c r="T7923" s="9" t="s">
        <v>23445</v>
      </c>
      <c r="U7923" s="9" t="s">
        <v>23193</v>
      </c>
      <c r="V7923" s="9" t="s">
        <v>23445</v>
      </c>
      <c r="W7923" s="14">
        <v>3</v>
      </c>
    </row>
    <row r="7924" spans="1:23" x14ac:dyDescent="0.25">
      <c r="A7924" s="8">
        <v>5001</v>
      </c>
      <c r="B7924" s="9" t="s">
        <v>28681</v>
      </c>
      <c r="C7924" s="9" t="s">
        <v>23182</v>
      </c>
      <c r="D7924" s="9" t="s">
        <v>28682</v>
      </c>
      <c r="E7924" s="9"/>
      <c r="F7924" s="9"/>
      <c r="G7924" s="12">
        <v>0</v>
      </c>
      <c r="H7924" s="9" t="s">
        <v>25</v>
      </c>
      <c r="I7924" s="9" t="s">
        <v>25</v>
      </c>
      <c r="J7924" s="12">
        <v>1</v>
      </c>
      <c r="K7924" s="13">
        <v>43161</v>
      </c>
      <c r="L7924" s="86">
        <f>(Tabla2[[#This Row],[release_year]]-'VARIANZA Y DES. EST'!$L$11)^2</f>
        <v>14.590890603358293</v>
      </c>
      <c r="M7924" s="12">
        <v>2018</v>
      </c>
      <c r="N7924" s="9" t="s">
        <v>76</v>
      </c>
      <c r="O7924" s="9" t="s">
        <v>23191</v>
      </c>
      <c r="P7924" s="12">
        <v>1</v>
      </c>
      <c r="Q7924" s="12" t="s">
        <v>28</v>
      </c>
      <c r="R7924" s="12"/>
      <c r="S7924" s="12">
        <v>1</v>
      </c>
      <c r="T7924" s="9" t="s">
        <v>23356</v>
      </c>
      <c r="U7924" s="9" t="s">
        <v>23197</v>
      </c>
      <c r="V7924" s="9" t="s">
        <v>23356</v>
      </c>
      <c r="W7924" s="14">
        <v>2</v>
      </c>
    </row>
    <row r="7925" spans="1:23" x14ac:dyDescent="0.25">
      <c r="A7925" s="8">
        <v>5005</v>
      </c>
      <c r="B7925" s="9" t="s">
        <v>28683</v>
      </c>
      <c r="C7925" s="9" t="s">
        <v>23182</v>
      </c>
      <c r="D7925" s="9" t="s">
        <v>28684</v>
      </c>
      <c r="E7925" s="9"/>
      <c r="F7925" s="9" t="s">
        <v>28685</v>
      </c>
      <c r="G7925" s="12">
        <v>13</v>
      </c>
      <c r="H7925" s="9" t="s">
        <v>160</v>
      </c>
      <c r="I7925" s="9" t="s">
        <v>160</v>
      </c>
      <c r="J7925" s="12">
        <v>1</v>
      </c>
      <c r="K7925" s="13">
        <v>43160</v>
      </c>
      <c r="L7925" s="86">
        <f>(Tabla2[[#This Row],[release_year]]-'VARIANZA Y DES. EST'!$L$11)^2</f>
        <v>7.9512857435875226</v>
      </c>
      <c r="M7925" s="12">
        <v>2017</v>
      </c>
      <c r="N7925" s="9" t="s">
        <v>76</v>
      </c>
      <c r="O7925" s="9" t="s">
        <v>23191</v>
      </c>
      <c r="P7925" s="12">
        <v>1</v>
      </c>
      <c r="Q7925" s="12" t="s">
        <v>28</v>
      </c>
      <c r="R7925" s="12"/>
      <c r="S7925" s="12">
        <v>1</v>
      </c>
      <c r="T7925" s="9" t="s">
        <v>23445</v>
      </c>
      <c r="U7925" s="9" t="s">
        <v>23193</v>
      </c>
      <c r="V7925" s="9" t="s">
        <v>23445</v>
      </c>
      <c r="W7925" s="14">
        <v>3</v>
      </c>
    </row>
    <row r="7926" spans="1:23" x14ac:dyDescent="0.25">
      <c r="A7926" s="8">
        <v>5027</v>
      </c>
      <c r="B7926" s="9" t="s">
        <v>28686</v>
      </c>
      <c r="C7926" s="9" t="s">
        <v>23182</v>
      </c>
      <c r="D7926" s="9" t="s">
        <v>28687</v>
      </c>
      <c r="E7926" s="9"/>
      <c r="F7926" s="9" t="s">
        <v>28688</v>
      </c>
      <c r="G7926" s="12">
        <v>6</v>
      </c>
      <c r="H7926" s="9" t="s">
        <v>1349</v>
      </c>
      <c r="I7926" s="9" t="s">
        <v>28689</v>
      </c>
      <c r="J7926" s="12">
        <v>2</v>
      </c>
      <c r="K7926" s="13">
        <v>43154</v>
      </c>
      <c r="L7926" s="86">
        <f>(Tabla2[[#This Row],[release_year]]-'VARIANZA Y DES. EST'!$L$11)^2</f>
        <v>3.3116808838167522</v>
      </c>
      <c r="M7926" s="12">
        <v>2016</v>
      </c>
      <c r="N7926" s="9" t="s">
        <v>35</v>
      </c>
      <c r="O7926" s="9" t="s">
        <v>23191</v>
      </c>
      <c r="P7926" s="12">
        <v>1</v>
      </c>
      <c r="Q7926" s="12" t="s">
        <v>28</v>
      </c>
      <c r="R7926" s="12"/>
      <c r="S7926" s="12">
        <v>1</v>
      </c>
      <c r="T7926" s="9" t="s">
        <v>23201</v>
      </c>
      <c r="U7926" s="9" t="s">
        <v>23187</v>
      </c>
      <c r="V7926" s="9" t="s">
        <v>23201</v>
      </c>
      <c r="W7926" s="14">
        <v>3</v>
      </c>
    </row>
    <row r="7927" spans="1:23" x14ac:dyDescent="0.25">
      <c r="A7927" s="8">
        <v>5028</v>
      </c>
      <c r="B7927" s="9" t="s">
        <v>28690</v>
      </c>
      <c r="C7927" s="9" t="s">
        <v>23182</v>
      </c>
      <c r="D7927" s="9" t="s">
        <v>28691</v>
      </c>
      <c r="E7927" s="9"/>
      <c r="F7927" s="9" t="s">
        <v>28692</v>
      </c>
      <c r="G7927" s="12">
        <v>8</v>
      </c>
      <c r="H7927" s="9" t="s">
        <v>231</v>
      </c>
      <c r="I7927" s="9" t="s">
        <v>231</v>
      </c>
      <c r="J7927" s="12">
        <v>1</v>
      </c>
      <c r="K7927" s="13">
        <v>43154</v>
      </c>
      <c r="L7927" s="86">
        <f>(Tabla2[[#This Row],[release_year]]-'VARIANZA Y DES. EST'!$L$11)^2</f>
        <v>14.590890603358293</v>
      </c>
      <c r="M7927" s="12">
        <v>2018</v>
      </c>
      <c r="N7927" s="9" t="s">
        <v>76</v>
      </c>
      <c r="O7927" s="9" t="s">
        <v>23185</v>
      </c>
      <c r="P7927" s="12">
        <v>2</v>
      </c>
      <c r="Q7927" s="12" t="s">
        <v>28</v>
      </c>
      <c r="R7927" s="12"/>
      <c r="S7927" s="12">
        <v>2</v>
      </c>
      <c r="T7927" s="9" t="s">
        <v>23260</v>
      </c>
      <c r="U7927" s="9" t="s">
        <v>23187</v>
      </c>
      <c r="V7927" s="9" t="s">
        <v>23260</v>
      </c>
      <c r="W7927" s="14">
        <v>3</v>
      </c>
    </row>
    <row r="7928" spans="1:23" x14ac:dyDescent="0.25">
      <c r="A7928" s="8">
        <v>5030</v>
      </c>
      <c r="B7928" s="9" t="s">
        <v>28693</v>
      </c>
      <c r="C7928" s="9" t="s">
        <v>23182</v>
      </c>
      <c r="D7928" s="10" t="s">
        <v>28694</v>
      </c>
      <c r="E7928" s="11"/>
      <c r="F7928" s="9" t="s">
        <v>28695</v>
      </c>
      <c r="G7928" s="12">
        <v>8</v>
      </c>
      <c r="H7928" s="9" t="s">
        <v>25</v>
      </c>
      <c r="I7928" s="9" t="s">
        <v>25</v>
      </c>
      <c r="J7928" s="12">
        <v>1</v>
      </c>
      <c r="K7928" s="13">
        <v>43154</v>
      </c>
      <c r="L7928" s="86">
        <f>(Tabla2[[#This Row],[release_year]]-'VARIANZA Y DES. EST'!$L$11)^2</f>
        <v>14.590890603358293</v>
      </c>
      <c r="M7928" s="12">
        <v>2018</v>
      </c>
      <c r="N7928" s="9" t="s">
        <v>76</v>
      </c>
      <c r="O7928" s="9" t="s">
        <v>23191</v>
      </c>
      <c r="P7928" s="12">
        <v>1</v>
      </c>
      <c r="Q7928" s="12" t="s">
        <v>28</v>
      </c>
      <c r="R7928" s="12"/>
      <c r="S7928" s="12">
        <v>1</v>
      </c>
      <c r="T7928" s="9" t="s">
        <v>23986</v>
      </c>
      <c r="U7928" s="9" t="s">
        <v>23193</v>
      </c>
      <c r="V7928" s="9" t="s">
        <v>23986</v>
      </c>
      <c r="W7928" s="14">
        <v>2</v>
      </c>
    </row>
    <row r="7929" spans="1:23" x14ac:dyDescent="0.25">
      <c r="A7929" s="8">
        <v>5031</v>
      </c>
      <c r="B7929" s="9" t="s">
        <v>28696</v>
      </c>
      <c r="C7929" s="9" t="s">
        <v>23182</v>
      </c>
      <c r="D7929" s="10" t="s">
        <v>28697</v>
      </c>
      <c r="E7929" s="11"/>
      <c r="F7929" s="9" t="s">
        <v>28698</v>
      </c>
      <c r="G7929" s="12">
        <v>5</v>
      </c>
      <c r="H7929" s="9" t="s">
        <v>126</v>
      </c>
      <c r="I7929" s="9" t="s">
        <v>126</v>
      </c>
      <c r="J7929" s="12">
        <v>1</v>
      </c>
      <c r="K7929" s="13">
        <v>43153</v>
      </c>
      <c r="L7929" s="86">
        <f>(Tabla2[[#This Row],[release_year]]-'VARIANZA Y DES. EST'!$L$11)^2</f>
        <v>7.9512857435875226</v>
      </c>
      <c r="M7929" s="12">
        <v>2017</v>
      </c>
      <c r="N7929" s="9" t="s">
        <v>35</v>
      </c>
      <c r="O7929" s="9" t="s">
        <v>23191</v>
      </c>
      <c r="P7929" s="12">
        <v>1</v>
      </c>
      <c r="Q7929" s="12" t="s">
        <v>28</v>
      </c>
      <c r="R7929" s="12"/>
      <c r="S7929" s="12">
        <v>1</v>
      </c>
      <c r="T7929" s="9" t="s">
        <v>23309</v>
      </c>
      <c r="U7929" s="9" t="s">
        <v>23213</v>
      </c>
      <c r="V7929" s="9" t="s">
        <v>23309</v>
      </c>
      <c r="W7929" s="14">
        <v>3</v>
      </c>
    </row>
    <row r="7930" spans="1:23" x14ac:dyDescent="0.25">
      <c r="A7930" s="8">
        <v>5033</v>
      </c>
      <c r="B7930" s="9" t="s">
        <v>28699</v>
      </c>
      <c r="C7930" s="9" t="s">
        <v>23182</v>
      </c>
      <c r="D7930" s="10" t="s">
        <v>28700</v>
      </c>
      <c r="E7930" s="11"/>
      <c r="F7930" s="9" t="s">
        <v>28701</v>
      </c>
      <c r="G7930" s="12">
        <v>12</v>
      </c>
      <c r="H7930" s="9" t="s">
        <v>126</v>
      </c>
      <c r="I7930" s="9" t="s">
        <v>126</v>
      </c>
      <c r="J7930" s="12">
        <v>1</v>
      </c>
      <c r="K7930" s="13">
        <v>43151</v>
      </c>
      <c r="L7930" s="86">
        <f>(Tabla2[[#This Row],[release_year]]-'VARIANZA Y DES. EST'!$L$11)^2</f>
        <v>7.9512857435875226</v>
      </c>
      <c r="M7930" s="12">
        <v>2017</v>
      </c>
      <c r="N7930" s="9" t="s">
        <v>76</v>
      </c>
      <c r="O7930" s="9" t="s">
        <v>23185</v>
      </c>
      <c r="P7930" s="12">
        <v>2</v>
      </c>
      <c r="Q7930" s="12" t="s">
        <v>28</v>
      </c>
      <c r="R7930" s="12"/>
      <c r="S7930" s="12">
        <v>2</v>
      </c>
      <c r="T7930" s="9" t="s">
        <v>23806</v>
      </c>
      <c r="U7930" s="9" t="s">
        <v>23213</v>
      </c>
      <c r="V7930" s="9" t="s">
        <v>23806</v>
      </c>
      <c r="W7930" s="14">
        <v>3</v>
      </c>
    </row>
    <row r="7931" spans="1:23" x14ac:dyDescent="0.25">
      <c r="A7931" s="8">
        <v>5036</v>
      </c>
      <c r="B7931" s="9" t="s">
        <v>28702</v>
      </c>
      <c r="C7931" s="9" t="s">
        <v>23182</v>
      </c>
      <c r="D7931" s="10" t="s">
        <v>28703</v>
      </c>
      <c r="E7931" s="11"/>
      <c r="F7931" s="9" t="s">
        <v>28704</v>
      </c>
      <c r="G7931" s="12">
        <v>6</v>
      </c>
      <c r="H7931" s="9" t="s">
        <v>25</v>
      </c>
      <c r="I7931" s="9" t="s">
        <v>25</v>
      </c>
      <c r="J7931" s="12">
        <v>1</v>
      </c>
      <c r="K7931" s="13">
        <v>43147</v>
      </c>
      <c r="L7931" s="86">
        <f>(Tabla2[[#This Row],[release_year]]-'VARIANZA Y DES. EST'!$L$11)^2</f>
        <v>14.590890603358293</v>
      </c>
      <c r="M7931" s="12">
        <v>2018</v>
      </c>
      <c r="N7931" s="9" t="s">
        <v>110</v>
      </c>
      <c r="O7931" s="9" t="s">
        <v>23289</v>
      </c>
      <c r="P7931" s="12">
        <v>6</v>
      </c>
      <c r="Q7931" s="12" t="s">
        <v>28</v>
      </c>
      <c r="R7931" s="12"/>
      <c r="S7931" s="12">
        <v>6</v>
      </c>
      <c r="T7931" s="9" t="s">
        <v>26386</v>
      </c>
      <c r="U7931" s="9" t="s">
        <v>23264</v>
      </c>
      <c r="V7931" s="9" t="s">
        <v>26386</v>
      </c>
      <c r="W7931" s="14">
        <v>2</v>
      </c>
    </row>
    <row r="7932" spans="1:23" x14ac:dyDescent="0.25">
      <c r="A7932" s="8">
        <v>5037</v>
      </c>
      <c r="B7932" s="9" t="s">
        <v>28705</v>
      </c>
      <c r="C7932" s="9" t="s">
        <v>23182</v>
      </c>
      <c r="D7932" s="10" t="s">
        <v>28706</v>
      </c>
      <c r="E7932" s="11"/>
      <c r="F7932" s="9" t="s">
        <v>28707</v>
      </c>
      <c r="G7932" s="12">
        <v>10</v>
      </c>
      <c r="H7932" s="9" t="s">
        <v>25</v>
      </c>
      <c r="I7932" s="9" t="s">
        <v>25</v>
      </c>
      <c r="J7932" s="12">
        <v>1</v>
      </c>
      <c r="K7932" s="13">
        <v>43147</v>
      </c>
      <c r="L7932" s="86">
        <f>(Tabla2[[#This Row],[release_year]]-'VARIANZA Y DES. EST'!$L$11)^2</f>
        <v>14.590890603358293</v>
      </c>
      <c r="M7932" s="12">
        <v>2018</v>
      </c>
      <c r="N7932" s="9" t="s">
        <v>35</v>
      </c>
      <c r="O7932" s="9" t="s">
        <v>23191</v>
      </c>
      <c r="P7932" s="12">
        <v>1</v>
      </c>
      <c r="Q7932" s="12" t="s">
        <v>28</v>
      </c>
      <c r="R7932" s="12"/>
      <c r="S7932" s="12">
        <v>1</v>
      </c>
      <c r="T7932" s="9" t="s">
        <v>23723</v>
      </c>
      <c r="U7932" s="9" t="s">
        <v>23229</v>
      </c>
      <c r="V7932" s="9" t="s">
        <v>23723</v>
      </c>
      <c r="W7932" s="14">
        <v>3</v>
      </c>
    </row>
    <row r="7933" spans="1:23" x14ac:dyDescent="0.25">
      <c r="A7933" s="8">
        <v>5039</v>
      </c>
      <c r="B7933" s="9" t="s">
        <v>28708</v>
      </c>
      <c r="C7933" s="9" t="s">
        <v>23182</v>
      </c>
      <c r="D7933" s="9" t="s">
        <v>28709</v>
      </c>
      <c r="E7933" s="9"/>
      <c r="F7933" s="9" t="s">
        <v>28710</v>
      </c>
      <c r="G7933" s="12">
        <v>1</v>
      </c>
      <c r="H7933" s="9" t="s">
        <v>34</v>
      </c>
      <c r="I7933" s="9" t="s">
        <v>34</v>
      </c>
      <c r="J7933" s="12">
        <v>1</v>
      </c>
      <c r="K7933" s="13">
        <v>43146</v>
      </c>
      <c r="L7933" s="86">
        <f>(Tabla2[[#This Row],[release_year]]-'VARIANZA Y DES. EST'!$L$11)^2</f>
        <v>7.9512857435875226</v>
      </c>
      <c r="M7933" s="12">
        <v>2017</v>
      </c>
      <c r="N7933" s="9" t="s">
        <v>76</v>
      </c>
      <c r="O7933" s="9" t="s">
        <v>23191</v>
      </c>
      <c r="P7933" s="12">
        <v>1</v>
      </c>
      <c r="Q7933" s="12" t="s">
        <v>28</v>
      </c>
      <c r="R7933" s="12"/>
      <c r="S7933" s="12">
        <v>1</v>
      </c>
      <c r="T7933" s="9" t="s">
        <v>23186</v>
      </c>
      <c r="U7933" s="9" t="s">
        <v>23187</v>
      </c>
      <c r="V7933" s="9" t="s">
        <v>23186</v>
      </c>
      <c r="W7933" s="14">
        <v>3</v>
      </c>
    </row>
    <row r="7934" spans="1:23" x14ac:dyDescent="0.25">
      <c r="A7934" s="8">
        <v>5047</v>
      </c>
      <c r="B7934" s="9" t="s">
        <v>28711</v>
      </c>
      <c r="C7934" s="9" t="s">
        <v>23182</v>
      </c>
      <c r="D7934" s="9" t="s">
        <v>28712</v>
      </c>
      <c r="E7934" s="9"/>
      <c r="F7934" s="18" t="s">
        <v>28713</v>
      </c>
      <c r="G7934" s="12">
        <v>5</v>
      </c>
      <c r="H7934" s="9" t="s">
        <v>25</v>
      </c>
      <c r="I7934" s="9" t="s">
        <v>25</v>
      </c>
      <c r="J7934" s="12">
        <v>1</v>
      </c>
      <c r="K7934" s="13">
        <v>43137</v>
      </c>
      <c r="L7934" s="86">
        <f>(Tabla2[[#This Row],[release_year]]-'VARIANZA Y DES. EST'!$L$11)^2</f>
        <v>7.9512857435875226</v>
      </c>
      <c r="M7934" s="12">
        <v>2017</v>
      </c>
      <c r="N7934" s="9" t="s">
        <v>35</v>
      </c>
      <c r="O7934" s="9" t="s">
        <v>23191</v>
      </c>
      <c r="P7934" s="12">
        <v>1</v>
      </c>
      <c r="Q7934" s="12" t="s">
        <v>28</v>
      </c>
      <c r="R7934" s="12"/>
      <c r="S7934" s="12">
        <v>1</v>
      </c>
      <c r="T7934" s="9" t="s">
        <v>25095</v>
      </c>
      <c r="U7934" s="9" t="s">
        <v>23566</v>
      </c>
      <c r="V7934" s="9" t="s">
        <v>25095</v>
      </c>
      <c r="W7934" s="14">
        <v>2</v>
      </c>
    </row>
    <row r="7935" spans="1:23" x14ac:dyDescent="0.25">
      <c r="A7935" s="8">
        <v>5049</v>
      </c>
      <c r="B7935" s="9" t="s">
        <v>28714</v>
      </c>
      <c r="C7935" s="9" t="s">
        <v>23182</v>
      </c>
      <c r="D7935" s="10" t="s">
        <v>28715</v>
      </c>
      <c r="E7935" s="11"/>
      <c r="F7935" s="9" t="s">
        <v>28716</v>
      </c>
      <c r="G7935" s="12">
        <v>1</v>
      </c>
      <c r="H7935" s="9" t="s">
        <v>25</v>
      </c>
      <c r="I7935" s="9" t="s">
        <v>25</v>
      </c>
      <c r="J7935" s="12">
        <v>1</v>
      </c>
      <c r="K7935" s="13">
        <v>43133</v>
      </c>
      <c r="L7935" s="86">
        <f>(Tabla2[[#This Row],[release_year]]-'VARIANZA Y DES. EST'!$L$11)^2</f>
        <v>14.590890603358293</v>
      </c>
      <c r="M7935" s="12">
        <v>2018</v>
      </c>
      <c r="N7935" s="9" t="s">
        <v>76</v>
      </c>
      <c r="O7935" s="9" t="s">
        <v>23191</v>
      </c>
      <c r="P7935" s="12">
        <v>1</v>
      </c>
      <c r="Q7935" s="12" t="s">
        <v>28</v>
      </c>
      <c r="R7935" s="12"/>
      <c r="S7935" s="12">
        <v>1</v>
      </c>
      <c r="T7935" s="9" t="s">
        <v>23196</v>
      </c>
      <c r="U7935" s="9" t="s">
        <v>23197</v>
      </c>
      <c r="V7935" s="9" t="s">
        <v>23196</v>
      </c>
      <c r="W7935" s="14">
        <v>2</v>
      </c>
    </row>
    <row r="7936" spans="1:23" x14ac:dyDescent="0.25">
      <c r="A7936" s="8">
        <v>5055</v>
      </c>
      <c r="B7936" s="9" t="s">
        <v>28717</v>
      </c>
      <c r="C7936" s="9" t="s">
        <v>23182</v>
      </c>
      <c r="D7936" s="9" t="s">
        <v>28718</v>
      </c>
      <c r="E7936" s="9" t="s">
        <v>4556</v>
      </c>
      <c r="F7936" s="9"/>
      <c r="G7936" s="12">
        <v>0</v>
      </c>
      <c r="H7936" s="9" t="s">
        <v>25</v>
      </c>
      <c r="I7936" s="9" t="s">
        <v>25</v>
      </c>
      <c r="J7936" s="12">
        <v>1</v>
      </c>
      <c r="K7936" s="13">
        <v>43132</v>
      </c>
      <c r="L7936" s="86">
        <f>(Tabla2[[#This Row],[release_year]]-'VARIANZA Y DES. EST'!$L$11)^2</f>
        <v>3.3116808838167522</v>
      </c>
      <c r="M7936" s="12">
        <v>2016</v>
      </c>
      <c r="N7936" s="9" t="s">
        <v>76</v>
      </c>
      <c r="O7936" s="9" t="s">
        <v>23813</v>
      </c>
      <c r="P7936" s="12">
        <v>8</v>
      </c>
      <c r="Q7936" s="12" t="s">
        <v>28</v>
      </c>
      <c r="R7936" s="12"/>
      <c r="S7936" s="12">
        <v>8</v>
      </c>
      <c r="T7936" s="9" t="s">
        <v>23216</v>
      </c>
      <c r="U7936" s="9" t="s">
        <v>23193</v>
      </c>
      <c r="V7936" s="9" t="s">
        <v>23216</v>
      </c>
      <c r="W7936" s="14">
        <v>3</v>
      </c>
    </row>
    <row r="7937" spans="1:23" x14ac:dyDescent="0.25">
      <c r="A7937" s="8">
        <v>5058</v>
      </c>
      <c r="B7937" s="9" t="s">
        <v>28719</v>
      </c>
      <c r="C7937" s="9" t="s">
        <v>23182</v>
      </c>
      <c r="D7937" s="9" t="s">
        <v>28720</v>
      </c>
      <c r="E7937" s="9"/>
      <c r="F7937" s="9" t="s">
        <v>28721</v>
      </c>
      <c r="G7937" s="12">
        <v>10</v>
      </c>
      <c r="H7937" s="9" t="s">
        <v>126</v>
      </c>
      <c r="I7937" s="9" t="s">
        <v>126</v>
      </c>
      <c r="J7937" s="12">
        <v>1</v>
      </c>
      <c r="K7937" s="13">
        <v>43130</v>
      </c>
      <c r="L7937" s="86">
        <f>(Tabla2[[#This Row],[release_year]]-'VARIANZA Y DES. EST'!$L$11)^2</f>
        <v>3.3116808838167522</v>
      </c>
      <c r="M7937" s="12">
        <v>2016</v>
      </c>
      <c r="N7937" s="9" t="s">
        <v>76</v>
      </c>
      <c r="O7937" s="9" t="s">
        <v>23191</v>
      </c>
      <c r="P7937" s="12">
        <v>1</v>
      </c>
      <c r="Q7937" s="12" t="s">
        <v>28</v>
      </c>
      <c r="R7937" s="12"/>
      <c r="S7937" s="12">
        <v>1</v>
      </c>
      <c r="T7937" s="9" t="s">
        <v>23806</v>
      </c>
      <c r="U7937" s="9" t="s">
        <v>23213</v>
      </c>
      <c r="V7937" s="9" t="s">
        <v>23806</v>
      </c>
      <c r="W7937" s="14">
        <v>3</v>
      </c>
    </row>
    <row r="7938" spans="1:23" x14ac:dyDescent="0.25">
      <c r="A7938" s="8">
        <v>5064</v>
      </c>
      <c r="B7938" s="9" t="s">
        <v>28722</v>
      </c>
      <c r="C7938" s="9" t="s">
        <v>23182</v>
      </c>
      <c r="D7938" s="10" t="s">
        <v>28723</v>
      </c>
      <c r="E7938" s="11"/>
      <c r="F7938" s="18" t="s">
        <v>28724</v>
      </c>
      <c r="G7938" s="12">
        <v>7</v>
      </c>
      <c r="H7938" s="9" t="s">
        <v>25</v>
      </c>
      <c r="I7938" s="9" t="s">
        <v>25</v>
      </c>
      <c r="J7938" s="12">
        <v>1</v>
      </c>
      <c r="K7938" s="13">
        <v>43126</v>
      </c>
      <c r="L7938" s="86">
        <f>(Tabla2[[#This Row],[release_year]]-'VARIANZA Y DES. EST'!$L$11)^2</f>
        <v>14.590890603358293</v>
      </c>
      <c r="M7938" s="12">
        <v>2018</v>
      </c>
      <c r="N7938" s="9" t="s">
        <v>110</v>
      </c>
      <c r="O7938" s="9" t="s">
        <v>23289</v>
      </c>
      <c r="P7938" s="12">
        <v>6</v>
      </c>
      <c r="Q7938" s="12" t="s">
        <v>28</v>
      </c>
      <c r="R7938" s="12"/>
      <c r="S7938" s="12">
        <v>6</v>
      </c>
      <c r="T7938" s="9" t="s">
        <v>23268</v>
      </c>
      <c r="U7938" s="9" t="s">
        <v>23264</v>
      </c>
      <c r="V7938" s="9" t="s">
        <v>23268</v>
      </c>
      <c r="W7938" s="14">
        <v>2</v>
      </c>
    </row>
    <row r="7939" spans="1:23" x14ac:dyDescent="0.25">
      <c r="A7939" s="8">
        <v>5066</v>
      </c>
      <c r="B7939" s="9" t="s">
        <v>28725</v>
      </c>
      <c r="C7939" s="9" t="s">
        <v>23182</v>
      </c>
      <c r="D7939" s="10" t="s">
        <v>28726</v>
      </c>
      <c r="E7939" s="11"/>
      <c r="F7939" s="9" t="s">
        <v>28727</v>
      </c>
      <c r="G7939" s="12">
        <v>11</v>
      </c>
      <c r="H7939" s="9" t="s">
        <v>1349</v>
      </c>
      <c r="I7939" s="9" t="s">
        <v>1349</v>
      </c>
      <c r="J7939" s="12">
        <v>1</v>
      </c>
      <c r="K7939" s="13">
        <v>43124</v>
      </c>
      <c r="L7939" s="86">
        <f>(Tabla2[[#This Row],[release_year]]-'VARIANZA Y DES. EST'!$L$11)^2</f>
        <v>7.9512857435875226</v>
      </c>
      <c r="M7939" s="12">
        <v>2017</v>
      </c>
      <c r="N7939" s="9" t="s">
        <v>76</v>
      </c>
      <c r="O7939" s="9" t="s">
        <v>23191</v>
      </c>
      <c r="P7939" s="12">
        <v>1</v>
      </c>
      <c r="Q7939" s="12" t="s">
        <v>28</v>
      </c>
      <c r="R7939" s="12"/>
      <c r="S7939" s="12">
        <v>1</v>
      </c>
      <c r="T7939" s="9" t="s">
        <v>24031</v>
      </c>
      <c r="U7939" s="9" t="s">
        <v>23187</v>
      </c>
      <c r="V7939" s="9" t="s">
        <v>24031</v>
      </c>
      <c r="W7939" s="14">
        <v>3</v>
      </c>
    </row>
    <row r="7940" spans="1:23" x14ac:dyDescent="0.25">
      <c r="A7940" s="8">
        <v>5070</v>
      </c>
      <c r="B7940" s="9" t="s">
        <v>28728</v>
      </c>
      <c r="C7940" s="9" t="s">
        <v>23182</v>
      </c>
      <c r="D7940" s="10" t="s">
        <v>28729</v>
      </c>
      <c r="E7940" s="11"/>
      <c r="F7940" s="9" t="s">
        <v>28730</v>
      </c>
      <c r="G7940" s="12">
        <v>11</v>
      </c>
      <c r="H7940" s="9" t="s">
        <v>25</v>
      </c>
      <c r="I7940" s="9" t="s">
        <v>8070</v>
      </c>
      <c r="J7940" s="12">
        <v>2</v>
      </c>
      <c r="K7940" s="13">
        <v>43122</v>
      </c>
      <c r="L7940" s="86">
        <f>(Tabla2[[#This Row],[release_year]]-'VARIANZA Y DES. EST'!$L$11)^2</f>
        <v>14.590890603358293</v>
      </c>
      <c r="M7940" s="12">
        <v>2018</v>
      </c>
      <c r="N7940" s="9" t="s">
        <v>76</v>
      </c>
      <c r="O7940" s="9" t="s">
        <v>23185</v>
      </c>
      <c r="P7940" s="12">
        <v>2</v>
      </c>
      <c r="Q7940" s="12" t="s">
        <v>28</v>
      </c>
      <c r="R7940" s="12"/>
      <c r="S7940" s="12">
        <v>2</v>
      </c>
      <c r="T7940" s="9" t="s">
        <v>23779</v>
      </c>
      <c r="U7940" s="9" t="s">
        <v>23566</v>
      </c>
      <c r="V7940" s="9" t="s">
        <v>23779</v>
      </c>
      <c r="W7940" s="14">
        <v>3</v>
      </c>
    </row>
    <row r="7941" spans="1:23" x14ac:dyDescent="0.25">
      <c r="A7941" s="8">
        <v>5071</v>
      </c>
      <c r="B7941" s="9" t="s">
        <v>28731</v>
      </c>
      <c r="C7941" s="9" t="s">
        <v>23182</v>
      </c>
      <c r="D7941" s="10" t="s">
        <v>28732</v>
      </c>
      <c r="E7941" s="11"/>
      <c r="F7941" s="9" t="s">
        <v>28733</v>
      </c>
      <c r="G7941" s="12">
        <v>7</v>
      </c>
      <c r="H7941" s="9" t="s">
        <v>34</v>
      </c>
      <c r="I7941" s="9" t="s">
        <v>34</v>
      </c>
      <c r="J7941" s="12">
        <v>1</v>
      </c>
      <c r="K7941" s="13">
        <v>43120</v>
      </c>
      <c r="L7941" s="86">
        <f>(Tabla2[[#This Row],[release_year]]-'VARIANZA Y DES. EST'!$L$11)^2</f>
        <v>7.9512857435875226</v>
      </c>
      <c r="M7941" s="12">
        <v>2017</v>
      </c>
      <c r="N7941" s="9" t="s">
        <v>82</v>
      </c>
      <c r="O7941" s="9" t="s">
        <v>23191</v>
      </c>
      <c r="P7941" s="12">
        <v>1</v>
      </c>
      <c r="Q7941" s="12" t="s">
        <v>28</v>
      </c>
      <c r="R7941" s="12"/>
      <c r="S7941" s="12">
        <v>1</v>
      </c>
      <c r="T7941" s="9" t="s">
        <v>23558</v>
      </c>
      <c r="U7941" s="9" t="s">
        <v>23187</v>
      </c>
      <c r="V7941" s="9" t="s">
        <v>23558</v>
      </c>
      <c r="W7941" s="14">
        <v>3</v>
      </c>
    </row>
    <row r="7942" spans="1:23" x14ac:dyDescent="0.25">
      <c r="A7942" s="8">
        <v>5076</v>
      </c>
      <c r="B7942" s="9" t="s">
        <v>28734</v>
      </c>
      <c r="C7942" s="9" t="s">
        <v>23182</v>
      </c>
      <c r="D7942" s="10" t="s">
        <v>28735</v>
      </c>
      <c r="E7942" s="11"/>
      <c r="F7942" s="9" t="s">
        <v>28736</v>
      </c>
      <c r="G7942" s="12">
        <v>11</v>
      </c>
      <c r="H7942" s="9" t="s">
        <v>390</v>
      </c>
      <c r="I7942" s="9" t="s">
        <v>390</v>
      </c>
      <c r="J7942" s="12">
        <v>1</v>
      </c>
      <c r="K7942" s="13">
        <v>43118</v>
      </c>
      <c r="L7942" s="86">
        <f>(Tabla2[[#This Row],[release_year]]-'VARIANZA Y DES. EST'!$L$11)^2</f>
        <v>7.9512857435875226</v>
      </c>
      <c r="M7942" s="12">
        <v>2017</v>
      </c>
      <c r="N7942" s="9" t="s">
        <v>76</v>
      </c>
      <c r="O7942" s="9" t="s">
        <v>23191</v>
      </c>
      <c r="P7942" s="12">
        <v>1</v>
      </c>
      <c r="Q7942" s="12" t="s">
        <v>28</v>
      </c>
      <c r="R7942" s="12"/>
      <c r="S7942" s="12">
        <v>1</v>
      </c>
      <c r="T7942" s="9" t="s">
        <v>23537</v>
      </c>
      <c r="U7942" s="9" t="s">
        <v>23187</v>
      </c>
      <c r="V7942" s="9" t="s">
        <v>23537</v>
      </c>
      <c r="W7942" s="14">
        <v>3</v>
      </c>
    </row>
    <row r="7943" spans="1:23" x14ac:dyDescent="0.25">
      <c r="A7943" s="8">
        <v>5078</v>
      </c>
      <c r="B7943" s="9" t="s">
        <v>28737</v>
      </c>
      <c r="C7943" s="9" t="s">
        <v>23182</v>
      </c>
      <c r="D7943" s="9" t="s">
        <v>28738</v>
      </c>
      <c r="E7943" s="9" t="s">
        <v>7721</v>
      </c>
      <c r="F7943" s="9" t="s">
        <v>28739</v>
      </c>
      <c r="G7943" s="12">
        <v>11</v>
      </c>
      <c r="H7943" s="9" t="s">
        <v>34</v>
      </c>
      <c r="I7943" s="9" t="s">
        <v>34</v>
      </c>
      <c r="J7943" s="12">
        <v>1</v>
      </c>
      <c r="K7943" s="13">
        <v>43117</v>
      </c>
      <c r="L7943" s="86">
        <f>(Tabla2[[#This Row],[release_year]]-'VARIANZA Y DES. EST'!$L$11)^2</f>
        <v>7.9512857435875226</v>
      </c>
      <c r="M7943" s="12">
        <v>2017</v>
      </c>
      <c r="N7943" s="9" t="s">
        <v>35</v>
      </c>
      <c r="O7943" s="9" t="s">
        <v>23191</v>
      </c>
      <c r="P7943" s="12">
        <v>1</v>
      </c>
      <c r="Q7943" s="12" t="s">
        <v>28</v>
      </c>
      <c r="R7943" s="12"/>
      <c r="S7943" s="12">
        <v>1</v>
      </c>
      <c r="T7943" s="9" t="s">
        <v>23403</v>
      </c>
      <c r="U7943" s="9" t="s">
        <v>23403</v>
      </c>
      <c r="V7943" s="9" t="s">
        <v>23403</v>
      </c>
      <c r="W7943" s="14">
        <v>1</v>
      </c>
    </row>
    <row r="7944" spans="1:23" x14ac:dyDescent="0.25">
      <c r="A7944" s="8">
        <v>5083</v>
      </c>
      <c r="B7944" s="9" t="s">
        <v>28740</v>
      </c>
      <c r="C7944" s="9" t="s">
        <v>23182</v>
      </c>
      <c r="D7944" s="9" t="s">
        <v>28741</v>
      </c>
      <c r="E7944" s="9"/>
      <c r="F7944" s="9" t="s">
        <v>28742</v>
      </c>
      <c r="G7944" s="12">
        <v>10</v>
      </c>
      <c r="H7944" s="9" t="s">
        <v>25</v>
      </c>
      <c r="I7944" s="9" t="s">
        <v>25</v>
      </c>
      <c r="J7944" s="12">
        <v>1</v>
      </c>
      <c r="K7944" s="13">
        <v>43112</v>
      </c>
      <c r="L7944" s="86">
        <f>(Tabla2[[#This Row],[release_year]]-'VARIANZA Y DES. EST'!$L$11)^2</f>
        <v>14.590890603358293</v>
      </c>
      <c r="M7944" s="12">
        <v>2018</v>
      </c>
      <c r="N7944" s="9" t="s">
        <v>76</v>
      </c>
      <c r="O7944" s="9" t="s">
        <v>23185</v>
      </c>
      <c r="P7944" s="12">
        <v>2</v>
      </c>
      <c r="Q7944" s="12" t="s">
        <v>28</v>
      </c>
      <c r="R7944" s="12"/>
      <c r="S7944" s="12">
        <v>2</v>
      </c>
      <c r="T7944" s="9" t="s">
        <v>23229</v>
      </c>
      <c r="U7944" s="9" t="s">
        <v>23229</v>
      </c>
      <c r="V7944" s="9" t="s">
        <v>23229</v>
      </c>
      <c r="W7944" s="14">
        <v>1</v>
      </c>
    </row>
    <row r="7945" spans="1:23" x14ac:dyDescent="0.25">
      <c r="A7945" s="8">
        <v>5090</v>
      </c>
      <c r="B7945" s="9" t="s">
        <v>28743</v>
      </c>
      <c r="C7945" s="9" t="s">
        <v>23182</v>
      </c>
      <c r="D7945" s="10" t="s">
        <v>28744</v>
      </c>
      <c r="E7945" s="11"/>
      <c r="F7945" s="9" t="s">
        <v>28745</v>
      </c>
      <c r="G7945" s="12">
        <v>4</v>
      </c>
      <c r="H7945" s="12"/>
      <c r="I7945" s="9"/>
      <c r="J7945" s="12">
        <v>0</v>
      </c>
      <c r="K7945" s="13">
        <v>43108</v>
      </c>
      <c r="L7945" s="86">
        <f>(Tabla2[[#This Row],[release_year]]-'VARIANZA Y DES. EST'!$L$11)^2</f>
        <v>3.3116808838167522</v>
      </c>
      <c r="M7945" s="12">
        <v>2016</v>
      </c>
      <c r="N7945" s="9" t="s">
        <v>82</v>
      </c>
      <c r="O7945" s="9" t="s">
        <v>23191</v>
      </c>
      <c r="P7945" s="12">
        <v>1</v>
      </c>
      <c r="Q7945" s="12" t="s">
        <v>28</v>
      </c>
      <c r="R7945" s="12"/>
      <c r="S7945" s="12">
        <v>1</v>
      </c>
      <c r="T7945" s="9" t="s">
        <v>23201</v>
      </c>
      <c r="U7945" s="9" t="s">
        <v>23187</v>
      </c>
      <c r="V7945" s="9" t="s">
        <v>23201</v>
      </c>
      <c r="W7945" s="14">
        <v>3</v>
      </c>
    </row>
    <row r="7946" spans="1:23" x14ac:dyDescent="0.25">
      <c r="A7946" s="8">
        <v>5091</v>
      </c>
      <c r="B7946" s="9" t="s">
        <v>28746</v>
      </c>
      <c r="C7946" s="9" t="s">
        <v>23182</v>
      </c>
      <c r="D7946" s="9" t="s">
        <v>28747</v>
      </c>
      <c r="E7946" s="18"/>
      <c r="F7946" s="9" t="s">
        <v>28748</v>
      </c>
      <c r="G7946" s="12">
        <v>6</v>
      </c>
      <c r="H7946" s="9" t="s">
        <v>126</v>
      </c>
      <c r="I7946" s="9" t="s">
        <v>5012</v>
      </c>
      <c r="J7946" s="12">
        <v>2</v>
      </c>
      <c r="K7946" s="13">
        <v>43106</v>
      </c>
      <c r="L7946" s="86">
        <f>(Tabla2[[#This Row],[release_year]]-'VARIANZA Y DES. EST'!$L$11)^2</f>
        <v>7.9512857435875226</v>
      </c>
      <c r="M7946" s="12">
        <v>2017</v>
      </c>
      <c r="N7946" s="9" t="s">
        <v>76</v>
      </c>
      <c r="O7946" s="9" t="s">
        <v>23243</v>
      </c>
      <c r="P7946" s="12">
        <v>5</v>
      </c>
      <c r="Q7946" s="12" t="s">
        <v>28</v>
      </c>
      <c r="R7946" s="12"/>
      <c r="S7946" s="12">
        <v>5</v>
      </c>
      <c r="T7946" s="9" t="s">
        <v>28749</v>
      </c>
      <c r="U7946" s="9" t="s">
        <v>23670</v>
      </c>
      <c r="V7946" s="9" t="s">
        <v>28749</v>
      </c>
      <c r="W7946" s="14">
        <v>2</v>
      </c>
    </row>
    <row r="7947" spans="1:23" x14ac:dyDescent="0.25">
      <c r="A7947" s="8">
        <v>5093</v>
      </c>
      <c r="B7947" s="9" t="s">
        <v>28750</v>
      </c>
      <c r="C7947" s="9" t="s">
        <v>23182</v>
      </c>
      <c r="D7947" s="9" t="s">
        <v>28751</v>
      </c>
      <c r="E7947" s="9" t="s">
        <v>17154</v>
      </c>
      <c r="F7947" s="18" t="s">
        <v>28752</v>
      </c>
      <c r="G7947" s="12">
        <v>13</v>
      </c>
      <c r="H7947" s="9" t="s">
        <v>34</v>
      </c>
      <c r="I7947" s="9" t="s">
        <v>34</v>
      </c>
      <c r="J7947" s="12">
        <v>1</v>
      </c>
      <c r="K7947" s="13">
        <v>43105</v>
      </c>
      <c r="L7947" s="86">
        <f>(Tabla2[[#This Row],[release_year]]-'VARIANZA Y DES. EST'!$L$11)^2</f>
        <v>14.590890603358293</v>
      </c>
      <c r="M7947" s="12">
        <v>2018</v>
      </c>
      <c r="N7947" s="9" t="s">
        <v>76</v>
      </c>
      <c r="O7947" s="9" t="s">
        <v>23191</v>
      </c>
      <c r="P7947" s="12">
        <v>1</v>
      </c>
      <c r="Q7947" s="12" t="s">
        <v>28</v>
      </c>
      <c r="R7947" s="12"/>
      <c r="S7947" s="12">
        <v>1</v>
      </c>
      <c r="T7947" s="9" t="s">
        <v>25922</v>
      </c>
      <c r="U7947" s="9" t="s">
        <v>23316</v>
      </c>
      <c r="V7947" s="9" t="s">
        <v>25922</v>
      </c>
      <c r="W7947" s="14">
        <v>3</v>
      </c>
    </row>
    <row r="7948" spans="1:23" x14ac:dyDescent="0.25">
      <c r="A7948" s="8">
        <v>5096</v>
      </c>
      <c r="B7948" s="9" t="s">
        <v>28753</v>
      </c>
      <c r="C7948" s="9" t="s">
        <v>23182</v>
      </c>
      <c r="D7948" s="10" t="s">
        <v>28754</v>
      </c>
      <c r="E7948" s="11"/>
      <c r="F7948" s="9" t="s">
        <v>28755</v>
      </c>
      <c r="G7948" s="12">
        <v>20</v>
      </c>
      <c r="H7948" s="9" t="s">
        <v>34</v>
      </c>
      <c r="I7948" s="9" t="s">
        <v>34</v>
      </c>
      <c r="J7948" s="12">
        <v>1</v>
      </c>
      <c r="K7948" s="13">
        <v>43101</v>
      </c>
      <c r="L7948" s="86">
        <f>(Tabla2[[#This Row],[release_year]]-'VARIANZA Y DES. EST'!$L$11)^2</f>
        <v>124.99681770679673</v>
      </c>
      <c r="M7948" s="12">
        <v>2003</v>
      </c>
      <c r="N7948" s="9" t="s">
        <v>35</v>
      </c>
      <c r="O7948" s="9" t="s">
        <v>23191</v>
      </c>
      <c r="P7948" s="12">
        <v>1</v>
      </c>
      <c r="Q7948" s="12" t="s">
        <v>28</v>
      </c>
      <c r="R7948" s="12"/>
      <c r="S7948" s="12">
        <v>1</v>
      </c>
      <c r="T7948" s="9" t="s">
        <v>23315</v>
      </c>
      <c r="U7948" s="9" t="s">
        <v>23316</v>
      </c>
      <c r="V7948" s="9" t="s">
        <v>23315</v>
      </c>
      <c r="W7948" s="14">
        <v>2</v>
      </c>
    </row>
    <row r="7949" spans="1:23" x14ac:dyDescent="0.25">
      <c r="A7949" s="8">
        <v>5097</v>
      </c>
      <c r="B7949" s="9" t="s">
        <v>28756</v>
      </c>
      <c r="C7949" s="9" t="s">
        <v>23182</v>
      </c>
      <c r="D7949" s="9" t="s">
        <v>28757</v>
      </c>
      <c r="E7949" s="9" t="s">
        <v>28758</v>
      </c>
      <c r="F7949" s="9" t="s">
        <v>28759</v>
      </c>
      <c r="G7949" s="12">
        <v>21</v>
      </c>
      <c r="H7949" s="9" t="s">
        <v>34</v>
      </c>
      <c r="I7949" s="9" t="s">
        <v>34</v>
      </c>
      <c r="J7949" s="12">
        <v>1</v>
      </c>
      <c r="K7949" s="13">
        <v>43101</v>
      </c>
      <c r="L7949" s="86">
        <f>(Tabla2[[#This Row],[release_year]]-'VARIANZA Y DES. EST'!$L$11)^2</f>
        <v>17.47405172519213</v>
      </c>
      <c r="M7949" s="12">
        <v>2010</v>
      </c>
      <c r="N7949" s="9" t="s">
        <v>35</v>
      </c>
      <c r="O7949" s="9" t="s">
        <v>23243</v>
      </c>
      <c r="P7949" s="12">
        <v>5</v>
      </c>
      <c r="Q7949" s="12" t="s">
        <v>28</v>
      </c>
      <c r="R7949" s="12"/>
      <c r="S7949" s="12">
        <v>5</v>
      </c>
      <c r="T7949" s="9" t="s">
        <v>23315</v>
      </c>
      <c r="U7949" s="9" t="s">
        <v>23316</v>
      </c>
      <c r="V7949" s="9" t="s">
        <v>23315</v>
      </c>
      <c r="W7949" s="14">
        <v>2</v>
      </c>
    </row>
    <row r="7950" spans="1:23" x14ac:dyDescent="0.25">
      <c r="A7950" s="8">
        <v>5098</v>
      </c>
      <c r="B7950" s="9" t="s">
        <v>28760</v>
      </c>
      <c r="C7950" s="9" t="s">
        <v>23182</v>
      </c>
      <c r="D7950" s="9" t="s">
        <v>28761</v>
      </c>
      <c r="E7950" s="9"/>
      <c r="F7950" s="9" t="s">
        <v>28762</v>
      </c>
      <c r="G7950" s="12">
        <v>7</v>
      </c>
      <c r="H7950" s="9" t="s">
        <v>126</v>
      </c>
      <c r="I7950" s="9" t="s">
        <v>126</v>
      </c>
      <c r="J7950" s="12">
        <v>1</v>
      </c>
      <c r="K7950" s="13">
        <v>43101</v>
      </c>
      <c r="L7950" s="86">
        <f>(Tabla2[[#This Row],[release_year]]-'VARIANZA Y DES. EST'!$L$11)^2</f>
        <v>14.590890603358293</v>
      </c>
      <c r="M7950" s="12">
        <v>2018</v>
      </c>
      <c r="N7950" s="9" t="s">
        <v>76</v>
      </c>
      <c r="O7950" s="9" t="s">
        <v>23255</v>
      </c>
      <c r="P7950" s="12">
        <v>3</v>
      </c>
      <c r="Q7950" s="12" t="s">
        <v>28</v>
      </c>
      <c r="R7950" s="12"/>
      <c r="S7950" s="12">
        <v>3</v>
      </c>
      <c r="T7950" s="9" t="s">
        <v>28209</v>
      </c>
      <c r="U7950" s="9" t="s">
        <v>23213</v>
      </c>
      <c r="V7950" s="9" t="s">
        <v>28209</v>
      </c>
      <c r="W7950" s="14">
        <v>3</v>
      </c>
    </row>
    <row r="7951" spans="1:23" x14ac:dyDescent="0.25">
      <c r="A7951" s="8">
        <v>5099</v>
      </c>
      <c r="B7951" s="9" t="s">
        <v>28763</v>
      </c>
      <c r="C7951" s="9" t="s">
        <v>23182</v>
      </c>
      <c r="D7951" s="10" t="s">
        <v>28764</v>
      </c>
      <c r="E7951" s="11"/>
      <c r="F7951" s="9" t="s">
        <v>28765</v>
      </c>
      <c r="G7951" s="12">
        <v>5</v>
      </c>
      <c r="H7951" s="9" t="s">
        <v>34</v>
      </c>
      <c r="I7951" s="9" t="s">
        <v>34</v>
      </c>
      <c r="J7951" s="12">
        <v>1</v>
      </c>
      <c r="K7951" s="13">
        <v>43101</v>
      </c>
      <c r="L7951" s="86">
        <f>(Tabla2[[#This Row],[release_year]]-'VARIANZA Y DES. EST'!$L$11)^2</f>
        <v>201.07800312748444</v>
      </c>
      <c r="M7951" s="12">
        <v>2000</v>
      </c>
      <c r="N7951" s="9" t="s">
        <v>110</v>
      </c>
      <c r="O7951" s="9" t="s">
        <v>23191</v>
      </c>
      <c r="P7951" s="12">
        <v>1</v>
      </c>
      <c r="Q7951" s="12" t="s">
        <v>28</v>
      </c>
      <c r="R7951" s="12"/>
      <c r="S7951" s="12">
        <v>1</v>
      </c>
      <c r="T7951" s="9" t="s">
        <v>23326</v>
      </c>
      <c r="U7951" s="9" t="s">
        <v>23316</v>
      </c>
      <c r="V7951" s="9" t="s">
        <v>23326</v>
      </c>
      <c r="W7951" s="14">
        <v>2</v>
      </c>
    </row>
    <row r="7952" spans="1:23" x14ac:dyDescent="0.25">
      <c r="A7952" s="8">
        <v>5100</v>
      </c>
      <c r="B7952" s="9" t="s">
        <v>28766</v>
      </c>
      <c r="C7952" s="9" t="s">
        <v>23182</v>
      </c>
      <c r="D7952" s="10" t="s">
        <v>28767</v>
      </c>
      <c r="E7952" s="11"/>
      <c r="F7952" s="9" t="s">
        <v>28768</v>
      </c>
      <c r="G7952" s="12">
        <v>9</v>
      </c>
      <c r="H7952" s="9" t="s">
        <v>231</v>
      </c>
      <c r="I7952" s="9" t="s">
        <v>231</v>
      </c>
      <c r="J7952" s="12">
        <v>1</v>
      </c>
      <c r="K7952" s="13">
        <v>43101</v>
      </c>
      <c r="L7952" s="86">
        <f>(Tabla2[[#This Row],[release_year]]-'VARIANZA Y DES. EST'!$L$11)^2</f>
        <v>7.9512857435875226</v>
      </c>
      <c r="M7952" s="12">
        <v>2017</v>
      </c>
      <c r="N7952" s="9" t="s">
        <v>76</v>
      </c>
      <c r="O7952" s="9" t="s">
        <v>23191</v>
      </c>
      <c r="P7952" s="12">
        <v>1</v>
      </c>
      <c r="Q7952" s="12" t="s">
        <v>28</v>
      </c>
      <c r="R7952" s="12"/>
      <c r="S7952" s="12">
        <v>1</v>
      </c>
      <c r="T7952" s="9" t="s">
        <v>23445</v>
      </c>
      <c r="U7952" s="9" t="s">
        <v>23193</v>
      </c>
      <c r="V7952" s="9" t="s">
        <v>23445</v>
      </c>
      <c r="W7952" s="14">
        <v>3</v>
      </c>
    </row>
    <row r="7953" spans="1:23" x14ac:dyDescent="0.25">
      <c r="A7953" s="8">
        <v>5101</v>
      </c>
      <c r="B7953" s="9" t="s">
        <v>28769</v>
      </c>
      <c r="C7953" s="9" t="s">
        <v>23182</v>
      </c>
      <c r="D7953" s="9" t="s">
        <v>28770</v>
      </c>
      <c r="E7953" s="9" t="s">
        <v>1513</v>
      </c>
      <c r="F7953" s="9" t="s">
        <v>2283</v>
      </c>
      <c r="G7953" s="12">
        <v>1</v>
      </c>
      <c r="H7953" s="9" t="s">
        <v>25</v>
      </c>
      <c r="I7953" s="9" t="s">
        <v>25</v>
      </c>
      <c r="J7953" s="12">
        <v>1</v>
      </c>
      <c r="K7953" s="16">
        <v>43100</v>
      </c>
      <c r="L7953" s="86">
        <f>(Tabla2[[#This Row],[release_year]]-'VARIANZA Y DES. EST'!$L$11)^2</f>
        <v>7.9512857435875226</v>
      </c>
      <c r="M7953" s="12">
        <v>2017</v>
      </c>
      <c r="N7953" s="9" t="s">
        <v>76</v>
      </c>
      <c r="O7953" s="9" t="s">
        <v>23191</v>
      </c>
      <c r="P7953" s="12">
        <v>1</v>
      </c>
      <c r="Q7953" s="12" t="s">
        <v>28</v>
      </c>
      <c r="R7953" s="12"/>
      <c r="S7953" s="12">
        <v>1</v>
      </c>
      <c r="T7953" s="9" t="s">
        <v>23663</v>
      </c>
      <c r="U7953" s="9" t="s">
        <v>23664</v>
      </c>
      <c r="V7953" s="9" t="s">
        <v>23663</v>
      </c>
      <c r="W7953" s="14">
        <v>2</v>
      </c>
    </row>
    <row r="7954" spans="1:23" x14ac:dyDescent="0.25">
      <c r="A7954" s="8">
        <v>5104</v>
      </c>
      <c r="B7954" s="9" t="s">
        <v>28771</v>
      </c>
      <c r="C7954" s="9" t="s">
        <v>23182</v>
      </c>
      <c r="D7954" s="9" t="s">
        <v>28772</v>
      </c>
      <c r="E7954" s="9"/>
      <c r="F7954" s="9" t="s">
        <v>28773</v>
      </c>
      <c r="G7954" s="12">
        <v>7</v>
      </c>
      <c r="H7954" s="9" t="s">
        <v>231</v>
      </c>
      <c r="I7954" s="9" t="s">
        <v>231</v>
      </c>
      <c r="J7954" s="12">
        <v>1</v>
      </c>
      <c r="K7954" s="16">
        <v>43098</v>
      </c>
      <c r="L7954" s="86">
        <f>(Tabla2[[#This Row],[release_year]]-'VARIANZA Y DES. EST'!$L$11)^2</f>
        <v>7.9512857435875226</v>
      </c>
      <c r="M7954" s="12">
        <v>2017</v>
      </c>
      <c r="N7954" s="9" t="s">
        <v>76</v>
      </c>
      <c r="O7954" s="9" t="s">
        <v>23191</v>
      </c>
      <c r="P7954" s="12">
        <v>1</v>
      </c>
      <c r="Q7954" s="12" t="s">
        <v>28</v>
      </c>
      <c r="R7954" s="12"/>
      <c r="S7954" s="12">
        <v>1</v>
      </c>
      <c r="T7954" s="9" t="s">
        <v>23445</v>
      </c>
      <c r="U7954" s="9" t="s">
        <v>23193</v>
      </c>
      <c r="V7954" s="9" t="s">
        <v>23445</v>
      </c>
      <c r="W7954" s="14">
        <v>3</v>
      </c>
    </row>
    <row r="7955" spans="1:23" x14ac:dyDescent="0.25">
      <c r="A7955" s="8">
        <v>5106</v>
      </c>
      <c r="B7955" s="9" t="s">
        <v>28774</v>
      </c>
      <c r="C7955" s="9" t="s">
        <v>23182</v>
      </c>
      <c r="D7955" s="9" t="s">
        <v>28775</v>
      </c>
      <c r="E7955" s="9"/>
      <c r="F7955" s="9" t="s">
        <v>28776</v>
      </c>
      <c r="G7955" s="12">
        <v>9</v>
      </c>
      <c r="H7955" s="12"/>
      <c r="I7955" s="9"/>
      <c r="J7955" s="12">
        <v>0</v>
      </c>
      <c r="K7955" s="16">
        <v>43098</v>
      </c>
      <c r="L7955" s="86">
        <f>(Tabla2[[#This Row],[release_year]]-'VARIANZA Y DES. EST'!$L$11)^2</f>
        <v>0.67207602404598188</v>
      </c>
      <c r="M7955" s="12">
        <v>2015</v>
      </c>
      <c r="N7955" s="9" t="s">
        <v>35</v>
      </c>
      <c r="O7955" s="9" t="s">
        <v>23191</v>
      </c>
      <c r="P7955" s="12">
        <v>1</v>
      </c>
      <c r="Q7955" s="12" t="s">
        <v>28</v>
      </c>
      <c r="R7955" s="12"/>
      <c r="S7955" s="12">
        <v>1</v>
      </c>
      <c r="T7955" s="9" t="s">
        <v>23281</v>
      </c>
      <c r="U7955" s="9" t="s">
        <v>23187</v>
      </c>
      <c r="V7955" s="9" t="s">
        <v>23281</v>
      </c>
      <c r="W7955" s="14">
        <v>2</v>
      </c>
    </row>
    <row r="7956" spans="1:23" x14ac:dyDescent="0.25">
      <c r="A7956" s="8">
        <v>5110</v>
      </c>
      <c r="B7956" s="9" t="s">
        <v>28777</v>
      </c>
      <c r="C7956" s="9" t="s">
        <v>23182</v>
      </c>
      <c r="D7956" s="10" t="s">
        <v>28778</v>
      </c>
      <c r="E7956" s="11"/>
      <c r="F7956" s="9" t="s">
        <v>28779</v>
      </c>
      <c r="G7956" s="12">
        <v>6</v>
      </c>
      <c r="H7956" s="12"/>
      <c r="I7956" s="9"/>
      <c r="J7956" s="12">
        <v>0</v>
      </c>
      <c r="K7956" s="16">
        <v>43094</v>
      </c>
      <c r="L7956" s="86">
        <f>(Tabla2[[#This Row],[release_year]]-'VARIANZA Y DES. EST'!$L$11)^2</f>
        <v>7.9512857435875226</v>
      </c>
      <c r="M7956" s="12">
        <v>2017</v>
      </c>
      <c r="N7956" s="9" t="s">
        <v>35</v>
      </c>
      <c r="O7956" s="9" t="s">
        <v>23191</v>
      </c>
      <c r="P7956" s="12">
        <v>1</v>
      </c>
      <c r="Q7956" s="12" t="s">
        <v>28</v>
      </c>
      <c r="R7956" s="12"/>
      <c r="S7956" s="12">
        <v>1</v>
      </c>
      <c r="T7956" s="9" t="s">
        <v>24031</v>
      </c>
      <c r="U7956" s="9" t="s">
        <v>23187</v>
      </c>
      <c r="V7956" s="9" t="s">
        <v>24031</v>
      </c>
      <c r="W7956" s="14">
        <v>3</v>
      </c>
    </row>
    <row r="7957" spans="1:23" x14ac:dyDescent="0.25">
      <c r="A7957" s="8">
        <v>5112</v>
      </c>
      <c r="B7957" s="9" t="s">
        <v>28780</v>
      </c>
      <c r="C7957" s="9" t="s">
        <v>23182</v>
      </c>
      <c r="D7957" s="9" t="s">
        <v>28781</v>
      </c>
      <c r="E7957" s="9" t="s">
        <v>848</v>
      </c>
      <c r="F7957" s="9" t="s">
        <v>24436</v>
      </c>
      <c r="G7957" s="12">
        <v>1</v>
      </c>
      <c r="H7957" s="9" t="s">
        <v>126</v>
      </c>
      <c r="I7957" s="9" t="s">
        <v>126</v>
      </c>
      <c r="J7957" s="12">
        <v>1</v>
      </c>
      <c r="K7957" s="16">
        <v>43092</v>
      </c>
      <c r="L7957" s="86">
        <f>(Tabla2[[#This Row],[release_year]]-'VARIANZA Y DES. EST'!$L$11)^2</f>
        <v>7.9512857435875226</v>
      </c>
      <c r="M7957" s="12">
        <v>2017</v>
      </c>
      <c r="N7957" s="9" t="s">
        <v>82</v>
      </c>
      <c r="O7957" s="9" t="s">
        <v>23191</v>
      </c>
      <c r="P7957" s="12">
        <v>1</v>
      </c>
      <c r="Q7957" s="12" t="s">
        <v>28</v>
      </c>
      <c r="R7957" s="12"/>
      <c r="S7957" s="12">
        <v>1</v>
      </c>
      <c r="T7957" s="9" t="s">
        <v>24021</v>
      </c>
      <c r="U7957" s="9" t="s">
        <v>23213</v>
      </c>
      <c r="V7957" s="9" t="s">
        <v>24021</v>
      </c>
      <c r="W7957" s="14">
        <v>2</v>
      </c>
    </row>
    <row r="7958" spans="1:23" x14ac:dyDescent="0.25">
      <c r="A7958" s="8">
        <v>5113</v>
      </c>
      <c r="B7958" s="9" t="s">
        <v>28782</v>
      </c>
      <c r="C7958" s="9" t="s">
        <v>23182</v>
      </c>
      <c r="D7958" s="10" t="s">
        <v>28783</v>
      </c>
      <c r="E7958" s="11"/>
      <c r="F7958" s="9" t="s">
        <v>28408</v>
      </c>
      <c r="G7958" s="12">
        <v>1</v>
      </c>
      <c r="H7958" s="9" t="s">
        <v>279</v>
      </c>
      <c r="I7958" s="9" t="s">
        <v>7771</v>
      </c>
      <c r="J7958" s="12">
        <v>2</v>
      </c>
      <c r="K7958" s="16">
        <v>43091</v>
      </c>
      <c r="L7958" s="86">
        <f>(Tabla2[[#This Row],[release_year]]-'VARIANZA Y DES. EST'!$L$11)^2</f>
        <v>7.9512857435875226</v>
      </c>
      <c r="M7958" s="12">
        <v>2017</v>
      </c>
      <c r="N7958" s="9" t="s">
        <v>35</v>
      </c>
      <c r="O7958" s="9" t="s">
        <v>23191</v>
      </c>
      <c r="P7958" s="12">
        <v>1</v>
      </c>
      <c r="Q7958" s="12" t="s">
        <v>28</v>
      </c>
      <c r="R7958" s="12"/>
      <c r="S7958" s="12">
        <v>1</v>
      </c>
      <c r="T7958" s="9" t="s">
        <v>23837</v>
      </c>
      <c r="U7958" s="9" t="s">
        <v>23197</v>
      </c>
      <c r="V7958" s="9" t="s">
        <v>23837</v>
      </c>
      <c r="W7958" s="14">
        <v>3</v>
      </c>
    </row>
    <row r="7959" spans="1:23" x14ac:dyDescent="0.25">
      <c r="A7959" s="8">
        <v>5119</v>
      </c>
      <c r="B7959" s="9" t="s">
        <v>28784</v>
      </c>
      <c r="C7959" s="9" t="s">
        <v>23182</v>
      </c>
      <c r="D7959" s="10" t="s">
        <v>28785</v>
      </c>
      <c r="E7959" s="11"/>
      <c r="F7959" s="9" t="s">
        <v>28786</v>
      </c>
      <c r="G7959" s="12">
        <v>7</v>
      </c>
      <c r="H7959" s="9" t="s">
        <v>160</v>
      </c>
      <c r="I7959" s="9" t="s">
        <v>28787</v>
      </c>
      <c r="J7959" s="12">
        <v>3</v>
      </c>
      <c r="K7959" s="16">
        <v>43088</v>
      </c>
      <c r="L7959" s="86">
        <f>(Tabla2[[#This Row],[release_year]]-'VARIANZA Y DES. EST'!$L$11)^2</f>
        <v>7.9512857435875226</v>
      </c>
      <c r="M7959" s="12">
        <v>2017</v>
      </c>
      <c r="N7959" s="9" t="s">
        <v>35</v>
      </c>
      <c r="O7959" s="9" t="s">
        <v>23191</v>
      </c>
      <c r="P7959" s="12">
        <v>1</v>
      </c>
      <c r="Q7959" s="12" t="s">
        <v>28</v>
      </c>
      <c r="R7959" s="12"/>
      <c r="S7959" s="12">
        <v>1</v>
      </c>
      <c r="T7959" s="9" t="s">
        <v>23655</v>
      </c>
      <c r="U7959" s="9" t="s">
        <v>23193</v>
      </c>
      <c r="V7959" s="9" t="s">
        <v>23655</v>
      </c>
      <c r="W7959" s="14">
        <v>3</v>
      </c>
    </row>
    <row r="7960" spans="1:23" x14ac:dyDescent="0.25">
      <c r="A7960" s="8">
        <v>5120</v>
      </c>
      <c r="B7960" s="9" t="s">
        <v>28788</v>
      </c>
      <c r="C7960" s="9" t="s">
        <v>23182</v>
      </c>
      <c r="D7960" s="10" t="s">
        <v>28789</v>
      </c>
      <c r="E7960" s="11"/>
      <c r="F7960" s="18" t="s">
        <v>28790</v>
      </c>
      <c r="G7960" s="12">
        <v>5</v>
      </c>
      <c r="H7960" s="9" t="s">
        <v>1349</v>
      </c>
      <c r="I7960" s="9" t="s">
        <v>1349</v>
      </c>
      <c r="J7960" s="12">
        <v>1</v>
      </c>
      <c r="K7960" s="16">
        <v>43087</v>
      </c>
      <c r="L7960" s="86">
        <f>(Tabla2[[#This Row],[release_year]]-'VARIANZA Y DES. EST'!$L$11)^2</f>
        <v>7.9512857435875226</v>
      </c>
      <c r="M7960" s="12">
        <v>2017</v>
      </c>
      <c r="N7960" s="9" t="s">
        <v>76</v>
      </c>
      <c r="O7960" s="9" t="s">
        <v>23185</v>
      </c>
      <c r="P7960" s="12">
        <v>2</v>
      </c>
      <c r="Q7960" s="12" t="s">
        <v>28</v>
      </c>
      <c r="R7960" s="12"/>
      <c r="S7960" s="12">
        <v>2</v>
      </c>
      <c r="T7960" s="9" t="s">
        <v>24513</v>
      </c>
      <c r="U7960" s="9" t="s">
        <v>23187</v>
      </c>
      <c r="V7960" s="9" t="s">
        <v>24513</v>
      </c>
      <c r="W7960" s="14">
        <v>3</v>
      </c>
    </row>
    <row r="7961" spans="1:23" x14ac:dyDescent="0.25">
      <c r="A7961" s="8">
        <v>5121</v>
      </c>
      <c r="B7961" s="9" t="s">
        <v>28791</v>
      </c>
      <c r="C7961" s="9" t="s">
        <v>23182</v>
      </c>
      <c r="D7961" s="10" t="s">
        <v>28792</v>
      </c>
      <c r="E7961" s="11"/>
      <c r="F7961" s="9" t="s">
        <v>28793</v>
      </c>
      <c r="G7961" s="12">
        <v>1</v>
      </c>
      <c r="H7961" s="12"/>
      <c r="I7961" s="9"/>
      <c r="J7961" s="12">
        <v>0</v>
      </c>
      <c r="K7961" s="16">
        <v>43084</v>
      </c>
      <c r="L7961" s="86">
        <f>(Tabla2[[#This Row],[release_year]]-'VARIANZA Y DES. EST'!$L$11)^2</f>
        <v>0.67207602404598188</v>
      </c>
      <c r="M7961" s="12">
        <v>2015</v>
      </c>
      <c r="N7961" s="9" t="s">
        <v>76</v>
      </c>
      <c r="O7961" s="9" t="s">
        <v>23191</v>
      </c>
      <c r="P7961" s="12">
        <v>1</v>
      </c>
      <c r="Q7961" s="12" t="s">
        <v>28</v>
      </c>
      <c r="R7961" s="12"/>
      <c r="S7961" s="12">
        <v>1</v>
      </c>
      <c r="T7961" s="9" t="s">
        <v>26092</v>
      </c>
      <c r="U7961" s="9" t="s">
        <v>23187</v>
      </c>
      <c r="V7961" s="9" t="s">
        <v>26092</v>
      </c>
      <c r="W7961" s="14">
        <v>3</v>
      </c>
    </row>
    <row r="7962" spans="1:23" x14ac:dyDescent="0.25">
      <c r="A7962" s="8">
        <v>5126</v>
      </c>
      <c r="B7962" s="9" t="s">
        <v>28794</v>
      </c>
      <c r="C7962" s="9" t="s">
        <v>23182</v>
      </c>
      <c r="D7962" s="9" t="s">
        <v>28795</v>
      </c>
      <c r="E7962" s="9"/>
      <c r="F7962" s="9" t="s">
        <v>28796</v>
      </c>
      <c r="G7962" s="12">
        <v>8</v>
      </c>
      <c r="H7962" s="9" t="s">
        <v>25</v>
      </c>
      <c r="I7962" s="9" t="s">
        <v>25</v>
      </c>
      <c r="J7962" s="12">
        <v>1</v>
      </c>
      <c r="K7962" s="16">
        <v>43084</v>
      </c>
      <c r="L7962" s="86">
        <f>(Tabla2[[#This Row],[release_year]]-'VARIANZA Y DES. EST'!$L$11)^2</f>
        <v>7.9512857435875226</v>
      </c>
      <c r="M7962" s="12">
        <v>2017</v>
      </c>
      <c r="N7962" s="9" t="s">
        <v>35</v>
      </c>
      <c r="O7962" s="9" t="s">
        <v>23191</v>
      </c>
      <c r="P7962" s="12">
        <v>1</v>
      </c>
      <c r="Q7962" s="12" t="s">
        <v>28</v>
      </c>
      <c r="R7962" s="12"/>
      <c r="S7962" s="12">
        <v>1</v>
      </c>
      <c r="T7962" s="9" t="s">
        <v>23576</v>
      </c>
      <c r="U7962" s="9" t="s">
        <v>23193</v>
      </c>
      <c r="V7962" s="9" t="s">
        <v>23576</v>
      </c>
      <c r="W7962" s="14">
        <v>2</v>
      </c>
    </row>
    <row r="7963" spans="1:23" x14ac:dyDescent="0.25">
      <c r="A7963" s="8">
        <v>5127</v>
      </c>
      <c r="B7963" s="9" t="s">
        <v>28797</v>
      </c>
      <c r="C7963" s="9" t="s">
        <v>23182</v>
      </c>
      <c r="D7963" s="10" t="s">
        <v>28798</v>
      </c>
      <c r="E7963" s="11"/>
      <c r="F7963" s="9" t="s">
        <v>28799</v>
      </c>
      <c r="G7963" s="12">
        <v>11</v>
      </c>
      <c r="H7963" s="9" t="s">
        <v>25</v>
      </c>
      <c r="I7963" s="9" t="s">
        <v>25</v>
      </c>
      <c r="J7963" s="12">
        <v>1</v>
      </c>
      <c r="K7963" s="16">
        <v>43083</v>
      </c>
      <c r="L7963" s="86">
        <f>(Tabla2[[#This Row],[release_year]]-'VARIANZA Y DES. EST'!$L$11)^2</f>
        <v>7.9512857435875226</v>
      </c>
      <c r="M7963" s="12">
        <v>2017</v>
      </c>
      <c r="N7963" s="9" t="s">
        <v>35</v>
      </c>
      <c r="O7963" s="9" t="s">
        <v>23227</v>
      </c>
      <c r="P7963" s="12">
        <v>4</v>
      </c>
      <c r="Q7963" s="12" t="s">
        <v>28</v>
      </c>
      <c r="R7963" s="12"/>
      <c r="S7963" s="12">
        <v>4</v>
      </c>
      <c r="T7963" s="9" t="s">
        <v>23206</v>
      </c>
      <c r="U7963" s="9" t="s">
        <v>23206</v>
      </c>
      <c r="V7963" s="9" t="s">
        <v>23206</v>
      </c>
      <c r="W7963" s="14">
        <v>1</v>
      </c>
    </row>
    <row r="7964" spans="1:23" x14ac:dyDescent="0.25">
      <c r="A7964" s="8">
        <v>5129</v>
      </c>
      <c r="B7964" s="9" t="s">
        <v>28800</v>
      </c>
      <c r="C7964" s="9" t="s">
        <v>23182</v>
      </c>
      <c r="D7964" s="10" t="s">
        <v>28801</v>
      </c>
      <c r="E7964" s="11"/>
      <c r="F7964" s="9" t="s">
        <v>28802</v>
      </c>
      <c r="G7964" s="12">
        <v>14</v>
      </c>
      <c r="H7964" s="12"/>
      <c r="I7964" s="9"/>
      <c r="J7964" s="12">
        <v>0</v>
      </c>
      <c r="K7964" s="16">
        <v>43080</v>
      </c>
      <c r="L7964" s="86">
        <f>(Tabla2[[#This Row],[release_year]]-'VARIANZA Y DES. EST'!$L$11)^2</f>
        <v>3.3116808838167522</v>
      </c>
      <c r="M7964" s="12">
        <v>2016</v>
      </c>
      <c r="N7964" s="9" t="s">
        <v>35</v>
      </c>
      <c r="O7964" s="9" t="s">
        <v>23191</v>
      </c>
      <c r="P7964" s="12">
        <v>1</v>
      </c>
      <c r="Q7964" s="12" t="s">
        <v>28</v>
      </c>
      <c r="R7964" s="12"/>
      <c r="S7964" s="12">
        <v>1</v>
      </c>
      <c r="T7964" s="9" t="s">
        <v>23281</v>
      </c>
      <c r="U7964" s="9" t="s">
        <v>23187</v>
      </c>
      <c r="V7964" s="9" t="s">
        <v>23281</v>
      </c>
      <c r="W7964" s="14">
        <v>2</v>
      </c>
    </row>
    <row r="7965" spans="1:23" x14ac:dyDescent="0.25">
      <c r="A7965" s="8">
        <v>5139</v>
      </c>
      <c r="B7965" s="9" t="s">
        <v>28803</v>
      </c>
      <c r="C7965" s="9" t="s">
        <v>23182</v>
      </c>
      <c r="D7965" s="10" t="s">
        <v>28804</v>
      </c>
      <c r="E7965" s="11"/>
      <c r="F7965" s="18" t="s">
        <v>28805</v>
      </c>
      <c r="G7965" s="12">
        <v>11</v>
      </c>
      <c r="H7965" s="9" t="s">
        <v>25</v>
      </c>
      <c r="I7965" s="9" t="s">
        <v>25</v>
      </c>
      <c r="J7965" s="12">
        <v>1</v>
      </c>
      <c r="K7965" s="13">
        <v>43070</v>
      </c>
      <c r="L7965" s="86">
        <f>(Tabla2[[#This Row],[release_year]]-'VARIANZA Y DES. EST'!$L$11)^2</f>
        <v>7.9512857435875226</v>
      </c>
      <c r="M7965" s="12">
        <v>2017</v>
      </c>
      <c r="N7965" s="9" t="s">
        <v>110</v>
      </c>
      <c r="O7965" s="9" t="s">
        <v>23243</v>
      </c>
      <c r="P7965" s="12">
        <v>5</v>
      </c>
      <c r="Q7965" s="12" t="s">
        <v>28</v>
      </c>
      <c r="R7965" s="12"/>
      <c r="S7965" s="12">
        <v>5</v>
      </c>
      <c r="T7965" s="9" t="s">
        <v>23268</v>
      </c>
      <c r="U7965" s="9" t="s">
        <v>23264</v>
      </c>
      <c r="V7965" s="9" t="s">
        <v>23268</v>
      </c>
      <c r="W7965" s="14">
        <v>2</v>
      </c>
    </row>
    <row r="7966" spans="1:23" x14ac:dyDescent="0.25">
      <c r="A7966" s="8">
        <v>5140</v>
      </c>
      <c r="B7966" s="9" t="s">
        <v>28806</v>
      </c>
      <c r="C7966" s="9" t="s">
        <v>23182</v>
      </c>
      <c r="D7966" s="9" t="s">
        <v>28807</v>
      </c>
      <c r="E7966" s="9"/>
      <c r="F7966" s="9" t="s">
        <v>28808</v>
      </c>
      <c r="G7966" s="12">
        <v>11</v>
      </c>
      <c r="H7966" s="9" t="s">
        <v>3348</v>
      </c>
      <c r="I7966" s="9" t="s">
        <v>3348</v>
      </c>
      <c r="J7966" s="12">
        <v>1</v>
      </c>
      <c r="K7966" s="13">
        <v>43070</v>
      </c>
      <c r="L7966" s="86">
        <f>(Tabla2[[#This Row],[release_year]]-'VARIANZA Y DES. EST'!$L$11)^2</f>
        <v>0.67207602404598188</v>
      </c>
      <c r="M7966" s="12">
        <v>2015</v>
      </c>
      <c r="N7966" s="9" t="s">
        <v>35</v>
      </c>
      <c r="O7966" s="9" t="s">
        <v>23191</v>
      </c>
      <c r="P7966" s="12">
        <v>1</v>
      </c>
      <c r="Q7966" s="12" t="s">
        <v>28</v>
      </c>
      <c r="R7966" s="12"/>
      <c r="S7966" s="12">
        <v>1</v>
      </c>
      <c r="T7966" s="9" t="s">
        <v>23281</v>
      </c>
      <c r="U7966" s="9" t="s">
        <v>23187</v>
      </c>
      <c r="V7966" s="9" t="s">
        <v>23281</v>
      </c>
      <c r="W7966" s="14">
        <v>2</v>
      </c>
    </row>
    <row r="7967" spans="1:23" x14ac:dyDescent="0.25">
      <c r="A7967" s="8">
        <v>5142</v>
      </c>
      <c r="B7967" s="9" t="s">
        <v>28809</v>
      </c>
      <c r="C7967" s="9" t="s">
        <v>23182</v>
      </c>
      <c r="D7967" s="10" t="s">
        <v>28810</v>
      </c>
      <c r="E7967" s="11"/>
      <c r="F7967" s="18" t="s">
        <v>28811</v>
      </c>
      <c r="G7967" s="12">
        <v>5</v>
      </c>
      <c r="H7967" s="9" t="s">
        <v>34</v>
      </c>
      <c r="I7967" s="9" t="s">
        <v>34</v>
      </c>
      <c r="J7967" s="12">
        <v>1</v>
      </c>
      <c r="K7967" s="13">
        <v>43070</v>
      </c>
      <c r="L7967" s="86">
        <f>(Tabla2[[#This Row],[release_year]]-'VARIANZA Y DES. EST'!$L$11)^2</f>
        <v>7.9512857435875226</v>
      </c>
      <c r="M7967" s="12">
        <v>2017</v>
      </c>
      <c r="N7967" s="9" t="s">
        <v>82</v>
      </c>
      <c r="O7967" s="9" t="s">
        <v>23191</v>
      </c>
      <c r="P7967" s="12">
        <v>1</v>
      </c>
      <c r="Q7967" s="12" t="s">
        <v>28</v>
      </c>
      <c r="R7967" s="12"/>
      <c r="S7967" s="12">
        <v>1</v>
      </c>
      <c r="T7967" s="9" t="s">
        <v>23428</v>
      </c>
      <c r="U7967" s="9" t="s">
        <v>23187</v>
      </c>
      <c r="V7967" s="9" t="s">
        <v>23428</v>
      </c>
      <c r="W7967" s="14">
        <v>2</v>
      </c>
    </row>
    <row r="7968" spans="1:23" x14ac:dyDescent="0.25">
      <c r="A7968" s="8">
        <v>5145</v>
      </c>
      <c r="B7968" s="9" t="s">
        <v>28812</v>
      </c>
      <c r="C7968" s="9" t="s">
        <v>23182</v>
      </c>
      <c r="D7968" s="9" t="s">
        <v>28813</v>
      </c>
      <c r="E7968" s="9" t="s">
        <v>28814</v>
      </c>
      <c r="F7968" s="9" t="s">
        <v>28815</v>
      </c>
      <c r="G7968" s="12">
        <v>8</v>
      </c>
      <c r="H7968" s="9" t="s">
        <v>231</v>
      </c>
      <c r="I7968" s="9" t="s">
        <v>231</v>
      </c>
      <c r="J7968" s="12">
        <v>1</v>
      </c>
      <c r="K7968" s="13">
        <v>43070</v>
      </c>
      <c r="L7968" s="86">
        <f>(Tabla2[[#This Row],[release_year]]-'VARIANZA Y DES. EST'!$L$11)^2</f>
        <v>7.9512857435875226</v>
      </c>
      <c r="M7968" s="12">
        <v>2017</v>
      </c>
      <c r="N7968" s="9" t="s">
        <v>110</v>
      </c>
      <c r="O7968" s="9" t="s">
        <v>23191</v>
      </c>
      <c r="P7968" s="12">
        <v>1</v>
      </c>
      <c r="Q7968" s="12" t="s">
        <v>28</v>
      </c>
      <c r="R7968" s="12"/>
      <c r="S7968" s="12">
        <v>1</v>
      </c>
      <c r="T7968" s="9" t="s">
        <v>23268</v>
      </c>
      <c r="U7968" s="9" t="s">
        <v>23264</v>
      </c>
      <c r="V7968" s="9" t="s">
        <v>23268</v>
      </c>
      <c r="W7968" s="14">
        <v>2</v>
      </c>
    </row>
    <row r="7969" spans="1:23" x14ac:dyDescent="0.25">
      <c r="A7969" s="8">
        <v>5146</v>
      </c>
      <c r="B7969" s="9" t="s">
        <v>28816</v>
      </c>
      <c r="C7969" s="9" t="s">
        <v>23182</v>
      </c>
      <c r="D7969" s="10" t="s">
        <v>28817</v>
      </c>
      <c r="E7969" s="11"/>
      <c r="F7969" s="9" t="s">
        <v>28818</v>
      </c>
      <c r="G7969" s="12">
        <v>8</v>
      </c>
      <c r="H7969" s="12"/>
      <c r="I7969" s="9"/>
      <c r="J7969" s="12">
        <v>0</v>
      </c>
      <c r="K7969" s="13">
        <v>43070</v>
      </c>
      <c r="L7969" s="86">
        <f>(Tabla2[[#This Row],[release_year]]-'VARIANZA Y DES. EST'!$L$11)^2</f>
        <v>0.67207602404598188</v>
      </c>
      <c r="M7969" s="12">
        <v>2015</v>
      </c>
      <c r="N7969" s="9" t="s">
        <v>35</v>
      </c>
      <c r="O7969" s="9" t="s">
        <v>23191</v>
      </c>
      <c r="P7969" s="12">
        <v>1</v>
      </c>
      <c r="Q7969" s="12" t="s">
        <v>28</v>
      </c>
      <c r="R7969" s="12"/>
      <c r="S7969" s="12">
        <v>1</v>
      </c>
      <c r="T7969" s="9" t="s">
        <v>23558</v>
      </c>
      <c r="U7969" s="9" t="s">
        <v>23187</v>
      </c>
      <c r="V7969" s="9" t="s">
        <v>23558</v>
      </c>
      <c r="W7969" s="14">
        <v>3</v>
      </c>
    </row>
    <row r="7970" spans="1:23" x14ac:dyDescent="0.25">
      <c r="A7970" s="8">
        <v>5148</v>
      </c>
      <c r="B7970" s="9" t="s">
        <v>28819</v>
      </c>
      <c r="C7970" s="9" t="s">
        <v>23182</v>
      </c>
      <c r="D7970" s="10" t="s">
        <v>28820</v>
      </c>
      <c r="E7970" s="11"/>
      <c r="F7970" s="9" t="s">
        <v>28821</v>
      </c>
      <c r="G7970" s="12">
        <v>10</v>
      </c>
      <c r="H7970" s="9" t="s">
        <v>25</v>
      </c>
      <c r="I7970" s="9" t="s">
        <v>25</v>
      </c>
      <c r="J7970" s="12">
        <v>1</v>
      </c>
      <c r="K7970" s="13">
        <v>43070</v>
      </c>
      <c r="L7970" s="86">
        <f>(Tabla2[[#This Row],[release_year]]-'VARIANZA Y DES. EST'!$L$11)^2</f>
        <v>7.9512857435875226</v>
      </c>
      <c r="M7970" s="12">
        <v>2017</v>
      </c>
      <c r="N7970" s="9" t="s">
        <v>35</v>
      </c>
      <c r="O7970" s="9" t="s">
        <v>23227</v>
      </c>
      <c r="P7970" s="12">
        <v>4</v>
      </c>
      <c r="Q7970" s="12" t="s">
        <v>28</v>
      </c>
      <c r="R7970" s="12"/>
      <c r="S7970" s="12">
        <v>4</v>
      </c>
      <c r="T7970" s="9" t="s">
        <v>23206</v>
      </c>
      <c r="U7970" s="9" t="s">
        <v>23206</v>
      </c>
      <c r="V7970" s="9" t="s">
        <v>23206</v>
      </c>
      <c r="W7970" s="14">
        <v>1</v>
      </c>
    </row>
    <row r="7971" spans="1:23" x14ac:dyDescent="0.25">
      <c r="A7971" s="8">
        <v>5150</v>
      </c>
      <c r="B7971" s="9" t="s">
        <v>28822</v>
      </c>
      <c r="C7971" s="9" t="s">
        <v>23182</v>
      </c>
      <c r="D7971" s="9" t="s">
        <v>28823</v>
      </c>
      <c r="E7971" s="9"/>
      <c r="F7971" s="9" t="s">
        <v>28824</v>
      </c>
      <c r="G7971" s="12">
        <v>14</v>
      </c>
      <c r="H7971" s="9" t="s">
        <v>126</v>
      </c>
      <c r="I7971" s="9" t="s">
        <v>126</v>
      </c>
      <c r="J7971" s="12">
        <v>1</v>
      </c>
      <c r="K7971" s="16">
        <v>43069</v>
      </c>
      <c r="L7971" s="86">
        <f>(Tabla2[[#This Row],[release_year]]-'VARIANZA Y DES. EST'!$L$11)^2</f>
        <v>7.9512857435875226</v>
      </c>
      <c r="M7971" s="12">
        <v>2017</v>
      </c>
      <c r="N7971" s="9" t="s">
        <v>76</v>
      </c>
      <c r="O7971" s="9" t="s">
        <v>23227</v>
      </c>
      <c r="P7971" s="12">
        <v>4</v>
      </c>
      <c r="Q7971" s="12" t="s">
        <v>28</v>
      </c>
      <c r="R7971" s="12"/>
      <c r="S7971" s="12">
        <v>4</v>
      </c>
      <c r="T7971" s="9" t="s">
        <v>23256</v>
      </c>
      <c r="U7971" s="9" t="s">
        <v>23213</v>
      </c>
      <c r="V7971" s="9" t="s">
        <v>23256</v>
      </c>
      <c r="W7971" s="14">
        <v>3</v>
      </c>
    </row>
    <row r="7972" spans="1:23" x14ac:dyDescent="0.25">
      <c r="A7972" s="8">
        <v>5151</v>
      </c>
      <c r="B7972" s="9" t="s">
        <v>28825</v>
      </c>
      <c r="C7972" s="9" t="s">
        <v>23182</v>
      </c>
      <c r="D7972" s="10" t="s">
        <v>28826</v>
      </c>
      <c r="E7972" s="11"/>
      <c r="F7972" s="9" t="s">
        <v>28827</v>
      </c>
      <c r="G7972" s="12">
        <v>21</v>
      </c>
      <c r="H7972" s="9" t="s">
        <v>126</v>
      </c>
      <c r="I7972" s="9" t="s">
        <v>126</v>
      </c>
      <c r="J7972" s="12">
        <v>1</v>
      </c>
      <c r="K7972" s="16">
        <v>43066</v>
      </c>
      <c r="L7972" s="86">
        <f>(Tabla2[[#This Row],[release_year]]-'VARIANZA Y DES. EST'!$L$11)^2</f>
        <v>7.9512857435875226</v>
      </c>
      <c r="M7972" s="12">
        <v>2017</v>
      </c>
      <c r="N7972" s="9" t="s">
        <v>76</v>
      </c>
      <c r="O7972" s="9" t="s">
        <v>23255</v>
      </c>
      <c r="P7972" s="12">
        <v>3</v>
      </c>
      <c r="Q7972" s="12" t="s">
        <v>28</v>
      </c>
      <c r="R7972" s="12"/>
      <c r="S7972" s="12">
        <v>3</v>
      </c>
      <c r="T7972" s="9" t="s">
        <v>23806</v>
      </c>
      <c r="U7972" s="9" t="s">
        <v>23213</v>
      </c>
      <c r="V7972" s="9" t="s">
        <v>23806</v>
      </c>
      <c r="W7972" s="14">
        <v>3</v>
      </c>
    </row>
    <row r="7973" spans="1:23" x14ac:dyDescent="0.25">
      <c r="A7973" s="8">
        <v>5155</v>
      </c>
      <c r="B7973" s="9" t="s">
        <v>28828</v>
      </c>
      <c r="C7973" s="9" t="s">
        <v>23182</v>
      </c>
      <c r="D7973" s="10" t="s">
        <v>28829</v>
      </c>
      <c r="E7973" s="11"/>
      <c r="F7973" s="18" t="s">
        <v>28830</v>
      </c>
      <c r="G7973" s="12">
        <v>8</v>
      </c>
      <c r="H7973" s="9" t="s">
        <v>34</v>
      </c>
      <c r="I7973" s="9" t="s">
        <v>34</v>
      </c>
      <c r="J7973" s="12">
        <v>1</v>
      </c>
      <c r="K7973" s="16">
        <v>43063</v>
      </c>
      <c r="L7973" s="86">
        <f>(Tabla2[[#This Row],[release_year]]-'VARIANZA Y DES. EST'!$L$11)^2</f>
        <v>7.9512857435875226</v>
      </c>
      <c r="M7973" s="12">
        <v>2017</v>
      </c>
      <c r="N7973" s="9" t="s">
        <v>35</v>
      </c>
      <c r="O7973" s="9" t="s">
        <v>23191</v>
      </c>
      <c r="P7973" s="12">
        <v>1</v>
      </c>
      <c r="Q7973" s="12" t="s">
        <v>28</v>
      </c>
      <c r="R7973" s="12"/>
      <c r="S7973" s="12">
        <v>1</v>
      </c>
      <c r="T7973" s="9" t="s">
        <v>23558</v>
      </c>
      <c r="U7973" s="9" t="s">
        <v>23187</v>
      </c>
      <c r="V7973" s="9" t="s">
        <v>23558</v>
      </c>
      <c r="W7973" s="14">
        <v>3</v>
      </c>
    </row>
    <row r="7974" spans="1:23" x14ac:dyDescent="0.25">
      <c r="A7974" s="8">
        <v>5156</v>
      </c>
      <c r="B7974" s="9" t="s">
        <v>28831</v>
      </c>
      <c r="C7974" s="9" t="s">
        <v>23182</v>
      </c>
      <c r="D7974" s="10" t="s">
        <v>28832</v>
      </c>
      <c r="E7974" s="11"/>
      <c r="F7974" s="9" t="s">
        <v>28833</v>
      </c>
      <c r="G7974" s="12">
        <v>12</v>
      </c>
      <c r="H7974" s="12"/>
      <c r="I7974" s="9"/>
      <c r="J7974" s="12">
        <v>0</v>
      </c>
      <c r="K7974" s="16">
        <v>43063</v>
      </c>
      <c r="L7974" s="86">
        <f>(Tabla2[[#This Row],[release_year]]-'VARIANZA Y DES. EST'!$L$11)^2</f>
        <v>7.9512857435875226</v>
      </c>
      <c r="M7974" s="12">
        <v>2017</v>
      </c>
      <c r="N7974" s="9" t="s">
        <v>76</v>
      </c>
      <c r="O7974" s="9" t="s">
        <v>23191</v>
      </c>
      <c r="P7974" s="12">
        <v>1</v>
      </c>
      <c r="Q7974" s="12" t="s">
        <v>28</v>
      </c>
      <c r="R7974" s="12"/>
      <c r="S7974" s="12">
        <v>1</v>
      </c>
      <c r="T7974" s="9" t="s">
        <v>23428</v>
      </c>
      <c r="U7974" s="9" t="s">
        <v>23187</v>
      </c>
      <c r="V7974" s="9" t="s">
        <v>23428</v>
      </c>
      <c r="W7974" s="14">
        <v>2</v>
      </c>
    </row>
    <row r="7975" spans="1:23" x14ac:dyDescent="0.25">
      <c r="A7975" s="8">
        <v>5157</v>
      </c>
      <c r="B7975" s="9" t="s">
        <v>28834</v>
      </c>
      <c r="C7975" s="9" t="s">
        <v>23182</v>
      </c>
      <c r="D7975" s="9" t="s">
        <v>28835</v>
      </c>
      <c r="E7975" s="9" t="s">
        <v>15922</v>
      </c>
      <c r="F7975" s="9" t="s">
        <v>28836</v>
      </c>
      <c r="G7975" s="12">
        <v>6</v>
      </c>
      <c r="H7975" s="12"/>
      <c r="I7975" s="9"/>
      <c r="J7975" s="12">
        <v>0</v>
      </c>
      <c r="K7975" s="16">
        <v>43062</v>
      </c>
      <c r="L7975" s="86">
        <f>(Tabla2[[#This Row],[release_year]]-'VARIANZA Y DES. EST'!$L$11)^2</f>
        <v>7.9512857435875226</v>
      </c>
      <c r="M7975" s="12">
        <v>2017</v>
      </c>
      <c r="N7975" s="9" t="s">
        <v>76</v>
      </c>
      <c r="O7975" s="9" t="s">
        <v>23191</v>
      </c>
      <c r="P7975" s="12">
        <v>1</v>
      </c>
      <c r="Q7975" s="12" t="s">
        <v>28</v>
      </c>
      <c r="R7975" s="12"/>
      <c r="S7975" s="12">
        <v>1</v>
      </c>
      <c r="T7975" s="9" t="s">
        <v>23403</v>
      </c>
      <c r="U7975" s="9" t="s">
        <v>23403</v>
      </c>
      <c r="V7975" s="9" t="s">
        <v>23403</v>
      </c>
      <c r="W7975" s="14">
        <v>1</v>
      </c>
    </row>
    <row r="7976" spans="1:23" x14ac:dyDescent="0.25">
      <c r="A7976" s="8">
        <v>5158</v>
      </c>
      <c r="B7976" s="9" t="s">
        <v>28837</v>
      </c>
      <c r="C7976" s="9" t="s">
        <v>23182</v>
      </c>
      <c r="D7976" s="9" t="s">
        <v>28838</v>
      </c>
      <c r="E7976" s="9"/>
      <c r="F7976" s="18" t="s">
        <v>28839</v>
      </c>
      <c r="G7976" s="12">
        <v>3</v>
      </c>
      <c r="H7976" s="9" t="s">
        <v>1349</v>
      </c>
      <c r="I7976" s="9" t="s">
        <v>1349</v>
      </c>
      <c r="J7976" s="12">
        <v>1</v>
      </c>
      <c r="K7976" s="16">
        <v>43061</v>
      </c>
      <c r="L7976" s="86">
        <f>(Tabla2[[#This Row],[release_year]]-'VARIANZA Y DES. EST'!$L$11)^2</f>
        <v>7.9512857435875226</v>
      </c>
      <c r="M7976" s="12">
        <v>2017</v>
      </c>
      <c r="N7976" s="9" t="s">
        <v>76</v>
      </c>
      <c r="O7976" s="9" t="s">
        <v>23191</v>
      </c>
      <c r="P7976" s="12">
        <v>1</v>
      </c>
      <c r="Q7976" s="12" t="s">
        <v>28</v>
      </c>
      <c r="R7976" s="12"/>
      <c r="S7976" s="12">
        <v>1</v>
      </c>
      <c r="T7976" s="9" t="s">
        <v>25838</v>
      </c>
      <c r="U7976" s="9" t="s">
        <v>23187</v>
      </c>
      <c r="V7976" s="9" t="s">
        <v>25838</v>
      </c>
      <c r="W7976" s="14">
        <v>3</v>
      </c>
    </row>
    <row r="7977" spans="1:23" x14ac:dyDescent="0.25">
      <c r="A7977" s="8">
        <v>5160</v>
      </c>
      <c r="B7977" s="9" t="s">
        <v>28840</v>
      </c>
      <c r="C7977" s="9" t="s">
        <v>23182</v>
      </c>
      <c r="D7977" s="9" t="s">
        <v>28841</v>
      </c>
      <c r="E7977" s="18"/>
      <c r="F7977" s="18" t="s">
        <v>28842</v>
      </c>
      <c r="G7977" s="12">
        <v>8</v>
      </c>
      <c r="H7977" s="9" t="s">
        <v>25</v>
      </c>
      <c r="I7977" s="9" t="s">
        <v>25</v>
      </c>
      <c r="J7977" s="12">
        <v>1</v>
      </c>
      <c r="K7977" s="16">
        <v>43061</v>
      </c>
      <c r="L7977" s="86">
        <f>(Tabla2[[#This Row],[release_year]]-'VARIANZA Y DES. EST'!$L$11)^2</f>
        <v>7.9512857435875226</v>
      </c>
      <c r="M7977" s="12">
        <v>2017</v>
      </c>
      <c r="N7977" s="9" t="s">
        <v>76</v>
      </c>
      <c r="O7977" s="9" t="s">
        <v>23191</v>
      </c>
      <c r="P7977" s="12">
        <v>1</v>
      </c>
      <c r="Q7977" s="12" t="s">
        <v>28</v>
      </c>
      <c r="R7977" s="12"/>
      <c r="S7977" s="12">
        <v>1</v>
      </c>
      <c r="T7977" s="9" t="s">
        <v>23206</v>
      </c>
      <c r="U7977" s="9" t="s">
        <v>23206</v>
      </c>
      <c r="V7977" s="9" t="s">
        <v>23206</v>
      </c>
      <c r="W7977" s="14">
        <v>1</v>
      </c>
    </row>
    <row r="7978" spans="1:23" x14ac:dyDescent="0.25">
      <c r="A7978" s="8">
        <v>5166</v>
      </c>
      <c r="B7978" s="9" t="s">
        <v>28843</v>
      </c>
      <c r="C7978" s="9" t="s">
        <v>23182</v>
      </c>
      <c r="D7978" s="9" t="s">
        <v>28844</v>
      </c>
      <c r="E7978" s="9"/>
      <c r="F7978" s="18" t="s">
        <v>28845</v>
      </c>
      <c r="G7978" s="12">
        <v>7</v>
      </c>
      <c r="H7978" s="9" t="s">
        <v>25</v>
      </c>
      <c r="I7978" s="9" t="s">
        <v>25</v>
      </c>
      <c r="J7978" s="12">
        <v>1</v>
      </c>
      <c r="K7978" s="16">
        <v>43056</v>
      </c>
      <c r="L7978" s="86">
        <f>(Tabla2[[#This Row],[release_year]]-'VARIANZA Y DES. EST'!$L$11)^2</f>
        <v>7.9512857435875226</v>
      </c>
      <c r="M7978" s="12">
        <v>2017</v>
      </c>
      <c r="N7978" s="9" t="s">
        <v>76</v>
      </c>
      <c r="O7978" s="9" t="s">
        <v>23289</v>
      </c>
      <c r="P7978" s="12">
        <v>6</v>
      </c>
      <c r="Q7978" s="12" t="s">
        <v>28</v>
      </c>
      <c r="R7978" s="12"/>
      <c r="S7978" s="12">
        <v>6</v>
      </c>
      <c r="T7978" s="9" t="s">
        <v>23986</v>
      </c>
      <c r="U7978" s="9" t="s">
        <v>23193</v>
      </c>
      <c r="V7978" s="9" t="s">
        <v>23986</v>
      </c>
      <c r="W7978" s="14">
        <v>2</v>
      </c>
    </row>
    <row r="7979" spans="1:23" x14ac:dyDescent="0.25">
      <c r="A7979" s="8">
        <v>5167</v>
      </c>
      <c r="B7979" s="9" t="s">
        <v>28846</v>
      </c>
      <c r="C7979" s="9" t="s">
        <v>23182</v>
      </c>
      <c r="D7979" s="10" t="s">
        <v>28847</v>
      </c>
      <c r="E7979" s="11"/>
      <c r="F7979" s="9" t="s">
        <v>28848</v>
      </c>
      <c r="G7979" s="12">
        <v>4</v>
      </c>
      <c r="H7979" s="9" t="s">
        <v>25</v>
      </c>
      <c r="I7979" s="9" t="s">
        <v>25</v>
      </c>
      <c r="J7979" s="12">
        <v>1</v>
      </c>
      <c r="K7979" s="16">
        <v>43056</v>
      </c>
      <c r="L7979" s="86">
        <f>(Tabla2[[#This Row],[release_year]]-'VARIANZA Y DES. EST'!$L$11)^2</f>
        <v>7.9512857435875226</v>
      </c>
      <c r="M7979" s="12">
        <v>2017</v>
      </c>
      <c r="N7979" s="9" t="s">
        <v>26</v>
      </c>
      <c r="O7979" s="9" t="s">
        <v>23255</v>
      </c>
      <c r="P7979" s="12">
        <v>3</v>
      </c>
      <c r="Q7979" s="12" t="s">
        <v>28</v>
      </c>
      <c r="R7979" s="12"/>
      <c r="S7979" s="12">
        <v>3</v>
      </c>
      <c r="T7979" s="9" t="s">
        <v>23264</v>
      </c>
      <c r="U7979" s="9" t="s">
        <v>23264</v>
      </c>
      <c r="V7979" s="9" t="s">
        <v>23264</v>
      </c>
      <c r="W7979" s="14">
        <v>1</v>
      </c>
    </row>
    <row r="7980" spans="1:23" x14ac:dyDescent="0.25">
      <c r="A7980" s="8">
        <v>5169</v>
      </c>
      <c r="B7980" s="9" t="s">
        <v>28849</v>
      </c>
      <c r="C7980" s="9" t="s">
        <v>23182</v>
      </c>
      <c r="D7980" s="10" t="s">
        <v>28850</v>
      </c>
      <c r="E7980" s="11"/>
      <c r="F7980" s="9"/>
      <c r="G7980" s="12">
        <v>0</v>
      </c>
      <c r="H7980" s="9" t="s">
        <v>25</v>
      </c>
      <c r="I7980" s="9" t="s">
        <v>25</v>
      </c>
      <c r="J7980" s="12">
        <v>1</v>
      </c>
      <c r="K7980" s="16">
        <v>43056</v>
      </c>
      <c r="L7980" s="86">
        <f>(Tabla2[[#This Row],[release_year]]-'VARIANZA Y DES. EST'!$L$11)^2</f>
        <v>7.9512857435875226</v>
      </c>
      <c r="M7980" s="12">
        <v>2017</v>
      </c>
      <c r="N7980" s="9" t="s">
        <v>76</v>
      </c>
      <c r="O7980" s="9" t="s">
        <v>23191</v>
      </c>
      <c r="P7980" s="12">
        <v>1</v>
      </c>
      <c r="Q7980" s="12" t="s">
        <v>28</v>
      </c>
      <c r="R7980" s="12"/>
      <c r="S7980" s="12">
        <v>1</v>
      </c>
      <c r="T7980" s="9" t="s">
        <v>23290</v>
      </c>
      <c r="U7980" s="9" t="s">
        <v>23290</v>
      </c>
      <c r="V7980" s="9" t="s">
        <v>23290</v>
      </c>
      <c r="W7980" s="14">
        <v>1</v>
      </c>
    </row>
    <row r="7981" spans="1:23" x14ac:dyDescent="0.25">
      <c r="A7981" s="8">
        <v>5170</v>
      </c>
      <c r="B7981" s="9" t="s">
        <v>28851</v>
      </c>
      <c r="C7981" s="9" t="s">
        <v>23182</v>
      </c>
      <c r="D7981" s="10" t="s">
        <v>28852</v>
      </c>
      <c r="E7981" s="11"/>
      <c r="F7981" s="9" t="s">
        <v>28853</v>
      </c>
      <c r="G7981" s="12">
        <v>18</v>
      </c>
      <c r="H7981" s="9" t="s">
        <v>34</v>
      </c>
      <c r="I7981" s="9" t="s">
        <v>34</v>
      </c>
      <c r="J7981" s="12">
        <v>1</v>
      </c>
      <c r="K7981" s="16">
        <v>43054</v>
      </c>
      <c r="L7981" s="86">
        <f>(Tabla2[[#This Row],[release_year]]-'VARIANZA Y DES. EST'!$L$11)^2</f>
        <v>3.2471164275211517E-2</v>
      </c>
      <c r="M7981" s="12">
        <v>2014</v>
      </c>
      <c r="N7981" s="9" t="s">
        <v>35</v>
      </c>
      <c r="O7981" s="9" t="s">
        <v>23191</v>
      </c>
      <c r="P7981" s="12">
        <v>1</v>
      </c>
      <c r="Q7981" s="12" t="s">
        <v>28</v>
      </c>
      <c r="R7981" s="12"/>
      <c r="S7981" s="12">
        <v>1</v>
      </c>
      <c r="T7981" s="9" t="s">
        <v>23410</v>
      </c>
      <c r="U7981" s="9" t="s">
        <v>23316</v>
      </c>
      <c r="V7981" s="9" t="s">
        <v>23410</v>
      </c>
      <c r="W7981" s="14">
        <v>3</v>
      </c>
    </row>
    <row r="7982" spans="1:23" x14ac:dyDescent="0.25">
      <c r="A7982" s="8">
        <v>5171</v>
      </c>
      <c r="B7982" s="9" t="s">
        <v>28854</v>
      </c>
      <c r="C7982" s="9" t="s">
        <v>23182</v>
      </c>
      <c r="D7982" s="9" t="s">
        <v>28855</v>
      </c>
      <c r="E7982" s="9"/>
      <c r="F7982" s="9" t="s">
        <v>28856</v>
      </c>
      <c r="G7982" s="12">
        <v>6</v>
      </c>
      <c r="H7982" s="9" t="s">
        <v>3676</v>
      </c>
      <c r="I7982" s="9" t="s">
        <v>3676</v>
      </c>
      <c r="J7982" s="12">
        <v>1</v>
      </c>
      <c r="K7982" s="16">
        <v>43054</v>
      </c>
      <c r="L7982" s="86">
        <f>(Tabla2[[#This Row],[release_year]]-'VARIANZA Y DES. EST'!$L$11)^2</f>
        <v>0.67207602404598188</v>
      </c>
      <c r="M7982" s="12">
        <v>2015</v>
      </c>
      <c r="N7982" s="9" t="s">
        <v>76</v>
      </c>
      <c r="O7982" s="9" t="s">
        <v>23191</v>
      </c>
      <c r="P7982" s="12">
        <v>1</v>
      </c>
      <c r="Q7982" s="12" t="s">
        <v>28</v>
      </c>
      <c r="R7982" s="12"/>
      <c r="S7982" s="12">
        <v>1</v>
      </c>
      <c r="T7982" s="9" t="s">
        <v>23445</v>
      </c>
      <c r="U7982" s="9" t="s">
        <v>23193</v>
      </c>
      <c r="V7982" s="9" t="s">
        <v>23445</v>
      </c>
      <c r="W7982" s="14">
        <v>3</v>
      </c>
    </row>
    <row r="7983" spans="1:23" x14ac:dyDescent="0.25">
      <c r="A7983" s="8">
        <v>5174</v>
      </c>
      <c r="B7983" s="9" t="s">
        <v>28857</v>
      </c>
      <c r="C7983" s="9" t="s">
        <v>23182</v>
      </c>
      <c r="D7983" s="10" t="s">
        <v>28858</v>
      </c>
      <c r="E7983" s="11"/>
      <c r="F7983" s="9" t="s">
        <v>28859</v>
      </c>
      <c r="G7983" s="12">
        <v>10</v>
      </c>
      <c r="H7983" s="9" t="s">
        <v>34</v>
      </c>
      <c r="I7983" s="9" t="s">
        <v>34</v>
      </c>
      <c r="J7983" s="12">
        <v>1</v>
      </c>
      <c r="K7983" s="16">
        <v>43049</v>
      </c>
      <c r="L7983" s="86">
        <f>(Tabla2[[#This Row],[release_year]]-'VARIANZA Y DES. EST'!$L$11)^2</f>
        <v>7.9512857435875226</v>
      </c>
      <c r="M7983" s="12">
        <v>2017</v>
      </c>
      <c r="N7983" s="9" t="s">
        <v>76</v>
      </c>
      <c r="O7983" s="9" t="s">
        <v>23191</v>
      </c>
      <c r="P7983" s="12">
        <v>1</v>
      </c>
      <c r="Q7983" s="12" t="s">
        <v>28</v>
      </c>
      <c r="R7983" s="12"/>
      <c r="S7983" s="12">
        <v>1</v>
      </c>
      <c r="T7983" s="9" t="s">
        <v>23396</v>
      </c>
      <c r="U7983" s="9" t="s">
        <v>23187</v>
      </c>
      <c r="V7983" s="9" t="s">
        <v>23396</v>
      </c>
      <c r="W7983" s="14">
        <v>3</v>
      </c>
    </row>
    <row r="7984" spans="1:23" x14ac:dyDescent="0.25">
      <c r="A7984" s="8">
        <v>5175</v>
      </c>
      <c r="B7984" s="9" t="s">
        <v>28860</v>
      </c>
      <c r="C7984" s="9" t="s">
        <v>23182</v>
      </c>
      <c r="D7984" s="9" t="s">
        <v>28861</v>
      </c>
      <c r="E7984" s="9" t="s">
        <v>28862</v>
      </c>
      <c r="F7984" s="9" t="s">
        <v>28863</v>
      </c>
      <c r="G7984" s="12">
        <v>15</v>
      </c>
      <c r="H7984" s="9" t="s">
        <v>34</v>
      </c>
      <c r="I7984" s="9" t="s">
        <v>34</v>
      </c>
      <c r="J7984" s="12">
        <v>1</v>
      </c>
      <c r="K7984" s="16">
        <v>43049</v>
      </c>
      <c r="L7984" s="86">
        <f>(Tabla2[[#This Row],[release_year]]-'VARIANZA Y DES. EST'!$L$11)^2</f>
        <v>7.9512857435875226</v>
      </c>
      <c r="M7984" s="12">
        <v>2017</v>
      </c>
      <c r="N7984" s="9" t="s">
        <v>110</v>
      </c>
      <c r="O7984" s="9" t="s">
        <v>23185</v>
      </c>
      <c r="P7984" s="12">
        <v>2</v>
      </c>
      <c r="Q7984" s="12" t="s">
        <v>28</v>
      </c>
      <c r="R7984" s="12"/>
      <c r="S7984" s="12">
        <v>2</v>
      </c>
      <c r="T7984" s="9" t="s">
        <v>23326</v>
      </c>
      <c r="U7984" s="9" t="s">
        <v>23316</v>
      </c>
      <c r="V7984" s="9" t="s">
        <v>23326</v>
      </c>
      <c r="W7984" s="14">
        <v>2</v>
      </c>
    </row>
    <row r="7985" spans="1:23" x14ac:dyDescent="0.25">
      <c r="A7985" s="8">
        <v>5176</v>
      </c>
      <c r="B7985" s="9" t="s">
        <v>28864</v>
      </c>
      <c r="C7985" s="9" t="s">
        <v>23182</v>
      </c>
      <c r="D7985" s="10" t="s">
        <v>28865</v>
      </c>
      <c r="E7985" s="11"/>
      <c r="F7985" s="9" t="s">
        <v>28866</v>
      </c>
      <c r="G7985" s="12">
        <v>28</v>
      </c>
      <c r="H7985" s="9" t="s">
        <v>25</v>
      </c>
      <c r="I7985" s="9" t="s">
        <v>25</v>
      </c>
      <c r="J7985" s="12">
        <v>1</v>
      </c>
      <c r="K7985" s="16">
        <v>43049</v>
      </c>
      <c r="L7985" s="86">
        <f>(Tabla2[[#This Row],[release_year]]-'VARIANZA Y DES. EST'!$L$11)^2</f>
        <v>7.9512857435875226</v>
      </c>
      <c r="M7985" s="12">
        <v>2017</v>
      </c>
      <c r="N7985" s="9" t="s">
        <v>76</v>
      </c>
      <c r="O7985" s="9" t="s">
        <v>23185</v>
      </c>
      <c r="P7985" s="12">
        <v>2</v>
      </c>
      <c r="Q7985" s="12" t="s">
        <v>28</v>
      </c>
      <c r="R7985" s="12"/>
      <c r="S7985" s="12">
        <v>2</v>
      </c>
      <c r="T7985" s="9" t="s">
        <v>23229</v>
      </c>
      <c r="U7985" s="9" t="s">
        <v>23229</v>
      </c>
      <c r="V7985" s="9" t="s">
        <v>23229</v>
      </c>
      <c r="W7985" s="14">
        <v>1</v>
      </c>
    </row>
    <row r="7986" spans="1:23" x14ac:dyDescent="0.25">
      <c r="A7986" s="8">
        <v>5179</v>
      </c>
      <c r="B7986" s="9" t="s">
        <v>28867</v>
      </c>
      <c r="C7986" s="9" t="s">
        <v>23182</v>
      </c>
      <c r="D7986" s="10" t="s">
        <v>28868</v>
      </c>
      <c r="E7986" s="11"/>
      <c r="F7986" s="9" t="s">
        <v>28869</v>
      </c>
      <c r="G7986" s="12">
        <v>17</v>
      </c>
      <c r="H7986" s="9" t="s">
        <v>34</v>
      </c>
      <c r="I7986" s="9" t="s">
        <v>34</v>
      </c>
      <c r="J7986" s="12">
        <v>1</v>
      </c>
      <c r="K7986" s="13">
        <v>43046</v>
      </c>
      <c r="L7986" s="86">
        <f>(Tabla2[[#This Row],[release_year]]-'VARIANZA Y DES. EST'!$L$11)^2</f>
        <v>7.9512857435875226</v>
      </c>
      <c r="M7986" s="12">
        <v>2017</v>
      </c>
      <c r="N7986" s="9" t="s">
        <v>76</v>
      </c>
      <c r="O7986" s="9" t="s">
        <v>23185</v>
      </c>
      <c r="P7986" s="12">
        <v>2</v>
      </c>
      <c r="Q7986" s="12" t="s">
        <v>28</v>
      </c>
      <c r="R7986" s="12"/>
      <c r="S7986" s="12">
        <v>2</v>
      </c>
      <c r="T7986" s="9" t="s">
        <v>23315</v>
      </c>
      <c r="U7986" s="9" t="s">
        <v>23316</v>
      </c>
      <c r="V7986" s="9" t="s">
        <v>23315</v>
      </c>
      <c r="W7986" s="14">
        <v>2</v>
      </c>
    </row>
    <row r="7987" spans="1:23" x14ac:dyDescent="0.25">
      <c r="A7987" s="8">
        <v>5181</v>
      </c>
      <c r="B7987" s="9" t="s">
        <v>28870</v>
      </c>
      <c r="C7987" s="9" t="s">
        <v>23182</v>
      </c>
      <c r="D7987" s="10" t="s">
        <v>28871</v>
      </c>
      <c r="E7987" s="11"/>
      <c r="F7987" s="18" t="s">
        <v>28872</v>
      </c>
      <c r="G7987" s="12">
        <v>9</v>
      </c>
      <c r="H7987" s="9" t="s">
        <v>25</v>
      </c>
      <c r="I7987" s="9" t="s">
        <v>25</v>
      </c>
      <c r="J7987" s="12">
        <v>1</v>
      </c>
      <c r="K7987" s="13">
        <v>43046</v>
      </c>
      <c r="L7987" s="86">
        <f>(Tabla2[[#This Row],[release_year]]-'VARIANZA Y DES. EST'!$L$11)^2</f>
        <v>7.9512857435875226</v>
      </c>
      <c r="M7987" s="12">
        <v>2017</v>
      </c>
      <c r="N7987" s="9" t="s">
        <v>55</v>
      </c>
      <c r="O7987" s="9" t="s">
        <v>23289</v>
      </c>
      <c r="P7987" s="12">
        <v>6</v>
      </c>
      <c r="Q7987" s="12" t="s">
        <v>28</v>
      </c>
      <c r="R7987" s="12"/>
      <c r="S7987" s="12">
        <v>6</v>
      </c>
      <c r="T7987" s="9" t="s">
        <v>23264</v>
      </c>
      <c r="U7987" s="9" t="s">
        <v>23264</v>
      </c>
      <c r="V7987" s="9" t="s">
        <v>23264</v>
      </c>
      <c r="W7987" s="14">
        <v>1</v>
      </c>
    </row>
    <row r="7988" spans="1:23" x14ac:dyDescent="0.25">
      <c r="A7988" s="8">
        <v>5185</v>
      </c>
      <c r="B7988" s="9" t="s">
        <v>28873</v>
      </c>
      <c r="C7988" s="9" t="s">
        <v>23182</v>
      </c>
      <c r="D7988" s="9" t="s">
        <v>28874</v>
      </c>
      <c r="E7988" s="18" t="s">
        <v>28875</v>
      </c>
      <c r="F7988" s="9" t="s">
        <v>28876</v>
      </c>
      <c r="G7988" s="12">
        <v>6</v>
      </c>
      <c r="H7988" s="12"/>
      <c r="I7988" s="9"/>
      <c r="J7988" s="12">
        <v>0</v>
      </c>
      <c r="K7988" s="13">
        <v>43042</v>
      </c>
      <c r="L7988" s="86">
        <f>(Tabla2[[#This Row],[release_year]]-'VARIANZA Y DES. EST'!$L$11)^2</f>
        <v>0.67207602404598188</v>
      </c>
      <c r="M7988" s="12">
        <v>2015</v>
      </c>
      <c r="N7988" s="9" t="s">
        <v>35</v>
      </c>
      <c r="O7988" s="9" t="s">
        <v>23191</v>
      </c>
      <c r="P7988" s="12">
        <v>1</v>
      </c>
      <c r="Q7988" s="12" t="s">
        <v>28</v>
      </c>
      <c r="R7988" s="12"/>
      <c r="S7988" s="12">
        <v>1</v>
      </c>
      <c r="T7988" s="9" t="s">
        <v>23281</v>
      </c>
      <c r="U7988" s="9" t="s">
        <v>23187</v>
      </c>
      <c r="V7988" s="9" t="s">
        <v>23281</v>
      </c>
      <c r="W7988" s="14">
        <v>2</v>
      </c>
    </row>
    <row r="7989" spans="1:23" x14ac:dyDescent="0.25">
      <c r="A7989" s="8">
        <v>5186</v>
      </c>
      <c r="B7989" s="9" t="s">
        <v>28877</v>
      </c>
      <c r="C7989" s="9" t="s">
        <v>23182</v>
      </c>
      <c r="D7989" s="9" t="s">
        <v>28878</v>
      </c>
      <c r="E7989" s="9"/>
      <c r="F7989" s="9" t="s">
        <v>28879</v>
      </c>
      <c r="G7989" s="12">
        <v>8</v>
      </c>
      <c r="H7989" s="9" t="s">
        <v>160</v>
      </c>
      <c r="I7989" s="9" t="s">
        <v>160</v>
      </c>
      <c r="J7989" s="12">
        <v>1</v>
      </c>
      <c r="K7989" s="13">
        <v>43042</v>
      </c>
      <c r="L7989" s="86">
        <f>(Tabla2[[#This Row],[release_year]]-'VARIANZA Y DES. EST'!$L$11)^2</f>
        <v>7.9512857435875226</v>
      </c>
      <c r="M7989" s="12">
        <v>2017</v>
      </c>
      <c r="N7989" s="9" t="s">
        <v>76</v>
      </c>
      <c r="O7989" s="9" t="s">
        <v>23191</v>
      </c>
      <c r="P7989" s="12">
        <v>1</v>
      </c>
      <c r="Q7989" s="12" t="s">
        <v>28</v>
      </c>
      <c r="R7989" s="12"/>
      <c r="S7989" s="12">
        <v>1</v>
      </c>
      <c r="T7989" s="9" t="s">
        <v>23445</v>
      </c>
      <c r="U7989" s="9" t="s">
        <v>23193</v>
      </c>
      <c r="V7989" s="9" t="s">
        <v>23445</v>
      </c>
      <c r="W7989" s="14">
        <v>3</v>
      </c>
    </row>
    <row r="7990" spans="1:23" x14ac:dyDescent="0.25">
      <c r="A7990" s="8">
        <v>5192</v>
      </c>
      <c r="B7990" s="9" t="s">
        <v>28880</v>
      </c>
      <c r="C7990" s="9" t="s">
        <v>23182</v>
      </c>
      <c r="D7990" s="10" t="s">
        <v>28881</v>
      </c>
      <c r="E7990" s="11"/>
      <c r="F7990" s="9" t="s">
        <v>28882</v>
      </c>
      <c r="G7990" s="12">
        <v>7</v>
      </c>
      <c r="H7990" s="12"/>
      <c r="I7990" s="9"/>
      <c r="J7990" s="12">
        <v>0</v>
      </c>
      <c r="K7990" s="13">
        <v>43040</v>
      </c>
      <c r="L7990" s="86">
        <f>(Tabla2[[#This Row],[release_year]]-'VARIANZA Y DES. EST'!$L$11)^2</f>
        <v>17.47405172519213</v>
      </c>
      <c r="M7990" s="12">
        <v>2010</v>
      </c>
      <c r="N7990" s="9" t="s">
        <v>76</v>
      </c>
      <c r="O7990" s="9" t="s">
        <v>23191</v>
      </c>
      <c r="P7990" s="12">
        <v>1</v>
      </c>
      <c r="Q7990" s="12" t="s">
        <v>28</v>
      </c>
      <c r="R7990" s="12"/>
      <c r="S7990" s="12">
        <v>1</v>
      </c>
      <c r="T7990" s="9" t="s">
        <v>23281</v>
      </c>
      <c r="U7990" s="9" t="s">
        <v>23187</v>
      </c>
      <c r="V7990" s="9" t="s">
        <v>23281</v>
      </c>
      <c r="W7990" s="14">
        <v>2</v>
      </c>
    </row>
    <row r="7991" spans="1:23" x14ac:dyDescent="0.25">
      <c r="A7991" s="8">
        <v>5193</v>
      </c>
      <c r="B7991" s="9" t="s">
        <v>28883</v>
      </c>
      <c r="C7991" s="9" t="s">
        <v>23182</v>
      </c>
      <c r="D7991" s="10" t="s">
        <v>28884</v>
      </c>
      <c r="E7991" s="11"/>
      <c r="F7991" s="9" t="s">
        <v>28885</v>
      </c>
      <c r="G7991" s="12">
        <v>8</v>
      </c>
      <c r="H7991" s="12"/>
      <c r="I7991" s="9"/>
      <c r="J7991" s="12">
        <v>0</v>
      </c>
      <c r="K7991" s="13">
        <v>43040</v>
      </c>
      <c r="L7991" s="86">
        <f>(Tabla2[[#This Row],[release_year]]-'VARIANZA Y DES. EST'!$L$11)^2</f>
        <v>51.555237145879822</v>
      </c>
      <c r="M7991" s="12">
        <v>2007</v>
      </c>
      <c r="N7991" s="9" t="s">
        <v>76</v>
      </c>
      <c r="O7991" s="9" t="s">
        <v>23191</v>
      </c>
      <c r="P7991" s="12">
        <v>1</v>
      </c>
      <c r="Q7991" s="12" t="s">
        <v>28</v>
      </c>
      <c r="R7991" s="12"/>
      <c r="S7991" s="12">
        <v>1</v>
      </c>
      <c r="T7991" s="9" t="s">
        <v>23281</v>
      </c>
      <c r="U7991" s="9" t="s">
        <v>23187</v>
      </c>
      <c r="V7991" s="9" t="s">
        <v>23281</v>
      </c>
      <c r="W7991" s="14">
        <v>2</v>
      </c>
    </row>
    <row r="7992" spans="1:23" x14ac:dyDescent="0.25">
      <c r="A7992" s="8">
        <v>5194</v>
      </c>
      <c r="B7992" s="9" t="s">
        <v>28886</v>
      </c>
      <c r="C7992" s="9" t="s">
        <v>23182</v>
      </c>
      <c r="D7992" s="10" t="s">
        <v>28887</v>
      </c>
      <c r="E7992" s="11"/>
      <c r="F7992" s="18" t="s">
        <v>28888</v>
      </c>
      <c r="G7992" s="12">
        <v>9</v>
      </c>
      <c r="H7992" s="12"/>
      <c r="I7992" s="9"/>
      <c r="J7992" s="12">
        <v>0</v>
      </c>
      <c r="K7992" s="13">
        <v>43040</v>
      </c>
      <c r="L7992" s="86">
        <f>(Tabla2[[#This Row],[release_year]]-'VARIANZA Y DES. EST'!$L$11)^2</f>
        <v>26.834446865421359</v>
      </c>
      <c r="M7992" s="12">
        <v>2009</v>
      </c>
      <c r="N7992" s="9" t="s">
        <v>35</v>
      </c>
      <c r="O7992" s="9" t="s">
        <v>23191</v>
      </c>
      <c r="P7992" s="12">
        <v>1</v>
      </c>
      <c r="Q7992" s="12" t="s">
        <v>28</v>
      </c>
      <c r="R7992" s="12"/>
      <c r="S7992" s="12">
        <v>1</v>
      </c>
      <c r="T7992" s="9" t="s">
        <v>23281</v>
      </c>
      <c r="U7992" s="9" t="s">
        <v>23187</v>
      </c>
      <c r="V7992" s="9" t="s">
        <v>23281</v>
      </c>
      <c r="W7992" s="14">
        <v>2</v>
      </c>
    </row>
    <row r="7993" spans="1:23" x14ac:dyDescent="0.25">
      <c r="A7993" s="8">
        <v>5195</v>
      </c>
      <c r="B7993" s="9" t="s">
        <v>28889</v>
      </c>
      <c r="C7993" s="9" t="s">
        <v>23182</v>
      </c>
      <c r="D7993" s="9" t="s">
        <v>28890</v>
      </c>
      <c r="E7993" s="9"/>
      <c r="F7993" s="9" t="s">
        <v>28891</v>
      </c>
      <c r="G7993" s="12">
        <v>6</v>
      </c>
      <c r="H7993" s="12"/>
      <c r="I7993" s="9"/>
      <c r="J7993" s="12">
        <v>0</v>
      </c>
      <c r="K7993" s="13">
        <v>43040</v>
      </c>
      <c r="L7993" s="86">
        <f>(Tabla2[[#This Row],[release_year]]-'VARIANZA Y DES. EST'!$L$11)^2</f>
        <v>38.194842005650592</v>
      </c>
      <c r="M7993" s="12">
        <v>2008</v>
      </c>
      <c r="N7993" s="9" t="s">
        <v>35</v>
      </c>
      <c r="O7993" s="9" t="s">
        <v>23191</v>
      </c>
      <c r="P7993" s="12">
        <v>1</v>
      </c>
      <c r="Q7993" s="12" t="s">
        <v>28</v>
      </c>
      <c r="R7993" s="12"/>
      <c r="S7993" s="12">
        <v>1</v>
      </c>
      <c r="T7993" s="9" t="s">
        <v>23192</v>
      </c>
      <c r="U7993" s="9" t="s">
        <v>23193</v>
      </c>
      <c r="V7993" s="9" t="s">
        <v>23192</v>
      </c>
      <c r="W7993" s="14">
        <v>3</v>
      </c>
    </row>
    <row r="7994" spans="1:23" x14ac:dyDescent="0.25">
      <c r="A7994" s="8">
        <v>5196</v>
      </c>
      <c r="B7994" s="9" t="s">
        <v>28892</v>
      </c>
      <c r="C7994" s="9" t="s">
        <v>23182</v>
      </c>
      <c r="D7994" s="9" t="s">
        <v>28893</v>
      </c>
      <c r="E7994" s="9"/>
      <c r="F7994" s="18" t="s">
        <v>28894</v>
      </c>
      <c r="G7994" s="12">
        <v>9</v>
      </c>
      <c r="H7994" s="9" t="s">
        <v>1889</v>
      </c>
      <c r="I7994" s="9" t="s">
        <v>1889</v>
      </c>
      <c r="J7994" s="12">
        <v>1</v>
      </c>
      <c r="K7994" s="13">
        <v>43040</v>
      </c>
      <c r="L7994" s="86">
        <f>(Tabla2[[#This Row],[release_year]]-'VARIANZA Y DES. EST'!$L$11)^2</f>
        <v>26.834446865421359</v>
      </c>
      <c r="M7994" s="12">
        <v>2009</v>
      </c>
      <c r="N7994" s="9" t="s">
        <v>35</v>
      </c>
      <c r="O7994" s="9" t="s">
        <v>23191</v>
      </c>
      <c r="P7994" s="12">
        <v>1</v>
      </c>
      <c r="Q7994" s="12" t="s">
        <v>28</v>
      </c>
      <c r="R7994" s="12"/>
      <c r="S7994" s="12">
        <v>1</v>
      </c>
      <c r="T7994" s="9" t="s">
        <v>23281</v>
      </c>
      <c r="U7994" s="9" t="s">
        <v>23187</v>
      </c>
      <c r="V7994" s="9" t="s">
        <v>23281</v>
      </c>
      <c r="W7994" s="14">
        <v>2</v>
      </c>
    </row>
    <row r="7995" spans="1:23" x14ac:dyDescent="0.25">
      <c r="A7995" s="8">
        <v>5201</v>
      </c>
      <c r="B7995" s="9" t="s">
        <v>28895</v>
      </c>
      <c r="C7995" s="9" t="s">
        <v>23182</v>
      </c>
      <c r="D7995" s="10" t="s">
        <v>28896</v>
      </c>
      <c r="E7995" s="11"/>
      <c r="F7995" s="9" t="s">
        <v>28897</v>
      </c>
      <c r="G7995" s="12">
        <v>20</v>
      </c>
      <c r="H7995" s="9" t="s">
        <v>25</v>
      </c>
      <c r="I7995" s="9" t="s">
        <v>25</v>
      </c>
      <c r="J7995" s="12">
        <v>1</v>
      </c>
      <c r="K7995" s="16">
        <v>43035</v>
      </c>
      <c r="L7995" s="86">
        <f>(Tabla2[[#This Row],[release_year]]-'VARIANZA Y DES. EST'!$L$11)^2</f>
        <v>7.9512857435875226</v>
      </c>
      <c r="M7995" s="12">
        <v>2017</v>
      </c>
      <c r="N7995" s="9" t="s">
        <v>35</v>
      </c>
      <c r="O7995" s="9" t="s">
        <v>23191</v>
      </c>
      <c r="P7995" s="12">
        <v>1</v>
      </c>
      <c r="Q7995" s="12" t="s">
        <v>28</v>
      </c>
      <c r="R7995" s="12"/>
      <c r="S7995" s="12">
        <v>1</v>
      </c>
      <c r="T7995" s="9" t="s">
        <v>28898</v>
      </c>
      <c r="U7995" s="9" t="s">
        <v>23664</v>
      </c>
      <c r="V7995" s="9" t="s">
        <v>28898</v>
      </c>
      <c r="W7995" s="14">
        <v>3</v>
      </c>
    </row>
    <row r="7996" spans="1:23" x14ac:dyDescent="0.25">
      <c r="A7996" s="8">
        <v>5206</v>
      </c>
      <c r="B7996" s="9" t="s">
        <v>28899</v>
      </c>
      <c r="C7996" s="9" t="s">
        <v>23182</v>
      </c>
      <c r="D7996" s="9" t="s">
        <v>28900</v>
      </c>
      <c r="E7996" s="9"/>
      <c r="F7996" s="9" t="s">
        <v>28901</v>
      </c>
      <c r="G7996" s="12">
        <v>11</v>
      </c>
      <c r="H7996" s="9" t="s">
        <v>160</v>
      </c>
      <c r="I7996" s="9" t="s">
        <v>161</v>
      </c>
      <c r="J7996" s="12">
        <v>2</v>
      </c>
      <c r="K7996" s="16">
        <v>43032</v>
      </c>
      <c r="L7996" s="86">
        <f>(Tabla2[[#This Row],[release_year]]-'VARIANZA Y DES. EST'!$L$11)^2</f>
        <v>7.9512857435875226</v>
      </c>
      <c r="M7996" s="12">
        <v>2017</v>
      </c>
      <c r="N7996" s="9" t="s">
        <v>76</v>
      </c>
      <c r="O7996" s="9" t="s">
        <v>23191</v>
      </c>
      <c r="P7996" s="12">
        <v>1</v>
      </c>
      <c r="Q7996" s="12" t="s">
        <v>28</v>
      </c>
      <c r="R7996" s="12"/>
      <c r="S7996" s="12">
        <v>1</v>
      </c>
      <c r="T7996" s="9" t="s">
        <v>23205</v>
      </c>
      <c r="U7996" s="9" t="s">
        <v>23206</v>
      </c>
      <c r="V7996" s="9" t="s">
        <v>23205</v>
      </c>
      <c r="W7996" s="14">
        <v>3</v>
      </c>
    </row>
    <row r="7997" spans="1:23" x14ac:dyDescent="0.25">
      <c r="A7997" s="8">
        <v>5207</v>
      </c>
      <c r="B7997" s="9" t="s">
        <v>28902</v>
      </c>
      <c r="C7997" s="9" t="s">
        <v>23182</v>
      </c>
      <c r="D7997" s="9" t="s">
        <v>28903</v>
      </c>
      <c r="E7997" s="9"/>
      <c r="F7997" s="9" t="s">
        <v>28904</v>
      </c>
      <c r="G7997" s="12">
        <v>12</v>
      </c>
      <c r="H7997" s="9" t="s">
        <v>126</v>
      </c>
      <c r="I7997" s="9" t="s">
        <v>126</v>
      </c>
      <c r="J7997" s="12">
        <v>1</v>
      </c>
      <c r="K7997" s="16">
        <v>43032</v>
      </c>
      <c r="L7997" s="86">
        <f>(Tabla2[[#This Row],[release_year]]-'VARIANZA Y DES. EST'!$L$11)^2</f>
        <v>7.9512857435875226</v>
      </c>
      <c r="M7997" s="12">
        <v>2017</v>
      </c>
      <c r="N7997" s="9" t="s">
        <v>76</v>
      </c>
      <c r="O7997" s="9" t="s">
        <v>23255</v>
      </c>
      <c r="P7997" s="12">
        <v>3</v>
      </c>
      <c r="Q7997" s="12" t="s">
        <v>28</v>
      </c>
      <c r="R7997" s="12"/>
      <c r="S7997" s="12">
        <v>3</v>
      </c>
      <c r="T7997" s="9" t="s">
        <v>27989</v>
      </c>
      <c r="U7997" s="9" t="s">
        <v>23213</v>
      </c>
      <c r="V7997" s="9" t="s">
        <v>27989</v>
      </c>
      <c r="W7997" s="14">
        <v>2</v>
      </c>
    </row>
    <row r="7998" spans="1:23" x14ac:dyDescent="0.25">
      <c r="A7998" s="8">
        <v>5209</v>
      </c>
      <c r="B7998" s="9" t="s">
        <v>28905</v>
      </c>
      <c r="C7998" s="9" t="s">
        <v>23182</v>
      </c>
      <c r="D7998" s="10" t="s">
        <v>28906</v>
      </c>
      <c r="E7998" s="11"/>
      <c r="F7998" s="9" t="s">
        <v>28907</v>
      </c>
      <c r="G7998" s="12">
        <v>6</v>
      </c>
      <c r="H7998" s="9" t="s">
        <v>25</v>
      </c>
      <c r="I7998" s="9" t="s">
        <v>25</v>
      </c>
      <c r="J7998" s="12">
        <v>1</v>
      </c>
      <c r="K7998" s="16">
        <v>43028</v>
      </c>
      <c r="L7998" s="86">
        <f>(Tabla2[[#This Row],[release_year]]-'VARIANZA Y DES. EST'!$L$11)^2</f>
        <v>7.9512857435875226</v>
      </c>
      <c r="M7998" s="12">
        <v>2017</v>
      </c>
      <c r="N7998" s="9" t="s">
        <v>82</v>
      </c>
      <c r="O7998" s="9" t="s">
        <v>23185</v>
      </c>
      <c r="P7998" s="12">
        <v>2</v>
      </c>
      <c r="Q7998" s="12" t="s">
        <v>28</v>
      </c>
      <c r="R7998" s="12"/>
      <c r="S7998" s="12">
        <v>2</v>
      </c>
      <c r="T7998" s="9" t="s">
        <v>24679</v>
      </c>
      <c r="U7998" s="9" t="s">
        <v>23229</v>
      </c>
      <c r="V7998" s="9" t="s">
        <v>24679</v>
      </c>
      <c r="W7998" s="14">
        <v>2</v>
      </c>
    </row>
    <row r="7999" spans="1:23" x14ac:dyDescent="0.25">
      <c r="A7999" s="8">
        <v>5211</v>
      </c>
      <c r="B7999" s="9" t="s">
        <v>28908</v>
      </c>
      <c r="C7999" s="9" t="s">
        <v>23182</v>
      </c>
      <c r="D7999" s="10" t="s">
        <v>28909</v>
      </c>
      <c r="E7999" s="11"/>
      <c r="F7999" s="9" t="s">
        <v>28910</v>
      </c>
      <c r="G7999" s="12">
        <v>1</v>
      </c>
      <c r="H7999" s="9" t="s">
        <v>25</v>
      </c>
      <c r="I7999" s="9" t="s">
        <v>25</v>
      </c>
      <c r="J7999" s="12">
        <v>1</v>
      </c>
      <c r="K7999" s="16">
        <v>43028</v>
      </c>
      <c r="L7999" s="86">
        <f>(Tabla2[[#This Row],[release_year]]-'VARIANZA Y DES. EST'!$L$11)^2</f>
        <v>7.9512857435875226</v>
      </c>
      <c r="M7999" s="12">
        <v>2017</v>
      </c>
      <c r="N7999" s="9" t="s">
        <v>76</v>
      </c>
      <c r="O7999" s="9" t="s">
        <v>23191</v>
      </c>
      <c r="P7999" s="12">
        <v>1</v>
      </c>
      <c r="Q7999" s="12" t="s">
        <v>28</v>
      </c>
      <c r="R7999" s="12"/>
      <c r="S7999" s="12">
        <v>1</v>
      </c>
      <c r="T7999" s="9" t="s">
        <v>23216</v>
      </c>
      <c r="U7999" s="9" t="s">
        <v>23193</v>
      </c>
      <c r="V7999" s="9" t="s">
        <v>23216</v>
      </c>
      <c r="W7999" s="14">
        <v>3</v>
      </c>
    </row>
    <row r="8000" spans="1:23" x14ac:dyDescent="0.25">
      <c r="A8000" s="8">
        <v>5216</v>
      </c>
      <c r="B8000" s="9" t="s">
        <v>28911</v>
      </c>
      <c r="C8000" s="9" t="s">
        <v>23182</v>
      </c>
      <c r="D8000" s="9" t="s">
        <v>28912</v>
      </c>
      <c r="E8000" s="9"/>
      <c r="F8000" s="9" t="s">
        <v>28913</v>
      </c>
      <c r="G8000" s="12">
        <v>7</v>
      </c>
      <c r="H8000" s="12"/>
      <c r="I8000" s="9"/>
      <c r="J8000" s="12">
        <v>0</v>
      </c>
      <c r="K8000" s="16">
        <v>43024</v>
      </c>
      <c r="L8000" s="86">
        <f>(Tabla2[[#This Row],[release_year]]-'VARIANZA Y DES. EST'!$L$11)^2</f>
        <v>3.3116808838167522</v>
      </c>
      <c r="M8000" s="12">
        <v>2016</v>
      </c>
      <c r="N8000" s="9" t="s">
        <v>82</v>
      </c>
      <c r="O8000" s="9" t="s">
        <v>23191</v>
      </c>
      <c r="P8000" s="12">
        <v>1</v>
      </c>
      <c r="Q8000" s="12" t="s">
        <v>28</v>
      </c>
      <c r="R8000" s="12"/>
      <c r="S8000" s="12">
        <v>1</v>
      </c>
      <c r="T8000" s="9" t="s">
        <v>23558</v>
      </c>
      <c r="U8000" s="9" t="s">
        <v>23187</v>
      </c>
      <c r="V8000" s="9" t="s">
        <v>23558</v>
      </c>
      <c r="W8000" s="14">
        <v>3</v>
      </c>
    </row>
    <row r="8001" spans="1:23" x14ac:dyDescent="0.25">
      <c r="A8001" s="8">
        <v>5217</v>
      </c>
      <c r="B8001" s="9" t="s">
        <v>28914</v>
      </c>
      <c r="C8001" s="9" t="s">
        <v>23182</v>
      </c>
      <c r="D8001" s="10" t="s">
        <v>28915</v>
      </c>
      <c r="E8001" s="11"/>
      <c r="F8001" s="9" t="s">
        <v>28916</v>
      </c>
      <c r="G8001" s="12">
        <v>7</v>
      </c>
      <c r="H8001" s="12"/>
      <c r="I8001" s="9"/>
      <c r="J8001" s="12">
        <v>0</v>
      </c>
      <c r="K8001" s="16">
        <v>43024</v>
      </c>
      <c r="L8001" s="86">
        <f>(Tabla2[[#This Row],[release_year]]-'VARIANZA Y DES. EST'!$L$11)^2</f>
        <v>4.7532614447336705</v>
      </c>
      <c r="M8001" s="12">
        <v>2012</v>
      </c>
      <c r="N8001" s="9" t="s">
        <v>35</v>
      </c>
      <c r="O8001" s="9" t="s">
        <v>23191</v>
      </c>
      <c r="P8001" s="12">
        <v>1</v>
      </c>
      <c r="Q8001" s="12" t="s">
        <v>28</v>
      </c>
      <c r="R8001" s="12"/>
      <c r="S8001" s="12">
        <v>1</v>
      </c>
      <c r="T8001" s="9" t="s">
        <v>23201</v>
      </c>
      <c r="U8001" s="9" t="s">
        <v>23187</v>
      </c>
      <c r="V8001" s="9" t="s">
        <v>23201</v>
      </c>
      <c r="W8001" s="14">
        <v>3</v>
      </c>
    </row>
    <row r="8002" spans="1:23" x14ac:dyDescent="0.25">
      <c r="A8002" s="8">
        <v>5220</v>
      </c>
      <c r="B8002" s="9" t="s">
        <v>28917</v>
      </c>
      <c r="C8002" s="9" t="s">
        <v>23182</v>
      </c>
      <c r="D8002" s="10" t="s">
        <v>28918</v>
      </c>
      <c r="E8002" s="11"/>
      <c r="F8002" s="9" t="s">
        <v>28919</v>
      </c>
      <c r="G8002" s="12">
        <v>3</v>
      </c>
      <c r="H8002" s="9" t="s">
        <v>231</v>
      </c>
      <c r="I8002" s="9" t="s">
        <v>231</v>
      </c>
      <c r="J8002" s="12">
        <v>1</v>
      </c>
      <c r="K8002" s="16">
        <v>43023</v>
      </c>
      <c r="L8002" s="86">
        <f>(Tabla2[[#This Row],[release_year]]-'VARIANZA Y DES. EST'!$L$11)^2</f>
        <v>7.9512857435875226</v>
      </c>
      <c r="M8002" s="12">
        <v>2017</v>
      </c>
      <c r="N8002" s="9" t="s">
        <v>26</v>
      </c>
      <c r="O8002" s="9" t="s">
        <v>23191</v>
      </c>
      <c r="P8002" s="12">
        <v>1</v>
      </c>
      <c r="Q8002" s="12" t="s">
        <v>28</v>
      </c>
      <c r="R8002" s="12"/>
      <c r="S8002" s="12">
        <v>1</v>
      </c>
      <c r="T8002" s="9" t="s">
        <v>23264</v>
      </c>
      <c r="U8002" s="9" t="s">
        <v>23264</v>
      </c>
      <c r="V8002" s="9" t="s">
        <v>23264</v>
      </c>
      <c r="W8002" s="14">
        <v>1</v>
      </c>
    </row>
    <row r="8003" spans="1:23" x14ac:dyDescent="0.25">
      <c r="A8003" s="8">
        <v>5222</v>
      </c>
      <c r="B8003" s="9" t="s">
        <v>28920</v>
      </c>
      <c r="C8003" s="9" t="s">
        <v>23182</v>
      </c>
      <c r="D8003" s="10" t="s">
        <v>28921</v>
      </c>
      <c r="E8003" s="11"/>
      <c r="F8003" s="9" t="s">
        <v>28922</v>
      </c>
      <c r="G8003" s="12">
        <v>2</v>
      </c>
      <c r="H8003" s="9" t="s">
        <v>25</v>
      </c>
      <c r="I8003" s="9" t="s">
        <v>25</v>
      </c>
      <c r="J8003" s="12">
        <v>1</v>
      </c>
      <c r="K8003" s="16">
        <v>43023</v>
      </c>
      <c r="L8003" s="86">
        <f>(Tabla2[[#This Row],[release_year]]-'VARIANZA Y DES. EST'!$L$11)^2</f>
        <v>0.67207602404598188</v>
      </c>
      <c r="M8003" s="12">
        <v>2015</v>
      </c>
      <c r="N8003" s="9" t="s">
        <v>55</v>
      </c>
      <c r="O8003" s="9" t="s">
        <v>23289</v>
      </c>
      <c r="P8003" s="12">
        <v>6</v>
      </c>
      <c r="Q8003" s="12" t="s">
        <v>28</v>
      </c>
      <c r="R8003" s="12"/>
      <c r="S8003" s="12">
        <v>6</v>
      </c>
      <c r="T8003" s="9" t="s">
        <v>23196</v>
      </c>
      <c r="U8003" s="9" t="s">
        <v>23197</v>
      </c>
      <c r="V8003" s="9" t="s">
        <v>23196</v>
      </c>
      <c r="W8003" s="14">
        <v>2</v>
      </c>
    </row>
    <row r="8004" spans="1:23" x14ac:dyDescent="0.25">
      <c r="A8004" s="8">
        <v>5232</v>
      </c>
      <c r="B8004" s="9" t="s">
        <v>28923</v>
      </c>
      <c r="C8004" s="9" t="s">
        <v>23182</v>
      </c>
      <c r="D8004" s="9" t="s">
        <v>28924</v>
      </c>
      <c r="E8004" s="18"/>
      <c r="F8004" s="9" t="s">
        <v>28925</v>
      </c>
      <c r="G8004" s="12">
        <v>9</v>
      </c>
      <c r="H8004" s="9" t="s">
        <v>34</v>
      </c>
      <c r="I8004" s="9" t="s">
        <v>34</v>
      </c>
      <c r="J8004" s="12">
        <v>1</v>
      </c>
      <c r="K8004" s="13">
        <v>43014</v>
      </c>
      <c r="L8004" s="86">
        <f>(Tabla2[[#This Row],[release_year]]-'VARIANZA Y DES. EST'!$L$11)^2</f>
        <v>7.9512857435875226</v>
      </c>
      <c r="M8004" s="12">
        <v>2017</v>
      </c>
      <c r="N8004" s="9" t="s">
        <v>82</v>
      </c>
      <c r="O8004" s="9" t="s">
        <v>23191</v>
      </c>
      <c r="P8004" s="12">
        <v>1</v>
      </c>
      <c r="Q8004" s="12" t="s">
        <v>28</v>
      </c>
      <c r="R8004" s="12"/>
      <c r="S8004" s="12">
        <v>1</v>
      </c>
      <c r="T8004" s="9" t="s">
        <v>23315</v>
      </c>
      <c r="U8004" s="9" t="s">
        <v>23316</v>
      </c>
      <c r="V8004" s="9" t="s">
        <v>23315</v>
      </c>
      <c r="W8004" s="14">
        <v>2</v>
      </c>
    </row>
    <row r="8005" spans="1:23" x14ac:dyDescent="0.25">
      <c r="A8005" s="8">
        <v>5233</v>
      </c>
      <c r="B8005" s="9" t="s">
        <v>28926</v>
      </c>
      <c r="C8005" s="9" t="s">
        <v>23182</v>
      </c>
      <c r="D8005" s="10" t="s">
        <v>28927</v>
      </c>
      <c r="E8005" s="11"/>
      <c r="F8005" s="9" t="s">
        <v>28928</v>
      </c>
      <c r="G8005" s="12">
        <v>10</v>
      </c>
      <c r="H8005" s="9" t="s">
        <v>2924</v>
      </c>
      <c r="I8005" s="9" t="s">
        <v>2924</v>
      </c>
      <c r="J8005" s="12">
        <v>1</v>
      </c>
      <c r="K8005" s="13">
        <v>43014</v>
      </c>
      <c r="L8005" s="86">
        <f>(Tabla2[[#This Row],[release_year]]-'VARIANZA Y DES. EST'!$L$11)^2</f>
        <v>7.9512857435875226</v>
      </c>
      <c r="M8005" s="12">
        <v>2017</v>
      </c>
      <c r="N8005" s="9" t="s">
        <v>110</v>
      </c>
      <c r="O8005" s="9" t="s">
        <v>23185</v>
      </c>
      <c r="P8005" s="12">
        <v>2</v>
      </c>
      <c r="Q8005" s="12" t="s">
        <v>28</v>
      </c>
      <c r="R8005" s="12"/>
      <c r="S8005" s="12">
        <v>2</v>
      </c>
      <c r="T8005" s="9" t="s">
        <v>23264</v>
      </c>
      <c r="U8005" s="9" t="s">
        <v>23264</v>
      </c>
      <c r="V8005" s="9" t="s">
        <v>23264</v>
      </c>
      <c r="W8005" s="14">
        <v>1</v>
      </c>
    </row>
    <row r="8006" spans="1:23" x14ac:dyDescent="0.25">
      <c r="A8006" s="8">
        <v>5237</v>
      </c>
      <c r="B8006" s="9" t="s">
        <v>28929</v>
      </c>
      <c r="C8006" s="9" t="s">
        <v>23182</v>
      </c>
      <c r="D8006" s="10" t="s">
        <v>28930</v>
      </c>
      <c r="E8006" s="11"/>
      <c r="F8006" s="9" t="s">
        <v>28931</v>
      </c>
      <c r="G8006" s="12">
        <v>6</v>
      </c>
      <c r="H8006" s="9" t="s">
        <v>34</v>
      </c>
      <c r="I8006" s="9" t="s">
        <v>34</v>
      </c>
      <c r="J8006" s="12">
        <v>1</v>
      </c>
      <c r="K8006" s="13">
        <v>43009</v>
      </c>
      <c r="L8006" s="86">
        <f>(Tabla2[[#This Row],[release_year]]-'VARIANZA Y DES. EST'!$L$11)^2</f>
        <v>3.3116808838167522</v>
      </c>
      <c r="M8006" s="12">
        <v>2016</v>
      </c>
      <c r="N8006" s="9" t="s">
        <v>110</v>
      </c>
      <c r="O8006" s="9" t="s">
        <v>23191</v>
      </c>
      <c r="P8006" s="12">
        <v>1</v>
      </c>
      <c r="Q8006" s="12" t="s">
        <v>28</v>
      </c>
      <c r="R8006" s="12"/>
      <c r="S8006" s="12">
        <v>1</v>
      </c>
      <c r="T8006" s="9" t="s">
        <v>23326</v>
      </c>
      <c r="U8006" s="9" t="s">
        <v>23316</v>
      </c>
      <c r="V8006" s="9" t="s">
        <v>23326</v>
      </c>
      <c r="W8006" s="14">
        <v>2</v>
      </c>
    </row>
    <row r="8007" spans="1:23" x14ac:dyDescent="0.25">
      <c r="A8007" s="8">
        <v>5238</v>
      </c>
      <c r="B8007" s="9" t="s">
        <v>28932</v>
      </c>
      <c r="C8007" s="9" t="s">
        <v>23182</v>
      </c>
      <c r="D8007" s="10" t="s">
        <v>28933</v>
      </c>
      <c r="E8007" s="11"/>
      <c r="F8007" s="9" t="s">
        <v>28934</v>
      </c>
      <c r="G8007" s="12">
        <v>8</v>
      </c>
      <c r="H8007" s="9" t="s">
        <v>25</v>
      </c>
      <c r="I8007" s="9" t="s">
        <v>327</v>
      </c>
      <c r="J8007" s="12">
        <v>2</v>
      </c>
      <c r="K8007" s="13">
        <v>43009</v>
      </c>
      <c r="L8007" s="86">
        <f>(Tabla2[[#This Row],[release_year]]-'VARIANZA Y DES. EST'!$L$11)^2</f>
        <v>7.9512857435875226</v>
      </c>
      <c r="M8007" s="12">
        <v>2017</v>
      </c>
      <c r="N8007" s="9" t="s">
        <v>110</v>
      </c>
      <c r="O8007" s="9" t="s">
        <v>23191</v>
      </c>
      <c r="P8007" s="12">
        <v>1</v>
      </c>
      <c r="Q8007" s="12" t="s">
        <v>28</v>
      </c>
      <c r="R8007" s="12"/>
      <c r="S8007" s="12">
        <v>1</v>
      </c>
      <c r="T8007" s="9" t="s">
        <v>23268</v>
      </c>
      <c r="U8007" s="9" t="s">
        <v>23264</v>
      </c>
      <c r="V8007" s="9" t="s">
        <v>23268</v>
      </c>
      <c r="W8007" s="14">
        <v>2</v>
      </c>
    </row>
    <row r="8008" spans="1:23" x14ac:dyDescent="0.25">
      <c r="A8008" s="8">
        <v>5243</v>
      </c>
      <c r="B8008" s="9" t="s">
        <v>28935</v>
      </c>
      <c r="C8008" s="9" t="s">
        <v>23182</v>
      </c>
      <c r="D8008" s="10" t="s">
        <v>28936</v>
      </c>
      <c r="E8008" s="11"/>
      <c r="F8008" s="9" t="s">
        <v>28937</v>
      </c>
      <c r="G8008" s="12">
        <v>5</v>
      </c>
      <c r="H8008" s="12"/>
      <c r="I8008" s="9"/>
      <c r="J8008" s="12">
        <v>0</v>
      </c>
      <c r="K8008" s="13">
        <v>43009</v>
      </c>
      <c r="L8008" s="86">
        <f>(Tabla2[[#This Row],[release_year]]-'VARIANZA Y DES. EST'!$L$11)^2</f>
        <v>4.7532614447336705</v>
      </c>
      <c r="M8008" s="12">
        <v>2012</v>
      </c>
      <c r="N8008" s="9" t="s">
        <v>35</v>
      </c>
      <c r="O8008" s="9" t="s">
        <v>23191</v>
      </c>
      <c r="P8008" s="12">
        <v>1</v>
      </c>
      <c r="Q8008" s="12" t="s">
        <v>28</v>
      </c>
      <c r="R8008" s="12"/>
      <c r="S8008" s="12">
        <v>1</v>
      </c>
      <c r="T8008" s="9" t="s">
        <v>23281</v>
      </c>
      <c r="U8008" s="9" t="s">
        <v>23187</v>
      </c>
      <c r="V8008" s="9" t="s">
        <v>23281</v>
      </c>
      <c r="W8008" s="14">
        <v>2</v>
      </c>
    </row>
    <row r="8009" spans="1:23" x14ac:dyDescent="0.25">
      <c r="A8009" s="8">
        <v>5244</v>
      </c>
      <c r="B8009" s="9" t="s">
        <v>28938</v>
      </c>
      <c r="C8009" s="9" t="s">
        <v>23182</v>
      </c>
      <c r="D8009" s="10" t="s">
        <v>28939</v>
      </c>
      <c r="E8009" s="11"/>
      <c r="F8009" s="9"/>
      <c r="G8009" s="12">
        <v>0</v>
      </c>
      <c r="H8009" s="9" t="s">
        <v>231</v>
      </c>
      <c r="I8009" s="9" t="s">
        <v>8962</v>
      </c>
      <c r="J8009" s="12">
        <v>3</v>
      </c>
      <c r="K8009" s="13">
        <v>43009</v>
      </c>
      <c r="L8009" s="86">
        <f>(Tabla2[[#This Row],[release_year]]-'VARIANZA Y DES. EST'!$L$11)^2</f>
        <v>3.3116808838167522</v>
      </c>
      <c r="M8009" s="12">
        <v>2016</v>
      </c>
      <c r="N8009" s="9" t="s">
        <v>26</v>
      </c>
      <c r="O8009" s="9" t="s">
        <v>23185</v>
      </c>
      <c r="P8009" s="12">
        <v>2</v>
      </c>
      <c r="Q8009" s="12" t="s">
        <v>28</v>
      </c>
      <c r="R8009" s="12"/>
      <c r="S8009" s="12">
        <v>2</v>
      </c>
      <c r="T8009" s="9" t="s">
        <v>23264</v>
      </c>
      <c r="U8009" s="9" t="s">
        <v>23264</v>
      </c>
      <c r="V8009" s="9" t="s">
        <v>23264</v>
      </c>
      <c r="W8009" s="14">
        <v>1</v>
      </c>
    </row>
    <row r="8010" spans="1:23" x14ac:dyDescent="0.25">
      <c r="A8010" s="8">
        <v>5245</v>
      </c>
      <c r="B8010" s="9" t="s">
        <v>28940</v>
      </c>
      <c r="C8010" s="9" t="s">
        <v>23182</v>
      </c>
      <c r="D8010" s="10" t="s">
        <v>28941</v>
      </c>
      <c r="E8010" s="11"/>
      <c r="F8010" s="9" t="s">
        <v>28942</v>
      </c>
      <c r="G8010" s="12">
        <v>7</v>
      </c>
      <c r="H8010" s="9" t="s">
        <v>25</v>
      </c>
      <c r="I8010" s="9" t="s">
        <v>25</v>
      </c>
      <c r="J8010" s="12">
        <v>1</v>
      </c>
      <c r="K8010" s="13">
        <v>43009</v>
      </c>
      <c r="L8010" s="86">
        <f>(Tabla2[[#This Row],[release_year]]-'VARIANZA Y DES. EST'!$L$11)^2</f>
        <v>103.6364225665675</v>
      </c>
      <c r="M8010" s="12">
        <v>2004</v>
      </c>
      <c r="N8010" s="9" t="s">
        <v>35</v>
      </c>
      <c r="O8010" s="9" t="s">
        <v>23227</v>
      </c>
      <c r="P8010" s="12">
        <v>4</v>
      </c>
      <c r="Q8010" s="12" t="s">
        <v>28</v>
      </c>
      <c r="R8010" s="12"/>
      <c r="S8010" s="12">
        <v>4</v>
      </c>
      <c r="T8010" s="9" t="s">
        <v>25000</v>
      </c>
      <c r="U8010" s="9" t="s">
        <v>23670</v>
      </c>
      <c r="V8010" s="9" t="s">
        <v>25000</v>
      </c>
      <c r="W8010" s="14">
        <v>3</v>
      </c>
    </row>
    <row r="8011" spans="1:23" x14ac:dyDescent="0.25">
      <c r="A8011" s="8">
        <v>5246</v>
      </c>
      <c r="B8011" s="9" t="s">
        <v>28943</v>
      </c>
      <c r="C8011" s="9" t="s">
        <v>23182</v>
      </c>
      <c r="D8011" s="10" t="s">
        <v>28944</v>
      </c>
      <c r="E8011" s="11"/>
      <c r="F8011" s="9" t="s">
        <v>28945</v>
      </c>
      <c r="G8011" s="12">
        <v>11</v>
      </c>
      <c r="H8011" s="9" t="s">
        <v>25</v>
      </c>
      <c r="I8011" s="9" t="s">
        <v>25</v>
      </c>
      <c r="J8011" s="12">
        <v>1</v>
      </c>
      <c r="K8011" s="13">
        <v>43009</v>
      </c>
      <c r="L8011" s="86">
        <f>(Tabla2[[#This Row],[release_year]]-'VARIANZA Y DES. EST'!$L$11)^2</f>
        <v>201.07800312748444</v>
      </c>
      <c r="M8011" s="12">
        <v>2000</v>
      </c>
      <c r="N8011" s="9" t="s">
        <v>82</v>
      </c>
      <c r="O8011" s="9" t="s">
        <v>23529</v>
      </c>
      <c r="P8011" s="12">
        <v>7</v>
      </c>
      <c r="Q8011" s="12" t="s">
        <v>28</v>
      </c>
      <c r="R8011" s="12"/>
      <c r="S8011" s="12">
        <v>7</v>
      </c>
      <c r="T8011" s="9" t="s">
        <v>23680</v>
      </c>
      <c r="U8011" s="9" t="s">
        <v>23566</v>
      </c>
      <c r="V8011" s="9" t="s">
        <v>23680</v>
      </c>
      <c r="W8011" s="14">
        <v>2</v>
      </c>
    </row>
    <row r="8012" spans="1:23" x14ac:dyDescent="0.25">
      <c r="A8012" s="8">
        <v>5247</v>
      </c>
      <c r="B8012" s="9" t="s">
        <v>28946</v>
      </c>
      <c r="C8012" s="9" t="s">
        <v>23182</v>
      </c>
      <c r="D8012" s="9" t="s">
        <v>28947</v>
      </c>
      <c r="E8012" s="9"/>
      <c r="F8012" s="9" t="s">
        <v>28948</v>
      </c>
      <c r="G8012" s="12">
        <v>4</v>
      </c>
      <c r="H8012" s="9" t="s">
        <v>1889</v>
      </c>
      <c r="I8012" s="9" t="s">
        <v>1889</v>
      </c>
      <c r="J8012" s="12">
        <v>1</v>
      </c>
      <c r="K8012" s="13">
        <v>43009</v>
      </c>
      <c r="L8012" s="86">
        <f>(Tabla2[[#This Row],[release_year]]-'VARIANZA Y DES. EST'!$L$11)^2</f>
        <v>1.3928663045044412</v>
      </c>
      <c r="M8012" s="12">
        <v>2013</v>
      </c>
      <c r="N8012" s="9" t="s">
        <v>35</v>
      </c>
      <c r="O8012" s="9" t="s">
        <v>23191</v>
      </c>
      <c r="P8012" s="12">
        <v>1</v>
      </c>
      <c r="Q8012" s="12" t="s">
        <v>28</v>
      </c>
      <c r="R8012" s="12"/>
      <c r="S8012" s="12">
        <v>1</v>
      </c>
      <c r="T8012" s="9" t="s">
        <v>23558</v>
      </c>
      <c r="U8012" s="9" t="s">
        <v>23187</v>
      </c>
      <c r="V8012" s="9" t="s">
        <v>23558</v>
      </c>
      <c r="W8012" s="14">
        <v>3</v>
      </c>
    </row>
    <row r="8013" spans="1:23" x14ac:dyDescent="0.25">
      <c r="A8013" s="8">
        <v>5248</v>
      </c>
      <c r="B8013" s="9" t="s">
        <v>28949</v>
      </c>
      <c r="C8013" s="9" t="s">
        <v>23182</v>
      </c>
      <c r="D8013" s="10" t="s">
        <v>28950</v>
      </c>
      <c r="E8013" s="11"/>
      <c r="F8013" s="9" t="s">
        <v>28951</v>
      </c>
      <c r="G8013" s="12">
        <v>9</v>
      </c>
      <c r="H8013" s="9" t="s">
        <v>1889</v>
      </c>
      <c r="I8013" s="9" t="s">
        <v>1889</v>
      </c>
      <c r="J8013" s="12">
        <v>1</v>
      </c>
      <c r="K8013" s="13">
        <v>43009</v>
      </c>
      <c r="L8013" s="86">
        <f>(Tabla2[[#This Row],[release_year]]-'VARIANZA Y DES. EST'!$L$11)^2</f>
        <v>26.834446865421359</v>
      </c>
      <c r="M8013" s="12">
        <v>2009</v>
      </c>
      <c r="N8013" s="9" t="s">
        <v>35</v>
      </c>
      <c r="O8013" s="9" t="s">
        <v>23191</v>
      </c>
      <c r="P8013" s="12">
        <v>1</v>
      </c>
      <c r="Q8013" s="12" t="s">
        <v>28</v>
      </c>
      <c r="R8013" s="12"/>
      <c r="S8013" s="12">
        <v>1</v>
      </c>
      <c r="T8013" s="9" t="s">
        <v>23558</v>
      </c>
      <c r="U8013" s="9" t="s">
        <v>23187</v>
      </c>
      <c r="V8013" s="9" t="s">
        <v>23558</v>
      </c>
      <c r="W8013" s="14">
        <v>3</v>
      </c>
    </row>
    <row r="8014" spans="1:23" x14ac:dyDescent="0.25">
      <c r="A8014" s="8">
        <v>5251</v>
      </c>
      <c r="B8014" s="9" t="s">
        <v>28952</v>
      </c>
      <c r="C8014" s="9" t="s">
        <v>23182</v>
      </c>
      <c r="D8014" s="10" t="s">
        <v>28953</v>
      </c>
      <c r="E8014" s="11"/>
      <c r="F8014" s="9" t="s">
        <v>28954</v>
      </c>
      <c r="G8014" s="12">
        <v>9</v>
      </c>
      <c r="H8014" s="9" t="s">
        <v>4237</v>
      </c>
      <c r="I8014" s="9" t="s">
        <v>4237</v>
      </c>
      <c r="J8014" s="12">
        <v>1</v>
      </c>
      <c r="K8014" s="13">
        <v>43009</v>
      </c>
      <c r="L8014" s="86">
        <f>(Tabla2[[#This Row],[release_year]]-'VARIANZA Y DES. EST'!$L$11)^2</f>
        <v>7.9512857435875226</v>
      </c>
      <c r="M8014" s="12">
        <v>2017</v>
      </c>
      <c r="N8014" s="9" t="s">
        <v>35</v>
      </c>
      <c r="O8014" s="9" t="s">
        <v>23191</v>
      </c>
      <c r="P8014" s="12">
        <v>1</v>
      </c>
      <c r="Q8014" s="12" t="s">
        <v>28</v>
      </c>
      <c r="R8014" s="12"/>
      <c r="S8014" s="12">
        <v>1</v>
      </c>
      <c r="T8014" s="9" t="s">
        <v>23281</v>
      </c>
      <c r="U8014" s="9" t="s">
        <v>23187</v>
      </c>
      <c r="V8014" s="9" t="s">
        <v>23281</v>
      </c>
      <c r="W8014" s="14">
        <v>2</v>
      </c>
    </row>
    <row r="8015" spans="1:23" x14ac:dyDescent="0.25">
      <c r="A8015" s="8">
        <v>5252</v>
      </c>
      <c r="B8015" s="9" t="s">
        <v>28955</v>
      </c>
      <c r="C8015" s="9" t="s">
        <v>23182</v>
      </c>
      <c r="D8015" s="10" t="s">
        <v>28956</v>
      </c>
      <c r="E8015" s="19"/>
      <c r="F8015" s="11"/>
      <c r="G8015" s="12">
        <v>0</v>
      </c>
      <c r="H8015" s="9" t="s">
        <v>126</v>
      </c>
      <c r="I8015" s="9" t="s">
        <v>126</v>
      </c>
      <c r="J8015" s="12">
        <v>1</v>
      </c>
      <c r="K8015" s="13">
        <v>43008</v>
      </c>
      <c r="L8015" s="86">
        <f>(Tabla2[[#This Row],[release_year]]-'VARIANZA Y DES. EST'!$L$11)^2</f>
        <v>7.9512857435875226</v>
      </c>
      <c r="M8015" s="12">
        <v>2017</v>
      </c>
      <c r="N8015" s="9" t="s">
        <v>76</v>
      </c>
      <c r="O8015" s="9" t="s">
        <v>23191</v>
      </c>
      <c r="P8015" s="12">
        <v>1</v>
      </c>
      <c r="Q8015" s="12" t="s">
        <v>28</v>
      </c>
      <c r="R8015" s="12"/>
      <c r="S8015" s="12">
        <v>1</v>
      </c>
      <c r="T8015" s="9" t="s">
        <v>23309</v>
      </c>
      <c r="U8015" s="9" t="s">
        <v>23213</v>
      </c>
      <c r="V8015" s="9" t="s">
        <v>23309</v>
      </c>
      <c r="W8015" s="14">
        <v>3</v>
      </c>
    </row>
    <row r="8016" spans="1:23" x14ac:dyDescent="0.25">
      <c r="A8016" s="8">
        <v>5255</v>
      </c>
      <c r="B8016" s="9" t="s">
        <v>28957</v>
      </c>
      <c r="C8016" s="9" t="s">
        <v>23182</v>
      </c>
      <c r="D8016" s="9" t="s">
        <v>28958</v>
      </c>
      <c r="E8016" s="9"/>
      <c r="F8016" s="9" t="s">
        <v>28959</v>
      </c>
      <c r="G8016" s="12">
        <v>4</v>
      </c>
      <c r="H8016" s="12"/>
      <c r="I8016" s="9"/>
      <c r="J8016" s="12">
        <v>0</v>
      </c>
      <c r="K8016" s="13">
        <v>43007</v>
      </c>
      <c r="L8016" s="86">
        <f>(Tabla2[[#This Row],[release_year]]-'VARIANZA Y DES. EST'!$L$11)^2</f>
        <v>0.67207602404598188</v>
      </c>
      <c r="M8016" s="12">
        <v>2015</v>
      </c>
      <c r="N8016" s="9" t="s">
        <v>82</v>
      </c>
      <c r="O8016" s="9" t="s">
        <v>23191</v>
      </c>
      <c r="P8016" s="12">
        <v>1</v>
      </c>
      <c r="Q8016" s="12" t="s">
        <v>28</v>
      </c>
      <c r="R8016" s="12"/>
      <c r="S8016" s="12">
        <v>1</v>
      </c>
      <c r="T8016" s="9" t="s">
        <v>23477</v>
      </c>
      <c r="U8016" s="9" t="s">
        <v>23187</v>
      </c>
      <c r="V8016" s="9" t="s">
        <v>23477</v>
      </c>
      <c r="W8016" s="14">
        <v>3</v>
      </c>
    </row>
    <row r="8017" spans="1:23" x14ac:dyDescent="0.25">
      <c r="A8017" s="8">
        <v>5258</v>
      </c>
      <c r="B8017" s="9" t="s">
        <v>28960</v>
      </c>
      <c r="C8017" s="9" t="s">
        <v>23182</v>
      </c>
      <c r="D8017" s="10" t="s">
        <v>28961</v>
      </c>
      <c r="E8017" s="11"/>
      <c r="F8017" s="9" t="s">
        <v>28962</v>
      </c>
      <c r="G8017" s="12">
        <v>1</v>
      </c>
      <c r="H8017" s="9" t="s">
        <v>126</v>
      </c>
      <c r="I8017" s="9" t="s">
        <v>126</v>
      </c>
      <c r="J8017" s="12">
        <v>1</v>
      </c>
      <c r="K8017" s="13">
        <v>43007</v>
      </c>
      <c r="L8017" s="86">
        <f>(Tabla2[[#This Row],[release_year]]-'VARIANZA Y DES. EST'!$L$11)^2</f>
        <v>7.9512857435875226</v>
      </c>
      <c r="M8017" s="12">
        <v>2017</v>
      </c>
      <c r="N8017" s="9" t="s">
        <v>35</v>
      </c>
      <c r="O8017" s="9" t="s">
        <v>23191</v>
      </c>
      <c r="P8017" s="12">
        <v>1</v>
      </c>
      <c r="Q8017" s="12" t="s">
        <v>28</v>
      </c>
      <c r="R8017" s="12"/>
      <c r="S8017" s="12">
        <v>1</v>
      </c>
      <c r="T8017" s="9" t="s">
        <v>23309</v>
      </c>
      <c r="U8017" s="9" t="s">
        <v>23213</v>
      </c>
      <c r="V8017" s="9" t="s">
        <v>23309</v>
      </c>
      <c r="W8017" s="14">
        <v>3</v>
      </c>
    </row>
    <row r="8018" spans="1:23" x14ac:dyDescent="0.25">
      <c r="A8018" s="8">
        <v>5259</v>
      </c>
      <c r="B8018" s="9" t="s">
        <v>28963</v>
      </c>
      <c r="C8018" s="9" t="s">
        <v>23182</v>
      </c>
      <c r="D8018" s="9" t="s">
        <v>28964</v>
      </c>
      <c r="E8018" s="9"/>
      <c r="F8018" s="9" t="s">
        <v>28965</v>
      </c>
      <c r="G8018" s="12">
        <v>4</v>
      </c>
      <c r="H8018" s="9" t="s">
        <v>25</v>
      </c>
      <c r="I8018" s="9" t="s">
        <v>25</v>
      </c>
      <c r="J8018" s="12">
        <v>1</v>
      </c>
      <c r="K8018" s="13">
        <v>43007</v>
      </c>
      <c r="L8018" s="86">
        <f>(Tabla2[[#This Row],[release_year]]-'VARIANZA Y DES. EST'!$L$11)^2</f>
        <v>7.9512857435875226</v>
      </c>
      <c r="M8018" s="12">
        <v>2017</v>
      </c>
      <c r="N8018" s="9" t="s">
        <v>76</v>
      </c>
      <c r="O8018" s="9" t="s">
        <v>23185</v>
      </c>
      <c r="P8018" s="12">
        <v>2</v>
      </c>
      <c r="Q8018" s="12" t="s">
        <v>28</v>
      </c>
      <c r="R8018" s="12"/>
      <c r="S8018" s="12">
        <v>2</v>
      </c>
      <c r="T8018" s="9" t="s">
        <v>23229</v>
      </c>
      <c r="U8018" s="9" t="s">
        <v>23229</v>
      </c>
      <c r="V8018" s="9" t="s">
        <v>23229</v>
      </c>
      <c r="W8018" s="14">
        <v>1</v>
      </c>
    </row>
    <row r="8019" spans="1:23" x14ac:dyDescent="0.25">
      <c r="A8019" s="8">
        <v>5260</v>
      </c>
      <c r="B8019" s="9" t="s">
        <v>28966</v>
      </c>
      <c r="C8019" s="9" t="s">
        <v>23182</v>
      </c>
      <c r="D8019" s="9" t="s">
        <v>28967</v>
      </c>
      <c r="E8019" s="18"/>
      <c r="F8019" s="9" t="s">
        <v>28968</v>
      </c>
      <c r="G8019" s="12">
        <v>6</v>
      </c>
      <c r="H8019" s="12"/>
      <c r="I8019" s="9"/>
      <c r="J8019" s="12">
        <v>0</v>
      </c>
      <c r="K8019" s="13">
        <v>43007</v>
      </c>
      <c r="L8019" s="86">
        <f>(Tabla2[[#This Row],[release_year]]-'VARIANZA Y DES. EST'!$L$11)^2</f>
        <v>3.2471164275211517E-2</v>
      </c>
      <c r="M8019" s="12">
        <v>2014</v>
      </c>
      <c r="N8019" s="9" t="s">
        <v>82</v>
      </c>
      <c r="O8019" s="9" t="s">
        <v>23191</v>
      </c>
      <c r="P8019" s="12">
        <v>1</v>
      </c>
      <c r="Q8019" s="12" t="s">
        <v>28</v>
      </c>
      <c r="R8019" s="12"/>
      <c r="S8019" s="12">
        <v>1</v>
      </c>
      <c r="T8019" s="9" t="s">
        <v>23281</v>
      </c>
      <c r="U8019" s="9" t="s">
        <v>23187</v>
      </c>
      <c r="V8019" s="9" t="s">
        <v>23281</v>
      </c>
      <c r="W8019" s="14">
        <v>2</v>
      </c>
    </row>
    <row r="8020" spans="1:23" x14ac:dyDescent="0.25">
      <c r="A8020" s="8">
        <v>5263</v>
      </c>
      <c r="B8020" s="9" t="s">
        <v>28969</v>
      </c>
      <c r="C8020" s="9" t="s">
        <v>23182</v>
      </c>
      <c r="D8020" s="10" t="s">
        <v>28970</v>
      </c>
      <c r="E8020" s="11"/>
      <c r="F8020" s="9" t="s">
        <v>28971</v>
      </c>
      <c r="G8020" s="12">
        <v>6</v>
      </c>
      <c r="H8020" s="9" t="s">
        <v>25</v>
      </c>
      <c r="I8020" s="9" t="s">
        <v>1636</v>
      </c>
      <c r="J8020" s="12">
        <v>2</v>
      </c>
      <c r="K8020" s="13">
        <v>43004</v>
      </c>
      <c r="L8020" s="86">
        <f>(Tabla2[[#This Row],[release_year]]-'VARIANZA Y DES. EST'!$L$11)^2</f>
        <v>7.9512857435875226</v>
      </c>
      <c r="M8020" s="12">
        <v>2017</v>
      </c>
      <c r="N8020" s="9" t="s">
        <v>35</v>
      </c>
      <c r="O8020" s="9" t="s">
        <v>23227</v>
      </c>
      <c r="P8020" s="12">
        <v>4</v>
      </c>
      <c r="Q8020" s="12" t="s">
        <v>28</v>
      </c>
      <c r="R8020" s="12"/>
      <c r="S8020" s="12">
        <v>4</v>
      </c>
      <c r="T8020" s="9" t="s">
        <v>23470</v>
      </c>
      <c r="U8020" s="9" t="s">
        <v>23187</v>
      </c>
      <c r="V8020" s="9" t="s">
        <v>23470</v>
      </c>
      <c r="W8020" s="14">
        <v>2</v>
      </c>
    </row>
    <row r="8021" spans="1:23" x14ac:dyDescent="0.25">
      <c r="A8021" s="8">
        <v>5264</v>
      </c>
      <c r="B8021" s="9" t="s">
        <v>28972</v>
      </c>
      <c r="C8021" s="9" t="s">
        <v>23182</v>
      </c>
      <c r="D8021" s="9" t="s">
        <v>28973</v>
      </c>
      <c r="E8021" s="9"/>
      <c r="F8021" s="9" t="s">
        <v>28974</v>
      </c>
      <c r="G8021" s="12">
        <v>7</v>
      </c>
      <c r="H8021" s="9" t="s">
        <v>160</v>
      </c>
      <c r="I8021" s="9" t="s">
        <v>160</v>
      </c>
      <c r="J8021" s="12">
        <v>1</v>
      </c>
      <c r="K8021" s="13">
        <v>43003</v>
      </c>
      <c r="L8021" s="86">
        <f>(Tabla2[[#This Row],[release_year]]-'VARIANZA Y DES. EST'!$L$11)^2</f>
        <v>7.9512857435875226</v>
      </c>
      <c r="M8021" s="12">
        <v>2017</v>
      </c>
      <c r="N8021" s="9" t="s">
        <v>35</v>
      </c>
      <c r="O8021" s="9" t="s">
        <v>23255</v>
      </c>
      <c r="P8021" s="12">
        <v>3</v>
      </c>
      <c r="Q8021" s="12" t="s">
        <v>28</v>
      </c>
      <c r="R8021" s="12"/>
      <c r="S8021" s="12">
        <v>3</v>
      </c>
      <c r="T8021" s="9" t="s">
        <v>28975</v>
      </c>
      <c r="U8021" s="9" t="s">
        <v>28976</v>
      </c>
      <c r="V8021" s="9" t="s">
        <v>28975</v>
      </c>
      <c r="W8021" s="14">
        <v>2</v>
      </c>
    </row>
    <row r="8022" spans="1:23" x14ac:dyDescent="0.25">
      <c r="A8022" s="8">
        <v>5273</v>
      </c>
      <c r="B8022" s="9" t="s">
        <v>28977</v>
      </c>
      <c r="C8022" s="9" t="s">
        <v>23182</v>
      </c>
      <c r="D8022" s="10" t="s">
        <v>28978</v>
      </c>
      <c r="E8022" s="11"/>
      <c r="F8022" s="9" t="s">
        <v>28979</v>
      </c>
      <c r="G8022" s="12">
        <v>4</v>
      </c>
      <c r="H8022" s="9" t="s">
        <v>25</v>
      </c>
      <c r="I8022" s="9" t="s">
        <v>25</v>
      </c>
      <c r="J8022" s="12">
        <v>1</v>
      </c>
      <c r="K8022" s="13">
        <v>42993</v>
      </c>
      <c r="L8022" s="86">
        <f>(Tabla2[[#This Row],[release_year]]-'VARIANZA Y DES. EST'!$L$11)^2</f>
        <v>7.9512857435875226</v>
      </c>
      <c r="M8022" s="12">
        <v>2017</v>
      </c>
      <c r="N8022" s="9" t="s">
        <v>26</v>
      </c>
      <c r="O8022" s="9" t="s">
        <v>23185</v>
      </c>
      <c r="P8022" s="12">
        <v>2</v>
      </c>
      <c r="Q8022" s="12" t="s">
        <v>28</v>
      </c>
      <c r="R8022" s="12"/>
      <c r="S8022" s="12">
        <v>2</v>
      </c>
      <c r="T8022" s="9" t="s">
        <v>23264</v>
      </c>
      <c r="U8022" s="9" t="s">
        <v>23264</v>
      </c>
      <c r="V8022" s="9" t="s">
        <v>23264</v>
      </c>
      <c r="W8022" s="14">
        <v>1</v>
      </c>
    </row>
    <row r="8023" spans="1:23" x14ac:dyDescent="0.25">
      <c r="A8023" s="8">
        <v>5275</v>
      </c>
      <c r="B8023" s="9" t="s">
        <v>28980</v>
      </c>
      <c r="C8023" s="9" t="s">
        <v>23182</v>
      </c>
      <c r="D8023" s="9" t="s">
        <v>28981</v>
      </c>
      <c r="E8023" s="9"/>
      <c r="F8023" s="9" t="s">
        <v>28982</v>
      </c>
      <c r="G8023" s="12">
        <v>10</v>
      </c>
      <c r="H8023" s="9" t="s">
        <v>279</v>
      </c>
      <c r="I8023" s="9" t="s">
        <v>279</v>
      </c>
      <c r="J8023" s="12">
        <v>1</v>
      </c>
      <c r="K8023" s="13">
        <v>42991</v>
      </c>
      <c r="L8023" s="86">
        <f>(Tabla2[[#This Row],[release_year]]-'VARIANZA Y DES. EST'!$L$11)^2</f>
        <v>7.9512857435875226</v>
      </c>
      <c r="M8023" s="12">
        <v>2017</v>
      </c>
      <c r="N8023" s="9" t="s">
        <v>76</v>
      </c>
      <c r="O8023" s="9" t="s">
        <v>23529</v>
      </c>
      <c r="P8023" s="12">
        <v>7</v>
      </c>
      <c r="Q8023" s="12" t="s">
        <v>28</v>
      </c>
      <c r="R8023" s="12"/>
      <c r="S8023" s="12">
        <v>7</v>
      </c>
      <c r="T8023" s="9" t="s">
        <v>23228</v>
      </c>
      <c r="U8023" s="9" t="s">
        <v>23229</v>
      </c>
      <c r="V8023" s="9" t="s">
        <v>23228</v>
      </c>
      <c r="W8023" s="14">
        <v>2</v>
      </c>
    </row>
    <row r="8024" spans="1:23" x14ac:dyDescent="0.25">
      <c r="A8024" s="8">
        <v>5279</v>
      </c>
      <c r="B8024" s="9" t="s">
        <v>28983</v>
      </c>
      <c r="C8024" s="9" t="s">
        <v>23182</v>
      </c>
      <c r="D8024" s="9" t="s">
        <v>28984</v>
      </c>
      <c r="E8024" s="9"/>
      <c r="F8024" s="9" t="s">
        <v>28985</v>
      </c>
      <c r="G8024" s="12">
        <v>5</v>
      </c>
      <c r="H8024" s="9" t="s">
        <v>390</v>
      </c>
      <c r="I8024" s="9" t="s">
        <v>390</v>
      </c>
      <c r="J8024" s="12">
        <v>1</v>
      </c>
      <c r="K8024" s="13">
        <v>42986</v>
      </c>
      <c r="L8024" s="86">
        <f>(Tabla2[[#This Row],[release_year]]-'VARIANZA Y DES. EST'!$L$11)^2</f>
        <v>3.3116808838167522</v>
      </c>
      <c r="M8024" s="12">
        <v>2016</v>
      </c>
      <c r="N8024" s="9" t="s">
        <v>76</v>
      </c>
      <c r="O8024" s="9" t="s">
        <v>23191</v>
      </c>
      <c r="P8024" s="12">
        <v>1</v>
      </c>
      <c r="Q8024" s="12" t="s">
        <v>28</v>
      </c>
      <c r="R8024" s="12"/>
      <c r="S8024" s="12">
        <v>1</v>
      </c>
      <c r="T8024" s="9" t="s">
        <v>23370</v>
      </c>
      <c r="U8024" s="9" t="s">
        <v>23193</v>
      </c>
      <c r="V8024" s="9" t="s">
        <v>23370</v>
      </c>
      <c r="W8024" s="14">
        <v>3</v>
      </c>
    </row>
    <row r="8025" spans="1:23" x14ac:dyDescent="0.25">
      <c r="A8025" s="8">
        <v>5281</v>
      </c>
      <c r="B8025" s="9" t="s">
        <v>28986</v>
      </c>
      <c r="C8025" s="9" t="s">
        <v>23182</v>
      </c>
      <c r="D8025" s="9" t="s">
        <v>28987</v>
      </c>
      <c r="E8025" s="18"/>
      <c r="F8025" s="9"/>
      <c r="G8025" s="12">
        <v>0</v>
      </c>
      <c r="H8025" s="9" t="s">
        <v>25</v>
      </c>
      <c r="I8025" s="9" t="s">
        <v>25</v>
      </c>
      <c r="J8025" s="12">
        <v>1</v>
      </c>
      <c r="K8025" s="13">
        <v>42986</v>
      </c>
      <c r="L8025" s="86">
        <f>(Tabla2[[#This Row],[release_year]]-'VARIANZA Y DES. EST'!$L$11)^2</f>
        <v>7.9512857435875226</v>
      </c>
      <c r="M8025" s="12">
        <v>2017</v>
      </c>
      <c r="N8025" s="9" t="s">
        <v>76</v>
      </c>
      <c r="O8025" s="9" t="s">
        <v>23191</v>
      </c>
      <c r="P8025" s="12">
        <v>1</v>
      </c>
      <c r="Q8025" s="12" t="s">
        <v>28</v>
      </c>
      <c r="R8025" s="12"/>
      <c r="S8025" s="12">
        <v>1</v>
      </c>
      <c r="T8025" s="9" t="s">
        <v>23356</v>
      </c>
      <c r="U8025" s="9" t="s">
        <v>23197</v>
      </c>
      <c r="V8025" s="9" t="s">
        <v>23356</v>
      </c>
      <c r="W8025" s="14">
        <v>2</v>
      </c>
    </row>
    <row r="8026" spans="1:23" x14ac:dyDescent="0.25">
      <c r="A8026" s="8">
        <v>5285</v>
      </c>
      <c r="B8026" s="9" t="s">
        <v>28988</v>
      </c>
      <c r="C8026" s="9" t="s">
        <v>23182</v>
      </c>
      <c r="D8026" s="10" t="s">
        <v>28989</v>
      </c>
      <c r="E8026" s="11"/>
      <c r="F8026" s="9" t="s">
        <v>28990</v>
      </c>
      <c r="G8026" s="12">
        <v>6</v>
      </c>
      <c r="H8026" s="9" t="s">
        <v>25</v>
      </c>
      <c r="I8026" s="9" t="s">
        <v>25</v>
      </c>
      <c r="J8026" s="12">
        <v>1</v>
      </c>
      <c r="K8026" s="13">
        <v>42983</v>
      </c>
      <c r="L8026" s="86">
        <f>(Tabla2[[#This Row],[release_year]]-'VARIANZA Y DES. EST'!$L$11)^2</f>
        <v>3.3116808838167522</v>
      </c>
      <c r="M8026" s="12">
        <v>2016</v>
      </c>
      <c r="N8026" s="9" t="s">
        <v>82</v>
      </c>
      <c r="O8026" s="9" t="s">
        <v>23191</v>
      </c>
      <c r="P8026" s="12">
        <v>1</v>
      </c>
      <c r="Q8026" s="12" t="s">
        <v>28</v>
      </c>
      <c r="R8026" s="12"/>
      <c r="S8026" s="12">
        <v>1</v>
      </c>
      <c r="T8026" s="9" t="s">
        <v>24126</v>
      </c>
      <c r="U8026" s="9" t="s">
        <v>23747</v>
      </c>
      <c r="V8026" s="9" t="s">
        <v>24126</v>
      </c>
      <c r="W8026" s="14">
        <v>3</v>
      </c>
    </row>
    <row r="8027" spans="1:23" x14ac:dyDescent="0.25">
      <c r="A8027" s="8">
        <v>5286</v>
      </c>
      <c r="B8027" s="9" t="s">
        <v>28991</v>
      </c>
      <c r="C8027" s="9" t="s">
        <v>23182</v>
      </c>
      <c r="D8027" s="9" t="s">
        <v>28992</v>
      </c>
      <c r="E8027" s="9"/>
      <c r="F8027" s="9" t="s">
        <v>28993</v>
      </c>
      <c r="G8027" s="12">
        <v>13</v>
      </c>
      <c r="H8027" s="9" t="s">
        <v>25</v>
      </c>
      <c r="I8027" s="9" t="s">
        <v>25</v>
      </c>
      <c r="J8027" s="12">
        <v>1</v>
      </c>
      <c r="K8027" s="13">
        <v>42983</v>
      </c>
      <c r="L8027" s="86">
        <f>(Tabla2[[#This Row],[release_year]]-'VARIANZA Y DES. EST'!$L$11)^2</f>
        <v>7.9512857435875226</v>
      </c>
      <c r="M8027" s="12">
        <v>2017</v>
      </c>
      <c r="N8027" s="9" t="s">
        <v>35</v>
      </c>
      <c r="O8027" s="9" t="s">
        <v>23227</v>
      </c>
      <c r="P8027" s="12">
        <v>4</v>
      </c>
      <c r="Q8027" s="12" t="s">
        <v>28</v>
      </c>
      <c r="R8027" s="12"/>
      <c r="S8027" s="12">
        <v>4</v>
      </c>
      <c r="T8027" s="9" t="s">
        <v>23206</v>
      </c>
      <c r="U8027" s="9" t="s">
        <v>23206</v>
      </c>
      <c r="V8027" s="9" t="s">
        <v>23206</v>
      </c>
      <c r="W8027" s="14">
        <v>1</v>
      </c>
    </row>
    <row r="8028" spans="1:23" x14ac:dyDescent="0.25">
      <c r="A8028" s="8">
        <v>5287</v>
      </c>
      <c r="B8028" s="9" t="s">
        <v>28994</v>
      </c>
      <c r="C8028" s="9" t="s">
        <v>23182</v>
      </c>
      <c r="D8028" s="9" t="s">
        <v>28995</v>
      </c>
      <c r="E8028" s="9"/>
      <c r="F8028" s="9" t="s">
        <v>28996</v>
      </c>
      <c r="G8028" s="12">
        <v>7</v>
      </c>
      <c r="H8028" s="9" t="s">
        <v>25</v>
      </c>
      <c r="I8028" s="9" t="s">
        <v>25</v>
      </c>
      <c r="J8028" s="12">
        <v>1</v>
      </c>
      <c r="K8028" s="13">
        <v>42982</v>
      </c>
      <c r="L8028" s="86">
        <f>(Tabla2[[#This Row],[release_year]]-'VARIANZA Y DES. EST'!$L$11)^2</f>
        <v>3.3116808838167522</v>
      </c>
      <c r="M8028" s="12">
        <v>2016</v>
      </c>
      <c r="N8028" s="9" t="s">
        <v>35</v>
      </c>
      <c r="O8028" s="9" t="s">
        <v>23191</v>
      </c>
      <c r="P8028" s="12">
        <v>1</v>
      </c>
      <c r="Q8028" s="12" t="s">
        <v>28</v>
      </c>
      <c r="R8028" s="12"/>
      <c r="S8028" s="12">
        <v>1</v>
      </c>
      <c r="T8028" s="9" t="s">
        <v>23464</v>
      </c>
      <c r="U8028" s="9" t="s">
        <v>23193</v>
      </c>
      <c r="V8028" s="9" t="s">
        <v>23464</v>
      </c>
      <c r="W8028" s="14">
        <v>3</v>
      </c>
    </row>
    <row r="8029" spans="1:23" x14ac:dyDescent="0.25">
      <c r="A8029" s="8">
        <v>5288</v>
      </c>
      <c r="B8029" s="9" t="s">
        <v>28997</v>
      </c>
      <c r="C8029" s="9" t="s">
        <v>23182</v>
      </c>
      <c r="D8029" s="10" t="s">
        <v>28998</v>
      </c>
      <c r="E8029" s="11"/>
      <c r="F8029" s="9" t="s">
        <v>28999</v>
      </c>
      <c r="G8029" s="12">
        <v>11</v>
      </c>
      <c r="H8029" s="9" t="s">
        <v>25</v>
      </c>
      <c r="I8029" s="9" t="s">
        <v>25</v>
      </c>
      <c r="J8029" s="12">
        <v>1</v>
      </c>
      <c r="K8029" s="13">
        <v>42982</v>
      </c>
      <c r="L8029" s="86">
        <f>(Tabla2[[#This Row],[release_year]]-'VARIANZA Y DES. EST'!$L$11)^2</f>
        <v>3.3116808838167522</v>
      </c>
      <c r="M8029" s="12">
        <v>2016</v>
      </c>
      <c r="N8029" s="9" t="s">
        <v>35</v>
      </c>
      <c r="O8029" s="9" t="s">
        <v>23813</v>
      </c>
      <c r="P8029" s="12">
        <v>8</v>
      </c>
      <c r="Q8029" s="12" t="s">
        <v>28</v>
      </c>
      <c r="R8029" s="12"/>
      <c r="S8029" s="12">
        <v>8</v>
      </c>
      <c r="T8029" s="9" t="s">
        <v>23486</v>
      </c>
      <c r="U8029" s="9" t="s">
        <v>23206</v>
      </c>
      <c r="V8029" s="9" t="s">
        <v>23486</v>
      </c>
      <c r="W8029" s="14">
        <v>3</v>
      </c>
    </row>
    <row r="8030" spans="1:23" x14ac:dyDescent="0.25">
      <c r="A8030" s="8">
        <v>5289</v>
      </c>
      <c r="B8030" s="9" t="s">
        <v>29000</v>
      </c>
      <c r="C8030" s="9" t="s">
        <v>23182</v>
      </c>
      <c r="D8030" s="10" t="s">
        <v>29001</v>
      </c>
      <c r="E8030" s="11"/>
      <c r="F8030" s="9" t="s">
        <v>29002</v>
      </c>
      <c r="G8030" s="12">
        <v>7</v>
      </c>
      <c r="H8030" s="9" t="s">
        <v>4237</v>
      </c>
      <c r="I8030" s="9" t="s">
        <v>4237</v>
      </c>
      <c r="J8030" s="12">
        <v>1</v>
      </c>
      <c r="K8030" s="13">
        <v>42979</v>
      </c>
      <c r="L8030" s="86">
        <f>(Tabla2[[#This Row],[release_year]]-'VARIANZA Y DES. EST'!$L$11)^2</f>
        <v>7.9512857435875226</v>
      </c>
      <c r="M8030" s="12">
        <v>2017</v>
      </c>
      <c r="N8030" s="9" t="s">
        <v>76</v>
      </c>
      <c r="O8030" s="9" t="s">
        <v>23191</v>
      </c>
      <c r="P8030" s="12">
        <v>1</v>
      </c>
      <c r="Q8030" s="12" t="s">
        <v>28</v>
      </c>
      <c r="R8030" s="12"/>
      <c r="S8030" s="12">
        <v>1</v>
      </c>
      <c r="T8030" s="9" t="s">
        <v>23477</v>
      </c>
      <c r="U8030" s="9" t="s">
        <v>23187</v>
      </c>
      <c r="V8030" s="9" t="s">
        <v>23477</v>
      </c>
      <c r="W8030" s="14">
        <v>3</v>
      </c>
    </row>
    <row r="8031" spans="1:23" x14ac:dyDescent="0.25">
      <c r="A8031" s="8">
        <v>5290</v>
      </c>
      <c r="B8031" s="9" t="s">
        <v>29003</v>
      </c>
      <c r="C8031" s="9" t="s">
        <v>23182</v>
      </c>
      <c r="D8031" s="10" t="s">
        <v>29004</v>
      </c>
      <c r="E8031" s="11"/>
      <c r="F8031" s="9" t="s">
        <v>29005</v>
      </c>
      <c r="G8031" s="12">
        <v>8</v>
      </c>
      <c r="H8031" s="9" t="s">
        <v>4237</v>
      </c>
      <c r="I8031" s="9" t="s">
        <v>4237</v>
      </c>
      <c r="J8031" s="12">
        <v>1</v>
      </c>
      <c r="K8031" s="13">
        <v>42979</v>
      </c>
      <c r="L8031" s="86">
        <f>(Tabla2[[#This Row],[release_year]]-'VARIANZA Y DES. EST'!$L$11)^2</f>
        <v>7.9512857435875226</v>
      </c>
      <c r="M8031" s="12">
        <v>2017</v>
      </c>
      <c r="N8031" s="9" t="s">
        <v>82</v>
      </c>
      <c r="O8031" s="9" t="s">
        <v>23191</v>
      </c>
      <c r="P8031" s="12">
        <v>1</v>
      </c>
      <c r="Q8031" s="12" t="s">
        <v>28</v>
      </c>
      <c r="R8031" s="12"/>
      <c r="S8031" s="12">
        <v>1</v>
      </c>
      <c r="T8031" s="9" t="s">
        <v>24963</v>
      </c>
      <c r="U8031" s="9" t="s">
        <v>23187</v>
      </c>
      <c r="V8031" s="9" t="s">
        <v>24963</v>
      </c>
      <c r="W8031" s="14">
        <v>3</v>
      </c>
    </row>
    <row r="8032" spans="1:23" x14ac:dyDescent="0.25">
      <c r="A8032" s="8">
        <v>5298</v>
      </c>
      <c r="B8032" s="9" t="s">
        <v>29006</v>
      </c>
      <c r="C8032" s="9" t="s">
        <v>23182</v>
      </c>
      <c r="D8032" s="10" t="s">
        <v>29007</v>
      </c>
      <c r="E8032" s="11"/>
      <c r="F8032" s="9" t="s">
        <v>29008</v>
      </c>
      <c r="G8032" s="12">
        <v>6</v>
      </c>
      <c r="H8032" s="9" t="s">
        <v>34</v>
      </c>
      <c r="I8032" s="9" t="s">
        <v>34</v>
      </c>
      <c r="J8032" s="12">
        <v>1</v>
      </c>
      <c r="K8032" s="13">
        <v>42979</v>
      </c>
      <c r="L8032" s="86">
        <f>(Tabla2[[#This Row],[release_year]]-'VARIANZA Y DES. EST'!$L$11)^2</f>
        <v>7.9512857435875226</v>
      </c>
      <c r="M8032" s="12">
        <v>2017</v>
      </c>
      <c r="N8032" s="9" t="s">
        <v>82</v>
      </c>
      <c r="O8032" s="9" t="s">
        <v>23191</v>
      </c>
      <c r="P8032" s="12">
        <v>1</v>
      </c>
      <c r="Q8032" s="12" t="s">
        <v>28</v>
      </c>
      <c r="R8032" s="12"/>
      <c r="S8032" s="12">
        <v>1</v>
      </c>
      <c r="T8032" s="9" t="s">
        <v>23281</v>
      </c>
      <c r="U8032" s="9" t="s">
        <v>23187</v>
      </c>
      <c r="V8032" s="9" t="s">
        <v>23281</v>
      </c>
      <c r="W8032" s="14">
        <v>2</v>
      </c>
    </row>
    <row r="8033" spans="1:23" x14ac:dyDescent="0.25">
      <c r="A8033" s="8">
        <v>5299</v>
      </c>
      <c r="B8033" s="9" t="s">
        <v>29009</v>
      </c>
      <c r="C8033" s="9" t="s">
        <v>23182</v>
      </c>
      <c r="D8033" s="10" t="s">
        <v>29010</v>
      </c>
      <c r="E8033" s="11"/>
      <c r="F8033" s="9" t="s">
        <v>29011</v>
      </c>
      <c r="G8033" s="12">
        <v>28</v>
      </c>
      <c r="H8033" s="9" t="s">
        <v>34</v>
      </c>
      <c r="I8033" s="9" t="s">
        <v>34</v>
      </c>
      <c r="J8033" s="12">
        <v>1</v>
      </c>
      <c r="K8033" s="13">
        <v>42979</v>
      </c>
      <c r="L8033" s="86">
        <f>(Tabla2[[#This Row],[release_year]]-'VARIANZA Y DES. EST'!$L$11)^2</f>
        <v>51.555237145879822</v>
      </c>
      <c r="M8033" s="12">
        <v>2007</v>
      </c>
      <c r="N8033" s="9" t="s">
        <v>35</v>
      </c>
      <c r="O8033" s="9" t="s">
        <v>23191</v>
      </c>
      <c r="P8033" s="12">
        <v>1</v>
      </c>
      <c r="Q8033" s="12" t="s">
        <v>28</v>
      </c>
      <c r="R8033" s="12"/>
      <c r="S8033" s="12">
        <v>1</v>
      </c>
      <c r="T8033" s="9" t="s">
        <v>23315</v>
      </c>
      <c r="U8033" s="9" t="s">
        <v>23316</v>
      </c>
      <c r="V8033" s="9" t="s">
        <v>23315</v>
      </c>
      <c r="W8033" s="14">
        <v>2</v>
      </c>
    </row>
    <row r="8034" spans="1:23" x14ac:dyDescent="0.25">
      <c r="A8034" s="8">
        <v>5300</v>
      </c>
      <c r="B8034" s="9" t="s">
        <v>29012</v>
      </c>
      <c r="C8034" s="9" t="s">
        <v>23182</v>
      </c>
      <c r="D8034" s="9" t="s">
        <v>29013</v>
      </c>
      <c r="E8034" s="9"/>
      <c r="F8034" s="9"/>
      <c r="G8034" s="12">
        <v>0</v>
      </c>
      <c r="H8034" s="9" t="s">
        <v>25</v>
      </c>
      <c r="I8034" s="9" t="s">
        <v>25</v>
      </c>
      <c r="J8034" s="12">
        <v>1</v>
      </c>
      <c r="K8034" s="13">
        <v>42979</v>
      </c>
      <c r="L8034" s="86">
        <f>(Tabla2[[#This Row],[release_year]]-'VARIANZA Y DES. EST'!$L$11)^2</f>
        <v>685.40274481023516</v>
      </c>
      <c r="M8034" s="12">
        <v>1988</v>
      </c>
      <c r="N8034" s="9" t="s">
        <v>82</v>
      </c>
      <c r="O8034" s="9" t="s">
        <v>23191</v>
      </c>
      <c r="P8034" s="12">
        <v>1</v>
      </c>
      <c r="Q8034" s="12" t="s">
        <v>28</v>
      </c>
      <c r="R8034" s="12"/>
      <c r="S8034" s="12">
        <v>1</v>
      </c>
      <c r="T8034" s="9" t="s">
        <v>23196</v>
      </c>
      <c r="U8034" s="9" t="s">
        <v>23197</v>
      </c>
      <c r="V8034" s="9" t="s">
        <v>23196</v>
      </c>
      <c r="W8034" s="14">
        <v>2</v>
      </c>
    </row>
    <row r="8035" spans="1:23" x14ac:dyDescent="0.25">
      <c r="A8035" s="8">
        <v>5302</v>
      </c>
      <c r="B8035" s="9" t="s">
        <v>29014</v>
      </c>
      <c r="C8035" s="9" t="s">
        <v>23182</v>
      </c>
      <c r="D8035" s="10" t="s">
        <v>29015</v>
      </c>
      <c r="E8035" s="11"/>
      <c r="F8035" s="9" t="s">
        <v>29016</v>
      </c>
      <c r="G8035" s="12">
        <v>9</v>
      </c>
      <c r="H8035" s="9" t="s">
        <v>25</v>
      </c>
      <c r="I8035" s="9" t="s">
        <v>25</v>
      </c>
      <c r="J8035" s="12">
        <v>1</v>
      </c>
      <c r="K8035" s="13">
        <v>42979</v>
      </c>
      <c r="L8035" s="86">
        <f>(Tabla2[[#This Row],[release_year]]-'VARIANZA Y DES. EST'!$L$11)^2</f>
        <v>7.9512857435875226</v>
      </c>
      <c r="M8035" s="12">
        <v>2017</v>
      </c>
      <c r="N8035" s="9" t="s">
        <v>110</v>
      </c>
      <c r="O8035" s="9" t="s">
        <v>23191</v>
      </c>
      <c r="P8035" s="12">
        <v>1</v>
      </c>
      <c r="Q8035" s="12" t="s">
        <v>28</v>
      </c>
      <c r="R8035" s="12"/>
      <c r="S8035" s="12">
        <v>1</v>
      </c>
      <c r="T8035" s="9" t="s">
        <v>23264</v>
      </c>
      <c r="U8035" s="9" t="s">
        <v>23264</v>
      </c>
      <c r="V8035" s="9" t="s">
        <v>23264</v>
      </c>
      <c r="W8035" s="14">
        <v>1</v>
      </c>
    </row>
    <row r="8036" spans="1:23" x14ac:dyDescent="0.25">
      <c r="A8036" s="8">
        <v>5306</v>
      </c>
      <c r="B8036" s="9" t="s">
        <v>29017</v>
      </c>
      <c r="C8036" s="9" t="s">
        <v>23182</v>
      </c>
      <c r="D8036" s="9" t="s">
        <v>29018</v>
      </c>
      <c r="E8036" s="9"/>
      <c r="F8036" s="9" t="s">
        <v>29019</v>
      </c>
      <c r="G8036" s="12">
        <v>42</v>
      </c>
      <c r="H8036" s="9" t="s">
        <v>25</v>
      </c>
      <c r="I8036" s="9" t="s">
        <v>29020</v>
      </c>
      <c r="J8036" s="12">
        <v>3</v>
      </c>
      <c r="K8036" s="13">
        <v>42979</v>
      </c>
      <c r="L8036" s="86">
        <f>(Tabla2[[#This Row],[release_year]]-'VARIANZA Y DES. EST'!$L$11)^2</f>
        <v>7.9512857435875226</v>
      </c>
      <c r="M8036" s="12">
        <v>2017</v>
      </c>
      <c r="N8036" s="9" t="s">
        <v>76</v>
      </c>
      <c r="O8036" s="9" t="s">
        <v>23255</v>
      </c>
      <c r="P8036" s="12">
        <v>3</v>
      </c>
      <c r="Q8036" s="12" t="s">
        <v>28</v>
      </c>
      <c r="R8036" s="12"/>
      <c r="S8036" s="12">
        <v>3</v>
      </c>
      <c r="T8036" s="9" t="s">
        <v>25814</v>
      </c>
      <c r="U8036" s="9" t="s">
        <v>23193</v>
      </c>
      <c r="V8036" s="9" t="s">
        <v>25814</v>
      </c>
      <c r="W8036" s="14">
        <v>3</v>
      </c>
    </row>
    <row r="8037" spans="1:23" x14ac:dyDescent="0.25">
      <c r="A8037" s="8">
        <v>5321</v>
      </c>
      <c r="B8037" s="9" t="s">
        <v>29021</v>
      </c>
      <c r="C8037" s="9" t="s">
        <v>23182</v>
      </c>
      <c r="D8037" s="9" t="s">
        <v>29022</v>
      </c>
      <c r="E8037" s="9"/>
      <c r="F8037" s="9" t="s">
        <v>29023</v>
      </c>
      <c r="G8037" s="12">
        <v>6</v>
      </c>
      <c r="H8037" s="9" t="s">
        <v>25</v>
      </c>
      <c r="I8037" s="9" t="s">
        <v>25</v>
      </c>
      <c r="J8037" s="12">
        <v>1</v>
      </c>
      <c r="K8037" s="13">
        <v>42965</v>
      </c>
      <c r="L8037" s="86">
        <f>(Tabla2[[#This Row],[release_year]]-'VARIANZA Y DES. EST'!$L$11)^2</f>
        <v>7.9512857435875226</v>
      </c>
      <c r="M8037" s="12">
        <v>2017</v>
      </c>
      <c r="N8037" s="9" t="s">
        <v>110</v>
      </c>
      <c r="O8037" s="9" t="s">
        <v>23243</v>
      </c>
      <c r="P8037" s="12">
        <v>5</v>
      </c>
      <c r="Q8037" s="12" t="s">
        <v>28</v>
      </c>
      <c r="R8037" s="12"/>
      <c r="S8037" s="12">
        <v>5</v>
      </c>
      <c r="T8037" s="9" t="s">
        <v>23264</v>
      </c>
      <c r="U8037" s="9" t="s">
        <v>23264</v>
      </c>
      <c r="V8037" s="9" t="s">
        <v>23264</v>
      </c>
      <c r="W8037" s="14">
        <v>1</v>
      </c>
    </row>
    <row r="8038" spans="1:23" x14ac:dyDescent="0.25">
      <c r="A8038" s="8">
        <v>5322</v>
      </c>
      <c r="B8038" s="9" t="s">
        <v>29024</v>
      </c>
      <c r="C8038" s="9" t="s">
        <v>23182</v>
      </c>
      <c r="D8038" s="10" t="s">
        <v>29025</v>
      </c>
      <c r="E8038" s="11"/>
      <c r="F8038" s="9" t="s">
        <v>29026</v>
      </c>
      <c r="G8038" s="12">
        <v>15</v>
      </c>
      <c r="H8038" s="9" t="s">
        <v>25</v>
      </c>
      <c r="I8038" s="9" t="s">
        <v>25</v>
      </c>
      <c r="J8038" s="12">
        <v>1</v>
      </c>
      <c r="K8038" s="13">
        <v>42965</v>
      </c>
      <c r="L8038" s="86">
        <f>(Tabla2[[#This Row],[release_year]]-'VARIANZA Y DES. EST'!$L$11)^2</f>
        <v>7.9512857435875226</v>
      </c>
      <c r="M8038" s="12">
        <v>2017</v>
      </c>
      <c r="N8038" s="9" t="s">
        <v>76</v>
      </c>
      <c r="O8038" s="9" t="s">
        <v>23191</v>
      </c>
      <c r="P8038" s="12">
        <v>1</v>
      </c>
      <c r="Q8038" s="12" t="s">
        <v>28</v>
      </c>
      <c r="R8038" s="12"/>
      <c r="S8038" s="12">
        <v>1</v>
      </c>
      <c r="T8038" s="9" t="s">
        <v>25814</v>
      </c>
      <c r="U8038" s="9" t="s">
        <v>23193</v>
      </c>
      <c r="V8038" s="9" t="s">
        <v>25814</v>
      </c>
      <c r="W8038" s="14">
        <v>3</v>
      </c>
    </row>
    <row r="8039" spans="1:23" x14ac:dyDescent="0.25">
      <c r="A8039" s="8">
        <v>5325</v>
      </c>
      <c r="B8039" s="9" t="s">
        <v>29027</v>
      </c>
      <c r="C8039" s="9" t="s">
        <v>23182</v>
      </c>
      <c r="D8039" s="9" t="s">
        <v>29028</v>
      </c>
      <c r="E8039" s="9"/>
      <c r="F8039" s="9" t="s">
        <v>29029</v>
      </c>
      <c r="G8039" s="12">
        <v>8</v>
      </c>
      <c r="H8039" s="9" t="s">
        <v>7034</v>
      </c>
      <c r="I8039" s="9" t="s">
        <v>7034</v>
      </c>
      <c r="J8039" s="12">
        <v>1</v>
      </c>
      <c r="K8039" s="13">
        <v>42962</v>
      </c>
      <c r="L8039" s="86">
        <f>(Tabla2[[#This Row],[release_year]]-'VARIANZA Y DES. EST'!$L$11)^2</f>
        <v>1.3928663045044412</v>
      </c>
      <c r="M8039" s="12">
        <v>2013</v>
      </c>
      <c r="N8039" s="9" t="s">
        <v>76</v>
      </c>
      <c r="O8039" s="9" t="s">
        <v>23191</v>
      </c>
      <c r="P8039" s="12">
        <v>1</v>
      </c>
      <c r="Q8039" s="12" t="s">
        <v>28</v>
      </c>
      <c r="R8039" s="12"/>
      <c r="S8039" s="12">
        <v>1</v>
      </c>
      <c r="T8039" s="9" t="s">
        <v>23445</v>
      </c>
      <c r="U8039" s="9" t="s">
        <v>23193</v>
      </c>
      <c r="V8039" s="9" t="s">
        <v>23445</v>
      </c>
      <c r="W8039" s="14">
        <v>3</v>
      </c>
    </row>
    <row r="8040" spans="1:23" x14ac:dyDescent="0.25">
      <c r="A8040" s="8">
        <v>5328</v>
      </c>
      <c r="B8040" s="9" t="s">
        <v>29030</v>
      </c>
      <c r="C8040" s="9" t="s">
        <v>23182</v>
      </c>
      <c r="D8040" s="10" t="s">
        <v>29031</v>
      </c>
      <c r="E8040" s="11"/>
      <c r="F8040" s="18" t="s">
        <v>29032</v>
      </c>
      <c r="G8040" s="12">
        <v>16</v>
      </c>
      <c r="H8040" s="9" t="s">
        <v>34</v>
      </c>
      <c r="I8040" s="9" t="s">
        <v>34</v>
      </c>
      <c r="J8040" s="12">
        <v>1</v>
      </c>
      <c r="K8040" s="13">
        <v>42962</v>
      </c>
      <c r="L8040" s="86">
        <f>(Tabla2[[#This Row],[release_year]]-'VARIANZA Y DES. EST'!$L$11)^2</f>
        <v>7.9512857435875226</v>
      </c>
      <c r="M8040" s="12">
        <v>2017</v>
      </c>
      <c r="N8040" s="9" t="s">
        <v>76</v>
      </c>
      <c r="O8040" s="9" t="s">
        <v>23191</v>
      </c>
      <c r="P8040" s="12">
        <v>1</v>
      </c>
      <c r="Q8040" s="12" t="s">
        <v>28</v>
      </c>
      <c r="R8040" s="12"/>
      <c r="S8040" s="12">
        <v>1</v>
      </c>
      <c r="T8040" s="9" t="s">
        <v>23445</v>
      </c>
      <c r="U8040" s="9" t="s">
        <v>23193</v>
      </c>
      <c r="V8040" s="9" t="s">
        <v>23445</v>
      </c>
      <c r="W8040" s="14">
        <v>3</v>
      </c>
    </row>
    <row r="8041" spans="1:23" x14ac:dyDescent="0.25">
      <c r="A8041" s="8">
        <v>5346</v>
      </c>
      <c r="B8041" s="9" t="s">
        <v>29033</v>
      </c>
      <c r="C8041" s="9" t="s">
        <v>23182</v>
      </c>
      <c r="D8041" s="10" t="s">
        <v>29034</v>
      </c>
      <c r="E8041" s="11"/>
      <c r="F8041" s="9" t="s">
        <v>29035</v>
      </c>
      <c r="G8041" s="12">
        <v>33</v>
      </c>
      <c r="H8041" s="9" t="s">
        <v>25</v>
      </c>
      <c r="I8041" s="9" t="s">
        <v>25</v>
      </c>
      <c r="J8041" s="12">
        <v>1</v>
      </c>
      <c r="K8041" s="13">
        <v>42951</v>
      </c>
      <c r="L8041" s="86">
        <f>(Tabla2[[#This Row],[release_year]]-'VARIANZA Y DES. EST'!$L$11)^2</f>
        <v>7.9512857435875226</v>
      </c>
      <c r="M8041" s="12">
        <v>2017</v>
      </c>
      <c r="N8041" s="9" t="s">
        <v>76</v>
      </c>
      <c r="O8041" s="9" t="s">
        <v>23191</v>
      </c>
      <c r="P8041" s="12">
        <v>1</v>
      </c>
      <c r="Q8041" s="12" t="s">
        <v>28</v>
      </c>
      <c r="R8041" s="12"/>
      <c r="S8041" s="12">
        <v>1</v>
      </c>
      <c r="T8041" s="9" t="s">
        <v>23229</v>
      </c>
      <c r="U8041" s="9" t="s">
        <v>23229</v>
      </c>
      <c r="V8041" s="9" t="s">
        <v>23229</v>
      </c>
      <c r="W8041" s="14">
        <v>1</v>
      </c>
    </row>
    <row r="8042" spans="1:23" x14ac:dyDescent="0.25">
      <c r="A8042" s="8">
        <v>5348</v>
      </c>
      <c r="B8042" s="9" t="s">
        <v>29036</v>
      </c>
      <c r="C8042" s="9" t="s">
        <v>23182</v>
      </c>
      <c r="D8042" s="10" t="s">
        <v>29037</v>
      </c>
      <c r="E8042" s="11"/>
      <c r="F8042" s="9" t="s">
        <v>29038</v>
      </c>
      <c r="G8042" s="12">
        <v>8</v>
      </c>
      <c r="H8042" s="9" t="s">
        <v>1889</v>
      </c>
      <c r="I8042" s="9" t="s">
        <v>1889</v>
      </c>
      <c r="J8042" s="12">
        <v>1</v>
      </c>
      <c r="K8042" s="13">
        <v>42948</v>
      </c>
      <c r="L8042" s="86">
        <f>(Tabla2[[#This Row],[release_year]]-'VARIANZA Y DES. EST'!$L$11)^2</f>
        <v>10.1136565849629</v>
      </c>
      <c r="M8042" s="12">
        <v>2011</v>
      </c>
      <c r="N8042" s="9" t="s">
        <v>35</v>
      </c>
      <c r="O8042" s="9" t="s">
        <v>23191</v>
      </c>
      <c r="P8042" s="12">
        <v>1</v>
      </c>
      <c r="Q8042" s="12" t="s">
        <v>28</v>
      </c>
      <c r="R8042" s="12"/>
      <c r="S8042" s="12">
        <v>1</v>
      </c>
      <c r="T8042" s="9" t="s">
        <v>23285</v>
      </c>
      <c r="U8042" s="9" t="s">
        <v>23187</v>
      </c>
      <c r="V8042" s="9" t="s">
        <v>23285</v>
      </c>
      <c r="W8042" s="14">
        <v>3</v>
      </c>
    </row>
    <row r="8043" spans="1:23" x14ac:dyDescent="0.25">
      <c r="A8043" s="8">
        <v>5349</v>
      </c>
      <c r="B8043" s="9" t="s">
        <v>29039</v>
      </c>
      <c r="C8043" s="9" t="s">
        <v>23182</v>
      </c>
      <c r="D8043" s="10" t="s">
        <v>29040</v>
      </c>
      <c r="E8043" s="11"/>
      <c r="F8043" s="9" t="s">
        <v>29041</v>
      </c>
      <c r="G8043" s="12">
        <v>8</v>
      </c>
      <c r="H8043" s="9" t="s">
        <v>4237</v>
      </c>
      <c r="I8043" s="9" t="s">
        <v>4237</v>
      </c>
      <c r="J8043" s="12">
        <v>1</v>
      </c>
      <c r="K8043" s="13">
        <v>42948</v>
      </c>
      <c r="L8043" s="86">
        <f>(Tabla2[[#This Row],[release_year]]-'VARIANZA Y DES. EST'!$L$11)^2</f>
        <v>3.3116808838167522</v>
      </c>
      <c r="M8043" s="12">
        <v>2016</v>
      </c>
      <c r="N8043" s="9" t="s">
        <v>35</v>
      </c>
      <c r="O8043" s="9" t="s">
        <v>23191</v>
      </c>
      <c r="P8043" s="12">
        <v>1</v>
      </c>
      <c r="Q8043" s="12" t="s">
        <v>28</v>
      </c>
      <c r="R8043" s="12"/>
      <c r="S8043" s="12">
        <v>1</v>
      </c>
      <c r="T8043" s="9" t="s">
        <v>23445</v>
      </c>
      <c r="U8043" s="9" t="s">
        <v>23193</v>
      </c>
      <c r="V8043" s="9" t="s">
        <v>23445</v>
      </c>
      <c r="W8043" s="14">
        <v>3</v>
      </c>
    </row>
    <row r="8044" spans="1:23" x14ac:dyDescent="0.25">
      <c r="A8044" s="8">
        <v>5350</v>
      </c>
      <c r="B8044" s="9" t="s">
        <v>29042</v>
      </c>
      <c r="C8044" s="9" t="s">
        <v>23182</v>
      </c>
      <c r="D8044" s="9" t="s">
        <v>29043</v>
      </c>
      <c r="E8044" s="18"/>
      <c r="F8044" s="9" t="s">
        <v>29044</v>
      </c>
      <c r="G8044" s="12">
        <v>8</v>
      </c>
      <c r="H8044" s="9" t="s">
        <v>1349</v>
      </c>
      <c r="I8044" s="9" t="s">
        <v>1349</v>
      </c>
      <c r="J8044" s="12">
        <v>1</v>
      </c>
      <c r="K8044" s="13">
        <v>42948</v>
      </c>
      <c r="L8044" s="86">
        <f>(Tabla2[[#This Row],[release_year]]-'VARIANZA Y DES. EST'!$L$11)^2</f>
        <v>3.2471164275211517E-2</v>
      </c>
      <c r="M8044" s="12">
        <v>2014</v>
      </c>
      <c r="N8044" s="9" t="s">
        <v>35</v>
      </c>
      <c r="O8044" s="9" t="s">
        <v>23191</v>
      </c>
      <c r="P8044" s="12">
        <v>1</v>
      </c>
      <c r="Q8044" s="12" t="s">
        <v>28</v>
      </c>
      <c r="R8044" s="12"/>
      <c r="S8044" s="12">
        <v>1</v>
      </c>
      <c r="T8044" s="9" t="s">
        <v>23281</v>
      </c>
      <c r="U8044" s="9" t="s">
        <v>23187</v>
      </c>
      <c r="V8044" s="9" t="s">
        <v>23281</v>
      </c>
      <c r="W8044" s="14">
        <v>2</v>
      </c>
    </row>
    <row r="8045" spans="1:23" x14ac:dyDescent="0.25">
      <c r="A8045" s="8">
        <v>5351</v>
      </c>
      <c r="B8045" s="9" t="s">
        <v>29045</v>
      </c>
      <c r="C8045" s="9" t="s">
        <v>23182</v>
      </c>
      <c r="D8045" s="9" t="s">
        <v>29046</v>
      </c>
      <c r="E8045" s="9"/>
      <c r="F8045" s="9" t="s">
        <v>29047</v>
      </c>
      <c r="G8045" s="12">
        <v>6</v>
      </c>
      <c r="H8045" s="9" t="s">
        <v>3676</v>
      </c>
      <c r="I8045" s="9" t="s">
        <v>3676</v>
      </c>
      <c r="J8045" s="12">
        <v>1</v>
      </c>
      <c r="K8045" s="13">
        <v>42948</v>
      </c>
      <c r="L8045" s="86">
        <f>(Tabla2[[#This Row],[release_year]]-'VARIANZA Y DES. EST'!$L$11)^2</f>
        <v>0.67207602404598188</v>
      </c>
      <c r="M8045" s="12">
        <v>2015</v>
      </c>
      <c r="N8045" s="9" t="s">
        <v>35</v>
      </c>
      <c r="O8045" s="9" t="s">
        <v>23191</v>
      </c>
      <c r="P8045" s="12">
        <v>1</v>
      </c>
      <c r="Q8045" s="12" t="s">
        <v>28</v>
      </c>
      <c r="R8045" s="12"/>
      <c r="S8045" s="12">
        <v>1</v>
      </c>
      <c r="T8045" s="9" t="s">
        <v>23445</v>
      </c>
      <c r="U8045" s="9" t="s">
        <v>23193</v>
      </c>
      <c r="V8045" s="9" t="s">
        <v>23445</v>
      </c>
      <c r="W8045" s="14">
        <v>3</v>
      </c>
    </row>
    <row r="8046" spans="1:23" x14ac:dyDescent="0.25">
      <c r="A8046" s="8">
        <v>5353</v>
      </c>
      <c r="B8046" s="9" t="s">
        <v>29048</v>
      </c>
      <c r="C8046" s="9" t="s">
        <v>23182</v>
      </c>
      <c r="D8046" s="10" t="s">
        <v>29049</v>
      </c>
      <c r="E8046" s="11"/>
      <c r="F8046" s="9" t="s">
        <v>29050</v>
      </c>
      <c r="G8046" s="12">
        <v>4</v>
      </c>
      <c r="H8046" s="12"/>
      <c r="I8046" s="9"/>
      <c r="J8046" s="12">
        <v>0</v>
      </c>
      <c r="K8046" s="13">
        <v>42948</v>
      </c>
      <c r="L8046" s="86">
        <f>(Tabla2[[#This Row],[release_year]]-'VARIANZA Y DES. EST'!$L$11)^2</f>
        <v>3.3116808838167522</v>
      </c>
      <c r="M8046" s="12">
        <v>2016</v>
      </c>
      <c r="N8046" s="9" t="s">
        <v>35</v>
      </c>
      <c r="O8046" s="9" t="s">
        <v>23191</v>
      </c>
      <c r="P8046" s="12">
        <v>1</v>
      </c>
      <c r="Q8046" s="12" t="s">
        <v>28</v>
      </c>
      <c r="R8046" s="12"/>
      <c r="S8046" s="12">
        <v>1</v>
      </c>
      <c r="T8046" s="9" t="s">
        <v>23445</v>
      </c>
      <c r="U8046" s="9" t="s">
        <v>23193</v>
      </c>
      <c r="V8046" s="9" t="s">
        <v>23445</v>
      </c>
      <c r="W8046" s="14">
        <v>3</v>
      </c>
    </row>
    <row r="8047" spans="1:23" x14ac:dyDescent="0.25">
      <c r="A8047" s="8">
        <v>5355</v>
      </c>
      <c r="B8047" s="9" t="s">
        <v>29051</v>
      </c>
      <c r="C8047" s="9" t="s">
        <v>23182</v>
      </c>
      <c r="D8047" s="10" t="s">
        <v>29052</v>
      </c>
      <c r="E8047" s="11"/>
      <c r="F8047" s="9" t="s">
        <v>29053</v>
      </c>
      <c r="G8047" s="12">
        <v>5</v>
      </c>
      <c r="H8047" s="9" t="s">
        <v>4237</v>
      </c>
      <c r="I8047" s="9" t="s">
        <v>4237</v>
      </c>
      <c r="J8047" s="12">
        <v>1</v>
      </c>
      <c r="K8047" s="13">
        <v>42948</v>
      </c>
      <c r="L8047" s="86">
        <f>(Tabla2[[#This Row],[release_year]]-'VARIANZA Y DES. EST'!$L$11)^2</f>
        <v>3.3116808838167522</v>
      </c>
      <c r="M8047" s="12">
        <v>2016</v>
      </c>
      <c r="N8047" s="9" t="s">
        <v>82</v>
      </c>
      <c r="O8047" s="9" t="s">
        <v>23191</v>
      </c>
      <c r="P8047" s="12">
        <v>1</v>
      </c>
      <c r="Q8047" s="12" t="s">
        <v>28</v>
      </c>
      <c r="R8047" s="12"/>
      <c r="S8047" s="12">
        <v>1</v>
      </c>
      <c r="T8047" s="9" t="s">
        <v>23558</v>
      </c>
      <c r="U8047" s="9" t="s">
        <v>23187</v>
      </c>
      <c r="V8047" s="9" t="s">
        <v>23558</v>
      </c>
      <c r="W8047" s="14">
        <v>3</v>
      </c>
    </row>
    <row r="8048" spans="1:23" x14ac:dyDescent="0.25">
      <c r="A8048" s="8">
        <v>5356</v>
      </c>
      <c r="B8048" s="9" t="s">
        <v>29054</v>
      </c>
      <c r="C8048" s="9" t="s">
        <v>23182</v>
      </c>
      <c r="D8048" s="9" t="s">
        <v>29055</v>
      </c>
      <c r="E8048" s="18"/>
      <c r="F8048" s="18" t="s">
        <v>29056</v>
      </c>
      <c r="G8048" s="12">
        <v>6</v>
      </c>
      <c r="H8048" s="9" t="s">
        <v>3676</v>
      </c>
      <c r="I8048" s="9" t="s">
        <v>3676</v>
      </c>
      <c r="J8048" s="12">
        <v>1</v>
      </c>
      <c r="K8048" s="13">
        <v>42948</v>
      </c>
      <c r="L8048" s="86">
        <f>(Tabla2[[#This Row],[release_year]]-'VARIANZA Y DES. EST'!$L$11)^2</f>
        <v>3.2471164275211517E-2</v>
      </c>
      <c r="M8048" s="12">
        <v>2014</v>
      </c>
      <c r="N8048" s="9" t="s">
        <v>76</v>
      </c>
      <c r="O8048" s="9" t="s">
        <v>23191</v>
      </c>
      <c r="P8048" s="12">
        <v>1</v>
      </c>
      <c r="Q8048" s="12" t="s">
        <v>28</v>
      </c>
      <c r="R8048" s="12"/>
      <c r="S8048" s="12">
        <v>1</v>
      </c>
      <c r="T8048" s="9" t="s">
        <v>23705</v>
      </c>
      <c r="U8048" s="9" t="s">
        <v>23193</v>
      </c>
      <c r="V8048" s="9" t="s">
        <v>23705</v>
      </c>
      <c r="W8048" s="14">
        <v>3</v>
      </c>
    </row>
    <row r="8049" spans="1:23" x14ac:dyDescent="0.25">
      <c r="A8049" s="8">
        <v>5357</v>
      </c>
      <c r="B8049" s="9" t="s">
        <v>29057</v>
      </c>
      <c r="C8049" s="9" t="s">
        <v>23182</v>
      </c>
      <c r="D8049" s="9" t="s">
        <v>29058</v>
      </c>
      <c r="E8049" s="9"/>
      <c r="F8049" s="9" t="s">
        <v>29059</v>
      </c>
      <c r="G8049" s="12">
        <v>6</v>
      </c>
      <c r="H8049" s="12"/>
      <c r="I8049" s="9"/>
      <c r="J8049" s="12">
        <v>0</v>
      </c>
      <c r="K8049" s="13">
        <v>42948</v>
      </c>
      <c r="L8049" s="86">
        <f>(Tabla2[[#This Row],[release_year]]-'VARIANZA Y DES. EST'!$L$11)^2</f>
        <v>3.3116808838167522</v>
      </c>
      <c r="M8049" s="12">
        <v>2016</v>
      </c>
      <c r="N8049" s="9" t="s">
        <v>35</v>
      </c>
      <c r="O8049" s="9" t="s">
        <v>23191</v>
      </c>
      <c r="P8049" s="12">
        <v>1</v>
      </c>
      <c r="Q8049" s="12" t="s">
        <v>28</v>
      </c>
      <c r="R8049" s="12"/>
      <c r="S8049" s="12">
        <v>1</v>
      </c>
      <c r="T8049" s="9" t="s">
        <v>23201</v>
      </c>
      <c r="U8049" s="9" t="s">
        <v>23187</v>
      </c>
      <c r="V8049" s="9" t="s">
        <v>23201</v>
      </c>
      <c r="W8049" s="14">
        <v>3</v>
      </c>
    </row>
    <row r="8050" spans="1:23" x14ac:dyDescent="0.25">
      <c r="A8050" s="8">
        <v>5361</v>
      </c>
      <c r="B8050" s="9" t="s">
        <v>29060</v>
      </c>
      <c r="C8050" s="9" t="s">
        <v>23182</v>
      </c>
      <c r="D8050" s="10" t="s">
        <v>29061</v>
      </c>
      <c r="E8050" s="11"/>
      <c r="F8050" s="9" t="s">
        <v>29062</v>
      </c>
      <c r="G8050" s="12">
        <v>12</v>
      </c>
      <c r="H8050" s="12"/>
      <c r="I8050" s="9"/>
      <c r="J8050" s="12">
        <v>0</v>
      </c>
      <c r="K8050" s="13">
        <v>42948</v>
      </c>
      <c r="L8050" s="86">
        <f>(Tabla2[[#This Row],[release_year]]-'VARIANZA Y DES. EST'!$L$11)^2</f>
        <v>7.9512857435875226</v>
      </c>
      <c r="M8050" s="12">
        <v>2017</v>
      </c>
      <c r="N8050" s="9" t="s">
        <v>76</v>
      </c>
      <c r="O8050" s="9" t="s">
        <v>23191</v>
      </c>
      <c r="P8050" s="12">
        <v>1</v>
      </c>
      <c r="Q8050" s="12" t="s">
        <v>28</v>
      </c>
      <c r="R8050" s="12"/>
      <c r="S8050" s="12">
        <v>1</v>
      </c>
      <c r="T8050" s="9" t="s">
        <v>23370</v>
      </c>
      <c r="U8050" s="9" t="s">
        <v>23193</v>
      </c>
      <c r="V8050" s="9" t="s">
        <v>23370</v>
      </c>
      <c r="W8050" s="14">
        <v>3</v>
      </c>
    </row>
    <row r="8051" spans="1:23" x14ac:dyDescent="0.25">
      <c r="A8051" s="8">
        <v>5363</v>
      </c>
      <c r="B8051" s="9" t="s">
        <v>29063</v>
      </c>
      <c r="C8051" s="9" t="s">
        <v>23182</v>
      </c>
      <c r="D8051" s="9" t="s">
        <v>29064</v>
      </c>
      <c r="E8051" s="9"/>
      <c r="F8051" s="9" t="s">
        <v>29065</v>
      </c>
      <c r="G8051" s="12">
        <v>6</v>
      </c>
      <c r="H8051" s="9" t="s">
        <v>1889</v>
      </c>
      <c r="I8051" s="9" t="s">
        <v>1889</v>
      </c>
      <c r="J8051" s="12">
        <v>1</v>
      </c>
      <c r="K8051" s="13">
        <v>42948</v>
      </c>
      <c r="L8051" s="86">
        <f>(Tabla2[[#This Row],[release_year]]-'VARIANZA Y DES. EST'!$L$11)^2</f>
        <v>10.1136565849629</v>
      </c>
      <c r="M8051" s="12">
        <v>2011</v>
      </c>
      <c r="N8051" s="9" t="s">
        <v>35</v>
      </c>
      <c r="O8051" s="9" t="s">
        <v>23191</v>
      </c>
      <c r="P8051" s="12">
        <v>1</v>
      </c>
      <c r="Q8051" s="12" t="s">
        <v>28</v>
      </c>
      <c r="R8051" s="12"/>
      <c r="S8051" s="12">
        <v>1</v>
      </c>
      <c r="T8051" s="9" t="s">
        <v>23281</v>
      </c>
      <c r="U8051" s="9" t="s">
        <v>23187</v>
      </c>
      <c r="V8051" s="9" t="s">
        <v>23281</v>
      </c>
      <c r="W8051" s="14">
        <v>2</v>
      </c>
    </row>
    <row r="8052" spans="1:23" x14ac:dyDescent="0.25">
      <c r="A8052" s="8">
        <v>5364</v>
      </c>
      <c r="B8052" s="9" t="s">
        <v>29066</v>
      </c>
      <c r="C8052" s="9" t="s">
        <v>23182</v>
      </c>
      <c r="D8052" s="10" t="s">
        <v>29067</v>
      </c>
      <c r="E8052" s="11"/>
      <c r="F8052" s="18" t="s">
        <v>29068</v>
      </c>
      <c r="G8052" s="12">
        <v>4</v>
      </c>
      <c r="H8052" s="9" t="s">
        <v>126</v>
      </c>
      <c r="I8052" s="9" t="s">
        <v>126</v>
      </c>
      <c r="J8052" s="12">
        <v>1</v>
      </c>
      <c r="K8052" s="13">
        <v>42948</v>
      </c>
      <c r="L8052" s="86">
        <f>(Tabla2[[#This Row],[release_year]]-'VARIANZA Y DES. EST'!$L$11)^2</f>
        <v>1.3928663045044412</v>
      </c>
      <c r="M8052" s="12">
        <v>2013</v>
      </c>
      <c r="N8052" s="9" t="s">
        <v>76</v>
      </c>
      <c r="O8052" s="9" t="s">
        <v>23243</v>
      </c>
      <c r="P8052" s="12">
        <v>5</v>
      </c>
      <c r="Q8052" s="12" t="s">
        <v>28</v>
      </c>
      <c r="R8052" s="12"/>
      <c r="S8052" s="12">
        <v>5</v>
      </c>
      <c r="T8052" s="9" t="s">
        <v>24824</v>
      </c>
      <c r="U8052" s="9" t="s">
        <v>23213</v>
      </c>
      <c r="V8052" s="9" t="s">
        <v>24824</v>
      </c>
      <c r="W8052" s="14">
        <v>3</v>
      </c>
    </row>
    <row r="8053" spans="1:23" x14ac:dyDescent="0.25">
      <c r="A8053" s="8">
        <v>5366</v>
      </c>
      <c r="B8053" s="9" t="s">
        <v>29069</v>
      </c>
      <c r="C8053" s="9" t="s">
        <v>23182</v>
      </c>
      <c r="D8053" s="9" t="s">
        <v>29070</v>
      </c>
      <c r="E8053" s="9"/>
      <c r="F8053" s="9" t="s">
        <v>29071</v>
      </c>
      <c r="G8053" s="12">
        <v>8</v>
      </c>
      <c r="H8053" s="9" t="s">
        <v>126</v>
      </c>
      <c r="I8053" s="9" t="s">
        <v>126</v>
      </c>
      <c r="J8053" s="12">
        <v>1</v>
      </c>
      <c r="K8053" s="13">
        <v>42948</v>
      </c>
      <c r="L8053" s="86">
        <f>(Tabla2[[#This Row],[release_year]]-'VARIANZA Y DES. EST'!$L$11)^2</f>
        <v>4.7532614447336705</v>
      </c>
      <c r="M8053" s="12">
        <v>2012</v>
      </c>
      <c r="N8053" s="9" t="s">
        <v>76</v>
      </c>
      <c r="O8053" s="9" t="s">
        <v>23185</v>
      </c>
      <c r="P8053" s="12">
        <v>2</v>
      </c>
      <c r="Q8053" s="12" t="s">
        <v>28</v>
      </c>
      <c r="R8053" s="12"/>
      <c r="S8053" s="12">
        <v>2</v>
      </c>
      <c r="T8053" s="9" t="s">
        <v>23806</v>
      </c>
      <c r="U8053" s="9" t="s">
        <v>23213</v>
      </c>
      <c r="V8053" s="9" t="s">
        <v>23806</v>
      </c>
      <c r="W8053" s="14">
        <v>3</v>
      </c>
    </row>
    <row r="8054" spans="1:23" x14ac:dyDescent="0.25">
      <c r="A8054" s="8">
        <v>5367</v>
      </c>
      <c r="B8054" s="9" t="s">
        <v>29072</v>
      </c>
      <c r="C8054" s="9" t="s">
        <v>23182</v>
      </c>
      <c r="D8054" s="10" t="s">
        <v>29073</v>
      </c>
      <c r="E8054" s="11"/>
      <c r="F8054" s="18" t="s">
        <v>29074</v>
      </c>
      <c r="G8054" s="12">
        <v>1</v>
      </c>
      <c r="H8054" s="9" t="s">
        <v>126</v>
      </c>
      <c r="I8054" s="9" t="s">
        <v>126</v>
      </c>
      <c r="J8054" s="12">
        <v>1</v>
      </c>
      <c r="K8054" s="13">
        <v>42948</v>
      </c>
      <c r="L8054" s="86">
        <f>(Tabla2[[#This Row],[release_year]]-'VARIANZA Y DES. EST'!$L$11)^2</f>
        <v>26.834446865421359</v>
      </c>
      <c r="M8054" s="12">
        <v>2009</v>
      </c>
      <c r="N8054" s="9" t="s">
        <v>76</v>
      </c>
      <c r="O8054" s="9" t="s">
        <v>23191</v>
      </c>
      <c r="P8054" s="12">
        <v>1</v>
      </c>
      <c r="Q8054" s="12" t="s">
        <v>28</v>
      </c>
      <c r="R8054" s="12"/>
      <c r="S8054" s="12">
        <v>1</v>
      </c>
      <c r="T8054" s="9" t="s">
        <v>23309</v>
      </c>
      <c r="U8054" s="9" t="s">
        <v>23213</v>
      </c>
      <c r="V8054" s="9" t="s">
        <v>23309</v>
      </c>
      <c r="W8054" s="14">
        <v>3</v>
      </c>
    </row>
    <row r="8055" spans="1:23" x14ac:dyDescent="0.25">
      <c r="A8055" s="8">
        <v>5368</v>
      </c>
      <c r="B8055" s="9" t="s">
        <v>29075</v>
      </c>
      <c r="C8055" s="9" t="s">
        <v>23182</v>
      </c>
      <c r="D8055" s="9" t="s">
        <v>29076</v>
      </c>
      <c r="E8055" s="7" t="s">
        <v>29077</v>
      </c>
      <c r="F8055" s="24"/>
      <c r="G8055" s="12">
        <v>0</v>
      </c>
      <c r="H8055" s="9" t="s">
        <v>25</v>
      </c>
      <c r="I8055" s="9" t="s">
        <v>25</v>
      </c>
      <c r="J8055" s="12">
        <v>1</v>
      </c>
      <c r="K8055" s="13">
        <v>42944</v>
      </c>
      <c r="L8055" s="86">
        <f>(Tabla2[[#This Row],[release_year]]-'VARIANZA Y DES. EST'!$L$11)^2</f>
        <v>7.9512857435875226</v>
      </c>
      <c r="M8055" s="12">
        <v>2017</v>
      </c>
      <c r="N8055" s="9" t="s">
        <v>35</v>
      </c>
      <c r="O8055" s="9" t="s">
        <v>23191</v>
      </c>
      <c r="P8055" s="12">
        <v>1</v>
      </c>
      <c r="Q8055" s="12" t="s">
        <v>28</v>
      </c>
      <c r="R8055" s="12"/>
      <c r="S8055" s="12">
        <v>1</v>
      </c>
      <c r="T8055" s="9" t="s">
        <v>23197</v>
      </c>
      <c r="U8055" s="9" t="s">
        <v>23197</v>
      </c>
      <c r="V8055" s="9" t="s">
        <v>23197</v>
      </c>
      <c r="W8055" s="14">
        <v>1</v>
      </c>
    </row>
    <row r="8056" spans="1:23" x14ac:dyDescent="0.25">
      <c r="A8056" s="8">
        <v>5373</v>
      </c>
      <c r="B8056" s="9" t="s">
        <v>29078</v>
      </c>
      <c r="C8056" s="9" t="s">
        <v>23182</v>
      </c>
      <c r="D8056" s="9" t="s">
        <v>29079</v>
      </c>
      <c r="E8056" s="9" t="s">
        <v>29080</v>
      </c>
      <c r="F8056" s="9" t="s">
        <v>29081</v>
      </c>
      <c r="G8056" s="12">
        <v>1</v>
      </c>
      <c r="H8056" s="9" t="s">
        <v>25</v>
      </c>
      <c r="I8056" s="9" t="s">
        <v>25</v>
      </c>
      <c r="J8056" s="12">
        <v>1</v>
      </c>
      <c r="K8056" s="13">
        <v>42934</v>
      </c>
      <c r="L8056" s="86">
        <f>(Tabla2[[#This Row],[release_year]]-'VARIANZA Y DES. EST'!$L$11)^2</f>
        <v>7.9512857435875226</v>
      </c>
      <c r="M8056" s="12">
        <v>2017</v>
      </c>
      <c r="N8056" s="9" t="s">
        <v>76</v>
      </c>
      <c r="O8056" s="9" t="s">
        <v>23191</v>
      </c>
      <c r="P8056" s="12">
        <v>1</v>
      </c>
      <c r="Q8056" s="12" t="s">
        <v>28</v>
      </c>
      <c r="R8056" s="12"/>
      <c r="S8056" s="12">
        <v>1</v>
      </c>
      <c r="T8056" s="9" t="s">
        <v>23664</v>
      </c>
      <c r="U8056" s="9" t="s">
        <v>23664</v>
      </c>
      <c r="V8056" s="9" t="s">
        <v>23664</v>
      </c>
      <c r="W8056" s="14">
        <v>1</v>
      </c>
    </row>
    <row r="8057" spans="1:23" x14ac:dyDescent="0.25">
      <c r="A8057" s="8">
        <v>5381</v>
      </c>
      <c r="B8057" s="9" t="s">
        <v>29082</v>
      </c>
      <c r="C8057" s="9" t="s">
        <v>23182</v>
      </c>
      <c r="D8057" s="10" t="s">
        <v>29083</v>
      </c>
      <c r="E8057" s="11"/>
      <c r="F8057" s="18" t="s">
        <v>29084</v>
      </c>
      <c r="G8057" s="12">
        <v>11</v>
      </c>
      <c r="H8057" s="9" t="s">
        <v>25</v>
      </c>
      <c r="I8057" s="9" t="s">
        <v>25</v>
      </c>
      <c r="J8057" s="12">
        <v>1</v>
      </c>
      <c r="K8057" s="13">
        <v>42923</v>
      </c>
      <c r="L8057" s="86">
        <f>(Tabla2[[#This Row],[release_year]]-'VARIANZA Y DES. EST'!$L$11)^2</f>
        <v>7.9512857435875226</v>
      </c>
      <c r="M8057" s="12">
        <v>2017</v>
      </c>
      <c r="N8057" s="9" t="s">
        <v>110</v>
      </c>
      <c r="O8057" s="9" t="s">
        <v>23227</v>
      </c>
      <c r="P8057" s="12">
        <v>4</v>
      </c>
      <c r="Q8057" s="12" t="s">
        <v>28</v>
      </c>
      <c r="R8057" s="12"/>
      <c r="S8057" s="12">
        <v>4</v>
      </c>
      <c r="T8057" s="9" t="s">
        <v>23264</v>
      </c>
      <c r="U8057" s="9" t="s">
        <v>23264</v>
      </c>
      <c r="V8057" s="9" t="s">
        <v>23264</v>
      </c>
      <c r="W8057" s="14">
        <v>1</v>
      </c>
    </row>
    <row r="8058" spans="1:23" x14ac:dyDescent="0.25">
      <c r="A8058" s="8">
        <v>5382</v>
      </c>
      <c r="B8058" s="9" t="s">
        <v>29085</v>
      </c>
      <c r="C8058" s="9" t="s">
        <v>23182</v>
      </c>
      <c r="D8058" s="9" t="s">
        <v>29086</v>
      </c>
      <c r="E8058" s="9" t="s">
        <v>29087</v>
      </c>
      <c r="F8058" s="18" t="s">
        <v>29088</v>
      </c>
      <c r="G8058" s="12">
        <v>19</v>
      </c>
      <c r="H8058" s="9" t="s">
        <v>160</v>
      </c>
      <c r="I8058" s="9" t="s">
        <v>160</v>
      </c>
      <c r="J8058" s="12">
        <v>1</v>
      </c>
      <c r="K8058" s="13">
        <v>42923</v>
      </c>
      <c r="L8058" s="86">
        <f>(Tabla2[[#This Row],[release_year]]-'VARIANZA Y DES. EST'!$L$11)^2</f>
        <v>7.9512857435875226</v>
      </c>
      <c r="M8058" s="12">
        <v>2017</v>
      </c>
      <c r="N8058" s="9" t="s">
        <v>35</v>
      </c>
      <c r="O8058" s="9" t="s">
        <v>23227</v>
      </c>
      <c r="P8058" s="12">
        <v>4</v>
      </c>
      <c r="Q8058" s="12" t="s">
        <v>28</v>
      </c>
      <c r="R8058" s="12"/>
      <c r="S8058" s="12">
        <v>4</v>
      </c>
      <c r="T8058" s="9" t="s">
        <v>23542</v>
      </c>
      <c r="U8058" s="9" t="s">
        <v>23187</v>
      </c>
      <c r="V8058" s="9" t="s">
        <v>23542</v>
      </c>
      <c r="W8058" s="14">
        <v>3</v>
      </c>
    </row>
    <row r="8059" spans="1:23" x14ac:dyDescent="0.25">
      <c r="A8059" s="8">
        <v>5383</v>
      </c>
      <c r="B8059" s="9" t="s">
        <v>29089</v>
      </c>
      <c r="C8059" s="9" t="s">
        <v>23182</v>
      </c>
      <c r="D8059" s="10" t="s">
        <v>29090</v>
      </c>
      <c r="E8059" s="11"/>
      <c r="F8059" s="9" t="s">
        <v>29091</v>
      </c>
      <c r="G8059" s="12">
        <v>5</v>
      </c>
      <c r="H8059" s="9" t="s">
        <v>2924</v>
      </c>
      <c r="I8059" s="9" t="s">
        <v>2924</v>
      </c>
      <c r="J8059" s="12">
        <v>1</v>
      </c>
      <c r="K8059" s="13">
        <v>42923</v>
      </c>
      <c r="L8059" s="86">
        <f>(Tabla2[[#This Row],[release_year]]-'VARIANZA Y DES. EST'!$L$11)^2</f>
        <v>0.67207602404598188</v>
      </c>
      <c r="M8059" s="12">
        <v>2015</v>
      </c>
      <c r="N8059" s="9" t="s">
        <v>82</v>
      </c>
      <c r="O8059" s="9" t="s">
        <v>23191</v>
      </c>
      <c r="P8059" s="12">
        <v>1</v>
      </c>
      <c r="Q8059" s="12" t="s">
        <v>28</v>
      </c>
      <c r="R8059" s="12"/>
      <c r="S8059" s="12">
        <v>1</v>
      </c>
      <c r="T8059" s="9" t="s">
        <v>23558</v>
      </c>
      <c r="U8059" s="9" t="s">
        <v>23187</v>
      </c>
      <c r="V8059" s="9" t="s">
        <v>23558</v>
      </c>
      <c r="W8059" s="14">
        <v>3</v>
      </c>
    </row>
    <row r="8060" spans="1:23" x14ac:dyDescent="0.25">
      <c r="A8060" s="8">
        <v>5384</v>
      </c>
      <c r="B8060" s="9" t="s">
        <v>29092</v>
      </c>
      <c r="C8060" s="9" t="s">
        <v>23182</v>
      </c>
      <c r="D8060" s="10" t="s">
        <v>29093</v>
      </c>
      <c r="E8060" s="11"/>
      <c r="F8060" s="9" t="s">
        <v>29094</v>
      </c>
      <c r="G8060" s="12">
        <v>8</v>
      </c>
      <c r="H8060" s="9" t="s">
        <v>2924</v>
      </c>
      <c r="I8060" s="9" t="s">
        <v>2924</v>
      </c>
      <c r="J8060" s="12">
        <v>1</v>
      </c>
      <c r="K8060" s="13">
        <v>42923</v>
      </c>
      <c r="L8060" s="86">
        <f>(Tabla2[[#This Row],[release_year]]-'VARIANZA Y DES. EST'!$L$11)^2</f>
        <v>4.7532614447336705</v>
      </c>
      <c r="M8060" s="12">
        <v>2012</v>
      </c>
      <c r="N8060" s="9" t="s">
        <v>35</v>
      </c>
      <c r="O8060" s="9" t="s">
        <v>23191</v>
      </c>
      <c r="P8060" s="12">
        <v>1</v>
      </c>
      <c r="Q8060" s="12" t="s">
        <v>28</v>
      </c>
      <c r="R8060" s="12"/>
      <c r="S8060" s="12">
        <v>1</v>
      </c>
      <c r="T8060" s="9" t="s">
        <v>23281</v>
      </c>
      <c r="U8060" s="9" t="s">
        <v>23187</v>
      </c>
      <c r="V8060" s="9" t="s">
        <v>23281</v>
      </c>
      <c r="W8060" s="14">
        <v>2</v>
      </c>
    </row>
    <row r="8061" spans="1:23" x14ac:dyDescent="0.25">
      <c r="A8061" s="8">
        <v>5385</v>
      </c>
      <c r="B8061" s="9" t="s">
        <v>29095</v>
      </c>
      <c r="C8061" s="9" t="s">
        <v>23182</v>
      </c>
      <c r="D8061" s="10" t="s">
        <v>29096</v>
      </c>
      <c r="E8061" s="11"/>
      <c r="F8061" s="18" t="s">
        <v>29097</v>
      </c>
      <c r="G8061" s="12">
        <v>8</v>
      </c>
      <c r="H8061" s="9" t="s">
        <v>2924</v>
      </c>
      <c r="I8061" s="9" t="s">
        <v>2924</v>
      </c>
      <c r="J8061" s="12">
        <v>1</v>
      </c>
      <c r="K8061" s="13">
        <v>42923</v>
      </c>
      <c r="L8061" s="86">
        <f>(Tabla2[[#This Row],[release_year]]-'VARIANZA Y DES. EST'!$L$11)^2</f>
        <v>4.7532614447336705</v>
      </c>
      <c r="M8061" s="12">
        <v>2012</v>
      </c>
      <c r="N8061" s="9" t="s">
        <v>35</v>
      </c>
      <c r="O8061" s="9" t="s">
        <v>23191</v>
      </c>
      <c r="P8061" s="12">
        <v>1</v>
      </c>
      <c r="Q8061" s="12" t="s">
        <v>28</v>
      </c>
      <c r="R8061" s="12"/>
      <c r="S8061" s="12">
        <v>1</v>
      </c>
      <c r="T8061" s="9" t="s">
        <v>23281</v>
      </c>
      <c r="U8061" s="9" t="s">
        <v>23187</v>
      </c>
      <c r="V8061" s="9" t="s">
        <v>23281</v>
      </c>
      <c r="W8061" s="14">
        <v>2</v>
      </c>
    </row>
    <row r="8062" spans="1:23" x14ac:dyDescent="0.25">
      <c r="A8062" s="8">
        <v>5387</v>
      </c>
      <c r="B8062" s="9" t="s">
        <v>29098</v>
      </c>
      <c r="C8062" s="9" t="s">
        <v>23182</v>
      </c>
      <c r="D8062" s="10" t="s">
        <v>29099</v>
      </c>
      <c r="E8062" s="11"/>
      <c r="F8062" s="9" t="s">
        <v>29100</v>
      </c>
      <c r="G8062" s="12">
        <v>10</v>
      </c>
      <c r="H8062" s="9" t="s">
        <v>2924</v>
      </c>
      <c r="I8062" s="9" t="s">
        <v>2924</v>
      </c>
      <c r="J8062" s="12">
        <v>1</v>
      </c>
      <c r="K8062" s="13">
        <v>42923</v>
      </c>
      <c r="L8062" s="86">
        <f>(Tabla2[[#This Row],[release_year]]-'VARIANZA Y DES. EST'!$L$11)^2</f>
        <v>38.194842005650592</v>
      </c>
      <c r="M8062" s="12">
        <v>2008</v>
      </c>
      <c r="N8062" s="9" t="s">
        <v>35</v>
      </c>
      <c r="O8062" s="9" t="s">
        <v>23191</v>
      </c>
      <c r="P8062" s="12">
        <v>1</v>
      </c>
      <c r="Q8062" s="12" t="s">
        <v>28</v>
      </c>
      <c r="R8062" s="12"/>
      <c r="S8062" s="12">
        <v>1</v>
      </c>
      <c r="T8062" s="9" t="s">
        <v>23244</v>
      </c>
      <c r="U8062" s="9" t="s">
        <v>23187</v>
      </c>
      <c r="V8062" s="9" t="s">
        <v>23244</v>
      </c>
      <c r="W8062" s="14">
        <v>3</v>
      </c>
    </row>
    <row r="8063" spans="1:23" x14ac:dyDescent="0.25">
      <c r="A8063" s="8">
        <v>5389</v>
      </c>
      <c r="B8063" s="9" t="s">
        <v>29101</v>
      </c>
      <c r="C8063" s="9" t="s">
        <v>23182</v>
      </c>
      <c r="D8063" s="12">
        <v>46</v>
      </c>
      <c r="E8063" s="9" t="s">
        <v>29102</v>
      </c>
      <c r="F8063" s="9" t="s">
        <v>29103</v>
      </c>
      <c r="G8063" s="12">
        <v>10</v>
      </c>
      <c r="H8063" s="9" t="s">
        <v>7034</v>
      </c>
      <c r="I8063" s="9" t="s">
        <v>7034</v>
      </c>
      <c r="J8063" s="12">
        <v>1</v>
      </c>
      <c r="K8063" s="13">
        <v>42917</v>
      </c>
      <c r="L8063" s="86">
        <f>(Tabla2[[#This Row],[release_year]]-'VARIANZA Y DES. EST'!$L$11)^2</f>
        <v>3.3116808838167522</v>
      </c>
      <c r="M8063" s="12">
        <v>2016</v>
      </c>
      <c r="N8063" s="9" t="s">
        <v>76</v>
      </c>
      <c r="O8063" s="9" t="s">
        <v>23191</v>
      </c>
      <c r="P8063" s="12">
        <v>1</v>
      </c>
      <c r="Q8063" s="12" t="s">
        <v>28</v>
      </c>
      <c r="R8063" s="12"/>
      <c r="S8063" s="12">
        <v>1</v>
      </c>
      <c r="T8063" s="9" t="s">
        <v>23186</v>
      </c>
      <c r="U8063" s="9" t="s">
        <v>23187</v>
      </c>
      <c r="V8063" s="9" t="s">
        <v>23186</v>
      </c>
      <c r="W8063" s="14">
        <v>3</v>
      </c>
    </row>
    <row r="8064" spans="1:23" x14ac:dyDescent="0.25">
      <c r="A8064" s="8">
        <v>5391</v>
      </c>
      <c r="B8064" s="9" t="s">
        <v>29104</v>
      </c>
      <c r="C8064" s="9" t="s">
        <v>23182</v>
      </c>
      <c r="D8064" s="10" t="s">
        <v>29105</v>
      </c>
      <c r="E8064" s="11"/>
      <c r="F8064" s="9" t="s">
        <v>29106</v>
      </c>
      <c r="G8064" s="12">
        <v>8</v>
      </c>
      <c r="H8064" s="9" t="s">
        <v>1889</v>
      </c>
      <c r="I8064" s="9" t="s">
        <v>1889</v>
      </c>
      <c r="J8064" s="12">
        <v>1</v>
      </c>
      <c r="K8064" s="13">
        <v>42917</v>
      </c>
      <c r="L8064" s="86">
        <f>(Tabla2[[#This Row],[release_year]]-'VARIANZA Y DES. EST'!$L$11)^2</f>
        <v>3.2471164275211517E-2</v>
      </c>
      <c r="M8064" s="12">
        <v>2014</v>
      </c>
      <c r="N8064" s="9" t="s">
        <v>35</v>
      </c>
      <c r="O8064" s="9" t="s">
        <v>23191</v>
      </c>
      <c r="P8064" s="12">
        <v>1</v>
      </c>
      <c r="Q8064" s="12" t="s">
        <v>28</v>
      </c>
      <c r="R8064" s="12"/>
      <c r="S8064" s="12">
        <v>1</v>
      </c>
      <c r="T8064" s="9" t="s">
        <v>23445</v>
      </c>
      <c r="U8064" s="9" t="s">
        <v>23193</v>
      </c>
      <c r="V8064" s="9" t="s">
        <v>23445</v>
      </c>
      <c r="W8064" s="14">
        <v>3</v>
      </c>
    </row>
    <row r="8065" spans="1:23" x14ac:dyDescent="0.25">
      <c r="A8065" s="8">
        <v>5393</v>
      </c>
      <c r="B8065" s="9" t="s">
        <v>29107</v>
      </c>
      <c r="C8065" s="9" t="s">
        <v>23182</v>
      </c>
      <c r="D8065" s="10" t="s">
        <v>29108</v>
      </c>
      <c r="E8065" s="11"/>
      <c r="F8065" s="18" t="s">
        <v>29109</v>
      </c>
      <c r="G8065" s="12">
        <v>10</v>
      </c>
      <c r="H8065" s="9" t="s">
        <v>25</v>
      </c>
      <c r="I8065" s="9" t="s">
        <v>327</v>
      </c>
      <c r="J8065" s="12">
        <v>2</v>
      </c>
      <c r="K8065" s="13">
        <v>42917</v>
      </c>
      <c r="L8065" s="86">
        <f>(Tabla2[[#This Row],[release_year]]-'VARIANZA Y DES. EST'!$L$11)^2</f>
        <v>4.7532614447336705</v>
      </c>
      <c r="M8065" s="12">
        <v>2012</v>
      </c>
      <c r="N8065" s="9" t="s">
        <v>26</v>
      </c>
      <c r="O8065" s="9" t="s">
        <v>23191</v>
      </c>
      <c r="P8065" s="12">
        <v>1</v>
      </c>
      <c r="Q8065" s="12" t="s">
        <v>28</v>
      </c>
      <c r="R8065" s="12"/>
      <c r="S8065" s="12">
        <v>1</v>
      </c>
      <c r="T8065" s="9" t="s">
        <v>23268</v>
      </c>
      <c r="U8065" s="9" t="s">
        <v>23264</v>
      </c>
      <c r="V8065" s="9" t="s">
        <v>23268</v>
      </c>
      <c r="W8065" s="14">
        <v>2</v>
      </c>
    </row>
    <row r="8066" spans="1:23" x14ac:dyDescent="0.25">
      <c r="A8066" s="8">
        <v>5394</v>
      </c>
      <c r="B8066" s="9" t="s">
        <v>29110</v>
      </c>
      <c r="C8066" s="9" t="s">
        <v>23182</v>
      </c>
      <c r="D8066" s="9" t="s">
        <v>29111</v>
      </c>
      <c r="E8066" s="18"/>
      <c r="F8066" s="9" t="s">
        <v>29112</v>
      </c>
      <c r="G8066" s="12">
        <v>6</v>
      </c>
      <c r="H8066" s="12"/>
      <c r="I8066" s="9"/>
      <c r="J8066" s="12">
        <v>0</v>
      </c>
      <c r="K8066" s="13">
        <v>42917</v>
      </c>
      <c r="L8066" s="86">
        <f>(Tabla2[[#This Row],[release_year]]-'VARIANZA Y DES. EST'!$L$11)^2</f>
        <v>17.47405172519213</v>
      </c>
      <c r="M8066" s="12">
        <v>2010</v>
      </c>
      <c r="N8066" s="9" t="s">
        <v>35</v>
      </c>
      <c r="O8066" s="9" t="s">
        <v>23191</v>
      </c>
      <c r="P8066" s="12">
        <v>1</v>
      </c>
      <c r="Q8066" s="12" t="s">
        <v>28</v>
      </c>
      <c r="R8066" s="12"/>
      <c r="S8066" s="12">
        <v>1</v>
      </c>
      <c r="T8066" s="9" t="s">
        <v>23281</v>
      </c>
      <c r="U8066" s="9" t="s">
        <v>23187</v>
      </c>
      <c r="V8066" s="9" t="s">
        <v>23281</v>
      </c>
      <c r="W8066" s="14">
        <v>2</v>
      </c>
    </row>
    <row r="8067" spans="1:23" x14ac:dyDescent="0.25">
      <c r="A8067" s="8">
        <v>5396</v>
      </c>
      <c r="B8067" s="9" t="s">
        <v>29113</v>
      </c>
      <c r="C8067" s="9" t="s">
        <v>23182</v>
      </c>
      <c r="D8067" s="9" t="s">
        <v>29114</v>
      </c>
      <c r="E8067" s="9"/>
      <c r="F8067" s="9" t="s">
        <v>29115</v>
      </c>
      <c r="G8067" s="12">
        <v>10</v>
      </c>
      <c r="H8067" s="9" t="s">
        <v>7034</v>
      </c>
      <c r="I8067" s="9" t="s">
        <v>7034</v>
      </c>
      <c r="J8067" s="12">
        <v>1</v>
      </c>
      <c r="K8067" s="13">
        <v>42917</v>
      </c>
      <c r="L8067" s="86">
        <f>(Tabla2[[#This Row],[release_year]]-'VARIANZA Y DES. EST'!$L$11)^2</f>
        <v>3.3116808838167522</v>
      </c>
      <c r="M8067" s="12">
        <v>2016</v>
      </c>
      <c r="N8067" s="9" t="s">
        <v>76</v>
      </c>
      <c r="O8067" s="9" t="s">
        <v>23255</v>
      </c>
      <c r="P8067" s="12">
        <v>3</v>
      </c>
      <c r="Q8067" s="12" t="s">
        <v>28</v>
      </c>
      <c r="R8067" s="12"/>
      <c r="S8067" s="12">
        <v>3</v>
      </c>
      <c r="T8067" s="9" t="s">
        <v>23558</v>
      </c>
      <c r="U8067" s="9" t="s">
        <v>23187</v>
      </c>
      <c r="V8067" s="9" t="s">
        <v>23558</v>
      </c>
      <c r="W8067" s="14">
        <v>3</v>
      </c>
    </row>
    <row r="8068" spans="1:23" x14ac:dyDescent="0.25">
      <c r="A8068" s="8">
        <v>5398</v>
      </c>
      <c r="B8068" s="9" t="s">
        <v>29116</v>
      </c>
      <c r="C8068" s="9" t="s">
        <v>23182</v>
      </c>
      <c r="D8068" s="10" t="s">
        <v>29117</v>
      </c>
      <c r="E8068" s="11"/>
      <c r="F8068" s="9" t="s">
        <v>26935</v>
      </c>
      <c r="G8068" s="12">
        <v>3</v>
      </c>
      <c r="H8068" s="9" t="s">
        <v>126</v>
      </c>
      <c r="I8068" s="9" t="s">
        <v>126</v>
      </c>
      <c r="J8068" s="12">
        <v>1</v>
      </c>
      <c r="K8068" s="13">
        <v>42917</v>
      </c>
      <c r="L8068" s="86">
        <f>(Tabla2[[#This Row],[release_year]]-'VARIANZA Y DES. EST'!$L$11)^2</f>
        <v>0.67207602404598188</v>
      </c>
      <c r="M8068" s="12">
        <v>2015</v>
      </c>
      <c r="N8068" s="9" t="s">
        <v>26</v>
      </c>
      <c r="O8068" s="9" t="s">
        <v>23191</v>
      </c>
      <c r="P8068" s="12">
        <v>1</v>
      </c>
      <c r="Q8068" s="12" t="s">
        <v>28</v>
      </c>
      <c r="R8068" s="12"/>
      <c r="S8068" s="12">
        <v>1</v>
      </c>
      <c r="T8068" s="9" t="s">
        <v>23346</v>
      </c>
      <c r="U8068" s="9" t="s">
        <v>23213</v>
      </c>
      <c r="V8068" s="9" t="s">
        <v>23346</v>
      </c>
      <c r="W8068" s="14">
        <v>2</v>
      </c>
    </row>
    <row r="8069" spans="1:23" x14ac:dyDescent="0.25">
      <c r="A8069" s="8">
        <v>5400</v>
      </c>
      <c r="B8069" s="9" t="s">
        <v>29118</v>
      </c>
      <c r="C8069" s="9" t="s">
        <v>23182</v>
      </c>
      <c r="D8069" s="10" t="s">
        <v>29119</v>
      </c>
      <c r="E8069" s="11"/>
      <c r="F8069" s="9" t="s">
        <v>29120</v>
      </c>
      <c r="G8069" s="12">
        <v>4</v>
      </c>
      <c r="H8069" s="9" t="s">
        <v>1889</v>
      </c>
      <c r="I8069" s="9" t="s">
        <v>1889</v>
      </c>
      <c r="J8069" s="12">
        <v>1</v>
      </c>
      <c r="K8069" s="13">
        <v>42917</v>
      </c>
      <c r="L8069" s="86">
        <f>(Tabla2[[#This Row],[release_year]]-'VARIANZA Y DES. EST'!$L$11)^2</f>
        <v>3.2471164275211517E-2</v>
      </c>
      <c r="M8069" s="12">
        <v>2014</v>
      </c>
      <c r="N8069" s="9" t="s">
        <v>35</v>
      </c>
      <c r="O8069" s="9" t="s">
        <v>23191</v>
      </c>
      <c r="P8069" s="12">
        <v>1</v>
      </c>
      <c r="Q8069" s="12" t="s">
        <v>28</v>
      </c>
      <c r="R8069" s="12"/>
      <c r="S8069" s="12">
        <v>1</v>
      </c>
      <c r="T8069" s="9" t="s">
        <v>24963</v>
      </c>
      <c r="U8069" s="9" t="s">
        <v>23187</v>
      </c>
      <c r="V8069" s="9" t="s">
        <v>24963</v>
      </c>
      <c r="W8069" s="14">
        <v>3</v>
      </c>
    </row>
    <row r="8070" spans="1:23" x14ac:dyDescent="0.25">
      <c r="A8070" s="8">
        <v>5402</v>
      </c>
      <c r="B8070" s="9" t="s">
        <v>29121</v>
      </c>
      <c r="C8070" s="9" t="s">
        <v>23182</v>
      </c>
      <c r="D8070" s="9" t="s">
        <v>29122</v>
      </c>
      <c r="E8070" s="9"/>
      <c r="F8070" s="9" t="s">
        <v>29123</v>
      </c>
      <c r="G8070" s="12">
        <v>7</v>
      </c>
      <c r="H8070" s="12"/>
      <c r="I8070" s="9"/>
      <c r="J8070" s="12">
        <v>0</v>
      </c>
      <c r="K8070" s="13">
        <v>42917</v>
      </c>
      <c r="L8070" s="86">
        <f>(Tabla2[[#This Row],[release_year]]-'VARIANZA Y DES. EST'!$L$11)^2</f>
        <v>3.2471164275211517E-2</v>
      </c>
      <c r="M8070" s="12">
        <v>2014</v>
      </c>
      <c r="N8070" s="9" t="s">
        <v>35</v>
      </c>
      <c r="O8070" s="9" t="s">
        <v>23191</v>
      </c>
      <c r="P8070" s="12">
        <v>1</v>
      </c>
      <c r="Q8070" s="12" t="s">
        <v>28</v>
      </c>
      <c r="R8070" s="12"/>
      <c r="S8070" s="12">
        <v>1</v>
      </c>
      <c r="T8070" s="9" t="s">
        <v>23558</v>
      </c>
      <c r="U8070" s="9" t="s">
        <v>23187</v>
      </c>
      <c r="V8070" s="9" t="s">
        <v>23558</v>
      </c>
      <c r="W8070" s="14">
        <v>3</v>
      </c>
    </row>
    <row r="8071" spans="1:23" x14ac:dyDescent="0.25">
      <c r="A8071" s="8">
        <v>5404</v>
      </c>
      <c r="B8071" s="9" t="s">
        <v>29124</v>
      </c>
      <c r="C8071" s="9" t="s">
        <v>23182</v>
      </c>
      <c r="D8071" s="9" t="s">
        <v>29125</v>
      </c>
      <c r="E8071" s="9"/>
      <c r="F8071" s="9" t="s">
        <v>29126</v>
      </c>
      <c r="G8071" s="12">
        <v>6</v>
      </c>
      <c r="H8071" s="9" t="s">
        <v>1889</v>
      </c>
      <c r="I8071" s="9" t="s">
        <v>1889</v>
      </c>
      <c r="J8071" s="12">
        <v>1</v>
      </c>
      <c r="K8071" s="13">
        <v>42917</v>
      </c>
      <c r="L8071" s="86">
        <f>(Tabla2[[#This Row],[release_year]]-'VARIANZA Y DES. EST'!$L$11)^2</f>
        <v>10.1136565849629</v>
      </c>
      <c r="M8071" s="12">
        <v>2011</v>
      </c>
      <c r="N8071" s="9" t="s">
        <v>35</v>
      </c>
      <c r="O8071" s="9" t="s">
        <v>23191</v>
      </c>
      <c r="P8071" s="12">
        <v>1</v>
      </c>
      <c r="Q8071" s="12" t="s">
        <v>28</v>
      </c>
      <c r="R8071" s="12"/>
      <c r="S8071" s="12">
        <v>1</v>
      </c>
      <c r="T8071" s="9" t="s">
        <v>23558</v>
      </c>
      <c r="U8071" s="9" t="s">
        <v>23187</v>
      </c>
      <c r="V8071" s="9" t="s">
        <v>23558</v>
      </c>
      <c r="W8071" s="14">
        <v>3</v>
      </c>
    </row>
    <row r="8072" spans="1:23" x14ac:dyDescent="0.25">
      <c r="A8072" s="8">
        <v>5405</v>
      </c>
      <c r="B8072" s="9" t="s">
        <v>29127</v>
      </c>
      <c r="C8072" s="9" t="s">
        <v>23182</v>
      </c>
      <c r="D8072" s="10" t="s">
        <v>29128</v>
      </c>
      <c r="E8072" s="11"/>
      <c r="F8072" s="9" t="s">
        <v>29129</v>
      </c>
      <c r="G8072" s="12">
        <v>4</v>
      </c>
      <c r="H8072" s="9" t="s">
        <v>1889</v>
      </c>
      <c r="I8072" s="9" t="s">
        <v>1889</v>
      </c>
      <c r="J8072" s="12">
        <v>1</v>
      </c>
      <c r="K8072" s="13">
        <v>42917</v>
      </c>
      <c r="L8072" s="86">
        <f>(Tabla2[[#This Row],[release_year]]-'VARIANZA Y DES. EST'!$L$11)^2</f>
        <v>3.3116808838167522</v>
      </c>
      <c r="M8072" s="12">
        <v>2016</v>
      </c>
      <c r="N8072" s="9" t="s">
        <v>76</v>
      </c>
      <c r="O8072" s="9" t="s">
        <v>23191</v>
      </c>
      <c r="P8072" s="12">
        <v>1</v>
      </c>
      <c r="Q8072" s="12" t="s">
        <v>28</v>
      </c>
      <c r="R8072" s="12"/>
      <c r="S8072" s="12">
        <v>1</v>
      </c>
      <c r="T8072" s="9" t="s">
        <v>23445</v>
      </c>
      <c r="U8072" s="9" t="s">
        <v>23193</v>
      </c>
      <c r="V8072" s="9" t="s">
        <v>23445</v>
      </c>
      <c r="W8072" s="14">
        <v>3</v>
      </c>
    </row>
    <row r="8073" spans="1:23" x14ac:dyDescent="0.25">
      <c r="A8073" s="8">
        <v>5406</v>
      </c>
      <c r="B8073" s="9" t="s">
        <v>29130</v>
      </c>
      <c r="C8073" s="9" t="s">
        <v>23182</v>
      </c>
      <c r="D8073" s="10" t="s">
        <v>29131</v>
      </c>
      <c r="E8073" s="11"/>
      <c r="F8073" s="9" t="s">
        <v>29132</v>
      </c>
      <c r="G8073" s="12">
        <v>7</v>
      </c>
      <c r="H8073" s="9" t="s">
        <v>1889</v>
      </c>
      <c r="I8073" s="9" t="s">
        <v>1889</v>
      </c>
      <c r="J8073" s="12">
        <v>1</v>
      </c>
      <c r="K8073" s="13">
        <v>42917</v>
      </c>
      <c r="L8073" s="86">
        <f>(Tabla2[[#This Row],[release_year]]-'VARIANZA Y DES. EST'!$L$11)^2</f>
        <v>26.834446865421359</v>
      </c>
      <c r="M8073" s="12">
        <v>2009</v>
      </c>
      <c r="N8073" s="9" t="s">
        <v>35</v>
      </c>
      <c r="O8073" s="9" t="s">
        <v>23191</v>
      </c>
      <c r="P8073" s="12">
        <v>1</v>
      </c>
      <c r="Q8073" s="12" t="s">
        <v>28</v>
      </c>
      <c r="R8073" s="12"/>
      <c r="S8073" s="12">
        <v>1</v>
      </c>
      <c r="T8073" s="9" t="s">
        <v>23281</v>
      </c>
      <c r="U8073" s="9" t="s">
        <v>23187</v>
      </c>
      <c r="V8073" s="9" t="s">
        <v>23281</v>
      </c>
      <c r="W8073" s="14">
        <v>2</v>
      </c>
    </row>
    <row r="8074" spans="1:23" x14ac:dyDescent="0.25">
      <c r="A8074" s="8">
        <v>5407</v>
      </c>
      <c r="B8074" s="9" t="s">
        <v>29133</v>
      </c>
      <c r="C8074" s="9" t="s">
        <v>23182</v>
      </c>
      <c r="D8074" s="9" t="s">
        <v>29134</v>
      </c>
      <c r="E8074" s="18"/>
      <c r="F8074" s="9" t="s">
        <v>29135</v>
      </c>
      <c r="G8074" s="12">
        <v>7</v>
      </c>
      <c r="H8074" s="9" t="s">
        <v>1889</v>
      </c>
      <c r="I8074" s="9" t="s">
        <v>1889</v>
      </c>
      <c r="J8074" s="12">
        <v>1</v>
      </c>
      <c r="K8074" s="13">
        <v>42917</v>
      </c>
      <c r="L8074" s="86">
        <f>(Tabla2[[#This Row],[release_year]]-'VARIANZA Y DES. EST'!$L$11)^2</f>
        <v>4.7532614447336705</v>
      </c>
      <c r="M8074" s="12">
        <v>2012</v>
      </c>
      <c r="N8074" s="9" t="s">
        <v>35</v>
      </c>
      <c r="O8074" s="9" t="s">
        <v>23185</v>
      </c>
      <c r="P8074" s="12">
        <v>2</v>
      </c>
      <c r="Q8074" s="12" t="s">
        <v>28</v>
      </c>
      <c r="R8074" s="12"/>
      <c r="S8074" s="12">
        <v>2</v>
      </c>
      <c r="T8074" s="9" t="s">
        <v>23445</v>
      </c>
      <c r="U8074" s="9" t="s">
        <v>23193</v>
      </c>
      <c r="V8074" s="9" t="s">
        <v>23445</v>
      </c>
      <c r="W8074" s="14">
        <v>3</v>
      </c>
    </row>
    <row r="8075" spans="1:23" x14ac:dyDescent="0.25">
      <c r="A8075" s="8">
        <v>5408</v>
      </c>
      <c r="B8075" s="9" t="s">
        <v>29136</v>
      </c>
      <c r="C8075" s="9" t="s">
        <v>23182</v>
      </c>
      <c r="D8075" s="10" t="s">
        <v>29137</v>
      </c>
      <c r="E8075" s="11"/>
      <c r="F8075" s="9" t="s">
        <v>29138</v>
      </c>
      <c r="G8075" s="12">
        <v>9</v>
      </c>
      <c r="H8075" s="9" t="s">
        <v>1889</v>
      </c>
      <c r="I8075" s="9" t="s">
        <v>1889</v>
      </c>
      <c r="J8075" s="12">
        <v>1</v>
      </c>
      <c r="K8075" s="13">
        <v>42917</v>
      </c>
      <c r="L8075" s="86">
        <f>(Tabla2[[#This Row],[release_year]]-'VARIANZA Y DES. EST'!$L$11)^2</f>
        <v>3.2471164275211517E-2</v>
      </c>
      <c r="M8075" s="12">
        <v>2014</v>
      </c>
      <c r="N8075" s="9" t="s">
        <v>35</v>
      </c>
      <c r="O8075" s="9" t="s">
        <v>23191</v>
      </c>
      <c r="P8075" s="12">
        <v>1</v>
      </c>
      <c r="Q8075" s="12" t="s">
        <v>28</v>
      </c>
      <c r="R8075" s="12"/>
      <c r="S8075" s="12">
        <v>1</v>
      </c>
      <c r="T8075" s="9" t="s">
        <v>23281</v>
      </c>
      <c r="U8075" s="9" t="s">
        <v>23187</v>
      </c>
      <c r="V8075" s="9" t="s">
        <v>23281</v>
      </c>
      <c r="W8075" s="14">
        <v>2</v>
      </c>
    </row>
    <row r="8076" spans="1:23" x14ac:dyDescent="0.25">
      <c r="A8076" s="8">
        <v>5410</v>
      </c>
      <c r="B8076" s="9" t="s">
        <v>29139</v>
      </c>
      <c r="C8076" s="9" t="s">
        <v>23182</v>
      </c>
      <c r="D8076" s="10" t="s">
        <v>29140</v>
      </c>
      <c r="E8076" s="11"/>
      <c r="F8076" s="9" t="s">
        <v>29141</v>
      </c>
      <c r="G8076" s="12">
        <v>9</v>
      </c>
      <c r="H8076" s="9" t="s">
        <v>1889</v>
      </c>
      <c r="I8076" s="9" t="s">
        <v>1889</v>
      </c>
      <c r="J8076" s="12">
        <v>1</v>
      </c>
      <c r="K8076" s="13">
        <v>42917</v>
      </c>
      <c r="L8076" s="86">
        <f>(Tabla2[[#This Row],[release_year]]-'VARIANZA Y DES. EST'!$L$11)^2</f>
        <v>3.2471164275211517E-2</v>
      </c>
      <c r="M8076" s="12">
        <v>2014</v>
      </c>
      <c r="N8076" s="9" t="s">
        <v>35</v>
      </c>
      <c r="O8076" s="9" t="s">
        <v>23191</v>
      </c>
      <c r="P8076" s="12">
        <v>1</v>
      </c>
      <c r="Q8076" s="12" t="s">
        <v>28</v>
      </c>
      <c r="R8076" s="12"/>
      <c r="S8076" s="12">
        <v>1</v>
      </c>
      <c r="T8076" s="9" t="s">
        <v>23281</v>
      </c>
      <c r="U8076" s="9" t="s">
        <v>23187</v>
      </c>
      <c r="V8076" s="9" t="s">
        <v>23281</v>
      </c>
      <c r="W8076" s="14">
        <v>2</v>
      </c>
    </row>
    <row r="8077" spans="1:23" x14ac:dyDescent="0.25">
      <c r="A8077" s="8">
        <v>5411</v>
      </c>
      <c r="B8077" s="9" t="s">
        <v>29142</v>
      </c>
      <c r="C8077" s="9" t="s">
        <v>23182</v>
      </c>
      <c r="D8077" s="10" t="s">
        <v>29143</v>
      </c>
      <c r="E8077" s="11"/>
      <c r="F8077" s="9" t="s">
        <v>29144</v>
      </c>
      <c r="G8077" s="12">
        <v>7</v>
      </c>
      <c r="H8077" s="9" t="s">
        <v>1889</v>
      </c>
      <c r="I8077" s="9" t="s">
        <v>1889</v>
      </c>
      <c r="J8077" s="12">
        <v>1</v>
      </c>
      <c r="K8077" s="13">
        <v>42917</v>
      </c>
      <c r="L8077" s="86">
        <f>(Tabla2[[#This Row],[release_year]]-'VARIANZA Y DES. EST'!$L$11)^2</f>
        <v>4.7532614447336705</v>
      </c>
      <c r="M8077" s="12">
        <v>2012</v>
      </c>
      <c r="N8077" s="9" t="s">
        <v>35</v>
      </c>
      <c r="O8077" s="9" t="s">
        <v>23191</v>
      </c>
      <c r="P8077" s="12">
        <v>1</v>
      </c>
      <c r="Q8077" s="12" t="s">
        <v>28</v>
      </c>
      <c r="R8077" s="12"/>
      <c r="S8077" s="12">
        <v>1</v>
      </c>
      <c r="T8077" s="9" t="s">
        <v>23201</v>
      </c>
      <c r="U8077" s="9" t="s">
        <v>23187</v>
      </c>
      <c r="V8077" s="9" t="s">
        <v>23201</v>
      </c>
      <c r="W8077" s="14">
        <v>3</v>
      </c>
    </row>
    <row r="8078" spans="1:23" x14ac:dyDescent="0.25">
      <c r="A8078" s="8">
        <v>5413</v>
      </c>
      <c r="B8078" s="9" t="s">
        <v>29145</v>
      </c>
      <c r="C8078" s="9" t="s">
        <v>23182</v>
      </c>
      <c r="D8078" s="10" t="s">
        <v>29146</v>
      </c>
      <c r="E8078" s="11"/>
      <c r="F8078" s="9" t="s">
        <v>29147</v>
      </c>
      <c r="G8078" s="12">
        <v>11</v>
      </c>
      <c r="H8078" s="9" t="s">
        <v>25</v>
      </c>
      <c r="I8078" s="9" t="s">
        <v>327</v>
      </c>
      <c r="J8078" s="12">
        <v>2</v>
      </c>
      <c r="K8078" s="13">
        <v>42916</v>
      </c>
      <c r="L8078" s="86">
        <f>(Tabla2[[#This Row],[release_year]]-'VARIANZA Y DES. EST'!$L$11)^2</f>
        <v>7.9512857435875226</v>
      </c>
      <c r="M8078" s="12">
        <v>2017</v>
      </c>
      <c r="N8078" s="9" t="s">
        <v>35</v>
      </c>
      <c r="O8078" s="9" t="s">
        <v>28638</v>
      </c>
      <c r="P8078" s="12">
        <v>12</v>
      </c>
      <c r="Q8078" s="12" t="s">
        <v>28</v>
      </c>
      <c r="R8078" s="12"/>
      <c r="S8078" s="12">
        <v>12</v>
      </c>
      <c r="T8078" s="9" t="s">
        <v>23464</v>
      </c>
      <c r="U8078" s="9" t="s">
        <v>23193</v>
      </c>
      <c r="V8078" s="9" t="s">
        <v>23464</v>
      </c>
      <c r="W8078" s="14">
        <v>3</v>
      </c>
    </row>
    <row r="8079" spans="1:23" x14ac:dyDescent="0.25">
      <c r="A8079" s="8">
        <v>5414</v>
      </c>
      <c r="B8079" s="9" t="s">
        <v>29148</v>
      </c>
      <c r="C8079" s="9" t="s">
        <v>23182</v>
      </c>
      <c r="D8079" s="9" t="s">
        <v>29149</v>
      </c>
      <c r="E8079" s="9"/>
      <c r="F8079" s="18" t="s">
        <v>29150</v>
      </c>
      <c r="G8079" s="12">
        <v>11</v>
      </c>
      <c r="H8079" s="9" t="s">
        <v>25</v>
      </c>
      <c r="I8079" s="9" t="s">
        <v>1453</v>
      </c>
      <c r="J8079" s="12">
        <v>2</v>
      </c>
      <c r="K8079" s="13">
        <v>42916</v>
      </c>
      <c r="L8079" s="86">
        <f>(Tabla2[[#This Row],[release_year]]-'VARIANZA Y DES. EST'!$L$11)^2</f>
        <v>7.9512857435875226</v>
      </c>
      <c r="M8079" s="12">
        <v>2017</v>
      </c>
      <c r="N8079" s="9" t="s">
        <v>76</v>
      </c>
      <c r="O8079" s="9" t="s">
        <v>23191</v>
      </c>
      <c r="P8079" s="12">
        <v>1</v>
      </c>
      <c r="Q8079" s="12" t="s">
        <v>28</v>
      </c>
      <c r="R8079" s="12"/>
      <c r="S8079" s="12">
        <v>1</v>
      </c>
      <c r="T8079" s="9" t="s">
        <v>23206</v>
      </c>
      <c r="U8079" s="9" t="s">
        <v>23206</v>
      </c>
      <c r="V8079" s="9" t="s">
        <v>23206</v>
      </c>
      <c r="W8079" s="14">
        <v>1</v>
      </c>
    </row>
    <row r="8080" spans="1:23" x14ac:dyDescent="0.25">
      <c r="A8080" s="8">
        <v>5415</v>
      </c>
      <c r="B8080" s="9" t="s">
        <v>29151</v>
      </c>
      <c r="C8080" s="9" t="s">
        <v>23182</v>
      </c>
      <c r="D8080" s="10" t="s">
        <v>29152</v>
      </c>
      <c r="E8080" s="11"/>
      <c r="F8080" s="9" t="s">
        <v>29153</v>
      </c>
      <c r="G8080" s="12">
        <v>10</v>
      </c>
      <c r="H8080" s="9" t="s">
        <v>34</v>
      </c>
      <c r="I8080" s="9" t="s">
        <v>34</v>
      </c>
      <c r="J8080" s="12">
        <v>1</v>
      </c>
      <c r="K8080" s="13">
        <v>42916</v>
      </c>
      <c r="L8080" s="86">
        <f>(Tabla2[[#This Row],[release_year]]-'VARIANZA Y DES. EST'!$L$11)^2</f>
        <v>7.9512857435875226</v>
      </c>
      <c r="M8080" s="12">
        <v>2017</v>
      </c>
      <c r="N8080" s="9" t="s">
        <v>110</v>
      </c>
      <c r="O8080" s="9" t="s">
        <v>23185</v>
      </c>
      <c r="P8080" s="12">
        <v>2</v>
      </c>
      <c r="Q8080" s="12" t="s">
        <v>28</v>
      </c>
      <c r="R8080" s="12"/>
      <c r="S8080" s="12">
        <v>2</v>
      </c>
      <c r="T8080" s="9" t="s">
        <v>23315</v>
      </c>
      <c r="U8080" s="9" t="s">
        <v>23316</v>
      </c>
      <c r="V8080" s="9" t="s">
        <v>23315</v>
      </c>
      <c r="W8080" s="14">
        <v>2</v>
      </c>
    </row>
    <row r="8081" spans="1:23" x14ac:dyDescent="0.25">
      <c r="A8081" s="8">
        <v>5422</v>
      </c>
      <c r="B8081" s="9" t="s">
        <v>29154</v>
      </c>
      <c r="C8081" s="9" t="s">
        <v>23182</v>
      </c>
      <c r="D8081" s="10" t="s">
        <v>29155</v>
      </c>
      <c r="E8081" s="11"/>
      <c r="F8081" s="9" t="s">
        <v>29156</v>
      </c>
      <c r="G8081" s="12">
        <v>7</v>
      </c>
      <c r="H8081" s="9" t="s">
        <v>25</v>
      </c>
      <c r="I8081" s="9" t="s">
        <v>25</v>
      </c>
      <c r="J8081" s="12">
        <v>1</v>
      </c>
      <c r="K8081" s="13">
        <v>42907</v>
      </c>
      <c r="L8081" s="86">
        <f>(Tabla2[[#This Row],[release_year]]-'VARIANZA Y DES. EST'!$L$11)^2</f>
        <v>7.9512857435875226</v>
      </c>
      <c r="M8081" s="12">
        <v>2017</v>
      </c>
      <c r="N8081" s="9" t="s">
        <v>35</v>
      </c>
      <c r="O8081" s="9" t="s">
        <v>23243</v>
      </c>
      <c r="P8081" s="12">
        <v>5</v>
      </c>
      <c r="Q8081" s="12" t="s">
        <v>28</v>
      </c>
      <c r="R8081" s="12"/>
      <c r="S8081" s="12">
        <v>5</v>
      </c>
      <c r="T8081" s="9" t="s">
        <v>23229</v>
      </c>
      <c r="U8081" s="9" t="s">
        <v>23229</v>
      </c>
      <c r="V8081" s="9" t="s">
        <v>23229</v>
      </c>
      <c r="W8081" s="14">
        <v>1</v>
      </c>
    </row>
    <row r="8082" spans="1:23" x14ac:dyDescent="0.25">
      <c r="A8082" s="8">
        <v>5423</v>
      </c>
      <c r="B8082" s="9" t="s">
        <v>29157</v>
      </c>
      <c r="C8082" s="9" t="s">
        <v>23182</v>
      </c>
      <c r="D8082" s="10" t="s">
        <v>29158</v>
      </c>
      <c r="E8082" s="11"/>
      <c r="F8082" s="9" t="s">
        <v>837</v>
      </c>
      <c r="G8082" s="12">
        <v>8</v>
      </c>
      <c r="H8082" s="9" t="s">
        <v>25</v>
      </c>
      <c r="I8082" s="9" t="s">
        <v>28571</v>
      </c>
      <c r="J8082" s="12">
        <v>3</v>
      </c>
      <c r="K8082" s="13">
        <v>42906</v>
      </c>
      <c r="L8082" s="86">
        <f>(Tabla2[[#This Row],[release_year]]-'VARIANZA Y DES. EST'!$L$11)^2</f>
        <v>3.2471164275211517E-2</v>
      </c>
      <c r="M8082" s="12">
        <v>2014</v>
      </c>
      <c r="N8082" s="9" t="s">
        <v>110</v>
      </c>
      <c r="O8082" s="9" t="s">
        <v>23185</v>
      </c>
      <c r="P8082" s="12">
        <v>2</v>
      </c>
      <c r="Q8082" s="12" t="s">
        <v>28</v>
      </c>
      <c r="R8082" s="12"/>
      <c r="S8082" s="12">
        <v>2</v>
      </c>
      <c r="T8082" s="9" t="s">
        <v>23268</v>
      </c>
      <c r="U8082" s="9" t="s">
        <v>23264</v>
      </c>
      <c r="V8082" s="9" t="s">
        <v>23268</v>
      </c>
      <c r="W8082" s="14">
        <v>2</v>
      </c>
    </row>
    <row r="8083" spans="1:23" x14ac:dyDescent="0.25">
      <c r="A8083" s="8">
        <v>5426</v>
      </c>
      <c r="B8083" s="9" t="s">
        <v>29159</v>
      </c>
      <c r="C8083" s="9" t="s">
        <v>23182</v>
      </c>
      <c r="D8083" s="9" t="s">
        <v>29160</v>
      </c>
      <c r="E8083" s="9"/>
      <c r="F8083" s="9" t="s">
        <v>29161</v>
      </c>
      <c r="G8083" s="12">
        <v>12</v>
      </c>
      <c r="H8083" s="9" t="s">
        <v>25</v>
      </c>
      <c r="I8083" s="9" t="s">
        <v>25</v>
      </c>
      <c r="J8083" s="12">
        <v>1</v>
      </c>
      <c r="K8083" s="13">
        <v>42902</v>
      </c>
      <c r="L8083" s="86">
        <f>(Tabla2[[#This Row],[release_year]]-'VARIANZA Y DES. EST'!$L$11)^2</f>
        <v>3.3116808838167522</v>
      </c>
      <c r="M8083" s="12">
        <v>2016</v>
      </c>
      <c r="N8083" s="9" t="s">
        <v>76</v>
      </c>
      <c r="O8083" s="9" t="s">
        <v>23185</v>
      </c>
      <c r="P8083" s="12">
        <v>2</v>
      </c>
      <c r="Q8083" s="12" t="s">
        <v>28</v>
      </c>
      <c r="R8083" s="12"/>
      <c r="S8083" s="12">
        <v>2</v>
      </c>
      <c r="T8083" s="9" t="s">
        <v>23986</v>
      </c>
      <c r="U8083" s="9" t="s">
        <v>23193</v>
      </c>
      <c r="V8083" s="9" t="s">
        <v>23986</v>
      </c>
      <c r="W8083" s="14">
        <v>2</v>
      </c>
    </row>
    <row r="8084" spans="1:23" x14ac:dyDescent="0.25">
      <c r="A8084" s="8">
        <v>5429</v>
      </c>
      <c r="B8084" s="9" t="s">
        <v>29162</v>
      </c>
      <c r="C8084" s="9" t="s">
        <v>23182</v>
      </c>
      <c r="D8084" s="9" t="s">
        <v>29163</v>
      </c>
      <c r="E8084" s="9" t="s">
        <v>29164</v>
      </c>
      <c r="F8084" s="18" t="s">
        <v>29165</v>
      </c>
      <c r="G8084" s="12">
        <v>16</v>
      </c>
      <c r="H8084" s="9" t="s">
        <v>890</v>
      </c>
      <c r="I8084" s="9" t="s">
        <v>2599</v>
      </c>
      <c r="J8084" s="12">
        <v>2</v>
      </c>
      <c r="K8084" s="13">
        <v>42902</v>
      </c>
      <c r="L8084" s="86">
        <f>(Tabla2[[#This Row],[release_year]]-'VARIANZA Y DES. EST'!$L$11)^2</f>
        <v>7.9512857435875226</v>
      </c>
      <c r="M8084" s="12">
        <v>2017</v>
      </c>
      <c r="N8084" s="9" t="s">
        <v>110</v>
      </c>
      <c r="O8084" s="9" t="s">
        <v>23185</v>
      </c>
      <c r="P8084" s="12">
        <v>2</v>
      </c>
      <c r="Q8084" s="12" t="s">
        <v>28</v>
      </c>
      <c r="R8084" s="12"/>
      <c r="S8084" s="12">
        <v>2</v>
      </c>
      <c r="T8084" s="9" t="s">
        <v>23264</v>
      </c>
      <c r="U8084" s="9" t="s">
        <v>23264</v>
      </c>
      <c r="V8084" s="9" t="s">
        <v>23264</v>
      </c>
      <c r="W8084" s="14">
        <v>1</v>
      </c>
    </row>
    <row r="8085" spans="1:23" x14ac:dyDescent="0.25">
      <c r="A8085" s="8">
        <v>5434</v>
      </c>
      <c r="B8085" s="9" t="s">
        <v>29166</v>
      </c>
      <c r="C8085" s="9" t="s">
        <v>23182</v>
      </c>
      <c r="D8085" s="9" t="s">
        <v>29167</v>
      </c>
      <c r="E8085" s="9"/>
      <c r="F8085" s="18" t="s">
        <v>29168</v>
      </c>
      <c r="G8085" s="12">
        <v>4</v>
      </c>
      <c r="H8085" s="9" t="s">
        <v>1349</v>
      </c>
      <c r="I8085" s="9" t="s">
        <v>1349</v>
      </c>
      <c r="J8085" s="12">
        <v>1</v>
      </c>
      <c r="K8085" s="13">
        <v>42896</v>
      </c>
      <c r="L8085" s="86">
        <f>(Tabla2[[#This Row],[release_year]]-'VARIANZA Y DES. EST'!$L$11)^2</f>
        <v>3.3116808838167522</v>
      </c>
      <c r="M8085" s="12">
        <v>2016</v>
      </c>
      <c r="N8085" s="9" t="s">
        <v>82</v>
      </c>
      <c r="O8085" s="9" t="s">
        <v>23191</v>
      </c>
      <c r="P8085" s="12">
        <v>1</v>
      </c>
      <c r="Q8085" s="12" t="s">
        <v>28</v>
      </c>
      <c r="R8085" s="12"/>
      <c r="S8085" s="12">
        <v>1</v>
      </c>
      <c r="T8085" s="9" t="s">
        <v>24513</v>
      </c>
      <c r="U8085" s="9" t="s">
        <v>23187</v>
      </c>
      <c r="V8085" s="9" t="s">
        <v>24513</v>
      </c>
      <c r="W8085" s="14">
        <v>3</v>
      </c>
    </row>
    <row r="8086" spans="1:23" x14ac:dyDescent="0.25">
      <c r="A8086" s="8">
        <v>5435</v>
      </c>
      <c r="B8086" s="9" t="s">
        <v>29169</v>
      </c>
      <c r="C8086" s="9" t="s">
        <v>23182</v>
      </c>
      <c r="D8086" s="10" t="s">
        <v>29170</v>
      </c>
      <c r="E8086" s="11"/>
      <c r="F8086" s="18" t="s">
        <v>29171</v>
      </c>
      <c r="G8086" s="12">
        <v>4</v>
      </c>
      <c r="H8086" s="9" t="s">
        <v>1349</v>
      </c>
      <c r="I8086" s="9" t="s">
        <v>1349</v>
      </c>
      <c r="J8086" s="12">
        <v>1</v>
      </c>
      <c r="K8086" s="13">
        <v>42896</v>
      </c>
      <c r="L8086" s="86">
        <f>(Tabla2[[#This Row],[release_year]]-'VARIANZA Y DES. EST'!$L$11)^2</f>
        <v>3.3116808838167522</v>
      </c>
      <c r="M8086" s="12">
        <v>2016</v>
      </c>
      <c r="N8086" s="9" t="s">
        <v>82</v>
      </c>
      <c r="O8086" s="9" t="s">
        <v>23191</v>
      </c>
      <c r="P8086" s="12">
        <v>1</v>
      </c>
      <c r="Q8086" s="12" t="s">
        <v>28</v>
      </c>
      <c r="R8086" s="12"/>
      <c r="S8086" s="12">
        <v>1</v>
      </c>
      <c r="T8086" s="9" t="s">
        <v>24513</v>
      </c>
      <c r="U8086" s="9" t="s">
        <v>23187</v>
      </c>
      <c r="V8086" s="9" t="s">
        <v>24513</v>
      </c>
      <c r="W8086" s="14">
        <v>3</v>
      </c>
    </row>
    <row r="8087" spans="1:23" x14ac:dyDescent="0.25">
      <c r="A8087" s="8">
        <v>5436</v>
      </c>
      <c r="B8087" s="9" t="s">
        <v>29172</v>
      </c>
      <c r="C8087" s="9" t="s">
        <v>23182</v>
      </c>
      <c r="D8087" s="9" t="s">
        <v>29173</v>
      </c>
      <c r="E8087" s="18" t="s">
        <v>29174</v>
      </c>
      <c r="F8087" s="9" t="s">
        <v>29175</v>
      </c>
      <c r="G8087" s="12">
        <v>10</v>
      </c>
      <c r="H8087" s="9" t="s">
        <v>1349</v>
      </c>
      <c r="I8087" s="9" t="s">
        <v>1349</v>
      </c>
      <c r="J8087" s="12">
        <v>1</v>
      </c>
      <c r="K8087" s="13">
        <v>42896</v>
      </c>
      <c r="L8087" s="86">
        <f>(Tabla2[[#This Row],[release_year]]-'VARIANZA Y DES. EST'!$L$11)^2</f>
        <v>7.9512857435875226</v>
      </c>
      <c r="M8087" s="12">
        <v>2017</v>
      </c>
      <c r="N8087" s="9" t="s">
        <v>35</v>
      </c>
      <c r="O8087" s="9" t="s">
        <v>23191</v>
      </c>
      <c r="P8087" s="12">
        <v>1</v>
      </c>
      <c r="Q8087" s="12" t="s">
        <v>28</v>
      </c>
      <c r="R8087" s="12"/>
      <c r="S8087" s="12">
        <v>1</v>
      </c>
      <c r="T8087" s="9" t="s">
        <v>24391</v>
      </c>
      <c r="U8087" s="9" t="s">
        <v>23193</v>
      </c>
      <c r="V8087" s="9" t="s">
        <v>24391</v>
      </c>
      <c r="W8087" s="14">
        <v>3</v>
      </c>
    </row>
    <row r="8088" spans="1:23" x14ac:dyDescent="0.25">
      <c r="A8088" s="8">
        <v>5437</v>
      </c>
      <c r="B8088" s="9" t="s">
        <v>29176</v>
      </c>
      <c r="C8088" s="9" t="s">
        <v>23182</v>
      </c>
      <c r="D8088" s="10" t="s">
        <v>29177</v>
      </c>
      <c r="E8088" s="11"/>
      <c r="F8088" s="9" t="s">
        <v>29178</v>
      </c>
      <c r="G8088" s="12">
        <v>4</v>
      </c>
      <c r="H8088" s="9" t="s">
        <v>1349</v>
      </c>
      <c r="I8088" s="9" t="s">
        <v>1349</v>
      </c>
      <c r="J8088" s="12">
        <v>1</v>
      </c>
      <c r="K8088" s="13">
        <v>42896</v>
      </c>
      <c r="L8088" s="86">
        <f>(Tabla2[[#This Row],[release_year]]-'VARIANZA Y DES. EST'!$L$11)^2</f>
        <v>3.3116808838167522</v>
      </c>
      <c r="M8088" s="12">
        <v>2016</v>
      </c>
      <c r="N8088" s="9" t="s">
        <v>82</v>
      </c>
      <c r="O8088" s="9" t="s">
        <v>23191</v>
      </c>
      <c r="P8088" s="12">
        <v>1</v>
      </c>
      <c r="Q8088" s="12" t="s">
        <v>28</v>
      </c>
      <c r="R8088" s="12"/>
      <c r="S8088" s="12">
        <v>1</v>
      </c>
      <c r="T8088" s="9" t="s">
        <v>24391</v>
      </c>
      <c r="U8088" s="9" t="s">
        <v>23193</v>
      </c>
      <c r="V8088" s="9" t="s">
        <v>24391</v>
      </c>
      <c r="W8088" s="14">
        <v>3</v>
      </c>
    </row>
    <row r="8089" spans="1:23" x14ac:dyDescent="0.25">
      <c r="A8089" s="8">
        <v>5438</v>
      </c>
      <c r="B8089" s="9" t="s">
        <v>29179</v>
      </c>
      <c r="C8089" s="9" t="s">
        <v>23182</v>
      </c>
      <c r="D8089" s="9" t="s">
        <v>29180</v>
      </c>
      <c r="E8089" s="18"/>
      <c r="F8089" s="9" t="s">
        <v>29181</v>
      </c>
      <c r="G8089" s="12">
        <v>5</v>
      </c>
      <c r="H8089" s="9" t="s">
        <v>2924</v>
      </c>
      <c r="I8089" s="9" t="s">
        <v>2924</v>
      </c>
      <c r="J8089" s="12">
        <v>1</v>
      </c>
      <c r="K8089" s="13">
        <v>42896</v>
      </c>
      <c r="L8089" s="86">
        <f>(Tabla2[[#This Row],[release_year]]-'VARIANZA Y DES. EST'!$L$11)^2</f>
        <v>0.67207602404598188</v>
      </c>
      <c r="M8089" s="12">
        <v>2015</v>
      </c>
      <c r="N8089" s="9" t="s">
        <v>35</v>
      </c>
      <c r="O8089" s="9" t="s">
        <v>23191</v>
      </c>
      <c r="P8089" s="12">
        <v>1</v>
      </c>
      <c r="Q8089" s="12" t="s">
        <v>28</v>
      </c>
      <c r="R8089" s="12"/>
      <c r="S8089" s="12">
        <v>1</v>
      </c>
      <c r="T8089" s="9" t="s">
        <v>23558</v>
      </c>
      <c r="U8089" s="9" t="s">
        <v>23187</v>
      </c>
      <c r="V8089" s="9" t="s">
        <v>23558</v>
      </c>
      <c r="W8089" s="14">
        <v>3</v>
      </c>
    </row>
    <row r="8090" spans="1:23" x14ac:dyDescent="0.25">
      <c r="A8090" s="8">
        <v>5439</v>
      </c>
      <c r="B8090" s="9" t="s">
        <v>29182</v>
      </c>
      <c r="C8090" s="9" t="s">
        <v>23182</v>
      </c>
      <c r="D8090" s="10" t="s">
        <v>29183</v>
      </c>
      <c r="E8090" s="11"/>
      <c r="F8090" s="9" t="s">
        <v>29184</v>
      </c>
      <c r="G8090" s="12">
        <v>5</v>
      </c>
      <c r="H8090" s="9" t="s">
        <v>1349</v>
      </c>
      <c r="I8090" s="9" t="s">
        <v>1349</v>
      </c>
      <c r="J8090" s="12">
        <v>1</v>
      </c>
      <c r="K8090" s="13">
        <v>42896</v>
      </c>
      <c r="L8090" s="86">
        <f>(Tabla2[[#This Row],[release_year]]-'VARIANZA Y DES. EST'!$L$11)^2</f>
        <v>3.3116808838167522</v>
      </c>
      <c r="M8090" s="12">
        <v>2016</v>
      </c>
      <c r="N8090" s="9" t="s">
        <v>35</v>
      </c>
      <c r="O8090" s="9" t="s">
        <v>23191</v>
      </c>
      <c r="P8090" s="12">
        <v>1</v>
      </c>
      <c r="Q8090" s="12" t="s">
        <v>28</v>
      </c>
      <c r="R8090" s="12"/>
      <c r="S8090" s="12">
        <v>1</v>
      </c>
      <c r="T8090" s="9" t="s">
        <v>25838</v>
      </c>
      <c r="U8090" s="9" t="s">
        <v>23187</v>
      </c>
      <c r="V8090" s="9" t="s">
        <v>25838</v>
      </c>
      <c r="W8090" s="14">
        <v>3</v>
      </c>
    </row>
    <row r="8091" spans="1:23" x14ac:dyDescent="0.25">
      <c r="A8091" s="8">
        <v>5440</v>
      </c>
      <c r="B8091" s="9" t="s">
        <v>29185</v>
      </c>
      <c r="C8091" s="9" t="s">
        <v>23182</v>
      </c>
      <c r="D8091" s="10" t="s">
        <v>29186</v>
      </c>
      <c r="E8091" s="11"/>
      <c r="F8091" s="9" t="s">
        <v>29187</v>
      </c>
      <c r="G8091" s="12">
        <v>6</v>
      </c>
      <c r="H8091" s="9" t="s">
        <v>1349</v>
      </c>
      <c r="I8091" s="9" t="s">
        <v>1349</v>
      </c>
      <c r="J8091" s="12">
        <v>1</v>
      </c>
      <c r="K8091" s="13">
        <v>42895</v>
      </c>
      <c r="L8091" s="86">
        <f>(Tabla2[[#This Row],[release_year]]-'VARIANZA Y DES. EST'!$L$11)^2</f>
        <v>7.9512857435875226</v>
      </c>
      <c r="M8091" s="12">
        <v>2017</v>
      </c>
      <c r="N8091" s="9" t="s">
        <v>76</v>
      </c>
      <c r="O8091" s="9" t="s">
        <v>23191</v>
      </c>
      <c r="P8091" s="12">
        <v>1</v>
      </c>
      <c r="Q8091" s="12" t="s">
        <v>28</v>
      </c>
      <c r="R8091" s="12"/>
      <c r="S8091" s="12">
        <v>1</v>
      </c>
      <c r="T8091" s="9" t="s">
        <v>24513</v>
      </c>
      <c r="U8091" s="9" t="s">
        <v>23187</v>
      </c>
      <c r="V8091" s="9" t="s">
        <v>24513</v>
      </c>
      <c r="W8091" s="14">
        <v>3</v>
      </c>
    </row>
    <row r="8092" spans="1:23" x14ac:dyDescent="0.25">
      <c r="A8092" s="8">
        <v>5445</v>
      </c>
      <c r="B8092" s="9" t="s">
        <v>29188</v>
      </c>
      <c r="C8092" s="9" t="s">
        <v>23182</v>
      </c>
      <c r="D8092" s="9" t="s">
        <v>29189</v>
      </c>
      <c r="E8092" s="9"/>
      <c r="F8092" s="9" t="s">
        <v>29190</v>
      </c>
      <c r="G8092" s="12">
        <v>7</v>
      </c>
      <c r="H8092" s="9" t="s">
        <v>126</v>
      </c>
      <c r="I8092" s="9" t="s">
        <v>126</v>
      </c>
      <c r="J8092" s="12">
        <v>1</v>
      </c>
      <c r="K8092" s="13">
        <v>42888</v>
      </c>
      <c r="L8092" s="86">
        <f>(Tabla2[[#This Row],[release_year]]-'VARIANZA Y DES. EST'!$L$11)^2</f>
        <v>3.3116808838167522</v>
      </c>
      <c r="M8092" s="12">
        <v>2016</v>
      </c>
      <c r="N8092" s="9" t="s">
        <v>76</v>
      </c>
      <c r="O8092" s="9" t="s">
        <v>23191</v>
      </c>
      <c r="P8092" s="12">
        <v>1</v>
      </c>
      <c r="Q8092" s="12" t="s">
        <v>28</v>
      </c>
      <c r="R8092" s="12"/>
      <c r="S8092" s="12">
        <v>1</v>
      </c>
      <c r="T8092" s="9" t="s">
        <v>28209</v>
      </c>
      <c r="U8092" s="9" t="s">
        <v>23213</v>
      </c>
      <c r="V8092" s="9" t="s">
        <v>28209</v>
      </c>
      <c r="W8092" s="14">
        <v>3</v>
      </c>
    </row>
    <row r="8093" spans="1:23" x14ac:dyDescent="0.25">
      <c r="A8093" s="8">
        <v>5446</v>
      </c>
      <c r="B8093" s="9" t="s">
        <v>29191</v>
      </c>
      <c r="C8093" s="9" t="s">
        <v>23182</v>
      </c>
      <c r="D8093" s="9" t="s">
        <v>29192</v>
      </c>
      <c r="E8093" s="9"/>
      <c r="F8093" s="9" t="s">
        <v>29193</v>
      </c>
      <c r="G8093" s="12">
        <v>15</v>
      </c>
      <c r="H8093" s="9" t="s">
        <v>25</v>
      </c>
      <c r="I8093" s="9" t="s">
        <v>25</v>
      </c>
      <c r="J8093" s="12">
        <v>1</v>
      </c>
      <c r="K8093" s="13">
        <v>42888</v>
      </c>
      <c r="L8093" s="86">
        <f>(Tabla2[[#This Row],[release_year]]-'VARIANZA Y DES. EST'!$L$11)^2</f>
        <v>7.9512857435875226</v>
      </c>
      <c r="M8093" s="12">
        <v>2017</v>
      </c>
      <c r="N8093" s="9" t="s">
        <v>76</v>
      </c>
      <c r="O8093" s="9" t="s">
        <v>23185</v>
      </c>
      <c r="P8093" s="12">
        <v>2</v>
      </c>
      <c r="Q8093" s="12" t="s">
        <v>28</v>
      </c>
      <c r="R8093" s="12"/>
      <c r="S8093" s="12">
        <v>2</v>
      </c>
      <c r="T8093" s="9" t="s">
        <v>23228</v>
      </c>
      <c r="U8093" s="9" t="s">
        <v>23229</v>
      </c>
      <c r="V8093" s="9" t="s">
        <v>23228</v>
      </c>
      <c r="W8093" s="14">
        <v>2</v>
      </c>
    </row>
    <row r="8094" spans="1:23" x14ac:dyDescent="0.25">
      <c r="A8094" s="8">
        <v>5458</v>
      </c>
      <c r="B8094" s="9" t="s">
        <v>29194</v>
      </c>
      <c r="C8094" s="9" t="s">
        <v>23182</v>
      </c>
      <c r="D8094" s="9" t="s">
        <v>29195</v>
      </c>
      <c r="E8094" s="9"/>
      <c r="F8094" s="9" t="s">
        <v>29196</v>
      </c>
      <c r="G8094" s="12">
        <v>5</v>
      </c>
      <c r="H8094" s="9" t="s">
        <v>1889</v>
      </c>
      <c r="I8094" s="9" t="s">
        <v>1889</v>
      </c>
      <c r="J8094" s="12">
        <v>1</v>
      </c>
      <c r="K8094" s="13">
        <v>42887</v>
      </c>
      <c r="L8094" s="86">
        <f>(Tabla2[[#This Row],[release_year]]-'VARIANZA Y DES. EST'!$L$11)^2</f>
        <v>0.67207602404598188</v>
      </c>
      <c r="M8094" s="12">
        <v>2015</v>
      </c>
      <c r="N8094" s="9" t="s">
        <v>35</v>
      </c>
      <c r="O8094" s="9" t="s">
        <v>23191</v>
      </c>
      <c r="P8094" s="12">
        <v>1</v>
      </c>
      <c r="Q8094" s="12" t="s">
        <v>28</v>
      </c>
      <c r="R8094" s="12"/>
      <c r="S8094" s="12">
        <v>1</v>
      </c>
      <c r="T8094" s="9" t="s">
        <v>23445</v>
      </c>
      <c r="U8094" s="9" t="s">
        <v>23193</v>
      </c>
      <c r="V8094" s="9" t="s">
        <v>23445</v>
      </c>
      <c r="W8094" s="14">
        <v>3</v>
      </c>
    </row>
    <row r="8095" spans="1:23" x14ac:dyDescent="0.25">
      <c r="A8095" s="8">
        <v>5459</v>
      </c>
      <c r="B8095" s="9" t="s">
        <v>29197</v>
      </c>
      <c r="C8095" s="9" t="s">
        <v>23182</v>
      </c>
      <c r="D8095" s="9" t="s">
        <v>29198</v>
      </c>
      <c r="E8095" s="9"/>
      <c r="F8095" s="9" t="s">
        <v>29199</v>
      </c>
      <c r="G8095" s="12">
        <v>9</v>
      </c>
      <c r="H8095" s="12"/>
      <c r="I8095" s="9"/>
      <c r="J8095" s="12">
        <v>0</v>
      </c>
      <c r="K8095" s="13">
        <v>42887</v>
      </c>
      <c r="L8095" s="86">
        <f>(Tabla2[[#This Row],[release_year]]-'VARIANZA Y DES. EST'!$L$11)^2</f>
        <v>3.3116808838167522</v>
      </c>
      <c r="M8095" s="12">
        <v>2016</v>
      </c>
      <c r="N8095" s="9" t="s">
        <v>110</v>
      </c>
      <c r="O8095" s="9" t="s">
        <v>23191</v>
      </c>
      <c r="P8095" s="12">
        <v>1</v>
      </c>
      <c r="Q8095" s="12" t="s">
        <v>28</v>
      </c>
      <c r="R8095" s="12"/>
      <c r="S8095" s="12">
        <v>1</v>
      </c>
      <c r="T8095" s="9" t="s">
        <v>23330</v>
      </c>
      <c r="U8095" s="9" t="s">
        <v>23264</v>
      </c>
      <c r="V8095" s="9" t="s">
        <v>23330</v>
      </c>
      <c r="W8095" s="14">
        <v>2</v>
      </c>
    </row>
    <row r="8096" spans="1:23" x14ac:dyDescent="0.25">
      <c r="A8096" s="8">
        <v>5460</v>
      </c>
      <c r="B8096" s="9" t="s">
        <v>29200</v>
      </c>
      <c r="C8096" s="9" t="s">
        <v>23182</v>
      </c>
      <c r="D8096" s="9" t="s">
        <v>29201</v>
      </c>
      <c r="E8096" s="9"/>
      <c r="F8096" s="9" t="s">
        <v>29202</v>
      </c>
      <c r="G8096" s="12">
        <v>1</v>
      </c>
      <c r="H8096" s="9" t="s">
        <v>25</v>
      </c>
      <c r="I8096" s="9" t="s">
        <v>25</v>
      </c>
      <c r="J8096" s="12">
        <v>1</v>
      </c>
      <c r="K8096" s="13">
        <v>42887</v>
      </c>
      <c r="L8096" s="86">
        <f>(Tabla2[[#This Row],[release_year]]-'VARIANZA Y DES. EST'!$L$11)^2</f>
        <v>0.67207602404598188</v>
      </c>
      <c r="M8096" s="12">
        <v>2015</v>
      </c>
      <c r="N8096" s="9" t="s">
        <v>76</v>
      </c>
      <c r="O8096" s="9" t="s">
        <v>23255</v>
      </c>
      <c r="P8096" s="12">
        <v>3</v>
      </c>
      <c r="Q8096" s="12" t="s">
        <v>28</v>
      </c>
      <c r="R8096" s="12"/>
      <c r="S8096" s="12">
        <v>3</v>
      </c>
      <c r="T8096" s="9" t="s">
        <v>23664</v>
      </c>
      <c r="U8096" s="9" t="s">
        <v>23664</v>
      </c>
      <c r="V8096" s="9" t="s">
        <v>23664</v>
      </c>
      <c r="W8096" s="14">
        <v>1</v>
      </c>
    </row>
    <row r="8097" spans="1:23" x14ac:dyDescent="0.25">
      <c r="A8097" s="8">
        <v>5465</v>
      </c>
      <c r="B8097" s="9" t="s">
        <v>29203</v>
      </c>
      <c r="C8097" s="9" t="s">
        <v>23182</v>
      </c>
      <c r="D8097" s="10" t="s">
        <v>29204</v>
      </c>
      <c r="E8097" s="11"/>
      <c r="F8097" s="9" t="s">
        <v>29205</v>
      </c>
      <c r="G8097" s="12">
        <v>10</v>
      </c>
      <c r="H8097" s="9" t="s">
        <v>851</v>
      </c>
      <c r="I8097" s="9" t="s">
        <v>851</v>
      </c>
      <c r="J8097" s="12">
        <v>1</v>
      </c>
      <c r="K8097" s="13">
        <v>42887</v>
      </c>
      <c r="L8097" s="86">
        <f>(Tabla2[[#This Row],[release_year]]-'VARIANZA Y DES. EST'!$L$11)^2</f>
        <v>3.3116808838167522</v>
      </c>
      <c r="M8097" s="12">
        <v>2016</v>
      </c>
      <c r="N8097" s="9" t="s">
        <v>35</v>
      </c>
      <c r="O8097" s="9" t="s">
        <v>23191</v>
      </c>
      <c r="P8097" s="12">
        <v>1</v>
      </c>
      <c r="Q8097" s="12" t="s">
        <v>28</v>
      </c>
      <c r="R8097" s="12"/>
      <c r="S8097" s="12">
        <v>1</v>
      </c>
      <c r="T8097" s="9" t="s">
        <v>23281</v>
      </c>
      <c r="U8097" s="9" t="s">
        <v>23187</v>
      </c>
      <c r="V8097" s="9" t="s">
        <v>23281</v>
      </c>
      <c r="W8097" s="14">
        <v>2</v>
      </c>
    </row>
    <row r="8098" spans="1:23" x14ac:dyDescent="0.25">
      <c r="A8098" s="8">
        <v>5466</v>
      </c>
      <c r="B8098" s="9" t="s">
        <v>29206</v>
      </c>
      <c r="C8098" s="9" t="s">
        <v>23182</v>
      </c>
      <c r="D8098" s="10" t="s">
        <v>29207</v>
      </c>
      <c r="E8098" s="11"/>
      <c r="F8098" s="9" t="s">
        <v>29208</v>
      </c>
      <c r="G8098" s="12">
        <v>6</v>
      </c>
      <c r="H8098" s="9" t="s">
        <v>1889</v>
      </c>
      <c r="I8098" s="9" t="s">
        <v>1889</v>
      </c>
      <c r="J8098" s="12">
        <v>1</v>
      </c>
      <c r="K8098" s="13">
        <v>42887</v>
      </c>
      <c r="L8098" s="86">
        <f>(Tabla2[[#This Row],[release_year]]-'VARIANZA Y DES. EST'!$L$11)^2</f>
        <v>3.3116808838167522</v>
      </c>
      <c r="M8098" s="12">
        <v>2016</v>
      </c>
      <c r="N8098" s="9" t="s">
        <v>35</v>
      </c>
      <c r="O8098" s="9" t="s">
        <v>23191</v>
      </c>
      <c r="P8098" s="12">
        <v>1</v>
      </c>
      <c r="Q8098" s="12" t="s">
        <v>28</v>
      </c>
      <c r="R8098" s="12"/>
      <c r="S8098" s="12">
        <v>1</v>
      </c>
      <c r="T8098" s="9" t="s">
        <v>23281</v>
      </c>
      <c r="U8098" s="9" t="s">
        <v>23187</v>
      </c>
      <c r="V8098" s="9" t="s">
        <v>23281</v>
      </c>
      <c r="W8098" s="14">
        <v>2</v>
      </c>
    </row>
    <row r="8099" spans="1:23" x14ac:dyDescent="0.25">
      <c r="A8099" s="8">
        <v>5471</v>
      </c>
      <c r="B8099" s="9" t="s">
        <v>29209</v>
      </c>
      <c r="C8099" s="9" t="s">
        <v>23182</v>
      </c>
      <c r="D8099" s="9" t="s">
        <v>29210</v>
      </c>
      <c r="E8099" s="9"/>
      <c r="F8099" s="9" t="s">
        <v>29211</v>
      </c>
      <c r="G8099" s="12">
        <v>16</v>
      </c>
      <c r="H8099" s="9" t="s">
        <v>25</v>
      </c>
      <c r="I8099" s="9" t="s">
        <v>25</v>
      </c>
      <c r="J8099" s="12">
        <v>1</v>
      </c>
      <c r="K8099" s="13">
        <v>42881</v>
      </c>
      <c r="L8099" s="86">
        <f>(Tabla2[[#This Row],[release_year]]-'VARIANZA Y DES. EST'!$L$11)^2</f>
        <v>7.9512857435875226</v>
      </c>
      <c r="M8099" s="12">
        <v>2017</v>
      </c>
      <c r="N8099" s="9" t="s">
        <v>76</v>
      </c>
      <c r="O8099" s="9" t="s">
        <v>23255</v>
      </c>
      <c r="P8099" s="12">
        <v>3</v>
      </c>
      <c r="Q8099" s="12" t="s">
        <v>28</v>
      </c>
      <c r="R8099" s="12"/>
      <c r="S8099" s="12">
        <v>3</v>
      </c>
      <c r="T8099" s="9" t="s">
        <v>24912</v>
      </c>
      <c r="U8099" s="9" t="s">
        <v>23206</v>
      </c>
      <c r="V8099" s="9" t="s">
        <v>24912</v>
      </c>
      <c r="W8099" s="14">
        <v>3</v>
      </c>
    </row>
    <row r="8100" spans="1:23" x14ac:dyDescent="0.25">
      <c r="A8100" s="8">
        <v>5478</v>
      </c>
      <c r="B8100" s="9" t="s">
        <v>29212</v>
      </c>
      <c r="C8100" s="9" t="s">
        <v>23182</v>
      </c>
      <c r="D8100" s="10" t="s">
        <v>29213</v>
      </c>
      <c r="E8100" s="11"/>
      <c r="F8100" s="18" t="s">
        <v>29214</v>
      </c>
      <c r="G8100" s="12">
        <v>1</v>
      </c>
      <c r="H8100" s="9" t="s">
        <v>3836</v>
      </c>
      <c r="I8100" s="9" t="s">
        <v>3836</v>
      </c>
      <c r="J8100" s="12">
        <v>1</v>
      </c>
      <c r="K8100" s="13">
        <v>42874</v>
      </c>
      <c r="L8100" s="86">
        <f>(Tabla2[[#This Row],[release_year]]-'VARIANZA Y DES. EST'!$L$11)^2</f>
        <v>7.9512857435875226</v>
      </c>
      <c r="M8100" s="12">
        <v>2017</v>
      </c>
      <c r="N8100" s="9" t="s">
        <v>76</v>
      </c>
      <c r="O8100" s="9" t="s">
        <v>23191</v>
      </c>
      <c r="P8100" s="12">
        <v>1</v>
      </c>
      <c r="Q8100" s="12" t="s">
        <v>28</v>
      </c>
      <c r="R8100" s="12"/>
      <c r="S8100" s="12">
        <v>1</v>
      </c>
      <c r="T8100" s="9" t="s">
        <v>23296</v>
      </c>
      <c r="U8100" s="9" t="s">
        <v>23197</v>
      </c>
      <c r="V8100" s="9" t="s">
        <v>23296</v>
      </c>
      <c r="W8100" s="14">
        <v>2</v>
      </c>
    </row>
    <row r="8101" spans="1:23" x14ac:dyDescent="0.25">
      <c r="A8101" s="8">
        <v>5480</v>
      </c>
      <c r="B8101" s="9" t="s">
        <v>29215</v>
      </c>
      <c r="C8101" s="9" t="s">
        <v>23182</v>
      </c>
      <c r="D8101" s="9" t="s">
        <v>29216</v>
      </c>
      <c r="E8101" s="18"/>
      <c r="F8101" s="18"/>
      <c r="G8101" s="12">
        <v>0</v>
      </c>
      <c r="H8101" s="9" t="s">
        <v>25</v>
      </c>
      <c r="I8101" s="9" t="s">
        <v>25</v>
      </c>
      <c r="J8101" s="12">
        <v>1</v>
      </c>
      <c r="K8101" s="13">
        <v>42874</v>
      </c>
      <c r="L8101" s="86">
        <f>(Tabla2[[#This Row],[release_year]]-'VARIANZA Y DES. EST'!$L$11)^2</f>
        <v>7.9512857435875226</v>
      </c>
      <c r="M8101" s="12">
        <v>2017</v>
      </c>
      <c r="N8101" s="9" t="s">
        <v>76</v>
      </c>
      <c r="O8101" s="9" t="s">
        <v>23191</v>
      </c>
      <c r="P8101" s="12">
        <v>1</v>
      </c>
      <c r="Q8101" s="12" t="s">
        <v>28</v>
      </c>
      <c r="R8101" s="12"/>
      <c r="S8101" s="12">
        <v>1</v>
      </c>
      <c r="T8101" s="9" t="s">
        <v>24428</v>
      </c>
      <c r="U8101" s="9" t="s">
        <v>23193</v>
      </c>
      <c r="V8101" s="9" t="s">
        <v>24428</v>
      </c>
      <c r="W8101" s="14">
        <v>3</v>
      </c>
    </row>
    <row r="8102" spans="1:23" x14ac:dyDescent="0.25">
      <c r="A8102" s="8">
        <v>5489</v>
      </c>
      <c r="B8102" s="9" t="s">
        <v>29217</v>
      </c>
      <c r="C8102" s="9" t="s">
        <v>23182</v>
      </c>
      <c r="D8102" s="10" t="s">
        <v>29218</v>
      </c>
      <c r="E8102" s="11"/>
      <c r="F8102" s="9" t="s">
        <v>29219</v>
      </c>
      <c r="G8102" s="12">
        <v>6</v>
      </c>
      <c r="H8102" s="12"/>
      <c r="I8102" s="9"/>
      <c r="J8102" s="12">
        <v>0</v>
      </c>
      <c r="K8102" s="13">
        <v>42867</v>
      </c>
      <c r="L8102" s="86">
        <f>(Tabla2[[#This Row],[release_year]]-'VARIANZA Y DES. EST'!$L$11)^2</f>
        <v>7.9512857435875226</v>
      </c>
      <c r="M8102" s="12">
        <v>2017</v>
      </c>
      <c r="N8102" s="9" t="s">
        <v>110</v>
      </c>
      <c r="O8102" s="9" t="s">
        <v>23191</v>
      </c>
      <c r="P8102" s="12">
        <v>1</v>
      </c>
      <c r="Q8102" s="12" t="s">
        <v>28</v>
      </c>
      <c r="R8102" s="12"/>
      <c r="S8102" s="12">
        <v>1</v>
      </c>
      <c r="T8102" s="9" t="s">
        <v>25672</v>
      </c>
      <c r="U8102" s="9" t="s">
        <v>23264</v>
      </c>
      <c r="V8102" s="9" t="s">
        <v>25672</v>
      </c>
      <c r="W8102" s="14">
        <v>3</v>
      </c>
    </row>
    <row r="8103" spans="1:23" x14ac:dyDescent="0.25">
      <c r="A8103" s="8">
        <v>5495</v>
      </c>
      <c r="B8103" s="9" t="s">
        <v>29220</v>
      </c>
      <c r="C8103" s="9" t="s">
        <v>23182</v>
      </c>
      <c r="D8103" s="9" t="s">
        <v>29221</v>
      </c>
      <c r="E8103" s="18"/>
      <c r="F8103" s="9" t="s">
        <v>29222</v>
      </c>
      <c r="G8103" s="12">
        <v>6</v>
      </c>
      <c r="H8103" s="9" t="s">
        <v>279</v>
      </c>
      <c r="I8103" s="9" t="s">
        <v>279</v>
      </c>
      <c r="J8103" s="12">
        <v>1</v>
      </c>
      <c r="K8103" s="13">
        <v>42860</v>
      </c>
      <c r="L8103" s="86">
        <f>(Tabla2[[#This Row],[release_year]]-'VARIANZA Y DES. EST'!$L$11)^2</f>
        <v>7.9512857435875226</v>
      </c>
      <c r="M8103" s="12">
        <v>2017</v>
      </c>
      <c r="N8103" s="9" t="s">
        <v>26</v>
      </c>
      <c r="O8103" s="9" t="s">
        <v>23255</v>
      </c>
      <c r="P8103" s="12">
        <v>3</v>
      </c>
      <c r="Q8103" s="12" t="s">
        <v>28</v>
      </c>
      <c r="R8103" s="12"/>
      <c r="S8103" s="12">
        <v>3</v>
      </c>
      <c r="T8103" s="9" t="s">
        <v>23264</v>
      </c>
      <c r="U8103" s="9" t="s">
        <v>23264</v>
      </c>
      <c r="V8103" s="9" t="s">
        <v>23264</v>
      </c>
      <c r="W8103" s="14">
        <v>1</v>
      </c>
    </row>
    <row r="8104" spans="1:23" x14ac:dyDescent="0.25">
      <c r="A8104" s="8">
        <v>5510</v>
      </c>
      <c r="B8104" s="9" t="s">
        <v>29223</v>
      </c>
      <c r="C8104" s="9" t="s">
        <v>23182</v>
      </c>
      <c r="D8104" s="10" t="s">
        <v>29224</v>
      </c>
      <c r="E8104" s="11"/>
      <c r="F8104" s="9" t="s">
        <v>29225</v>
      </c>
      <c r="G8104" s="12">
        <v>5</v>
      </c>
      <c r="H8104" s="9" t="s">
        <v>1349</v>
      </c>
      <c r="I8104" s="9" t="s">
        <v>1349</v>
      </c>
      <c r="J8104" s="12">
        <v>1</v>
      </c>
      <c r="K8104" s="13">
        <v>42853</v>
      </c>
      <c r="L8104" s="86">
        <f>(Tabla2[[#This Row],[release_year]]-'VARIANZA Y DES. EST'!$L$11)^2</f>
        <v>0.67207602404598188</v>
      </c>
      <c r="M8104" s="12">
        <v>2015</v>
      </c>
      <c r="N8104" s="9" t="s">
        <v>35</v>
      </c>
      <c r="O8104" s="9" t="s">
        <v>23191</v>
      </c>
      <c r="P8104" s="12">
        <v>1</v>
      </c>
      <c r="Q8104" s="12" t="s">
        <v>28</v>
      </c>
      <c r="R8104" s="12"/>
      <c r="S8104" s="12">
        <v>1</v>
      </c>
      <c r="T8104" s="9" t="s">
        <v>24513</v>
      </c>
      <c r="U8104" s="9" t="s">
        <v>23187</v>
      </c>
      <c r="V8104" s="9" t="s">
        <v>24513</v>
      </c>
      <c r="W8104" s="14">
        <v>3</v>
      </c>
    </row>
    <row r="8105" spans="1:23" x14ac:dyDescent="0.25">
      <c r="A8105" s="8">
        <v>5511</v>
      </c>
      <c r="B8105" s="9" t="s">
        <v>29226</v>
      </c>
      <c r="C8105" s="9" t="s">
        <v>23182</v>
      </c>
      <c r="D8105" s="9" t="s">
        <v>29227</v>
      </c>
      <c r="E8105" s="9"/>
      <c r="F8105" s="18" t="s">
        <v>29228</v>
      </c>
      <c r="G8105" s="12">
        <v>5</v>
      </c>
      <c r="H8105" s="9" t="s">
        <v>1349</v>
      </c>
      <c r="I8105" s="9" t="s">
        <v>1349</v>
      </c>
      <c r="J8105" s="12">
        <v>1</v>
      </c>
      <c r="K8105" s="13">
        <v>42853</v>
      </c>
      <c r="L8105" s="86">
        <f>(Tabla2[[#This Row],[release_year]]-'VARIANZA Y DES. EST'!$L$11)^2</f>
        <v>17.47405172519213</v>
      </c>
      <c r="M8105" s="12">
        <v>2010</v>
      </c>
      <c r="N8105" s="9" t="s">
        <v>35</v>
      </c>
      <c r="O8105" s="9" t="s">
        <v>23191</v>
      </c>
      <c r="P8105" s="12">
        <v>1</v>
      </c>
      <c r="Q8105" s="12" t="s">
        <v>28</v>
      </c>
      <c r="R8105" s="12"/>
      <c r="S8105" s="12">
        <v>1</v>
      </c>
      <c r="T8105" s="9" t="s">
        <v>25838</v>
      </c>
      <c r="U8105" s="9" t="s">
        <v>23187</v>
      </c>
      <c r="V8105" s="9" t="s">
        <v>25838</v>
      </c>
      <c r="W8105" s="14">
        <v>3</v>
      </c>
    </row>
    <row r="8106" spans="1:23" x14ac:dyDescent="0.25">
      <c r="A8106" s="8">
        <v>5514</v>
      </c>
      <c r="B8106" s="9" t="s">
        <v>29229</v>
      </c>
      <c r="C8106" s="9" t="s">
        <v>23182</v>
      </c>
      <c r="D8106" s="10" t="s">
        <v>29230</v>
      </c>
      <c r="E8106" s="11"/>
      <c r="F8106" s="9" t="s">
        <v>29231</v>
      </c>
      <c r="G8106" s="12">
        <v>6</v>
      </c>
      <c r="H8106" s="9" t="s">
        <v>1349</v>
      </c>
      <c r="I8106" s="9" t="s">
        <v>1349</v>
      </c>
      <c r="J8106" s="12">
        <v>1</v>
      </c>
      <c r="K8106" s="13">
        <v>42853</v>
      </c>
      <c r="L8106" s="86">
        <f>(Tabla2[[#This Row],[release_year]]-'VARIANZA Y DES. EST'!$L$11)^2</f>
        <v>0.67207602404598188</v>
      </c>
      <c r="M8106" s="12">
        <v>2015</v>
      </c>
      <c r="N8106" s="9" t="s">
        <v>35</v>
      </c>
      <c r="O8106" s="9" t="s">
        <v>23191</v>
      </c>
      <c r="P8106" s="12">
        <v>1</v>
      </c>
      <c r="Q8106" s="12" t="s">
        <v>28</v>
      </c>
      <c r="R8106" s="12"/>
      <c r="S8106" s="12">
        <v>1</v>
      </c>
      <c r="T8106" s="9" t="s">
        <v>24513</v>
      </c>
      <c r="U8106" s="9" t="s">
        <v>23187</v>
      </c>
      <c r="V8106" s="9" t="s">
        <v>24513</v>
      </c>
      <c r="W8106" s="14">
        <v>3</v>
      </c>
    </row>
    <row r="8107" spans="1:23" x14ac:dyDescent="0.25">
      <c r="A8107" s="8">
        <v>5515</v>
      </c>
      <c r="B8107" s="9" t="s">
        <v>29232</v>
      </c>
      <c r="C8107" s="9" t="s">
        <v>23182</v>
      </c>
      <c r="D8107" s="10" t="s">
        <v>29233</v>
      </c>
      <c r="E8107" s="11"/>
      <c r="F8107" s="9" t="s">
        <v>29234</v>
      </c>
      <c r="G8107" s="12">
        <v>8</v>
      </c>
      <c r="H8107" s="9" t="s">
        <v>390</v>
      </c>
      <c r="I8107" s="9" t="s">
        <v>390</v>
      </c>
      <c r="J8107" s="12">
        <v>1</v>
      </c>
      <c r="K8107" s="13">
        <v>42852</v>
      </c>
      <c r="L8107" s="86">
        <f>(Tabla2[[#This Row],[release_year]]-'VARIANZA Y DES. EST'!$L$11)^2</f>
        <v>7.9512857435875226</v>
      </c>
      <c r="M8107" s="12">
        <v>2017</v>
      </c>
      <c r="N8107" s="9" t="s">
        <v>76</v>
      </c>
      <c r="O8107" s="9" t="s">
        <v>23185</v>
      </c>
      <c r="P8107" s="12">
        <v>2</v>
      </c>
      <c r="Q8107" s="12" t="s">
        <v>28</v>
      </c>
      <c r="R8107" s="12"/>
      <c r="S8107" s="12">
        <v>2</v>
      </c>
      <c r="T8107" s="9" t="s">
        <v>23370</v>
      </c>
      <c r="U8107" s="9" t="s">
        <v>23193</v>
      </c>
      <c r="V8107" s="9" t="s">
        <v>23370</v>
      </c>
      <c r="W8107" s="14">
        <v>3</v>
      </c>
    </row>
    <row r="8108" spans="1:23" x14ac:dyDescent="0.25">
      <c r="A8108" s="8">
        <v>5520</v>
      </c>
      <c r="B8108" s="9" t="s">
        <v>29235</v>
      </c>
      <c r="C8108" s="9" t="s">
        <v>23182</v>
      </c>
      <c r="D8108" s="9" t="s">
        <v>29236</v>
      </c>
      <c r="E8108" s="9"/>
      <c r="F8108" s="18" t="s">
        <v>29237</v>
      </c>
      <c r="G8108" s="12">
        <v>6</v>
      </c>
      <c r="H8108" s="9" t="s">
        <v>160</v>
      </c>
      <c r="I8108" s="9" t="s">
        <v>160</v>
      </c>
      <c r="J8108" s="12">
        <v>1</v>
      </c>
      <c r="K8108" s="13">
        <v>42847</v>
      </c>
      <c r="L8108" s="86">
        <f>(Tabla2[[#This Row],[release_year]]-'VARIANZA Y DES. EST'!$L$11)^2</f>
        <v>3.3116808838167522</v>
      </c>
      <c r="M8108" s="12">
        <v>2016</v>
      </c>
      <c r="N8108" s="9" t="s">
        <v>110</v>
      </c>
      <c r="O8108" s="9" t="s">
        <v>23191</v>
      </c>
      <c r="P8108" s="12">
        <v>1</v>
      </c>
      <c r="Q8108" s="12" t="s">
        <v>28</v>
      </c>
      <c r="R8108" s="12"/>
      <c r="S8108" s="12">
        <v>1</v>
      </c>
      <c r="T8108" s="9" t="s">
        <v>23268</v>
      </c>
      <c r="U8108" s="9" t="s">
        <v>23264</v>
      </c>
      <c r="V8108" s="9" t="s">
        <v>23268</v>
      </c>
      <c r="W8108" s="14">
        <v>2</v>
      </c>
    </row>
    <row r="8109" spans="1:23" x14ac:dyDescent="0.25">
      <c r="A8109" s="8">
        <v>5521</v>
      </c>
      <c r="B8109" s="9" t="s">
        <v>29238</v>
      </c>
      <c r="C8109" s="9" t="s">
        <v>23182</v>
      </c>
      <c r="D8109" s="9" t="s">
        <v>29239</v>
      </c>
      <c r="E8109" s="18"/>
      <c r="F8109" s="9" t="s">
        <v>29240</v>
      </c>
      <c r="G8109" s="12">
        <v>4</v>
      </c>
      <c r="H8109" s="9" t="s">
        <v>25</v>
      </c>
      <c r="I8109" s="9" t="s">
        <v>25</v>
      </c>
      <c r="J8109" s="12">
        <v>1</v>
      </c>
      <c r="K8109" s="13">
        <v>42846</v>
      </c>
      <c r="L8109" s="86">
        <f>(Tabla2[[#This Row],[release_year]]-'VARIANZA Y DES. EST'!$L$11)^2</f>
        <v>7.9512857435875226</v>
      </c>
      <c r="M8109" s="12">
        <v>2017</v>
      </c>
      <c r="N8109" s="9" t="s">
        <v>76</v>
      </c>
      <c r="O8109" s="9" t="s">
        <v>23191</v>
      </c>
      <c r="P8109" s="12">
        <v>1</v>
      </c>
      <c r="Q8109" s="12" t="s">
        <v>28</v>
      </c>
      <c r="R8109" s="12"/>
      <c r="S8109" s="12">
        <v>1</v>
      </c>
      <c r="T8109" s="9" t="s">
        <v>23229</v>
      </c>
      <c r="U8109" s="9" t="s">
        <v>23229</v>
      </c>
      <c r="V8109" s="9" t="s">
        <v>23229</v>
      </c>
      <c r="W8109" s="14">
        <v>1</v>
      </c>
    </row>
    <row r="8110" spans="1:23" x14ac:dyDescent="0.25">
      <c r="A8110" s="8">
        <v>5522</v>
      </c>
      <c r="B8110" s="9" t="s">
        <v>29241</v>
      </c>
      <c r="C8110" s="9" t="s">
        <v>23182</v>
      </c>
      <c r="D8110" s="9" t="s">
        <v>29242</v>
      </c>
      <c r="E8110" s="10" t="s">
        <v>29243</v>
      </c>
      <c r="F8110" s="11"/>
      <c r="G8110" s="12">
        <v>0</v>
      </c>
      <c r="H8110" s="9" t="s">
        <v>25</v>
      </c>
      <c r="I8110" s="9" t="s">
        <v>25</v>
      </c>
      <c r="J8110" s="12">
        <v>1</v>
      </c>
      <c r="K8110" s="13">
        <v>42846</v>
      </c>
      <c r="L8110" s="86">
        <f>(Tabla2[[#This Row],[release_year]]-'VARIANZA Y DES. EST'!$L$11)^2</f>
        <v>7.9512857435875226</v>
      </c>
      <c r="M8110" s="12">
        <v>2017</v>
      </c>
      <c r="N8110" s="9" t="s">
        <v>76</v>
      </c>
      <c r="O8110" s="9" t="s">
        <v>23191</v>
      </c>
      <c r="P8110" s="12">
        <v>1</v>
      </c>
      <c r="Q8110" s="12" t="s">
        <v>28</v>
      </c>
      <c r="R8110" s="12"/>
      <c r="S8110" s="12">
        <v>1</v>
      </c>
      <c r="T8110" s="9" t="s">
        <v>23197</v>
      </c>
      <c r="U8110" s="9" t="s">
        <v>23197</v>
      </c>
      <c r="V8110" s="9" t="s">
        <v>23197</v>
      </c>
      <c r="W8110" s="14">
        <v>1</v>
      </c>
    </row>
    <row r="8111" spans="1:23" x14ac:dyDescent="0.25">
      <c r="A8111" s="8">
        <v>5524</v>
      </c>
      <c r="B8111" s="9" t="s">
        <v>29244</v>
      </c>
      <c r="C8111" s="9" t="s">
        <v>23182</v>
      </c>
      <c r="D8111" s="10" t="s">
        <v>29245</v>
      </c>
      <c r="E8111" s="11"/>
      <c r="F8111" s="9" t="s">
        <v>29246</v>
      </c>
      <c r="G8111" s="12">
        <v>4</v>
      </c>
      <c r="H8111" s="9" t="s">
        <v>25</v>
      </c>
      <c r="I8111" s="9" t="s">
        <v>25</v>
      </c>
      <c r="J8111" s="12">
        <v>1</v>
      </c>
      <c r="K8111" s="13">
        <v>42846</v>
      </c>
      <c r="L8111" s="86">
        <f>(Tabla2[[#This Row],[release_year]]-'VARIANZA Y DES. EST'!$L$11)^2</f>
        <v>7.9512857435875226</v>
      </c>
      <c r="M8111" s="12">
        <v>2017</v>
      </c>
      <c r="N8111" s="9" t="s">
        <v>110</v>
      </c>
      <c r="O8111" s="9" t="s">
        <v>23227</v>
      </c>
      <c r="P8111" s="12">
        <v>4</v>
      </c>
      <c r="Q8111" s="12" t="s">
        <v>28</v>
      </c>
      <c r="R8111" s="12"/>
      <c r="S8111" s="12">
        <v>4</v>
      </c>
      <c r="T8111" s="9" t="s">
        <v>23268</v>
      </c>
      <c r="U8111" s="9" t="s">
        <v>23264</v>
      </c>
      <c r="V8111" s="9" t="s">
        <v>23268</v>
      </c>
      <c r="W8111" s="14">
        <v>2</v>
      </c>
    </row>
    <row r="8112" spans="1:23" x14ac:dyDescent="0.25">
      <c r="A8112" s="8">
        <v>5538</v>
      </c>
      <c r="B8112" s="9" t="s">
        <v>29247</v>
      </c>
      <c r="C8112" s="9" t="s">
        <v>23182</v>
      </c>
      <c r="D8112" s="9" t="s">
        <v>29248</v>
      </c>
      <c r="E8112" s="9"/>
      <c r="F8112" s="9" t="s">
        <v>29249</v>
      </c>
      <c r="G8112" s="12">
        <v>4</v>
      </c>
      <c r="H8112" s="9" t="s">
        <v>1349</v>
      </c>
      <c r="I8112" s="9" t="s">
        <v>1349</v>
      </c>
      <c r="J8112" s="12">
        <v>1</v>
      </c>
      <c r="K8112" s="13">
        <v>42835</v>
      </c>
      <c r="L8112" s="86">
        <f>(Tabla2[[#This Row],[release_year]]-'VARIANZA Y DES. EST'!$L$11)^2</f>
        <v>3.3116808838167522</v>
      </c>
      <c r="M8112" s="12">
        <v>2016</v>
      </c>
      <c r="N8112" s="9" t="s">
        <v>35</v>
      </c>
      <c r="O8112" s="9" t="s">
        <v>23191</v>
      </c>
      <c r="P8112" s="12">
        <v>1</v>
      </c>
      <c r="Q8112" s="12" t="s">
        <v>28</v>
      </c>
      <c r="R8112" s="12"/>
      <c r="S8112" s="12">
        <v>1</v>
      </c>
      <c r="T8112" s="9" t="s">
        <v>25838</v>
      </c>
      <c r="U8112" s="9" t="s">
        <v>23187</v>
      </c>
      <c r="V8112" s="9" t="s">
        <v>25838</v>
      </c>
      <c r="W8112" s="14">
        <v>3</v>
      </c>
    </row>
    <row r="8113" spans="1:23" x14ac:dyDescent="0.25">
      <c r="A8113" s="8">
        <v>5539</v>
      </c>
      <c r="B8113" s="9" t="s">
        <v>29250</v>
      </c>
      <c r="C8113" s="9" t="s">
        <v>23182</v>
      </c>
      <c r="D8113" s="10" t="s">
        <v>29251</v>
      </c>
      <c r="E8113" s="11"/>
      <c r="F8113" s="18" t="s">
        <v>29252</v>
      </c>
      <c r="G8113" s="12">
        <v>15</v>
      </c>
      <c r="H8113" s="9" t="s">
        <v>25</v>
      </c>
      <c r="I8113" s="9" t="s">
        <v>25</v>
      </c>
      <c r="J8113" s="12">
        <v>1</v>
      </c>
      <c r="K8113" s="13">
        <v>42832</v>
      </c>
      <c r="L8113" s="86">
        <f>(Tabla2[[#This Row],[release_year]]-'VARIANZA Y DES. EST'!$L$11)^2</f>
        <v>7.9512857435875226</v>
      </c>
      <c r="M8113" s="12">
        <v>2017</v>
      </c>
      <c r="N8113" s="9" t="s">
        <v>76</v>
      </c>
      <c r="O8113" s="9" t="s">
        <v>23185</v>
      </c>
      <c r="P8113" s="12">
        <v>2</v>
      </c>
      <c r="Q8113" s="12" t="s">
        <v>28</v>
      </c>
      <c r="R8113" s="12"/>
      <c r="S8113" s="12">
        <v>2</v>
      </c>
      <c r="T8113" s="9" t="s">
        <v>23206</v>
      </c>
      <c r="U8113" s="9" t="s">
        <v>23206</v>
      </c>
      <c r="V8113" s="9" t="s">
        <v>23206</v>
      </c>
      <c r="W8113" s="14">
        <v>1</v>
      </c>
    </row>
    <row r="8114" spans="1:23" x14ac:dyDescent="0.25">
      <c r="A8114" s="8">
        <v>5543</v>
      </c>
      <c r="B8114" s="9" t="s">
        <v>29253</v>
      </c>
      <c r="C8114" s="9" t="s">
        <v>23182</v>
      </c>
      <c r="D8114" s="10" t="s">
        <v>29254</v>
      </c>
      <c r="E8114" s="11"/>
      <c r="F8114" s="9" t="s">
        <v>29255</v>
      </c>
      <c r="G8114" s="12">
        <v>8</v>
      </c>
      <c r="H8114" s="9" t="s">
        <v>7034</v>
      </c>
      <c r="I8114" s="9" t="s">
        <v>7034</v>
      </c>
      <c r="J8114" s="12">
        <v>1</v>
      </c>
      <c r="K8114" s="13">
        <v>42826</v>
      </c>
      <c r="L8114" s="86">
        <f>(Tabla2[[#This Row],[release_year]]-'VARIANZA Y DES. EST'!$L$11)^2</f>
        <v>84.276027426338274</v>
      </c>
      <c r="M8114" s="12">
        <v>2005</v>
      </c>
      <c r="N8114" s="9" t="s">
        <v>76</v>
      </c>
      <c r="O8114" s="9" t="s">
        <v>23191</v>
      </c>
      <c r="P8114" s="12">
        <v>1</v>
      </c>
      <c r="Q8114" s="12" t="s">
        <v>28</v>
      </c>
      <c r="R8114" s="12"/>
      <c r="S8114" s="12">
        <v>1</v>
      </c>
      <c r="T8114" s="9" t="s">
        <v>23281</v>
      </c>
      <c r="U8114" s="9" t="s">
        <v>23187</v>
      </c>
      <c r="V8114" s="9" t="s">
        <v>23281</v>
      </c>
      <c r="W8114" s="14">
        <v>2</v>
      </c>
    </row>
    <row r="8115" spans="1:23" x14ac:dyDescent="0.25">
      <c r="A8115" s="8">
        <v>5555</v>
      </c>
      <c r="B8115" s="9" t="s">
        <v>29256</v>
      </c>
      <c r="C8115" s="9" t="s">
        <v>23182</v>
      </c>
      <c r="D8115" s="9" t="s">
        <v>29257</v>
      </c>
      <c r="E8115" s="9" t="s">
        <v>29258</v>
      </c>
      <c r="F8115" s="9" t="s">
        <v>29259</v>
      </c>
      <c r="G8115" s="12">
        <v>6</v>
      </c>
      <c r="H8115" s="12"/>
      <c r="I8115" s="9"/>
      <c r="J8115" s="12">
        <v>0</v>
      </c>
      <c r="K8115" s="13">
        <v>42825</v>
      </c>
      <c r="L8115" s="86">
        <f>(Tabla2[[#This Row],[release_year]]-'VARIANZA Y DES. EST'!$L$11)^2</f>
        <v>7.9512857435875226</v>
      </c>
      <c r="M8115" s="12">
        <v>2017</v>
      </c>
      <c r="N8115" s="9" t="s">
        <v>76</v>
      </c>
      <c r="O8115" s="9" t="s">
        <v>23191</v>
      </c>
      <c r="P8115" s="12">
        <v>1</v>
      </c>
      <c r="Q8115" s="12" t="s">
        <v>28</v>
      </c>
      <c r="R8115" s="12"/>
      <c r="S8115" s="12">
        <v>1</v>
      </c>
      <c r="T8115" s="9" t="s">
        <v>23197</v>
      </c>
      <c r="U8115" s="9" t="s">
        <v>23197</v>
      </c>
      <c r="V8115" s="9" t="s">
        <v>23197</v>
      </c>
      <c r="W8115" s="14">
        <v>1</v>
      </c>
    </row>
    <row r="8116" spans="1:23" x14ac:dyDescent="0.25">
      <c r="A8116" s="8">
        <v>5556</v>
      </c>
      <c r="B8116" s="9" t="s">
        <v>29260</v>
      </c>
      <c r="C8116" s="9" t="s">
        <v>23182</v>
      </c>
      <c r="D8116" s="9" t="s">
        <v>29261</v>
      </c>
      <c r="E8116" s="9" t="s">
        <v>29262</v>
      </c>
      <c r="F8116" s="9" t="s">
        <v>29263</v>
      </c>
      <c r="G8116" s="12">
        <v>6</v>
      </c>
      <c r="H8116" s="9" t="s">
        <v>126</v>
      </c>
      <c r="I8116" s="9" t="s">
        <v>126</v>
      </c>
      <c r="J8116" s="12">
        <v>1</v>
      </c>
      <c r="K8116" s="13">
        <v>42825</v>
      </c>
      <c r="L8116" s="86">
        <f>(Tabla2[[#This Row],[release_year]]-'VARIANZA Y DES. EST'!$L$11)^2</f>
        <v>3.3116808838167522</v>
      </c>
      <c r="M8116" s="12">
        <v>2016</v>
      </c>
      <c r="N8116" s="9" t="s">
        <v>76</v>
      </c>
      <c r="O8116" s="9" t="s">
        <v>23185</v>
      </c>
      <c r="P8116" s="12">
        <v>2</v>
      </c>
      <c r="Q8116" s="12" t="s">
        <v>28</v>
      </c>
      <c r="R8116" s="12"/>
      <c r="S8116" s="12">
        <v>2</v>
      </c>
      <c r="T8116" s="9" t="s">
        <v>27989</v>
      </c>
      <c r="U8116" s="9" t="s">
        <v>23213</v>
      </c>
      <c r="V8116" s="9" t="s">
        <v>27989</v>
      </c>
      <c r="W8116" s="14">
        <v>2</v>
      </c>
    </row>
    <row r="8117" spans="1:23" x14ac:dyDescent="0.25">
      <c r="A8117" s="8">
        <v>5559</v>
      </c>
      <c r="B8117" s="9" t="s">
        <v>29264</v>
      </c>
      <c r="C8117" s="9" t="s">
        <v>23182</v>
      </c>
      <c r="D8117" s="10" t="s">
        <v>29265</v>
      </c>
      <c r="E8117" s="11"/>
      <c r="F8117" s="9" t="s">
        <v>29266</v>
      </c>
      <c r="G8117" s="12">
        <v>8</v>
      </c>
      <c r="H8117" s="9" t="s">
        <v>25</v>
      </c>
      <c r="I8117" s="9" t="s">
        <v>15060</v>
      </c>
      <c r="J8117" s="12">
        <v>3</v>
      </c>
      <c r="K8117" s="13">
        <v>42818</v>
      </c>
      <c r="L8117" s="86">
        <f>(Tabla2[[#This Row],[release_year]]-'VARIANZA Y DES. EST'!$L$11)^2</f>
        <v>7.9512857435875226</v>
      </c>
      <c r="M8117" s="12">
        <v>2017</v>
      </c>
      <c r="N8117" s="9" t="s">
        <v>110</v>
      </c>
      <c r="O8117" s="9" t="s">
        <v>23185</v>
      </c>
      <c r="P8117" s="12">
        <v>2</v>
      </c>
      <c r="Q8117" s="12" t="s">
        <v>28</v>
      </c>
      <c r="R8117" s="12"/>
      <c r="S8117" s="12">
        <v>2</v>
      </c>
      <c r="T8117" s="9" t="s">
        <v>23346</v>
      </c>
      <c r="U8117" s="9" t="s">
        <v>23213</v>
      </c>
      <c r="V8117" s="9" t="s">
        <v>23346</v>
      </c>
      <c r="W8117" s="14">
        <v>2</v>
      </c>
    </row>
    <row r="8118" spans="1:23" x14ac:dyDescent="0.25">
      <c r="A8118" s="8">
        <v>5563</v>
      </c>
      <c r="B8118" s="9" t="s">
        <v>29267</v>
      </c>
      <c r="C8118" s="9" t="s">
        <v>23182</v>
      </c>
      <c r="D8118" s="9" t="s">
        <v>2283</v>
      </c>
      <c r="E8118" s="9" t="s">
        <v>1513</v>
      </c>
      <c r="F8118" s="9" t="s">
        <v>2283</v>
      </c>
      <c r="G8118" s="12">
        <v>1</v>
      </c>
      <c r="H8118" s="9" t="s">
        <v>25</v>
      </c>
      <c r="I8118" s="9" t="s">
        <v>25</v>
      </c>
      <c r="J8118" s="12">
        <v>1</v>
      </c>
      <c r="K8118" s="13">
        <v>42815</v>
      </c>
      <c r="L8118" s="86">
        <f>(Tabla2[[#This Row],[release_year]]-'VARIANZA Y DES. EST'!$L$11)^2</f>
        <v>7.9512857435875226</v>
      </c>
      <c r="M8118" s="12">
        <v>2017</v>
      </c>
      <c r="N8118" s="9" t="s">
        <v>76</v>
      </c>
      <c r="O8118" s="9" t="s">
        <v>23191</v>
      </c>
      <c r="P8118" s="12">
        <v>1</v>
      </c>
      <c r="Q8118" s="12" t="s">
        <v>28</v>
      </c>
      <c r="R8118" s="12"/>
      <c r="S8118" s="12">
        <v>1</v>
      </c>
      <c r="T8118" s="9" t="s">
        <v>23663</v>
      </c>
      <c r="U8118" s="9" t="s">
        <v>23664</v>
      </c>
      <c r="V8118" s="9" t="s">
        <v>23663</v>
      </c>
      <c r="W8118" s="14">
        <v>2</v>
      </c>
    </row>
    <row r="8119" spans="1:23" x14ac:dyDescent="0.25">
      <c r="A8119" s="8">
        <v>5564</v>
      </c>
      <c r="B8119" s="9" t="s">
        <v>29268</v>
      </c>
      <c r="C8119" s="9" t="s">
        <v>23182</v>
      </c>
      <c r="D8119" s="10" t="s">
        <v>29269</v>
      </c>
      <c r="E8119" s="11"/>
      <c r="F8119" s="9" t="s">
        <v>29270</v>
      </c>
      <c r="G8119" s="12">
        <v>8</v>
      </c>
      <c r="H8119" s="9" t="s">
        <v>34</v>
      </c>
      <c r="I8119" s="9" t="s">
        <v>34</v>
      </c>
      <c r="J8119" s="12">
        <v>1</v>
      </c>
      <c r="K8119" s="13">
        <v>42814</v>
      </c>
      <c r="L8119" s="86">
        <f>(Tabla2[[#This Row],[release_year]]-'VARIANZA Y DES. EST'!$L$11)^2</f>
        <v>0.67207602404598188</v>
      </c>
      <c r="M8119" s="12">
        <v>2015</v>
      </c>
      <c r="N8119" s="9" t="s">
        <v>35</v>
      </c>
      <c r="O8119" s="9" t="s">
        <v>23191</v>
      </c>
      <c r="P8119" s="12">
        <v>1</v>
      </c>
      <c r="Q8119" s="12" t="s">
        <v>28</v>
      </c>
      <c r="R8119" s="12"/>
      <c r="S8119" s="12">
        <v>1</v>
      </c>
      <c r="T8119" s="9" t="s">
        <v>23907</v>
      </c>
      <c r="U8119" s="9" t="s">
        <v>23316</v>
      </c>
      <c r="V8119" s="9" t="s">
        <v>23907</v>
      </c>
      <c r="W8119" s="14">
        <v>3</v>
      </c>
    </row>
    <row r="8120" spans="1:23" x14ac:dyDescent="0.25">
      <c r="A8120" s="8">
        <v>5567</v>
      </c>
      <c r="B8120" s="9" t="s">
        <v>29271</v>
      </c>
      <c r="C8120" s="9" t="s">
        <v>23182</v>
      </c>
      <c r="D8120" s="10" t="s">
        <v>29272</v>
      </c>
      <c r="E8120" s="11"/>
      <c r="F8120" s="9" t="s">
        <v>29273</v>
      </c>
      <c r="G8120" s="12">
        <v>9</v>
      </c>
      <c r="H8120" s="9" t="s">
        <v>25</v>
      </c>
      <c r="I8120" s="9" t="s">
        <v>25</v>
      </c>
      <c r="J8120" s="12">
        <v>1</v>
      </c>
      <c r="K8120" s="13">
        <v>42811</v>
      </c>
      <c r="L8120" s="86">
        <f>(Tabla2[[#This Row],[release_year]]-'VARIANZA Y DES. EST'!$L$11)^2</f>
        <v>7.9512857435875226</v>
      </c>
      <c r="M8120" s="12">
        <v>2017</v>
      </c>
      <c r="N8120" s="9" t="s">
        <v>26</v>
      </c>
      <c r="O8120" s="9" t="s">
        <v>23191</v>
      </c>
      <c r="P8120" s="12">
        <v>1</v>
      </c>
      <c r="Q8120" s="12" t="s">
        <v>28</v>
      </c>
      <c r="R8120" s="12"/>
      <c r="S8120" s="12">
        <v>1</v>
      </c>
      <c r="T8120" s="9" t="s">
        <v>23264</v>
      </c>
      <c r="U8120" s="9" t="s">
        <v>23264</v>
      </c>
      <c r="V8120" s="9" t="s">
        <v>23264</v>
      </c>
      <c r="W8120" s="14">
        <v>1</v>
      </c>
    </row>
    <row r="8121" spans="1:23" x14ac:dyDescent="0.25">
      <c r="A8121" s="8">
        <v>5568</v>
      </c>
      <c r="B8121" s="9" t="s">
        <v>29274</v>
      </c>
      <c r="C8121" s="9" t="s">
        <v>23182</v>
      </c>
      <c r="D8121" s="10" t="s">
        <v>29275</v>
      </c>
      <c r="E8121" s="11"/>
      <c r="F8121" s="18"/>
      <c r="G8121" s="12">
        <v>0</v>
      </c>
      <c r="H8121" s="9" t="s">
        <v>279</v>
      </c>
      <c r="I8121" s="9" t="s">
        <v>279</v>
      </c>
      <c r="J8121" s="12">
        <v>1</v>
      </c>
      <c r="K8121" s="13">
        <v>42811</v>
      </c>
      <c r="L8121" s="86">
        <f>(Tabla2[[#This Row],[release_year]]-'VARIANZA Y DES. EST'!$L$11)^2</f>
        <v>0.67207602404598188</v>
      </c>
      <c r="M8121" s="12">
        <v>2015</v>
      </c>
      <c r="N8121" s="9" t="s">
        <v>76</v>
      </c>
      <c r="O8121" s="9" t="s">
        <v>23255</v>
      </c>
      <c r="P8121" s="12">
        <v>3</v>
      </c>
      <c r="Q8121" s="12" t="s">
        <v>28</v>
      </c>
      <c r="R8121" s="12"/>
      <c r="S8121" s="12">
        <v>3</v>
      </c>
      <c r="T8121" s="9" t="s">
        <v>23290</v>
      </c>
      <c r="U8121" s="9" t="s">
        <v>23290</v>
      </c>
      <c r="V8121" s="9" t="s">
        <v>23290</v>
      </c>
      <c r="W8121" s="14">
        <v>1</v>
      </c>
    </row>
    <row r="8122" spans="1:23" x14ac:dyDescent="0.25">
      <c r="A8122" s="8">
        <v>5570</v>
      </c>
      <c r="B8122" s="9" t="s">
        <v>29276</v>
      </c>
      <c r="C8122" s="9" t="s">
        <v>23182</v>
      </c>
      <c r="D8122" s="10" t="s">
        <v>29277</v>
      </c>
      <c r="E8122" s="11"/>
      <c r="F8122" s="9" t="s">
        <v>29278</v>
      </c>
      <c r="G8122" s="12">
        <v>3</v>
      </c>
      <c r="H8122" s="9" t="s">
        <v>34</v>
      </c>
      <c r="I8122" s="9" t="s">
        <v>34</v>
      </c>
      <c r="J8122" s="12">
        <v>1</v>
      </c>
      <c r="K8122" s="13">
        <v>42811</v>
      </c>
      <c r="L8122" s="86">
        <f>(Tabla2[[#This Row],[release_year]]-'VARIANZA Y DES. EST'!$L$11)^2</f>
        <v>7.9512857435875226</v>
      </c>
      <c r="M8122" s="12">
        <v>2017</v>
      </c>
      <c r="N8122" s="9" t="s">
        <v>82</v>
      </c>
      <c r="O8122" s="9" t="s">
        <v>23191</v>
      </c>
      <c r="P8122" s="12">
        <v>1</v>
      </c>
      <c r="Q8122" s="12" t="s">
        <v>28</v>
      </c>
      <c r="R8122" s="12"/>
      <c r="S8122" s="12">
        <v>1</v>
      </c>
      <c r="T8122" s="9" t="s">
        <v>23281</v>
      </c>
      <c r="U8122" s="9" t="s">
        <v>23187</v>
      </c>
      <c r="V8122" s="9" t="s">
        <v>23281</v>
      </c>
      <c r="W8122" s="14">
        <v>2</v>
      </c>
    </row>
    <row r="8123" spans="1:23" x14ac:dyDescent="0.25">
      <c r="A8123" s="8">
        <v>5576</v>
      </c>
      <c r="B8123" s="9" t="s">
        <v>29279</v>
      </c>
      <c r="C8123" s="9" t="s">
        <v>23182</v>
      </c>
      <c r="D8123" s="10" t="s">
        <v>29280</v>
      </c>
      <c r="E8123" s="11"/>
      <c r="F8123" s="9"/>
      <c r="G8123" s="12">
        <v>0</v>
      </c>
      <c r="H8123" s="9" t="s">
        <v>25</v>
      </c>
      <c r="I8123" s="9" t="s">
        <v>25</v>
      </c>
      <c r="J8123" s="12">
        <v>1</v>
      </c>
      <c r="K8123" s="13">
        <v>42808</v>
      </c>
      <c r="L8123" s="86">
        <f>(Tabla2[[#This Row],[release_year]]-'VARIANZA Y DES. EST'!$L$11)^2</f>
        <v>3.3116808838167522</v>
      </c>
      <c r="M8123" s="12">
        <v>2016</v>
      </c>
      <c r="N8123" s="9" t="s">
        <v>82</v>
      </c>
      <c r="O8123" s="9" t="s">
        <v>23191</v>
      </c>
      <c r="P8123" s="12">
        <v>1</v>
      </c>
      <c r="Q8123" s="12" t="s">
        <v>28</v>
      </c>
      <c r="R8123" s="12"/>
      <c r="S8123" s="12">
        <v>1</v>
      </c>
      <c r="T8123" s="9" t="s">
        <v>23454</v>
      </c>
      <c r="U8123" s="9" t="s">
        <v>23290</v>
      </c>
      <c r="V8123" s="9" t="s">
        <v>23454</v>
      </c>
      <c r="W8123" s="14">
        <v>2</v>
      </c>
    </row>
    <row r="8124" spans="1:23" x14ac:dyDescent="0.25">
      <c r="A8124" s="8">
        <v>5579</v>
      </c>
      <c r="B8124" s="9" t="s">
        <v>29281</v>
      </c>
      <c r="C8124" s="9" t="s">
        <v>23182</v>
      </c>
      <c r="D8124" s="10" t="s">
        <v>29282</v>
      </c>
      <c r="E8124" s="11"/>
      <c r="F8124" s="9" t="s">
        <v>29283</v>
      </c>
      <c r="G8124" s="12">
        <v>11</v>
      </c>
      <c r="H8124" s="9" t="s">
        <v>25</v>
      </c>
      <c r="I8124" s="9" t="s">
        <v>25</v>
      </c>
      <c r="J8124" s="12">
        <v>1</v>
      </c>
      <c r="K8124" s="13">
        <v>42804</v>
      </c>
      <c r="L8124" s="86">
        <f>(Tabla2[[#This Row],[release_year]]-'VARIANZA Y DES. EST'!$L$11)^2</f>
        <v>7.9512857435875226</v>
      </c>
      <c r="M8124" s="12">
        <v>2017</v>
      </c>
      <c r="N8124" s="9" t="s">
        <v>110</v>
      </c>
      <c r="O8124" s="9" t="s">
        <v>23191</v>
      </c>
      <c r="P8124" s="12">
        <v>1</v>
      </c>
      <c r="Q8124" s="12" t="s">
        <v>28</v>
      </c>
      <c r="R8124" s="12"/>
      <c r="S8124" s="12">
        <v>1</v>
      </c>
      <c r="T8124" s="9" t="s">
        <v>23268</v>
      </c>
      <c r="U8124" s="9" t="s">
        <v>23264</v>
      </c>
      <c r="V8124" s="9" t="s">
        <v>23268</v>
      </c>
      <c r="W8124" s="14">
        <v>2</v>
      </c>
    </row>
    <row r="8125" spans="1:23" x14ac:dyDescent="0.25">
      <c r="A8125" s="8">
        <v>5581</v>
      </c>
      <c r="B8125" s="9" t="s">
        <v>29284</v>
      </c>
      <c r="C8125" s="9" t="s">
        <v>23182</v>
      </c>
      <c r="D8125" s="10" t="s">
        <v>29285</v>
      </c>
      <c r="E8125" s="11"/>
      <c r="F8125" s="9" t="s">
        <v>29286</v>
      </c>
      <c r="G8125" s="12">
        <v>7</v>
      </c>
      <c r="H8125" s="9" t="s">
        <v>1349</v>
      </c>
      <c r="I8125" s="9" t="s">
        <v>1349</v>
      </c>
      <c r="J8125" s="12">
        <v>1</v>
      </c>
      <c r="K8125" s="13">
        <v>42804</v>
      </c>
      <c r="L8125" s="86">
        <f>(Tabla2[[#This Row],[release_year]]-'VARIANZA Y DES. EST'!$L$11)^2</f>
        <v>3.3116808838167522</v>
      </c>
      <c r="M8125" s="12">
        <v>2016</v>
      </c>
      <c r="N8125" s="9" t="s">
        <v>35</v>
      </c>
      <c r="O8125" s="9" t="s">
        <v>23191</v>
      </c>
      <c r="P8125" s="12">
        <v>1</v>
      </c>
      <c r="Q8125" s="12" t="s">
        <v>28</v>
      </c>
      <c r="R8125" s="12"/>
      <c r="S8125" s="12">
        <v>1</v>
      </c>
      <c r="T8125" s="9" t="s">
        <v>24513</v>
      </c>
      <c r="U8125" s="9" t="s">
        <v>23187</v>
      </c>
      <c r="V8125" s="9" t="s">
        <v>24513</v>
      </c>
      <c r="W8125" s="14">
        <v>3</v>
      </c>
    </row>
    <row r="8126" spans="1:23" x14ac:dyDescent="0.25">
      <c r="A8126" s="8">
        <v>5584</v>
      </c>
      <c r="B8126" s="9" t="s">
        <v>29287</v>
      </c>
      <c r="C8126" s="9" t="s">
        <v>23182</v>
      </c>
      <c r="D8126" s="10" t="s">
        <v>29288</v>
      </c>
      <c r="E8126" s="11"/>
      <c r="F8126" s="9" t="s">
        <v>29289</v>
      </c>
      <c r="G8126" s="12">
        <v>12</v>
      </c>
      <c r="H8126" s="9" t="s">
        <v>126</v>
      </c>
      <c r="I8126" s="9" t="s">
        <v>126</v>
      </c>
      <c r="J8126" s="12">
        <v>1</v>
      </c>
      <c r="K8126" s="13">
        <v>42795</v>
      </c>
      <c r="L8126" s="86">
        <f>(Tabla2[[#This Row],[release_year]]-'VARIANZA Y DES. EST'!$L$11)^2</f>
        <v>17.47405172519213</v>
      </c>
      <c r="M8126" s="12">
        <v>2010</v>
      </c>
      <c r="N8126" s="9" t="s">
        <v>35</v>
      </c>
      <c r="O8126" s="9" t="s">
        <v>23191</v>
      </c>
      <c r="P8126" s="12">
        <v>1</v>
      </c>
      <c r="Q8126" s="12" t="s">
        <v>28</v>
      </c>
      <c r="R8126" s="12"/>
      <c r="S8126" s="12">
        <v>1</v>
      </c>
      <c r="T8126" s="9" t="s">
        <v>23281</v>
      </c>
      <c r="U8126" s="9" t="s">
        <v>23187</v>
      </c>
      <c r="V8126" s="9" t="s">
        <v>23281</v>
      </c>
      <c r="W8126" s="14">
        <v>2</v>
      </c>
    </row>
    <row r="8127" spans="1:23" x14ac:dyDescent="0.25">
      <c r="A8127" s="8">
        <v>5586</v>
      </c>
      <c r="B8127" s="9" t="s">
        <v>29290</v>
      </c>
      <c r="C8127" s="9" t="s">
        <v>23182</v>
      </c>
      <c r="D8127" s="10" t="s">
        <v>29291</v>
      </c>
      <c r="E8127" s="11"/>
      <c r="F8127" s="9" t="s">
        <v>29292</v>
      </c>
      <c r="G8127" s="12">
        <v>6</v>
      </c>
      <c r="H8127" s="9" t="s">
        <v>1349</v>
      </c>
      <c r="I8127" s="9" t="s">
        <v>1349</v>
      </c>
      <c r="J8127" s="12">
        <v>1</v>
      </c>
      <c r="K8127" s="13">
        <v>42795</v>
      </c>
      <c r="L8127" s="86">
        <f>(Tabla2[[#This Row],[release_year]]-'VARIANZA Y DES. EST'!$L$11)^2</f>
        <v>3.3116808838167522</v>
      </c>
      <c r="M8127" s="12">
        <v>2016</v>
      </c>
      <c r="N8127" s="9" t="s">
        <v>76</v>
      </c>
      <c r="O8127" s="9" t="s">
        <v>23191</v>
      </c>
      <c r="P8127" s="12">
        <v>1</v>
      </c>
      <c r="Q8127" s="12" t="s">
        <v>28</v>
      </c>
      <c r="R8127" s="12"/>
      <c r="S8127" s="12">
        <v>1</v>
      </c>
      <c r="T8127" s="9" t="s">
        <v>25905</v>
      </c>
      <c r="U8127" s="9" t="s">
        <v>23187</v>
      </c>
      <c r="V8127" s="9" t="s">
        <v>25905</v>
      </c>
      <c r="W8127" s="14">
        <v>3</v>
      </c>
    </row>
    <row r="8128" spans="1:23" x14ac:dyDescent="0.25">
      <c r="A8128" s="8">
        <v>5592</v>
      </c>
      <c r="B8128" s="9" t="s">
        <v>29293</v>
      </c>
      <c r="C8128" s="9" t="s">
        <v>23182</v>
      </c>
      <c r="D8128" s="10" t="s">
        <v>29294</v>
      </c>
      <c r="E8128" s="11"/>
      <c r="F8128" s="9" t="s">
        <v>29295</v>
      </c>
      <c r="G8128" s="12">
        <v>13</v>
      </c>
      <c r="H8128" s="9" t="s">
        <v>468</v>
      </c>
      <c r="I8128" s="9" t="s">
        <v>468</v>
      </c>
      <c r="J8128" s="12">
        <v>1</v>
      </c>
      <c r="K8128" s="13">
        <v>42790</v>
      </c>
      <c r="L8128" s="86">
        <f>(Tabla2[[#This Row],[release_year]]-'VARIANZA Y DES. EST'!$L$11)^2</f>
        <v>7.9512857435875226</v>
      </c>
      <c r="M8128" s="12">
        <v>2017</v>
      </c>
      <c r="N8128" s="9" t="s">
        <v>110</v>
      </c>
      <c r="O8128" s="9" t="s">
        <v>23191</v>
      </c>
      <c r="P8128" s="12">
        <v>1</v>
      </c>
      <c r="Q8128" s="12" t="s">
        <v>28</v>
      </c>
      <c r="R8128" s="12"/>
      <c r="S8128" s="12">
        <v>1</v>
      </c>
      <c r="T8128" s="9" t="s">
        <v>23264</v>
      </c>
      <c r="U8128" s="9" t="s">
        <v>23264</v>
      </c>
      <c r="V8128" s="9" t="s">
        <v>23264</v>
      </c>
      <c r="W8128" s="14">
        <v>1</v>
      </c>
    </row>
    <row r="8129" spans="1:23" x14ac:dyDescent="0.25">
      <c r="A8129" s="8">
        <v>5593</v>
      </c>
      <c r="B8129" s="9" t="s">
        <v>29296</v>
      </c>
      <c r="C8129" s="9" t="s">
        <v>23182</v>
      </c>
      <c r="D8129" s="10" t="s">
        <v>29297</v>
      </c>
      <c r="E8129" s="11"/>
      <c r="F8129" s="9" t="s">
        <v>29298</v>
      </c>
      <c r="G8129" s="12">
        <v>5</v>
      </c>
      <c r="H8129" s="9" t="s">
        <v>1349</v>
      </c>
      <c r="I8129" s="9" t="s">
        <v>1349</v>
      </c>
      <c r="J8129" s="12">
        <v>1</v>
      </c>
      <c r="K8129" s="13">
        <v>42790</v>
      </c>
      <c r="L8129" s="86">
        <f>(Tabla2[[#This Row],[release_year]]-'VARIANZA Y DES. EST'!$L$11)^2</f>
        <v>3.3116808838167522</v>
      </c>
      <c r="M8129" s="12">
        <v>2016</v>
      </c>
      <c r="N8129" s="9" t="s">
        <v>35</v>
      </c>
      <c r="O8129" s="9" t="s">
        <v>23191</v>
      </c>
      <c r="P8129" s="12">
        <v>1</v>
      </c>
      <c r="Q8129" s="12" t="s">
        <v>28</v>
      </c>
      <c r="R8129" s="12"/>
      <c r="S8129" s="12">
        <v>1</v>
      </c>
      <c r="T8129" s="9" t="s">
        <v>24031</v>
      </c>
      <c r="U8129" s="9" t="s">
        <v>23187</v>
      </c>
      <c r="V8129" s="9" t="s">
        <v>24031</v>
      </c>
      <c r="W8129" s="14">
        <v>3</v>
      </c>
    </row>
    <row r="8130" spans="1:23" x14ac:dyDescent="0.25">
      <c r="A8130" s="8">
        <v>5594</v>
      </c>
      <c r="B8130" s="9" t="s">
        <v>29299</v>
      </c>
      <c r="C8130" s="9" t="s">
        <v>23182</v>
      </c>
      <c r="D8130" s="10" t="s">
        <v>29300</v>
      </c>
      <c r="E8130" s="11"/>
      <c r="F8130" s="9" t="s">
        <v>29301</v>
      </c>
      <c r="G8130" s="12">
        <v>10</v>
      </c>
      <c r="H8130" s="9" t="s">
        <v>7034</v>
      </c>
      <c r="I8130" s="9" t="s">
        <v>7034</v>
      </c>
      <c r="J8130" s="12">
        <v>1</v>
      </c>
      <c r="K8130" s="13">
        <v>42788</v>
      </c>
      <c r="L8130" s="86">
        <f>(Tabla2[[#This Row],[release_year]]-'VARIANZA Y DES. EST'!$L$11)^2</f>
        <v>0.67207602404598188</v>
      </c>
      <c r="M8130" s="12">
        <v>2015</v>
      </c>
      <c r="N8130" s="9" t="s">
        <v>82</v>
      </c>
      <c r="O8130" s="9" t="s">
        <v>23255</v>
      </c>
      <c r="P8130" s="12">
        <v>3</v>
      </c>
      <c r="Q8130" s="12" t="s">
        <v>28</v>
      </c>
      <c r="R8130" s="12"/>
      <c r="S8130" s="12">
        <v>3</v>
      </c>
      <c r="T8130" s="9" t="s">
        <v>23201</v>
      </c>
      <c r="U8130" s="9" t="s">
        <v>23187</v>
      </c>
      <c r="V8130" s="9" t="s">
        <v>23201</v>
      </c>
      <c r="W8130" s="14">
        <v>3</v>
      </c>
    </row>
    <row r="8131" spans="1:23" x14ac:dyDescent="0.25">
      <c r="A8131" s="8">
        <v>5599</v>
      </c>
      <c r="B8131" s="9" t="s">
        <v>29302</v>
      </c>
      <c r="C8131" s="9" t="s">
        <v>23182</v>
      </c>
      <c r="D8131" s="10" t="s">
        <v>29303</v>
      </c>
      <c r="E8131" s="11"/>
      <c r="F8131" s="9" t="s">
        <v>29304</v>
      </c>
      <c r="G8131" s="12">
        <v>4</v>
      </c>
      <c r="H8131" s="9" t="s">
        <v>1349</v>
      </c>
      <c r="I8131" s="9" t="s">
        <v>1349</v>
      </c>
      <c r="J8131" s="12">
        <v>1</v>
      </c>
      <c r="K8131" s="13">
        <v>42783</v>
      </c>
      <c r="L8131" s="86">
        <f>(Tabla2[[#This Row],[release_year]]-'VARIANZA Y DES. EST'!$L$11)^2</f>
        <v>1.3928663045044412</v>
      </c>
      <c r="M8131" s="12">
        <v>2013</v>
      </c>
      <c r="N8131" s="9" t="s">
        <v>35</v>
      </c>
      <c r="O8131" s="9" t="s">
        <v>23191</v>
      </c>
      <c r="P8131" s="12">
        <v>1</v>
      </c>
      <c r="Q8131" s="12" t="s">
        <v>28</v>
      </c>
      <c r="R8131" s="12"/>
      <c r="S8131" s="12">
        <v>1</v>
      </c>
      <c r="T8131" s="9" t="s">
        <v>24513</v>
      </c>
      <c r="U8131" s="9" t="s">
        <v>23187</v>
      </c>
      <c r="V8131" s="9" t="s">
        <v>24513</v>
      </c>
      <c r="W8131" s="14">
        <v>3</v>
      </c>
    </row>
    <row r="8132" spans="1:23" x14ac:dyDescent="0.25">
      <c r="A8132" s="8">
        <v>5602</v>
      </c>
      <c r="B8132" s="9" t="s">
        <v>29305</v>
      </c>
      <c r="C8132" s="9" t="s">
        <v>23182</v>
      </c>
      <c r="D8132" s="10" t="s">
        <v>29306</v>
      </c>
      <c r="E8132" s="11"/>
      <c r="F8132" s="18" t="s">
        <v>29307</v>
      </c>
      <c r="G8132" s="12">
        <v>6</v>
      </c>
      <c r="H8132" s="9" t="s">
        <v>1349</v>
      </c>
      <c r="I8132" s="9" t="s">
        <v>1349</v>
      </c>
      <c r="J8132" s="12">
        <v>1</v>
      </c>
      <c r="K8132" s="13">
        <v>42781</v>
      </c>
      <c r="L8132" s="86">
        <f>(Tabla2[[#This Row],[release_year]]-'VARIANZA Y DES. EST'!$L$11)^2</f>
        <v>3.3116808838167522</v>
      </c>
      <c r="M8132" s="12">
        <v>2016</v>
      </c>
      <c r="N8132" s="9" t="s">
        <v>35</v>
      </c>
      <c r="O8132" s="9" t="s">
        <v>23191</v>
      </c>
      <c r="P8132" s="12">
        <v>1</v>
      </c>
      <c r="Q8132" s="12" t="s">
        <v>28</v>
      </c>
      <c r="R8132" s="12"/>
      <c r="S8132" s="12">
        <v>1</v>
      </c>
      <c r="T8132" s="9" t="s">
        <v>25838</v>
      </c>
      <c r="U8132" s="9" t="s">
        <v>23187</v>
      </c>
      <c r="V8132" s="9" t="s">
        <v>25838</v>
      </c>
      <c r="W8132" s="14">
        <v>3</v>
      </c>
    </row>
    <row r="8133" spans="1:23" x14ac:dyDescent="0.25">
      <c r="A8133" s="8">
        <v>5604</v>
      </c>
      <c r="B8133" s="9" t="s">
        <v>29308</v>
      </c>
      <c r="C8133" s="9" t="s">
        <v>23182</v>
      </c>
      <c r="D8133" s="9" t="s">
        <v>29309</v>
      </c>
      <c r="E8133" s="18"/>
      <c r="F8133" s="9" t="s">
        <v>29310</v>
      </c>
      <c r="G8133" s="12">
        <v>7</v>
      </c>
      <c r="H8133" s="9" t="s">
        <v>1349</v>
      </c>
      <c r="I8133" s="9" t="s">
        <v>1349</v>
      </c>
      <c r="J8133" s="12">
        <v>1</v>
      </c>
      <c r="K8133" s="13">
        <v>42781</v>
      </c>
      <c r="L8133" s="86">
        <f>(Tabla2[[#This Row],[release_year]]-'VARIANZA Y DES. EST'!$L$11)^2</f>
        <v>3.3116808838167522</v>
      </c>
      <c r="M8133" s="12">
        <v>2016</v>
      </c>
      <c r="N8133" s="9" t="s">
        <v>82</v>
      </c>
      <c r="O8133" s="9" t="s">
        <v>23191</v>
      </c>
      <c r="P8133" s="12">
        <v>1</v>
      </c>
      <c r="Q8133" s="12" t="s">
        <v>28</v>
      </c>
      <c r="R8133" s="12"/>
      <c r="S8133" s="12">
        <v>1</v>
      </c>
      <c r="T8133" s="9" t="s">
        <v>24513</v>
      </c>
      <c r="U8133" s="9" t="s">
        <v>23187</v>
      </c>
      <c r="V8133" s="9" t="s">
        <v>24513</v>
      </c>
      <c r="W8133" s="14">
        <v>3</v>
      </c>
    </row>
    <row r="8134" spans="1:23" x14ac:dyDescent="0.25">
      <c r="A8134" s="8">
        <v>5609</v>
      </c>
      <c r="B8134" s="9" t="s">
        <v>29311</v>
      </c>
      <c r="C8134" s="9" t="s">
        <v>23182</v>
      </c>
      <c r="D8134" s="10" t="s">
        <v>29312</v>
      </c>
      <c r="E8134" s="11"/>
      <c r="F8134" s="18" t="s">
        <v>29313</v>
      </c>
      <c r="G8134" s="12">
        <v>6</v>
      </c>
      <c r="H8134" s="9" t="s">
        <v>1349</v>
      </c>
      <c r="I8134" s="9" t="s">
        <v>1349</v>
      </c>
      <c r="J8134" s="12">
        <v>1</v>
      </c>
      <c r="K8134" s="13">
        <v>42780</v>
      </c>
      <c r="L8134" s="86">
        <f>(Tabla2[[#This Row],[release_year]]-'VARIANZA Y DES. EST'!$L$11)^2</f>
        <v>3.3116808838167522</v>
      </c>
      <c r="M8134" s="12">
        <v>2016</v>
      </c>
      <c r="N8134" s="9" t="s">
        <v>35</v>
      </c>
      <c r="O8134" s="9" t="s">
        <v>23191</v>
      </c>
      <c r="P8134" s="12">
        <v>1</v>
      </c>
      <c r="Q8134" s="12" t="s">
        <v>28</v>
      </c>
      <c r="R8134" s="12"/>
      <c r="S8134" s="12">
        <v>1</v>
      </c>
      <c r="T8134" s="9" t="s">
        <v>25838</v>
      </c>
      <c r="U8134" s="9" t="s">
        <v>23187</v>
      </c>
      <c r="V8134" s="9" t="s">
        <v>25838</v>
      </c>
      <c r="W8134" s="14">
        <v>3</v>
      </c>
    </row>
    <row r="8135" spans="1:23" x14ac:dyDescent="0.25">
      <c r="A8135" s="8">
        <v>5610</v>
      </c>
      <c r="B8135" s="9" t="s">
        <v>29314</v>
      </c>
      <c r="C8135" s="9" t="s">
        <v>23182</v>
      </c>
      <c r="D8135" s="10" t="s">
        <v>29315</v>
      </c>
      <c r="E8135" s="11"/>
      <c r="F8135" s="9" t="s">
        <v>29316</v>
      </c>
      <c r="G8135" s="12">
        <v>13</v>
      </c>
      <c r="H8135" s="9" t="s">
        <v>34</v>
      </c>
      <c r="I8135" s="9" t="s">
        <v>34</v>
      </c>
      <c r="J8135" s="12">
        <v>1</v>
      </c>
      <c r="K8135" s="13">
        <v>42776</v>
      </c>
      <c r="L8135" s="86">
        <f>(Tabla2[[#This Row],[release_year]]-'VARIANZA Y DES. EST'!$L$11)^2</f>
        <v>7.9512857435875226</v>
      </c>
      <c r="M8135" s="12">
        <v>2017</v>
      </c>
      <c r="N8135" s="9" t="s">
        <v>35</v>
      </c>
      <c r="O8135" s="9" t="s">
        <v>23191</v>
      </c>
      <c r="P8135" s="12">
        <v>1</v>
      </c>
      <c r="Q8135" s="12" t="s">
        <v>28</v>
      </c>
      <c r="R8135" s="12"/>
      <c r="S8135" s="12">
        <v>1</v>
      </c>
      <c r="T8135" s="9" t="s">
        <v>23315</v>
      </c>
      <c r="U8135" s="9" t="s">
        <v>23316</v>
      </c>
      <c r="V8135" s="9" t="s">
        <v>23315</v>
      </c>
      <c r="W8135" s="14">
        <v>2</v>
      </c>
    </row>
    <row r="8136" spans="1:23" x14ac:dyDescent="0.25">
      <c r="A8136" s="8">
        <v>5641</v>
      </c>
      <c r="B8136" s="9" t="s">
        <v>29317</v>
      </c>
      <c r="C8136" s="9" t="s">
        <v>23182</v>
      </c>
      <c r="D8136" s="10" t="s">
        <v>29318</v>
      </c>
      <c r="E8136" s="11"/>
      <c r="F8136" s="18" t="s">
        <v>29319</v>
      </c>
      <c r="G8136" s="12">
        <v>7</v>
      </c>
      <c r="H8136" s="9" t="s">
        <v>25</v>
      </c>
      <c r="I8136" s="9" t="s">
        <v>25</v>
      </c>
      <c r="J8136" s="12">
        <v>1</v>
      </c>
      <c r="K8136" s="13">
        <v>42745</v>
      </c>
      <c r="L8136" s="86">
        <f>(Tabla2[[#This Row],[release_year]]-'VARIANZA Y DES. EST'!$L$11)^2</f>
        <v>7.9512857435875226</v>
      </c>
      <c r="M8136" s="12">
        <v>2017</v>
      </c>
      <c r="N8136" s="9" t="s">
        <v>26</v>
      </c>
      <c r="O8136" s="9" t="s">
        <v>23191</v>
      </c>
      <c r="P8136" s="12">
        <v>1</v>
      </c>
      <c r="Q8136" s="12" t="s">
        <v>28</v>
      </c>
      <c r="R8136" s="12"/>
      <c r="S8136" s="12">
        <v>1</v>
      </c>
      <c r="T8136" s="9" t="s">
        <v>23268</v>
      </c>
      <c r="U8136" s="9" t="s">
        <v>23264</v>
      </c>
      <c r="V8136" s="9" t="s">
        <v>23268</v>
      </c>
      <c r="W8136" s="14">
        <v>2</v>
      </c>
    </row>
    <row r="8137" spans="1:23" x14ac:dyDescent="0.25">
      <c r="A8137" s="8">
        <v>5651</v>
      </c>
      <c r="B8137" s="9" t="s">
        <v>29320</v>
      </c>
      <c r="C8137" s="9" t="s">
        <v>23182</v>
      </c>
      <c r="D8137" s="10" t="s">
        <v>29321</v>
      </c>
      <c r="E8137" s="11"/>
      <c r="F8137" s="9" t="s">
        <v>29322</v>
      </c>
      <c r="G8137" s="12">
        <v>9</v>
      </c>
      <c r="H8137" s="9" t="s">
        <v>25</v>
      </c>
      <c r="I8137" s="9" t="s">
        <v>25</v>
      </c>
      <c r="J8137" s="12">
        <v>1</v>
      </c>
      <c r="K8137" s="13">
        <v>42736</v>
      </c>
      <c r="L8137" s="86">
        <f>(Tabla2[[#This Row],[release_year]]-'VARIANZA Y DES. EST'!$L$11)^2</f>
        <v>230.43839826771367</v>
      </c>
      <c r="M8137" s="12">
        <v>1999</v>
      </c>
      <c r="N8137" s="9" t="s">
        <v>35</v>
      </c>
      <c r="O8137" s="9" t="s">
        <v>23529</v>
      </c>
      <c r="P8137" s="12">
        <v>7</v>
      </c>
      <c r="Q8137" s="12" t="s">
        <v>28</v>
      </c>
      <c r="R8137" s="12"/>
      <c r="S8137" s="12">
        <v>7</v>
      </c>
      <c r="T8137" s="9" t="s">
        <v>23680</v>
      </c>
      <c r="U8137" s="9" t="s">
        <v>23566</v>
      </c>
      <c r="V8137" s="9" t="s">
        <v>23680</v>
      </c>
      <c r="W8137" s="14">
        <v>2</v>
      </c>
    </row>
    <row r="8138" spans="1:23" x14ac:dyDescent="0.25">
      <c r="A8138" s="8">
        <v>5654</v>
      </c>
      <c r="B8138" s="9" t="s">
        <v>29323</v>
      </c>
      <c r="C8138" s="9" t="s">
        <v>23182</v>
      </c>
      <c r="D8138" s="9" t="s">
        <v>29324</v>
      </c>
      <c r="E8138" s="9"/>
      <c r="F8138" s="9" t="s">
        <v>29325</v>
      </c>
      <c r="G8138" s="12">
        <v>7</v>
      </c>
      <c r="H8138" s="9" t="s">
        <v>1349</v>
      </c>
      <c r="I8138" s="9" t="s">
        <v>1349</v>
      </c>
      <c r="J8138" s="12">
        <v>1</v>
      </c>
      <c r="K8138" s="16">
        <v>42734</v>
      </c>
      <c r="L8138" s="86">
        <f>(Tabla2[[#This Row],[release_year]]-'VARIANZA Y DES. EST'!$L$11)^2</f>
        <v>3.3116808838167522</v>
      </c>
      <c r="M8138" s="12">
        <v>2016</v>
      </c>
      <c r="N8138" s="9" t="s">
        <v>35</v>
      </c>
      <c r="O8138" s="9" t="s">
        <v>23191</v>
      </c>
      <c r="P8138" s="12">
        <v>1</v>
      </c>
      <c r="Q8138" s="12" t="s">
        <v>28</v>
      </c>
      <c r="R8138" s="12"/>
      <c r="S8138" s="12">
        <v>1</v>
      </c>
      <c r="T8138" s="9" t="s">
        <v>24513</v>
      </c>
      <c r="U8138" s="9" t="s">
        <v>23187</v>
      </c>
      <c r="V8138" s="9" t="s">
        <v>24513</v>
      </c>
      <c r="W8138" s="14">
        <v>3</v>
      </c>
    </row>
    <row r="8139" spans="1:23" x14ac:dyDescent="0.25">
      <c r="A8139" s="8">
        <v>5655</v>
      </c>
      <c r="B8139" s="9" t="s">
        <v>29326</v>
      </c>
      <c r="C8139" s="9" t="s">
        <v>23182</v>
      </c>
      <c r="D8139" s="10" t="s">
        <v>29327</v>
      </c>
      <c r="E8139" s="11"/>
      <c r="F8139" s="18" t="s">
        <v>29328</v>
      </c>
      <c r="G8139" s="12">
        <v>9</v>
      </c>
      <c r="H8139" s="9" t="s">
        <v>34</v>
      </c>
      <c r="I8139" s="9" t="s">
        <v>34</v>
      </c>
      <c r="J8139" s="12">
        <v>1</v>
      </c>
      <c r="K8139" s="16">
        <v>42731</v>
      </c>
      <c r="L8139" s="86">
        <f>(Tabla2[[#This Row],[release_year]]-'VARIANZA Y DES. EST'!$L$11)^2</f>
        <v>3.3116808838167522</v>
      </c>
      <c r="M8139" s="12">
        <v>2016</v>
      </c>
      <c r="N8139" s="9" t="s">
        <v>76</v>
      </c>
      <c r="O8139" s="9" t="s">
        <v>23185</v>
      </c>
      <c r="P8139" s="12">
        <v>2</v>
      </c>
      <c r="Q8139" s="12" t="s">
        <v>28</v>
      </c>
      <c r="R8139" s="12"/>
      <c r="S8139" s="12">
        <v>2</v>
      </c>
      <c r="T8139" s="9" t="s">
        <v>23315</v>
      </c>
      <c r="U8139" s="9" t="s">
        <v>23316</v>
      </c>
      <c r="V8139" s="9" t="s">
        <v>23315</v>
      </c>
      <c r="W8139" s="14">
        <v>2</v>
      </c>
    </row>
    <row r="8140" spans="1:23" x14ac:dyDescent="0.25">
      <c r="A8140" s="8">
        <v>5656</v>
      </c>
      <c r="B8140" s="9" t="s">
        <v>29329</v>
      </c>
      <c r="C8140" s="9" t="s">
        <v>23182</v>
      </c>
      <c r="D8140" s="10" t="s">
        <v>29330</v>
      </c>
      <c r="E8140" s="11"/>
      <c r="F8140" s="9" t="s">
        <v>29331</v>
      </c>
      <c r="G8140" s="12">
        <v>7</v>
      </c>
      <c r="H8140" s="9" t="s">
        <v>25</v>
      </c>
      <c r="I8140" s="9" t="s">
        <v>25</v>
      </c>
      <c r="J8140" s="12">
        <v>1</v>
      </c>
      <c r="K8140" s="16">
        <v>42731</v>
      </c>
      <c r="L8140" s="86">
        <f>(Tabla2[[#This Row],[release_year]]-'VARIANZA Y DES. EST'!$L$11)^2</f>
        <v>3.3116808838167522</v>
      </c>
      <c r="M8140" s="12">
        <v>2016</v>
      </c>
      <c r="N8140" s="9" t="s">
        <v>35</v>
      </c>
      <c r="O8140" s="9" t="s">
        <v>23191</v>
      </c>
      <c r="P8140" s="12">
        <v>1</v>
      </c>
      <c r="Q8140" s="12" t="s">
        <v>28</v>
      </c>
      <c r="R8140" s="12"/>
      <c r="S8140" s="12">
        <v>1</v>
      </c>
      <c r="T8140" s="9" t="s">
        <v>23454</v>
      </c>
      <c r="U8140" s="9" t="s">
        <v>23290</v>
      </c>
      <c r="V8140" s="9" t="s">
        <v>23454</v>
      </c>
      <c r="W8140" s="14">
        <v>2</v>
      </c>
    </row>
    <row r="8141" spans="1:23" x14ac:dyDescent="0.25">
      <c r="A8141" s="8">
        <v>5659</v>
      </c>
      <c r="B8141" s="9" t="s">
        <v>29332</v>
      </c>
      <c r="C8141" s="9" t="s">
        <v>23182</v>
      </c>
      <c r="D8141" s="9" t="s">
        <v>29333</v>
      </c>
      <c r="E8141" s="18"/>
      <c r="F8141" s="18" t="s">
        <v>29334</v>
      </c>
      <c r="G8141" s="12">
        <v>18</v>
      </c>
      <c r="H8141" s="9" t="s">
        <v>25</v>
      </c>
      <c r="I8141" s="9" t="s">
        <v>25</v>
      </c>
      <c r="J8141" s="12">
        <v>1</v>
      </c>
      <c r="K8141" s="16">
        <v>42727</v>
      </c>
      <c r="L8141" s="86">
        <f>(Tabla2[[#This Row],[release_year]]-'VARIANZA Y DES. EST'!$L$11)^2</f>
        <v>14.590890603358293</v>
      </c>
      <c r="M8141" s="12">
        <v>2018</v>
      </c>
      <c r="N8141" s="9" t="s">
        <v>76</v>
      </c>
      <c r="O8141" s="9" t="s">
        <v>23185</v>
      </c>
      <c r="P8141" s="12">
        <v>2</v>
      </c>
      <c r="Q8141" s="12" t="s">
        <v>28</v>
      </c>
      <c r="R8141" s="12"/>
      <c r="S8141" s="12">
        <v>2</v>
      </c>
      <c r="T8141" s="9" t="s">
        <v>23464</v>
      </c>
      <c r="U8141" s="9" t="s">
        <v>23193</v>
      </c>
      <c r="V8141" s="9" t="s">
        <v>23464</v>
      </c>
      <c r="W8141" s="14">
        <v>3</v>
      </c>
    </row>
    <row r="8142" spans="1:23" x14ac:dyDescent="0.25">
      <c r="A8142" s="8">
        <v>5663</v>
      </c>
      <c r="B8142" s="9" t="s">
        <v>29335</v>
      </c>
      <c r="C8142" s="9" t="s">
        <v>23182</v>
      </c>
      <c r="D8142" s="9" t="s">
        <v>29336</v>
      </c>
      <c r="E8142" s="9"/>
      <c r="F8142" s="9" t="s">
        <v>29337</v>
      </c>
      <c r="G8142" s="12">
        <v>6</v>
      </c>
      <c r="H8142" s="9" t="s">
        <v>126</v>
      </c>
      <c r="I8142" s="9" t="s">
        <v>126</v>
      </c>
      <c r="J8142" s="12">
        <v>1</v>
      </c>
      <c r="K8142" s="16">
        <v>42720</v>
      </c>
      <c r="L8142" s="86">
        <f>(Tabla2[[#This Row],[release_year]]-'VARIANZA Y DES. EST'!$L$11)^2</f>
        <v>3.3116808838167522</v>
      </c>
      <c r="M8142" s="12">
        <v>2016</v>
      </c>
      <c r="N8142" s="9" t="s">
        <v>76</v>
      </c>
      <c r="O8142" s="9" t="s">
        <v>23191</v>
      </c>
      <c r="P8142" s="12">
        <v>1</v>
      </c>
      <c r="Q8142" s="12" t="s">
        <v>28</v>
      </c>
      <c r="R8142" s="12"/>
      <c r="S8142" s="12">
        <v>1</v>
      </c>
      <c r="T8142" s="9" t="s">
        <v>23256</v>
      </c>
      <c r="U8142" s="9" t="s">
        <v>23213</v>
      </c>
      <c r="V8142" s="9" t="s">
        <v>23256</v>
      </c>
      <c r="W8142" s="14">
        <v>3</v>
      </c>
    </row>
    <row r="8143" spans="1:23" x14ac:dyDescent="0.25">
      <c r="A8143" s="8">
        <v>5666</v>
      </c>
      <c r="B8143" s="9" t="s">
        <v>29338</v>
      </c>
      <c r="C8143" s="9" t="s">
        <v>23182</v>
      </c>
      <c r="D8143" s="10" t="s">
        <v>29339</v>
      </c>
      <c r="E8143" s="11"/>
      <c r="F8143" s="9" t="s">
        <v>29340</v>
      </c>
      <c r="G8143" s="12">
        <v>6</v>
      </c>
      <c r="H8143" s="9" t="s">
        <v>1349</v>
      </c>
      <c r="I8143" s="9" t="s">
        <v>1349</v>
      </c>
      <c r="J8143" s="12">
        <v>1</v>
      </c>
      <c r="K8143" s="16">
        <v>42719</v>
      </c>
      <c r="L8143" s="86">
        <f>(Tabla2[[#This Row],[release_year]]-'VARIANZA Y DES. EST'!$L$11)^2</f>
        <v>4.7532614447336705</v>
      </c>
      <c r="M8143" s="12">
        <v>2012</v>
      </c>
      <c r="N8143" s="9" t="s">
        <v>82</v>
      </c>
      <c r="O8143" s="9" t="s">
        <v>23191</v>
      </c>
      <c r="P8143" s="12">
        <v>1</v>
      </c>
      <c r="Q8143" s="12" t="s">
        <v>28</v>
      </c>
      <c r="R8143" s="12"/>
      <c r="S8143" s="12">
        <v>1</v>
      </c>
      <c r="T8143" s="9" t="s">
        <v>24513</v>
      </c>
      <c r="U8143" s="9" t="s">
        <v>23187</v>
      </c>
      <c r="V8143" s="9" t="s">
        <v>24513</v>
      </c>
      <c r="W8143" s="14">
        <v>3</v>
      </c>
    </row>
    <row r="8144" spans="1:23" x14ac:dyDescent="0.25">
      <c r="A8144" s="8">
        <v>5668</v>
      </c>
      <c r="B8144" s="9" t="s">
        <v>29341</v>
      </c>
      <c r="C8144" s="9" t="s">
        <v>23182</v>
      </c>
      <c r="D8144" s="10" t="s">
        <v>29342</v>
      </c>
      <c r="E8144" s="11"/>
      <c r="F8144" s="9" t="s">
        <v>29343</v>
      </c>
      <c r="G8144" s="12">
        <v>7</v>
      </c>
      <c r="H8144" s="9" t="s">
        <v>1349</v>
      </c>
      <c r="I8144" s="9" t="s">
        <v>1349</v>
      </c>
      <c r="J8144" s="12">
        <v>1</v>
      </c>
      <c r="K8144" s="16">
        <v>42719</v>
      </c>
      <c r="L8144" s="86">
        <f>(Tabla2[[#This Row],[release_year]]-'VARIANZA Y DES. EST'!$L$11)^2</f>
        <v>4.7532614447336705</v>
      </c>
      <c r="M8144" s="12">
        <v>2012</v>
      </c>
      <c r="N8144" s="9" t="s">
        <v>35</v>
      </c>
      <c r="O8144" s="9" t="s">
        <v>23191</v>
      </c>
      <c r="P8144" s="12">
        <v>1</v>
      </c>
      <c r="Q8144" s="12" t="s">
        <v>28</v>
      </c>
      <c r="R8144" s="12"/>
      <c r="S8144" s="12">
        <v>1</v>
      </c>
      <c r="T8144" s="9" t="s">
        <v>24513</v>
      </c>
      <c r="U8144" s="9" t="s">
        <v>23187</v>
      </c>
      <c r="V8144" s="9" t="s">
        <v>24513</v>
      </c>
      <c r="W8144" s="14">
        <v>3</v>
      </c>
    </row>
    <row r="8145" spans="1:23" x14ac:dyDescent="0.25">
      <c r="A8145" s="8">
        <v>5669</v>
      </c>
      <c r="B8145" s="9" t="s">
        <v>29344</v>
      </c>
      <c r="C8145" s="9" t="s">
        <v>23182</v>
      </c>
      <c r="D8145" s="9" t="s">
        <v>29345</v>
      </c>
      <c r="E8145" s="9"/>
      <c r="F8145" s="9" t="s">
        <v>29346</v>
      </c>
      <c r="G8145" s="12">
        <v>6</v>
      </c>
      <c r="H8145" s="9" t="s">
        <v>1349</v>
      </c>
      <c r="I8145" s="9" t="s">
        <v>1349</v>
      </c>
      <c r="J8145" s="12">
        <v>1</v>
      </c>
      <c r="K8145" s="16">
        <v>42719</v>
      </c>
      <c r="L8145" s="86">
        <f>(Tabla2[[#This Row],[release_year]]-'VARIANZA Y DES. EST'!$L$11)^2</f>
        <v>4.7532614447336705</v>
      </c>
      <c r="M8145" s="12">
        <v>2012</v>
      </c>
      <c r="N8145" s="9" t="s">
        <v>35</v>
      </c>
      <c r="O8145" s="9" t="s">
        <v>23191</v>
      </c>
      <c r="P8145" s="12">
        <v>1</v>
      </c>
      <c r="Q8145" s="12" t="s">
        <v>28</v>
      </c>
      <c r="R8145" s="12"/>
      <c r="S8145" s="12">
        <v>1</v>
      </c>
      <c r="T8145" s="9" t="s">
        <v>25838</v>
      </c>
      <c r="U8145" s="9" t="s">
        <v>23187</v>
      </c>
      <c r="V8145" s="9" t="s">
        <v>25838</v>
      </c>
      <c r="W8145" s="14">
        <v>3</v>
      </c>
    </row>
    <row r="8146" spans="1:23" x14ac:dyDescent="0.25">
      <c r="A8146" s="8">
        <v>5670</v>
      </c>
      <c r="B8146" s="9" t="s">
        <v>29347</v>
      </c>
      <c r="C8146" s="9" t="s">
        <v>23182</v>
      </c>
      <c r="D8146" s="10" t="s">
        <v>29348</v>
      </c>
      <c r="E8146" s="11"/>
      <c r="F8146" s="9" t="s">
        <v>29349</v>
      </c>
      <c r="G8146" s="12">
        <v>7</v>
      </c>
      <c r="H8146" s="9" t="s">
        <v>1349</v>
      </c>
      <c r="I8146" s="9" t="s">
        <v>1349</v>
      </c>
      <c r="J8146" s="12">
        <v>1</v>
      </c>
      <c r="K8146" s="16">
        <v>42719</v>
      </c>
      <c r="L8146" s="86">
        <f>(Tabla2[[#This Row],[release_year]]-'VARIANZA Y DES. EST'!$L$11)^2</f>
        <v>10.1136565849629</v>
      </c>
      <c r="M8146" s="12">
        <v>2011</v>
      </c>
      <c r="N8146" s="9" t="s">
        <v>76</v>
      </c>
      <c r="O8146" s="9" t="s">
        <v>23191</v>
      </c>
      <c r="P8146" s="12">
        <v>1</v>
      </c>
      <c r="Q8146" s="12" t="s">
        <v>28</v>
      </c>
      <c r="R8146" s="12"/>
      <c r="S8146" s="12">
        <v>1</v>
      </c>
      <c r="T8146" s="9" t="s">
        <v>25838</v>
      </c>
      <c r="U8146" s="9" t="s">
        <v>23187</v>
      </c>
      <c r="V8146" s="9" t="s">
        <v>25838</v>
      </c>
      <c r="W8146" s="14">
        <v>3</v>
      </c>
    </row>
    <row r="8147" spans="1:23" x14ac:dyDescent="0.25">
      <c r="A8147" s="8">
        <v>5671</v>
      </c>
      <c r="B8147" s="9" t="s">
        <v>29350</v>
      </c>
      <c r="C8147" s="9" t="s">
        <v>23182</v>
      </c>
      <c r="D8147" s="9" t="s">
        <v>29351</v>
      </c>
      <c r="E8147" s="18"/>
      <c r="F8147" s="9" t="s">
        <v>29352</v>
      </c>
      <c r="G8147" s="12">
        <v>9</v>
      </c>
      <c r="H8147" s="9" t="s">
        <v>2924</v>
      </c>
      <c r="I8147" s="9" t="s">
        <v>2924</v>
      </c>
      <c r="J8147" s="12">
        <v>1</v>
      </c>
      <c r="K8147" s="16">
        <v>42719</v>
      </c>
      <c r="L8147" s="86">
        <f>(Tabla2[[#This Row],[release_year]]-'VARIANZA Y DES. EST'!$L$11)^2</f>
        <v>3.3116808838167522</v>
      </c>
      <c r="M8147" s="12">
        <v>2016</v>
      </c>
      <c r="N8147" s="9" t="s">
        <v>35</v>
      </c>
      <c r="O8147" s="9" t="s">
        <v>23191</v>
      </c>
      <c r="P8147" s="12">
        <v>1</v>
      </c>
      <c r="Q8147" s="12" t="s">
        <v>28</v>
      </c>
      <c r="R8147" s="12"/>
      <c r="S8147" s="12">
        <v>1</v>
      </c>
      <c r="T8147" s="9" t="s">
        <v>27299</v>
      </c>
      <c r="U8147" s="9" t="s">
        <v>23187</v>
      </c>
      <c r="V8147" s="9" t="s">
        <v>27299</v>
      </c>
      <c r="W8147" s="14">
        <v>3</v>
      </c>
    </row>
    <row r="8148" spans="1:23" x14ac:dyDescent="0.25">
      <c r="A8148" s="8">
        <v>5672</v>
      </c>
      <c r="B8148" s="9" t="s">
        <v>29353</v>
      </c>
      <c r="C8148" s="9" t="s">
        <v>23182</v>
      </c>
      <c r="D8148" s="10" t="s">
        <v>29354</v>
      </c>
      <c r="E8148" s="11"/>
      <c r="F8148" s="9" t="s">
        <v>29355</v>
      </c>
      <c r="G8148" s="12">
        <v>10</v>
      </c>
      <c r="H8148" s="9" t="s">
        <v>1349</v>
      </c>
      <c r="I8148" s="9" t="s">
        <v>1349</v>
      </c>
      <c r="J8148" s="12">
        <v>1</v>
      </c>
      <c r="K8148" s="16">
        <v>42719</v>
      </c>
      <c r="L8148" s="86">
        <f>(Tabla2[[#This Row],[release_year]]-'VARIANZA Y DES. EST'!$L$11)^2</f>
        <v>4.7532614447336705</v>
      </c>
      <c r="M8148" s="12">
        <v>2012</v>
      </c>
      <c r="N8148" s="9" t="s">
        <v>35</v>
      </c>
      <c r="O8148" s="9" t="s">
        <v>23191</v>
      </c>
      <c r="P8148" s="12">
        <v>1</v>
      </c>
      <c r="Q8148" s="12" t="s">
        <v>28</v>
      </c>
      <c r="R8148" s="12"/>
      <c r="S8148" s="12">
        <v>1</v>
      </c>
      <c r="T8148" s="9" t="s">
        <v>25838</v>
      </c>
      <c r="U8148" s="9" t="s">
        <v>23187</v>
      </c>
      <c r="V8148" s="9" t="s">
        <v>25838</v>
      </c>
      <c r="W8148" s="14">
        <v>3</v>
      </c>
    </row>
    <row r="8149" spans="1:23" x14ac:dyDescent="0.25">
      <c r="A8149" s="8">
        <v>5673</v>
      </c>
      <c r="B8149" s="9" t="s">
        <v>29356</v>
      </c>
      <c r="C8149" s="9" t="s">
        <v>23182</v>
      </c>
      <c r="D8149" s="9" t="s">
        <v>29357</v>
      </c>
      <c r="E8149" s="9"/>
      <c r="F8149" s="9" t="s">
        <v>29358</v>
      </c>
      <c r="G8149" s="12">
        <v>13</v>
      </c>
      <c r="H8149" s="9" t="s">
        <v>34</v>
      </c>
      <c r="I8149" s="9" t="s">
        <v>34</v>
      </c>
      <c r="J8149" s="12">
        <v>1</v>
      </c>
      <c r="K8149" s="16">
        <v>42719</v>
      </c>
      <c r="L8149" s="86">
        <f>(Tabla2[[#This Row],[release_year]]-'VARIANZA Y DES. EST'!$L$11)^2</f>
        <v>173.71760798725521</v>
      </c>
      <c r="M8149" s="12">
        <v>2001</v>
      </c>
      <c r="N8149" s="9" t="s">
        <v>35</v>
      </c>
      <c r="O8149" s="9" t="s">
        <v>23185</v>
      </c>
      <c r="P8149" s="12">
        <v>2</v>
      </c>
      <c r="Q8149" s="12" t="s">
        <v>28</v>
      </c>
      <c r="R8149" s="12"/>
      <c r="S8149" s="12">
        <v>2</v>
      </c>
      <c r="T8149" s="9" t="s">
        <v>23315</v>
      </c>
      <c r="U8149" s="9" t="s">
        <v>23316</v>
      </c>
      <c r="V8149" s="9" t="s">
        <v>23315</v>
      </c>
      <c r="W8149" s="14">
        <v>2</v>
      </c>
    </row>
    <row r="8150" spans="1:23" x14ac:dyDescent="0.25">
      <c r="A8150" s="8">
        <v>5674</v>
      </c>
      <c r="B8150" s="9" t="s">
        <v>29359</v>
      </c>
      <c r="C8150" s="9" t="s">
        <v>23182</v>
      </c>
      <c r="D8150" s="10" t="s">
        <v>29360</v>
      </c>
      <c r="E8150" s="11"/>
      <c r="F8150" s="9" t="s">
        <v>29361</v>
      </c>
      <c r="G8150" s="12">
        <v>5</v>
      </c>
      <c r="H8150" s="9" t="s">
        <v>1349</v>
      </c>
      <c r="I8150" s="9" t="s">
        <v>1349</v>
      </c>
      <c r="J8150" s="12">
        <v>1</v>
      </c>
      <c r="K8150" s="16">
        <v>42719</v>
      </c>
      <c r="L8150" s="86">
        <f>(Tabla2[[#This Row],[release_year]]-'VARIANZA Y DES. EST'!$L$11)^2</f>
        <v>4.7532614447336705</v>
      </c>
      <c r="M8150" s="12">
        <v>2012</v>
      </c>
      <c r="N8150" s="9" t="s">
        <v>35</v>
      </c>
      <c r="O8150" s="9" t="s">
        <v>23191</v>
      </c>
      <c r="P8150" s="12">
        <v>1</v>
      </c>
      <c r="Q8150" s="12" t="s">
        <v>28</v>
      </c>
      <c r="R8150" s="12"/>
      <c r="S8150" s="12">
        <v>1</v>
      </c>
      <c r="T8150" s="9" t="s">
        <v>24513</v>
      </c>
      <c r="U8150" s="9" t="s">
        <v>23187</v>
      </c>
      <c r="V8150" s="9" t="s">
        <v>24513</v>
      </c>
      <c r="W8150" s="14">
        <v>3</v>
      </c>
    </row>
    <row r="8151" spans="1:23" x14ac:dyDescent="0.25">
      <c r="A8151" s="8">
        <v>5675</v>
      </c>
      <c r="B8151" s="9" t="s">
        <v>29362</v>
      </c>
      <c r="C8151" s="9" t="s">
        <v>23182</v>
      </c>
      <c r="D8151" s="9" t="s">
        <v>29363</v>
      </c>
      <c r="E8151" s="9" t="s">
        <v>29364</v>
      </c>
      <c r="F8151" s="9" t="s">
        <v>29365</v>
      </c>
      <c r="G8151" s="12">
        <v>8</v>
      </c>
      <c r="H8151" s="9" t="s">
        <v>126</v>
      </c>
      <c r="I8151" s="9" t="s">
        <v>126</v>
      </c>
      <c r="J8151" s="12">
        <v>1</v>
      </c>
      <c r="K8151" s="16">
        <v>42719</v>
      </c>
      <c r="L8151" s="86">
        <f>(Tabla2[[#This Row],[release_year]]-'VARIANZA Y DES. EST'!$L$11)^2</f>
        <v>4.7532614447336705</v>
      </c>
      <c r="M8151" s="12">
        <v>2012</v>
      </c>
      <c r="N8151" s="9" t="s">
        <v>82</v>
      </c>
      <c r="O8151" s="9" t="s">
        <v>23243</v>
      </c>
      <c r="P8151" s="12">
        <v>5</v>
      </c>
      <c r="Q8151" s="12" t="s">
        <v>28</v>
      </c>
      <c r="R8151" s="12"/>
      <c r="S8151" s="12">
        <v>5</v>
      </c>
      <c r="T8151" s="9" t="s">
        <v>26030</v>
      </c>
      <c r="U8151" s="9" t="s">
        <v>23213</v>
      </c>
      <c r="V8151" s="9" t="s">
        <v>26030</v>
      </c>
      <c r="W8151" s="14">
        <v>3</v>
      </c>
    </row>
    <row r="8152" spans="1:23" x14ac:dyDescent="0.25">
      <c r="A8152" s="8">
        <v>5676</v>
      </c>
      <c r="B8152" s="9" t="s">
        <v>29366</v>
      </c>
      <c r="C8152" s="9" t="s">
        <v>23182</v>
      </c>
      <c r="D8152" s="10" t="s">
        <v>29367</v>
      </c>
      <c r="E8152" s="11"/>
      <c r="F8152" s="9" t="s">
        <v>29368</v>
      </c>
      <c r="G8152" s="12">
        <v>6</v>
      </c>
      <c r="H8152" s="9" t="s">
        <v>1349</v>
      </c>
      <c r="I8152" s="9" t="s">
        <v>1349</v>
      </c>
      <c r="J8152" s="12">
        <v>1</v>
      </c>
      <c r="K8152" s="16">
        <v>42719</v>
      </c>
      <c r="L8152" s="86">
        <f>(Tabla2[[#This Row],[release_year]]-'VARIANZA Y DES. EST'!$L$11)^2</f>
        <v>4.7532614447336705</v>
      </c>
      <c r="M8152" s="12">
        <v>2012</v>
      </c>
      <c r="N8152" s="9" t="s">
        <v>82</v>
      </c>
      <c r="O8152" s="9" t="s">
        <v>23191</v>
      </c>
      <c r="P8152" s="12">
        <v>1</v>
      </c>
      <c r="Q8152" s="12" t="s">
        <v>28</v>
      </c>
      <c r="R8152" s="12"/>
      <c r="S8152" s="12">
        <v>1</v>
      </c>
      <c r="T8152" s="9" t="s">
        <v>24513</v>
      </c>
      <c r="U8152" s="9" t="s">
        <v>23187</v>
      </c>
      <c r="V8152" s="9" t="s">
        <v>24513</v>
      </c>
      <c r="W8152" s="14">
        <v>3</v>
      </c>
    </row>
    <row r="8153" spans="1:23" x14ac:dyDescent="0.25">
      <c r="A8153" s="8">
        <v>5678</v>
      </c>
      <c r="B8153" s="9" t="s">
        <v>29369</v>
      </c>
      <c r="C8153" s="9" t="s">
        <v>23182</v>
      </c>
      <c r="D8153" s="9" t="s">
        <v>29370</v>
      </c>
      <c r="E8153" s="9"/>
      <c r="F8153" s="9" t="s">
        <v>29371</v>
      </c>
      <c r="G8153" s="12">
        <v>7</v>
      </c>
      <c r="H8153" s="9" t="s">
        <v>160</v>
      </c>
      <c r="I8153" s="9" t="s">
        <v>29372</v>
      </c>
      <c r="J8153" s="12">
        <v>3</v>
      </c>
      <c r="K8153" s="16">
        <v>42717</v>
      </c>
      <c r="L8153" s="86">
        <f>(Tabla2[[#This Row],[release_year]]-'VARIANZA Y DES. EST'!$L$11)^2</f>
        <v>7.9512857435875226</v>
      </c>
      <c r="M8153" s="12">
        <v>2017</v>
      </c>
      <c r="N8153" s="9" t="s">
        <v>76</v>
      </c>
      <c r="O8153" s="9" t="s">
        <v>23191</v>
      </c>
      <c r="P8153" s="12">
        <v>1</v>
      </c>
      <c r="Q8153" s="12" t="s">
        <v>28</v>
      </c>
      <c r="R8153" s="12"/>
      <c r="S8153" s="12">
        <v>1</v>
      </c>
      <c r="T8153" s="9" t="s">
        <v>23281</v>
      </c>
      <c r="U8153" s="9" t="s">
        <v>23187</v>
      </c>
      <c r="V8153" s="9" t="s">
        <v>23281</v>
      </c>
      <c r="W8153" s="14">
        <v>2</v>
      </c>
    </row>
    <row r="8154" spans="1:23" x14ac:dyDescent="0.25">
      <c r="A8154" s="8">
        <v>5681</v>
      </c>
      <c r="B8154" s="9" t="s">
        <v>29373</v>
      </c>
      <c r="C8154" s="9" t="s">
        <v>23182</v>
      </c>
      <c r="D8154" s="9" t="s">
        <v>29374</v>
      </c>
      <c r="E8154" s="9"/>
      <c r="F8154" s="9"/>
      <c r="G8154" s="12">
        <v>0</v>
      </c>
      <c r="H8154" s="9" t="s">
        <v>126</v>
      </c>
      <c r="I8154" s="9" t="s">
        <v>126</v>
      </c>
      <c r="J8154" s="12">
        <v>1</v>
      </c>
      <c r="K8154" s="13">
        <v>42713</v>
      </c>
      <c r="L8154" s="86">
        <f>(Tabla2[[#This Row],[release_year]]-'VARIANZA Y DES. EST'!$L$11)^2</f>
        <v>3.3116808838167522</v>
      </c>
      <c r="M8154" s="12">
        <v>2016</v>
      </c>
      <c r="N8154" s="9" t="s">
        <v>76</v>
      </c>
      <c r="O8154" s="9" t="s">
        <v>23191</v>
      </c>
      <c r="P8154" s="12">
        <v>1</v>
      </c>
      <c r="Q8154" s="12" t="s">
        <v>28</v>
      </c>
      <c r="R8154" s="12"/>
      <c r="S8154" s="12">
        <v>1</v>
      </c>
      <c r="T8154" s="9" t="s">
        <v>23576</v>
      </c>
      <c r="U8154" s="9" t="s">
        <v>23193</v>
      </c>
      <c r="V8154" s="9" t="s">
        <v>23576</v>
      </c>
      <c r="W8154" s="14">
        <v>2</v>
      </c>
    </row>
    <row r="8155" spans="1:23" x14ac:dyDescent="0.25">
      <c r="A8155" s="8">
        <v>5684</v>
      </c>
      <c r="B8155" s="9" t="s">
        <v>29375</v>
      </c>
      <c r="C8155" s="9" t="s">
        <v>23182</v>
      </c>
      <c r="D8155" s="10" t="s">
        <v>29376</v>
      </c>
      <c r="E8155" s="11"/>
      <c r="F8155" s="9" t="s">
        <v>29377</v>
      </c>
      <c r="G8155" s="12">
        <v>3</v>
      </c>
      <c r="H8155" s="9" t="s">
        <v>25</v>
      </c>
      <c r="I8155" s="9" t="s">
        <v>25</v>
      </c>
      <c r="J8155" s="12">
        <v>1</v>
      </c>
      <c r="K8155" s="13">
        <v>42713</v>
      </c>
      <c r="L8155" s="86">
        <f>(Tabla2[[#This Row],[release_year]]-'VARIANZA Y DES. EST'!$L$11)^2</f>
        <v>3.3116808838167522</v>
      </c>
      <c r="M8155" s="12">
        <v>2016</v>
      </c>
      <c r="N8155" s="9" t="s">
        <v>35</v>
      </c>
      <c r="O8155" s="9" t="s">
        <v>23191</v>
      </c>
      <c r="P8155" s="12">
        <v>1</v>
      </c>
      <c r="Q8155" s="12" t="s">
        <v>28</v>
      </c>
      <c r="R8155" s="12"/>
      <c r="S8155" s="12">
        <v>1</v>
      </c>
      <c r="T8155" s="9" t="s">
        <v>23248</v>
      </c>
      <c r="U8155" s="9" t="s">
        <v>23197</v>
      </c>
      <c r="V8155" s="9" t="s">
        <v>23248</v>
      </c>
      <c r="W8155" s="14">
        <v>3</v>
      </c>
    </row>
    <row r="8156" spans="1:23" x14ac:dyDescent="0.25">
      <c r="A8156" s="8">
        <v>5685</v>
      </c>
      <c r="B8156" s="9" t="s">
        <v>29378</v>
      </c>
      <c r="C8156" s="9" t="s">
        <v>23182</v>
      </c>
      <c r="D8156" s="9" t="s">
        <v>29379</v>
      </c>
      <c r="E8156" s="9"/>
      <c r="F8156" s="9" t="s">
        <v>29380</v>
      </c>
      <c r="G8156" s="12">
        <v>7</v>
      </c>
      <c r="H8156" s="9" t="s">
        <v>4237</v>
      </c>
      <c r="I8156" s="9" t="s">
        <v>4237</v>
      </c>
      <c r="J8156" s="12">
        <v>1</v>
      </c>
      <c r="K8156" s="13">
        <v>42712</v>
      </c>
      <c r="L8156" s="86">
        <f>(Tabla2[[#This Row],[release_year]]-'VARIANZA Y DES. EST'!$L$11)^2</f>
        <v>3.3116808838167522</v>
      </c>
      <c r="M8156" s="12">
        <v>2016</v>
      </c>
      <c r="N8156" s="9" t="s">
        <v>35</v>
      </c>
      <c r="O8156" s="9" t="s">
        <v>23191</v>
      </c>
      <c r="P8156" s="12">
        <v>1</v>
      </c>
      <c r="Q8156" s="12" t="s">
        <v>28</v>
      </c>
      <c r="R8156" s="12"/>
      <c r="S8156" s="12">
        <v>1</v>
      </c>
      <c r="T8156" s="9" t="s">
        <v>23201</v>
      </c>
      <c r="U8156" s="9" t="s">
        <v>23187</v>
      </c>
      <c r="V8156" s="9" t="s">
        <v>23201</v>
      </c>
      <c r="W8156" s="14">
        <v>3</v>
      </c>
    </row>
    <row r="8157" spans="1:23" x14ac:dyDescent="0.25">
      <c r="A8157" s="8">
        <v>5687</v>
      </c>
      <c r="B8157" s="9" t="s">
        <v>29381</v>
      </c>
      <c r="C8157" s="9" t="s">
        <v>23182</v>
      </c>
      <c r="D8157" s="10" t="s">
        <v>29382</v>
      </c>
      <c r="E8157" s="11"/>
      <c r="F8157" s="9"/>
      <c r="G8157" s="12">
        <v>0</v>
      </c>
      <c r="H8157" s="9" t="s">
        <v>231</v>
      </c>
      <c r="I8157" s="9" t="s">
        <v>29383</v>
      </c>
      <c r="J8157" s="12">
        <v>2</v>
      </c>
      <c r="K8157" s="13">
        <v>42712</v>
      </c>
      <c r="L8157" s="86">
        <f>(Tabla2[[#This Row],[release_year]]-'VARIANZA Y DES. EST'!$L$11)^2</f>
        <v>0.67207602404598188</v>
      </c>
      <c r="M8157" s="12">
        <v>2015</v>
      </c>
      <c r="N8157" s="9" t="s">
        <v>35</v>
      </c>
      <c r="O8157" s="9" t="s">
        <v>23191</v>
      </c>
      <c r="P8157" s="12">
        <v>1</v>
      </c>
      <c r="Q8157" s="12" t="s">
        <v>28</v>
      </c>
      <c r="R8157" s="12"/>
      <c r="S8157" s="12">
        <v>1</v>
      </c>
      <c r="T8157" s="9" t="s">
        <v>23296</v>
      </c>
      <c r="U8157" s="9" t="s">
        <v>23197</v>
      </c>
      <c r="V8157" s="9" t="s">
        <v>23296</v>
      </c>
      <c r="W8157" s="14">
        <v>2</v>
      </c>
    </row>
    <row r="8158" spans="1:23" x14ac:dyDescent="0.25">
      <c r="A8158" s="8">
        <v>5691</v>
      </c>
      <c r="B8158" s="9" t="s">
        <v>29384</v>
      </c>
      <c r="C8158" s="9" t="s">
        <v>23182</v>
      </c>
      <c r="D8158" s="10" t="s">
        <v>29385</v>
      </c>
      <c r="E8158" s="11"/>
      <c r="F8158" s="9" t="s">
        <v>29386</v>
      </c>
      <c r="G8158" s="12">
        <v>11</v>
      </c>
      <c r="H8158" s="9" t="s">
        <v>25</v>
      </c>
      <c r="I8158" s="9" t="s">
        <v>25</v>
      </c>
      <c r="J8158" s="12">
        <v>1</v>
      </c>
      <c r="K8158" s="13">
        <v>42709</v>
      </c>
      <c r="L8158" s="86">
        <f>(Tabla2[[#This Row],[release_year]]-'VARIANZA Y DES. EST'!$L$11)^2</f>
        <v>3.3116808838167522</v>
      </c>
      <c r="M8158" s="12">
        <v>2016</v>
      </c>
      <c r="N8158" s="9" t="s">
        <v>76</v>
      </c>
      <c r="O8158" s="9" t="s">
        <v>23255</v>
      </c>
      <c r="P8158" s="12">
        <v>3</v>
      </c>
      <c r="Q8158" s="12" t="s">
        <v>28</v>
      </c>
      <c r="R8158" s="12"/>
      <c r="S8158" s="12">
        <v>3</v>
      </c>
      <c r="T8158" s="9" t="s">
        <v>25826</v>
      </c>
      <c r="U8158" s="9" t="s">
        <v>23670</v>
      </c>
      <c r="V8158" s="9" t="s">
        <v>25826</v>
      </c>
      <c r="W8158" s="14">
        <v>3</v>
      </c>
    </row>
    <row r="8159" spans="1:23" x14ac:dyDescent="0.25">
      <c r="A8159" s="8">
        <v>5693</v>
      </c>
      <c r="B8159" s="9" t="s">
        <v>29387</v>
      </c>
      <c r="C8159" s="9" t="s">
        <v>23182</v>
      </c>
      <c r="D8159" s="10" t="s">
        <v>29388</v>
      </c>
      <c r="E8159" s="11"/>
      <c r="F8159" s="18" t="s">
        <v>29389</v>
      </c>
      <c r="G8159" s="12">
        <v>20</v>
      </c>
      <c r="H8159" s="9" t="s">
        <v>160</v>
      </c>
      <c r="I8159" s="9" t="s">
        <v>160</v>
      </c>
      <c r="J8159" s="12">
        <v>1</v>
      </c>
      <c r="K8159" s="13">
        <v>42707</v>
      </c>
      <c r="L8159" s="86">
        <f>(Tabla2[[#This Row],[release_year]]-'VARIANZA Y DES. EST'!$L$11)^2</f>
        <v>3.3116808838167522</v>
      </c>
      <c r="M8159" s="12">
        <v>2016</v>
      </c>
      <c r="N8159" s="9" t="s">
        <v>55</v>
      </c>
      <c r="O8159" s="9" t="s">
        <v>23185</v>
      </c>
      <c r="P8159" s="12">
        <v>2</v>
      </c>
      <c r="Q8159" s="12" t="s">
        <v>28</v>
      </c>
      <c r="R8159" s="12"/>
      <c r="S8159" s="12">
        <v>2</v>
      </c>
      <c r="T8159" s="9" t="s">
        <v>26144</v>
      </c>
      <c r="U8159" s="9" t="s">
        <v>23264</v>
      </c>
      <c r="V8159" s="9" t="s">
        <v>26144</v>
      </c>
      <c r="W8159" s="14">
        <v>3</v>
      </c>
    </row>
    <row r="8160" spans="1:23" x14ac:dyDescent="0.25">
      <c r="A8160" s="8">
        <v>5700</v>
      </c>
      <c r="B8160" s="9" t="s">
        <v>29390</v>
      </c>
      <c r="C8160" s="9" t="s">
        <v>23182</v>
      </c>
      <c r="D8160" s="10" t="s">
        <v>29391</v>
      </c>
      <c r="E8160" s="11"/>
      <c r="F8160" s="9" t="s">
        <v>29392</v>
      </c>
      <c r="G8160" s="12">
        <v>6</v>
      </c>
      <c r="H8160" s="9" t="s">
        <v>4237</v>
      </c>
      <c r="I8160" s="9" t="s">
        <v>4237</v>
      </c>
      <c r="J8160" s="12">
        <v>1</v>
      </c>
      <c r="K8160" s="13">
        <v>42705</v>
      </c>
      <c r="L8160" s="86">
        <f>(Tabla2[[#This Row],[release_year]]-'VARIANZA Y DES. EST'!$L$11)^2</f>
        <v>3.3116808838167522</v>
      </c>
      <c r="M8160" s="12">
        <v>2016</v>
      </c>
      <c r="N8160" s="9" t="s">
        <v>82</v>
      </c>
      <c r="O8160" s="9" t="s">
        <v>23191</v>
      </c>
      <c r="P8160" s="12">
        <v>1</v>
      </c>
      <c r="Q8160" s="12" t="s">
        <v>28</v>
      </c>
      <c r="R8160" s="12"/>
      <c r="S8160" s="12">
        <v>1</v>
      </c>
      <c r="T8160" s="9" t="s">
        <v>23201</v>
      </c>
      <c r="U8160" s="9" t="s">
        <v>23187</v>
      </c>
      <c r="V8160" s="9" t="s">
        <v>23201</v>
      </c>
      <c r="W8160" s="14">
        <v>3</v>
      </c>
    </row>
    <row r="8161" spans="1:23" x14ac:dyDescent="0.25">
      <c r="A8161" s="8">
        <v>5701</v>
      </c>
      <c r="B8161" s="9" t="s">
        <v>29393</v>
      </c>
      <c r="C8161" s="9" t="s">
        <v>23182</v>
      </c>
      <c r="D8161" s="9" t="s">
        <v>29394</v>
      </c>
      <c r="E8161" s="9"/>
      <c r="F8161" s="9" t="s">
        <v>29395</v>
      </c>
      <c r="G8161" s="12">
        <v>5</v>
      </c>
      <c r="H8161" s="9" t="s">
        <v>4237</v>
      </c>
      <c r="I8161" s="9" t="s">
        <v>4237</v>
      </c>
      <c r="J8161" s="12">
        <v>1</v>
      </c>
      <c r="K8161" s="13">
        <v>42705</v>
      </c>
      <c r="L8161" s="86">
        <f>(Tabla2[[#This Row],[release_year]]-'VARIANZA Y DES. EST'!$L$11)^2</f>
        <v>0.67207602404598188</v>
      </c>
      <c r="M8161" s="12">
        <v>2015</v>
      </c>
      <c r="N8161" s="9" t="s">
        <v>82</v>
      </c>
      <c r="O8161" s="9" t="s">
        <v>23191</v>
      </c>
      <c r="P8161" s="12">
        <v>1</v>
      </c>
      <c r="Q8161" s="12" t="s">
        <v>28</v>
      </c>
      <c r="R8161" s="12"/>
      <c r="S8161" s="12">
        <v>1</v>
      </c>
      <c r="T8161" s="9" t="s">
        <v>23201</v>
      </c>
      <c r="U8161" s="9" t="s">
        <v>23187</v>
      </c>
      <c r="V8161" s="9" t="s">
        <v>23201</v>
      </c>
      <c r="W8161" s="14">
        <v>3</v>
      </c>
    </row>
    <row r="8162" spans="1:23" x14ac:dyDescent="0.25">
      <c r="A8162" s="8">
        <v>5704</v>
      </c>
      <c r="B8162" s="9" t="s">
        <v>29396</v>
      </c>
      <c r="C8162" s="9" t="s">
        <v>23182</v>
      </c>
      <c r="D8162" s="10" t="s">
        <v>29397</v>
      </c>
      <c r="E8162" s="11"/>
      <c r="F8162" s="9" t="s">
        <v>29398</v>
      </c>
      <c r="G8162" s="12">
        <v>5</v>
      </c>
      <c r="H8162" s="9" t="s">
        <v>4237</v>
      </c>
      <c r="I8162" s="9" t="s">
        <v>4237</v>
      </c>
      <c r="J8162" s="12">
        <v>1</v>
      </c>
      <c r="K8162" s="13">
        <v>42705</v>
      </c>
      <c r="L8162" s="86">
        <f>(Tabla2[[#This Row],[release_year]]-'VARIANZA Y DES. EST'!$L$11)^2</f>
        <v>3.3116808838167522</v>
      </c>
      <c r="M8162" s="12">
        <v>2016</v>
      </c>
      <c r="N8162" s="9" t="s">
        <v>35</v>
      </c>
      <c r="O8162" s="9" t="s">
        <v>23191</v>
      </c>
      <c r="P8162" s="12">
        <v>1</v>
      </c>
      <c r="Q8162" s="12" t="s">
        <v>28</v>
      </c>
      <c r="R8162" s="12"/>
      <c r="S8162" s="12">
        <v>1</v>
      </c>
      <c r="T8162" s="9" t="s">
        <v>23201</v>
      </c>
      <c r="U8162" s="9" t="s">
        <v>23187</v>
      </c>
      <c r="V8162" s="9" t="s">
        <v>23201</v>
      </c>
      <c r="W8162" s="14">
        <v>3</v>
      </c>
    </row>
    <row r="8163" spans="1:23" x14ac:dyDescent="0.25">
      <c r="A8163" s="8">
        <v>5708</v>
      </c>
      <c r="B8163" s="9" t="s">
        <v>29399</v>
      </c>
      <c r="C8163" s="9" t="s">
        <v>23182</v>
      </c>
      <c r="D8163" s="10" t="s">
        <v>29400</v>
      </c>
      <c r="E8163" s="11"/>
      <c r="F8163" s="9" t="s">
        <v>29401</v>
      </c>
      <c r="G8163" s="12">
        <v>12</v>
      </c>
      <c r="H8163" s="9" t="s">
        <v>25</v>
      </c>
      <c r="I8163" s="9" t="s">
        <v>25</v>
      </c>
      <c r="J8163" s="12">
        <v>1</v>
      </c>
      <c r="K8163" s="16">
        <v>42699</v>
      </c>
      <c r="L8163" s="86">
        <f>(Tabla2[[#This Row],[release_year]]-'VARIANZA Y DES. EST'!$L$11)^2</f>
        <v>3.3116808838167522</v>
      </c>
      <c r="M8163" s="12">
        <v>2016</v>
      </c>
      <c r="N8163" s="9" t="s">
        <v>35</v>
      </c>
      <c r="O8163" s="9" t="s">
        <v>23191</v>
      </c>
      <c r="P8163" s="12">
        <v>1</v>
      </c>
      <c r="Q8163" s="12" t="s">
        <v>28</v>
      </c>
      <c r="R8163" s="12"/>
      <c r="S8163" s="12">
        <v>1</v>
      </c>
      <c r="T8163" s="9" t="s">
        <v>23723</v>
      </c>
      <c r="U8163" s="9" t="s">
        <v>23229</v>
      </c>
      <c r="V8163" s="9" t="s">
        <v>23723</v>
      </c>
      <c r="W8163" s="14">
        <v>3</v>
      </c>
    </row>
    <row r="8164" spans="1:23" x14ac:dyDescent="0.25">
      <c r="A8164" s="8">
        <v>5716</v>
      </c>
      <c r="B8164" s="9" t="s">
        <v>29402</v>
      </c>
      <c r="C8164" s="9" t="s">
        <v>23182</v>
      </c>
      <c r="D8164" s="9" t="s">
        <v>29403</v>
      </c>
      <c r="E8164" s="9"/>
      <c r="F8164" s="18" t="s">
        <v>29404</v>
      </c>
      <c r="G8164" s="12">
        <v>11</v>
      </c>
      <c r="H8164" s="9" t="s">
        <v>1692</v>
      </c>
      <c r="I8164" s="9" t="s">
        <v>1692</v>
      </c>
      <c r="J8164" s="12">
        <v>1</v>
      </c>
      <c r="K8164" s="16">
        <v>42692</v>
      </c>
      <c r="L8164" s="86">
        <f>(Tabla2[[#This Row],[release_year]]-'VARIANZA Y DES. EST'!$L$11)^2</f>
        <v>3.3116808838167522</v>
      </c>
      <c r="M8164" s="12">
        <v>2016</v>
      </c>
      <c r="N8164" s="9" t="s">
        <v>76</v>
      </c>
      <c r="O8164" s="9" t="s">
        <v>23191</v>
      </c>
      <c r="P8164" s="12">
        <v>1</v>
      </c>
      <c r="Q8164" s="12" t="s">
        <v>28</v>
      </c>
      <c r="R8164" s="12"/>
      <c r="S8164" s="12">
        <v>1</v>
      </c>
      <c r="T8164" s="9" t="s">
        <v>23370</v>
      </c>
      <c r="U8164" s="9" t="s">
        <v>23193</v>
      </c>
      <c r="V8164" s="9" t="s">
        <v>23370</v>
      </c>
      <c r="W8164" s="14">
        <v>3</v>
      </c>
    </row>
    <row r="8165" spans="1:23" x14ac:dyDescent="0.25">
      <c r="A8165" s="8">
        <v>5717</v>
      </c>
      <c r="B8165" s="9" t="s">
        <v>29405</v>
      </c>
      <c r="C8165" s="9" t="s">
        <v>23182</v>
      </c>
      <c r="D8165" s="9" t="s">
        <v>29406</v>
      </c>
      <c r="E8165" s="9"/>
      <c r="F8165" s="9" t="s">
        <v>29407</v>
      </c>
      <c r="G8165" s="12">
        <v>7</v>
      </c>
      <c r="H8165" s="9" t="s">
        <v>126</v>
      </c>
      <c r="I8165" s="9" t="s">
        <v>126</v>
      </c>
      <c r="J8165" s="12">
        <v>1</v>
      </c>
      <c r="K8165" s="16">
        <v>42691</v>
      </c>
      <c r="L8165" s="86">
        <f>(Tabla2[[#This Row],[release_year]]-'VARIANZA Y DES. EST'!$L$11)^2</f>
        <v>3.3116808838167522</v>
      </c>
      <c r="M8165" s="12">
        <v>2016</v>
      </c>
      <c r="N8165" s="9" t="s">
        <v>76</v>
      </c>
      <c r="O8165" s="9" t="s">
        <v>23191</v>
      </c>
      <c r="P8165" s="12">
        <v>1</v>
      </c>
      <c r="Q8165" s="12" t="s">
        <v>28</v>
      </c>
      <c r="R8165" s="12"/>
      <c r="S8165" s="12">
        <v>1</v>
      </c>
      <c r="T8165" s="9" t="s">
        <v>23806</v>
      </c>
      <c r="U8165" s="9" t="s">
        <v>23213</v>
      </c>
      <c r="V8165" s="9" t="s">
        <v>23806</v>
      </c>
      <c r="W8165" s="14">
        <v>3</v>
      </c>
    </row>
    <row r="8166" spans="1:23" x14ac:dyDescent="0.25">
      <c r="A8166" s="8">
        <v>5721</v>
      </c>
      <c r="B8166" s="9" t="s">
        <v>29408</v>
      </c>
      <c r="C8166" s="9" t="s">
        <v>23182</v>
      </c>
      <c r="D8166" s="10" t="s">
        <v>29409</v>
      </c>
      <c r="E8166" s="11"/>
      <c r="F8166" s="18" t="s">
        <v>29410</v>
      </c>
      <c r="G8166" s="12">
        <v>1</v>
      </c>
      <c r="H8166" s="9" t="s">
        <v>231</v>
      </c>
      <c r="I8166" s="9" t="s">
        <v>231</v>
      </c>
      <c r="J8166" s="12">
        <v>1</v>
      </c>
      <c r="K8166" s="16">
        <v>42684</v>
      </c>
      <c r="L8166" s="86">
        <f>(Tabla2[[#This Row],[release_year]]-'VARIANZA Y DES. EST'!$L$11)^2</f>
        <v>26.834446865421359</v>
      </c>
      <c r="M8166" s="12">
        <v>2009</v>
      </c>
      <c r="N8166" s="9" t="s">
        <v>76</v>
      </c>
      <c r="O8166" s="9" t="s">
        <v>23191</v>
      </c>
      <c r="P8166" s="12">
        <v>1</v>
      </c>
      <c r="Q8166" s="12" t="s">
        <v>28</v>
      </c>
      <c r="R8166" s="12"/>
      <c r="S8166" s="12">
        <v>1</v>
      </c>
      <c r="T8166" s="9" t="s">
        <v>23296</v>
      </c>
      <c r="U8166" s="9" t="s">
        <v>23197</v>
      </c>
      <c r="V8166" s="9" t="s">
        <v>23296</v>
      </c>
      <c r="W8166" s="14">
        <v>2</v>
      </c>
    </row>
    <row r="8167" spans="1:23" x14ac:dyDescent="0.25">
      <c r="A8167" s="8">
        <v>5723</v>
      </c>
      <c r="B8167" s="9" t="s">
        <v>29411</v>
      </c>
      <c r="C8167" s="9" t="s">
        <v>23182</v>
      </c>
      <c r="D8167" s="9" t="s">
        <v>29412</v>
      </c>
      <c r="E8167" s="9"/>
      <c r="F8167" s="9" t="s">
        <v>29413</v>
      </c>
      <c r="G8167" s="12">
        <v>13</v>
      </c>
      <c r="H8167" s="9" t="s">
        <v>1331</v>
      </c>
      <c r="I8167" s="9" t="s">
        <v>1331</v>
      </c>
      <c r="J8167" s="12">
        <v>1</v>
      </c>
      <c r="K8167" s="13">
        <v>42683</v>
      </c>
      <c r="L8167" s="86">
        <f>(Tabla2[[#This Row],[release_year]]-'VARIANZA Y DES. EST'!$L$11)^2</f>
        <v>0.67207602404598188</v>
      </c>
      <c r="M8167" s="12">
        <v>2015</v>
      </c>
      <c r="N8167" s="9" t="s">
        <v>76</v>
      </c>
      <c r="O8167" s="9" t="s">
        <v>23191</v>
      </c>
      <c r="P8167" s="12">
        <v>1</v>
      </c>
      <c r="Q8167" s="12" t="s">
        <v>28</v>
      </c>
      <c r="R8167" s="12"/>
      <c r="S8167" s="12">
        <v>1</v>
      </c>
      <c r="T8167" s="9" t="s">
        <v>23445</v>
      </c>
      <c r="U8167" s="9" t="s">
        <v>23193</v>
      </c>
      <c r="V8167" s="9" t="s">
        <v>23445</v>
      </c>
      <c r="W8167" s="14">
        <v>3</v>
      </c>
    </row>
    <row r="8168" spans="1:23" x14ac:dyDescent="0.25">
      <c r="A8168" s="8">
        <v>5724</v>
      </c>
      <c r="B8168" s="9" t="s">
        <v>29414</v>
      </c>
      <c r="C8168" s="9" t="s">
        <v>23182</v>
      </c>
      <c r="D8168" s="10" t="s">
        <v>29415</v>
      </c>
      <c r="E8168" s="11"/>
      <c r="F8168" s="9" t="s">
        <v>29416</v>
      </c>
      <c r="G8168" s="12">
        <v>7</v>
      </c>
      <c r="H8168" s="9" t="s">
        <v>126</v>
      </c>
      <c r="I8168" s="9" t="s">
        <v>126</v>
      </c>
      <c r="J8168" s="12">
        <v>1</v>
      </c>
      <c r="K8168" s="13">
        <v>42683</v>
      </c>
      <c r="L8168" s="86">
        <f>(Tabla2[[#This Row],[release_year]]-'VARIANZA Y DES. EST'!$L$11)^2</f>
        <v>3.3116808838167522</v>
      </c>
      <c r="M8168" s="12">
        <v>2016</v>
      </c>
      <c r="N8168" s="9" t="s">
        <v>110</v>
      </c>
      <c r="O8168" s="9" t="s">
        <v>23185</v>
      </c>
      <c r="P8168" s="12">
        <v>2</v>
      </c>
      <c r="Q8168" s="12" t="s">
        <v>28</v>
      </c>
      <c r="R8168" s="12"/>
      <c r="S8168" s="12">
        <v>2</v>
      </c>
      <c r="T8168" s="9" t="s">
        <v>23346</v>
      </c>
      <c r="U8168" s="9" t="s">
        <v>23213</v>
      </c>
      <c r="V8168" s="9" t="s">
        <v>23346</v>
      </c>
      <c r="W8168" s="14">
        <v>2</v>
      </c>
    </row>
    <row r="8169" spans="1:23" x14ac:dyDescent="0.25">
      <c r="A8169" s="8">
        <v>5728</v>
      </c>
      <c r="B8169" s="9" t="s">
        <v>29417</v>
      </c>
      <c r="C8169" s="9" t="s">
        <v>23182</v>
      </c>
      <c r="D8169" s="9" t="s">
        <v>29418</v>
      </c>
      <c r="E8169" s="9"/>
      <c r="F8169" s="9" t="s">
        <v>29419</v>
      </c>
      <c r="G8169" s="12">
        <v>5</v>
      </c>
      <c r="H8169" s="9" t="s">
        <v>4237</v>
      </c>
      <c r="I8169" s="9" t="s">
        <v>4237</v>
      </c>
      <c r="J8169" s="12">
        <v>1</v>
      </c>
      <c r="K8169" s="13">
        <v>42675</v>
      </c>
      <c r="L8169" s="86">
        <f>(Tabla2[[#This Row],[release_year]]-'VARIANZA Y DES. EST'!$L$11)^2</f>
        <v>10.1136565849629</v>
      </c>
      <c r="M8169" s="12">
        <v>2011</v>
      </c>
      <c r="N8169" s="9" t="s">
        <v>35</v>
      </c>
      <c r="O8169" s="9" t="s">
        <v>23191</v>
      </c>
      <c r="P8169" s="12">
        <v>1</v>
      </c>
      <c r="Q8169" s="12" t="s">
        <v>28</v>
      </c>
      <c r="R8169" s="12"/>
      <c r="S8169" s="12">
        <v>1</v>
      </c>
      <c r="T8169" s="9" t="s">
        <v>23201</v>
      </c>
      <c r="U8169" s="9" t="s">
        <v>23187</v>
      </c>
      <c r="V8169" s="9" t="s">
        <v>23201</v>
      </c>
      <c r="W8169" s="14">
        <v>3</v>
      </c>
    </row>
    <row r="8170" spans="1:23" x14ac:dyDescent="0.25">
      <c r="A8170" s="8">
        <v>5729</v>
      </c>
      <c r="B8170" s="9" t="s">
        <v>29420</v>
      </c>
      <c r="C8170" s="9" t="s">
        <v>23182</v>
      </c>
      <c r="D8170" s="9" t="s">
        <v>29421</v>
      </c>
      <c r="E8170" s="9"/>
      <c r="F8170" s="9" t="s">
        <v>29422</v>
      </c>
      <c r="G8170" s="12">
        <v>6</v>
      </c>
      <c r="H8170" s="9" t="s">
        <v>4237</v>
      </c>
      <c r="I8170" s="9" t="s">
        <v>4237</v>
      </c>
      <c r="J8170" s="12">
        <v>1</v>
      </c>
      <c r="K8170" s="13">
        <v>42675</v>
      </c>
      <c r="L8170" s="86">
        <f>(Tabla2[[#This Row],[release_year]]-'VARIANZA Y DES. EST'!$L$11)^2</f>
        <v>1.3928663045044412</v>
      </c>
      <c r="M8170" s="12">
        <v>2013</v>
      </c>
      <c r="N8170" s="9" t="s">
        <v>35</v>
      </c>
      <c r="O8170" s="9" t="s">
        <v>23191</v>
      </c>
      <c r="P8170" s="12">
        <v>1</v>
      </c>
      <c r="Q8170" s="12" t="s">
        <v>28</v>
      </c>
      <c r="R8170" s="12"/>
      <c r="S8170" s="12">
        <v>1</v>
      </c>
      <c r="T8170" s="9" t="s">
        <v>23201</v>
      </c>
      <c r="U8170" s="9" t="s">
        <v>23187</v>
      </c>
      <c r="V8170" s="9" t="s">
        <v>23201</v>
      </c>
      <c r="W8170" s="14">
        <v>3</v>
      </c>
    </row>
    <row r="8171" spans="1:23" x14ac:dyDescent="0.25">
      <c r="A8171" s="8">
        <v>5730</v>
      </c>
      <c r="B8171" s="9" t="s">
        <v>29423</v>
      </c>
      <c r="C8171" s="9" t="s">
        <v>23182</v>
      </c>
      <c r="D8171" s="9" t="s">
        <v>29424</v>
      </c>
      <c r="E8171" s="9"/>
      <c r="F8171" s="9" t="s">
        <v>29425</v>
      </c>
      <c r="G8171" s="12">
        <v>7</v>
      </c>
      <c r="H8171" s="9" t="s">
        <v>4237</v>
      </c>
      <c r="I8171" s="9" t="s">
        <v>4237</v>
      </c>
      <c r="J8171" s="12">
        <v>1</v>
      </c>
      <c r="K8171" s="13">
        <v>42675</v>
      </c>
      <c r="L8171" s="86">
        <f>(Tabla2[[#This Row],[release_year]]-'VARIANZA Y DES. EST'!$L$11)^2</f>
        <v>1.3928663045044412</v>
      </c>
      <c r="M8171" s="12">
        <v>2013</v>
      </c>
      <c r="N8171" s="9" t="s">
        <v>35</v>
      </c>
      <c r="O8171" s="9" t="s">
        <v>23191</v>
      </c>
      <c r="P8171" s="12">
        <v>1</v>
      </c>
      <c r="Q8171" s="12" t="s">
        <v>28</v>
      </c>
      <c r="R8171" s="12"/>
      <c r="S8171" s="12">
        <v>1</v>
      </c>
      <c r="T8171" s="9" t="s">
        <v>23201</v>
      </c>
      <c r="U8171" s="9" t="s">
        <v>23187</v>
      </c>
      <c r="V8171" s="9" t="s">
        <v>23201</v>
      </c>
      <c r="W8171" s="14">
        <v>3</v>
      </c>
    </row>
    <row r="8172" spans="1:23" x14ac:dyDescent="0.25">
      <c r="A8172" s="8">
        <v>5731</v>
      </c>
      <c r="B8172" s="9" t="s">
        <v>29426</v>
      </c>
      <c r="C8172" s="9" t="s">
        <v>23182</v>
      </c>
      <c r="D8172" s="9" t="s">
        <v>29427</v>
      </c>
      <c r="E8172" s="9"/>
      <c r="F8172" s="18" t="s">
        <v>29428</v>
      </c>
      <c r="G8172" s="12">
        <v>7</v>
      </c>
      <c r="H8172" s="9" t="s">
        <v>4237</v>
      </c>
      <c r="I8172" s="9" t="s">
        <v>4237</v>
      </c>
      <c r="J8172" s="12">
        <v>1</v>
      </c>
      <c r="K8172" s="13">
        <v>42675</v>
      </c>
      <c r="L8172" s="86">
        <f>(Tabla2[[#This Row],[release_year]]-'VARIANZA Y DES. EST'!$L$11)^2</f>
        <v>1.3928663045044412</v>
      </c>
      <c r="M8172" s="12">
        <v>2013</v>
      </c>
      <c r="N8172" s="9" t="s">
        <v>76</v>
      </c>
      <c r="O8172" s="9" t="s">
        <v>23191</v>
      </c>
      <c r="P8172" s="12">
        <v>1</v>
      </c>
      <c r="Q8172" s="12" t="s">
        <v>28</v>
      </c>
      <c r="R8172" s="12"/>
      <c r="S8172" s="12">
        <v>1</v>
      </c>
      <c r="T8172" s="9" t="s">
        <v>23201</v>
      </c>
      <c r="U8172" s="9" t="s">
        <v>23187</v>
      </c>
      <c r="V8172" s="9" t="s">
        <v>23201</v>
      </c>
      <c r="W8172" s="14">
        <v>3</v>
      </c>
    </row>
    <row r="8173" spans="1:23" x14ac:dyDescent="0.25">
      <c r="A8173" s="8">
        <v>5732</v>
      </c>
      <c r="B8173" s="9" t="s">
        <v>29429</v>
      </c>
      <c r="C8173" s="9" t="s">
        <v>23182</v>
      </c>
      <c r="D8173" s="10" t="s">
        <v>29430</v>
      </c>
      <c r="E8173" s="11"/>
      <c r="F8173" s="9" t="s">
        <v>29431</v>
      </c>
      <c r="G8173" s="12">
        <v>5</v>
      </c>
      <c r="H8173" s="9" t="s">
        <v>4237</v>
      </c>
      <c r="I8173" s="9" t="s">
        <v>4237</v>
      </c>
      <c r="J8173" s="12">
        <v>1</v>
      </c>
      <c r="K8173" s="13">
        <v>42675</v>
      </c>
      <c r="L8173" s="86">
        <f>(Tabla2[[#This Row],[release_year]]-'VARIANZA Y DES. EST'!$L$11)^2</f>
        <v>4.7532614447336705</v>
      </c>
      <c r="M8173" s="12">
        <v>2012</v>
      </c>
      <c r="N8173" s="9" t="s">
        <v>35</v>
      </c>
      <c r="O8173" s="9" t="s">
        <v>23191</v>
      </c>
      <c r="P8173" s="12">
        <v>1</v>
      </c>
      <c r="Q8173" s="12" t="s">
        <v>28</v>
      </c>
      <c r="R8173" s="12"/>
      <c r="S8173" s="12">
        <v>1</v>
      </c>
      <c r="T8173" s="9" t="s">
        <v>23201</v>
      </c>
      <c r="U8173" s="9" t="s">
        <v>23187</v>
      </c>
      <c r="V8173" s="9" t="s">
        <v>23201</v>
      </c>
      <c r="W8173" s="14">
        <v>3</v>
      </c>
    </row>
    <row r="8174" spans="1:23" x14ac:dyDescent="0.25">
      <c r="A8174" s="8">
        <v>5733</v>
      </c>
      <c r="B8174" s="9" t="s">
        <v>29432</v>
      </c>
      <c r="C8174" s="9" t="s">
        <v>23182</v>
      </c>
      <c r="D8174" s="9" t="s">
        <v>29433</v>
      </c>
      <c r="E8174" s="9"/>
      <c r="F8174" s="9" t="s">
        <v>29434</v>
      </c>
      <c r="G8174" s="12">
        <v>7</v>
      </c>
      <c r="H8174" s="9" t="s">
        <v>4237</v>
      </c>
      <c r="I8174" s="9" t="s">
        <v>4237</v>
      </c>
      <c r="J8174" s="12">
        <v>1</v>
      </c>
      <c r="K8174" s="13">
        <v>42675</v>
      </c>
      <c r="L8174" s="86">
        <f>(Tabla2[[#This Row],[release_year]]-'VARIANZA Y DES. EST'!$L$11)^2</f>
        <v>4.7532614447336705</v>
      </c>
      <c r="M8174" s="12">
        <v>2012</v>
      </c>
      <c r="N8174" s="9" t="s">
        <v>35</v>
      </c>
      <c r="O8174" s="9" t="s">
        <v>23191</v>
      </c>
      <c r="P8174" s="12">
        <v>1</v>
      </c>
      <c r="Q8174" s="12" t="s">
        <v>28</v>
      </c>
      <c r="R8174" s="12"/>
      <c r="S8174" s="12">
        <v>1</v>
      </c>
      <c r="T8174" s="9" t="s">
        <v>23201</v>
      </c>
      <c r="U8174" s="9" t="s">
        <v>23187</v>
      </c>
      <c r="V8174" s="9" t="s">
        <v>23201</v>
      </c>
      <c r="W8174" s="14">
        <v>3</v>
      </c>
    </row>
    <row r="8175" spans="1:23" x14ac:dyDescent="0.25">
      <c r="A8175" s="8">
        <v>5742</v>
      </c>
      <c r="B8175" s="9" t="s">
        <v>29435</v>
      </c>
      <c r="C8175" s="9" t="s">
        <v>23182</v>
      </c>
      <c r="D8175" s="10" t="s">
        <v>29436</v>
      </c>
      <c r="E8175" s="11"/>
      <c r="F8175" s="9" t="s">
        <v>3194</v>
      </c>
      <c r="G8175" s="12">
        <v>3</v>
      </c>
      <c r="H8175" s="9" t="s">
        <v>160</v>
      </c>
      <c r="I8175" s="9" t="s">
        <v>160</v>
      </c>
      <c r="J8175" s="12">
        <v>1</v>
      </c>
      <c r="K8175" s="16">
        <v>42671</v>
      </c>
      <c r="L8175" s="86">
        <f>(Tabla2[[#This Row],[release_year]]-'VARIANZA Y DES. EST'!$L$11)^2</f>
        <v>3.3116808838167522</v>
      </c>
      <c r="M8175" s="12">
        <v>2016</v>
      </c>
      <c r="N8175" s="9" t="s">
        <v>76</v>
      </c>
      <c r="O8175" s="9" t="s">
        <v>23191</v>
      </c>
      <c r="P8175" s="12">
        <v>1</v>
      </c>
      <c r="Q8175" s="12" t="s">
        <v>28</v>
      </c>
      <c r="R8175" s="12"/>
      <c r="S8175" s="12">
        <v>1</v>
      </c>
      <c r="T8175" s="9" t="s">
        <v>23428</v>
      </c>
      <c r="U8175" s="9" t="s">
        <v>23187</v>
      </c>
      <c r="V8175" s="9" t="s">
        <v>23428</v>
      </c>
      <c r="W8175" s="14">
        <v>2</v>
      </c>
    </row>
    <row r="8176" spans="1:23" x14ac:dyDescent="0.25">
      <c r="A8176" s="8">
        <v>5745</v>
      </c>
      <c r="B8176" s="9" t="s">
        <v>29437</v>
      </c>
      <c r="C8176" s="9" t="s">
        <v>23182</v>
      </c>
      <c r="D8176" s="10" t="s">
        <v>29438</v>
      </c>
      <c r="E8176" s="11"/>
      <c r="F8176" s="9" t="s">
        <v>29439</v>
      </c>
      <c r="G8176" s="12">
        <v>8</v>
      </c>
      <c r="H8176" s="9" t="s">
        <v>25</v>
      </c>
      <c r="I8176" s="9" t="s">
        <v>25</v>
      </c>
      <c r="J8176" s="12">
        <v>1</v>
      </c>
      <c r="K8176" s="16">
        <v>42664</v>
      </c>
      <c r="L8176" s="86">
        <f>(Tabla2[[#This Row],[release_year]]-'VARIANZA Y DES. EST'!$L$11)^2</f>
        <v>3.3116808838167522</v>
      </c>
      <c r="M8176" s="12">
        <v>2016</v>
      </c>
      <c r="N8176" s="9" t="s">
        <v>76</v>
      </c>
      <c r="O8176" s="9" t="s">
        <v>23191</v>
      </c>
      <c r="P8176" s="12">
        <v>1</v>
      </c>
      <c r="Q8176" s="12" t="s">
        <v>28</v>
      </c>
      <c r="R8176" s="12"/>
      <c r="S8176" s="12">
        <v>1</v>
      </c>
      <c r="T8176" s="9" t="s">
        <v>24377</v>
      </c>
      <c r="U8176" s="9" t="s">
        <v>23206</v>
      </c>
      <c r="V8176" s="9" t="s">
        <v>24377</v>
      </c>
      <c r="W8176" s="14">
        <v>2</v>
      </c>
    </row>
    <row r="8177" spans="1:23" x14ac:dyDescent="0.25">
      <c r="A8177" s="8">
        <v>5752</v>
      </c>
      <c r="B8177" s="9" t="s">
        <v>29440</v>
      </c>
      <c r="C8177" s="9" t="s">
        <v>23182</v>
      </c>
      <c r="D8177" s="10" t="s">
        <v>29441</v>
      </c>
      <c r="E8177" s="11"/>
      <c r="F8177" s="9" t="s">
        <v>29442</v>
      </c>
      <c r="G8177" s="12">
        <v>20</v>
      </c>
      <c r="H8177" s="9" t="s">
        <v>34</v>
      </c>
      <c r="I8177" s="9" t="s">
        <v>34</v>
      </c>
      <c r="J8177" s="12">
        <v>1</v>
      </c>
      <c r="K8177" s="16">
        <v>42658</v>
      </c>
      <c r="L8177" s="86">
        <f>(Tabla2[[#This Row],[release_year]]-'VARIANZA Y DES. EST'!$L$11)^2</f>
        <v>66.915632286109044</v>
      </c>
      <c r="M8177" s="12">
        <v>2006</v>
      </c>
      <c r="N8177" s="9" t="s">
        <v>35</v>
      </c>
      <c r="O8177" s="9" t="s">
        <v>23191</v>
      </c>
      <c r="P8177" s="12">
        <v>1</v>
      </c>
      <c r="Q8177" s="12" t="s">
        <v>28</v>
      </c>
      <c r="R8177" s="12"/>
      <c r="S8177" s="12">
        <v>1</v>
      </c>
      <c r="T8177" s="9" t="s">
        <v>23907</v>
      </c>
      <c r="U8177" s="9" t="s">
        <v>23316</v>
      </c>
      <c r="V8177" s="9" t="s">
        <v>23907</v>
      </c>
      <c r="W8177" s="14">
        <v>3</v>
      </c>
    </row>
    <row r="8178" spans="1:23" x14ac:dyDescent="0.25">
      <c r="A8178" s="8">
        <v>5753</v>
      </c>
      <c r="B8178" s="9" t="s">
        <v>29443</v>
      </c>
      <c r="C8178" s="9" t="s">
        <v>23182</v>
      </c>
      <c r="D8178" s="9" t="s">
        <v>29444</v>
      </c>
      <c r="E8178" s="18"/>
      <c r="F8178" s="9" t="s">
        <v>29445</v>
      </c>
      <c r="G8178" s="12">
        <v>13</v>
      </c>
      <c r="H8178" s="9" t="s">
        <v>126</v>
      </c>
      <c r="I8178" s="9" t="s">
        <v>6371</v>
      </c>
      <c r="J8178" s="12">
        <v>2</v>
      </c>
      <c r="K8178" s="16">
        <v>42658</v>
      </c>
      <c r="L8178" s="86">
        <f>(Tabla2[[#This Row],[release_year]]-'VARIANZA Y DES. EST'!$L$11)^2</f>
        <v>0.67207602404598188</v>
      </c>
      <c r="M8178" s="12">
        <v>2015</v>
      </c>
      <c r="N8178" s="9" t="s">
        <v>76</v>
      </c>
      <c r="O8178" s="9" t="s">
        <v>23191</v>
      </c>
      <c r="P8178" s="12">
        <v>1</v>
      </c>
      <c r="Q8178" s="12" t="s">
        <v>28</v>
      </c>
      <c r="R8178" s="12"/>
      <c r="S8178" s="12">
        <v>1</v>
      </c>
      <c r="T8178" s="9" t="s">
        <v>23445</v>
      </c>
      <c r="U8178" s="9" t="s">
        <v>23193</v>
      </c>
      <c r="V8178" s="9" t="s">
        <v>23445</v>
      </c>
      <c r="W8178" s="14">
        <v>3</v>
      </c>
    </row>
    <row r="8179" spans="1:23" x14ac:dyDescent="0.25">
      <c r="A8179" s="8">
        <v>5754</v>
      </c>
      <c r="B8179" s="9" t="s">
        <v>29446</v>
      </c>
      <c r="C8179" s="9" t="s">
        <v>23182</v>
      </c>
      <c r="D8179" s="10" t="s">
        <v>29447</v>
      </c>
      <c r="E8179" s="11"/>
      <c r="F8179" s="9" t="s">
        <v>29448</v>
      </c>
      <c r="G8179" s="12">
        <v>22</v>
      </c>
      <c r="H8179" s="9" t="s">
        <v>34</v>
      </c>
      <c r="I8179" s="9" t="s">
        <v>34</v>
      </c>
      <c r="J8179" s="12">
        <v>1</v>
      </c>
      <c r="K8179" s="16">
        <v>42658</v>
      </c>
      <c r="L8179" s="86">
        <f>(Tabla2[[#This Row],[release_year]]-'VARIANZA Y DES. EST'!$L$11)^2</f>
        <v>38.194842005650592</v>
      </c>
      <c r="M8179" s="12">
        <v>2008</v>
      </c>
      <c r="N8179" s="9" t="s">
        <v>35</v>
      </c>
      <c r="O8179" s="9" t="s">
        <v>23185</v>
      </c>
      <c r="P8179" s="12">
        <v>2</v>
      </c>
      <c r="Q8179" s="12" t="s">
        <v>28</v>
      </c>
      <c r="R8179" s="12"/>
      <c r="S8179" s="12">
        <v>2</v>
      </c>
      <c r="T8179" s="9" t="s">
        <v>23510</v>
      </c>
      <c r="U8179" s="9" t="s">
        <v>23316</v>
      </c>
      <c r="V8179" s="9" t="s">
        <v>23510</v>
      </c>
      <c r="W8179" s="14">
        <v>3</v>
      </c>
    </row>
    <row r="8180" spans="1:23" x14ac:dyDescent="0.25">
      <c r="A8180" s="8">
        <v>5760</v>
      </c>
      <c r="B8180" s="9" t="s">
        <v>29449</v>
      </c>
      <c r="C8180" s="9" t="s">
        <v>23182</v>
      </c>
      <c r="D8180" s="10" t="s">
        <v>29450</v>
      </c>
      <c r="E8180" s="11"/>
      <c r="F8180" s="18" t="s">
        <v>29451</v>
      </c>
      <c r="G8180" s="12">
        <v>5</v>
      </c>
      <c r="H8180" s="9" t="s">
        <v>25</v>
      </c>
      <c r="I8180" s="9" t="s">
        <v>25</v>
      </c>
      <c r="J8180" s="12">
        <v>1</v>
      </c>
      <c r="K8180" s="13">
        <v>42650</v>
      </c>
      <c r="L8180" s="86">
        <f>(Tabla2[[#This Row],[release_year]]-'VARIANZA Y DES. EST'!$L$11)^2</f>
        <v>3.3116808838167522</v>
      </c>
      <c r="M8180" s="12">
        <v>2016</v>
      </c>
      <c r="N8180" s="9" t="s">
        <v>26</v>
      </c>
      <c r="O8180" s="9" t="s">
        <v>23191</v>
      </c>
      <c r="P8180" s="12">
        <v>1</v>
      </c>
      <c r="Q8180" s="12" t="s">
        <v>28</v>
      </c>
      <c r="R8180" s="12"/>
      <c r="S8180" s="12">
        <v>1</v>
      </c>
      <c r="T8180" s="9" t="s">
        <v>23264</v>
      </c>
      <c r="U8180" s="9" t="s">
        <v>23264</v>
      </c>
      <c r="V8180" s="9" t="s">
        <v>23264</v>
      </c>
      <c r="W8180" s="14">
        <v>1</v>
      </c>
    </row>
    <row r="8181" spans="1:23" x14ac:dyDescent="0.25">
      <c r="A8181" s="8">
        <v>5763</v>
      </c>
      <c r="B8181" s="9" t="s">
        <v>29452</v>
      </c>
      <c r="C8181" s="9" t="s">
        <v>23182</v>
      </c>
      <c r="D8181" s="9" t="s">
        <v>29453</v>
      </c>
      <c r="E8181" s="9"/>
      <c r="F8181" s="9" t="s">
        <v>29454</v>
      </c>
      <c r="G8181" s="12">
        <v>6</v>
      </c>
      <c r="H8181" s="9" t="s">
        <v>4237</v>
      </c>
      <c r="I8181" s="9" t="s">
        <v>4237</v>
      </c>
      <c r="J8181" s="12">
        <v>1</v>
      </c>
      <c r="K8181" s="13">
        <v>42644</v>
      </c>
      <c r="L8181" s="86">
        <f>(Tabla2[[#This Row],[release_year]]-'VARIANZA Y DES. EST'!$L$11)^2</f>
        <v>0.67207602404598188</v>
      </c>
      <c r="M8181" s="12">
        <v>2015</v>
      </c>
      <c r="N8181" s="9" t="s">
        <v>82</v>
      </c>
      <c r="O8181" s="9" t="s">
        <v>23191</v>
      </c>
      <c r="P8181" s="12">
        <v>1</v>
      </c>
      <c r="Q8181" s="12" t="s">
        <v>28</v>
      </c>
      <c r="R8181" s="12"/>
      <c r="S8181" s="12">
        <v>1</v>
      </c>
      <c r="T8181" s="9" t="s">
        <v>23558</v>
      </c>
      <c r="U8181" s="9" t="s">
        <v>23187</v>
      </c>
      <c r="V8181" s="9" t="s">
        <v>23558</v>
      </c>
      <c r="W8181" s="14">
        <v>3</v>
      </c>
    </row>
    <row r="8182" spans="1:23" x14ac:dyDescent="0.25">
      <c r="A8182" s="8">
        <v>5764</v>
      </c>
      <c r="B8182" s="9" t="s">
        <v>29455</v>
      </c>
      <c r="C8182" s="9" t="s">
        <v>23182</v>
      </c>
      <c r="D8182" s="9" t="s">
        <v>29456</v>
      </c>
      <c r="E8182" s="9"/>
      <c r="F8182" s="18" t="s">
        <v>29457</v>
      </c>
      <c r="G8182" s="12">
        <v>6</v>
      </c>
      <c r="H8182" s="9" t="s">
        <v>4237</v>
      </c>
      <c r="I8182" s="9" t="s">
        <v>4237</v>
      </c>
      <c r="J8182" s="12">
        <v>1</v>
      </c>
      <c r="K8182" s="13">
        <v>42644</v>
      </c>
      <c r="L8182" s="86">
        <f>(Tabla2[[#This Row],[release_year]]-'VARIANZA Y DES. EST'!$L$11)^2</f>
        <v>0.67207602404598188</v>
      </c>
      <c r="M8182" s="12">
        <v>2015</v>
      </c>
      <c r="N8182" s="9" t="s">
        <v>35</v>
      </c>
      <c r="O8182" s="9" t="s">
        <v>23191</v>
      </c>
      <c r="P8182" s="12">
        <v>1</v>
      </c>
      <c r="Q8182" s="12" t="s">
        <v>28</v>
      </c>
      <c r="R8182" s="12"/>
      <c r="S8182" s="12">
        <v>1</v>
      </c>
      <c r="T8182" s="9" t="s">
        <v>23558</v>
      </c>
      <c r="U8182" s="9" t="s">
        <v>23187</v>
      </c>
      <c r="V8182" s="9" t="s">
        <v>23558</v>
      </c>
      <c r="W8182" s="14">
        <v>3</v>
      </c>
    </row>
    <row r="8183" spans="1:23" x14ac:dyDescent="0.25">
      <c r="A8183" s="8">
        <v>5767</v>
      </c>
      <c r="B8183" s="9" t="s">
        <v>29458</v>
      </c>
      <c r="C8183" s="9" t="s">
        <v>23182</v>
      </c>
      <c r="D8183" s="10" t="s">
        <v>29459</v>
      </c>
      <c r="E8183" s="11"/>
      <c r="F8183" s="9" t="s">
        <v>29460</v>
      </c>
      <c r="G8183" s="12">
        <v>7</v>
      </c>
      <c r="H8183" s="9" t="s">
        <v>4237</v>
      </c>
      <c r="I8183" s="9" t="s">
        <v>4237</v>
      </c>
      <c r="J8183" s="12">
        <v>1</v>
      </c>
      <c r="K8183" s="13">
        <v>42644</v>
      </c>
      <c r="L8183" s="86">
        <f>(Tabla2[[#This Row],[release_year]]-'VARIANZA Y DES. EST'!$L$11)^2</f>
        <v>3.2471164275211517E-2</v>
      </c>
      <c r="M8183" s="12">
        <v>2014</v>
      </c>
      <c r="N8183" s="9" t="s">
        <v>35</v>
      </c>
      <c r="O8183" s="9" t="s">
        <v>23191</v>
      </c>
      <c r="P8183" s="12">
        <v>1</v>
      </c>
      <c r="Q8183" s="12" t="s">
        <v>28</v>
      </c>
      <c r="R8183" s="12"/>
      <c r="S8183" s="12">
        <v>1</v>
      </c>
      <c r="T8183" s="9" t="s">
        <v>23201</v>
      </c>
      <c r="U8183" s="9" t="s">
        <v>23187</v>
      </c>
      <c r="V8183" s="9" t="s">
        <v>23201</v>
      </c>
      <c r="W8183" s="14">
        <v>3</v>
      </c>
    </row>
    <row r="8184" spans="1:23" x14ac:dyDescent="0.25">
      <c r="A8184" s="8">
        <v>5769</v>
      </c>
      <c r="B8184" s="9" t="s">
        <v>29461</v>
      </c>
      <c r="C8184" s="9" t="s">
        <v>23182</v>
      </c>
      <c r="D8184" s="10" t="s">
        <v>29462</v>
      </c>
      <c r="E8184" s="11"/>
      <c r="F8184" s="9" t="s">
        <v>29463</v>
      </c>
      <c r="G8184" s="12">
        <v>7</v>
      </c>
      <c r="H8184" s="9" t="s">
        <v>4237</v>
      </c>
      <c r="I8184" s="9" t="s">
        <v>4237</v>
      </c>
      <c r="J8184" s="12">
        <v>1</v>
      </c>
      <c r="K8184" s="13">
        <v>42644</v>
      </c>
      <c r="L8184" s="86">
        <f>(Tabla2[[#This Row],[release_year]]-'VARIANZA Y DES. EST'!$L$11)^2</f>
        <v>3.2471164275211517E-2</v>
      </c>
      <c r="M8184" s="12">
        <v>2014</v>
      </c>
      <c r="N8184" s="9" t="s">
        <v>35</v>
      </c>
      <c r="O8184" s="9" t="s">
        <v>23191</v>
      </c>
      <c r="P8184" s="12">
        <v>1</v>
      </c>
      <c r="Q8184" s="12" t="s">
        <v>28</v>
      </c>
      <c r="R8184" s="12"/>
      <c r="S8184" s="12">
        <v>1</v>
      </c>
      <c r="T8184" s="9" t="s">
        <v>23201</v>
      </c>
      <c r="U8184" s="9" t="s">
        <v>23187</v>
      </c>
      <c r="V8184" s="9" t="s">
        <v>23201</v>
      </c>
      <c r="W8184" s="14">
        <v>3</v>
      </c>
    </row>
    <row r="8185" spans="1:23" x14ac:dyDescent="0.25">
      <c r="A8185" s="8">
        <v>5770</v>
      </c>
      <c r="B8185" s="9" t="s">
        <v>29464</v>
      </c>
      <c r="C8185" s="9" t="s">
        <v>23182</v>
      </c>
      <c r="D8185" s="10" t="s">
        <v>29465</v>
      </c>
      <c r="E8185" s="11"/>
      <c r="F8185" s="18"/>
      <c r="G8185" s="12">
        <v>0</v>
      </c>
      <c r="H8185" s="9" t="s">
        <v>25</v>
      </c>
      <c r="I8185" s="9" t="s">
        <v>4466</v>
      </c>
      <c r="J8185" s="12">
        <v>2</v>
      </c>
      <c r="K8185" s="13">
        <v>42644</v>
      </c>
      <c r="L8185" s="86">
        <f>(Tabla2[[#This Row],[release_year]]-'VARIANZA Y DES. EST'!$L$11)^2</f>
        <v>4.7532614447336705</v>
      </c>
      <c r="M8185" s="12">
        <v>2012</v>
      </c>
      <c r="N8185" s="9" t="s">
        <v>26</v>
      </c>
      <c r="O8185" s="9" t="s">
        <v>23191</v>
      </c>
      <c r="P8185" s="12">
        <v>1</v>
      </c>
      <c r="Q8185" s="12" t="s">
        <v>28</v>
      </c>
      <c r="R8185" s="12"/>
      <c r="S8185" s="12">
        <v>1</v>
      </c>
      <c r="T8185" s="9" t="s">
        <v>23264</v>
      </c>
      <c r="U8185" s="9" t="s">
        <v>23264</v>
      </c>
      <c r="V8185" s="9" t="s">
        <v>23264</v>
      </c>
      <c r="W8185" s="14">
        <v>1</v>
      </c>
    </row>
    <row r="8186" spans="1:23" x14ac:dyDescent="0.25">
      <c r="A8186" s="8">
        <v>5772</v>
      </c>
      <c r="B8186" s="9" t="s">
        <v>29466</v>
      </c>
      <c r="C8186" s="9" t="s">
        <v>23182</v>
      </c>
      <c r="D8186" s="10" t="s">
        <v>29467</v>
      </c>
      <c r="E8186" s="11"/>
      <c r="F8186" s="9" t="s">
        <v>29468</v>
      </c>
      <c r="G8186" s="12">
        <v>8</v>
      </c>
      <c r="H8186" s="9" t="s">
        <v>4237</v>
      </c>
      <c r="I8186" s="9" t="s">
        <v>4237</v>
      </c>
      <c r="J8186" s="12">
        <v>1</v>
      </c>
      <c r="K8186" s="13">
        <v>42644</v>
      </c>
      <c r="L8186" s="86">
        <f>(Tabla2[[#This Row],[release_year]]-'VARIANZA Y DES. EST'!$L$11)^2</f>
        <v>0.67207602404598188</v>
      </c>
      <c r="M8186" s="12">
        <v>2015</v>
      </c>
      <c r="N8186" s="9" t="s">
        <v>82</v>
      </c>
      <c r="O8186" s="9" t="s">
        <v>23191</v>
      </c>
      <c r="P8186" s="12">
        <v>1</v>
      </c>
      <c r="Q8186" s="12" t="s">
        <v>28</v>
      </c>
      <c r="R8186" s="12"/>
      <c r="S8186" s="12">
        <v>1</v>
      </c>
      <c r="T8186" s="9" t="s">
        <v>23201</v>
      </c>
      <c r="U8186" s="9" t="s">
        <v>23187</v>
      </c>
      <c r="V8186" s="9" t="s">
        <v>23201</v>
      </c>
      <c r="W8186" s="14">
        <v>3</v>
      </c>
    </row>
    <row r="8187" spans="1:23" x14ac:dyDescent="0.25">
      <c r="A8187" s="8">
        <v>5775</v>
      </c>
      <c r="B8187" s="9" t="s">
        <v>29469</v>
      </c>
      <c r="C8187" s="9" t="s">
        <v>23182</v>
      </c>
      <c r="D8187" s="9" t="s">
        <v>29470</v>
      </c>
      <c r="E8187" s="18" t="s">
        <v>29471</v>
      </c>
      <c r="F8187" s="18" t="s">
        <v>29472</v>
      </c>
      <c r="G8187" s="12">
        <v>11</v>
      </c>
      <c r="H8187" s="9" t="s">
        <v>25</v>
      </c>
      <c r="I8187" s="9" t="s">
        <v>25</v>
      </c>
      <c r="J8187" s="12">
        <v>1</v>
      </c>
      <c r="K8187" s="13">
        <v>42644</v>
      </c>
      <c r="L8187" s="86">
        <f>(Tabla2[[#This Row],[release_year]]-'VARIANZA Y DES. EST'!$L$11)^2</f>
        <v>0.67207602404598188</v>
      </c>
      <c r="M8187" s="12">
        <v>2015</v>
      </c>
      <c r="N8187" s="9" t="s">
        <v>76</v>
      </c>
      <c r="O8187" s="9" t="s">
        <v>23191</v>
      </c>
      <c r="P8187" s="12">
        <v>1</v>
      </c>
      <c r="Q8187" s="12" t="s">
        <v>28</v>
      </c>
      <c r="R8187" s="12"/>
      <c r="S8187" s="12">
        <v>1</v>
      </c>
      <c r="T8187" s="9" t="s">
        <v>23477</v>
      </c>
      <c r="U8187" s="9" t="s">
        <v>23187</v>
      </c>
      <c r="V8187" s="9" t="s">
        <v>23477</v>
      </c>
      <c r="W8187" s="14">
        <v>3</v>
      </c>
    </row>
    <row r="8188" spans="1:23" x14ac:dyDescent="0.25">
      <c r="A8188" s="8">
        <v>5778</v>
      </c>
      <c r="B8188" s="9" t="s">
        <v>29473</v>
      </c>
      <c r="C8188" s="9" t="s">
        <v>23182</v>
      </c>
      <c r="D8188" s="10" t="s">
        <v>29474</v>
      </c>
      <c r="E8188" s="11"/>
      <c r="F8188" s="9" t="s">
        <v>29475</v>
      </c>
      <c r="G8188" s="12">
        <v>5</v>
      </c>
      <c r="H8188" s="9" t="s">
        <v>4237</v>
      </c>
      <c r="I8188" s="9" t="s">
        <v>4237</v>
      </c>
      <c r="J8188" s="12">
        <v>1</v>
      </c>
      <c r="K8188" s="13">
        <v>42644</v>
      </c>
      <c r="L8188" s="86">
        <f>(Tabla2[[#This Row],[release_year]]-'VARIANZA Y DES. EST'!$L$11)^2</f>
        <v>0.67207602404598188</v>
      </c>
      <c r="M8188" s="12">
        <v>2015</v>
      </c>
      <c r="N8188" s="9" t="s">
        <v>35</v>
      </c>
      <c r="O8188" s="9" t="s">
        <v>23191</v>
      </c>
      <c r="P8188" s="12">
        <v>1</v>
      </c>
      <c r="Q8188" s="12" t="s">
        <v>28</v>
      </c>
      <c r="R8188" s="12"/>
      <c r="S8188" s="12">
        <v>1</v>
      </c>
      <c r="T8188" s="9" t="s">
        <v>23558</v>
      </c>
      <c r="U8188" s="9" t="s">
        <v>23187</v>
      </c>
      <c r="V8188" s="9" t="s">
        <v>23558</v>
      </c>
      <c r="W8188" s="14">
        <v>3</v>
      </c>
    </row>
    <row r="8189" spans="1:23" x14ac:dyDescent="0.25">
      <c r="A8189" s="8">
        <v>5782</v>
      </c>
      <c r="B8189" s="9" t="s">
        <v>29476</v>
      </c>
      <c r="C8189" s="9" t="s">
        <v>23182</v>
      </c>
      <c r="D8189" s="10" t="s">
        <v>29477</v>
      </c>
      <c r="E8189" s="11"/>
      <c r="F8189" s="9" t="s">
        <v>29478</v>
      </c>
      <c r="G8189" s="12">
        <v>6</v>
      </c>
      <c r="H8189" s="9" t="s">
        <v>4237</v>
      </c>
      <c r="I8189" s="9" t="s">
        <v>4237</v>
      </c>
      <c r="J8189" s="12">
        <v>1</v>
      </c>
      <c r="K8189" s="13">
        <v>42644</v>
      </c>
      <c r="L8189" s="86">
        <f>(Tabla2[[#This Row],[release_year]]-'VARIANZA Y DES. EST'!$L$11)^2</f>
        <v>0.67207602404598188</v>
      </c>
      <c r="M8189" s="12">
        <v>2015</v>
      </c>
      <c r="N8189" s="9" t="s">
        <v>35</v>
      </c>
      <c r="O8189" s="9" t="s">
        <v>23191</v>
      </c>
      <c r="P8189" s="12">
        <v>1</v>
      </c>
      <c r="Q8189" s="12" t="s">
        <v>28</v>
      </c>
      <c r="R8189" s="12"/>
      <c r="S8189" s="12">
        <v>1</v>
      </c>
      <c r="T8189" s="9" t="s">
        <v>23201</v>
      </c>
      <c r="U8189" s="9" t="s">
        <v>23187</v>
      </c>
      <c r="V8189" s="9" t="s">
        <v>23201</v>
      </c>
      <c r="W8189" s="14">
        <v>3</v>
      </c>
    </row>
    <row r="8190" spans="1:23" x14ac:dyDescent="0.25">
      <c r="A8190" s="8">
        <v>5786</v>
      </c>
      <c r="B8190" s="9" t="s">
        <v>29479</v>
      </c>
      <c r="C8190" s="9" t="s">
        <v>23182</v>
      </c>
      <c r="D8190" s="10" t="s">
        <v>29480</v>
      </c>
      <c r="E8190" s="11"/>
      <c r="F8190" s="9" t="s">
        <v>28979</v>
      </c>
      <c r="G8190" s="12">
        <v>4</v>
      </c>
      <c r="H8190" s="9" t="s">
        <v>25</v>
      </c>
      <c r="I8190" s="9" t="s">
        <v>25</v>
      </c>
      <c r="J8190" s="12">
        <v>1</v>
      </c>
      <c r="K8190" s="13">
        <v>42636</v>
      </c>
      <c r="L8190" s="86">
        <f>(Tabla2[[#This Row],[release_year]]-'VARIANZA Y DES. EST'!$L$11)^2</f>
        <v>3.3116808838167522</v>
      </c>
      <c r="M8190" s="12">
        <v>2016</v>
      </c>
      <c r="N8190" s="9" t="s">
        <v>26</v>
      </c>
      <c r="O8190" s="9" t="s">
        <v>23227</v>
      </c>
      <c r="P8190" s="12">
        <v>4</v>
      </c>
      <c r="Q8190" s="12" t="s">
        <v>28</v>
      </c>
      <c r="R8190" s="12"/>
      <c r="S8190" s="12">
        <v>4</v>
      </c>
      <c r="T8190" s="9" t="s">
        <v>23264</v>
      </c>
      <c r="U8190" s="9" t="s">
        <v>23264</v>
      </c>
      <c r="V8190" s="9" t="s">
        <v>23264</v>
      </c>
      <c r="W8190" s="14">
        <v>1</v>
      </c>
    </row>
    <row r="8191" spans="1:23" x14ac:dyDescent="0.25">
      <c r="A8191" s="8">
        <v>5800</v>
      </c>
      <c r="B8191" s="9" t="s">
        <v>29481</v>
      </c>
      <c r="C8191" s="9" t="s">
        <v>23182</v>
      </c>
      <c r="D8191" s="10" t="s">
        <v>29482</v>
      </c>
      <c r="E8191" s="11"/>
      <c r="F8191" s="9"/>
      <c r="G8191" s="12">
        <v>0</v>
      </c>
      <c r="H8191" s="12"/>
      <c r="I8191" s="9"/>
      <c r="J8191" s="12">
        <v>0</v>
      </c>
      <c r="K8191" s="13">
        <v>42615</v>
      </c>
      <c r="L8191" s="86">
        <f>(Tabla2[[#This Row],[release_year]]-'VARIANZA Y DES. EST'!$L$11)^2</f>
        <v>3.3116808838167522</v>
      </c>
      <c r="M8191" s="12">
        <v>2016</v>
      </c>
      <c r="N8191" s="9" t="s">
        <v>35</v>
      </c>
      <c r="O8191" s="9" t="s">
        <v>23191</v>
      </c>
      <c r="P8191" s="12">
        <v>1</v>
      </c>
      <c r="Q8191" s="12" t="s">
        <v>28</v>
      </c>
      <c r="R8191" s="12"/>
      <c r="S8191" s="12">
        <v>1</v>
      </c>
      <c r="T8191" s="9" t="s">
        <v>23197</v>
      </c>
      <c r="U8191" s="9" t="s">
        <v>23197</v>
      </c>
      <c r="V8191" s="9" t="s">
        <v>23197</v>
      </c>
      <c r="W8191" s="14">
        <v>1</v>
      </c>
    </row>
    <row r="8192" spans="1:23" x14ac:dyDescent="0.25">
      <c r="A8192" s="8">
        <v>5801</v>
      </c>
      <c r="B8192" s="9" t="s">
        <v>29483</v>
      </c>
      <c r="C8192" s="9" t="s">
        <v>23182</v>
      </c>
      <c r="D8192" s="10" t="s">
        <v>29484</v>
      </c>
      <c r="E8192" s="11"/>
      <c r="F8192" s="9" t="s">
        <v>29485</v>
      </c>
      <c r="G8192" s="12">
        <v>15</v>
      </c>
      <c r="H8192" s="9" t="s">
        <v>25</v>
      </c>
      <c r="I8192" s="9" t="s">
        <v>25</v>
      </c>
      <c r="J8192" s="12">
        <v>1</v>
      </c>
      <c r="K8192" s="13">
        <v>42615</v>
      </c>
      <c r="L8192" s="86">
        <f>(Tabla2[[#This Row],[release_year]]-'VARIANZA Y DES. EST'!$L$11)^2</f>
        <v>3.3116808838167522</v>
      </c>
      <c r="M8192" s="12">
        <v>2016</v>
      </c>
      <c r="N8192" s="9" t="s">
        <v>110</v>
      </c>
      <c r="O8192" s="9" t="s">
        <v>23191</v>
      </c>
      <c r="P8192" s="12">
        <v>1</v>
      </c>
      <c r="Q8192" s="12" t="s">
        <v>28</v>
      </c>
      <c r="R8192" s="12"/>
      <c r="S8192" s="12">
        <v>1</v>
      </c>
      <c r="T8192" s="9" t="s">
        <v>23264</v>
      </c>
      <c r="U8192" s="9" t="s">
        <v>23264</v>
      </c>
      <c r="V8192" s="9" t="s">
        <v>23264</v>
      </c>
      <c r="W8192" s="14">
        <v>1</v>
      </c>
    </row>
    <row r="8193" spans="1:23" x14ac:dyDescent="0.25">
      <c r="A8193" s="8">
        <v>5802</v>
      </c>
      <c r="B8193" s="9" t="s">
        <v>29486</v>
      </c>
      <c r="C8193" s="9" t="s">
        <v>23182</v>
      </c>
      <c r="D8193" s="9" t="s">
        <v>29487</v>
      </c>
      <c r="E8193" s="18"/>
      <c r="F8193" s="9" t="s">
        <v>29488</v>
      </c>
      <c r="G8193" s="12">
        <v>1</v>
      </c>
      <c r="H8193" s="9" t="s">
        <v>126</v>
      </c>
      <c r="I8193" s="9" t="s">
        <v>126</v>
      </c>
      <c r="J8193" s="12">
        <v>1</v>
      </c>
      <c r="K8193" s="13">
        <v>42614</v>
      </c>
      <c r="L8193" s="86">
        <f>(Tabla2[[#This Row],[release_year]]-'VARIANZA Y DES. EST'!$L$11)^2</f>
        <v>0.67207602404598188</v>
      </c>
      <c r="M8193" s="12">
        <v>2015</v>
      </c>
      <c r="N8193" s="9" t="s">
        <v>35</v>
      </c>
      <c r="O8193" s="9" t="s">
        <v>23191</v>
      </c>
      <c r="P8193" s="12">
        <v>1</v>
      </c>
      <c r="Q8193" s="12" t="s">
        <v>28</v>
      </c>
      <c r="R8193" s="12"/>
      <c r="S8193" s="12">
        <v>1</v>
      </c>
      <c r="T8193" s="9" t="s">
        <v>24021</v>
      </c>
      <c r="U8193" s="9" t="s">
        <v>23213</v>
      </c>
      <c r="V8193" s="9" t="s">
        <v>24021</v>
      </c>
      <c r="W8193" s="14">
        <v>2</v>
      </c>
    </row>
    <row r="8194" spans="1:23" x14ac:dyDescent="0.25">
      <c r="A8194" s="8">
        <v>5803</v>
      </c>
      <c r="B8194" s="9" t="s">
        <v>29489</v>
      </c>
      <c r="C8194" s="9" t="s">
        <v>23182</v>
      </c>
      <c r="D8194" s="9" t="s">
        <v>29490</v>
      </c>
      <c r="E8194" s="9"/>
      <c r="F8194" s="9" t="s">
        <v>29491</v>
      </c>
      <c r="G8194" s="12">
        <v>9</v>
      </c>
      <c r="H8194" s="9" t="s">
        <v>126</v>
      </c>
      <c r="I8194" s="9" t="s">
        <v>126</v>
      </c>
      <c r="J8194" s="12">
        <v>1</v>
      </c>
      <c r="K8194" s="13">
        <v>42614</v>
      </c>
      <c r="L8194" s="86">
        <f>(Tabla2[[#This Row],[release_year]]-'VARIANZA Y DES. EST'!$L$11)^2</f>
        <v>38.194842005650592</v>
      </c>
      <c r="M8194" s="12">
        <v>2008</v>
      </c>
      <c r="N8194" s="9" t="s">
        <v>76</v>
      </c>
      <c r="O8194" s="9" t="s">
        <v>23191</v>
      </c>
      <c r="P8194" s="12">
        <v>1</v>
      </c>
      <c r="Q8194" s="12" t="s">
        <v>28</v>
      </c>
      <c r="R8194" s="12"/>
      <c r="S8194" s="12">
        <v>1</v>
      </c>
      <c r="T8194" s="9" t="s">
        <v>29492</v>
      </c>
      <c r="U8194" s="9" t="s">
        <v>23213</v>
      </c>
      <c r="V8194" s="9" t="s">
        <v>29492</v>
      </c>
      <c r="W8194" s="14">
        <v>3</v>
      </c>
    </row>
    <row r="8195" spans="1:23" x14ac:dyDescent="0.25">
      <c r="A8195" s="8">
        <v>5804</v>
      </c>
      <c r="B8195" s="9" t="s">
        <v>29493</v>
      </c>
      <c r="C8195" s="9" t="s">
        <v>23182</v>
      </c>
      <c r="D8195" s="10" t="s">
        <v>29494</v>
      </c>
      <c r="E8195" s="11"/>
      <c r="F8195" s="18" t="s">
        <v>29495</v>
      </c>
      <c r="G8195" s="12">
        <v>1</v>
      </c>
      <c r="H8195" s="9" t="s">
        <v>25</v>
      </c>
      <c r="I8195" s="9" t="s">
        <v>25</v>
      </c>
      <c r="J8195" s="12">
        <v>1</v>
      </c>
      <c r="K8195" s="13">
        <v>42614</v>
      </c>
      <c r="L8195" s="86">
        <f>(Tabla2[[#This Row],[release_year]]-'VARIANZA Y DES. EST'!$L$11)^2</f>
        <v>10.1136565849629</v>
      </c>
      <c r="M8195" s="12">
        <v>2011</v>
      </c>
      <c r="N8195" s="9" t="s">
        <v>76</v>
      </c>
      <c r="O8195" s="9" t="s">
        <v>23211</v>
      </c>
      <c r="P8195" s="12">
        <v>9</v>
      </c>
      <c r="Q8195" s="12" t="s">
        <v>28</v>
      </c>
      <c r="R8195" s="12"/>
      <c r="S8195" s="12">
        <v>9</v>
      </c>
      <c r="T8195" s="9" t="s">
        <v>27352</v>
      </c>
      <c r="U8195" s="9" t="s">
        <v>23193</v>
      </c>
      <c r="V8195" s="9" t="s">
        <v>27352</v>
      </c>
      <c r="W8195" s="14">
        <v>3</v>
      </c>
    </row>
    <row r="8196" spans="1:23" x14ac:dyDescent="0.25">
      <c r="A8196" s="8">
        <v>5806</v>
      </c>
      <c r="B8196" s="9" t="s">
        <v>29496</v>
      </c>
      <c r="C8196" s="9" t="s">
        <v>23182</v>
      </c>
      <c r="D8196" s="10" t="s">
        <v>29497</v>
      </c>
      <c r="E8196" s="11"/>
      <c r="F8196" s="9" t="s">
        <v>29498</v>
      </c>
      <c r="G8196" s="12">
        <v>9</v>
      </c>
      <c r="H8196" s="9" t="s">
        <v>4237</v>
      </c>
      <c r="I8196" s="9" t="s">
        <v>4237</v>
      </c>
      <c r="J8196" s="12">
        <v>1</v>
      </c>
      <c r="K8196" s="13">
        <v>42614</v>
      </c>
      <c r="L8196" s="86">
        <f>(Tabla2[[#This Row],[release_year]]-'VARIANZA Y DES. EST'!$L$11)^2</f>
        <v>17.47405172519213</v>
      </c>
      <c r="M8196" s="12">
        <v>2010</v>
      </c>
      <c r="N8196" s="9" t="s">
        <v>76</v>
      </c>
      <c r="O8196" s="9" t="s">
        <v>23191</v>
      </c>
      <c r="P8196" s="12">
        <v>1</v>
      </c>
      <c r="Q8196" s="12" t="s">
        <v>28</v>
      </c>
      <c r="R8196" s="12"/>
      <c r="S8196" s="12">
        <v>1</v>
      </c>
      <c r="T8196" s="9" t="s">
        <v>23558</v>
      </c>
      <c r="U8196" s="9" t="s">
        <v>23187</v>
      </c>
      <c r="V8196" s="9" t="s">
        <v>23558</v>
      </c>
      <c r="W8196" s="14">
        <v>3</v>
      </c>
    </row>
    <row r="8197" spans="1:23" x14ac:dyDescent="0.25">
      <c r="A8197" s="8">
        <v>5807</v>
      </c>
      <c r="B8197" s="9" t="s">
        <v>29499</v>
      </c>
      <c r="C8197" s="9" t="s">
        <v>23182</v>
      </c>
      <c r="D8197" s="10" t="s">
        <v>29500</v>
      </c>
      <c r="E8197" s="11"/>
      <c r="F8197" s="9" t="s">
        <v>29501</v>
      </c>
      <c r="G8197" s="12">
        <v>1</v>
      </c>
      <c r="H8197" s="9" t="s">
        <v>126</v>
      </c>
      <c r="I8197" s="9" t="s">
        <v>126</v>
      </c>
      <c r="J8197" s="12">
        <v>1</v>
      </c>
      <c r="K8197" s="13">
        <v>42614</v>
      </c>
      <c r="L8197" s="86">
        <f>(Tabla2[[#This Row],[release_year]]-'VARIANZA Y DES. EST'!$L$11)^2</f>
        <v>0.67207602404598188</v>
      </c>
      <c r="M8197" s="12">
        <v>2015</v>
      </c>
      <c r="N8197" s="9" t="s">
        <v>35</v>
      </c>
      <c r="O8197" s="9" t="s">
        <v>23191</v>
      </c>
      <c r="P8197" s="12">
        <v>1</v>
      </c>
      <c r="Q8197" s="12" t="s">
        <v>28</v>
      </c>
      <c r="R8197" s="12"/>
      <c r="S8197" s="12">
        <v>1</v>
      </c>
      <c r="T8197" s="9" t="s">
        <v>23223</v>
      </c>
      <c r="U8197" s="9" t="s">
        <v>23213</v>
      </c>
      <c r="V8197" s="9" t="s">
        <v>23223</v>
      </c>
      <c r="W8197" s="14">
        <v>3</v>
      </c>
    </row>
    <row r="8198" spans="1:23" x14ac:dyDescent="0.25">
      <c r="A8198" s="8">
        <v>5808</v>
      </c>
      <c r="B8198" s="9" t="s">
        <v>29502</v>
      </c>
      <c r="C8198" s="9" t="s">
        <v>23182</v>
      </c>
      <c r="D8198" s="10" t="s">
        <v>29503</v>
      </c>
      <c r="E8198" s="11"/>
      <c r="F8198" s="9" t="s">
        <v>29504</v>
      </c>
      <c r="G8198" s="12">
        <v>9</v>
      </c>
      <c r="H8198" s="9" t="s">
        <v>34</v>
      </c>
      <c r="I8198" s="9" t="s">
        <v>34</v>
      </c>
      <c r="J8198" s="12">
        <v>1</v>
      </c>
      <c r="K8198" s="13">
        <v>42608</v>
      </c>
      <c r="L8198" s="86">
        <f>(Tabla2[[#This Row],[release_year]]-'VARIANZA Y DES. EST'!$L$11)^2</f>
        <v>3.3116808838167522</v>
      </c>
      <c r="M8198" s="12">
        <v>2016</v>
      </c>
      <c r="N8198" s="9" t="s">
        <v>110</v>
      </c>
      <c r="O8198" s="9" t="s">
        <v>23185</v>
      </c>
      <c r="P8198" s="12">
        <v>2</v>
      </c>
      <c r="Q8198" s="12" t="s">
        <v>28</v>
      </c>
      <c r="R8198" s="12"/>
      <c r="S8198" s="12">
        <v>2</v>
      </c>
      <c r="T8198" s="9" t="s">
        <v>23326</v>
      </c>
      <c r="U8198" s="9" t="s">
        <v>23316</v>
      </c>
      <c r="V8198" s="9" t="s">
        <v>23326</v>
      </c>
      <c r="W8198" s="14">
        <v>2</v>
      </c>
    </row>
    <row r="8199" spans="1:23" x14ac:dyDescent="0.25">
      <c r="A8199" s="8">
        <v>5812</v>
      </c>
      <c r="B8199" s="9" t="s">
        <v>29505</v>
      </c>
      <c r="C8199" s="9" t="s">
        <v>23182</v>
      </c>
      <c r="D8199" s="10" t="s">
        <v>29506</v>
      </c>
      <c r="E8199" s="11"/>
      <c r="F8199" s="9"/>
      <c r="G8199" s="12">
        <v>0</v>
      </c>
      <c r="H8199" s="9" t="s">
        <v>25</v>
      </c>
      <c r="I8199" s="9" t="s">
        <v>25</v>
      </c>
      <c r="J8199" s="12">
        <v>1</v>
      </c>
      <c r="K8199" s="13">
        <v>42597</v>
      </c>
      <c r="L8199" s="86">
        <f>(Tabla2[[#This Row],[release_year]]-'VARIANZA Y DES. EST'!$L$11)^2</f>
        <v>173.71760798725521</v>
      </c>
      <c r="M8199" s="12">
        <v>2001</v>
      </c>
      <c r="N8199" s="9" t="s">
        <v>35</v>
      </c>
      <c r="O8199" s="9" t="s">
        <v>23191</v>
      </c>
      <c r="P8199" s="12">
        <v>1</v>
      </c>
      <c r="Q8199" s="12" t="s">
        <v>28</v>
      </c>
      <c r="R8199" s="12"/>
      <c r="S8199" s="12">
        <v>1</v>
      </c>
      <c r="T8199" s="9" t="s">
        <v>24021</v>
      </c>
      <c r="U8199" s="9" t="s">
        <v>23213</v>
      </c>
      <c r="V8199" s="9" t="s">
        <v>24021</v>
      </c>
      <c r="W8199" s="14">
        <v>2</v>
      </c>
    </row>
    <row r="8200" spans="1:23" x14ac:dyDescent="0.25">
      <c r="A8200" s="8">
        <v>5813</v>
      </c>
      <c r="B8200" s="9" t="s">
        <v>29507</v>
      </c>
      <c r="C8200" s="9" t="s">
        <v>23182</v>
      </c>
      <c r="D8200" s="10" t="s">
        <v>29508</v>
      </c>
      <c r="E8200" s="11"/>
      <c r="F8200" s="18" t="s">
        <v>29509</v>
      </c>
      <c r="G8200" s="12">
        <v>1</v>
      </c>
      <c r="H8200" s="9" t="s">
        <v>126</v>
      </c>
      <c r="I8200" s="9" t="s">
        <v>126</v>
      </c>
      <c r="J8200" s="12">
        <v>1</v>
      </c>
      <c r="K8200" s="13">
        <v>42597</v>
      </c>
      <c r="L8200" s="86">
        <f>(Tabla2[[#This Row],[release_year]]-'VARIANZA Y DES. EST'!$L$11)^2</f>
        <v>0.67207602404598188</v>
      </c>
      <c r="M8200" s="12">
        <v>2015</v>
      </c>
      <c r="N8200" s="9" t="s">
        <v>76</v>
      </c>
      <c r="O8200" s="9" t="s">
        <v>23255</v>
      </c>
      <c r="P8200" s="12">
        <v>3</v>
      </c>
      <c r="Q8200" s="12" t="s">
        <v>28</v>
      </c>
      <c r="R8200" s="12"/>
      <c r="S8200" s="12">
        <v>3</v>
      </c>
      <c r="T8200" s="9" t="s">
        <v>23223</v>
      </c>
      <c r="U8200" s="9" t="s">
        <v>23213</v>
      </c>
      <c r="V8200" s="9" t="s">
        <v>23223</v>
      </c>
      <c r="W8200" s="14">
        <v>3</v>
      </c>
    </row>
    <row r="8201" spans="1:23" x14ac:dyDescent="0.25">
      <c r="A8201" s="8">
        <v>5823</v>
      </c>
      <c r="B8201" s="9" t="s">
        <v>29510</v>
      </c>
      <c r="C8201" s="9" t="s">
        <v>23182</v>
      </c>
      <c r="D8201" s="9" t="s">
        <v>29511</v>
      </c>
      <c r="E8201" s="9"/>
      <c r="F8201" s="9"/>
      <c r="G8201" s="12">
        <v>0</v>
      </c>
      <c r="H8201" s="9" t="s">
        <v>126</v>
      </c>
      <c r="I8201" s="9" t="s">
        <v>126</v>
      </c>
      <c r="J8201" s="12">
        <v>1</v>
      </c>
      <c r="K8201" s="13">
        <v>42583</v>
      </c>
      <c r="L8201" s="86">
        <f>(Tabla2[[#This Row],[release_year]]-'VARIANZA Y DES. EST'!$L$11)^2</f>
        <v>84.276027426338274</v>
      </c>
      <c r="M8201" s="12">
        <v>2005</v>
      </c>
      <c r="N8201" s="9" t="s">
        <v>35</v>
      </c>
      <c r="O8201" s="9" t="s">
        <v>23191</v>
      </c>
      <c r="P8201" s="12">
        <v>1</v>
      </c>
      <c r="Q8201" s="12" t="s">
        <v>28</v>
      </c>
      <c r="R8201" s="12"/>
      <c r="S8201" s="12">
        <v>1</v>
      </c>
      <c r="T8201" s="9" t="s">
        <v>23223</v>
      </c>
      <c r="U8201" s="9" t="s">
        <v>23213</v>
      </c>
      <c r="V8201" s="9" t="s">
        <v>23223</v>
      </c>
      <c r="W8201" s="14">
        <v>3</v>
      </c>
    </row>
    <row r="8202" spans="1:23" x14ac:dyDescent="0.25">
      <c r="A8202" s="8">
        <v>5824</v>
      </c>
      <c r="B8202" s="9" t="s">
        <v>29512</v>
      </c>
      <c r="C8202" s="9" t="s">
        <v>23182</v>
      </c>
      <c r="D8202" s="10" t="s">
        <v>29513</v>
      </c>
      <c r="E8202" s="11"/>
      <c r="F8202" s="9"/>
      <c r="G8202" s="12">
        <v>0</v>
      </c>
      <c r="H8202" s="9" t="s">
        <v>126</v>
      </c>
      <c r="I8202" s="9" t="s">
        <v>126</v>
      </c>
      <c r="J8202" s="12">
        <v>1</v>
      </c>
      <c r="K8202" s="13">
        <v>42583</v>
      </c>
      <c r="L8202" s="86">
        <f>(Tabla2[[#This Row],[release_year]]-'VARIANZA Y DES. EST'!$L$11)^2</f>
        <v>38.194842005650592</v>
      </c>
      <c r="M8202" s="12">
        <v>2008</v>
      </c>
      <c r="N8202" s="9" t="s">
        <v>55</v>
      </c>
      <c r="O8202" s="9" t="s">
        <v>23191</v>
      </c>
      <c r="P8202" s="12">
        <v>1</v>
      </c>
      <c r="Q8202" s="12" t="s">
        <v>28</v>
      </c>
      <c r="R8202" s="12"/>
      <c r="S8202" s="12">
        <v>1</v>
      </c>
      <c r="T8202" s="9" t="s">
        <v>29514</v>
      </c>
      <c r="U8202" s="9" t="s">
        <v>23213</v>
      </c>
      <c r="V8202" s="9" t="s">
        <v>29514</v>
      </c>
      <c r="W8202" s="14">
        <v>3</v>
      </c>
    </row>
    <row r="8203" spans="1:23" x14ac:dyDescent="0.25">
      <c r="A8203" s="8">
        <v>5826</v>
      </c>
      <c r="B8203" s="9" t="s">
        <v>29515</v>
      </c>
      <c r="C8203" s="9" t="s">
        <v>23182</v>
      </c>
      <c r="D8203" s="10" t="s">
        <v>29516</v>
      </c>
      <c r="E8203" s="11"/>
      <c r="F8203" s="9" t="s">
        <v>29517</v>
      </c>
      <c r="G8203" s="12">
        <v>10</v>
      </c>
      <c r="H8203" s="9" t="s">
        <v>1692</v>
      </c>
      <c r="I8203" s="9" t="s">
        <v>1692</v>
      </c>
      <c r="J8203" s="12">
        <v>1</v>
      </c>
      <c r="K8203" s="13">
        <v>42583</v>
      </c>
      <c r="L8203" s="86">
        <f>(Tabla2[[#This Row],[release_year]]-'VARIANZA Y DES. EST'!$L$11)^2</f>
        <v>3.3116808838167522</v>
      </c>
      <c r="M8203" s="12">
        <v>2016</v>
      </c>
      <c r="N8203" s="9" t="s">
        <v>76</v>
      </c>
      <c r="O8203" s="9" t="s">
        <v>23191</v>
      </c>
      <c r="P8203" s="12">
        <v>1</v>
      </c>
      <c r="Q8203" s="12" t="s">
        <v>28</v>
      </c>
      <c r="R8203" s="12"/>
      <c r="S8203" s="12">
        <v>1</v>
      </c>
      <c r="T8203" s="9" t="s">
        <v>23438</v>
      </c>
      <c r="U8203" s="9" t="s">
        <v>23187</v>
      </c>
      <c r="V8203" s="9" t="s">
        <v>23438</v>
      </c>
      <c r="W8203" s="14">
        <v>3</v>
      </c>
    </row>
    <row r="8204" spans="1:23" x14ac:dyDescent="0.25">
      <c r="A8204" s="8">
        <v>5828</v>
      </c>
      <c r="B8204" s="9" t="s">
        <v>29518</v>
      </c>
      <c r="C8204" s="9" t="s">
        <v>23182</v>
      </c>
      <c r="D8204" s="10" t="s">
        <v>29519</v>
      </c>
      <c r="E8204" s="11"/>
      <c r="F8204" s="9" t="s">
        <v>29520</v>
      </c>
      <c r="G8204" s="12">
        <v>9</v>
      </c>
      <c r="H8204" s="9" t="s">
        <v>25</v>
      </c>
      <c r="I8204" s="9" t="s">
        <v>25</v>
      </c>
      <c r="J8204" s="12">
        <v>1</v>
      </c>
      <c r="K8204" s="13">
        <v>42580</v>
      </c>
      <c r="L8204" s="86">
        <f>(Tabla2[[#This Row],[release_year]]-'VARIANZA Y DES. EST'!$L$11)^2</f>
        <v>3.3116808838167522</v>
      </c>
      <c r="M8204" s="12">
        <v>2016</v>
      </c>
      <c r="N8204" s="9" t="s">
        <v>110</v>
      </c>
      <c r="O8204" s="9" t="s">
        <v>23185</v>
      </c>
      <c r="P8204" s="12">
        <v>2</v>
      </c>
      <c r="Q8204" s="12" t="s">
        <v>28</v>
      </c>
      <c r="R8204" s="12"/>
      <c r="S8204" s="12">
        <v>2</v>
      </c>
      <c r="T8204" s="9" t="s">
        <v>23264</v>
      </c>
      <c r="U8204" s="9" t="s">
        <v>23264</v>
      </c>
      <c r="V8204" s="9" t="s">
        <v>23264</v>
      </c>
      <c r="W8204" s="14">
        <v>1</v>
      </c>
    </row>
    <row r="8205" spans="1:23" x14ac:dyDescent="0.25">
      <c r="A8205" s="8">
        <v>5830</v>
      </c>
      <c r="B8205" s="9" t="s">
        <v>29521</v>
      </c>
      <c r="C8205" s="9" t="s">
        <v>23182</v>
      </c>
      <c r="D8205" s="9" t="s">
        <v>29522</v>
      </c>
      <c r="E8205" s="18"/>
      <c r="F8205" s="9" t="s">
        <v>29523</v>
      </c>
      <c r="G8205" s="12">
        <v>8</v>
      </c>
      <c r="H8205" s="9" t="s">
        <v>25</v>
      </c>
      <c r="I8205" s="9" t="s">
        <v>1078</v>
      </c>
      <c r="J8205" s="12">
        <v>2</v>
      </c>
      <c r="K8205" s="13">
        <v>42575</v>
      </c>
      <c r="L8205" s="86">
        <f>(Tabla2[[#This Row],[release_year]]-'VARIANZA Y DES. EST'!$L$11)^2</f>
        <v>3.3116808838167522</v>
      </c>
      <c r="M8205" s="12">
        <v>2016</v>
      </c>
      <c r="N8205" s="9" t="s">
        <v>26</v>
      </c>
      <c r="O8205" s="9" t="s">
        <v>23255</v>
      </c>
      <c r="P8205" s="12">
        <v>3</v>
      </c>
      <c r="Q8205" s="12" t="s">
        <v>28</v>
      </c>
      <c r="R8205" s="12"/>
      <c r="S8205" s="12">
        <v>3</v>
      </c>
      <c r="T8205" s="9" t="s">
        <v>23264</v>
      </c>
      <c r="U8205" s="9" t="s">
        <v>23264</v>
      </c>
      <c r="V8205" s="9" t="s">
        <v>23264</v>
      </c>
      <c r="W8205" s="14">
        <v>1</v>
      </c>
    </row>
    <row r="8206" spans="1:23" x14ac:dyDescent="0.25">
      <c r="A8206" s="8">
        <v>5835</v>
      </c>
      <c r="B8206" s="9" t="s">
        <v>29524</v>
      </c>
      <c r="C8206" s="9" t="s">
        <v>23182</v>
      </c>
      <c r="D8206" s="9" t="s">
        <v>29525</v>
      </c>
      <c r="E8206" s="18" t="s">
        <v>4422</v>
      </c>
      <c r="F8206" s="18" t="s">
        <v>29526</v>
      </c>
      <c r="G8206" s="12">
        <v>13</v>
      </c>
      <c r="H8206" s="9" t="s">
        <v>34</v>
      </c>
      <c r="I8206" s="9" t="s">
        <v>34</v>
      </c>
      <c r="J8206" s="12">
        <v>1</v>
      </c>
      <c r="K8206" s="13">
        <v>42555</v>
      </c>
      <c r="L8206" s="86">
        <f>(Tabla2[[#This Row],[release_year]]-'VARIANZA Y DES. EST'!$L$11)^2</f>
        <v>3.3116808838167522</v>
      </c>
      <c r="M8206" s="12">
        <v>2016</v>
      </c>
      <c r="N8206" s="9" t="s">
        <v>35</v>
      </c>
      <c r="O8206" s="9" t="s">
        <v>23185</v>
      </c>
      <c r="P8206" s="12">
        <v>2</v>
      </c>
      <c r="Q8206" s="12" t="s">
        <v>28</v>
      </c>
      <c r="R8206" s="12"/>
      <c r="S8206" s="12">
        <v>2</v>
      </c>
      <c r="T8206" s="9" t="s">
        <v>23315</v>
      </c>
      <c r="U8206" s="9" t="s">
        <v>23316</v>
      </c>
      <c r="V8206" s="9" t="s">
        <v>23315</v>
      </c>
      <c r="W8206" s="14">
        <v>2</v>
      </c>
    </row>
    <row r="8207" spans="1:23" x14ac:dyDescent="0.25">
      <c r="A8207" s="8">
        <v>5837</v>
      </c>
      <c r="B8207" s="9" t="s">
        <v>29527</v>
      </c>
      <c r="C8207" s="9" t="s">
        <v>23182</v>
      </c>
      <c r="D8207" s="9" t="s">
        <v>29528</v>
      </c>
      <c r="E8207" s="9"/>
      <c r="F8207" s="9" t="s">
        <v>29529</v>
      </c>
      <c r="G8207" s="12">
        <v>17</v>
      </c>
      <c r="H8207" s="9" t="s">
        <v>25</v>
      </c>
      <c r="I8207" s="9" t="s">
        <v>25</v>
      </c>
      <c r="J8207" s="12">
        <v>1</v>
      </c>
      <c r="K8207" s="13">
        <v>42552</v>
      </c>
      <c r="L8207" s="86">
        <f>(Tabla2[[#This Row],[release_year]]-'VARIANZA Y DES. EST'!$L$11)^2</f>
        <v>3.3116808838167522</v>
      </c>
      <c r="M8207" s="12">
        <v>2016</v>
      </c>
      <c r="N8207" s="9" t="s">
        <v>76</v>
      </c>
      <c r="O8207" s="9" t="s">
        <v>23185</v>
      </c>
      <c r="P8207" s="12">
        <v>2</v>
      </c>
      <c r="Q8207" s="12" t="s">
        <v>28</v>
      </c>
      <c r="R8207" s="12"/>
      <c r="S8207" s="12">
        <v>2</v>
      </c>
      <c r="T8207" s="9" t="s">
        <v>25095</v>
      </c>
      <c r="U8207" s="9" t="s">
        <v>23566</v>
      </c>
      <c r="V8207" s="9" t="s">
        <v>25095</v>
      </c>
      <c r="W8207" s="14">
        <v>2</v>
      </c>
    </row>
    <row r="8208" spans="1:23" x14ac:dyDescent="0.25">
      <c r="A8208" s="8">
        <v>5839</v>
      </c>
      <c r="B8208" s="9" t="s">
        <v>29530</v>
      </c>
      <c r="C8208" s="9" t="s">
        <v>23182</v>
      </c>
      <c r="D8208" s="10" t="s">
        <v>29531</v>
      </c>
      <c r="E8208" s="11"/>
      <c r="F8208" s="9" t="s">
        <v>29532</v>
      </c>
      <c r="G8208" s="12">
        <v>3</v>
      </c>
      <c r="H8208" s="12"/>
      <c r="I8208" s="9"/>
      <c r="J8208" s="12">
        <v>0</v>
      </c>
      <c r="K8208" s="13">
        <v>42545</v>
      </c>
      <c r="L8208" s="86">
        <f>(Tabla2[[#This Row],[release_year]]-'VARIANZA Y DES. EST'!$L$11)^2</f>
        <v>3.3116808838167522</v>
      </c>
      <c r="M8208" s="12">
        <v>2016</v>
      </c>
      <c r="N8208" s="9" t="s">
        <v>26</v>
      </c>
      <c r="O8208" s="9" t="s">
        <v>23191</v>
      </c>
      <c r="P8208" s="12">
        <v>1</v>
      </c>
      <c r="Q8208" s="12" t="s">
        <v>28</v>
      </c>
      <c r="R8208" s="12"/>
      <c r="S8208" s="12">
        <v>1</v>
      </c>
      <c r="T8208" s="9" t="s">
        <v>23264</v>
      </c>
      <c r="U8208" s="9" t="s">
        <v>23264</v>
      </c>
      <c r="V8208" s="9" t="s">
        <v>23264</v>
      </c>
      <c r="W8208" s="14">
        <v>1</v>
      </c>
    </row>
    <row r="8209" spans="1:23" x14ac:dyDescent="0.25">
      <c r="A8209" s="8">
        <v>5844</v>
      </c>
      <c r="B8209" s="9" t="s">
        <v>29533</v>
      </c>
      <c r="C8209" s="9" t="s">
        <v>23182</v>
      </c>
      <c r="D8209" s="10" t="s">
        <v>29534</v>
      </c>
      <c r="E8209" s="11"/>
      <c r="F8209" s="9" t="s">
        <v>29535</v>
      </c>
      <c r="G8209" s="12">
        <v>10</v>
      </c>
      <c r="H8209" s="9" t="s">
        <v>34</v>
      </c>
      <c r="I8209" s="9" t="s">
        <v>34</v>
      </c>
      <c r="J8209" s="12">
        <v>1</v>
      </c>
      <c r="K8209" s="13">
        <v>42523</v>
      </c>
      <c r="L8209" s="86">
        <f>(Tabla2[[#This Row],[release_year]]-'VARIANZA Y DES. EST'!$L$11)^2</f>
        <v>3.3116808838167522</v>
      </c>
      <c r="M8209" s="12">
        <v>2016</v>
      </c>
      <c r="N8209" s="9" t="s">
        <v>76</v>
      </c>
      <c r="O8209" s="9" t="s">
        <v>23191</v>
      </c>
      <c r="P8209" s="12">
        <v>1</v>
      </c>
      <c r="Q8209" s="12" t="s">
        <v>28</v>
      </c>
      <c r="R8209" s="12"/>
      <c r="S8209" s="12">
        <v>1</v>
      </c>
      <c r="T8209" s="9" t="s">
        <v>23281</v>
      </c>
      <c r="U8209" s="9" t="s">
        <v>23187</v>
      </c>
      <c r="V8209" s="9" t="s">
        <v>23281</v>
      </c>
      <c r="W8209" s="14">
        <v>2</v>
      </c>
    </row>
    <row r="8210" spans="1:23" x14ac:dyDescent="0.25">
      <c r="A8210" s="8">
        <v>5845</v>
      </c>
      <c r="B8210" s="9" t="s">
        <v>29536</v>
      </c>
      <c r="C8210" s="9" t="s">
        <v>23182</v>
      </c>
      <c r="D8210" s="10" t="s">
        <v>29537</v>
      </c>
      <c r="E8210" s="11"/>
      <c r="F8210" s="9"/>
      <c r="G8210" s="12">
        <v>0</v>
      </c>
      <c r="H8210" s="9" t="s">
        <v>279</v>
      </c>
      <c r="I8210" s="9" t="s">
        <v>279</v>
      </c>
      <c r="J8210" s="12">
        <v>1</v>
      </c>
      <c r="K8210" s="13">
        <v>42522</v>
      </c>
      <c r="L8210" s="86">
        <f>(Tabla2[[#This Row],[release_year]]-'VARIANZA Y DES. EST'!$L$11)^2</f>
        <v>3.3116808838167522</v>
      </c>
      <c r="M8210" s="12">
        <v>2016</v>
      </c>
      <c r="N8210" s="9" t="s">
        <v>82</v>
      </c>
      <c r="O8210" s="9" t="s">
        <v>23191</v>
      </c>
      <c r="P8210" s="12">
        <v>1</v>
      </c>
      <c r="Q8210" s="12" t="s">
        <v>28</v>
      </c>
      <c r="R8210" s="12"/>
      <c r="S8210" s="12">
        <v>1</v>
      </c>
      <c r="T8210" s="9" t="s">
        <v>23837</v>
      </c>
      <c r="U8210" s="9" t="s">
        <v>23197</v>
      </c>
      <c r="V8210" s="9" t="s">
        <v>23837</v>
      </c>
      <c r="W8210" s="14">
        <v>3</v>
      </c>
    </row>
    <row r="8211" spans="1:23" x14ac:dyDescent="0.25">
      <c r="A8211" s="8">
        <v>5846</v>
      </c>
      <c r="B8211" s="9" t="s">
        <v>29538</v>
      </c>
      <c r="C8211" s="9" t="s">
        <v>23182</v>
      </c>
      <c r="D8211" s="10" t="s">
        <v>29539</v>
      </c>
      <c r="E8211" s="11"/>
      <c r="F8211" s="18" t="s">
        <v>29540</v>
      </c>
      <c r="G8211" s="12">
        <v>1</v>
      </c>
      <c r="H8211" s="9" t="s">
        <v>279</v>
      </c>
      <c r="I8211" s="9" t="s">
        <v>279</v>
      </c>
      <c r="J8211" s="12">
        <v>1</v>
      </c>
      <c r="K8211" s="13">
        <v>42522</v>
      </c>
      <c r="L8211" s="86">
        <f>(Tabla2[[#This Row],[release_year]]-'VARIANZA Y DES. EST'!$L$11)^2</f>
        <v>3.3116808838167522</v>
      </c>
      <c r="M8211" s="12">
        <v>2016</v>
      </c>
      <c r="N8211" s="9" t="s">
        <v>82</v>
      </c>
      <c r="O8211" s="9" t="s">
        <v>23191</v>
      </c>
      <c r="P8211" s="12">
        <v>1</v>
      </c>
      <c r="Q8211" s="12" t="s">
        <v>28</v>
      </c>
      <c r="R8211" s="12"/>
      <c r="S8211" s="12">
        <v>1</v>
      </c>
      <c r="T8211" s="9" t="s">
        <v>23837</v>
      </c>
      <c r="U8211" s="9" t="s">
        <v>23197</v>
      </c>
      <c r="V8211" s="9" t="s">
        <v>23837</v>
      </c>
      <c r="W8211" s="14">
        <v>3</v>
      </c>
    </row>
    <row r="8212" spans="1:23" x14ac:dyDescent="0.25">
      <c r="A8212" s="8">
        <v>5854</v>
      </c>
      <c r="B8212" s="9" t="s">
        <v>29541</v>
      </c>
      <c r="C8212" s="9" t="s">
        <v>23182</v>
      </c>
      <c r="D8212" s="10" t="s">
        <v>29542</v>
      </c>
      <c r="E8212" s="11"/>
      <c r="F8212" s="9" t="s">
        <v>29543</v>
      </c>
      <c r="G8212" s="12">
        <v>24</v>
      </c>
      <c r="H8212" s="9" t="s">
        <v>34</v>
      </c>
      <c r="I8212" s="9" t="s">
        <v>1318</v>
      </c>
      <c r="J8212" s="12">
        <v>2</v>
      </c>
      <c r="K8212" s="13">
        <v>42461</v>
      </c>
      <c r="L8212" s="86">
        <f>(Tabla2[[#This Row],[release_year]]-'VARIANZA Y DES. EST'!$L$11)^2</f>
        <v>0.67207602404598188</v>
      </c>
      <c r="M8212" s="12">
        <v>2015</v>
      </c>
      <c r="N8212" s="9" t="s">
        <v>76</v>
      </c>
      <c r="O8212" s="9" t="s">
        <v>23191</v>
      </c>
      <c r="P8212" s="12">
        <v>1</v>
      </c>
      <c r="Q8212" s="12" t="s">
        <v>28</v>
      </c>
      <c r="R8212" s="12"/>
      <c r="S8212" s="12">
        <v>1</v>
      </c>
      <c r="T8212" s="9" t="s">
        <v>23315</v>
      </c>
      <c r="U8212" s="9" t="s">
        <v>23316</v>
      </c>
      <c r="V8212" s="9" t="s">
        <v>23315</v>
      </c>
      <c r="W8212" s="14">
        <v>2</v>
      </c>
    </row>
    <row r="8213" spans="1:23" x14ac:dyDescent="0.25">
      <c r="A8213" s="8">
        <v>5856</v>
      </c>
      <c r="B8213" s="9" t="s">
        <v>29544</v>
      </c>
      <c r="C8213" s="9" t="s">
        <v>23182</v>
      </c>
      <c r="D8213" s="9" t="s">
        <v>29545</v>
      </c>
      <c r="E8213" s="18"/>
      <c r="F8213" s="9" t="s">
        <v>29546</v>
      </c>
      <c r="G8213" s="12">
        <v>3</v>
      </c>
      <c r="H8213" s="9" t="s">
        <v>160</v>
      </c>
      <c r="I8213" s="9" t="s">
        <v>160</v>
      </c>
      <c r="J8213" s="12">
        <v>1</v>
      </c>
      <c r="K8213" s="13">
        <v>42461</v>
      </c>
      <c r="L8213" s="86">
        <f>(Tabla2[[#This Row],[release_year]]-'VARIANZA Y DES. EST'!$L$11)^2</f>
        <v>4.7532614447336705</v>
      </c>
      <c r="M8213" s="12">
        <v>2012</v>
      </c>
      <c r="N8213" s="9" t="s">
        <v>26</v>
      </c>
      <c r="O8213" s="9" t="s">
        <v>23185</v>
      </c>
      <c r="P8213" s="12">
        <v>2</v>
      </c>
      <c r="Q8213" s="12" t="s">
        <v>28</v>
      </c>
      <c r="R8213" s="12"/>
      <c r="S8213" s="12">
        <v>2</v>
      </c>
      <c r="T8213" s="9" t="s">
        <v>23264</v>
      </c>
      <c r="U8213" s="9" t="s">
        <v>23264</v>
      </c>
      <c r="V8213" s="9" t="s">
        <v>23264</v>
      </c>
      <c r="W8213" s="14">
        <v>1</v>
      </c>
    </row>
    <row r="8214" spans="1:23" x14ac:dyDescent="0.25">
      <c r="A8214" s="8">
        <v>5857</v>
      </c>
      <c r="B8214" s="9" t="s">
        <v>29547</v>
      </c>
      <c r="C8214" s="9" t="s">
        <v>23182</v>
      </c>
      <c r="D8214" s="10" t="s">
        <v>29548</v>
      </c>
      <c r="E8214" s="11"/>
      <c r="F8214" s="9" t="s">
        <v>29549</v>
      </c>
      <c r="G8214" s="12">
        <v>7</v>
      </c>
      <c r="H8214" s="9" t="s">
        <v>34</v>
      </c>
      <c r="I8214" s="9" t="s">
        <v>34</v>
      </c>
      <c r="J8214" s="12">
        <v>1</v>
      </c>
      <c r="K8214" s="13">
        <v>42461</v>
      </c>
      <c r="L8214" s="86">
        <f>(Tabla2[[#This Row],[release_year]]-'VARIANZA Y DES. EST'!$L$11)^2</f>
        <v>3.3116808838167522</v>
      </c>
      <c r="M8214" s="12">
        <v>2016</v>
      </c>
      <c r="N8214" s="9" t="s">
        <v>35</v>
      </c>
      <c r="O8214" s="9" t="s">
        <v>23185</v>
      </c>
      <c r="P8214" s="12">
        <v>2</v>
      </c>
      <c r="Q8214" s="12" t="s">
        <v>28</v>
      </c>
      <c r="R8214" s="12"/>
      <c r="S8214" s="12">
        <v>2</v>
      </c>
      <c r="T8214" s="9" t="s">
        <v>23470</v>
      </c>
      <c r="U8214" s="9" t="s">
        <v>23187</v>
      </c>
      <c r="V8214" s="9" t="s">
        <v>23470</v>
      </c>
      <c r="W8214" s="14">
        <v>2</v>
      </c>
    </row>
    <row r="8215" spans="1:23" x14ac:dyDescent="0.25">
      <c r="A8215" s="8">
        <v>5863</v>
      </c>
      <c r="B8215" s="9" t="s">
        <v>29550</v>
      </c>
      <c r="C8215" s="9" t="s">
        <v>23182</v>
      </c>
      <c r="D8215" s="10" t="s">
        <v>29551</v>
      </c>
      <c r="E8215" s="11"/>
      <c r="F8215" s="9" t="s">
        <v>29552</v>
      </c>
      <c r="G8215" s="12">
        <v>8</v>
      </c>
      <c r="H8215" s="9" t="s">
        <v>25</v>
      </c>
      <c r="I8215" s="9" t="s">
        <v>25</v>
      </c>
      <c r="J8215" s="12">
        <v>1</v>
      </c>
      <c r="K8215" s="13">
        <v>42440</v>
      </c>
      <c r="L8215" s="86">
        <f>(Tabla2[[#This Row],[release_year]]-'VARIANZA Y DES. EST'!$L$11)^2</f>
        <v>3.3116808838167522</v>
      </c>
      <c r="M8215" s="12">
        <v>2016</v>
      </c>
      <c r="N8215" s="9" t="s">
        <v>76</v>
      </c>
      <c r="O8215" s="9" t="s">
        <v>23191</v>
      </c>
      <c r="P8215" s="12">
        <v>1</v>
      </c>
      <c r="Q8215" s="12" t="s">
        <v>28</v>
      </c>
      <c r="R8215" s="12"/>
      <c r="S8215" s="12">
        <v>1</v>
      </c>
      <c r="T8215" s="9" t="s">
        <v>23229</v>
      </c>
      <c r="U8215" s="9" t="s">
        <v>23229</v>
      </c>
      <c r="V8215" s="9" t="s">
        <v>23229</v>
      </c>
      <c r="W8215" s="14">
        <v>1</v>
      </c>
    </row>
    <row r="8216" spans="1:23" x14ac:dyDescent="0.25">
      <c r="A8216" s="8">
        <v>5864</v>
      </c>
      <c r="B8216" s="9" t="s">
        <v>29553</v>
      </c>
      <c r="C8216" s="9" t="s">
        <v>23182</v>
      </c>
      <c r="D8216" s="10" t="s">
        <v>29554</v>
      </c>
      <c r="E8216" s="11"/>
      <c r="F8216" s="9" t="s">
        <v>29555</v>
      </c>
      <c r="G8216" s="12">
        <v>6</v>
      </c>
      <c r="H8216" s="9" t="s">
        <v>34</v>
      </c>
      <c r="I8216" s="9" t="s">
        <v>34</v>
      </c>
      <c r="J8216" s="12">
        <v>1</v>
      </c>
      <c r="K8216" s="13">
        <v>42430</v>
      </c>
      <c r="L8216" s="86">
        <f>(Tabla2[[#This Row],[release_year]]-'VARIANZA Y DES. EST'!$L$11)^2</f>
        <v>3.2471164275211517E-2</v>
      </c>
      <c r="M8216" s="12">
        <v>2014</v>
      </c>
      <c r="N8216" s="9" t="s">
        <v>35</v>
      </c>
      <c r="O8216" s="9" t="s">
        <v>23191</v>
      </c>
      <c r="P8216" s="12">
        <v>1</v>
      </c>
      <c r="Q8216" s="12" t="s">
        <v>28</v>
      </c>
      <c r="R8216" s="12"/>
      <c r="S8216" s="12">
        <v>1</v>
      </c>
      <c r="T8216" s="9" t="s">
        <v>23510</v>
      </c>
      <c r="U8216" s="9" t="s">
        <v>23316</v>
      </c>
      <c r="V8216" s="9" t="s">
        <v>23510</v>
      </c>
      <c r="W8216" s="14">
        <v>3</v>
      </c>
    </row>
    <row r="8217" spans="1:23" x14ac:dyDescent="0.25">
      <c r="A8217" s="8">
        <v>5867</v>
      </c>
      <c r="B8217" s="9" t="s">
        <v>29556</v>
      </c>
      <c r="C8217" s="9" t="s">
        <v>23182</v>
      </c>
      <c r="D8217" s="9" t="s">
        <v>29557</v>
      </c>
      <c r="E8217" s="9"/>
      <c r="F8217" s="9" t="s">
        <v>29558</v>
      </c>
      <c r="G8217" s="12">
        <v>1</v>
      </c>
      <c r="H8217" s="9" t="s">
        <v>25</v>
      </c>
      <c r="I8217" s="9" t="s">
        <v>25</v>
      </c>
      <c r="J8217" s="12">
        <v>1</v>
      </c>
      <c r="K8217" s="13">
        <v>42419</v>
      </c>
      <c r="L8217" s="86">
        <f>(Tabla2[[#This Row],[release_year]]-'VARIANZA Y DES. EST'!$L$11)^2</f>
        <v>3.3116808838167522</v>
      </c>
      <c r="M8217" s="12">
        <v>2016</v>
      </c>
      <c r="N8217" s="9" t="s">
        <v>35</v>
      </c>
      <c r="O8217" s="9" t="s">
        <v>23191</v>
      </c>
      <c r="P8217" s="12">
        <v>1</v>
      </c>
      <c r="Q8217" s="12" t="s">
        <v>28</v>
      </c>
      <c r="R8217" s="12"/>
      <c r="S8217" s="12">
        <v>1</v>
      </c>
      <c r="T8217" s="9" t="s">
        <v>23197</v>
      </c>
      <c r="U8217" s="9" t="s">
        <v>23197</v>
      </c>
      <c r="V8217" s="9" t="s">
        <v>23197</v>
      </c>
      <c r="W8217" s="14">
        <v>1</v>
      </c>
    </row>
    <row r="8218" spans="1:23" x14ac:dyDescent="0.25">
      <c r="A8218" s="8">
        <v>5868</v>
      </c>
      <c r="B8218" s="9" t="s">
        <v>29559</v>
      </c>
      <c r="C8218" s="9" t="s">
        <v>23182</v>
      </c>
      <c r="D8218" s="10" t="s">
        <v>29560</v>
      </c>
      <c r="E8218" s="11"/>
      <c r="F8218" s="9" t="s">
        <v>29561</v>
      </c>
      <c r="G8218" s="12">
        <v>8</v>
      </c>
      <c r="H8218" s="9" t="s">
        <v>25</v>
      </c>
      <c r="I8218" s="9" t="s">
        <v>25</v>
      </c>
      <c r="J8218" s="12">
        <v>1</v>
      </c>
      <c r="K8218" s="13">
        <v>42405</v>
      </c>
      <c r="L8218" s="86">
        <f>(Tabla2[[#This Row],[release_year]]-'VARIANZA Y DES. EST'!$L$11)^2</f>
        <v>3.3116808838167522</v>
      </c>
      <c r="M8218" s="12">
        <v>2016</v>
      </c>
      <c r="N8218" s="9" t="s">
        <v>26</v>
      </c>
      <c r="O8218" s="9" t="s">
        <v>23185</v>
      </c>
      <c r="P8218" s="12">
        <v>2</v>
      </c>
      <c r="Q8218" s="12" t="s">
        <v>28</v>
      </c>
      <c r="R8218" s="12"/>
      <c r="S8218" s="12">
        <v>2</v>
      </c>
      <c r="T8218" s="9" t="s">
        <v>23264</v>
      </c>
      <c r="U8218" s="9" t="s">
        <v>23264</v>
      </c>
      <c r="V8218" s="9" t="s">
        <v>23264</v>
      </c>
      <c r="W8218" s="14">
        <v>1</v>
      </c>
    </row>
    <row r="8219" spans="1:23" x14ac:dyDescent="0.25">
      <c r="A8219" s="8">
        <v>5870</v>
      </c>
      <c r="B8219" s="9" t="s">
        <v>29562</v>
      </c>
      <c r="C8219" s="9" t="s">
        <v>23182</v>
      </c>
      <c r="D8219" s="9" t="s">
        <v>29563</v>
      </c>
      <c r="E8219" s="9"/>
      <c r="F8219" s="18" t="s">
        <v>29564</v>
      </c>
      <c r="G8219" s="12">
        <v>7</v>
      </c>
      <c r="H8219" s="9" t="s">
        <v>25</v>
      </c>
      <c r="I8219" s="9" t="s">
        <v>25</v>
      </c>
      <c r="J8219" s="12">
        <v>1</v>
      </c>
      <c r="K8219" s="13">
        <v>42405</v>
      </c>
      <c r="L8219" s="86">
        <f>(Tabla2[[#This Row],[release_year]]-'VARIANZA Y DES. EST'!$L$11)^2</f>
        <v>3.3116808838167522</v>
      </c>
      <c r="M8219" s="12">
        <v>2016</v>
      </c>
      <c r="N8219" s="9" t="s">
        <v>110</v>
      </c>
      <c r="O8219" s="9" t="s">
        <v>23255</v>
      </c>
      <c r="P8219" s="12">
        <v>3</v>
      </c>
      <c r="Q8219" s="12" t="s">
        <v>28</v>
      </c>
      <c r="R8219" s="12"/>
      <c r="S8219" s="12">
        <v>3</v>
      </c>
      <c r="T8219" s="9" t="s">
        <v>23264</v>
      </c>
      <c r="U8219" s="9" t="s">
        <v>23264</v>
      </c>
      <c r="V8219" s="9" t="s">
        <v>23264</v>
      </c>
      <c r="W8219" s="14">
        <v>1</v>
      </c>
    </row>
    <row r="8220" spans="1:23" x14ac:dyDescent="0.25">
      <c r="A8220" s="8">
        <v>5871</v>
      </c>
      <c r="B8220" s="9" t="s">
        <v>29565</v>
      </c>
      <c r="C8220" s="9" t="s">
        <v>23182</v>
      </c>
      <c r="D8220" s="10" t="s">
        <v>29566</v>
      </c>
      <c r="E8220" s="11"/>
      <c r="F8220" s="9"/>
      <c r="G8220" s="12">
        <v>0</v>
      </c>
      <c r="H8220" s="12"/>
      <c r="I8220" s="9"/>
      <c r="J8220" s="12">
        <v>0</v>
      </c>
      <c r="K8220" s="13">
        <v>42401</v>
      </c>
      <c r="L8220" s="86">
        <f>(Tabla2[[#This Row],[release_year]]-'VARIANZA Y DES. EST'!$L$11)^2</f>
        <v>4.7532614447336705</v>
      </c>
      <c r="M8220" s="12">
        <v>2012</v>
      </c>
      <c r="N8220" s="9" t="s">
        <v>26</v>
      </c>
      <c r="O8220" s="9" t="s">
        <v>23191</v>
      </c>
      <c r="P8220" s="12">
        <v>1</v>
      </c>
      <c r="Q8220" s="12" t="s">
        <v>28</v>
      </c>
      <c r="R8220" s="12"/>
      <c r="S8220" s="12">
        <v>1</v>
      </c>
      <c r="T8220" s="9" t="s">
        <v>23264</v>
      </c>
      <c r="U8220" s="9" t="s">
        <v>23264</v>
      </c>
      <c r="V8220" s="9" t="s">
        <v>23264</v>
      </c>
      <c r="W8220" s="14">
        <v>1</v>
      </c>
    </row>
    <row r="8221" spans="1:23" x14ac:dyDescent="0.25">
      <c r="A8221" s="8">
        <v>5872</v>
      </c>
      <c r="B8221" s="9" t="s">
        <v>29567</v>
      </c>
      <c r="C8221" s="9" t="s">
        <v>23182</v>
      </c>
      <c r="D8221" s="10" t="s">
        <v>29568</v>
      </c>
      <c r="E8221" s="11"/>
      <c r="F8221" s="9" t="s">
        <v>2210</v>
      </c>
      <c r="G8221" s="12">
        <v>1</v>
      </c>
      <c r="H8221" s="9" t="s">
        <v>25</v>
      </c>
      <c r="I8221" s="9" t="s">
        <v>25</v>
      </c>
      <c r="J8221" s="12">
        <v>1</v>
      </c>
      <c r="K8221" s="13">
        <v>42392</v>
      </c>
      <c r="L8221" s="86">
        <f>(Tabla2[[#This Row],[release_year]]-'VARIANZA Y DES. EST'!$L$11)^2</f>
        <v>3.3116808838167522</v>
      </c>
      <c r="M8221" s="12">
        <v>2016</v>
      </c>
      <c r="N8221" s="9" t="s">
        <v>76</v>
      </c>
      <c r="O8221" s="9" t="s">
        <v>23191</v>
      </c>
      <c r="P8221" s="12">
        <v>1</v>
      </c>
      <c r="Q8221" s="12" t="s">
        <v>28</v>
      </c>
      <c r="R8221" s="12"/>
      <c r="S8221" s="12">
        <v>1</v>
      </c>
      <c r="T8221" s="9" t="s">
        <v>23356</v>
      </c>
      <c r="U8221" s="9" t="s">
        <v>23197</v>
      </c>
      <c r="V8221" s="9" t="s">
        <v>23356</v>
      </c>
      <c r="W8221" s="14">
        <v>2</v>
      </c>
    </row>
    <row r="8222" spans="1:23" x14ac:dyDescent="0.25">
      <c r="A8222" s="8">
        <v>5878</v>
      </c>
      <c r="B8222" s="9" t="s">
        <v>29569</v>
      </c>
      <c r="C8222" s="9" t="s">
        <v>23182</v>
      </c>
      <c r="D8222" s="10" t="s">
        <v>29570</v>
      </c>
      <c r="E8222" s="11"/>
      <c r="F8222" s="9"/>
      <c r="G8222" s="12">
        <v>0</v>
      </c>
      <c r="H8222" s="9" t="s">
        <v>231</v>
      </c>
      <c r="I8222" s="9" t="s">
        <v>231</v>
      </c>
      <c r="J8222" s="12">
        <v>1</v>
      </c>
      <c r="K8222" s="16">
        <v>42363</v>
      </c>
      <c r="L8222" s="86">
        <f>(Tabla2[[#This Row],[release_year]]-'VARIANZA Y DES. EST'!$L$11)^2</f>
        <v>3.2471164275211517E-2</v>
      </c>
      <c r="M8222" s="12">
        <v>2014</v>
      </c>
      <c r="N8222" s="9" t="s">
        <v>26</v>
      </c>
      <c r="O8222" s="9" t="s">
        <v>23191</v>
      </c>
      <c r="P8222" s="12">
        <v>1</v>
      </c>
      <c r="Q8222" s="12" t="s">
        <v>28</v>
      </c>
      <c r="R8222" s="12"/>
      <c r="S8222" s="12">
        <v>1</v>
      </c>
      <c r="T8222" s="9" t="s">
        <v>23268</v>
      </c>
      <c r="U8222" s="9" t="s">
        <v>23264</v>
      </c>
      <c r="V8222" s="9" t="s">
        <v>23268</v>
      </c>
      <c r="W8222" s="14">
        <v>2</v>
      </c>
    </row>
    <row r="8223" spans="1:23" x14ac:dyDescent="0.25">
      <c r="A8223" s="8">
        <v>5883</v>
      </c>
      <c r="B8223" s="9" t="s">
        <v>29571</v>
      </c>
      <c r="C8223" s="9" t="s">
        <v>23182</v>
      </c>
      <c r="D8223" s="9" t="s">
        <v>29572</v>
      </c>
      <c r="E8223" s="9"/>
      <c r="F8223" s="9" t="s">
        <v>29573</v>
      </c>
      <c r="G8223" s="12">
        <v>9</v>
      </c>
      <c r="H8223" s="9" t="s">
        <v>34</v>
      </c>
      <c r="I8223" s="9" t="s">
        <v>34</v>
      </c>
      <c r="J8223" s="12">
        <v>1</v>
      </c>
      <c r="K8223" s="13">
        <v>42339</v>
      </c>
      <c r="L8223" s="86">
        <f>(Tabla2[[#This Row],[release_year]]-'VARIANZA Y DES. EST'!$L$11)^2</f>
        <v>0.67207602404598188</v>
      </c>
      <c r="M8223" s="12">
        <v>2015</v>
      </c>
      <c r="N8223" s="9" t="s">
        <v>82</v>
      </c>
      <c r="O8223" s="9" t="s">
        <v>23191</v>
      </c>
      <c r="P8223" s="12">
        <v>1</v>
      </c>
      <c r="Q8223" s="12" t="s">
        <v>28</v>
      </c>
      <c r="R8223" s="12"/>
      <c r="S8223" s="12">
        <v>1</v>
      </c>
      <c r="T8223" s="9" t="s">
        <v>23281</v>
      </c>
      <c r="U8223" s="9" t="s">
        <v>23187</v>
      </c>
      <c r="V8223" s="9" t="s">
        <v>23281</v>
      </c>
      <c r="W8223" s="14">
        <v>2</v>
      </c>
    </row>
    <row r="8224" spans="1:23" x14ac:dyDescent="0.25">
      <c r="A8224" s="8">
        <v>5886</v>
      </c>
      <c r="B8224" s="9" t="s">
        <v>29574</v>
      </c>
      <c r="C8224" s="9" t="s">
        <v>23182</v>
      </c>
      <c r="D8224" s="10" t="s">
        <v>29575</v>
      </c>
      <c r="E8224" s="11"/>
      <c r="F8224" s="9" t="s">
        <v>29576</v>
      </c>
      <c r="G8224" s="12">
        <v>9</v>
      </c>
      <c r="H8224" s="9" t="s">
        <v>25</v>
      </c>
      <c r="I8224" s="9" t="s">
        <v>25</v>
      </c>
      <c r="J8224" s="12">
        <v>1</v>
      </c>
      <c r="K8224" s="16">
        <v>42321</v>
      </c>
      <c r="L8224" s="86">
        <f>(Tabla2[[#This Row],[release_year]]-'VARIANZA Y DES. EST'!$L$11)^2</f>
        <v>0.67207602404598188</v>
      </c>
      <c r="M8224" s="12">
        <v>2015</v>
      </c>
      <c r="N8224" s="9" t="s">
        <v>76</v>
      </c>
      <c r="O8224" s="9" t="s">
        <v>23191</v>
      </c>
      <c r="P8224" s="12">
        <v>1</v>
      </c>
      <c r="Q8224" s="12" t="s">
        <v>28</v>
      </c>
      <c r="R8224" s="12"/>
      <c r="S8224" s="12">
        <v>1</v>
      </c>
      <c r="T8224" s="9" t="s">
        <v>23229</v>
      </c>
      <c r="U8224" s="9" t="s">
        <v>23229</v>
      </c>
      <c r="V8224" s="9" t="s">
        <v>23229</v>
      </c>
      <c r="W8224" s="14">
        <v>1</v>
      </c>
    </row>
    <row r="8225" spans="1:23" x14ac:dyDescent="0.25">
      <c r="A8225" s="8">
        <v>5889</v>
      </c>
      <c r="B8225" s="9" t="s">
        <v>29577</v>
      </c>
      <c r="C8225" s="9" t="s">
        <v>23182</v>
      </c>
      <c r="D8225" s="9" t="s">
        <v>29578</v>
      </c>
      <c r="E8225" s="9" t="s">
        <v>12114</v>
      </c>
      <c r="F8225" s="9" t="s">
        <v>29579</v>
      </c>
      <c r="G8225" s="12">
        <v>19</v>
      </c>
      <c r="H8225" s="9" t="s">
        <v>25</v>
      </c>
      <c r="I8225" s="9" t="s">
        <v>25</v>
      </c>
      <c r="J8225" s="12">
        <v>1</v>
      </c>
      <c r="K8225" s="16">
        <v>42300</v>
      </c>
      <c r="L8225" s="86">
        <f>(Tabla2[[#This Row],[release_year]]-'VARIANZA Y DES. EST'!$L$11)^2</f>
        <v>0.67207602404598188</v>
      </c>
      <c r="M8225" s="12">
        <v>2015</v>
      </c>
      <c r="N8225" s="9" t="s">
        <v>76</v>
      </c>
      <c r="O8225" s="9" t="s">
        <v>23255</v>
      </c>
      <c r="P8225" s="12">
        <v>3</v>
      </c>
      <c r="Q8225" s="12" t="s">
        <v>28</v>
      </c>
      <c r="R8225" s="12"/>
      <c r="S8225" s="12">
        <v>3</v>
      </c>
      <c r="T8225" s="9" t="s">
        <v>24395</v>
      </c>
      <c r="U8225" s="9" t="s">
        <v>24396</v>
      </c>
      <c r="V8225" s="9" t="s">
        <v>24395</v>
      </c>
      <c r="W8225" s="14">
        <v>3</v>
      </c>
    </row>
    <row r="8226" spans="1:23" x14ac:dyDescent="0.25">
      <c r="A8226" s="8">
        <v>5896</v>
      </c>
      <c r="B8226" s="9" t="s">
        <v>29580</v>
      </c>
      <c r="C8226" s="9" t="s">
        <v>23182</v>
      </c>
      <c r="D8226" s="10" t="s">
        <v>29581</v>
      </c>
      <c r="E8226" s="11"/>
      <c r="F8226" s="9" t="s">
        <v>29582</v>
      </c>
      <c r="G8226" s="12">
        <v>9</v>
      </c>
      <c r="H8226" s="12"/>
      <c r="I8226" s="9"/>
      <c r="J8226" s="12">
        <v>0</v>
      </c>
      <c r="K8226" s="13">
        <v>42278</v>
      </c>
      <c r="L8226" s="86">
        <f>(Tabla2[[#This Row],[release_year]]-'VARIANZA Y DES. EST'!$L$11)^2</f>
        <v>3.2471164275211517E-2</v>
      </c>
      <c r="M8226" s="12">
        <v>2014</v>
      </c>
      <c r="N8226" s="9" t="s">
        <v>82</v>
      </c>
      <c r="O8226" s="9" t="s">
        <v>23191</v>
      </c>
      <c r="P8226" s="12">
        <v>1</v>
      </c>
      <c r="Q8226" s="12" t="s">
        <v>28</v>
      </c>
      <c r="R8226" s="12"/>
      <c r="S8226" s="12">
        <v>1</v>
      </c>
      <c r="T8226" s="9" t="s">
        <v>23264</v>
      </c>
      <c r="U8226" s="9" t="s">
        <v>23264</v>
      </c>
      <c r="V8226" s="9" t="s">
        <v>23264</v>
      </c>
      <c r="W8226" s="14">
        <v>1</v>
      </c>
    </row>
    <row r="8227" spans="1:23" x14ac:dyDescent="0.25">
      <c r="A8227" s="8">
        <v>5901</v>
      </c>
      <c r="B8227" s="9" t="s">
        <v>29583</v>
      </c>
      <c r="C8227" s="9" t="s">
        <v>23182</v>
      </c>
      <c r="D8227" s="10" t="s">
        <v>29584</v>
      </c>
      <c r="E8227" s="11"/>
      <c r="F8227" s="9" t="s">
        <v>29585</v>
      </c>
      <c r="G8227" s="12">
        <v>30</v>
      </c>
      <c r="H8227" s="9" t="s">
        <v>25</v>
      </c>
      <c r="I8227" s="9" t="s">
        <v>25</v>
      </c>
      <c r="J8227" s="12">
        <v>1</v>
      </c>
      <c r="K8227" s="13">
        <v>42216</v>
      </c>
      <c r="L8227" s="86">
        <f>(Tabla2[[#This Row],[release_year]]-'VARIANZA Y DES. EST'!$L$11)^2</f>
        <v>0.67207602404598188</v>
      </c>
      <c r="M8227" s="12">
        <v>2015</v>
      </c>
      <c r="N8227" s="9" t="s">
        <v>76</v>
      </c>
      <c r="O8227" s="9" t="s">
        <v>23191</v>
      </c>
      <c r="P8227" s="12">
        <v>1</v>
      </c>
      <c r="Q8227" s="12" t="s">
        <v>28</v>
      </c>
      <c r="R8227" s="12"/>
      <c r="S8227" s="12">
        <v>1</v>
      </c>
      <c r="T8227" s="9" t="s">
        <v>23229</v>
      </c>
      <c r="U8227" s="9" t="s">
        <v>23229</v>
      </c>
      <c r="V8227" s="9" t="s">
        <v>23229</v>
      </c>
      <c r="W8227" s="14">
        <v>1</v>
      </c>
    </row>
    <row r="8228" spans="1:23" x14ac:dyDescent="0.25">
      <c r="A8228" s="8">
        <v>5903</v>
      </c>
      <c r="B8228" s="9" t="s">
        <v>29586</v>
      </c>
      <c r="C8228" s="9" t="s">
        <v>23182</v>
      </c>
      <c r="D8228" s="10" t="s">
        <v>29587</v>
      </c>
      <c r="E8228" s="11"/>
      <c r="F8228" s="9" t="s">
        <v>29588</v>
      </c>
      <c r="G8228" s="12">
        <v>4</v>
      </c>
      <c r="H8228" s="9" t="s">
        <v>184</v>
      </c>
      <c r="I8228" s="9" t="s">
        <v>29589</v>
      </c>
      <c r="J8228" s="12">
        <v>4</v>
      </c>
      <c r="K8228" s="13">
        <v>42200</v>
      </c>
      <c r="L8228" s="86">
        <f>(Tabla2[[#This Row],[release_year]]-'VARIANZA Y DES. EST'!$L$11)^2</f>
        <v>0.67207602404598188</v>
      </c>
      <c r="M8228" s="12">
        <v>2015</v>
      </c>
      <c r="N8228" s="9" t="s">
        <v>110</v>
      </c>
      <c r="O8228" s="9" t="s">
        <v>23185</v>
      </c>
      <c r="P8228" s="12">
        <v>2</v>
      </c>
      <c r="Q8228" s="12" t="s">
        <v>28</v>
      </c>
      <c r="R8228" s="12"/>
      <c r="S8228" s="12">
        <v>2</v>
      </c>
      <c r="T8228" s="9" t="s">
        <v>23264</v>
      </c>
      <c r="U8228" s="9" t="s">
        <v>23264</v>
      </c>
      <c r="V8228" s="9" t="s">
        <v>23264</v>
      </c>
      <c r="W8228" s="14">
        <v>1</v>
      </c>
    </row>
    <row r="8229" spans="1:23" x14ac:dyDescent="0.25">
      <c r="A8229" s="8">
        <v>5909</v>
      </c>
      <c r="B8229" s="9" t="s">
        <v>29590</v>
      </c>
      <c r="C8229" s="9" t="s">
        <v>23182</v>
      </c>
      <c r="D8229" s="10" t="s">
        <v>29591</v>
      </c>
      <c r="E8229" s="11"/>
      <c r="F8229" s="9" t="s">
        <v>29592</v>
      </c>
      <c r="G8229" s="12">
        <v>4</v>
      </c>
      <c r="H8229" s="9" t="s">
        <v>126</v>
      </c>
      <c r="I8229" s="9" t="s">
        <v>126</v>
      </c>
      <c r="J8229" s="12">
        <v>1</v>
      </c>
      <c r="K8229" s="13">
        <v>42170</v>
      </c>
      <c r="L8229" s="86">
        <f>(Tabla2[[#This Row],[release_year]]-'VARIANZA Y DES. EST'!$L$11)^2</f>
        <v>491.96116424931824</v>
      </c>
      <c r="M8229" s="12">
        <v>1992</v>
      </c>
      <c r="N8229" s="9" t="s">
        <v>26</v>
      </c>
      <c r="O8229" s="9" t="s">
        <v>23668</v>
      </c>
      <c r="P8229" s="12">
        <v>10</v>
      </c>
      <c r="Q8229" s="12" t="s">
        <v>28</v>
      </c>
      <c r="R8229" s="12"/>
      <c r="S8229" s="12">
        <v>10</v>
      </c>
      <c r="T8229" s="9" t="s">
        <v>24849</v>
      </c>
      <c r="U8229" s="9" t="s">
        <v>23213</v>
      </c>
      <c r="V8229" s="9" t="s">
        <v>24849</v>
      </c>
      <c r="W8229" s="14">
        <v>3</v>
      </c>
    </row>
    <row r="8230" spans="1:23" x14ac:dyDescent="0.25">
      <c r="A8230" s="8">
        <v>5915</v>
      </c>
      <c r="B8230" s="9" t="s">
        <v>29593</v>
      </c>
      <c r="C8230" s="9" t="s">
        <v>23182</v>
      </c>
      <c r="D8230" s="10" t="s">
        <v>29594</v>
      </c>
      <c r="E8230" s="11"/>
      <c r="F8230" s="9"/>
      <c r="G8230" s="12">
        <v>0</v>
      </c>
      <c r="H8230" s="9" t="s">
        <v>231</v>
      </c>
      <c r="I8230" s="9" t="s">
        <v>231</v>
      </c>
      <c r="J8230" s="12">
        <v>1</v>
      </c>
      <c r="K8230" s="13">
        <v>42078</v>
      </c>
      <c r="L8230" s="86">
        <f>(Tabla2[[#This Row],[release_year]]-'VARIANZA Y DES. EST'!$L$11)^2</f>
        <v>10.1136565849629</v>
      </c>
      <c r="M8230" s="12">
        <v>2011</v>
      </c>
      <c r="N8230" s="9" t="s">
        <v>26</v>
      </c>
      <c r="O8230" s="9" t="s">
        <v>23191</v>
      </c>
      <c r="P8230" s="12">
        <v>1</v>
      </c>
      <c r="Q8230" s="12" t="s">
        <v>28</v>
      </c>
      <c r="R8230" s="12"/>
      <c r="S8230" s="12">
        <v>1</v>
      </c>
      <c r="T8230" s="9" t="s">
        <v>23264</v>
      </c>
      <c r="U8230" s="9" t="s">
        <v>23264</v>
      </c>
      <c r="V8230" s="9" t="s">
        <v>23264</v>
      </c>
      <c r="W8230" s="14">
        <v>1</v>
      </c>
    </row>
    <row r="8231" spans="1:23" x14ac:dyDescent="0.25">
      <c r="A8231" s="8">
        <v>5923</v>
      </c>
      <c r="B8231" s="9" t="s">
        <v>29595</v>
      </c>
      <c r="C8231" s="9" t="s">
        <v>23182</v>
      </c>
      <c r="D8231" s="9" t="s">
        <v>29596</v>
      </c>
      <c r="E8231" s="9"/>
      <c r="F8231" s="9" t="s">
        <v>29597</v>
      </c>
      <c r="G8231" s="12">
        <v>7</v>
      </c>
      <c r="H8231" s="9" t="s">
        <v>1608</v>
      </c>
      <c r="I8231" s="9" t="s">
        <v>29598</v>
      </c>
      <c r="J8231" s="12">
        <v>2</v>
      </c>
      <c r="K8231" s="16">
        <v>41964</v>
      </c>
      <c r="L8231" s="86">
        <f>(Tabla2[[#This Row],[release_year]]-'VARIANZA Y DES. EST'!$L$11)^2</f>
        <v>3.2471164275211517E-2</v>
      </c>
      <c r="M8231" s="12">
        <v>2014</v>
      </c>
      <c r="N8231" s="9" t="s">
        <v>76</v>
      </c>
      <c r="O8231" s="9" t="s">
        <v>23255</v>
      </c>
      <c r="P8231" s="12">
        <v>3</v>
      </c>
      <c r="Q8231" s="12" t="s">
        <v>28</v>
      </c>
      <c r="R8231" s="12"/>
      <c r="S8231" s="12">
        <v>3</v>
      </c>
      <c r="T8231" s="9" t="s">
        <v>23320</v>
      </c>
      <c r="U8231" s="9" t="s">
        <v>23193</v>
      </c>
      <c r="V8231" s="9" t="s">
        <v>23320</v>
      </c>
      <c r="W8231" s="14">
        <v>3</v>
      </c>
    </row>
    <row r="8232" spans="1:23" x14ac:dyDescent="0.25">
      <c r="A8232" s="8">
        <v>5924</v>
      </c>
      <c r="B8232" s="9" t="s">
        <v>29599</v>
      </c>
      <c r="C8232" s="9" t="s">
        <v>23182</v>
      </c>
      <c r="D8232" s="10" t="s">
        <v>29600</v>
      </c>
      <c r="E8232" s="11"/>
      <c r="F8232" s="9" t="s">
        <v>29601</v>
      </c>
      <c r="G8232" s="12">
        <v>1</v>
      </c>
      <c r="H8232" s="9" t="s">
        <v>160</v>
      </c>
      <c r="I8232" s="9" t="s">
        <v>160</v>
      </c>
      <c r="J8232" s="12">
        <v>1</v>
      </c>
      <c r="K8232" s="16">
        <v>41962</v>
      </c>
      <c r="L8232" s="86">
        <f>(Tabla2[[#This Row],[release_year]]-'VARIANZA Y DES. EST'!$L$11)^2</f>
        <v>261.79879340794287</v>
      </c>
      <c r="M8232" s="12">
        <v>1998</v>
      </c>
      <c r="N8232" s="9" t="s">
        <v>55</v>
      </c>
      <c r="O8232" s="9" t="s">
        <v>23243</v>
      </c>
      <c r="P8232" s="12">
        <v>5</v>
      </c>
      <c r="Q8232" s="12" t="s">
        <v>28</v>
      </c>
      <c r="R8232" s="12"/>
      <c r="S8232" s="12">
        <v>5</v>
      </c>
      <c r="T8232" s="9" t="s">
        <v>24733</v>
      </c>
      <c r="U8232" s="9" t="s">
        <v>23264</v>
      </c>
      <c r="V8232" s="9" t="s">
        <v>24733</v>
      </c>
      <c r="W8232" s="14">
        <v>2</v>
      </c>
    </row>
    <row r="8233" spans="1:23" x14ac:dyDescent="0.25">
      <c r="A8233" s="8">
        <v>5934</v>
      </c>
      <c r="B8233" s="9" t="s">
        <v>29602</v>
      </c>
      <c r="C8233" s="9" t="s">
        <v>23182</v>
      </c>
      <c r="D8233" s="9" t="s">
        <v>29603</v>
      </c>
      <c r="E8233" s="9"/>
      <c r="F8233" s="9" t="s">
        <v>29604</v>
      </c>
      <c r="G8233" s="12">
        <v>10</v>
      </c>
      <c r="H8233" s="9" t="s">
        <v>25</v>
      </c>
      <c r="I8233" s="9" t="s">
        <v>29605</v>
      </c>
      <c r="J8233" s="12">
        <v>4</v>
      </c>
      <c r="K8233" s="13">
        <v>41671</v>
      </c>
      <c r="L8233" s="86">
        <f>(Tabla2[[#This Row],[release_year]]-'VARIANZA Y DES. EST'!$L$11)^2</f>
        <v>1.3928663045044412</v>
      </c>
      <c r="M8233" s="12">
        <v>2013</v>
      </c>
      <c r="N8233" s="9" t="s">
        <v>76</v>
      </c>
      <c r="O8233" s="9" t="s">
        <v>23255</v>
      </c>
      <c r="P8233" s="12">
        <v>3</v>
      </c>
      <c r="Q8233" s="12" t="s">
        <v>28</v>
      </c>
      <c r="R8233" s="12"/>
      <c r="S8233" s="12">
        <v>3</v>
      </c>
      <c r="T8233" s="9" t="s">
        <v>23206</v>
      </c>
      <c r="U8233" s="9" t="s">
        <v>23206</v>
      </c>
      <c r="V8233" s="9" t="s">
        <v>23206</v>
      </c>
      <c r="W8233" s="14">
        <v>1</v>
      </c>
    </row>
    <row r="8234" spans="1:23" x14ac:dyDescent="0.25">
      <c r="A8234" s="8">
        <v>5940</v>
      </c>
      <c r="B8234" s="9" t="s">
        <v>29606</v>
      </c>
      <c r="C8234" s="9" t="s">
        <v>23182</v>
      </c>
      <c r="D8234" s="9" t="s">
        <v>29607</v>
      </c>
      <c r="E8234" s="9"/>
      <c r="F8234" s="9" t="s">
        <v>29608</v>
      </c>
      <c r="G8234" s="12">
        <v>8</v>
      </c>
      <c r="H8234" s="9" t="s">
        <v>25</v>
      </c>
      <c r="I8234" s="9" t="s">
        <v>1453</v>
      </c>
      <c r="J8234" s="12">
        <v>2</v>
      </c>
      <c r="K8234" s="13">
        <v>41518</v>
      </c>
      <c r="L8234" s="86">
        <f>(Tabla2[[#This Row],[release_year]]-'VARIANZA Y DES. EST'!$L$11)^2</f>
        <v>51.555237145879822</v>
      </c>
      <c r="M8234" s="12">
        <v>2007</v>
      </c>
      <c r="N8234" s="9" t="s">
        <v>35</v>
      </c>
      <c r="O8234" s="9" t="s">
        <v>23227</v>
      </c>
      <c r="P8234" s="12">
        <v>4</v>
      </c>
      <c r="Q8234" s="12" t="s">
        <v>28</v>
      </c>
      <c r="R8234" s="12"/>
      <c r="S8234" s="12">
        <v>4</v>
      </c>
      <c r="T8234" s="9" t="s">
        <v>23486</v>
      </c>
      <c r="U8234" s="9" t="s">
        <v>23206</v>
      </c>
      <c r="V8234" s="9" t="s">
        <v>23486</v>
      </c>
      <c r="W8234" s="14">
        <v>3</v>
      </c>
    </row>
    <row r="8235" spans="1:23" x14ac:dyDescent="0.25">
      <c r="A8235" s="8">
        <v>5941</v>
      </c>
      <c r="B8235" s="9" t="s">
        <v>29609</v>
      </c>
      <c r="C8235" s="9" t="s">
        <v>23182</v>
      </c>
      <c r="D8235" s="10" t="s">
        <v>29610</v>
      </c>
      <c r="E8235" s="11"/>
      <c r="F8235" s="9" t="s">
        <v>29611</v>
      </c>
      <c r="G8235" s="12">
        <v>10</v>
      </c>
      <c r="H8235" s="9" t="s">
        <v>25</v>
      </c>
      <c r="I8235" s="9" t="s">
        <v>25</v>
      </c>
      <c r="J8235" s="12">
        <v>1</v>
      </c>
      <c r="K8235" s="13">
        <v>41488</v>
      </c>
      <c r="L8235" s="86">
        <f>(Tabla2[[#This Row],[release_year]]-'VARIANZA Y DES. EST'!$L$11)^2</f>
        <v>1.3928663045044412</v>
      </c>
      <c r="M8235" s="12">
        <v>2013</v>
      </c>
      <c r="N8235" s="9" t="s">
        <v>76</v>
      </c>
      <c r="O8235" s="9" t="s">
        <v>23243</v>
      </c>
      <c r="P8235" s="12">
        <v>5</v>
      </c>
      <c r="Q8235" s="12" t="s">
        <v>28</v>
      </c>
      <c r="R8235" s="12"/>
      <c r="S8235" s="12">
        <v>5</v>
      </c>
      <c r="T8235" s="9" t="s">
        <v>24010</v>
      </c>
      <c r="U8235" s="9" t="s">
        <v>23193</v>
      </c>
      <c r="V8235" s="9" t="s">
        <v>24010</v>
      </c>
      <c r="W8235" s="14">
        <v>3</v>
      </c>
    </row>
    <row r="8236" spans="1:23" x14ac:dyDescent="0.25">
      <c r="A8236" s="8">
        <v>5965</v>
      </c>
      <c r="B8236" s="9" t="s">
        <v>29612</v>
      </c>
      <c r="C8236" s="9" t="s">
        <v>23182</v>
      </c>
      <c r="D8236" s="30">
        <v>44601</v>
      </c>
      <c r="E8236" s="9"/>
      <c r="F8236" s="9" t="s">
        <v>27741</v>
      </c>
      <c r="G8236" s="12">
        <v>10</v>
      </c>
      <c r="H8236" s="12"/>
      <c r="I8236" s="9"/>
      <c r="J8236" s="12">
        <v>0</v>
      </c>
      <c r="K8236" s="13">
        <v>43544</v>
      </c>
      <c r="L8236" s="86">
        <f>(Tabla2[[#This Row],[release_year]]-'VARIANZA Y DES. EST'!$L$11)^2</f>
        <v>14.590890603358293</v>
      </c>
      <c r="M8236" s="12">
        <v>2018</v>
      </c>
      <c r="N8236" s="9" t="s">
        <v>35</v>
      </c>
      <c r="O8236" s="9" t="s">
        <v>23191</v>
      </c>
      <c r="P8236" s="12">
        <v>1</v>
      </c>
      <c r="Q8236" s="12" t="s">
        <v>28</v>
      </c>
      <c r="R8236" s="12"/>
      <c r="S8236" s="12">
        <v>1</v>
      </c>
      <c r="T8236" s="9" t="s">
        <v>23281</v>
      </c>
      <c r="U8236" s="9" t="s">
        <v>23187</v>
      </c>
      <c r="V8236" s="9" t="s">
        <v>23281</v>
      </c>
      <c r="W8236" s="14">
        <v>2</v>
      </c>
    </row>
    <row r="8237" spans="1:23" x14ac:dyDescent="0.25">
      <c r="A8237" s="8">
        <v>5975</v>
      </c>
      <c r="B8237" s="9" t="s">
        <v>29613</v>
      </c>
      <c r="C8237" s="9" t="s">
        <v>23182</v>
      </c>
      <c r="D8237" s="10" t="s">
        <v>29614</v>
      </c>
      <c r="E8237" s="11"/>
      <c r="F8237" s="9" t="s">
        <v>29615</v>
      </c>
      <c r="G8237" s="12">
        <v>4</v>
      </c>
      <c r="H8237" s="12"/>
      <c r="I8237" s="9"/>
      <c r="J8237" s="12">
        <v>0</v>
      </c>
      <c r="K8237" s="13">
        <v>43554</v>
      </c>
      <c r="L8237" s="86">
        <f>(Tabla2[[#This Row],[release_year]]-'VARIANZA Y DES. EST'!$L$11)^2</f>
        <v>3.3116808838167522</v>
      </c>
      <c r="M8237" s="12">
        <v>2016</v>
      </c>
      <c r="N8237" s="9" t="s">
        <v>35</v>
      </c>
      <c r="O8237" s="9" t="s">
        <v>23191</v>
      </c>
      <c r="P8237" s="12">
        <v>1</v>
      </c>
      <c r="Q8237" s="12" t="s">
        <v>28</v>
      </c>
      <c r="R8237" s="12"/>
      <c r="S8237" s="12">
        <v>1</v>
      </c>
      <c r="T8237" s="9" t="s">
        <v>23201</v>
      </c>
      <c r="U8237" s="9" t="s">
        <v>23187</v>
      </c>
      <c r="V8237" s="9" t="s">
        <v>23201</v>
      </c>
      <c r="W8237" s="14">
        <v>3</v>
      </c>
    </row>
    <row r="8238" spans="1:23" x14ac:dyDescent="0.25">
      <c r="A8238" s="8">
        <v>5979</v>
      </c>
      <c r="B8238" s="9" t="s">
        <v>29616</v>
      </c>
      <c r="C8238" s="9" t="s">
        <v>23182</v>
      </c>
      <c r="D8238" s="9" t="s">
        <v>29617</v>
      </c>
      <c r="E8238" s="9"/>
      <c r="F8238" s="9" t="s">
        <v>29618</v>
      </c>
      <c r="G8238" s="12">
        <v>10</v>
      </c>
      <c r="H8238" s="9" t="s">
        <v>7034</v>
      </c>
      <c r="I8238" s="9" t="s">
        <v>7034</v>
      </c>
      <c r="J8238" s="12">
        <v>1</v>
      </c>
      <c r="K8238" s="13">
        <v>42752</v>
      </c>
      <c r="L8238" s="86">
        <f>(Tabla2[[#This Row],[release_year]]-'VARIANZA Y DES. EST'!$L$11)^2</f>
        <v>1.3928663045044412</v>
      </c>
      <c r="M8238" s="12">
        <v>2013</v>
      </c>
      <c r="N8238" s="9" t="s">
        <v>76</v>
      </c>
      <c r="O8238" s="9" t="s">
        <v>23191</v>
      </c>
      <c r="P8238" s="12">
        <v>1</v>
      </c>
      <c r="Q8238" s="12" t="s">
        <v>28</v>
      </c>
      <c r="R8238" s="12"/>
      <c r="S8238" s="12">
        <v>1</v>
      </c>
      <c r="T8238" s="9" t="s">
        <v>23445</v>
      </c>
      <c r="U8238" s="9" t="s">
        <v>23193</v>
      </c>
      <c r="V8238" s="9" t="s">
        <v>23445</v>
      </c>
      <c r="W8238" s="14">
        <v>3</v>
      </c>
    </row>
    <row r="8239" spans="1:23" x14ac:dyDescent="0.25">
      <c r="A8239" s="8">
        <v>5985</v>
      </c>
      <c r="B8239" s="9" t="s">
        <v>29619</v>
      </c>
      <c r="C8239" s="9" t="s">
        <v>23182</v>
      </c>
      <c r="D8239" s="10" t="s">
        <v>29620</v>
      </c>
      <c r="E8239" s="11"/>
      <c r="F8239" s="9" t="s">
        <v>29621</v>
      </c>
      <c r="G8239" s="12">
        <v>4</v>
      </c>
      <c r="H8239" s="9" t="s">
        <v>126</v>
      </c>
      <c r="I8239" s="9" t="s">
        <v>126</v>
      </c>
      <c r="J8239" s="12">
        <v>1</v>
      </c>
      <c r="K8239" s="13">
        <v>43770</v>
      </c>
      <c r="L8239" s="86">
        <f>(Tabla2[[#This Row],[release_year]]-'VARIANZA Y DES. EST'!$L$11)^2</f>
        <v>7.9512857435875226</v>
      </c>
      <c r="M8239" s="12">
        <v>2017</v>
      </c>
      <c r="N8239" s="9" t="s">
        <v>35</v>
      </c>
      <c r="O8239" s="9" t="s">
        <v>23191</v>
      </c>
      <c r="P8239" s="12">
        <v>1</v>
      </c>
      <c r="Q8239" s="12" t="s">
        <v>28</v>
      </c>
      <c r="R8239" s="12"/>
      <c r="S8239" s="12">
        <v>1</v>
      </c>
      <c r="T8239" s="9" t="s">
        <v>23627</v>
      </c>
      <c r="U8239" s="9" t="s">
        <v>23213</v>
      </c>
      <c r="V8239" s="9" t="s">
        <v>23627</v>
      </c>
      <c r="W8239" s="14">
        <v>3</v>
      </c>
    </row>
    <row r="8240" spans="1:23" x14ac:dyDescent="0.25">
      <c r="A8240" s="8">
        <v>5987</v>
      </c>
      <c r="B8240" s="9" t="s">
        <v>29622</v>
      </c>
      <c r="C8240" s="9" t="s">
        <v>23182</v>
      </c>
      <c r="D8240" s="10" t="s">
        <v>29623</v>
      </c>
      <c r="E8240" s="11"/>
      <c r="F8240" s="9" t="s">
        <v>29624</v>
      </c>
      <c r="G8240" s="12">
        <v>6</v>
      </c>
      <c r="H8240" s="9" t="s">
        <v>1349</v>
      </c>
      <c r="I8240" s="9" t="s">
        <v>1349</v>
      </c>
      <c r="J8240" s="12">
        <v>1</v>
      </c>
      <c r="K8240" s="13">
        <v>42877</v>
      </c>
      <c r="L8240" s="86">
        <f>(Tabla2[[#This Row],[release_year]]-'VARIANZA Y DES. EST'!$L$11)^2</f>
        <v>3.2471164275211517E-2</v>
      </c>
      <c r="M8240" s="12">
        <v>2014</v>
      </c>
      <c r="N8240" s="9" t="s">
        <v>35</v>
      </c>
      <c r="O8240" s="9" t="s">
        <v>23191</v>
      </c>
      <c r="P8240" s="12">
        <v>1</v>
      </c>
      <c r="Q8240" s="12" t="s">
        <v>28</v>
      </c>
      <c r="R8240" s="12"/>
      <c r="S8240" s="12">
        <v>1</v>
      </c>
      <c r="T8240" s="9" t="s">
        <v>24513</v>
      </c>
      <c r="U8240" s="9" t="s">
        <v>23187</v>
      </c>
      <c r="V8240" s="9" t="s">
        <v>24513</v>
      </c>
      <c r="W8240" s="14">
        <v>3</v>
      </c>
    </row>
    <row r="8241" spans="1:23" x14ac:dyDescent="0.25">
      <c r="A8241" s="8">
        <v>6002</v>
      </c>
      <c r="B8241" s="9" t="s">
        <v>29625</v>
      </c>
      <c r="C8241" s="9" t="s">
        <v>23182</v>
      </c>
      <c r="D8241" s="10" t="s">
        <v>29626</v>
      </c>
      <c r="E8241" s="11"/>
      <c r="F8241" s="9" t="s">
        <v>29627</v>
      </c>
      <c r="G8241" s="12">
        <v>3</v>
      </c>
      <c r="H8241" s="9" t="s">
        <v>518</v>
      </c>
      <c r="I8241" s="9" t="s">
        <v>518</v>
      </c>
      <c r="J8241" s="12">
        <v>1</v>
      </c>
      <c r="K8241" s="13">
        <v>43435</v>
      </c>
      <c r="L8241" s="86">
        <f>(Tabla2[[#This Row],[release_year]]-'VARIANZA Y DES. EST'!$L$11)^2</f>
        <v>14.590890603358293</v>
      </c>
      <c r="M8241" s="12">
        <v>2018</v>
      </c>
      <c r="N8241" s="9" t="s">
        <v>35</v>
      </c>
      <c r="O8241" s="9" t="s">
        <v>23191</v>
      </c>
      <c r="P8241" s="12">
        <v>1</v>
      </c>
      <c r="Q8241" s="12" t="s">
        <v>28</v>
      </c>
      <c r="R8241" s="12"/>
      <c r="S8241" s="12">
        <v>1</v>
      </c>
      <c r="T8241" s="9" t="s">
        <v>23281</v>
      </c>
      <c r="U8241" s="9" t="s">
        <v>23187</v>
      </c>
      <c r="V8241" s="9" t="s">
        <v>23281</v>
      </c>
      <c r="W8241" s="14">
        <v>2</v>
      </c>
    </row>
    <row r="8242" spans="1:23" x14ac:dyDescent="0.25">
      <c r="A8242" s="8">
        <v>6025</v>
      </c>
      <c r="B8242" s="9" t="s">
        <v>29628</v>
      </c>
      <c r="C8242" s="9" t="s">
        <v>23182</v>
      </c>
      <c r="D8242" s="9" t="s">
        <v>29629</v>
      </c>
      <c r="E8242" s="9" t="s">
        <v>29630</v>
      </c>
      <c r="F8242" s="9" t="s">
        <v>29631</v>
      </c>
      <c r="G8242" s="12">
        <v>8</v>
      </c>
      <c r="H8242" s="9" t="s">
        <v>518</v>
      </c>
      <c r="I8242" s="9" t="s">
        <v>518</v>
      </c>
      <c r="J8242" s="12">
        <v>1</v>
      </c>
      <c r="K8242" s="13">
        <v>43676</v>
      </c>
      <c r="L8242" s="86">
        <f>(Tabla2[[#This Row],[release_year]]-'VARIANZA Y DES. EST'!$L$11)^2</f>
        <v>23.230495463129063</v>
      </c>
      <c r="M8242" s="12">
        <v>2019</v>
      </c>
      <c r="N8242" s="9" t="s">
        <v>35</v>
      </c>
      <c r="O8242" s="9" t="s">
        <v>23191</v>
      </c>
      <c r="P8242" s="12">
        <v>1</v>
      </c>
      <c r="Q8242" s="12" t="s">
        <v>28</v>
      </c>
      <c r="R8242" s="12"/>
      <c r="S8242" s="12">
        <v>1</v>
      </c>
      <c r="T8242" s="9" t="s">
        <v>23403</v>
      </c>
      <c r="U8242" s="9" t="s">
        <v>23403</v>
      </c>
      <c r="V8242" s="9" t="s">
        <v>23403</v>
      </c>
      <c r="W8242" s="14">
        <v>1</v>
      </c>
    </row>
    <row r="8243" spans="1:23" x14ac:dyDescent="0.25">
      <c r="A8243" s="8">
        <v>6027</v>
      </c>
      <c r="B8243" s="9" t="s">
        <v>29632</v>
      </c>
      <c r="C8243" s="9" t="s">
        <v>23182</v>
      </c>
      <c r="D8243" s="10" t="s">
        <v>29633</v>
      </c>
      <c r="E8243" s="11"/>
      <c r="F8243" s="9" t="s">
        <v>1495</v>
      </c>
      <c r="G8243" s="12">
        <v>1</v>
      </c>
      <c r="H8243" s="9" t="s">
        <v>25</v>
      </c>
      <c r="I8243" s="9" t="s">
        <v>25</v>
      </c>
      <c r="J8243" s="12">
        <v>1</v>
      </c>
      <c r="K8243" s="13">
        <v>42795</v>
      </c>
      <c r="L8243" s="86">
        <f>(Tabla2[[#This Row],[release_year]]-'VARIANZA Y DES. EST'!$L$11)^2</f>
        <v>3.3116808838167522</v>
      </c>
      <c r="M8243" s="12">
        <v>2016</v>
      </c>
      <c r="N8243" s="9" t="s">
        <v>82</v>
      </c>
      <c r="O8243" s="9" t="s">
        <v>23191</v>
      </c>
      <c r="P8243" s="12">
        <v>1</v>
      </c>
      <c r="Q8243" s="12" t="s">
        <v>28</v>
      </c>
      <c r="R8243" s="12"/>
      <c r="S8243" s="12">
        <v>1</v>
      </c>
      <c r="T8243" s="9" t="s">
        <v>29514</v>
      </c>
      <c r="U8243" s="9" t="s">
        <v>23213</v>
      </c>
      <c r="V8243" s="9" t="s">
        <v>29514</v>
      </c>
      <c r="W8243" s="14">
        <v>3</v>
      </c>
    </row>
    <row r="8244" spans="1:23" x14ac:dyDescent="0.25">
      <c r="A8244" s="8">
        <v>6038</v>
      </c>
      <c r="B8244" s="9" t="s">
        <v>29634</v>
      </c>
      <c r="C8244" s="9" t="s">
        <v>23182</v>
      </c>
      <c r="D8244" s="10" t="s">
        <v>29635</v>
      </c>
      <c r="E8244" s="11"/>
      <c r="F8244" s="9" t="s">
        <v>29636</v>
      </c>
      <c r="G8244" s="12">
        <v>7</v>
      </c>
      <c r="H8244" s="9" t="s">
        <v>4237</v>
      </c>
      <c r="I8244" s="9" t="s">
        <v>4237</v>
      </c>
      <c r="J8244" s="12">
        <v>1</v>
      </c>
      <c r="K8244" s="13">
        <v>42736</v>
      </c>
      <c r="L8244" s="86">
        <f>(Tabla2[[#This Row],[release_year]]-'VARIANZA Y DES. EST'!$L$11)^2</f>
        <v>1.3928663045044412</v>
      </c>
      <c r="M8244" s="12">
        <v>2013</v>
      </c>
      <c r="N8244" s="9" t="s">
        <v>35</v>
      </c>
      <c r="O8244" s="9" t="s">
        <v>23191</v>
      </c>
      <c r="P8244" s="12">
        <v>1</v>
      </c>
      <c r="Q8244" s="12" t="s">
        <v>28</v>
      </c>
      <c r="R8244" s="12"/>
      <c r="S8244" s="12">
        <v>1</v>
      </c>
      <c r="T8244" s="9" t="s">
        <v>23558</v>
      </c>
      <c r="U8244" s="9" t="s">
        <v>23187</v>
      </c>
      <c r="V8244" s="9" t="s">
        <v>23558</v>
      </c>
      <c r="W8244" s="14">
        <v>3</v>
      </c>
    </row>
    <row r="8245" spans="1:23" x14ac:dyDescent="0.25">
      <c r="A8245" s="8">
        <v>6045</v>
      </c>
      <c r="B8245" s="9" t="s">
        <v>29637</v>
      </c>
      <c r="C8245" s="9" t="s">
        <v>23182</v>
      </c>
      <c r="D8245" s="10" t="s">
        <v>29638</v>
      </c>
      <c r="E8245" s="11"/>
      <c r="F8245" s="9" t="s">
        <v>29639</v>
      </c>
      <c r="G8245" s="12">
        <v>7</v>
      </c>
      <c r="H8245" s="9" t="s">
        <v>1349</v>
      </c>
      <c r="I8245" s="9" t="s">
        <v>1349</v>
      </c>
      <c r="J8245" s="12">
        <v>1</v>
      </c>
      <c r="K8245" s="13">
        <v>43536</v>
      </c>
      <c r="L8245" s="86">
        <f>(Tabla2[[#This Row],[release_year]]-'VARIANZA Y DES. EST'!$L$11)^2</f>
        <v>17.47405172519213</v>
      </c>
      <c r="M8245" s="12">
        <v>2010</v>
      </c>
      <c r="N8245" s="9" t="s">
        <v>35</v>
      </c>
      <c r="O8245" s="9" t="s">
        <v>23191</v>
      </c>
      <c r="P8245" s="12">
        <v>1</v>
      </c>
      <c r="Q8245" s="12" t="s">
        <v>28</v>
      </c>
      <c r="R8245" s="12"/>
      <c r="S8245" s="12">
        <v>1</v>
      </c>
      <c r="T8245" s="9" t="s">
        <v>24391</v>
      </c>
      <c r="U8245" s="9" t="s">
        <v>23193</v>
      </c>
      <c r="V8245" s="9" t="s">
        <v>24391</v>
      </c>
      <c r="W8245" s="14">
        <v>3</v>
      </c>
    </row>
    <row r="8246" spans="1:23" x14ac:dyDescent="0.25">
      <c r="A8246" s="8">
        <v>6067</v>
      </c>
      <c r="B8246" s="9" t="s">
        <v>29640</v>
      </c>
      <c r="C8246" s="9" t="s">
        <v>23182</v>
      </c>
      <c r="D8246" s="10" t="s">
        <v>29641</v>
      </c>
      <c r="E8246" s="11"/>
      <c r="F8246" s="9" t="s">
        <v>29642</v>
      </c>
      <c r="G8246" s="12">
        <v>9</v>
      </c>
      <c r="H8246" s="9" t="s">
        <v>126</v>
      </c>
      <c r="I8246" s="9" t="s">
        <v>126</v>
      </c>
      <c r="J8246" s="12">
        <v>1</v>
      </c>
      <c r="K8246" s="9"/>
      <c r="L8246" s="87">
        <f>(Tabla2[[#This Row],[release_year]]-'VARIANZA Y DES. EST'!$L$11)^2</f>
        <v>1.3928663045044412</v>
      </c>
      <c r="M8246" s="12">
        <v>2013</v>
      </c>
      <c r="N8246" s="9" t="s">
        <v>76</v>
      </c>
      <c r="O8246" s="9" t="s">
        <v>23185</v>
      </c>
      <c r="P8246" s="12">
        <v>2</v>
      </c>
      <c r="Q8246" s="12" t="s">
        <v>28</v>
      </c>
      <c r="R8246" s="12"/>
      <c r="S8246" s="12">
        <v>2</v>
      </c>
      <c r="T8246" s="9" t="s">
        <v>29643</v>
      </c>
      <c r="U8246" s="9" t="s">
        <v>23213</v>
      </c>
      <c r="V8246" s="9" t="s">
        <v>29643</v>
      </c>
      <c r="W8246" s="14">
        <v>3</v>
      </c>
    </row>
    <row r="8247" spans="1:23" x14ac:dyDescent="0.25">
      <c r="A8247" s="8">
        <v>6068</v>
      </c>
      <c r="B8247" s="9" t="s">
        <v>29644</v>
      </c>
      <c r="C8247" s="9" t="s">
        <v>23182</v>
      </c>
      <c r="D8247" s="10" t="s">
        <v>29645</v>
      </c>
      <c r="E8247" s="11"/>
      <c r="F8247" s="9" t="s">
        <v>29646</v>
      </c>
      <c r="G8247" s="12">
        <v>17</v>
      </c>
      <c r="H8247" s="9" t="s">
        <v>25</v>
      </c>
      <c r="I8247" s="9" t="s">
        <v>25</v>
      </c>
      <c r="J8247" s="12">
        <v>1</v>
      </c>
      <c r="K8247" s="16">
        <v>43084</v>
      </c>
      <c r="L8247" s="86">
        <f>(Tabla2[[#This Row],[release_year]]-'VARIANZA Y DES. EST'!$L$11)^2</f>
        <v>0.67207602404598188</v>
      </c>
      <c r="M8247" s="12">
        <v>2015</v>
      </c>
      <c r="N8247" s="9" t="s">
        <v>35</v>
      </c>
      <c r="O8247" s="9" t="s">
        <v>23191</v>
      </c>
      <c r="P8247" s="12">
        <v>1</v>
      </c>
      <c r="Q8247" s="12" t="s">
        <v>28</v>
      </c>
      <c r="R8247" s="12"/>
      <c r="S8247" s="12">
        <v>1</v>
      </c>
      <c r="T8247" s="9" t="s">
        <v>23206</v>
      </c>
      <c r="U8247" s="9" t="s">
        <v>23206</v>
      </c>
      <c r="V8247" s="9" t="s">
        <v>23206</v>
      </c>
      <c r="W8247" s="14">
        <v>1</v>
      </c>
    </row>
    <row r="8248" spans="1:23" x14ac:dyDescent="0.25">
      <c r="A8248" s="8">
        <v>6080</v>
      </c>
      <c r="B8248" s="9" t="s">
        <v>29647</v>
      </c>
      <c r="C8248" s="9" t="s">
        <v>23182</v>
      </c>
      <c r="D8248" s="9" t="s">
        <v>29648</v>
      </c>
      <c r="E8248" s="9" t="s">
        <v>29649</v>
      </c>
      <c r="F8248" s="9" t="s">
        <v>29650</v>
      </c>
      <c r="G8248" s="12">
        <v>3</v>
      </c>
      <c r="H8248" s="9" t="s">
        <v>1349</v>
      </c>
      <c r="I8248" s="9" t="s">
        <v>1349</v>
      </c>
      <c r="J8248" s="12">
        <v>1</v>
      </c>
      <c r="K8248" s="13">
        <v>42951</v>
      </c>
      <c r="L8248" s="86">
        <f>(Tabla2[[#This Row],[release_year]]-'VARIANZA Y DES. EST'!$L$11)^2</f>
        <v>7.9512857435875226</v>
      </c>
      <c r="M8248" s="12">
        <v>2017</v>
      </c>
      <c r="N8248" s="9" t="s">
        <v>82</v>
      </c>
      <c r="O8248" s="9" t="s">
        <v>23185</v>
      </c>
      <c r="P8248" s="12">
        <v>2</v>
      </c>
      <c r="Q8248" s="12" t="s">
        <v>28</v>
      </c>
      <c r="R8248" s="12"/>
      <c r="S8248" s="12">
        <v>2</v>
      </c>
      <c r="T8248" s="9" t="s">
        <v>24475</v>
      </c>
      <c r="U8248" s="9" t="s">
        <v>23187</v>
      </c>
      <c r="V8248" s="9" t="s">
        <v>24475</v>
      </c>
      <c r="W8248" s="14">
        <v>3</v>
      </c>
    </row>
    <row r="8249" spans="1:23" x14ac:dyDescent="0.25">
      <c r="A8249" s="8">
        <v>6090</v>
      </c>
      <c r="B8249" s="9" t="s">
        <v>29651</v>
      </c>
      <c r="C8249" s="9" t="s">
        <v>23182</v>
      </c>
      <c r="D8249" s="10" t="s">
        <v>29652</v>
      </c>
      <c r="E8249" s="11"/>
      <c r="F8249" s="9" t="s">
        <v>29653</v>
      </c>
      <c r="G8249" s="12">
        <v>3</v>
      </c>
      <c r="H8249" s="9" t="s">
        <v>25</v>
      </c>
      <c r="I8249" s="9" t="s">
        <v>25</v>
      </c>
      <c r="J8249" s="12">
        <v>1</v>
      </c>
      <c r="K8249" s="13">
        <v>43373</v>
      </c>
      <c r="L8249" s="86">
        <f>(Tabla2[[#This Row],[release_year]]-'VARIANZA Y DES. EST'!$L$11)^2</f>
        <v>14.590890603358293</v>
      </c>
      <c r="M8249" s="12">
        <v>2018</v>
      </c>
      <c r="N8249" s="9" t="s">
        <v>35</v>
      </c>
      <c r="O8249" s="9" t="s">
        <v>23191</v>
      </c>
      <c r="P8249" s="12">
        <v>1</v>
      </c>
      <c r="Q8249" s="12" t="s">
        <v>28</v>
      </c>
      <c r="R8249" s="12"/>
      <c r="S8249" s="12">
        <v>1</v>
      </c>
      <c r="T8249" s="9" t="s">
        <v>23229</v>
      </c>
      <c r="U8249" s="9" t="s">
        <v>23229</v>
      </c>
      <c r="V8249" s="9" t="s">
        <v>23229</v>
      </c>
      <c r="W8249" s="14">
        <v>1</v>
      </c>
    </row>
    <row r="8250" spans="1:23" x14ac:dyDescent="0.25">
      <c r="A8250" s="8">
        <v>6095</v>
      </c>
      <c r="B8250" s="9" t="s">
        <v>29654</v>
      </c>
      <c r="C8250" s="9" t="s">
        <v>23182</v>
      </c>
      <c r="D8250" s="9" t="s">
        <v>29655</v>
      </c>
      <c r="E8250" s="9"/>
      <c r="F8250" s="9" t="s">
        <v>1017</v>
      </c>
      <c r="G8250" s="12">
        <v>1</v>
      </c>
      <c r="H8250" s="9" t="s">
        <v>126</v>
      </c>
      <c r="I8250" s="9" t="s">
        <v>126</v>
      </c>
      <c r="J8250" s="12">
        <v>1</v>
      </c>
      <c r="K8250" s="13">
        <v>42488</v>
      </c>
      <c r="L8250" s="86">
        <f>(Tabla2[[#This Row],[release_year]]-'VARIANZA Y DES. EST'!$L$11)^2</f>
        <v>1.3928663045044412</v>
      </c>
      <c r="M8250" s="12">
        <v>2013</v>
      </c>
      <c r="N8250" s="9" t="s">
        <v>82</v>
      </c>
      <c r="O8250" s="9" t="s">
        <v>23191</v>
      </c>
      <c r="P8250" s="12">
        <v>1</v>
      </c>
      <c r="Q8250" s="12" t="s">
        <v>28</v>
      </c>
      <c r="R8250" s="12"/>
      <c r="S8250" s="12">
        <v>1</v>
      </c>
      <c r="T8250" s="9" t="s">
        <v>23309</v>
      </c>
      <c r="U8250" s="9" t="s">
        <v>23213</v>
      </c>
      <c r="V8250" s="9" t="s">
        <v>23309</v>
      </c>
      <c r="W8250" s="14">
        <v>3</v>
      </c>
    </row>
    <row r="8251" spans="1:23" x14ac:dyDescent="0.25">
      <c r="A8251" s="8">
        <v>6101</v>
      </c>
      <c r="B8251" s="9" t="s">
        <v>29656</v>
      </c>
      <c r="C8251" s="9" t="s">
        <v>23182</v>
      </c>
      <c r="D8251" s="10" t="s">
        <v>29657</v>
      </c>
      <c r="E8251" s="11"/>
      <c r="F8251" s="9" t="s">
        <v>29658</v>
      </c>
      <c r="G8251" s="12">
        <v>1</v>
      </c>
      <c r="H8251" s="9" t="s">
        <v>126</v>
      </c>
      <c r="I8251" s="9" t="s">
        <v>126</v>
      </c>
      <c r="J8251" s="12">
        <v>1</v>
      </c>
      <c r="K8251" s="13">
        <v>43658</v>
      </c>
      <c r="L8251" s="86">
        <f>(Tabla2[[#This Row],[release_year]]-'VARIANZA Y DES. EST'!$L$11)^2</f>
        <v>7.9512857435875226</v>
      </c>
      <c r="M8251" s="12">
        <v>2017</v>
      </c>
      <c r="N8251" s="9" t="s">
        <v>76</v>
      </c>
      <c r="O8251" s="9" t="s">
        <v>23191</v>
      </c>
      <c r="P8251" s="12">
        <v>1</v>
      </c>
      <c r="Q8251" s="12" t="s">
        <v>28</v>
      </c>
      <c r="R8251" s="12"/>
      <c r="S8251" s="12">
        <v>1</v>
      </c>
      <c r="T8251" s="9" t="s">
        <v>25492</v>
      </c>
      <c r="U8251" s="9" t="s">
        <v>23213</v>
      </c>
      <c r="V8251" s="9" t="s">
        <v>25492</v>
      </c>
      <c r="W8251" s="14">
        <v>3</v>
      </c>
    </row>
    <row r="8252" spans="1:23" x14ac:dyDescent="0.25">
      <c r="A8252" s="8">
        <v>6102</v>
      </c>
      <c r="B8252" s="9" t="s">
        <v>29659</v>
      </c>
      <c r="C8252" s="9" t="s">
        <v>23182</v>
      </c>
      <c r="D8252" s="10" t="s">
        <v>29660</v>
      </c>
      <c r="E8252" s="11"/>
      <c r="F8252" s="9" t="s">
        <v>29661</v>
      </c>
      <c r="G8252" s="12">
        <v>4</v>
      </c>
      <c r="H8252" s="12"/>
      <c r="I8252" s="9"/>
      <c r="J8252" s="12">
        <v>0</v>
      </c>
      <c r="K8252" s="13">
        <v>42961</v>
      </c>
      <c r="L8252" s="86">
        <f>(Tabla2[[#This Row],[release_year]]-'VARIANZA Y DES. EST'!$L$11)^2</f>
        <v>17.47405172519213</v>
      </c>
      <c r="M8252" s="12">
        <v>2010</v>
      </c>
      <c r="N8252" s="9" t="s">
        <v>76</v>
      </c>
      <c r="O8252" s="9" t="s">
        <v>23185</v>
      </c>
      <c r="P8252" s="12">
        <v>2</v>
      </c>
      <c r="Q8252" s="12" t="s">
        <v>28</v>
      </c>
      <c r="R8252" s="12"/>
      <c r="S8252" s="12">
        <v>2</v>
      </c>
      <c r="T8252" s="9" t="s">
        <v>23558</v>
      </c>
      <c r="U8252" s="9" t="s">
        <v>23187</v>
      </c>
      <c r="V8252" s="9" t="s">
        <v>23558</v>
      </c>
      <c r="W8252" s="14">
        <v>3</v>
      </c>
    </row>
    <row r="8253" spans="1:23" x14ac:dyDescent="0.25">
      <c r="A8253" s="8">
        <v>6103</v>
      </c>
      <c r="B8253" s="9" t="s">
        <v>29662</v>
      </c>
      <c r="C8253" s="9" t="s">
        <v>23182</v>
      </c>
      <c r="D8253" s="10" t="s">
        <v>29663</v>
      </c>
      <c r="E8253" s="11"/>
      <c r="F8253" s="9" t="s">
        <v>29664</v>
      </c>
      <c r="G8253" s="12">
        <v>8</v>
      </c>
      <c r="H8253" s="9" t="s">
        <v>518</v>
      </c>
      <c r="I8253" s="9" t="s">
        <v>518</v>
      </c>
      <c r="J8253" s="12">
        <v>1</v>
      </c>
      <c r="K8253" s="13">
        <v>42840</v>
      </c>
      <c r="L8253" s="86">
        <f>(Tabla2[[#This Row],[release_year]]-'VARIANZA Y DES. EST'!$L$11)^2</f>
        <v>0.67207602404598188</v>
      </c>
      <c r="M8253" s="12">
        <v>2015</v>
      </c>
      <c r="N8253" s="9" t="s">
        <v>35</v>
      </c>
      <c r="O8253" s="9" t="s">
        <v>23191</v>
      </c>
      <c r="P8253" s="12">
        <v>1</v>
      </c>
      <c r="Q8253" s="12" t="s">
        <v>28</v>
      </c>
      <c r="R8253" s="12"/>
      <c r="S8253" s="12">
        <v>1</v>
      </c>
      <c r="T8253" s="9" t="s">
        <v>23192</v>
      </c>
      <c r="U8253" s="9" t="s">
        <v>23193</v>
      </c>
      <c r="V8253" s="9" t="s">
        <v>23192</v>
      </c>
      <c r="W8253" s="14">
        <v>3</v>
      </c>
    </row>
    <row r="8254" spans="1:23" x14ac:dyDescent="0.25">
      <c r="A8254" s="8">
        <v>6106</v>
      </c>
      <c r="B8254" s="9" t="s">
        <v>29665</v>
      </c>
      <c r="C8254" s="9" t="s">
        <v>23182</v>
      </c>
      <c r="D8254" s="10" t="s">
        <v>29666</v>
      </c>
      <c r="E8254" s="11"/>
      <c r="F8254" s="9" t="s">
        <v>29667</v>
      </c>
      <c r="G8254" s="12">
        <v>1</v>
      </c>
      <c r="H8254" s="9" t="s">
        <v>126</v>
      </c>
      <c r="I8254" s="9" t="s">
        <v>126</v>
      </c>
      <c r="J8254" s="12">
        <v>1</v>
      </c>
      <c r="K8254" s="13">
        <v>43658</v>
      </c>
      <c r="L8254" s="86">
        <f>(Tabla2[[#This Row],[release_year]]-'VARIANZA Y DES. EST'!$L$11)^2</f>
        <v>3.2471164275211517E-2</v>
      </c>
      <c r="M8254" s="12">
        <v>2014</v>
      </c>
      <c r="N8254" s="9" t="s">
        <v>82</v>
      </c>
      <c r="O8254" s="9" t="s">
        <v>23191</v>
      </c>
      <c r="P8254" s="12">
        <v>1</v>
      </c>
      <c r="Q8254" s="12" t="s">
        <v>28</v>
      </c>
      <c r="R8254" s="12"/>
      <c r="S8254" s="12">
        <v>1</v>
      </c>
      <c r="T8254" s="9" t="s">
        <v>23309</v>
      </c>
      <c r="U8254" s="9" t="s">
        <v>23213</v>
      </c>
      <c r="V8254" s="9" t="s">
        <v>23309</v>
      </c>
      <c r="W8254" s="14">
        <v>3</v>
      </c>
    </row>
    <row r="8255" spans="1:23" x14ac:dyDescent="0.25">
      <c r="A8255" s="8">
        <v>6127</v>
      </c>
      <c r="B8255" s="9" t="s">
        <v>29668</v>
      </c>
      <c r="C8255" s="9" t="s">
        <v>23182</v>
      </c>
      <c r="D8255" s="9" t="s">
        <v>29669</v>
      </c>
      <c r="E8255" s="9"/>
      <c r="F8255" s="9" t="s">
        <v>29670</v>
      </c>
      <c r="G8255" s="12">
        <v>3</v>
      </c>
      <c r="H8255" s="9" t="s">
        <v>126</v>
      </c>
      <c r="I8255" s="9" t="s">
        <v>126</v>
      </c>
      <c r="J8255" s="12">
        <v>1</v>
      </c>
      <c r="K8255" s="13">
        <v>43976</v>
      </c>
      <c r="L8255" s="86">
        <f>(Tabla2[[#This Row],[release_year]]-'VARIANZA Y DES. EST'!$L$11)^2</f>
        <v>3.2471164275211517E-2</v>
      </c>
      <c r="M8255" s="12">
        <v>2014</v>
      </c>
      <c r="N8255" s="9" t="s">
        <v>26</v>
      </c>
      <c r="O8255" s="9" t="s">
        <v>23243</v>
      </c>
      <c r="P8255" s="12">
        <v>5</v>
      </c>
      <c r="Q8255" s="12" t="s">
        <v>28</v>
      </c>
      <c r="R8255" s="12"/>
      <c r="S8255" s="12">
        <v>5</v>
      </c>
      <c r="T8255" s="9" t="s">
        <v>23264</v>
      </c>
      <c r="U8255" s="9" t="s">
        <v>23264</v>
      </c>
      <c r="V8255" s="9" t="s">
        <v>23264</v>
      </c>
      <c r="W8255" s="14">
        <v>1</v>
      </c>
    </row>
    <row r="8256" spans="1:23" x14ac:dyDescent="0.25">
      <c r="A8256" s="8">
        <v>6133</v>
      </c>
      <c r="B8256" s="9" t="s">
        <v>29671</v>
      </c>
      <c r="C8256" s="9" t="s">
        <v>23182</v>
      </c>
      <c r="D8256" s="10" t="s">
        <v>29672</v>
      </c>
      <c r="E8256" s="11"/>
      <c r="F8256" s="9" t="s">
        <v>29673</v>
      </c>
      <c r="G8256" s="12">
        <v>1</v>
      </c>
      <c r="H8256" s="9" t="s">
        <v>25</v>
      </c>
      <c r="I8256" s="9" t="s">
        <v>25</v>
      </c>
      <c r="J8256" s="12">
        <v>1</v>
      </c>
      <c r="K8256" s="13">
        <v>43723</v>
      </c>
      <c r="L8256" s="86">
        <f>(Tabla2[[#This Row],[release_year]]-'VARIANZA Y DES. EST'!$L$11)^2</f>
        <v>3.2471164275211517E-2</v>
      </c>
      <c r="M8256" s="12">
        <v>2014</v>
      </c>
      <c r="N8256" s="9" t="s">
        <v>35</v>
      </c>
      <c r="O8256" s="9" t="s">
        <v>23191</v>
      </c>
      <c r="P8256" s="12">
        <v>1</v>
      </c>
      <c r="Q8256" s="12" t="s">
        <v>28</v>
      </c>
      <c r="R8256" s="12"/>
      <c r="S8256" s="12">
        <v>1</v>
      </c>
      <c r="T8256" s="9" t="s">
        <v>23197</v>
      </c>
      <c r="U8256" s="9" t="s">
        <v>23197</v>
      </c>
      <c r="V8256" s="9" t="s">
        <v>23197</v>
      </c>
      <c r="W8256" s="14">
        <v>1</v>
      </c>
    </row>
    <row r="8257" spans="1:23" x14ac:dyDescent="0.25">
      <c r="A8257" s="8">
        <v>6138</v>
      </c>
      <c r="B8257" s="9" t="s">
        <v>29674</v>
      </c>
      <c r="C8257" s="9" t="s">
        <v>23182</v>
      </c>
      <c r="D8257" s="10" t="s">
        <v>29675</v>
      </c>
      <c r="E8257" s="11"/>
      <c r="F8257" s="9" t="s">
        <v>29676</v>
      </c>
      <c r="G8257" s="12">
        <v>13</v>
      </c>
      <c r="H8257" s="9" t="s">
        <v>25</v>
      </c>
      <c r="I8257" s="9" t="s">
        <v>25</v>
      </c>
      <c r="J8257" s="12">
        <v>1</v>
      </c>
      <c r="K8257" s="13">
        <v>42885</v>
      </c>
      <c r="L8257" s="86">
        <f>(Tabla2[[#This Row],[release_year]]-'VARIANZA Y DES. EST'!$L$11)^2</f>
        <v>7.9512857435875226</v>
      </c>
      <c r="M8257" s="12">
        <v>2017</v>
      </c>
      <c r="N8257" s="9" t="s">
        <v>76</v>
      </c>
      <c r="O8257" s="9" t="s">
        <v>23255</v>
      </c>
      <c r="P8257" s="12">
        <v>3</v>
      </c>
      <c r="Q8257" s="12" t="s">
        <v>28</v>
      </c>
      <c r="R8257" s="12"/>
      <c r="S8257" s="12">
        <v>3</v>
      </c>
      <c r="T8257" s="9" t="s">
        <v>23986</v>
      </c>
      <c r="U8257" s="9" t="s">
        <v>23193</v>
      </c>
      <c r="V8257" s="9" t="s">
        <v>23986</v>
      </c>
      <c r="W8257" s="14">
        <v>2</v>
      </c>
    </row>
    <row r="8258" spans="1:23" x14ac:dyDescent="0.25">
      <c r="A8258" s="8">
        <v>6140</v>
      </c>
      <c r="B8258" s="9" t="s">
        <v>29677</v>
      </c>
      <c r="C8258" s="9" t="s">
        <v>23182</v>
      </c>
      <c r="D8258" s="9" t="s">
        <v>29678</v>
      </c>
      <c r="E8258" s="10" t="s">
        <v>29679</v>
      </c>
      <c r="F8258" s="11"/>
      <c r="G8258" s="12">
        <v>0</v>
      </c>
      <c r="H8258" s="9" t="s">
        <v>25</v>
      </c>
      <c r="I8258" s="9" t="s">
        <v>25</v>
      </c>
      <c r="J8258" s="12">
        <v>1</v>
      </c>
      <c r="K8258" s="13">
        <v>43587</v>
      </c>
      <c r="L8258" s="86">
        <f>(Tabla2[[#This Row],[release_year]]-'VARIANZA Y DES. EST'!$L$11)^2</f>
        <v>14.590890603358293</v>
      </c>
      <c r="M8258" s="12">
        <v>2018</v>
      </c>
      <c r="N8258" s="9" t="s">
        <v>82</v>
      </c>
      <c r="O8258" s="9" t="s">
        <v>23191</v>
      </c>
      <c r="P8258" s="12">
        <v>1</v>
      </c>
      <c r="Q8258" s="12" t="s">
        <v>28</v>
      </c>
      <c r="R8258" s="12"/>
      <c r="S8258" s="12">
        <v>1</v>
      </c>
      <c r="T8258" s="9" t="s">
        <v>23197</v>
      </c>
      <c r="U8258" s="9" t="s">
        <v>23197</v>
      </c>
      <c r="V8258" s="9" t="s">
        <v>23197</v>
      </c>
      <c r="W8258" s="14">
        <v>1</v>
      </c>
    </row>
    <row r="8259" spans="1:23" x14ac:dyDescent="0.25">
      <c r="A8259" s="8">
        <v>6147</v>
      </c>
      <c r="B8259" s="9" t="s">
        <v>29680</v>
      </c>
      <c r="C8259" s="9" t="s">
        <v>23182</v>
      </c>
      <c r="D8259" s="10" t="s">
        <v>29681</v>
      </c>
      <c r="E8259" s="11"/>
      <c r="F8259" s="9" t="s">
        <v>29682</v>
      </c>
      <c r="G8259" s="12">
        <v>11</v>
      </c>
      <c r="H8259" s="9" t="s">
        <v>25</v>
      </c>
      <c r="I8259" s="9" t="s">
        <v>25</v>
      </c>
      <c r="J8259" s="12">
        <v>1</v>
      </c>
      <c r="K8259" s="13">
        <v>42465</v>
      </c>
      <c r="L8259" s="86">
        <f>(Tabla2[[#This Row],[release_year]]-'VARIANZA Y DES. EST'!$L$11)^2</f>
        <v>0.67207602404598188</v>
      </c>
      <c r="M8259" s="12">
        <v>2015</v>
      </c>
      <c r="N8259" s="9" t="s">
        <v>35</v>
      </c>
      <c r="O8259" s="9" t="s">
        <v>23191</v>
      </c>
      <c r="P8259" s="12">
        <v>1</v>
      </c>
      <c r="Q8259" s="12" t="s">
        <v>28</v>
      </c>
      <c r="R8259" s="12"/>
      <c r="S8259" s="12">
        <v>1</v>
      </c>
      <c r="T8259" s="9" t="s">
        <v>24377</v>
      </c>
      <c r="U8259" s="9" t="s">
        <v>23206</v>
      </c>
      <c r="V8259" s="9" t="s">
        <v>24377</v>
      </c>
      <c r="W8259" s="14">
        <v>2</v>
      </c>
    </row>
    <row r="8260" spans="1:23" x14ac:dyDescent="0.25">
      <c r="A8260" s="8">
        <v>6157</v>
      </c>
      <c r="B8260" s="9" t="s">
        <v>29683</v>
      </c>
      <c r="C8260" s="9" t="s">
        <v>23182</v>
      </c>
      <c r="D8260" s="10" t="s">
        <v>29684</v>
      </c>
      <c r="E8260" s="11"/>
      <c r="F8260" s="9" t="s">
        <v>29685</v>
      </c>
      <c r="G8260" s="12">
        <v>7</v>
      </c>
      <c r="H8260" s="9" t="s">
        <v>4237</v>
      </c>
      <c r="I8260" s="9" t="s">
        <v>4237</v>
      </c>
      <c r="J8260" s="12">
        <v>1</v>
      </c>
      <c r="K8260" s="13">
        <v>42736</v>
      </c>
      <c r="L8260" s="86">
        <f>(Tabla2[[#This Row],[release_year]]-'VARIANZA Y DES. EST'!$L$11)^2</f>
        <v>4.7532614447336705</v>
      </c>
      <c r="M8260" s="12">
        <v>2012</v>
      </c>
      <c r="N8260" s="9" t="s">
        <v>35</v>
      </c>
      <c r="O8260" s="9" t="s">
        <v>23191</v>
      </c>
      <c r="P8260" s="12">
        <v>1</v>
      </c>
      <c r="Q8260" s="12" t="s">
        <v>28</v>
      </c>
      <c r="R8260" s="12"/>
      <c r="S8260" s="12">
        <v>1</v>
      </c>
      <c r="T8260" s="9" t="s">
        <v>23558</v>
      </c>
      <c r="U8260" s="9" t="s">
        <v>23187</v>
      </c>
      <c r="V8260" s="9" t="s">
        <v>23558</v>
      </c>
      <c r="W8260" s="14">
        <v>3</v>
      </c>
    </row>
    <row r="8261" spans="1:23" x14ac:dyDescent="0.25">
      <c r="A8261" s="8">
        <v>6162</v>
      </c>
      <c r="B8261" s="9" t="s">
        <v>29686</v>
      </c>
      <c r="C8261" s="9" t="s">
        <v>23182</v>
      </c>
      <c r="D8261" s="10" t="s">
        <v>29687</v>
      </c>
      <c r="E8261" s="11"/>
      <c r="F8261" s="9" t="s">
        <v>29688</v>
      </c>
      <c r="G8261" s="12">
        <v>1</v>
      </c>
      <c r="H8261" s="9" t="s">
        <v>25</v>
      </c>
      <c r="I8261" s="9" t="s">
        <v>25</v>
      </c>
      <c r="J8261" s="12">
        <v>1</v>
      </c>
      <c r="K8261" s="13">
        <v>43725</v>
      </c>
      <c r="L8261" s="86">
        <f>(Tabla2[[#This Row],[release_year]]-'VARIANZA Y DES. EST'!$L$11)^2</f>
        <v>14.590890603358293</v>
      </c>
      <c r="M8261" s="12">
        <v>2018</v>
      </c>
      <c r="N8261" s="9" t="s">
        <v>35</v>
      </c>
      <c r="O8261" s="9" t="s">
        <v>23191</v>
      </c>
      <c r="P8261" s="12">
        <v>1</v>
      </c>
      <c r="Q8261" s="12" t="s">
        <v>28</v>
      </c>
      <c r="R8261" s="12"/>
      <c r="S8261" s="12">
        <v>1</v>
      </c>
      <c r="T8261" s="9" t="s">
        <v>23356</v>
      </c>
      <c r="U8261" s="9" t="s">
        <v>23197</v>
      </c>
      <c r="V8261" s="9" t="s">
        <v>23356</v>
      </c>
      <c r="W8261" s="14">
        <v>2</v>
      </c>
    </row>
    <row r="8262" spans="1:23" x14ac:dyDescent="0.25">
      <c r="A8262" s="8">
        <v>6167</v>
      </c>
      <c r="B8262" s="9" t="s">
        <v>29689</v>
      </c>
      <c r="C8262" s="9" t="s">
        <v>23182</v>
      </c>
      <c r="D8262" s="10" t="s">
        <v>29690</v>
      </c>
      <c r="E8262" s="11"/>
      <c r="F8262" s="18"/>
      <c r="G8262" s="12">
        <v>0</v>
      </c>
      <c r="H8262" s="9" t="s">
        <v>518</v>
      </c>
      <c r="I8262" s="9" t="s">
        <v>518</v>
      </c>
      <c r="J8262" s="12">
        <v>1</v>
      </c>
      <c r="K8262" s="16">
        <v>43449</v>
      </c>
      <c r="L8262" s="86">
        <f>(Tabla2[[#This Row],[release_year]]-'VARIANZA Y DES. EST'!$L$11)^2</f>
        <v>14.590890603358293</v>
      </c>
      <c r="M8262" s="12">
        <v>2018</v>
      </c>
      <c r="N8262" s="9" t="s">
        <v>35</v>
      </c>
      <c r="O8262" s="9" t="s">
        <v>23191</v>
      </c>
      <c r="P8262" s="12">
        <v>1</v>
      </c>
      <c r="Q8262" s="12" t="s">
        <v>28</v>
      </c>
      <c r="R8262" s="12"/>
      <c r="S8262" s="12">
        <v>1</v>
      </c>
      <c r="T8262" s="9" t="s">
        <v>29691</v>
      </c>
      <c r="U8262" s="9" t="s">
        <v>23187</v>
      </c>
      <c r="V8262" s="9" t="s">
        <v>29691</v>
      </c>
      <c r="W8262" s="14">
        <v>3</v>
      </c>
    </row>
    <row r="8263" spans="1:23" x14ac:dyDescent="0.25">
      <c r="A8263" s="8">
        <v>6168</v>
      </c>
      <c r="B8263" s="9" t="s">
        <v>29692</v>
      </c>
      <c r="C8263" s="9" t="s">
        <v>23182</v>
      </c>
      <c r="D8263" s="10" t="s">
        <v>29693</v>
      </c>
      <c r="E8263" s="11"/>
      <c r="F8263" s="9" t="s">
        <v>29694</v>
      </c>
      <c r="G8263" s="12">
        <v>2</v>
      </c>
      <c r="H8263" s="9" t="s">
        <v>518</v>
      </c>
      <c r="I8263" s="9" t="s">
        <v>518</v>
      </c>
      <c r="J8263" s="12">
        <v>1</v>
      </c>
      <c r="K8263" s="13">
        <v>43221</v>
      </c>
      <c r="L8263" s="86">
        <f>(Tabla2[[#This Row],[release_year]]-'VARIANZA Y DES. EST'!$L$11)^2</f>
        <v>14.590890603358293</v>
      </c>
      <c r="M8263" s="12">
        <v>2018</v>
      </c>
      <c r="N8263" s="9" t="s">
        <v>35</v>
      </c>
      <c r="O8263" s="9" t="s">
        <v>23191</v>
      </c>
      <c r="P8263" s="12">
        <v>1</v>
      </c>
      <c r="Q8263" s="12" t="s">
        <v>28</v>
      </c>
      <c r="R8263" s="12"/>
      <c r="S8263" s="12">
        <v>1</v>
      </c>
      <c r="T8263" s="9" t="s">
        <v>25006</v>
      </c>
      <c r="U8263" s="9" t="s">
        <v>23187</v>
      </c>
      <c r="V8263" s="9" t="s">
        <v>25006</v>
      </c>
      <c r="W8263" s="14">
        <v>3</v>
      </c>
    </row>
    <row r="8264" spans="1:23" x14ac:dyDescent="0.25">
      <c r="A8264" s="8">
        <v>6175</v>
      </c>
      <c r="B8264" s="9" t="s">
        <v>29695</v>
      </c>
      <c r="C8264" s="9" t="s">
        <v>23182</v>
      </c>
      <c r="D8264" s="10" t="s">
        <v>29696</v>
      </c>
      <c r="E8264" s="11"/>
      <c r="F8264" s="18" t="s">
        <v>29697</v>
      </c>
      <c r="G8264" s="12">
        <v>1</v>
      </c>
      <c r="H8264" s="9" t="s">
        <v>25</v>
      </c>
      <c r="I8264" s="9" t="s">
        <v>25</v>
      </c>
      <c r="J8264" s="12">
        <v>1</v>
      </c>
      <c r="K8264" s="9"/>
      <c r="L8264" s="87">
        <f>(Tabla2[[#This Row],[release_year]]-'VARIANZA Y DES. EST'!$L$11)^2</f>
        <v>14.590890603358293</v>
      </c>
      <c r="M8264" s="12">
        <v>2018</v>
      </c>
      <c r="N8264" s="9" t="s">
        <v>82</v>
      </c>
      <c r="O8264" s="9" t="s">
        <v>23243</v>
      </c>
      <c r="P8264" s="12">
        <v>5</v>
      </c>
      <c r="Q8264" s="12" t="s">
        <v>28</v>
      </c>
      <c r="R8264" s="12"/>
      <c r="S8264" s="12">
        <v>5</v>
      </c>
      <c r="T8264" s="9" t="s">
        <v>23197</v>
      </c>
      <c r="U8264" s="9" t="s">
        <v>23197</v>
      </c>
      <c r="V8264" s="9" t="s">
        <v>23197</v>
      </c>
      <c r="W8264" s="14">
        <v>1</v>
      </c>
    </row>
    <row r="8265" spans="1:23" x14ac:dyDescent="0.25">
      <c r="A8265" s="8">
        <v>6178</v>
      </c>
      <c r="B8265" s="9" t="s">
        <v>29698</v>
      </c>
      <c r="C8265" s="9" t="s">
        <v>23182</v>
      </c>
      <c r="D8265" s="10" t="s">
        <v>29699</v>
      </c>
      <c r="E8265" s="19"/>
      <c r="F8265" s="11"/>
      <c r="G8265" s="12">
        <v>0</v>
      </c>
      <c r="H8265" s="9" t="s">
        <v>34</v>
      </c>
      <c r="I8265" s="9" t="s">
        <v>34</v>
      </c>
      <c r="J8265" s="12">
        <v>1</v>
      </c>
      <c r="K8265" s="16">
        <v>43457</v>
      </c>
      <c r="L8265" s="86">
        <f>(Tabla2[[#This Row],[release_year]]-'VARIANZA Y DES. EST'!$L$11)^2</f>
        <v>4.7532614447336705</v>
      </c>
      <c r="M8265" s="12">
        <v>2012</v>
      </c>
      <c r="N8265" s="9" t="s">
        <v>110</v>
      </c>
      <c r="O8265" s="9" t="s">
        <v>23185</v>
      </c>
      <c r="P8265" s="12">
        <v>2</v>
      </c>
      <c r="Q8265" s="12" t="s">
        <v>28</v>
      </c>
      <c r="R8265" s="12"/>
      <c r="S8265" s="12">
        <v>2</v>
      </c>
      <c r="T8265" s="9" t="s">
        <v>23326</v>
      </c>
      <c r="U8265" s="9" t="s">
        <v>23316</v>
      </c>
      <c r="V8265" s="9" t="s">
        <v>23326</v>
      </c>
      <c r="W8265" s="14">
        <v>2</v>
      </c>
    </row>
    <row r="8266" spans="1:23" x14ac:dyDescent="0.25">
      <c r="A8266" s="8">
        <v>6195</v>
      </c>
      <c r="B8266" s="9" t="s">
        <v>29700</v>
      </c>
      <c r="C8266" s="9" t="s">
        <v>23182</v>
      </c>
      <c r="D8266" s="10" t="s">
        <v>29701</v>
      </c>
      <c r="E8266" s="11"/>
      <c r="F8266" s="9" t="s">
        <v>29702</v>
      </c>
      <c r="G8266" s="12">
        <v>8</v>
      </c>
      <c r="H8266" s="9" t="s">
        <v>160</v>
      </c>
      <c r="I8266" s="9" t="s">
        <v>29703</v>
      </c>
      <c r="J8266" s="12">
        <v>2</v>
      </c>
      <c r="K8266" s="13">
        <v>43070</v>
      </c>
      <c r="L8266" s="86">
        <f>(Tabla2[[#This Row],[release_year]]-'VARIANZA Y DES. EST'!$L$11)^2</f>
        <v>3.3116808838167522</v>
      </c>
      <c r="M8266" s="12">
        <v>2016</v>
      </c>
      <c r="N8266" s="9" t="s">
        <v>110</v>
      </c>
      <c r="O8266" s="9" t="s">
        <v>23191</v>
      </c>
      <c r="P8266" s="12">
        <v>1</v>
      </c>
      <c r="Q8266" s="12" t="s">
        <v>28</v>
      </c>
      <c r="R8266" s="12"/>
      <c r="S8266" s="12">
        <v>1</v>
      </c>
      <c r="T8266" s="9" t="s">
        <v>28552</v>
      </c>
      <c r="U8266" s="9" t="s">
        <v>23193</v>
      </c>
      <c r="V8266" s="9" t="s">
        <v>28552</v>
      </c>
      <c r="W8266" s="14">
        <v>3</v>
      </c>
    </row>
    <row r="8267" spans="1:23" x14ac:dyDescent="0.25">
      <c r="A8267" s="8">
        <v>6199</v>
      </c>
      <c r="B8267" s="9" t="s">
        <v>29704</v>
      </c>
      <c r="C8267" s="9" t="s">
        <v>23182</v>
      </c>
      <c r="D8267" s="10" t="s">
        <v>29705</v>
      </c>
      <c r="E8267" s="11"/>
      <c r="F8267" s="9"/>
      <c r="G8267" s="12">
        <v>0</v>
      </c>
      <c r="H8267" s="9" t="s">
        <v>279</v>
      </c>
      <c r="I8267" s="9" t="s">
        <v>279</v>
      </c>
      <c r="J8267" s="12">
        <v>1</v>
      </c>
      <c r="K8267" s="13">
        <v>42948</v>
      </c>
      <c r="L8267" s="86">
        <f>(Tabla2[[#This Row],[release_year]]-'VARIANZA Y DES. EST'!$L$11)^2</f>
        <v>3.3116808838167522</v>
      </c>
      <c r="M8267" s="12">
        <v>2016</v>
      </c>
      <c r="N8267" s="9" t="s">
        <v>76</v>
      </c>
      <c r="O8267" s="9" t="s">
        <v>23191</v>
      </c>
      <c r="P8267" s="12">
        <v>1</v>
      </c>
      <c r="Q8267" s="12" t="s">
        <v>28</v>
      </c>
      <c r="R8267" s="12"/>
      <c r="S8267" s="12">
        <v>1</v>
      </c>
      <c r="T8267" s="9" t="s">
        <v>23248</v>
      </c>
      <c r="U8267" s="9" t="s">
        <v>23197</v>
      </c>
      <c r="V8267" s="9" t="s">
        <v>23248</v>
      </c>
      <c r="W8267" s="14">
        <v>3</v>
      </c>
    </row>
    <row r="8268" spans="1:23" x14ac:dyDescent="0.25">
      <c r="A8268" s="8">
        <v>6214</v>
      </c>
      <c r="B8268" s="9" t="s">
        <v>29706</v>
      </c>
      <c r="C8268" s="9" t="s">
        <v>23182</v>
      </c>
      <c r="D8268" s="10" t="s">
        <v>29707</v>
      </c>
      <c r="E8268" s="11"/>
      <c r="F8268" s="9" t="s">
        <v>29708</v>
      </c>
      <c r="G8268" s="12">
        <v>12</v>
      </c>
      <c r="H8268" s="9" t="s">
        <v>126</v>
      </c>
      <c r="I8268" s="9" t="s">
        <v>126</v>
      </c>
      <c r="J8268" s="12">
        <v>1</v>
      </c>
      <c r="K8268" s="16">
        <v>43449</v>
      </c>
      <c r="L8268" s="86">
        <f>(Tabla2[[#This Row],[release_year]]-'VARIANZA Y DES. EST'!$L$11)^2</f>
        <v>3.2471164275211517E-2</v>
      </c>
      <c r="M8268" s="12">
        <v>2014</v>
      </c>
      <c r="N8268" s="9" t="s">
        <v>76</v>
      </c>
      <c r="O8268" s="9" t="s">
        <v>23255</v>
      </c>
      <c r="P8268" s="12">
        <v>3</v>
      </c>
      <c r="Q8268" s="12" t="s">
        <v>28</v>
      </c>
      <c r="R8268" s="12"/>
      <c r="S8268" s="12">
        <v>3</v>
      </c>
      <c r="T8268" s="9" t="s">
        <v>27989</v>
      </c>
      <c r="U8268" s="9" t="s">
        <v>23213</v>
      </c>
      <c r="V8268" s="9" t="s">
        <v>27989</v>
      </c>
      <c r="W8268" s="14">
        <v>2</v>
      </c>
    </row>
    <row r="8269" spans="1:23" x14ac:dyDescent="0.25">
      <c r="A8269" s="8">
        <v>6217</v>
      </c>
      <c r="B8269" s="9" t="s">
        <v>29709</v>
      </c>
      <c r="C8269" s="9" t="s">
        <v>23182</v>
      </c>
      <c r="D8269" s="10" t="s">
        <v>29710</v>
      </c>
      <c r="E8269" s="11"/>
      <c r="F8269" s="9" t="s">
        <v>29711</v>
      </c>
      <c r="G8269" s="12">
        <v>6</v>
      </c>
      <c r="H8269" s="9" t="s">
        <v>518</v>
      </c>
      <c r="I8269" s="9" t="s">
        <v>518</v>
      </c>
      <c r="J8269" s="12">
        <v>1</v>
      </c>
      <c r="K8269" s="13">
        <v>42826</v>
      </c>
      <c r="L8269" s="86">
        <f>(Tabla2[[#This Row],[release_year]]-'VARIANZA Y DES. EST'!$L$11)^2</f>
        <v>1.3928663045044412</v>
      </c>
      <c r="M8269" s="12">
        <v>2013</v>
      </c>
      <c r="N8269" s="9" t="s">
        <v>35</v>
      </c>
      <c r="O8269" s="9" t="s">
        <v>23191</v>
      </c>
      <c r="P8269" s="12">
        <v>1</v>
      </c>
      <c r="Q8269" s="12" t="s">
        <v>28</v>
      </c>
      <c r="R8269" s="12"/>
      <c r="S8269" s="12">
        <v>1</v>
      </c>
      <c r="T8269" s="9" t="s">
        <v>23281</v>
      </c>
      <c r="U8269" s="9" t="s">
        <v>23187</v>
      </c>
      <c r="V8269" s="9" t="s">
        <v>23281</v>
      </c>
      <c r="W8269" s="14">
        <v>2</v>
      </c>
    </row>
    <row r="8270" spans="1:23" x14ac:dyDescent="0.25">
      <c r="A8270" s="8">
        <v>6220</v>
      </c>
      <c r="B8270" s="9" t="s">
        <v>29712</v>
      </c>
      <c r="C8270" s="9" t="s">
        <v>23182</v>
      </c>
      <c r="D8270" s="9" t="s">
        <v>29713</v>
      </c>
      <c r="E8270" s="9"/>
      <c r="F8270" s="9" t="s">
        <v>29714</v>
      </c>
      <c r="G8270" s="12">
        <v>21</v>
      </c>
      <c r="H8270" s="9" t="s">
        <v>1786</v>
      </c>
      <c r="I8270" s="9" t="s">
        <v>1786</v>
      </c>
      <c r="J8270" s="12">
        <v>1</v>
      </c>
      <c r="K8270" s="13">
        <v>42826</v>
      </c>
      <c r="L8270" s="86">
        <f>(Tabla2[[#This Row],[release_year]]-'VARIANZA Y DES. EST'!$L$11)^2</f>
        <v>3.3116808838167522</v>
      </c>
      <c r="M8270" s="12">
        <v>2016</v>
      </c>
      <c r="N8270" s="9" t="s">
        <v>76</v>
      </c>
      <c r="O8270" s="9" t="s">
        <v>23191</v>
      </c>
      <c r="P8270" s="12">
        <v>1</v>
      </c>
      <c r="Q8270" s="12" t="s">
        <v>28</v>
      </c>
      <c r="R8270" s="12"/>
      <c r="S8270" s="12">
        <v>1</v>
      </c>
      <c r="T8270" s="9" t="s">
        <v>23438</v>
      </c>
      <c r="U8270" s="9" t="s">
        <v>23187</v>
      </c>
      <c r="V8270" s="9" t="s">
        <v>23438</v>
      </c>
      <c r="W8270" s="14">
        <v>3</v>
      </c>
    </row>
    <row r="8271" spans="1:23" x14ac:dyDescent="0.25">
      <c r="A8271" s="8">
        <v>6229</v>
      </c>
      <c r="B8271" s="9" t="s">
        <v>29715</v>
      </c>
      <c r="C8271" s="9" t="s">
        <v>23182</v>
      </c>
      <c r="D8271" s="10" t="s">
        <v>29716</v>
      </c>
      <c r="E8271" s="11"/>
      <c r="F8271" s="9" t="s">
        <v>29717</v>
      </c>
      <c r="G8271" s="12">
        <v>6</v>
      </c>
      <c r="H8271" s="12"/>
      <c r="I8271" s="9"/>
      <c r="J8271" s="12">
        <v>0</v>
      </c>
      <c r="K8271" s="13">
        <v>43255</v>
      </c>
      <c r="L8271" s="86">
        <f>(Tabla2[[#This Row],[release_year]]-'VARIANZA Y DES. EST'!$L$11)^2</f>
        <v>3.3116808838167522</v>
      </c>
      <c r="M8271" s="12">
        <v>2016</v>
      </c>
      <c r="N8271" s="9" t="s">
        <v>76</v>
      </c>
      <c r="O8271" s="9" t="s">
        <v>23191</v>
      </c>
      <c r="P8271" s="12">
        <v>1</v>
      </c>
      <c r="Q8271" s="12" t="s">
        <v>28</v>
      </c>
      <c r="R8271" s="12"/>
      <c r="S8271" s="12">
        <v>1</v>
      </c>
      <c r="T8271" s="9" t="s">
        <v>23201</v>
      </c>
      <c r="U8271" s="9" t="s">
        <v>23187</v>
      </c>
      <c r="V8271" s="9" t="s">
        <v>23201</v>
      </c>
      <c r="W8271" s="14">
        <v>3</v>
      </c>
    </row>
    <row r="8272" spans="1:23" x14ac:dyDescent="0.25">
      <c r="A8272" s="8">
        <v>6250</v>
      </c>
      <c r="B8272" s="9" t="s">
        <v>29718</v>
      </c>
      <c r="C8272" s="9" t="s">
        <v>23182</v>
      </c>
      <c r="D8272" s="9" t="s">
        <v>29719</v>
      </c>
      <c r="E8272" s="18"/>
      <c r="F8272" s="9" t="s">
        <v>29720</v>
      </c>
      <c r="G8272" s="12">
        <v>4</v>
      </c>
      <c r="H8272" s="9" t="s">
        <v>890</v>
      </c>
      <c r="I8272" s="9" t="s">
        <v>890</v>
      </c>
      <c r="J8272" s="12">
        <v>1</v>
      </c>
      <c r="K8272" s="16">
        <v>43100</v>
      </c>
      <c r="L8272" s="86">
        <f>(Tabla2[[#This Row],[release_year]]-'VARIANZA Y DES. EST'!$L$11)^2</f>
        <v>3.3116808838167522</v>
      </c>
      <c r="M8272" s="12">
        <v>2016</v>
      </c>
      <c r="N8272" s="9" t="s">
        <v>26</v>
      </c>
      <c r="O8272" s="9" t="s">
        <v>23191</v>
      </c>
      <c r="P8272" s="12">
        <v>1</v>
      </c>
      <c r="Q8272" s="12" t="s">
        <v>28</v>
      </c>
      <c r="R8272" s="12"/>
      <c r="S8272" s="12">
        <v>1</v>
      </c>
      <c r="T8272" s="9" t="s">
        <v>23264</v>
      </c>
      <c r="U8272" s="9" t="s">
        <v>23264</v>
      </c>
      <c r="V8272" s="9" t="s">
        <v>23264</v>
      </c>
      <c r="W8272" s="14">
        <v>1</v>
      </c>
    </row>
    <row r="8273" spans="1:23" x14ac:dyDescent="0.25">
      <c r="A8273" s="8">
        <v>6251</v>
      </c>
      <c r="B8273" s="9" t="s">
        <v>29721</v>
      </c>
      <c r="C8273" s="9" t="s">
        <v>23182</v>
      </c>
      <c r="D8273" s="9" t="s">
        <v>29722</v>
      </c>
      <c r="E8273" s="9"/>
      <c r="F8273" s="9" t="s">
        <v>29723</v>
      </c>
      <c r="G8273" s="12">
        <v>8</v>
      </c>
      <c r="H8273" s="9" t="s">
        <v>25</v>
      </c>
      <c r="I8273" s="9" t="s">
        <v>25</v>
      </c>
      <c r="J8273" s="12">
        <v>1</v>
      </c>
      <c r="K8273" s="13">
        <v>43151</v>
      </c>
      <c r="L8273" s="86">
        <f>(Tabla2[[#This Row],[release_year]]-'VARIANZA Y DES. EST'!$L$11)^2</f>
        <v>7.9512857435875226</v>
      </c>
      <c r="M8273" s="12">
        <v>2017</v>
      </c>
      <c r="N8273" s="9" t="s">
        <v>76</v>
      </c>
      <c r="O8273" s="9" t="s">
        <v>23243</v>
      </c>
      <c r="P8273" s="12">
        <v>5</v>
      </c>
      <c r="Q8273" s="12" t="s">
        <v>28</v>
      </c>
      <c r="R8273" s="12"/>
      <c r="S8273" s="12">
        <v>5</v>
      </c>
      <c r="T8273" s="9" t="s">
        <v>29724</v>
      </c>
      <c r="U8273" s="9" t="s">
        <v>23193</v>
      </c>
      <c r="V8273" s="9" t="s">
        <v>29724</v>
      </c>
      <c r="W8273" s="14">
        <v>3</v>
      </c>
    </row>
    <row r="8274" spans="1:23" x14ac:dyDescent="0.25">
      <c r="A8274" s="8">
        <v>6253</v>
      </c>
      <c r="B8274" s="9" t="s">
        <v>29725</v>
      </c>
      <c r="C8274" s="9" t="s">
        <v>23182</v>
      </c>
      <c r="D8274" s="9" t="s">
        <v>29726</v>
      </c>
      <c r="E8274" s="9"/>
      <c r="F8274" s="9" t="s">
        <v>29727</v>
      </c>
      <c r="G8274" s="12">
        <v>9</v>
      </c>
      <c r="H8274" s="9" t="s">
        <v>25</v>
      </c>
      <c r="I8274" s="9" t="s">
        <v>25</v>
      </c>
      <c r="J8274" s="12">
        <v>1</v>
      </c>
      <c r="K8274" s="16">
        <v>42369</v>
      </c>
      <c r="L8274" s="86">
        <f>(Tabla2[[#This Row],[release_year]]-'VARIANZA Y DES. EST'!$L$11)^2</f>
        <v>0.67207602404598188</v>
      </c>
      <c r="M8274" s="12">
        <v>2015</v>
      </c>
      <c r="N8274" s="9" t="s">
        <v>35</v>
      </c>
      <c r="O8274" s="9" t="s">
        <v>23191</v>
      </c>
      <c r="P8274" s="12">
        <v>1</v>
      </c>
      <c r="Q8274" s="12" t="s">
        <v>28</v>
      </c>
      <c r="R8274" s="12"/>
      <c r="S8274" s="12">
        <v>1</v>
      </c>
      <c r="T8274" s="9" t="s">
        <v>23320</v>
      </c>
      <c r="U8274" s="9" t="s">
        <v>23193</v>
      </c>
      <c r="V8274" s="9" t="s">
        <v>23320</v>
      </c>
      <c r="W8274" s="14">
        <v>3</v>
      </c>
    </row>
    <row r="8275" spans="1:23" x14ac:dyDescent="0.25">
      <c r="A8275" s="8">
        <v>6254</v>
      </c>
      <c r="B8275" s="9" t="s">
        <v>29728</v>
      </c>
      <c r="C8275" s="9" t="s">
        <v>23182</v>
      </c>
      <c r="D8275" s="10" t="s">
        <v>29729</v>
      </c>
      <c r="E8275" s="11"/>
      <c r="F8275" s="9"/>
      <c r="G8275" s="12">
        <v>0</v>
      </c>
      <c r="H8275" s="9" t="s">
        <v>126</v>
      </c>
      <c r="I8275" s="9" t="s">
        <v>126</v>
      </c>
      <c r="J8275" s="12">
        <v>1</v>
      </c>
      <c r="K8275" s="13">
        <v>42583</v>
      </c>
      <c r="L8275" s="86">
        <f>(Tabla2[[#This Row],[release_year]]-'VARIANZA Y DES. EST'!$L$11)^2</f>
        <v>3.3116808838167522</v>
      </c>
      <c r="M8275" s="12">
        <v>2016</v>
      </c>
      <c r="N8275" s="9" t="s">
        <v>82</v>
      </c>
      <c r="O8275" s="9" t="s">
        <v>23191</v>
      </c>
      <c r="P8275" s="12">
        <v>1</v>
      </c>
      <c r="Q8275" s="12" t="s">
        <v>28</v>
      </c>
      <c r="R8275" s="12"/>
      <c r="S8275" s="12">
        <v>1</v>
      </c>
      <c r="T8275" s="9" t="s">
        <v>29730</v>
      </c>
      <c r="U8275" s="9" t="s">
        <v>23213</v>
      </c>
      <c r="V8275" s="9" t="s">
        <v>29730</v>
      </c>
      <c r="W8275" s="14">
        <v>3</v>
      </c>
    </row>
    <row r="8276" spans="1:23" x14ac:dyDescent="0.25">
      <c r="A8276" s="8">
        <v>6259</v>
      </c>
      <c r="B8276" s="9" t="s">
        <v>29731</v>
      </c>
      <c r="C8276" s="9" t="s">
        <v>23182</v>
      </c>
      <c r="D8276" s="10" t="s">
        <v>29732</v>
      </c>
      <c r="E8276" s="11"/>
      <c r="F8276" s="9" t="s">
        <v>29733</v>
      </c>
      <c r="G8276" s="12">
        <v>2</v>
      </c>
      <c r="H8276" s="9" t="s">
        <v>3676</v>
      </c>
      <c r="I8276" s="9" t="s">
        <v>3676</v>
      </c>
      <c r="J8276" s="12">
        <v>1</v>
      </c>
      <c r="K8276" s="13">
        <v>43341</v>
      </c>
      <c r="L8276" s="86">
        <f>(Tabla2[[#This Row],[release_year]]-'VARIANZA Y DES. EST'!$L$11)^2</f>
        <v>14.590890603358293</v>
      </c>
      <c r="M8276" s="12">
        <v>2018</v>
      </c>
      <c r="N8276" s="9" t="s">
        <v>26</v>
      </c>
      <c r="O8276" s="9" t="s">
        <v>23191</v>
      </c>
      <c r="P8276" s="12">
        <v>1</v>
      </c>
      <c r="Q8276" s="12" t="s">
        <v>28</v>
      </c>
      <c r="R8276" s="12"/>
      <c r="S8276" s="12">
        <v>1</v>
      </c>
      <c r="T8276" s="9" t="s">
        <v>23264</v>
      </c>
      <c r="U8276" s="9" t="s">
        <v>23264</v>
      </c>
      <c r="V8276" s="9" t="s">
        <v>23264</v>
      </c>
      <c r="W8276" s="14">
        <v>1</v>
      </c>
    </row>
    <row r="8277" spans="1:23" x14ac:dyDescent="0.25">
      <c r="A8277" s="8">
        <v>6263</v>
      </c>
      <c r="B8277" s="9" t="s">
        <v>29734</v>
      </c>
      <c r="C8277" s="9" t="s">
        <v>23182</v>
      </c>
      <c r="D8277" s="10" t="s">
        <v>29735</v>
      </c>
      <c r="E8277" s="11"/>
      <c r="F8277" s="9" t="s">
        <v>29736</v>
      </c>
      <c r="G8277" s="12">
        <v>5</v>
      </c>
      <c r="H8277" s="9" t="s">
        <v>160</v>
      </c>
      <c r="I8277" s="9" t="s">
        <v>160</v>
      </c>
      <c r="J8277" s="12">
        <v>1</v>
      </c>
      <c r="K8277" s="13">
        <v>43497</v>
      </c>
      <c r="L8277" s="86">
        <f>(Tabla2[[#This Row],[release_year]]-'VARIANZA Y DES. EST'!$L$11)^2</f>
        <v>17.47405172519213</v>
      </c>
      <c r="M8277" s="12">
        <v>2010</v>
      </c>
      <c r="N8277" s="9" t="s">
        <v>82</v>
      </c>
      <c r="O8277" s="9" t="s">
        <v>23191</v>
      </c>
      <c r="P8277" s="12">
        <v>1</v>
      </c>
      <c r="Q8277" s="12" t="s">
        <v>28</v>
      </c>
      <c r="R8277" s="12"/>
      <c r="S8277" s="12">
        <v>1</v>
      </c>
      <c r="T8277" s="9" t="s">
        <v>23197</v>
      </c>
      <c r="U8277" s="9" t="s">
        <v>23197</v>
      </c>
      <c r="V8277" s="9" t="s">
        <v>23197</v>
      </c>
      <c r="W8277" s="14">
        <v>1</v>
      </c>
    </row>
    <row r="8278" spans="1:23" x14ac:dyDescent="0.25">
      <c r="A8278" s="8">
        <v>6264</v>
      </c>
      <c r="B8278" s="9" t="s">
        <v>29737</v>
      </c>
      <c r="C8278" s="9" t="s">
        <v>23182</v>
      </c>
      <c r="D8278" s="10" t="s">
        <v>29738</v>
      </c>
      <c r="E8278" s="11"/>
      <c r="F8278" s="9" t="s">
        <v>29739</v>
      </c>
      <c r="G8278" s="12">
        <v>10</v>
      </c>
      <c r="H8278" s="9" t="s">
        <v>1349</v>
      </c>
      <c r="I8278" s="9" t="s">
        <v>1349</v>
      </c>
      <c r="J8278" s="12">
        <v>1</v>
      </c>
      <c r="K8278" s="13">
        <v>42877</v>
      </c>
      <c r="L8278" s="86">
        <f>(Tabla2[[#This Row],[release_year]]-'VARIANZA Y DES. EST'!$L$11)^2</f>
        <v>0.67207602404598188</v>
      </c>
      <c r="M8278" s="12">
        <v>2015</v>
      </c>
      <c r="N8278" s="9" t="s">
        <v>35</v>
      </c>
      <c r="O8278" s="9" t="s">
        <v>23191</v>
      </c>
      <c r="P8278" s="12">
        <v>1</v>
      </c>
      <c r="Q8278" s="12" t="s">
        <v>28</v>
      </c>
      <c r="R8278" s="12"/>
      <c r="S8278" s="12">
        <v>1</v>
      </c>
      <c r="T8278" s="9" t="s">
        <v>24513</v>
      </c>
      <c r="U8278" s="9" t="s">
        <v>23187</v>
      </c>
      <c r="V8278" s="9" t="s">
        <v>24513</v>
      </c>
      <c r="W8278" s="14">
        <v>3</v>
      </c>
    </row>
    <row r="8279" spans="1:23" x14ac:dyDescent="0.25">
      <c r="A8279" s="8">
        <v>6265</v>
      </c>
      <c r="B8279" s="9" t="s">
        <v>29740</v>
      </c>
      <c r="C8279" s="9" t="s">
        <v>23182</v>
      </c>
      <c r="D8279" s="10" t="s">
        <v>29741</v>
      </c>
      <c r="E8279" s="11"/>
      <c r="F8279" s="18" t="s">
        <v>29742</v>
      </c>
      <c r="G8279" s="12">
        <v>7</v>
      </c>
      <c r="H8279" s="9" t="s">
        <v>160</v>
      </c>
      <c r="I8279" s="9" t="s">
        <v>160</v>
      </c>
      <c r="J8279" s="12">
        <v>1</v>
      </c>
      <c r="K8279" s="13">
        <v>42632</v>
      </c>
      <c r="L8279" s="86">
        <f>(Tabla2[[#This Row],[release_year]]-'VARIANZA Y DES. EST'!$L$11)^2</f>
        <v>3.3116808838167522</v>
      </c>
      <c r="M8279" s="12">
        <v>2016</v>
      </c>
      <c r="N8279" s="9" t="s">
        <v>35</v>
      </c>
      <c r="O8279" s="9" t="s">
        <v>23227</v>
      </c>
      <c r="P8279" s="12">
        <v>4</v>
      </c>
      <c r="Q8279" s="12" t="s">
        <v>28</v>
      </c>
      <c r="R8279" s="12"/>
      <c r="S8279" s="12">
        <v>4</v>
      </c>
      <c r="T8279" s="9" t="s">
        <v>26586</v>
      </c>
      <c r="U8279" s="9" t="s">
        <v>23193</v>
      </c>
      <c r="V8279" s="9" t="s">
        <v>26586</v>
      </c>
      <c r="W8279" s="14">
        <v>3</v>
      </c>
    </row>
    <row r="8280" spans="1:23" x14ac:dyDescent="0.25">
      <c r="A8280" s="8">
        <v>6266</v>
      </c>
      <c r="B8280" s="9" t="s">
        <v>29743</v>
      </c>
      <c r="C8280" s="9" t="s">
        <v>23182</v>
      </c>
      <c r="D8280" s="10" t="s">
        <v>29744</v>
      </c>
      <c r="E8280" s="11"/>
      <c r="F8280" s="9" t="s">
        <v>29745</v>
      </c>
      <c r="G8280" s="12">
        <v>25</v>
      </c>
      <c r="H8280" s="12"/>
      <c r="I8280" s="9"/>
      <c r="J8280" s="12">
        <v>0</v>
      </c>
      <c r="K8280" s="13">
        <v>43578</v>
      </c>
      <c r="L8280" s="86">
        <f>(Tabla2[[#This Row],[release_year]]-'VARIANZA Y DES. EST'!$L$11)^2</f>
        <v>3.3116808838167522</v>
      </c>
      <c r="M8280" s="12">
        <v>2016</v>
      </c>
      <c r="N8280" s="9" t="s">
        <v>76</v>
      </c>
      <c r="O8280" s="9" t="s">
        <v>23185</v>
      </c>
      <c r="P8280" s="12">
        <v>2</v>
      </c>
      <c r="Q8280" s="12" t="s">
        <v>28</v>
      </c>
      <c r="R8280" s="12"/>
      <c r="S8280" s="12">
        <v>2</v>
      </c>
      <c r="T8280" s="9" t="s">
        <v>23201</v>
      </c>
      <c r="U8280" s="9" t="s">
        <v>23187</v>
      </c>
      <c r="V8280" s="9" t="s">
        <v>23201</v>
      </c>
      <c r="W8280" s="14">
        <v>3</v>
      </c>
    </row>
    <row r="8281" spans="1:23" x14ac:dyDescent="0.25">
      <c r="A8281" s="8">
        <v>6276</v>
      </c>
      <c r="B8281" s="9" t="s">
        <v>29746</v>
      </c>
      <c r="C8281" s="9" t="s">
        <v>23182</v>
      </c>
      <c r="D8281" s="10" t="s">
        <v>29747</v>
      </c>
      <c r="E8281" s="11"/>
      <c r="F8281" s="9" t="s">
        <v>29748</v>
      </c>
      <c r="G8281" s="12">
        <v>10</v>
      </c>
      <c r="H8281" s="12"/>
      <c r="I8281" s="9"/>
      <c r="J8281" s="12">
        <v>0</v>
      </c>
      <c r="K8281" s="13">
        <v>43357</v>
      </c>
      <c r="L8281" s="86">
        <f>(Tabla2[[#This Row],[release_year]]-'VARIANZA Y DES. EST'!$L$11)^2</f>
        <v>0.67207602404598188</v>
      </c>
      <c r="M8281" s="12">
        <v>2015</v>
      </c>
      <c r="N8281" s="9" t="s">
        <v>76</v>
      </c>
      <c r="O8281" s="9" t="s">
        <v>23191</v>
      </c>
      <c r="P8281" s="12">
        <v>1</v>
      </c>
      <c r="Q8281" s="12" t="s">
        <v>28</v>
      </c>
      <c r="R8281" s="12"/>
      <c r="S8281" s="12">
        <v>1</v>
      </c>
      <c r="T8281" s="9" t="s">
        <v>23558</v>
      </c>
      <c r="U8281" s="9" t="s">
        <v>23187</v>
      </c>
      <c r="V8281" s="9" t="s">
        <v>23558</v>
      </c>
      <c r="W8281" s="14">
        <v>3</v>
      </c>
    </row>
    <row r="8282" spans="1:23" x14ac:dyDescent="0.25">
      <c r="A8282" s="8">
        <v>6277</v>
      </c>
      <c r="B8282" s="9" t="s">
        <v>29749</v>
      </c>
      <c r="C8282" s="9" t="s">
        <v>23182</v>
      </c>
      <c r="D8282" s="9" t="s">
        <v>29750</v>
      </c>
      <c r="E8282" s="9"/>
      <c r="F8282" s="18" t="s">
        <v>29751</v>
      </c>
      <c r="G8282" s="12">
        <v>11</v>
      </c>
      <c r="H8282" s="9" t="s">
        <v>7034</v>
      </c>
      <c r="I8282" s="9" t="s">
        <v>7034</v>
      </c>
      <c r="J8282" s="12">
        <v>1</v>
      </c>
      <c r="K8282" s="13">
        <v>42874</v>
      </c>
      <c r="L8282" s="86">
        <f>(Tabla2[[#This Row],[release_year]]-'VARIANZA Y DES. EST'!$L$11)^2</f>
        <v>17.47405172519213</v>
      </c>
      <c r="M8282" s="12">
        <v>2010</v>
      </c>
      <c r="N8282" s="9" t="s">
        <v>76</v>
      </c>
      <c r="O8282" s="9" t="s">
        <v>23191</v>
      </c>
      <c r="P8282" s="12">
        <v>1</v>
      </c>
      <c r="Q8282" s="12" t="s">
        <v>28</v>
      </c>
      <c r="R8282" s="12"/>
      <c r="S8282" s="12">
        <v>1</v>
      </c>
      <c r="T8282" s="9" t="s">
        <v>23445</v>
      </c>
      <c r="U8282" s="9" t="s">
        <v>23193</v>
      </c>
      <c r="V8282" s="9" t="s">
        <v>23445</v>
      </c>
      <c r="W8282" s="14">
        <v>3</v>
      </c>
    </row>
    <row r="8283" spans="1:23" x14ac:dyDescent="0.25">
      <c r="A8283" s="8">
        <v>6280</v>
      </c>
      <c r="B8283" s="9" t="s">
        <v>29752</v>
      </c>
      <c r="C8283" s="9" t="s">
        <v>23182</v>
      </c>
      <c r="D8283" s="10" t="s">
        <v>29753</v>
      </c>
      <c r="E8283" s="11"/>
      <c r="F8283" s="9" t="s">
        <v>29754</v>
      </c>
      <c r="G8283" s="12">
        <v>9</v>
      </c>
      <c r="H8283" s="9" t="s">
        <v>25</v>
      </c>
      <c r="I8283" s="9" t="s">
        <v>25</v>
      </c>
      <c r="J8283" s="12">
        <v>1</v>
      </c>
      <c r="K8283" s="13">
        <v>42917</v>
      </c>
      <c r="L8283" s="86">
        <f>(Tabla2[[#This Row],[release_year]]-'VARIANZA Y DES. EST'!$L$11)^2</f>
        <v>3.3116808838167522</v>
      </c>
      <c r="M8283" s="12">
        <v>2016</v>
      </c>
      <c r="N8283" s="9" t="s">
        <v>35</v>
      </c>
      <c r="O8283" s="9" t="s">
        <v>23227</v>
      </c>
      <c r="P8283" s="12">
        <v>4</v>
      </c>
      <c r="Q8283" s="12" t="s">
        <v>28</v>
      </c>
      <c r="R8283" s="12"/>
      <c r="S8283" s="12">
        <v>4</v>
      </c>
      <c r="T8283" s="9" t="s">
        <v>23746</v>
      </c>
      <c r="U8283" s="9" t="s">
        <v>23747</v>
      </c>
      <c r="V8283" s="9" t="s">
        <v>23746</v>
      </c>
      <c r="W8283" s="14">
        <v>2</v>
      </c>
    </row>
    <row r="8284" spans="1:23" x14ac:dyDescent="0.25">
      <c r="A8284" s="8">
        <v>6282</v>
      </c>
      <c r="B8284" s="9" t="s">
        <v>29755</v>
      </c>
      <c r="C8284" s="9" t="s">
        <v>23182</v>
      </c>
      <c r="D8284" s="9" t="s">
        <v>29756</v>
      </c>
      <c r="E8284" s="9"/>
      <c r="F8284" s="9" t="s">
        <v>29757</v>
      </c>
      <c r="G8284" s="12">
        <v>7</v>
      </c>
      <c r="H8284" s="9" t="s">
        <v>25</v>
      </c>
      <c r="I8284" s="9" t="s">
        <v>25</v>
      </c>
      <c r="J8284" s="12">
        <v>1</v>
      </c>
      <c r="K8284" s="13">
        <v>43373</v>
      </c>
      <c r="L8284" s="86">
        <f>(Tabla2[[#This Row],[release_year]]-'VARIANZA Y DES. EST'!$L$11)^2</f>
        <v>3.3116808838167522</v>
      </c>
      <c r="M8284" s="12">
        <v>2016</v>
      </c>
      <c r="N8284" s="9" t="s">
        <v>110</v>
      </c>
      <c r="O8284" s="9" t="s">
        <v>23191</v>
      </c>
      <c r="P8284" s="12">
        <v>1</v>
      </c>
      <c r="Q8284" s="12" t="s">
        <v>28</v>
      </c>
      <c r="R8284" s="12"/>
      <c r="S8284" s="12">
        <v>1</v>
      </c>
      <c r="T8284" s="9" t="s">
        <v>23264</v>
      </c>
      <c r="U8284" s="9" t="s">
        <v>23264</v>
      </c>
      <c r="V8284" s="9" t="s">
        <v>23264</v>
      </c>
      <c r="W8284" s="14">
        <v>1</v>
      </c>
    </row>
    <row r="8285" spans="1:23" x14ac:dyDescent="0.25">
      <c r="A8285" s="8">
        <v>6292</v>
      </c>
      <c r="B8285" s="9" t="s">
        <v>29758</v>
      </c>
      <c r="C8285" s="9" t="s">
        <v>23182</v>
      </c>
      <c r="D8285" s="10" t="s">
        <v>29759</v>
      </c>
      <c r="E8285" s="11"/>
      <c r="F8285" s="9" t="s">
        <v>29760</v>
      </c>
      <c r="G8285" s="12">
        <v>8</v>
      </c>
      <c r="H8285" s="9" t="s">
        <v>34</v>
      </c>
      <c r="I8285" s="9" t="s">
        <v>34</v>
      </c>
      <c r="J8285" s="12">
        <v>1</v>
      </c>
      <c r="K8285" s="16">
        <v>43084</v>
      </c>
      <c r="L8285" s="86">
        <f>(Tabla2[[#This Row],[release_year]]-'VARIANZA Y DES. EST'!$L$11)^2</f>
        <v>26.834446865421359</v>
      </c>
      <c r="M8285" s="12">
        <v>2009</v>
      </c>
      <c r="N8285" s="9" t="s">
        <v>110</v>
      </c>
      <c r="O8285" s="9" t="s">
        <v>23191</v>
      </c>
      <c r="P8285" s="12">
        <v>1</v>
      </c>
      <c r="Q8285" s="12" t="s">
        <v>28</v>
      </c>
      <c r="R8285" s="12"/>
      <c r="S8285" s="12">
        <v>1</v>
      </c>
      <c r="T8285" s="9" t="s">
        <v>23326</v>
      </c>
      <c r="U8285" s="9" t="s">
        <v>23316</v>
      </c>
      <c r="V8285" s="9" t="s">
        <v>23326</v>
      </c>
      <c r="W8285" s="14">
        <v>2</v>
      </c>
    </row>
    <row r="8286" spans="1:23" x14ac:dyDescent="0.25">
      <c r="A8286" s="8">
        <v>6295</v>
      </c>
      <c r="B8286" s="9" t="s">
        <v>29761</v>
      </c>
      <c r="C8286" s="9" t="s">
        <v>23182</v>
      </c>
      <c r="D8286" s="10" t="s">
        <v>29762</v>
      </c>
      <c r="E8286" s="11"/>
      <c r="F8286" s="9" t="s">
        <v>29763</v>
      </c>
      <c r="G8286" s="12">
        <v>8</v>
      </c>
      <c r="H8286" s="9" t="s">
        <v>518</v>
      </c>
      <c r="I8286" s="9" t="s">
        <v>518</v>
      </c>
      <c r="J8286" s="12">
        <v>1</v>
      </c>
      <c r="K8286" s="13">
        <v>43191</v>
      </c>
      <c r="L8286" s="86">
        <f>(Tabla2[[#This Row],[release_year]]-'VARIANZA Y DES. EST'!$L$11)^2</f>
        <v>1.3928663045044412</v>
      </c>
      <c r="M8286" s="12">
        <v>2013</v>
      </c>
      <c r="N8286" s="9" t="s">
        <v>82</v>
      </c>
      <c r="O8286" s="9" t="s">
        <v>23191</v>
      </c>
      <c r="P8286" s="12">
        <v>1</v>
      </c>
      <c r="Q8286" s="12" t="s">
        <v>28</v>
      </c>
      <c r="R8286" s="12"/>
      <c r="S8286" s="12">
        <v>1</v>
      </c>
      <c r="T8286" s="9" t="s">
        <v>23428</v>
      </c>
      <c r="U8286" s="9" t="s">
        <v>23187</v>
      </c>
      <c r="V8286" s="9" t="s">
        <v>23428</v>
      </c>
      <c r="W8286" s="14">
        <v>2</v>
      </c>
    </row>
    <row r="8287" spans="1:23" x14ac:dyDescent="0.25">
      <c r="A8287" s="8">
        <v>6296</v>
      </c>
      <c r="B8287" s="9" t="s">
        <v>29764</v>
      </c>
      <c r="C8287" s="9" t="s">
        <v>23182</v>
      </c>
      <c r="D8287" s="10" t="s">
        <v>29765</v>
      </c>
      <c r="E8287" s="11"/>
      <c r="F8287" s="9" t="s">
        <v>29766</v>
      </c>
      <c r="G8287" s="12">
        <v>10</v>
      </c>
      <c r="H8287" s="9" t="s">
        <v>518</v>
      </c>
      <c r="I8287" s="9" t="s">
        <v>518</v>
      </c>
      <c r="J8287" s="12">
        <v>1</v>
      </c>
      <c r="K8287" s="13">
        <v>42840</v>
      </c>
      <c r="L8287" s="86">
        <f>(Tabla2[[#This Row],[release_year]]-'VARIANZA Y DES. EST'!$L$11)^2</f>
        <v>0.67207602404598188</v>
      </c>
      <c r="M8287" s="12">
        <v>2015</v>
      </c>
      <c r="N8287" s="9" t="s">
        <v>35</v>
      </c>
      <c r="O8287" s="9" t="s">
        <v>23191</v>
      </c>
      <c r="P8287" s="12">
        <v>1</v>
      </c>
      <c r="Q8287" s="12" t="s">
        <v>28</v>
      </c>
      <c r="R8287" s="12"/>
      <c r="S8287" s="12">
        <v>1</v>
      </c>
      <c r="T8287" s="9" t="s">
        <v>23558</v>
      </c>
      <c r="U8287" s="9" t="s">
        <v>23187</v>
      </c>
      <c r="V8287" s="9" t="s">
        <v>23558</v>
      </c>
      <c r="W8287" s="14">
        <v>3</v>
      </c>
    </row>
    <row r="8288" spans="1:23" x14ac:dyDescent="0.25">
      <c r="A8288" s="8">
        <v>6302</v>
      </c>
      <c r="B8288" s="9" t="s">
        <v>29767</v>
      </c>
      <c r="C8288" s="9" t="s">
        <v>23182</v>
      </c>
      <c r="D8288" s="10" t="s">
        <v>29768</v>
      </c>
      <c r="E8288" s="11"/>
      <c r="F8288" s="9" t="s">
        <v>29769</v>
      </c>
      <c r="G8288" s="12">
        <v>10</v>
      </c>
      <c r="H8288" s="9" t="s">
        <v>25</v>
      </c>
      <c r="I8288" s="9" t="s">
        <v>5607</v>
      </c>
      <c r="J8288" s="12">
        <v>3</v>
      </c>
      <c r="K8288" s="13">
        <v>42370</v>
      </c>
      <c r="L8288" s="86">
        <f>(Tabla2[[#This Row],[release_year]]-'VARIANZA Y DES. EST'!$L$11)^2</f>
        <v>295.1591885481721</v>
      </c>
      <c r="M8288" s="12">
        <v>1997</v>
      </c>
      <c r="N8288" s="9" t="s">
        <v>55</v>
      </c>
      <c r="O8288" s="9" t="s">
        <v>23185</v>
      </c>
      <c r="P8288" s="12">
        <v>2</v>
      </c>
      <c r="Q8288" s="12" t="s">
        <v>28</v>
      </c>
      <c r="R8288" s="12"/>
      <c r="S8288" s="12">
        <v>2</v>
      </c>
      <c r="T8288" s="9" t="s">
        <v>23268</v>
      </c>
      <c r="U8288" s="9" t="s">
        <v>23264</v>
      </c>
      <c r="V8288" s="9" t="s">
        <v>23268</v>
      </c>
      <c r="W8288" s="14">
        <v>2</v>
      </c>
    </row>
    <row r="8289" spans="1:23" x14ac:dyDescent="0.25">
      <c r="A8289" s="8">
        <v>6305</v>
      </c>
      <c r="B8289" s="9" t="s">
        <v>29770</v>
      </c>
      <c r="C8289" s="9" t="s">
        <v>23182</v>
      </c>
      <c r="D8289" s="10" t="s">
        <v>29771</v>
      </c>
      <c r="E8289" s="11"/>
      <c r="F8289" s="9" t="s">
        <v>29772</v>
      </c>
      <c r="G8289" s="12">
        <v>1</v>
      </c>
      <c r="H8289" s="9" t="s">
        <v>126</v>
      </c>
      <c r="I8289" s="9" t="s">
        <v>126</v>
      </c>
      <c r="J8289" s="12">
        <v>1</v>
      </c>
      <c r="K8289" s="13">
        <v>43672</v>
      </c>
      <c r="L8289" s="86">
        <f>(Tabla2[[#This Row],[release_year]]-'VARIANZA Y DES. EST'!$L$11)^2</f>
        <v>7.9512857435875226</v>
      </c>
      <c r="M8289" s="12">
        <v>2017</v>
      </c>
      <c r="N8289" s="9" t="s">
        <v>55</v>
      </c>
      <c r="O8289" s="9" t="s">
        <v>23255</v>
      </c>
      <c r="P8289" s="12">
        <v>3</v>
      </c>
      <c r="Q8289" s="12" t="s">
        <v>28</v>
      </c>
      <c r="R8289" s="12"/>
      <c r="S8289" s="12">
        <v>3</v>
      </c>
      <c r="T8289" s="9" t="s">
        <v>23627</v>
      </c>
      <c r="U8289" s="9" t="s">
        <v>23213</v>
      </c>
      <c r="V8289" s="9" t="s">
        <v>23627</v>
      </c>
      <c r="W8289" s="14">
        <v>3</v>
      </c>
    </row>
    <row r="8290" spans="1:23" x14ac:dyDescent="0.25">
      <c r="A8290" s="8">
        <v>6319</v>
      </c>
      <c r="B8290" s="9" t="s">
        <v>29773</v>
      </c>
      <c r="C8290" s="9" t="s">
        <v>23182</v>
      </c>
      <c r="D8290" s="9" t="s">
        <v>29774</v>
      </c>
      <c r="E8290" s="9"/>
      <c r="F8290" s="9" t="s">
        <v>29775</v>
      </c>
      <c r="G8290" s="12">
        <v>7</v>
      </c>
      <c r="H8290" s="9" t="s">
        <v>160</v>
      </c>
      <c r="I8290" s="9" t="s">
        <v>160</v>
      </c>
      <c r="J8290" s="12">
        <v>1</v>
      </c>
      <c r="K8290" s="13">
        <v>42516</v>
      </c>
      <c r="L8290" s="86">
        <f>(Tabla2[[#This Row],[release_year]]-'VARIANZA Y DES. EST'!$L$11)^2</f>
        <v>3.3116808838167522</v>
      </c>
      <c r="M8290" s="12">
        <v>2016</v>
      </c>
      <c r="N8290" s="9" t="s">
        <v>76</v>
      </c>
      <c r="O8290" s="9" t="s">
        <v>23255</v>
      </c>
      <c r="P8290" s="12">
        <v>3</v>
      </c>
      <c r="Q8290" s="12" t="s">
        <v>28</v>
      </c>
      <c r="R8290" s="12"/>
      <c r="S8290" s="12">
        <v>3</v>
      </c>
      <c r="T8290" s="9" t="s">
        <v>24963</v>
      </c>
      <c r="U8290" s="9" t="s">
        <v>23187</v>
      </c>
      <c r="V8290" s="9" t="s">
        <v>24963</v>
      </c>
      <c r="W8290" s="14">
        <v>3</v>
      </c>
    </row>
    <row r="8291" spans="1:23" x14ac:dyDescent="0.25">
      <c r="A8291" s="8">
        <v>6320</v>
      </c>
      <c r="B8291" s="9" t="s">
        <v>29776</v>
      </c>
      <c r="C8291" s="9" t="s">
        <v>23182</v>
      </c>
      <c r="D8291" s="9" t="s">
        <v>29777</v>
      </c>
      <c r="E8291" s="9" t="s">
        <v>29778</v>
      </c>
      <c r="F8291" s="9" t="s">
        <v>29779</v>
      </c>
      <c r="G8291" s="12">
        <v>15</v>
      </c>
      <c r="H8291" s="9" t="s">
        <v>390</v>
      </c>
      <c r="I8291" s="9" t="s">
        <v>390</v>
      </c>
      <c r="J8291" s="12">
        <v>1</v>
      </c>
      <c r="K8291" s="13">
        <v>43553</v>
      </c>
      <c r="L8291" s="86">
        <f>(Tabla2[[#This Row],[release_year]]-'VARIANZA Y DES. EST'!$L$11)^2</f>
        <v>14.590890603358293</v>
      </c>
      <c r="M8291" s="12">
        <v>2018</v>
      </c>
      <c r="N8291" s="9" t="s">
        <v>76</v>
      </c>
      <c r="O8291" s="9" t="s">
        <v>23191</v>
      </c>
      <c r="P8291" s="12">
        <v>1</v>
      </c>
      <c r="Q8291" s="12" t="s">
        <v>28</v>
      </c>
      <c r="R8291" s="12"/>
      <c r="S8291" s="12">
        <v>1</v>
      </c>
      <c r="T8291" s="9" t="s">
        <v>23445</v>
      </c>
      <c r="U8291" s="9" t="s">
        <v>23193</v>
      </c>
      <c r="V8291" s="9" t="s">
        <v>23445</v>
      </c>
      <c r="W8291" s="14">
        <v>3</v>
      </c>
    </row>
    <row r="8292" spans="1:23" x14ac:dyDescent="0.25">
      <c r="A8292" s="8">
        <v>6324</v>
      </c>
      <c r="B8292" s="9" t="s">
        <v>29780</v>
      </c>
      <c r="C8292" s="9" t="s">
        <v>23182</v>
      </c>
      <c r="D8292" s="9" t="s">
        <v>29781</v>
      </c>
      <c r="E8292" s="9"/>
      <c r="F8292" s="18" t="s">
        <v>29782</v>
      </c>
      <c r="G8292" s="12">
        <v>5</v>
      </c>
      <c r="H8292" s="9" t="s">
        <v>7034</v>
      </c>
      <c r="I8292" s="9" t="s">
        <v>7034</v>
      </c>
      <c r="J8292" s="12">
        <v>1</v>
      </c>
      <c r="K8292" s="16">
        <v>43385</v>
      </c>
      <c r="L8292" s="86">
        <f>(Tabla2[[#This Row],[release_year]]-'VARIANZA Y DES. EST'!$L$11)^2</f>
        <v>3.2471164275211517E-2</v>
      </c>
      <c r="M8292" s="12">
        <v>2014</v>
      </c>
      <c r="N8292" s="9" t="s">
        <v>35</v>
      </c>
      <c r="O8292" s="9" t="s">
        <v>23191</v>
      </c>
      <c r="P8292" s="12">
        <v>1</v>
      </c>
      <c r="Q8292" s="12" t="s">
        <v>28</v>
      </c>
      <c r="R8292" s="12"/>
      <c r="S8292" s="12">
        <v>1</v>
      </c>
      <c r="T8292" s="9" t="s">
        <v>23445</v>
      </c>
      <c r="U8292" s="9" t="s">
        <v>23193</v>
      </c>
      <c r="V8292" s="9" t="s">
        <v>23445</v>
      </c>
      <c r="W8292" s="14">
        <v>3</v>
      </c>
    </row>
    <row r="8293" spans="1:23" x14ac:dyDescent="0.25">
      <c r="A8293" s="8">
        <v>6336</v>
      </c>
      <c r="B8293" s="9" t="s">
        <v>29783</v>
      </c>
      <c r="C8293" s="9" t="s">
        <v>23182</v>
      </c>
      <c r="D8293" s="10" t="s">
        <v>29784</v>
      </c>
      <c r="E8293" s="11"/>
      <c r="F8293" s="9" t="s">
        <v>29785</v>
      </c>
      <c r="G8293" s="12">
        <v>5</v>
      </c>
      <c r="H8293" s="9" t="s">
        <v>3836</v>
      </c>
      <c r="I8293" s="9" t="s">
        <v>3836</v>
      </c>
      <c r="J8293" s="12">
        <v>1</v>
      </c>
      <c r="K8293" s="13">
        <v>43295</v>
      </c>
      <c r="L8293" s="86">
        <f>(Tabla2[[#This Row],[release_year]]-'VARIANZA Y DES. EST'!$L$11)^2</f>
        <v>3.3116808838167522</v>
      </c>
      <c r="M8293" s="12">
        <v>2016</v>
      </c>
      <c r="N8293" s="9" t="s">
        <v>35</v>
      </c>
      <c r="O8293" s="9" t="s">
        <v>23191</v>
      </c>
      <c r="P8293" s="12">
        <v>1</v>
      </c>
      <c r="Q8293" s="12" t="s">
        <v>28</v>
      </c>
      <c r="R8293" s="12"/>
      <c r="S8293" s="12">
        <v>1</v>
      </c>
      <c r="T8293" s="9" t="s">
        <v>23285</v>
      </c>
      <c r="U8293" s="9" t="s">
        <v>23187</v>
      </c>
      <c r="V8293" s="9" t="s">
        <v>23285</v>
      </c>
      <c r="W8293" s="14">
        <v>3</v>
      </c>
    </row>
    <row r="8294" spans="1:23" x14ac:dyDescent="0.25">
      <c r="A8294" s="8">
        <v>6342</v>
      </c>
      <c r="B8294" s="9" t="s">
        <v>29786</v>
      </c>
      <c r="C8294" s="9" t="s">
        <v>23182</v>
      </c>
      <c r="D8294" s="10" t="s">
        <v>29787</v>
      </c>
      <c r="E8294" s="11"/>
      <c r="F8294" s="9" t="s">
        <v>1017</v>
      </c>
      <c r="G8294" s="12">
        <v>1</v>
      </c>
      <c r="H8294" s="9" t="s">
        <v>126</v>
      </c>
      <c r="I8294" s="9" t="s">
        <v>126</v>
      </c>
      <c r="J8294" s="12">
        <v>1</v>
      </c>
      <c r="K8294" s="13">
        <v>43437</v>
      </c>
      <c r="L8294" s="86">
        <f>(Tabla2[[#This Row],[release_year]]-'VARIANZA Y DES. EST'!$L$11)^2</f>
        <v>7.9512857435875226</v>
      </c>
      <c r="M8294" s="12">
        <v>2017</v>
      </c>
      <c r="N8294" s="9" t="s">
        <v>55</v>
      </c>
      <c r="O8294" s="9" t="s">
        <v>23191</v>
      </c>
      <c r="P8294" s="12">
        <v>1</v>
      </c>
      <c r="Q8294" s="12" t="s">
        <v>28</v>
      </c>
      <c r="R8294" s="12"/>
      <c r="S8294" s="12">
        <v>1</v>
      </c>
      <c r="T8294" s="9" t="s">
        <v>29514</v>
      </c>
      <c r="U8294" s="9" t="s">
        <v>23213</v>
      </c>
      <c r="V8294" s="9" t="s">
        <v>29514</v>
      </c>
      <c r="W8294" s="14">
        <v>3</v>
      </c>
    </row>
    <row r="8295" spans="1:23" x14ac:dyDescent="0.25">
      <c r="A8295" s="8">
        <v>6348</v>
      </c>
      <c r="B8295" s="9" t="s">
        <v>29788</v>
      </c>
      <c r="C8295" s="9" t="s">
        <v>23182</v>
      </c>
      <c r="D8295" s="10" t="s">
        <v>29789</v>
      </c>
      <c r="E8295" s="11"/>
      <c r="F8295" s="9" t="s">
        <v>8569</v>
      </c>
      <c r="G8295" s="12">
        <v>1</v>
      </c>
      <c r="H8295" s="12"/>
      <c r="I8295" s="9"/>
      <c r="J8295" s="12">
        <v>0</v>
      </c>
      <c r="K8295" s="13">
        <v>42522</v>
      </c>
      <c r="L8295" s="86">
        <f>(Tabla2[[#This Row],[release_year]]-'VARIANZA Y DES. EST'!$L$11)^2</f>
        <v>537.32155938954747</v>
      </c>
      <c r="M8295" s="12">
        <v>1991</v>
      </c>
      <c r="N8295" s="9" t="s">
        <v>55</v>
      </c>
      <c r="O8295" s="9" t="s">
        <v>23191</v>
      </c>
      <c r="P8295" s="12">
        <v>1</v>
      </c>
      <c r="Q8295" s="12" t="s">
        <v>28</v>
      </c>
      <c r="R8295" s="12"/>
      <c r="S8295" s="12">
        <v>1</v>
      </c>
      <c r="T8295" s="9" t="s">
        <v>23403</v>
      </c>
      <c r="U8295" s="9" t="s">
        <v>23403</v>
      </c>
      <c r="V8295" s="9" t="s">
        <v>23403</v>
      </c>
      <c r="W8295" s="14">
        <v>1</v>
      </c>
    </row>
    <row r="8296" spans="1:23" x14ac:dyDescent="0.25">
      <c r="A8296" s="8">
        <v>6358</v>
      </c>
      <c r="B8296" s="9" t="s">
        <v>29790</v>
      </c>
      <c r="C8296" s="9" t="s">
        <v>23182</v>
      </c>
      <c r="D8296" s="10" t="s">
        <v>29791</v>
      </c>
      <c r="E8296" s="11"/>
      <c r="F8296" s="9" t="s">
        <v>29792</v>
      </c>
      <c r="G8296" s="12">
        <v>8</v>
      </c>
      <c r="H8296" s="9" t="s">
        <v>279</v>
      </c>
      <c r="I8296" s="9" t="s">
        <v>279</v>
      </c>
      <c r="J8296" s="12">
        <v>1</v>
      </c>
      <c r="K8296" s="13">
        <v>43770</v>
      </c>
      <c r="L8296" s="86">
        <f>(Tabla2[[#This Row],[release_year]]-'VARIANZA Y DES. EST'!$L$11)^2</f>
        <v>3.3116808838167522</v>
      </c>
      <c r="M8296" s="12">
        <v>2016</v>
      </c>
      <c r="N8296" s="9" t="s">
        <v>82</v>
      </c>
      <c r="O8296" s="9" t="s">
        <v>23191</v>
      </c>
      <c r="P8296" s="12">
        <v>1</v>
      </c>
      <c r="Q8296" s="12" t="s">
        <v>28</v>
      </c>
      <c r="R8296" s="12"/>
      <c r="S8296" s="12">
        <v>1</v>
      </c>
      <c r="T8296" s="9" t="s">
        <v>23290</v>
      </c>
      <c r="U8296" s="9" t="s">
        <v>23290</v>
      </c>
      <c r="V8296" s="9" t="s">
        <v>23290</v>
      </c>
      <c r="W8296" s="14">
        <v>1</v>
      </c>
    </row>
    <row r="8297" spans="1:23" x14ac:dyDescent="0.25">
      <c r="A8297" s="8">
        <v>6361</v>
      </c>
      <c r="B8297" s="9" t="s">
        <v>29793</v>
      </c>
      <c r="C8297" s="9" t="s">
        <v>23182</v>
      </c>
      <c r="D8297" s="10" t="s">
        <v>29794</v>
      </c>
      <c r="E8297" s="11"/>
      <c r="F8297" s="9" t="s">
        <v>29795</v>
      </c>
      <c r="G8297" s="12">
        <v>1</v>
      </c>
      <c r="H8297" s="12"/>
      <c r="I8297" s="9"/>
      <c r="J8297" s="12">
        <v>0</v>
      </c>
      <c r="K8297" s="13">
        <v>43740</v>
      </c>
      <c r="L8297" s="86">
        <f>(Tabla2[[#This Row],[release_year]]-'VARIANZA Y DES. EST'!$L$11)^2</f>
        <v>3.3116808838167522</v>
      </c>
      <c r="M8297" s="12">
        <v>2016</v>
      </c>
      <c r="N8297" s="9" t="s">
        <v>82</v>
      </c>
      <c r="O8297" s="9" t="s">
        <v>23191</v>
      </c>
      <c r="P8297" s="12">
        <v>1</v>
      </c>
      <c r="Q8297" s="12" t="s">
        <v>28</v>
      </c>
      <c r="R8297" s="12"/>
      <c r="S8297" s="12">
        <v>1</v>
      </c>
      <c r="T8297" s="9" t="s">
        <v>23290</v>
      </c>
      <c r="U8297" s="9" t="s">
        <v>23290</v>
      </c>
      <c r="V8297" s="9" t="s">
        <v>23290</v>
      </c>
      <c r="W8297" s="14">
        <v>1</v>
      </c>
    </row>
    <row r="8298" spans="1:23" x14ac:dyDescent="0.25">
      <c r="A8298" s="8">
        <v>6362</v>
      </c>
      <c r="B8298" s="9" t="s">
        <v>29796</v>
      </c>
      <c r="C8298" s="9" t="s">
        <v>23182</v>
      </c>
      <c r="D8298" s="9" t="s">
        <v>29797</v>
      </c>
      <c r="E8298" s="9"/>
      <c r="F8298" s="18" t="s">
        <v>29798</v>
      </c>
      <c r="G8298" s="12">
        <v>5</v>
      </c>
      <c r="H8298" s="9" t="s">
        <v>126</v>
      </c>
      <c r="I8298" s="9" t="s">
        <v>126</v>
      </c>
      <c r="J8298" s="12">
        <v>1</v>
      </c>
      <c r="K8298" s="13">
        <v>43071</v>
      </c>
      <c r="L8298" s="86">
        <f>(Tabla2[[#This Row],[release_year]]-'VARIANZA Y DES. EST'!$L$11)^2</f>
        <v>7.9512857435875226</v>
      </c>
      <c r="M8298" s="12">
        <v>2017</v>
      </c>
      <c r="N8298" s="9" t="s">
        <v>35</v>
      </c>
      <c r="O8298" s="9" t="s">
        <v>23185</v>
      </c>
      <c r="P8298" s="12">
        <v>2</v>
      </c>
      <c r="Q8298" s="12" t="s">
        <v>28</v>
      </c>
      <c r="R8298" s="12"/>
      <c r="S8298" s="12">
        <v>2</v>
      </c>
      <c r="T8298" s="9" t="s">
        <v>27989</v>
      </c>
      <c r="U8298" s="9" t="s">
        <v>23213</v>
      </c>
      <c r="V8298" s="9" t="s">
        <v>27989</v>
      </c>
      <c r="W8298" s="14">
        <v>2</v>
      </c>
    </row>
    <row r="8299" spans="1:23" x14ac:dyDescent="0.25">
      <c r="A8299" s="8">
        <v>6365</v>
      </c>
      <c r="B8299" s="9" t="s">
        <v>29799</v>
      </c>
      <c r="C8299" s="9" t="s">
        <v>23182</v>
      </c>
      <c r="D8299" s="10" t="s">
        <v>29800</v>
      </c>
      <c r="E8299" s="11"/>
      <c r="F8299" s="9" t="s">
        <v>29801</v>
      </c>
      <c r="G8299" s="12">
        <v>2</v>
      </c>
      <c r="H8299" s="9" t="s">
        <v>126</v>
      </c>
      <c r="I8299" s="9" t="s">
        <v>126</v>
      </c>
      <c r="J8299" s="12">
        <v>1</v>
      </c>
      <c r="K8299" s="13">
        <v>43740</v>
      </c>
      <c r="L8299" s="86">
        <f>(Tabla2[[#This Row],[release_year]]-'VARIANZA Y DES. EST'!$L$11)^2</f>
        <v>1.3928663045044412</v>
      </c>
      <c r="M8299" s="12">
        <v>2013</v>
      </c>
      <c r="N8299" s="9" t="s">
        <v>76</v>
      </c>
      <c r="O8299" s="9" t="s">
        <v>23191</v>
      </c>
      <c r="P8299" s="12">
        <v>1</v>
      </c>
      <c r="Q8299" s="12" t="s">
        <v>28</v>
      </c>
      <c r="R8299" s="12"/>
      <c r="S8299" s="12">
        <v>1</v>
      </c>
      <c r="T8299" s="9" t="s">
        <v>23309</v>
      </c>
      <c r="U8299" s="9" t="s">
        <v>23213</v>
      </c>
      <c r="V8299" s="9" t="s">
        <v>23309</v>
      </c>
      <c r="W8299" s="14">
        <v>3</v>
      </c>
    </row>
    <row r="8300" spans="1:23" x14ac:dyDescent="0.25">
      <c r="A8300" s="8">
        <v>6369</v>
      </c>
      <c r="B8300" s="9" t="s">
        <v>29802</v>
      </c>
      <c r="C8300" s="9" t="s">
        <v>23182</v>
      </c>
      <c r="D8300" s="10" t="s">
        <v>29803</v>
      </c>
      <c r="E8300" s="11"/>
      <c r="F8300" s="9" t="s">
        <v>29804</v>
      </c>
      <c r="G8300" s="12">
        <v>1</v>
      </c>
      <c r="H8300" s="9" t="s">
        <v>25</v>
      </c>
      <c r="I8300" s="9" t="s">
        <v>25</v>
      </c>
      <c r="J8300" s="12">
        <v>1</v>
      </c>
      <c r="K8300" s="13">
        <v>43539</v>
      </c>
      <c r="L8300" s="86">
        <f>(Tabla2[[#This Row],[release_year]]-'VARIANZA Y DES. EST'!$L$11)^2</f>
        <v>3.3116808838167522</v>
      </c>
      <c r="M8300" s="12">
        <v>2016</v>
      </c>
      <c r="N8300" s="9" t="s">
        <v>55</v>
      </c>
      <c r="O8300" s="9" t="s">
        <v>23255</v>
      </c>
      <c r="P8300" s="12">
        <v>3</v>
      </c>
      <c r="Q8300" s="12" t="s">
        <v>28</v>
      </c>
      <c r="R8300" s="12"/>
      <c r="S8300" s="12">
        <v>3</v>
      </c>
      <c r="T8300" s="9" t="s">
        <v>23356</v>
      </c>
      <c r="U8300" s="9" t="s">
        <v>23197</v>
      </c>
      <c r="V8300" s="9" t="s">
        <v>23356</v>
      </c>
      <c r="W8300" s="14">
        <v>2</v>
      </c>
    </row>
    <row r="8301" spans="1:23" x14ac:dyDescent="0.25">
      <c r="A8301" s="8">
        <v>6372</v>
      </c>
      <c r="B8301" s="9" t="s">
        <v>29805</v>
      </c>
      <c r="C8301" s="9" t="s">
        <v>23182</v>
      </c>
      <c r="D8301" s="9" t="s">
        <v>29806</v>
      </c>
      <c r="E8301" s="9" t="s">
        <v>29807</v>
      </c>
      <c r="F8301" s="9" t="s">
        <v>29808</v>
      </c>
      <c r="G8301" s="12">
        <v>1</v>
      </c>
      <c r="H8301" s="9" t="s">
        <v>25</v>
      </c>
      <c r="I8301" s="9" t="s">
        <v>29809</v>
      </c>
      <c r="J8301" s="12">
        <v>4</v>
      </c>
      <c r="K8301" s="13">
        <v>43148</v>
      </c>
      <c r="L8301" s="86">
        <f>(Tabla2[[#This Row],[release_year]]-'VARIANZA Y DES. EST'!$L$11)^2</f>
        <v>1.3928663045044412</v>
      </c>
      <c r="M8301" s="12">
        <v>2013</v>
      </c>
      <c r="N8301" s="9" t="s">
        <v>35</v>
      </c>
      <c r="O8301" s="9" t="s">
        <v>23191</v>
      </c>
      <c r="P8301" s="12">
        <v>1</v>
      </c>
      <c r="Q8301" s="12" t="s">
        <v>28</v>
      </c>
      <c r="R8301" s="12"/>
      <c r="S8301" s="12">
        <v>1</v>
      </c>
      <c r="T8301" s="9" t="s">
        <v>23576</v>
      </c>
      <c r="U8301" s="9" t="s">
        <v>23193</v>
      </c>
      <c r="V8301" s="9" t="s">
        <v>23576</v>
      </c>
      <c r="W8301" s="14">
        <v>2</v>
      </c>
    </row>
    <row r="8302" spans="1:23" x14ac:dyDescent="0.25">
      <c r="A8302" s="8">
        <v>6374</v>
      </c>
      <c r="B8302" s="9" t="s">
        <v>29810</v>
      </c>
      <c r="C8302" s="9" t="s">
        <v>23182</v>
      </c>
      <c r="D8302" s="10" t="s">
        <v>29811</v>
      </c>
      <c r="E8302" s="11"/>
      <c r="F8302" s="9" t="s">
        <v>29812</v>
      </c>
      <c r="G8302" s="12">
        <v>5</v>
      </c>
      <c r="H8302" s="9" t="s">
        <v>25</v>
      </c>
      <c r="I8302" s="9" t="s">
        <v>25</v>
      </c>
      <c r="J8302" s="12">
        <v>1</v>
      </c>
      <c r="K8302" s="13">
        <v>43876</v>
      </c>
      <c r="L8302" s="86">
        <f>(Tabla2[[#This Row],[release_year]]-'VARIANZA Y DES. EST'!$L$11)^2</f>
        <v>3.2471164275211517E-2</v>
      </c>
      <c r="M8302" s="12">
        <v>2014</v>
      </c>
      <c r="N8302" s="9" t="s">
        <v>82</v>
      </c>
      <c r="O8302" s="9" t="s">
        <v>23185</v>
      </c>
      <c r="P8302" s="12">
        <v>2</v>
      </c>
      <c r="Q8302" s="12" t="s">
        <v>28</v>
      </c>
      <c r="R8302" s="12"/>
      <c r="S8302" s="12">
        <v>2</v>
      </c>
      <c r="T8302" s="9" t="s">
        <v>23290</v>
      </c>
      <c r="U8302" s="9" t="s">
        <v>23290</v>
      </c>
      <c r="V8302" s="9" t="s">
        <v>23290</v>
      </c>
      <c r="W8302" s="14">
        <v>1</v>
      </c>
    </row>
    <row r="8303" spans="1:23" x14ac:dyDescent="0.25">
      <c r="A8303" s="8">
        <v>6379</v>
      </c>
      <c r="B8303" s="9" t="s">
        <v>29813</v>
      </c>
      <c r="C8303" s="9" t="s">
        <v>23182</v>
      </c>
      <c r="D8303" s="10" t="s">
        <v>29814</v>
      </c>
      <c r="E8303" s="11"/>
      <c r="F8303" s="18" t="s">
        <v>29815</v>
      </c>
      <c r="G8303" s="12">
        <v>1</v>
      </c>
      <c r="H8303" s="12"/>
      <c r="I8303" s="9"/>
      <c r="J8303" s="12">
        <v>0</v>
      </c>
      <c r="K8303" s="13">
        <v>43740</v>
      </c>
      <c r="L8303" s="86">
        <f>(Tabla2[[#This Row],[release_year]]-'VARIANZA Y DES. EST'!$L$11)^2</f>
        <v>0.67207602404598188</v>
      </c>
      <c r="M8303" s="12">
        <v>2015</v>
      </c>
      <c r="N8303" s="9" t="s">
        <v>35</v>
      </c>
      <c r="O8303" s="9" t="s">
        <v>23191</v>
      </c>
      <c r="P8303" s="12">
        <v>1</v>
      </c>
      <c r="Q8303" s="12" t="s">
        <v>28</v>
      </c>
      <c r="R8303" s="12"/>
      <c r="S8303" s="12">
        <v>1</v>
      </c>
      <c r="T8303" s="9" t="s">
        <v>23470</v>
      </c>
      <c r="U8303" s="9" t="s">
        <v>23187</v>
      </c>
      <c r="V8303" s="9" t="s">
        <v>23470</v>
      </c>
      <c r="W8303" s="14">
        <v>2</v>
      </c>
    </row>
    <row r="8304" spans="1:23" x14ac:dyDescent="0.25">
      <c r="A8304" s="8">
        <v>6382</v>
      </c>
      <c r="B8304" s="9" t="s">
        <v>29816</v>
      </c>
      <c r="C8304" s="9" t="s">
        <v>23182</v>
      </c>
      <c r="D8304" s="10" t="s">
        <v>29817</v>
      </c>
      <c r="E8304" s="11"/>
      <c r="F8304" s="9" t="s">
        <v>29818</v>
      </c>
      <c r="G8304" s="12">
        <v>9</v>
      </c>
      <c r="H8304" s="9" t="s">
        <v>25</v>
      </c>
      <c r="I8304" s="9" t="s">
        <v>25</v>
      </c>
      <c r="J8304" s="12">
        <v>1</v>
      </c>
      <c r="K8304" s="16">
        <v>42689</v>
      </c>
      <c r="L8304" s="86">
        <f>(Tabla2[[#This Row],[release_year]]-'VARIANZA Y DES. EST'!$L$11)^2</f>
        <v>3.3116808838167522</v>
      </c>
      <c r="M8304" s="12">
        <v>2016</v>
      </c>
      <c r="N8304" s="9" t="s">
        <v>35</v>
      </c>
      <c r="O8304" s="9" t="s">
        <v>23191</v>
      </c>
      <c r="P8304" s="12">
        <v>1</v>
      </c>
      <c r="Q8304" s="12" t="s">
        <v>28</v>
      </c>
      <c r="R8304" s="12"/>
      <c r="S8304" s="12">
        <v>1</v>
      </c>
      <c r="T8304" s="9" t="s">
        <v>23229</v>
      </c>
      <c r="U8304" s="9" t="s">
        <v>23229</v>
      </c>
      <c r="V8304" s="9" t="s">
        <v>23229</v>
      </c>
      <c r="W8304" s="14">
        <v>1</v>
      </c>
    </row>
    <row r="8305" spans="1:23" x14ac:dyDescent="0.25">
      <c r="A8305" s="8">
        <v>6386</v>
      </c>
      <c r="B8305" s="9" t="s">
        <v>29819</v>
      </c>
      <c r="C8305" s="9" t="s">
        <v>23182</v>
      </c>
      <c r="D8305" s="9" t="s">
        <v>29820</v>
      </c>
      <c r="E8305" s="9"/>
      <c r="F8305" s="9" t="s">
        <v>29821</v>
      </c>
      <c r="G8305" s="12">
        <v>10</v>
      </c>
      <c r="H8305" s="12"/>
      <c r="I8305" s="9"/>
      <c r="J8305" s="12">
        <v>0</v>
      </c>
      <c r="K8305" s="13">
        <v>43191</v>
      </c>
      <c r="L8305" s="86">
        <f>(Tabla2[[#This Row],[release_year]]-'VARIANZA Y DES. EST'!$L$11)^2</f>
        <v>1.3928663045044412</v>
      </c>
      <c r="M8305" s="12">
        <v>2013</v>
      </c>
      <c r="N8305" s="9" t="s">
        <v>82</v>
      </c>
      <c r="O8305" s="9" t="s">
        <v>23191</v>
      </c>
      <c r="P8305" s="12">
        <v>1</v>
      </c>
      <c r="Q8305" s="12" t="s">
        <v>28</v>
      </c>
      <c r="R8305" s="12"/>
      <c r="S8305" s="12">
        <v>1</v>
      </c>
      <c r="T8305" s="9" t="s">
        <v>23281</v>
      </c>
      <c r="U8305" s="9" t="s">
        <v>23187</v>
      </c>
      <c r="V8305" s="9" t="s">
        <v>23281</v>
      </c>
      <c r="W8305" s="14">
        <v>2</v>
      </c>
    </row>
    <row r="8306" spans="1:23" x14ac:dyDescent="0.25">
      <c r="A8306" s="8">
        <v>6390</v>
      </c>
      <c r="B8306" s="9" t="s">
        <v>29822</v>
      </c>
      <c r="C8306" s="9" t="s">
        <v>23182</v>
      </c>
      <c r="D8306" s="10" t="s">
        <v>29823</v>
      </c>
      <c r="E8306" s="19"/>
      <c r="F8306" s="11"/>
      <c r="G8306" s="12">
        <v>0</v>
      </c>
      <c r="H8306" s="12"/>
      <c r="I8306" s="9"/>
      <c r="J8306" s="12">
        <v>0</v>
      </c>
      <c r="K8306" s="13">
        <v>43190</v>
      </c>
      <c r="L8306" s="86">
        <f>(Tabla2[[#This Row],[release_year]]-'VARIANZA Y DES. EST'!$L$11)^2</f>
        <v>7.9512857435875226</v>
      </c>
      <c r="M8306" s="12">
        <v>2017</v>
      </c>
      <c r="N8306" s="9" t="s">
        <v>82</v>
      </c>
      <c r="O8306" s="9" t="s">
        <v>23191</v>
      </c>
      <c r="P8306" s="12">
        <v>1</v>
      </c>
      <c r="Q8306" s="12" t="s">
        <v>28</v>
      </c>
      <c r="R8306" s="12"/>
      <c r="S8306" s="12">
        <v>1</v>
      </c>
      <c r="T8306" s="9" t="s">
        <v>23264</v>
      </c>
      <c r="U8306" s="9" t="s">
        <v>23264</v>
      </c>
      <c r="V8306" s="9" t="s">
        <v>23264</v>
      </c>
      <c r="W8306" s="14">
        <v>1</v>
      </c>
    </row>
    <row r="8307" spans="1:23" x14ac:dyDescent="0.25">
      <c r="A8307" s="8">
        <v>6394</v>
      </c>
      <c r="B8307" s="9" t="s">
        <v>29824</v>
      </c>
      <c r="C8307" s="9" t="s">
        <v>23182</v>
      </c>
      <c r="D8307" s="9" t="s">
        <v>29825</v>
      </c>
      <c r="E8307" s="18"/>
      <c r="F8307" s="9" t="s">
        <v>29826</v>
      </c>
      <c r="G8307" s="12">
        <v>6</v>
      </c>
      <c r="H8307" s="9" t="s">
        <v>126</v>
      </c>
      <c r="I8307" s="9" t="s">
        <v>126</v>
      </c>
      <c r="J8307" s="12">
        <v>1</v>
      </c>
      <c r="K8307" s="13">
        <v>43739</v>
      </c>
      <c r="L8307" s="86">
        <f>(Tabla2[[#This Row],[release_year]]-'VARIANZA Y DES. EST'!$L$11)^2</f>
        <v>4.7532614447336705</v>
      </c>
      <c r="M8307" s="12">
        <v>2012</v>
      </c>
      <c r="N8307" s="9" t="s">
        <v>76</v>
      </c>
      <c r="O8307" s="9" t="s">
        <v>23185</v>
      </c>
      <c r="P8307" s="12">
        <v>2</v>
      </c>
      <c r="Q8307" s="12" t="s">
        <v>28</v>
      </c>
      <c r="R8307" s="12"/>
      <c r="S8307" s="12">
        <v>2</v>
      </c>
      <c r="T8307" s="9" t="s">
        <v>27989</v>
      </c>
      <c r="U8307" s="9" t="s">
        <v>23213</v>
      </c>
      <c r="V8307" s="9" t="s">
        <v>27989</v>
      </c>
      <c r="W8307" s="14">
        <v>2</v>
      </c>
    </row>
    <row r="8308" spans="1:23" x14ac:dyDescent="0.25">
      <c r="A8308" s="8">
        <v>6399</v>
      </c>
      <c r="B8308" s="9" t="s">
        <v>29827</v>
      </c>
      <c r="C8308" s="9" t="s">
        <v>23182</v>
      </c>
      <c r="D8308" s="10" t="s">
        <v>29828</v>
      </c>
      <c r="E8308" s="11"/>
      <c r="F8308" s="9" t="s">
        <v>29829</v>
      </c>
      <c r="G8308" s="12">
        <v>2</v>
      </c>
      <c r="H8308" s="9" t="s">
        <v>126</v>
      </c>
      <c r="I8308" s="9" t="s">
        <v>126</v>
      </c>
      <c r="J8308" s="12">
        <v>1</v>
      </c>
      <c r="K8308" s="13">
        <v>43358</v>
      </c>
      <c r="L8308" s="86">
        <f>(Tabla2[[#This Row],[release_year]]-'VARIANZA Y DES. EST'!$L$11)^2</f>
        <v>7.9512857435875226</v>
      </c>
      <c r="M8308" s="12">
        <v>2017</v>
      </c>
      <c r="N8308" s="9" t="s">
        <v>82</v>
      </c>
      <c r="O8308" s="9" t="s">
        <v>23191</v>
      </c>
      <c r="P8308" s="12">
        <v>1</v>
      </c>
      <c r="Q8308" s="12" t="s">
        <v>28</v>
      </c>
      <c r="R8308" s="12"/>
      <c r="S8308" s="12">
        <v>1</v>
      </c>
      <c r="T8308" s="9" t="s">
        <v>23627</v>
      </c>
      <c r="U8308" s="9" t="s">
        <v>23213</v>
      </c>
      <c r="V8308" s="9" t="s">
        <v>23627</v>
      </c>
      <c r="W8308" s="14">
        <v>3</v>
      </c>
    </row>
    <row r="8309" spans="1:23" x14ac:dyDescent="0.25">
      <c r="A8309" s="8">
        <v>6402</v>
      </c>
      <c r="B8309" s="9" t="s">
        <v>29830</v>
      </c>
      <c r="C8309" s="9" t="s">
        <v>23182</v>
      </c>
      <c r="D8309" s="10" t="s">
        <v>29831</v>
      </c>
      <c r="E8309" s="11"/>
      <c r="F8309" s="9" t="s">
        <v>29832</v>
      </c>
      <c r="G8309" s="12">
        <v>8</v>
      </c>
      <c r="H8309" s="9" t="s">
        <v>1349</v>
      </c>
      <c r="I8309" s="9" t="s">
        <v>1349</v>
      </c>
      <c r="J8309" s="12">
        <v>1</v>
      </c>
      <c r="K8309" s="13">
        <v>43536</v>
      </c>
      <c r="L8309" s="86">
        <f>(Tabla2[[#This Row],[release_year]]-'VARIANZA Y DES. EST'!$L$11)^2</f>
        <v>26.834446865421359</v>
      </c>
      <c r="M8309" s="12">
        <v>2009</v>
      </c>
      <c r="N8309" s="9" t="s">
        <v>76</v>
      </c>
      <c r="O8309" s="9" t="s">
        <v>23191</v>
      </c>
      <c r="P8309" s="12">
        <v>1</v>
      </c>
      <c r="Q8309" s="12" t="s">
        <v>28</v>
      </c>
      <c r="R8309" s="12"/>
      <c r="S8309" s="12">
        <v>1</v>
      </c>
      <c r="T8309" s="9" t="s">
        <v>24513</v>
      </c>
      <c r="U8309" s="9" t="s">
        <v>23187</v>
      </c>
      <c r="V8309" s="9" t="s">
        <v>24513</v>
      </c>
      <c r="W8309" s="14">
        <v>3</v>
      </c>
    </row>
    <row r="8310" spans="1:23" x14ac:dyDescent="0.25">
      <c r="A8310" s="8">
        <v>6405</v>
      </c>
      <c r="B8310" s="9" t="s">
        <v>29833</v>
      </c>
      <c r="C8310" s="9" t="s">
        <v>23182</v>
      </c>
      <c r="D8310" s="10" t="s">
        <v>29834</v>
      </c>
      <c r="E8310" s="11"/>
      <c r="F8310" s="9" t="s">
        <v>29835</v>
      </c>
      <c r="G8310" s="12">
        <v>6</v>
      </c>
      <c r="H8310" s="12"/>
      <c r="I8310" s="9"/>
      <c r="J8310" s="12">
        <v>0</v>
      </c>
      <c r="K8310" s="13">
        <v>43405</v>
      </c>
      <c r="L8310" s="86">
        <f>(Tabla2[[#This Row],[release_year]]-'VARIANZA Y DES. EST'!$L$11)^2</f>
        <v>14.590890603358293</v>
      </c>
      <c r="M8310" s="12">
        <v>2018</v>
      </c>
      <c r="N8310" s="9" t="s">
        <v>26</v>
      </c>
      <c r="O8310" s="9" t="s">
        <v>23191</v>
      </c>
      <c r="P8310" s="12">
        <v>1</v>
      </c>
      <c r="Q8310" s="12" t="s">
        <v>28</v>
      </c>
      <c r="R8310" s="12"/>
      <c r="S8310" s="12">
        <v>1</v>
      </c>
      <c r="T8310" s="9" t="s">
        <v>23264</v>
      </c>
      <c r="U8310" s="9" t="s">
        <v>23264</v>
      </c>
      <c r="V8310" s="9" t="s">
        <v>23264</v>
      </c>
      <c r="W8310" s="14">
        <v>1</v>
      </c>
    </row>
    <row r="8311" spans="1:23" x14ac:dyDescent="0.25">
      <c r="A8311" s="8">
        <v>6408</v>
      </c>
      <c r="B8311" s="9" t="s">
        <v>29836</v>
      </c>
      <c r="C8311" s="9" t="s">
        <v>23182</v>
      </c>
      <c r="D8311" s="10" t="s">
        <v>29837</v>
      </c>
      <c r="E8311" s="11"/>
      <c r="F8311" s="9" t="s">
        <v>29838</v>
      </c>
      <c r="G8311" s="12">
        <v>8</v>
      </c>
      <c r="H8311" s="9" t="s">
        <v>890</v>
      </c>
      <c r="I8311" s="9" t="s">
        <v>890</v>
      </c>
      <c r="J8311" s="12">
        <v>1</v>
      </c>
      <c r="K8311" s="16">
        <v>42720</v>
      </c>
      <c r="L8311" s="86">
        <f>(Tabla2[[#This Row],[release_year]]-'VARIANZA Y DES. EST'!$L$11)^2</f>
        <v>3.3116808838167522</v>
      </c>
      <c r="M8311" s="12">
        <v>2016</v>
      </c>
      <c r="N8311" s="9" t="s">
        <v>35</v>
      </c>
      <c r="O8311" s="9" t="s">
        <v>23191</v>
      </c>
      <c r="P8311" s="12">
        <v>1</v>
      </c>
      <c r="Q8311" s="12" t="s">
        <v>28</v>
      </c>
      <c r="R8311" s="12"/>
      <c r="S8311" s="12">
        <v>1</v>
      </c>
      <c r="T8311" s="9" t="s">
        <v>23438</v>
      </c>
      <c r="U8311" s="9" t="s">
        <v>23187</v>
      </c>
      <c r="V8311" s="9" t="s">
        <v>23438</v>
      </c>
      <c r="W8311" s="14">
        <v>3</v>
      </c>
    </row>
    <row r="8312" spans="1:23" x14ac:dyDescent="0.25">
      <c r="A8312" s="8">
        <v>6409</v>
      </c>
      <c r="B8312" s="9" t="s">
        <v>29839</v>
      </c>
      <c r="C8312" s="9" t="s">
        <v>23182</v>
      </c>
      <c r="D8312" s="9" t="s">
        <v>29840</v>
      </c>
      <c r="E8312" s="9" t="s">
        <v>29841</v>
      </c>
      <c r="F8312" s="9" t="s">
        <v>29842</v>
      </c>
      <c r="G8312" s="12">
        <v>7</v>
      </c>
      <c r="H8312" s="9" t="s">
        <v>468</v>
      </c>
      <c r="I8312" s="9" t="s">
        <v>472</v>
      </c>
      <c r="J8312" s="12">
        <v>2</v>
      </c>
      <c r="K8312" s="13">
        <v>42767</v>
      </c>
      <c r="L8312" s="86">
        <f>(Tabla2[[#This Row],[release_year]]-'VARIANZA Y DES. EST'!$L$11)^2</f>
        <v>3.2471164275211517E-2</v>
      </c>
      <c r="M8312" s="12">
        <v>2014</v>
      </c>
      <c r="N8312" s="9" t="s">
        <v>35</v>
      </c>
      <c r="O8312" s="9" t="s">
        <v>23191</v>
      </c>
      <c r="P8312" s="12">
        <v>1</v>
      </c>
      <c r="Q8312" s="12" t="s">
        <v>28</v>
      </c>
      <c r="R8312" s="12"/>
      <c r="S8312" s="12">
        <v>1</v>
      </c>
      <c r="T8312" s="9" t="s">
        <v>29843</v>
      </c>
      <c r="U8312" s="9" t="s">
        <v>23193</v>
      </c>
      <c r="V8312" s="9" t="s">
        <v>29843</v>
      </c>
      <c r="W8312" s="14">
        <v>3</v>
      </c>
    </row>
    <row r="8313" spans="1:23" x14ac:dyDescent="0.25">
      <c r="A8313" s="8">
        <v>6412</v>
      </c>
      <c r="B8313" s="9" t="s">
        <v>29844</v>
      </c>
      <c r="C8313" s="9" t="s">
        <v>23182</v>
      </c>
      <c r="D8313" s="9" t="s">
        <v>29845</v>
      </c>
      <c r="E8313" s="9"/>
      <c r="F8313" s="9"/>
      <c r="G8313" s="12">
        <v>0</v>
      </c>
      <c r="H8313" s="9" t="s">
        <v>160</v>
      </c>
      <c r="I8313" s="9" t="s">
        <v>160</v>
      </c>
      <c r="J8313" s="12">
        <v>1</v>
      </c>
      <c r="K8313" s="13">
        <v>43497</v>
      </c>
      <c r="L8313" s="86">
        <f>(Tabla2[[#This Row],[release_year]]-'VARIANZA Y DES. EST'!$L$11)^2</f>
        <v>3.2471164275211517E-2</v>
      </c>
      <c r="M8313" s="12">
        <v>2014</v>
      </c>
      <c r="N8313" s="9" t="s">
        <v>76</v>
      </c>
      <c r="O8313" s="9" t="s">
        <v>23191</v>
      </c>
      <c r="P8313" s="12">
        <v>1</v>
      </c>
      <c r="Q8313" s="12" t="s">
        <v>28</v>
      </c>
      <c r="R8313" s="12"/>
      <c r="S8313" s="12">
        <v>1</v>
      </c>
      <c r="T8313" s="9" t="s">
        <v>23197</v>
      </c>
      <c r="U8313" s="9" t="s">
        <v>23197</v>
      </c>
      <c r="V8313" s="9" t="s">
        <v>23197</v>
      </c>
      <c r="W8313" s="14">
        <v>1</v>
      </c>
    </row>
    <row r="8314" spans="1:23" x14ac:dyDescent="0.25">
      <c r="A8314" s="8">
        <v>6414</v>
      </c>
      <c r="B8314" s="9" t="s">
        <v>29846</v>
      </c>
      <c r="C8314" s="9" t="s">
        <v>23182</v>
      </c>
      <c r="D8314" s="10" t="s">
        <v>29847</v>
      </c>
      <c r="E8314" s="11"/>
      <c r="F8314" s="9" t="s">
        <v>29848</v>
      </c>
      <c r="G8314" s="12">
        <v>10</v>
      </c>
      <c r="H8314" s="9" t="s">
        <v>1349</v>
      </c>
      <c r="I8314" s="9" t="s">
        <v>1349</v>
      </c>
      <c r="J8314" s="12">
        <v>1</v>
      </c>
      <c r="K8314" s="13">
        <v>42877</v>
      </c>
      <c r="L8314" s="86">
        <f>(Tabla2[[#This Row],[release_year]]-'VARIANZA Y DES. EST'!$L$11)^2</f>
        <v>4.7532614447336705</v>
      </c>
      <c r="M8314" s="12">
        <v>2012</v>
      </c>
      <c r="N8314" s="9" t="s">
        <v>35</v>
      </c>
      <c r="O8314" s="9" t="s">
        <v>23191</v>
      </c>
      <c r="P8314" s="12">
        <v>1</v>
      </c>
      <c r="Q8314" s="12" t="s">
        <v>28</v>
      </c>
      <c r="R8314" s="12"/>
      <c r="S8314" s="12">
        <v>1</v>
      </c>
      <c r="T8314" s="9" t="s">
        <v>24513</v>
      </c>
      <c r="U8314" s="9" t="s">
        <v>23187</v>
      </c>
      <c r="V8314" s="9" t="s">
        <v>24513</v>
      </c>
      <c r="W8314" s="14">
        <v>3</v>
      </c>
    </row>
    <row r="8315" spans="1:23" x14ac:dyDescent="0.25">
      <c r="A8315" s="8">
        <v>6417</v>
      </c>
      <c r="B8315" s="9" t="s">
        <v>29849</v>
      </c>
      <c r="C8315" s="9" t="s">
        <v>23182</v>
      </c>
      <c r="D8315" s="9" t="s">
        <v>29850</v>
      </c>
      <c r="E8315" s="9"/>
      <c r="F8315" s="9" t="s">
        <v>29851</v>
      </c>
      <c r="G8315" s="12">
        <v>6</v>
      </c>
      <c r="H8315" s="9" t="s">
        <v>231</v>
      </c>
      <c r="I8315" s="9" t="s">
        <v>231</v>
      </c>
      <c r="J8315" s="12">
        <v>1</v>
      </c>
      <c r="K8315" s="16">
        <v>42719</v>
      </c>
      <c r="L8315" s="86">
        <f>(Tabla2[[#This Row],[release_year]]-'VARIANZA Y DES. EST'!$L$11)^2</f>
        <v>3.3116808838167522</v>
      </c>
      <c r="M8315" s="12">
        <v>2016</v>
      </c>
      <c r="N8315" s="9" t="s">
        <v>76</v>
      </c>
      <c r="O8315" s="9" t="s">
        <v>23191</v>
      </c>
      <c r="P8315" s="12">
        <v>1</v>
      </c>
      <c r="Q8315" s="12" t="s">
        <v>28</v>
      </c>
      <c r="R8315" s="12"/>
      <c r="S8315" s="12">
        <v>1</v>
      </c>
      <c r="T8315" s="9" t="s">
        <v>23445</v>
      </c>
      <c r="U8315" s="9" t="s">
        <v>23193</v>
      </c>
      <c r="V8315" s="9" t="s">
        <v>23445</v>
      </c>
      <c r="W8315" s="14">
        <v>3</v>
      </c>
    </row>
    <row r="8316" spans="1:23" x14ac:dyDescent="0.25">
      <c r="A8316" s="8">
        <v>6421</v>
      </c>
      <c r="B8316" s="9" t="s">
        <v>29852</v>
      </c>
      <c r="C8316" s="9" t="s">
        <v>23182</v>
      </c>
      <c r="D8316" s="10" t="s">
        <v>29853</v>
      </c>
      <c r="E8316" s="11"/>
      <c r="F8316" s="9" t="s">
        <v>29854</v>
      </c>
      <c r="G8316" s="12">
        <v>7</v>
      </c>
      <c r="H8316" s="9" t="s">
        <v>25</v>
      </c>
      <c r="I8316" s="9" t="s">
        <v>25</v>
      </c>
      <c r="J8316" s="12">
        <v>1</v>
      </c>
      <c r="K8316" s="13">
        <v>43679</v>
      </c>
      <c r="L8316" s="86">
        <f>(Tabla2[[#This Row],[release_year]]-'VARIANZA Y DES. EST'!$L$11)^2</f>
        <v>4.7532614447336705</v>
      </c>
      <c r="M8316" s="12">
        <v>2012</v>
      </c>
      <c r="N8316" s="9" t="s">
        <v>26</v>
      </c>
      <c r="O8316" s="9" t="s">
        <v>23191</v>
      </c>
      <c r="P8316" s="12">
        <v>1</v>
      </c>
      <c r="Q8316" s="12" t="s">
        <v>28</v>
      </c>
      <c r="R8316" s="12"/>
      <c r="S8316" s="12">
        <v>1</v>
      </c>
      <c r="T8316" s="9" t="s">
        <v>23264</v>
      </c>
      <c r="U8316" s="9" t="s">
        <v>23264</v>
      </c>
      <c r="V8316" s="9" t="s">
        <v>23264</v>
      </c>
      <c r="W8316" s="14">
        <v>1</v>
      </c>
    </row>
    <row r="8317" spans="1:23" x14ac:dyDescent="0.25">
      <c r="A8317" s="8">
        <v>6427</v>
      </c>
      <c r="B8317" s="9" t="s">
        <v>29855</v>
      </c>
      <c r="C8317" s="9" t="s">
        <v>23182</v>
      </c>
      <c r="D8317" s="9" t="s">
        <v>29856</v>
      </c>
      <c r="E8317" s="9"/>
      <c r="F8317" s="9" t="s">
        <v>29857</v>
      </c>
      <c r="G8317" s="12">
        <v>9</v>
      </c>
      <c r="H8317" s="9" t="s">
        <v>34</v>
      </c>
      <c r="I8317" s="9" t="s">
        <v>34</v>
      </c>
      <c r="J8317" s="12">
        <v>1</v>
      </c>
      <c r="K8317" s="13">
        <v>43469</v>
      </c>
      <c r="L8317" s="86">
        <f>(Tabla2[[#This Row],[release_year]]-'VARIANZA Y DES. EST'!$L$11)^2</f>
        <v>0.67207602404598188</v>
      </c>
      <c r="M8317" s="12">
        <v>2015</v>
      </c>
      <c r="N8317" s="9" t="s">
        <v>35</v>
      </c>
      <c r="O8317" s="9" t="s">
        <v>23191</v>
      </c>
      <c r="P8317" s="12">
        <v>1</v>
      </c>
      <c r="Q8317" s="12" t="s">
        <v>28</v>
      </c>
      <c r="R8317" s="12"/>
      <c r="S8317" s="12">
        <v>1</v>
      </c>
      <c r="T8317" s="9" t="s">
        <v>29858</v>
      </c>
      <c r="U8317" s="9" t="s">
        <v>23316</v>
      </c>
      <c r="V8317" s="9" t="s">
        <v>29858</v>
      </c>
      <c r="W8317" s="14">
        <v>3</v>
      </c>
    </row>
    <row r="8318" spans="1:23" x14ac:dyDescent="0.25">
      <c r="A8318" s="8">
        <v>6431</v>
      </c>
      <c r="B8318" s="9" t="s">
        <v>29859</v>
      </c>
      <c r="C8318" s="9" t="s">
        <v>23182</v>
      </c>
      <c r="D8318" s="10" t="s">
        <v>29860</v>
      </c>
      <c r="E8318" s="11"/>
      <c r="F8318" s="9" t="s">
        <v>29861</v>
      </c>
      <c r="G8318" s="12">
        <v>9</v>
      </c>
      <c r="H8318" s="12"/>
      <c r="I8318" s="9"/>
      <c r="J8318" s="12">
        <v>0</v>
      </c>
      <c r="K8318" s="13">
        <v>43350</v>
      </c>
      <c r="L8318" s="86">
        <f>(Tabla2[[#This Row],[release_year]]-'VARIANZA Y DES. EST'!$L$11)^2</f>
        <v>0.67207602404598188</v>
      </c>
      <c r="M8318" s="12">
        <v>2015</v>
      </c>
      <c r="N8318" s="9" t="s">
        <v>76</v>
      </c>
      <c r="O8318" s="9" t="s">
        <v>23191</v>
      </c>
      <c r="P8318" s="12">
        <v>1</v>
      </c>
      <c r="Q8318" s="12" t="s">
        <v>28</v>
      </c>
      <c r="R8318" s="12"/>
      <c r="S8318" s="12">
        <v>1</v>
      </c>
      <c r="T8318" s="9" t="s">
        <v>23201</v>
      </c>
      <c r="U8318" s="9" t="s">
        <v>23187</v>
      </c>
      <c r="V8318" s="9" t="s">
        <v>23201</v>
      </c>
      <c r="W8318" s="14">
        <v>3</v>
      </c>
    </row>
    <row r="8319" spans="1:23" x14ac:dyDescent="0.25">
      <c r="A8319" s="8">
        <v>6452</v>
      </c>
      <c r="B8319" s="9" t="s">
        <v>29862</v>
      </c>
      <c r="C8319" s="9" t="s">
        <v>23182</v>
      </c>
      <c r="D8319" s="10" t="s">
        <v>29863</v>
      </c>
      <c r="E8319" s="11"/>
      <c r="F8319" s="18" t="s">
        <v>29864</v>
      </c>
      <c r="G8319" s="12">
        <v>1</v>
      </c>
      <c r="H8319" s="9" t="s">
        <v>160</v>
      </c>
      <c r="I8319" s="9" t="s">
        <v>160</v>
      </c>
      <c r="J8319" s="12">
        <v>1</v>
      </c>
      <c r="K8319" s="16">
        <v>43084</v>
      </c>
      <c r="L8319" s="86">
        <f>(Tabla2[[#This Row],[release_year]]-'VARIANZA Y DES. EST'!$L$11)^2</f>
        <v>3.3116808838167522</v>
      </c>
      <c r="M8319" s="12">
        <v>2016</v>
      </c>
      <c r="N8319" s="9" t="s">
        <v>82</v>
      </c>
      <c r="O8319" s="9" t="s">
        <v>23185</v>
      </c>
      <c r="P8319" s="12">
        <v>2</v>
      </c>
      <c r="Q8319" s="12" t="s">
        <v>28</v>
      </c>
      <c r="R8319" s="12"/>
      <c r="S8319" s="12">
        <v>2</v>
      </c>
      <c r="T8319" s="9" t="s">
        <v>24615</v>
      </c>
      <c r="U8319" s="9" t="s">
        <v>23197</v>
      </c>
      <c r="V8319" s="9" t="s">
        <v>24615</v>
      </c>
      <c r="W8319" s="14">
        <v>3</v>
      </c>
    </row>
    <row r="8320" spans="1:23" x14ac:dyDescent="0.25">
      <c r="A8320" s="8">
        <v>6456</v>
      </c>
      <c r="B8320" s="9" t="s">
        <v>29865</v>
      </c>
      <c r="C8320" s="9" t="s">
        <v>23182</v>
      </c>
      <c r="D8320" s="10" t="s">
        <v>29866</v>
      </c>
      <c r="E8320" s="11"/>
      <c r="F8320" s="9" t="s">
        <v>29867</v>
      </c>
      <c r="G8320" s="12">
        <v>1</v>
      </c>
      <c r="H8320" s="9" t="s">
        <v>279</v>
      </c>
      <c r="I8320" s="9" t="s">
        <v>279</v>
      </c>
      <c r="J8320" s="12">
        <v>1</v>
      </c>
      <c r="K8320" s="13">
        <v>43070</v>
      </c>
      <c r="L8320" s="86">
        <f>(Tabla2[[#This Row],[release_year]]-'VARIANZA Y DES. EST'!$L$11)^2</f>
        <v>3.3116808838167522</v>
      </c>
      <c r="M8320" s="12">
        <v>2016</v>
      </c>
      <c r="N8320" s="9" t="s">
        <v>35</v>
      </c>
      <c r="O8320" s="9" t="s">
        <v>23191</v>
      </c>
      <c r="P8320" s="12">
        <v>1</v>
      </c>
      <c r="Q8320" s="12" t="s">
        <v>28</v>
      </c>
      <c r="R8320" s="12"/>
      <c r="S8320" s="12">
        <v>1</v>
      </c>
      <c r="T8320" s="9" t="s">
        <v>23470</v>
      </c>
      <c r="U8320" s="9" t="s">
        <v>23187</v>
      </c>
      <c r="V8320" s="9" t="s">
        <v>23470</v>
      </c>
      <c r="W8320" s="14">
        <v>2</v>
      </c>
    </row>
    <row r="8321" spans="1:23" x14ac:dyDescent="0.25">
      <c r="A8321" s="8">
        <v>6457</v>
      </c>
      <c r="B8321" s="9" t="s">
        <v>29868</v>
      </c>
      <c r="C8321" s="9" t="s">
        <v>23182</v>
      </c>
      <c r="D8321" s="9" t="s">
        <v>29869</v>
      </c>
      <c r="E8321" s="9"/>
      <c r="F8321" s="9" t="s">
        <v>29870</v>
      </c>
      <c r="G8321" s="12">
        <v>9</v>
      </c>
      <c r="H8321" s="9" t="s">
        <v>25</v>
      </c>
      <c r="I8321" s="9" t="s">
        <v>25</v>
      </c>
      <c r="J8321" s="12">
        <v>1</v>
      </c>
      <c r="K8321" s="13">
        <v>42917</v>
      </c>
      <c r="L8321" s="86">
        <f>(Tabla2[[#This Row],[release_year]]-'VARIANZA Y DES. EST'!$L$11)^2</f>
        <v>491.96116424931824</v>
      </c>
      <c r="M8321" s="12">
        <v>1992</v>
      </c>
      <c r="N8321" s="9" t="s">
        <v>82</v>
      </c>
      <c r="O8321" s="9" t="s">
        <v>29871</v>
      </c>
      <c r="P8321" s="12">
        <v>11</v>
      </c>
      <c r="Q8321" s="12" t="s">
        <v>28</v>
      </c>
      <c r="R8321" s="12"/>
      <c r="S8321" s="12">
        <v>11</v>
      </c>
      <c r="T8321" s="9" t="s">
        <v>28749</v>
      </c>
      <c r="U8321" s="9" t="s">
        <v>23670</v>
      </c>
      <c r="V8321" s="9" t="s">
        <v>28749</v>
      </c>
      <c r="W8321" s="14">
        <v>2</v>
      </c>
    </row>
    <row r="8322" spans="1:23" x14ac:dyDescent="0.25">
      <c r="A8322" s="8">
        <v>6458</v>
      </c>
      <c r="B8322" s="9" t="s">
        <v>29872</v>
      </c>
      <c r="C8322" s="9" t="s">
        <v>23182</v>
      </c>
      <c r="D8322" s="10" t="s">
        <v>29873</v>
      </c>
      <c r="E8322" s="11"/>
      <c r="F8322" s="18" t="s">
        <v>29874</v>
      </c>
      <c r="G8322" s="12">
        <v>2</v>
      </c>
      <c r="H8322" s="9" t="s">
        <v>1349</v>
      </c>
      <c r="I8322" s="9" t="s">
        <v>1349</v>
      </c>
      <c r="J8322" s="12">
        <v>1</v>
      </c>
      <c r="K8322" s="13">
        <v>42951</v>
      </c>
      <c r="L8322" s="86">
        <f>(Tabla2[[#This Row],[release_year]]-'VARIANZA Y DES. EST'!$L$11)^2</f>
        <v>7.9512857435875226</v>
      </c>
      <c r="M8322" s="12">
        <v>2017</v>
      </c>
      <c r="N8322" s="9" t="s">
        <v>82</v>
      </c>
      <c r="O8322" s="9" t="s">
        <v>23185</v>
      </c>
      <c r="P8322" s="12">
        <v>2</v>
      </c>
      <c r="Q8322" s="12" t="s">
        <v>28</v>
      </c>
      <c r="R8322" s="12"/>
      <c r="S8322" s="12">
        <v>2</v>
      </c>
      <c r="T8322" s="9" t="s">
        <v>25744</v>
      </c>
      <c r="U8322" s="9" t="s">
        <v>23187</v>
      </c>
      <c r="V8322" s="9" t="s">
        <v>25744</v>
      </c>
      <c r="W8322" s="14">
        <v>3</v>
      </c>
    </row>
    <row r="8323" spans="1:23" x14ac:dyDescent="0.25">
      <c r="A8323" s="8">
        <v>6460</v>
      </c>
      <c r="B8323" s="9" t="s">
        <v>29875</v>
      </c>
      <c r="C8323" s="9" t="s">
        <v>23182</v>
      </c>
      <c r="D8323" s="10" t="s">
        <v>29876</v>
      </c>
      <c r="E8323" s="11"/>
      <c r="F8323" s="9" t="s">
        <v>29877</v>
      </c>
      <c r="G8323" s="12">
        <v>5</v>
      </c>
      <c r="H8323" s="9" t="s">
        <v>126</v>
      </c>
      <c r="I8323" s="9" t="s">
        <v>126</v>
      </c>
      <c r="J8323" s="12">
        <v>1</v>
      </c>
      <c r="K8323" s="13">
        <v>42644</v>
      </c>
      <c r="L8323" s="86">
        <f>(Tabla2[[#This Row],[release_year]]-'VARIANZA Y DES. EST'!$L$11)^2</f>
        <v>230.43839826771367</v>
      </c>
      <c r="M8323" s="12">
        <v>1999</v>
      </c>
      <c r="N8323" s="9" t="s">
        <v>35</v>
      </c>
      <c r="O8323" s="9" t="s">
        <v>23191</v>
      </c>
      <c r="P8323" s="12">
        <v>1</v>
      </c>
      <c r="Q8323" s="12" t="s">
        <v>28</v>
      </c>
      <c r="R8323" s="12"/>
      <c r="S8323" s="12">
        <v>1</v>
      </c>
      <c r="T8323" s="9" t="s">
        <v>27989</v>
      </c>
      <c r="U8323" s="9" t="s">
        <v>23213</v>
      </c>
      <c r="V8323" s="9" t="s">
        <v>27989</v>
      </c>
      <c r="W8323" s="14">
        <v>2</v>
      </c>
    </row>
    <row r="8324" spans="1:23" x14ac:dyDescent="0.25">
      <c r="A8324" s="8">
        <v>6461</v>
      </c>
      <c r="B8324" s="9" t="s">
        <v>29878</v>
      </c>
      <c r="C8324" s="9" t="s">
        <v>23182</v>
      </c>
      <c r="D8324" s="10" t="s">
        <v>29879</v>
      </c>
      <c r="E8324" s="11"/>
      <c r="F8324" s="18" t="s">
        <v>29880</v>
      </c>
      <c r="G8324" s="12">
        <v>11</v>
      </c>
      <c r="H8324" s="9" t="s">
        <v>126</v>
      </c>
      <c r="I8324" s="9" t="s">
        <v>126</v>
      </c>
      <c r="J8324" s="12">
        <v>1</v>
      </c>
      <c r="K8324" s="13">
        <v>42829</v>
      </c>
      <c r="L8324" s="86">
        <f>(Tabla2[[#This Row],[release_year]]-'VARIANZA Y DES. EST'!$L$11)^2</f>
        <v>7.9512857435875226</v>
      </c>
      <c r="M8324" s="12">
        <v>2017</v>
      </c>
      <c r="N8324" s="9" t="s">
        <v>76</v>
      </c>
      <c r="O8324" s="9" t="s">
        <v>23185</v>
      </c>
      <c r="P8324" s="12">
        <v>2</v>
      </c>
      <c r="Q8324" s="12" t="s">
        <v>28</v>
      </c>
      <c r="R8324" s="12"/>
      <c r="S8324" s="12">
        <v>2</v>
      </c>
      <c r="T8324" s="9" t="s">
        <v>28209</v>
      </c>
      <c r="U8324" s="9" t="s">
        <v>23213</v>
      </c>
      <c r="V8324" s="9" t="s">
        <v>28209</v>
      </c>
      <c r="W8324" s="14">
        <v>3</v>
      </c>
    </row>
    <row r="8325" spans="1:23" x14ac:dyDescent="0.25">
      <c r="A8325" s="8">
        <v>6470</v>
      </c>
      <c r="B8325" s="9" t="s">
        <v>29881</v>
      </c>
      <c r="C8325" s="9" t="s">
        <v>23182</v>
      </c>
      <c r="D8325" s="10" t="s">
        <v>29882</v>
      </c>
      <c r="E8325" s="11"/>
      <c r="F8325" s="18" t="s">
        <v>8569</v>
      </c>
      <c r="G8325" s="12">
        <v>1</v>
      </c>
      <c r="H8325" s="12"/>
      <c r="I8325" s="9"/>
      <c r="J8325" s="12">
        <v>0</v>
      </c>
      <c r="K8325" s="13">
        <v>42705</v>
      </c>
      <c r="L8325" s="86">
        <f>(Tabla2[[#This Row],[release_year]]-'VARIANZA Y DES. EST'!$L$11)^2</f>
        <v>407.24037396885979</v>
      </c>
      <c r="M8325" s="12">
        <v>1994</v>
      </c>
      <c r="N8325" s="9" t="s">
        <v>55</v>
      </c>
      <c r="O8325" s="9" t="s">
        <v>23191</v>
      </c>
      <c r="P8325" s="12">
        <v>1</v>
      </c>
      <c r="Q8325" s="12" t="s">
        <v>28</v>
      </c>
      <c r="R8325" s="12"/>
      <c r="S8325" s="12">
        <v>1</v>
      </c>
      <c r="T8325" s="9" t="s">
        <v>23403</v>
      </c>
      <c r="U8325" s="9" t="s">
        <v>23403</v>
      </c>
      <c r="V8325" s="9" t="s">
        <v>23403</v>
      </c>
      <c r="W8325" s="14">
        <v>1</v>
      </c>
    </row>
    <row r="8326" spans="1:23" x14ac:dyDescent="0.25">
      <c r="A8326" s="8">
        <v>6478</v>
      </c>
      <c r="B8326" s="9" t="s">
        <v>29883</v>
      </c>
      <c r="C8326" s="9" t="s">
        <v>23182</v>
      </c>
      <c r="D8326" s="10" t="s">
        <v>29884</v>
      </c>
      <c r="E8326" s="19"/>
      <c r="F8326" s="11"/>
      <c r="G8326" s="12">
        <v>0</v>
      </c>
      <c r="H8326" s="9" t="s">
        <v>25</v>
      </c>
      <c r="I8326" s="9" t="s">
        <v>25</v>
      </c>
      <c r="J8326" s="12">
        <v>1</v>
      </c>
      <c r="K8326" s="13">
        <v>43373</v>
      </c>
      <c r="L8326" s="86">
        <f>(Tabla2[[#This Row],[release_year]]-'VARIANZA Y DES. EST'!$L$11)^2</f>
        <v>14.590890603358293</v>
      </c>
      <c r="M8326" s="12">
        <v>2018</v>
      </c>
      <c r="N8326" s="9" t="s">
        <v>76</v>
      </c>
      <c r="O8326" s="9" t="s">
        <v>23191</v>
      </c>
      <c r="P8326" s="12">
        <v>1</v>
      </c>
      <c r="Q8326" s="12" t="s">
        <v>28</v>
      </c>
      <c r="R8326" s="12"/>
      <c r="S8326" s="12">
        <v>1</v>
      </c>
      <c r="T8326" s="9" t="s">
        <v>23197</v>
      </c>
      <c r="U8326" s="9" t="s">
        <v>23197</v>
      </c>
      <c r="V8326" s="9" t="s">
        <v>23197</v>
      </c>
      <c r="W8326" s="14">
        <v>1</v>
      </c>
    </row>
    <row r="8327" spans="1:23" x14ac:dyDescent="0.25">
      <c r="A8327" s="8">
        <v>6484</v>
      </c>
      <c r="B8327" s="9" t="s">
        <v>29885</v>
      </c>
      <c r="C8327" s="9" t="s">
        <v>23182</v>
      </c>
      <c r="D8327" s="10" t="s">
        <v>29886</v>
      </c>
      <c r="E8327" s="11"/>
      <c r="F8327" s="9"/>
      <c r="G8327" s="12">
        <v>0</v>
      </c>
      <c r="H8327" s="9" t="s">
        <v>3348</v>
      </c>
      <c r="I8327" s="9" t="s">
        <v>3348</v>
      </c>
      <c r="J8327" s="12">
        <v>1</v>
      </c>
      <c r="K8327" s="16">
        <v>43054</v>
      </c>
      <c r="L8327" s="86">
        <f>(Tabla2[[#This Row],[release_year]]-'VARIANZA Y DES. EST'!$L$11)^2</f>
        <v>7.9512857435875226</v>
      </c>
      <c r="M8327" s="12">
        <v>2017</v>
      </c>
      <c r="N8327" s="9" t="s">
        <v>110</v>
      </c>
      <c r="O8327" s="9" t="s">
        <v>23191</v>
      </c>
      <c r="P8327" s="12">
        <v>1</v>
      </c>
      <c r="Q8327" s="12" t="s">
        <v>28</v>
      </c>
      <c r="R8327" s="12"/>
      <c r="S8327" s="12">
        <v>1</v>
      </c>
      <c r="T8327" s="9" t="s">
        <v>23264</v>
      </c>
      <c r="U8327" s="9" t="s">
        <v>23264</v>
      </c>
      <c r="V8327" s="9" t="s">
        <v>23264</v>
      </c>
      <c r="W8327" s="14">
        <v>1</v>
      </c>
    </row>
    <row r="8328" spans="1:23" x14ac:dyDescent="0.25">
      <c r="A8328" s="8">
        <v>6488</v>
      </c>
      <c r="B8328" s="9" t="s">
        <v>29887</v>
      </c>
      <c r="C8328" s="9" t="s">
        <v>23182</v>
      </c>
      <c r="D8328" s="10" t="s">
        <v>29888</v>
      </c>
      <c r="E8328" s="11"/>
      <c r="F8328" s="9"/>
      <c r="G8328" s="12">
        <v>0</v>
      </c>
      <c r="H8328" s="9" t="s">
        <v>126</v>
      </c>
      <c r="I8328" s="9" t="s">
        <v>126</v>
      </c>
      <c r="J8328" s="12">
        <v>1</v>
      </c>
      <c r="K8328" s="13">
        <v>43009</v>
      </c>
      <c r="L8328" s="86">
        <f>(Tabla2[[#This Row],[release_year]]-'VARIANZA Y DES. EST'!$L$11)^2</f>
        <v>3.3116808838167522</v>
      </c>
      <c r="M8328" s="12">
        <v>2016</v>
      </c>
      <c r="N8328" s="9" t="s">
        <v>82</v>
      </c>
      <c r="O8328" s="9" t="s">
        <v>23191</v>
      </c>
      <c r="P8328" s="12">
        <v>1</v>
      </c>
      <c r="Q8328" s="12" t="s">
        <v>28</v>
      </c>
      <c r="R8328" s="12"/>
      <c r="S8328" s="12">
        <v>1</v>
      </c>
      <c r="T8328" s="9" t="s">
        <v>29514</v>
      </c>
      <c r="U8328" s="9" t="s">
        <v>23213</v>
      </c>
      <c r="V8328" s="9" t="s">
        <v>29514</v>
      </c>
      <c r="W8328" s="14">
        <v>3</v>
      </c>
    </row>
    <row r="8329" spans="1:23" x14ac:dyDescent="0.25">
      <c r="A8329" s="8">
        <v>6491</v>
      </c>
      <c r="B8329" s="9" t="s">
        <v>29889</v>
      </c>
      <c r="C8329" s="9" t="s">
        <v>23182</v>
      </c>
      <c r="D8329" s="9" t="s">
        <v>29890</v>
      </c>
      <c r="E8329" s="9"/>
      <c r="F8329" s="9"/>
      <c r="G8329" s="12">
        <v>0</v>
      </c>
      <c r="H8329" s="9" t="s">
        <v>126</v>
      </c>
      <c r="I8329" s="9" t="s">
        <v>126</v>
      </c>
      <c r="J8329" s="12">
        <v>1</v>
      </c>
      <c r="K8329" s="13">
        <v>43374</v>
      </c>
      <c r="L8329" s="86">
        <f>(Tabla2[[#This Row],[release_year]]-'VARIANZA Y DES. EST'!$L$11)^2</f>
        <v>14.590890603358293</v>
      </c>
      <c r="M8329" s="12">
        <v>2018</v>
      </c>
      <c r="N8329" s="9" t="s">
        <v>35</v>
      </c>
      <c r="O8329" s="9" t="s">
        <v>23191</v>
      </c>
      <c r="P8329" s="12">
        <v>1</v>
      </c>
      <c r="Q8329" s="12" t="s">
        <v>28</v>
      </c>
      <c r="R8329" s="12"/>
      <c r="S8329" s="12">
        <v>1</v>
      </c>
      <c r="T8329" s="9" t="s">
        <v>24021</v>
      </c>
      <c r="U8329" s="9" t="s">
        <v>23213</v>
      </c>
      <c r="V8329" s="9" t="s">
        <v>24021</v>
      </c>
      <c r="W8329" s="14">
        <v>2</v>
      </c>
    </row>
    <row r="8330" spans="1:23" x14ac:dyDescent="0.25">
      <c r="A8330" s="8">
        <v>6496</v>
      </c>
      <c r="B8330" s="9" t="s">
        <v>29891</v>
      </c>
      <c r="C8330" s="9" t="s">
        <v>23182</v>
      </c>
      <c r="D8330" s="10" t="s">
        <v>29892</v>
      </c>
      <c r="E8330" s="11"/>
      <c r="F8330" s="9" t="s">
        <v>29893</v>
      </c>
      <c r="G8330" s="12">
        <v>1</v>
      </c>
      <c r="H8330" s="9" t="s">
        <v>518</v>
      </c>
      <c r="I8330" s="9" t="s">
        <v>518</v>
      </c>
      <c r="J8330" s="12">
        <v>1</v>
      </c>
      <c r="K8330" s="13">
        <v>42870</v>
      </c>
      <c r="L8330" s="86">
        <f>(Tabla2[[#This Row],[release_year]]-'VARIANZA Y DES. EST'!$L$11)^2</f>
        <v>4.7532614447336705</v>
      </c>
      <c r="M8330" s="12">
        <v>2012</v>
      </c>
      <c r="N8330" s="9" t="s">
        <v>82</v>
      </c>
      <c r="O8330" s="9" t="s">
        <v>23191</v>
      </c>
      <c r="P8330" s="12">
        <v>1</v>
      </c>
      <c r="Q8330" s="12" t="s">
        <v>28</v>
      </c>
      <c r="R8330" s="12"/>
      <c r="S8330" s="12">
        <v>1</v>
      </c>
      <c r="T8330" s="9" t="s">
        <v>23296</v>
      </c>
      <c r="U8330" s="9" t="s">
        <v>23197</v>
      </c>
      <c r="V8330" s="9" t="s">
        <v>23296</v>
      </c>
      <c r="W8330" s="14">
        <v>2</v>
      </c>
    </row>
    <row r="8331" spans="1:23" x14ac:dyDescent="0.25">
      <c r="A8331" s="8">
        <v>6499</v>
      </c>
      <c r="B8331" s="9" t="s">
        <v>29894</v>
      </c>
      <c r="C8331" s="9" t="s">
        <v>23182</v>
      </c>
      <c r="D8331" s="10" t="s">
        <v>29895</v>
      </c>
      <c r="E8331" s="11"/>
      <c r="F8331" s="9" t="s">
        <v>29896</v>
      </c>
      <c r="G8331" s="12">
        <v>1</v>
      </c>
      <c r="H8331" s="9" t="s">
        <v>126</v>
      </c>
      <c r="I8331" s="9" t="s">
        <v>126</v>
      </c>
      <c r="J8331" s="12">
        <v>1</v>
      </c>
      <c r="K8331" s="13">
        <v>42995</v>
      </c>
      <c r="L8331" s="86">
        <f>(Tabla2[[#This Row],[release_year]]-'VARIANZA Y DES. EST'!$L$11)^2</f>
        <v>7.9512857435875226</v>
      </c>
      <c r="M8331" s="12">
        <v>2017</v>
      </c>
      <c r="N8331" s="9" t="s">
        <v>35</v>
      </c>
      <c r="O8331" s="9" t="s">
        <v>23191</v>
      </c>
      <c r="P8331" s="12">
        <v>1</v>
      </c>
      <c r="Q8331" s="12" t="s">
        <v>28</v>
      </c>
      <c r="R8331" s="12"/>
      <c r="S8331" s="12">
        <v>1</v>
      </c>
      <c r="T8331" s="9" t="s">
        <v>23223</v>
      </c>
      <c r="U8331" s="9" t="s">
        <v>23213</v>
      </c>
      <c r="V8331" s="9" t="s">
        <v>23223</v>
      </c>
      <c r="W8331" s="14">
        <v>3</v>
      </c>
    </row>
    <row r="8332" spans="1:23" x14ac:dyDescent="0.25">
      <c r="A8332" s="8">
        <v>6505</v>
      </c>
      <c r="B8332" s="9" t="s">
        <v>29897</v>
      </c>
      <c r="C8332" s="9" t="s">
        <v>23182</v>
      </c>
      <c r="D8332" s="10" t="s">
        <v>29898</v>
      </c>
      <c r="E8332" s="11"/>
      <c r="F8332" s="9" t="s">
        <v>29899</v>
      </c>
      <c r="G8332" s="12">
        <v>3</v>
      </c>
      <c r="H8332" s="12"/>
      <c r="I8332" s="9"/>
      <c r="J8332" s="12">
        <v>0</v>
      </c>
      <c r="K8332" s="13">
        <v>43533</v>
      </c>
      <c r="L8332" s="86">
        <f>(Tabla2[[#This Row],[release_year]]-'VARIANZA Y DES. EST'!$L$11)^2</f>
        <v>0.67207602404598188</v>
      </c>
      <c r="M8332" s="12">
        <v>2015</v>
      </c>
      <c r="N8332" s="9" t="s">
        <v>76</v>
      </c>
      <c r="O8332" s="9" t="s">
        <v>23211</v>
      </c>
      <c r="P8332" s="12">
        <v>9</v>
      </c>
      <c r="Q8332" s="12" t="s">
        <v>28</v>
      </c>
      <c r="R8332" s="12"/>
      <c r="S8332" s="12">
        <v>9</v>
      </c>
      <c r="T8332" s="9" t="s">
        <v>23558</v>
      </c>
      <c r="U8332" s="9" t="s">
        <v>23187</v>
      </c>
      <c r="V8332" s="9" t="s">
        <v>23558</v>
      </c>
      <c r="W8332" s="14">
        <v>3</v>
      </c>
    </row>
    <row r="8333" spans="1:23" x14ac:dyDescent="0.25">
      <c r="A8333" s="8">
        <v>6506</v>
      </c>
      <c r="B8333" s="9" t="s">
        <v>29900</v>
      </c>
      <c r="C8333" s="9" t="s">
        <v>23182</v>
      </c>
      <c r="D8333" s="10" t="s">
        <v>29901</v>
      </c>
      <c r="E8333" s="11"/>
      <c r="F8333" s="9" t="s">
        <v>29902</v>
      </c>
      <c r="G8333" s="12">
        <v>11</v>
      </c>
      <c r="H8333" s="12"/>
      <c r="I8333" s="9"/>
      <c r="J8333" s="12">
        <v>0</v>
      </c>
      <c r="K8333" s="13">
        <v>43269</v>
      </c>
      <c r="L8333" s="86">
        <f>(Tabla2[[#This Row],[release_year]]-'VARIANZA Y DES. EST'!$L$11)^2</f>
        <v>3.3116808838167522</v>
      </c>
      <c r="M8333" s="12">
        <v>2016</v>
      </c>
      <c r="N8333" s="9" t="s">
        <v>76</v>
      </c>
      <c r="O8333" s="9" t="s">
        <v>23529</v>
      </c>
      <c r="P8333" s="12">
        <v>7</v>
      </c>
      <c r="Q8333" s="12" t="s">
        <v>28</v>
      </c>
      <c r="R8333" s="12"/>
      <c r="S8333" s="12">
        <v>7</v>
      </c>
      <c r="T8333" s="9" t="s">
        <v>23558</v>
      </c>
      <c r="U8333" s="9" t="s">
        <v>23187</v>
      </c>
      <c r="V8333" s="9" t="s">
        <v>23558</v>
      </c>
      <c r="W8333" s="14">
        <v>3</v>
      </c>
    </row>
    <row r="8334" spans="1:23" x14ac:dyDescent="0.25">
      <c r="A8334" s="8">
        <v>6507</v>
      </c>
      <c r="B8334" s="9" t="s">
        <v>29903</v>
      </c>
      <c r="C8334" s="9" t="s">
        <v>23182</v>
      </c>
      <c r="D8334" s="10" t="s">
        <v>29904</v>
      </c>
      <c r="E8334" s="11"/>
      <c r="F8334" s="9" t="s">
        <v>29905</v>
      </c>
      <c r="G8334" s="12">
        <v>7</v>
      </c>
      <c r="H8334" s="12"/>
      <c r="I8334" s="9"/>
      <c r="J8334" s="12">
        <v>0</v>
      </c>
      <c r="K8334" s="13">
        <v>43498</v>
      </c>
      <c r="L8334" s="86">
        <f>(Tabla2[[#This Row],[release_year]]-'VARIANZA Y DES. EST'!$L$11)^2</f>
        <v>7.9512857435875226</v>
      </c>
      <c r="M8334" s="12">
        <v>2017</v>
      </c>
      <c r="N8334" s="9" t="s">
        <v>76</v>
      </c>
      <c r="O8334" s="9" t="s">
        <v>23813</v>
      </c>
      <c r="P8334" s="12">
        <v>8</v>
      </c>
      <c r="Q8334" s="12" t="s">
        <v>28</v>
      </c>
      <c r="R8334" s="12"/>
      <c r="S8334" s="12">
        <v>8</v>
      </c>
      <c r="T8334" s="9" t="s">
        <v>23201</v>
      </c>
      <c r="U8334" s="9" t="s">
        <v>23187</v>
      </c>
      <c r="V8334" s="9" t="s">
        <v>23201</v>
      </c>
      <c r="W8334" s="14">
        <v>3</v>
      </c>
    </row>
    <row r="8335" spans="1:23" x14ac:dyDescent="0.25">
      <c r="A8335" s="8">
        <v>6508</v>
      </c>
      <c r="B8335" s="9" t="s">
        <v>29906</v>
      </c>
      <c r="C8335" s="9" t="s">
        <v>23182</v>
      </c>
      <c r="D8335" s="10" t="s">
        <v>29907</v>
      </c>
      <c r="E8335" s="11"/>
      <c r="F8335" s="9" t="s">
        <v>29908</v>
      </c>
      <c r="G8335" s="12">
        <v>4</v>
      </c>
      <c r="H8335" s="12"/>
      <c r="I8335" s="9"/>
      <c r="J8335" s="12">
        <v>0</v>
      </c>
      <c r="K8335" s="13">
        <v>43210</v>
      </c>
      <c r="L8335" s="86">
        <f>(Tabla2[[#This Row],[release_year]]-'VARIANZA Y DES. EST'!$L$11)^2</f>
        <v>3.3116808838167522</v>
      </c>
      <c r="M8335" s="12">
        <v>2016</v>
      </c>
      <c r="N8335" s="9" t="s">
        <v>76</v>
      </c>
      <c r="O8335" s="9" t="s">
        <v>23191</v>
      </c>
      <c r="P8335" s="12">
        <v>1</v>
      </c>
      <c r="Q8335" s="12" t="s">
        <v>28</v>
      </c>
      <c r="R8335" s="12"/>
      <c r="S8335" s="12">
        <v>1</v>
      </c>
      <c r="T8335" s="9" t="s">
        <v>23558</v>
      </c>
      <c r="U8335" s="9" t="s">
        <v>23187</v>
      </c>
      <c r="V8335" s="9" t="s">
        <v>23558</v>
      </c>
      <c r="W8335" s="14">
        <v>3</v>
      </c>
    </row>
    <row r="8336" spans="1:23" x14ac:dyDescent="0.25">
      <c r="A8336" s="8">
        <v>6509</v>
      </c>
      <c r="B8336" s="9" t="s">
        <v>29909</v>
      </c>
      <c r="C8336" s="9" t="s">
        <v>23182</v>
      </c>
      <c r="D8336" s="10" t="s">
        <v>29910</v>
      </c>
      <c r="E8336" s="11"/>
      <c r="F8336" s="18" t="s">
        <v>29911</v>
      </c>
      <c r="G8336" s="12">
        <v>2</v>
      </c>
      <c r="H8336" s="12"/>
      <c r="I8336" s="9"/>
      <c r="J8336" s="12">
        <v>0</v>
      </c>
      <c r="K8336" s="13">
        <v>43203</v>
      </c>
      <c r="L8336" s="86">
        <f>(Tabla2[[#This Row],[release_year]]-'VARIANZA Y DES. EST'!$L$11)^2</f>
        <v>3.3116808838167522</v>
      </c>
      <c r="M8336" s="12">
        <v>2016</v>
      </c>
      <c r="N8336" s="9" t="s">
        <v>76</v>
      </c>
      <c r="O8336" s="9" t="s">
        <v>23191</v>
      </c>
      <c r="P8336" s="12">
        <v>1</v>
      </c>
      <c r="Q8336" s="12" t="s">
        <v>28</v>
      </c>
      <c r="R8336" s="12"/>
      <c r="S8336" s="12">
        <v>1</v>
      </c>
      <c r="T8336" s="9" t="s">
        <v>23201</v>
      </c>
      <c r="U8336" s="9" t="s">
        <v>23187</v>
      </c>
      <c r="V8336" s="9" t="s">
        <v>23201</v>
      </c>
      <c r="W8336" s="14">
        <v>3</v>
      </c>
    </row>
    <row r="8337" spans="1:23" x14ac:dyDescent="0.25">
      <c r="A8337" s="8">
        <v>6510</v>
      </c>
      <c r="B8337" s="9" t="s">
        <v>29912</v>
      </c>
      <c r="C8337" s="9" t="s">
        <v>23182</v>
      </c>
      <c r="D8337" s="10" t="s">
        <v>29913</v>
      </c>
      <c r="E8337" s="11"/>
      <c r="F8337" s="18" t="s">
        <v>29914</v>
      </c>
      <c r="G8337" s="12">
        <v>2</v>
      </c>
      <c r="H8337" s="12"/>
      <c r="I8337" s="9"/>
      <c r="J8337" s="12">
        <v>0</v>
      </c>
      <c r="K8337" s="13">
        <v>43210</v>
      </c>
      <c r="L8337" s="86">
        <f>(Tabla2[[#This Row],[release_year]]-'VARIANZA Y DES. EST'!$L$11)^2</f>
        <v>3.3116808838167522</v>
      </c>
      <c r="M8337" s="12">
        <v>2016</v>
      </c>
      <c r="N8337" s="9" t="s">
        <v>76</v>
      </c>
      <c r="O8337" s="9" t="s">
        <v>23191</v>
      </c>
      <c r="P8337" s="12">
        <v>1</v>
      </c>
      <c r="Q8337" s="12" t="s">
        <v>28</v>
      </c>
      <c r="R8337" s="12"/>
      <c r="S8337" s="12">
        <v>1</v>
      </c>
      <c r="T8337" s="9" t="s">
        <v>23558</v>
      </c>
      <c r="U8337" s="9" t="s">
        <v>23187</v>
      </c>
      <c r="V8337" s="9" t="s">
        <v>23558</v>
      </c>
      <c r="W8337" s="14">
        <v>3</v>
      </c>
    </row>
    <row r="8338" spans="1:23" x14ac:dyDescent="0.25">
      <c r="A8338" s="8">
        <v>6514</v>
      </c>
      <c r="B8338" s="9" t="s">
        <v>29915</v>
      </c>
      <c r="C8338" s="9" t="s">
        <v>23182</v>
      </c>
      <c r="D8338" s="10" t="s">
        <v>29916</v>
      </c>
      <c r="E8338" s="11"/>
      <c r="F8338" s="9"/>
      <c r="G8338" s="12">
        <v>0</v>
      </c>
      <c r="H8338" s="9" t="s">
        <v>25</v>
      </c>
      <c r="I8338" s="9" t="s">
        <v>25</v>
      </c>
      <c r="J8338" s="12">
        <v>1</v>
      </c>
      <c r="K8338" s="13">
        <v>43723</v>
      </c>
      <c r="L8338" s="86">
        <f>(Tabla2[[#This Row],[release_year]]-'VARIANZA Y DES. EST'!$L$11)^2</f>
        <v>7.9512857435875226</v>
      </c>
      <c r="M8338" s="12">
        <v>2017</v>
      </c>
      <c r="N8338" s="9" t="s">
        <v>35</v>
      </c>
      <c r="O8338" s="9" t="s">
        <v>23191</v>
      </c>
      <c r="P8338" s="12">
        <v>1</v>
      </c>
      <c r="Q8338" s="12" t="s">
        <v>28</v>
      </c>
      <c r="R8338" s="12"/>
      <c r="S8338" s="12">
        <v>1</v>
      </c>
      <c r="T8338" s="9" t="s">
        <v>23576</v>
      </c>
      <c r="U8338" s="9" t="s">
        <v>23193</v>
      </c>
      <c r="V8338" s="9" t="s">
        <v>23576</v>
      </c>
      <c r="W8338" s="14">
        <v>2</v>
      </c>
    </row>
    <row r="8339" spans="1:23" x14ac:dyDescent="0.25">
      <c r="A8339" s="8">
        <v>6515</v>
      </c>
      <c r="B8339" s="9" t="s">
        <v>29917</v>
      </c>
      <c r="C8339" s="9" t="s">
        <v>23182</v>
      </c>
      <c r="D8339" s="10" t="s">
        <v>29918</v>
      </c>
      <c r="E8339" s="11"/>
      <c r="F8339" s="9" t="s">
        <v>29919</v>
      </c>
      <c r="G8339" s="12">
        <v>1</v>
      </c>
      <c r="H8339" s="9" t="s">
        <v>25</v>
      </c>
      <c r="I8339" s="9" t="s">
        <v>25</v>
      </c>
      <c r="J8339" s="12">
        <v>1</v>
      </c>
      <c r="K8339" s="13">
        <v>44089</v>
      </c>
      <c r="L8339" s="86">
        <f>(Tabla2[[#This Row],[release_year]]-'VARIANZA Y DES. EST'!$L$11)^2</f>
        <v>230.43839826771367</v>
      </c>
      <c r="M8339" s="12">
        <v>1999</v>
      </c>
      <c r="N8339" s="9" t="s">
        <v>76</v>
      </c>
      <c r="O8339" s="9" t="s">
        <v>23191</v>
      </c>
      <c r="P8339" s="12">
        <v>1</v>
      </c>
      <c r="Q8339" s="12" t="s">
        <v>28</v>
      </c>
      <c r="R8339" s="12"/>
      <c r="S8339" s="12">
        <v>1</v>
      </c>
      <c r="T8339" s="9" t="s">
        <v>23576</v>
      </c>
      <c r="U8339" s="9" t="s">
        <v>23193</v>
      </c>
      <c r="V8339" s="9" t="s">
        <v>23576</v>
      </c>
      <c r="W8339" s="14">
        <v>2</v>
      </c>
    </row>
    <row r="8340" spans="1:23" x14ac:dyDescent="0.25">
      <c r="A8340" s="8">
        <v>6520</v>
      </c>
      <c r="B8340" s="9" t="s">
        <v>29920</v>
      </c>
      <c r="C8340" s="9" t="s">
        <v>23182</v>
      </c>
      <c r="D8340" s="10" t="s">
        <v>29921</v>
      </c>
      <c r="E8340" s="11"/>
      <c r="F8340" s="9" t="s">
        <v>29922</v>
      </c>
      <c r="G8340" s="12">
        <v>2</v>
      </c>
      <c r="H8340" s="9" t="s">
        <v>25</v>
      </c>
      <c r="I8340" s="9" t="s">
        <v>25</v>
      </c>
      <c r="J8340" s="12">
        <v>1</v>
      </c>
      <c r="K8340" s="16">
        <v>42732</v>
      </c>
      <c r="L8340" s="86">
        <f>(Tabla2[[#This Row],[release_year]]-'VARIANZA Y DES. EST'!$L$11)^2</f>
        <v>3.3116808838167522</v>
      </c>
      <c r="M8340" s="12">
        <v>2016</v>
      </c>
      <c r="N8340" s="9" t="s">
        <v>35</v>
      </c>
      <c r="O8340" s="9" t="s">
        <v>23243</v>
      </c>
      <c r="P8340" s="12">
        <v>5</v>
      </c>
      <c r="Q8340" s="12" t="s">
        <v>28</v>
      </c>
      <c r="R8340" s="12"/>
      <c r="S8340" s="12">
        <v>5</v>
      </c>
      <c r="T8340" s="9" t="s">
        <v>23663</v>
      </c>
      <c r="U8340" s="9" t="s">
        <v>23664</v>
      </c>
      <c r="V8340" s="9" t="s">
        <v>23663</v>
      </c>
      <c r="W8340" s="14">
        <v>2</v>
      </c>
    </row>
    <row r="8341" spans="1:23" x14ac:dyDescent="0.25">
      <c r="A8341" s="8">
        <v>6521</v>
      </c>
      <c r="B8341" s="9" t="s">
        <v>29923</v>
      </c>
      <c r="C8341" s="9" t="s">
        <v>23182</v>
      </c>
      <c r="D8341" s="10" t="s">
        <v>29924</v>
      </c>
      <c r="E8341" s="11"/>
      <c r="F8341" s="9" t="s">
        <v>29925</v>
      </c>
      <c r="G8341" s="12">
        <v>8</v>
      </c>
      <c r="H8341" s="12"/>
      <c r="I8341" s="9"/>
      <c r="J8341" s="12">
        <v>0</v>
      </c>
      <c r="K8341" s="13">
        <v>43282</v>
      </c>
      <c r="L8341" s="86">
        <f>(Tabla2[[#This Row],[release_year]]-'VARIANZA Y DES. EST'!$L$11)^2</f>
        <v>14.590890603358293</v>
      </c>
      <c r="M8341" s="12">
        <v>2018</v>
      </c>
      <c r="N8341" s="9" t="s">
        <v>35</v>
      </c>
      <c r="O8341" s="9" t="s">
        <v>23191</v>
      </c>
      <c r="P8341" s="12">
        <v>1</v>
      </c>
      <c r="Q8341" s="12" t="s">
        <v>28</v>
      </c>
      <c r="R8341" s="12"/>
      <c r="S8341" s="12">
        <v>1</v>
      </c>
      <c r="T8341" s="9" t="s">
        <v>23428</v>
      </c>
      <c r="U8341" s="9" t="s">
        <v>23187</v>
      </c>
      <c r="V8341" s="9" t="s">
        <v>23428</v>
      </c>
      <c r="W8341" s="14">
        <v>2</v>
      </c>
    </row>
    <row r="8342" spans="1:23" x14ac:dyDescent="0.25">
      <c r="A8342" s="8">
        <v>6525</v>
      </c>
      <c r="B8342" s="9" t="s">
        <v>29926</v>
      </c>
      <c r="C8342" s="9" t="s">
        <v>23182</v>
      </c>
      <c r="D8342" s="10" t="s">
        <v>29927</v>
      </c>
      <c r="E8342" s="11"/>
      <c r="F8342" s="9"/>
      <c r="G8342" s="12">
        <v>0</v>
      </c>
      <c r="H8342" s="9" t="s">
        <v>25</v>
      </c>
      <c r="I8342" s="9" t="s">
        <v>25</v>
      </c>
      <c r="J8342" s="12">
        <v>1</v>
      </c>
      <c r="K8342" s="16">
        <v>43465</v>
      </c>
      <c r="L8342" s="86">
        <f>(Tabla2[[#This Row],[release_year]]-'VARIANZA Y DES. EST'!$L$11)^2</f>
        <v>14.590890603358293</v>
      </c>
      <c r="M8342" s="12">
        <v>2018</v>
      </c>
      <c r="N8342" s="9" t="s">
        <v>35</v>
      </c>
      <c r="O8342" s="9" t="s">
        <v>23191</v>
      </c>
      <c r="P8342" s="12">
        <v>1</v>
      </c>
      <c r="Q8342" s="12" t="s">
        <v>28</v>
      </c>
      <c r="R8342" s="12"/>
      <c r="S8342" s="12">
        <v>1</v>
      </c>
      <c r="T8342" s="9" t="s">
        <v>24770</v>
      </c>
      <c r="U8342" s="9" t="s">
        <v>23197</v>
      </c>
      <c r="V8342" s="9" t="s">
        <v>24770</v>
      </c>
      <c r="W8342" s="14">
        <v>2</v>
      </c>
    </row>
    <row r="8343" spans="1:23" x14ac:dyDescent="0.25">
      <c r="A8343" s="8">
        <v>6533</v>
      </c>
      <c r="B8343" s="9" t="s">
        <v>29928</v>
      </c>
      <c r="C8343" s="9" t="s">
        <v>23182</v>
      </c>
      <c r="D8343" s="10" t="s">
        <v>29929</v>
      </c>
      <c r="E8343" s="11"/>
      <c r="F8343" s="9" t="s">
        <v>29930</v>
      </c>
      <c r="G8343" s="12">
        <v>2</v>
      </c>
      <c r="H8343" s="9" t="s">
        <v>25</v>
      </c>
      <c r="I8343" s="9" t="s">
        <v>25</v>
      </c>
      <c r="J8343" s="12">
        <v>1</v>
      </c>
      <c r="K8343" s="13">
        <v>43273</v>
      </c>
      <c r="L8343" s="86">
        <f>(Tabla2[[#This Row],[release_year]]-'VARIANZA Y DES. EST'!$L$11)^2</f>
        <v>14.590890603358293</v>
      </c>
      <c r="M8343" s="12">
        <v>2018</v>
      </c>
      <c r="N8343" s="9" t="s">
        <v>76</v>
      </c>
      <c r="O8343" s="9" t="s">
        <v>23191</v>
      </c>
      <c r="P8343" s="12">
        <v>1</v>
      </c>
      <c r="Q8343" s="12" t="s">
        <v>28</v>
      </c>
      <c r="R8343" s="12"/>
      <c r="S8343" s="12">
        <v>1</v>
      </c>
      <c r="T8343" s="9" t="s">
        <v>23290</v>
      </c>
      <c r="U8343" s="9" t="s">
        <v>23290</v>
      </c>
      <c r="V8343" s="9" t="s">
        <v>23290</v>
      </c>
      <c r="W8343" s="14">
        <v>1</v>
      </c>
    </row>
    <row r="8344" spans="1:23" x14ac:dyDescent="0.25">
      <c r="A8344" s="8">
        <v>6539</v>
      </c>
      <c r="B8344" s="9" t="s">
        <v>29931</v>
      </c>
      <c r="C8344" s="9" t="s">
        <v>23182</v>
      </c>
      <c r="D8344" s="10" t="s">
        <v>29932</v>
      </c>
      <c r="E8344" s="11"/>
      <c r="F8344" s="18" t="s">
        <v>29933</v>
      </c>
      <c r="G8344" s="12">
        <v>1</v>
      </c>
      <c r="H8344" s="9" t="s">
        <v>279</v>
      </c>
      <c r="I8344" s="9" t="s">
        <v>279</v>
      </c>
      <c r="J8344" s="12">
        <v>1</v>
      </c>
      <c r="K8344" s="13">
        <v>43740</v>
      </c>
      <c r="L8344" s="86">
        <f>(Tabla2[[#This Row],[release_year]]-'VARIANZA Y DES. EST'!$L$11)^2</f>
        <v>7.9512857435875226</v>
      </c>
      <c r="M8344" s="12">
        <v>2017</v>
      </c>
      <c r="N8344" s="9" t="s">
        <v>76</v>
      </c>
      <c r="O8344" s="9" t="s">
        <v>23191</v>
      </c>
      <c r="P8344" s="12">
        <v>1</v>
      </c>
      <c r="Q8344" s="12" t="s">
        <v>28</v>
      </c>
      <c r="R8344" s="12"/>
      <c r="S8344" s="12">
        <v>1</v>
      </c>
      <c r="T8344" s="9" t="s">
        <v>23216</v>
      </c>
      <c r="U8344" s="9" t="s">
        <v>23193</v>
      </c>
      <c r="V8344" s="9" t="s">
        <v>23216</v>
      </c>
      <c r="W8344" s="14">
        <v>3</v>
      </c>
    </row>
    <row r="8345" spans="1:23" x14ac:dyDescent="0.25">
      <c r="A8345" s="8">
        <v>6543</v>
      </c>
      <c r="B8345" s="9" t="s">
        <v>29934</v>
      </c>
      <c r="C8345" s="9" t="s">
        <v>23182</v>
      </c>
      <c r="D8345" s="9" t="s">
        <v>29935</v>
      </c>
      <c r="E8345" s="9"/>
      <c r="F8345" s="9" t="s">
        <v>29936</v>
      </c>
      <c r="G8345" s="12">
        <v>11</v>
      </c>
      <c r="H8345" s="9" t="s">
        <v>231</v>
      </c>
      <c r="I8345" s="9" t="s">
        <v>231</v>
      </c>
      <c r="J8345" s="12">
        <v>1</v>
      </c>
      <c r="K8345" s="13">
        <v>43496</v>
      </c>
      <c r="L8345" s="86">
        <f>(Tabla2[[#This Row],[release_year]]-'VARIANZA Y DES. EST'!$L$11)^2</f>
        <v>7.9512857435875226</v>
      </c>
      <c r="M8345" s="12">
        <v>2017</v>
      </c>
      <c r="N8345" s="9" t="s">
        <v>76</v>
      </c>
      <c r="O8345" s="9" t="s">
        <v>23191</v>
      </c>
      <c r="P8345" s="12">
        <v>1</v>
      </c>
      <c r="Q8345" s="12" t="s">
        <v>28</v>
      </c>
      <c r="R8345" s="12"/>
      <c r="S8345" s="12">
        <v>1</v>
      </c>
      <c r="T8345" s="9" t="s">
        <v>23192</v>
      </c>
      <c r="U8345" s="9" t="s">
        <v>23193</v>
      </c>
      <c r="V8345" s="9" t="s">
        <v>23192</v>
      </c>
      <c r="W8345" s="14">
        <v>3</v>
      </c>
    </row>
    <row r="8346" spans="1:23" x14ac:dyDescent="0.25">
      <c r="A8346" s="8">
        <v>6550</v>
      </c>
      <c r="B8346" s="9" t="s">
        <v>29937</v>
      </c>
      <c r="C8346" s="9" t="s">
        <v>23182</v>
      </c>
      <c r="D8346" s="9" t="s">
        <v>29938</v>
      </c>
      <c r="E8346" s="9"/>
      <c r="F8346" s="9" t="s">
        <v>29939</v>
      </c>
      <c r="G8346" s="12">
        <v>8</v>
      </c>
      <c r="H8346" s="9" t="s">
        <v>126</v>
      </c>
      <c r="I8346" s="9" t="s">
        <v>126</v>
      </c>
      <c r="J8346" s="12">
        <v>1</v>
      </c>
      <c r="K8346" s="13">
        <v>43190</v>
      </c>
      <c r="L8346" s="86">
        <f>(Tabla2[[#This Row],[release_year]]-'VARIANZA Y DES. EST'!$L$11)^2</f>
        <v>1382.3670913527567</v>
      </c>
      <c r="M8346" s="12">
        <v>1977</v>
      </c>
      <c r="N8346" s="9" t="s">
        <v>82</v>
      </c>
      <c r="O8346" s="9" t="s">
        <v>23668</v>
      </c>
      <c r="P8346" s="12">
        <v>10</v>
      </c>
      <c r="Q8346" s="12" t="s">
        <v>28</v>
      </c>
      <c r="R8346" s="12"/>
      <c r="S8346" s="12">
        <v>10</v>
      </c>
      <c r="T8346" s="9" t="s">
        <v>29940</v>
      </c>
      <c r="U8346" s="9" t="s">
        <v>23213</v>
      </c>
      <c r="V8346" s="9" t="s">
        <v>29940</v>
      </c>
      <c r="W8346" s="14">
        <v>3</v>
      </c>
    </row>
    <row r="8347" spans="1:23" x14ac:dyDescent="0.25">
      <c r="A8347" s="8">
        <v>6557</v>
      </c>
      <c r="B8347" s="9" t="s">
        <v>29941</v>
      </c>
      <c r="C8347" s="9" t="s">
        <v>23182</v>
      </c>
      <c r="D8347" s="10" t="s">
        <v>29942</v>
      </c>
      <c r="E8347" s="11"/>
      <c r="F8347" s="9" t="s">
        <v>29943</v>
      </c>
      <c r="G8347" s="12">
        <v>9</v>
      </c>
      <c r="H8347" s="9" t="s">
        <v>279</v>
      </c>
      <c r="I8347" s="9" t="s">
        <v>279</v>
      </c>
      <c r="J8347" s="12">
        <v>1</v>
      </c>
      <c r="K8347" s="16">
        <v>43089</v>
      </c>
      <c r="L8347" s="86">
        <f>(Tabla2[[#This Row],[release_year]]-'VARIANZA Y DES. EST'!$L$11)^2</f>
        <v>1.3928663045044412</v>
      </c>
      <c r="M8347" s="12">
        <v>2013</v>
      </c>
      <c r="N8347" s="9" t="s">
        <v>82</v>
      </c>
      <c r="O8347" s="9" t="s">
        <v>23191</v>
      </c>
      <c r="P8347" s="12">
        <v>1</v>
      </c>
      <c r="Q8347" s="12" t="s">
        <v>28</v>
      </c>
      <c r="R8347" s="12"/>
      <c r="S8347" s="12">
        <v>1</v>
      </c>
      <c r="T8347" s="9" t="s">
        <v>23558</v>
      </c>
      <c r="U8347" s="9" t="s">
        <v>23187</v>
      </c>
      <c r="V8347" s="9" t="s">
        <v>23558</v>
      </c>
      <c r="W8347" s="14">
        <v>3</v>
      </c>
    </row>
    <row r="8348" spans="1:23" x14ac:dyDescent="0.25">
      <c r="A8348" s="8">
        <v>6560</v>
      </c>
      <c r="B8348" s="9" t="s">
        <v>29944</v>
      </c>
      <c r="C8348" s="9" t="s">
        <v>23182</v>
      </c>
      <c r="D8348" s="9" t="s">
        <v>29945</v>
      </c>
      <c r="E8348" s="9"/>
      <c r="F8348" s="18" t="s">
        <v>29946</v>
      </c>
      <c r="G8348" s="12">
        <v>14</v>
      </c>
      <c r="H8348" s="9" t="s">
        <v>468</v>
      </c>
      <c r="I8348" s="9" t="s">
        <v>468</v>
      </c>
      <c r="J8348" s="12">
        <v>1</v>
      </c>
      <c r="K8348" s="13">
        <v>43190</v>
      </c>
      <c r="L8348" s="86">
        <f>(Tabla2[[#This Row],[release_year]]-'VARIANZA Y DES. EST'!$L$11)^2</f>
        <v>3.3116808838167522</v>
      </c>
      <c r="M8348" s="12">
        <v>2016</v>
      </c>
      <c r="N8348" s="9" t="s">
        <v>76</v>
      </c>
      <c r="O8348" s="9" t="s">
        <v>23191</v>
      </c>
      <c r="P8348" s="12">
        <v>1</v>
      </c>
      <c r="Q8348" s="12" t="s">
        <v>28</v>
      </c>
      <c r="R8348" s="12"/>
      <c r="S8348" s="12">
        <v>1</v>
      </c>
      <c r="T8348" s="9" t="s">
        <v>23370</v>
      </c>
      <c r="U8348" s="9" t="s">
        <v>23193</v>
      </c>
      <c r="V8348" s="9" t="s">
        <v>23370</v>
      </c>
      <c r="W8348" s="14">
        <v>3</v>
      </c>
    </row>
    <row r="8349" spans="1:23" x14ac:dyDescent="0.25">
      <c r="A8349" s="8">
        <v>6561</v>
      </c>
      <c r="B8349" s="9" t="s">
        <v>29947</v>
      </c>
      <c r="C8349" s="9" t="s">
        <v>23182</v>
      </c>
      <c r="D8349" s="10" t="s">
        <v>29948</v>
      </c>
      <c r="E8349" s="11"/>
      <c r="F8349" s="9" t="s">
        <v>29949</v>
      </c>
      <c r="G8349" s="12">
        <v>11</v>
      </c>
      <c r="H8349" s="9" t="s">
        <v>126</v>
      </c>
      <c r="I8349" s="9" t="s">
        <v>126</v>
      </c>
      <c r="J8349" s="12">
        <v>1</v>
      </c>
      <c r="K8349" s="13">
        <v>43497</v>
      </c>
      <c r="L8349" s="86">
        <f>(Tabla2[[#This Row],[release_year]]-'VARIANZA Y DES. EST'!$L$11)^2</f>
        <v>4.7532614447336705</v>
      </c>
      <c r="M8349" s="12">
        <v>2012</v>
      </c>
      <c r="N8349" s="9" t="s">
        <v>76</v>
      </c>
      <c r="O8349" s="9" t="s">
        <v>23185</v>
      </c>
      <c r="P8349" s="12">
        <v>2</v>
      </c>
      <c r="Q8349" s="12" t="s">
        <v>28</v>
      </c>
      <c r="R8349" s="12"/>
      <c r="S8349" s="12">
        <v>2</v>
      </c>
      <c r="T8349" s="9" t="s">
        <v>24021</v>
      </c>
      <c r="U8349" s="9" t="s">
        <v>23213</v>
      </c>
      <c r="V8349" s="9" t="s">
        <v>24021</v>
      </c>
      <c r="W8349" s="14">
        <v>2</v>
      </c>
    </row>
    <row r="8350" spans="1:23" x14ac:dyDescent="0.25">
      <c r="A8350" s="8">
        <v>6569</v>
      </c>
      <c r="B8350" s="9" t="s">
        <v>29950</v>
      </c>
      <c r="C8350" s="9" t="s">
        <v>23182</v>
      </c>
      <c r="D8350" s="10" t="s">
        <v>29951</v>
      </c>
      <c r="E8350" s="11"/>
      <c r="F8350" s="9" t="s">
        <v>29952</v>
      </c>
      <c r="G8350" s="12">
        <v>1</v>
      </c>
      <c r="H8350" s="9" t="s">
        <v>518</v>
      </c>
      <c r="I8350" s="9" t="s">
        <v>518</v>
      </c>
      <c r="J8350" s="12">
        <v>1</v>
      </c>
      <c r="K8350" s="13">
        <v>43160</v>
      </c>
      <c r="L8350" s="86">
        <f>(Tabla2[[#This Row],[release_year]]-'VARIANZA Y DES. EST'!$L$11)^2</f>
        <v>0.67207602404598188</v>
      </c>
      <c r="M8350" s="12">
        <v>2015</v>
      </c>
      <c r="N8350" s="9" t="s">
        <v>76</v>
      </c>
      <c r="O8350" s="9" t="s">
        <v>23191</v>
      </c>
      <c r="P8350" s="12">
        <v>1</v>
      </c>
      <c r="Q8350" s="12" t="s">
        <v>28</v>
      </c>
      <c r="R8350" s="12"/>
      <c r="S8350" s="12">
        <v>1</v>
      </c>
      <c r="T8350" s="9" t="s">
        <v>29691</v>
      </c>
      <c r="U8350" s="9" t="s">
        <v>23187</v>
      </c>
      <c r="V8350" s="9" t="s">
        <v>29691</v>
      </c>
      <c r="W8350" s="14">
        <v>3</v>
      </c>
    </row>
    <row r="8351" spans="1:23" x14ac:dyDescent="0.25">
      <c r="A8351" s="8">
        <v>6572</v>
      </c>
      <c r="B8351" s="9" t="s">
        <v>29953</v>
      </c>
      <c r="C8351" s="9" t="s">
        <v>23182</v>
      </c>
      <c r="D8351" s="10" t="s">
        <v>29954</v>
      </c>
      <c r="E8351" s="11"/>
      <c r="F8351" s="9" t="s">
        <v>29955</v>
      </c>
      <c r="G8351" s="12">
        <v>7</v>
      </c>
      <c r="H8351" s="9" t="s">
        <v>2924</v>
      </c>
      <c r="I8351" s="9" t="s">
        <v>2924</v>
      </c>
      <c r="J8351" s="12">
        <v>1</v>
      </c>
      <c r="K8351" s="13">
        <v>43182</v>
      </c>
      <c r="L8351" s="86">
        <f>(Tabla2[[#This Row],[release_year]]-'VARIANZA Y DES. EST'!$L$11)^2</f>
        <v>7.9512857435875226</v>
      </c>
      <c r="M8351" s="12">
        <v>2017</v>
      </c>
      <c r="N8351" s="9" t="s">
        <v>76</v>
      </c>
      <c r="O8351" s="9" t="s">
        <v>23191</v>
      </c>
      <c r="P8351" s="12">
        <v>1</v>
      </c>
      <c r="Q8351" s="12" t="s">
        <v>28</v>
      </c>
      <c r="R8351" s="12"/>
      <c r="S8351" s="12">
        <v>1</v>
      </c>
      <c r="T8351" s="9" t="s">
        <v>23445</v>
      </c>
      <c r="U8351" s="9" t="s">
        <v>23193</v>
      </c>
      <c r="V8351" s="9" t="s">
        <v>23445</v>
      </c>
      <c r="W8351" s="14">
        <v>3</v>
      </c>
    </row>
    <row r="8352" spans="1:23" x14ac:dyDescent="0.25">
      <c r="A8352" s="8">
        <v>6573</v>
      </c>
      <c r="B8352" s="9" t="s">
        <v>29956</v>
      </c>
      <c r="C8352" s="9" t="s">
        <v>23182</v>
      </c>
      <c r="D8352" s="10" t="s">
        <v>29957</v>
      </c>
      <c r="E8352" s="11"/>
      <c r="F8352" s="18" t="s">
        <v>29958</v>
      </c>
      <c r="G8352" s="12">
        <v>9</v>
      </c>
      <c r="H8352" s="9" t="s">
        <v>4237</v>
      </c>
      <c r="I8352" s="9" t="s">
        <v>4237</v>
      </c>
      <c r="J8352" s="12">
        <v>1</v>
      </c>
      <c r="K8352" s="13">
        <v>43190</v>
      </c>
      <c r="L8352" s="86">
        <f>(Tabla2[[#This Row],[release_year]]-'VARIANZA Y DES. EST'!$L$11)^2</f>
        <v>7.9512857435875226</v>
      </c>
      <c r="M8352" s="12">
        <v>2017</v>
      </c>
      <c r="N8352" s="9" t="s">
        <v>76</v>
      </c>
      <c r="O8352" s="9" t="s">
        <v>23185</v>
      </c>
      <c r="P8352" s="12">
        <v>2</v>
      </c>
      <c r="Q8352" s="12" t="s">
        <v>28</v>
      </c>
      <c r="R8352" s="12"/>
      <c r="S8352" s="12">
        <v>2</v>
      </c>
      <c r="T8352" s="9" t="s">
        <v>23281</v>
      </c>
      <c r="U8352" s="9" t="s">
        <v>23187</v>
      </c>
      <c r="V8352" s="9" t="s">
        <v>23281</v>
      </c>
      <c r="W8352" s="14">
        <v>2</v>
      </c>
    </row>
    <row r="8353" spans="1:23" x14ac:dyDescent="0.25">
      <c r="A8353" s="8">
        <v>6587</v>
      </c>
      <c r="B8353" s="9" t="s">
        <v>29959</v>
      </c>
      <c r="C8353" s="9" t="s">
        <v>23182</v>
      </c>
      <c r="D8353" s="10" t="s">
        <v>29960</v>
      </c>
      <c r="E8353" s="11"/>
      <c r="F8353" s="9" t="s">
        <v>29961</v>
      </c>
      <c r="G8353" s="12">
        <v>1</v>
      </c>
      <c r="H8353" s="9" t="s">
        <v>25</v>
      </c>
      <c r="I8353" s="9" t="s">
        <v>25</v>
      </c>
      <c r="J8353" s="12">
        <v>1</v>
      </c>
      <c r="K8353" s="13">
        <v>43301</v>
      </c>
      <c r="L8353" s="86">
        <f>(Tabla2[[#This Row],[release_year]]-'VARIANZA Y DES. EST'!$L$11)^2</f>
        <v>7.9512857435875226</v>
      </c>
      <c r="M8353" s="12">
        <v>2017</v>
      </c>
      <c r="N8353" s="9" t="s">
        <v>76</v>
      </c>
      <c r="O8353" s="9" t="s">
        <v>23255</v>
      </c>
      <c r="P8353" s="12">
        <v>3</v>
      </c>
      <c r="Q8353" s="12" t="s">
        <v>28</v>
      </c>
      <c r="R8353" s="12"/>
      <c r="S8353" s="12">
        <v>3</v>
      </c>
      <c r="T8353" s="9" t="s">
        <v>23576</v>
      </c>
      <c r="U8353" s="9" t="s">
        <v>23193</v>
      </c>
      <c r="V8353" s="9" t="s">
        <v>23576</v>
      </c>
      <c r="W8353" s="14">
        <v>2</v>
      </c>
    </row>
    <row r="8354" spans="1:23" x14ac:dyDescent="0.25">
      <c r="A8354" s="8">
        <v>6588</v>
      </c>
      <c r="B8354" s="9" t="s">
        <v>29962</v>
      </c>
      <c r="C8354" s="9" t="s">
        <v>23182</v>
      </c>
      <c r="D8354" s="9" t="s">
        <v>29963</v>
      </c>
      <c r="E8354" s="18"/>
      <c r="F8354" s="18" t="s">
        <v>29964</v>
      </c>
      <c r="G8354" s="12">
        <v>16</v>
      </c>
      <c r="H8354" s="9" t="s">
        <v>279</v>
      </c>
      <c r="I8354" s="9" t="s">
        <v>279</v>
      </c>
      <c r="J8354" s="12">
        <v>1</v>
      </c>
      <c r="K8354" s="13">
        <v>42917</v>
      </c>
      <c r="L8354" s="86">
        <f>(Tabla2[[#This Row],[release_year]]-'VARIANZA Y DES. EST'!$L$11)^2</f>
        <v>3.3116808838167522</v>
      </c>
      <c r="M8354" s="12">
        <v>2016</v>
      </c>
      <c r="N8354" s="9" t="s">
        <v>76</v>
      </c>
      <c r="O8354" s="9" t="s">
        <v>23191</v>
      </c>
      <c r="P8354" s="12">
        <v>1</v>
      </c>
      <c r="Q8354" s="12" t="s">
        <v>28</v>
      </c>
      <c r="R8354" s="12"/>
      <c r="S8354" s="12">
        <v>1</v>
      </c>
      <c r="T8354" s="9" t="s">
        <v>23445</v>
      </c>
      <c r="U8354" s="9" t="s">
        <v>23193</v>
      </c>
      <c r="V8354" s="9" t="s">
        <v>23445</v>
      </c>
      <c r="W8354" s="14">
        <v>3</v>
      </c>
    </row>
    <row r="8355" spans="1:23" x14ac:dyDescent="0.25">
      <c r="A8355" s="8">
        <v>6602</v>
      </c>
      <c r="B8355" s="9" t="s">
        <v>29965</v>
      </c>
      <c r="C8355" s="9" t="s">
        <v>23182</v>
      </c>
      <c r="D8355" s="10" t="s">
        <v>29966</v>
      </c>
      <c r="E8355" s="11"/>
      <c r="F8355" s="9" t="s">
        <v>29967</v>
      </c>
      <c r="G8355" s="12">
        <v>2</v>
      </c>
      <c r="H8355" s="9" t="s">
        <v>518</v>
      </c>
      <c r="I8355" s="9" t="s">
        <v>518</v>
      </c>
      <c r="J8355" s="12">
        <v>1</v>
      </c>
      <c r="K8355" s="16">
        <v>43388</v>
      </c>
      <c r="L8355" s="86">
        <f>(Tabla2[[#This Row],[release_year]]-'VARIANZA Y DES. EST'!$L$11)^2</f>
        <v>7.9512857435875226</v>
      </c>
      <c r="M8355" s="12">
        <v>2017</v>
      </c>
      <c r="N8355" s="9" t="s">
        <v>82</v>
      </c>
      <c r="O8355" s="9" t="s">
        <v>23191</v>
      </c>
      <c r="P8355" s="12">
        <v>1</v>
      </c>
      <c r="Q8355" s="12" t="s">
        <v>28</v>
      </c>
      <c r="R8355" s="12"/>
      <c r="S8355" s="12">
        <v>1</v>
      </c>
      <c r="T8355" s="9" t="s">
        <v>23187</v>
      </c>
      <c r="U8355" s="9" t="s">
        <v>23187</v>
      </c>
      <c r="V8355" s="9" t="s">
        <v>23187</v>
      </c>
      <c r="W8355" s="14">
        <v>1</v>
      </c>
    </row>
    <row r="8356" spans="1:23" x14ac:dyDescent="0.25">
      <c r="A8356" s="8">
        <v>6604</v>
      </c>
      <c r="B8356" s="9" t="s">
        <v>29968</v>
      </c>
      <c r="C8356" s="9" t="s">
        <v>23182</v>
      </c>
      <c r="D8356" s="9" t="s">
        <v>29969</v>
      </c>
      <c r="E8356" s="9"/>
      <c r="F8356" s="9" t="s">
        <v>29970</v>
      </c>
      <c r="G8356" s="12">
        <v>10</v>
      </c>
      <c r="H8356" s="9" t="s">
        <v>25</v>
      </c>
      <c r="I8356" s="9" t="s">
        <v>25</v>
      </c>
      <c r="J8356" s="12">
        <v>1</v>
      </c>
      <c r="K8356" s="13">
        <v>43101</v>
      </c>
      <c r="L8356" s="86">
        <f>(Tabla2[[#This Row],[release_year]]-'VARIANZA Y DES. EST'!$L$11)^2</f>
        <v>1.3928663045044412</v>
      </c>
      <c r="M8356" s="12">
        <v>2013</v>
      </c>
      <c r="N8356" s="9" t="s">
        <v>76</v>
      </c>
      <c r="O8356" s="9" t="s">
        <v>23813</v>
      </c>
      <c r="P8356" s="12">
        <v>8</v>
      </c>
      <c r="Q8356" s="12" t="s">
        <v>28</v>
      </c>
      <c r="R8356" s="12"/>
      <c r="S8356" s="12">
        <v>8</v>
      </c>
      <c r="T8356" s="9" t="s">
        <v>23464</v>
      </c>
      <c r="U8356" s="9" t="s">
        <v>23193</v>
      </c>
      <c r="V8356" s="9" t="s">
        <v>23464</v>
      </c>
      <c r="W8356" s="14">
        <v>3</v>
      </c>
    </row>
    <row r="8357" spans="1:23" x14ac:dyDescent="0.25">
      <c r="A8357" s="8">
        <v>6612</v>
      </c>
      <c r="B8357" s="9" t="s">
        <v>29971</v>
      </c>
      <c r="C8357" s="9" t="s">
        <v>23182</v>
      </c>
      <c r="D8357" s="10" t="s">
        <v>29972</v>
      </c>
      <c r="E8357" s="11"/>
      <c r="F8357" s="9"/>
      <c r="G8357" s="12">
        <v>0</v>
      </c>
      <c r="H8357" s="9" t="s">
        <v>25</v>
      </c>
      <c r="I8357" s="9" t="s">
        <v>25</v>
      </c>
      <c r="J8357" s="12">
        <v>1</v>
      </c>
      <c r="K8357" s="13">
        <v>39482</v>
      </c>
      <c r="L8357" s="86">
        <f>(Tabla2[[#This Row],[release_year]]-'VARIANZA Y DES. EST'!$L$11)^2</f>
        <v>51.555237145879822</v>
      </c>
      <c r="M8357" s="12">
        <v>2007</v>
      </c>
      <c r="N8357" s="9" t="s">
        <v>76</v>
      </c>
      <c r="O8357" s="9" t="s">
        <v>23191</v>
      </c>
      <c r="P8357" s="12">
        <v>1</v>
      </c>
      <c r="Q8357" s="12" t="s">
        <v>28</v>
      </c>
      <c r="R8357" s="12"/>
      <c r="S8357" s="12">
        <v>1</v>
      </c>
      <c r="T8357" s="9" t="s">
        <v>23664</v>
      </c>
      <c r="U8357" s="9" t="s">
        <v>23664</v>
      </c>
      <c r="V8357" s="9" t="s">
        <v>23664</v>
      </c>
      <c r="W8357" s="14">
        <v>1</v>
      </c>
    </row>
    <row r="8358" spans="1:23" x14ac:dyDescent="0.25">
      <c r="A8358" s="8">
        <v>6614</v>
      </c>
      <c r="B8358" s="9" t="s">
        <v>29973</v>
      </c>
      <c r="C8358" s="9" t="s">
        <v>23182</v>
      </c>
      <c r="D8358" s="9" t="s">
        <v>29974</v>
      </c>
      <c r="E8358" s="9"/>
      <c r="F8358" s="9"/>
      <c r="G8358" s="12">
        <v>0</v>
      </c>
      <c r="H8358" s="9" t="s">
        <v>160</v>
      </c>
      <c r="I8358" s="9" t="s">
        <v>160</v>
      </c>
      <c r="J8358" s="12">
        <v>1</v>
      </c>
      <c r="K8358" s="13">
        <v>42951</v>
      </c>
      <c r="L8358" s="86">
        <f>(Tabla2[[#This Row],[release_year]]-'VARIANZA Y DES. EST'!$L$11)^2</f>
        <v>3.3116808838167522</v>
      </c>
      <c r="M8358" s="12">
        <v>2016</v>
      </c>
      <c r="N8358" s="9" t="s">
        <v>55</v>
      </c>
      <c r="O8358" s="9" t="s">
        <v>23191</v>
      </c>
      <c r="P8358" s="12">
        <v>1</v>
      </c>
      <c r="Q8358" s="12" t="s">
        <v>28</v>
      </c>
      <c r="R8358" s="12"/>
      <c r="S8358" s="12">
        <v>1</v>
      </c>
      <c r="T8358" s="9" t="s">
        <v>23356</v>
      </c>
      <c r="U8358" s="9" t="s">
        <v>23197</v>
      </c>
      <c r="V8358" s="9" t="s">
        <v>23356</v>
      </c>
      <c r="W8358" s="14">
        <v>2</v>
      </c>
    </row>
    <row r="8359" spans="1:23" x14ac:dyDescent="0.25">
      <c r="A8359" s="8">
        <v>6619</v>
      </c>
      <c r="B8359" s="9" t="s">
        <v>29975</v>
      </c>
      <c r="C8359" s="9" t="s">
        <v>23182</v>
      </c>
      <c r="D8359" s="9" t="s">
        <v>29976</v>
      </c>
      <c r="E8359" s="9"/>
      <c r="F8359" s="18"/>
      <c r="G8359" s="12">
        <v>0</v>
      </c>
      <c r="H8359" s="12"/>
      <c r="I8359" s="9"/>
      <c r="J8359" s="12">
        <v>0</v>
      </c>
      <c r="K8359" s="13">
        <v>43740</v>
      </c>
      <c r="L8359" s="86">
        <f>(Tabla2[[#This Row],[release_year]]-'VARIANZA Y DES. EST'!$L$11)^2</f>
        <v>7.9512857435875226</v>
      </c>
      <c r="M8359" s="12">
        <v>2017</v>
      </c>
      <c r="N8359" s="9" t="s">
        <v>76</v>
      </c>
      <c r="O8359" s="9" t="s">
        <v>23191</v>
      </c>
      <c r="P8359" s="12">
        <v>1</v>
      </c>
      <c r="Q8359" s="12" t="s">
        <v>28</v>
      </c>
      <c r="R8359" s="12"/>
      <c r="S8359" s="12">
        <v>1</v>
      </c>
      <c r="T8359" s="9" t="s">
        <v>23212</v>
      </c>
      <c r="U8359" s="9" t="s">
        <v>23213</v>
      </c>
      <c r="V8359" s="9" t="s">
        <v>23212</v>
      </c>
      <c r="W8359" s="14">
        <v>2</v>
      </c>
    </row>
    <row r="8360" spans="1:23" x14ac:dyDescent="0.25">
      <c r="A8360" s="8">
        <v>6636</v>
      </c>
      <c r="B8360" s="9" t="s">
        <v>29977</v>
      </c>
      <c r="C8360" s="9" t="s">
        <v>23182</v>
      </c>
      <c r="D8360" s="10" t="s">
        <v>29978</v>
      </c>
      <c r="E8360" s="11"/>
      <c r="F8360" s="9" t="s">
        <v>29979</v>
      </c>
      <c r="G8360" s="12">
        <v>1</v>
      </c>
      <c r="H8360" s="9" t="s">
        <v>25</v>
      </c>
      <c r="I8360" s="9" t="s">
        <v>25</v>
      </c>
      <c r="J8360" s="12">
        <v>1</v>
      </c>
      <c r="K8360" s="13">
        <v>43525</v>
      </c>
      <c r="L8360" s="86">
        <f>(Tabla2[[#This Row],[release_year]]-'VARIANZA Y DES. EST'!$L$11)^2</f>
        <v>1.3928663045044412</v>
      </c>
      <c r="M8360" s="12">
        <v>2013</v>
      </c>
      <c r="N8360" s="9" t="s">
        <v>35</v>
      </c>
      <c r="O8360" s="9" t="s">
        <v>23191</v>
      </c>
      <c r="P8360" s="12">
        <v>1</v>
      </c>
      <c r="Q8360" s="12" t="s">
        <v>28</v>
      </c>
      <c r="R8360" s="12"/>
      <c r="S8360" s="12">
        <v>1</v>
      </c>
      <c r="T8360" s="9" t="s">
        <v>25655</v>
      </c>
      <c r="U8360" s="9" t="s">
        <v>23290</v>
      </c>
      <c r="V8360" s="9" t="s">
        <v>25655</v>
      </c>
      <c r="W8360" s="14">
        <v>2</v>
      </c>
    </row>
    <row r="8361" spans="1:23" x14ac:dyDescent="0.25">
      <c r="A8361" s="8">
        <v>6647</v>
      </c>
      <c r="B8361" s="9" t="s">
        <v>29980</v>
      </c>
      <c r="C8361" s="9" t="s">
        <v>23182</v>
      </c>
      <c r="D8361" s="10" t="s">
        <v>29981</v>
      </c>
      <c r="E8361" s="11"/>
      <c r="F8361" s="9" t="s">
        <v>29982</v>
      </c>
      <c r="G8361" s="12">
        <v>6</v>
      </c>
      <c r="H8361" s="9" t="s">
        <v>25</v>
      </c>
      <c r="I8361" s="9" t="s">
        <v>29983</v>
      </c>
      <c r="J8361" s="12">
        <v>3</v>
      </c>
      <c r="K8361" s="13">
        <v>42513</v>
      </c>
      <c r="L8361" s="86">
        <f>(Tabla2[[#This Row],[release_year]]-'VARIANZA Y DES. EST'!$L$11)^2</f>
        <v>3.3116808838167522</v>
      </c>
      <c r="M8361" s="12">
        <v>2016</v>
      </c>
      <c r="N8361" s="9" t="s">
        <v>35</v>
      </c>
      <c r="O8361" s="9" t="s">
        <v>23191</v>
      </c>
      <c r="P8361" s="12">
        <v>1</v>
      </c>
      <c r="Q8361" s="12" t="s">
        <v>28</v>
      </c>
      <c r="R8361" s="12"/>
      <c r="S8361" s="12">
        <v>1</v>
      </c>
      <c r="T8361" s="9" t="s">
        <v>24126</v>
      </c>
      <c r="U8361" s="9" t="s">
        <v>23747</v>
      </c>
      <c r="V8361" s="9" t="s">
        <v>24126</v>
      </c>
      <c r="W8361" s="14">
        <v>3</v>
      </c>
    </row>
    <row r="8362" spans="1:23" x14ac:dyDescent="0.25">
      <c r="A8362" s="8">
        <v>6652</v>
      </c>
      <c r="B8362" s="9" t="s">
        <v>29984</v>
      </c>
      <c r="C8362" s="9" t="s">
        <v>23182</v>
      </c>
      <c r="D8362" s="9" t="s">
        <v>29985</v>
      </c>
      <c r="E8362" s="9"/>
      <c r="F8362" s="9" t="s">
        <v>29986</v>
      </c>
      <c r="G8362" s="12">
        <v>1</v>
      </c>
      <c r="H8362" s="9" t="s">
        <v>25</v>
      </c>
      <c r="I8362" s="9" t="s">
        <v>25</v>
      </c>
      <c r="J8362" s="12">
        <v>1</v>
      </c>
      <c r="K8362" s="13">
        <v>43547</v>
      </c>
      <c r="L8362" s="86">
        <f>(Tabla2[[#This Row],[release_year]]-'VARIANZA Y DES. EST'!$L$11)^2</f>
        <v>0.67207602404598188</v>
      </c>
      <c r="M8362" s="12">
        <v>2015</v>
      </c>
      <c r="N8362" s="9" t="s">
        <v>76</v>
      </c>
      <c r="O8362" s="9" t="s">
        <v>23191</v>
      </c>
      <c r="P8362" s="12">
        <v>1</v>
      </c>
      <c r="Q8362" s="12" t="s">
        <v>28</v>
      </c>
      <c r="R8362" s="12"/>
      <c r="S8362" s="12">
        <v>1</v>
      </c>
      <c r="T8362" s="9" t="s">
        <v>23576</v>
      </c>
      <c r="U8362" s="9" t="s">
        <v>23193</v>
      </c>
      <c r="V8362" s="9" t="s">
        <v>23576</v>
      </c>
      <c r="W8362" s="14">
        <v>2</v>
      </c>
    </row>
    <row r="8363" spans="1:23" x14ac:dyDescent="0.25">
      <c r="A8363" s="8">
        <v>6653</v>
      </c>
      <c r="B8363" s="9" t="s">
        <v>29987</v>
      </c>
      <c r="C8363" s="9" t="s">
        <v>23182</v>
      </c>
      <c r="D8363" s="10" t="s">
        <v>29988</v>
      </c>
      <c r="E8363" s="11"/>
      <c r="F8363" s="9" t="s">
        <v>29989</v>
      </c>
      <c r="G8363" s="12">
        <v>20</v>
      </c>
      <c r="H8363" s="9" t="s">
        <v>25</v>
      </c>
      <c r="I8363" s="9" t="s">
        <v>6706</v>
      </c>
      <c r="J8363" s="12">
        <v>2</v>
      </c>
      <c r="K8363" s="13">
        <v>42791</v>
      </c>
      <c r="L8363" s="86">
        <f>(Tabla2[[#This Row],[release_year]]-'VARIANZA Y DES. EST'!$L$11)^2</f>
        <v>0.67207602404598188</v>
      </c>
      <c r="M8363" s="12">
        <v>2015</v>
      </c>
      <c r="N8363" s="9" t="s">
        <v>35</v>
      </c>
      <c r="O8363" s="9" t="s">
        <v>23191</v>
      </c>
      <c r="P8363" s="12">
        <v>1</v>
      </c>
      <c r="Q8363" s="12" t="s">
        <v>28</v>
      </c>
      <c r="R8363" s="12"/>
      <c r="S8363" s="12">
        <v>1</v>
      </c>
      <c r="T8363" s="9" t="s">
        <v>23370</v>
      </c>
      <c r="U8363" s="9" t="s">
        <v>23193</v>
      </c>
      <c r="V8363" s="9" t="s">
        <v>23370</v>
      </c>
      <c r="W8363" s="14">
        <v>3</v>
      </c>
    </row>
    <row r="8364" spans="1:23" x14ac:dyDescent="0.25">
      <c r="A8364" s="8">
        <v>6659</v>
      </c>
      <c r="B8364" s="9" t="s">
        <v>29990</v>
      </c>
      <c r="C8364" s="9" t="s">
        <v>23182</v>
      </c>
      <c r="D8364" s="10" t="s">
        <v>29991</v>
      </c>
      <c r="E8364" s="11"/>
      <c r="F8364" s="9" t="s">
        <v>29992</v>
      </c>
      <c r="G8364" s="12">
        <v>3</v>
      </c>
      <c r="H8364" s="9" t="s">
        <v>858</v>
      </c>
      <c r="I8364" s="9" t="s">
        <v>858</v>
      </c>
      <c r="J8364" s="12">
        <v>1</v>
      </c>
      <c r="K8364" s="13">
        <v>43931</v>
      </c>
      <c r="L8364" s="86">
        <f>(Tabla2[[#This Row],[release_year]]-'VARIANZA Y DES. EST'!$L$11)^2</f>
        <v>3.2471164275211517E-2</v>
      </c>
      <c r="M8364" s="12">
        <v>2014</v>
      </c>
      <c r="N8364" s="9" t="s">
        <v>26</v>
      </c>
      <c r="O8364" s="9" t="s">
        <v>23191</v>
      </c>
      <c r="P8364" s="12">
        <v>1</v>
      </c>
      <c r="Q8364" s="12" t="s">
        <v>28</v>
      </c>
      <c r="R8364" s="12"/>
      <c r="S8364" s="12">
        <v>1</v>
      </c>
      <c r="T8364" s="9" t="s">
        <v>23264</v>
      </c>
      <c r="U8364" s="9" t="s">
        <v>23264</v>
      </c>
      <c r="V8364" s="9" t="s">
        <v>23264</v>
      </c>
      <c r="W8364" s="14">
        <v>1</v>
      </c>
    </row>
    <row r="8365" spans="1:23" x14ac:dyDescent="0.25">
      <c r="A8365" s="8">
        <v>6660</v>
      </c>
      <c r="B8365" s="9" t="s">
        <v>29993</v>
      </c>
      <c r="C8365" s="9" t="s">
        <v>23182</v>
      </c>
      <c r="D8365" s="10" t="s">
        <v>29994</v>
      </c>
      <c r="E8365" s="11"/>
      <c r="F8365" s="9" t="s">
        <v>29995</v>
      </c>
      <c r="G8365" s="12">
        <v>1</v>
      </c>
      <c r="H8365" s="9" t="s">
        <v>126</v>
      </c>
      <c r="I8365" s="9" t="s">
        <v>126</v>
      </c>
      <c r="J8365" s="12">
        <v>1</v>
      </c>
      <c r="K8365" s="13">
        <v>42795</v>
      </c>
      <c r="L8365" s="86">
        <f>(Tabla2[[#This Row],[release_year]]-'VARIANZA Y DES. EST'!$L$11)^2</f>
        <v>0.67207602404598188</v>
      </c>
      <c r="M8365" s="12">
        <v>2015</v>
      </c>
      <c r="N8365" s="9" t="s">
        <v>82</v>
      </c>
      <c r="O8365" s="9" t="s">
        <v>23191</v>
      </c>
      <c r="P8365" s="12">
        <v>1</v>
      </c>
      <c r="Q8365" s="12" t="s">
        <v>28</v>
      </c>
      <c r="R8365" s="12"/>
      <c r="S8365" s="12">
        <v>1</v>
      </c>
      <c r="T8365" s="9" t="s">
        <v>29514</v>
      </c>
      <c r="U8365" s="9" t="s">
        <v>23213</v>
      </c>
      <c r="V8365" s="9" t="s">
        <v>29514</v>
      </c>
      <c r="W8365" s="14">
        <v>3</v>
      </c>
    </row>
    <row r="8366" spans="1:23" x14ac:dyDescent="0.25">
      <c r="A8366" s="8">
        <v>6661</v>
      </c>
      <c r="B8366" s="9" t="s">
        <v>29996</v>
      </c>
      <c r="C8366" s="9" t="s">
        <v>23182</v>
      </c>
      <c r="D8366" s="10" t="s">
        <v>29997</v>
      </c>
      <c r="E8366" s="11"/>
      <c r="F8366" s="9" t="s">
        <v>29998</v>
      </c>
      <c r="G8366" s="12">
        <v>1</v>
      </c>
      <c r="H8366" s="12"/>
      <c r="I8366" s="9"/>
      <c r="J8366" s="12">
        <v>0</v>
      </c>
      <c r="K8366" s="13">
        <v>43374</v>
      </c>
      <c r="L8366" s="86">
        <f>(Tabla2[[#This Row],[release_year]]-'VARIANZA Y DES. EST'!$L$11)^2</f>
        <v>14.590890603358293</v>
      </c>
      <c r="M8366" s="12">
        <v>2018</v>
      </c>
      <c r="N8366" s="9" t="s">
        <v>35</v>
      </c>
      <c r="O8366" s="9" t="s">
        <v>23191</v>
      </c>
      <c r="P8366" s="12">
        <v>1</v>
      </c>
      <c r="Q8366" s="12" t="s">
        <v>28</v>
      </c>
      <c r="R8366" s="12"/>
      <c r="S8366" s="12">
        <v>1</v>
      </c>
      <c r="T8366" s="9" t="s">
        <v>29514</v>
      </c>
      <c r="U8366" s="9" t="s">
        <v>23213</v>
      </c>
      <c r="V8366" s="9" t="s">
        <v>29514</v>
      </c>
      <c r="W8366" s="14">
        <v>3</v>
      </c>
    </row>
    <row r="8367" spans="1:23" x14ac:dyDescent="0.25">
      <c r="A8367" s="8">
        <v>6664</v>
      </c>
      <c r="B8367" s="9" t="s">
        <v>29999</v>
      </c>
      <c r="C8367" s="9" t="s">
        <v>23182</v>
      </c>
      <c r="D8367" s="10" t="s">
        <v>30000</v>
      </c>
      <c r="E8367" s="11"/>
      <c r="F8367" s="9" t="s">
        <v>30001</v>
      </c>
      <c r="G8367" s="12">
        <v>7</v>
      </c>
      <c r="H8367" s="9" t="s">
        <v>4237</v>
      </c>
      <c r="I8367" s="9" t="s">
        <v>4237</v>
      </c>
      <c r="J8367" s="12">
        <v>1</v>
      </c>
      <c r="K8367" s="13">
        <v>42614</v>
      </c>
      <c r="L8367" s="86">
        <f>(Tabla2[[#This Row],[release_year]]-'VARIANZA Y DES. EST'!$L$11)^2</f>
        <v>26.834446865421359</v>
      </c>
      <c r="M8367" s="12">
        <v>2009</v>
      </c>
      <c r="N8367" s="9" t="s">
        <v>76</v>
      </c>
      <c r="O8367" s="9" t="s">
        <v>23191</v>
      </c>
      <c r="P8367" s="12">
        <v>1</v>
      </c>
      <c r="Q8367" s="12" t="s">
        <v>28</v>
      </c>
      <c r="R8367" s="12"/>
      <c r="S8367" s="12">
        <v>1</v>
      </c>
      <c r="T8367" s="9" t="s">
        <v>23201</v>
      </c>
      <c r="U8367" s="9" t="s">
        <v>23187</v>
      </c>
      <c r="V8367" s="9" t="s">
        <v>23201</v>
      </c>
      <c r="W8367" s="14">
        <v>3</v>
      </c>
    </row>
    <row r="8368" spans="1:23" x14ac:dyDescent="0.25">
      <c r="A8368" s="8">
        <v>6672</v>
      </c>
      <c r="B8368" s="9" t="s">
        <v>30002</v>
      </c>
      <c r="C8368" s="9" t="s">
        <v>23182</v>
      </c>
      <c r="D8368" s="9" t="s">
        <v>30003</v>
      </c>
      <c r="E8368" s="9"/>
      <c r="F8368" s="9" t="s">
        <v>30004</v>
      </c>
      <c r="G8368" s="12">
        <v>14</v>
      </c>
      <c r="H8368" s="9" t="s">
        <v>390</v>
      </c>
      <c r="I8368" s="9" t="s">
        <v>390</v>
      </c>
      <c r="J8368" s="12">
        <v>1</v>
      </c>
      <c r="K8368" s="13">
        <v>42917</v>
      </c>
      <c r="L8368" s="86">
        <f>(Tabla2[[#This Row],[release_year]]-'VARIANZA Y DES. EST'!$L$11)^2</f>
        <v>1.3928663045044412</v>
      </c>
      <c r="M8368" s="12">
        <v>2013</v>
      </c>
      <c r="N8368" s="9" t="s">
        <v>842</v>
      </c>
      <c r="O8368" s="9" t="s">
        <v>23255</v>
      </c>
      <c r="P8368" s="12">
        <v>3</v>
      </c>
      <c r="Q8368" s="12" t="s">
        <v>28</v>
      </c>
      <c r="R8368" s="12"/>
      <c r="S8368" s="12">
        <v>3</v>
      </c>
      <c r="T8368" s="9" t="s">
        <v>23537</v>
      </c>
      <c r="U8368" s="9" t="s">
        <v>23187</v>
      </c>
      <c r="V8368" s="9" t="s">
        <v>23537</v>
      </c>
      <c r="W8368" s="14">
        <v>3</v>
      </c>
    </row>
    <row r="8369" spans="1:23" x14ac:dyDescent="0.25">
      <c r="A8369" s="8">
        <v>6673</v>
      </c>
      <c r="B8369" s="9" t="s">
        <v>30005</v>
      </c>
      <c r="C8369" s="9" t="s">
        <v>23182</v>
      </c>
      <c r="D8369" s="9" t="s">
        <v>30006</v>
      </c>
      <c r="E8369" s="18"/>
      <c r="F8369" s="9" t="s">
        <v>30007</v>
      </c>
      <c r="G8369" s="12">
        <v>9</v>
      </c>
      <c r="H8369" s="9" t="s">
        <v>1692</v>
      </c>
      <c r="I8369" s="9" t="s">
        <v>1692</v>
      </c>
      <c r="J8369" s="12">
        <v>1</v>
      </c>
      <c r="K8369" s="13">
        <v>43336</v>
      </c>
      <c r="L8369" s="86">
        <f>(Tabla2[[#This Row],[release_year]]-'VARIANZA Y DES. EST'!$L$11)^2</f>
        <v>38.194842005650592</v>
      </c>
      <c r="M8369" s="12">
        <v>2008</v>
      </c>
      <c r="N8369" s="9" t="s">
        <v>76</v>
      </c>
      <c r="O8369" s="9" t="s">
        <v>23191</v>
      </c>
      <c r="P8369" s="12">
        <v>1</v>
      </c>
      <c r="Q8369" s="12" t="s">
        <v>28</v>
      </c>
      <c r="R8369" s="12"/>
      <c r="S8369" s="12">
        <v>1</v>
      </c>
      <c r="T8369" s="9" t="s">
        <v>23370</v>
      </c>
      <c r="U8369" s="9" t="s">
        <v>23193</v>
      </c>
      <c r="V8369" s="9" t="s">
        <v>23370</v>
      </c>
      <c r="W8369" s="14">
        <v>3</v>
      </c>
    </row>
    <row r="8370" spans="1:23" x14ac:dyDescent="0.25">
      <c r="A8370" s="8">
        <v>6674</v>
      </c>
      <c r="B8370" s="9" t="s">
        <v>30008</v>
      </c>
      <c r="C8370" s="9" t="s">
        <v>23182</v>
      </c>
      <c r="D8370" s="9" t="s">
        <v>30009</v>
      </c>
      <c r="E8370" s="18"/>
      <c r="F8370" s="9" t="s">
        <v>30010</v>
      </c>
      <c r="G8370" s="12">
        <v>12</v>
      </c>
      <c r="H8370" s="9" t="s">
        <v>1692</v>
      </c>
      <c r="I8370" s="9" t="s">
        <v>1692</v>
      </c>
      <c r="J8370" s="12">
        <v>1</v>
      </c>
      <c r="K8370" s="13">
        <v>43336</v>
      </c>
      <c r="L8370" s="86">
        <f>(Tabla2[[#This Row],[release_year]]-'VARIANZA Y DES. EST'!$L$11)^2</f>
        <v>17.47405172519213</v>
      </c>
      <c r="M8370" s="12">
        <v>2010</v>
      </c>
      <c r="N8370" s="9" t="s">
        <v>76</v>
      </c>
      <c r="O8370" s="9" t="s">
        <v>23191</v>
      </c>
      <c r="P8370" s="12">
        <v>1</v>
      </c>
      <c r="Q8370" s="12" t="s">
        <v>28</v>
      </c>
      <c r="R8370" s="12"/>
      <c r="S8370" s="12">
        <v>1</v>
      </c>
      <c r="T8370" s="9" t="s">
        <v>23370</v>
      </c>
      <c r="U8370" s="9" t="s">
        <v>23193</v>
      </c>
      <c r="V8370" s="9" t="s">
        <v>23370</v>
      </c>
      <c r="W8370" s="14">
        <v>3</v>
      </c>
    </row>
    <row r="8371" spans="1:23" x14ac:dyDescent="0.25">
      <c r="A8371" s="8">
        <v>6675</v>
      </c>
      <c r="B8371" s="9" t="s">
        <v>30011</v>
      </c>
      <c r="C8371" s="9" t="s">
        <v>23182</v>
      </c>
      <c r="D8371" s="9" t="s">
        <v>30012</v>
      </c>
      <c r="E8371" s="9"/>
      <c r="F8371" s="9" t="s">
        <v>30013</v>
      </c>
      <c r="G8371" s="12">
        <v>8</v>
      </c>
      <c r="H8371" s="9" t="s">
        <v>468</v>
      </c>
      <c r="I8371" s="9" t="s">
        <v>468</v>
      </c>
      <c r="J8371" s="12">
        <v>1</v>
      </c>
      <c r="K8371" s="16">
        <v>43100</v>
      </c>
      <c r="L8371" s="86">
        <f>(Tabla2[[#This Row],[release_year]]-'VARIANZA Y DES. EST'!$L$11)^2</f>
        <v>1237.6463010722982</v>
      </c>
      <c r="M8371" s="12">
        <v>1979</v>
      </c>
      <c r="N8371" s="9" t="s">
        <v>82</v>
      </c>
      <c r="O8371" s="9" t="s">
        <v>23191</v>
      </c>
      <c r="P8371" s="12">
        <v>1</v>
      </c>
      <c r="Q8371" s="12" t="s">
        <v>28</v>
      </c>
      <c r="R8371" s="12"/>
      <c r="S8371" s="12">
        <v>1</v>
      </c>
      <c r="T8371" s="9" t="s">
        <v>30014</v>
      </c>
      <c r="U8371" s="9" t="s">
        <v>23670</v>
      </c>
      <c r="V8371" s="9" t="s">
        <v>30014</v>
      </c>
      <c r="W8371" s="14">
        <v>3</v>
      </c>
    </row>
    <row r="8372" spans="1:23" x14ac:dyDescent="0.25">
      <c r="A8372" s="8">
        <v>6677</v>
      </c>
      <c r="B8372" s="9" t="s">
        <v>30015</v>
      </c>
      <c r="C8372" s="9" t="s">
        <v>23182</v>
      </c>
      <c r="D8372" s="9" t="s">
        <v>30016</v>
      </c>
      <c r="E8372" s="18"/>
      <c r="F8372" s="9" t="s">
        <v>30017</v>
      </c>
      <c r="G8372" s="12">
        <v>8</v>
      </c>
      <c r="H8372" s="9" t="s">
        <v>25</v>
      </c>
      <c r="I8372" s="9" t="s">
        <v>25</v>
      </c>
      <c r="J8372" s="12">
        <v>1</v>
      </c>
      <c r="K8372" s="13">
        <v>42873</v>
      </c>
      <c r="L8372" s="86">
        <f>(Tabla2[[#This Row],[release_year]]-'VARIANZA Y DES. EST'!$L$11)^2</f>
        <v>17.47405172519213</v>
      </c>
      <c r="M8372" s="12">
        <v>2010</v>
      </c>
      <c r="N8372" s="9" t="s">
        <v>35</v>
      </c>
      <c r="O8372" s="9" t="s">
        <v>23191</v>
      </c>
      <c r="P8372" s="12">
        <v>1</v>
      </c>
      <c r="Q8372" s="12" t="s">
        <v>28</v>
      </c>
      <c r="R8372" s="12"/>
      <c r="S8372" s="12">
        <v>1</v>
      </c>
      <c r="T8372" s="9" t="s">
        <v>30018</v>
      </c>
      <c r="U8372" s="9" t="s">
        <v>23747</v>
      </c>
      <c r="V8372" s="9" t="s">
        <v>30018</v>
      </c>
      <c r="W8372" s="14">
        <v>3</v>
      </c>
    </row>
    <row r="8373" spans="1:23" x14ac:dyDescent="0.25">
      <c r="A8373" s="8">
        <v>6679</v>
      </c>
      <c r="B8373" s="9" t="s">
        <v>30019</v>
      </c>
      <c r="C8373" s="9" t="s">
        <v>23182</v>
      </c>
      <c r="D8373" s="9" t="s">
        <v>30020</v>
      </c>
      <c r="E8373" s="9"/>
      <c r="F8373" s="9" t="s">
        <v>30021</v>
      </c>
      <c r="G8373" s="12">
        <v>20</v>
      </c>
      <c r="H8373" s="9" t="s">
        <v>25</v>
      </c>
      <c r="I8373" s="9" t="s">
        <v>25</v>
      </c>
      <c r="J8373" s="12">
        <v>1</v>
      </c>
      <c r="K8373" s="13">
        <v>43155</v>
      </c>
      <c r="L8373" s="86">
        <f>(Tabla2[[#This Row],[release_year]]-'VARIANZA Y DES. EST'!$L$11)^2</f>
        <v>7.9512857435875226</v>
      </c>
      <c r="M8373" s="12">
        <v>2017</v>
      </c>
      <c r="N8373" s="9" t="s">
        <v>76</v>
      </c>
      <c r="O8373" s="9" t="s">
        <v>23185</v>
      </c>
      <c r="P8373" s="12">
        <v>2</v>
      </c>
      <c r="Q8373" s="12" t="s">
        <v>28</v>
      </c>
      <c r="R8373" s="12"/>
      <c r="S8373" s="12">
        <v>2</v>
      </c>
      <c r="T8373" s="9" t="s">
        <v>23492</v>
      </c>
      <c r="U8373" s="9" t="s">
        <v>23187</v>
      </c>
      <c r="V8373" s="9" t="s">
        <v>23492</v>
      </c>
      <c r="W8373" s="14">
        <v>3</v>
      </c>
    </row>
    <row r="8374" spans="1:23" x14ac:dyDescent="0.25">
      <c r="A8374" s="8">
        <v>6691</v>
      </c>
      <c r="B8374" s="9" t="s">
        <v>30022</v>
      </c>
      <c r="C8374" s="9" t="s">
        <v>23182</v>
      </c>
      <c r="D8374" s="9" t="s">
        <v>30023</v>
      </c>
      <c r="E8374" s="9"/>
      <c r="F8374" s="18" t="s">
        <v>806</v>
      </c>
      <c r="G8374" s="12">
        <v>1</v>
      </c>
      <c r="H8374" s="9" t="s">
        <v>25</v>
      </c>
      <c r="I8374" s="9" t="s">
        <v>25</v>
      </c>
      <c r="J8374" s="12">
        <v>1</v>
      </c>
      <c r="K8374" s="16">
        <v>43449</v>
      </c>
      <c r="L8374" s="86">
        <f>(Tabla2[[#This Row],[release_year]]-'VARIANZA Y DES. EST'!$L$11)^2</f>
        <v>7.9512857435875226</v>
      </c>
      <c r="M8374" s="12">
        <v>2017</v>
      </c>
      <c r="N8374" s="9" t="s">
        <v>82</v>
      </c>
      <c r="O8374" s="9" t="s">
        <v>23191</v>
      </c>
      <c r="P8374" s="12">
        <v>1</v>
      </c>
      <c r="Q8374" s="12" t="s">
        <v>28</v>
      </c>
      <c r="R8374" s="12"/>
      <c r="S8374" s="12">
        <v>1</v>
      </c>
      <c r="T8374" s="9" t="s">
        <v>23290</v>
      </c>
      <c r="U8374" s="9" t="s">
        <v>23290</v>
      </c>
      <c r="V8374" s="9" t="s">
        <v>23290</v>
      </c>
      <c r="W8374" s="14">
        <v>1</v>
      </c>
    </row>
    <row r="8375" spans="1:23" x14ac:dyDescent="0.25">
      <c r="A8375" s="8">
        <v>6694</v>
      </c>
      <c r="B8375" s="9" t="s">
        <v>30024</v>
      </c>
      <c r="C8375" s="9" t="s">
        <v>23182</v>
      </c>
      <c r="D8375" s="9" t="s">
        <v>30025</v>
      </c>
      <c r="E8375" s="18"/>
      <c r="F8375" s="9" t="s">
        <v>30026</v>
      </c>
      <c r="G8375" s="12">
        <v>13</v>
      </c>
      <c r="H8375" s="12"/>
      <c r="I8375" s="9"/>
      <c r="J8375" s="12">
        <v>0</v>
      </c>
      <c r="K8375" s="13">
        <v>43269</v>
      </c>
      <c r="L8375" s="86">
        <f>(Tabla2[[#This Row],[release_year]]-'VARIANZA Y DES. EST'!$L$11)^2</f>
        <v>14.590890603358293</v>
      </c>
      <c r="M8375" s="12">
        <v>2018</v>
      </c>
      <c r="N8375" s="9" t="s">
        <v>76</v>
      </c>
      <c r="O8375" s="9" t="s">
        <v>23191</v>
      </c>
      <c r="P8375" s="12">
        <v>1</v>
      </c>
      <c r="Q8375" s="12" t="s">
        <v>28</v>
      </c>
      <c r="R8375" s="12"/>
      <c r="S8375" s="12">
        <v>1</v>
      </c>
      <c r="T8375" s="9" t="s">
        <v>23492</v>
      </c>
      <c r="U8375" s="9" t="s">
        <v>23187</v>
      </c>
      <c r="V8375" s="9" t="s">
        <v>23492</v>
      </c>
      <c r="W8375" s="14">
        <v>3</v>
      </c>
    </row>
    <row r="8376" spans="1:23" x14ac:dyDescent="0.25">
      <c r="A8376" s="8">
        <v>6696</v>
      </c>
      <c r="B8376" s="9" t="s">
        <v>30027</v>
      </c>
      <c r="C8376" s="9" t="s">
        <v>23182</v>
      </c>
      <c r="D8376" s="10" t="s">
        <v>30028</v>
      </c>
      <c r="E8376" s="11"/>
      <c r="F8376" s="18" t="s">
        <v>30029</v>
      </c>
      <c r="G8376" s="12">
        <v>1</v>
      </c>
      <c r="H8376" s="9" t="s">
        <v>126</v>
      </c>
      <c r="I8376" s="9" t="s">
        <v>126</v>
      </c>
      <c r="J8376" s="12">
        <v>1</v>
      </c>
      <c r="K8376" s="13">
        <v>43658</v>
      </c>
      <c r="L8376" s="86">
        <f>(Tabla2[[#This Row],[release_year]]-'VARIANZA Y DES. EST'!$L$11)^2</f>
        <v>3.3116808838167522</v>
      </c>
      <c r="M8376" s="12">
        <v>2016</v>
      </c>
      <c r="N8376" s="9" t="s">
        <v>35</v>
      </c>
      <c r="O8376" s="9" t="s">
        <v>23191</v>
      </c>
      <c r="P8376" s="12">
        <v>1</v>
      </c>
      <c r="Q8376" s="12" t="s">
        <v>28</v>
      </c>
      <c r="R8376" s="12"/>
      <c r="S8376" s="12">
        <v>1</v>
      </c>
      <c r="T8376" s="9" t="s">
        <v>23223</v>
      </c>
      <c r="U8376" s="9" t="s">
        <v>23213</v>
      </c>
      <c r="V8376" s="9" t="s">
        <v>23223</v>
      </c>
      <c r="W8376" s="14">
        <v>3</v>
      </c>
    </row>
    <row r="8377" spans="1:23" x14ac:dyDescent="0.25">
      <c r="A8377" s="8">
        <v>6698</v>
      </c>
      <c r="B8377" s="9" t="s">
        <v>30030</v>
      </c>
      <c r="C8377" s="9" t="s">
        <v>23182</v>
      </c>
      <c r="D8377" s="10" t="s">
        <v>30031</v>
      </c>
      <c r="E8377" s="11"/>
      <c r="F8377" s="18" t="s">
        <v>30032</v>
      </c>
      <c r="G8377" s="12">
        <v>10</v>
      </c>
      <c r="H8377" s="12"/>
      <c r="I8377" s="9"/>
      <c r="J8377" s="12">
        <v>0</v>
      </c>
      <c r="K8377" s="13">
        <v>43320</v>
      </c>
      <c r="L8377" s="86">
        <f>(Tabla2[[#This Row],[release_year]]-'VARIANZA Y DES. EST'!$L$11)^2</f>
        <v>14.590890603358293</v>
      </c>
      <c r="M8377" s="12">
        <v>2018</v>
      </c>
      <c r="N8377" s="9" t="s">
        <v>76</v>
      </c>
      <c r="O8377" s="9" t="s">
        <v>23191</v>
      </c>
      <c r="P8377" s="12">
        <v>1</v>
      </c>
      <c r="Q8377" s="12" t="s">
        <v>28</v>
      </c>
      <c r="R8377" s="12"/>
      <c r="S8377" s="12">
        <v>1</v>
      </c>
      <c r="T8377" s="9" t="s">
        <v>23233</v>
      </c>
      <c r="U8377" s="9" t="s">
        <v>23193</v>
      </c>
      <c r="V8377" s="9" t="s">
        <v>23233</v>
      </c>
      <c r="W8377" s="14">
        <v>3</v>
      </c>
    </row>
    <row r="8378" spans="1:23" x14ac:dyDescent="0.25">
      <c r="A8378" s="8">
        <v>6710</v>
      </c>
      <c r="B8378" s="9" t="s">
        <v>30033</v>
      </c>
      <c r="C8378" s="9" t="s">
        <v>23182</v>
      </c>
      <c r="D8378" s="10" t="s">
        <v>30034</v>
      </c>
      <c r="E8378" s="11"/>
      <c r="F8378" s="18" t="s">
        <v>30035</v>
      </c>
      <c r="G8378" s="12">
        <v>4</v>
      </c>
      <c r="H8378" s="12"/>
      <c r="I8378" s="9"/>
      <c r="J8378" s="12">
        <v>0</v>
      </c>
      <c r="K8378" s="13">
        <v>43669</v>
      </c>
      <c r="L8378" s="86">
        <f>(Tabla2[[#This Row],[release_year]]-'VARIANZA Y DES. EST'!$L$11)^2</f>
        <v>23.230495463129063</v>
      </c>
      <c r="M8378" s="12">
        <v>2019</v>
      </c>
      <c r="N8378" s="9" t="s">
        <v>82</v>
      </c>
      <c r="O8378" s="9" t="s">
        <v>23191</v>
      </c>
      <c r="P8378" s="12">
        <v>1</v>
      </c>
      <c r="Q8378" s="12" t="s">
        <v>28</v>
      </c>
      <c r="R8378" s="12"/>
      <c r="S8378" s="12">
        <v>1</v>
      </c>
      <c r="T8378" s="9" t="s">
        <v>23187</v>
      </c>
      <c r="U8378" s="9" t="s">
        <v>23187</v>
      </c>
      <c r="V8378" s="9" t="s">
        <v>23187</v>
      </c>
      <c r="W8378" s="14">
        <v>1</v>
      </c>
    </row>
    <row r="8379" spans="1:23" x14ac:dyDescent="0.25">
      <c r="A8379" s="8">
        <v>6715</v>
      </c>
      <c r="B8379" s="9" t="s">
        <v>30036</v>
      </c>
      <c r="C8379" s="9" t="s">
        <v>23182</v>
      </c>
      <c r="D8379" s="10" t="s">
        <v>30037</v>
      </c>
      <c r="E8379" s="11"/>
      <c r="F8379" s="9" t="s">
        <v>30038</v>
      </c>
      <c r="G8379" s="12">
        <v>1</v>
      </c>
      <c r="H8379" s="9" t="s">
        <v>126</v>
      </c>
      <c r="I8379" s="9" t="s">
        <v>126</v>
      </c>
      <c r="J8379" s="12">
        <v>1</v>
      </c>
      <c r="K8379" s="13">
        <v>42948</v>
      </c>
      <c r="L8379" s="86">
        <f>(Tabla2[[#This Row],[release_year]]-'VARIANZA Y DES. EST'!$L$11)^2</f>
        <v>3.2471164275211517E-2</v>
      </c>
      <c r="M8379" s="12">
        <v>2014</v>
      </c>
      <c r="N8379" s="9" t="s">
        <v>82</v>
      </c>
      <c r="O8379" s="9" t="s">
        <v>23191</v>
      </c>
      <c r="P8379" s="12">
        <v>1</v>
      </c>
      <c r="Q8379" s="12" t="s">
        <v>28</v>
      </c>
      <c r="R8379" s="12"/>
      <c r="S8379" s="12">
        <v>1</v>
      </c>
      <c r="T8379" s="9" t="s">
        <v>23309</v>
      </c>
      <c r="U8379" s="9" t="s">
        <v>23213</v>
      </c>
      <c r="V8379" s="9" t="s">
        <v>23309</v>
      </c>
      <c r="W8379" s="14">
        <v>3</v>
      </c>
    </row>
    <row r="8380" spans="1:23" x14ac:dyDescent="0.25">
      <c r="A8380" s="8">
        <v>6718</v>
      </c>
      <c r="B8380" s="9" t="s">
        <v>30039</v>
      </c>
      <c r="C8380" s="9" t="s">
        <v>23182</v>
      </c>
      <c r="D8380" s="10" t="s">
        <v>30040</v>
      </c>
      <c r="E8380" s="11"/>
      <c r="F8380" s="9" t="s">
        <v>30041</v>
      </c>
      <c r="G8380" s="12">
        <v>4</v>
      </c>
      <c r="H8380" s="9" t="s">
        <v>2924</v>
      </c>
      <c r="I8380" s="9" t="s">
        <v>2924</v>
      </c>
      <c r="J8380" s="12">
        <v>1</v>
      </c>
      <c r="K8380" s="13">
        <v>42736</v>
      </c>
      <c r="L8380" s="86">
        <f>(Tabla2[[#This Row],[release_year]]-'VARIANZA Y DES. EST'!$L$11)^2</f>
        <v>10.1136565849629</v>
      </c>
      <c r="M8380" s="12">
        <v>2011</v>
      </c>
      <c r="N8380" s="9" t="s">
        <v>35</v>
      </c>
      <c r="O8380" s="9" t="s">
        <v>23191</v>
      </c>
      <c r="P8380" s="12">
        <v>1</v>
      </c>
      <c r="Q8380" s="12" t="s">
        <v>28</v>
      </c>
      <c r="R8380" s="12"/>
      <c r="S8380" s="12">
        <v>1</v>
      </c>
      <c r="T8380" s="9" t="s">
        <v>23201</v>
      </c>
      <c r="U8380" s="9" t="s">
        <v>23187</v>
      </c>
      <c r="V8380" s="9" t="s">
        <v>23201</v>
      </c>
      <c r="W8380" s="14">
        <v>3</v>
      </c>
    </row>
    <row r="8381" spans="1:23" x14ac:dyDescent="0.25">
      <c r="A8381" s="8">
        <v>6719</v>
      </c>
      <c r="B8381" s="9" t="s">
        <v>30042</v>
      </c>
      <c r="C8381" s="9" t="s">
        <v>23182</v>
      </c>
      <c r="D8381" s="9" t="s">
        <v>30043</v>
      </c>
      <c r="E8381" s="9" t="s">
        <v>30044</v>
      </c>
      <c r="F8381" s="9" t="s">
        <v>30045</v>
      </c>
      <c r="G8381" s="12">
        <v>10</v>
      </c>
      <c r="H8381" s="12"/>
      <c r="I8381" s="9"/>
      <c r="J8381" s="12">
        <v>0</v>
      </c>
      <c r="K8381" s="13">
        <v>42961</v>
      </c>
      <c r="L8381" s="86">
        <f>(Tabla2[[#This Row],[release_year]]-'VARIANZA Y DES. EST'!$L$11)^2</f>
        <v>38.194842005650592</v>
      </c>
      <c r="M8381" s="12">
        <v>2008</v>
      </c>
      <c r="N8381" s="9" t="s">
        <v>35</v>
      </c>
      <c r="O8381" s="9" t="s">
        <v>23191</v>
      </c>
      <c r="P8381" s="12">
        <v>1</v>
      </c>
      <c r="Q8381" s="12" t="s">
        <v>28</v>
      </c>
      <c r="R8381" s="12"/>
      <c r="S8381" s="12">
        <v>1</v>
      </c>
      <c r="T8381" s="9" t="s">
        <v>23281</v>
      </c>
      <c r="U8381" s="9" t="s">
        <v>23187</v>
      </c>
      <c r="V8381" s="9" t="s">
        <v>23281</v>
      </c>
      <c r="W8381" s="14">
        <v>2</v>
      </c>
    </row>
    <row r="8382" spans="1:23" x14ac:dyDescent="0.25">
      <c r="A8382" s="8">
        <v>6725</v>
      </c>
      <c r="B8382" s="9" t="s">
        <v>30046</v>
      </c>
      <c r="C8382" s="9" t="s">
        <v>23182</v>
      </c>
      <c r="D8382" s="9" t="s">
        <v>30047</v>
      </c>
      <c r="E8382" s="18"/>
      <c r="F8382" s="9" t="s">
        <v>30048</v>
      </c>
      <c r="G8382" s="12">
        <v>5</v>
      </c>
      <c r="H8382" s="9" t="s">
        <v>126</v>
      </c>
      <c r="I8382" s="9" t="s">
        <v>5012</v>
      </c>
      <c r="J8382" s="12">
        <v>2</v>
      </c>
      <c r="K8382" s="13">
        <v>42825</v>
      </c>
      <c r="L8382" s="86">
        <f>(Tabla2[[#This Row],[release_year]]-'VARIANZA Y DES. EST'!$L$11)^2</f>
        <v>66.915632286109044</v>
      </c>
      <c r="M8382" s="12">
        <v>2006</v>
      </c>
      <c r="N8382" s="9" t="s">
        <v>76</v>
      </c>
      <c r="O8382" s="9" t="s">
        <v>23185</v>
      </c>
      <c r="P8382" s="12">
        <v>2</v>
      </c>
      <c r="Q8382" s="12" t="s">
        <v>28</v>
      </c>
      <c r="R8382" s="12"/>
      <c r="S8382" s="12">
        <v>2</v>
      </c>
      <c r="T8382" s="9" t="s">
        <v>27989</v>
      </c>
      <c r="U8382" s="9" t="s">
        <v>23213</v>
      </c>
      <c r="V8382" s="9" t="s">
        <v>27989</v>
      </c>
      <c r="W8382" s="14">
        <v>2</v>
      </c>
    </row>
    <row r="8383" spans="1:23" x14ac:dyDescent="0.25">
      <c r="A8383" s="8">
        <v>6729</v>
      </c>
      <c r="B8383" s="9" t="s">
        <v>30049</v>
      </c>
      <c r="C8383" s="9" t="s">
        <v>23182</v>
      </c>
      <c r="D8383" s="9" t="s">
        <v>30050</v>
      </c>
      <c r="E8383" s="18"/>
      <c r="F8383" s="9" t="s">
        <v>30051</v>
      </c>
      <c r="G8383" s="12">
        <v>14</v>
      </c>
      <c r="H8383" s="9" t="s">
        <v>7034</v>
      </c>
      <c r="I8383" s="9" t="s">
        <v>7034</v>
      </c>
      <c r="J8383" s="12">
        <v>1</v>
      </c>
      <c r="K8383" s="16">
        <v>42730</v>
      </c>
      <c r="L8383" s="86">
        <f>(Tabla2[[#This Row],[release_year]]-'VARIANZA Y DES. EST'!$L$11)^2</f>
        <v>26.834446865421359</v>
      </c>
      <c r="M8383" s="12">
        <v>2009</v>
      </c>
      <c r="N8383" s="9" t="s">
        <v>35</v>
      </c>
      <c r="O8383" s="9" t="s">
        <v>23191</v>
      </c>
      <c r="P8383" s="12">
        <v>1</v>
      </c>
      <c r="Q8383" s="12" t="s">
        <v>28</v>
      </c>
      <c r="R8383" s="12"/>
      <c r="S8383" s="12">
        <v>1</v>
      </c>
      <c r="T8383" s="9" t="s">
        <v>23445</v>
      </c>
      <c r="U8383" s="9" t="s">
        <v>23193</v>
      </c>
      <c r="V8383" s="9" t="s">
        <v>23445</v>
      </c>
      <c r="W8383" s="14">
        <v>3</v>
      </c>
    </row>
    <row r="8384" spans="1:23" x14ac:dyDescent="0.25">
      <c r="A8384" s="8">
        <v>6732</v>
      </c>
      <c r="B8384" s="9" t="s">
        <v>30052</v>
      </c>
      <c r="C8384" s="9" t="s">
        <v>23182</v>
      </c>
      <c r="D8384" s="9" t="s">
        <v>30053</v>
      </c>
      <c r="E8384" s="18"/>
      <c r="F8384" s="18" t="s">
        <v>30054</v>
      </c>
      <c r="G8384" s="12">
        <v>30</v>
      </c>
      <c r="H8384" s="9" t="s">
        <v>34</v>
      </c>
      <c r="I8384" s="9" t="s">
        <v>34</v>
      </c>
      <c r="J8384" s="12">
        <v>1</v>
      </c>
      <c r="K8384" s="13">
        <v>42826</v>
      </c>
      <c r="L8384" s="86">
        <f>(Tabla2[[#This Row],[release_year]]-'VARIANZA Y DES. EST'!$L$11)^2</f>
        <v>26.834446865421359</v>
      </c>
      <c r="M8384" s="12">
        <v>2009</v>
      </c>
      <c r="N8384" s="9" t="s">
        <v>76</v>
      </c>
      <c r="O8384" s="9" t="s">
        <v>23191</v>
      </c>
      <c r="P8384" s="12">
        <v>1</v>
      </c>
      <c r="Q8384" s="12" t="s">
        <v>28</v>
      </c>
      <c r="R8384" s="12"/>
      <c r="S8384" s="12">
        <v>1</v>
      </c>
      <c r="T8384" s="9" t="s">
        <v>23315</v>
      </c>
      <c r="U8384" s="9" t="s">
        <v>23316</v>
      </c>
      <c r="V8384" s="9" t="s">
        <v>23315</v>
      </c>
      <c r="W8384" s="14">
        <v>2</v>
      </c>
    </row>
    <row r="8385" spans="1:23" x14ac:dyDescent="0.25">
      <c r="A8385" s="8">
        <v>6733</v>
      </c>
      <c r="B8385" s="9" t="s">
        <v>30055</v>
      </c>
      <c r="C8385" s="9" t="s">
        <v>23182</v>
      </c>
      <c r="D8385" s="10" t="s">
        <v>30056</v>
      </c>
      <c r="E8385" s="11"/>
      <c r="F8385" s="9" t="s">
        <v>30057</v>
      </c>
      <c r="G8385" s="12">
        <v>3</v>
      </c>
      <c r="H8385" s="9" t="s">
        <v>126</v>
      </c>
      <c r="I8385" s="9" t="s">
        <v>126</v>
      </c>
      <c r="J8385" s="12">
        <v>1</v>
      </c>
      <c r="K8385" s="13">
        <v>43672</v>
      </c>
      <c r="L8385" s="86">
        <f>(Tabla2[[#This Row],[release_year]]-'VARIANZA Y DES. EST'!$L$11)^2</f>
        <v>0.67207602404598188</v>
      </c>
      <c r="M8385" s="12">
        <v>2015</v>
      </c>
      <c r="N8385" s="9" t="s">
        <v>55</v>
      </c>
      <c r="O8385" s="9" t="s">
        <v>23191</v>
      </c>
      <c r="P8385" s="12">
        <v>1</v>
      </c>
      <c r="Q8385" s="12" t="s">
        <v>28</v>
      </c>
      <c r="R8385" s="12"/>
      <c r="S8385" s="12">
        <v>1</v>
      </c>
      <c r="T8385" s="9" t="s">
        <v>23223</v>
      </c>
      <c r="U8385" s="9" t="s">
        <v>23213</v>
      </c>
      <c r="V8385" s="9" t="s">
        <v>23223</v>
      </c>
      <c r="W8385" s="14">
        <v>3</v>
      </c>
    </row>
    <row r="8386" spans="1:23" x14ac:dyDescent="0.25">
      <c r="A8386" s="8">
        <v>6742</v>
      </c>
      <c r="B8386" s="9" t="s">
        <v>30058</v>
      </c>
      <c r="C8386" s="9" t="s">
        <v>23182</v>
      </c>
      <c r="D8386" s="10" t="s">
        <v>30059</v>
      </c>
      <c r="E8386" s="11"/>
      <c r="F8386" s="9" t="s">
        <v>30060</v>
      </c>
      <c r="G8386" s="12">
        <v>6</v>
      </c>
      <c r="H8386" s="12"/>
      <c r="I8386" s="9"/>
      <c r="J8386" s="12">
        <v>0</v>
      </c>
      <c r="K8386" s="13">
        <v>43294</v>
      </c>
      <c r="L8386" s="86">
        <f>(Tabla2[[#This Row],[release_year]]-'VARIANZA Y DES. EST'!$L$11)^2</f>
        <v>3.3116808838167522</v>
      </c>
      <c r="M8386" s="12">
        <v>2016</v>
      </c>
      <c r="N8386" s="9" t="s">
        <v>76</v>
      </c>
      <c r="O8386" s="9" t="s">
        <v>23191</v>
      </c>
      <c r="P8386" s="12">
        <v>1</v>
      </c>
      <c r="Q8386" s="12" t="s">
        <v>28</v>
      </c>
      <c r="R8386" s="12"/>
      <c r="S8386" s="12">
        <v>1</v>
      </c>
      <c r="T8386" s="9" t="s">
        <v>23192</v>
      </c>
      <c r="U8386" s="9" t="s">
        <v>23193</v>
      </c>
      <c r="V8386" s="9" t="s">
        <v>23192</v>
      </c>
      <c r="W8386" s="14">
        <v>3</v>
      </c>
    </row>
    <row r="8387" spans="1:23" x14ac:dyDescent="0.25">
      <c r="A8387" s="8">
        <v>6743</v>
      </c>
      <c r="B8387" s="9" t="s">
        <v>30061</v>
      </c>
      <c r="C8387" s="9" t="s">
        <v>23182</v>
      </c>
      <c r="D8387" s="9" t="s">
        <v>30062</v>
      </c>
      <c r="E8387" s="9" t="s">
        <v>30063</v>
      </c>
      <c r="F8387" s="9" t="s">
        <v>30064</v>
      </c>
      <c r="G8387" s="12">
        <v>7</v>
      </c>
      <c r="H8387" s="9" t="s">
        <v>126</v>
      </c>
      <c r="I8387" s="9" t="s">
        <v>126</v>
      </c>
      <c r="J8387" s="12">
        <v>1</v>
      </c>
      <c r="K8387" s="13">
        <v>43190</v>
      </c>
      <c r="L8387" s="86">
        <f>(Tabla2[[#This Row],[release_year]]-'VARIANZA Y DES. EST'!$L$11)^2</f>
        <v>7.9512857435875226</v>
      </c>
      <c r="M8387" s="12">
        <v>2017</v>
      </c>
      <c r="N8387" s="9" t="s">
        <v>35</v>
      </c>
      <c r="O8387" s="9" t="s">
        <v>23289</v>
      </c>
      <c r="P8387" s="12">
        <v>6</v>
      </c>
      <c r="Q8387" s="12" t="s">
        <v>28</v>
      </c>
      <c r="R8387" s="12"/>
      <c r="S8387" s="12">
        <v>6</v>
      </c>
      <c r="T8387" s="9" t="s">
        <v>30065</v>
      </c>
      <c r="U8387" s="9" t="s">
        <v>23213</v>
      </c>
      <c r="V8387" s="9" t="s">
        <v>30065</v>
      </c>
      <c r="W8387" s="14">
        <v>3</v>
      </c>
    </row>
    <row r="8388" spans="1:23" x14ac:dyDescent="0.25">
      <c r="A8388" s="8">
        <v>6745</v>
      </c>
      <c r="B8388" s="9" t="s">
        <v>30066</v>
      </c>
      <c r="C8388" s="9" t="s">
        <v>23182</v>
      </c>
      <c r="D8388" s="10" t="s">
        <v>30067</v>
      </c>
      <c r="E8388" s="19"/>
      <c r="F8388" s="11"/>
      <c r="G8388" s="12">
        <v>0</v>
      </c>
      <c r="H8388" s="9" t="s">
        <v>518</v>
      </c>
      <c r="I8388" s="9" t="s">
        <v>518</v>
      </c>
      <c r="J8388" s="12">
        <v>1</v>
      </c>
      <c r="K8388" s="13">
        <v>42887</v>
      </c>
      <c r="L8388" s="86">
        <f>(Tabla2[[#This Row],[release_year]]-'VARIANZA Y DES. EST'!$L$11)^2</f>
        <v>0.67207602404598188</v>
      </c>
      <c r="M8388" s="12">
        <v>2015</v>
      </c>
      <c r="N8388" s="9" t="s">
        <v>76</v>
      </c>
      <c r="O8388" s="9" t="s">
        <v>23191</v>
      </c>
      <c r="P8388" s="12">
        <v>1</v>
      </c>
      <c r="Q8388" s="12" t="s">
        <v>28</v>
      </c>
      <c r="R8388" s="12"/>
      <c r="S8388" s="12">
        <v>1</v>
      </c>
      <c r="T8388" s="9" t="s">
        <v>29691</v>
      </c>
      <c r="U8388" s="9" t="s">
        <v>23187</v>
      </c>
      <c r="V8388" s="9" t="s">
        <v>29691</v>
      </c>
      <c r="W8388" s="14">
        <v>3</v>
      </c>
    </row>
    <row r="8389" spans="1:23" x14ac:dyDescent="0.25">
      <c r="A8389" s="8">
        <v>6751</v>
      </c>
      <c r="B8389" s="9" t="s">
        <v>30068</v>
      </c>
      <c r="C8389" s="9" t="s">
        <v>23182</v>
      </c>
      <c r="D8389" s="9" t="s">
        <v>30069</v>
      </c>
      <c r="E8389" s="9"/>
      <c r="F8389" s="9" t="s">
        <v>30070</v>
      </c>
      <c r="G8389" s="12">
        <v>10</v>
      </c>
      <c r="H8389" s="9" t="s">
        <v>7034</v>
      </c>
      <c r="I8389" s="9" t="s">
        <v>7034</v>
      </c>
      <c r="J8389" s="12">
        <v>1</v>
      </c>
      <c r="K8389" s="13">
        <v>42840</v>
      </c>
      <c r="L8389" s="86">
        <f>(Tabla2[[#This Row],[release_year]]-'VARIANZA Y DES. EST'!$L$11)^2</f>
        <v>0.67207602404598188</v>
      </c>
      <c r="M8389" s="12">
        <v>2015</v>
      </c>
      <c r="N8389" s="9" t="s">
        <v>35</v>
      </c>
      <c r="O8389" s="9" t="s">
        <v>23185</v>
      </c>
      <c r="P8389" s="12">
        <v>2</v>
      </c>
      <c r="Q8389" s="12" t="s">
        <v>28</v>
      </c>
      <c r="R8389" s="12"/>
      <c r="S8389" s="12">
        <v>2</v>
      </c>
      <c r="T8389" s="9" t="s">
        <v>23192</v>
      </c>
      <c r="U8389" s="9" t="s">
        <v>23193</v>
      </c>
      <c r="V8389" s="9" t="s">
        <v>23192</v>
      </c>
      <c r="W8389" s="14">
        <v>3</v>
      </c>
    </row>
    <row r="8390" spans="1:23" x14ac:dyDescent="0.25">
      <c r="A8390" s="8">
        <v>6764</v>
      </c>
      <c r="B8390" s="9" t="s">
        <v>30071</v>
      </c>
      <c r="C8390" s="9" t="s">
        <v>23182</v>
      </c>
      <c r="D8390" s="10" t="s">
        <v>30072</v>
      </c>
      <c r="E8390" s="11"/>
      <c r="F8390" s="9" t="s">
        <v>30073</v>
      </c>
      <c r="G8390" s="12">
        <v>1</v>
      </c>
      <c r="H8390" s="12"/>
      <c r="I8390" s="9"/>
      <c r="J8390" s="12">
        <v>0</v>
      </c>
      <c r="K8390" s="16">
        <v>43448</v>
      </c>
      <c r="L8390" s="86">
        <f>(Tabla2[[#This Row],[release_year]]-'VARIANZA Y DES. EST'!$L$11)^2</f>
        <v>0.67207602404598188</v>
      </c>
      <c r="M8390" s="12">
        <v>2015</v>
      </c>
      <c r="N8390" s="9" t="s">
        <v>35</v>
      </c>
      <c r="O8390" s="9" t="s">
        <v>23185</v>
      </c>
      <c r="P8390" s="12">
        <v>2</v>
      </c>
      <c r="Q8390" s="12" t="s">
        <v>28</v>
      </c>
      <c r="R8390" s="12"/>
      <c r="S8390" s="12">
        <v>2</v>
      </c>
      <c r="T8390" s="9" t="s">
        <v>23470</v>
      </c>
      <c r="U8390" s="9" t="s">
        <v>23187</v>
      </c>
      <c r="V8390" s="9" t="s">
        <v>23470</v>
      </c>
      <c r="W8390" s="14">
        <v>2</v>
      </c>
    </row>
    <row r="8391" spans="1:23" x14ac:dyDescent="0.25">
      <c r="A8391" s="8">
        <v>6767</v>
      </c>
      <c r="B8391" s="9" t="s">
        <v>30074</v>
      </c>
      <c r="C8391" s="9" t="s">
        <v>23182</v>
      </c>
      <c r="D8391" s="10" t="s">
        <v>30075</v>
      </c>
      <c r="E8391" s="11"/>
      <c r="F8391" s="9" t="s">
        <v>30076</v>
      </c>
      <c r="G8391" s="12">
        <v>1</v>
      </c>
      <c r="H8391" s="9" t="s">
        <v>25</v>
      </c>
      <c r="I8391" s="9" t="s">
        <v>25</v>
      </c>
      <c r="J8391" s="12">
        <v>1</v>
      </c>
      <c r="K8391" s="13">
        <v>43301</v>
      </c>
      <c r="L8391" s="86">
        <f>(Tabla2[[#This Row],[release_year]]-'VARIANZA Y DES. EST'!$L$11)^2</f>
        <v>3.2471164275211517E-2</v>
      </c>
      <c r="M8391" s="12">
        <v>2014</v>
      </c>
      <c r="N8391" s="9" t="s">
        <v>55</v>
      </c>
      <c r="O8391" s="9" t="s">
        <v>23255</v>
      </c>
      <c r="P8391" s="12">
        <v>3</v>
      </c>
      <c r="Q8391" s="12" t="s">
        <v>28</v>
      </c>
      <c r="R8391" s="12"/>
      <c r="S8391" s="12">
        <v>3</v>
      </c>
      <c r="T8391" s="9" t="s">
        <v>23290</v>
      </c>
      <c r="U8391" s="9" t="s">
        <v>23290</v>
      </c>
      <c r="V8391" s="9" t="s">
        <v>23290</v>
      </c>
      <c r="W8391" s="14">
        <v>1</v>
      </c>
    </row>
    <row r="8392" spans="1:23" x14ac:dyDescent="0.25">
      <c r="A8392" s="8">
        <v>6771</v>
      </c>
      <c r="B8392" s="9" t="s">
        <v>30077</v>
      </c>
      <c r="C8392" s="9" t="s">
        <v>23182</v>
      </c>
      <c r="D8392" s="10" t="s">
        <v>30078</v>
      </c>
      <c r="E8392" s="11"/>
      <c r="F8392" s="18" t="s">
        <v>30079</v>
      </c>
      <c r="G8392" s="12">
        <v>6</v>
      </c>
      <c r="H8392" s="9" t="s">
        <v>1349</v>
      </c>
      <c r="I8392" s="9" t="s">
        <v>1349</v>
      </c>
      <c r="J8392" s="12">
        <v>1</v>
      </c>
      <c r="K8392" s="13">
        <v>43647</v>
      </c>
      <c r="L8392" s="86">
        <f>(Tabla2[[#This Row],[release_year]]-'VARIANZA Y DES. EST'!$L$11)^2</f>
        <v>3.3116808838167522</v>
      </c>
      <c r="M8392" s="12">
        <v>2016</v>
      </c>
      <c r="N8392" s="9" t="s">
        <v>110</v>
      </c>
      <c r="O8392" s="9" t="s">
        <v>23191</v>
      </c>
      <c r="P8392" s="12">
        <v>1</v>
      </c>
      <c r="Q8392" s="12" t="s">
        <v>28</v>
      </c>
      <c r="R8392" s="12"/>
      <c r="S8392" s="12">
        <v>1</v>
      </c>
      <c r="T8392" s="9" t="s">
        <v>23330</v>
      </c>
      <c r="U8392" s="9" t="s">
        <v>23264</v>
      </c>
      <c r="V8392" s="9" t="s">
        <v>23330</v>
      </c>
      <c r="W8392" s="14">
        <v>2</v>
      </c>
    </row>
    <row r="8393" spans="1:23" x14ac:dyDescent="0.25">
      <c r="A8393" s="8">
        <v>6774</v>
      </c>
      <c r="B8393" s="9" t="s">
        <v>30080</v>
      </c>
      <c r="C8393" s="9" t="s">
        <v>23182</v>
      </c>
      <c r="D8393" s="10" t="s">
        <v>30081</v>
      </c>
      <c r="E8393" s="11"/>
      <c r="F8393" s="9" t="s">
        <v>30082</v>
      </c>
      <c r="G8393" s="12">
        <v>2</v>
      </c>
      <c r="H8393" s="12"/>
      <c r="I8393" s="9"/>
      <c r="J8393" s="12">
        <v>0</v>
      </c>
      <c r="K8393" s="13">
        <v>43009</v>
      </c>
      <c r="L8393" s="86">
        <f>(Tabla2[[#This Row],[release_year]]-'VARIANZA Y DES. EST'!$L$11)^2</f>
        <v>7.9512857435875226</v>
      </c>
      <c r="M8393" s="12">
        <v>2017</v>
      </c>
      <c r="N8393" s="9" t="s">
        <v>82</v>
      </c>
      <c r="O8393" s="9" t="s">
        <v>23191</v>
      </c>
      <c r="P8393" s="12">
        <v>1</v>
      </c>
      <c r="Q8393" s="12" t="s">
        <v>28</v>
      </c>
      <c r="R8393" s="12"/>
      <c r="S8393" s="12">
        <v>1</v>
      </c>
      <c r="T8393" s="9" t="s">
        <v>23356</v>
      </c>
      <c r="U8393" s="9" t="s">
        <v>23197</v>
      </c>
      <c r="V8393" s="9" t="s">
        <v>23356</v>
      </c>
      <c r="W8393" s="14">
        <v>2</v>
      </c>
    </row>
    <row r="8394" spans="1:23" x14ac:dyDescent="0.25">
      <c r="A8394" s="8">
        <v>6775</v>
      </c>
      <c r="B8394" s="9" t="s">
        <v>30083</v>
      </c>
      <c r="C8394" s="9" t="s">
        <v>23182</v>
      </c>
      <c r="D8394" s="10" t="s">
        <v>30084</v>
      </c>
      <c r="E8394" s="11"/>
      <c r="F8394" s="9" t="s">
        <v>30085</v>
      </c>
      <c r="G8394" s="12">
        <v>7</v>
      </c>
      <c r="H8394" s="9" t="s">
        <v>25</v>
      </c>
      <c r="I8394" s="9" t="s">
        <v>25</v>
      </c>
      <c r="J8394" s="12">
        <v>1</v>
      </c>
      <c r="K8394" s="16">
        <v>43024</v>
      </c>
      <c r="L8394" s="86">
        <f>(Tabla2[[#This Row],[release_year]]-'VARIANZA Y DES. EST'!$L$11)^2</f>
        <v>10.1136565849629</v>
      </c>
      <c r="M8394" s="12">
        <v>2011</v>
      </c>
      <c r="N8394" s="9" t="s">
        <v>35</v>
      </c>
      <c r="O8394" s="9" t="s">
        <v>23191</v>
      </c>
      <c r="P8394" s="12">
        <v>1</v>
      </c>
      <c r="Q8394" s="12" t="s">
        <v>28</v>
      </c>
      <c r="R8394" s="12"/>
      <c r="S8394" s="12">
        <v>1</v>
      </c>
      <c r="T8394" s="9" t="s">
        <v>23281</v>
      </c>
      <c r="U8394" s="9" t="s">
        <v>23187</v>
      </c>
      <c r="V8394" s="9" t="s">
        <v>23281</v>
      </c>
      <c r="W8394" s="14">
        <v>2</v>
      </c>
    </row>
    <row r="8395" spans="1:23" x14ac:dyDescent="0.25">
      <c r="A8395" s="8">
        <v>6783</v>
      </c>
      <c r="B8395" s="9" t="s">
        <v>30086</v>
      </c>
      <c r="C8395" s="9" t="s">
        <v>23182</v>
      </c>
      <c r="D8395" s="9" t="s">
        <v>30087</v>
      </c>
      <c r="E8395" s="9"/>
      <c r="F8395" s="18" t="s">
        <v>30088</v>
      </c>
      <c r="G8395" s="12">
        <v>1</v>
      </c>
      <c r="H8395" s="9" t="s">
        <v>25</v>
      </c>
      <c r="I8395" s="9" t="s">
        <v>25</v>
      </c>
      <c r="J8395" s="12">
        <v>1</v>
      </c>
      <c r="K8395" s="16">
        <v>43465</v>
      </c>
      <c r="L8395" s="86">
        <f>(Tabla2[[#This Row],[release_year]]-'VARIANZA Y DES. EST'!$L$11)^2</f>
        <v>7.9512857435875226</v>
      </c>
      <c r="M8395" s="12">
        <v>2017</v>
      </c>
      <c r="N8395" s="9" t="s">
        <v>35</v>
      </c>
      <c r="O8395" s="9" t="s">
        <v>23191</v>
      </c>
      <c r="P8395" s="12">
        <v>1</v>
      </c>
      <c r="Q8395" s="12" t="s">
        <v>28</v>
      </c>
      <c r="R8395" s="12"/>
      <c r="S8395" s="12">
        <v>1</v>
      </c>
      <c r="T8395" s="9" t="s">
        <v>23290</v>
      </c>
      <c r="U8395" s="9" t="s">
        <v>23290</v>
      </c>
      <c r="V8395" s="9" t="s">
        <v>23290</v>
      </c>
      <c r="W8395" s="14">
        <v>1</v>
      </c>
    </row>
    <row r="8396" spans="1:23" x14ac:dyDescent="0.25">
      <c r="A8396" s="8">
        <v>6786</v>
      </c>
      <c r="B8396" s="9" t="s">
        <v>30089</v>
      </c>
      <c r="C8396" s="9" t="s">
        <v>23182</v>
      </c>
      <c r="D8396" s="10" t="s">
        <v>30090</v>
      </c>
      <c r="E8396" s="11"/>
      <c r="F8396" s="9"/>
      <c r="G8396" s="12">
        <v>0</v>
      </c>
      <c r="H8396" s="9" t="s">
        <v>126</v>
      </c>
      <c r="I8396" s="9" t="s">
        <v>126</v>
      </c>
      <c r="J8396" s="12">
        <v>1</v>
      </c>
      <c r="K8396" s="13">
        <v>42795</v>
      </c>
      <c r="L8396" s="86">
        <f>(Tabla2[[#This Row],[release_year]]-'VARIANZA Y DES. EST'!$L$11)^2</f>
        <v>3.3116808838167522</v>
      </c>
      <c r="M8396" s="12">
        <v>2016</v>
      </c>
      <c r="N8396" s="9" t="s">
        <v>82</v>
      </c>
      <c r="O8396" s="9" t="s">
        <v>23191</v>
      </c>
      <c r="P8396" s="12">
        <v>1</v>
      </c>
      <c r="Q8396" s="12" t="s">
        <v>28</v>
      </c>
      <c r="R8396" s="12"/>
      <c r="S8396" s="12">
        <v>1</v>
      </c>
      <c r="T8396" s="9" t="s">
        <v>29514</v>
      </c>
      <c r="U8396" s="9" t="s">
        <v>23213</v>
      </c>
      <c r="V8396" s="9" t="s">
        <v>29514</v>
      </c>
      <c r="W8396" s="14">
        <v>3</v>
      </c>
    </row>
    <row r="8397" spans="1:23" x14ac:dyDescent="0.25">
      <c r="A8397" s="8">
        <v>6789</v>
      </c>
      <c r="B8397" s="9" t="s">
        <v>30091</v>
      </c>
      <c r="C8397" s="9" t="s">
        <v>23182</v>
      </c>
      <c r="D8397" s="10" t="s">
        <v>30092</v>
      </c>
      <c r="E8397" s="11"/>
      <c r="F8397" s="9"/>
      <c r="G8397" s="12">
        <v>0</v>
      </c>
      <c r="H8397" s="9" t="s">
        <v>126</v>
      </c>
      <c r="I8397" s="9" t="s">
        <v>126</v>
      </c>
      <c r="J8397" s="12">
        <v>1</v>
      </c>
      <c r="K8397" s="13">
        <v>42996</v>
      </c>
      <c r="L8397" s="86">
        <f>(Tabla2[[#This Row],[release_year]]-'VARIANZA Y DES. EST'!$L$11)^2</f>
        <v>10.1136565849629</v>
      </c>
      <c r="M8397" s="12">
        <v>2011</v>
      </c>
      <c r="N8397" s="9" t="s">
        <v>76</v>
      </c>
      <c r="O8397" s="9" t="s">
        <v>23191</v>
      </c>
      <c r="P8397" s="12">
        <v>1</v>
      </c>
      <c r="Q8397" s="12" t="s">
        <v>28</v>
      </c>
      <c r="R8397" s="12"/>
      <c r="S8397" s="12">
        <v>1</v>
      </c>
      <c r="T8397" s="9" t="s">
        <v>23281</v>
      </c>
      <c r="U8397" s="9" t="s">
        <v>23187</v>
      </c>
      <c r="V8397" s="9" t="s">
        <v>23281</v>
      </c>
      <c r="W8397" s="14">
        <v>2</v>
      </c>
    </row>
    <row r="8398" spans="1:23" x14ac:dyDescent="0.25">
      <c r="A8398" s="8">
        <v>6792</v>
      </c>
      <c r="B8398" s="9" t="s">
        <v>30093</v>
      </c>
      <c r="C8398" s="9" t="s">
        <v>23182</v>
      </c>
      <c r="D8398" s="10" t="s">
        <v>30094</v>
      </c>
      <c r="E8398" s="11"/>
      <c r="F8398" s="9" t="s">
        <v>30095</v>
      </c>
      <c r="G8398" s="12">
        <v>6</v>
      </c>
      <c r="H8398" s="9" t="s">
        <v>390</v>
      </c>
      <c r="I8398" s="9" t="s">
        <v>30096</v>
      </c>
      <c r="J8398" s="12">
        <v>2</v>
      </c>
      <c r="K8398" s="13">
        <v>42713</v>
      </c>
      <c r="L8398" s="86">
        <f>(Tabla2[[#This Row],[release_year]]-'VARIANZA Y DES. EST'!$L$11)^2</f>
        <v>3.3116808838167522</v>
      </c>
      <c r="M8398" s="12">
        <v>2016</v>
      </c>
      <c r="N8398" s="9" t="s">
        <v>76</v>
      </c>
      <c r="O8398" s="9" t="s">
        <v>23191</v>
      </c>
      <c r="P8398" s="12">
        <v>1</v>
      </c>
      <c r="Q8398" s="12" t="s">
        <v>28</v>
      </c>
      <c r="R8398" s="12"/>
      <c r="S8398" s="12">
        <v>1</v>
      </c>
      <c r="T8398" s="9" t="s">
        <v>23370</v>
      </c>
      <c r="U8398" s="9" t="s">
        <v>23193</v>
      </c>
      <c r="V8398" s="9" t="s">
        <v>23370</v>
      </c>
      <c r="W8398" s="14">
        <v>3</v>
      </c>
    </row>
    <row r="8399" spans="1:23" x14ac:dyDescent="0.25">
      <c r="A8399" s="8">
        <v>6796</v>
      </c>
      <c r="B8399" s="9" t="s">
        <v>30097</v>
      </c>
      <c r="C8399" s="9" t="s">
        <v>23182</v>
      </c>
      <c r="D8399" s="9" t="s">
        <v>30098</v>
      </c>
      <c r="E8399" s="18"/>
      <c r="F8399" s="9" t="s">
        <v>30099</v>
      </c>
      <c r="G8399" s="12">
        <v>6</v>
      </c>
      <c r="H8399" s="9" t="s">
        <v>25</v>
      </c>
      <c r="I8399" s="9" t="s">
        <v>25</v>
      </c>
      <c r="J8399" s="12">
        <v>1</v>
      </c>
      <c r="K8399" s="9"/>
      <c r="L8399" s="87">
        <f>(Tabla2[[#This Row],[release_year]]-'VARIANZA Y DES. EST'!$L$11)^2</f>
        <v>124.99681770679673</v>
      </c>
      <c r="M8399" s="12">
        <v>2003</v>
      </c>
      <c r="N8399" s="9" t="s">
        <v>82</v>
      </c>
      <c r="O8399" s="9" t="s">
        <v>29871</v>
      </c>
      <c r="P8399" s="12">
        <v>11</v>
      </c>
      <c r="Q8399" s="12" t="s">
        <v>28</v>
      </c>
      <c r="R8399" s="12"/>
      <c r="S8399" s="12">
        <v>11</v>
      </c>
      <c r="T8399" s="9" t="s">
        <v>28749</v>
      </c>
      <c r="U8399" s="9" t="s">
        <v>23670</v>
      </c>
      <c r="V8399" s="9" t="s">
        <v>28749</v>
      </c>
      <c r="W8399" s="14">
        <v>2</v>
      </c>
    </row>
    <row r="8400" spans="1:23" x14ac:dyDescent="0.25">
      <c r="A8400" s="8">
        <v>6804</v>
      </c>
      <c r="B8400" s="9" t="s">
        <v>30100</v>
      </c>
      <c r="C8400" s="9" t="s">
        <v>23182</v>
      </c>
      <c r="D8400" s="10" t="s">
        <v>30101</v>
      </c>
      <c r="E8400" s="11"/>
      <c r="F8400" s="9"/>
      <c r="G8400" s="12">
        <v>0</v>
      </c>
      <c r="H8400" s="9" t="s">
        <v>25</v>
      </c>
      <c r="I8400" s="9" t="s">
        <v>25</v>
      </c>
      <c r="J8400" s="12">
        <v>1</v>
      </c>
      <c r="K8400" s="13">
        <v>43117</v>
      </c>
      <c r="L8400" s="86">
        <f>(Tabla2[[#This Row],[release_year]]-'VARIANZA Y DES. EST'!$L$11)^2</f>
        <v>7.9512857435875226</v>
      </c>
      <c r="M8400" s="12">
        <v>2017</v>
      </c>
      <c r="N8400" s="9" t="s">
        <v>82</v>
      </c>
      <c r="O8400" s="9" t="s">
        <v>23227</v>
      </c>
      <c r="P8400" s="12">
        <v>4</v>
      </c>
      <c r="Q8400" s="12" t="s">
        <v>28</v>
      </c>
      <c r="R8400" s="12"/>
      <c r="S8400" s="12">
        <v>4</v>
      </c>
      <c r="T8400" s="9" t="s">
        <v>23196</v>
      </c>
      <c r="U8400" s="9" t="s">
        <v>23197</v>
      </c>
      <c r="V8400" s="9" t="s">
        <v>23196</v>
      </c>
      <c r="W8400" s="14">
        <v>2</v>
      </c>
    </row>
    <row r="8401" spans="1:23" x14ac:dyDescent="0.25">
      <c r="A8401" s="8">
        <v>6807</v>
      </c>
      <c r="B8401" s="9" t="s">
        <v>30102</v>
      </c>
      <c r="C8401" s="9" t="s">
        <v>23182</v>
      </c>
      <c r="D8401" s="9" t="s">
        <v>30103</v>
      </c>
      <c r="E8401" s="18"/>
      <c r="F8401" s="9" t="s">
        <v>30104</v>
      </c>
      <c r="G8401" s="12">
        <v>6</v>
      </c>
      <c r="H8401" s="9" t="s">
        <v>25</v>
      </c>
      <c r="I8401" s="9" t="s">
        <v>25</v>
      </c>
      <c r="J8401" s="12">
        <v>1</v>
      </c>
      <c r="K8401" s="9"/>
      <c r="L8401" s="87">
        <f>(Tabla2[[#This Row],[release_year]]-'VARIANZA Y DES. EST'!$L$11)^2</f>
        <v>124.99681770679673</v>
      </c>
      <c r="M8401" s="12">
        <v>2003</v>
      </c>
      <c r="N8401" s="9" t="s">
        <v>35</v>
      </c>
      <c r="O8401" s="9" t="s">
        <v>23668</v>
      </c>
      <c r="P8401" s="12">
        <v>10</v>
      </c>
      <c r="Q8401" s="12" t="s">
        <v>28</v>
      </c>
      <c r="R8401" s="12"/>
      <c r="S8401" s="12">
        <v>10</v>
      </c>
      <c r="T8401" s="9" t="s">
        <v>28749</v>
      </c>
      <c r="U8401" s="9" t="s">
        <v>23670</v>
      </c>
      <c r="V8401" s="9" t="s">
        <v>28749</v>
      </c>
      <c r="W8401" s="14">
        <v>2</v>
      </c>
    </row>
    <row r="8402" spans="1:23" x14ac:dyDescent="0.25">
      <c r="A8402" s="8">
        <v>6811</v>
      </c>
      <c r="B8402" s="9" t="s">
        <v>30105</v>
      </c>
      <c r="C8402" s="9" t="s">
        <v>23182</v>
      </c>
      <c r="D8402" s="9" t="s">
        <v>30106</v>
      </c>
      <c r="E8402" s="9" t="s">
        <v>30107</v>
      </c>
      <c r="F8402" s="9" t="s">
        <v>1017</v>
      </c>
      <c r="G8402" s="12">
        <v>1</v>
      </c>
      <c r="H8402" s="9" t="s">
        <v>126</v>
      </c>
      <c r="I8402" s="9" t="s">
        <v>1018</v>
      </c>
      <c r="J8402" s="12">
        <v>6</v>
      </c>
      <c r="K8402" s="13">
        <v>42397</v>
      </c>
      <c r="L8402" s="86">
        <f>(Tabla2[[#This Row],[release_year]]-'VARIANZA Y DES. EST'!$L$11)^2</f>
        <v>10.1136565849629</v>
      </c>
      <c r="M8402" s="12">
        <v>2011</v>
      </c>
      <c r="N8402" s="9" t="s">
        <v>82</v>
      </c>
      <c r="O8402" s="9" t="s">
        <v>23191</v>
      </c>
      <c r="P8402" s="12">
        <v>1</v>
      </c>
      <c r="Q8402" s="12" t="s">
        <v>28</v>
      </c>
      <c r="R8402" s="12"/>
      <c r="S8402" s="12">
        <v>1</v>
      </c>
      <c r="T8402" s="9" t="s">
        <v>23309</v>
      </c>
      <c r="U8402" s="9" t="s">
        <v>23213</v>
      </c>
      <c r="V8402" s="9" t="s">
        <v>23309</v>
      </c>
      <c r="W8402" s="14">
        <v>3</v>
      </c>
    </row>
    <row r="8403" spans="1:23" x14ac:dyDescent="0.25">
      <c r="A8403" s="8">
        <v>6821</v>
      </c>
      <c r="B8403" s="9" t="s">
        <v>30108</v>
      </c>
      <c r="C8403" s="9" t="s">
        <v>23182</v>
      </c>
      <c r="D8403" s="10" t="s">
        <v>30109</v>
      </c>
      <c r="E8403" s="11"/>
      <c r="F8403" s="9" t="s">
        <v>30110</v>
      </c>
      <c r="G8403" s="12">
        <v>5</v>
      </c>
      <c r="H8403" s="9" t="s">
        <v>518</v>
      </c>
      <c r="I8403" s="9" t="s">
        <v>518</v>
      </c>
      <c r="J8403" s="12">
        <v>1</v>
      </c>
      <c r="K8403" s="13">
        <v>43252</v>
      </c>
      <c r="L8403" s="86">
        <f>(Tabla2[[#This Row],[release_year]]-'VARIANZA Y DES. EST'!$L$11)^2</f>
        <v>14.590890603358293</v>
      </c>
      <c r="M8403" s="12">
        <v>2018</v>
      </c>
      <c r="N8403" s="9" t="s">
        <v>35</v>
      </c>
      <c r="O8403" s="9" t="s">
        <v>23191</v>
      </c>
      <c r="P8403" s="12">
        <v>1</v>
      </c>
      <c r="Q8403" s="12" t="s">
        <v>28</v>
      </c>
      <c r="R8403" s="12"/>
      <c r="S8403" s="12">
        <v>1</v>
      </c>
      <c r="T8403" s="9" t="s">
        <v>23281</v>
      </c>
      <c r="U8403" s="9" t="s">
        <v>23187</v>
      </c>
      <c r="V8403" s="9" t="s">
        <v>23281</v>
      </c>
      <c r="W8403" s="14">
        <v>2</v>
      </c>
    </row>
    <row r="8404" spans="1:23" x14ac:dyDescent="0.25">
      <c r="A8404" s="8">
        <v>6823</v>
      </c>
      <c r="B8404" s="9" t="s">
        <v>30111</v>
      </c>
      <c r="C8404" s="9" t="s">
        <v>23182</v>
      </c>
      <c r="D8404" s="9" t="s">
        <v>30112</v>
      </c>
      <c r="E8404" s="9"/>
      <c r="F8404" s="18" t="s">
        <v>30113</v>
      </c>
      <c r="G8404" s="12">
        <v>6</v>
      </c>
      <c r="H8404" s="9" t="s">
        <v>25</v>
      </c>
      <c r="I8404" s="9" t="s">
        <v>25</v>
      </c>
      <c r="J8404" s="12">
        <v>1</v>
      </c>
      <c r="K8404" s="13">
        <v>42620</v>
      </c>
      <c r="L8404" s="86">
        <f>(Tabla2[[#This Row],[release_year]]-'VARIANZA Y DES. EST'!$L$11)^2</f>
        <v>3.3116808838167522</v>
      </c>
      <c r="M8404" s="12">
        <v>2016</v>
      </c>
      <c r="N8404" s="9" t="s">
        <v>82</v>
      </c>
      <c r="O8404" s="9" t="s">
        <v>23185</v>
      </c>
      <c r="P8404" s="12">
        <v>2</v>
      </c>
      <c r="Q8404" s="12" t="s">
        <v>28</v>
      </c>
      <c r="R8404" s="12"/>
      <c r="S8404" s="12">
        <v>2</v>
      </c>
      <c r="T8404" s="9" t="s">
        <v>30114</v>
      </c>
      <c r="U8404" s="9" t="s">
        <v>23566</v>
      </c>
      <c r="V8404" s="9" t="s">
        <v>30114</v>
      </c>
      <c r="W8404" s="14">
        <v>2</v>
      </c>
    </row>
    <row r="8405" spans="1:23" x14ac:dyDescent="0.25">
      <c r="A8405" s="8">
        <v>6825</v>
      </c>
      <c r="B8405" s="9" t="s">
        <v>30115</v>
      </c>
      <c r="C8405" s="9" t="s">
        <v>23182</v>
      </c>
      <c r="D8405" s="10" t="s">
        <v>30116</v>
      </c>
      <c r="E8405" s="11"/>
      <c r="F8405" s="9" t="s">
        <v>30117</v>
      </c>
      <c r="G8405" s="12">
        <v>7</v>
      </c>
      <c r="H8405" s="9" t="s">
        <v>4237</v>
      </c>
      <c r="I8405" s="9" t="s">
        <v>4237</v>
      </c>
      <c r="J8405" s="12">
        <v>1</v>
      </c>
      <c r="K8405" s="13">
        <v>42614</v>
      </c>
      <c r="L8405" s="86">
        <f>(Tabla2[[#This Row],[release_year]]-'VARIANZA Y DES. EST'!$L$11)^2</f>
        <v>26.834446865421359</v>
      </c>
      <c r="M8405" s="12">
        <v>2009</v>
      </c>
      <c r="N8405" s="9" t="s">
        <v>76</v>
      </c>
      <c r="O8405" s="9" t="s">
        <v>23191</v>
      </c>
      <c r="P8405" s="12">
        <v>1</v>
      </c>
      <c r="Q8405" s="12" t="s">
        <v>28</v>
      </c>
      <c r="R8405" s="12"/>
      <c r="S8405" s="12">
        <v>1</v>
      </c>
      <c r="T8405" s="9" t="s">
        <v>23477</v>
      </c>
      <c r="U8405" s="9" t="s">
        <v>23187</v>
      </c>
      <c r="V8405" s="9" t="s">
        <v>23477</v>
      </c>
      <c r="W8405" s="14">
        <v>3</v>
      </c>
    </row>
    <row r="8406" spans="1:23" x14ac:dyDescent="0.25">
      <c r="A8406" s="8">
        <v>6826</v>
      </c>
      <c r="B8406" s="9" t="s">
        <v>30118</v>
      </c>
      <c r="C8406" s="9" t="s">
        <v>23182</v>
      </c>
      <c r="D8406" s="10" t="s">
        <v>30119</v>
      </c>
      <c r="E8406" s="11"/>
      <c r="F8406" s="18" t="s">
        <v>30120</v>
      </c>
      <c r="G8406" s="12">
        <v>3</v>
      </c>
      <c r="H8406" s="9" t="s">
        <v>518</v>
      </c>
      <c r="I8406" s="9" t="s">
        <v>518</v>
      </c>
      <c r="J8406" s="12">
        <v>1</v>
      </c>
      <c r="K8406" s="13">
        <v>42840</v>
      </c>
      <c r="L8406" s="86">
        <f>(Tabla2[[#This Row],[release_year]]-'VARIANZA Y DES. EST'!$L$11)^2</f>
        <v>3.2471164275211517E-2</v>
      </c>
      <c r="M8406" s="12">
        <v>2014</v>
      </c>
      <c r="N8406" s="9" t="s">
        <v>82</v>
      </c>
      <c r="O8406" s="9" t="s">
        <v>23191</v>
      </c>
      <c r="P8406" s="12">
        <v>1</v>
      </c>
      <c r="Q8406" s="12" t="s">
        <v>28</v>
      </c>
      <c r="R8406" s="12"/>
      <c r="S8406" s="12">
        <v>1</v>
      </c>
      <c r="T8406" s="9" t="s">
        <v>26092</v>
      </c>
      <c r="U8406" s="9" t="s">
        <v>23187</v>
      </c>
      <c r="V8406" s="9" t="s">
        <v>26092</v>
      </c>
      <c r="W8406" s="14">
        <v>3</v>
      </c>
    </row>
    <row r="8407" spans="1:23" x14ac:dyDescent="0.25">
      <c r="A8407" s="8">
        <v>6828</v>
      </c>
      <c r="B8407" s="9" t="s">
        <v>30121</v>
      </c>
      <c r="C8407" s="9" t="s">
        <v>23182</v>
      </c>
      <c r="D8407" s="10" t="s">
        <v>30122</v>
      </c>
      <c r="E8407" s="11"/>
      <c r="F8407" s="18" t="s">
        <v>30123</v>
      </c>
      <c r="G8407" s="12">
        <v>22</v>
      </c>
      <c r="H8407" s="9" t="s">
        <v>34</v>
      </c>
      <c r="I8407" s="9" t="s">
        <v>34</v>
      </c>
      <c r="J8407" s="12">
        <v>1</v>
      </c>
      <c r="K8407" s="13">
        <v>42705</v>
      </c>
      <c r="L8407" s="86">
        <f>(Tabla2[[#This Row],[release_year]]-'VARIANZA Y DES. EST'!$L$11)^2</f>
        <v>1.3928663045044412</v>
      </c>
      <c r="M8407" s="12">
        <v>2013</v>
      </c>
      <c r="N8407" s="9"/>
      <c r="O8407" s="9" t="s">
        <v>23191</v>
      </c>
      <c r="P8407" s="12">
        <v>1</v>
      </c>
      <c r="Q8407" s="12" t="s">
        <v>28</v>
      </c>
      <c r="R8407" s="12"/>
      <c r="S8407" s="12">
        <v>1</v>
      </c>
      <c r="T8407" s="9" t="s">
        <v>23315</v>
      </c>
      <c r="U8407" s="9" t="s">
        <v>23316</v>
      </c>
      <c r="V8407" s="9" t="s">
        <v>23315</v>
      </c>
      <c r="W8407" s="14">
        <v>2</v>
      </c>
    </row>
    <row r="8408" spans="1:23" x14ac:dyDescent="0.25">
      <c r="A8408" s="8">
        <v>6835</v>
      </c>
      <c r="B8408" s="9" t="s">
        <v>30124</v>
      </c>
      <c r="C8408" s="9" t="s">
        <v>23182</v>
      </c>
      <c r="D8408" s="10" t="s">
        <v>30125</v>
      </c>
      <c r="E8408" s="11"/>
      <c r="F8408" s="9" t="s">
        <v>30126</v>
      </c>
      <c r="G8408" s="12">
        <v>1</v>
      </c>
      <c r="H8408" s="9" t="s">
        <v>126</v>
      </c>
      <c r="I8408" s="9" t="s">
        <v>126</v>
      </c>
      <c r="J8408" s="12">
        <v>1</v>
      </c>
      <c r="K8408" s="13">
        <v>42948</v>
      </c>
      <c r="L8408" s="86">
        <f>(Tabla2[[#This Row],[release_year]]-'VARIANZA Y DES. EST'!$L$11)^2</f>
        <v>0.67207602404598188</v>
      </c>
      <c r="M8408" s="12">
        <v>2015</v>
      </c>
      <c r="N8408" s="9" t="s">
        <v>82</v>
      </c>
      <c r="O8408" s="9" t="s">
        <v>23191</v>
      </c>
      <c r="P8408" s="12">
        <v>1</v>
      </c>
      <c r="Q8408" s="12" t="s">
        <v>28</v>
      </c>
      <c r="R8408" s="12"/>
      <c r="S8408" s="12">
        <v>1</v>
      </c>
      <c r="T8408" s="9" t="s">
        <v>23309</v>
      </c>
      <c r="U8408" s="9" t="s">
        <v>23213</v>
      </c>
      <c r="V8408" s="9" t="s">
        <v>23309</v>
      </c>
      <c r="W8408" s="14">
        <v>3</v>
      </c>
    </row>
    <row r="8409" spans="1:23" x14ac:dyDescent="0.25">
      <c r="A8409" s="8">
        <v>6836</v>
      </c>
      <c r="B8409" s="9" t="s">
        <v>30127</v>
      </c>
      <c r="C8409" s="9" t="s">
        <v>23182</v>
      </c>
      <c r="D8409" s="10" t="s">
        <v>30128</v>
      </c>
      <c r="E8409" s="11"/>
      <c r="F8409" s="9" t="s">
        <v>30126</v>
      </c>
      <c r="G8409" s="12">
        <v>1</v>
      </c>
      <c r="H8409" s="9" t="s">
        <v>126</v>
      </c>
      <c r="I8409" s="9" t="s">
        <v>126</v>
      </c>
      <c r="J8409" s="12">
        <v>1</v>
      </c>
      <c r="K8409" s="13">
        <v>42948</v>
      </c>
      <c r="L8409" s="86">
        <f>(Tabla2[[#This Row],[release_year]]-'VARIANZA Y DES. EST'!$L$11)^2</f>
        <v>3.3116808838167522</v>
      </c>
      <c r="M8409" s="12">
        <v>2016</v>
      </c>
      <c r="N8409" s="9" t="s">
        <v>82</v>
      </c>
      <c r="O8409" s="9" t="s">
        <v>23191</v>
      </c>
      <c r="P8409" s="12">
        <v>1</v>
      </c>
      <c r="Q8409" s="12" t="s">
        <v>28</v>
      </c>
      <c r="R8409" s="12"/>
      <c r="S8409" s="12">
        <v>1</v>
      </c>
      <c r="T8409" s="9" t="s">
        <v>23309</v>
      </c>
      <c r="U8409" s="9" t="s">
        <v>23213</v>
      </c>
      <c r="V8409" s="9" t="s">
        <v>23309</v>
      </c>
      <c r="W8409" s="14">
        <v>3</v>
      </c>
    </row>
    <row r="8410" spans="1:23" x14ac:dyDescent="0.25">
      <c r="A8410" s="8">
        <v>6837</v>
      </c>
      <c r="B8410" s="9" t="s">
        <v>30129</v>
      </c>
      <c r="C8410" s="9" t="s">
        <v>23182</v>
      </c>
      <c r="D8410" s="10" t="s">
        <v>30130</v>
      </c>
      <c r="E8410" s="11"/>
      <c r="F8410" s="9" t="s">
        <v>30131</v>
      </c>
      <c r="G8410" s="12">
        <v>16</v>
      </c>
      <c r="H8410" s="9" t="s">
        <v>710</v>
      </c>
      <c r="I8410" s="9" t="s">
        <v>710</v>
      </c>
      <c r="J8410" s="12">
        <v>1</v>
      </c>
      <c r="K8410" s="13">
        <v>42522</v>
      </c>
      <c r="L8410" s="86">
        <f>(Tabla2[[#This Row],[release_year]]-'VARIANZA Y DES. EST'!$L$11)^2</f>
        <v>3.3116808838167522</v>
      </c>
      <c r="M8410" s="12">
        <v>2016</v>
      </c>
      <c r="N8410" s="9" t="s">
        <v>76</v>
      </c>
      <c r="O8410" s="9" t="s">
        <v>23191</v>
      </c>
      <c r="P8410" s="12">
        <v>1</v>
      </c>
      <c r="Q8410" s="12" t="s">
        <v>28</v>
      </c>
      <c r="R8410" s="12"/>
      <c r="S8410" s="12">
        <v>1</v>
      </c>
      <c r="T8410" s="9" t="s">
        <v>23705</v>
      </c>
      <c r="U8410" s="9" t="s">
        <v>23193</v>
      </c>
      <c r="V8410" s="9" t="s">
        <v>23705</v>
      </c>
      <c r="W8410" s="14">
        <v>3</v>
      </c>
    </row>
    <row r="8411" spans="1:23" x14ac:dyDescent="0.25">
      <c r="A8411" s="8">
        <v>6839</v>
      </c>
      <c r="B8411" s="9" t="s">
        <v>30132</v>
      </c>
      <c r="C8411" s="9" t="s">
        <v>23182</v>
      </c>
      <c r="D8411" s="9" t="s">
        <v>30133</v>
      </c>
      <c r="E8411" s="9" t="s">
        <v>30134</v>
      </c>
      <c r="F8411" s="18" t="s">
        <v>30135</v>
      </c>
      <c r="G8411" s="12">
        <v>5</v>
      </c>
      <c r="H8411" s="9" t="s">
        <v>890</v>
      </c>
      <c r="I8411" s="9" t="s">
        <v>30136</v>
      </c>
      <c r="J8411" s="12">
        <v>3</v>
      </c>
      <c r="K8411" s="16">
        <v>43100</v>
      </c>
      <c r="L8411" s="86">
        <f>(Tabla2[[#This Row],[release_year]]-'VARIANZA Y DES. EST'!$L$11)^2</f>
        <v>10.1136565849629</v>
      </c>
      <c r="M8411" s="12">
        <v>2011</v>
      </c>
      <c r="N8411" s="9" t="s">
        <v>26</v>
      </c>
      <c r="O8411" s="9" t="s">
        <v>23191</v>
      </c>
      <c r="P8411" s="12">
        <v>1</v>
      </c>
      <c r="Q8411" s="12" t="s">
        <v>28</v>
      </c>
      <c r="R8411" s="12"/>
      <c r="S8411" s="12">
        <v>1</v>
      </c>
      <c r="T8411" s="9" t="s">
        <v>23268</v>
      </c>
      <c r="U8411" s="9" t="s">
        <v>23264</v>
      </c>
      <c r="V8411" s="9" t="s">
        <v>23268</v>
      </c>
      <c r="W8411" s="14">
        <v>2</v>
      </c>
    </row>
    <row r="8412" spans="1:23" x14ac:dyDescent="0.25">
      <c r="A8412" s="8">
        <v>6842</v>
      </c>
      <c r="B8412" s="9" t="s">
        <v>30137</v>
      </c>
      <c r="C8412" s="9" t="s">
        <v>23182</v>
      </c>
      <c r="D8412" s="9" t="s">
        <v>30138</v>
      </c>
      <c r="E8412" s="9"/>
      <c r="F8412" s="9" t="s">
        <v>30139</v>
      </c>
      <c r="G8412" s="12">
        <v>2</v>
      </c>
      <c r="H8412" s="9" t="s">
        <v>25</v>
      </c>
      <c r="I8412" s="9" t="s">
        <v>25</v>
      </c>
      <c r="J8412" s="12">
        <v>1</v>
      </c>
      <c r="K8412" s="13">
        <v>43405</v>
      </c>
      <c r="L8412" s="86">
        <f>(Tabla2[[#This Row],[release_year]]-'VARIANZA Y DES. EST'!$L$11)^2</f>
        <v>7.9512857435875226</v>
      </c>
      <c r="M8412" s="12">
        <v>2017</v>
      </c>
      <c r="N8412" s="9" t="s">
        <v>76</v>
      </c>
      <c r="O8412" s="9" t="s">
        <v>23191</v>
      </c>
      <c r="P8412" s="12">
        <v>1</v>
      </c>
      <c r="Q8412" s="12" t="s">
        <v>28</v>
      </c>
      <c r="R8412" s="12"/>
      <c r="S8412" s="12">
        <v>1</v>
      </c>
      <c r="T8412" s="9" t="s">
        <v>23320</v>
      </c>
      <c r="U8412" s="9" t="s">
        <v>23193</v>
      </c>
      <c r="V8412" s="9" t="s">
        <v>23320</v>
      </c>
      <c r="W8412" s="14">
        <v>3</v>
      </c>
    </row>
    <row r="8413" spans="1:23" x14ac:dyDescent="0.25">
      <c r="A8413" s="8">
        <v>6850</v>
      </c>
      <c r="B8413" s="9" t="s">
        <v>30140</v>
      </c>
      <c r="C8413" s="9" t="s">
        <v>23182</v>
      </c>
      <c r="D8413" s="10" t="s">
        <v>30141</v>
      </c>
      <c r="E8413" s="11"/>
      <c r="F8413" s="9" t="s">
        <v>30142</v>
      </c>
      <c r="G8413" s="12">
        <v>2</v>
      </c>
      <c r="H8413" s="9" t="s">
        <v>25</v>
      </c>
      <c r="I8413" s="9" t="s">
        <v>25</v>
      </c>
      <c r="J8413" s="12">
        <v>1</v>
      </c>
      <c r="K8413" s="13">
        <v>43740</v>
      </c>
      <c r="L8413" s="86">
        <f>(Tabla2[[#This Row],[release_year]]-'VARIANZA Y DES. EST'!$L$11)^2</f>
        <v>4.7532614447336705</v>
      </c>
      <c r="M8413" s="12">
        <v>2012</v>
      </c>
      <c r="N8413" s="9" t="s">
        <v>35</v>
      </c>
      <c r="O8413" s="9" t="s">
        <v>23191</v>
      </c>
      <c r="P8413" s="12">
        <v>1</v>
      </c>
      <c r="Q8413" s="12" t="s">
        <v>28</v>
      </c>
      <c r="R8413" s="12"/>
      <c r="S8413" s="12">
        <v>1</v>
      </c>
      <c r="T8413" s="9" t="s">
        <v>23290</v>
      </c>
      <c r="U8413" s="9" t="s">
        <v>23290</v>
      </c>
      <c r="V8413" s="9" t="s">
        <v>23290</v>
      </c>
      <c r="W8413" s="14">
        <v>1</v>
      </c>
    </row>
    <row r="8414" spans="1:23" x14ac:dyDescent="0.25">
      <c r="A8414" s="8">
        <v>6858</v>
      </c>
      <c r="B8414" s="9" t="s">
        <v>30143</v>
      </c>
      <c r="C8414" s="9" t="s">
        <v>23182</v>
      </c>
      <c r="D8414" s="10" t="s">
        <v>30144</v>
      </c>
      <c r="E8414" s="11"/>
      <c r="F8414" s="9" t="s">
        <v>30145</v>
      </c>
      <c r="G8414" s="12">
        <v>6</v>
      </c>
      <c r="H8414" s="12"/>
      <c r="I8414" s="9"/>
      <c r="J8414" s="12">
        <v>0</v>
      </c>
      <c r="K8414" s="13">
        <v>42961</v>
      </c>
      <c r="L8414" s="86">
        <f>(Tabla2[[#This Row],[release_year]]-'VARIANZA Y DES. EST'!$L$11)^2</f>
        <v>17.47405172519213</v>
      </c>
      <c r="M8414" s="12">
        <v>2010</v>
      </c>
      <c r="N8414" s="9" t="s">
        <v>35</v>
      </c>
      <c r="O8414" s="9" t="s">
        <v>23191</v>
      </c>
      <c r="P8414" s="12">
        <v>1</v>
      </c>
      <c r="Q8414" s="12" t="s">
        <v>28</v>
      </c>
      <c r="R8414" s="12"/>
      <c r="S8414" s="12">
        <v>1</v>
      </c>
      <c r="T8414" s="9" t="s">
        <v>23281</v>
      </c>
      <c r="U8414" s="9" t="s">
        <v>23187</v>
      </c>
      <c r="V8414" s="9" t="s">
        <v>23281</v>
      </c>
      <c r="W8414" s="14">
        <v>2</v>
      </c>
    </row>
    <row r="8415" spans="1:23" x14ac:dyDescent="0.25">
      <c r="A8415" s="8">
        <v>6869</v>
      </c>
      <c r="B8415" s="9" t="s">
        <v>30146</v>
      </c>
      <c r="C8415" s="9" t="s">
        <v>23182</v>
      </c>
      <c r="D8415" s="10" t="s">
        <v>30147</v>
      </c>
      <c r="E8415" s="11"/>
      <c r="F8415" s="9" t="s">
        <v>30148</v>
      </c>
      <c r="G8415" s="12">
        <v>2</v>
      </c>
      <c r="H8415" s="9" t="s">
        <v>25</v>
      </c>
      <c r="I8415" s="9" t="s">
        <v>25</v>
      </c>
      <c r="J8415" s="12">
        <v>1</v>
      </c>
      <c r="K8415" s="16">
        <v>43404</v>
      </c>
      <c r="L8415" s="86">
        <f>(Tabla2[[#This Row],[release_year]]-'VARIANZA Y DES. EST'!$L$11)^2</f>
        <v>7.9512857435875226</v>
      </c>
      <c r="M8415" s="12">
        <v>2017</v>
      </c>
      <c r="N8415" s="9" t="s">
        <v>26</v>
      </c>
      <c r="O8415" s="9" t="s">
        <v>23185</v>
      </c>
      <c r="P8415" s="12">
        <v>2</v>
      </c>
      <c r="Q8415" s="12" t="s">
        <v>28</v>
      </c>
      <c r="R8415" s="12"/>
      <c r="S8415" s="12">
        <v>2</v>
      </c>
      <c r="T8415" s="9" t="s">
        <v>23264</v>
      </c>
      <c r="U8415" s="9" t="s">
        <v>23264</v>
      </c>
      <c r="V8415" s="9" t="s">
        <v>23264</v>
      </c>
      <c r="W8415" s="14">
        <v>1</v>
      </c>
    </row>
    <row r="8416" spans="1:23" x14ac:dyDescent="0.25">
      <c r="A8416" s="8">
        <v>6872</v>
      </c>
      <c r="B8416" s="9" t="s">
        <v>30149</v>
      </c>
      <c r="C8416" s="9" t="s">
        <v>23182</v>
      </c>
      <c r="D8416" s="9" t="s">
        <v>30150</v>
      </c>
      <c r="E8416" s="9"/>
      <c r="F8416" s="9" t="s">
        <v>30151</v>
      </c>
      <c r="G8416" s="12">
        <v>15</v>
      </c>
      <c r="H8416" s="9" t="s">
        <v>890</v>
      </c>
      <c r="I8416" s="9" t="s">
        <v>30152</v>
      </c>
      <c r="J8416" s="12">
        <v>2</v>
      </c>
      <c r="K8416" s="13">
        <v>42968</v>
      </c>
      <c r="L8416" s="86">
        <f>(Tabla2[[#This Row],[release_year]]-'VARIANZA Y DES. EST'!$L$11)^2</f>
        <v>3.3116808838167522</v>
      </c>
      <c r="M8416" s="12">
        <v>2016</v>
      </c>
      <c r="N8416" s="9" t="s">
        <v>76</v>
      </c>
      <c r="O8416" s="9" t="s">
        <v>23185</v>
      </c>
      <c r="P8416" s="12">
        <v>2</v>
      </c>
      <c r="Q8416" s="12" t="s">
        <v>28</v>
      </c>
      <c r="R8416" s="12"/>
      <c r="S8416" s="12">
        <v>2</v>
      </c>
      <c r="T8416" s="9" t="s">
        <v>23445</v>
      </c>
      <c r="U8416" s="9" t="s">
        <v>23193</v>
      </c>
      <c r="V8416" s="9" t="s">
        <v>23445</v>
      </c>
      <c r="W8416" s="14">
        <v>3</v>
      </c>
    </row>
    <row r="8417" spans="1:23" x14ac:dyDescent="0.25">
      <c r="A8417" s="8">
        <v>6874</v>
      </c>
      <c r="B8417" s="9" t="s">
        <v>30153</v>
      </c>
      <c r="C8417" s="9" t="s">
        <v>23182</v>
      </c>
      <c r="D8417" s="9" t="s">
        <v>30154</v>
      </c>
      <c r="E8417" s="9" t="s">
        <v>30155</v>
      </c>
      <c r="F8417" s="9" t="s">
        <v>30156</v>
      </c>
      <c r="G8417" s="12">
        <v>3</v>
      </c>
      <c r="H8417" s="9" t="s">
        <v>7034</v>
      </c>
      <c r="I8417" s="9" t="s">
        <v>7034</v>
      </c>
      <c r="J8417" s="12">
        <v>1</v>
      </c>
      <c r="K8417" s="13">
        <v>42928</v>
      </c>
      <c r="L8417" s="86">
        <f>(Tabla2[[#This Row],[release_year]]-'VARIANZA Y DES. EST'!$L$11)^2</f>
        <v>0.67207602404598188</v>
      </c>
      <c r="M8417" s="12">
        <v>2015</v>
      </c>
      <c r="N8417" s="9" t="s">
        <v>35</v>
      </c>
      <c r="O8417" s="9" t="s">
        <v>23191</v>
      </c>
      <c r="P8417" s="12">
        <v>1</v>
      </c>
      <c r="Q8417" s="12" t="s">
        <v>28</v>
      </c>
      <c r="R8417" s="12"/>
      <c r="S8417" s="12">
        <v>1</v>
      </c>
      <c r="T8417" s="9" t="s">
        <v>23260</v>
      </c>
      <c r="U8417" s="9" t="s">
        <v>23187</v>
      </c>
      <c r="V8417" s="9" t="s">
        <v>23260</v>
      </c>
      <c r="W8417" s="14">
        <v>3</v>
      </c>
    </row>
    <row r="8418" spans="1:23" x14ac:dyDescent="0.25">
      <c r="A8418" s="8">
        <v>6886</v>
      </c>
      <c r="B8418" s="9" t="s">
        <v>30157</v>
      </c>
      <c r="C8418" s="9" t="s">
        <v>23182</v>
      </c>
      <c r="D8418" s="9" t="s">
        <v>30158</v>
      </c>
      <c r="E8418" s="9"/>
      <c r="F8418" s="9" t="s">
        <v>30159</v>
      </c>
      <c r="G8418" s="12">
        <v>11</v>
      </c>
      <c r="H8418" s="9" t="s">
        <v>25</v>
      </c>
      <c r="I8418" s="9" t="s">
        <v>25</v>
      </c>
      <c r="J8418" s="9">
        <v>1</v>
      </c>
      <c r="K8418" s="13">
        <v>41555</v>
      </c>
      <c r="L8418" s="86">
        <f>(Tabla2[[#This Row],[release_year]]-'VARIANZA Y DES. EST'!$L$11)^2</f>
        <v>4.7532614447336705</v>
      </c>
      <c r="M8418" s="12">
        <v>2012</v>
      </c>
      <c r="N8418" s="9" t="s">
        <v>35</v>
      </c>
      <c r="O8418" s="9" t="s">
        <v>23289</v>
      </c>
      <c r="P8418" s="12">
        <v>6</v>
      </c>
      <c r="Q8418" s="12" t="s">
        <v>28</v>
      </c>
      <c r="R8418" s="12"/>
      <c r="S8418" s="12">
        <v>6</v>
      </c>
      <c r="T8418" s="9" t="s">
        <v>23614</v>
      </c>
      <c r="U8418" s="9" t="s">
        <v>23206</v>
      </c>
      <c r="V8418" s="9" t="s">
        <v>23614</v>
      </c>
      <c r="W8418" s="14">
        <v>2</v>
      </c>
    </row>
    <row r="8419" spans="1:23" x14ac:dyDescent="0.25">
      <c r="A8419" s="8">
        <v>6890</v>
      </c>
      <c r="B8419" s="9" t="s">
        <v>30160</v>
      </c>
      <c r="C8419" s="9" t="s">
        <v>23182</v>
      </c>
      <c r="D8419" s="10" t="s">
        <v>30161</v>
      </c>
      <c r="E8419" s="11"/>
      <c r="F8419" s="9" t="s">
        <v>30162</v>
      </c>
      <c r="G8419" s="12">
        <v>1</v>
      </c>
      <c r="H8419" s="9" t="s">
        <v>126</v>
      </c>
      <c r="I8419" s="9" t="s">
        <v>126</v>
      </c>
      <c r="J8419" s="12">
        <v>1</v>
      </c>
      <c r="K8419" s="13">
        <v>43678</v>
      </c>
      <c r="L8419" s="86">
        <f>(Tabla2[[#This Row],[release_year]]-'VARIANZA Y DES. EST'!$L$11)^2</f>
        <v>7.9512857435875226</v>
      </c>
      <c r="M8419" s="12">
        <v>2017</v>
      </c>
      <c r="N8419" s="9" t="s">
        <v>35</v>
      </c>
      <c r="O8419" s="9" t="s">
        <v>23185</v>
      </c>
      <c r="P8419" s="12">
        <v>2</v>
      </c>
      <c r="Q8419" s="12" t="s">
        <v>28</v>
      </c>
      <c r="R8419" s="12"/>
      <c r="S8419" s="12">
        <v>2</v>
      </c>
      <c r="T8419" s="9" t="s">
        <v>23627</v>
      </c>
      <c r="U8419" s="9" t="s">
        <v>23213</v>
      </c>
      <c r="V8419" s="9" t="s">
        <v>23627</v>
      </c>
      <c r="W8419" s="14">
        <v>3</v>
      </c>
    </row>
    <row r="8420" spans="1:23" x14ac:dyDescent="0.25">
      <c r="A8420" s="8">
        <v>6891</v>
      </c>
      <c r="B8420" s="9" t="s">
        <v>30163</v>
      </c>
      <c r="C8420" s="9" t="s">
        <v>23182</v>
      </c>
      <c r="D8420" s="9" t="s">
        <v>30164</v>
      </c>
      <c r="E8420" s="18"/>
      <c r="F8420" s="18" t="s">
        <v>30165</v>
      </c>
      <c r="G8420" s="12">
        <v>15</v>
      </c>
      <c r="H8420" s="9" t="s">
        <v>390</v>
      </c>
      <c r="I8420" s="9" t="s">
        <v>390</v>
      </c>
      <c r="J8420" s="12">
        <v>1</v>
      </c>
      <c r="K8420" s="13">
        <v>43040</v>
      </c>
      <c r="L8420" s="86">
        <f>(Tabla2[[#This Row],[release_year]]-'VARIANZA Y DES. EST'!$L$11)^2</f>
        <v>1.3928663045044412</v>
      </c>
      <c r="M8420" s="12">
        <v>2013</v>
      </c>
      <c r="N8420" s="9" t="s">
        <v>82</v>
      </c>
      <c r="O8420" s="9" t="s">
        <v>23255</v>
      </c>
      <c r="P8420" s="12">
        <v>3</v>
      </c>
      <c r="Q8420" s="12" t="s">
        <v>28</v>
      </c>
      <c r="R8420" s="12"/>
      <c r="S8420" s="12">
        <v>3</v>
      </c>
      <c r="T8420" s="9" t="s">
        <v>23537</v>
      </c>
      <c r="U8420" s="9" t="s">
        <v>23187</v>
      </c>
      <c r="V8420" s="9" t="s">
        <v>23537</v>
      </c>
      <c r="W8420" s="14">
        <v>3</v>
      </c>
    </row>
    <row r="8421" spans="1:23" x14ac:dyDescent="0.25">
      <c r="A8421" s="8">
        <v>6895</v>
      </c>
      <c r="B8421" s="9" t="s">
        <v>30166</v>
      </c>
      <c r="C8421" s="9" t="s">
        <v>23182</v>
      </c>
      <c r="D8421" s="10" t="s">
        <v>30167</v>
      </c>
      <c r="E8421" s="11"/>
      <c r="F8421" s="9" t="s">
        <v>30168</v>
      </c>
      <c r="G8421" s="12">
        <v>3</v>
      </c>
      <c r="H8421" s="9" t="s">
        <v>126</v>
      </c>
      <c r="I8421" s="9" t="s">
        <v>126</v>
      </c>
      <c r="J8421" s="12">
        <v>1</v>
      </c>
      <c r="K8421" s="13">
        <v>43435</v>
      </c>
      <c r="L8421" s="86">
        <f>(Tabla2[[#This Row],[release_year]]-'VARIANZA Y DES. EST'!$L$11)^2</f>
        <v>3.3116808838167522</v>
      </c>
      <c r="M8421" s="12">
        <v>2016</v>
      </c>
      <c r="N8421" s="9" t="s">
        <v>82</v>
      </c>
      <c r="O8421" s="9" t="s">
        <v>23185</v>
      </c>
      <c r="P8421" s="12">
        <v>2</v>
      </c>
      <c r="Q8421" s="12" t="s">
        <v>28</v>
      </c>
      <c r="R8421" s="12"/>
      <c r="S8421" s="12">
        <v>2</v>
      </c>
      <c r="T8421" s="9" t="s">
        <v>23627</v>
      </c>
      <c r="U8421" s="9" t="s">
        <v>23213</v>
      </c>
      <c r="V8421" s="9" t="s">
        <v>23627</v>
      </c>
      <c r="W8421" s="14">
        <v>3</v>
      </c>
    </row>
    <row r="8422" spans="1:23" x14ac:dyDescent="0.25">
      <c r="A8422" s="8">
        <v>6896</v>
      </c>
      <c r="B8422" s="9" t="s">
        <v>30169</v>
      </c>
      <c r="C8422" s="9" t="s">
        <v>23182</v>
      </c>
      <c r="D8422" s="10" t="s">
        <v>30170</v>
      </c>
      <c r="E8422" s="11"/>
      <c r="F8422" s="9"/>
      <c r="G8422" s="12">
        <v>0</v>
      </c>
      <c r="H8422" s="9" t="s">
        <v>126</v>
      </c>
      <c r="I8422" s="9" t="s">
        <v>126</v>
      </c>
      <c r="J8422" s="12">
        <v>1</v>
      </c>
      <c r="K8422" s="13">
        <v>43009</v>
      </c>
      <c r="L8422" s="86">
        <f>(Tabla2[[#This Row],[release_year]]-'VARIANZA Y DES. EST'!$L$11)^2</f>
        <v>7.9512857435875226</v>
      </c>
      <c r="M8422" s="12">
        <v>2017</v>
      </c>
      <c r="N8422" s="9" t="s">
        <v>82</v>
      </c>
      <c r="O8422" s="9" t="s">
        <v>23191</v>
      </c>
      <c r="P8422" s="12">
        <v>1</v>
      </c>
      <c r="Q8422" s="12" t="s">
        <v>28</v>
      </c>
      <c r="R8422" s="12"/>
      <c r="S8422" s="12">
        <v>1</v>
      </c>
      <c r="T8422" s="9" t="s">
        <v>23356</v>
      </c>
      <c r="U8422" s="9" t="s">
        <v>23197</v>
      </c>
      <c r="V8422" s="9" t="s">
        <v>23356</v>
      </c>
      <c r="W8422" s="14">
        <v>2</v>
      </c>
    </row>
    <row r="8423" spans="1:23" x14ac:dyDescent="0.25">
      <c r="A8423" s="8">
        <v>6902</v>
      </c>
      <c r="B8423" s="9" t="s">
        <v>30171</v>
      </c>
      <c r="C8423" s="9" t="s">
        <v>23182</v>
      </c>
      <c r="D8423" s="10" t="s">
        <v>30172</v>
      </c>
      <c r="E8423" s="11"/>
      <c r="F8423" s="18" t="s">
        <v>30173</v>
      </c>
      <c r="G8423" s="12">
        <v>18</v>
      </c>
      <c r="H8423" s="9" t="s">
        <v>34</v>
      </c>
      <c r="I8423" s="9" t="s">
        <v>34</v>
      </c>
      <c r="J8423" s="12">
        <v>1</v>
      </c>
      <c r="K8423" s="9"/>
      <c r="L8423" s="87">
        <f>(Tabla2[[#This Row],[release_year]]-'VARIANZA Y DES. EST'!$L$11)^2</f>
        <v>38.194842005650592</v>
      </c>
      <c r="M8423" s="12">
        <v>2008</v>
      </c>
      <c r="N8423" s="9" t="s">
        <v>35</v>
      </c>
      <c r="O8423" s="9" t="s">
        <v>23185</v>
      </c>
      <c r="P8423" s="12">
        <v>2</v>
      </c>
      <c r="Q8423" s="12" t="s">
        <v>28</v>
      </c>
      <c r="R8423" s="12"/>
      <c r="S8423" s="12">
        <v>2</v>
      </c>
      <c r="T8423" s="9" t="s">
        <v>27008</v>
      </c>
      <c r="U8423" s="9" t="s">
        <v>23316</v>
      </c>
      <c r="V8423" s="9" t="s">
        <v>27008</v>
      </c>
      <c r="W8423" s="14">
        <v>2</v>
      </c>
    </row>
    <row r="8424" spans="1:23" x14ac:dyDescent="0.25">
      <c r="A8424" s="8">
        <v>6907</v>
      </c>
      <c r="B8424" s="9" t="s">
        <v>30174</v>
      </c>
      <c r="C8424" s="9" t="s">
        <v>23182</v>
      </c>
      <c r="D8424" s="10" t="s">
        <v>30175</v>
      </c>
      <c r="E8424" s="11"/>
      <c r="F8424" s="9" t="s">
        <v>30176</v>
      </c>
      <c r="G8424" s="12">
        <v>3</v>
      </c>
      <c r="H8424" s="12"/>
      <c r="I8424" s="9"/>
      <c r="J8424" s="12">
        <v>0</v>
      </c>
      <c r="K8424" s="13">
        <v>43231</v>
      </c>
      <c r="L8424" s="86">
        <f>(Tabla2[[#This Row],[release_year]]-'VARIANZA Y DES. EST'!$L$11)^2</f>
        <v>3.3116808838167522</v>
      </c>
      <c r="M8424" s="12">
        <v>2016</v>
      </c>
      <c r="N8424" s="9" t="s">
        <v>76</v>
      </c>
      <c r="O8424" s="9" t="s">
        <v>23185</v>
      </c>
      <c r="P8424" s="12">
        <v>2</v>
      </c>
      <c r="Q8424" s="12" t="s">
        <v>28</v>
      </c>
      <c r="R8424" s="12"/>
      <c r="S8424" s="12">
        <v>2</v>
      </c>
      <c r="T8424" s="9" t="s">
        <v>23428</v>
      </c>
      <c r="U8424" s="9" t="s">
        <v>23187</v>
      </c>
      <c r="V8424" s="9" t="s">
        <v>23428</v>
      </c>
      <c r="W8424" s="14">
        <v>2</v>
      </c>
    </row>
    <row r="8425" spans="1:23" x14ac:dyDescent="0.25">
      <c r="A8425" s="8">
        <v>6918</v>
      </c>
      <c r="B8425" s="9" t="s">
        <v>30177</v>
      </c>
      <c r="C8425" s="9" t="s">
        <v>23182</v>
      </c>
      <c r="D8425" s="9" t="s">
        <v>30178</v>
      </c>
      <c r="E8425" s="18"/>
      <c r="F8425" s="9" t="s">
        <v>30179</v>
      </c>
      <c r="G8425" s="12">
        <v>9</v>
      </c>
      <c r="H8425" s="9" t="s">
        <v>25</v>
      </c>
      <c r="I8425" s="9" t="s">
        <v>25</v>
      </c>
      <c r="J8425" s="12">
        <v>1</v>
      </c>
      <c r="K8425" s="13">
        <v>43988</v>
      </c>
      <c r="L8425" s="86">
        <f>(Tabla2[[#This Row],[release_year]]-'VARIANZA Y DES. EST'!$L$11)^2</f>
        <v>0.67207602404598188</v>
      </c>
      <c r="M8425" s="12">
        <v>2015</v>
      </c>
      <c r="N8425" s="9" t="s">
        <v>76</v>
      </c>
      <c r="O8425" s="9" t="s">
        <v>23255</v>
      </c>
      <c r="P8425" s="12">
        <v>3</v>
      </c>
      <c r="Q8425" s="12" t="s">
        <v>28</v>
      </c>
      <c r="R8425" s="12"/>
      <c r="S8425" s="12">
        <v>3</v>
      </c>
      <c r="T8425" s="9" t="s">
        <v>24395</v>
      </c>
      <c r="U8425" s="9" t="s">
        <v>24396</v>
      </c>
      <c r="V8425" s="9" t="s">
        <v>24395</v>
      </c>
      <c r="W8425" s="14">
        <v>3</v>
      </c>
    </row>
    <row r="8426" spans="1:23" x14ac:dyDescent="0.25">
      <c r="A8426" s="8">
        <v>6920</v>
      </c>
      <c r="B8426" s="9" t="s">
        <v>30180</v>
      </c>
      <c r="C8426" s="9" t="s">
        <v>23182</v>
      </c>
      <c r="D8426" s="10" t="s">
        <v>30181</v>
      </c>
      <c r="E8426" s="11"/>
      <c r="F8426" s="18" t="s">
        <v>30182</v>
      </c>
      <c r="G8426" s="12">
        <v>5</v>
      </c>
      <c r="H8426" s="9" t="s">
        <v>4237</v>
      </c>
      <c r="I8426" s="9" t="s">
        <v>4237</v>
      </c>
      <c r="J8426" s="12">
        <v>1</v>
      </c>
      <c r="K8426" s="13">
        <v>42736</v>
      </c>
      <c r="L8426" s="86">
        <f>(Tabla2[[#This Row],[release_year]]-'VARIANZA Y DES. EST'!$L$11)^2</f>
        <v>1.3928663045044412</v>
      </c>
      <c r="M8426" s="12">
        <v>2013</v>
      </c>
      <c r="N8426" s="9" t="s">
        <v>35</v>
      </c>
      <c r="O8426" s="9" t="s">
        <v>23191</v>
      </c>
      <c r="P8426" s="12">
        <v>1</v>
      </c>
      <c r="Q8426" s="12" t="s">
        <v>28</v>
      </c>
      <c r="R8426" s="12"/>
      <c r="S8426" s="12">
        <v>1</v>
      </c>
      <c r="T8426" s="9" t="s">
        <v>23201</v>
      </c>
      <c r="U8426" s="9" t="s">
        <v>23187</v>
      </c>
      <c r="V8426" s="9" t="s">
        <v>23201</v>
      </c>
      <c r="W8426" s="14">
        <v>3</v>
      </c>
    </row>
    <row r="8427" spans="1:23" x14ac:dyDescent="0.25">
      <c r="A8427" s="8">
        <v>6923</v>
      </c>
      <c r="B8427" s="9" t="s">
        <v>30183</v>
      </c>
      <c r="C8427" s="9" t="s">
        <v>23182</v>
      </c>
      <c r="D8427" s="10" t="s">
        <v>30184</v>
      </c>
      <c r="E8427" s="11"/>
      <c r="F8427" s="9" t="s">
        <v>30185</v>
      </c>
      <c r="G8427" s="12">
        <v>13</v>
      </c>
      <c r="H8427" s="9" t="s">
        <v>126</v>
      </c>
      <c r="I8427" s="9" t="s">
        <v>126</v>
      </c>
      <c r="J8427" s="12">
        <v>1</v>
      </c>
      <c r="K8427" s="13">
        <v>42445</v>
      </c>
      <c r="L8427" s="86">
        <f>(Tabla2[[#This Row],[release_year]]-'VARIANZA Y DES. EST'!$L$11)^2</f>
        <v>3.3116808838167522</v>
      </c>
      <c r="M8427" s="12">
        <v>2016</v>
      </c>
      <c r="N8427" s="9" t="s">
        <v>76</v>
      </c>
      <c r="O8427" s="9" t="s">
        <v>23185</v>
      </c>
      <c r="P8427" s="12">
        <v>2</v>
      </c>
      <c r="Q8427" s="12" t="s">
        <v>28</v>
      </c>
      <c r="R8427" s="12"/>
      <c r="S8427" s="12">
        <v>2</v>
      </c>
      <c r="T8427" s="9" t="s">
        <v>23806</v>
      </c>
      <c r="U8427" s="9" t="s">
        <v>23213</v>
      </c>
      <c r="V8427" s="9" t="s">
        <v>23806</v>
      </c>
      <c r="W8427" s="14">
        <v>3</v>
      </c>
    </row>
    <row r="8428" spans="1:23" x14ac:dyDescent="0.25">
      <c r="A8428" s="8">
        <v>6924</v>
      </c>
      <c r="B8428" s="9" t="s">
        <v>30186</v>
      </c>
      <c r="C8428" s="9" t="s">
        <v>23182</v>
      </c>
      <c r="D8428" s="9" t="s">
        <v>30187</v>
      </c>
      <c r="E8428" s="18"/>
      <c r="F8428" s="9" t="s">
        <v>30188</v>
      </c>
      <c r="G8428" s="12">
        <v>4</v>
      </c>
      <c r="H8428" s="9" t="s">
        <v>25</v>
      </c>
      <c r="I8428" s="9" t="s">
        <v>25</v>
      </c>
      <c r="J8428" s="12">
        <v>1</v>
      </c>
      <c r="K8428" s="13">
        <v>42552</v>
      </c>
      <c r="L8428" s="86">
        <f>(Tabla2[[#This Row],[release_year]]-'VARIANZA Y DES. EST'!$L$11)^2</f>
        <v>0.67207602404598188</v>
      </c>
      <c r="M8428" s="12">
        <v>2015</v>
      </c>
      <c r="N8428" s="9" t="s">
        <v>76</v>
      </c>
      <c r="O8428" s="9" t="s">
        <v>23191</v>
      </c>
      <c r="P8428" s="12">
        <v>1</v>
      </c>
      <c r="Q8428" s="12" t="s">
        <v>28</v>
      </c>
      <c r="R8428" s="12"/>
      <c r="S8428" s="12">
        <v>1</v>
      </c>
      <c r="T8428" s="9" t="s">
        <v>23228</v>
      </c>
      <c r="U8428" s="9" t="s">
        <v>23229</v>
      </c>
      <c r="V8428" s="9" t="s">
        <v>23228</v>
      </c>
      <c r="W8428" s="14">
        <v>2</v>
      </c>
    </row>
    <row r="8429" spans="1:23" x14ac:dyDescent="0.25">
      <c r="A8429" s="8">
        <v>6931</v>
      </c>
      <c r="B8429" s="9" t="s">
        <v>30189</v>
      </c>
      <c r="C8429" s="9" t="s">
        <v>23182</v>
      </c>
      <c r="D8429" s="10" t="s">
        <v>30190</v>
      </c>
      <c r="E8429" s="11"/>
      <c r="F8429" s="9" t="s">
        <v>30191</v>
      </c>
      <c r="G8429" s="12">
        <v>1</v>
      </c>
      <c r="H8429" s="9" t="s">
        <v>126</v>
      </c>
      <c r="I8429" s="9" t="s">
        <v>126</v>
      </c>
      <c r="J8429" s="12">
        <v>1</v>
      </c>
      <c r="K8429" s="13">
        <v>43497</v>
      </c>
      <c r="L8429" s="86">
        <f>(Tabla2[[#This Row],[release_year]]-'VARIANZA Y DES. EST'!$L$11)^2</f>
        <v>3.2471164275211517E-2</v>
      </c>
      <c r="M8429" s="12">
        <v>2014</v>
      </c>
      <c r="N8429" s="9" t="s">
        <v>35</v>
      </c>
      <c r="O8429" s="9" t="s">
        <v>23191</v>
      </c>
      <c r="P8429" s="12">
        <v>1</v>
      </c>
      <c r="Q8429" s="12" t="s">
        <v>28</v>
      </c>
      <c r="R8429" s="12"/>
      <c r="S8429" s="12">
        <v>1</v>
      </c>
      <c r="T8429" s="9" t="s">
        <v>23223</v>
      </c>
      <c r="U8429" s="9" t="s">
        <v>23213</v>
      </c>
      <c r="V8429" s="9" t="s">
        <v>23223</v>
      </c>
      <c r="W8429" s="14">
        <v>3</v>
      </c>
    </row>
    <row r="8430" spans="1:23" x14ac:dyDescent="0.25">
      <c r="A8430" s="8">
        <v>6933</v>
      </c>
      <c r="B8430" s="9" t="s">
        <v>30192</v>
      </c>
      <c r="C8430" s="9" t="s">
        <v>23182</v>
      </c>
      <c r="D8430" s="9" t="s">
        <v>30193</v>
      </c>
      <c r="E8430" s="9" t="s">
        <v>30194</v>
      </c>
      <c r="F8430" s="9"/>
      <c r="G8430" s="12">
        <v>0</v>
      </c>
      <c r="H8430" s="9" t="s">
        <v>3348</v>
      </c>
      <c r="I8430" s="9" t="s">
        <v>3348</v>
      </c>
      <c r="J8430" s="12">
        <v>1</v>
      </c>
      <c r="K8430" s="16">
        <v>43023</v>
      </c>
      <c r="L8430" s="86">
        <f>(Tabla2[[#This Row],[release_year]]-'VARIANZA Y DES. EST'!$L$11)^2</f>
        <v>7.9512857435875226</v>
      </c>
      <c r="M8430" s="12">
        <v>2017</v>
      </c>
      <c r="N8430" s="9" t="s">
        <v>110</v>
      </c>
      <c r="O8430" s="9" t="s">
        <v>23191</v>
      </c>
      <c r="P8430" s="12">
        <v>1</v>
      </c>
      <c r="Q8430" s="12" t="s">
        <v>28</v>
      </c>
      <c r="R8430" s="12"/>
      <c r="S8430" s="12">
        <v>1</v>
      </c>
      <c r="T8430" s="9" t="s">
        <v>23268</v>
      </c>
      <c r="U8430" s="9" t="s">
        <v>23264</v>
      </c>
      <c r="V8430" s="9" t="s">
        <v>23268</v>
      </c>
      <c r="W8430" s="14">
        <v>2</v>
      </c>
    </row>
    <row r="8431" spans="1:23" x14ac:dyDescent="0.25">
      <c r="A8431" s="8">
        <v>6936</v>
      </c>
      <c r="B8431" s="9" t="s">
        <v>30195</v>
      </c>
      <c r="C8431" s="9" t="s">
        <v>23182</v>
      </c>
      <c r="D8431" s="10" t="s">
        <v>30196</v>
      </c>
      <c r="E8431" s="11"/>
      <c r="F8431" s="9" t="s">
        <v>30197</v>
      </c>
      <c r="G8431" s="12">
        <v>8</v>
      </c>
      <c r="H8431" s="9" t="s">
        <v>25</v>
      </c>
      <c r="I8431" s="9" t="s">
        <v>25</v>
      </c>
      <c r="J8431" s="12">
        <v>1</v>
      </c>
      <c r="K8431" s="16">
        <v>42353</v>
      </c>
      <c r="L8431" s="86">
        <f>(Tabla2[[#This Row],[release_year]]-'VARIANZA Y DES. EST'!$L$11)^2</f>
        <v>3.2471164275211517E-2</v>
      </c>
      <c r="M8431" s="12">
        <v>2014</v>
      </c>
      <c r="N8431" s="9" t="s">
        <v>82</v>
      </c>
      <c r="O8431" s="9" t="s">
        <v>23227</v>
      </c>
      <c r="P8431" s="12">
        <v>4</v>
      </c>
      <c r="Q8431" s="12" t="s">
        <v>28</v>
      </c>
      <c r="R8431" s="12"/>
      <c r="S8431" s="12">
        <v>4</v>
      </c>
      <c r="T8431" s="9" t="s">
        <v>23228</v>
      </c>
      <c r="U8431" s="9" t="s">
        <v>23229</v>
      </c>
      <c r="V8431" s="9" t="s">
        <v>23228</v>
      </c>
      <c r="W8431" s="14">
        <v>2</v>
      </c>
    </row>
    <row r="8432" spans="1:23" x14ac:dyDescent="0.25">
      <c r="A8432" s="8">
        <v>6938</v>
      </c>
      <c r="B8432" s="9" t="s">
        <v>30198</v>
      </c>
      <c r="C8432" s="9" t="s">
        <v>23182</v>
      </c>
      <c r="D8432" s="10" t="s">
        <v>30199</v>
      </c>
      <c r="E8432" s="11"/>
      <c r="F8432" s="9" t="s">
        <v>30200</v>
      </c>
      <c r="G8432" s="12">
        <v>6</v>
      </c>
      <c r="H8432" s="9" t="s">
        <v>2935</v>
      </c>
      <c r="I8432" s="9" t="s">
        <v>2935</v>
      </c>
      <c r="J8432" s="12">
        <v>1</v>
      </c>
      <c r="K8432" s="13">
        <v>42968</v>
      </c>
      <c r="L8432" s="86">
        <f>(Tabla2[[#This Row],[release_year]]-'VARIANZA Y DES. EST'!$L$11)^2</f>
        <v>0.67207602404598188</v>
      </c>
      <c r="M8432" s="12">
        <v>2015</v>
      </c>
      <c r="N8432" s="9" t="s">
        <v>35</v>
      </c>
      <c r="O8432" s="9" t="s">
        <v>23191</v>
      </c>
      <c r="P8432" s="12">
        <v>1</v>
      </c>
      <c r="Q8432" s="12" t="s">
        <v>28</v>
      </c>
      <c r="R8432" s="12"/>
      <c r="S8432" s="12">
        <v>1</v>
      </c>
      <c r="T8432" s="9" t="s">
        <v>23558</v>
      </c>
      <c r="U8432" s="9" t="s">
        <v>23187</v>
      </c>
      <c r="V8432" s="9" t="s">
        <v>23558</v>
      </c>
      <c r="W8432" s="14">
        <v>3</v>
      </c>
    </row>
    <row r="8433" spans="1:23" x14ac:dyDescent="0.25">
      <c r="A8433" s="8">
        <v>6942</v>
      </c>
      <c r="B8433" s="9" t="s">
        <v>30201</v>
      </c>
      <c r="C8433" s="9" t="s">
        <v>23182</v>
      </c>
      <c r="D8433" s="9" t="s">
        <v>30202</v>
      </c>
      <c r="E8433" s="18"/>
      <c r="F8433" s="9" t="s">
        <v>30203</v>
      </c>
      <c r="G8433" s="12">
        <v>8</v>
      </c>
      <c r="H8433" s="9" t="s">
        <v>160</v>
      </c>
      <c r="I8433" s="9" t="s">
        <v>161</v>
      </c>
      <c r="J8433" s="12">
        <v>2</v>
      </c>
      <c r="K8433" s="13">
        <v>42255</v>
      </c>
      <c r="L8433" s="86">
        <f>(Tabla2[[#This Row],[release_year]]-'VARIANZA Y DES. EST'!$L$11)^2</f>
        <v>0.67207602404598188</v>
      </c>
      <c r="M8433" s="12">
        <v>2015</v>
      </c>
      <c r="N8433" s="9" t="s">
        <v>35</v>
      </c>
      <c r="O8433" s="9" t="s">
        <v>23243</v>
      </c>
      <c r="P8433" s="12">
        <v>5</v>
      </c>
      <c r="Q8433" s="12" t="s">
        <v>28</v>
      </c>
      <c r="R8433" s="12"/>
      <c r="S8433" s="12">
        <v>5</v>
      </c>
      <c r="T8433" s="9" t="s">
        <v>30204</v>
      </c>
      <c r="U8433" s="9" t="s">
        <v>23670</v>
      </c>
      <c r="V8433" s="9" t="s">
        <v>30204</v>
      </c>
      <c r="W8433" s="14">
        <v>3</v>
      </c>
    </row>
    <row r="8434" spans="1:23" x14ac:dyDescent="0.25">
      <c r="A8434" s="8">
        <v>6952</v>
      </c>
      <c r="B8434" s="9" t="s">
        <v>30205</v>
      </c>
      <c r="C8434" s="9" t="s">
        <v>23182</v>
      </c>
      <c r="D8434" s="10" t="s">
        <v>30206</v>
      </c>
      <c r="E8434" s="11"/>
      <c r="F8434" s="9" t="s">
        <v>30207</v>
      </c>
      <c r="G8434" s="12">
        <v>1</v>
      </c>
      <c r="H8434" s="9" t="s">
        <v>160</v>
      </c>
      <c r="I8434" s="9" t="s">
        <v>160</v>
      </c>
      <c r="J8434" s="12">
        <v>1</v>
      </c>
      <c r="K8434" s="13">
        <v>43273</v>
      </c>
      <c r="L8434" s="86">
        <f>(Tabla2[[#This Row],[release_year]]-'VARIANZA Y DES. EST'!$L$11)^2</f>
        <v>14.590890603358293</v>
      </c>
      <c r="M8434" s="12">
        <v>2018</v>
      </c>
      <c r="N8434" s="9" t="s">
        <v>76</v>
      </c>
      <c r="O8434" s="9" t="s">
        <v>23185</v>
      </c>
      <c r="P8434" s="12">
        <v>2</v>
      </c>
      <c r="Q8434" s="12" t="s">
        <v>28</v>
      </c>
      <c r="R8434" s="12"/>
      <c r="S8434" s="12">
        <v>2</v>
      </c>
      <c r="T8434" s="9" t="s">
        <v>23470</v>
      </c>
      <c r="U8434" s="9" t="s">
        <v>23187</v>
      </c>
      <c r="V8434" s="9" t="s">
        <v>23470</v>
      </c>
      <c r="W8434" s="14">
        <v>2</v>
      </c>
    </row>
    <row r="8435" spans="1:23" x14ac:dyDescent="0.25">
      <c r="A8435" s="8">
        <v>6954</v>
      </c>
      <c r="B8435" s="9" t="s">
        <v>30208</v>
      </c>
      <c r="C8435" s="9" t="s">
        <v>23182</v>
      </c>
      <c r="D8435" s="9" t="s">
        <v>30209</v>
      </c>
      <c r="E8435" s="18"/>
      <c r="F8435" s="9" t="s">
        <v>30210</v>
      </c>
      <c r="G8435" s="12">
        <v>11</v>
      </c>
      <c r="H8435" s="9" t="s">
        <v>25</v>
      </c>
      <c r="I8435" s="9" t="s">
        <v>327</v>
      </c>
      <c r="J8435" s="12">
        <v>2</v>
      </c>
      <c r="K8435" s="16">
        <v>43414</v>
      </c>
      <c r="L8435" s="86">
        <f>(Tabla2[[#This Row],[release_year]]-'VARIANZA Y DES. EST'!$L$11)^2</f>
        <v>0.67207602404598188</v>
      </c>
      <c r="M8435" s="12">
        <v>2015</v>
      </c>
      <c r="N8435" s="9" t="s">
        <v>76</v>
      </c>
      <c r="O8435" s="9" t="s">
        <v>23191</v>
      </c>
      <c r="P8435" s="12">
        <v>1</v>
      </c>
      <c r="Q8435" s="12" t="s">
        <v>28</v>
      </c>
      <c r="R8435" s="12"/>
      <c r="S8435" s="12">
        <v>1</v>
      </c>
      <c r="T8435" s="9" t="s">
        <v>24808</v>
      </c>
      <c r="U8435" s="9" t="s">
        <v>24396</v>
      </c>
      <c r="V8435" s="9" t="s">
        <v>24808</v>
      </c>
      <c r="W8435" s="14">
        <v>3</v>
      </c>
    </row>
    <row r="8436" spans="1:23" x14ac:dyDescent="0.25">
      <c r="A8436" s="8">
        <v>6956</v>
      </c>
      <c r="B8436" s="9" t="s">
        <v>30211</v>
      </c>
      <c r="C8436" s="9" t="s">
        <v>23182</v>
      </c>
      <c r="D8436" s="10" t="s">
        <v>30212</v>
      </c>
      <c r="E8436" s="11"/>
      <c r="F8436" s="9" t="s">
        <v>30213</v>
      </c>
      <c r="G8436" s="12">
        <v>10</v>
      </c>
      <c r="H8436" s="9" t="s">
        <v>160</v>
      </c>
      <c r="I8436" s="9" t="s">
        <v>1126</v>
      </c>
      <c r="J8436" s="12">
        <v>2</v>
      </c>
      <c r="K8436" s="13">
        <v>42518</v>
      </c>
      <c r="L8436" s="86">
        <f>(Tabla2[[#This Row],[release_year]]-'VARIANZA Y DES. EST'!$L$11)^2</f>
        <v>3.3116808838167522</v>
      </c>
      <c r="M8436" s="12">
        <v>2016</v>
      </c>
      <c r="N8436" s="9" t="s">
        <v>35</v>
      </c>
      <c r="O8436" s="9" t="s">
        <v>23243</v>
      </c>
      <c r="P8436" s="12">
        <v>5</v>
      </c>
      <c r="Q8436" s="12" t="s">
        <v>28</v>
      </c>
      <c r="R8436" s="12"/>
      <c r="S8436" s="12">
        <v>5</v>
      </c>
      <c r="T8436" s="9" t="s">
        <v>26369</v>
      </c>
      <c r="U8436" s="9" t="s">
        <v>23193</v>
      </c>
      <c r="V8436" s="9" t="s">
        <v>26369</v>
      </c>
      <c r="W8436" s="14">
        <v>2</v>
      </c>
    </row>
    <row r="8437" spans="1:23" x14ac:dyDescent="0.25">
      <c r="A8437" s="8">
        <v>6964</v>
      </c>
      <c r="B8437" s="9" t="s">
        <v>30214</v>
      </c>
      <c r="C8437" s="9" t="s">
        <v>23182</v>
      </c>
      <c r="D8437" s="10" t="s">
        <v>30215</v>
      </c>
      <c r="E8437" s="11"/>
      <c r="F8437" s="18" t="s">
        <v>30216</v>
      </c>
      <c r="G8437" s="12">
        <v>10</v>
      </c>
      <c r="H8437" s="9" t="s">
        <v>851</v>
      </c>
      <c r="I8437" s="9" t="s">
        <v>851</v>
      </c>
      <c r="J8437" s="12">
        <v>1</v>
      </c>
      <c r="K8437" s="13">
        <v>43617</v>
      </c>
      <c r="L8437" s="86">
        <f>(Tabla2[[#This Row],[release_year]]-'VARIANZA Y DES. EST'!$L$11)^2</f>
        <v>14.590890603358293</v>
      </c>
      <c r="M8437" s="12">
        <v>2018</v>
      </c>
      <c r="N8437" s="9" t="s">
        <v>76</v>
      </c>
      <c r="O8437" s="9" t="s">
        <v>23185</v>
      </c>
      <c r="P8437" s="12">
        <v>2</v>
      </c>
      <c r="Q8437" s="12" t="s">
        <v>28</v>
      </c>
      <c r="R8437" s="12"/>
      <c r="S8437" s="12">
        <v>2</v>
      </c>
      <c r="T8437" s="9" t="s">
        <v>23281</v>
      </c>
      <c r="U8437" s="9" t="s">
        <v>23187</v>
      </c>
      <c r="V8437" s="9" t="s">
        <v>23281</v>
      </c>
      <c r="W8437" s="14">
        <v>2</v>
      </c>
    </row>
    <row r="8438" spans="1:23" x14ac:dyDescent="0.25">
      <c r="A8438" s="8">
        <v>6966</v>
      </c>
      <c r="B8438" s="9" t="s">
        <v>30217</v>
      </c>
      <c r="C8438" s="9" t="s">
        <v>23182</v>
      </c>
      <c r="D8438" s="10" t="s">
        <v>30218</v>
      </c>
      <c r="E8438" s="11"/>
      <c r="F8438" s="9" t="s">
        <v>30219</v>
      </c>
      <c r="G8438" s="12">
        <v>4</v>
      </c>
      <c r="H8438" s="9" t="s">
        <v>1349</v>
      </c>
      <c r="I8438" s="9" t="s">
        <v>1349</v>
      </c>
      <c r="J8438" s="12">
        <v>1</v>
      </c>
      <c r="K8438" s="13">
        <v>42874</v>
      </c>
      <c r="L8438" s="86">
        <f>(Tabla2[[#This Row],[release_year]]-'VARIANZA Y DES. EST'!$L$11)^2</f>
        <v>0.67207602404598188</v>
      </c>
      <c r="M8438" s="12">
        <v>2015</v>
      </c>
      <c r="N8438" s="9" t="s">
        <v>110</v>
      </c>
      <c r="O8438" s="9" t="s">
        <v>23191</v>
      </c>
      <c r="P8438" s="12">
        <v>1</v>
      </c>
      <c r="Q8438" s="12" t="s">
        <v>28</v>
      </c>
      <c r="R8438" s="12"/>
      <c r="S8438" s="12">
        <v>1</v>
      </c>
      <c r="T8438" s="9" t="s">
        <v>25744</v>
      </c>
      <c r="U8438" s="9" t="s">
        <v>23187</v>
      </c>
      <c r="V8438" s="9" t="s">
        <v>25744</v>
      </c>
      <c r="W8438" s="14">
        <v>3</v>
      </c>
    </row>
    <row r="8439" spans="1:23" x14ac:dyDescent="0.25">
      <c r="A8439" s="8">
        <v>6970</v>
      </c>
      <c r="B8439" s="9" t="s">
        <v>30220</v>
      </c>
      <c r="C8439" s="9" t="s">
        <v>23182</v>
      </c>
      <c r="D8439" s="10" t="s">
        <v>30221</v>
      </c>
      <c r="E8439" s="11"/>
      <c r="F8439" s="9" t="s">
        <v>30222</v>
      </c>
      <c r="G8439" s="12">
        <v>4</v>
      </c>
      <c r="H8439" s="9" t="s">
        <v>160</v>
      </c>
      <c r="I8439" s="9" t="s">
        <v>160</v>
      </c>
      <c r="J8439" s="12">
        <v>1</v>
      </c>
      <c r="K8439" s="13">
        <v>43802</v>
      </c>
      <c r="L8439" s="86">
        <f>(Tabla2[[#This Row],[release_year]]-'VARIANZA Y DES. EST'!$L$11)^2</f>
        <v>3.3116808838167522</v>
      </c>
      <c r="M8439" s="12">
        <v>2016</v>
      </c>
      <c r="N8439" s="9" t="s">
        <v>82</v>
      </c>
      <c r="O8439" s="9" t="s">
        <v>23255</v>
      </c>
      <c r="P8439" s="12">
        <v>3</v>
      </c>
      <c r="Q8439" s="12" t="s">
        <v>28</v>
      </c>
      <c r="R8439" s="12"/>
      <c r="S8439" s="12">
        <v>3</v>
      </c>
      <c r="T8439" s="9" t="s">
        <v>23290</v>
      </c>
      <c r="U8439" s="9" t="s">
        <v>23290</v>
      </c>
      <c r="V8439" s="9" t="s">
        <v>23290</v>
      </c>
      <c r="W8439" s="14">
        <v>1</v>
      </c>
    </row>
    <row r="8440" spans="1:23" x14ac:dyDescent="0.25">
      <c r="A8440" s="8">
        <v>6971</v>
      </c>
      <c r="B8440" s="9" t="s">
        <v>30223</v>
      </c>
      <c r="C8440" s="9" t="s">
        <v>23182</v>
      </c>
      <c r="D8440" s="10" t="s">
        <v>30224</v>
      </c>
      <c r="E8440" s="11"/>
      <c r="F8440" s="18" t="s">
        <v>30225</v>
      </c>
      <c r="G8440" s="12">
        <v>2</v>
      </c>
      <c r="H8440" s="9" t="s">
        <v>25</v>
      </c>
      <c r="I8440" s="9" t="s">
        <v>25</v>
      </c>
      <c r="J8440" s="12">
        <v>1</v>
      </c>
      <c r="K8440" s="13">
        <v>42675</v>
      </c>
      <c r="L8440" s="86">
        <f>(Tabla2[[#This Row],[release_year]]-'VARIANZA Y DES. EST'!$L$11)^2</f>
        <v>685.40274481023516</v>
      </c>
      <c r="M8440" s="12">
        <v>1988</v>
      </c>
      <c r="N8440" s="9" t="s">
        <v>82</v>
      </c>
      <c r="O8440" s="9" t="s">
        <v>23243</v>
      </c>
      <c r="P8440" s="12">
        <v>5</v>
      </c>
      <c r="Q8440" s="12" t="s">
        <v>28</v>
      </c>
      <c r="R8440" s="12"/>
      <c r="S8440" s="12">
        <v>5</v>
      </c>
      <c r="T8440" s="9" t="s">
        <v>23206</v>
      </c>
      <c r="U8440" s="9" t="s">
        <v>23206</v>
      </c>
      <c r="V8440" s="9" t="s">
        <v>23206</v>
      </c>
      <c r="W8440" s="14">
        <v>1</v>
      </c>
    </row>
    <row r="8441" spans="1:23" x14ac:dyDescent="0.25">
      <c r="A8441" s="8">
        <v>6972</v>
      </c>
      <c r="B8441" s="9" t="s">
        <v>30226</v>
      </c>
      <c r="C8441" s="9" t="s">
        <v>23182</v>
      </c>
      <c r="D8441" s="9" t="s">
        <v>30227</v>
      </c>
      <c r="E8441" s="18"/>
      <c r="F8441" s="9" t="s">
        <v>30228</v>
      </c>
      <c r="G8441" s="12">
        <v>6</v>
      </c>
      <c r="H8441" s="9" t="s">
        <v>126</v>
      </c>
      <c r="I8441" s="9" t="s">
        <v>126</v>
      </c>
      <c r="J8441" s="12">
        <v>1</v>
      </c>
      <c r="K8441" s="13">
        <v>42948</v>
      </c>
      <c r="L8441" s="86">
        <f>(Tabla2[[#This Row],[release_year]]-'VARIANZA Y DES. EST'!$L$11)^2</f>
        <v>3.3116808838167522</v>
      </c>
      <c r="M8441" s="12">
        <v>2016</v>
      </c>
      <c r="N8441" s="9" t="s">
        <v>35</v>
      </c>
      <c r="O8441" s="9" t="s">
        <v>23255</v>
      </c>
      <c r="P8441" s="12">
        <v>3</v>
      </c>
      <c r="Q8441" s="12" t="s">
        <v>28</v>
      </c>
      <c r="R8441" s="12"/>
      <c r="S8441" s="12">
        <v>3</v>
      </c>
      <c r="T8441" s="9" t="s">
        <v>23806</v>
      </c>
      <c r="U8441" s="9" t="s">
        <v>23213</v>
      </c>
      <c r="V8441" s="9" t="s">
        <v>23806</v>
      </c>
      <c r="W8441" s="14">
        <v>3</v>
      </c>
    </row>
    <row r="8442" spans="1:23" x14ac:dyDescent="0.25">
      <c r="A8442" s="8">
        <v>6975</v>
      </c>
      <c r="B8442" s="9" t="s">
        <v>30229</v>
      </c>
      <c r="C8442" s="9" t="s">
        <v>23182</v>
      </c>
      <c r="D8442" s="10" t="s">
        <v>30230</v>
      </c>
      <c r="E8442" s="11"/>
      <c r="F8442" s="9" t="s">
        <v>30231</v>
      </c>
      <c r="G8442" s="12">
        <v>11</v>
      </c>
      <c r="H8442" s="9" t="s">
        <v>1064</v>
      </c>
      <c r="I8442" s="9" t="s">
        <v>1064</v>
      </c>
      <c r="J8442" s="12">
        <v>1</v>
      </c>
      <c r="K8442" s="13">
        <v>42748</v>
      </c>
      <c r="L8442" s="86">
        <f>(Tabla2[[#This Row],[release_year]]-'VARIANZA Y DES. EST'!$L$11)^2</f>
        <v>0.67207602404598188</v>
      </c>
      <c r="M8442" s="12">
        <v>2015</v>
      </c>
      <c r="N8442" s="9" t="s">
        <v>76</v>
      </c>
      <c r="O8442" s="9" t="s">
        <v>23191</v>
      </c>
      <c r="P8442" s="12">
        <v>1</v>
      </c>
      <c r="Q8442" s="12" t="s">
        <v>28</v>
      </c>
      <c r="R8442" s="12"/>
      <c r="S8442" s="12">
        <v>1</v>
      </c>
      <c r="T8442" s="9" t="s">
        <v>23370</v>
      </c>
      <c r="U8442" s="9" t="s">
        <v>23193</v>
      </c>
      <c r="V8442" s="9" t="s">
        <v>23370</v>
      </c>
      <c r="W8442" s="14">
        <v>3</v>
      </c>
    </row>
    <row r="8443" spans="1:23" x14ac:dyDescent="0.25">
      <c r="A8443" s="8">
        <v>6977</v>
      </c>
      <c r="B8443" s="9" t="s">
        <v>30232</v>
      </c>
      <c r="C8443" s="9" t="s">
        <v>23182</v>
      </c>
      <c r="D8443" s="10" t="s">
        <v>30233</v>
      </c>
      <c r="E8443" s="19"/>
      <c r="F8443" s="11"/>
      <c r="G8443" s="12">
        <v>0</v>
      </c>
      <c r="H8443" s="9" t="s">
        <v>279</v>
      </c>
      <c r="I8443" s="9" t="s">
        <v>279</v>
      </c>
      <c r="J8443" s="12">
        <v>1</v>
      </c>
      <c r="K8443" s="13">
        <v>43658</v>
      </c>
      <c r="L8443" s="86">
        <f>(Tabla2[[#This Row],[release_year]]-'VARIANZA Y DES. EST'!$L$11)^2</f>
        <v>3.3116808838167522</v>
      </c>
      <c r="M8443" s="12">
        <v>2016</v>
      </c>
      <c r="N8443" s="9" t="s">
        <v>82</v>
      </c>
      <c r="O8443" s="9" t="s">
        <v>23191</v>
      </c>
      <c r="P8443" s="12">
        <v>1</v>
      </c>
      <c r="Q8443" s="12" t="s">
        <v>28</v>
      </c>
      <c r="R8443" s="12"/>
      <c r="S8443" s="12">
        <v>1</v>
      </c>
      <c r="T8443" s="9" t="s">
        <v>24021</v>
      </c>
      <c r="U8443" s="9" t="s">
        <v>23213</v>
      </c>
      <c r="V8443" s="9" t="s">
        <v>24021</v>
      </c>
      <c r="W8443" s="14">
        <v>2</v>
      </c>
    </row>
    <row r="8444" spans="1:23" x14ac:dyDescent="0.25">
      <c r="A8444" s="8">
        <v>6982</v>
      </c>
      <c r="B8444" s="9" t="s">
        <v>30234</v>
      </c>
      <c r="C8444" s="9" t="s">
        <v>23182</v>
      </c>
      <c r="D8444" s="10" t="s">
        <v>30235</v>
      </c>
      <c r="E8444" s="11"/>
      <c r="F8444" s="18" t="s">
        <v>30236</v>
      </c>
      <c r="G8444" s="12">
        <v>1</v>
      </c>
      <c r="H8444" s="9" t="s">
        <v>25</v>
      </c>
      <c r="I8444" s="9" t="s">
        <v>25</v>
      </c>
      <c r="J8444" s="12">
        <v>1</v>
      </c>
      <c r="K8444" s="13">
        <v>42948</v>
      </c>
      <c r="L8444" s="86">
        <f>(Tabla2[[#This Row],[release_year]]-'VARIANZA Y DES. EST'!$L$11)^2</f>
        <v>3.3116808838167522</v>
      </c>
      <c r="M8444" s="12">
        <v>2016</v>
      </c>
      <c r="N8444" s="9" t="s">
        <v>26</v>
      </c>
      <c r="O8444" s="9" t="s">
        <v>23191</v>
      </c>
      <c r="P8444" s="12">
        <v>1</v>
      </c>
      <c r="Q8444" s="12" t="s">
        <v>28</v>
      </c>
      <c r="R8444" s="12"/>
      <c r="S8444" s="12">
        <v>1</v>
      </c>
      <c r="T8444" s="9" t="s">
        <v>23264</v>
      </c>
      <c r="U8444" s="9" t="s">
        <v>23264</v>
      </c>
      <c r="V8444" s="9" t="s">
        <v>23264</v>
      </c>
      <c r="W8444" s="14">
        <v>1</v>
      </c>
    </row>
    <row r="8445" spans="1:23" x14ac:dyDescent="0.25">
      <c r="A8445" s="8">
        <v>6997</v>
      </c>
      <c r="B8445" s="9" t="s">
        <v>30237</v>
      </c>
      <c r="C8445" s="9" t="s">
        <v>23182</v>
      </c>
      <c r="D8445" s="9" t="s">
        <v>30238</v>
      </c>
      <c r="E8445" s="9"/>
      <c r="F8445" s="9" t="s">
        <v>30239</v>
      </c>
      <c r="G8445" s="12">
        <v>11</v>
      </c>
      <c r="H8445" s="9" t="s">
        <v>3836</v>
      </c>
      <c r="I8445" s="9" t="s">
        <v>3836</v>
      </c>
      <c r="J8445" s="12">
        <v>1</v>
      </c>
      <c r="K8445" s="13">
        <v>43281</v>
      </c>
      <c r="L8445" s="86">
        <f>(Tabla2[[#This Row],[release_year]]-'VARIANZA Y DES. EST'!$L$11)^2</f>
        <v>0.67207602404598188</v>
      </c>
      <c r="M8445" s="12">
        <v>2015</v>
      </c>
      <c r="N8445" s="9" t="s">
        <v>76</v>
      </c>
      <c r="O8445" s="9" t="s">
        <v>23255</v>
      </c>
      <c r="P8445" s="12">
        <v>3</v>
      </c>
      <c r="Q8445" s="12" t="s">
        <v>28</v>
      </c>
      <c r="R8445" s="12"/>
      <c r="S8445" s="12">
        <v>3</v>
      </c>
      <c r="T8445" s="9" t="s">
        <v>23558</v>
      </c>
      <c r="U8445" s="9" t="s">
        <v>23187</v>
      </c>
      <c r="V8445" s="9" t="s">
        <v>23558</v>
      </c>
      <c r="W8445" s="14">
        <v>3</v>
      </c>
    </row>
    <row r="8446" spans="1:23" x14ac:dyDescent="0.25">
      <c r="A8446" s="8">
        <v>6999</v>
      </c>
      <c r="B8446" s="9" t="s">
        <v>30240</v>
      </c>
      <c r="C8446" s="9" t="s">
        <v>23182</v>
      </c>
      <c r="D8446" s="10" t="s">
        <v>30241</v>
      </c>
      <c r="E8446" s="11"/>
      <c r="F8446" s="18" t="s">
        <v>30242</v>
      </c>
      <c r="G8446" s="12">
        <v>1</v>
      </c>
      <c r="H8446" s="9" t="s">
        <v>126</v>
      </c>
      <c r="I8446" s="9" t="s">
        <v>126</v>
      </c>
      <c r="J8446" s="12">
        <v>1</v>
      </c>
      <c r="K8446" s="13">
        <v>43740</v>
      </c>
      <c r="L8446" s="86">
        <f>(Tabla2[[#This Row],[release_year]]-'VARIANZA Y DES. EST'!$L$11)^2</f>
        <v>3.3116808838167522</v>
      </c>
      <c r="M8446" s="12">
        <v>2016</v>
      </c>
      <c r="N8446" s="9" t="s">
        <v>35</v>
      </c>
      <c r="O8446" s="9" t="s">
        <v>23191</v>
      </c>
      <c r="P8446" s="12">
        <v>1</v>
      </c>
      <c r="Q8446" s="12" t="s">
        <v>28</v>
      </c>
      <c r="R8446" s="12"/>
      <c r="S8446" s="12">
        <v>1</v>
      </c>
      <c r="T8446" s="9" t="s">
        <v>23309</v>
      </c>
      <c r="U8446" s="9" t="s">
        <v>23213</v>
      </c>
      <c r="V8446" s="9" t="s">
        <v>23309</v>
      </c>
      <c r="W8446" s="14">
        <v>3</v>
      </c>
    </row>
    <row r="8447" spans="1:23" x14ac:dyDescent="0.25">
      <c r="A8447" s="8">
        <v>7007</v>
      </c>
      <c r="B8447" s="9" t="s">
        <v>30243</v>
      </c>
      <c r="C8447" s="9" t="s">
        <v>23182</v>
      </c>
      <c r="D8447" s="10" t="s">
        <v>30244</v>
      </c>
      <c r="E8447" s="11"/>
      <c r="F8447" s="9" t="s">
        <v>30245</v>
      </c>
      <c r="G8447" s="12">
        <v>15</v>
      </c>
      <c r="H8447" s="9" t="s">
        <v>3510</v>
      </c>
      <c r="I8447" s="9" t="s">
        <v>3510</v>
      </c>
      <c r="J8447" s="12">
        <v>1</v>
      </c>
      <c r="K8447" s="13">
        <v>42810</v>
      </c>
      <c r="L8447" s="86">
        <f>(Tabla2[[#This Row],[release_year]]-'VARIANZA Y DES. EST'!$L$11)^2</f>
        <v>7.9512857435875226</v>
      </c>
      <c r="M8447" s="12">
        <v>2017</v>
      </c>
      <c r="N8447" s="9" t="s">
        <v>35</v>
      </c>
      <c r="O8447" s="9" t="s">
        <v>23191</v>
      </c>
      <c r="P8447" s="12">
        <v>1</v>
      </c>
      <c r="Q8447" s="12" t="s">
        <v>28</v>
      </c>
      <c r="R8447" s="12"/>
      <c r="S8447" s="12">
        <v>1</v>
      </c>
      <c r="T8447" s="9" t="s">
        <v>23445</v>
      </c>
      <c r="U8447" s="9" t="s">
        <v>23193</v>
      </c>
      <c r="V8447" s="9" t="s">
        <v>23445</v>
      </c>
      <c r="W8447" s="14">
        <v>3</v>
      </c>
    </row>
    <row r="8448" spans="1:23" x14ac:dyDescent="0.25">
      <c r="A8448" s="8">
        <v>7018</v>
      </c>
      <c r="B8448" s="9" t="s">
        <v>30246</v>
      </c>
      <c r="C8448" s="9" t="s">
        <v>23182</v>
      </c>
      <c r="D8448" s="10" t="s">
        <v>30247</v>
      </c>
      <c r="E8448" s="19"/>
      <c r="F8448" s="11"/>
      <c r="G8448" s="12">
        <v>0</v>
      </c>
      <c r="H8448" s="12"/>
      <c r="I8448" s="9"/>
      <c r="J8448" s="12">
        <v>0</v>
      </c>
      <c r="K8448" s="13">
        <v>43358</v>
      </c>
      <c r="L8448" s="86">
        <f>(Tabla2[[#This Row],[release_year]]-'VARIANZA Y DES. EST'!$L$11)^2</f>
        <v>14.590890603358293</v>
      </c>
      <c r="M8448" s="12">
        <v>2018</v>
      </c>
      <c r="N8448" s="9" t="s">
        <v>76</v>
      </c>
      <c r="O8448" s="9" t="s">
        <v>23191</v>
      </c>
      <c r="P8448" s="12">
        <v>1</v>
      </c>
      <c r="Q8448" s="12" t="s">
        <v>28</v>
      </c>
      <c r="R8448" s="12"/>
      <c r="S8448" s="12">
        <v>1</v>
      </c>
      <c r="T8448" s="9" t="s">
        <v>23627</v>
      </c>
      <c r="U8448" s="9" t="s">
        <v>23213</v>
      </c>
      <c r="V8448" s="9" t="s">
        <v>23627</v>
      </c>
      <c r="W8448" s="14">
        <v>3</v>
      </c>
    </row>
    <row r="8449" spans="1:23" x14ac:dyDescent="0.25">
      <c r="A8449" s="8">
        <v>7025</v>
      </c>
      <c r="B8449" s="9" t="s">
        <v>30248</v>
      </c>
      <c r="C8449" s="9" t="s">
        <v>23182</v>
      </c>
      <c r="D8449" s="9" t="s">
        <v>30249</v>
      </c>
      <c r="E8449" s="9"/>
      <c r="F8449" s="9" t="s">
        <v>30250</v>
      </c>
      <c r="G8449" s="12">
        <v>5</v>
      </c>
      <c r="H8449" s="9" t="s">
        <v>131</v>
      </c>
      <c r="I8449" s="9" t="s">
        <v>131</v>
      </c>
      <c r="J8449" s="12">
        <v>1</v>
      </c>
      <c r="K8449" s="16">
        <v>42719</v>
      </c>
      <c r="L8449" s="86">
        <f>(Tabla2[[#This Row],[release_year]]-'VARIANZA Y DES. EST'!$L$11)^2</f>
        <v>10.1136565849629</v>
      </c>
      <c r="M8449" s="12">
        <v>2011</v>
      </c>
      <c r="N8449" s="9" t="s">
        <v>82</v>
      </c>
      <c r="O8449" s="9" t="s">
        <v>23191</v>
      </c>
      <c r="P8449" s="12">
        <v>1</v>
      </c>
      <c r="Q8449" s="12" t="s">
        <v>28</v>
      </c>
      <c r="R8449" s="12"/>
      <c r="S8449" s="12">
        <v>1</v>
      </c>
      <c r="T8449" s="9" t="s">
        <v>23558</v>
      </c>
      <c r="U8449" s="9" t="s">
        <v>23187</v>
      </c>
      <c r="V8449" s="9" t="s">
        <v>23558</v>
      </c>
      <c r="W8449" s="14">
        <v>3</v>
      </c>
    </row>
    <row r="8450" spans="1:23" x14ac:dyDescent="0.25">
      <c r="A8450" s="8">
        <v>7029</v>
      </c>
      <c r="B8450" s="9" t="s">
        <v>30251</v>
      </c>
      <c r="C8450" s="9" t="s">
        <v>23182</v>
      </c>
      <c r="D8450" s="10" t="s">
        <v>30252</v>
      </c>
      <c r="E8450" s="11"/>
      <c r="F8450" s="9" t="s">
        <v>30253</v>
      </c>
      <c r="G8450" s="12">
        <v>1</v>
      </c>
      <c r="H8450" s="9" t="s">
        <v>126</v>
      </c>
      <c r="I8450" s="9" t="s">
        <v>126</v>
      </c>
      <c r="J8450" s="12">
        <v>1</v>
      </c>
      <c r="K8450" s="13">
        <v>43497</v>
      </c>
      <c r="L8450" s="86">
        <f>(Tabla2[[#This Row],[release_year]]-'VARIANZA Y DES. EST'!$L$11)^2</f>
        <v>0.67207602404598188</v>
      </c>
      <c r="M8450" s="12">
        <v>2015</v>
      </c>
      <c r="N8450" s="9" t="s">
        <v>35</v>
      </c>
      <c r="O8450" s="9" t="s">
        <v>23191</v>
      </c>
      <c r="P8450" s="12">
        <v>1</v>
      </c>
      <c r="Q8450" s="12" t="s">
        <v>28</v>
      </c>
      <c r="R8450" s="12"/>
      <c r="S8450" s="12">
        <v>1</v>
      </c>
      <c r="T8450" s="9" t="s">
        <v>24021</v>
      </c>
      <c r="U8450" s="9" t="s">
        <v>23213</v>
      </c>
      <c r="V8450" s="9" t="s">
        <v>24021</v>
      </c>
      <c r="W8450" s="14">
        <v>2</v>
      </c>
    </row>
    <row r="8451" spans="1:23" x14ac:dyDescent="0.25">
      <c r="A8451" s="8">
        <v>7030</v>
      </c>
      <c r="B8451" s="9" t="s">
        <v>30254</v>
      </c>
      <c r="C8451" s="9" t="s">
        <v>23182</v>
      </c>
      <c r="D8451" s="10" t="s">
        <v>30255</v>
      </c>
      <c r="E8451" s="11"/>
      <c r="F8451" s="9" t="s">
        <v>30256</v>
      </c>
      <c r="G8451" s="12">
        <v>6</v>
      </c>
      <c r="H8451" s="9" t="s">
        <v>25</v>
      </c>
      <c r="I8451" s="9" t="s">
        <v>3630</v>
      </c>
      <c r="J8451" s="12">
        <v>2</v>
      </c>
      <c r="K8451" s="13">
        <v>43101</v>
      </c>
      <c r="L8451" s="86">
        <f>(Tabla2[[#This Row],[release_year]]-'VARIANZA Y DES. EST'!$L$11)^2</f>
        <v>10.1136565849629</v>
      </c>
      <c r="M8451" s="12">
        <v>2011</v>
      </c>
      <c r="N8451" s="9" t="s">
        <v>110</v>
      </c>
      <c r="O8451" s="9" t="s">
        <v>23185</v>
      </c>
      <c r="P8451" s="12">
        <v>2</v>
      </c>
      <c r="Q8451" s="12" t="s">
        <v>28</v>
      </c>
      <c r="R8451" s="12"/>
      <c r="S8451" s="12">
        <v>2</v>
      </c>
      <c r="T8451" s="9" t="s">
        <v>23264</v>
      </c>
      <c r="U8451" s="9" t="s">
        <v>23264</v>
      </c>
      <c r="V8451" s="9" t="s">
        <v>23264</v>
      </c>
      <c r="W8451" s="14">
        <v>1</v>
      </c>
    </row>
    <row r="8452" spans="1:23" x14ac:dyDescent="0.25">
      <c r="A8452" s="8">
        <v>7034</v>
      </c>
      <c r="B8452" s="9" t="s">
        <v>30257</v>
      </c>
      <c r="C8452" s="9" t="s">
        <v>23182</v>
      </c>
      <c r="D8452" s="10" t="s">
        <v>30258</v>
      </c>
      <c r="E8452" s="11"/>
      <c r="F8452" s="9" t="s">
        <v>30259</v>
      </c>
      <c r="G8452" s="12">
        <v>3</v>
      </c>
      <c r="H8452" s="12"/>
      <c r="I8452" s="9"/>
      <c r="J8452" s="12">
        <v>0</v>
      </c>
      <c r="K8452" s="13">
        <v>43188</v>
      </c>
      <c r="L8452" s="86">
        <f>(Tabla2[[#This Row],[release_year]]-'VARIANZA Y DES. EST'!$L$11)^2</f>
        <v>14.590890603358293</v>
      </c>
      <c r="M8452" s="12">
        <v>2018</v>
      </c>
      <c r="N8452" s="9" t="s">
        <v>35</v>
      </c>
      <c r="O8452" s="9" t="s">
        <v>23185</v>
      </c>
      <c r="P8452" s="12">
        <v>2</v>
      </c>
      <c r="Q8452" s="12" t="s">
        <v>28</v>
      </c>
      <c r="R8452" s="12"/>
      <c r="S8452" s="12">
        <v>2</v>
      </c>
      <c r="T8452" s="9" t="s">
        <v>25744</v>
      </c>
      <c r="U8452" s="9" t="s">
        <v>23187</v>
      </c>
      <c r="V8452" s="9" t="s">
        <v>25744</v>
      </c>
      <c r="W8452" s="14">
        <v>3</v>
      </c>
    </row>
    <row r="8453" spans="1:23" x14ac:dyDescent="0.25">
      <c r="A8453" s="8">
        <v>7040</v>
      </c>
      <c r="B8453" s="9" t="s">
        <v>30260</v>
      </c>
      <c r="C8453" s="9" t="s">
        <v>23182</v>
      </c>
      <c r="D8453" s="9" t="s">
        <v>30261</v>
      </c>
      <c r="E8453" s="18"/>
      <c r="F8453" s="18" t="s">
        <v>30262</v>
      </c>
      <c r="G8453" s="12">
        <v>10</v>
      </c>
      <c r="H8453" s="9" t="s">
        <v>468</v>
      </c>
      <c r="I8453" s="9" t="s">
        <v>468</v>
      </c>
      <c r="J8453" s="12">
        <v>1</v>
      </c>
      <c r="K8453" s="13">
        <v>42797</v>
      </c>
      <c r="L8453" s="86">
        <f>(Tabla2[[#This Row],[release_year]]-'VARIANZA Y DES. EST'!$L$11)^2</f>
        <v>3.3116808838167522</v>
      </c>
      <c r="M8453" s="12">
        <v>2016</v>
      </c>
      <c r="N8453" s="9" t="s">
        <v>35</v>
      </c>
      <c r="O8453" s="9" t="s">
        <v>23191</v>
      </c>
      <c r="P8453" s="12">
        <v>1</v>
      </c>
      <c r="Q8453" s="12" t="s">
        <v>28</v>
      </c>
      <c r="R8453" s="12"/>
      <c r="S8453" s="12">
        <v>1</v>
      </c>
      <c r="T8453" s="9" t="s">
        <v>23492</v>
      </c>
      <c r="U8453" s="9" t="s">
        <v>23187</v>
      </c>
      <c r="V8453" s="9" t="s">
        <v>23492</v>
      </c>
      <c r="W8453" s="14">
        <v>3</v>
      </c>
    </row>
    <row r="8454" spans="1:23" x14ac:dyDescent="0.25">
      <c r="A8454" s="8">
        <v>7051</v>
      </c>
      <c r="B8454" s="9" t="s">
        <v>30263</v>
      </c>
      <c r="C8454" s="9" t="s">
        <v>23182</v>
      </c>
      <c r="D8454" s="9" t="s">
        <v>30264</v>
      </c>
      <c r="E8454" s="9"/>
      <c r="F8454" s="18" t="s">
        <v>30265</v>
      </c>
      <c r="G8454" s="12">
        <v>3</v>
      </c>
      <c r="H8454" s="9" t="s">
        <v>25</v>
      </c>
      <c r="I8454" s="9" t="s">
        <v>25</v>
      </c>
      <c r="J8454" s="12">
        <v>1</v>
      </c>
      <c r="K8454" s="13">
        <v>43721</v>
      </c>
      <c r="L8454" s="86">
        <f>(Tabla2[[#This Row],[release_year]]-'VARIANZA Y DES. EST'!$L$11)^2</f>
        <v>23.230495463129063</v>
      </c>
      <c r="M8454" s="12">
        <v>2019</v>
      </c>
      <c r="N8454" s="9" t="s">
        <v>76</v>
      </c>
      <c r="O8454" s="9" t="s">
        <v>23185</v>
      </c>
      <c r="P8454" s="12">
        <v>2</v>
      </c>
      <c r="Q8454" s="12" t="s">
        <v>28</v>
      </c>
      <c r="R8454" s="12"/>
      <c r="S8454" s="12">
        <v>2</v>
      </c>
      <c r="T8454" s="9" t="s">
        <v>23229</v>
      </c>
      <c r="U8454" s="9" t="s">
        <v>23229</v>
      </c>
      <c r="V8454" s="9" t="s">
        <v>23229</v>
      </c>
      <c r="W8454" s="14">
        <v>1</v>
      </c>
    </row>
    <row r="8455" spans="1:23" x14ac:dyDescent="0.25">
      <c r="A8455" s="8">
        <v>7055</v>
      </c>
      <c r="B8455" s="9" t="s">
        <v>30266</v>
      </c>
      <c r="C8455" s="9" t="s">
        <v>23182</v>
      </c>
      <c r="D8455" s="9" t="s">
        <v>30267</v>
      </c>
      <c r="E8455" s="9"/>
      <c r="F8455" s="9" t="s">
        <v>30268</v>
      </c>
      <c r="G8455" s="12">
        <v>1</v>
      </c>
      <c r="H8455" s="9" t="s">
        <v>25</v>
      </c>
      <c r="I8455" s="9" t="s">
        <v>25</v>
      </c>
      <c r="J8455" s="12">
        <v>1</v>
      </c>
      <c r="K8455" s="16">
        <v>43449</v>
      </c>
      <c r="L8455" s="86">
        <f>(Tabla2[[#This Row],[release_year]]-'VARIANZA Y DES. EST'!$L$11)^2</f>
        <v>3.2471164275211517E-2</v>
      </c>
      <c r="M8455" s="12">
        <v>2014</v>
      </c>
      <c r="N8455" s="9" t="s">
        <v>82</v>
      </c>
      <c r="O8455" s="9" t="s">
        <v>23191</v>
      </c>
      <c r="P8455" s="12">
        <v>1</v>
      </c>
      <c r="Q8455" s="12" t="s">
        <v>28</v>
      </c>
      <c r="R8455" s="12"/>
      <c r="S8455" s="12">
        <v>1</v>
      </c>
      <c r="T8455" s="9" t="s">
        <v>25241</v>
      </c>
      <c r="U8455" s="9" t="s">
        <v>23290</v>
      </c>
      <c r="V8455" s="9" t="s">
        <v>25241</v>
      </c>
      <c r="W8455" s="14">
        <v>2</v>
      </c>
    </row>
    <row r="8456" spans="1:23" x14ac:dyDescent="0.25">
      <c r="A8456" s="8">
        <v>7060</v>
      </c>
      <c r="B8456" s="9" t="s">
        <v>30269</v>
      </c>
      <c r="C8456" s="9" t="s">
        <v>23182</v>
      </c>
      <c r="D8456" s="9" t="s">
        <v>30270</v>
      </c>
      <c r="E8456" s="9"/>
      <c r="F8456" s="9" t="s">
        <v>30271</v>
      </c>
      <c r="G8456" s="12">
        <v>6</v>
      </c>
      <c r="H8456" s="9" t="s">
        <v>4237</v>
      </c>
      <c r="I8456" s="9" t="s">
        <v>4237</v>
      </c>
      <c r="J8456" s="12">
        <v>1</v>
      </c>
      <c r="K8456" s="13">
        <v>42736</v>
      </c>
      <c r="L8456" s="86">
        <f>(Tabla2[[#This Row],[release_year]]-'VARIANZA Y DES. EST'!$L$11)^2</f>
        <v>4.7532614447336705</v>
      </c>
      <c r="M8456" s="12">
        <v>2012</v>
      </c>
      <c r="N8456" s="9" t="s">
        <v>35</v>
      </c>
      <c r="O8456" s="9" t="s">
        <v>23191</v>
      </c>
      <c r="P8456" s="12">
        <v>1</v>
      </c>
      <c r="Q8456" s="12" t="s">
        <v>28</v>
      </c>
      <c r="R8456" s="12"/>
      <c r="S8456" s="12">
        <v>1</v>
      </c>
      <c r="T8456" s="9" t="s">
        <v>23201</v>
      </c>
      <c r="U8456" s="9" t="s">
        <v>23187</v>
      </c>
      <c r="V8456" s="9" t="s">
        <v>23201</v>
      </c>
      <c r="W8456" s="14">
        <v>3</v>
      </c>
    </row>
    <row r="8457" spans="1:23" x14ac:dyDescent="0.25">
      <c r="A8457" s="8">
        <v>7070</v>
      </c>
      <c r="B8457" s="9" t="s">
        <v>30272</v>
      </c>
      <c r="C8457" s="9" t="s">
        <v>23182</v>
      </c>
      <c r="D8457" s="10" t="s">
        <v>30273</v>
      </c>
      <c r="E8457" s="11"/>
      <c r="F8457" s="9" t="s">
        <v>30274</v>
      </c>
      <c r="G8457" s="12">
        <v>3</v>
      </c>
      <c r="H8457" s="9" t="s">
        <v>126</v>
      </c>
      <c r="I8457" s="9" t="s">
        <v>126</v>
      </c>
      <c r="J8457" s="12">
        <v>1</v>
      </c>
      <c r="K8457" s="13">
        <v>42795</v>
      </c>
      <c r="L8457" s="86">
        <f>(Tabla2[[#This Row],[release_year]]-'VARIANZA Y DES. EST'!$L$11)^2</f>
        <v>0.67207602404598188</v>
      </c>
      <c r="M8457" s="12">
        <v>2015</v>
      </c>
      <c r="N8457" s="9" t="s">
        <v>82</v>
      </c>
      <c r="O8457" s="9" t="s">
        <v>23191</v>
      </c>
      <c r="P8457" s="12">
        <v>1</v>
      </c>
      <c r="Q8457" s="12" t="s">
        <v>28</v>
      </c>
      <c r="R8457" s="12"/>
      <c r="S8457" s="12">
        <v>1</v>
      </c>
      <c r="T8457" s="9" t="s">
        <v>29514</v>
      </c>
      <c r="U8457" s="9" t="s">
        <v>23213</v>
      </c>
      <c r="V8457" s="9" t="s">
        <v>29514</v>
      </c>
      <c r="W8457" s="14">
        <v>3</v>
      </c>
    </row>
    <row r="8458" spans="1:23" x14ac:dyDescent="0.25">
      <c r="A8458" s="8">
        <v>7081</v>
      </c>
      <c r="B8458" s="9" t="s">
        <v>30275</v>
      </c>
      <c r="C8458" s="9" t="s">
        <v>23182</v>
      </c>
      <c r="D8458" s="10" t="s">
        <v>30276</v>
      </c>
      <c r="E8458" s="11"/>
      <c r="F8458" s="18"/>
      <c r="G8458" s="12">
        <v>0</v>
      </c>
      <c r="H8458" s="9" t="s">
        <v>126</v>
      </c>
      <c r="I8458" s="9" t="s">
        <v>126</v>
      </c>
      <c r="J8458" s="12">
        <v>1</v>
      </c>
      <c r="K8458" s="13">
        <v>43358</v>
      </c>
      <c r="L8458" s="86">
        <f>(Tabla2[[#This Row],[release_year]]-'VARIANZA Y DES. EST'!$L$11)^2</f>
        <v>7.9512857435875226</v>
      </c>
      <c r="M8458" s="12">
        <v>2017</v>
      </c>
      <c r="N8458" s="9" t="s">
        <v>76</v>
      </c>
      <c r="O8458" s="9" t="s">
        <v>23191</v>
      </c>
      <c r="P8458" s="12">
        <v>1</v>
      </c>
      <c r="Q8458" s="12" t="s">
        <v>28</v>
      </c>
      <c r="R8458" s="12"/>
      <c r="S8458" s="12">
        <v>1</v>
      </c>
      <c r="T8458" s="9" t="s">
        <v>23309</v>
      </c>
      <c r="U8458" s="9" t="s">
        <v>23213</v>
      </c>
      <c r="V8458" s="9" t="s">
        <v>23309</v>
      </c>
      <c r="W8458" s="14">
        <v>3</v>
      </c>
    </row>
    <row r="8459" spans="1:23" x14ac:dyDescent="0.25">
      <c r="A8459" s="8">
        <v>7082</v>
      </c>
      <c r="B8459" s="9" t="s">
        <v>30277</v>
      </c>
      <c r="C8459" s="9" t="s">
        <v>23182</v>
      </c>
      <c r="D8459" s="10" t="s">
        <v>30278</v>
      </c>
      <c r="E8459" s="19"/>
      <c r="F8459" s="11"/>
      <c r="G8459" s="12">
        <v>0</v>
      </c>
      <c r="H8459" s="9" t="s">
        <v>25</v>
      </c>
      <c r="I8459" s="9" t="s">
        <v>25</v>
      </c>
      <c r="J8459" s="12">
        <v>1</v>
      </c>
      <c r="K8459" s="13">
        <v>43647</v>
      </c>
      <c r="L8459" s="86">
        <f>(Tabla2[[#This Row],[release_year]]-'VARIANZA Y DES. EST'!$L$11)^2</f>
        <v>0.67207602404598188</v>
      </c>
      <c r="M8459" s="12">
        <v>2015</v>
      </c>
      <c r="N8459" s="9" t="s">
        <v>35</v>
      </c>
      <c r="O8459" s="9" t="s">
        <v>23191</v>
      </c>
      <c r="P8459" s="12">
        <v>1</v>
      </c>
      <c r="Q8459" s="12" t="s">
        <v>28</v>
      </c>
      <c r="R8459" s="12"/>
      <c r="S8459" s="12">
        <v>1</v>
      </c>
      <c r="T8459" s="9" t="s">
        <v>23576</v>
      </c>
      <c r="U8459" s="9" t="s">
        <v>23193</v>
      </c>
      <c r="V8459" s="9" t="s">
        <v>23576</v>
      </c>
      <c r="W8459" s="14">
        <v>2</v>
      </c>
    </row>
    <row r="8460" spans="1:23" x14ac:dyDescent="0.25">
      <c r="A8460" s="8">
        <v>7083</v>
      </c>
      <c r="B8460" s="9" t="s">
        <v>30279</v>
      </c>
      <c r="C8460" s="9" t="s">
        <v>23182</v>
      </c>
      <c r="D8460" s="10" t="s">
        <v>30280</v>
      </c>
      <c r="E8460" s="11"/>
      <c r="F8460" s="9"/>
      <c r="G8460" s="12">
        <v>0</v>
      </c>
      <c r="H8460" s="9" t="s">
        <v>1434</v>
      </c>
      <c r="I8460" s="9" t="s">
        <v>1434</v>
      </c>
      <c r="J8460" s="12">
        <v>1</v>
      </c>
      <c r="K8460" s="13">
        <v>43494</v>
      </c>
      <c r="L8460" s="86">
        <f>(Tabla2[[#This Row],[release_year]]-'VARIANZA Y DES. EST'!$L$11)^2</f>
        <v>7.9512857435875226</v>
      </c>
      <c r="M8460" s="12">
        <v>2017</v>
      </c>
      <c r="N8460" s="9" t="s">
        <v>35</v>
      </c>
      <c r="O8460" s="9" t="s">
        <v>23191</v>
      </c>
      <c r="P8460" s="12">
        <v>1</v>
      </c>
      <c r="Q8460" s="12" t="s">
        <v>28</v>
      </c>
      <c r="R8460" s="12"/>
      <c r="S8460" s="12">
        <v>1</v>
      </c>
      <c r="T8460" s="9" t="s">
        <v>23296</v>
      </c>
      <c r="U8460" s="9" t="s">
        <v>23197</v>
      </c>
      <c r="V8460" s="9" t="s">
        <v>23296</v>
      </c>
      <c r="W8460" s="14">
        <v>2</v>
      </c>
    </row>
    <row r="8461" spans="1:23" x14ac:dyDescent="0.25">
      <c r="A8461" s="8">
        <v>7084</v>
      </c>
      <c r="B8461" s="9" t="s">
        <v>30281</v>
      </c>
      <c r="C8461" s="9" t="s">
        <v>23182</v>
      </c>
      <c r="D8461" s="10" t="s">
        <v>30282</v>
      </c>
      <c r="E8461" s="11"/>
      <c r="F8461" s="18"/>
      <c r="G8461" s="12">
        <v>0</v>
      </c>
      <c r="H8461" s="9" t="s">
        <v>126</v>
      </c>
      <c r="I8461" s="9" t="s">
        <v>126</v>
      </c>
      <c r="J8461" s="12">
        <v>1</v>
      </c>
      <c r="K8461" s="16">
        <v>43465</v>
      </c>
      <c r="L8461" s="86">
        <f>(Tabla2[[#This Row],[release_year]]-'VARIANZA Y DES. EST'!$L$11)^2</f>
        <v>14.590890603358293</v>
      </c>
      <c r="M8461" s="12">
        <v>2018</v>
      </c>
      <c r="N8461" s="9" t="s">
        <v>76</v>
      </c>
      <c r="O8461" s="9" t="s">
        <v>23191</v>
      </c>
      <c r="P8461" s="12">
        <v>1</v>
      </c>
      <c r="Q8461" s="12" t="s">
        <v>28</v>
      </c>
      <c r="R8461" s="12"/>
      <c r="S8461" s="12">
        <v>1</v>
      </c>
      <c r="T8461" s="9" t="s">
        <v>23290</v>
      </c>
      <c r="U8461" s="9" t="s">
        <v>23290</v>
      </c>
      <c r="V8461" s="9" t="s">
        <v>23290</v>
      </c>
      <c r="W8461" s="14">
        <v>1</v>
      </c>
    </row>
    <row r="8462" spans="1:23" x14ac:dyDescent="0.25">
      <c r="A8462" s="8">
        <v>7086</v>
      </c>
      <c r="B8462" s="9" t="s">
        <v>30283</v>
      </c>
      <c r="C8462" s="9" t="s">
        <v>23182</v>
      </c>
      <c r="D8462" s="9" t="s">
        <v>30284</v>
      </c>
      <c r="E8462" s="18"/>
      <c r="F8462" s="9" t="s">
        <v>30285</v>
      </c>
      <c r="G8462" s="12">
        <v>10</v>
      </c>
      <c r="H8462" s="9" t="s">
        <v>160</v>
      </c>
      <c r="I8462" s="9" t="s">
        <v>160</v>
      </c>
      <c r="J8462" s="12">
        <v>1</v>
      </c>
      <c r="K8462" s="13">
        <v>42935</v>
      </c>
      <c r="L8462" s="86">
        <f>(Tabla2[[#This Row],[release_year]]-'VARIANZA Y DES. EST'!$L$11)^2</f>
        <v>51.555237145879822</v>
      </c>
      <c r="M8462" s="12">
        <v>2007</v>
      </c>
      <c r="N8462" s="9" t="s">
        <v>76</v>
      </c>
      <c r="O8462" s="9" t="s">
        <v>23185</v>
      </c>
      <c r="P8462" s="12">
        <v>2</v>
      </c>
      <c r="Q8462" s="12" t="s">
        <v>28</v>
      </c>
      <c r="R8462" s="12"/>
      <c r="S8462" s="12">
        <v>2</v>
      </c>
      <c r="T8462" s="9" t="s">
        <v>23986</v>
      </c>
      <c r="U8462" s="9" t="s">
        <v>23193</v>
      </c>
      <c r="V8462" s="9" t="s">
        <v>23986</v>
      </c>
      <c r="W8462" s="14">
        <v>2</v>
      </c>
    </row>
    <row r="8463" spans="1:23" x14ac:dyDescent="0.25">
      <c r="A8463" s="8">
        <v>7099</v>
      </c>
      <c r="B8463" s="9" t="s">
        <v>30286</v>
      </c>
      <c r="C8463" s="9" t="s">
        <v>23182</v>
      </c>
      <c r="D8463" s="10" t="s">
        <v>30287</v>
      </c>
      <c r="E8463" s="11"/>
      <c r="F8463" s="9" t="s">
        <v>30288</v>
      </c>
      <c r="G8463" s="12">
        <v>10</v>
      </c>
      <c r="H8463" s="9" t="s">
        <v>160</v>
      </c>
      <c r="I8463" s="9" t="s">
        <v>30289</v>
      </c>
      <c r="J8463" s="12">
        <v>5</v>
      </c>
      <c r="K8463" s="13">
        <v>44044</v>
      </c>
      <c r="L8463" s="86">
        <f>(Tabla2[[#This Row],[release_year]]-'VARIANZA Y DES. EST'!$L$11)^2</f>
        <v>10.1136565849629</v>
      </c>
      <c r="M8463" s="12">
        <v>2011</v>
      </c>
      <c r="N8463" s="9" t="s">
        <v>110</v>
      </c>
      <c r="O8463" s="9" t="s">
        <v>23185</v>
      </c>
      <c r="P8463" s="12">
        <v>2</v>
      </c>
      <c r="Q8463" s="12" t="s">
        <v>28</v>
      </c>
      <c r="R8463" s="12"/>
      <c r="S8463" s="12">
        <v>2</v>
      </c>
      <c r="T8463" s="9" t="s">
        <v>23264</v>
      </c>
      <c r="U8463" s="9" t="s">
        <v>23264</v>
      </c>
      <c r="V8463" s="9" t="s">
        <v>23264</v>
      </c>
      <c r="W8463" s="14">
        <v>1</v>
      </c>
    </row>
    <row r="8464" spans="1:23" x14ac:dyDescent="0.25">
      <c r="A8464" s="8">
        <v>7101</v>
      </c>
      <c r="B8464" s="9" t="s">
        <v>30290</v>
      </c>
      <c r="C8464" s="9" t="s">
        <v>23182</v>
      </c>
      <c r="D8464" s="10" t="s">
        <v>30291</v>
      </c>
      <c r="E8464" s="11"/>
      <c r="F8464" s="9"/>
      <c r="G8464" s="12">
        <v>0</v>
      </c>
      <c r="H8464" s="9" t="s">
        <v>126</v>
      </c>
      <c r="I8464" s="9" t="s">
        <v>126</v>
      </c>
      <c r="J8464" s="12">
        <v>1</v>
      </c>
      <c r="K8464" s="13">
        <v>42795</v>
      </c>
      <c r="L8464" s="86">
        <f>(Tabla2[[#This Row],[release_year]]-'VARIANZA Y DES. EST'!$L$11)^2</f>
        <v>3.2471164275211517E-2</v>
      </c>
      <c r="M8464" s="12">
        <v>2014</v>
      </c>
      <c r="N8464" s="9" t="s">
        <v>82</v>
      </c>
      <c r="O8464" s="9" t="s">
        <v>23191</v>
      </c>
      <c r="P8464" s="12">
        <v>1</v>
      </c>
      <c r="Q8464" s="12" t="s">
        <v>28</v>
      </c>
      <c r="R8464" s="12"/>
      <c r="S8464" s="12">
        <v>1</v>
      </c>
      <c r="T8464" s="9" t="s">
        <v>23837</v>
      </c>
      <c r="U8464" s="9" t="s">
        <v>23197</v>
      </c>
      <c r="V8464" s="9" t="s">
        <v>23837</v>
      </c>
      <c r="W8464" s="14">
        <v>3</v>
      </c>
    </row>
    <row r="8465" spans="1:23" x14ac:dyDescent="0.25">
      <c r="A8465" s="8">
        <v>7102</v>
      </c>
      <c r="B8465" s="9" t="s">
        <v>30292</v>
      </c>
      <c r="C8465" s="9" t="s">
        <v>23182</v>
      </c>
      <c r="D8465" s="10" t="s">
        <v>30293</v>
      </c>
      <c r="E8465" s="11"/>
      <c r="F8465" s="9" t="s">
        <v>30294</v>
      </c>
      <c r="G8465" s="12">
        <v>5</v>
      </c>
      <c r="H8465" s="9" t="s">
        <v>1349</v>
      </c>
      <c r="I8465" s="9" t="s">
        <v>1349</v>
      </c>
      <c r="J8465" s="12">
        <v>1</v>
      </c>
      <c r="K8465" s="13">
        <v>43150</v>
      </c>
      <c r="L8465" s="86">
        <f>(Tabla2[[#This Row],[release_year]]-'VARIANZA Y DES. EST'!$L$11)^2</f>
        <v>0.67207602404598188</v>
      </c>
      <c r="M8465" s="12">
        <v>2015</v>
      </c>
      <c r="N8465" s="9" t="s">
        <v>76</v>
      </c>
      <c r="O8465" s="9" t="s">
        <v>23191</v>
      </c>
      <c r="P8465" s="12">
        <v>1</v>
      </c>
      <c r="Q8465" s="12" t="s">
        <v>28</v>
      </c>
      <c r="R8465" s="12"/>
      <c r="S8465" s="12">
        <v>1</v>
      </c>
      <c r="T8465" s="9" t="s">
        <v>24475</v>
      </c>
      <c r="U8465" s="9" t="s">
        <v>23187</v>
      </c>
      <c r="V8465" s="9" t="s">
        <v>24475</v>
      </c>
      <c r="W8465" s="14">
        <v>3</v>
      </c>
    </row>
    <row r="8466" spans="1:23" x14ac:dyDescent="0.25">
      <c r="A8466" s="8">
        <v>7113</v>
      </c>
      <c r="B8466" s="9" t="s">
        <v>30295</v>
      </c>
      <c r="C8466" s="9" t="s">
        <v>23182</v>
      </c>
      <c r="D8466" s="9" t="s">
        <v>30296</v>
      </c>
      <c r="E8466" s="9" t="s">
        <v>30297</v>
      </c>
      <c r="F8466" s="18" t="s">
        <v>30298</v>
      </c>
      <c r="G8466" s="12">
        <v>5</v>
      </c>
      <c r="H8466" s="9" t="s">
        <v>25</v>
      </c>
      <c r="I8466" s="9" t="s">
        <v>12544</v>
      </c>
      <c r="J8466" s="12">
        <v>2</v>
      </c>
      <c r="K8466" s="13">
        <v>41364</v>
      </c>
      <c r="L8466" s="86">
        <f>(Tabla2[[#This Row],[release_year]]-'VARIANZA Y DES. EST'!$L$11)^2</f>
        <v>3.3116808838167522</v>
      </c>
      <c r="M8466" s="12">
        <v>2016</v>
      </c>
      <c r="N8466" s="9" t="s">
        <v>76</v>
      </c>
      <c r="O8466" s="9" t="s">
        <v>23191</v>
      </c>
      <c r="P8466" s="12">
        <v>1</v>
      </c>
      <c r="Q8466" s="12" t="s">
        <v>28</v>
      </c>
      <c r="R8466" s="12"/>
      <c r="S8466" s="12">
        <v>1</v>
      </c>
      <c r="T8466" s="9" t="s">
        <v>23445</v>
      </c>
      <c r="U8466" s="9" t="s">
        <v>23193</v>
      </c>
      <c r="V8466" s="9" t="s">
        <v>23445</v>
      </c>
      <c r="W8466" s="14">
        <v>3</v>
      </c>
    </row>
    <row r="8467" spans="1:23" x14ac:dyDescent="0.25">
      <c r="A8467" s="8">
        <v>7121</v>
      </c>
      <c r="B8467" s="9" t="s">
        <v>30299</v>
      </c>
      <c r="C8467" s="9" t="s">
        <v>23182</v>
      </c>
      <c r="D8467" s="10" t="s">
        <v>30300</v>
      </c>
      <c r="E8467" s="11"/>
      <c r="F8467" s="9" t="s">
        <v>30301</v>
      </c>
      <c r="G8467" s="12">
        <v>4</v>
      </c>
      <c r="H8467" s="9" t="s">
        <v>34</v>
      </c>
      <c r="I8467" s="9" t="s">
        <v>34</v>
      </c>
      <c r="J8467" s="12">
        <v>1</v>
      </c>
      <c r="K8467" s="13">
        <v>42856</v>
      </c>
      <c r="L8467" s="86">
        <f>(Tabla2[[#This Row],[release_year]]-'VARIANZA Y DES. EST'!$L$11)^2</f>
        <v>38.194842005650592</v>
      </c>
      <c r="M8467" s="12">
        <v>2008</v>
      </c>
      <c r="N8467" s="9" t="s">
        <v>55</v>
      </c>
      <c r="O8467" s="9" t="s">
        <v>23191</v>
      </c>
      <c r="P8467" s="12">
        <v>1</v>
      </c>
      <c r="Q8467" s="12" t="s">
        <v>28</v>
      </c>
      <c r="R8467" s="12"/>
      <c r="S8467" s="12">
        <v>1</v>
      </c>
      <c r="T8467" s="9" t="s">
        <v>24334</v>
      </c>
      <c r="U8467" s="9" t="s">
        <v>23187</v>
      </c>
      <c r="V8467" s="9" t="s">
        <v>24334</v>
      </c>
      <c r="W8467" s="14">
        <v>2</v>
      </c>
    </row>
    <row r="8468" spans="1:23" x14ac:dyDescent="0.25">
      <c r="A8468" s="8">
        <v>7124</v>
      </c>
      <c r="B8468" s="9" t="s">
        <v>30302</v>
      </c>
      <c r="C8468" s="9" t="s">
        <v>23182</v>
      </c>
      <c r="D8468" s="9" t="s">
        <v>30303</v>
      </c>
      <c r="E8468" s="9"/>
      <c r="F8468" s="9" t="s">
        <v>30304</v>
      </c>
      <c r="G8468" s="12">
        <v>1</v>
      </c>
      <c r="H8468" s="9" t="s">
        <v>25</v>
      </c>
      <c r="I8468" s="9" t="s">
        <v>25</v>
      </c>
      <c r="J8468" s="12">
        <v>1</v>
      </c>
      <c r="K8468" s="16">
        <v>44183</v>
      </c>
      <c r="L8468" s="86">
        <f>(Tabla2[[#This Row],[release_year]]-'VARIANZA Y DES. EST'!$L$11)^2</f>
        <v>23.230495463129063</v>
      </c>
      <c r="M8468" s="12">
        <v>2019</v>
      </c>
      <c r="N8468" s="9" t="s">
        <v>55</v>
      </c>
      <c r="O8468" s="9" t="s">
        <v>23185</v>
      </c>
      <c r="P8468" s="12">
        <v>2</v>
      </c>
      <c r="Q8468" s="12" t="s">
        <v>28</v>
      </c>
      <c r="R8468" s="12"/>
      <c r="S8468" s="12">
        <v>2</v>
      </c>
      <c r="T8468" s="9" t="s">
        <v>23290</v>
      </c>
      <c r="U8468" s="9" t="s">
        <v>23290</v>
      </c>
      <c r="V8468" s="9" t="s">
        <v>23290</v>
      </c>
      <c r="W8468" s="14">
        <v>1</v>
      </c>
    </row>
    <row r="8469" spans="1:23" x14ac:dyDescent="0.25">
      <c r="A8469" s="8">
        <v>7126</v>
      </c>
      <c r="B8469" s="9" t="s">
        <v>30305</v>
      </c>
      <c r="C8469" s="9" t="s">
        <v>23182</v>
      </c>
      <c r="D8469" s="9" t="s">
        <v>30306</v>
      </c>
      <c r="E8469" s="9"/>
      <c r="F8469" s="9" t="s">
        <v>30307</v>
      </c>
      <c r="G8469" s="12">
        <v>16</v>
      </c>
      <c r="H8469" s="9" t="s">
        <v>25</v>
      </c>
      <c r="I8469" s="9" t="s">
        <v>25</v>
      </c>
      <c r="J8469" s="12">
        <v>1</v>
      </c>
      <c r="K8469" s="13">
        <v>42963</v>
      </c>
      <c r="L8469" s="86">
        <f>(Tabla2[[#This Row],[release_year]]-'VARIANZA Y DES. EST'!$L$11)^2</f>
        <v>38.194842005650592</v>
      </c>
      <c r="M8469" s="12">
        <v>2008</v>
      </c>
      <c r="N8469" s="9" t="s">
        <v>35</v>
      </c>
      <c r="O8469" s="9" t="s">
        <v>23185</v>
      </c>
      <c r="P8469" s="12">
        <v>2</v>
      </c>
      <c r="Q8469" s="12" t="s">
        <v>28</v>
      </c>
      <c r="R8469" s="12"/>
      <c r="S8469" s="12">
        <v>2</v>
      </c>
      <c r="T8469" s="9" t="s">
        <v>23669</v>
      </c>
      <c r="U8469" s="9" t="s">
        <v>23670</v>
      </c>
      <c r="V8469" s="9" t="s">
        <v>23669</v>
      </c>
      <c r="W8469" s="14">
        <v>3</v>
      </c>
    </row>
    <row r="8470" spans="1:23" x14ac:dyDescent="0.25">
      <c r="A8470" s="8">
        <v>7130</v>
      </c>
      <c r="B8470" s="9" t="s">
        <v>30308</v>
      </c>
      <c r="C8470" s="9" t="s">
        <v>23182</v>
      </c>
      <c r="D8470" s="10" t="s">
        <v>30309</v>
      </c>
      <c r="E8470" s="11"/>
      <c r="F8470" s="9" t="s">
        <v>30310</v>
      </c>
      <c r="G8470" s="12">
        <v>5</v>
      </c>
      <c r="H8470" s="9" t="s">
        <v>518</v>
      </c>
      <c r="I8470" s="9" t="s">
        <v>518</v>
      </c>
      <c r="J8470" s="12">
        <v>1</v>
      </c>
      <c r="K8470" s="13">
        <v>42887</v>
      </c>
      <c r="L8470" s="86">
        <f>(Tabla2[[#This Row],[release_year]]-'VARIANZA Y DES. EST'!$L$11)^2</f>
        <v>26.834446865421359</v>
      </c>
      <c r="M8470" s="12">
        <v>2009</v>
      </c>
      <c r="N8470" s="9" t="s">
        <v>35</v>
      </c>
      <c r="O8470" s="9" t="s">
        <v>23191</v>
      </c>
      <c r="P8470" s="12">
        <v>1</v>
      </c>
      <c r="Q8470" s="12" t="s">
        <v>28</v>
      </c>
      <c r="R8470" s="12"/>
      <c r="S8470" s="12">
        <v>1</v>
      </c>
      <c r="T8470" s="9" t="s">
        <v>23281</v>
      </c>
      <c r="U8470" s="9" t="s">
        <v>23187</v>
      </c>
      <c r="V8470" s="9" t="s">
        <v>23281</v>
      </c>
      <c r="W8470" s="14">
        <v>2</v>
      </c>
    </row>
    <row r="8471" spans="1:23" x14ac:dyDescent="0.25">
      <c r="A8471" s="8">
        <v>7132</v>
      </c>
      <c r="B8471" s="9" t="s">
        <v>30311</v>
      </c>
      <c r="C8471" s="9" t="s">
        <v>23182</v>
      </c>
      <c r="D8471" s="9" t="s">
        <v>30312</v>
      </c>
      <c r="E8471" s="9"/>
      <c r="F8471" s="9"/>
      <c r="G8471" s="12">
        <v>0</v>
      </c>
      <c r="H8471" s="9" t="s">
        <v>3676</v>
      </c>
      <c r="I8471" s="9" t="s">
        <v>3676</v>
      </c>
      <c r="J8471" s="12">
        <v>1</v>
      </c>
      <c r="K8471" s="13">
        <v>43556</v>
      </c>
      <c r="L8471" s="86">
        <f>(Tabla2[[#This Row],[release_year]]-'VARIANZA Y DES. EST'!$L$11)^2</f>
        <v>7.9512857435875226</v>
      </c>
      <c r="M8471" s="12">
        <v>2017</v>
      </c>
      <c r="N8471" s="9" t="s">
        <v>110</v>
      </c>
      <c r="O8471" s="9" t="s">
        <v>23191</v>
      </c>
      <c r="P8471" s="12">
        <v>1</v>
      </c>
      <c r="Q8471" s="12" t="s">
        <v>28</v>
      </c>
      <c r="R8471" s="12"/>
      <c r="S8471" s="12">
        <v>1</v>
      </c>
      <c r="T8471" s="9" t="s">
        <v>23264</v>
      </c>
      <c r="U8471" s="9" t="s">
        <v>23264</v>
      </c>
      <c r="V8471" s="9" t="s">
        <v>23264</v>
      </c>
      <c r="W8471" s="14">
        <v>1</v>
      </c>
    </row>
    <row r="8472" spans="1:23" x14ac:dyDescent="0.25">
      <c r="A8472" s="8">
        <v>7141</v>
      </c>
      <c r="B8472" s="9" t="s">
        <v>30313</v>
      </c>
      <c r="C8472" s="9" t="s">
        <v>23182</v>
      </c>
      <c r="D8472" s="9" t="s">
        <v>30314</v>
      </c>
      <c r="E8472" s="9" t="s">
        <v>30315</v>
      </c>
      <c r="F8472" s="9" t="s">
        <v>30316</v>
      </c>
      <c r="G8472" s="12">
        <v>10</v>
      </c>
      <c r="H8472" s="9" t="s">
        <v>126</v>
      </c>
      <c r="I8472" s="9" t="s">
        <v>126</v>
      </c>
      <c r="J8472" s="12">
        <v>1</v>
      </c>
      <c r="K8472" s="13">
        <v>42607</v>
      </c>
      <c r="L8472" s="86">
        <f>(Tabla2[[#This Row],[release_year]]-'VARIANZA Y DES. EST'!$L$11)^2</f>
        <v>0.67207602404598188</v>
      </c>
      <c r="M8472" s="12">
        <v>2015</v>
      </c>
      <c r="N8472" s="9" t="s">
        <v>35</v>
      </c>
      <c r="O8472" s="9" t="s">
        <v>23191</v>
      </c>
      <c r="P8472" s="12">
        <v>1</v>
      </c>
      <c r="Q8472" s="12" t="s">
        <v>28</v>
      </c>
      <c r="R8472" s="12"/>
      <c r="S8472" s="12">
        <v>1</v>
      </c>
      <c r="T8472" s="9" t="s">
        <v>30317</v>
      </c>
      <c r="U8472" s="9" t="s">
        <v>23213</v>
      </c>
      <c r="V8472" s="9" t="s">
        <v>30317</v>
      </c>
      <c r="W8472" s="14">
        <v>3</v>
      </c>
    </row>
    <row r="8473" spans="1:23" x14ac:dyDescent="0.25">
      <c r="A8473" s="8">
        <v>7143</v>
      </c>
      <c r="B8473" s="9" t="s">
        <v>30318</v>
      </c>
      <c r="C8473" s="9" t="s">
        <v>23182</v>
      </c>
      <c r="D8473" s="9" t="s">
        <v>30319</v>
      </c>
      <c r="E8473" s="9"/>
      <c r="F8473" s="18" t="s">
        <v>30320</v>
      </c>
      <c r="G8473" s="12">
        <v>8</v>
      </c>
      <c r="H8473" s="9" t="s">
        <v>1786</v>
      </c>
      <c r="I8473" s="9" t="s">
        <v>1786</v>
      </c>
      <c r="J8473" s="12">
        <v>1</v>
      </c>
      <c r="K8473" s="13">
        <v>42814</v>
      </c>
      <c r="L8473" s="86">
        <f>(Tabla2[[#This Row],[release_year]]-'VARIANZA Y DES. EST'!$L$11)^2</f>
        <v>0.67207602404598188</v>
      </c>
      <c r="M8473" s="12">
        <v>2015</v>
      </c>
      <c r="N8473" s="9" t="s">
        <v>76</v>
      </c>
      <c r="O8473" s="9" t="s">
        <v>23191</v>
      </c>
      <c r="P8473" s="12">
        <v>1</v>
      </c>
      <c r="Q8473" s="12" t="s">
        <v>28</v>
      </c>
      <c r="R8473" s="12"/>
      <c r="S8473" s="12">
        <v>1</v>
      </c>
      <c r="T8473" s="9" t="s">
        <v>23438</v>
      </c>
      <c r="U8473" s="9" t="s">
        <v>23187</v>
      </c>
      <c r="V8473" s="9" t="s">
        <v>23438</v>
      </c>
      <c r="W8473" s="14">
        <v>3</v>
      </c>
    </row>
    <row r="8474" spans="1:23" x14ac:dyDescent="0.25">
      <c r="A8474" s="8">
        <v>7144</v>
      </c>
      <c r="B8474" s="9" t="s">
        <v>30321</v>
      </c>
      <c r="C8474" s="9" t="s">
        <v>23182</v>
      </c>
      <c r="D8474" s="10" t="s">
        <v>30322</v>
      </c>
      <c r="E8474" s="11"/>
      <c r="F8474" s="9" t="s">
        <v>30323</v>
      </c>
      <c r="G8474" s="12">
        <v>16</v>
      </c>
      <c r="H8474" s="9" t="s">
        <v>468</v>
      </c>
      <c r="I8474" s="9" t="s">
        <v>468</v>
      </c>
      <c r="J8474" s="12">
        <v>1</v>
      </c>
      <c r="K8474" s="13">
        <v>42762</v>
      </c>
      <c r="L8474" s="86">
        <f>(Tabla2[[#This Row],[release_year]]-'VARIANZA Y DES. EST'!$L$11)^2</f>
        <v>3.3116808838167522</v>
      </c>
      <c r="M8474" s="12">
        <v>2016</v>
      </c>
      <c r="N8474" s="9" t="s">
        <v>35</v>
      </c>
      <c r="O8474" s="9" t="s">
        <v>23191</v>
      </c>
      <c r="P8474" s="12">
        <v>1</v>
      </c>
      <c r="Q8474" s="12" t="s">
        <v>28</v>
      </c>
      <c r="R8474" s="12"/>
      <c r="S8474" s="12">
        <v>1</v>
      </c>
      <c r="T8474" s="9" t="s">
        <v>23438</v>
      </c>
      <c r="U8474" s="9" t="s">
        <v>23187</v>
      </c>
      <c r="V8474" s="9" t="s">
        <v>23438</v>
      </c>
      <c r="W8474" s="14">
        <v>3</v>
      </c>
    </row>
    <row r="8475" spans="1:23" x14ac:dyDescent="0.25">
      <c r="A8475" s="8">
        <v>7149</v>
      </c>
      <c r="B8475" s="9" t="s">
        <v>30324</v>
      </c>
      <c r="C8475" s="9" t="s">
        <v>23182</v>
      </c>
      <c r="D8475" s="9" t="s">
        <v>30325</v>
      </c>
      <c r="E8475" s="18"/>
      <c r="F8475" s="9" t="s">
        <v>30326</v>
      </c>
      <c r="G8475" s="12">
        <v>5</v>
      </c>
      <c r="H8475" s="9" t="s">
        <v>25</v>
      </c>
      <c r="I8475" s="9" t="s">
        <v>25</v>
      </c>
      <c r="J8475" s="12">
        <v>1</v>
      </c>
      <c r="K8475" s="13">
        <v>42311</v>
      </c>
      <c r="L8475" s="86">
        <f>(Tabla2[[#This Row],[release_year]]-'VARIANZA Y DES. EST'!$L$11)^2</f>
        <v>3.2471164275211517E-2</v>
      </c>
      <c r="M8475" s="12">
        <v>2014</v>
      </c>
      <c r="N8475" s="9" t="s">
        <v>26</v>
      </c>
      <c r="O8475" s="9" t="s">
        <v>23185</v>
      </c>
      <c r="P8475" s="12">
        <v>2</v>
      </c>
      <c r="Q8475" s="12" t="s">
        <v>28</v>
      </c>
      <c r="R8475" s="12"/>
      <c r="S8475" s="12">
        <v>2</v>
      </c>
      <c r="T8475" s="9" t="s">
        <v>23264</v>
      </c>
      <c r="U8475" s="9" t="s">
        <v>23264</v>
      </c>
      <c r="V8475" s="9" t="s">
        <v>23264</v>
      </c>
      <c r="W8475" s="14">
        <v>1</v>
      </c>
    </row>
    <row r="8476" spans="1:23" x14ac:dyDescent="0.25">
      <c r="A8476" s="8">
        <v>7156</v>
      </c>
      <c r="B8476" s="9" t="s">
        <v>30327</v>
      </c>
      <c r="C8476" s="9" t="s">
        <v>23182</v>
      </c>
      <c r="D8476" s="9" t="s">
        <v>30328</v>
      </c>
      <c r="E8476" s="9"/>
      <c r="F8476" s="9" t="s">
        <v>30329</v>
      </c>
      <c r="G8476" s="12">
        <v>15</v>
      </c>
      <c r="H8476" s="9" t="s">
        <v>34</v>
      </c>
      <c r="I8476" s="9" t="s">
        <v>34</v>
      </c>
      <c r="J8476" s="12">
        <v>1</v>
      </c>
      <c r="K8476" s="13">
        <v>42705</v>
      </c>
      <c r="L8476" s="86">
        <f>(Tabla2[[#This Row],[release_year]]-'VARIANZA Y DES. EST'!$L$11)^2</f>
        <v>4.7532614447336705</v>
      </c>
      <c r="M8476" s="12">
        <v>2012</v>
      </c>
      <c r="N8476" s="9" t="s">
        <v>76</v>
      </c>
      <c r="O8476" s="9" t="s">
        <v>23191</v>
      </c>
      <c r="P8476" s="12">
        <v>1</v>
      </c>
      <c r="Q8476" s="12" t="s">
        <v>28</v>
      </c>
      <c r="R8476" s="12"/>
      <c r="S8476" s="12">
        <v>1</v>
      </c>
      <c r="T8476" s="9" t="s">
        <v>23907</v>
      </c>
      <c r="U8476" s="9" t="s">
        <v>23316</v>
      </c>
      <c r="V8476" s="9" t="s">
        <v>23907</v>
      </c>
      <c r="W8476" s="14">
        <v>3</v>
      </c>
    </row>
    <row r="8477" spans="1:23" x14ac:dyDescent="0.25">
      <c r="A8477" s="8">
        <v>7158</v>
      </c>
      <c r="B8477" s="9" t="s">
        <v>30330</v>
      </c>
      <c r="C8477" s="9" t="s">
        <v>23182</v>
      </c>
      <c r="D8477" s="9" t="s">
        <v>30331</v>
      </c>
      <c r="E8477" s="9"/>
      <c r="F8477" s="9" t="s">
        <v>30332</v>
      </c>
      <c r="G8477" s="12">
        <v>15</v>
      </c>
      <c r="H8477" s="9" t="s">
        <v>7034</v>
      </c>
      <c r="I8477" s="9" t="s">
        <v>7034</v>
      </c>
      <c r="J8477" s="12">
        <v>1</v>
      </c>
      <c r="K8477" s="16">
        <v>42730</v>
      </c>
      <c r="L8477" s="86">
        <f>(Tabla2[[#This Row],[release_year]]-'VARIANZA Y DES. EST'!$L$11)^2</f>
        <v>1.3928663045044412</v>
      </c>
      <c r="M8477" s="12">
        <v>2013</v>
      </c>
      <c r="N8477" s="9" t="s">
        <v>35</v>
      </c>
      <c r="O8477" s="9" t="s">
        <v>23191</v>
      </c>
      <c r="P8477" s="12">
        <v>1</v>
      </c>
      <c r="Q8477" s="12" t="s">
        <v>28</v>
      </c>
      <c r="R8477" s="12"/>
      <c r="S8477" s="12">
        <v>1</v>
      </c>
      <c r="T8477" s="9" t="s">
        <v>23192</v>
      </c>
      <c r="U8477" s="9" t="s">
        <v>23193</v>
      </c>
      <c r="V8477" s="9" t="s">
        <v>23192</v>
      </c>
      <c r="W8477" s="14">
        <v>3</v>
      </c>
    </row>
    <row r="8478" spans="1:23" x14ac:dyDescent="0.25">
      <c r="A8478" s="8">
        <v>7176</v>
      </c>
      <c r="B8478" s="9" t="s">
        <v>30333</v>
      </c>
      <c r="C8478" s="9" t="s">
        <v>23182</v>
      </c>
      <c r="D8478" s="9" t="s">
        <v>30334</v>
      </c>
      <c r="E8478" s="18" t="s">
        <v>30335</v>
      </c>
      <c r="F8478" s="9" t="s">
        <v>30336</v>
      </c>
      <c r="G8478" s="12">
        <v>17</v>
      </c>
      <c r="H8478" s="9" t="s">
        <v>25</v>
      </c>
      <c r="I8478" s="9" t="s">
        <v>25</v>
      </c>
      <c r="J8478" s="12">
        <v>1</v>
      </c>
      <c r="K8478" s="13">
        <v>42788</v>
      </c>
      <c r="L8478" s="86">
        <f>(Tabla2[[#This Row],[release_year]]-'VARIANZA Y DES. EST'!$L$11)^2</f>
        <v>584.6819545297767</v>
      </c>
      <c r="M8478" s="12">
        <v>1990</v>
      </c>
      <c r="N8478" s="9" t="s">
        <v>35</v>
      </c>
      <c r="O8478" s="9" t="s">
        <v>23191</v>
      </c>
      <c r="P8478" s="12">
        <v>1</v>
      </c>
      <c r="Q8478" s="12" t="s">
        <v>28</v>
      </c>
      <c r="R8478" s="12"/>
      <c r="S8478" s="12">
        <v>1</v>
      </c>
      <c r="T8478" s="9" t="s">
        <v>23197</v>
      </c>
      <c r="U8478" s="9" t="s">
        <v>23197</v>
      </c>
      <c r="V8478" s="9" t="s">
        <v>23197</v>
      </c>
      <c r="W8478" s="14">
        <v>1</v>
      </c>
    </row>
    <row r="8479" spans="1:23" x14ac:dyDescent="0.25">
      <c r="A8479" s="8">
        <v>7177</v>
      </c>
      <c r="B8479" s="9" t="s">
        <v>30337</v>
      </c>
      <c r="C8479" s="9" t="s">
        <v>23182</v>
      </c>
      <c r="D8479" s="9" t="s">
        <v>30338</v>
      </c>
      <c r="E8479" s="18" t="s">
        <v>30335</v>
      </c>
      <c r="F8479" s="18"/>
      <c r="G8479" s="12">
        <v>0</v>
      </c>
      <c r="H8479" s="9" t="s">
        <v>25</v>
      </c>
      <c r="I8479" s="9" t="s">
        <v>25</v>
      </c>
      <c r="J8479" s="12">
        <v>1</v>
      </c>
      <c r="K8479" s="13">
        <v>42788</v>
      </c>
      <c r="L8479" s="86">
        <f>(Tabla2[[#This Row],[release_year]]-'VARIANZA Y DES. EST'!$L$11)^2</f>
        <v>3.2471164275211517E-2</v>
      </c>
      <c r="M8479" s="12">
        <v>2014</v>
      </c>
      <c r="N8479" s="9" t="s">
        <v>82</v>
      </c>
      <c r="O8479" s="9" t="s">
        <v>23191</v>
      </c>
      <c r="P8479" s="12">
        <v>1</v>
      </c>
      <c r="Q8479" s="12" t="s">
        <v>28</v>
      </c>
      <c r="R8479" s="12"/>
      <c r="S8479" s="12">
        <v>1</v>
      </c>
      <c r="T8479" s="9" t="s">
        <v>23197</v>
      </c>
      <c r="U8479" s="9" t="s">
        <v>23197</v>
      </c>
      <c r="V8479" s="9" t="s">
        <v>23197</v>
      </c>
      <c r="W8479" s="14">
        <v>1</v>
      </c>
    </row>
    <row r="8480" spans="1:23" x14ac:dyDescent="0.25">
      <c r="A8480" s="8">
        <v>7178</v>
      </c>
      <c r="B8480" s="9" t="s">
        <v>30339</v>
      </c>
      <c r="C8480" s="9" t="s">
        <v>23182</v>
      </c>
      <c r="D8480" s="10" t="s">
        <v>30340</v>
      </c>
      <c r="E8480" s="11"/>
      <c r="F8480" s="9" t="s">
        <v>18044</v>
      </c>
      <c r="G8480" s="12">
        <v>1</v>
      </c>
      <c r="H8480" s="9" t="s">
        <v>25</v>
      </c>
      <c r="I8480" s="9" t="s">
        <v>25</v>
      </c>
      <c r="J8480" s="12">
        <v>1</v>
      </c>
      <c r="K8480" s="13">
        <v>42808</v>
      </c>
      <c r="L8480" s="86">
        <f>(Tabla2[[#This Row],[release_year]]-'VARIANZA Y DES. EST'!$L$11)^2</f>
        <v>330.51958368840133</v>
      </c>
      <c r="M8480" s="12">
        <v>1996</v>
      </c>
      <c r="N8480" s="9" t="s">
        <v>82</v>
      </c>
      <c r="O8480" s="9" t="s">
        <v>23191</v>
      </c>
      <c r="P8480" s="12">
        <v>1</v>
      </c>
      <c r="Q8480" s="12" t="s">
        <v>28</v>
      </c>
      <c r="R8480" s="12"/>
      <c r="S8480" s="12">
        <v>1</v>
      </c>
      <c r="T8480" s="9" t="s">
        <v>23197</v>
      </c>
      <c r="U8480" s="9" t="s">
        <v>23197</v>
      </c>
      <c r="V8480" s="9" t="s">
        <v>23197</v>
      </c>
      <c r="W8480" s="14">
        <v>1</v>
      </c>
    </row>
    <row r="8481" spans="1:23" x14ac:dyDescent="0.25">
      <c r="A8481" s="8">
        <v>7183</v>
      </c>
      <c r="B8481" s="9" t="s">
        <v>30341</v>
      </c>
      <c r="C8481" s="9" t="s">
        <v>23182</v>
      </c>
      <c r="D8481" s="9" t="s">
        <v>30342</v>
      </c>
      <c r="E8481" s="9"/>
      <c r="F8481" s="9" t="s">
        <v>30343</v>
      </c>
      <c r="G8481" s="12">
        <v>8</v>
      </c>
      <c r="H8481" s="9" t="s">
        <v>131</v>
      </c>
      <c r="I8481" s="9" t="s">
        <v>131</v>
      </c>
      <c r="J8481" s="12">
        <v>1</v>
      </c>
      <c r="K8481" s="13">
        <v>43678</v>
      </c>
      <c r="L8481" s="86">
        <f>(Tabla2[[#This Row],[release_year]]-'VARIANZA Y DES. EST'!$L$11)^2</f>
        <v>7.9512857435875226</v>
      </c>
      <c r="M8481" s="12">
        <v>2017</v>
      </c>
      <c r="N8481" s="9" t="s">
        <v>35</v>
      </c>
      <c r="O8481" s="9" t="s">
        <v>23191</v>
      </c>
      <c r="P8481" s="12">
        <v>1</v>
      </c>
      <c r="Q8481" s="12" t="s">
        <v>28</v>
      </c>
      <c r="R8481" s="12"/>
      <c r="S8481" s="12">
        <v>1</v>
      </c>
      <c r="T8481" s="9" t="s">
        <v>23705</v>
      </c>
      <c r="U8481" s="9" t="s">
        <v>23193</v>
      </c>
      <c r="V8481" s="9" t="s">
        <v>23705</v>
      </c>
      <c r="W8481" s="14">
        <v>3</v>
      </c>
    </row>
    <row r="8482" spans="1:23" x14ac:dyDescent="0.25">
      <c r="A8482" s="8">
        <v>7185</v>
      </c>
      <c r="B8482" s="9" t="s">
        <v>30344</v>
      </c>
      <c r="C8482" s="9" t="s">
        <v>23182</v>
      </c>
      <c r="D8482" s="10" t="s">
        <v>30345</v>
      </c>
      <c r="E8482" s="11"/>
      <c r="F8482" s="9" t="s">
        <v>30346</v>
      </c>
      <c r="G8482" s="12">
        <v>1</v>
      </c>
      <c r="H8482" s="9" t="s">
        <v>518</v>
      </c>
      <c r="I8482" s="9" t="s">
        <v>518</v>
      </c>
      <c r="J8482" s="12">
        <v>1</v>
      </c>
      <c r="K8482" s="13">
        <v>43221</v>
      </c>
      <c r="L8482" s="86">
        <f>(Tabla2[[#This Row],[release_year]]-'VARIANZA Y DES. EST'!$L$11)^2</f>
        <v>14.590890603358293</v>
      </c>
      <c r="M8482" s="12">
        <v>2018</v>
      </c>
      <c r="N8482" s="9" t="s">
        <v>35</v>
      </c>
      <c r="O8482" s="9" t="s">
        <v>23191</v>
      </c>
      <c r="P8482" s="12">
        <v>1</v>
      </c>
      <c r="Q8482" s="12" t="s">
        <v>28</v>
      </c>
      <c r="R8482" s="12"/>
      <c r="S8482" s="12">
        <v>1</v>
      </c>
      <c r="T8482" s="9" t="s">
        <v>23655</v>
      </c>
      <c r="U8482" s="9" t="s">
        <v>23193</v>
      </c>
      <c r="V8482" s="9" t="s">
        <v>23655</v>
      </c>
      <c r="W8482" s="14">
        <v>3</v>
      </c>
    </row>
    <row r="8483" spans="1:23" x14ac:dyDescent="0.25">
      <c r="A8483" s="8">
        <v>7186</v>
      </c>
      <c r="B8483" s="9" t="s">
        <v>30347</v>
      </c>
      <c r="C8483" s="9" t="s">
        <v>23182</v>
      </c>
      <c r="D8483" s="10" t="s">
        <v>30348</v>
      </c>
      <c r="E8483" s="11"/>
      <c r="F8483" s="18" t="s">
        <v>30349</v>
      </c>
      <c r="G8483" s="12">
        <v>6</v>
      </c>
      <c r="H8483" s="9" t="s">
        <v>518</v>
      </c>
      <c r="I8483" s="9" t="s">
        <v>518</v>
      </c>
      <c r="J8483" s="12">
        <v>1</v>
      </c>
      <c r="K8483" s="13">
        <v>42826</v>
      </c>
      <c r="L8483" s="86">
        <f>(Tabla2[[#This Row],[release_year]]-'VARIANZA Y DES. EST'!$L$11)^2</f>
        <v>1.3928663045044412</v>
      </c>
      <c r="M8483" s="12">
        <v>2013</v>
      </c>
      <c r="N8483" s="9" t="s">
        <v>35</v>
      </c>
      <c r="O8483" s="9" t="s">
        <v>23191</v>
      </c>
      <c r="P8483" s="12">
        <v>1</v>
      </c>
      <c r="Q8483" s="12" t="s">
        <v>28</v>
      </c>
      <c r="R8483" s="12"/>
      <c r="S8483" s="12">
        <v>1</v>
      </c>
      <c r="T8483" s="9" t="s">
        <v>23281</v>
      </c>
      <c r="U8483" s="9" t="s">
        <v>23187</v>
      </c>
      <c r="V8483" s="9" t="s">
        <v>23281</v>
      </c>
      <c r="W8483" s="14">
        <v>2</v>
      </c>
    </row>
    <row r="8484" spans="1:23" x14ac:dyDescent="0.25">
      <c r="A8484" s="8">
        <v>7188</v>
      </c>
      <c r="B8484" s="9" t="s">
        <v>30350</v>
      </c>
      <c r="C8484" s="9" t="s">
        <v>23182</v>
      </c>
      <c r="D8484" s="10" t="s">
        <v>30351</v>
      </c>
      <c r="E8484" s="11"/>
      <c r="F8484" s="9" t="s">
        <v>30352</v>
      </c>
      <c r="G8484" s="12">
        <v>6</v>
      </c>
      <c r="H8484" s="9" t="s">
        <v>518</v>
      </c>
      <c r="I8484" s="9" t="s">
        <v>518</v>
      </c>
      <c r="J8484" s="12">
        <v>1</v>
      </c>
      <c r="K8484" s="13">
        <v>43174</v>
      </c>
      <c r="L8484" s="86">
        <f>(Tabla2[[#This Row],[release_year]]-'VARIANZA Y DES. EST'!$L$11)^2</f>
        <v>10.1136565849629</v>
      </c>
      <c r="M8484" s="12">
        <v>2011</v>
      </c>
      <c r="N8484" s="9" t="s">
        <v>35</v>
      </c>
      <c r="O8484" s="9" t="s">
        <v>23191</v>
      </c>
      <c r="P8484" s="12">
        <v>1</v>
      </c>
      <c r="Q8484" s="12" t="s">
        <v>28</v>
      </c>
      <c r="R8484" s="12"/>
      <c r="S8484" s="12">
        <v>1</v>
      </c>
      <c r="T8484" s="9" t="s">
        <v>23445</v>
      </c>
      <c r="U8484" s="9" t="s">
        <v>23193</v>
      </c>
      <c r="V8484" s="9" t="s">
        <v>23445</v>
      </c>
      <c r="W8484" s="14">
        <v>3</v>
      </c>
    </row>
    <row r="8485" spans="1:23" x14ac:dyDescent="0.25">
      <c r="A8485" s="8">
        <v>7197</v>
      </c>
      <c r="B8485" s="9" t="s">
        <v>30353</v>
      </c>
      <c r="C8485" s="9" t="s">
        <v>23182</v>
      </c>
      <c r="D8485" s="9" t="s">
        <v>30354</v>
      </c>
      <c r="E8485" s="9"/>
      <c r="F8485" s="9" t="s">
        <v>30355</v>
      </c>
      <c r="G8485" s="12">
        <v>1</v>
      </c>
      <c r="H8485" s="12"/>
      <c r="I8485" s="9"/>
      <c r="J8485" s="12">
        <v>0</v>
      </c>
      <c r="K8485" s="9"/>
      <c r="L8485" s="87">
        <f>(Tabla2[[#This Row],[release_year]]-'VARIANZA Y DES. EST'!$L$11)^2</f>
        <v>17.47405172519213</v>
      </c>
      <c r="M8485" s="12">
        <v>2010</v>
      </c>
      <c r="N8485" s="9" t="s">
        <v>26</v>
      </c>
      <c r="O8485" s="9" t="s">
        <v>23185</v>
      </c>
      <c r="P8485" s="12">
        <v>2</v>
      </c>
      <c r="Q8485" s="12" t="s">
        <v>28</v>
      </c>
      <c r="R8485" s="12"/>
      <c r="S8485" s="12">
        <v>2</v>
      </c>
      <c r="T8485" s="9" t="s">
        <v>23264</v>
      </c>
      <c r="U8485" s="9" t="s">
        <v>23264</v>
      </c>
      <c r="V8485" s="9" t="s">
        <v>23264</v>
      </c>
      <c r="W8485" s="14">
        <v>1</v>
      </c>
    </row>
    <row r="8486" spans="1:23" x14ac:dyDescent="0.25">
      <c r="A8486" s="8">
        <v>7210</v>
      </c>
      <c r="B8486" s="9" t="s">
        <v>30356</v>
      </c>
      <c r="C8486" s="9" t="s">
        <v>23182</v>
      </c>
      <c r="D8486" s="9" t="s">
        <v>30357</v>
      </c>
      <c r="E8486" s="10" t="s">
        <v>30358</v>
      </c>
      <c r="F8486" s="15"/>
      <c r="G8486" s="12">
        <v>0</v>
      </c>
      <c r="H8486" s="12"/>
      <c r="I8486" s="9"/>
      <c r="J8486" s="12">
        <v>0</v>
      </c>
      <c r="K8486" s="13">
        <v>43374</v>
      </c>
      <c r="L8486" s="86">
        <f>(Tabla2[[#This Row],[release_year]]-'VARIANZA Y DES. EST'!$L$11)^2</f>
        <v>14.590890603358293</v>
      </c>
      <c r="M8486" s="12">
        <v>2018</v>
      </c>
      <c r="N8486" s="9" t="s">
        <v>82</v>
      </c>
      <c r="O8486" s="9" t="s">
        <v>23191</v>
      </c>
      <c r="P8486" s="12">
        <v>1</v>
      </c>
      <c r="Q8486" s="12" t="s">
        <v>28</v>
      </c>
      <c r="R8486" s="12"/>
      <c r="S8486" s="12">
        <v>1</v>
      </c>
      <c r="T8486" s="9" t="s">
        <v>29514</v>
      </c>
      <c r="U8486" s="9" t="s">
        <v>23213</v>
      </c>
      <c r="V8486" s="9" t="s">
        <v>29514</v>
      </c>
      <c r="W8486" s="14">
        <v>3</v>
      </c>
    </row>
    <row r="8487" spans="1:23" x14ac:dyDescent="0.25">
      <c r="A8487" s="8">
        <v>7215</v>
      </c>
      <c r="B8487" s="9" t="s">
        <v>30359</v>
      </c>
      <c r="C8487" s="9" t="s">
        <v>23182</v>
      </c>
      <c r="D8487" s="10" t="s">
        <v>30360</v>
      </c>
      <c r="E8487" s="11"/>
      <c r="F8487" s="9" t="s">
        <v>30361</v>
      </c>
      <c r="G8487" s="12">
        <v>4</v>
      </c>
      <c r="H8487" s="12"/>
      <c r="I8487" s="9"/>
      <c r="J8487" s="12">
        <v>0</v>
      </c>
      <c r="K8487" s="13">
        <v>43611</v>
      </c>
      <c r="L8487" s="86">
        <f>(Tabla2[[#This Row],[release_year]]-'VARIANZA Y DES. EST'!$L$11)^2</f>
        <v>3.3116808838167522</v>
      </c>
      <c r="M8487" s="12">
        <v>2016</v>
      </c>
      <c r="N8487" s="9" t="s">
        <v>35</v>
      </c>
      <c r="O8487" s="9" t="s">
        <v>23191</v>
      </c>
      <c r="P8487" s="12">
        <v>1</v>
      </c>
      <c r="Q8487" s="12" t="s">
        <v>28</v>
      </c>
      <c r="R8487" s="12"/>
      <c r="S8487" s="12">
        <v>1</v>
      </c>
      <c r="T8487" s="9" t="s">
        <v>23558</v>
      </c>
      <c r="U8487" s="9" t="s">
        <v>23187</v>
      </c>
      <c r="V8487" s="9" t="s">
        <v>23558</v>
      </c>
      <c r="W8487" s="14">
        <v>3</v>
      </c>
    </row>
    <row r="8488" spans="1:23" x14ac:dyDescent="0.25">
      <c r="A8488" s="8">
        <v>7216</v>
      </c>
      <c r="B8488" s="9" t="s">
        <v>30362</v>
      </c>
      <c r="C8488" s="9" t="s">
        <v>23182</v>
      </c>
      <c r="D8488" s="10" t="s">
        <v>30363</v>
      </c>
      <c r="E8488" s="11"/>
      <c r="F8488" s="18" t="s">
        <v>30364</v>
      </c>
      <c r="G8488" s="12">
        <v>1</v>
      </c>
      <c r="H8488" s="9" t="s">
        <v>126</v>
      </c>
      <c r="I8488" s="9" t="s">
        <v>126</v>
      </c>
      <c r="J8488" s="12">
        <v>1</v>
      </c>
      <c r="K8488" s="13">
        <v>43740</v>
      </c>
      <c r="L8488" s="86">
        <f>(Tabla2[[#This Row],[release_year]]-'VARIANZA Y DES. EST'!$L$11)^2</f>
        <v>7.9512857435875226</v>
      </c>
      <c r="M8488" s="12">
        <v>2017</v>
      </c>
      <c r="N8488" s="9" t="s">
        <v>35</v>
      </c>
      <c r="O8488" s="9" t="s">
        <v>23191</v>
      </c>
      <c r="P8488" s="12">
        <v>1</v>
      </c>
      <c r="Q8488" s="12" t="s">
        <v>28</v>
      </c>
      <c r="R8488" s="12"/>
      <c r="S8488" s="12">
        <v>1</v>
      </c>
      <c r="T8488" s="9" t="s">
        <v>23627</v>
      </c>
      <c r="U8488" s="9" t="s">
        <v>23213</v>
      </c>
      <c r="V8488" s="9" t="s">
        <v>23627</v>
      </c>
      <c r="W8488" s="14">
        <v>3</v>
      </c>
    </row>
    <row r="8489" spans="1:23" x14ac:dyDescent="0.25">
      <c r="A8489" s="8">
        <v>7218</v>
      </c>
      <c r="B8489" s="9" t="s">
        <v>30365</v>
      </c>
      <c r="C8489" s="9" t="s">
        <v>23182</v>
      </c>
      <c r="D8489" s="10" t="s">
        <v>30366</v>
      </c>
      <c r="E8489" s="11"/>
      <c r="F8489" s="9" t="s">
        <v>30367</v>
      </c>
      <c r="G8489" s="12">
        <v>16</v>
      </c>
      <c r="H8489" s="9" t="s">
        <v>34</v>
      </c>
      <c r="I8489" s="9" t="s">
        <v>34</v>
      </c>
      <c r="J8489" s="12">
        <v>1</v>
      </c>
      <c r="K8489" s="13">
        <v>43800</v>
      </c>
      <c r="L8489" s="86">
        <f>(Tabla2[[#This Row],[release_year]]-'VARIANZA Y DES. EST'!$L$11)^2</f>
        <v>0.67207602404598188</v>
      </c>
      <c r="M8489" s="12">
        <v>2015</v>
      </c>
      <c r="N8489" s="9" t="s">
        <v>76</v>
      </c>
      <c r="O8489" s="9" t="s">
        <v>23185</v>
      </c>
      <c r="P8489" s="12">
        <v>2</v>
      </c>
      <c r="Q8489" s="12" t="s">
        <v>28</v>
      </c>
      <c r="R8489" s="12"/>
      <c r="S8489" s="12">
        <v>2</v>
      </c>
      <c r="T8489" s="9" t="s">
        <v>23315</v>
      </c>
      <c r="U8489" s="9" t="s">
        <v>23316</v>
      </c>
      <c r="V8489" s="9" t="s">
        <v>23315</v>
      </c>
      <c r="W8489" s="14">
        <v>2</v>
      </c>
    </row>
    <row r="8490" spans="1:23" x14ac:dyDescent="0.25">
      <c r="A8490" s="8">
        <v>7223</v>
      </c>
      <c r="B8490" s="9" t="s">
        <v>30368</v>
      </c>
      <c r="C8490" s="9" t="s">
        <v>23182</v>
      </c>
      <c r="D8490" s="9" t="s">
        <v>30369</v>
      </c>
      <c r="E8490" s="9"/>
      <c r="F8490" s="18"/>
      <c r="G8490" s="12">
        <v>0</v>
      </c>
      <c r="H8490" s="12"/>
      <c r="I8490" s="9"/>
      <c r="J8490" s="12">
        <v>0</v>
      </c>
      <c r="K8490" s="13">
        <v>43147</v>
      </c>
      <c r="L8490" s="86">
        <f>(Tabla2[[#This Row],[release_year]]-'VARIANZA Y DES. EST'!$L$11)^2</f>
        <v>3.2471164275211517E-2</v>
      </c>
      <c r="M8490" s="12">
        <v>2014</v>
      </c>
      <c r="N8490" s="9" t="s">
        <v>82</v>
      </c>
      <c r="O8490" s="9" t="s">
        <v>23191</v>
      </c>
      <c r="P8490" s="12">
        <v>1</v>
      </c>
      <c r="Q8490" s="12" t="s">
        <v>28</v>
      </c>
      <c r="R8490" s="12"/>
      <c r="S8490" s="12">
        <v>1</v>
      </c>
      <c r="T8490" s="9" t="s">
        <v>23296</v>
      </c>
      <c r="U8490" s="9" t="s">
        <v>23197</v>
      </c>
      <c r="V8490" s="9" t="s">
        <v>23296</v>
      </c>
      <c r="W8490" s="14">
        <v>2</v>
      </c>
    </row>
    <row r="8491" spans="1:23" x14ac:dyDescent="0.25">
      <c r="A8491" s="8">
        <v>7236</v>
      </c>
      <c r="B8491" s="9" t="s">
        <v>30370</v>
      </c>
      <c r="C8491" s="9" t="s">
        <v>23182</v>
      </c>
      <c r="D8491" s="10" t="s">
        <v>30371</v>
      </c>
      <c r="E8491" s="11"/>
      <c r="F8491" s="9" t="s">
        <v>30372</v>
      </c>
      <c r="G8491" s="12">
        <v>9</v>
      </c>
      <c r="H8491" s="12"/>
      <c r="I8491" s="9"/>
      <c r="J8491" s="12">
        <v>0</v>
      </c>
      <c r="K8491" s="13">
        <v>43654</v>
      </c>
      <c r="L8491" s="86">
        <f>(Tabla2[[#This Row],[release_year]]-'VARIANZA Y DES. EST'!$L$11)^2</f>
        <v>23.230495463129063</v>
      </c>
      <c r="M8491" s="12">
        <v>2019</v>
      </c>
      <c r="N8491" s="9" t="s">
        <v>110</v>
      </c>
      <c r="O8491" s="9" t="s">
        <v>23191</v>
      </c>
      <c r="P8491" s="12">
        <v>1</v>
      </c>
      <c r="Q8491" s="12" t="s">
        <v>28</v>
      </c>
      <c r="R8491" s="12"/>
      <c r="S8491" s="12">
        <v>1</v>
      </c>
      <c r="T8491" s="9" t="s">
        <v>23264</v>
      </c>
      <c r="U8491" s="9" t="s">
        <v>23264</v>
      </c>
      <c r="V8491" s="9" t="s">
        <v>23264</v>
      </c>
      <c r="W8491" s="14">
        <v>1</v>
      </c>
    </row>
    <row r="8492" spans="1:23" x14ac:dyDescent="0.25">
      <c r="A8492" s="8">
        <v>7246</v>
      </c>
      <c r="B8492" s="9" t="s">
        <v>30373</v>
      </c>
      <c r="C8492" s="9" t="s">
        <v>23182</v>
      </c>
      <c r="D8492" s="10" t="s">
        <v>30374</v>
      </c>
      <c r="E8492" s="11"/>
      <c r="F8492" s="9" t="s">
        <v>30375</v>
      </c>
      <c r="G8492" s="12">
        <v>5</v>
      </c>
      <c r="H8492" s="9" t="s">
        <v>7034</v>
      </c>
      <c r="I8492" s="9" t="s">
        <v>7034</v>
      </c>
      <c r="J8492" s="12">
        <v>1</v>
      </c>
      <c r="K8492" s="16">
        <v>42730</v>
      </c>
      <c r="L8492" s="86">
        <f>(Tabla2[[#This Row],[release_year]]-'VARIANZA Y DES. EST'!$L$11)^2</f>
        <v>3.2471164275211517E-2</v>
      </c>
      <c r="M8492" s="12">
        <v>2014</v>
      </c>
      <c r="N8492" s="9" t="s">
        <v>35</v>
      </c>
      <c r="O8492" s="9" t="s">
        <v>23191</v>
      </c>
      <c r="P8492" s="12">
        <v>1</v>
      </c>
      <c r="Q8492" s="12" t="s">
        <v>28</v>
      </c>
      <c r="R8492" s="12"/>
      <c r="S8492" s="12">
        <v>1</v>
      </c>
      <c r="T8492" s="9" t="s">
        <v>23558</v>
      </c>
      <c r="U8492" s="9" t="s">
        <v>23187</v>
      </c>
      <c r="V8492" s="9" t="s">
        <v>23558</v>
      </c>
      <c r="W8492" s="14">
        <v>3</v>
      </c>
    </row>
    <row r="8493" spans="1:23" x14ac:dyDescent="0.25">
      <c r="A8493" s="8">
        <v>7255</v>
      </c>
      <c r="B8493" s="9" t="s">
        <v>30376</v>
      </c>
      <c r="C8493" s="9" t="s">
        <v>23182</v>
      </c>
      <c r="D8493" s="10" t="s">
        <v>30377</v>
      </c>
      <c r="E8493" s="11"/>
      <c r="F8493" s="9" t="s">
        <v>30378</v>
      </c>
      <c r="G8493" s="12">
        <v>8</v>
      </c>
      <c r="H8493" s="9" t="s">
        <v>25</v>
      </c>
      <c r="I8493" s="9" t="s">
        <v>25</v>
      </c>
      <c r="J8493" s="12">
        <v>1</v>
      </c>
      <c r="K8493" s="9"/>
      <c r="L8493" s="87">
        <f>(Tabla2[[#This Row],[release_year]]-'VARIANZA Y DES. EST'!$L$11)^2</f>
        <v>4.7532614447336705</v>
      </c>
      <c r="M8493" s="12">
        <v>2012</v>
      </c>
      <c r="N8493" s="9" t="s">
        <v>35</v>
      </c>
      <c r="O8493" s="9" t="s">
        <v>23255</v>
      </c>
      <c r="P8493" s="12">
        <v>3</v>
      </c>
      <c r="Q8493" s="12" t="s">
        <v>28</v>
      </c>
      <c r="R8493" s="12"/>
      <c r="S8493" s="12">
        <v>3</v>
      </c>
      <c r="T8493" s="9" t="s">
        <v>23492</v>
      </c>
      <c r="U8493" s="9" t="s">
        <v>23187</v>
      </c>
      <c r="V8493" s="9" t="s">
        <v>23492</v>
      </c>
      <c r="W8493" s="14">
        <v>3</v>
      </c>
    </row>
    <row r="8494" spans="1:23" x14ac:dyDescent="0.25">
      <c r="A8494" s="8">
        <v>7256</v>
      </c>
      <c r="B8494" s="9" t="s">
        <v>30379</v>
      </c>
      <c r="C8494" s="9" t="s">
        <v>23182</v>
      </c>
      <c r="D8494" s="9" t="s">
        <v>30380</v>
      </c>
      <c r="E8494" s="18"/>
      <c r="F8494" s="9" t="s">
        <v>30381</v>
      </c>
      <c r="G8494" s="12">
        <v>9</v>
      </c>
      <c r="H8494" s="12"/>
      <c r="I8494" s="9"/>
      <c r="J8494" s="12">
        <v>0</v>
      </c>
      <c r="K8494" s="16">
        <v>43024</v>
      </c>
      <c r="L8494" s="86">
        <f>(Tabla2[[#This Row],[release_year]]-'VARIANZA Y DES. EST'!$L$11)^2</f>
        <v>3.3116808838167522</v>
      </c>
      <c r="M8494" s="12">
        <v>2016</v>
      </c>
      <c r="N8494" s="9" t="s">
        <v>35</v>
      </c>
      <c r="O8494" s="9" t="s">
        <v>23191</v>
      </c>
      <c r="P8494" s="12">
        <v>1</v>
      </c>
      <c r="Q8494" s="12" t="s">
        <v>28</v>
      </c>
      <c r="R8494" s="12"/>
      <c r="S8494" s="12">
        <v>1</v>
      </c>
      <c r="T8494" s="9" t="s">
        <v>23281</v>
      </c>
      <c r="U8494" s="9" t="s">
        <v>23187</v>
      </c>
      <c r="V8494" s="9" t="s">
        <v>23281</v>
      </c>
      <c r="W8494" s="14">
        <v>2</v>
      </c>
    </row>
    <row r="8495" spans="1:23" x14ac:dyDescent="0.25">
      <c r="A8495" s="8">
        <v>7257</v>
      </c>
      <c r="B8495" s="9" t="s">
        <v>30382</v>
      </c>
      <c r="C8495" s="9" t="s">
        <v>23182</v>
      </c>
      <c r="D8495" s="9" t="s">
        <v>30383</v>
      </c>
      <c r="E8495" s="9"/>
      <c r="F8495" s="9" t="s">
        <v>30384</v>
      </c>
      <c r="G8495" s="12">
        <v>13</v>
      </c>
      <c r="H8495" s="9" t="s">
        <v>468</v>
      </c>
      <c r="I8495" s="9" t="s">
        <v>468</v>
      </c>
      <c r="J8495" s="12">
        <v>1</v>
      </c>
      <c r="K8495" s="13">
        <v>43192</v>
      </c>
      <c r="L8495" s="86">
        <f>(Tabla2[[#This Row],[release_year]]-'VARIANZA Y DES. EST'!$L$11)^2</f>
        <v>7.9512857435875226</v>
      </c>
      <c r="M8495" s="12">
        <v>2017</v>
      </c>
      <c r="N8495" s="9" t="s">
        <v>76</v>
      </c>
      <c r="O8495" s="9" t="s">
        <v>23191</v>
      </c>
      <c r="P8495" s="12">
        <v>1</v>
      </c>
      <c r="Q8495" s="12" t="s">
        <v>28</v>
      </c>
      <c r="R8495" s="12"/>
      <c r="S8495" s="12">
        <v>1</v>
      </c>
      <c r="T8495" s="9" t="s">
        <v>23370</v>
      </c>
      <c r="U8495" s="9" t="s">
        <v>23193</v>
      </c>
      <c r="V8495" s="9" t="s">
        <v>23370</v>
      </c>
      <c r="W8495" s="14">
        <v>3</v>
      </c>
    </row>
    <row r="8496" spans="1:23" x14ac:dyDescent="0.25">
      <c r="A8496" s="8">
        <v>7258</v>
      </c>
      <c r="B8496" s="9" t="s">
        <v>30385</v>
      </c>
      <c r="C8496" s="9" t="s">
        <v>23182</v>
      </c>
      <c r="D8496" s="10" t="s">
        <v>30386</v>
      </c>
      <c r="E8496" s="11"/>
      <c r="F8496" s="9" t="s">
        <v>30387</v>
      </c>
      <c r="G8496" s="12">
        <v>10</v>
      </c>
      <c r="H8496" s="9" t="s">
        <v>468</v>
      </c>
      <c r="I8496" s="9" t="s">
        <v>468</v>
      </c>
      <c r="J8496" s="12">
        <v>1</v>
      </c>
      <c r="K8496" s="13">
        <v>43480</v>
      </c>
      <c r="L8496" s="86">
        <f>(Tabla2[[#This Row],[release_year]]-'VARIANZA Y DES. EST'!$L$11)^2</f>
        <v>17.47405172519213</v>
      </c>
      <c r="M8496" s="12">
        <v>2010</v>
      </c>
      <c r="N8496" s="9" t="s">
        <v>82</v>
      </c>
      <c r="O8496" s="9" t="s">
        <v>23191</v>
      </c>
      <c r="P8496" s="12">
        <v>1</v>
      </c>
      <c r="Q8496" s="12" t="s">
        <v>28</v>
      </c>
      <c r="R8496" s="12"/>
      <c r="S8496" s="12">
        <v>1</v>
      </c>
      <c r="T8496" s="9" t="s">
        <v>23701</v>
      </c>
      <c r="U8496" s="9" t="s">
        <v>23670</v>
      </c>
      <c r="V8496" s="9" t="s">
        <v>23701</v>
      </c>
      <c r="W8496" s="14">
        <v>3</v>
      </c>
    </row>
    <row r="8497" spans="1:23" x14ac:dyDescent="0.25">
      <c r="A8497" s="8">
        <v>7259</v>
      </c>
      <c r="B8497" s="9" t="s">
        <v>30388</v>
      </c>
      <c r="C8497" s="9" t="s">
        <v>23182</v>
      </c>
      <c r="D8497" s="9" t="s">
        <v>30389</v>
      </c>
      <c r="E8497" s="9" t="s">
        <v>30390</v>
      </c>
      <c r="F8497" s="9" t="s">
        <v>30391</v>
      </c>
      <c r="G8497" s="12">
        <v>10</v>
      </c>
      <c r="H8497" s="9" t="s">
        <v>1692</v>
      </c>
      <c r="I8497" s="9" t="s">
        <v>30392</v>
      </c>
      <c r="J8497" s="12">
        <v>3</v>
      </c>
      <c r="K8497" s="13">
        <v>43480</v>
      </c>
      <c r="L8497" s="86">
        <f>(Tabla2[[#This Row],[release_year]]-'VARIANZA Y DES. EST'!$L$11)^2</f>
        <v>3.3116808838167522</v>
      </c>
      <c r="M8497" s="12">
        <v>2016</v>
      </c>
      <c r="N8497" s="9" t="s">
        <v>35</v>
      </c>
      <c r="O8497" s="9" t="s">
        <v>23191</v>
      </c>
      <c r="P8497" s="12">
        <v>1</v>
      </c>
      <c r="Q8497" s="12" t="s">
        <v>28</v>
      </c>
      <c r="R8497" s="12"/>
      <c r="S8497" s="12">
        <v>1</v>
      </c>
      <c r="T8497" s="9" t="s">
        <v>23370</v>
      </c>
      <c r="U8497" s="9" t="s">
        <v>23193</v>
      </c>
      <c r="V8497" s="9" t="s">
        <v>23370</v>
      </c>
      <c r="W8497" s="14">
        <v>3</v>
      </c>
    </row>
    <row r="8498" spans="1:23" x14ac:dyDescent="0.25">
      <c r="A8498" s="8">
        <v>7265</v>
      </c>
      <c r="B8498" s="9" t="s">
        <v>30393</v>
      </c>
      <c r="C8498" s="9" t="s">
        <v>23182</v>
      </c>
      <c r="D8498" s="10" t="s">
        <v>30394</v>
      </c>
      <c r="E8498" s="11"/>
      <c r="F8498" s="9" t="s">
        <v>30395</v>
      </c>
      <c r="G8498" s="12">
        <v>10</v>
      </c>
      <c r="H8498" s="9" t="s">
        <v>1692</v>
      </c>
      <c r="I8498" s="9" t="s">
        <v>1692</v>
      </c>
      <c r="J8498" s="12">
        <v>1</v>
      </c>
      <c r="K8498" s="13">
        <v>43191</v>
      </c>
      <c r="L8498" s="86">
        <f>(Tabla2[[#This Row],[release_year]]-'VARIANZA Y DES. EST'!$L$11)^2</f>
        <v>0.67207602404598188</v>
      </c>
      <c r="M8498" s="12">
        <v>2015</v>
      </c>
      <c r="N8498" s="9" t="s">
        <v>35</v>
      </c>
      <c r="O8498" s="9" t="s">
        <v>23191</v>
      </c>
      <c r="P8498" s="12">
        <v>1</v>
      </c>
      <c r="Q8498" s="12" t="s">
        <v>28</v>
      </c>
      <c r="R8498" s="12"/>
      <c r="S8498" s="12">
        <v>1</v>
      </c>
      <c r="T8498" s="9" t="s">
        <v>23438</v>
      </c>
      <c r="U8498" s="9" t="s">
        <v>23187</v>
      </c>
      <c r="V8498" s="9" t="s">
        <v>23438</v>
      </c>
      <c r="W8498" s="14">
        <v>3</v>
      </c>
    </row>
    <row r="8499" spans="1:23" x14ac:dyDescent="0.25">
      <c r="A8499" s="8">
        <v>7267</v>
      </c>
      <c r="B8499" s="9" t="s">
        <v>30396</v>
      </c>
      <c r="C8499" s="9" t="s">
        <v>23182</v>
      </c>
      <c r="D8499" s="9" t="s">
        <v>30397</v>
      </c>
      <c r="E8499" s="18"/>
      <c r="F8499" s="9" t="s">
        <v>30398</v>
      </c>
      <c r="G8499" s="12">
        <v>14</v>
      </c>
      <c r="H8499" s="9" t="s">
        <v>126</v>
      </c>
      <c r="I8499" s="9" t="s">
        <v>126</v>
      </c>
      <c r="J8499" s="12">
        <v>1</v>
      </c>
      <c r="K8499" s="13">
        <v>42948</v>
      </c>
      <c r="L8499" s="86">
        <f>(Tabla2[[#This Row],[release_year]]-'VARIANZA Y DES. EST'!$L$11)^2</f>
        <v>10.1136565849629</v>
      </c>
      <c r="M8499" s="12">
        <v>2011</v>
      </c>
      <c r="N8499" s="9" t="s">
        <v>35</v>
      </c>
      <c r="O8499" s="9" t="s">
        <v>23255</v>
      </c>
      <c r="P8499" s="12">
        <v>3</v>
      </c>
      <c r="Q8499" s="12" t="s">
        <v>28</v>
      </c>
      <c r="R8499" s="12"/>
      <c r="S8499" s="12">
        <v>3</v>
      </c>
      <c r="T8499" s="9" t="s">
        <v>23844</v>
      </c>
      <c r="U8499" s="9" t="s">
        <v>23213</v>
      </c>
      <c r="V8499" s="9" t="s">
        <v>23844</v>
      </c>
      <c r="W8499" s="14">
        <v>3</v>
      </c>
    </row>
    <row r="8500" spans="1:23" x14ac:dyDescent="0.25">
      <c r="A8500" s="8">
        <v>7269</v>
      </c>
      <c r="B8500" s="9" t="s">
        <v>30399</v>
      </c>
      <c r="C8500" s="9" t="s">
        <v>23182</v>
      </c>
      <c r="D8500" s="9" t="s">
        <v>30400</v>
      </c>
      <c r="E8500" s="9"/>
      <c r="F8500" s="18" t="s">
        <v>30401</v>
      </c>
      <c r="G8500" s="12">
        <v>10</v>
      </c>
      <c r="H8500" s="9" t="s">
        <v>1349</v>
      </c>
      <c r="I8500" s="9" t="s">
        <v>1349</v>
      </c>
      <c r="J8500" s="12">
        <v>1</v>
      </c>
      <c r="K8500" s="13">
        <v>42877</v>
      </c>
      <c r="L8500" s="86">
        <f>(Tabla2[[#This Row],[release_year]]-'VARIANZA Y DES. EST'!$L$11)^2</f>
        <v>0.67207602404598188</v>
      </c>
      <c r="M8500" s="12">
        <v>2015</v>
      </c>
      <c r="N8500" s="9" t="s">
        <v>35</v>
      </c>
      <c r="O8500" s="9" t="s">
        <v>23191</v>
      </c>
      <c r="P8500" s="12">
        <v>1</v>
      </c>
      <c r="Q8500" s="12" t="s">
        <v>28</v>
      </c>
      <c r="R8500" s="12"/>
      <c r="S8500" s="12">
        <v>1</v>
      </c>
      <c r="T8500" s="9" t="s">
        <v>24391</v>
      </c>
      <c r="U8500" s="9" t="s">
        <v>23193</v>
      </c>
      <c r="V8500" s="9" t="s">
        <v>24391</v>
      </c>
      <c r="W8500" s="14">
        <v>3</v>
      </c>
    </row>
    <row r="8501" spans="1:23" x14ac:dyDescent="0.25">
      <c r="A8501" s="8">
        <v>7280</v>
      </c>
      <c r="B8501" s="9" t="s">
        <v>30402</v>
      </c>
      <c r="C8501" s="9" t="s">
        <v>23182</v>
      </c>
      <c r="D8501" s="10" t="s">
        <v>30403</v>
      </c>
      <c r="E8501" s="11"/>
      <c r="F8501" s="9" t="s">
        <v>30404</v>
      </c>
      <c r="G8501" s="12">
        <v>1</v>
      </c>
      <c r="H8501" s="9" t="s">
        <v>126</v>
      </c>
      <c r="I8501" s="9" t="s">
        <v>126</v>
      </c>
      <c r="J8501" s="12">
        <v>1</v>
      </c>
      <c r="K8501" s="13">
        <v>43966</v>
      </c>
      <c r="L8501" s="86">
        <f>(Tabla2[[#This Row],[release_year]]-'VARIANZA Y DES. EST'!$L$11)^2</f>
        <v>14.590890603358293</v>
      </c>
      <c r="M8501" s="12">
        <v>2018</v>
      </c>
      <c r="N8501" s="9" t="s">
        <v>26</v>
      </c>
      <c r="O8501" s="9" t="s">
        <v>23191</v>
      </c>
      <c r="P8501" s="12">
        <v>1</v>
      </c>
      <c r="Q8501" s="12" t="s">
        <v>28</v>
      </c>
      <c r="R8501" s="12"/>
      <c r="S8501" s="12">
        <v>1</v>
      </c>
      <c r="T8501" s="9" t="s">
        <v>23346</v>
      </c>
      <c r="U8501" s="9" t="s">
        <v>23213</v>
      </c>
      <c r="V8501" s="9" t="s">
        <v>23346</v>
      </c>
      <c r="W8501" s="14">
        <v>2</v>
      </c>
    </row>
    <row r="8502" spans="1:23" x14ac:dyDescent="0.25">
      <c r="A8502" s="8">
        <v>7286</v>
      </c>
      <c r="B8502" s="9" t="s">
        <v>30405</v>
      </c>
      <c r="C8502" s="9" t="s">
        <v>23182</v>
      </c>
      <c r="D8502" s="10" t="s">
        <v>30406</v>
      </c>
      <c r="E8502" s="11"/>
      <c r="F8502" s="18" t="s">
        <v>30407</v>
      </c>
      <c r="G8502" s="12">
        <v>2</v>
      </c>
      <c r="H8502" s="9" t="s">
        <v>25</v>
      </c>
      <c r="I8502" s="9" t="s">
        <v>25</v>
      </c>
      <c r="J8502" s="12">
        <v>1</v>
      </c>
      <c r="K8502" s="13">
        <v>43483</v>
      </c>
      <c r="L8502" s="86">
        <f>(Tabla2[[#This Row],[release_year]]-'VARIANZA Y DES. EST'!$L$11)^2</f>
        <v>7.9512857435875226</v>
      </c>
      <c r="M8502" s="12">
        <v>2017</v>
      </c>
      <c r="N8502" s="9" t="s">
        <v>82</v>
      </c>
      <c r="O8502" s="9" t="s">
        <v>23191</v>
      </c>
      <c r="P8502" s="12">
        <v>1</v>
      </c>
      <c r="Q8502" s="12" t="s">
        <v>28</v>
      </c>
      <c r="R8502" s="12"/>
      <c r="S8502" s="12">
        <v>1</v>
      </c>
      <c r="T8502" s="9" t="s">
        <v>23197</v>
      </c>
      <c r="U8502" s="9" t="s">
        <v>23197</v>
      </c>
      <c r="V8502" s="9" t="s">
        <v>23197</v>
      </c>
      <c r="W8502" s="14">
        <v>1</v>
      </c>
    </row>
    <row r="8503" spans="1:23" x14ac:dyDescent="0.25">
      <c r="A8503" s="8">
        <v>7288</v>
      </c>
      <c r="B8503" s="9" t="s">
        <v>30408</v>
      </c>
      <c r="C8503" s="9" t="s">
        <v>23182</v>
      </c>
      <c r="D8503" s="10" t="s">
        <v>30409</v>
      </c>
      <c r="E8503" s="11"/>
      <c r="F8503" s="9" t="s">
        <v>30410</v>
      </c>
      <c r="G8503" s="12">
        <v>6</v>
      </c>
      <c r="H8503" s="12"/>
      <c r="I8503" s="9"/>
      <c r="J8503" s="12">
        <v>0</v>
      </c>
      <c r="K8503" s="13">
        <v>43497</v>
      </c>
      <c r="L8503" s="86">
        <f>(Tabla2[[#This Row],[release_year]]-'VARIANZA Y DES. EST'!$L$11)^2</f>
        <v>7.9512857435875226</v>
      </c>
      <c r="M8503" s="12">
        <v>2017</v>
      </c>
      <c r="N8503" s="9" t="s">
        <v>55</v>
      </c>
      <c r="O8503" s="9" t="s">
        <v>23255</v>
      </c>
      <c r="P8503" s="12">
        <v>3</v>
      </c>
      <c r="Q8503" s="12" t="s">
        <v>28</v>
      </c>
      <c r="R8503" s="12"/>
      <c r="S8503" s="12">
        <v>3</v>
      </c>
      <c r="T8503" s="9" t="s">
        <v>23264</v>
      </c>
      <c r="U8503" s="9" t="s">
        <v>23264</v>
      </c>
      <c r="V8503" s="9" t="s">
        <v>23264</v>
      </c>
      <c r="W8503" s="14">
        <v>1</v>
      </c>
    </row>
    <row r="8504" spans="1:23" x14ac:dyDescent="0.25">
      <c r="A8504" s="8">
        <v>7289</v>
      </c>
      <c r="B8504" s="9" t="s">
        <v>30411</v>
      </c>
      <c r="C8504" s="9" t="s">
        <v>23182</v>
      </c>
      <c r="D8504" s="9" t="s">
        <v>30412</v>
      </c>
      <c r="E8504" s="18" t="s">
        <v>30413</v>
      </c>
      <c r="F8504" s="18" t="s">
        <v>30414</v>
      </c>
      <c r="G8504" s="12">
        <v>7</v>
      </c>
      <c r="H8504" s="9" t="s">
        <v>851</v>
      </c>
      <c r="I8504" s="9" t="s">
        <v>851</v>
      </c>
      <c r="J8504" s="12">
        <v>1</v>
      </c>
      <c r="K8504" s="13">
        <v>43497</v>
      </c>
      <c r="L8504" s="86">
        <f>(Tabla2[[#This Row],[release_year]]-'VARIANZA Y DES. EST'!$L$11)^2</f>
        <v>14.590890603358293</v>
      </c>
      <c r="M8504" s="12">
        <v>2018</v>
      </c>
      <c r="N8504" s="9" t="s">
        <v>26</v>
      </c>
      <c r="O8504" s="9" t="s">
        <v>23191</v>
      </c>
      <c r="P8504" s="12">
        <v>1</v>
      </c>
      <c r="Q8504" s="12" t="s">
        <v>28</v>
      </c>
      <c r="R8504" s="12"/>
      <c r="S8504" s="12">
        <v>1</v>
      </c>
      <c r="T8504" s="9" t="s">
        <v>23264</v>
      </c>
      <c r="U8504" s="9" t="s">
        <v>23264</v>
      </c>
      <c r="V8504" s="9" t="s">
        <v>23264</v>
      </c>
      <c r="W8504" s="14">
        <v>1</v>
      </c>
    </row>
    <row r="8505" spans="1:23" x14ac:dyDescent="0.25">
      <c r="A8505" s="8">
        <v>7292</v>
      </c>
      <c r="B8505" s="9" t="s">
        <v>30415</v>
      </c>
      <c r="C8505" s="9" t="s">
        <v>23182</v>
      </c>
      <c r="D8505" s="9" t="s">
        <v>30416</v>
      </c>
      <c r="E8505" s="9"/>
      <c r="F8505" s="18" t="s">
        <v>30417</v>
      </c>
      <c r="G8505" s="12">
        <v>6</v>
      </c>
      <c r="H8505" s="12"/>
      <c r="I8505" s="9"/>
      <c r="J8505" s="12">
        <v>0</v>
      </c>
      <c r="K8505" s="13">
        <v>43332</v>
      </c>
      <c r="L8505" s="86">
        <f>(Tabla2[[#This Row],[release_year]]-'VARIANZA Y DES. EST'!$L$11)^2</f>
        <v>7.9512857435875226</v>
      </c>
      <c r="M8505" s="12">
        <v>2017</v>
      </c>
      <c r="N8505" s="9" t="s">
        <v>26</v>
      </c>
      <c r="O8505" s="9" t="s">
        <v>23191</v>
      </c>
      <c r="P8505" s="12">
        <v>1</v>
      </c>
      <c r="Q8505" s="12" t="s">
        <v>28</v>
      </c>
      <c r="R8505" s="12"/>
      <c r="S8505" s="12">
        <v>1</v>
      </c>
      <c r="T8505" s="9" t="s">
        <v>23264</v>
      </c>
      <c r="U8505" s="9" t="s">
        <v>23264</v>
      </c>
      <c r="V8505" s="9" t="s">
        <v>23264</v>
      </c>
      <c r="W8505" s="14">
        <v>1</v>
      </c>
    </row>
    <row r="8506" spans="1:23" x14ac:dyDescent="0.25">
      <c r="A8506" s="8">
        <v>7296</v>
      </c>
      <c r="B8506" s="9" t="s">
        <v>30418</v>
      </c>
      <c r="C8506" s="9" t="s">
        <v>23182</v>
      </c>
      <c r="D8506" s="9" t="s">
        <v>30419</v>
      </c>
      <c r="E8506" s="9" t="s">
        <v>30420</v>
      </c>
      <c r="F8506" s="18" t="s">
        <v>30421</v>
      </c>
      <c r="G8506" s="12">
        <v>9</v>
      </c>
      <c r="H8506" s="9" t="s">
        <v>7034</v>
      </c>
      <c r="I8506" s="9" t="s">
        <v>7034</v>
      </c>
      <c r="J8506" s="12">
        <v>1</v>
      </c>
      <c r="K8506" s="13">
        <v>42840</v>
      </c>
      <c r="L8506" s="86">
        <f>(Tabla2[[#This Row],[release_year]]-'VARIANZA Y DES. EST'!$L$11)^2</f>
        <v>3.2471164275211517E-2</v>
      </c>
      <c r="M8506" s="12">
        <v>2014</v>
      </c>
      <c r="N8506" s="9" t="s">
        <v>76</v>
      </c>
      <c r="O8506" s="9" t="s">
        <v>23255</v>
      </c>
      <c r="P8506" s="12">
        <v>3</v>
      </c>
      <c r="Q8506" s="12" t="s">
        <v>28</v>
      </c>
      <c r="R8506" s="12"/>
      <c r="S8506" s="12">
        <v>3</v>
      </c>
      <c r="T8506" s="9" t="s">
        <v>23201</v>
      </c>
      <c r="U8506" s="9" t="s">
        <v>23187</v>
      </c>
      <c r="V8506" s="9" t="s">
        <v>23201</v>
      </c>
      <c r="W8506" s="14">
        <v>3</v>
      </c>
    </row>
    <row r="8507" spans="1:23" x14ac:dyDescent="0.25">
      <c r="A8507" s="8">
        <v>7298</v>
      </c>
      <c r="B8507" s="9" t="s">
        <v>30422</v>
      </c>
      <c r="C8507" s="9" t="s">
        <v>23182</v>
      </c>
      <c r="D8507" s="10" t="s">
        <v>30423</v>
      </c>
      <c r="E8507" s="11"/>
      <c r="F8507" s="9"/>
      <c r="G8507" s="12">
        <v>0</v>
      </c>
      <c r="H8507" s="9" t="s">
        <v>160</v>
      </c>
      <c r="I8507" s="9" t="s">
        <v>160</v>
      </c>
      <c r="J8507" s="12">
        <v>1</v>
      </c>
      <c r="K8507" s="13">
        <v>43740</v>
      </c>
      <c r="L8507" s="86">
        <f>(Tabla2[[#This Row],[release_year]]-'VARIANZA Y DES. EST'!$L$11)^2</f>
        <v>3.2471164275211517E-2</v>
      </c>
      <c r="M8507" s="12">
        <v>2014</v>
      </c>
      <c r="N8507" s="9" t="s">
        <v>82</v>
      </c>
      <c r="O8507" s="9" t="s">
        <v>23191</v>
      </c>
      <c r="P8507" s="12">
        <v>1</v>
      </c>
      <c r="Q8507" s="12" t="s">
        <v>28</v>
      </c>
      <c r="R8507" s="12"/>
      <c r="S8507" s="12">
        <v>1</v>
      </c>
      <c r="T8507" s="9" t="s">
        <v>23290</v>
      </c>
      <c r="U8507" s="9" t="s">
        <v>23290</v>
      </c>
      <c r="V8507" s="9" t="s">
        <v>23290</v>
      </c>
      <c r="W8507" s="14">
        <v>1</v>
      </c>
    </row>
    <row r="8508" spans="1:23" x14ac:dyDescent="0.25">
      <c r="A8508" s="8">
        <v>7301</v>
      </c>
      <c r="B8508" s="9" t="s">
        <v>30424</v>
      </c>
      <c r="C8508" s="9" t="s">
        <v>23182</v>
      </c>
      <c r="D8508" s="10" t="s">
        <v>30425</v>
      </c>
      <c r="E8508" s="11"/>
      <c r="F8508" s="9" t="s">
        <v>1017</v>
      </c>
      <c r="G8508" s="12">
        <v>1</v>
      </c>
      <c r="H8508" s="9" t="s">
        <v>25</v>
      </c>
      <c r="I8508" s="9" t="s">
        <v>25</v>
      </c>
      <c r="J8508" s="12">
        <v>1</v>
      </c>
      <c r="K8508" s="13">
        <v>42116</v>
      </c>
      <c r="L8508" s="86">
        <f>(Tabla2[[#This Row],[release_year]]-'VARIANZA Y DES. EST'!$L$11)^2</f>
        <v>26.834446865421359</v>
      </c>
      <c r="M8508" s="12">
        <v>2009</v>
      </c>
      <c r="N8508" s="9" t="s">
        <v>55</v>
      </c>
      <c r="O8508" s="9" t="s">
        <v>23191</v>
      </c>
      <c r="P8508" s="12">
        <v>1</v>
      </c>
      <c r="Q8508" s="12" t="s">
        <v>28</v>
      </c>
      <c r="R8508" s="12"/>
      <c r="S8508" s="12">
        <v>1</v>
      </c>
      <c r="T8508" s="9" t="s">
        <v>29514</v>
      </c>
      <c r="U8508" s="9" t="s">
        <v>23213</v>
      </c>
      <c r="V8508" s="9" t="s">
        <v>29514</v>
      </c>
      <c r="W8508" s="14">
        <v>3</v>
      </c>
    </row>
    <row r="8509" spans="1:23" x14ac:dyDescent="0.25">
      <c r="A8509" s="8">
        <v>7302</v>
      </c>
      <c r="B8509" s="9" t="s">
        <v>30426</v>
      </c>
      <c r="C8509" s="9" t="s">
        <v>23182</v>
      </c>
      <c r="D8509" s="9" t="s">
        <v>30427</v>
      </c>
      <c r="E8509" s="9"/>
      <c r="F8509" s="9" t="s">
        <v>1017</v>
      </c>
      <c r="G8509" s="12">
        <v>1</v>
      </c>
      <c r="H8509" s="9" t="s">
        <v>126</v>
      </c>
      <c r="I8509" s="9" t="s">
        <v>126</v>
      </c>
      <c r="J8509" s="12">
        <v>1</v>
      </c>
      <c r="K8509" s="13">
        <v>42541</v>
      </c>
      <c r="L8509" s="86">
        <f>(Tabla2[[#This Row],[release_year]]-'VARIANZA Y DES. EST'!$L$11)^2</f>
        <v>3.2471164275211517E-2</v>
      </c>
      <c r="M8509" s="12">
        <v>2014</v>
      </c>
      <c r="N8509" s="9" t="s">
        <v>35</v>
      </c>
      <c r="O8509" s="9" t="s">
        <v>23191</v>
      </c>
      <c r="P8509" s="12">
        <v>1</v>
      </c>
      <c r="Q8509" s="12" t="s">
        <v>28</v>
      </c>
      <c r="R8509" s="12"/>
      <c r="S8509" s="12">
        <v>1</v>
      </c>
      <c r="T8509" s="9" t="s">
        <v>29514</v>
      </c>
      <c r="U8509" s="9" t="s">
        <v>23213</v>
      </c>
      <c r="V8509" s="9" t="s">
        <v>29514</v>
      </c>
      <c r="W8509" s="14">
        <v>3</v>
      </c>
    </row>
    <row r="8510" spans="1:23" x14ac:dyDescent="0.25">
      <c r="A8510" s="8">
        <v>7308</v>
      </c>
      <c r="B8510" s="9" t="s">
        <v>30428</v>
      </c>
      <c r="C8510" s="9" t="s">
        <v>23182</v>
      </c>
      <c r="D8510" s="10" t="s">
        <v>30429</v>
      </c>
      <c r="E8510" s="11"/>
      <c r="F8510" s="18" t="s">
        <v>30430</v>
      </c>
      <c r="G8510" s="12">
        <v>5</v>
      </c>
      <c r="H8510" s="9" t="s">
        <v>126</v>
      </c>
      <c r="I8510" s="9" t="s">
        <v>126</v>
      </c>
      <c r="J8510" s="12">
        <v>1</v>
      </c>
      <c r="K8510" s="13">
        <v>43739</v>
      </c>
      <c r="L8510" s="86">
        <f>(Tabla2[[#This Row],[release_year]]-'VARIANZA Y DES. EST'!$L$11)^2</f>
        <v>4.7532614447336705</v>
      </c>
      <c r="M8510" s="12">
        <v>2012</v>
      </c>
      <c r="N8510" s="9" t="s">
        <v>76</v>
      </c>
      <c r="O8510" s="9" t="s">
        <v>23185</v>
      </c>
      <c r="P8510" s="12">
        <v>2</v>
      </c>
      <c r="Q8510" s="12" t="s">
        <v>28</v>
      </c>
      <c r="R8510" s="12"/>
      <c r="S8510" s="12">
        <v>2</v>
      </c>
      <c r="T8510" s="9" t="s">
        <v>27989</v>
      </c>
      <c r="U8510" s="9" t="s">
        <v>23213</v>
      </c>
      <c r="V8510" s="9" t="s">
        <v>27989</v>
      </c>
      <c r="W8510" s="14">
        <v>2</v>
      </c>
    </row>
    <row r="8511" spans="1:23" x14ac:dyDescent="0.25">
      <c r="A8511" s="8">
        <v>7313</v>
      </c>
      <c r="B8511" s="9" t="s">
        <v>30431</v>
      </c>
      <c r="C8511" s="9" t="s">
        <v>23182</v>
      </c>
      <c r="D8511" s="9" t="s">
        <v>30432</v>
      </c>
      <c r="E8511" s="9"/>
      <c r="F8511" s="18" t="s">
        <v>30433</v>
      </c>
      <c r="G8511" s="12">
        <v>7</v>
      </c>
      <c r="H8511" s="9" t="s">
        <v>279</v>
      </c>
      <c r="I8511" s="9" t="s">
        <v>279</v>
      </c>
      <c r="J8511" s="12">
        <v>1</v>
      </c>
      <c r="K8511" s="13">
        <v>43132</v>
      </c>
      <c r="L8511" s="86">
        <f>(Tabla2[[#This Row],[release_year]]-'VARIANZA Y DES. EST'!$L$11)^2</f>
        <v>0.67207602404598188</v>
      </c>
      <c r="M8511" s="12">
        <v>2015</v>
      </c>
      <c r="N8511" s="9"/>
      <c r="O8511" s="9" t="s">
        <v>23191</v>
      </c>
      <c r="P8511" s="12">
        <v>1</v>
      </c>
      <c r="Q8511" s="12" t="s">
        <v>28</v>
      </c>
      <c r="R8511" s="12"/>
      <c r="S8511" s="12">
        <v>1</v>
      </c>
      <c r="T8511" s="9" t="s">
        <v>23268</v>
      </c>
      <c r="U8511" s="9" t="s">
        <v>23264</v>
      </c>
      <c r="V8511" s="9" t="s">
        <v>23268</v>
      </c>
      <c r="W8511" s="14">
        <v>2</v>
      </c>
    </row>
    <row r="8512" spans="1:23" x14ac:dyDescent="0.25">
      <c r="A8512" s="8">
        <v>7322</v>
      </c>
      <c r="B8512" s="9" t="s">
        <v>30434</v>
      </c>
      <c r="C8512" s="9" t="s">
        <v>23182</v>
      </c>
      <c r="D8512" s="10" t="s">
        <v>30435</v>
      </c>
      <c r="E8512" s="11"/>
      <c r="F8512" s="18" t="s">
        <v>30436</v>
      </c>
      <c r="G8512" s="12">
        <v>5</v>
      </c>
      <c r="H8512" s="9" t="s">
        <v>25</v>
      </c>
      <c r="I8512" s="9" t="s">
        <v>25</v>
      </c>
      <c r="J8512" s="12">
        <v>1</v>
      </c>
      <c r="K8512" s="13">
        <v>42848</v>
      </c>
      <c r="L8512" s="86">
        <f>(Tabla2[[#This Row],[release_year]]-'VARIANZA Y DES. EST'!$L$11)^2</f>
        <v>7.9512857435875226</v>
      </c>
      <c r="M8512" s="12">
        <v>2017</v>
      </c>
      <c r="N8512" s="9" t="s">
        <v>55</v>
      </c>
      <c r="O8512" s="9" t="s">
        <v>23227</v>
      </c>
      <c r="P8512" s="12">
        <v>4</v>
      </c>
      <c r="Q8512" s="12" t="s">
        <v>28</v>
      </c>
      <c r="R8512" s="12"/>
      <c r="S8512" s="12">
        <v>4</v>
      </c>
      <c r="T8512" s="9" t="s">
        <v>23268</v>
      </c>
      <c r="U8512" s="9" t="s">
        <v>23264</v>
      </c>
      <c r="V8512" s="9" t="s">
        <v>23268</v>
      </c>
      <c r="W8512" s="14">
        <v>2</v>
      </c>
    </row>
    <row r="8513" spans="1:23" x14ac:dyDescent="0.25">
      <c r="A8513" s="8">
        <v>7325</v>
      </c>
      <c r="B8513" s="9" t="s">
        <v>30437</v>
      </c>
      <c r="C8513" s="9" t="s">
        <v>23182</v>
      </c>
      <c r="D8513" s="10" t="s">
        <v>30438</v>
      </c>
      <c r="E8513" s="19"/>
      <c r="F8513" s="11"/>
      <c r="G8513" s="12">
        <v>0</v>
      </c>
      <c r="H8513" s="9" t="s">
        <v>390</v>
      </c>
      <c r="I8513" s="9" t="s">
        <v>390</v>
      </c>
      <c r="J8513" s="12">
        <v>1</v>
      </c>
      <c r="K8513" s="13">
        <v>43497</v>
      </c>
      <c r="L8513" s="86">
        <f>(Tabla2[[#This Row],[release_year]]-'VARIANZA Y DES. EST'!$L$11)^2</f>
        <v>7.9512857435875226</v>
      </c>
      <c r="M8513" s="12">
        <v>2017</v>
      </c>
      <c r="N8513" s="9" t="s">
        <v>35</v>
      </c>
      <c r="O8513" s="9" t="s">
        <v>23191</v>
      </c>
      <c r="P8513" s="12">
        <v>1</v>
      </c>
      <c r="Q8513" s="12" t="s">
        <v>28</v>
      </c>
      <c r="R8513" s="12"/>
      <c r="S8513" s="12">
        <v>1</v>
      </c>
      <c r="T8513" s="9" t="s">
        <v>23216</v>
      </c>
      <c r="U8513" s="9" t="s">
        <v>23193</v>
      </c>
      <c r="V8513" s="9" t="s">
        <v>23216</v>
      </c>
      <c r="W8513" s="14">
        <v>3</v>
      </c>
    </row>
    <row r="8514" spans="1:23" x14ac:dyDescent="0.25">
      <c r="A8514" s="8">
        <v>7326</v>
      </c>
      <c r="B8514" s="9" t="s">
        <v>30439</v>
      </c>
      <c r="C8514" s="9" t="s">
        <v>23182</v>
      </c>
      <c r="D8514" s="10" t="s">
        <v>30440</v>
      </c>
      <c r="E8514" s="11"/>
      <c r="F8514" s="9" t="s">
        <v>30441</v>
      </c>
      <c r="G8514" s="12">
        <v>18</v>
      </c>
      <c r="H8514" s="9" t="s">
        <v>468</v>
      </c>
      <c r="I8514" s="9" t="s">
        <v>468</v>
      </c>
      <c r="J8514" s="12">
        <v>1</v>
      </c>
      <c r="K8514" s="16">
        <v>43100</v>
      </c>
      <c r="L8514" s="86">
        <f>(Tabla2[[#This Row],[release_year]]-'VARIANZA Y DES. EST'!$L$11)^2</f>
        <v>1.3928663045044412</v>
      </c>
      <c r="M8514" s="12">
        <v>2013</v>
      </c>
      <c r="N8514" s="9" t="s">
        <v>35</v>
      </c>
      <c r="O8514" s="9" t="s">
        <v>23191</v>
      </c>
      <c r="P8514" s="12">
        <v>1</v>
      </c>
      <c r="Q8514" s="12" t="s">
        <v>28</v>
      </c>
      <c r="R8514" s="12"/>
      <c r="S8514" s="12">
        <v>1</v>
      </c>
      <c r="T8514" s="9" t="s">
        <v>23705</v>
      </c>
      <c r="U8514" s="9" t="s">
        <v>23193</v>
      </c>
      <c r="V8514" s="9" t="s">
        <v>23705</v>
      </c>
      <c r="W8514" s="14">
        <v>3</v>
      </c>
    </row>
    <row r="8515" spans="1:23" x14ac:dyDescent="0.25">
      <c r="A8515" s="8">
        <v>7332</v>
      </c>
      <c r="B8515" s="9" t="s">
        <v>30442</v>
      </c>
      <c r="C8515" s="9" t="s">
        <v>23182</v>
      </c>
      <c r="D8515" s="9" t="s">
        <v>30443</v>
      </c>
      <c r="E8515" s="9"/>
      <c r="F8515" s="9" t="s">
        <v>30444</v>
      </c>
      <c r="G8515" s="12">
        <v>9</v>
      </c>
      <c r="H8515" s="9" t="s">
        <v>1349</v>
      </c>
      <c r="I8515" s="9" t="s">
        <v>30445</v>
      </c>
      <c r="J8515" s="12">
        <v>2</v>
      </c>
      <c r="K8515" s="13">
        <v>43221</v>
      </c>
      <c r="L8515" s="86">
        <f>(Tabla2[[#This Row],[release_year]]-'VARIANZA Y DES. EST'!$L$11)^2</f>
        <v>3.3116808838167522</v>
      </c>
      <c r="M8515" s="12">
        <v>2016</v>
      </c>
      <c r="N8515" s="9" t="s">
        <v>26</v>
      </c>
      <c r="O8515" s="9" t="s">
        <v>23185</v>
      </c>
      <c r="P8515" s="12">
        <v>2</v>
      </c>
      <c r="Q8515" s="12" t="s">
        <v>28</v>
      </c>
      <c r="R8515" s="12"/>
      <c r="S8515" s="12">
        <v>2</v>
      </c>
      <c r="T8515" s="9" t="s">
        <v>23264</v>
      </c>
      <c r="U8515" s="9" t="s">
        <v>23264</v>
      </c>
      <c r="V8515" s="9" t="s">
        <v>23264</v>
      </c>
      <c r="W8515" s="14">
        <v>1</v>
      </c>
    </row>
    <row r="8516" spans="1:23" x14ac:dyDescent="0.25">
      <c r="A8516" s="8">
        <v>7334</v>
      </c>
      <c r="B8516" s="9" t="s">
        <v>30446</v>
      </c>
      <c r="C8516" s="9" t="s">
        <v>23182</v>
      </c>
      <c r="D8516" s="9" t="s">
        <v>30447</v>
      </c>
      <c r="E8516" s="18" t="s">
        <v>30448</v>
      </c>
      <c r="F8516" s="9" t="s">
        <v>30449</v>
      </c>
      <c r="G8516" s="12">
        <v>10</v>
      </c>
      <c r="H8516" s="9" t="s">
        <v>126</v>
      </c>
      <c r="I8516" s="9" t="s">
        <v>126</v>
      </c>
      <c r="J8516" s="12">
        <v>1</v>
      </c>
      <c r="K8516" s="13">
        <v>42825</v>
      </c>
      <c r="L8516" s="86">
        <f>(Tabla2[[#This Row],[release_year]]-'VARIANZA Y DES. EST'!$L$11)^2</f>
        <v>0.67207602404598188</v>
      </c>
      <c r="M8516" s="12">
        <v>2015</v>
      </c>
      <c r="N8516" s="9" t="s">
        <v>76</v>
      </c>
      <c r="O8516" s="9" t="s">
        <v>23191</v>
      </c>
      <c r="P8516" s="12">
        <v>1</v>
      </c>
      <c r="Q8516" s="12" t="s">
        <v>28</v>
      </c>
      <c r="R8516" s="12"/>
      <c r="S8516" s="12">
        <v>1</v>
      </c>
      <c r="T8516" s="9" t="s">
        <v>23806</v>
      </c>
      <c r="U8516" s="9" t="s">
        <v>23213</v>
      </c>
      <c r="V8516" s="9" t="s">
        <v>23806</v>
      </c>
      <c r="W8516" s="14">
        <v>3</v>
      </c>
    </row>
    <row r="8517" spans="1:23" x14ac:dyDescent="0.25">
      <c r="A8517" s="8">
        <v>7339</v>
      </c>
      <c r="B8517" s="9" t="s">
        <v>30450</v>
      </c>
      <c r="C8517" s="9" t="s">
        <v>23182</v>
      </c>
      <c r="D8517" s="10" t="s">
        <v>30451</v>
      </c>
      <c r="E8517" s="11"/>
      <c r="F8517" s="9" t="s">
        <v>30452</v>
      </c>
      <c r="G8517" s="12">
        <v>2</v>
      </c>
      <c r="H8517" s="12"/>
      <c r="I8517" s="9"/>
      <c r="J8517" s="12">
        <v>0</v>
      </c>
      <c r="K8517" s="13">
        <v>43280</v>
      </c>
      <c r="L8517" s="86">
        <f>(Tabla2[[#This Row],[release_year]]-'VARIANZA Y DES. EST'!$L$11)^2</f>
        <v>0.67207602404598188</v>
      </c>
      <c r="M8517" s="12">
        <v>2015</v>
      </c>
      <c r="N8517" s="9" t="s">
        <v>76</v>
      </c>
      <c r="O8517" s="9" t="s">
        <v>23191</v>
      </c>
      <c r="P8517" s="12">
        <v>1</v>
      </c>
      <c r="Q8517" s="12" t="s">
        <v>28</v>
      </c>
      <c r="R8517" s="12"/>
      <c r="S8517" s="12">
        <v>1</v>
      </c>
      <c r="T8517" s="9" t="s">
        <v>23492</v>
      </c>
      <c r="U8517" s="9" t="s">
        <v>23187</v>
      </c>
      <c r="V8517" s="9" t="s">
        <v>23492</v>
      </c>
      <c r="W8517" s="14">
        <v>3</v>
      </c>
    </row>
    <row r="8518" spans="1:23" x14ac:dyDescent="0.25">
      <c r="A8518" s="8">
        <v>7341</v>
      </c>
      <c r="B8518" s="9" t="s">
        <v>30453</v>
      </c>
      <c r="C8518" s="9" t="s">
        <v>23182</v>
      </c>
      <c r="D8518" s="9" t="s">
        <v>30454</v>
      </c>
      <c r="E8518" s="10" t="s">
        <v>3051</v>
      </c>
      <c r="F8518" s="11"/>
      <c r="G8518" s="12">
        <v>0</v>
      </c>
      <c r="H8518" s="9" t="s">
        <v>1692</v>
      </c>
      <c r="I8518" s="9" t="s">
        <v>1692</v>
      </c>
      <c r="J8518" s="12">
        <v>1</v>
      </c>
      <c r="K8518" s="13">
        <v>43313</v>
      </c>
      <c r="L8518" s="86">
        <f>(Tabla2[[#This Row],[release_year]]-'VARIANZA Y DES. EST'!$L$11)^2</f>
        <v>4.7532614447336705</v>
      </c>
      <c r="M8518" s="12">
        <v>2012</v>
      </c>
      <c r="N8518" s="9" t="s">
        <v>35</v>
      </c>
      <c r="O8518" s="9" t="s">
        <v>23191</v>
      </c>
      <c r="P8518" s="12">
        <v>1</v>
      </c>
      <c r="Q8518" s="12" t="s">
        <v>28</v>
      </c>
      <c r="R8518" s="12"/>
      <c r="S8518" s="12">
        <v>1</v>
      </c>
      <c r="T8518" s="9" t="s">
        <v>23216</v>
      </c>
      <c r="U8518" s="9" t="s">
        <v>23193</v>
      </c>
      <c r="V8518" s="9" t="s">
        <v>23216</v>
      </c>
      <c r="W8518" s="14">
        <v>3</v>
      </c>
    </row>
    <row r="8519" spans="1:23" x14ac:dyDescent="0.25">
      <c r="A8519" s="8">
        <v>7343</v>
      </c>
      <c r="B8519" s="9" t="s">
        <v>30455</v>
      </c>
      <c r="C8519" s="9" t="s">
        <v>23182</v>
      </c>
      <c r="D8519" s="9" t="s">
        <v>30456</v>
      </c>
      <c r="E8519" s="9"/>
      <c r="F8519" s="9" t="s">
        <v>30457</v>
      </c>
      <c r="G8519" s="12">
        <v>6</v>
      </c>
      <c r="H8519" s="9" t="s">
        <v>160</v>
      </c>
      <c r="I8519" s="9" t="s">
        <v>160</v>
      </c>
      <c r="J8519" s="12">
        <v>1</v>
      </c>
      <c r="K8519" s="13">
        <v>42477</v>
      </c>
      <c r="L8519" s="86">
        <f>(Tabla2[[#This Row],[release_year]]-'VARIANZA Y DES. EST'!$L$11)^2</f>
        <v>0.67207602404598188</v>
      </c>
      <c r="M8519" s="12">
        <v>2015</v>
      </c>
      <c r="N8519" s="9" t="s">
        <v>35</v>
      </c>
      <c r="O8519" s="9" t="s">
        <v>23243</v>
      </c>
      <c r="P8519" s="12">
        <v>5</v>
      </c>
      <c r="Q8519" s="12" t="s">
        <v>28</v>
      </c>
      <c r="R8519" s="12"/>
      <c r="S8519" s="12">
        <v>5</v>
      </c>
      <c r="T8519" s="9" t="s">
        <v>23205</v>
      </c>
      <c r="U8519" s="9" t="s">
        <v>23206</v>
      </c>
      <c r="V8519" s="9" t="s">
        <v>23205</v>
      </c>
      <c r="W8519" s="14">
        <v>3</v>
      </c>
    </row>
    <row r="8520" spans="1:23" x14ac:dyDescent="0.25">
      <c r="A8520" s="8">
        <v>7344</v>
      </c>
      <c r="B8520" s="9" t="s">
        <v>30458</v>
      </c>
      <c r="C8520" s="9" t="s">
        <v>23182</v>
      </c>
      <c r="D8520" s="9" t="s">
        <v>30459</v>
      </c>
      <c r="E8520" s="9"/>
      <c r="F8520" s="18" t="s">
        <v>30460</v>
      </c>
      <c r="G8520" s="12">
        <v>7</v>
      </c>
      <c r="H8520" s="9" t="s">
        <v>4237</v>
      </c>
      <c r="I8520" s="9" t="s">
        <v>4237</v>
      </c>
      <c r="J8520" s="12">
        <v>1</v>
      </c>
      <c r="K8520" s="13">
        <v>42583</v>
      </c>
      <c r="L8520" s="86">
        <f>(Tabla2[[#This Row],[release_year]]-'VARIANZA Y DES. EST'!$L$11)^2</f>
        <v>0.67207602404598188</v>
      </c>
      <c r="M8520" s="12">
        <v>2015</v>
      </c>
      <c r="N8520" s="9" t="s">
        <v>76</v>
      </c>
      <c r="O8520" s="9" t="s">
        <v>23191</v>
      </c>
      <c r="P8520" s="12">
        <v>1</v>
      </c>
      <c r="Q8520" s="12" t="s">
        <v>28</v>
      </c>
      <c r="R8520" s="12"/>
      <c r="S8520" s="12">
        <v>1</v>
      </c>
      <c r="T8520" s="9" t="s">
        <v>23201</v>
      </c>
      <c r="U8520" s="9" t="s">
        <v>23187</v>
      </c>
      <c r="V8520" s="9" t="s">
        <v>23201</v>
      </c>
      <c r="W8520" s="14">
        <v>3</v>
      </c>
    </row>
    <row r="8521" spans="1:23" x14ac:dyDescent="0.25">
      <c r="A8521" s="8">
        <v>7349</v>
      </c>
      <c r="B8521" s="9" t="s">
        <v>30461</v>
      </c>
      <c r="C8521" s="9" t="s">
        <v>23182</v>
      </c>
      <c r="D8521" s="9" t="s">
        <v>30462</v>
      </c>
      <c r="E8521" s="9"/>
      <c r="F8521" s="18" t="s">
        <v>30463</v>
      </c>
      <c r="G8521" s="12">
        <v>8</v>
      </c>
      <c r="H8521" s="9" t="s">
        <v>1349</v>
      </c>
      <c r="I8521" s="9" t="s">
        <v>1349</v>
      </c>
      <c r="J8521" s="12">
        <v>1</v>
      </c>
      <c r="K8521" s="13">
        <v>43221</v>
      </c>
      <c r="L8521" s="86">
        <f>(Tabla2[[#This Row],[release_year]]-'VARIANZA Y DES. EST'!$L$11)^2</f>
        <v>4.7532614447336705</v>
      </c>
      <c r="M8521" s="12">
        <v>2012</v>
      </c>
      <c r="N8521" s="9" t="s">
        <v>82</v>
      </c>
      <c r="O8521" s="9" t="s">
        <v>23191</v>
      </c>
      <c r="P8521" s="12">
        <v>1</v>
      </c>
      <c r="Q8521" s="12" t="s">
        <v>28</v>
      </c>
      <c r="R8521" s="12"/>
      <c r="S8521" s="12">
        <v>1</v>
      </c>
      <c r="T8521" s="9" t="s">
        <v>24513</v>
      </c>
      <c r="U8521" s="9" t="s">
        <v>23187</v>
      </c>
      <c r="V8521" s="9" t="s">
        <v>24513</v>
      </c>
      <c r="W8521" s="14">
        <v>3</v>
      </c>
    </row>
    <row r="8522" spans="1:23" x14ac:dyDescent="0.25">
      <c r="A8522" s="8">
        <v>7350</v>
      </c>
      <c r="B8522" s="9" t="s">
        <v>30464</v>
      </c>
      <c r="C8522" s="9" t="s">
        <v>23182</v>
      </c>
      <c r="D8522" s="10" t="s">
        <v>30465</v>
      </c>
      <c r="E8522" s="11"/>
      <c r="F8522" s="9" t="s">
        <v>30466</v>
      </c>
      <c r="G8522" s="12">
        <v>1</v>
      </c>
      <c r="H8522" s="12"/>
      <c r="I8522" s="9"/>
      <c r="J8522" s="12">
        <v>0</v>
      </c>
      <c r="K8522" s="13">
        <v>43269</v>
      </c>
      <c r="L8522" s="86">
        <f>(Tabla2[[#This Row],[release_year]]-'VARIANZA Y DES. EST'!$L$11)^2</f>
        <v>3.3116808838167522</v>
      </c>
      <c r="M8522" s="12">
        <v>2016</v>
      </c>
      <c r="N8522" s="9" t="s">
        <v>76</v>
      </c>
      <c r="O8522" s="9" t="s">
        <v>23191</v>
      </c>
      <c r="P8522" s="12">
        <v>1</v>
      </c>
      <c r="Q8522" s="12" t="s">
        <v>28</v>
      </c>
      <c r="R8522" s="12"/>
      <c r="S8522" s="12">
        <v>1</v>
      </c>
      <c r="T8522" s="9" t="s">
        <v>23477</v>
      </c>
      <c r="U8522" s="9" t="s">
        <v>23187</v>
      </c>
      <c r="V8522" s="9" t="s">
        <v>23477</v>
      </c>
      <c r="W8522" s="14">
        <v>3</v>
      </c>
    </row>
    <row r="8523" spans="1:23" x14ac:dyDescent="0.25">
      <c r="A8523" s="8">
        <v>7354</v>
      </c>
      <c r="B8523" s="9" t="s">
        <v>30467</v>
      </c>
      <c r="C8523" s="9" t="s">
        <v>23182</v>
      </c>
      <c r="D8523" s="10" t="s">
        <v>30468</v>
      </c>
      <c r="E8523" s="11"/>
      <c r="F8523" s="9" t="s">
        <v>30469</v>
      </c>
      <c r="G8523" s="12">
        <v>4</v>
      </c>
      <c r="H8523" s="9" t="s">
        <v>126</v>
      </c>
      <c r="I8523" s="9" t="s">
        <v>126</v>
      </c>
      <c r="J8523" s="12">
        <v>1</v>
      </c>
      <c r="K8523" s="13">
        <v>43672</v>
      </c>
      <c r="L8523" s="86">
        <f>(Tabla2[[#This Row],[release_year]]-'VARIANZA Y DES. EST'!$L$11)^2</f>
        <v>1.3928663045044412</v>
      </c>
      <c r="M8523" s="12">
        <v>2013</v>
      </c>
      <c r="N8523" s="9" t="s">
        <v>55</v>
      </c>
      <c r="O8523" s="9" t="s">
        <v>23191</v>
      </c>
      <c r="P8523" s="12">
        <v>1</v>
      </c>
      <c r="Q8523" s="12" t="s">
        <v>28</v>
      </c>
      <c r="R8523" s="12"/>
      <c r="S8523" s="12">
        <v>1</v>
      </c>
      <c r="T8523" s="9" t="s">
        <v>23627</v>
      </c>
      <c r="U8523" s="9" t="s">
        <v>23213</v>
      </c>
      <c r="V8523" s="9" t="s">
        <v>23627</v>
      </c>
      <c r="W8523" s="14">
        <v>3</v>
      </c>
    </row>
    <row r="8524" spans="1:23" x14ac:dyDescent="0.25">
      <c r="A8524" s="8">
        <v>7360</v>
      </c>
      <c r="B8524" s="9" t="s">
        <v>30470</v>
      </c>
      <c r="C8524" s="9" t="s">
        <v>23182</v>
      </c>
      <c r="D8524" s="9" t="s">
        <v>30471</v>
      </c>
      <c r="E8524" s="9"/>
      <c r="F8524" s="9" t="s">
        <v>30472</v>
      </c>
      <c r="G8524" s="12">
        <v>6</v>
      </c>
      <c r="H8524" s="9" t="s">
        <v>2924</v>
      </c>
      <c r="I8524" s="9" t="s">
        <v>2924</v>
      </c>
      <c r="J8524" s="12">
        <v>1</v>
      </c>
      <c r="K8524" s="13">
        <v>42614</v>
      </c>
      <c r="L8524" s="86">
        <f>(Tabla2[[#This Row],[release_year]]-'VARIANZA Y DES. EST'!$L$11)^2</f>
        <v>17.47405172519213</v>
      </c>
      <c r="M8524" s="12">
        <v>2010</v>
      </c>
      <c r="N8524" s="9" t="s">
        <v>82</v>
      </c>
      <c r="O8524" s="9" t="s">
        <v>23191</v>
      </c>
      <c r="P8524" s="12">
        <v>1</v>
      </c>
      <c r="Q8524" s="12" t="s">
        <v>28</v>
      </c>
      <c r="R8524" s="12"/>
      <c r="S8524" s="12">
        <v>1</v>
      </c>
      <c r="T8524" s="9" t="s">
        <v>23201</v>
      </c>
      <c r="U8524" s="9" t="s">
        <v>23187</v>
      </c>
      <c r="V8524" s="9" t="s">
        <v>23201</v>
      </c>
      <c r="W8524" s="14">
        <v>3</v>
      </c>
    </row>
    <row r="8525" spans="1:23" x14ac:dyDescent="0.25">
      <c r="A8525" s="8">
        <v>7369</v>
      </c>
      <c r="B8525" s="9" t="s">
        <v>30473</v>
      </c>
      <c r="C8525" s="9" t="s">
        <v>23182</v>
      </c>
      <c r="D8525" s="9" t="s">
        <v>30474</v>
      </c>
      <c r="E8525" s="9"/>
      <c r="F8525" s="18" t="s">
        <v>30475</v>
      </c>
      <c r="G8525" s="12">
        <v>21</v>
      </c>
      <c r="H8525" s="9" t="s">
        <v>25</v>
      </c>
      <c r="I8525" s="9" t="s">
        <v>25</v>
      </c>
      <c r="J8525" s="12">
        <v>1</v>
      </c>
      <c r="K8525" s="13">
        <v>42085</v>
      </c>
      <c r="L8525" s="86">
        <f>(Tabla2[[#This Row],[release_year]]-'VARIANZA Y DES. EST'!$L$11)^2</f>
        <v>3.2471164275211517E-2</v>
      </c>
      <c r="M8525" s="12">
        <v>2014</v>
      </c>
      <c r="N8525" s="9" t="s">
        <v>35</v>
      </c>
      <c r="O8525" s="9" t="s">
        <v>23529</v>
      </c>
      <c r="P8525" s="12">
        <v>7</v>
      </c>
      <c r="Q8525" s="12" t="s">
        <v>28</v>
      </c>
      <c r="R8525" s="12"/>
      <c r="S8525" s="12">
        <v>7</v>
      </c>
      <c r="T8525" s="9" t="s">
        <v>23206</v>
      </c>
      <c r="U8525" s="9" t="s">
        <v>23206</v>
      </c>
      <c r="V8525" s="9" t="s">
        <v>23206</v>
      </c>
      <c r="W8525" s="14">
        <v>1</v>
      </c>
    </row>
    <row r="8526" spans="1:23" x14ac:dyDescent="0.25">
      <c r="A8526" s="8">
        <v>7376</v>
      </c>
      <c r="B8526" s="9" t="s">
        <v>30476</v>
      </c>
      <c r="C8526" s="9" t="s">
        <v>23182</v>
      </c>
      <c r="D8526" s="9" t="s">
        <v>30477</v>
      </c>
      <c r="E8526" s="9" t="s">
        <v>29164</v>
      </c>
      <c r="F8526" s="9" t="s">
        <v>30478</v>
      </c>
      <c r="G8526" s="12">
        <v>8</v>
      </c>
      <c r="H8526" s="9" t="s">
        <v>890</v>
      </c>
      <c r="I8526" s="9" t="s">
        <v>890</v>
      </c>
      <c r="J8526" s="12">
        <v>1</v>
      </c>
      <c r="K8526" s="13">
        <v>43555</v>
      </c>
      <c r="L8526" s="86">
        <f>(Tabla2[[#This Row],[release_year]]-'VARIANZA Y DES. EST'!$L$11)^2</f>
        <v>7.9512857435875226</v>
      </c>
      <c r="M8526" s="12">
        <v>2017</v>
      </c>
      <c r="N8526" s="9" t="s">
        <v>110</v>
      </c>
      <c r="O8526" s="9" t="s">
        <v>23191</v>
      </c>
      <c r="P8526" s="12">
        <v>1</v>
      </c>
      <c r="Q8526" s="12" t="s">
        <v>28</v>
      </c>
      <c r="R8526" s="12"/>
      <c r="S8526" s="12">
        <v>1</v>
      </c>
      <c r="T8526" s="9" t="s">
        <v>23268</v>
      </c>
      <c r="U8526" s="9" t="s">
        <v>23264</v>
      </c>
      <c r="V8526" s="9" t="s">
        <v>23268</v>
      </c>
      <c r="W8526" s="14">
        <v>2</v>
      </c>
    </row>
    <row r="8527" spans="1:23" x14ac:dyDescent="0.25">
      <c r="A8527" s="8">
        <v>7377</v>
      </c>
      <c r="B8527" s="9" t="s">
        <v>30479</v>
      </c>
      <c r="C8527" s="9" t="s">
        <v>23182</v>
      </c>
      <c r="D8527" s="10" t="s">
        <v>30480</v>
      </c>
      <c r="E8527" s="11"/>
      <c r="F8527" s="9" t="s">
        <v>30481</v>
      </c>
      <c r="G8527" s="12">
        <v>10</v>
      </c>
      <c r="H8527" s="9" t="s">
        <v>34</v>
      </c>
      <c r="I8527" s="9" t="s">
        <v>34</v>
      </c>
      <c r="J8527" s="12">
        <v>1</v>
      </c>
      <c r="K8527" s="13">
        <v>42565</v>
      </c>
      <c r="L8527" s="86">
        <f>(Tabla2[[#This Row],[release_year]]-'VARIANZA Y DES. EST'!$L$11)^2</f>
        <v>3.3116808838167522</v>
      </c>
      <c r="M8527" s="12">
        <v>2016</v>
      </c>
      <c r="N8527" s="9" t="s">
        <v>35</v>
      </c>
      <c r="O8527" s="9" t="s">
        <v>23191</v>
      </c>
      <c r="P8527" s="12">
        <v>1</v>
      </c>
      <c r="Q8527" s="12" t="s">
        <v>28</v>
      </c>
      <c r="R8527" s="12"/>
      <c r="S8527" s="12">
        <v>1</v>
      </c>
      <c r="T8527" s="9" t="s">
        <v>23315</v>
      </c>
      <c r="U8527" s="9" t="s">
        <v>23316</v>
      </c>
      <c r="V8527" s="9" t="s">
        <v>23315</v>
      </c>
      <c r="W8527" s="14">
        <v>2</v>
      </c>
    </row>
    <row r="8528" spans="1:23" x14ac:dyDescent="0.25">
      <c r="A8528" s="8">
        <v>7382</v>
      </c>
      <c r="B8528" s="9" t="s">
        <v>30482</v>
      </c>
      <c r="C8528" s="9" t="s">
        <v>23182</v>
      </c>
      <c r="D8528" s="10" t="s">
        <v>30483</v>
      </c>
      <c r="E8528" s="11"/>
      <c r="F8528" s="18" t="s">
        <v>30484</v>
      </c>
      <c r="G8528" s="12">
        <v>12</v>
      </c>
      <c r="H8528" s="9" t="s">
        <v>518</v>
      </c>
      <c r="I8528" s="9" t="s">
        <v>518</v>
      </c>
      <c r="J8528" s="12">
        <v>1</v>
      </c>
      <c r="K8528" s="13">
        <v>42840</v>
      </c>
      <c r="L8528" s="86">
        <f>(Tabla2[[#This Row],[release_year]]-'VARIANZA Y DES. EST'!$L$11)^2</f>
        <v>0.67207602404598188</v>
      </c>
      <c r="M8528" s="12">
        <v>2015</v>
      </c>
      <c r="N8528" s="9" t="s">
        <v>35</v>
      </c>
      <c r="O8528" s="9" t="s">
        <v>23191</v>
      </c>
      <c r="P8528" s="12">
        <v>1</v>
      </c>
      <c r="Q8528" s="12" t="s">
        <v>28</v>
      </c>
      <c r="R8528" s="12"/>
      <c r="S8528" s="12">
        <v>1</v>
      </c>
      <c r="T8528" s="9" t="s">
        <v>27299</v>
      </c>
      <c r="U8528" s="9" t="s">
        <v>23187</v>
      </c>
      <c r="V8528" s="9" t="s">
        <v>27299</v>
      </c>
      <c r="W8528" s="14">
        <v>3</v>
      </c>
    </row>
    <row r="8529" spans="1:23" x14ac:dyDescent="0.25">
      <c r="A8529" s="8">
        <v>7383</v>
      </c>
      <c r="B8529" s="9" t="s">
        <v>30485</v>
      </c>
      <c r="C8529" s="9" t="s">
        <v>23182</v>
      </c>
      <c r="D8529" s="10" t="s">
        <v>30486</v>
      </c>
      <c r="E8529" s="11"/>
      <c r="F8529" s="9" t="s">
        <v>30487</v>
      </c>
      <c r="G8529" s="12">
        <v>6</v>
      </c>
      <c r="H8529" s="9" t="s">
        <v>518</v>
      </c>
      <c r="I8529" s="9" t="s">
        <v>518</v>
      </c>
      <c r="J8529" s="12">
        <v>1</v>
      </c>
      <c r="K8529" s="13">
        <v>42826</v>
      </c>
      <c r="L8529" s="86">
        <f>(Tabla2[[#This Row],[release_year]]-'VARIANZA Y DES. EST'!$L$11)^2</f>
        <v>3.2471164275211517E-2</v>
      </c>
      <c r="M8529" s="12">
        <v>2014</v>
      </c>
      <c r="N8529" s="9" t="s">
        <v>35</v>
      </c>
      <c r="O8529" s="9" t="s">
        <v>23191</v>
      </c>
      <c r="P8529" s="12">
        <v>1</v>
      </c>
      <c r="Q8529" s="12" t="s">
        <v>28</v>
      </c>
      <c r="R8529" s="12"/>
      <c r="S8529" s="12">
        <v>1</v>
      </c>
      <c r="T8529" s="9" t="s">
        <v>27299</v>
      </c>
      <c r="U8529" s="9" t="s">
        <v>23187</v>
      </c>
      <c r="V8529" s="9" t="s">
        <v>27299</v>
      </c>
      <c r="W8529" s="14">
        <v>3</v>
      </c>
    </row>
    <row r="8530" spans="1:23" x14ac:dyDescent="0.25">
      <c r="A8530" s="8">
        <v>7384</v>
      </c>
      <c r="B8530" s="9" t="s">
        <v>30488</v>
      </c>
      <c r="C8530" s="9" t="s">
        <v>23182</v>
      </c>
      <c r="D8530" s="9" t="s">
        <v>30489</v>
      </c>
      <c r="E8530" s="9"/>
      <c r="F8530" s="9" t="s">
        <v>30490</v>
      </c>
      <c r="G8530" s="12">
        <v>7</v>
      </c>
      <c r="H8530" s="9" t="s">
        <v>518</v>
      </c>
      <c r="I8530" s="9" t="s">
        <v>518</v>
      </c>
      <c r="J8530" s="12">
        <v>1</v>
      </c>
      <c r="K8530" s="13">
        <v>43160</v>
      </c>
      <c r="L8530" s="86">
        <f>(Tabla2[[#This Row],[release_year]]-'VARIANZA Y DES. EST'!$L$11)^2</f>
        <v>17.47405172519213</v>
      </c>
      <c r="M8530" s="12">
        <v>2010</v>
      </c>
      <c r="N8530" s="9" t="s">
        <v>35</v>
      </c>
      <c r="O8530" s="9" t="s">
        <v>23191</v>
      </c>
      <c r="P8530" s="12">
        <v>1</v>
      </c>
      <c r="Q8530" s="12" t="s">
        <v>28</v>
      </c>
      <c r="R8530" s="12"/>
      <c r="S8530" s="12">
        <v>1</v>
      </c>
      <c r="T8530" s="9" t="s">
        <v>23428</v>
      </c>
      <c r="U8530" s="9" t="s">
        <v>23187</v>
      </c>
      <c r="V8530" s="9" t="s">
        <v>23428</v>
      </c>
      <c r="W8530" s="14">
        <v>2</v>
      </c>
    </row>
    <row r="8531" spans="1:23" x14ac:dyDescent="0.25">
      <c r="A8531" s="8">
        <v>7386</v>
      </c>
      <c r="B8531" s="9" t="s">
        <v>30491</v>
      </c>
      <c r="C8531" s="9" t="s">
        <v>23182</v>
      </c>
      <c r="D8531" s="10" t="s">
        <v>30492</v>
      </c>
      <c r="E8531" s="11"/>
      <c r="F8531" s="9" t="s">
        <v>30493</v>
      </c>
      <c r="G8531" s="12">
        <v>11</v>
      </c>
      <c r="H8531" s="9" t="s">
        <v>7034</v>
      </c>
      <c r="I8531" s="9" t="s">
        <v>30494</v>
      </c>
      <c r="J8531" s="12">
        <v>2</v>
      </c>
      <c r="K8531" s="16">
        <v>42730</v>
      </c>
      <c r="L8531" s="86">
        <f>(Tabla2[[#This Row],[release_year]]-'VARIANZA Y DES. EST'!$L$11)^2</f>
        <v>1.3928663045044412</v>
      </c>
      <c r="M8531" s="12">
        <v>2013</v>
      </c>
      <c r="N8531" s="9" t="s">
        <v>35</v>
      </c>
      <c r="O8531" s="9" t="s">
        <v>23191</v>
      </c>
      <c r="P8531" s="12">
        <v>1</v>
      </c>
      <c r="Q8531" s="12" t="s">
        <v>28</v>
      </c>
      <c r="R8531" s="12"/>
      <c r="S8531" s="12">
        <v>1</v>
      </c>
      <c r="T8531" s="9" t="s">
        <v>23558</v>
      </c>
      <c r="U8531" s="9" t="s">
        <v>23187</v>
      </c>
      <c r="V8531" s="9" t="s">
        <v>23558</v>
      </c>
      <c r="W8531" s="14">
        <v>3</v>
      </c>
    </row>
    <row r="8532" spans="1:23" x14ac:dyDescent="0.25">
      <c r="A8532" s="8">
        <v>7393</v>
      </c>
      <c r="B8532" s="9" t="s">
        <v>30495</v>
      </c>
      <c r="C8532" s="9" t="s">
        <v>23182</v>
      </c>
      <c r="D8532" s="10" t="s">
        <v>30496</v>
      </c>
      <c r="E8532" s="11"/>
      <c r="F8532" s="18" t="s">
        <v>30497</v>
      </c>
      <c r="G8532" s="12">
        <v>2</v>
      </c>
      <c r="H8532" s="12"/>
      <c r="I8532" s="9"/>
      <c r="J8532" s="12">
        <v>0</v>
      </c>
      <c r="K8532" s="13">
        <v>43435</v>
      </c>
      <c r="L8532" s="86">
        <f>(Tabla2[[#This Row],[release_year]]-'VARIANZA Y DES. EST'!$L$11)^2</f>
        <v>14.590890603358293</v>
      </c>
      <c r="M8532" s="12">
        <v>2018</v>
      </c>
      <c r="N8532" s="9" t="s">
        <v>82</v>
      </c>
      <c r="O8532" s="9" t="s">
        <v>23191</v>
      </c>
      <c r="P8532" s="12">
        <v>1</v>
      </c>
      <c r="Q8532" s="12" t="s">
        <v>28</v>
      </c>
      <c r="R8532" s="12"/>
      <c r="S8532" s="12">
        <v>1</v>
      </c>
      <c r="T8532" s="9" t="s">
        <v>30498</v>
      </c>
      <c r="U8532" s="9" t="s">
        <v>23187</v>
      </c>
      <c r="V8532" s="9" t="s">
        <v>30498</v>
      </c>
      <c r="W8532" s="14">
        <v>3</v>
      </c>
    </row>
    <row r="8533" spans="1:23" x14ac:dyDescent="0.25">
      <c r="A8533" s="8">
        <v>7405</v>
      </c>
      <c r="B8533" s="9" t="s">
        <v>30499</v>
      </c>
      <c r="C8533" s="9" t="s">
        <v>23182</v>
      </c>
      <c r="D8533" s="10" t="s">
        <v>30500</v>
      </c>
      <c r="E8533" s="11"/>
      <c r="F8533" s="9"/>
      <c r="G8533" s="12">
        <v>0</v>
      </c>
      <c r="H8533" s="9" t="s">
        <v>25</v>
      </c>
      <c r="I8533" s="9" t="s">
        <v>25</v>
      </c>
      <c r="J8533" s="12">
        <v>1</v>
      </c>
      <c r="K8533" s="13">
        <v>43315</v>
      </c>
      <c r="L8533" s="86">
        <f>(Tabla2[[#This Row],[release_year]]-'VARIANZA Y DES. EST'!$L$11)^2</f>
        <v>14.590890603358293</v>
      </c>
      <c r="M8533" s="12">
        <v>2018</v>
      </c>
      <c r="N8533" s="9" t="s">
        <v>35</v>
      </c>
      <c r="O8533" s="9" t="s">
        <v>23191</v>
      </c>
      <c r="P8533" s="12">
        <v>1</v>
      </c>
      <c r="Q8533" s="12" t="s">
        <v>28</v>
      </c>
      <c r="R8533" s="12"/>
      <c r="S8533" s="12">
        <v>1</v>
      </c>
      <c r="T8533" s="9" t="s">
        <v>23197</v>
      </c>
      <c r="U8533" s="9" t="s">
        <v>23197</v>
      </c>
      <c r="V8533" s="9" t="s">
        <v>23197</v>
      </c>
      <c r="W8533" s="14">
        <v>1</v>
      </c>
    </row>
    <row r="8534" spans="1:23" x14ac:dyDescent="0.25">
      <c r="A8534" s="8">
        <v>7407</v>
      </c>
      <c r="B8534" s="9" t="s">
        <v>30501</v>
      </c>
      <c r="C8534" s="9" t="s">
        <v>23182</v>
      </c>
      <c r="D8534" s="9" t="s">
        <v>30502</v>
      </c>
      <c r="E8534" s="9"/>
      <c r="F8534" s="9" t="s">
        <v>30503</v>
      </c>
      <c r="G8534" s="12">
        <v>5</v>
      </c>
      <c r="H8534" s="9" t="s">
        <v>25</v>
      </c>
      <c r="I8534" s="9" t="s">
        <v>25</v>
      </c>
      <c r="J8534" s="12">
        <v>1</v>
      </c>
      <c r="K8534" s="9"/>
      <c r="L8534" s="87">
        <f>(Tabla2[[#This Row],[release_year]]-'VARIANZA Y DES. EST'!$L$11)^2</f>
        <v>3.3116808838167522</v>
      </c>
      <c r="M8534" s="12">
        <v>2016</v>
      </c>
      <c r="N8534" s="9" t="s">
        <v>76</v>
      </c>
      <c r="O8534" s="9" t="s">
        <v>23227</v>
      </c>
      <c r="P8534" s="12">
        <v>4</v>
      </c>
      <c r="Q8534" s="12" t="s">
        <v>28</v>
      </c>
      <c r="R8534" s="12"/>
      <c r="S8534" s="12">
        <v>4</v>
      </c>
      <c r="T8534" s="9" t="s">
        <v>23229</v>
      </c>
      <c r="U8534" s="9" t="s">
        <v>23229</v>
      </c>
      <c r="V8534" s="9" t="s">
        <v>23229</v>
      </c>
      <c r="W8534" s="14">
        <v>1</v>
      </c>
    </row>
    <row r="8535" spans="1:23" x14ac:dyDescent="0.25">
      <c r="A8535" s="8">
        <v>7409</v>
      </c>
      <c r="B8535" s="9" t="s">
        <v>30504</v>
      </c>
      <c r="C8535" s="9" t="s">
        <v>23182</v>
      </c>
      <c r="D8535" s="10" t="s">
        <v>30505</v>
      </c>
      <c r="E8535" s="11"/>
      <c r="F8535" s="9" t="s">
        <v>30506</v>
      </c>
      <c r="G8535" s="12">
        <v>3</v>
      </c>
      <c r="H8535" s="9" t="s">
        <v>25</v>
      </c>
      <c r="I8535" s="9" t="s">
        <v>25</v>
      </c>
      <c r="J8535" s="12">
        <v>1</v>
      </c>
      <c r="K8535" s="13">
        <v>43934</v>
      </c>
      <c r="L8535" s="86">
        <f>(Tabla2[[#This Row],[release_year]]-'VARIANZA Y DES. EST'!$L$11)^2</f>
        <v>23.230495463129063</v>
      </c>
      <c r="M8535" s="12">
        <v>2019</v>
      </c>
      <c r="N8535" s="9" t="s">
        <v>35</v>
      </c>
      <c r="O8535" s="9" t="s">
        <v>23191</v>
      </c>
      <c r="P8535" s="12">
        <v>1</v>
      </c>
      <c r="Q8535" s="12" t="s">
        <v>28</v>
      </c>
      <c r="R8535" s="12"/>
      <c r="S8535" s="12">
        <v>1</v>
      </c>
      <c r="T8535" s="9" t="s">
        <v>23944</v>
      </c>
      <c r="U8535" s="9" t="s">
        <v>23290</v>
      </c>
      <c r="V8535" s="9" t="s">
        <v>23944</v>
      </c>
      <c r="W8535" s="14">
        <v>2</v>
      </c>
    </row>
    <row r="8536" spans="1:23" x14ac:dyDescent="0.25">
      <c r="A8536" s="8">
        <v>7410</v>
      </c>
      <c r="B8536" s="9" t="s">
        <v>30507</v>
      </c>
      <c r="C8536" s="9" t="s">
        <v>23182</v>
      </c>
      <c r="D8536" s="9" t="s">
        <v>30508</v>
      </c>
      <c r="E8536" s="9" t="s">
        <v>30509</v>
      </c>
      <c r="F8536" s="9" t="s">
        <v>30510</v>
      </c>
      <c r="G8536" s="12">
        <v>7</v>
      </c>
      <c r="H8536" s="9" t="s">
        <v>25</v>
      </c>
      <c r="I8536" s="9" t="s">
        <v>25</v>
      </c>
      <c r="J8536" s="12">
        <v>1</v>
      </c>
      <c r="K8536" s="13">
        <v>43770</v>
      </c>
      <c r="L8536" s="86">
        <f>(Tabla2[[#This Row],[release_year]]-'VARIANZA Y DES. EST'!$L$11)^2</f>
        <v>14.590890603358293</v>
      </c>
      <c r="M8536" s="12">
        <v>2018</v>
      </c>
      <c r="N8536" s="9" t="s">
        <v>82</v>
      </c>
      <c r="O8536" s="9" t="s">
        <v>23185</v>
      </c>
      <c r="P8536" s="12">
        <v>2</v>
      </c>
      <c r="Q8536" s="12" t="s">
        <v>28</v>
      </c>
      <c r="R8536" s="12"/>
      <c r="S8536" s="12">
        <v>2</v>
      </c>
      <c r="T8536" s="9" t="s">
        <v>30511</v>
      </c>
      <c r="U8536" s="9" t="s">
        <v>23197</v>
      </c>
      <c r="V8536" s="9" t="s">
        <v>30511</v>
      </c>
      <c r="W8536" s="14">
        <v>3</v>
      </c>
    </row>
    <row r="8537" spans="1:23" x14ac:dyDescent="0.25">
      <c r="A8537" s="8">
        <v>7419</v>
      </c>
      <c r="B8537" s="9" t="s">
        <v>30512</v>
      </c>
      <c r="C8537" s="9" t="s">
        <v>23182</v>
      </c>
      <c r="D8537" s="10" t="s">
        <v>30513</v>
      </c>
      <c r="E8537" s="11"/>
      <c r="F8537" s="9" t="s">
        <v>30514</v>
      </c>
      <c r="G8537" s="12">
        <v>1</v>
      </c>
      <c r="H8537" s="9" t="s">
        <v>126</v>
      </c>
      <c r="I8537" s="9" t="s">
        <v>126</v>
      </c>
      <c r="J8537" s="12">
        <v>1</v>
      </c>
      <c r="K8537" s="13">
        <v>43672</v>
      </c>
      <c r="L8537" s="86">
        <f>(Tabla2[[#This Row],[release_year]]-'VARIANZA Y DES. EST'!$L$11)^2</f>
        <v>3.3116808838167522</v>
      </c>
      <c r="M8537" s="12">
        <v>2016</v>
      </c>
      <c r="N8537" s="9" t="s">
        <v>35</v>
      </c>
      <c r="O8537" s="9" t="s">
        <v>23191</v>
      </c>
      <c r="P8537" s="12">
        <v>1</v>
      </c>
      <c r="Q8537" s="12" t="s">
        <v>28</v>
      </c>
      <c r="R8537" s="12"/>
      <c r="S8537" s="12">
        <v>1</v>
      </c>
      <c r="T8537" s="9" t="s">
        <v>23627</v>
      </c>
      <c r="U8537" s="9" t="s">
        <v>23213</v>
      </c>
      <c r="V8537" s="9" t="s">
        <v>23627</v>
      </c>
      <c r="W8537" s="14">
        <v>3</v>
      </c>
    </row>
    <row r="8538" spans="1:23" x14ac:dyDescent="0.25">
      <c r="A8538" s="8">
        <v>7436</v>
      </c>
      <c r="B8538" s="9" t="s">
        <v>30515</v>
      </c>
      <c r="C8538" s="9" t="s">
        <v>23182</v>
      </c>
      <c r="D8538" s="9" t="s">
        <v>30516</v>
      </c>
      <c r="E8538" s="9"/>
      <c r="F8538" s="9"/>
      <c r="G8538" s="12">
        <v>0</v>
      </c>
      <c r="H8538" s="9" t="s">
        <v>126</v>
      </c>
      <c r="I8538" s="9" t="s">
        <v>126</v>
      </c>
      <c r="J8538" s="12">
        <v>1</v>
      </c>
      <c r="K8538" s="13">
        <v>43658</v>
      </c>
      <c r="L8538" s="86">
        <f>(Tabla2[[#This Row],[release_year]]-'VARIANZA Y DES. EST'!$L$11)^2</f>
        <v>1.3928663045044412</v>
      </c>
      <c r="M8538" s="12">
        <v>2013</v>
      </c>
      <c r="N8538" s="9" t="s">
        <v>55</v>
      </c>
      <c r="O8538" s="9" t="s">
        <v>23191</v>
      </c>
      <c r="P8538" s="12">
        <v>1</v>
      </c>
      <c r="Q8538" s="12" t="s">
        <v>28</v>
      </c>
      <c r="R8538" s="12"/>
      <c r="S8538" s="12">
        <v>1</v>
      </c>
      <c r="T8538" s="9" t="s">
        <v>23309</v>
      </c>
      <c r="U8538" s="9" t="s">
        <v>23213</v>
      </c>
      <c r="V8538" s="9" t="s">
        <v>23309</v>
      </c>
      <c r="W8538" s="14">
        <v>3</v>
      </c>
    </row>
    <row r="8539" spans="1:23" x14ac:dyDescent="0.25">
      <c r="A8539" s="8">
        <v>7437</v>
      </c>
      <c r="B8539" s="9" t="s">
        <v>30517</v>
      </c>
      <c r="C8539" s="9" t="s">
        <v>23182</v>
      </c>
      <c r="D8539" s="10" t="s">
        <v>30518</v>
      </c>
      <c r="E8539" s="11"/>
      <c r="F8539" s="18"/>
      <c r="G8539" s="12">
        <v>0</v>
      </c>
      <c r="H8539" s="9" t="s">
        <v>279</v>
      </c>
      <c r="I8539" s="9" t="s">
        <v>279</v>
      </c>
      <c r="J8539" s="12">
        <v>1</v>
      </c>
      <c r="K8539" s="13">
        <v>43658</v>
      </c>
      <c r="L8539" s="86">
        <f>(Tabla2[[#This Row],[release_year]]-'VARIANZA Y DES. EST'!$L$11)^2</f>
        <v>4.7532614447336705</v>
      </c>
      <c r="M8539" s="12">
        <v>2012</v>
      </c>
      <c r="N8539" s="9" t="s">
        <v>82</v>
      </c>
      <c r="O8539" s="9" t="s">
        <v>23191</v>
      </c>
      <c r="P8539" s="12">
        <v>1</v>
      </c>
      <c r="Q8539" s="12" t="s">
        <v>28</v>
      </c>
      <c r="R8539" s="12"/>
      <c r="S8539" s="12">
        <v>1</v>
      </c>
      <c r="T8539" s="9" t="s">
        <v>23290</v>
      </c>
      <c r="U8539" s="9" t="s">
        <v>23290</v>
      </c>
      <c r="V8539" s="9" t="s">
        <v>23290</v>
      </c>
      <c r="W8539" s="14">
        <v>1</v>
      </c>
    </row>
    <row r="8540" spans="1:23" x14ac:dyDescent="0.25">
      <c r="A8540" s="8">
        <v>7439</v>
      </c>
      <c r="B8540" s="9" t="s">
        <v>30519</v>
      </c>
      <c r="C8540" s="9" t="s">
        <v>23182</v>
      </c>
      <c r="D8540" s="10" t="s">
        <v>30520</v>
      </c>
      <c r="E8540" s="19"/>
      <c r="F8540" s="11"/>
      <c r="G8540" s="12">
        <v>0</v>
      </c>
      <c r="H8540" s="12"/>
      <c r="I8540" s="9"/>
      <c r="J8540" s="12">
        <v>0</v>
      </c>
      <c r="K8540" s="13">
        <v>43637</v>
      </c>
      <c r="L8540" s="86">
        <f>(Tabla2[[#This Row],[release_year]]-'VARIANZA Y DES. EST'!$L$11)^2</f>
        <v>3.3116808838167522</v>
      </c>
      <c r="M8540" s="12">
        <v>2016</v>
      </c>
      <c r="N8540" s="9" t="s">
        <v>35</v>
      </c>
      <c r="O8540" s="9" t="s">
        <v>23191</v>
      </c>
      <c r="P8540" s="12">
        <v>1</v>
      </c>
      <c r="Q8540" s="12" t="s">
        <v>28</v>
      </c>
      <c r="R8540" s="12"/>
      <c r="S8540" s="12">
        <v>1</v>
      </c>
      <c r="T8540" s="9" t="s">
        <v>23201</v>
      </c>
      <c r="U8540" s="9" t="s">
        <v>23187</v>
      </c>
      <c r="V8540" s="9" t="s">
        <v>23201</v>
      </c>
      <c r="W8540" s="14">
        <v>3</v>
      </c>
    </row>
    <row r="8541" spans="1:23" x14ac:dyDescent="0.25">
      <c r="A8541" s="8">
        <v>7447</v>
      </c>
      <c r="B8541" s="9" t="s">
        <v>30521</v>
      </c>
      <c r="C8541" s="9" t="s">
        <v>23182</v>
      </c>
      <c r="D8541" s="10" t="s">
        <v>30522</v>
      </c>
      <c r="E8541" s="11"/>
      <c r="F8541" s="9" t="s">
        <v>30523</v>
      </c>
      <c r="G8541" s="12">
        <v>2</v>
      </c>
      <c r="H8541" s="12"/>
      <c r="I8541" s="9"/>
      <c r="J8541" s="12">
        <v>0</v>
      </c>
      <c r="K8541" s="13">
        <v>43221</v>
      </c>
      <c r="L8541" s="86">
        <f>(Tabla2[[#This Row],[release_year]]-'VARIANZA Y DES. EST'!$L$11)^2</f>
        <v>14.590890603358293</v>
      </c>
      <c r="M8541" s="12">
        <v>2018</v>
      </c>
      <c r="N8541" s="9" t="s">
        <v>35</v>
      </c>
      <c r="O8541" s="9" t="s">
        <v>23191</v>
      </c>
      <c r="P8541" s="12">
        <v>1</v>
      </c>
      <c r="Q8541" s="12" t="s">
        <v>28</v>
      </c>
      <c r="R8541" s="12"/>
      <c r="S8541" s="12">
        <v>1</v>
      </c>
      <c r="T8541" s="9" t="s">
        <v>23281</v>
      </c>
      <c r="U8541" s="9" t="s">
        <v>23187</v>
      </c>
      <c r="V8541" s="9" t="s">
        <v>23281</v>
      </c>
      <c r="W8541" s="14">
        <v>2</v>
      </c>
    </row>
    <row r="8542" spans="1:23" x14ac:dyDescent="0.25">
      <c r="A8542" s="8">
        <v>7448</v>
      </c>
      <c r="B8542" s="9" t="s">
        <v>30524</v>
      </c>
      <c r="C8542" s="9" t="s">
        <v>23182</v>
      </c>
      <c r="D8542" s="9" t="s">
        <v>30525</v>
      </c>
      <c r="E8542" s="9"/>
      <c r="F8542" s="9" t="s">
        <v>30526</v>
      </c>
      <c r="G8542" s="12">
        <v>26</v>
      </c>
      <c r="H8542" s="9" t="s">
        <v>390</v>
      </c>
      <c r="I8542" s="9" t="s">
        <v>390</v>
      </c>
      <c r="J8542" s="12">
        <v>1</v>
      </c>
      <c r="K8542" s="13">
        <v>42705</v>
      </c>
      <c r="L8542" s="86">
        <f>(Tabla2[[#This Row],[release_year]]-'VARIANZA Y DES. EST'!$L$11)^2</f>
        <v>0.67207602404598188</v>
      </c>
      <c r="M8542" s="12">
        <v>2015</v>
      </c>
      <c r="N8542" s="9" t="s">
        <v>76</v>
      </c>
      <c r="O8542" s="9" t="s">
        <v>23191</v>
      </c>
      <c r="P8542" s="12">
        <v>1</v>
      </c>
      <c r="Q8542" s="12" t="s">
        <v>28</v>
      </c>
      <c r="R8542" s="12"/>
      <c r="S8542" s="12">
        <v>1</v>
      </c>
      <c r="T8542" s="9" t="s">
        <v>23542</v>
      </c>
      <c r="U8542" s="9" t="s">
        <v>23187</v>
      </c>
      <c r="V8542" s="9" t="s">
        <v>23542</v>
      </c>
      <c r="W8542" s="14">
        <v>3</v>
      </c>
    </row>
    <row r="8543" spans="1:23" x14ac:dyDescent="0.25">
      <c r="A8543" s="8">
        <v>7450</v>
      </c>
      <c r="B8543" s="9" t="s">
        <v>30527</v>
      </c>
      <c r="C8543" s="9" t="s">
        <v>23182</v>
      </c>
      <c r="D8543" s="10" t="s">
        <v>30528</v>
      </c>
      <c r="E8543" s="11"/>
      <c r="F8543" s="9"/>
      <c r="G8543" s="12">
        <v>0</v>
      </c>
      <c r="H8543" s="9" t="s">
        <v>25</v>
      </c>
      <c r="I8543" s="9" t="s">
        <v>25</v>
      </c>
      <c r="J8543" s="12">
        <v>1</v>
      </c>
      <c r="K8543" s="13">
        <v>42767</v>
      </c>
      <c r="L8543" s="86">
        <f>(Tabla2[[#This Row],[release_year]]-'VARIANZA Y DES. EST'!$L$11)^2</f>
        <v>3.3116808838167522</v>
      </c>
      <c r="M8543" s="12">
        <v>2016</v>
      </c>
      <c r="N8543" s="9" t="s">
        <v>82</v>
      </c>
      <c r="O8543" s="9" t="s">
        <v>23191</v>
      </c>
      <c r="P8543" s="12">
        <v>1</v>
      </c>
      <c r="Q8543" s="12" t="s">
        <v>28</v>
      </c>
      <c r="R8543" s="12"/>
      <c r="S8543" s="12">
        <v>1</v>
      </c>
      <c r="T8543" s="9" t="s">
        <v>23993</v>
      </c>
      <c r="U8543" s="9" t="s">
        <v>23187</v>
      </c>
      <c r="V8543" s="9" t="s">
        <v>23993</v>
      </c>
      <c r="W8543" s="14">
        <v>3</v>
      </c>
    </row>
    <row r="8544" spans="1:23" x14ac:dyDescent="0.25">
      <c r="A8544" s="8">
        <v>7454</v>
      </c>
      <c r="B8544" s="9" t="s">
        <v>30529</v>
      </c>
      <c r="C8544" s="9" t="s">
        <v>23182</v>
      </c>
      <c r="D8544" s="10" t="s">
        <v>30530</v>
      </c>
      <c r="E8544" s="11"/>
      <c r="F8544" s="9" t="s">
        <v>30531</v>
      </c>
      <c r="G8544" s="12">
        <v>1</v>
      </c>
      <c r="H8544" s="9" t="s">
        <v>518</v>
      </c>
      <c r="I8544" s="9" t="s">
        <v>518</v>
      </c>
      <c r="J8544" s="12">
        <v>1</v>
      </c>
      <c r="K8544" s="13">
        <v>43556</v>
      </c>
      <c r="L8544" s="86">
        <f>(Tabla2[[#This Row],[release_year]]-'VARIANZA Y DES. EST'!$L$11)^2</f>
        <v>14.590890603358293</v>
      </c>
      <c r="M8544" s="12">
        <v>2018</v>
      </c>
      <c r="N8544" s="9" t="s">
        <v>35</v>
      </c>
      <c r="O8544" s="9" t="s">
        <v>23191</v>
      </c>
      <c r="P8544" s="12">
        <v>1</v>
      </c>
      <c r="Q8544" s="12" t="s">
        <v>28</v>
      </c>
      <c r="R8544" s="12"/>
      <c r="S8544" s="12">
        <v>1</v>
      </c>
      <c r="T8544" s="9" t="s">
        <v>26092</v>
      </c>
      <c r="U8544" s="9" t="s">
        <v>23187</v>
      </c>
      <c r="V8544" s="9" t="s">
        <v>26092</v>
      </c>
      <c r="W8544" s="14">
        <v>3</v>
      </c>
    </row>
    <row r="8545" spans="1:23" x14ac:dyDescent="0.25">
      <c r="A8545" s="8">
        <v>7456</v>
      </c>
      <c r="B8545" s="9" t="s">
        <v>30532</v>
      </c>
      <c r="C8545" s="9" t="s">
        <v>23182</v>
      </c>
      <c r="D8545" s="10" t="s">
        <v>30533</v>
      </c>
      <c r="E8545" s="11"/>
      <c r="F8545" s="9" t="s">
        <v>30534</v>
      </c>
      <c r="G8545" s="12">
        <v>15</v>
      </c>
      <c r="H8545" s="12"/>
      <c r="I8545" s="9"/>
      <c r="J8545" s="12">
        <v>0</v>
      </c>
      <c r="K8545" s="13">
        <v>42370</v>
      </c>
      <c r="L8545" s="86">
        <f>(Tabla2[[#This Row],[release_year]]-'VARIANZA Y DES. EST'!$L$11)^2</f>
        <v>330.51958368840133</v>
      </c>
      <c r="M8545" s="12">
        <v>1996</v>
      </c>
      <c r="N8545" s="9" t="s">
        <v>110</v>
      </c>
      <c r="O8545" s="9" t="s">
        <v>23191</v>
      </c>
      <c r="P8545" s="12">
        <v>1</v>
      </c>
      <c r="Q8545" s="12" t="s">
        <v>28</v>
      </c>
      <c r="R8545" s="12"/>
      <c r="S8545" s="12">
        <v>1</v>
      </c>
      <c r="T8545" s="9" t="s">
        <v>23264</v>
      </c>
      <c r="U8545" s="9" t="s">
        <v>23264</v>
      </c>
      <c r="V8545" s="9" t="s">
        <v>23264</v>
      </c>
      <c r="W8545" s="14">
        <v>1</v>
      </c>
    </row>
    <row r="8546" spans="1:23" x14ac:dyDescent="0.25">
      <c r="A8546" s="8">
        <v>7458</v>
      </c>
      <c r="B8546" s="9" t="s">
        <v>30535</v>
      </c>
      <c r="C8546" s="9" t="s">
        <v>23182</v>
      </c>
      <c r="D8546" s="9" t="s">
        <v>30536</v>
      </c>
      <c r="E8546" s="9"/>
      <c r="F8546" s="9"/>
      <c r="G8546" s="12">
        <v>0</v>
      </c>
      <c r="H8546" s="9" t="s">
        <v>231</v>
      </c>
      <c r="I8546" s="9" t="s">
        <v>231</v>
      </c>
      <c r="J8546" s="12">
        <v>1</v>
      </c>
      <c r="K8546" s="13">
        <v>43359</v>
      </c>
      <c r="L8546" s="86">
        <f>(Tabla2[[#This Row],[release_year]]-'VARIANZA Y DES. EST'!$L$11)^2</f>
        <v>3.2471164275211517E-2</v>
      </c>
      <c r="M8546" s="12">
        <v>2014</v>
      </c>
      <c r="N8546" s="9" t="s">
        <v>55</v>
      </c>
      <c r="O8546" s="9" t="s">
        <v>23185</v>
      </c>
      <c r="P8546" s="12">
        <v>2</v>
      </c>
      <c r="Q8546" s="12" t="s">
        <v>28</v>
      </c>
      <c r="R8546" s="12"/>
      <c r="S8546" s="12">
        <v>2</v>
      </c>
      <c r="T8546" s="9" t="s">
        <v>23264</v>
      </c>
      <c r="U8546" s="9" t="s">
        <v>23264</v>
      </c>
      <c r="V8546" s="9" t="s">
        <v>23264</v>
      </c>
      <c r="W8546" s="14">
        <v>1</v>
      </c>
    </row>
    <row r="8547" spans="1:23" x14ac:dyDescent="0.25">
      <c r="A8547" s="8">
        <v>7460</v>
      </c>
      <c r="B8547" s="9" t="s">
        <v>30537</v>
      </c>
      <c r="C8547" s="9" t="s">
        <v>23182</v>
      </c>
      <c r="D8547" s="10" t="s">
        <v>30538</v>
      </c>
      <c r="E8547" s="11"/>
      <c r="F8547" s="9" t="s">
        <v>30539</v>
      </c>
      <c r="G8547" s="12">
        <v>1</v>
      </c>
      <c r="H8547" s="9" t="s">
        <v>25</v>
      </c>
      <c r="I8547" s="9" t="s">
        <v>25</v>
      </c>
      <c r="J8547" s="12">
        <v>1</v>
      </c>
      <c r="K8547" s="16">
        <v>43449</v>
      </c>
      <c r="L8547" s="86">
        <f>(Tabla2[[#This Row],[release_year]]-'VARIANZA Y DES. EST'!$L$11)^2</f>
        <v>1.3928663045044412</v>
      </c>
      <c r="M8547" s="12">
        <v>2013</v>
      </c>
      <c r="N8547" s="9" t="s">
        <v>82</v>
      </c>
      <c r="O8547" s="9" t="s">
        <v>23191</v>
      </c>
      <c r="P8547" s="12">
        <v>1</v>
      </c>
      <c r="Q8547" s="12" t="s">
        <v>28</v>
      </c>
      <c r="R8547" s="12"/>
      <c r="S8547" s="12">
        <v>1</v>
      </c>
      <c r="T8547" s="9" t="s">
        <v>23290</v>
      </c>
      <c r="U8547" s="9" t="s">
        <v>23290</v>
      </c>
      <c r="V8547" s="9" t="s">
        <v>23290</v>
      </c>
      <c r="W8547" s="14">
        <v>1</v>
      </c>
    </row>
    <row r="8548" spans="1:23" x14ac:dyDescent="0.25">
      <c r="A8548" s="8">
        <v>7464</v>
      </c>
      <c r="B8548" s="9" t="s">
        <v>30540</v>
      </c>
      <c r="C8548" s="9" t="s">
        <v>23182</v>
      </c>
      <c r="D8548" s="10" t="s">
        <v>30541</v>
      </c>
      <c r="E8548" s="11"/>
      <c r="F8548" s="18" t="s">
        <v>30542</v>
      </c>
      <c r="G8548" s="12">
        <v>18</v>
      </c>
      <c r="H8548" s="9" t="s">
        <v>468</v>
      </c>
      <c r="I8548" s="9" t="s">
        <v>468</v>
      </c>
      <c r="J8548" s="12">
        <v>1</v>
      </c>
      <c r="K8548" s="13">
        <v>43225</v>
      </c>
      <c r="L8548" s="86">
        <f>(Tabla2[[#This Row],[release_year]]-'VARIANZA Y DES. EST'!$L$11)^2</f>
        <v>0.67207602404598188</v>
      </c>
      <c r="M8548" s="12">
        <v>2015</v>
      </c>
      <c r="N8548" s="9" t="s">
        <v>35</v>
      </c>
      <c r="O8548" s="9" t="s">
        <v>23191</v>
      </c>
      <c r="P8548" s="12">
        <v>1</v>
      </c>
      <c r="Q8548" s="12" t="s">
        <v>28</v>
      </c>
      <c r="R8548" s="12"/>
      <c r="S8548" s="12">
        <v>1</v>
      </c>
      <c r="T8548" s="9" t="s">
        <v>23370</v>
      </c>
      <c r="U8548" s="9" t="s">
        <v>23193</v>
      </c>
      <c r="V8548" s="9" t="s">
        <v>23370</v>
      </c>
      <c r="W8548" s="14">
        <v>3</v>
      </c>
    </row>
    <row r="8549" spans="1:23" x14ac:dyDescent="0.25">
      <c r="A8549" s="8">
        <v>7469</v>
      </c>
      <c r="B8549" s="9" t="s">
        <v>30543</v>
      </c>
      <c r="C8549" s="9" t="s">
        <v>23182</v>
      </c>
      <c r="D8549" s="9" t="s">
        <v>30544</v>
      </c>
      <c r="E8549" s="18"/>
      <c r="F8549" s="9" t="s">
        <v>30545</v>
      </c>
      <c r="G8549" s="12">
        <v>7</v>
      </c>
      <c r="H8549" s="9" t="s">
        <v>4237</v>
      </c>
      <c r="I8549" s="9" t="s">
        <v>4237</v>
      </c>
      <c r="J8549" s="12">
        <v>1</v>
      </c>
      <c r="K8549" s="13">
        <v>42583</v>
      </c>
      <c r="L8549" s="86">
        <f>(Tabla2[[#This Row],[release_year]]-'VARIANZA Y DES. EST'!$L$11)^2</f>
        <v>0.67207602404598188</v>
      </c>
      <c r="M8549" s="12">
        <v>2015</v>
      </c>
      <c r="N8549" s="9" t="s">
        <v>76</v>
      </c>
      <c r="O8549" s="9" t="s">
        <v>23191</v>
      </c>
      <c r="P8549" s="12">
        <v>1</v>
      </c>
      <c r="Q8549" s="12" t="s">
        <v>28</v>
      </c>
      <c r="R8549" s="12"/>
      <c r="S8549" s="12">
        <v>1</v>
      </c>
      <c r="T8549" s="9" t="s">
        <v>23201</v>
      </c>
      <c r="U8549" s="9" t="s">
        <v>23187</v>
      </c>
      <c r="V8549" s="9" t="s">
        <v>23201</v>
      </c>
      <c r="W8549" s="14">
        <v>3</v>
      </c>
    </row>
    <row r="8550" spans="1:23" x14ac:dyDescent="0.25">
      <c r="A8550" s="8">
        <v>7481</v>
      </c>
      <c r="B8550" s="9" t="s">
        <v>30546</v>
      </c>
      <c r="C8550" s="9" t="s">
        <v>23182</v>
      </c>
      <c r="D8550" s="10" t="s">
        <v>30547</v>
      </c>
      <c r="E8550" s="11"/>
      <c r="F8550" s="9" t="s">
        <v>30548</v>
      </c>
      <c r="G8550" s="12">
        <v>3</v>
      </c>
      <c r="H8550" s="9" t="s">
        <v>1349</v>
      </c>
      <c r="I8550" s="9" t="s">
        <v>1349</v>
      </c>
      <c r="J8550" s="12">
        <v>1</v>
      </c>
      <c r="K8550" s="13">
        <v>42917</v>
      </c>
      <c r="L8550" s="86">
        <f>(Tabla2[[#This Row],[release_year]]-'VARIANZA Y DES. EST'!$L$11)^2</f>
        <v>3.2471164275211517E-2</v>
      </c>
      <c r="M8550" s="12">
        <v>2014</v>
      </c>
      <c r="N8550" s="9" t="s">
        <v>35</v>
      </c>
      <c r="O8550" s="9" t="s">
        <v>23191</v>
      </c>
      <c r="P8550" s="12">
        <v>1</v>
      </c>
      <c r="Q8550" s="12" t="s">
        <v>28</v>
      </c>
      <c r="R8550" s="12"/>
      <c r="S8550" s="12">
        <v>1</v>
      </c>
      <c r="T8550" s="9" t="s">
        <v>24513</v>
      </c>
      <c r="U8550" s="9" t="s">
        <v>23187</v>
      </c>
      <c r="V8550" s="9" t="s">
        <v>24513</v>
      </c>
      <c r="W8550" s="14">
        <v>3</v>
      </c>
    </row>
    <row r="8551" spans="1:23" x14ac:dyDescent="0.25">
      <c r="A8551" s="8">
        <v>7484</v>
      </c>
      <c r="B8551" s="9" t="s">
        <v>30549</v>
      </c>
      <c r="C8551" s="9" t="s">
        <v>23182</v>
      </c>
      <c r="D8551" s="10" t="s">
        <v>30550</v>
      </c>
      <c r="E8551" s="11"/>
      <c r="F8551" s="9"/>
      <c r="G8551" s="12">
        <v>0</v>
      </c>
      <c r="H8551" s="12"/>
      <c r="I8551" s="9"/>
      <c r="J8551" s="12">
        <v>0</v>
      </c>
      <c r="K8551" s="13">
        <v>43658</v>
      </c>
      <c r="L8551" s="86">
        <f>(Tabla2[[#This Row],[release_year]]-'VARIANZA Y DES. EST'!$L$11)^2</f>
        <v>0.67207602404598188</v>
      </c>
      <c r="M8551" s="12">
        <v>2015</v>
      </c>
      <c r="N8551" s="9" t="s">
        <v>82</v>
      </c>
      <c r="O8551" s="9" t="s">
        <v>23191</v>
      </c>
      <c r="P8551" s="12">
        <v>1</v>
      </c>
      <c r="Q8551" s="12" t="s">
        <v>28</v>
      </c>
      <c r="R8551" s="12"/>
      <c r="S8551" s="12">
        <v>1</v>
      </c>
      <c r="T8551" s="9" t="s">
        <v>23627</v>
      </c>
      <c r="U8551" s="9" t="s">
        <v>23213</v>
      </c>
      <c r="V8551" s="9" t="s">
        <v>23627</v>
      </c>
      <c r="W8551" s="14">
        <v>3</v>
      </c>
    </row>
    <row r="8552" spans="1:23" x14ac:dyDescent="0.25">
      <c r="A8552" s="8">
        <v>7486</v>
      </c>
      <c r="B8552" s="9" t="s">
        <v>30551</v>
      </c>
      <c r="C8552" s="9" t="s">
        <v>23182</v>
      </c>
      <c r="D8552" s="10" t="s">
        <v>30552</v>
      </c>
      <c r="E8552" s="11"/>
      <c r="F8552" s="9" t="s">
        <v>30553</v>
      </c>
      <c r="G8552" s="12">
        <v>1</v>
      </c>
      <c r="H8552" s="9" t="s">
        <v>126</v>
      </c>
      <c r="I8552" s="9" t="s">
        <v>126</v>
      </c>
      <c r="J8552" s="12">
        <v>1</v>
      </c>
      <c r="K8552" s="13">
        <v>42825</v>
      </c>
      <c r="L8552" s="86">
        <f>(Tabla2[[#This Row],[release_year]]-'VARIANZA Y DES. EST'!$L$11)^2</f>
        <v>3.2471164275211517E-2</v>
      </c>
      <c r="M8552" s="12">
        <v>2014</v>
      </c>
      <c r="N8552" s="9" t="s">
        <v>82</v>
      </c>
      <c r="O8552" s="9" t="s">
        <v>23191</v>
      </c>
      <c r="P8552" s="12">
        <v>1</v>
      </c>
      <c r="Q8552" s="12" t="s">
        <v>28</v>
      </c>
      <c r="R8552" s="12"/>
      <c r="S8552" s="12">
        <v>1</v>
      </c>
      <c r="T8552" s="9" t="s">
        <v>29514</v>
      </c>
      <c r="U8552" s="9" t="s">
        <v>23213</v>
      </c>
      <c r="V8552" s="9" t="s">
        <v>29514</v>
      </c>
      <c r="W8552" s="14">
        <v>3</v>
      </c>
    </row>
    <row r="8553" spans="1:23" x14ac:dyDescent="0.25">
      <c r="A8553" s="8">
        <v>7503</v>
      </c>
      <c r="B8553" s="9" t="s">
        <v>30554</v>
      </c>
      <c r="C8553" s="9" t="s">
        <v>23182</v>
      </c>
      <c r="D8553" s="10" t="s">
        <v>30555</v>
      </c>
      <c r="E8553" s="11"/>
      <c r="F8553" s="18" t="s">
        <v>30556</v>
      </c>
      <c r="G8553" s="12">
        <v>4</v>
      </c>
      <c r="H8553" s="9" t="s">
        <v>160</v>
      </c>
      <c r="I8553" s="9" t="s">
        <v>160</v>
      </c>
      <c r="J8553" s="12">
        <v>1</v>
      </c>
      <c r="K8553" s="13">
        <v>43966</v>
      </c>
      <c r="L8553" s="86">
        <f>(Tabla2[[#This Row],[release_year]]-'VARIANZA Y DES. EST'!$L$11)^2</f>
        <v>4.7532614447336705</v>
      </c>
      <c r="M8553" s="12">
        <v>2012</v>
      </c>
      <c r="N8553" s="9" t="s">
        <v>26</v>
      </c>
      <c r="O8553" s="9" t="s">
        <v>23185</v>
      </c>
      <c r="P8553" s="12">
        <v>2</v>
      </c>
      <c r="Q8553" s="12" t="s">
        <v>28</v>
      </c>
      <c r="R8553" s="12"/>
      <c r="S8553" s="12">
        <v>2</v>
      </c>
      <c r="T8553" s="9" t="s">
        <v>23264</v>
      </c>
      <c r="U8553" s="9" t="s">
        <v>23264</v>
      </c>
      <c r="V8553" s="9" t="s">
        <v>23264</v>
      </c>
      <c r="W8553" s="14">
        <v>1</v>
      </c>
    </row>
    <row r="8554" spans="1:23" x14ac:dyDescent="0.25">
      <c r="A8554" s="8">
        <v>7505</v>
      </c>
      <c r="B8554" s="9" t="s">
        <v>30557</v>
      </c>
      <c r="C8554" s="9" t="s">
        <v>23182</v>
      </c>
      <c r="D8554" s="9" t="s">
        <v>30558</v>
      </c>
      <c r="E8554" s="9" t="s">
        <v>30559</v>
      </c>
      <c r="F8554" s="9"/>
      <c r="G8554" s="12">
        <v>0</v>
      </c>
      <c r="H8554" s="9" t="s">
        <v>126</v>
      </c>
      <c r="I8554" s="9" t="s">
        <v>126</v>
      </c>
      <c r="J8554" s="12">
        <v>1</v>
      </c>
      <c r="K8554" s="13">
        <v>43672</v>
      </c>
      <c r="L8554" s="86">
        <f>(Tabla2[[#This Row],[release_year]]-'VARIANZA Y DES. EST'!$L$11)^2</f>
        <v>1.3928663045044412</v>
      </c>
      <c r="M8554" s="12">
        <v>2013</v>
      </c>
      <c r="N8554" s="9" t="s">
        <v>55</v>
      </c>
      <c r="O8554" s="9" t="s">
        <v>23191</v>
      </c>
      <c r="P8554" s="12">
        <v>1</v>
      </c>
      <c r="Q8554" s="12" t="s">
        <v>28</v>
      </c>
      <c r="R8554" s="12"/>
      <c r="S8554" s="12">
        <v>1</v>
      </c>
      <c r="T8554" s="9" t="s">
        <v>23309</v>
      </c>
      <c r="U8554" s="9" t="s">
        <v>23213</v>
      </c>
      <c r="V8554" s="9" t="s">
        <v>23309</v>
      </c>
      <c r="W8554" s="14">
        <v>3</v>
      </c>
    </row>
    <row r="8555" spans="1:23" x14ac:dyDescent="0.25">
      <c r="A8555" s="8">
        <v>7506</v>
      </c>
      <c r="B8555" s="9" t="s">
        <v>30560</v>
      </c>
      <c r="C8555" s="9" t="s">
        <v>23182</v>
      </c>
      <c r="D8555" s="10" t="s">
        <v>30561</v>
      </c>
      <c r="E8555" s="11"/>
      <c r="F8555" s="9" t="s">
        <v>29772</v>
      </c>
      <c r="G8555" s="12">
        <v>1</v>
      </c>
      <c r="H8555" s="9" t="s">
        <v>126</v>
      </c>
      <c r="I8555" s="9" t="s">
        <v>126</v>
      </c>
      <c r="J8555" s="12">
        <v>1</v>
      </c>
      <c r="K8555" s="13">
        <v>43672</v>
      </c>
      <c r="L8555" s="86">
        <f>(Tabla2[[#This Row],[release_year]]-'VARIANZA Y DES. EST'!$L$11)^2</f>
        <v>10.1136565849629</v>
      </c>
      <c r="M8555" s="12">
        <v>2011</v>
      </c>
      <c r="N8555" s="9" t="s">
        <v>55</v>
      </c>
      <c r="O8555" s="9" t="s">
        <v>23191</v>
      </c>
      <c r="P8555" s="12">
        <v>1</v>
      </c>
      <c r="Q8555" s="12" t="s">
        <v>28</v>
      </c>
      <c r="R8555" s="12"/>
      <c r="S8555" s="12">
        <v>1</v>
      </c>
      <c r="T8555" s="9" t="s">
        <v>23309</v>
      </c>
      <c r="U8555" s="9" t="s">
        <v>23213</v>
      </c>
      <c r="V8555" s="9" t="s">
        <v>23309</v>
      </c>
      <c r="W8555" s="14">
        <v>3</v>
      </c>
    </row>
    <row r="8556" spans="1:23" x14ac:dyDescent="0.25">
      <c r="A8556" s="8">
        <v>7522</v>
      </c>
      <c r="B8556" s="9" t="s">
        <v>30562</v>
      </c>
      <c r="C8556" s="9" t="s">
        <v>23182</v>
      </c>
      <c r="D8556" s="9" t="s">
        <v>30563</v>
      </c>
      <c r="E8556" s="9"/>
      <c r="F8556" s="9" t="s">
        <v>30564</v>
      </c>
      <c r="G8556" s="12">
        <v>6</v>
      </c>
      <c r="H8556" s="9" t="s">
        <v>160</v>
      </c>
      <c r="I8556" s="9" t="s">
        <v>160</v>
      </c>
      <c r="J8556" s="12">
        <v>1</v>
      </c>
      <c r="K8556" s="13">
        <v>43571</v>
      </c>
      <c r="L8556" s="86">
        <f>(Tabla2[[#This Row],[release_year]]-'VARIANZA Y DES. EST'!$L$11)^2</f>
        <v>1.3928663045044412</v>
      </c>
      <c r="M8556" s="12">
        <v>2013</v>
      </c>
      <c r="N8556" s="9" t="s">
        <v>55</v>
      </c>
      <c r="O8556" s="9" t="s">
        <v>23185</v>
      </c>
      <c r="P8556" s="12">
        <v>2</v>
      </c>
      <c r="Q8556" s="12" t="s">
        <v>28</v>
      </c>
      <c r="R8556" s="12"/>
      <c r="S8556" s="12">
        <v>2</v>
      </c>
      <c r="T8556" s="9" t="s">
        <v>23268</v>
      </c>
      <c r="U8556" s="9" t="s">
        <v>23264</v>
      </c>
      <c r="V8556" s="9" t="s">
        <v>23268</v>
      </c>
      <c r="W8556" s="14">
        <v>2</v>
      </c>
    </row>
    <row r="8557" spans="1:23" x14ac:dyDescent="0.25">
      <c r="A8557" s="8">
        <v>7529</v>
      </c>
      <c r="B8557" s="9" t="s">
        <v>30565</v>
      </c>
      <c r="C8557" s="9" t="s">
        <v>23182</v>
      </c>
      <c r="D8557" s="10" t="s">
        <v>30566</v>
      </c>
      <c r="E8557" s="11"/>
      <c r="F8557" s="9"/>
      <c r="G8557" s="12">
        <v>0</v>
      </c>
      <c r="H8557" s="9" t="s">
        <v>25</v>
      </c>
      <c r="I8557" s="9" t="s">
        <v>25</v>
      </c>
      <c r="J8557" s="12">
        <v>1</v>
      </c>
      <c r="K8557" s="13">
        <v>43207</v>
      </c>
      <c r="L8557" s="86">
        <f>(Tabla2[[#This Row],[release_year]]-'VARIANZA Y DES. EST'!$L$11)^2</f>
        <v>7.9512857435875226</v>
      </c>
      <c r="M8557" s="12">
        <v>2017</v>
      </c>
      <c r="N8557" s="9" t="s">
        <v>76</v>
      </c>
      <c r="O8557" s="9" t="s">
        <v>23255</v>
      </c>
      <c r="P8557" s="12">
        <v>3</v>
      </c>
      <c r="Q8557" s="12" t="s">
        <v>28</v>
      </c>
      <c r="R8557" s="12"/>
      <c r="S8557" s="12">
        <v>3</v>
      </c>
      <c r="T8557" s="9" t="s">
        <v>23576</v>
      </c>
      <c r="U8557" s="9" t="s">
        <v>23193</v>
      </c>
      <c r="V8557" s="9" t="s">
        <v>23576</v>
      </c>
      <c r="W8557" s="14">
        <v>2</v>
      </c>
    </row>
    <row r="8558" spans="1:23" x14ac:dyDescent="0.25">
      <c r="A8558" s="8">
        <v>7530</v>
      </c>
      <c r="B8558" s="9" t="s">
        <v>30567</v>
      </c>
      <c r="C8558" s="9" t="s">
        <v>23182</v>
      </c>
      <c r="D8558" s="10" t="s">
        <v>30568</v>
      </c>
      <c r="E8558" s="11"/>
      <c r="F8558" s="9" t="s">
        <v>30569</v>
      </c>
      <c r="G8558" s="12">
        <v>8</v>
      </c>
      <c r="H8558" s="9" t="s">
        <v>390</v>
      </c>
      <c r="I8558" s="9" t="s">
        <v>390</v>
      </c>
      <c r="J8558" s="12">
        <v>1</v>
      </c>
      <c r="K8558" s="13">
        <v>42887</v>
      </c>
      <c r="L8558" s="86">
        <f>(Tabla2[[#This Row],[release_year]]-'VARIANZA Y DES. EST'!$L$11)^2</f>
        <v>7.9512857435875226</v>
      </c>
      <c r="M8558" s="12">
        <v>2017</v>
      </c>
      <c r="N8558" s="9" t="s">
        <v>82</v>
      </c>
      <c r="O8558" s="9" t="s">
        <v>23185</v>
      </c>
      <c r="P8558" s="12">
        <v>2</v>
      </c>
      <c r="Q8558" s="12" t="s">
        <v>28</v>
      </c>
      <c r="R8558" s="12"/>
      <c r="S8558" s="12">
        <v>2</v>
      </c>
      <c r="T8558" s="9" t="s">
        <v>23268</v>
      </c>
      <c r="U8558" s="9" t="s">
        <v>23264</v>
      </c>
      <c r="V8558" s="9" t="s">
        <v>23268</v>
      </c>
      <c r="W8558" s="14">
        <v>2</v>
      </c>
    </row>
    <row r="8559" spans="1:23" x14ac:dyDescent="0.25">
      <c r="A8559" s="8">
        <v>7539</v>
      </c>
      <c r="B8559" s="9" t="s">
        <v>30570</v>
      </c>
      <c r="C8559" s="9" t="s">
        <v>23182</v>
      </c>
      <c r="D8559" s="10" t="s">
        <v>30571</v>
      </c>
      <c r="E8559" s="11"/>
      <c r="F8559" s="9" t="s">
        <v>30572</v>
      </c>
      <c r="G8559" s="12">
        <v>1</v>
      </c>
      <c r="H8559" s="9" t="s">
        <v>126</v>
      </c>
      <c r="I8559" s="9" t="s">
        <v>126</v>
      </c>
      <c r="J8559" s="12">
        <v>1</v>
      </c>
      <c r="K8559" s="13">
        <v>43668</v>
      </c>
      <c r="L8559" s="86">
        <f>(Tabla2[[#This Row],[release_year]]-'VARIANZA Y DES. EST'!$L$11)^2</f>
        <v>7.9512857435875226</v>
      </c>
      <c r="M8559" s="12">
        <v>2017</v>
      </c>
      <c r="N8559" s="9" t="s">
        <v>82</v>
      </c>
      <c r="O8559" s="9" t="s">
        <v>23191</v>
      </c>
      <c r="P8559" s="12">
        <v>1</v>
      </c>
      <c r="Q8559" s="12" t="s">
        <v>28</v>
      </c>
      <c r="R8559" s="12"/>
      <c r="S8559" s="12">
        <v>1</v>
      </c>
      <c r="T8559" s="9" t="s">
        <v>23627</v>
      </c>
      <c r="U8559" s="9" t="s">
        <v>23213</v>
      </c>
      <c r="V8559" s="9" t="s">
        <v>23627</v>
      </c>
      <c r="W8559" s="14">
        <v>3</v>
      </c>
    </row>
    <row r="8560" spans="1:23" x14ac:dyDescent="0.25">
      <c r="A8560" s="8">
        <v>7541</v>
      </c>
      <c r="B8560" s="9" t="s">
        <v>30573</v>
      </c>
      <c r="C8560" s="9" t="s">
        <v>23182</v>
      </c>
      <c r="D8560" s="10" t="s">
        <v>30574</v>
      </c>
      <c r="E8560" s="11"/>
      <c r="F8560" s="9" t="s">
        <v>30575</v>
      </c>
      <c r="G8560" s="12">
        <v>1</v>
      </c>
      <c r="H8560" s="12"/>
      <c r="I8560" s="9"/>
      <c r="J8560" s="12">
        <v>0</v>
      </c>
      <c r="K8560" s="13">
        <v>43040</v>
      </c>
      <c r="L8560" s="86">
        <f>(Tabla2[[#This Row],[release_year]]-'VARIANZA Y DES. EST'!$L$11)^2</f>
        <v>7.9512857435875226</v>
      </c>
      <c r="M8560" s="12">
        <v>2017</v>
      </c>
      <c r="N8560" s="9" t="s">
        <v>35</v>
      </c>
      <c r="O8560" s="9" t="s">
        <v>23191</v>
      </c>
      <c r="P8560" s="12">
        <v>1</v>
      </c>
      <c r="Q8560" s="12" t="s">
        <v>28</v>
      </c>
      <c r="R8560" s="12"/>
      <c r="S8560" s="12">
        <v>1</v>
      </c>
      <c r="T8560" s="9" t="s">
        <v>24334</v>
      </c>
      <c r="U8560" s="9" t="s">
        <v>23187</v>
      </c>
      <c r="V8560" s="9" t="s">
        <v>24334</v>
      </c>
      <c r="W8560" s="14">
        <v>2</v>
      </c>
    </row>
    <row r="8561" spans="1:23" x14ac:dyDescent="0.25">
      <c r="A8561" s="8">
        <v>7548</v>
      </c>
      <c r="B8561" s="9" t="s">
        <v>30576</v>
      </c>
      <c r="C8561" s="9" t="s">
        <v>23182</v>
      </c>
      <c r="D8561" s="10" t="s">
        <v>30577</v>
      </c>
      <c r="E8561" s="11"/>
      <c r="F8561" s="9" t="s">
        <v>30578</v>
      </c>
      <c r="G8561" s="12">
        <v>1</v>
      </c>
      <c r="H8561" s="9" t="s">
        <v>126</v>
      </c>
      <c r="I8561" s="9" t="s">
        <v>126</v>
      </c>
      <c r="J8561" s="12">
        <v>1</v>
      </c>
      <c r="K8561" s="13">
        <v>43497</v>
      </c>
      <c r="L8561" s="86">
        <f>(Tabla2[[#This Row],[release_year]]-'VARIANZA Y DES. EST'!$L$11)^2</f>
        <v>1.3928663045044412</v>
      </c>
      <c r="M8561" s="12">
        <v>2013</v>
      </c>
      <c r="N8561" s="9" t="s">
        <v>76</v>
      </c>
      <c r="O8561" s="9" t="s">
        <v>23191</v>
      </c>
      <c r="P8561" s="12">
        <v>1</v>
      </c>
      <c r="Q8561" s="12" t="s">
        <v>28</v>
      </c>
      <c r="R8561" s="12"/>
      <c r="S8561" s="12">
        <v>1</v>
      </c>
      <c r="T8561" s="9" t="s">
        <v>24021</v>
      </c>
      <c r="U8561" s="9" t="s">
        <v>23213</v>
      </c>
      <c r="V8561" s="9" t="s">
        <v>24021</v>
      </c>
      <c r="W8561" s="14">
        <v>2</v>
      </c>
    </row>
    <row r="8562" spans="1:23" x14ac:dyDescent="0.25">
      <c r="A8562" s="8">
        <v>7552</v>
      </c>
      <c r="B8562" s="9" t="s">
        <v>30579</v>
      </c>
      <c r="C8562" s="9" t="s">
        <v>23182</v>
      </c>
      <c r="D8562" s="10" t="s">
        <v>30580</v>
      </c>
      <c r="E8562" s="11"/>
      <c r="F8562" s="9" t="s">
        <v>30581</v>
      </c>
      <c r="G8562" s="12">
        <v>10</v>
      </c>
      <c r="H8562" s="9" t="s">
        <v>25</v>
      </c>
      <c r="I8562" s="9" t="s">
        <v>25</v>
      </c>
      <c r="J8562" s="12">
        <v>1</v>
      </c>
      <c r="K8562" s="13">
        <v>43174</v>
      </c>
      <c r="L8562" s="86">
        <f>(Tabla2[[#This Row],[release_year]]-'VARIANZA Y DES. EST'!$L$11)^2</f>
        <v>230.43839826771367</v>
      </c>
      <c r="M8562" s="12">
        <v>1999</v>
      </c>
      <c r="N8562" s="9" t="s">
        <v>35</v>
      </c>
      <c r="O8562" s="9" t="s">
        <v>23191</v>
      </c>
      <c r="P8562" s="12">
        <v>1</v>
      </c>
      <c r="Q8562" s="12" t="s">
        <v>28</v>
      </c>
      <c r="R8562" s="12"/>
      <c r="S8562" s="12">
        <v>1</v>
      </c>
      <c r="T8562" s="9" t="s">
        <v>28104</v>
      </c>
      <c r="U8562" s="9" t="s">
        <v>23229</v>
      </c>
      <c r="V8562" s="9" t="s">
        <v>28104</v>
      </c>
      <c r="W8562" s="14">
        <v>2</v>
      </c>
    </row>
    <row r="8563" spans="1:23" x14ac:dyDescent="0.25">
      <c r="A8563" s="8">
        <v>7569</v>
      </c>
      <c r="B8563" s="9" t="s">
        <v>30582</v>
      </c>
      <c r="C8563" s="9" t="s">
        <v>23182</v>
      </c>
      <c r="D8563" s="10" t="s">
        <v>30583</v>
      </c>
      <c r="E8563" s="11"/>
      <c r="F8563" s="9" t="s">
        <v>30584</v>
      </c>
      <c r="G8563" s="12">
        <v>1</v>
      </c>
      <c r="H8563" s="9" t="s">
        <v>126</v>
      </c>
      <c r="I8563" s="9" t="s">
        <v>5012</v>
      </c>
      <c r="J8563" s="12">
        <v>2</v>
      </c>
      <c r="K8563" s="13">
        <v>43374</v>
      </c>
      <c r="L8563" s="86">
        <f>(Tabla2[[#This Row],[release_year]]-'VARIANZA Y DES. EST'!$L$11)^2</f>
        <v>14.590890603358293</v>
      </c>
      <c r="M8563" s="12">
        <v>2018</v>
      </c>
      <c r="N8563" s="9" t="s">
        <v>82</v>
      </c>
      <c r="O8563" s="9" t="s">
        <v>23191</v>
      </c>
      <c r="P8563" s="12">
        <v>1</v>
      </c>
      <c r="Q8563" s="12" t="s">
        <v>28</v>
      </c>
      <c r="R8563" s="12"/>
      <c r="S8563" s="12">
        <v>1</v>
      </c>
      <c r="T8563" s="9" t="s">
        <v>23356</v>
      </c>
      <c r="U8563" s="9" t="s">
        <v>23197</v>
      </c>
      <c r="V8563" s="9" t="s">
        <v>23356</v>
      </c>
      <c r="W8563" s="14">
        <v>2</v>
      </c>
    </row>
    <row r="8564" spans="1:23" x14ac:dyDescent="0.25">
      <c r="A8564" s="8">
        <v>7570</v>
      </c>
      <c r="B8564" s="9" t="s">
        <v>30585</v>
      </c>
      <c r="C8564" s="9" t="s">
        <v>23182</v>
      </c>
      <c r="D8564" s="10" t="s">
        <v>30586</v>
      </c>
      <c r="E8564" s="11"/>
      <c r="F8564" s="9" t="s">
        <v>30587</v>
      </c>
      <c r="G8564" s="12">
        <v>1</v>
      </c>
      <c r="H8564" s="9" t="s">
        <v>25</v>
      </c>
      <c r="I8564" s="9" t="s">
        <v>25</v>
      </c>
      <c r="J8564" s="12">
        <v>1</v>
      </c>
      <c r="K8564" s="13">
        <v>42795</v>
      </c>
      <c r="L8564" s="86">
        <f>(Tabla2[[#This Row],[release_year]]-'VARIANZA Y DES. EST'!$L$11)^2</f>
        <v>3.3116808838167522</v>
      </c>
      <c r="M8564" s="12">
        <v>2016</v>
      </c>
      <c r="N8564" s="9" t="s">
        <v>55</v>
      </c>
      <c r="O8564" s="9" t="s">
        <v>23191</v>
      </c>
      <c r="P8564" s="12">
        <v>1</v>
      </c>
      <c r="Q8564" s="12" t="s">
        <v>28</v>
      </c>
      <c r="R8564" s="12"/>
      <c r="S8564" s="12">
        <v>1</v>
      </c>
      <c r="T8564" s="9" t="s">
        <v>23356</v>
      </c>
      <c r="U8564" s="9" t="s">
        <v>23197</v>
      </c>
      <c r="V8564" s="9" t="s">
        <v>23356</v>
      </c>
      <c r="W8564" s="14">
        <v>2</v>
      </c>
    </row>
    <row r="8565" spans="1:23" x14ac:dyDescent="0.25">
      <c r="A8565" s="8">
        <v>7572</v>
      </c>
      <c r="B8565" s="9" t="s">
        <v>30588</v>
      </c>
      <c r="C8565" s="9" t="s">
        <v>23182</v>
      </c>
      <c r="D8565" s="10" t="s">
        <v>30589</v>
      </c>
      <c r="E8565" s="11"/>
      <c r="F8565" s="9" t="s">
        <v>1017</v>
      </c>
      <c r="G8565" s="12">
        <v>1</v>
      </c>
      <c r="H8565" s="9" t="s">
        <v>25</v>
      </c>
      <c r="I8565" s="9" t="s">
        <v>1453</v>
      </c>
      <c r="J8565" s="12">
        <v>2</v>
      </c>
      <c r="K8565" s="16">
        <v>42287</v>
      </c>
      <c r="L8565" s="86">
        <f>(Tabla2[[#This Row],[release_year]]-'VARIANZA Y DES. EST'!$L$11)^2</f>
        <v>26.834446865421359</v>
      </c>
      <c r="M8565" s="12">
        <v>2009</v>
      </c>
      <c r="N8565" s="9" t="s">
        <v>82</v>
      </c>
      <c r="O8565" s="9" t="s">
        <v>23191</v>
      </c>
      <c r="P8565" s="12">
        <v>1</v>
      </c>
      <c r="Q8565" s="12" t="s">
        <v>28</v>
      </c>
      <c r="R8565" s="12"/>
      <c r="S8565" s="12">
        <v>1</v>
      </c>
      <c r="T8565" s="9" t="s">
        <v>29514</v>
      </c>
      <c r="U8565" s="9" t="s">
        <v>23213</v>
      </c>
      <c r="V8565" s="9" t="s">
        <v>29514</v>
      </c>
      <c r="W8565" s="14">
        <v>3</v>
      </c>
    </row>
    <row r="8566" spans="1:23" x14ac:dyDescent="0.25">
      <c r="A8566" s="8">
        <v>7573</v>
      </c>
      <c r="B8566" s="9" t="s">
        <v>30590</v>
      </c>
      <c r="C8566" s="9" t="s">
        <v>23182</v>
      </c>
      <c r="D8566" s="10" t="s">
        <v>30591</v>
      </c>
      <c r="E8566" s="11"/>
      <c r="F8566" s="9" t="s">
        <v>1017</v>
      </c>
      <c r="G8566" s="12">
        <v>1</v>
      </c>
      <c r="H8566" s="9" t="s">
        <v>25</v>
      </c>
      <c r="I8566" s="9" t="s">
        <v>1453</v>
      </c>
      <c r="J8566" s="12">
        <v>2</v>
      </c>
      <c r="K8566" s="13">
        <v>42116</v>
      </c>
      <c r="L8566" s="86">
        <f>(Tabla2[[#This Row],[release_year]]-'VARIANZA Y DES. EST'!$L$11)^2</f>
        <v>26.834446865421359</v>
      </c>
      <c r="M8566" s="12">
        <v>2009</v>
      </c>
      <c r="N8566" s="9" t="s">
        <v>82</v>
      </c>
      <c r="O8566" s="9" t="s">
        <v>23191</v>
      </c>
      <c r="P8566" s="12">
        <v>1</v>
      </c>
      <c r="Q8566" s="12" t="s">
        <v>28</v>
      </c>
      <c r="R8566" s="12"/>
      <c r="S8566" s="12">
        <v>1</v>
      </c>
      <c r="T8566" s="9" t="s">
        <v>29514</v>
      </c>
      <c r="U8566" s="9" t="s">
        <v>23213</v>
      </c>
      <c r="V8566" s="9" t="s">
        <v>29514</v>
      </c>
      <c r="W8566" s="14">
        <v>3</v>
      </c>
    </row>
    <row r="8567" spans="1:23" x14ac:dyDescent="0.25">
      <c r="A8567" s="8">
        <v>7574</v>
      </c>
      <c r="B8567" s="9" t="s">
        <v>30592</v>
      </c>
      <c r="C8567" s="9" t="s">
        <v>23182</v>
      </c>
      <c r="D8567" s="10" t="s">
        <v>30593</v>
      </c>
      <c r="E8567" s="11"/>
      <c r="F8567" s="9" t="s">
        <v>30594</v>
      </c>
      <c r="G8567" s="12">
        <v>1</v>
      </c>
      <c r="H8567" s="9" t="s">
        <v>126</v>
      </c>
      <c r="I8567" s="9" t="s">
        <v>126</v>
      </c>
      <c r="J8567" s="12">
        <v>1</v>
      </c>
      <c r="K8567" s="13">
        <v>43009</v>
      </c>
      <c r="L8567" s="86">
        <f>(Tabla2[[#This Row],[release_year]]-'VARIANZA Y DES. EST'!$L$11)^2</f>
        <v>3.3116808838167522</v>
      </c>
      <c r="M8567" s="12">
        <v>2016</v>
      </c>
      <c r="N8567" s="9" t="s">
        <v>82</v>
      </c>
      <c r="O8567" s="9" t="s">
        <v>23191</v>
      </c>
      <c r="P8567" s="12">
        <v>1</v>
      </c>
      <c r="Q8567" s="12" t="s">
        <v>28</v>
      </c>
      <c r="R8567" s="12"/>
      <c r="S8567" s="12">
        <v>1</v>
      </c>
      <c r="T8567" s="9" t="s">
        <v>29514</v>
      </c>
      <c r="U8567" s="9" t="s">
        <v>23213</v>
      </c>
      <c r="V8567" s="9" t="s">
        <v>29514</v>
      </c>
      <c r="W8567" s="14">
        <v>3</v>
      </c>
    </row>
    <row r="8568" spans="1:23" x14ac:dyDescent="0.25">
      <c r="A8568" s="8">
        <v>7575</v>
      </c>
      <c r="B8568" s="9" t="s">
        <v>30595</v>
      </c>
      <c r="C8568" s="9" t="s">
        <v>23182</v>
      </c>
      <c r="D8568" s="10" t="s">
        <v>30596</v>
      </c>
      <c r="E8568" s="11"/>
      <c r="F8568" s="9" t="s">
        <v>30597</v>
      </c>
      <c r="G8568" s="12">
        <v>1</v>
      </c>
      <c r="H8568" s="9" t="s">
        <v>126</v>
      </c>
      <c r="I8568" s="9" t="s">
        <v>126</v>
      </c>
      <c r="J8568" s="12">
        <v>1</v>
      </c>
      <c r="K8568" s="13">
        <v>43709</v>
      </c>
      <c r="L8568" s="86">
        <f>(Tabla2[[#This Row],[release_year]]-'VARIANZA Y DES. EST'!$L$11)^2</f>
        <v>0.67207602404598188</v>
      </c>
      <c r="M8568" s="12">
        <v>2015</v>
      </c>
      <c r="N8568" s="9" t="s">
        <v>82</v>
      </c>
      <c r="O8568" s="9" t="s">
        <v>23255</v>
      </c>
      <c r="P8568" s="12">
        <v>3</v>
      </c>
      <c r="Q8568" s="12" t="s">
        <v>28</v>
      </c>
      <c r="R8568" s="12"/>
      <c r="S8568" s="12">
        <v>3</v>
      </c>
      <c r="T8568" s="9" t="s">
        <v>29514</v>
      </c>
      <c r="U8568" s="9" t="s">
        <v>23213</v>
      </c>
      <c r="V8568" s="9" t="s">
        <v>29514</v>
      </c>
      <c r="W8568" s="14">
        <v>3</v>
      </c>
    </row>
    <row r="8569" spans="1:23" x14ac:dyDescent="0.25">
      <c r="A8569" s="8">
        <v>7577</v>
      </c>
      <c r="B8569" s="9" t="s">
        <v>30598</v>
      </c>
      <c r="C8569" s="9" t="s">
        <v>23182</v>
      </c>
      <c r="D8569" s="10" t="s">
        <v>30599</v>
      </c>
      <c r="E8569" s="11"/>
      <c r="F8569" s="9"/>
      <c r="G8569" s="12">
        <v>0</v>
      </c>
      <c r="H8569" s="9" t="s">
        <v>25</v>
      </c>
      <c r="I8569" s="9" t="s">
        <v>25</v>
      </c>
      <c r="J8569" s="12">
        <v>1</v>
      </c>
      <c r="K8569" s="13">
        <v>42795</v>
      </c>
      <c r="L8569" s="86">
        <f>(Tabla2[[#This Row],[release_year]]-'VARIANZA Y DES. EST'!$L$11)^2</f>
        <v>3.3116808838167522</v>
      </c>
      <c r="M8569" s="12">
        <v>2016</v>
      </c>
      <c r="N8569" s="9" t="s">
        <v>82</v>
      </c>
      <c r="O8569" s="9" t="s">
        <v>23255</v>
      </c>
      <c r="P8569" s="12">
        <v>3</v>
      </c>
      <c r="Q8569" s="12" t="s">
        <v>28</v>
      </c>
      <c r="R8569" s="12"/>
      <c r="S8569" s="12">
        <v>3</v>
      </c>
      <c r="T8569" s="9" t="s">
        <v>23197</v>
      </c>
      <c r="U8569" s="9" t="s">
        <v>23197</v>
      </c>
      <c r="V8569" s="9" t="s">
        <v>23197</v>
      </c>
      <c r="W8569" s="14">
        <v>1</v>
      </c>
    </row>
    <row r="8570" spans="1:23" x14ac:dyDescent="0.25">
      <c r="A8570" s="8">
        <v>7587</v>
      </c>
      <c r="B8570" s="9" t="s">
        <v>30600</v>
      </c>
      <c r="C8570" s="9" t="s">
        <v>23182</v>
      </c>
      <c r="D8570" s="10" t="s">
        <v>30601</v>
      </c>
      <c r="E8570" s="11"/>
      <c r="F8570" s="9" t="s">
        <v>30602</v>
      </c>
      <c r="G8570" s="12">
        <v>1</v>
      </c>
      <c r="H8570" s="12"/>
      <c r="I8570" s="9"/>
      <c r="J8570" s="12">
        <v>0</v>
      </c>
      <c r="K8570" s="13">
        <v>43658</v>
      </c>
      <c r="L8570" s="86">
        <f>(Tabla2[[#This Row],[release_year]]-'VARIANZA Y DES. EST'!$L$11)^2</f>
        <v>3.3116808838167522</v>
      </c>
      <c r="M8570" s="12">
        <v>2016</v>
      </c>
      <c r="N8570" s="9" t="s">
        <v>76</v>
      </c>
      <c r="O8570" s="9" t="s">
        <v>23185</v>
      </c>
      <c r="P8570" s="12">
        <v>2</v>
      </c>
      <c r="Q8570" s="12" t="s">
        <v>28</v>
      </c>
      <c r="R8570" s="12"/>
      <c r="S8570" s="12">
        <v>2</v>
      </c>
      <c r="T8570" s="9" t="s">
        <v>23627</v>
      </c>
      <c r="U8570" s="9" t="s">
        <v>23213</v>
      </c>
      <c r="V8570" s="9" t="s">
        <v>23627</v>
      </c>
      <c r="W8570" s="14">
        <v>3</v>
      </c>
    </row>
    <row r="8571" spans="1:23" x14ac:dyDescent="0.25">
      <c r="A8571" s="8">
        <v>7589</v>
      </c>
      <c r="B8571" s="9" t="s">
        <v>30603</v>
      </c>
      <c r="C8571" s="9" t="s">
        <v>23182</v>
      </c>
      <c r="D8571" s="10" t="s">
        <v>30604</v>
      </c>
      <c r="E8571" s="11"/>
      <c r="F8571" s="9" t="s">
        <v>30605</v>
      </c>
      <c r="G8571" s="12">
        <v>10</v>
      </c>
      <c r="H8571" s="9" t="s">
        <v>34</v>
      </c>
      <c r="I8571" s="9" t="s">
        <v>34</v>
      </c>
      <c r="J8571" s="12">
        <v>1</v>
      </c>
      <c r="K8571" s="16">
        <v>43457</v>
      </c>
      <c r="L8571" s="86">
        <f>(Tabla2[[#This Row],[release_year]]-'VARIANZA Y DES. EST'!$L$11)^2</f>
        <v>1100.9255107918398</v>
      </c>
      <c r="M8571" s="12">
        <v>1981</v>
      </c>
      <c r="N8571" s="9" t="s">
        <v>110</v>
      </c>
      <c r="O8571" s="9" t="s">
        <v>23191</v>
      </c>
      <c r="P8571" s="12">
        <v>1</v>
      </c>
      <c r="Q8571" s="12" t="s">
        <v>28</v>
      </c>
      <c r="R8571" s="12"/>
      <c r="S8571" s="12">
        <v>1</v>
      </c>
      <c r="T8571" s="9" t="s">
        <v>23326</v>
      </c>
      <c r="U8571" s="9" t="s">
        <v>23316</v>
      </c>
      <c r="V8571" s="9" t="s">
        <v>23326</v>
      </c>
      <c r="W8571" s="14">
        <v>2</v>
      </c>
    </row>
    <row r="8572" spans="1:23" x14ac:dyDescent="0.25">
      <c r="A8572" s="8">
        <v>7590</v>
      </c>
      <c r="B8572" s="9" t="s">
        <v>30606</v>
      </c>
      <c r="C8572" s="9" t="s">
        <v>23182</v>
      </c>
      <c r="D8572" s="10" t="s">
        <v>30607</v>
      </c>
      <c r="E8572" s="11"/>
      <c r="F8572" s="9" t="s">
        <v>30608</v>
      </c>
      <c r="G8572" s="12">
        <v>16</v>
      </c>
      <c r="H8572" s="9" t="s">
        <v>160</v>
      </c>
      <c r="I8572" s="9" t="s">
        <v>161</v>
      </c>
      <c r="J8572" s="12">
        <v>2</v>
      </c>
      <c r="K8572" s="13">
        <v>42370</v>
      </c>
      <c r="L8572" s="86">
        <f>(Tabla2[[#This Row],[release_year]]-'VARIANZA Y DES. EST'!$L$11)^2</f>
        <v>295.1591885481721</v>
      </c>
      <c r="M8572" s="12">
        <v>1997</v>
      </c>
      <c r="N8572" s="9" t="s">
        <v>55</v>
      </c>
      <c r="O8572" s="9" t="s">
        <v>23191</v>
      </c>
      <c r="P8572" s="12">
        <v>1</v>
      </c>
      <c r="Q8572" s="12" t="s">
        <v>28</v>
      </c>
      <c r="R8572" s="12"/>
      <c r="S8572" s="12">
        <v>1</v>
      </c>
      <c r="T8572" s="9" t="s">
        <v>23268</v>
      </c>
      <c r="U8572" s="9" t="s">
        <v>23264</v>
      </c>
      <c r="V8572" s="9" t="s">
        <v>23268</v>
      </c>
      <c r="W8572" s="14">
        <v>2</v>
      </c>
    </row>
    <row r="8573" spans="1:23" x14ac:dyDescent="0.25">
      <c r="A8573" s="8">
        <v>7594</v>
      </c>
      <c r="B8573" s="9" t="s">
        <v>30609</v>
      </c>
      <c r="C8573" s="9" t="s">
        <v>23182</v>
      </c>
      <c r="D8573" s="9" t="s">
        <v>30610</v>
      </c>
      <c r="E8573" s="18"/>
      <c r="F8573" s="9" t="s">
        <v>30611</v>
      </c>
      <c r="G8573" s="12">
        <v>15</v>
      </c>
      <c r="H8573" s="9" t="s">
        <v>1608</v>
      </c>
      <c r="I8573" s="9" t="s">
        <v>1608</v>
      </c>
      <c r="J8573" s="12">
        <v>1</v>
      </c>
      <c r="K8573" s="16">
        <v>42714</v>
      </c>
      <c r="L8573" s="86">
        <f>(Tabla2[[#This Row],[release_year]]-'VARIANZA Y DES. EST'!$L$11)^2</f>
        <v>3.3116808838167522</v>
      </c>
      <c r="M8573" s="12">
        <v>2016</v>
      </c>
      <c r="N8573" s="9" t="s">
        <v>1991</v>
      </c>
      <c r="O8573" s="9" t="s">
        <v>23191</v>
      </c>
      <c r="P8573" s="12">
        <v>1</v>
      </c>
      <c r="Q8573" s="12" t="s">
        <v>28</v>
      </c>
      <c r="R8573" s="12"/>
      <c r="S8573" s="12">
        <v>1</v>
      </c>
      <c r="T8573" s="9" t="s">
        <v>23260</v>
      </c>
      <c r="U8573" s="9" t="s">
        <v>23187</v>
      </c>
      <c r="V8573" s="9" t="s">
        <v>23260</v>
      </c>
      <c r="W8573" s="14">
        <v>3</v>
      </c>
    </row>
    <row r="8574" spans="1:23" x14ac:dyDescent="0.25">
      <c r="A8574" s="8">
        <v>7598</v>
      </c>
      <c r="B8574" s="9" t="s">
        <v>30612</v>
      </c>
      <c r="C8574" s="9" t="s">
        <v>23182</v>
      </c>
      <c r="D8574" s="10" t="s">
        <v>30613</v>
      </c>
      <c r="E8574" s="11"/>
      <c r="F8574" s="9" t="s">
        <v>30614</v>
      </c>
      <c r="G8574" s="12">
        <v>10</v>
      </c>
      <c r="H8574" s="9" t="s">
        <v>126</v>
      </c>
      <c r="I8574" s="9" t="s">
        <v>126</v>
      </c>
      <c r="J8574" s="12">
        <v>1</v>
      </c>
      <c r="K8574" s="13">
        <v>42825</v>
      </c>
      <c r="L8574" s="86">
        <f>(Tabla2[[#This Row],[release_year]]-'VARIANZA Y DES. EST'!$L$11)^2</f>
        <v>103.6364225665675</v>
      </c>
      <c r="M8574" s="12">
        <v>2004</v>
      </c>
      <c r="N8574" s="9" t="s">
        <v>842</v>
      </c>
      <c r="O8574" s="9" t="s">
        <v>23191</v>
      </c>
      <c r="P8574" s="12">
        <v>1</v>
      </c>
      <c r="Q8574" s="12" t="s">
        <v>28</v>
      </c>
      <c r="R8574" s="12"/>
      <c r="S8574" s="12">
        <v>1</v>
      </c>
      <c r="T8574" s="9" t="s">
        <v>24750</v>
      </c>
      <c r="U8574" s="9" t="s">
        <v>23213</v>
      </c>
      <c r="V8574" s="9" t="s">
        <v>24750</v>
      </c>
      <c r="W8574" s="14">
        <v>3</v>
      </c>
    </row>
    <row r="8575" spans="1:23" x14ac:dyDescent="0.25">
      <c r="A8575" s="8">
        <v>7624</v>
      </c>
      <c r="B8575" s="9" t="s">
        <v>30615</v>
      </c>
      <c r="C8575" s="9" t="s">
        <v>23182</v>
      </c>
      <c r="D8575" s="10" t="s">
        <v>30616</v>
      </c>
      <c r="E8575" s="11"/>
      <c r="F8575" s="9" t="s">
        <v>30617</v>
      </c>
      <c r="G8575" s="12">
        <v>14</v>
      </c>
      <c r="H8575" s="9" t="s">
        <v>184</v>
      </c>
      <c r="I8575" s="9" t="s">
        <v>184</v>
      </c>
      <c r="J8575" s="12">
        <v>1</v>
      </c>
      <c r="K8575" s="13">
        <v>42558</v>
      </c>
      <c r="L8575" s="86">
        <f>(Tabla2[[#This Row],[release_year]]-'VARIANZA Y DES. EST'!$L$11)^2</f>
        <v>3.3116808838167522</v>
      </c>
      <c r="M8575" s="12">
        <v>2016</v>
      </c>
      <c r="N8575" s="9" t="s">
        <v>76</v>
      </c>
      <c r="O8575" s="9" t="s">
        <v>23191</v>
      </c>
      <c r="P8575" s="12">
        <v>1</v>
      </c>
      <c r="Q8575" s="12" t="s">
        <v>28</v>
      </c>
      <c r="R8575" s="12"/>
      <c r="S8575" s="12">
        <v>1</v>
      </c>
      <c r="T8575" s="9" t="s">
        <v>23445</v>
      </c>
      <c r="U8575" s="9" t="s">
        <v>23193</v>
      </c>
      <c r="V8575" s="9" t="s">
        <v>23445</v>
      </c>
      <c r="W8575" s="14">
        <v>3</v>
      </c>
    </row>
    <row r="8576" spans="1:23" x14ac:dyDescent="0.25">
      <c r="A8576" s="8">
        <v>7625</v>
      </c>
      <c r="B8576" s="9" t="s">
        <v>30618</v>
      </c>
      <c r="C8576" s="9" t="s">
        <v>23182</v>
      </c>
      <c r="D8576" s="10" t="s">
        <v>30619</v>
      </c>
      <c r="E8576" s="11"/>
      <c r="F8576" s="9"/>
      <c r="G8576" s="12">
        <v>0</v>
      </c>
      <c r="H8576" s="12"/>
      <c r="I8576" s="9"/>
      <c r="J8576" s="12">
        <v>0</v>
      </c>
      <c r="K8576" s="13">
        <v>43327</v>
      </c>
      <c r="L8576" s="86">
        <f>(Tabla2[[#This Row],[release_year]]-'VARIANZA Y DES. EST'!$L$11)^2</f>
        <v>14.590890603358293</v>
      </c>
      <c r="M8576" s="12">
        <v>2018</v>
      </c>
      <c r="N8576" s="9" t="s">
        <v>76</v>
      </c>
      <c r="O8576" s="9" t="s">
        <v>23191</v>
      </c>
      <c r="P8576" s="12">
        <v>1</v>
      </c>
      <c r="Q8576" s="12" t="s">
        <v>28</v>
      </c>
      <c r="R8576" s="12"/>
      <c r="S8576" s="12">
        <v>1</v>
      </c>
      <c r="T8576" s="9" t="s">
        <v>23374</v>
      </c>
      <c r="U8576" s="9" t="s">
        <v>23197</v>
      </c>
      <c r="V8576" s="9" t="s">
        <v>23374</v>
      </c>
      <c r="W8576" s="14">
        <v>3</v>
      </c>
    </row>
    <row r="8577" spans="1:23" x14ac:dyDescent="0.25">
      <c r="A8577" s="8">
        <v>7628</v>
      </c>
      <c r="B8577" s="9" t="s">
        <v>30620</v>
      </c>
      <c r="C8577" s="9" t="s">
        <v>23182</v>
      </c>
      <c r="D8577" s="10" t="s">
        <v>30621</v>
      </c>
      <c r="E8577" s="11"/>
      <c r="F8577" s="18" t="s">
        <v>30622</v>
      </c>
      <c r="G8577" s="12">
        <v>8</v>
      </c>
      <c r="H8577" s="9" t="s">
        <v>34</v>
      </c>
      <c r="I8577" s="9" t="s">
        <v>34</v>
      </c>
      <c r="J8577" s="12">
        <v>1</v>
      </c>
      <c r="K8577" s="13">
        <v>42705</v>
      </c>
      <c r="L8577" s="86">
        <f>(Tabla2[[#This Row],[release_year]]-'VARIANZA Y DES. EST'!$L$11)^2</f>
        <v>10.1136565849629</v>
      </c>
      <c r="M8577" s="12">
        <v>2011</v>
      </c>
      <c r="N8577" s="9" t="s">
        <v>76</v>
      </c>
      <c r="O8577" s="9" t="s">
        <v>23191</v>
      </c>
      <c r="P8577" s="12">
        <v>1</v>
      </c>
      <c r="Q8577" s="12" t="s">
        <v>28</v>
      </c>
      <c r="R8577" s="12"/>
      <c r="S8577" s="12">
        <v>1</v>
      </c>
      <c r="T8577" s="9" t="s">
        <v>27008</v>
      </c>
      <c r="U8577" s="9" t="s">
        <v>23316</v>
      </c>
      <c r="V8577" s="9" t="s">
        <v>27008</v>
      </c>
      <c r="W8577" s="14">
        <v>2</v>
      </c>
    </row>
    <row r="8578" spans="1:23" x14ac:dyDescent="0.25">
      <c r="A8578" s="8">
        <v>7629</v>
      </c>
      <c r="B8578" s="9" t="s">
        <v>30623</v>
      </c>
      <c r="C8578" s="9" t="s">
        <v>23182</v>
      </c>
      <c r="D8578" s="10" t="s">
        <v>30624</v>
      </c>
      <c r="E8578" s="11"/>
      <c r="F8578" s="18" t="s">
        <v>30625</v>
      </c>
      <c r="G8578" s="12">
        <v>9</v>
      </c>
      <c r="H8578" s="9" t="s">
        <v>25</v>
      </c>
      <c r="I8578" s="9" t="s">
        <v>25</v>
      </c>
      <c r="J8578" s="12">
        <v>1</v>
      </c>
      <c r="K8578" s="16">
        <v>42369</v>
      </c>
      <c r="L8578" s="86">
        <f>(Tabla2[[#This Row],[release_year]]-'VARIANZA Y DES. EST'!$L$11)^2</f>
        <v>0.67207602404598188</v>
      </c>
      <c r="M8578" s="12">
        <v>2015</v>
      </c>
      <c r="N8578" s="9" t="s">
        <v>76</v>
      </c>
      <c r="O8578" s="9" t="s">
        <v>23529</v>
      </c>
      <c r="P8578" s="12">
        <v>7</v>
      </c>
      <c r="Q8578" s="12" t="s">
        <v>28</v>
      </c>
      <c r="R8578" s="12"/>
      <c r="S8578" s="12">
        <v>7</v>
      </c>
      <c r="T8578" s="9" t="s">
        <v>23228</v>
      </c>
      <c r="U8578" s="9" t="s">
        <v>23229</v>
      </c>
      <c r="V8578" s="9" t="s">
        <v>23228</v>
      </c>
      <c r="W8578" s="14">
        <v>2</v>
      </c>
    </row>
    <row r="8579" spans="1:23" x14ac:dyDescent="0.25">
      <c r="A8579" s="8">
        <v>7630</v>
      </c>
      <c r="B8579" s="9" t="s">
        <v>30626</v>
      </c>
      <c r="C8579" s="9" t="s">
        <v>23182</v>
      </c>
      <c r="D8579" s="10" t="s">
        <v>30627</v>
      </c>
      <c r="E8579" s="11"/>
      <c r="F8579" s="9"/>
      <c r="G8579" s="12">
        <v>0</v>
      </c>
      <c r="H8579" s="9" t="s">
        <v>126</v>
      </c>
      <c r="I8579" s="9" t="s">
        <v>126</v>
      </c>
      <c r="J8579" s="12">
        <v>1</v>
      </c>
      <c r="K8579" s="13">
        <v>42948</v>
      </c>
      <c r="L8579" s="86">
        <f>(Tabla2[[#This Row],[release_year]]-'VARIANZA Y DES. EST'!$L$11)^2</f>
        <v>3.3116808838167522</v>
      </c>
      <c r="M8579" s="12">
        <v>2016</v>
      </c>
      <c r="N8579" s="9" t="s">
        <v>35</v>
      </c>
      <c r="O8579" s="9" t="s">
        <v>23191</v>
      </c>
      <c r="P8579" s="12">
        <v>1</v>
      </c>
      <c r="Q8579" s="12" t="s">
        <v>28</v>
      </c>
      <c r="R8579" s="12"/>
      <c r="S8579" s="12">
        <v>1</v>
      </c>
      <c r="T8579" s="9" t="s">
        <v>23223</v>
      </c>
      <c r="U8579" s="9" t="s">
        <v>23213</v>
      </c>
      <c r="V8579" s="9" t="s">
        <v>23223</v>
      </c>
      <c r="W8579" s="14">
        <v>3</v>
      </c>
    </row>
    <row r="8580" spans="1:23" x14ac:dyDescent="0.25">
      <c r="A8580" s="8">
        <v>7633</v>
      </c>
      <c r="B8580" s="9" t="s">
        <v>30628</v>
      </c>
      <c r="C8580" s="9" t="s">
        <v>23182</v>
      </c>
      <c r="D8580" s="10" t="s">
        <v>30629</v>
      </c>
      <c r="E8580" s="11"/>
      <c r="F8580" s="9" t="s">
        <v>30630</v>
      </c>
      <c r="G8580" s="12">
        <v>5</v>
      </c>
      <c r="H8580" s="12"/>
      <c r="I8580" s="9"/>
      <c r="J8580" s="12">
        <v>0</v>
      </c>
      <c r="K8580" s="13">
        <v>43203</v>
      </c>
      <c r="L8580" s="86">
        <f>(Tabla2[[#This Row],[release_year]]-'VARIANZA Y DES. EST'!$L$11)^2</f>
        <v>3.3116808838167522</v>
      </c>
      <c r="M8580" s="12">
        <v>2016</v>
      </c>
      <c r="N8580" s="9" t="s">
        <v>76</v>
      </c>
      <c r="O8580" s="9" t="s">
        <v>23191</v>
      </c>
      <c r="P8580" s="12">
        <v>1</v>
      </c>
      <c r="Q8580" s="12" t="s">
        <v>28</v>
      </c>
      <c r="R8580" s="12"/>
      <c r="S8580" s="12">
        <v>1</v>
      </c>
      <c r="T8580" s="9" t="s">
        <v>23558</v>
      </c>
      <c r="U8580" s="9" t="s">
        <v>23187</v>
      </c>
      <c r="V8580" s="9" t="s">
        <v>23558</v>
      </c>
      <c r="W8580" s="14">
        <v>3</v>
      </c>
    </row>
    <row r="8581" spans="1:23" x14ac:dyDescent="0.25">
      <c r="A8581" s="8">
        <v>7641</v>
      </c>
      <c r="B8581" s="9" t="s">
        <v>30631</v>
      </c>
      <c r="C8581" s="9" t="s">
        <v>23182</v>
      </c>
      <c r="D8581" s="9" t="s">
        <v>30632</v>
      </c>
      <c r="E8581" s="9"/>
      <c r="F8581" s="9" t="s">
        <v>30633</v>
      </c>
      <c r="G8581" s="12">
        <v>14</v>
      </c>
      <c r="H8581" s="9" t="s">
        <v>3799</v>
      </c>
      <c r="I8581" s="9" t="s">
        <v>3799</v>
      </c>
      <c r="J8581" s="12">
        <v>1</v>
      </c>
      <c r="K8581" s="13">
        <v>43136</v>
      </c>
      <c r="L8581" s="86">
        <f>(Tabla2[[#This Row],[release_year]]-'VARIANZA Y DES. EST'!$L$11)^2</f>
        <v>7.9512857435875226</v>
      </c>
      <c r="M8581" s="12">
        <v>2017</v>
      </c>
      <c r="N8581" s="9" t="s">
        <v>35</v>
      </c>
      <c r="O8581" s="9" t="s">
        <v>23191</v>
      </c>
      <c r="P8581" s="12">
        <v>1</v>
      </c>
      <c r="Q8581" s="12" t="s">
        <v>28</v>
      </c>
      <c r="R8581" s="12"/>
      <c r="S8581" s="12">
        <v>1</v>
      </c>
      <c r="T8581" s="9" t="s">
        <v>23445</v>
      </c>
      <c r="U8581" s="9" t="s">
        <v>23193</v>
      </c>
      <c r="V8581" s="9" t="s">
        <v>23445</v>
      </c>
      <c r="W8581" s="14">
        <v>3</v>
      </c>
    </row>
    <row r="8582" spans="1:23" x14ac:dyDescent="0.25">
      <c r="A8582" s="8">
        <v>7647</v>
      </c>
      <c r="B8582" s="9" t="s">
        <v>30634</v>
      </c>
      <c r="C8582" s="9" t="s">
        <v>23182</v>
      </c>
      <c r="D8582" s="10" t="s">
        <v>30635</v>
      </c>
      <c r="E8582" s="11"/>
      <c r="F8582" s="9" t="s">
        <v>30636</v>
      </c>
      <c r="G8582" s="12">
        <v>8</v>
      </c>
      <c r="H8582" s="9" t="s">
        <v>160</v>
      </c>
      <c r="I8582" s="9" t="s">
        <v>160</v>
      </c>
      <c r="J8582" s="12">
        <v>1</v>
      </c>
      <c r="K8582" s="13">
        <v>42155</v>
      </c>
      <c r="L8582" s="86">
        <f>(Tabla2[[#This Row],[release_year]]-'VARIANZA Y DES. EST'!$L$11)^2</f>
        <v>3.2471164275211517E-2</v>
      </c>
      <c r="M8582" s="12">
        <v>2014</v>
      </c>
      <c r="N8582" s="9" t="s">
        <v>789</v>
      </c>
      <c r="O8582" s="9" t="s">
        <v>23185</v>
      </c>
      <c r="P8582" s="12">
        <v>2</v>
      </c>
      <c r="Q8582" s="12" t="s">
        <v>28</v>
      </c>
      <c r="R8582" s="12"/>
      <c r="S8582" s="12">
        <v>2</v>
      </c>
      <c r="T8582" s="9" t="s">
        <v>23849</v>
      </c>
      <c r="U8582" s="9" t="s">
        <v>23264</v>
      </c>
      <c r="V8582" s="9" t="s">
        <v>23849</v>
      </c>
      <c r="W8582" s="14">
        <v>3</v>
      </c>
    </row>
    <row r="8583" spans="1:23" x14ac:dyDescent="0.25">
      <c r="A8583" s="8">
        <v>7649</v>
      </c>
      <c r="B8583" s="9" t="s">
        <v>30637</v>
      </c>
      <c r="C8583" s="9" t="s">
        <v>23182</v>
      </c>
      <c r="D8583" s="9" t="s">
        <v>30638</v>
      </c>
      <c r="E8583" s="9" t="s">
        <v>18956</v>
      </c>
      <c r="F8583" s="9" t="s">
        <v>18956</v>
      </c>
      <c r="G8583" s="12">
        <v>1</v>
      </c>
      <c r="H8583" s="9" t="s">
        <v>25</v>
      </c>
      <c r="I8583" s="9" t="s">
        <v>25</v>
      </c>
      <c r="J8583" s="12">
        <v>1</v>
      </c>
      <c r="K8583" s="16">
        <v>42689</v>
      </c>
      <c r="L8583" s="86">
        <f>(Tabla2[[#This Row],[release_year]]-'VARIANZA Y DES. EST'!$L$11)^2</f>
        <v>1.3928663045044412</v>
      </c>
      <c r="M8583" s="12">
        <v>2013</v>
      </c>
      <c r="N8583" s="9" t="s">
        <v>82</v>
      </c>
      <c r="O8583" s="9" t="s">
        <v>23191</v>
      </c>
      <c r="P8583" s="12">
        <v>1</v>
      </c>
      <c r="Q8583" s="12" t="s">
        <v>28</v>
      </c>
      <c r="R8583" s="12"/>
      <c r="S8583" s="12">
        <v>1</v>
      </c>
      <c r="T8583" s="9" t="s">
        <v>23197</v>
      </c>
      <c r="U8583" s="9" t="s">
        <v>23197</v>
      </c>
      <c r="V8583" s="9" t="s">
        <v>23197</v>
      </c>
      <c r="W8583" s="14">
        <v>1</v>
      </c>
    </row>
    <row r="8584" spans="1:23" x14ac:dyDescent="0.25">
      <c r="A8584" s="8">
        <v>7650</v>
      </c>
      <c r="B8584" s="9" t="s">
        <v>30639</v>
      </c>
      <c r="C8584" s="9" t="s">
        <v>23182</v>
      </c>
      <c r="D8584" s="10" t="s">
        <v>30640</v>
      </c>
      <c r="E8584" s="11"/>
      <c r="F8584" s="9" t="s">
        <v>26472</v>
      </c>
      <c r="G8584" s="12">
        <v>2</v>
      </c>
      <c r="H8584" s="9" t="s">
        <v>231</v>
      </c>
      <c r="I8584" s="9" t="s">
        <v>231</v>
      </c>
      <c r="J8584" s="12">
        <v>1</v>
      </c>
      <c r="K8584" s="13">
        <v>43187</v>
      </c>
      <c r="L8584" s="86">
        <f>(Tabla2[[#This Row],[release_year]]-'VARIANZA Y DES. EST'!$L$11)^2</f>
        <v>14.590890603358293</v>
      </c>
      <c r="M8584" s="12">
        <v>2018</v>
      </c>
      <c r="N8584" s="9" t="s">
        <v>26</v>
      </c>
      <c r="O8584" s="9" t="s">
        <v>23191</v>
      </c>
      <c r="P8584" s="12">
        <v>1</v>
      </c>
      <c r="Q8584" s="12" t="s">
        <v>28</v>
      </c>
      <c r="R8584" s="12"/>
      <c r="S8584" s="12">
        <v>1</v>
      </c>
      <c r="T8584" s="9" t="s">
        <v>23264</v>
      </c>
      <c r="U8584" s="9" t="s">
        <v>23264</v>
      </c>
      <c r="V8584" s="9" t="s">
        <v>23264</v>
      </c>
      <c r="W8584" s="14">
        <v>1</v>
      </c>
    </row>
    <row r="8585" spans="1:23" x14ac:dyDescent="0.25">
      <c r="A8585" s="8">
        <v>7667</v>
      </c>
      <c r="B8585" s="9" t="s">
        <v>30641</v>
      </c>
      <c r="C8585" s="9" t="s">
        <v>23182</v>
      </c>
      <c r="D8585" s="10" t="s">
        <v>30642</v>
      </c>
      <c r="E8585" s="11"/>
      <c r="F8585" s="9" t="s">
        <v>30643</v>
      </c>
      <c r="G8585" s="12">
        <v>1</v>
      </c>
      <c r="H8585" s="9" t="s">
        <v>25</v>
      </c>
      <c r="I8585" s="9" t="s">
        <v>25</v>
      </c>
      <c r="J8585" s="12">
        <v>1</v>
      </c>
      <c r="K8585" s="13">
        <v>43498</v>
      </c>
      <c r="L8585" s="86">
        <f>(Tabla2[[#This Row],[release_year]]-'VARIANZA Y DES. EST'!$L$11)^2</f>
        <v>14.590890603358293</v>
      </c>
      <c r="M8585" s="12">
        <v>2018</v>
      </c>
      <c r="N8585" s="9" t="s">
        <v>82</v>
      </c>
      <c r="O8585" s="9" t="s">
        <v>23191</v>
      </c>
      <c r="P8585" s="12">
        <v>1</v>
      </c>
      <c r="Q8585" s="12" t="s">
        <v>28</v>
      </c>
      <c r="R8585" s="12"/>
      <c r="S8585" s="12">
        <v>1</v>
      </c>
      <c r="T8585" s="9" t="s">
        <v>23356</v>
      </c>
      <c r="U8585" s="9" t="s">
        <v>23197</v>
      </c>
      <c r="V8585" s="9" t="s">
        <v>23356</v>
      </c>
      <c r="W8585" s="14">
        <v>2</v>
      </c>
    </row>
    <row r="8586" spans="1:23" x14ac:dyDescent="0.25">
      <c r="A8586" s="8">
        <v>7672</v>
      </c>
      <c r="B8586" s="9" t="s">
        <v>30644</v>
      </c>
      <c r="C8586" s="9" t="s">
        <v>23182</v>
      </c>
      <c r="D8586" s="10" t="s">
        <v>30645</v>
      </c>
      <c r="E8586" s="11"/>
      <c r="F8586" s="9" t="s">
        <v>30646</v>
      </c>
      <c r="G8586" s="12">
        <v>4</v>
      </c>
      <c r="H8586" s="9" t="s">
        <v>126</v>
      </c>
      <c r="I8586" s="9" t="s">
        <v>126</v>
      </c>
      <c r="J8586" s="12">
        <v>1</v>
      </c>
      <c r="K8586" s="13">
        <v>43497</v>
      </c>
      <c r="L8586" s="86">
        <f>(Tabla2[[#This Row],[release_year]]-'VARIANZA Y DES. EST'!$L$11)^2</f>
        <v>3.3116808838167522</v>
      </c>
      <c r="M8586" s="12">
        <v>2016</v>
      </c>
      <c r="N8586" s="9" t="s">
        <v>35</v>
      </c>
      <c r="O8586" s="9" t="s">
        <v>23191</v>
      </c>
      <c r="P8586" s="12">
        <v>1</v>
      </c>
      <c r="Q8586" s="12" t="s">
        <v>28</v>
      </c>
      <c r="R8586" s="12"/>
      <c r="S8586" s="12">
        <v>1</v>
      </c>
      <c r="T8586" s="9" t="s">
        <v>23212</v>
      </c>
      <c r="U8586" s="9" t="s">
        <v>23213</v>
      </c>
      <c r="V8586" s="9" t="s">
        <v>23212</v>
      </c>
      <c r="W8586" s="14">
        <v>2</v>
      </c>
    </row>
    <row r="8587" spans="1:23" x14ac:dyDescent="0.25">
      <c r="A8587" s="8">
        <v>7675</v>
      </c>
      <c r="B8587" s="9" t="s">
        <v>30647</v>
      </c>
      <c r="C8587" s="9" t="s">
        <v>23182</v>
      </c>
      <c r="D8587" s="10" t="s">
        <v>30648</v>
      </c>
      <c r="E8587" s="11"/>
      <c r="F8587" s="18" t="s">
        <v>30649</v>
      </c>
      <c r="G8587" s="12">
        <v>2</v>
      </c>
      <c r="H8587" s="9" t="s">
        <v>126</v>
      </c>
      <c r="I8587" s="9" t="s">
        <v>126</v>
      </c>
      <c r="J8587" s="12">
        <v>1</v>
      </c>
      <c r="K8587" s="13">
        <v>44044</v>
      </c>
      <c r="L8587" s="86">
        <f>(Tabla2[[#This Row],[release_year]]-'VARIANZA Y DES. EST'!$L$11)^2</f>
        <v>4.7532614447336705</v>
      </c>
      <c r="M8587" s="12">
        <v>2012</v>
      </c>
      <c r="N8587" s="9" t="s">
        <v>82</v>
      </c>
      <c r="O8587" s="9" t="s">
        <v>23191</v>
      </c>
      <c r="P8587" s="12">
        <v>1</v>
      </c>
      <c r="Q8587" s="12" t="s">
        <v>28</v>
      </c>
      <c r="R8587" s="12"/>
      <c r="S8587" s="12">
        <v>1</v>
      </c>
      <c r="T8587" s="9" t="s">
        <v>24849</v>
      </c>
      <c r="U8587" s="9" t="s">
        <v>23213</v>
      </c>
      <c r="V8587" s="9" t="s">
        <v>24849</v>
      </c>
      <c r="W8587" s="14">
        <v>3</v>
      </c>
    </row>
    <row r="8588" spans="1:23" x14ac:dyDescent="0.25">
      <c r="A8588" s="8">
        <v>7676</v>
      </c>
      <c r="B8588" s="9" t="s">
        <v>30650</v>
      </c>
      <c r="C8588" s="9" t="s">
        <v>23182</v>
      </c>
      <c r="D8588" s="10" t="s">
        <v>30651</v>
      </c>
      <c r="E8588" s="11"/>
      <c r="F8588" s="9" t="s">
        <v>30652</v>
      </c>
      <c r="G8588" s="12">
        <v>6</v>
      </c>
      <c r="H8588" s="9" t="s">
        <v>1349</v>
      </c>
      <c r="I8588" s="9" t="s">
        <v>1349</v>
      </c>
      <c r="J8588" s="12">
        <v>1</v>
      </c>
      <c r="K8588" s="13">
        <v>42552</v>
      </c>
      <c r="L8588" s="86">
        <f>(Tabla2[[#This Row],[release_year]]-'VARIANZA Y DES. EST'!$L$11)^2</f>
        <v>4.7532614447336705</v>
      </c>
      <c r="M8588" s="12">
        <v>2012</v>
      </c>
      <c r="N8588" s="9" t="s">
        <v>82</v>
      </c>
      <c r="O8588" s="9" t="s">
        <v>23191</v>
      </c>
      <c r="P8588" s="12">
        <v>1</v>
      </c>
      <c r="Q8588" s="12" t="s">
        <v>28</v>
      </c>
      <c r="R8588" s="12"/>
      <c r="S8588" s="12">
        <v>1</v>
      </c>
      <c r="T8588" s="9" t="s">
        <v>24513</v>
      </c>
      <c r="U8588" s="9" t="s">
        <v>23187</v>
      </c>
      <c r="V8588" s="9" t="s">
        <v>24513</v>
      </c>
      <c r="W8588" s="14">
        <v>3</v>
      </c>
    </row>
    <row r="8589" spans="1:23" x14ac:dyDescent="0.25">
      <c r="A8589" s="8">
        <v>7680</v>
      </c>
      <c r="B8589" s="9" t="s">
        <v>30653</v>
      </c>
      <c r="C8589" s="9" t="s">
        <v>23182</v>
      </c>
      <c r="D8589" s="9" t="s">
        <v>30654</v>
      </c>
      <c r="E8589" s="10" t="s">
        <v>30655</v>
      </c>
      <c r="F8589" s="11"/>
      <c r="G8589" s="12">
        <v>0</v>
      </c>
      <c r="H8589" s="9" t="s">
        <v>25</v>
      </c>
      <c r="I8589" s="9" t="s">
        <v>25</v>
      </c>
      <c r="J8589" s="12">
        <v>1</v>
      </c>
      <c r="K8589" s="13">
        <v>43301</v>
      </c>
      <c r="L8589" s="86">
        <f>(Tabla2[[#This Row],[release_year]]-'VARIANZA Y DES. EST'!$L$11)^2</f>
        <v>14.590890603358293</v>
      </c>
      <c r="M8589" s="12">
        <v>2018</v>
      </c>
      <c r="N8589" s="9" t="s">
        <v>82</v>
      </c>
      <c r="O8589" s="9" t="s">
        <v>23255</v>
      </c>
      <c r="P8589" s="12">
        <v>3</v>
      </c>
      <c r="Q8589" s="12" t="s">
        <v>28</v>
      </c>
      <c r="R8589" s="12"/>
      <c r="S8589" s="12">
        <v>3</v>
      </c>
      <c r="T8589" s="9" t="s">
        <v>23197</v>
      </c>
      <c r="U8589" s="9" t="s">
        <v>23197</v>
      </c>
      <c r="V8589" s="9" t="s">
        <v>23197</v>
      </c>
      <c r="W8589" s="14">
        <v>1</v>
      </c>
    </row>
    <row r="8590" spans="1:23" x14ac:dyDescent="0.25">
      <c r="A8590" s="8">
        <v>7690</v>
      </c>
      <c r="B8590" s="9" t="s">
        <v>30656</v>
      </c>
      <c r="C8590" s="9" t="s">
        <v>23182</v>
      </c>
      <c r="D8590" s="10" t="s">
        <v>30657</v>
      </c>
      <c r="E8590" s="11"/>
      <c r="F8590" s="9" t="s">
        <v>30658</v>
      </c>
      <c r="G8590" s="12">
        <v>3</v>
      </c>
      <c r="H8590" s="9" t="s">
        <v>25</v>
      </c>
      <c r="I8590" s="9" t="s">
        <v>25</v>
      </c>
      <c r="J8590" s="12">
        <v>1</v>
      </c>
      <c r="K8590" s="13">
        <v>43046</v>
      </c>
      <c r="L8590" s="86">
        <f>(Tabla2[[#This Row],[release_year]]-'VARIANZA Y DES. EST'!$L$11)^2</f>
        <v>3.3116808838167522</v>
      </c>
      <c r="M8590" s="12">
        <v>2016</v>
      </c>
      <c r="N8590" s="9" t="s">
        <v>26</v>
      </c>
      <c r="O8590" s="9" t="s">
        <v>23191</v>
      </c>
      <c r="P8590" s="12">
        <v>1</v>
      </c>
      <c r="Q8590" s="12" t="s">
        <v>28</v>
      </c>
      <c r="R8590" s="12"/>
      <c r="S8590" s="12">
        <v>1</v>
      </c>
      <c r="T8590" s="9" t="s">
        <v>23268</v>
      </c>
      <c r="U8590" s="9" t="s">
        <v>23264</v>
      </c>
      <c r="V8590" s="9" t="s">
        <v>23268</v>
      </c>
      <c r="W8590" s="14">
        <v>2</v>
      </c>
    </row>
    <row r="8591" spans="1:23" x14ac:dyDescent="0.25">
      <c r="A8591" s="8">
        <v>7694</v>
      </c>
      <c r="B8591" s="9" t="s">
        <v>30659</v>
      </c>
      <c r="C8591" s="9" t="s">
        <v>23182</v>
      </c>
      <c r="D8591" s="9" t="s">
        <v>30660</v>
      </c>
      <c r="E8591" s="9"/>
      <c r="F8591" s="9" t="s">
        <v>30661</v>
      </c>
      <c r="G8591" s="12">
        <v>5</v>
      </c>
      <c r="H8591" s="9" t="s">
        <v>279</v>
      </c>
      <c r="I8591" s="9" t="s">
        <v>279</v>
      </c>
      <c r="J8591" s="12">
        <v>1</v>
      </c>
      <c r="K8591" s="13">
        <v>42706</v>
      </c>
      <c r="L8591" s="86">
        <f>(Tabla2[[#This Row],[release_year]]-'VARIANZA Y DES. EST'!$L$11)^2</f>
        <v>3.3116808838167522</v>
      </c>
      <c r="M8591" s="12">
        <v>2016</v>
      </c>
      <c r="N8591" s="9" t="s">
        <v>35</v>
      </c>
      <c r="O8591" s="9" t="s">
        <v>23191</v>
      </c>
      <c r="P8591" s="12">
        <v>1</v>
      </c>
      <c r="Q8591" s="12" t="s">
        <v>28</v>
      </c>
      <c r="R8591" s="12"/>
      <c r="S8591" s="12">
        <v>1</v>
      </c>
      <c r="T8591" s="9" t="s">
        <v>30662</v>
      </c>
      <c r="U8591" s="9" t="s">
        <v>23193</v>
      </c>
      <c r="V8591" s="9" t="s">
        <v>30662</v>
      </c>
      <c r="W8591" s="14">
        <v>2</v>
      </c>
    </row>
    <row r="8592" spans="1:23" x14ac:dyDescent="0.25">
      <c r="A8592" s="8">
        <v>7699</v>
      </c>
      <c r="B8592" s="9" t="s">
        <v>30663</v>
      </c>
      <c r="C8592" s="9" t="s">
        <v>23182</v>
      </c>
      <c r="D8592" s="9" t="s">
        <v>30664</v>
      </c>
      <c r="E8592" s="18"/>
      <c r="F8592" s="9" t="s">
        <v>30665</v>
      </c>
      <c r="G8592" s="12">
        <v>8</v>
      </c>
      <c r="H8592" s="9" t="s">
        <v>25</v>
      </c>
      <c r="I8592" s="9" t="s">
        <v>25</v>
      </c>
      <c r="J8592" s="12">
        <v>1</v>
      </c>
      <c r="K8592" s="13">
        <v>43921</v>
      </c>
      <c r="L8592" s="86">
        <f>(Tabla2[[#This Row],[release_year]]-'VARIANZA Y DES. EST'!$L$11)^2</f>
        <v>10.1136565849629</v>
      </c>
      <c r="M8592" s="12">
        <v>2011</v>
      </c>
      <c r="N8592" s="9" t="s">
        <v>26</v>
      </c>
      <c r="O8592" s="9" t="s">
        <v>23191</v>
      </c>
      <c r="P8592" s="12">
        <v>1</v>
      </c>
      <c r="Q8592" s="12" t="s">
        <v>28</v>
      </c>
      <c r="R8592" s="12"/>
      <c r="S8592" s="12">
        <v>1</v>
      </c>
      <c r="T8592" s="9" t="s">
        <v>23264</v>
      </c>
      <c r="U8592" s="9" t="s">
        <v>23264</v>
      </c>
      <c r="V8592" s="9" t="s">
        <v>23264</v>
      </c>
      <c r="W8592" s="14">
        <v>1</v>
      </c>
    </row>
    <row r="8593" spans="1:23" x14ac:dyDescent="0.25">
      <c r="A8593" s="8">
        <v>7706</v>
      </c>
      <c r="B8593" s="9" t="s">
        <v>30666</v>
      </c>
      <c r="C8593" s="9" t="s">
        <v>23182</v>
      </c>
      <c r="D8593" s="10" t="s">
        <v>30667</v>
      </c>
      <c r="E8593" s="11"/>
      <c r="F8593" s="9"/>
      <c r="G8593" s="12">
        <v>0</v>
      </c>
      <c r="H8593" s="9" t="s">
        <v>160</v>
      </c>
      <c r="I8593" s="9" t="s">
        <v>160</v>
      </c>
      <c r="J8593" s="12">
        <v>1</v>
      </c>
      <c r="K8593" s="13">
        <v>42951</v>
      </c>
      <c r="L8593" s="86">
        <f>(Tabla2[[#This Row],[release_year]]-'VARIANZA Y DES. EST'!$L$11)^2</f>
        <v>3.3116808838167522</v>
      </c>
      <c r="M8593" s="12">
        <v>2016</v>
      </c>
      <c r="N8593" s="9" t="s">
        <v>35</v>
      </c>
      <c r="O8593" s="9" t="s">
        <v>23185</v>
      </c>
      <c r="P8593" s="12">
        <v>2</v>
      </c>
      <c r="Q8593" s="12" t="s">
        <v>28</v>
      </c>
      <c r="R8593" s="12"/>
      <c r="S8593" s="12">
        <v>2</v>
      </c>
      <c r="T8593" s="9" t="s">
        <v>23197</v>
      </c>
      <c r="U8593" s="9" t="s">
        <v>23197</v>
      </c>
      <c r="V8593" s="9" t="s">
        <v>23197</v>
      </c>
      <c r="W8593" s="14">
        <v>1</v>
      </c>
    </row>
    <row r="8594" spans="1:23" x14ac:dyDescent="0.25">
      <c r="A8594" s="8">
        <v>7710</v>
      </c>
      <c r="B8594" s="9" t="s">
        <v>30668</v>
      </c>
      <c r="C8594" s="9" t="s">
        <v>23182</v>
      </c>
      <c r="D8594" s="10" t="s">
        <v>30669</v>
      </c>
      <c r="E8594" s="11"/>
      <c r="F8594" s="9" t="s">
        <v>30670</v>
      </c>
      <c r="G8594" s="12">
        <v>11</v>
      </c>
      <c r="H8594" s="9" t="s">
        <v>25</v>
      </c>
      <c r="I8594" s="9" t="s">
        <v>25</v>
      </c>
      <c r="J8594" s="12">
        <v>1</v>
      </c>
      <c r="K8594" s="13">
        <v>42382</v>
      </c>
      <c r="L8594" s="86">
        <f>(Tabla2[[#This Row],[release_year]]-'VARIANZA Y DES. EST'!$L$11)^2</f>
        <v>0.67207602404598188</v>
      </c>
      <c r="M8594" s="12">
        <v>2015</v>
      </c>
      <c r="N8594" s="9" t="s">
        <v>35</v>
      </c>
      <c r="O8594" s="9" t="s">
        <v>23529</v>
      </c>
      <c r="P8594" s="12">
        <v>7</v>
      </c>
      <c r="Q8594" s="12" t="s">
        <v>28</v>
      </c>
      <c r="R8594" s="12"/>
      <c r="S8594" s="12">
        <v>7</v>
      </c>
      <c r="T8594" s="9" t="s">
        <v>23229</v>
      </c>
      <c r="U8594" s="9" t="s">
        <v>23229</v>
      </c>
      <c r="V8594" s="9" t="s">
        <v>23229</v>
      </c>
      <c r="W8594" s="14">
        <v>1</v>
      </c>
    </row>
    <row r="8595" spans="1:23" x14ac:dyDescent="0.25">
      <c r="A8595" s="8">
        <v>7711</v>
      </c>
      <c r="B8595" s="9" t="s">
        <v>30671</v>
      </c>
      <c r="C8595" s="9" t="s">
        <v>23182</v>
      </c>
      <c r="D8595" s="10" t="s">
        <v>30672</v>
      </c>
      <c r="E8595" s="11"/>
      <c r="F8595" s="9" t="s">
        <v>30673</v>
      </c>
      <c r="G8595" s="12">
        <v>12</v>
      </c>
      <c r="H8595" s="9" t="s">
        <v>1692</v>
      </c>
      <c r="I8595" s="9" t="s">
        <v>30674</v>
      </c>
      <c r="J8595" s="12">
        <v>2</v>
      </c>
      <c r="K8595" s="13">
        <v>42859</v>
      </c>
      <c r="L8595" s="86">
        <f>(Tabla2[[#This Row],[release_year]]-'VARIANZA Y DES. EST'!$L$11)^2</f>
        <v>124.99681770679673</v>
      </c>
      <c r="M8595" s="12">
        <v>2003</v>
      </c>
      <c r="N8595" s="9" t="s">
        <v>35</v>
      </c>
      <c r="O8595" s="9" t="s">
        <v>23191</v>
      </c>
      <c r="P8595" s="12">
        <v>1</v>
      </c>
      <c r="Q8595" s="12" t="s">
        <v>28</v>
      </c>
      <c r="R8595" s="12"/>
      <c r="S8595" s="12">
        <v>1</v>
      </c>
      <c r="T8595" s="9" t="s">
        <v>23537</v>
      </c>
      <c r="U8595" s="9" t="s">
        <v>23187</v>
      </c>
      <c r="V8595" s="9" t="s">
        <v>23537</v>
      </c>
      <c r="W8595" s="14">
        <v>3</v>
      </c>
    </row>
    <row r="8596" spans="1:23" x14ac:dyDescent="0.25">
      <c r="A8596" s="8">
        <v>7719</v>
      </c>
      <c r="B8596" s="9" t="s">
        <v>30675</v>
      </c>
      <c r="C8596" s="9" t="s">
        <v>23182</v>
      </c>
      <c r="D8596" s="9" t="s">
        <v>30676</v>
      </c>
      <c r="E8596" s="18"/>
      <c r="F8596" s="9" t="s">
        <v>30677</v>
      </c>
      <c r="G8596" s="12">
        <v>4</v>
      </c>
      <c r="H8596" s="9" t="s">
        <v>25</v>
      </c>
      <c r="I8596" s="9" t="s">
        <v>25</v>
      </c>
      <c r="J8596" s="12">
        <v>1</v>
      </c>
      <c r="K8596" s="13">
        <v>43723</v>
      </c>
      <c r="L8596" s="86">
        <f>(Tabla2[[#This Row],[release_year]]-'VARIANZA Y DES. EST'!$L$11)^2</f>
        <v>17.47405172519213</v>
      </c>
      <c r="M8596" s="12">
        <v>2010</v>
      </c>
      <c r="N8596" s="9" t="s">
        <v>35</v>
      </c>
      <c r="O8596" s="9" t="s">
        <v>23191</v>
      </c>
      <c r="P8596" s="12">
        <v>1</v>
      </c>
      <c r="Q8596" s="12" t="s">
        <v>28</v>
      </c>
      <c r="R8596" s="12"/>
      <c r="S8596" s="12">
        <v>1</v>
      </c>
      <c r="T8596" s="9" t="s">
        <v>23290</v>
      </c>
      <c r="U8596" s="9" t="s">
        <v>23290</v>
      </c>
      <c r="V8596" s="9" t="s">
        <v>23290</v>
      </c>
      <c r="W8596" s="14">
        <v>1</v>
      </c>
    </row>
    <row r="8597" spans="1:23" x14ac:dyDescent="0.25">
      <c r="A8597" s="8">
        <v>7722</v>
      </c>
      <c r="B8597" s="9" t="s">
        <v>30678</v>
      </c>
      <c r="C8597" s="9" t="s">
        <v>23182</v>
      </c>
      <c r="D8597" s="10" t="s">
        <v>30679</v>
      </c>
      <c r="E8597" s="11"/>
      <c r="F8597" s="9" t="s">
        <v>30680</v>
      </c>
      <c r="G8597" s="12">
        <v>1</v>
      </c>
      <c r="H8597" s="9" t="s">
        <v>25</v>
      </c>
      <c r="I8597" s="9" t="s">
        <v>25</v>
      </c>
      <c r="J8597" s="9">
        <v>1</v>
      </c>
      <c r="K8597" s="16">
        <v>41991</v>
      </c>
      <c r="L8597" s="86">
        <f>(Tabla2[[#This Row],[release_year]]-'VARIANZA Y DES. EST'!$L$11)^2</f>
        <v>584.6819545297767</v>
      </c>
      <c r="M8597" s="12">
        <v>1990</v>
      </c>
      <c r="N8597" s="9" t="s">
        <v>82</v>
      </c>
      <c r="O8597" s="9" t="s">
        <v>23243</v>
      </c>
      <c r="P8597" s="12">
        <v>5</v>
      </c>
      <c r="Q8597" s="12" t="s">
        <v>28</v>
      </c>
      <c r="R8597" s="12"/>
      <c r="S8597" s="12">
        <v>5</v>
      </c>
      <c r="T8597" s="9" t="s">
        <v>30681</v>
      </c>
      <c r="U8597" s="9" t="s">
        <v>23670</v>
      </c>
      <c r="V8597" s="9" t="s">
        <v>30681</v>
      </c>
      <c r="W8597" s="14">
        <v>3</v>
      </c>
    </row>
    <row r="8598" spans="1:23" x14ac:dyDescent="0.25">
      <c r="A8598" s="8">
        <v>7726</v>
      </c>
      <c r="B8598" s="9" t="s">
        <v>30682</v>
      </c>
      <c r="C8598" s="9" t="s">
        <v>23182</v>
      </c>
      <c r="D8598" s="10" t="s">
        <v>30683</v>
      </c>
      <c r="E8598" s="11"/>
      <c r="F8598" s="9" t="s">
        <v>30684</v>
      </c>
      <c r="G8598" s="12">
        <v>8</v>
      </c>
      <c r="H8598" s="9" t="s">
        <v>550</v>
      </c>
      <c r="I8598" s="9" t="s">
        <v>5084</v>
      </c>
      <c r="J8598" s="12">
        <v>3</v>
      </c>
      <c r="K8598" s="13">
        <v>42630</v>
      </c>
      <c r="L8598" s="86">
        <f>(Tabla2[[#This Row],[release_year]]-'VARIANZA Y DES. EST'!$L$11)^2</f>
        <v>3.3116808838167522</v>
      </c>
      <c r="M8598" s="12">
        <v>2016</v>
      </c>
      <c r="N8598" s="9" t="s">
        <v>76</v>
      </c>
      <c r="O8598" s="9" t="s">
        <v>23255</v>
      </c>
      <c r="P8598" s="12">
        <v>3</v>
      </c>
      <c r="Q8598" s="12" t="s">
        <v>28</v>
      </c>
      <c r="R8598" s="12"/>
      <c r="S8598" s="12">
        <v>3</v>
      </c>
      <c r="T8598" s="9" t="s">
        <v>23205</v>
      </c>
      <c r="U8598" s="9" t="s">
        <v>23206</v>
      </c>
      <c r="V8598" s="9" t="s">
        <v>23205</v>
      </c>
      <c r="W8598" s="14">
        <v>3</v>
      </c>
    </row>
    <row r="8599" spans="1:23" x14ac:dyDescent="0.25">
      <c r="A8599" s="8">
        <v>7730</v>
      </c>
      <c r="B8599" s="9" t="s">
        <v>30685</v>
      </c>
      <c r="C8599" s="9" t="s">
        <v>23182</v>
      </c>
      <c r="D8599" s="10" t="s">
        <v>30686</v>
      </c>
      <c r="E8599" s="11"/>
      <c r="F8599" s="9" t="s">
        <v>30687</v>
      </c>
      <c r="G8599" s="12">
        <v>6</v>
      </c>
      <c r="H8599" s="9" t="s">
        <v>25</v>
      </c>
      <c r="I8599" s="9" t="s">
        <v>25</v>
      </c>
      <c r="J8599" s="12">
        <v>1</v>
      </c>
      <c r="K8599" s="13">
        <v>42635</v>
      </c>
      <c r="L8599" s="86">
        <f>(Tabla2[[#This Row],[release_year]]-'VARIANZA Y DES. EST'!$L$11)^2</f>
        <v>3.3116808838167522</v>
      </c>
      <c r="M8599" s="12">
        <v>2016</v>
      </c>
      <c r="N8599" s="9" t="s">
        <v>35</v>
      </c>
      <c r="O8599" s="9" t="s">
        <v>23243</v>
      </c>
      <c r="P8599" s="12">
        <v>5</v>
      </c>
      <c r="Q8599" s="12" t="s">
        <v>28</v>
      </c>
      <c r="R8599" s="12"/>
      <c r="S8599" s="12">
        <v>5</v>
      </c>
      <c r="T8599" s="9" t="s">
        <v>25814</v>
      </c>
      <c r="U8599" s="9" t="s">
        <v>23193</v>
      </c>
      <c r="V8599" s="9" t="s">
        <v>25814</v>
      </c>
      <c r="W8599" s="14">
        <v>3</v>
      </c>
    </row>
    <row r="8600" spans="1:23" x14ac:dyDescent="0.25">
      <c r="A8600" s="8">
        <v>7744</v>
      </c>
      <c r="B8600" s="9" t="s">
        <v>30688</v>
      </c>
      <c r="C8600" s="9" t="s">
        <v>23182</v>
      </c>
      <c r="D8600" s="9" t="s">
        <v>30689</v>
      </c>
      <c r="E8600" s="20" t="s">
        <v>30690</v>
      </c>
      <c r="F8600" s="21"/>
      <c r="G8600" s="12">
        <v>0</v>
      </c>
      <c r="H8600" s="9" t="s">
        <v>25</v>
      </c>
      <c r="I8600" s="9" t="s">
        <v>25</v>
      </c>
      <c r="J8600" s="12">
        <v>1</v>
      </c>
      <c r="K8600" s="13">
        <v>42767</v>
      </c>
      <c r="L8600" s="86">
        <f>(Tabla2[[#This Row],[release_year]]-'VARIANZA Y DES. EST'!$L$11)^2</f>
        <v>4648.5393406998628</v>
      </c>
      <c r="M8600" s="12">
        <v>1946</v>
      </c>
      <c r="N8600" s="9" t="s">
        <v>35</v>
      </c>
      <c r="O8600" s="9" t="s">
        <v>23191</v>
      </c>
      <c r="P8600" s="12">
        <v>1</v>
      </c>
      <c r="Q8600" s="12" t="s">
        <v>28</v>
      </c>
      <c r="R8600" s="12"/>
      <c r="S8600" s="12">
        <v>1</v>
      </c>
      <c r="T8600" s="9" t="s">
        <v>23403</v>
      </c>
      <c r="U8600" s="9" t="s">
        <v>23403</v>
      </c>
      <c r="V8600" s="9" t="s">
        <v>23403</v>
      </c>
      <c r="W8600" s="14">
        <v>1</v>
      </c>
    </row>
    <row r="8601" spans="1:23" x14ac:dyDescent="0.25">
      <c r="A8601" s="8">
        <v>7748</v>
      </c>
      <c r="B8601" s="9" t="s">
        <v>30691</v>
      </c>
      <c r="C8601" s="9" t="s">
        <v>23182</v>
      </c>
      <c r="D8601" s="10" t="s">
        <v>30692</v>
      </c>
      <c r="E8601" s="11"/>
      <c r="F8601" s="18" t="s">
        <v>1017</v>
      </c>
      <c r="G8601" s="12">
        <v>1</v>
      </c>
      <c r="H8601" s="9" t="s">
        <v>126</v>
      </c>
      <c r="I8601" s="9" t="s">
        <v>126</v>
      </c>
      <c r="J8601" s="12">
        <v>1</v>
      </c>
      <c r="K8601" s="16">
        <v>43094</v>
      </c>
      <c r="L8601" s="86">
        <f>(Tabla2[[#This Row],[release_year]]-'VARIANZA Y DES. EST'!$L$11)^2</f>
        <v>3.3116808838167522</v>
      </c>
      <c r="M8601" s="12">
        <v>2016</v>
      </c>
      <c r="N8601" s="9" t="s">
        <v>55</v>
      </c>
      <c r="O8601" s="9" t="s">
        <v>23191</v>
      </c>
      <c r="P8601" s="12">
        <v>1</v>
      </c>
      <c r="Q8601" s="12" t="s">
        <v>28</v>
      </c>
      <c r="R8601" s="12"/>
      <c r="S8601" s="12">
        <v>1</v>
      </c>
      <c r="T8601" s="9" t="s">
        <v>29514</v>
      </c>
      <c r="U8601" s="9" t="s">
        <v>23213</v>
      </c>
      <c r="V8601" s="9" t="s">
        <v>29514</v>
      </c>
      <c r="W8601" s="14">
        <v>3</v>
      </c>
    </row>
    <row r="8602" spans="1:23" x14ac:dyDescent="0.25">
      <c r="A8602" s="8">
        <v>7749</v>
      </c>
      <c r="B8602" s="9" t="s">
        <v>30693</v>
      </c>
      <c r="C8602" s="9" t="s">
        <v>23182</v>
      </c>
      <c r="D8602" s="9" t="s">
        <v>30694</v>
      </c>
      <c r="E8602" s="9" t="s">
        <v>30107</v>
      </c>
      <c r="F8602" s="9" t="s">
        <v>1017</v>
      </c>
      <c r="G8602" s="12">
        <v>1</v>
      </c>
      <c r="H8602" s="9" t="s">
        <v>126</v>
      </c>
      <c r="I8602" s="9" t="s">
        <v>126</v>
      </c>
      <c r="J8602" s="12">
        <v>1</v>
      </c>
      <c r="K8602" s="13">
        <v>42116</v>
      </c>
      <c r="L8602" s="86">
        <f>(Tabla2[[#This Row],[release_year]]-'VARIANZA Y DES. EST'!$L$11)^2</f>
        <v>66.915632286109044</v>
      </c>
      <c r="M8602" s="12">
        <v>2006</v>
      </c>
      <c r="N8602" s="9" t="s">
        <v>82</v>
      </c>
      <c r="O8602" s="9" t="s">
        <v>23191</v>
      </c>
      <c r="P8602" s="12">
        <v>1</v>
      </c>
      <c r="Q8602" s="12" t="s">
        <v>28</v>
      </c>
      <c r="R8602" s="12"/>
      <c r="S8602" s="12">
        <v>1</v>
      </c>
      <c r="T8602" s="9" t="s">
        <v>23309</v>
      </c>
      <c r="U8602" s="9" t="s">
        <v>23213</v>
      </c>
      <c r="V8602" s="9" t="s">
        <v>23309</v>
      </c>
      <c r="W8602" s="14">
        <v>3</v>
      </c>
    </row>
    <row r="8603" spans="1:23" x14ac:dyDescent="0.25">
      <c r="A8603" s="8">
        <v>7757</v>
      </c>
      <c r="B8603" s="9" t="s">
        <v>30695</v>
      </c>
      <c r="C8603" s="9" t="s">
        <v>23182</v>
      </c>
      <c r="D8603" s="9" t="s">
        <v>30696</v>
      </c>
      <c r="E8603" s="9"/>
      <c r="F8603" s="9" t="s">
        <v>30697</v>
      </c>
      <c r="G8603" s="12">
        <v>2</v>
      </c>
      <c r="H8603" s="9" t="s">
        <v>25</v>
      </c>
      <c r="I8603" s="9" t="s">
        <v>25</v>
      </c>
      <c r="J8603" s="12">
        <v>1</v>
      </c>
      <c r="K8603" s="13">
        <v>43733</v>
      </c>
      <c r="L8603" s="86">
        <f>(Tabla2[[#This Row],[release_year]]-'VARIANZA Y DES. EST'!$L$11)^2</f>
        <v>14.590890603358293</v>
      </c>
      <c r="M8603" s="12">
        <v>2018</v>
      </c>
      <c r="N8603" s="9" t="s">
        <v>35</v>
      </c>
      <c r="O8603" s="9" t="s">
        <v>23813</v>
      </c>
      <c r="P8603" s="12">
        <v>8</v>
      </c>
      <c r="Q8603" s="12" t="s">
        <v>28</v>
      </c>
      <c r="R8603" s="12"/>
      <c r="S8603" s="12">
        <v>8</v>
      </c>
      <c r="T8603" s="9" t="s">
        <v>23229</v>
      </c>
      <c r="U8603" s="9" t="s">
        <v>23229</v>
      </c>
      <c r="V8603" s="9" t="s">
        <v>23229</v>
      </c>
      <c r="W8603" s="14">
        <v>1</v>
      </c>
    </row>
    <row r="8604" spans="1:23" x14ac:dyDescent="0.25">
      <c r="A8604" s="8">
        <v>7760</v>
      </c>
      <c r="B8604" s="9" t="s">
        <v>30698</v>
      </c>
      <c r="C8604" s="9" t="s">
        <v>23182</v>
      </c>
      <c r="D8604" s="9" t="s">
        <v>30699</v>
      </c>
      <c r="E8604" s="9"/>
      <c r="F8604" s="9" t="s">
        <v>30700</v>
      </c>
      <c r="G8604" s="12">
        <v>4</v>
      </c>
      <c r="H8604" s="9" t="s">
        <v>518</v>
      </c>
      <c r="I8604" s="9" t="s">
        <v>518</v>
      </c>
      <c r="J8604" s="12">
        <v>1</v>
      </c>
      <c r="K8604" s="13">
        <v>43146</v>
      </c>
      <c r="L8604" s="86">
        <f>(Tabla2[[#This Row],[release_year]]-'VARIANZA Y DES. EST'!$L$11)^2</f>
        <v>17.47405172519213</v>
      </c>
      <c r="M8604" s="12">
        <v>2010</v>
      </c>
      <c r="N8604" s="9" t="s">
        <v>35</v>
      </c>
      <c r="O8604" s="9" t="s">
        <v>23191</v>
      </c>
      <c r="P8604" s="12">
        <v>1</v>
      </c>
      <c r="Q8604" s="12" t="s">
        <v>28</v>
      </c>
      <c r="R8604" s="12"/>
      <c r="S8604" s="12">
        <v>1</v>
      </c>
      <c r="T8604" s="9" t="s">
        <v>23445</v>
      </c>
      <c r="U8604" s="9" t="s">
        <v>23193</v>
      </c>
      <c r="V8604" s="9" t="s">
        <v>23445</v>
      </c>
      <c r="W8604" s="14">
        <v>3</v>
      </c>
    </row>
    <row r="8605" spans="1:23" x14ac:dyDescent="0.25">
      <c r="A8605" s="8">
        <v>7761</v>
      </c>
      <c r="B8605" s="9" t="s">
        <v>30701</v>
      </c>
      <c r="C8605" s="9" t="s">
        <v>23182</v>
      </c>
      <c r="D8605" s="10" t="s">
        <v>30702</v>
      </c>
      <c r="E8605" s="11"/>
      <c r="F8605" s="18" t="s">
        <v>30703</v>
      </c>
      <c r="G8605" s="12">
        <v>8</v>
      </c>
      <c r="H8605" s="12"/>
      <c r="I8605" s="9"/>
      <c r="J8605" s="12">
        <v>0</v>
      </c>
      <c r="K8605" s="13">
        <v>42887</v>
      </c>
      <c r="L8605" s="86">
        <f>(Tabla2[[#This Row],[release_year]]-'VARIANZA Y DES. EST'!$L$11)^2</f>
        <v>3.3116808838167522</v>
      </c>
      <c r="M8605" s="12">
        <v>2016</v>
      </c>
      <c r="N8605" s="9" t="s">
        <v>110</v>
      </c>
      <c r="O8605" s="9" t="s">
        <v>23191</v>
      </c>
      <c r="P8605" s="12">
        <v>1</v>
      </c>
      <c r="Q8605" s="12" t="s">
        <v>28</v>
      </c>
      <c r="R8605" s="12"/>
      <c r="S8605" s="12">
        <v>1</v>
      </c>
      <c r="T8605" s="9" t="s">
        <v>23330</v>
      </c>
      <c r="U8605" s="9" t="s">
        <v>23264</v>
      </c>
      <c r="V8605" s="9" t="s">
        <v>23330</v>
      </c>
      <c r="W8605" s="14">
        <v>2</v>
      </c>
    </row>
    <row r="8606" spans="1:23" x14ac:dyDescent="0.25">
      <c r="A8606" s="8">
        <v>7762</v>
      </c>
      <c r="B8606" s="9" t="s">
        <v>30704</v>
      </c>
      <c r="C8606" s="9" t="s">
        <v>23182</v>
      </c>
      <c r="D8606" s="10" t="s">
        <v>30705</v>
      </c>
      <c r="E8606" s="11"/>
      <c r="F8606" s="9" t="s">
        <v>30706</v>
      </c>
      <c r="G8606" s="12">
        <v>6</v>
      </c>
      <c r="H8606" s="9" t="s">
        <v>25</v>
      </c>
      <c r="I8606" s="9" t="s">
        <v>25</v>
      </c>
      <c r="J8606" s="12">
        <v>1</v>
      </c>
      <c r="K8606" s="13">
        <v>42340</v>
      </c>
      <c r="L8606" s="86">
        <f>(Tabla2[[#This Row],[release_year]]-'VARIANZA Y DES. EST'!$L$11)^2</f>
        <v>0.67207602404598188</v>
      </c>
      <c r="M8606" s="12">
        <v>2015</v>
      </c>
      <c r="N8606" s="9" t="s">
        <v>110</v>
      </c>
      <c r="O8606" s="9" t="s">
        <v>23191</v>
      </c>
      <c r="P8606" s="12">
        <v>1</v>
      </c>
      <c r="Q8606" s="12" t="s">
        <v>28</v>
      </c>
      <c r="R8606" s="12"/>
      <c r="S8606" s="12">
        <v>1</v>
      </c>
      <c r="T8606" s="9" t="s">
        <v>23264</v>
      </c>
      <c r="U8606" s="9" t="s">
        <v>23264</v>
      </c>
      <c r="V8606" s="9" t="s">
        <v>23264</v>
      </c>
      <c r="W8606" s="14">
        <v>1</v>
      </c>
    </row>
    <row r="8607" spans="1:23" x14ac:dyDescent="0.25">
      <c r="A8607" s="8">
        <v>7763</v>
      </c>
      <c r="B8607" s="9" t="s">
        <v>30707</v>
      </c>
      <c r="C8607" s="9" t="s">
        <v>23182</v>
      </c>
      <c r="D8607" s="10" t="s">
        <v>30708</v>
      </c>
      <c r="E8607" s="11"/>
      <c r="F8607" s="18" t="s">
        <v>30706</v>
      </c>
      <c r="G8607" s="12">
        <v>6</v>
      </c>
      <c r="H8607" s="12"/>
      <c r="I8607" s="9"/>
      <c r="J8607" s="12">
        <v>0</v>
      </c>
      <c r="K8607" s="16">
        <v>42658</v>
      </c>
      <c r="L8607" s="86">
        <f>(Tabla2[[#This Row],[release_year]]-'VARIANZA Y DES. EST'!$L$11)^2</f>
        <v>3.3116808838167522</v>
      </c>
      <c r="M8607" s="12">
        <v>2016</v>
      </c>
      <c r="N8607" s="9" t="s">
        <v>110</v>
      </c>
      <c r="O8607" s="9" t="s">
        <v>23191</v>
      </c>
      <c r="P8607" s="12">
        <v>1</v>
      </c>
      <c r="Q8607" s="12" t="s">
        <v>28</v>
      </c>
      <c r="R8607" s="12"/>
      <c r="S8607" s="12">
        <v>1</v>
      </c>
      <c r="T8607" s="9" t="s">
        <v>23264</v>
      </c>
      <c r="U8607" s="9" t="s">
        <v>23264</v>
      </c>
      <c r="V8607" s="9" t="s">
        <v>23264</v>
      </c>
      <c r="W8607" s="14">
        <v>1</v>
      </c>
    </row>
    <row r="8608" spans="1:23" x14ac:dyDescent="0.25">
      <c r="A8608" s="8">
        <v>7764</v>
      </c>
      <c r="B8608" s="9" t="s">
        <v>30709</v>
      </c>
      <c r="C8608" s="9" t="s">
        <v>23182</v>
      </c>
      <c r="D8608" s="10" t="s">
        <v>30710</v>
      </c>
      <c r="E8608" s="11"/>
      <c r="F8608" s="18" t="s">
        <v>30711</v>
      </c>
      <c r="G8608" s="12">
        <v>10</v>
      </c>
      <c r="H8608" s="9" t="s">
        <v>25</v>
      </c>
      <c r="I8608" s="9" t="s">
        <v>25</v>
      </c>
      <c r="J8608" s="12">
        <v>1</v>
      </c>
      <c r="K8608" s="13">
        <v>42370</v>
      </c>
      <c r="L8608" s="86">
        <f>(Tabla2[[#This Row],[release_year]]-'VARIANZA Y DES. EST'!$L$11)^2</f>
        <v>103.6364225665675</v>
      </c>
      <c r="M8608" s="12">
        <v>2004</v>
      </c>
      <c r="N8608" s="9" t="s">
        <v>110</v>
      </c>
      <c r="O8608" s="9" t="s">
        <v>23191</v>
      </c>
      <c r="P8608" s="12">
        <v>1</v>
      </c>
      <c r="Q8608" s="12" t="s">
        <v>28</v>
      </c>
      <c r="R8608" s="12"/>
      <c r="S8608" s="12">
        <v>1</v>
      </c>
      <c r="T8608" s="9" t="s">
        <v>23264</v>
      </c>
      <c r="U8608" s="9" t="s">
        <v>23264</v>
      </c>
      <c r="V8608" s="9" t="s">
        <v>23264</v>
      </c>
      <c r="W8608" s="14">
        <v>1</v>
      </c>
    </row>
    <row r="8609" spans="1:23" x14ac:dyDescent="0.25">
      <c r="A8609" s="8">
        <v>7765</v>
      </c>
      <c r="B8609" s="9" t="s">
        <v>30712</v>
      </c>
      <c r="C8609" s="9" t="s">
        <v>23182</v>
      </c>
      <c r="D8609" s="10" t="s">
        <v>30713</v>
      </c>
      <c r="E8609" s="11"/>
      <c r="F8609" s="9" t="s">
        <v>30714</v>
      </c>
      <c r="G8609" s="12">
        <v>15</v>
      </c>
      <c r="H8609" s="9" t="s">
        <v>25</v>
      </c>
      <c r="I8609" s="9" t="s">
        <v>5607</v>
      </c>
      <c r="J8609" s="12">
        <v>3</v>
      </c>
      <c r="K8609" s="13">
        <v>42370</v>
      </c>
      <c r="L8609" s="86">
        <f>(Tabla2[[#This Row],[release_year]]-'VARIANZA Y DES. EST'!$L$11)^2</f>
        <v>261.79879340794287</v>
      </c>
      <c r="M8609" s="12">
        <v>1998</v>
      </c>
      <c r="N8609" s="9" t="s">
        <v>110</v>
      </c>
      <c r="O8609" s="9" t="s">
        <v>23191</v>
      </c>
      <c r="P8609" s="12">
        <v>1</v>
      </c>
      <c r="Q8609" s="12" t="s">
        <v>28</v>
      </c>
      <c r="R8609" s="12"/>
      <c r="S8609" s="12">
        <v>1</v>
      </c>
      <c r="T8609" s="9" t="s">
        <v>23264</v>
      </c>
      <c r="U8609" s="9" t="s">
        <v>23264</v>
      </c>
      <c r="V8609" s="9" t="s">
        <v>23264</v>
      </c>
      <c r="W8609" s="14">
        <v>1</v>
      </c>
    </row>
    <row r="8610" spans="1:23" x14ac:dyDescent="0.25">
      <c r="A8610" s="8">
        <v>7766</v>
      </c>
      <c r="B8610" s="9" t="s">
        <v>30715</v>
      </c>
      <c r="C8610" s="9" t="s">
        <v>23182</v>
      </c>
      <c r="D8610" s="10" t="s">
        <v>30716</v>
      </c>
      <c r="E8610" s="11"/>
      <c r="F8610" s="9" t="s">
        <v>30717</v>
      </c>
      <c r="G8610" s="12">
        <v>14</v>
      </c>
      <c r="H8610" s="9" t="s">
        <v>25</v>
      </c>
      <c r="I8610" s="9" t="s">
        <v>25</v>
      </c>
      <c r="J8610" s="12">
        <v>1</v>
      </c>
      <c r="K8610" s="13">
        <v>42370</v>
      </c>
      <c r="L8610" s="86">
        <f>(Tabla2[[#This Row],[release_year]]-'VARIANZA Y DES. EST'!$L$11)^2</f>
        <v>38.194842005650592</v>
      </c>
      <c r="M8610" s="12">
        <v>2008</v>
      </c>
      <c r="N8610" s="9" t="s">
        <v>110</v>
      </c>
      <c r="O8610" s="9" t="s">
        <v>23191</v>
      </c>
      <c r="P8610" s="12">
        <v>1</v>
      </c>
      <c r="Q8610" s="12" t="s">
        <v>28</v>
      </c>
      <c r="R8610" s="12"/>
      <c r="S8610" s="12">
        <v>1</v>
      </c>
      <c r="T8610" s="9" t="s">
        <v>23264</v>
      </c>
      <c r="U8610" s="9" t="s">
        <v>23264</v>
      </c>
      <c r="V8610" s="9" t="s">
        <v>23264</v>
      </c>
      <c r="W8610" s="14">
        <v>1</v>
      </c>
    </row>
    <row r="8611" spans="1:23" x14ac:dyDescent="0.25">
      <c r="A8611" s="8">
        <v>7767</v>
      </c>
      <c r="B8611" s="9" t="s">
        <v>30718</v>
      </c>
      <c r="C8611" s="9" t="s">
        <v>23182</v>
      </c>
      <c r="D8611" s="10" t="s">
        <v>30719</v>
      </c>
      <c r="E8611" s="11"/>
      <c r="F8611" s="9" t="s">
        <v>30720</v>
      </c>
      <c r="G8611" s="12">
        <v>10</v>
      </c>
      <c r="H8611" s="9" t="s">
        <v>231</v>
      </c>
      <c r="I8611" s="9" t="s">
        <v>21962</v>
      </c>
      <c r="J8611" s="12">
        <v>3</v>
      </c>
      <c r="K8611" s="13">
        <v>42370</v>
      </c>
      <c r="L8611" s="86">
        <f>(Tabla2[[#This Row],[release_year]]-'VARIANZA Y DES. EST'!$L$11)^2</f>
        <v>201.07800312748444</v>
      </c>
      <c r="M8611" s="12">
        <v>2000</v>
      </c>
      <c r="N8611" s="9" t="s">
        <v>110</v>
      </c>
      <c r="O8611" s="9" t="s">
        <v>23191</v>
      </c>
      <c r="P8611" s="12">
        <v>1</v>
      </c>
      <c r="Q8611" s="12" t="s">
        <v>28</v>
      </c>
      <c r="R8611" s="12"/>
      <c r="S8611" s="12">
        <v>1</v>
      </c>
      <c r="T8611" s="9" t="s">
        <v>23264</v>
      </c>
      <c r="U8611" s="9" t="s">
        <v>23264</v>
      </c>
      <c r="V8611" s="9" t="s">
        <v>23264</v>
      </c>
      <c r="W8611" s="14">
        <v>1</v>
      </c>
    </row>
    <row r="8612" spans="1:23" x14ac:dyDescent="0.25">
      <c r="A8612" s="8">
        <v>7768</v>
      </c>
      <c r="B8612" s="9" t="s">
        <v>30721</v>
      </c>
      <c r="C8612" s="9" t="s">
        <v>23182</v>
      </c>
      <c r="D8612" s="10" t="s">
        <v>30722</v>
      </c>
      <c r="E8612" s="11"/>
      <c r="F8612" s="18" t="s">
        <v>30723</v>
      </c>
      <c r="G8612" s="12">
        <v>15</v>
      </c>
      <c r="H8612" s="9" t="s">
        <v>25</v>
      </c>
      <c r="I8612" s="9" t="s">
        <v>5607</v>
      </c>
      <c r="J8612" s="12">
        <v>3</v>
      </c>
      <c r="K8612" s="13">
        <v>42370</v>
      </c>
      <c r="L8612" s="86">
        <f>(Tabla2[[#This Row],[release_year]]-'VARIANZA Y DES. EST'!$L$11)^2</f>
        <v>230.43839826771367</v>
      </c>
      <c r="M8612" s="12">
        <v>1999</v>
      </c>
      <c r="N8612" s="9" t="s">
        <v>110</v>
      </c>
      <c r="O8612" s="9" t="s">
        <v>23191</v>
      </c>
      <c r="P8612" s="12">
        <v>1</v>
      </c>
      <c r="Q8612" s="12" t="s">
        <v>28</v>
      </c>
      <c r="R8612" s="12"/>
      <c r="S8612" s="12">
        <v>1</v>
      </c>
      <c r="T8612" s="9" t="s">
        <v>23264</v>
      </c>
      <c r="U8612" s="9" t="s">
        <v>23264</v>
      </c>
      <c r="V8612" s="9" t="s">
        <v>23264</v>
      </c>
      <c r="W8612" s="14">
        <v>1</v>
      </c>
    </row>
    <row r="8613" spans="1:23" x14ac:dyDescent="0.25">
      <c r="A8613" s="8">
        <v>7769</v>
      </c>
      <c r="B8613" s="9" t="s">
        <v>30724</v>
      </c>
      <c r="C8613" s="9" t="s">
        <v>23182</v>
      </c>
      <c r="D8613" s="10" t="s">
        <v>30725</v>
      </c>
      <c r="E8613" s="11"/>
      <c r="F8613" s="18" t="s">
        <v>30726</v>
      </c>
      <c r="G8613" s="12">
        <v>13</v>
      </c>
      <c r="H8613" s="9" t="s">
        <v>25</v>
      </c>
      <c r="I8613" s="9" t="s">
        <v>25</v>
      </c>
      <c r="J8613" s="12">
        <v>1</v>
      </c>
      <c r="K8613" s="13">
        <v>42370</v>
      </c>
      <c r="L8613" s="86">
        <f>(Tabla2[[#This Row],[release_year]]-'VARIANZA Y DES. EST'!$L$11)^2</f>
        <v>66.915632286109044</v>
      </c>
      <c r="M8613" s="12">
        <v>2006</v>
      </c>
      <c r="N8613" s="9" t="s">
        <v>110</v>
      </c>
      <c r="O8613" s="9" t="s">
        <v>23191</v>
      </c>
      <c r="P8613" s="12">
        <v>1</v>
      </c>
      <c r="Q8613" s="12" t="s">
        <v>28</v>
      </c>
      <c r="R8613" s="12"/>
      <c r="S8613" s="12">
        <v>1</v>
      </c>
      <c r="T8613" s="9" t="s">
        <v>23264</v>
      </c>
      <c r="U8613" s="9" t="s">
        <v>23264</v>
      </c>
      <c r="V8613" s="9" t="s">
        <v>23264</v>
      </c>
      <c r="W8613" s="14">
        <v>1</v>
      </c>
    </row>
    <row r="8614" spans="1:23" x14ac:dyDescent="0.25">
      <c r="A8614" s="8">
        <v>7770</v>
      </c>
      <c r="B8614" s="9" t="s">
        <v>30727</v>
      </c>
      <c r="C8614" s="9" t="s">
        <v>23182</v>
      </c>
      <c r="D8614" s="10" t="s">
        <v>30728</v>
      </c>
      <c r="E8614" s="11"/>
      <c r="F8614" s="9" t="s">
        <v>30729</v>
      </c>
      <c r="G8614" s="12">
        <v>12</v>
      </c>
      <c r="H8614" s="9" t="s">
        <v>25</v>
      </c>
      <c r="I8614" s="9" t="s">
        <v>8070</v>
      </c>
      <c r="J8614" s="12">
        <v>2</v>
      </c>
      <c r="K8614" s="13">
        <v>42370</v>
      </c>
      <c r="L8614" s="86">
        <f>(Tabla2[[#This Row],[release_year]]-'VARIANZA Y DES. EST'!$L$11)^2</f>
        <v>124.99681770679673</v>
      </c>
      <c r="M8614" s="12">
        <v>2003</v>
      </c>
      <c r="N8614" s="9" t="s">
        <v>110</v>
      </c>
      <c r="O8614" s="9" t="s">
        <v>23191</v>
      </c>
      <c r="P8614" s="12">
        <v>1</v>
      </c>
      <c r="Q8614" s="12" t="s">
        <v>28</v>
      </c>
      <c r="R8614" s="12"/>
      <c r="S8614" s="12">
        <v>1</v>
      </c>
      <c r="T8614" s="9" t="s">
        <v>23264</v>
      </c>
      <c r="U8614" s="9" t="s">
        <v>23264</v>
      </c>
      <c r="V8614" s="9" t="s">
        <v>23264</v>
      </c>
      <c r="W8614" s="14">
        <v>1</v>
      </c>
    </row>
    <row r="8615" spans="1:23" x14ac:dyDescent="0.25">
      <c r="A8615" s="8">
        <v>7771</v>
      </c>
      <c r="B8615" s="9" t="s">
        <v>30730</v>
      </c>
      <c r="C8615" s="9" t="s">
        <v>23182</v>
      </c>
      <c r="D8615" s="10" t="s">
        <v>30731</v>
      </c>
      <c r="E8615" s="11"/>
      <c r="F8615" s="9" t="s">
        <v>30732</v>
      </c>
      <c r="G8615" s="12">
        <v>12</v>
      </c>
      <c r="H8615" s="9" t="s">
        <v>25</v>
      </c>
      <c r="I8615" s="9" t="s">
        <v>30733</v>
      </c>
      <c r="J8615" s="12">
        <v>3</v>
      </c>
      <c r="K8615" s="13">
        <v>42370</v>
      </c>
      <c r="L8615" s="86">
        <f>(Tabla2[[#This Row],[release_year]]-'VARIANZA Y DES. EST'!$L$11)^2</f>
        <v>51.555237145879822</v>
      </c>
      <c r="M8615" s="12">
        <v>2007</v>
      </c>
      <c r="N8615" s="9" t="s">
        <v>110</v>
      </c>
      <c r="O8615" s="9" t="s">
        <v>23191</v>
      </c>
      <c r="P8615" s="12">
        <v>1</v>
      </c>
      <c r="Q8615" s="12" t="s">
        <v>28</v>
      </c>
      <c r="R8615" s="12"/>
      <c r="S8615" s="12">
        <v>1</v>
      </c>
      <c r="T8615" s="9" t="s">
        <v>23264</v>
      </c>
      <c r="U8615" s="9" t="s">
        <v>23264</v>
      </c>
      <c r="V8615" s="9" t="s">
        <v>23264</v>
      </c>
      <c r="W8615" s="14">
        <v>1</v>
      </c>
    </row>
    <row r="8616" spans="1:23" x14ac:dyDescent="0.25">
      <c r="A8616" s="8">
        <v>7772</v>
      </c>
      <c r="B8616" s="9" t="s">
        <v>30734</v>
      </c>
      <c r="C8616" s="9" t="s">
        <v>23182</v>
      </c>
      <c r="D8616" s="10" t="s">
        <v>30735</v>
      </c>
      <c r="E8616" s="11"/>
      <c r="F8616" s="9" t="s">
        <v>30736</v>
      </c>
      <c r="G8616" s="12">
        <v>13</v>
      </c>
      <c r="H8616" s="9" t="s">
        <v>25</v>
      </c>
      <c r="I8616" s="9" t="s">
        <v>25</v>
      </c>
      <c r="J8616" s="12">
        <v>1</v>
      </c>
      <c r="K8616" s="13">
        <v>42370</v>
      </c>
      <c r="L8616" s="86">
        <f>(Tabla2[[#This Row],[release_year]]-'VARIANZA Y DES. EST'!$L$11)^2</f>
        <v>26.834446865421359</v>
      </c>
      <c r="M8616" s="12">
        <v>2009</v>
      </c>
      <c r="N8616" s="9" t="s">
        <v>110</v>
      </c>
      <c r="O8616" s="9" t="s">
        <v>23191</v>
      </c>
      <c r="P8616" s="12">
        <v>1</v>
      </c>
      <c r="Q8616" s="12" t="s">
        <v>28</v>
      </c>
      <c r="R8616" s="12"/>
      <c r="S8616" s="12">
        <v>1</v>
      </c>
      <c r="T8616" s="9" t="s">
        <v>23264</v>
      </c>
      <c r="U8616" s="9" t="s">
        <v>23264</v>
      </c>
      <c r="V8616" s="9" t="s">
        <v>23264</v>
      </c>
      <c r="W8616" s="14">
        <v>1</v>
      </c>
    </row>
    <row r="8617" spans="1:23" x14ac:dyDescent="0.25">
      <c r="A8617" s="8">
        <v>7773</v>
      </c>
      <c r="B8617" s="9" t="s">
        <v>30737</v>
      </c>
      <c r="C8617" s="9" t="s">
        <v>23182</v>
      </c>
      <c r="D8617" s="10" t="s">
        <v>30738</v>
      </c>
      <c r="E8617" s="11"/>
      <c r="F8617" s="9" t="s">
        <v>30739</v>
      </c>
      <c r="G8617" s="12">
        <v>15</v>
      </c>
      <c r="H8617" s="9" t="s">
        <v>25</v>
      </c>
      <c r="I8617" s="9" t="s">
        <v>8070</v>
      </c>
      <c r="J8617" s="12">
        <v>2</v>
      </c>
      <c r="K8617" s="13">
        <v>42370</v>
      </c>
      <c r="L8617" s="86">
        <f>(Tabla2[[#This Row],[release_year]]-'VARIANZA Y DES. EST'!$L$11)^2</f>
        <v>84.276027426338274</v>
      </c>
      <c r="M8617" s="12">
        <v>2005</v>
      </c>
      <c r="N8617" s="9" t="s">
        <v>110</v>
      </c>
      <c r="O8617" s="9" t="s">
        <v>23191</v>
      </c>
      <c r="P8617" s="12">
        <v>1</v>
      </c>
      <c r="Q8617" s="12" t="s">
        <v>28</v>
      </c>
      <c r="R8617" s="12"/>
      <c r="S8617" s="12">
        <v>1</v>
      </c>
      <c r="T8617" s="9" t="s">
        <v>23264</v>
      </c>
      <c r="U8617" s="9" t="s">
        <v>23264</v>
      </c>
      <c r="V8617" s="9" t="s">
        <v>23264</v>
      </c>
      <c r="W8617" s="14">
        <v>1</v>
      </c>
    </row>
    <row r="8618" spans="1:23" x14ac:dyDescent="0.25">
      <c r="A8618" s="8">
        <v>7774</v>
      </c>
      <c r="B8618" s="9" t="s">
        <v>30740</v>
      </c>
      <c r="C8618" s="9" t="s">
        <v>23182</v>
      </c>
      <c r="D8618" s="10" t="s">
        <v>30741</v>
      </c>
      <c r="E8618" s="11"/>
      <c r="F8618" s="18" t="s">
        <v>30742</v>
      </c>
      <c r="G8618" s="12">
        <v>9</v>
      </c>
      <c r="H8618" s="9" t="s">
        <v>25</v>
      </c>
      <c r="I8618" s="9" t="s">
        <v>25</v>
      </c>
      <c r="J8618" s="12">
        <v>1</v>
      </c>
      <c r="K8618" s="13">
        <v>42370</v>
      </c>
      <c r="L8618" s="86">
        <f>(Tabla2[[#This Row],[release_year]]-'VARIANZA Y DES. EST'!$L$11)^2</f>
        <v>10.1136565849629</v>
      </c>
      <c r="M8618" s="12">
        <v>2011</v>
      </c>
      <c r="N8618" s="9" t="s">
        <v>110</v>
      </c>
      <c r="O8618" s="9" t="s">
        <v>23191</v>
      </c>
      <c r="P8618" s="12">
        <v>1</v>
      </c>
      <c r="Q8618" s="12" t="s">
        <v>28</v>
      </c>
      <c r="R8618" s="12"/>
      <c r="S8618" s="12">
        <v>1</v>
      </c>
      <c r="T8618" s="9" t="s">
        <v>23264</v>
      </c>
      <c r="U8618" s="9" t="s">
        <v>23264</v>
      </c>
      <c r="V8618" s="9" t="s">
        <v>23264</v>
      </c>
      <c r="W8618" s="14">
        <v>1</v>
      </c>
    </row>
    <row r="8619" spans="1:23" x14ac:dyDescent="0.25">
      <c r="A8619" s="8">
        <v>7778</v>
      </c>
      <c r="B8619" s="9" t="s">
        <v>30743</v>
      </c>
      <c r="C8619" s="9" t="s">
        <v>23182</v>
      </c>
      <c r="D8619" s="10" t="s">
        <v>30744</v>
      </c>
      <c r="E8619" s="11"/>
      <c r="F8619" s="9" t="s">
        <v>30745</v>
      </c>
      <c r="G8619" s="12">
        <v>10</v>
      </c>
      <c r="H8619" s="12"/>
      <c r="I8619" s="9"/>
      <c r="J8619" s="12">
        <v>0</v>
      </c>
      <c r="K8619" s="13">
        <v>42370</v>
      </c>
      <c r="L8619" s="86">
        <f>(Tabla2[[#This Row],[release_year]]-'VARIANZA Y DES. EST'!$L$11)^2</f>
        <v>3.2471164275211517E-2</v>
      </c>
      <c r="M8619" s="12">
        <v>2014</v>
      </c>
      <c r="N8619" s="9" t="s">
        <v>110</v>
      </c>
      <c r="O8619" s="9" t="s">
        <v>23191</v>
      </c>
      <c r="P8619" s="12">
        <v>1</v>
      </c>
      <c r="Q8619" s="12" t="s">
        <v>28</v>
      </c>
      <c r="R8619" s="12"/>
      <c r="S8619" s="12">
        <v>1</v>
      </c>
      <c r="T8619" s="9" t="s">
        <v>23264</v>
      </c>
      <c r="U8619" s="9" t="s">
        <v>23264</v>
      </c>
      <c r="V8619" s="9" t="s">
        <v>23264</v>
      </c>
      <c r="W8619" s="14">
        <v>1</v>
      </c>
    </row>
    <row r="8620" spans="1:23" x14ac:dyDescent="0.25">
      <c r="A8620" s="8">
        <v>7780</v>
      </c>
      <c r="B8620" s="9" t="s">
        <v>30746</v>
      </c>
      <c r="C8620" s="9" t="s">
        <v>23182</v>
      </c>
      <c r="D8620" s="10" t="s">
        <v>30747</v>
      </c>
      <c r="E8620" s="11"/>
      <c r="F8620" s="18" t="s">
        <v>30748</v>
      </c>
      <c r="G8620" s="12">
        <v>14</v>
      </c>
      <c r="H8620" s="12"/>
      <c r="I8620" s="9"/>
      <c r="J8620" s="12">
        <v>0</v>
      </c>
      <c r="K8620" s="13">
        <v>42370</v>
      </c>
      <c r="L8620" s="86">
        <f>(Tabla2[[#This Row],[release_year]]-'VARIANZA Y DES. EST'!$L$11)^2</f>
        <v>4.7532614447336705</v>
      </c>
      <c r="M8620" s="12">
        <v>2012</v>
      </c>
      <c r="N8620" s="9" t="s">
        <v>110</v>
      </c>
      <c r="O8620" s="9" t="s">
        <v>23191</v>
      </c>
      <c r="P8620" s="12">
        <v>1</v>
      </c>
      <c r="Q8620" s="12" t="s">
        <v>28</v>
      </c>
      <c r="R8620" s="12"/>
      <c r="S8620" s="12">
        <v>1</v>
      </c>
      <c r="T8620" s="9" t="s">
        <v>23264</v>
      </c>
      <c r="U8620" s="9" t="s">
        <v>23264</v>
      </c>
      <c r="V8620" s="9" t="s">
        <v>23264</v>
      </c>
      <c r="W8620" s="14">
        <v>1</v>
      </c>
    </row>
    <row r="8621" spans="1:23" x14ac:dyDescent="0.25">
      <c r="A8621" s="8">
        <v>7783</v>
      </c>
      <c r="B8621" s="9" t="s">
        <v>30749</v>
      </c>
      <c r="C8621" s="9" t="s">
        <v>23182</v>
      </c>
      <c r="D8621" s="10" t="s">
        <v>30750</v>
      </c>
      <c r="E8621" s="11"/>
      <c r="F8621" s="9" t="s">
        <v>30751</v>
      </c>
      <c r="G8621" s="12">
        <v>12</v>
      </c>
      <c r="H8621" s="9" t="s">
        <v>25</v>
      </c>
      <c r="I8621" s="9" t="s">
        <v>25</v>
      </c>
      <c r="J8621" s="12">
        <v>1</v>
      </c>
      <c r="K8621" s="13">
        <v>42370</v>
      </c>
      <c r="L8621" s="86">
        <f>(Tabla2[[#This Row],[release_year]]-'VARIANZA Y DES. EST'!$L$11)^2</f>
        <v>173.71760798725521</v>
      </c>
      <c r="M8621" s="12">
        <v>2001</v>
      </c>
      <c r="N8621" s="9" t="s">
        <v>110</v>
      </c>
      <c r="O8621" s="9" t="s">
        <v>23191</v>
      </c>
      <c r="P8621" s="12">
        <v>1</v>
      </c>
      <c r="Q8621" s="12" t="s">
        <v>28</v>
      </c>
      <c r="R8621" s="12"/>
      <c r="S8621" s="12">
        <v>1</v>
      </c>
      <c r="T8621" s="9" t="s">
        <v>23264</v>
      </c>
      <c r="U8621" s="9" t="s">
        <v>23264</v>
      </c>
      <c r="V8621" s="9" t="s">
        <v>23264</v>
      </c>
      <c r="W8621" s="14">
        <v>1</v>
      </c>
    </row>
    <row r="8622" spans="1:23" x14ac:dyDescent="0.25">
      <c r="A8622" s="8">
        <v>7784</v>
      </c>
      <c r="B8622" s="9" t="s">
        <v>30752</v>
      </c>
      <c r="C8622" s="9" t="s">
        <v>23182</v>
      </c>
      <c r="D8622" s="10" t="s">
        <v>30753</v>
      </c>
      <c r="E8622" s="11"/>
      <c r="F8622" s="9" t="s">
        <v>30754</v>
      </c>
      <c r="G8622" s="12">
        <v>15</v>
      </c>
      <c r="H8622" s="9" t="s">
        <v>25</v>
      </c>
      <c r="I8622" s="9" t="s">
        <v>5607</v>
      </c>
      <c r="J8622" s="12">
        <v>3</v>
      </c>
      <c r="K8622" s="13">
        <v>42370</v>
      </c>
      <c r="L8622" s="86">
        <f>(Tabla2[[#This Row],[release_year]]-'VARIANZA Y DES. EST'!$L$11)^2</f>
        <v>295.1591885481721</v>
      </c>
      <c r="M8622" s="12">
        <v>1997</v>
      </c>
      <c r="N8622" s="9" t="s">
        <v>110</v>
      </c>
      <c r="O8622" s="9" t="s">
        <v>23191</v>
      </c>
      <c r="P8622" s="12">
        <v>1</v>
      </c>
      <c r="Q8622" s="12" t="s">
        <v>28</v>
      </c>
      <c r="R8622" s="12"/>
      <c r="S8622" s="12">
        <v>1</v>
      </c>
      <c r="T8622" s="9" t="s">
        <v>23264</v>
      </c>
      <c r="U8622" s="9" t="s">
        <v>23264</v>
      </c>
      <c r="V8622" s="9" t="s">
        <v>23264</v>
      </c>
      <c r="W8622" s="14">
        <v>1</v>
      </c>
    </row>
    <row r="8623" spans="1:23" x14ac:dyDescent="0.25">
      <c r="A8623" s="8">
        <v>7785</v>
      </c>
      <c r="B8623" s="9" t="s">
        <v>30755</v>
      </c>
      <c r="C8623" s="9" t="s">
        <v>23182</v>
      </c>
      <c r="D8623" s="10" t="s">
        <v>30756</v>
      </c>
      <c r="E8623" s="11"/>
      <c r="F8623" s="18" t="s">
        <v>30757</v>
      </c>
      <c r="G8623" s="12">
        <v>11</v>
      </c>
      <c r="H8623" s="9" t="s">
        <v>25</v>
      </c>
      <c r="I8623" s="9" t="s">
        <v>30758</v>
      </c>
      <c r="J8623" s="12">
        <v>4</v>
      </c>
      <c r="K8623" s="13">
        <v>42370</v>
      </c>
      <c r="L8623" s="86">
        <f>(Tabla2[[#This Row],[release_year]]-'VARIANZA Y DES. EST'!$L$11)^2</f>
        <v>148.35721284702598</v>
      </c>
      <c r="M8623" s="12">
        <v>2002</v>
      </c>
      <c r="N8623" s="9" t="s">
        <v>110</v>
      </c>
      <c r="O8623" s="9" t="s">
        <v>23191</v>
      </c>
      <c r="P8623" s="12">
        <v>1</v>
      </c>
      <c r="Q8623" s="12" t="s">
        <v>28</v>
      </c>
      <c r="R8623" s="12"/>
      <c r="S8623" s="12">
        <v>1</v>
      </c>
      <c r="T8623" s="9" t="s">
        <v>23264</v>
      </c>
      <c r="U8623" s="9" t="s">
        <v>23264</v>
      </c>
      <c r="V8623" s="9" t="s">
        <v>23264</v>
      </c>
      <c r="W8623" s="14">
        <v>1</v>
      </c>
    </row>
    <row r="8624" spans="1:23" x14ac:dyDescent="0.25">
      <c r="A8624" s="8">
        <v>7786</v>
      </c>
      <c r="B8624" s="9" t="s">
        <v>30759</v>
      </c>
      <c r="C8624" s="9" t="s">
        <v>23182</v>
      </c>
      <c r="D8624" s="10" t="s">
        <v>30760</v>
      </c>
      <c r="E8624" s="11"/>
      <c r="F8624" s="18" t="s">
        <v>30761</v>
      </c>
      <c r="G8624" s="12">
        <v>15</v>
      </c>
      <c r="H8624" s="9" t="s">
        <v>25</v>
      </c>
      <c r="I8624" s="9" t="s">
        <v>5607</v>
      </c>
      <c r="J8624" s="12">
        <v>3</v>
      </c>
      <c r="K8624" s="13">
        <v>42370</v>
      </c>
      <c r="L8624" s="86">
        <f>(Tabla2[[#This Row],[release_year]]-'VARIANZA Y DES. EST'!$L$11)^2</f>
        <v>330.51958368840133</v>
      </c>
      <c r="M8624" s="12">
        <v>1996</v>
      </c>
      <c r="N8624" s="9" t="s">
        <v>110</v>
      </c>
      <c r="O8624" s="9" t="s">
        <v>23191</v>
      </c>
      <c r="P8624" s="12">
        <v>1</v>
      </c>
      <c r="Q8624" s="12" t="s">
        <v>28</v>
      </c>
      <c r="R8624" s="12"/>
      <c r="S8624" s="12">
        <v>1</v>
      </c>
      <c r="T8624" s="9" t="s">
        <v>23264</v>
      </c>
      <c r="U8624" s="9" t="s">
        <v>23264</v>
      </c>
      <c r="V8624" s="9" t="s">
        <v>23264</v>
      </c>
      <c r="W8624" s="14">
        <v>1</v>
      </c>
    </row>
    <row r="8625" spans="1:23" x14ac:dyDescent="0.25">
      <c r="A8625" s="8">
        <v>7787</v>
      </c>
      <c r="B8625" s="9" t="s">
        <v>30762</v>
      </c>
      <c r="C8625" s="9" t="s">
        <v>23182</v>
      </c>
      <c r="D8625" s="10" t="s">
        <v>30763</v>
      </c>
      <c r="E8625" s="11"/>
      <c r="F8625" s="9" t="s">
        <v>361</v>
      </c>
      <c r="G8625" s="12">
        <v>7</v>
      </c>
      <c r="H8625" s="9" t="s">
        <v>25</v>
      </c>
      <c r="I8625" s="9" t="s">
        <v>25</v>
      </c>
      <c r="J8625" s="12">
        <v>1</v>
      </c>
      <c r="K8625" s="13">
        <v>42370</v>
      </c>
      <c r="L8625" s="86">
        <f>(Tabla2[[#This Row],[release_year]]-'VARIANZA Y DES. EST'!$L$11)^2</f>
        <v>1.3928663045044412</v>
      </c>
      <c r="M8625" s="12">
        <v>2013</v>
      </c>
      <c r="N8625" s="9" t="s">
        <v>110</v>
      </c>
      <c r="O8625" s="9" t="s">
        <v>23191</v>
      </c>
      <c r="P8625" s="12">
        <v>1</v>
      </c>
      <c r="Q8625" s="12" t="s">
        <v>28</v>
      </c>
      <c r="R8625" s="12"/>
      <c r="S8625" s="12">
        <v>1</v>
      </c>
      <c r="T8625" s="9" t="s">
        <v>23264</v>
      </c>
      <c r="U8625" s="9" t="s">
        <v>23264</v>
      </c>
      <c r="V8625" s="9" t="s">
        <v>23264</v>
      </c>
      <c r="W8625" s="14">
        <v>1</v>
      </c>
    </row>
    <row r="8626" spans="1:23" x14ac:dyDescent="0.25">
      <c r="A8626" s="8">
        <v>7796</v>
      </c>
      <c r="B8626" s="9" t="s">
        <v>30764</v>
      </c>
      <c r="C8626" s="9" t="s">
        <v>23182</v>
      </c>
      <c r="D8626" s="9" t="s">
        <v>30765</v>
      </c>
      <c r="E8626" s="10" t="s">
        <v>30766</v>
      </c>
      <c r="F8626" s="11"/>
      <c r="G8626" s="12">
        <v>0</v>
      </c>
      <c r="H8626" s="12"/>
      <c r="I8626" s="9"/>
      <c r="J8626" s="12">
        <v>0</v>
      </c>
      <c r="K8626" s="16">
        <v>44122</v>
      </c>
      <c r="L8626" s="86">
        <f>(Tabla2[[#This Row],[release_year]]-'VARIANZA Y DES. EST'!$L$11)^2</f>
        <v>7.9512857435875226</v>
      </c>
      <c r="M8626" s="12">
        <v>2017</v>
      </c>
      <c r="N8626" s="9" t="s">
        <v>26</v>
      </c>
      <c r="O8626" s="9" t="s">
        <v>23191</v>
      </c>
      <c r="P8626" s="12">
        <v>1</v>
      </c>
      <c r="Q8626" s="12" t="s">
        <v>28</v>
      </c>
      <c r="R8626" s="12"/>
      <c r="S8626" s="12">
        <v>1</v>
      </c>
      <c r="T8626" s="9" t="s">
        <v>23268</v>
      </c>
      <c r="U8626" s="9" t="s">
        <v>23264</v>
      </c>
      <c r="V8626" s="9" t="s">
        <v>23268</v>
      </c>
      <c r="W8626" s="14">
        <v>2</v>
      </c>
    </row>
    <row r="8627" spans="1:23" x14ac:dyDescent="0.25">
      <c r="A8627" s="8">
        <v>7799</v>
      </c>
      <c r="B8627" s="9" t="s">
        <v>30767</v>
      </c>
      <c r="C8627" s="9" t="s">
        <v>23182</v>
      </c>
      <c r="D8627" s="10" t="s">
        <v>30768</v>
      </c>
      <c r="E8627" s="11"/>
      <c r="F8627" s="9" t="s">
        <v>18044</v>
      </c>
      <c r="G8627" s="12">
        <v>1</v>
      </c>
      <c r="H8627" s="9" t="s">
        <v>25</v>
      </c>
      <c r="I8627" s="9" t="s">
        <v>25</v>
      </c>
      <c r="J8627" s="12">
        <v>1</v>
      </c>
      <c r="K8627" s="13">
        <v>42788</v>
      </c>
      <c r="L8627" s="86">
        <f>(Tabla2[[#This Row],[release_year]]-'VARIANZA Y DES. EST'!$L$11)^2</f>
        <v>10.1136565849629</v>
      </c>
      <c r="M8627" s="12">
        <v>2011</v>
      </c>
      <c r="N8627" s="9" t="s">
        <v>82</v>
      </c>
      <c r="O8627" s="9" t="s">
        <v>23191</v>
      </c>
      <c r="P8627" s="12">
        <v>1</v>
      </c>
      <c r="Q8627" s="12" t="s">
        <v>28</v>
      </c>
      <c r="R8627" s="12"/>
      <c r="S8627" s="12">
        <v>1</v>
      </c>
      <c r="T8627" s="9" t="s">
        <v>23576</v>
      </c>
      <c r="U8627" s="9" t="s">
        <v>23193</v>
      </c>
      <c r="V8627" s="9" t="s">
        <v>23576</v>
      </c>
      <c r="W8627" s="14">
        <v>2</v>
      </c>
    </row>
    <row r="8628" spans="1:23" x14ac:dyDescent="0.25">
      <c r="A8628" s="8">
        <v>7801</v>
      </c>
      <c r="B8628" s="9" t="s">
        <v>30769</v>
      </c>
      <c r="C8628" s="9" t="s">
        <v>23182</v>
      </c>
      <c r="D8628" s="9" t="s">
        <v>30770</v>
      </c>
      <c r="E8628" s="9"/>
      <c r="F8628" s="9" t="s">
        <v>30771</v>
      </c>
      <c r="G8628" s="12">
        <v>8</v>
      </c>
      <c r="H8628" s="9" t="s">
        <v>1064</v>
      </c>
      <c r="I8628" s="9" t="s">
        <v>1064</v>
      </c>
      <c r="J8628" s="12">
        <v>1</v>
      </c>
      <c r="K8628" s="13">
        <v>43205</v>
      </c>
      <c r="L8628" s="86">
        <f>(Tabla2[[#This Row],[release_year]]-'VARIANZA Y DES. EST'!$L$11)^2</f>
        <v>3.3116808838167522</v>
      </c>
      <c r="M8628" s="12">
        <v>2016</v>
      </c>
      <c r="N8628" s="9" t="s">
        <v>76</v>
      </c>
      <c r="O8628" s="9" t="s">
        <v>23185</v>
      </c>
      <c r="P8628" s="12">
        <v>2</v>
      </c>
      <c r="Q8628" s="12" t="s">
        <v>28</v>
      </c>
      <c r="R8628" s="12"/>
      <c r="S8628" s="12">
        <v>2</v>
      </c>
      <c r="T8628" s="9" t="s">
        <v>23492</v>
      </c>
      <c r="U8628" s="9" t="s">
        <v>23187</v>
      </c>
      <c r="V8628" s="9" t="s">
        <v>23492</v>
      </c>
      <c r="W8628" s="14">
        <v>3</v>
      </c>
    </row>
    <row r="8629" spans="1:23" x14ac:dyDescent="0.25">
      <c r="A8629" s="8">
        <v>7807</v>
      </c>
      <c r="B8629" s="9" t="s">
        <v>30772</v>
      </c>
      <c r="C8629" s="9" t="s">
        <v>23182</v>
      </c>
      <c r="D8629" s="10" t="s">
        <v>30773</v>
      </c>
      <c r="E8629" s="11"/>
      <c r="F8629" s="18" t="s">
        <v>30774</v>
      </c>
      <c r="G8629" s="12">
        <v>2</v>
      </c>
      <c r="H8629" s="9" t="s">
        <v>518</v>
      </c>
      <c r="I8629" s="9" t="s">
        <v>518</v>
      </c>
      <c r="J8629" s="12">
        <v>1</v>
      </c>
      <c r="K8629" s="13">
        <v>42887</v>
      </c>
      <c r="L8629" s="86">
        <f>(Tabla2[[#This Row],[release_year]]-'VARIANZA Y DES. EST'!$L$11)^2</f>
        <v>3.2471164275211517E-2</v>
      </c>
      <c r="M8629" s="12">
        <v>2014</v>
      </c>
      <c r="N8629" s="9" t="s">
        <v>35</v>
      </c>
      <c r="O8629" s="9" t="s">
        <v>23255</v>
      </c>
      <c r="P8629" s="12">
        <v>3</v>
      </c>
      <c r="Q8629" s="12" t="s">
        <v>28</v>
      </c>
      <c r="R8629" s="12"/>
      <c r="S8629" s="12">
        <v>3</v>
      </c>
      <c r="T8629" s="9" t="s">
        <v>23558</v>
      </c>
      <c r="U8629" s="9" t="s">
        <v>23187</v>
      </c>
      <c r="V8629" s="9" t="s">
        <v>23558</v>
      </c>
      <c r="W8629" s="14">
        <v>3</v>
      </c>
    </row>
    <row r="8630" spans="1:23" x14ac:dyDescent="0.25">
      <c r="A8630" s="8">
        <v>7809</v>
      </c>
      <c r="B8630" s="9" t="s">
        <v>30775</v>
      </c>
      <c r="C8630" s="9" t="s">
        <v>23182</v>
      </c>
      <c r="D8630" s="10" t="s">
        <v>30776</v>
      </c>
      <c r="E8630" s="11"/>
      <c r="F8630" s="18" t="s">
        <v>30777</v>
      </c>
      <c r="G8630" s="12">
        <v>7</v>
      </c>
      <c r="H8630" s="9" t="s">
        <v>25</v>
      </c>
      <c r="I8630" s="9" t="s">
        <v>25</v>
      </c>
      <c r="J8630" s="12">
        <v>1</v>
      </c>
      <c r="K8630" s="13">
        <v>42678</v>
      </c>
      <c r="L8630" s="86">
        <f>(Tabla2[[#This Row],[release_year]]-'VARIANZA Y DES. EST'!$L$11)^2</f>
        <v>0.67207602404598188</v>
      </c>
      <c r="M8630" s="12">
        <v>2015</v>
      </c>
      <c r="N8630" s="9" t="s">
        <v>76</v>
      </c>
      <c r="O8630" s="9" t="s">
        <v>23191</v>
      </c>
      <c r="P8630" s="12">
        <v>1</v>
      </c>
      <c r="Q8630" s="12" t="s">
        <v>28</v>
      </c>
      <c r="R8630" s="12"/>
      <c r="S8630" s="12">
        <v>1</v>
      </c>
      <c r="T8630" s="9" t="s">
        <v>23537</v>
      </c>
      <c r="U8630" s="9" t="s">
        <v>23187</v>
      </c>
      <c r="V8630" s="9" t="s">
        <v>23537</v>
      </c>
      <c r="W8630" s="14">
        <v>3</v>
      </c>
    </row>
    <row r="8631" spans="1:23" x14ac:dyDescent="0.25">
      <c r="A8631" s="8">
        <v>7811</v>
      </c>
      <c r="B8631" s="9" t="s">
        <v>30778</v>
      </c>
      <c r="C8631" s="9" t="s">
        <v>23182</v>
      </c>
      <c r="D8631" s="10" t="s">
        <v>30779</v>
      </c>
      <c r="E8631" s="11"/>
      <c r="F8631" s="18" t="s">
        <v>30780</v>
      </c>
      <c r="G8631" s="12">
        <v>6</v>
      </c>
      <c r="H8631" s="9" t="s">
        <v>4237</v>
      </c>
      <c r="I8631" s="9" t="s">
        <v>4237</v>
      </c>
      <c r="J8631" s="12">
        <v>1</v>
      </c>
      <c r="K8631" s="13">
        <v>42583</v>
      </c>
      <c r="L8631" s="86">
        <f>(Tabla2[[#This Row],[release_year]]-'VARIANZA Y DES. EST'!$L$11)^2</f>
        <v>26.834446865421359</v>
      </c>
      <c r="M8631" s="12">
        <v>2009</v>
      </c>
      <c r="N8631" s="9" t="s">
        <v>76</v>
      </c>
      <c r="O8631" s="9" t="s">
        <v>23191</v>
      </c>
      <c r="P8631" s="12">
        <v>1</v>
      </c>
      <c r="Q8631" s="12" t="s">
        <v>28</v>
      </c>
      <c r="R8631" s="12"/>
      <c r="S8631" s="12">
        <v>1</v>
      </c>
      <c r="T8631" s="9" t="s">
        <v>23201</v>
      </c>
      <c r="U8631" s="9" t="s">
        <v>23187</v>
      </c>
      <c r="V8631" s="9" t="s">
        <v>23201</v>
      </c>
      <c r="W8631" s="14">
        <v>3</v>
      </c>
    </row>
    <row r="8632" spans="1:23" x14ac:dyDescent="0.25">
      <c r="A8632" s="8">
        <v>7813</v>
      </c>
      <c r="B8632" s="9" t="s">
        <v>30781</v>
      </c>
      <c r="C8632" s="9" t="s">
        <v>23182</v>
      </c>
      <c r="D8632" s="10" t="s">
        <v>30782</v>
      </c>
      <c r="E8632" s="11"/>
      <c r="F8632" s="9"/>
      <c r="G8632" s="12">
        <v>0</v>
      </c>
      <c r="H8632" s="12"/>
      <c r="I8632" s="9"/>
      <c r="J8632" s="12">
        <v>0</v>
      </c>
      <c r="K8632" s="13">
        <v>43221</v>
      </c>
      <c r="L8632" s="86">
        <f>(Tabla2[[#This Row],[release_year]]-'VARIANZA Y DES. EST'!$L$11)^2</f>
        <v>7.9512857435875226</v>
      </c>
      <c r="M8632" s="12">
        <v>2017</v>
      </c>
      <c r="N8632" s="9" t="s">
        <v>76</v>
      </c>
      <c r="O8632" s="9" t="s">
        <v>23191</v>
      </c>
      <c r="P8632" s="12">
        <v>1</v>
      </c>
      <c r="Q8632" s="12" t="s">
        <v>28</v>
      </c>
      <c r="R8632" s="12"/>
      <c r="S8632" s="12">
        <v>1</v>
      </c>
      <c r="T8632" s="9" t="s">
        <v>26092</v>
      </c>
      <c r="U8632" s="9" t="s">
        <v>23187</v>
      </c>
      <c r="V8632" s="9" t="s">
        <v>26092</v>
      </c>
      <c r="W8632" s="14">
        <v>3</v>
      </c>
    </row>
    <row r="8633" spans="1:23" x14ac:dyDescent="0.25">
      <c r="A8633" s="8">
        <v>7814</v>
      </c>
      <c r="B8633" s="9" t="s">
        <v>30783</v>
      </c>
      <c r="C8633" s="9" t="s">
        <v>23182</v>
      </c>
      <c r="D8633" s="10" t="s">
        <v>30784</v>
      </c>
      <c r="E8633" s="11"/>
      <c r="F8633" s="18" t="s">
        <v>30785</v>
      </c>
      <c r="G8633" s="12">
        <v>9</v>
      </c>
      <c r="H8633" s="12"/>
      <c r="I8633" s="9"/>
      <c r="J8633" s="12">
        <v>0</v>
      </c>
      <c r="K8633" s="16">
        <v>43398</v>
      </c>
      <c r="L8633" s="86">
        <f>(Tabla2[[#This Row],[release_year]]-'VARIANZA Y DES. EST'!$L$11)^2</f>
        <v>14.590890603358293</v>
      </c>
      <c r="M8633" s="12">
        <v>2018</v>
      </c>
      <c r="N8633" s="9" t="s">
        <v>35</v>
      </c>
      <c r="O8633" s="9" t="s">
        <v>23191</v>
      </c>
      <c r="P8633" s="12">
        <v>1</v>
      </c>
      <c r="Q8633" s="12" t="s">
        <v>28</v>
      </c>
      <c r="R8633" s="12"/>
      <c r="S8633" s="12">
        <v>1</v>
      </c>
      <c r="T8633" s="9" t="s">
        <v>23663</v>
      </c>
      <c r="U8633" s="9" t="s">
        <v>23664</v>
      </c>
      <c r="V8633" s="9" t="s">
        <v>23663</v>
      </c>
      <c r="W8633" s="14">
        <v>2</v>
      </c>
    </row>
    <row r="8634" spans="1:23" x14ac:dyDescent="0.25">
      <c r="A8634" s="8">
        <v>7816</v>
      </c>
      <c r="B8634" s="9" t="s">
        <v>30786</v>
      </c>
      <c r="C8634" s="9" t="s">
        <v>23182</v>
      </c>
      <c r="D8634" s="10" t="s">
        <v>30787</v>
      </c>
      <c r="E8634" s="11"/>
      <c r="F8634" s="9" t="s">
        <v>30788</v>
      </c>
      <c r="G8634" s="12">
        <v>4</v>
      </c>
      <c r="H8634" s="12"/>
      <c r="I8634" s="9"/>
      <c r="J8634" s="12">
        <v>0</v>
      </c>
      <c r="K8634" s="13">
        <v>42887</v>
      </c>
      <c r="L8634" s="86">
        <f>(Tabla2[[#This Row],[release_year]]-'VARIANZA Y DES. EST'!$L$11)^2</f>
        <v>4.7532614447336705</v>
      </c>
      <c r="M8634" s="12">
        <v>2012</v>
      </c>
      <c r="N8634" s="9" t="s">
        <v>35</v>
      </c>
      <c r="O8634" s="9" t="s">
        <v>23191</v>
      </c>
      <c r="P8634" s="12">
        <v>1</v>
      </c>
      <c r="Q8634" s="12" t="s">
        <v>28</v>
      </c>
      <c r="R8634" s="12"/>
      <c r="S8634" s="12">
        <v>1</v>
      </c>
      <c r="T8634" s="9" t="s">
        <v>23558</v>
      </c>
      <c r="U8634" s="9" t="s">
        <v>23187</v>
      </c>
      <c r="V8634" s="9" t="s">
        <v>23558</v>
      </c>
      <c r="W8634" s="14">
        <v>3</v>
      </c>
    </row>
    <row r="8635" spans="1:23" x14ac:dyDescent="0.25">
      <c r="A8635" s="8">
        <v>7829</v>
      </c>
      <c r="B8635" s="9" t="s">
        <v>30789</v>
      </c>
      <c r="C8635" s="9" t="s">
        <v>23182</v>
      </c>
      <c r="D8635" s="9" t="s">
        <v>30790</v>
      </c>
      <c r="E8635" s="9"/>
      <c r="F8635" s="9" t="s">
        <v>30791</v>
      </c>
      <c r="G8635" s="12">
        <v>3</v>
      </c>
      <c r="H8635" s="9" t="s">
        <v>518</v>
      </c>
      <c r="I8635" s="9" t="s">
        <v>518</v>
      </c>
      <c r="J8635" s="12">
        <v>1</v>
      </c>
      <c r="K8635" s="13">
        <v>43191</v>
      </c>
      <c r="L8635" s="86">
        <f>(Tabla2[[#This Row],[release_year]]-'VARIANZA Y DES. EST'!$L$11)^2</f>
        <v>4.7532614447336705</v>
      </c>
      <c r="M8635" s="12">
        <v>2012</v>
      </c>
      <c r="N8635" s="9" t="s">
        <v>35</v>
      </c>
      <c r="O8635" s="9" t="s">
        <v>23191</v>
      </c>
      <c r="P8635" s="12">
        <v>1</v>
      </c>
      <c r="Q8635" s="12" t="s">
        <v>28</v>
      </c>
      <c r="R8635" s="12"/>
      <c r="S8635" s="12">
        <v>1</v>
      </c>
      <c r="T8635" s="9" t="s">
        <v>23281</v>
      </c>
      <c r="U8635" s="9" t="s">
        <v>23187</v>
      </c>
      <c r="V8635" s="9" t="s">
        <v>23281</v>
      </c>
      <c r="W8635" s="14">
        <v>2</v>
      </c>
    </row>
    <row r="8636" spans="1:23" x14ac:dyDescent="0.25">
      <c r="A8636" s="8">
        <v>7836</v>
      </c>
      <c r="B8636" s="9" t="s">
        <v>30792</v>
      </c>
      <c r="C8636" s="9" t="s">
        <v>23182</v>
      </c>
      <c r="D8636" s="10" t="s">
        <v>30793</v>
      </c>
      <c r="E8636" s="11"/>
      <c r="F8636" s="18" t="s">
        <v>30794</v>
      </c>
      <c r="G8636" s="12">
        <v>6</v>
      </c>
      <c r="H8636" s="9" t="s">
        <v>518</v>
      </c>
      <c r="I8636" s="9" t="s">
        <v>518</v>
      </c>
      <c r="J8636" s="12">
        <v>1</v>
      </c>
      <c r="K8636" s="13">
        <v>42826</v>
      </c>
      <c r="L8636" s="86">
        <f>(Tabla2[[#This Row],[release_year]]-'VARIANZA Y DES. EST'!$L$11)^2</f>
        <v>0.67207602404598188</v>
      </c>
      <c r="M8636" s="12">
        <v>2015</v>
      </c>
      <c r="N8636" s="9" t="s">
        <v>35</v>
      </c>
      <c r="O8636" s="9" t="s">
        <v>23191</v>
      </c>
      <c r="P8636" s="12">
        <v>1</v>
      </c>
      <c r="Q8636" s="12" t="s">
        <v>28</v>
      </c>
      <c r="R8636" s="12"/>
      <c r="S8636" s="12">
        <v>1</v>
      </c>
      <c r="T8636" s="9" t="s">
        <v>23558</v>
      </c>
      <c r="U8636" s="9" t="s">
        <v>23187</v>
      </c>
      <c r="V8636" s="9" t="s">
        <v>23558</v>
      </c>
      <c r="W8636" s="14">
        <v>3</v>
      </c>
    </row>
    <row r="8637" spans="1:23" x14ac:dyDescent="0.25">
      <c r="A8637" s="8">
        <v>7839</v>
      </c>
      <c r="B8637" s="9" t="s">
        <v>30795</v>
      </c>
      <c r="C8637" s="9" t="s">
        <v>23182</v>
      </c>
      <c r="D8637" s="10" t="s">
        <v>30796</v>
      </c>
      <c r="E8637" s="11"/>
      <c r="F8637" s="18" t="s">
        <v>30797</v>
      </c>
      <c r="G8637" s="12">
        <v>9</v>
      </c>
      <c r="H8637" s="12"/>
      <c r="I8637" s="9"/>
      <c r="J8637" s="12">
        <v>0</v>
      </c>
      <c r="K8637" s="13">
        <v>43312</v>
      </c>
      <c r="L8637" s="86">
        <f>(Tabla2[[#This Row],[release_year]]-'VARIANZA Y DES. EST'!$L$11)^2</f>
        <v>0.67207602404598188</v>
      </c>
      <c r="M8637" s="12">
        <v>2015</v>
      </c>
      <c r="N8637" s="9" t="s">
        <v>76</v>
      </c>
      <c r="O8637" s="9" t="s">
        <v>23191</v>
      </c>
      <c r="P8637" s="12">
        <v>1</v>
      </c>
      <c r="Q8637" s="12" t="s">
        <v>28</v>
      </c>
      <c r="R8637" s="12"/>
      <c r="S8637" s="12">
        <v>1</v>
      </c>
      <c r="T8637" s="9" t="s">
        <v>23558</v>
      </c>
      <c r="U8637" s="9" t="s">
        <v>23187</v>
      </c>
      <c r="V8637" s="9" t="s">
        <v>23558</v>
      </c>
      <c r="W8637" s="14">
        <v>3</v>
      </c>
    </row>
    <row r="8638" spans="1:23" x14ac:dyDescent="0.25">
      <c r="A8638" s="8">
        <v>7841</v>
      </c>
      <c r="B8638" s="9" t="s">
        <v>30798</v>
      </c>
      <c r="C8638" s="9" t="s">
        <v>23182</v>
      </c>
      <c r="D8638" s="9" t="s">
        <v>30799</v>
      </c>
      <c r="E8638" s="9"/>
      <c r="F8638" s="18" t="s">
        <v>30800</v>
      </c>
      <c r="G8638" s="12">
        <v>10</v>
      </c>
      <c r="H8638" s="9" t="s">
        <v>468</v>
      </c>
      <c r="I8638" s="9" t="s">
        <v>468</v>
      </c>
      <c r="J8638" s="12">
        <v>1</v>
      </c>
      <c r="K8638" s="16">
        <v>43100</v>
      </c>
      <c r="L8638" s="86">
        <f>(Tabla2[[#This Row],[release_year]]-'VARIANZA Y DES. EST'!$L$11)^2</f>
        <v>103.6364225665675</v>
      </c>
      <c r="M8638" s="12">
        <v>2004</v>
      </c>
      <c r="N8638" s="9" t="s">
        <v>35</v>
      </c>
      <c r="O8638" s="9" t="s">
        <v>23191</v>
      </c>
      <c r="P8638" s="12">
        <v>1</v>
      </c>
      <c r="Q8638" s="12" t="s">
        <v>28</v>
      </c>
      <c r="R8638" s="12"/>
      <c r="S8638" s="12">
        <v>1</v>
      </c>
      <c r="T8638" s="9" t="s">
        <v>23537</v>
      </c>
      <c r="U8638" s="9" t="s">
        <v>23187</v>
      </c>
      <c r="V8638" s="9" t="s">
        <v>23537</v>
      </c>
      <c r="W8638" s="14">
        <v>3</v>
      </c>
    </row>
    <row r="8639" spans="1:23" x14ac:dyDescent="0.25">
      <c r="A8639" s="8">
        <v>7843</v>
      </c>
      <c r="B8639" s="9" t="s">
        <v>30801</v>
      </c>
      <c r="C8639" s="9" t="s">
        <v>23182</v>
      </c>
      <c r="D8639" s="9" t="s">
        <v>30802</v>
      </c>
      <c r="E8639" s="9"/>
      <c r="F8639" s="18" t="s">
        <v>30803</v>
      </c>
      <c r="G8639" s="12">
        <v>15</v>
      </c>
      <c r="H8639" s="9" t="s">
        <v>25</v>
      </c>
      <c r="I8639" s="9" t="s">
        <v>25</v>
      </c>
      <c r="J8639" s="12">
        <v>1</v>
      </c>
      <c r="K8639" s="13">
        <v>42798</v>
      </c>
      <c r="L8639" s="86">
        <f>(Tabla2[[#This Row],[release_year]]-'VARIANZA Y DES. EST'!$L$11)^2</f>
        <v>3.3116808838167522</v>
      </c>
      <c r="M8639" s="12">
        <v>2016</v>
      </c>
      <c r="N8639" s="9" t="s">
        <v>76</v>
      </c>
      <c r="O8639" s="9" t="s">
        <v>23227</v>
      </c>
      <c r="P8639" s="12">
        <v>4</v>
      </c>
      <c r="Q8639" s="12" t="s">
        <v>28</v>
      </c>
      <c r="R8639" s="12"/>
      <c r="S8639" s="12">
        <v>4</v>
      </c>
      <c r="T8639" s="9" t="s">
        <v>23464</v>
      </c>
      <c r="U8639" s="9" t="s">
        <v>23193</v>
      </c>
      <c r="V8639" s="9" t="s">
        <v>23464</v>
      </c>
      <c r="W8639" s="14">
        <v>3</v>
      </c>
    </row>
    <row r="8640" spans="1:23" x14ac:dyDescent="0.25">
      <c r="A8640" s="8">
        <v>7848</v>
      </c>
      <c r="B8640" s="9" t="s">
        <v>30804</v>
      </c>
      <c r="C8640" s="9" t="s">
        <v>23182</v>
      </c>
      <c r="D8640" s="9" t="s">
        <v>30805</v>
      </c>
      <c r="E8640" s="9"/>
      <c r="F8640" s="9" t="s">
        <v>30806</v>
      </c>
      <c r="G8640" s="12">
        <v>10</v>
      </c>
      <c r="H8640" s="9" t="s">
        <v>25</v>
      </c>
      <c r="I8640" s="9" t="s">
        <v>25</v>
      </c>
      <c r="J8640" s="12">
        <v>1</v>
      </c>
      <c r="K8640" s="9"/>
      <c r="L8640" s="87">
        <f>(Tabla2[[#This Row],[release_year]]-'VARIANZA Y DES. EST'!$L$11)^2</f>
        <v>0.67207602404598188</v>
      </c>
      <c r="M8640" s="12">
        <v>2015</v>
      </c>
      <c r="N8640" s="9" t="s">
        <v>842</v>
      </c>
      <c r="O8640" s="9" t="s">
        <v>24671</v>
      </c>
      <c r="P8640" s="12">
        <v>13</v>
      </c>
      <c r="Q8640" s="12" t="s">
        <v>28</v>
      </c>
      <c r="R8640" s="12"/>
      <c r="S8640" s="12">
        <v>13</v>
      </c>
      <c r="T8640" s="9" t="s">
        <v>24737</v>
      </c>
      <c r="U8640" s="9" t="s">
        <v>23566</v>
      </c>
      <c r="V8640" s="9" t="s">
        <v>24737</v>
      </c>
      <c r="W8640" s="14">
        <v>3</v>
      </c>
    </row>
    <row r="8641" spans="1:23" x14ac:dyDescent="0.25">
      <c r="A8641" s="8">
        <v>7851</v>
      </c>
      <c r="B8641" s="9" t="s">
        <v>30807</v>
      </c>
      <c r="C8641" s="9" t="s">
        <v>23182</v>
      </c>
      <c r="D8641" s="10" t="s">
        <v>30808</v>
      </c>
      <c r="E8641" s="11"/>
      <c r="F8641" s="9" t="s">
        <v>30809</v>
      </c>
      <c r="G8641" s="12">
        <v>1</v>
      </c>
      <c r="H8641" s="9" t="s">
        <v>126</v>
      </c>
      <c r="I8641" s="9" t="s">
        <v>126</v>
      </c>
      <c r="J8641" s="12">
        <v>1</v>
      </c>
      <c r="K8641" s="16">
        <v>43084</v>
      </c>
      <c r="L8641" s="86">
        <f>(Tabla2[[#This Row],[release_year]]-'VARIANZA Y DES. EST'!$L$11)^2</f>
        <v>7.9512857435875226</v>
      </c>
      <c r="M8641" s="12">
        <v>2017</v>
      </c>
      <c r="N8641" s="9" t="s">
        <v>76</v>
      </c>
      <c r="O8641" s="9" t="s">
        <v>23185</v>
      </c>
      <c r="P8641" s="12">
        <v>2</v>
      </c>
      <c r="Q8641" s="12" t="s">
        <v>28</v>
      </c>
      <c r="R8641" s="12"/>
      <c r="S8641" s="12">
        <v>2</v>
      </c>
      <c r="T8641" s="9" t="s">
        <v>23309</v>
      </c>
      <c r="U8641" s="9" t="s">
        <v>23213</v>
      </c>
      <c r="V8641" s="9" t="s">
        <v>23309</v>
      </c>
      <c r="W8641" s="14">
        <v>3</v>
      </c>
    </row>
    <row r="8642" spans="1:23" x14ac:dyDescent="0.25">
      <c r="A8642" s="8">
        <v>7857</v>
      </c>
      <c r="B8642" s="9" t="s">
        <v>30810</v>
      </c>
      <c r="C8642" s="9" t="s">
        <v>23182</v>
      </c>
      <c r="D8642" s="10" t="s">
        <v>30811</v>
      </c>
      <c r="E8642" s="11"/>
      <c r="F8642" s="9" t="s">
        <v>30812</v>
      </c>
      <c r="G8642" s="12">
        <v>10</v>
      </c>
      <c r="H8642" s="9" t="s">
        <v>160</v>
      </c>
      <c r="I8642" s="9" t="s">
        <v>160</v>
      </c>
      <c r="J8642" s="12">
        <v>1</v>
      </c>
      <c r="K8642" s="13">
        <v>43979</v>
      </c>
      <c r="L8642" s="86">
        <f>(Tabla2[[#This Row],[release_year]]-'VARIANZA Y DES. EST'!$L$11)^2</f>
        <v>3.2471164275211517E-2</v>
      </c>
      <c r="M8642" s="12">
        <v>2014</v>
      </c>
      <c r="N8642" s="9" t="s">
        <v>35</v>
      </c>
      <c r="O8642" s="9" t="s">
        <v>23289</v>
      </c>
      <c r="P8642" s="12">
        <v>6</v>
      </c>
      <c r="Q8642" s="12" t="s">
        <v>28</v>
      </c>
      <c r="R8642" s="12"/>
      <c r="S8642" s="12">
        <v>6</v>
      </c>
      <c r="T8642" s="9" t="s">
        <v>23320</v>
      </c>
      <c r="U8642" s="9" t="s">
        <v>23193</v>
      </c>
      <c r="V8642" s="9" t="s">
        <v>23320</v>
      </c>
      <c r="W8642" s="14">
        <v>3</v>
      </c>
    </row>
    <row r="8643" spans="1:23" x14ac:dyDescent="0.25">
      <c r="A8643" s="8">
        <v>7863</v>
      </c>
      <c r="B8643" s="9" t="s">
        <v>30813</v>
      </c>
      <c r="C8643" s="9" t="s">
        <v>23182</v>
      </c>
      <c r="D8643" s="9" t="s">
        <v>30814</v>
      </c>
      <c r="E8643" s="9"/>
      <c r="F8643" s="18" t="s">
        <v>30815</v>
      </c>
      <c r="G8643" s="12">
        <v>10</v>
      </c>
      <c r="H8643" s="12"/>
      <c r="I8643" s="9"/>
      <c r="J8643" s="12">
        <v>0</v>
      </c>
      <c r="K8643" s="13">
        <v>43587</v>
      </c>
      <c r="L8643" s="86">
        <f>(Tabla2[[#This Row],[release_year]]-'VARIANZA Y DES. EST'!$L$11)^2</f>
        <v>7.9512857435875226</v>
      </c>
      <c r="M8643" s="12">
        <v>2017</v>
      </c>
      <c r="N8643" s="9" t="s">
        <v>76</v>
      </c>
      <c r="O8643" s="9" t="s">
        <v>23191</v>
      </c>
      <c r="P8643" s="12">
        <v>1</v>
      </c>
      <c r="Q8643" s="12" t="s">
        <v>28</v>
      </c>
      <c r="R8643" s="12"/>
      <c r="S8643" s="12">
        <v>1</v>
      </c>
      <c r="T8643" s="9" t="s">
        <v>23445</v>
      </c>
      <c r="U8643" s="9" t="s">
        <v>23193</v>
      </c>
      <c r="V8643" s="9" t="s">
        <v>23445</v>
      </c>
      <c r="W8643" s="14">
        <v>3</v>
      </c>
    </row>
    <row r="8644" spans="1:23" x14ac:dyDescent="0.25">
      <c r="A8644" s="8">
        <v>7865</v>
      </c>
      <c r="B8644" s="9" t="s">
        <v>30816</v>
      </c>
      <c r="C8644" s="9" t="s">
        <v>23182</v>
      </c>
      <c r="D8644" s="9" t="s">
        <v>30817</v>
      </c>
      <c r="E8644" s="9" t="s">
        <v>30818</v>
      </c>
      <c r="F8644" s="18" t="s">
        <v>30819</v>
      </c>
      <c r="G8644" s="12">
        <v>9</v>
      </c>
      <c r="H8644" s="9" t="s">
        <v>126</v>
      </c>
      <c r="I8644" s="9" t="s">
        <v>126</v>
      </c>
      <c r="J8644" s="12">
        <v>1</v>
      </c>
      <c r="K8644" s="13">
        <v>43132</v>
      </c>
      <c r="L8644" s="86">
        <f>(Tabla2[[#This Row],[release_year]]-'VARIANZA Y DES. EST'!$L$11)^2</f>
        <v>7.9512857435875226</v>
      </c>
      <c r="M8644" s="12">
        <v>2017</v>
      </c>
      <c r="N8644" s="9" t="s">
        <v>82</v>
      </c>
      <c r="O8644" s="9" t="s">
        <v>23191</v>
      </c>
      <c r="P8644" s="12">
        <v>1</v>
      </c>
      <c r="Q8644" s="12" t="s">
        <v>28</v>
      </c>
      <c r="R8644" s="12"/>
      <c r="S8644" s="12">
        <v>1</v>
      </c>
      <c r="T8644" s="9" t="s">
        <v>23346</v>
      </c>
      <c r="U8644" s="9" t="s">
        <v>23213</v>
      </c>
      <c r="V8644" s="9" t="s">
        <v>23346</v>
      </c>
      <c r="W8644" s="14">
        <v>2</v>
      </c>
    </row>
    <row r="8645" spans="1:23" x14ac:dyDescent="0.25">
      <c r="A8645" s="8">
        <v>7868</v>
      </c>
      <c r="B8645" s="9" t="s">
        <v>30820</v>
      </c>
      <c r="C8645" s="9" t="s">
        <v>23182</v>
      </c>
      <c r="D8645" s="10" t="s">
        <v>30821</v>
      </c>
      <c r="E8645" s="11"/>
      <c r="F8645" s="18"/>
      <c r="G8645" s="12">
        <v>0</v>
      </c>
      <c r="H8645" s="9" t="s">
        <v>25</v>
      </c>
      <c r="I8645" s="9" t="s">
        <v>25</v>
      </c>
      <c r="J8645" s="12">
        <v>1</v>
      </c>
      <c r="K8645" s="13">
        <v>43581</v>
      </c>
      <c r="L8645" s="86">
        <f>(Tabla2[[#This Row],[release_year]]-'VARIANZA Y DES. EST'!$L$11)^2</f>
        <v>3.3116808838167522</v>
      </c>
      <c r="M8645" s="12">
        <v>2016</v>
      </c>
      <c r="N8645" s="9" t="s">
        <v>76</v>
      </c>
      <c r="O8645" s="9" t="s">
        <v>23227</v>
      </c>
      <c r="P8645" s="12">
        <v>4</v>
      </c>
      <c r="Q8645" s="12" t="s">
        <v>28</v>
      </c>
      <c r="R8645" s="12"/>
      <c r="S8645" s="12">
        <v>4</v>
      </c>
      <c r="T8645" s="9" t="s">
        <v>23993</v>
      </c>
      <c r="U8645" s="9" t="s">
        <v>23187</v>
      </c>
      <c r="V8645" s="9" t="s">
        <v>23993</v>
      </c>
      <c r="W8645" s="14">
        <v>3</v>
      </c>
    </row>
    <row r="8646" spans="1:23" x14ac:dyDescent="0.25">
      <c r="A8646" s="8">
        <v>7871</v>
      </c>
      <c r="B8646" s="9" t="s">
        <v>30822</v>
      </c>
      <c r="C8646" s="9" t="s">
        <v>23182</v>
      </c>
      <c r="D8646" s="10" t="s">
        <v>30823</v>
      </c>
      <c r="E8646" s="11"/>
      <c r="F8646" s="9" t="s">
        <v>30824</v>
      </c>
      <c r="G8646" s="12">
        <v>10</v>
      </c>
      <c r="H8646" s="9" t="s">
        <v>126</v>
      </c>
      <c r="I8646" s="9" t="s">
        <v>12740</v>
      </c>
      <c r="J8646" s="12">
        <v>2</v>
      </c>
      <c r="K8646" s="13">
        <v>42986</v>
      </c>
      <c r="L8646" s="86">
        <f>(Tabla2[[#This Row],[release_year]]-'VARIANZA Y DES. EST'!$L$11)^2</f>
        <v>7.9512857435875226</v>
      </c>
      <c r="M8646" s="12">
        <v>2017</v>
      </c>
      <c r="N8646" s="9" t="s">
        <v>76</v>
      </c>
      <c r="O8646" s="9" t="s">
        <v>23243</v>
      </c>
      <c r="P8646" s="12">
        <v>5</v>
      </c>
      <c r="Q8646" s="12" t="s">
        <v>28</v>
      </c>
      <c r="R8646" s="12"/>
      <c r="S8646" s="12">
        <v>5</v>
      </c>
      <c r="T8646" s="9" t="s">
        <v>30065</v>
      </c>
      <c r="U8646" s="9" t="s">
        <v>23213</v>
      </c>
      <c r="V8646" s="9" t="s">
        <v>30065</v>
      </c>
      <c r="W8646" s="14">
        <v>3</v>
      </c>
    </row>
    <row r="8647" spans="1:23" x14ac:dyDescent="0.25">
      <c r="A8647" s="8">
        <v>7873</v>
      </c>
      <c r="B8647" s="9" t="s">
        <v>30825</v>
      </c>
      <c r="C8647" s="9" t="s">
        <v>23182</v>
      </c>
      <c r="D8647" s="27" t="s">
        <v>30826</v>
      </c>
      <c r="E8647" s="9"/>
      <c r="F8647" s="18" t="s">
        <v>30827</v>
      </c>
      <c r="G8647" s="12">
        <v>4</v>
      </c>
      <c r="H8647" s="9" t="s">
        <v>518</v>
      </c>
      <c r="I8647" s="9" t="s">
        <v>518</v>
      </c>
      <c r="J8647" s="12">
        <v>1</v>
      </c>
      <c r="K8647" s="13">
        <v>43174</v>
      </c>
      <c r="L8647" s="86">
        <f>(Tabla2[[#This Row],[release_year]]-'VARIANZA Y DES. EST'!$L$11)^2</f>
        <v>17.47405172519213</v>
      </c>
      <c r="M8647" s="12">
        <v>2010</v>
      </c>
      <c r="N8647" s="9" t="s">
        <v>35</v>
      </c>
      <c r="O8647" s="9" t="s">
        <v>23191</v>
      </c>
      <c r="P8647" s="12">
        <v>1</v>
      </c>
      <c r="Q8647" s="12" t="s">
        <v>28</v>
      </c>
      <c r="R8647" s="12"/>
      <c r="S8647" s="12">
        <v>1</v>
      </c>
      <c r="T8647" s="9" t="s">
        <v>23201</v>
      </c>
      <c r="U8647" s="9" t="s">
        <v>23187</v>
      </c>
      <c r="V8647" s="9" t="s">
        <v>23201</v>
      </c>
      <c r="W8647" s="14">
        <v>3</v>
      </c>
    </row>
    <row r="8648" spans="1:23" x14ac:dyDescent="0.25">
      <c r="A8648" s="8">
        <v>7879</v>
      </c>
      <c r="B8648" s="9" t="s">
        <v>30828</v>
      </c>
      <c r="C8648" s="9" t="s">
        <v>23182</v>
      </c>
      <c r="D8648" s="9" t="s">
        <v>30829</v>
      </c>
      <c r="E8648" s="18"/>
      <c r="F8648" s="9" t="s">
        <v>30830</v>
      </c>
      <c r="G8648" s="12">
        <v>8</v>
      </c>
      <c r="H8648" s="9" t="s">
        <v>25</v>
      </c>
      <c r="I8648" s="9" t="s">
        <v>1636</v>
      </c>
      <c r="J8648" s="12">
        <v>2</v>
      </c>
      <c r="K8648" s="13">
        <v>42644</v>
      </c>
      <c r="L8648" s="86">
        <f>(Tabla2[[#This Row],[release_year]]-'VARIANZA Y DES. EST'!$L$11)^2</f>
        <v>851.48393023092285</v>
      </c>
      <c r="M8648" s="12">
        <v>1985</v>
      </c>
      <c r="N8648" s="9" t="s">
        <v>76</v>
      </c>
      <c r="O8648" s="9" t="s">
        <v>23191</v>
      </c>
      <c r="P8648" s="12">
        <v>1</v>
      </c>
      <c r="Q8648" s="12" t="s">
        <v>28</v>
      </c>
      <c r="R8648" s="12"/>
      <c r="S8648" s="12">
        <v>1</v>
      </c>
      <c r="T8648" s="9" t="s">
        <v>23316</v>
      </c>
      <c r="U8648" s="9" t="s">
        <v>23316</v>
      </c>
      <c r="V8648" s="9" t="s">
        <v>23316</v>
      </c>
      <c r="W8648" s="14">
        <v>1</v>
      </c>
    </row>
    <row r="8649" spans="1:23" x14ac:dyDescent="0.25">
      <c r="A8649" s="8">
        <v>7893</v>
      </c>
      <c r="B8649" s="9" t="s">
        <v>30831</v>
      </c>
      <c r="C8649" s="9" t="s">
        <v>23182</v>
      </c>
      <c r="D8649" s="10" t="s">
        <v>30832</v>
      </c>
      <c r="E8649" s="11"/>
      <c r="F8649" s="9" t="s">
        <v>30833</v>
      </c>
      <c r="G8649" s="12">
        <v>2</v>
      </c>
      <c r="H8649" s="9" t="s">
        <v>3836</v>
      </c>
      <c r="I8649" s="9" t="s">
        <v>3836</v>
      </c>
      <c r="J8649" s="12">
        <v>1</v>
      </c>
      <c r="K8649" s="13">
        <v>43637</v>
      </c>
      <c r="L8649" s="86">
        <f>(Tabla2[[#This Row],[release_year]]-'VARIANZA Y DES. EST'!$L$11)^2</f>
        <v>3.3116808838167522</v>
      </c>
      <c r="M8649" s="12">
        <v>2016</v>
      </c>
      <c r="N8649" s="9" t="s">
        <v>35</v>
      </c>
      <c r="O8649" s="9" t="s">
        <v>23255</v>
      </c>
      <c r="P8649" s="12">
        <v>3</v>
      </c>
      <c r="Q8649" s="12" t="s">
        <v>28</v>
      </c>
      <c r="R8649" s="12"/>
      <c r="S8649" s="12">
        <v>3</v>
      </c>
      <c r="T8649" s="9" t="s">
        <v>26799</v>
      </c>
      <c r="U8649" s="9" t="s">
        <v>23187</v>
      </c>
      <c r="V8649" s="9" t="s">
        <v>26799</v>
      </c>
      <c r="W8649" s="14">
        <v>3</v>
      </c>
    </row>
    <row r="8650" spans="1:23" x14ac:dyDescent="0.25">
      <c r="A8650" s="8">
        <v>7897</v>
      </c>
      <c r="B8650" s="9" t="s">
        <v>30834</v>
      </c>
      <c r="C8650" s="9" t="s">
        <v>23182</v>
      </c>
      <c r="D8650" s="9" t="s">
        <v>30835</v>
      </c>
      <c r="E8650" s="9" t="s">
        <v>14337</v>
      </c>
      <c r="F8650" s="9" t="s">
        <v>30836</v>
      </c>
      <c r="G8650" s="12">
        <v>7</v>
      </c>
      <c r="H8650" s="9" t="s">
        <v>25</v>
      </c>
      <c r="I8650" s="9" t="s">
        <v>25</v>
      </c>
      <c r="J8650" s="12">
        <v>1</v>
      </c>
      <c r="K8650" s="13">
        <v>42873</v>
      </c>
      <c r="L8650" s="86">
        <f>(Tabla2[[#This Row],[release_year]]-'VARIANZA Y DES. EST'!$L$11)^2</f>
        <v>3.3116808838167522</v>
      </c>
      <c r="M8650" s="12">
        <v>2016</v>
      </c>
      <c r="N8650" s="9" t="s">
        <v>82</v>
      </c>
      <c r="O8650" s="9" t="s">
        <v>23813</v>
      </c>
      <c r="P8650" s="12">
        <v>8</v>
      </c>
      <c r="Q8650" s="12" t="s">
        <v>28</v>
      </c>
      <c r="R8650" s="12"/>
      <c r="S8650" s="12">
        <v>8</v>
      </c>
      <c r="T8650" s="9" t="s">
        <v>23228</v>
      </c>
      <c r="U8650" s="9" t="s">
        <v>23229</v>
      </c>
      <c r="V8650" s="9" t="s">
        <v>23228</v>
      </c>
      <c r="W8650" s="14">
        <v>2</v>
      </c>
    </row>
    <row r="8651" spans="1:23" x14ac:dyDescent="0.25">
      <c r="A8651" s="8">
        <v>7898</v>
      </c>
      <c r="B8651" s="9" t="s">
        <v>30837</v>
      </c>
      <c r="C8651" s="9" t="s">
        <v>23182</v>
      </c>
      <c r="D8651" s="9" t="s">
        <v>30838</v>
      </c>
      <c r="E8651" s="18"/>
      <c r="F8651" s="9" t="s">
        <v>30839</v>
      </c>
      <c r="G8651" s="12">
        <v>12</v>
      </c>
      <c r="H8651" s="9" t="s">
        <v>468</v>
      </c>
      <c r="I8651" s="9" t="s">
        <v>468</v>
      </c>
      <c r="J8651" s="12">
        <v>1</v>
      </c>
      <c r="K8651" s="16">
        <v>43100</v>
      </c>
      <c r="L8651" s="86">
        <f>(Tabla2[[#This Row],[release_year]]-'VARIANZA Y DES. EST'!$L$11)^2</f>
        <v>103.6364225665675</v>
      </c>
      <c r="M8651" s="12">
        <v>2004</v>
      </c>
      <c r="N8651" s="9" t="s">
        <v>82</v>
      </c>
      <c r="O8651" s="9" t="s">
        <v>23191</v>
      </c>
      <c r="P8651" s="12">
        <v>1</v>
      </c>
      <c r="Q8651" s="12" t="s">
        <v>28</v>
      </c>
      <c r="R8651" s="12"/>
      <c r="S8651" s="12">
        <v>1</v>
      </c>
      <c r="T8651" s="9" t="s">
        <v>23537</v>
      </c>
      <c r="U8651" s="9" t="s">
        <v>23187</v>
      </c>
      <c r="V8651" s="9" t="s">
        <v>23537</v>
      </c>
      <c r="W8651" s="14">
        <v>3</v>
      </c>
    </row>
    <row r="8652" spans="1:23" x14ac:dyDescent="0.25">
      <c r="A8652" s="8">
        <v>7907</v>
      </c>
      <c r="B8652" s="9" t="s">
        <v>30840</v>
      </c>
      <c r="C8652" s="9" t="s">
        <v>23182</v>
      </c>
      <c r="D8652" s="10" t="s">
        <v>30841</v>
      </c>
      <c r="E8652" s="11"/>
      <c r="F8652" s="9" t="s">
        <v>30842</v>
      </c>
      <c r="G8652" s="12">
        <v>9</v>
      </c>
      <c r="H8652" s="9" t="s">
        <v>34</v>
      </c>
      <c r="I8652" s="9" t="s">
        <v>34</v>
      </c>
      <c r="J8652" s="12">
        <v>1</v>
      </c>
      <c r="K8652" s="13">
        <v>43831</v>
      </c>
      <c r="L8652" s="86">
        <f>(Tabla2[[#This Row],[release_year]]-'VARIANZA Y DES. EST'!$L$11)^2</f>
        <v>261.79879340794287</v>
      </c>
      <c r="M8652" s="12">
        <v>1998</v>
      </c>
      <c r="N8652" s="9" t="s">
        <v>35</v>
      </c>
      <c r="O8652" s="9" t="s">
        <v>23255</v>
      </c>
      <c r="P8652" s="12">
        <v>3</v>
      </c>
      <c r="Q8652" s="12" t="s">
        <v>28</v>
      </c>
      <c r="R8652" s="12"/>
      <c r="S8652" s="12">
        <v>3</v>
      </c>
      <c r="T8652" s="9" t="s">
        <v>23315</v>
      </c>
      <c r="U8652" s="9" t="s">
        <v>23316</v>
      </c>
      <c r="V8652" s="9" t="s">
        <v>23315</v>
      </c>
      <c r="W8652" s="14">
        <v>2</v>
      </c>
    </row>
    <row r="8653" spans="1:23" x14ac:dyDescent="0.25">
      <c r="A8653" s="8">
        <v>7909</v>
      </c>
      <c r="B8653" s="9" t="s">
        <v>30843</v>
      </c>
      <c r="C8653" s="9" t="s">
        <v>23182</v>
      </c>
      <c r="D8653" s="10" t="s">
        <v>30844</v>
      </c>
      <c r="E8653" s="11"/>
      <c r="F8653" s="9" t="s">
        <v>2904</v>
      </c>
      <c r="G8653" s="12">
        <v>1</v>
      </c>
      <c r="H8653" s="9" t="s">
        <v>25</v>
      </c>
      <c r="I8653" s="9" t="s">
        <v>25</v>
      </c>
      <c r="J8653" s="12">
        <v>1</v>
      </c>
      <c r="K8653" s="16">
        <v>41561</v>
      </c>
      <c r="L8653" s="86">
        <f>(Tabla2[[#This Row],[release_year]]-'VARIANZA Y DES. EST'!$L$11)^2</f>
        <v>1.3928663045044412</v>
      </c>
      <c r="M8653" s="12">
        <v>2013</v>
      </c>
      <c r="N8653" s="9" t="s">
        <v>842</v>
      </c>
      <c r="O8653" s="9" t="s">
        <v>23191</v>
      </c>
      <c r="P8653" s="12">
        <v>1</v>
      </c>
      <c r="Q8653" s="12" t="s">
        <v>28</v>
      </c>
      <c r="R8653" s="12"/>
      <c r="S8653" s="12">
        <v>1</v>
      </c>
      <c r="T8653" s="9" t="s">
        <v>26894</v>
      </c>
      <c r="U8653" s="9" t="s">
        <v>23197</v>
      </c>
      <c r="V8653" s="9" t="s">
        <v>26894</v>
      </c>
      <c r="W8653" s="14">
        <v>2</v>
      </c>
    </row>
    <row r="8654" spans="1:23" x14ac:dyDescent="0.25">
      <c r="A8654" s="8">
        <v>7919</v>
      </c>
      <c r="B8654" s="9" t="s">
        <v>30845</v>
      </c>
      <c r="C8654" s="9" t="s">
        <v>23182</v>
      </c>
      <c r="D8654" s="9" t="s">
        <v>30846</v>
      </c>
      <c r="E8654" s="18" t="s">
        <v>30847</v>
      </c>
      <c r="F8654" s="18" t="s">
        <v>30848</v>
      </c>
      <c r="G8654" s="12">
        <v>6</v>
      </c>
      <c r="H8654" s="9" t="s">
        <v>131</v>
      </c>
      <c r="I8654" s="9" t="s">
        <v>131</v>
      </c>
      <c r="J8654" s="12">
        <v>1</v>
      </c>
      <c r="K8654" s="16">
        <v>42719</v>
      </c>
      <c r="L8654" s="86">
        <f>(Tabla2[[#This Row],[release_year]]-'VARIANZA Y DES. EST'!$L$11)^2</f>
        <v>3.2471164275211517E-2</v>
      </c>
      <c r="M8654" s="12">
        <v>2014</v>
      </c>
      <c r="N8654" s="9" t="s">
        <v>82</v>
      </c>
      <c r="O8654" s="9" t="s">
        <v>23191</v>
      </c>
      <c r="P8654" s="12">
        <v>1</v>
      </c>
      <c r="Q8654" s="12" t="s">
        <v>28</v>
      </c>
      <c r="R8654" s="12"/>
      <c r="S8654" s="12">
        <v>1</v>
      </c>
      <c r="T8654" s="9" t="s">
        <v>23558</v>
      </c>
      <c r="U8654" s="9" t="s">
        <v>23187</v>
      </c>
      <c r="V8654" s="9" t="s">
        <v>23558</v>
      </c>
      <c r="W8654" s="14">
        <v>3</v>
      </c>
    </row>
    <row r="8655" spans="1:23" x14ac:dyDescent="0.25">
      <c r="A8655" s="8">
        <v>7943</v>
      </c>
      <c r="B8655" s="9" t="s">
        <v>30849</v>
      </c>
      <c r="C8655" s="9" t="s">
        <v>23182</v>
      </c>
      <c r="D8655" s="9" t="s">
        <v>30850</v>
      </c>
      <c r="E8655" s="9"/>
      <c r="F8655" s="9" t="s">
        <v>30851</v>
      </c>
      <c r="G8655" s="12">
        <v>1</v>
      </c>
      <c r="H8655" s="12"/>
      <c r="I8655" s="9"/>
      <c r="J8655" s="12">
        <v>0</v>
      </c>
      <c r="K8655" s="13">
        <v>42826</v>
      </c>
      <c r="L8655" s="86">
        <f>(Tabla2[[#This Row],[release_year]]-'VARIANZA Y DES. EST'!$L$11)^2</f>
        <v>3.2471164275211517E-2</v>
      </c>
      <c r="M8655" s="12">
        <v>2014</v>
      </c>
      <c r="N8655" s="9" t="s">
        <v>82</v>
      </c>
      <c r="O8655" s="9" t="s">
        <v>23191</v>
      </c>
      <c r="P8655" s="12">
        <v>1</v>
      </c>
      <c r="Q8655" s="12" t="s">
        <v>28</v>
      </c>
      <c r="R8655" s="12"/>
      <c r="S8655" s="12">
        <v>1</v>
      </c>
      <c r="T8655" s="9" t="s">
        <v>23296</v>
      </c>
      <c r="U8655" s="9" t="s">
        <v>23197</v>
      </c>
      <c r="V8655" s="9" t="s">
        <v>23296</v>
      </c>
      <c r="W8655" s="14">
        <v>2</v>
      </c>
    </row>
    <row r="8656" spans="1:23" x14ac:dyDescent="0.25">
      <c r="A8656" s="8">
        <v>7949</v>
      </c>
      <c r="B8656" s="9" t="s">
        <v>30852</v>
      </c>
      <c r="C8656" s="9" t="s">
        <v>23182</v>
      </c>
      <c r="D8656" s="10" t="s">
        <v>30853</v>
      </c>
      <c r="E8656" s="11"/>
      <c r="F8656" s="9" t="s">
        <v>30854</v>
      </c>
      <c r="G8656" s="12">
        <v>2</v>
      </c>
      <c r="H8656" s="9" t="s">
        <v>25</v>
      </c>
      <c r="I8656" s="9" t="s">
        <v>25</v>
      </c>
      <c r="J8656" s="12">
        <v>1</v>
      </c>
      <c r="K8656" s="13">
        <v>43330</v>
      </c>
      <c r="L8656" s="86">
        <f>(Tabla2[[#This Row],[release_year]]-'VARIANZA Y DES. EST'!$L$11)^2</f>
        <v>0.67207602404598188</v>
      </c>
      <c r="M8656" s="12">
        <v>2015</v>
      </c>
      <c r="N8656" s="9" t="s">
        <v>55</v>
      </c>
      <c r="O8656" s="9" t="s">
        <v>23191</v>
      </c>
      <c r="P8656" s="12">
        <v>1</v>
      </c>
      <c r="Q8656" s="12" t="s">
        <v>28</v>
      </c>
      <c r="R8656" s="12"/>
      <c r="S8656" s="12">
        <v>1</v>
      </c>
      <c r="T8656" s="9" t="s">
        <v>23290</v>
      </c>
      <c r="U8656" s="9" t="s">
        <v>23290</v>
      </c>
      <c r="V8656" s="9" t="s">
        <v>23290</v>
      </c>
      <c r="W8656" s="14">
        <v>1</v>
      </c>
    </row>
    <row r="8657" spans="1:23" x14ac:dyDescent="0.25">
      <c r="A8657" s="8">
        <v>7954</v>
      </c>
      <c r="B8657" s="9" t="s">
        <v>30855</v>
      </c>
      <c r="C8657" s="9" t="s">
        <v>23182</v>
      </c>
      <c r="D8657" s="9" t="s">
        <v>30856</v>
      </c>
      <c r="E8657" s="18"/>
      <c r="F8657" s="9" t="s">
        <v>30857</v>
      </c>
      <c r="G8657" s="12">
        <v>10</v>
      </c>
      <c r="H8657" s="9" t="s">
        <v>25</v>
      </c>
      <c r="I8657" s="9" t="s">
        <v>25</v>
      </c>
      <c r="J8657" s="12">
        <v>1</v>
      </c>
      <c r="K8657" s="13">
        <v>43239</v>
      </c>
      <c r="L8657" s="86">
        <f>(Tabla2[[#This Row],[release_year]]-'VARIANZA Y DES. EST'!$L$11)^2</f>
        <v>14.590890603358293</v>
      </c>
      <c r="M8657" s="12">
        <v>2018</v>
      </c>
      <c r="N8657" s="9" t="s">
        <v>35</v>
      </c>
      <c r="O8657" s="9" t="s">
        <v>23529</v>
      </c>
      <c r="P8657" s="12">
        <v>7</v>
      </c>
      <c r="Q8657" s="12" t="s">
        <v>28</v>
      </c>
      <c r="R8657" s="12"/>
      <c r="S8657" s="12">
        <v>7</v>
      </c>
      <c r="T8657" s="9" t="s">
        <v>23986</v>
      </c>
      <c r="U8657" s="9" t="s">
        <v>23193</v>
      </c>
      <c r="V8657" s="9" t="s">
        <v>23986</v>
      </c>
      <c r="W8657" s="14">
        <v>2</v>
      </c>
    </row>
    <row r="8658" spans="1:23" x14ac:dyDescent="0.25">
      <c r="A8658" s="8">
        <v>7969</v>
      </c>
      <c r="B8658" s="9" t="s">
        <v>30858</v>
      </c>
      <c r="C8658" s="9" t="s">
        <v>23182</v>
      </c>
      <c r="D8658" s="10" t="s">
        <v>30859</v>
      </c>
      <c r="E8658" s="11"/>
      <c r="F8658" s="18" t="s">
        <v>30860</v>
      </c>
      <c r="G8658" s="12">
        <v>10</v>
      </c>
      <c r="H8658" s="9" t="s">
        <v>1349</v>
      </c>
      <c r="I8658" s="9" t="s">
        <v>1349</v>
      </c>
      <c r="J8658" s="12">
        <v>1</v>
      </c>
      <c r="K8658" s="13">
        <v>42877</v>
      </c>
      <c r="L8658" s="86">
        <f>(Tabla2[[#This Row],[release_year]]-'VARIANZA Y DES. EST'!$L$11)^2</f>
        <v>3.2471164275211517E-2</v>
      </c>
      <c r="M8658" s="12">
        <v>2014</v>
      </c>
      <c r="N8658" s="9" t="s">
        <v>35</v>
      </c>
      <c r="O8658" s="9" t="s">
        <v>23191</v>
      </c>
      <c r="P8658" s="12">
        <v>1</v>
      </c>
      <c r="Q8658" s="12" t="s">
        <v>28</v>
      </c>
      <c r="R8658" s="12"/>
      <c r="S8658" s="12">
        <v>1</v>
      </c>
      <c r="T8658" s="9" t="s">
        <v>24513</v>
      </c>
      <c r="U8658" s="9" t="s">
        <v>23187</v>
      </c>
      <c r="V8658" s="9" t="s">
        <v>24513</v>
      </c>
      <c r="W8658" s="14">
        <v>3</v>
      </c>
    </row>
    <row r="8659" spans="1:23" x14ac:dyDescent="0.25">
      <c r="A8659" s="8">
        <v>7983</v>
      </c>
      <c r="B8659" s="9" t="s">
        <v>30861</v>
      </c>
      <c r="C8659" s="9" t="s">
        <v>23182</v>
      </c>
      <c r="D8659" s="10" t="s">
        <v>30862</v>
      </c>
      <c r="E8659" s="11"/>
      <c r="F8659" s="18" t="s">
        <v>30863</v>
      </c>
      <c r="G8659" s="12">
        <v>8</v>
      </c>
      <c r="H8659" s="9" t="s">
        <v>160</v>
      </c>
      <c r="I8659" s="9" t="s">
        <v>160</v>
      </c>
      <c r="J8659" s="12">
        <v>1</v>
      </c>
      <c r="K8659" s="13">
        <v>43800</v>
      </c>
      <c r="L8659" s="86">
        <f>(Tabla2[[#This Row],[release_year]]-'VARIANZA Y DES. EST'!$L$11)^2</f>
        <v>3.3116808838167522</v>
      </c>
      <c r="M8659" s="12">
        <v>2016</v>
      </c>
      <c r="N8659" s="9" t="s">
        <v>76</v>
      </c>
      <c r="O8659" s="9" t="s">
        <v>23191</v>
      </c>
      <c r="P8659" s="12">
        <v>1</v>
      </c>
      <c r="Q8659" s="12" t="s">
        <v>28</v>
      </c>
      <c r="R8659" s="12"/>
      <c r="S8659" s="12">
        <v>1</v>
      </c>
      <c r="T8659" s="9" t="s">
        <v>23229</v>
      </c>
      <c r="U8659" s="9" t="s">
        <v>23229</v>
      </c>
      <c r="V8659" s="9" t="s">
        <v>23229</v>
      </c>
      <c r="W8659" s="14">
        <v>1</v>
      </c>
    </row>
    <row r="8660" spans="1:23" x14ac:dyDescent="0.25">
      <c r="A8660" s="8">
        <v>7985</v>
      </c>
      <c r="B8660" s="9" t="s">
        <v>30864</v>
      </c>
      <c r="C8660" s="9" t="s">
        <v>23182</v>
      </c>
      <c r="D8660" s="10" t="s">
        <v>30865</v>
      </c>
      <c r="E8660" s="11"/>
      <c r="F8660" s="18" t="s">
        <v>30866</v>
      </c>
      <c r="G8660" s="12">
        <v>10</v>
      </c>
      <c r="H8660" s="9" t="s">
        <v>30867</v>
      </c>
      <c r="I8660" s="9" t="s">
        <v>30867</v>
      </c>
      <c r="J8660" s="12">
        <v>1</v>
      </c>
      <c r="K8660" s="13">
        <v>42795</v>
      </c>
      <c r="L8660" s="86">
        <f>(Tabla2[[#This Row],[release_year]]-'VARIANZA Y DES. EST'!$L$11)^2</f>
        <v>0.67207602404598188</v>
      </c>
      <c r="M8660" s="12">
        <v>2015</v>
      </c>
      <c r="N8660" s="9" t="s">
        <v>35</v>
      </c>
      <c r="O8660" s="9" t="s">
        <v>23191</v>
      </c>
      <c r="P8660" s="12">
        <v>1</v>
      </c>
      <c r="Q8660" s="12" t="s">
        <v>28</v>
      </c>
      <c r="R8660" s="12"/>
      <c r="S8660" s="12">
        <v>1</v>
      </c>
      <c r="T8660" s="9" t="s">
        <v>23428</v>
      </c>
      <c r="U8660" s="9" t="s">
        <v>23187</v>
      </c>
      <c r="V8660" s="9" t="s">
        <v>23428</v>
      </c>
      <c r="W8660" s="14">
        <v>2</v>
      </c>
    </row>
    <row r="8661" spans="1:23" x14ac:dyDescent="0.25">
      <c r="A8661" s="8">
        <v>7992</v>
      </c>
      <c r="B8661" s="9" t="s">
        <v>30868</v>
      </c>
      <c r="C8661" s="9" t="s">
        <v>23182</v>
      </c>
      <c r="D8661" s="10" t="s">
        <v>30869</v>
      </c>
      <c r="E8661" s="11"/>
      <c r="F8661" s="9"/>
      <c r="G8661" s="12">
        <v>0</v>
      </c>
      <c r="H8661" s="9" t="s">
        <v>1434</v>
      </c>
      <c r="I8661" s="9" t="s">
        <v>1434</v>
      </c>
      <c r="J8661" s="12">
        <v>1</v>
      </c>
      <c r="K8661" s="13">
        <v>42762</v>
      </c>
      <c r="L8661" s="86">
        <f>(Tabla2[[#This Row],[release_year]]-'VARIANZA Y DES. EST'!$L$11)^2</f>
        <v>3.3116808838167522</v>
      </c>
      <c r="M8661" s="12">
        <v>2016</v>
      </c>
      <c r="N8661" s="9" t="s">
        <v>76</v>
      </c>
      <c r="O8661" s="9" t="s">
        <v>23191</v>
      </c>
      <c r="P8661" s="12">
        <v>1</v>
      </c>
      <c r="Q8661" s="12" t="s">
        <v>28</v>
      </c>
      <c r="R8661" s="12"/>
      <c r="S8661" s="12">
        <v>1</v>
      </c>
      <c r="T8661" s="9" t="s">
        <v>23216</v>
      </c>
      <c r="U8661" s="9" t="s">
        <v>23193</v>
      </c>
      <c r="V8661" s="9" t="s">
        <v>23216</v>
      </c>
      <c r="W8661" s="14">
        <v>3</v>
      </c>
    </row>
    <row r="8662" spans="1:23" x14ac:dyDescent="0.25">
      <c r="A8662" s="8">
        <v>7994</v>
      </c>
      <c r="B8662" s="9" t="s">
        <v>30870</v>
      </c>
      <c r="C8662" s="9" t="s">
        <v>23182</v>
      </c>
      <c r="D8662" s="9" t="s">
        <v>30871</v>
      </c>
      <c r="E8662" s="18"/>
      <c r="F8662" s="18" t="s">
        <v>30872</v>
      </c>
      <c r="G8662" s="12">
        <v>15</v>
      </c>
      <c r="H8662" s="9" t="s">
        <v>890</v>
      </c>
      <c r="I8662" s="9" t="s">
        <v>30873</v>
      </c>
      <c r="J8662" s="12">
        <v>5</v>
      </c>
      <c r="K8662" s="13">
        <v>43475</v>
      </c>
      <c r="L8662" s="86">
        <f>(Tabla2[[#This Row],[release_year]]-'VARIANZA Y DES. EST'!$L$11)^2</f>
        <v>794.12353509069362</v>
      </c>
      <c r="M8662" s="12">
        <v>1986</v>
      </c>
      <c r="N8662" s="9" t="s">
        <v>35</v>
      </c>
      <c r="O8662" s="9" t="s">
        <v>23191</v>
      </c>
      <c r="P8662" s="12">
        <v>1</v>
      </c>
      <c r="Q8662" s="12" t="s">
        <v>28</v>
      </c>
      <c r="R8662" s="12"/>
      <c r="S8662" s="12">
        <v>1</v>
      </c>
      <c r="T8662" s="9" t="s">
        <v>23206</v>
      </c>
      <c r="U8662" s="9" t="s">
        <v>23206</v>
      </c>
      <c r="V8662" s="9" t="s">
        <v>23206</v>
      </c>
      <c r="W8662" s="14">
        <v>1</v>
      </c>
    </row>
    <row r="8663" spans="1:23" x14ac:dyDescent="0.25">
      <c r="A8663" s="8">
        <v>8003</v>
      </c>
      <c r="B8663" s="9" t="s">
        <v>30874</v>
      </c>
      <c r="C8663" s="9" t="s">
        <v>23182</v>
      </c>
      <c r="D8663" s="9" t="s">
        <v>30875</v>
      </c>
      <c r="E8663" s="18"/>
      <c r="F8663" s="9" t="s">
        <v>30876</v>
      </c>
      <c r="G8663" s="12">
        <v>6</v>
      </c>
      <c r="H8663" s="9" t="s">
        <v>126</v>
      </c>
      <c r="I8663" s="9" t="s">
        <v>5012</v>
      </c>
      <c r="J8663" s="12">
        <v>2</v>
      </c>
      <c r="K8663" s="13">
        <v>42870</v>
      </c>
      <c r="L8663" s="86">
        <f>(Tabla2[[#This Row],[release_year]]-'VARIANZA Y DES. EST'!$L$11)^2</f>
        <v>7.9512857435875226</v>
      </c>
      <c r="M8663" s="12">
        <v>2017</v>
      </c>
      <c r="N8663" s="9" t="s">
        <v>35</v>
      </c>
      <c r="O8663" s="9" t="s">
        <v>23227</v>
      </c>
      <c r="P8663" s="12">
        <v>4</v>
      </c>
      <c r="Q8663" s="12" t="s">
        <v>28</v>
      </c>
      <c r="R8663" s="12"/>
      <c r="S8663" s="12">
        <v>4</v>
      </c>
      <c r="T8663" s="9" t="s">
        <v>23806</v>
      </c>
      <c r="U8663" s="9" t="s">
        <v>23213</v>
      </c>
      <c r="V8663" s="9" t="s">
        <v>23806</v>
      </c>
      <c r="W8663" s="14">
        <v>3</v>
      </c>
    </row>
    <row r="8664" spans="1:23" x14ac:dyDescent="0.25">
      <c r="A8664" s="8">
        <v>8016</v>
      </c>
      <c r="B8664" s="9" t="s">
        <v>30877</v>
      </c>
      <c r="C8664" s="9" t="s">
        <v>23182</v>
      </c>
      <c r="D8664" s="10" t="s">
        <v>30878</v>
      </c>
      <c r="E8664" s="11"/>
      <c r="F8664" s="9" t="s">
        <v>30879</v>
      </c>
      <c r="G8664" s="12">
        <v>7</v>
      </c>
      <c r="H8664" s="9" t="s">
        <v>25</v>
      </c>
      <c r="I8664" s="9" t="s">
        <v>25</v>
      </c>
      <c r="J8664" s="12">
        <v>1</v>
      </c>
      <c r="K8664" s="13">
        <v>43921</v>
      </c>
      <c r="L8664" s="86">
        <f>(Tabla2[[#This Row],[release_year]]-'VARIANZA Y DES. EST'!$L$11)^2</f>
        <v>38.194842005650592</v>
      </c>
      <c r="M8664" s="12">
        <v>2008</v>
      </c>
      <c r="N8664" s="9" t="s">
        <v>26</v>
      </c>
      <c r="O8664" s="9" t="s">
        <v>23191</v>
      </c>
      <c r="P8664" s="12">
        <v>1</v>
      </c>
      <c r="Q8664" s="12" t="s">
        <v>28</v>
      </c>
      <c r="R8664" s="12"/>
      <c r="S8664" s="12">
        <v>1</v>
      </c>
      <c r="T8664" s="9" t="s">
        <v>23264</v>
      </c>
      <c r="U8664" s="9" t="s">
        <v>23264</v>
      </c>
      <c r="V8664" s="9" t="s">
        <v>23264</v>
      </c>
      <c r="W8664" s="14">
        <v>1</v>
      </c>
    </row>
    <row r="8665" spans="1:23" x14ac:dyDescent="0.25">
      <c r="A8665" s="8">
        <v>8021</v>
      </c>
      <c r="B8665" s="9" t="s">
        <v>30880</v>
      </c>
      <c r="C8665" s="9" t="s">
        <v>23182</v>
      </c>
      <c r="D8665" s="9" t="s">
        <v>30881</v>
      </c>
      <c r="E8665" s="9"/>
      <c r="F8665" s="9" t="s">
        <v>30882</v>
      </c>
      <c r="G8665" s="12">
        <v>8</v>
      </c>
      <c r="H8665" s="9" t="s">
        <v>3676</v>
      </c>
      <c r="I8665" s="9" t="s">
        <v>3676</v>
      </c>
      <c r="J8665" s="12">
        <v>1</v>
      </c>
      <c r="K8665" s="13">
        <v>42993</v>
      </c>
      <c r="L8665" s="86">
        <f>(Tabla2[[#This Row],[release_year]]-'VARIANZA Y DES. EST'!$L$11)^2</f>
        <v>0.67207602404598188</v>
      </c>
      <c r="M8665" s="12">
        <v>2015</v>
      </c>
      <c r="N8665" s="9" t="s">
        <v>76</v>
      </c>
      <c r="O8665" s="9" t="s">
        <v>23185</v>
      </c>
      <c r="P8665" s="12">
        <v>2</v>
      </c>
      <c r="Q8665" s="12" t="s">
        <v>28</v>
      </c>
      <c r="R8665" s="12"/>
      <c r="S8665" s="12">
        <v>2</v>
      </c>
      <c r="T8665" s="9" t="s">
        <v>23192</v>
      </c>
      <c r="U8665" s="9" t="s">
        <v>23193</v>
      </c>
      <c r="V8665" s="9" t="s">
        <v>23192</v>
      </c>
      <c r="W8665" s="14">
        <v>3</v>
      </c>
    </row>
    <row r="8666" spans="1:23" x14ac:dyDescent="0.25">
      <c r="A8666" s="8">
        <v>8022</v>
      </c>
      <c r="B8666" s="9" t="s">
        <v>30883</v>
      </c>
      <c r="C8666" s="9" t="s">
        <v>23182</v>
      </c>
      <c r="D8666" s="10" t="s">
        <v>30884</v>
      </c>
      <c r="E8666" s="11"/>
      <c r="F8666" s="9" t="s">
        <v>30885</v>
      </c>
      <c r="G8666" s="12">
        <v>8</v>
      </c>
      <c r="H8666" s="9" t="s">
        <v>1692</v>
      </c>
      <c r="I8666" s="9" t="s">
        <v>30392</v>
      </c>
      <c r="J8666" s="12">
        <v>3</v>
      </c>
      <c r="K8666" s="13">
        <v>42870</v>
      </c>
      <c r="L8666" s="86">
        <f>(Tabla2[[#This Row],[release_year]]-'VARIANZA Y DES. EST'!$L$11)^2</f>
        <v>38.194842005650592</v>
      </c>
      <c r="M8666" s="12">
        <v>2008</v>
      </c>
      <c r="N8666" s="9" t="s">
        <v>35</v>
      </c>
      <c r="O8666" s="9" t="s">
        <v>23191</v>
      </c>
      <c r="P8666" s="12">
        <v>1</v>
      </c>
      <c r="Q8666" s="12" t="s">
        <v>28</v>
      </c>
      <c r="R8666" s="12"/>
      <c r="S8666" s="12">
        <v>1</v>
      </c>
      <c r="T8666" s="9" t="s">
        <v>23438</v>
      </c>
      <c r="U8666" s="9" t="s">
        <v>23187</v>
      </c>
      <c r="V8666" s="9" t="s">
        <v>23438</v>
      </c>
      <c r="W8666" s="14">
        <v>3</v>
      </c>
    </row>
    <row r="8667" spans="1:23" x14ac:dyDescent="0.25">
      <c r="A8667" s="8">
        <v>8023</v>
      </c>
      <c r="B8667" s="9" t="s">
        <v>30886</v>
      </c>
      <c r="C8667" s="9" t="s">
        <v>23182</v>
      </c>
      <c r="D8667" s="10" t="s">
        <v>30887</v>
      </c>
      <c r="E8667" s="11"/>
      <c r="F8667" s="9" t="s">
        <v>30888</v>
      </c>
      <c r="G8667" s="12">
        <v>19</v>
      </c>
      <c r="H8667" s="9" t="s">
        <v>25</v>
      </c>
      <c r="I8667" s="9" t="s">
        <v>24566</v>
      </c>
      <c r="J8667" s="12">
        <v>2</v>
      </c>
      <c r="K8667" s="13">
        <v>43476</v>
      </c>
      <c r="L8667" s="86">
        <f>(Tabla2[[#This Row],[release_year]]-'VARIANZA Y DES. EST'!$L$11)^2</f>
        <v>14.590890603358293</v>
      </c>
      <c r="M8667" s="12">
        <v>2018</v>
      </c>
      <c r="N8667" s="9" t="s">
        <v>76</v>
      </c>
      <c r="O8667" s="9" t="s">
        <v>23255</v>
      </c>
      <c r="P8667" s="12">
        <v>3</v>
      </c>
      <c r="Q8667" s="12" t="s">
        <v>28</v>
      </c>
      <c r="R8667" s="12"/>
      <c r="S8667" s="12">
        <v>3</v>
      </c>
      <c r="T8667" s="9" t="s">
        <v>23438</v>
      </c>
      <c r="U8667" s="9" t="s">
        <v>23187</v>
      </c>
      <c r="V8667" s="9" t="s">
        <v>23438</v>
      </c>
      <c r="W8667" s="14">
        <v>3</v>
      </c>
    </row>
    <row r="8668" spans="1:23" x14ac:dyDescent="0.25">
      <c r="A8668" s="8">
        <v>8031</v>
      </c>
      <c r="B8668" s="9" t="s">
        <v>30889</v>
      </c>
      <c r="C8668" s="9" t="s">
        <v>23182</v>
      </c>
      <c r="D8668" s="9" t="s">
        <v>30890</v>
      </c>
      <c r="E8668" s="18"/>
      <c r="F8668" s="9" t="s">
        <v>30891</v>
      </c>
      <c r="G8668" s="12">
        <v>4</v>
      </c>
      <c r="H8668" s="9" t="s">
        <v>25</v>
      </c>
      <c r="I8668" s="9" t="s">
        <v>25</v>
      </c>
      <c r="J8668" s="12">
        <v>1</v>
      </c>
      <c r="K8668" s="13">
        <v>42644</v>
      </c>
      <c r="L8668" s="86">
        <f>(Tabla2[[#This Row],[release_year]]-'VARIANZA Y DES. EST'!$L$11)^2</f>
        <v>3.3116808838167522</v>
      </c>
      <c r="M8668" s="12">
        <v>2016</v>
      </c>
      <c r="N8668" s="9" t="s">
        <v>35</v>
      </c>
      <c r="O8668" s="9" t="s">
        <v>23255</v>
      </c>
      <c r="P8668" s="12">
        <v>3</v>
      </c>
      <c r="Q8668" s="12" t="s">
        <v>28</v>
      </c>
      <c r="R8668" s="12"/>
      <c r="S8668" s="12">
        <v>3</v>
      </c>
      <c r="T8668" s="9" t="s">
        <v>23290</v>
      </c>
      <c r="U8668" s="9" t="s">
        <v>23290</v>
      </c>
      <c r="V8668" s="9" t="s">
        <v>23290</v>
      </c>
      <c r="W8668" s="14">
        <v>1</v>
      </c>
    </row>
    <row r="8669" spans="1:23" x14ac:dyDescent="0.25">
      <c r="A8669" s="8">
        <v>8032</v>
      </c>
      <c r="B8669" s="9" t="s">
        <v>30892</v>
      </c>
      <c r="C8669" s="9" t="s">
        <v>23182</v>
      </c>
      <c r="D8669" s="10" t="s">
        <v>30893</v>
      </c>
      <c r="E8669" s="11"/>
      <c r="F8669" s="9" t="s">
        <v>30894</v>
      </c>
      <c r="G8669" s="12">
        <v>1</v>
      </c>
      <c r="H8669" s="9" t="s">
        <v>25</v>
      </c>
      <c r="I8669" s="9" t="s">
        <v>25</v>
      </c>
      <c r="J8669" s="12">
        <v>1</v>
      </c>
      <c r="K8669" s="16">
        <v>43449</v>
      </c>
      <c r="L8669" s="86">
        <f>(Tabla2[[#This Row],[release_year]]-'VARIANZA Y DES. EST'!$L$11)^2</f>
        <v>3.3116808838167522</v>
      </c>
      <c r="M8669" s="12">
        <v>2016</v>
      </c>
      <c r="N8669" s="9" t="s">
        <v>35</v>
      </c>
      <c r="O8669" s="9" t="s">
        <v>23191</v>
      </c>
      <c r="P8669" s="12">
        <v>1</v>
      </c>
      <c r="Q8669" s="12" t="s">
        <v>28</v>
      </c>
      <c r="R8669" s="12"/>
      <c r="S8669" s="12">
        <v>1</v>
      </c>
      <c r="T8669" s="9" t="s">
        <v>23290</v>
      </c>
      <c r="U8669" s="9" t="s">
        <v>23290</v>
      </c>
      <c r="V8669" s="9" t="s">
        <v>23290</v>
      </c>
      <c r="W8669" s="14">
        <v>1</v>
      </c>
    </row>
    <row r="8670" spans="1:23" x14ac:dyDescent="0.25">
      <c r="A8670" s="8">
        <v>8041</v>
      </c>
      <c r="B8670" s="9" t="s">
        <v>30895</v>
      </c>
      <c r="C8670" s="9" t="s">
        <v>23182</v>
      </c>
      <c r="D8670" s="10" t="s">
        <v>30896</v>
      </c>
      <c r="E8670" s="11"/>
      <c r="F8670" s="9" t="s">
        <v>30897</v>
      </c>
      <c r="G8670" s="12">
        <v>1</v>
      </c>
      <c r="H8670" s="9" t="s">
        <v>25</v>
      </c>
      <c r="I8670" s="9" t="s">
        <v>25</v>
      </c>
      <c r="J8670" s="12">
        <v>1</v>
      </c>
      <c r="K8670" s="16">
        <v>43465</v>
      </c>
      <c r="L8670" s="86">
        <f>(Tabla2[[#This Row],[release_year]]-'VARIANZA Y DES. EST'!$L$11)^2</f>
        <v>14.590890603358293</v>
      </c>
      <c r="M8670" s="12">
        <v>2018</v>
      </c>
      <c r="N8670" s="9" t="s">
        <v>76</v>
      </c>
      <c r="O8670" s="9" t="s">
        <v>23191</v>
      </c>
      <c r="P8670" s="12">
        <v>1</v>
      </c>
      <c r="Q8670" s="12" t="s">
        <v>28</v>
      </c>
      <c r="R8670" s="12"/>
      <c r="S8670" s="12">
        <v>1</v>
      </c>
      <c r="T8670" s="9" t="s">
        <v>23290</v>
      </c>
      <c r="U8670" s="9" t="s">
        <v>23290</v>
      </c>
      <c r="V8670" s="9" t="s">
        <v>23290</v>
      </c>
      <c r="W8670" s="14">
        <v>1</v>
      </c>
    </row>
    <row r="8671" spans="1:23" x14ac:dyDescent="0.25">
      <c r="A8671" s="8">
        <v>8059</v>
      </c>
      <c r="B8671" s="9" t="s">
        <v>30898</v>
      </c>
      <c r="C8671" s="9" t="s">
        <v>23182</v>
      </c>
      <c r="D8671" s="10" t="s">
        <v>30899</v>
      </c>
      <c r="E8671" s="11"/>
      <c r="F8671" s="9" t="s">
        <v>30900</v>
      </c>
      <c r="G8671" s="12">
        <v>2</v>
      </c>
      <c r="H8671" s="9" t="s">
        <v>3836</v>
      </c>
      <c r="I8671" s="9" t="s">
        <v>3836</v>
      </c>
      <c r="J8671" s="12">
        <v>1</v>
      </c>
      <c r="K8671" s="13">
        <v>43610</v>
      </c>
      <c r="L8671" s="86">
        <f>(Tabla2[[#This Row],[release_year]]-'VARIANZA Y DES. EST'!$L$11)^2</f>
        <v>3.3116808838167522</v>
      </c>
      <c r="M8671" s="12">
        <v>2016</v>
      </c>
      <c r="N8671" s="9" t="s">
        <v>76</v>
      </c>
      <c r="O8671" s="9" t="s">
        <v>23191</v>
      </c>
      <c r="P8671" s="12">
        <v>1</v>
      </c>
      <c r="Q8671" s="12" t="s">
        <v>28</v>
      </c>
      <c r="R8671" s="12"/>
      <c r="S8671" s="12">
        <v>1</v>
      </c>
      <c r="T8671" s="9" t="s">
        <v>23558</v>
      </c>
      <c r="U8671" s="9" t="s">
        <v>23187</v>
      </c>
      <c r="V8671" s="9" t="s">
        <v>23558</v>
      </c>
      <c r="W8671" s="14">
        <v>3</v>
      </c>
    </row>
    <row r="8672" spans="1:23" x14ac:dyDescent="0.25">
      <c r="A8672" s="8">
        <v>8063</v>
      </c>
      <c r="B8672" s="9" t="s">
        <v>30901</v>
      </c>
      <c r="C8672" s="9" t="s">
        <v>23182</v>
      </c>
      <c r="D8672" s="10" t="s">
        <v>30902</v>
      </c>
      <c r="E8672" s="11"/>
      <c r="F8672" s="9" t="s">
        <v>30903</v>
      </c>
      <c r="G8672" s="12">
        <v>9</v>
      </c>
      <c r="H8672" s="9" t="s">
        <v>25</v>
      </c>
      <c r="I8672" s="9" t="s">
        <v>25</v>
      </c>
      <c r="J8672" s="12">
        <v>1</v>
      </c>
      <c r="K8672" s="13">
        <v>43921</v>
      </c>
      <c r="L8672" s="86">
        <f>(Tabla2[[#This Row],[release_year]]-'VARIANZA Y DES. EST'!$L$11)^2</f>
        <v>3.2471164275211517E-2</v>
      </c>
      <c r="M8672" s="12">
        <v>2014</v>
      </c>
      <c r="N8672" s="9" t="s">
        <v>26</v>
      </c>
      <c r="O8672" s="9" t="s">
        <v>23191</v>
      </c>
      <c r="P8672" s="12">
        <v>1</v>
      </c>
      <c r="Q8672" s="12" t="s">
        <v>28</v>
      </c>
      <c r="R8672" s="12"/>
      <c r="S8672" s="12">
        <v>1</v>
      </c>
      <c r="T8672" s="9" t="s">
        <v>23264</v>
      </c>
      <c r="U8672" s="9" t="s">
        <v>23264</v>
      </c>
      <c r="V8672" s="9" t="s">
        <v>23264</v>
      </c>
      <c r="W8672" s="14">
        <v>1</v>
      </c>
    </row>
    <row r="8673" spans="1:23" x14ac:dyDescent="0.25">
      <c r="A8673" s="8">
        <v>8065</v>
      </c>
      <c r="B8673" s="9" t="s">
        <v>30904</v>
      </c>
      <c r="C8673" s="9" t="s">
        <v>23182</v>
      </c>
      <c r="D8673" s="9" t="s">
        <v>30905</v>
      </c>
      <c r="E8673" s="18"/>
      <c r="F8673" s="9" t="s">
        <v>30906</v>
      </c>
      <c r="G8673" s="12">
        <v>12</v>
      </c>
      <c r="H8673" s="9" t="s">
        <v>25</v>
      </c>
      <c r="I8673" s="9" t="s">
        <v>25</v>
      </c>
      <c r="J8673" s="12">
        <v>1</v>
      </c>
      <c r="K8673" s="13">
        <v>42036</v>
      </c>
      <c r="L8673" s="86">
        <f>(Tabla2[[#This Row],[release_year]]-'VARIANZA Y DES. EST'!$L$11)^2</f>
        <v>1.3928663045044412</v>
      </c>
      <c r="M8673" s="12">
        <v>2013</v>
      </c>
      <c r="N8673" s="9" t="s">
        <v>76</v>
      </c>
      <c r="O8673" s="9" t="s">
        <v>23227</v>
      </c>
      <c r="P8673" s="12">
        <v>4</v>
      </c>
      <c r="Q8673" s="12" t="s">
        <v>28</v>
      </c>
      <c r="R8673" s="12"/>
      <c r="S8673" s="12">
        <v>4</v>
      </c>
      <c r="T8673" s="9" t="s">
        <v>25095</v>
      </c>
      <c r="U8673" s="9" t="s">
        <v>23566</v>
      </c>
      <c r="V8673" s="9" t="s">
        <v>25095</v>
      </c>
      <c r="W8673" s="14">
        <v>2</v>
      </c>
    </row>
    <row r="8674" spans="1:23" x14ac:dyDescent="0.25">
      <c r="A8674" s="8">
        <v>8071</v>
      </c>
      <c r="B8674" s="9" t="s">
        <v>30907</v>
      </c>
      <c r="C8674" s="9" t="s">
        <v>23182</v>
      </c>
      <c r="D8674" s="10" t="s">
        <v>30908</v>
      </c>
      <c r="E8674" s="11"/>
      <c r="F8674" s="9" t="s">
        <v>30909</v>
      </c>
      <c r="G8674" s="12">
        <v>4</v>
      </c>
      <c r="H8674" s="9" t="s">
        <v>25</v>
      </c>
      <c r="I8674" s="9" t="s">
        <v>25</v>
      </c>
      <c r="J8674" s="12">
        <v>1</v>
      </c>
      <c r="K8674" s="13">
        <v>43325</v>
      </c>
      <c r="L8674" s="86">
        <f>(Tabla2[[#This Row],[release_year]]-'VARIANZA Y DES. EST'!$L$11)^2</f>
        <v>14.590890603358293</v>
      </c>
      <c r="M8674" s="12">
        <v>2018</v>
      </c>
      <c r="N8674" s="9" t="s">
        <v>26</v>
      </c>
      <c r="O8674" s="9" t="s">
        <v>23185</v>
      </c>
      <c r="P8674" s="12">
        <v>2</v>
      </c>
      <c r="Q8674" s="12" t="s">
        <v>28</v>
      </c>
      <c r="R8674" s="12"/>
      <c r="S8674" s="12">
        <v>2</v>
      </c>
      <c r="T8674" s="9" t="s">
        <v>23264</v>
      </c>
      <c r="U8674" s="9" t="s">
        <v>23264</v>
      </c>
      <c r="V8674" s="9" t="s">
        <v>23264</v>
      </c>
      <c r="W8674" s="14">
        <v>1</v>
      </c>
    </row>
    <row r="8675" spans="1:23" x14ac:dyDescent="0.25">
      <c r="A8675" s="8">
        <v>8084</v>
      </c>
      <c r="B8675" s="9" t="s">
        <v>30910</v>
      </c>
      <c r="C8675" s="9" t="s">
        <v>23182</v>
      </c>
      <c r="D8675" s="10" t="s">
        <v>30911</v>
      </c>
      <c r="E8675" s="11"/>
      <c r="F8675" s="9" t="s">
        <v>30912</v>
      </c>
      <c r="G8675" s="12">
        <v>8</v>
      </c>
      <c r="H8675" s="9" t="s">
        <v>25</v>
      </c>
      <c r="I8675" s="9" t="s">
        <v>25</v>
      </c>
      <c r="J8675" s="12">
        <v>1</v>
      </c>
      <c r="K8675" s="13">
        <v>42110</v>
      </c>
      <c r="L8675" s="86">
        <f>(Tabla2[[#This Row],[release_year]]-'VARIANZA Y DES. EST'!$L$11)^2</f>
        <v>3.2471164275211517E-2</v>
      </c>
      <c r="M8675" s="12">
        <v>2014</v>
      </c>
      <c r="N8675" s="9" t="s">
        <v>35</v>
      </c>
      <c r="O8675" s="9" t="s">
        <v>23191</v>
      </c>
      <c r="P8675" s="12">
        <v>1</v>
      </c>
      <c r="Q8675" s="12" t="s">
        <v>28</v>
      </c>
      <c r="R8675" s="12"/>
      <c r="S8675" s="12">
        <v>1</v>
      </c>
      <c r="T8675" s="9" t="s">
        <v>25426</v>
      </c>
      <c r="U8675" s="9" t="s">
        <v>23747</v>
      </c>
      <c r="V8675" s="9" t="s">
        <v>25426</v>
      </c>
      <c r="W8675" s="14">
        <v>3</v>
      </c>
    </row>
    <row r="8676" spans="1:23" x14ac:dyDescent="0.25">
      <c r="A8676" s="8">
        <v>8086</v>
      </c>
      <c r="B8676" s="9" t="s">
        <v>30913</v>
      </c>
      <c r="C8676" s="9" t="s">
        <v>23182</v>
      </c>
      <c r="D8676" s="10" t="s">
        <v>30914</v>
      </c>
      <c r="E8676" s="11"/>
      <c r="F8676" s="9" t="s">
        <v>30915</v>
      </c>
      <c r="G8676" s="12">
        <v>7</v>
      </c>
      <c r="H8676" s="9" t="s">
        <v>2490</v>
      </c>
      <c r="I8676" s="9" t="s">
        <v>2490</v>
      </c>
      <c r="J8676" s="12">
        <v>1</v>
      </c>
      <c r="K8676" s="13">
        <v>42614</v>
      </c>
      <c r="L8676" s="86">
        <f>(Tabla2[[#This Row],[release_year]]-'VARIANZA Y DES. EST'!$L$11)^2</f>
        <v>0.67207602404598188</v>
      </c>
      <c r="M8676" s="12">
        <v>2015</v>
      </c>
      <c r="N8676" s="9" t="s">
        <v>76</v>
      </c>
      <c r="O8676" s="9" t="s">
        <v>23191</v>
      </c>
      <c r="P8676" s="12">
        <v>1</v>
      </c>
      <c r="Q8676" s="12" t="s">
        <v>28</v>
      </c>
      <c r="R8676" s="12"/>
      <c r="S8676" s="12">
        <v>1</v>
      </c>
      <c r="T8676" s="9" t="s">
        <v>23477</v>
      </c>
      <c r="U8676" s="9" t="s">
        <v>23187</v>
      </c>
      <c r="V8676" s="9" t="s">
        <v>23477</v>
      </c>
      <c r="W8676" s="14">
        <v>3</v>
      </c>
    </row>
    <row r="8677" spans="1:23" x14ac:dyDescent="0.25">
      <c r="A8677" s="8">
        <v>8094</v>
      </c>
      <c r="B8677" s="9" t="s">
        <v>30916</v>
      </c>
      <c r="C8677" s="9" t="s">
        <v>23182</v>
      </c>
      <c r="D8677" s="9" t="s">
        <v>30917</v>
      </c>
      <c r="E8677" s="9"/>
      <c r="F8677" s="18" t="s">
        <v>30918</v>
      </c>
      <c r="G8677" s="12">
        <v>10</v>
      </c>
      <c r="H8677" s="9" t="s">
        <v>25</v>
      </c>
      <c r="I8677" s="9" t="s">
        <v>327</v>
      </c>
      <c r="J8677" s="12">
        <v>2</v>
      </c>
      <c r="K8677" s="16">
        <v>43085</v>
      </c>
      <c r="L8677" s="86">
        <f>(Tabla2[[#This Row],[release_year]]-'VARIANZA Y DES. EST'!$L$11)^2</f>
        <v>17.47405172519213</v>
      </c>
      <c r="M8677" s="12">
        <v>2010</v>
      </c>
      <c r="N8677" s="9" t="s">
        <v>82</v>
      </c>
      <c r="O8677" s="9" t="s">
        <v>23191</v>
      </c>
      <c r="P8677" s="12">
        <v>1</v>
      </c>
      <c r="Q8677" s="12" t="s">
        <v>28</v>
      </c>
      <c r="R8677" s="12"/>
      <c r="S8677" s="12">
        <v>1</v>
      </c>
      <c r="T8677" s="9" t="s">
        <v>23264</v>
      </c>
      <c r="U8677" s="9" t="s">
        <v>23264</v>
      </c>
      <c r="V8677" s="9" t="s">
        <v>23264</v>
      </c>
      <c r="W8677" s="14">
        <v>1</v>
      </c>
    </row>
    <row r="8678" spans="1:23" x14ac:dyDescent="0.25">
      <c r="A8678" s="8">
        <v>8095</v>
      </c>
      <c r="B8678" s="9" t="s">
        <v>30919</v>
      </c>
      <c r="C8678" s="9" t="s">
        <v>23182</v>
      </c>
      <c r="D8678" s="9" t="s">
        <v>30920</v>
      </c>
      <c r="E8678" s="9"/>
      <c r="F8678" s="18" t="s">
        <v>30921</v>
      </c>
      <c r="G8678" s="12">
        <v>7</v>
      </c>
      <c r="H8678" s="9" t="s">
        <v>1349</v>
      </c>
      <c r="I8678" s="9" t="s">
        <v>1349</v>
      </c>
      <c r="J8678" s="12">
        <v>1</v>
      </c>
      <c r="K8678" s="13">
        <v>43647</v>
      </c>
      <c r="L8678" s="86">
        <f>(Tabla2[[#This Row],[release_year]]-'VARIANZA Y DES. EST'!$L$11)^2</f>
        <v>7.9512857435875226</v>
      </c>
      <c r="M8678" s="12">
        <v>2017</v>
      </c>
      <c r="N8678" s="9" t="s">
        <v>110</v>
      </c>
      <c r="O8678" s="9" t="s">
        <v>23191</v>
      </c>
      <c r="P8678" s="12">
        <v>1</v>
      </c>
      <c r="Q8678" s="12" t="s">
        <v>28</v>
      </c>
      <c r="R8678" s="12"/>
      <c r="S8678" s="12">
        <v>1</v>
      </c>
      <c r="T8678" s="9" t="s">
        <v>23330</v>
      </c>
      <c r="U8678" s="9" t="s">
        <v>23264</v>
      </c>
      <c r="V8678" s="9" t="s">
        <v>23330</v>
      </c>
      <c r="W8678" s="14">
        <v>2</v>
      </c>
    </row>
    <row r="8679" spans="1:23" x14ac:dyDescent="0.25">
      <c r="A8679" s="8">
        <v>8098</v>
      </c>
      <c r="B8679" s="9" t="s">
        <v>30922</v>
      </c>
      <c r="C8679" s="9" t="s">
        <v>23182</v>
      </c>
      <c r="D8679" s="10" t="s">
        <v>30923</v>
      </c>
      <c r="E8679" s="11"/>
      <c r="F8679" s="9" t="s">
        <v>30924</v>
      </c>
      <c r="G8679" s="12">
        <v>7</v>
      </c>
      <c r="H8679" s="9" t="s">
        <v>25</v>
      </c>
      <c r="I8679" s="9" t="s">
        <v>25</v>
      </c>
      <c r="J8679" s="12">
        <v>1</v>
      </c>
      <c r="K8679" s="13">
        <v>43668</v>
      </c>
      <c r="L8679" s="86">
        <f>(Tabla2[[#This Row],[release_year]]-'VARIANZA Y DES. EST'!$L$11)^2</f>
        <v>0.67207602404598188</v>
      </c>
      <c r="M8679" s="12">
        <v>2015</v>
      </c>
      <c r="N8679" s="9" t="s">
        <v>76</v>
      </c>
      <c r="O8679" s="9" t="s">
        <v>23191</v>
      </c>
      <c r="P8679" s="12">
        <v>1</v>
      </c>
      <c r="Q8679" s="12" t="s">
        <v>28</v>
      </c>
      <c r="R8679" s="12"/>
      <c r="S8679" s="12">
        <v>1</v>
      </c>
      <c r="T8679" s="9" t="s">
        <v>23470</v>
      </c>
      <c r="U8679" s="9" t="s">
        <v>23187</v>
      </c>
      <c r="V8679" s="9" t="s">
        <v>23470</v>
      </c>
      <c r="W8679" s="14">
        <v>2</v>
      </c>
    </row>
    <row r="8680" spans="1:23" x14ac:dyDescent="0.25">
      <c r="A8680" s="8">
        <v>8103</v>
      </c>
      <c r="B8680" s="9" t="s">
        <v>30925</v>
      </c>
      <c r="C8680" s="9" t="s">
        <v>23182</v>
      </c>
      <c r="D8680" s="10" t="s">
        <v>30926</v>
      </c>
      <c r="E8680" s="11"/>
      <c r="F8680" s="9" t="s">
        <v>30927</v>
      </c>
      <c r="G8680" s="12">
        <v>6</v>
      </c>
      <c r="H8680" s="9" t="s">
        <v>231</v>
      </c>
      <c r="I8680" s="9" t="s">
        <v>30928</v>
      </c>
      <c r="J8680" s="12">
        <v>3</v>
      </c>
      <c r="K8680" s="13">
        <v>42370</v>
      </c>
      <c r="L8680" s="86">
        <f>(Tabla2[[#This Row],[release_year]]-'VARIANZA Y DES. EST'!$L$11)^2</f>
        <v>0.67207602404598188</v>
      </c>
      <c r="M8680" s="12">
        <v>2015</v>
      </c>
      <c r="N8680" s="9" t="s">
        <v>26</v>
      </c>
      <c r="O8680" s="9" t="s">
        <v>23191</v>
      </c>
      <c r="P8680" s="12">
        <v>1</v>
      </c>
      <c r="Q8680" s="12" t="s">
        <v>28</v>
      </c>
      <c r="R8680" s="12"/>
      <c r="S8680" s="12">
        <v>1</v>
      </c>
      <c r="T8680" s="9" t="s">
        <v>23264</v>
      </c>
      <c r="U8680" s="9" t="s">
        <v>23264</v>
      </c>
      <c r="V8680" s="9" t="s">
        <v>23264</v>
      </c>
      <c r="W8680" s="14">
        <v>1</v>
      </c>
    </row>
    <row r="8681" spans="1:23" x14ac:dyDescent="0.25">
      <c r="A8681" s="8">
        <v>8108</v>
      </c>
      <c r="B8681" s="9" t="s">
        <v>30929</v>
      </c>
      <c r="C8681" s="9" t="s">
        <v>23182</v>
      </c>
      <c r="D8681" s="10" t="s">
        <v>30930</v>
      </c>
      <c r="E8681" s="11"/>
      <c r="F8681" s="9" t="s">
        <v>30931</v>
      </c>
      <c r="G8681" s="12">
        <v>8</v>
      </c>
      <c r="H8681" s="9" t="s">
        <v>1349</v>
      </c>
      <c r="I8681" s="9" t="s">
        <v>1349</v>
      </c>
      <c r="J8681" s="12">
        <v>1</v>
      </c>
      <c r="K8681" s="16">
        <v>43793</v>
      </c>
      <c r="L8681" s="86">
        <f>(Tabla2[[#This Row],[release_year]]-'VARIANZA Y DES. EST'!$L$11)^2</f>
        <v>7.9512857435875226</v>
      </c>
      <c r="M8681" s="12">
        <v>2017</v>
      </c>
      <c r="N8681" s="9" t="s">
        <v>35</v>
      </c>
      <c r="O8681" s="9" t="s">
        <v>23191</v>
      </c>
      <c r="P8681" s="12">
        <v>1</v>
      </c>
      <c r="Q8681" s="12" t="s">
        <v>28</v>
      </c>
      <c r="R8681" s="12"/>
      <c r="S8681" s="12">
        <v>1</v>
      </c>
      <c r="T8681" s="9" t="s">
        <v>24391</v>
      </c>
      <c r="U8681" s="9" t="s">
        <v>23193</v>
      </c>
      <c r="V8681" s="9" t="s">
        <v>24391</v>
      </c>
      <c r="W8681" s="14">
        <v>3</v>
      </c>
    </row>
    <row r="8682" spans="1:23" x14ac:dyDescent="0.25">
      <c r="A8682" s="8">
        <v>8110</v>
      </c>
      <c r="B8682" s="9" t="s">
        <v>30932</v>
      </c>
      <c r="C8682" s="9" t="s">
        <v>23182</v>
      </c>
      <c r="D8682" s="9" t="s">
        <v>30933</v>
      </c>
      <c r="E8682" s="9"/>
      <c r="F8682" s="9"/>
      <c r="G8682" s="12">
        <v>0</v>
      </c>
      <c r="H8682" s="12"/>
      <c r="I8682" s="9"/>
      <c r="J8682" s="12">
        <v>0</v>
      </c>
      <c r="K8682" s="13">
        <v>43483</v>
      </c>
      <c r="L8682" s="86">
        <f>(Tabla2[[#This Row],[release_year]]-'VARIANZA Y DES. EST'!$L$11)^2</f>
        <v>14.590890603358293</v>
      </c>
      <c r="M8682" s="12">
        <v>2018</v>
      </c>
      <c r="N8682" s="9" t="s">
        <v>82</v>
      </c>
      <c r="O8682" s="9" t="s">
        <v>23191</v>
      </c>
      <c r="P8682" s="12">
        <v>1</v>
      </c>
      <c r="Q8682" s="12" t="s">
        <v>28</v>
      </c>
      <c r="R8682" s="12"/>
      <c r="S8682" s="12">
        <v>1</v>
      </c>
      <c r="T8682" s="9" t="s">
        <v>23296</v>
      </c>
      <c r="U8682" s="9" t="s">
        <v>23197</v>
      </c>
      <c r="V8682" s="9" t="s">
        <v>23296</v>
      </c>
      <c r="W8682" s="14">
        <v>2</v>
      </c>
    </row>
    <row r="8683" spans="1:23" x14ac:dyDescent="0.25">
      <c r="A8683" s="8">
        <v>8118</v>
      </c>
      <c r="B8683" s="9" t="s">
        <v>30934</v>
      </c>
      <c r="C8683" s="9" t="s">
        <v>23182</v>
      </c>
      <c r="D8683" s="9" t="s">
        <v>30935</v>
      </c>
      <c r="E8683" s="18"/>
      <c r="F8683" s="9" t="s">
        <v>30936</v>
      </c>
      <c r="G8683" s="12">
        <v>8</v>
      </c>
      <c r="H8683" s="9" t="s">
        <v>1349</v>
      </c>
      <c r="I8683" s="9" t="s">
        <v>1349</v>
      </c>
      <c r="J8683" s="12">
        <v>1</v>
      </c>
      <c r="K8683" s="13">
        <v>43800</v>
      </c>
      <c r="L8683" s="86">
        <f>(Tabla2[[#This Row],[release_year]]-'VARIANZA Y DES. EST'!$L$11)^2</f>
        <v>14.590890603358293</v>
      </c>
      <c r="M8683" s="12">
        <v>2018</v>
      </c>
      <c r="N8683" s="9" t="s">
        <v>76</v>
      </c>
      <c r="O8683" s="9" t="s">
        <v>23191</v>
      </c>
      <c r="P8683" s="12">
        <v>1</v>
      </c>
      <c r="Q8683" s="12" t="s">
        <v>28</v>
      </c>
      <c r="R8683" s="12"/>
      <c r="S8683" s="12">
        <v>1</v>
      </c>
      <c r="T8683" s="9" t="s">
        <v>24031</v>
      </c>
      <c r="U8683" s="9" t="s">
        <v>23187</v>
      </c>
      <c r="V8683" s="9" t="s">
        <v>24031</v>
      </c>
      <c r="W8683" s="14">
        <v>3</v>
      </c>
    </row>
    <row r="8684" spans="1:23" x14ac:dyDescent="0.25">
      <c r="A8684" s="8">
        <v>8122</v>
      </c>
      <c r="B8684" s="9" t="s">
        <v>30937</v>
      </c>
      <c r="C8684" s="9" t="s">
        <v>23182</v>
      </c>
      <c r="D8684" s="10" t="s">
        <v>30938</v>
      </c>
      <c r="E8684" s="11"/>
      <c r="F8684" s="9" t="s">
        <v>2106</v>
      </c>
      <c r="G8684" s="12">
        <v>6</v>
      </c>
      <c r="H8684" s="9" t="s">
        <v>518</v>
      </c>
      <c r="I8684" s="9" t="s">
        <v>518</v>
      </c>
      <c r="J8684" s="12">
        <v>1</v>
      </c>
      <c r="K8684" s="13">
        <v>43644</v>
      </c>
      <c r="L8684" s="86">
        <f>(Tabla2[[#This Row],[release_year]]-'VARIANZA Y DES. EST'!$L$11)^2</f>
        <v>23.230495463129063</v>
      </c>
      <c r="M8684" s="12">
        <v>2019</v>
      </c>
      <c r="N8684" s="9" t="s">
        <v>26</v>
      </c>
      <c r="O8684" s="9" t="s">
        <v>23191</v>
      </c>
      <c r="P8684" s="12">
        <v>1</v>
      </c>
      <c r="Q8684" s="12" t="s">
        <v>28</v>
      </c>
      <c r="R8684" s="12"/>
      <c r="S8684" s="12">
        <v>1</v>
      </c>
      <c r="T8684" s="9" t="s">
        <v>23264</v>
      </c>
      <c r="U8684" s="9" t="s">
        <v>23264</v>
      </c>
      <c r="V8684" s="9" t="s">
        <v>23264</v>
      </c>
      <c r="W8684" s="14">
        <v>1</v>
      </c>
    </row>
    <row r="8685" spans="1:23" x14ac:dyDescent="0.25">
      <c r="A8685" s="8">
        <v>8126</v>
      </c>
      <c r="B8685" s="9" t="s">
        <v>30939</v>
      </c>
      <c r="C8685" s="9" t="s">
        <v>23182</v>
      </c>
      <c r="D8685" s="10" t="s">
        <v>30940</v>
      </c>
      <c r="E8685" s="11"/>
      <c r="F8685" s="9" t="s">
        <v>30941</v>
      </c>
      <c r="G8685" s="12">
        <v>4</v>
      </c>
      <c r="H8685" s="9" t="s">
        <v>25</v>
      </c>
      <c r="I8685" s="9" t="s">
        <v>29983</v>
      </c>
      <c r="J8685" s="12">
        <v>3</v>
      </c>
      <c r="K8685" s="13">
        <v>44166</v>
      </c>
      <c r="L8685" s="86">
        <f>(Tabla2[[#This Row],[release_year]]-'VARIANZA Y DES. EST'!$L$11)^2</f>
        <v>33.870100322899837</v>
      </c>
      <c r="M8685" s="12">
        <v>2020</v>
      </c>
      <c r="N8685" s="9" t="s">
        <v>26</v>
      </c>
      <c r="O8685" s="9" t="s">
        <v>23255</v>
      </c>
      <c r="P8685" s="12">
        <v>3</v>
      </c>
      <c r="Q8685" s="12" t="s">
        <v>28</v>
      </c>
      <c r="R8685" s="12"/>
      <c r="S8685" s="12">
        <v>3</v>
      </c>
      <c r="T8685" s="9" t="s">
        <v>23330</v>
      </c>
      <c r="U8685" s="9" t="s">
        <v>23264</v>
      </c>
      <c r="V8685" s="9" t="s">
        <v>23330</v>
      </c>
      <c r="W8685" s="14">
        <v>2</v>
      </c>
    </row>
    <row r="8686" spans="1:23" x14ac:dyDescent="0.25">
      <c r="A8686" s="8">
        <v>8130</v>
      </c>
      <c r="B8686" s="9" t="s">
        <v>30942</v>
      </c>
      <c r="C8686" s="9" t="s">
        <v>23182</v>
      </c>
      <c r="D8686" s="10" t="s">
        <v>30943</v>
      </c>
      <c r="E8686" s="11"/>
      <c r="F8686" s="9"/>
      <c r="G8686" s="12">
        <v>0</v>
      </c>
      <c r="H8686" s="9" t="s">
        <v>126</v>
      </c>
      <c r="I8686" s="9" t="s">
        <v>126</v>
      </c>
      <c r="J8686" s="12">
        <v>1</v>
      </c>
      <c r="K8686" s="13">
        <v>42795</v>
      </c>
      <c r="L8686" s="86">
        <f>(Tabla2[[#This Row],[release_year]]-'VARIANZA Y DES. EST'!$L$11)^2</f>
        <v>3.3116808838167522</v>
      </c>
      <c r="M8686" s="12">
        <v>2016</v>
      </c>
      <c r="N8686" s="9" t="s">
        <v>82</v>
      </c>
      <c r="O8686" s="9" t="s">
        <v>23191</v>
      </c>
      <c r="P8686" s="12">
        <v>1</v>
      </c>
      <c r="Q8686" s="12" t="s">
        <v>28</v>
      </c>
      <c r="R8686" s="12"/>
      <c r="S8686" s="12">
        <v>1</v>
      </c>
      <c r="T8686" s="9" t="s">
        <v>29514</v>
      </c>
      <c r="U8686" s="9" t="s">
        <v>23213</v>
      </c>
      <c r="V8686" s="9" t="s">
        <v>29514</v>
      </c>
      <c r="W8686" s="14">
        <v>3</v>
      </c>
    </row>
    <row r="8687" spans="1:23" x14ac:dyDescent="0.25">
      <c r="A8687" s="8">
        <v>8133</v>
      </c>
      <c r="B8687" s="9" t="s">
        <v>30944</v>
      </c>
      <c r="C8687" s="9" t="s">
        <v>23182</v>
      </c>
      <c r="D8687" s="10" t="s">
        <v>30945</v>
      </c>
      <c r="E8687" s="11"/>
      <c r="F8687" s="18" t="s">
        <v>5024</v>
      </c>
      <c r="G8687" s="12">
        <v>1</v>
      </c>
      <c r="H8687" s="9" t="s">
        <v>25</v>
      </c>
      <c r="I8687" s="9" t="s">
        <v>25</v>
      </c>
      <c r="J8687" s="12">
        <v>1</v>
      </c>
      <c r="K8687" s="13">
        <v>43934</v>
      </c>
      <c r="L8687" s="86">
        <f>(Tabla2[[#This Row],[release_year]]-'VARIANZA Y DES. EST'!$L$11)^2</f>
        <v>33.870100322899837</v>
      </c>
      <c r="M8687" s="12">
        <v>2020</v>
      </c>
      <c r="N8687" s="9" t="s">
        <v>76</v>
      </c>
      <c r="O8687" s="9" t="s">
        <v>23191</v>
      </c>
      <c r="P8687" s="12">
        <v>1</v>
      </c>
      <c r="Q8687" s="12" t="s">
        <v>28</v>
      </c>
      <c r="R8687" s="12"/>
      <c r="S8687" s="12">
        <v>1</v>
      </c>
      <c r="T8687" s="9" t="s">
        <v>23576</v>
      </c>
      <c r="U8687" s="9" t="s">
        <v>23193</v>
      </c>
      <c r="V8687" s="9" t="s">
        <v>23576</v>
      </c>
      <c r="W8687" s="14">
        <v>2</v>
      </c>
    </row>
    <row r="8688" spans="1:23" x14ac:dyDescent="0.25">
      <c r="A8688" s="8">
        <v>8138</v>
      </c>
      <c r="B8688" s="9" t="s">
        <v>30946</v>
      </c>
      <c r="C8688" s="9" t="s">
        <v>23182</v>
      </c>
      <c r="D8688" s="10" t="s">
        <v>30947</v>
      </c>
      <c r="E8688" s="11"/>
      <c r="F8688" s="9" t="s">
        <v>30948</v>
      </c>
      <c r="G8688" s="12">
        <v>6</v>
      </c>
      <c r="H8688" s="12"/>
      <c r="I8688" s="9"/>
      <c r="J8688" s="12">
        <v>0</v>
      </c>
      <c r="K8688" s="13">
        <v>43221</v>
      </c>
      <c r="L8688" s="86">
        <f>(Tabla2[[#This Row],[release_year]]-'VARIANZA Y DES. EST'!$L$11)^2</f>
        <v>14.590890603358293</v>
      </c>
      <c r="M8688" s="12">
        <v>2018</v>
      </c>
      <c r="N8688" s="9" t="s">
        <v>35</v>
      </c>
      <c r="O8688" s="9" t="s">
        <v>23191</v>
      </c>
      <c r="P8688" s="12">
        <v>1</v>
      </c>
      <c r="Q8688" s="12" t="s">
        <v>28</v>
      </c>
      <c r="R8688" s="12"/>
      <c r="S8688" s="12">
        <v>1</v>
      </c>
      <c r="T8688" s="9" t="s">
        <v>23281</v>
      </c>
      <c r="U8688" s="9" t="s">
        <v>23187</v>
      </c>
      <c r="V8688" s="9" t="s">
        <v>23281</v>
      </c>
      <c r="W8688" s="14">
        <v>2</v>
      </c>
    </row>
    <row r="8689" spans="1:23" x14ac:dyDescent="0.25">
      <c r="A8689" s="8">
        <v>8144</v>
      </c>
      <c r="B8689" s="9" t="s">
        <v>30949</v>
      </c>
      <c r="C8689" s="9" t="s">
        <v>23182</v>
      </c>
      <c r="D8689" s="10" t="s">
        <v>30950</v>
      </c>
      <c r="E8689" s="11"/>
      <c r="F8689" s="9" t="s">
        <v>30951</v>
      </c>
      <c r="G8689" s="12">
        <v>7</v>
      </c>
      <c r="H8689" s="9" t="s">
        <v>25</v>
      </c>
      <c r="I8689" s="9" t="s">
        <v>25</v>
      </c>
      <c r="J8689" s="12">
        <v>1</v>
      </c>
      <c r="K8689" s="16">
        <v>43814</v>
      </c>
      <c r="L8689" s="86">
        <f>(Tabla2[[#This Row],[release_year]]-'VARIANZA Y DES. EST'!$L$11)^2</f>
        <v>17.47405172519213</v>
      </c>
      <c r="M8689" s="12">
        <v>2010</v>
      </c>
      <c r="N8689" s="9" t="s">
        <v>82</v>
      </c>
      <c r="O8689" s="9" t="s">
        <v>23191</v>
      </c>
      <c r="P8689" s="12">
        <v>1</v>
      </c>
      <c r="Q8689" s="12" t="s">
        <v>28</v>
      </c>
      <c r="R8689" s="12"/>
      <c r="S8689" s="12">
        <v>1</v>
      </c>
      <c r="T8689" s="9" t="s">
        <v>23264</v>
      </c>
      <c r="U8689" s="9" t="s">
        <v>23264</v>
      </c>
      <c r="V8689" s="9" t="s">
        <v>23264</v>
      </c>
      <c r="W8689" s="14">
        <v>1</v>
      </c>
    </row>
    <row r="8690" spans="1:23" x14ac:dyDescent="0.25">
      <c r="A8690" s="8">
        <v>8148</v>
      </c>
      <c r="B8690" s="9" t="s">
        <v>30952</v>
      </c>
      <c r="C8690" s="9" t="s">
        <v>23182</v>
      </c>
      <c r="D8690" s="9" t="s">
        <v>30953</v>
      </c>
      <c r="E8690" s="18"/>
      <c r="F8690" s="9" t="s">
        <v>30954</v>
      </c>
      <c r="G8690" s="12">
        <v>9</v>
      </c>
      <c r="H8690" s="9" t="s">
        <v>231</v>
      </c>
      <c r="I8690" s="9" t="s">
        <v>5770</v>
      </c>
      <c r="J8690" s="12">
        <v>2</v>
      </c>
      <c r="K8690" s="13">
        <v>43477</v>
      </c>
      <c r="L8690" s="86">
        <f>(Tabla2[[#This Row],[release_year]]-'VARIANZA Y DES. EST'!$L$11)^2</f>
        <v>14.590890603358293</v>
      </c>
      <c r="M8690" s="12">
        <v>2018</v>
      </c>
      <c r="N8690" s="9" t="s">
        <v>35</v>
      </c>
      <c r="O8690" s="9" t="s">
        <v>23185</v>
      </c>
      <c r="P8690" s="12">
        <v>2</v>
      </c>
      <c r="Q8690" s="12" t="s">
        <v>28</v>
      </c>
      <c r="R8690" s="12"/>
      <c r="S8690" s="12">
        <v>2</v>
      </c>
      <c r="T8690" s="9" t="s">
        <v>27912</v>
      </c>
      <c r="U8690" s="9" t="s">
        <v>23193</v>
      </c>
      <c r="V8690" s="9" t="s">
        <v>27912</v>
      </c>
      <c r="W8690" s="14">
        <v>3</v>
      </c>
    </row>
    <row r="8691" spans="1:23" x14ac:dyDescent="0.25">
      <c r="A8691" s="8">
        <v>8149</v>
      </c>
      <c r="B8691" s="9" t="s">
        <v>30955</v>
      </c>
      <c r="C8691" s="9" t="s">
        <v>23182</v>
      </c>
      <c r="D8691" s="10" t="s">
        <v>30956</v>
      </c>
      <c r="E8691" s="11"/>
      <c r="F8691" s="9" t="s">
        <v>30957</v>
      </c>
      <c r="G8691" s="12">
        <v>12</v>
      </c>
      <c r="H8691" s="9" t="s">
        <v>126</v>
      </c>
      <c r="I8691" s="9" t="s">
        <v>5012</v>
      </c>
      <c r="J8691" s="12">
        <v>2</v>
      </c>
      <c r="K8691" s="13">
        <v>43644</v>
      </c>
      <c r="L8691" s="86">
        <f>(Tabla2[[#This Row],[release_year]]-'VARIANZA Y DES. EST'!$L$11)^2</f>
        <v>448.60076910908901</v>
      </c>
      <c r="M8691" s="12">
        <v>1993</v>
      </c>
      <c r="N8691" s="9" t="s">
        <v>76</v>
      </c>
      <c r="O8691" s="9" t="s">
        <v>23191</v>
      </c>
      <c r="P8691" s="12">
        <v>1</v>
      </c>
      <c r="Q8691" s="12" t="s">
        <v>28</v>
      </c>
      <c r="R8691" s="12"/>
      <c r="S8691" s="12">
        <v>1</v>
      </c>
      <c r="T8691" s="9" t="s">
        <v>23206</v>
      </c>
      <c r="U8691" s="9" t="s">
        <v>23206</v>
      </c>
      <c r="V8691" s="9" t="s">
        <v>23206</v>
      </c>
      <c r="W8691" s="14">
        <v>1</v>
      </c>
    </row>
    <row r="8692" spans="1:23" x14ac:dyDescent="0.25">
      <c r="A8692" s="8">
        <v>8166</v>
      </c>
      <c r="B8692" s="9" t="s">
        <v>30958</v>
      </c>
      <c r="C8692" s="9" t="s">
        <v>23182</v>
      </c>
      <c r="D8692" s="9" t="s">
        <v>30959</v>
      </c>
      <c r="E8692" s="9"/>
      <c r="F8692" s="9" t="s">
        <v>30960</v>
      </c>
      <c r="G8692" s="12">
        <v>10</v>
      </c>
      <c r="H8692" s="9" t="s">
        <v>468</v>
      </c>
      <c r="I8692" s="9" t="s">
        <v>468</v>
      </c>
      <c r="J8692" s="12">
        <v>1</v>
      </c>
      <c r="K8692" s="16">
        <v>43100</v>
      </c>
      <c r="L8692" s="86">
        <f>(Tabla2[[#This Row],[release_year]]-'VARIANZA Y DES. EST'!$L$11)^2</f>
        <v>17.47405172519213</v>
      </c>
      <c r="M8692" s="12">
        <v>2010</v>
      </c>
      <c r="N8692" s="9" t="s">
        <v>82</v>
      </c>
      <c r="O8692" s="9" t="s">
        <v>23191</v>
      </c>
      <c r="P8692" s="12">
        <v>1</v>
      </c>
      <c r="Q8692" s="12" t="s">
        <v>28</v>
      </c>
      <c r="R8692" s="12"/>
      <c r="S8692" s="12">
        <v>1</v>
      </c>
      <c r="T8692" s="9" t="s">
        <v>23537</v>
      </c>
      <c r="U8692" s="9" t="s">
        <v>23187</v>
      </c>
      <c r="V8692" s="9" t="s">
        <v>23537</v>
      </c>
      <c r="W8692" s="14">
        <v>3</v>
      </c>
    </row>
    <row r="8693" spans="1:23" x14ac:dyDescent="0.25">
      <c r="A8693" s="8">
        <v>8173</v>
      </c>
      <c r="B8693" s="9" t="s">
        <v>30961</v>
      </c>
      <c r="C8693" s="9" t="s">
        <v>23182</v>
      </c>
      <c r="D8693" s="9" t="s">
        <v>30962</v>
      </c>
      <c r="E8693" s="18" t="s">
        <v>30963</v>
      </c>
      <c r="F8693" s="9" t="s">
        <v>30964</v>
      </c>
      <c r="G8693" s="12">
        <v>2</v>
      </c>
      <c r="H8693" s="9" t="s">
        <v>518</v>
      </c>
      <c r="I8693" s="9" t="s">
        <v>518</v>
      </c>
      <c r="J8693" s="12">
        <v>1</v>
      </c>
      <c r="K8693" s="13">
        <v>43190</v>
      </c>
      <c r="L8693" s="86">
        <f>(Tabla2[[#This Row],[release_year]]-'VARIANZA Y DES. EST'!$L$11)^2</f>
        <v>0.67207602404598188</v>
      </c>
      <c r="M8693" s="12">
        <v>2015</v>
      </c>
      <c r="N8693" s="9" t="s">
        <v>110</v>
      </c>
      <c r="O8693" s="9" t="s">
        <v>23191</v>
      </c>
      <c r="P8693" s="12">
        <v>1</v>
      </c>
      <c r="Q8693" s="12" t="s">
        <v>28</v>
      </c>
      <c r="R8693" s="12"/>
      <c r="S8693" s="12">
        <v>1</v>
      </c>
      <c r="T8693" s="9" t="s">
        <v>23268</v>
      </c>
      <c r="U8693" s="9" t="s">
        <v>23264</v>
      </c>
      <c r="V8693" s="9" t="s">
        <v>23268</v>
      </c>
      <c r="W8693" s="14">
        <v>2</v>
      </c>
    </row>
    <row r="8694" spans="1:23" x14ac:dyDescent="0.25">
      <c r="A8694" s="8">
        <v>8174</v>
      </c>
      <c r="B8694" s="9" t="s">
        <v>30965</v>
      </c>
      <c r="C8694" s="9" t="s">
        <v>23182</v>
      </c>
      <c r="D8694" s="9" t="s">
        <v>30966</v>
      </c>
      <c r="E8694" s="9"/>
      <c r="F8694" s="9"/>
      <c r="G8694" s="12">
        <v>0</v>
      </c>
      <c r="H8694" s="9" t="s">
        <v>518</v>
      </c>
      <c r="I8694" s="9" t="s">
        <v>518</v>
      </c>
      <c r="J8694" s="12">
        <v>1</v>
      </c>
      <c r="K8694" s="13">
        <v>43610</v>
      </c>
      <c r="L8694" s="86">
        <f>(Tabla2[[#This Row],[release_year]]-'VARIANZA Y DES. EST'!$L$11)^2</f>
        <v>23.230495463129063</v>
      </c>
      <c r="M8694" s="12">
        <v>2019</v>
      </c>
      <c r="N8694" s="9" t="s">
        <v>76</v>
      </c>
      <c r="O8694" s="9" t="s">
        <v>23191</v>
      </c>
      <c r="P8694" s="12">
        <v>1</v>
      </c>
      <c r="Q8694" s="12" t="s">
        <v>28</v>
      </c>
      <c r="R8694" s="12"/>
      <c r="S8694" s="12">
        <v>1</v>
      </c>
      <c r="T8694" s="9" t="s">
        <v>23403</v>
      </c>
      <c r="U8694" s="9" t="s">
        <v>23403</v>
      </c>
      <c r="V8694" s="9" t="s">
        <v>23403</v>
      </c>
      <c r="W8694" s="14">
        <v>1</v>
      </c>
    </row>
    <row r="8695" spans="1:23" x14ac:dyDescent="0.25">
      <c r="A8695" s="8">
        <v>8175</v>
      </c>
      <c r="B8695" s="9" t="s">
        <v>30967</v>
      </c>
      <c r="C8695" s="9" t="s">
        <v>23182</v>
      </c>
      <c r="D8695" s="10" t="s">
        <v>30968</v>
      </c>
      <c r="E8695" s="11"/>
      <c r="F8695" s="18" t="s">
        <v>30969</v>
      </c>
      <c r="G8695" s="12">
        <v>12</v>
      </c>
      <c r="H8695" s="9" t="s">
        <v>25</v>
      </c>
      <c r="I8695" s="9" t="s">
        <v>25</v>
      </c>
      <c r="J8695" s="12">
        <v>1</v>
      </c>
      <c r="K8695" s="13">
        <v>43040</v>
      </c>
      <c r="L8695" s="86">
        <f>(Tabla2[[#This Row],[release_year]]-'VARIANZA Y DES. EST'!$L$11)^2</f>
        <v>84.276027426338274</v>
      </c>
      <c r="M8695" s="12">
        <v>2005</v>
      </c>
      <c r="N8695" s="9" t="s">
        <v>35</v>
      </c>
      <c r="O8695" s="9" t="s">
        <v>23813</v>
      </c>
      <c r="P8695" s="12">
        <v>8</v>
      </c>
      <c r="Q8695" s="12" t="s">
        <v>28</v>
      </c>
      <c r="R8695" s="12"/>
      <c r="S8695" s="12">
        <v>8</v>
      </c>
      <c r="T8695" s="9" t="s">
        <v>23229</v>
      </c>
      <c r="U8695" s="9" t="s">
        <v>23229</v>
      </c>
      <c r="V8695" s="9" t="s">
        <v>23229</v>
      </c>
      <c r="W8695" s="14">
        <v>1</v>
      </c>
    </row>
    <row r="8696" spans="1:23" x14ac:dyDescent="0.25">
      <c r="A8696" s="8">
        <v>8176</v>
      </c>
      <c r="B8696" s="9" t="s">
        <v>30970</v>
      </c>
      <c r="C8696" s="9" t="s">
        <v>23182</v>
      </c>
      <c r="D8696" s="9" t="s">
        <v>30971</v>
      </c>
      <c r="E8696" s="9"/>
      <c r="F8696" s="9"/>
      <c r="G8696" s="12">
        <v>0</v>
      </c>
      <c r="H8696" s="9" t="s">
        <v>25</v>
      </c>
      <c r="I8696" s="9" t="s">
        <v>25</v>
      </c>
      <c r="J8696" s="12">
        <v>1</v>
      </c>
      <c r="K8696" s="13">
        <v>43515</v>
      </c>
      <c r="L8696" s="86">
        <f>(Tabla2[[#This Row],[release_year]]-'VARIANZA Y DES. EST'!$L$11)^2</f>
        <v>14.590890603358293</v>
      </c>
      <c r="M8696" s="12">
        <v>2018</v>
      </c>
      <c r="N8696" s="9" t="s">
        <v>76</v>
      </c>
      <c r="O8696" s="9" t="s">
        <v>23191</v>
      </c>
      <c r="P8696" s="12">
        <v>1</v>
      </c>
      <c r="Q8696" s="12" t="s">
        <v>28</v>
      </c>
      <c r="R8696" s="12"/>
      <c r="S8696" s="12">
        <v>1</v>
      </c>
      <c r="T8696" s="9" t="s">
        <v>23197</v>
      </c>
      <c r="U8696" s="9" t="s">
        <v>23197</v>
      </c>
      <c r="V8696" s="9" t="s">
        <v>23197</v>
      </c>
      <c r="W8696" s="14">
        <v>1</v>
      </c>
    </row>
    <row r="8697" spans="1:23" x14ac:dyDescent="0.25">
      <c r="A8697" s="8">
        <v>8181</v>
      </c>
      <c r="B8697" s="9" t="s">
        <v>30972</v>
      </c>
      <c r="C8697" s="9" t="s">
        <v>23182</v>
      </c>
      <c r="D8697" s="10" t="s">
        <v>30973</v>
      </c>
      <c r="E8697" s="11"/>
      <c r="F8697" s="9" t="s">
        <v>30974</v>
      </c>
      <c r="G8697" s="12">
        <v>4</v>
      </c>
      <c r="H8697" s="12"/>
      <c r="I8697" s="9"/>
      <c r="J8697" s="12">
        <v>0</v>
      </c>
      <c r="K8697" s="13">
        <v>42996</v>
      </c>
      <c r="L8697" s="86">
        <f>(Tabla2[[#This Row],[release_year]]-'VARIANZA Y DES. EST'!$L$11)^2</f>
        <v>17.47405172519213</v>
      </c>
      <c r="M8697" s="12">
        <v>2010</v>
      </c>
      <c r="N8697" s="9" t="s">
        <v>82</v>
      </c>
      <c r="O8697" s="9" t="s">
        <v>23185</v>
      </c>
      <c r="P8697" s="12">
        <v>2</v>
      </c>
      <c r="Q8697" s="12" t="s">
        <v>28</v>
      </c>
      <c r="R8697" s="12"/>
      <c r="S8697" s="12">
        <v>2</v>
      </c>
      <c r="T8697" s="9" t="s">
        <v>23281</v>
      </c>
      <c r="U8697" s="9" t="s">
        <v>23187</v>
      </c>
      <c r="V8697" s="9" t="s">
        <v>23281</v>
      </c>
      <c r="W8697" s="14">
        <v>2</v>
      </c>
    </row>
    <row r="8698" spans="1:23" x14ac:dyDescent="0.25">
      <c r="A8698" s="8">
        <v>8183</v>
      </c>
      <c r="B8698" s="9" t="s">
        <v>30975</v>
      </c>
      <c r="C8698" s="9" t="s">
        <v>23182</v>
      </c>
      <c r="D8698" s="10" t="s">
        <v>30976</v>
      </c>
      <c r="E8698" s="11"/>
      <c r="F8698" s="9" t="s">
        <v>30977</v>
      </c>
      <c r="G8698" s="12">
        <v>5</v>
      </c>
      <c r="H8698" s="9" t="s">
        <v>279</v>
      </c>
      <c r="I8698" s="9" t="s">
        <v>279</v>
      </c>
      <c r="J8698" s="12">
        <v>1</v>
      </c>
      <c r="K8698" s="9"/>
      <c r="L8698" s="87">
        <f>(Tabla2[[#This Row],[release_year]]-'VARIANZA Y DES. EST'!$L$11)^2</f>
        <v>0.67207602404598188</v>
      </c>
      <c r="M8698" s="12">
        <v>2015</v>
      </c>
      <c r="N8698" s="9" t="s">
        <v>110</v>
      </c>
      <c r="O8698" s="9" t="s">
        <v>23185</v>
      </c>
      <c r="P8698" s="12">
        <v>2</v>
      </c>
      <c r="Q8698" s="12" t="s">
        <v>28</v>
      </c>
      <c r="R8698" s="12"/>
      <c r="S8698" s="12">
        <v>2</v>
      </c>
      <c r="T8698" s="9" t="s">
        <v>23268</v>
      </c>
      <c r="U8698" s="9" t="s">
        <v>23264</v>
      </c>
      <c r="V8698" s="9" t="s">
        <v>23268</v>
      </c>
      <c r="W8698" s="14">
        <v>2</v>
      </c>
    </row>
    <row r="8699" spans="1:23" x14ac:dyDescent="0.25">
      <c r="A8699" s="8">
        <v>8190</v>
      </c>
      <c r="B8699" s="9" t="s">
        <v>30978</v>
      </c>
      <c r="C8699" s="9" t="s">
        <v>23182</v>
      </c>
      <c r="D8699" s="10" t="s">
        <v>30979</v>
      </c>
      <c r="E8699" s="11"/>
      <c r="F8699" s="9" t="s">
        <v>30980</v>
      </c>
      <c r="G8699" s="12">
        <v>6</v>
      </c>
      <c r="H8699" s="9" t="s">
        <v>25</v>
      </c>
      <c r="I8699" s="9" t="s">
        <v>25</v>
      </c>
      <c r="J8699" s="12">
        <v>1</v>
      </c>
      <c r="K8699" s="13">
        <v>42917</v>
      </c>
      <c r="L8699" s="86">
        <f>(Tabla2[[#This Row],[release_year]]-'VARIANZA Y DES. EST'!$L$11)^2</f>
        <v>2225.971042755049</v>
      </c>
      <c r="M8699" s="12">
        <v>1967</v>
      </c>
      <c r="N8699" s="9" t="s">
        <v>55</v>
      </c>
      <c r="O8699" s="9" t="s">
        <v>23813</v>
      </c>
      <c r="P8699" s="12">
        <v>8</v>
      </c>
      <c r="Q8699" s="12" t="s">
        <v>28</v>
      </c>
      <c r="R8699" s="12"/>
      <c r="S8699" s="12">
        <v>8</v>
      </c>
      <c r="T8699" s="9" t="s">
        <v>28749</v>
      </c>
      <c r="U8699" s="9" t="s">
        <v>23670</v>
      </c>
      <c r="V8699" s="9" t="s">
        <v>28749</v>
      </c>
      <c r="W8699" s="14">
        <v>2</v>
      </c>
    </row>
    <row r="8700" spans="1:23" x14ac:dyDescent="0.25">
      <c r="A8700" s="8">
        <v>8194</v>
      </c>
      <c r="B8700" s="9" t="s">
        <v>30981</v>
      </c>
      <c r="C8700" s="9" t="s">
        <v>23182</v>
      </c>
      <c r="D8700" s="10" t="s">
        <v>30982</v>
      </c>
      <c r="E8700" s="11"/>
      <c r="F8700" s="9" t="s">
        <v>30983</v>
      </c>
      <c r="G8700" s="12">
        <v>2</v>
      </c>
      <c r="H8700" s="9" t="s">
        <v>1889</v>
      </c>
      <c r="I8700" s="9" t="s">
        <v>1889</v>
      </c>
      <c r="J8700" s="12">
        <v>1</v>
      </c>
      <c r="K8700" s="16">
        <v>43448</v>
      </c>
      <c r="L8700" s="86">
        <f>(Tabla2[[#This Row],[release_year]]-'VARIANZA Y DES. EST'!$L$11)^2</f>
        <v>3.2471164275211517E-2</v>
      </c>
      <c r="M8700" s="12">
        <v>2014</v>
      </c>
      <c r="N8700" s="9" t="s">
        <v>82</v>
      </c>
      <c r="O8700" s="9" t="s">
        <v>23185</v>
      </c>
      <c r="P8700" s="12">
        <v>2</v>
      </c>
      <c r="Q8700" s="12" t="s">
        <v>28</v>
      </c>
      <c r="R8700" s="12"/>
      <c r="S8700" s="12">
        <v>2</v>
      </c>
      <c r="T8700" s="9" t="s">
        <v>23470</v>
      </c>
      <c r="U8700" s="9" t="s">
        <v>23187</v>
      </c>
      <c r="V8700" s="9" t="s">
        <v>23470</v>
      </c>
      <c r="W8700" s="14">
        <v>2</v>
      </c>
    </row>
    <row r="8701" spans="1:23" x14ac:dyDescent="0.25">
      <c r="A8701" s="8">
        <v>8200</v>
      </c>
      <c r="B8701" s="9" t="s">
        <v>30984</v>
      </c>
      <c r="C8701" s="9" t="s">
        <v>23182</v>
      </c>
      <c r="D8701" s="10" t="s">
        <v>30985</v>
      </c>
      <c r="E8701" s="11"/>
      <c r="F8701" s="9"/>
      <c r="G8701" s="12">
        <v>0</v>
      </c>
      <c r="H8701" s="12"/>
      <c r="I8701" s="9"/>
      <c r="J8701" s="12">
        <v>0</v>
      </c>
      <c r="K8701" s="13">
        <v>43800</v>
      </c>
      <c r="L8701" s="86">
        <f>(Tabla2[[#This Row],[release_year]]-'VARIANZA Y DES. EST'!$L$11)^2</f>
        <v>26.834446865421359</v>
      </c>
      <c r="M8701" s="12">
        <v>2009</v>
      </c>
      <c r="N8701" s="9" t="s">
        <v>35</v>
      </c>
      <c r="O8701" s="9" t="s">
        <v>23191</v>
      </c>
      <c r="P8701" s="12">
        <v>1</v>
      </c>
      <c r="Q8701" s="12" t="s">
        <v>28</v>
      </c>
      <c r="R8701" s="12"/>
      <c r="S8701" s="12">
        <v>1</v>
      </c>
      <c r="T8701" s="9" t="s">
        <v>23944</v>
      </c>
      <c r="U8701" s="9" t="s">
        <v>23290</v>
      </c>
      <c r="V8701" s="9" t="s">
        <v>23944</v>
      </c>
      <c r="W8701" s="14">
        <v>2</v>
      </c>
    </row>
    <row r="8702" spans="1:23" x14ac:dyDescent="0.25">
      <c r="A8702" s="8">
        <v>8207</v>
      </c>
      <c r="B8702" s="9" t="s">
        <v>30986</v>
      </c>
      <c r="C8702" s="9" t="s">
        <v>23182</v>
      </c>
      <c r="D8702" s="9" t="s">
        <v>30987</v>
      </c>
      <c r="E8702" s="18"/>
      <c r="F8702" s="9" t="s">
        <v>30988</v>
      </c>
      <c r="G8702" s="12">
        <v>6</v>
      </c>
      <c r="H8702" s="12"/>
      <c r="I8702" s="9"/>
      <c r="J8702" s="12">
        <v>0</v>
      </c>
      <c r="K8702" s="13">
        <v>42996</v>
      </c>
      <c r="L8702" s="86">
        <f>(Tabla2[[#This Row],[release_year]]-'VARIANZA Y DES. EST'!$L$11)^2</f>
        <v>4.7532614447336705</v>
      </c>
      <c r="M8702" s="12">
        <v>2012</v>
      </c>
      <c r="N8702" s="9" t="s">
        <v>76</v>
      </c>
      <c r="O8702" s="9" t="s">
        <v>23191</v>
      </c>
      <c r="P8702" s="12">
        <v>1</v>
      </c>
      <c r="Q8702" s="12" t="s">
        <v>28</v>
      </c>
      <c r="R8702" s="12"/>
      <c r="S8702" s="12">
        <v>1</v>
      </c>
      <c r="T8702" s="9" t="s">
        <v>23281</v>
      </c>
      <c r="U8702" s="9" t="s">
        <v>23187</v>
      </c>
      <c r="V8702" s="9" t="s">
        <v>23281</v>
      </c>
      <c r="W8702" s="14">
        <v>2</v>
      </c>
    </row>
    <row r="8703" spans="1:23" x14ac:dyDescent="0.25">
      <c r="A8703" s="8">
        <v>8208</v>
      </c>
      <c r="B8703" s="9" t="s">
        <v>30989</v>
      </c>
      <c r="C8703" s="9" t="s">
        <v>23182</v>
      </c>
      <c r="D8703" s="9" t="s">
        <v>30990</v>
      </c>
      <c r="E8703" s="10" t="s">
        <v>10328</v>
      </c>
      <c r="F8703" s="11"/>
      <c r="G8703" s="12">
        <v>0</v>
      </c>
      <c r="H8703" s="9" t="s">
        <v>858</v>
      </c>
      <c r="I8703" s="9" t="s">
        <v>858</v>
      </c>
      <c r="J8703" s="12">
        <v>1</v>
      </c>
      <c r="K8703" s="16">
        <v>42685</v>
      </c>
      <c r="L8703" s="86">
        <f>(Tabla2[[#This Row],[release_year]]-'VARIANZA Y DES. EST'!$L$11)^2</f>
        <v>3.3116808838167522</v>
      </c>
      <c r="M8703" s="12">
        <v>2016</v>
      </c>
      <c r="N8703" s="9" t="s">
        <v>82</v>
      </c>
      <c r="O8703" s="9" t="s">
        <v>23191</v>
      </c>
      <c r="P8703" s="12">
        <v>1</v>
      </c>
      <c r="Q8703" s="12" t="s">
        <v>28</v>
      </c>
      <c r="R8703" s="12"/>
      <c r="S8703" s="12">
        <v>1</v>
      </c>
      <c r="T8703" s="9" t="s">
        <v>23837</v>
      </c>
      <c r="U8703" s="9" t="s">
        <v>23197</v>
      </c>
      <c r="V8703" s="9" t="s">
        <v>23837</v>
      </c>
      <c r="W8703" s="14">
        <v>3</v>
      </c>
    </row>
    <row r="8704" spans="1:23" x14ac:dyDescent="0.25">
      <c r="A8704" s="8">
        <v>8209</v>
      </c>
      <c r="B8704" s="9" t="s">
        <v>30991</v>
      </c>
      <c r="C8704" s="9" t="s">
        <v>23182</v>
      </c>
      <c r="D8704" s="10" t="s">
        <v>30992</v>
      </c>
      <c r="E8704" s="11"/>
      <c r="F8704" s="18" t="s">
        <v>30993</v>
      </c>
      <c r="G8704" s="12">
        <v>1</v>
      </c>
      <c r="H8704" s="9" t="s">
        <v>126</v>
      </c>
      <c r="I8704" s="9" t="s">
        <v>126</v>
      </c>
      <c r="J8704" s="12">
        <v>1</v>
      </c>
      <c r="K8704" s="13">
        <v>43497</v>
      </c>
      <c r="L8704" s="86">
        <f>(Tabla2[[#This Row],[release_year]]-'VARIANZA Y DES. EST'!$L$11)^2</f>
        <v>10.1136565849629</v>
      </c>
      <c r="M8704" s="12">
        <v>2011</v>
      </c>
      <c r="N8704" s="9" t="s">
        <v>35</v>
      </c>
      <c r="O8704" s="9" t="s">
        <v>23191</v>
      </c>
      <c r="P8704" s="12">
        <v>1</v>
      </c>
      <c r="Q8704" s="12" t="s">
        <v>28</v>
      </c>
      <c r="R8704" s="12"/>
      <c r="S8704" s="12">
        <v>1</v>
      </c>
      <c r="T8704" s="9" t="s">
        <v>29514</v>
      </c>
      <c r="U8704" s="9" t="s">
        <v>23213</v>
      </c>
      <c r="V8704" s="9" t="s">
        <v>29514</v>
      </c>
      <c r="W8704" s="14">
        <v>3</v>
      </c>
    </row>
    <row r="8705" spans="1:23" x14ac:dyDescent="0.25">
      <c r="A8705" s="8">
        <v>8210</v>
      </c>
      <c r="B8705" s="9" t="s">
        <v>30994</v>
      </c>
      <c r="C8705" s="9" t="s">
        <v>23182</v>
      </c>
      <c r="D8705" s="10" t="s">
        <v>30995</v>
      </c>
      <c r="E8705" s="11"/>
      <c r="F8705" s="18" t="s">
        <v>30996</v>
      </c>
      <c r="G8705" s="12">
        <v>1</v>
      </c>
      <c r="H8705" s="9" t="s">
        <v>126</v>
      </c>
      <c r="I8705" s="9" t="s">
        <v>126</v>
      </c>
      <c r="J8705" s="12">
        <v>1</v>
      </c>
      <c r="K8705" s="13">
        <v>43497</v>
      </c>
      <c r="L8705" s="86">
        <f>(Tabla2[[#This Row],[release_year]]-'VARIANZA Y DES. EST'!$L$11)^2</f>
        <v>0.67207602404598188</v>
      </c>
      <c r="M8705" s="12">
        <v>2015</v>
      </c>
      <c r="N8705" s="9" t="s">
        <v>82</v>
      </c>
      <c r="O8705" s="9" t="s">
        <v>23191</v>
      </c>
      <c r="P8705" s="12">
        <v>1</v>
      </c>
      <c r="Q8705" s="12" t="s">
        <v>28</v>
      </c>
      <c r="R8705" s="12"/>
      <c r="S8705" s="12">
        <v>1</v>
      </c>
      <c r="T8705" s="9" t="s">
        <v>23212</v>
      </c>
      <c r="U8705" s="9" t="s">
        <v>23213</v>
      </c>
      <c r="V8705" s="9" t="s">
        <v>23212</v>
      </c>
      <c r="W8705" s="14">
        <v>2</v>
      </c>
    </row>
    <row r="8706" spans="1:23" x14ac:dyDescent="0.25">
      <c r="A8706" s="8">
        <v>8215</v>
      </c>
      <c r="B8706" s="9" t="s">
        <v>30997</v>
      </c>
      <c r="C8706" s="9" t="s">
        <v>23182</v>
      </c>
      <c r="D8706" s="9" t="s">
        <v>30998</v>
      </c>
      <c r="E8706" s="9" t="s">
        <v>30107</v>
      </c>
      <c r="F8706" s="9" t="s">
        <v>1017</v>
      </c>
      <c r="G8706" s="12">
        <v>1</v>
      </c>
      <c r="H8706" s="9" t="s">
        <v>126</v>
      </c>
      <c r="I8706" s="9" t="s">
        <v>126</v>
      </c>
      <c r="J8706" s="12">
        <v>1</v>
      </c>
      <c r="K8706" s="16">
        <v>42287</v>
      </c>
      <c r="L8706" s="86">
        <f>(Tabla2[[#This Row],[release_year]]-'VARIANZA Y DES. EST'!$L$11)^2</f>
        <v>173.71760798725521</v>
      </c>
      <c r="M8706" s="12">
        <v>2001</v>
      </c>
      <c r="N8706" s="9" t="s">
        <v>55</v>
      </c>
      <c r="O8706" s="9" t="s">
        <v>23191</v>
      </c>
      <c r="P8706" s="12">
        <v>1</v>
      </c>
      <c r="Q8706" s="12" t="s">
        <v>28</v>
      </c>
      <c r="R8706" s="12"/>
      <c r="S8706" s="12">
        <v>1</v>
      </c>
      <c r="T8706" s="9" t="s">
        <v>23309</v>
      </c>
      <c r="U8706" s="9" t="s">
        <v>23213</v>
      </c>
      <c r="V8706" s="9" t="s">
        <v>23309</v>
      </c>
      <c r="W8706" s="14">
        <v>3</v>
      </c>
    </row>
    <row r="8707" spans="1:23" x14ac:dyDescent="0.25">
      <c r="A8707" s="8">
        <v>8217</v>
      </c>
      <c r="B8707" s="9" t="s">
        <v>30999</v>
      </c>
      <c r="C8707" s="9" t="s">
        <v>23182</v>
      </c>
      <c r="D8707" s="10" t="s">
        <v>31000</v>
      </c>
      <c r="E8707" s="11"/>
      <c r="F8707" s="18" t="s">
        <v>31001</v>
      </c>
      <c r="G8707" s="12">
        <v>1</v>
      </c>
      <c r="H8707" s="9" t="s">
        <v>126</v>
      </c>
      <c r="I8707" s="9" t="s">
        <v>126</v>
      </c>
      <c r="J8707" s="12">
        <v>1</v>
      </c>
      <c r="K8707" s="13">
        <v>43497</v>
      </c>
      <c r="L8707" s="86">
        <f>(Tabla2[[#This Row],[release_year]]-'VARIANZA Y DES. EST'!$L$11)^2</f>
        <v>10.1136565849629</v>
      </c>
      <c r="M8707" s="12">
        <v>2011</v>
      </c>
      <c r="N8707" s="9" t="s">
        <v>76</v>
      </c>
      <c r="O8707" s="9" t="s">
        <v>23191</v>
      </c>
      <c r="P8707" s="12">
        <v>1</v>
      </c>
      <c r="Q8707" s="12" t="s">
        <v>28</v>
      </c>
      <c r="R8707" s="12"/>
      <c r="S8707" s="12">
        <v>1</v>
      </c>
      <c r="T8707" s="9" t="s">
        <v>24021</v>
      </c>
      <c r="U8707" s="9" t="s">
        <v>23213</v>
      </c>
      <c r="V8707" s="9" t="s">
        <v>24021</v>
      </c>
      <c r="W8707" s="14">
        <v>2</v>
      </c>
    </row>
    <row r="8708" spans="1:23" x14ac:dyDescent="0.25">
      <c r="A8708" s="8">
        <v>8236</v>
      </c>
      <c r="B8708" s="9" t="s">
        <v>31002</v>
      </c>
      <c r="C8708" s="9" t="s">
        <v>23182</v>
      </c>
      <c r="D8708" s="9" t="s">
        <v>31003</v>
      </c>
      <c r="E8708" s="9" t="s">
        <v>31004</v>
      </c>
      <c r="F8708" s="9"/>
      <c r="G8708" s="12">
        <v>0</v>
      </c>
      <c r="H8708" s="9" t="s">
        <v>518</v>
      </c>
      <c r="I8708" s="9" t="s">
        <v>518</v>
      </c>
      <c r="J8708" s="12">
        <v>1</v>
      </c>
      <c r="K8708" s="13">
        <v>43556</v>
      </c>
      <c r="L8708" s="86">
        <f>(Tabla2[[#This Row],[release_year]]-'VARIANZA Y DES. EST'!$L$11)^2</f>
        <v>14.590890603358293</v>
      </c>
      <c r="M8708" s="12">
        <v>2018</v>
      </c>
      <c r="N8708" s="9" t="s">
        <v>76</v>
      </c>
      <c r="O8708" s="9" t="s">
        <v>23191</v>
      </c>
      <c r="P8708" s="12">
        <v>1</v>
      </c>
      <c r="Q8708" s="12" t="s">
        <v>28</v>
      </c>
      <c r="R8708" s="12"/>
      <c r="S8708" s="12">
        <v>1</v>
      </c>
      <c r="T8708" s="9" t="s">
        <v>23470</v>
      </c>
      <c r="U8708" s="9" t="s">
        <v>23187</v>
      </c>
      <c r="V8708" s="9" t="s">
        <v>23470</v>
      </c>
      <c r="W8708" s="14">
        <v>2</v>
      </c>
    </row>
    <row r="8709" spans="1:23" x14ac:dyDescent="0.25">
      <c r="A8709" s="8">
        <v>8244</v>
      </c>
      <c r="B8709" s="9" t="s">
        <v>31005</v>
      </c>
      <c r="C8709" s="9" t="s">
        <v>23182</v>
      </c>
      <c r="D8709" s="10" t="s">
        <v>31006</v>
      </c>
      <c r="E8709" s="11"/>
      <c r="F8709" s="9" t="s">
        <v>31007</v>
      </c>
      <c r="G8709" s="12">
        <v>4</v>
      </c>
      <c r="H8709" s="9" t="s">
        <v>279</v>
      </c>
      <c r="I8709" s="9" t="s">
        <v>279</v>
      </c>
      <c r="J8709" s="12">
        <v>1</v>
      </c>
      <c r="K8709" s="13">
        <v>43678</v>
      </c>
      <c r="L8709" s="86">
        <f>(Tabla2[[#This Row],[release_year]]-'VARIANZA Y DES. EST'!$L$11)^2</f>
        <v>7.9512857435875226</v>
      </c>
      <c r="M8709" s="12">
        <v>2017</v>
      </c>
      <c r="N8709" s="9" t="s">
        <v>35</v>
      </c>
      <c r="O8709" s="9" t="s">
        <v>23191</v>
      </c>
      <c r="P8709" s="12">
        <v>1</v>
      </c>
      <c r="Q8709" s="12" t="s">
        <v>28</v>
      </c>
      <c r="R8709" s="12"/>
      <c r="S8709" s="12">
        <v>1</v>
      </c>
      <c r="T8709" s="9" t="s">
        <v>23470</v>
      </c>
      <c r="U8709" s="9" t="s">
        <v>23187</v>
      </c>
      <c r="V8709" s="9" t="s">
        <v>23470</v>
      </c>
      <c r="W8709" s="14">
        <v>2</v>
      </c>
    </row>
    <row r="8710" spans="1:23" x14ac:dyDescent="0.25">
      <c r="A8710" s="8">
        <v>8251</v>
      </c>
      <c r="B8710" s="9" t="s">
        <v>31008</v>
      </c>
      <c r="C8710" s="9" t="s">
        <v>23182</v>
      </c>
      <c r="D8710" s="9" t="s">
        <v>31009</v>
      </c>
      <c r="E8710" s="9"/>
      <c r="F8710" s="9" t="s">
        <v>31010</v>
      </c>
      <c r="G8710" s="12">
        <v>1</v>
      </c>
      <c r="H8710" s="9" t="s">
        <v>126</v>
      </c>
      <c r="I8710" s="9" t="s">
        <v>126</v>
      </c>
      <c r="J8710" s="12">
        <v>1</v>
      </c>
      <c r="K8710" s="13">
        <v>43132</v>
      </c>
      <c r="L8710" s="86">
        <f>(Tabla2[[#This Row],[release_year]]-'VARIANZA Y DES. EST'!$L$11)^2</f>
        <v>10.1136565849629</v>
      </c>
      <c r="M8710" s="12">
        <v>2011</v>
      </c>
      <c r="N8710" s="9" t="s">
        <v>82</v>
      </c>
      <c r="O8710" s="9" t="s">
        <v>23191</v>
      </c>
      <c r="P8710" s="12">
        <v>1</v>
      </c>
      <c r="Q8710" s="12" t="s">
        <v>28</v>
      </c>
      <c r="R8710" s="12"/>
      <c r="S8710" s="12">
        <v>1</v>
      </c>
      <c r="T8710" s="9" t="s">
        <v>23309</v>
      </c>
      <c r="U8710" s="9" t="s">
        <v>23213</v>
      </c>
      <c r="V8710" s="9" t="s">
        <v>23309</v>
      </c>
      <c r="W8710" s="14">
        <v>3</v>
      </c>
    </row>
    <row r="8711" spans="1:23" x14ac:dyDescent="0.25">
      <c r="A8711" s="8">
        <v>8258</v>
      </c>
      <c r="B8711" s="9" t="s">
        <v>31011</v>
      </c>
      <c r="C8711" s="9" t="s">
        <v>23182</v>
      </c>
      <c r="D8711" s="10" t="s">
        <v>31012</v>
      </c>
      <c r="E8711" s="11"/>
      <c r="F8711" s="18" t="s">
        <v>31013</v>
      </c>
      <c r="G8711" s="12">
        <v>6</v>
      </c>
      <c r="H8711" s="9" t="s">
        <v>1349</v>
      </c>
      <c r="I8711" s="9" t="s">
        <v>1349</v>
      </c>
      <c r="J8711" s="12">
        <v>1</v>
      </c>
      <c r="K8711" s="13">
        <v>42845</v>
      </c>
      <c r="L8711" s="86">
        <f>(Tabla2[[#This Row],[release_year]]-'VARIANZA Y DES. EST'!$L$11)^2</f>
        <v>3.3116808838167522</v>
      </c>
      <c r="M8711" s="12">
        <v>2016</v>
      </c>
      <c r="N8711" s="9" t="s">
        <v>35</v>
      </c>
      <c r="O8711" s="9" t="s">
        <v>23185</v>
      </c>
      <c r="P8711" s="12">
        <v>2</v>
      </c>
      <c r="Q8711" s="12" t="s">
        <v>28</v>
      </c>
      <c r="R8711" s="12"/>
      <c r="S8711" s="12">
        <v>2</v>
      </c>
      <c r="T8711" s="9" t="s">
        <v>24031</v>
      </c>
      <c r="U8711" s="9" t="s">
        <v>23187</v>
      </c>
      <c r="V8711" s="9" t="s">
        <v>24031</v>
      </c>
      <c r="W8711" s="14">
        <v>3</v>
      </c>
    </row>
    <row r="8712" spans="1:23" x14ac:dyDescent="0.25">
      <c r="A8712" s="8">
        <v>8263</v>
      </c>
      <c r="B8712" s="9" t="s">
        <v>31014</v>
      </c>
      <c r="C8712" s="9" t="s">
        <v>23182</v>
      </c>
      <c r="D8712" s="10" t="s">
        <v>31015</v>
      </c>
      <c r="E8712" s="11"/>
      <c r="F8712" s="18" t="s">
        <v>29688</v>
      </c>
      <c r="G8712" s="12">
        <v>1</v>
      </c>
      <c r="H8712" s="9" t="s">
        <v>25</v>
      </c>
      <c r="I8712" s="9" t="s">
        <v>25</v>
      </c>
      <c r="J8712" s="12">
        <v>1</v>
      </c>
      <c r="K8712" s="13">
        <v>43723</v>
      </c>
      <c r="L8712" s="86">
        <f>(Tabla2[[#This Row],[release_year]]-'VARIANZA Y DES. EST'!$L$11)^2</f>
        <v>3.3116808838167522</v>
      </c>
      <c r="M8712" s="12">
        <v>2016</v>
      </c>
      <c r="N8712" s="9" t="s">
        <v>82</v>
      </c>
      <c r="O8712" s="9" t="s">
        <v>23191</v>
      </c>
      <c r="P8712" s="12">
        <v>1</v>
      </c>
      <c r="Q8712" s="12" t="s">
        <v>28</v>
      </c>
      <c r="R8712" s="12"/>
      <c r="S8712" s="12">
        <v>1</v>
      </c>
      <c r="T8712" s="9" t="s">
        <v>23356</v>
      </c>
      <c r="U8712" s="9" t="s">
        <v>23197</v>
      </c>
      <c r="V8712" s="9" t="s">
        <v>23356</v>
      </c>
      <c r="W8712" s="14">
        <v>2</v>
      </c>
    </row>
    <row r="8713" spans="1:23" x14ac:dyDescent="0.25">
      <c r="A8713" s="8">
        <v>8272</v>
      </c>
      <c r="B8713" s="9" t="s">
        <v>31016</v>
      </c>
      <c r="C8713" s="9" t="s">
        <v>23182</v>
      </c>
      <c r="D8713" s="10" t="s">
        <v>31017</v>
      </c>
      <c r="E8713" s="11"/>
      <c r="F8713" s="9" t="s">
        <v>31018</v>
      </c>
      <c r="G8713" s="12">
        <v>8</v>
      </c>
      <c r="H8713" s="9" t="s">
        <v>160</v>
      </c>
      <c r="I8713" s="9" t="s">
        <v>26864</v>
      </c>
      <c r="J8713" s="12">
        <v>2</v>
      </c>
      <c r="K8713" s="13">
        <v>42185</v>
      </c>
      <c r="L8713" s="86">
        <f>(Tabla2[[#This Row],[release_year]]-'VARIANZA Y DES. EST'!$L$11)^2</f>
        <v>0.67207602404598188</v>
      </c>
      <c r="M8713" s="12">
        <v>2015</v>
      </c>
      <c r="N8713" s="9" t="s">
        <v>110</v>
      </c>
      <c r="O8713" s="9" t="s">
        <v>23185</v>
      </c>
      <c r="P8713" s="12">
        <v>2</v>
      </c>
      <c r="Q8713" s="12" t="s">
        <v>28</v>
      </c>
      <c r="R8713" s="12"/>
      <c r="S8713" s="12">
        <v>2</v>
      </c>
      <c r="T8713" s="9" t="s">
        <v>23268</v>
      </c>
      <c r="U8713" s="9" t="s">
        <v>23264</v>
      </c>
      <c r="V8713" s="9" t="s">
        <v>23268</v>
      </c>
      <c r="W8713" s="14">
        <v>2</v>
      </c>
    </row>
    <row r="8714" spans="1:23" x14ac:dyDescent="0.25">
      <c r="A8714" s="8">
        <v>8278</v>
      </c>
      <c r="B8714" s="9" t="s">
        <v>31019</v>
      </c>
      <c r="C8714" s="9" t="s">
        <v>23182</v>
      </c>
      <c r="D8714" s="10" t="s">
        <v>31020</v>
      </c>
      <c r="E8714" s="11"/>
      <c r="F8714" s="9" t="s">
        <v>31021</v>
      </c>
      <c r="G8714" s="12">
        <v>12</v>
      </c>
      <c r="H8714" s="9" t="s">
        <v>34</v>
      </c>
      <c r="I8714" s="9" t="s">
        <v>34</v>
      </c>
      <c r="J8714" s="12">
        <v>1</v>
      </c>
      <c r="K8714" s="13">
        <v>43556</v>
      </c>
      <c r="L8714" s="86">
        <f>(Tabla2[[#This Row],[release_year]]-'VARIANZA Y DES. EST'!$L$11)^2</f>
        <v>1.3928663045044412</v>
      </c>
      <c r="M8714" s="12">
        <v>2013</v>
      </c>
      <c r="N8714" s="9" t="s">
        <v>35</v>
      </c>
      <c r="O8714" s="9" t="s">
        <v>23191</v>
      </c>
      <c r="P8714" s="12">
        <v>1</v>
      </c>
      <c r="Q8714" s="12" t="s">
        <v>28</v>
      </c>
      <c r="R8714" s="12"/>
      <c r="S8714" s="12">
        <v>1</v>
      </c>
      <c r="T8714" s="9" t="s">
        <v>23316</v>
      </c>
      <c r="U8714" s="9" t="s">
        <v>23316</v>
      </c>
      <c r="V8714" s="9" t="s">
        <v>23316</v>
      </c>
      <c r="W8714" s="14">
        <v>1</v>
      </c>
    </row>
    <row r="8715" spans="1:23" x14ac:dyDescent="0.25">
      <c r="A8715" s="8">
        <v>8283</v>
      </c>
      <c r="B8715" s="9" t="s">
        <v>31022</v>
      </c>
      <c r="C8715" s="9" t="s">
        <v>23182</v>
      </c>
      <c r="D8715" s="10" t="s">
        <v>31023</v>
      </c>
      <c r="E8715" s="11"/>
      <c r="F8715" s="9" t="s">
        <v>31024</v>
      </c>
      <c r="G8715" s="12">
        <v>6</v>
      </c>
      <c r="H8715" s="9" t="s">
        <v>160</v>
      </c>
      <c r="I8715" s="9" t="s">
        <v>160</v>
      </c>
      <c r="J8715" s="12">
        <v>1</v>
      </c>
      <c r="K8715" s="13">
        <v>43336</v>
      </c>
      <c r="L8715" s="86">
        <f>(Tabla2[[#This Row],[release_year]]-'VARIANZA Y DES. EST'!$L$11)^2</f>
        <v>10.1136565849629</v>
      </c>
      <c r="M8715" s="12">
        <v>2011</v>
      </c>
      <c r="N8715" s="9" t="s">
        <v>76</v>
      </c>
      <c r="O8715" s="9" t="s">
        <v>23191</v>
      </c>
      <c r="P8715" s="12">
        <v>1</v>
      </c>
      <c r="Q8715" s="12" t="s">
        <v>28</v>
      </c>
      <c r="R8715" s="12"/>
      <c r="S8715" s="12">
        <v>1</v>
      </c>
      <c r="T8715" s="9" t="s">
        <v>23428</v>
      </c>
      <c r="U8715" s="9" t="s">
        <v>23187</v>
      </c>
      <c r="V8715" s="9" t="s">
        <v>23428</v>
      </c>
      <c r="W8715" s="14">
        <v>2</v>
      </c>
    </row>
    <row r="8716" spans="1:23" x14ac:dyDescent="0.25">
      <c r="A8716" s="8">
        <v>8288</v>
      </c>
      <c r="B8716" s="9" t="s">
        <v>31025</v>
      </c>
      <c r="C8716" s="9" t="s">
        <v>23182</v>
      </c>
      <c r="D8716" s="9" t="s">
        <v>31026</v>
      </c>
      <c r="E8716" s="18"/>
      <c r="F8716" s="9"/>
      <c r="G8716" s="12">
        <v>0</v>
      </c>
      <c r="H8716" s="9" t="s">
        <v>25</v>
      </c>
      <c r="I8716" s="9" t="s">
        <v>25</v>
      </c>
      <c r="J8716" s="12">
        <v>1</v>
      </c>
      <c r="K8716" s="13">
        <v>43373</v>
      </c>
      <c r="L8716" s="86">
        <f>(Tabla2[[#This Row],[release_year]]-'VARIANZA Y DES. EST'!$L$11)^2</f>
        <v>3.3116808838167522</v>
      </c>
      <c r="M8716" s="12">
        <v>2016</v>
      </c>
      <c r="N8716" s="9" t="s">
        <v>82</v>
      </c>
      <c r="O8716" s="9" t="s">
        <v>23191</v>
      </c>
      <c r="P8716" s="12">
        <v>1</v>
      </c>
      <c r="Q8716" s="12" t="s">
        <v>28</v>
      </c>
      <c r="R8716" s="12"/>
      <c r="S8716" s="12">
        <v>1</v>
      </c>
      <c r="T8716" s="9" t="s">
        <v>23197</v>
      </c>
      <c r="U8716" s="9" t="s">
        <v>23197</v>
      </c>
      <c r="V8716" s="9" t="s">
        <v>23197</v>
      </c>
      <c r="W8716" s="14">
        <v>1</v>
      </c>
    </row>
    <row r="8717" spans="1:23" x14ac:dyDescent="0.25">
      <c r="A8717" s="8">
        <v>8294</v>
      </c>
      <c r="B8717" s="9" t="s">
        <v>31027</v>
      </c>
      <c r="C8717" s="9" t="s">
        <v>23182</v>
      </c>
      <c r="D8717" s="9" t="s">
        <v>31028</v>
      </c>
      <c r="E8717" s="9" t="s">
        <v>31029</v>
      </c>
      <c r="F8717" s="9" t="s">
        <v>31030</v>
      </c>
      <c r="G8717" s="12">
        <v>16</v>
      </c>
      <c r="H8717" s="9" t="s">
        <v>126</v>
      </c>
      <c r="I8717" s="9" t="s">
        <v>126</v>
      </c>
      <c r="J8717" s="12">
        <v>1</v>
      </c>
      <c r="K8717" s="13">
        <v>42825</v>
      </c>
      <c r="L8717" s="86">
        <f>(Tabla2[[#This Row],[release_year]]-'VARIANZA Y DES. EST'!$L$11)^2</f>
        <v>4.7532614447336705</v>
      </c>
      <c r="M8717" s="12">
        <v>2012</v>
      </c>
      <c r="N8717" s="9" t="s">
        <v>76</v>
      </c>
      <c r="O8717" s="9" t="s">
        <v>23191</v>
      </c>
      <c r="P8717" s="12">
        <v>1</v>
      </c>
      <c r="Q8717" s="12" t="s">
        <v>28</v>
      </c>
      <c r="R8717" s="12"/>
      <c r="S8717" s="12">
        <v>1</v>
      </c>
      <c r="T8717" s="9" t="s">
        <v>30065</v>
      </c>
      <c r="U8717" s="9" t="s">
        <v>23213</v>
      </c>
      <c r="V8717" s="9" t="s">
        <v>30065</v>
      </c>
      <c r="W8717" s="14">
        <v>3</v>
      </c>
    </row>
    <row r="8718" spans="1:23" x14ac:dyDescent="0.25">
      <c r="A8718" s="8">
        <v>8303</v>
      </c>
      <c r="B8718" s="9" t="s">
        <v>31031</v>
      </c>
      <c r="C8718" s="9" t="s">
        <v>23182</v>
      </c>
      <c r="D8718" s="9" t="s">
        <v>31032</v>
      </c>
      <c r="E8718" s="9" t="s">
        <v>12992</v>
      </c>
      <c r="F8718" s="9" t="s">
        <v>31033</v>
      </c>
      <c r="G8718" s="12">
        <v>11</v>
      </c>
      <c r="H8718" s="9" t="s">
        <v>126</v>
      </c>
      <c r="I8718" s="9" t="s">
        <v>126</v>
      </c>
      <c r="J8718" s="12">
        <v>1</v>
      </c>
      <c r="K8718" s="13">
        <v>42993</v>
      </c>
      <c r="L8718" s="86">
        <f>(Tabla2[[#This Row],[release_year]]-'VARIANZA Y DES. EST'!$L$11)^2</f>
        <v>3.3116808838167522</v>
      </c>
      <c r="M8718" s="12">
        <v>2016</v>
      </c>
      <c r="N8718" s="9" t="s">
        <v>76</v>
      </c>
      <c r="O8718" s="9" t="s">
        <v>23191</v>
      </c>
      <c r="P8718" s="12">
        <v>1</v>
      </c>
      <c r="Q8718" s="12" t="s">
        <v>28</v>
      </c>
      <c r="R8718" s="12"/>
      <c r="S8718" s="12">
        <v>1</v>
      </c>
      <c r="T8718" s="9" t="s">
        <v>30065</v>
      </c>
      <c r="U8718" s="9" t="s">
        <v>23213</v>
      </c>
      <c r="V8718" s="9" t="s">
        <v>30065</v>
      </c>
      <c r="W8718" s="14">
        <v>3</v>
      </c>
    </row>
    <row r="8719" spans="1:23" x14ac:dyDescent="0.25">
      <c r="A8719" s="8">
        <v>8312</v>
      </c>
      <c r="B8719" s="9" t="s">
        <v>31034</v>
      </c>
      <c r="C8719" s="9" t="s">
        <v>23182</v>
      </c>
      <c r="D8719" s="9" t="s">
        <v>31035</v>
      </c>
      <c r="E8719" s="18"/>
      <c r="F8719" s="18" t="s">
        <v>31036</v>
      </c>
      <c r="G8719" s="12">
        <v>10</v>
      </c>
      <c r="H8719" s="9" t="s">
        <v>25</v>
      </c>
      <c r="I8719" s="9" t="s">
        <v>25</v>
      </c>
      <c r="J8719" s="12">
        <v>1</v>
      </c>
      <c r="K8719" s="13">
        <v>43013</v>
      </c>
      <c r="L8719" s="86">
        <f>(Tabla2[[#This Row],[release_year]]-'VARIANZA Y DES. EST'!$L$11)^2</f>
        <v>7.9512857435875226</v>
      </c>
      <c r="M8719" s="12">
        <v>2017</v>
      </c>
      <c r="N8719" s="9" t="s">
        <v>35</v>
      </c>
      <c r="O8719" s="9" t="s">
        <v>23243</v>
      </c>
      <c r="P8719" s="12">
        <v>5</v>
      </c>
      <c r="Q8719" s="12" t="s">
        <v>28</v>
      </c>
      <c r="R8719" s="12"/>
      <c r="S8719" s="12">
        <v>5</v>
      </c>
      <c r="T8719" s="9" t="s">
        <v>23206</v>
      </c>
      <c r="U8719" s="9" t="s">
        <v>23206</v>
      </c>
      <c r="V8719" s="9" t="s">
        <v>23206</v>
      </c>
      <c r="W8719" s="14">
        <v>1</v>
      </c>
    </row>
    <row r="8720" spans="1:23" x14ac:dyDescent="0.25">
      <c r="A8720" s="8">
        <v>8316</v>
      </c>
      <c r="B8720" s="9" t="s">
        <v>31037</v>
      </c>
      <c r="C8720" s="9" t="s">
        <v>23182</v>
      </c>
      <c r="D8720" s="10" t="s">
        <v>31038</v>
      </c>
      <c r="E8720" s="11"/>
      <c r="F8720" s="9" t="s">
        <v>31039</v>
      </c>
      <c r="G8720" s="12">
        <v>6</v>
      </c>
      <c r="H8720" s="9" t="s">
        <v>126</v>
      </c>
      <c r="I8720" s="9" t="s">
        <v>5012</v>
      </c>
      <c r="J8720" s="12">
        <v>2</v>
      </c>
      <c r="K8720" s="13">
        <v>42767</v>
      </c>
      <c r="L8720" s="86">
        <f>(Tabla2[[#This Row],[release_year]]-'VARIANZA Y DES. EST'!$L$11)^2</f>
        <v>0.67207602404598188</v>
      </c>
      <c r="M8720" s="12">
        <v>2015</v>
      </c>
      <c r="N8720" s="9" t="s">
        <v>26</v>
      </c>
      <c r="O8720" s="9" t="s">
        <v>23185</v>
      </c>
      <c r="P8720" s="12">
        <v>2</v>
      </c>
      <c r="Q8720" s="12" t="s">
        <v>28</v>
      </c>
      <c r="R8720" s="12"/>
      <c r="S8720" s="12">
        <v>2</v>
      </c>
      <c r="T8720" s="9" t="s">
        <v>23346</v>
      </c>
      <c r="U8720" s="9" t="s">
        <v>23213</v>
      </c>
      <c r="V8720" s="9" t="s">
        <v>23346</v>
      </c>
      <c r="W8720" s="14">
        <v>2</v>
      </c>
    </row>
    <row r="8721" spans="1:23" x14ac:dyDescent="0.25">
      <c r="A8721" s="8">
        <v>8317</v>
      </c>
      <c r="B8721" s="9" t="s">
        <v>31040</v>
      </c>
      <c r="C8721" s="9" t="s">
        <v>23182</v>
      </c>
      <c r="D8721" s="10" t="s">
        <v>31041</v>
      </c>
      <c r="E8721" s="11"/>
      <c r="F8721" s="18"/>
      <c r="G8721" s="12">
        <v>0</v>
      </c>
      <c r="H8721" s="9" t="s">
        <v>1608</v>
      </c>
      <c r="I8721" s="9" t="s">
        <v>1608</v>
      </c>
      <c r="J8721" s="12">
        <v>1</v>
      </c>
      <c r="K8721" s="13">
        <v>42552</v>
      </c>
      <c r="L8721" s="86">
        <f>(Tabla2[[#This Row],[release_year]]-'VARIANZA Y DES. EST'!$L$11)^2</f>
        <v>51.555237145879822</v>
      </c>
      <c r="M8721" s="12">
        <v>2007</v>
      </c>
      <c r="N8721" s="9" t="s">
        <v>82</v>
      </c>
      <c r="O8721" s="9" t="s">
        <v>23191</v>
      </c>
      <c r="P8721" s="12">
        <v>1</v>
      </c>
      <c r="Q8721" s="12" t="s">
        <v>28</v>
      </c>
      <c r="R8721" s="12"/>
      <c r="S8721" s="12">
        <v>1</v>
      </c>
      <c r="T8721" s="9" t="s">
        <v>23837</v>
      </c>
      <c r="U8721" s="9" t="s">
        <v>23197</v>
      </c>
      <c r="V8721" s="9" t="s">
        <v>23837</v>
      </c>
      <c r="W8721" s="14">
        <v>3</v>
      </c>
    </row>
    <row r="8722" spans="1:23" x14ac:dyDescent="0.25">
      <c r="A8722" s="8">
        <v>8322</v>
      </c>
      <c r="B8722" s="9" t="s">
        <v>31042</v>
      </c>
      <c r="C8722" s="9" t="s">
        <v>23182</v>
      </c>
      <c r="D8722" s="10" t="s">
        <v>31043</v>
      </c>
      <c r="E8722" s="19"/>
      <c r="F8722" s="11"/>
      <c r="G8722" s="12">
        <v>0</v>
      </c>
      <c r="H8722" s="9" t="s">
        <v>518</v>
      </c>
      <c r="I8722" s="9" t="s">
        <v>518</v>
      </c>
      <c r="J8722" s="12">
        <v>1</v>
      </c>
      <c r="K8722" s="13">
        <v>42887</v>
      </c>
      <c r="L8722" s="86">
        <f>(Tabla2[[#This Row],[release_year]]-'VARIANZA Y DES. EST'!$L$11)^2</f>
        <v>3.3116808838167522</v>
      </c>
      <c r="M8722" s="12">
        <v>2016</v>
      </c>
      <c r="N8722" s="9" t="s">
        <v>55</v>
      </c>
      <c r="O8722" s="9" t="s">
        <v>23191</v>
      </c>
      <c r="P8722" s="12">
        <v>1</v>
      </c>
      <c r="Q8722" s="12" t="s">
        <v>28</v>
      </c>
      <c r="R8722" s="12"/>
      <c r="S8722" s="12">
        <v>1</v>
      </c>
      <c r="T8722" s="9" t="s">
        <v>23296</v>
      </c>
      <c r="U8722" s="9" t="s">
        <v>23197</v>
      </c>
      <c r="V8722" s="9" t="s">
        <v>23296</v>
      </c>
      <c r="W8722" s="14">
        <v>2</v>
      </c>
    </row>
    <row r="8723" spans="1:23" x14ac:dyDescent="0.25">
      <c r="A8723" s="8">
        <v>8332</v>
      </c>
      <c r="B8723" s="9" t="s">
        <v>31044</v>
      </c>
      <c r="C8723" s="9" t="s">
        <v>23182</v>
      </c>
      <c r="D8723" s="10" t="s">
        <v>31045</v>
      </c>
      <c r="E8723" s="11"/>
      <c r="F8723" s="9" t="s">
        <v>31046</v>
      </c>
      <c r="G8723" s="12">
        <v>2</v>
      </c>
      <c r="H8723" s="9" t="s">
        <v>126</v>
      </c>
      <c r="I8723" s="9" t="s">
        <v>126</v>
      </c>
      <c r="J8723" s="12">
        <v>1</v>
      </c>
      <c r="K8723" s="13">
        <v>43435</v>
      </c>
      <c r="L8723" s="86">
        <f>(Tabla2[[#This Row],[release_year]]-'VARIANZA Y DES. EST'!$L$11)^2</f>
        <v>14.590890603358293</v>
      </c>
      <c r="M8723" s="12">
        <v>2018</v>
      </c>
      <c r="N8723" s="9" t="s">
        <v>82</v>
      </c>
      <c r="O8723" s="9" t="s">
        <v>23227</v>
      </c>
      <c r="P8723" s="12">
        <v>4</v>
      </c>
      <c r="Q8723" s="12" t="s">
        <v>28</v>
      </c>
      <c r="R8723" s="12"/>
      <c r="S8723" s="12">
        <v>4</v>
      </c>
      <c r="T8723" s="9" t="s">
        <v>23212</v>
      </c>
      <c r="U8723" s="9" t="s">
        <v>23213</v>
      </c>
      <c r="V8723" s="9" t="s">
        <v>23212</v>
      </c>
      <c r="W8723" s="14">
        <v>2</v>
      </c>
    </row>
    <row r="8724" spans="1:23" x14ac:dyDescent="0.25">
      <c r="A8724" s="8">
        <v>8335</v>
      </c>
      <c r="B8724" s="9" t="s">
        <v>31047</v>
      </c>
      <c r="C8724" s="9" t="s">
        <v>23182</v>
      </c>
      <c r="D8724" s="10" t="s">
        <v>31048</v>
      </c>
      <c r="E8724" s="11"/>
      <c r="F8724" s="9" t="s">
        <v>31049</v>
      </c>
      <c r="G8724" s="12">
        <v>17</v>
      </c>
      <c r="H8724" s="9" t="s">
        <v>126</v>
      </c>
      <c r="I8724" s="9" t="s">
        <v>126</v>
      </c>
      <c r="J8724" s="12">
        <v>1</v>
      </c>
      <c r="K8724" s="13">
        <v>42825</v>
      </c>
      <c r="L8724" s="86">
        <f>(Tabla2[[#This Row],[release_year]]-'VARIANZA Y DES. EST'!$L$11)^2</f>
        <v>1.3928663045044412</v>
      </c>
      <c r="M8724" s="12">
        <v>2013</v>
      </c>
      <c r="N8724" s="9" t="s">
        <v>842</v>
      </c>
      <c r="O8724" s="9" t="s">
        <v>23191</v>
      </c>
      <c r="P8724" s="12">
        <v>1</v>
      </c>
      <c r="Q8724" s="12" t="s">
        <v>28</v>
      </c>
      <c r="R8724" s="12"/>
      <c r="S8724" s="12">
        <v>1</v>
      </c>
      <c r="T8724" s="9" t="s">
        <v>23806</v>
      </c>
      <c r="U8724" s="9" t="s">
        <v>23213</v>
      </c>
      <c r="V8724" s="9" t="s">
        <v>23806</v>
      </c>
      <c r="W8724" s="14">
        <v>3</v>
      </c>
    </row>
    <row r="8725" spans="1:23" x14ac:dyDescent="0.25">
      <c r="A8725" s="8">
        <v>8337</v>
      </c>
      <c r="B8725" s="9" t="s">
        <v>31050</v>
      </c>
      <c r="C8725" s="9" t="s">
        <v>23182</v>
      </c>
      <c r="D8725" s="9" t="s">
        <v>31051</v>
      </c>
      <c r="E8725" s="18"/>
      <c r="F8725" s="9" t="s">
        <v>31052</v>
      </c>
      <c r="G8725" s="12">
        <v>6</v>
      </c>
      <c r="H8725" s="9" t="s">
        <v>25</v>
      </c>
      <c r="I8725" s="9" t="s">
        <v>25</v>
      </c>
      <c r="J8725" s="12">
        <v>1</v>
      </c>
      <c r="K8725" s="13">
        <v>43526</v>
      </c>
      <c r="L8725" s="86">
        <f>(Tabla2[[#This Row],[release_year]]-'VARIANZA Y DES. EST'!$L$11)^2</f>
        <v>1.3928663045044412</v>
      </c>
      <c r="M8725" s="12">
        <v>2013</v>
      </c>
      <c r="N8725" s="9" t="s">
        <v>76</v>
      </c>
      <c r="O8725" s="9" t="s">
        <v>23191</v>
      </c>
      <c r="P8725" s="12">
        <v>1</v>
      </c>
      <c r="Q8725" s="12" t="s">
        <v>28</v>
      </c>
      <c r="R8725" s="12"/>
      <c r="S8725" s="12">
        <v>1</v>
      </c>
      <c r="T8725" s="9" t="s">
        <v>23229</v>
      </c>
      <c r="U8725" s="9" t="s">
        <v>23229</v>
      </c>
      <c r="V8725" s="9" t="s">
        <v>23229</v>
      </c>
      <c r="W8725" s="14">
        <v>1</v>
      </c>
    </row>
    <row r="8726" spans="1:23" x14ac:dyDescent="0.25">
      <c r="A8726" s="8">
        <v>8348</v>
      </c>
      <c r="B8726" s="9" t="s">
        <v>31053</v>
      </c>
      <c r="C8726" s="9" t="s">
        <v>23182</v>
      </c>
      <c r="D8726" s="10" t="s">
        <v>31054</v>
      </c>
      <c r="E8726" s="11"/>
      <c r="F8726" s="9" t="s">
        <v>31055</v>
      </c>
      <c r="G8726" s="12">
        <v>4</v>
      </c>
      <c r="H8726" s="12"/>
      <c r="I8726" s="9"/>
      <c r="J8726" s="12">
        <v>0</v>
      </c>
      <c r="K8726" s="13">
        <v>42888</v>
      </c>
      <c r="L8726" s="86">
        <f>(Tabla2[[#This Row],[release_year]]-'VARIANZA Y DES. EST'!$L$11)^2</f>
        <v>0.67207602404598188</v>
      </c>
      <c r="M8726" s="12">
        <v>2015</v>
      </c>
      <c r="N8726" s="9" t="s">
        <v>82</v>
      </c>
      <c r="O8726" s="9" t="s">
        <v>23191</v>
      </c>
      <c r="P8726" s="12">
        <v>1</v>
      </c>
      <c r="Q8726" s="12" t="s">
        <v>28</v>
      </c>
      <c r="R8726" s="12"/>
      <c r="S8726" s="12">
        <v>1</v>
      </c>
      <c r="T8726" s="9" t="s">
        <v>25744</v>
      </c>
      <c r="U8726" s="9" t="s">
        <v>23187</v>
      </c>
      <c r="V8726" s="9" t="s">
        <v>25744</v>
      </c>
      <c r="W8726" s="14">
        <v>3</v>
      </c>
    </row>
    <row r="8727" spans="1:23" x14ac:dyDescent="0.25">
      <c r="A8727" s="8">
        <v>8350</v>
      </c>
      <c r="B8727" s="9" t="s">
        <v>31056</v>
      </c>
      <c r="C8727" s="9" t="s">
        <v>23182</v>
      </c>
      <c r="D8727" s="10" t="s">
        <v>31057</v>
      </c>
      <c r="E8727" s="11"/>
      <c r="F8727" s="18" t="s">
        <v>31058</v>
      </c>
      <c r="G8727" s="12">
        <v>1</v>
      </c>
      <c r="H8727" s="9" t="s">
        <v>518</v>
      </c>
      <c r="I8727" s="9" t="s">
        <v>518</v>
      </c>
      <c r="J8727" s="12">
        <v>1</v>
      </c>
      <c r="K8727" s="13">
        <v>42825</v>
      </c>
      <c r="L8727" s="86">
        <f>(Tabla2[[#This Row],[release_year]]-'VARIANZA Y DES. EST'!$L$11)^2</f>
        <v>0.67207602404598188</v>
      </c>
      <c r="M8727" s="12">
        <v>2015</v>
      </c>
      <c r="N8727" s="9" t="s">
        <v>82</v>
      </c>
      <c r="O8727" s="9" t="s">
        <v>23255</v>
      </c>
      <c r="P8727" s="12">
        <v>3</v>
      </c>
      <c r="Q8727" s="12" t="s">
        <v>28</v>
      </c>
      <c r="R8727" s="12"/>
      <c r="S8727" s="12">
        <v>3</v>
      </c>
      <c r="T8727" s="9" t="s">
        <v>23470</v>
      </c>
      <c r="U8727" s="9" t="s">
        <v>23187</v>
      </c>
      <c r="V8727" s="9" t="s">
        <v>23470</v>
      </c>
      <c r="W8727" s="14">
        <v>2</v>
      </c>
    </row>
    <row r="8728" spans="1:23" x14ac:dyDescent="0.25">
      <c r="A8728" s="8">
        <v>8354</v>
      </c>
      <c r="B8728" s="9" t="s">
        <v>31059</v>
      </c>
      <c r="C8728" s="9" t="s">
        <v>23182</v>
      </c>
      <c r="D8728" s="9" t="s">
        <v>31060</v>
      </c>
      <c r="E8728" s="9"/>
      <c r="F8728" s="9" t="s">
        <v>1017</v>
      </c>
      <c r="G8728" s="12">
        <v>1</v>
      </c>
      <c r="H8728" s="9" t="s">
        <v>126</v>
      </c>
      <c r="I8728" s="9" t="s">
        <v>126</v>
      </c>
      <c r="J8728" s="12">
        <v>1</v>
      </c>
      <c r="K8728" s="13">
        <v>42869</v>
      </c>
      <c r="L8728" s="86">
        <f>(Tabla2[[#This Row],[release_year]]-'VARIANZA Y DES. EST'!$L$11)^2</f>
        <v>0.67207602404598188</v>
      </c>
      <c r="M8728" s="12">
        <v>2015</v>
      </c>
      <c r="N8728" s="9" t="s">
        <v>82</v>
      </c>
      <c r="O8728" s="9" t="s">
        <v>23191</v>
      </c>
      <c r="P8728" s="12">
        <v>1</v>
      </c>
      <c r="Q8728" s="12" t="s">
        <v>28</v>
      </c>
      <c r="R8728" s="12"/>
      <c r="S8728" s="12">
        <v>1</v>
      </c>
      <c r="T8728" s="9" t="s">
        <v>29514</v>
      </c>
      <c r="U8728" s="9" t="s">
        <v>23213</v>
      </c>
      <c r="V8728" s="9" t="s">
        <v>29514</v>
      </c>
      <c r="W8728" s="14">
        <v>3</v>
      </c>
    </row>
    <row r="8729" spans="1:23" x14ac:dyDescent="0.25">
      <c r="A8729" s="8">
        <v>8358</v>
      </c>
      <c r="B8729" s="9" t="s">
        <v>31061</v>
      </c>
      <c r="C8729" s="9" t="s">
        <v>23182</v>
      </c>
      <c r="D8729" s="10" t="s">
        <v>31062</v>
      </c>
      <c r="E8729" s="11"/>
      <c r="F8729" s="9" t="s">
        <v>31063</v>
      </c>
      <c r="G8729" s="12">
        <v>10</v>
      </c>
      <c r="H8729" s="9" t="s">
        <v>126</v>
      </c>
      <c r="I8729" s="9" t="s">
        <v>126</v>
      </c>
      <c r="J8729" s="12">
        <v>1</v>
      </c>
      <c r="K8729" s="13">
        <v>43101</v>
      </c>
      <c r="L8729" s="86">
        <f>(Tabla2[[#This Row],[release_year]]-'VARIANZA Y DES. EST'!$L$11)^2</f>
        <v>17.47405172519213</v>
      </c>
      <c r="M8729" s="12">
        <v>2010</v>
      </c>
      <c r="N8729" s="9" t="s">
        <v>76</v>
      </c>
      <c r="O8729" s="9" t="s">
        <v>23255</v>
      </c>
      <c r="P8729" s="12">
        <v>3</v>
      </c>
      <c r="Q8729" s="12" t="s">
        <v>28</v>
      </c>
      <c r="R8729" s="12"/>
      <c r="S8729" s="12">
        <v>3</v>
      </c>
      <c r="T8729" s="9" t="s">
        <v>27989</v>
      </c>
      <c r="U8729" s="9" t="s">
        <v>23213</v>
      </c>
      <c r="V8729" s="9" t="s">
        <v>27989</v>
      </c>
      <c r="W8729" s="14">
        <v>2</v>
      </c>
    </row>
    <row r="8730" spans="1:23" x14ac:dyDescent="0.25">
      <c r="A8730" s="8">
        <v>8367</v>
      </c>
      <c r="B8730" s="9" t="s">
        <v>31064</v>
      </c>
      <c r="C8730" s="9" t="s">
        <v>23182</v>
      </c>
      <c r="D8730" s="10" t="s">
        <v>31065</v>
      </c>
      <c r="E8730" s="11"/>
      <c r="F8730" s="9" t="s">
        <v>31066</v>
      </c>
      <c r="G8730" s="12">
        <v>10</v>
      </c>
      <c r="H8730" s="9" t="s">
        <v>126</v>
      </c>
      <c r="I8730" s="9" t="s">
        <v>126</v>
      </c>
      <c r="J8730" s="12">
        <v>1</v>
      </c>
      <c r="K8730" s="13">
        <v>43895</v>
      </c>
      <c r="L8730" s="86">
        <f>(Tabla2[[#This Row],[release_year]]-'VARIANZA Y DES. EST'!$L$11)^2</f>
        <v>14.590890603358293</v>
      </c>
      <c r="M8730" s="12">
        <v>2018</v>
      </c>
      <c r="N8730" s="9" t="s">
        <v>76</v>
      </c>
      <c r="O8730" s="9" t="s">
        <v>23185</v>
      </c>
      <c r="P8730" s="12">
        <v>2</v>
      </c>
      <c r="Q8730" s="12" t="s">
        <v>28</v>
      </c>
      <c r="R8730" s="12"/>
      <c r="S8730" s="12">
        <v>2</v>
      </c>
      <c r="T8730" s="9" t="s">
        <v>23223</v>
      </c>
      <c r="U8730" s="9" t="s">
        <v>23213</v>
      </c>
      <c r="V8730" s="9" t="s">
        <v>23223</v>
      </c>
      <c r="W8730" s="14">
        <v>3</v>
      </c>
    </row>
    <row r="8731" spans="1:23" x14ac:dyDescent="0.25">
      <c r="A8731" s="8">
        <v>8369</v>
      </c>
      <c r="B8731" s="9" t="s">
        <v>31067</v>
      </c>
      <c r="C8731" s="9" t="s">
        <v>23182</v>
      </c>
      <c r="D8731" s="10" t="s">
        <v>31068</v>
      </c>
      <c r="E8731" s="11"/>
      <c r="F8731" s="18" t="s">
        <v>31069</v>
      </c>
      <c r="G8731" s="12">
        <v>1</v>
      </c>
      <c r="H8731" s="12"/>
      <c r="I8731" s="9"/>
      <c r="J8731" s="12">
        <v>0</v>
      </c>
      <c r="K8731" s="13">
        <v>42705</v>
      </c>
      <c r="L8731" s="86">
        <f>(Tabla2[[#This Row],[release_year]]-'VARIANZA Y DES. EST'!$L$11)^2</f>
        <v>38.194842005650592</v>
      </c>
      <c r="M8731" s="12">
        <v>2008</v>
      </c>
      <c r="N8731" s="9" t="s">
        <v>76</v>
      </c>
      <c r="O8731" s="9" t="s">
        <v>23191</v>
      </c>
      <c r="P8731" s="12">
        <v>1</v>
      </c>
      <c r="Q8731" s="12" t="s">
        <v>28</v>
      </c>
      <c r="R8731" s="12"/>
      <c r="S8731" s="12">
        <v>1</v>
      </c>
      <c r="T8731" s="9" t="s">
        <v>23576</v>
      </c>
      <c r="U8731" s="9" t="s">
        <v>23193</v>
      </c>
      <c r="V8731" s="9" t="s">
        <v>23576</v>
      </c>
      <c r="W8731" s="14">
        <v>2</v>
      </c>
    </row>
    <row r="8732" spans="1:23" x14ac:dyDescent="0.25">
      <c r="A8732" s="8">
        <v>8372</v>
      </c>
      <c r="B8732" s="9" t="s">
        <v>31070</v>
      </c>
      <c r="C8732" s="9" t="s">
        <v>23182</v>
      </c>
      <c r="D8732" s="10" t="s">
        <v>31071</v>
      </c>
      <c r="E8732" s="11"/>
      <c r="F8732" s="18" t="s">
        <v>31072</v>
      </c>
      <c r="G8732" s="12">
        <v>1</v>
      </c>
      <c r="H8732" s="9" t="s">
        <v>25</v>
      </c>
      <c r="I8732" s="9" t="s">
        <v>25</v>
      </c>
      <c r="J8732" s="12">
        <v>1</v>
      </c>
      <c r="K8732" s="13">
        <v>43070</v>
      </c>
      <c r="L8732" s="86">
        <f>(Tabla2[[#This Row],[release_year]]-'VARIANZA Y DES. EST'!$L$11)^2</f>
        <v>17.47405172519213</v>
      </c>
      <c r="M8732" s="12">
        <v>2010</v>
      </c>
      <c r="N8732" s="9" t="s">
        <v>82</v>
      </c>
      <c r="O8732" s="9" t="s">
        <v>23191</v>
      </c>
      <c r="P8732" s="12">
        <v>1</v>
      </c>
      <c r="Q8732" s="12" t="s">
        <v>28</v>
      </c>
      <c r="R8732" s="12"/>
      <c r="S8732" s="12">
        <v>1</v>
      </c>
      <c r="T8732" s="9" t="s">
        <v>23374</v>
      </c>
      <c r="U8732" s="9" t="s">
        <v>23197</v>
      </c>
      <c r="V8732" s="9" t="s">
        <v>23374</v>
      </c>
      <c r="W8732" s="14">
        <v>3</v>
      </c>
    </row>
    <row r="8733" spans="1:23" x14ac:dyDescent="0.25">
      <c r="A8733" s="8">
        <v>8374</v>
      </c>
      <c r="B8733" s="9" t="s">
        <v>31073</v>
      </c>
      <c r="C8733" s="9" t="s">
        <v>23182</v>
      </c>
      <c r="D8733" s="10" t="s">
        <v>31074</v>
      </c>
      <c r="E8733" s="11"/>
      <c r="F8733" s="9" t="s">
        <v>31075</v>
      </c>
      <c r="G8733" s="12">
        <v>5</v>
      </c>
      <c r="H8733" s="9" t="s">
        <v>518</v>
      </c>
      <c r="I8733" s="9" t="s">
        <v>31076</v>
      </c>
      <c r="J8733" s="12">
        <v>3</v>
      </c>
      <c r="K8733" s="13">
        <v>43596</v>
      </c>
      <c r="L8733" s="86">
        <f>(Tabla2[[#This Row],[release_year]]-'VARIANZA Y DES. EST'!$L$11)^2</f>
        <v>17.47405172519213</v>
      </c>
      <c r="M8733" s="12">
        <v>2010</v>
      </c>
      <c r="N8733" s="9" t="s">
        <v>110</v>
      </c>
      <c r="O8733" s="9" t="s">
        <v>23191</v>
      </c>
      <c r="P8733" s="12">
        <v>1</v>
      </c>
      <c r="Q8733" s="12" t="s">
        <v>28</v>
      </c>
      <c r="R8733" s="12"/>
      <c r="S8733" s="12">
        <v>1</v>
      </c>
      <c r="T8733" s="9" t="s">
        <v>23264</v>
      </c>
      <c r="U8733" s="9" t="s">
        <v>23264</v>
      </c>
      <c r="V8733" s="9" t="s">
        <v>23264</v>
      </c>
      <c r="W8733" s="14">
        <v>1</v>
      </c>
    </row>
    <row r="8734" spans="1:23" x14ac:dyDescent="0.25">
      <c r="A8734" s="8">
        <v>8377</v>
      </c>
      <c r="B8734" s="9" t="s">
        <v>31077</v>
      </c>
      <c r="C8734" s="9" t="s">
        <v>23182</v>
      </c>
      <c r="D8734" s="10" t="s">
        <v>31078</v>
      </c>
      <c r="E8734" s="11"/>
      <c r="F8734" s="9" t="s">
        <v>31079</v>
      </c>
      <c r="G8734" s="12">
        <v>1</v>
      </c>
      <c r="H8734" s="12"/>
      <c r="I8734" s="9"/>
      <c r="J8734" s="12">
        <v>0</v>
      </c>
      <c r="K8734" s="13">
        <v>43586</v>
      </c>
      <c r="L8734" s="86">
        <f>(Tabla2[[#This Row],[release_year]]-'VARIANZA Y DES. EST'!$L$11)^2</f>
        <v>23.230495463129063</v>
      </c>
      <c r="M8734" s="12">
        <v>2019</v>
      </c>
      <c r="N8734" s="9" t="s">
        <v>82</v>
      </c>
      <c r="O8734" s="9" t="s">
        <v>23191</v>
      </c>
      <c r="P8734" s="12">
        <v>1</v>
      </c>
      <c r="Q8734" s="12" t="s">
        <v>28</v>
      </c>
      <c r="R8734" s="12"/>
      <c r="S8734" s="12">
        <v>1</v>
      </c>
      <c r="T8734" s="9" t="s">
        <v>23290</v>
      </c>
      <c r="U8734" s="9" t="s">
        <v>23290</v>
      </c>
      <c r="V8734" s="9" t="s">
        <v>23290</v>
      </c>
      <c r="W8734" s="14">
        <v>1</v>
      </c>
    </row>
    <row r="8735" spans="1:23" x14ac:dyDescent="0.25">
      <c r="A8735" s="8">
        <v>8379</v>
      </c>
      <c r="B8735" s="9" t="s">
        <v>31080</v>
      </c>
      <c r="C8735" s="9" t="s">
        <v>23182</v>
      </c>
      <c r="D8735" s="9" t="s">
        <v>31081</v>
      </c>
      <c r="E8735" s="18"/>
      <c r="F8735" s="9" t="s">
        <v>31082</v>
      </c>
      <c r="G8735" s="12">
        <v>10</v>
      </c>
      <c r="H8735" s="9" t="s">
        <v>160</v>
      </c>
      <c r="I8735" s="9" t="s">
        <v>161</v>
      </c>
      <c r="J8735" s="12">
        <v>2</v>
      </c>
      <c r="K8735" s="13">
        <v>43179</v>
      </c>
      <c r="L8735" s="86">
        <f>(Tabla2[[#This Row],[release_year]]-'VARIANZA Y DES. EST'!$L$11)^2</f>
        <v>26.834446865421359</v>
      </c>
      <c r="M8735" s="12">
        <v>2009</v>
      </c>
      <c r="N8735" s="9" t="s">
        <v>76</v>
      </c>
      <c r="O8735" s="9" t="s">
        <v>23289</v>
      </c>
      <c r="P8735" s="12">
        <v>6</v>
      </c>
      <c r="Q8735" s="12" t="s">
        <v>28</v>
      </c>
      <c r="R8735" s="12"/>
      <c r="S8735" s="12">
        <v>6</v>
      </c>
      <c r="T8735" s="9" t="s">
        <v>23746</v>
      </c>
      <c r="U8735" s="9" t="s">
        <v>23747</v>
      </c>
      <c r="V8735" s="9" t="s">
        <v>23746</v>
      </c>
      <c r="W8735" s="14">
        <v>2</v>
      </c>
    </row>
    <row r="8736" spans="1:23" x14ac:dyDescent="0.25">
      <c r="A8736" s="8">
        <v>8380</v>
      </c>
      <c r="B8736" s="9" t="s">
        <v>31083</v>
      </c>
      <c r="C8736" s="9" t="s">
        <v>23182</v>
      </c>
      <c r="D8736" s="10" t="s">
        <v>31084</v>
      </c>
      <c r="E8736" s="11"/>
      <c r="F8736" s="9" t="s">
        <v>31085</v>
      </c>
      <c r="G8736" s="12">
        <v>5</v>
      </c>
      <c r="H8736" s="9" t="s">
        <v>1349</v>
      </c>
      <c r="I8736" s="9" t="s">
        <v>1349</v>
      </c>
      <c r="J8736" s="12">
        <v>1</v>
      </c>
      <c r="K8736" s="13">
        <v>43130</v>
      </c>
      <c r="L8736" s="86">
        <f>(Tabla2[[#This Row],[release_year]]-'VARIANZA Y DES. EST'!$L$11)^2</f>
        <v>7.9512857435875226</v>
      </c>
      <c r="M8736" s="12">
        <v>2017</v>
      </c>
      <c r="N8736" s="9" t="s">
        <v>76</v>
      </c>
      <c r="O8736" s="9" t="s">
        <v>23191</v>
      </c>
      <c r="P8736" s="12">
        <v>1</v>
      </c>
      <c r="Q8736" s="12" t="s">
        <v>28</v>
      </c>
      <c r="R8736" s="12"/>
      <c r="S8736" s="12">
        <v>1</v>
      </c>
      <c r="T8736" s="9" t="s">
        <v>25838</v>
      </c>
      <c r="U8736" s="9" t="s">
        <v>23187</v>
      </c>
      <c r="V8736" s="9" t="s">
        <v>25838</v>
      </c>
      <c r="W8736" s="14">
        <v>3</v>
      </c>
    </row>
    <row r="8737" spans="1:23" x14ac:dyDescent="0.25">
      <c r="A8737" s="8">
        <v>8393</v>
      </c>
      <c r="B8737" s="9" t="s">
        <v>31086</v>
      </c>
      <c r="C8737" s="9" t="s">
        <v>23182</v>
      </c>
      <c r="D8737" s="9" t="s">
        <v>31087</v>
      </c>
      <c r="E8737" s="18"/>
      <c r="F8737" s="9" t="s">
        <v>31088</v>
      </c>
      <c r="G8737" s="12">
        <v>5</v>
      </c>
      <c r="H8737" s="12"/>
      <c r="I8737" s="9"/>
      <c r="J8737" s="12">
        <v>0</v>
      </c>
      <c r="K8737" s="16">
        <v>43029</v>
      </c>
      <c r="L8737" s="86">
        <f>(Tabla2[[#This Row],[release_year]]-'VARIANZA Y DES. EST'!$L$11)^2</f>
        <v>1.3928663045044412</v>
      </c>
      <c r="M8737" s="12">
        <v>2013</v>
      </c>
      <c r="N8737" s="9" t="s">
        <v>35</v>
      </c>
      <c r="O8737" s="9" t="s">
        <v>23191</v>
      </c>
      <c r="P8737" s="12">
        <v>1</v>
      </c>
      <c r="Q8737" s="12" t="s">
        <v>28</v>
      </c>
      <c r="R8737" s="12"/>
      <c r="S8737" s="12">
        <v>1</v>
      </c>
      <c r="T8737" s="9" t="s">
        <v>23445</v>
      </c>
      <c r="U8737" s="9" t="s">
        <v>23193</v>
      </c>
      <c r="V8737" s="9" t="s">
        <v>23445</v>
      </c>
      <c r="W8737" s="14">
        <v>3</v>
      </c>
    </row>
    <row r="8738" spans="1:23" x14ac:dyDescent="0.25">
      <c r="A8738" s="8">
        <v>8398</v>
      </c>
      <c r="B8738" s="9" t="s">
        <v>31089</v>
      </c>
      <c r="C8738" s="9" t="s">
        <v>23182</v>
      </c>
      <c r="D8738" s="10" t="s">
        <v>31090</v>
      </c>
      <c r="E8738" s="11"/>
      <c r="F8738" s="9" t="s">
        <v>31091</v>
      </c>
      <c r="G8738" s="12">
        <v>11</v>
      </c>
      <c r="H8738" s="9" t="s">
        <v>25</v>
      </c>
      <c r="I8738" s="9" t="s">
        <v>25</v>
      </c>
      <c r="J8738" s="12">
        <v>1</v>
      </c>
      <c r="K8738" s="13">
        <v>42401</v>
      </c>
      <c r="L8738" s="86">
        <f>(Tabla2[[#This Row],[release_year]]-'VARIANZA Y DES. EST'!$L$11)^2</f>
        <v>0.67207602404598188</v>
      </c>
      <c r="M8738" s="12">
        <v>2015</v>
      </c>
      <c r="N8738" s="9" t="s">
        <v>35</v>
      </c>
      <c r="O8738" s="9" t="s">
        <v>23191</v>
      </c>
      <c r="P8738" s="12">
        <v>1</v>
      </c>
      <c r="Q8738" s="12" t="s">
        <v>28</v>
      </c>
      <c r="R8738" s="12"/>
      <c r="S8738" s="12">
        <v>1</v>
      </c>
      <c r="T8738" s="9" t="s">
        <v>24010</v>
      </c>
      <c r="U8738" s="9" t="s">
        <v>23193</v>
      </c>
      <c r="V8738" s="9" t="s">
        <v>24010</v>
      </c>
      <c r="W8738" s="14">
        <v>3</v>
      </c>
    </row>
    <row r="8739" spans="1:23" x14ac:dyDescent="0.25">
      <c r="A8739" s="8">
        <v>8412</v>
      </c>
      <c r="B8739" s="9" t="s">
        <v>31092</v>
      </c>
      <c r="C8739" s="9" t="s">
        <v>23182</v>
      </c>
      <c r="D8739" s="10" t="s">
        <v>31093</v>
      </c>
      <c r="E8739" s="11"/>
      <c r="F8739" s="9" t="s">
        <v>1017</v>
      </c>
      <c r="G8739" s="12">
        <v>1</v>
      </c>
      <c r="H8739" s="9" t="s">
        <v>126</v>
      </c>
      <c r="I8739" s="9" t="s">
        <v>1018</v>
      </c>
      <c r="J8739" s="12">
        <v>6</v>
      </c>
      <c r="K8739" s="13">
        <v>42397</v>
      </c>
      <c r="L8739" s="86">
        <f>(Tabla2[[#This Row],[release_year]]-'VARIANZA Y DES. EST'!$L$11)^2</f>
        <v>4.7532614447336705</v>
      </c>
      <c r="M8739" s="12">
        <v>2012</v>
      </c>
      <c r="N8739" s="9" t="s">
        <v>82</v>
      </c>
      <c r="O8739" s="9" t="s">
        <v>23191</v>
      </c>
      <c r="P8739" s="12">
        <v>1</v>
      </c>
      <c r="Q8739" s="12" t="s">
        <v>28</v>
      </c>
      <c r="R8739" s="12"/>
      <c r="S8739" s="12">
        <v>1</v>
      </c>
      <c r="T8739" s="9" t="s">
        <v>29514</v>
      </c>
      <c r="U8739" s="9" t="s">
        <v>23213</v>
      </c>
      <c r="V8739" s="9" t="s">
        <v>29514</v>
      </c>
      <c r="W8739" s="14">
        <v>3</v>
      </c>
    </row>
    <row r="8740" spans="1:23" x14ac:dyDescent="0.25">
      <c r="A8740" s="8">
        <v>8422</v>
      </c>
      <c r="B8740" s="9" t="s">
        <v>31094</v>
      </c>
      <c r="C8740" s="9" t="s">
        <v>23182</v>
      </c>
      <c r="D8740" s="10" t="s">
        <v>31095</v>
      </c>
      <c r="E8740" s="11"/>
      <c r="F8740" s="18" t="s">
        <v>31096</v>
      </c>
      <c r="G8740" s="12">
        <v>8</v>
      </c>
      <c r="H8740" s="9" t="s">
        <v>25</v>
      </c>
      <c r="I8740" s="9" t="s">
        <v>25</v>
      </c>
      <c r="J8740" s="12">
        <v>1</v>
      </c>
      <c r="K8740" s="13">
        <v>42477</v>
      </c>
      <c r="L8740" s="86">
        <f>(Tabla2[[#This Row],[release_year]]-'VARIANZA Y DES. EST'!$L$11)^2</f>
        <v>0.67207602404598188</v>
      </c>
      <c r="M8740" s="12">
        <v>2015</v>
      </c>
      <c r="N8740" s="9" t="s">
        <v>35</v>
      </c>
      <c r="O8740" s="9" t="s">
        <v>23191</v>
      </c>
      <c r="P8740" s="12">
        <v>1</v>
      </c>
      <c r="Q8740" s="12" t="s">
        <v>28</v>
      </c>
      <c r="R8740" s="12"/>
      <c r="S8740" s="12">
        <v>1</v>
      </c>
      <c r="T8740" s="9" t="s">
        <v>23486</v>
      </c>
      <c r="U8740" s="9" t="s">
        <v>23206</v>
      </c>
      <c r="V8740" s="9" t="s">
        <v>23486</v>
      </c>
      <c r="W8740" s="14">
        <v>3</v>
      </c>
    </row>
    <row r="8741" spans="1:23" x14ac:dyDescent="0.25">
      <c r="A8741" s="8">
        <v>8423</v>
      </c>
      <c r="B8741" s="9" t="s">
        <v>31097</v>
      </c>
      <c r="C8741" s="9" t="s">
        <v>23182</v>
      </c>
      <c r="D8741" s="10" t="s">
        <v>31098</v>
      </c>
      <c r="E8741" s="11"/>
      <c r="F8741" s="18" t="s">
        <v>31099</v>
      </c>
      <c r="G8741" s="12">
        <v>9</v>
      </c>
      <c r="H8741" s="9" t="s">
        <v>25</v>
      </c>
      <c r="I8741" s="9" t="s">
        <v>25</v>
      </c>
      <c r="J8741" s="12">
        <v>1</v>
      </c>
      <c r="K8741" s="13">
        <v>43040</v>
      </c>
      <c r="L8741" s="86">
        <f>(Tabla2[[#This Row],[release_year]]-'VARIANZA Y DES. EST'!$L$11)^2</f>
        <v>3.3116808838167522</v>
      </c>
      <c r="M8741" s="12">
        <v>2016</v>
      </c>
      <c r="N8741" s="9" t="s">
        <v>82</v>
      </c>
      <c r="O8741" s="9" t="s">
        <v>23243</v>
      </c>
      <c r="P8741" s="12">
        <v>5</v>
      </c>
      <c r="Q8741" s="12" t="s">
        <v>28</v>
      </c>
      <c r="R8741" s="12"/>
      <c r="S8741" s="12">
        <v>5</v>
      </c>
      <c r="T8741" s="9" t="s">
        <v>23197</v>
      </c>
      <c r="U8741" s="9" t="s">
        <v>23197</v>
      </c>
      <c r="V8741" s="9" t="s">
        <v>23197</v>
      </c>
      <c r="W8741" s="14">
        <v>1</v>
      </c>
    </row>
    <row r="8742" spans="1:23" x14ac:dyDescent="0.25">
      <c r="A8742" s="8">
        <v>8424</v>
      </c>
      <c r="B8742" s="9" t="s">
        <v>31100</v>
      </c>
      <c r="C8742" s="9" t="s">
        <v>23182</v>
      </c>
      <c r="D8742" s="10" t="s">
        <v>31101</v>
      </c>
      <c r="E8742" s="11"/>
      <c r="F8742" s="18"/>
      <c r="G8742" s="12">
        <v>0</v>
      </c>
      <c r="H8742" s="9" t="s">
        <v>231</v>
      </c>
      <c r="I8742" s="9" t="s">
        <v>231</v>
      </c>
      <c r="J8742" s="12">
        <v>1</v>
      </c>
      <c r="K8742" s="13">
        <v>43205</v>
      </c>
      <c r="L8742" s="86">
        <f>(Tabla2[[#This Row],[release_year]]-'VARIANZA Y DES. EST'!$L$11)^2</f>
        <v>4.7532614447336705</v>
      </c>
      <c r="M8742" s="12">
        <v>2012</v>
      </c>
      <c r="N8742" s="9" t="s">
        <v>55</v>
      </c>
      <c r="O8742" s="9" t="s">
        <v>23185</v>
      </c>
      <c r="P8742" s="12">
        <v>2</v>
      </c>
      <c r="Q8742" s="12" t="s">
        <v>28</v>
      </c>
      <c r="R8742" s="12"/>
      <c r="S8742" s="12">
        <v>2</v>
      </c>
      <c r="T8742" s="9" t="s">
        <v>23268</v>
      </c>
      <c r="U8742" s="9" t="s">
        <v>23264</v>
      </c>
      <c r="V8742" s="9" t="s">
        <v>23268</v>
      </c>
      <c r="W8742" s="14">
        <v>2</v>
      </c>
    </row>
    <row r="8743" spans="1:23" x14ac:dyDescent="0.25">
      <c r="A8743" s="8">
        <v>8425</v>
      </c>
      <c r="B8743" s="9" t="s">
        <v>31102</v>
      </c>
      <c r="C8743" s="9" t="s">
        <v>23182</v>
      </c>
      <c r="D8743" s="10" t="s">
        <v>31103</v>
      </c>
      <c r="E8743" s="11"/>
      <c r="F8743" s="18" t="s">
        <v>31104</v>
      </c>
      <c r="G8743" s="12">
        <v>14</v>
      </c>
      <c r="H8743" s="9" t="s">
        <v>390</v>
      </c>
      <c r="I8743" s="9" t="s">
        <v>390</v>
      </c>
      <c r="J8743" s="12">
        <v>1</v>
      </c>
      <c r="K8743" s="13">
        <v>43128</v>
      </c>
      <c r="L8743" s="86">
        <f>(Tabla2[[#This Row],[release_year]]-'VARIANZA Y DES. EST'!$L$11)^2</f>
        <v>7.9512857435875226</v>
      </c>
      <c r="M8743" s="12">
        <v>2017</v>
      </c>
      <c r="N8743" s="9" t="s">
        <v>76</v>
      </c>
      <c r="O8743" s="9" t="s">
        <v>23255</v>
      </c>
      <c r="P8743" s="12">
        <v>3</v>
      </c>
      <c r="Q8743" s="12" t="s">
        <v>28</v>
      </c>
      <c r="R8743" s="12"/>
      <c r="S8743" s="12">
        <v>3</v>
      </c>
      <c r="T8743" s="9" t="s">
        <v>23237</v>
      </c>
      <c r="U8743" s="9" t="s">
        <v>23187</v>
      </c>
      <c r="V8743" s="9" t="s">
        <v>23237</v>
      </c>
      <c r="W8743" s="14">
        <v>3</v>
      </c>
    </row>
    <row r="8744" spans="1:23" x14ac:dyDescent="0.25">
      <c r="A8744" s="8">
        <v>8429</v>
      </c>
      <c r="B8744" s="9" t="s">
        <v>31105</v>
      </c>
      <c r="C8744" s="9" t="s">
        <v>23182</v>
      </c>
      <c r="D8744" s="10" t="s">
        <v>31106</v>
      </c>
      <c r="E8744" s="11"/>
      <c r="F8744" s="9"/>
      <c r="G8744" s="12">
        <v>0</v>
      </c>
      <c r="H8744" s="9" t="s">
        <v>25</v>
      </c>
      <c r="I8744" s="9" t="s">
        <v>25</v>
      </c>
      <c r="J8744" s="12">
        <v>1</v>
      </c>
      <c r="K8744" s="13">
        <v>43145</v>
      </c>
      <c r="L8744" s="86">
        <f>(Tabla2[[#This Row],[release_year]]-'VARIANZA Y DES. EST'!$L$11)^2</f>
        <v>14.590890603358293</v>
      </c>
      <c r="M8744" s="12">
        <v>2018</v>
      </c>
      <c r="N8744" s="9" t="s">
        <v>76</v>
      </c>
      <c r="O8744" s="9" t="s">
        <v>23191</v>
      </c>
      <c r="P8744" s="12">
        <v>1</v>
      </c>
      <c r="Q8744" s="12" t="s">
        <v>28</v>
      </c>
      <c r="R8744" s="12"/>
      <c r="S8744" s="12">
        <v>1</v>
      </c>
      <c r="T8744" s="9" t="s">
        <v>23197</v>
      </c>
      <c r="U8744" s="9" t="s">
        <v>23197</v>
      </c>
      <c r="V8744" s="9" t="s">
        <v>23197</v>
      </c>
      <c r="W8744" s="14">
        <v>1</v>
      </c>
    </row>
    <row r="8745" spans="1:23" x14ac:dyDescent="0.25">
      <c r="A8745" s="8">
        <v>8430</v>
      </c>
      <c r="B8745" s="9" t="s">
        <v>31107</v>
      </c>
      <c r="C8745" s="9" t="s">
        <v>23182</v>
      </c>
      <c r="D8745" s="10" t="s">
        <v>31108</v>
      </c>
      <c r="E8745" s="11"/>
      <c r="F8745" s="9" t="s">
        <v>31109</v>
      </c>
      <c r="G8745" s="12">
        <v>3</v>
      </c>
      <c r="H8745" s="9" t="s">
        <v>710</v>
      </c>
      <c r="I8745" s="9" t="s">
        <v>710</v>
      </c>
      <c r="J8745" s="12">
        <v>1</v>
      </c>
      <c r="K8745" s="13">
        <v>42936</v>
      </c>
      <c r="L8745" s="86">
        <f>(Tabla2[[#This Row],[release_year]]-'VARIANZA Y DES. EST'!$L$11)^2</f>
        <v>7.9512857435875226</v>
      </c>
      <c r="M8745" s="12">
        <v>2017</v>
      </c>
      <c r="N8745" s="9" t="s">
        <v>76</v>
      </c>
      <c r="O8745" s="9" t="s">
        <v>23191</v>
      </c>
      <c r="P8745" s="12">
        <v>1</v>
      </c>
      <c r="Q8745" s="12" t="s">
        <v>28</v>
      </c>
      <c r="R8745" s="12"/>
      <c r="S8745" s="12">
        <v>1</v>
      </c>
      <c r="T8745" s="9" t="s">
        <v>23477</v>
      </c>
      <c r="U8745" s="9" t="s">
        <v>23187</v>
      </c>
      <c r="V8745" s="9" t="s">
        <v>23477</v>
      </c>
      <c r="W8745" s="14">
        <v>3</v>
      </c>
    </row>
    <row r="8746" spans="1:23" x14ac:dyDescent="0.25">
      <c r="A8746" s="8">
        <v>8432</v>
      </c>
      <c r="B8746" s="9" t="s">
        <v>31110</v>
      </c>
      <c r="C8746" s="9" t="s">
        <v>23182</v>
      </c>
      <c r="D8746" s="10" t="s">
        <v>31111</v>
      </c>
      <c r="E8746" s="11"/>
      <c r="F8746" s="9"/>
      <c r="G8746" s="12">
        <v>0</v>
      </c>
      <c r="H8746" s="9" t="s">
        <v>126</v>
      </c>
      <c r="I8746" s="9" t="s">
        <v>126</v>
      </c>
      <c r="J8746" s="12">
        <v>1</v>
      </c>
      <c r="K8746" s="13">
        <v>42825</v>
      </c>
      <c r="L8746" s="86">
        <f>(Tabla2[[#This Row],[release_year]]-'VARIANZA Y DES. EST'!$L$11)^2</f>
        <v>0.67207602404598188</v>
      </c>
      <c r="M8746" s="12">
        <v>2015</v>
      </c>
      <c r="N8746" s="9" t="s">
        <v>76</v>
      </c>
      <c r="O8746" s="9" t="s">
        <v>23191</v>
      </c>
      <c r="P8746" s="12">
        <v>1</v>
      </c>
      <c r="Q8746" s="12" t="s">
        <v>28</v>
      </c>
      <c r="R8746" s="12"/>
      <c r="S8746" s="12">
        <v>1</v>
      </c>
      <c r="T8746" s="9" t="s">
        <v>23223</v>
      </c>
      <c r="U8746" s="9" t="s">
        <v>23213</v>
      </c>
      <c r="V8746" s="9" t="s">
        <v>23223</v>
      </c>
      <c r="W8746" s="14">
        <v>3</v>
      </c>
    </row>
    <row r="8747" spans="1:23" x14ac:dyDescent="0.25">
      <c r="A8747" s="8">
        <v>8438</v>
      </c>
      <c r="B8747" s="9" t="s">
        <v>31112</v>
      </c>
      <c r="C8747" s="9" t="s">
        <v>23182</v>
      </c>
      <c r="D8747" s="10" t="s">
        <v>31113</v>
      </c>
      <c r="E8747" s="11"/>
      <c r="F8747" s="9" t="s">
        <v>622</v>
      </c>
      <c r="G8747" s="12">
        <v>3</v>
      </c>
      <c r="H8747" s="9" t="s">
        <v>25</v>
      </c>
      <c r="I8747" s="9" t="s">
        <v>25</v>
      </c>
      <c r="J8747" s="12">
        <v>1</v>
      </c>
      <c r="K8747" s="13">
        <v>44198</v>
      </c>
      <c r="L8747" s="86">
        <f>(Tabla2[[#This Row],[release_year]]-'VARIANZA Y DES. EST'!$L$11)^2</f>
        <v>46.509705182670608</v>
      </c>
      <c r="M8747" s="12">
        <v>2021</v>
      </c>
      <c r="N8747" s="9" t="s">
        <v>76</v>
      </c>
      <c r="O8747" s="9" t="s">
        <v>23191</v>
      </c>
      <c r="P8747" s="12">
        <v>1</v>
      </c>
      <c r="Q8747" s="12" t="s">
        <v>28</v>
      </c>
      <c r="R8747" s="12"/>
      <c r="S8747" s="12">
        <v>1</v>
      </c>
      <c r="T8747" s="9" t="s">
        <v>23663</v>
      </c>
      <c r="U8747" s="9" t="s">
        <v>23664</v>
      </c>
      <c r="V8747" s="9" t="s">
        <v>23663</v>
      </c>
      <c r="W8747" s="14">
        <v>2</v>
      </c>
    </row>
    <row r="8748" spans="1:23" x14ac:dyDescent="0.25">
      <c r="A8748" s="8">
        <v>8440</v>
      </c>
      <c r="B8748" s="9" t="s">
        <v>31114</v>
      </c>
      <c r="C8748" s="9" t="s">
        <v>23182</v>
      </c>
      <c r="D8748" s="10" t="s">
        <v>31115</v>
      </c>
      <c r="E8748" s="11"/>
      <c r="F8748" s="18"/>
      <c r="G8748" s="12">
        <v>0</v>
      </c>
      <c r="H8748" s="9" t="s">
        <v>25</v>
      </c>
      <c r="I8748" s="9" t="s">
        <v>25</v>
      </c>
      <c r="J8748" s="12">
        <v>1</v>
      </c>
      <c r="K8748" s="13">
        <v>43373</v>
      </c>
      <c r="L8748" s="86">
        <f>(Tabla2[[#This Row],[release_year]]-'VARIANZA Y DES. EST'!$L$11)^2</f>
        <v>7.9512857435875226</v>
      </c>
      <c r="M8748" s="12">
        <v>2017</v>
      </c>
      <c r="N8748" s="9" t="s">
        <v>35</v>
      </c>
      <c r="O8748" s="9" t="s">
        <v>23191</v>
      </c>
      <c r="P8748" s="12">
        <v>1</v>
      </c>
      <c r="Q8748" s="12" t="s">
        <v>28</v>
      </c>
      <c r="R8748" s="12"/>
      <c r="S8748" s="12">
        <v>1</v>
      </c>
      <c r="T8748" s="9" t="s">
        <v>23197</v>
      </c>
      <c r="U8748" s="9" t="s">
        <v>23197</v>
      </c>
      <c r="V8748" s="9" t="s">
        <v>23197</v>
      </c>
      <c r="W8748" s="14">
        <v>1</v>
      </c>
    </row>
    <row r="8749" spans="1:23" x14ac:dyDescent="0.25">
      <c r="A8749" s="8">
        <v>8443</v>
      </c>
      <c r="B8749" s="9" t="s">
        <v>31116</v>
      </c>
      <c r="C8749" s="9" t="s">
        <v>23182</v>
      </c>
      <c r="D8749" s="10" t="s">
        <v>31117</v>
      </c>
      <c r="E8749" s="11"/>
      <c r="F8749" s="9" t="s">
        <v>31118</v>
      </c>
      <c r="G8749" s="12">
        <v>15</v>
      </c>
      <c r="H8749" s="9" t="s">
        <v>25</v>
      </c>
      <c r="I8749" s="9" t="s">
        <v>25</v>
      </c>
      <c r="J8749" s="12">
        <v>1</v>
      </c>
      <c r="K8749" s="13">
        <v>42370</v>
      </c>
      <c r="L8749" s="86">
        <f>(Tabla2[[#This Row],[release_year]]-'VARIANZA Y DES. EST'!$L$11)^2</f>
        <v>4.7532614447336705</v>
      </c>
      <c r="M8749" s="12">
        <v>2012</v>
      </c>
      <c r="N8749" s="9" t="s">
        <v>35</v>
      </c>
      <c r="O8749" s="9" t="s">
        <v>23211</v>
      </c>
      <c r="P8749" s="12">
        <v>9</v>
      </c>
      <c r="Q8749" s="12" t="s">
        <v>28</v>
      </c>
      <c r="R8749" s="12"/>
      <c r="S8749" s="12">
        <v>9</v>
      </c>
      <c r="T8749" s="9" t="s">
        <v>23229</v>
      </c>
      <c r="U8749" s="9" t="s">
        <v>23229</v>
      </c>
      <c r="V8749" s="9" t="s">
        <v>23229</v>
      </c>
      <c r="W8749" s="14">
        <v>1</v>
      </c>
    </row>
    <row r="8750" spans="1:23" x14ac:dyDescent="0.25">
      <c r="A8750" s="8">
        <v>8472</v>
      </c>
      <c r="B8750" s="9" t="s">
        <v>31119</v>
      </c>
      <c r="C8750" s="9" t="s">
        <v>23182</v>
      </c>
      <c r="D8750" s="10" t="s">
        <v>31120</v>
      </c>
      <c r="E8750" s="11"/>
      <c r="F8750" s="18" t="s">
        <v>31121</v>
      </c>
      <c r="G8750" s="12">
        <v>1</v>
      </c>
      <c r="H8750" s="9" t="s">
        <v>160</v>
      </c>
      <c r="I8750" s="9" t="s">
        <v>160</v>
      </c>
      <c r="J8750" s="12">
        <v>1</v>
      </c>
      <c r="K8750" s="13">
        <v>42408</v>
      </c>
      <c r="L8750" s="86">
        <f>(Tabla2[[#This Row],[release_year]]-'VARIANZA Y DES. EST'!$L$11)^2</f>
        <v>26.834446865421359</v>
      </c>
      <c r="M8750" s="12">
        <v>2009</v>
      </c>
      <c r="N8750" s="9" t="s">
        <v>82</v>
      </c>
      <c r="O8750" s="9" t="s">
        <v>23191</v>
      </c>
      <c r="P8750" s="12">
        <v>1</v>
      </c>
      <c r="Q8750" s="12" t="s">
        <v>28</v>
      </c>
      <c r="R8750" s="12"/>
      <c r="S8750" s="12">
        <v>1</v>
      </c>
      <c r="T8750" s="9" t="s">
        <v>23356</v>
      </c>
      <c r="U8750" s="9" t="s">
        <v>23197</v>
      </c>
      <c r="V8750" s="9" t="s">
        <v>23356</v>
      </c>
      <c r="W8750" s="14">
        <v>2</v>
      </c>
    </row>
    <row r="8751" spans="1:23" x14ac:dyDescent="0.25">
      <c r="A8751" s="8">
        <v>8475</v>
      </c>
      <c r="B8751" s="9" t="s">
        <v>31122</v>
      </c>
      <c r="C8751" s="9" t="s">
        <v>23182</v>
      </c>
      <c r="D8751" s="10" t="s">
        <v>31123</v>
      </c>
      <c r="E8751" s="11"/>
      <c r="F8751" s="9" t="s">
        <v>31124</v>
      </c>
      <c r="G8751" s="12">
        <v>1</v>
      </c>
      <c r="H8751" s="9" t="s">
        <v>25</v>
      </c>
      <c r="I8751" s="9" t="s">
        <v>25</v>
      </c>
      <c r="J8751" s="12">
        <v>1</v>
      </c>
      <c r="K8751" s="13">
        <v>43723</v>
      </c>
      <c r="L8751" s="86">
        <f>(Tabla2[[#This Row],[release_year]]-'VARIANZA Y DES. EST'!$L$11)^2</f>
        <v>3.3116808838167522</v>
      </c>
      <c r="M8751" s="12">
        <v>2016</v>
      </c>
      <c r="N8751" s="9" t="s">
        <v>35</v>
      </c>
      <c r="O8751" s="9" t="s">
        <v>23191</v>
      </c>
      <c r="P8751" s="12">
        <v>1</v>
      </c>
      <c r="Q8751" s="12" t="s">
        <v>28</v>
      </c>
      <c r="R8751" s="12"/>
      <c r="S8751" s="12">
        <v>1</v>
      </c>
      <c r="T8751" s="9" t="s">
        <v>23290</v>
      </c>
      <c r="U8751" s="9" t="s">
        <v>23290</v>
      </c>
      <c r="V8751" s="9" t="s">
        <v>23290</v>
      </c>
      <c r="W8751" s="14">
        <v>1</v>
      </c>
    </row>
    <row r="8752" spans="1:23" x14ac:dyDescent="0.25">
      <c r="A8752" s="8">
        <v>8477</v>
      </c>
      <c r="B8752" s="9" t="s">
        <v>31125</v>
      </c>
      <c r="C8752" s="9" t="s">
        <v>23182</v>
      </c>
      <c r="D8752" s="10" t="s">
        <v>31126</v>
      </c>
      <c r="E8752" s="11"/>
      <c r="F8752" s="9" t="s">
        <v>31127</v>
      </c>
      <c r="G8752" s="12">
        <v>1</v>
      </c>
      <c r="H8752" s="9" t="s">
        <v>126</v>
      </c>
      <c r="I8752" s="9" t="s">
        <v>126</v>
      </c>
      <c r="J8752" s="12">
        <v>1</v>
      </c>
      <c r="K8752" s="16">
        <v>43098</v>
      </c>
      <c r="L8752" s="86">
        <f>(Tabla2[[#This Row],[release_year]]-'VARIANZA Y DES. EST'!$L$11)^2</f>
        <v>66.915632286109044</v>
      </c>
      <c r="M8752" s="12">
        <v>2006</v>
      </c>
      <c r="N8752" s="9" t="s">
        <v>76</v>
      </c>
      <c r="O8752" s="9" t="s">
        <v>23191</v>
      </c>
      <c r="P8752" s="12">
        <v>1</v>
      </c>
      <c r="Q8752" s="12" t="s">
        <v>28</v>
      </c>
      <c r="R8752" s="12"/>
      <c r="S8752" s="12">
        <v>1</v>
      </c>
      <c r="T8752" s="9" t="s">
        <v>23309</v>
      </c>
      <c r="U8752" s="9" t="s">
        <v>23213</v>
      </c>
      <c r="V8752" s="9" t="s">
        <v>23309</v>
      </c>
      <c r="W8752" s="14">
        <v>3</v>
      </c>
    </row>
    <row r="8753" spans="1:23" x14ac:dyDescent="0.25">
      <c r="A8753" s="8">
        <v>8483</v>
      </c>
      <c r="B8753" s="9" t="s">
        <v>31128</v>
      </c>
      <c r="C8753" s="9" t="s">
        <v>23182</v>
      </c>
      <c r="D8753" s="10" t="s">
        <v>31129</v>
      </c>
      <c r="E8753" s="11"/>
      <c r="F8753" s="9" t="s">
        <v>31130</v>
      </c>
      <c r="G8753" s="12">
        <v>29</v>
      </c>
      <c r="H8753" s="9" t="s">
        <v>231</v>
      </c>
      <c r="I8753" s="9" t="s">
        <v>231</v>
      </c>
      <c r="J8753" s="12">
        <v>1</v>
      </c>
      <c r="K8753" s="13">
        <v>43513</v>
      </c>
      <c r="L8753" s="86">
        <f>(Tabla2[[#This Row],[release_year]]-'VARIANZA Y DES. EST'!$L$11)^2</f>
        <v>0.67207602404598188</v>
      </c>
      <c r="M8753" s="12">
        <v>2015</v>
      </c>
      <c r="N8753" s="9" t="s">
        <v>76</v>
      </c>
      <c r="O8753" s="9" t="s">
        <v>23191</v>
      </c>
      <c r="P8753" s="12">
        <v>1</v>
      </c>
      <c r="Q8753" s="12" t="s">
        <v>28</v>
      </c>
      <c r="R8753" s="12"/>
      <c r="S8753" s="12">
        <v>1</v>
      </c>
      <c r="T8753" s="9" t="s">
        <v>24963</v>
      </c>
      <c r="U8753" s="9" t="s">
        <v>23187</v>
      </c>
      <c r="V8753" s="9" t="s">
        <v>24963</v>
      </c>
      <c r="W8753" s="14">
        <v>3</v>
      </c>
    </row>
    <row r="8754" spans="1:23" x14ac:dyDescent="0.25">
      <c r="A8754" s="8">
        <v>8491</v>
      </c>
      <c r="B8754" s="9" t="s">
        <v>31131</v>
      </c>
      <c r="C8754" s="9" t="s">
        <v>23182</v>
      </c>
      <c r="D8754" s="10" t="s">
        <v>31132</v>
      </c>
      <c r="E8754" s="11"/>
      <c r="F8754" s="9" t="s">
        <v>31133</v>
      </c>
      <c r="G8754" s="12">
        <v>4</v>
      </c>
      <c r="H8754" s="9" t="s">
        <v>3676</v>
      </c>
      <c r="I8754" s="9" t="s">
        <v>3676</v>
      </c>
      <c r="J8754" s="12">
        <v>1</v>
      </c>
      <c r="K8754" s="13">
        <v>43344</v>
      </c>
      <c r="L8754" s="86">
        <f>(Tabla2[[#This Row],[release_year]]-'VARIANZA Y DES. EST'!$L$11)^2</f>
        <v>7.9512857435875226</v>
      </c>
      <c r="M8754" s="12">
        <v>2017</v>
      </c>
      <c r="N8754" s="9" t="s">
        <v>35</v>
      </c>
      <c r="O8754" s="9" t="s">
        <v>23191</v>
      </c>
      <c r="P8754" s="12">
        <v>1</v>
      </c>
      <c r="Q8754" s="12" t="s">
        <v>28</v>
      </c>
      <c r="R8754" s="12"/>
      <c r="S8754" s="12">
        <v>1</v>
      </c>
      <c r="T8754" s="9" t="s">
        <v>23281</v>
      </c>
      <c r="U8754" s="9" t="s">
        <v>23187</v>
      </c>
      <c r="V8754" s="9" t="s">
        <v>23281</v>
      </c>
      <c r="W8754" s="14">
        <v>2</v>
      </c>
    </row>
    <row r="8755" spans="1:23" x14ac:dyDescent="0.25">
      <c r="A8755" s="8">
        <v>8504</v>
      </c>
      <c r="B8755" s="9" t="s">
        <v>31134</v>
      </c>
      <c r="C8755" s="9" t="s">
        <v>23182</v>
      </c>
      <c r="D8755" s="10" t="s">
        <v>31135</v>
      </c>
      <c r="E8755" s="11"/>
      <c r="F8755" s="9"/>
      <c r="G8755" s="12">
        <v>0</v>
      </c>
      <c r="H8755" s="9" t="s">
        <v>25</v>
      </c>
      <c r="I8755" s="9" t="s">
        <v>25</v>
      </c>
      <c r="J8755" s="12">
        <v>1</v>
      </c>
      <c r="K8755" s="13">
        <v>43373</v>
      </c>
      <c r="L8755" s="86">
        <f>(Tabla2[[#This Row],[release_year]]-'VARIANZA Y DES. EST'!$L$11)^2</f>
        <v>0.67207602404598188</v>
      </c>
      <c r="M8755" s="12">
        <v>2015</v>
      </c>
      <c r="N8755" s="9" t="s">
        <v>82</v>
      </c>
      <c r="O8755" s="9" t="s">
        <v>23191</v>
      </c>
      <c r="P8755" s="12">
        <v>1</v>
      </c>
      <c r="Q8755" s="12" t="s">
        <v>28</v>
      </c>
      <c r="R8755" s="12"/>
      <c r="S8755" s="12">
        <v>1</v>
      </c>
      <c r="T8755" s="9" t="s">
        <v>23197</v>
      </c>
      <c r="U8755" s="9" t="s">
        <v>23197</v>
      </c>
      <c r="V8755" s="9" t="s">
        <v>23197</v>
      </c>
      <c r="W8755" s="14">
        <v>1</v>
      </c>
    </row>
    <row r="8756" spans="1:23" x14ac:dyDescent="0.25">
      <c r="A8756" s="8">
        <v>8511</v>
      </c>
      <c r="B8756" s="9" t="s">
        <v>31136</v>
      </c>
      <c r="C8756" s="9" t="s">
        <v>23182</v>
      </c>
      <c r="D8756" s="9" t="s">
        <v>31137</v>
      </c>
      <c r="E8756" s="9"/>
      <c r="F8756" s="9" t="s">
        <v>31138</v>
      </c>
      <c r="G8756" s="12">
        <v>10</v>
      </c>
      <c r="H8756" s="9" t="s">
        <v>30867</v>
      </c>
      <c r="I8756" s="9" t="s">
        <v>30867</v>
      </c>
      <c r="J8756" s="12">
        <v>1</v>
      </c>
      <c r="K8756" s="13">
        <v>43252</v>
      </c>
      <c r="L8756" s="86">
        <f>(Tabla2[[#This Row],[release_year]]-'VARIANZA Y DES. EST'!$L$11)^2</f>
        <v>7.9512857435875226</v>
      </c>
      <c r="M8756" s="12">
        <v>2017</v>
      </c>
      <c r="N8756" s="9" t="s">
        <v>76</v>
      </c>
      <c r="O8756" s="9" t="s">
        <v>23255</v>
      </c>
      <c r="P8756" s="12">
        <v>3</v>
      </c>
      <c r="Q8756" s="12" t="s">
        <v>28</v>
      </c>
      <c r="R8756" s="12"/>
      <c r="S8756" s="12">
        <v>3</v>
      </c>
      <c r="T8756" s="9" t="s">
        <v>23445</v>
      </c>
      <c r="U8756" s="9" t="s">
        <v>23193</v>
      </c>
      <c r="V8756" s="9" t="s">
        <v>23445</v>
      </c>
      <c r="W8756" s="14">
        <v>3</v>
      </c>
    </row>
    <row r="8757" spans="1:23" x14ac:dyDescent="0.25">
      <c r="A8757" s="8">
        <v>8519</v>
      </c>
      <c r="B8757" s="9" t="s">
        <v>31139</v>
      </c>
      <c r="C8757" s="9" t="s">
        <v>23182</v>
      </c>
      <c r="D8757" s="10" t="s">
        <v>31140</v>
      </c>
      <c r="E8757" s="11"/>
      <c r="F8757" s="9" t="s">
        <v>8838</v>
      </c>
      <c r="G8757" s="12">
        <v>1</v>
      </c>
      <c r="H8757" s="9" t="s">
        <v>25</v>
      </c>
      <c r="I8757" s="9" t="s">
        <v>25</v>
      </c>
      <c r="J8757" s="12">
        <v>1</v>
      </c>
      <c r="K8757" s="13">
        <v>43497</v>
      </c>
      <c r="L8757" s="86">
        <f>(Tabla2[[#This Row],[release_year]]-'VARIANZA Y DES. EST'!$L$11)^2</f>
        <v>7.9512857435875226</v>
      </c>
      <c r="M8757" s="12">
        <v>2017</v>
      </c>
      <c r="N8757" s="9" t="s">
        <v>35</v>
      </c>
      <c r="O8757" s="9" t="s">
        <v>23185</v>
      </c>
      <c r="P8757" s="12">
        <v>2</v>
      </c>
      <c r="Q8757" s="12" t="s">
        <v>28</v>
      </c>
      <c r="R8757" s="12"/>
      <c r="S8757" s="12">
        <v>2</v>
      </c>
      <c r="T8757" s="9" t="s">
        <v>23197</v>
      </c>
      <c r="U8757" s="9" t="s">
        <v>23197</v>
      </c>
      <c r="V8757" s="9" t="s">
        <v>23197</v>
      </c>
      <c r="W8757" s="14">
        <v>1</v>
      </c>
    </row>
    <row r="8758" spans="1:23" x14ac:dyDescent="0.25">
      <c r="A8758" s="8">
        <v>8520</v>
      </c>
      <c r="B8758" s="9" t="s">
        <v>31141</v>
      </c>
      <c r="C8758" s="9" t="s">
        <v>23182</v>
      </c>
      <c r="D8758" s="10" t="s">
        <v>31142</v>
      </c>
      <c r="E8758" s="11"/>
      <c r="F8758" s="9" t="s">
        <v>8838</v>
      </c>
      <c r="G8758" s="12">
        <v>1</v>
      </c>
      <c r="H8758" s="9" t="s">
        <v>25</v>
      </c>
      <c r="I8758" s="9" t="s">
        <v>25</v>
      </c>
      <c r="J8758" s="12">
        <v>1</v>
      </c>
      <c r="K8758" s="13">
        <v>43497</v>
      </c>
      <c r="L8758" s="86">
        <f>(Tabla2[[#This Row],[release_year]]-'VARIANZA Y DES. EST'!$L$11)^2</f>
        <v>7.9512857435875226</v>
      </c>
      <c r="M8758" s="12">
        <v>2017</v>
      </c>
      <c r="N8758" s="9" t="s">
        <v>35</v>
      </c>
      <c r="O8758" s="9" t="s">
        <v>23191</v>
      </c>
      <c r="P8758" s="12">
        <v>1</v>
      </c>
      <c r="Q8758" s="12" t="s">
        <v>28</v>
      </c>
      <c r="R8758" s="12"/>
      <c r="S8758" s="12">
        <v>1</v>
      </c>
      <c r="T8758" s="9" t="s">
        <v>23197</v>
      </c>
      <c r="U8758" s="9" t="s">
        <v>23197</v>
      </c>
      <c r="V8758" s="9" t="s">
        <v>23197</v>
      </c>
      <c r="W8758" s="14">
        <v>1</v>
      </c>
    </row>
    <row r="8759" spans="1:23" x14ac:dyDescent="0.25">
      <c r="A8759" s="8">
        <v>8524</v>
      </c>
      <c r="B8759" s="9" t="s">
        <v>31143</v>
      </c>
      <c r="C8759" s="9" t="s">
        <v>23182</v>
      </c>
      <c r="D8759" s="10" t="s">
        <v>31144</v>
      </c>
      <c r="E8759" s="11"/>
      <c r="F8759" s="9" t="s">
        <v>31145</v>
      </c>
      <c r="G8759" s="12">
        <v>9</v>
      </c>
      <c r="H8759" s="9" t="s">
        <v>25</v>
      </c>
      <c r="I8759" s="9" t="s">
        <v>327</v>
      </c>
      <c r="J8759" s="12">
        <v>2</v>
      </c>
      <c r="K8759" s="13">
        <v>42512</v>
      </c>
      <c r="L8759" s="86">
        <f>(Tabla2[[#This Row],[release_year]]-'VARIANZA Y DES. EST'!$L$11)^2</f>
        <v>634.04234967000593</v>
      </c>
      <c r="M8759" s="12">
        <v>1989</v>
      </c>
      <c r="N8759" s="9" t="s">
        <v>110</v>
      </c>
      <c r="O8759" s="9" t="s">
        <v>23191</v>
      </c>
      <c r="P8759" s="12">
        <v>1</v>
      </c>
      <c r="Q8759" s="12" t="s">
        <v>28</v>
      </c>
      <c r="R8759" s="12"/>
      <c r="S8759" s="12">
        <v>1</v>
      </c>
      <c r="T8759" s="9" t="s">
        <v>23264</v>
      </c>
      <c r="U8759" s="9" t="s">
        <v>23264</v>
      </c>
      <c r="V8759" s="9" t="s">
        <v>23264</v>
      </c>
      <c r="W8759" s="14">
        <v>1</v>
      </c>
    </row>
    <row r="8760" spans="1:23" x14ac:dyDescent="0.25">
      <c r="A8760" s="8">
        <v>8534</v>
      </c>
      <c r="B8760" s="9" t="s">
        <v>31146</v>
      </c>
      <c r="C8760" s="9" t="s">
        <v>23182</v>
      </c>
      <c r="D8760" s="10" t="s">
        <v>31147</v>
      </c>
      <c r="E8760" s="11"/>
      <c r="F8760" s="18" t="s">
        <v>31148</v>
      </c>
      <c r="G8760" s="12">
        <v>1</v>
      </c>
      <c r="H8760" s="9" t="s">
        <v>25</v>
      </c>
      <c r="I8760" s="9" t="s">
        <v>25</v>
      </c>
      <c r="J8760" s="12">
        <v>1</v>
      </c>
      <c r="K8760" s="13">
        <v>43122</v>
      </c>
      <c r="L8760" s="86">
        <f>(Tabla2[[#This Row],[release_year]]-'VARIANZA Y DES. EST'!$L$11)^2</f>
        <v>3.3116808838167522</v>
      </c>
      <c r="M8760" s="12">
        <v>2016</v>
      </c>
      <c r="N8760" s="9" t="s">
        <v>76</v>
      </c>
      <c r="O8760" s="9" t="s">
        <v>23191</v>
      </c>
      <c r="P8760" s="12">
        <v>1</v>
      </c>
      <c r="Q8760" s="12" t="s">
        <v>28</v>
      </c>
      <c r="R8760" s="12"/>
      <c r="S8760" s="12">
        <v>1</v>
      </c>
      <c r="T8760" s="9" t="s">
        <v>23576</v>
      </c>
      <c r="U8760" s="9" t="s">
        <v>23193</v>
      </c>
      <c r="V8760" s="9" t="s">
        <v>23576</v>
      </c>
      <c r="W8760" s="14">
        <v>2</v>
      </c>
    </row>
    <row r="8761" spans="1:23" x14ac:dyDescent="0.25">
      <c r="A8761" s="8">
        <v>8540</v>
      </c>
      <c r="B8761" s="9" t="s">
        <v>31149</v>
      </c>
      <c r="C8761" s="9" t="s">
        <v>23182</v>
      </c>
      <c r="D8761" s="9" t="s">
        <v>31150</v>
      </c>
      <c r="E8761" s="9"/>
      <c r="F8761" s="9" t="s">
        <v>31151</v>
      </c>
      <c r="G8761" s="12">
        <v>12</v>
      </c>
      <c r="H8761" s="9" t="s">
        <v>550</v>
      </c>
      <c r="I8761" s="9" t="s">
        <v>31152</v>
      </c>
      <c r="J8761" s="12">
        <v>4</v>
      </c>
      <c r="K8761" s="13">
        <v>43108</v>
      </c>
      <c r="L8761" s="86">
        <f>(Tabla2[[#This Row],[release_year]]-'VARIANZA Y DES. EST'!$L$11)^2</f>
        <v>17.47405172519213</v>
      </c>
      <c r="M8761" s="12">
        <v>2010</v>
      </c>
      <c r="N8761" s="9" t="s">
        <v>76</v>
      </c>
      <c r="O8761" s="9" t="s">
        <v>23227</v>
      </c>
      <c r="P8761" s="12">
        <v>4</v>
      </c>
      <c r="Q8761" s="12" t="s">
        <v>28</v>
      </c>
      <c r="R8761" s="12"/>
      <c r="S8761" s="12">
        <v>4</v>
      </c>
      <c r="T8761" s="9" t="s">
        <v>23206</v>
      </c>
      <c r="U8761" s="9" t="s">
        <v>23206</v>
      </c>
      <c r="V8761" s="9" t="s">
        <v>23206</v>
      </c>
      <c r="W8761" s="14">
        <v>1</v>
      </c>
    </row>
    <row r="8762" spans="1:23" x14ac:dyDescent="0.25">
      <c r="A8762" s="8">
        <v>8542</v>
      </c>
      <c r="B8762" s="9" t="s">
        <v>31153</v>
      </c>
      <c r="C8762" s="9" t="s">
        <v>23182</v>
      </c>
      <c r="D8762" s="10" t="s">
        <v>31154</v>
      </c>
      <c r="E8762" s="11"/>
      <c r="F8762" s="9" t="s">
        <v>31155</v>
      </c>
      <c r="G8762" s="12">
        <v>1</v>
      </c>
      <c r="H8762" s="9" t="s">
        <v>25</v>
      </c>
      <c r="I8762" s="9" t="s">
        <v>25</v>
      </c>
      <c r="J8762" s="12">
        <v>1</v>
      </c>
      <c r="K8762" s="13">
        <v>42917</v>
      </c>
      <c r="L8762" s="86">
        <f>(Tabla2[[#This Row],[release_year]]-'VARIANZA Y DES. EST'!$L$11)^2</f>
        <v>2619.4126233159659</v>
      </c>
      <c r="M8762" s="12">
        <v>1963</v>
      </c>
      <c r="N8762" s="9" t="s">
        <v>35</v>
      </c>
      <c r="O8762" s="9" t="s">
        <v>23227</v>
      </c>
      <c r="P8762" s="12">
        <v>4</v>
      </c>
      <c r="Q8762" s="12" t="s">
        <v>28</v>
      </c>
      <c r="R8762" s="12"/>
      <c r="S8762" s="12">
        <v>4</v>
      </c>
      <c r="T8762" s="9" t="s">
        <v>31156</v>
      </c>
      <c r="U8762" s="9" t="s">
        <v>23670</v>
      </c>
      <c r="V8762" s="9" t="s">
        <v>31156</v>
      </c>
      <c r="W8762" s="14">
        <v>2</v>
      </c>
    </row>
    <row r="8763" spans="1:23" x14ac:dyDescent="0.25">
      <c r="A8763" s="8">
        <v>8545</v>
      </c>
      <c r="B8763" s="9" t="s">
        <v>31157</v>
      </c>
      <c r="C8763" s="9" t="s">
        <v>23182</v>
      </c>
      <c r="D8763" s="10" t="s">
        <v>31158</v>
      </c>
      <c r="E8763" s="11"/>
      <c r="F8763" s="9" t="s">
        <v>31159</v>
      </c>
      <c r="G8763" s="12">
        <v>5</v>
      </c>
      <c r="H8763" s="12"/>
      <c r="I8763" s="9"/>
      <c r="J8763" s="12">
        <v>0</v>
      </c>
      <c r="K8763" s="13">
        <v>43270</v>
      </c>
      <c r="L8763" s="86">
        <f>(Tabla2[[#This Row],[release_year]]-'VARIANZA Y DES. EST'!$L$11)^2</f>
        <v>7.9512857435875226</v>
      </c>
      <c r="M8763" s="12">
        <v>2017</v>
      </c>
      <c r="N8763" s="9" t="s">
        <v>76</v>
      </c>
      <c r="O8763" s="9" t="s">
        <v>23191</v>
      </c>
      <c r="P8763" s="12">
        <v>1</v>
      </c>
      <c r="Q8763" s="12" t="s">
        <v>28</v>
      </c>
      <c r="R8763" s="12"/>
      <c r="S8763" s="12">
        <v>1</v>
      </c>
      <c r="T8763" s="9" t="s">
        <v>23542</v>
      </c>
      <c r="U8763" s="9" t="s">
        <v>23187</v>
      </c>
      <c r="V8763" s="9" t="s">
        <v>23542</v>
      </c>
      <c r="W8763" s="14">
        <v>3</v>
      </c>
    </row>
    <row r="8764" spans="1:23" x14ac:dyDescent="0.25">
      <c r="A8764" s="8">
        <v>8546</v>
      </c>
      <c r="B8764" s="9" t="s">
        <v>31160</v>
      </c>
      <c r="C8764" s="9" t="s">
        <v>23182</v>
      </c>
      <c r="D8764" s="10" t="s">
        <v>31161</v>
      </c>
      <c r="E8764" s="11"/>
      <c r="F8764" s="9" t="s">
        <v>25977</v>
      </c>
      <c r="G8764" s="12">
        <v>1</v>
      </c>
      <c r="H8764" s="9" t="s">
        <v>25</v>
      </c>
      <c r="I8764" s="9" t="s">
        <v>25</v>
      </c>
      <c r="J8764" s="12">
        <v>1</v>
      </c>
      <c r="K8764" s="13">
        <v>43723</v>
      </c>
      <c r="L8764" s="86">
        <f>(Tabla2[[#This Row],[release_year]]-'VARIANZA Y DES. EST'!$L$11)^2</f>
        <v>26.834446865421359</v>
      </c>
      <c r="M8764" s="12">
        <v>2009</v>
      </c>
      <c r="N8764" s="9" t="s">
        <v>35</v>
      </c>
      <c r="O8764" s="9" t="s">
        <v>23191</v>
      </c>
      <c r="P8764" s="12">
        <v>1</v>
      </c>
      <c r="Q8764" s="12" t="s">
        <v>28</v>
      </c>
      <c r="R8764" s="12"/>
      <c r="S8764" s="12">
        <v>1</v>
      </c>
      <c r="T8764" s="9" t="s">
        <v>23356</v>
      </c>
      <c r="U8764" s="9" t="s">
        <v>23197</v>
      </c>
      <c r="V8764" s="9" t="s">
        <v>23356</v>
      </c>
      <c r="W8764" s="14">
        <v>2</v>
      </c>
    </row>
    <row r="8765" spans="1:23" x14ac:dyDescent="0.25">
      <c r="A8765" s="8">
        <v>8550</v>
      </c>
      <c r="B8765" s="9" t="s">
        <v>31162</v>
      </c>
      <c r="C8765" s="9" t="s">
        <v>23182</v>
      </c>
      <c r="D8765" s="9" t="s">
        <v>31163</v>
      </c>
      <c r="E8765" s="10" t="s">
        <v>31164</v>
      </c>
      <c r="F8765" s="11"/>
      <c r="G8765" s="12">
        <v>0</v>
      </c>
      <c r="H8765" s="9" t="s">
        <v>25</v>
      </c>
      <c r="I8765" s="9" t="s">
        <v>25</v>
      </c>
      <c r="J8765" s="12">
        <v>1</v>
      </c>
      <c r="K8765" s="13">
        <v>43271</v>
      </c>
      <c r="L8765" s="86">
        <f>(Tabla2[[#This Row],[release_year]]-'VARIANZA Y DES. EST'!$L$11)^2</f>
        <v>7.9512857435875226</v>
      </c>
      <c r="M8765" s="12">
        <v>2017</v>
      </c>
      <c r="N8765" s="9" t="s">
        <v>76</v>
      </c>
      <c r="O8765" s="9" t="s">
        <v>23191</v>
      </c>
      <c r="P8765" s="12">
        <v>1</v>
      </c>
      <c r="Q8765" s="12" t="s">
        <v>28</v>
      </c>
      <c r="R8765" s="12"/>
      <c r="S8765" s="12">
        <v>1</v>
      </c>
      <c r="T8765" s="9" t="s">
        <v>23197</v>
      </c>
      <c r="U8765" s="9" t="s">
        <v>23197</v>
      </c>
      <c r="V8765" s="9" t="s">
        <v>23197</v>
      </c>
      <c r="W8765" s="14">
        <v>1</v>
      </c>
    </row>
    <row r="8766" spans="1:23" x14ac:dyDescent="0.25">
      <c r="A8766" s="8">
        <v>8552</v>
      </c>
      <c r="B8766" s="9" t="s">
        <v>31165</v>
      </c>
      <c r="C8766" s="9" t="s">
        <v>23182</v>
      </c>
      <c r="D8766" s="10" t="s">
        <v>31166</v>
      </c>
      <c r="E8766" s="11"/>
      <c r="F8766" s="9" t="s">
        <v>31167</v>
      </c>
      <c r="G8766" s="12">
        <v>1</v>
      </c>
      <c r="H8766" s="9" t="s">
        <v>25</v>
      </c>
      <c r="I8766" s="9" t="s">
        <v>25</v>
      </c>
      <c r="J8766" s="12">
        <v>1</v>
      </c>
      <c r="K8766" s="13">
        <v>42788</v>
      </c>
      <c r="L8766" s="86">
        <f>(Tabla2[[#This Row],[release_year]]-'VARIANZA Y DES. EST'!$L$11)^2</f>
        <v>51.555237145879822</v>
      </c>
      <c r="M8766" s="12">
        <v>2007</v>
      </c>
      <c r="N8766" s="9" t="s">
        <v>35</v>
      </c>
      <c r="O8766" s="9" t="s">
        <v>23191</v>
      </c>
      <c r="P8766" s="12">
        <v>1</v>
      </c>
      <c r="Q8766" s="12" t="s">
        <v>28</v>
      </c>
      <c r="R8766" s="12"/>
      <c r="S8766" s="12">
        <v>1</v>
      </c>
      <c r="T8766" s="9" t="s">
        <v>23197</v>
      </c>
      <c r="U8766" s="9" t="s">
        <v>23197</v>
      </c>
      <c r="V8766" s="9" t="s">
        <v>23197</v>
      </c>
      <c r="W8766" s="14">
        <v>1</v>
      </c>
    </row>
    <row r="8767" spans="1:23" x14ac:dyDescent="0.25">
      <c r="A8767" s="8">
        <v>8558</v>
      </c>
      <c r="B8767" s="9" t="s">
        <v>31168</v>
      </c>
      <c r="C8767" s="9" t="s">
        <v>23182</v>
      </c>
      <c r="D8767" s="10" t="s">
        <v>31169</v>
      </c>
      <c r="E8767" s="11"/>
      <c r="F8767" s="18" t="s">
        <v>31170</v>
      </c>
      <c r="G8767" s="12">
        <v>15</v>
      </c>
      <c r="H8767" s="9" t="s">
        <v>25</v>
      </c>
      <c r="I8767" s="9" t="s">
        <v>25</v>
      </c>
      <c r="J8767" s="12">
        <v>1</v>
      </c>
      <c r="K8767" s="16">
        <v>42363</v>
      </c>
      <c r="L8767" s="86">
        <f>(Tabla2[[#This Row],[release_year]]-'VARIANZA Y DES. EST'!$L$11)^2</f>
        <v>84.276027426338274</v>
      </c>
      <c r="M8767" s="12">
        <v>2005</v>
      </c>
      <c r="N8767" s="9" t="s">
        <v>35</v>
      </c>
      <c r="O8767" s="9" t="s">
        <v>23529</v>
      </c>
      <c r="P8767" s="12">
        <v>7</v>
      </c>
      <c r="Q8767" s="12" t="s">
        <v>28</v>
      </c>
      <c r="R8767" s="12"/>
      <c r="S8767" s="12">
        <v>7</v>
      </c>
      <c r="T8767" s="9" t="s">
        <v>23206</v>
      </c>
      <c r="U8767" s="9" t="s">
        <v>23206</v>
      </c>
      <c r="V8767" s="9" t="s">
        <v>23206</v>
      </c>
      <c r="W8767" s="14">
        <v>1</v>
      </c>
    </row>
    <row r="8768" spans="1:23" x14ac:dyDescent="0.25">
      <c r="A8768" s="8">
        <v>8561</v>
      </c>
      <c r="B8768" s="9" t="s">
        <v>31171</v>
      </c>
      <c r="C8768" s="9" t="s">
        <v>23182</v>
      </c>
      <c r="D8768" s="10" t="s">
        <v>31172</v>
      </c>
      <c r="E8768" s="11"/>
      <c r="F8768" s="9" t="s">
        <v>31173</v>
      </c>
      <c r="G8768" s="12">
        <v>8</v>
      </c>
      <c r="H8768" s="9" t="s">
        <v>2924</v>
      </c>
      <c r="I8768" s="9" t="s">
        <v>2924</v>
      </c>
      <c r="J8768" s="12">
        <v>1</v>
      </c>
      <c r="K8768" s="13">
        <v>42614</v>
      </c>
      <c r="L8768" s="86">
        <f>(Tabla2[[#This Row],[release_year]]-'VARIANZA Y DES. EST'!$L$11)^2</f>
        <v>17.47405172519213</v>
      </c>
      <c r="M8768" s="12">
        <v>2010</v>
      </c>
      <c r="N8768" s="9" t="s">
        <v>76</v>
      </c>
      <c r="O8768" s="9" t="s">
        <v>23191</v>
      </c>
      <c r="P8768" s="12">
        <v>1</v>
      </c>
      <c r="Q8768" s="12" t="s">
        <v>28</v>
      </c>
      <c r="R8768" s="12"/>
      <c r="S8768" s="12">
        <v>1</v>
      </c>
      <c r="T8768" s="9" t="s">
        <v>23201</v>
      </c>
      <c r="U8768" s="9" t="s">
        <v>23187</v>
      </c>
      <c r="V8768" s="9" t="s">
        <v>23201</v>
      </c>
      <c r="W8768" s="14">
        <v>3</v>
      </c>
    </row>
    <row r="8769" spans="1:23" x14ac:dyDescent="0.25">
      <c r="A8769" s="8">
        <v>8568</v>
      </c>
      <c r="B8769" s="9" t="s">
        <v>31174</v>
      </c>
      <c r="C8769" s="9" t="s">
        <v>23182</v>
      </c>
      <c r="D8769" s="10" t="s">
        <v>31175</v>
      </c>
      <c r="E8769" s="11"/>
      <c r="F8769" s="9" t="s">
        <v>31176</v>
      </c>
      <c r="G8769" s="12">
        <v>8</v>
      </c>
      <c r="H8769" s="9" t="s">
        <v>4237</v>
      </c>
      <c r="I8769" s="9" t="s">
        <v>4237</v>
      </c>
      <c r="J8769" s="12">
        <v>1</v>
      </c>
      <c r="K8769" s="13">
        <v>42614</v>
      </c>
      <c r="L8769" s="86">
        <f>(Tabla2[[#This Row],[release_year]]-'VARIANZA Y DES. EST'!$L$11)^2</f>
        <v>26.834446865421359</v>
      </c>
      <c r="M8769" s="12">
        <v>2009</v>
      </c>
      <c r="N8769" s="9" t="s">
        <v>82</v>
      </c>
      <c r="O8769" s="9" t="s">
        <v>23191</v>
      </c>
      <c r="P8769" s="12">
        <v>1</v>
      </c>
      <c r="Q8769" s="12" t="s">
        <v>28</v>
      </c>
      <c r="R8769" s="12"/>
      <c r="S8769" s="12">
        <v>1</v>
      </c>
      <c r="T8769" s="9" t="s">
        <v>23201</v>
      </c>
      <c r="U8769" s="9" t="s">
        <v>23187</v>
      </c>
      <c r="V8769" s="9" t="s">
        <v>23201</v>
      </c>
      <c r="W8769" s="14">
        <v>3</v>
      </c>
    </row>
    <row r="8770" spans="1:23" x14ac:dyDescent="0.25">
      <c r="A8770" s="8">
        <v>8575</v>
      </c>
      <c r="B8770" s="9" t="s">
        <v>31177</v>
      </c>
      <c r="C8770" s="9" t="s">
        <v>23182</v>
      </c>
      <c r="D8770" s="10" t="s">
        <v>31178</v>
      </c>
      <c r="E8770" s="11"/>
      <c r="F8770" s="18" t="s">
        <v>31179</v>
      </c>
      <c r="G8770" s="12">
        <v>27</v>
      </c>
      <c r="H8770" s="9" t="s">
        <v>3836</v>
      </c>
      <c r="I8770" s="9" t="s">
        <v>3836</v>
      </c>
      <c r="J8770" s="12">
        <v>1</v>
      </c>
      <c r="K8770" s="13">
        <v>43525</v>
      </c>
      <c r="L8770" s="86">
        <f>(Tabla2[[#This Row],[release_year]]-'VARIANZA Y DES. EST'!$L$11)^2</f>
        <v>3.2471164275211517E-2</v>
      </c>
      <c r="M8770" s="12">
        <v>2014</v>
      </c>
      <c r="N8770" s="9" t="s">
        <v>35</v>
      </c>
      <c r="O8770" s="9" t="s">
        <v>23191</v>
      </c>
      <c r="P8770" s="12">
        <v>1</v>
      </c>
      <c r="Q8770" s="12" t="s">
        <v>28</v>
      </c>
      <c r="R8770" s="12"/>
      <c r="S8770" s="12">
        <v>1</v>
      </c>
      <c r="T8770" s="9" t="s">
        <v>25006</v>
      </c>
      <c r="U8770" s="9" t="s">
        <v>23187</v>
      </c>
      <c r="V8770" s="9" t="s">
        <v>25006</v>
      </c>
      <c r="W8770" s="14">
        <v>3</v>
      </c>
    </row>
    <row r="8771" spans="1:23" x14ac:dyDescent="0.25">
      <c r="A8771" s="8">
        <v>8576</v>
      </c>
      <c r="B8771" s="9" t="s">
        <v>31180</v>
      </c>
      <c r="C8771" s="9" t="s">
        <v>23182</v>
      </c>
      <c r="D8771" s="10" t="s">
        <v>31181</v>
      </c>
      <c r="E8771" s="11"/>
      <c r="F8771" s="9" t="s">
        <v>31182</v>
      </c>
      <c r="G8771" s="12">
        <v>6</v>
      </c>
      <c r="H8771" s="9" t="s">
        <v>1349</v>
      </c>
      <c r="I8771" s="9" t="s">
        <v>1349</v>
      </c>
      <c r="J8771" s="12">
        <v>1</v>
      </c>
      <c r="K8771" s="13">
        <v>42877</v>
      </c>
      <c r="L8771" s="86">
        <f>(Tabla2[[#This Row],[release_year]]-'VARIANZA Y DES. EST'!$L$11)^2</f>
        <v>0.67207602404598188</v>
      </c>
      <c r="M8771" s="12">
        <v>2015</v>
      </c>
      <c r="N8771" s="9" t="s">
        <v>35</v>
      </c>
      <c r="O8771" s="9" t="s">
        <v>23191</v>
      </c>
      <c r="P8771" s="12">
        <v>1</v>
      </c>
      <c r="Q8771" s="12" t="s">
        <v>28</v>
      </c>
      <c r="R8771" s="12"/>
      <c r="S8771" s="12">
        <v>1</v>
      </c>
      <c r="T8771" s="9" t="s">
        <v>24513</v>
      </c>
      <c r="U8771" s="9" t="s">
        <v>23187</v>
      </c>
      <c r="V8771" s="9" t="s">
        <v>24513</v>
      </c>
      <c r="W8771" s="14">
        <v>3</v>
      </c>
    </row>
    <row r="8772" spans="1:23" x14ac:dyDescent="0.25">
      <c r="A8772" s="8">
        <v>8589</v>
      </c>
      <c r="B8772" s="9" t="s">
        <v>31183</v>
      </c>
      <c r="C8772" s="9" t="s">
        <v>23182</v>
      </c>
      <c r="D8772" s="10" t="s">
        <v>31184</v>
      </c>
      <c r="E8772" s="11"/>
      <c r="F8772" s="9" t="s">
        <v>31185</v>
      </c>
      <c r="G8772" s="12">
        <v>10</v>
      </c>
      <c r="H8772" s="9" t="s">
        <v>2924</v>
      </c>
      <c r="I8772" s="9" t="s">
        <v>2924</v>
      </c>
      <c r="J8772" s="12">
        <v>1</v>
      </c>
      <c r="K8772" s="13">
        <v>43140</v>
      </c>
      <c r="L8772" s="86">
        <f>(Tabla2[[#This Row],[release_year]]-'VARIANZA Y DES. EST'!$L$11)^2</f>
        <v>7.9512857435875226</v>
      </c>
      <c r="M8772" s="12">
        <v>2017</v>
      </c>
      <c r="N8772" s="9" t="s">
        <v>35</v>
      </c>
      <c r="O8772" s="9" t="s">
        <v>23191</v>
      </c>
      <c r="P8772" s="12">
        <v>1</v>
      </c>
      <c r="Q8772" s="12" t="s">
        <v>28</v>
      </c>
      <c r="R8772" s="12"/>
      <c r="S8772" s="12">
        <v>1</v>
      </c>
      <c r="T8772" s="9" t="s">
        <v>23445</v>
      </c>
      <c r="U8772" s="9" t="s">
        <v>23193</v>
      </c>
      <c r="V8772" s="9" t="s">
        <v>23445</v>
      </c>
      <c r="W8772" s="14">
        <v>3</v>
      </c>
    </row>
    <row r="8773" spans="1:23" x14ac:dyDescent="0.25">
      <c r="A8773" s="8">
        <v>8593</v>
      </c>
      <c r="B8773" s="9" t="s">
        <v>31186</v>
      </c>
      <c r="C8773" s="9" t="s">
        <v>23182</v>
      </c>
      <c r="D8773" s="10" t="s">
        <v>31187</v>
      </c>
      <c r="E8773" s="11"/>
      <c r="F8773" s="9" t="s">
        <v>31188</v>
      </c>
      <c r="G8773" s="12">
        <v>6</v>
      </c>
      <c r="H8773" s="12"/>
      <c r="I8773" s="9"/>
      <c r="J8773" s="12">
        <v>0</v>
      </c>
      <c r="K8773" s="13">
        <v>42996</v>
      </c>
      <c r="L8773" s="86">
        <f>(Tabla2[[#This Row],[release_year]]-'VARIANZA Y DES. EST'!$L$11)^2</f>
        <v>26.834446865421359</v>
      </c>
      <c r="M8773" s="12">
        <v>2009</v>
      </c>
      <c r="N8773" s="9" t="s">
        <v>35</v>
      </c>
      <c r="O8773" s="9" t="s">
        <v>23191</v>
      </c>
      <c r="P8773" s="12">
        <v>1</v>
      </c>
      <c r="Q8773" s="12" t="s">
        <v>28</v>
      </c>
      <c r="R8773" s="12"/>
      <c r="S8773" s="12">
        <v>1</v>
      </c>
      <c r="T8773" s="9" t="s">
        <v>23281</v>
      </c>
      <c r="U8773" s="9" t="s">
        <v>23187</v>
      </c>
      <c r="V8773" s="9" t="s">
        <v>23281</v>
      </c>
      <c r="W8773" s="14">
        <v>2</v>
      </c>
    </row>
    <row r="8774" spans="1:23" x14ac:dyDescent="0.25">
      <c r="A8774" s="8">
        <v>8594</v>
      </c>
      <c r="B8774" s="9" t="s">
        <v>31189</v>
      </c>
      <c r="C8774" s="9" t="s">
        <v>23182</v>
      </c>
      <c r="D8774" s="9" t="s">
        <v>31190</v>
      </c>
      <c r="E8774" s="9"/>
      <c r="F8774" s="9" t="s">
        <v>31191</v>
      </c>
      <c r="G8774" s="12">
        <v>3</v>
      </c>
      <c r="H8774" s="12"/>
      <c r="I8774" s="9"/>
      <c r="J8774" s="12">
        <v>0</v>
      </c>
      <c r="K8774" s="13">
        <v>43154</v>
      </c>
      <c r="L8774" s="86">
        <f>(Tabla2[[#This Row],[release_year]]-'VARIANZA Y DES. EST'!$L$11)^2</f>
        <v>3.2471164275211517E-2</v>
      </c>
      <c r="M8774" s="12">
        <v>2014</v>
      </c>
      <c r="N8774" s="9" t="s">
        <v>35</v>
      </c>
      <c r="O8774" s="9" t="s">
        <v>23191</v>
      </c>
      <c r="P8774" s="12">
        <v>1</v>
      </c>
      <c r="Q8774" s="12" t="s">
        <v>28</v>
      </c>
      <c r="R8774" s="12"/>
      <c r="S8774" s="12">
        <v>1</v>
      </c>
      <c r="T8774" s="9" t="s">
        <v>23216</v>
      </c>
      <c r="U8774" s="9" t="s">
        <v>23193</v>
      </c>
      <c r="V8774" s="9" t="s">
        <v>23216</v>
      </c>
      <c r="W8774" s="14">
        <v>3</v>
      </c>
    </row>
    <row r="8775" spans="1:23" x14ac:dyDescent="0.25">
      <c r="A8775" s="8">
        <v>8597</v>
      </c>
      <c r="B8775" s="9" t="s">
        <v>31192</v>
      </c>
      <c r="C8775" s="9" t="s">
        <v>23182</v>
      </c>
      <c r="D8775" s="10" t="s">
        <v>31193</v>
      </c>
      <c r="E8775" s="11"/>
      <c r="F8775" s="9" t="s">
        <v>31194</v>
      </c>
      <c r="G8775" s="12">
        <v>5</v>
      </c>
      <c r="H8775" s="9" t="s">
        <v>184</v>
      </c>
      <c r="I8775" s="9" t="s">
        <v>31195</v>
      </c>
      <c r="J8775" s="12">
        <v>3</v>
      </c>
      <c r="K8775" s="13">
        <v>42979</v>
      </c>
      <c r="L8775" s="86">
        <f>(Tabla2[[#This Row],[release_year]]-'VARIANZA Y DES. EST'!$L$11)^2</f>
        <v>3.2471164275211517E-2</v>
      </c>
      <c r="M8775" s="12">
        <v>2014</v>
      </c>
      <c r="N8775" s="9" t="s">
        <v>26</v>
      </c>
      <c r="O8775" s="9" t="s">
        <v>23191</v>
      </c>
      <c r="P8775" s="12">
        <v>1</v>
      </c>
      <c r="Q8775" s="12" t="s">
        <v>28</v>
      </c>
      <c r="R8775" s="12"/>
      <c r="S8775" s="12">
        <v>1</v>
      </c>
      <c r="T8775" s="9" t="s">
        <v>23264</v>
      </c>
      <c r="U8775" s="9" t="s">
        <v>23264</v>
      </c>
      <c r="V8775" s="9" t="s">
        <v>23264</v>
      </c>
      <c r="W8775" s="14">
        <v>1</v>
      </c>
    </row>
    <row r="8776" spans="1:23" x14ac:dyDescent="0.25">
      <c r="A8776" s="8">
        <v>8600</v>
      </c>
      <c r="B8776" s="9" t="s">
        <v>31196</v>
      </c>
      <c r="C8776" s="9" t="s">
        <v>23182</v>
      </c>
      <c r="D8776" s="9" t="s">
        <v>31197</v>
      </c>
      <c r="E8776" s="9" t="s">
        <v>31198</v>
      </c>
      <c r="F8776" s="9" t="s">
        <v>31199</v>
      </c>
      <c r="G8776" s="12">
        <v>7</v>
      </c>
      <c r="H8776" s="9" t="s">
        <v>126</v>
      </c>
      <c r="I8776" s="9" t="s">
        <v>126</v>
      </c>
      <c r="J8776" s="12">
        <v>1</v>
      </c>
      <c r="K8776" s="13">
        <v>42979</v>
      </c>
      <c r="L8776" s="86">
        <f>(Tabla2[[#This Row],[release_year]]-'VARIANZA Y DES. EST'!$L$11)^2</f>
        <v>0.67207602404598188</v>
      </c>
      <c r="M8776" s="12">
        <v>2015</v>
      </c>
      <c r="N8776" s="9" t="s">
        <v>76</v>
      </c>
      <c r="O8776" s="9" t="s">
        <v>23255</v>
      </c>
      <c r="P8776" s="12">
        <v>3</v>
      </c>
      <c r="Q8776" s="12" t="s">
        <v>28</v>
      </c>
      <c r="R8776" s="12"/>
      <c r="S8776" s="12">
        <v>3</v>
      </c>
      <c r="T8776" s="9" t="s">
        <v>29940</v>
      </c>
      <c r="U8776" s="9" t="s">
        <v>23213</v>
      </c>
      <c r="V8776" s="9" t="s">
        <v>29940</v>
      </c>
      <c r="W8776" s="14">
        <v>3</v>
      </c>
    </row>
    <row r="8777" spans="1:23" x14ac:dyDescent="0.25">
      <c r="A8777" s="8">
        <v>8601</v>
      </c>
      <c r="B8777" s="9" t="s">
        <v>31200</v>
      </c>
      <c r="C8777" s="9" t="s">
        <v>23182</v>
      </c>
      <c r="D8777" s="9" t="s">
        <v>31201</v>
      </c>
      <c r="E8777" s="9"/>
      <c r="F8777" s="18" t="s">
        <v>31202</v>
      </c>
      <c r="G8777" s="12">
        <v>9</v>
      </c>
      <c r="H8777" s="9" t="s">
        <v>160</v>
      </c>
      <c r="I8777" s="9" t="s">
        <v>160</v>
      </c>
      <c r="J8777" s="12">
        <v>1</v>
      </c>
      <c r="K8777" s="13">
        <v>43719</v>
      </c>
      <c r="L8777" s="86">
        <f>(Tabla2[[#This Row],[release_year]]-'VARIANZA Y DES. EST'!$L$11)^2</f>
        <v>14.590890603358293</v>
      </c>
      <c r="M8777" s="12">
        <v>2018</v>
      </c>
      <c r="N8777" s="9" t="s">
        <v>110</v>
      </c>
      <c r="O8777" s="9" t="s">
        <v>23185</v>
      </c>
      <c r="P8777" s="12">
        <v>2</v>
      </c>
      <c r="Q8777" s="12" t="s">
        <v>28</v>
      </c>
      <c r="R8777" s="12"/>
      <c r="S8777" s="12">
        <v>2</v>
      </c>
      <c r="T8777" s="9" t="s">
        <v>23330</v>
      </c>
      <c r="U8777" s="9" t="s">
        <v>23264</v>
      </c>
      <c r="V8777" s="9" t="s">
        <v>23330</v>
      </c>
      <c r="W8777" s="14">
        <v>2</v>
      </c>
    </row>
    <row r="8778" spans="1:23" x14ac:dyDescent="0.25">
      <c r="A8778" s="8">
        <v>8605</v>
      </c>
      <c r="B8778" s="9" t="s">
        <v>31203</v>
      </c>
      <c r="C8778" s="9" t="s">
        <v>23182</v>
      </c>
      <c r="D8778" s="10" t="s">
        <v>31204</v>
      </c>
      <c r="E8778" s="19"/>
      <c r="F8778" s="11"/>
      <c r="G8778" s="12">
        <v>0</v>
      </c>
      <c r="H8778" s="9" t="s">
        <v>126</v>
      </c>
      <c r="I8778" s="9" t="s">
        <v>31205</v>
      </c>
      <c r="J8778" s="12">
        <v>3</v>
      </c>
      <c r="K8778" s="13">
        <v>43539</v>
      </c>
      <c r="L8778" s="86">
        <f>(Tabla2[[#This Row],[release_year]]-'VARIANZA Y DES. EST'!$L$11)^2</f>
        <v>14.590890603358293</v>
      </c>
      <c r="M8778" s="12">
        <v>2018</v>
      </c>
      <c r="N8778" s="9" t="s">
        <v>35</v>
      </c>
      <c r="O8778" s="9" t="s">
        <v>23191</v>
      </c>
      <c r="P8778" s="12">
        <v>1</v>
      </c>
      <c r="Q8778" s="12" t="s">
        <v>28</v>
      </c>
      <c r="R8778" s="12"/>
      <c r="S8778" s="12">
        <v>1</v>
      </c>
      <c r="T8778" s="9" t="s">
        <v>29514</v>
      </c>
      <c r="U8778" s="9" t="s">
        <v>23213</v>
      </c>
      <c r="V8778" s="9" t="s">
        <v>29514</v>
      </c>
      <c r="W8778" s="14">
        <v>3</v>
      </c>
    </row>
    <row r="8779" spans="1:23" x14ac:dyDescent="0.25">
      <c r="A8779" s="8">
        <v>8606</v>
      </c>
      <c r="B8779" s="9" t="s">
        <v>31206</v>
      </c>
      <c r="C8779" s="9" t="s">
        <v>23182</v>
      </c>
      <c r="D8779" s="9" t="s">
        <v>31207</v>
      </c>
      <c r="E8779" s="18"/>
      <c r="F8779" s="9"/>
      <c r="G8779" s="12">
        <v>0</v>
      </c>
      <c r="H8779" s="9" t="s">
        <v>25</v>
      </c>
      <c r="I8779" s="9" t="s">
        <v>25</v>
      </c>
      <c r="J8779" s="12">
        <v>1</v>
      </c>
      <c r="K8779" s="16">
        <v>43465</v>
      </c>
      <c r="L8779" s="86">
        <f>(Tabla2[[#This Row],[release_year]]-'VARIANZA Y DES. EST'!$L$11)^2</f>
        <v>14.590890603358293</v>
      </c>
      <c r="M8779" s="12">
        <v>2018</v>
      </c>
      <c r="N8779" s="9" t="s">
        <v>76</v>
      </c>
      <c r="O8779" s="9" t="s">
        <v>23255</v>
      </c>
      <c r="P8779" s="12">
        <v>3</v>
      </c>
      <c r="Q8779" s="12" t="s">
        <v>28</v>
      </c>
      <c r="R8779" s="12"/>
      <c r="S8779" s="12">
        <v>3</v>
      </c>
      <c r="T8779" s="9" t="s">
        <v>23290</v>
      </c>
      <c r="U8779" s="9" t="s">
        <v>23290</v>
      </c>
      <c r="V8779" s="9" t="s">
        <v>23290</v>
      </c>
      <c r="W8779" s="14">
        <v>1</v>
      </c>
    </row>
    <row r="8780" spans="1:23" x14ac:dyDescent="0.25">
      <c r="A8780" s="8">
        <v>8610</v>
      </c>
      <c r="B8780" s="9" t="s">
        <v>31208</v>
      </c>
      <c r="C8780" s="9" t="s">
        <v>23182</v>
      </c>
      <c r="D8780" s="9" t="s">
        <v>31209</v>
      </c>
      <c r="E8780" s="9"/>
      <c r="F8780" s="18"/>
      <c r="G8780" s="12">
        <v>0</v>
      </c>
      <c r="H8780" s="12"/>
      <c r="I8780" s="9"/>
      <c r="J8780" s="12">
        <v>0</v>
      </c>
      <c r="K8780" s="16">
        <v>43096</v>
      </c>
      <c r="L8780" s="86">
        <f>(Tabla2[[#This Row],[release_year]]-'VARIANZA Y DES. EST'!$L$11)^2</f>
        <v>3.3116808838167522</v>
      </c>
      <c r="M8780" s="12">
        <v>2016</v>
      </c>
      <c r="N8780" s="9" t="s">
        <v>76</v>
      </c>
      <c r="O8780" s="9" t="s">
        <v>23191</v>
      </c>
      <c r="P8780" s="12">
        <v>1</v>
      </c>
      <c r="Q8780" s="12" t="s">
        <v>28</v>
      </c>
      <c r="R8780" s="12"/>
      <c r="S8780" s="12">
        <v>1</v>
      </c>
      <c r="T8780" s="9" t="s">
        <v>23470</v>
      </c>
      <c r="U8780" s="9" t="s">
        <v>23187</v>
      </c>
      <c r="V8780" s="9" t="s">
        <v>23470</v>
      </c>
      <c r="W8780" s="14">
        <v>2</v>
      </c>
    </row>
    <row r="8781" spans="1:23" x14ac:dyDescent="0.25">
      <c r="A8781" s="8">
        <v>8634</v>
      </c>
      <c r="B8781" s="9" t="s">
        <v>31210</v>
      </c>
      <c r="C8781" s="9" t="s">
        <v>23182</v>
      </c>
      <c r="D8781" s="9" t="s">
        <v>31211</v>
      </c>
      <c r="E8781" s="9"/>
      <c r="F8781" s="9" t="s">
        <v>31212</v>
      </c>
      <c r="G8781" s="12">
        <v>5</v>
      </c>
      <c r="H8781" s="9" t="s">
        <v>3676</v>
      </c>
      <c r="I8781" s="9" t="s">
        <v>3676</v>
      </c>
      <c r="J8781" s="12">
        <v>1</v>
      </c>
      <c r="K8781" s="16">
        <v>43444</v>
      </c>
      <c r="L8781" s="86">
        <f>(Tabla2[[#This Row],[release_year]]-'VARIANZA Y DES. EST'!$L$11)^2</f>
        <v>7.9512857435875226</v>
      </c>
      <c r="M8781" s="12">
        <v>2017</v>
      </c>
      <c r="N8781" s="9" t="s">
        <v>76</v>
      </c>
      <c r="O8781" s="9" t="s">
        <v>23191</v>
      </c>
      <c r="P8781" s="12">
        <v>1</v>
      </c>
      <c r="Q8781" s="12" t="s">
        <v>28</v>
      </c>
      <c r="R8781" s="12"/>
      <c r="S8781" s="12">
        <v>1</v>
      </c>
      <c r="T8781" s="9" t="s">
        <v>23281</v>
      </c>
      <c r="U8781" s="9" t="s">
        <v>23187</v>
      </c>
      <c r="V8781" s="9" t="s">
        <v>23281</v>
      </c>
      <c r="W8781" s="14">
        <v>2</v>
      </c>
    </row>
    <row r="8782" spans="1:23" x14ac:dyDescent="0.25">
      <c r="A8782" s="8">
        <v>8645</v>
      </c>
      <c r="B8782" s="9" t="s">
        <v>31213</v>
      </c>
      <c r="C8782" s="9" t="s">
        <v>23182</v>
      </c>
      <c r="D8782" s="9" t="s">
        <v>31214</v>
      </c>
      <c r="E8782" s="9"/>
      <c r="F8782" s="18" t="s">
        <v>31215</v>
      </c>
      <c r="G8782" s="12">
        <v>26</v>
      </c>
      <c r="H8782" s="9" t="s">
        <v>25</v>
      </c>
      <c r="I8782" s="9" t="s">
        <v>25</v>
      </c>
      <c r="J8782" s="12">
        <v>1</v>
      </c>
      <c r="K8782" s="13">
        <v>42917</v>
      </c>
      <c r="L8782" s="86">
        <f>(Tabla2[[#This Row],[release_year]]-'VARIANZA Y DES. EST'!$L$11)^2</f>
        <v>584.6819545297767</v>
      </c>
      <c r="M8782" s="12">
        <v>1990</v>
      </c>
      <c r="N8782" s="9" t="s">
        <v>35</v>
      </c>
      <c r="O8782" s="9" t="s">
        <v>23185</v>
      </c>
      <c r="P8782" s="12">
        <v>2</v>
      </c>
      <c r="Q8782" s="12" t="s">
        <v>28</v>
      </c>
      <c r="R8782" s="12"/>
      <c r="S8782" s="12">
        <v>2</v>
      </c>
      <c r="T8782" s="9" t="s">
        <v>31216</v>
      </c>
      <c r="U8782" s="9" t="s">
        <v>23670</v>
      </c>
      <c r="V8782" s="9" t="s">
        <v>31216</v>
      </c>
      <c r="W8782" s="14">
        <v>3</v>
      </c>
    </row>
    <row r="8783" spans="1:23" x14ac:dyDescent="0.25">
      <c r="A8783" s="8">
        <v>8647</v>
      </c>
      <c r="B8783" s="9" t="s">
        <v>31217</v>
      </c>
      <c r="C8783" s="9" t="s">
        <v>23182</v>
      </c>
      <c r="D8783" s="9" t="s">
        <v>31218</v>
      </c>
      <c r="E8783" s="9"/>
      <c r="F8783" s="18" t="s">
        <v>31219</v>
      </c>
      <c r="G8783" s="12">
        <v>1</v>
      </c>
      <c r="H8783" s="9" t="s">
        <v>126</v>
      </c>
      <c r="I8783" s="9" t="s">
        <v>126</v>
      </c>
      <c r="J8783" s="12">
        <v>1</v>
      </c>
      <c r="K8783" s="13">
        <v>43966</v>
      </c>
      <c r="L8783" s="86">
        <f>(Tabla2[[#This Row],[release_year]]-'VARIANZA Y DES. EST'!$L$11)^2</f>
        <v>14.590890603358293</v>
      </c>
      <c r="M8783" s="12">
        <v>2018</v>
      </c>
      <c r="N8783" s="9" t="s">
        <v>26</v>
      </c>
      <c r="O8783" s="9" t="s">
        <v>23185</v>
      </c>
      <c r="P8783" s="12">
        <v>2</v>
      </c>
      <c r="Q8783" s="12" t="s">
        <v>28</v>
      </c>
      <c r="R8783" s="12"/>
      <c r="S8783" s="12">
        <v>2</v>
      </c>
      <c r="T8783" s="9" t="s">
        <v>23346</v>
      </c>
      <c r="U8783" s="9" t="s">
        <v>23213</v>
      </c>
      <c r="V8783" s="9" t="s">
        <v>23346</v>
      </c>
      <c r="W8783" s="14">
        <v>2</v>
      </c>
    </row>
    <row r="8784" spans="1:23" x14ac:dyDescent="0.25">
      <c r="A8784" s="8">
        <v>8654</v>
      </c>
      <c r="B8784" s="9" t="s">
        <v>31220</v>
      </c>
      <c r="C8784" s="9" t="s">
        <v>23182</v>
      </c>
      <c r="D8784" s="10" t="s">
        <v>31221</v>
      </c>
      <c r="E8784" s="11"/>
      <c r="F8784" s="9" t="s">
        <v>31222</v>
      </c>
      <c r="G8784" s="12">
        <v>8</v>
      </c>
      <c r="H8784" s="9" t="s">
        <v>3836</v>
      </c>
      <c r="I8784" s="9" t="s">
        <v>3836</v>
      </c>
      <c r="J8784" s="12">
        <v>1</v>
      </c>
      <c r="K8784" s="13">
        <v>43511</v>
      </c>
      <c r="L8784" s="86">
        <f>(Tabla2[[#This Row],[release_year]]-'VARIANZA Y DES. EST'!$L$11)^2</f>
        <v>0.67207602404598188</v>
      </c>
      <c r="M8784" s="12">
        <v>2015</v>
      </c>
      <c r="N8784" s="9" t="s">
        <v>35</v>
      </c>
      <c r="O8784" s="9" t="s">
        <v>23227</v>
      </c>
      <c r="P8784" s="12">
        <v>4</v>
      </c>
      <c r="Q8784" s="12" t="s">
        <v>28</v>
      </c>
      <c r="R8784" s="12"/>
      <c r="S8784" s="12">
        <v>4</v>
      </c>
      <c r="T8784" s="9" t="s">
        <v>23558</v>
      </c>
      <c r="U8784" s="9" t="s">
        <v>23187</v>
      </c>
      <c r="V8784" s="9" t="s">
        <v>23558</v>
      </c>
      <c r="W8784" s="14">
        <v>3</v>
      </c>
    </row>
    <row r="8785" spans="1:23" x14ac:dyDescent="0.25">
      <c r="A8785" s="8">
        <v>8670</v>
      </c>
      <c r="B8785" s="9" t="s">
        <v>31223</v>
      </c>
      <c r="C8785" s="9" t="s">
        <v>23182</v>
      </c>
      <c r="D8785" s="10" t="s">
        <v>31224</v>
      </c>
      <c r="E8785" s="11"/>
      <c r="F8785" s="9" t="s">
        <v>31225</v>
      </c>
      <c r="G8785" s="12">
        <v>13</v>
      </c>
      <c r="H8785" s="9" t="s">
        <v>25</v>
      </c>
      <c r="I8785" s="9" t="s">
        <v>25</v>
      </c>
      <c r="J8785" s="12">
        <v>1</v>
      </c>
      <c r="K8785" s="13">
        <v>42370</v>
      </c>
      <c r="L8785" s="86">
        <f>(Tabla2[[#This Row],[release_year]]-'VARIANZA Y DES. EST'!$L$11)^2</f>
        <v>367.87997882863056</v>
      </c>
      <c r="M8785" s="12">
        <v>1995</v>
      </c>
      <c r="N8785" s="9" t="s">
        <v>55</v>
      </c>
      <c r="O8785" s="9" t="s">
        <v>23185</v>
      </c>
      <c r="P8785" s="12">
        <v>2</v>
      </c>
      <c r="Q8785" s="12" t="s">
        <v>28</v>
      </c>
      <c r="R8785" s="12"/>
      <c r="S8785" s="12">
        <v>2</v>
      </c>
      <c r="T8785" s="9" t="s">
        <v>23264</v>
      </c>
      <c r="U8785" s="9" t="s">
        <v>23264</v>
      </c>
      <c r="V8785" s="9" t="s">
        <v>23264</v>
      </c>
      <c r="W8785" s="14">
        <v>1</v>
      </c>
    </row>
    <row r="8786" spans="1:23" x14ac:dyDescent="0.25">
      <c r="A8786" s="8">
        <v>8680</v>
      </c>
      <c r="B8786" s="9" t="s">
        <v>31226</v>
      </c>
      <c r="C8786" s="9" t="s">
        <v>23182</v>
      </c>
      <c r="D8786" s="10" t="s">
        <v>31227</v>
      </c>
      <c r="E8786" s="11"/>
      <c r="F8786" s="18" t="s">
        <v>31228</v>
      </c>
      <c r="G8786" s="12">
        <v>4</v>
      </c>
      <c r="H8786" s="12"/>
      <c r="I8786" s="9"/>
      <c r="J8786" s="12">
        <v>0</v>
      </c>
      <c r="K8786" s="13">
        <v>43190</v>
      </c>
      <c r="L8786" s="86">
        <f>(Tabla2[[#This Row],[release_year]]-'VARIANZA Y DES. EST'!$L$11)^2</f>
        <v>1.3928663045044412</v>
      </c>
      <c r="M8786" s="12">
        <v>2013</v>
      </c>
      <c r="N8786" s="9" t="s">
        <v>110</v>
      </c>
      <c r="O8786" s="9" t="s">
        <v>23185</v>
      </c>
      <c r="P8786" s="12">
        <v>2</v>
      </c>
      <c r="Q8786" s="12" t="s">
        <v>28</v>
      </c>
      <c r="R8786" s="12"/>
      <c r="S8786" s="12">
        <v>2</v>
      </c>
      <c r="T8786" s="9" t="s">
        <v>23264</v>
      </c>
      <c r="U8786" s="9" t="s">
        <v>23264</v>
      </c>
      <c r="V8786" s="9" t="s">
        <v>23264</v>
      </c>
      <c r="W8786" s="14">
        <v>1</v>
      </c>
    </row>
    <row r="8787" spans="1:23" x14ac:dyDescent="0.25">
      <c r="A8787" s="8">
        <v>8685</v>
      </c>
      <c r="B8787" s="9" t="s">
        <v>31229</v>
      </c>
      <c r="C8787" s="9" t="s">
        <v>23182</v>
      </c>
      <c r="D8787" s="9" t="s">
        <v>31230</v>
      </c>
      <c r="E8787" s="9"/>
      <c r="F8787" s="9" t="s">
        <v>31231</v>
      </c>
      <c r="G8787" s="12">
        <v>7</v>
      </c>
      <c r="H8787" s="9" t="s">
        <v>1349</v>
      </c>
      <c r="I8787" s="9" t="s">
        <v>1349</v>
      </c>
      <c r="J8787" s="12">
        <v>1</v>
      </c>
      <c r="K8787" s="13">
        <v>42948</v>
      </c>
      <c r="L8787" s="86">
        <f>(Tabla2[[#This Row],[release_year]]-'VARIANZA Y DES. EST'!$L$11)^2</f>
        <v>3.3116808838167522</v>
      </c>
      <c r="M8787" s="12">
        <v>2016</v>
      </c>
      <c r="N8787" s="9" t="s">
        <v>26</v>
      </c>
      <c r="O8787" s="9" t="s">
        <v>23255</v>
      </c>
      <c r="P8787" s="12">
        <v>3</v>
      </c>
      <c r="Q8787" s="12" t="s">
        <v>28</v>
      </c>
      <c r="R8787" s="12"/>
      <c r="S8787" s="12">
        <v>3</v>
      </c>
      <c r="T8787" s="9" t="s">
        <v>23330</v>
      </c>
      <c r="U8787" s="9" t="s">
        <v>23264</v>
      </c>
      <c r="V8787" s="9" t="s">
        <v>23330</v>
      </c>
      <c r="W8787" s="14">
        <v>2</v>
      </c>
    </row>
    <row r="8788" spans="1:23" x14ac:dyDescent="0.25">
      <c r="A8788" s="8">
        <v>8691</v>
      </c>
      <c r="B8788" s="9" t="s">
        <v>31232</v>
      </c>
      <c r="C8788" s="9" t="s">
        <v>23182</v>
      </c>
      <c r="D8788" s="9" t="s">
        <v>31233</v>
      </c>
      <c r="E8788" s="18"/>
      <c r="F8788" s="18" t="s">
        <v>31234</v>
      </c>
      <c r="G8788" s="12">
        <v>6</v>
      </c>
      <c r="H8788" s="12"/>
      <c r="I8788" s="9"/>
      <c r="J8788" s="12">
        <v>0</v>
      </c>
      <c r="K8788" s="13">
        <v>43190</v>
      </c>
      <c r="L8788" s="86">
        <f>(Tabla2[[#This Row],[release_year]]-'VARIANZA Y DES. EST'!$L$11)^2</f>
        <v>7.9512857435875226</v>
      </c>
      <c r="M8788" s="12">
        <v>2017</v>
      </c>
      <c r="N8788" s="9" t="s">
        <v>35</v>
      </c>
      <c r="O8788" s="9" t="s">
        <v>23185</v>
      </c>
      <c r="P8788" s="12">
        <v>2</v>
      </c>
      <c r="Q8788" s="12" t="s">
        <v>28</v>
      </c>
      <c r="R8788" s="12"/>
      <c r="S8788" s="12">
        <v>2</v>
      </c>
      <c r="T8788" s="9" t="s">
        <v>23281</v>
      </c>
      <c r="U8788" s="9" t="s">
        <v>23187</v>
      </c>
      <c r="V8788" s="9" t="s">
        <v>23281</v>
      </c>
      <c r="W8788" s="14">
        <v>2</v>
      </c>
    </row>
    <row r="8789" spans="1:23" x14ac:dyDescent="0.25">
      <c r="A8789" s="8">
        <v>8701</v>
      </c>
      <c r="B8789" s="9" t="s">
        <v>31235</v>
      </c>
      <c r="C8789" s="9" t="s">
        <v>23182</v>
      </c>
      <c r="D8789" s="10" t="s">
        <v>31236</v>
      </c>
      <c r="E8789" s="11"/>
      <c r="F8789" s="9"/>
      <c r="G8789" s="12">
        <v>0</v>
      </c>
      <c r="H8789" s="9" t="s">
        <v>613</v>
      </c>
      <c r="I8789" s="9" t="s">
        <v>613</v>
      </c>
      <c r="J8789" s="12">
        <v>1</v>
      </c>
      <c r="K8789" s="13">
        <v>42628</v>
      </c>
      <c r="L8789" s="86">
        <f>(Tabla2[[#This Row],[release_year]]-'VARIANZA Y DES. EST'!$L$11)^2</f>
        <v>3.2471164275211517E-2</v>
      </c>
      <c r="M8789" s="12">
        <v>2014</v>
      </c>
      <c r="N8789" s="9" t="s">
        <v>76</v>
      </c>
      <c r="O8789" s="9" t="s">
        <v>23191</v>
      </c>
      <c r="P8789" s="12">
        <v>1</v>
      </c>
      <c r="Q8789" s="12" t="s">
        <v>28</v>
      </c>
      <c r="R8789" s="12"/>
      <c r="S8789" s="12">
        <v>1</v>
      </c>
      <c r="T8789" s="9" t="s">
        <v>23296</v>
      </c>
      <c r="U8789" s="9" t="s">
        <v>23197</v>
      </c>
      <c r="V8789" s="9" t="s">
        <v>23296</v>
      </c>
      <c r="W8789" s="14">
        <v>2</v>
      </c>
    </row>
    <row r="8790" spans="1:23" x14ac:dyDescent="0.25">
      <c r="A8790" s="8">
        <v>8711</v>
      </c>
      <c r="B8790" s="9" t="s">
        <v>31237</v>
      </c>
      <c r="C8790" s="9" t="s">
        <v>23182</v>
      </c>
      <c r="D8790" s="9" t="s">
        <v>31238</v>
      </c>
      <c r="E8790" s="9"/>
      <c r="F8790" s="9" t="s">
        <v>31239</v>
      </c>
      <c r="G8790" s="12">
        <v>10</v>
      </c>
      <c r="H8790" s="9" t="s">
        <v>25</v>
      </c>
      <c r="I8790" s="9" t="s">
        <v>25</v>
      </c>
      <c r="J8790" s="12">
        <v>1</v>
      </c>
      <c r="K8790" s="13">
        <v>41730</v>
      </c>
      <c r="L8790" s="86">
        <f>(Tabla2[[#This Row],[release_year]]-'VARIANZA Y DES. EST'!$L$11)^2</f>
        <v>4.7532614447336705</v>
      </c>
      <c r="M8790" s="12">
        <v>2012</v>
      </c>
      <c r="N8790" s="9" t="s">
        <v>76</v>
      </c>
      <c r="O8790" s="9" t="s">
        <v>23813</v>
      </c>
      <c r="P8790" s="12">
        <v>8</v>
      </c>
      <c r="Q8790" s="12" t="s">
        <v>28</v>
      </c>
      <c r="R8790" s="12"/>
      <c r="S8790" s="12">
        <v>8</v>
      </c>
      <c r="T8790" s="9" t="s">
        <v>23228</v>
      </c>
      <c r="U8790" s="9" t="s">
        <v>23229</v>
      </c>
      <c r="V8790" s="9" t="s">
        <v>23228</v>
      </c>
      <c r="W8790" s="14">
        <v>2</v>
      </c>
    </row>
    <row r="8791" spans="1:23" x14ac:dyDescent="0.25">
      <c r="A8791" s="8">
        <v>8713</v>
      </c>
      <c r="B8791" s="9" t="s">
        <v>31240</v>
      </c>
      <c r="C8791" s="9" t="s">
        <v>23182</v>
      </c>
      <c r="D8791" s="10" t="s">
        <v>31241</v>
      </c>
      <c r="E8791" s="11"/>
      <c r="F8791" s="18" t="s">
        <v>30597</v>
      </c>
      <c r="G8791" s="12">
        <v>1</v>
      </c>
      <c r="H8791" s="9" t="s">
        <v>126</v>
      </c>
      <c r="I8791" s="9" t="s">
        <v>126</v>
      </c>
      <c r="J8791" s="12">
        <v>1</v>
      </c>
      <c r="K8791" s="13">
        <v>42825</v>
      </c>
      <c r="L8791" s="86">
        <f>(Tabla2[[#This Row],[release_year]]-'VARIANZA Y DES. EST'!$L$11)^2</f>
        <v>3.3116808838167522</v>
      </c>
      <c r="M8791" s="12">
        <v>2016</v>
      </c>
      <c r="N8791" s="9" t="s">
        <v>82</v>
      </c>
      <c r="O8791" s="9" t="s">
        <v>23185</v>
      </c>
      <c r="P8791" s="12">
        <v>2</v>
      </c>
      <c r="Q8791" s="12" t="s">
        <v>28</v>
      </c>
      <c r="R8791" s="12"/>
      <c r="S8791" s="12">
        <v>2</v>
      </c>
      <c r="T8791" s="9" t="s">
        <v>29514</v>
      </c>
      <c r="U8791" s="9" t="s">
        <v>23213</v>
      </c>
      <c r="V8791" s="9" t="s">
        <v>29514</v>
      </c>
      <c r="W8791" s="14">
        <v>3</v>
      </c>
    </row>
    <row r="8792" spans="1:23" x14ac:dyDescent="0.25">
      <c r="A8792" s="8">
        <v>8721</v>
      </c>
      <c r="B8792" s="9" t="s">
        <v>31242</v>
      </c>
      <c r="C8792" s="9" t="s">
        <v>23182</v>
      </c>
      <c r="D8792" s="10" t="s">
        <v>31243</v>
      </c>
      <c r="E8792" s="11"/>
      <c r="F8792" s="9" t="s">
        <v>31244</v>
      </c>
      <c r="G8792" s="12">
        <v>9</v>
      </c>
      <c r="H8792" s="9" t="s">
        <v>7034</v>
      </c>
      <c r="I8792" s="9" t="s">
        <v>7034</v>
      </c>
      <c r="J8792" s="12">
        <v>1</v>
      </c>
      <c r="K8792" s="13">
        <v>42860</v>
      </c>
      <c r="L8792" s="86">
        <f>(Tabla2[[#This Row],[release_year]]-'VARIANZA Y DES. EST'!$L$11)^2</f>
        <v>3.3116808838167522</v>
      </c>
      <c r="M8792" s="12">
        <v>2016</v>
      </c>
      <c r="N8792" s="9" t="s">
        <v>35</v>
      </c>
      <c r="O8792" s="9" t="s">
        <v>23191</v>
      </c>
      <c r="P8792" s="12">
        <v>1</v>
      </c>
      <c r="Q8792" s="12" t="s">
        <v>28</v>
      </c>
      <c r="R8792" s="12"/>
      <c r="S8792" s="12">
        <v>1</v>
      </c>
      <c r="T8792" s="9" t="s">
        <v>23477</v>
      </c>
      <c r="U8792" s="9" t="s">
        <v>23187</v>
      </c>
      <c r="V8792" s="9" t="s">
        <v>23477</v>
      </c>
      <c r="W8792" s="14">
        <v>3</v>
      </c>
    </row>
    <row r="8793" spans="1:23" x14ac:dyDescent="0.25">
      <c r="A8793" s="8">
        <v>8722</v>
      </c>
      <c r="B8793" s="9" t="s">
        <v>31245</v>
      </c>
      <c r="C8793" s="9" t="s">
        <v>23182</v>
      </c>
      <c r="D8793" s="10" t="s">
        <v>31246</v>
      </c>
      <c r="E8793" s="11"/>
      <c r="F8793" s="9" t="s">
        <v>31247</v>
      </c>
      <c r="G8793" s="12">
        <v>6</v>
      </c>
      <c r="H8793" s="9" t="s">
        <v>4237</v>
      </c>
      <c r="I8793" s="9" t="s">
        <v>4237</v>
      </c>
      <c r="J8793" s="12">
        <v>1</v>
      </c>
      <c r="K8793" s="13">
        <v>42736</v>
      </c>
      <c r="L8793" s="86">
        <f>(Tabla2[[#This Row],[release_year]]-'VARIANZA Y DES. EST'!$L$11)^2</f>
        <v>4.7532614447336705</v>
      </c>
      <c r="M8793" s="12">
        <v>2012</v>
      </c>
      <c r="N8793" s="9" t="s">
        <v>35</v>
      </c>
      <c r="O8793" s="9" t="s">
        <v>23191</v>
      </c>
      <c r="P8793" s="12">
        <v>1</v>
      </c>
      <c r="Q8793" s="12" t="s">
        <v>28</v>
      </c>
      <c r="R8793" s="12"/>
      <c r="S8793" s="12">
        <v>1</v>
      </c>
      <c r="T8793" s="9" t="s">
        <v>23201</v>
      </c>
      <c r="U8793" s="9" t="s">
        <v>23187</v>
      </c>
      <c r="V8793" s="9" t="s">
        <v>23201</v>
      </c>
      <c r="W8793" s="14">
        <v>3</v>
      </c>
    </row>
    <row r="8794" spans="1:23" x14ac:dyDescent="0.25">
      <c r="A8794" s="8">
        <v>8727</v>
      </c>
      <c r="B8794" s="9" t="s">
        <v>31248</v>
      </c>
      <c r="C8794" s="9" t="s">
        <v>23182</v>
      </c>
      <c r="D8794" s="10" t="s">
        <v>31249</v>
      </c>
      <c r="E8794" s="11"/>
      <c r="F8794" s="9" t="s">
        <v>31250</v>
      </c>
      <c r="G8794" s="12">
        <v>14</v>
      </c>
      <c r="H8794" s="9" t="s">
        <v>25</v>
      </c>
      <c r="I8794" s="9" t="s">
        <v>25</v>
      </c>
      <c r="J8794" s="12">
        <v>1</v>
      </c>
      <c r="K8794" s="16">
        <v>43463</v>
      </c>
      <c r="L8794" s="86">
        <f>(Tabla2[[#This Row],[release_year]]-'VARIANZA Y DES. EST'!$L$11)^2</f>
        <v>7.9512857435875226</v>
      </c>
      <c r="M8794" s="12">
        <v>2017</v>
      </c>
      <c r="N8794" s="9" t="s">
        <v>82</v>
      </c>
      <c r="O8794" s="9" t="s">
        <v>23243</v>
      </c>
      <c r="P8794" s="12">
        <v>5</v>
      </c>
      <c r="Q8794" s="12" t="s">
        <v>28</v>
      </c>
      <c r="R8794" s="12"/>
      <c r="S8794" s="12">
        <v>5</v>
      </c>
      <c r="T8794" s="9" t="s">
        <v>23206</v>
      </c>
      <c r="U8794" s="9" t="s">
        <v>23206</v>
      </c>
      <c r="V8794" s="9" t="s">
        <v>23206</v>
      </c>
      <c r="W8794" s="14">
        <v>1</v>
      </c>
    </row>
    <row r="8795" spans="1:23" x14ac:dyDescent="0.25">
      <c r="A8795" s="8">
        <v>8737</v>
      </c>
      <c r="B8795" s="9" t="s">
        <v>31251</v>
      </c>
      <c r="C8795" s="9" t="s">
        <v>23182</v>
      </c>
      <c r="D8795" s="10" t="s">
        <v>31252</v>
      </c>
      <c r="E8795" s="11"/>
      <c r="F8795" s="18" t="s">
        <v>31253</v>
      </c>
      <c r="G8795" s="12">
        <v>6</v>
      </c>
      <c r="H8795" s="9" t="s">
        <v>4237</v>
      </c>
      <c r="I8795" s="9" t="s">
        <v>4237</v>
      </c>
      <c r="J8795" s="12">
        <v>1</v>
      </c>
      <c r="K8795" s="13">
        <v>42736</v>
      </c>
      <c r="L8795" s="86">
        <f>(Tabla2[[#This Row],[release_year]]-'VARIANZA Y DES. EST'!$L$11)^2</f>
        <v>10.1136565849629</v>
      </c>
      <c r="M8795" s="12">
        <v>2011</v>
      </c>
      <c r="N8795" s="9" t="s">
        <v>35</v>
      </c>
      <c r="O8795" s="9" t="s">
        <v>23191</v>
      </c>
      <c r="P8795" s="12">
        <v>1</v>
      </c>
      <c r="Q8795" s="12" t="s">
        <v>28</v>
      </c>
      <c r="R8795" s="12"/>
      <c r="S8795" s="12">
        <v>1</v>
      </c>
      <c r="T8795" s="9" t="s">
        <v>23201</v>
      </c>
      <c r="U8795" s="9" t="s">
        <v>23187</v>
      </c>
      <c r="V8795" s="9" t="s">
        <v>23201</v>
      </c>
      <c r="W8795" s="14">
        <v>3</v>
      </c>
    </row>
    <row r="8796" spans="1:23" x14ac:dyDescent="0.25">
      <c r="A8796" s="8">
        <v>8741</v>
      </c>
      <c r="B8796" s="9" t="s">
        <v>31254</v>
      </c>
      <c r="C8796" s="9" t="s">
        <v>23182</v>
      </c>
      <c r="D8796" s="9" t="s">
        <v>31255</v>
      </c>
      <c r="E8796" s="18"/>
      <c r="F8796" s="18" t="s">
        <v>31256</v>
      </c>
      <c r="G8796" s="12">
        <v>1</v>
      </c>
      <c r="H8796" s="9" t="s">
        <v>126</v>
      </c>
      <c r="I8796" s="9" t="s">
        <v>126</v>
      </c>
      <c r="J8796" s="12">
        <v>1</v>
      </c>
      <c r="K8796" s="13">
        <v>42825</v>
      </c>
      <c r="L8796" s="86">
        <f>(Tabla2[[#This Row],[release_year]]-'VARIANZA Y DES. EST'!$L$11)^2</f>
        <v>0.67207602404598188</v>
      </c>
      <c r="M8796" s="12">
        <v>2015</v>
      </c>
      <c r="N8796" s="9" t="s">
        <v>82</v>
      </c>
      <c r="O8796" s="9" t="s">
        <v>23191</v>
      </c>
      <c r="P8796" s="12">
        <v>1</v>
      </c>
      <c r="Q8796" s="12" t="s">
        <v>28</v>
      </c>
      <c r="R8796" s="12"/>
      <c r="S8796" s="12">
        <v>1</v>
      </c>
      <c r="T8796" s="9" t="s">
        <v>29514</v>
      </c>
      <c r="U8796" s="9" t="s">
        <v>23213</v>
      </c>
      <c r="V8796" s="9" t="s">
        <v>29514</v>
      </c>
      <c r="W8796" s="14">
        <v>3</v>
      </c>
    </row>
    <row r="8797" spans="1:23" x14ac:dyDescent="0.25">
      <c r="A8797" s="8">
        <v>8742</v>
      </c>
      <c r="B8797" s="9" t="s">
        <v>31257</v>
      </c>
      <c r="C8797" s="9" t="s">
        <v>23182</v>
      </c>
      <c r="D8797" s="9" t="s">
        <v>31258</v>
      </c>
      <c r="E8797" s="9"/>
      <c r="F8797" s="9" t="s">
        <v>31259</v>
      </c>
      <c r="G8797" s="12">
        <v>1</v>
      </c>
      <c r="H8797" s="9" t="s">
        <v>126</v>
      </c>
      <c r="I8797" s="9" t="s">
        <v>126</v>
      </c>
      <c r="J8797" s="12">
        <v>1</v>
      </c>
      <c r="K8797" s="13">
        <v>42825</v>
      </c>
      <c r="L8797" s="86">
        <f>(Tabla2[[#This Row],[release_year]]-'VARIANZA Y DES. EST'!$L$11)^2</f>
        <v>1.3928663045044412</v>
      </c>
      <c r="M8797" s="12">
        <v>2013</v>
      </c>
      <c r="N8797" s="9" t="s">
        <v>82</v>
      </c>
      <c r="O8797" s="9" t="s">
        <v>23191</v>
      </c>
      <c r="P8797" s="12">
        <v>1</v>
      </c>
      <c r="Q8797" s="12" t="s">
        <v>28</v>
      </c>
      <c r="R8797" s="12"/>
      <c r="S8797" s="12">
        <v>1</v>
      </c>
      <c r="T8797" s="9" t="s">
        <v>29514</v>
      </c>
      <c r="U8797" s="9" t="s">
        <v>23213</v>
      </c>
      <c r="V8797" s="9" t="s">
        <v>29514</v>
      </c>
      <c r="W8797" s="14">
        <v>3</v>
      </c>
    </row>
    <row r="8798" spans="1:23" x14ac:dyDescent="0.25">
      <c r="A8798" s="8">
        <v>8748</v>
      </c>
      <c r="B8798" s="9" t="s">
        <v>31260</v>
      </c>
      <c r="C8798" s="9" t="s">
        <v>23182</v>
      </c>
      <c r="D8798" s="9" t="s">
        <v>31261</v>
      </c>
      <c r="E8798" s="9"/>
      <c r="F8798" s="9" t="s">
        <v>31262</v>
      </c>
      <c r="G8798" s="12">
        <v>1</v>
      </c>
      <c r="H8798" s="9" t="s">
        <v>25</v>
      </c>
      <c r="I8798" s="9" t="s">
        <v>25</v>
      </c>
      <c r="J8798" s="12">
        <v>1</v>
      </c>
      <c r="K8798" s="16">
        <v>43449</v>
      </c>
      <c r="L8798" s="86">
        <f>(Tabla2[[#This Row],[release_year]]-'VARIANZA Y DES. EST'!$L$11)^2</f>
        <v>3.3116808838167522</v>
      </c>
      <c r="M8798" s="12">
        <v>2016</v>
      </c>
      <c r="N8798" s="9" t="s">
        <v>55</v>
      </c>
      <c r="O8798" s="9" t="s">
        <v>23191</v>
      </c>
      <c r="P8798" s="12">
        <v>1</v>
      </c>
      <c r="Q8798" s="12" t="s">
        <v>28</v>
      </c>
      <c r="R8798" s="12"/>
      <c r="S8798" s="12">
        <v>1</v>
      </c>
      <c r="T8798" s="9" t="s">
        <v>23290</v>
      </c>
      <c r="U8798" s="9" t="s">
        <v>23290</v>
      </c>
      <c r="V8798" s="9" t="s">
        <v>23290</v>
      </c>
      <c r="W8798" s="14">
        <v>1</v>
      </c>
    </row>
    <row r="8799" spans="1:23" x14ac:dyDescent="0.25">
      <c r="A8799" s="8">
        <v>8750</v>
      </c>
      <c r="B8799" s="9" t="s">
        <v>31263</v>
      </c>
      <c r="C8799" s="9" t="s">
        <v>23182</v>
      </c>
      <c r="D8799" s="9" t="s">
        <v>31264</v>
      </c>
      <c r="E8799" s="18"/>
      <c r="F8799" s="9" t="s">
        <v>31265</v>
      </c>
      <c r="G8799" s="12">
        <v>10</v>
      </c>
      <c r="H8799" s="9" t="s">
        <v>7034</v>
      </c>
      <c r="I8799" s="9" t="s">
        <v>7034</v>
      </c>
      <c r="J8799" s="12">
        <v>1</v>
      </c>
      <c r="K8799" s="13">
        <v>42948</v>
      </c>
      <c r="L8799" s="86">
        <f>(Tabla2[[#This Row],[release_year]]-'VARIANZA Y DES. EST'!$L$11)^2</f>
        <v>3.2471164275211517E-2</v>
      </c>
      <c r="M8799" s="12">
        <v>2014</v>
      </c>
      <c r="N8799" s="9" t="s">
        <v>76</v>
      </c>
      <c r="O8799" s="9" t="s">
        <v>23191</v>
      </c>
      <c r="P8799" s="12">
        <v>1</v>
      </c>
      <c r="Q8799" s="12" t="s">
        <v>28</v>
      </c>
      <c r="R8799" s="12"/>
      <c r="S8799" s="12">
        <v>1</v>
      </c>
      <c r="T8799" s="9" t="s">
        <v>23260</v>
      </c>
      <c r="U8799" s="9" t="s">
        <v>23187</v>
      </c>
      <c r="V8799" s="9" t="s">
        <v>23260</v>
      </c>
      <c r="W8799" s="14">
        <v>3</v>
      </c>
    </row>
    <row r="8800" spans="1:23" x14ac:dyDescent="0.25">
      <c r="A8800" s="8">
        <v>8756</v>
      </c>
      <c r="B8800" s="9" t="s">
        <v>31266</v>
      </c>
      <c r="C8800" s="9" t="s">
        <v>23182</v>
      </c>
      <c r="D8800" s="10" t="s">
        <v>31267</v>
      </c>
      <c r="E8800" s="11"/>
      <c r="F8800" s="18"/>
      <c r="G8800" s="12">
        <v>0</v>
      </c>
      <c r="H8800" s="9" t="s">
        <v>25</v>
      </c>
      <c r="I8800" s="9" t="s">
        <v>25</v>
      </c>
      <c r="J8800" s="12">
        <v>1</v>
      </c>
      <c r="K8800" s="13">
        <v>42675</v>
      </c>
      <c r="L8800" s="86">
        <f>(Tabla2[[#This Row],[release_year]]-'VARIANZA Y DES. EST'!$L$11)^2</f>
        <v>17.47405172519213</v>
      </c>
      <c r="M8800" s="12">
        <v>2010</v>
      </c>
      <c r="N8800" s="9" t="s">
        <v>35</v>
      </c>
      <c r="O8800" s="9" t="s">
        <v>23255</v>
      </c>
      <c r="P8800" s="12">
        <v>3</v>
      </c>
      <c r="Q8800" s="12" t="s">
        <v>28</v>
      </c>
      <c r="R8800" s="12"/>
      <c r="S8800" s="12">
        <v>3</v>
      </c>
      <c r="T8800" s="9" t="s">
        <v>23576</v>
      </c>
      <c r="U8800" s="9" t="s">
        <v>23193</v>
      </c>
      <c r="V8800" s="9" t="s">
        <v>23576</v>
      </c>
      <c r="W8800" s="14">
        <v>2</v>
      </c>
    </row>
    <row r="8801" spans="1:23" x14ac:dyDescent="0.25">
      <c r="A8801" s="8">
        <v>8759</v>
      </c>
      <c r="B8801" s="9" t="s">
        <v>31268</v>
      </c>
      <c r="C8801" s="9" t="s">
        <v>23182</v>
      </c>
      <c r="D8801" s="10" t="s">
        <v>31269</v>
      </c>
      <c r="E8801" s="11"/>
      <c r="F8801" s="9" t="s">
        <v>31270</v>
      </c>
      <c r="G8801" s="12">
        <v>3</v>
      </c>
      <c r="H8801" s="9" t="s">
        <v>126</v>
      </c>
      <c r="I8801" s="9" t="s">
        <v>126</v>
      </c>
      <c r="J8801" s="12">
        <v>1</v>
      </c>
      <c r="K8801" s="13">
        <v>43497</v>
      </c>
      <c r="L8801" s="86">
        <f>(Tabla2[[#This Row],[release_year]]-'VARIANZA Y DES. EST'!$L$11)^2</f>
        <v>7.9512857435875226</v>
      </c>
      <c r="M8801" s="12">
        <v>2017</v>
      </c>
      <c r="N8801" s="9" t="s">
        <v>82</v>
      </c>
      <c r="O8801" s="9" t="s">
        <v>23191</v>
      </c>
      <c r="P8801" s="12">
        <v>1</v>
      </c>
      <c r="Q8801" s="12" t="s">
        <v>28</v>
      </c>
      <c r="R8801" s="12"/>
      <c r="S8801" s="12">
        <v>1</v>
      </c>
      <c r="T8801" s="9" t="s">
        <v>24021</v>
      </c>
      <c r="U8801" s="9" t="s">
        <v>23213</v>
      </c>
      <c r="V8801" s="9" t="s">
        <v>24021</v>
      </c>
      <c r="W8801" s="14">
        <v>2</v>
      </c>
    </row>
    <row r="8802" spans="1:23" x14ac:dyDescent="0.25">
      <c r="A8802" s="8">
        <v>8776</v>
      </c>
      <c r="B8802" s="9" t="s">
        <v>31271</v>
      </c>
      <c r="C8802" s="9" t="s">
        <v>23182</v>
      </c>
      <c r="D8802" s="10" t="s">
        <v>31272</v>
      </c>
      <c r="E8802" s="11"/>
      <c r="F8802" s="9" t="s">
        <v>31273</v>
      </c>
      <c r="G8802" s="12">
        <v>7</v>
      </c>
      <c r="H8802" s="9" t="s">
        <v>518</v>
      </c>
      <c r="I8802" s="9" t="s">
        <v>518</v>
      </c>
      <c r="J8802" s="12">
        <v>1</v>
      </c>
      <c r="K8802" s="13">
        <v>43343</v>
      </c>
      <c r="L8802" s="86">
        <f>(Tabla2[[#This Row],[release_year]]-'VARIANZA Y DES. EST'!$L$11)^2</f>
        <v>14.590890603358293</v>
      </c>
      <c r="M8802" s="12">
        <v>2018</v>
      </c>
      <c r="N8802" s="9" t="s">
        <v>82</v>
      </c>
      <c r="O8802" s="9" t="s">
        <v>23191</v>
      </c>
      <c r="P8802" s="12">
        <v>1</v>
      </c>
      <c r="Q8802" s="12" t="s">
        <v>28</v>
      </c>
      <c r="R8802" s="12"/>
      <c r="S8802" s="12">
        <v>1</v>
      </c>
      <c r="T8802" s="9" t="s">
        <v>23428</v>
      </c>
      <c r="U8802" s="9" t="s">
        <v>23187</v>
      </c>
      <c r="V8802" s="9" t="s">
        <v>23428</v>
      </c>
      <c r="W8802" s="14">
        <v>2</v>
      </c>
    </row>
    <row r="8803" spans="1:23" x14ac:dyDescent="0.25">
      <c r="A8803" s="8">
        <v>8781</v>
      </c>
      <c r="B8803" s="9" t="s">
        <v>31274</v>
      </c>
      <c r="C8803" s="9" t="s">
        <v>23182</v>
      </c>
      <c r="D8803" s="10" t="s">
        <v>31275</v>
      </c>
      <c r="E8803" s="11"/>
      <c r="F8803" s="9" t="s">
        <v>31276</v>
      </c>
      <c r="G8803" s="12">
        <v>6</v>
      </c>
      <c r="H8803" s="9" t="s">
        <v>25</v>
      </c>
      <c r="I8803" s="9" t="s">
        <v>25</v>
      </c>
      <c r="J8803" s="12">
        <v>1</v>
      </c>
      <c r="K8803" s="13">
        <v>42461</v>
      </c>
      <c r="L8803" s="86">
        <f>(Tabla2[[#This Row],[release_year]]-'VARIANZA Y DES. EST'!$L$11)^2</f>
        <v>0.67207602404598188</v>
      </c>
      <c r="M8803" s="12">
        <v>2015</v>
      </c>
      <c r="N8803" s="9" t="s">
        <v>110</v>
      </c>
      <c r="O8803" s="9" t="s">
        <v>23191</v>
      </c>
      <c r="P8803" s="12">
        <v>1</v>
      </c>
      <c r="Q8803" s="12" t="s">
        <v>28</v>
      </c>
      <c r="R8803" s="12"/>
      <c r="S8803" s="12">
        <v>1</v>
      </c>
      <c r="T8803" s="9" t="s">
        <v>23326</v>
      </c>
      <c r="U8803" s="9" t="s">
        <v>23316</v>
      </c>
      <c r="V8803" s="9" t="s">
        <v>23326</v>
      </c>
      <c r="W8803" s="14">
        <v>2</v>
      </c>
    </row>
    <row r="8804" spans="1:23" x14ac:dyDescent="0.25">
      <c r="A8804" s="8">
        <v>8784</v>
      </c>
      <c r="B8804" s="9" t="s">
        <v>31277</v>
      </c>
      <c r="C8804" s="9" t="s">
        <v>23182</v>
      </c>
      <c r="D8804" s="9" t="s">
        <v>31278</v>
      </c>
      <c r="E8804" s="18"/>
      <c r="F8804" s="9" t="s">
        <v>3675</v>
      </c>
      <c r="G8804" s="12">
        <v>4</v>
      </c>
      <c r="H8804" s="12"/>
      <c r="I8804" s="9"/>
      <c r="J8804" s="12">
        <v>0</v>
      </c>
      <c r="K8804" s="13">
        <v>43274</v>
      </c>
      <c r="L8804" s="86">
        <f>(Tabla2[[#This Row],[release_year]]-'VARIANZA Y DES. EST'!$L$11)^2</f>
        <v>3.3116808838167522</v>
      </c>
      <c r="M8804" s="12">
        <v>2016</v>
      </c>
      <c r="N8804" s="9" t="s">
        <v>26</v>
      </c>
      <c r="O8804" s="9" t="s">
        <v>23191</v>
      </c>
      <c r="P8804" s="12">
        <v>1</v>
      </c>
      <c r="Q8804" s="12" t="s">
        <v>28</v>
      </c>
      <c r="R8804" s="12"/>
      <c r="S8804" s="12">
        <v>1</v>
      </c>
      <c r="T8804" s="9" t="s">
        <v>23264</v>
      </c>
      <c r="U8804" s="9" t="s">
        <v>23264</v>
      </c>
      <c r="V8804" s="9" t="s">
        <v>23264</v>
      </c>
      <c r="W8804" s="14">
        <v>1</v>
      </c>
    </row>
    <row r="8805" spans="1:23" x14ac:dyDescent="0.25">
      <c r="A8805" s="8">
        <v>8786</v>
      </c>
      <c r="B8805" s="9" t="s">
        <v>31279</v>
      </c>
      <c r="C8805" s="9" t="s">
        <v>23182</v>
      </c>
      <c r="D8805" s="9" t="s">
        <v>31280</v>
      </c>
      <c r="E8805" s="9"/>
      <c r="F8805" s="18" t="s">
        <v>31281</v>
      </c>
      <c r="G8805" s="12">
        <v>5</v>
      </c>
      <c r="H8805" s="12"/>
      <c r="I8805" s="9"/>
      <c r="J8805" s="12">
        <v>0</v>
      </c>
      <c r="K8805" s="13">
        <v>43258</v>
      </c>
      <c r="L8805" s="86">
        <f>(Tabla2[[#This Row],[release_year]]-'VARIANZA Y DES. EST'!$L$11)^2</f>
        <v>3.3116808838167522</v>
      </c>
      <c r="M8805" s="12">
        <v>2016</v>
      </c>
      <c r="N8805" s="9" t="s">
        <v>110</v>
      </c>
      <c r="O8805" s="9" t="s">
        <v>23191</v>
      </c>
      <c r="P8805" s="12">
        <v>1</v>
      </c>
      <c r="Q8805" s="12" t="s">
        <v>28</v>
      </c>
      <c r="R8805" s="12"/>
      <c r="S8805" s="12">
        <v>1</v>
      </c>
      <c r="T8805" s="9" t="s">
        <v>23264</v>
      </c>
      <c r="U8805" s="9" t="s">
        <v>23264</v>
      </c>
      <c r="V8805" s="9" t="s">
        <v>23264</v>
      </c>
      <c r="W8805" s="14">
        <v>1</v>
      </c>
    </row>
    <row r="8806" spans="1:23" x14ac:dyDescent="0.25">
      <c r="A8806" s="8">
        <v>8796</v>
      </c>
      <c r="B8806" s="9" t="s">
        <v>31282</v>
      </c>
      <c r="C8806" s="9" t="s">
        <v>23182</v>
      </c>
      <c r="D8806" s="10" t="s">
        <v>31283</v>
      </c>
      <c r="E8806" s="11"/>
      <c r="F8806" s="9" t="s">
        <v>31284</v>
      </c>
      <c r="G8806" s="12">
        <v>5</v>
      </c>
      <c r="H8806" s="9" t="s">
        <v>34</v>
      </c>
      <c r="I8806" s="9" t="s">
        <v>31285</v>
      </c>
      <c r="J8806" s="12">
        <v>2</v>
      </c>
      <c r="K8806" s="13">
        <v>43221</v>
      </c>
      <c r="L8806" s="86">
        <f>(Tabla2[[#This Row],[release_year]]-'VARIANZA Y DES. EST'!$L$11)^2</f>
        <v>0.67207602404598188</v>
      </c>
      <c r="M8806" s="12">
        <v>2015</v>
      </c>
      <c r="N8806" s="9" t="s">
        <v>110</v>
      </c>
      <c r="O8806" s="9" t="s">
        <v>23185</v>
      </c>
      <c r="P8806" s="12">
        <v>2</v>
      </c>
      <c r="Q8806" s="12" t="s">
        <v>28</v>
      </c>
      <c r="R8806" s="12"/>
      <c r="S8806" s="12">
        <v>2</v>
      </c>
      <c r="T8806" s="9" t="s">
        <v>23326</v>
      </c>
      <c r="U8806" s="9" t="s">
        <v>23316</v>
      </c>
      <c r="V8806" s="9" t="s">
        <v>23326</v>
      </c>
      <c r="W8806" s="14">
        <v>2</v>
      </c>
    </row>
    <row r="8807" spans="1:23" x14ac:dyDescent="0.25">
      <c r="A8807" s="8">
        <v>8797</v>
      </c>
      <c r="B8807" s="9" t="s">
        <v>31286</v>
      </c>
      <c r="C8807" s="9" t="s">
        <v>23182</v>
      </c>
      <c r="D8807" s="9" t="s">
        <v>31287</v>
      </c>
      <c r="E8807" s="18"/>
      <c r="F8807" s="18" t="s">
        <v>31288</v>
      </c>
      <c r="G8807" s="12">
        <v>18</v>
      </c>
      <c r="H8807" s="9" t="s">
        <v>7034</v>
      </c>
      <c r="I8807" s="9" t="s">
        <v>7034</v>
      </c>
      <c r="J8807" s="12">
        <v>1</v>
      </c>
      <c r="K8807" s="13">
        <v>42752</v>
      </c>
      <c r="L8807" s="86">
        <f>(Tabla2[[#This Row],[release_year]]-'VARIANZA Y DES. EST'!$L$11)^2</f>
        <v>3.3116808838167522</v>
      </c>
      <c r="M8807" s="12">
        <v>2016</v>
      </c>
      <c r="N8807" s="9" t="s">
        <v>82</v>
      </c>
      <c r="O8807" s="9" t="s">
        <v>23185</v>
      </c>
      <c r="P8807" s="12">
        <v>2</v>
      </c>
      <c r="Q8807" s="12" t="s">
        <v>28</v>
      </c>
      <c r="R8807" s="12"/>
      <c r="S8807" s="12">
        <v>2</v>
      </c>
      <c r="T8807" s="9" t="s">
        <v>23281</v>
      </c>
      <c r="U8807" s="9" t="s">
        <v>23187</v>
      </c>
      <c r="V8807" s="9" t="s">
        <v>23281</v>
      </c>
      <c r="W8807" s="14">
        <v>2</v>
      </c>
    </row>
    <row r="8808" spans="1:23" x14ac:dyDescent="0.25">
      <c r="A8808" s="8">
        <v>8798</v>
      </c>
      <c r="B8808" s="9" t="s">
        <v>31289</v>
      </c>
      <c r="C8808" s="9" t="s">
        <v>23182</v>
      </c>
      <c r="D8808" s="9" t="s">
        <v>31290</v>
      </c>
      <c r="E8808" s="9"/>
      <c r="F8808" s="9" t="s">
        <v>31291</v>
      </c>
      <c r="G8808" s="12">
        <v>7</v>
      </c>
      <c r="H8808" s="9" t="s">
        <v>25</v>
      </c>
      <c r="I8808" s="9" t="s">
        <v>31292</v>
      </c>
      <c r="J8808" s="12">
        <v>4</v>
      </c>
      <c r="K8808" s="13">
        <v>43356</v>
      </c>
      <c r="L8808" s="86">
        <f>(Tabla2[[#This Row],[release_year]]-'VARIANZA Y DES. EST'!$L$11)^2</f>
        <v>3.3116808838167522</v>
      </c>
      <c r="M8808" s="12">
        <v>2016</v>
      </c>
      <c r="N8808" s="9" t="s">
        <v>110</v>
      </c>
      <c r="O8808" s="9" t="s">
        <v>23255</v>
      </c>
      <c r="P8808" s="12">
        <v>3</v>
      </c>
      <c r="Q8808" s="12" t="s">
        <v>28</v>
      </c>
      <c r="R8808" s="12"/>
      <c r="S8808" s="12">
        <v>3</v>
      </c>
      <c r="T8808" s="9" t="s">
        <v>23264</v>
      </c>
      <c r="U8808" s="9" t="s">
        <v>23264</v>
      </c>
      <c r="V8808" s="9" t="s">
        <v>23264</v>
      </c>
      <c r="W8808" s="14">
        <v>1</v>
      </c>
    </row>
    <row r="8809" spans="1:23" x14ac:dyDescent="0.25">
      <c r="A8809" s="8">
        <v>8801</v>
      </c>
      <c r="B8809" s="9" t="s">
        <v>31293</v>
      </c>
      <c r="C8809" s="9" t="s">
        <v>23182</v>
      </c>
      <c r="D8809" s="10" t="s">
        <v>31294</v>
      </c>
      <c r="E8809" s="11"/>
      <c r="F8809" s="9" t="s">
        <v>31295</v>
      </c>
      <c r="G8809" s="12">
        <v>9</v>
      </c>
      <c r="H8809" s="9" t="s">
        <v>131</v>
      </c>
      <c r="I8809" s="9" t="s">
        <v>131</v>
      </c>
      <c r="J8809" s="12">
        <v>1</v>
      </c>
      <c r="K8809" s="16">
        <v>42719</v>
      </c>
      <c r="L8809" s="86">
        <f>(Tabla2[[#This Row],[release_year]]-'VARIANZA Y DES. EST'!$L$11)^2</f>
        <v>4.7532614447336705</v>
      </c>
      <c r="M8809" s="12">
        <v>2012</v>
      </c>
      <c r="N8809" s="9" t="s">
        <v>82</v>
      </c>
      <c r="O8809" s="9" t="s">
        <v>23191</v>
      </c>
      <c r="P8809" s="12">
        <v>1</v>
      </c>
      <c r="Q8809" s="12" t="s">
        <v>28</v>
      </c>
      <c r="R8809" s="12"/>
      <c r="S8809" s="12">
        <v>1</v>
      </c>
      <c r="T8809" s="9" t="s">
        <v>23558</v>
      </c>
      <c r="U8809" s="9" t="s">
        <v>23187</v>
      </c>
      <c r="V8809" s="9" t="s">
        <v>23558</v>
      </c>
      <c r="W8809" s="14">
        <v>3</v>
      </c>
    </row>
    <row r="8810" spans="1:23" x14ac:dyDescent="0.25">
      <c r="A8810" s="8">
        <v>8804</v>
      </c>
      <c r="B8810" s="9" t="s">
        <v>31296</v>
      </c>
      <c r="C8810" s="9" t="s">
        <v>23182</v>
      </c>
      <c r="D8810" s="10" t="s">
        <v>31297</v>
      </c>
      <c r="E8810" s="11"/>
      <c r="F8810" s="18"/>
      <c r="G8810" s="12">
        <v>0</v>
      </c>
      <c r="H8810" s="12"/>
      <c r="I8810" s="9"/>
      <c r="J8810" s="12">
        <v>0</v>
      </c>
      <c r="K8810" s="13">
        <v>43647</v>
      </c>
      <c r="L8810" s="86">
        <f>(Tabla2[[#This Row],[release_year]]-'VARIANZA Y DES. EST'!$L$11)^2</f>
        <v>14.590890603358293</v>
      </c>
      <c r="M8810" s="12">
        <v>2018</v>
      </c>
      <c r="N8810" s="9" t="s">
        <v>110</v>
      </c>
      <c r="O8810" s="9" t="s">
        <v>23185</v>
      </c>
      <c r="P8810" s="12">
        <v>2</v>
      </c>
      <c r="Q8810" s="12" t="s">
        <v>28</v>
      </c>
      <c r="R8810" s="12"/>
      <c r="S8810" s="12">
        <v>2</v>
      </c>
      <c r="T8810" s="9" t="s">
        <v>23802</v>
      </c>
      <c r="U8810" s="9" t="s">
        <v>23264</v>
      </c>
      <c r="V8810" s="9" t="s">
        <v>23802</v>
      </c>
      <c r="W8810" s="14">
        <v>3</v>
      </c>
    </row>
  </sheetData>
  <hyperlinks>
    <hyperlink ref="D1059" r:id="rId1" xr:uid="{F1BC7ECD-6027-4D5B-BA5F-4EECBFBE7F67}"/>
    <hyperlink ref="D2199" r:id="rId2" xr:uid="{DC4216CC-98C6-4D13-91DC-A24D80533C30}"/>
    <hyperlink ref="D6677" r:id="rId3" xr:uid="{92C10CEE-7409-4ED5-886E-BF2AA968FB9C}"/>
    <hyperlink ref="D8647" r:id="rId4" xr:uid="{4677124E-2DC9-4A96-A965-2423572696C5}"/>
  </hyperlinks>
  <pageMargins left="0.7" right="0.7" top="0.75" bottom="0.75" header="0.3" footer="0.3"/>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B0180-FEEF-4BC4-8685-CEBCF4F41973}">
  <sheetPr codeName="Hoja2"/>
  <dimension ref="B3:U41"/>
  <sheetViews>
    <sheetView topLeftCell="C1" workbookViewId="0">
      <selection activeCell="S5" sqref="S5"/>
    </sheetView>
  </sheetViews>
  <sheetFormatPr baseColWidth="10" defaultRowHeight="15.75" x14ac:dyDescent="0.25"/>
  <cols>
    <col min="2" max="2" width="27.25" bestFit="1" customWidth="1"/>
    <col min="3" max="3" width="19" bestFit="1" customWidth="1"/>
    <col min="4" max="4" width="6.5" bestFit="1" customWidth="1"/>
    <col min="5" max="5" width="3.625" bestFit="1" customWidth="1"/>
    <col min="6" max="6" width="3.875" bestFit="1" customWidth="1"/>
    <col min="7" max="7" width="6.125" bestFit="1" customWidth="1"/>
    <col min="8" max="8" width="3.875" bestFit="1" customWidth="1"/>
    <col min="9" max="9" width="6.125" bestFit="1" customWidth="1"/>
    <col min="10" max="10" width="5.5" bestFit="1" customWidth="1"/>
    <col min="11" max="11" width="7.25" bestFit="1" customWidth="1"/>
    <col min="12" max="12" width="6.625" bestFit="1" customWidth="1"/>
    <col min="13" max="13" width="5.5" bestFit="1" customWidth="1"/>
    <col min="14" max="14" width="6.5" bestFit="1" customWidth="1"/>
    <col min="15" max="15" width="9.75" bestFit="1" customWidth="1"/>
    <col min="16" max="16" width="3.5" bestFit="1" customWidth="1"/>
    <col min="17" max="17" width="9.375" bestFit="1" customWidth="1"/>
    <col min="18" max="18" width="10.625" bestFit="1" customWidth="1"/>
    <col min="19" max="19" width="18.875" bestFit="1" customWidth="1"/>
    <col min="20" max="20" width="14.75" bestFit="1" customWidth="1"/>
    <col min="21" max="21" width="11.75" bestFit="1" customWidth="1"/>
    <col min="22" max="22" width="6.5" bestFit="1" customWidth="1"/>
    <col min="23" max="23" width="14.625" bestFit="1" customWidth="1"/>
    <col min="24" max="24" width="9" bestFit="1" customWidth="1"/>
    <col min="25" max="25" width="14.125" bestFit="1" customWidth="1"/>
    <col min="26" max="26" width="16.75" bestFit="1" customWidth="1"/>
    <col min="27" max="27" width="13.875" bestFit="1" customWidth="1"/>
    <col min="28" max="28" width="23.625" bestFit="1" customWidth="1"/>
    <col min="29" max="29" width="12" bestFit="1" customWidth="1"/>
    <col min="30" max="30" width="15.375" bestFit="1" customWidth="1"/>
    <col min="31" max="31" width="27.25" bestFit="1" customWidth="1"/>
    <col min="32" max="32" width="6.875" bestFit="1" customWidth="1"/>
    <col min="33" max="33" width="19.375" bestFit="1" customWidth="1"/>
    <col min="34" max="34" width="11.5" bestFit="1" customWidth="1"/>
    <col min="35" max="35" width="9.75" bestFit="1" customWidth="1"/>
    <col min="36" max="36" width="9.125" bestFit="1" customWidth="1"/>
    <col min="37" max="37" width="17" bestFit="1" customWidth="1"/>
    <col min="38" max="38" width="9" bestFit="1" customWidth="1"/>
    <col min="39" max="39" width="10.625" bestFit="1" customWidth="1"/>
  </cols>
  <sheetData>
    <row r="3" spans="2:21" x14ac:dyDescent="0.25">
      <c r="B3" s="3" t="s">
        <v>31305</v>
      </c>
      <c r="C3" s="3" t="s">
        <v>31304</v>
      </c>
      <c r="T3" s="3" t="s">
        <v>31303</v>
      </c>
      <c r="U3" t="s">
        <v>31319</v>
      </c>
    </row>
    <row r="4" spans="2:21" x14ac:dyDescent="0.25">
      <c r="B4" s="3" t="s">
        <v>31303</v>
      </c>
      <c r="C4" t="s">
        <v>49</v>
      </c>
      <c r="D4" t="s">
        <v>4611</v>
      </c>
      <c r="E4" t="s">
        <v>842</v>
      </c>
      <c r="F4" t="s">
        <v>99</v>
      </c>
      <c r="G4" t="s">
        <v>43</v>
      </c>
      <c r="H4" t="s">
        <v>1991</v>
      </c>
      <c r="I4" t="s">
        <v>35</v>
      </c>
      <c r="J4" t="s">
        <v>55</v>
      </c>
      <c r="K4" t="s">
        <v>76</v>
      </c>
      <c r="L4" t="s">
        <v>82</v>
      </c>
      <c r="M4" t="s">
        <v>26</v>
      </c>
      <c r="N4" t="s">
        <v>110</v>
      </c>
      <c r="O4" t="s">
        <v>789</v>
      </c>
      <c r="P4" t="s">
        <v>13865</v>
      </c>
      <c r="Q4" t="s">
        <v>31299</v>
      </c>
      <c r="R4" t="s">
        <v>31300</v>
      </c>
      <c r="T4" s="2" t="s">
        <v>31320</v>
      </c>
      <c r="U4">
        <v>10</v>
      </c>
    </row>
    <row r="5" spans="2:21" x14ac:dyDescent="0.25">
      <c r="B5" s="2" t="s">
        <v>38</v>
      </c>
      <c r="C5">
        <v>1</v>
      </c>
      <c r="E5">
        <v>9</v>
      </c>
      <c r="F5">
        <v>32</v>
      </c>
      <c r="G5">
        <v>148</v>
      </c>
      <c r="H5">
        <v>220</v>
      </c>
      <c r="I5">
        <v>213</v>
      </c>
      <c r="K5">
        <v>201</v>
      </c>
      <c r="L5">
        <v>33</v>
      </c>
      <c r="O5">
        <v>1</v>
      </c>
      <c r="P5">
        <v>1</v>
      </c>
      <c r="R5">
        <v>859</v>
      </c>
      <c r="T5" s="2" t="s">
        <v>31321</v>
      </c>
      <c r="U5">
        <v>2</v>
      </c>
    </row>
    <row r="6" spans="2:21" x14ac:dyDescent="0.25">
      <c r="B6" s="2" t="s">
        <v>653</v>
      </c>
      <c r="F6">
        <v>4</v>
      </c>
      <c r="G6">
        <v>2</v>
      </c>
      <c r="I6">
        <v>3</v>
      </c>
      <c r="J6">
        <v>1</v>
      </c>
      <c r="K6">
        <v>1</v>
      </c>
      <c r="L6">
        <v>6</v>
      </c>
      <c r="N6">
        <v>4</v>
      </c>
      <c r="R6">
        <v>21</v>
      </c>
      <c r="T6" s="2" t="s">
        <v>31322</v>
      </c>
      <c r="U6">
        <v>2</v>
      </c>
    </row>
    <row r="7" spans="2:21" x14ac:dyDescent="0.25">
      <c r="B7" s="2" t="s">
        <v>23316</v>
      </c>
      <c r="I7">
        <v>71</v>
      </c>
      <c r="K7">
        <v>59</v>
      </c>
      <c r="L7">
        <v>17</v>
      </c>
      <c r="M7">
        <v>2</v>
      </c>
      <c r="N7">
        <v>26</v>
      </c>
      <c r="Q7">
        <v>1</v>
      </c>
      <c r="R7">
        <v>176</v>
      </c>
      <c r="T7" s="2" t="s">
        <v>31323</v>
      </c>
      <c r="U7">
        <v>1</v>
      </c>
    </row>
    <row r="8" spans="2:21" x14ac:dyDescent="0.25">
      <c r="B8" s="2" t="s">
        <v>23213</v>
      </c>
      <c r="E8">
        <v>2</v>
      </c>
      <c r="I8">
        <v>46</v>
      </c>
      <c r="J8">
        <v>17</v>
      </c>
      <c r="K8">
        <v>108</v>
      </c>
      <c r="L8">
        <v>55</v>
      </c>
      <c r="M8">
        <v>20</v>
      </c>
      <c r="N8">
        <v>5</v>
      </c>
      <c r="R8">
        <v>253</v>
      </c>
      <c r="T8" s="2" t="s">
        <v>31324</v>
      </c>
      <c r="U8">
        <v>13</v>
      </c>
    </row>
    <row r="9" spans="2:21" x14ac:dyDescent="0.25">
      <c r="B9" s="2" t="s">
        <v>30</v>
      </c>
      <c r="C9">
        <v>33</v>
      </c>
      <c r="F9">
        <v>179</v>
      </c>
      <c r="G9">
        <v>2</v>
      </c>
      <c r="I9">
        <v>17</v>
      </c>
      <c r="J9">
        <v>50</v>
      </c>
      <c r="K9">
        <v>1</v>
      </c>
      <c r="L9">
        <v>81</v>
      </c>
      <c r="M9">
        <v>113</v>
      </c>
      <c r="N9">
        <v>125</v>
      </c>
      <c r="O9">
        <v>4</v>
      </c>
      <c r="R9">
        <v>605</v>
      </c>
      <c r="T9" s="2" t="s">
        <v>31325</v>
      </c>
      <c r="U9">
        <v>3</v>
      </c>
    </row>
    <row r="10" spans="2:21" x14ac:dyDescent="0.25">
      <c r="B10" s="2" t="s">
        <v>23670</v>
      </c>
      <c r="I10">
        <v>8</v>
      </c>
      <c r="J10">
        <v>1</v>
      </c>
      <c r="K10">
        <v>7</v>
      </c>
      <c r="L10">
        <v>5</v>
      </c>
      <c r="N10">
        <v>1</v>
      </c>
      <c r="R10">
        <v>22</v>
      </c>
      <c r="T10" s="2" t="s">
        <v>31326</v>
      </c>
      <c r="U10">
        <v>11</v>
      </c>
    </row>
    <row r="11" spans="2:21" x14ac:dyDescent="0.25">
      <c r="B11" s="2" t="s">
        <v>151</v>
      </c>
      <c r="C11">
        <v>4</v>
      </c>
      <c r="E11">
        <v>3</v>
      </c>
      <c r="F11">
        <v>5</v>
      </c>
      <c r="G11">
        <v>6</v>
      </c>
      <c r="H11">
        <v>24</v>
      </c>
      <c r="I11">
        <v>19</v>
      </c>
      <c r="K11">
        <v>10</v>
      </c>
      <c r="L11">
        <v>9</v>
      </c>
      <c r="R11">
        <v>80</v>
      </c>
      <c r="T11" s="2" t="s">
        <v>31327</v>
      </c>
      <c r="U11">
        <v>24</v>
      </c>
    </row>
    <row r="12" spans="2:21" x14ac:dyDescent="0.25">
      <c r="B12" s="2" t="s">
        <v>95</v>
      </c>
      <c r="D12">
        <v>2</v>
      </c>
      <c r="E12">
        <v>13</v>
      </c>
      <c r="F12">
        <v>18</v>
      </c>
      <c r="G12">
        <v>127</v>
      </c>
      <c r="H12">
        <v>145</v>
      </c>
      <c r="I12">
        <v>393</v>
      </c>
      <c r="J12">
        <v>6</v>
      </c>
      <c r="K12">
        <v>400</v>
      </c>
      <c r="L12">
        <v>106</v>
      </c>
      <c r="R12">
        <v>1210</v>
      </c>
      <c r="T12" s="2" t="s">
        <v>31328</v>
      </c>
      <c r="U12">
        <v>82</v>
      </c>
    </row>
    <row r="13" spans="2:21" x14ac:dyDescent="0.25">
      <c r="B13" s="2" t="s">
        <v>23193</v>
      </c>
      <c r="I13">
        <v>90</v>
      </c>
      <c r="K13">
        <v>304</v>
      </c>
      <c r="L13">
        <v>2</v>
      </c>
      <c r="N13">
        <v>3</v>
      </c>
      <c r="R13">
        <v>399</v>
      </c>
      <c r="T13" s="2" t="s">
        <v>31329</v>
      </c>
      <c r="U13">
        <v>429</v>
      </c>
    </row>
    <row r="14" spans="2:21" x14ac:dyDescent="0.25">
      <c r="B14" s="2" t="s">
        <v>4664</v>
      </c>
      <c r="E14">
        <v>1</v>
      </c>
      <c r="F14">
        <v>1</v>
      </c>
      <c r="H14">
        <v>9</v>
      </c>
      <c r="I14">
        <v>1</v>
      </c>
      <c r="R14">
        <v>12</v>
      </c>
      <c r="T14" s="2" t="s">
        <v>31330</v>
      </c>
      <c r="U14">
        <v>1188</v>
      </c>
    </row>
    <row r="15" spans="2:21" x14ac:dyDescent="0.25">
      <c r="B15" s="2" t="s">
        <v>57</v>
      </c>
      <c r="C15">
        <v>3</v>
      </c>
      <c r="E15">
        <v>22</v>
      </c>
      <c r="F15">
        <v>17</v>
      </c>
      <c r="G15">
        <v>33</v>
      </c>
      <c r="H15">
        <v>26</v>
      </c>
      <c r="I15">
        <v>215</v>
      </c>
      <c r="J15">
        <v>41</v>
      </c>
      <c r="K15">
        <v>315</v>
      </c>
      <c r="L15">
        <v>157</v>
      </c>
      <c r="R15">
        <v>829</v>
      </c>
      <c r="T15" s="2" t="s">
        <v>31331</v>
      </c>
      <c r="U15">
        <v>1649</v>
      </c>
    </row>
    <row r="16" spans="2:21" x14ac:dyDescent="0.25">
      <c r="B16" s="2" t="s">
        <v>23197</v>
      </c>
      <c r="E16">
        <v>1</v>
      </c>
      <c r="I16">
        <v>53</v>
      </c>
      <c r="J16">
        <v>14</v>
      </c>
      <c r="K16">
        <v>87</v>
      </c>
      <c r="L16">
        <v>66</v>
      </c>
      <c r="R16">
        <v>221</v>
      </c>
      <c r="T16" s="2" t="s">
        <v>31332</v>
      </c>
      <c r="U16">
        <v>2016</v>
      </c>
    </row>
    <row r="17" spans="2:21" x14ac:dyDescent="0.25">
      <c r="B17" s="2" t="s">
        <v>45</v>
      </c>
      <c r="D17">
        <v>1</v>
      </c>
      <c r="E17">
        <v>18</v>
      </c>
      <c r="F17">
        <v>31</v>
      </c>
      <c r="G17">
        <v>129</v>
      </c>
      <c r="H17">
        <v>248</v>
      </c>
      <c r="I17">
        <v>428</v>
      </c>
      <c r="J17">
        <v>12</v>
      </c>
      <c r="K17">
        <v>616</v>
      </c>
      <c r="L17">
        <v>113</v>
      </c>
      <c r="N17">
        <v>1</v>
      </c>
      <c r="P17">
        <v>2</v>
      </c>
      <c r="Q17">
        <v>1</v>
      </c>
      <c r="R17">
        <v>1600</v>
      </c>
      <c r="T17" s="2" t="s">
        <v>31333</v>
      </c>
      <c r="U17">
        <v>1879</v>
      </c>
    </row>
    <row r="18" spans="2:21" x14ac:dyDescent="0.25">
      <c r="B18" s="2" t="s">
        <v>514</v>
      </c>
      <c r="E18">
        <v>4</v>
      </c>
      <c r="G18">
        <v>28</v>
      </c>
      <c r="H18">
        <v>68</v>
      </c>
      <c r="I18">
        <v>37</v>
      </c>
      <c r="K18">
        <v>136</v>
      </c>
      <c r="L18">
        <v>2</v>
      </c>
      <c r="R18">
        <v>275</v>
      </c>
      <c r="T18" s="2" t="s">
        <v>31334</v>
      </c>
      <c r="U18">
        <v>1498</v>
      </c>
    </row>
    <row r="19" spans="2:21" x14ac:dyDescent="0.25">
      <c r="B19" s="2" t="s">
        <v>5256</v>
      </c>
      <c r="H19">
        <v>9</v>
      </c>
      <c r="I19">
        <v>1</v>
      </c>
      <c r="K19">
        <v>9</v>
      </c>
      <c r="L19">
        <v>1</v>
      </c>
      <c r="R19">
        <v>20</v>
      </c>
      <c r="T19" s="2" t="s">
        <v>31300</v>
      </c>
      <c r="U19">
        <v>8807</v>
      </c>
    </row>
    <row r="20" spans="2:21" x14ac:dyDescent="0.25">
      <c r="B20" s="2" t="s">
        <v>239</v>
      </c>
      <c r="H20">
        <v>6</v>
      </c>
      <c r="I20">
        <v>43</v>
      </c>
      <c r="J20">
        <v>8</v>
      </c>
      <c r="K20">
        <v>56</v>
      </c>
      <c r="L20">
        <v>14</v>
      </c>
      <c r="M20">
        <v>1</v>
      </c>
      <c r="R20">
        <v>128</v>
      </c>
    </row>
    <row r="21" spans="2:21" x14ac:dyDescent="0.25">
      <c r="B21" s="2" t="s">
        <v>23187</v>
      </c>
      <c r="E21">
        <v>1</v>
      </c>
      <c r="H21">
        <v>1</v>
      </c>
      <c r="I21">
        <v>319</v>
      </c>
      <c r="J21">
        <v>9</v>
      </c>
      <c r="K21">
        <v>368</v>
      </c>
      <c r="L21">
        <v>75</v>
      </c>
      <c r="N21">
        <v>1</v>
      </c>
      <c r="R21">
        <v>774</v>
      </c>
    </row>
    <row r="22" spans="2:21" x14ac:dyDescent="0.25">
      <c r="B22" s="2" t="s">
        <v>23264</v>
      </c>
      <c r="J22">
        <v>38</v>
      </c>
      <c r="L22">
        <v>35</v>
      </c>
      <c r="M22">
        <v>154</v>
      </c>
      <c r="N22">
        <v>159</v>
      </c>
      <c r="O22">
        <v>1</v>
      </c>
      <c r="Q22">
        <v>1</v>
      </c>
      <c r="R22">
        <v>388</v>
      </c>
    </row>
    <row r="23" spans="2:21" x14ac:dyDescent="0.25">
      <c r="B23" s="2" t="s">
        <v>11867</v>
      </c>
      <c r="H23">
        <v>1</v>
      </c>
      <c r="R23">
        <v>1</v>
      </c>
    </row>
    <row r="24" spans="2:21" x14ac:dyDescent="0.25">
      <c r="B24" s="2" t="s">
        <v>156</v>
      </c>
      <c r="H24">
        <v>1</v>
      </c>
      <c r="I24">
        <v>3</v>
      </c>
      <c r="J24">
        <v>3</v>
      </c>
      <c r="K24">
        <v>13</v>
      </c>
      <c r="L24">
        <v>7</v>
      </c>
      <c r="M24">
        <v>17</v>
      </c>
      <c r="N24">
        <v>9</v>
      </c>
      <c r="Q24">
        <v>4</v>
      </c>
      <c r="R24">
        <v>57</v>
      </c>
    </row>
    <row r="25" spans="2:21" x14ac:dyDescent="0.25">
      <c r="B25" s="2" t="s">
        <v>1209</v>
      </c>
      <c r="H25">
        <v>1</v>
      </c>
      <c r="I25">
        <v>3</v>
      </c>
      <c r="J25">
        <v>1</v>
      </c>
      <c r="K25">
        <v>9</v>
      </c>
      <c r="L25">
        <v>4</v>
      </c>
      <c r="R25">
        <v>18</v>
      </c>
    </row>
    <row r="26" spans="2:21" x14ac:dyDescent="0.25">
      <c r="B26" s="2" t="s">
        <v>23290</v>
      </c>
      <c r="I26">
        <v>33</v>
      </c>
      <c r="J26">
        <v>12</v>
      </c>
      <c r="K26">
        <v>35</v>
      </c>
      <c r="L26">
        <v>40</v>
      </c>
      <c r="R26">
        <v>120</v>
      </c>
    </row>
    <row r="27" spans="2:21" x14ac:dyDescent="0.25">
      <c r="B27" s="2" t="s">
        <v>4179</v>
      </c>
      <c r="I27">
        <v>1</v>
      </c>
      <c r="J27">
        <v>1</v>
      </c>
      <c r="K27">
        <v>1</v>
      </c>
      <c r="R27">
        <v>3</v>
      </c>
    </row>
    <row r="28" spans="2:21" x14ac:dyDescent="0.25">
      <c r="B28" s="2" t="s">
        <v>23747</v>
      </c>
      <c r="I28">
        <v>18</v>
      </c>
      <c r="K28">
        <v>12</v>
      </c>
      <c r="L28">
        <v>2</v>
      </c>
      <c r="R28">
        <v>32</v>
      </c>
    </row>
    <row r="29" spans="2:21" x14ac:dyDescent="0.25">
      <c r="B29" s="2" t="s">
        <v>6901</v>
      </c>
      <c r="G29">
        <v>6</v>
      </c>
      <c r="H29">
        <v>2</v>
      </c>
      <c r="I29">
        <v>2</v>
      </c>
      <c r="K29">
        <v>3</v>
      </c>
      <c r="R29">
        <v>13</v>
      </c>
    </row>
    <row r="30" spans="2:21" x14ac:dyDescent="0.25">
      <c r="B30" s="2" t="s">
        <v>24791</v>
      </c>
      <c r="I30">
        <v>1</v>
      </c>
      <c r="K30">
        <v>1</v>
      </c>
      <c r="R30">
        <v>2</v>
      </c>
    </row>
    <row r="31" spans="2:21" x14ac:dyDescent="0.25">
      <c r="B31" s="2" t="s">
        <v>5859</v>
      </c>
      <c r="L31">
        <v>1</v>
      </c>
      <c r="R31">
        <v>1</v>
      </c>
    </row>
    <row r="32" spans="2:21" x14ac:dyDescent="0.25">
      <c r="B32" s="2" t="s">
        <v>477</v>
      </c>
      <c r="E32">
        <v>5</v>
      </c>
      <c r="G32">
        <v>1</v>
      </c>
      <c r="H32">
        <v>7</v>
      </c>
      <c r="I32">
        <v>28</v>
      </c>
      <c r="J32">
        <v>3</v>
      </c>
      <c r="K32">
        <v>284</v>
      </c>
      <c r="L32">
        <v>6</v>
      </c>
      <c r="R32">
        <v>334</v>
      </c>
    </row>
    <row r="33" spans="2:18" x14ac:dyDescent="0.25">
      <c r="B33" s="2" t="s">
        <v>23664</v>
      </c>
      <c r="I33">
        <v>5</v>
      </c>
      <c r="J33">
        <v>1</v>
      </c>
      <c r="K33">
        <v>27</v>
      </c>
      <c r="L33">
        <v>1</v>
      </c>
      <c r="R33">
        <v>34</v>
      </c>
    </row>
    <row r="34" spans="2:18" x14ac:dyDescent="0.25">
      <c r="B34" s="2" t="s">
        <v>3969</v>
      </c>
      <c r="G34">
        <v>8</v>
      </c>
      <c r="H34">
        <v>30</v>
      </c>
      <c r="I34">
        <v>20</v>
      </c>
      <c r="K34">
        <v>7</v>
      </c>
      <c r="R34">
        <v>65</v>
      </c>
    </row>
    <row r="35" spans="2:18" x14ac:dyDescent="0.25">
      <c r="B35" s="2" t="s">
        <v>23566</v>
      </c>
      <c r="E35">
        <v>1</v>
      </c>
      <c r="I35">
        <v>13</v>
      </c>
      <c r="K35">
        <v>20</v>
      </c>
      <c r="L35">
        <v>6</v>
      </c>
      <c r="R35">
        <v>40</v>
      </c>
    </row>
    <row r="36" spans="2:18" x14ac:dyDescent="0.25">
      <c r="B36" s="2" t="s">
        <v>23229</v>
      </c>
      <c r="I36">
        <v>34</v>
      </c>
      <c r="K36">
        <v>72</v>
      </c>
      <c r="L36">
        <v>14</v>
      </c>
      <c r="R36">
        <v>120</v>
      </c>
    </row>
    <row r="37" spans="2:18" x14ac:dyDescent="0.25">
      <c r="B37" s="2" t="s">
        <v>23206</v>
      </c>
      <c r="I37">
        <v>29</v>
      </c>
      <c r="K37">
        <v>33</v>
      </c>
      <c r="L37">
        <v>5</v>
      </c>
      <c r="R37">
        <v>67</v>
      </c>
    </row>
    <row r="38" spans="2:18" x14ac:dyDescent="0.25">
      <c r="B38" s="2" t="s">
        <v>24396</v>
      </c>
      <c r="I38">
        <v>4</v>
      </c>
      <c r="K38">
        <v>7</v>
      </c>
      <c r="R38">
        <v>11</v>
      </c>
    </row>
    <row r="39" spans="2:18" x14ac:dyDescent="0.25">
      <c r="B39" s="2" t="s">
        <v>28976</v>
      </c>
      <c r="I39">
        <v>1</v>
      </c>
      <c r="R39">
        <v>1</v>
      </c>
    </row>
    <row r="40" spans="2:18" x14ac:dyDescent="0.25">
      <c r="B40" s="2" t="s">
        <v>23403</v>
      </c>
      <c r="H40">
        <v>1</v>
      </c>
      <c r="I40">
        <v>8</v>
      </c>
      <c r="J40">
        <v>2</v>
      </c>
      <c r="K40">
        <v>5</v>
      </c>
      <c r="R40">
        <v>16</v>
      </c>
    </row>
    <row r="41" spans="2:18" x14ac:dyDescent="0.25">
      <c r="B41" s="2" t="s">
        <v>31300</v>
      </c>
      <c r="C41">
        <v>41</v>
      </c>
      <c r="D41">
        <v>3</v>
      </c>
      <c r="E41">
        <v>80</v>
      </c>
      <c r="F41">
        <v>287</v>
      </c>
      <c r="G41">
        <v>490</v>
      </c>
      <c r="H41">
        <v>799</v>
      </c>
      <c r="I41">
        <v>2160</v>
      </c>
      <c r="J41">
        <v>220</v>
      </c>
      <c r="K41">
        <v>3207</v>
      </c>
      <c r="L41">
        <v>863</v>
      </c>
      <c r="M41">
        <v>307</v>
      </c>
      <c r="N41">
        <v>334</v>
      </c>
      <c r="O41">
        <v>6</v>
      </c>
      <c r="P41">
        <v>3</v>
      </c>
      <c r="Q41">
        <v>7</v>
      </c>
      <c r="R41">
        <v>8807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69E2D-6FB4-4F0C-981E-39B6C03AF1DB}">
  <sheetPr codeName="Hoja3"/>
  <dimension ref="A3:N20"/>
  <sheetViews>
    <sheetView showGridLines="0" zoomScale="110" zoomScaleNormal="110" workbookViewId="0">
      <selection activeCell="K20" sqref="K20"/>
    </sheetView>
  </sheetViews>
  <sheetFormatPr baseColWidth="10" defaultRowHeight="15.75" x14ac:dyDescent="0.25"/>
  <cols>
    <col min="1" max="1" width="3.625" customWidth="1"/>
    <col min="2" max="2" width="11.75" bestFit="1" customWidth="1"/>
    <col min="3" max="3" width="5.125" bestFit="1" customWidth="1"/>
    <col min="10" max="10" width="13.625" bestFit="1" customWidth="1"/>
    <col min="11" max="11" width="6.25" bestFit="1" customWidth="1"/>
    <col min="13" max="13" width="11.75" bestFit="1" customWidth="1"/>
    <col min="14" max="14" width="5.375" bestFit="1" customWidth="1"/>
    <col min="15" max="38" width="8.125" bestFit="1" customWidth="1"/>
    <col min="39" max="67" width="9.5" bestFit="1" customWidth="1"/>
    <col min="68" max="80" width="10.875" bestFit="1" customWidth="1"/>
    <col min="81" max="87" width="12.375" bestFit="1" customWidth="1"/>
    <col min="88" max="88" width="18.25" bestFit="1" customWidth="1"/>
  </cols>
  <sheetData>
    <row r="3" spans="2:14" x14ac:dyDescent="0.25">
      <c r="B3" s="3" t="s">
        <v>31301</v>
      </c>
      <c r="C3" s="4" t="s">
        <v>31302</v>
      </c>
      <c r="J3" s="3" t="s">
        <v>2</v>
      </c>
      <c r="K3" t="s">
        <v>31318</v>
      </c>
      <c r="M3" s="3" t="s">
        <v>31306</v>
      </c>
      <c r="N3" t="s">
        <v>31318</v>
      </c>
    </row>
    <row r="4" spans="2:14" x14ac:dyDescent="0.25">
      <c r="B4" s="2" t="s">
        <v>31299</v>
      </c>
      <c r="J4" t="s">
        <v>23182</v>
      </c>
      <c r="K4">
        <v>2676</v>
      </c>
      <c r="M4" s="2" t="s">
        <v>31308</v>
      </c>
      <c r="N4">
        <v>1</v>
      </c>
    </row>
    <row r="5" spans="2:14" x14ac:dyDescent="0.25">
      <c r="B5" s="2" t="s">
        <v>13865</v>
      </c>
      <c r="C5">
        <v>3</v>
      </c>
      <c r="J5" t="s">
        <v>22</v>
      </c>
      <c r="K5">
        <v>6131</v>
      </c>
      <c r="M5" s="2" t="s">
        <v>31309</v>
      </c>
      <c r="N5">
        <v>8</v>
      </c>
    </row>
    <row r="6" spans="2:14" x14ac:dyDescent="0.25">
      <c r="B6" s="2" t="s">
        <v>4611</v>
      </c>
      <c r="C6">
        <v>3</v>
      </c>
      <c r="J6" t="s">
        <v>31300</v>
      </c>
      <c r="K6">
        <v>8807</v>
      </c>
      <c r="M6" s="2" t="s">
        <v>31310</v>
      </c>
      <c r="N6">
        <v>9</v>
      </c>
    </row>
    <row r="7" spans="2:14" x14ac:dyDescent="0.25">
      <c r="B7" s="2" t="s">
        <v>789</v>
      </c>
      <c r="C7">
        <v>6</v>
      </c>
      <c r="M7" s="2" t="s">
        <v>31311</v>
      </c>
      <c r="N7">
        <v>21</v>
      </c>
    </row>
    <row r="8" spans="2:14" x14ac:dyDescent="0.25">
      <c r="B8" s="2" t="s">
        <v>49</v>
      </c>
      <c r="C8">
        <v>41</v>
      </c>
      <c r="M8" s="2" t="s">
        <v>31312</v>
      </c>
      <c r="N8">
        <v>42</v>
      </c>
    </row>
    <row r="9" spans="2:14" x14ac:dyDescent="0.25">
      <c r="B9" s="2" t="s">
        <v>842</v>
      </c>
      <c r="C9">
        <v>80</v>
      </c>
      <c r="M9" s="2" t="s">
        <v>31313</v>
      </c>
      <c r="N9">
        <v>105</v>
      </c>
    </row>
    <row r="10" spans="2:14" x14ac:dyDescent="0.25">
      <c r="B10" s="2" t="s">
        <v>55</v>
      </c>
      <c r="C10">
        <v>220</v>
      </c>
      <c r="M10" s="2" t="s">
        <v>31314</v>
      </c>
      <c r="N10">
        <v>177</v>
      </c>
    </row>
    <row r="11" spans="2:14" x14ac:dyDescent="0.25">
      <c r="B11" s="2" t="s">
        <v>99</v>
      </c>
      <c r="C11">
        <v>287</v>
      </c>
      <c r="M11" s="2" t="s">
        <v>31315</v>
      </c>
      <c r="N11">
        <v>420</v>
      </c>
    </row>
    <row r="12" spans="2:14" x14ac:dyDescent="0.25">
      <c r="B12" s="2" t="s">
        <v>26</v>
      </c>
      <c r="C12">
        <v>307</v>
      </c>
      <c r="M12" s="2" t="s">
        <v>31316</v>
      </c>
      <c r="N12">
        <v>1808</v>
      </c>
    </row>
    <row r="13" spans="2:14" x14ac:dyDescent="0.25">
      <c r="B13" s="2" t="s">
        <v>110</v>
      </c>
      <c r="C13">
        <v>334</v>
      </c>
      <c r="M13" s="2" t="s">
        <v>31317</v>
      </c>
      <c r="N13">
        <v>6216</v>
      </c>
    </row>
    <row r="14" spans="2:14" x14ac:dyDescent="0.25">
      <c r="B14" s="2" t="s">
        <v>43</v>
      </c>
      <c r="C14">
        <v>490</v>
      </c>
      <c r="M14" s="2" t="s">
        <v>31300</v>
      </c>
      <c r="N14">
        <v>8807</v>
      </c>
    </row>
    <row r="15" spans="2:14" x14ac:dyDescent="0.25">
      <c r="B15" s="2" t="s">
        <v>1991</v>
      </c>
      <c r="C15">
        <v>799</v>
      </c>
    </row>
    <row r="16" spans="2:14" x14ac:dyDescent="0.25">
      <c r="B16" s="2" t="s">
        <v>82</v>
      </c>
      <c r="C16">
        <v>863</v>
      </c>
    </row>
    <row r="17" spans="1:3" x14ac:dyDescent="0.25">
      <c r="B17" s="2" t="s">
        <v>35</v>
      </c>
      <c r="C17">
        <v>2160</v>
      </c>
    </row>
    <row r="18" spans="1:3" x14ac:dyDescent="0.25">
      <c r="B18" s="2" t="s">
        <v>76</v>
      </c>
      <c r="C18">
        <v>3207</v>
      </c>
    </row>
    <row r="19" spans="1:3" x14ac:dyDescent="0.25">
      <c r="B19" s="2" t="s">
        <v>31300</v>
      </c>
      <c r="C19">
        <v>8800</v>
      </c>
    </row>
    <row r="20" spans="1:3" x14ac:dyDescent="0.25">
      <c r="A20" s="2"/>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5F5A3-C0C3-4B57-90F0-AAF08BD48E1B}">
  <sheetPr codeName="Hoja4"/>
  <dimension ref="B3:M91"/>
  <sheetViews>
    <sheetView topLeftCell="B1" zoomScale="60" workbookViewId="0">
      <selection activeCell="B3" sqref="B3:M91"/>
    </sheetView>
  </sheetViews>
  <sheetFormatPr baseColWidth="10" defaultRowHeight="15.75" x14ac:dyDescent="0.25"/>
  <cols>
    <col min="2" max="2" width="23.875" bestFit="1" customWidth="1"/>
    <col min="3" max="3" width="30.375" bestFit="1" customWidth="1"/>
    <col min="4" max="4" width="13.875" customWidth="1"/>
    <col min="5" max="9" width="13.875" bestFit="1" customWidth="1"/>
    <col min="10" max="12" width="14.25" bestFit="1" customWidth="1"/>
    <col min="13" max="13" width="17" bestFit="1" customWidth="1"/>
    <col min="14" max="14" width="7.625" bestFit="1" customWidth="1"/>
    <col min="15" max="15" width="8.5" bestFit="1" customWidth="1"/>
    <col min="16" max="16" width="12.375" bestFit="1" customWidth="1"/>
    <col min="17" max="17" width="10.125" bestFit="1" customWidth="1"/>
    <col min="18" max="18" width="9.75" bestFit="1" customWidth="1"/>
    <col min="19" max="19" width="19.875" bestFit="1" customWidth="1"/>
    <col min="20" max="20" width="11.75" bestFit="1" customWidth="1"/>
    <col min="21" max="21" width="8.25" bestFit="1" customWidth="1"/>
    <col min="22" max="22" width="10.375" bestFit="1" customWidth="1"/>
    <col min="23" max="23" width="9.875" bestFit="1" customWidth="1"/>
    <col min="24" max="24" width="11" bestFit="1" customWidth="1"/>
    <col min="25" max="25" width="12" bestFit="1" customWidth="1"/>
    <col min="26" max="26" width="9.5" bestFit="1" customWidth="1"/>
    <col min="27" max="27" width="10.375" bestFit="1" customWidth="1"/>
    <col min="28" max="28" width="14.25" bestFit="1" customWidth="1"/>
    <col min="29" max="29" width="14.5" bestFit="1" customWidth="1"/>
    <col min="30" max="30" width="11.375" bestFit="1" customWidth="1"/>
    <col min="31" max="31" width="10.375" bestFit="1" customWidth="1"/>
    <col min="32" max="32" width="7.625" bestFit="1" customWidth="1"/>
    <col min="33" max="33" width="13" bestFit="1" customWidth="1"/>
    <col min="34" max="34" width="6.125" bestFit="1" customWidth="1"/>
    <col min="35" max="35" width="9.75" bestFit="1" customWidth="1"/>
    <col min="36" max="36" width="8" bestFit="1" customWidth="1"/>
    <col min="37" max="37" width="6.625" bestFit="1" customWidth="1"/>
    <col min="38" max="38" width="11.375" bestFit="1" customWidth="1"/>
    <col min="39" max="39" width="8.875" bestFit="1" customWidth="1"/>
    <col min="40" max="40" width="9.75" bestFit="1" customWidth="1"/>
    <col min="41" max="41" width="9.125" bestFit="1" customWidth="1"/>
    <col min="42" max="42" width="9.5" bestFit="1" customWidth="1"/>
    <col min="43" max="43" width="12" bestFit="1" customWidth="1"/>
    <col min="44" max="44" width="16" bestFit="1" customWidth="1"/>
    <col min="45" max="45" width="11.75" bestFit="1" customWidth="1"/>
    <col min="46" max="46" width="12.25" bestFit="1" customWidth="1"/>
    <col min="47" max="47" width="9.875" bestFit="1" customWidth="1"/>
    <col min="48" max="48" width="16.125" bestFit="1" customWidth="1"/>
    <col min="49" max="49" width="11" bestFit="1" customWidth="1"/>
    <col min="50" max="50" width="15.75" bestFit="1" customWidth="1"/>
    <col min="51" max="51" width="16.625" bestFit="1" customWidth="1"/>
    <col min="52" max="52" width="9.875" bestFit="1" customWidth="1"/>
    <col min="53" max="53" width="10.125" bestFit="1" customWidth="1"/>
    <col min="54" max="54" width="11.75" bestFit="1" customWidth="1"/>
    <col min="55" max="55" width="12.875" bestFit="1" customWidth="1"/>
    <col min="56" max="56" width="7.25" bestFit="1" customWidth="1"/>
    <col min="57" max="57" width="14.5" bestFit="1" customWidth="1"/>
    <col min="58" max="58" width="9.875" bestFit="1" customWidth="1"/>
    <col min="59" max="59" width="11.625" bestFit="1" customWidth="1"/>
    <col min="60" max="60" width="15.375" bestFit="1" customWidth="1"/>
    <col min="61" max="61" width="11.75" bestFit="1" customWidth="1"/>
    <col min="62" max="62" width="9.5" bestFit="1" customWidth="1"/>
    <col min="63" max="63" width="16.625" bestFit="1" customWidth="1"/>
    <col min="64" max="64" width="11.375" bestFit="1" customWidth="1"/>
    <col min="65" max="65" width="9.25" bestFit="1" customWidth="1"/>
    <col min="66" max="66" width="13.625" bestFit="1" customWidth="1"/>
    <col min="67" max="67" width="11.75" bestFit="1" customWidth="1"/>
    <col min="68" max="68" width="11" bestFit="1" customWidth="1"/>
    <col min="69" max="70" width="16.125" bestFit="1" customWidth="1"/>
    <col min="71" max="71" width="16.375" bestFit="1" customWidth="1"/>
    <col min="72" max="72" width="8.5" bestFit="1" customWidth="1"/>
    <col min="73" max="73" width="11" bestFit="1" customWidth="1"/>
    <col min="74" max="74" width="15.125" bestFit="1" customWidth="1"/>
    <col min="75" max="75" width="7.625" bestFit="1" customWidth="1"/>
    <col min="76" max="76" width="9.875" bestFit="1" customWidth="1"/>
    <col min="77" max="77" width="11.75" bestFit="1" customWidth="1"/>
    <col min="78" max="78" width="9.5" bestFit="1" customWidth="1"/>
    <col min="79" max="79" width="10.5" bestFit="1" customWidth="1"/>
    <col min="80" max="80" width="26" bestFit="1" customWidth="1"/>
    <col min="81" max="81" width="19.875" bestFit="1" customWidth="1"/>
    <col min="82" max="82" width="17.375" bestFit="1" customWidth="1"/>
    <col min="83" max="83" width="11.375" bestFit="1" customWidth="1"/>
    <col min="84" max="84" width="14.125" bestFit="1" customWidth="1"/>
    <col min="85" max="85" width="11.125" bestFit="1" customWidth="1"/>
    <col min="86" max="86" width="18.25" bestFit="1" customWidth="1"/>
    <col min="87" max="87" width="13.25" bestFit="1" customWidth="1"/>
    <col min="88" max="88" width="14.875" bestFit="1" customWidth="1"/>
    <col min="89" max="89" width="17" bestFit="1" customWidth="1"/>
    <col min="90" max="90" width="9.875" bestFit="1" customWidth="1"/>
    <col min="91" max="91" width="26.375" bestFit="1" customWidth="1"/>
    <col min="92" max="92" width="20.5" bestFit="1" customWidth="1"/>
    <col min="93" max="93" width="10.375" bestFit="1" customWidth="1"/>
    <col min="94" max="94" width="12" bestFit="1" customWidth="1"/>
    <col min="95" max="95" width="32" bestFit="1" customWidth="1"/>
    <col min="96" max="96" width="24.25" bestFit="1" customWidth="1"/>
    <col min="97" max="97" width="11" bestFit="1" customWidth="1"/>
    <col min="98" max="98" width="12.875" bestFit="1" customWidth="1"/>
    <col min="99" max="99" width="16.625" bestFit="1" customWidth="1"/>
    <col min="100" max="100" width="16" bestFit="1" customWidth="1"/>
    <col min="101" max="101" width="18" bestFit="1" customWidth="1"/>
    <col min="102" max="102" width="14.125" bestFit="1" customWidth="1"/>
    <col min="103" max="103" width="10.125" bestFit="1" customWidth="1"/>
    <col min="104" max="104" width="23.625" bestFit="1" customWidth="1"/>
    <col min="105" max="105" width="25.125" bestFit="1" customWidth="1"/>
    <col min="106" max="106" width="22.375" bestFit="1" customWidth="1"/>
    <col min="107" max="107" width="23.5" bestFit="1" customWidth="1"/>
    <col min="108" max="108" width="11.125" bestFit="1" customWidth="1"/>
    <col min="109" max="109" width="25.125" bestFit="1" customWidth="1"/>
    <col min="110" max="110" width="12.375" bestFit="1" customWidth="1"/>
    <col min="111" max="111" width="15.5" bestFit="1" customWidth="1"/>
    <col min="112" max="112" width="30.75" bestFit="1" customWidth="1"/>
    <col min="113" max="113" width="12.375" bestFit="1" customWidth="1"/>
    <col min="114" max="114" width="12.625" bestFit="1" customWidth="1"/>
    <col min="115" max="115" width="10.5" bestFit="1" customWidth="1"/>
    <col min="116" max="116" width="9.5" bestFit="1" customWidth="1"/>
    <col min="117" max="117" width="25.5" bestFit="1" customWidth="1"/>
    <col min="118" max="118" width="4.75" bestFit="1" customWidth="1"/>
    <col min="119" max="119" width="15.75" bestFit="1" customWidth="1"/>
    <col min="120" max="120" width="16.375" bestFit="1" customWidth="1"/>
    <col min="121" max="121" width="20.75" bestFit="1" customWidth="1"/>
    <col min="122" max="122" width="15.375" bestFit="1" customWidth="1"/>
    <col min="123" max="123" width="20.75" bestFit="1" customWidth="1"/>
    <col min="124" max="124" width="8.25" bestFit="1" customWidth="1"/>
    <col min="125" max="125" width="17.625" bestFit="1" customWidth="1"/>
    <col min="126" max="126" width="8.5" bestFit="1" customWidth="1"/>
    <col min="127" max="127" width="8" bestFit="1" customWidth="1"/>
    <col min="128" max="128" width="6.75" bestFit="1" customWidth="1"/>
    <col min="129" max="129" width="9.5" bestFit="1" customWidth="1"/>
    <col min="130" max="130" width="13.875" bestFit="1" customWidth="1"/>
    <col min="131" max="131" width="11.75" bestFit="1" customWidth="1"/>
    <col min="132" max="132" width="9.5" bestFit="1" customWidth="1"/>
    <col min="133" max="133" width="18.875" bestFit="1" customWidth="1"/>
    <col min="134" max="134" width="10.5" bestFit="1" customWidth="1"/>
    <col min="135" max="135" width="13.625" bestFit="1" customWidth="1"/>
    <col min="136" max="137" width="8.875" bestFit="1" customWidth="1"/>
    <col min="138" max="138" width="12.875" bestFit="1" customWidth="1"/>
    <col min="139" max="139" width="10.375" bestFit="1" customWidth="1"/>
    <col min="140" max="140" width="14.25" bestFit="1" customWidth="1"/>
    <col min="141" max="141" width="22.625" bestFit="1" customWidth="1"/>
    <col min="142" max="142" width="17.625" bestFit="1" customWidth="1"/>
    <col min="143" max="143" width="38.5" bestFit="1" customWidth="1"/>
    <col min="144" max="144" width="22.625" bestFit="1" customWidth="1"/>
    <col min="145" max="145" width="34.5" bestFit="1" customWidth="1"/>
    <col min="146" max="146" width="45.5" bestFit="1" customWidth="1"/>
    <col min="147" max="147" width="35.375" bestFit="1" customWidth="1"/>
    <col min="148" max="148" width="4.75" bestFit="1" customWidth="1"/>
    <col min="149" max="149" width="11.125" bestFit="1" customWidth="1"/>
    <col min="150" max="150" width="4.75" bestFit="1" customWidth="1"/>
    <col min="151" max="151" width="30.5" bestFit="1" customWidth="1"/>
    <col min="152" max="152" width="8.625" bestFit="1" customWidth="1"/>
    <col min="153" max="153" width="11" bestFit="1" customWidth="1"/>
    <col min="154" max="154" width="12.625" bestFit="1" customWidth="1"/>
    <col min="155" max="155" width="21.125" bestFit="1" customWidth="1"/>
    <col min="156" max="156" width="23" bestFit="1" customWidth="1"/>
    <col min="157" max="157" width="37.375" bestFit="1" customWidth="1"/>
    <col min="158" max="158" width="18" bestFit="1" customWidth="1"/>
    <col min="159" max="159" width="19.125" bestFit="1" customWidth="1"/>
    <col min="160" max="160" width="48.5" bestFit="1" customWidth="1"/>
    <col min="161" max="161" width="28" bestFit="1" customWidth="1"/>
    <col min="162" max="162" width="19.5" bestFit="1" customWidth="1"/>
    <col min="163" max="163" width="26.125" bestFit="1" customWidth="1"/>
    <col min="164" max="164" width="20.125" bestFit="1" customWidth="1"/>
    <col min="165" max="165" width="24.5" bestFit="1" customWidth="1"/>
    <col min="166" max="166" width="21.125" bestFit="1" customWidth="1"/>
    <col min="167" max="167" width="27.375" bestFit="1" customWidth="1"/>
    <col min="168" max="168" width="22.625" bestFit="1" customWidth="1"/>
    <col min="169" max="169" width="23.875" bestFit="1" customWidth="1"/>
    <col min="170" max="170" width="10.125" bestFit="1" customWidth="1"/>
    <col min="171" max="171" width="23" bestFit="1" customWidth="1"/>
    <col min="172" max="172" width="23.625" bestFit="1" customWidth="1"/>
    <col min="173" max="173" width="43.625" bestFit="1" customWidth="1"/>
    <col min="174" max="174" width="48" bestFit="1" customWidth="1"/>
    <col min="175" max="175" width="73.875" bestFit="1" customWidth="1"/>
    <col min="176" max="176" width="22.625" bestFit="1" customWidth="1"/>
    <col min="177" max="177" width="42" bestFit="1" customWidth="1"/>
    <col min="178" max="178" width="27.25" bestFit="1" customWidth="1"/>
    <col min="179" max="179" width="25.125" bestFit="1" customWidth="1"/>
    <col min="180" max="181" width="25.75" bestFit="1" customWidth="1"/>
    <col min="182" max="182" width="21.75" bestFit="1" customWidth="1"/>
    <col min="183" max="183" width="11.375" bestFit="1" customWidth="1"/>
    <col min="184" max="184" width="18.25" bestFit="1" customWidth="1"/>
    <col min="185" max="185" width="16.75" bestFit="1" customWidth="1"/>
    <col min="186" max="186" width="34.125" bestFit="1" customWidth="1"/>
    <col min="187" max="187" width="20.125" bestFit="1" customWidth="1"/>
    <col min="188" max="188" width="16" bestFit="1" customWidth="1"/>
    <col min="189" max="189" width="21" bestFit="1" customWidth="1"/>
    <col min="190" max="190" width="34.125" bestFit="1" customWidth="1"/>
    <col min="191" max="191" width="17.625" bestFit="1" customWidth="1"/>
    <col min="192" max="192" width="54.125" bestFit="1" customWidth="1"/>
    <col min="193" max="193" width="40.375" bestFit="1" customWidth="1"/>
    <col min="194" max="194" width="41" bestFit="1" customWidth="1"/>
    <col min="195" max="195" width="45.375" bestFit="1" customWidth="1"/>
    <col min="196" max="196" width="16" bestFit="1" customWidth="1"/>
    <col min="197" max="197" width="47.875" bestFit="1" customWidth="1"/>
    <col min="198" max="198" width="16.375" bestFit="1" customWidth="1"/>
    <col min="199" max="199" width="22" bestFit="1" customWidth="1"/>
    <col min="200" max="200" width="24.125" bestFit="1" customWidth="1"/>
    <col min="201" max="201" width="45.5" bestFit="1" customWidth="1"/>
    <col min="202" max="202" width="18" bestFit="1" customWidth="1"/>
    <col min="203" max="203" width="28" bestFit="1" customWidth="1"/>
    <col min="204" max="204" width="24.25" bestFit="1" customWidth="1"/>
    <col min="205" max="205" width="22.875" bestFit="1" customWidth="1"/>
    <col min="206" max="206" width="29.25" bestFit="1" customWidth="1"/>
    <col min="207" max="207" width="21" bestFit="1" customWidth="1"/>
    <col min="208" max="208" width="23" bestFit="1" customWidth="1"/>
    <col min="209" max="209" width="21.125" bestFit="1" customWidth="1"/>
    <col min="210" max="210" width="18.625" bestFit="1" customWidth="1"/>
    <col min="211" max="211" width="57" bestFit="1" customWidth="1"/>
    <col min="212" max="212" width="24.25" bestFit="1" customWidth="1"/>
    <col min="213" max="213" width="17.875" bestFit="1" customWidth="1"/>
    <col min="214" max="215" width="37.375" bestFit="1" customWidth="1"/>
    <col min="216" max="216" width="24.75" bestFit="1" customWidth="1"/>
    <col min="217" max="217" width="30.5" bestFit="1" customWidth="1"/>
    <col min="218" max="218" width="16.375" bestFit="1" customWidth="1"/>
    <col min="219" max="219" width="22.375" bestFit="1" customWidth="1"/>
    <col min="220" max="220" width="30.5" bestFit="1" customWidth="1"/>
    <col min="221" max="221" width="18.5" bestFit="1" customWidth="1"/>
    <col min="222" max="222" width="31.125" bestFit="1" customWidth="1"/>
    <col min="223" max="223" width="19.5" bestFit="1" customWidth="1"/>
    <col min="224" max="224" width="24.5" bestFit="1" customWidth="1"/>
    <col min="225" max="225" width="25.125" bestFit="1" customWidth="1"/>
    <col min="226" max="226" width="21.375" bestFit="1" customWidth="1"/>
    <col min="227" max="227" width="37.875" bestFit="1" customWidth="1"/>
    <col min="228" max="228" width="27.875" bestFit="1" customWidth="1"/>
    <col min="229" max="229" width="21.75" bestFit="1" customWidth="1"/>
    <col min="230" max="230" width="18.875" bestFit="1" customWidth="1"/>
    <col min="231" max="231" width="19.75" bestFit="1" customWidth="1"/>
    <col min="232" max="232" width="33.5" bestFit="1" customWidth="1"/>
    <col min="233" max="233" width="21.375" bestFit="1" customWidth="1"/>
    <col min="234" max="234" width="16.125" bestFit="1" customWidth="1"/>
    <col min="235" max="235" width="18" bestFit="1" customWidth="1"/>
    <col min="236" max="236" width="24.75" bestFit="1" customWidth="1"/>
    <col min="237" max="237" width="20.5" bestFit="1" customWidth="1"/>
    <col min="238" max="238" width="30.125" bestFit="1" customWidth="1"/>
    <col min="239" max="239" width="17.25" bestFit="1" customWidth="1"/>
    <col min="240" max="240" width="20.5" bestFit="1" customWidth="1"/>
    <col min="241" max="241" width="23.5" bestFit="1" customWidth="1"/>
    <col min="242" max="242" width="32.875" bestFit="1" customWidth="1"/>
    <col min="243" max="243" width="14.25" bestFit="1" customWidth="1"/>
    <col min="244" max="244" width="22.875" bestFit="1" customWidth="1"/>
    <col min="245" max="245" width="32.25" bestFit="1" customWidth="1"/>
    <col min="246" max="246" width="18" bestFit="1" customWidth="1"/>
    <col min="247" max="247" width="16.75" bestFit="1" customWidth="1"/>
    <col min="248" max="248" width="37.625" bestFit="1" customWidth="1"/>
    <col min="249" max="249" width="18.25" bestFit="1" customWidth="1"/>
    <col min="250" max="250" width="49.75" bestFit="1" customWidth="1"/>
    <col min="251" max="251" width="18" bestFit="1" customWidth="1"/>
    <col min="252" max="252" width="16.75" bestFit="1" customWidth="1"/>
    <col min="253" max="253" width="19.75" bestFit="1" customWidth="1"/>
    <col min="254" max="254" width="27.625" bestFit="1" customWidth="1"/>
    <col min="255" max="255" width="34.125" bestFit="1" customWidth="1"/>
    <col min="256" max="256" width="27.625" bestFit="1" customWidth="1"/>
    <col min="257" max="257" width="36.625" bestFit="1" customWidth="1"/>
    <col min="258" max="258" width="8.625" bestFit="1" customWidth="1"/>
    <col min="259" max="259" width="37.875" bestFit="1" customWidth="1"/>
    <col min="260" max="260" width="35.125" bestFit="1" customWidth="1"/>
    <col min="261" max="261" width="28.5" bestFit="1" customWidth="1"/>
    <col min="262" max="262" width="40.75" bestFit="1" customWidth="1"/>
    <col min="263" max="263" width="29.875" bestFit="1" customWidth="1"/>
    <col min="264" max="264" width="23.5" bestFit="1" customWidth="1"/>
    <col min="265" max="265" width="22.25" bestFit="1" customWidth="1"/>
    <col min="266" max="266" width="29.875" bestFit="1" customWidth="1"/>
    <col min="267" max="267" width="21.75" bestFit="1" customWidth="1"/>
    <col min="268" max="268" width="21.125" bestFit="1" customWidth="1"/>
    <col min="269" max="269" width="24.875" bestFit="1" customWidth="1"/>
    <col min="270" max="270" width="31.125" bestFit="1" customWidth="1"/>
    <col min="271" max="271" width="29.875" bestFit="1" customWidth="1"/>
    <col min="272" max="272" width="27.375" bestFit="1" customWidth="1"/>
    <col min="273" max="273" width="25.125" bestFit="1" customWidth="1"/>
    <col min="274" max="274" width="25.375" bestFit="1" customWidth="1"/>
    <col min="275" max="275" width="22.625" bestFit="1" customWidth="1"/>
    <col min="276" max="276" width="17.375" bestFit="1" customWidth="1"/>
    <col min="277" max="277" width="17" bestFit="1" customWidth="1"/>
    <col min="278" max="278" width="20.125" bestFit="1" customWidth="1"/>
    <col min="279" max="279" width="19.75" bestFit="1" customWidth="1"/>
    <col min="280" max="280" width="18.875" bestFit="1" customWidth="1"/>
    <col min="281" max="281" width="21.375" bestFit="1" customWidth="1"/>
    <col min="282" max="282" width="20.5" bestFit="1" customWidth="1"/>
    <col min="283" max="283" width="16.75" bestFit="1" customWidth="1"/>
    <col min="284" max="284" width="55.5" bestFit="1" customWidth="1"/>
    <col min="285" max="285" width="31.125" bestFit="1" customWidth="1"/>
    <col min="286" max="286" width="11" bestFit="1" customWidth="1"/>
    <col min="287" max="287" width="8.5" bestFit="1" customWidth="1"/>
    <col min="288" max="288" width="9.125" bestFit="1" customWidth="1"/>
    <col min="289" max="289" width="28.625" bestFit="1" customWidth="1"/>
    <col min="290" max="290" width="9.875" bestFit="1" customWidth="1"/>
    <col min="291" max="291" width="19.5" bestFit="1" customWidth="1"/>
    <col min="292" max="292" width="24.5" bestFit="1" customWidth="1"/>
    <col min="293" max="293" width="18.625" bestFit="1" customWidth="1"/>
    <col min="294" max="294" width="15.125" bestFit="1" customWidth="1"/>
    <col min="295" max="295" width="8.25" bestFit="1" customWidth="1"/>
    <col min="296" max="296" width="16.625" bestFit="1" customWidth="1"/>
    <col min="297" max="297" width="14.125" bestFit="1" customWidth="1"/>
    <col min="298" max="298" width="13.875" bestFit="1" customWidth="1"/>
    <col min="299" max="299" width="17.25" bestFit="1" customWidth="1"/>
    <col min="300" max="300" width="12.375" bestFit="1" customWidth="1"/>
    <col min="301" max="301" width="8.25" bestFit="1" customWidth="1"/>
    <col min="302" max="302" width="17.375" bestFit="1" customWidth="1"/>
    <col min="303" max="303" width="12.875" bestFit="1" customWidth="1"/>
    <col min="304" max="304" width="10.5" bestFit="1" customWidth="1"/>
    <col min="305" max="305" width="34.75" bestFit="1" customWidth="1"/>
    <col min="306" max="306" width="14.125" bestFit="1" customWidth="1"/>
    <col min="307" max="307" width="29.25" bestFit="1" customWidth="1"/>
    <col min="308" max="308" width="34.25" bestFit="1" customWidth="1"/>
    <col min="309" max="309" width="12.25" bestFit="1" customWidth="1"/>
    <col min="310" max="310" width="32.375" bestFit="1" customWidth="1"/>
    <col min="311" max="311" width="21.75" bestFit="1" customWidth="1"/>
    <col min="312" max="312" width="27.625" bestFit="1" customWidth="1"/>
    <col min="313" max="313" width="15.75" bestFit="1" customWidth="1"/>
    <col min="314" max="314" width="14.75" bestFit="1" customWidth="1"/>
    <col min="315" max="315" width="33.5" bestFit="1" customWidth="1"/>
    <col min="316" max="316" width="18" bestFit="1" customWidth="1"/>
    <col min="317" max="317" width="8.625" bestFit="1" customWidth="1"/>
    <col min="318" max="318" width="12.875" bestFit="1" customWidth="1"/>
    <col min="319" max="319" width="25.375" bestFit="1" customWidth="1"/>
    <col min="320" max="320" width="13" bestFit="1" customWidth="1"/>
    <col min="321" max="321" width="12.25" bestFit="1" customWidth="1"/>
    <col min="322" max="322" width="25.375" bestFit="1" customWidth="1"/>
    <col min="323" max="323" width="15.375" bestFit="1" customWidth="1"/>
    <col min="324" max="324" width="23.875" bestFit="1" customWidth="1"/>
    <col min="325" max="325" width="20.5" bestFit="1" customWidth="1"/>
    <col min="326" max="326" width="24.875" bestFit="1" customWidth="1"/>
    <col min="327" max="327" width="15.375" bestFit="1" customWidth="1"/>
    <col min="328" max="328" width="22.875" bestFit="1" customWidth="1"/>
    <col min="329" max="329" width="19.125" bestFit="1" customWidth="1"/>
    <col min="330" max="330" width="24.125" bestFit="1" customWidth="1"/>
    <col min="331" max="331" width="21" bestFit="1" customWidth="1"/>
    <col min="332" max="332" width="12" bestFit="1" customWidth="1"/>
    <col min="333" max="333" width="6.375" bestFit="1" customWidth="1"/>
    <col min="334" max="334" width="44.75" bestFit="1" customWidth="1"/>
    <col min="335" max="335" width="28.5" bestFit="1" customWidth="1"/>
    <col min="336" max="336" width="36.375" bestFit="1" customWidth="1"/>
    <col min="337" max="337" width="32.625" bestFit="1" customWidth="1"/>
    <col min="338" max="338" width="20.125" bestFit="1" customWidth="1"/>
    <col min="339" max="339" width="34.875" bestFit="1" customWidth="1"/>
    <col min="340" max="340" width="10.75" bestFit="1" customWidth="1"/>
    <col min="341" max="341" width="54.5" bestFit="1" customWidth="1"/>
    <col min="342" max="342" width="8.625" bestFit="1" customWidth="1"/>
    <col min="343" max="343" width="8" bestFit="1" customWidth="1"/>
    <col min="344" max="344" width="11.75" bestFit="1" customWidth="1"/>
    <col min="345" max="345" width="18.5" bestFit="1" customWidth="1"/>
    <col min="346" max="346" width="34.875" bestFit="1" customWidth="1"/>
    <col min="347" max="347" width="8.25" bestFit="1" customWidth="1"/>
    <col min="348" max="348" width="9.75" bestFit="1" customWidth="1"/>
    <col min="349" max="349" width="11.625" bestFit="1" customWidth="1"/>
    <col min="350" max="350" width="32" bestFit="1" customWidth="1"/>
    <col min="351" max="351" width="8.625" bestFit="1" customWidth="1"/>
    <col min="352" max="352" width="20.125" bestFit="1" customWidth="1"/>
    <col min="353" max="353" width="22.875" bestFit="1" customWidth="1"/>
    <col min="354" max="354" width="7.375" bestFit="1" customWidth="1"/>
    <col min="355" max="355" width="12.375" bestFit="1" customWidth="1"/>
    <col min="356" max="356" width="14.25" bestFit="1" customWidth="1"/>
    <col min="357" max="357" width="19.75" bestFit="1" customWidth="1"/>
    <col min="358" max="358" width="22" bestFit="1" customWidth="1"/>
    <col min="359" max="359" width="17.625" bestFit="1" customWidth="1"/>
    <col min="360" max="360" width="21.75" bestFit="1" customWidth="1"/>
    <col min="361" max="361" width="25.125" bestFit="1" customWidth="1"/>
    <col min="362" max="362" width="13" bestFit="1" customWidth="1"/>
    <col min="363" max="363" width="15.125" bestFit="1" customWidth="1"/>
    <col min="364" max="364" width="14.25" bestFit="1" customWidth="1"/>
    <col min="365" max="365" width="20.75" bestFit="1" customWidth="1"/>
    <col min="366" max="366" width="38.25" bestFit="1" customWidth="1"/>
    <col min="367" max="367" width="40.375" bestFit="1" customWidth="1"/>
    <col min="368" max="368" width="18" bestFit="1" customWidth="1"/>
    <col min="369" max="369" width="16" bestFit="1" customWidth="1"/>
    <col min="370" max="370" width="21" bestFit="1" customWidth="1"/>
    <col min="371" max="371" width="39.875" bestFit="1" customWidth="1"/>
    <col min="372" max="372" width="16.75" bestFit="1" customWidth="1"/>
    <col min="373" max="373" width="8.625" bestFit="1" customWidth="1"/>
    <col min="374" max="374" width="18" bestFit="1" customWidth="1"/>
    <col min="375" max="375" width="14.875" bestFit="1" customWidth="1"/>
    <col min="376" max="376" width="53.25" bestFit="1" customWidth="1"/>
    <col min="377" max="377" width="14.5" bestFit="1" customWidth="1"/>
    <col min="378" max="378" width="36.375" bestFit="1" customWidth="1"/>
    <col min="379" max="379" width="9.875" bestFit="1" customWidth="1"/>
    <col min="380" max="380" width="9.25" bestFit="1" customWidth="1"/>
    <col min="381" max="381" width="17" bestFit="1" customWidth="1"/>
    <col min="382" max="382" width="27.875" bestFit="1" customWidth="1"/>
    <col min="383" max="383" width="43.625" bestFit="1" customWidth="1"/>
    <col min="384" max="384" width="41.75" bestFit="1" customWidth="1"/>
    <col min="385" max="385" width="29.5" bestFit="1" customWidth="1"/>
    <col min="386" max="386" width="13.625" bestFit="1" customWidth="1"/>
    <col min="387" max="387" width="17.625" bestFit="1" customWidth="1"/>
    <col min="388" max="388" width="12.25" bestFit="1" customWidth="1"/>
    <col min="389" max="389" width="18.25" bestFit="1" customWidth="1"/>
    <col min="390" max="390" width="21.375" bestFit="1" customWidth="1"/>
    <col min="391" max="391" width="9.875" bestFit="1" customWidth="1"/>
    <col min="392" max="392" width="10.375" bestFit="1" customWidth="1"/>
    <col min="393" max="393" width="9.5" bestFit="1" customWidth="1"/>
    <col min="394" max="394" width="22.625" bestFit="1" customWidth="1"/>
    <col min="395" max="395" width="35.375" bestFit="1" customWidth="1"/>
    <col min="396" max="396" width="18.5" bestFit="1" customWidth="1"/>
    <col min="397" max="397" width="21.625" bestFit="1" customWidth="1"/>
    <col min="398" max="398" width="23.5" bestFit="1" customWidth="1"/>
    <col min="399" max="399" width="5.375" bestFit="1" customWidth="1"/>
    <col min="400" max="400" width="12.25" bestFit="1" customWidth="1"/>
    <col min="401" max="401" width="18" bestFit="1" customWidth="1"/>
    <col min="402" max="402" width="17.875" bestFit="1" customWidth="1"/>
    <col min="403" max="403" width="17.375" bestFit="1" customWidth="1"/>
    <col min="404" max="404" width="13.5" bestFit="1" customWidth="1"/>
    <col min="405" max="405" width="12" bestFit="1" customWidth="1"/>
    <col min="406" max="406" width="31.125" bestFit="1" customWidth="1"/>
    <col min="407" max="407" width="23" bestFit="1" customWidth="1"/>
    <col min="408" max="408" width="32.25" bestFit="1" customWidth="1"/>
    <col min="409" max="409" width="38.875" bestFit="1" customWidth="1"/>
    <col min="410" max="410" width="33.875" bestFit="1" customWidth="1"/>
    <col min="411" max="411" width="20.125" bestFit="1" customWidth="1"/>
    <col min="412" max="412" width="46.375" bestFit="1" customWidth="1"/>
    <col min="413" max="413" width="38" bestFit="1" customWidth="1"/>
    <col min="414" max="414" width="47.375" bestFit="1" customWidth="1"/>
    <col min="415" max="415" width="48.625" bestFit="1" customWidth="1"/>
    <col min="416" max="416" width="8" bestFit="1" customWidth="1"/>
    <col min="417" max="417" width="59.25" bestFit="1" customWidth="1"/>
    <col min="418" max="418" width="21.625" bestFit="1" customWidth="1"/>
    <col min="419" max="419" width="17.25" bestFit="1" customWidth="1"/>
    <col min="420" max="420" width="24.25" bestFit="1" customWidth="1"/>
    <col min="421" max="421" width="37.25" bestFit="1" customWidth="1"/>
    <col min="422" max="422" width="40.125" bestFit="1" customWidth="1"/>
    <col min="423" max="423" width="12" bestFit="1" customWidth="1"/>
    <col min="424" max="424" width="29.125" bestFit="1" customWidth="1"/>
    <col min="425" max="426" width="27" bestFit="1" customWidth="1"/>
    <col min="427" max="427" width="32.625" bestFit="1" customWidth="1"/>
    <col min="428" max="428" width="15.125" bestFit="1" customWidth="1"/>
    <col min="429" max="429" width="36.375" bestFit="1" customWidth="1"/>
    <col min="430" max="430" width="24.875" bestFit="1" customWidth="1"/>
    <col min="431" max="431" width="39.875" bestFit="1" customWidth="1"/>
    <col min="432" max="432" width="23.875" bestFit="1" customWidth="1"/>
    <col min="433" max="433" width="15.375" bestFit="1" customWidth="1"/>
    <col min="434" max="434" width="34.125" bestFit="1" customWidth="1"/>
    <col min="435" max="435" width="11.375" bestFit="1" customWidth="1"/>
    <col min="436" max="436" width="17.25" bestFit="1" customWidth="1"/>
    <col min="437" max="437" width="16" bestFit="1" customWidth="1"/>
    <col min="438" max="438" width="14.5" bestFit="1" customWidth="1"/>
    <col min="439" max="439" width="29.875" bestFit="1" customWidth="1"/>
    <col min="440" max="440" width="26" bestFit="1" customWidth="1"/>
    <col min="441" max="441" width="17.25" bestFit="1" customWidth="1"/>
    <col min="442" max="442" width="21.75" bestFit="1" customWidth="1"/>
    <col min="443" max="443" width="18.5" bestFit="1" customWidth="1"/>
    <col min="444" max="444" width="18" bestFit="1" customWidth="1"/>
    <col min="445" max="445" width="32.375" bestFit="1" customWidth="1"/>
    <col min="446" max="446" width="16.125" bestFit="1" customWidth="1"/>
    <col min="447" max="447" width="23.875" bestFit="1" customWidth="1"/>
    <col min="448" max="448" width="23.625" bestFit="1" customWidth="1"/>
    <col min="449" max="449" width="27.875" bestFit="1" customWidth="1"/>
    <col min="450" max="450" width="15.375" bestFit="1" customWidth="1"/>
    <col min="451" max="451" width="30.125" bestFit="1" customWidth="1"/>
    <col min="452" max="452" width="23.25" bestFit="1" customWidth="1"/>
    <col min="453" max="453" width="31.75" bestFit="1" customWidth="1"/>
    <col min="454" max="454" width="19.5" bestFit="1" customWidth="1"/>
    <col min="455" max="455" width="19.125" bestFit="1" customWidth="1"/>
    <col min="456" max="456" width="21" bestFit="1" customWidth="1"/>
    <col min="457" max="457" width="29.25" bestFit="1" customWidth="1"/>
    <col min="458" max="458" width="12.875" bestFit="1" customWidth="1"/>
    <col min="459" max="459" width="36.75" bestFit="1" customWidth="1"/>
    <col min="460" max="460" width="26" bestFit="1" customWidth="1"/>
    <col min="461" max="461" width="22.875" bestFit="1" customWidth="1"/>
    <col min="462" max="462" width="34.25" bestFit="1" customWidth="1"/>
    <col min="463" max="463" width="32.375" bestFit="1" customWidth="1"/>
    <col min="464" max="464" width="21.375" bestFit="1" customWidth="1"/>
    <col min="465" max="465" width="15.125" bestFit="1" customWidth="1"/>
    <col min="466" max="466" width="11.375" bestFit="1" customWidth="1"/>
    <col min="467" max="467" width="33.875" bestFit="1" customWidth="1"/>
    <col min="468" max="468" width="16.625" bestFit="1" customWidth="1"/>
    <col min="469" max="469" width="17.375" bestFit="1" customWidth="1"/>
    <col min="470" max="470" width="15.75" bestFit="1" customWidth="1"/>
    <col min="471" max="471" width="8.5" bestFit="1" customWidth="1"/>
    <col min="472" max="472" width="18.5" bestFit="1" customWidth="1"/>
    <col min="473" max="473" width="19.75" bestFit="1" customWidth="1"/>
    <col min="474" max="474" width="26" bestFit="1" customWidth="1"/>
    <col min="475" max="475" width="53.25" bestFit="1" customWidth="1"/>
    <col min="476" max="476" width="65.375" bestFit="1" customWidth="1"/>
    <col min="477" max="477" width="16" bestFit="1" customWidth="1"/>
    <col min="478" max="478" width="11.75" bestFit="1" customWidth="1"/>
    <col min="479" max="479" width="31.125" bestFit="1" customWidth="1"/>
    <col min="480" max="480" width="19.125" bestFit="1" customWidth="1"/>
    <col min="481" max="481" width="33" bestFit="1" customWidth="1"/>
    <col min="482" max="482" width="28.25" bestFit="1" customWidth="1"/>
    <col min="483" max="483" width="25.375" bestFit="1" customWidth="1"/>
    <col min="484" max="484" width="18.875" bestFit="1" customWidth="1"/>
    <col min="485" max="485" width="25.5" bestFit="1" customWidth="1"/>
    <col min="486" max="486" width="17.625" bestFit="1" customWidth="1"/>
    <col min="487" max="487" width="53.625" bestFit="1" customWidth="1"/>
    <col min="488" max="488" width="7.625" bestFit="1" customWidth="1"/>
    <col min="489" max="489" width="23.625" bestFit="1" customWidth="1"/>
    <col min="490" max="490" width="25.375" bestFit="1" customWidth="1"/>
    <col min="491" max="491" width="17.375" bestFit="1" customWidth="1"/>
    <col min="492" max="492" width="11.375" bestFit="1" customWidth="1"/>
    <col min="493" max="493" width="21.75" bestFit="1" customWidth="1"/>
    <col min="494" max="494" width="35.5" bestFit="1" customWidth="1"/>
    <col min="495" max="495" width="36.375" bestFit="1" customWidth="1"/>
    <col min="496" max="496" width="34.875" bestFit="1" customWidth="1"/>
    <col min="497" max="497" width="24.5" bestFit="1" customWidth="1"/>
    <col min="498" max="498" width="23.625" bestFit="1" customWidth="1"/>
    <col min="499" max="499" width="21.625" bestFit="1" customWidth="1"/>
    <col min="500" max="500" width="28.5" bestFit="1" customWidth="1"/>
    <col min="501" max="501" width="19.75" bestFit="1" customWidth="1"/>
    <col min="502" max="502" width="61" bestFit="1" customWidth="1"/>
    <col min="503" max="503" width="41.625" bestFit="1" customWidth="1"/>
    <col min="504" max="504" width="40.75" bestFit="1" customWidth="1"/>
    <col min="505" max="505" width="49.125" bestFit="1" customWidth="1"/>
    <col min="506" max="506" width="22.25" bestFit="1" customWidth="1"/>
    <col min="507" max="507" width="62" bestFit="1" customWidth="1"/>
    <col min="508" max="508" width="24.25" bestFit="1" customWidth="1"/>
    <col min="509" max="509" width="19.125" bestFit="1" customWidth="1"/>
    <col min="510" max="510" width="23.625" bestFit="1" customWidth="1"/>
    <col min="511" max="511" width="20.75" bestFit="1" customWidth="1"/>
    <col min="512" max="512" width="27.375" bestFit="1" customWidth="1"/>
    <col min="513" max="513" width="51" bestFit="1" customWidth="1"/>
    <col min="514" max="514" width="38.5" bestFit="1" customWidth="1"/>
    <col min="515" max="515" width="16.625" bestFit="1" customWidth="1"/>
    <col min="516" max="516" width="47.875" bestFit="1" customWidth="1"/>
    <col min="517" max="517" width="23.25" bestFit="1" customWidth="1"/>
    <col min="518" max="518" width="22.625" bestFit="1" customWidth="1"/>
    <col min="519" max="519" width="34.125" bestFit="1" customWidth="1"/>
    <col min="520" max="520" width="22" bestFit="1" customWidth="1"/>
    <col min="521" max="521" width="17.875" bestFit="1" customWidth="1"/>
    <col min="522" max="522" width="18.625" bestFit="1" customWidth="1"/>
    <col min="523" max="523" width="21.625" bestFit="1" customWidth="1"/>
    <col min="524" max="524" width="25.375" bestFit="1" customWidth="1"/>
    <col min="525" max="525" width="21.75" bestFit="1" customWidth="1"/>
    <col min="526" max="526" width="32.375" bestFit="1" customWidth="1"/>
    <col min="527" max="527" width="31.75" bestFit="1" customWidth="1"/>
    <col min="528" max="528" width="39.875" bestFit="1" customWidth="1"/>
    <col min="529" max="529" width="7.25" bestFit="1" customWidth="1"/>
    <col min="530" max="530" width="17.625" bestFit="1" customWidth="1"/>
    <col min="531" max="531" width="11.75" bestFit="1" customWidth="1"/>
    <col min="532" max="532" width="6.625" bestFit="1" customWidth="1"/>
    <col min="533" max="533" width="27.875" bestFit="1" customWidth="1"/>
    <col min="534" max="534" width="43" bestFit="1" customWidth="1"/>
    <col min="535" max="535" width="35.75" bestFit="1" customWidth="1"/>
    <col min="536" max="536" width="58" bestFit="1" customWidth="1"/>
    <col min="537" max="537" width="28.5" bestFit="1" customWidth="1"/>
    <col min="538" max="538" width="21.375" bestFit="1" customWidth="1"/>
    <col min="539" max="539" width="43.25" bestFit="1" customWidth="1"/>
    <col min="540" max="540" width="61.625" bestFit="1" customWidth="1"/>
    <col min="541" max="541" width="63.875" bestFit="1" customWidth="1"/>
    <col min="542" max="542" width="15.5" bestFit="1" customWidth="1"/>
    <col min="543" max="543" width="22.375" bestFit="1" customWidth="1"/>
    <col min="544" max="544" width="40.75" bestFit="1" customWidth="1"/>
    <col min="545" max="545" width="23.5" bestFit="1" customWidth="1"/>
    <col min="546" max="546" width="25.125" bestFit="1" customWidth="1"/>
    <col min="547" max="547" width="25.375" bestFit="1" customWidth="1"/>
    <col min="548" max="548" width="26.625" bestFit="1" customWidth="1"/>
    <col min="549" max="549" width="21" bestFit="1" customWidth="1"/>
    <col min="550" max="550" width="23" bestFit="1" customWidth="1"/>
    <col min="551" max="551" width="33.875" bestFit="1" customWidth="1"/>
    <col min="552" max="552" width="23.25" bestFit="1" customWidth="1"/>
    <col min="553" max="553" width="17" bestFit="1" customWidth="1"/>
    <col min="554" max="554" width="13" bestFit="1" customWidth="1"/>
    <col min="555" max="555" width="21.75" bestFit="1" customWidth="1"/>
    <col min="556" max="556" width="22" bestFit="1" customWidth="1"/>
    <col min="557" max="557" width="16.625" bestFit="1" customWidth="1"/>
    <col min="558" max="558" width="18.5" bestFit="1" customWidth="1"/>
    <col min="559" max="559" width="27" bestFit="1" customWidth="1"/>
    <col min="560" max="560" width="25.75" bestFit="1" customWidth="1"/>
    <col min="561" max="561" width="37.375" bestFit="1" customWidth="1"/>
    <col min="562" max="563" width="22.625" bestFit="1" customWidth="1"/>
    <col min="564" max="564" width="15.125" bestFit="1" customWidth="1"/>
    <col min="565" max="565" width="19.25" bestFit="1" customWidth="1"/>
    <col min="566" max="566" width="17.625" bestFit="1" customWidth="1"/>
    <col min="567" max="567" width="27.875" bestFit="1" customWidth="1"/>
    <col min="568" max="568" width="28.5" bestFit="1" customWidth="1"/>
    <col min="569" max="569" width="14.75" bestFit="1" customWidth="1"/>
    <col min="570" max="570" width="21.75" bestFit="1" customWidth="1"/>
    <col min="571" max="571" width="16.625" bestFit="1" customWidth="1"/>
    <col min="572" max="572" width="14.5" bestFit="1" customWidth="1"/>
    <col min="573" max="573" width="21.375" bestFit="1" customWidth="1"/>
    <col min="574" max="574" width="18.25" bestFit="1" customWidth="1"/>
    <col min="575" max="575" width="23.875" bestFit="1" customWidth="1"/>
    <col min="576" max="576" width="30.125" bestFit="1" customWidth="1"/>
    <col min="577" max="577" width="23" bestFit="1" customWidth="1"/>
    <col min="578" max="578" width="22" bestFit="1" customWidth="1"/>
    <col min="579" max="579" width="24.25" bestFit="1" customWidth="1"/>
    <col min="580" max="580" width="14.875" bestFit="1" customWidth="1"/>
    <col min="581" max="581" width="30.125" bestFit="1" customWidth="1"/>
    <col min="582" max="582" width="42.875" bestFit="1" customWidth="1"/>
    <col min="583" max="583" width="36.75" bestFit="1" customWidth="1"/>
    <col min="584" max="584" width="9.25" bestFit="1" customWidth="1"/>
    <col min="585" max="585" width="20.5" bestFit="1" customWidth="1"/>
    <col min="586" max="586" width="16.625" bestFit="1" customWidth="1"/>
    <col min="587" max="587" width="52.375" bestFit="1" customWidth="1"/>
    <col min="588" max="588" width="10.125" bestFit="1" customWidth="1"/>
    <col min="589" max="589" width="29.5" bestFit="1" customWidth="1"/>
    <col min="590" max="590" width="10.375" bestFit="1" customWidth="1"/>
    <col min="591" max="591" width="9.875" bestFit="1" customWidth="1"/>
    <col min="592" max="592" width="24.875" bestFit="1" customWidth="1"/>
    <col min="593" max="593" width="34.25" bestFit="1" customWidth="1"/>
    <col min="594" max="594" width="34.75" bestFit="1" customWidth="1"/>
    <col min="595" max="595" width="21.375" bestFit="1" customWidth="1"/>
    <col min="596" max="596" width="17.625" bestFit="1" customWidth="1"/>
    <col min="597" max="597" width="30.75" bestFit="1" customWidth="1"/>
    <col min="598" max="598" width="57.25" bestFit="1" customWidth="1"/>
    <col min="599" max="599" width="18.625" bestFit="1" customWidth="1"/>
    <col min="600" max="600" width="47.625" bestFit="1" customWidth="1"/>
    <col min="601" max="601" width="7.875" bestFit="1" customWidth="1"/>
    <col min="602" max="602" width="20.5" bestFit="1" customWidth="1"/>
    <col min="603" max="603" width="16" bestFit="1" customWidth="1"/>
    <col min="604" max="604" width="20.75" bestFit="1" customWidth="1"/>
    <col min="605" max="605" width="23.5" bestFit="1" customWidth="1"/>
    <col min="606" max="606" width="27" bestFit="1" customWidth="1"/>
    <col min="607" max="607" width="29.875" bestFit="1" customWidth="1"/>
    <col min="608" max="608" width="41.75" bestFit="1" customWidth="1"/>
    <col min="609" max="609" width="53.25" bestFit="1" customWidth="1"/>
    <col min="610" max="610" width="49.125" bestFit="1" customWidth="1"/>
    <col min="611" max="611" width="24.125" bestFit="1" customWidth="1"/>
    <col min="612" max="612" width="11.625" bestFit="1" customWidth="1"/>
    <col min="613" max="613" width="28.5" bestFit="1" customWidth="1"/>
    <col min="614" max="614" width="53.875" bestFit="1" customWidth="1"/>
    <col min="615" max="615" width="8.875" bestFit="1" customWidth="1"/>
    <col min="616" max="616" width="29.125" bestFit="1" customWidth="1"/>
    <col min="617" max="617" width="36.75" bestFit="1" customWidth="1"/>
    <col min="618" max="618" width="19.5" bestFit="1" customWidth="1"/>
    <col min="619" max="619" width="40.75" bestFit="1" customWidth="1"/>
    <col min="620" max="620" width="12" bestFit="1" customWidth="1"/>
    <col min="621" max="621" width="13" bestFit="1" customWidth="1"/>
    <col min="622" max="622" width="39.875" bestFit="1" customWidth="1"/>
    <col min="623" max="623" width="12.25" bestFit="1" customWidth="1"/>
    <col min="624" max="624" width="10.5" bestFit="1" customWidth="1"/>
    <col min="625" max="625" width="40.125" bestFit="1" customWidth="1"/>
    <col min="626" max="626" width="12" bestFit="1" customWidth="1"/>
    <col min="627" max="627" width="8.25" bestFit="1" customWidth="1"/>
    <col min="628" max="628" width="14.875" bestFit="1" customWidth="1"/>
    <col min="629" max="629" width="39.125" bestFit="1" customWidth="1"/>
    <col min="630" max="630" width="31.375" bestFit="1" customWidth="1"/>
    <col min="631" max="631" width="32.375" bestFit="1" customWidth="1"/>
    <col min="632" max="632" width="15.125" bestFit="1" customWidth="1"/>
    <col min="633" max="633" width="15.5" bestFit="1" customWidth="1"/>
    <col min="634" max="634" width="22.875" bestFit="1" customWidth="1"/>
    <col min="635" max="635" width="21.625" bestFit="1" customWidth="1"/>
    <col min="636" max="636" width="7" bestFit="1" customWidth="1"/>
    <col min="637" max="637" width="8.625" bestFit="1" customWidth="1"/>
    <col min="638" max="638" width="39.125" bestFit="1" customWidth="1"/>
    <col min="639" max="639" width="34.25" bestFit="1" customWidth="1"/>
    <col min="640" max="640" width="44.875" bestFit="1" customWidth="1"/>
    <col min="641" max="641" width="11.125" bestFit="1" customWidth="1"/>
    <col min="642" max="642" width="31" bestFit="1" customWidth="1"/>
    <col min="643" max="643" width="26.125" bestFit="1" customWidth="1"/>
    <col min="644" max="644" width="21.625" bestFit="1" customWidth="1"/>
    <col min="645" max="645" width="7" bestFit="1" customWidth="1"/>
    <col min="646" max="646" width="27.625" bestFit="1" customWidth="1"/>
    <col min="647" max="647" width="8.25" bestFit="1" customWidth="1"/>
    <col min="648" max="648" width="34.75" bestFit="1" customWidth="1"/>
    <col min="649" max="649" width="23.25" bestFit="1" customWidth="1"/>
    <col min="650" max="650" width="8.875" bestFit="1" customWidth="1"/>
    <col min="651" max="651" width="21" bestFit="1" customWidth="1"/>
    <col min="652" max="652" width="12.375" bestFit="1" customWidth="1"/>
    <col min="653" max="653" width="23.875" bestFit="1" customWidth="1"/>
    <col min="654" max="654" width="24.875" bestFit="1" customWidth="1"/>
    <col min="655" max="655" width="23.25" bestFit="1" customWidth="1"/>
    <col min="656" max="656" width="20.75" bestFit="1" customWidth="1"/>
    <col min="657" max="657" width="8.875" bestFit="1" customWidth="1"/>
    <col min="658" max="658" width="21.625" bestFit="1" customWidth="1"/>
    <col min="659" max="659" width="18" bestFit="1" customWidth="1"/>
    <col min="660" max="660" width="18.625" bestFit="1" customWidth="1"/>
    <col min="661" max="661" width="22.375" bestFit="1" customWidth="1"/>
    <col min="662" max="662" width="9.5" bestFit="1" customWidth="1"/>
    <col min="663" max="663" width="8.875" bestFit="1" customWidth="1"/>
    <col min="664" max="664" width="22.375" bestFit="1" customWidth="1"/>
    <col min="665" max="665" width="20.125" bestFit="1" customWidth="1"/>
    <col min="666" max="666" width="13.5" bestFit="1" customWidth="1"/>
    <col min="667" max="667" width="42" bestFit="1" customWidth="1"/>
    <col min="668" max="668" width="14.5" bestFit="1" customWidth="1"/>
    <col min="669" max="669" width="14.75" bestFit="1" customWidth="1"/>
    <col min="670" max="670" width="33.625" bestFit="1" customWidth="1"/>
    <col min="671" max="671" width="14.875" bestFit="1" customWidth="1"/>
    <col min="672" max="672" width="22" bestFit="1" customWidth="1"/>
    <col min="673" max="673" width="16.375" bestFit="1" customWidth="1"/>
    <col min="674" max="674" width="23.25" bestFit="1" customWidth="1"/>
    <col min="675" max="675" width="9.25" bestFit="1" customWidth="1"/>
    <col min="676" max="676" width="12.375" bestFit="1" customWidth="1"/>
    <col min="677" max="677" width="12" bestFit="1" customWidth="1"/>
    <col min="678" max="678" width="28" bestFit="1" customWidth="1"/>
    <col min="679" max="679" width="6.75" bestFit="1" customWidth="1"/>
    <col min="680" max="680" width="18.625" bestFit="1" customWidth="1"/>
    <col min="681" max="681" width="19.25" bestFit="1" customWidth="1"/>
    <col min="682" max="682" width="74.5" bestFit="1" customWidth="1"/>
    <col min="683" max="683" width="16.625" bestFit="1" customWidth="1"/>
    <col min="684" max="684" width="11.125" bestFit="1" customWidth="1"/>
    <col min="685" max="685" width="24.875" bestFit="1" customWidth="1"/>
    <col min="686" max="686" width="10.5" bestFit="1" customWidth="1"/>
    <col min="687" max="687" width="9.875" bestFit="1" customWidth="1"/>
    <col min="688" max="688" width="18.5" bestFit="1" customWidth="1"/>
    <col min="689" max="689" width="28" bestFit="1" customWidth="1"/>
    <col min="690" max="690" width="43.25" bestFit="1" customWidth="1"/>
    <col min="691" max="691" width="9.5" bestFit="1" customWidth="1"/>
    <col min="692" max="692" width="42.25" bestFit="1" customWidth="1"/>
    <col min="693" max="693" width="25.375" bestFit="1" customWidth="1"/>
    <col min="694" max="694" width="36.375" bestFit="1" customWidth="1"/>
    <col min="695" max="695" width="53" bestFit="1" customWidth="1"/>
    <col min="696" max="696" width="50.5" bestFit="1" customWidth="1"/>
    <col min="697" max="697" width="13" bestFit="1" customWidth="1"/>
    <col min="698" max="698" width="12.875" bestFit="1" customWidth="1"/>
    <col min="699" max="699" width="23.875" bestFit="1" customWidth="1"/>
    <col min="700" max="700" width="6.125" bestFit="1" customWidth="1"/>
    <col min="701" max="701" width="33" bestFit="1" customWidth="1"/>
    <col min="702" max="702" width="15.5" bestFit="1" customWidth="1"/>
    <col min="703" max="703" width="16.125" bestFit="1" customWidth="1"/>
    <col min="704" max="704" width="36.125" bestFit="1" customWidth="1"/>
    <col min="705" max="705" width="27.25" bestFit="1" customWidth="1"/>
    <col min="706" max="706" width="23.625" bestFit="1" customWidth="1"/>
    <col min="707" max="707" width="21.75" bestFit="1" customWidth="1"/>
    <col min="708" max="708" width="31.625" bestFit="1" customWidth="1"/>
    <col min="709" max="709" width="9.25" bestFit="1" customWidth="1"/>
    <col min="710" max="710" width="38.25" bestFit="1" customWidth="1"/>
    <col min="711" max="711" width="29.25" bestFit="1" customWidth="1"/>
    <col min="712" max="712" width="7.875" bestFit="1" customWidth="1"/>
    <col min="713" max="713" width="21.375" bestFit="1" customWidth="1"/>
    <col min="714" max="714" width="6.625" bestFit="1" customWidth="1"/>
    <col min="715" max="715" width="14.25" bestFit="1" customWidth="1"/>
    <col min="716" max="717" width="9.125" bestFit="1" customWidth="1"/>
    <col min="718" max="718" width="40.5" bestFit="1" customWidth="1"/>
    <col min="719" max="719" width="7.375" bestFit="1" customWidth="1"/>
    <col min="720" max="720" width="8.5" bestFit="1" customWidth="1"/>
    <col min="721" max="721" width="52.25" bestFit="1" customWidth="1"/>
    <col min="722" max="722" width="30.125" bestFit="1" customWidth="1"/>
    <col min="723" max="723" width="29.875" bestFit="1" customWidth="1"/>
    <col min="724" max="724" width="8" bestFit="1" customWidth="1"/>
    <col min="725" max="725" width="13" bestFit="1" customWidth="1"/>
    <col min="726" max="726" width="15.125" bestFit="1" customWidth="1"/>
    <col min="727" max="727" width="21.75" bestFit="1" customWidth="1"/>
    <col min="728" max="728" width="14.875" bestFit="1" customWidth="1"/>
    <col min="729" max="729" width="9.875" bestFit="1" customWidth="1"/>
    <col min="730" max="730" width="53.625" bestFit="1" customWidth="1"/>
    <col min="731" max="731" width="60.125" bestFit="1" customWidth="1"/>
    <col min="732" max="732" width="53.875" bestFit="1" customWidth="1"/>
    <col min="733" max="733" width="52.875" bestFit="1" customWidth="1"/>
    <col min="734" max="734" width="50.125" bestFit="1" customWidth="1"/>
    <col min="735" max="735" width="56.625" bestFit="1" customWidth="1"/>
    <col min="736" max="736" width="50.375" bestFit="1" customWidth="1"/>
    <col min="737" max="737" width="11.375" bestFit="1" customWidth="1"/>
    <col min="738" max="738" width="22.375" bestFit="1" customWidth="1"/>
    <col min="739" max="739" width="22" bestFit="1" customWidth="1"/>
    <col min="740" max="740" width="8.5" bestFit="1" customWidth="1"/>
    <col min="741" max="741" width="9.75" bestFit="1" customWidth="1"/>
    <col min="742" max="742" width="7.625" bestFit="1" customWidth="1"/>
    <col min="743" max="743" width="18.25" bestFit="1" customWidth="1"/>
    <col min="744" max="744" width="13.875" bestFit="1" customWidth="1"/>
    <col min="745" max="745" width="16.125" bestFit="1" customWidth="1"/>
    <col min="746" max="746" width="18.5" bestFit="1" customWidth="1"/>
    <col min="747" max="747" width="18" bestFit="1" customWidth="1"/>
    <col min="748" max="748" width="19.25" bestFit="1" customWidth="1"/>
    <col min="749" max="749" width="19.5" bestFit="1" customWidth="1"/>
    <col min="750" max="750" width="38.625" bestFit="1" customWidth="1"/>
    <col min="751" max="751" width="16.625" bestFit="1" customWidth="1"/>
    <col min="752" max="752" width="16" bestFit="1" customWidth="1"/>
    <col min="753" max="753" width="19.25" bestFit="1" customWidth="1"/>
    <col min="754" max="754" width="19.75" bestFit="1" customWidth="1"/>
    <col min="755" max="755" width="20.75" bestFit="1" customWidth="1"/>
    <col min="756" max="756" width="16.375" bestFit="1" customWidth="1"/>
    <col min="757" max="757" width="15.125" bestFit="1" customWidth="1"/>
    <col min="758" max="758" width="11.375" bestFit="1" customWidth="1"/>
    <col min="759" max="759" width="13.5" bestFit="1" customWidth="1"/>
    <col min="760" max="760" width="13.625" bestFit="1" customWidth="1"/>
    <col min="761" max="761" width="32.25" bestFit="1" customWidth="1"/>
    <col min="762" max="762" width="12.625" bestFit="1" customWidth="1"/>
    <col min="763" max="763" width="14.5" bestFit="1" customWidth="1"/>
    <col min="764" max="764" width="24.25" bestFit="1" customWidth="1"/>
    <col min="765" max="765" width="18.625" bestFit="1" customWidth="1"/>
    <col min="766" max="766" width="15.125" bestFit="1" customWidth="1"/>
    <col min="767" max="767" width="19.875" bestFit="1" customWidth="1"/>
    <col min="768" max="768" width="12.875" bestFit="1" customWidth="1"/>
    <col min="769" max="769" width="23.875" bestFit="1" customWidth="1"/>
    <col min="770" max="770" width="14.125" bestFit="1" customWidth="1"/>
    <col min="771" max="771" width="11.625" bestFit="1" customWidth="1"/>
    <col min="772" max="772" width="14.25" bestFit="1" customWidth="1"/>
    <col min="773" max="773" width="11.375" bestFit="1" customWidth="1"/>
    <col min="774" max="774" width="33.875" bestFit="1" customWidth="1"/>
    <col min="775" max="775" width="9.25" bestFit="1" customWidth="1"/>
    <col min="776" max="776" width="8.5" bestFit="1" customWidth="1"/>
    <col min="777" max="777" width="11.375" bestFit="1" customWidth="1"/>
    <col min="778" max="778" width="37" bestFit="1" customWidth="1"/>
    <col min="779" max="779" width="34.125" bestFit="1" customWidth="1"/>
    <col min="780" max="780" width="15.75" bestFit="1" customWidth="1"/>
    <col min="781" max="781" width="7.375" bestFit="1" customWidth="1"/>
    <col min="782" max="782" width="33.625" bestFit="1" customWidth="1"/>
    <col min="783" max="783" width="28.875" bestFit="1" customWidth="1"/>
    <col min="784" max="784" width="30.75" bestFit="1" customWidth="1"/>
    <col min="785" max="785" width="15.125" bestFit="1" customWidth="1"/>
    <col min="786" max="786" width="13.5" bestFit="1" customWidth="1"/>
    <col min="787" max="787" width="7.875" bestFit="1" customWidth="1"/>
    <col min="788" max="788" width="24.125" bestFit="1" customWidth="1"/>
    <col min="789" max="789" width="31.125" bestFit="1" customWidth="1"/>
    <col min="790" max="790" width="13" bestFit="1" customWidth="1"/>
    <col min="791" max="791" width="25.375" bestFit="1" customWidth="1"/>
    <col min="792" max="792" width="26" bestFit="1" customWidth="1"/>
    <col min="793" max="793" width="16.625" bestFit="1" customWidth="1"/>
    <col min="794" max="794" width="12.25" bestFit="1" customWidth="1"/>
    <col min="795" max="795" width="21.125" bestFit="1" customWidth="1"/>
    <col min="796" max="796" width="9.875" bestFit="1" customWidth="1"/>
    <col min="797" max="797" width="17.25" bestFit="1" customWidth="1"/>
    <col min="798" max="798" width="13.5" bestFit="1" customWidth="1"/>
    <col min="799" max="799" width="24.25" bestFit="1" customWidth="1"/>
    <col min="800" max="800" width="22.875" bestFit="1" customWidth="1"/>
    <col min="801" max="801" width="22" bestFit="1" customWidth="1"/>
    <col min="802" max="802" width="16.75" bestFit="1" customWidth="1"/>
    <col min="803" max="803" width="39.25" bestFit="1" customWidth="1"/>
    <col min="804" max="804" width="41.375" bestFit="1" customWidth="1"/>
    <col min="805" max="805" width="52.375" bestFit="1" customWidth="1"/>
    <col min="806" max="806" width="35.5" bestFit="1" customWidth="1"/>
    <col min="807" max="807" width="35.125" bestFit="1" customWidth="1"/>
    <col min="808" max="808" width="14.125" bestFit="1" customWidth="1"/>
    <col min="809" max="809" width="11" bestFit="1" customWidth="1"/>
    <col min="810" max="810" width="18.625" bestFit="1" customWidth="1"/>
    <col min="811" max="811" width="15.375" bestFit="1" customWidth="1"/>
    <col min="812" max="812" width="29.5" bestFit="1" customWidth="1"/>
    <col min="813" max="813" width="14.25" bestFit="1" customWidth="1"/>
    <col min="814" max="814" width="13" bestFit="1" customWidth="1"/>
    <col min="815" max="815" width="44.125" bestFit="1" customWidth="1"/>
    <col min="816" max="816" width="42.375" bestFit="1" customWidth="1"/>
    <col min="817" max="817" width="32.625" bestFit="1" customWidth="1"/>
    <col min="818" max="818" width="26.375" bestFit="1" customWidth="1"/>
    <col min="819" max="819" width="38.625" bestFit="1" customWidth="1"/>
    <col min="820" max="820" width="60.75" bestFit="1" customWidth="1"/>
    <col min="821" max="821" width="30.5" bestFit="1" customWidth="1"/>
    <col min="822" max="822" width="30.75" bestFit="1" customWidth="1"/>
    <col min="823" max="823" width="30.125" bestFit="1" customWidth="1"/>
    <col min="824" max="824" width="37" bestFit="1" customWidth="1"/>
    <col min="825" max="825" width="32.875" bestFit="1" customWidth="1"/>
    <col min="826" max="826" width="34.25" bestFit="1" customWidth="1"/>
    <col min="827" max="827" width="27.375" bestFit="1" customWidth="1"/>
    <col min="828" max="828" width="38" bestFit="1" customWidth="1"/>
    <col min="829" max="829" width="23.5" bestFit="1" customWidth="1"/>
    <col min="830" max="830" width="42.875" bestFit="1" customWidth="1"/>
    <col min="831" max="831" width="31.125" bestFit="1" customWidth="1"/>
    <col min="832" max="832" width="59.25" bestFit="1" customWidth="1"/>
    <col min="833" max="833" width="31.625" bestFit="1" customWidth="1"/>
    <col min="834" max="834" width="17.375" bestFit="1" customWidth="1"/>
    <col min="835" max="835" width="19.25" bestFit="1" customWidth="1"/>
    <col min="836" max="836" width="17" bestFit="1" customWidth="1"/>
    <col min="837" max="837" width="8" bestFit="1" customWidth="1"/>
    <col min="838" max="838" width="24.25" bestFit="1" customWidth="1"/>
    <col min="839" max="839" width="23.875" bestFit="1" customWidth="1"/>
    <col min="840" max="840" width="7.875" bestFit="1" customWidth="1"/>
    <col min="841" max="841" width="10.75" bestFit="1" customWidth="1"/>
    <col min="842" max="842" width="14.25" bestFit="1" customWidth="1"/>
    <col min="843" max="843" width="16" bestFit="1" customWidth="1"/>
    <col min="844" max="844" width="17.375" bestFit="1" customWidth="1"/>
    <col min="845" max="845" width="26.625" bestFit="1" customWidth="1"/>
    <col min="846" max="846" width="10.375" bestFit="1" customWidth="1"/>
    <col min="847" max="847" width="15.375" bestFit="1" customWidth="1"/>
    <col min="848" max="848" width="22" bestFit="1" customWidth="1"/>
    <col min="849" max="850" width="30.5" bestFit="1" customWidth="1"/>
    <col min="851" max="851" width="8.625" bestFit="1" customWidth="1"/>
    <col min="852" max="852" width="16" bestFit="1" customWidth="1"/>
    <col min="853" max="853" width="16.125" bestFit="1" customWidth="1"/>
    <col min="854" max="854" width="24.5" bestFit="1" customWidth="1"/>
    <col min="855" max="855" width="20.5" bestFit="1" customWidth="1"/>
    <col min="856" max="856" width="25.375" bestFit="1" customWidth="1"/>
    <col min="857" max="857" width="12.875" bestFit="1" customWidth="1"/>
    <col min="858" max="858" width="12.375" bestFit="1" customWidth="1"/>
    <col min="859" max="859" width="25.375" bestFit="1" customWidth="1"/>
    <col min="860" max="860" width="11.375" bestFit="1" customWidth="1"/>
    <col min="861" max="861" width="9.875" bestFit="1" customWidth="1"/>
    <col min="862" max="862" width="32.625" bestFit="1" customWidth="1"/>
    <col min="863" max="863" width="16.375" bestFit="1" customWidth="1"/>
    <col min="864" max="864" width="17.625" bestFit="1" customWidth="1"/>
    <col min="865" max="865" width="14.125" bestFit="1" customWidth="1"/>
    <col min="866" max="866" width="15.375" bestFit="1" customWidth="1"/>
    <col min="867" max="867" width="54.5" bestFit="1" customWidth="1"/>
    <col min="868" max="868" width="41.75" bestFit="1" customWidth="1"/>
    <col min="869" max="869" width="15.375" bestFit="1" customWidth="1"/>
    <col min="870" max="870" width="19.125" bestFit="1" customWidth="1"/>
    <col min="871" max="871" width="14.75" bestFit="1" customWidth="1"/>
    <col min="872" max="872" width="24.75" bestFit="1" customWidth="1"/>
    <col min="873" max="873" width="13.625" bestFit="1" customWidth="1"/>
    <col min="874" max="874" width="35.125" bestFit="1" customWidth="1"/>
    <col min="875" max="875" width="18" bestFit="1" customWidth="1"/>
    <col min="876" max="876" width="8.5" bestFit="1" customWidth="1"/>
    <col min="877" max="877" width="26.125" bestFit="1" customWidth="1"/>
    <col min="878" max="878" width="24.125" bestFit="1" customWidth="1"/>
    <col min="879" max="879" width="27.625" bestFit="1" customWidth="1"/>
    <col min="880" max="880" width="29.125" bestFit="1" customWidth="1"/>
    <col min="881" max="881" width="41.625" bestFit="1" customWidth="1"/>
    <col min="882" max="882" width="17.25" bestFit="1" customWidth="1"/>
    <col min="883" max="883" width="15.375" bestFit="1" customWidth="1"/>
    <col min="884" max="884" width="24.125" bestFit="1" customWidth="1"/>
    <col min="885" max="885" width="34.875" bestFit="1" customWidth="1"/>
    <col min="886" max="886" width="34.75" bestFit="1" customWidth="1"/>
    <col min="887" max="887" width="10.75" bestFit="1" customWidth="1"/>
    <col min="888" max="888" width="13.25" bestFit="1" customWidth="1"/>
    <col min="889" max="889" width="27" bestFit="1" customWidth="1"/>
    <col min="890" max="890" width="19.5" bestFit="1" customWidth="1"/>
    <col min="891" max="891" width="19.875" bestFit="1" customWidth="1"/>
    <col min="892" max="892" width="13.625" bestFit="1" customWidth="1"/>
    <col min="893" max="893" width="18" bestFit="1" customWidth="1"/>
    <col min="894" max="894" width="14.25" bestFit="1" customWidth="1"/>
    <col min="895" max="895" width="21.375" bestFit="1" customWidth="1"/>
    <col min="896" max="896" width="13" bestFit="1" customWidth="1"/>
    <col min="897" max="897" width="15.5" bestFit="1" customWidth="1"/>
    <col min="898" max="898" width="17.625" bestFit="1" customWidth="1"/>
    <col min="899" max="899" width="21.125" bestFit="1" customWidth="1"/>
    <col min="900" max="900" width="33" bestFit="1" customWidth="1"/>
    <col min="901" max="901" width="62.25" bestFit="1" customWidth="1"/>
    <col min="902" max="902" width="25.125" bestFit="1" customWidth="1"/>
    <col min="903" max="903" width="20.75" bestFit="1" customWidth="1"/>
    <col min="904" max="904" width="38.875" bestFit="1" customWidth="1"/>
    <col min="905" max="905" width="21.75" bestFit="1" customWidth="1"/>
    <col min="906" max="906" width="27" bestFit="1" customWidth="1"/>
    <col min="907" max="907" width="13.625" bestFit="1" customWidth="1"/>
    <col min="908" max="908" width="18.625" bestFit="1" customWidth="1"/>
    <col min="909" max="909" width="12.375" bestFit="1" customWidth="1"/>
    <col min="910" max="910" width="42.875" bestFit="1" customWidth="1"/>
    <col min="911" max="911" width="35.125" bestFit="1" customWidth="1"/>
    <col min="912" max="912" width="19.25" bestFit="1" customWidth="1"/>
    <col min="913" max="914" width="20.125" bestFit="1" customWidth="1"/>
    <col min="915" max="915" width="10.5" bestFit="1" customWidth="1"/>
    <col min="916" max="916" width="47" bestFit="1" customWidth="1"/>
    <col min="917" max="917" width="28" bestFit="1" customWidth="1"/>
    <col min="918" max="918" width="12.625" bestFit="1" customWidth="1"/>
    <col min="919" max="919" width="21.125" bestFit="1" customWidth="1"/>
    <col min="920" max="920" width="14.5" bestFit="1" customWidth="1"/>
    <col min="921" max="921" width="34.5" bestFit="1" customWidth="1"/>
    <col min="922" max="922" width="9.5" bestFit="1" customWidth="1"/>
    <col min="923" max="923" width="49.125" bestFit="1" customWidth="1"/>
    <col min="924" max="924" width="39.25" bestFit="1" customWidth="1"/>
    <col min="925" max="925" width="20.5" bestFit="1" customWidth="1"/>
    <col min="926" max="926" width="25.125" bestFit="1" customWidth="1"/>
    <col min="927" max="927" width="7.625" bestFit="1" customWidth="1"/>
    <col min="928" max="928" width="24.875" bestFit="1" customWidth="1"/>
    <col min="929" max="929" width="40.375" bestFit="1" customWidth="1"/>
    <col min="930" max="930" width="17.875" bestFit="1" customWidth="1"/>
    <col min="931" max="931" width="11" bestFit="1" customWidth="1"/>
    <col min="932" max="932" width="17" bestFit="1" customWidth="1"/>
    <col min="933" max="933" width="17.875" bestFit="1" customWidth="1"/>
    <col min="934" max="934" width="20.75" bestFit="1" customWidth="1"/>
    <col min="935" max="935" width="37.375" bestFit="1" customWidth="1"/>
    <col min="936" max="936" width="22.25" bestFit="1" customWidth="1"/>
    <col min="937" max="937" width="62.875" bestFit="1" customWidth="1"/>
    <col min="938" max="938" width="66.125" bestFit="1" customWidth="1"/>
    <col min="939" max="939" width="54.5" bestFit="1" customWidth="1"/>
    <col min="940" max="941" width="34.125" bestFit="1" customWidth="1"/>
    <col min="942" max="942" width="35.125" bestFit="1" customWidth="1"/>
    <col min="943" max="943" width="20.125" bestFit="1" customWidth="1"/>
    <col min="944" max="944" width="25.125" bestFit="1" customWidth="1"/>
    <col min="945" max="945" width="14.125" bestFit="1" customWidth="1"/>
    <col min="946" max="946" width="19.25" bestFit="1" customWidth="1"/>
    <col min="947" max="947" width="28.625" bestFit="1" customWidth="1"/>
    <col min="948" max="948" width="20.125" bestFit="1" customWidth="1"/>
    <col min="949" max="949" width="68.875" bestFit="1" customWidth="1"/>
    <col min="950" max="950" width="60.375" bestFit="1" customWidth="1"/>
    <col min="951" max="951" width="32.875" bestFit="1" customWidth="1"/>
    <col min="952" max="952" width="9.25" bestFit="1" customWidth="1"/>
    <col min="953" max="953" width="38.625" bestFit="1" customWidth="1"/>
    <col min="954" max="954" width="19.75" bestFit="1" customWidth="1"/>
    <col min="955" max="955" width="18.875" bestFit="1" customWidth="1"/>
    <col min="956" max="956" width="19.5" bestFit="1" customWidth="1"/>
    <col min="957" max="957" width="43.625" bestFit="1" customWidth="1"/>
    <col min="958" max="958" width="11.75" bestFit="1" customWidth="1"/>
    <col min="959" max="959" width="21.375" bestFit="1" customWidth="1"/>
    <col min="960" max="960" width="37.875" bestFit="1" customWidth="1"/>
    <col min="961" max="961" width="20.125" bestFit="1" customWidth="1"/>
    <col min="962" max="962" width="22.375" bestFit="1" customWidth="1"/>
    <col min="963" max="963" width="11.75" bestFit="1" customWidth="1"/>
    <col min="964" max="964" width="22.625" bestFit="1" customWidth="1"/>
    <col min="965" max="965" width="19.25" bestFit="1" customWidth="1"/>
    <col min="966" max="966" width="31" bestFit="1" customWidth="1"/>
    <col min="967" max="967" width="25.125" bestFit="1" customWidth="1"/>
    <col min="968" max="968" width="27" bestFit="1" customWidth="1"/>
    <col min="969" max="969" width="29.125" bestFit="1" customWidth="1"/>
    <col min="970" max="970" width="14.875" bestFit="1" customWidth="1"/>
    <col min="971" max="971" width="28.25" bestFit="1" customWidth="1"/>
    <col min="972" max="972" width="15.125" bestFit="1" customWidth="1"/>
    <col min="973" max="973" width="19.5" bestFit="1" customWidth="1"/>
    <col min="974" max="974" width="29.875" bestFit="1" customWidth="1"/>
    <col min="975" max="975" width="79.5" bestFit="1" customWidth="1"/>
    <col min="976" max="976" width="23.625" bestFit="1" customWidth="1"/>
    <col min="977" max="977" width="16.75" bestFit="1" customWidth="1"/>
    <col min="978" max="978" width="26.375" bestFit="1" customWidth="1"/>
    <col min="979" max="979" width="21.625" bestFit="1" customWidth="1"/>
    <col min="980" max="980" width="17.875" bestFit="1" customWidth="1"/>
    <col min="981" max="981" width="40.75" bestFit="1" customWidth="1"/>
    <col min="982" max="982" width="38" bestFit="1" customWidth="1"/>
    <col min="983" max="984" width="20.5" bestFit="1" customWidth="1"/>
    <col min="985" max="985" width="14.5" bestFit="1" customWidth="1"/>
    <col min="986" max="986" width="31.625" bestFit="1" customWidth="1"/>
    <col min="987" max="987" width="15.375" bestFit="1" customWidth="1"/>
    <col min="988" max="988" width="13.875" bestFit="1" customWidth="1"/>
    <col min="989" max="989" width="20.75" bestFit="1" customWidth="1"/>
    <col min="990" max="990" width="8.625" bestFit="1" customWidth="1"/>
    <col min="991" max="991" width="9.25" bestFit="1" customWidth="1"/>
    <col min="992" max="992" width="14.125" bestFit="1" customWidth="1"/>
    <col min="993" max="993" width="16" bestFit="1" customWidth="1"/>
    <col min="994" max="994" width="36.125" bestFit="1" customWidth="1"/>
    <col min="995" max="995" width="37.375" bestFit="1" customWidth="1"/>
    <col min="996" max="996" width="17" bestFit="1" customWidth="1"/>
    <col min="997" max="997" width="25.5" bestFit="1" customWidth="1"/>
    <col min="998" max="998" width="11.625" bestFit="1" customWidth="1"/>
    <col min="999" max="999" width="13.5" bestFit="1" customWidth="1"/>
    <col min="1000" max="1000" width="32.25" bestFit="1" customWidth="1"/>
    <col min="1001" max="1001" width="14.875" bestFit="1" customWidth="1"/>
    <col min="1002" max="1002" width="9.75" bestFit="1" customWidth="1"/>
    <col min="1003" max="1003" width="14.5" bestFit="1" customWidth="1"/>
    <col min="1004" max="1004" width="13.25" bestFit="1" customWidth="1"/>
    <col min="1005" max="1005" width="18.5" bestFit="1" customWidth="1"/>
    <col min="1006" max="1006" width="13.875" bestFit="1" customWidth="1"/>
    <col min="1007" max="1007" width="11.625" bestFit="1" customWidth="1"/>
    <col min="1008" max="1008" width="18.875" bestFit="1" customWidth="1"/>
    <col min="1009" max="1009" width="18" bestFit="1" customWidth="1"/>
    <col min="1010" max="1010" width="33.875" bestFit="1" customWidth="1"/>
    <col min="1011" max="1011" width="18" bestFit="1" customWidth="1"/>
    <col min="1012" max="1012" width="22" bestFit="1" customWidth="1"/>
    <col min="1013" max="1013" width="19.25" bestFit="1" customWidth="1"/>
    <col min="1014" max="1014" width="32.875" bestFit="1" customWidth="1"/>
    <col min="1015" max="1015" width="18.5" bestFit="1" customWidth="1"/>
    <col min="1016" max="1016" width="35.375" bestFit="1" customWidth="1"/>
    <col min="1017" max="1017" width="44.875" bestFit="1" customWidth="1"/>
    <col min="1018" max="1018" width="22.25" bestFit="1" customWidth="1"/>
    <col min="1019" max="1019" width="25.75" bestFit="1" customWidth="1"/>
    <col min="1020" max="1020" width="34.5" bestFit="1" customWidth="1"/>
    <col min="1021" max="1021" width="46" bestFit="1" customWidth="1"/>
    <col min="1022" max="1022" width="33" bestFit="1" customWidth="1"/>
    <col min="1023" max="1023" width="27.25" bestFit="1" customWidth="1"/>
    <col min="1024" max="1024" width="26" bestFit="1" customWidth="1"/>
    <col min="1025" max="1025" width="27.625" bestFit="1" customWidth="1"/>
    <col min="1026" max="1026" width="25.375" bestFit="1" customWidth="1"/>
    <col min="1027" max="1027" width="29.875" bestFit="1" customWidth="1"/>
    <col min="1028" max="1028" width="27" bestFit="1" customWidth="1"/>
    <col min="1029" max="1029" width="6.75" bestFit="1" customWidth="1"/>
    <col min="1030" max="1030" width="12.875" bestFit="1" customWidth="1"/>
    <col min="1031" max="1031" width="47.375" bestFit="1" customWidth="1"/>
    <col min="1032" max="1032" width="22.375" bestFit="1" customWidth="1"/>
    <col min="1033" max="1033" width="18" bestFit="1" customWidth="1"/>
    <col min="1034" max="1034" width="14.75" bestFit="1" customWidth="1"/>
    <col min="1035" max="1035" width="12.625" bestFit="1" customWidth="1"/>
    <col min="1036" max="1036" width="18.875" bestFit="1" customWidth="1"/>
    <col min="1037" max="1037" width="11.375" bestFit="1" customWidth="1"/>
    <col min="1038" max="1038" width="9.875" bestFit="1" customWidth="1"/>
    <col min="1039" max="1039" width="11.375" bestFit="1" customWidth="1"/>
    <col min="1040" max="1040" width="23.625" bestFit="1" customWidth="1"/>
    <col min="1041" max="1041" width="15.5" bestFit="1" customWidth="1"/>
    <col min="1042" max="1042" width="7.875" bestFit="1" customWidth="1"/>
    <col min="1043" max="1043" width="16.375" bestFit="1" customWidth="1"/>
    <col min="1044" max="1044" width="8.625" bestFit="1" customWidth="1"/>
    <col min="1045" max="1045" width="17" bestFit="1" customWidth="1"/>
    <col min="1046" max="1046" width="14.75" bestFit="1" customWidth="1"/>
    <col min="1047" max="1047" width="14.875" bestFit="1" customWidth="1"/>
    <col min="1048" max="1048" width="8.25" bestFit="1" customWidth="1"/>
    <col min="1049" max="1049" width="34.875" bestFit="1" customWidth="1"/>
    <col min="1050" max="1050" width="12.375" bestFit="1" customWidth="1"/>
    <col min="1051" max="1051" width="16.375" bestFit="1" customWidth="1"/>
    <col min="1052" max="1053" width="15.75" bestFit="1" customWidth="1"/>
    <col min="1054" max="1054" width="22.875" bestFit="1" customWidth="1"/>
    <col min="1055" max="1055" width="16" bestFit="1" customWidth="1"/>
    <col min="1056" max="1056" width="22" bestFit="1" customWidth="1"/>
    <col min="1057" max="1057" width="15.125" bestFit="1" customWidth="1"/>
    <col min="1058" max="1058" width="46.75" bestFit="1" customWidth="1"/>
    <col min="1059" max="1059" width="30.125" bestFit="1" customWidth="1"/>
    <col min="1060" max="1060" width="18.625" bestFit="1" customWidth="1"/>
    <col min="1061" max="1061" width="15.75" bestFit="1" customWidth="1"/>
    <col min="1062" max="1062" width="19.75" bestFit="1" customWidth="1"/>
    <col min="1063" max="1063" width="26.625" bestFit="1" customWidth="1"/>
    <col min="1064" max="1064" width="15.375" bestFit="1" customWidth="1"/>
    <col min="1065" max="1065" width="33.625" bestFit="1" customWidth="1"/>
    <col min="1066" max="1066" width="22.875" bestFit="1" customWidth="1"/>
    <col min="1067" max="1067" width="18.25" bestFit="1" customWidth="1"/>
    <col min="1068" max="1068" width="18" bestFit="1" customWidth="1"/>
    <col min="1069" max="1069" width="14.75" bestFit="1" customWidth="1"/>
    <col min="1070" max="1070" width="13.5" bestFit="1" customWidth="1"/>
    <col min="1071" max="1071" width="20.125" bestFit="1" customWidth="1"/>
    <col min="1072" max="1072" width="23.25" bestFit="1" customWidth="1"/>
    <col min="1073" max="1073" width="15.125" bestFit="1" customWidth="1"/>
    <col min="1074" max="1074" width="16.375" bestFit="1" customWidth="1"/>
    <col min="1075" max="1075" width="14.25" bestFit="1" customWidth="1"/>
    <col min="1076" max="1076" width="18" bestFit="1" customWidth="1"/>
    <col min="1077" max="1077" width="12.375" bestFit="1" customWidth="1"/>
    <col min="1078" max="1078" width="36.375" bestFit="1" customWidth="1"/>
    <col min="1079" max="1079" width="12.625" bestFit="1" customWidth="1"/>
    <col min="1080" max="1080" width="34.75" bestFit="1" customWidth="1"/>
    <col min="1081" max="1081" width="10.75" bestFit="1" customWidth="1"/>
    <col min="1082" max="1082" width="38" bestFit="1" customWidth="1"/>
    <col min="1083" max="1083" width="39.25" bestFit="1" customWidth="1"/>
    <col min="1084" max="1084" width="8.25" bestFit="1" customWidth="1"/>
    <col min="1085" max="1085" width="32" bestFit="1" customWidth="1"/>
    <col min="1086" max="1086" width="9.875" bestFit="1" customWidth="1"/>
    <col min="1087" max="1087" width="40.375" bestFit="1" customWidth="1"/>
    <col min="1088" max="1088" width="35.375" bestFit="1" customWidth="1"/>
    <col min="1089" max="1089" width="17.625" bestFit="1" customWidth="1"/>
    <col min="1090" max="1090" width="19.875" bestFit="1" customWidth="1"/>
    <col min="1091" max="1091" width="13.625" bestFit="1" customWidth="1"/>
    <col min="1092" max="1092" width="19.25" bestFit="1" customWidth="1"/>
    <col min="1093" max="1093" width="23.5" bestFit="1" customWidth="1"/>
    <col min="1094" max="1094" width="16" bestFit="1" customWidth="1"/>
    <col min="1095" max="1095" width="35.5" bestFit="1" customWidth="1"/>
    <col min="1096" max="1096" width="26.125" bestFit="1" customWidth="1"/>
    <col min="1097" max="1097" width="7.25" bestFit="1" customWidth="1"/>
    <col min="1098" max="1098" width="17" bestFit="1" customWidth="1"/>
    <col min="1099" max="1099" width="15.5" bestFit="1" customWidth="1"/>
    <col min="1100" max="1100" width="23" bestFit="1" customWidth="1"/>
    <col min="1101" max="1101" width="18" bestFit="1" customWidth="1"/>
    <col min="1102" max="1102" width="52.375" bestFit="1" customWidth="1"/>
    <col min="1103" max="1104" width="16.625" bestFit="1" customWidth="1"/>
    <col min="1105" max="1105" width="17.625" bestFit="1" customWidth="1"/>
    <col min="1106" max="1106" width="14.5" bestFit="1" customWidth="1"/>
    <col min="1107" max="1107" width="18.5" bestFit="1" customWidth="1"/>
    <col min="1108" max="1108" width="17.875" bestFit="1" customWidth="1"/>
    <col min="1109" max="1109" width="12.625" bestFit="1" customWidth="1"/>
    <col min="1110" max="1110" width="12.875" bestFit="1" customWidth="1"/>
    <col min="1111" max="1111" width="7.25" bestFit="1" customWidth="1"/>
    <col min="1112" max="1112" width="15.375" bestFit="1" customWidth="1"/>
    <col min="1113" max="1113" width="16.75" bestFit="1" customWidth="1"/>
    <col min="1114" max="1114" width="31.375" bestFit="1" customWidth="1"/>
    <col min="1115" max="1115" width="17" bestFit="1" customWidth="1"/>
    <col min="1116" max="1116" width="11.625" bestFit="1" customWidth="1"/>
    <col min="1117" max="1117" width="16" bestFit="1" customWidth="1"/>
    <col min="1118" max="1118" width="52" bestFit="1" customWidth="1"/>
    <col min="1119" max="1119" width="17" bestFit="1" customWidth="1"/>
    <col min="1120" max="1120" width="12.875" bestFit="1" customWidth="1"/>
    <col min="1121" max="1121" width="15.125" bestFit="1" customWidth="1"/>
    <col min="1122" max="1122" width="18.625" bestFit="1" customWidth="1"/>
    <col min="1123" max="1123" width="26.125" bestFit="1" customWidth="1"/>
    <col min="1124" max="1124" width="15.75" bestFit="1" customWidth="1"/>
    <col min="1125" max="1125" width="41.625" bestFit="1" customWidth="1"/>
    <col min="1126" max="1126" width="6.75" bestFit="1" customWidth="1"/>
    <col min="1127" max="1127" width="27.875" bestFit="1" customWidth="1"/>
    <col min="1128" max="1128" width="24.25" bestFit="1" customWidth="1"/>
    <col min="1129" max="1129" width="31.625" bestFit="1" customWidth="1"/>
    <col min="1130" max="1130" width="23.625" bestFit="1" customWidth="1"/>
    <col min="1131" max="1131" width="17.625" bestFit="1" customWidth="1"/>
    <col min="1132" max="1132" width="44.25" bestFit="1" customWidth="1"/>
    <col min="1133" max="1133" width="39.125" bestFit="1" customWidth="1"/>
    <col min="1134" max="1134" width="56" bestFit="1" customWidth="1"/>
    <col min="1135" max="1135" width="14.75" bestFit="1" customWidth="1"/>
    <col min="1136" max="1136" width="29.75" bestFit="1" customWidth="1"/>
    <col min="1137" max="1137" width="9.125" bestFit="1" customWidth="1"/>
    <col min="1138" max="1138" width="17.875" bestFit="1" customWidth="1"/>
    <col min="1139" max="1139" width="36" bestFit="1" customWidth="1"/>
    <col min="1140" max="1140" width="45.5" bestFit="1" customWidth="1"/>
    <col min="1141" max="1141" width="28" bestFit="1" customWidth="1"/>
    <col min="1142" max="1142" width="25.125" bestFit="1" customWidth="1"/>
    <col min="1143" max="1143" width="31.75" bestFit="1" customWidth="1"/>
    <col min="1144" max="1144" width="14.25" bestFit="1" customWidth="1"/>
    <col min="1145" max="1145" width="9.25" bestFit="1" customWidth="1"/>
    <col min="1146" max="1146" width="5.5" bestFit="1" customWidth="1"/>
    <col min="1147" max="1147" width="22.625" bestFit="1" customWidth="1"/>
    <col min="1148" max="1148" width="75.75" bestFit="1" customWidth="1"/>
    <col min="1149" max="1149" width="9.125" bestFit="1" customWidth="1"/>
    <col min="1150" max="1150" width="11" bestFit="1" customWidth="1"/>
    <col min="1151" max="1151" width="22.25" bestFit="1" customWidth="1"/>
    <col min="1152" max="1152" width="6.375" bestFit="1" customWidth="1"/>
    <col min="1153" max="1153" width="17.25" bestFit="1" customWidth="1"/>
    <col min="1154" max="1154" width="14.5" bestFit="1" customWidth="1"/>
    <col min="1155" max="1155" width="11" bestFit="1" customWidth="1"/>
    <col min="1156" max="1156" width="21" bestFit="1" customWidth="1"/>
    <col min="1157" max="1157" width="17.375" bestFit="1" customWidth="1"/>
    <col min="1158" max="1158" width="19.75" bestFit="1" customWidth="1"/>
    <col min="1159" max="1159" width="13.625" bestFit="1" customWidth="1"/>
    <col min="1160" max="1160" width="42" bestFit="1" customWidth="1"/>
    <col min="1161" max="1161" width="21" bestFit="1" customWidth="1"/>
    <col min="1162" max="1162" width="24.25" bestFit="1" customWidth="1"/>
    <col min="1163" max="1163" width="23" bestFit="1" customWidth="1"/>
    <col min="1164" max="1164" width="17.875" bestFit="1" customWidth="1"/>
    <col min="1165" max="1165" width="12.875" bestFit="1" customWidth="1"/>
    <col min="1166" max="1166" width="22.25" bestFit="1" customWidth="1"/>
    <col min="1167" max="1167" width="17" bestFit="1" customWidth="1"/>
    <col min="1168" max="1168" width="9.25" bestFit="1" customWidth="1"/>
    <col min="1169" max="1169" width="25.125" bestFit="1" customWidth="1"/>
    <col min="1170" max="1170" width="17.875" bestFit="1" customWidth="1"/>
    <col min="1171" max="1171" width="14.25" bestFit="1" customWidth="1"/>
    <col min="1172" max="1172" width="8.25" bestFit="1" customWidth="1"/>
    <col min="1173" max="1173" width="11.625" bestFit="1" customWidth="1"/>
    <col min="1174" max="1174" width="19.75" bestFit="1" customWidth="1"/>
    <col min="1175" max="1175" width="26.125" bestFit="1" customWidth="1"/>
    <col min="1176" max="1176" width="22" bestFit="1" customWidth="1"/>
    <col min="1177" max="1177" width="17" bestFit="1" customWidth="1"/>
    <col min="1178" max="1178" width="45.5" bestFit="1" customWidth="1"/>
    <col min="1179" max="1179" width="13.625" bestFit="1" customWidth="1"/>
    <col min="1180" max="1180" width="14.5" bestFit="1" customWidth="1"/>
    <col min="1181" max="1181" width="14.875" bestFit="1" customWidth="1"/>
    <col min="1182" max="1182" width="10.125" bestFit="1" customWidth="1"/>
    <col min="1183" max="1183" width="9.875" bestFit="1" customWidth="1"/>
    <col min="1184" max="1184" width="18.25" bestFit="1" customWidth="1"/>
    <col min="1185" max="1185" width="16.625" bestFit="1" customWidth="1"/>
    <col min="1186" max="1186" width="16.375" bestFit="1" customWidth="1"/>
    <col min="1187" max="1187" width="14.75" bestFit="1" customWidth="1"/>
    <col min="1188" max="1188" width="15.5" bestFit="1" customWidth="1"/>
    <col min="1189" max="1189" width="19.75" bestFit="1" customWidth="1"/>
    <col min="1190" max="1190" width="15.75" bestFit="1" customWidth="1"/>
    <col min="1191" max="1191" width="7.375" bestFit="1" customWidth="1"/>
    <col min="1192" max="1192" width="8.5" bestFit="1" customWidth="1"/>
    <col min="1193" max="1193" width="24.125" bestFit="1" customWidth="1"/>
    <col min="1194" max="1194" width="29.5" bestFit="1" customWidth="1"/>
    <col min="1195" max="1195" width="24.5" bestFit="1" customWidth="1"/>
    <col min="1196" max="1196" width="24.125" bestFit="1" customWidth="1"/>
    <col min="1197" max="1197" width="14.5" bestFit="1" customWidth="1"/>
    <col min="1198" max="1198" width="22.875" bestFit="1" customWidth="1"/>
    <col min="1199" max="1199" width="11.125" bestFit="1" customWidth="1"/>
    <col min="1200" max="1200" width="15.375" bestFit="1" customWidth="1"/>
    <col min="1201" max="1201" width="23.625" bestFit="1" customWidth="1"/>
    <col min="1202" max="1202" width="23" bestFit="1" customWidth="1"/>
    <col min="1203" max="1203" width="36.625" bestFit="1" customWidth="1"/>
    <col min="1204" max="1204" width="20.75" bestFit="1" customWidth="1"/>
    <col min="1205" max="1206" width="16.375" bestFit="1" customWidth="1"/>
    <col min="1207" max="1207" width="13.5" bestFit="1" customWidth="1"/>
    <col min="1208" max="1208" width="20.5" bestFit="1" customWidth="1"/>
    <col min="1209" max="1209" width="30.375" bestFit="1" customWidth="1"/>
    <col min="1210" max="1210" width="21.125" bestFit="1" customWidth="1"/>
    <col min="1211" max="1211" width="28.25" bestFit="1" customWidth="1"/>
    <col min="1212" max="1212" width="61.375" bestFit="1" customWidth="1"/>
    <col min="1213" max="1213" width="21.375" bestFit="1" customWidth="1"/>
    <col min="1214" max="1214" width="22.25" bestFit="1" customWidth="1"/>
    <col min="1215" max="1215" width="9.875" bestFit="1" customWidth="1"/>
    <col min="1216" max="1216" width="27.625" bestFit="1" customWidth="1"/>
    <col min="1217" max="1217" width="22.875" bestFit="1" customWidth="1"/>
    <col min="1218" max="1218" width="8.5" bestFit="1" customWidth="1"/>
    <col min="1219" max="1219" width="62.25" bestFit="1" customWidth="1"/>
    <col min="1220" max="1220" width="18.875" bestFit="1" customWidth="1"/>
    <col min="1221" max="1221" width="16.75" bestFit="1" customWidth="1"/>
    <col min="1222" max="1222" width="32.375" bestFit="1" customWidth="1"/>
    <col min="1223" max="1223" width="17.25" bestFit="1" customWidth="1"/>
    <col min="1224" max="1224" width="59.5" bestFit="1" customWidth="1"/>
    <col min="1225" max="1225" width="17.875" bestFit="1" customWidth="1"/>
    <col min="1226" max="1226" width="23" bestFit="1" customWidth="1"/>
    <col min="1227" max="1227" width="12.25" bestFit="1" customWidth="1"/>
    <col min="1228" max="1228" width="9.5" bestFit="1" customWidth="1"/>
    <col min="1229" max="1229" width="42.625" bestFit="1" customWidth="1"/>
    <col min="1230" max="1230" width="19.125" bestFit="1" customWidth="1"/>
    <col min="1231" max="1231" width="53.875" bestFit="1" customWidth="1"/>
    <col min="1232" max="1232" width="33.5" bestFit="1" customWidth="1"/>
    <col min="1233" max="1233" width="7.625" bestFit="1" customWidth="1"/>
    <col min="1234" max="1234" width="19.125" bestFit="1" customWidth="1"/>
    <col min="1235" max="1235" width="18.25" bestFit="1" customWidth="1"/>
    <col min="1236" max="1236" width="12.375" bestFit="1" customWidth="1"/>
    <col min="1237" max="1237" width="13.875" bestFit="1" customWidth="1"/>
    <col min="1238" max="1238" width="33.5" bestFit="1" customWidth="1"/>
    <col min="1239" max="1239" width="40.75" bestFit="1" customWidth="1"/>
    <col min="1240" max="1240" width="8.625" bestFit="1" customWidth="1"/>
    <col min="1241" max="1241" width="14.125" bestFit="1" customWidth="1"/>
    <col min="1242" max="1242" width="30.75" bestFit="1" customWidth="1"/>
    <col min="1243" max="1243" width="27.375" bestFit="1" customWidth="1"/>
    <col min="1244" max="1244" width="22.375" bestFit="1" customWidth="1"/>
    <col min="1245" max="1245" width="40.75" bestFit="1" customWidth="1"/>
    <col min="1246" max="1246" width="24.25" bestFit="1" customWidth="1"/>
    <col min="1247" max="1247" width="16.75" bestFit="1" customWidth="1"/>
    <col min="1248" max="1248" width="9.875" bestFit="1" customWidth="1"/>
    <col min="1249" max="1249" width="13.5" bestFit="1" customWidth="1"/>
    <col min="1250" max="1250" width="21.625" bestFit="1" customWidth="1"/>
    <col min="1251" max="1251" width="10.375" bestFit="1" customWidth="1"/>
    <col min="1252" max="1252" width="19.25" bestFit="1" customWidth="1"/>
    <col min="1253" max="1253" width="18" bestFit="1" customWidth="1"/>
    <col min="1254" max="1254" width="16.125" bestFit="1" customWidth="1"/>
    <col min="1255" max="1255" width="58.5" bestFit="1" customWidth="1"/>
    <col min="1256" max="1256" width="11.625" bestFit="1" customWidth="1"/>
    <col min="1257" max="1257" width="22.25" bestFit="1" customWidth="1"/>
    <col min="1258" max="1258" width="17" bestFit="1" customWidth="1"/>
    <col min="1259" max="1259" width="46.375" bestFit="1" customWidth="1"/>
    <col min="1260" max="1260" width="40.5" bestFit="1" customWidth="1"/>
    <col min="1261" max="1261" width="73.875" bestFit="1" customWidth="1"/>
    <col min="1262" max="1262" width="14.75" bestFit="1" customWidth="1"/>
    <col min="1263" max="1263" width="12.875" bestFit="1" customWidth="1"/>
    <col min="1264" max="1264" width="10.75" bestFit="1" customWidth="1"/>
    <col min="1265" max="1265" width="8.5" bestFit="1" customWidth="1"/>
    <col min="1266" max="1266" width="11.125" bestFit="1" customWidth="1"/>
    <col min="1267" max="1267" width="26.625" bestFit="1" customWidth="1"/>
    <col min="1268" max="1268" width="46.375" bestFit="1" customWidth="1"/>
    <col min="1269" max="1269" width="32.625" bestFit="1" customWidth="1"/>
    <col min="1270" max="1270" width="16.375" bestFit="1" customWidth="1"/>
    <col min="1271" max="1271" width="7.625" bestFit="1" customWidth="1"/>
    <col min="1272" max="1272" width="10.5" bestFit="1" customWidth="1"/>
    <col min="1273" max="1273" width="20.125" bestFit="1" customWidth="1"/>
    <col min="1274" max="1274" width="15.125" bestFit="1" customWidth="1"/>
    <col min="1275" max="1275" width="16.625" bestFit="1" customWidth="1"/>
    <col min="1276" max="1276" width="17.25" bestFit="1" customWidth="1"/>
    <col min="1277" max="1277" width="7.375" bestFit="1" customWidth="1"/>
    <col min="1278" max="1278" width="50.5" bestFit="1" customWidth="1"/>
    <col min="1279" max="1279" width="9.75" bestFit="1" customWidth="1"/>
    <col min="1280" max="1280" width="67.375" bestFit="1" customWidth="1"/>
    <col min="1281" max="1281" width="31.375" bestFit="1" customWidth="1"/>
    <col min="1282" max="1282" width="28.5" bestFit="1" customWidth="1"/>
    <col min="1283" max="1283" width="13.5" bestFit="1" customWidth="1"/>
    <col min="1284" max="1284" width="43.5" bestFit="1" customWidth="1"/>
    <col min="1285" max="1285" width="12" bestFit="1" customWidth="1"/>
    <col min="1286" max="1286" width="19.75" bestFit="1" customWidth="1"/>
    <col min="1287" max="1287" width="10.75" bestFit="1" customWidth="1"/>
    <col min="1288" max="1288" width="17.375" bestFit="1" customWidth="1"/>
    <col min="1289" max="1289" width="18.625" bestFit="1" customWidth="1"/>
    <col min="1290" max="1290" width="14.25" bestFit="1" customWidth="1"/>
    <col min="1291" max="1291" width="12.625" bestFit="1" customWidth="1"/>
    <col min="1292" max="1292" width="10.75" bestFit="1" customWidth="1"/>
    <col min="1293" max="1293" width="22.875" bestFit="1" customWidth="1"/>
    <col min="1294" max="1294" width="16" bestFit="1" customWidth="1"/>
    <col min="1295" max="1295" width="11.375" bestFit="1" customWidth="1"/>
    <col min="1296" max="1296" width="11" bestFit="1" customWidth="1"/>
    <col min="1297" max="1297" width="14.25" bestFit="1" customWidth="1"/>
    <col min="1298" max="1298" width="20.75" bestFit="1" customWidth="1"/>
    <col min="1299" max="1299" width="26.375" bestFit="1" customWidth="1"/>
    <col min="1300" max="1300" width="16.75" bestFit="1" customWidth="1"/>
    <col min="1301" max="1301" width="16" bestFit="1" customWidth="1"/>
    <col min="1302" max="1302" width="16.375" bestFit="1" customWidth="1"/>
    <col min="1303" max="1303" width="21" bestFit="1" customWidth="1"/>
    <col min="1304" max="1304" width="15.5" bestFit="1" customWidth="1"/>
    <col min="1305" max="1305" width="48.5" bestFit="1" customWidth="1"/>
    <col min="1306" max="1306" width="14.25" bestFit="1" customWidth="1"/>
    <col min="1307" max="1307" width="11.375" bestFit="1" customWidth="1"/>
    <col min="1308" max="1308" width="33.625" bestFit="1" customWidth="1"/>
    <col min="1309" max="1309" width="38" bestFit="1" customWidth="1"/>
    <col min="1310" max="1310" width="19.125" bestFit="1" customWidth="1"/>
    <col min="1311" max="1311" width="17.875" bestFit="1" customWidth="1"/>
    <col min="1312" max="1312" width="16.75" bestFit="1" customWidth="1"/>
    <col min="1313" max="1313" width="7.625" bestFit="1" customWidth="1"/>
    <col min="1314" max="1314" width="18" bestFit="1" customWidth="1"/>
    <col min="1315" max="1315" width="9.875" bestFit="1" customWidth="1"/>
    <col min="1316" max="1316" width="18" bestFit="1" customWidth="1"/>
    <col min="1317" max="1317" width="43" bestFit="1" customWidth="1"/>
    <col min="1318" max="1318" width="40.75" bestFit="1" customWidth="1"/>
    <col min="1319" max="1319" width="65.125" bestFit="1" customWidth="1"/>
    <col min="1320" max="1320" width="55.375" bestFit="1" customWidth="1"/>
    <col min="1321" max="1321" width="12.875" bestFit="1" customWidth="1"/>
    <col min="1322" max="1322" width="19.25" bestFit="1" customWidth="1"/>
    <col min="1323" max="1323" width="18.25" bestFit="1" customWidth="1"/>
    <col min="1324" max="1324" width="19.75" bestFit="1" customWidth="1"/>
    <col min="1325" max="1325" width="34.5" bestFit="1" customWidth="1"/>
    <col min="1326" max="1326" width="6.75" bestFit="1" customWidth="1"/>
    <col min="1327" max="1327" width="25.5" bestFit="1" customWidth="1"/>
    <col min="1328" max="1328" width="23.625" bestFit="1" customWidth="1"/>
    <col min="1329" max="1329" width="23" bestFit="1" customWidth="1"/>
    <col min="1330" max="1330" width="20.125" bestFit="1" customWidth="1"/>
    <col min="1331" max="1331" width="17.375" bestFit="1" customWidth="1"/>
    <col min="1332" max="1332" width="19.75" bestFit="1" customWidth="1"/>
    <col min="1333" max="1333" width="10.5" bestFit="1" customWidth="1"/>
    <col min="1334" max="1334" width="16.125" bestFit="1" customWidth="1"/>
    <col min="1335" max="1335" width="26.125" bestFit="1" customWidth="1"/>
    <col min="1336" max="1336" width="23.25" bestFit="1" customWidth="1"/>
    <col min="1337" max="1337" width="22.375" bestFit="1" customWidth="1"/>
    <col min="1338" max="1338" width="13.25" bestFit="1" customWidth="1"/>
    <col min="1339" max="1339" width="17.25" bestFit="1" customWidth="1"/>
    <col min="1340" max="1340" width="12.625" bestFit="1" customWidth="1"/>
    <col min="1341" max="1341" width="13.875" bestFit="1" customWidth="1"/>
    <col min="1342" max="1342" width="24.5" bestFit="1" customWidth="1"/>
    <col min="1343" max="1343" width="12.625" bestFit="1" customWidth="1"/>
    <col min="1344" max="1344" width="20.125" bestFit="1" customWidth="1"/>
    <col min="1345" max="1345" width="29.5" bestFit="1" customWidth="1"/>
    <col min="1346" max="1346" width="21.625" bestFit="1" customWidth="1"/>
    <col min="1347" max="1347" width="31.375" bestFit="1" customWidth="1"/>
    <col min="1348" max="1348" width="10.375" bestFit="1" customWidth="1"/>
    <col min="1349" max="1349" width="42.375" bestFit="1" customWidth="1"/>
    <col min="1350" max="1350" width="11.375" bestFit="1" customWidth="1"/>
    <col min="1351" max="1351" width="15.75" bestFit="1" customWidth="1"/>
    <col min="1352" max="1352" width="22.375" bestFit="1" customWidth="1"/>
    <col min="1353" max="1353" width="50.5" bestFit="1" customWidth="1"/>
    <col min="1354" max="1354" width="43" bestFit="1" customWidth="1"/>
    <col min="1355" max="1355" width="10.5" bestFit="1" customWidth="1"/>
    <col min="1356" max="1356" width="34.125" bestFit="1" customWidth="1"/>
    <col min="1357" max="1357" width="10.125" bestFit="1" customWidth="1"/>
    <col min="1358" max="1358" width="26.625" bestFit="1" customWidth="1"/>
    <col min="1359" max="1359" width="23.625" bestFit="1" customWidth="1"/>
    <col min="1360" max="1360" width="27" bestFit="1" customWidth="1"/>
    <col min="1361" max="1361" width="43.875" bestFit="1" customWidth="1"/>
    <col min="1362" max="1362" width="29.25" bestFit="1" customWidth="1"/>
    <col min="1363" max="1363" width="12.875" bestFit="1" customWidth="1"/>
    <col min="1364" max="1364" width="8.625" bestFit="1" customWidth="1"/>
    <col min="1365" max="1365" width="39.875" bestFit="1" customWidth="1"/>
    <col min="1366" max="1366" width="43.25" bestFit="1" customWidth="1"/>
    <col min="1367" max="1367" width="33" bestFit="1" customWidth="1"/>
    <col min="1368" max="1368" width="39.25" bestFit="1" customWidth="1"/>
    <col min="1369" max="1369" width="22.375" bestFit="1" customWidth="1"/>
    <col min="1370" max="1370" width="51.375" bestFit="1" customWidth="1"/>
    <col min="1371" max="1371" width="12" bestFit="1" customWidth="1"/>
    <col min="1372" max="1372" width="7.875" bestFit="1" customWidth="1"/>
    <col min="1373" max="1373" width="26" bestFit="1" customWidth="1"/>
    <col min="1374" max="1374" width="8.625" bestFit="1" customWidth="1"/>
    <col min="1375" max="1375" width="14.875" bestFit="1" customWidth="1"/>
    <col min="1376" max="1376" width="10.75" bestFit="1" customWidth="1"/>
    <col min="1377" max="1377" width="22" bestFit="1" customWidth="1"/>
    <col min="1378" max="1378" width="51.375" bestFit="1" customWidth="1"/>
    <col min="1379" max="1379" width="7.625" bestFit="1" customWidth="1"/>
    <col min="1380" max="1380" width="11.125" bestFit="1" customWidth="1"/>
    <col min="1381" max="1381" width="16.125" bestFit="1" customWidth="1"/>
    <col min="1382" max="1382" width="18.25" bestFit="1" customWidth="1"/>
    <col min="1383" max="1383" width="18.875" bestFit="1" customWidth="1"/>
    <col min="1384" max="1384" width="21.125" bestFit="1" customWidth="1"/>
    <col min="1385" max="1385" width="22.375" bestFit="1" customWidth="1"/>
    <col min="1386" max="1386" width="22.25" bestFit="1" customWidth="1"/>
    <col min="1387" max="1387" width="18.625" bestFit="1" customWidth="1"/>
    <col min="1388" max="1388" width="15.375" bestFit="1" customWidth="1"/>
    <col min="1389" max="1389" width="26.375" bestFit="1" customWidth="1"/>
    <col min="1390" max="1390" width="14.5" bestFit="1" customWidth="1"/>
    <col min="1391" max="1391" width="25.375" bestFit="1" customWidth="1"/>
    <col min="1392" max="1392" width="11.75" bestFit="1" customWidth="1"/>
    <col min="1393" max="1393" width="22.875" bestFit="1" customWidth="1"/>
    <col min="1394" max="1394" width="22" bestFit="1" customWidth="1"/>
    <col min="1395" max="1395" width="11" bestFit="1" customWidth="1"/>
    <col min="1396" max="1396" width="25.75" bestFit="1" customWidth="1"/>
    <col min="1397" max="1397" width="50.5" bestFit="1" customWidth="1"/>
    <col min="1398" max="1398" width="49.125" bestFit="1" customWidth="1"/>
    <col min="1399" max="1399" width="22.625" bestFit="1" customWidth="1"/>
    <col min="1400" max="1400" width="23.25" bestFit="1" customWidth="1"/>
    <col min="1401" max="1401" width="7.625" bestFit="1" customWidth="1"/>
    <col min="1402" max="1402" width="49.875" bestFit="1" customWidth="1"/>
    <col min="1403" max="1403" width="22.875" bestFit="1" customWidth="1"/>
    <col min="1404" max="1404" width="17.375" bestFit="1" customWidth="1"/>
    <col min="1405" max="1405" width="17.25" bestFit="1" customWidth="1"/>
    <col min="1406" max="1406" width="20.5" bestFit="1" customWidth="1"/>
    <col min="1407" max="1408" width="17" bestFit="1" customWidth="1"/>
    <col min="1409" max="1409" width="11.625" bestFit="1" customWidth="1"/>
    <col min="1410" max="1410" width="25.375" bestFit="1" customWidth="1"/>
    <col min="1411" max="1411" width="29.25" bestFit="1" customWidth="1"/>
    <col min="1412" max="1412" width="15.125" bestFit="1" customWidth="1"/>
    <col min="1413" max="1413" width="21.125" bestFit="1" customWidth="1"/>
    <col min="1414" max="1414" width="19.125" bestFit="1" customWidth="1"/>
    <col min="1415" max="1415" width="23.625" bestFit="1" customWidth="1"/>
    <col min="1416" max="1416" width="14.25" bestFit="1" customWidth="1"/>
    <col min="1417" max="1417" width="17.375" bestFit="1" customWidth="1"/>
    <col min="1418" max="1418" width="20.125" bestFit="1" customWidth="1"/>
    <col min="1419" max="1419" width="14.125" bestFit="1" customWidth="1"/>
    <col min="1420" max="1420" width="13.25" bestFit="1" customWidth="1"/>
    <col min="1421" max="1421" width="11" bestFit="1" customWidth="1"/>
    <col min="1422" max="1422" width="14.5" bestFit="1" customWidth="1"/>
    <col min="1423" max="1423" width="22.875" bestFit="1" customWidth="1"/>
    <col min="1424" max="1424" width="61.625" bestFit="1" customWidth="1"/>
    <col min="1425" max="1425" width="21.75" bestFit="1" customWidth="1"/>
    <col min="1426" max="1426" width="25.5" bestFit="1" customWidth="1"/>
    <col min="1427" max="1427" width="20.75" bestFit="1" customWidth="1"/>
    <col min="1428" max="1428" width="22.375" bestFit="1" customWidth="1"/>
    <col min="1429" max="1430" width="11.375" bestFit="1" customWidth="1"/>
    <col min="1431" max="1431" width="19.25" bestFit="1" customWidth="1"/>
    <col min="1432" max="1432" width="42" bestFit="1" customWidth="1"/>
    <col min="1433" max="1433" width="20.5" bestFit="1" customWidth="1"/>
    <col min="1434" max="1434" width="36.125" bestFit="1" customWidth="1"/>
    <col min="1435" max="1435" width="30.125" bestFit="1" customWidth="1"/>
    <col min="1436" max="1436" width="19.875" bestFit="1" customWidth="1"/>
    <col min="1437" max="1437" width="12" bestFit="1" customWidth="1"/>
    <col min="1438" max="1438" width="12.625" bestFit="1" customWidth="1"/>
    <col min="1439" max="1440" width="23" bestFit="1" customWidth="1"/>
    <col min="1441" max="1441" width="16.625" bestFit="1" customWidth="1"/>
    <col min="1442" max="1442" width="22.25" bestFit="1" customWidth="1"/>
    <col min="1443" max="1443" width="17.875" bestFit="1" customWidth="1"/>
    <col min="1444" max="1444" width="22.375" bestFit="1" customWidth="1"/>
    <col min="1445" max="1445" width="24.75" bestFit="1" customWidth="1"/>
    <col min="1446" max="1446" width="18.5" bestFit="1" customWidth="1"/>
    <col min="1447" max="1447" width="31.625" bestFit="1" customWidth="1"/>
    <col min="1448" max="1448" width="16.75" bestFit="1" customWidth="1"/>
    <col min="1449" max="1449" width="24.875" bestFit="1" customWidth="1"/>
    <col min="1450" max="1450" width="55.5" bestFit="1" customWidth="1"/>
    <col min="1451" max="1451" width="37.625" bestFit="1" customWidth="1"/>
    <col min="1452" max="1452" width="8.625" bestFit="1" customWidth="1"/>
    <col min="1453" max="1453" width="16.75" bestFit="1" customWidth="1"/>
    <col min="1454" max="1454" width="9.875" bestFit="1" customWidth="1"/>
    <col min="1455" max="1455" width="23.625" bestFit="1" customWidth="1"/>
    <col min="1456" max="1456" width="7.25" bestFit="1" customWidth="1"/>
    <col min="1457" max="1457" width="21.375" bestFit="1" customWidth="1"/>
    <col min="1458" max="1458" width="16.125" bestFit="1" customWidth="1"/>
    <col min="1459" max="1459" width="23" bestFit="1" customWidth="1"/>
    <col min="1460" max="1460" width="26" bestFit="1" customWidth="1"/>
    <col min="1461" max="1461" width="11.125" bestFit="1" customWidth="1"/>
    <col min="1462" max="1462" width="17.625" bestFit="1" customWidth="1"/>
    <col min="1463" max="1463" width="54.875" bestFit="1" customWidth="1"/>
    <col min="1464" max="1464" width="42.25" bestFit="1" customWidth="1"/>
    <col min="1465" max="1465" width="21.125" bestFit="1" customWidth="1"/>
    <col min="1466" max="1466" width="22.25" bestFit="1" customWidth="1"/>
    <col min="1467" max="1467" width="40.75" bestFit="1" customWidth="1"/>
    <col min="1468" max="1468" width="19.5" bestFit="1" customWidth="1"/>
    <col min="1469" max="1469" width="17.375" bestFit="1" customWidth="1"/>
    <col min="1470" max="1470" width="18.625" bestFit="1" customWidth="1"/>
    <col min="1471" max="1471" width="39.125" bestFit="1" customWidth="1"/>
    <col min="1472" max="1472" width="37.875" bestFit="1" customWidth="1"/>
    <col min="1473" max="1473" width="31" bestFit="1" customWidth="1"/>
    <col min="1474" max="1474" width="46" bestFit="1" customWidth="1"/>
    <col min="1475" max="1475" width="66.375" bestFit="1" customWidth="1"/>
    <col min="1476" max="1476" width="47.25" bestFit="1" customWidth="1"/>
    <col min="1477" max="1478" width="50.5" bestFit="1" customWidth="1"/>
    <col min="1479" max="1479" width="48.625" bestFit="1" customWidth="1"/>
    <col min="1480" max="1480" width="47.625" bestFit="1" customWidth="1"/>
    <col min="1481" max="1481" width="35.375" bestFit="1" customWidth="1"/>
    <col min="1482" max="1482" width="39.25" bestFit="1" customWidth="1"/>
    <col min="1483" max="1483" width="32.875" bestFit="1" customWidth="1"/>
    <col min="1484" max="1484" width="46.375" bestFit="1" customWidth="1"/>
    <col min="1485" max="1485" width="38.5" bestFit="1" customWidth="1"/>
    <col min="1486" max="1486" width="44.875" bestFit="1" customWidth="1"/>
    <col min="1487" max="1487" width="41.75" bestFit="1" customWidth="1"/>
    <col min="1488" max="1488" width="41" bestFit="1" customWidth="1"/>
    <col min="1489" max="1489" width="49.125" bestFit="1" customWidth="1"/>
    <col min="1490" max="1491" width="39.5" bestFit="1" customWidth="1"/>
    <col min="1492" max="1492" width="49.5" bestFit="1" customWidth="1"/>
    <col min="1493" max="1493" width="33.875" bestFit="1" customWidth="1"/>
    <col min="1494" max="1494" width="39.875" bestFit="1" customWidth="1"/>
    <col min="1495" max="1495" width="41" bestFit="1" customWidth="1"/>
    <col min="1496" max="1496" width="43.875" bestFit="1" customWidth="1"/>
    <col min="1497" max="1497" width="16.75" bestFit="1" customWidth="1"/>
    <col min="1498" max="1498" width="24.25" bestFit="1" customWidth="1"/>
    <col min="1499" max="1499" width="24.125" bestFit="1" customWidth="1"/>
    <col min="1500" max="1500" width="22.625" bestFit="1" customWidth="1"/>
    <col min="1501" max="1501" width="17.625" bestFit="1" customWidth="1"/>
    <col min="1502" max="1502" width="47.25" bestFit="1" customWidth="1"/>
    <col min="1503" max="1503" width="51" bestFit="1" customWidth="1"/>
    <col min="1504" max="1504" width="48.25" bestFit="1" customWidth="1"/>
    <col min="1505" max="1505" width="15.75" bestFit="1" customWidth="1"/>
    <col min="1506" max="1506" width="17" bestFit="1" customWidth="1"/>
    <col min="1507" max="1507" width="21.625" bestFit="1" customWidth="1"/>
    <col min="1508" max="1508" width="19.75" bestFit="1" customWidth="1"/>
    <col min="1509" max="1509" width="24.125" bestFit="1" customWidth="1"/>
    <col min="1510" max="1510" width="28" bestFit="1" customWidth="1"/>
    <col min="1511" max="1511" width="15.125" bestFit="1" customWidth="1"/>
    <col min="1512" max="1512" width="23.625" bestFit="1" customWidth="1"/>
    <col min="1513" max="1513" width="15.75" bestFit="1" customWidth="1"/>
    <col min="1514" max="1514" width="37.25" bestFit="1" customWidth="1"/>
    <col min="1515" max="1515" width="20.5" bestFit="1" customWidth="1"/>
    <col min="1516" max="1516" width="46.625" bestFit="1" customWidth="1"/>
    <col min="1517" max="1517" width="20.5" bestFit="1" customWidth="1"/>
    <col min="1518" max="1518" width="9.875" bestFit="1" customWidth="1"/>
    <col min="1519" max="1519" width="14.5" bestFit="1" customWidth="1"/>
    <col min="1520" max="1520" width="29.5" bestFit="1" customWidth="1"/>
    <col min="1521" max="1521" width="8.5" bestFit="1" customWidth="1"/>
    <col min="1522" max="1522" width="13.625" bestFit="1" customWidth="1"/>
    <col min="1523" max="1523" width="34.125" bestFit="1" customWidth="1"/>
    <col min="1524" max="1524" width="29.875" bestFit="1" customWidth="1"/>
    <col min="1525" max="1525" width="14.5" bestFit="1" customWidth="1"/>
    <col min="1526" max="1526" width="10.5" bestFit="1" customWidth="1"/>
    <col min="1527" max="1527" width="39.5" bestFit="1" customWidth="1"/>
    <col min="1528" max="1528" width="29.5" bestFit="1" customWidth="1"/>
    <col min="1529" max="1529" width="29.875" bestFit="1" customWidth="1"/>
    <col min="1530" max="1530" width="25.375" bestFit="1" customWidth="1"/>
    <col min="1531" max="1531" width="67.625" bestFit="1" customWidth="1"/>
    <col min="1532" max="1532" width="28" bestFit="1" customWidth="1"/>
    <col min="1533" max="1533" width="21.75" bestFit="1" customWidth="1"/>
    <col min="1534" max="1534" width="20.125" bestFit="1" customWidth="1"/>
    <col min="1535" max="1535" width="62" bestFit="1" customWidth="1"/>
    <col min="1536" max="1536" width="32.875" bestFit="1" customWidth="1"/>
    <col min="1537" max="1537" width="12" bestFit="1" customWidth="1"/>
    <col min="1538" max="1538" width="23.875" bestFit="1" customWidth="1"/>
    <col min="1539" max="1539" width="24.125" bestFit="1" customWidth="1"/>
    <col min="1540" max="1540" width="20.5" bestFit="1" customWidth="1"/>
    <col min="1541" max="1541" width="32.375" bestFit="1" customWidth="1"/>
    <col min="1542" max="1542" width="30.75" bestFit="1" customWidth="1"/>
    <col min="1543" max="1543" width="27.25" bestFit="1" customWidth="1"/>
    <col min="1544" max="1544" width="23" bestFit="1" customWidth="1"/>
    <col min="1545" max="1545" width="33.875" bestFit="1" customWidth="1"/>
    <col min="1546" max="1546" width="28.875" bestFit="1" customWidth="1"/>
    <col min="1547" max="1547" width="27.375" bestFit="1" customWidth="1"/>
    <col min="1548" max="1548" width="31.625" bestFit="1" customWidth="1"/>
    <col min="1549" max="1549" width="22.625" bestFit="1" customWidth="1"/>
    <col min="1550" max="1550" width="30.125" bestFit="1" customWidth="1"/>
    <col min="1551" max="1551" width="28.875" bestFit="1" customWidth="1"/>
    <col min="1552" max="1552" width="71.125" bestFit="1" customWidth="1"/>
    <col min="1553" max="1553" width="58.875" bestFit="1" customWidth="1"/>
    <col min="1554" max="1554" width="72.625" bestFit="1" customWidth="1"/>
    <col min="1555" max="1555" width="69.875" bestFit="1" customWidth="1"/>
    <col min="1556" max="1556" width="62" bestFit="1" customWidth="1"/>
    <col min="1557" max="1557" width="59.5" bestFit="1" customWidth="1"/>
    <col min="1558" max="1558" width="19.125" bestFit="1" customWidth="1"/>
    <col min="1559" max="1559" width="18.25" bestFit="1" customWidth="1"/>
    <col min="1560" max="1560" width="19.5" bestFit="1" customWidth="1"/>
    <col min="1561" max="1561" width="19.875" bestFit="1" customWidth="1"/>
    <col min="1562" max="1562" width="56.75" bestFit="1" customWidth="1"/>
    <col min="1563" max="1563" width="30.5" bestFit="1" customWidth="1"/>
    <col min="1564" max="1564" width="15.125" bestFit="1" customWidth="1"/>
    <col min="1565" max="1565" width="38.625" bestFit="1" customWidth="1"/>
    <col min="1566" max="1566" width="17.625" bestFit="1" customWidth="1"/>
    <col min="1567" max="1567" width="16" bestFit="1" customWidth="1"/>
    <col min="1568" max="1568" width="11.75" bestFit="1" customWidth="1"/>
    <col min="1569" max="1569" width="31.375" bestFit="1" customWidth="1"/>
    <col min="1570" max="1570" width="25.125" bestFit="1" customWidth="1"/>
    <col min="1571" max="1571" width="8.5" bestFit="1" customWidth="1"/>
    <col min="1572" max="1572" width="19.75" bestFit="1" customWidth="1"/>
    <col min="1573" max="1573" width="49.875" bestFit="1" customWidth="1"/>
    <col min="1574" max="1574" width="10.75" bestFit="1" customWidth="1"/>
    <col min="1575" max="1575" width="25.375" bestFit="1" customWidth="1"/>
    <col min="1576" max="1576" width="18" bestFit="1" customWidth="1"/>
    <col min="1577" max="1577" width="17.875" bestFit="1" customWidth="1"/>
    <col min="1578" max="1578" width="14.5" bestFit="1" customWidth="1"/>
    <col min="1579" max="1579" width="32.875" bestFit="1" customWidth="1"/>
    <col min="1580" max="1580" width="13.625" bestFit="1" customWidth="1"/>
    <col min="1581" max="1581" width="22.375" bestFit="1" customWidth="1"/>
    <col min="1582" max="1582" width="15.5" bestFit="1" customWidth="1"/>
    <col min="1583" max="1583" width="16" bestFit="1" customWidth="1"/>
    <col min="1584" max="1584" width="13.25" bestFit="1" customWidth="1"/>
    <col min="1585" max="1585" width="48.875" bestFit="1" customWidth="1"/>
    <col min="1586" max="1586" width="8.25" bestFit="1" customWidth="1"/>
    <col min="1587" max="1587" width="23.5" bestFit="1" customWidth="1"/>
    <col min="1588" max="1588" width="14.75" bestFit="1" customWidth="1"/>
    <col min="1589" max="1589" width="15.125" bestFit="1" customWidth="1"/>
    <col min="1590" max="1590" width="14.5" bestFit="1" customWidth="1"/>
    <col min="1591" max="1591" width="21" bestFit="1" customWidth="1"/>
    <col min="1592" max="1592" width="22.375" bestFit="1" customWidth="1"/>
    <col min="1593" max="1593" width="31.75" bestFit="1" customWidth="1"/>
    <col min="1594" max="1594" width="18" bestFit="1" customWidth="1"/>
    <col min="1595" max="1595" width="20.75" bestFit="1" customWidth="1"/>
    <col min="1596" max="1596" width="13.875" bestFit="1" customWidth="1"/>
    <col min="1597" max="1597" width="7.375" bestFit="1" customWidth="1"/>
    <col min="1598" max="1598" width="19.75" bestFit="1" customWidth="1"/>
    <col min="1599" max="1599" width="11.75" bestFit="1" customWidth="1"/>
    <col min="1600" max="1600" width="14.5" bestFit="1" customWidth="1"/>
    <col min="1601" max="1601" width="10.375" bestFit="1" customWidth="1"/>
    <col min="1602" max="1602" width="49.5" bestFit="1" customWidth="1"/>
    <col min="1603" max="1603" width="8.25" bestFit="1" customWidth="1"/>
    <col min="1604" max="1604" width="18.5" bestFit="1" customWidth="1"/>
    <col min="1605" max="1605" width="42.375" bestFit="1" customWidth="1"/>
    <col min="1606" max="1606" width="17.875" bestFit="1" customWidth="1"/>
    <col min="1607" max="1607" width="14.875" bestFit="1" customWidth="1"/>
    <col min="1608" max="1608" width="14.25" bestFit="1" customWidth="1"/>
    <col min="1609" max="1609" width="24.5" bestFit="1" customWidth="1"/>
    <col min="1610" max="1610" width="42" bestFit="1" customWidth="1"/>
    <col min="1611" max="1611" width="44.125" bestFit="1" customWidth="1"/>
    <col min="1612" max="1612" width="14.125" bestFit="1" customWidth="1"/>
    <col min="1613" max="1613" width="42" bestFit="1" customWidth="1"/>
    <col min="1614" max="1614" width="67.375" bestFit="1" customWidth="1"/>
    <col min="1615" max="1617" width="30.125" bestFit="1" customWidth="1"/>
    <col min="1618" max="1618" width="56" bestFit="1" customWidth="1"/>
    <col min="1619" max="1619" width="62.25" bestFit="1" customWidth="1"/>
    <col min="1620" max="1620" width="52.25" bestFit="1" customWidth="1"/>
    <col min="1621" max="1621" width="17.375" bestFit="1" customWidth="1"/>
    <col min="1622" max="1622" width="17" bestFit="1" customWidth="1"/>
    <col min="1623" max="1623" width="17.375" bestFit="1" customWidth="1"/>
    <col min="1624" max="1624" width="13" bestFit="1" customWidth="1"/>
    <col min="1625" max="1625" width="32.375" bestFit="1" customWidth="1"/>
    <col min="1626" max="1626" width="11.375" bestFit="1" customWidth="1"/>
    <col min="1627" max="1627" width="18.625" bestFit="1" customWidth="1"/>
    <col min="1628" max="1628" width="46" bestFit="1" customWidth="1"/>
    <col min="1629" max="1629" width="42.875" bestFit="1" customWidth="1"/>
    <col min="1630" max="1630" width="14.75" bestFit="1" customWidth="1"/>
    <col min="1631" max="1631" width="14.125" bestFit="1" customWidth="1"/>
    <col min="1632" max="1632" width="9.875" bestFit="1" customWidth="1"/>
    <col min="1633" max="1633" width="46.375" bestFit="1" customWidth="1"/>
    <col min="1634" max="1634" width="15.375" bestFit="1" customWidth="1"/>
    <col min="1635" max="1635" width="30.75" bestFit="1" customWidth="1"/>
    <col min="1636" max="1636" width="14.875" bestFit="1" customWidth="1"/>
    <col min="1637" max="1637" width="21.375" bestFit="1" customWidth="1"/>
    <col min="1638" max="1638" width="16.75" bestFit="1" customWidth="1"/>
    <col min="1639" max="1639" width="17" bestFit="1" customWidth="1"/>
    <col min="1640" max="1640" width="13.5" bestFit="1" customWidth="1"/>
    <col min="1641" max="1641" width="19.5" bestFit="1" customWidth="1"/>
    <col min="1642" max="1642" width="28.875" bestFit="1" customWidth="1"/>
    <col min="1643" max="1643" width="12.875" bestFit="1" customWidth="1"/>
    <col min="1644" max="1644" width="16.75" bestFit="1" customWidth="1"/>
    <col min="1645" max="1645" width="18.25" bestFit="1" customWidth="1"/>
    <col min="1646" max="1646" width="41.625" bestFit="1" customWidth="1"/>
    <col min="1647" max="1647" width="39.5" bestFit="1" customWidth="1"/>
    <col min="1648" max="1648" width="36.125" bestFit="1" customWidth="1"/>
    <col min="1649" max="1649" width="23.875" bestFit="1" customWidth="1"/>
    <col min="1650" max="1650" width="12.875" bestFit="1" customWidth="1"/>
    <col min="1651" max="1651" width="21.75" bestFit="1" customWidth="1"/>
    <col min="1652" max="1652" width="22.25" bestFit="1" customWidth="1"/>
    <col min="1653" max="1653" width="10.5" bestFit="1" customWidth="1"/>
    <col min="1654" max="1654" width="9.75" bestFit="1" customWidth="1"/>
    <col min="1655" max="1655" width="19.75" bestFit="1" customWidth="1"/>
    <col min="1656" max="1656" width="23.5" bestFit="1" customWidth="1"/>
    <col min="1657" max="1657" width="23" bestFit="1" customWidth="1"/>
    <col min="1658" max="1658" width="17.625" bestFit="1" customWidth="1"/>
    <col min="1659" max="1659" width="41.375" bestFit="1" customWidth="1"/>
    <col min="1660" max="1660" width="30.375" bestFit="1" customWidth="1"/>
    <col min="1661" max="1661" width="26.125" bestFit="1" customWidth="1"/>
    <col min="1662" max="1662" width="25.75" bestFit="1" customWidth="1"/>
    <col min="1663" max="1663" width="31.125" bestFit="1" customWidth="1"/>
    <col min="1664" max="1664" width="27.375" bestFit="1" customWidth="1"/>
    <col min="1665" max="1665" width="14.25" bestFit="1" customWidth="1"/>
    <col min="1666" max="1666" width="27.375" bestFit="1" customWidth="1"/>
    <col min="1667" max="1667" width="12.375" bestFit="1" customWidth="1"/>
    <col min="1668" max="1668" width="24.25" bestFit="1" customWidth="1"/>
    <col min="1669" max="1669" width="15.125" bestFit="1" customWidth="1"/>
    <col min="1670" max="1670" width="28.625" bestFit="1" customWidth="1"/>
    <col min="1671" max="1671" width="22.25" bestFit="1" customWidth="1"/>
    <col min="1672" max="1672" width="22.625" bestFit="1" customWidth="1"/>
    <col min="1673" max="1673" width="15.375" bestFit="1" customWidth="1"/>
    <col min="1674" max="1674" width="37.625" bestFit="1" customWidth="1"/>
    <col min="1675" max="1675" width="21.625" bestFit="1" customWidth="1"/>
    <col min="1676" max="1676" width="9.25" bestFit="1" customWidth="1"/>
    <col min="1677" max="1677" width="19.5" bestFit="1" customWidth="1"/>
    <col min="1678" max="1678" width="14.5" bestFit="1" customWidth="1"/>
    <col min="1679" max="1679" width="33.625" bestFit="1" customWidth="1"/>
    <col min="1680" max="1680" width="19.125" bestFit="1" customWidth="1"/>
    <col min="1681" max="1681" width="22" bestFit="1" customWidth="1"/>
    <col min="1682" max="1682" width="14.75" bestFit="1" customWidth="1"/>
    <col min="1683" max="1683" width="16.375" bestFit="1" customWidth="1"/>
    <col min="1684" max="1684" width="11.75" bestFit="1" customWidth="1"/>
    <col min="1685" max="1685" width="12.25" bestFit="1" customWidth="1"/>
    <col min="1686" max="1686" width="59.875" bestFit="1" customWidth="1"/>
    <col min="1687" max="1687" width="10.5" bestFit="1" customWidth="1"/>
    <col min="1688" max="1688" width="11.75" bestFit="1" customWidth="1"/>
    <col min="1689" max="1689" width="10.5" bestFit="1" customWidth="1"/>
    <col min="1690" max="1690" width="27.625" bestFit="1" customWidth="1"/>
    <col min="1691" max="1691" width="20.75" bestFit="1" customWidth="1"/>
    <col min="1692" max="1692" width="23.5" bestFit="1" customWidth="1"/>
    <col min="1693" max="1693" width="19.875" bestFit="1" customWidth="1"/>
    <col min="1694" max="1694" width="34.5" bestFit="1" customWidth="1"/>
    <col min="1695" max="1695" width="11" bestFit="1" customWidth="1"/>
    <col min="1696" max="1696" width="17.875" bestFit="1" customWidth="1"/>
    <col min="1697" max="1697" width="16.625" bestFit="1" customWidth="1"/>
    <col min="1698" max="1698" width="23" bestFit="1" customWidth="1"/>
    <col min="1699" max="1699" width="11.375" bestFit="1" customWidth="1"/>
    <col min="1700" max="1700" width="28.625" bestFit="1" customWidth="1"/>
    <col min="1701" max="1701" width="14.5" bestFit="1" customWidth="1"/>
    <col min="1702" max="1702" width="39.25" bestFit="1" customWidth="1"/>
    <col min="1703" max="1703" width="15.375" bestFit="1" customWidth="1"/>
    <col min="1704" max="1704" width="44.125" bestFit="1" customWidth="1"/>
    <col min="1705" max="1705" width="51" bestFit="1" customWidth="1"/>
    <col min="1706" max="1706" width="32.375" bestFit="1" customWidth="1"/>
    <col min="1707" max="1707" width="18.25" bestFit="1" customWidth="1"/>
    <col min="1708" max="1708" width="20.5" bestFit="1" customWidth="1"/>
    <col min="1709" max="1709" width="22.875" bestFit="1" customWidth="1"/>
    <col min="1710" max="1710" width="19.125" bestFit="1" customWidth="1"/>
    <col min="1711" max="1711" width="24.875" bestFit="1" customWidth="1"/>
    <col min="1712" max="1712" width="17" bestFit="1" customWidth="1"/>
    <col min="1713" max="1713" width="11" bestFit="1" customWidth="1"/>
    <col min="1714" max="1714" width="20.75" bestFit="1" customWidth="1"/>
    <col min="1715" max="1715" width="27.25" bestFit="1" customWidth="1"/>
    <col min="1716" max="1716" width="46.375" bestFit="1" customWidth="1"/>
    <col min="1717" max="1717" width="49.875" bestFit="1" customWidth="1"/>
    <col min="1718" max="1718" width="48.625" bestFit="1" customWidth="1"/>
    <col min="1719" max="1719" width="23.5" bestFit="1" customWidth="1"/>
    <col min="1720" max="1720" width="34.75" bestFit="1" customWidth="1"/>
    <col min="1721" max="1721" width="8.5" bestFit="1" customWidth="1"/>
    <col min="1722" max="1722" width="27.625" bestFit="1" customWidth="1"/>
    <col min="1723" max="1723" width="12" bestFit="1" customWidth="1"/>
    <col min="1724" max="1724" width="20.5" bestFit="1" customWidth="1"/>
    <col min="1725" max="1725" width="31.625" bestFit="1" customWidth="1"/>
    <col min="1726" max="1726" width="24.75" bestFit="1" customWidth="1"/>
    <col min="1727" max="1727" width="19.5" bestFit="1" customWidth="1"/>
    <col min="1728" max="1728" width="23.625" bestFit="1" customWidth="1"/>
    <col min="1729" max="1729" width="16.75" bestFit="1" customWidth="1"/>
    <col min="1730" max="1730" width="24.125" bestFit="1" customWidth="1"/>
    <col min="1731" max="1731" width="14.125" bestFit="1" customWidth="1"/>
    <col min="1732" max="1732" width="6.75" bestFit="1" customWidth="1"/>
    <col min="1733" max="1733" width="36" bestFit="1" customWidth="1"/>
    <col min="1734" max="1734" width="36.125" bestFit="1" customWidth="1"/>
    <col min="1735" max="1735" width="11.625" bestFit="1" customWidth="1"/>
    <col min="1736" max="1736" width="25.5" bestFit="1" customWidth="1"/>
    <col min="1737" max="1737" width="8.625" bestFit="1" customWidth="1"/>
    <col min="1738" max="1738" width="10.75" bestFit="1" customWidth="1"/>
    <col min="1739" max="1739" width="16.375" bestFit="1" customWidth="1"/>
    <col min="1740" max="1740" width="36.75" bestFit="1" customWidth="1"/>
    <col min="1741" max="1741" width="29.5" bestFit="1" customWidth="1"/>
    <col min="1742" max="1742" width="35.75" bestFit="1" customWidth="1"/>
    <col min="1743" max="1743" width="56" bestFit="1" customWidth="1"/>
    <col min="1744" max="1744" width="37.625" bestFit="1" customWidth="1"/>
    <col min="1745" max="1745" width="14.25" bestFit="1" customWidth="1"/>
    <col min="1746" max="1746" width="18.25" bestFit="1" customWidth="1"/>
    <col min="1747" max="1747" width="20.75" bestFit="1" customWidth="1"/>
    <col min="1748" max="1748" width="22.875" bestFit="1" customWidth="1"/>
    <col min="1749" max="1749" width="19.125" bestFit="1" customWidth="1"/>
    <col min="1750" max="1750" width="15.75" bestFit="1" customWidth="1"/>
    <col min="1751" max="1751" width="17.375" bestFit="1" customWidth="1"/>
    <col min="1752" max="1752" width="41.375" bestFit="1" customWidth="1"/>
    <col min="1753" max="1753" width="36.125" bestFit="1" customWidth="1"/>
    <col min="1754" max="1754" width="10.5" bestFit="1" customWidth="1"/>
    <col min="1755" max="1755" width="40.75" bestFit="1" customWidth="1"/>
    <col min="1756" max="1756" width="31.375" bestFit="1" customWidth="1"/>
    <col min="1757" max="1757" width="32.875" bestFit="1" customWidth="1"/>
    <col min="1758" max="1758" width="39.25" bestFit="1" customWidth="1"/>
    <col min="1759" max="1759" width="60.75" bestFit="1" customWidth="1"/>
    <col min="1760" max="1760" width="11.625" bestFit="1" customWidth="1"/>
    <col min="1761" max="1761" width="31.75" bestFit="1" customWidth="1"/>
    <col min="1762" max="1762" width="10.5" bestFit="1" customWidth="1"/>
    <col min="1763" max="1763" width="20.125" bestFit="1" customWidth="1"/>
    <col min="1764" max="1764" width="18.5" bestFit="1" customWidth="1"/>
    <col min="1765" max="1765" width="94.5" bestFit="1" customWidth="1"/>
    <col min="1766" max="1766" width="43.25" bestFit="1" customWidth="1"/>
    <col min="1767" max="1767" width="8.625" bestFit="1" customWidth="1"/>
    <col min="1768" max="1768" width="9.875" bestFit="1" customWidth="1"/>
    <col min="1769" max="1769" width="8.5" bestFit="1" customWidth="1"/>
    <col min="1770" max="1770" width="12.25" bestFit="1" customWidth="1"/>
    <col min="1771" max="1771" width="18.875" bestFit="1" customWidth="1"/>
    <col min="1772" max="1772" width="24.75" bestFit="1" customWidth="1"/>
    <col min="1773" max="1773" width="9.125" bestFit="1" customWidth="1"/>
    <col min="1774" max="1774" width="30.375" bestFit="1" customWidth="1"/>
    <col min="1775" max="1775" width="33" bestFit="1" customWidth="1"/>
    <col min="1776" max="1776" width="8.25" bestFit="1" customWidth="1"/>
    <col min="1777" max="1777" width="24.25" bestFit="1" customWidth="1"/>
    <col min="1778" max="1778" width="30.5" bestFit="1" customWidth="1"/>
    <col min="1779" max="1779" width="6.75" bestFit="1" customWidth="1"/>
    <col min="1780" max="1780" width="13" bestFit="1" customWidth="1"/>
    <col min="1781" max="1781" width="29.5" bestFit="1" customWidth="1"/>
    <col min="1782" max="1782" width="20.125" bestFit="1" customWidth="1"/>
    <col min="1783" max="1783" width="31.375" bestFit="1" customWidth="1"/>
    <col min="1784" max="1784" width="15.5" bestFit="1" customWidth="1"/>
    <col min="1785" max="1785" width="24.875" bestFit="1" customWidth="1"/>
    <col min="1786" max="1786" width="18.875" bestFit="1" customWidth="1"/>
    <col min="1787" max="1787" width="24.5" bestFit="1" customWidth="1"/>
    <col min="1788" max="1788" width="25.75" bestFit="1" customWidth="1"/>
    <col min="1789" max="1789" width="29.25" bestFit="1" customWidth="1"/>
    <col min="1790" max="1790" width="6.375" bestFit="1" customWidth="1"/>
    <col min="1791" max="1791" width="52.375" bestFit="1" customWidth="1"/>
    <col min="1792" max="1792" width="33.875" bestFit="1" customWidth="1"/>
    <col min="1793" max="1793" width="15.75" bestFit="1" customWidth="1"/>
    <col min="1794" max="1794" width="20.125" bestFit="1" customWidth="1"/>
    <col min="1795" max="1795" width="17" bestFit="1" customWidth="1"/>
    <col min="1796" max="1796" width="14.5" bestFit="1" customWidth="1"/>
    <col min="1797" max="1797" width="15.125" bestFit="1" customWidth="1"/>
    <col min="1798" max="1798" width="11.75" bestFit="1" customWidth="1"/>
    <col min="1799" max="1799" width="14.25" bestFit="1" customWidth="1"/>
    <col min="1800" max="1800" width="23.5" bestFit="1" customWidth="1"/>
    <col min="1801" max="1801" width="14.125" bestFit="1" customWidth="1"/>
    <col min="1802" max="1802" width="45.375" bestFit="1" customWidth="1"/>
    <col min="1803" max="1803" width="28.875" bestFit="1" customWidth="1"/>
    <col min="1804" max="1804" width="20.75" bestFit="1" customWidth="1"/>
    <col min="1805" max="1805" width="39.875" bestFit="1" customWidth="1"/>
    <col min="1806" max="1806" width="50.75" bestFit="1" customWidth="1"/>
    <col min="1807" max="1807" width="28.875" bestFit="1" customWidth="1"/>
    <col min="1808" max="1808" width="24.75" bestFit="1" customWidth="1"/>
    <col min="1809" max="1809" width="19.875" bestFit="1" customWidth="1"/>
    <col min="1810" max="1810" width="19.75" bestFit="1" customWidth="1"/>
    <col min="1811" max="1811" width="21.125" bestFit="1" customWidth="1"/>
    <col min="1812" max="1812" width="20.125" bestFit="1" customWidth="1"/>
    <col min="1813" max="1813" width="27.875" bestFit="1" customWidth="1"/>
    <col min="1814" max="1814" width="9.125" bestFit="1" customWidth="1"/>
    <col min="1815" max="1815" width="9.875" bestFit="1" customWidth="1"/>
    <col min="1816" max="1816" width="18.25" bestFit="1" customWidth="1"/>
    <col min="1817" max="1817" width="41.125" bestFit="1" customWidth="1"/>
    <col min="1818" max="1818" width="19.75" bestFit="1" customWidth="1"/>
    <col min="1819" max="1819" width="22.375" bestFit="1" customWidth="1"/>
    <col min="1820" max="1820" width="30.75" bestFit="1" customWidth="1"/>
    <col min="1821" max="1821" width="31.625" bestFit="1" customWidth="1"/>
    <col min="1822" max="1822" width="28.5" bestFit="1" customWidth="1"/>
    <col min="1823" max="1823" width="15.375" bestFit="1" customWidth="1"/>
    <col min="1824" max="1824" width="17" bestFit="1" customWidth="1"/>
    <col min="1825" max="1825" width="30.375" bestFit="1" customWidth="1"/>
    <col min="1826" max="1826" width="40.75" bestFit="1" customWidth="1"/>
    <col min="1827" max="1827" width="7.25" bestFit="1" customWidth="1"/>
    <col min="1828" max="1828" width="11.125" bestFit="1" customWidth="1"/>
    <col min="1829" max="1829" width="19.25" bestFit="1" customWidth="1"/>
    <col min="1830" max="1830" width="7" bestFit="1" customWidth="1"/>
    <col min="1831" max="1831" width="40.75" bestFit="1" customWidth="1"/>
    <col min="1832" max="1832" width="33.5" bestFit="1" customWidth="1"/>
    <col min="1833" max="1833" width="15.375" bestFit="1" customWidth="1"/>
    <col min="1834" max="1834" width="14.875" bestFit="1" customWidth="1"/>
    <col min="1835" max="1835" width="15.5" bestFit="1" customWidth="1"/>
    <col min="1836" max="1836" width="13.5" bestFit="1" customWidth="1"/>
    <col min="1837" max="1837" width="14.875" bestFit="1" customWidth="1"/>
    <col min="1838" max="1838" width="15.5" bestFit="1" customWidth="1"/>
    <col min="1839" max="1839" width="13.875" bestFit="1" customWidth="1"/>
    <col min="1840" max="1841" width="15.5" bestFit="1" customWidth="1"/>
    <col min="1842" max="1842" width="19.875" bestFit="1" customWidth="1"/>
    <col min="1843" max="1843" width="26.375" bestFit="1" customWidth="1"/>
    <col min="1844" max="1844" width="8" bestFit="1" customWidth="1"/>
    <col min="1845" max="1845" width="22" bestFit="1" customWidth="1"/>
    <col min="1846" max="1846" width="16.625" bestFit="1" customWidth="1"/>
    <col min="1847" max="1847" width="18.25" bestFit="1" customWidth="1"/>
    <col min="1848" max="1848" width="26.375" bestFit="1" customWidth="1"/>
    <col min="1849" max="1849" width="37.625" bestFit="1" customWidth="1"/>
    <col min="1850" max="1850" width="26" bestFit="1" customWidth="1"/>
    <col min="1851" max="1851" width="27.25" bestFit="1" customWidth="1"/>
    <col min="1852" max="1852" width="19.875" bestFit="1" customWidth="1"/>
    <col min="1853" max="1853" width="60.75" bestFit="1" customWidth="1"/>
    <col min="1854" max="1854" width="40.375" bestFit="1" customWidth="1"/>
    <col min="1855" max="1855" width="90.125" bestFit="1" customWidth="1"/>
    <col min="1856" max="1856" width="50.375" bestFit="1" customWidth="1"/>
    <col min="1857" max="1857" width="38.5" bestFit="1" customWidth="1"/>
    <col min="1858" max="1858" width="36.125" bestFit="1" customWidth="1"/>
    <col min="1859" max="1859" width="51.125" bestFit="1" customWidth="1"/>
    <col min="1860" max="1860" width="35.125" bestFit="1" customWidth="1"/>
    <col min="1861" max="1861" width="17.875" bestFit="1" customWidth="1"/>
    <col min="1862" max="1862" width="24.25" bestFit="1" customWidth="1"/>
    <col min="1863" max="1863" width="19.875" bestFit="1" customWidth="1"/>
    <col min="1864" max="1864" width="17.875" bestFit="1" customWidth="1"/>
    <col min="1865" max="1865" width="18.25" bestFit="1" customWidth="1"/>
    <col min="1866" max="1866" width="32.875" bestFit="1" customWidth="1"/>
    <col min="1867" max="1867" width="12.625" bestFit="1" customWidth="1"/>
    <col min="1868" max="1868" width="32.875" bestFit="1" customWidth="1"/>
    <col min="1869" max="1869" width="11.75" bestFit="1" customWidth="1"/>
    <col min="1870" max="1870" width="24.75" bestFit="1" customWidth="1"/>
    <col min="1871" max="1871" width="32.625" bestFit="1" customWidth="1"/>
    <col min="1872" max="1872" width="33.5" bestFit="1" customWidth="1"/>
    <col min="1873" max="1873" width="12.625" bestFit="1" customWidth="1"/>
    <col min="1874" max="1874" width="31.625" bestFit="1" customWidth="1"/>
    <col min="1875" max="1875" width="46" bestFit="1" customWidth="1"/>
    <col min="1876" max="1876" width="13.5" bestFit="1" customWidth="1"/>
    <col min="1877" max="1877" width="20.125" bestFit="1" customWidth="1"/>
    <col min="1878" max="1878" width="12.375" bestFit="1" customWidth="1"/>
    <col min="1879" max="1879" width="14.75" bestFit="1" customWidth="1"/>
    <col min="1880" max="1880" width="12.25" bestFit="1" customWidth="1"/>
    <col min="1881" max="1881" width="30.5" bestFit="1" customWidth="1"/>
    <col min="1882" max="1882" width="19.75" bestFit="1" customWidth="1"/>
    <col min="1883" max="1883" width="20.75" bestFit="1" customWidth="1"/>
    <col min="1884" max="1884" width="15.375" bestFit="1" customWidth="1"/>
    <col min="1885" max="1885" width="18" bestFit="1" customWidth="1"/>
    <col min="1886" max="1886" width="13" bestFit="1" customWidth="1"/>
    <col min="1887" max="1887" width="9.5" bestFit="1" customWidth="1"/>
    <col min="1888" max="1888" width="9.25" bestFit="1" customWidth="1"/>
    <col min="1889" max="1889" width="7.875" bestFit="1" customWidth="1"/>
    <col min="1890" max="1891" width="12.375" bestFit="1" customWidth="1"/>
    <col min="1892" max="1892" width="16.75" bestFit="1" customWidth="1"/>
    <col min="1893" max="1893" width="10.5" bestFit="1" customWidth="1"/>
    <col min="1894" max="1894" width="13.5" bestFit="1" customWidth="1"/>
    <col min="1895" max="1895" width="20.125" bestFit="1" customWidth="1"/>
    <col min="1896" max="1896" width="14.75" bestFit="1" customWidth="1"/>
    <col min="1897" max="1897" width="23.25" bestFit="1" customWidth="1"/>
    <col min="1898" max="1898" width="16.375" bestFit="1" customWidth="1"/>
    <col min="1899" max="1899" width="23.25" bestFit="1" customWidth="1"/>
    <col min="1900" max="1901" width="19.5" bestFit="1" customWidth="1"/>
    <col min="1902" max="1902" width="16.625" bestFit="1" customWidth="1"/>
    <col min="1903" max="1903" width="14.75" bestFit="1" customWidth="1"/>
    <col min="1904" max="1904" width="15.5" bestFit="1" customWidth="1"/>
    <col min="1905" max="1905" width="36.375" bestFit="1" customWidth="1"/>
    <col min="1906" max="1906" width="18" bestFit="1" customWidth="1"/>
    <col min="1907" max="1907" width="13" bestFit="1" customWidth="1"/>
    <col min="1908" max="1908" width="16.375" bestFit="1" customWidth="1"/>
    <col min="1909" max="1909" width="16.625" bestFit="1" customWidth="1"/>
    <col min="1910" max="1910" width="7.875" bestFit="1" customWidth="1"/>
    <col min="1911" max="1911" width="18.875" bestFit="1" customWidth="1"/>
    <col min="1912" max="1912" width="34.75" bestFit="1" customWidth="1"/>
    <col min="1913" max="1913" width="15.125" bestFit="1" customWidth="1"/>
    <col min="1914" max="1914" width="30.125" bestFit="1" customWidth="1"/>
    <col min="1915" max="1915" width="15.375" bestFit="1" customWidth="1"/>
    <col min="1916" max="1916" width="24.5" bestFit="1" customWidth="1"/>
    <col min="1917" max="1917" width="12.25" bestFit="1" customWidth="1"/>
    <col min="1918" max="1918" width="42.875" bestFit="1" customWidth="1"/>
    <col min="1919" max="1919" width="25.5" bestFit="1" customWidth="1"/>
    <col min="1920" max="1920" width="33.625" bestFit="1" customWidth="1"/>
    <col min="1921" max="1921" width="9.75" bestFit="1" customWidth="1"/>
    <col min="1922" max="1922" width="13.875" bestFit="1" customWidth="1"/>
    <col min="1923" max="1923" width="14.75" bestFit="1" customWidth="1"/>
    <col min="1924" max="1924" width="9.125" bestFit="1" customWidth="1"/>
    <col min="1925" max="1925" width="11.125" bestFit="1" customWidth="1"/>
    <col min="1926" max="1926" width="11" bestFit="1" customWidth="1"/>
    <col min="1927" max="1927" width="28.625" bestFit="1" customWidth="1"/>
    <col min="1928" max="1928" width="40.5" bestFit="1" customWidth="1"/>
    <col min="1929" max="1929" width="38.625" bestFit="1" customWidth="1"/>
    <col min="1930" max="1930" width="14.125" bestFit="1" customWidth="1"/>
    <col min="1931" max="1931" width="39.875" bestFit="1" customWidth="1"/>
    <col min="1932" max="1932" width="11.75" bestFit="1" customWidth="1"/>
    <col min="1933" max="1933" width="17.625" bestFit="1" customWidth="1"/>
    <col min="1934" max="1934" width="18.875" bestFit="1" customWidth="1"/>
    <col min="1935" max="1935" width="40.125" bestFit="1" customWidth="1"/>
    <col min="1936" max="1936" width="38.625" bestFit="1" customWidth="1"/>
    <col min="1937" max="1937" width="24.125" bestFit="1" customWidth="1"/>
    <col min="1938" max="1938" width="30.5" bestFit="1" customWidth="1"/>
    <col min="1939" max="1939" width="15.125" bestFit="1" customWidth="1"/>
    <col min="1940" max="1940" width="13" bestFit="1" customWidth="1"/>
    <col min="1941" max="1941" width="37.625" bestFit="1" customWidth="1"/>
    <col min="1942" max="1942" width="8.5" bestFit="1" customWidth="1"/>
    <col min="1943" max="1943" width="27.375" bestFit="1" customWidth="1"/>
    <col min="1944" max="1944" width="29.5" bestFit="1" customWidth="1"/>
    <col min="1945" max="1945" width="29.875" bestFit="1" customWidth="1"/>
    <col min="1946" max="1946" width="13.625" bestFit="1" customWidth="1"/>
    <col min="1947" max="1947" width="25.125" bestFit="1" customWidth="1"/>
    <col min="1948" max="1948" width="36.125" bestFit="1" customWidth="1"/>
    <col min="1949" max="1949" width="9.125" bestFit="1" customWidth="1"/>
    <col min="1950" max="1950" width="12" bestFit="1" customWidth="1"/>
    <col min="1951" max="1951" width="14.125" bestFit="1" customWidth="1"/>
    <col min="1952" max="1952" width="15.5" bestFit="1" customWidth="1"/>
    <col min="1953" max="1953" width="25.5" bestFit="1" customWidth="1"/>
    <col min="1954" max="1954" width="23.5" bestFit="1" customWidth="1"/>
    <col min="1955" max="1955" width="10.375" bestFit="1" customWidth="1"/>
    <col min="1956" max="1956" width="13" bestFit="1" customWidth="1"/>
    <col min="1957" max="1957" width="20.75" bestFit="1" customWidth="1"/>
    <col min="1958" max="1958" width="9.5" bestFit="1" customWidth="1"/>
    <col min="1959" max="1959" width="10.5" bestFit="1" customWidth="1"/>
    <col min="1960" max="1960" width="8.625" bestFit="1" customWidth="1"/>
    <col min="1961" max="1961" width="16.75" bestFit="1" customWidth="1"/>
    <col min="1962" max="1962" width="22.375" bestFit="1" customWidth="1"/>
    <col min="1963" max="1963" width="16" bestFit="1" customWidth="1"/>
    <col min="1964" max="1964" width="15.5" bestFit="1" customWidth="1"/>
    <col min="1965" max="1965" width="36.625" bestFit="1" customWidth="1"/>
    <col min="1966" max="1966" width="9.125" bestFit="1" customWidth="1"/>
    <col min="1967" max="1967" width="9.25" bestFit="1" customWidth="1"/>
    <col min="1968" max="1968" width="11.75" bestFit="1" customWidth="1"/>
    <col min="1969" max="1969" width="29.125" bestFit="1" customWidth="1"/>
    <col min="1970" max="1970" width="10.5" bestFit="1" customWidth="1"/>
    <col min="1971" max="1971" width="25.5" bestFit="1" customWidth="1"/>
    <col min="1972" max="1972" width="19.125" bestFit="1" customWidth="1"/>
    <col min="1973" max="1973" width="6.375" bestFit="1" customWidth="1"/>
    <col min="1974" max="1974" width="14.5" bestFit="1" customWidth="1"/>
    <col min="1975" max="1975" width="34.875" bestFit="1" customWidth="1"/>
    <col min="1976" max="1976" width="26.125" bestFit="1" customWidth="1"/>
    <col min="1977" max="1977" width="32.625" bestFit="1" customWidth="1"/>
    <col min="1978" max="1978" width="11.375" bestFit="1" customWidth="1"/>
    <col min="1979" max="1979" width="13" bestFit="1" customWidth="1"/>
    <col min="1980" max="1980" width="16.75" bestFit="1" customWidth="1"/>
    <col min="1981" max="1981" width="18.875" bestFit="1" customWidth="1"/>
    <col min="1982" max="1982" width="25.125" bestFit="1" customWidth="1"/>
    <col min="1983" max="1983" width="43.625" bestFit="1" customWidth="1"/>
    <col min="1984" max="1984" width="30.375" bestFit="1" customWidth="1"/>
    <col min="1985" max="1985" width="29.25" bestFit="1" customWidth="1"/>
    <col min="1986" max="1986" width="26.625" bestFit="1" customWidth="1"/>
    <col min="1987" max="1987" width="20.5" bestFit="1" customWidth="1"/>
    <col min="1988" max="1988" width="18.25" bestFit="1" customWidth="1"/>
    <col min="1989" max="1989" width="32" bestFit="1" customWidth="1"/>
    <col min="1990" max="1990" width="54.125" bestFit="1" customWidth="1"/>
    <col min="1991" max="1991" width="44.25" bestFit="1" customWidth="1"/>
    <col min="1992" max="1992" width="4.75" bestFit="1" customWidth="1"/>
    <col min="1993" max="1993" width="18" bestFit="1" customWidth="1"/>
    <col min="1994" max="1994" width="21" bestFit="1" customWidth="1"/>
    <col min="1995" max="1995" width="21.375" bestFit="1" customWidth="1"/>
    <col min="1996" max="1996" width="8.5" bestFit="1" customWidth="1"/>
    <col min="1997" max="1997" width="23" bestFit="1" customWidth="1"/>
    <col min="1998" max="1998" width="13.625" bestFit="1" customWidth="1"/>
    <col min="1999" max="1999" width="13.25" bestFit="1" customWidth="1"/>
    <col min="2000" max="2000" width="9.875" bestFit="1" customWidth="1"/>
    <col min="2001" max="2001" width="18.5" bestFit="1" customWidth="1"/>
    <col min="2002" max="2002" width="25.75" bestFit="1" customWidth="1"/>
    <col min="2003" max="2003" width="19.75" bestFit="1" customWidth="1"/>
    <col min="2004" max="2004" width="13" bestFit="1" customWidth="1"/>
    <col min="2005" max="2005" width="17.875" bestFit="1" customWidth="1"/>
    <col min="2006" max="2006" width="11.375" bestFit="1" customWidth="1"/>
    <col min="2007" max="2007" width="28.875" bestFit="1" customWidth="1"/>
    <col min="2008" max="2008" width="13.25" bestFit="1" customWidth="1"/>
    <col min="2009" max="2009" width="15.125" bestFit="1" customWidth="1"/>
    <col min="2010" max="2010" width="19.25" bestFit="1" customWidth="1"/>
    <col min="2011" max="2011" width="37.875" bestFit="1" customWidth="1"/>
    <col min="2012" max="2012" width="13.875" bestFit="1" customWidth="1"/>
    <col min="2013" max="2013" width="17.25" bestFit="1" customWidth="1"/>
    <col min="2014" max="2014" width="14.875" bestFit="1" customWidth="1"/>
    <col min="2015" max="2015" width="24.5" bestFit="1" customWidth="1"/>
    <col min="2016" max="2016" width="20.75" bestFit="1" customWidth="1"/>
    <col min="2017" max="2018" width="13.25" bestFit="1" customWidth="1"/>
    <col min="2019" max="2019" width="12" bestFit="1" customWidth="1"/>
    <col min="2020" max="2020" width="14.75" bestFit="1" customWidth="1"/>
    <col min="2021" max="2021" width="12.625" bestFit="1" customWidth="1"/>
    <col min="2022" max="2022" width="10.125" bestFit="1" customWidth="1"/>
    <col min="2023" max="2023" width="17" bestFit="1" customWidth="1"/>
    <col min="2024" max="2024" width="23.25" bestFit="1" customWidth="1"/>
    <col min="2025" max="2025" width="6.75" bestFit="1" customWidth="1"/>
    <col min="2026" max="2026" width="29.25" bestFit="1" customWidth="1"/>
    <col min="2027" max="2027" width="19.75" bestFit="1" customWidth="1"/>
    <col min="2028" max="2028" width="50.5" bestFit="1" customWidth="1"/>
    <col min="2029" max="2029" width="23.25" bestFit="1" customWidth="1"/>
    <col min="2030" max="2030" width="16" bestFit="1" customWidth="1"/>
    <col min="2031" max="2031" width="17.375" bestFit="1" customWidth="1"/>
    <col min="2032" max="2032" width="19.25" bestFit="1" customWidth="1"/>
    <col min="2033" max="2033" width="23.5" bestFit="1" customWidth="1"/>
    <col min="2034" max="2034" width="16" bestFit="1" customWidth="1"/>
    <col min="2035" max="2035" width="22.875" bestFit="1" customWidth="1"/>
    <col min="2036" max="2036" width="7.625" bestFit="1" customWidth="1"/>
    <col min="2037" max="2037" width="17.875" bestFit="1" customWidth="1"/>
    <col min="2038" max="2038" width="15.75" bestFit="1" customWidth="1"/>
    <col min="2039" max="2039" width="25.375" bestFit="1" customWidth="1"/>
    <col min="2040" max="2040" width="8.5" bestFit="1" customWidth="1"/>
    <col min="2041" max="2041" width="43.875" bestFit="1" customWidth="1"/>
    <col min="2042" max="2042" width="41" bestFit="1" customWidth="1"/>
    <col min="2043" max="2043" width="28.5" bestFit="1" customWidth="1"/>
    <col min="2044" max="2044" width="50.5" bestFit="1" customWidth="1"/>
    <col min="2045" max="2045" width="32.625" bestFit="1" customWidth="1"/>
    <col min="2046" max="2046" width="16.125" bestFit="1" customWidth="1"/>
    <col min="2047" max="2047" width="18.25" bestFit="1" customWidth="1"/>
    <col min="2048" max="2048" width="27.375" bestFit="1" customWidth="1"/>
    <col min="2049" max="2049" width="10.375" bestFit="1" customWidth="1"/>
    <col min="2050" max="2050" width="6.375" bestFit="1" customWidth="1"/>
    <col min="2051" max="2051" width="8.5" bestFit="1" customWidth="1"/>
    <col min="2052" max="2052" width="64.5" bestFit="1" customWidth="1"/>
    <col min="2053" max="2053" width="16.75" bestFit="1" customWidth="1"/>
    <col min="2054" max="2054" width="18.625" bestFit="1" customWidth="1"/>
    <col min="2055" max="2055" width="27.875" bestFit="1" customWidth="1"/>
    <col min="2056" max="2056" width="18.625" bestFit="1" customWidth="1"/>
    <col min="2057" max="2057" width="32.625" bestFit="1" customWidth="1"/>
    <col min="2058" max="2058" width="26.625" bestFit="1" customWidth="1"/>
    <col min="2059" max="2059" width="34.125" bestFit="1" customWidth="1"/>
    <col min="2060" max="2060" width="36" bestFit="1" customWidth="1"/>
    <col min="2061" max="2061" width="36.625" bestFit="1" customWidth="1"/>
    <col min="2062" max="2062" width="55.5" bestFit="1" customWidth="1"/>
    <col min="2063" max="2063" width="33.875" bestFit="1" customWidth="1"/>
    <col min="2064" max="2064" width="36" bestFit="1" customWidth="1"/>
    <col min="2065" max="2065" width="23.25" bestFit="1" customWidth="1"/>
    <col min="2066" max="2066" width="21.125" bestFit="1" customWidth="1"/>
    <col min="2067" max="2067" width="22.25" bestFit="1" customWidth="1"/>
    <col min="2068" max="2068" width="28.625" bestFit="1" customWidth="1"/>
    <col min="2069" max="2069" width="8.25" bestFit="1" customWidth="1"/>
    <col min="2070" max="2070" width="23.625" bestFit="1" customWidth="1"/>
    <col min="2071" max="2071" width="24.875" bestFit="1" customWidth="1"/>
    <col min="2072" max="2072" width="21.375" bestFit="1" customWidth="1"/>
    <col min="2073" max="2073" width="7.875" bestFit="1" customWidth="1"/>
    <col min="2074" max="2074" width="13.5" bestFit="1" customWidth="1"/>
    <col min="2075" max="2075" width="15.375" bestFit="1" customWidth="1"/>
    <col min="2076" max="2076" width="11.375" bestFit="1" customWidth="1"/>
    <col min="2077" max="2077" width="27.875" bestFit="1" customWidth="1"/>
    <col min="2078" max="2078" width="15.125" bestFit="1" customWidth="1"/>
    <col min="2079" max="2079" width="21.375" bestFit="1" customWidth="1"/>
    <col min="2080" max="2080" width="17" bestFit="1" customWidth="1"/>
    <col min="2081" max="2081" width="30.125" bestFit="1" customWidth="1"/>
    <col min="2082" max="2082" width="8.625" bestFit="1" customWidth="1"/>
    <col min="2083" max="2083" width="11.75" bestFit="1" customWidth="1"/>
    <col min="2084" max="2084" width="21.125" bestFit="1" customWidth="1"/>
    <col min="2085" max="2085" width="35.125" bestFit="1" customWidth="1"/>
    <col min="2086" max="2086" width="19.75" bestFit="1" customWidth="1"/>
    <col min="2087" max="2087" width="40.5" bestFit="1" customWidth="1"/>
    <col min="2088" max="2088" width="35.375" bestFit="1" customWidth="1"/>
    <col min="2089" max="2089" width="27.25" bestFit="1" customWidth="1"/>
    <col min="2090" max="2090" width="25.75" bestFit="1" customWidth="1"/>
    <col min="2091" max="2091" width="10.75" bestFit="1" customWidth="1"/>
    <col min="2092" max="2092" width="42.875" bestFit="1" customWidth="1"/>
    <col min="2093" max="2093" width="30.75" bestFit="1" customWidth="1"/>
    <col min="2094" max="2094" width="23" bestFit="1" customWidth="1"/>
    <col min="2095" max="2095" width="16.125" bestFit="1" customWidth="1"/>
    <col min="2096" max="2096" width="35.375" bestFit="1" customWidth="1"/>
    <col min="2097" max="2097" width="37.625" bestFit="1" customWidth="1"/>
    <col min="2098" max="2098" width="44.125" bestFit="1" customWidth="1"/>
    <col min="2099" max="2099" width="31.375" bestFit="1" customWidth="1"/>
    <col min="2100" max="2100" width="29.75" bestFit="1" customWidth="1"/>
    <col min="2101" max="2101" width="20.75" bestFit="1" customWidth="1"/>
    <col min="2102" max="2102" width="44.875" bestFit="1" customWidth="1"/>
    <col min="2103" max="2103" width="33" bestFit="1" customWidth="1"/>
    <col min="2104" max="2104" width="29.875" bestFit="1" customWidth="1"/>
    <col min="2105" max="2105" width="63.875" bestFit="1" customWidth="1"/>
    <col min="2106" max="2106" width="53.25" bestFit="1" customWidth="1"/>
    <col min="2107" max="2107" width="60.5" bestFit="1" customWidth="1"/>
    <col min="2108" max="2108" width="15.125" bestFit="1" customWidth="1"/>
    <col min="2109" max="2109" width="41.375" bestFit="1" customWidth="1"/>
    <col min="2110" max="2110" width="15.125" bestFit="1" customWidth="1"/>
    <col min="2111" max="2111" width="28.25" bestFit="1" customWidth="1"/>
    <col min="2112" max="2112" width="15.75" bestFit="1" customWidth="1"/>
    <col min="2113" max="2113" width="56" bestFit="1" customWidth="1"/>
    <col min="2114" max="2114" width="36" bestFit="1" customWidth="1"/>
    <col min="2115" max="2115" width="43.875" bestFit="1" customWidth="1"/>
    <col min="2116" max="2116" width="57.625" bestFit="1" customWidth="1"/>
    <col min="2117" max="2117" width="56.625" bestFit="1" customWidth="1"/>
    <col min="2118" max="2118" width="43.5" bestFit="1" customWidth="1"/>
    <col min="2119" max="2119" width="34.5" bestFit="1" customWidth="1"/>
    <col min="2120" max="2120" width="47" bestFit="1" customWidth="1"/>
    <col min="2121" max="2121" width="16.375" bestFit="1" customWidth="1"/>
    <col min="2122" max="2122" width="7.625" bestFit="1" customWidth="1"/>
    <col min="2123" max="2123" width="25.75" bestFit="1" customWidth="1"/>
    <col min="2124" max="2124" width="22.375" bestFit="1" customWidth="1"/>
    <col min="2125" max="2125" width="12.25" bestFit="1" customWidth="1"/>
    <col min="2126" max="2126" width="7.625" bestFit="1" customWidth="1"/>
    <col min="2127" max="2127" width="20.125" bestFit="1" customWidth="1"/>
    <col min="2128" max="2128" width="34.125" bestFit="1" customWidth="1"/>
    <col min="2129" max="2129" width="14.25" bestFit="1" customWidth="1"/>
    <col min="2130" max="2130" width="32.375" bestFit="1" customWidth="1"/>
    <col min="2131" max="2131" width="14.25" bestFit="1" customWidth="1"/>
    <col min="2132" max="2132" width="18" bestFit="1" customWidth="1"/>
    <col min="2133" max="2133" width="14.75" bestFit="1" customWidth="1"/>
    <col min="2134" max="2134" width="50.5" bestFit="1" customWidth="1"/>
    <col min="2135" max="2135" width="15.375" bestFit="1" customWidth="1"/>
    <col min="2136" max="2136" width="22.375" bestFit="1" customWidth="1"/>
    <col min="2137" max="2137" width="7.875" bestFit="1" customWidth="1"/>
    <col min="2138" max="2138" width="12.375" bestFit="1" customWidth="1"/>
    <col min="2139" max="2139" width="26.375" bestFit="1" customWidth="1"/>
    <col min="2140" max="2140" width="10.75" bestFit="1" customWidth="1"/>
    <col min="2141" max="2141" width="6.75" bestFit="1" customWidth="1"/>
    <col min="2142" max="2142" width="52.25" bestFit="1" customWidth="1"/>
    <col min="2143" max="2143" width="11.625" bestFit="1" customWidth="1"/>
    <col min="2144" max="2144" width="9.75" bestFit="1" customWidth="1"/>
    <col min="2145" max="2145" width="12.875" bestFit="1" customWidth="1"/>
    <col min="2146" max="2146" width="13.5" bestFit="1" customWidth="1"/>
    <col min="2147" max="2147" width="12.375" bestFit="1" customWidth="1"/>
    <col min="2148" max="2148" width="16" bestFit="1" customWidth="1"/>
    <col min="2149" max="2149" width="11" bestFit="1" customWidth="1"/>
    <col min="2150" max="2150" width="21.125" bestFit="1" customWidth="1"/>
    <col min="2151" max="2151" width="19.75" bestFit="1" customWidth="1"/>
    <col min="2152" max="2152" width="20.125" bestFit="1" customWidth="1"/>
    <col min="2153" max="2153" width="17.25" bestFit="1" customWidth="1"/>
    <col min="2154" max="2154" width="18" bestFit="1" customWidth="1"/>
    <col min="2155" max="2155" width="20.125" bestFit="1" customWidth="1"/>
    <col min="2156" max="2156" width="29.75" bestFit="1" customWidth="1"/>
    <col min="2157" max="2157" width="54.75" bestFit="1" customWidth="1"/>
    <col min="2158" max="2158" width="19.75" bestFit="1" customWidth="1"/>
    <col min="2159" max="2159" width="13.625" bestFit="1" customWidth="1"/>
    <col min="2160" max="2160" width="7.25" bestFit="1" customWidth="1"/>
    <col min="2161" max="2161" width="9.5" bestFit="1" customWidth="1"/>
    <col min="2162" max="2162" width="30.125" bestFit="1" customWidth="1"/>
    <col min="2163" max="2163" width="17.625" bestFit="1" customWidth="1"/>
    <col min="2164" max="2164" width="16.625" bestFit="1" customWidth="1"/>
    <col min="2165" max="2165" width="24.25" bestFit="1" customWidth="1"/>
    <col min="2166" max="2166" width="41.125" bestFit="1" customWidth="1"/>
    <col min="2167" max="2167" width="23.5" bestFit="1" customWidth="1"/>
    <col min="2168" max="2168" width="29.125" bestFit="1" customWidth="1"/>
    <col min="2169" max="2169" width="23.625" bestFit="1" customWidth="1"/>
    <col min="2170" max="2170" width="7.625" bestFit="1" customWidth="1"/>
    <col min="2171" max="2171" width="16.75" bestFit="1" customWidth="1"/>
    <col min="2172" max="2172" width="48.25" bestFit="1" customWidth="1"/>
    <col min="2173" max="2173" width="16.375" bestFit="1" customWidth="1"/>
    <col min="2174" max="2174" width="23.875" bestFit="1" customWidth="1"/>
    <col min="2175" max="2175" width="25.75" bestFit="1" customWidth="1"/>
    <col min="2176" max="2176" width="7.625" bestFit="1" customWidth="1"/>
    <col min="2177" max="2177" width="62" bestFit="1" customWidth="1"/>
    <col min="2178" max="2178" width="34.875" bestFit="1" customWidth="1"/>
    <col min="2179" max="2179" width="27.625" bestFit="1" customWidth="1"/>
    <col min="2180" max="2180" width="18.625" bestFit="1" customWidth="1"/>
    <col min="2181" max="2182" width="7.625" bestFit="1" customWidth="1"/>
    <col min="2183" max="2183" width="13" bestFit="1" customWidth="1"/>
    <col min="2184" max="2184" width="34.75" bestFit="1" customWidth="1"/>
    <col min="2185" max="2185" width="31.625" bestFit="1" customWidth="1"/>
    <col min="2186" max="2186" width="49.125" bestFit="1" customWidth="1"/>
    <col min="2187" max="2187" width="28" bestFit="1" customWidth="1"/>
    <col min="2188" max="2188" width="16.125" bestFit="1" customWidth="1"/>
    <col min="2189" max="2189" width="17.25" bestFit="1" customWidth="1"/>
    <col min="2190" max="2190" width="22.375" bestFit="1" customWidth="1"/>
    <col min="2191" max="2191" width="27.625" bestFit="1" customWidth="1"/>
    <col min="2192" max="2192" width="41" bestFit="1" customWidth="1"/>
    <col min="2193" max="2193" width="23.5" bestFit="1" customWidth="1"/>
    <col min="2194" max="2194" width="16.375" bestFit="1" customWidth="1"/>
    <col min="2195" max="2195" width="19.875" bestFit="1" customWidth="1"/>
    <col min="2196" max="2196" width="11.375" bestFit="1" customWidth="1"/>
    <col min="2197" max="2197" width="25.125" bestFit="1" customWidth="1"/>
    <col min="2198" max="2198" width="40.375" bestFit="1" customWidth="1"/>
    <col min="2199" max="2199" width="11.375" bestFit="1" customWidth="1"/>
    <col min="2200" max="2200" width="13.5" bestFit="1" customWidth="1"/>
    <col min="2201" max="2201" width="12" bestFit="1" customWidth="1"/>
    <col min="2202" max="2202" width="11.75" bestFit="1" customWidth="1"/>
    <col min="2203" max="2203" width="9.125" bestFit="1" customWidth="1"/>
    <col min="2204" max="2204" width="12.375" bestFit="1" customWidth="1"/>
    <col min="2205" max="2205" width="9.75" bestFit="1" customWidth="1"/>
    <col min="2206" max="2206" width="35.75" bestFit="1" customWidth="1"/>
    <col min="2207" max="2207" width="28.875" bestFit="1" customWidth="1"/>
    <col min="2208" max="2208" width="19.5" bestFit="1" customWidth="1"/>
    <col min="2209" max="2209" width="36.75" bestFit="1" customWidth="1"/>
    <col min="2210" max="2210" width="51.625" bestFit="1" customWidth="1"/>
    <col min="2211" max="2211" width="16.125" bestFit="1" customWidth="1"/>
    <col min="2212" max="2212" width="24.25" bestFit="1" customWidth="1"/>
    <col min="2213" max="2213" width="20.5" bestFit="1" customWidth="1"/>
    <col min="2214" max="2214" width="14.25" bestFit="1" customWidth="1"/>
    <col min="2215" max="2215" width="44.125" bestFit="1" customWidth="1"/>
    <col min="2216" max="2216" width="29.75" bestFit="1" customWidth="1"/>
    <col min="2217" max="2217" width="27.25" bestFit="1" customWidth="1"/>
    <col min="2218" max="2218" width="21.125" bestFit="1" customWidth="1"/>
    <col min="2219" max="2219" width="27.375" bestFit="1" customWidth="1"/>
    <col min="2220" max="2220" width="32.875" bestFit="1" customWidth="1"/>
    <col min="2221" max="2221" width="30.5" bestFit="1" customWidth="1"/>
    <col min="2222" max="2222" width="12.375" bestFit="1" customWidth="1"/>
    <col min="2223" max="2223" width="9.875" bestFit="1" customWidth="1"/>
    <col min="2224" max="2224" width="32.375" bestFit="1" customWidth="1"/>
    <col min="2225" max="2226" width="8.25" bestFit="1" customWidth="1"/>
    <col min="2227" max="2227" width="29.75" bestFit="1" customWidth="1"/>
    <col min="2228" max="2228" width="17.625" bestFit="1" customWidth="1"/>
    <col min="2229" max="2229" width="47.25" bestFit="1" customWidth="1"/>
    <col min="2230" max="2230" width="45.125" bestFit="1" customWidth="1"/>
    <col min="2231" max="2231" width="4.5" bestFit="1" customWidth="1"/>
    <col min="2232" max="2232" width="19.25" bestFit="1" customWidth="1"/>
    <col min="2233" max="2233" width="6.75" bestFit="1" customWidth="1"/>
    <col min="2234" max="2234" width="39.875" bestFit="1" customWidth="1"/>
    <col min="2235" max="2235" width="47.625" bestFit="1" customWidth="1"/>
    <col min="2236" max="2236" width="41.625" bestFit="1" customWidth="1"/>
    <col min="2237" max="2237" width="45.75" bestFit="1" customWidth="1"/>
    <col min="2238" max="2238" width="50.375" bestFit="1" customWidth="1"/>
    <col min="2239" max="2239" width="39.25" bestFit="1" customWidth="1"/>
    <col min="2240" max="2240" width="22" bestFit="1" customWidth="1"/>
    <col min="2241" max="2241" width="44.875" bestFit="1" customWidth="1"/>
    <col min="2242" max="2242" width="28.25" bestFit="1" customWidth="1"/>
    <col min="2243" max="2243" width="34.125" bestFit="1" customWidth="1"/>
    <col min="2244" max="2244" width="43.25" bestFit="1" customWidth="1"/>
    <col min="2245" max="2245" width="42.375" bestFit="1" customWidth="1"/>
    <col min="2246" max="2246" width="34.25" bestFit="1" customWidth="1"/>
    <col min="2247" max="2247" width="31.75" bestFit="1" customWidth="1"/>
    <col min="2248" max="2248" width="15.75" bestFit="1" customWidth="1"/>
    <col min="2249" max="2249" width="9.25" bestFit="1" customWidth="1"/>
    <col min="2250" max="2250" width="41.125" bestFit="1" customWidth="1"/>
    <col min="2251" max="2251" width="51.75" bestFit="1" customWidth="1"/>
    <col min="2252" max="2252" width="45.75" bestFit="1" customWidth="1"/>
    <col min="2253" max="2253" width="16.75" bestFit="1" customWidth="1"/>
    <col min="2254" max="2254" width="24.125" bestFit="1" customWidth="1"/>
    <col min="2255" max="2255" width="19.25" bestFit="1" customWidth="1"/>
    <col min="2256" max="2256" width="20.5" bestFit="1" customWidth="1"/>
    <col min="2257" max="2257" width="14.25" bestFit="1" customWidth="1"/>
    <col min="2258" max="2258" width="18" bestFit="1" customWidth="1"/>
    <col min="2259" max="2259" width="21.375" bestFit="1" customWidth="1"/>
    <col min="2260" max="2260" width="28.25" bestFit="1" customWidth="1"/>
    <col min="2261" max="2261" width="14.875" bestFit="1" customWidth="1"/>
    <col min="2262" max="2262" width="27.625" bestFit="1" customWidth="1"/>
    <col min="2263" max="2263" width="24.875" bestFit="1" customWidth="1"/>
    <col min="2264" max="2264" width="13.5" bestFit="1" customWidth="1"/>
    <col min="2265" max="2265" width="17" bestFit="1" customWidth="1"/>
    <col min="2266" max="2266" width="20.5" bestFit="1" customWidth="1"/>
    <col min="2267" max="2267" width="9.25" bestFit="1" customWidth="1"/>
    <col min="2268" max="2268" width="21.625" bestFit="1" customWidth="1"/>
    <col min="2269" max="2269" width="28.625" bestFit="1" customWidth="1"/>
    <col min="2270" max="2270" width="30.375" bestFit="1" customWidth="1"/>
    <col min="2271" max="2271" width="16.125" bestFit="1" customWidth="1"/>
    <col min="2272" max="2272" width="17.25" bestFit="1" customWidth="1"/>
    <col min="2273" max="2273" width="13.5" bestFit="1" customWidth="1"/>
    <col min="2274" max="2274" width="17.625" bestFit="1" customWidth="1"/>
    <col min="2275" max="2275" width="19.875" bestFit="1" customWidth="1"/>
    <col min="2276" max="2276" width="21.375" bestFit="1" customWidth="1"/>
    <col min="2277" max="2277" width="28.875" bestFit="1" customWidth="1"/>
    <col min="2278" max="2278" width="12.25" bestFit="1" customWidth="1"/>
    <col min="2279" max="2279" width="9.5" bestFit="1" customWidth="1"/>
    <col min="2280" max="2280" width="47.25" bestFit="1" customWidth="1"/>
    <col min="2281" max="2281" width="14.25" bestFit="1" customWidth="1"/>
    <col min="2282" max="2282" width="11" bestFit="1" customWidth="1"/>
    <col min="2283" max="2283" width="9.75" bestFit="1" customWidth="1"/>
    <col min="2284" max="2284" width="38.25" bestFit="1" customWidth="1"/>
    <col min="2285" max="2285" width="34.5" bestFit="1" customWidth="1"/>
    <col min="2286" max="2286" width="50.5" bestFit="1" customWidth="1"/>
    <col min="2287" max="2287" width="48.625" bestFit="1" customWidth="1"/>
    <col min="2288" max="2288" width="31.125" bestFit="1" customWidth="1"/>
    <col min="2289" max="2289" width="41" bestFit="1" customWidth="1"/>
    <col min="2290" max="2290" width="22.25" bestFit="1" customWidth="1"/>
    <col min="2291" max="2291" width="44.125" bestFit="1" customWidth="1"/>
    <col min="2292" max="2292" width="26.375" bestFit="1" customWidth="1"/>
    <col min="2293" max="2293" width="19.75" bestFit="1" customWidth="1"/>
    <col min="2294" max="2294" width="10.75" bestFit="1" customWidth="1"/>
    <col min="2295" max="2295" width="16.125" bestFit="1" customWidth="1"/>
    <col min="2296" max="2296" width="13.25" bestFit="1" customWidth="1"/>
    <col min="2297" max="2297" width="8.25" bestFit="1" customWidth="1"/>
    <col min="2298" max="2298" width="19.125" bestFit="1" customWidth="1"/>
    <col min="2299" max="2299" width="12" bestFit="1" customWidth="1"/>
    <col min="2300" max="2300" width="65.75" bestFit="1" customWidth="1"/>
    <col min="2301" max="2301" width="30.375" bestFit="1" customWidth="1"/>
    <col min="2302" max="2302" width="58.25" bestFit="1" customWidth="1"/>
    <col min="2303" max="2303" width="17.875" bestFit="1" customWidth="1"/>
    <col min="2304" max="2304" width="38" bestFit="1" customWidth="1"/>
    <col min="2305" max="2305" width="9.25" bestFit="1" customWidth="1"/>
    <col min="2306" max="2306" width="17.625" bestFit="1" customWidth="1"/>
    <col min="2307" max="2307" width="22.25" bestFit="1" customWidth="1"/>
    <col min="2308" max="2308" width="17.625" bestFit="1" customWidth="1"/>
    <col min="2309" max="2309" width="18.875" bestFit="1" customWidth="1"/>
    <col min="2310" max="2310" width="19.75" bestFit="1" customWidth="1"/>
    <col min="2311" max="2311" width="22" bestFit="1" customWidth="1"/>
    <col min="2312" max="2312" width="25.125" bestFit="1" customWidth="1"/>
    <col min="2313" max="2313" width="22.625" bestFit="1" customWidth="1"/>
    <col min="2314" max="2314" width="26.125" bestFit="1" customWidth="1"/>
    <col min="2315" max="2315" width="22.625" bestFit="1" customWidth="1"/>
    <col min="2316" max="2316" width="28.25" bestFit="1" customWidth="1"/>
    <col min="2317" max="2317" width="15.125" bestFit="1" customWidth="1"/>
    <col min="2318" max="2318" width="5.75" bestFit="1" customWidth="1"/>
    <col min="2319" max="2319" width="14.5" bestFit="1" customWidth="1"/>
    <col min="2320" max="2320" width="12.375" bestFit="1" customWidth="1"/>
    <col min="2321" max="2321" width="27.25" bestFit="1" customWidth="1"/>
    <col min="2322" max="2322" width="14.875" bestFit="1" customWidth="1"/>
    <col min="2323" max="2323" width="33.625" bestFit="1" customWidth="1"/>
    <col min="2324" max="2324" width="16.75" bestFit="1" customWidth="1"/>
    <col min="2325" max="2325" width="21.375" bestFit="1" customWidth="1"/>
    <col min="2326" max="2326" width="23.875" bestFit="1" customWidth="1"/>
    <col min="2327" max="2327" width="18.25" bestFit="1" customWidth="1"/>
    <col min="2328" max="2328" width="11.75" bestFit="1" customWidth="1"/>
    <col min="2329" max="2329" width="20.75" bestFit="1" customWidth="1"/>
    <col min="2330" max="2330" width="16.375" bestFit="1" customWidth="1"/>
    <col min="2331" max="2331" width="15.75" bestFit="1" customWidth="1"/>
    <col min="2332" max="2332" width="21.375" bestFit="1" customWidth="1"/>
    <col min="2333" max="2333" width="27" bestFit="1" customWidth="1"/>
    <col min="2334" max="2334" width="28.5" bestFit="1" customWidth="1"/>
    <col min="2335" max="2335" width="13" bestFit="1" customWidth="1"/>
    <col min="2336" max="2336" width="7.375" bestFit="1" customWidth="1"/>
    <col min="2337" max="2337" width="13.25" bestFit="1" customWidth="1"/>
    <col min="2338" max="2338" width="13.5" bestFit="1" customWidth="1"/>
    <col min="2339" max="2339" width="18.625" bestFit="1" customWidth="1"/>
    <col min="2340" max="2340" width="8.875" bestFit="1" customWidth="1"/>
    <col min="2341" max="2341" width="26.125" bestFit="1" customWidth="1"/>
    <col min="2342" max="2342" width="51.625" bestFit="1" customWidth="1"/>
    <col min="2343" max="2343" width="11.375" bestFit="1" customWidth="1"/>
    <col min="2344" max="2344" width="18.875" bestFit="1" customWidth="1"/>
    <col min="2345" max="2346" width="18.625" bestFit="1" customWidth="1"/>
    <col min="2347" max="2348" width="21" bestFit="1" customWidth="1"/>
    <col min="2349" max="2349" width="6.625" bestFit="1" customWidth="1"/>
    <col min="2350" max="2350" width="17.375" bestFit="1" customWidth="1"/>
    <col min="2351" max="2351" width="14.125" bestFit="1" customWidth="1"/>
    <col min="2352" max="2352" width="12.875" bestFit="1" customWidth="1"/>
    <col min="2353" max="2353" width="32.625" bestFit="1" customWidth="1"/>
    <col min="2354" max="2354" width="43" bestFit="1" customWidth="1"/>
    <col min="2355" max="2355" width="42.375" bestFit="1" customWidth="1"/>
    <col min="2356" max="2356" width="16.125" bestFit="1" customWidth="1"/>
    <col min="2357" max="2357" width="54.5" bestFit="1" customWidth="1"/>
    <col min="2358" max="2358" width="12.25" bestFit="1" customWidth="1"/>
    <col min="2359" max="2359" width="23.875" bestFit="1" customWidth="1"/>
    <col min="2360" max="2360" width="21.625" bestFit="1" customWidth="1"/>
    <col min="2361" max="2361" width="35.5" bestFit="1" customWidth="1"/>
    <col min="2362" max="2362" width="23.25" bestFit="1" customWidth="1"/>
    <col min="2363" max="2363" width="11.75" bestFit="1" customWidth="1"/>
    <col min="2364" max="2364" width="24.25" bestFit="1" customWidth="1"/>
    <col min="2365" max="2365" width="8.875" bestFit="1" customWidth="1"/>
    <col min="2366" max="2366" width="8.25" bestFit="1" customWidth="1"/>
    <col min="2367" max="2367" width="19.875" bestFit="1" customWidth="1"/>
    <col min="2368" max="2368" width="19.5" bestFit="1" customWidth="1"/>
    <col min="2369" max="2369" width="20.125" bestFit="1" customWidth="1"/>
    <col min="2370" max="2370" width="16.375" bestFit="1" customWidth="1"/>
    <col min="2371" max="2371" width="11.125" bestFit="1" customWidth="1"/>
    <col min="2372" max="2372" width="16.375" bestFit="1" customWidth="1"/>
    <col min="2373" max="2373" width="20.125" bestFit="1" customWidth="1"/>
    <col min="2374" max="2374" width="19.25" bestFit="1" customWidth="1"/>
    <col min="2375" max="2375" width="28.25" bestFit="1" customWidth="1"/>
    <col min="2376" max="2376" width="10.75" bestFit="1" customWidth="1"/>
    <col min="2377" max="2377" width="18.25" bestFit="1" customWidth="1"/>
    <col min="2378" max="2378" width="10.5" bestFit="1" customWidth="1"/>
    <col min="2379" max="2379" width="11" bestFit="1" customWidth="1"/>
    <col min="2380" max="2380" width="9.75" bestFit="1" customWidth="1"/>
    <col min="2381" max="2381" width="13.5" bestFit="1" customWidth="1"/>
    <col min="2382" max="2382" width="19.75" bestFit="1" customWidth="1"/>
    <col min="2383" max="2383" width="14.125" bestFit="1" customWidth="1"/>
    <col min="2384" max="2384" width="9.25" bestFit="1" customWidth="1"/>
    <col min="2385" max="2385" width="8.5" bestFit="1" customWidth="1"/>
    <col min="2386" max="2386" width="9.125" bestFit="1" customWidth="1"/>
    <col min="2387" max="2387" width="20.75" bestFit="1" customWidth="1"/>
    <col min="2388" max="2388" width="26.375" bestFit="1" customWidth="1"/>
    <col min="2389" max="2389" width="11" bestFit="1" customWidth="1"/>
    <col min="2390" max="2390" width="32.375" bestFit="1" customWidth="1"/>
    <col min="2391" max="2391" width="14.875" bestFit="1" customWidth="1"/>
    <col min="2392" max="2392" width="37.25" bestFit="1" customWidth="1"/>
    <col min="2393" max="2393" width="14.5" bestFit="1" customWidth="1"/>
    <col min="2394" max="2394" width="16.75" bestFit="1" customWidth="1"/>
    <col min="2395" max="2395" width="19.875" bestFit="1" customWidth="1"/>
    <col min="2396" max="2396" width="20.5" bestFit="1" customWidth="1"/>
    <col min="2397" max="2397" width="30.5" bestFit="1" customWidth="1"/>
    <col min="2398" max="2398" width="37.875" bestFit="1" customWidth="1"/>
    <col min="2399" max="2399" width="47" bestFit="1" customWidth="1"/>
    <col min="2400" max="2400" width="13" bestFit="1" customWidth="1"/>
    <col min="2401" max="2401" width="25.75" bestFit="1" customWidth="1"/>
    <col min="2402" max="2402" width="45.375" bestFit="1" customWidth="1"/>
    <col min="2403" max="2403" width="17" bestFit="1" customWidth="1"/>
    <col min="2404" max="2404" width="22.875" bestFit="1" customWidth="1"/>
    <col min="2405" max="2405" width="23.5" bestFit="1" customWidth="1"/>
    <col min="2406" max="2406" width="15.125" bestFit="1" customWidth="1"/>
    <col min="2407" max="2407" width="9.5" bestFit="1" customWidth="1"/>
    <col min="2408" max="2408" width="8.875" bestFit="1" customWidth="1"/>
    <col min="2409" max="2409" width="8.25" bestFit="1" customWidth="1"/>
    <col min="2410" max="2410" width="9.125" bestFit="1" customWidth="1"/>
    <col min="2411" max="2411" width="38.875" bestFit="1" customWidth="1"/>
    <col min="2412" max="2412" width="39.875" bestFit="1" customWidth="1"/>
    <col min="2413" max="2413" width="35.375" bestFit="1" customWidth="1"/>
    <col min="2414" max="2414" width="29.125" bestFit="1" customWidth="1"/>
    <col min="2415" max="2416" width="29.5" bestFit="1" customWidth="1"/>
    <col min="2417" max="2417" width="11.625" bestFit="1" customWidth="1"/>
    <col min="2418" max="2418" width="14.125" bestFit="1" customWidth="1"/>
    <col min="2419" max="2419" width="13.625" bestFit="1" customWidth="1"/>
    <col min="2420" max="2420" width="12.625" bestFit="1" customWidth="1"/>
    <col min="2421" max="2421" width="17.25" bestFit="1" customWidth="1"/>
    <col min="2422" max="2422" width="18.875" bestFit="1" customWidth="1"/>
    <col min="2423" max="2423" width="37.25" bestFit="1" customWidth="1"/>
    <col min="2424" max="2424" width="61.125" bestFit="1" customWidth="1"/>
    <col min="2425" max="2425" width="44.875" bestFit="1" customWidth="1"/>
    <col min="2426" max="2426" width="25.75" bestFit="1" customWidth="1"/>
    <col min="2427" max="2427" width="8.25" bestFit="1" customWidth="1"/>
    <col min="2428" max="2428" width="45.375" bestFit="1" customWidth="1"/>
    <col min="2429" max="2429" width="22" bestFit="1" customWidth="1"/>
    <col min="2430" max="2430" width="32.875" bestFit="1" customWidth="1"/>
    <col min="2431" max="2431" width="22.25" bestFit="1" customWidth="1"/>
    <col min="2432" max="2432" width="28.5" bestFit="1" customWidth="1"/>
    <col min="2433" max="2433" width="7.625" bestFit="1" customWidth="1"/>
    <col min="2434" max="2434" width="6.75" bestFit="1" customWidth="1"/>
    <col min="2435" max="2435" width="23.875" bestFit="1" customWidth="1"/>
    <col min="2436" max="2436" width="9.125" bestFit="1" customWidth="1"/>
    <col min="2437" max="2437" width="6.75" bestFit="1" customWidth="1"/>
    <col min="2438" max="2438" width="29.5" bestFit="1" customWidth="1"/>
    <col min="2439" max="2439" width="20.75" bestFit="1" customWidth="1"/>
    <col min="2440" max="2440" width="14.25" bestFit="1" customWidth="1"/>
    <col min="2441" max="2441" width="17.625" bestFit="1" customWidth="1"/>
    <col min="2442" max="2442" width="23" bestFit="1" customWidth="1"/>
    <col min="2443" max="2443" width="8.875" bestFit="1" customWidth="1"/>
    <col min="2444" max="2444" width="13.875" bestFit="1" customWidth="1"/>
    <col min="2445" max="2445" width="28.625" bestFit="1" customWidth="1"/>
    <col min="2446" max="2446" width="17.875" bestFit="1" customWidth="1"/>
    <col min="2447" max="2447" width="21.375" bestFit="1" customWidth="1"/>
    <col min="2448" max="2449" width="23.5" bestFit="1" customWidth="1"/>
    <col min="2450" max="2450" width="40.5" bestFit="1" customWidth="1"/>
    <col min="2451" max="2451" width="29.125" bestFit="1" customWidth="1"/>
    <col min="2452" max="2452" width="17" bestFit="1" customWidth="1"/>
    <col min="2453" max="2453" width="22.625" bestFit="1" customWidth="1"/>
    <col min="2454" max="2455" width="18.25" bestFit="1" customWidth="1"/>
    <col min="2456" max="2456" width="14.25" bestFit="1" customWidth="1"/>
    <col min="2457" max="2457" width="16.125" bestFit="1" customWidth="1"/>
    <col min="2458" max="2458" width="19.75" bestFit="1" customWidth="1"/>
    <col min="2459" max="2459" width="20.75" bestFit="1" customWidth="1"/>
    <col min="2460" max="2460" width="12.875" bestFit="1" customWidth="1"/>
    <col min="2461" max="2461" width="33.625" bestFit="1" customWidth="1"/>
    <col min="2462" max="2462" width="11" bestFit="1" customWidth="1"/>
    <col min="2463" max="2463" width="15.375" bestFit="1" customWidth="1"/>
    <col min="2464" max="2464" width="16.625" bestFit="1" customWidth="1"/>
    <col min="2465" max="2465" width="85.375" bestFit="1" customWidth="1"/>
    <col min="2466" max="2466" width="77.25" bestFit="1" customWidth="1"/>
    <col min="2467" max="2467" width="12.625" bestFit="1" customWidth="1"/>
    <col min="2468" max="2468" width="17.375" bestFit="1" customWidth="1"/>
    <col min="2469" max="2469" width="19.75" bestFit="1" customWidth="1"/>
    <col min="2470" max="2470" width="11" bestFit="1" customWidth="1"/>
    <col min="2471" max="2471" width="12.25" bestFit="1" customWidth="1"/>
    <col min="2472" max="2472" width="13" bestFit="1" customWidth="1"/>
    <col min="2473" max="2473" width="14.5" bestFit="1" customWidth="1"/>
    <col min="2474" max="2474" width="25.75" bestFit="1" customWidth="1"/>
    <col min="2475" max="2475" width="32.375" bestFit="1" customWidth="1"/>
    <col min="2476" max="2476" width="12.25" bestFit="1" customWidth="1"/>
    <col min="2477" max="2477" width="24.875" bestFit="1" customWidth="1"/>
    <col min="2478" max="2478" width="14.5" bestFit="1" customWidth="1"/>
    <col min="2479" max="2479" width="10.125" bestFit="1" customWidth="1"/>
    <col min="2480" max="2480" width="28.5" bestFit="1" customWidth="1"/>
    <col min="2481" max="2481" width="18.25" bestFit="1" customWidth="1"/>
    <col min="2482" max="2482" width="8.5" bestFit="1" customWidth="1"/>
    <col min="2483" max="2483" width="19.125" bestFit="1" customWidth="1"/>
    <col min="2484" max="2484" width="20.125" bestFit="1" customWidth="1"/>
    <col min="2485" max="2485" width="46" bestFit="1" customWidth="1"/>
    <col min="2486" max="2486" width="25.5" bestFit="1" customWidth="1"/>
    <col min="2487" max="2487" width="19.25" bestFit="1" customWidth="1"/>
    <col min="2488" max="2488" width="24.875" bestFit="1" customWidth="1"/>
    <col min="2489" max="2489" width="22" bestFit="1" customWidth="1"/>
    <col min="2490" max="2490" width="6.625" bestFit="1" customWidth="1"/>
    <col min="2491" max="2491" width="9.5" bestFit="1" customWidth="1"/>
    <col min="2492" max="2492" width="19.75" bestFit="1" customWidth="1"/>
    <col min="2493" max="2493" width="20.75" bestFit="1" customWidth="1"/>
    <col min="2494" max="2494" width="47" bestFit="1" customWidth="1"/>
    <col min="2495" max="2495" width="11.125" bestFit="1" customWidth="1"/>
    <col min="2496" max="2496" width="8.875" bestFit="1" customWidth="1"/>
    <col min="2497" max="2497" width="13.5" bestFit="1" customWidth="1"/>
    <col min="2498" max="2498" width="10.375" bestFit="1" customWidth="1"/>
    <col min="2499" max="2499" width="16.75" bestFit="1" customWidth="1"/>
    <col min="2500" max="2500" width="16.375" bestFit="1" customWidth="1"/>
    <col min="2501" max="2501" width="13.875" bestFit="1" customWidth="1"/>
    <col min="2502" max="2502" width="19.75" bestFit="1" customWidth="1"/>
    <col min="2503" max="2503" width="10.5" bestFit="1" customWidth="1"/>
    <col min="2504" max="2504" width="22.625" bestFit="1" customWidth="1"/>
    <col min="2505" max="2505" width="13" bestFit="1" customWidth="1"/>
    <col min="2506" max="2506" width="14.5" bestFit="1" customWidth="1"/>
    <col min="2507" max="2507" width="12.625" bestFit="1" customWidth="1"/>
    <col min="2508" max="2508" width="19.5" bestFit="1" customWidth="1"/>
    <col min="2509" max="2509" width="39.5" bestFit="1" customWidth="1"/>
    <col min="2510" max="2510" width="30.375" bestFit="1" customWidth="1"/>
    <col min="2511" max="2511" width="17.25" bestFit="1" customWidth="1"/>
    <col min="2512" max="2512" width="27.625" bestFit="1" customWidth="1"/>
    <col min="2513" max="2513" width="40.125" bestFit="1" customWidth="1"/>
    <col min="2514" max="2514" width="21.125" bestFit="1" customWidth="1"/>
    <col min="2515" max="2515" width="13.25" bestFit="1" customWidth="1"/>
    <col min="2516" max="2516" width="21.75" bestFit="1" customWidth="1"/>
    <col min="2517" max="2518" width="23" bestFit="1" customWidth="1"/>
    <col min="2519" max="2519" width="16.375" bestFit="1" customWidth="1"/>
    <col min="2520" max="2520" width="28.875" bestFit="1" customWidth="1"/>
    <col min="2521" max="2521" width="25.75" bestFit="1" customWidth="1"/>
    <col min="2522" max="2522" width="27.375" bestFit="1" customWidth="1"/>
    <col min="2523" max="2523" width="14.75" bestFit="1" customWidth="1"/>
    <col min="2524" max="2524" width="24.25" bestFit="1" customWidth="1"/>
    <col min="2525" max="2525" width="53.875" bestFit="1" customWidth="1"/>
    <col min="2526" max="2526" width="21.75" bestFit="1" customWidth="1"/>
    <col min="2527" max="2527" width="10.5" bestFit="1" customWidth="1"/>
    <col min="2528" max="2528" width="21.125" bestFit="1" customWidth="1"/>
    <col min="2529" max="2529" width="11.75" bestFit="1" customWidth="1"/>
    <col min="2530" max="2530" width="17.875" bestFit="1" customWidth="1"/>
    <col min="2531" max="2531" width="19.25" bestFit="1" customWidth="1"/>
    <col min="2532" max="2532" width="18.625" bestFit="1" customWidth="1"/>
    <col min="2533" max="2533" width="16.625" bestFit="1" customWidth="1"/>
    <col min="2534" max="2534" width="17.625" bestFit="1" customWidth="1"/>
    <col min="2535" max="2535" width="17.875" bestFit="1" customWidth="1"/>
    <col min="2536" max="2536" width="26.125" bestFit="1" customWidth="1"/>
    <col min="2537" max="2537" width="13" bestFit="1" customWidth="1"/>
    <col min="2538" max="2538" width="22.625" bestFit="1" customWidth="1"/>
    <col min="2539" max="2539" width="32.375" bestFit="1" customWidth="1"/>
    <col min="2540" max="2540" width="39.125" bestFit="1" customWidth="1"/>
    <col min="2541" max="2541" width="21.75" bestFit="1" customWidth="1"/>
    <col min="2542" max="2542" width="30.125" bestFit="1" customWidth="1"/>
    <col min="2543" max="2543" width="33.875" bestFit="1" customWidth="1"/>
    <col min="2544" max="2544" width="39.5" bestFit="1" customWidth="1"/>
    <col min="2545" max="2545" width="36" bestFit="1" customWidth="1"/>
    <col min="2546" max="2546" width="11.625" bestFit="1" customWidth="1"/>
    <col min="2547" max="2547" width="13" bestFit="1" customWidth="1"/>
    <col min="2548" max="2548" width="29.5" bestFit="1" customWidth="1"/>
    <col min="2549" max="2549" width="34.75" bestFit="1" customWidth="1"/>
    <col min="2550" max="2550" width="14.875" bestFit="1" customWidth="1"/>
    <col min="2551" max="2551" width="53" bestFit="1" customWidth="1"/>
    <col min="2552" max="2552" width="47.875" bestFit="1" customWidth="1"/>
    <col min="2553" max="2553" width="43.25" bestFit="1" customWidth="1"/>
    <col min="2554" max="2554" width="16.125" bestFit="1" customWidth="1"/>
    <col min="2555" max="2555" width="20.5" bestFit="1" customWidth="1"/>
    <col min="2556" max="2556" width="46" bestFit="1" customWidth="1"/>
    <col min="2557" max="2557" width="64.5" bestFit="1" customWidth="1"/>
    <col min="2558" max="2558" width="9.75" bestFit="1" customWidth="1"/>
    <col min="2559" max="2559" width="11.75" bestFit="1" customWidth="1"/>
    <col min="2560" max="2560" width="15.125" bestFit="1" customWidth="1"/>
    <col min="2561" max="2561" width="9.5" bestFit="1" customWidth="1"/>
    <col min="2562" max="2562" width="33.625" bestFit="1" customWidth="1"/>
    <col min="2563" max="2563" width="45.125" bestFit="1" customWidth="1"/>
    <col min="2564" max="2564" width="14.125" bestFit="1" customWidth="1"/>
    <col min="2565" max="2565" width="12" bestFit="1" customWidth="1"/>
    <col min="2566" max="2566" width="12.875" bestFit="1" customWidth="1"/>
    <col min="2567" max="2567" width="51.625" bestFit="1" customWidth="1"/>
    <col min="2568" max="2568" width="32.625" bestFit="1" customWidth="1"/>
    <col min="2569" max="2569" width="24.5" bestFit="1" customWidth="1"/>
    <col min="2570" max="2570" width="15.5" bestFit="1" customWidth="1"/>
    <col min="2571" max="2571" width="12.875" bestFit="1" customWidth="1"/>
    <col min="2572" max="2572" width="25.375" bestFit="1" customWidth="1"/>
    <col min="2573" max="2573" width="20.5" bestFit="1" customWidth="1"/>
    <col min="2574" max="2574" width="16.75" bestFit="1" customWidth="1"/>
    <col min="2575" max="2575" width="20.75" bestFit="1" customWidth="1"/>
    <col min="2576" max="2576" width="36.125" bestFit="1" customWidth="1"/>
    <col min="2577" max="2577" width="24.75" bestFit="1" customWidth="1"/>
    <col min="2578" max="2578" width="15.75" bestFit="1" customWidth="1"/>
    <col min="2579" max="2579" width="17" bestFit="1" customWidth="1"/>
    <col min="2580" max="2580" width="14.125" bestFit="1" customWidth="1"/>
    <col min="2581" max="2581" width="25.75" bestFit="1" customWidth="1"/>
    <col min="2582" max="2582" width="19.125" bestFit="1" customWidth="1"/>
    <col min="2583" max="2583" width="8.5" bestFit="1" customWidth="1"/>
    <col min="2584" max="2584" width="23.5" bestFit="1" customWidth="1"/>
    <col min="2585" max="2585" width="23" bestFit="1" customWidth="1"/>
    <col min="2586" max="2586" width="18.625" bestFit="1" customWidth="1"/>
    <col min="2587" max="2587" width="19.25" bestFit="1" customWidth="1"/>
    <col min="2588" max="2588" width="10.375" bestFit="1" customWidth="1"/>
    <col min="2589" max="2589" width="25.5" bestFit="1" customWidth="1"/>
    <col min="2590" max="2590" width="17.25" bestFit="1" customWidth="1"/>
    <col min="2591" max="2591" width="13.875" bestFit="1" customWidth="1"/>
    <col min="2592" max="2592" width="14.875" bestFit="1" customWidth="1"/>
    <col min="2593" max="2593" width="24.75" bestFit="1" customWidth="1"/>
    <col min="2594" max="2594" width="25.375" bestFit="1" customWidth="1"/>
    <col min="2595" max="2595" width="36.125" bestFit="1" customWidth="1"/>
    <col min="2596" max="2596" width="25.5" bestFit="1" customWidth="1"/>
    <col min="2597" max="2597" width="31.375" bestFit="1" customWidth="1"/>
    <col min="2598" max="2598" width="41.75" bestFit="1" customWidth="1"/>
    <col min="2599" max="2599" width="12.875" bestFit="1" customWidth="1"/>
    <col min="2600" max="2600" width="10.75" bestFit="1" customWidth="1"/>
    <col min="2601" max="2601" width="17.875" bestFit="1" customWidth="1"/>
    <col min="2602" max="2602" width="32.875" bestFit="1" customWidth="1"/>
    <col min="2603" max="2603" width="39.875" bestFit="1" customWidth="1"/>
    <col min="2604" max="2604" width="16.125" bestFit="1" customWidth="1"/>
    <col min="2605" max="2605" width="21" bestFit="1" customWidth="1"/>
    <col min="2606" max="2606" width="6.375" bestFit="1" customWidth="1"/>
    <col min="2607" max="2607" width="7.625" bestFit="1" customWidth="1"/>
    <col min="2608" max="2608" width="11" bestFit="1" customWidth="1"/>
    <col min="2609" max="2609" width="9.5" bestFit="1" customWidth="1"/>
    <col min="2610" max="2610" width="18.25" bestFit="1" customWidth="1"/>
    <col min="2611" max="2611" width="47.25" bestFit="1" customWidth="1"/>
    <col min="2612" max="2612" width="13.5" bestFit="1" customWidth="1"/>
    <col min="2613" max="2613" width="10.75" bestFit="1" customWidth="1"/>
    <col min="2614" max="2614" width="30.375" bestFit="1" customWidth="1"/>
    <col min="2615" max="2615" width="16.125" bestFit="1" customWidth="1"/>
    <col min="2616" max="2616" width="24.25" bestFit="1" customWidth="1"/>
    <col min="2617" max="2617" width="40.75" bestFit="1" customWidth="1"/>
    <col min="2618" max="2618" width="20.125" bestFit="1" customWidth="1"/>
    <col min="2619" max="2619" width="25.75" bestFit="1" customWidth="1"/>
    <col min="2620" max="2620" width="9.125" bestFit="1" customWidth="1"/>
    <col min="2621" max="2621" width="23.25" bestFit="1" customWidth="1"/>
    <col min="2622" max="2622" width="13.875" bestFit="1" customWidth="1"/>
    <col min="2623" max="2623" width="7.625" bestFit="1" customWidth="1"/>
    <col min="2624" max="2624" width="21.125" bestFit="1" customWidth="1"/>
    <col min="2625" max="2625" width="17" bestFit="1" customWidth="1"/>
    <col min="2626" max="2626" width="58" bestFit="1" customWidth="1"/>
    <col min="2627" max="2627" width="11.375" bestFit="1" customWidth="1"/>
    <col min="2628" max="2628" width="13" bestFit="1" customWidth="1"/>
    <col min="2629" max="2629" width="19.25" bestFit="1" customWidth="1"/>
    <col min="2630" max="2630" width="23.5" bestFit="1" customWidth="1"/>
    <col min="2631" max="2631" width="51.125" bestFit="1" customWidth="1"/>
    <col min="2632" max="2632" width="31.125" bestFit="1" customWidth="1"/>
    <col min="2633" max="2633" width="76.125" bestFit="1" customWidth="1"/>
    <col min="2634" max="2634" width="32.625" bestFit="1" customWidth="1"/>
    <col min="2635" max="2635" width="37" bestFit="1" customWidth="1"/>
    <col min="2636" max="2636" width="18.875" bestFit="1" customWidth="1"/>
    <col min="2637" max="2637" width="23.875" bestFit="1" customWidth="1"/>
    <col min="2638" max="2638" width="25.5" bestFit="1" customWidth="1"/>
    <col min="2639" max="2639" width="28.625" bestFit="1" customWidth="1"/>
    <col min="2640" max="2640" width="12.25" bestFit="1" customWidth="1"/>
    <col min="2641" max="2641" width="20.5" bestFit="1" customWidth="1"/>
    <col min="2642" max="2642" width="8.5" bestFit="1" customWidth="1"/>
    <col min="2643" max="2643" width="45.75" bestFit="1" customWidth="1"/>
    <col min="2644" max="2644" width="14.5" bestFit="1" customWidth="1"/>
    <col min="2645" max="2645" width="32.375" bestFit="1" customWidth="1"/>
    <col min="2646" max="2646" width="32.625" bestFit="1" customWidth="1"/>
    <col min="2647" max="2647" width="34.75" bestFit="1" customWidth="1"/>
    <col min="2648" max="2648" width="21.75" bestFit="1" customWidth="1"/>
    <col min="2649" max="2649" width="22.25" bestFit="1" customWidth="1"/>
    <col min="2650" max="2650" width="34.25" bestFit="1" customWidth="1"/>
    <col min="2651" max="2651" width="28.25" bestFit="1" customWidth="1"/>
    <col min="2652" max="2652" width="13.625" bestFit="1" customWidth="1"/>
    <col min="2653" max="2653" width="14.25" bestFit="1" customWidth="1"/>
    <col min="2654" max="2654" width="23.875" bestFit="1" customWidth="1"/>
    <col min="2655" max="2655" width="23.625" bestFit="1" customWidth="1"/>
    <col min="2656" max="2656" width="12.625" bestFit="1" customWidth="1"/>
    <col min="2657" max="2657" width="11.75" bestFit="1" customWidth="1"/>
    <col min="2658" max="2658" width="23.5" bestFit="1" customWidth="1"/>
    <col min="2659" max="2659" width="23" bestFit="1" customWidth="1"/>
    <col min="2660" max="2660" width="23.625" bestFit="1" customWidth="1"/>
    <col min="2661" max="2661" width="24.875" bestFit="1" customWidth="1"/>
    <col min="2662" max="2662" width="51" bestFit="1" customWidth="1"/>
    <col min="2663" max="2663" width="42.625" bestFit="1" customWidth="1"/>
    <col min="2664" max="2664" width="41" bestFit="1" customWidth="1"/>
    <col min="2665" max="2665" width="22.875" bestFit="1" customWidth="1"/>
    <col min="2666" max="2666" width="26" bestFit="1" customWidth="1"/>
    <col min="2667" max="2667" width="28.5" bestFit="1" customWidth="1"/>
    <col min="2668" max="2668" width="31" bestFit="1" customWidth="1"/>
    <col min="2669" max="2669" width="28.625" bestFit="1" customWidth="1"/>
    <col min="2670" max="2670" width="15.375" bestFit="1" customWidth="1"/>
    <col min="2671" max="2671" width="36" bestFit="1" customWidth="1"/>
    <col min="2672" max="2672" width="7.25" bestFit="1" customWidth="1"/>
    <col min="2673" max="2673" width="9.75" bestFit="1" customWidth="1"/>
    <col min="2674" max="2674" width="59.875" bestFit="1" customWidth="1"/>
    <col min="2675" max="2675" width="57.375" bestFit="1" customWidth="1"/>
    <col min="2676" max="2676" width="32.875" bestFit="1" customWidth="1"/>
    <col min="2677" max="2677" width="19.5" bestFit="1" customWidth="1"/>
    <col min="2678" max="2679" width="22" bestFit="1" customWidth="1"/>
    <col min="2680" max="2680" width="9.875" bestFit="1" customWidth="1"/>
    <col min="2681" max="2681" width="34.5" bestFit="1" customWidth="1"/>
    <col min="2682" max="2682" width="34.125" bestFit="1" customWidth="1"/>
    <col min="2683" max="2683" width="13.25" bestFit="1" customWidth="1"/>
    <col min="2684" max="2684" width="32.25" bestFit="1" customWidth="1"/>
    <col min="2685" max="2685" width="41.125" bestFit="1" customWidth="1"/>
    <col min="2686" max="2686" width="28.5" bestFit="1" customWidth="1"/>
    <col min="2687" max="2687" width="18.625" bestFit="1" customWidth="1"/>
    <col min="2688" max="2688" width="21.125" bestFit="1" customWidth="1"/>
    <col min="2689" max="2689" width="12.25" bestFit="1" customWidth="1"/>
    <col min="2690" max="2690" width="25.75" bestFit="1" customWidth="1"/>
    <col min="2691" max="2691" width="8.625" bestFit="1" customWidth="1"/>
    <col min="2692" max="2692" width="25.125" bestFit="1" customWidth="1"/>
    <col min="2693" max="2693" width="13.25" bestFit="1" customWidth="1"/>
    <col min="2694" max="2694" width="41.625" bestFit="1" customWidth="1"/>
    <col min="2695" max="2695" width="13.5" bestFit="1" customWidth="1"/>
    <col min="2696" max="2696" width="14.125" bestFit="1" customWidth="1"/>
    <col min="2697" max="2697" width="13.25" bestFit="1" customWidth="1"/>
    <col min="2698" max="2698" width="16.625" bestFit="1" customWidth="1"/>
    <col min="2699" max="2699" width="16" bestFit="1" customWidth="1"/>
    <col min="2700" max="2700" width="17.625" bestFit="1" customWidth="1"/>
    <col min="2701" max="2701" width="18.875" bestFit="1" customWidth="1"/>
    <col min="2702" max="2702" width="11.625" bestFit="1" customWidth="1"/>
    <col min="2703" max="2703" width="8.625" bestFit="1" customWidth="1"/>
    <col min="2704" max="2704" width="17.25" bestFit="1" customWidth="1"/>
    <col min="2705" max="2705" width="9.875" bestFit="1" customWidth="1"/>
    <col min="2706" max="2706" width="16.625" bestFit="1" customWidth="1"/>
    <col min="2707" max="2707" width="36.625" bestFit="1" customWidth="1"/>
    <col min="2708" max="2708" width="13.625" bestFit="1" customWidth="1"/>
    <col min="2709" max="2709" width="28.875" bestFit="1" customWidth="1"/>
    <col min="2710" max="2710" width="14.5" bestFit="1" customWidth="1"/>
    <col min="2711" max="2711" width="16.125" bestFit="1" customWidth="1"/>
    <col min="2712" max="2712" width="15.375" bestFit="1" customWidth="1"/>
    <col min="2713" max="2713" width="17.375" bestFit="1" customWidth="1"/>
    <col min="2714" max="2714" width="15.75" bestFit="1" customWidth="1"/>
    <col min="2715" max="2715" width="21.625" bestFit="1" customWidth="1"/>
    <col min="2716" max="2716" width="19.75" bestFit="1" customWidth="1"/>
    <col min="2717" max="2717" width="27.25" bestFit="1" customWidth="1"/>
    <col min="2718" max="2718" width="17.875" bestFit="1" customWidth="1"/>
    <col min="2719" max="2719" width="10.375" bestFit="1" customWidth="1"/>
    <col min="2720" max="2720" width="25.375" bestFit="1" customWidth="1"/>
    <col min="2721" max="2721" width="5.75" bestFit="1" customWidth="1"/>
    <col min="2722" max="2722" width="18.625" bestFit="1" customWidth="1"/>
    <col min="2723" max="2723" width="6.375" bestFit="1" customWidth="1"/>
    <col min="2724" max="2724" width="16.375" bestFit="1" customWidth="1"/>
    <col min="2725" max="2725" width="38.25" bestFit="1" customWidth="1"/>
    <col min="2726" max="2726" width="18.5" bestFit="1" customWidth="1"/>
    <col min="2727" max="2727" width="26.125" bestFit="1" customWidth="1"/>
    <col min="2728" max="2728" width="43.5" bestFit="1" customWidth="1"/>
    <col min="2729" max="2729" width="34.25" bestFit="1" customWidth="1"/>
    <col min="2730" max="2730" width="18.25" bestFit="1" customWidth="1"/>
    <col min="2731" max="2731" width="20.75" bestFit="1" customWidth="1"/>
    <col min="2732" max="2732" width="40.375" bestFit="1" customWidth="1"/>
    <col min="2733" max="2733" width="23.5" bestFit="1" customWidth="1"/>
    <col min="2734" max="2734" width="12.25" bestFit="1" customWidth="1"/>
    <col min="2735" max="2735" width="5.75" bestFit="1" customWidth="1"/>
    <col min="2736" max="2736" width="22.25" bestFit="1" customWidth="1"/>
    <col min="2737" max="2737" width="27" bestFit="1" customWidth="1"/>
    <col min="2738" max="2738" width="30.375" bestFit="1" customWidth="1"/>
    <col min="2739" max="2739" width="11.125" bestFit="1" customWidth="1"/>
    <col min="2740" max="2740" width="13.625" bestFit="1" customWidth="1"/>
    <col min="2741" max="2741" width="19.25" bestFit="1" customWidth="1"/>
    <col min="2742" max="2742" width="34.75" bestFit="1" customWidth="1"/>
    <col min="2743" max="2743" width="14.875" bestFit="1" customWidth="1"/>
    <col min="2744" max="2744" width="22.625" bestFit="1" customWidth="1"/>
    <col min="2745" max="2745" width="18.5" bestFit="1" customWidth="1"/>
    <col min="2746" max="2746" width="21" bestFit="1" customWidth="1"/>
    <col min="2747" max="2747" width="30.75" bestFit="1" customWidth="1"/>
    <col min="2748" max="2748" width="18.875" bestFit="1" customWidth="1"/>
    <col min="2749" max="2749" width="16.375" bestFit="1" customWidth="1"/>
    <col min="2750" max="2750" width="7.25" bestFit="1" customWidth="1"/>
    <col min="2751" max="2751" width="25.5" bestFit="1" customWidth="1"/>
    <col min="2752" max="2752" width="8.625" bestFit="1" customWidth="1"/>
    <col min="2753" max="2753" width="16.375" bestFit="1" customWidth="1"/>
    <col min="2754" max="2754" width="16.125" bestFit="1" customWidth="1"/>
    <col min="2755" max="2755" width="27.875" bestFit="1" customWidth="1"/>
    <col min="2756" max="2756" width="9.125" bestFit="1" customWidth="1"/>
    <col min="2757" max="2757" width="11.125" bestFit="1" customWidth="1"/>
    <col min="2758" max="2758" width="64.75" bestFit="1" customWidth="1"/>
    <col min="2759" max="2759" width="19.875" bestFit="1" customWidth="1"/>
    <col min="2760" max="2760" width="17.25" bestFit="1" customWidth="1"/>
    <col min="2761" max="2761" width="14.25" bestFit="1" customWidth="1"/>
    <col min="2762" max="2762" width="11.75" bestFit="1" customWidth="1"/>
    <col min="2763" max="2763" width="25.5" bestFit="1" customWidth="1"/>
    <col min="2764" max="2764" width="56" bestFit="1" customWidth="1"/>
    <col min="2765" max="2765" width="41" bestFit="1" customWidth="1"/>
    <col min="2766" max="2766" width="23" bestFit="1" customWidth="1"/>
    <col min="2767" max="2767" width="35.125" bestFit="1" customWidth="1"/>
    <col min="2768" max="2768" width="33.875" bestFit="1" customWidth="1"/>
    <col min="2769" max="2769" width="15.125" bestFit="1" customWidth="1"/>
    <col min="2770" max="2770" width="13.25" bestFit="1" customWidth="1"/>
    <col min="2771" max="2771" width="28.5" bestFit="1" customWidth="1"/>
    <col min="2772" max="2772" width="14.5" bestFit="1" customWidth="1"/>
    <col min="2773" max="2773" width="11.125" bestFit="1" customWidth="1"/>
    <col min="2774" max="2774" width="19.75" bestFit="1" customWidth="1"/>
    <col min="2775" max="2775" width="44.125" bestFit="1" customWidth="1"/>
    <col min="2776" max="2776" width="23.875" bestFit="1" customWidth="1"/>
    <col min="2777" max="2777" width="11.125" bestFit="1" customWidth="1"/>
    <col min="2778" max="2778" width="44.5" bestFit="1" customWidth="1"/>
    <col min="2779" max="2779" width="28.5" bestFit="1" customWidth="1"/>
    <col min="2780" max="2780" width="34.25" bestFit="1" customWidth="1"/>
    <col min="2781" max="2781" width="11.375" bestFit="1" customWidth="1"/>
    <col min="2782" max="2782" width="18.5" bestFit="1" customWidth="1"/>
    <col min="2783" max="2783" width="11.75" bestFit="1" customWidth="1"/>
    <col min="2784" max="2784" width="15.5" bestFit="1" customWidth="1"/>
    <col min="2785" max="2785" width="16.125" bestFit="1" customWidth="1"/>
    <col min="2786" max="2786" width="14.25" bestFit="1" customWidth="1"/>
    <col min="2787" max="2787" width="9.25" bestFit="1" customWidth="1"/>
    <col min="2788" max="2788" width="17.625" bestFit="1" customWidth="1"/>
    <col min="2789" max="2789" width="13.625" bestFit="1" customWidth="1"/>
    <col min="2790" max="2790" width="20.75" bestFit="1" customWidth="1"/>
    <col min="2791" max="2791" width="21" bestFit="1" customWidth="1"/>
    <col min="2792" max="2792" width="28.625" bestFit="1" customWidth="1"/>
    <col min="2793" max="2793" width="13" bestFit="1" customWidth="1"/>
    <col min="2794" max="2794" width="23.25" bestFit="1" customWidth="1"/>
    <col min="2795" max="2795" width="18.625" bestFit="1" customWidth="1"/>
    <col min="2796" max="2796" width="8.625" bestFit="1" customWidth="1"/>
    <col min="2797" max="2797" width="27.25" bestFit="1" customWidth="1"/>
    <col min="2798" max="2798" width="16.375" bestFit="1" customWidth="1"/>
    <col min="2799" max="2799" width="34.125" bestFit="1" customWidth="1"/>
    <col min="2800" max="2800" width="13.875" bestFit="1" customWidth="1"/>
    <col min="2801" max="2801" width="13.25" bestFit="1" customWidth="1"/>
    <col min="2802" max="2802" width="13.625" bestFit="1" customWidth="1"/>
    <col min="2803" max="2803" width="12.25" bestFit="1" customWidth="1"/>
    <col min="2804" max="2804" width="15.75" bestFit="1" customWidth="1"/>
    <col min="2805" max="2805" width="14.25" bestFit="1" customWidth="1"/>
    <col min="2806" max="2806" width="22.375" bestFit="1" customWidth="1"/>
    <col min="2807" max="2807" width="23" bestFit="1" customWidth="1"/>
    <col min="2808" max="2808" width="31" bestFit="1" customWidth="1"/>
    <col min="2809" max="2809" width="34.25" bestFit="1" customWidth="1"/>
    <col min="2810" max="2810" width="19.125" bestFit="1" customWidth="1"/>
    <col min="2811" max="2811" width="16.75" bestFit="1" customWidth="1"/>
    <col min="2812" max="2812" width="13.625" bestFit="1" customWidth="1"/>
    <col min="2813" max="2813" width="14.125" bestFit="1" customWidth="1"/>
    <col min="2814" max="2814" width="15.125" bestFit="1" customWidth="1"/>
    <col min="2815" max="2815" width="21.75" bestFit="1" customWidth="1"/>
    <col min="2816" max="2816" width="14.875" bestFit="1" customWidth="1"/>
    <col min="2817" max="2817" width="19.125" bestFit="1" customWidth="1"/>
    <col min="2818" max="2818" width="7.875" bestFit="1" customWidth="1"/>
    <col min="2819" max="2819" width="8" bestFit="1" customWidth="1"/>
    <col min="2820" max="2820" width="34.125" bestFit="1" customWidth="1"/>
    <col min="2821" max="2821" width="16.75" bestFit="1" customWidth="1"/>
    <col min="2822" max="2822" width="43.5" bestFit="1" customWidth="1"/>
    <col min="2823" max="2823" width="26" bestFit="1" customWidth="1"/>
    <col min="2824" max="2824" width="9.875" bestFit="1" customWidth="1"/>
    <col min="2825" max="2825" width="16.75" bestFit="1" customWidth="1"/>
    <col min="2826" max="2826" width="14.25" bestFit="1" customWidth="1"/>
    <col min="2827" max="2828" width="10.75" bestFit="1" customWidth="1"/>
    <col min="2829" max="2829" width="44.875" bestFit="1" customWidth="1"/>
    <col min="2830" max="2830" width="28.875" bestFit="1" customWidth="1"/>
    <col min="2831" max="2831" width="23.25" bestFit="1" customWidth="1"/>
    <col min="2832" max="2832" width="21.125" bestFit="1" customWidth="1"/>
    <col min="2833" max="2833" width="15.375" bestFit="1" customWidth="1"/>
    <col min="2834" max="2834" width="44.125" bestFit="1" customWidth="1"/>
    <col min="2835" max="2835" width="15.125" bestFit="1" customWidth="1"/>
    <col min="2836" max="2836" width="18.625" bestFit="1" customWidth="1"/>
    <col min="2837" max="2838" width="15.5" bestFit="1" customWidth="1"/>
    <col min="2839" max="2839" width="28.875" bestFit="1" customWidth="1"/>
    <col min="2840" max="2840" width="16.625" bestFit="1" customWidth="1"/>
    <col min="2841" max="2841" width="25.125" bestFit="1" customWidth="1"/>
    <col min="2842" max="2842" width="32.875" bestFit="1" customWidth="1"/>
    <col min="2843" max="2843" width="8.5" bestFit="1" customWidth="1"/>
    <col min="2844" max="2844" width="21.125" bestFit="1" customWidth="1"/>
    <col min="2845" max="2845" width="10.125" bestFit="1" customWidth="1"/>
    <col min="2846" max="2846" width="38.5" bestFit="1" customWidth="1"/>
    <col min="2847" max="2847" width="14.875" bestFit="1" customWidth="1"/>
    <col min="2848" max="2848" width="20.5" bestFit="1" customWidth="1"/>
    <col min="2849" max="2849" width="29.875" bestFit="1" customWidth="1"/>
    <col min="2850" max="2850" width="10.5" bestFit="1" customWidth="1"/>
    <col min="2851" max="2851" width="40.75" bestFit="1" customWidth="1"/>
    <col min="2852" max="2852" width="14.875" bestFit="1" customWidth="1"/>
    <col min="2853" max="2853" width="26" bestFit="1" customWidth="1"/>
    <col min="2854" max="2855" width="18.5" bestFit="1" customWidth="1"/>
    <col min="2856" max="2856" width="16" bestFit="1" customWidth="1"/>
    <col min="2857" max="2857" width="90.125" bestFit="1" customWidth="1"/>
    <col min="2858" max="2858" width="15.375" bestFit="1" customWidth="1"/>
    <col min="2859" max="2859" width="27.625" bestFit="1" customWidth="1"/>
    <col min="2860" max="2860" width="13.25" bestFit="1" customWidth="1"/>
    <col min="2861" max="2861" width="44.125" bestFit="1" customWidth="1"/>
    <col min="2862" max="2862" width="47.25" bestFit="1" customWidth="1"/>
    <col min="2863" max="2863" width="19.75" bestFit="1" customWidth="1"/>
    <col min="2864" max="2864" width="14.25" bestFit="1" customWidth="1"/>
    <col min="2865" max="2865" width="17.625" bestFit="1" customWidth="1"/>
    <col min="2866" max="2866" width="53.25" bestFit="1" customWidth="1"/>
    <col min="2867" max="2867" width="11.625" bestFit="1" customWidth="1"/>
    <col min="2868" max="2868" width="28.25" bestFit="1" customWidth="1"/>
    <col min="2869" max="2869" width="38" bestFit="1" customWidth="1"/>
    <col min="2870" max="2870" width="19.875" bestFit="1" customWidth="1"/>
    <col min="2871" max="2871" width="20.5" bestFit="1" customWidth="1"/>
    <col min="2872" max="2872" width="14.125" bestFit="1" customWidth="1"/>
    <col min="2873" max="2873" width="45.375" bestFit="1" customWidth="1"/>
    <col min="2874" max="2874" width="16.625" bestFit="1" customWidth="1"/>
    <col min="2875" max="2875" width="42" bestFit="1" customWidth="1"/>
    <col min="2876" max="2876" width="8.5" bestFit="1" customWidth="1"/>
    <col min="2877" max="2877" width="10.75" bestFit="1" customWidth="1"/>
    <col min="2878" max="2878" width="11.625" bestFit="1" customWidth="1"/>
    <col min="2879" max="2879" width="16.75" bestFit="1" customWidth="1"/>
    <col min="2880" max="2880" width="13" bestFit="1" customWidth="1"/>
    <col min="2881" max="2881" width="37.875" bestFit="1" customWidth="1"/>
    <col min="2882" max="2882" width="27.25" bestFit="1" customWidth="1"/>
    <col min="2883" max="2883" width="11.625" bestFit="1" customWidth="1"/>
    <col min="2884" max="2884" width="18.875" bestFit="1" customWidth="1"/>
    <col min="2885" max="2885" width="11.75" bestFit="1" customWidth="1"/>
    <col min="2886" max="2886" width="19.125" bestFit="1" customWidth="1"/>
    <col min="2887" max="2887" width="7.375" bestFit="1" customWidth="1"/>
    <col min="2888" max="2888" width="19.25" bestFit="1" customWidth="1"/>
    <col min="2889" max="2889" width="54.25" bestFit="1" customWidth="1"/>
    <col min="2890" max="2890" width="13.5" bestFit="1" customWidth="1"/>
    <col min="2891" max="2891" width="8.875" bestFit="1" customWidth="1"/>
    <col min="2892" max="2892" width="3.5" bestFit="1" customWidth="1"/>
    <col min="2893" max="2893" width="11.125" bestFit="1" customWidth="1"/>
    <col min="2894" max="2894" width="19.75" bestFit="1" customWidth="1"/>
    <col min="2895" max="2895" width="22" bestFit="1" customWidth="1"/>
    <col min="2896" max="2896" width="25.75" bestFit="1" customWidth="1"/>
    <col min="2897" max="2897" width="32" bestFit="1" customWidth="1"/>
    <col min="2898" max="2898" width="16.125" bestFit="1" customWidth="1"/>
    <col min="2899" max="2899" width="8.5" bestFit="1" customWidth="1"/>
    <col min="2900" max="2900" width="10.5" bestFit="1" customWidth="1"/>
    <col min="2901" max="2901" width="20.125" bestFit="1" customWidth="1"/>
    <col min="2902" max="2902" width="9.25" bestFit="1" customWidth="1"/>
    <col min="2903" max="2903" width="24.5" bestFit="1" customWidth="1"/>
    <col min="2904" max="2904" width="19.875" bestFit="1" customWidth="1"/>
    <col min="2905" max="2905" width="9.25" bestFit="1" customWidth="1"/>
    <col min="2906" max="2906" width="11.125" bestFit="1" customWidth="1"/>
    <col min="2907" max="2907" width="16.625" bestFit="1" customWidth="1"/>
    <col min="2908" max="2908" width="12.625" bestFit="1" customWidth="1"/>
    <col min="2909" max="2909" width="36.375" bestFit="1" customWidth="1"/>
    <col min="2910" max="2910" width="34.875" bestFit="1" customWidth="1"/>
    <col min="2911" max="2911" width="13.25" bestFit="1" customWidth="1"/>
    <col min="2912" max="2912" width="13.875" bestFit="1" customWidth="1"/>
    <col min="2913" max="2913" width="17.625" bestFit="1" customWidth="1"/>
    <col min="2914" max="2914" width="9.75" bestFit="1" customWidth="1"/>
    <col min="2915" max="2915" width="19.125" bestFit="1" customWidth="1"/>
    <col min="2916" max="2916" width="29.125" bestFit="1" customWidth="1"/>
    <col min="2917" max="2917" width="10.5" bestFit="1" customWidth="1"/>
    <col min="2918" max="2918" width="24.125" bestFit="1" customWidth="1"/>
    <col min="2919" max="2919" width="33.5" bestFit="1" customWidth="1"/>
    <col min="2920" max="2920" width="18.5" bestFit="1" customWidth="1"/>
    <col min="2921" max="2921" width="8.875" bestFit="1" customWidth="1"/>
    <col min="2922" max="2922" width="14.75" bestFit="1" customWidth="1"/>
    <col min="2923" max="2923" width="22.375" bestFit="1" customWidth="1"/>
    <col min="2924" max="2924" width="20.125" bestFit="1" customWidth="1"/>
    <col min="2925" max="2925" width="23.875" bestFit="1" customWidth="1"/>
    <col min="2926" max="2926" width="42.375" bestFit="1" customWidth="1"/>
    <col min="2927" max="2927" width="29.75" bestFit="1" customWidth="1"/>
    <col min="2928" max="2928" width="12.625" bestFit="1" customWidth="1"/>
    <col min="2929" max="2929" width="38.25" bestFit="1" customWidth="1"/>
    <col min="2930" max="2930" width="31.375" bestFit="1" customWidth="1"/>
    <col min="2931" max="2931" width="31.125" bestFit="1" customWidth="1"/>
    <col min="2932" max="2932" width="12" bestFit="1" customWidth="1"/>
    <col min="2933" max="2933" width="43.875" bestFit="1" customWidth="1"/>
    <col min="2934" max="2934" width="36.375" bestFit="1" customWidth="1"/>
    <col min="2935" max="2935" width="34.875" bestFit="1" customWidth="1"/>
    <col min="2936" max="2936" width="21.375" bestFit="1" customWidth="1"/>
    <col min="2937" max="2937" width="21.75" bestFit="1" customWidth="1"/>
    <col min="2938" max="2938" width="20.5" bestFit="1" customWidth="1"/>
    <col min="2939" max="2939" width="14.25" bestFit="1" customWidth="1"/>
    <col min="2940" max="2940" width="23.5" bestFit="1" customWidth="1"/>
    <col min="2941" max="2941" width="22.375" bestFit="1" customWidth="1"/>
    <col min="2942" max="2942" width="18.875" bestFit="1" customWidth="1"/>
    <col min="2943" max="2943" width="20.75" bestFit="1" customWidth="1"/>
    <col min="2944" max="2944" width="18.625" bestFit="1" customWidth="1"/>
    <col min="2945" max="2945" width="13.625" bestFit="1" customWidth="1"/>
    <col min="2946" max="2946" width="20.75" bestFit="1" customWidth="1"/>
    <col min="2947" max="2947" width="19.75" bestFit="1" customWidth="1"/>
    <col min="2948" max="2948" width="16.375" bestFit="1" customWidth="1"/>
    <col min="2949" max="2949" width="16.75" bestFit="1" customWidth="1"/>
    <col min="2950" max="2950" width="9.875" bestFit="1" customWidth="1"/>
    <col min="2951" max="2951" width="12.375" bestFit="1" customWidth="1"/>
    <col min="2952" max="2952" width="37.375" bestFit="1" customWidth="1"/>
    <col min="2953" max="2953" width="15.5" bestFit="1" customWidth="1"/>
    <col min="2954" max="2954" width="11.375" bestFit="1" customWidth="1"/>
    <col min="2955" max="2955" width="17.375" bestFit="1" customWidth="1"/>
    <col min="2956" max="2956" width="12.875" bestFit="1" customWidth="1"/>
    <col min="2957" max="2957" width="19.75" bestFit="1" customWidth="1"/>
    <col min="2958" max="2958" width="16.125" bestFit="1" customWidth="1"/>
    <col min="2959" max="2959" width="44.875" bestFit="1" customWidth="1"/>
    <col min="2960" max="2960" width="32" bestFit="1" customWidth="1"/>
    <col min="2961" max="2961" width="36.375" bestFit="1" customWidth="1"/>
    <col min="2962" max="2962" width="68.25" bestFit="1" customWidth="1"/>
    <col min="2963" max="2963" width="56" bestFit="1" customWidth="1"/>
    <col min="2964" max="2964" width="42.25" bestFit="1" customWidth="1"/>
    <col min="2965" max="2965" width="51.125" bestFit="1" customWidth="1"/>
    <col min="2966" max="2966" width="37.375" bestFit="1" customWidth="1"/>
    <col min="2967" max="2967" width="32.25" bestFit="1" customWidth="1"/>
    <col min="2968" max="2968" width="18.875" bestFit="1" customWidth="1"/>
    <col min="2969" max="2969" width="24.75" bestFit="1" customWidth="1"/>
    <col min="2970" max="2970" width="31.625" bestFit="1" customWidth="1"/>
    <col min="2971" max="2971" width="15.75" bestFit="1" customWidth="1"/>
    <col min="2972" max="2972" width="8.625" bestFit="1" customWidth="1"/>
    <col min="2973" max="2973" width="23.25" bestFit="1" customWidth="1"/>
    <col min="2974" max="2974" width="40.125" bestFit="1" customWidth="1"/>
    <col min="2975" max="2975" width="23.625" bestFit="1" customWidth="1"/>
    <col min="2976" max="2976" width="19.875" bestFit="1" customWidth="1"/>
    <col min="2977" max="2977" width="28.875" bestFit="1" customWidth="1"/>
    <col min="2978" max="2978" width="19.5" bestFit="1" customWidth="1"/>
    <col min="2979" max="2979" width="12.25" bestFit="1" customWidth="1"/>
    <col min="2980" max="2980" width="21.75" bestFit="1" customWidth="1"/>
    <col min="2981" max="2981" width="46.75" bestFit="1" customWidth="1"/>
    <col min="2982" max="2982" width="24.5" bestFit="1" customWidth="1"/>
    <col min="2983" max="2983" width="19.875" bestFit="1" customWidth="1"/>
    <col min="2984" max="2984" width="20.125" bestFit="1" customWidth="1"/>
    <col min="2985" max="2985" width="26.375" bestFit="1" customWidth="1"/>
    <col min="2986" max="2986" width="10.75" bestFit="1" customWidth="1"/>
    <col min="2987" max="2987" width="11.625" bestFit="1" customWidth="1"/>
    <col min="2988" max="2988" width="19.5" bestFit="1" customWidth="1"/>
    <col min="2989" max="2989" width="29.25" bestFit="1" customWidth="1"/>
    <col min="2990" max="2990" width="37.375" bestFit="1" customWidth="1"/>
    <col min="2991" max="2991" width="33.5" bestFit="1" customWidth="1"/>
    <col min="2992" max="2992" width="56.125" bestFit="1" customWidth="1"/>
    <col min="2993" max="2993" width="51" bestFit="1" customWidth="1"/>
    <col min="2994" max="2994" width="54.75" bestFit="1" customWidth="1"/>
    <col min="2995" max="2995" width="34.25" bestFit="1" customWidth="1"/>
    <col min="2996" max="2996" width="9.125" bestFit="1" customWidth="1"/>
    <col min="2997" max="2997" width="14.875" bestFit="1" customWidth="1"/>
    <col min="2998" max="2998" width="15.75" bestFit="1" customWidth="1"/>
    <col min="2999" max="2999" width="21.625" bestFit="1" customWidth="1"/>
    <col min="3000" max="3000" width="10.75" bestFit="1" customWidth="1"/>
    <col min="3001" max="3001" width="31.75" bestFit="1" customWidth="1"/>
    <col min="3002" max="3002" width="29.25" bestFit="1" customWidth="1"/>
    <col min="3003" max="3003" width="28.625" bestFit="1" customWidth="1"/>
    <col min="3004" max="3004" width="25.75" bestFit="1" customWidth="1"/>
    <col min="3005" max="3005" width="18" bestFit="1" customWidth="1"/>
    <col min="3006" max="3006" width="15.375" bestFit="1" customWidth="1"/>
    <col min="3007" max="3007" width="11.75" bestFit="1" customWidth="1"/>
    <col min="3008" max="3008" width="12.875" bestFit="1" customWidth="1"/>
    <col min="3009" max="3009" width="38.625" bestFit="1" customWidth="1"/>
    <col min="3010" max="3010" width="33" bestFit="1" customWidth="1"/>
    <col min="3011" max="3011" width="37.375" bestFit="1" customWidth="1"/>
    <col min="3012" max="3012" width="14.25" bestFit="1" customWidth="1"/>
    <col min="3013" max="3013" width="7" bestFit="1" customWidth="1"/>
    <col min="3014" max="3014" width="16.125" bestFit="1" customWidth="1"/>
    <col min="3015" max="3015" width="20.5" bestFit="1" customWidth="1"/>
    <col min="3016" max="3016" width="18" bestFit="1" customWidth="1"/>
    <col min="3017" max="3017" width="13" bestFit="1" customWidth="1"/>
    <col min="3018" max="3018" width="14.125" bestFit="1" customWidth="1"/>
    <col min="3019" max="3019" width="32.25" bestFit="1" customWidth="1"/>
    <col min="3020" max="3020" width="29.125" bestFit="1" customWidth="1"/>
    <col min="3021" max="3021" width="21.75" bestFit="1" customWidth="1"/>
    <col min="3022" max="3022" width="8.875" bestFit="1" customWidth="1"/>
    <col min="3023" max="3023" width="23.875" bestFit="1" customWidth="1"/>
    <col min="3024" max="3024" width="14.875" bestFit="1" customWidth="1"/>
    <col min="3025" max="3025" width="7.625" bestFit="1" customWidth="1"/>
    <col min="3026" max="3026" width="30.5" bestFit="1" customWidth="1"/>
    <col min="3027" max="3027" width="7.625" bestFit="1" customWidth="1"/>
    <col min="3028" max="3028" width="8.875" bestFit="1" customWidth="1"/>
    <col min="3029" max="3029" width="7.375" bestFit="1" customWidth="1"/>
    <col min="3030" max="3030" width="17.625" bestFit="1" customWidth="1"/>
    <col min="3031" max="3031" width="11.75" bestFit="1" customWidth="1"/>
    <col min="3032" max="3032" width="18.625" bestFit="1" customWidth="1"/>
    <col min="3033" max="3033" width="22.375" bestFit="1" customWidth="1"/>
    <col min="3034" max="3034" width="10.375" bestFit="1" customWidth="1"/>
    <col min="3035" max="3035" width="16.75" bestFit="1" customWidth="1"/>
    <col min="3036" max="3036" width="14.125" bestFit="1" customWidth="1"/>
    <col min="3037" max="3037" width="27" bestFit="1" customWidth="1"/>
    <col min="3038" max="3038" width="13.25" bestFit="1" customWidth="1"/>
    <col min="3039" max="3039" width="24.125" bestFit="1" customWidth="1"/>
    <col min="3040" max="3040" width="39.25" bestFit="1" customWidth="1"/>
    <col min="3041" max="3041" width="48.875" bestFit="1" customWidth="1"/>
    <col min="3042" max="3042" width="19.125" bestFit="1" customWidth="1"/>
    <col min="3043" max="3043" width="17.25" bestFit="1" customWidth="1"/>
    <col min="3044" max="3044" width="17.375" bestFit="1" customWidth="1"/>
    <col min="3045" max="3045" width="5.75" bestFit="1" customWidth="1"/>
    <col min="3046" max="3046" width="22.875" bestFit="1" customWidth="1"/>
    <col min="3047" max="3047" width="20.5" bestFit="1" customWidth="1"/>
    <col min="3048" max="3048" width="19.5" bestFit="1" customWidth="1"/>
    <col min="3049" max="3049" width="13.875" bestFit="1" customWidth="1"/>
    <col min="3050" max="3050" width="14.5" bestFit="1" customWidth="1"/>
    <col min="3051" max="3051" width="19.5" bestFit="1" customWidth="1"/>
    <col min="3052" max="3052" width="26" bestFit="1" customWidth="1"/>
    <col min="3053" max="3053" width="17" bestFit="1" customWidth="1"/>
    <col min="3054" max="3054" width="12.875" bestFit="1" customWidth="1"/>
    <col min="3055" max="3055" width="7.25" bestFit="1" customWidth="1"/>
    <col min="3056" max="3056" width="16" bestFit="1" customWidth="1"/>
    <col min="3057" max="3057" width="25.375" bestFit="1" customWidth="1"/>
    <col min="3058" max="3058" width="19.25" bestFit="1" customWidth="1"/>
    <col min="3059" max="3059" width="39.5" bestFit="1" customWidth="1"/>
    <col min="3060" max="3060" width="12.375" bestFit="1" customWidth="1"/>
    <col min="3061" max="3061" width="10.75" bestFit="1" customWidth="1"/>
    <col min="3062" max="3063" width="16.125" bestFit="1" customWidth="1"/>
    <col min="3064" max="3064" width="18.875" bestFit="1" customWidth="1"/>
    <col min="3065" max="3065" width="36.375" bestFit="1" customWidth="1"/>
    <col min="3066" max="3066" width="18" bestFit="1" customWidth="1"/>
    <col min="3067" max="3067" width="16.125" bestFit="1" customWidth="1"/>
    <col min="3068" max="3068" width="18" bestFit="1" customWidth="1"/>
    <col min="3069" max="3069" width="9.5" bestFit="1" customWidth="1"/>
    <col min="3070" max="3070" width="26" bestFit="1" customWidth="1"/>
    <col min="3071" max="3071" width="18" bestFit="1" customWidth="1"/>
    <col min="3072" max="3072" width="18.25" bestFit="1" customWidth="1"/>
    <col min="3073" max="3073" width="15.75" bestFit="1" customWidth="1"/>
    <col min="3074" max="3074" width="18.5" bestFit="1" customWidth="1"/>
    <col min="3075" max="3075" width="27.25" bestFit="1" customWidth="1"/>
    <col min="3076" max="3076" width="43.875" bestFit="1" customWidth="1"/>
    <col min="3077" max="3077" width="46.75" bestFit="1" customWidth="1"/>
    <col min="3078" max="3078" width="31" bestFit="1" customWidth="1"/>
    <col min="3079" max="3079" width="27" bestFit="1" customWidth="1"/>
    <col min="3080" max="3080" width="23" bestFit="1" customWidth="1"/>
    <col min="3081" max="3081" width="19.75" bestFit="1" customWidth="1"/>
    <col min="3082" max="3082" width="83" bestFit="1" customWidth="1"/>
    <col min="3083" max="3083" width="12.375" bestFit="1" customWidth="1"/>
    <col min="3084" max="3084" width="14.5" bestFit="1" customWidth="1"/>
    <col min="3085" max="3085" width="13.5" bestFit="1" customWidth="1"/>
    <col min="3086" max="3086" width="16.375" bestFit="1" customWidth="1"/>
    <col min="3087" max="3087" width="29.75" bestFit="1" customWidth="1"/>
    <col min="3088" max="3088" width="51.375" bestFit="1" customWidth="1"/>
    <col min="3089" max="3089" width="17.25" bestFit="1" customWidth="1"/>
    <col min="3090" max="3090" width="23.625" bestFit="1" customWidth="1"/>
    <col min="3091" max="3091" width="11.375" bestFit="1" customWidth="1"/>
    <col min="3092" max="3092" width="22.375" bestFit="1" customWidth="1"/>
    <col min="3093" max="3093" width="23.875" bestFit="1" customWidth="1"/>
    <col min="3094" max="3094" width="53.625" bestFit="1" customWidth="1"/>
    <col min="3095" max="3095" width="7.625" bestFit="1" customWidth="1"/>
    <col min="3096" max="3096" width="16.75" bestFit="1" customWidth="1"/>
    <col min="3097" max="3097" width="15.375" bestFit="1" customWidth="1"/>
    <col min="3098" max="3098" width="13.625" bestFit="1" customWidth="1"/>
    <col min="3099" max="3099" width="22.875" bestFit="1" customWidth="1"/>
    <col min="3100" max="3100" width="17.375" bestFit="1" customWidth="1"/>
    <col min="3101" max="3101" width="33.875" bestFit="1" customWidth="1"/>
    <col min="3102" max="3102" width="13.25" bestFit="1" customWidth="1"/>
    <col min="3103" max="3103" width="7.875" bestFit="1" customWidth="1"/>
    <col min="3104" max="3104" width="23.5" bestFit="1" customWidth="1"/>
    <col min="3105" max="3105" width="21.375" bestFit="1" customWidth="1"/>
    <col min="3106" max="3106" width="13.875" bestFit="1" customWidth="1"/>
    <col min="3107" max="3107" width="17.25" bestFit="1" customWidth="1"/>
    <col min="3108" max="3108" width="28.5" bestFit="1" customWidth="1"/>
    <col min="3109" max="3109" width="31.75" bestFit="1" customWidth="1"/>
    <col min="3110" max="3110" width="12.375" bestFit="1" customWidth="1"/>
    <col min="3111" max="3111" width="7.875" bestFit="1" customWidth="1"/>
    <col min="3112" max="3112" width="20.5" bestFit="1" customWidth="1"/>
    <col min="3113" max="3113" width="24.75" bestFit="1" customWidth="1"/>
    <col min="3114" max="3114" width="21" bestFit="1" customWidth="1"/>
    <col min="3115" max="3115" width="23.875" bestFit="1" customWidth="1"/>
    <col min="3116" max="3116" width="10.75" bestFit="1" customWidth="1"/>
    <col min="3117" max="3117" width="21.125" bestFit="1" customWidth="1"/>
    <col min="3118" max="3118" width="12.25" bestFit="1" customWidth="1"/>
    <col min="3119" max="3119" width="19.875" bestFit="1" customWidth="1"/>
    <col min="3120" max="3120" width="28.875" bestFit="1" customWidth="1"/>
    <col min="3121" max="3121" width="13" bestFit="1" customWidth="1"/>
    <col min="3122" max="3122" width="17.25" bestFit="1" customWidth="1"/>
    <col min="3123" max="3123" width="20.5" bestFit="1" customWidth="1"/>
    <col min="3124" max="3124" width="19.5" bestFit="1" customWidth="1"/>
    <col min="3125" max="3125" width="11.375" bestFit="1" customWidth="1"/>
    <col min="3126" max="3126" width="51.375" bestFit="1" customWidth="1"/>
    <col min="3127" max="3127" width="23" bestFit="1" customWidth="1"/>
    <col min="3128" max="3128" width="19.875" bestFit="1" customWidth="1"/>
    <col min="3129" max="3129" width="16.75" bestFit="1" customWidth="1"/>
    <col min="3130" max="3130" width="19.875" bestFit="1" customWidth="1"/>
    <col min="3131" max="3131" width="11.625" bestFit="1" customWidth="1"/>
    <col min="3132" max="3132" width="12.875" bestFit="1" customWidth="1"/>
    <col min="3133" max="3133" width="13.5" bestFit="1" customWidth="1"/>
    <col min="3134" max="3134" width="14.75" bestFit="1" customWidth="1"/>
    <col min="3135" max="3135" width="22.625" bestFit="1" customWidth="1"/>
    <col min="3136" max="3136" width="14.875" bestFit="1" customWidth="1"/>
    <col min="3137" max="3137" width="11.75" bestFit="1" customWidth="1"/>
    <col min="3138" max="3139" width="14.25" bestFit="1" customWidth="1"/>
    <col min="3140" max="3140" width="14.125" bestFit="1" customWidth="1"/>
    <col min="3141" max="3141" width="8.25" bestFit="1" customWidth="1"/>
    <col min="3142" max="3142" width="15.5" bestFit="1" customWidth="1"/>
    <col min="3143" max="3143" width="24.125" bestFit="1" customWidth="1"/>
    <col min="3144" max="3144" width="15.5" bestFit="1" customWidth="1"/>
    <col min="3145" max="3145" width="32.375" bestFit="1" customWidth="1"/>
    <col min="3146" max="3146" width="39.125" bestFit="1" customWidth="1"/>
    <col min="3147" max="3147" width="42.25" bestFit="1" customWidth="1"/>
    <col min="3148" max="3148" width="13.625" bestFit="1" customWidth="1"/>
    <col min="3149" max="3149" width="13.25" bestFit="1" customWidth="1"/>
    <col min="3150" max="3150" width="14.5" bestFit="1" customWidth="1"/>
    <col min="3151" max="3151" width="31" bestFit="1" customWidth="1"/>
    <col min="3152" max="3152" width="23" bestFit="1" customWidth="1"/>
    <col min="3153" max="3153" width="18.625" bestFit="1" customWidth="1"/>
    <col min="3154" max="3154" width="11.125" bestFit="1" customWidth="1"/>
    <col min="3155" max="3155" width="32.875" bestFit="1" customWidth="1"/>
    <col min="3156" max="3156" width="35.375" bestFit="1" customWidth="1"/>
    <col min="3157" max="3157" width="13.625" bestFit="1" customWidth="1"/>
    <col min="3158" max="3158" width="36" bestFit="1" customWidth="1"/>
    <col min="3159" max="3159" width="37.375" bestFit="1" customWidth="1"/>
    <col min="3160" max="3160" width="7.625" bestFit="1" customWidth="1"/>
    <col min="3161" max="3161" width="9.125" bestFit="1" customWidth="1"/>
    <col min="3162" max="3162" width="6.375" bestFit="1" customWidth="1"/>
    <col min="3163" max="3163" width="18" bestFit="1" customWidth="1"/>
    <col min="3164" max="3164" width="43.5" bestFit="1" customWidth="1"/>
    <col min="3165" max="3165" width="26.125" bestFit="1" customWidth="1"/>
    <col min="3166" max="3166" width="27" bestFit="1" customWidth="1"/>
    <col min="3167" max="3167" width="13.25" bestFit="1" customWidth="1"/>
    <col min="3168" max="3168" width="8.5" bestFit="1" customWidth="1"/>
    <col min="3169" max="3169" width="16" bestFit="1" customWidth="1"/>
    <col min="3170" max="3170" width="35.5" bestFit="1" customWidth="1"/>
    <col min="3171" max="3171" width="17.25" bestFit="1" customWidth="1"/>
    <col min="3172" max="3172" width="15.5" bestFit="1" customWidth="1"/>
    <col min="3173" max="3173" width="13" bestFit="1" customWidth="1"/>
    <col min="3174" max="3174" width="11.125" bestFit="1" customWidth="1"/>
    <col min="3175" max="3175" width="20.125" bestFit="1" customWidth="1"/>
    <col min="3176" max="3176" width="19.25" bestFit="1" customWidth="1"/>
    <col min="3177" max="3177" width="25.125" bestFit="1" customWidth="1"/>
    <col min="3178" max="3178" width="12.625" bestFit="1" customWidth="1"/>
    <col min="3179" max="3179" width="17.875" bestFit="1" customWidth="1"/>
    <col min="3180" max="3180" width="11" bestFit="1" customWidth="1"/>
    <col min="3181" max="3181" width="10.375" bestFit="1" customWidth="1"/>
    <col min="3182" max="3182" width="11.75" bestFit="1" customWidth="1"/>
    <col min="3183" max="3183" width="34.5" bestFit="1" customWidth="1"/>
    <col min="3184" max="3184" width="21.125" bestFit="1" customWidth="1"/>
    <col min="3185" max="3185" width="35.125" bestFit="1" customWidth="1"/>
    <col min="3186" max="3186" width="16.125" bestFit="1" customWidth="1"/>
    <col min="3187" max="3187" width="11" bestFit="1" customWidth="1"/>
    <col min="3188" max="3188" width="19.5" bestFit="1" customWidth="1"/>
    <col min="3189" max="3189" width="24.125" bestFit="1" customWidth="1"/>
    <col min="3190" max="3190" width="18.625" bestFit="1" customWidth="1"/>
    <col min="3191" max="3191" width="18" bestFit="1" customWidth="1"/>
    <col min="3192" max="3192" width="16.625" bestFit="1" customWidth="1"/>
    <col min="3193" max="3193" width="23.25" bestFit="1" customWidth="1"/>
    <col min="3194" max="3194" width="47.875" bestFit="1" customWidth="1"/>
    <col min="3195" max="3195" width="16.625" bestFit="1" customWidth="1"/>
    <col min="3196" max="3196" width="37" bestFit="1" customWidth="1"/>
    <col min="3197" max="3197" width="19.25" bestFit="1" customWidth="1"/>
    <col min="3198" max="3198" width="23.625" bestFit="1" customWidth="1"/>
    <col min="3199" max="3199" width="14.125" bestFit="1" customWidth="1"/>
    <col min="3200" max="3200" width="15.75" bestFit="1" customWidth="1"/>
    <col min="3201" max="3202" width="17.875" bestFit="1" customWidth="1"/>
    <col min="3203" max="3203" width="36.375" bestFit="1" customWidth="1"/>
    <col min="3204" max="3204" width="14.5" bestFit="1" customWidth="1"/>
    <col min="3205" max="3205" width="33" bestFit="1" customWidth="1"/>
    <col min="3206" max="3206" width="14.875" bestFit="1" customWidth="1"/>
    <col min="3207" max="3207" width="43.625" bestFit="1" customWidth="1"/>
    <col min="3208" max="3208" width="38.5" bestFit="1" customWidth="1"/>
    <col min="3209" max="3209" width="25.125" bestFit="1" customWidth="1"/>
    <col min="3210" max="3210" width="29.25" bestFit="1" customWidth="1"/>
    <col min="3211" max="3211" width="23.5" bestFit="1" customWidth="1"/>
    <col min="3212" max="3212" width="26.375" bestFit="1" customWidth="1"/>
    <col min="3213" max="3213" width="29.875" bestFit="1" customWidth="1"/>
    <col min="3214" max="3214" width="31" bestFit="1" customWidth="1"/>
    <col min="3215" max="3215" width="32.25" bestFit="1" customWidth="1"/>
    <col min="3216" max="3216" width="35.375" bestFit="1" customWidth="1"/>
    <col min="3217" max="3217" width="33" bestFit="1" customWidth="1"/>
    <col min="3218" max="3218" width="54.125" bestFit="1" customWidth="1"/>
    <col min="3219" max="3219" width="37.875" bestFit="1" customWidth="1"/>
    <col min="3220" max="3220" width="28.25" bestFit="1" customWidth="1"/>
    <col min="3221" max="3221" width="37.875" bestFit="1" customWidth="1"/>
    <col min="3222" max="3222" width="26" bestFit="1" customWidth="1"/>
    <col min="3223" max="3223" width="33.625" bestFit="1" customWidth="1"/>
    <col min="3224" max="3224" width="36.75" bestFit="1" customWidth="1"/>
    <col min="3225" max="3225" width="16.625" bestFit="1" customWidth="1"/>
    <col min="3226" max="3226" width="14.875" bestFit="1" customWidth="1"/>
    <col min="3227" max="3227" width="14.25" bestFit="1" customWidth="1"/>
    <col min="3228" max="3228" width="21.125" bestFit="1" customWidth="1"/>
    <col min="3229" max="3229" width="19.25" bestFit="1" customWidth="1"/>
    <col min="3230" max="3230" width="7.875" bestFit="1" customWidth="1"/>
    <col min="3231" max="3231" width="11.125" bestFit="1" customWidth="1"/>
    <col min="3232" max="3232" width="27.625" bestFit="1" customWidth="1"/>
    <col min="3233" max="3233" width="28.625" bestFit="1" customWidth="1"/>
    <col min="3234" max="3234" width="18" bestFit="1" customWidth="1"/>
    <col min="3235" max="3235" width="30.75" bestFit="1" customWidth="1"/>
    <col min="3236" max="3236" width="32.375" bestFit="1" customWidth="1"/>
    <col min="3237" max="3237" width="34.125" bestFit="1" customWidth="1"/>
    <col min="3238" max="3238" width="12.625" bestFit="1" customWidth="1"/>
    <col min="3239" max="3239" width="14.75" bestFit="1" customWidth="1"/>
    <col min="3240" max="3240" width="31.375" bestFit="1" customWidth="1"/>
    <col min="3241" max="3241" width="14.25" bestFit="1" customWidth="1"/>
    <col min="3242" max="3242" width="46.375" bestFit="1" customWidth="1"/>
    <col min="3243" max="3243" width="27.875" bestFit="1" customWidth="1"/>
    <col min="3244" max="3244" width="11.125" bestFit="1" customWidth="1"/>
    <col min="3245" max="3245" width="32.375" bestFit="1" customWidth="1"/>
    <col min="3246" max="3246" width="19.5" bestFit="1" customWidth="1"/>
    <col min="3247" max="3247" width="35.125" bestFit="1" customWidth="1"/>
    <col min="3248" max="3248" width="22" bestFit="1" customWidth="1"/>
    <col min="3249" max="3249" width="49.875" bestFit="1" customWidth="1"/>
    <col min="3250" max="3250" width="21.625" bestFit="1" customWidth="1"/>
    <col min="3251" max="3251" width="7.625" bestFit="1" customWidth="1"/>
    <col min="3252" max="3252" width="17.25" bestFit="1" customWidth="1"/>
    <col min="3253" max="3253" width="9.125" bestFit="1" customWidth="1"/>
    <col min="3254" max="3254" width="18.5" bestFit="1" customWidth="1"/>
    <col min="3255" max="3255" width="29.125" bestFit="1" customWidth="1"/>
    <col min="3256" max="3256" width="41.375" bestFit="1" customWidth="1"/>
    <col min="3257" max="3257" width="14.125" bestFit="1" customWidth="1"/>
    <col min="3258" max="3258" width="16.625" bestFit="1" customWidth="1"/>
    <col min="3259" max="3259" width="6.625" bestFit="1" customWidth="1"/>
    <col min="3260" max="3260" width="17.875" bestFit="1" customWidth="1"/>
    <col min="3261" max="3261" width="32.25" bestFit="1" customWidth="1"/>
    <col min="3262" max="3262" width="16" bestFit="1" customWidth="1"/>
    <col min="3263" max="3263" width="11.75" bestFit="1" customWidth="1"/>
    <col min="3264" max="3264" width="14.25" bestFit="1" customWidth="1"/>
    <col min="3265" max="3265" width="18" bestFit="1" customWidth="1"/>
    <col min="3266" max="3266" width="13.875" bestFit="1" customWidth="1"/>
    <col min="3267" max="3267" width="14.25" bestFit="1" customWidth="1"/>
    <col min="3268" max="3268" width="13.25" bestFit="1" customWidth="1"/>
    <col min="3269" max="3269" width="11.375" bestFit="1" customWidth="1"/>
    <col min="3270" max="3270" width="16.125" bestFit="1" customWidth="1"/>
    <col min="3271" max="3271" width="15.125" bestFit="1" customWidth="1"/>
    <col min="3272" max="3272" width="26.125" bestFit="1" customWidth="1"/>
    <col min="3273" max="3273" width="30.375" bestFit="1" customWidth="1"/>
    <col min="3274" max="3274" width="29.125" bestFit="1" customWidth="1"/>
    <col min="3275" max="3275" width="24.875" bestFit="1" customWidth="1"/>
    <col min="3276" max="3276" width="12.25" bestFit="1" customWidth="1"/>
    <col min="3277" max="3277" width="15.75" bestFit="1" customWidth="1"/>
    <col min="3278" max="3278" width="54.25" bestFit="1" customWidth="1"/>
    <col min="3279" max="3279" width="20.75" bestFit="1" customWidth="1"/>
    <col min="3280" max="3280" width="35.125" bestFit="1" customWidth="1"/>
    <col min="3281" max="3281" width="15.5" bestFit="1" customWidth="1"/>
    <col min="3282" max="3282" width="13.875" bestFit="1" customWidth="1"/>
    <col min="3283" max="3283" width="24.5" bestFit="1" customWidth="1"/>
    <col min="3284" max="3284" width="14.875" bestFit="1" customWidth="1"/>
    <col min="3285" max="3285" width="51.625" bestFit="1" customWidth="1"/>
    <col min="3286" max="3286" width="35.75" bestFit="1" customWidth="1"/>
    <col min="3287" max="3287" width="22" bestFit="1" customWidth="1"/>
    <col min="3288" max="3288" width="38" bestFit="1" customWidth="1"/>
    <col min="3289" max="3289" width="22" bestFit="1" customWidth="1"/>
    <col min="3290" max="3290" width="21.375" bestFit="1" customWidth="1"/>
    <col min="3291" max="3291" width="18.5" bestFit="1" customWidth="1"/>
    <col min="3292" max="3292" width="13.625" bestFit="1" customWidth="1"/>
    <col min="3293" max="3293" width="14.5" bestFit="1" customWidth="1"/>
    <col min="3294" max="3294" width="18.25" bestFit="1" customWidth="1"/>
    <col min="3295" max="3295" width="21.375" bestFit="1" customWidth="1"/>
    <col min="3296" max="3296" width="33.5" bestFit="1" customWidth="1"/>
    <col min="3297" max="3297" width="20.75" bestFit="1" customWidth="1"/>
    <col min="3298" max="3298" width="53.5" bestFit="1" customWidth="1"/>
    <col min="3299" max="3299" width="14.875" bestFit="1" customWidth="1"/>
    <col min="3300" max="3300" width="18.25" bestFit="1" customWidth="1"/>
    <col min="3301" max="3301" width="58.625" bestFit="1" customWidth="1"/>
    <col min="3302" max="3302" width="22.875" bestFit="1" customWidth="1"/>
    <col min="3303" max="3303" width="7.25" bestFit="1" customWidth="1"/>
    <col min="3304" max="3304" width="7.625" bestFit="1" customWidth="1"/>
    <col min="3305" max="3305" width="29.5" bestFit="1" customWidth="1"/>
    <col min="3306" max="3306" width="8.25" bestFit="1" customWidth="1"/>
    <col min="3307" max="3307" width="8.875" bestFit="1" customWidth="1"/>
    <col min="3308" max="3308" width="15.125" bestFit="1" customWidth="1"/>
    <col min="3309" max="3309" width="17.875" bestFit="1" customWidth="1"/>
    <col min="3310" max="3310" width="10.125" bestFit="1" customWidth="1"/>
    <col min="3311" max="3311" width="6.75" bestFit="1" customWidth="1"/>
    <col min="3312" max="3312" width="20.75" bestFit="1" customWidth="1"/>
    <col min="3313" max="3313" width="10.375" bestFit="1" customWidth="1"/>
    <col min="3314" max="3314" width="38.25" bestFit="1" customWidth="1"/>
    <col min="3315" max="3315" width="22.875" bestFit="1" customWidth="1"/>
    <col min="3316" max="3316" width="65.375" bestFit="1" customWidth="1"/>
    <col min="3317" max="3317" width="22.625" bestFit="1" customWidth="1"/>
    <col min="3318" max="3318" width="6.125" bestFit="1" customWidth="1"/>
    <col min="3319" max="3319" width="23" bestFit="1" customWidth="1"/>
    <col min="3320" max="3320" width="20.125" bestFit="1" customWidth="1"/>
    <col min="3321" max="3321" width="38.5" bestFit="1" customWidth="1"/>
    <col min="3322" max="3322" width="38.625" bestFit="1" customWidth="1"/>
    <col min="3323" max="3323" width="36" bestFit="1" customWidth="1"/>
    <col min="3324" max="3324" width="31.125" bestFit="1" customWidth="1"/>
    <col min="3325" max="3325" width="32.25" bestFit="1" customWidth="1"/>
    <col min="3326" max="3326" width="30.75" bestFit="1" customWidth="1"/>
    <col min="3327" max="3328" width="29.5" bestFit="1" customWidth="1"/>
    <col min="3329" max="3329" width="17.625" bestFit="1" customWidth="1"/>
    <col min="3330" max="3330" width="18.625" bestFit="1" customWidth="1"/>
    <col min="3331" max="3331" width="16.625" bestFit="1" customWidth="1"/>
    <col min="3332" max="3332" width="35.375" bestFit="1" customWidth="1"/>
    <col min="3333" max="3333" width="20.125" bestFit="1" customWidth="1"/>
    <col min="3334" max="3334" width="23.625" bestFit="1" customWidth="1"/>
    <col min="3335" max="3335" width="11.625" bestFit="1" customWidth="1"/>
    <col min="3336" max="3336" width="35.75" bestFit="1" customWidth="1"/>
    <col min="3337" max="3337" width="37.875" bestFit="1" customWidth="1"/>
    <col min="3338" max="3338" width="16.625" bestFit="1" customWidth="1"/>
    <col min="3339" max="3339" width="8.625" bestFit="1" customWidth="1"/>
    <col min="3340" max="3340" width="23.25" bestFit="1" customWidth="1"/>
    <col min="3341" max="3341" width="17.375" bestFit="1" customWidth="1"/>
    <col min="3342" max="3342" width="20.5" bestFit="1" customWidth="1"/>
    <col min="3343" max="3344" width="12.625" bestFit="1" customWidth="1"/>
    <col min="3345" max="3345" width="19.875" bestFit="1" customWidth="1"/>
    <col min="3346" max="3346" width="12.875" bestFit="1" customWidth="1"/>
    <col min="3347" max="3347" width="27.875" bestFit="1" customWidth="1"/>
    <col min="3348" max="3348" width="14.5" bestFit="1" customWidth="1"/>
    <col min="3349" max="3349" width="15.125" bestFit="1" customWidth="1"/>
    <col min="3350" max="3350" width="34.25" bestFit="1" customWidth="1"/>
    <col min="3351" max="3351" width="19.5" bestFit="1" customWidth="1"/>
    <col min="3352" max="3352" width="22.625" bestFit="1" customWidth="1"/>
    <col min="3353" max="3353" width="10.375" bestFit="1" customWidth="1"/>
    <col min="3354" max="3354" width="9.5" bestFit="1" customWidth="1"/>
    <col min="3355" max="3355" width="17.25" bestFit="1" customWidth="1"/>
    <col min="3356" max="3356" width="29.875" bestFit="1" customWidth="1"/>
    <col min="3357" max="3357" width="14.125" bestFit="1" customWidth="1"/>
    <col min="3358" max="3358" width="23.5" bestFit="1" customWidth="1"/>
    <col min="3359" max="3359" width="29.25" bestFit="1" customWidth="1"/>
    <col min="3360" max="3360" width="12.875" bestFit="1" customWidth="1"/>
    <col min="3361" max="3361" width="14.75" bestFit="1" customWidth="1"/>
    <col min="3362" max="3362" width="15.5" bestFit="1" customWidth="1"/>
    <col min="3363" max="3363" width="22" bestFit="1" customWidth="1"/>
    <col min="3364" max="3364" width="25.125" bestFit="1" customWidth="1"/>
    <col min="3365" max="3365" width="32.625" bestFit="1" customWidth="1"/>
    <col min="3366" max="3366" width="20.5" bestFit="1" customWidth="1"/>
    <col min="3367" max="3367" width="32.375" bestFit="1" customWidth="1"/>
    <col min="3368" max="3368" width="15.5" bestFit="1" customWidth="1"/>
    <col min="3369" max="3369" width="14.25" bestFit="1" customWidth="1"/>
    <col min="3370" max="3370" width="12.875" bestFit="1" customWidth="1"/>
    <col min="3371" max="3371" width="12.625" bestFit="1" customWidth="1"/>
    <col min="3372" max="3372" width="16.75" bestFit="1" customWidth="1"/>
    <col min="3373" max="3373" width="12.25" bestFit="1" customWidth="1"/>
    <col min="3374" max="3374" width="14.5" bestFit="1" customWidth="1"/>
    <col min="3375" max="3375" width="18" bestFit="1" customWidth="1"/>
    <col min="3376" max="3376" width="16.375" bestFit="1" customWidth="1"/>
    <col min="3377" max="3377" width="38.25" bestFit="1" customWidth="1"/>
    <col min="3378" max="3378" width="8" bestFit="1" customWidth="1"/>
    <col min="3379" max="3379" width="33.5" bestFit="1" customWidth="1"/>
    <col min="3380" max="3380" width="16.125" bestFit="1" customWidth="1"/>
    <col min="3381" max="3381" width="24.875" bestFit="1" customWidth="1"/>
    <col min="3382" max="3382" width="61.375" bestFit="1" customWidth="1"/>
    <col min="3383" max="3383" width="43.875" bestFit="1" customWidth="1"/>
    <col min="3384" max="3384" width="55.125" bestFit="1" customWidth="1"/>
    <col min="3385" max="3385" width="47.25" bestFit="1" customWidth="1"/>
    <col min="3386" max="3386" width="15.375" bestFit="1" customWidth="1"/>
    <col min="3387" max="3387" width="19.75" bestFit="1" customWidth="1"/>
    <col min="3388" max="3388" width="20.5" bestFit="1" customWidth="1"/>
    <col min="3389" max="3389" width="8" bestFit="1" customWidth="1"/>
    <col min="3390" max="3390" width="25.5" bestFit="1" customWidth="1"/>
    <col min="3391" max="3391" width="17" bestFit="1" customWidth="1"/>
    <col min="3392" max="3392" width="28.5" bestFit="1" customWidth="1"/>
    <col min="3393" max="3393" width="12.625" bestFit="1" customWidth="1"/>
    <col min="3394" max="3394" width="17" bestFit="1" customWidth="1"/>
    <col min="3395" max="3395" width="24.75" bestFit="1" customWidth="1"/>
    <col min="3396" max="3396" width="10.375" bestFit="1" customWidth="1"/>
    <col min="3397" max="3397" width="13.5" bestFit="1" customWidth="1"/>
    <col min="3398" max="3398" width="8.875" bestFit="1" customWidth="1"/>
    <col min="3399" max="3399" width="11.125" bestFit="1" customWidth="1"/>
    <col min="3400" max="3400" width="10.75" bestFit="1" customWidth="1"/>
    <col min="3401" max="3401" width="12" bestFit="1" customWidth="1"/>
    <col min="3402" max="3402" width="8" bestFit="1" customWidth="1"/>
    <col min="3403" max="3403" width="13" bestFit="1" customWidth="1"/>
    <col min="3404" max="3404" width="46.625" bestFit="1" customWidth="1"/>
    <col min="3405" max="3405" width="30.75" bestFit="1" customWidth="1"/>
    <col min="3406" max="3406" width="29.25" bestFit="1" customWidth="1"/>
    <col min="3407" max="3407" width="28.625" bestFit="1" customWidth="1"/>
    <col min="3408" max="3408" width="38.5" bestFit="1" customWidth="1"/>
    <col min="3409" max="3409" width="22.625" bestFit="1" customWidth="1"/>
    <col min="3410" max="3410" width="28" bestFit="1" customWidth="1"/>
    <col min="3411" max="3411" width="46.75" bestFit="1" customWidth="1"/>
    <col min="3412" max="3412" width="12" bestFit="1" customWidth="1"/>
    <col min="3413" max="3413" width="22" bestFit="1" customWidth="1"/>
    <col min="3414" max="3414" width="16.625" bestFit="1" customWidth="1"/>
    <col min="3415" max="3415" width="16.375" bestFit="1" customWidth="1"/>
    <col min="3416" max="3416" width="31" bestFit="1" customWidth="1"/>
    <col min="3417" max="3417" width="15.375" bestFit="1" customWidth="1"/>
    <col min="3418" max="3418" width="28.5" bestFit="1" customWidth="1"/>
    <col min="3419" max="3419" width="20.5" bestFit="1" customWidth="1"/>
    <col min="3420" max="3420" width="16.625" bestFit="1" customWidth="1"/>
    <col min="3421" max="3421" width="15.5" bestFit="1" customWidth="1"/>
    <col min="3422" max="3422" width="33.625" bestFit="1" customWidth="1"/>
    <col min="3423" max="3423" width="22.25" bestFit="1" customWidth="1"/>
    <col min="3424" max="3424" width="16.625" bestFit="1" customWidth="1"/>
    <col min="3425" max="3425" width="18.5" bestFit="1" customWidth="1"/>
    <col min="3426" max="3426" width="25.75" bestFit="1" customWidth="1"/>
    <col min="3427" max="3427" width="19.25" bestFit="1" customWidth="1"/>
    <col min="3428" max="3428" width="17.25" bestFit="1" customWidth="1"/>
    <col min="3429" max="3429" width="16" bestFit="1" customWidth="1"/>
    <col min="3430" max="3430" width="16.75" bestFit="1" customWidth="1"/>
    <col min="3431" max="3431" width="11.75" bestFit="1" customWidth="1"/>
    <col min="3432" max="3432" width="11.125" bestFit="1" customWidth="1"/>
    <col min="3433" max="3433" width="12.625" bestFit="1" customWidth="1"/>
    <col min="3434" max="3434" width="68.875" bestFit="1" customWidth="1"/>
    <col min="3435" max="3435" width="57.375" bestFit="1" customWidth="1"/>
    <col min="3436" max="3436" width="72.625" bestFit="1" customWidth="1"/>
    <col min="3437" max="3437" width="63.25" bestFit="1" customWidth="1"/>
    <col min="3438" max="3438" width="56.75" bestFit="1" customWidth="1"/>
    <col min="3439" max="3439" width="65.125" bestFit="1" customWidth="1"/>
    <col min="3440" max="3440" width="74.125" bestFit="1" customWidth="1"/>
    <col min="3441" max="3441" width="36.625" bestFit="1" customWidth="1"/>
    <col min="3442" max="3442" width="10.75" bestFit="1" customWidth="1"/>
    <col min="3443" max="3443" width="11.125" bestFit="1" customWidth="1"/>
    <col min="3444" max="3444" width="16.125" bestFit="1" customWidth="1"/>
    <col min="3445" max="3445" width="42.875" bestFit="1" customWidth="1"/>
    <col min="3446" max="3446" width="9.5" bestFit="1" customWidth="1"/>
    <col min="3447" max="3447" width="4.25" bestFit="1" customWidth="1"/>
    <col min="3448" max="3448" width="9.25" bestFit="1" customWidth="1"/>
    <col min="3449" max="3450" width="11.375" bestFit="1" customWidth="1"/>
    <col min="3451" max="3451" width="25.125" bestFit="1" customWidth="1"/>
    <col min="3452" max="3452" width="7.375" bestFit="1" customWidth="1"/>
    <col min="3453" max="3453" width="15.375" bestFit="1" customWidth="1"/>
    <col min="3454" max="3454" width="5.125" bestFit="1" customWidth="1"/>
    <col min="3455" max="3455" width="47.625" bestFit="1" customWidth="1"/>
    <col min="3456" max="3456" width="35.5" bestFit="1" customWidth="1"/>
    <col min="3457" max="3457" width="14.5" bestFit="1" customWidth="1"/>
    <col min="3458" max="3458" width="52.25" bestFit="1" customWidth="1"/>
    <col min="3459" max="3459" width="37" bestFit="1" customWidth="1"/>
    <col min="3460" max="3460" width="33" bestFit="1" customWidth="1"/>
    <col min="3461" max="3461" width="22.375" bestFit="1" customWidth="1"/>
    <col min="3462" max="3462" width="5.375" bestFit="1" customWidth="1"/>
    <col min="3463" max="3463" width="57.375" bestFit="1" customWidth="1"/>
    <col min="3464" max="3465" width="24.75" bestFit="1" customWidth="1"/>
    <col min="3466" max="3466" width="13.5" bestFit="1" customWidth="1"/>
    <col min="3467" max="3467" width="18.875" bestFit="1" customWidth="1"/>
    <col min="3468" max="3468" width="9.875" bestFit="1" customWidth="1"/>
    <col min="3469" max="3469" width="12.25" bestFit="1" customWidth="1"/>
    <col min="3470" max="3470" width="19.25" bestFit="1" customWidth="1"/>
    <col min="3471" max="3471" width="25.5" bestFit="1" customWidth="1"/>
    <col min="3472" max="3472" width="9.25" bestFit="1" customWidth="1"/>
    <col min="3473" max="3473" width="16" bestFit="1" customWidth="1"/>
    <col min="3474" max="3474" width="7.875" bestFit="1" customWidth="1"/>
    <col min="3475" max="3475" width="21.375" bestFit="1" customWidth="1"/>
    <col min="3476" max="3476" width="22.375" bestFit="1" customWidth="1"/>
    <col min="3477" max="3477" width="34.875" bestFit="1" customWidth="1"/>
    <col min="3478" max="3478" width="16" bestFit="1" customWidth="1"/>
    <col min="3479" max="3479" width="17.625" bestFit="1" customWidth="1"/>
    <col min="3480" max="3480" width="13.5" bestFit="1" customWidth="1"/>
    <col min="3481" max="3481" width="10.75" bestFit="1" customWidth="1"/>
    <col min="3482" max="3482" width="14.75" bestFit="1" customWidth="1"/>
    <col min="3483" max="3483" width="21" bestFit="1" customWidth="1"/>
    <col min="3484" max="3484" width="29.75" bestFit="1" customWidth="1"/>
    <col min="3485" max="3485" width="20.5" bestFit="1" customWidth="1"/>
    <col min="3486" max="3486" width="9.25" bestFit="1" customWidth="1"/>
    <col min="3487" max="3487" width="10.125" bestFit="1" customWidth="1"/>
    <col min="3488" max="3488" width="7.375" bestFit="1" customWidth="1"/>
    <col min="3489" max="3489" width="10.75" bestFit="1" customWidth="1"/>
    <col min="3490" max="3490" width="22.625" bestFit="1" customWidth="1"/>
    <col min="3491" max="3491" width="6.625" bestFit="1" customWidth="1"/>
    <col min="3492" max="3492" width="30.5" bestFit="1" customWidth="1"/>
    <col min="3493" max="3493" width="49.25" bestFit="1" customWidth="1"/>
    <col min="3494" max="3494" width="24.125" bestFit="1" customWidth="1"/>
    <col min="3495" max="3495" width="14.875" bestFit="1" customWidth="1"/>
    <col min="3496" max="3496" width="41.375" bestFit="1" customWidth="1"/>
    <col min="3497" max="3497" width="22.25" bestFit="1" customWidth="1"/>
    <col min="3498" max="3498" width="14.875" bestFit="1" customWidth="1"/>
    <col min="3499" max="3499" width="30.125" bestFit="1" customWidth="1"/>
    <col min="3500" max="3500" width="49.25" bestFit="1" customWidth="1"/>
    <col min="3501" max="3501" width="37.625" bestFit="1" customWidth="1"/>
    <col min="3502" max="3502" width="46.375" bestFit="1" customWidth="1"/>
    <col min="3503" max="3503" width="17" bestFit="1" customWidth="1"/>
    <col min="3504" max="3504" width="35.375" bestFit="1" customWidth="1"/>
    <col min="3505" max="3505" width="11" bestFit="1" customWidth="1"/>
    <col min="3506" max="3506" width="19.5" bestFit="1" customWidth="1"/>
    <col min="3507" max="3507" width="7.375" bestFit="1" customWidth="1"/>
    <col min="3508" max="3508" width="45.75" bestFit="1" customWidth="1"/>
    <col min="3509" max="3509" width="25.125" bestFit="1" customWidth="1"/>
    <col min="3510" max="3510" width="8.25" bestFit="1" customWidth="1"/>
    <col min="3511" max="3511" width="17.625" bestFit="1" customWidth="1"/>
    <col min="3512" max="3512" width="9.75" bestFit="1" customWidth="1"/>
    <col min="3513" max="3513" width="17" bestFit="1" customWidth="1"/>
    <col min="3514" max="3514" width="5.75" bestFit="1" customWidth="1"/>
    <col min="3515" max="3515" width="11.375" bestFit="1" customWidth="1"/>
    <col min="3516" max="3516" width="26.625" bestFit="1" customWidth="1"/>
    <col min="3517" max="3517" width="12.25" bestFit="1" customWidth="1"/>
    <col min="3518" max="3518" width="29.25" bestFit="1" customWidth="1"/>
    <col min="3519" max="3519" width="5.125" bestFit="1" customWidth="1"/>
    <col min="3520" max="3520" width="34.25" bestFit="1" customWidth="1"/>
    <col min="3521" max="3521" width="32.625" bestFit="1" customWidth="1"/>
    <col min="3522" max="3522" width="38.625" bestFit="1" customWidth="1"/>
    <col min="3523" max="3523" width="10.375" bestFit="1" customWidth="1"/>
    <col min="3524" max="3524" width="33.5" bestFit="1" customWidth="1"/>
    <col min="3525" max="3525" width="19.75" bestFit="1" customWidth="1"/>
    <col min="3526" max="3526" width="55.75" bestFit="1" customWidth="1"/>
    <col min="3527" max="3527" width="37.625" bestFit="1" customWidth="1"/>
    <col min="3528" max="3528" width="30.75" bestFit="1" customWidth="1"/>
    <col min="3529" max="3529" width="23.25" bestFit="1" customWidth="1"/>
    <col min="3530" max="3530" width="32" bestFit="1" customWidth="1"/>
    <col min="3531" max="3531" width="28.875" bestFit="1" customWidth="1"/>
    <col min="3532" max="3532" width="21" bestFit="1" customWidth="1"/>
    <col min="3533" max="3533" width="20.125" bestFit="1" customWidth="1"/>
    <col min="3534" max="3534" width="7.375" bestFit="1" customWidth="1"/>
    <col min="3535" max="3536" width="9.5" bestFit="1" customWidth="1"/>
    <col min="3537" max="3537" width="24.25" bestFit="1" customWidth="1"/>
    <col min="3538" max="3538" width="37.625" bestFit="1" customWidth="1"/>
    <col min="3539" max="3539" width="15.375" bestFit="1" customWidth="1"/>
    <col min="3540" max="3540" width="28.5" bestFit="1" customWidth="1"/>
    <col min="3541" max="3541" width="8.625" bestFit="1" customWidth="1"/>
    <col min="3542" max="3542" width="6.75" bestFit="1" customWidth="1"/>
    <col min="3543" max="3543" width="37" bestFit="1" customWidth="1"/>
    <col min="3544" max="3544" width="40.5" bestFit="1" customWidth="1"/>
    <col min="3545" max="3545" width="35.125" bestFit="1" customWidth="1"/>
    <col min="3546" max="3546" width="38" bestFit="1" customWidth="1"/>
    <col min="3547" max="3547" width="42.875" bestFit="1" customWidth="1"/>
    <col min="3548" max="3548" width="37.625" bestFit="1" customWidth="1"/>
    <col min="3549" max="3549" width="44.5" bestFit="1" customWidth="1"/>
    <col min="3550" max="3550" width="55.75" bestFit="1" customWidth="1"/>
    <col min="3551" max="3551" width="79.875" bestFit="1" customWidth="1"/>
    <col min="3552" max="3552" width="38.25" bestFit="1" customWidth="1"/>
    <col min="3553" max="3553" width="32.875" bestFit="1" customWidth="1"/>
    <col min="3554" max="3554" width="28.875" bestFit="1" customWidth="1"/>
    <col min="3555" max="3555" width="61.125" bestFit="1" customWidth="1"/>
    <col min="3556" max="3556" width="40.75" bestFit="1" customWidth="1"/>
    <col min="3557" max="3557" width="39.5" bestFit="1" customWidth="1"/>
    <col min="3558" max="3558" width="31.375" bestFit="1" customWidth="1"/>
    <col min="3559" max="3559" width="13.25" bestFit="1" customWidth="1"/>
    <col min="3560" max="3560" width="46.375" bestFit="1" customWidth="1"/>
    <col min="3561" max="3561" width="44.875" bestFit="1" customWidth="1"/>
    <col min="3562" max="3562" width="10.375" bestFit="1" customWidth="1"/>
    <col min="3563" max="3563" width="26.125" bestFit="1" customWidth="1"/>
    <col min="3564" max="3564" width="37.625" bestFit="1" customWidth="1"/>
    <col min="3565" max="3565" width="31" bestFit="1" customWidth="1"/>
    <col min="3566" max="3566" width="56.75" bestFit="1" customWidth="1"/>
    <col min="3567" max="3567" width="15.5" bestFit="1" customWidth="1"/>
    <col min="3568" max="3568" width="28.5" bestFit="1" customWidth="1"/>
    <col min="3569" max="3569" width="35.5" bestFit="1" customWidth="1"/>
    <col min="3570" max="3570" width="23.25" bestFit="1" customWidth="1"/>
    <col min="3571" max="3571" width="10.75" bestFit="1" customWidth="1"/>
    <col min="3572" max="3572" width="38" bestFit="1" customWidth="1"/>
    <col min="3573" max="3573" width="19.75" bestFit="1" customWidth="1"/>
    <col min="3574" max="3574" width="18" bestFit="1" customWidth="1"/>
    <col min="3575" max="3575" width="126.75" bestFit="1" customWidth="1"/>
    <col min="3576" max="3576" width="37.25" bestFit="1" customWidth="1"/>
    <col min="3577" max="3577" width="24.5" bestFit="1" customWidth="1"/>
    <col min="3578" max="3578" width="29.75" bestFit="1" customWidth="1"/>
    <col min="3579" max="3579" width="32.25" bestFit="1" customWidth="1"/>
    <col min="3580" max="3580" width="29.5" bestFit="1" customWidth="1"/>
    <col min="3581" max="3581" width="24.875" bestFit="1" customWidth="1"/>
    <col min="3582" max="3582" width="29.5" bestFit="1" customWidth="1"/>
    <col min="3583" max="3583" width="29.125" bestFit="1" customWidth="1"/>
    <col min="3584" max="3584" width="34.875" bestFit="1" customWidth="1"/>
    <col min="3585" max="3585" width="37.375" bestFit="1" customWidth="1"/>
    <col min="3586" max="3586" width="15.5" bestFit="1" customWidth="1"/>
    <col min="3587" max="3587" width="34.25" bestFit="1" customWidth="1"/>
    <col min="3588" max="3588" width="61.75" bestFit="1" customWidth="1"/>
    <col min="3589" max="3589" width="33.625" bestFit="1" customWidth="1"/>
    <col min="3590" max="3590" width="44.25" bestFit="1" customWidth="1"/>
    <col min="3591" max="3591" width="9.5" bestFit="1" customWidth="1"/>
    <col min="3592" max="3592" width="42.625" bestFit="1" customWidth="1"/>
    <col min="3593" max="3593" width="13.625" bestFit="1" customWidth="1"/>
    <col min="3594" max="3594" width="6.625" bestFit="1" customWidth="1"/>
    <col min="3595" max="3595" width="9.25" bestFit="1" customWidth="1"/>
    <col min="3596" max="3596" width="25.375" bestFit="1" customWidth="1"/>
    <col min="3597" max="3597" width="36.75" bestFit="1" customWidth="1"/>
    <col min="3598" max="3598" width="11.125" bestFit="1" customWidth="1"/>
    <col min="3599" max="3600" width="7.25" bestFit="1" customWidth="1"/>
    <col min="3601" max="3601" width="26.125" bestFit="1" customWidth="1"/>
    <col min="3602" max="3602" width="28.625" bestFit="1" customWidth="1"/>
    <col min="3603" max="3603" width="30.75" bestFit="1" customWidth="1"/>
    <col min="3604" max="3604" width="35.75" bestFit="1" customWidth="1"/>
    <col min="3605" max="3605" width="45.375" bestFit="1" customWidth="1"/>
    <col min="3606" max="3606" width="38.625" bestFit="1" customWidth="1"/>
    <col min="3607" max="3607" width="37.625" bestFit="1" customWidth="1"/>
    <col min="3608" max="3608" width="17.625" bestFit="1" customWidth="1"/>
    <col min="3609" max="3609" width="37.875" bestFit="1" customWidth="1"/>
    <col min="3610" max="3610" width="57.875" bestFit="1" customWidth="1"/>
    <col min="3611" max="3611" width="32.375" bestFit="1" customWidth="1"/>
    <col min="3612" max="3612" width="27" bestFit="1" customWidth="1"/>
    <col min="3613" max="3613" width="16" bestFit="1" customWidth="1"/>
    <col min="3614" max="3614" width="39.875" bestFit="1" customWidth="1"/>
    <col min="3615" max="3615" width="15.125" bestFit="1" customWidth="1"/>
    <col min="3616" max="3616" width="12.375" bestFit="1" customWidth="1"/>
    <col min="3617" max="3617" width="14.75" bestFit="1" customWidth="1"/>
    <col min="3618" max="3618" width="51.125" bestFit="1" customWidth="1"/>
    <col min="3619" max="3619" width="39.125" bestFit="1" customWidth="1"/>
    <col min="3620" max="3620" width="48.5" bestFit="1" customWidth="1"/>
    <col min="3621" max="3621" width="51" bestFit="1" customWidth="1"/>
    <col min="3622" max="3622" width="33.875" bestFit="1" customWidth="1"/>
    <col min="3623" max="3623" width="41.375" bestFit="1" customWidth="1"/>
    <col min="3624" max="3624" width="54.5" bestFit="1" customWidth="1"/>
    <col min="3625" max="3625" width="41.75" bestFit="1" customWidth="1"/>
    <col min="3626" max="3626" width="15.75" bestFit="1" customWidth="1"/>
    <col min="3627" max="3627" width="30.75" bestFit="1" customWidth="1"/>
    <col min="3628" max="3628" width="15.5" bestFit="1" customWidth="1"/>
    <col min="3629" max="3629" width="8" bestFit="1" customWidth="1"/>
    <col min="3630" max="3630" width="9.25" bestFit="1" customWidth="1"/>
    <col min="3631" max="3631" width="8.625" bestFit="1" customWidth="1"/>
    <col min="3632" max="3632" width="12.625" bestFit="1" customWidth="1"/>
    <col min="3633" max="3633" width="36.75" bestFit="1" customWidth="1"/>
    <col min="3634" max="3634" width="21.625" bestFit="1" customWidth="1"/>
    <col min="3635" max="3635" width="29.25" bestFit="1" customWidth="1"/>
    <col min="3636" max="3636" width="41.75" bestFit="1" customWidth="1"/>
    <col min="3637" max="3637" width="35.5" bestFit="1" customWidth="1"/>
    <col min="3638" max="3638" width="27" bestFit="1" customWidth="1"/>
    <col min="3639" max="3639" width="5.75" bestFit="1" customWidth="1"/>
    <col min="3640" max="3640" width="15.125" bestFit="1" customWidth="1"/>
    <col min="3641" max="3641" width="12.375" bestFit="1" customWidth="1"/>
    <col min="3642" max="3642" width="16.125" bestFit="1" customWidth="1"/>
    <col min="3643" max="3643" width="15.5" bestFit="1" customWidth="1"/>
    <col min="3644" max="3644" width="10.375" bestFit="1" customWidth="1"/>
    <col min="3645" max="3645" width="86.125" bestFit="1" customWidth="1"/>
    <col min="3646" max="3646" width="31.125" bestFit="1" customWidth="1"/>
    <col min="3647" max="3647" width="21.625" bestFit="1" customWidth="1"/>
    <col min="3648" max="3648" width="10.5" bestFit="1" customWidth="1"/>
    <col min="3649" max="3649" width="12.625" bestFit="1" customWidth="1"/>
    <col min="3650" max="3650" width="49.875" bestFit="1" customWidth="1"/>
    <col min="3651" max="3651" width="10.375" bestFit="1" customWidth="1"/>
    <col min="3652" max="3652" width="15.5" bestFit="1" customWidth="1"/>
    <col min="3653" max="3653" width="29.125" bestFit="1" customWidth="1"/>
    <col min="3654" max="3654" width="22.625" bestFit="1" customWidth="1"/>
    <col min="3655" max="3655" width="12" bestFit="1" customWidth="1"/>
    <col min="3656" max="3656" width="9.25" bestFit="1" customWidth="1"/>
    <col min="3657" max="3657" width="16" bestFit="1" customWidth="1"/>
    <col min="3658" max="3658" width="23.875" bestFit="1" customWidth="1"/>
    <col min="3659" max="3659" width="15.5" bestFit="1" customWidth="1"/>
    <col min="3660" max="3660" width="11.75" bestFit="1" customWidth="1"/>
    <col min="3661" max="3661" width="29.125" bestFit="1" customWidth="1"/>
    <col min="3662" max="3662" width="19.125" bestFit="1" customWidth="1"/>
    <col min="3663" max="3663" width="22.875" bestFit="1" customWidth="1"/>
    <col min="3664" max="3664" width="21" bestFit="1" customWidth="1"/>
    <col min="3665" max="3665" width="40.375" bestFit="1" customWidth="1"/>
    <col min="3666" max="3666" width="28.625" bestFit="1" customWidth="1"/>
    <col min="3667" max="3667" width="29.75" bestFit="1" customWidth="1"/>
    <col min="3668" max="3668" width="15.75" bestFit="1" customWidth="1"/>
    <col min="3669" max="3669" width="15.375" bestFit="1" customWidth="1"/>
    <col min="3670" max="3670" width="12.875" bestFit="1" customWidth="1"/>
    <col min="3671" max="3671" width="16.625" bestFit="1" customWidth="1"/>
    <col min="3672" max="3672" width="27.25" bestFit="1" customWidth="1"/>
    <col min="3673" max="3673" width="11.75" bestFit="1" customWidth="1"/>
    <col min="3674" max="3674" width="10.125" bestFit="1" customWidth="1"/>
    <col min="3675" max="3675" width="22.375" bestFit="1" customWidth="1"/>
    <col min="3676" max="3676" width="21.625" bestFit="1" customWidth="1"/>
    <col min="3677" max="3677" width="37.875" bestFit="1" customWidth="1"/>
    <col min="3678" max="3678" width="48.25" bestFit="1" customWidth="1"/>
    <col min="3679" max="3679" width="14.75" bestFit="1" customWidth="1"/>
    <col min="3680" max="3680" width="19.875" bestFit="1" customWidth="1"/>
    <col min="3681" max="3681" width="10.125" bestFit="1" customWidth="1"/>
    <col min="3682" max="3682" width="3.5" bestFit="1" customWidth="1"/>
    <col min="3683" max="3683" width="21.375" bestFit="1" customWidth="1"/>
    <col min="3684" max="3684" width="16.75" bestFit="1" customWidth="1"/>
    <col min="3685" max="3685" width="17.875" bestFit="1" customWidth="1"/>
    <col min="3686" max="3686" width="28.25" bestFit="1" customWidth="1"/>
    <col min="3687" max="3687" width="9.875" bestFit="1" customWidth="1"/>
    <col min="3688" max="3688" width="9.125" bestFit="1" customWidth="1"/>
    <col min="3689" max="3689" width="10.125" bestFit="1" customWidth="1"/>
    <col min="3690" max="3690" width="10.5" bestFit="1" customWidth="1"/>
    <col min="3691" max="3691" width="19.875" bestFit="1" customWidth="1"/>
    <col min="3692" max="3692" width="7" bestFit="1" customWidth="1"/>
    <col min="3693" max="3693" width="14.875" bestFit="1" customWidth="1"/>
    <col min="3694" max="3694" width="9.125" bestFit="1" customWidth="1"/>
    <col min="3695" max="3695" width="11.75" bestFit="1" customWidth="1"/>
    <col min="3696" max="3696" width="27" bestFit="1" customWidth="1"/>
    <col min="3697" max="3697" width="59.75" bestFit="1" customWidth="1"/>
    <col min="3698" max="3698" width="29.875" bestFit="1" customWidth="1"/>
    <col min="3699" max="3699" width="28" bestFit="1" customWidth="1"/>
    <col min="3700" max="3700" width="33.625" bestFit="1" customWidth="1"/>
    <col min="3701" max="3701" width="15.125" bestFit="1" customWidth="1"/>
    <col min="3702" max="3702" width="21.75" bestFit="1" customWidth="1"/>
    <col min="3703" max="3703" width="11.375" bestFit="1" customWidth="1"/>
    <col min="3704" max="3704" width="33.875" bestFit="1" customWidth="1"/>
    <col min="3705" max="3705" width="15.375" bestFit="1" customWidth="1"/>
    <col min="3706" max="3706" width="11.625" bestFit="1" customWidth="1"/>
    <col min="3707" max="3707" width="13.5" bestFit="1" customWidth="1"/>
    <col min="3708" max="3708" width="18.25" bestFit="1" customWidth="1"/>
    <col min="3709" max="3709" width="16.125" bestFit="1" customWidth="1"/>
    <col min="3710" max="3710" width="17.625" bestFit="1" customWidth="1"/>
    <col min="3711" max="3711" width="17.875" bestFit="1" customWidth="1"/>
    <col min="3712" max="3712" width="11.625" bestFit="1" customWidth="1"/>
    <col min="3713" max="3713" width="7.375" bestFit="1" customWidth="1"/>
    <col min="3714" max="3714" width="49.25" bestFit="1" customWidth="1"/>
    <col min="3715" max="3715" width="35.125" bestFit="1" customWidth="1"/>
    <col min="3716" max="3716" width="11.625" bestFit="1" customWidth="1"/>
    <col min="3717" max="3717" width="20.5" bestFit="1" customWidth="1"/>
    <col min="3718" max="3718" width="33.5" bestFit="1" customWidth="1"/>
    <col min="3719" max="3719" width="9.75" bestFit="1" customWidth="1"/>
    <col min="3720" max="3720" width="39.5" bestFit="1" customWidth="1"/>
    <col min="3721" max="3721" width="45.375" bestFit="1" customWidth="1"/>
    <col min="3722" max="3722" width="18.875" bestFit="1" customWidth="1"/>
    <col min="3723" max="3723" width="11.375" bestFit="1" customWidth="1"/>
    <col min="3724" max="3724" width="13" bestFit="1" customWidth="1"/>
    <col min="3725" max="3725" width="10.125" bestFit="1" customWidth="1"/>
    <col min="3726" max="3726" width="9.25" bestFit="1" customWidth="1"/>
    <col min="3727" max="3727" width="76.375" bestFit="1" customWidth="1"/>
    <col min="3728" max="3728" width="27.625" bestFit="1" customWidth="1"/>
    <col min="3729" max="3729" width="30.125" bestFit="1" customWidth="1"/>
    <col min="3730" max="3730" width="10.75" bestFit="1" customWidth="1"/>
    <col min="3731" max="3731" width="13.25" bestFit="1" customWidth="1"/>
    <col min="3732" max="3732" width="64.75" bestFit="1" customWidth="1"/>
    <col min="3733" max="3733" width="7.25" bestFit="1" customWidth="1"/>
    <col min="3734" max="3734" width="19.5" bestFit="1" customWidth="1"/>
    <col min="3735" max="3735" width="22.375" bestFit="1" customWidth="1"/>
    <col min="3736" max="3736" width="17" bestFit="1" customWidth="1"/>
    <col min="3737" max="3737" width="8.625" bestFit="1" customWidth="1"/>
    <col min="3738" max="3738" width="35.75" bestFit="1" customWidth="1"/>
    <col min="3739" max="3739" width="32.875" bestFit="1" customWidth="1"/>
    <col min="3740" max="3740" width="43.5" bestFit="1" customWidth="1"/>
    <col min="3741" max="3741" width="7.875" bestFit="1" customWidth="1"/>
    <col min="3742" max="3742" width="51.625" bestFit="1" customWidth="1"/>
    <col min="3743" max="3743" width="34.875" bestFit="1" customWidth="1"/>
    <col min="3744" max="3744" width="35.125" bestFit="1" customWidth="1"/>
    <col min="3745" max="3745" width="22.875" bestFit="1" customWidth="1"/>
    <col min="3746" max="3746" width="48.875" bestFit="1" customWidth="1"/>
    <col min="3747" max="3747" width="13.25" bestFit="1" customWidth="1"/>
    <col min="3748" max="3748" width="41" bestFit="1" customWidth="1"/>
    <col min="3749" max="3749" width="21.375" bestFit="1" customWidth="1"/>
    <col min="3750" max="3750" width="21.625" bestFit="1" customWidth="1"/>
    <col min="3751" max="3751" width="12.625" bestFit="1" customWidth="1"/>
    <col min="3752" max="3752" width="25.5" bestFit="1" customWidth="1"/>
    <col min="3753" max="3753" width="22.375" bestFit="1" customWidth="1"/>
    <col min="3754" max="3754" width="43.625" bestFit="1" customWidth="1"/>
    <col min="3755" max="3755" width="116.625" bestFit="1" customWidth="1"/>
    <col min="3756" max="3756" width="30.375" bestFit="1" customWidth="1"/>
    <col min="3757" max="3757" width="57" bestFit="1" customWidth="1"/>
    <col min="3758" max="3758" width="26" bestFit="1" customWidth="1"/>
    <col min="3759" max="3759" width="41" bestFit="1" customWidth="1"/>
    <col min="3760" max="3760" width="22.625" bestFit="1" customWidth="1"/>
    <col min="3761" max="3761" width="70.75" bestFit="1" customWidth="1"/>
    <col min="3762" max="3762" width="39.5" bestFit="1" customWidth="1"/>
    <col min="3763" max="3763" width="41" bestFit="1" customWidth="1"/>
    <col min="3764" max="3764" width="30.375" bestFit="1" customWidth="1"/>
    <col min="3765" max="3765" width="35.5" bestFit="1" customWidth="1"/>
    <col min="3766" max="3766" width="32.25" bestFit="1" customWidth="1"/>
    <col min="3767" max="3767" width="34.125" bestFit="1" customWidth="1"/>
    <col min="3768" max="3768" width="28.25" bestFit="1" customWidth="1"/>
    <col min="3769" max="3769" width="34.875" bestFit="1" customWidth="1"/>
    <col min="3770" max="3770" width="42.375" bestFit="1" customWidth="1"/>
    <col min="3771" max="3771" width="41.375" bestFit="1" customWidth="1"/>
    <col min="3772" max="3772" width="43" bestFit="1" customWidth="1"/>
    <col min="3773" max="3773" width="48.875" bestFit="1" customWidth="1"/>
    <col min="3774" max="3774" width="46" bestFit="1" customWidth="1"/>
    <col min="3775" max="3775" width="9.875" bestFit="1" customWidth="1"/>
    <col min="3776" max="3776" width="13.875" bestFit="1" customWidth="1"/>
    <col min="3777" max="3777" width="30.75" bestFit="1" customWidth="1"/>
    <col min="3778" max="3778" width="11.75" bestFit="1" customWidth="1"/>
    <col min="3779" max="3779" width="39.25" bestFit="1" customWidth="1"/>
    <col min="3780" max="3780" width="17.25" bestFit="1" customWidth="1"/>
    <col min="3781" max="3781" width="15.125" bestFit="1" customWidth="1"/>
    <col min="3782" max="3782" width="17.375" bestFit="1" customWidth="1"/>
    <col min="3783" max="3783" width="22.375" bestFit="1" customWidth="1"/>
    <col min="3784" max="3784" width="18" bestFit="1" customWidth="1"/>
    <col min="3785" max="3785" width="15.125" bestFit="1" customWidth="1"/>
    <col min="3786" max="3786" width="9.75" bestFit="1" customWidth="1"/>
    <col min="3787" max="3787" width="20.125" bestFit="1" customWidth="1"/>
    <col min="3788" max="3788" width="20.75" bestFit="1" customWidth="1"/>
    <col min="3789" max="3789" width="27.625" bestFit="1" customWidth="1"/>
    <col min="3790" max="3790" width="28.5" bestFit="1" customWidth="1"/>
    <col min="3791" max="3791" width="28.625" bestFit="1" customWidth="1"/>
    <col min="3792" max="3792" width="28" bestFit="1" customWidth="1"/>
    <col min="3793" max="3793" width="14.5" bestFit="1" customWidth="1"/>
    <col min="3794" max="3794" width="13.625" bestFit="1" customWidth="1"/>
    <col min="3795" max="3795" width="14.75" bestFit="1" customWidth="1"/>
    <col min="3796" max="3796" width="31" bestFit="1" customWidth="1"/>
    <col min="3797" max="3797" width="22.375" bestFit="1" customWidth="1"/>
    <col min="3798" max="3798" width="22" bestFit="1" customWidth="1"/>
    <col min="3799" max="3799" width="10.125" bestFit="1" customWidth="1"/>
    <col min="3800" max="3800" width="17.25" bestFit="1" customWidth="1"/>
    <col min="3801" max="3801" width="17.625" bestFit="1" customWidth="1"/>
    <col min="3802" max="3802" width="17.25" bestFit="1" customWidth="1"/>
    <col min="3803" max="3803" width="38.25" bestFit="1" customWidth="1"/>
    <col min="3804" max="3804" width="12.25" bestFit="1" customWidth="1"/>
    <col min="3805" max="3805" width="22.875" bestFit="1" customWidth="1"/>
    <col min="3806" max="3806" width="12" bestFit="1" customWidth="1"/>
    <col min="3807" max="3807" width="19.875" bestFit="1" customWidth="1"/>
    <col min="3808" max="3808" width="23" bestFit="1" customWidth="1"/>
    <col min="3809" max="3809" width="6.75" bestFit="1" customWidth="1"/>
    <col min="3810" max="3810" width="14.125" bestFit="1" customWidth="1"/>
    <col min="3811" max="3811" width="51.625" bestFit="1" customWidth="1"/>
    <col min="3812" max="3812" width="37.875" bestFit="1" customWidth="1"/>
    <col min="3813" max="3813" width="17" bestFit="1" customWidth="1"/>
    <col min="3814" max="3814" width="38" bestFit="1" customWidth="1"/>
    <col min="3815" max="3815" width="8.875" bestFit="1" customWidth="1"/>
    <col min="3816" max="3816" width="22" bestFit="1" customWidth="1"/>
    <col min="3817" max="3817" width="23.25" bestFit="1" customWidth="1"/>
    <col min="3818" max="3818" width="19.125" bestFit="1" customWidth="1"/>
    <col min="3819" max="3819" width="18.625" bestFit="1" customWidth="1"/>
    <col min="3820" max="3820" width="32" bestFit="1" customWidth="1"/>
    <col min="3821" max="3821" width="23.875" bestFit="1" customWidth="1"/>
    <col min="3822" max="3822" width="13" bestFit="1" customWidth="1"/>
    <col min="3823" max="3823" width="16.125" bestFit="1" customWidth="1"/>
    <col min="3824" max="3824" width="44.25" bestFit="1" customWidth="1"/>
    <col min="3825" max="3825" width="18.5" bestFit="1" customWidth="1"/>
    <col min="3826" max="3826" width="17" bestFit="1" customWidth="1"/>
    <col min="3827" max="3827" width="11.75" bestFit="1" customWidth="1"/>
    <col min="3828" max="3828" width="18.25" bestFit="1" customWidth="1"/>
    <col min="3829" max="3829" width="34.5" bestFit="1" customWidth="1"/>
    <col min="3830" max="3830" width="25.375" bestFit="1" customWidth="1"/>
    <col min="3831" max="3831" width="10.5" bestFit="1" customWidth="1"/>
    <col min="3832" max="3832" width="8.25" bestFit="1" customWidth="1"/>
    <col min="3833" max="3833" width="20.75" bestFit="1" customWidth="1"/>
    <col min="3834" max="3834" width="18.625" bestFit="1" customWidth="1"/>
    <col min="3835" max="3835" width="36.625" bestFit="1" customWidth="1"/>
    <col min="3836" max="3836" width="42.375" bestFit="1" customWidth="1"/>
    <col min="3837" max="3837" width="28.875" bestFit="1" customWidth="1"/>
    <col min="3838" max="3838" width="9.75" bestFit="1" customWidth="1"/>
    <col min="3839" max="3839" width="23.625" bestFit="1" customWidth="1"/>
    <col min="3840" max="3840" width="13.25" bestFit="1" customWidth="1"/>
    <col min="3841" max="3841" width="16.125" bestFit="1" customWidth="1"/>
    <col min="3842" max="3842" width="16.75" bestFit="1" customWidth="1"/>
    <col min="3843" max="3843" width="20.125" bestFit="1" customWidth="1"/>
    <col min="3844" max="3844" width="19.5" bestFit="1" customWidth="1"/>
    <col min="3845" max="3845" width="17.375" bestFit="1" customWidth="1"/>
    <col min="3846" max="3846" width="11.625" bestFit="1" customWidth="1"/>
    <col min="3847" max="3847" width="20.125" bestFit="1" customWidth="1"/>
    <col min="3848" max="3848" width="37.25" bestFit="1" customWidth="1"/>
    <col min="3849" max="3849" width="12.375" bestFit="1" customWidth="1"/>
    <col min="3850" max="3850" width="8.25" bestFit="1" customWidth="1"/>
    <col min="3851" max="3851" width="12.875" bestFit="1" customWidth="1"/>
    <col min="3852" max="3852" width="23" bestFit="1" customWidth="1"/>
    <col min="3853" max="3853" width="29.25" bestFit="1" customWidth="1"/>
    <col min="3854" max="3854" width="17" bestFit="1" customWidth="1"/>
    <col min="3855" max="3855" width="32.25" bestFit="1" customWidth="1"/>
    <col min="3856" max="3856" width="11.625" bestFit="1" customWidth="1"/>
    <col min="3857" max="3857" width="10.75" bestFit="1" customWidth="1"/>
    <col min="3858" max="3858" width="19.125" bestFit="1" customWidth="1"/>
    <col min="3859" max="3859" width="24.875" bestFit="1" customWidth="1"/>
    <col min="3860" max="3860" width="35.125" bestFit="1" customWidth="1"/>
    <col min="3861" max="3861" width="16.375" bestFit="1" customWidth="1"/>
    <col min="3862" max="3862" width="14.5" bestFit="1" customWidth="1"/>
    <col min="3863" max="3863" width="34.5" bestFit="1" customWidth="1"/>
    <col min="3864" max="3864" width="23.5" bestFit="1" customWidth="1"/>
    <col min="3865" max="3865" width="19.125" bestFit="1" customWidth="1"/>
    <col min="3866" max="3866" width="16.75" bestFit="1" customWidth="1"/>
    <col min="3867" max="3867" width="8.875" bestFit="1" customWidth="1"/>
    <col min="3868" max="3868" width="20.125" bestFit="1" customWidth="1"/>
    <col min="3869" max="3869" width="28.625" bestFit="1" customWidth="1"/>
    <col min="3870" max="3870" width="27.25" bestFit="1" customWidth="1"/>
    <col min="3871" max="3871" width="11.625" bestFit="1" customWidth="1"/>
    <col min="3872" max="3872" width="11.75" bestFit="1" customWidth="1"/>
    <col min="3873" max="3873" width="37.375" bestFit="1" customWidth="1"/>
    <col min="3874" max="3874" width="34.875" bestFit="1" customWidth="1"/>
    <col min="3875" max="3875" width="11" bestFit="1" customWidth="1"/>
    <col min="3876" max="3876" width="16.625" bestFit="1" customWidth="1"/>
    <col min="3877" max="3877" width="29.875" bestFit="1" customWidth="1"/>
    <col min="3878" max="3878" width="15.375" bestFit="1" customWidth="1"/>
    <col min="3879" max="3879" width="29.25" bestFit="1" customWidth="1"/>
    <col min="3880" max="3880" width="46.625" bestFit="1" customWidth="1"/>
    <col min="3881" max="3881" width="55.375" bestFit="1" customWidth="1"/>
    <col min="3882" max="3882" width="48.875" bestFit="1" customWidth="1"/>
    <col min="3883" max="3883" width="50.375" bestFit="1" customWidth="1"/>
    <col min="3884" max="3884" width="62.375" bestFit="1" customWidth="1"/>
    <col min="3885" max="3885" width="37.625" bestFit="1" customWidth="1"/>
    <col min="3886" max="3886" width="52.875" bestFit="1" customWidth="1"/>
    <col min="3887" max="3887" width="9.125" bestFit="1" customWidth="1"/>
    <col min="3888" max="3888" width="27.25" bestFit="1" customWidth="1"/>
    <col min="3889" max="3889" width="19.125" bestFit="1" customWidth="1"/>
    <col min="3890" max="3890" width="20.5" bestFit="1" customWidth="1"/>
    <col min="3891" max="3891" width="8.25" bestFit="1" customWidth="1"/>
    <col min="3892" max="3892" width="10.375" bestFit="1" customWidth="1"/>
    <col min="3893" max="3893" width="9.75" bestFit="1" customWidth="1"/>
    <col min="3894" max="3894" width="17.25" bestFit="1" customWidth="1"/>
    <col min="3895" max="3895" width="25.125" bestFit="1" customWidth="1"/>
    <col min="3896" max="3896" width="34.125" bestFit="1" customWidth="1"/>
    <col min="3897" max="3897" width="31.75" bestFit="1" customWidth="1"/>
    <col min="3898" max="3898" width="28" bestFit="1" customWidth="1"/>
    <col min="3899" max="3899" width="19.25" bestFit="1" customWidth="1"/>
    <col min="3900" max="3900" width="19.75" bestFit="1" customWidth="1"/>
    <col min="3901" max="3901" width="19.5" bestFit="1" customWidth="1"/>
    <col min="3902" max="3902" width="21.75" bestFit="1" customWidth="1"/>
    <col min="3903" max="3903" width="29.875" bestFit="1" customWidth="1"/>
    <col min="3904" max="3904" width="45.375" bestFit="1" customWidth="1"/>
    <col min="3905" max="3905" width="18" bestFit="1" customWidth="1"/>
    <col min="3906" max="3906" width="14.125" bestFit="1" customWidth="1"/>
    <col min="3907" max="3907" width="13.25" bestFit="1" customWidth="1"/>
    <col min="3908" max="3908" width="11.625" bestFit="1" customWidth="1"/>
    <col min="3909" max="3909" width="24.75" bestFit="1" customWidth="1"/>
    <col min="3910" max="3910" width="15.5" bestFit="1" customWidth="1"/>
    <col min="3911" max="3911" width="19.875" bestFit="1" customWidth="1"/>
    <col min="3912" max="3912" width="21.625" bestFit="1" customWidth="1"/>
    <col min="3913" max="3913" width="24.125" bestFit="1" customWidth="1"/>
    <col min="3914" max="3914" width="14.25" bestFit="1" customWidth="1"/>
    <col min="3915" max="3915" width="23.625" bestFit="1" customWidth="1"/>
    <col min="3916" max="3916" width="27.375" bestFit="1" customWidth="1"/>
    <col min="3917" max="3917" width="32.875" bestFit="1" customWidth="1"/>
    <col min="3918" max="3918" width="40.375" bestFit="1" customWidth="1"/>
    <col min="3919" max="3919" width="40.125" bestFit="1" customWidth="1"/>
    <col min="3920" max="3920" width="22.875" bestFit="1" customWidth="1"/>
    <col min="3921" max="3921" width="19.25" bestFit="1" customWidth="1"/>
    <col min="3922" max="3922" width="11" bestFit="1" customWidth="1"/>
    <col min="3923" max="3923" width="21" bestFit="1" customWidth="1"/>
    <col min="3924" max="3924" width="8.5" bestFit="1" customWidth="1"/>
    <col min="3925" max="3925" width="13.25" bestFit="1" customWidth="1"/>
    <col min="3926" max="3926" width="21.75" bestFit="1" customWidth="1"/>
    <col min="3927" max="3927" width="29.25" bestFit="1" customWidth="1"/>
    <col min="3928" max="3928" width="24.5" bestFit="1" customWidth="1"/>
    <col min="3929" max="3929" width="12.25" bestFit="1" customWidth="1"/>
    <col min="3930" max="3930" width="23.25" bestFit="1" customWidth="1"/>
    <col min="3931" max="3931" width="24.75" bestFit="1" customWidth="1"/>
    <col min="3932" max="3932" width="13.5" bestFit="1" customWidth="1"/>
    <col min="3933" max="3933" width="19.5" bestFit="1" customWidth="1"/>
    <col min="3934" max="3934" width="38.25" bestFit="1" customWidth="1"/>
    <col min="3935" max="3935" width="34.75" bestFit="1" customWidth="1"/>
    <col min="3936" max="3936" width="22.625" bestFit="1" customWidth="1"/>
    <col min="3937" max="3937" width="31.375" bestFit="1" customWidth="1"/>
    <col min="3938" max="3938" width="12.375" bestFit="1" customWidth="1"/>
    <col min="3939" max="3939" width="11.375" bestFit="1" customWidth="1"/>
    <col min="3940" max="3940" width="15.75" bestFit="1" customWidth="1"/>
    <col min="3941" max="3941" width="12" bestFit="1" customWidth="1"/>
    <col min="3942" max="3942" width="18.875" bestFit="1" customWidth="1"/>
    <col min="3943" max="3943" width="21" bestFit="1" customWidth="1"/>
    <col min="3944" max="3944" width="36.125" bestFit="1" customWidth="1"/>
    <col min="3945" max="3945" width="28.5" bestFit="1" customWidth="1"/>
    <col min="3946" max="3946" width="19.5" bestFit="1" customWidth="1"/>
    <col min="3947" max="3947" width="13.5" bestFit="1" customWidth="1"/>
    <col min="3948" max="3948" width="8.5" bestFit="1" customWidth="1"/>
    <col min="3949" max="3949" width="12.625" bestFit="1" customWidth="1"/>
    <col min="3950" max="3950" width="14.125" bestFit="1" customWidth="1"/>
    <col min="3951" max="3951" width="15.125" bestFit="1" customWidth="1"/>
    <col min="3952" max="3952" width="13.25" bestFit="1" customWidth="1"/>
    <col min="3953" max="3953" width="12.625" bestFit="1" customWidth="1"/>
    <col min="3954" max="3954" width="19.875" bestFit="1" customWidth="1"/>
    <col min="3955" max="3955" width="43.5" bestFit="1" customWidth="1"/>
    <col min="3956" max="3956" width="14.75" bestFit="1" customWidth="1"/>
    <col min="3957" max="3957" width="18.625" bestFit="1" customWidth="1"/>
    <col min="3958" max="3958" width="22" bestFit="1" customWidth="1"/>
    <col min="3959" max="3959" width="9.25" bestFit="1" customWidth="1"/>
    <col min="3960" max="3960" width="34.875" bestFit="1" customWidth="1"/>
    <col min="3961" max="3961" width="13.5" bestFit="1" customWidth="1"/>
    <col min="3962" max="3962" width="13.25" bestFit="1" customWidth="1"/>
    <col min="3963" max="3963" width="10.5" bestFit="1" customWidth="1"/>
    <col min="3964" max="3964" width="26.125" bestFit="1" customWidth="1"/>
    <col min="3965" max="3965" width="12.625" bestFit="1" customWidth="1"/>
    <col min="3966" max="3966" width="11.375" bestFit="1" customWidth="1"/>
    <col min="3967" max="3967" width="14.5" bestFit="1" customWidth="1"/>
    <col min="3968" max="3968" width="45.125" bestFit="1" customWidth="1"/>
    <col min="3969" max="3969" width="13.5" bestFit="1" customWidth="1"/>
    <col min="3970" max="3970" width="14.125" bestFit="1" customWidth="1"/>
    <col min="3971" max="3971" width="22.625" bestFit="1" customWidth="1"/>
    <col min="3972" max="3972" width="11.125" bestFit="1" customWidth="1"/>
    <col min="3973" max="3973" width="51.625" bestFit="1" customWidth="1"/>
    <col min="3974" max="3974" width="44.25" bestFit="1" customWidth="1"/>
    <col min="3975" max="3975" width="8.25" bestFit="1" customWidth="1"/>
    <col min="3976" max="3976" width="15.75" bestFit="1" customWidth="1"/>
    <col min="3977" max="3977" width="31.375" bestFit="1" customWidth="1"/>
    <col min="3978" max="3978" width="6.75" bestFit="1" customWidth="1"/>
    <col min="3979" max="3979" width="15.125" bestFit="1" customWidth="1"/>
    <col min="3980" max="3980" width="18.625" bestFit="1" customWidth="1"/>
    <col min="3981" max="3981" width="32.625" bestFit="1" customWidth="1"/>
    <col min="3982" max="3982" width="13.25" bestFit="1" customWidth="1"/>
    <col min="3983" max="3983" width="24.25" bestFit="1" customWidth="1"/>
    <col min="3984" max="3984" width="15.375" bestFit="1" customWidth="1"/>
    <col min="3985" max="3985" width="16.125" bestFit="1" customWidth="1"/>
    <col min="3986" max="3986" width="13.5" bestFit="1" customWidth="1"/>
    <col min="3987" max="3987" width="16.625" bestFit="1" customWidth="1"/>
    <col min="3988" max="3988" width="26.125" bestFit="1" customWidth="1"/>
    <col min="3989" max="3989" width="46.625" bestFit="1" customWidth="1"/>
    <col min="3990" max="3990" width="39.125" bestFit="1" customWidth="1"/>
    <col min="3991" max="3991" width="20.75" bestFit="1" customWidth="1"/>
    <col min="3992" max="3992" width="57.625" bestFit="1" customWidth="1"/>
    <col min="3993" max="3993" width="12.625" bestFit="1" customWidth="1"/>
    <col min="3994" max="3994" width="15.125" bestFit="1" customWidth="1"/>
    <col min="3995" max="3995" width="11" bestFit="1" customWidth="1"/>
    <col min="3996" max="3996" width="22.875" bestFit="1" customWidth="1"/>
    <col min="3997" max="3997" width="14.75" bestFit="1" customWidth="1"/>
    <col min="3998" max="3998" width="11.375" bestFit="1" customWidth="1"/>
    <col min="3999" max="3999" width="17" bestFit="1" customWidth="1"/>
    <col min="4000" max="4000" width="18.25" bestFit="1" customWidth="1"/>
    <col min="4001" max="4001" width="26.125" bestFit="1" customWidth="1"/>
    <col min="4002" max="4002" width="33.5" bestFit="1" customWidth="1"/>
    <col min="4003" max="4003" width="53.625" bestFit="1" customWidth="1"/>
    <col min="4004" max="4004" width="13.625" bestFit="1" customWidth="1"/>
    <col min="4005" max="4005" width="8.5" bestFit="1" customWidth="1"/>
    <col min="4006" max="4006" width="31" bestFit="1" customWidth="1"/>
    <col min="4007" max="4007" width="28.5" bestFit="1" customWidth="1"/>
    <col min="4008" max="4008" width="30.375" bestFit="1" customWidth="1"/>
    <col min="4009" max="4009" width="43.25" bestFit="1" customWidth="1"/>
    <col min="4010" max="4010" width="71.125" bestFit="1" customWidth="1"/>
    <col min="4011" max="4011" width="31.375" bestFit="1" customWidth="1"/>
    <col min="4012" max="4012" width="10.125" bestFit="1" customWidth="1"/>
    <col min="4013" max="4013" width="28.875" bestFit="1" customWidth="1"/>
    <col min="4014" max="4014" width="39.5" bestFit="1" customWidth="1"/>
    <col min="4015" max="4015" width="15.125" bestFit="1" customWidth="1"/>
    <col min="4016" max="4016" width="12.375" bestFit="1" customWidth="1"/>
    <col min="4017" max="4017" width="14.75" bestFit="1" customWidth="1"/>
    <col min="4018" max="4018" width="18.875" bestFit="1" customWidth="1"/>
    <col min="4019" max="4019" width="10.5" bestFit="1" customWidth="1"/>
    <col min="4020" max="4020" width="57.625" bestFit="1" customWidth="1"/>
    <col min="4021" max="4021" width="32.875" bestFit="1" customWidth="1"/>
    <col min="4022" max="4022" width="18" bestFit="1" customWidth="1"/>
    <col min="4023" max="4023" width="38" bestFit="1" customWidth="1"/>
    <col min="4024" max="4024" width="29.125" bestFit="1" customWidth="1"/>
    <col min="4025" max="4025" width="36.125" bestFit="1" customWidth="1"/>
    <col min="4026" max="4026" width="25.5" bestFit="1" customWidth="1"/>
    <col min="4027" max="4027" width="42.375" bestFit="1" customWidth="1"/>
    <col min="4028" max="4028" width="9.75" bestFit="1" customWidth="1"/>
    <col min="4029" max="4029" width="43.25" bestFit="1" customWidth="1"/>
    <col min="4030" max="4030" width="49.25" bestFit="1" customWidth="1"/>
    <col min="4031" max="4031" width="41.125" bestFit="1" customWidth="1"/>
    <col min="4032" max="4032" width="16.75" bestFit="1" customWidth="1"/>
    <col min="4033" max="4033" width="38.875" bestFit="1" customWidth="1"/>
    <col min="4034" max="4034" width="47.875" bestFit="1" customWidth="1"/>
    <col min="4035" max="4035" width="39.875" bestFit="1" customWidth="1"/>
    <col min="4036" max="4036" width="52.875" bestFit="1" customWidth="1"/>
    <col min="4037" max="4037" width="44.125" bestFit="1" customWidth="1"/>
    <col min="4038" max="4038" width="54.25" bestFit="1" customWidth="1"/>
    <col min="4039" max="4039" width="52.375" bestFit="1" customWidth="1"/>
    <col min="4040" max="4040" width="63.5" bestFit="1" customWidth="1"/>
    <col min="4041" max="4041" width="51.625" bestFit="1" customWidth="1"/>
    <col min="4042" max="4042" width="63.5" bestFit="1" customWidth="1"/>
    <col min="4043" max="4043" width="17.875" bestFit="1" customWidth="1"/>
    <col min="4044" max="4044" width="42.625" bestFit="1" customWidth="1"/>
    <col min="4045" max="4045" width="67.875" bestFit="1" customWidth="1"/>
    <col min="4046" max="4046" width="29.5" bestFit="1" customWidth="1"/>
    <col min="4047" max="4047" width="57.875" bestFit="1" customWidth="1"/>
    <col min="4048" max="4048" width="7.375" bestFit="1" customWidth="1"/>
    <col min="4049" max="4049" width="16.75" bestFit="1" customWidth="1"/>
    <col min="4050" max="4050" width="13" bestFit="1" customWidth="1"/>
    <col min="4051" max="4051" width="7.375" bestFit="1" customWidth="1"/>
    <col min="4052" max="4052" width="12.625" bestFit="1" customWidth="1"/>
    <col min="4053" max="4053" width="16.125" bestFit="1" customWidth="1"/>
    <col min="4054" max="4054" width="63.25" bestFit="1" customWidth="1"/>
    <col min="4055" max="4055" width="20.125" bestFit="1" customWidth="1"/>
    <col min="4056" max="4056" width="34.125" bestFit="1" customWidth="1"/>
    <col min="4057" max="4057" width="66" bestFit="1" customWidth="1"/>
    <col min="4058" max="4058" width="41.625" bestFit="1" customWidth="1"/>
    <col min="4059" max="4059" width="14.5" bestFit="1" customWidth="1"/>
    <col min="4060" max="4060" width="23.25" bestFit="1" customWidth="1"/>
    <col min="4061" max="4061" width="14.875" bestFit="1" customWidth="1"/>
    <col min="4062" max="4062" width="15.375" bestFit="1" customWidth="1"/>
    <col min="4063" max="4063" width="15.5" bestFit="1" customWidth="1"/>
    <col min="4064" max="4064" width="11.75" bestFit="1" customWidth="1"/>
    <col min="4065" max="4065" width="13.875" bestFit="1" customWidth="1"/>
    <col min="4066" max="4066" width="21.625" bestFit="1" customWidth="1"/>
    <col min="4067" max="4067" width="19.75" bestFit="1" customWidth="1"/>
    <col min="4068" max="4068" width="11.125" bestFit="1" customWidth="1"/>
    <col min="4069" max="4069" width="9.25" bestFit="1" customWidth="1"/>
    <col min="4070" max="4070" width="23" bestFit="1" customWidth="1"/>
    <col min="4071" max="4071" width="21.625" bestFit="1" customWidth="1"/>
    <col min="4072" max="4072" width="13" bestFit="1" customWidth="1"/>
    <col min="4073" max="4073" width="23" bestFit="1" customWidth="1"/>
    <col min="4074" max="4074" width="13.875" bestFit="1" customWidth="1"/>
    <col min="4075" max="4075" width="46.625" bestFit="1" customWidth="1"/>
    <col min="4076" max="4076" width="32" bestFit="1" customWidth="1"/>
    <col min="4077" max="4077" width="10.375" bestFit="1" customWidth="1"/>
    <col min="4078" max="4078" width="6.125" bestFit="1" customWidth="1"/>
    <col min="4079" max="4079" width="10.5" bestFit="1" customWidth="1"/>
    <col min="4080" max="4080" width="18.5" bestFit="1" customWidth="1"/>
    <col min="4081" max="4081" width="22.875" bestFit="1" customWidth="1"/>
    <col min="4082" max="4082" width="21.375" bestFit="1" customWidth="1"/>
    <col min="4083" max="4083" width="45.125" bestFit="1" customWidth="1"/>
    <col min="4084" max="4084" width="25.75" bestFit="1" customWidth="1"/>
    <col min="4085" max="4085" width="25.125" bestFit="1" customWidth="1"/>
    <col min="4086" max="4086" width="22.875" bestFit="1" customWidth="1"/>
    <col min="4087" max="4087" width="16.125" bestFit="1" customWidth="1"/>
    <col min="4088" max="4088" width="20.75" bestFit="1" customWidth="1"/>
    <col min="4089" max="4089" width="22.625" bestFit="1" customWidth="1"/>
    <col min="4090" max="4090" width="21.75" bestFit="1" customWidth="1"/>
    <col min="4091" max="4091" width="18" bestFit="1" customWidth="1"/>
    <col min="4092" max="4092" width="12.875" bestFit="1" customWidth="1"/>
    <col min="4093" max="4093" width="15.75" bestFit="1" customWidth="1"/>
    <col min="4094" max="4094" width="10.375" bestFit="1" customWidth="1"/>
    <col min="4095" max="4095" width="23.5" bestFit="1" customWidth="1"/>
    <col min="4096" max="4096" width="17.625" bestFit="1" customWidth="1"/>
    <col min="4097" max="4097" width="20.75" bestFit="1" customWidth="1"/>
    <col min="4098" max="4098" width="14.875" bestFit="1" customWidth="1"/>
    <col min="4099" max="4099" width="13.625" bestFit="1" customWidth="1"/>
    <col min="4100" max="4100" width="14.75" bestFit="1" customWidth="1"/>
    <col min="4101" max="4101" width="30.5" bestFit="1" customWidth="1"/>
    <col min="4102" max="4102" width="43" bestFit="1" customWidth="1"/>
    <col min="4103" max="4103" width="13" bestFit="1" customWidth="1"/>
    <col min="4104" max="4104" width="5.75" bestFit="1" customWidth="1"/>
    <col min="4105" max="4105" width="14.75" bestFit="1" customWidth="1"/>
    <col min="4106" max="4106" width="11.75" bestFit="1" customWidth="1"/>
    <col min="4107" max="4107" width="18.5" bestFit="1" customWidth="1"/>
    <col min="4108" max="4108" width="10.375" bestFit="1" customWidth="1"/>
    <col min="4109" max="4109" width="15.125" bestFit="1" customWidth="1"/>
    <col min="4110" max="4110" width="18.5" bestFit="1" customWidth="1"/>
    <col min="4111" max="4111" width="13.5" bestFit="1" customWidth="1"/>
    <col min="4112" max="4112" width="12.875" bestFit="1" customWidth="1"/>
    <col min="4113" max="4113" width="15.5" bestFit="1" customWidth="1"/>
    <col min="4114" max="4114" width="41.75" bestFit="1" customWidth="1"/>
    <col min="4115" max="4115" width="8.875" bestFit="1" customWidth="1"/>
    <col min="4116" max="4116" width="45.125" bestFit="1" customWidth="1"/>
    <col min="4117" max="4117" width="33" bestFit="1" customWidth="1"/>
    <col min="4118" max="4118" width="48.5" bestFit="1" customWidth="1"/>
    <col min="4119" max="4119" width="21.125" bestFit="1" customWidth="1"/>
    <col min="4120" max="4120" width="15.375" bestFit="1" customWidth="1"/>
    <col min="4121" max="4121" width="25.75" bestFit="1" customWidth="1"/>
    <col min="4122" max="4122" width="12.25" bestFit="1" customWidth="1"/>
    <col min="4123" max="4123" width="15.5" bestFit="1" customWidth="1"/>
    <col min="4124" max="4124" width="49.25" bestFit="1" customWidth="1"/>
    <col min="4125" max="4125" width="56.75" bestFit="1" customWidth="1"/>
    <col min="4126" max="4126" width="13" bestFit="1" customWidth="1"/>
    <col min="4127" max="4127" width="20.5" bestFit="1" customWidth="1"/>
    <col min="4128" max="4128" width="18.625" bestFit="1" customWidth="1"/>
    <col min="4129" max="4129" width="14.5" bestFit="1" customWidth="1"/>
    <col min="4130" max="4130" width="18.25" bestFit="1" customWidth="1"/>
    <col min="4131" max="4131" width="37.625" bestFit="1" customWidth="1"/>
    <col min="4132" max="4132" width="43.625" bestFit="1" customWidth="1"/>
    <col min="4133" max="4133" width="49.25" bestFit="1" customWidth="1"/>
    <col min="4134" max="4134" width="41.75" bestFit="1" customWidth="1"/>
    <col min="4135" max="4135" width="30.75" bestFit="1" customWidth="1"/>
    <col min="4136" max="4136" width="36.625" bestFit="1" customWidth="1"/>
    <col min="4137" max="4137" width="38.5" bestFit="1" customWidth="1"/>
    <col min="4138" max="4138" width="45.75" bestFit="1" customWidth="1"/>
    <col min="4139" max="4139" width="30.5" bestFit="1" customWidth="1"/>
    <col min="4140" max="4140" width="14.875" bestFit="1" customWidth="1"/>
    <col min="4141" max="4141" width="16" bestFit="1" customWidth="1"/>
    <col min="4142" max="4142" width="27.25" bestFit="1" customWidth="1"/>
    <col min="4143" max="4143" width="45.375" bestFit="1" customWidth="1"/>
    <col min="4144" max="4144" width="19.125" bestFit="1" customWidth="1"/>
    <col min="4145" max="4145" width="6.625" bestFit="1" customWidth="1"/>
    <col min="4146" max="4146" width="28.25" bestFit="1" customWidth="1"/>
    <col min="4147" max="4147" width="27.375" bestFit="1" customWidth="1"/>
    <col min="4148" max="4148" width="40.75" bestFit="1" customWidth="1"/>
    <col min="4149" max="4149" width="27.25" bestFit="1" customWidth="1"/>
    <col min="4150" max="4150" width="24.25" bestFit="1" customWidth="1"/>
    <col min="4151" max="4151" width="31.125" bestFit="1" customWidth="1"/>
    <col min="4152" max="4152" width="16.125" bestFit="1" customWidth="1"/>
    <col min="4153" max="4153" width="58.875" bestFit="1" customWidth="1"/>
    <col min="4154" max="4154" width="43.625" bestFit="1" customWidth="1"/>
    <col min="4155" max="4155" width="76.125" bestFit="1" customWidth="1"/>
    <col min="4156" max="4156" width="28.5" bestFit="1" customWidth="1"/>
    <col min="4157" max="4157" width="10.5" bestFit="1" customWidth="1"/>
    <col min="4158" max="4158" width="7.375" bestFit="1" customWidth="1"/>
    <col min="4159" max="4159" width="22.25" bestFit="1" customWidth="1"/>
    <col min="4160" max="4160" width="45.75" bestFit="1" customWidth="1"/>
    <col min="4161" max="4161" width="8.875" bestFit="1" customWidth="1"/>
    <col min="4162" max="4162" width="16.125" bestFit="1" customWidth="1"/>
    <col min="4163" max="4163" width="19.125" bestFit="1" customWidth="1"/>
    <col min="4164" max="4164" width="14.125" bestFit="1" customWidth="1"/>
    <col min="4165" max="4165" width="11.125" bestFit="1" customWidth="1"/>
    <col min="4166" max="4166" width="13.875" bestFit="1" customWidth="1"/>
    <col min="4167" max="4167" width="17.25" bestFit="1" customWidth="1"/>
    <col min="4168" max="4168" width="9.75" bestFit="1" customWidth="1"/>
    <col min="4169" max="4169" width="7.375" bestFit="1" customWidth="1"/>
    <col min="4170" max="4170" width="16.125" bestFit="1" customWidth="1"/>
    <col min="4171" max="4171" width="33.625" bestFit="1" customWidth="1"/>
    <col min="4172" max="4172" width="12.375" bestFit="1" customWidth="1"/>
    <col min="4173" max="4173" width="11.75" bestFit="1" customWidth="1"/>
    <col min="4174" max="4174" width="8.25" bestFit="1" customWidth="1"/>
    <col min="4175" max="4175" width="14.125" bestFit="1" customWidth="1"/>
    <col min="4176" max="4176" width="17" bestFit="1" customWidth="1"/>
    <col min="4177" max="4177" width="40.75" bestFit="1" customWidth="1"/>
    <col min="4178" max="4178" width="15.5" bestFit="1" customWidth="1"/>
    <col min="4179" max="4179" width="13.625" bestFit="1" customWidth="1"/>
    <col min="4180" max="4180" width="24.125" bestFit="1" customWidth="1"/>
    <col min="4181" max="4181" width="12.375" bestFit="1" customWidth="1"/>
    <col min="4182" max="4182" width="61.125" bestFit="1" customWidth="1"/>
    <col min="4183" max="4183" width="18.625" bestFit="1" customWidth="1"/>
    <col min="4184" max="4184" width="21.75" bestFit="1" customWidth="1"/>
    <col min="4185" max="4185" width="21.625" bestFit="1" customWidth="1"/>
    <col min="4186" max="4186" width="22.625" bestFit="1" customWidth="1"/>
    <col min="4187" max="4187" width="36.125" bestFit="1" customWidth="1"/>
    <col min="4188" max="4188" width="39.875" bestFit="1" customWidth="1"/>
    <col min="4189" max="4189" width="18.5" bestFit="1" customWidth="1"/>
    <col min="4190" max="4190" width="43.875" bestFit="1" customWidth="1"/>
    <col min="4191" max="4191" width="37" bestFit="1" customWidth="1"/>
    <col min="4192" max="4192" width="45.125" bestFit="1" customWidth="1"/>
    <col min="4193" max="4193" width="9.5" bestFit="1" customWidth="1"/>
    <col min="4194" max="4194" width="27" bestFit="1" customWidth="1"/>
    <col min="4195" max="4195" width="34.25" bestFit="1" customWidth="1"/>
    <col min="4196" max="4196" width="14.125" bestFit="1" customWidth="1"/>
    <col min="4197" max="4197" width="11.375" bestFit="1" customWidth="1"/>
    <col min="4198" max="4198" width="12.625" bestFit="1" customWidth="1"/>
    <col min="4199" max="4199" width="18.875" bestFit="1" customWidth="1"/>
    <col min="4200" max="4200" width="17.625" bestFit="1" customWidth="1"/>
    <col min="4201" max="4201" width="16" bestFit="1" customWidth="1"/>
    <col min="4202" max="4202" width="44.875" bestFit="1" customWidth="1"/>
    <col min="4203" max="4203" width="19.75" bestFit="1" customWidth="1"/>
    <col min="4204" max="4204" width="25.375" bestFit="1" customWidth="1"/>
    <col min="4205" max="4205" width="44.75" bestFit="1" customWidth="1"/>
    <col min="4206" max="4206" width="7.375" bestFit="1" customWidth="1"/>
    <col min="4207" max="4207" width="19.875" bestFit="1" customWidth="1"/>
    <col min="4208" max="4208" width="37.875" bestFit="1" customWidth="1"/>
    <col min="4209" max="4209" width="23.625" bestFit="1" customWidth="1"/>
    <col min="4210" max="4210" width="11.625" bestFit="1" customWidth="1"/>
    <col min="4211" max="4211" width="16.125" bestFit="1" customWidth="1"/>
    <col min="4212" max="4212" width="14.5" bestFit="1" customWidth="1"/>
    <col min="4213" max="4213" width="22.25" bestFit="1" customWidth="1"/>
    <col min="4214" max="4214" width="26" bestFit="1" customWidth="1"/>
    <col min="4215" max="4215" width="21.125" bestFit="1" customWidth="1"/>
    <col min="4216" max="4216" width="16.375" bestFit="1" customWidth="1"/>
    <col min="4217" max="4217" width="24.5" bestFit="1" customWidth="1"/>
    <col min="4218" max="4218" width="26.125" bestFit="1" customWidth="1"/>
    <col min="4219" max="4219" width="16.625" bestFit="1" customWidth="1"/>
    <col min="4220" max="4220" width="13.625" bestFit="1" customWidth="1"/>
    <col min="4221" max="4221" width="29.5" bestFit="1" customWidth="1"/>
    <col min="4222" max="4222" width="45.5" bestFit="1" customWidth="1"/>
    <col min="4223" max="4223" width="15.375" bestFit="1" customWidth="1"/>
    <col min="4224" max="4224" width="17" bestFit="1" customWidth="1"/>
    <col min="4225" max="4225" width="19.125" bestFit="1" customWidth="1"/>
    <col min="4226" max="4226" width="41.75" bestFit="1" customWidth="1"/>
    <col min="4227" max="4227" width="17.625" bestFit="1" customWidth="1"/>
    <col min="4228" max="4228" width="18.625" bestFit="1" customWidth="1"/>
    <col min="4229" max="4229" width="16.375" bestFit="1" customWidth="1"/>
    <col min="4230" max="4230" width="21" bestFit="1" customWidth="1"/>
    <col min="4231" max="4231" width="14.875" bestFit="1" customWidth="1"/>
    <col min="4232" max="4232" width="16.375" bestFit="1" customWidth="1"/>
    <col min="4233" max="4233" width="14.875" bestFit="1" customWidth="1"/>
    <col min="4234" max="4234" width="31.75" bestFit="1" customWidth="1"/>
    <col min="4235" max="4235" width="20.5" bestFit="1" customWidth="1"/>
    <col min="4236" max="4236" width="26.125" bestFit="1" customWidth="1"/>
    <col min="4237" max="4237" width="17.625" bestFit="1" customWidth="1"/>
    <col min="4238" max="4238" width="18.875" bestFit="1" customWidth="1"/>
    <col min="4239" max="4239" width="12.875" bestFit="1" customWidth="1"/>
    <col min="4240" max="4240" width="13.25" bestFit="1" customWidth="1"/>
    <col min="4241" max="4241" width="21.625" bestFit="1" customWidth="1"/>
    <col min="4242" max="4242" width="21" bestFit="1" customWidth="1"/>
    <col min="4243" max="4243" width="27.375" bestFit="1" customWidth="1"/>
    <col min="4244" max="4244" width="18.5" bestFit="1" customWidth="1"/>
    <col min="4245" max="4245" width="27.25" bestFit="1" customWidth="1"/>
    <col min="4246" max="4246" width="13.25" bestFit="1" customWidth="1"/>
    <col min="4247" max="4247" width="41.625" bestFit="1" customWidth="1"/>
    <col min="4248" max="4248" width="13.5" bestFit="1" customWidth="1"/>
    <col min="4249" max="4249" width="16.375" bestFit="1" customWidth="1"/>
    <col min="4250" max="4250" width="14.75" bestFit="1" customWidth="1"/>
    <col min="4251" max="4251" width="27.375" bestFit="1" customWidth="1"/>
    <col min="4252" max="4252" width="38.625" bestFit="1" customWidth="1"/>
    <col min="4253" max="4253" width="31.625" bestFit="1" customWidth="1"/>
    <col min="4254" max="4254" width="22.875" bestFit="1" customWidth="1"/>
    <col min="4255" max="4255" width="42.625" bestFit="1" customWidth="1"/>
    <col min="4256" max="4256" width="27.25" bestFit="1" customWidth="1"/>
    <col min="4257" max="4257" width="22.875" bestFit="1" customWidth="1"/>
    <col min="4258" max="4258" width="15.375" bestFit="1" customWidth="1"/>
    <col min="4259" max="4259" width="28" bestFit="1" customWidth="1"/>
    <col min="4260" max="4260" width="13" bestFit="1" customWidth="1"/>
    <col min="4261" max="4261" width="12" bestFit="1" customWidth="1"/>
    <col min="4262" max="4262" width="13" bestFit="1" customWidth="1"/>
    <col min="4263" max="4263" width="27" bestFit="1" customWidth="1"/>
    <col min="4264" max="4264" width="12.625" bestFit="1" customWidth="1"/>
    <col min="4265" max="4265" width="9.5" bestFit="1" customWidth="1"/>
    <col min="4266" max="4266" width="22" bestFit="1" customWidth="1"/>
    <col min="4267" max="4267" width="20.5" bestFit="1" customWidth="1"/>
    <col min="4268" max="4268" width="14.75" bestFit="1" customWidth="1"/>
    <col min="4269" max="4269" width="12.875" bestFit="1" customWidth="1"/>
    <col min="4270" max="4270" width="29.75" bestFit="1" customWidth="1"/>
    <col min="4271" max="4271" width="34.125" bestFit="1" customWidth="1"/>
    <col min="4272" max="4272" width="20.75" bestFit="1" customWidth="1"/>
    <col min="4273" max="4273" width="31.75" bestFit="1" customWidth="1"/>
    <col min="4274" max="4274" width="54.125" bestFit="1" customWidth="1"/>
    <col min="4275" max="4275" width="37.625" bestFit="1" customWidth="1"/>
    <col min="4276" max="4276" width="37.375" bestFit="1" customWidth="1"/>
    <col min="4277" max="4277" width="45.5" bestFit="1" customWidth="1"/>
    <col min="4278" max="4278" width="36.75" bestFit="1" customWidth="1"/>
    <col min="4279" max="4279" width="35.125" bestFit="1" customWidth="1"/>
    <col min="4280" max="4280" width="16.125" bestFit="1" customWidth="1"/>
    <col min="4281" max="4281" width="9.875" bestFit="1" customWidth="1"/>
    <col min="4282" max="4282" width="20.5" bestFit="1" customWidth="1"/>
    <col min="4283" max="4283" width="10.375" bestFit="1" customWidth="1"/>
    <col min="4284" max="4284" width="21.125" bestFit="1" customWidth="1"/>
    <col min="4285" max="4285" width="14.875" bestFit="1" customWidth="1"/>
    <col min="4286" max="4286" width="29.75" bestFit="1" customWidth="1"/>
    <col min="4287" max="4287" width="7.625" bestFit="1" customWidth="1"/>
    <col min="4288" max="4288" width="20.5" bestFit="1" customWidth="1"/>
    <col min="4289" max="4289" width="29.875" bestFit="1" customWidth="1"/>
    <col min="4290" max="4290" width="16.125" bestFit="1" customWidth="1"/>
    <col min="4291" max="4291" width="13.625" bestFit="1" customWidth="1"/>
    <col min="4292" max="4292" width="17.25" bestFit="1" customWidth="1"/>
    <col min="4293" max="4293" width="38.875" bestFit="1" customWidth="1"/>
    <col min="4294" max="4294" width="11.75" bestFit="1" customWidth="1"/>
    <col min="4295" max="4295" width="15.75" bestFit="1" customWidth="1"/>
    <col min="4296" max="4296" width="8.25" bestFit="1" customWidth="1"/>
    <col min="4297" max="4297" width="66.375" bestFit="1" customWidth="1"/>
    <col min="4298" max="4298" width="7" bestFit="1" customWidth="1"/>
    <col min="4299" max="4299" width="9.5" bestFit="1" customWidth="1"/>
    <col min="4300" max="4300" width="15.5" bestFit="1" customWidth="1"/>
    <col min="4301" max="4301" width="13.875" bestFit="1" customWidth="1"/>
    <col min="4302" max="4302" width="38.25" bestFit="1" customWidth="1"/>
    <col min="4303" max="4303" width="23.5" bestFit="1" customWidth="1"/>
    <col min="4304" max="4304" width="37.625" bestFit="1" customWidth="1"/>
    <col min="4305" max="4305" width="37.875" bestFit="1" customWidth="1"/>
    <col min="4306" max="4306" width="14.125" bestFit="1" customWidth="1"/>
    <col min="4307" max="4307" width="31.75" bestFit="1" customWidth="1"/>
    <col min="4308" max="4308" width="67" bestFit="1" customWidth="1"/>
    <col min="4309" max="4309" width="17.25" bestFit="1" customWidth="1"/>
    <col min="4310" max="4310" width="38" bestFit="1" customWidth="1"/>
    <col min="4311" max="4311" width="28.25" bestFit="1" customWidth="1"/>
    <col min="4312" max="4312" width="17.25" bestFit="1" customWidth="1"/>
    <col min="4313" max="4313" width="9.5" bestFit="1" customWidth="1"/>
    <col min="4314" max="4314" width="24.125" bestFit="1" customWidth="1"/>
    <col min="4315" max="4315" width="11.75" bestFit="1" customWidth="1"/>
    <col min="4316" max="4316" width="12" bestFit="1" customWidth="1"/>
    <col min="4317" max="4317" width="14.75" bestFit="1" customWidth="1"/>
    <col min="4318" max="4318" width="34.875" bestFit="1" customWidth="1"/>
    <col min="4319" max="4319" width="13.625" bestFit="1" customWidth="1"/>
    <col min="4320" max="4320" width="11" bestFit="1" customWidth="1"/>
    <col min="4321" max="4321" width="45.75" bestFit="1" customWidth="1"/>
    <col min="4322" max="4322" width="36.125" bestFit="1" customWidth="1"/>
    <col min="4323" max="4323" width="26.375" bestFit="1" customWidth="1"/>
    <col min="4324" max="4324" width="22" bestFit="1" customWidth="1"/>
    <col min="4325" max="4325" width="20.125" bestFit="1" customWidth="1"/>
    <col min="4326" max="4326" width="43.25" bestFit="1" customWidth="1"/>
    <col min="4327" max="4327" width="18" bestFit="1" customWidth="1"/>
    <col min="4328" max="4328" width="19.5" bestFit="1" customWidth="1"/>
    <col min="4329" max="4329" width="54.125" bestFit="1" customWidth="1"/>
    <col min="4330" max="4330" width="27.625" bestFit="1" customWidth="1"/>
    <col min="4331" max="4331" width="17.375" bestFit="1" customWidth="1"/>
    <col min="4332" max="4332" width="8.875" bestFit="1" customWidth="1"/>
    <col min="4333" max="4333" width="41.75" bestFit="1" customWidth="1"/>
    <col min="4334" max="4334" width="32.625" bestFit="1" customWidth="1"/>
    <col min="4335" max="4335" width="35.5" bestFit="1" customWidth="1"/>
    <col min="4336" max="4336" width="22.375" bestFit="1" customWidth="1"/>
    <col min="4337" max="4337" width="29.875" bestFit="1" customWidth="1"/>
    <col min="4338" max="4338" width="16.75" bestFit="1" customWidth="1"/>
    <col min="4339" max="4339" width="21.375" bestFit="1" customWidth="1"/>
    <col min="4340" max="4340" width="18.625" bestFit="1" customWidth="1"/>
    <col min="4341" max="4341" width="12.375" bestFit="1" customWidth="1"/>
    <col min="4342" max="4342" width="15.375" bestFit="1" customWidth="1"/>
    <col min="4343" max="4343" width="12.25" bestFit="1" customWidth="1"/>
    <col min="4344" max="4344" width="10.75" bestFit="1" customWidth="1"/>
    <col min="4345" max="4345" width="15.5" bestFit="1" customWidth="1"/>
    <col min="4346" max="4346" width="43.25" bestFit="1" customWidth="1"/>
    <col min="4347" max="4347" width="22.875" bestFit="1" customWidth="1"/>
    <col min="4348" max="4348" width="25.375" bestFit="1" customWidth="1"/>
    <col min="4349" max="4349" width="11.75" bestFit="1" customWidth="1"/>
    <col min="4350" max="4350" width="12.625" bestFit="1" customWidth="1"/>
    <col min="4351" max="4351" width="20.5" bestFit="1" customWidth="1"/>
    <col min="4352" max="4352" width="22.625" bestFit="1" customWidth="1"/>
    <col min="4353" max="4353" width="15.75" bestFit="1" customWidth="1"/>
    <col min="4354" max="4354" width="27.875" bestFit="1" customWidth="1"/>
    <col min="4355" max="4355" width="17.625" bestFit="1" customWidth="1"/>
    <col min="4356" max="4356" width="30.75" bestFit="1" customWidth="1"/>
    <col min="4357" max="4357" width="28.5" bestFit="1" customWidth="1"/>
    <col min="4358" max="4358" width="20.125" bestFit="1" customWidth="1"/>
    <col min="4359" max="4359" width="13.25" bestFit="1" customWidth="1"/>
    <col min="4360" max="4360" width="33" bestFit="1" customWidth="1"/>
    <col min="4361" max="4361" width="16" bestFit="1" customWidth="1"/>
    <col min="4362" max="4362" width="11.625" bestFit="1" customWidth="1"/>
    <col min="4363" max="4363" width="23" bestFit="1" customWidth="1"/>
    <col min="4364" max="4364" width="24.5" bestFit="1" customWidth="1"/>
    <col min="4365" max="4365" width="24.125" bestFit="1" customWidth="1"/>
    <col min="4366" max="4366" width="42.875" bestFit="1" customWidth="1"/>
    <col min="4367" max="4367" width="10.125" bestFit="1" customWidth="1"/>
    <col min="4368" max="4368" width="32.25" bestFit="1" customWidth="1"/>
    <col min="4369" max="4369" width="9.25" bestFit="1" customWidth="1"/>
    <col min="4370" max="4370" width="10.125" bestFit="1" customWidth="1"/>
    <col min="4371" max="4371" width="20.5" bestFit="1" customWidth="1"/>
    <col min="4372" max="4372" width="42.875" bestFit="1" customWidth="1"/>
    <col min="4373" max="4373" width="14.25" bestFit="1" customWidth="1"/>
    <col min="4374" max="4374" width="18.625" bestFit="1" customWidth="1"/>
    <col min="4375" max="4375" width="37.875" bestFit="1" customWidth="1"/>
    <col min="4376" max="4376" width="32.875" bestFit="1" customWidth="1"/>
    <col min="4377" max="4377" width="12.625" bestFit="1" customWidth="1"/>
    <col min="4378" max="4378" width="13.875" bestFit="1" customWidth="1"/>
    <col min="4379" max="4379" width="16.375" bestFit="1" customWidth="1"/>
    <col min="4380" max="4380" width="15.375" bestFit="1" customWidth="1"/>
    <col min="4381" max="4381" width="13.5" bestFit="1" customWidth="1"/>
    <col min="4382" max="4382" width="15.5" bestFit="1" customWidth="1"/>
    <col min="4383" max="4383" width="22" bestFit="1" customWidth="1"/>
    <col min="4384" max="4384" width="18" bestFit="1" customWidth="1"/>
    <col min="4385" max="4385" width="14.875" bestFit="1" customWidth="1"/>
    <col min="4386" max="4386" width="10.375" bestFit="1" customWidth="1"/>
    <col min="4387" max="4387" width="36.75" bestFit="1" customWidth="1"/>
    <col min="4388" max="4388" width="19.75" bestFit="1" customWidth="1"/>
    <col min="4389" max="4389" width="11.625" bestFit="1" customWidth="1"/>
    <col min="4390" max="4390" width="39.125" bestFit="1" customWidth="1"/>
    <col min="4391" max="4391" width="8.625" bestFit="1" customWidth="1"/>
    <col min="4392" max="4392" width="23.625" bestFit="1" customWidth="1"/>
    <col min="4393" max="4393" width="15.375" bestFit="1" customWidth="1"/>
    <col min="4394" max="4394" width="18.625" bestFit="1" customWidth="1"/>
    <col min="4395" max="4395" width="25.75" bestFit="1" customWidth="1"/>
    <col min="4396" max="4396" width="11.75" bestFit="1" customWidth="1"/>
    <col min="4397" max="4397" width="30.125" bestFit="1" customWidth="1"/>
    <col min="4398" max="4398" width="10.125" bestFit="1" customWidth="1"/>
    <col min="4399" max="4399" width="11.625" bestFit="1" customWidth="1"/>
    <col min="4400" max="4400" width="27.25" bestFit="1" customWidth="1"/>
    <col min="4401" max="4401" width="16" bestFit="1" customWidth="1"/>
    <col min="4402" max="4402" width="8.625" bestFit="1" customWidth="1"/>
    <col min="4403" max="4403" width="19.25" bestFit="1" customWidth="1"/>
    <col min="4404" max="4404" width="8" bestFit="1" customWidth="1"/>
    <col min="4405" max="4405" width="55.375" bestFit="1" customWidth="1"/>
    <col min="4406" max="4406" width="31.625" bestFit="1" customWidth="1"/>
    <col min="4407" max="4407" width="15.375" bestFit="1" customWidth="1"/>
    <col min="4408" max="4408" width="18.625" bestFit="1" customWidth="1"/>
    <col min="4409" max="4409" width="30.125" bestFit="1" customWidth="1"/>
    <col min="4410" max="4410" width="8.875" bestFit="1" customWidth="1"/>
    <col min="4411" max="4411" width="15.375" bestFit="1" customWidth="1"/>
    <col min="4412" max="4412" width="9.75" bestFit="1" customWidth="1"/>
    <col min="4413" max="4413" width="8" bestFit="1" customWidth="1"/>
    <col min="4414" max="4414" width="18" bestFit="1" customWidth="1"/>
    <col min="4415" max="4415" width="22" bestFit="1" customWidth="1"/>
    <col min="4416" max="4416" width="19.75" bestFit="1" customWidth="1"/>
    <col min="4417" max="4417" width="7.375" bestFit="1" customWidth="1"/>
    <col min="4418" max="4418" width="24.875" bestFit="1" customWidth="1"/>
    <col min="4419" max="4419" width="13.875" bestFit="1" customWidth="1"/>
    <col min="4420" max="4420" width="33.875" bestFit="1" customWidth="1"/>
    <col min="4421" max="4421" width="30.375" bestFit="1" customWidth="1"/>
    <col min="4422" max="4422" width="27.25" bestFit="1" customWidth="1"/>
    <col min="4423" max="4423" width="11.625" bestFit="1" customWidth="1"/>
    <col min="4424" max="4424" width="33.625" bestFit="1" customWidth="1"/>
    <col min="4425" max="4425" width="21" bestFit="1" customWidth="1"/>
    <col min="4426" max="4426" width="32" bestFit="1" customWidth="1"/>
    <col min="4427" max="4427" width="14.75" bestFit="1" customWidth="1"/>
    <col min="4428" max="4428" width="38" bestFit="1" customWidth="1"/>
    <col min="4429" max="4429" width="8" bestFit="1" customWidth="1"/>
    <col min="4430" max="4430" width="30.5" bestFit="1" customWidth="1"/>
    <col min="4431" max="4431" width="53.5" bestFit="1" customWidth="1"/>
    <col min="4432" max="4432" width="41.125" bestFit="1" customWidth="1"/>
    <col min="4433" max="4433" width="12.375" bestFit="1" customWidth="1"/>
    <col min="4434" max="4434" width="12.25" bestFit="1" customWidth="1"/>
    <col min="4435" max="4435" width="81.125" bestFit="1" customWidth="1"/>
    <col min="4436" max="4436" width="39.875" bestFit="1" customWidth="1"/>
    <col min="4437" max="4437" width="10.125" bestFit="1" customWidth="1"/>
    <col min="4438" max="4438" width="9.5" bestFit="1" customWidth="1"/>
    <col min="4439" max="4439" width="31.75" bestFit="1" customWidth="1"/>
    <col min="4440" max="4440" width="8.875" bestFit="1" customWidth="1"/>
    <col min="4441" max="4441" width="10.375" bestFit="1" customWidth="1"/>
    <col min="4442" max="4442" width="26.375" bestFit="1" customWidth="1"/>
    <col min="4443" max="4443" width="20.75" bestFit="1" customWidth="1"/>
    <col min="4444" max="4444" width="18.5" bestFit="1" customWidth="1"/>
    <col min="4445" max="4445" width="25.75" bestFit="1" customWidth="1"/>
    <col min="4446" max="4446" width="7.25" bestFit="1" customWidth="1"/>
    <col min="4447" max="4447" width="17.375" bestFit="1" customWidth="1"/>
    <col min="4448" max="4448" width="12" bestFit="1" customWidth="1"/>
    <col min="4449" max="4449" width="11.375" bestFit="1" customWidth="1"/>
    <col min="4450" max="4450" width="27.375" bestFit="1" customWidth="1"/>
    <col min="4451" max="4451" width="39.5" bestFit="1" customWidth="1"/>
    <col min="4452" max="4452" width="57.375" bestFit="1" customWidth="1"/>
    <col min="4453" max="4453" width="47.875" bestFit="1" customWidth="1"/>
    <col min="4454" max="4454" width="23.875" bestFit="1" customWidth="1"/>
    <col min="4455" max="4455" width="53.875" bestFit="1" customWidth="1"/>
    <col min="4456" max="4456" width="30.125" bestFit="1" customWidth="1"/>
    <col min="4457" max="4457" width="26.375" bestFit="1" customWidth="1"/>
    <col min="4458" max="4458" width="52.25" bestFit="1" customWidth="1"/>
    <col min="4459" max="4459" width="37.625" bestFit="1" customWidth="1"/>
    <col min="4460" max="4460" width="22.875" bestFit="1" customWidth="1"/>
    <col min="4461" max="4461" width="44.125" bestFit="1" customWidth="1"/>
    <col min="4462" max="4462" width="21.125" bestFit="1" customWidth="1"/>
    <col min="4463" max="4463" width="48.25" bestFit="1" customWidth="1"/>
    <col min="4464" max="4464" width="28.5" bestFit="1" customWidth="1"/>
    <col min="4465" max="4465" width="24.25" bestFit="1" customWidth="1"/>
    <col min="4466" max="4466" width="29.125" bestFit="1" customWidth="1"/>
    <col min="4467" max="4467" width="27.375" bestFit="1" customWidth="1"/>
    <col min="4468" max="4468" width="34.25" bestFit="1" customWidth="1"/>
    <col min="4469" max="4469" width="12.875" bestFit="1" customWidth="1"/>
    <col min="4470" max="4470" width="20.75" bestFit="1" customWidth="1"/>
    <col min="4471" max="4471" width="27.25" bestFit="1" customWidth="1"/>
    <col min="4472" max="4472" width="35.5" bestFit="1" customWidth="1"/>
    <col min="4473" max="4473" width="20.5" bestFit="1" customWidth="1"/>
    <col min="4474" max="4474" width="28" bestFit="1" customWidth="1"/>
    <col min="4475" max="4475" width="23.875" bestFit="1" customWidth="1"/>
    <col min="4476" max="4476" width="22.375" bestFit="1" customWidth="1"/>
    <col min="4477" max="4477" width="11.375" bestFit="1" customWidth="1"/>
    <col min="4478" max="4478" width="24.875" bestFit="1" customWidth="1"/>
    <col min="4479" max="4479" width="29.5" bestFit="1" customWidth="1"/>
    <col min="4480" max="4480" width="18" bestFit="1" customWidth="1"/>
    <col min="4481" max="4481" width="9.125" bestFit="1" customWidth="1"/>
    <col min="4482" max="4482" width="11.125" bestFit="1" customWidth="1"/>
    <col min="4483" max="4483" width="9.5" bestFit="1" customWidth="1"/>
    <col min="4484" max="4484" width="19.125" bestFit="1" customWidth="1"/>
    <col min="4485" max="4485" width="35.375" bestFit="1" customWidth="1"/>
    <col min="4486" max="4486" width="43.25" bestFit="1" customWidth="1"/>
    <col min="4487" max="4487" width="8.875" bestFit="1" customWidth="1"/>
    <col min="4488" max="4488" width="8.25" bestFit="1" customWidth="1"/>
    <col min="4489" max="4489" width="11" bestFit="1" customWidth="1"/>
    <col min="4490" max="4490" width="18.625" bestFit="1" customWidth="1"/>
    <col min="4491" max="4491" width="51.75" bestFit="1" customWidth="1"/>
    <col min="4492" max="4492" width="7.875" bestFit="1" customWidth="1"/>
    <col min="4493" max="4493" width="47" bestFit="1" customWidth="1"/>
    <col min="4494" max="4494" width="12.875" bestFit="1" customWidth="1"/>
    <col min="4495" max="4495" width="17.625" bestFit="1" customWidth="1"/>
    <col min="4496" max="4496" width="28.875" bestFit="1" customWidth="1"/>
    <col min="4497" max="4497" width="16.625" bestFit="1" customWidth="1"/>
    <col min="4498" max="4498" width="21.375" bestFit="1" customWidth="1"/>
    <col min="4499" max="4499" width="36.625" bestFit="1" customWidth="1"/>
    <col min="4500" max="4500" width="19.25" bestFit="1" customWidth="1"/>
    <col min="4501" max="4501" width="15.5" bestFit="1" customWidth="1"/>
    <col min="4502" max="4502" width="11.625" bestFit="1" customWidth="1"/>
    <col min="4503" max="4503" width="28.5" bestFit="1" customWidth="1"/>
    <col min="4504" max="4504" width="25.125" bestFit="1" customWidth="1"/>
    <col min="4505" max="4505" width="21.125" bestFit="1" customWidth="1"/>
    <col min="4506" max="4506" width="13.875" bestFit="1" customWidth="1"/>
    <col min="4507" max="4507" width="17.25" bestFit="1" customWidth="1"/>
    <col min="4508" max="4508" width="16" bestFit="1" customWidth="1"/>
    <col min="4509" max="4509" width="17" bestFit="1" customWidth="1"/>
    <col min="4510" max="4510" width="13.5" bestFit="1" customWidth="1"/>
    <col min="4511" max="4511" width="19.125" bestFit="1" customWidth="1"/>
    <col min="4512" max="4512" width="18.625" bestFit="1" customWidth="1"/>
    <col min="4513" max="4513" width="34.125" bestFit="1" customWidth="1"/>
    <col min="4514" max="4514" width="19.75" bestFit="1" customWidth="1"/>
    <col min="4515" max="4515" width="10.5" bestFit="1" customWidth="1"/>
    <col min="4516" max="4516" width="24.875" bestFit="1" customWidth="1"/>
    <col min="4517" max="4517" width="21.75" bestFit="1" customWidth="1"/>
    <col min="4518" max="4518" width="55.375" bestFit="1" customWidth="1"/>
    <col min="4519" max="4519" width="14.5" bestFit="1" customWidth="1"/>
    <col min="4520" max="4520" width="14.25" bestFit="1" customWidth="1"/>
    <col min="4521" max="4521" width="18" bestFit="1" customWidth="1"/>
    <col min="4522" max="4522" width="30.75" bestFit="1" customWidth="1"/>
    <col min="4523" max="4523" width="19.5" bestFit="1" customWidth="1"/>
    <col min="4524" max="4524" width="7.875" bestFit="1" customWidth="1"/>
    <col min="4525" max="4525" width="39.25" bestFit="1" customWidth="1"/>
    <col min="4526" max="4526" width="27.25" bestFit="1" customWidth="1"/>
    <col min="4527" max="4527" width="26" bestFit="1" customWidth="1"/>
    <col min="4528" max="4528" width="25.125" bestFit="1" customWidth="1"/>
    <col min="4529" max="4529" width="50.75" bestFit="1" customWidth="1"/>
    <col min="4530" max="4530" width="29.75" bestFit="1" customWidth="1"/>
    <col min="4531" max="4531" width="31.75" bestFit="1" customWidth="1"/>
    <col min="4532" max="4532" width="19.125" bestFit="1" customWidth="1"/>
    <col min="4533" max="4533" width="16.75" bestFit="1" customWidth="1"/>
    <col min="4534" max="4534" width="16.375" bestFit="1" customWidth="1"/>
    <col min="4535" max="4535" width="18.25" bestFit="1" customWidth="1"/>
    <col min="4536" max="4536" width="21.625" bestFit="1" customWidth="1"/>
    <col min="4537" max="4537" width="10.125" bestFit="1" customWidth="1"/>
    <col min="4538" max="4538" width="12.25" bestFit="1" customWidth="1"/>
    <col min="4539" max="4539" width="11.75" bestFit="1" customWidth="1"/>
    <col min="4540" max="4540" width="12.625" bestFit="1" customWidth="1"/>
    <col min="4541" max="4541" width="51.125" bestFit="1" customWidth="1"/>
    <col min="4542" max="4542" width="13.875" bestFit="1" customWidth="1"/>
    <col min="4543" max="4543" width="14.125" bestFit="1" customWidth="1"/>
    <col min="4544" max="4544" width="8.625" bestFit="1" customWidth="1"/>
    <col min="4545" max="4545" width="15.75" bestFit="1" customWidth="1"/>
    <col min="4546" max="4546" width="28.5" bestFit="1" customWidth="1"/>
    <col min="4547" max="4547" width="31.75" bestFit="1" customWidth="1"/>
    <col min="4548" max="4548" width="28" bestFit="1" customWidth="1"/>
    <col min="4549" max="4549" width="8.5" bestFit="1" customWidth="1"/>
    <col min="4550" max="4550" width="8.625" bestFit="1" customWidth="1"/>
    <col min="4551" max="4551" width="27.875" bestFit="1" customWidth="1"/>
    <col min="4552" max="4552" width="36" bestFit="1" customWidth="1"/>
    <col min="4553" max="4553" width="44.75" bestFit="1" customWidth="1"/>
    <col min="4554" max="4554" width="9.25" bestFit="1" customWidth="1"/>
    <col min="4555" max="4555" width="28.25" bestFit="1" customWidth="1"/>
    <col min="4556" max="4556" width="11.125" bestFit="1" customWidth="1"/>
    <col min="4557" max="4557" width="24.5" bestFit="1" customWidth="1"/>
    <col min="4558" max="4558" width="35.375" bestFit="1" customWidth="1"/>
    <col min="4559" max="4559" width="39.25" bestFit="1" customWidth="1"/>
    <col min="4560" max="4560" width="18.875" bestFit="1" customWidth="1"/>
    <col min="4561" max="4561" width="8.25" bestFit="1" customWidth="1"/>
    <col min="4562" max="4562" width="27" bestFit="1" customWidth="1"/>
    <col min="4563" max="4563" width="19.25" bestFit="1" customWidth="1"/>
    <col min="4564" max="4564" width="8.25" bestFit="1" customWidth="1"/>
    <col min="4565" max="4565" width="19.25" bestFit="1" customWidth="1"/>
    <col min="4566" max="4566" width="20.5" bestFit="1" customWidth="1"/>
    <col min="4567" max="4567" width="35.5" bestFit="1" customWidth="1"/>
    <col min="4568" max="4568" width="7" bestFit="1" customWidth="1"/>
    <col min="4569" max="4569" width="14.75" bestFit="1" customWidth="1"/>
    <col min="4570" max="4570" width="10.75" bestFit="1" customWidth="1"/>
    <col min="4571" max="4571" width="61.625" bestFit="1" customWidth="1"/>
    <col min="4572" max="4572" width="25.375" bestFit="1" customWidth="1"/>
    <col min="4573" max="4573" width="29.75" bestFit="1" customWidth="1"/>
    <col min="4574" max="4574" width="34.25" bestFit="1" customWidth="1"/>
    <col min="4575" max="4575" width="48.625" bestFit="1" customWidth="1"/>
    <col min="4576" max="4576" width="31.125" bestFit="1" customWidth="1"/>
    <col min="4577" max="4577" width="14.75" bestFit="1" customWidth="1"/>
    <col min="4578" max="4578" width="23" bestFit="1" customWidth="1"/>
    <col min="4579" max="4579" width="51" bestFit="1" customWidth="1"/>
    <col min="4580" max="4580" width="29.125" bestFit="1" customWidth="1"/>
    <col min="4581" max="4581" width="30.375" bestFit="1" customWidth="1"/>
    <col min="4582" max="4582" width="18.25" bestFit="1" customWidth="1"/>
    <col min="4583" max="4583" width="36" bestFit="1" customWidth="1"/>
    <col min="4584" max="4584" width="18" bestFit="1" customWidth="1"/>
    <col min="4585" max="4585" width="49.25" bestFit="1" customWidth="1"/>
    <col min="4586" max="4586" width="16.75" bestFit="1" customWidth="1"/>
    <col min="4587" max="4587" width="21.125" bestFit="1" customWidth="1"/>
    <col min="4588" max="4588" width="16.75" bestFit="1" customWidth="1"/>
    <col min="4589" max="4589" width="18.875" bestFit="1" customWidth="1"/>
    <col min="4590" max="4590" width="42.875" bestFit="1" customWidth="1"/>
    <col min="4591" max="4591" width="24.5" bestFit="1" customWidth="1"/>
    <col min="4592" max="4592" width="32.875" bestFit="1" customWidth="1"/>
    <col min="4593" max="4593" width="46.625" bestFit="1" customWidth="1"/>
    <col min="4594" max="4594" width="40.75" bestFit="1" customWidth="1"/>
    <col min="4595" max="4595" width="36.375" bestFit="1" customWidth="1"/>
    <col min="4596" max="4596" width="37.625" bestFit="1" customWidth="1"/>
    <col min="4597" max="4597" width="15.125" bestFit="1" customWidth="1"/>
    <col min="4598" max="4598" width="28.5" bestFit="1" customWidth="1"/>
    <col min="4599" max="4599" width="47.375" bestFit="1" customWidth="1"/>
    <col min="4600" max="4600" width="42.875" bestFit="1" customWidth="1"/>
    <col min="4601" max="4601" width="34.25" bestFit="1" customWidth="1"/>
    <col min="4602" max="4602" width="107" bestFit="1" customWidth="1"/>
    <col min="4603" max="4603" width="40.75" bestFit="1" customWidth="1"/>
    <col min="4604" max="4604" width="31.625" bestFit="1" customWidth="1"/>
    <col min="4605" max="4605" width="9.25" bestFit="1" customWidth="1"/>
    <col min="4606" max="4606" width="9.875" bestFit="1" customWidth="1"/>
    <col min="4607" max="4607" width="7.875" bestFit="1" customWidth="1"/>
    <col min="4608" max="4608" width="35.125" bestFit="1" customWidth="1"/>
    <col min="4609" max="4609" width="12.875" bestFit="1" customWidth="1"/>
    <col min="4610" max="4610" width="7.25" bestFit="1" customWidth="1"/>
    <col min="4611" max="4611" width="6.125" bestFit="1" customWidth="1"/>
    <col min="4612" max="4612" width="12.375" bestFit="1" customWidth="1"/>
    <col min="4613" max="4613" width="13.875" bestFit="1" customWidth="1"/>
    <col min="4614" max="4614" width="23" bestFit="1" customWidth="1"/>
    <col min="4615" max="4615" width="32.875" bestFit="1" customWidth="1"/>
    <col min="4616" max="4616" width="24.25" bestFit="1" customWidth="1"/>
    <col min="4617" max="4617" width="23.5" bestFit="1" customWidth="1"/>
    <col min="4618" max="4618" width="6.75" bestFit="1" customWidth="1"/>
    <col min="4619" max="4619" width="14.5" bestFit="1" customWidth="1"/>
    <col min="4620" max="4620" width="16" bestFit="1" customWidth="1"/>
    <col min="4621" max="4621" width="12.375" bestFit="1" customWidth="1"/>
    <col min="4622" max="4622" width="17.25" bestFit="1" customWidth="1"/>
    <col min="4623" max="4623" width="7.25" bestFit="1" customWidth="1"/>
    <col min="4624" max="4624" width="9.25" bestFit="1" customWidth="1"/>
    <col min="4625" max="4625" width="27.375" bestFit="1" customWidth="1"/>
    <col min="4626" max="4626" width="12" bestFit="1" customWidth="1"/>
    <col min="4627" max="4627" width="12.375" bestFit="1" customWidth="1"/>
    <col min="4628" max="4628" width="14.75" bestFit="1" customWidth="1"/>
    <col min="4629" max="4629" width="34.875" bestFit="1" customWidth="1"/>
    <col min="4630" max="4630" width="66.375" bestFit="1" customWidth="1"/>
    <col min="4631" max="4631" width="30.125" bestFit="1" customWidth="1"/>
    <col min="4632" max="4632" width="20.125" bestFit="1" customWidth="1"/>
    <col min="4633" max="4633" width="19.25" bestFit="1" customWidth="1"/>
    <col min="4634" max="4634" width="10.125" bestFit="1" customWidth="1"/>
    <col min="4635" max="4635" width="24.75" bestFit="1" customWidth="1"/>
    <col min="4636" max="4636" width="48.625" bestFit="1" customWidth="1"/>
    <col min="4637" max="4637" width="9.5" bestFit="1" customWidth="1"/>
    <col min="4638" max="4638" width="7.25" bestFit="1" customWidth="1"/>
    <col min="4639" max="4639" width="44.25" bestFit="1" customWidth="1"/>
    <col min="4640" max="4640" width="15.375" bestFit="1" customWidth="1"/>
    <col min="4641" max="4641" width="9.125" bestFit="1" customWidth="1"/>
    <col min="4642" max="4643" width="11.375" bestFit="1" customWidth="1"/>
    <col min="4644" max="4644" width="7.875" bestFit="1" customWidth="1"/>
    <col min="4645" max="4645" width="9.875" bestFit="1" customWidth="1"/>
    <col min="4646" max="4646" width="27" bestFit="1" customWidth="1"/>
    <col min="4647" max="4647" width="15.5" bestFit="1" customWidth="1"/>
    <col min="4648" max="4648" width="19.75" bestFit="1" customWidth="1"/>
    <col min="4649" max="4649" width="16.75" bestFit="1" customWidth="1"/>
    <col min="4650" max="4650" width="18" bestFit="1" customWidth="1"/>
    <col min="4651" max="4651" width="16.625" bestFit="1" customWidth="1"/>
    <col min="4652" max="4652" width="14.875" bestFit="1" customWidth="1"/>
    <col min="4653" max="4653" width="13" bestFit="1" customWidth="1"/>
    <col min="4654" max="4654" width="39.125" bestFit="1" customWidth="1"/>
    <col min="4655" max="4655" width="12.875" bestFit="1" customWidth="1"/>
    <col min="4656" max="4656" width="28.5" bestFit="1" customWidth="1"/>
    <col min="4657" max="4657" width="34.5" bestFit="1" customWidth="1"/>
    <col min="4658" max="4658" width="25.375" bestFit="1" customWidth="1"/>
    <col min="4659" max="4659" width="13.25" bestFit="1" customWidth="1"/>
    <col min="4660" max="4660" width="24.25" bestFit="1" customWidth="1"/>
    <col min="4661" max="4661" width="15.5" bestFit="1" customWidth="1"/>
    <col min="4662" max="4662" width="16.75" bestFit="1" customWidth="1"/>
    <col min="4663" max="4664" width="16.125" bestFit="1" customWidth="1"/>
    <col min="4665" max="4665" width="55.375" bestFit="1" customWidth="1"/>
    <col min="4666" max="4666" width="50.5" bestFit="1" customWidth="1"/>
    <col min="4667" max="4667" width="21" bestFit="1" customWidth="1"/>
    <col min="4668" max="4668" width="27.25" bestFit="1" customWidth="1"/>
    <col min="4669" max="4669" width="21.125" bestFit="1" customWidth="1"/>
    <col min="4670" max="4670" width="6" bestFit="1" customWidth="1"/>
    <col min="4671" max="4671" width="30.375" bestFit="1" customWidth="1"/>
    <col min="4672" max="4672" width="28.625" bestFit="1" customWidth="1"/>
    <col min="4673" max="4673" width="20.5" bestFit="1" customWidth="1"/>
    <col min="4674" max="4674" width="37.25" bestFit="1" customWidth="1"/>
    <col min="4675" max="4675" width="26.125" bestFit="1" customWidth="1"/>
    <col min="4676" max="4676" width="49.875" bestFit="1" customWidth="1"/>
    <col min="4677" max="4677" width="53.875" bestFit="1" customWidth="1"/>
    <col min="4678" max="4678" width="29.125" bestFit="1" customWidth="1"/>
    <col min="4679" max="4679" width="51.625" bestFit="1" customWidth="1"/>
    <col min="4680" max="4680" width="53" bestFit="1" customWidth="1"/>
    <col min="4681" max="4681" width="51.75" bestFit="1" customWidth="1"/>
    <col min="4682" max="4682" width="10.75" bestFit="1" customWidth="1"/>
    <col min="4683" max="4683" width="21.625" bestFit="1" customWidth="1"/>
    <col min="4684" max="4684" width="22.875" bestFit="1" customWidth="1"/>
    <col min="4685" max="4685" width="11" bestFit="1" customWidth="1"/>
    <col min="4686" max="4686" width="17.625" bestFit="1" customWidth="1"/>
    <col min="4687" max="4687" width="9.875" bestFit="1" customWidth="1"/>
    <col min="4688" max="4688" width="24.125" bestFit="1" customWidth="1"/>
    <col min="4689" max="4689" width="10.125" bestFit="1" customWidth="1"/>
    <col min="4690" max="4690" width="16.75" bestFit="1" customWidth="1"/>
    <col min="4691" max="4691" width="7" bestFit="1" customWidth="1"/>
    <col min="4692" max="4692" width="18" bestFit="1" customWidth="1"/>
    <col min="4693" max="4693" width="15.75" bestFit="1" customWidth="1"/>
    <col min="4694" max="4694" width="16.125" bestFit="1" customWidth="1"/>
    <col min="4695" max="4695" width="20.5" bestFit="1" customWidth="1"/>
    <col min="4696" max="4696" width="11.75" bestFit="1" customWidth="1"/>
    <col min="4697" max="4697" width="9.25" bestFit="1" customWidth="1"/>
    <col min="4698" max="4698" width="22.875" bestFit="1" customWidth="1"/>
    <col min="4699" max="4699" width="41.375" bestFit="1" customWidth="1"/>
    <col min="4700" max="4700" width="38" bestFit="1" customWidth="1"/>
    <col min="4701" max="4701" width="16" bestFit="1" customWidth="1"/>
    <col min="4702" max="4702" width="15.125" bestFit="1" customWidth="1"/>
    <col min="4703" max="4703" width="22.25" bestFit="1" customWidth="1"/>
    <col min="4704" max="4704" width="13.625" bestFit="1" customWidth="1"/>
    <col min="4705" max="4705" width="18.625" bestFit="1" customWidth="1"/>
    <col min="4706" max="4706" width="17.625" bestFit="1" customWidth="1"/>
    <col min="4707" max="4707" width="14.25" bestFit="1" customWidth="1"/>
    <col min="4708" max="4708" width="36.125" bestFit="1" customWidth="1"/>
    <col min="4709" max="4709" width="12.25" bestFit="1" customWidth="1"/>
    <col min="4710" max="4710" width="11" bestFit="1" customWidth="1"/>
    <col min="4711" max="4711" width="18.875" bestFit="1" customWidth="1"/>
    <col min="4712" max="4712" width="29.125" bestFit="1" customWidth="1"/>
    <col min="4713" max="4713" width="41.375" bestFit="1" customWidth="1"/>
    <col min="4714" max="4714" width="30.375" bestFit="1" customWidth="1"/>
    <col min="4715" max="4715" width="48.5" bestFit="1" customWidth="1"/>
    <col min="4716" max="4716" width="34.875" bestFit="1" customWidth="1"/>
    <col min="4717" max="4717" width="41.375" bestFit="1" customWidth="1"/>
    <col min="4718" max="4718" width="30.125" bestFit="1" customWidth="1"/>
    <col min="4719" max="4719" width="47.25" bestFit="1" customWidth="1"/>
    <col min="4720" max="4720" width="32.625" bestFit="1" customWidth="1"/>
    <col min="4721" max="4721" width="41.375" bestFit="1" customWidth="1"/>
    <col min="4722" max="4722" width="28.5" bestFit="1" customWidth="1"/>
    <col min="4723" max="4723" width="43" bestFit="1" customWidth="1"/>
    <col min="4724" max="4724" width="43.625" bestFit="1" customWidth="1"/>
    <col min="4725" max="4725" width="51.75" bestFit="1" customWidth="1"/>
    <col min="4726" max="4726" width="18.875" bestFit="1" customWidth="1"/>
    <col min="4727" max="4727" width="45.5" bestFit="1" customWidth="1"/>
    <col min="4728" max="4728" width="18.5" bestFit="1" customWidth="1"/>
    <col min="4729" max="4729" width="25.5" bestFit="1" customWidth="1"/>
    <col min="4730" max="4730" width="16.125" bestFit="1" customWidth="1"/>
    <col min="4731" max="4731" width="20.125" bestFit="1" customWidth="1"/>
    <col min="4732" max="4732" width="55.75" bestFit="1" customWidth="1"/>
    <col min="4733" max="4734" width="31.125" bestFit="1" customWidth="1"/>
    <col min="4735" max="4735" width="35.5" bestFit="1" customWidth="1"/>
    <col min="4736" max="4736" width="34.5" bestFit="1" customWidth="1"/>
    <col min="4737" max="4737" width="39.125" bestFit="1" customWidth="1"/>
    <col min="4738" max="4738" width="38.5" bestFit="1" customWidth="1"/>
    <col min="4739" max="4739" width="39.875" bestFit="1" customWidth="1"/>
    <col min="4740" max="4740" width="60.125" bestFit="1" customWidth="1"/>
    <col min="4741" max="4741" width="47.375" bestFit="1" customWidth="1"/>
    <col min="4742" max="4742" width="35.125" bestFit="1" customWidth="1"/>
    <col min="4743" max="4743" width="51" bestFit="1" customWidth="1"/>
    <col min="4744" max="4744" width="42.875" bestFit="1" customWidth="1"/>
    <col min="4745" max="4745" width="39.25" bestFit="1" customWidth="1"/>
    <col min="4746" max="4746" width="40.5" bestFit="1" customWidth="1"/>
    <col min="4747" max="4747" width="35.375" bestFit="1" customWidth="1"/>
    <col min="4748" max="4748" width="34.5" bestFit="1" customWidth="1"/>
    <col min="4749" max="4749" width="36.625" bestFit="1" customWidth="1"/>
    <col min="4750" max="4750" width="32.375" bestFit="1" customWidth="1"/>
    <col min="4751" max="4751" width="8" bestFit="1" customWidth="1"/>
    <col min="4752" max="4752" width="13" bestFit="1" customWidth="1"/>
    <col min="4753" max="4753" width="16.625" bestFit="1" customWidth="1"/>
    <col min="4754" max="4754" width="7.375" bestFit="1" customWidth="1"/>
    <col min="4755" max="4755" width="15.375" bestFit="1" customWidth="1"/>
    <col min="4756" max="4756" width="11" bestFit="1" customWidth="1"/>
    <col min="4757" max="4757" width="24.5" bestFit="1" customWidth="1"/>
    <col min="4758" max="4758" width="18.25" bestFit="1" customWidth="1"/>
    <col min="4759" max="4759" width="8.875" bestFit="1" customWidth="1"/>
    <col min="4760" max="4760" width="19.875" bestFit="1" customWidth="1"/>
    <col min="4761" max="4761" width="8.625" bestFit="1" customWidth="1"/>
    <col min="4762" max="4762" width="37.875" bestFit="1" customWidth="1"/>
    <col min="4763" max="4763" width="19.5" bestFit="1" customWidth="1"/>
    <col min="4764" max="4764" width="14.75" bestFit="1" customWidth="1"/>
    <col min="4765" max="4765" width="25.5" bestFit="1" customWidth="1"/>
    <col min="4766" max="4766" width="17" bestFit="1" customWidth="1"/>
    <col min="4767" max="4767" width="8.5" bestFit="1" customWidth="1"/>
    <col min="4768" max="4768" width="19.75" bestFit="1" customWidth="1"/>
    <col min="4769" max="4769" width="11.75" bestFit="1" customWidth="1"/>
    <col min="4770" max="4770" width="23.875" bestFit="1" customWidth="1"/>
    <col min="4771" max="4771" width="16.625" bestFit="1" customWidth="1"/>
    <col min="4772" max="4772" width="29.75" bestFit="1" customWidth="1"/>
    <col min="4773" max="4773" width="20.5" bestFit="1" customWidth="1"/>
    <col min="4774" max="4774" width="18" bestFit="1" customWidth="1"/>
    <col min="4775" max="4775" width="30.5" bestFit="1" customWidth="1"/>
    <col min="4776" max="4776" width="35.375" bestFit="1" customWidth="1"/>
    <col min="4777" max="4777" width="51.375" bestFit="1" customWidth="1"/>
    <col min="4778" max="4778" width="34.875" bestFit="1" customWidth="1"/>
    <col min="4779" max="4779" width="35.75" bestFit="1" customWidth="1"/>
    <col min="4780" max="4780" width="39.875" bestFit="1" customWidth="1"/>
    <col min="4781" max="4781" width="31.625" bestFit="1" customWidth="1"/>
    <col min="4782" max="4782" width="76.125" bestFit="1" customWidth="1"/>
    <col min="4783" max="4783" width="67.25" bestFit="1" customWidth="1"/>
    <col min="4784" max="4784" width="30.75" bestFit="1" customWidth="1"/>
    <col min="4785" max="4785" width="40.125" bestFit="1" customWidth="1"/>
    <col min="4786" max="4786" width="31.125" bestFit="1" customWidth="1"/>
    <col min="4787" max="4787" width="31.375" bestFit="1" customWidth="1"/>
    <col min="4788" max="4788" width="12.375" bestFit="1" customWidth="1"/>
    <col min="4789" max="4789" width="7.875" bestFit="1" customWidth="1"/>
    <col min="4790" max="4790" width="20.125" bestFit="1" customWidth="1"/>
    <col min="4791" max="4791" width="12" bestFit="1" customWidth="1"/>
    <col min="4792" max="4793" width="13.875" bestFit="1" customWidth="1"/>
    <col min="4794" max="4794" width="36" bestFit="1" customWidth="1"/>
    <col min="4795" max="4795" width="8.5" bestFit="1" customWidth="1"/>
    <col min="4796" max="4796" width="22" bestFit="1" customWidth="1"/>
    <col min="4797" max="4797" width="14.25" bestFit="1" customWidth="1"/>
    <col min="4798" max="4798" width="13.25" bestFit="1" customWidth="1"/>
    <col min="4799" max="4799" width="51.125" bestFit="1" customWidth="1"/>
    <col min="4800" max="4800" width="14.75" bestFit="1" customWidth="1"/>
    <col min="4801" max="4801" width="29.75" bestFit="1" customWidth="1"/>
    <col min="4802" max="4802" width="9.75" bestFit="1" customWidth="1"/>
    <col min="4803" max="4803" width="14.125" bestFit="1" customWidth="1"/>
    <col min="4804" max="4804" width="16.75" bestFit="1" customWidth="1"/>
    <col min="4805" max="4805" width="17.375" bestFit="1" customWidth="1"/>
    <col min="4806" max="4806" width="16.75" bestFit="1" customWidth="1"/>
    <col min="4807" max="4807" width="12.625" bestFit="1" customWidth="1"/>
    <col min="4808" max="4808" width="18" bestFit="1" customWidth="1"/>
    <col min="4809" max="4809" width="13.5" bestFit="1" customWidth="1"/>
    <col min="4810" max="4810" width="20.5" bestFit="1" customWidth="1"/>
    <col min="4811" max="4811" width="14.75" bestFit="1" customWidth="1"/>
    <col min="4812" max="4812" width="14.5" bestFit="1" customWidth="1"/>
    <col min="4813" max="4813" width="30.75" bestFit="1" customWidth="1"/>
    <col min="4814" max="4814" width="15.75" bestFit="1" customWidth="1"/>
    <col min="4815" max="4815" width="62.375" bestFit="1" customWidth="1"/>
    <col min="4816" max="4816" width="9.875" bestFit="1" customWidth="1"/>
    <col min="4817" max="4817" width="6.625" bestFit="1" customWidth="1"/>
    <col min="4818" max="4818" width="13.875" bestFit="1" customWidth="1"/>
    <col min="4819" max="4819" width="14.875" bestFit="1" customWidth="1"/>
    <col min="4820" max="4820" width="18" bestFit="1" customWidth="1"/>
    <col min="4821" max="4821" width="27.25" bestFit="1" customWidth="1"/>
    <col min="4822" max="4822" width="9.125" bestFit="1" customWidth="1"/>
    <col min="4823" max="4823" width="11.125" bestFit="1" customWidth="1"/>
    <col min="4824" max="4824" width="21.75" bestFit="1" customWidth="1"/>
    <col min="4825" max="4825" width="26.625" bestFit="1" customWidth="1"/>
    <col min="4826" max="4826" width="20.5" bestFit="1" customWidth="1"/>
    <col min="4827" max="4827" width="22.375" bestFit="1" customWidth="1"/>
    <col min="4828" max="4828" width="12.875" bestFit="1" customWidth="1"/>
    <col min="4829" max="4829" width="36" bestFit="1" customWidth="1"/>
    <col min="4830" max="4830" width="21.125" bestFit="1" customWidth="1"/>
    <col min="4831" max="4831" width="34.875" bestFit="1" customWidth="1"/>
    <col min="4832" max="4832" width="27.375" bestFit="1" customWidth="1"/>
    <col min="4833" max="4833" width="24.25" bestFit="1" customWidth="1"/>
    <col min="4834" max="4834" width="12.25" bestFit="1" customWidth="1"/>
    <col min="4835" max="4835" width="8.875" bestFit="1" customWidth="1"/>
    <col min="4836" max="4836" width="34.125" bestFit="1" customWidth="1"/>
    <col min="4837" max="4837" width="24.875" bestFit="1" customWidth="1"/>
    <col min="4838" max="4838" width="16.375" bestFit="1" customWidth="1"/>
    <col min="4839" max="4839" width="21.125" bestFit="1" customWidth="1"/>
    <col min="4840" max="4840" width="19.125" bestFit="1" customWidth="1"/>
    <col min="4841" max="4841" width="16.375" bestFit="1" customWidth="1"/>
    <col min="4842" max="4842" width="50.75" bestFit="1" customWidth="1"/>
    <col min="4843" max="4843" width="22.25" bestFit="1" customWidth="1"/>
    <col min="4844" max="4844" width="26.625" bestFit="1" customWidth="1"/>
    <col min="4845" max="4845" width="18.625" bestFit="1" customWidth="1"/>
    <col min="4846" max="4846" width="19.75" bestFit="1" customWidth="1"/>
    <col min="4847" max="4848" width="19.125" bestFit="1" customWidth="1"/>
    <col min="4849" max="4849" width="7.375" bestFit="1" customWidth="1"/>
    <col min="4850" max="4850" width="32" bestFit="1" customWidth="1"/>
    <col min="4851" max="4851" width="26.125" bestFit="1" customWidth="1"/>
    <col min="4852" max="4852" width="30.5" bestFit="1" customWidth="1"/>
    <col min="4853" max="4853" width="14.875" bestFit="1" customWidth="1"/>
    <col min="4854" max="4854" width="19.875" bestFit="1" customWidth="1"/>
    <col min="4855" max="4855" width="31.625" bestFit="1" customWidth="1"/>
    <col min="4856" max="4856" width="45.125" bestFit="1" customWidth="1"/>
    <col min="4857" max="4857" width="31.75" bestFit="1" customWidth="1"/>
    <col min="4858" max="4858" width="16" bestFit="1" customWidth="1"/>
    <col min="4859" max="4859" width="22" bestFit="1" customWidth="1"/>
    <col min="4860" max="4860" width="24.5" bestFit="1" customWidth="1"/>
    <col min="4861" max="4861" width="24.25" bestFit="1" customWidth="1"/>
    <col min="4862" max="4862" width="31.375" bestFit="1" customWidth="1"/>
    <col min="4863" max="4863" width="27.875" bestFit="1" customWidth="1"/>
    <col min="4864" max="4864" width="14.875" bestFit="1" customWidth="1"/>
    <col min="4865" max="4865" width="16" bestFit="1" customWidth="1"/>
    <col min="4866" max="4866" width="19.75" bestFit="1" customWidth="1"/>
    <col min="4867" max="4867" width="24.125" bestFit="1" customWidth="1"/>
    <col min="4868" max="4868" width="51.625" bestFit="1" customWidth="1"/>
    <col min="4869" max="4869" width="17.25" bestFit="1" customWidth="1"/>
    <col min="4870" max="4870" width="12.25" bestFit="1" customWidth="1"/>
    <col min="4871" max="4871" width="16.125" bestFit="1" customWidth="1"/>
    <col min="4872" max="4872" width="22.625" bestFit="1" customWidth="1"/>
    <col min="4873" max="4873" width="19.5" bestFit="1" customWidth="1"/>
    <col min="4874" max="4874" width="13" bestFit="1" customWidth="1"/>
    <col min="4875" max="4875" width="9.5" bestFit="1" customWidth="1"/>
    <col min="4876" max="4876" width="11.625" bestFit="1" customWidth="1"/>
    <col min="4877" max="4877" width="21" bestFit="1" customWidth="1"/>
    <col min="4878" max="4878" width="31.375" bestFit="1" customWidth="1"/>
    <col min="4879" max="4879" width="17" bestFit="1" customWidth="1"/>
    <col min="4880" max="4880" width="27.25" bestFit="1" customWidth="1"/>
    <col min="4881" max="4881" width="25.75" bestFit="1" customWidth="1"/>
    <col min="4882" max="4882" width="17.875" bestFit="1" customWidth="1"/>
    <col min="4883" max="4883" width="26.625" bestFit="1" customWidth="1"/>
    <col min="4884" max="4884" width="26.125" bestFit="1" customWidth="1"/>
    <col min="4885" max="4885" width="20.5" bestFit="1" customWidth="1"/>
    <col min="4886" max="4886" width="17.875" bestFit="1" customWidth="1"/>
    <col min="4887" max="4887" width="62" bestFit="1" customWidth="1"/>
    <col min="4888" max="4888" width="58.5" bestFit="1" customWidth="1"/>
    <col min="4889" max="4889" width="59.875" bestFit="1" customWidth="1"/>
    <col min="4890" max="4890" width="55.375" bestFit="1" customWidth="1"/>
    <col min="4891" max="4891" width="69.25" bestFit="1" customWidth="1"/>
    <col min="4892" max="4892" width="58.875" bestFit="1" customWidth="1"/>
    <col min="4893" max="4893" width="40.75" bestFit="1" customWidth="1"/>
    <col min="4894" max="4894" width="42.25" bestFit="1" customWidth="1"/>
    <col min="4895" max="4895" width="40.75" bestFit="1" customWidth="1"/>
    <col min="4896" max="4896" width="12.375" bestFit="1" customWidth="1"/>
    <col min="4897" max="4897" width="24.125" bestFit="1" customWidth="1"/>
    <col min="4898" max="4898" width="22.625" bestFit="1" customWidth="1"/>
    <col min="4899" max="4899" width="71.125" bestFit="1" customWidth="1"/>
    <col min="4900" max="4900" width="69.25" bestFit="1" customWidth="1"/>
    <col min="4901" max="4901" width="25.75" bestFit="1" customWidth="1"/>
    <col min="4902" max="4902" width="23.875" bestFit="1" customWidth="1"/>
    <col min="4903" max="4903" width="19.25" bestFit="1" customWidth="1"/>
    <col min="4904" max="4904" width="16" bestFit="1" customWidth="1"/>
    <col min="4905" max="4905" width="24.25" bestFit="1" customWidth="1"/>
    <col min="4906" max="4906" width="25.75" bestFit="1" customWidth="1"/>
    <col min="4907" max="4907" width="11.625" bestFit="1" customWidth="1"/>
    <col min="4908" max="4908" width="14.5" bestFit="1" customWidth="1"/>
    <col min="4909" max="4909" width="17" bestFit="1" customWidth="1"/>
    <col min="4910" max="4910" width="37" bestFit="1" customWidth="1"/>
    <col min="4911" max="4911" width="27" bestFit="1" customWidth="1"/>
    <col min="4912" max="4912" width="24.875" bestFit="1" customWidth="1"/>
    <col min="4913" max="4913" width="16.125" bestFit="1" customWidth="1"/>
    <col min="4914" max="4914" width="23.25" bestFit="1" customWidth="1"/>
    <col min="4915" max="4915" width="23" bestFit="1" customWidth="1"/>
    <col min="4916" max="4916" width="30.375" bestFit="1" customWidth="1"/>
    <col min="4917" max="4917" width="19.25" bestFit="1" customWidth="1"/>
    <col min="4918" max="4918" width="21.625" bestFit="1" customWidth="1"/>
    <col min="4919" max="4919" width="14.25" bestFit="1" customWidth="1"/>
    <col min="4920" max="4920" width="24.875" bestFit="1" customWidth="1"/>
    <col min="4921" max="4921" width="32.875" bestFit="1" customWidth="1"/>
    <col min="4922" max="4922" width="20.75" bestFit="1" customWidth="1"/>
    <col min="4923" max="4923" width="18.625" bestFit="1" customWidth="1"/>
    <col min="4924" max="4924" width="24.125" bestFit="1" customWidth="1"/>
    <col min="4925" max="4925" width="10.375" bestFit="1" customWidth="1"/>
    <col min="4926" max="4926" width="26" bestFit="1" customWidth="1"/>
    <col min="4927" max="4927" width="16.75" bestFit="1" customWidth="1"/>
    <col min="4928" max="4928" width="26.375" bestFit="1" customWidth="1"/>
    <col min="4929" max="4929" width="32.875" bestFit="1" customWidth="1"/>
    <col min="4930" max="4930" width="15.5" bestFit="1" customWidth="1"/>
    <col min="4931" max="4931" width="16" bestFit="1" customWidth="1"/>
    <col min="4932" max="4932" width="37.375" bestFit="1" customWidth="1"/>
    <col min="4933" max="4933" width="52" bestFit="1" customWidth="1"/>
    <col min="4934" max="4934" width="16" bestFit="1" customWidth="1"/>
    <col min="4935" max="4935" width="23.25" bestFit="1" customWidth="1"/>
    <col min="4936" max="4936" width="15.5" bestFit="1" customWidth="1"/>
    <col min="4937" max="4937" width="20.125" bestFit="1" customWidth="1"/>
    <col min="4938" max="4938" width="36.625" bestFit="1" customWidth="1"/>
    <col min="4939" max="4939" width="32" bestFit="1" customWidth="1"/>
    <col min="4940" max="4940" width="17" bestFit="1" customWidth="1"/>
    <col min="4941" max="4941" width="22" bestFit="1" customWidth="1"/>
    <col min="4942" max="4942" width="23.875" bestFit="1" customWidth="1"/>
    <col min="4943" max="4943" width="19.25" bestFit="1" customWidth="1"/>
    <col min="4944" max="4944" width="29.75" bestFit="1" customWidth="1"/>
    <col min="4945" max="4945" width="15.75" bestFit="1" customWidth="1"/>
    <col min="4946" max="4946" width="17.375" bestFit="1" customWidth="1"/>
    <col min="4947" max="4947" width="28.5" bestFit="1" customWidth="1"/>
    <col min="4948" max="4948" width="27.875" bestFit="1" customWidth="1"/>
    <col min="4949" max="4949" width="33.5" bestFit="1" customWidth="1"/>
    <col min="4950" max="4950" width="27.375" bestFit="1" customWidth="1"/>
    <col min="4951" max="4951" width="11.125" bestFit="1" customWidth="1"/>
    <col min="4952" max="4952" width="21" bestFit="1" customWidth="1"/>
    <col min="4953" max="4953" width="23" bestFit="1" customWidth="1"/>
    <col min="4954" max="4954" width="22.25" bestFit="1" customWidth="1"/>
    <col min="4955" max="4955" width="21" bestFit="1" customWidth="1"/>
    <col min="4956" max="4956" width="19.25" bestFit="1" customWidth="1"/>
    <col min="4957" max="4957" width="7.375" bestFit="1" customWidth="1"/>
    <col min="4958" max="4958" width="9.125" bestFit="1" customWidth="1"/>
    <col min="4959" max="4959" width="37.625" bestFit="1" customWidth="1"/>
    <col min="4960" max="4960" width="17.375" bestFit="1" customWidth="1"/>
    <col min="4961" max="4961" width="21.125" bestFit="1" customWidth="1"/>
    <col min="4962" max="4962" width="22.625" bestFit="1" customWidth="1"/>
    <col min="4963" max="4963" width="10.5" bestFit="1" customWidth="1"/>
    <col min="4964" max="4964" width="12.875" bestFit="1" customWidth="1"/>
    <col min="4965" max="4965" width="34.25" bestFit="1" customWidth="1"/>
    <col min="4966" max="4966" width="16.75" bestFit="1" customWidth="1"/>
    <col min="4967" max="4967" width="22.375" bestFit="1" customWidth="1"/>
    <col min="4968" max="4968" width="9.875" bestFit="1" customWidth="1"/>
    <col min="4969" max="4969" width="19.5" bestFit="1" customWidth="1"/>
    <col min="4970" max="4970" width="31.375" bestFit="1" customWidth="1"/>
    <col min="4971" max="4971" width="9.5" bestFit="1" customWidth="1"/>
    <col min="4972" max="4972" width="44.25" bestFit="1" customWidth="1"/>
    <col min="4973" max="4973" width="54.25" bestFit="1" customWidth="1"/>
    <col min="4974" max="4974" width="40.125" bestFit="1" customWidth="1"/>
    <col min="4975" max="4975" width="51.375" bestFit="1" customWidth="1"/>
    <col min="4976" max="4976" width="36.375" bestFit="1" customWidth="1"/>
    <col min="4977" max="4977" width="56" bestFit="1" customWidth="1"/>
    <col min="4978" max="4978" width="59.25" bestFit="1" customWidth="1"/>
    <col min="4979" max="4979" width="74.25" bestFit="1" customWidth="1"/>
    <col min="4980" max="4980" width="60.375" bestFit="1" customWidth="1"/>
    <col min="4981" max="4981" width="9.125" bestFit="1" customWidth="1"/>
    <col min="4982" max="4982" width="19.25" bestFit="1" customWidth="1"/>
    <col min="4983" max="4983" width="39.125" bestFit="1" customWidth="1"/>
    <col min="4984" max="4984" width="35.125" bestFit="1" customWidth="1"/>
    <col min="4985" max="4985" width="52.25" bestFit="1" customWidth="1"/>
    <col min="4986" max="4986" width="46.75" bestFit="1" customWidth="1"/>
    <col min="4987" max="4987" width="57.625" bestFit="1" customWidth="1"/>
    <col min="4988" max="4988" width="42.625" bestFit="1" customWidth="1"/>
    <col min="4989" max="4989" width="17" bestFit="1" customWidth="1"/>
    <col min="4990" max="4990" width="16.625" bestFit="1" customWidth="1"/>
    <col min="4991" max="4991" width="46.625" bestFit="1" customWidth="1"/>
    <col min="4992" max="4992" width="31.375" bestFit="1" customWidth="1"/>
    <col min="4993" max="4993" width="22.375" bestFit="1" customWidth="1"/>
    <col min="4994" max="4994" width="38" bestFit="1" customWidth="1"/>
    <col min="4995" max="4995" width="29.5" bestFit="1" customWidth="1"/>
    <col min="4996" max="4996" width="22" bestFit="1" customWidth="1"/>
    <col min="4997" max="4997" width="36.75" bestFit="1" customWidth="1"/>
    <col min="4998" max="4998" width="37.875" bestFit="1" customWidth="1"/>
    <col min="4999" max="4999" width="42.375" bestFit="1" customWidth="1"/>
    <col min="5000" max="5000" width="35.5" bestFit="1" customWidth="1"/>
    <col min="5001" max="5001" width="36.75" bestFit="1" customWidth="1"/>
    <col min="5002" max="5002" width="25.375" bestFit="1" customWidth="1"/>
    <col min="5003" max="5003" width="30.75" bestFit="1" customWidth="1"/>
    <col min="5004" max="5004" width="17.625" bestFit="1" customWidth="1"/>
    <col min="5005" max="5005" width="12.625" bestFit="1" customWidth="1"/>
    <col min="5006" max="5006" width="11.75" bestFit="1" customWidth="1"/>
    <col min="5007" max="5007" width="10.75" bestFit="1" customWidth="1"/>
    <col min="5008" max="5008" width="32.625" bestFit="1" customWidth="1"/>
    <col min="5009" max="5009" width="25.125" bestFit="1" customWidth="1"/>
    <col min="5010" max="5010" width="7.375" bestFit="1" customWidth="1"/>
    <col min="5011" max="5011" width="9.875" bestFit="1" customWidth="1"/>
    <col min="5012" max="5012" width="26.375" bestFit="1" customWidth="1"/>
    <col min="5013" max="5013" width="23.25" bestFit="1" customWidth="1"/>
    <col min="5014" max="5014" width="17.25" bestFit="1" customWidth="1"/>
    <col min="5015" max="5015" width="14.125" bestFit="1" customWidth="1"/>
    <col min="5016" max="5016" width="13.5" bestFit="1" customWidth="1"/>
    <col min="5017" max="5017" width="31.625" bestFit="1" customWidth="1"/>
    <col min="5018" max="5018" width="10.125" bestFit="1" customWidth="1"/>
    <col min="5019" max="5019" width="16.125" bestFit="1" customWidth="1"/>
    <col min="5020" max="5020" width="39.875" bestFit="1" customWidth="1"/>
    <col min="5021" max="5021" width="37.875" bestFit="1" customWidth="1"/>
    <col min="5022" max="5022" width="22" bestFit="1" customWidth="1"/>
    <col min="5023" max="5023" width="42.625" bestFit="1" customWidth="1"/>
    <col min="5024" max="5024" width="22" bestFit="1" customWidth="1"/>
    <col min="5025" max="5025" width="16" bestFit="1" customWidth="1"/>
    <col min="5026" max="5026" width="17.625" bestFit="1" customWidth="1"/>
    <col min="5027" max="5027" width="11.125" bestFit="1" customWidth="1"/>
    <col min="5028" max="5028" width="31.375" bestFit="1" customWidth="1"/>
    <col min="5029" max="5029" width="14.75" bestFit="1" customWidth="1"/>
    <col min="5030" max="5030" width="21" bestFit="1" customWidth="1"/>
    <col min="5031" max="5031" width="28.875" bestFit="1" customWidth="1"/>
    <col min="5032" max="5033" width="12" bestFit="1" customWidth="1"/>
    <col min="5034" max="5034" width="7" bestFit="1" customWidth="1"/>
    <col min="5035" max="5035" width="13.5" bestFit="1" customWidth="1"/>
    <col min="5036" max="5036" width="12.375" bestFit="1" customWidth="1"/>
    <col min="5037" max="5037" width="19.5" bestFit="1" customWidth="1"/>
    <col min="5038" max="5038" width="14.875" bestFit="1" customWidth="1"/>
    <col min="5039" max="5039" width="11.375" bestFit="1" customWidth="1"/>
    <col min="5040" max="5040" width="27.875" bestFit="1" customWidth="1"/>
    <col min="5041" max="5041" width="33" bestFit="1" customWidth="1"/>
    <col min="5042" max="5042" width="19.5" bestFit="1" customWidth="1"/>
    <col min="5043" max="5043" width="20.125" bestFit="1" customWidth="1"/>
    <col min="5044" max="5044" width="21.625" bestFit="1" customWidth="1"/>
    <col min="5045" max="5045" width="15.75" bestFit="1" customWidth="1"/>
    <col min="5046" max="5047" width="18" bestFit="1" customWidth="1"/>
    <col min="5048" max="5048" width="38.5" bestFit="1" customWidth="1"/>
    <col min="5049" max="5049" width="49.125" bestFit="1" customWidth="1"/>
    <col min="5050" max="5050" width="14.75" bestFit="1" customWidth="1"/>
    <col min="5051" max="5051" width="16.125" bestFit="1" customWidth="1"/>
    <col min="5052" max="5052" width="14.125" bestFit="1" customWidth="1"/>
    <col min="5053" max="5053" width="19.25" bestFit="1" customWidth="1"/>
    <col min="5054" max="5054" width="43.5" bestFit="1" customWidth="1"/>
    <col min="5055" max="5055" width="23.875" bestFit="1" customWidth="1"/>
    <col min="5056" max="5056" width="29.125" bestFit="1" customWidth="1"/>
    <col min="5057" max="5057" width="6.125" bestFit="1" customWidth="1"/>
    <col min="5058" max="5058" width="8.875" bestFit="1" customWidth="1"/>
    <col min="5059" max="5059" width="18.5" bestFit="1" customWidth="1"/>
    <col min="5060" max="5060" width="16" bestFit="1" customWidth="1"/>
    <col min="5061" max="5061" width="39.125" bestFit="1" customWidth="1"/>
    <col min="5062" max="5062" width="12.375" bestFit="1" customWidth="1"/>
    <col min="5063" max="5063" width="62.875" bestFit="1" customWidth="1"/>
    <col min="5064" max="5064" width="24.75" bestFit="1" customWidth="1"/>
    <col min="5065" max="5065" width="19.875" bestFit="1" customWidth="1"/>
    <col min="5066" max="5066" width="31.75" bestFit="1" customWidth="1"/>
    <col min="5067" max="5067" width="36.75" bestFit="1" customWidth="1"/>
    <col min="5068" max="5068" width="11.375" bestFit="1" customWidth="1"/>
    <col min="5069" max="5069" width="14.125" bestFit="1" customWidth="1"/>
    <col min="5070" max="5070" width="21.375" bestFit="1" customWidth="1"/>
    <col min="5071" max="5071" width="18.25" bestFit="1" customWidth="1"/>
    <col min="5072" max="5072" width="21.125" bestFit="1" customWidth="1"/>
    <col min="5073" max="5073" width="28" bestFit="1" customWidth="1"/>
    <col min="5074" max="5074" width="17.375" bestFit="1" customWidth="1"/>
    <col min="5075" max="5075" width="18.875" bestFit="1" customWidth="1"/>
    <col min="5076" max="5076" width="27.25" bestFit="1" customWidth="1"/>
    <col min="5077" max="5077" width="27.875" bestFit="1" customWidth="1"/>
    <col min="5078" max="5078" width="21.125" bestFit="1" customWidth="1"/>
    <col min="5079" max="5079" width="20.75" bestFit="1" customWidth="1"/>
    <col min="5080" max="5080" width="25.125" bestFit="1" customWidth="1"/>
    <col min="5081" max="5081" width="23.5" bestFit="1" customWidth="1"/>
    <col min="5082" max="5082" width="16.625" bestFit="1" customWidth="1"/>
    <col min="5083" max="5083" width="8.5" bestFit="1" customWidth="1"/>
    <col min="5084" max="5084" width="13.25" bestFit="1" customWidth="1"/>
    <col min="5085" max="5085" width="28.875" bestFit="1" customWidth="1"/>
    <col min="5086" max="5086" width="44.75" bestFit="1" customWidth="1"/>
    <col min="5087" max="5087" width="47.375" bestFit="1" customWidth="1"/>
    <col min="5088" max="5088" width="22.375" bestFit="1" customWidth="1"/>
    <col min="5089" max="5089" width="22.875" bestFit="1" customWidth="1"/>
    <col min="5090" max="5090" width="31" bestFit="1" customWidth="1"/>
    <col min="5091" max="5091" width="35.5" bestFit="1" customWidth="1"/>
    <col min="5092" max="5092" width="58.25" bestFit="1" customWidth="1"/>
    <col min="5093" max="5093" width="42.375" bestFit="1" customWidth="1"/>
    <col min="5094" max="5094" width="47.875" bestFit="1" customWidth="1"/>
    <col min="5095" max="5095" width="49.125" bestFit="1" customWidth="1"/>
    <col min="5096" max="5096" width="51" bestFit="1" customWidth="1"/>
    <col min="5097" max="5097" width="13.25" bestFit="1" customWidth="1"/>
    <col min="5098" max="5098" width="17.875" bestFit="1" customWidth="1"/>
    <col min="5099" max="5099" width="21.375" bestFit="1" customWidth="1"/>
    <col min="5100" max="5100" width="15.125" bestFit="1" customWidth="1"/>
    <col min="5101" max="5101" width="13" bestFit="1" customWidth="1"/>
    <col min="5102" max="5102" width="29.75" bestFit="1" customWidth="1"/>
    <col min="5103" max="5103" width="21.375" bestFit="1" customWidth="1"/>
    <col min="5104" max="5104" width="24.125" bestFit="1" customWidth="1"/>
    <col min="5105" max="5105" width="19.5" bestFit="1" customWidth="1"/>
    <col min="5106" max="5106" width="19.875" bestFit="1" customWidth="1"/>
    <col min="5107" max="5107" width="22.25" bestFit="1" customWidth="1"/>
    <col min="5108" max="5108" width="21.625" bestFit="1" customWidth="1"/>
    <col min="5109" max="5109" width="37.25" bestFit="1" customWidth="1"/>
    <col min="5110" max="5110" width="47.875" bestFit="1" customWidth="1"/>
    <col min="5111" max="5111" width="40.75" bestFit="1" customWidth="1"/>
    <col min="5112" max="5112" width="37.375" bestFit="1" customWidth="1"/>
    <col min="5113" max="5113" width="34.5" bestFit="1" customWidth="1"/>
    <col min="5114" max="5114" width="47.25" bestFit="1" customWidth="1"/>
    <col min="5115" max="5115" width="35.125" bestFit="1" customWidth="1"/>
    <col min="5116" max="5116" width="39.5" bestFit="1" customWidth="1"/>
    <col min="5117" max="5117" width="35.125" bestFit="1" customWidth="1"/>
    <col min="5118" max="5118" width="40.375" bestFit="1" customWidth="1"/>
    <col min="5119" max="5119" width="24.5" bestFit="1" customWidth="1"/>
    <col min="5120" max="5120" width="29.5" bestFit="1" customWidth="1"/>
    <col min="5121" max="5121" width="29.25" bestFit="1" customWidth="1"/>
    <col min="5122" max="5122" width="28.625" bestFit="1" customWidth="1"/>
    <col min="5123" max="5123" width="41.125" bestFit="1" customWidth="1"/>
    <col min="5124" max="5124" width="44.75" bestFit="1" customWidth="1"/>
    <col min="5125" max="5125" width="31.375" bestFit="1" customWidth="1"/>
    <col min="5126" max="5126" width="34.875" bestFit="1" customWidth="1"/>
    <col min="5127" max="5127" width="37.375" bestFit="1" customWidth="1"/>
    <col min="5128" max="5128" width="36" bestFit="1" customWidth="1"/>
    <col min="5129" max="5129" width="24.5" bestFit="1" customWidth="1"/>
    <col min="5130" max="5130" width="18" bestFit="1" customWidth="1"/>
    <col min="5131" max="5131" width="53.625" bestFit="1" customWidth="1"/>
    <col min="5132" max="5132" width="16.75" bestFit="1" customWidth="1"/>
    <col min="5133" max="5133" width="17.25" bestFit="1" customWidth="1"/>
    <col min="5134" max="5134" width="27.625" bestFit="1" customWidth="1"/>
    <col min="5135" max="5135" width="25.375" bestFit="1" customWidth="1"/>
    <col min="5136" max="5136" width="18" bestFit="1" customWidth="1"/>
    <col min="5137" max="5137" width="13.5" bestFit="1" customWidth="1"/>
    <col min="5138" max="5138" width="46.375" bestFit="1" customWidth="1"/>
    <col min="5139" max="5139" width="53.25" bestFit="1" customWidth="1"/>
    <col min="5140" max="5140" width="16.625" bestFit="1" customWidth="1"/>
    <col min="5141" max="5141" width="19.5" bestFit="1" customWidth="1"/>
    <col min="5142" max="5142" width="31.375" bestFit="1" customWidth="1"/>
    <col min="5143" max="5143" width="31.625" bestFit="1" customWidth="1"/>
    <col min="5144" max="5144" width="23.25" bestFit="1" customWidth="1"/>
    <col min="5145" max="5145" width="25.5" bestFit="1" customWidth="1"/>
    <col min="5146" max="5146" width="28.875" bestFit="1" customWidth="1"/>
    <col min="5147" max="5147" width="23" bestFit="1" customWidth="1"/>
    <col min="5148" max="5148" width="17.625" bestFit="1" customWidth="1"/>
    <col min="5149" max="5149" width="12" bestFit="1" customWidth="1"/>
    <col min="5150" max="5150" width="15.375" bestFit="1" customWidth="1"/>
    <col min="5151" max="5151" width="13" bestFit="1" customWidth="1"/>
    <col min="5152" max="5152" width="19.75" bestFit="1" customWidth="1"/>
    <col min="5153" max="5153" width="21.75" bestFit="1" customWidth="1"/>
    <col min="5154" max="5154" width="19.875" bestFit="1" customWidth="1"/>
    <col min="5155" max="5155" width="8.5" bestFit="1" customWidth="1"/>
    <col min="5156" max="5156" width="20.75" bestFit="1" customWidth="1"/>
    <col min="5157" max="5157" width="13.875" bestFit="1" customWidth="1"/>
    <col min="5158" max="5158" width="44.75" bestFit="1" customWidth="1"/>
    <col min="5159" max="5159" width="42.875" bestFit="1" customWidth="1"/>
    <col min="5160" max="5161" width="34.875" bestFit="1" customWidth="1"/>
    <col min="5162" max="5162" width="12.25" bestFit="1" customWidth="1"/>
    <col min="5163" max="5163" width="31.125" bestFit="1" customWidth="1"/>
    <col min="5164" max="5164" width="37.375" bestFit="1" customWidth="1"/>
    <col min="5165" max="5165" width="17.875" bestFit="1" customWidth="1"/>
    <col min="5166" max="5166" width="14.75" bestFit="1" customWidth="1"/>
    <col min="5167" max="5167" width="14.125" bestFit="1" customWidth="1"/>
    <col min="5168" max="5168" width="26" bestFit="1" customWidth="1"/>
    <col min="5169" max="5169" width="14.75" bestFit="1" customWidth="1"/>
    <col min="5170" max="5170" width="18" bestFit="1" customWidth="1"/>
    <col min="5171" max="5171" width="46.375" bestFit="1" customWidth="1"/>
    <col min="5172" max="5172" width="12.375" bestFit="1" customWidth="1"/>
    <col min="5173" max="5173" width="33.625" bestFit="1" customWidth="1"/>
    <col min="5174" max="5174" width="14.5" bestFit="1" customWidth="1"/>
    <col min="5175" max="5175" width="30.125" bestFit="1" customWidth="1"/>
    <col min="5176" max="5176" width="16.375" bestFit="1" customWidth="1"/>
    <col min="5177" max="5179" width="18.5" bestFit="1" customWidth="1"/>
    <col min="5180" max="5180" width="14.25" bestFit="1" customWidth="1"/>
    <col min="5181" max="5181" width="34.5" bestFit="1" customWidth="1"/>
    <col min="5182" max="5182" width="11.625" bestFit="1" customWidth="1"/>
    <col min="5183" max="5183" width="12.375" bestFit="1" customWidth="1"/>
    <col min="5184" max="5184" width="27.25" bestFit="1" customWidth="1"/>
    <col min="5185" max="5185" width="21" bestFit="1" customWidth="1"/>
    <col min="5186" max="5186" width="28.625" bestFit="1" customWidth="1"/>
    <col min="5187" max="5187" width="16.75" bestFit="1" customWidth="1"/>
    <col min="5188" max="5188" width="20.5" bestFit="1" customWidth="1"/>
    <col min="5189" max="5189" width="22.25" bestFit="1" customWidth="1"/>
    <col min="5190" max="5190" width="16.625" bestFit="1" customWidth="1"/>
    <col min="5191" max="5191" width="7" bestFit="1" customWidth="1"/>
    <col min="5192" max="5192" width="13.625" bestFit="1" customWidth="1"/>
    <col min="5193" max="5193" width="18.25" bestFit="1" customWidth="1"/>
    <col min="5194" max="5194" width="32.25" bestFit="1" customWidth="1"/>
    <col min="5195" max="5195" width="10.5" bestFit="1" customWidth="1"/>
    <col min="5196" max="5196" width="22.625" bestFit="1" customWidth="1"/>
    <col min="5197" max="5197" width="13.875" bestFit="1" customWidth="1"/>
    <col min="5198" max="5198" width="11.375" bestFit="1" customWidth="1"/>
    <col min="5199" max="5199" width="59.5" bestFit="1" customWidth="1"/>
    <col min="5200" max="5200" width="16.125" bestFit="1" customWidth="1"/>
    <col min="5201" max="5201" width="23.875" bestFit="1" customWidth="1"/>
    <col min="5202" max="5202" width="9.875" bestFit="1" customWidth="1"/>
    <col min="5203" max="5203" width="24.5" bestFit="1" customWidth="1"/>
    <col min="5204" max="5204" width="18" bestFit="1" customWidth="1"/>
    <col min="5205" max="5205" width="19.875" bestFit="1" customWidth="1"/>
    <col min="5206" max="5206" width="22.875" bestFit="1" customWidth="1"/>
    <col min="5207" max="5207" width="14.75" bestFit="1" customWidth="1"/>
    <col min="5208" max="5208" width="27.875" bestFit="1" customWidth="1"/>
    <col min="5209" max="5209" width="22.625" bestFit="1" customWidth="1"/>
    <col min="5210" max="5210" width="15.375" bestFit="1" customWidth="1"/>
    <col min="5211" max="5211" width="16" bestFit="1" customWidth="1"/>
    <col min="5212" max="5212" width="14.5" bestFit="1" customWidth="1"/>
    <col min="5213" max="5213" width="15.375" bestFit="1" customWidth="1"/>
    <col min="5214" max="5214" width="17" bestFit="1" customWidth="1"/>
    <col min="5215" max="5215" width="24.75" bestFit="1" customWidth="1"/>
    <col min="5216" max="5216" width="43.625" bestFit="1" customWidth="1"/>
    <col min="5217" max="5217" width="11.75" bestFit="1" customWidth="1"/>
    <col min="5218" max="5218" width="21.625" bestFit="1" customWidth="1"/>
    <col min="5219" max="5219" width="15.375" bestFit="1" customWidth="1"/>
    <col min="5220" max="5220" width="54.875" bestFit="1" customWidth="1"/>
    <col min="5221" max="5221" width="51.375" bestFit="1" customWidth="1"/>
    <col min="5222" max="5222" width="46.75" bestFit="1" customWidth="1"/>
    <col min="5223" max="5223" width="55.5" bestFit="1" customWidth="1"/>
    <col min="5224" max="5224" width="58" bestFit="1" customWidth="1"/>
    <col min="5225" max="5225" width="55.75" bestFit="1" customWidth="1"/>
    <col min="5226" max="5226" width="54.5" bestFit="1" customWidth="1"/>
    <col min="5227" max="5227" width="45.125" bestFit="1" customWidth="1"/>
    <col min="5228" max="5228" width="23" bestFit="1" customWidth="1"/>
    <col min="5229" max="5229" width="36.125" bestFit="1" customWidth="1"/>
    <col min="5230" max="5230" width="47.875" bestFit="1" customWidth="1"/>
    <col min="5231" max="5231" width="35.5" bestFit="1" customWidth="1"/>
    <col min="5232" max="5232" width="37" bestFit="1" customWidth="1"/>
    <col min="5233" max="5233" width="47.25" bestFit="1" customWidth="1"/>
    <col min="5234" max="5234" width="36.75" bestFit="1" customWidth="1"/>
    <col min="5235" max="5235" width="6.625" bestFit="1" customWidth="1"/>
    <col min="5236" max="5236" width="14.5" bestFit="1" customWidth="1"/>
    <col min="5237" max="5237" width="15.125" bestFit="1" customWidth="1"/>
    <col min="5238" max="5238" width="11.625" bestFit="1" customWidth="1"/>
    <col min="5239" max="5239" width="22.875" bestFit="1" customWidth="1"/>
    <col min="5240" max="5240" width="38.875" bestFit="1" customWidth="1"/>
    <col min="5241" max="5241" width="33.5" bestFit="1" customWidth="1"/>
    <col min="5242" max="5242" width="30.375" bestFit="1" customWidth="1"/>
    <col min="5243" max="5243" width="51" bestFit="1" customWidth="1"/>
    <col min="5244" max="5244" width="19.125" bestFit="1" customWidth="1"/>
    <col min="5245" max="5245" width="21.125" bestFit="1" customWidth="1"/>
    <col min="5246" max="5246" width="18.25" bestFit="1" customWidth="1"/>
    <col min="5247" max="5247" width="19.25" bestFit="1" customWidth="1"/>
    <col min="5248" max="5248" width="14.125" bestFit="1" customWidth="1"/>
    <col min="5249" max="5250" width="18.875" bestFit="1" customWidth="1"/>
    <col min="5251" max="5251" width="17" bestFit="1" customWidth="1"/>
    <col min="5252" max="5252" width="21" bestFit="1" customWidth="1"/>
    <col min="5253" max="5253" width="13" bestFit="1" customWidth="1"/>
    <col min="5254" max="5254" width="15.5" bestFit="1" customWidth="1"/>
    <col min="5255" max="5255" width="14.25" bestFit="1" customWidth="1"/>
    <col min="5256" max="5256" width="21.625" bestFit="1" customWidth="1"/>
    <col min="5257" max="5257" width="23" bestFit="1" customWidth="1"/>
    <col min="5258" max="5258" width="12.875" bestFit="1" customWidth="1"/>
    <col min="5259" max="5259" width="48.25" bestFit="1" customWidth="1"/>
    <col min="5260" max="5260" width="21" bestFit="1" customWidth="1"/>
    <col min="5261" max="5261" width="27.625" bestFit="1" customWidth="1"/>
    <col min="5262" max="5262" width="7" bestFit="1" customWidth="1"/>
    <col min="5263" max="5263" width="23" bestFit="1" customWidth="1"/>
    <col min="5264" max="5264" width="13" bestFit="1" customWidth="1"/>
    <col min="5265" max="5265" width="18" bestFit="1" customWidth="1"/>
    <col min="5266" max="5266" width="17.375" bestFit="1" customWidth="1"/>
    <col min="5267" max="5267" width="19.5" bestFit="1" customWidth="1"/>
    <col min="5268" max="5268" width="33" bestFit="1" customWidth="1"/>
    <col min="5269" max="5269" width="20.125" bestFit="1" customWidth="1"/>
    <col min="5270" max="5270" width="18.25" bestFit="1" customWidth="1"/>
    <col min="5271" max="5271" width="28.5" bestFit="1" customWidth="1"/>
    <col min="5272" max="5272" width="31.625" bestFit="1" customWidth="1"/>
    <col min="5273" max="5273" width="24.25" bestFit="1" customWidth="1"/>
    <col min="5274" max="5274" width="21.125" bestFit="1" customWidth="1"/>
    <col min="5275" max="5275" width="26" bestFit="1" customWidth="1"/>
    <col min="5276" max="5276" width="23" bestFit="1" customWidth="1"/>
    <col min="5277" max="5277" width="22.875" bestFit="1" customWidth="1"/>
    <col min="5278" max="5278" width="21.125" bestFit="1" customWidth="1"/>
    <col min="5279" max="5279" width="24.25" bestFit="1" customWidth="1"/>
    <col min="5280" max="5280" width="23.875" bestFit="1" customWidth="1"/>
    <col min="5281" max="5281" width="78.875" bestFit="1" customWidth="1"/>
    <col min="5282" max="5282" width="12" bestFit="1" customWidth="1"/>
    <col min="5283" max="5283" width="10.75" bestFit="1" customWidth="1"/>
    <col min="5284" max="5284" width="37.625" bestFit="1" customWidth="1"/>
    <col min="5285" max="5285" width="48.25" bestFit="1" customWidth="1"/>
    <col min="5286" max="5286" width="30.125" bestFit="1" customWidth="1"/>
    <col min="5287" max="5287" width="11.75" bestFit="1" customWidth="1"/>
    <col min="5288" max="5289" width="20.5" bestFit="1" customWidth="1"/>
    <col min="5290" max="5290" width="18.625" bestFit="1" customWidth="1"/>
    <col min="5291" max="5291" width="17.625" bestFit="1" customWidth="1"/>
    <col min="5292" max="5292" width="22.375" bestFit="1" customWidth="1"/>
    <col min="5293" max="5293" width="42.25" bestFit="1" customWidth="1"/>
    <col min="5294" max="5294" width="17.625" bestFit="1" customWidth="1"/>
    <col min="5295" max="5295" width="11.375" bestFit="1" customWidth="1"/>
    <col min="5296" max="5296" width="18.875" bestFit="1" customWidth="1"/>
    <col min="5297" max="5297" width="23" bestFit="1" customWidth="1"/>
    <col min="5298" max="5298" width="24.875" bestFit="1" customWidth="1"/>
    <col min="5299" max="5299" width="17" bestFit="1" customWidth="1"/>
    <col min="5300" max="5300" width="14.125" bestFit="1" customWidth="1"/>
    <col min="5301" max="5301" width="12.625" bestFit="1" customWidth="1"/>
    <col min="5302" max="5302" width="28.25" bestFit="1" customWidth="1"/>
    <col min="5303" max="5303" width="8.875" bestFit="1" customWidth="1"/>
    <col min="5304" max="5304" width="18.25" bestFit="1" customWidth="1"/>
    <col min="5305" max="5305" width="13.875" bestFit="1" customWidth="1"/>
    <col min="5306" max="5306" width="21" bestFit="1" customWidth="1"/>
    <col min="5307" max="5307" width="59.5" bestFit="1" customWidth="1"/>
    <col min="5308" max="5308" width="14.25" bestFit="1" customWidth="1"/>
    <col min="5309" max="5309" width="14.125" bestFit="1" customWidth="1"/>
    <col min="5310" max="5310" width="39.875" bestFit="1" customWidth="1"/>
    <col min="5311" max="5311" width="21.75" bestFit="1" customWidth="1"/>
    <col min="5312" max="5312" width="22.875" bestFit="1" customWidth="1"/>
    <col min="5313" max="5313" width="35.75" bestFit="1" customWidth="1"/>
    <col min="5314" max="5314" width="13.875" bestFit="1" customWidth="1"/>
    <col min="5315" max="5315" width="22" bestFit="1" customWidth="1"/>
    <col min="5316" max="5316" width="21.375" bestFit="1" customWidth="1"/>
    <col min="5317" max="5317" width="18.25" bestFit="1" customWidth="1"/>
    <col min="5318" max="5318" width="22.375" bestFit="1" customWidth="1"/>
    <col min="5319" max="5319" width="16" bestFit="1" customWidth="1"/>
    <col min="5320" max="5320" width="13.25" bestFit="1" customWidth="1"/>
    <col min="5321" max="5321" width="15.5" bestFit="1" customWidth="1"/>
    <col min="5322" max="5322" width="12.625" bestFit="1" customWidth="1"/>
    <col min="5323" max="5323" width="13.5" bestFit="1" customWidth="1"/>
    <col min="5324" max="5324" width="21" bestFit="1" customWidth="1"/>
    <col min="5325" max="5325" width="19.125" bestFit="1" customWidth="1"/>
    <col min="5326" max="5326" width="18.5" bestFit="1" customWidth="1"/>
    <col min="5327" max="5327" width="24.125" bestFit="1" customWidth="1"/>
    <col min="5328" max="5328" width="18.25" bestFit="1" customWidth="1"/>
    <col min="5329" max="5329" width="10.5" bestFit="1" customWidth="1"/>
    <col min="5330" max="5330" width="28.625" bestFit="1" customWidth="1"/>
    <col min="5331" max="5331" width="8.5" bestFit="1" customWidth="1"/>
    <col min="5332" max="5332" width="3.5" bestFit="1" customWidth="1"/>
    <col min="5333" max="5333" width="16.125" bestFit="1" customWidth="1"/>
    <col min="5334" max="5334" width="21" bestFit="1" customWidth="1"/>
    <col min="5335" max="5335" width="19.5" bestFit="1" customWidth="1"/>
    <col min="5336" max="5336" width="23" bestFit="1" customWidth="1"/>
    <col min="5337" max="5337" width="18.625" bestFit="1" customWidth="1"/>
    <col min="5338" max="5338" width="9.25" bestFit="1" customWidth="1"/>
    <col min="5339" max="5339" width="21.625" bestFit="1" customWidth="1"/>
    <col min="5340" max="5340" width="8.5" bestFit="1" customWidth="1"/>
    <col min="5341" max="5341" width="40.125" bestFit="1" customWidth="1"/>
    <col min="5342" max="5342" width="40.375" bestFit="1" customWidth="1"/>
    <col min="5343" max="5344" width="16" bestFit="1" customWidth="1"/>
    <col min="5345" max="5345" width="28" bestFit="1" customWidth="1"/>
    <col min="5346" max="5346" width="38.625" bestFit="1" customWidth="1"/>
    <col min="5347" max="5347" width="45.75" bestFit="1" customWidth="1"/>
    <col min="5348" max="5348" width="28.5" bestFit="1" customWidth="1"/>
    <col min="5349" max="5349" width="11.75" bestFit="1" customWidth="1"/>
    <col min="5350" max="5350" width="27.375" bestFit="1" customWidth="1"/>
    <col min="5351" max="5351" width="13.625" bestFit="1" customWidth="1"/>
    <col min="5352" max="5352" width="11.375" bestFit="1" customWidth="1"/>
    <col min="5353" max="5353" width="24.25" bestFit="1" customWidth="1"/>
    <col min="5354" max="5354" width="13.625" bestFit="1" customWidth="1"/>
    <col min="5355" max="5355" width="9.125" bestFit="1" customWidth="1"/>
    <col min="5356" max="5356" width="10.75" bestFit="1" customWidth="1"/>
    <col min="5357" max="5357" width="27.875" bestFit="1" customWidth="1"/>
    <col min="5358" max="5358" width="14.5" bestFit="1" customWidth="1"/>
    <col min="5359" max="5359" width="17" bestFit="1" customWidth="1"/>
    <col min="5360" max="5360" width="18.5" bestFit="1" customWidth="1"/>
    <col min="5361" max="5361" width="14.25" bestFit="1" customWidth="1"/>
    <col min="5362" max="5362" width="22" bestFit="1" customWidth="1"/>
    <col min="5363" max="5363" width="23.625" bestFit="1" customWidth="1"/>
    <col min="5364" max="5364" width="7.625" bestFit="1" customWidth="1"/>
    <col min="5365" max="5365" width="28.875" bestFit="1" customWidth="1"/>
    <col min="5366" max="5366" width="47.875" bestFit="1" customWidth="1"/>
    <col min="5367" max="5367" width="12" bestFit="1" customWidth="1"/>
    <col min="5368" max="5368" width="11.625" bestFit="1" customWidth="1"/>
    <col min="5369" max="5369" width="15.5" bestFit="1" customWidth="1"/>
    <col min="5370" max="5370" width="35.5" bestFit="1" customWidth="1"/>
    <col min="5371" max="5371" width="12.25" bestFit="1" customWidth="1"/>
    <col min="5372" max="5372" width="19.75" bestFit="1" customWidth="1"/>
    <col min="5373" max="5373" width="17" bestFit="1" customWidth="1"/>
    <col min="5374" max="5374" width="19.25" bestFit="1" customWidth="1"/>
    <col min="5375" max="5375" width="15.375" bestFit="1" customWidth="1"/>
    <col min="5376" max="5376" width="14.75" bestFit="1" customWidth="1"/>
    <col min="5377" max="5377" width="10.5" bestFit="1" customWidth="1"/>
    <col min="5378" max="5378" width="17.875" bestFit="1" customWidth="1"/>
    <col min="5379" max="5379" width="20.125" bestFit="1" customWidth="1"/>
    <col min="5380" max="5380" width="17.375" bestFit="1" customWidth="1"/>
    <col min="5381" max="5381" width="17.625" bestFit="1" customWidth="1"/>
    <col min="5382" max="5382" width="16" bestFit="1" customWidth="1"/>
    <col min="5383" max="5383" width="11.375" bestFit="1" customWidth="1"/>
    <col min="5384" max="5385" width="12.25" bestFit="1" customWidth="1"/>
    <col min="5386" max="5386" width="14.875" bestFit="1" customWidth="1"/>
    <col min="5387" max="5387" width="24.25" bestFit="1" customWidth="1"/>
    <col min="5388" max="5388" width="30.75" bestFit="1" customWidth="1"/>
    <col min="5389" max="5389" width="25.125" bestFit="1" customWidth="1"/>
    <col min="5390" max="5390" width="16" bestFit="1" customWidth="1"/>
    <col min="5391" max="5391" width="25.75" bestFit="1" customWidth="1"/>
    <col min="5392" max="5392" width="33.5" bestFit="1" customWidth="1"/>
    <col min="5393" max="5393" width="9.875" bestFit="1" customWidth="1"/>
    <col min="5394" max="5394" width="22.25" bestFit="1" customWidth="1"/>
    <col min="5395" max="5395" width="6.375" bestFit="1" customWidth="1"/>
    <col min="5396" max="5396" width="19.75" bestFit="1" customWidth="1"/>
    <col min="5397" max="5397" width="13.625" bestFit="1" customWidth="1"/>
    <col min="5398" max="5398" width="37.375" bestFit="1" customWidth="1"/>
    <col min="5399" max="5399" width="9.25" bestFit="1" customWidth="1"/>
    <col min="5400" max="5400" width="27" bestFit="1" customWidth="1"/>
    <col min="5401" max="5401" width="38.25" bestFit="1" customWidth="1"/>
    <col min="5402" max="5402" width="70.5" bestFit="1" customWidth="1"/>
    <col min="5403" max="5403" width="18" bestFit="1" customWidth="1"/>
    <col min="5404" max="5404" width="47" bestFit="1" customWidth="1"/>
    <col min="5405" max="5405" width="26" bestFit="1" customWidth="1"/>
    <col min="5406" max="5406" width="9.5" bestFit="1" customWidth="1"/>
    <col min="5407" max="5407" width="17.625" bestFit="1" customWidth="1"/>
    <col min="5408" max="5408" width="29.25" bestFit="1" customWidth="1"/>
    <col min="5409" max="5409" width="19.5" bestFit="1" customWidth="1"/>
    <col min="5410" max="5410" width="17.875" bestFit="1" customWidth="1"/>
    <col min="5411" max="5411" width="23.5" bestFit="1" customWidth="1"/>
    <col min="5412" max="5412" width="8.625" bestFit="1" customWidth="1"/>
    <col min="5413" max="5413" width="19.875" bestFit="1" customWidth="1"/>
    <col min="5414" max="5414" width="36" bestFit="1" customWidth="1"/>
    <col min="5415" max="5415" width="18" bestFit="1" customWidth="1"/>
    <col min="5416" max="5416" width="29.5" bestFit="1" customWidth="1"/>
    <col min="5417" max="5417" width="33.625" bestFit="1" customWidth="1"/>
    <col min="5418" max="5418" width="39.5" bestFit="1" customWidth="1"/>
    <col min="5419" max="5419" width="43" bestFit="1" customWidth="1"/>
    <col min="5420" max="5420" width="24.5" bestFit="1" customWidth="1"/>
    <col min="5421" max="5421" width="52.25" bestFit="1" customWidth="1"/>
    <col min="5422" max="5422" width="23.625" bestFit="1" customWidth="1"/>
    <col min="5423" max="5423" width="14.75" bestFit="1" customWidth="1"/>
    <col min="5424" max="5424" width="10.375" bestFit="1" customWidth="1"/>
    <col min="5425" max="5425" width="18.5" bestFit="1" customWidth="1"/>
    <col min="5426" max="5426" width="17.25" bestFit="1" customWidth="1"/>
    <col min="5427" max="5427" width="18.875" bestFit="1" customWidth="1"/>
    <col min="5428" max="5428" width="24.25" bestFit="1" customWidth="1"/>
    <col min="5429" max="5429" width="19.875" bestFit="1" customWidth="1"/>
    <col min="5430" max="5430" width="11.625" bestFit="1" customWidth="1"/>
    <col min="5431" max="5431" width="14.5" bestFit="1" customWidth="1"/>
    <col min="5432" max="5432" width="28" bestFit="1" customWidth="1"/>
    <col min="5433" max="5433" width="27.25" bestFit="1" customWidth="1"/>
    <col min="5434" max="5434" width="49.875" bestFit="1" customWidth="1"/>
    <col min="5435" max="5435" width="11.75" bestFit="1" customWidth="1"/>
    <col min="5436" max="5436" width="18.25" bestFit="1" customWidth="1"/>
    <col min="5437" max="5437" width="8.875" bestFit="1" customWidth="1"/>
    <col min="5438" max="5438" width="8.25" bestFit="1" customWidth="1"/>
    <col min="5439" max="5439" width="10.5" bestFit="1" customWidth="1"/>
    <col min="5440" max="5440" width="16.125" bestFit="1" customWidth="1"/>
    <col min="5441" max="5441" width="12.875" bestFit="1" customWidth="1"/>
    <col min="5442" max="5442" width="19.125" bestFit="1" customWidth="1"/>
    <col min="5443" max="5443" width="18" bestFit="1" customWidth="1"/>
    <col min="5444" max="5444" width="44.25" bestFit="1" customWidth="1"/>
    <col min="5445" max="5445" width="19.5" bestFit="1" customWidth="1"/>
    <col min="5446" max="5446" width="29.125" bestFit="1" customWidth="1"/>
    <col min="5447" max="5447" width="27.625" bestFit="1" customWidth="1"/>
    <col min="5448" max="5448" width="14.875" bestFit="1" customWidth="1"/>
    <col min="5449" max="5449" width="29.75" bestFit="1" customWidth="1"/>
    <col min="5450" max="5450" width="10.75" bestFit="1" customWidth="1"/>
    <col min="5451" max="5451" width="59.75" bestFit="1" customWidth="1"/>
    <col min="5452" max="5452" width="21.125" bestFit="1" customWidth="1"/>
    <col min="5453" max="5453" width="11.375" bestFit="1" customWidth="1"/>
    <col min="5454" max="5454" width="54.5" bestFit="1" customWidth="1"/>
    <col min="5455" max="5455" width="31.125" bestFit="1" customWidth="1"/>
    <col min="5456" max="5456" width="22.375" bestFit="1" customWidth="1"/>
    <col min="5457" max="5457" width="11.375" bestFit="1" customWidth="1"/>
    <col min="5458" max="5458" width="22.625" bestFit="1" customWidth="1"/>
    <col min="5459" max="5459" width="19.25" bestFit="1" customWidth="1"/>
    <col min="5460" max="5460" width="12.375" bestFit="1" customWidth="1"/>
    <col min="5461" max="5461" width="43.875" bestFit="1" customWidth="1"/>
    <col min="5462" max="5462" width="23.875" bestFit="1" customWidth="1"/>
    <col min="5463" max="5463" width="16.125" bestFit="1" customWidth="1"/>
    <col min="5464" max="5464" width="15.125" bestFit="1" customWidth="1"/>
    <col min="5465" max="5465" width="8" bestFit="1" customWidth="1"/>
    <col min="5466" max="5466" width="28" bestFit="1" customWidth="1"/>
    <col min="5467" max="5467" width="30.125" bestFit="1" customWidth="1"/>
    <col min="5468" max="5468" width="12.375" bestFit="1" customWidth="1"/>
    <col min="5469" max="5469" width="12" bestFit="1" customWidth="1"/>
    <col min="5470" max="5470" width="17" bestFit="1" customWidth="1"/>
    <col min="5471" max="5471" width="16.125" bestFit="1" customWidth="1"/>
    <col min="5472" max="5472" width="13.875" bestFit="1" customWidth="1"/>
    <col min="5473" max="5473" width="32" bestFit="1" customWidth="1"/>
    <col min="5474" max="5474" width="19.125" bestFit="1" customWidth="1"/>
    <col min="5475" max="5475" width="10.125" bestFit="1" customWidth="1"/>
    <col min="5476" max="5476" width="12" bestFit="1" customWidth="1"/>
    <col min="5477" max="5477" width="16.125" bestFit="1" customWidth="1"/>
    <col min="5478" max="5478" width="14.5" bestFit="1" customWidth="1"/>
    <col min="5479" max="5479" width="9.125" bestFit="1" customWidth="1"/>
    <col min="5480" max="5480" width="21" bestFit="1" customWidth="1"/>
    <col min="5481" max="5481" width="16" bestFit="1" customWidth="1"/>
    <col min="5482" max="5482" width="23.25" bestFit="1" customWidth="1"/>
    <col min="5483" max="5483" width="23.875" bestFit="1" customWidth="1"/>
    <col min="5484" max="5484" width="11.375" bestFit="1" customWidth="1"/>
    <col min="5485" max="5485" width="18.875" bestFit="1" customWidth="1"/>
    <col min="5486" max="5486" width="7" bestFit="1" customWidth="1"/>
    <col min="5487" max="5487" width="35.5" bestFit="1" customWidth="1"/>
    <col min="5488" max="5488" width="9.5" bestFit="1" customWidth="1"/>
    <col min="5489" max="5489" width="12.375" bestFit="1" customWidth="1"/>
    <col min="5490" max="5490" width="23.25" bestFit="1" customWidth="1"/>
    <col min="5491" max="5491" width="6.75" bestFit="1" customWidth="1"/>
    <col min="5492" max="5492" width="51.625" bestFit="1" customWidth="1"/>
    <col min="5493" max="5493" width="17.25" bestFit="1" customWidth="1"/>
    <col min="5494" max="5494" width="19.5" bestFit="1" customWidth="1"/>
    <col min="5495" max="5495" width="46" bestFit="1" customWidth="1"/>
    <col min="5496" max="5496" width="42.625" bestFit="1" customWidth="1"/>
    <col min="5497" max="5497" width="9.25" bestFit="1" customWidth="1"/>
    <col min="5498" max="5498" width="16.75" bestFit="1" customWidth="1"/>
    <col min="5499" max="5499" width="8" bestFit="1" customWidth="1"/>
    <col min="5500" max="5500" width="21.375" bestFit="1" customWidth="1"/>
    <col min="5501" max="5501" width="12.375" bestFit="1" customWidth="1"/>
    <col min="5502" max="5502" width="5.125" bestFit="1" customWidth="1"/>
    <col min="5503" max="5503" width="31.625" bestFit="1" customWidth="1"/>
    <col min="5504" max="5504" width="12.375" bestFit="1" customWidth="1"/>
    <col min="5505" max="5505" width="17.875" bestFit="1" customWidth="1"/>
    <col min="5506" max="5506" width="46.625" bestFit="1" customWidth="1"/>
    <col min="5507" max="5507" width="14.875" bestFit="1" customWidth="1"/>
    <col min="5508" max="5508" width="15.5" bestFit="1" customWidth="1"/>
    <col min="5509" max="5509" width="49.75" bestFit="1" customWidth="1"/>
    <col min="5510" max="5510" width="10.75" bestFit="1" customWidth="1"/>
    <col min="5511" max="5511" width="10.375" bestFit="1" customWidth="1"/>
    <col min="5512" max="5512" width="22.25" bestFit="1" customWidth="1"/>
    <col min="5513" max="5513" width="20.125" bestFit="1" customWidth="1"/>
    <col min="5514" max="5514" width="16.375" bestFit="1" customWidth="1"/>
    <col min="5515" max="5515" width="20.75" bestFit="1" customWidth="1"/>
    <col min="5516" max="5516" width="34.75" bestFit="1" customWidth="1"/>
    <col min="5517" max="5517" width="11.625" bestFit="1" customWidth="1"/>
    <col min="5518" max="5518" width="10.5" bestFit="1" customWidth="1"/>
    <col min="5519" max="5519" width="18.625" bestFit="1" customWidth="1"/>
    <col min="5520" max="5520" width="34.5" bestFit="1" customWidth="1"/>
    <col min="5521" max="5521" width="20.75" bestFit="1" customWidth="1"/>
    <col min="5522" max="5522" width="45.375" bestFit="1" customWidth="1"/>
    <col min="5523" max="5523" width="42.375" bestFit="1" customWidth="1"/>
    <col min="5524" max="5524" width="28.5" bestFit="1" customWidth="1"/>
    <col min="5525" max="5525" width="14.875" bestFit="1" customWidth="1"/>
    <col min="5526" max="5526" width="39.125" bestFit="1" customWidth="1"/>
    <col min="5527" max="5527" width="47.875" bestFit="1" customWidth="1"/>
    <col min="5528" max="5528" width="43.625" bestFit="1" customWidth="1"/>
    <col min="5529" max="5529" width="41.125" bestFit="1" customWidth="1"/>
    <col min="5530" max="5530" width="26.125" bestFit="1" customWidth="1"/>
    <col min="5531" max="5531" width="32" bestFit="1" customWidth="1"/>
    <col min="5532" max="5532" width="53.5" bestFit="1" customWidth="1"/>
    <col min="5533" max="5533" width="7.875" bestFit="1" customWidth="1"/>
    <col min="5534" max="5534" width="11.375" bestFit="1" customWidth="1"/>
    <col min="5535" max="5535" width="16.125" bestFit="1" customWidth="1"/>
    <col min="5536" max="5536" width="30.75" bestFit="1" customWidth="1"/>
    <col min="5537" max="5537" width="8" bestFit="1" customWidth="1"/>
    <col min="5538" max="5538" width="20.75" bestFit="1" customWidth="1"/>
    <col min="5539" max="5539" width="19.25" bestFit="1" customWidth="1"/>
    <col min="5540" max="5540" width="18.875" bestFit="1" customWidth="1"/>
    <col min="5541" max="5541" width="21.375" bestFit="1" customWidth="1"/>
    <col min="5542" max="5542" width="39.875" bestFit="1" customWidth="1"/>
    <col min="5543" max="5543" width="10.5" bestFit="1" customWidth="1"/>
    <col min="5544" max="5544" width="11.125" bestFit="1" customWidth="1"/>
    <col min="5545" max="5545" width="19.25" bestFit="1" customWidth="1"/>
    <col min="5546" max="5546" width="33.625" bestFit="1" customWidth="1"/>
    <col min="5547" max="5547" width="13.625" bestFit="1" customWidth="1"/>
    <col min="5548" max="5548" width="8" bestFit="1" customWidth="1"/>
    <col min="5549" max="5549" width="7.625" bestFit="1" customWidth="1"/>
    <col min="5550" max="5550" width="12.625" bestFit="1" customWidth="1"/>
    <col min="5551" max="5551" width="10.375" bestFit="1" customWidth="1"/>
    <col min="5552" max="5552" width="15.375" bestFit="1" customWidth="1"/>
    <col min="5553" max="5553" width="14.25" bestFit="1" customWidth="1"/>
    <col min="5554" max="5554" width="45.125" bestFit="1" customWidth="1"/>
    <col min="5555" max="5555" width="28.875" bestFit="1" customWidth="1"/>
    <col min="5556" max="5556" width="15.5" bestFit="1" customWidth="1"/>
    <col min="5557" max="5557" width="19.25" bestFit="1" customWidth="1"/>
    <col min="5558" max="5558" width="14.75" bestFit="1" customWidth="1"/>
    <col min="5559" max="5559" width="10.375" bestFit="1" customWidth="1"/>
    <col min="5560" max="5560" width="29.25" bestFit="1" customWidth="1"/>
    <col min="5561" max="5561" width="17.625" bestFit="1" customWidth="1"/>
    <col min="5562" max="5562" width="18" bestFit="1" customWidth="1"/>
    <col min="5563" max="5563" width="38.25" bestFit="1" customWidth="1"/>
    <col min="5564" max="5564" width="34.5" bestFit="1" customWidth="1"/>
    <col min="5565" max="5565" width="31" bestFit="1" customWidth="1"/>
    <col min="5566" max="5566" width="42.25" bestFit="1" customWidth="1"/>
    <col min="5567" max="5567" width="35.75" bestFit="1" customWidth="1"/>
    <col min="5568" max="5568" width="30.375" bestFit="1" customWidth="1"/>
    <col min="5569" max="5569" width="33.625" bestFit="1" customWidth="1"/>
    <col min="5570" max="5570" width="42.875" bestFit="1" customWidth="1"/>
    <col min="5571" max="5571" width="33.875" bestFit="1" customWidth="1"/>
    <col min="5572" max="5572" width="34.875" bestFit="1" customWidth="1"/>
    <col min="5573" max="5573" width="32.625" bestFit="1" customWidth="1"/>
    <col min="5574" max="5574" width="33.5" bestFit="1" customWidth="1"/>
    <col min="5575" max="5575" width="43.625" bestFit="1" customWidth="1"/>
    <col min="5576" max="5576" width="25.125" bestFit="1" customWidth="1"/>
    <col min="5577" max="5577" width="27.625" bestFit="1" customWidth="1"/>
    <col min="5578" max="5578" width="29.5" bestFit="1" customWidth="1"/>
    <col min="5579" max="5579" width="97.625" bestFit="1" customWidth="1"/>
    <col min="5580" max="5580" width="61.125" bestFit="1" customWidth="1"/>
    <col min="5581" max="5581" width="73" bestFit="1" customWidth="1"/>
    <col min="5582" max="5582" width="40.375" bestFit="1" customWidth="1"/>
    <col min="5583" max="5583" width="81" bestFit="1" customWidth="1"/>
    <col min="5584" max="5584" width="37.25" bestFit="1" customWidth="1"/>
    <col min="5585" max="5585" width="61.625" bestFit="1" customWidth="1"/>
    <col min="5586" max="5586" width="56" bestFit="1" customWidth="1"/>
    <col min="5587" max="5587" width="32.875" bestFit="1" customWidth="1"/>
    <col min="5588" max="5588" width="26.625" bestFit="1" customWidth="1"/>
    <col min="5589" max="5589" width="32.25" bestFit="1" customWidth="1"/>
    <col min="5590" max="5590" width="24.25" bestFit="1" customWidth="1"/>
    <col min="5591" max="5591" width="33.5" bestFit="1" customWidth="1"/>
    <col min="5592" max="5592" width="51.75" bestFit="1" customWidth="1"/>
    <col min="5593" max="5593" width="75.5" bestFit="1" customWidth="1"/>
    <col min="5594" max="5594" width="10.125" bestFit="1" customWidth="1"/>
    <col min="5595" max="5595" width="12" bestFit="1" customWidth="1"/>
    <col min="5596" max="5596" width="22.375" bestFit="1" customWidth="1"/>
    <col min="5597" max="5597" width="13.625" bestFit="1" customWidth="1"/>
    <col min="5598" max="5598" width="18.625" bestFit="1" customWidth="1"/>
    <col min="5599" max="5599" width="28.625" bestFit="1" customWidth="1"/>
    <col min="5600" max="5600" width="21.75" bestFit="1" customWidth="1"/>
    <col min="5601" max="5601" width="23.625" bestFit="1" customWidth="1"/>
    <col min="5602" max="5602" width="12.875" bestFit="1" customWidth="1"/>
    <col min="5603" max="5603" width="25.375" bestFit="1" customWidth="1"/>
    <col min="5604" max="5604" width="56.375" bestFit="1" customWidth="1"/>
    <col min="5605" max="5605" width="24.125" bestFit="1" customWidth="1"/>
    <col min="5606" max="5606" width="14.125" bestFit="1" customWidth="1"/>
    <col min="5607" max="5607" width="11.125" bestFit="1" customWidth="1"/>
    <col min="5608" max="5608" width="7" bestFit="1" customWidth="1"/>
    <col min="5609" max="5609" width="14.75" bestFit="1" customWidth="1"/>
    <col min="5610" max="5610" width="14.25" bestFit="1" customWidth="1"/>
    <col min="5611" max="5611" width="9.25" bestFit="1" customWidth="1"/>
    <col min="5612" max="5612" width="21" bestFit="1" customWidth="1"/>
    <col min="5613" max="5613" width="34.5" bestFit="1" customWidth="1"/>
    <col min="5614" max="5614" width="20.5" bestFit="1" customWidth="1"/>
    <col min="5615" max="5615" width="53.625" bestFit="1" customWidth="1"/>
    <col min="5616" max="5616" width="16.75" bestFit="1" customWidth="1"/>
    <col min="5617" max="5617" width="21.125" bestFit="1" customWidth="1"/>
    <col min="5618" max="5618" width="20.5" bestFit="1" customWidth="1"/>
    <col min="5619" max="5619" width="14.875" bestFit="1" customWidth="1"/>
    <col min="5620" max="5620" width="16.625" bestFit="1" customWidth="1"/>
    <col min="5621" max="5621" width="56.375" bestFit="1" customWidth="1"/>
    <col min="5622" max="5622" width="20.5" bestFit="1" customWidth="1"/>
    <col min="5623" max="5623" width="12.875" bestFit="1" customWidth="1"/>
    <col min="5624" max="5624" width="19.5" bestFit="1" customWidth="1"/>
    <col min="5625" max="5625" width="59.5" bestFit="1" customWidth="1"/>
    <col min="5626" max="5626" width="24.875" bestFit="1" customWidth="1"/>
    <col min="5627" max="5627" width="16.375" bestFit="1" customWidth="1"/>
    <col min="5628" max="5628" width="16.75" bestFit="1" customWidth="1"/>
    <col min="5629" max="5629" width="17.875" bestFit="1" customWidth="1"/>
    <col min="5630" max="5630" width="25.5" bestFit="1" customWidth="1"/>
    <col min="5631" max="5631" width="14.25" bestFit="1" customWidth="1"/>
    <col min="5632" max="5632" width="68.875" bestFit="1" customWidth="1"/>
    <col min="5633" max="5633" width="12.25" bestFit="1" customWidth="1"/>
    <col min="5634" max="5634" width="16.125" bestFit="1" customWidth="1"/>
    <col min="5635" max="5635" width="10.375" bestFit="1" customWidth="1"/>
    <col min="5636" max="5636" width="18.25" bestFit="1" customWidth="1"/>
    <col min="5637" max="5637" width="25.375" bestFit="1" customWidth="1"/>
    <col min="5638" max="5638" width="34.25" bestFit="1" customWidth="1"/>
    <col min="5639" max="5639" width="11.625" bestFit="1" customWidth="1"/>
    <col min="5640" max="5640" width="27.625" bestFit="1" customWidth="1"/>
    <col min="5641" max="5641" width="15.125" bestFit="1" customWidth="1"/>
    <col min="5642" max="5642" width="18.25" bestFit="1" customWidth="1"/>
    <col min="5643" max="5643" width="8.5" bestFit="1" customWidth="1"/>
    <col min="5644" max="5644" width="9.875" bestFit="1" customWidth="1"/>
    <col min="5645" max="5645" width="15.5" bestFit="1" customWidth="1"/>
    <col min="5646" max="5646" width="16" bestFit="1" customWidth="1"/>
    <col min="5647" max="5647" width="17.625" bestFit="1" customWidth="1"/>
    <col min="5648" max="5648" width="11.75" bestFit="1" customWidth="1"/>
    <col min="5649" max="5649" width="30.75" bestFit="1" customWidth="1"/>
    <col min="5650" max="5650" width="25.75" bestFit="1" customWidth="1"/>
    <col min="5651" max="5651" width="26.625" bestFit="1" customWidth="1"/>
    <col min="5652" max="5652" width="20.5" bestFit="1" customWidth="1"/>
    <col min="5653" max="5653" width="9.875" bestFit="1" customWidth="1"/>
    <col min="5654" max="5654" width="46" bestFit="1" customWidth="1"/>
    <col min="5655" max="5655" width="17.375" bestFit="1" customWidth="1"/>
    <col min="5656" max="5656" width="37.375" bestFit="1" customWidth="1"/>
    <col min="5657" max="5657" width="27" bestFit="1" customWidth="1"/>
    <col min="5658" max="5658" width="29.125" bestFit="1" customWidth="1"/>
    <col min="5659" max="5659" width="27.25" bestFit="1" customWidth="1"/>
    <col min="5660" max="5660" width="25.75" bestFit="1" customWidth="1"/>
    <col min="5661" max="5661" width="18.875" bestFit="1" customWidth="1"/>
    <col min="5662" max="5662" width="8.625" bestFit="1" customWidth="1"/>
    <col min="5663" max="5663" width="23.625" bestFit="1" customWidth="1"/>
    <col min="5664" max="5664" width="29.125" bestFit="1" customWidth="1"/>
    <col min="5665" max="5665" width="11.625" bestFit="1" customWidth="1"/>
    <col min="5666" max="5666" width="6.375" bestFit="1" customWidth="1"/>
    <col min="5667" max="5667" width="25.125" bestFit="1" customWidth="1"/>
    <col min="5668" max="5668" width="9.75" bestFit="1" customWidth="1"/>
    <col min="5669" max="5669" width="27.25" bestFit="1" customWidth="1"/>
    <col min="5670" max="5670" width="23.625" bestFit="1" customWidth="1"/>
    <col min="5671" max="5671" width="18.5" bestFit="1" customWidth="1"/>
    <col min="5672" max="5672" width="12.375" bestFit="1" customWidth="1"/>
    <col min="5673" max="5673" width="24.125" bestFit="1" customWidth="1"/>
    <col min="5674" max="5674" width="21.75" bestFit="1" customWidth="1"/>
    <col min="5675" max="5675" width="10.5" bestFit="1" customWidth="1"/>
    <col min="5676" max="5676" width="9.5" bestFit="1" customWidth="1"/>
    <col min="5677" max="5677" width="27.25" bestFit="1" customWidth="1"/>
    <col min="5678" max="5678" width="25.125" bestFit="1" customWidth="1"/>
    <col min="5679" max="5679" width="24.5" bestFit="1" customWidth="1"/>
    <col min="5680" max="5680" width="16.125" bestFit="1" customWidth="1"/>
    <col min="5681" max="5681" width="23.625" bestFit="1" customWidth="1"/>
    <col min="5682" max="5682" width="22" bestFit="1" customWidth="1"/>
    <col min="5683" max="5683" width="13.625" bestFit="1" customWidth="1"/>
    <col min="5684" max="5684" width="33.5" bestFit="1" customWidth="1"/>
    <col min="5685" max="5685" width="23" bestFit="1" customWidth="1"/>
    <col min="5686" max="5686" width="14.125" bestFit="1" customWidth="1"/>
    <col min="5687" max="5687" width="8" bestFit="1" customWidth="1"/>
    <col min="5688" max="5688" width="53.25" bestFit="1" customWidth="1"/>
    <col min="5689" max="5689" width="25.125" bestFit="1" customWidth="1"/>
    <col min="5690" max="5690" width="9.875" bestFit="1" customWidth="1"/>
    <col min="5691" max="5691" width="17.875" bestFit="1" customWidth="1"/>
    <col min="5692" max="5692" width="13.625" bestFit="1" customWidth="1"/>
    <col min="5693" max="5693" width="32.875" bestFit="1" customWidth="1"/>
    <col min="5694" max="5694" width="12.875" bestFit="1" customWidth="1"/>
    <col min="5695" max="5695" width="17.875" bestFit="1" customWidth="1"/>
    <col min="5696" max="5696" width="25.125" bestFit="1" customWidth="1"/>
    <col min="5697" max="5697" width="21.625" bestFit="1" customWidth="1"/>
    <col min="5698" max="5698" width="9.25" bestFit="1" customWidth="1"/>
    <col min="5699" max="5699" width="7.875" bestFit="1" customWidth="1"/>
    <col min="5700" max="5700" width="9.875" bestFit="1" customWidth="1"/>
    <col min="5701" max="5701" width="29.5" bestFit="1" customWidth="1"/>
    <col min="5702" max="5702" width="28.625" bestFit="1" customWidth="1"/>
    <col min="5703" max="5703" width="16.125" bestFit="1" customWidth="1"/>
    <col min="5704" max="5704" width="62.25" bestFit="1" customWidth="1"/>
    <col min="5705" max="5705" width="15.75" bestFit="1" customWidth="1"/>
    <col min="5706" max="5706" width="13.625" bestFit="1" customWidth="1"/>
    <col min="5707" max="5707" width="16.125" bestFit="1" customWidth="1"/>
    <col min="5708" max="5708" width="9.125" bestFit="1" customWidth="1"/>
    <col min="5709" max="5709" width="55.125" bestFit="1" customWidth="1"/>
    <col min="5710" max="5710" width="32.375" bestFit="1" customWidth="1"/>
    <col min="5711" max="5711" width="14.875" bestFit="1" customWidth="1"/>
    <col min="5712" max="5712" width="15.125" bestFit="1" customWidth="1"/>
    <col min="5713" max="5713" width="17.25" bestFit="1" customWidth="1"/>
    <col min="5714" max="5714" width="12.875" bestFit="1" customWidth="1"/>
    <col min="5715" max="5715" width="11.75" bestFit="1" customWidth="1"/>
    <col min="5716" max="5716" width="66.125" bestFit="1" customWidth="1"/>
    <col min="5717" max="5717" width="19.125" bestFit="1" customWidth="1"/>
    <col min="5718" max="5718" width="12.375" bestFit="1" customWidth="1"/>
    <col min="5719" max="5720" width="17.375" bestFit="1" customWidth="1"/>
    <col min="5721" max="5721" width="22" bestFit="1" customWidth="1"/>
    <col min="5722" max="5722" width="18" bestFit="1" customWidth="1"/>
    <col min="5723" max="5723" width="17.625" bestFit="1" customWidth="1"/>
    <col min="5724" max="5724" width="16.125" bestFit="1" customWidth="1"/>
    <col min="5725" max="5725" width="19.25" bestFit="1" customWidth="1"/>
    <col min="5726" max="5726" width="27" bestFit="1" customWidth="1"/>
    <col min="5727" max="5727" width="19.875" bestFit="1" customWidth="1"/>
    <col min="5728" max="5728" width="18.25" bestFit="1" customWidth="1"/>
    <col min="5729" max="5729" width="38.625" bestFit="1" customWidth="1"/>
    <col min="5730" max="5730" width="17.875" bestFit="1" customWidth="1"/>
    <col min="5731" max="5731" width="16.375" bestFit="1" customWidth="1"/>
    <col min="5732" max="5732" width="7.625" bestFit="1" customWidth="1"/>
    <col min="5733" max="5733" width="13" bestFit="1" customWidth="1"/>
    <col min="5734" max="5734" width="52.875" bestFit="1" customWidth="1"/>
    <col min="5735" max="5735" width="37.875" bestFit="1" customWidth="1"/>
    <col min="5736" max="5736" width="24.75" bestFit="1" customWidth="1"/>
    <col min="5737" max="5737" width="28.875" bestFit="1" customWidth="1"/>
    <col min="5738" max="5738" width="14.5" bestFit="1" customWidth="1"/>
    <col min="5739" max="5739" width="26.375" bestFit="1" customWidth="1"/>
    <col min="5740" max="5740" width="26.125" bestFit="1" customWidth="1"/>
    <col min="5741" max="5741" width="23.625" bestFit="1" customWidth="1"/>
    <col min="5742" max="5742" width="12.375" bestFit="1" customWidth="1"/>
    <col min="5743" max="5743" width="16.375" bestFit="1" customWidth="1"/>
    <col min="5744" max="5744" width="24.125" bestFit="1" customWidth="1"/>
    <col min="5745" max="5745" width="32.375" bestFit="1" customWidth="1"/>
    <col min="5746" max="5746" width="12" bestFit="1" customWidth="1"/>
    <col min="5747" max="5747" width="12.875" bestFit="1" customWidth="1"/>
    <col min="5748" max="5748" width="21.125" bestFit="1" customWidth="1"/>
    <col min="5749" max="5749" width="9.25" bestFit="1" customWidth="1"/>
    <col min="5750" max="5750" width="12.25" bestFit="1" customWidth="1"/>
    <col min="5751" max="5751" width="12.875" bestFit="1" customWidth="1"/>
    <col min="5752" max="5752" width="11" bestFit="1" customWidth="1"/>
    <col min="5753" max="5753" width="54.125" bestFit="1" customWidth="1"/>
    <col min="5754" max="5754" width="11.625" bestFit="1" customWidth="1"/>
    <col min="5755" max="5755" width="23.25" bestFit="1" customWidth="1"/>
    <col min="5756" max="5756" width="65.75" bestFit="1" customWidth="1"/>
    <col min="5757" max="5757" width="7" bestFit="1" customWidth="1"/>
    <col min="5758" max="5758" width="15.5" bestFit="1" customWidth="1"/>
    <col min="5759" max="5759" width="39.875" bestFit="1" customWidth="1"/>
    <col min="5760" max="5760" width="13.25" bestFit="1" customWidth="1"/>
    <col min="5761" max="5761" width="6.125" bestFit="1" customWidth="1"/>
    <col min="5762" max="5762" width="53.5" bestFit="1" customWidth="1"/>
    <col min="5763" max="5763" width="21.375" bestFit="1" customWidth="1"/>
    <col min="5764" max="5764" width="16.375" bestFit="1" customWidth="1"/>
    <col min="5765" max="5765" width="11.125" bestFit="1" customWidth="1"/>
    <col min="5766" max="5766" width="14.75" bestFit="1" customWidth="1"/>
    <col min="5767" max="5767" width="12.25" bestFit="1" customWidth="1"/>
    <col min="5768" max="5768" width="9.125" bestFit="1" customWidth="1"/>
    <col min="5769" max="5769" width="20.125" bestFit="1" customWidth="1"/>
    <col min="5770" max="5770" width="36.375" bestFit="1" customWidth="1"/>
    <col min="5771" max="5771" width="56.625" bestFit="1" customWidth="1"/>
    <col min="5772" max="5772" width="12.25" bestFit="1" customWidth="1"/>
    <col min="5773" max="5773" width="13.625" bestFit="1" customWidth="1"/>
    <col min="5774" max="5774" width="20.75" bestFit="1" customWidth="1"/>
    <col min="5775" max="5775" width="11.75" bestFit="1" customWidth="1"/>
    <col min="5776" max="5776" width="15.125" bestFit="1" customWidth="1"/>
    <col min="5777" max="5777" width="12.25" bestFit="1" customWidth="1"/>
    <col min="5778" max="5778" width="28.25" bestFit="1" customWidth="1"/>
    <col min="5779" max="5779" width="11.375" bestFit="1" customWidth="1"/>
    <col min="5780" max="5780" width="46.375" bestFit="1" customWidth="1"/>
    <col min="5781" max="5781" width="12.625" bestFit="1" customWidth="1"/>
    <col min="5782" max="5782" width="10.125" bestFit="1" customWidth="1"/>
    <col min="5783" max="5783" width="34.5" bestFit="1" customWidth="1"/>
    <col min="5784" max="5784" width="9.125" bestFit="1" customWidth="1"/>
    <col min="5785" max="5785" width="14.125" bestFit="1" customWidth="1"/>
    <col min="5786" max="5786" width="30.5" bestFit="1" customWidth="1"/>
    <col min="5787" max="5787" width="24.875" bestFit="1" customWidth="1"/>
    <col min="5788" max="5788" width="20.75" bestFit="1" customWidth="1"/>
    <col min="5789" max="5789" width="18.875" bestFit="1" customWidth="1"/>
    <col min="5790" max="5790" width="9.875" bestFit="1" customWidth="1"/>
    <col min="5791" max="5791" width="6.375" bestFit="1" customWidth="1"/>
    <col min="5792" max="5792" width="18.25" bestFit="1" customWidth="1"/>
    <col min="5793" max="5793" width="13.25" bestFit="1" customWidth="1"/>
    <col min="5794" max="5794" width="11" bestFit="1" customWidth="1"/>
    <col min="5795" max="5795" width="12.625" bestFit="1" customWidth="1"/>
    <col min="5796" max="5796" width="33.875" bestFit="1" customWidth="1"/>
    <col min="5797" max="5797" width="13.25" bestFit="1" customWidth="1"/>
    <col min="5798" max="5798" width="13.5" bestFit="1" customWidth="1"/>
    <col min="5799" max="5799" width="16.125" bestFit="1" customWidth="1"/>
    <col min="5800" max="5800" width="15.5" bestFit="1" customWidth="1"/>
    <col min="5801" max="5801" width="49.25" bestFit="1" customWidth="1"/>
    <col min="5802" max="5802" width="16.125" bestFit="1" customWidth="1"/>
    <col min="5803" max="5803" width="11.625" bestFit="1" customWidth="1"/>
    <col min="5804" max="5804" width="11" bestFit="1" customWidth="1"/>
    <col min="5805" max="5805" width="27" bestFit="1" customWidth="1"/>
    <col min="5806" max="5806" width="32.625" bestFit="1" customWidth="1"/>
    <col min="5807" max="5807" width="21.375" bestFit="1" customWidth="1"/>
    <col min="5808" max="5808" width="14.875" bestFit="1" customWidth="1"/>
    <col min="5809" max="5809" width="8.5" bestFit="1" customWidth="1"/>
    <col min="5810" max="5810" width="17.375" bestFit="1" customWidth="1"/>
    <col min="5811" max="5811" width="44.25" bestFit="1" customWidth="1"/>
    <col min="5812" max="5812" width="46.375" bestFit="1" customWidth="1"/>
    <col min="5813" max="5813" width="37" bestFit="1" customWidth="1"/>
    <col min="5814" max="5814" width="54.125" bestFit="1" customWidth="1"/>
    <col min="5815" max="5816" width="53.25" bestFit="1" customWidth="1"/>
    <col min="5817" max="5817" width="49.75" bestFit="1" customWidth="1"/>
    <col min="5818" max="5818" width="41.625" bestFit="1" customWidth="1"/>
    <col min="5819" max="5819" width="10.5" bestFit="1" customWidth="1"/>
    <col min="5820" max="5820" width="13.875" bestFit="1" customWidth="1"/>
    <col min="5821" max="5821" width="17.875" bestFit="1" customWidth="1"/>
    <col min="5822" max="5822" width="13.625" bestFit="1" customWidth="1"/>
    <col min="5823" max="5823" width="19.75" bestFit="1" customWidth="1"/>
    <col min="5824" max="5826" width="14.25" bestFit="1" customWidth="1"/>
    <col min="5827" max="5827" width="22.25" bestFit="1" customWidth="1"/>
    <col min="5828" max="5828" width="11.75" bestFit="1" customWidth="1"/>
    <col min="5829" max="5829" width="27.625" bestFit="1" customWidth="1"/>
    <col min="5830" max="5830" width="40.75" bestFit="1" customWidth="1"/>
    <col min="5831" max="5831" width="13.5" bestFit="1" customWidth="1"/>
    <col min="5832" max="5832" width="11.125" bestFit="1" customWidth="1"/>
    <col min="5833" max="5833" width="18.5" bestFit="1" customWidth="1"/>
    <col min="5834" max="5834" width="30.5" bestFit="1" customWidth="1"/>
    <col min="5835" max="5835" width="41.375" bestFit="1" customWidth="1"/>
    <col min="5836" max="5836" width="10.375" bestFit="1" customWidth="1"/>
    <col min="5837" max="5837" width="13.625" bestFit="1" customWidth="1"/>
    <col min="5838" max="5838" width="27.375" bestFit="1" customWidth="1"/>
    <col min="5839" max="5839" width="10.75" bestFit="1" customWidth="1"/>
    <col min="5840" max="5840" width="14.5" bestFit="1" customWidth="1"/>
    <col min="5841" max="5841" width="32.625" bestFit="1" customWidth="1"/>
    <col min="5842" max="5842" width="35.375" bestFit="1" customWidth="1"/>
    <col min="5843" max="5843" width="15.375" bestFit="1" customWidth="1"/>
    <col min="5844" max="5844" width="76.375" bestFit="1" customWidth="1"/>
    <col min="5845" max="5845" width="12" bestFit="1" customWidth="1"/>
    <col min="5846" max="5846" width="37.875" bestFit="1" customWidth="1"/>
    <col min="5847" max="5847" width="32" bestFit="1" customWidth="1"/>
    <col min="5848" max="5848" width="12.875" bestFit="1" customWidth="1"/>
    <col min="5849" max="5849" width="18.5" bestFit="1" customWidth="1"/>
    <col min="5850" max="5850" width="12.875" bestFit="1" customWidth="1"/>
    <col min="5851" max="5851" width="9.125" bestFit="1" customWidth="1"/>
    <col min="5852" max="5852" width="22.375" bestFit="1" customWidth="1"/>
    <col min="5853" max="5853" width="24.125" bestFit="1" customWidth="1"/>
    <col min="5854" max="5854" width="24.5" bestFit="1" customWidth="1"/>
    <col min="5855" max="5855" width="9.875" bestFit="1" customWidth="1"/>
    <col min="5856" max="5856" width="21.375" bestFit="1" customWidth="1"/>
    <col min="5857" max="5857" width="22.375" bestFit="1" customWidth="1"/>
    <col min="5858" max="5858" width="36.375" bestFit="1" customWidth="1"/>
    <col min="5859" max="5859" width="47" bestFit="1" customWidth="1"/>
    <col min="5860" max="5860" width="18.25" bestFit="1" customWidth="1"/>
    <col min="5861" max="5861" width="26.375" bestFit="1" customWidth="1"/>
    <col min="5862" max="5862" width="37.875" bestFit="1" customWidth="1"/>
    <col min="5863" max="5863" width="42.875" bestFit="1" customWidth="1"/>
    <col min="5864" max="5864" width="41" bestFit="1" customWidth="1"/>
    <col min="5865" max="5865" width="55.375" bestFit="1" customWidth="1"/>
    <col min="5866" max="5866" width="16" bestFit="1" customWidth="1"/>
    <col min="5867" max="5867" width="36.75" bestFit="1" customWidth="1"/>
    <col min="5868" max="5868" width="14.875" bestFit="1" customWidth="1"/>
    <col min="5869" max="5869" width="29.875" bestFit="1" customWidth="1"/>
    <col min="5870" max="5870" width="14.875" bestFit="1" customWidth="1"/>
    <col min="5871" max="5871" width="19.125" bestFit="1" customWidth="1"/>
    <col min="5872" max="5872" width="17.375" bestFit="1" customWidth="1"/>
    <col min="5873" max="5873" width="14.25" bestFit="1" customWidth="1"/>
    <col min="5874" max="5874" width="15.5" bestFit="1" customWidth="1"/>
    <col min="5875" max="5875" width="16.375" bestFit="1" customWidth="1"/>
    <col min="5876" max="5876" width="26.125" bestFit="1" customWidth="1"/>
    <col min="5877" max="5877" width="17.625" bestFit="1" customWidth="1"/>
    <col min="5878" max="5878" width="26.125" bestFit="1" customWidth="1"/>
    <col min="5879" max="5879" width="20.5" bestFit="1" customWidth="1"/>
    <col min="5880" max="5880" width="16.375" bestFit="1" customWidth="1"/>
    <col min="5881" max="5881" width="9.875" bestFit="1" customWidth="1"/>
    <col min="5882" max="5882" width="6.375" bestFit="1" customWidth="1"/>
    <col min="5883" max="5883" width="11.125" bestFit="1" customWidth="1"/>
    <col min="5884" max="5884" width="35.75" bestFit="1" customWidth="1"/>
    <col min="5885" max="5885" width="17" bestFit="1" customWidth="1"/>
    <col min="5886" max="5886" width="31" bestFit="1" customWidth="1"/>
    <col min="5887" max="5887" width="23.25" bestFit="1" customWidth="1"/>
    <col min="5888" max="5888" width="19.5" bestFit="1" customWidth="1"/>
    <col min="5889" max="5890" width="14.75" bestFit="1" customWidth="1"/>
    <col min="5891" max="5891" width="18.875" bestFit="1" customWidth="1"/>
    <col min="5892" max="5892" width="6.375" bestFit="1" customWidth="1"/>
    <col min="5893" max="5893" width="9.5" bestFit="1" customWidth="1"/>
    <col min="5894" max="5894" width="35.5" bestFit="1" customWidth="1"/>
    <col min="5895" max="5895" width="12.625" bestFit="1" customWidth="1"/>
    <col min="5896" max="5896" width="16" bestFit="1" customWidth="1"/>
    <col min="5897" max="5897" width="6.75" bestFit="1" customWidth="1"/>
    <col min="5898" max="5898" width="24.875" bestFit="1" customWidth="1"/>
    <col min="5899" max="5899" width="20.5" bestFit="1" customWidth="1"/>
    <col min="5900" max="5900" width="21" bestFit="1" customWidth="1"/>
    <col min="5901" max="5901" width="23.25" bestFit="1" customWidth="1"/>
    <col min="5902" max="5902" width="26.625" bestFit="1" customWidth="1"/>
    <col min="5903" max="5903" width="53.875" bestFit="1" customWidth="1"/>
    <col min="5904" max="5904" width="59.875" bestFit="1" customWidth="1"/>
    <col min="5905" max="5905" width="32.875" bestFit="1" customWidth="1"/>
    <col min="5906" max="5906" width="16.625" bestFit="1" customWidth="1"/>
    <col min="5907" max="5907" width="16.375" bestFit="1" customWidth="1"/>
    <col min="5908" max="5908" width="13" bestFit="1" customWidth="1"/>
    <col min="5909" max="5909" width="13.5" bestFit="1" customWidth="1"/>
    <col min="5910" max="5910" width="9.25" bestFit="1" customWidth="1"/>
    <col min="5911" max="5911" width="18.25" bestFit="1" customWidth="1"/>
    <col min="5912" max="5912" width="13.25" bestFit="1" customWidth="1"/>
    <col min="5913" max="5913" width="21.625" bestFit="1" customWidth="1"/>
    <col min="5914" max="5914" width="40.75" bestFit="1" customWidth="1"/>
    <col min="5915" max="5916" width="8.875" bestFit="1" customWidth="1"/>
    <col min="5917" max="5917" width="21.75" bestFit="1" customWidth="1"/>
    <col min="5918" max="5918" width="10.75" bestFit="1" customWidth="1"/>
    <col min="5919" max="5919" width="11.375" bestFit="1" customWidth="1"/>
    <col min="5920" max="5920" width="11.75" bestFit="1" customWidth="1"/>
    <col min="5921" max="5921" width="11.125" bestFit="1" customWidth="1"/>
    <col min="5922" max="5922" width="50.5" bestFit="1" customWidth="1"/>
    <col min="5923" max="5923" width="16.375" bestFit="1" customWidth="1"/>
    <col min="5924" max="5924" width="41.375" bestFit="1" customWidth="1"/>
    <col min="5925" max="5925" width="14.25" bestFit="1" customWidth="1"/>
    <col min="5926" max="5926" width="18.875" bestFit="1" customWidth="1"/>
    <col min="5927" max="5927" width="41.125" bestFit="1" customWidth="1"/>
    <col min="5928" max="5928" width="31.125" bestFit="1" customWidth="1"/>
    <col min="5929" max="5929" width="17" bestFit="1" customWidth="1"/>
    <col min="5930" max="5930" width="16.375" bestFit="1" customWidth="1"/>
    <col min="5931" max="5931" width="15.75" bestFit="1" customWidth="1"/>
    <col min="5932" max="5932" width="18.5" bestFit="1" customWidth="1"/>
    <col min="5933" max="5933" width="74.25" bestFit="1" customWidth="1"/>
    <col min="5934" max="5934" width="8.875" bestFit="1" customWidth="1"/>
    <col min="5935" max="5935" width="37" bestFit="1" customWidth="1"/>
    <col min="5936" max="5936" width="17.625" bestFit="1" customWidth="1"/>
    <col min="5937" max="5937" width="31.625" bestFit="1" customWidth="1"/>
    <col min="5938" max="5938" width="21.75" bestFit="1" customWidth="1"/>
    <col min="5939" max="5939" width="47.25" bestFit="1" customWidth="1"/>
    <col min="5940" max="5940" width="25.125" bestFit="1" customWidth="1"/>
    <col min="5941" max="5941" width="18.5" bestFit="1" customWidth="1"/>
    <col min="5942" max="5942" width="10.375" bestFit="1" customWidth="1"/>
    <col min="5943" max="5943" width="53.25" bestFit="1" customWidth="1"/>
    <col min="5944" max="5944" width="32.625" bestFit="1" customWidth="1"/>
    <col min="5945" max="5945" width="60.75" bestFit="1" customWidth="1"/>
    <col min="5946" max="5946" width="8.5" bestFit="1" customWidth="1"/>
    <col min="5947" max="5947" width="40.5" bestFit="1" customWidth="1"/>
    <col min="5948" max="5948" width="8.25" bestFit="1" customWidth="1"/>
    <col min="5949" max="5949" width="34.875" bestFit="1" customWidth="1"/>
    <col min="5950" max="5950" width="18" bestFit="1" customWidth="1"/>
    <col min="5951" max="5951" width="24.25" bestFit="1" customWidth="1"/>
    <col min="5952" max="5952" width="24.75" bestFit="1" customWidth="1"/>
    <col min="5953" max="5953" width="22.875" bestFit="1" customWidth="1"/>
    <col min="5954" max="5954" width="8.5" bestFit="1" customWidth="1"/>
    <col min="5955" max="5955" width="9.25" bestFit="1" customWidth="1"/>
    <col min="5956" max="5956" width="54.75" bestFit="1" customWidth="1"/>
    <col min="5957" max="5957" width="18.875" bestFit="1" customWidth="1"/>
    <col min="5958" max="5958" width="15.125" bestFit="1" customWidth="1"/>
    <col min="5959" max="5959" width="21.625" bestFit="1" customWidth="1"/>
    <col min="5960" max="5960" width="25.75" bestFit="1" customWidth="1"/>
    <col min="5961" max="5961" width="9.5" bestFit="1" customWidth="1"/>
    <col min="5962" max="5962" width="12.875" bestFit="1" customWidth="1"/>
    <col min="5963" max="5963" width="19.125" bestFit="1" customWidth="1"/>
    <col min="5964" max="5964" width="23" bestFit="1" customWidth="1"/>
    <col min="5965" max="5965" width="15.375" bestFit="1" customWidth="1"/>
    <col min="5966" max="5966" width="7" bestFit="1" customWidth="1"/>
    <col min="5967" max="5967" width="39.875" bestFit="1" customWidth="1"/>
    <col min="5968" max="5968" width="40.125" bestFit="1" customWidth="1"/>
    <col min="5969" max="5969" width="17" bestFit="1" customWidth="1"/>
    <col min="5970" max="5970" width="8.5" bestFit="1" customWidth="1"/>
    <col min="5971" max="5971" width="33.625" bestFit="1" customWidth="1"/>
    <col min="5972" max="5972" width="7.625" bestFit="1" customWidth="1"/>
    <col min="5973" max="5973" width="10.375" bestFit="1" customWidth="1"/>
    <col min="5974" max="5974" width="24.875" bestFit="1" customWidth="1"/>
    <col min="5975" max="5975" width="16.125" bestFit="1" customWidth="1"/>
    <col min="5976" max="5976" width="6.375" bestFit="1" customWidth="1"/>
    <col min="5977" max="5977" width="10.375" bestFit="1" customWidth="1"/>
    <col min="5978" max="5978" width="18.875" bestFit="1" customWidth="1"/>
    <col min="5979" max="5979" width="23" bestFit="1" customWidth="1"/>
    <col min="5980" max="5980" width="16.75" bestFit="1" customWidth="1"/>
    <col min="5981" max="5981" width="25.75" bestFit="1" customWidth="1"/>
    <col min="5982" max="5982" width="20.125" bestFit="1" customWidth="1"/>
    <col min="5983" max="5983" width="21" bestFit="1" customWidth="1"/>
    <col min="5984" max="5984" width="39.5" bestFit="1" customWidth="1"/>
    <col min="5985" max="5985" width="33.5" bestFit="1" customWidth="1"/>
    <col min="5986" max="5986" width="7.625" bestFit="1" customWidth="1"/>
    <col min="5987" max="5987" width="39.875" bestFit="1" customWidth="1"/>
    <col min="5988" max="5988" width="34.875" bestFit="1" customWidth="1"/>
    <col min="5989" max="5989" width="34.75" bestFit="1" customWidth="1"/>
    <col min="5990" max="5990" width="21.125" bestFit="1" customWidth="1"/>
    <col min="5991" max="5991" width="34.25" bestFit="1" customWidth="1"/>
    <col min="5992" max="5992" width="37.625" bestFit="1" customWidth="1"/>
    <col min="5993" max="5993" width="31.125" bestFit="1" customWidth="1"/>
    <col min="5994" max="5994" width="16" bestFit="1" customWidth="1"/>
    <col min="5995" max="5995" width="14.25" bestFit="1" customWidth="1"/>
    <col min="5996" max="5996" width="26.625" bestFit="1" customWidth="1"/>
    <col min="5997" max="5997" width="10.375" bestFit="1" customWidth="1"/>
    <col min="5998" max="5998" width="34.125" bestFit="1" customWidth="1"/>
    <col min="5999" max="5999" width="19.125" bestFit="1" customWidth="1"/>
    <col min="6000" max="6000" width="10.75" bestFit="1" customWidth="1"/>
    <col min="6001" max="6001" width="21.625" bestFit="1" customWidth="1"/>
    <col min="6002" max="6002" width="12" bestFit="1" customWidth="1"/>
    <col min="6003" max="6003" width="28" bestFit="1" customWidth="1"/>
    <col min="6004" max="6004" width="15.75" bestFit="1" customWidth="1"/>
    <col min="6005" max="6005" width="21.625" bestFit="1" customWidth="1"/>
    <col min="6006" max="6006" width="9.25" bestFit="1" customWidth="1"/>
    <col min="6007" max="6007" width="16.125" bestFit="1" customWidth="1"/>
    <col min="6008" max="6008" width="9.875" bestFit="1" customWidth="1"/>
    <col min="6009" max="6009" width="11" bestFit="1" customWidth="1"/>
    <col min="6010" max="6010" width="21.75" bestFit="1" customWidth="1"/>
    <col min="6011" max="6011" width="13" bestFit="1" customWidth="1"/>
    <col min="6012" max="6012" width="10.75" bestFit="1" customWidth="1"/>
    <col min="6013" max="6013" width="18.625" bestFit="1" customWidth="1"/>
    <col min="6014" max="6014" width="14.5" bestFit="1" customWidth="1"/>
    <col min="6015" max="6015" width="23.5" bestFit="1" customWidth="1"/>
    <col min="6016" max="6016" width="16" bestFit="1" customWidth="1"/>
    <col min="6017" max="6017" width="32.875" bestFit="1" customWidth="1"/>
    <col min="6018" max="6018" width="9.75" bestFit="1" customWidth="1"/>
    <col min="6019" max="6019" width="21.375" bestFit="1" customWidth="1"/>
    <col min="6020" max="6020" width="35.5" bestFit="1" customWidth="1"/>
    <col min="6021" max="6021" width="7.25" bestFit="1" customWidth="1"/>
    <col min="6022" max="6023" width="15.125" bestFit="1" customWidth="1"/>
    <col min="6024" max="6024" width="28.625" bestFit="1" customWidth="1"/>
    <col min="6025" max="6025" width="10.125" bestFit="1" customWidth="1"/>
    <col min="6026" max="6026" width="23.875" bestFit="1" customWidth="1"/>
    <col min="6027" max="6027" width="40.75" bestFit="1" customWidth="1"/>
    <col min="6028" max="6028" width="24.125" bestFit="1" customWidth="1"/>
    <col min="6029" max="6029" width="14.875" bestFit="1" customWidth="1"/>
    <col min="6030" max="6030" width="36.125" bestFit="1" customWidth="1"/>
    <col min="6031" max="6031" width="8.625" bestFit="1" customWidth="1"/>
    <col min="6032" max="6032" width="27.375" bestFit="1" customWidth="1"/>
    <col min="6033" max="6033" width="8.25" bestFit="1" customWidth="1"/>
    <col min="6034" max="6034" width="22.875" bestFit="1" customWidth="1"/>
    <col min="6035" max="6035" width="14.125" bestFit="1" customWidth="1"/>
    <col min="6036" max="6036" width="10.5" bestFit="1" customWidth="1"/>
    <col min="6037" max="6037" width="47.625" bestFit="1" customWidth="1"/>
    <col min="6038" max="6038" width="31.625" bestFit="1" customWidth="1"/>
    <col min="6039" max="6039" width="22.875" bestFit="1" customWidth="1"/>
    <col min="6040" max="6040" width="13.625" bestFit="1" customWidth="1"/>
    <col min="6041" max="6041" width="32.25" bestFit="1" customWidth="1"/>
    <col min="6042" max="6042" width="39.875" bestFit="1" customWidth="1"/>
    <col min="6043" max="6043" width="48.5" bestFit="1" customWidth="1"/>
    <col min="6044" max="6044" width="33.5" bestFit="1" customWidth="1"/>
    <col min="6045" max="6045" width="44.25" bestFit="1" customWidth="1"/>
    <col min="6046" max="6046" width="63.25" bestFit="1" customWidth="1"/>
    <col min="6047" max="6047" width="14.875" bestFit="1" customWidth="1"/>
    <col min="6048" max="6048" width="14.25" bestFit="1" customWidth="1"/>
    <col min="6049" max="6049" width="18.25" bestFit="1" customWidth="1"/>
    <col min="6050" max="6050" width="35.5" bestFit="1" customWidth="1"/>
    <col min="6051" max="6051" width="23.875" bestFit="1" customWidth="1"/>
    <col min="6052" max="6052" width="16" bestFit="1" customWidth="1"/>
    <col min="6053" max="6053" width="15.75" bestFit="1" customWidth="1"/>
    <col min="6054" max="6054" width="11" bestFit="1" customWidth="1"/>
    <col min="6055" max="6055" width="21" bestFit="1" customWidth="1"/>
    <col min="6056" max="6056" width="21.75" bestFit="1" customWidth="1"/>
    <col min="6057" max="6057" width="13.875" bestFit="1" customWidth="1"/>
    <col min="6058" max="6058" width="22.625" bestFit="1" customWidth="1"/>
    <col min="6059" max="6059" width="15.75" bestFit="1" customWidth="1"/>
    <col min="6060" max="6060" width="15.125" bestFit="1" customWidth="1"/>
    <col min="6061" max="6061" width="17.375" bestFit="1" customWidth="1"/>
    <col min="6062" max="6062" width="11.125" bestFit="1" customWidth="1"/>
    <col min="6063" max="6063" width="18.625" bestFit="1" customWidth="1"/>
    <col min="6064" max="6064" width="8.5" bestFit="1" customWidth="1"/>
    <col min="6065" max="6065" width="11.375" bestFit="1" customWidth="1"/>
    <col min="6066" max="6066" width="31.625" bestFit="1" customWidth="1"/>
    <col min="6067" max="6067" width="25.125" bestFit="1" customWidth="1"/>
    <col min="6068" max="6068" width="22.25" bestFit="1" customWidth="1"/>
    <col min="6069" max="6069" width="16" bestFit="1" customWidth="1"/>
    <col min="6070" max="6070" width="13.25" bestFit="1" customWidth="1"/>
    <col min="6071" max="6071" width="34.875" bestFit="1" customWidth="1"/>
    <col min="6072" max="6072" width="11.625" bestFit="1" customWidth="1"/>
    <col min="6073" max="6073" width="24.125" bestFit="1" customWidth="1"/>
    <col min="6074" max="6074" width="18.625" bestFit="1" customWidth="1"/>
    <col min="6075" max="6075" width="39.25" bestFit="1" customWidth="1"/>
    <col min="6076" max="6076" width="40.375" bestFit="1" customWidth="1"/>
    <col min="6077" max="6077" width="15.5" bestFit="1" customWidth="1"/>
    <col min="6078" max="6078" width="12" bestFit="1" customWidth="1"/>
    <col min="6079" max="6079" width="21" bestFit="1" customWidth="1"/>
    <col min="6080" max="6080" width="11" bestFit="1" customWidth="1"/>
    <col min="6081" max="6081" width="12.875" bestFit="1" customWidth="1"/>
    <col min="6082" max="6082" width="14.25" bestFit="1" customWidth="1"/>
    <col min="6083" max="6083" width="25.375" bestFit="1" customWidth="1"/>
    <col min="6084" max="6084" width="15.125" bestFit="1" customWidth="1"/>
    <col min="6085" max="6085" width="9.25" bestFit="1" customWidth="1"/>
    <col min="6086" max="6086" width="46" bestFit="1" customWidth="1"/>
    <col min="6087" max="6087" width="48" bestFit="1" customWidth="1"/>
    <col min="6088" max="6088" width="26.625" bestFit="1" customWidth="1"/>
    <col min="6089" max="6089" width="35.125" bestFit="1" customWidth="1"/>
    <col min="6090" max="6090" width="28.5" bestFit="1" customWidth="1"/>
    <col min="6091" max="6091" width="15.125" bestFit="1" customWidth="1"/>
    <col min="6092" max="6092" width="18" bestFit="1" customWidth="1"/>
    <col min="6093" max="6093" width="11.625" bestFit="1" customWidth="1"/>
    <col min="6094" max="6094" width="15.375" bestFit="1" customWidth="1"/>
    <col min="6095" max="6095" width="48.625" bestFit="1" customWidth="1"/>
    <col min="6096" max="6096" width="18.625" bestFit="1" customWidth="1"/>
    <col min="6097" max="6097" width="12.375" bestFit="1" customWidth="1"/>
    <col min="6098" max="6098" width="21.375" bestFit="1" customWidth="1"/>
    <col min="6099" max="6099" width="15.125" bestFit="1" customWidth="1"/>
    <col min="6100" max="6100" width="30.125" bestFit="1" customWidth="1"/>
    <col min="6101" max="6101" width="15.75" bestFit="1" customWidth="1"/>
    <col min="6102" max="6102" width="20.125" bestFit="1" customWidth="1"/>
    <col min="6103" max="6103" width="11.75" bestFit="1" customWidth="1"/>
    <col min="6104" max="6104" width="11.625" bestFit="1" customWidth="1"/>
    <col min="6105" max="6105" width="21.625" bestFit="1" customWidth="1"/>
    <col min="6106" max="6106" width="22" bestFit="1" customWidth="1"/>
    <col min="6107" max="6107" width="44.125" bestFit="1" customWidth="1"/>
    <col min="6108" max="6108" width="22.375" bestFit="1" customWidth="1"/>
    <col min="6109" max="6109" width="21.75" bestFit="1" customWidth="1"/>
    <col min="6110" max="6110" width="14.875" bestFit="1" customWidth="1"/>
    <col min="6111" max="6111" width="31.375" bestFit="1" customWidth="1"/>
    <col min="6112" max="6112" width="11.125" bestFit="1" customWidth="1"/>
    <col min="6113" max="6113" width="13.25" bestFit="1" customWidth="1"/>
    <col min="6114" max="6114" width="23.25" bestFit="1" customWidth="1"/>
    <col min="6115" max="6115" width="32.875" bestFit="1" customWidth="1"/>
    <col min="6116" max="6116" width="10.375" bestFit="1" customWidth="1"/>
    <col min="6117" max="6117" width="11.375" bestFit="1" customWidth="1"/>
    <col min="6118" max="6118" width="24.875" bestFit="1" customWidth="1"/>
    <col min="6119" max="6119" width="17.875" bestFit="1" customWidth="1"/>
    <col min="6120" max="6120" width="14.125" bestFit="1" customWidth="1"/>
    <col min="6121" max="6121" width="15.75" bestFit="1" customWidth="1"/>
    <col min="6122" max="6122" width="17.875" bestFit="1" customWidth="1"/>
    <col min="6123" max="6123" width="19.5" bestFit="1" customWidth="1"/>
    <col min="6124" max="6124" width="17.875" bestFit="1" customWidth="1"/>
    <col min="6125" max="6125" width="16.375" bestFit="1" customWidth="1"/>
    <col min="6126" max="6126" width="14.875" bestFit="1" customWidth="1"/>
    <col min="6127" max="6127" width="19.25" bestFit="1" customWidth="1"/>
    <col min="6128" max="6128" width="21.625" bestFit="1" customWidth="1"/>
    <col min="6129" max="6129" width="27.875" bestFit="1" customWidth="1"/>
    <col min="6130" max="6130" width="16.375" bestFit="1" customWidth="1"/>
    <col min="6131" max="6131" width="18.25" bestFit="1" customWidth="1"/>
    <col min="6132" max="6132" width="37" bestFit="1" customWidth="1"/>
    <col min="6133" max="6133" width="43.625" bestFit="1" customWidth="1"/>
    <col min="6134" max="6134" width="38" bestFit="1" customWidth="1"/>
    <col min="6135" max="6135" width="32.25" bestFit="1" customWidth="1"/>
    <col min="6136" max="6136" width="10.5" bestFit="1" customWidth="1"/>
    <col min="6137" max="6138" width="12.625" bestFit="1" customWidth="1"/>
    <col min="6139" max="6139" width="13" bestFit="1" customWidth="1"/>
    <col min="6140" max="6140" width="26" bestFit="1" customWidth="1"/>
    <col min="6141" max="6141" width="18.5" bestFit="1" customWidth="1"/>
    <col min="6142" max="6142" width="14.125" bestFit="1" customWidth="1"/>
    <col min="6143" max="6143" width="55.375" bestFit="1" customWidth="1"/>
    <col min="6144" max="6144" width="16.75" bestFit="1" customWidth="1"/>
    <col min="6145" max="6145" width="35.125" bestFit="1" customWidth="1"/>
    <col min="6146" max="6146" width="27.25" bestFit="1" customWidth="1"/>
    <col min="6147" max="6147" width="30.75" bestFit="1" customWidth="1"/>
    <col min="6148" max="6148" width="25.125" bestFit="1" customWidth="1"/>
    <col min="6149" max="6149" width="14.75" bestFit="1" customWidth="1"/>
    <col min="6150" max="6150" width="36.125" bestFit="1" customWidth="1"/>
    <col min="6151" max="6151" width="43.5" bestFit="1" customWidth="1"/>
    <col min="6152" max="6152" width="61.125" bestFit="1" customWidth="1"/>
    <col min="6153" max="6153" width="57.25" bestFit="1" customWidth="1"/>
    <col min="6154" max="6154" width="15.5" bestFit="1" customWidth="1"/>
    <col min="6155" max="6155" width="9.5" bestFit="1" customWidth="1"/>
    <col min="6156" max="6156" width="16.375" bestFit="1" customWidth="1"/>
    <col min="6157" max="6157" width="14.5" bestFit="1" customWidth="1"/>
    <col min="6158" max="6158" width="24.875" bestFit="1" customWidth="1"/>
    <col min="6159" max="6159" width="36" bestFit="1" customWidth="1"/>
    <col min="6160" max="6160" width="22.375" bestFit="1" customWidth="1"/>
    <col min="6161" max="6161" width="23.25" bestFit="1" customWidth="1"/>
    <col min="6162" max="6162" width="22" bestFit="1" customWidth="1"/>
    <col min="6163" max="6163" width="21.625" bestFit="1" customWidth="1"/>
    <col min="6164" max="6164" width="28.625" bestFit="1" customWidth="1"/>
    <col min="6165" max="6165" width="31" bestFit="1" customWidth="1"/>
    <col min="6166" max="6166" width="42" bestFit="1" customWidth="1"/>
    <col min="6167" max="6167" width="27.625" bestFit="1" customWidth="1"/>
    <col min="6168" max="6168" width="38.5" bestFit="1" customWidth="1"/>
    <col min="6169" max="6169" width="55.5" bestFit="1" customWidth="1"/>
    <col min="6170" max="6170" width="48.25" bestFit="1" customWidth="1"/>
    <col min="6171" max="6171" width="33.875" bestFit="1" customWidth="1"/>
    <col min="6172" max="6172" width="31.125" bestFit="1" customWidth="1"/>
    <col min="6173" max="6173" width="26.125" bestFit="1" customWidth="1"/>
    <col min="6174" max="6174" width="36" bestFit="1" customWidth="1"/>
    <col min="6175" max="6175" width="38.5" bestFit="1" customWidth="1"/>
    <col min="6176" max="6176" width="39.25" bestFit="1" customWidth="1"/>
    <col min="6177" max="6177" width="28.625" bestFit="1" customWidth="1"/>
    <col min="6178" max="6178" width="11.375" bestFit="1" customWidth="1"/>
    <col min="6179" max="6179" width="20.5" bestFit="1" customWidth="1"/>
    <col min="6180" max="6180" width="24.125" bestFit="1" customWidth="1"/>
    <col min="6181" max="6181" width="17.25" bestFit="1" customWidth="1"/>
    <col min="6182" max="6182" width="5.5" bestFit="1" customWidth="1"/>
    <col min="6183" max="6183" width="14.875" bestFit="1" customWidth="1"/>
    <col min="6184" max="6184" width="17.875" bestFit="1" customWidth="1"/>
    <col min="6185" max="6185" width="23.875" bestFit="1" customWidth="1"/>
    <col min="6186" max="6186" width="63.25" bestFit="1" customWidth="1"/>
    <col min="6187" max="6187" width="11" bestFit="1" customWidth="1"/>
    <col min="6188" max="6188" width="18.5" bestFit="1" customWidth="1"/>
    <col min="6189" max="6189" width="18.625" bestFit="1" customWidth="1"/>
    <col min="6190" max="6190" width="16" bestFit="1" customWidth="1"/>
    <col min="6191" max="6191" width="9.25" bestFit="1" customWidth="1"/>
    <col min="6192" max="6192" width="10.5" bestFit="1" customWidth="1"/>
    <col min="6193" max="6193" width="18" bestFit="1" customWidth="1"/>
    <col min="6194" max="6194" width="13.5" bestFit="1" customWidth="1"/>
    <col min="6195" max="6195" width="21.125" bestFit="1" customWidth="1"/>
    <col min="6196" max="6196" width="26.625" bestFit="1" customWidth="1"/>
    <col min="6197" max="6197" width="40.375" bestFit="1" customWidth="1"/>
    <col min="6198" max="6198" width="9.25" bestFit="1" customWidth="1"/>
    <col min="6199" max="6199" width="36.375" bestFit="1" customWidth="1"/>
    <col min="6200" max="6200" width="16" bestFit="1" customWidth="1"/>
    <col min="6201" max="6201" width="20.5" bestFit="1" customWidth="1"/>
    <col min="6202" max="6202" width="27.25" bestFit="1" customWidth="1"/>
    <col min="6203" max="6203" width="11.625" bestFit="1" customWidth="1"/>
    <col min="6204" max="6204" width="9.875" bestFit="1" customWidth="1"/>
    <col min="6205" max="6205" width="9.5" bestFit="1" customWidth="1"/>
    <col min="6206" max="6206" width="31.375" bestFit="1" customWidth="1"/>
    <col min="6207" max="6207" width="38.875" bestFit="1" customWidth="1"/>
    <col min="6208" max="6208" width="29.25" bestFit="1" customWidth="1"/>
    <col min="6209" max="6209" width="8.625" bestFit="1" customWidth="1"/>
    <col min="6210" max="6210" width="9.125" bestFit="1" customWidth="1"/>
    <col min="6211" max="6211" width="17.375" bestFit="1" customWidth="1"/>
    <col min="6212" max="6212" width="19.25" bestFit="1" customWidth="1"/>
    <col min="6213" max="6213" width="28.625" bestFit="1" customWidth="1"/>
    <col min="6214" max="6214" width="18" bestFit="1" customWidth="1"/>
    <col min="6215" max="6215" width="21.375" bestFit="1" customWidth="1"/>
    <col min="6216" max="6216" width="18.5" bestFit="1" customWidth="1"/>
    <col min="6217" max="6217" width="19.875" bestFit="1" customWidth="1"/>
    <col min="6218" max="6218" width="43.875" bestFit="1" customWidth="1"/>
    <col min="6219" max="6219" width="54.125" bestFit="1" customWidth="1"/>
    <col min="6220" max="6220" width="57" bestFit="1" customWidth="1"/>
    <col min="6221" max="6221" width="63.625" bestFit="1" customWidth="1"/>
    <col min="6222" max="6222" width="64.125" bestFit="1" customWidth="1"/>
    <col min="6223" max="6223" width="55.125" bestFit="1" customWidth="1"/>
    <col min="6224" max="6224" width="19.75" bestFit="1" customWidth="1"/>
    <col min="6225" max="6225" width="14.25" bestFit="1" customWidth="1"/>
    <col min="6226" max="6226" width="16.625" bestFit="1" customWidth="1"/>
    <col min="6227" max="6227" width="22.875" bestFit="1" customWidth="1"/>
    <col min="6228" max="6228" width="34.25" bestFit="1" customWidth="1"/>
    <col min="6229" max="6229" width="11.125" bestFit="1" customWidth="1"/>
    <col min="6230" max="6230" width="12.625" bestFit="1" customWidth="1"/>
    <col min="6231" max="6231" width="18.5" bestFit="1" customWidth="1"/>
    <col min="6232" max="6232" width="18.875" bestFit="1" customWidth="1"/>
    <col min="6233" max="6233" width="11.375" bestFit="1" customWidth="1"/>
    <col min="6234" max="6234" width="8.875" bestFit="1" customWidth="1"/>
    <col min="6235" max="6235" width="29.25" bestFit="1" customWidth="1"/>
    <col min="6236" max="6236" width="14.125" bestFit="1" customWidth="1"/>
    <col min="6237" max="6237" width="16" bestFit="1" customWidth="1"/>
    <col min="6238" max="6238" width="16.375" bestFit="1" customWidth="1"/>
    <col min="6239" max="6239" width="22.375" bestFit="1" customWidth="1"/>
    <col min="6240" max="6240" width="19.875" bestFit="1" customWidth="1"/>
    <col min="6241" max="6241" width="9.25" bestFit="1" customWidth="1"/>
    <col min="6242" max="6242" width="11" bestFit="1" customWidth="1"/>
    <col min="6243" max="6243" width="22.875" bestFit="1" customWidth="1"/>
    <col min="6244" max="6244" width="42.375" bestFit="1" customWidth="1"/>
    <col min="6245" max="6245" width="20.75" bestFit="1" customWidth="1"/>
    <col min="6246" max="6246" width="19.75" bestFit="1" customWidth="1"/>
    <col min="6247" max="6247" width="28.625" bestFit="1" customWidth="1"/>
    <col min="6248" max="6248" width="10.75" bestFit="1" customWidth="1"/>
    <col min="6249" max="6249" width="14.75" bestFit="1" customWidth="1"/>
    <col min="6250" max="6250" width="22.875" bestFit="1" customWidth="1"/>
    <col min="6251" max="6251" width="18.5" bestFit="1" customWidth="1"/>
    <col min="6252" max="6252" width="21.75" bestFit="1" customWidth="1"/>
    <col min="6253" max="6253" width="12.875" bestFit="1" customWidth="1"/>
    <col min="6254" max="6254" width="23" bestFit="1" customWidth="1"/>
    <col min="6255" max="6255" width="11.75" bestFit="1" customWidth="1"/>
    <col min="6256" max="6256" width="17.875" bestFit="1" customWidth="1"/>
    <col min="6257" max="6257" width="15.125" bestFit="1" customWidth="1"/>
    <col min="6258" max="6258" width="12.875" bestFit="1" customWidth="1"/>
    <col min="6259" max="6259" width="24.875" bestFit="1" customWidth="1"/>
    <col min="6260" max="6260" width="22" bestFit="1" customWidth="1"/>
    <col min="6261" max="6261" width="59.875" bestFit="1" customWidth="1"/>
    <col min="6262" max="6262" width="51" bestFit="1" customWidth="1"/>
    <col min="6263" max="6263" width="58.875" bestFit="1" customWidth="1"/>
    <col min="6264" max="6264" width="32.375" bestFit="1" customWidth="1"/>
    <col min="6265" max="6265" width="38.5" bestFit="1" customWidth="1"/>
    <col min="6266" max="6266" width="6.375" bestFit="1" customWidth="1"/>
    <col min="6267" max="6267" width="16.625" bestFit="1" customWidth="1"/>
    <col min="6268" max="6268" width="8.875" bestFit="1" customWidth="1"/>
    <col min="6269" max="6269" width="29.5" bestFit="1" customWidth="1"/>
    <col min="6270" max="6270" width="21.375" bestFit="1" customWidth="1"/>
    <col min="6271" max="6271" width="10.125" bestFit="1" customWidth="1"/>
    <col min="6272" max="6272" width="30.75" bestFit="1" customWidth="1"/>
    <col min="6273" max="6273" width="44.875" bestFit="1" customWidth="1"/>
    <col min="6274" max="6274" width="12" bestFit="1" customWidth="1"/>
    <col min="6275" max="6275" width="21.125" bestFit="1" customWidth="1"/>
    <col min="6276" max="6276" width="32.375" bestFit="1" customWidth="1"/>
    <col min="6277" max="6277" width="24.125" bestFit="1" customWidth="1"/>
    <col min="6278" max="6278" width="29.5" bestFit="1" customWidth="1"/>
    <col min="6279" max="6279" width="18" bestFit="1" customWidth="1"/>
    <col min="6280" max="6280" width="10.5" bestFit="1" customWidth="1"/>
    <col min="6281" max="6281" width="9.75" bestFit="1" customWidth="1"/>
    <col min="6282" max="6282" width="17" bestFit="1" customWidth="1"/>
    <col min="6283" max="6283" width="17.875" bestFit="1" customWidth="1"/>
    <col min="6284" max="6284" width="25.75" bestFit="1" customWidth="1"/>
    <col min="6285" max="6285" width="20.75" bestFit="1" customWidth="1"/>
    <col min="6286" max="6286" width="46.75" bestFit="1" customWidth="1"/>
    <col min="6287" max="6287" width="11.125" bestFit="1" customWidth="1"/>
    <col min="6288" max="6288" width="8.25" bestFit="1" customWidth="1"/>
    <col min="6289" max="6289" width="23.5" bestFit="1" customWidth="1"/>
    <col min="6290" max="6290" width="34.875" bestFit="1" customWidth="1"/>
    <col min="6291" max="6291" width="46.75" bestFit="1" customWidth="1"/>
    <col min="6292" max="6292" width="17.625" bestFit="1" customWidth="1"/>
    <col min="6293" max="6293" width="11" bestFit="1" customWidth="1"/>
    <col min="6294" max="6294" width="31.625" bestFit="1" customWidth="1"/>
    <col min="6295" max="6295" width="12.375" bestFit="1" customWidth="1"/>
    <col min="6296" max="6296" width="25.375" bestFit="1" customWidth="1"/>
    <col min="6297" max="6297" width="18.625" bestFit="1" customWidth="1"/>
    <col min="6298" max="6298" width="31.75" bestFit="1" customWidth="1"/>
    <col min="6299" max="6299" width="19.25" bestFit="1" customWidth="1"/>
    <col min="6300" max="6300" width="10.75" bestFit="1" customWidth="1"/>
    <col min="6301" max="6301" width="17.375" bestFit="1" customWidth="1"/>
    <col min="6302" max="6302" width="19.25" bestFit="1" customWidth="1"/>
    <col min="6303" max="6303" width="9.25" bestFit="1" customWidth="1"/>
    <col min="6304" max="6304" width="14.5" bestFit="1" customWidth="1"/>
    <col min="6305" max="6305" width="20.125" bestFit="1" customWidth="1"/>
    <col min="6306" max="6306" width="53.5" bestFit="1" customWidth="1"/>
    <col min="6307" max="6307" width="14.5" bestFit="1" customWidth="1"/>
    <col min="6308" max="6308" width="24.75" bestFit="1" customWidth="1"/>
    <col min="6309" max="6309" width="22.375" bestFit="1" customWidth="1"/>
    <col min="6310" max="6310" width="9.75" bestFit="1" customWidth="1"/>
    <col min="6311" max="6311" width="20.125" bestFit="1" customWidth="1"/>
    <col min="6312" max="6312" width="11.375" bestFit="1" customWidth="1"/>
    <col min="6313" max="6313" width="10.375" bestFit="1" customWidth="1"/>
    <col min="6314" max="6314" width="17.875" bestFit="1" customWidth="1"/>
    <col min="6315" max="6315" width="21.75" bestFit="1" customWidth="1"/>
    <col min="6316" max="6317" width="23.875" bestFit="1" customWidth="1"/>
    <col min="6318" max="6318" width="59.5" bestFit="1" customWidth="1"/>
    <col min="6319" max="6319" width="24.75" bestFit="1" customWidth="1"/>
    <col min="6320" max="6320" width="12.875" bestFit="1" customWidth="1"/>
    <col min="6321" max="6321" width="24.75" bestFit="1" customWidth="1"/>
    <col min="6322" max="6322" width="12.25" bestFit="1" customWidth="1"/>
    <col min="6323" max="6323" width="31" bestFit="1" customWidth="1"/>
    <col min="6324" max="6324" width="19.125" bestFit="1" customWidth="1"/>
    <col min="6325" max="6325" width="12.375" bestFit="1" customWidth="1"/>
    <col min="6326" max="6326" width="9.125" bestFit="1" customWidth="1"/>
    <col min="6327" max="6327" width="8.25" bestFit="1" customWidth="1"/>
    <col min="6328" max="6328" width="11.375" bestFit="1" customWidth="1"/>
    <col min="6329" max="6329" width="8.5" bestFit="1" customWidth="1"/>
    <col min="6330" max="6330" width="26.625" bestFit="1" customWidth="1"/>
    <col min="6331" max="6331" width="20.75" bestFit="1" customWidth="1"/>
    <col min="6332" max="6332" width="19.5" bestFit="1" customWidth="1"/>
    <col min="6333" max="6333" width="21.375" bestFit="1" customWidth="1"/>
    <col min="6334" max="6334" width="28.875" bestFit="1" customWidth="1"/>
    <col min="6335" max="6335" width="16.75" bestFit="1" customWidth="1"/>
    <col min="6336" max="6336" width="16.375" bestFit="1" customWidth="1"/>
    <col min="6337" max="6337" width="8.875" bestFit="1" customWidth="1"/>
    <col min="6338" max="6338" width="29.5" bestFit="1" customWidth="1"/>
    <col min="6339" max="6339" width="15.375" bestFit="1" customWidth="1"/>
    <col min="6340" max="6340" width="29.25" bestFit="1" customWidth="1"/>
    <col min="6341" max="6341" width="10.5" bestFit="1" customWidth="1"/>
    <col min="6342" max="6342" width="32.25" bestFit="1" customWidth="1"/>
    <col min="6343" max="6343" width="32.625" bestFit="1" customWidth="1"/>
    <col min="6344" max="6344" width="34.125" bestFit="1" customWidth="1"/>
    <col min="6345" max="6345" width="29.125" bestFit="1" customWidth="1"/>
    <col min="6346" max="6346" width="11.75" bestFit="1" customWidth="1"/>
    <col min="6347" max="6347" width="22.875" bestFit="1" customWidth="1"/>
    <col min="6348" max="6348" width="19.125" bestFit="1" customWidth="1"/>
    <col min="6349" max="6349" width="13.625" bestFit="1" customWidth="1"/>
    <col min="6350" max="6350" width="21.75" bestFit="1" customWidth="1"/>
    <col min="6351" max="6351" width="27" bestFit="1" customWidth="1"/>
    <col min="6352" max="6352" width="11.75" bestFit="1" customWidth="1"/>
    <col min="6353" max="6353" width="9.125" bestFit="1" customWidth="1"/>
    <col min="6354" max="6354" width="25.75" bestFit="1" customWidth="1"/>
    <col min="6355" max="6355" width="16.375" bestFit="1" customWidth="1"/>
    <col min="6356" max="6356" width="16" bestFit="1" customWidth="1"/>
    <col min="6357" max="6357" width="14.125" bestFit="1" customWidth="1"/>
    <col min="6358" max="6358" width="12.625" bestFit="1" customWidth="1"/>
    <col min="6359" max="6359" width="17.875" bestFit="1" customWidth="1"/>
    <col min="6360" max="6360" width="11.375" bestFit="1" customWidth="1"/>
    <col min="6361" max="6361" width="14.125" bestFit="1" customWidth="1"/>
    <col min="6362" max="6362" width="7.875" bestFit="1" customWidth="1"/>
    <col min="6363" max="6363" width="21.375" bestFit="1" customWidth="1"/>
    <col min="6364" max="6364" width="15.5" bestFit="1" customWidth="1"/>
    <col min="6365" max="6365" width="15.125" bestFit="1" customWidth="1"/>
    <col min="6366" max="6366" width="16.625" bestFit="1" customWidth="1"/>
    <col min="6367" max="6367" width="13.875" bestFit="1" customWidth="1"/>
    <col min="6368" max="6368" width="9.75" bestFit="1" customWidth="1"/>
    <col min="6369" max="6369" width="20.5" bestFit="1" customWidth="1"/>
    <col min="6370" max="6370" width="12.25" bestFit="1" customWidth="1"/>
    <col min="6371" max="6371" width="28" bestFit="1" customWidth="1"/>
    <col min="6372" max="6372" width="19.5" bestFit="1" customWidth="1"/>
    <col min="6373" max="6373" width="31.625" bestFit="1" customWidth="1"/>
    <col min="6374" max="6374" width="13.875" bestFit="1" customWidth="1"/>
    <col min="6375" max="6375" width="6.75" bestFit="1" customWidth="1"/>
    <col min="6376" max="6376" width="38.5" bestFit="1" customWidth="1"/>
    <col min="6377" max="6377" width="14.125" bestFit="1" customWidth="1"/>
    <col min="6378" max="6378" width="13" bestFit="1" customWidth="1"/>
    <col min="6379" max="6379" width="28" bestFit="1" customWidth="1"/>
    <col min="6380" max="6380" width="8" bestFit="1" customWidth="1"/>
    <col min="6381" max="6381" width="12.875" bestFit="1" customWidth="1"/>
    <col min="6382" max="6382" width="46.375" bestFit="1" customWidth="1"/>
    <col min="6383" max="6383" width="14.5" bestFit="1" customWidth="1"/>
    <col min="6384" max="6384" width="11.75" bestFit="1" customWidth="1"/>
    <col min="6385" max="6385" width="25.125" bestFit="1" customWidth="1"/>
    <col min="6386" max="6386" width="15.375" bestFit="1" customWidth="1"/>
    <col min="6387" max="6387" width="26" bestFit="1" customWidth="1"/>
    <col min="6388" max="6388" width="10.125" bestFit="1" customWidth="1"/>
    <col min="6389" max="6389" width="11.375" bestFit="1" customWidth="1"/>
    <col min="6390" max="6390" width="7.375" bestFit="1" customWidth="1"/>
    <col min="6391" max="6391" width="10.5" bestFit="1" customWidth="1"/>
    <col min="6392" max="6392" width="6.75" bestFit="1" customWidth="1"/>
    <col min="6393" max="6393" width="33.625" bestFit="1" customWidth="1"/>
    <col min="6394" max="6394" width="13" bestFit="1" customWidth="1"/>
    <col min="6395" max="6395" width="42.875" bestFit="1" customWidth="1"/>
    <col min="6396" max="6396" width="34.75" bestFit="1" customWidth="1"/>
    <col min="6397" max="6397" width="39.125" bestFit="1" customWidth="1"/>
    <col min="6398" max="6398" width="54.25" bestFit="1" customWidth="1"/>
    <col min="6399" max="6399" width="13.5" bestFit="1" customWidth="1"/>
    <col min="6400" max="6400" width="9.875" bestFit="1" customWidth="1"/>
    <col min="6401" max="6401" width="14.875" bestFit="1" customWidth="1"/>
    <col min="6402" max="6402" width="8.25" bestFit="1" customWidth="1"/>
    <col min="6403" max="6403" width="18.625" bestFit="1" customWidth="1"/>
    <col min="6404" max="6404" width="16.75" bestFit="1" customWidth="1"/>
    <col min="6405" max="6405" width="13.5" bestFit="1" customWidth="1"/>
    <col min="6406" max="6406" width="16" bestFit="1" customWidth="1"/>
    <col min="6407" max="6407" width="16.375" bestFit="1" customWidth="1"/>
    <col min="6408" max="6408" width="18" bestFit="1" customWidth="1"/>
    <col min="6409" max="6409" width="22" bestFit="1" customWidth="1"/>
    <col min="6410" max="6410" width="17.25" bestFit="1" customWidth="1"/>
    <col min="6411" max="6411" width="32.625" bestFit="1" customWidth="1"/>
    <col min="6412" max="6412" width="20.125" bestFit="1" customWidth="1"/>
    <col min="6413" max="6413" width="11.625" bestFit="1" customWidth="1"/>
    <col min="6414" max="6414" width="23.875" bestFit="1" customWidth="1"/>
    <col min="6415" max="6415" width="18.5" bestFit="1" customWidth="1"/>
    <col min="6416" max="6417" width="27.875" bestFit="1" customWidth="1"/>
    <col min="6418" max="6418" width="19.25" bestFit="1" customWidth="1"/>
    <col min="6419" max="6419" width="24.875" bestFit="1" customWidth="1"/>
    <col min="6420" max="6420" width="13" bestFit="1" customWidth="1"/>
    <col min="6421" max="6421" width="12.375" bestFit="1" customWidth="1"/>
    <col min="6422" max="6422" width="16.125" bestFit="1" customWidth="1"/>
    <col min="6423" max="6423" width="27.25" bestFit="1" customWidth="1"/>
    <col min="6424" max="6424" width="38" bestFit="1" customWidth="1"/>
    <col min="6425" max="6425" width="18.875" bestFit="1" customWidth="1"/>
    <col min="6426" max="6426" width="18" bestFit="1" customWidth="1"/>
    <col min="6427" max="6427" width="18.625" bestFit="1" customWidth="1"/>
    <col min="6428" max="6428" width="19.875" bestFit="1" customWidth="1"/>
    <col min="6429" max="6429" width="12.875" bestFit="1" customWidth="1"/>
    <col min="6430" max="6430" width="39.25" bestFit="1" customWidth="1"/>
    <col min="6431" max="6431" width="51.125" bestFit="1" customWidth="1"/>
    <col min="6432" max="6432" width="17.875" bestFit="1" customWidth="1"/>
    <col min="6433" max="6433" width="18.25" bestFit="1" customWidth="1"/>
    <col min="6434" max="6434" width="15.5" bestFit="1" customWidth="1"/>
    <col min="6435" max="6435" width="9.875" bestFit="1" customWidth="1"/>
    <col min="6436" max="6436" width="7" bestFit="1" customWidth="1"/>
    <col min="6437" max="6437" width="24.125" bestFit="1" customWidth="1"/>
    <col min="6438" max="6438" width="28.875" bestFit="1" customWidth="1"/>
    <col min="6439" max="6439" width="50.5" bestFit="1" customWidth="1"/>
    <col min="6440" max="6440" width="18.5" bestFit="1" customWidth="1"/>
    <col min="6441" max="6441" width="31.125" bestFit="1" customWidth="1"/>
    <col min="6442" max="6442" width="16.625" bestFit="1" customWidth="1"/>
    <col min="6443" max="6443" width="25.5" bestFit="1" customWidth="1"/>
    <col min="6444" max="6444" width="19.75" bestFit="1" customWidth="1"/>
    <col min="6445" max="6445" width="25.125" bestFit="1" customWidth="1"/>
    <col min="6446" max="6446" width="23.5" bestFit="1" customWidth="1"/>
    <col min="6447" max="6447" width="21" bestFit="1" customWidth="1"/>
    <col min="6448" max="6448" width="27.375" bestFit="1" customWidth="1"/>
    <col min="6449" max="6449" width="29.25" bestFit="1" customWidth="1"/>
    <col min="6450" max="6450" width="14.25" bestFit="1" customWidth="1"/>
    <col min="6451" max="6451" width="26" bestFit="1" customWidth="1"/>
    <col min="6452" max="6452" width="32.375" bestFit="1" customWidth="1"/>
    <col min="6453" max="6453" width="35.125" bestFit="1" customWidth="1"/>
    <col min="6454" max="6454" width="38.5" bestFit="1" customWidth="1"/>
    <col min="6455" max="6455" width="10.375" bestFit="1" customWidth="1"/>
    <col min="6456" max="6457" width="16.75" bestFit="1" customWidth="1"/>
    <col min="6458" max="6458" width="18.5" bestFit="1" customWidth="1"/>
    <col min="6459" max="6459" width="7" bestFit="1" customWidth="1"/>
    <col min="6460" max="6460" width="10.75" bestFit="1" customWidth="1"/>
    <col min="6461" max="6461" width="15.75" bestFit="1" customWidth="1"/>
    <col min="6462" max="6462" width="27" bestFit="1" customWidth="1"/>
    <col min="6463" max="6463" width="10.5" bestFit="1" customWidth="1"/>
    <col min="6464" max="6464" width="37" bestFit="1" customWidth="1"/>
    <col min="6465" max="6465" width="20.125" bestFit="1" customWidth="1"/>
    <col min="6466" max="6466" width="21.625" bestFit="1" customWidth="1"/>
    <col min="6467" max="6467" width="13.625" bestFit="1" customWidth="1"/>
    <col min="6468" max="6468" width="17.25" bestFit="1" customWidth="1"/>
    <col min="6469" max="6469" width="14.75" bestFit="1" customWidth="1"/>
    <col min="6470" max="6470" width="16.625" bestFit="1" customWidth="1"/>
    <col min="6471" max="6471" width="15.125" bestFit="1" customWidth="1"/>
    <col min="6472" max="6472" width="16.125" bestFit="1" customWidth="1"/>
    <col min="6473" max="6473" width="22.375" bestFit="1" customWidth="1"/>
    <col min="6474" max="6474" width="27.875" bestFit="1" customWidth="1"/>
    <col min="6475" max="6475" width="20.125" bestFit="1" customWidth="1"/>
    <col min="6476" max="6476" width="16.625" bestFit="1" customWidth="1"/>
    <col min="6477" max="6477" width="17.625" bestFit="1" customWidth="1"/>
    <col min="6478" max="6478" width="18" bestFit="1" customWidth="1"/>
    <col min="6479" max="6479" width="21.375" bestFit="1" customWidth="1"/>
    <col min="6480" max="6480" width="20.125" bestFit="1" customWidth="1"/>
    <col min="6481" max="6481" width="8.5" bestFit="1" customWidth="1"/>
    <col min="6482" max="6482" width="16.625" bestFit="1" customWidth="1"/>
    <col min="6483" max="6483" width="10.5" bestFit="1" customWidth="1"/>
    <col min="6484" max="6484" width="11.625" bestFit="1" customWidth="1"/>
    <col min="6485" max="6485" width="9.5" bestFit="1" customWidth="1"/>
    <col min="6486" max="6486" width="13.625" bestFit="1" customWidth="1"/>
    <col min="6487" max="6487" width="10.5" bestFit="1" customWidth="1"/>
    <col min="6488" max="6488" width="14.125" bestFit="1" customWidth="1"/>
    <col min="6489" max="6489" width="29.875" bestFit="1" customWidth="1"/>
    <col min="6490" max="6490" width="11.625" bestFit="1" customWidth="1"/>
    <col min="6491" max="6491" width="12.25" bestFit="1" customWidth="1"/>
    <col min="6492" max="6492" width="22.25" bestFit="1" customWidth="1"/>
    <col min="6493" max="6493" width="22.375" bestFit="1" customWidth="1"/>
    <col min="6494" max="6494" width="23.625" bestFit="1" customWidth="1"/>
    <col min="6495" max="6495" width="26.125" bestFit="1" customWidth="1"/>
    <col min="6496" max="6496" width="10.375" bestFit="1" customWidth="1"/>
    <col min="6497" max="6497" width="12.25" bestFit="1" customWidth="1"/>
    <col min="6498" max="6498" width="17.375" bestFit="1" customWidth="1"/>
    <col min="6499" max="6499" width="42.375" bestFit="1" customWidth="1"/>
    <col min="6500" max="6500" width="16.75" bestFit="1" customWidth="1"/>
    <col min="6501" max="6501" width="36.375" bestFit="1" customWidth="1"/>
    <col min="6502" max="6502" width="49.125" bestFit="1" customWidth="1"/>
    <col min="6503" max="6503" width="42.375" bestFit="1" customWidth="1"/>
    <col min="6504" max="6504" width="44.75" bestFit="1" customWidth="1"/>
    <col min="6505" max="6505" width="22.625" bestFit="1" customWidth="1"/>
    <col min="6506" max="6506" width="19.25" bestFit="1" customWidth="1"/>
    <col min="6507" max="6507" width="48.875" bestFit="1" customWidth="1"/>
    <col min="6508" max="6508" width="9.5" bestFit="1" customWidth="1"/>
    <col min="6509" max="6509" width="24.875" bestFit="1" customWidth="1"/>
    <col min="6510" max="6510" width="11" bestFit="1" customWidth="1"/>
    <col min="6511" max="6511" width="43.25" bestFit="1" customWidth="1"/>
    <col min="6512" max="6512" width="36.75" bestFit="1" customWidth="1"/>
    <col min="6513" max="6513" width="11.75" bestFit="1" customWidth="1"/>
    <col min="6514" max="6514" width="12.25" bestFit="1" customWidth="1"/>
    <col min="6515" max="6515" width="20.125" bestFit="1" customWidth="1"/>
    <col min="6516" max="6516" width="31.625" bestFit="1" customWidth="1"/>
    <col min="6517" max="6517" width="11" bestFit="1" customWidth="1"/>
    <col min="6518" max="6518" width="11.75" bestFit="1" customWidth="1"/>
    <col min="6519" max="6519" width="45.75" bestFit="1" customWidth="1"/>
    <col min="6520" max="6520" width="28.5" bestFit="1" customWidth="1"/>
    <col min="6521" max="6521" width="41.625" bestFit="1" customWidth="1"/>
    <col min="6522" max="6522" width="31" bestFit="1" customWidth="1"/>
    <col min="6523" max="6523" width="12.25" bestFit="1" customWidth="1"/>
    <col min="6524" max="6524" width="11.625" bestFit="1" customWidth="1"/>
    <col min="6525" max="6525" width="9.875" bestFit="1" customWidth="1"/>
    <col min="6526" max="6526" width="17.875" bestFit="1" customWidth="1"/>
    <col min="6527" max="6527" width="15.75" bestFit="1" customWidth="1"/>
    <col min="6528" max="6528" width="14.125" bestFit="1" customWidth="1"/>
    <col min="6529" max="6529" width="16.625" bestFit="1" customWidth="1"/>
    <col min="6530" max="6530" width="45.75" bestFit="1" customWidth="1"/>
    <col min="6531" max="6531" width="11.75" bestFit="1" customWidth="1"/>
    <col min="6532" max="6532" width="12" bestFit="1" customWidth="1"/>
    <col min="6533" max="6533" width="12.25" bestFit="1" customWidth="1"/>
    <col min="6534" max="6534" width="34.25" bestFit="1" customWidth="1"/>
    <col min="6535" max="6535" width="25.5" bestFit="1" customWidth="1"/>
    <col min="6536" max="6536" width="38" bestFit="1" customWidth="1"/>
    <col min="6537" max="6537" width="23.5" bestFit="1" customWidth="1"/>
    <col min="6538" max="6538" width="45.375" bestFit="1" customWidth="1"/>
    <col min="6539" max="6539" width="13" bestFit="1" customWidth="1"/>
    <col min="6540" max="6540" width="32.875" bestFit="1" customWidth="1"/>
    <col min="6541" max="6541" width="17.25" bestFit="1" customWidth="1"/>
    <col min="6542" max="6542" width="11.625" bestFit="1" customWidth="1"/>
    <col min="6543" max="6543" width="11.75" bestFit="1" customWidth="1"/>
    <col min="6544" max="6544" width="18.25" bestFit="1" customWidth="1"/>
    <col min="6545" max="6545" width="14.125" bestFit="1" customWidth="1"/>
    <col min="6546" max="6546" width="39.875" bestFit="1" customWidth="1"/>
    <col min="6547" max="6547" width="41" bestFit="1" customWidth="1"/>
    <col min="6548" max="6548" width="20.125" bestFit="1" customWidth="1"/>
    <col min="6549" max="6549" width="24.5" bestFit="1" customWidth="1"/>
    <col min="6550" max="6550" width="10.5" bestFit="1" customWidth="1"/>
    <col min="6551" max="6551" width="11.75" bestFit="1" customWidth="1"/>
    <col min="6552" max="6552" width="16.625" bestFit="1" customWidth="1"/>
    <col min="6553" max="6553" width="12.625" bestFit="1" customWidth="1"/>
    <col min="6554" max="6554" width="19.5" bestFit="1" customWidth="1"/>
    <col min="6555" max="6555" width="13" bestFit="1" customWidth="1"/>
    <col min="6556" max="6556" width="15.75" bestFit="1" customWidth="1"/>
    <col min="6557" max="6557" width="25.75" bestFit="1" customWidth="1"/>
    <col min="6558" max="6558" width="19.875" bestFit="1" customWidth="1"/>
    <col min="6559" max="6559" width="33" bestFit="1" customWidth="1"/>
    <col min="6560" max="6560" width="13.625" bestFit="1" customWidth="1"/>
    <col min="6561" max="6561" width="17.625" bestFit="1" customWidth="1"/>
    <col min="6562" max="6562" width="16.75" bestFit="1" customWidth="1"/>
    <col min="6563" max="6563" width="15.75" bestFit="1" customWidth="1"/>
    <col min="6564" max="6564" width="13.625" bestFit="1" customWidth="1"/>
    <col min="6565" max="6565" width="9.5" bestFit="1" customWidth="1"/>
    <col min="6566" max="6566" width="14.5" bestFit="1" customWidth="1"/>
    <col min="6567" max="6567" width="98.625" bestFit="1" customWidth="1"/>
    <col min="6568" max="6568" width="23.625" bestFit="1" customWidth="1"/>
    <col min="6569" max="6569" width="6.125" bestFit="1" customWidth="1"/>
    <col min="6570" max="6570" width="13.5" bestFit="1" customWidth="1"/>
    <col min="6571" max="6571" width="43.875" bestFit="1" customWidth="1"/>
    <col min="6572" max="6572" width="8.5" bestFit="1" customWidth="1"/>
    <col min="6573" max="6573" width="9.875" bestFit="1" customWidth="1"/>
    <col min="6574" max="6574" width="16" bestFit="1" customWidth="1"/>
    <col min="6575" max="6575" width="13.875" bestFit="1" customWidth="1"/>
    <col min="6576" max="6576" width="24.875" bestFit="1" customWidth="1"/>
    <col min="6577" max="6577" width="53.625" bestFit="1" customWidth="1"/>
    <col min="6578" max="6578" width="41.625" bestFit="1" customWidth="1"/>
    <col min="6579" max="6579" width="38.875" bestFit="1" customWidth="1"/>
    <col min="6580" max="6580" width="19.25" bestFit="1" customWidth="1"/>
    <col min="6581" max="6581" width="47.875" bestFit="1" customWidth="1"/>
    <col min="6582" max="6582" width="28.875" bestFit="1" customWidth="1"/>
    <col min="6583" max="6583" width="13.25" bestFit="1" customWidth="1"/>
    <col min="6584" max="6584" width="14.75" bestFit="1" customWidth="1"/>
    <col min="6585" max="6585" width="8.625" bestFit="1" customWidth="1"/>
    <col min="6586" max="6586" width="21.375" bestFit="1" customWidth="1"/>
    <col min="6587" max="6587" width="19.5" bestFit="1" customWidth="1"/>
    <col min="6588" max="6588" width="21.375" bestFit="1" customWidth="1"/>
    <col min="6589" max="6589" width="11.75" bestFit="1" customWidth="1"/>
    <col min="6590" max="6590" width="26.375" bestFit="1" customWidth="1"/>
    <col min="6591" max="6591" width="20.125" bestFit="1" customWidth="1"/>
    <col min="6592" max="6592" width="23.875" bestFit="1" customWidth="1"/>
    <col min="6593" max="6593" width="54.875" bestFit="1" customWidth="1"/>
    <col min="6594" max="6594" width="15.125" bestFit="1" customWidth="1"/>
    <col min="6595" max="6595" width="8" bestFit="1" customWidth="1"/>
    <col min="6596" max="6596" width="14.75" bestFit="1" customWidth="1"/>
    <col min="6597" max="6597" width="15.375" bestFit="1" customWidth="1"/>
    <col min="6598" max="6598" width="33" bestFit="1" customWidth="1"/>
    <col min="6599" max="6599" width="18" bestFit="1" customWidth="1"/>
    <col min="6600" max="6600" width="45.5" bestFit="1" customWidth="1"/>
    <col min="6601" max="6601" width="40.375" bestFit="1" customWidth="1"/>
    <col min="6602" max="6602" width="20.75" bestFit="1" customWidth="1"/>
    <col min="6603" max="6603" width="17" bestFit="1" customWidth="1"/>
    <col min="6604" max="6604" width="24.5" bestFit="1" customWidth="1"/>
    <col min="6605" max="6605" width="9.875" bestFit="1" customWidth="1"/>
    <col min="6606" max="6606" width="13.625" bestFit="1" customWidth="1"/>
    <col min="6607" max="6607" width="9.5" bestFit="1" customWidth="1"/>
    <col min="6608" max="6608" width="28" bestFit="1" customWidth="1"/>
    <col min="6609" max="6609" width="17" bestFit="1" customWidth="1"/>
    <col min="6610" max="6610" width="30.125" bestFit="1" customWidth="1"/>
    <col min="6611" max="6611" width="28" bestFit="1" customWidth="1"/>
    <col min="6612" max="6612" width="14.5" bestFit="1" customWidth="1"/>
    <col min="6613" max="6613" width="52.375" bestFit="1" customWidth="1"/>
    <col min="6614" max="6614" width="15.375" bestFit="1" customWidth="1"/>
    <col min="6615" max="6615" width="17.375" bestFit="1" customWidth="1"/>
    <col min="6616" max="6616" width="15.375" bestFit="1" customWidth="1"/>
    <col min="6617" max="6617" width="12.875" bestFit="1" customWidth="1"/>
    <col min="6618" max="6618" width="16.75" bestFit="1" customWidth="1"/>
    <col min="6619" max="6619" width="18.25" bestFit="1" customWidth="1"/>
    <col min="6620" max="6620" width="48.25" bestFit="1" customWidth="1"/>
    <col min="6621" max="6621" width="22.25" bestFit="1" customWidth="1"/>
    <col min="6622" max="6622" width="14.875" bestFit="1" customWidth="1"/>
    <col min="6623" max="6623" width="11" bestFit="1" customWidth="1"/>
    <col min="6624" max="6624" width="30.125" bestFit="1" customWidth="1"/>
    <col min="6625" max="6625" width="13.25" bestFit="1" customWidth="1"/>
    <col min="6626" max="6626" width="24.5" bestFit="1" customWidth="1"/>
    <col min="6627" max="6627" width="10.75" bestFit="1" customWidth="1"/>
    <col min="6628" max="6628" width="14.875" bestFit="1" customWidth="1"/>
    <col min="6629" max="6629" width="14.5" bestFit="1" customWidth="1"/>
    <col min="6630" max="6630" width="15.125" bestFit="1" customWidth="1"/>
    <col min="6631" max="6631" width="27.375" bestFit="1" customWidth="1"/>
    <col min="6632" max="6632" width="22.875" bestFit="1" customWidth="1"/>
    <col min="6633" max="6633" width="21" bestFit="1" customWidth="1"/>
    <col min="6634" max="6634" width="7.625" bestFit="1" customWidth="1"/>
    <col min="6635" max="6635" width="17.625" bestFit="1" customWidth="1"/>
    <col min="6636" max="6636" width="18" bestFit="1" customWidth="1"/>
    <col min="6637" max="6637" width="15.75" bestFit="1" customWidth="1"/>
    <col min="6638" max="6638" width="12.875" bestFit="1" customWidth="1"/>
    <col min="6639" max="6639" width="20.5" bestFit="1" customWidth="1"/>
    <col min="6640" max="6640" width="24.875" bestFit="1" customWidth="1"/>
    <col min="6641" max="6641" width="15.375" bestFit="1" customWidth="1"/>
    <col min="6642" max="6642" width="19.125" bestFit="1" customWidth="1"/>
    <col min="6643" max="6643" width="10.5" bestFit="1" customWidth="1"/>
    <col min="6644" max="6644" width="17.25" bestFit="1" customWidth="1"/>
    <col min="6645" max="6645" width="36.125" bestFit="1" customWidth="1"/>
    <col min="6646" max="6646" width="22" bestFit="1" customWidth="1"/>
    <col min="6647" max="6647" width="17.25" bestFit="1" customWidth="1"/>
    <col min="6648" max="6648" width="16" bestFit="1" customWidth="1"/>
    <col min="6649" max="6649" width="12.625" bestFit="1" customWidth="1"/>
    <col min="6650" max="6650" width="19.75" bestFit="1" customWidth="1"/>
    <col min="6651" max="6651" width="41.375" bestFit="1" customWidth="1"/>
    <col min="6652" max="6652" width="38.5" bestFit="1" customWidth="1"/>
    <col min="6653" max="6653" width="38.875" bestFit="1" customWidth="1"/>
    <col min="6654" max="6654" width="36.75" bestFit="1" customWidth="1"/>
    <col min="6655" max="6655" width="36" bestFit="1" customWidth="1"/>
    <col min="6656" max="6656" width="38.625" bestFit="1" customWidth="1"/>
    <col min="6657" max="6657" width="39.25" bestFit="1" customWidth="1"/>
    <col min="6658" max="6658" width="44.25" bestFit="1" customWidth="1"/>
    <col min="6659" max="6659" width="45.375" bestFit="1" customWidth="1"/>
    <col min="6660" max="6660" width="61.125" bestFit="1" customWidth="1"/>
    <col min="6661" max="6661" width="38.5" bestFit="1" customWidth="1"/>
    <col min="6662" max="6662" width="47.375" bestFit="1" customWidth="1"/>
    <col min="6663" max="6663" width="14.5" bestFit="1" customWidth="1"/>
    <col min="6664" max="6664" width="16.125" bestFit="1" customWidth="1"/>
    <col min="6665" max="6665" width="13" bestFit="1" customWidth="1"/>
    <col min="6666" max="6666" width="11.375" bestFit="1" customWidth="1"/>
    <col min="6667" max="6667" width="12.25" bestFit="1" customWidth="1"/>
    <col min="6668" max="6668" width="14.875" bestFit="1" customWidth="1"/>
    <col min="6669" max="6669" width="23.25" bestFit="1" customWidth="1"/>
    <col min="6670" max="6670" width="24.875" bestFit="1" customWidth="1"/>
    <col min="6671" max="6671" width="16.75" bestFit="1" customWidth="1"/>
    <col min="6672" max="6672" width="30.5" bestFit="1" customWidth="1"/>
    <col min="6673" max="6673" width="13" bestFit="1" customWidth="1"/>
    <col min="6674" max="6674" width="14.75" bestFit="1" customWidth="1"/>
    <col min="6675" max="6675" width="28.625" bestFit="1" customWidth="1"/>
    <col min="6676" max="6676" width="21" bestFit="1" customWidth="1"/>
    <col min="6677" max="6677" width="12.25" bestFit="1" customWidth="1"/>
    <col min="6678" max="6678" width="33.625" bestFit="1" customWidth="1"/>
    <col min="6679" max="6679" width="35.75" bestFit="1" customWidth="1"/>
    <col min="6680" max="6680" width="19.875" bestFit="1" customWidth="1"/>
    <col min="6681" max="6681" width="34.25" bestFit="1" customWidth="1"/>
    <col min="6682" max="6682" width="22" bestFit="1" customWidth="1"/>
    <col min="6683" max="6683" width="48.875" bestFit="1" customWidth="1"/>
    <col min="6684" max="6684" width="36.625" bestFit="1" customWidth="1"/>
    <col min="6685" max="6685" width="11.125" bestFit="1" customWidth="1"/>
    <col min="6686" max="6686" width="31.125" bestFit="1" customWidth="1"/>
    <col min="6687" max="6687" width="31.75" bestFit="1" customWidth="1"/>
    <col min="6688" max="6688" width="15.5" bestFit="1" customWidth="1"/>
    <col min="6689" max="6689" width="28.875" bestFit="1" customWidth="1"/>
    <col min="6690" max="6690" width="29.75" bestFit="1" customWidth="1"/>
    <col min="6691" max="6691" width="10.75" bestFit="1" customWidth="1"/>
    <col min="6692" max="6692" width="9.125" bestFit="1" customWidth="1"/>
    <col min="6693" max="6693" width="47.25" bestFit="1" customWidth="1"/>
    <col min="6694" max="6694" width="18" bestFit="1" customWidth="1"/>
    <col min="6695" max="6695" width="26" bestFit="1" customWidth="1"/>
    <col min="6696" max="6696" width="59.875" bestFit="1" customWidth="1"/>
    <col min="6697" max="6697" width="17.25" bestFit="1" customWidth="1"/>
    <col min="6698" max="6698" width="13.5" bestFit="1" customWidth="1"/>
    <col min="6699" max="6699" width="21.375" bestFit="1" customWidth="1"/>
    <col min="6700" max="6700" width="16.125" bestFit="1" customWidth="1"/>
    <col min="6701" max="6701" width="18.25" bestFit="1" customWidth="1"/>
    <col min="6702" max="6702" width="14.875" bestFit="1" customWidth="1"/>
    <col min="6703" max="6703" width="10.125" bestFit="1" customWidth="1"/>
    <col min="6704" max="6704" width="19.875" bestFit="1" customWidth="1"/>
    <col min="6705" max="6705" width="12.375" bestFit="1" customWidth="1"/>
    <col min="6706" max="6706" width="21.125" bestFit="1" customWidth="1"/>
    <col min="6707" max="6707" width="55.75" bestFit="1" customWidth="1"/>
    <col min="6708" max="6708" width="17.25" bestFit="1" customWidth="1"/>
    <col min="6709" max="6709" width="51.125" bestFit="1" customWidth="1"/>
    <col min="6710" max="6710" width="18.25" bestFit="1" customWidth="1"/>
    <col min="6711" max="6711" width="13" bestFit="1" customWidth="1"/>
    <col min="6712" max="6712" width="32.375" bestFit="1" customWidth="1"/>
    <col min="6713" max="6713" width="8.625" bestFit="1" customWidth="1"/>
    <col min="6714" max="6714" width="21.75" bestFit="1" customWidth="1"/>
    <col min="6715" max="6715" width="14.875" bestFit="1" customWidth="1"/>
    <col min="6716" max="6716" width="19.75" bestFit="1" customWidth="1"/>
    <col min="6717" max="6717" width="6.75" bestFit="1" customWidth="1"/>
    <col min="6718" max="6718" width="23" bestFit="1" customWidth="1"/>
    <col min="6719" max="6719" width="18.625" bestFit="1" customWidth="1"/>
    <col min="6720" max="6720" width="16.125" bestFit="1" customWidth="1"/>
    <col min="6721" max="6721" width="20.75" bestFit="1" customWidth="1"/>
    <col min="6722" max="6722" width="10.5" bestFit="1" customWidth="1"/>
    <col min="6723" max="6723" width="18.875" bestFit="1" customWidth="1"/>
    <col min="6724" max="6724" width="11.375" bestFit="1" customWidth="1"/>
    <col min="6725" max="6725" width="28.25" bestFit="1" customWidth="1"/>
    <col min="6726" max="6726" width="27.375" bestFit="1" customWidth="1"/>
    <col min="6727" max="6727" width="14.875" bestFit="1" customWidth="1"/>
    <col min="6728" max="6728" width="33.875" bestFit="1" customWidth="1"/>
    <col min="6729" max="6729" width="18.875" bestFit="1" customWidth="1"/>
    <col min="6730" max="6730" width="8.875" bestFit="1" customWidth="1"/>
    <col min="6731" max="6731" width="9.5" bestFit="1" customWidth="1"/>
    <col min="6732" max="6732" width="47.875" bestFit="1" customWidth="1"/>
    <col min="6733" max="6733" width="7.875" bestFit="1" customWidth="1"/>
    <col min="6734" max="6734" width="11" bestFit="1" customWidth="1"/>
    <col min="6735" max="6735" width="13" bestFit="1" customWidth="1"/>
    <col min="6736" max="6736" width="17.875" bestFit="1" customWidth="1"/>
    <col min="6737" max="6737" width="27.875" bestFit="1" customWidth="1"/>
    <col min="6738" max="6738" width="20.5" bestFit="1" customWidth="1"/>
    <col min="6739" max="6739" width="28.5" bestFit="1" customWidth="1"/>
    <col min="6740" max="6740" width="30.125" bestFit="1" customWidth="1"/>
    <col min="6741" max="6741" width="10.5" bestFit="1" customWidth="1"/>
    <col min="6742" max="6742" width="53.875" bestFit="1" customWidth="1"/>
    <col min="6743" max="6743" width="11" bestFit="1" customWidth="1"/>
    <col min="6744" max="6744" width="15.125" bestFit="1" customWidth="1"/>
    <col min="6745" max="6745" width="12.25" bestFit="1" customWidth="1"/>
    <col min="6746" max="6746" width="16.75" bestFit="1" customWidth="1"/>
    <col min="6747" max="6747" width="9.125" bestFit="1" customWidth="1"/>
    <col min="6748" max="6748" width="16.125" bestFit="1" customWidth="1"/>
    <col min="6749" max="6749" width="18.625" bestFit="1" customWidth="1"/>
    <col min="6750" max="6750" width="21.625" bestFit="1" customWidth="1"/>
    <col min="6751" max="6751" width="12.375" bestFit="1" customWidth="1"/>
    <col min="6752" max="6752" width="21.375" bestFit="1" customWidth="1"/>
    <col min="6753" max="6753" width="9.25" bestFit="1" customWidth="1"/>
    <col min="6754" max="6754" width="15.5" bestFit="1" customWidth="1"/>
    <col min="6755" max="6755" width="18.875" bestFit="1" customWidth="1"/>
    <col min="6756" max="6756" width="9.75" bestFit="1" customWidth="1"/>
    <col min="6757" max="6757" width="11.75" bestFit="1" customWidth="1"/>
    <col min="6758" max="6758" width="9.25" bestFit="1" customWidth="1"/>
    <col min="6759" max="6759" width="16" bestFit="1" customWidth="1"/>
    <col min="6760" max="6760" width="7" bestFit="1" customWidth="1"/>
    <col min="6761" max="6761" width="6.625" bestFit="1" customWidth="1"/>
    <col min="6762" max="6762" width="14.5" bestFit="1" customWidth="1"/>
    <col min="6763" max="6763" width="13.875" bestFit="1" customWidth="1"/>
    <col min="6764" max="6764" width="16.75" bestFit="1" customWidth="1"/>
    <col min="6765" max="6765" width="8.875" bestFit="1" customWidth="1"/>
    <col min="6766" max="6766" width="44.25" bestFit="1" customWidth="1"/>
    <col min="6767" max="6767" width="44.75" bestFit="1" customWidth="1"/>
    <col min="6768" max="6768" width="28.875" bestFit="1" customWidth="1"/>
    <col min="6769" max="6769" width="23.5" bestFit="1" customWidth="1"/>
    <col min="6770" max="6770" width="46.75" bestFit="1" customWidth="1"/>
    <col min="6771" max="6771" width="7.875" bestFit="1" customWidth="1"/>
    <col min="6772" max="6772" width="16.125" bestFit="1" customWidth="1"/>
    <col min="6773" max="6773" width="34.5" bestFit="1" customWidth="1"/>
    <col min="6774" max="6774" width="22" bestFit="1" customWidth="1"/>
    <col min="6775" max="6775" width="15.75" bestFit="1" customWidth="1"/>
    <col min="6776" max="6776" width="21" bestFit="1" customWidth="1"/>
    <col min="6777" max="6777" width="33.625" bestFit="1" customWidth="1"/>
    <col min="6778" max="6778" width="33.875" bestFit="1" customWidth="1"/>
    <col min="6779" max="6779" width="20.75" bestFit="1" customWidth="1"/>
    <col min="6780" max="6780" width="20.5" bestFit="1" customWidth="1"/>
    <col min="6781" max="6781" width="15.5" bestFit="1" customWidth="1"/>
    <col min="6782" max="6782" width="13.625" bestFit="1" customWidth="1"/>
    <col min="6783" max="6783" width="30.75" bestFit="1" customWidth="1"/>
    <col min="6784" max="6784" width="22.25" bestFit="1" customWidth="1"/>
    <col min="6785" max="6785" width="36.125" bestFit="1" customWidth="1"/>
    <col min="6786" max="6786" width="67.25" bestFit="1" customWidth="1"/>
    <col min="6787" max="6787" width="49.75" bestFit="1" customWidth="1"/>
    <col min="6788" max="6788" width="20.5" bestFit="1" customWidth="1"/>
    <col min="6789" max="6789" width="17" bestFit="1" customWidth="1"/>
    <col min="6790" max="6790" width="21.125" bestFit="1" customWidth="1"/>
    <col min="6791" max="6791" width="16" bestFit="1" customWidth="1"/>
    <col min="6792" max="6792" width="10.125" bestFit="1" customWidth="1"/>
    <col min="6793" max="6793" width="24.875" bestFit="1" customWidth="1"/>
    <col min="6794" max="6794" width="13.5" bestFit="1" customWidth="1"/>
    <col min="6795" max="6795" width="42.375" bestFit="1" customWidth="1"/>
    <col min="6796" max="6796" width="29.875" bestFit="1" customWidth="1"/>
    <col min="6797" max="6797" width="9.75" bestFit="1" customWidth="1"/>
    <col min="6798" max="6798" width="12.375" bestFit="1" customWidth="1"/>
    <col min="6799" max="6799" width="42.375" bestFit="1" customWidth="1"/>
    <col min="6800" max="6800" width="25.75" bestFit="1" customWidth="1"/>
    <col min="6801" max="6801" width="7.875" bestFit="1" customWidth="1"/>
    <col min="6802" max="6802" width="34.25" bestFit="1" customWidth="1"/>
    <col min="6803" max="6803" width="47" bestFit="1" customWidth="1"/>
    <col min="6804" max="6804" width="43.5" bestFit="1" customWidth="1"/>
    <col min="6805" max="6805" width="41" bestFit="1" customWidth="1"/>
    <col min="6806" max="6806" width="10.75" bestFit="1" customWidth="1"/>
    <col min="6807" max="6807" width="26" bestFit="1" customWidth="1"/>
    <col min="6808" max="6808" width="26.625" bestFit="1" customWidth="1"/>
    <col min="6809" max="6809" width="10.375" bestFit="1" customWidth="1"/>
    <col min="6810" max="6810" width="7.25" bestFit="1" customWidth="1"/>
    <col min="6811" max="6811" width="53.25" bestFit="1" customWidth="1"/>
    <col min="6812" max="6812" width="16.625" bestFit="1" customWidth="1"/>
    <col min="6813" max="6813" width="13.875" bestFit="1" customWidth="1"/>
    <col min="6814" max="6814" width="22.25" bestFit="1" customWidth="1"/>
    <col min="6815" max="6815" width="24.875" bestFit="1" customWidth="1"/>
    <col min="6816" max="6816" width="10.125" bestFit="1" customWidth="1"/>
    <col min="6817" max="6817" width="14.125" bestFit="1" customWidth="1"/>
    <col min="6818" max="6818" width="19.25" bestFit="1" customWidth="1"/>
    <col min="6819" max="6819" width="33.5" bestFit="1" customWidth="1"/>
    <col min="6820" max="6820" width="34.25" bestFit="1" customWidth="1"/>
    <col min="6821" max="6821" width="14.875" bestFit="1" customWidth="1"/>
    <col min="6822" max="6822" width="10.75" bestFit="1" customWidth="1"/>
    <col min="6823" max="6823" width="82.375" bestFit="1" customWidth="1"/>
    <col min="6824" max="6824" width="17" bestFit="1" customWidth="1"/>
    <col min="6825" max="6825" width="13.875" bestFit="1" customWidth="1"/>
    <col min="6826" max="6826" width="21" bestFit="1" customWidth="1"/>
    <col min="6827" max="6827" width="11.125" bestFit="1" customWidth="1"/>
    <col min="6828" max="6828" width="15.375" bestFit="1" customWidth="1"/>
    <col min="6829" max="6829" width="17.375" bestFit="1" customWidth="1"/>
    <col min="6830" max="6830" width="9.75" bestFit="1" customWidth="1"/>
    <col min="6831" max="6831" width="12.625" bestFit="1" customWidth="1"/>
    <col min="6832" max="6832" width="22" bestFit="1" customWidth="1"/>
    <col min="6833" max="6833" width="17.25" bestFit="1" customWidth="1"/>
    <col min="6834" max="6834" width="21.125" bestFit="1" customWidth="1"/>
    <col min="6835" max="6835" width="13.25" bestFit="1" customWidth="1"/>
    <col min="6836" max="6836" width="24.5" bestFit="1" customWidth="1"/>
    <col min="6837" max="6837" width="36.125" bestFit="1" customWidth="1"/>
    <col min="6838" max="6838" width="25.125" bestFit="1" customWidth="1"/>
    <col min="6839" max="6839" width="17.625" bestFit="1" customWidth="1"/>
    <col min="6840" max="6840" width="24.75" bestFit="1" customWidth="1"/>
    <col min="6841" max="6841" width="36.625" bestFit="1" customWidth="1"/>
    <col min="6842" max="6842" width="39.875" bestFit="1" customWidth="1"/>
    <col min="6843" max="6843" width="50.125" bestFit="1" customWidth="1"/>
    <col min="6844" max="6844" width="48" bestFit="1" customWidth="1"/>
    <col min="6845" max="6845" width="30.375" bestFit="1" customWidth="1"/>
    <col min="6846" max="6846" width="13.5" bestFit="1" customWidth="1"/>
    <col min="6847" max="6847" width="23.625" bestFit="1" customWidth="1"/>
    <col min="6848" max="6848" width="19.125" bestFit="1" customWidth="1"/>
    <col min="6849" max="6849" width="25.5" bestFit="1" customWidth="1"/>
    <col min="6850" max="6850" width="27.875" bestFit="1" customWidth="1"/>
    <col min="6851" max="6851" width="39.25" bestFit="1" customWidth="1"/>
    <col min="6852" max="6852" width="17.625" bestFit="1" customWidth="1"/>
    <col min="6853" max="6853" width="43.25" bestFit="1" customWidth="1"/>
    <col min="6854" max="6854" width="37" bestFit="1" customWidth="1"/>
    <col min="6855" max="6856" width="25.125" bestFit="1" customWidth="1"/>
    <col min="6857" max="6857" width="29.75" bestFit="1" customWidth="1"/>
    <col min="6858" max="6858" width="25.5" bestFit="1" customWidth="1"/>
    <col min="6859" max="6859" width="28.5" bestFit="1" customWidth="1"/>
    <col min="6860" max="6860" width="13.5" bestFit="1" customWidth="1"/>
    <col min="6861" max="6861" width="29.75" bestFit="1" customWidth="1"/>
    <col min="6862" max="6862" width="23.5" bestFit="1" customWidth="1"/>
    <col min="6863" max="6863" width="22.25" bestFit="1" customWidth="1"/>
    <col min="6864" max="6864" width="18.625" bestFit="1" customWidth="1"/>
    <col min="6865" max="6865" width="17.25" bestFit="1" customWidth="1"/>
    <col min="6866" max="6866" width="11.375" bestFit="1" customWidth="1"/>
    <col min="6867" max="6867" width="36.375" bestFit="1" customWidth="1"/>
    <col min="6868" max="6868" width="18.875" bestFit="1" customWidth="1"/>
    <col min="6869" max="6869" width="21.625" bestFit="1" customWidth="1"/>
    <col min="6870" max="6870" width="24.25" bestFit="1" customWidth="1"/>
    <col min="6871" max="6871" width="18" bestFit="1" customWidth="1"/>
    <col min="6872" max="6872" width="12.875" bestFit="1" customWidth="1"/>
    <col min="6873" max="6873" width="44.875" bestFit="1" customWidth="1"/>
    <col min="6874" max="6874" width="20.125" bestFit="1" customWidth="1"/>
    <col min="6875" max="6875" width="31" bestFit="1" customWidth="1"/>
    <col min="6876" max="6876" width="44.875" bestFit="1" customWidth="1"/>
    <col min="6877" max="6877" width="18.5" bestFit="1" customWidth="1"/>
    <col min="6878" max="6878" width="34.75" bestFit="1" customWidth="1"/>
    <col min="6879" max="6879" width="27.625" bestFit="1" customWidth="1"/>
    <col min="6880" max="6880" width="17.25" bestFit="1" customWidth="1"/>
    <col min="6881" max="6881" width="22" bestFit="1" customWidth="1"/>
    <col min="6882" max="6882" width="18.5" bestFit="1" customWidth="1"/>
    <col min="6883" max="6883" width="18.875" bestFit="1" customWidth="1"/>
    <col min="6884" max="6884" width="31.375" bestFit="1" customWidth="1"/>
    <col min="6885" max="6885" width="17" bestFit="1" customWidth="1"/>
    <col min="6886" max="6886" width="32" bestFit="1" customWidth="1"/>
    <col min="6887" max="6887" width="36" bestFit="1" customWidth="1"/>
    <col min="6888" max="6888" width="31.625" bestFit="1" customWidth="1"/>
    <col min="6889" max="6889" width="17.375" bestFit="1" customWidth="1"/>
    <col min="6890" max="6890" width="10.75" bestFit="1" customWidth="1"/>
    <col min="6891" max="6891" width="26.125" bestFit="1" customWidth="1"/>
    <col min="6892" max="6892" width="14.5" bestFit="1" customWidth="1"/>
    <col min="6893" max="6893" width="18.25" bestFit="1" customWidth="1"/>
    <col min="6894" max="6894" width="42" bestFit="1" customWidth="1"/>
    <col min="6895" max="6895" width="25.75" bestFit="1" customWidth="1"/>
    <col min="6896" max="6896" width="22.625" bestFit="1" customWidth="1"/>
    <col min="6897" max="6897" width="13.5" bestFit="1" customWidth="1"/>
    <col min="6898" max="6898" width="22.375" bestFit="1" customWidth="1"/>
    <col min="6899" max="6899" width="12.25" bestFit="1" customWidth="1"/>
    <col min="6900" max="6900" width="26.625" bestFit="1" customWidth="1"/>
    <col min="6901" max="6901" width="39.5" bestFit="1" customWidth="1"/>
    <col min="6902" max="6902" width="41" bestFit="1" customWidth="1"/>
    <col min="6903" max="6903" width="17" bestFit="1" customWidth="1"/>
    <col min="6904" max="6904" width="25.375" bestFit="1" customWidth="1"/>
    <col min="6905" max="6905" width="58.875" bestFit="1" customWidth="1"/>
    <col min="6906" max="6906" width="11.75" bestFit="1" customWidth="1"/>
    <col min="6907" max="6907" width="32.625" bestFit="1" customWidth="1"/>
    <col min="6908" max="6908" width="18" bestFit="1" customWidth="1"/>
    <col min="6909" max="6909" width="15.5" bestFit="1" customWidth="1"/>
    <col min="6910" max="6910" width="42.25" bestFit="1" customWidth="1"/>
    <col min="6911" max="6911" width="25.375" bestFit="1" customWidth="1"/>
    <col min="6912" max="6912" width="24.5" bestFit="1" customWidth="1"/>
    <col min="6913" max="6913" width="79.75" bestFit="1" customWidth="1"/>
    <col min="6914" max="6914" width="15.5" bestFit="1" customWidth="1"/>
    <col min="6915" max="6915" width="21.375" bestFit="1" customWidth="1"/>
    <col min="6916" max="6916" width="23.5" bestFit="1" customWidth="1"/>
    <col min="6917" max="6917" width="19.75" bestFit="1" customWidth="1"/>
    <col min="6918" max="6918" width="25.75" bestFit="1" customWidth="1"/>
    <col min="6919" max="6919" width="21.625" bestFit="1" customWidth="1"/>
    <col min="6920" max="6920" width="20.5" bestFit="1" customWidth="1"/>
    <col min="6921" max="6921" width="32" bestFit="1" customWidth="1"/>
    <col min="6922" max="6922" width="16.625" bestFit="1" customWidth="1"/>
    <col min="6923" max="6923" width="20.75" bestFit="1" customWidth="1"/>
    <col min="6924" max="6924" width="15.75" bestFit="1" customWidth="1"/>
    <col min="6925" max="6925" width="23.625" bestFit="1" customWidth="1"/>
    <col min="6926" max="6926" width="19.875" bestFit="1" customWidth="1"/>
    <col min="6927" max="6927" width="25.375" bestFit="1" customWidth="1"/>
    <col min="6928" max="6928" width="18.5" bestFit="1" customWidth="1"/>
    <col min="6929" max="6929" width="29.25" bestFit="1" customWidth="1"/>
    <col min="6930" max="6930" width="25.125" bestFit="1" customWidth="1"/>
    <col min="6931" max="6931" width="21.625" bestFit="1" customWidth="1"/>
    <col min="6932" max="6932" width="58.875" bestFit="1" customWidth="1"/>
    <col min="6933" max="6933" width="22.875" bestFit="1" customWidth="1"/>
    <col min="6934" max="6934" width="12.625" bestFit="1" customWidth="1"/>
    <col min="6935" max="6935" width="60.75" bestFit="1" customWidth="1"/>
    <col min="6936" max="6936" width="13.25" bestFit="1" customWidth="1"/>
    <col min="6937" max="6937" width="21.625" bestFit="1" customWidth="1"/>
    <col min="6938" max="6938" width="27.625" bestFit="1" customWidth="1"/>
    <col min="6939" max="6939" width="18.875" bestFit="1" customWidth="1"/>
    <col min="6940" max="6940" width="23" bestFit="1" customWidth="1"/>
    <col min="6941" max="6941" width="21" bestFit="1" customWidth="1"/>
    <col min="6942" max="6942" width="15.5" bestFit="1" customWidth="1"/>
    <col min="6943" max="6943" width="40.75" bestFit="1" customWidth="1"/>
    <col min="6944" max="6944" width="38.25" bestFit="1" customWidth="1"/>
    <col min="6945" max="6945" width="25.75" bestFit="1" customWidth="1"/>
    <col min="6946" max="6946" width="34.875" bestFit="1" customWidth="1"/>
    <col min="6947" max="6947" width="23.5" bestFit="1" customWidth="1"/>
    <col min="6948" max="6949" width="11.125" bestFit="1" customWidth="1"/>
    <col min="6950" max="6950" width="38.25" bestFit="1" customWidth="1"/>
    <col min="6951" max="6951" width="35.125" bestFit="1" customWidth="1"/>
    <col min="6952" max="6952" width="41.125" bestFit="1" customWidth="1"/>
    <col min="6953" max="6953" width="26.375" bestFit="1" customWidth="1"/>
    <col min="6954" max="6954" width="51.75" bestFit="1" customWidth="1"/>
    <col min="6955" max="6955" width="13.5" bestFit="1" customWidth="1"/>
    <col min="6956" max="6956" width="18.875" bestFit="1" customWidth="1"/>
    <col min="6957" max="6957" width="15.375" bestFit="1" customWidth="1"/>
    <col min="6958" max="6958" width="21.375" bestFit="1" customWidth="1"/>
    <col min="6959" max="6959" width="13.5" bestFit="1" customWidth="1"/>
    <col min="6960" max="6960" width="35.125" bestFit="1" customWidth="1"/>
    <col min="6961" max="6961" width="27.25" bestFit="1" customWidth="1"/>
    <col min="6962" max="6962" width="17.875" bestFit="1" customWidth="1"/>
    <col min="6963" max="6963" width="25.5" bestFit="1" customWidth="1"/>
    <col min="6964" max="6964" width="25.375" bestFit="1" customWidth="1"/>
    <col min="6965" max="6965" width="14.25" bestFit="1" customWidth="1"/>
    <col min="6966" max="6966" width="21.75" bestFit="1" customWidth="1"/>
    <col min="6967" max="6967" width="12" bestFit="1" customWidth="1"/>
    <col min="6968" max="6968" width="24.5" bestFit="1" customWidth="1"/>
    <col min="6969" max="6969" width="59.25" bestFit="1" customWidth="1"/>
    <col min="6970" max="6970" width="19.75" bestFit="1" customWidth="1"/>
    <col min="6971" max="6971" width="22" bestFit="1" customWidth="1"/>
    <col min="6972" max="6972" width="12.875" bestFit="1" customWidth="1"/>
    <col min="6973" max="6973" width="22.375" bestFit="1" customWidth="1"/>
    <col min="6974" max="6974" width="27.875" bestFit="1" customWidth="1"/>
    <col min="6975" max="6975" width="26.625" bestFit="1" customWidth="1"/>
    <col min="6976" max="6976" width="21.75" bestFit="1" customWidth="1"/>
    <col min="6977" max="6977" width="15.5" bestFit="1" customWidth="1"/>
    <col min="6978" max="6978" width="14.875" bestFit="1" customWidth="1"/>
    <col min="6979" max="6979" width="36.375" bestFit="1" customWidth="1"/>
    <col min="6980" max="6980" width="19.5" bestFit="1" customWidth="1"/>
    <col min="6981" max="6981" width="11.125" bestFit="1" customWidth="1"/>
    <col min="6982" max="6982" width="14.75" bestFit="1" customWidth="1"/>
    <col min="6983" max="6983" width="15.5" bestFit="1" customWidth="1"/>
    <col min="6984" max="6984" width="10.75" bestFit="1" customWidth="1"/>
    <col min="6985" max="6985" width="32.375" bestFit="1" customWidth="1"/>
    <col min="6986" max="6986" width="21.625" bestFit="1" customWidth="1"/>
    <col min="6987" max="6987" width="23.875" bestFit="1" customWidth="1"/>
    <col min="6988" max="6988" width="19.75" bestFit="1" customWidth="1"/>
    <col min="6989" max="6989" width="52.25" bestFit="1" customWidth="1"/>
    <col min="6990" max="6990" width="11.125" bestFit="1" customWidth="1"/>
    <col min="6991" max="6991" width="11.75" bestFit="1" customWidth="1"/>
    <col min="6992" max="6992" width="12.875" bestFit="1" customWidth="1"/>
    <col min="6993" max="6993" width="14.25" bestFit="1" customWidth="1"/>
    <col min="6994" max="6994" width="18.5" bestFit="1" customWidth="1"/>
    <col min="6995" max="6995" width="29.25" bestFit="1" customWidth="1"/>
    <col min="6996" max="6996" width="23.875" bestFit="1" customWidth="1"/>
    <col min="6997" max="6997" width="14.125" bestFit="1" customWidth="1"/>
    <col min="6998" max="6998" width="19.125" bestFit="1" customWidth="1"/>
    <col min="6999" max="6999" width="19.75" bestFit="1" customWidth="1"/>
    <col min="7000" max="7000" width="13.625" bestFit="1" customWidth="1"/>
    <col min="7001" max="7001" width="15.5" bestFit="1" customWidth="1"/>
    <col min="7002" max="7002" width="21.125" bestFit="1" customWidth="1"/>
    <col min="7003" max="7003" width="22.375" bestFit="1" customWidth="1"/>
    <col min="7004" max="7004" width="27.25" bestFit="1" customWidth="1"/>
    <col min="7005" max="7005" width="31.375" bestFit="1" customWidth="1"/>
    <col min="7006" max="7006" width="43.25" bestFit="1" customWidth="1"/>
    <col min="7007" max="7007" width="27.375" bestFit="1" customWidth="1"/>
    <col min="7008" max="7008" width="23" bestFit="1" customWidth="1"/>
    <col min="7009" max="7009" width="13.5" bestFit="1" customWidth="1"/>
    <col min="7010" max="7010" width="32.875" bestFit="1" customWidth="1"/>
    <col min="7011" max="7011" width="20.75" bestFit="1" customWidth="1"/>
    <col min="7012" max="7012" width="22.375" bestFit="1" customWidth="1"/>
    <col min="7013" max="7013" width="15.75" bestFit="1" customWidth="1"/>
    <col min="7014" max="7014" width="28" bestFit="1" customWidth="1"/>
    <col min="7015" max="7015" width="13" bestFit="1" customWidth="1"/>
    <col min="7016" max="7016" width="25.75" bestFit="1" customWidth="1"/>
    <col min="7017" max="7017" width="29.75" bestFit="1" customWidth="1"/>
    <col min="7018" max="7018" width="12" bestFit="1" customWidth="1"/>
    <col min="7019" max="7019" width="12.875" bestFit="1" customWidth="1"/>
    <col min="7020" max="7020" width="23" bestFit="1" customWidth="1"/>
    <col min="7021" max="7021" width="24.75" bestFit="1" customWidth="1"/>
    <col min="7022" max="7022" width="18" bestFit="1" customWidth="1"/>
    <col min="7023" max="7023" width="23" bestFit="1" customWidth="1"/>
    <col min="7024" max="7024" width="20.75" bestFit="1" customWidth="1"/>
    <col min="7025" max="7025" width="17.875" bestFit="1" customWidth="1"/>
    <col min="7026" max="7026" width="26.375" bestFit="1" customWidth="1"/>
    <col min="7027" max="7027" width="27.875" bestFit="1" customWidth="1"/>
    <col min="7028" max="7028" width="21.625" bestFit="1" customWidth="1"/>
    <col min="7029" max="7029" width="22.875" bestFit="1" customWidth="1"/>
    <col min="7030" max="7030" width="17.625" bestFit="1" customWidth="1"/>
    <col min="7031" max="7031" width="17.875" bestFit="1" customWidth="1"/>
    <col min="7032" max="7032" width="19.875" bestFit="1" customWidth="1"/>
    <col min="7033" max="7033" width="22" bestFit="1" customWidth="1"/>
    <col min="7034" max="7034" width="27.375" bestFit="1" customWidth="1"/>
    <col min="7035" max="7035" width="56.625" bestFit="1" customWidth="1"/>
    <col min="7036" max="7036" width="12.375" bestFit="1" customWidth="1"/>
    <col min="7037" max="7037" width="16.75" bestFit="1" customWidth="1"/>
    <col min="7038" max="7038" width="23.25" bestFit="1" customWidth="1"/>
    <col min="7039" max="7039" width="25.5" bestFit="1" customWidth="1"/>
    <col min="7040" max="7040" width="12.375" bestFit="1" customWidth="1"/>
    <col min="7041" max="7041" width="13.25" bestFit="1" customWidth="1"/>
    <col min="7042" max="7042" width="26.375" bestFit="1" customWidth="1"/>
    <col min="7043" max="7043" width="14.875" bestFit="1" customWidth="1"/>
    <col min="7044" max="7044" width="12.375" bestFit="1" customWidth="1"/>
    <col min="7045" max="7045" width="13.875" bestFit="1" customWidth="1"/>
    <col min="7046" max="7046" width="24.5" bestFit="1" customWidth="1"/>
    <col min="7047" max="7047" width="14.125" bestFit="1" customWidth="1"/>
    <col min="7048" max="7048" width="21.625" bestFit="1" customWidth="1"/>
    <col min="7049" max="7049" width="72.875" bestFit="1" customWidth="1"/>
    <col min="7050" max="7050" width="26.125" bestFit="1" customWidth="1"/>
    <col min="7051" max="7051" width="54.875" bestFit="1" customWidth="1"/>
    <col min="7052" max="7052" width="29.5" bestFit="1" customWidth="1"/>
    <col min="7053" max="7053" width="14.875" bestFit="1" customWidth="1"/>
    <col min="7054" max="7054" width="23.25" bestFit="1" customWidth="1"/>
    <col min="7055" max="7055" width="41.625" bestFit="1" customWidth="1"/>
    <col min="7056" max="7056" width="22.25" bestFit="1" customWidth="1"/>
    <col min="7057" max="7057" width="15.125" bestFit="1" customWidth="1"/>
    <col min="7058" max="7058" width="19.25" bestFit="1" customWidth="1"/>
    <col min="7059" max="7059" width="20.75" bestFit="1" customWidth="1"/>
    <col min="7060" max="7060" width="43.875" bestFit="1" customWidth="1"/>
    <col min="7061" max="7061" width="41.75" bestFit="1" customWidth="1"/>
    <col min="7062" max="7062" width="22.625" bestFit="1" customWidth="1"/>
    <col min="7063" max="7063" width="21.75" bestFit="1" customWidth="1"/>
    <col min="7064" max="7065" width="17.375" bestFit="1" customWidth="1"/>
    <col min="7066" max="7066" width="18.5" bestFit="1" customWidth="1"/>
    <col min="7067" max="7067" width="31.125" bestFit="1" customWidth="1"/>
    <col min="7068" max="7068" width="28.5" bestFit="1" customWidth="1"/>
    <col min="7069" max="7069" width="37.375" bestFit="1" customWidth="1"/>
    <col min="7070" max="7070" width="24.5" bestFit="1" customWidth="1"/>
    <col min="7071" max="7071" width="23" bestFit="1" customWidth="1"/>
    <col min="7072" max="7072" width="14.25" bestFit="1" customWidth="1"/>
    <col min="7073" max="7073" width="50.125" bestFit="1" customWidth="1"/>
    <col min="7074" max="7074" width="34.125" bestFit="1" customWidth="1"/>
    <col min="7075" max="7075" width="24.125" bestFit="1" customWidth="1"/>
    <col min="7076" max="7076" width="23.5" bestFit="1" customWidth="1"/>
    <col min="7077" max="7077" width="25.5" bestFit="1" customWidth="1"/>
    <col min="7078" max="7078" width="15.5" bestFit="1" customWidth="1"/>
    <col min="7079" max="7079" width="12.875" bestFit="1" customWidth="1"/>
    <col min="7080" max="7081" width="17.375" bestFit="1" customWidth="1"/>
    <col min="7082" max="7082" width="21.75" bestFit="1" customWidth="1"/>
    <col min="7083" max="7083" width="21.125" bestFit="1" customWidth="1"/>
    <col min="7084" max="7084" width="17.375" bestFit="1" customWidth="1"/>
    <col min="7085" max="7085" width="21.125" bestFit="1" customWidth="1"/>
    <col min="7086" max="7086" width="17.25" bestFit="1" customWidth="1"/>
    <col min="7087" max="7087" width="27.375" bestFit="1" customWidth="1"/>
    <col min="7088" max="7088" width="34.875" bestFit="1" customWidth="1"/>
    <col min="7089" max="7090" width="19.875" bestFit="1" customWidth="1"/>
    <col min="7091" max="7091" width="31.125" bestFit="1" customWidth="1"/>
    <col min="7092" max="7092" width="24.5" bestFit="1" customWidth="1"/>
    <col min="7093" max="7093" width="23.5" bestFit="1" customWidth="1"/>
    <col min="7094" max="7094" width="23.625" bestFit="1" customWidth="1"/>
    <col min="7095" max="7095" width="24.5" bestFit="1" customWidth="1"/>
    <col min="7096" max="7096" width="18.25" bestFit="1" customWidth="1"/>
    <col min="7097" max="7097" width="10.5" bestFit="1" customWidth="1"/>
    <col min="7098" max="7098" width="10.75" bestFit="1" customWidth="1"/>
    <col min="7099" max="7099" width="21.125" bestFit="1" customWidth="1"/>
    <col min="7100" max="7100" width="50.75" bestFit="1" customWidth="1"/>
    <col min="7101" max="7101" width="23" bestFit="1" customWidth="1"/>
    <col min="7102" max="7102" width="36.75" bestFit="1" customWidth="1"/>
    <col min="7103" max="7103" width="53.625" bestFit="1" customWidth="1"/>
    <col min="7104" max="7104" width="16" bestFit="1" customWidth="1"/>
    <col min="7105" max="7105" width="18" bestFit="1" customWidth="1"/>
    <col min="7106" max="7106" width="31.375" bestFit="1" customWidth="1"/>
    <col min="7107" max="7107" width="11.125" bestFit="1" customWidth="1"/>
    <col min="7108" max="7108" width="13.25" bestFit="1" customWidth="1"/>
    <col min="7109" max="7109" width="16.625" bestFit="1" customWidth="1"/>
    <col min="7110" max="7110" width="23.5" bestFit="1" customWidth="1"/>
    <col min="7111" max="7111" width="25.375" bestFit="1" customWidth="1"/>
    <col min="7112" max="7112" width="18.875" bestFit="1" customWidth="1"/>
    <col min="7113" max="7113" width="16.375" bestFit="1" customWidth="1"/>
    <col min="7114" max="7114" width="17.375" bestFit="1" customWidth="1"/>
    <col min="7115" max="7115" width="18" bestFit="1" customWidth="1"/>
    <col min="7116" max="7116" width="54.25" bestFit="1" customWidth="1"/>
    <col min="7117" max="7117" width="16.75" bestFit="1" customWidth="1"/>
    <col min="7118" max="7118" width="12" bestFit="1" customWidth="1"/>
    <col min="7119" max="7119" width="27.25" bestFit="1" customWidth="1"/>
    <col min="7120" max="7120" width="45.75" bestFit="1" customWidth="1"/>
    <col min="7121" max="7121" width="28.625" bestFit="1" customWidth="1"/>
    <col min="7122" max="7122" width="12.375" bestFit="1" customWidth="1"/>
    <col min="7123" max="7123" width="29.5" bestFit="1" customWidth="1"/>
    <col min="7124" max="7124" width="29.125" bestFit="1" customWidth="1"/>
    <col min="7125" max="7125" width="25.125" bestFit="1" customWidth="1"/>
    <col min="7126" max="7126" width="16" bestFit="1" customWidth="1"/>
    <col min="7127" max="7127" width="16.75" bestFit="1" customWidth="1"/>
    <col min="7128" max="7128" width="11.125" bestFit="1" customWidth="1"/>
    <col min="7129" max="7129" width="27.875" bestFit="1" customWidth="1"/>
    <col min="7130" max="7130" width="34.875" bestFit="1" customWidth="1"/>
    <col min="7131" max="7131" width="24.5" bestFit="1" customWidth="1"/>
    <col min="7132" max="7132" width="15.75" bestFit="1" customWidth="1"/>
    <col min="7133" max="7133" width="24.75" bestFit="1" customWidth="1"/>
    <col min="7134" max="7134" width="22.625" bestFit="1" customWidth="1"/>
    <col min="7135" max="7135" width="46" bestFit="1" customWidth="1"/>
    <col min="7136" max="7136" width="57.25" bestFit="1" customWidth="1"/>
    <col min="7137" max="7137" width="17.375" bestFit="1" customWidth="1"/>
    <col min="7138" max="7138" width="18.25" bestFit="1" customWidth="1"/>
    <col min="7139" max="7139" width="50.125" bestFit="1" customWidth="1"/>
    <col min="7140" max="7140" width="27.875" bestFit="1" customWidth="1"/>
    <col min="7141" max="7141" width="19.125" bestFit="1" customWidth="1"/>
    <col min="7142" max="7142" width="14.125" bestFit="1" customWidth="1"/>
    <col min="7143" max="7143" width="21.125" bestFit="1" customWidth="1"/>
    <col min="7144" max="7144" width="41.125" bestFit="1" customWidth="1"/>
    <col min="7145" max="7145" width="12" bestFit="1" customWidth="1"/>
    <col min="7146" max="7146" width="18" bestFit="1" customWidth="1"/>
    <col min="7147" max="7147" width="13" bestFit="1" customWidth="1"/>
    <col min="7148" max="7148" width="19.75" bestFit="1" customWidth="1"/>
    <col min="7149" max="7149" width="14.875" bestFit="1" customWidth="1"/>
    <col min="7150" max="7150" width="29.875" bestFit="1" customWidth="1"/>
    <col min="7151" max="7151" width="26.375" bestFit="1" customWidth="1"/>
    <col min="7152" max="7152" width="19.5" bestFit="1" customWidth="1"/>
    <col min="7153" max="7153" width="18" bestFit="1" customWidth="1"/>
    <col min="7154" max="7154" width="17.375" bestFit="1" customWidth="1"/>
    <col min="7155" max="7155" width="36.125" bestFit="1" customWidth="1"/>
    <col min="7156" max="7156" width="25.125" bestFit="1" customWidth="1"/>
    <col min="7157" max="7157" width="27.375" bestFit="1" customWidth="1"/>
    <col min="7158" max="7158" width="11.625" bestFit="1" customWidth="1"/>
    <col min="7159" max="7159" width="21.625" bestFit="1" customWidth="1"/>
    <col min="7160" max="7160" width="10.125" bestFit="1" customWidth="1"/>
    <col min="7161" max="7161" width="13" bestFit="1" customWidth="1"/>
    <col min="7162" max="7162" width="19.5" bestFit="1" customWidth="1"/>
    <col min="7163" max="7163" width="43" bestFit="1" customWidth="1"/>
    <col min="7164" max="7164" width="23.875" bestFit="1" customWidth="1"/>
    <col min="7165" max="7165" width="20.75" bestFit="1" customWidth="1"/>
    <col min="7166" max="7166" width="25.5" bestFit="1" customWidth="1"/>
    <col min="7167" max="7167" width="29.5" bestFit="1" customWidth="1"/>
    <col min="7168" max="7168" width="13.5" bestFit="1" customWidth="1"/>
    <col min="7169" max="7169" width="17.875" bestFit="1" customWidth="1"/>
    <col min="7170" max="7170" width="14.125" bestFit="1" customWidth="1"/>
    <col min="7171" max="7171" width="23.5" bestFit="1" customWidth="1"/>
    <col min="7172" max="7172" width="36" bestFit="1" customWidth="1"/>
    <col min="7173" max="7173" width="18" bestFit="1" customWidth="1"/>
    <col min="7174" max="7174" width="34.5" bestFit="1" customWidth="1"/>
    <col min="7175" max="7175" width="15.375" bestFit="1" customWidth="1"/>
    <col min="7176" max="7176" width="16.375" bestFit="1" customWidth="1"/>
    <col min="7177" max="7177" width="22.875" bestFit="1" customWidth="1"/>
    <col min="7178" max="7178" width="35.375" bestFit="1" customWidth="1"/>
    <col min="7179" max="7179" width="17.375" bestFit="1" customWidth="1"/>
    <col min="7180" max="7180" width="21.625" bestFit="1" customWidth="1"/>
    <col min="7181" max="7181" width="24.125" bestFit="1" customWidth="1"/>
    <col min="7182" max="7182" width="34.75" bestFit="1" customWidth="1"/>
    <col min="7183" max="7183" width="26.125" bestFit="1" customWidth="1"/>
    <col min="7184" max="7184" width="31.625" bestFit="1" customWidth="1"/>
    <col min="7185" max="7185" width="24.75" bestFit="1" customWidth="1"/>
    <col min="7186" max="7186" width="13.5" bestFit="1" customWidth="1"/>
    <col min="7187" max="7187" width="25.375" bestFit="1" customWidth="1"/>
    <col min="7188" max="7188" width="26.125" bestFit="1" customWidth="1"/>
    <col min="7189" max="7189" width="23" bestFit="1" customWidth="1"/>
    <col min="7190" max="7190" width="18.25" bestFit="1" customWidth="1"/>
    <col min="7191" max="7191" width="27" bestFit="1" customWidth="1"/>
    <col min="7192" max="7192" width="17.875" bestFit="1" customWidth="1"/>
    <col min="7193" max="7193" width="29.25" bestFit="1" customWidth="1"/>
    <col min="7194" max="7194" width="20.5" bestFit="1" customWidth="1"/>
    <col min="7195" max="7195" width="27" bestFit="1" customWidth="1"/>
    <col min="7196" max="7196" width="13" bestFit="1" customWidth="1"/>
    <col min="7197" max="7197" width="11" bestFit="1" customWidth="1"/>
    <col min="7198" max="7198" width="30.125" bestFit="1" customWidth="1"/>
    <col min="7199" max="7199" width="25.75" bestFit="1" customWidth="1"/>
    <col min="7200" max="7200" width="27.875" bestFit="1" customWidth="1"/>
    <col min="7201" max="7201" width="16.625" bestFit="1" customWidth="1"/>
    <col min="7202" max="7202" width="25.375" bestFit="1" customWidth="1"/>
    <col min="7203" max="7203" width="38" bestFit="1" customWidth="1"/>
    <col min="7204" max="7204" width="21.75" bestFit="1" customWidth="1"/>
    <col min="7205" max="7205" width="21.375" bestFit="1" customWidth="1"/>
    <col min="7206" max="7206" width="44.125" bestFit="1" customWidth="1"/>
    <col min="7207" max="7207" width="14.125" bestFit="1" customWidth="1"/>
    <col min="7208" max="7208" width="21.375" bestFit="1" customWidth="1"/>
    <col min="7209" max="7209" width="23.5" bestFit="1" customWidth="1"/>
    <col min="7210" max="7210" width="18.25" bestFit="1" customWidth="1"/>
    <col min="7211" max="7211" width="24.875" bestFit="1" customWidth="1"/>
    <col min="7212" max="7212" width="24.25" bestFit="1" customWidth="1"/>
    <col min="7213" max="7213" width="20.5" bestFit="1" customWidth="1"/>
    <col min="7214" max="7214" width="39.125" bestFit="1" customWidth="1"/>
    <col min="7215" max="7215" width="42.625" bestFit="1" customWidth="1"/>
    <col min="7216" max="7217" width="24.25" bestFit="1" customWidth="1"/>
    <col min="7218" max="7218" width="24.125" bestFit="1" customWidth="1"/>
    <col min="7219" max="7219" width="28.5" bestFit="1" customWidth="1"/>
    <col min="7220" max="7220" width="17.375" bestFit="1" customWidth="1"/>
    <col min="7221" max="7221" width="21.75" bestFit="1" customWidth="1"/>
    <col min="7222" max="7222" width="21" bestFit="1" customWidth="1"/>
    <col min="7223" max="7223" width="37.25" bestFit="1" customWidth="1"/>
    <col min="7224" max="7224" width="48.875" bestFit="1" customWidth="1"/>
    <col min="7225" max="7225" width="53" bestFit="1" customWidth="1"/>
    <col min="7226" max="7226" width="57.25" bestFit="1" customWidth="1"/>
    <col min="7227" max="7227" width="23.625" bestFit="1" customWidth="1"/>
    <col min="7228" max="7229" width="19.75" bestFit="1" customWidth="1"/>
    <col min="7230" max="7230" width="24.5" bestFit="1" customWidth="1"/>
    <col min="7231" max="7231" width="19.125" bestFit="1" customWidth="1"/>
    <col min="7232" max="7232" width="30.375" bestFit="1" customWidth="1"/>
    <col min="7233" max="7233" width="22.375" bestFit="1" customWidth="1"/>
    <col min="7234" max="7234" width="22.875" bestFit="1" customWidth="1"/>
    <col min="7235" max="7235" width="28.25" bestFit="1" customWidth="1"/>
    <col min="7236" max="7236" width="61.625" bestFit="1" customWidth="1"/>
    <col min="7237" max="7237" width="13.625" bestFit="1" customWidth="1"/>
    <col min="7238" max="7238" width="38.625" bestFit="1" customWidth="1"/>
    <col min="7239" max="7239" width="12.875" bestFit="1" customWidth="1"/>
    <col min="7240" max="7240" width="27.875" bestFit="1" customWidth="1"/>
    <col min="7241" max="7241" width="16.75" bestFit="1" customWidth="1"/>
    <col min="7242" max="7242" width="29.125" bestFit="1" customWidth="1"/>
    <col min="7243" max="7243" width="17.625" bestFit="1" customWidth="1"/>
    <col min="7244" max="7244" width="21.75" bestFit="1" customWidth="1"/>
    <col min="7245" max="7245" width="44.125" bestFit="1" customWidth="1"/>
    <col min="7246" max="7246" width="13" bestFit="1" customWidth="1"/>
    <col min="7247" max="7247" width="14.5" bestFit="1" customWidth="1"/>
    <col min="7248" max="7248" width="30.125" bestFit="1" customWidth="1"/>
    <col min="7249" max="7249" width="60.5" bestFit="1" customWidth="1"/>
    <col min="7250" max="7250" width="32.375" bestFit="1" customWidth="1"/>
    <col min="7251" max="7251" width="32.625" bestFit="1" customWidth="1"/>
    <col min="7252" max="7252" width="36" bestFit="1" customWidth="1"/>
    <col min="7253" max="7253" width="14.25" bestFit="1" customWidth="1"/>
    <col min="7254" max="7254" width="34.75" bestFit="1" customWidth="1"/>
    <col min="7255" max="7255" width="25.5" bestFit="1" customWidth="1"/>
    <col min="7256" max="7256" width="24.125" bestFit="1" customWidth="1"/>
    <col min="7257" max="7257" width="40.375" bestFit="1" customWidth="1"/>
    <col min="7258" max="7258" width="12" bestFit="1" customWidth="1"/>
    <col min="7259" max="7259" width="16.375" bestFit="1" customWidth="1"/>
    <col min="7260" max="7260" width="22.625" bestFit="1" customWidth="1"/>
    <col min="7261" max="7261" width="47.375" bestFit="1" customWidth="1"/>
    <col min="7262" max="7262" width="21.375" bestFit="1" customWidth="1"/>
    <col min="7263" max="7263" width="31.625" bestFit="1" customWidth="1"/>
    <col min="7264" max="7264" width="21.375" bestFit="1" customWidth="1"/>
    <col min="7265" max="7265" width="26.625" bestFit="1" customWidth="1"/>
    <col min="7266" max="7266" width="41" bestFit="1" customWidth="1"/>
    <col min="7267" max="7267" width="14.25" bestFit="1" customWidth="1"/>
    <col min="7268" max="7268" width="21.125" bestFit="1" customWidth="1"/>
    <col min="7269" max="7269" width="28.5" bestFit="1" customWidth="1"/>
    <col min="7270" max="7270" width="17.25" bestFit="1" customWidth="1"/>
    <col min="7271" max="7271" width="21.75" bestFit="1" customWidth="1"/>
    <col min="7272" max="7272" width="41.75" bestFit="1" customWidth="1"/>
    <col min="7273" max="7273" width="22.375" bestFit="1" customWidth="1"/>
    <col min="7274" max="7274" width="28.5" bestFit="1" customWidth="1"/>
    <col min="7275" max="7275" width="26.125" bestFit="1" customWidth="1"/>
    <col min="7276" max="7276" width="26.625" bestFit="1" customWidth="1"/>
    <col min="7277" max="7277" width="53.625" bestFit="1" customWidth="1"/>
    <col min="7278" max="7278" width="40.375" bestFit="1" customWidth="1"/>
    <col min="7279" max="7279" width="31.375" bestFit="1" customWidth="1"/>
    <col min="7280" max="7280" width="31.125" bestFit="1" customWidth="1"/>
    <col min="7281" max="7282" width="19.25" bestFit="1" customWidth="1"/>
    <col min="7283" max="7283" width="81.125" bestFit="1" customWidth="1"/>
    <col min="7284" max="7284" width="26.625" bestFit="1" customWidth="1"/>
    <col min="7285" max="7285" width="31" bestFit="1" customWidth="1"/>
    <col min="7286" max="7286" width="33.5" bestFit="1" customWidth="1"/>
    <col min="7287" max="7287" width="12.25" bestFit="1" customWidth="1"/>
    <col min="7288" max="7288" width="24.75" bestFit="1" customWidth="1"/>
    <col min="7289" max="7289" width="22.875" bestFit="1" customWidth="1"/>
    <col min="7290" max="7290" width="17" bestFit="1" customWidth="1"/>
    <col min="7291" max="7291" width="26.375" bestFit="1" customWidth="1"/>
    <col min="7292" max="7292" width="14.5" bestFit="1" customWidth="1"/>
    <col min="7293" max="7293" width="40.75" bestFit="1" customWidth="1"/>
    <col min="7294" max="7294" width="45.375" bestFit="1" customWidth="1"/>
    <col min="7295" max="7295" width="18.875" bestFit="1" customWidth="1"/>
    <col min="7296" max="7296" width="23.25" bestFit="1" customWidth="1"/>
    <col min="7297" max="7297" width="22.375" bestFit="1" customWidth="1"/>
    <col min="7298" max="7298" width="16.125" bestFit="1" customWidth="1"/>
    <col min="7299" max="7299" width="36.125" bestFit="1" customWidth="1"/>
    <col min="7300" max="7300" width="46" bestFit="1" customWidth="1"/>
    <col min="7301" max="7301" width="21.75" bestFit="1" customWidth="1"/>
    <col min="7302" max="7302" width="25.75" bestFit="1" customWidth="1"/>
    <col min="7303" max="7303" width="33.5" bestFit="1" customWidth="1"/>
    <col min="7304" max="7304" width="17.625" bestFit="1" customWidth="1"/>
    <col min="7305" max="7305" width="18.5" bestFit="1" customWidth="1"/>
    <col min="7306" max="7306" width="43.5" bestFit="1" customWidth="1"/>
    <col min="7307" max="7307" width="16" bestFit="1" customWidth="1"/>
    <col min="7308" max="7308" width="14.5" bestFit="1" customWidth="1"/>
    <col min="7309" max="7309" width="25.375" bestFit="1" customWidth="1"/>
    <col min="7310" max="7310" width="17" bestFit="1" customWidth="1"/>
    <col min="7311" max="7311" width="22.625" bestFit="1" customWidth="1"/>
    <col min="7312" max="7312" width="18.25" bestFit="1" customWidth="1"/>
    <col min="7313" max="7313" width="13.5" bestFit="1" customWidth="1"/>
    <col min="7314" max="7314" width="32.625" bestFit="1" customWidth="1"/>
    <col min="7315" max="7315" width="29.75" bestFit="1" customWidth="1"/>
    <col min="7316" max="7316" width="18.875" bestFit="1" customWidth="1"/>
    <col min="7317" max="7317" width="17" bestFit="1" customWidth="1"/>
    <col min="7318" max="7318" width="22" bestFit="1" customWidth="1"/>
    <col min="7319" max="7319" width="27.625" bestFit="1" customWidth="1"/>
    <col min="7320" max="7320" width="46" bestFit="1" customWidth="1"/>
    <col min="7321" max="7321" width="27.875" bestFit="1" customWidth="1"/>
    <col min="7322" max="7322" width="23.875" bestFit="1" customWidth="1"/>
    <col min="7323" max="7323" width="17.375" bestFit="1" customWidth="1"/>
    <col min="7324" max="7324" width="17" bestFit="1" customWidth="1"/>
    <col min="7325" max="7325" width="16.375" bestFit="1" customWidth="1"/>
    <col min="7326" max="7326" width="36.375" bestFit="1" customWidth="1"/>
    <col min="7327" max="7327" width="17.375" bestFit="1" customWidth="1"/>
    <col min="7328" max="7328" width="42.25" bestFit="1" customWidth="1"/>
    <col min="7329" max="7329" width="17.625" bestFit="1" customWidth="1"/>
    <col min="7330" max="7330" width="13.625" bestFit="1" customWidth="1"/>
    <col min="7331" max="7331" width="16.625" bestFit="1" customWidth="1"/>
    <col min="7332" max="7332" width="19.5" bestFit="1" customWidth="1"/>
    <col min="7333" max="7333" width="25.125" bestFit="1" customWidth="1"/>
    <col min="7334" max="7334" width="31.625" bestFit="1" customWidth="1"/>
    <col min="7335" max="7335" width="34.125" bestFit="1" customWidth="1"/>
    <col min="7336" max="7336" width="48.5" bestFit="1" customWidth="1"/>
    <col min="7337" max="7337" width="37.25" bestFit="1" customWidth="1"/>
    <col min="7338" max="7338" width="19.5" bestFit="1" customWidth="1"/>
    <col min="7339" max="7339" width="21.125" bestFit="1" customWidth="1"/>
    <col min="7340" max="7340" width="23.5" bestFit="1" customWidth="1"/>
    <col min="7341" max="7341" width="9.875" bestFit="1" customWidth="1"/>
    <col min="7342" max="7342" width="18.875" bestFit="1" customWidth="1"/>
    <col min="7343" max="7343" width="26.375" bestFit="1" customWidth="1"/>
    <col min="7344" max="7344" width="27.25" bestFit="1" customWidth="1"/>
    <col min="7345" max="7345" width="16.375" bestFit="1" customWidth="1"/>
    <col min="7346" max="7346" width="23.875" bestFit="1" customWidth="1"/>
    <col min="7347" max="7347" width="12.625" bestFit="1" customWidth="1"/>
    <col min="7348" max="7348" width="34.5" bestFit="1" customWidth="1"/>
    <col min="7349" max="7349" width="32.375" bestFit="1" customWidth="1"/>
    <col min="7350" max="7350" width="26.125" bestFit="1" customWidth="1"/>
    <col min="7351" max="7351" width="12" bestFit="1" customWidth="1"/>
    <col min="7352" max="7352" width="32.625" bestFit="1" customWidth="1"/>
    <col min="7353" max="7353" width="16.75" bestFit="1" customWidth="1"/>
    <col min="7354" max="7354" width="22.25" bestFit="1" customWidth="1"/>
    <col min="7355" max="7355" width="23.625" bestFit="1" customWidth="1"/>
    <col min="7356" max="7356" width="27.375" bestFit="1" customWidth="1"/>
    <col min="7357" max="7357" width="22.875" bestFit="1" customWidth="1"/>
    <col min="7358" max="7359" width="24.875" bestFit="1" customWidth="1"/>
    <col min="7360" max="7360" width="11.375" bestFit="1" customWidth="1"/>
    <col min="7361" max="7361" width="34.875" bestFit="1" customWidth="1"/>
    <col min="7362" max="7362" width="35.125" bestFit="1" customWidth="1"/>
    <col min="7363" max="7363" width="27.25" bestFit="1" customWidth="1"/>
    <col min="7364" max="7364" width="14.75" bestFit="1" customWidth="1"/>
    <col min="7365" max="7365" width="23.875" bestFit="1" customWidth="1"/>
    <col min="7366" max="7366" width="20.5" bestFit="1" customWidth="1"/>
    <col min="7367" max="7367" width="13" bestFit="1" customWidth="1"/>
    <col min="7368" max="7368" width="12.625" bestFit="1" customWidth="1"/>
    <col min="7369" max="7369" width="23" bestFit="1" customWidth="1"/>
    <col min="7370" max="7370" width="27.875" bestFit="1" customWidth="1"/>
    <col min="7371" max="7371" width="32.625" bestFit="1" customWidth="1"/>
    <col min="7372" max="7372" width="34.875" bestFit="1" customWidth="1"/>
    <col min="7373" max="7373" width="28.5" bestFit="1" customWidth="1"/>
    <col min="7374" max="7374" width="23.875" bestFit="1" customWidth="1"/>
    <col min="7375" max="7375" width="21.375" bestFit="1" customWidth="1"/>
    <col min="7376" max="7376" width="26.375" bestFit="1" customWidth="1"/>
    <col min="7377" max="7377" width="48.875" bestFit="1" customWidth="1"/>
    <col min="7378" max="7378" width="24.5" bestFit="1" customWidth="1"/>
    <col min="7379" max="7379" width="18.875" bestFit="1" customWidth="1"/>
    <col min="7380" max="7380" width="19.875" bestFit="1" customWidth="1"/>
    <col min="7381" max="7381" width="18" bestFit="1" customWidth="1"/>
    <col min="7382" max="7382" width="40.375" bestFit="1" customWidth="1"/>
    <col min="7383" max="7383" width="34.5" bestFit="1" customWidth="1"/>
    <col min="7384" max="7384" width="22.875" bestFit="1" customWidth="1"/>
    <col min="7385" max="7385" width="18.25" bestFit="1" customWidth="1"/>
    <col min="7386" max="7386" width="23.625" bestFit="1" customWidth="1"/>
    <col min="7387" max="7387" width="16.75" bestFit="1" customWidth="1"/>
    <col min="7388" max="7388" width="28" bestFit="1" customWidth="1"/>
    <col min="7389" max="7389" width="60.125" bestFit="1" customWidth="1"/>
    <col min="7390" max="7390" width="22.625" bestFit="1" customWidth="1"/>
    <col min="7391" max="7391" width="19.75" bestFit="1" customWidth="1"/>
    <col min="7392" max="7392" width="39.25" bestFit="1" customWidth="1"/>
    <col min="7393" max="7393" width="32.375" bestFit="1" customWidth="1"/>
    <col min="7394" max="7394" width="24.75" bestFit="1" customWidth="1"/>
    <col min="7395" max="7395" width="17.875" bestFit="1" customWidth="1"/>
    <col min="7396" max="7396" width="32" bestFit="1" customWidth="1"/>
    <col min="7397" max="7397" width="22.875" bestFit="1" customWidth="1"/>
    <col min="7398" max="7398" width="19.875" bestFit="1" customWidth="1"/>
    <col min="7399" max="7399" width="21.625" bestFit="1" customWidth="1"/>
    <col min="7400" max="7400" width="22" bestFit="1" customWidth="1"/>
    <col min="7401" max="7401" width="21.75" bestFit="1" customWidth="1"/>
    <col min="7402" max="7402" width="32.375" bestFit="1" customWidth="1"/>
    <col min="7403" max="7403" width="21" bestFit="1" customWidth="1"/>
    <col min="7404" max="7404" width="18.25" bestFit="1" customWidth="1"/>
    <col min="7405" max="7405" width="22.25" bestFit="1" customWidth="1"/>
    <col min="7406" max="7406" width="20.75" bestFit="1" customWidth="1"/>
    <col min="7407" max="7407" width="36.125" bestFit="1" customWidth="1"/>
    <col min="7408" max="7408" width="67.25" bestFit="1" customWidth="1"/>
    <col min="7409" max="7409" width="46.375" bestFit="1" customWidth="1"/>
    <col min="7410" max="7410" width="31" bestFit="1" customWidth="1"/>
    <col min="7411" max="7411" width="23.625" bestFit="1" customWidth="1"/>
    <col min="7412" max="7412" width="35.375" bestFit="1" customWidth="1"/>
    <col min="7413" max="7413" width="31.375" bestFit="1" customWidth="1"/>
    <col min="7414" max="7414" width="36.75" bestFit="1" customWidth="1"/>
    <col min="7415" max="7415" width="25.5" bestFit="1" customWidth="1"/>
    <col min="7416" max="7416" width="36.75" bestFit="1" customWidth="1"/>
    <col min="7417" max="7417" width="34.125" bestFit="1" customWidth="1"/>
    <col min="7418" max="7418" width="16.625" bestFit="1" customWidth="1"/>
    <col min="7419" max="7419" width="28" bestFit="1" customWidth="1"/>
    <col min="7420" max="7420" width="22.875" bestFit="1" customWidth="1"/>
    <col min="7421" max="7421" width="11.125" bestFit="1" customWidth="1"/>
    <col min="7422" max="7422" width="27.875" bestFit="1" customWidth="1"/>
    <col min="7423" max="7423" width="17.25" bestFit="1" customWidth="1"/>
    <col min="7424" max="7425" width="19.25" bestFit="1" customWidth="1"/>
    <col min="7426" max="7426" width="27.625" bestFit="1" customWidth="1"/>
    <col min="7427" max="7427" width="15.5" bestFit="1" customWidth="1"/>
    <col min="7428" max="7428" width="25.5" bestFit="1" customWidth="1"/>
    <col min="7429" max="7429" width="35.125" bestFit="1" customWidth="1"/>
    <col min="7430" max="7430" width="24.25" bestFit="1" customWidth="1"/>
    <col min="7431" max="7431" width="21" bestFit="1" customWidth="1"/>
    <col min="7432" max="7432" width="19.875" bestFit="1" customWidth="1"/>
    <col min="7433" max="7433" width="23" bestFit="1" customWidth="1"/>
    <col min="7434" max="7434" width="22" bestFit="1" customWidth="1"/>
    <col min="7435" max="7435" width="21" bestFit="1" customWidth="1"/>
    <col min="7436" max="7436" width="27" bestFit="1" customWidth="1"/>
    <col min="7437" max="7437" width="22.875" bestFit="1" customWidth="1"/>
    <col min="7438" max="7438" width="18.875" bestFit="1" customWidth="1"/>
    <col min="7439" max="7439" width="24.25" bestFit="1" customWidth="1"/>
    <col min="7440" max="7440" width="36" bestFit="1" customWidth="1"/>
    <col min="7441" max="7441" width="15.5" bestFit="1" customWidth="1"/>
    <col min="7442" max="7442" width="16.125" bestFit="1" customWidth="1"/>
    <col min="7443" max="7443" width="87.375" bestFit="1" customWidth="1"/>
    <col min="7444" max="7444" width="26.625" bestFit="1" customWidth="1"/>
    <col min="7445" max="7445" width="53.5" bestFit="1" customWidth="1"/>
    <col min="7446" max="7446" width="20.75" bestFit="1" customWidth="1"/>
    <col min="7447" max="7447" width="22.375" bestFit="1" customWidth="1"/>
    <col min="7448" max="7448" width="18.875" bestFit="1" customWidth="1"/>
    <col min="7449" max="7449" width="24.875" bestFit="1" customWidth="1"/>
    <col min="7450" max="7450" width="54.875" bestFit="1" customWidth="1"/>
    <col min="7451" max="7451" width="47.25" bestFit="1" customWidth="1"/>
    <col min="7452" max="7452" width="14.5" bestFit="1" customWidth="1"/>
    <col min="7453" max="7453" width="21.125" bestFit="1" customWidth="1"/>
    <col min="7454" max="7454" width="19.125" bestFit="1" customWidth="1"/>
    <col min="7455" max="7456" width="22.875" bestFit="1" customWidth="1"/>
    <col min="7457" max="7457" width="30.375" bestFit="1" customWidth="1"/>
    <col min="7458" max="7458" width="28.25" bestFit="1" customWidth="1"/>
    <col min="7459" max="7459" width="19.25" bestFit="1" customWidth="1"/>
    <col min="7460" max="7460" width="18.625" bestFit="1" customWidth="1"/>
    <col min="7461" max="7461" width="18" bestFit="1" customWidth="1"/>
    <col min="7462" max="7462" width="22.375" bestFit="1" customWidth="1"/>
    <col min="7463" max="7463" width="14.5" bestFit="1" customWidth="1"/>
    <col min="7464" max="7464" width="33" bestFit="1" customWidth="1"/>
    <col min="7465" max="7465" width="11.375" bestFit="1" customWidth="1"/>
    <col min="7466" max="7466" width="17.875" bestFit="1" customWidth="1"/>
    <col min="7467" max="7467" width="18.25" bestFit="1" customWidth="1"/>
    <col min="7468" max="7468" width="17.875" bestFit="1" customWidth="1"/>
    <col min="7469" max="7469" width="27.875" bestFit="1" customWidth="1"/>
    <col min="7470" max="7470" width="42.625" bestFit="1" customWidth="1"/>
    <col min="7471" max="7471" width="56.625" bestFit="1" customWidth="1"/>
    <col min="7472" max="7472" width="59.75" bestFit="1" customWidth="1"/>
    <col min="7473" max="7473" width="68.5" bestFit="1" customWidth="1"/>
    <col min="7474" max="7474" width="18.5" bestFit="1" customWidth="1"/>
    <col min="7475" max="7475" width="19.25" bestFit="1" customWidth="1"/>
    <col min="7476" max="7476" width="35.125" bestFit="1" customWidth="1"/>
    <col min="7477" max="7477" width="34.25" bestFit="1" customWidth="1"/>
    <col min="7478" max="7478" width="42.375" bestFit="1" customWidth="1"/>
    <col min="7479" max="7479" width="30.125" bestFit="1" customWidth="1"/>
    <col min="7480" max="7480" width="16.375" bestFit="1" customWidth="1"/>
    <col min="7481" max="7481" width="27.375" bestFit="1" customWidth="1"/>
    <col min="7482" max="7482" width="25.5" bestFit="1" customWidth="1"/>
    <col min="7483" max="7483" width="26" bestFit="1" customWidth="1"/>
    <col min="7484" max="7484" width="22.375" bestFit="1" customWidth="1"/>
    <col min="7485" max="7485" width="57" bestFit="1" customWidth="1"/>
    <col min="7486" max="7486" width="14.5" bestFit="1" customWidth="1"/>
    <col min="7487" max="7487" width="13.875" bestFit="1" customWidth="1"/>
    <col min="7488" max="7488" width="13.625" bestFit="1" customWidth="1"/>
    <col min="7489" max="7489" width="25.5" bestFit="1" customWidth="1"/>
    <col min="7490" max="7490" width="28.25" bestFit="1" customWidth="1"/>
    <col min="7491" max="7491" width="12.875" bestFit="1" customWidth="1"/>
    <col min="7492" max="7492" width="19.875" bestFit="1" customWidth="1"/>
    <col min="7493" max="7493" width="13.625" bestFit="1" customWidth="1"/>
    <col min="7494" max="7494" width="36.375" bestFit="1" customWidth="1"/>
    <col min="7495" max="7495" width="19.75" bestFit="1" customWidth="1"/>
    <col min="7496" max="7496" width="16" bestFit="1" customWidth="1"/>
    <col min="7497" max="7497" width="26" bestFit="1" customWidth="1"/>
    <col min="7498" max="7498" width="57.25" bestFit="1" customWidth="1"/>
    <col min="7499" max="7499" width="35.125" bestFit="1" customWidth="1"/>
    <col min="7500" max="7500" width="34.875" bestFit="1" customWidth="1"/>
    <col min="7501" max="7501" width="20.75" bestFit="1" customWidth="1"/>
    <col min="7502" max="7502" width="15.375" bestFit="1" customWidth="1"/>
    <col min="7503" max="7503" width="52.375" bestFit="1" customWidth="1"/>
    <col min="7504" max="7504" width="21.625" bestFit="1" customWidth="1"/>
    <col min="7505" max="7505" width="25.5" bestFit="1" customWidth="1"/>
    <col min="7506" max="7506" width="21.625" bestFit="1" customWidth="1"/>
    <col min="7507" max="7507" width="20.125" bestFit="1" customWidth="1"/>
    <col min="7508" max="7508" width="15.375" bestFit="1" customWidth="1"/>
    <col min="7509" max="7509" width="23.5" bestFit="1" customWidth="1"/>
    <col min="7510" max="7510" width="25.125" bestFit="1" customWidth="1"/>
    <col min="7511" max="7511" width="34.75" bestFit="1" customWidth="1"/>
    <col min="7512" max="7512" width="24.75" bestFit="1" customWidth="1"/>
    <col min="7513" max="7513" width="26" bestFit="1" customWidth="1"/>
    <col min="7514" max="7514" width="24.75" bestFit="1" customWidth="1"/>
    <col min="7515" max="7515" width="15.125" bestFit="1" customWidth="1"/>
    <col min="7516" max="7516" width="11.625" bestFit="1" customWidth="1"/>
    <col min="7517" max="7517" width="18.25" bestFit="1" customWidth="1"/>
    <col min="7518" max="7518" width="31.625" bestFit="1" customWidth="1"/>
    <col min="7519" max="7519" width="49.5" bestFit="1" customWidth="1"/>
    <col min="7520" max="7520" width="22.375" bestFit="1" customWidth="1"/>
    <col min="7521" max="7521" width="11.375" bestFit="1" customWidth="1"/>
    <col min="7522" max="7522" width="16.125" bestFit="1" customWidth="1"/>
    <col min="7523" max="7523" width="38.25" bestFit="1" customWidth="1"/>
    <col min="7524" max="7524" width="42.25" bestFit="1" customWidth="1"/>
    <col min="7525" max="7525" width="13.625" bestFit="1" customWidth="1"/>
    <col min="7526" max="7526" width="12.25" bestFit="1" customWidth="1"/>
    <col min="7527" max="7527" width="16" bestFit="1" customWidth="1"/>
    <col min="7528" max="7528" width="30.5" bestFit="1" customWidth="1"/>
    <col min="7529" max="7529" width="24.5" bestFit="1" customWidth="1"/>
    <col min="7530" max="7530" width="52.375" bestFit="1" customWidth="1"/>
    <col min="7531" max="7531" width="41.375" bestFit="1" customWidth="1"/>
    <col min="7532" max="7532" width="42.25" bestFit="1" customWidth="1"/>
    <col min="7533" max="7533" width="23.5" bestFit="1" customWidth="1"/>
    <col min="7534" max="7534" width="14.25" bestFit="1" customWidth="1"/>
    <col min="7535" max="7535" width="31.375" bestFit="1" customWidth="1"/>
    <col min="7536" max="7536" width="44.75" bestFit="1" customWidth="1"/>
    <col min="7537" max="7537" width="16.625" bestFit="1" customWidth="1"/>
    <col min="7538" max="7538" width="28" bestFit="1" customWidth="1"/>
    <col min="7539" max="7539" width="26" bestFit="1" customWidth="1"/>
    <col min="7540" max="7540" width="20.75" bestFit="1" customWidth="1"/>
    <col min="7541" max="7541" width="24.125" bestFit="1" customWidth="1"/>
    <col min="7542" max="7542" width="48" bestFit="1" customWidth="1"/>
    <col min="7543" max="7543" width="58" bestFit="1" customWidth="1"/>
    <col min="7544" max="7544" width="15.125" bestFit="1" customWidth="1"/>
    <col min="7545" max="7545" width="22.625" bestFit="1" customWidth="1"/>
    <col min="7546" max="7546" width="17.25" bestFit="1" customWidth="1"/>
    <col min="7547" max="7547" width="10.75" bestFit="1" customWidth="1"/>
    <col min="7548" max="7548" width="26.375" bestFit="1" customWidth="1"/>
    <col min="7549" max="7549" width="68.625" bestFit="1" customWidth="1"/>
    <col min="7550" max="7550" width="35.125" bestFit="1" customWidth="1"/>
    <col min="7551" max="7551" width="23.25" bestFit="1" customWidth="1"/>
    <col min="7552" max="7552" width="24.875" bestFit="1" customWidth="1"/>
    <col min="7553" max="7553" width="17.625" bestFit="1" customWidth="1"/>
    <col min="7554" max="7554" width="18" bestFit="1" customWidth="1"/>
    <col min="7555" max="7555" width="25.75" bestFit="1" customWidth="1"/>
    <col min="7556" max="7556" width="19.25" bestFit="1" customWidth="1"/>
    <col min="7557" max="7557" width="28.875" bestFit="1" customWidth="1"/>
    <col min="7558" max="7558" width="18.875" bestFit="1" customWidth="1"/>
    <col min="7559" max="7559" width="16.125" bestFit="1" customWidth="1"/>
    <col min="7560" max="7560" width="23.875" bestFit="1" customWidth="1"/>
    <col min="7561" max="7561" width="23" bestFit="1" customWidth="1"/>
    <col min="7562" max="7562" width="15.5" bestFit="1" customWidth="1"/>
    <col min="7563" max="7563" width="44.5" bestFit="1" customWidth="1"/>
    <col min="7564" max="7564" width="24.75" bestFit="1" customWidth="1"/>
    <col min="7565" max="7565" width="42" bestFit="1" customWidth="1"/>
    <col min="7566" max="7566" width="10.375" bestFit="1" customWidth="1"/>
    <col min="7567" max="7567" width="12.375" bestFit="1" customWidth="1"/>
    <col min="7568" max="7568" width="18.25" bestFit="1" customWidth="1"/>
    <col min="7569" max="7569" width="21.375" bestFit="1" customWidth="1"/>
    <col min="7570" max="7570" width="18.5" bestFit="1" customWidth="1"/>
    <col min="7571" max="7571" width="49.75" bestFit="1" customWidth="1"/>
    <col min="7572" max="7572" width="17.375" bestFit="1" customWidth="1"/>
    <col min="7573" max="7573" width="28.5" bestFit="1" customWidth="1"/>
    <col min="7574" max="7574" width="11.625" bestFit="1" customWidth="1"/>
    <col min="7575" max="7575" width="19.125" bestFit="1" customWidth="1"/>
    <col min="7576" max="7576" width="33.5" bestFit="1" customWidth="1"/>
    <col min="7577" max="7577" width="21.125" bestFit="1" customWidth="1"/>
    <col min="7578" max="7578" width="18" bestFit="1" customWidth="1"/>
    <col min="7579" max="7579" width="13.25" bestFit="1" customWidth="1"/>
    <col min="7580" max="7580" width="36.125" bestFit="1" customWidth="1"/>
    <col min="7581" max="7581" width="17" bestFit="1" customWidth="1"/>
    <col min="7582" max="7582" width="13.25" bestFit="1" customWidth="1"/>
    <col min="7583" max="7583" width="19.75" bestFit="1" customWidth="1"/>
    <col min="7584" max="7584" width="61" bestFit="1" customWidth="1"/>
    <col min="7585" max="7585" width="33" bestFit="1" customWidth="1"/>
    <col min="7586" max="7586" width="30.125" bestFit="1" customWidth="1"/>
    <col min="7587" max="7587" width="17.25" bestFit="1" customWidth="1"/>
    <col min="7588" max="7588" width="29.875" bestFit="1" customWidth="1"/>
    <col min="7589" max="7589" width="16" bestFit="1" customWidth="1"/>
    <col min="7590" max="7590" width="16.625" bestFit="1" customWidth="1"/>
    <col min="7591" max="7591" width="17.875" bestFit="1" customWidth="1"/>
    <col min="7592" max="7592" width="17" bestFit="1" customWidth="1"/>
    <col min="7593" max="7593" width="21.625" bestFit="1" customWidth="1"/>
    <col min="7594" max="7594" width="13.625" bestFit="1" customWidth="1"/>
    <col min="7595" max="7595" width="21.625" bestFit="1" customWidth="1"/>
    <col min="7596" max="7596" width="19.125" bestFit="1" customWidth="1"/>
    <col min="7597" max="7597" width="51.375" bestFit="1" customWidth="1"/>
    <col min="7598" max="7598" width="15.5" bestFit="1" customWidth="1"/>
    <col min="7599" max="7599" width="23" bestFit="1" customWidth="1"/>
    <col min="7600" max="7600" width="12.375" bestFit="1" customWidth="1"/>
    <col min="7601" max="7601" width="21.375" bestFit="1" customWidth="1"/>
    <col min="7602" max="7602" width="21.75" bestFit="1" customWidth="1"/>
    <col min="7603" max="7603" width="21.625" bestFit="1" customWidth="1"/>
    <col min="7604" max="7604" width="20.5" bestFit="1" customWidth="1"/>
    <col min="7605" max="7605" width="30.375" bestFit="1" customWidth="1"/>
    <col min="7606" max="7606" width="23.25" bestFit="1" customWidth="1"/>
    <col min="7607" max="7607" width="44.875" bestFit="1" customWidth="1"/>
    <col min="7608" max="7608" width="18.875" bestFit="1" customWidth="1"/>
    <col min="7609" max="7609" width="38.5" bestFit="1" customWidth="1"/>
    <col min="7610" max="7610" width="32.375" bestFit="1" customWidth="1"/>
    <col min="7611" max="7611" width="19.75" bestFit="1" customWidth="1"/>
    <col min="7612" max="7612" width="41.625" bestFit="1" customWidth="1"/>
    <col min="7613" max="7613" width="18" bestFit="1" customWidth="1"/>
    <col min="7614" max="7614" width="14.75" bestFit="1" customWidth="1"/>
    <col min="7615" max="7615" width="13.5" bestFit="1" customWidth="1"/>
    <col min="7616" max="7616" width="21.75" bestFit="1" customWidth="1"/>
    <col min="7617" max="7617" width="19.875" bestFit="1" customWidth="1"/>
    <col min="7618" max="7618" width="28" bestFit="1" customWidth="1"/>
    <col min="7619" max="7619" width="33.875" bestFit="1" customWidth="1"/>
    <col min="7620" max="7620" width="19.25" bestFit="1" customWidth="1"/>
    <col min="7621" max="7621" width="34.875" bestFit="1" customWidth="1"/>
    <col min="7622" max="7622" width="28.875" bestFit="1" customWidth="1"/>
    <col min="7623" max="7623" width="12" bestFit="1" customWidth="1"/>
    <col min="7624" max="7624" width="16.375" bestFit="1" customWidth="1"/>
    <col min="7625" max="7625" width="17.375" bestFit="1" customWidth="1"/>
    <col min="7626" max="7626" width="14.125" bestFit="1" customWidth="1"/>
    <col min="7627" max="7627" width="15.375" bestFit="1" customWidth="1"/>
    <col min="7628" max="7628" width="22.625" bestFit="1" customWidth="1"/>
    <col min="7629" max="7629" width="17.625" bestFit="1" customWidth="1"/>
    <col min="7630" max="7630" width="19.125" bestFit="1" customWidth="1"/>
    <col min="7631" max="7631" width="106.375" bestFit="1" customWidth="1"/>
    <col min="7632" max="7632" width="15.75" bestFit="1" customWidth="1"/>
    <col min="7633" max="7633" width="28.5" bestFit="1" customWidth="1"/>
    <col min="7634" max="7634" width="26.625" bestFit="1" customWidth="1"/>
    <col min="7635" max="7635" width="14.25" bestFit="1" customWidth="1"/>
    <col min="7636" max="7636" width="20.75" bestFit="1" customWidth="1"/>
    <col min="7637" max="7637" width="55.5" bestFit="1" customWidth="1"/>
    <col min="7638" max="7638" width="40.75" bestFit="1" customWidth="1"/>
    <col min="7639" max="7639" width="32.375" bestFit="1" customWidth="1"/>
    <col min="7640" max="7640" width="25.375" bestFit="1" customWidth="1"/>
    <col min="7641" max="7641" width="45.375" bestFit="1" customWidth="1"/>
    <col min="7642" max="7642" width="29.125" bestFit="1" customWidth="1"/>
    <col min="7643" max="7643" width="14.125" bestFit="1" customWidth="1"/>
    <col min="7644" max="7644" width="38" bestFit="1" customWidth="1"/>
    <col min="7645" max="7645" width="12.625" bestFit="1" customWidth="1"/>
    <col min="7646" max="7646" width="16" bestFit="1" customWidth="1"/>
    <col min="7647" max="7647" width="30.125" bestFit="1" customWidth="1"/>
    <col min="7648" max="7648" width="17.625" bestFit="1" customWidth="1"/>
    <col min="7649" max="7649" width="14.875" bestFit="1" customWidth="1"/>
    <col min="7650" max="7650" width="31.625" bestFit="1" customWidth="1"/>
    <col min="7651" max="7651" width="12.625" bestFit="1" customWidth="1"/>
    <col min="7652" max="7652" width="22.875" bestFit="1" customWidth="1"/>
    <col min="7653" max="7653" width="14.5" bestFit="1" customWidth="1"/>
    <col min="7654" max="7654" width="37.25" bestFit="1" customWidth="1"/>
    <col min="7655" max="7655" width="23.5" bestFit="1" customWidth="1"/>
    <col min="7656" max="7656" width="25.375" bestFit="1" customWidth="1"/>
    <col min="7657" max="7657" width="22.875" bestFit="1" customWidth="1"/>
    <col min="7658" max="7658" width="21.125" bestFit="1" customWidth="1"/>
    <col min="7659" max="7659" width="12" bestFit="1" customWidth="1"/>
    <col min="7660" max="7660" width="25.375" bestFit="1" customWidth="1"/>
    <col min="7661" max="7661" width="18.875" bestFit="1" customWidth="1"/>
    <col min="7662" max="7662" width="14.25" bestFit="1" customWidth="1"/>
    <col min="7663" max="7663" width="18.625" bestFit="1" customWidth="1"/>
    <col min="7664" max="7664" width="17.375" bestFit="1" customWidth="1"/>
    <col min="7665" max="7665" width="21.625" bestFit="1" customWidth="1"/>
    <col min="7666" max="7666" width="34.125" bestFit="1" customWidth="1"/>
    <col min="7667" max="7667" width="19.875" bestFit="1" customWidth="1"/>
    <col min="7668" max="7668" width="23.625" bestFit="1" customWidth="1"/>
    <col min="7669" max="7669" width="17.25" bestFit="1" customWidth="1"/>
    <col min="7670" max="7670" width="21" bestFit="1" customWidth="1"/>
    <col min="7671" max="7671" width="32.875" bestFit="1" customWidth="1"/>
    <col min="7672" max="7672" width="60.375" bestFit="1" customWidth="1"/>
    <col min="7673" max="7673" width="18.5" bestFit="1" customWidth="1"/>
    <col min="7674" max="7674" width="14.875" bestFit="1" customWidth="1"/>
    <col min="7675" max="7675" width="36.75" bestFit="1" customWidth="1"/>
    <col min="7676" max="7676" width="21.125" bestFit="1" customWidth="1"/>
    <col min="7677" max="7677" width="29.25" bestFit="1" customWidth="1"/>
    <col min="7678" max="7678" width="25.125" bestFit="1" customWidth="1"/>
    <col min="7679" max="7679" width="28.875" bestFit="1" customWidth="1"/>
    <col min="7680" max="7680" width="40.125" bestFit="1" customWidth="1"/>
    <col min="7681" max="7681" width="17.375" bestFit="1" customWidth="1"/>
    <col min="7682" max="7682" width="14.25" bestFit="1" customWidth="1"/>
    <col min="7683" max="7683" width="21.125" bestFit="1" customWidth="1"/>
    <col min="7684" max="7684" width="43.25" bestFit="1" customWidth="1"/>
    <col min="7685" max="7685" width="18.25" bestFit="1" customWidth="1"/>
    <col min="7686" max="7686" width="12" bestFit="1" customWidth="1"/>
    <col min="7687" max="7687" width="17.25" bestFit="1" customWidth="1"/>
    <col min="7688" max="7688" width="14.25" bestFit="1" customWidth="1"/>
    <col min="7689" max="7689" width="27.875" bestFit="1" customWidth="1"/>
    <col min="7690" max="7690" width="13.5" bestFit="1" customWidth="1"/>
    <col min="7691" max="7691" width="21.75" bestFit="1" customWidth="1"/>
    <col min="7692" max="7692" width="19.125" bestFit="1" customWidth="1"/>
    <col min="7693" max="7693" width="18" bestFit="1" customWidth="1"/>
    <col min="7694" max="7694" width="25.125" bestFit="1" customWidth="1"/>
    <col min="7695" max="7695" width="94.75" bestFit="1" customWidth="1"/>
    <col min="7696" max="7696" width="22.25" bestFit="1" customWidth="1"/>
    <col min="7697" max="7697" width="77.25" bestFit="1" customWidth="1"/>
    <col min="7698" max="7698" width="18.875" bestFit="1" customWidth="1"/>
    <col min="7699" max="7699" width="22.375" bestFit="1" customWidth="1"/>
    <col min="7700" max="7700" width="13.5" bestFit="1" customWidth="1"/>
    <col min="7701" max="7701" width="28.875" bestFit="1" customWidth="1"/>
    <col min="7702" max="7702" width="30.75" bestFit="1" customWidth="1"/>
    <col min="7703" max="7703" width="34.5" bestFit="1" customWidth="1"/>
    <col min="7704" max="7704" width="23.25" bestFit="1" customWidth="1"/>
    <col min="7705" max="7705" width="20.125" bestFit="1" customWidth="1"/>
    <col min="7706" max="7706" width="18.5" bestFit="1" customWidth="1"/>
    <col min="7707" max="7707" width="15.125" bestFit="1" customWidth="1"/>
    <col min="7708" max="7708" width="29.25" bestFit="1" customWidth="1"/>
    <col min="7709" max="7709" width="16.75" bestFit="1" customWidth="1"/>
    <col min="7710" max="7710" width="26.625" bestFit="1" customWidth="1"/>
    <col min="7711" max="7711" width="12.875" bestFit="1" customWidth="1"/>
    <col min="7712" max="7712" width="17.625" bestFit="1" customWidth="1"/>
    <col min="7713" max="7713" width="18.5" bestFit="1" customWidth="1"/>
    <col min="7714" max="7714" width="28.625" bestFit="1" customWidth="1"/>
    <col min="7715" max="7715" width="28.5" bestFit="1" customWidth="1"/>
    <col min="7716" max="7716" width="13.625" bestFit="1" customWidth="1"/>
    <col min="7717" max="7717" width="21.625" bestFit="1" customWidth="1"/>
    <col min="7718" max="7718" width="15.125" bestFit="1" customWidth="1"/>
    <col min="7719" max="7719" width="35.375" bestFit="1" customWidth="1"/>
    <col min="7720" max="7720" width="14.5" bestFit="1" customWidth="1"/>
    <col min="7721" max="7721" width="50.375" bestFit="1" customWidth="1"/>
    <col min="7722" max="7722" width="30.75" bestFit="1" customWidth="1"/>
    <col min="7723" max="7723" width="14.5" bestFit="1" customWidth="1"/>
    <col min="7724" max="7724" width="28.625" bestFit="1" customWidth="1"/>
    <col min="7725" max="7725" width="66" bestFit="1" customWidth="1"/>
    <col min="7726" max="7726" width="19.5" bestFit="1" customWidth="1"/>
    <col min="7727" max="7727" width="21.625" bestFit="1" customWidth="1"/>
    <col min="7728" max="7728" width="18.25" bestFit="1" customWidth="1"/>
    <col min="7729" max="7729" width="30.125" bestFit="1" customWidth="1"/>
    <col min="7730" max="7730" width="31.375" bestFit="1" customWidth="1"/>
    <col min="7731" max="7731" width="19.75" bestFit="1" customWidth="1"/>
    <col min="7732" max="7732" width="20.5" bestFit="1" customWidth="1"/>
    <col min="7733" max="7733" width="13" bestFit="1" customWidth="1"/>
    <col min="7734" max="7734" width="68.625" bestFit="1" customWidth="1"/>
    <col min="7735" max="7735" width="28.5" bestFit="1" customWidth="1"/>
    <col min="7736" max="7736" width="23" bestFit="1" customWidth="1"/>
    <col min="7737" max="7737" width="14.125" bestFit="1" customWidth="1"/>
    <col min="7738" max="7738" width="15.5" bestFit="1" customWidth="1"/>
    <col min="7739" max="7739" width="27.25" bestFit="1" customWidth="1"/>
    <col min="7740" max="7740" width="30.75" bestFit="1" customWidth="1"/>
    <col min="7741" max="7741" width="18.5" bestFit="1" customWidth="1"/>
    <col min="7742" max="7742" width="15.75" bestFit="1" customWidth="1"/>
    <col min="7743" max="7743" width="35.75" bestFit="1" customWidth="1"/>
    <col min="7744" max="7744" width="14.25" bestFit="1" customWidth="1"/>
    <col min="7745" max="7745" width="24.875" bestFit="1" customWidth="1"/>
    <col min="7746" max="7746" width="19.125" bestFit="1" customWidth="1"/>
    <col min="7747" max="7747" width="18.5" bestFit="1" customWidth="1"/>
    <col min="7748" max="7748" width="31" bestFit="1" customWidth="1"/>
    <col min="7749" max="7749" width="14.75" bestFit="1" customWidth="1"/>
    <col min="7750" max="7750" width="16.75" bestFit="1" customWidth="1"/>
    <col min="7751" max="7751" width="14.5" bestFit="1" customWidth="1"/>
    <col min="7752" max="7752" width="31.75" bestFit="1" customWidth="1"/>
    <col min="7753" max="7753" width="24.5" bestFit="1" customWidth="1"/>
    <col min="7754" max="7754" width="24.125" bestFit="1" customWidth="1"/>
    <col min="7755" max="7755" width="15.5" bestFit="1" customWidth="1"/>
    <col min="7756" max="7756" width="11.375" bestFit="1" customWidth="1"/>
    <col min="7757" max="7757" width="51.75" bestFit="1" customWidth="1"/>
    <col min="7758" max="7758" width="12" bestFit="1" customWidth="1"/>
    <col min="7759" max="7759" width="30.5" bestFit="1" customWidth="1"/>
    <col min="7760" max="7760" width="40.75" bestFit="1" customWidth="1"/>
    <col min="7761" max="7761" width="28.875" bestFit="1" customWidth="1"/>
    <col min="7762" max="7762" width="26.625" bestFit="1" customWidth="1"/>
    <col min="7763" max="7763" width="23.25" bestFit="1" customWidth="1"/>
    <col min="7764" max="7764" width="32.625" bestFit="1" customWidth="1"/>
    <col min="7765" max="7765" width="13" bestFit="1" customWidth="1"/>
    <col min="7766" max="7766" width="65.375" bestFit="1" customWidth="1"/>
    <col min="7767" max="7767" width="11.125" bestFit="1" customWidth="1"/>
    <col min="7768" max="7768" width="23.25" bestFit="1" customWidth="1"/>
    <col min="7769" max="7769" width="31.625" bestFit="1" customWidth="1"/>
    <col min="7770" max="7770" width="15.125" bestFit="1" customWidth="1"/>
    <col min="7771" max="7771" width="31" bestFit="1" customWidth="1"/>
    <col min="7772" max="7772" width="17.875" bestFit="1" customWidth="1"/>
    <col min="7773" max="7773" width="34.75" bestFit="1" customWidth="1"/>
    <col min="7774" max="7774" width="17" bestFit="1" customWidth="1"/>
    <col min="7775" max="7775" width="18" bestFit="1" customWidth="1"/>
    <col min="7776" max="7776" width="17.875" bestFit="1" customWidth="1"/>
    <col min="7777" max="7777" width="38.625" bestFit="1" customWidth="1"/>
    <col min="7778" max="7778" width="15.75" bestFit="1" customWidth="1"/>
    <col min="7779" max="7779" width="19.125" bestFit="1" customWidth="1"/>
    <col min="7780" max="7780" width="14.25" bestFit="1" customWidth="1"/>
    <col min="7781" max="7781" width="47.25" bestFit="1" customWidth="1"/>
    <col min="7782" max="7782" width="45.125" bestFit="1" customWidth="1"/>
    <col min="7783" max="7783" width="17.375" bestFit="1" customWidth="1"/>
    <col min="7784" max="7784" width="24.125" bestFit="1" customWidth="1"/>
    <col min="7785" max="7785" width="20.125" bestFit="1" customWidth="1"/>
    <col min="7786" max="7786" width="18" bestFit="1" customWidth="1"/>
    <col min="7787" max="7787" width="34.875" bestFit="1" customWidth="1"/>
    <col min="7788" max="7788" width="19.5" bestFit="1" customWidth="1"/>
    <col min="7789" max="7789" width="16" bestFit="1" customWidth="1"/>
    <col min="7790" max="7790" width="21.375" bestFit="1" customWidth="1"/>
    <col min="7791" max="7791" width="11.375" bestFit="1" customWidth="1"/>
    <col min="7792" max="7792" width="25.5" bestFit="1" customWidth="1"/>
    <col min="7793" max="7793" width="26.625" bestFit="1" customWidth="1"/>
    <col min="7794" max="7794" width="13.625" bestFit="1" customWidth="1"/>
    <col min="7795" max="7795" width="43.25" bestFit="1" customWidth="1"/>
    <col min="7796" max="7796" width="37.25" bestFit="1" customWidth="1"/>
    <col min="7797" max="7797" width="23.25" bestFit="1" customWidth="1"/>
    <col min="7798" max="7798" width="28.625" bestFit="1" customWidth="1"/>
    <col min="7799" max="7799" width="14.25" bestFit="1" customWidth="1"/>
    <col min="7800" max="7800" width="24.75" bestFit="1" customWidth="1"/>
    <col min="7801" max="7801" width="12.375" bestFit="1" customWidth="1"/>
    <col min="7802" max="7802" width="31.625" bestFit="1" customWidth="1"/>
    <col min="7803" max="7803" width="29.25" bestFit="1" customWidth="1"/>
    <col min="7804" max="7804" width="33.625" bestFit="1" customWidth="1"/>
    <col min="7805" max="7805" width="18.875" bestFit="1" customWidth="1"/>
    <col min="7806" max="7806" width="16.625" bestFit="1" customWidth="1"/>
    <col min="7807" max="7807" width="37.625" bestFit="1" customWidth="1"/>
    <col min="7808" max="7808" width="30.75" bestFit="1" customWidth="1"/>
    <col min="7809" max="7809" width="32.625" bestFit="1" customWidth="1"/>
    <col min="7810" max="7810" width="19.25" bestFit="1" customWidth="1"/>
    <col min="7811" max="7811" width="48.5" bestFit="1" customWidth="1"/>
    <col min="7812" max="7812" width="21.125" bestFit="1" customWidth="1"/>
    <col min="7813" max="7813" width="28.25" bestFit="1" customWidth="1"/>
    <col min="7814" max="7814" width="22.875" bestFit="1" customWidth="1"/>
    <col min="7815" max="7815" width="30.125" bestFit="1" customWidth="1"/>
    <col min="7816" max="7816" width="12.625" bestFit="1" customWidth="1"/>
    <col min="7817" max="7817" width="12" bestFit="1" customWidth="1"/>
    <col min="7818" max="7818" width="14.75" bestFit="1" customWidth="1"/>
    <col min="7819" max="7819" width="28.875" bestFit="1" customWidth="1"/>
    <col min="7820" max="7820" width="28.625" bestFit="1" customWidth="1"/>
    <col min="7821" max="7821" width="19.125" bestFit="1" customWidth="1"/>
    <col min="7822" max="7822" width="12" bestFit="1" customWidth="1"/>
    <col min="7823" max="7823" width="22.375" bestFit="1" customWidth="1"/>
    <col min="7824" max="7824" width="11.75" bestFit="1" customWidth="1"/>
    <col min="7825" max="7825" width="31.75" bestFit="1" customWidth="1"/>
    <col min="7826" max="7826" width="38.5" bestFit="1" customWidth="1"/>
    <col min="7827" max="7827" width="12.625" bestFit="1" customWidth="1"/>
    <col min="7828" max="7828" width="33" bestFit="1" customWidth="1"/>
    <col min="7829" max="7829" width="22.625" bestFit="1" customWidth="1"/>
    <col min="7830" max="7830" width="21.625" bestFit="1" customWidth="1"/>
    <col min="7831" max="7831" width="12.625" bestFit="1" customWidth="1"/>
    <col min="7832" max="7832" width="12.875" bestFit="1" customWidth="1"/>
    <col min="7833" max="7833" width="30.125" bestFit="1" customWidth="1"/>
    <col min="7834" max="7834" width="23" bestFit="1" customWidth="1"/>
    <col min="7835" max="7835" width="14.75" bestFit="1" customWidth="1"/>
    <col min="7836" max="7836" width="15.375" bestFit="1" customWidth="1"/>
    <col min="7837" max="7837" width="14.75" bestFit="1" customWidth="1"/>
    <col min="7838" max="7838" width="49.75" bestFit="1" customWidth="1"/>
    <col min="7839" max="7839" width="50.125" bestFit="1" customWidth="1"/>
    <col min="7840" max="7840" width="32.375" bestFit="1" customWidth="1"/>
    <col min="7841" max="7841" width="36" bestFit="1" customWidth="1"/>
    <col min="7842" max="7842" width="42" bestFit="1" customWidth="1"/>
    <col min="7843" max="7843" width="22.875" bestFit="1" customWidth="1"/>
    <col min="7844" max="7844" width="19.25" bestFit="1" customWidth="1"/>
    <col min="7845" max="7845" width="18.5" bestFit="1" customWidth="1"/>
    <col min="7846" max="7846" width="18" bestFit="1" customWidth="1"/>
    <col min="7847" max="7847" width="28.5" bestFit="1" customWidth="1"/>
    <col min="7848" max="7848" width="21.75" bestFit="1" customWidth="1"/>
    <col min="7849" max="7849" width="27.25" bestFit="1" customWidth="1"/>
    <col min="7850" max="7850" width="19.75" bestFit="1" customWidth="1"/>
    <col min="7851" max="7851" width="19.125" bestFit="1" customWidth="1"/>
    <col min="7852" max="7852" width="15.75" bestFit="1" customWidth="1"/>
    <col min="7853" max="7853" width="16.75" bestFit="1" customWidth="1"/>
    <col min="7854" max="7854" width="48.25" bestFit="1" customWidth="1"/>
    <col min="7855" max="7855" width="22" bestFit="1" customWidth="1"/>
    <col min="7856" max="7856" width="25.75" bestFit="1" customWidth="1"/>
    <col min="7857" max="7857" width="24.125" bestFit="1" customWidth="1"/>
    <col min="7858" max="7858" width="18.625" bestFit="1" customWidth="1"/>
    <col min="7859" max="7859" width="24.25" bestFit="1" customWidth="1"/>
    <col min="7860" max="7860" width="35.125" bestFit="1" customWidth="1"/>
    <col min="7861" max="7861" width="18.5" bestFit="1" customWidth="1"/>
    <col min="7862" max="7862" width="17" bestFit="1" customWidth="1"/>
    <col min="7863" max="7863" width="46" bestFit="1" customWidth="1"/>
    <col min="7864" max="7864" width="17" bestFit="1" customWidth="1"/>
    <col min="7865" max="7865" width="36.625" bestFit="1" customWidth="1"/>
    <col min="7866" max="7866" width="26.125" bestFit="1" customWidth="1"/>
    <col min="7867" max="7867" width="24.875" bestFit="1" customWidth="1"/>
    <col min="7868" max="7868" width="17.625" bestFit="1" customWidth="1"/>
    <col min="7869" max="7869" width="23.625" bestFit="1" customWidth="1"/>
    <col min="7870" max="7870" width="12.875" bestFit="1" customWidth="1"/>
    <col min="7871" max="7871" width="15.125" bestFit="1" customWidth="1"/>
    <col min="7872" max="7872" width="23.25" bestFit="1" customWidth="1"/>
    <col min="7873" max="7873" width="66.625" bestFit="1" customWidth="1"/>
    <col min="7874" max="7874" width="21.375" bestFit="1" customWidth="1"/>
    <col min="7875" max="7875" width="11.75" bestFit="1" customWidth="1"/>
    <col min="7876" max="7876" width="22.625" bestFit="1" customWidth="1"/>
    <col min="7877" max="7877" width="27.375" bestFit="1" customWidth="1"/>
    <col min="7878" max="7878" width="26" bestFit="1" customWidth="1"/>
    <col min="7879" max="7879" width="23.625" bestFit="1" customWidth="1"/>
    <col min="7880" max="7880" width="56.125" bestFit="1" customWidth="1"/>
    <col min="7881" max="7881" width="16.125" bestFit="1" customWidth="1"/>
    <col min="7882" max="7882" width="22.25" bestFit="1" customWidth="1"/>
    <col min="7883" max="7883" width="45.75" bestFit="1" customWidth="1"/>
    <col min="7884" max="7884" width="18.875" bestFit="1" customWidth="1"/>
    <col min="7885" max="7885" width="17.625" bestFit="1" customWidth="1"/>
    <col min="7886" max="7886" width="37.375" bestFit="1" customWidth="1"/>
    <col min="7887" max="7887" width="25.125" bestFit="1" customWidth="1"/>
    <col min="7888" max="7888" width="24.25" bestFit="1" customWidth="1"/>
    <col min="7889" max="7889" width="24.5" bestFit="1" customWidth="1"/>
    <col min="7890" max="7890" width="23.625" bestFit="1" customWidth="1"/>
    <col min="7891" max="7891" width="48.5" bestFit="1" customWidth="1"/>
    <col min="7892" max="7892" width="27.25" bestFit="1" customWidth="1"/>
    <col min="7893" max="7893" width="16.375" bestFit="1" customWidth="1"/>
    <col min="7894" max="7894" width="18.625" bestFit="1" customWidth="1"/>
    <col min="7895" max="7895" width="23.25" bestFit="1" customWidth="1"/>
    <col min="7896" max="7896" width="19.75" bestFit="1" customWidth="1"/>
    <col min="7897" max="7897" width="25.75" bestFit="1" customWidth="1"/>
    <col min="7898" max="7898" width="27.375" bestFit="1" customWidth="1"/>
    <col min="7899" max="7899" width="20.75" bestFit="1" customWidth="1"/>
    <col min="7900" max="7900" width="15.75" bestFit="1" customWidth="1"/>
    <col min="7901" max="7901" width="20.75" bestFit="1" customWidth="1"/>
    <col min="7902" max="7902" width="12.375" bestFit="1" customWidth="1"/>
    <col min="7903" max="7903" width="17.25" bestFit="1" customWidth="1"/>
    <col min="7904" max="7904" width="21.75" bestFit="1" customWidth="1"/>
    <col min="7905" max="7905" width="13.25" bestFit="1" customWidth="1"/>
    <col min="7906" max="7906" width="19.25" bestFit="1" customWidth="1"/>
    <col min="7907" max="7907" width="42.375" bestFit="1" customWidth="1"/>
    <col min="7908" max="7908" width="15.5" bestFit="1" customWidth="1"/>
    <col min="7909" max="7909" width="48.875" bestFit="1" customWidth="1"/>
    <col min="7910" max="7910" width="42.375" bestFit="1" customWidth="1"/>
    <col min="7911" max="7911" width="45.5" bestFit="1" customWidth="1"/>
    <col min="7912" max="7912" width="18.625" bestFit="1" customWidth="1"/>
    <col min="7913" max="7913" width="32" bestFit="1" customWidth="1"/>
    <col min="7914" max="7914" width="19.25" bestFit="1" customWidth="1"/>
    <col min="7915" max="7915" width="36" bestFit="1" customWidth="1"/>
    <col min="7916" max="7916" width="32.25" bestFit="1" customWidth="1"/>
    <col min="7917" max="7917" width="27.375" bestFit="1" customWidth="1"/>
    <col min="7918" max="7918" width="14.5" bestFit="1" customWidth="1"/>
    <col min="7919" max="7919" width="18" bestFit="1" customWidth="1"/>
    <col min="7920" max="7920" width="30.125" bestFit="1" customWidth="1"/>
    <col min="7921" max="7921" width="23.25" bestFit="1" customWidth="1"/>
    <col min="7922" max="7922" width="24.25" bestFit="1" customWidth="1"/>
    <col min="7923" max="7923" width="53.25" bestFit="1" customWidth="1"/>
    <col min="7924" max="7924" width="46.375" bestFit="1" customWidth="1"/>
    <col min="7925" max="7925" width="39.5" bestFit="1" customWidth="1"/>
    <col min="7926" max="7926" width="20.5" bestFit="1" customWidth="1"/>
    <col min="7927" max="7927" width="14.75" bestFit="1" customWidth="1"/>
    <col min="7928" max="7928" width="13.5" bestFit="1" customWidth="1"/>
    <col min="7929" max="7929" width="26.625" bestFit="1" customWidth="1"/>
    <col min="7930" max="7930" width="21.125" bestFit="1" customWidth="1"/>
    <col min="7931" max="7931" width="12.25" bestFit="1" customWidth="1"/>
    <col min="7932" max="7932" width="39.875" bestFit="1" customWidth="1"/>
    <col min="7933" max="7933" width="25.375" bestFit="1" customWidth="1"/>
    <col min="7934" max="7934" width="25.75" bestFit="1" customWidth="1"/>
    <col min="7935" max="7935" width="48.625" bestFit="1" customWidth="1"/>
    <col min="7936" max="7936" width="24.5" bestFit="1" customWidth="1"/>
    <col min="7937" max="7937" width="26.625" bestFit="1" customWidth="1"/>
    <col min="7938" max="7938" width="27.25" bestFit="1" customWidth="1"/>
    <col min="7939" max="7939" width="27" bestFit="1" customWidth="1"/>
    <col min="7940" max="7940" width="20.75" bestFit="1" customWidth="1"/>
    <col min="7941" max="7941" width="18.625" bestFit="1" customWidth="1"/>
    <col min="7942" max="7942" width="11.75" bestFit="1" customWidth="1"/>
    <col min="7943" max="7943" width="39.25" bestFit="1" customWidth="1"/>
    <col min="7944" max="7944" width="46" bestFit="1" customWidth="1"/>
    <col min="7945" max="7945" width="19.875" bestFit="1" customWidth="1"/>
    <col min="7946" max="7946" width="27.625" bestFit="1" customWidth="1"/>
    <col min="7947" max="7947" width="20.125" bestFit="1" customWidth="1"/>
    <col min="7948" max="7948" width="11.125" bestFit="1" customWidth="1"/>
    <col min="7949" max="7949" width="24.25" bestFit="1" customWidth="1"/>
    <col min="7950" max="7950" width="38.25" bestFit="1" customWidth="1"/>
    <col min="7951" max="7951" width="26" bestFit="1" customWidth="1"/>
    <col min="7952" max="7952" width="44.25" bestFit="1" customWidth="1"/>
    <col min="7953" max="7953" width="28.25" bestFit="1" customWidth="1"/>
    <col min="7954" max="7954" width="9.875" bestFit="1" customWidth="1"/>
    <col min="7955" max="7955" width="29.875" bestFit="1" customWidth="1"/>
    <col min="7956" max="7956" width="25.375" bestFit="1" customWidth="1"/>
    <col min="7957" max="7957" width="15.5" bestFit="1" customWidth="1"/>
    <col min="7958" max="7958" width="26.125" bestFit="1" customWidth="1"/>
    <col min="7959" max="7959" width="21.125" bestFit="1" customWidth="1"/>
    <col min="7960" max="7960" width="30.5" bestFit="1" customWidth="1"/>
    <col min="7961" max="7961" width="26.625" bestFit="1" customWidth="1"/>
    <col min="7962" max="7962" width="16.375" bestFit="1" customWidth="1"/>
    <col min="7963" max="7963" width="57.25" bestFit="1" customWidth="1"/>
    <col min="7964" max="7964" width="19.125" bestFit="1" customWidth="1"/>
    <col min="7965" max="7965" width="33.5" bestFit="1" customWidth="1"/>
    <col min="7966" max="7966" width="14.25" bestFit="1" customWidth="1"/>
    <col min="7967" max="7967" width="18.5" bestFit="1" customWidth="1"/>
    <col min="7968" max="7968" width="26" bestFit="1" customWidth="1"/>
    <col min="7969" max="7969" width="29.125" bestFit="1" customWidth="1"/>
    <col min="7970" max="7970" width="23.875" bestFit="1" customWidth="1"/>
    <col min="7971" max="7971" width="8.25" bestFit="1" customWidth="1"/>
    <col min="7972" max="7972" width="66" bestFit="1" customWidth="1"/>
    <col min="7973" max="7973" width="72.25" bestFit="1" customWidth="1"/>
    <col min="7974" max="7974" width="58.875" bestFit="1" customWidth="1"/>
    <col min="7975" max="7975" width="25.125" bestFit="1" customWidth="1"/>
    <col min="7976" max="7976" width="26.125" bestFit="1" customWidth="1"/>
    <col min="7977" max="7977" width="19.5" bestFit="1" customWidth="1"/>
    <col min="7978" max="7978" width="26.625" bestFit="1" customWidth="1"/>
    <col min="7979" max="7979" width="25.75" bestFit="1" customWidth="1"/>
    <col min="7980" max="7980" width="25.375" bestFit="1" customWidth="1"/>
    <col min="7981" max="7981" width="15.125" bestFit="1" customWidth="1"/>
    <col min="7982" max="7982" width="8.5" bestFit="1" customWidth="1"/>
    <col min="7983" max="7983" width="29.875" bestFit="1" customWidth="1"/>
    <col min="7984" max="7984" width="18" bestFit="1" customWidth="1"/>
    <col min="7985" max="7985" width="32.375" bestFit="1" customWidth="1"/>
    <col min="7986" max="7986" width="28.875" bestFit="1" customWidth="1"/>
    <col min="7987" max="7987" width="29.125" bestFit="1" customWidth="1"/>
    <col min="7988" max="7988" width="9.75" bestFit="1" customWidth="1"/>
    <col min="7989" max="7989" width="62.375" bestFit="1" customWidth="1"/>
    <col min="7990" max="7990" width="12.625" bestFit="1" customWidth="1"/>
    <col min="7991" max="7991" width="11.75" bestFit="1" customWidth="1"/>
    <col min="7992" max="7992" width="18.625" bestFit="1" customWidth="1"/>
    <col min="7993" max="7993" width="15.75" bestFit="1" customWidth="1"/>
    <col min="7994" max="7994" width="33" bestFit="1" customWidth="1"/>
    <col min="7995" max="7995" width="13" bestFit="1" customWidth="1"/>
    <col min="7996" max="7996" width="34.75" bestFit="1" customWidth="1"/>
    <col min="7997" max="7997" width="23.25" bestFit="1" customWidth="1"/>
    <col min="7998" max="7998" width="18.875" bestFit="1" customWidth="1"/>
    <col min="7999" max="7999" width="46.625" bestFit="1" customWidth="1"/>
    <col min="8000" max="8000" width="37.625" bestFit="1" customWidth="1"/>
    <col min="8001" max="8001" width="70.125" bestFit="1" customWidth="1"/>
    <col min="8002" max="8002" width="5.375" bestFit="1" customWidth="1"/>
    <col min="8003" max="8003" width="35.5" bestFit="1" customWidth="1"/>
    <col min="8004" max="8004" width="7.625" bestFit="1" customWidth="1"/>
    <col min="8005" max="8005" width="20.125" bestFit="1" customWidth="1"/>
    <col min="8006" max="8006" width="50.5" bestFit="1" customWidth="1"/>
    <col min="8007" max="8007" width="11.125" bestFit="1" customWidth="1"/>
    <col min="8008" max="8008" width="10.375" bestFit="1" customWidth="1"/>
    <col min="8009" max="8009" width="9.875" bestFit="1" customWidth="1"/>
    <col min="8010" max="8010" width="26" bestFit="1" customWidth="1"/>
    <col min="8011" max="8011" width="24.875" bestFit="1" customWidth="1"/>
    <col min="8012" max="8012" width="29.125" bestFit="1" customWidth="1"/>
    <col min="8013" max="8013" width="33.625" bestFit="1" customWidth="1"/>
    <col min="8014" max="8014" width="54.75" bestFit="1" customWidth="1"/>
    <col min="8015" max="8015" width="36" bestFit="1" customWidth="1"/>
    <col min="8016" max="8016" width="18.5" bestFit="1" customWidth="1"/>
    <col min="8017" max="8017" width="12" bestFit="1" customWidth="1"/>
    <col min="8018" max="8018" width="15.75" bestFit="1" customWidth="1"/>
    <col min="8019" max="8019" width="14.75" bestFit="1" customWidth="1"/>
    <col min="8020" max="8020" width="18.25" bestFit="1" customWidth="1"/>
    <col min="8021" max="8021" width="16.125" bestFit="1" customWidth="1"/>
    <col min="8022" max="8022" width="13" bestFit="1" customWidth="1"/>
    <col min="8023" max="8023" width="37.625" bestFit="1" customWidth="1"/>
    <col min="8024" max="8024" width="21.375" bestFit="1" customWidth="1"/>
    <col min="8025" max="8025" width="11.375" bestFit="1" customWidth="1"/>
    <col min="8026" max="8026" width="14.875" bestFit="1" customWidth="1"/>
    <col min="8027" max="8027" width="35.375" bestFit="1" customWidth="1"/>
    <col min="8028" max="8028" width="9.5" bestFit="1" customWidth="1"/>
    <col min="8029" max="8029" width="55.125" bestFit="1" customWidth="1"/>
    <col min="8030" max="8030" width="18.5" bestFit="1" customWidth="1"/>
    <col min="8031" max="8031" width="22.875" bestFit="1" customWidth="1"/>
    <col min="8032" max="8032" width="22.625" bestFit="1" customWidth="1"/>
    <col min="8033" max="8033" width="17.875" bestFit="1" customWidth="1"/>
    <col min="8034" max="8034" width="15.375" bestFit="1" customWidth="1"/>
    <col min="8035" max="8035" width="18" bestFit="1" customWidth="1"/>
    <col min="8036" max="8036" width="10.125" bestFit="1" customWidth="1"/>
    <col min="8037" max="8037" width="43.5" bestFit="1" customWidth="1"/>
    <col min="8038" max="8038" width="44.25" bestFit="1" customWidth="1"/>
    <col min="8039" max="8039" width="63" bestFit="1" customWidth="1"/>
    <col min="8040" max="8040" width="43.875" bestFit="1" customWidth="1"/>
    <col min="8041" max="8041" width="27.625" bestFit="1" customWidth="1"/>
    <col min="8042" max="8042" width="16.125" bestFit="1" customWidth="1"/>
    <col min="8043" max="8043" width="21" bestFit="1" customWidth="1"/>
    <col min="8044" max="8044" width="22.375" bestFit="1" customWidth="1"/>
    <col min="8045" max="8045" width="15.75" bestFit="1" customWidth="1"/>
    <col min="8046" max="8046" width="15.375" bestFit="1" customWidth="1"/>
    <col min="8047" max="8047" width="61" bestFit="1" customWidth="1"/>
    <col min="8048" max="8048" width="20.75" bestFit="1" customWidth="1"/>
    <col min="8049" max="8049" width="8.5" bestFit="1" customWidth="1"/>
    <col min="8050" max="8050" width="30.375" bestFit="1" customWidth="1"/>
    <col min="8051" max="8051" width="11.125" bestFit="1" customWidth="1"/>
    <col min="8052" max="8052" width="30.5" bestFit="1" customWidth="1"/>
    <col min="8053" max="8053" width="28.5" bestFit="1" customWidth="1"/>
    <col min="8054" max="8054" width="37.375" bestFit="1" customWidth="1"/>
    <col min="8055" max="8055" width="43" bestFit="1" customWidth="1"/>
    <col min="8056" max="8056" width="26" bestFit="1" customWidth="1"/>
    <col min="8057" max="8057" width="12.25" bestFit="1" customWidth="1"/>
    <col min="8058" max="8058" width="26.125" bestFit="1" customWidth="1"/>
    <col min="8059" max="8059" width="26.625" bestFit="1" customWidth="1"/>
    <col min="8060" max="8060" width="14.75" bestFit="1" customWidth="1"/>
    <col min="8061" max="8061" width="14.25" bestFit="1" customWidth="1"/>
    <col min="8062" max="8062" width="13.5" bestFit="1" customWidth="1"/>
    <col min="8063" max="8063" width="37.625" bestFit="1" customWidth="1"/>
    <col min="8064" max="8064" width="38.25" bestFit="1" customWidth="1"/>
    <col min="8065" max="8065" width="38" bestFit="1" customWidth="1"/>
    <col min="8066" max="8066" width="27" bestFit="1" customWidth="1"/>
    <col min="8067" max="8067" width="38.875" bestFit="1" customWidth="1"/>
    <col min="8068" max="8068" width="30.5" bestFit="1" customWidth="1"/>
    <col min="8069" max="8069" width="33.625" bestFit="1" customWidth="1"/>
    <col min="8070" max="8070" width="57" bestFit="1" customWidth="1"/>
    <col min="8071" max="8071" width="26" bestFit="1" customWidth="1"/>
    <col min="8072" max="8072" width="23.5" bestFit="1" customWidth="1"/>
    <col min="8073" max="8073" width="19.875" bestFit="1" customWidth="1"/>
    <col min="8074" max="8074" width="16.625" bestFit="1" customWidth="1"/>
    <col min="8075" max="8075" width="34.25" bestFit="1" customWidth="1"/>
    <col min="8076" max="8076" width="41.375" bestFit="1" customWidth="1"/>
    <col min="8077" max="8077" width="31" bestFit="1" customWidth="1"/>
    <col min="8078" max="8078" width="22.625" bestFit="1" customWidth="1"/>
    <col min="8079" max="8079" width="30.75" bestFit="1" customWidth="1"/>
    <col min="8080" max="8080" width="32.25" bestFit="1" customWidth="1"/>
    <col min="8081" max="8081" width="24.875" bestFit="1" customWidth="1"/>
    <col min="8082" max="8082" width="7.625" bestFit="1" customWidth="1"/>
    <col min="8083" max="8083" width="25.375" bestFit="1" customWidth="1"/>
    <col min="8084" max="8084" width="36" bestFit="1" customWidth="1"/>
    <col min="8085" max="8085" width="11.125" bestFit="1" customWidth="1"/>
    <col min="8086" max="8086" width="12.375" bestFit="1" customWidth="1"/>
    <col min="8087" max="8087" width="47" bestFit="1" customWidth="1"/>
    <col min="8088" max="8088" width="18.625" bestFit="1" customWidth="1"/>
    <col min="8089" max="8089" width="13" bestFit="1" customWidth="1"/>
    <col min="8090" max="8090" width="11.125" bestFit="1" customWidth="1"/>
    <col min="8091" max="8091" width="7" bestFit="1" customWidth="1"/>
    <col min="8092" max="8092" width="16.375" bestFit="1" customWidth="1"/>
    <col min="8093" max="8093" width="15.5" bestFit="1" customWidth="1"/>
    <col min="8094" max="8094" width="20.125" bestFit="1" customWidth="1"/>
    <col min="8095" max="8095" width="15.5" bestFit="1" customWidth="1"/>
    <col min="8096" max="8096" width="31.375" bestFit="1" customWidth="1"/>
    <col min="8097" max="8097" width="22.25" bestFit="1" customWidth="1"/>
    <col min="8098" max="8098" width="9.75" bestFit="1" customWidth="1"/>
    <col min="8099" max="8099" width="11" bestFit="1" customWidth="1"/>
    <col min="8100" max="8100" width="10.5" bestFit="1" customWidth="1"/>
    <col min="8101" max="8101" width="34.5" bestFit="1" customWidth="1"/>
    <col min="8102" max="8102" width="17.25" bestFit="1" customWidth="1"/>
    <col min="8103" max="8103" width="17.375" bestFit="1" customWidth="1"/>
    <col min="8104" max="8104" width="21.375" bestFit="1" customWidth="1"/>
    <col min="8105" max="8105" width="47.625" bestFit="1" customWidth="1"/>
    <col min="8106" max="8106" width="46.375" bestFit="1" customWidth="1"/>
    <col min="8107" max="8107" width="52.375" bestFit="1" customWidth="1"/>
    <col min="8108" max="8108" width="74.5" bestFit="1" customWidth="1"/>
    <col min="8109" max="8109" width="50.5" bestFit="1" customWidth="1"/>
    <col min="8110" max="8110" width="47.375" bestFit="1" customWidth="1"/>
    <col min="8111" max="8111" width="60.125" bestFit="1" customWidth="1"/>
    <col min="8112" max="8112" width="47.375" bestFit="1" customWidth="1"/>
    <col min="8113" max="8113" width="34.875" bestFit="1" customWidth="1"/>
    <col min="8114" max="8114" width="38.875" bestFit="1" customWidth="1"/>
    <col min="8115" max="8115" width="21.75" bestFit="1" customWidth="1"/>
    <col min="8116" max="8116" width="18.5" bestFit="1" customWidth="1"/>
    <col min="8117" max="8117" width="16.125" bestFit="1" customWidth="1"/>
    <col min="8118" max="8118" width="17" bestFit="1" customWidth="1"/>
    <col min="8119" max="8119" width="9.25" bestFit="1" customWidth="1"/>
    <col min="8120" max="8120" width="10.5" bestFit="1" customWidth="1"/>
    <col min="8121" max="8121" width="10.125" bestFit="1" customWidth="1"/>
    <col min="8122" max="8122" width="19.875" bestFit="1" customWidth="1"/>
    <col min="8123" max="8123" width="12.625" bestFit="1" customWidth="1"/>
    <col min="8124" max="8124" width="15.5" bestFit="1" customWidth="1"/>
    <col min="8125" max="8125" width="24.125" bestFit="1" customWidth="1"/>
    <col min="8126" max="8126" width="44.125" bestFit="1" customWidth="1"/>
    <col min="8127" max="8127" width="31.625" bestFit="1" customWidth="1"/>
    <col min="8128" max="8128" width="33.5" bestFit="1" customWidth="1"/>
    <col min="8129" max="8129" width="40.375" bestFit="1" customWidth="1"/>
    <col min="8130" max="8130" width="48.25" bestFit="1" customWidth="1"/>
    <col min="8131" max="8131" width="51" bestFit="1" customWidth="1"/>
    <col min="8132" max="8132" width="50.75" bestFit="1" customWidth="1"/>
    <col min="8133" max="8133" width="8.25" bestFit="1" customWidth="1"/>
    <col min="8134" max="8134" width="13.25" bestFit="1" customWidth="1"/>
    <col min="8135" max="8135" width="15.375" bestFit="1" customWidth="1"/>
    <col min="8136" max="8136" width="18.5" bestFit="1" customWidth="1"/>
    <col min="8137" max="8137" width="12.375" bestFit="1" customWidth="1"/>
    <col min="8138" max="8138" width="39.5" bestFit="1" customWidth="1"/>
    <col min="8139" max="8139" width="8.5" bestFit="1" customWidth="1"/>
    <col min="8140" max="8140" width="55.125" bestFit="1" customWidth="1"/>
    <col min="8141" max="8141" width="22" bestFit="1" customWidth="1"/>
    <col min="8142" max="8142" width="12.375" bestFit="1" customWidth="1"/>
    <col min="8143" max="8143" width="27.375" bestFit="1" customWidth="1"/>
    <col min="8144" max="8144" width="11" bestFit="1" customWidth="1"/>
    <col min="8145" max="8145" width="28.625" bestFit="1" customWidth="1"/>
    <col min="8146" max="8146" width="36.625" bestFit="1" customWidth="1"/>
    <col min="8147" max="8147" width="37.375" bestFit="1" customWidth="1"/>
    <col min="8148" max="8148" width="25.5" bestFit="1" customWidth="1"/>
    <col min="8149" max="8149" width="35.375" bestFit="1" customWidth="1"/>
    <col min="8150" max="8150" width="29.875" bestFit="1" customWidth="1"/>
    <col min="8151" max="8151" width="8.25" bestFit="1" customWidth="1"/>
    <col min="8152" max="8152" width="20.5" bestFit="1" customWidth="1"/>
    <col min="8153" max="8153" width="25.375" bestFit="1" customWidth="1"/>
    <col min="8154" max="8154" width="37.875" bestFit="1" customWidth="1"/>
    <col min="8155" max="8155" width="34.875" bestFit="1" customWidth="1"/>
    <col min="8156" max="8156" width="18.25" bestFit="1" customWidth="1"/>
    <col min="8157" max="8157" width="8.875" bestFit="1" customWidth="1"/>
    <col min="8158" max="8158" width="17.875" bestFit="1" customWidth="1"/>
    <col min="8159" max="8159" width="20.75" bestFit="1" customWidth="1"/>
    <col min="8160" max="8160" width="37.625" bestFit="1" customWidth="1"/>
    <col min="8161" max="8161" width="38" bestFit="1" customWidth="1"/>
    <col min="8162" max="8162" width="35.5" bestFit="1" customWidth="1"/>
    <col min="8163" max="8163" width="10.375" bestFit="1" customWidth="1"/>
    <col min="8164" max="8164" width="11" bestFit="1" customWidth="1"/>
    <col min="8165" max="8165" width="18.5" bestFit="1" customWidth="1"/>
    <col min="8166" max="8166" width="54.25" bestFit="1" customWidth="1"/>
    <col min="8167" max="8167" width="10.375" bestFit="1" customWidth="1"/>
    <col min="8168" max="8168" width="17.875" bestFit="1" customWidth="1"/>
    <col min="8169" max="8169" width="16.375" bestFit="1" customWidth="1"/>
    <col min="8170" max="8170" width="35.75" bestFit="1" customWidth="1"/>
    <col min="8171" max="8171" width="25.375" bestFit="1" customWidth="1"/>
    <col min="8172" max="8172" width="32.375" bestFit="1" customWidth="1"/>
    <col min="8173" max="8173" width="15.5" bestFit="1" customWidth="1"/>
    <col min="8174" max="8174" width="37.625" bestFit="1" customWidth="1"/>
    <col min="8175" max="8175" width="27" bestFit="1" customWidth="1"/>
    <col min="8176" max="8176" width="31.75" bestFit="1" customWidth="1"/>
    <col min="8177" max="8177" width="9.75" bestFit="1" customWidth="1"/>
    <col min="8178" max="8178" width="8.625" bestFit="1" customWidth="1"/>
    <col min="8179" max="8179" width="10.125" bestFit="1" customWidth="1"/>
    <col min="8180" max="8180" width="6.75" bestFit="1" customWidth="1"/>
    <col min="8181" max="8181" width="23.25" bestFit="1" customWidth="1"/>
    <col min="8182" max="8182" width="23.5" bestFit="1" customWidth="1"/>
    <col min="8183" max="8183" width="38" bestFit="1" customWidth="1"/>
    <col min="8184" max="8184" width="11.75" bestFit="1" customWidth="1"/>
    <col min="8185" max="8185" width="50.5" bestFit="1" customWidth="1"/>
    <col min="8186" max="8186" width="21.75" bestFit="1" customWidth="1"/>
    <col min="8187" max="8187" width="14.75" bestFit="1" customWidth="1"/>
    <col min="8188" max="8188" width="25.75" bestFit="1" customWidth="1"/>
    <col min="8189" max="8189" width="34.125" bestFit="1" customWidth="1"/>
    <col min="8190" max="8190" width="29.25" bestFit="1" customWidth="1"/>
    <col min="8191" max="8191" width="27" bestFit="1" customWidth="1"/>
    <col min="8192" max="8192" width="28" bestFit="1" customWidth="1"/>
    <col min="8193" max="8193" width="23.625" bestFit="1" customWidth="1"/>
    <col min="8194" max="8194" width="27.375" bestFit="1" customWidth="1"/>
    <col min="8195" max="8195" width="24.75" bestFit="1" customWidth="1"/>
    <col min="8196" max="8196" width="29.25" bestFit="1" customWidth="1"/>
    <col min="8197" max="8197" width="29.125" bestFit="1" customWidth="1"/>
    <col min="8198" max="8198" width="10.375" bestFit="1" customWidth="1"/>
    <col min="8199" max="8199" width="33.5" bestFit="1" customWidth="1"/>
    <col min="8200" max="8200" width="16.75" bestFit="1" customWidth="1"/>
    <col min="8201" max="8201" width="24.875" bestFit="1" customWidth="1"/>
    <col min="8202" max="8202" width="17.375" bestFit="1" customWidth="1"/>
    <col min="8203" max="8203" width="29.5" bestFit="1" customWidth="1"/>
    <col min="8204" max="8204" width="24.25" bestFit="1" customWidth="1"/>
    <col min="8205" max="8205" width="19.5" bestFit="1" customWidth="1"/>
    <col min="8206" max="8206" width="30.125" bestFit="1" customWidth="1"/>
    <col min="8207" max="8207" width="11.625" bestFit="1" customWidth="1"/>
    <col min="8208" max="8208" width="22.875" bestFit="1" customWidth="1"/>
    <col min="8209" max="8209" width="20.75" bestFit="1" customWidth="1"/>
    <col min="8210" max="8210" width="14.5" bestFit="1" customWidth="1"/>
    <col min="8211" max="8211" width="28.25" bestFit="1" customWidth="1"/>
    <col min="8212" max="8213" width="20.5" bestFit="1" customWidth="1"/>
    <col min="8214" max="8214" width="9.75" bestFit="1" customWidth="1"/>
    <col min="8215" max="8215" width="8.5" bestFit="1" customWidth="1"/>
    <col min="8216" max="8216" width="15.375" bestFit="1" customWidth="1"/>
    <col min="8217" max="8217" width="27.375" bestFit="1" customWidth="1"/>
    <col min="8218" max="8218" width="19.5" bestFit="1" customWidth="1"/>
    <col min="8219" max="8219" width="32.625" bestFit="1" customWidth="1"/>
    <col min="8220" max="8220" width="49.5" bestFit="1" customWidth="1"/>
    <col min="8221" max="8221" width="7.25" bestFit="1" customWidth="1"/>
    <col min="8222" max="8222" width="19.125" bestFit="1" customWidth="1"/>
    <col min="8223" max="8223" width="8.5" bestFit="1" customWidth="1"/>
    <col min="8224" max="8224" width="23.625" bestFit="1" customWidth="1"/>
    <col min="8225" max="8225" width="10.5" bestFit="1" customWidth="1"/>
    <col min="8226" max="8226" width="51.75" bestFit="1" customWidth="1"/>
    <col min="8227" max="8227" width="14.75" bestFit="1" customWidth="1"/>
    <col min="8228" max="8228" width="17.375" bestFit="1" customWidth="1"/>
    <col min="8229" max="8229" width="13.875" bestFit="1" customWidth="1"/>
    <col min="8230" max="8230" width="14.125" bestFit="1" customWidth="1"/>
    <col min="8231" max="8231" width="34.25" bestFit="1" customWidth="1"/>
    <col min="8232" max="8232" width="19.25" bestFit="1" customWidth="1"/>
    <col min="8233" max="8233" width="27.375" bestFit="1" customWidth="1"/>
    <col min="8234" max="8234" width="15.75" bestFit="1" customWidth="1"/>
    <col min="8235" max="8235" width="15.125" bestFit="1" customWidth="1"/>
    <col min="8236" max="8236" width="28.25" bestFit="1" customWidth="1"/>
    <col min="8237" max="8237" width="35.375" bestFit="1" customWidth="1"/>
    <col min="8238" max="8238" width="13.875" bestFit="1" customWidth="1"/>
    <col min="8239" max="8239" width="27" bestFit="1" customWidth="1"/>
    <col min="8240" max="8240" width="13.625" bestFit="1" customWidth="1"/>
    <col min="8241" max="8241" width="8.625" bestFit="1" customWidth="1"/>
    <col min="8242" max="8243" width="9.25" bestFit="1" customWidth="1"/>
    <col min="8244" max="8244" width="16" bestFit="1" customWidth="1"/>
    <col min="8245" max="8245" width="6.75" bestFit="1" customWidth="1"/>
    <col min="8246" max="8246" width="17.875" bestFit="1" customWidth="1"/>
    <col min="8247" max="8247" width="18" bestFit="1" customWidth="1"/>
    <col min="8248" max="8248" width="17.375" bestFit="1" customWidth="1"/>
    <col min="8249" max="8249" width="7.625" bestFit="1" customWidth="1"/>
    <col min="8250" max="8250" width="26.375" bestFit="1" customWidth="1"/>
    <col min="8251" max="8251" width="36.75" bestFit="1" customWidth="1"/>
    <col min="8252" max="8252" width="12" bestFit="1" customWidth="1"/>
    <col min="8253" max="8253" width="25.125" bestFit="1" customWidth="1"/>
    <col min="8254" max="8254" width="8.5" bestFit="1" customWidth="1"/>
    <col min="8255" max="8255" width="13.5" bestFit="1" customWidth="1"/>
    <col min="8256" max="8256" width="39.125" bestFit="1" customWidth="1"/>
    <col min="8257" max="8257" width="9.5" bestFit="1" customWidth="1"/>
    <col min="8258" max="8258" width="15.375" bestFit="1" customWidth="1"/>
    <col min="8259" max="8259" width="6.375" bestFit="1" customWidth="1"/>
    <col min="8260" max="8260" width="37.625" bestFit="1" customWidth="1"/>
    <col min="8261" max="8261" width="29.125" bestFit="1" customWidth="1"/>
    <col min="8262" max="8262" width="21.75" bestFit="1" customWidth="1"/>
    <col min="8263" max="8263" width="24.875" bestFit="1" customWidth="1"/>
    <col min="8264" max="8264" width="16.75" bestFit="1" customWidth="1"/>
    <col min="8265" max="8265" width="34.875" bestFit="1" customWidth="1"/>
    <col min="8266" max="8266" width="64.5" bestFit="1" customWidth="1"/>
    <col min="8267" max="8268" width="12.875" bestFit="1" customWidth="1"/>
    <col min="8269" max="8269" width="19.75" bestFit="1" customWidth="1"/>
    <col min="8270" max="8270" width="20.125" bestFit="1" customWidth="1"/>
    <col min="8271" max="8271" width="63" bestFit="1" customWidth="1"/>
    <col min="8272" max="8272" width="21.75" bestFit="1" customWidth="1"/>
    <col min="8273" max="8273" width="12.875" bestFit="1" customWidth="1"/>
    <col min="8274" max="8274" width="14.25" bestFit="1" customWidth="1"/>
    <col min="8275" max="8275" width="15.75" bestFit="1" customWidth="1"/>
    <col min="8276" max="8276" width="15.375" bestFit="1" customWidth="1"/>
    <col min="8277" max="8277" width="24.75" bestFit="1" customWidth="1"/>
    <col min="8278" max="8278" width="16.125" bestFit="1" customWidth="1"/>
    <col min="8279" max="8279" width="16" bestFit="1" customWidth="1"/>
    <col min="8280" max="8280" width="59.5" bestFit="1" customWidth="1"/>
    <col min="8281" max="8281" width="32.375" bestFit="1" customWidth="1"/>
    <col min="8282" max="8282" width="21.625" bestFit="1" customWidth="1"/>
    <col min="8283" max="8283" width="27.375" bestFit="1" customWidth="1"/>
    <col min="8284" max="8284" width="29.5" bestFit="1" customWidth="1"/>
    <col min="8285" max="8285" width="23" bestFit="1" customWidth="1"/>
    <col min="8286" max="8286" width="19.25" bestFit="1" customWidth="1"/>
    <col min="8287" max="8287" width="15.125" bestFit="1" customWidth="1"/>
    <col min="8288" max="8288" width="26.625" bestFit="1" customWidth="1"/>
    <col min="8289" max="8289" width="26" bestFit="1" customWidth="1"/>
    <col min="8290" max="8290" width="20.5" bestFit="1" customWidth="1"/>
    <col min="8291" max="8291" width="59.5" bestFit="1" customWidth="1"/>
    <col min="8292" max="8292" width="14.25" bestFit="1" customWidth="1"/>
    <col min="8293" max="8293" width="14.75" bestFit="1" customWidth="1"/>
    <col min="8294" max="8294" width="29.125" bestFit="1" customWidth="1"/>
    <col min="8295" max="8295" width="38" bestFit="1" customWidth="1"/>
    <col min="8296" max="8296" width="25.125" bestFit="1" customWidth="1"/>
    <col min="8297" max="8297" width="21" bestFit="1" customWidth="1"/>
    <col min="8298" max="8298" width="14.5" bestFit="1" customWidth="1"/>
    <col min="8299" max="8299" width="7.625" bestFit="1" customWidth="1"/>
    <col min="8300" max="8300" width="17.625" bestFit="1" customWidth="1"/>
    <col min="8301" max="8301" width="17.25" bestFit="1" customWidth="1"/>
    <col min="8302" max="8302" width="9.875" bestFit="1" customWidth="1"/>
    <col min="8303" max="8303" width="36" bestFit="1" customWidth="1"/>
    <col min="8304" max="8304" width="12.25" bestFit="1" customWidth="1"/>
    <col min="8305" max="8305" width="21.125" bestFit="1" customWidth="1"/>
    <col min="8306" max="8306" width="16.625" bestFit="1" customWidth="1"/>
    <col min="8307" max="8307" width="24.875" bestFit="1" customWidth="1"/>
    <col min="8308" max="8308" width="15.125" bestFit="1" customWidth="1"/>
    <col min="8309" max="8309" width="21" bestFit="1" customWidth="1"/>
    <col min="8310" max="8310" width="9.25" bestFit="1" customWidth="1"/>
    <col min="8311" max="8311" width="11.375" bestFit="1" customWidth="1"/>
    <col min="8312" max="8312" width="10.5" bestFit="1" customWidth="1"/>
    <col min="8313" max="8313" width="18.25" bestFit="1" customWidth="1"/>
    <col min="8314" max="8314" width="12.375" bestFit="1" customWidth="1"/>
    <col min="8315" max="8315" width="24.125" bestFit="1" customWidth="1"/>
    <col min="8316" max="8316" width="22.875" bestFit="1" customWidth="1"/>
    <col min="8317" max="8317" width="16.375" bestFit="1" customWidth="1"/>
    <col min="8318" max="8318" width="22.875" bestFit="1" customWidth="1"/>
    <col min="8319" max="8319" width="13.875" bestFit="1" customWidth="1"/>
    <col min="8320" max="8320" width="17.375" bestFit="1" customWidth="1"/>
    <col min="8321" max="8321" width="28" bestFit="1" customWidth="1"/>
    <col min="8322" max="8322" width="27.625" bestFit="1" customWidth="1"/>
    <col min="8323" max="8323" width="31.375" bestFit="1" customWidth="1"/>
    <col min="8324" max="8324" width="32.625" bestFit="1" customWidth="1"/>
    <col min="8325" max="8325" width="34.875" bestFit="1" customWidth="1"/>
    <col min="8326" max="8326" width="25.375" bestFit="1" customWidth="1"/>
    <col min="8327" max="8327" width="15.75" bestFit="1" customWidth="1"/>
    <col min="8328" max="8328" width="11.75" bestFit="1" customWidth="1"/>
    <col min="8329" max="8329" width="14.125" bestFit="1" customWidth="1"/>
    <col min="8330" max="8330" width="10.75" bestFit="1" customWidth="1"/>
    <col min="8331" max="8331" width="38" bestFit="1" customWidth="1"/>
    <col min="8332" max="8332" width="11.375" bestFit="1" customWidth="1"/>
    <col min="8333" max="8333" width="11.75" bestFit="1" customWidth="1"/>
    <col min="8334" max="8334" width="6.125" bestFit="1" customWidth="1"/>
    <col min="8335" max="8335" width="42.375" bestFit="1" customWidth="1"/>
    <col min="8336" max="8336" width="16.625" bestFit="1" customWidth="1"/>
    <col min="8337" max="8337" width="22.375" bestFit="1" customWidth="1"/>
    <col min="8338" max="8338" width="15.75" bestFit="1" customWidth="1"/>
    <col min="8339" max="8339" width="41.75" bestFit="1" customWidth="1"/>
    <col min="8340" max="8340" width="9.875" bestFit="1" customWidth="1"/>
    <col min="8341" max="8341" width="8.5" bestFit="1" customWidth="1"/>
    <col min="8342" max="8342" width="18.5" bestFit="1" customWidth="1"/>
    <col min="8343" max="8343" width="9.75" bestFit="1" customWidth="1"/>
    <col min="8344" max="8344" width="17.625" bestFit="1" customWidth="1"/>
    <col min="8345" max="8345" width="13.625" bestFit="1" customWidth="1"/>
    <col min="8346" max="8346" width="13" bestFit="1" customWidth="1"/>
    <col min="8347" max="8347" width="19.75" bestFit="1" customWidth="1"/>
    <col min="8348" max="8348" width="12.875" bestFit="1" customWidth="1"/>
    <col min="8349" max="8349" width="9.875" bestFit="1" customWidth="1"/>
    <col min="8350" max="8350" width="7.875" bestFit="1" customWidth="1"/>
    <col min="8351" max="8351" width="22.625" bestFit="1" customWidth="1"/>
    <col min="8352" max="8352" width="19.25" bestFit="1" customWidth="1"/>
    <col min="8353" max="8353" width="12.375" bestFit="1" customWidth="1"/>
    <col min="8354" max="8354" width="28.5" bestFit="1" customWidth="1"/>
    <col min="8355" max="8355" width="15.5" bestFit="1" customWidth="1"/>
    <col min="8356" max="8356" width="21.625" bestFit="1" customWidth="1"/>
    <col min="8357" max="8357" width="18.25" bestFit="1" customWidth="1"/>
    <col min="8358" max="8358" width="27.25" bestFit="1" customWidth="1"/>
    <col min="8359" max="8359" width="7.625" bestFit="1" customWidth="1"/>
    <col min="8360" max="8360" width="14.5" bestFit="1" customWidth="1"/>
    <col min="8361" max="8361" width="23.625" bestFit="1" customWidth="1"/>
    <col min="8362" max="8362" width="15.5" bestFit="1" customWidth="1"/>
    <col min="8363" max="8363" width="28.625" bestFit="1" customWidth="1"/>
    <col min="8364" max="8364" width="31.625" bestFit="1" customWidth="1"/>
    <col min="8365" max="8365" width="9.125" bestFit="1" customWidth="1"/>
    <col min="8366" max="8366" width="19.75" bestFit="1" customWidth="1"/>
    <col min="8367" max="8367" width="22" bestFit="1" customWidth="1"/>
    <col min="8368" max="8368" width="38.625" bestFit="1" customWidth="1"/>
    <col min="8369" max="8369" width="43.875" bestFit="1" customWidth="1"/>
    <col min="8370" max="8370" width="12.625" bestFit="1" customWidth="1"/>
    <col min="8371" max="8371" width="12.25" bestFit="1" customWidth="1"/>
    <col min="8372" max="8372" width="13" bestFit="1" customWidth="1"/>
    <col min="8373" max="8373" width="18.875" bestFit="1" customWidth="1"/>
    <col min="8374" max="8374" width="21.125" bestFit="1" customWidth="1"/>
    <col min="8375" max="8375" width="17.375" bestFit="1" customWidth="1"/>
    <col min="8376" max="8376" width="8.625" bestFit="1" customWidth="1"/>
    <col min="8377" max="8377" width="9.125" bestFit="1" customWidth="1"/>
    <col min="8378" max="8379" width="20.5" bestFit="1" customWidth="1"/>
    <col min="8380" max="8380" width="20.75" bestFit="1" customWidth="1"/>
    <col min="8381" max="8381" width="8.625" bestFit="1" customWidth="1"/>
    <col min="8382" max="8382" width="13.5" bestFit="1" customWidth="1"/>
    <col min="8383" max="8383" width="20.75" bestFit="1" customWidth="1"/>
    <col min="8384" max="8384" width="18" bestFit="1" customWidth="1"/>
    <col min="8385" max="8385" width="23" bestFit="1" customWidth="1"/>
    <col min="8386" max="8386" width="8.875" bestFit="1" customWidth="1"/>
    <col min="8387" max="8387" width="32.875" bestFit="1" customWidth="1"/>
    <col min="8388" max="8388" width="20.75" bestFit="1" customWidth="1"/>
    <col min="8389" max="8389" width="12.625" bestFit="1" customWidth="1"/>
    <col min="8390" max="8390" width="22.375" bestFit="1" customWidth="1"/>
    <col min="8391" max="8391" width="63.625" bestFit="1" customWidth="1"/>
    <col min="8392" max="8392" width="32.875" bestFit="1" customWidth="1"/>
    <col min="8393" max="8393" width="37.875" bestFit="1" customWidth="1"/>
    <col min="8394" max="8394" width="21.625" bestFit="1" customWidth="1"/>
    <col min="8395" max="8395" width="21.375" bestFit="1" customWidth="1"/>
    <col min="8396" max="8396" width="52.875" bestFit="1" customWidth="1"/>
    <col min="8397" max="8397" width="24.25" bestFit="1" customWidth="1"/>
    <col min="8398" max="8398" width="14.875" bestFit="1" customWidth="1"/>
    <col min="8399" max="8399" width="7.625" bestFit="1" customWidth="1"/>
    <col min="8400" max="8400" width="10.75" bestFit="1" customWidth="1"/>
    <col min="8401" max="8401" width="29.875" bestFit="1" customWidth="1"/>
    <col min="8402" max="8402" width="31.75" bestFit="1" customWidth="1"/>
    <col min="8403" max="8403" width="14.5" bestFit="1" customWidth="1"/>
    <col min="8404" max="8404" width="8.25" bestFit="1" customWidth="1"/>
    <col min="8405" max="8405" width="6.75" bestFit="1" customWidth="1"/>
    <col min="8406" max="8406" width="12.625" bestFit="1" customWidth="1"/>
    <col min="8407" max="8407" width="20.75" bestFit="1" customWidth="1"/>
    <col min="8408" max="8408" width="17.625" bestFit="1" customWidth="1"/>
    <col min="8409" max="8409" width="8.5" bestFit="1" customWidth="1"/>
    <col min="8410" max="8410" width="13" bestFit="1" customWidth="1"/>
    <col min="8411" max="8411" width="17.625" bestFit="1" customWidth="1"/>
    <col min="8412" max="8412" width="35.75" bestFit="1" customWidth="1"/>
    <col min="8413" max="8413" width="42.25" bestFit="1" customWidth="1"/>
    <col min="8414" max="8414" width="9.875" bestFit="1" customWidth="1"/>
    <col min="8415" max="8415" width="11" bestFit="1" customWidth="1"/>
    <col min="8416" max="8416" width="6" bestFit="1" customWidth="1"/>
    <col min="8417" max="8417" width="44.875" bestFit="1" customWidth="1"/>
    <col min="8418" max="8418" width="7" bestFit="1" customWidth="1"/>
    <col min="8419" max="8419" width="19.25" bestFit="1" customWidth="1"/>
    <col min="8420" max="8420" width="12.25" bestFit="1" customWidth="1"/>
    <col min="8421" max="8421" width="6.625" bestFit="1" customWidth="1"/>
    <col min="8422" max="8422" width="7.625" bestFit="1" customWidth="1"/>
    <col min="8423" max="8423" width="19.25" bestFit="1" customWidth="1"/>
    <col min="8424" max="8424" width="7.375" bestFit="1" customWidth="1"/>
    <col min="8425" max="8425" width="10.375" bestFit="1" customWidth="1"/>
    <col min="8426" max="8426" width="19.875" bestFit="1" customWidth="1"/>
    <col min="8427" max="8427" width="18.875" bestFit="1" customWidth="1"/>
    <col min="8428" max="8428" width="10.375" bestFit="1" customWidth="1"/>
    <col min="8429" max="8429" width="28.875" bestFit="1" customWidth="1"/>
    <col min="8430" max="8430" width="12.875" bestFit="1" customWidth="1"/>
    <col min="8431" max="8431" width="11.75" bestFit="1" customWidth="1"/>
    <col min="8432" max="8432" width="16.125" bestFit="1" customWidth="1"/>
    <col min="8433" max="8433" width="13" bestFit="1" customWidth="1"/>
    <col min="8434" max="8434" width="8.875" bestFit="1" customWidth="1"/>
    <col min="8435" max="8435" width="53.875" bestFit="1" customWidth="1"/>
    <col min="8436" max="8436" width="26" bestFit="1" customWidth="1"/>
    <col min="8437" max="8437" width="18.625" bestFit="1" customWidth="1"/>
    <col min="8438" max="8438" width="16.375" bestFit="1" customWidth="1"/>
    <col min="8439" max="8439" width="23.875" bestFit="1" customWidth="1"/>
    <col min="8440" max="8440" width="15.5" bestFit="1" customWidth="1"/>
    <col min="8441" max="8441" width="63.625" bestFit="1" customWidth="1"/>
    <col min="8442" max="8442" width="31.625" bestFit="1" customWidth="1"/>
    <col min="8443" max="8443" width="21" bestFit="1" customWidth="1"/>
    <col min="8444" max="8444" width="14.75" bestFit="1" customWidth="1"/>
    <col min="8445" max="8445" width="27.625" bestFit="1" customWidth="1"/>
    <col min="8446" max="8446" width="10.5" bestFit="1" customWidth="1"/>
    <col min="8447" max="8447" width="6.125" bestFit="1" customWidth="1"/>
    <col min="8448" max="8448" width="24.75" bestFit="1" customWidth="1"/>
    <col min="8449" max="8449" width="24.25" bestFit="1" customWidth="1"/>
    <col min="8450" max="8450" width="12.625" bestFit="1" customWidth="1"/>
    <col min="8451" max="8451" width="13.5" bestFit="1" customWidth="1"/>
    <col min="8452" max="8452" width="16.625" bestFit="1" customWidth="1"/>
    <col min="8453" max="8453" width="21.125" bestFit="1" customWidth="1"/>
    <col min="8454" max="8454" width="9.125" bestFit="1" customWidth="1"/>
    <col min="8455" max="8455" width="16.125" bestFit="1" customWidth="1"/>
    <col min="8456" max="8456" width="9.875" bestFit="1" customWidth="1"/>
    <col min="8457" max="8457" width="15.125" bestFit="1" customWidth="1"/>
    <col min="8458" max="8458" width="21.625" bestFit="1" customWidth="1"/>
    <col min="8459" max="8459" width="16.375" bestFit="1" customWidth="1"/>
    <col min="8460" max="8460" width="17.875" bestFit="1" customWidth="1"/>
    <col min="8461" max="8461" width="21.625" bestFit="1" customWidth="1"/>
    <col min="8462" max="8462" width="13.875" bestFit="1" customWidth="1"/>
    <col min="8463" max="8463" width="40.5" bestFit="1" customWidth="1"/>
    <col min="8464" max="8464" width="16.125" bestFit="1" customWidth="1"/>
    <col min="8465" max="8465" width="20.125" bestFit="1" customWidth="1"/>
    <col min="8466" max="8466" width="40.75" bestFit="1" customWidth="1"/>
    <col min="8467" max="8467" width="36.375" bestFit="1" customWidth="1"/>
    <col min="8468" max="8468" width="59.5" bestFit="1" customWidth="1"/>
    <col min="8469" max="8469" width="40.5" bestFit="1" customWidth="1"/>
    <col min="8470" max="8470" width="24.5" bestFit="1" customWidth="1"/>
    <col min="8471" max="8471" width="8" bestFit="1" customWidth="1"/>
    <col min="8472" max="8472" width="36.625" bestFit="1" customWidth="1"/>
    <col min="8473" max="8473" width="17.875" bestFit="1" customWidth="1"/>
    <col min="8474" max="8474" width="20.75" bestFit="1" customWidth="1"/>
    <col min="8475" max="8475" width="15.375" bestFit="1" customWidth="1"/>
    <col min="8476" max="8476" width="28" bestFit="1" customWidth="1"/>
    <col min="8477" max="8477" width="21.375" bestFit="1" customWidth="1"/>
    <col min="8478" max="8478" width="37.375" bestFit="1" customWidth="1"/>
    <col min="8479" max="8479" width="25.375" bestFit="1" customWidth="1"/>
    <col min="8480" max="8480" width="34.875" bestFit="1" customWidth="1"/>
    <col min="8481" max="8481" width="18.625" bestFit="1" customWidth="1"/>
    <col min="8482" max="8482" width="25.375" bestFit="1" customWidth="1"/>
    <col min="8483" max="8483" width="23.25" bestFit="1" customWidth="1"/>
    <col min="8484" max="8484" width="43" bestFit="1" customWidth="1"/>
    <col min="8485" max="8485" width="20.5" bestFit="1" customWidth="1"/>
    <col min="8486" max="8486" width="21.625" bestFit="1" customWidth="1"/>
    <col min="8487" max="8487" width="31.75" bestFit="1" customWidth="1"/>
    <col min="8488" max="8488" width="19.25" bestFit="1" customWidth="1"/>
    <col min="8489" max="8489" width="18.5" bestFit="1" customWidth="1"/>
    <col min="8490" max="8490" width="20.125" bestFit="1" customWidth="1"/>
    <col min="8491" max="8491" width="23" bestFit="1" customWidth="1"/>
    <col min="8492" max="8492" width="21.75" bestFit="1" customWidth="1"/>
    <col min="8493" max="8493" width="25.125" bestFit="1" customWidth="1"/>
    <col min="8494" max="8494" width="17.875" bestFit="1" customWidth="1"/>
    <col min="8495" max="8495" width="21.625" bestFit="1" customWidth="1"/>
    <col min="8496" max="8496" width="9.5" bestFit="1" customWidth="1"/>
    <col min="8497" max="8497" width="18" bestFit="1" customWidth="1"/>
    <col min="8498" max="8498" width="33.875" bestFit="1" customWidth="1"/>
    <col min="8499" max="8499" width="12.25" bestFit="1" customWidth="1"/>
    <col min="8500" max="8500" width="24.125" bestFit="1" customWidth="1"/>
    <col min="8501" max="8501" width="19.25" bestFit="1" customWidth="1"/>
    <col min="8502" max="8502" width="38.625" bestFit="1" customWidth="1"/>
    <col min="8503" max="8503" width="28.5" bestFit="1" customWidth="1"/>
    <col min="8504" max="8504" width="51.75" bestFit="1" customWidth="1"/>
    <col min="8505" max="8505" width="26.625" bestFit="1" customWidth="1"/>
    <col min="8506" max="8506" width="27.25" bestFit="1" customWidth="1"/>
    <col min="8507" max="8507" width="32.625" bestFit="1" customWidth="1"/>
    <col min="8508" max="8508" width="27.875" bestFit="1" customWidth="1"/>
    <col min="8509" max="8509" width="22.625" bestFit="1" customWidth="1"/>
    <col min="8510" max="8510" width="43.5" bestFit="1" customWidth="1"/>
    <col min="8511" max="8511" width="19.875" bestFit="1" customWidth="1"/>
    <col min="8512" max="8512" width="24.5" bestFit="1" customWidth="1"/>
    <col min="8513" max="8513" width="13.875" bestFit="1" customWidth="1"/>
    <col min="8514" max="8514" width="21.625" bestFit="1" customWidth="1"/>
    <col min="8515" max="8515" width="21.75" bestFit="1" customWidth="1"/>
    <col min="8516" max="8516" width="14.875" bestFit="1" customWidth="1"/>
    <col min="8517" max="8517" width="14.75" bestFit="1" customWidth="1"/>
    <col min="8518" max="8518" width="25.375" bestFit="1" customWidth="1"/>
    <col min="8519" max="8519" width="25.5" bestFit="1" customWidth="1"/>
    <col min="8520" max="8520" width="12.25" bestFit="1" customWidth="1"/>
    <col min="8521" max="8521" width="18.875" bestFit="1" customWidth="1"/>
    <col min="8522" max="8522" width="28" bestFit="1" customWidth="1"/>
    <col min="8523" max="8523" width="32.375" bestFit="1" customWidth="1"/>
    <col min="8524" max="8524" width="53" bestFit="1" customWidth="1"/>
    <col min="8525" max="8525" width="12.875" bestFit="1" customWidth="1"/>
    <col min="8526" max="8526" width="22.25" bestFit="1" customWidth="1"/>
    <col min="8527" max="8527" width="31.125" bestFit="1" customWidth="1"/>
    <col min="8528" max="8528" width="24.875" bestFit="1" customWidth="1"/>
    <col min="8529" max="8529" width="19.75" bestFit="1" customWidth="1"/>
    <col min="8530" max="8530" width="26" bestFit="1" customWidth="1"/>
    <col min="8531" max="8531" width="29.5" bestFit="1" customWidth="1"/>
    <col min="8532" max="8532" width="33" bestFit="1" customWidth="1"/>
    <col min="8533" max="8533" width="34.5" bestFit="1" customWidth="1"/>
    <col min="8534" max="8534" width="37.875" bestFit="1" customWidth="1"/>
    <col min="8535" max="8535" width="33.625" bestFit="1" customWidth="1"/>
    <col min="8536" max="8536" width="11.125" bestFit="1" customWidth="1"/>
    <col min="8537" max="8537" width="36.375" bestFit="1" customWidth="1"/>
    <col min="8538" max="8538" width="17.875" bestFit="1" customWidth="1"/>
    <col min="8539" max="8539" width="27.375" bestFit="1" customWidth="1"/>
    <col min="8540" max="8540" width="20.75" bestFit="1" customWidth="1"/>
    <col min="8541" max="8541" width="23.625" bestFit="1" customWidth="1"/>
    <col min="8542" max="8542" width="34.125" bestFit="1" customWidth="1"/>
    <col min="8543" max="8543" width="32.875" bestFit="1" customWidth="1"/>
    <col min="8544" max="8544" width="23.25" bestFit="1" customWidth="1"/>
    <col min="8545" max="8545" width="31" bestFit="1" customWidth="1"/>
    <col min="8546" max="8546" width="17.375" bestFit="1" customWidth="1"/>
    <col min="8547" max="8547" width="20.125" bestFit="1" customWidth="1"/>
    <col min="8548" max="8548" width="18.625" bestFit="1" customWidth="1"/>
    <col min="8549" max="8549" width="39.5" bestFit="1" customWidth="1"/>
    <col min="8550" max="8550" width="21.125" bestFit="1" customWidth="1"/>
    <col min="8551" max="8551" width="21.375" bestFit="1" customWidth="1"/>
    <col min="8552" max="8552" width="37.25" bestFit="1" customWidth="1"/>
    <col min="8553" max="8553" width="34.125" bestFit="1" customWidth="1"/>
    <col min="8554" max="8554" width="32" bestFit="1" customWidth="1"/>
    <col min="8555" max="8555" width="27" bestFit="1" customWidth="1"/>
    <col min="8556" max="8556" width="14.75" bestFit="1" customWidth="1"/>
    <col min="8557" max="8557" width="28.25" bestFit="1" customWidth="1"/>
    <col min="8558" max="8558" width="21.625" bestFit="1" customWidth="1"/>
    <col min="8559" max="8559" width="13.625" bestFit="1" customWidth="1"/>
    <col min="8560" max="8560" width="22.875" bestFit="1" customWidth="1"/>
    <col min="8561" max="8561" width="24.25" bestFit="1" customWidth="1"/>
    <col min="8562" max="8562" width="26" bestFit="1" customWidth="1"/>
    <col min="8563" max="8563" width="27.875" bestFit="1" customWidth="1"/>
    <col min="8564" max="8564" width="21.125" bestFit="1" customWidth="1"/>
    <col min="8565" max="8565" width="27.625" bestFit="1" customWidth="1"/>
    <col min="8566" max="8566" width="25.5" bestFit="1" customWidth="1"/>
    <col min="8567" max="8567" width="32.375" bestFit="1" customWidth="1"/>
    <col min="8568" max="8568" width="23.5" bestFit="1" customWidth="1"/>
    <col min="8569" max="8569" width="30.75" bestFit="1" customWidth="1"/>
    <col min="8570" max="8570" width="23" bestFit="1" customWidth="1"/>
    <col min="8571" max="8571" width="24.25" bestFit="1" customWidth="1"/>
    <col min="8572" max="8572" width="23.625" bestFit="1" customWidth="1"/>
    <col min="8573" max="8573" width="23.5" bestFit="1" customWidth="1"/>
    <col min="8574" max="8574" width="32.375" bestFit="1" customWidth="1"/>
    <col min="8575" max="8575" width="11.75" bestFit="1" customWidth="1"/>
    <col min="8576" max="8576" width="9.75" bestFit="1" customWidth="1"/>
    <col min="8577" max="8577" width="12.25" bestFit="1" customWidth="1"/>
    <col min="8578" max="8578" width="13.25" bestFit="1" customWidth="1"/>
    <col min="8579" max="8579" width="19.125" bestFit="1" customWidth="1"/>
    <col min="8580" max="8580" width="20.125" bestFit="1" customWidth="1"/>
    <col min="8581" max="8581" width="14.75" bestFit="1" customWidth="1"/>
    <col min="8582" max="8582" width="12.875" bestFit="1" customWidth="1"/>
    <col min="8583" max="8583" width="14.25" bestFit="1" customWidth="1"/>
    <col min="8584" max="8584" width="15.75" bestFit="1" customWidth="1"/>
    <col min="8585" max="8585" width="15.125" bestFit="1" customWidth="1"/>
    <col min="8586" max="8586" width="16.125" bestFit="1" customWidth="1"/>
    <col min="8587" max="8587" width="25.5" bestFit="1" customWidth="1"/>
    <col min="8588" max="8588" width="42.875" bestFit="1" customWidth="1"/>
    <col min="8589" max="8589" width="38.875" bestFit="1" customWidth="1"/>
    <col min="8590" max="8590" width="12.25" bestFit="1" customWidth="1"/>
    <col min="8591" max="8591" width="32" bestFit="1" customWidth="1"/>
    <col min="8592" max="8592" width="28" bestFit="1" customWidth="1"/>
    <col min="8593" max="8593" width="21.625" bestFit="1" customWidth="1"/>
    <col min="8594" max="8594" width="32" bestFit="1" customWidth="1"/>
    <col min="8595" max="8595" width="52" bestFit="1" customWidth="1"/>
    <col min="8596" max="8596" width="41" bestFit="1" customWidth="1"/>
    <col min="8597" max="8597" width="19.25" bestFit="1" customWidth="1"/>
    <col min="8598" max="8598" width="18.5" bestFit="1" customWidth="1"/>
    <col min="8599" max="8599" width="19.875" bestFit="1" customWidth="1"/>
    <col min="8600" max="8600" width="37.625" bestFit="1" customWidth="1"/>
    <col min="8601" max="8601" width="34.75" bestFit="1" customWidth="1"/>
    <col min="8602" max="8602" width="27.625" bestFit="1" customWidth="1"/>
    <col min="8603" max="8603" width="26" bestFit="1" customWidth="1"/>
    <col min="8604" max="8604" width="31.375" bestFit="1" customWidth="1"/>
    <col min="8605" max="8605" width="12.625" bestFit="1" customWidth="1"/>
    <col min="8606" max="8606" width="12" bestFit="1" customWidth="1"/>
    <col min="8607" max="8607" width="42.625" bestFit="1" customWidth="1"/>
    <col min="8608" max="8608" width="14.875" bestFit="1" customWidth="1"/>
    <col min="8609" max="8609" width="14.75" bestFit="1" customWidth="1"/>
    <col min="8610" max="8610" width="13" bestFit="1" customWidth="1"/>
    <col min="8611" max="8611" width="15.375" bestFit="1" customWidth="1"/>
    <col min="8612" max="8612" width="11.75" bestFit="1" customWidth="1"/>
    <col min="8613" max="8613" width="12.625" bestFit="1" customWidth="1"/>
    <col min="8614" max="8614" width="21.75" bestFit="1" customWidth="1"/>
    <col min="8615" max="8615" width="18.25" bestFit="1" customWidth="1"/>
    <col min="8616" max="8616" width="10.125" bestFit="1" customWidth="1"/>
    <col min="8617" max="8617" width="10.75" bestFit="1" customWidth="1"/>
    <col min="8618" max="8618" width="11" bestFit="1" customWidth="1"/>
    <col min="8619" max="8619" width="94.125" bestFit="1" customWidth="1"/>
    <col min="8620" max="8620" width="44.75" bestFit="1" customWidth="1"/>
    <col min="8621" max="8621" width="11.625" bestFit="1" customWidth="1"/>
    <col min="8622" max="8622" width="23.625" bestFit="1" customWidth="1"/>
    <col min="8623" max="8623" width="14.75" bestFit="1" customWidth="1"/>
    <col min="8624" max="8624" width="13.875" bestFit="1" customWidth="1"/>
    <col min="8625" max="8625" width="17" bestFit="1" customWidth="1"/>
    <col min="8626" max="8626" width="9.5" bestFit="1" customWidth="1"/>
    <col min="8627" max="8627" width="12.875" bestFit="1" customWidth="1"/>
    <col min="8628" max="8628" width="26.125" bestFit="1" customWidth="1"/>
    <col min="8629" max="8629" width="51.625" bestFit="1" customWidth="1"/>
    <col min="8630" max="8630" width="14.25" bestFit="1" customWidth="1"/>
    <col min="8631" max="8631" width="17.625" bestFit="1" customWidth="1"/>
    <col min="8632" max="8632" width="13" bestFit="1" customWidth="1"/>
    <col min="8633" max="8633" width="6.75" bestFit="1" customWidth="1"/>
    <col min="8634" max="8634" width="16.125" bestFit="1" customWidth="1"/>
    <col min="8635" max="8635" width="19.875" bestFit="1" customWidth="1"/>
    <col min="8636" max="8636" width="12.625" bestFit="1" customWidth="1"/>
    <col min="8637" max="8637" width="25.75" bestFit="1" customWidth="1"/>
    <col min="8638" max="8638" width="12.375" bestFit="1" customWidth="1"/>
    <col min="8639" max="8639" width="35.75" bestFit="1" customWidth="1"/>
    <col min="8640" max="8640" width="13.625" bestFit="1" customWidth="1"/>
    <col min="8641" max="8641" width="17.875" bestFit="1" customWidth="1"/>
    <col min="8642" max="8642" width="19.25" bestFit="1" customWidth="1"/>
    <col min="8643" max="8643" width="38.625" bestFit="1" customWidth="1"/>
    <col min="8644" max="8644" width="31.375" bestFit="1" customWidth="1"/>
    <col min="8645" max="8645" width="6.75" bestFit="1" customWidth="1"/>
    <col min="8646" max="8646" width="9.875" bestFit="1" customWidth="1"/>
    <col min="8647" max="8647" width="24.875" bestFit="1" customWidth="1"/>
    <col min="8648" max="8648" width="22.25" bestFit="1" customWidth="1"/>
    <col min="8649" max="8649" width="25.375" bestFit="1" customWidth="1"/>
    <col min="8650" max="8650" width="15.5" bestFit="1" customWidth="1"/>
    <col min="8651" max="8651" width="38.625" bestFit="1" customWidth="1"/>
    <col min="8652" max="8652" width="15.125" bestFit="1" customWidth="1"/>
    <col min="8653" max="8653" width="14.5" bestFit="1" customWidth="1"/>
    <col min="8654" max="8654" width="24.75" bestFit="1" customWidth="1"/>
    <col min="8655" max="8655" width="18" bestFit="1" customWidth="1"/>
    <col min="8656" max="8656" width="14.25" bestFit="1" customWidth="1"/>
    <col min="8657" max="8657" width="22.375" bestFit="1" customWidth="1"/>
    <col min="8658" max="8658" width="39.25" bestFit="1" customWidth="1"/>
    <col min="8659" max="8659" width="9.5" bestFit="1" customWidth="1"/>
    <col min="8660" max="8660" width="17.25" bestFit="1" customWidth="1"/>
    <col min="8661" max="8661" width="16.625" bestFit="1" customWidth="1"/>
    <col min="8662" max="8662" width="23.25" bestFit="1" customWidth="1"/>
    <col min="8663" max="8663" width="25.125" bestFit="1" customWidth="1"/>
    <col min="8664" max="8664" width="17.25" bestFit="1" customWidth="1"/>
    <col min="8665" max="8665" width="24.125" bestFit="1" customWidth="1"/>
    <col min="8666" max="8666" width="26.125" bestFit="1" customWidth="1"/>
    <col min="8667" max="8667" width="26.625" bestFit="1" customWidth="1"/>
    <col min="8668" max="8668" width="25.75" bestFit="1" customWidth="1"/>
    <col min="8669" max="8669" width="29.5" bestFit="1" customWidth="1"/>
    <col min="8670" max="8670" width="14.125" bestFit="1" customWidth="1"/>
    <col min="8671" max="8671" width="16.375" bestFit="1" customWidth="1"/>
    <col min="8672" max="8672" width="8.5" bestFit="1" customWidth="1"/>
    <col min="8673" max="8673" width="22.625" bestFit="1" customWidth="1"/>
    <col min="8674" max="8674" width="25.125" bestFit="1" customWidth="1"/>
    <col min="8675" max="8675" width="13.625" bestFit="1" customWidth="1"/>
    <col min="8676" max="8676" width="21" bestFit="1" customWidth="1"/>
    <col min="8677" max="8677" width="17.375" bestFit="1" customWidth="1"/>
    <col min="8678" max="8678" width="13.875" bestFit="1" customWidth="1"/>
    <col min="8679" max="8679" width="38.5" bestFit="1" customWidth="1"/>
    <col min="8680" max="8680" width="28.25" bestFit="1" customWidth="1"/>
    <col min="8681" max="8681" width="14.125" bestFit="1" customWidth="1"/>
    <col min="8682" max="8682" width="18.25" bestFit="1" customWidth="1"/>
    <col min="8683" max="8683" width="10.75" bestFit="1" customWidth="1"/>
    <col min="8684" max="8684" width="22.375" bestFit="1" customWidth="1"/>
    <col min="8685" max="8685" width="18.625" bestFit="1" customWidth="1"/>
    <col min="8686" max="8686" width="8.875" bestFit="1" customWidth="1"/>
    <col min="8687" max="8687" width="9.875" bestFit="1" customWidth="1"/>
    <col min="8688" max="8688" width="28.5" bestFit="1" customWidth="1"/>
    <col min="8689" max="8689" width="5.125" bestFit="1" customWidth="1"/>
    <col min="8690" max="8690" width="6.375" bestFit="1" customWidth="1"/>
    <col min="8691" max="8691" width="29.5" bestFit="1" customWidth="1"/>
    <col min="8692" max="8692" width="26.625" bestFit="1" customWidth="1"/>
    <col min="8693" max="8693" width="27.375" bestFit="1" customWidth="1"/>
    <col min="8694" max="8694" width="96.625" bestFit="1" customWidth="1"/>
    <col min="8695" max="8695" width="11.375" bestFit="1" customWidth="1"/>
    <col min="8696" max="8696" width="16.375" bestFit="1" customWidth="1"/>
    <col min="8697" max="8697" width="21.625" bestFit="1" customWidth="1"/>
    <col min="8698" max="8698" width="29.875" bestFit="1" customWidth="1"/>
    <col min="8699" max="8699" width="27.25" bestFit="1" customWidth="1"/>
    <col min="8700" max="8700" width="10.5" bestFit="1" customWidth="1"/>
    <col min="8701" max="8701" width="43" bestFit="1" customWidth="1"/>
    <col min="8702" max="8702" width="10.375" bestFit="1" customWidth="1"/>
    <col min="8703" max="8703" width="28" bestFit="1" customWidth="1"/>
    <col min="8704" max="8704" width="13.625" bestFit="1" customWidth="1"/>
    <col min="8705" max="8705" width="22" bestFit="1" customWidth="1"/>
    <col min="8706" max="8706" width="19.75" bestFit="1" customWidth="1"/>
    <col min="8707" max="8707" width="13.625" bestFit="1" customWidth="1"/>
    <col min="8708" max="8708" width="12.25" bestFit="1" customWidth="1"/>
    <col min="8709" max="8709" width="11.625" bestFit="1" customWidth="1"/>
    <col min="8710" max="8710" width="12.875" bestFit="1" customWidth="1"/>
    <col min="8711" max="8711" width="14.875" bestFit="1" customWidth="1"/>
    <col min="8712" max="8712" width="17.25" bestFit="1" customWidth="1"/>
    <col min="8713" max="8713" width="16.375" bestFit="1" customWidth="1"/>
    <col min="8714" max="8714" width="18.25" bestFit="1" customWidth="1"/>
    <col min="8715" max="8715" width="32" bestFit="1" customWidth="1"/>
    <col min="8716" max="8716" width="16.375" bestFit="1" customWidth="1"/>
    <col min="8717" max="8717" width="17.875" bestFit="1" customWidth="1"/>
    <col min="8718" max="8718" width="31.375" bestFit="1" customWidth="1"/>
    <col min="8719" max="8719" width="7.625" bestFit="1" customWidth="1"/>
    <col min="8720" max="8720" width="26.125" bestFit="1" customWidth="1"/>
    <col min="8721" max="8721" width="7.25" bestFit="1" customWidth="1"/>
    <col min="8722" max="8722" width="40.125" bestFit="1" customWidth="1"/>
    <col min="8723" max="8723" width="46.375" bestFit="1" customWidth="1"/>
    <col min="8724" max="8724" width="28" bestFit="1" customWidth="1"/>
    <col min="8725" max="8725" width="6.375" bestFit="1" customWidth="1"/>
    <col min="8726" max="8726" width="22" bestFit="1" customWidth="1"/>
    <col min="8727" max="8727" width="23" bestFit="1" customWidth="1"/>
    <col min="8728" max="8728" width="17.375" bestFit="1" customWidth="1"/>
    <col min="8729" max="8729" width="35.125" bestFit="1" customWidth="1"/>
    <col min="8730" max="8730" width="21.375" bestFit="1" customWidth="1"/>
    <col min="8731" max="8731" width="17" bestFit="1" customWidth="1"/>
    <col min="8732" max="8732" width="26.375" bestFit="1" customWidth="1"/>
    <col min="8733" max="8733" width="37.625" bestFit="1" customWidth="1"/>
    <col min="8734" max="8734" width="15.125" bestFit="1" customWidth="1"/>
    <col min="8735" max="8735" width="15.75" bestFit="1" customWidth="1"/>
    <col min="8736" max="8736" width="27.625" bestFit="1" customWidth="1"/>
    <col min="8737" max="8737" width="20.5" bestFit="1" customWidth="1"/>
    <col min="8738" max="8738" width="16" bestFit="1" customWidth="1"/>
    <col min="8739" max="8739" width="17.625" bestFit="1" customWidth="1"/>
    <col min="8740" max="8740" width="15.75" bestFit="1" customWidth="1"/>
    <col min="8741" max="8741" width="21.625" bestFit="1" customWidth="1"/>
    <col min="8742" max="8742" width="20.5" bestFit="1" customWidth="1"/>
    <col min="8743" max="8743" width="19.125" bestFit="1" customWidth="1"/>
    <col min="8744" max="8744" width="34.5" bestFit="1" customWidth="1"/>
    <col min="8745" max="8745" width="12.375" bestFit="1" customWidth="1"/>
    <col min="8746" max="8746" width="29.875" bestFit="1" customWidth="1"/>
    <col min="8747" max="8747" width="19.25" bestFit="1" customWidth="1"/>
    <col min="8748" max="8748" width="22.375" bestFit="1" customWidth="1"/>
    <col min="8749" max="8749" width="19.125" bestFit="1" customWidth="1"/>
    <col min="8750" max="8750" width="33.875" bestFit="1" customWidth="1"/>
    <col min="8751" max="8751" width="26.625" bestFit="1" customWidth="1"/>
    <col min="8752" max="8752" width="19.875" bestFit="1" customWidth="1"/>
    <col min="8753" max="8753" width="22.25" bestFit="1" customWidth="1"/>
    <col min="8754" max="8754" width="35.75" bestFit="1" customWidth="1"/>
    <col min="8755" max="8755" width="19.25" bestFit="1" customWidth="1"/>
    <col min="8756" max="8756" width="27.625" bestFit="1" customWidth="1"/>
    <col min="8757" max="8757" width="11.75" bestFit="1" customWidth="1"/>
    <col min="8758" max="8758" width="14.125" bestFit="1" customWidth="1"/>
    <col min="8759" max="8759" width="21.75" bestFit="1" customWidth="1"/>
    <col min="8760" max="8760" width="21.125" bestFit="1" customWidth="1"/>
    <col min="8761" max="8761" width="15.375" bestFit="1" customWidth="1"/>
    <col min="8762" max="8762" width="7.625" bestFit="1" customWidth="1"/>
    <col min="8763" max="8763" width="11.375" bestFit="1" customWidth="1"/>
    <col min="8764" max="8764" width="4.75" bestFit="1" customWidth="1"/>
    <col min="8765" max="8765" width="15.75" bestFit="1" customWidth="1"/>
    <col min="8766" max="8766" width="52" bestFit="1" customWidth="1"/>
    <col min="8767" max="8767" width="33.875" bestFit="1" customWidth="1"/>
    <col min="8768" max="8769" width="13.25" bestFit="1" customWidth="1"/>
    <col min="8770" max="8770" width="10.5" bestFit="1" customWidth="1"/>
    <col min="8771" max="8771" width="10.75" bestFit="1" customWidth="1"/>
    <col min="8772" max="8772" width="11.75" bestFit="1" customWidth="1"/>
    <col min="8773" max="8773" width="9.125" bestFit="1" customWidth="1"/>
    <col min="8774" max="8774" width="7" bestFit="1" customWidth="1"/>
    <col min="8775" max="8775" width="12.625" bestFit="1" customWidth="1"/>
    <col min="8776" max="8776" width="13" bestFit="1" customWidth="1"/>
    <col min="8777" max="8777" width="16.375" bestFit="1" customWidth="1"/>
    <col min="8778" max="8778" width="23" bestFit="1" customWidth="1"/>
    <col min="8779" max="8779" width="19.875" bestFit="1" customWidth="1"/>
    <col min="8780" max="8780" width="31" bestFit="1" customWidth="1"/>
    <col min="8781" max="8781" width="30.75" bestFit="1" customWidth="1"/>
    <col min="8782" max="8782" width="11" bestFit="1" customWidth="1"/>
    <col min="8783" max="8783" width="6.75" bestFit="1" customWidth="1"/>
    <col min="8784" max="8784" width="38.25" bestFit="1" customWidth="1"/>
    <col min="8785" max="8785" width="22" bestFit="1" customWidth="1"/>
    <col min="8786" max="8786" width="9.75" bestFit="1" customWidth="1"/>
    <col min="8787" max="8788" width="13.5" bestFit="1" customWidth="1"/>
    <col min="8789" max="8789" width="17.25" bestFit="1" customWidth="1"/>
    <col min="8790" max="8790" width="15.125" bestFit="1" customWidth="1"/>
    <col min="8791" max="8791" width="14.125" bestFit="1" customWidth="1"/>
    <col min="8792" max="8792" width="6.125" bestFit="1" customWidth="1"/>
    <col min="8793" max="8793" width="8" bestFit="1" customWidth="1"/>
    <col min="8794" max="8794" width="12.25" bestFit="1" customWidth="1"/>
    <col min="8795" max="8795" width="7.375" bestFit="1" customWidth="1"/>
    <col min="8796" max="8796" width="10.5" bestFit="1" customWidth="1"/>
    <col min="8797" max="8797" width="22.875" bestFit="1" customWidth="1"/>
    <col min="8798" max="8798" width="27.875" bestFit="1" customWidth="1"/>
    <col min="8799" max="8799" width="55.75" bestFit="1" customWidth="1"/>
    <col min="8800" max="8800" width="11.75" bestFit="1" customWidth="1"/>
    <col min="8801" max="8802" width="12.25" bestFit="1" customWidth="1"/>
    <col min="8803" max="8803" width="13.625" bestFit="1" customWidth="1"/>
    <col min="8804" max="8804" width="12.875" bestFit="1" customWidth="1"/>
    <col min="8805" max="8805" width="17" bestFit="1" customWidth="1"/>
  </cols>
  <sheetData>
    <row r="3" spans="2:13" x14ac:dyDescent="0.25">
      <c r="B3" s="3" t="s">
        <v>31319</v>
      </c>
      <c r="C3" s="3" t="s">
        <v>31304</v>
      </c>
    </row>
    <row r="4" spans="2:13" x14ac:dyDescent="0.25">
      <c r="B4" s="3" t="s">
        <v>31303</v>
      </c>
      <c r="C4" t="s">
        <v>31308</v>
      </c>
      <c r="D4" t="s">
        <v>31309</v>
      </c>
      <c r="E4" t="s">
        <v>31310</v>
      </c>
      <c r="F4" t="s">
        <v>31311</v>
      </c>
      <c r="G4" t="s">
        <v>31312</v>
      </c>
      <c r="H4" t="s">
        <v>31313</v>
      </c>
      <c r="I4" t="s">
        <v>31314</v>
      </c>
      <c r="J4" t="s">
        <v>31315</v>
      </c>
      <c r="K4" t="s">
        <v>31316</v>
      </c>
      <c r="L4" t="s">
        <v>31317</v>
      </c>
      <c r="M4" t="s">
        <v>31300</v>
      </c>
    </row>
    <row r="5" spans="2:13" x14ac:dyDescent="0.25">
      <c r="B5" s="2" t="s">
        <v>1064</v>
      </c>
      <c r="I5">
        <v>3</v>
      </c>
      <c r="J5">
        <v>2</v>
      </c>
      <c r="K5">
        <v>6</v>
      </c>
      <c r="L5">
        <v>65</v>
      </c>
      <c r="M5">
        <v>76</v>
      </c>
    </row>
    <row r="6" spans="2:13" x14ac:dyDescent="0.25">
      <c r="B6" s="2" t="s">
        <v>279</v>
      </c>
      <c r="H6">
        <v>2</v>
      </c>
      <c r="I6">
        <v>3</v>
      </c>
      <c r="J6">
        <v>3</v>
      </c>
      <c r="K6">
        <v>15</v>
      </c>
      <c r="L6">
        <v>94</v>
      </c>
      <c r="M6">
        <v>117</v>
      </c>
    </row>
    <row r="7" spans="2:13" x14ac:dyDescent="0.25">
      <c r="B7" s="2" t="s">
        <v>6603</v>
      </c>
      <c r="K7">
        <v>1</v>
      </c>
      <c r="L7">
        <v>8</v>
      </c>
      <c r="M7">
        <v>9</v>
      </c>
    </row>
    <row r="8" spans="2:13" x14ac:dyDescent="0.25">
      <c r="B8" s="2" t="s">
        <v>9921</v>
      </c>
      <c r="L8">
        <v>3</v>
      </c>
      <c r="M8">
        <v>3</v>
      </c>
    </row>
    <row r="9" spans="2:13" x14ac:dyDescent="0.25">
      <c r="B9" s="2" t="s">
        <v>25659</v>
      </c>
      <c r="L9">
        <v>1</v>
      </c>
      <c r="M9">
        <v>1</v>
      </c>
    </row>
    <row r="10" spans="2:13" x14ac:dyDescent="0.25">
      <c r="B10" s="2" t="s">
        <v>3510</v>
      </c>
      <c r="L10">
        <v>18</v>
      </c>
      <c r="M10">
        <v>18</v>
      </c>
    </row>
    <row r="11" spans="2:13" x14ac:dyDescent="0.25">
      <c r="B11" s="2" t="s">
        <v>858</v>
      </c>
      <c r="J11">
        <v>1</v>
      </c>
      <c r="K11">
        <v>6</v>
      </c>
      <c r="L11">
        <v>77</v>
      </c>
      <c r="M11">
        <v>84</v>
      </c>
    </row>
    <row r="12" spans="2:13" x14ac:dyDescent="0.25">
      <c r="B12" s="2" t="s">
        <v>5834</v>
      </c>
      <c r="K12">
        <v>1</v>
      </c>
      <c r="L12">
        <v>4</v>
      </c>
      <c r="M12">
        <v>5</v>
      </c>
    </row>
    <row r="13" spans="2:13" x14ac:dyDescent="0.25">
      <c r="B13" s="2" t="s">
        <v>8252</v>
      </c>
      <c r="L13">
        <v>2</v>
      </c>
      <c r="M13">
        <v>2</v>
      </c>
    </row>
    <row r="14" spans="2:13" x14ac:dyDescent="0.25">
      <c r="B14" s="2" t="s">
        <v>21851</v>
      </c>
      <c r="L14">
        <v>1</v>
      </c>
      <c r="M14">
        <v>1</v>
      </c>
    </row>
    <row r="15" spans="2:13" x14ac:dyDescent="0.25">
      <c r="B15" s="2" t="s">
        <v>160</v>
      </c>
      <c r="J15">
        <v>7</v>
      </c>
      <c r="K15">
        <v>47</v>
      </c>
      <c r="L15">
        <v>217</v>
      </c>
      <c r="M15">
        <v>271</v>
      </c>
    </row>
    <row r="16" spans="2:13" x14ac:dyDescent="0.25">
      <c r="B16" s="2" t="s">
        <v>1786</v>
      </c>
      <c r="K16">
        <v>3</v>
      </c>
      <c r="L16">
        <v>19</v>
      </c>
      <c r="M16">
        <v>22</v>
      </c>
    </row>
    <row r="17" spans="2:13" x14ac:dyDescent="0.25">
      <c r="B17" s="2" t="s">
        <v>2924</v>
      </c>
      <c r="K17">
        <v>10</v>
      </c>
      <c r="L17">
        <v>90</v>
      </c>
      <c r="M17">
        <v>100</v>
      </c>
    </row>
    <row r="18" spans="2:13" x14ac:dyDescent="0.25">
      <c r="B18" s="2" t="s">
        <v>1692</v>
      </c>
      <c r="J18">
        <v>1</v>
      </c>
      <c r="K18">
        <v>6</v>
      </c>
      <c r="L18">
        <v>33</v>
      </c>
      <c r="M18">
        <v>40</v>
      </c>
    </row>
    <row r="19" spans="2:13" x14ac:dyDescent="0.25">
      <c r="B19" s="2" t="s">
        <v>22537</v>
      </c>
      <c r="L19">
        <v>2</v>
      </c>
      <c r="M19">
        <v>2</v>
      </c>
    </row>
    <row r="20" spans="2:13" x14ac:dyDescent="0.25">
      <c r="B20" s="2" t="s">
        <v>26325</v>
      </c>
      <c r="L20">
        <v>1</v>
      </c>
      <c r="M20">
        <v>1</v>
      </c>
    </row>
    <row r="21" spans="2:13" x14ac:dyDescent="0.25">
      <c r="B21" s="2" t="s">
        <v>1194</v>
      </c>
      <c r="K21">
        <v>1</v>
      </c>
      <c r="L21">
        <v>5</v>
      </c>
      <c r="M21">
        <v>6</v>
      </c>
    </row>
    <row r="22" spans="2:13" x14ac:dyDescent="0.25">
      <c r="B22" s="2" t="s">
        <v>851</v>
      </c>
      <c r="I22">
        <v>1</v>
      </c>
      <c r="K22">
        <v>9</v>
      </c>
      <c r="L22">
        <v>20</v>
      </c>
      <c r="M22">
        <v>30</v>
      </c>
    </row>
    <row r="23" spans="2:13" x14ac:dyDescent="0.25">
      <c r="B23" s="2" t="s">
        <v>116</v>
      </c>
      <c r="E23">
        <v>1</v>
      </c>
      <c r="F23">
        <v>3</v>
      </c>
      <c r="G23">
        <v>2</v>
      </c>
      <c r="H23">
        <v>6</v>
      </c>
      <c r="I23">
        <v>1</v>
      </c>
      <c r="J23">
        <v>2</v>
      </c>
      <c r="K23">
        <v>48</v>
      </c>
      <c r="L23">
        <v>49</v>
      </c>
      <c r="M23">
        <v>112</v>
      </c>
    </row>
    <row r="24" spans="2:13" x14ac:dyDescent="0.25">
      <c r="B24" s="2" t="s">
        <v>8783</v>
      </c>
      <c r="L24">
        <v>6</v>
      </c>
      <c r="M24">
        <v>6</v>
      </c>
    </row>
    <row r="25" spans="2:13" x14ac:dyDescent="0.25">
      <c r="B25" s="2" t="s">
        <v>231</v>
      </c>
      <c r="G25">
        <v>1</v>
      </c>
      <c r="H25">
        <v>1</v>
      </c>
      <c r="I25">
        <v>4</v>
      </c>
      <c r="J25">
        <v>7</v>
      </c>
      <c r="K25">
        <v>30</v>
      </c>
      <c r="L25">
        <v>170</v>
      </c>
      <c r="M25">
        <v>213</v>
      </c>
    </row>
    <row r="26" spans="2:13" x14ac:dyDescent="0.25">
      <c r="B26" s="2" t="s">
        <v>337</v>
      </c>
      <c r="L26">
        <v>2</v>
      </c>
      <c r="M26">
        <v>2</v>
      </c>
    </row>
    <row r="27" spans="2:13" x14ac:dyDescent="0.25">
      <c r="B27" s="2" t="s">
        <v>184</v>
      </c>
      <c r="J27">
        <v>5</v>
      </c>
      <c r="K27">
        <v>24</v>
      </c>
      <c r="L27">
        <v>74</v>
      </c>
      <c r="M27">
        <v>103</v>
      </c>
    </row>
    <row r="28" spans="2:13" x14ac:dyDescent="0.25">
      <c r="B28" s="2" t="s">
        <v>4063</v>
      </c>
      <c r="L28">
        <v>4</v>
      </c>
      <c r="M28">
        <v>4</v>
      </c>
    </row>
    <row r="29" spans="2:13" x14ac:dyDescent="0.25">
      <c r="B29" s="2" t="s">
        <v>15007</v>
      </c>
      <c r="L29">
        <v>1</v>
      </c>
      <c r="M29">
        <v>1</v>
      </c>
    </row>
    <row r="30" spans="2:13" x14ac:dyDescent="0.25">
      <c r="B30" s="2" t="s">
        <v>2595</v>
      </c>
      <c r="L30">
        <v>1</v>
      </c>
      <c r="M30">
        <v>1</v>
      </c>
    </row>
    <row r="31" spans="2:13" x14ac:dyDescent="0.25">
      <c r="B31" s="2" t="s">
        <v>3799</v>
      </c>
      <c r="G31">
        <v>2</v>
      </c>
      <c r="H31">
        <v>14</v>
      </c>
      <c r="I31">
        <v>12</v>
      </c>
      <c r="J31">
        <v>8</v>
      </c>
      <c r="K31">
        <v>24</v>
      </c>
      <c r="L31">
        <v>19</v>
      </c>
      <c r="M31">
        <v>79</v>
      </c>
    </row>
    <row r="32" spans="2:13" x14ac:dyDescent="0.25">
      <c r="B32" s="2" t="s">
        <v>2829</v>
      </c>
      <c r="L32">
        <v>5</v>
      </c>
      <c r="M32">
        <v>5</v>
      </c>
    </row>
    <row r="33" spans="2:13" x14ac:dyDescent="0.25">
      <c r="B33" s="2" t="s">
        <v>1331</v>
      </c>
      <c r="L33">
        <v>6</v>
      </c>
      <c r="M33">
        <v>6</v>
      </c>
    </row>
    <row r="34" spans="2:13" x14ac:dyDescent="0.25">
      <c r="B34" s="2" t="s">
        <v>518</v>
      </c>
      <c r="F34">
        <v>4</v>
      </c>
      <c r="G34">
        <v>10</v>
      </c>
      <c r="H34">
        <v>24</v>
      </c>
      <c r="I34">
        <v>23</v>
      </c>
      <c r="J34">
        <v>76</v>
      </c>
      <c r="K34">
        <v>327</v>
      </c>
      <c r="L34">
        <v>544</v>
      </c>
      <c r="M34">
        <v>1008</v>
      </c>
    </row>
    <row r="35" spans="2:13" x14ac:dyDescent="0.25">
      <c r="B35" s="2" t="s">
        <v>2935</v>
      </c>
      <c r="J35">
        <v>2</v>
      </c>
      <c r="K35">
        <v>17</v>
      </c>
      <c r="L35">
        <v>66</v>
      </c>
      <c r="M35">
        <v>85</v>
      </c>
    </row>
    <row r="36" spans="2:13" x14ac:dyDescent="0.25">
      <c r="B36" s="2" t="s">
        <v>19466</v>
      </c>
      <c r="K36">
        <v>1</v>
      </c>
      <c r="M36">
        <v>1</v>
      </c>
    </row>
    <row r="37" spans="2:13" x14ac:dyDescent="0.25">
      <c r="B37" s="2" t="s">
        <v>550</v>
      </c>
      <c r="I37">
        <v>1</v>
      </c>
      <c r="J37">
        <v>1</v>
      </c>
      <c r="K37">
        <v>2</v>
      </c>
      <c r="L37">
        <v>24</v>
      </c>
      <c r="M37">
        <v>28</v>
      </c>
    </row>
    <row r="38" spans="2:13" x14ac:dyDescent="0.25">
      <c r="B38" s="2" t="s">
        <v>1434</v>
      </c>
      <c r="K38">
        <v>3</v>
      </c>
      <c r="L38">
        <v>19</v>
      </c>
      <c r="M38">
        <v>22</v>
      </c>
    </row>
    <row r="39" spans="2:13" x14ac:dyDescent="0.25">
      <c r="B39" s="2" t="s">
        <v>890</v>
      </c>
      <c r="F39">
        <v>2</v>
      </c>
      <c r="G39">
        <v>1</v>
      </c>
      <c r="H39">
        <v>1</v>
      </c>
      <c r="I39">
        <v>1</v>
      </c>
      <c r="K39">
        <v>3</v>
      </c>
      <c r="L39">
        <v>59</v>
      </c>
      <c r="M39">
        <v>67</v>
      </c>
    </row>
    <row r="40" spans="2:13" x14ac:dyDescent="0.25">
      <c r="B40" s="2" t="s">
        <v>17040</v>
      </c>
      <c r="L40">
        <v>1</v>
      </c>
      <c r="M40">
        <v>1</v>
      </c>
    </row>
    <row r="41" spans="2:13" x14ac:dyDescent="0.25">
      <c r="B41" s="2" t="s">
        <v>34</v>
      </c>
      <c r="H41">
        <v>2</v>
      </c>
      <c r="I41">
        <v>1</v>
      </c>
      <c r="J41">
        <v>18</v>
      </c>
      <c r="K41">
        <v>69</v>
      </c>
      <c r="L41">
        <v>169</v>
      </c>
      <c r="M41">
        <v>259</v>
      </c>
    </row>
    <row r="42" spans="2:13" x14ac:dyDescent="0.25">
      <c r="B42" s="2" t="s">
        <v>23541</v>
      </c>
      <c r="L42">
        <v>2</v>
      </c>
      <c r="M42">
        <v>2</v>
      </c>
    </row>
    <row r="43" spans="2:13" x14ac:dyDescent="0.25">
      <c r="B43" s="2" t="s">
        <v>2635</v>
      </c>
      <c r="K43">
        <v>1</v>
      </c>
      <c r="L43">
        <v>3</v>
      </c>
      <c r="M43">
        <v>4</v>
      </c>
    </row>
    <row r="44" spans="2:13" x14ac:dyDescent="0.25">
      <c r="B44" s="2" t="s">
        <v>2816</v>
      </c>
      <c r="H44">
        <v>1</v>
      </c>
      <c r="L44">
        <v>6</v>
      </c>
      <c r="M44">
        <v>7</v>
      </c>
    </row>
    <row r="45" spans="2:13" x14ac:dyDescent="0.25">
      <c r="B45" s="2" t="s">
        <v>92</v>
      </c>
      <c r="H45">
        <v>3</v>
      </c>
      <c r="J45">
        <v>1</v>
      </c>
      <c r="K45">
        <v>7</v>
      </c>
      <c r="L45">
        <v>13</v>
      </c>
      <c r="M45">
        <v>24</v>
      </c>
    </row>
    <row r="46" spans="2:13" x14ac:dyDescent="0.25">
      <c r="B46" s="2" t="s">
        <v>24635</v>
      </c>
      <c r="L46">
        <v>1</v>
      </c>
      <c r="M46">
        <v>1</v>
      </c>
    </row>
    <row r="47" spans="2:13" x14ac:dyDescent="0.25">
      <c r="B47" s="2" t="s">
        <v>3348</v>
      </c>
      <c r="J47">
        <v>2</v>
      </c>
      <c r="K47">
        <v>5</v>
      </c>
      <c r="L47">
        <v>16</v>
      </c>
      <c r="M47">
        <v>23</v>
      </c>
    </row>
    <row r="48" spans="2:13" x14ac:dyDescent="0.25">
      <c r="B48" s="2" t="s">
        <v>6961</v>
      </c>
      <c r="L48">
        <v>2</v>
      </c>
      <c r="M48">
        <v>2</v>
      </c>
    </row>
    <row r="49" spans="2:13" x14ac:dyDescent="0.25">
      <c r="B49" s="2" t="s">
        <v>468</v>
      </c>
      <c r="H49">
        <v>1</v>
      </c>
      <c r="I49">
        <v>2</v>
      </c>
      <c r="J49">
        <v>4</v>
      </c>
      <c r="K49">
        <v>13</v>
      </c>
      <c r="L49">
        <v>114</v>
      </c>
      <c r="M49">
        <v>134</v>
      </c>
    </row>
    <row r="50" spans="2:13" x14ac:dyDescent="0.25">
      <c r="B50" s="2" t="s">
        <v>13252</v>
      </c>
      <c r="L50">
        <v>1</v>
      </c>
      <c r="M50">
        <v>1</v>
      </c>
    </row>
    <row r="51" spans="2:13" x14ac:dyDescent="0.25">
      <c r="B51" s="2" t="s">
        <v>492</v>
      </c>
      <c r="L51">
        <v>1</v>
      </c>
      <c r="M51">
        <v>1</v>
      </c>
    </row>
    <row r="52" spans="2:13" x14ac:dyDescent="0.25">
      <c r="B52" s="2" t="s">
        <v>75</v>
      </c>
      <c r="K52">
        <v>1</v>
      </c>
      <c r="L52">
        <v>27</v>
      </c>
      <c r="M52">
        <v>28</v>
      </c>
    </row>
    <row r="53" spans="2:13" x14ac:dyDescent="0.25">
      <c r="B53" s="2" t="s">
        <v>2696</v>
      </c>
      <c r="I53">
        <v>1</v>
      </c>
      <c r="J53">
        <v>2</v>
      </c>
      <c r="K53">
        <v>1</v>
      </c>
      <c r="L53">
        <v>13</v>
      </c>
      <c r="M53">
        <v>17</v>
      </c>
    </row>
    <row r="54" spans="2:13" x14ac:dyDescent="0.25">
      <c r="B54" s="2" t="s">
        <v>175</v>
      </c>
      <c r="J54">
        <v>1</v>
      </c>
      <c r="K54">
        <v>10</v>
      </c>
      <c r="L54">
        <v>85</v>
      </c>
      <c r="M54">
        <v>96</v>
      </c>
    </row>
    <row r="55" spans="2:13" x14ac:dyDescent="0.25">
      <c r="B55" s="2" t="s">
        <v>1608</v>
      </c>
      <c r="K55">
        <v>5</v>
      </c>
      <c r="L55">
        <v>16</v>
      </c>
      <c r="M55">
        <v>21</v>
      </c>
    </row>
    <row r="56" spans="2:13" x14ac:dyDescent="0.25">
      <c r="B56" s="2" t="s">
        <v>131</v>
      </c>
      <c r="K56">
        <v>5</v>
      </c>
      <c r="L56">
        <v>17</v>
      </c>
      <c r="M56">
        <v>22</v>
      </c>
    </row>
    <row r="57" spans="2:13" x14ac:dyDescent="0.25">
      <c r="B57" s="2" t="s">
        <v>15396</v>
      </c>
      <c r="L57">
        <v>1</v>
      </c>
      <c r="M57">
        <v>1</v>
      </c>
    </row>
    <row r="58" spans="2:13" x14ac:dyDescent="0.25">
      <c r="B58" s="2" t="s">
        <v>3084</v>
      </c>
      <c r="L58">
        <v>6</v>
      </c>
      <c r="M58">
        <v>6</v>
      </c>
    </row>
    <row r="59" spans="2:13" x14ac:dyDescent="0.25">
      <c r="B59" s="2" t="s">
        <v>3522</v>
      </c>
      <c r="K59">
        <v>22</v>
      </c>
      <c r="L59">
        <v>58</v>
      </c>
      <c r="M59">
        <v>80</v>
      </c>
    </row>
    <row r="60" spans="2:13" x14ac:dyDescent="0.25">
      <c r="B60" s="2" t="s">
        <v>613</v>
      </c>
      <c r="G60">
        <v>3</v>
      </c>
      <c r="H60">
        <v>4</v>
      </c>
      <c r="I60">
        <v>2</v>
      </c>
      <c r="K60">
        <v>1</v>
      </c>
      <c r="L60">
        <v>20</v>
      </c>
      <c r="M60">
        <v>30</v>
      </c>
    </row>
    <row r="61" spans="2:13" x14ac:dyDescent="0.25">
      <c r="B61" s="2" t="s">
        <v>3493</v>
      </c>
      <c r="L61">
        <v>4</v>
      </c>
      <c r="M61">
        <v>4</v>
      </c>
    </row>
    <row r="62" spans="2:13" x14ac:dyDescent="0.25">
      <c r="B62" s="2" t="s">
        <v>26067</v>
      </c>
      <c r="L62">
        <v>1</v>
      </c>
      <c r="M62">
        <v>1</v>
      </c>
    </row>
    <row r="63" spans="2:13" x14ac:dyDescent="0.25">
      <c r="B63" s="2" t="s">
        <v>8751</v>
      </c>
      <c r="K63">
        <v>3</v>
      </c>
      <c r="L63">
        <v>7</v>
      </c>
      <c r="M63">
        <v>10</v>
      </c>
    </row>
    <row r="64" spans="2:13" x14ac:dyDescent="0.25">
      <c r="B64" s="2" t="s">
        <v>3676</v>
      </c>
      <c r="K64">
        <v>2</v>
      </c>
      <c r="L64">
        <v>17</v>
      </c>
      <c r="M64">
        <v>19</v>
      </c>
    </row>
    <row r="65" spans="2:13" x14ac:dyDescent="0.25">
      <c r="B65" s="2" t="s">
        <v>6203</v>
      </c>
      <c r="K65">
        <v>5</v>
      </c>
      <c r="L65">
        <v>6</v>
      </c>
      <c r="M65">
        <v>11</v>
      </c>
    </row>
    <row r="66" spans="2:13" x14ac:dyDescent="0.25">
      <c r="B66" s="2" t="s">
        <v>24833</v>
      </c>
      <c r="L66">
        <v>1</v>
      </c>
      <c r="M66">
        <v>1</v>
      </c>
    </row>
    <row r="67" spans="2:13" x14ac:dyDescent="0.25">
      <c r="B67" s="2" t="s">
        <v>6773</v>
      </c>
      <c r="L67">
        <v>3</v>
      </c>
      <c r="M67">
        <v>3</v>
      </c>
    </row>
    <row r="68" spans="2:13" x14ac:dyDescent="0.25">
      <c r="B68" s="2" t="s">
        <v>1889</v>
      </c>
      <c r="K68">
        <v>17</v>
      </c>
      <c r="L68">
        <v>11</v>
      </c>
      <c r="M68">
        <v>28</v>
      </c>
    </row>
    <row r="69" spans="2:13" x14ac:dyDescent="0.25">
      <c r="B69" s="2" t="s">
        <v>4839</v>
      </c>
      <c r="L69">
        <v>1</v>
      </c>
      <c r="M69">
        <v>1</v>
      </c>
    </row>
    <row r="70" spans="2:13" x14ac:dyDescent="0.25">
      <c r="B70" s="2" t="s">
        <v>18532</v>
      </c>
      <c r="L70">
        <v>1</v>
      </c>
      <c r="M70">
        <v>1</v>
      </c>
    </row>
    <row r="71" spans="2:13" x14ac:dyDescent="0.25">
      <c r="B71" s="2" t="s">
        <v>530</v>
      </c>
      <c r="J71">
        <v>1</v>
      </c>
      <c r="K71">
        <v>7</v>
      </c>
      <c r="L71">
        <v>33</v>
      </c>
      <c r="M71">
        <v>41</v>
      </c>
    </row>
    <row r="72" spans="2:13" x14ac:dyDescent="0.25">
      <c r="B72" s="2" t="s">
        <v>1349</v>
      </c>
      <c r="J72">
        <v>1</v>
      </c>
      <c r="K72">
        <v>31</v>
      </c>
      <c r="L72">
        <v>180</v>
      </c>
      <c r="M72">
        <v>212</v>
      </c>
    </row>
    <row r="73" spans="2:13" x14ac:dyDescent="0.25">
      <c r="B73" s="2" t="s">
        <v>22085</v>
      </c>
      <c r="H73">
        <v>1</v>
      </c>
      <c r="M73">
        <v>1</v>
      </c>
    </row>
    <row r="74" spans="2:13" x14ac:dyDescent="0.25">
      <c r="B74" s="2" t="s">
        <v>390</v>
      </c>
      <c r="J74">
        <v>1</v>
      </c>
      <c r="K74">
        <v>7</v>
      </c>
      <c r="L74">
        <v>173</v>
      </c>
      <c r="M74">
        <v>181</v>
      </c>
    </row>
    <row r="75" spans="2:13" x14ac:dyDescent="0.25">
      <c r="B75" s="2" t="s">
        <v>710</v>
      </c>
      <c r="K75">
        <v>2</v>
      </c>
      <c r="L75">
        <v>17</v>
      </c>
      <c r="M75">
        <v>19</v>
      </c>
    </row>
    <row r="76" spans="2:13" x14ac:dyDescent="0.25">
      <c r="B76" s="2" t="s">
        <v>2490</v>
      </c>
      <c r="K76">
        <v>2</v>
      </c>
      <c r="L76">
        <v>6</v>
      </c>
      <c r="M76">
        <v>8</v>
      </c>
    </row>
    <row r="77" spans="2:13" x14ac:dyDescent="0.25">
      <c r="B77" s="2" t="s">
        <v>7543</v>
      </c>
      <c r="L77">
        <v>1</v>
      </c>
      <c r="M77">
        <v>1</v>
      </c>
    </row>
    <row r="78" spans="2:13" x14ac:dyDescent="0.25">
      <c r="B78" s="2" t="s">
        <v>4237</v>
      </c>
      <c r="J78">
        <v>6</v>
      </c>
      <c r="K78">
        <v>28</v>
      </c>
      <c r="L78">
        <v>51</v>
      </c>
      <c r="M78">
        <v>85</v>
      </c>
    </row>
    <row r="79" spans="2:13" x14ac:dyDescent="0.25">
      <c r="B79" s="2" t="s">
        <v>3836</v>
      </c>
      <c r="J79">
        <v>3</v>
      </c>
      <c r="K79">
        <v>21</v>
      </c>
      <c r="L79">
        <v>41</v>
      </c>
      <c r="M79">
        <v>65</v>
      </c>
    </row>
    <row r="80" spans="2:13" x14ac:dyDescent="0.25">
      <c r="B80" s="2" t="s">
        <v>7034</v>
      </c>
      <c r="J80">
        <v>4</v>
      </c>
      <c r="K80">
        <v>44</v>
      </c>
      <c r="L80">
        <v>63</v>
      </c>
      <c r="M80">
        <v>111</v>
      </c>
    </row>
    <row r="81" spans="2:13" x14ac:dyDescent="0.25">
      <c r="B81" s="2" t="s">
        <v>30867</v>
      </c>
      <c r="L81">
        <v>2</v>
      </c>
      <c r="M81">
        <v>2</v>
      </c>
    </row>
    <row r="82" spans="2:13" x14ac:dyDescent="0.25">
      <c r="B82" s="2" t="s">
        <v>1803</v>
      </c>
      <c r="K82">
        <v>3</v>
      </c>
      <c r="L82">
        <v>18</v>
      </c>
      <c r="M82">
        <v>21</v>
      </c>
    </row>
    <row r="83" spans="2:13" x14ac:dyDescent="0.25">
      <c r="B83" s="2" t="s">
        <v>126</v>
      </c>
      <c r="F83">
        <v>2</v>
      </c>
      <c r="G83">
        <v>4</v>
      </c>
      <c r="H83">
        <v>4</v>
      </c>
      <c r="I83">
        <v>13</v>
      </c>
      <c r="J83">
        <v>24</v>
      </c>
      <c r="K83">
        <v>131</v>
      </c>
      <c r="L83">
        <v>450</v>
      </c>
      <c r="M83">
        <v>628</v>
      </c>
    </row>
    <row r="84" spans="2:13" x14ac:dyDescent="0.25">
      <c r="B84" s="2" t="s">
        <v>25</v>
      </c>
      <c r="D84">
        <v>8</v>
      </c>
      <c r="E84">
        <v>8</v>
      </c>
      <c r="F84">
        <v>9</v>
      </c>
      <c r="G84">
        <v>19</v>
      </c>
      <c r="H84">
        <v>34</v>
      </c>
      <c r="I84">
        <v>100</v>
      </c>
      <c r="J84">
        <v>223</v>
      </c>
      <c r="K84">
        <v>688</v>
      </c>
      <c r="L84">
        <v>2122</v>
      </c>
      <c r="M84">
        <v>3211</v>
      </c>
    </row>
    <row r="85" spans="2:13" x14ac:dyDescent="0.25">
      <c r="B85" s="2" t="s">
        <v>2377</v>
      </c>
      <c r="J85">
        <v>1</v>
      </c>
      <c r="L85">
        <v>8</v>
      </c>
      <c r="M85">
        <v>9</v>
      </c>
    </row>
    <row r="86" spans="2:13" x14ac:dyDescent="0.25">
      <c r="B86" s="2" t="s">
        <v>4384</v>
      </c>
      <c r="K86">
        <v>1</v>
      </c>
      <c r="L86">
        <v>1</v>
      </c>
      <c r="M86">
        <v>2</v>
      </c>
    </row>
    <row r="87" spans="2:13" x14ac:dyDescent="0.25">
      <c r="B87" s="2" t="s">
        <v>8433</v>
      </c>
      <c r="K87">
        <v>1</v>
      </c>
      <c r="L87">
        <v>6</v>
      </c>
      <c r="M87">
        <v>7</v>
      </c>
    </row>
    <row r="88" spans="2:13" x14ac:dyDescent="0.25">
      <c r="B88" s="2" t="s">
        <v>22273</v>
      </c>
      <c r="H88">
        <v>1</v>
      </c>
      <c r="M88">
        <v>1</v>
      </c>
    </row>
    <row r="89" spans="2:13" x14ac:dyDescent="0.25">
      <c r="B89" s="2" t="s">
        <v>12318</v>
      </c>
      <c r="L89">
        <v>1</v>
      </c>
      <c r="M89">
        <v>1</v>
      </c>
    </row>
    <row r="90" spans="2:13" x14ac:dyDescent="0.25">
      <c r="B90" s="2" t="s">
        <v>31299</v>
      </c>
      <c r="C90">
        <v>1</v>
      </c>
      <c r="F90">
        <v>1</v>
      </c>
      <c r="H90">
        <v>6</v>
      </c>
      <c r="I90">
        <v>9</v>
      </c>
      <c r="J90">
        <v>13</v>
      </c>
      <c r="K90">
        <v>91</v>
      </c>
      <c r="L90">
        <v>710</v>
      </c>
      <c r="M90">
        <v>831</v>
      </c>
    </row>
    <row r="91" spans="2:13" x14ac:dyDescent="0.25">
      <c r="B91" s="2" t="s">
        <v>31300</v>
      </c>
      <c r="C91">
        <v>1</v>
      </c>
      <c r="D91">
        <v>8</v>
      </c>
      <c r="E91">
        <v>9</v>
      </c>
      <c r="F91">
        <v>21</v>
      </c>
      <c r="G91">
        <v>42</v>
      </c>
      <c r="H91">
        <v>105</v>
      </c>
      <c r="I91">
        <v>177</v>
      </c>
      <c r="J91">
        <v>420</v>
      </c>
      <c r="K91">
        <v>1808</v>
      </c>
      <c r="L91">
        <v>6216</v>
      </c>
      <c r="M91">
        <v>8807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6E29C-D8B0-482C-AF3E-351FF5107486}">
  <sheetPr codeName="Hoja5"/>
  <dimension ref="B3:R28"/>
  <sheetViews>
    <sheetView showGridLines="0" topLeftCell="H1" zoomScale="95" workbookViewId="0">
      <selection activeCell="G5" sqref="G5"/>
    </sheetView>
  </sheetViews>
  <sheetFormatPr baseColWidth="10" defaultRowHeight="15.75" x14ac:dyDescent="0.25"/>
  <cols>
    <col min="5" max="5" width="12.875" customWidth="1"/>
    <col min="8" max="8" width="12.75" bestFit="1" customWidth="1"/>
    <col min="9" max="9" width="10.75" bestFit="1" customWidth="1"/>
    <col min="10" max="10" width="12.875" bestFit="1" customWidth="1"/>
    <col min="11" max="11" width="16.25" bestFit="1" customWidth="1"/>
  </cols>
  <sheetData>
    <row r="3" spans="2:18" x14ac:dyDescent="0.25">
      <c r="B3" s="33" t="s">
        <v>31335</v>
      </c>
      <c r="C3" s="34" t="s">
        <v>31336</v>
      </c>
      <c r="D3" s="34" t="s">
        <v>31306</v>
      </c>
      <c r="E3" s="34" t="s">
        <v>31337</v>
      </c>
    </row>
    <row r="4" spans="2:18" x14ac:dyDescent="0.25">
      <c r="B4" s="35" t="s">
        <v>31338</v>
      </c>
      <c r="C4" s="35" t="s">
        <v>31339</v>
      </c>
      <c r="D4" s="36">
        <v>2010</v>
      </c>
      <c r="E4" s="36">
        <v>93</v>
      </c>
      <c r="G4" s="3" t="s">
        <v>31306</v>
      </c>
      <c r="H4" t="s">
        <v>31371</v>
      </c>
      <c r="J4" s="38" t="s">
        <v>31373</v>
      </c>
      <c r="O4" s="39" t="s">
        <v>31374</v>
      </c>
      <c r="P4" s="40"/>
      <c r="Q4" s="40"/>
    </row>
    <row r="5" spans="2:18" x14ac:dyDescent="0.25">
      <c r="B5" s="35" t="s">
        <v>31340</v>
      </c>
      <c r="C5" s="35" t="s">
        <v>31339</v>
      </c>
      <c r="D5" s="36">
        <v>2010</v>
      </c>
      <c r="E5" s="36">
        <v>93</v>
      </c>
      <c r="G5" s="2">
        <v>2010</v>
      </c>
      <c r="H5">
        <v>6</v>
      </c>
      <c r="J5" s="38" t="s">
        <v>31375</v>
      </c>
      <c r="K5" s="41" t="s">
        <v>31306</v>
      </c>
      <c r="L5" s="41" t="s">
        <v>31337</v>
      </c>
      <c r="M5" s="46"/>
      <c r="O5" s="39" t="s">
        <v>16210</v>
      </c>
      <c r="P5" s="42" t="s">
        <v>31306</v>
      </c>
      <c r="Q5" s="42" t="s">
        <v>31337</v>
      </c>
      <c r="R5" s="78"/>
    </row>
    <row r="6" spans="2:18" x14ac:dyDescent="0.25">
      <c r="B6" s="35" t="s">
        <v>31341</v>
      </c>
      <c r="C6" s="35" t="s">
        <v>31342</v>
      </c>
      <c r="D6" s="36">
        <v>2010</v>
      </c>
      <c r="E6" s="36">
        <v>93</v>
      </c>
      <c r="G6" s="2">
        <v>2011</v>
      </c>
      <c r="H6">
        <v>5</v>
      </c>
      <c r="J6" s="43" t="s">
        <v>31376</v>
      </c>
      <c r="K6" s="1">
        <f>SUM(Tabla3[Año])/COUNT(Tabla3[Año])</f>
        <v>2013</v>
      </c>
      <c r="L6" s="1">
        <f>SUM(Tabla3[Puntuación])/COUNT(Tabla3[Puntuación])</f>
        <v>94.52</v>
      </c>
      <c r="O6" s="44" t="s">
        <v>31376</v>
      </c>
      <c r="P6" s="45">
        <f>D28-D4</f>
        <v>8</v>
      </c>
      <c r="Q6" s="45">
        <f>97-93</f>
        <v>4</v>
      </c>
      <c r="R6" s="79"/>
    </row>
    <row r="7" spans="2:18" x14ac:dyDescent="0.25">
      <c r="B7" s="35" t="s">
        <v>31343</v>
      </c>
      <c r="C7" s="35" t="s">
        <v>31344</v>
      </c>
      <c r="D7" s="36">
        <v>2011</v>
      </c>
      <c r="E7" s="36">
        <v>93</v>
      </c>
      <c r="G7" s="2">
        <v>2012</v>
      </c>
      <c r="H7">
        <v>2</v>
      </c>
      <c r="J7" s="43" t="s">
        <v>31377</v>
      </c>
      <c r="K7" s="1">
        <f>AVERAGE(Tabla3[Año])</f>
        <v>2013</v>
      </c>
      <c r="L7" s="1">
        <f>AVERAGE(Tabla3[Puntuación])</f>
        <v>94.52</v>
      </c>
      <c r="O7" s="44" t="s">
        <v>31377</v>
      </c>
      <c r="P7" s="45">
        <f>+MAX(Tabla3[Año])-MIN(D4:D28)</f>
        <v>8</v>
      </c>
      <c r="Q7" s="45">
        <f>MAX(Tabla3[Puntuación])-MIN(Tabla3[Puntuación])</f>
        <v>4</v>
      </c>
      <c r="R7" s="79"/>
    </row>
    <row r="8" spans="2:18" x14ac:dyDescent="0.25">
      <c r="B8" s="35" t="s">
        <v>31345</v>
      </c>
      <c r="C8" s="35" t="s">
        <v>31339</v>
      </c>
      <c r="D8" s="36">
        <v>2012</v>
      </c>
      <c r="E8" s="36">
        <v>93</v>
      </c>
      <c r="G8" s="2">
        <v>2013</v>
      </c>
      <c r="H8">
        <v>3</v>
      </c>
      <c r="M8" s="46"/>
      <c r="O8" s="40"/>
      <c r="P8" s="40"/>
      <c r="Q8" s="40"/>
      <c r="R8" s="79"/>
    </row>
    <row r="9" spans="2:18" x14ac:dyDescent="0.25">
      <c r="B9" s="35" t="s">
        <v>31346</v>
      </c>
      <c r="C9" s="35" t="s">
        <v>31347</v>
      </c>
      <c r="D9" s="37">
        <v>2012</v>
      </c>
      <c r="E9" s="36">
        <v>93</v>
      </c>
      <c r="G9" s="2">
        <v>2014</v>
      </c>
      <c r="H9">
        <v>2</v>
      </c>
      <c r="M9" s="46"/>
      <c r="O9" s="40"/>
      <c r="P9" s="40"/>
      <c r="Q9" s="40"/>
      <c r="R9" s="79"/>
    </row>
    <row r="10" spans="2:18" x14ac:dyDescent="0.25">
      <c r="B10" s="35" t="s">
        <v>31348</v>
      </c>
      <c r="C10" s="35" t="s">
        <v>31349</v>
      </c>
      <c r="D10" s="36">
        <v>2013</v>
      </c>
      <c r="E10" s="36">
        <v>93</v>
      </c>
      <c r="G10" s="2">
        <v>2015</v>
      </c>
      <c r="H10">
        <v>1</v>
      </c>
      <c r="O10" s="40"/>
      <c r="P10" s="40"/>
      <c r="Q10" s="40"/>
    </row>
    <row r="11" spans="2:18" x14ac:dyDescent="0.25">
      <c r="B11" s="35" t="s">
        <v>31350</v>
      </c>
      <c r="C11" s="35" t="s">
        <v>31351</v>
      </c>
      <c r="D11" s="37">
        <v>2015</v>
      </c>
      <c r="E11" s="36">
        <v>93</v>
      </c>
      <c r="G11" s="2">
        <v>2017</v>
      </c>
      <c r="H11">
        <v>4</v>
      </c>
      <c r="J11" s="38" t="s">
        <v>31378</v>
      </c>
      <c r="K11" s="41" t="s">
        <v>31306</v>
      </c>
      <c r="L11" s="41" t="s">
        <v>31337</v>
      </c>
      <c r="O11" s="39" t="s">
        <v>31379</v>
      </c>
      <c r="P11" s="42" t="s">
        <v>31306</v>
      </c>
      <c r="Q11" s="42" t="s">
        <v>31337</v>
      </c>
      <c r="R11" s="78"/>
    </row>
    <row r="12" spans="2:18" x14ac:dyDescent="0.25">
      <c r="B12" s="35" t="s">
        <v>31352</v>
      </c>
      <c r="C12" s="35" t="s">
        <v>31342</v>
      </c>
      <c r="D12" s="36">
        <v>2017</v>
      </c>
      <c r="E12" s="36">
        <v>93</v>
      </c>
      <c r="G12" s="2">
        <v>2018</v>
      </c>
      <c r="H12">
        <v>2</v>
      </c>
      <c r="J12" s="43" t="s">
        <v>31376</v>
      </c>
      <c r="K12" s="1" cm="1">
        <f t="array" ref="K12">INDEX(_xlfn._xlws.SORT(Tabla3[Año],1,1),(COUNTA(Tabla3[Año])+1)/2)</f>
        <v>2012</v>
      </c>
      <c r="L12" s="1" cm="1">
        <f t="array" ref="L12">INDEX(_xlfn._xlws.SORT(Tabla3[Puntuación],1),COUNTA((Tabla3[Puntuación]+1)/2))</f>
        <v>97</v>
      </c>
      <c r="M12" s="46"/>
      <c r="O12" s="44" t="s">
        <v>31376</v>
      </c>
      <c r="P12" s="45">
        <f>(COUNT(Tabla3[Año])+1)/2</f>
        <v>13</v>
      </c>
      <c r="Q12" s="45">
        <f>QUARTILE(E28,3)-QUARTILE(E7,1)</f>
        <v>4</v>
      </c>
      <c r="R12" s="79"/>
    </row>
    <row r="13" spans="2:18" x14ac:dyDescent="0.25">
      <c r="B13" s="35" t="s">
        <v>31353</v>
      </c>
      <c r="C13" s="35" t="s">
        <v>31351</v>
      </c>
      <c r="D13" s="36">
        <v>2017</v>
      </c>
      <c r="E13" s="36">
        <v>93</v>
      </c>
      <c r="G13" s="2" t="s">
        <v>31318</v>
      </c>
      <c r="H13">
        <v>25</v>
      </c>
      <c r="J13" s="43" t="s">
        <v>31377</v>
      </c>
      <c r="K13" s="1">
        <f>MEDIAN(Tabla3[Año])</f>
        <v>2012</v>
      </c>
      <c r="L13" s="1">
        <f>MEDIAN(Tabla3[Puntuación])</f>
        <v>94</v>
      </c>
      <c r="O13" s="44" t="s">
        <v>31377</v>
      </c>
      <c r="P13" s="45">
        <f>_xlfn.QUARTILE.INC(Tabla3[Año],3)-_xlfn.QUARTILE.INC(Tabla3[Año],1)</f>
        <v>4</v>
      </c>
      <c r="Q13" s="45">
        <f>QUARTILE(Tabla3[Puntuación],3)-QUARTILE(Tabla3[Puntuación],1)</f>
        <v>3</v>
      </c>
      <c r="R13" s="79"/>
    </row>
    <row r="14" spans="2:18" x14ac:dyDescent="0.25">
      <c r="B14" s="35" t="s">
        <v>31354</v>
      </c>
      <c r="C14" s="35" t="s">
        <v>31339</v>
      </c>
      <c r="D14" s="37">
        <v>2011</v>
      </c>
      <c r="E14" s="36">
        <v>94</v>
      </c>
      <c r="O14" s="40"/>
      <c r="P14" s="40"/>
      <c r="Q14" s="40"/>
      <c r="R14" s="79"/>
    </row>
    <row r="15" spans="2:18" x14ac:dyDescent="0.25">
      <c r="B15" s="35" t="s">
        <v>31355</v>
      </c>
      <c r="C15" s="35" t="s">
        <v>31356</v>
      </c>
      <c r="D15" s="36">
        <v>2011</v>
      </c>
      <c r="E15" s="36">
        <v>94</v>
      </c>
      <c r="G15" s="3" t="s">
        <v>31337</v>
      </c>
      <c r="H15" t="s">
        <v>31372</v>
      </c>
      <c r="O15" s="40"/>
      <c r="P15" s="39"/>
      <c r="Q15" s="40"/>
    </row>
    <row r="16" spans="2:18" x14ac:dyDescent="0.25">
      <c r="B16" s="35" t="s">
        <v>31357</v>
      </c>
      <c r="C16" s="35" t="s">
        <v>31342</v>
      </c>
      <c r="D16" s="36">
        <v>2013</v>
      </c>
      <c r="E16" s="36">
        <v>94</v>
      </c>
      <c r="G16" s="2">
        <v>93</v>
      </c>
      <c r="H16">
        <v>10</v>
      </c>
      <c r="J16" s="38" t="s">
        <v>31380</v>
      </c>
      <c r="K16" s="41" t="s">
        <v>31306</v>
      </c>
      <c r="L16" s="41" t="s">
        <v>31337</v>
      </c>
      <c r="O16" s="40"/>
      <c r="P16" s="40"/>
      <c r="Q16" s="40"/>
    </row>
    <row r="17" spans="2:17" x14ac:dyDescent="0.25">
      <c r="B17" s="35" t="s">
        <v>20446</v>
      </c>
      <c r="C17" s="35" t="s">
        <v>31351</v>
      </c>
      <c r="D17" s="36">
        <v>2018</v>
      </c>
      <c r="E17" s="36">
        <v>94</v>
      </c>
      <c r="G17" s="2">
        <v>94</v>
      </c>
      <c r="H17">
        <v>4</v>
      </c>
      <c r="J17" s="43" t="s">
        <v>31376</v>
      </c>
      <c r="K17" s="1">
        <v>2010</v>
      </c>
      <c r="L17" s="1">
        <v>93</v>
      </c>
      <c r="O17" s="40"/>
      <c r="P17" s="40"/>
      <c r="Q17" s="40"/>
    </row>
    <row r="18" spans="2:17" x14ac:dyDescent="0.25">
      <c r="B18" s="35" t="s">
        <v>31358</v>
      </c>
      <c r="C18" s="35" t="s">
        <v>31339</v>
      </c>
      <c r="D18" s="36">
        <v>2010</v>
      </c>
      <c r="E18" s="36">
        <v>95</v>
      </c>
      <c r="G18" s="2">
        <v>95</v>
      </c>
      <c r="H18">
        <v>4</v>
      </c>
      <c r="J18" s="43" t="s">
        <v>31377</v>
      </c>
      <c r="K18" s="1">
        <f>MODE(Tabla3[Año])</f>
        <v>2010</v>
      </c>
      <c r="L18" s="1">
        <f>MODE(Tabla3[Puntuación])</f>
        <v>93</v>
      </c>
      <c r="O18" s="40"/>
      <c r="P18" s="40"/>
      <c r="Q18" s="40"/>
    </row>
    <row r="19" spans="2:17" x14ac:dyDescent="0.25">
      <c r="B19" s="35" t="s">
        <v>31359</v>
      </c>
      <c r="C19" s="35" t="s">
        <v>31339</v>
      </c>
      <c r="D19" s="36">
        <v>2011</v>
      </c>
      <c r="E19" s="36">
        <v>95</v>
      </c>
      <c r="G19" s="2">
        <v>96</v>
      </c>
      <c r="H19">
        <v>2</v>
      </c>
    </row>
    <row r="20" spans="2:17" x14ac:dyDescent="0.25">
      <c r="B20" s="35" t="s">
        <v>31360</v>
      </c>
      <c r="C20" s="35" t="s">
        <v>31361</v>
      </c>
      <c r="D20" s="36">
        <v>2013</v>
      </c>
      <c r="E20" s="36">
        <v>95</v>
      </c>
      <c r="G20" s="2">
        <v>97</v>
      </c>
      <c r="H20">
        <v>5</v>
      </c>
    </row>
    <row r="21" spans="2:17" x14ac:dyDescent="0.25">
      <c r="B21" s="35" t="s">
        <v>31362</v>
      </c>
      <c r="C21" s="35" t="s">
        <v>31351</v>
      </c>
      <c r="D21" s="36">
        <v>2014</v>
      </c>
      <c r="E21" s="36">
        <v>95</v>
      </c>
    </row>
    <row r="22" spans="2:17" x14ac:dyDescent="0.25">
      <c r="B22" s="35" t="s">
        <v>31363</v>
      </c>
      <c r="C22" s="35" t="s">
        <v>31339</v>
      </c>
      <c r="D22" s="36">
        <v>2010</v>
      </c>
      <c r="E22" s="36">
        <v>96</v>
      </c>
    </row>
    <row r="23" spans="2:17" x14ac:dyDescent="0.25">
      <c r="B23" s="35" t="s">
        <v>31364</v>
      </c>
      <c r="C23" s="35" t="s">
        <v>31339</v>
      </c>
      <c r="D23" s="36">
        <v>2011</v>
      </c>
      <c r="E23" s="36">
        <v>96</v>
      </c>
    </row>
    <row r="24" spans="2:17" x14ac:dyDescent="0.25">
      <c r="B24" s="35" t="s">
        <v>31365</v>
      </c>
      <c r="C24" s="35" t="s">
        <v>31344</v>
      </c>
      <c r="D24" s="36">
        <v>2010</v>
      </c>
      <c r="E24" s="36">
        <v>97</v>
      </c>
    </row>
    <row r="25" spans="2:17" x14ac:dyDescent="0.25">
      <c r="B25" s="35" t="s">
        <v>31366</v>
      </c>
      <c r="C25" s="35" t="s">
        <v>31351</v>
      </c>
      <c r="D25" s="36">
        <v>2014</v>
      </c>
      <c r="E25" s="36">
        <v>97</v>
      </c>
    </row>
    <row r="26" spans="2:17" x14ac:dyDescent="0.25">
      <c r="B26" s="35" t="s">
        <v>31367</v>
      </c>
      <c r="C26" s="35" t="s">
        <v>31368</v>
      </c>
      <c r="D26" s="36">
        <v>2017</v>
      </c>
      <c r="E26" s="36">
        <v>97</v>
      </c>
    </row>
    <row r="27" spans="2:17" x14ac:dyDescent="0.25">
      <c r="B27" s="35" t="s">
        <v>31369</v>
      </c>
      <c r="C27" s="35" t="s">
        <v>31368</v>
      </c>
      <c r="D27" s="36">
        <v>2017</v>
      </c>
      <c r="E27" s="36">
        <v>97</v>
      </c>
    </row>
    <row r="28" spans="2:17" x14ac:dyDescent="0.25">
      <c r="B28" s="35" t="s">
        <v>31370</v>
      </c>
      <c r="C28" s="35" t="s">
        <v>31351</v>
      </c>
      <c r="D28" s="36">
        <v>2018</v>
      </c>
      <c r="E28" s="36">
        <v>97</v>
      </c>
    </row>
  </sheetData>
  <mergeCells count="2">
    <mergeCell ref="R5:R9"/>
    <mergeCell ref="R11:R14"/>
  </mergeCells>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AC306-BA2E-407B-AE8B-08DCD89A670F}">
  <sheetPr codeName="Hoja6"/>
  <dimension ref="B3:E10"/>
  <sheetViews>
    <sheetView workbookViewId="0">
      <selection activeCell="H9" sqref="H9"/>
    </sheetView>
  </sheetViews>
  <sheetFormatPr baseColWidth="10" defaultRowHeight="15.75" x14ac:dyDescent="0.25"/>
  <cols>
    <col min="5" max="5" width="18.25" customWidth="1"/>
  </cols>
  <sheetData>
    <row r="3" spans="2:5" ht="23.25" x14ac:dyDescent="0.25">
      <c r="B3" s="54" t="s">
        <v>31473</v>
      </c>
      <c r="C3" s="55"/>
      <c r="D3" s="55"/>
      <c r="E3" s="55"/>
    </row>
    <row r="4" spans="2:5" x14ac:dyDescent="0.25">
      <c r="B4" s="32"/>
      <c r="C4" s="56"/>
      <c r="D4" s="56"/>
      <c r="E4" s="56"/>
    </row>
    <row r="5" spans="2:5" ht="18.75" x14ac:dyDescent="0.3">
      <c r="B5" s="57"/>
      <c r="C5" s="58" t="s">
        <v>31474</v>
      </c>
      <c r="D5" s="59" t="s">
        <v>31475</v>
      </c>
      <c r="E5" s="59" t="s">
        <v>31476</v>
      </c>
    </row>
    <row r="6" spans="2:5" ht="18.75" x14ac:dyDescent="0.3">
      <c r="B6" s="57"/>
      <c r="C6" s="60" t="s">
        <v>31477</v>
      </c>
      <c r="D6" s="61">
        <f>MIN(Tabla2[num_actors])</f>
        <v>0</v>
      </c>
      <c r="E6">
        <f>MIN(Tabla2[countries_produced])</f>
        <v>0</v>
      </c>
    </row>
    <row r="7" spans="2:5" ht="18.75" x14ac:dyDescent="0.3">
      <c r="B7" s="53"/>
      <c r="C7" s="60" t="s">
        <v>31478</v>
      </c>
      <c r="D7" s="61">
        <f>QUARTILE(Tabla2[num_actors],1)</f>
        <v>4</v>
      </c>
      <c r="E7">
        <f>QUARTILE(Tabla2[num_countries],1)</f>
        <v>1</v>
      </c>
    </row>
    <row r="8" spans="2:5" ht="18.75" x14ac:dyDescent="0.3">
      <c r="B8" s="53"/>
      <c r="C8" s="60" t="s">
        <v>31378</v>
      </c>
      <c r="D8" s="61">
        <f>MEDIAN(Tabla2[num_actors])</f>
        <v>8</v>
      </c>
      <c r="E8">
        <f>COUNTA(MEDIAN(Tabla2[countries_produced]))</f>
        <v>1</v>
      </c>
    </row>
    <row r="9" spans="2:5" ht="18.75" x14ac:dyDescent="0.3">
      <c r="B9" s="53"/>
      <c r="C9" s="60" t="s">
        <v>31479</v>
      </c>
      <c r="D9" s="61">
        <f>QUARTILE(Tabla2[num_actors],3)</f>
        <v>10</v>
      </c>
      <c r="E9">
        <f>QUARTILE(Tabla2[num_countries],3)</f>
        <v>1</v>
      </c>
    </row>
    <row r="10" spans="2:5" ht="18.75" x14ac:dyDescent="0.3">
      <c r="B10" s="53"/>
      <c r="C10" s="60" t="s">
        <v>31480</v>
      </c>
      <c r="D10" s="61">
        <f>MAX(Tabla2[num_actors])</f>
        <v>50</v>
      </c>
      <c r="E10">
        <f>MAX(Tabla2[num_countries])</f>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6C38D-2348-4045-925B-556919AA151A}">
  <sheetPr codeName="Hoja7"/>
  <dimension ref="B3:L632"/>
  <sheetViews>
    <sheetView topLeftCell="E1" zoomScale="98" workbookViewId="0">
      <selection activeCell="O25" sqref="O25"/>
    </sheetView>
  </sheetViews>
  <sheetFormatPr baseColWidth="10" defaultRowHeight="15.75" x14ac:dyDescent="0.25"/>
  <cols>
    <col min="4" max="4" width="20.875" customWidth="1"/>
    <col min="5" max="5" width="21" customWidth="1"/>
    <col min="6" max="6" width="20.875" customWidth="1"/>
    <col min="7" max="7" width="16.5" customWidth="1"/>
    <col min="11" max="11" width="15.625" bestFit="1" customWidth="1"/>
  </cols>
  <sheetData>
    <row r="3" spans="2:12" ht="23.25" x14ac:dyDescent="0.25">
      <c r="B3" s="70" t="s">
        <v>31494</v>
      </c>
      <c r="C3" s="65"/>
      <c r="D3" s="66"/>
      <c r="E3" s="66"/>
      <c r="F3" s="62"/>
      <c r="G3" s="48"/>
    </row>
    <row r="4" spans="2:12" x14ac:dyDescent="0.25">
      <c r="B4" s="69"/>
      <c r="C4" s="65"/>
      <c r="D4" s="66"/>
      <c r="E4" s="66"/>
      <c r="F4" s="62"/>
      <c r="G4" s="48"/>
    </row>
    <row r="5" spans="2:12" x14ac:dyDescent="0.25">
      <c r="B5" s="68"/>
      <c r="C5" s="66"/>
      <c r="D5" s="66"/>
      <c r="E5" s="66"/>
      <c r="F5" s="62"/>
      <c r="G5" s="48"/>
    </row>
    <row r="6" spans="2:12" x14ac:dyDescent="0.25">
      <c r="B6" s="68"/>
      <c r="C6" s="66" t="s">
        <v>31375</v>
      </c>
      <c r="D6" s="66" t="s">
        <v>31487</v>
      </c>
      <c r="E6" s="66" t="s">
        <v>31493</v>
      </c>
      <c r="F6" s="62"/>
      <c r="G6" s="48"/>
    </row>
    <row r="7" spans="2:12" x14ac:dyDescent="0.25">
      <c r="B7" s="66" t="s">
        <v>31483</v>
      </c>
      <c r="C7" s="62"/>
      <c r="D7" s="68"/>
      <c r="E7" s="68"/>
      <c r="F7" s="62"/>
      <c r="G7" s="48"/>
    </row>
    <row r="8" spans="2:12" x14ac:dyDescent="0.25">
      <c r="B8" s="66" t="s">
        <v>31482</v>
      </c>
      <c r="C8" s="68"/>
      <c r="D8" s="68"/>
      <c r="E8" s="68"/>
      <c r="F8" s="62"/>
      <c r="G8" s="48"/>
    </row>
    <row r="9" spans="2:12" x14ac:dyDescent="0.25">
      <c r="B9" s="48" t="s">
        <v>1</v>
      </c>
      <c r="C9" s="50" t="s">
        <v>31492</v>
      </c>
      <c r="D9" s="50" t="s">
        <v>31491</v>
      </c>
      <c r="E9" s="50" t="s">
        <v>31490</v>
      </c>
      <c r="F9" s="50" t="s">
        <v>31489</v>
      </c>
      <c r="G9" s="50" t="s">
        <v>31488</v>
      </c>
      <c r="I9" s="67" t="s">
        <v>31375</v>
      </c>
      <c r="K9" s="66" t="s">
        <v>31485</v>
      </c>
      <c r="L9" s="66" t="s">
        <v>31484</v>
      </c>
    </row>
    <row r="10" spans="2:12" x14ac:dyDescent="0.25">
      <c r="B10" s="48" t="s">
        <v>23021</v>
      </c>
      <c r="C10" s="50" t="s">
        <v>23022</v>
      </c>
      <c r="D10" s="50">
        <v>11</v>
      </c>
      <c r="E10" s="50"/>
      <c r="F10" s="50">
        <v>185</v>
      </c>
      <c r="G10" s="50">
        <f t="shared" ref="G10:G73" si="0">(F10-$K$13)^2</f>
        <v>6855.6802581652373</v>
      </c>
      <c r="I10" s="82" t="s">
        <v>31483</v>
      </c>
      <c r="J10" s="65" t="s">
        <v>31376</v>
      </c>
      <c r="K10" s="63">
        <f>SUM(Tabla2[movie_duration])/COUNT(Tabla2[movie_duration])</f>
        <v>99.564997553417058</v>
      </c>
      <c r="L10" s="77">
        <f>SUM(Tabla2[release_year])/COUNT(Tabla2[release_year])</f>
        <v>2014.1801975701146</v>
      </c>
    </row>
    <row r="11" spans="2:12" ht="16.5" thickBot="1" x14ac:dyDescent="0.3">
      <c r="B11" s="48" t="s">
        <v>19670</v>
      </c>
      <c r="C11" s="50" t="s">
        <v>19671</v>
      </c>
      <c r="D11" s="50">
        <v>8</v>
      </c>
      <c r="E11" s="50"/>
      <c r="F11" s="50">
        <v>124</v>
      </c>
      <c r="G11" s="50">
        <f t="shared" si="0"/>
        <v>475.19794305269767</v>
      </c>
      <c r="I11" s="83"/>
      <c r="J11" s="65" t="s">
        <v>31481</v>
      </c>
      <c r="K11" s="63">
        <f>AVERAGE(Tabla2[movie_duration])</f>
        <v>99.564997553417058</v>
      </c>
      <c r="L11" s="77">
        <f>AVERAGE(Tabla2[release_year])</f>
        <v>2014.1801975701146</v>
      </c>
    </row>
    <row r="12" spans="2:12" ht="16.5" thickTop="1" x14ac:dyDescent="0.25">
      <c r="B12" s="48" t="s">
        <v>21313</v>
      </c>
      <c r="C12" s="50" t="s">
        <v>21314</v>
      </c>
      <c r="D12" s="50">
        <v>21</v>
      </c>
      <c r="E12" s="50"/>
      <c r="F12" s="50">
        <v>136</v>
      </c>
      <c r="G12" s="50">
        <f t="shared" si="0"/>
        <v>1142.3747919272955</v>
      </c>
      <c r="I12" s="80" t="s">
        <v>31482</v>
      </c>
      <c r="J12" s="64" t="s">
        <v>31376</v>
      </c>
      <c r="K12" s="63">
        <f>SUM(Tabla5[duración en minutos])/COUNT(Tabla5[duración en minutos])</f>
        <v>102.20096463022509</v>
      </c>
      <c r="L12" s="77">
        <f>SUM(DATASET!M4:M626)/COUNT(DATASET!M4:M626)</f>
        <v>2015.059390048154</v>
      </c>
    </row>
    <row r="13" spans="2:12" x14ac:dyDescent="0.25">
      <c r="B13" s="48" t="s">
        <v>12917</v>
      </c>
      <c r="C13" s="50" t="s">
        <v>12918</v>
      </c>
      <c r="D13" s="50">
        <v>1</v>
      </c>
      <c r="E13" s="50"/>
      <c r="F13" s="50">
        <v>101</v>
      </c>
      <c r="G13" s="50">
        <f t="shared" si="0"/>
        <v>1.4423160430516804</v>
      </c>
      <c r="I13" s="81"/>
      <c r="J13" s="64" t="s">
        <v>31481</v>
      </c>
      <c r="K13" s="63">
        <f>AVERAGE(Tabla5[duración en minutos])</f>
        <v>102.20096463022509</v>
      </c>
      <c r="L13" s="77">
        <f>AVERAGE(DATASET!M4:M626)</f>
        <v>2015.059390048154</v>
      </c>
    </row>
    <row r="14" spans="2:12" x14ac:dyDescent="0.25">
      <c r="B14" s="48" t="s">
        <v>20384</v>
      </c>
      <c r="C14" s="50" t="s">
        <v>20385</v>
      </c>
      <c r="D14" s="50">
        <v>7</v>
      </c>
      <c r="E14" s="50"/>
      <c r="F14" s="50">
        <v>129</v>
      </c>
      <c r="G14" s="50">
        <f t="shared" si="0"/>
        <v>718.18829675044685</v>
      </c>
      <c r="K14" s="62"/>
      <c r="L14" s="62"/>
    </row>
    <row r="15" spans="2:12" x14ac:dyDescent="0.25">
      <c r="B15" s="48" t="s">
        <v>22260</v>
      </c>
      <c r="C15" s="50" t="s">
        <v>22261</v>
      </c>
      <c r="D15" s="50">
        <v>7</v>
      </c>
      <c r="E15" s="50"/>
      <c r="F15" s="50">
        <v>150</v>
      </c>
      <c r="G15" s="50">
        <f t="shared" si="0"/>
        <v>2284.7477822809933</v>
      </c>
      <c r="I15" s="67" t="s">
        <v>31487</v>
      </c>
      <c r="K15" s="66" t="s">
        <v>31485</v>
      </c>
      <c r="L15" s="66" t="s">
        <v>31484</v>
      </c>
    </row>
    <row r="16" spans="2:12" x14ac:dyDescent="0.25">
      <c r="B16" s="48" t="s">
        <v>22367</v>
      </c>
      <c r="C16" s="50" t="s">
        <v>22368</v>
      </c>
      <c r="D16" s="50">
        <v>12</v>
      </c>
      <c r="E16" s="50"/>
      <c r="F16" s="50">
        <v>153</v>
      </c>
      <c r="G16" s="50">
        <f t="shared" si="0"/>
        <v>2580.5419944996424</v>
      </c>
      <c r="I16" s="82" t="s">
        <v>31483</v>
      </c>
      <c r="J16" s="65" t="s">
        <v>31376</v>
      </c>
      <c r="K16" s="63">
        <f>SUM(DATASET!R4:R6134)/COUNT(DATASET!R4:R6134)</f>
        <v>800.16552739764654</v>
      </c>
      <c r="L16" s="63">
        <f>SUM(Tabla2[año min-media^2])/COUNT(Tabla2[año min-media^2])</f>
        <v>77.771434819601112</v>
      </c>
    </row>
    <row r="17" spans="2:12" ht="16.5" thickBot="1" x14ac:dyDescent="0.3">
      <c r="B17" s="48" t="s">
        <v>5954</v>
      </c>
      <c r="C17" s="50" t="s">
        <v>5955</v>
      </c>
      <c r="D17" s="50">
        <v>12</v>
      </c>
      <c r="E17" s="50"/>
      <c r="F17" s="50">
        <v>87</v>
      </c>
      <c r="G17" s="50">
        <f t="shared" si="0"/>
        <v>231.06932568935412</v>
      </c>
      <c r="I17" s="83"/>
      <c r="J17" s="65" t="s">
        <v>31481</v>
      </c>
      <c r="K17" s="63">
        <f>VARP(Tabla2[movie_duration])</f>
        <v>800.16552739764529</v>
      </c>
      <c r="L17" s="63">
        <f>_xlfn.VAR.P(Tabla2[release_year])</f>
        <v>77.771434819601112</v>
      </c>
    </row>
    <row r="18" spans="2:12" ht="16.5" thickTop="1" x14ac:dyDescent="0.25">
      <c r="B18" s="48" t="s">
        <v>1247</v>
      </c>
      <c r="C18" s="50" t="s">
        <v>1248</v>
      </c>
      <c r="D18" s="50">
        <v>0</v>
      </c>
      <c r="E18" s="50"/>
      <c r="F18" s="50">
        <v>53</v>
      </c>
      <c r="G18" s="50">
        <f t="shared" si="0"/>
        <v>2420.7349205446599</v>
      </c>
      <c r="I18" s="80" t="s">
        <v>31482</v>
      </c>
      <c r="J18" s="64" t="s">
        <v>31376</v>
      </c>
      <c r="K18" s="63">
        <f>SUM(Tabla5[(min - media)^2])/(COUNT(Tabla5[(min - media)^2])-1)</f>
        <v>870.62460454303084</v>
      </c>
      <c r="L18" s="63" cm="1">
        <f t="array" ref="L18">SUM(DATASET!L4:L626)/COUNT(DATASET!L4:L626-1)</f>
        <v>117.10813602374455</v>
      </c>
    </row>
    <row r="19" spans="2:12" x14ac:dyDescent="0.25">
      <c r="B19" s="48" t="s">
        <v>16474</v>
      </c>
      <c r="C19" s="50" t="s">
        <v>16475</v>
      </c>
      <c r="D19" s="50">
        <v>8</v>
      </c>
      <c r="E19" s="50"/>
      <c r="F19" s="50">
        <v>110</v>
      </c>
      <c r="G19" s="50">
        <f t="shared" si="0"/>
        <v>60.824952699000114</v>
      </c>
      <c r="I19" s="81"/>
      <c r="J19" s="64" t="s">
        <v>31481</v>
      </c>
      <c r="K19" s="63">
        <f>VARA(Tabla5[duración en minutos])</f>
        <v>870.62460454303061</v>
      </c>
      <c r="L19" s="63">
        <f>VARA(Tabla2[release_year])</f>
        <v>77.780266461075058</v>
      </c>
    </row>
    <row r="20" spans="2:12" x14ac:dyDescent="0.25">
      <c r="B20" s="48" t="s">
        <v>11252</v>
      </c>
      <c r="C20" s="50" t="s">
        <v>11253</v>
      </c>
      <c r="D20" s="50">
        <v>7</v>
      </c>
      <c r="E20" s="50"/>
      <c r="F20" s="50">
        <v>97</v>
      </c>
      <c r="G20" s="50">
        <f t="shared" si="0"/>
        <v>27.050033084852377</v>
      </c>
      <c r="K20" s="62"/>
      <c r="L20" s="62"/>
    </row>
    <row r="21" spans="2:12" x14ac:dyDescent="0.25">
      <c r="B21" s="48" t="s">
        <v>22202</v>
      </c>
      <c r="C21" s="50" t="s">
        <v>22203</v>
      </c>
      <c r="D21" s="50">
        <v>12</v>
      </c>
      <c r="E21" s="50"/>
      <c r="F21" s="50">
        <v>149</v>
      </c>
      <c r="G21" s="50">
        <f t="shared" si="0"/>
        <v>2190.1497115414431</v>
      </c>
      <c r="I21" s="67" t="s">
        <v>31486</v>
      </c>
      <c r="K21" s="66" t="s">
        <v>31485</v>
      </c>
      <c r="L21" s="66" t="s">
        <v>31484</v>
      </c>
    </row>
    <row r="22" spans="2:12" x14ac:dyDescent="0.25">
      <c r="B22" s="48" t="s">
        <v>1678</v>
      </c>
      <c r="C22" s="50" t="s">
        <v>1679</v>
      </c>
      <c r="D22" s="50">
        <v>1</v>
      </c>
      <c r="E22" s="50"/>
      <c r="F22" s="50">
        <v>59</v>
      </c>
      <c r="G22" s="50">
        <f t="shared" si="0"/>
        <v>1866.3233449819591</v>
      </c>
      <c r="I22" s="82" t="s">
        <v>31483</v>
      </c>
      <c r="J22" s="65" t="s">
        <v>31376</v>
      </c>
      <c r="K22" s="63">
        <f>SQRT(K16)</f>
        <v>28.287197234749975</v>
      </c>
      <c r="L22" s="63">
        <f>SQRT(L16)</f>
        <v>8.8188114176231878</v>
      </c>
    </row>
    <row r="23" spans="2:12" ht="16.5" thickBot="1" x14ac:dyDescent="0.3">
      <c r="B23" s="48" t="s">
        <v>1094</v>
      </c>
      <c r="C23" s="50" t="s">
        <v>1095</v>
      </c>
      <c r="D23" s="50">
        <v>1</v>
      </c>
      <c r="E23" s="50"/>
      <c r="F23" s="50">
        <v>50</v>
      </c>
      <c r="G23" s="50">
        <f t="shared" si="0"/>
        <v>2724.9407083260107</v>
      </c>
      <c r="I23" s="83"/>
      <c r="J23" s="65" t="s">
        <v>31481</v>
      </c>
      <c r="K23" s="63">
        <f>SQRT(K17)</f>
        <v>28.28719723474995</v>
      </c>
      <c r="L23" s="63">
        <f>SQRT(L17)</f>
        <v>8.8188114176231878</v>
      </c>
    </row>
    <row r="24" spans="2:12" ht="16.5" thickTop="1" x14ac:dyDescent="0.25">
      <c r="B24" s="48" t="s">
        <v>5990</v>
      </c>
      <c r="C24" s="50" t="s">
        <v>5991</v>
      </c>
      <c r="D24" s="50">
        <v>0</v>
      </c>
      <c r="E24" s="50"/>
      <c r="F24" s="50">
        <v>87</v>
      </c>
      <c r="G24" s="50">
        <f t="shared" si="0"/>
        <v>231.06932568935412</v>
      </c>
      <c r="I24" s="80" t="s">
        <v>31482</v>
      </c>
      <c r="J24" s="64" t="s">
        <v>31376</v>
      </c>
      <c r="K24" s="63">
        <f>SQRT(K18)</f>
        <v>29.506348546423546</v>
      </c>
      <c r="L24" s="63">
        <f>SQRT(L18)</f>
        <v>10.821651261417758</v>
      </c>
    </row>
    <row r="25" spans="2:12" x14ac:dyDescent="0.25">
      <c r="B25" s="48" t="s">
        <v>12259</v>
      </c>
      <c r="C25" s="50" t="s">
        <v>12260</v>
      </c>
      <c r="D25" s="50">
        <v>8</v>
      </c>
      <c r="E25" s="50"/>
      <c r="F25" s="50">
        <v>100</v>
      </c>
      <c r="G25" s="50">
        <f t="shared" si="0"/>
        <v>4.8442453035018547</v>
      </c>
      <c r="I25" s="81"/>
      <c r="J25" s="64" t="s">
        <v>31481</v>
      </c>
      <c r="K25" s="63">
        <f>SQRT(K19)</f>
        <v>29.506348546423542</v>
      </c>
      <c r="L25" s="63">
        <f>SQRT(L19)</f>
        <v>8.8193121308339606</v>
      </c>
    </row>
    <row r="26" spans="2:12" x14ac:dyDescent="0.25">
      <c r="B26" s="48" t="s">
        <v>22831</v>
      </c>
      <c r="C26" s="50" t="s">
        <v>22832</v>
      </c>
      <c r="D26" s="50">
        <v>10</v>
      </c>
      <c r="E26" s="50"/>
      <c r="F26" s="50">
        <v>168</v>
      </c>
      <c r="G26" s="50">
        <f t="shared" si="0"/>
        <v>4329.5130555928899</v>
      </c>
    </row>
    <row r="27" spans="2:12" x14ac:dyDescent="0.25">
      <c r="B27" s="48" t="s">
        <v>7444</v>
      </c>
      <c r="C27" s="50" t="s">
        <v>7445</v>
      </c>
      <c r="D27" s="50">
        <v>6</v>
      </c>
      <c r="E27" s="50"/>
      <c r="F27" s="50">
        <v>90</v>
      </c>
      <c r="G27" s="50">
        <f t="shared" si="0"/>
        <v>148.86353790800359</v>
      </c>
    </row>
    <row r="28" spans="2:12" x14ac:dyDescent="0.25">
      <c r="B28" s="48" t="s">
        <v>8406</v>
      </c>
      <c r="C28" s="50" t="s">
        <v>8407</v>
      </c>
      <c r="D28" s="50">
        <v>7</v>
      </c>
      <c r="E28" s="50"/>
      <c r="F28" s="50">
        <v>92</v>
      </c>
      <c r="G28" s="50">
        <f t="shared" si="0"/>
        <v>104.05967938710324</v>
      </c>
    </row>
    <row r="29" spans="2:12" x14ac:dyDescent="0.25">
      <c r="B29" s="48" t="s">
        <v>6030</v>
      </c>
      <c r="C29" s="50" t="s">
        <v>6031</v>
      </c>
      <c r="D29" s="50">
        <v>7</v>
      </c>
      <c r="E29" s="50"/>
      <c r="F29" s="50">
        <v>88</v>
      </c>
      <c r="G29" s="50">
        <f t="shared" si="0"/>
        <v>201.66739642890394</v>
      </c>
    </row>
    <row r="30" spans="2:12" x14ac:dyDescent="0.25">
      <c r="B30" s="48" t="s">
        <v>14946</v>
      </c>
      <c r="C30" s="50" t="s">
        <v>14947</v>
      </c>
      <c r="D30" s="50">
        <v>0</v>
      </c>
      <c r="E30" s="50"/>
      <c r="F30" s="50">
        <v>106</v>
      </c>
      <c r="G30" s="50">
        <f t="shared" si="0"/>
        <v>14.432669740800808</v>
      </c>
    </row>
    <row r="31" spans="2:12" x14ac:dyDescent="0.25">
      <c r="B31" s="48" t="s">
        <v>17883</v>
      </c>
      <c r="C31" s="50" t="s">
        <v>17884</v>
      </c>
      <c r="D31" s="50">
        <v>5</v>
      </c>
      <c r="E31" s="50"/>
      <c r="F31" s="50">
        <v>116</v>
      </c>
      <c r="G31" s="50">
        <f t="shared" si="0"/>
        <v>190.41337713629906</v>
      </c>
    </row>
    <row r="32" spans="2:12" x14ac:dyDescent="0.25">
      <c r="B32" s="48" t="s">
        <v>4975</v>
      </c>
      <c r="C32" s="50" t="s">
        <v>4976</v>
      </c>
      <c r="D32" s="50">
        <v>6</v>
      </c>
      <c r="E32" s="50"/>
      <c r="F32" s="50">
        <v>85</v>
      </c>
      <c r="G32" s="50">
        <f t="shared" si="0"/>
        <v>295.87318421025446</v>
      </c>
    </row>
    <row r="33" spans="2:7" x14ac:dyDescent="0.25">
      <c r="B33" s="48" t="s">
        <v>9661</v>
      </c>
      <c r="C33" s="50" t="s">
        <v>9662</v>
      </c>
      <c r="D33" s="50">
        <v>8</v>
      </c>
      <c r="E33" s="50"/>
      <c r="F33" s="50">
        <v>94</v>
      </c>
      <c r="G33" s="50">
        <f t="shared" si="0"/>
        <v>67.255820866202896</v>
      </c>
    </row>
    <row r="34" spans="2:7" x14ac:dyDescent="0.25">
      <c r="B34" s="48" t="s">
        <v>15017</v>
      </c>
      <c r="C34" s="50" t="s">
        <v>15018</v>
      </c>
      <c r="D34" s="50">
        <v>7</v>
      </c>
      <c r="E34" s="50"/>
      <c r="F34" s="50">
        <v>106</v>
      </c>
      <c r="G34" s="50">
        <f t="shared" si="0"/>
        <v>14.432669740800808</v>
      </c>
    </row>
    <row r="35" spans="2:7" x14ac:dyDescent="0.25">
      <c r="B35" s="48" t="s">
        <v>22542</v>
      </c>
      <c r="C35" s="50" t="s">
        <v>22543</v>
      </c>
      <c r="D35" s="50">
        <v>10</v>
      </c>
      <c r="E35" s="50"/>
      <c r="F35" s="50">
        <v>158</v>
      </c>
      <c r="G35" s="50">
        <f t="shared" si="0"/>
        <v>3113.5323481973919</v>
      </c>
    </row>
    <row r="36" spans="2:7" x14ac:dyDescent="0.25">
      <c r="B36" s="48" t="s">
        <v>15955</v>
      </c>
      <c r="C36" s="50" t="s">
        <v>15956</v>
      </c>
      <c r="D36" s="50">
        <v>11</v>
      </c>
      <c r="E36" s="50"/>
      <c r="F36" s="50">
        <v>109</v>
      </c>
      <c r="G36" s="50">
        <f t="shared" si="0"/>
        <v>46.226881959450289</v>
      </c>
    </row>
    <row r="37" spans="2:7" x14ac:dyDescent="0.25">
      <c r="B37" s="48" t="s">
        <v>12986</v>
      </c>
      <c r="C37" s="50" t="s">
        <v>12987</v>
      </c>
      <c r="D37" s="50">
        <v>11</v>
      </c>
      <c r="E37" s="50"/>
      <c r="F37" s="50">
        <v>101</v>
      </c>
      <c r="G37" s="50">
        <f t="shared" si="0"/>
        <v>1.4423160430516804</v>
      </c>
    </row>
    <row r="38" spans="2:7" x14ac:dyDescent="0.25">
      <c r="B38" s="48" t="s">
        <v>17544</v>
      </c>
      <c r="C38" s="50" t="s">
        <v>17545</v>
      </c>
      <c r="D38" s="50">
        <v>10</v>
      </c>
      <c r="E38" s="50"/>
      <c r="F38" s="50">
        <v>115</v>
      </c>
      <c r="G38" s="50">
        <f t="shared" si="0"/>
        <v>163.81530639674924</v>
      </c>
    </row>
    <row r="39" spans="2:7" x14ac:dyDescent="0.25">
      <c r="B39" s="48" t="s">
        <v>18041</v>
      </c>
      <c r="C39" s="50" t="s">
        <v>18042</v>
      </c>
      <c r="D39" s="50">
        <v>1</v>
      </c>
      <c r="E39" s="50"/>
      <c r="F39" s="50">
        <v>116</v>
      </c>
      <c r="G39" s="50">
        <f t="shared" si="0"/>
        <v>190.41337713629906</v>
      </c>
    </row>
    <row r="40" spans="2:7" x14ac:dyDescent="0.25">
      <c r="B40" s="48" t="s">
        <v>12431</v>
      </c>
      <c r="C40" s="50" t="s">
        <v>12432</v>
      </c>
      <c r="D40" s="50">
        <v>10</v>
      </c>
      <c r="E40" s="50"/>
      <c r="F40" s="50">
        <v>100</v>
      </c>
      <c r="G40" s="50">
        <f t="shared" si="0"/>
        <v>4.8442453035018547</v>
      </c>
    </row>
    <row r="41" spans="2:7" x14ac:dyDescent="0.25">
      <c r="B41" s="48" t="s">
        <v>20507</v>
      </c>
      <c r="C41" s="50" t="s">
        <v>20508</v>
      </c>
      <c r="D41" s="50">
        <v>8</v>
      </c>
      <c r="E41" s="50"/>
      <c r="F41" s="50">
        <v>130</v>
      </c>
      <c r="G41" s="50">
        <f t="shared" si="0"/>
        <v>772.78636748999668</v>
      </c>
    </row>
    <row r="42" spans="2:7" x14ac:dyDescent="0.25">
      <c r="B42" s="48" t="s">
        <v>13350</v>
      </c>
      <c r="C42" s="50" t="s">
        <v>13351</v>
      </c>
      <c r="D42" s="50">
        <v>12</v>
      </c>
      <c r="E42" s="50"/>
      <c r="F42" s="50">
        <v>102</v>
      </c>
      <c r="G42" s="50">
        <f t="shared" si="0"/>
        <v>4.0386782601506008E-2</v>
      </c>
    </row>
    <row r="43" spans="2:7" x14ac:dyDescent="0.25">
      <c r="B43" s="48" t="s">
        <v>21410</v>
      </c>
      <c r="C43" s="50" t="s">
        <v>21411</v>
      </c>
      <c r="D43" s="50">
        <v>10</v>
      </c>
      <c r="E43" s="50"/>
      <c r="F43" s="50">
        <v>137</v>
      </c>
      <c r="G43" s="50">
        <f t="shared" si="0"/>
        <v>1210.9728626668455</v>
      </c>
    </row>
    <row r="44" spans="2:7" x14ac:dyDescent="0.25">
      <c r="B44" s="48" t="s">
        <v>15785</v>
      </c>
      <c r="C44" s="50" t="s">
        <v>15786</v>
      </c>
      <c r="D44" s="50">
        <v>11</v>
      </c>
      <c r="E44" s="50"/>
      <c r="F44" s="50">
        <v>108</v>
      </c>
      <c r="G44" s="50">
        <f t="shared" si="0"/>
        <v>33.628811219900463</v>
      </c>
    </row>
    <row r="45" spans="2:7" x14ac:dyDescent="0.25">
      <c r="B45" s="48" t="s">
        <v>7859</v>
      </c>
      <c r="C45" s="50" t="s">
        <v>7860</v>
      </c>
      <c r="D45" s="50">
        <v>10</v>
      </c>
      <c r="E45" s="50"/>
      <c r="F45" s="50">
        <v>91</v>
      </c>
      <c r="G45" s="50">
        <f t="shared" si="0"/>
        <v>125.46160864755342</v>
      </c>
    </row>
    <row r="46" spans="2:7" x14ac:dyDescent="0.25">
      <c r="B46" s="48" t="s">
        <v>7575</v>
      </c>
      <c r="C46" s="50" t="s">
        <v>7576</v>
      </c>
      <c r="D46" s="50">
        <v>5</v>
      </c>
      <c r="E46" s="50"/>
      <c r="F46" s="50">
        <v>91</v>
      </c>
      <c r="G46" s="50">
        <f t="shared" si="0"/>
        <v>125.46160864755342</v>
      </c>
    </row>
    <row r="47" spans="2:7" x14ac:dyDescent="0.25">
      <c r="B47" s="48" t="s">
        <v>3819</v>
      </c>
      <c r="C47" s="50" t="s">
        <v>3820</v>
      </c>
      <c r="D47" s="50">
        <v>0</v>
      </c>
      <c r="E47" s="50"/>
      <c r="F47" s="50">
        <v>80</v>
      </c>
      <c r="G47" s="50">
        <f t="shared" si="0"/>
        <v>492.88283051250534</v>
      </c>
    </row>
    <row r="48" spans="2:7" x14ac:dyDescent="0.25">
      <c r="B48" s="48" t="s">
        <v>7371</v>
      </c>
      <c r="C48" s="50" t="s">
        <v>7372</v>
      </c>
      <c r="D48" s="50">
        <v>7</v>
      </c>
      <c r="E48" s="50"/>
      <c r="F48" s="50">
        <v>90</v>
      </c>
      <c r="G48" s="50">
        <f t="shared" si="0"/>
        <v>148.86353790800359</v>
      </c>
    </row>
    <row r="49" spans="2:7" x14ac:dyDescent="0.25">
      <c r="B49" s="48" t="s">
        <v>17646</v>
      </c>
      <c r="C49" s="50" t="s">
        <v>17647</v>
      </c>
      <c r="D49" s="50">
        <v>10</v>
      </c>
      <c r="E49" s="50"/>
      <c r="F49" s="50">
        <v>115</v>
      </c>
      <c r="G49" s="50">
        <f t="shared" si="0"/>
        <v>163.81530639674924</v>
      </c>
    </row>
    <row r="50" spans="2:7" x14ac:dyDescent="0.25">
      <c r="B50" s="48" t="s">
        <v>13310</v>
      </c>
      <c r="C50" s="50" t="s">
        <v>13311</v>
      </c>
      <c r="D50" s="50">
        <v>13</v>
      </c>
      <c r="E50" s="50"/>
      <c r="F50" s="50">
        <v>102</v>
      </c>
      <c r="G50" s="50">
        <f t="shared" si="0"/>
        <v>4.0386782601506008E-2</v>
      </c>
    </row>
    <row r="51" spans="2:7" x14ac:dyDescent="0.25">
      <c r="B51" s="48" t="s">
        <v>15618</v>
      </c>
      <c r="C51" s="50" t="s">
        <v>15619</v>
      </c>
      <c r="D51" s="50">
        <v>8</v>
      </c>
      <c r="E51" s="50"/>
      <c r="F51" s="50">
        <v>108</v>
      </c>
      <c r="G51" s="50">
        <f t="shared" si="0"/>
        <v>33.628811219900463</v>
      </c>
    </row>
    <row r="52" spans="2:7" x14ac:dyDescent="0.25">
      <c r="B52" s="48" t="s">
        <v>21897</v>
      </c>
      <c r="C52" s="50" t="s">
        <v>21898</v>
      </c>
      <c r="D52" s="50">
        <v>8</v>
      </c>
      <c r="E52" s="50"/>
      <c r="F52" s="50">
        <v>143</v>
      </c>
      <c r="G52" s="50">
        <f t="shared" si="0"/>
        <v>1664.5612871041444</v>
      </c>
    </row>
    <row r="53" spans="2:7" x14ac:dyDescent="0.25">
      <c r="B53" s="48" t="s">
        <v>4573</v>
      </c>
      <c r="C53" s="50" t="s">
        <v>4574</v>
      </c>
      <c r="D53" s="50">
        <v>12</v>
      </c>
      <c r="E53" s="50"/>
      <c r="F53" s="50">
        <v>83</v>
      </c>
      <c r="G53" s="50">
        <f t="shared" si="0"/>
        <v>368.67704273115481</v>
      </c>
    </row>
    <row r="54" spans="2:7" x14ac:dyDescent="0.25">
      <c r="B54" s="48" t="s">
        <v>4953</v>
      </c>
      <c r="C54" s="50" t="s">
        <v>4954</v>
      </c>
      <c r="D54" s="50">
        <v>5</v>
      </c>
      <c r="E54" s="50"/>
      <c r="F54" s="50">
        <v>85</v>
      </c>
      <c r="G54" s="50">
        <f t="shared" si="0"/>
        <v>295.87318421025446</v>
      </c>
    </row>
    <row r="55" spans="2:7" x14ac:dyDescent="0.25">
      <c r="B55" s="48" t="s">
        <v>1463</v>
      </c>
      <c r="C55" s="50" t="s">
        <v>1464</v>
      </c>
      <c r="D55" s="50">
        <v>1</v>
      </c>
      <c r="E55" s="50"/>
      <c r="F55" s="50">
        <v>56</v>
      </c>
      <c r="G55" s="50">
        <f t="shared" si="0"/>
        <v>2134.5291327633095</v>
      </c>
    </row>
    <row r="56" spans="2:7" x14ac:dyDescent="0.25">
      <c r="B56" s="48" t="s">
        <v>7762</v>
      </c>
      <c r="C56" s="50" t="s">
        <v>7763</v>
      </c>
      <c r="D56" s="50">
        <v>0</v>
      </c>
      <c r="E56" s="50"/>
      <c r="F56" s="50">
        <v>91</v>
      </c>
      <c r="G56" s="50">
        <f t="shared" si="0"/>
        <v>125.46160864755342</v>
      </c>
    </row>
    <row r="57" spans="2:7" x14ac:dyDescent="0.25">
      <c r="B57" s="48" t="s">
        <v>19307</v>
      </c>
      <c r="C57" s="50" t="s">
        <v>19308</v>
      </c>
      <c r="D57" s="50">
        <v>10</v>
      </c>
      <c r="E57" s="50"/>
      <c r="F57" s="50">
        <v>122</v>
      </c>
      <c r="G57" s="50">
        <f t="shared" si="0"/>
        <v>392.00180157359802</v>
      </c>
    </row>
    <row r="58" spans="2:7" x14ac:dyDescent="0.25">
      <c r="B58" s="48" t="s">
        <v>9376</v>
      </c>
      <c r="C58" s="50" t="s">
        <v>9377</v>
      </c>
      <c r="D58" s="50">
        <v>8</v>
      </c>
      <c r="E58" s="50"/>
      <c r="F58" s="50">
        <v>94</v>
      </c>
      <c r="G58" s="50">
        <f t="shared" si="0"/>
        <v>67.255820866202896</v>
      </c>
    </row>
    <row r="59" spans="2:7" x14ac:dyDescent="0.25">
      <c r="B59" s="48" t="s">
        <v>21558</v>
      </c>
      <c r="C59" s="50" t="s">
        <v>21559</v>
      </c>
      <c r="D59" s="50">
        <v>1</v>
      </c>
      <c r="E59" s="50"/>
      <c r="F59" s="50">
        <v>139</v>
      </c>
      <c r="G59" s="50">
        <f t="shared" si="0"/>
        <v>1354.1690041459451</v>
      </c>
    </row>
    <row r="60" spans="2:7" x14ac:dyDescent="0.25">
      <c r="B60" s="48" t="s">
        <v>7748</v>
      </c>
      <c r="C60" s="50" t="s">
        <v>7749</v>
      </c>
      <c r="D60" s="50">
        <v>0</v>
      </c>
      <c r="E60" s="50"/>
      <c r="F60" s="50">
        <v>91</v>
      </c>
      <c r="G60" s="50">
        <f t="shared" si="0"/>
        <v>125.46160864755342</v>
      </c>
    </row>
    <row r="61" spans="2:7" x14ac:dyDescent="0.25">
      <c r="B61" s="48" t="s">
        <v>22462</v>
      </c>
      <c r="C61" s="50" t="s">
        <v>22463</v>
      </c>
      <c r="D61" s="50">
        <v>6</v>
      </c>
      <c r="E61" s="50"/>
      <c r="F61" s="50">
        <v>155</v>
      </c>
      <c r="G61" s="50">
        <f t="shared" si="0"/>
        <v>2787.7381359787423</v>
      </c>
    </row>
    <row r="62" spans="2:7" x14ac:dyDescent="0.25">
      <c r="B62" s="48" t="s">
        <v>16659</v>
      </c>
      <c r="C62" s="50" t="s">
        <v>16660</v>
      </c>
      <c r="D62" s="50">
        <v>10</v>
      </c>
      <c r="E62" s="50"/>
      <c r="F62" s="50">
        <v>111</v>
      </c>
      <c r="G62" s="50">
        <f t="shared" si="0"/>
        <v>77.423023438549933</v>
      </c>
    </row>
    <row r="63" spans="2:7" x14ac:dyDescent="0.25">
      <c r="B63" s="48" t="s">
        <v>9922</v>
      </c>
      <c r="C63" s="50" t="s">
        <v>9923</v>
      </c>
      <c r="D63" s="50">
        <v>5</v>
      </c>
      <c r="E63" s="50"/>
      <c r="F63" s="50">
        <v>95</v>
      </c>
      <c r="G63" s="50">
        <f t="shared" si="0"/>
        <v>51.853891605752729</v>
      </c>
    </row>
    <row r="64" spans="2:7" x14ac:dyDescent="0.25">
      <c r="B64" s="48" t="s">
        <v>5842</v>
      </c>
      <c r="C64" s="50" t="s">
        <v>5843</v>
      </c>
      <c r="D64" s="50">
        <v>11</v>
      </c>
      <c r="E64" s="50"/>
      <c r="F64" s="50">
        <v>87</v>
      </c>
      <c r="G64" s="50">
        <f t="shared" si="0"/>
        <v>231.06932568935412</v>
      </c>
    </row>
    <row r="65" spans="2:7" x14ac:dyDescent="0.25">
      <c r="B65" s="48" t="s">
        <v>20592</v>
      </c>
      <c r="C65" s="50" t="s">
        <v>20593</v>
      </c>
      <c r="D65" s="50">
        <v>4</v>
      </c>
      <c r="E65" s="50"/>
      <c r="F65" s="50">
        <v>130</v>
      </c>
      <c r="G65" s="50">
        <f t="shared" si="0"/>
        <v>772.78636748999668</v>
      </c>
    </row>
    <row r="66" spans="2:7" x14ac:dyDescent="0.25">
      <c r="B66" s="48" t="s">
        <v>22670</v>
      </c>
      <c r="C66" s="50" t="s">
        <v>22671</v>
      </c>
      <c r="D66" s="50">
        <v>10</v>
      </c>
      <c r="E66" s="50"/>
      <c r="F66" s="50">
        <v>162</v>
      </c>
      <c r="G66" s="50">
        <f t="shared" si="0"/>
        <v>3575.9246311555912</v>
      </c>
    </row>
    <row r="67" spans="2:7" x14ac:dyDescent="0.25">
      <c r="B67" s="48" t="s">
        <v>9901</v>
      </c>
      <c r="C67" s="50" t="s">
        <v>9902</v>
      </c>
      <c r="D67" s="50">
        <v>8</v>
      </c>
      <c r="E67" s="50"/>
      <c r="F67" s="50">
        <v>95</v>
      </c>
      <c r="G67" s="50">
        <f t="shared" si="0"/>
        <v>51.853891605752729</v>
      </c>
    </row>
    <row r="68" spans="2:7" x14ac:dyDescent="0.25">
      <c r="B68" s="48" t="s">
        <v>13310</v>
      </c>
      <c r="C68" s="50" t="s">
        <v>13311</v>
      </c>
      <c r="D68" s="50">
        <v>13</v>
      </c>
      <c r="E68" s="50"/>
      <c r="F68" s="50">
        <v>102</v>
      </c>
      <c r="G68" s="50">
        <f t="shared" si="0"/>
        <v>4.0386782601506008E-2</v>
      </c>
    </row>
    <row r="69" spans="2:7" x14ac:dyDescent="0.25">
      <c r="B69" s="48" t="s">
        <v>1928</v>
      </c>
      <c r="C69" s="50" t="s">
        <v>1929</v>
      </c>
      <c r="D69" s="50">
        <v>1</v>
      </c>
      <c r="E69" s="50"/>
      <c r="F69" s="50">
        <v>62</v>
      </c>
      <c r="G69" s="50">
        <f t="shared" si="0"/>
        <v>1616.1175572006084</v>
      </c>
    </row>
    <row r="70" spans="2:7" x14ac:dyDescent="0.25">
      <c r="B70" s="48" t="s">
        <v>15073</v>
      </c>
      <c r="C70" s="50" t="s">
        <v>15074</v>
      </c>
      <c r="D70" s="50">
        <v>0</v>
      </c>
      <c r="E70" s="50"/>
      <c r="F70" s="50">
        <v>106</v>
      </c>
      <c r="G70" s="50">
        <f t="shared" si="0"/>
        <v>14.432669740800808</v>
      </c>
    </row>
    <row r="71" spans="2:7" x14ac:dyDescent="0.25">
      <c r="B71" s="48" t="s">
        <v>14030</v>
      </c>
      <c r="C71" s="50" t="s">
        <v>14031</v>
      </c>
      <c r="D71" s="50">
        <v>10</v>
      </c>
      <c r="E71" s="50"/>
      <c r="F71" s="50">
        <v>104</v>
      </c>
      <c r="G71" s="50">
        <f t="shared" si="0"/>
        <v>3.2365282617011575</v>
      </c>
    </row>
    <row r="72" spans="2:7" x14ac:dyDescent="0.25">
      <c r="B72" s="48" t="s">
        <v>20951</v>
      </c>
      <c r="C72" s="50" t="s">
        <v>20952</v>
      </c>
      <c r="D72" s="50">
        <v>6</v>
      </c>
      <c r="E72" s="50"/>
      <c r="F72" s="50">
        <v>133</v>
      </c>
      <c r="G72" s="50">
        <f t="shared" si="0"/>
        <v>948.58057970864616</v>
      </c>
    </row>
    <row r="73" spans="2:7" x14ac:dyDescent="0.25">
      <c r="B73" s="48" t="s">
        <v>19373</v>
      </c>
      <c r="C73" s="50" t="s">
        <v>19374</v>
      </c>
      <c r="D73" s="50">
        <v>13</v>
      </c>
      <c r="E73" s="50"/>
      <c r="F73" s="50">
        <v>123</v>
      </c>
      <c r="G73" s="50">
        <f t="shared" si="0"/>
        <v>432.59987231314784</v>
      </c>
    </row>
    <row r="74" spans="2:7" x14ac:dyDescent="0.25">
      <c r="B74" s="48" t="s">
        <v>3978</v>
      </c>
      <c r="C74" s="50" t="s">
        <v>3979</v>
      </c>
      <c r="D74" s="50">
        <v>6</v>
      </c>
      <c r="E74" s="50"/>
      <c r="F74" s="50">
        <v>81</v>
      </c>
      <c r="G74" s="50">
        <f t="shared" ref="G74:G137" si="1">(F74-$K$13)^2</f>
        <v>449.48090125205516</v>
      </c>
    </row>
    <row r="75" spans="2:7" x14ac:dyDescent="0.25">
      <c r="B75" s="48" t="s">
        <v>11296</v>
      </c>
      <c r="C75" s="50" t="s">
        <v>11297</v>
      </c>
      <c r="D75" s="50">
        <v>10</v>
      </c>
      <c r="E75" s="50"/>
      <c r="F75" s="50">
        <v>98</v>
      </c>
      <c r="G75" s="50">
        <f t="shared" si="1"/>
        <v>17.648103824402202</v>
      </c>
    </row>
    <row r="76" spans="2:7" x14ac:dyDescent="0.25">
      <c r="B76" s="48" t="s">
        <v>10134</v>
      </c>
      <c r="C76" s="50" t="s">
        <v>10135</v>
      </c>
      <c r="D76" s="50">
        <v>8</v>
      </c>
      <c r="E76" s="50"/>
      <c r="F76" s="50">
        <v>95</v>
      </c>
      <c r="G76" s="50">
        <f t="shared" si="1"/>
        <v>51.853891605752729</v>
      </c>
    </row>
    <row r="77" spans="2:7" x14ac:dyDescent="0.25">
      <c r="B77" s="48" t="s">
        <v>20186</v>
      </c>
      <c r="C77" s="50" t="s">
        <v>20187</v>
      </c>
      <c r="D77" s="50">
        <v>11</v>
      </c>
      <c r="E77" s="50"/>
      <c r="F77" s="50">
        <v>127</v>
      </c>
      <c r="G77" s="50">
        <f t="shared" si="1"/>
        <v>614.9921552713472</v>
      </c>
    </row>
    <row r="78" spans="2:7" x14ac:dyDescent="0.25">
      <c r="B78" s="48" t="s">
        <v>532</v>
      </c>
      <c r="C78" s="50" t="s">
        <v>533</v>
      </c>
      <c r="D78" s="50">
        <v>12</v>
      </c>
      <c r="E78" s="50"/>
      <c r="F78" s="50">
        <v>30</v>
      </c>
      <c r="G78" s="50">
        <f t="shared" si="1"/>
        <v>5212.9792935350142</v>
      </c>
    </row>
    <row r="79" spans="2:7" x14ac:dyDescent="0.25">
      <c r="B79" s="48" t="s">
        <v>22278</v>
      </c>
      <c r="C79" s="50" t="s">
        <v>22279</v>
      </c>
      <c r="D79" s="50">
        <v>28</v>
      </c>
      <c r="E79" s="50"/>
      <c r="F79" s="50">
        <v>150</v>
      </c>
      <c r="G79" s="50">
        <f t="shared" si="1"/>
        <v>2284.7477822809933</v>
      </c>
    </row>
    <row r="80" spans="2:7" x14ac:dyDescent="0.25">
      <c r="B80" s="48" t="s">
        <v>632</v>
      </c>
      <c r="C80" s="50" t="s">
        <v>633</v>
      </c>
      <c r="D80" s="50">
        <v>7</v>
      </c>
      <c r="E80" s="50"/>
      <c r="F80" s="50">
        <v>35</v>
      </c>
      <c r="G80" s="50">
        <f t="shared" si="1"/>
        <v>4515.9696472327632</v>
      </c>
    </row>
    <row r="81" spans="2:7" x14ac:dyDescent="0.25">
      <c r="B81" s="48" t="s">
        <v>1871</v>
      </c>
      <c r="C81" s="50" t="s">
        <v>1872</v>
      </c>
      <c r="D81" s="50">
        <v>1</v>
      </c>
      <c r="E81" s="50"/>
      <c r="F81" s="50">
        <v>61</v>
      </c>
      <c r="G81" s="50">
        <f t="shared" si="1"/>
        <v>1697.5194864610587</v>
      </c>
    </row>
    <row r="82" spans="2:7" x14ac:dyDescent="0.25">
      <c r="B82" s="48" t="s">
        <v>18668</v>
      </c>
      <c r="C82" s="50" t="s">
        <v>18669</v>
      </c>
      <c r="D82" s="50">
        <v>5</v>
      </c>
      <c r="E82" s="50"/>
      <c r="F82" s="50">
        <v>119</v>
      </c>
      <c r="G82" s="50">
        <f t="shared" si="1"/>
        <v>282.20758935494854</v>
      </c>
    </row>
    <row r="83" spans="2:7" x14ac:dyDescent="0.25">
      <c r="B83" s="48" t="s">
        <v>18367</v>
      </c>
      <c r="C83" s="50" t="s">
        <v>18368</v>
      </c>
      <c r="D83" s="50">
        <v>15</v>
      </c>
      <c r="E83" s="50"/>
      <c r="F83" s="50">
        <v>118</v>
      </c>
      <c r="G83" s="50">
        <f t="shared" si="1"/>
        <v>249.60951861539871</v>
      </c>
    </row>
    <row r="84" spans="2:7" x14ac:dyDescent="0.25">
      <c r="B84" s="48" t="s">
        <v>19800</v>
      </c>
      <c r="C84" s="50" t="s">
        <v>19801</v>
      </c>
      <c r="D84" s="50">
        <v>1</v>
      </c>
      <c r="E84" s="50"/>
      <c r="F84" s="50">
        <v>125</v>
      </c>
      <c r="G84" s="50">
        <f t="shared" si="1"/>
        <v>519.79601379224755</v>
      </c>
    </row>
    <row r="85" spans="2:7" x14ac:dyDescent="0.25">
      <c r="B85" s="48" t="s">
        <v>7584</v>
      </c>
      <c r="C85" s="50" t="s">
        <v>7585</v>
      </c>
      <c r="D85" s="50">
        <v>9</v>
      </c>
      <c r="E85" s="50"/>
      <c r="F85" s="50">
        <v>91</v>
      </c>
      <c r="G85" s="50">
        <f t="shared" si="1"/>
        <v>125.46160864755342</v>
      </c>
    </row>
    <row r="86" spans="2:7" x14ac:dyDescent="0.25">
      <c r="B86" s="48" t="s">
        <v>16504</v>
      </c>
      <c r="C86" s="50" t="s">
        <v>16505</v>
      </c>
      <c r="D86" s="50">
        <v>7</v>
      </c>
      <c r="E86" s="50"/>
      <c r="F86" s="50">
        <v>110</v>
      </c>
      <c r="G86" s="50">
        <f t="shared" si="1"/>
        <v>60.824952699000114</v>
      </c>
    </row>
    <row r="87" spans="2:7" x14ac:dyDescent="0.25">
      <c r="B87" s="48" t="s">
        <v>4120</v>
      </c>
      <c r="C87" s="50" t="s">
        <v>4121</v>
      </c>
      <c r="D87" s="50">
        <v>6</v>
      </c>
      <c r="E87" s="50"/>
      <c r="F87" s="50">
        <v>81</v>
      </c>
      <c r="G87" s="50">
        <f t="shared" si="1"/>
        <v>449.48090125205516</v>
      </c>
    </row>
    <row r="88" spans="2:7" x14ac:dyDescent="0.25">
      <c r="B88" s="48" t="s">
        <v>4712</v>
      </c>
      <c r="C88" s="50" t="s">
        <v>4713</v>
      </c>
      <c r="D88" s="50">
        <v>5</v>
      </c>
      <c r="E88" s="50"/>
      <c r="F88" s="50">
        <v>84</v>
      </c>
      <c r="G88" s="50">
        <f t="shared" si="1"/>
        <v>331.27511347070464</v>
      </c>
    </row>
    <row r="89" spans="2:7" x14ac:dyDescent="0.25">
      <c r="B89" s="48" t="s">
        <v>9997</v>
      </c>
      <c r="C89" s="50" t="s">
        <v>9998</v>
      </c>
      <c r="D89" s="50">
        <v>11</v>
      </c>
      <c r="E89" s="50"/>
      <c r="F89" s="50">
        <v>95</v>
      </c>
      <c r="G89" s="50">
        <f t="shared" si="1"/>
        <v>51.853891605752729</v>
      </c>
    </row>
    <row r="90" spans="2:7" x14ac:dyDescent="0.25">
      <c r="B90" s="48" t="s">
        <v>9860</v>
      </c>
      <c r="C90" s="50" t="s">
        <v>9861</v>
      </c>
      <c r="D90" s="50">
        <v>7</v>
      </c>
      <c r="E90" s="50"/>
      <c r="F90" s="50">
        <v>95</v>
      </c>
      <c r="G90" s="50">
        <f t="shared" si="1"/>
        <v>51.853891605752729</v>
      </c>
    </row>
    <row r="91" spans="2:7" x14ac:dyDescent="0.25">
      <c r="B91" s="48" t="s">
        <v>11056</v>
      </c>
      <c r="C91" s="50" t="s">
        <v>11057</v>
      </c>
      <c r="D91" s="50">
        <v>5</v>
      </c>
      <c r="E91" s="50"/>
      <c r="F91" s="50">
        <v>97</v>
      </c>
      <c r="G91" s="50">
        <f t="shared" si="1"/>
        <v>27.050033084852377</v>
      </c>
    </row>
    <row r="92" spans="2:7" x14ac:dyDescent="0.25">
      <c r="B92" s="48" t="s">
        <v>22256</v>
      </c>
      <c r="C92" s="50" t="s">
        <v>22257</v>
      </c>
      <c r="D92" s="50">
        <v>2</v>
      </c>
      <c r="E92" s="50"/>
      <c r="F92" s="50">
        <v>150</v>
      </c>
      <c r="G92" s="50">
        <f t="shared" si="1"/>
        <v>2284.7477822809933</v>
      </c>
    </row>
    <row r="93" spans="2:7" x14ac:dyDescent="0.25">
      <c r="B93" s="48" t="s">
        <v>9154</v>
      </c>
      <c r="C93" s="50" t="s">
        <v>9155</v>
      </c>
      <c r="D93" s="50">
        <v>8</v>
      </c>
      <c r="E93" s="50"/>
      <c r="F93" s="50">
        <v>94</v>
      </c>
      <c r="G93" s="50">
        <f t="shared" si="1"/>
        <v>67.255820866202896</v>
      </c>
    </row>
    <row r="94" spans="2:7" x14ac:dyDescent="0.25">
      <c r="B94" s="48" t="s">
        <v>10744</v>
      </c>
      <c r="C94" s="50" t="s">
        <v>10745</v>
      </c>
      <c r="D94" s="50">
        <v>10</v>
      </c>
      <c r="E94" s="50"/>
      <c r="F94" s="50">
        <v>97</v>
      </c>
      <c r="G94" s="50">
        <f t="shared" si="1"/>
        <v>27.050033084852377</v>
      </c>
    </row>
    <row r="95" spans="2:7" x14ac:dyDescent="0.25">
      <c r="B95" s="48" t="s">
        <v>9845</v>
      </c>
      <c r="C95" s="50">
        <v>122</v>
      </c>
      <c r="D95" s="50">
        <v>8</v>
      </c>
      <c r="E95" s="50"/>
      <c r="F95" s="50">
        <v>95</v>
      </c>
      <c r="G95" s="50">
        <f t="shared" si="1"/>
        <v>51.853891605752729</v>
      </c>
    </row>
    <row r="96" spans="2:7" x14ac:dyDescent="0.25">
      <c r="B96" s="48" t="s">
        <v>10844</v>
      </c>
      <c r="C96" s="50" t="s">
        <v>10845</v>
      </c>
      <c r="D96" s="50">
        <v>8</v>
      </c>
      <c r="E96" s="50"/>
      <c r="F96" s="50">
        <v>97</v>
      </c>
      <c r="G96" s="50">
        <f t="shared" si="1"/>
        <v>27.050033084852377</v>
      </c>
    </row>
    <row r="97" spans="2:7" x14ac:dyDescent="0.25">
      <c r="B97" s="48" t="s">
        <v>1268</v>
      </c>
      <c r="C97" s="50" t="s">
        <v>1269</v>
      </c>
      <c r="D97" s="50">
        <v>1</v>
      </c>
      <c r="E97" s="50"/>
      <c r="F97" s="50">
        <v>53</v>
      </c>
      <c r="G97" s="50">
        <f t="shared" si="1"/>
        <v>2420.7349205446599</v>
      </c>
    </row>
    <row r="98" spans="2:7" x14ac:dyDescent="0.25">
      <c r="B98" s="48" t="s">
        <v>7170</v>
      </c>
      <c r="C98" s="50" t="s">
        <v>7171</v>
      </c>
      <c r="D98" s="50">
        <v>10</v>
      </c>
      <c r="E98" s="50"/>
      <c r="F98" s="50">
        <v>90</v>
      </c>
      <c r="G98" s="50">
        <f t="shared" si="1"/>
        <v>148.86353790800359</v>
      </c>
    </row>
    <row r="99" spans="2:7" x14ac:dyDescent="0.25">
      <c r="B99" s="48" t="s">
        <v>21751</v>
      </c>
      <c r="C99" s="50" t="s">
        <v>21752</v>
      </c>
      <c r="D99" s="50">
        <v>8</v>
      </c>
      <c r="E99" s="50"/>
      <c r="F99" s="50">
        <v>141</v>
      </c>
      <c r="G99" s="50">
        <f t="shared" si="1"/>
        <v>1505.3651456250448</v>
      </c>
    </row>
    <row r="100" spans="2:7" x14ac:dyDescent="0.25">
      <c r="B100" s="48" t="s">
        <v>20911</v>
      </c>
      <c r="C100" s="50" t="s">
        <v>20912</v>
      </c>
      <c r="D100" s="50">
        <v>14</v>
      </c>
      <c r="E100" s="50"/>
      <c r="F100" s="50">
        <v>133</v>
      </c>
      <c r="G100" s="50">
        <f t="shared" si="1"/>
        <v>948.58057970864616</v>
      </c>
    </row>
    <row r="101" spans="2:7" x14ac:dyDescent="0.25">
      <c r="B101" s="48" t="s">
        <v>20304</v>
      </c>
      <c r="C101" s="50" t="s">
        <v>20305</v>
      </c>
      <c r="D101" s="50">
        <v>2</v>
      </c>
      <c r="E101" s="50"/>
      <c r="F101" s="50">
        <v>128</v>
      </c>
      <c r="G101" s="50">
        <f t="shared" si="1"/>
        <v>665.59022601089703</v>
      </c>
    </row>
    <row r="102" spans="2:7" x14ac:dyDescent="0.25">
      <c r="B102" s="48" t="s">
        <v>6292</v>
      </c>
      <c r="C102" s="50" t="s">
        <v>6293</v>
      </c>
      <c r="D102" s="50">
        <v>13</v>
      </c>
      <c r="E102" s="50"/>
      <c r="F102" s="50">
        <v>88</v>
      </c>
      <c r="G102" s="50">
        <f t="shared" si="1"/>
        <v>201.66739642890394</v>
      </c>
    </row>
    <row r="103" spans="2:7" x14ac:dyDescent="0.25">
      <c r="B103" s="48" t="s">
        <v>163</v>
      </c>
      <c r="C103" s="50" t="s">
        <v>164</v>
      </c>
      <c r="D103" s="50">
        <v>0</v>
      </c>
      <c r="E103" s="50"/>
      <c r="F103" s="50">
        <v>20</v>
      </c>
      <c r="G103" s="50">
        <f t="shared" si="1"/>
        <v>6756.9985861395162</v>
      </c>
    </row>
    <row r="104" spans="2:7" x14ac:dyDescent="0.25">
      <c r="B104" s="48" t="s">
        <v>7535</v>
      </c>
      <c r="C104" s="50" t="s">
        <v>7536</v>
      </c>
      <c r="D104" s="50">
        <v>10</v>
      </c>
      <c r="E104" s="50"/>
      <c r="F104" s="50">
        <v>91</v>
      </c>
      <c r="G104" s="50">
        <f t="shared" si="1"/>
        <v>125.46160864755342</v>
      </c>
    </row>
    <row r="105" spans="2:7" x14ac:dyDescent="0.25">
      <c r="B105" s="48" t="s">
        <v>10739</v>
      </c>
      <c r="C105" s="50" t="s">
        <v>10740</v>
      </c>
      <c r="D105" s="50">
        <v>10</v>
      </c>
      <c r="E105" s="50"/>
      <c r="F105" s="50">
        <v>97</v>
      </c>
      <c r="G105" s="50">
        <f t="shared" si="1"/>
        <v>27.050033084852377</v>
      </c>
    </row>
    <row r="106" spans="2:7" x14ac:dyDescent="0.25">
      <c r="B106" s="48" t="s">
        <v>19002</v>
      </c>
      <c r="C106" s="50" t="s">
        <v>19003</v>
      </c>
      <c r="D106" s="50">
        <v>10</v>
      </c>
      <c r="E106" s="50"/>
      <c r="F106" s="50">
        <v>121</v>
      </c>
      <c r="G106" s="50">
        <f t="shared" si="1"/>
        <v>353.40373083404819</v>
      </c>
    </row>
    <row r="107" spans="2:7" x14ac:dyDescent="0.25">
      <c r="B107" s="48" t="s">
        <v>16279</v>
      </c>
      <c r="C107" s="50" t="s">
        <v>16280</v>
      </c>
      <c r="D107" s="50">
        <v>7</v>
      </c>
      <c r="E107" s="50"/>
      <c r="F107" s="50">
        <v>110</v>
      </c>
      <c r="G107" s="50">
        <f t="shared" si="1"/>
        <v>60.824952699000114</v>
      </c>
    </row>
    <row r="108" spans="2:7" x14ac:dyDescent="0.25">
      <c r="B108" s="48" t="s">
        <v>12879</v>
      </c>
      <c r="C108" s="50" t="s">
        <v>12880</v>
      </c>
      <c r="D108" s="50">
        <v>7</v>
      </c>
      <c r="E108" s="50"/>
      <c r="F108" s="50">
        <v>101</v>
      </c>
      <c r="G108" s="50">
        <f t="shared" si="1"/>
        <v>1.4423160430516804</v>
      </c>
    </row>
    <row r="109" spans="2:7" x14ac:dyDescent="0.25">
      <c r="B109" s="48" t="s">
        <v>3281</v>
      </c>
      <c r="C109" s="50" t="s">
        <v>3282</v>
      </c>
      <c r="D109" s="50">
        <v>0</v>
      </c>
      <c r="E109" s="50"/>
      <c r="F109" s="50">
        <v>75</v>
      </c>
      <c r="G109" s="50">
        <f t="shared" si="1"/>
        <v>739.89247681475626</v>
      </c>
    </row>
    <row r="110" spans="2:7" x14ac:dyDescent="0.25">
      <c r="B110" s="48" t="s">
        <v>19788</v>
      </c>
      <c r="C110" s="50" t="s">
        <v>19789</v>
      </c>
      <c r="D110" s="50">
        <v>5</v>
      </c>
      <c r="E110" s="50"/>
      <c r="F110" s="50">
        <v>125</v>
      </c>
      <c r="G110" s="50">
        <f t="shared" si="1"/>
        <v>519.79601379224755</v>
      </c>
    </row>
    <row r="111" spans="2:7" x14ac:dyDescent="0.25">
      <c r="B111" s="48" t="s">
        <v>949</v>
      </c>
      <c r="C111" s="50" t="s">
        <v>950</v>
      </c>
      <c r="D111" s="50">
        <v>10</v>
      </c>
      <c r="E111" s="50"/>
      <c r="F111" s="50">
        <v>46</v>
      </c>
      <c r="G111" s="50">
        <f t="shared" si="1"/>
        <v>3158.5484253678114</v>
      </c>
    </row>
    <row r="112" spans="2:7" x14ac:dyDescent="0.25">
      <c r="B112" s="48" t="s">
        <v>20571</v>
      </c>
      <c r="C112" s="50" t="s">
        <v>20572</v>
      </c>
      <c r="D112" s="50">
        <v>9</v>
      </c>
      <c r="E112" s="50"/>
      <c r="F112" s="50">
        <v>130</v>
      </c>
      <c r="G112" s="50">
        <f t="shared" si="1"/>
        <v>772.78636748999668</v>
      </c>
    </row>
    <row r="113" spans="2:7" x14ac:dyDescent="0.25">
      <c r="B113" s="48" t="s">
        <v>8947</v>
      </c>
      <c r="C113" s="50" t="s">
        <v>8948</v>
      </c>
      <c r="D113" s="50">
        <v>11</v>
      </c>
      <c r="E113" s="50"/>
      <c r="F113" s="50">
        <v>93</v>
      </c>
      <c r="G113" s="50">
        <f t="shared" si="1"/>
        <v>84.65775012665307</v>
      </c>
    </row>
    <row r="114" spans="2:7" x14ac:dyDescent="0.25">
      <c r="B114" s="48" t="s">
        <v>19021</v>
      </c>
      <c r="C114" s="50" t="s">
        <v>19022</v>
      </c>
      <c r="D114" s="50">
        <v>10</v>
      </c>
      <c r="E114" s="50"/>
      <c r="F114" s="50">
        <v>121</v>
      </c>
      <c r="G114" s="50">
        <f t="shared" si="1"/>
        <v>353.40373083404819</v>
      </c>
    </row>
    <row r="115" spans="2:7" x14ac:dyDescent="0.25">
      <c r="B115" s="48" t="s">
        <v>21197</v>
      </c>
      <c r="C115" s="50" t="s">
        <v>21198</v>
      </c>
      <c r="D115" s="50">
        <v>6</v>
      </c>
      <c r="E115" s="50"/>
      <c r="F115" s="50">
        <v>135</v>
      </c>
      <c r="G115" s="50">
        <f t="shared" si="1"/>
        <v>1075.7767211877458</v>
      </c>
    </row>
    <row r="116" spans="2:7" x14ac:dyDescent="0.25">
      <c r="B116" s="48" t="s">
        <v>257</v>
      </c>
      <c r="C116" s="50" t="s">
        <v>258</v>
      </c>
      <c r="D116" s="50">
        <v>6</v>
      </c>
      <c r="E116" s="50"/>
      <c r="F116" s="50">
        <v>23</v>
      </c>
      <c r="G116" s="50">
        <f t="shared" si="1"/>
        <v>6272.7927983581649</v>
      </c>
    </row>
    <row r="117" spans="2:7" x14ac:dyDescent="0.25">
      <c r="B117" s="48" t="s">
        <v>3896</v>
      </c>
      <c r="C117" s="50" t="s">
        <v>3897</v>
      </c>
      <c r="D117" s="50">
        <v>9</v>
      </c>
      <c r="E117" s="50"/>
      <c r="F117" s="50">
        <v>80</v>
      </c>
      <c r="G117" s="50">
        <f t="shared" si="1"/>
        <v>492.88283051250534</v>
      </c>
    </row>
    <row r="118" spans="2:7" x14ac:dyDescent="0.25">
      <c r="B118" s="48" t="s">
        <v>21236</v>
      </c>
      <c r="C118" s="50" t="s">
        <v>21237</v>
      </c>
      <c r="D118" s="50">
        <v>8</v>
      </c>
      <c r="E118" s="50"/>
      <c r="F118" s="50">
        <v>135</v>
      </c>
      <c r="G118" s="50">
        <f t="shared" si="1"/>
        <v>1075.7767211877458</v>
      </c>
    </row>
    <row r="119" spans="2:7" x14ac:dyDescent="0.25">
      <c r="B119" s="48" t="s">
        <v>20101</v>
      </c>
      <c r="C119" s="50" t="s">
        <v>20102</v>
      </c>
      <c r="D119" s="50">
        <v>8</v>
      </c>
      <c r="E119" s="50"/>
      <c r="F119" s="50">
        <v>127</v>
      </c>
      <c r="G119" s="50">
        <f t="shared" si="1"/>
        <v>614.9921552713472</v>
      </c>
    </row>
    <row r="120" spans="2:7" x14ac:dyDescent="0.25">
      <c r="B120" s="48" t="s">
        <v>11835</v>
      </c>
      <c r="C120" s="50" t="s">
        <v>11836</v>
      </c>
      <c r="D120" s="50">
        <v>10</v>
      </c>
      <c r="E120" s="50"/>
      <c r="F120" s="50">
        <v>99</v>
      </c>
      <c r="G120" s="50">
        <f t="shared" si="1"/>
        <v>10.246174563952028</v>
      </c>
    </row>
    <row r="121" spans="2:7" x14ac:dyDescent="0.25">
      <c r="B121" s="48" t="s">
        <v>15669</v>
      </c>
      <c r="C121" s="50" t="s">
        <v>15670</v>
      </c>
      <c r="D121" s="50">
        <v>0</v>
      </c>
      <c r="E121" s="50"/>
      <c r="F121" s="50">
        <v>108</v>
      </c>
      <c r="G121" s="50">
        <f t="shared" si="1"/>
        <v>33.628811219900463</v>
      </c>
    </row>
    <row r="122" spans="2:7" x14ac:dyDescent="0.25">
      <c r="B122" s="48" t="s">
        <v>6389</v>
      </c>
      <c r="C122" s="50" t="s">
        <v>6390</v>
      </c>
      <c r="D122" s="50">
        <v>0</v>
      </c>
      <c r="E122" s="50"/>
      <c r="F122" s="50">
        <v>88</v>
      </c>
      <c r="G122" s="50">
        <f t="shared" si="1"/>
        <v>201.66739642890394</v>
      </c>
    </row>
    <row r="123" spans="2:7" x14ac:dyDescent="0.25">
      <c r="B123" s="48" t="s">
        <v>13609</v>
      </c>
      <c r="C123" s="50" t="s">
        <v>13610</v>
      </c>
      <c r="D123" s="50">
        <v>8</v>
      </c>
      <c r="E123" s="50"/>
      <c r="F123" s="50">
        <v>103</v>
      </c>
      <c r="G123" s="50">
        <f t="shared" si="1"/>
        <v>0.63845752215133167</v>
      </c>
    </row>
    <row r="124" spans="2:7" x14ac:dyDescent="0.25">
      <c r="B124" s="48" t="s">
        <v>15236</v>
      </c>
      <c r="C124" s="50" t="s">
        <v>15237</v>
      </c>
      <c r="D124" s="50">
        <v>4</v>
      </c>
      <c r="E124" s="50"/>
      <c r="F124" s="50">
        <v>107</v>
      </c>
      <c r="G124" s="50">
        <f t="shared" si="1"/>
        <v>23.030740480350634</v>
      </c>
    </row>
    <row r="125" spans="2:7" x14ac:dyDescent="0.25">
      <c r="B125" s="48" t="s">
        <v>6489</v>
      </c>
      <c r="C125" s="50" t="s">
        <v>6490</v>
      </c>
      <c r="D125" s="50">
        <v>14</v>
      </c>
      <c r="E125" s="50"/>
      <c r="F125" s="50">
        <v>89</v>
      </c>
      <c r="G125" s="50">
        <f t="shared" si="1"/>
        <v>174.26546716845377</v>
      </c>
    </row>
    <row r="126" spans="2:7" x14ac:dyDescent="0.25">
      <c r="B126" s="48" t="s">
        <v>22753</v>
      </c>
      <c r="C126" s="50" t="s">
        <v>22754</v>
      </c>
      <c r="D126" s="50">
        <v>10</v>
      </c>
      <c r="E126" s="50"/>
      <c r="F126" s="50">
        <v>164</v>
      </c>
      <c r="G126" s="50">
        <f t="shared" si="1"/>
        <v>3819.1207726346906</v>
      </c>
    </row>
    <row r="127" spans="2:7" x14ac:dyDescent="0.25">
      <c r="B127" s="48" t="s">
        <v>12577</v>
      </c>
      <c r="C127" s="50" t="s">
        <v>12578</v>
      </c>
      <c r="D127" s="50">
        <v>8</v>
      </c>
      <c r="E127" s="50"/>
      <c r="F127" s="50">
        <v>100</v>
      </c>
      <c r="G127" s="50">
        <f t="shared" si="1"/>
        <v>4.8442453035018547</v>
      </c>
    </row>
    <row r="128" spans="2:7" x14ac:dyDescent="0.25">
      <c r="B128" s="48" t="s">
        <v>13318</v>
      </c>
      <c r="C128" s="50" t="s">
        <v>13319</v>
      </c>
      <c r="D128" s="50">
        <v>10</v>
      </c>
      <c r="E128" s="50"/>
      <c r="F128" s="50">
        <v>102</v>
      </c>
      <c r="G128" s="50">
        <f t="shared" si="1"/>
        <v>4.0386782601506008E-2</v>
      </c>
    </row>
    <row r="129" spans="2:7" x14ac:dyDescent="0.25">
      <c r="B129" s="48" t="s">
        <v>1375</v>
      </c>
      <c r="C129" s="50" t="s">
        <v>1376</v>
      </c>
      <c r="D129" s="50">
        <v>1</v>
      </c>
      <c r="E129" s="50"/>
      <c r="F129" s="50">
        <v>54</v>
      </c>
      <c r="G129" s="50">
        <f t="shared" si="1"/>
        <v>2323.33299128421</v>
      </c>
    </row>
    <row r="130" spans="2:7" x14ac:dyDescent="0.25">
      <c r="B130" s="48" t="s">
        <v>18440</v>
      </c>
      <c r="C130" s="50" t="s">
        <v>18441</v>
      </c>
      <c r="D130" s="50">
        <v>8</v>
      </c>
      <c r="E130" s="50"/>
      <c r="F130" s="50">
        <v>118</v>
      </c>
      <c r="G130" s="50">
        <f t="shared" si="1"/>
        <v>249.60951861539871</v>
      </c>
    </row>
    <row r="131" spans="2:7" x14ac:dyDescent="0.25">
      <c r="B131" s="48" t="s">
        <v>5962</v>
      </c>
      <c r="C131" s="50" t="s">
        <v>5963</v>
      </c>
      <c r="D131" s="50">
        <v>1</v>
      </c>
      <c r="E131" s="50"/>
      <c r="F131" s="50">
        <v>87</v>
      </c>
      <c r="G131" s="50">
        <f t="shared" si="1"/>
        <v>231.06932568935412</v>
      </c>
    </row>
    <row r="132" spans="2:7" x14ac:dyDescent="0.25">
      <c r="B132" s="48" t="s">
        <v>3939</v>
      </c>
      <c r="C132" s="50" t="s">
        <v>3940</v>
      </c>
      <c r="D132" s="50">
        <v>1</v>
      </c>
      <c r="E132" s="50"/>
      <c r="F132" s="50">
        <v>80</v>
      </c>
      <c r="G132" s="50">
        <f t="shared" si="1"/>
        <v>492.88283051250534</v>
      </c>
    </row>
    <row r="133" spans="2:7" x14ac:dyDescent="0.25">
      <c r="B133" s="48" t="s">
        <v>4912</v>
      </c>
      <c r="C133" s="50" t="s">
        <v>4913</v>
      </c>
      <c r="D133" s="50">
        <v>1</v>
      </c>
      <c r="E133" s="50"/>
      <c r="F133" s="50">
        <v>84</v>
      </c>
      <c r="G133" s="50">
        <f t="shared" si="1"/>
        <v>331.27511347070464</v>
      </c>
    </row>
    <row r="134" spans="2:7" x14ac:dyDescent="0.25">
      <c r="B134" s="48" t="s">
        <v>22988</v>
      </c>
      <c r="C134" s="50" t="s">
        <v>22989</v>
      </c>
      <c r="D134" s="50">
        <v>13</v>
      </c>
      <c r="E134" s="50"/>
      <c r="F134" s="50">
        <v>180</v>
      </c>
      <c r="G134" s="50">
        <f t="shared" si="1"/>
        <v>6052.6899044674883</v>
      </c>
    </row>
    <row r="135" spans="2:7" x14ac:dyDescent="0.25">
      <c r="B135" s="48" t="s">
        <v>374</v>
      </c>
      <c r="C135" s="50" t="s">
        <v>375</v>
      </c>
      <c r="D135" s="50">
        <v>0</v>
      </c>
      <c r="E135" s="50"/>
      <c r="F135" s="50">
        <v>25</v>
      </c>
      <c r="G135" s="50">
        <f t="shared" si="1"/>
        <v>5959.9889398372652</v>
      </c>
    </row>
    <row r="136" spans="2:7" x14ac:dyDescent="0.25">
      <c r="B136" s="48" t="s">
        <v>17275</v>
      </c>
      <c r="C136" s="50" t="s">
        <v>17276</v>
      </c>
      <c r="D136" s="50">
        <v>26</v>
      </c>
      <c r="E136" s="50"/>
      <c r="F136" s="50">
        <v>113</v>
      </c>
      <c r="G136" s="50">
        <f t="shared" si="1"/>
        <v>116.61916491764958</v>
      </c>
    </row>
    <row r="137" spans="2:7" x14ac:dyDescent="0.25">
      <c r="B137" s="48" t="s">
        <v>16605</v>
      </c>
      <c r="C137" s="50" t="s">
        <v>16606</v>
      </c>
      <c r="D137" s="50">
        <v>10</v>
      </c>
      <c r="E137" s="50"/>
      <c r="F137" s="50">
        <v>111</v>
      </c>
      <c r="G137" s="50">
        <f t="shared" si="1"/>
        <v>77.423023438549933</v>
      </c>
    </row>
    <row r="138" spans="2:7" x14ac:dyDescent="0.25">
      <c r="B138" s="48" t="s">
        <v>14322</v>
      </c>
      <c r="C138" s="50" t="s">
        <v>14323</v>
      </c>
      <c r="D138" s="50">
        <v>8</v>
      </c>
      <c r="E138" s="50"/>
      <c r="F138" s="50">
        <v>104</v>
      </c>
      <c r="G138" s="50">
        <f t="shared" ref="G138:G201" si="2">(F138-$K$13)^2</f>
        <v>3.2365282617011575</v>
      </c>
    </row>
    <row r="139" spans="2:7" x14ac:dyDescent="0.25">
      <c r="B139" s="48" t="s">
        <v>1702</v>
      </c>
      <c r="C139" s="50" t="s">
        <v>1703</v>
      </c>
      <c r="D139" s="50">
        <v>1</v>
      </c>
      <c r="E139" s="50"/>
      <c r="F139" s="50">
        <v>59</v>
      </c>
      <c r="G139" s="50">
        <f t="shared" si="2"/>
        <v>1866.3233449819591</v>
      </c>
    </row>
    <row r="140" spans="2:7" x14ac:dyDescent="0.25">
      <c r="B140" s="48" t="s">
        <v>3896</v>
      </c>
      <c r="C140" s="50" t="s">
        <v>3897</v>
      </c>
      <c r="D140" s="50">
        <v>9</v>
      </c>
      <c r="E140" s="50"/>
      <c r="F140" s="50">
        <v>80</v>
      </c>
      <c r="G140" s="50">
        <f t="shared" si="2"/>
        <v>492.88283051250534</v>
      </c>
    </row>
    <row r="141" spans="2:7" x14ac:dyDescent="0.25">
      <c r="B141" s="48" t="s">
        <v>14605</v>
      </c>
      <c r="C141" s="50" t="s">
        <v>14606</v>
      </c>
      <c r="D141" s="50">
        <v>11</v>
      </c>
      <c r="E141" s="50"/>
      <c r="F141" s="50">
        <v>105</v>
      </c>
      <c r="G141" s="50">
        <f t="shared" si="2"/>
        <v>7.8345990012509832</v>
      </c>
    </row>
    <row r="142" spans="2:7" x14ac:dyDescent="0.25">
      <c r="B142" s="48" t="s">
        <v>6348</v>
      </c>
      <c r="C142" s="50" t="s">
        <v>6349</v>
      </c>
      <c r="D142" s="50">
        <v>10</v>
      </c>
      <c r="E142" s="50"/>
      <c r="F142" s="50">
        <v>88</v>
      </c>
      <c r="G142" s="50">
        <f t="shared" si="2"/>
        <v>201.66739642890394</v>
      </c>
    </row>
    <row r="143" spans="2:7" x14ac:dyDescent="0.25">
      <c r="B143" s="48" t="s">
        <v>2931</v>
      </c>
      <c r="C143" s="50" t="s">
        <v>2932</v>
      </c>
      <c r="D143" s="50">
        <v>11</v>
      </c>
      <c r="E143" s="50"/>
      <c r="F143" s="50">
        <v>73</v>
      </c>
      <c r="G143" s="50">
        <f t="shared" si="2"/>
        <v>852.69633533565661</v>
      </c>
    </row>
    <row r="144" spans="2:7" x14ac:dyDescent="0.25">
      <c r="B144" s="48" t="s">
        <v>14658</v>
      </c>
      <c r="C144" s="50" t="s">
        <v>14659</v>
      </c>
      <c r="D144" s="50">
        <v>9</v>
      </c>
      <c r="E144" s="50"/>
      <c r="F144" s="50">
        <v>105</v>
      </c>
      <c r="G144" s="50">
        <f t="shared" si="2"/>
        <v>7.8345990012509832</v>
      </c>
    </row>
    <row r="145" spans="2:7" x14ac:dyDescent="0.25">
      <c r="B145" s="48" t="s">
        <v>10802</v>
      </c>
      <c r="C145" s="50" t="s">
        <v>10803</v>
      </c>
      <c r="D145" s="50">
        <v>9</v>
      </c>
      <c r="E145" s="50"/>
      <c r="F145" s="50">
        <v>97</v>
      </c>
      <c r="G145" s="50">
        <f t="shared" si="2"/>
        <v>27.050033084852377</v>
      </c>
    </row>
    <row r="146" spans="2:7" x14ac:dyDescent="0.25">
      <c r="B146" s="48" t="s">
        <v>22393</v>
      </c>
      <c r="C146" s="50" t="s">
        <v>22394</v>
      </c>
      <c r="D146" s="50">
        <v>8</v>
      </c>
      <c r="E146" s="50"/>
      <c r="F146" s="50">
        <v>153</v>
      </c>
      <c r="G146" s="50">
        <f t="shared" si="2"/>
        <v>2580.5419944996424</v>
      </c>
    </row>
    <row r="147" spans="2:7" x14ac:dyDescent="0.25">
      <c r="B147" s="48" t="s">
        <v>13735</v>
      </c>
      <c r="C147" s="50" t="s">
        <v>13736</v>
      </c>
      <c r="D147" s="50">
        <v>8</v>
      </c>
      <c r="E147" s="50"/>
      <c r="F147" s="50">
        <v>103</v>
      </c>
      <c r="G147" s="50">
        <f t="shared" si="2"/>
        <v>0.63845752215133167</v>
      </c>
    </row>
    <row r="148" spans="2:7" x14ac:dyDescent="0.25">
      <c r="B148" s="48" t="s">
        <v>2550</v>
      </c>
      <c r="C148" s="50" t="s">
        <v>2551</v>
      </c>
      <c r="D148" s="50">
        <v>1</v>
      </c>
      <c r="E148" s="50"/>
      <c r="F148" s="50">
        <v>69</v>
      </c>
      <c r="G148" s="50">
        <f t="shared" si="2"/>
        <v>1102.3040523774573</v>
      </c>
    </row>
    <row r="149" spans="2:7" x14ac:dyDescent="0.25">
      <c r="B149" s="48" t="s">
        <v>22646</v>
      </c>
      <c r="C149" s="50" t="s">
        <v>22647</v>
      </c>
      <c r="D149" s="50">
        <v>8</v>
      </c>
      <c r="E149" s="50"/>
      <c r="F149" s="50">
        <v>161</v>
      </c>
      <c r="G149" s="50">
        <f t="shared" si="2"/>
        <v>3457.326560416041</v>
      </c>
    </row>
    <row r="150" spans="2:7" x14ac:dyDescent="0.25">
      <c r="B150" s="48" t="s">
        <v>12604</v>
      </c>
      <c r="C150" s="50" t="s">
        <v>12605</v>
      </c>
      <c r="D150" s="50">
        <v>12</v>
      </c>
      <c r="E150" s="50"/>
      <c r="F150" s="50">
        <v>100</v>
      </c>
      <c r="G150" s="50">
        <f t="shared" si="2"/>
        <v>4.8442453035018547</v>
      </c>
    </row>
    <row r="151" spans="2:7" x14ac:dyDescent="0.25">
      <c r="B151" s="48" t="s">
        <v>10141</v>
      </c>
      <c r="C151" s="50" t="s">
        <v>10142</v>
      </c>
      <c r="D151" s="50">
        <v>10</v>
      </c>
      <c r="E151" s="50"/>
      <c r="F151" s="50">
        <v>95</v>
      </c>
      <c r="G151" s="50">
        <f t="shared" si="2"/>
        <v>51.853891605752729</v>
      </c>
    </row>
    <row r="152" spans="2:7" x14ac:dyDescent="0.25">
      <c r="B152" s="48" t="s">
        <v>18379</v>
      </c>
      <c r="C152" s="50" t="s">
        <v>18380</v>
      </c>
      <c r="D152" s="50">
        <v>6</v>
      </c>
      <c r="E152" s="50"/>
      <c r="F152" s="50">
        <v>118</v>
      </c>
      <c r="G152" s="50">
        <f t="shared" si="2"/>
        <v>249.60951861539871</v>
      </c>
    </row>
    <row r="153" spans="2:7" x14ac:dyDescent="0.25">
      <c r="B153" s="48" t="s">
        <v>2268</v>
      </c>
      <c r="C153" s="50" t="s">
        <v>2269</v>
      </c>
      <c r="D153" s="50">
        <v>1</v>
      </c>
      <c r="E153" s="50"/>
      <c r="F153" s="50">
        <v>66</v>
      </c>
      <c r="G153" s="50">
        <f t="shared" si="2"/>
        <v>1310.5098401588077</v>
      </c>
    </row>
    <row r="154" spans="2:7" x14ac:dyDescent="0.25">
      <c r="B154" s="48" t="s">
        <v>4269</v>
      </c>
      <c r="C154" s="50" t="s">
        <v>4270</v>
      </c>
      <c r="D154" s="50">
        <v>6</v>
      </c>
      <c r="E154" s="50"/>
      <c r="F154" s="50">
        <v>82</v>
      </c>
      <c r="G154" s="50">
        <f t="shared" si="2"/>
        <v>408.07897199160499</v>
      </c>
    </row>
    <row r="155" spans="2:7" x14ac:dyDescent="0.25">
      <c r="B155" s="48" t="s">
        <v>9208</v>
      </c>
      <c r="C155" s="50" t="s">
        <v>9209</v>
      </c>
      <c r="D155" s="50">
        <v>6</v>
      </c>
      <c r="E155" s="50"/>
      <c r="F155" s="50">
        <v>94</v>
      </c>
      <c r="G155" s="50">
        <f t="shared" si="2"/>
        <v>67.255820866202896</v>
      </c>
    </row>
    <row r="156" spans="2:7" x14ac:dyDescent="0.25">
      <c r="B156" s="48" t="s">
        <v>7294</v>
      </c>
      <c r="C156" s="50" t="s">
        <v>7295</v>
      </c>
      <c r="D156" s="50">
        <v>10</v>
      </c>
      <c r="E156" s="50"/>
      <c r="F156" s="50">
        <v>90</v>
      </c>
      <c r="G156" s="50">
        <f t="shared" si="2"/>
        <v>148.86353790800359</v>
      </c>
    </row>
    <row r="157" spans="2:7" x14ac:dyDescent="0.25">
      <c r="B157" s="48" t="s">
        <v>19729</v>
      </c>
      <c r="C157" s="50" t="s">
        <v>19730</v>
      </c>
      <c r="D157" s="50">
        <v>11</v>
      </c>
      <c r="E157" s="50"/>
      <c r="F157" s="50">
        <v>125</v>
      </c>
      <c r="G157" s="50">
        <f t="shared" si="2"/>
        <v>519.79601379224755</v>
      </c>
    </row>
    <row r="158" spans="2:7" x14ac:dyDescent="0.25">
      <c r="B158" s="48" t="s">
        <v>16680</v>
      </c>
      <c r="C158" s="50" t="s">
        <v>16681</v>
      </c>
      <c r="D158" s="50">
        <v>11</v>
      </c>
      <c r="E158" s="50"/>
      <c r="F158" s="50">
        <v>111</v>
      </c>
      <c r="G158" s="50">
        <f t="shared" si="2"/>
        <v>77.423023438549933</v>
      </c>
    </row>
    <row r="159" spans="2:7" x14ac:dyDescent="0.25">
      <c r="B159" s="48" t="s">
        <v>1214</v>
      </c>
      <c r="C159" s="50" t="s">
        <v>1215</v>
      </c>
      <c r="D159" s="50">
        <v>0</v>
      </c>
      <c r="E159" s="50"/>
      <c r="F159" s="50">
        <v>52</v>
      </c>
      <c r="G159" s="50">
        <f t="shared" si="2"/>
        <v>2520.1368498051102</v>
      </c>
    </row>
    <row r="160" spans="2:7" x14ac:dyDescent="0.25">
      <c r="B160" s="48" t="s">
        <v>7428</v>
      </c>
      <c r="C160" s="50" t="s">
        <v>7429</v>
      </c>
      <c r="D160" s="50">
        <v>3</v>
      </c>
      <c r="E160" s="50"/>
      <c r="F160" s="50">
        <v>90</v>
      </c>
      <c r="G160" s="50">
        <f t="shared" si="2"/>
        <v>148.86353790800359</v>
      </c>
    </row>
    <row r="161" spans="2:7" x14ac:dyDescent="0.25">
      <c r="B161" s="48" t="s">
        <v>18231</v>
      </c>
      <c r="C161" s="50" t="s">
        <v>18232</v>
      </c>
      <c r="D161" s="50">
        <v>13</v>
      </c>
      <c r="E161" s="50"/>
      <c r="F161" s="50">
        <v>117</v>
      </c>
      <c r="G161" s="50">
        <f t="shared" si="2"/>
        <v>219.01144787584889</v>
      </c>
    </row>
    <row r="162" spans="2:7" x14ac:dyDescent="0.25">
      <c r="B162" s="48" t="s">
        <v>1243</v>
      </c>
      <c r="C162" s="50" t="s">
        <v>1244</v>
      </c>
      <c r="D162" s="50">
        <v>1</v>
      </c>
      <c r="E162" s="50"/>
      <c r="F162" s="50">
        <v>53</v>
      </c>
      <c r="G162" s="50">
        <f t="shared" si="2"/>
        <v>2420.7349205446599</v>
      </c>
    </row>
    <row r="163" spans="2:7" x14ac:dyDescent="0.25">
      <c r="B163" s="48" t="s">
        <v>5300</v>
      </c>
      <c r="C163" s="50" t="s">
        <v>5301</v>
      </c>
      <c r="D163" s="50">
        <v>9</v>
      </c>
      <c r="E163" s="50"/>
      <c r="F163" s="50">
        <v>86</v>
      </c>
      <c r="G163" s="50">
        <f t="shared" si="2"/>
        <v>262.47125494980429</v>
      </c>
    </row>
    <row r="164" spans="2:7" x14ac:dyDescent="0.25">
      <c r="B164" s="48" t="s">
        <v>11727</v>
      </c>
      <c r="C164" s="50" t="s">
        <v>11728</v>
      </c>
      <c r="D164" s="50">
        <v>8</v>
      </c>
      <c r="E164" s="50"/>
      <c r="F164" s="50">
        <v>98</v>
      </c>
      <c r="G164" s="50">
        <f t="shared" si="2"/>
        <v>17.648103824402202</v>
      </c>
    </row>
    <row r="165" spans="2:7" x14ac:dyDescent="0.25">
      <c r="B165" s="48" t="s">
        <v>3210</v>
      </c>
      <c r="C165" s="50" t="s">
        <v>3211</v>
      </c>
      <c r="D165" s="50">
        <v>15</v>
      </c>
      <c r="E165" s="50"/>
      <c r="F165" s="50">
        <v>75</v>
      </c>
      <c r="G165" s="50">
        <f t="shared" si="2"/>
        <v>739.89247681475626</v>
      </c>
    </row>
    <row r="166" spans="2:7" x14ac:dyDescent="0.25">
      <c r="B166" s="48" t="s">
        <v>21331</v>
      </c>
      <c r="C166" s="50" t="s">
        <v>21332</v>
      </c>
      <c r="D166" s="50">
        <v>10</v>
      </c>
      <c r="E166" s="50"/>
      <c r="F166" s="50">
        <v>137</v>
      </c>
      <c r="G166" s="50">
        <f t="shared" si="2"/>
        <v>1210.9728626668455</v>
      </c>
    </row>
    <row r="167" spans="2:7" x14ac:dyDescent="0.25">
      <c r="B167" s="48" t="s">
        <v>5467</v>
      </c>
      <c r="C167" s="50" t="s">
        <v>5468</v>
      </c>
      <c r="D167" s="50">
        <v>1</v>
      </c>
      <c r="E167" s="50"/>
      <c r="F167" s="50">
        <v>86</v>
      </c>
      <c r="G167" s="50">
        <f t="shared" si="2"/>
        <v>262.47125494980429</v>
      </c>
    </row>
    <row r="168" spans="2:7" x14ac:dyDescent="0.25">
      <c r="B168" s="48" t="s">
        <v>12166</v>
      </c>
      <c r="C168" s="50" t="s">
        <v>12167</v>
      </c>
      <c r="D168" s="50">
        <v>19</v>
      </c>
      <c r="E168" s="50"/>
      <c r="F168" s="50">
        <v>99</v>
      </c>
      <c r="G168" s="50">
        <f t="shared" si="2"/>
        <v>10.246174563952028</v>
      </c>
    </row>
    <row r="169" spans="2:7" x14ac:dyDescent="0.25">
      <c r="B169" s="48" t="s">
        <v>7609</v>
      </c>
      <c r="C169" s="50" t="s">
        <v>7610</v>
      </c>
      <c r="D169" s="50">
        <v>11</v>
      </c>
      <c r="E169" s="50"/>
      <c r="F169" s="50">
        <v>91</v>
      </c>
      <c r="G169" s="50">
        <f t="shared" si="2"/>
        <v>125.46160864755342</v>
      </c>
    </row>
    <row r="170" spans="2:7" x14ac:dyDescent="0.25">
      <c r="B170" s="48" t="s">
        <v>17984</v>
      </c>
      <c r="C170" s="50" t="s">
        <v>17985</v>
      </c>
      <c r="D170" s="50">
        <v>13</v>
      </c>
      <c r="E170" s="50"/>
      <c r="F170" s="50">
        <v>116</v>
      </c>
      <c r="G170" s="50">
        <f t="shared" si="2"/>
        <v>190.41337713629906</v>
      </c>
    </row>
    <row r="171" spans="2:7" x14ac:dyDescent="0.25">
      <c r="B171" s="48" t="s">
        <v>9730</v>
      </c>
      <c r="C171" s="50" t="s">
        <v>9731</v>
      </c>
      <c r="D171" s="50">
        <v>10</v>
      </c>
      <c r="E171" s="50"/>
      <c r="F171" s="50">
        <v>95</v>
      </c>
      <c r="G171" s="50">
        <f t="shared" si="2"/>
        <v>51.853891605752729</v>
      </c>
    </row>
    <row r="172" spans="2:7" x14ac:dyDescent="0.25">
      <c r="B172" s="48" t="s">
        <v>19326</v>
      </c>
      <c r="C172" s="50" t="s">
        <v>19327</v>
      </c>
      <c r="D172" s="50">
        <v>8</v>
      </c>
      <c r="E172" s="50"/>
      <c r="F172" s="50">
        <v>122</v>
      </c>
      <c r="G172" s="50">
        <f t="shared" si="2"/>
        <v>392.00180157359802</v>
      </c>
    </row>
    <row r="173" spans="2:7" x14ac:dyDescent="0.25">
      <c r="B173" s="48" t="s">
        <v>6337</v>
      </c>
      <c r="C173" s="50" t="s">
        <v>6338</v>
      </c>
      <c r="D173" s="50">
        <v>1</v>
      </c>
      <c r="E173" s="50"/>
      <c r="F173" s="50">
        <v>88</v>
      </c>
      <c r="G173" s="50">
        <f t="shared" si="2"/>
        <v>201.66739642890394</v>
      </c>
    </row>
    <row r="174" spans="2:7" x14ac:dyDescent="0.25">
      <c r="B174" s="48" t="s">
        <v>3717</v>
      </c>
      <c r="C174" s="50" t="s">
        <v>3718</v>
      </c>
      <c r="D174" s="50">
        <v>1</v>
      </c>
      <c r="E174" s="50"/>
      <c r="F174" s="50">
        <v>79</v>
      </c>
      <c r="G174" s="50">
        <f t="shared" si="2"/>
        <v>538.28475977295557</v>
      </c>
    </row>
    <row r="175" spans="2:7" x14ac:dyDescent="0.25">
      <c r="B175" s="48" t="s">
        <v>10584</v>
      </c>
      <c r="C175" s="50" t="s">
        <v>10585</v>
      </c>
      <c r="D175" s="50">
        <v>0</v>
      </c>
      <c r="E175" s="50"/>
      <c r="F175" s="50">
        <v>96</v>
      </c>
      <c r="G175" s="50">
        <f t="shared" si="2"/>
        <v>38.451962345302555</v>
      </c>
    </row>
    <row r="176" spans="2:7" x14ac:dyDescent="0.25">
      <c r="B176" s="48" t="s">
        <v>22469</v>
      </c>
      <c r="C176" s="50" t="s">
        <v>22470</v>
      </c>
      <c r="D176" s="50">
        <v>10</v>
      </c>
      <c r="E176" s="50"/>
      <c r="F176" s="50">
        <v>155</v>
      </c>
      <c r="G176" s="50">
        <f t="shared" si="2"/>
        <v>2787.7381359787423</v>
      </c>
    </row>
    <row r="177" spans="2:7" x14ac:dyDescent="0.25">
      <c r="B177" s="48" t="s">
        <v>20810</v>
      </c>
      <c r="C177" s="50" t="s">
        <v>20811</v>
      </c>
      <c r="D177" s="50">
        <v>10</v>
      </c>
      <c r="E177" s="50"/>
      <c r="F177" s="50">
        <v>132</v>
      </c>
      <c r="G177" s="50">
        <f t="shared" si="2"/>
        <v>887.98250896909633</v>
      </c>
    </row>
    <row r="178" spans="2:7" x14ac:dyDescent="0.25">
      <c r="B178" s="48" t="s">
        <v>1202</v>
      </c>
      <c r="C178" s="50" t="s">
        <v>1203</v>
      </c>
      <c r="D178" s="50">
        <v>0</v>
      </c>
      <c r="E178" s="50"/>
      <c r="F178" s="50">
        <v>52</v>
      </c>
      <c r="G178" s="50">
        <f t="shared" si="2"/>
        <v>2520.1368498051102</v>
      </c>
    </row>
    <row r="179" spans="2:7" x14ac:dyDescent="0.25">
      <c r="B179" s="48" t="s">
        <v>20684</v>
      </c>
      <c r="C179" s="50" t="s">
        <v>20685</v>
      </c>
      <c r="D179" s="50">
        <v>10</v>
      </c>
      <c r="E179" s="50"/>
      <c r="F179" s="50">
        <v>131</v>
      </c>
      <c r="G179" s="50">
        <f t="shared" si="2"/>
        <v>829.3844382295465</v>
      </c>
    </row>
    <row r="180" spans="2:7" x14ac:dyDescent="0.25">
      <c r="B180" s="48" t="s">
        <v>19930</v>
      </c>
      <c r="C180" s="50" t="s">
        <v>19931</v>
      </c>
      <c r="D180" s="50">
        <v>10</v>
      </c>
      <c r="E180" s="50"/>
      <c r="F180" s="50">
        <v>126</v>
      </c>
      <c r="G180" s="50">
        <f t="shared" si="2"/>
        <v>566.39408453179738</v>
      </c>
    </row>
    <row r="181" spans="2:7" x14ac:dyDescent="0.25">
      <c r="B181" s="48" t="s">
        <v>21974</v>
      </c>
      <c r="C181" s="50" t="s">
        <v>21975</v>
      </c>
      <c r="D181" s="50">
        <v>10</v>
      </c>
      <c r="E181" s="50"/>
      <c r="F181" s="50">
        <v>145</v>
      </c>
      <c r="G181" s="50">
        <f t="shared" si="2"/>
        <v>1831.7574285832441</v>
      </c>
    </row>
    <row r="182" spans="2:7" x14ac:dyDescent="0.25">
      <c r="B182" s="48" t="s">
        <v>14860</v>
      </c>
      <c r="C182" s="50" t="s">
        <v>14861</v>
      </c>
      <c r="D182" s="50">
        <v>6</v>
      </c>
      <c r="E182" s="50"/>
      <c r="F182" s="50">
        <v>106</v>
      </c>
      <c r="G182" s="50">
        <f t="shared" si="2"/>
        <v>14.432669740800808</v>
      </c>
    </row>
    <row r="183" spans="2:7" x14ac:dyDescent="0.25">
      <c r="B183" s="48" t="s">
        <v>15248</v>
      </c>
      <c r="C183" s="50" t="s">
        <v>15249</v>
      </c>
      <c r="D183" s="50">
        <v>10</v>
      </c>
      <c r="E183" s="50"/>
      <c r="F183" s="50">
        <v>107</v>
      </c>
      <c r="G183" s="50">
        <f t="shared" si="2"/>
        <v>23.030740480350634</v>
      </c>
    </row>
    <row r="184" spans="2:7" x14ac:dyDescent="0.25">
      <c r="B184" s="48" t="s">
        <v>9327</v>
      </c>
      <c r="C184" s="50" t="s">
        <v>9328</v>
      </c>
      <c r="D184" s="50">
        <v>9</v>
      </c>
      <c r="E184" s="50"/>
      <c r="F184" s="50">
        <v>94</v>
      </c>
      <c r="G184" s="50">
        <f t="shared" si="2"/>
        <v>67.255820866202896</v>
      </c>
    </row>
    <row r="185" spans="2:7" x14ac:dyDescent="0.25">
      <c r="B185" s="48" t="s">
        <v>6389</v>
      </c>
      <c r="C185" s="50" t="s">
        <v>6390</v>
      </c>
      <c r="D185" s="50">
        <v>0</v>
      </c>
      <c r="E185" s="50"/>
      <c r="F185" s="50">
        <v>88</v>
      </c>
      <c r="G185" s="50">
        <f t="shared" si="2"/>
        <v>201.66739642890394</v>
      </c>
    </row>
    <row r="186" spans="2:7" x14ac:dyDescent="0.25">
      <c r="B186" s="48" t="s">
        <v>11958</v>
      </c>
      <c r="C186" s="50" t="s">
        <v>11959</v>
      </c>
      <c r="D186" s="50">
        <v>0</v>
      </c>
      <c r="E186" s="50"/>
      <c r="F186" s="50">
        <v>99</v>
      </c>
      <c r="G186" s="50">
        <f t="shared" si="2"/>
        <v>10.246174563952028</v>
      </c>
    </row>
    <row r="187" spans="2:7" x14ac:dyDescent="0.25">
      <c r="B187" s="48" t="s">
        <v>17580</v>
      </c>
      <c r="C187" s="50" t="s">
        <v>17581</v>
      </c>
      <c r="D187" s="50">
        <v>8</v>
      </c>
      <c r="E187" s="50"/>
      <c r="F187" s="50">
        <v>115</v>
      </c>
      <c r="G187" s="50">
        <f t="shared" si="2"/>
        <v>163.81530639674924</v>
      </c>
    </row>
    <row r="188" spans="2:7" x14ac:dyDescent="0.25">
      <c r="B188" s="48" t="s">
        <v>22510</v>
      </c>
      <c r="C188" s="50" t="s">
        <v>22511</v>
      </c>
      <c r="D188" s="50">
        <v>8</v>
      </c>
      <c r="E188" s="50"/>
      <c r="F188" s="50">
        <v>156</v>
      </c>
      <c r="G188" s="50">
        <f t="shared" si="2"/>
        <v>2894.336206718292</v>
      </c>
    </row>
    <row r="189" spans="2:7" x14ac:dyDescent="0.25">
      <c r="B189" s="48" t="s">
        <v>835</v>
      </c>
      <c r="C189" s="50" t="s">
        <v>836</v>
      </c>
      <c r="D189" s="50">
        <v>8</v>
      </c>
      <c r="E189" s="50"/>
      <c r="F189" s="50">
        <v>44</v>
      </c>
      <c r="G189" s="50">
        <f t="shared" si="2"/>
        <v>3387.3522838887116</v>
      </c>
    </row>
    <row r="190" spans="2:7" x14ac:dyDescent="0.25">
      <c r="B190" s="48" t="s">
        <v>6446</v>
      </c>
      <c r="C190" s="50" t="s">
        <v>6447</v>
      </c>
      <c r="D190" s="50">
        <v>8</v>
      </c>
      <c r="E190" s="50"/>
      <c r="F190" s="50">
        <v>88</v>
      </c>
      <c r="G190" s="50">
        <f t="shared" si="2"/>
        <v>201.66739642890394</v>
      </c>
    </row>
    <row r="191" spans="2:7" x14ac:dyDescent="0.25">
      <c r="B191" s="48" t="s">
        <v>18638</v>
      </c>
      <c r="C191" s="50" t="s">
        <v>18639</v>
      </c>
      <c r="D191" s="50">
        <v>8</v>
      </c>
      <c r="E191" s="50"/>
      <c r="F191" s="50">
        <v>119</v>
      </c>
      <c r="G191" s="50">
        <f t="shared" si="2"/>
        <v>282.20758935494854</v>
      </c>
    </row>
    <row r="192" spans="2:7" x14ac:dyDescent="0.25">
      <c r="B192" s="48" t="s">
        <v>18000</v>
      </c>
      <c r="C192" s="50" t="s">
        <v>18001</v>
      </c>
      <c r="D192" s="50">
        <v>5</v>
      </c>
      <c r="E192" s="50"/>
      <c r="F192" s="50">
        <v>116</v>
      </c>
      <c r="G192" s="50">
        <f t="shared" si="2"/>
        <v>190.41337713629906</v>
      </c>
    </row>
    <row r="193" spans="2:7" x14ac:dyDescent="0.25">
      <c r="B193" s="48" t="s">
        <v>5965</v>
      </c>
      <c r="C193" s="50" t="s">
        <v>5966</v>
      </c>
      <c r="D193" s="50">
        <v>9</v>
      </c>
      <c r="E193" s="50"/>
      <c r="F193" s="50">
        <v>87</v>
      </c>
      <c r="G193" s="50">
        <f t="shared" si="2"/>
        <v>231.06932568935412</v>
      </c>
    </row>
    <row r="194" spans="2:7" x14ac:dyDescent="0.25">
      <c r="B194" s="48" t="s">
        <v>12301</v>
      </c>
      <c r="C194" s="50" t="s">
        <v>12302</v>
      </c>
      <c r="D194" s="50">
        <v>9</v>
      </c>
      <c r="E194" s="50"/>
      <c r="F194" s="50">
        <v>100</v>
      </c>
      <c r="G194" s="50">
        <f t="shared" si="2"/>
        <v>4.8442453035018547</v>
      </c>
    </row>
    <row r="195" spans="2:7" x14ac:dyDescent="0.25">
      <c r="B195" s="48" t="s">
        <v>10072</v>
      </c>
      <c r="C195" s="50" t="s">
        <v>10073</v>
      </c>
      <c r="D195" s="50">
        <v>11</v>
      </c>
      <c r="E195" s="50"/>
      <c r="F195" s="50">
        <v>95</v>
      </c>
      <c r="G195" s="50">
        <f t="shared" si="2"/>
        <v>51.853891605752729</v>
      </c>
    </row>
    <row r="196" spans="2:7" x14ac:dyDescent="0.25">
      <c r="B196" s="48" t="s">
        <v>19366</v>
      </c>
      <c r="C196" s="50" t="s">
        <v>19367</v>
      </c>
      <c r="D196" s="50">
        <v>10</v>
      </c>
      <c r="E196" s="50"/>
      <c r="F196" s="50">
        <v>123</v>
      </c>
      <c r="G196" s="50">
        <f t="shared" si="2"/>
        <v>432.59987231314784</v>
      </c>
    </row>
    <row r="197" spans="2:7" x14ac:dyDescent="0.25">
      <c r="B197" s="48" t="s">
        <v>2268</v>
      </c>
      <c r="C197" s="50" t="s">
        <v>2269</v>
      </c>
      <c r="D197" s="50">
        <v>1</v>
      </c>
      <c r="E197" s="50"/>
      <c r="F197" s="50">
        <v>66</v>
      </c>
      <c r="G197" s="50">
        <f t="shared" si="2"/>
        <v>1310.5098401588077</v>
      </c>
    </row>
    <row r="198" spans="2:7" x14ac:dyDescent="0.25">
      <c r="B198" s="48" t="s">
        <v>19347</v>
      </c>
      <c r="C198" s="50" t="s">
        <v>19348</v>
      </c>
      <c r="D198" s="50">
        <v>10</v>
      </c>
      <c r="E198" s="50"/>
      <c r="F198" s="50">
        <v>122</v>
      </c>
      <c r="G198" s="50">
        <f t="shared" si="2"/>
        <v>392.00180157359802</v>
      </c>
    </row>
    <row r="199" spans="2:7" x14ac:dyDescent="0.25">
      <c r="B199" s="48" t="s">
        <v>5013</v>
      </c>
      <c r="C199" s="50" t="s">
        <v>5014</v>
      </c>
      <c r="D199" s="50">
        <v>23</v>
      </c>
      <c r="E199" s="50"/>
      <c r="F199" s="50">
        <v>85</v>
      </c>
      <c r="G199" s="50">
        <f t="shared" si="2"/>
        <v>295.87318421025446</v>
      </c>
    </row>
    <row r="200" spans="2:7" x14ac:dyDescent="0.25">
      <c r="B200" s="48" t="s">
        <v>17959</v>
      </c>
      <c r="C200" s="50" t="s">
        <v>17960</v>
      </c>
      <c r="D200" s="50">
        <v>7</v>
      </c>
      <c r="E200" s="50"/>
      <c r="F200" s="50">
        <v>116</v>
      </c>
      <c r="G200" s="50">
        <f t="shared" si="2"/>
        <v>190.41337713629906</v>
      </c>
    </row>
    <row r="201" spans="2:7" x14ac:dyDescent="0.25">
      <c r="B201" s="48" t="s">
        <v>14061</v>
      </c>
      <c r="C201" s="50" t="s">
        <v>14062</v>
      </c>
      <c r="D201" s="50">
        <v>10</v>
      </c>
      <c r="E201" s="50"/>
      <c r="F201" s="50">
        <v>104</v>
      </c>
      <c r="G201" s="50">
        <f t="shared" si="2"/>
        <v>3.2365282617011575</v>
      </c>
    </row>
    <row r="202" spans="2:7" x14ac:dyDescent="0.25">
      <c r="B202" s="48" t="s">
        <v>17285</v>
      </c>
      <c r="C202" s="50" t="s">
        <v>17286</v>
      </c>
      <c r="D202" s="50">
        <v>10</v>
      </c>
      <c r="E202" s="50"/>
      <c r="F202" s="50">
        <v>113</v>
      </c>
      <c r="G202" s="50">
        <f t="shared" ref="G202:G265" si="3">(F202-$K$13)^2</f>
        <v>116.61916491764958</v>
      </c>
    </row>
    <row r="203" spans="2:7" x14ac:dyDescent="0.25">
      <c r="B203" s="48" t="s">
        <v>12592</v>
      </c>
      <c r="C203" s="50" t="s">
        <v>12593</v>
      </c>
      <c r="D203" s="50">
        <v>8</v>
      </c>
      <c r="E203" s="50"/>
      <c r="F203" s="50">
        <v>100</v>
      </c>
      <c r="G203" s="50">
        <f t="shared" si="3"/>
        <v>4.8442453035018547</v>
      </c>
    </row>
    <row r="204" spans="2:7" x14ac:dyDescent="0.25">
      <c r="B204" s="48" t="s">
        <v>7301</v>
      </c>
      <c r="C204" s="50" t="s">
        <v>7302</v>
      </c>
      <c r="D204" s="50">
        <v>10</v>
      </c>
      <c r="E204" s="50"/>
      <c r="F204" s="50">
        <v>90</v>
      </c>
      <c r="G204" s="50">
        <f t="shared" si="3"/>
        <v>148.86353790800359</v>
      </c>
    </row>
    <row r="205" spans="2:7" x14ac:dyDescent="0.25">
      <c r="B205" s="48" t="s">
        <v>20133</v>
      </c>
      <c r="C205" s="50" t="s">
        <v>20134</v>
      </c>
      <c r="D205" s="50">
        <v>7</v>
      </c>
      <c r="E205" s="50"/>
      <c r="F205" s="50">
        <v>127</v>
      </c>
      <c r="G205" s="50">
        <f t="shared" si="3"/>
        <v>614.9921552713472</v>
      </c>
    </row>
    <row r="206" spans="2:7" x14ac:dyDescent="0.25">
      <c r="B206" s="48" t="s">
        <v>21986</v>
      </c>
      <c r="C206" s="50" t="s">
        <v>21987</v>
      </c>
      <c r="D206" s="50">
        <v>9</v>
      </c>
      <c r="E206" s="50"/>
      <c r="F206" s="50">
        <v>145</v>
      </c>
      <c r="G206" s="50">
        <f t="shared" si="3"/>
        <v>1831.7574285832441</v>
      </c>
    </row>
    <row r="207" spans="2:7" x14ac:dyDescent="0.25">
      <c r="B207" s="48" t="s">
        <v>16283</v>
      </c>
      <c r="C207" s="50" t="s">
        <v>16284</v>
      </c>
      <c r="D207" s="50">
        <v>9</v>
      </c>
      <c r="E207" s="50"/>
      <c r="F207" s="50">
        <v>110</v>
      </c>
      <c r="G207" s="50">
        <f t="shared" si="3"/>
        <v>60.824952699000114</v>
      </c>
    </row>
    <row r="208" spans="2:7" x14ac:dyDescent="0.25">
      <c r="B208" s="48" t="s">
        <v>12725</v>
      </c>
      <c r="C208" s="50" t="s">
        <v>12726</v>
      </c>
      <c r="D208" s="50">
        <v>1</v>
      </c>
      <c r="E208" s="50"/>
      <c r="F208" s="50">
        <v>101</v>
      </c>
      <c r="G208" s="50">
        <f t="shared" si="3"/>
        <v>1.4423160430516804</v>
      </c>
    </row>
    <row r="209" spans="2:7" x14ac:dyDescent="0.25">
      <c r="B209" s="48" t="s">
        <v>6864</v>
      </c>
      <c r="C209" s="50" t="s">
        <v>6865</v>
      </c>
      <c r="D209" s="50">
        <v>14</v>
      </c>
      <c r="E209" s="50"/>
      <c r="F209" s="50">
        <v>89</v>
      </c>
      <c r="G209" s="50">
        <f t="shared" si="3"/>
        <v>174.26546716845377</v>
      </c>
    </row>
    <row r="210" spans="2:7" x14ac:dyDescent="0.25">
      <c r="B210" s="48" t="s">
        <v>18156</v>
      </c>
      <c r="C210" s="50" t="s">
        <v>18157</v>
      </c>
      <c r="D210" s="50">
        <v>11</v>
      </c>
      <c r="E210" s="50"/>
      <c r="F210" s="50">
        <v>117</v>
      </c>
      <c r="G210" s="50">
        <f t="shared" si="3"/>
        <v>219.01144787584889</v>
      </c>
    </row>
    <row r="211" spans="2:7" x14ac:dyDescent="0.25">
      <c r="B211" s="48" t="s">
        <v>4604</v>
      </c>
      <c r="C211" s="50" t="s">
        <v>4605</v>
      </c>
      <c r="D211" s="50">
        <v>19</v>
      </c>
      <c r="E211" s="50"/>
      <c r="F211" s="50">
        <v>83</v>
      </c>
      <c r="G211" s="50">
        <f t="shared" si="3"/>
        <v>368.67704273115481</v>
      </c>
    </row>
    <row r="212" spans="2:7" x14ac:dyDescent="0.25">
      <c r="B212" s="48" t="s">
        <v>16050</v>
      </c>
      <c r="C212" s="50" t="s">
        <v>16051</v>
      </c>
      <c r="D212" s="50">
        <v>10</v>
      </c>
      <c r="E212" s="50"/>
      <c r="F212" s="50">
        <v>109</v>
      </c>
      <c r="G212" s="50">
        <f t="shared" si="3"/>
        <v>46.226881959450289</v>
      </c>
    </row>
    <row r="213" spans="2:7" x14ac:dyDescent="0.25">
      <c r="B213" s="48" t="s">
        <v>5711</v>
      </c>
      <c r="C213" s="50" t="s">
        <v>5712</v>
      </c>
      <c r="D213" s="50">
        <v>6</v>
      </c>
      <c r="E213" s="50"/>
      <c r="F213" s="50">
        <v>87</v>
      </c>
      <c r="G213" s="50">
        <f t="shared" si="3"/>
        <v>231.06932568935412</v>
      </c>
    </row>
    <row r="214" spans="2:7" x14ac:dyDescent="0.25">
      <c r="B214" s="48" t="s">
        <v>1441</v>
      </c>
      <c r="C214" s="50" t="s">
        <v>1442</v>
      </c>
      <c r="D214" s="50">
        <v>1</v>
      </c>
      <c r="E214" s="50"/>
      <c r="F214" s="50">
        <v>55</v>
      </c>
      <c r="G214" s="50">
        <f t="shared" si="3"/>
        <v>2227.9310620237598</v>
      </c>
    </row>
    <row r="215" spans="2:7" x14ac:dyDescent="0.25">
      <c r="B215" s="48" t="s">
        <v>9077</v>
      </c>
      <c r="C215" s="50" t="s">
        <v>9078</v>
      </c>
      <c r="D215" s="50">
        <v>9</v>
      </c>
      <c r="E215" s="50"/>
      <c r="F215" s="50">
        <v>93</v>
      </c>
      <c r="G215" s="50">
        <f t="shared" si="3"/>
        <v>84.65775012665307</v>
      </c>
    </row>
    <row r="216" spans="2:7" x14ac:dyDescent="0.25">
      <c r="B216" s="48" t="s">
        <v>2454</v>
      </c>
      <c r="C216" s="50" t="s">
        <v>2455</v>
      </c>
      <c r="D216" s="50">
        <v>10</v>
      </c>
      <c r="E216" s="50"/>
      <c r="F216" s="50">
        <v>68</v>
      </c>
      <c r="G216" s="50">
        <f t="shared" si="3"/>
        <v>1169.7059816379074</v>
      </c>
    </row>
    <row r="217" spans="2:7" x14ac:dyDescent="0.25">
      <c r="B217" s="48" t="s">
        <v>14865</v>
      </c>
      <c r="C217" s="50" t="s">
        <v>14866</v>
      </c>
      <c r="D217" s="50">
        <v>4</v>
      </c>
      <c r="E217" s="50"/>
      <c r="F217" s="50">
        <v>106</v>
      </c>
      <c r="G217" s="50">
        <f t="shared" si="3"/>
        <v>14.432669740800808</v>
      </c>
    </row>
    <row r="218" spans="2:7" x14ac:dyDescent="0.25">
      <c r="B218" s="48" t="s">
        <v>11947</v>
      </c>
      <c r="C218" s="50" t="s">
        <v>11948</v>
      </c>
      <c r="D218" s="50">
        <v>12</v>
      </c>
      <c r="E218" s="50"/>
      <c r="F218" s="50">
        <v>99</v>
      </c>
      <c r="G218" s="50">
        <f t="shared" si="3"/>
        <v>10.246174563952028</v>
      </c>
    </row>
    <row r="219" spans="2:7" x14ac:dyDescent="0.25">
      <c r="B219" s="48" t="s">
        <v>19508</v>
      </c>
      <c r="C219" s="50" t="s">
        <v>19509</v>
      </c>
      <c r="D219" s="50">
        <v>5</v>
      </c>
      <c r="E219" s="50"/>
      <c r="F219" s="50">
        <v>123</v>
      </c>
      <c r="G219" s="50">
        <f t="shared" si="3"/>
        <v>432.59987231314784</v>
      </c>
    </row>
    <row r="220" spans="2:7" x14ac:dyDescent="0.25">
      <c r="B220" s="48" t="s">
        <v>8244</v>
      </c>
      <c r="C220" s="50" t="s">
        <v>8245</v>
      </c>
      <c r="D220" s="50">
        <v>4</v>
      </c>
      <c r="E220" s="50"/>
      <c r="F220" s="50">
        <v>92</v>
      </c>
      <c r="G220" s="50">
        <f t="shared" si="3"/>
        <v>104.05967938710324</v>
      </c>
    </row>
    <row r="221" spans="2:7" x14ac:dyDescent="0.25">
      <c r="B221" s="48" t="s">
        <v>5399</v>
      </c>
      <c r="C221" s="50" t="s">
        <v>5400</v>
      </c>
      <c r="D221" s="50">
        <v>10</v>
      </c>
      <c r="E221" s="50"/>
      <c r="F221" s="50">
        <v>86</v>
      </c>
      <c r="G221" s="50">
        <f t="shared" si="3"/>
        <v>262.47125494980429</v>
      </c>
    </row>
    <row r="222" spans="2:7" x14ac:dyDescent="0.25">
      <c r="B222" s="48" t="s">
        <v>22642</v>
      </c>
      <c r="C222" s="50" t="s">
        <v>22643</v>
      </c>
      <c r="D222" s="50">
        <v>10</v>
      </c>
      <c r="E222" s="50"/>
      <c r="F222" s="50">
        <v>161</v>
      </c>
      <c r="G222" s="50">
        <f t="shared" si="3"/>
        <v>3457.326560416041</v>
      </c>
    </row>
    <row r="223" spans="2:7" x14ac:dyDescent="0.25">
      <c r="B223" s="48" t="s">
        <v>6802</v>
      </c>
      <c r="C223" s="50" t="s">
        <v>6803</v>
      </c>
      <c r="D223" s="50">
        <v>0</v>
      </c>
      <c r="E223" s="50"/>
      <c r="F223" s="50">
        <v>89</v>
      </c>
      <c r="G223" s="50">
        <f t="shared" si="3"/>
        <v>174.26546716845377</v>
      </c>
    </row>
    <row r="224" spans="2:7" x14ac:dyDescent="0.25">
      <c r="B224" s="48" t="s">
        <v>2099</v>
      </c>
      <c r="C224" s="50" t="s">
        <v>2100</v>
      </c>
      <c r="D224" s="50">
        <v>2</v>
      </c>
      <c r="E224" s="50"/>
      <c r="F224" s="50">
        <v>63</v>
      </c>
      <c r="G224" s="50">
        <f t="shared" si="3"/>
        <v>1536.7156279401584</v>
      </c>
    </row>
    <row r="225" spans="2:7" x14ac:dyDescent="0.25">
      <c r="B225" s="48" t="s">
        <v>19737</v>
      </c>
      <c r="C225" s="50" t="s">
        <v>19738</v>
      </c>
      <c r="D225" s="50">
        <v>10</v>
      </c>
      <c r="E225" s="50"/>
      <c r="F225" s="50">
        <v>125</v>
      </c>
      <c r="G225" s="50">
        <f t="shared" si="3"/>
        <v>519.79601379224755</v>
      </c>
    </row>
    <row r="226" spans="2:7" x14ac:dyDescent="0.25">
      <c r="B226" s="48" t="s">
        <v>18958</v>
      </c>
      <c r="C226" s="50" t="s">
        <v>18959</v>
      </c>
      <c r="D226" s="50">
        <v>11</v>
      </c>
      <c r="E226" s="50"/>
      <c r="F226" s="50">
        <v>120</v>
      </c>
      <c r="G226" s="50">
        <f t="shared" si="3"/>
        <v>316.80566009449836</v>
      </c>
    </row>
    <row r="227" spans="2:7" x14ac:dyDescent="0.25">
      <c r="B227" s="48" t="s">
        <v>6514</v>
      </c>
      <c r="C227" s="50" t="s">
        <v>6515</v>
      </c>
      <c r="D227" s="50">
        <v>9</v>
      </c>
      <c r="E227" s="50"/>
      <c r="F227" s="50">
        <v>89</v>
      </c>
      <c r="G227" s="50">
        <f t="shared" si="3"/>
        <v>174.26546716845377</v>
      </c>
    </row>
    <row r="228" spans="2:7" x14ac:dyDescent="0.25">
      <c r="B228" s="48" t="s">
        <v>20410</v>
      </c>
      <c r="C228" s="50" t="s">
        <v>20411</v>
      </c>
      <c r="D228" s="50">
        <v>10</v>
      </c>
      <c r="E228" s="50"/>
      <c r="F228" s="50">
        <v>129</v>
      </c>
      <c r="G228" s="50">
        <f t="shared" si="3"/>
        <v>718.18829675044685</v>
      </c>
    </row>
    <row r="229" spans="2:7" x14ac:dyDescent="0.25">
      <c r="B229" s="48" t="s">
        <v>5687</v>
      </c>
      <c r="C229" s="50" t="s">
        <v>5688</v>
      </c>
      <c r="D229" s="50">
        <v>5</v>
      </c>
      <c r="E229" s="50"/>
      <c r="F229" s="50">
        <v>87</v>
      </c>
      <c r="G229" s="50">
        <f t="shared" si="3"/>
        <v>231.06932568935412</v>
      </c>
    </row>
    <row r="230" spans="2:7" x14ac:dyDescent="0.25">
      <c r="B230" s="48" t="s">
        <v>21648</v>
      </c>
      <c r="C230" s="50" t="s">
        <v>21649</v>
      </c>
      <c r="D230" s="50">
        <v>16</v>
      </c>
      <c r="E230" s="50"/>
      <c r="F230" s="50">
        <v>140</v>
      </c>
      <c r="G230" s="50">
        <f t="shared" si="3"/>
        <v>1428.7670748854948</v>
      </c>
    </row>
    <row r="231" spans="2:7" x14ac:dyDescent="0.25">
      <c r="B231" s="48" t="s">
        <v>9946</v>
      </c>
      <c r="C231" s="50" t="s">
        <v>9947</v>
      </c>
      <c r="D231" s="50">
        <v>1</v>
      </c>
      <c r="E231" s="50"/>
      <c r="F231" s="50">
        <v>95</v>
      </c>
      <c r="G231" s="50">
        <f t="shared" si="3"/>
        <v>51.853891605752729</v>
      </c>
    </row>
    <row r="232" spans="2:7" x14ac:dyDescent="0.25">
      <c r="B232" s="48" t="s">
        <v>17595</v>
      </c>
      <c r="C232" s="50" t="s">
        <v>17596</v>
      </c>
      <c r="D232" s="50">
        <v>8</v>
      </c>
      <c r="E232" s="50"/>
      <c r="F232" s="50">
        <v>115</v>
      </c>
      <c r="G232" s="50">
        <f t="shared" si="3"/>
        <v>163.81530639674924</v>
      </c>
    </row>
    <row r="233" spans="2:7" x14ac:dyDescent="0.25">
      <c r="B233" s="48" t="s">
        <v>9657</v>
      </c>
      <c r="C233" s="50" t="s">
        <v>9658</v>
      </c>
      <c r="D233" s="50">
        <v>12</v>
      </c>
      <c r="E233" s="50"/>
      <c r="F233" s="50">
        <v>94</v>
      </c>
      <c r="G233" s="50">
        <f t="shared" si="3"/>
        <v>67.255820866202896</v>
      </c>
    </row>
    <row r="234" spans="2:7" x14ac:dyDescent="0.25">
      <c r="B234" s="48" t="s">
        <v>18823</v>
      </c>
      <c r="C234" s="50" t="s">
        <v>18824</v>
      </c>
      <c r="D234" s="50">
        <v>6</v>
      </c>
      <c r="E234" s="50"/>
      <c r="F234" s="50">
        <v>120</v>
      </c>
      <c r="G234" s="50">
        <f t="shared" si="3"/>
        <v>316.80566009449836</v>
      </c>
    </row>
    <row r="235" spans="2:7" x14ac:dyDescent="0.25">
      <c r="B235" s="48" t="s">
        <v>19726</v>
      </c>
      <c r="C235" s="50" t="s">
        <v>19727</v>
      </c>
      <c r="D235" s="50">
        <v>8</v>
      </c>
      <c r="E235" s="50"/>
      <c r="F235" s="50">
        <v>125</v>
      </c>
      <c r="G235" s="50">
        <f t="shared" si="3"/>
        <v>519.79601379224755</v>
      </c>
    </row>
    <row r="236" spans="2:7" x14ac:dyDescent="0.25">
      <c r="B236" s="48" t="s">
        <v>21279</v>
      </c>
      <c r="C236" s="50" t="s">
        <v>21280</v>
      </c>
      <c r="D236" s="50">
        <v>8</v>
      </c>
      <c r="E236" s="50"/>
      <c r="F236" s="50">
        <v>136</v>
      </c>
      <c r="G236" s="50">
        <f t="shared" si="3"/>
        <v>1142.3747919272955</v>
      </c>
    </row>
    <row r="237" spans="2:7" x14ac:dyDescent="0.25">
      <c r="B237" s="48" t="s">
        <v>6431</v>
      </c>
      <c r="C237" s="50" t="s">
        <v>6432</v>
      </c>
      <c r="D237" s="50">
        <v>0</v>
      </c>
      <c r="E237" s="50"/>
      <c r="F237" s="50">
        <v>88</v>
      </c>
      <c r="G237" s="50">
        <f t="shared" si="3"/>
        <v>201.66739642890394</v>
      </c>
    </row>
    <row r="238" spans="2:7" x14ac:dyDescent="0.25">
      <c r="B238" s="48" t="s">
        <v>868</v>
      </c>
      <c r="C238" s="50" t="s">
        <v>869</v>
      </c>
      <c r="D238" s="50">
        <v>2</v>
      </c>
      <c r="E238" s="50"/>
      <c r="F238" s="50">
        <v>45</v>
      </c>
      <c r="G238" s="50">
        <f t="shared" si="3"/>
        <v>3271.9503546282613</v>
      </c>
    </row>
    <row r="239" spans="2:7" x14ac:dyDescent="0.25">
      <c r="B239" s="48" t="s">
        <v>10130</v>
      </c>
      <c r="C239" s="50" t="s">
        <v>10131</v>
      </c>
      <c r="D239" s="50">
        <v>10</v>
      </c>
      <c r="E239" s="50"/>
      <c r="F239" s="50">
        <v>95</v>
      </c>
      <c r="G239" s="50">
        <f t="shared" si="3"/>
        <v>51.853891605752729</v>
      </c>
    </row>
    <row r="240" spans="2:7" x14ac:dyDescent="0.25">
      <c r="B240" s="48" t="s">
        <v>23177</v>
      </c>
      <c r="C240" s="50" t="s">
        <v>23178</v>
      </c>
      <c r="D240" s="50">
        <v>5</v>
      </c>
      <c r="E240" s="50"/>
      <c r="F240" s="50">
        <v>312</v>
      </c>
      <c r="G240" s="50">
        <f t="shared" si="3"/>
        <v>44015.635242088065</v>
      </c>
    </row>
    <row r="241" spans="2:7" x14ac:dyDescent="0.25">
      <c r="B241" s="48" t="s">
        <v>20887</v>
      </c>
      <c r="C241" s="50" t="s">
        <v>20888</v>
      </c>
      <c r="D241" s="50">
        <v>10</v>
      </c>
      <c r="E241" s="50"/>
      <c r="F241" s="50">
        <v>133</v>
      </c>
      <c r="G241" s="50">
        <f t="shared" si="3"/>
        <v>948.58057970864616</v>
      </c>
    </row>
    <row r="242" spans="2:7" x14ac:dyDescent="0.25">
      <c r="B242" s="48" t="s">
        <v>18717</v>
      </c>
      <c r="C242" s="50" t="s">
        <v>18718</v>
      </c>
      <c r="D242" s="50">
        <v>1</v>
      </c>
      <c r="E242" s="50"/>
      <c r="F242" s="50">
        <v>119</v>
      </c>
      <c r="G242" s="50">
        <f t="shared" si="3"/>
        <v>282.20758935494854</v>
      </c>
    </row>
    <row r="243" spans="2:7" x14ac:dyDescent="0.25">
      <c r="B243" s="48" t="s">
        <v>4875</v>
      </c>
      <c r="C243" s="50" t="s">
        <v>4876</v>
      </c>
      <c r="D243" s="50">
        <v>0</v>
      </c>
      <c r="E243" s="50"/>
      <c r="F243" s="50">
        <v>84</v>
      </c>
      <c r="G243" s="50">
        <f t="shared" si="3"/>
        <v>331.27511347070464</v>
      </c>
    </row>
    <row r="244" spans="2:7" x14ac:dyDescent="0.25">
      <c r="B244" s="48" t="s">
        <v>13268</v>
      </c>
      <c r="C244" s="50" t="s">
        <v>13269</v>
      </c>
      <c r="D244" s="50">
        <v>10</v>
      </c>
      <c r="E244" s="50"/>
      <c r="F244" s="50">
        <v>102</v>
      </c>
      <c r="G244" s="50">
        <f t="shared" si="3"/>
        <v>4.0386782601506008E-2</v>
      </c>
    </row>
    <row r="245" spans="2:7" x14ac:dyDescent="0.25">
      <c r="B245" s="48" t="s">
        <v>11203</v>
      </c>
      <c r="C245" s="50" t="s">
        <v>11204</v>
      </c>
      <c r="D245" s="50">
        <v>10</v>
      </c>
      <c r="E245" s="50"/>
      <c r="F245" s="50">
        <v>97</v>
      </c>
      <c r="G245" s="50">
        <f t="shared" si="3"/>
        <v>27.050033084852377</v>
      </c>
    </row>
    <row r="246" spans="2:7" x14ac:dyDescent="0.25">
      <c r="B246" s="48" t="s">
        <v>15076</v>
      </c>
      <c r="C246" s="50" t="s">
        <v>15077</v>
      </c>
      <c r="D246" s="50">
        <v>8</v>
      </c>
      <c r="E246" s="50"/>
      <c r="F246" s="50">
        <v>106</v>
      </c>
      <c r="G246" s="50">
        <f t="shared" si="3"/>
        <v>14.432669740800808</v>
      </c>
    </row>
    <row r="247" spans="2:7" x14ac:dyDescent="0.25">
      <c r="B247" s="48" t="s">
        <v>3105</v>
      </c>
      <c r="C247" s="50" t="s">
        <v>3106</v>
      </c>
      <c r="D247" s="50">
        <v>8</v>
      </c>
      <c r="E247" s="50"/>
      <c r="F247" s="50">
        <v>74</v>
      </c>
      <c r="G247" s="50">
        <f t="shared" si="3"/>
        <v>795.29440607520644</v>
      </c>
    </row>
    <row r="248" spans="2:7" x14ac:dyDescent="0.25">
      <c r="B248" s="48" t="s">
        <v>4120</v>
      </c>
      <c r="C248" s="50" t="s">
        <v>4121</v>
      </c>
      <c r="D248" s="50">
        <v>6</v>
      </c>
      <c r="E248" s="50"/>
      <c r="F248" s="50">
        <v>81</v>
      </c>
      <c r="G248" s="50">
        <f t="shared" si="3"/>
        <v>449.48090125205516</v>
      </c>
    </row>
    <row r="249" spans="2:7" x14ac:dyDescent="0.25">
      <c r="B249" s="48" t="s">
        <v>3088</v>
      </c>
      <c r="C249" s="50" t="s">
        <v>3089</v>
      </c>
      <c r="D249" s="50">
        <v>6</v>
      </c>
      <c r="E249" s="50"/>
      <c r="F249" s="50">
        <v>74</v>
      </c>
      <c r="G249" s="50">
        <f t="shared" si="3"/>
        <v>795.29440607520644</v>
      </c>
    </row>
    <row r="250" spans="2:7" x14ac:dyDescent="0.25">
      <c r="B250" s="48" t="s">
        <v>21707</v>
      </c>
      <c r="C250" s="50" t="s">
        <v>21708</v>
      </c>
      <c r="D250" s="50">
        <v>8</v>
      </c>
      <c r="E250" s="50"/>
      <c r="F250" s="50">
        <v>140</v>
      </c>
      <c r="G250" s="50">
        <f t="shared" si="3"/>
        <v>1428.7670748854948</v>
      </c>
    </row>
    <row r="251" spans="2:7" x14ac:dyDescent="0.25">
      <c r="B251" s="48" t="s">
        <v>17258</v>
      </c>
      <c r="C251" s="50" t="s">
        <v>17259</v>
      </c>
      <c r="D251" s="50">
        <v>8</v>
      </c>
      <c r="E251" s="50"/>
      <c r="F251" s="50">
        <v>113</v>
      </c>
      <c r="G251" s="50">
        <f t="shared" si="3"/>
        <v>116.61916491764958</v>
      </c>
    </row>
    <row r="252" spans="2:7" x14ac:dyDescent="0.25">
      <c r="B252" s="48" t="s">
        <v>18432</v>
      </c>
      <c r="C252" s="50" t="s">
        <v>18433</v>
      </c>
      <c r="D252" s="50">
        <v>8</v>
      </c>
      <c r="E252" s="50"/>
      <c r="F252" s="50">
        <v>118</v>
      </c>
      <c r="G252" s="50">
        <f t="shared" si="3"/>
        <v>249.60951861539871</v>
      </c>
    </row>
    <row r="253" spans="2:7" x14ac:dyDescent="0.25">
      <c r="B253" s="48" t="s">
        <v>4338</v>
      </c>
      <c r="C253" s="50" t="s">
        <v>4339</v>
      </c>
      <c r="D253" s="50">
        <v>10</v>
      </c>
      <c r="E253" s="50"/>
      <c r="F253" s="50">
        <v>82</v>
      </c>
      <c r="G253" s="50">
        <f t="shared" si="3"/>
        <v>408.07897199160499</v>
      </c>
    </row>
    <row r="254" spans="2:7" x14ac:dyDescent="0.25">
      <c r="B254" s="48" t="s">
        <v>9963</v>
      </c>
      <c r="C254" s="50" t="s">
        <v>9964</v>
      </c>
      <c r="D254" s="50">
        <v>7</v>
      </c>
      <c r="E254" s="50"/>
      <c r="F254" s="50">
        <v>95</v>
      </c>
      <c r="G254" s="50">
        <f t="shared" si="3"/>
        <v>51.853891605752729</v>
      </c>
    </row>
    <row r="255" spans="2:7" x14ac:dyDescent="0.25">
      <c r="B255" s="48" t="s">
        <v>4953</v>
      </c>
      <c r="C255" s="50" t="s">
        <v>4954</v>
      </c>
      <c r="D255" s="50">
        <v>5</v>
      </c>
      <c r="E255" s="50"/>
      <c r="F255" s="50">
        <v>85</v>
      </c>
      <c r="G255" s="50">
        <f t="shared" si="3"/>
        <v>295.87318421025446</v>
      </c>
    </row>
    <row r="256" spans="2:7" x14ac:dyDescent="0.25">
      <c r="B256" s="48" t="s">
        <v>17530</v>
      </c>
      <c r="C256" s="50" t="s">
        <v>17531</v>
      </c>
      <c r="D256" s="50">
        <v>8</v>
      </c>
      <c r="E256" s="50"/>
      <c r="F256" s="50">
        <v>115</v>
      </c>
      <c r="G256" s="50">
        <f t="shared" si="3"/>
        <v>163.81530639674924</v>
      </c>
    </row>
    <row r="257" spans="2:7" x14ac:dyDescent="0.25">
      <c r="B257" s="48" t="s">
        <v>19392</v>
      </c>
      <c r="C257" s="50" t="s">
        <v>19393</v>
      </c>
      <c r="D257" s="50">
        <v>10</v>
      </c>
      <c r="E257" s="50"/>
      <c r="F257" s="50">
        <v>123</v>
      </c>
      <c r="G257" s="50">
        <f t="shared" si="3"/>
        <v>432.59987231314784</v>
      </c>
    </row>
    <row r="258" spans="2:7" x14ac:dyDescent="0.25">
      <c r="B258" s="48" t="s">
        <v>3987</v>
      </c>
      <c r="C258" s="50" t="s">
        <v>3988</v>
      </c>
      <c r="D258" s="50">
        <v>5</v>
      </c>
      <c r="E258" s="50"/>
      <c r="F258" s="50">
        <v>81</v>
      </c>
      <c r="G258" s="50">
        <f t="shared" si="3"/>
        <v>449.48090125205516</v>
      </c>
    </row>
    <row r="259" spans="2:7" x14ac:dyDescent="0.25">
      <c r="B259" s="48" t="s">
        <v>21949</v>
      </c>
      <c r="C259" s="50" t="s">
        <v>21950</v>
      </c>
      <c r="D259" s="50">
        <v>3</v>
      </c>
      <c r="E259" s="50"/>
      <c r="F259" s="50">
        <v>145</v>
      </c>
      <c r="G259" s="50">
        <f t="shared" si="3"/>
        <v>1831.7574285832441</v>
      </c>
    </row>
    <row r="260" spans="2:7" x14ac:dyDescent="0.25">
      <c r="B260" s="48" t="s">
        <v>5990</v>
      </c>
      <c r="C260" s="50" t="s">
        <v>5991</v>
      </c>
      <c r="D260" s="50">
        <v>0</v>
      </c>
      <c r="E260" s="50"/>
      <c r="F260" s="50">
        <v>87</v>
      </c>
      <c r="G260" s="50">
        <f t="shared" si="3"/>
        <v>231.06932568935412</v>
      </c>
    </row>
    <row r="261" spans="2:7" x14ac:dyDescent="0.25">
      <c r="B261" s="48" t="s">
        <v>18097</v>
      </c>
      <c r="C261" s="50" t="s">
        <v>18098</v>
      </c>
      <c r="D261" s="50">
        <v>7</v>
      </c>
      <c r="E261" s="50"/>
      <c r="F261" s="50">
        <v>117</v>
      </c>
      <c r="G261" s="50">
        <f t="shared" si="3"/>
        <v>219.01144787584889</v>
      </c>
    </row>
    <row r="262" spans="2:7" x14ac:dyDescent="0.25">
      <c r="B262" s="48" t="s">
        <v>7421</v>
      </c>
      <c r="C262" s="50" t="s">
        <v>7422</v>
      </c>
      <c r="D262" s="50">
        <v>9</v>
      </c>
      <c r="E262" s="50"/>
      <c r="F262" s="50">
        <v>90</v>
      </c>
      <c r="G262" s="50">
        <f t="shared" si="3"/>
        <v>148.86353790800359</v>
      </c>
    </row>
    <row r="263" spans="2:7" x14ac:dyDescent="0.25">
      <c r="B263" s="48" t="s">
        <v>5328</v>
      </c>
      <c r="C263" s="50" t="s">
        <v>5329</v>
      </c>
      <c r="D263" s="50">
        <v>6</v>
      </c>
      <c r="E263" s="50"/>
      <c r="F263" s="50">
        <v>86</v>
      </c>
      <c r="G263" s="50">
        <f t="shared" si="3"/>
        <v>262.47125494980429</v>
      </c>
    </row>
    <row r="264" spans="2:7" x14ac:dyDescent="0.25">
      <c r="B264" s="48" t="s">
        <v>19406</v>
      </c>
      <c r="C264" s="50" t="s">
        <v>19407</v>
      </c>
      <c r="D264" s="50">
        <v>8</v>
      </c>
      <c r="E264" s="50"/>
      <c r="F264" s="50">
        <v>123</v>
      </c>
      <c r="G264" s="50">
        <f t="shared" si="3"/>
        <v>432.59987231314784</v>
      </c>
    </row>
    <row r="265" spans="2:7" x14ac:dyDescent="0.25">
      <c r="B265" s="48" t="s">
        <v>9942</v>
      </c>
      <c r="C265" s="50" t="s">
        <v>9943</v>
      </c>
      <c r="D265" s="50">
        <v>6</v>
      </c>
      <c r="E265" s="50"/>
      <c r="F265" s="50">
        <v>95</v>
      </c>
      <c r="G265" s="50">
        <f t="shared" si="3"/>
        <v>51.853891605752729</v>
      </c>
    </row>
    <row r="266" spans="2:7" x14ac:dyDescent="0.25">
      <c r="B266" s="48" t="s">
        <v>22063</v>
      </c>
      <c r="C266" s="50" t="s">
        <v>22064</v>
      </c>
      <c r="D266" s="50">
        <v>10</v>
      </c>
      <c r="E266" s="50"/>
      <c r="F266" s="50">
        <v>147</v>
      </c>
      <c r="G266" s="50">
        <f t="shared" ref="G266:G329" si="4">(F266-$K$13)^2</f>
        <v>2006.9535700623437</v>
      </c>
    </row>
    <row r="267" spans="2:7" x14ac:dyDescent="0.25">
      <c r="B267" s="48" t="s">
        <v>23078</v>
      </c>
      <c r="C267" s="50" t="s">
        <v>23079</v>
      </c>
      <c r="D267" s="50">
        <v>10</v>
      </c>
      <c r="E267" s="50"/>
      <c r="F267" s="50">
        <v>194</v>
      </c>
      <c r="G267" s="50">
        <f t="shared" si="4"/>
        <v>8427.0628948211852</v>
      </c>
    </row>
    <row r="268" spans="2:7" x14ac:dyDescent="0.25">
      <c r="B268" s="48" t="s">
        <v>12390</v>
      </c>
      <c r="C268" s="50" t="s">
        <v>12391</v>
      </c>
      <c r="D268" s="50">
        <v>0</v>
      </c>
      <c r="E268" s="50"/>
      <c r="F268" s="50">
        <v>100</v>
      </c>
      <c r="G268" s="50">
        <f t="shared" si="4"/>
        <v>4.8442453035018547</v>
      </c>
    </row>
    <row r="269" spans="2:7" x14ac:dyDescent="0.25">
      <c r="B269" s="48" t="s">
        <v>14125</v>
      </c>
      <c r="C269" s="50" t="s">
        <v>14126</v>
      </c>
      <c r="D269" s="50">
        <v>8</v>
      </c>
      <c r="E269" s="50"/>
      <c r="F269" s="50">
        <v>104</v>
      </c>
      <c r="G269" s="50">
        <f t="shared" si="4"/>
        <v>3.2365282617011575</v>
      </c>
    </row>
    <row r="270" spans="2:7" x14ac:dyDescent="0.25">
      <c r="B270" s="48" t="s">
        <v>3877</v>
      </c>
      <c r="C270" s="50" t="s">
        <v>3878</v>
      </c>
      <c r="D270" s="50">
        <v>8</v>
      </c>
      <c r="E270" s="50"/>
      <c r="F270" s="50">
        <v>80</v>
      </c>
      <c r="G270" s="50">
        <f t="shared" si="4"/>
        <v>492.88283051250534</v>
      </c>
    </row>
    <row r="271" spans="2:7" x14ac:dyDescent="0.25">
      <c r="B271" s="48" t="s">
        <v>20367</v>
      </c>
      <c r="C271" s="50" t="s">
        <v>20368</v>
      </c>
      <c r="D271" s="50">
        <v>10</v>
      </c>
      <c r="E271" s="50"/>
      <c r="F271" s="50">
        <v>129</v>
      </c>
      <c r="G271" s="50">
        <f t="shared" si="4"/>
        <v>718.18829675044685</v>
      </c>
    </row>
    <row r="272" spans="2:7" x14ac:dyDescent="0.25">
      <c r="B272" s="48" t="s">
        <v>14874</v>
      </c>
      <c r="C272" s="50" t="s">
        <v>14875</v>
      </c>
      <c r="D272" s="50">
        <v>6</v>
      </c>
      <c r="E272" s="50"/>
      <c r="F272" s="50">
        <v>106</v>
      </c>
      <c r="G272" s="50">
        <f t="shared" si="4"/>
        <v>14.432669740800808</v>
      </c>
    </row>
    <row r="273" spans="2:7" x14ac:dyDescent="0.25">
      <c r="B273" s="48" t="s">
        <v>11128</v>
      </c>
      <c r="C273" s="50" t="s">
        <v>11129</v>
      </c>
      <c r="D273" s="50">
        <v>1</v>
      </c>
      <c r="E273" s="50"/>
      <c r="F273" s="50">
        <v>97</v>
      </c>
      <c r="G273" s="50">
        <f t="shared" si="4"/>
        <v>27.050033084852377</v>
      </c>
    </row>
    <row r="274" spans="2:7" x14ac:dyDescent="0.25">
      <c r="B274" s="48" t="s">
        <v>14655</v>
      </c>
      <c r="C274" s="50" t="s">
        <v>14656</v>
      </c>
      <c r="D274" s="50">
        <v>0</v>
      </c>
      <c r="E274" s="50"/>
      <c r="F274" s="50">
        <v>105</v>
      </c>
      <c r="G274" s="50">
        <f t="shared" si="4"/>
        <v>7.8345990012509832</v>
      </c>
    </row>
    <row r="275" spans="2:7" x14ac:dyDescent="0.25">
      <c r="B275" s="48" t="s">
        <v>2336</v>
      </c>
      <c r="C275" s="50" t="s">
        <v>2337</v>
      </c>
      <c r="D275" s="50">
        <v>1</v>
      </c>
      <c r="E275" s="50"/>
      <c r="F275" s="50">
        <v>66</v>
      </c>
      <c r="G275" s="50">
        <f t="shared" si="4"/>
        <v>1310.5098401588077</v>
      </c>
    </row>
    <row r="276" spans="2:7" x14ac:dyDescent="0.25">
      <c r="B276" s="48" t="s">
        <v>3204</v>
      </c>
      <c r="C276" s="50" t="s">
        <v>3205</v>
      </c>
      <c r="D276" s="50">
        <v>2</v>
      </c>
      <c r="E276" s="50"/>
      <c r="F276" s="50">
        <v>75</v>
      </c>
      <c r="G276" s="50">
        <f t="shared" si="4"/>
        <v>739.89247681475626</v>
      </c>
    </row>
    <row r="277" spans="2:7" x14ac:dyDescent="0.25">
      <c r="B277" s="48" t="s">
        <v>9183</v>
      </c>
      <c r="C277" s="50" t="s">
        <v>9184</v>
      </c>
      <c r="D277" s="50">
        <v>10</v>
      </c>
      <c r="E277" s="50"/>
      <c r="F277" s="50">
        <v>94</v>
      </c>
      <c r="G277" s="50">
        <f t="shared" si="4"/>
        <v>67.255820866202896</v>
      </c>
    </row>
    <row r="278" spans="2:7" x14ac:dyDescent="0.25">
      <c r="B278" s="48" t="s">
        <v>10455</v>
      </c>
      <c r="C278" s="50" t="s">
        <v>10456</v>
      </c>
      <c r="D278" s="50">
        <v>0</v>
      </c>
      <c r="E278" s="50"/>
      <c r="F278" s="50">
        <v>96</v>
      </c>
      <c r="G278" s="50">
        <f t="shared" si="4"/>
        <v>38.451962345302555</v>
      </c>
    </row>
    <row r="279" spans="2:7" x14ac:dyDescent="0.25">
      <c r="B279" s="48" t="s">
        <v>10036</v>
      </c>
      <c r="C279" s="50" t="s">
        <v>10037</v>
      </c>
      <c r="D279" s="50">
        <v>13</v>
      </c>
      <c r="E279" s="50"/>
      <c r="F279" s="50">
        <v>95</v>
      </c>
      <c r="G279" s="50">
        <f t="shared" si="4"/>
        <v>51.853891605752729</v>
      </c>
    </row>
    <row r="280" spans="2:7" x14ac:dyDescent="0.25">
      <c r="B280" s="48" t="s">
        <v>13383</v>
      </c>
      <c r="C280" s="50" t="s">
        <v>13384</v>
      </c>
      <c r="D280" s="50">
        <v>15</v>
      </c>
      <c r="E280" s="50"/>
      <c r="F280" s="50">
        <v>102</v>
      </c>
      <c r="G280" s="50">
        <f t="shared" si="4"/>
        <v>4.0386782601506008E-2</v>
      </c>
    </row>
    <row r="281" spans="2:7" x14ac:dyDescent="0.25">
      <c r="B281" s="48" t="s">
        <v>6983</v>
      </c>
      <c r="C281" s="50" t="s">
        <v>6984</v>
      </c>
      <c r="D281" s="50">
        <v>4</v>
      </c>
      <c r="E281" s="50"/>
      <c r="F281" s="50">
        <v>90</v>
      </c>
      <c r="G281" s="50">
        <f t="shared" si="4"/>
        <v>148.86353790800359</v>
      </c>
    </row>
    <row r="282" spans="2:7" x14ac:dyDescent="0.25">
      <c r="B282" s="48" t="s">
        <v>22023</v>
      </c>
      <c r="C282" s="50" t="s">
        <v>22024</v>
      </c>
      <c r="D282" s="50">
        <v>10</v>
      </c>
      <c r="E282" s="50"/>
      <c r="F282" s="50">
        <v>146</v>
      </c>
      <c r="G282" s="50">
        <f t="shared" si="4"/>
        <v>1918.3554993227938</v>
      </c>
    </row>
    <row r="283" spans="2:7" x14ac:dyDescent="0.25">
      <c r="B283" s="48" t="s">
        <v>573</v>
      </c>
      <c r="C283" s="50" t="s">
        <v>574</v>
      </c>
      <c r="D283" s="50">
        <v>15</v>
      </c>
      <c r="E283" s="50"/>
      <c r="F283" s="50">
        <v>32</v>
      </c>
      <c r="G283" s="50">
        <f t="shared" si="4"/>
        <v>4928.1754350141136</v>
      </c>
    </row>
    <row r="284" spans="2:7" x14ac:dyDescent="0.25">
      <c r="B284" s="48" t="s">
        <v>21548</v>
      </c>
      <c r="C284" s="50" t="s">
        <v>21549</v>
      </c>
      <c r="D284" s="50">
        <v>17</v>
      </c>
      <c r="E284" s="50"/>
      <c r="F284" s="50">
        <v>139</v>
      </c>
      <c r="G284" s="50">
        <f t="shared" si="4"/>
        <v>1354.1690041459451</v>
      </c>
    </row>
    <row r="285" spans="2:7" x14ac:dyDescent="0.25">
      <c r="B285" s="48" t="s">
        <v>16616</v>
      </c>
      <c r="C285" s="50" t="s">
        <v>16617</v>
      </c>
      <c r="D285" s="50">
        <v>10</v>
      </c>
      <c r="E285" s="50"/>
      <c r="F285" s="50">
        <v>111</v>
      </c>
      <c r="G285" s="50">
        <f t="shared" si="4"/>
        <v>77.423023438549933</v>
      </c>
    </row>
    <row r="286" spans="2:7" x14ac:dyDescent="0.25">
      <c r="B286" s="48" t="s">
        <v>17391</v>
      </c>
      <c r="C286" s="50" t="s">
        <v>17392</v>
      </c>
      <c r="D286" s="50">
        <v>10</v>
      </c>
      <c r="E286" s="50"/>
      <c r="F286" s="50">
        <v>114</v>
      </c>
      <c r="G286" s="50">
        <f t="shared" si="4"/>
        <v>139.21723565719941</v>
      </c>
    </row>
    <row r="287" spans="2:7" x14ac:dyDescent="0.25">
      <c r="B287" s="48" t="s">
        <v>13481</v>
      </c>
      <c r="C287" s="50" t="s">
        <v>13482</v>
      </c>
      <c r="D287" s="50">
        <v>6</v>
      </c>
      <c r="E287" s="50"/>
      <c r="F287" s="50">
        <v>102</v>
      </c>
      <c r="G287" s="50">
        <f t="shared" si="4"/>
        <v>4.0386782601506008E-2</v>
      </c>
    </row>
    <row r="288" spans="2:7" x14ac:dyDescent="0.25">
      <c r="B288" s="48" t="s">
        <v>22090</v>
      </c>
      <c r="C288" s="50" t="s">
        <v>22091</v>
      </c>
      <c r="D288" s="50">
        <v>4</v>
      </c>
      <c r="E288" s="50"/>
      <c r="F288" s="50">
        <v>147</v>
      </c>
      <c r="G288" s="50">
        <f t="shared" si="4"/>
        <v>2006.9535700623437</v>
      </c>
    </row>
    <row r="289" spans="2:7" x14ac:dyDescent="0.25">
      <c r="B289" s="48" t="s">
        <v>2994</v>
      </c>
      <c r="C289" s="50" t="s">
        <v>2995</v>
      </c>
      <c r="D289" s="50">
        <v>0</v>
      </c>
      <c r="E289" s="50"/>
      <c r="F289" s="50">
        <v>73</v>
      </c>
      <c r="G289" s="50">
        <f t="shared" si="4"/>
        <v>852.69633533565661</v>
      </c>
    </row>
    <row r="290" spans="2:7" x14ac:dyDescent="0.25">
      <c r="B290" s="48" t="s">
        <v>7413</v>
      </c>
      <c r="C290" s="50" t="s">
        <v>7414</v>
      </c>
      <c r="D290" s="50">
        <v>7</v>
      </c>
      <c r="E290" s="50"/>
      <c r="F290" s="50">
        <v>90</v>
      </c>
      <c r="G290" s="50">
        <f t="shared" si="4"/>
        <v>148.86353790800359</v>
      </c>
    </row>
    <row r="291" spans="2:7" x14ac:dyDescent="0.25">
      <c r="B291" s="48" t="s">
        <v>14853</v>
      </c>
      <c r="C291" s="50" t="s">
        <v>14854</v>
      </c>
      <c r="D291" s="50">
        <v>10</v>
      </c>
      <c r="E291" s="50"/>
      <c r="F291" s="50">
        <v>106</v>
      </c>
      <c r="G291" s="50">
        <f t="shared" si="4"/>
        <v>14.432669740800808</v>
      </c>
    </row>
    <row r="292" spans="2:7" x14ac:dyDescent="0.25">
      <c r="B292" s="48" t="s">
        <v>17366</v>
      </c>
      <c r="C292" s="50" t="s">
        <v>17367</v>
      </c>
      <c r="D292" s="50">
        <v>10</v>
      </c>
      <c r="E292" s="50"/>
      <c r="F292" s="50">
        <v>114</v>
      </c>
      <c r="G292" s="50">
        <f t="shared" si="4"/>
        <v>139.21723565719941</v>
      </c>
    </row>
    <row r="293" spans="2:7" x14ac:dyDescent="0.25">
      <c r="B293" s="48" t="s">
        <v>1176</v>
      </c>
      <c r="C293" s="50" t="s">
        <v>1177</v>
      </c>
      <c r="D293" s="50">
        <v>1</v>
      </c>
      <c r="E293" s="50"/>
      <c r="F293" s="50">
        <v>52</v>
      </c>
      <c r="G293" s="50">
        <f t="shared" si="4"/>
        <v>2520.1368498051102</v>
      </c>
    </row>
    <row r="294" spans="2:7" x14ac:dyDescent="0.25">
      <c r="B294" s="48" t="s">
        <v>2264</v>
      </c>
      <c r="C294" s="50" t="s">
        <v>2265</v>
      </c>
      <c r="D294" s="50">
        <v>7</v>
      </c>
      <c r="E294" s="50"/>
      <c r="F294" s="50">
        <v>66</v>
      </c>
      <c r="G294" s="50">
        <f t="shared" si="4"/>
        <v>1310.5098401588077</v>
      </c>
    </row>
    <row r="295" spans="2:7" x14ac:dyDescent="0.25">
      <c r="B295" s="48" t="s">
        <v>19347</v>
      </c>
      <c r="C295" s="50" t="s">
        <v>19348</v>
      </c>
      <c r="D295" s="50">
        <v>10</v>
      </c>
      <c r="E295" s="50"/>
      <c r="F295" s="50">
        <v>122</v>
      </c>
      <c r="G295" s="50">
        <f t="shared" si="4"/>
        <v>392.00180157359802</v>
      </c>
    </row>
    <row r="296" spans="2:7" x14ac:dyDescent="0.25">
      <c r="B296" s="48" t="s">
        <v>21956</v>
      </c>
      <c r="C296" s="50" t="s">
        <v>21957</v>
      </c>
      <c r="D296" s="50">
        <v>7</v>
      </c>
      <c r="E296" s="50"/>
      <c r="F296" s="50">
        <v>145</v>
      </c>
      <c r="G296" s="50">
        <f t="shared" si="4"/>
        <v>1831.7574285832441</v>
      </c>
    </row>
    <row r="297" spans="2:7" x14ac:dyDescent="0.25">
      <c r="B297" s="48" t="s">
        <v>6545</v>
      </c>
      <c r="C297" s="50" t="s">
        <v>6546</v>
      </c>
      <c r="D297" s="50">
        <v>9</v>
      </c>
      <c r="E297" s="50"/>
      <c r="F297" s="50">
        <v>89</v>
      </c>
      <c r="G297" s="50">
        <f t="shared" si="4"/>
        <v>174.26546716845377</v>
      </c>
    </row>
    <row r="298" spans="2:7" x14ac:dyDescent="0.25">
      <c r="B298" s="48" t="s">
        <v>17776</v>
      </c>
      <c r="C298" s="50" t="s">
        <v>17777</v>
      </c>
      <c r="D298" s="50">
        <v>7</v>
      </c>
      <c r="E298" s="50"/>
      <c r="F298" s="50">
        <v>116</v>
      </c>
      <c r="G298" s="50">
        <f t="shared" si="4"/>
        <v>190.41337713629906</v>
      </c>
    </row>
    <row r="299" spans="2:7" x14ac:dyDescent="0.25">
      <c r="B299" s="48" t="s">
        <v>14002</v>
      </c>
      <c r="C299" s="50" t="s">
        <v>14003</v>
      </c>
      <c r="D299" s="50">
        <v>31</v>
      </c>
      <c r="E299" s="50"/>
      <c r="F299" s="50">
        <v>104</v>
      </c>
      <c r="G299" s="50">
        <f t="shared" si="4"/>
        <v>3.2365282617011575</v>
      </c>
    </row>
    <row r="300" spans="2:7" x14ac:dyDescent="0.25">
      <c r="B300" s="48" t="s">
        <v>15111</v>
      </c>
      <c r="C300" s="50" t="s">
        <v>15112</v>
      </c>
      <c r="D300" s="50">
        <v>15</v>
      </c>
      <c r="E300" s="50"/>
      <c r="F300" s="50">
        <v>106</v>
      </c>
      <c r="G300" s="50">
        <f t="shared" si="4"/>
        <v>14.432669740800808</v>
      </c>
    </row>
    <row r="301" spans="2:7" x14ac:dyDescent="0.25">
      <c r="B301" s="48" t="s">
        <v>15452</v>
      </c>
      <c r="C301" s="50" t="s">
        <v>15453</v>
      </c>
      <c r="D301" s="50">
        <v>6</v>
      </c>
      <c r="E301" s="50"/>
      <c r="F301" s="50">
        <v>107</v>
      </c>
      <c r="G301" s="50">
        <f t="shared" si="4"/>
        <v>23.030740480350634</v>
      </c>
    </row>
    <row r="302" spans="2:7" x14ac:dyDescent="0.25">
      <c r="B302" s="48" t="s">
        <v>15782</v>
      </c>
      <c r="C302" s="50" t="s">
        <v>15783</v>
      </c>
      <c r="D302" s="50">
        <v>10</v>
      </c>
      <c r="E302" s="50"/>
      <c r="F302" s="50">
        <v>108</v>
      </c>
      <c r="G302" s="50">
        <f t="shared" si="4"/>
        <v>33.628811219900463</v>
      </c>
    </row>
    <row r="303" spans="2:7" x14ac:dyDescent="0.25">
      <c r="B303" s="48" t="s">
        <v>1737</v>
      </c>
      <c r="C303" s="50" t="s">
        <v>1738</v>
      </c>
      <c r="D303" s="50">
        <v>1</v>
      </c>
      <c r="E303" s="50"/>
      <c r="F303" s="50">
        <v>60</v>
      </c>
      <c r="G303" s="50">
        <f t="shared" si="4"/>
        <v>1780.9214157215088</v>
      </c>
    </row>
    <row r="304" spans="2:7" x14ac:dyDescent="0.25">
      <c r="B304" s="48" t="s">
        <v>12831</v>
      </c>
      <c r="C304" s="50" t="s">
        <v>12832</v>
      </c>
      <c r="D304" s="50">
        <v>8</v>
      </c>
      <c r="E304" s="50"/>
      <c r="F304" s="50">
        <v>101</v>
      </c>
      <c r="G304" s="50">
        <f t="shared" si="4"/>
        <v>1.4423160430516804</v>
      </c>
    </row>
    <row r="305" spans="2:7" x14ac:dyDescent="0.25">
      <c r="B305" s="48" t="s">
        <v>9208</v>
      </c>
      <c r="C305" s="50" t="s">
        <v>9209</v>
      </c>
      <c r="D305" s="50">
        <v>6</v>
      </c>
      <c r="E305" s="50"/>
      <c r="F305" s="50">
        <v>94</v>
      </c>
      <c r="G305" s="50">
        <f t="shared" si="4"/>
        <v>67.255820866202896</v>
      </c>
    </row>
    <row r="306" spans="2:7" x14ac:dyDescent="0.25">
      <c r="B306" s="48" t="s">
        <v>9769</v>
      </c>
      <c r="C306" s="50" t="s">
        <v>9770</v>
      </c>
      <c r="D306" s="50">
        <v>8</v>
      </c>
      <c r="E306" s="50"/>
      <c r="F306" s="50">
        <v>95</v>
      </c>
      <c r="G306" s="50">
        <f t="shared" si="4"/>
        <v>51.853891605752729</v>
      </c>
    </row>
    <row r="307" spans="2:7" x14ac:dyDescent="0.25">
      <c r="B307" s="48" t="s">
        <v>22116</v>
      </c>
      <c r="C307" s="50" t="s">
        <v>22117</v>
      </c>
      <c r="D307" s="50">
        <v>10</v>
      </c>
      <c r="E307" s="50"/>
      <c r="F307" s="50">
        <v>148</v>
      </c>
      <c r="G307" s="50">
        <f t="shared" si="4"/>
        <v>2097.5516408018934</v>
      </c>
    </row>
    <row r="308" spans="2:7" x14ac:dyDescent="0.25">
      <c r="B308" s="48" t="s">
        <v>17730</v>
      </c>
      <c r="C308" s="50" t="s">
        <v>17731</v>
      </c>
      <c r="D308" s="50">
        <v>8</v>
      </c>
      <c r="E308" s="50"/>
      <c r="F308" s="50">
        <v>115</v>
      </c>
      <c r="G308" s="50">
        <f t="shared" si="4"/>
        <v>163.81530639674924</v>
      </c>
    </row>
    <row r="309" spans="2:7" x14ac:dyDescent="0.25">
      <c r="B309" s="48" t="s">
        <v>11116</v>
      </c>
      <c r="C309" s="50" t="s">
        <v>11117</v>
      </c>
      <c r="D309" s="50">
        <v>6</v>
      </c>
      <c r="E309" s="50"/>
      <c r="F309" s="50">
        <v>97</v>
      </c>
      <c r="G309" s="50">
        <f t="shared" si="4"/>
        <v>27.050033084852377</v>
      </c>
    </row>
    <row r="310" spans="2:7" x14ac:dyDescent="0.25">
      <c r="B310" s="48" t="s">
        <v>19290</v>
      </c>
      <c r="C310" s="50" t="s">
        <v>19291</v>
      </c>
      <c r="D310" s="50">
        <v>10</v>
      </c>
      <c r="E310" s="50"/>
      <c r="F310" s="50">
        <v>122</v>
      </c>
      <c r="G310" s="50">
        <f t="shared" si="4"/>
        <v>392.00180157359802</v>
      </c>
    </row>
    <row r="311" spans="2:7" x14ac:dyDescent="0.25">
      <c r="B311" s="48" t="s">
        <v>21317</v>
      </c>
      <c r="C311" s="50" t="s">
        <v>21318</v>
      </c>
      <c r="D311" s="50">
        <v>8</v>
      </c>
      <c r="E311" s="50"/>
      <c r="F311" s="50">
        <v>136</v>
      </c>
      <c r="G311" s="50">
        <f t="shared" si="4"/>
        <v>1142.3747919272955</v>
      </c>
    </row>
    <row r="312" spans="2:7" x14ac:dyDescent="0.25">
      <c r="B312" s="48" t="s">
        <v>10471</v>
      </c>
      <c r="C312" s="50" t="s">
        <v>10472</v>
      </c>
      <c r="D312" s="50">
        <v>11</v>
      </c>
      <c r="E312" s="50"/>
      <c r="F312" s="50">
        <v>96</v>
      </c>
      <c r="G312" s="50">
        <f t="shared" si="4"/>
        <v>38.451962345302555</v>
      </c>
    </row>
    <row r="313" spans="2:7" x14ac:dyDescent="0.25">
      <c r="B313" s="48" t="s">
        <v>6902</v>
      </c>
      <c r="C313" s="50" t="s">
        <v>6903</v>
      </c>
      <c r="D313" s="50">
        <v>0</v>
      </c>
      <c r="E313" s="50"/>
      <c r="F313" s="50">
        <v>90</v>
      </c>
      <c r="G313" s="50">
        <f t="shared" si="4"/>
        <v>148.86353790800359</v>
      </c>
    </row>
    <row r="314" spans="2:7" x14ac:dyDescent="0.25">
      <c r="B314" s="48" t="s">
        <v>14258</v>
      </c>
      <c r="C314" s="50" t="s">
        <v>14259</v>
      </c>
      <c r="D314" s="50">
        <v>8</v>
      </c>
      <c r="E314" s="50"/>
      <c r="F314" s="50">
        <v>104</v>
      </c>
      <c r="G314" s="50">
        <f t="shared" si="4"/>
        <v>3.2365282617011575</v>
      </c>
    </row>
    <row r="315" spans="2:7" x14ac:dyDescent="0.25">
      <c r="B315" s="48" t="s">
        <v>9914</v>
      </c>
      <c r="C315" s="50" t="s">
        <v>9915</v>
      </c>
      <c r="D315" s="50">
        <v>6</v>
      </c>
      <c r="E315" s="50"/>
      <c r="F315" s="50">
        <v>95</v>
      </c>
      <c r="G315" s="50">
        <f t="shared" si="4"/>
        <v>51.853891605752729</v>
      </c>
    </row>
    <row r="316" spans="2:7" x14ac:dyDescent="0.25">
      <c r="B316" s="48" t="s">
        <v>515</v>
      </c>
      <c r="C316" s="50" t="s">
        <v>516</v>
      </c>
      <c r="D316" s="50">
        <v>0</v>
      </c>
      <c r="E316" s="50"/>
      <c r="F316" s="50">
        <v>29</v>
      </c>
      <c r="G316" s="50">
        <f t="shared" si="4"/>
        <v>5358.3812227954641</v>
      </c>
    </row>
    <row r="317" spans="2:7" x14ac:dyDescent="0.25">
      <c r="B317" s="48" t="s">
        <v>19607</v>
      </c>
      <c r="C317" s="50" t="s">
        <v>19608</v>
      </c>
      <c r="D317" s="50">
        <v>10</v>
      </c>
      <c r="E317" s="50"/>
      <c r="F317" s="50">
        <v>124</v>
      </c>
      <c r="G317" s="50">
        <f t="shared" si="4"/>
        <v>475.19794305269767</v>
      </c>
    </row>
    <row r="318" spans="2:7" x14ac:dyDescent="0.25">
      <c r="B318" s="48" t="s">
        <v>5095</v>
      </c>
      <c r="C318" s="50" t="s">
        <v>5096</v>
      </c>
      <c r="D318" s="50">
        <v>8</v>
      </c>
      <c r="E318" s="50"/>
      <c r="F318" s="50">
        <v>85</v>
      </c>
      <c r="G318" s="50">
        <f t="shared" si="4"/>
        <v>295.87318421025446</v>
      </c>
    </row>
    <row r="319" spans="2:7" x14ac:dyDescent="0.25">
      <c r="B319" s="48" t="s">
        <v>18244</v>
      </c>
      <c r="C319" s="50" t="s">
        <v>18245</v>
      </c>
      <c r="D319" s="50">
        <v>8</v>
      </c>
      <c r="E319" s="50"/>
      <c r="F319" s="50">
        <v>117</v>
      </c>
      <c r="G319" s="50">
        <f t="shared" si="4"/>
        <v>219.01144787584889</v>
      </c>
    </row>
    <row r="320" spans="2:7" x14ac:dyDescent="0.25">
      <c r="B320" s="48" t="s">
        <v>14898</v>
      </c>
      <c r="C320" s="50" t="s">
        <v>14899</v>
      </c>
      <c r="D320" s="50">
        <v>8</v>
      </c>
      <c r="E320" s="50"/>
      <c r="F320" s="50">
        <v>106</v>
      </c>
      <c r="G320" s="50">
        <f t="shared" si="4"/>
        <v>14.432669740800808</v>
      </c>
    </row>
    <row r="321" spans="2:7" x14ac:dyDescent="0.25">
      <c r="B321" s="48" t="s">
        <v>11603</v>
      </c>
      <c r="C321" s="50" t="s">
        <v>11604</v>
      </c>
      <c r="D321" s="50">
        <v>10</v>
      </c>
      <c r="E321" s="50"/>
      <c r="F321" s="50">
        <v>98</v>
      </c>
      <c r="G321" s="50">
        <f t="shared" si="4"/>
        <v>17.648103824402202</v>
      </c>
    </row>
    <row r="322" spans="2:7" x14ac:dyDescent="0.25">
      <c r="B322" s="48" t="s">
        <v>23025</v>
      </c>
      <c r="C322" s="50" t="s">
        <v>23026</v>
      </c>
      <c r="D322" s="50">
        <v>10</v>
      </c>
      <c r="E322" s="50"/>
      <c r="F322" s="50">
        <v>185</v>
      </c>
      <c r="G322" s="50">
        <f t="shared" si="4"/>
        <v>6855.6802581652373</v>
      </c>
    </row>
    <row r="323" spans="2:7" x14ac:dyDescent="0.25">
      <c r="B323" s="48" t="s">
        <v>19869</v>
      </c>
      <c r="C323" s="50" t="s">
        <v>19870</v>
      </c>
      <c r="D323" s="50">
        <v>6</v>
      </c>
      <c r="E323" s="50"/>
      <c r="F323" s="50">
        <v>126</v>
      </c>
      <c r="G323" s="50">
        <f t="shared" si="4"/>
        <v>566.39408453179738</v>
      </c>
    </row>
    <row r="324" spans="2:7" x14ac:dyDescent="0.25">
      <c r="B324" s="48" t="s">
        <v>13708</v>
      </c>
      <c r="C324" s="50" t="s">
        <v>13709</v>
      </c>
      <c r="D324" s="50">
        <v>10</v>
      </c>
      <c r="E324" s="50"/>
      <c r="F324" s="50">
        <v>103</v>
      </c>
      <c r="G324" s="50">
        <f t="shared" si="4"/>
        <v>0.63845752215133167</v>
      </c>
    </row>
    <row r="325" spans="2:7" x14ac:dyDescent="0.25">
      <c r="B325" s="48" t="s">
        <v>19049</v>
      </c>
      <c r="C325" s="50" t="s">
        <v>19050</v>
      </c>
      <c r="D325" s="50">
        <v>12</v>
      </c>
      <c r="E325" s="50"/>
      <c r="F325" s="50">
        <v>121</v>
      </c>
      <c r="G325" s="50">
        <f t="shared" si="4"/>
        <v>353.40373083404819</v>
      </c>
    </row>
    <row r="326" spans="2:7" x14ac:dyDescent="0.25">
      <c r="B326" s="48" t="s">
        <v>4386</v>
      </c>
      <c r="C326" s="50" t="s">
        <v>4387</v>
      </c>
      <c r="D326" s="50">
        <v>10</v>
      </c>
      <c r="E326" s="50"/>
      <c r="F326" s="50">
        <v>82</v>
      </c>
      <c r="G326" s="50">
        <f t="shared" si="4"/>
        <v>408.07897199160499</v>
      </c>
    </row>
    <row r="327" spans="2:7" x14ac:dyDescent="0.25">
      <c r="B327" s="48" t="s">
        <v>18160</v>
      </c>
      <c r="C327" s="50" t="s">
        <v>18161</v>
      </c>
      <c r="D327" s="50">
        <v>6</v>
      </c>
      <c r="E327" s="50"/>
      <c r="F327" s="50">
        <v>117</v>
      </c>
      <c r="G327" s="50">
        <f t="shared" si="4"/>
        <v>219.01144787584889</v>
      </c>
    </row>
    <row r="328" spans="2:7" x14ac:dyDescent="0.25">
      <c r="B328" s="48" t="s">
        <v>8805</v>
      </c>
      <c r="C328" s="50" t="s">
        <v>8806</v>
      </c>
      <c r="D328" s="50">
        <v>8</v>
      </c>
      <c r="E328" s="50"/>
      <c r="F328" s="50">
        <v>93</v>
      </c>
      <c r="G328" s="50">
        <f t="shared" si="4"/>
        <v>84.65775012665307</v>
      </c>
    </row>
    <row r="329" spans="2:7" x14ac:dyDescent="0.25">
      <c r="B329" s="48" t="s">
        <v>11461</v>
      </c>
      <c r="C329" s="50" t="s">
        <v>11462</v>
      </c>
      <c r="D329" s="50">
        <v>6</v>
      </c>
      <c r="E329" s="50"/>
      <c r="F329" s="50">
        <v>98</v>
      </c>
      <c r="G329" s="50">
        <f t="shared" si="4"/>
        <v>17.648103824402202</v>
      </c>
    </row>
    <row r="330" spans="2:7" x14ac:dyDescent="0.25">
      <c r="B330" s="48" t="s">
        <v>11608</v>
      </c>
      <c r="C330" s="50" t="s">
        <v>11609</v>
      </c>
      <c r="D330" s="50">
        <v>7</v>
      </c>
      <c r="E330" s="50"/>
      <c r="F330" s="50">
        <v>98</v>
      </c>
      <c r="G330" s="50">
        <f t="shared" ref="G330:G393" si="5">(F330-$K$13)^2</f>
        <v>17.648103824402202</v>
      </c>
    </row>
    <row r="331" spans="2:7" x14ac:dyDescent="0.25">
      <c r="B331" s="48" t="s">
        <v>3070</v>
      </c>
      <c r="C331" s="50" t="s">
        <v>3071</v>
      </c>
      <c r="D331" s="50">
        <v>1</v>
      </c>
      <c r="E331" s="50"/>
      <c r="F331" s="50">
        <v>74</v>
      </c>
      <c r="G331" s="50">
        <f t="shared" si="5"/>
        <v>795.29440607520644</v>
      </c>
    </row>
    <row r="332" spans="2:7" x14ac:dyDescent="0.25">
      <c r="B332" s="48" t="s">
        <v>2601</v>
      </c>
      <c r="C332" s="50" t="s">
        <v>2602</v>
      </c>
      <c r="D332" s="50">
        <v>0</v>
      </c>
      <c r="E332" s="50"/>
      <c r="F332" s="50">
        <v>70</v>
      </c>
      <c r="G332" s="50">
        <f t="shared" si="5"/>
        <v>1036.902123117007</v>
      </c>
    </row>
    <row r="333" spans="2:7" x14ac:dyDescent="0.25">
      <c r="B333" s="48" t="s">
        <v>13616</v>
      </c>
      <c r="C333" s="50" t="s">
        <v>13617</v>
      </c>
      <c r="D333" s="50">
        <v>3</v>
      </c>
      <c r="E333" s="50"/>
      <c r="F333" s="50">
        <v>103</v>
      </c>
      <c r="G333" s="50">
        <f t="shared" si="5"/>
        <v>0.63845752215133167</v>
      </c>
    </row>
    <row r="334" spans="2:7" x14ac:dyDescent="0.25">
      <c r="B334" s="48" t="s">
        <v>14552</v>
      </c>
      <c r="C334" s="50" t="s">
        <v>14553</v>
      </c>
      <c r="D334" s="50">
        <v>9</v>
      </c>
      <c r="E334" s="50"/>
      <c r="F334" s="50">
        <v>105</v>
      </c>
      <c r="G334" s="50">
        <f t="shared" si="5"/>
        <v>7.8345990012509832</v>
      </c>
    </row>
    <row r="335" spans="2:7" x14ac:dyDescent="0.25">
      <c r="B335" s="48" t="s">
        <v>20778</v>
      </c>
      <c r="C335" s="50" t="s">
        <v>20779</v>
      </c>
      <c r="D335" s="50">
        <v>8</v>
      </c>
      <c r="E335" s="50"/>
      <c r="F335" s="50">
        <v>132</v>
      </c>
      <c r="G335" s="50">
        <f t="shared" si="5"/>
        <v>887.98250896909633</v>
      </c>
    </row>
    <row r="336" spans="2:7" x14ac:dyDescent="0.25">
      <c r="B336" s="48" t="s">
        <v>15034</v>
      </c>
      <c r="C336" s="50" t="s">
        <v>15035</v>
      </c>
      <c r="D336" s="50">
        <v>12</v>
      </c>
      <c r="E336" s="50"/>
      <c r="F336" s="50">
        <v>106</v>
      </c>
      <c r="G336" s="50">
        <f t="shared" si="5"/>
        <v>14.432669740800808</v>
      </c>
    </row>
    <row r="337" spans="2:7" x14ac:dyDescent="0.25">
      <c r="B337" s="48" t="s">
        <v>17935</v>
      </c>
      <c r="C337" s="50" t="s">
        <v>17936</v>
      </c>
      <c r="D337" s="50">
        <v>5</v>
      </c>
      <c r="E337" s="50"/>
      <c r="F337" s="50">
        <v>116</v>
      </c>
      <c r="G337" s="50">
        <f t="shared" si="5"/>
        <v>190.41337713629906</v>
      </c>
    </row>
    <row r="338" spans="2:7" x14ac:dyDescent="0.25">
      <c r="B338" s="48" t="s">
        <v>3812</v>
      </c>
      <c r="C338" s="50" t="s">
        <v>3813</v>
      </c>
      <c r="D338" s="50">
        <v>0</v>
      </c>
      <c r="E338" s="50"/>
      <c r="F338" s="50">
        <v>80</v>
      </c>
      <c r="G338" s="50">
        <f t="shared" si="5"/>
        <v>492.88283051250534</v>
      </c>
    </row>
    <row r="339" spans="2:7" x14ac:dyDescent="0.25">
      <c r="B339" s="48" t="s">
        <v>18861</v>
      </c>
      <c r="C339" s="50" t="s">
        <v>18862</v>
      </c>
      <c r="D339" s="50">
        <v>8</v>
      </c>
      <c r="E339" s="50"/>
      <c r="F339" s="50">
        <v>120</v>
      </c>
      <c r="G339" s="50">
        <f t="shared" si="5"/>
        <v>316.80566009449836</v>
      </c>
    </row>
    <row r="340" spans="2:7" x14ac:dyDescent="0.25">
      <c r="B340" s="48" t="s">
        <v>18865</v>
      </c>
      <c r="C340" s="50" t="s">
        <v>18866</v>
      </c>
      <c r="D340" s="50">
        <v>12</v>
      </c>
      <c r="E340" s="50"/>
      <c r="F340" s="50">
        <v>120</v>
      </c>
      <c r="G340" s="50">
        <f t="shared" si="5"/>
        <v>316.80566009449836</v>
      </c>
    </row>
    <row r="341" spans="2:7" x14ac:dyDescent="0.25">
      <c r="B341" s="48" t="s">
        <v>11095</v>
      </c>
      <c r="C341" s="50" t="s">
        <v>11096</v>
      </c>
      <c r="D341" s="50">
        <v>7</v>
      </c>
      <c r="E341" s="50"/>
      <c r="F341" s="50">
        <v>97</v>
      </c>
      <c r="G341" s="50">
        <f t="shared" si="5"/>
        <v>27.050033084852377</v>
      </c>
    </row>
    <row r="342" spans="2:7" x14ac:dyDescent="0.25">
      <c r="B342" s="48" t="s">
        <v>22742</v>
      </c>
      <c r="C342" s="50" t="s">
        <v>22743</v>
      </c>
      <c r="D342" s="50">
        <v>8</v>
      </c>
      <c r="E342" s="50"/>
      <c r="F342" s="50">
        <v>164</v>
      </c>
      <c r="G342" s="50">
        <f t="shared" si="5"/>
        <v>3819.1207726346906</v>
      </c>
    </row>
    <row r="343" spans="2:7" x14ac:dyDescent="0.25">
      <c r="B343" s="48" t="s">
        <v>22329</v>
      </c>
      <c r="C343" s="50" t="s">
        <v>22330</v>
      </c>
      <c r="D343" s="50">
        <v>18</v>
      </c>
      <c r="E343" s="50"/>
      <c r="F343" s="50">
        <v>151</v>
      </c>
      <c r="G343" s="50">
        <f t="shared" si="5"/>
        <v>2381.345853020543</v>
      </c>
    </row>
    <row r="344" spans="2:7" x14ac:dyDescent="0.25">
      <c r="B344" s="48" t="s">
        <v>1833</v>
      </c>
      <c r="C344" s="50" t="s">
        <v>1834</v>
      </c>
      <c r="D344" s="50">
        <v>1</v>
      </c>
      <c r="E344" s="50"/>
      <c r="F344" s="50">
        <v>61</v>
      </c>
      <c r="G344" s="50">
        <f t="shared" si="5"/>
        <v>1697.5194864610587</v>
      </c>
    </row>
    <row r="345" spans="2:7" x14ac:dyDescent="0.25">
      <c r="B345" s="48" t="s">
        <v>16277</v>
      </c>
      <c r="C345" s="50" t="s">
        <v>16278</v>
      </c>
      <c r="D345" s="50">
        <v>0</v>
      </c>
      <c r="E345" s="50"/>
      <c r="F345" s="50">
        <v>110</v>
      </c>
      <c r="G345" s="50">
        <f t="shared" si="5"/>
        <v>60.824952699000114</v>
      </c>
    </row>
    <row r="346" spans="2:7" x14ac:dyDescent="0.25">
      <c r="B346" s="48" t="s">
        <v>3809</v>
      </c>
      <c r="C346" s="50" t="s">
        <v>3810</v>
      </c>
      <c r="D346" s="50">
        <v>0</v>
      </c>
      <c r="E346" s="50"/>
      <c r="F346" s="50">
        <v>79</v>
      </c>
      <c r="G346" s="50">
        <f t="shared" si="5"/>
        <v>538.28475977295557</v>
      </c>
    </row>
    <row r="347" spans="2:7" x14ac:dyDescent="0.25">
      <c r="B347" s="48" t="s">
        <v>22144</v>
      </c>
      <c r="C347" s="50" t="s">
        <v>22145</v>
      </c>
      <c r="D347" s="50">
        <v>10</v>
      </c>
      <c r="E347" s="50"/>
      <c r="F347" s="50">
        <v>148</v>
      </c>
      <c r="G347" s="50">
        <f t="shared" si="5"/>
        <v>2097.5516408018934</v>
      </c>
    </row>
    <row r="348" spans="2:7" x14ac:dyDescent="0.25">
      <c r="B348" s="48" t="s">
        <v>11099</v>
      </c>
      <c r="C348" s="50" t="s">
        <v>11100</v>
      </c>
      <c r="D348" s="50">
        <v>8</v>
      </c>
      <c r="E348" s="50"/>
      <c r="F348" s="50">
        <v>97</v>
      </c>
      <c r="G348" s="50">
        <f t="shared" si="5"/>
        <v>27.050033084852377</v>
      </c>
    </row>
    <row r="349" spans="2:7" x14ac:dyDescent="0.25">
      <c r="B349" s="48" t="s">
        <v>11461</v>
      </c>
      <c r="C349" s="50" t="s">
        <v>11462</v>
      </c>
      <c r="D349" s="50">
        <v>6</v>
      </c>
      <c r="E349" s="50"/>
      <c r="F349" s="50">
        <v>98</v>
      </c>
      <c r="G349" s="50">
        <f t="shared" si="5"/>
        <v>17.648103824402202</v>
      </c>
    </row>
    <row r="350" spans="2:7" x14ac:dyDescent="0.25">
      <c r="B350" s="48" t="s">
        <v>17482</v>
      </c>
      <c r="C350" s="50" t="s">
        <v>17483</v>
      </c>
      <c r="D350" s="50">
        <v>0</v>
      </c>
      <c r="E350" s="50"/>
      <c r="F350" s="50">
        <v>114</v>
      </c>
      <c r="G350" s="50">
        <f t="shared" si="5"/>
        <v>139.21723565719941</v>
      </c>
    </row>
    <row r="351" spans="2:7" x14ac:dyDescent="0.25">
      <c r="B351" s="48" t="s">
        <v>2936</v>
      </c>
      <c r="C351" s="50" t="s">
        <v>2937</v>
      </c>
      <c r="D351" s="50">
        <v>8</v>
      </c>
      <c r="E351" s="50"/>
      <c r="F351" s="50">
        <v>73</v>
      </c>
      <c r="G351" s="50">
        <f t="shared" si="5"/>
        <v>852.69633533565661</v>
      </c>
    </row>
    <row r="352" spans="2:7" x14ac:dyDescent="0.25">
      <c r="B352" s="48" t="s">
        <v>9791</v>
      </c>
      <c r="C352" s="50" t="s">
        <v>9792</v>
      </c>
      <c r="D352" s="50">
        <v>10</v>
      </c>
      <c r="E352" s="50"/>
      <c r="F352" s="50">
        <v>95</v>
      </c>
      <c r="G352" s="50">
        <f t="shared" si="5"/>
        <v>51.853891605752729</v>
      </c>
    </row>
    <row r="353" spans="2:7" x14ac:dyDescent="0.25">
      <c r="B353" s="48" t="s">
        <v>4888</v>
      </c>
      <c r="C353" s="50" t="s">
        <v>4889</v>
      </c>
      <c r="D353" s="50">
        <v>9</v>
      </c>
      <c r="E353" s="50"/>
      <c r="F353" s="50">
        <v>84</v>
      </c>
      <c r="G353" s="50">
        <f t="shared" si="5"/>
        <v>331.27511347070464</v>
      </c>
    </row>
    <row r="354" spans="2:7" x14ac:dyDescent="0.25">
      <c r="B354" s="48" t="s">
        <v>20367</v>
      </c>
      <c r="C354" s="50" t="s">
        <v>20368</v>
      </c>
      <c r="D354" s="50">
        <v>10</v>
      </c>
      <c r="E354" s="50"/>
      <c r="F354" s="50">
        <v>129</v>
      </c>
      <c r="G354" s="50">
        <f t="shared" si="5"/>
        <v>718.18829675044685</v>
      </c>
    </row>
    <row r="355" spans="2:7" x14ac:dyDescent="0.25">
      <c r="B355" s="48" t="s">
        <v>1496</v>
      </c>
      <c r="C355" s="50" t="s">
        <v>1497</v>
      </c>
      <c r="D355" s="50">
        <v>9</v>
      </c>
      <c r="E355" s="50"/>
      <c r="F355" s="50">
        <v>57</v>
      </c>
      <c r="G355" s="50">
        <f t="shared" si="5"/>
        <v>2043.1272035028594</v>
      </c>
    </row>
    <row r="356" spans="2:7" x14ac:dyDescent="0.25">
      <c r="B356" s="48" t="s">
        <v>19007</v>
      </c>
      <c r="C356" s="50" t="s">
        <v>19008</v>
      </c>
      <c r="D356" s="50">
        <v>10</v>
      </c>
      <c r="E356" s="50"/>
      <c r="F356" s="50">
        <v>121</v>
      </c>
      <c r="G356" s="50">
        <f t="shared" si="5"/>
        <v>353.40373083404819</v>
      </c>
    </row>
    <row r="357" spans="2:7" x14ac:dyDescent="0.25">
      <c r="B357" s="48" t="s">
        <v>1815</v>
      </c>
      <c r="C357" s="50" t="s">
        <v>1816</v>
      </c>
      <c r="D357" s="50">
        <v>6</v>
      </c>
      <c r="E357" s="50"/>
      <c r="F357" s="50">
        <v>60</v>
      </c>
      <c r="G357" s="50">
        <f t="shared" si="5"/>
        <v>1780.9214157215088</v>
      </c>
    </row>
    <row r="358" spans="2:7" x14ac:dyDescent="0.25">
      <c r="B358" s="48" t="s">
        <v>12540</v>
      </c>
      <c r="C358" s="50" t="s">
        <v>12541</v>
      </c>
      <c r="D358" s="50">
        <v>10</v>
      </c>
      <c r="E358" s="50"/>
      <c r="F358" s="50">
        <v>100</v>
      </c>
      <c r="G358" s="50">
        <f t="shared" si="5"/>
        <v>4.8442453035018547</v>
      </c>
    </row>
    <row r="359" spans="2:7" x14ac:dyDescent="0.25">
      <c r="B359" s="48" t="s">
        <v>18609</v>
      </c>
      <c r="C359" s="50" t="s">
        <v>18610</v>
      </c>
      <c r="D359" s="50">
        <v>10</v>
      </c>
      <c r="E359" s="50"/>
      <c r="F359" s="50">
        <v>119</v>
      </c>
      <c r="G359" s="50">
        <f t="shared" si="5"/>
        <v>282.20758935494854</v>
      </c>
    </row>
    <row r="360" spans="2:7" x14ac:dyDescent="0.25">
      <c r="B360" s="48" t="s">
        <v>9111</v>
      </c>
      <c r="C360" s="50" t="s">
        <v>9112</v>
      </c>
      <c r="D360" s="50">
        <v>10</v>
      </c>
      <c r="E360" s="50"/>
      <c r="F360" s="50">
        <v>93</v>
      </c>
      <c r="G360" s="50">
        <f t="shared" si="5"/>
        <v>84.65775012665307</v>
      </c>
    </row>
    <row r="361" spans="2:7" x14ac:dyDescent="0.25">
      <c r="B361" s="48" t="s">
        <v>22812</v>
      </c>
      <c r="C361" s="50" t="s">
        <v>22813</v>
      </c>
      <c r="D361" s="50">
        <v>11</v>
      </c>
      <c r="E361" s="50"/>
      <c r="F361" s="50">
        <v>168</v>
      </c>
      <c r="G361" s="50">
        <f t="shared" si="5"/>
        <v>4329.5130555928899</v>
      </c>
    </row>
    <row r="362" spans="2:7" x14ac:dyDescent="0.25">
      <c r="B362" s="48" t="s">
        <v>19685</v>
      </c>
      <c r="C362" s="50" t="s">
        <v>19686</v>
      </c>
      <c r="D362" s="50">
        <v>10</v>
      </c>
      <c r="E362" s="50"/>
      <c r="F362" s="50">
        <v>124</v>
      </c>
      <c r="G362" s="50">
        <f t="shared" si="5"/>
        <v>475.19794305269767</v>
      </c>
    </row>
    <row r="363" spans="2:7" x14ac:dyDescent="0.25">
      <c r="B363" s="48" t="s">
        <v>13573</v>
      </c>
      <c r="C363" s="50" t="s">
        <v>13574</v>
      </c>
      <c r="D363" s="50">
        <v>10</v>
      </c>
      <c r="E363" s="50"/>
      <c r="F363" s="50">
        <v>103</v>
      </c>
      <c r="G363" s="50">
        <f t="shared" si="5"/>
        <v>0.63845752215133167</v>
      </c>
    </row>
    <row r="364" spans="2:7" x14ac:dyDescent="0.25">
      <c r="B364" s="48" t="s">
        <v>9225</v>
      </c>
      <c r="C364" s="50" t="s">
        <v>9226</v>
      </c>
      <c r="D364" s="50">
        <v>10</v>
      </c>
      <c r="E364" s="50"/>
      <c r="F364" s="50">
        <v>94</v>
      </c>
      <c r="G364" s="50">
        <f t="shared" si="5"/>
        <v>67.255820866202896</v>
      </c>
    </row>
    <row r="365" spans="2:7" x14ac:dyDescent="0.25">
      <c r="B365" s="48" t="s">
        <v>20377</v>
      </c>
      <c r="C365" s="50" t="s">
        <v>20378</v>
      </c>
      <c r="D365" s="50">
        <v>8</v>
      </c>
      <c r="E365" s="50"/>
      <c r="F365" s="50">
        <v>129</v>
      </c>
      <c r="G365" s="50">
        <f t="shared" si="5"/>
        <v>718.18829675044685</v>
      </c>
    </row>
    <row r="366" spans="2:7" x14ac:dyDescent="0.25">
      <c r="B366" s="48" t="s">
        <v>7222</v>
      </c>
      <c r="C366" s="50" t="s">
        <v>7223</v>
      </c>
      <c r="D366" s="50">
        <v>8</v>
      </c>
      <c r="E366" s="50"/>
      <c r="F366" s="50">
        <v>90</v>
      </c>
      <c r="G366" s="50">
        <f t="shared" si="5"/>
        <v>148.86353790800359</v>
      </c>
    </row>
    <row r="367" spans="2:7" x14ac:dyDescent="0.25">
      <c r="B367" s="48" t="s">
        <v>9714</v>
      </c>
      <c r="C367" s="50" t="s">
        <v>9715</v>
      </c>
      <c r="D367" s="50">
        <v>14</v>
      </c>
      <c r="E367" s="50"/>
      <c r="F367" s="50">
        <v>95</v>
      </c>
      <c r="G367" s="50">
        <f t="shared" si="5"/>
        <v>51.853891605752729</v>
      </c>
    </row>
    <row r="368" spans="2:7" x14ac:dyDescent="0.25">
      <c r="B368" s="48" t="s">
        <v>19923</v>
      </c>
      <c r="C368" s="50" t="s">
        <v>19924</v>
      </c>
      <c r="D368" s="50">
        <v>10</v>
      </c>
      <c r="E368" s="50"/>
      <c r="F368" s="50">
        <v>126</v>
      </c>
      <c r="G368" s="50">
        <f t="shared" si="5"/>
        <v>566.39408453179738</v>
      </c>
    </row>
    <row r="369" spans="2:7" x14ac:dyDescent="0.25">
      <c r="B369" s="48" t="s">
        <v>8403</v>
      </c>
      <c r="C369" s="50" t="s">
        <v>8404</v>
      </c>
      <c r="D369" s="50">
        <v>0</v>
      </c>
      <c r="E369" s="50"/>
      <c r="F369" s="50">
        <v>92</v>
      </c>
      <c r="G369" s="50">
        <f t="shared" si="5"/>
        <v>104.05967938710324</v>
      </c>
    </row>
    <row r="370" spans="2:7" x14ac:dyDescent="0.25">
      <c r="B370" s="48" t="s">
        <v>17742</v>
      </c>
      <c r="C370" s="50" t="s">
        <v>17743</v>
      </c>
      <c r="D370" s="50">
        <v>4</v>
      </c>
      <c r="E370" s="50"/>
      <c r="F370" s="50">
        <v>115</v>
      </c>
      <c r="G370" s="50">
        <f t="shared" si="5"/>
        <v>163.81530639674924</v>
      </c>
    </row>
    <row r="371" spans="2:7" x14ac:dyDescent="0.25">
      <c r="B371" s="48" t="s">
        <v>829</v>
      </c>
      <c r="C371" s="50" t="s">
        <v>830</v>
      </c>
      <c r="D371" s="50">
        <v>0</v>
      </c>
      <c r="E371" s="50"/>
      <c r="F371" s="50">
        <v>44</v>
      </c>
      <c r="G371" s="50">
        <f t="shared" si="5"/>
        <v>3387.3522838887116</v>
      </c>
    </row>
    <row r="372" spans="2:7" x14ac:dyDescent="0.25">
      <c r="B372" s="48" t="s">
        <v>8606</v>
      </c>
      <c r="C372" s="50" t="s">
        <v>8607</v>
      </c>
      <c r="D372" s="50">
        <v>10</v>
      </c>
      <c r="E372" s="50"/>
      <c r="F372" s="50">
        <v>93</v>
      </c>
      <c r="G372" s="50">
        <f t="shared" si="5"/>
        <v>84.65775012665307</v>
      </c>
    </row>
    <row r="373" spans="2:7" x14ac:dyDescent="0.25">
      <c r="B373" s="48" t="s">
        <v>16810</v>
      </c>
      <c r="C373" s="50" t="s">
        <v>16811</v>
      </c>
      <c r="D373" s="50">
        <v>9</v>
      </c>
      <c r="E373" s="50"/>
      <c r="F373" s="50">
        <v>112</v>
      </c>
      <c r="G373" s="50">
        <f t="shared" si="5"/>
        <v>96.021094178099759</v>
      </c>
    </row>
    <row r="374" spans="2:7" x14ac:dyDescent="0.25">
      <c r="B374" s="48" t="s">
        <v>3995</v>
      </c>
      <c r="C374" s="50" t="s">
        <v>3996</v>
      </c>
      <c r="D374" s="50">
        <v>8</v>
      </c>
      <c r="E374" s="50"/>
      <c r="F374" s="50">
        <v>81</v>
      </c>
      <c r="G374" s="50">
        <f t="shared" si="5"/>
        <v>449.48090125205516</v>
      </c>
    </row>
    <row r="375" spans="2:7" x14ac:dyDescent="0.25">
      <c r="B375" s="48" t="s">
        <v>19082</v>
      </c>
      <c r="C375" s="50" t="s">
        <v>19083</v>
      </c>
      <c r="D375" s="50">
        <v>8</v>
      </c>
      <c r="E375" s="50"/>
      <c r="F375" s="50">
        <v>121</v>
      </c>
      <c r="G375" s="50">
        <f t="shared" si="5"/>
        <v>353.40373083404819</v>
      </c>
    </row>
    <row r="376" spans="2:7" x14ac:dyDescent="0.25">
      <c r="B376" s="48" t="s">
        <v>5856</v>
      </c>
      <c r="C376" s="50" t="s">
        <v>5857</v>
      </c>
      <c r="D376" s="50">
        <v>3</v>
      </c>
      <c r="E376" s="50"/>
      <c r="F376" s="50">
        <v>87</v>
      </c>
      <c r="G376" s="50">
        <f t="shared" si="5"/>
        <v>231.06932568935412</v>
      </c>
    </row>
    <row r="377" spans="2:7" x14ac:dyDescent="0.25">
      <c r="B377" s="48" t="s">
        <v>4637</v>
      </c>
      <c r="C377" s="50" t="s">
        <v>4638</v>
      </c>
      <c r="D377" s="50">
        <v>10</v>
      </c>
      <c r="E377" s="50"/>
      <c r="F377" s="50">
        <v>83</v>
      </c>
      <c r="G377" s="50">
        <f t="shared" si="5"/>
        <v>368.67704273115481</v>
      </c>
    </row>
    <row r="378" spans="2:7" x14ac:dyDescent="0.25">
      <c r="B378" s="48" t="s">
        <v>5486</v>
      </c>
      <c r="C378" s="50" t="s">
        <v>5487</v>
      </c>
      <c r="D378" s="50">
        <v>6</v>
      </c>
      <c r="E378" s="50"/>
      <c r="F378" s="50">
        <v>86</v>
      </c>
      <c r="G378" s="50">
        <f t="shared" si="5"/>
        <v>262.47125494980429</v>
      </c>
    </row>
    <row r="379" spans="2:7" x14ac:dyDescent="0.25">
      <c r="B379" s="48" t="s">
        <v>5438</v>
      </c>
      <c r="C379" s="50" t="s">
        <v>5439</v>
      </c>
      <c r="D379" s="50">
        <v>7</v>
      </c>
      <c r="E379" s="50"/>
      <c r="F379" s="50">
        <v>86</v>
      </c>
      <c r="G379" s="50">
        <f t="shared" si="5"/>
        <v>262.47125494980429</v>
      </c>
    </row>
    <row r="380" spans="2:7" x14ac:dyDescent="0.25">
      <c r="B380" s="48" t="s">
        <v>17315</v>
      </c>
      <c r="C380" s="50" t="s">
        <v>17316</v>
      </c>
      <c r="D380" s="50">
        <v>8</v>
      </c>
      <c r="E380" s="50"/>
      <c r="F380" s="50">
        <v>114</v>
      </c>
      <c r="G380" s="50">
        <f t="shared" si="5"/>
        <v>139.21723565719941</v>
      </c>
    </row>
    <row r="381" spans="2:7" x14ac:dyDescent="0.25">
      <c r="B381" s="48" t="s">
        <v>8893</v>
      </c>
      <c r="C381" s="50" t="s">
        <v>8894</v>
      </c>
      <c r="D381" s="50">
        <v>0</v>
      </c>
      <c r="E381" s="50"/>
      <c r="F381" s="50">
        <v>93</v>
      </c>
      <c r="G381" s="50">
        <f t="shared" si="5"/>
        <v>84.65775012665307</v>
      </c>
    </row>
    <row r="382" spans="2:7" x14ac:dyDescent="0.25">
      <c r="B382" s="48" t="s">
        <v>8590</v>
      </c>
      <c r="C382" s="50" t="s">
        <v>8591</v>
      </c>
      <c r="D382" s="50">
        <v>9</v>
      </c>
      <c r="E382" s="50"/>
      <c r="F382" s="50">
        <v>93</v>
      </c>
      <c r="G382" s="50">
        <f t="shared" si="5"/>
        <v>84.65775012665307</v>
      </c>
    </row>
    <row r="383" spans="2:7" x14ac:dyDescent="0.25">
      <c r="B383" s="48" t="s">
        <v>11353</v>
      </c>
      <c r="C383" s="50" t="s">
        <v>11354</v>
      </c>
      <c r="D383" s="50">
        <v>6</v>
      </c>
      <c r="E383" s="50"/>
      <c r="F383" s="50">
        <v>98</v>
      </c>
      <c r="G383" s="50">
        <f t="shared" si="5"/>
        <v>17.648103824402202</v>
      </c>
    </row>
    <row r="384" spans="2:7" x14ac:dyDescent="0.25">
      <c r="B384" s="48" t="s">
        <v>13769</v>
      </c>
      <c r="C384" s="50" t="s">
        <v>13770</v>
      </c>
      <c r="D384" s="50">
        <v>0</v>
      </c>
      <c r="E384" s="50"/>
      <c r="F384" s="50">
        <v>103</v>
      </c>
      <c r="G384" s="50">
        <f t="shared" si="5"/>
        <v>0.63845752215133167</v>
      </c>
    </row>
    <row r="385" spans="2:7" x14ac:dyDescent="0.25">
      <c r="B385" s="48" t="s">
        <v>751</v>
      </c>
      <c r="C385" s="50" t="s">
        <v>752</v>
      </c>
      <c r="D385" s="50">
        <v>2</v>
      </c>
      <c r="E385" s="50"/>
      <c r="F385" s="50">
        <v>42</v>
      </c>
      <c r="G385" s="50">
        <f t="shared" si="5"/>
        <v>3624.1561424096121</v>
      </c>
    </row>
    <row r="386" spans="2:7" x14ac:dyDescent="0.25">
      <c r="B386" s="48" t="s">
        <v>7151</v>
      </c>
      <c r="C386" s="50" t="s">
        <v>7152</v>
      </c>
      <c r="D386" s="50">
        <v>8</v>
      </c>
      <c r="E386" s="50"/>
      <c r="F386" s="50">
        <v>90</v>
      </c>
      <c r="G386" s="50">
        <f t="shared" si="5"/>
        <v>148.86353790800359</v>
      </c>
    </row>
    <row r="387" spans="2:7" x14ac:dyDescent="0.25">
      <c r="B387" s="48" t="s">
        <v>2539</v>
      </c>
      <c r="C387" s="50" t="s">
        <v>2540</v>
      </c>
      <c r="D387" s="50">
        <v>13</v>
      </c>
      <c r="E387" s="50"/>
      <c r="F387" s="50">
        <v>69</v>
      </c>
      <c r="G387" s="50">
        <f t="shared" si="5"/>
        <v>1102.3040523774573</v>
      </c>
    </row>
    <row r="388" spans="2:7" x14ac:dyDescent="0.25">
      <c r="B388" s="48" t="s">
        <v>15273</v>
      </c>
      <c r="C388" s="50" t="s">
        <v>15274</v>
      </c>
      <c r="D388" s="50">
        <v>10</v>
      </c>
      <c r="E388" s="50"/>
      <c r="F388" s="50">
        <v>107</v>
      </c>
      <c r="G388" s="50">
        <f t="shared" si="5"/>
        <v>23.030740480350634</v>
      </c>
    </row>
    <row r="389" spans="2:7" x14ac:dyDescent="0.25">
      <c r="B389" s="48" t="s">
        <v>11771</v>
      </c>
      <c r="C389" s="50" t="s">
        <v>11772</v>
      </c>
      <c r="D389" s="50">
        <v>15</v>
      </c>
      <c r="E389" s="50"/>
      <c r="F389" s="50">
        <v>99</v>
      </c>
      <c r="G389" s="50">
        <f t="shared" si="5"/>
        <v>10.246174563952028</v>
      </c>
    </row>
    <row r="390" spans="2:7" x14ac:dyDescent="0.25">
      <c r="B390" s="48" t="s">
        <v>577</v>
      </c>
      <c r="C390" s="50" t="s">
        <v>578</v>
      </c>
      <c r="D390" s="50">
        <v>13</v>
      </c>
      <c r="E390" s="50"/>
      <c r="F390" s="50">
        <v>32</v>
      </c>
      <c r="G390" s="50">
        <f t="shared" si="5"/>
        <v>4928.1754350141136</v>
      </c>
    </row>
    <row r="391" spans="2:7" x14ac:dyDescent="0.25">
      <c r="B391" s="48" t="s">
        <v>17262</v>
      </c>
      <c r="C391" s="50" t="s">
        <v>17263</v>
      </c>
      <c r="D391" s="50">
        <v>1</v>
      </c>
      <c r="E391" s="50"/>
      <c r="F391" s="50">
        <v>113</v>
      </c>
      <c r="G391" s="50">
        <f t="shared" si="5"/>
        <v>116.61916491764958</v>
      </c>
    </row>
    <row r="392" spans="2:7" x14ac:dyDescent="0.25">
      <c r="B392" s="48" t="s">
        <v>6103</v>
      </c>
      <c r="C392" s="50" t="s">
        <v>6104</v>
      </c>
      <c r="D392" s="50">
        <v>0</v>
      </c>
      <c r="E392" s="50"/>
      <c r="F392" s="50">
        <v>88</v>
      </c>
      <c r="G392" s="50">
        <f t="shared" si="5"/>
        <v>201.66739642890394</v>
      </c>
    </row>
    <row r="393" spans="2:7" x14ac:dyDescent="0.25">
      <c r="B393" s="48" t="s">
        <v>6222</v>
      </c>
      <c r="C393" s="50" t="s">
        <v>6223</v>
      </c>
      <c r="D393" s="50">
        <v>1</v>
      </c>
      <c r="E393" s="50"/>
      <c r="F393" s="50">
        <v>88</v>
      </c>
      <c r="G393" s="50">
        <f t="shared" si="5"/>
        <v>201.66739642890394</v>
      </c>
    </row>
    <row r="394" spans="2:7" x14ac:dyDescent="0.25">
      <c r="B394" s="48" t="s">
        <v>6826</v>
      </c>
      <c r="C394" s="50" t="s">
        <v>6827</v>
      </c>
      <c r="D394" s="50">
        <v>8</v>
      </c>
      <c r="E394" s="50"/>
      <c r="F394" s="50">
        <v>89</v>
      </c>
      <c r="G394" s="50">
        <f t="shared" ref="G394:G457" si="6">(F394-$K$13)^2</f>
        <v>174.26546716845377</v>
      </c>
    </row>
    <row r="395" spans="2:7" x14ac:dyDescent="0.25">
      <c r="B395" s="48" t="s">
        <v>13712</v>
      </c>
      <c r="C395" s="50" t="s">
        <v>13713</v>
      </c>
      <c r="D395" s="50">
        <v>8</v>
      </c>
      <c r="E395" s="50"/>
      <c r="F395" s="50">
        <v>103</v>
      </c>
      <c r="G395" s="50">
        <f t="shared" si="6"/>
        <v>0.63845752215133167</v>
      </c>
    </row>
    <row r="396" spans="2:7" x14ac:dyDescent="0.25">
      <c r="B396" s="48" t="s">
        <v>11214</v>
      </c>
      <c r="C396" s="50" t="s">
        <v>11215</v>
      </c>
      <c r="D396" s="50">
        <v>8</v>
      </c>
      <c r="E396" s="50"/>
      <c r="F396" s="50">
        <v>97</v>
      </c>
      <c r="G396" s="50">
        <f t="shared" si="6"/>
        <v>27.050033084852377</v>
      </c>
    </row>
    <row r="397" spans="2:7" x14ac:dyDescent="0.25">
      <c r="B397" s="48" t="s">
        <v>10689</v>
      </c>
      <c r="C397" s="50" t="s">
        <v>10690</v>
      </c>
      <c r="D397" s="50">
        <v>1</v>
      </c>
      <c r="E397" s="50"/>
      <c r="F397" s="50">
        <v>96</v>
      </c>
      <c r="G397" s="50">
        <f t="shared" si="6"/>
        <v>38.451962345302555</v>
      </c>
    </row>
    <row r="398" spans="2:7" x14ac:dyDescent="0.25">
      <c r="B398" s="48" t="s">
        <v>20205</v>
      </c>
      <c r="C398" s="50" t="s">
        <v>20206</v>
      </c>
      <c r="D398" s="50">
        <v>12</v>
      </c>
      <c r="E398" s="50"/>
      <c r="F398" s="50">
        <v>128</v>
      </c>
      <c r="G398" s="50">
        <f t="shared" si="6"/>
        <v>665.59022601089703</v>
      </c>
    </row>
    <row r="399" spans="2:7" x14ac:dyDescent="0.25">
      <c r="B399" s="48" t="s">
        <v>18393</v>
      </c>
      <c r="C399" s="50" t="s">
        <v>18394</v>
      </c>
      <c r="D399" s="50">
        <v>10</v>
      </c>
      <c r="E399" s="50"/>
      <c r="F399" s="50">
        <v>118</v>
      </c>
      <c r="G399" s="50">
        <f t="shared" si="6"/>
        <v>249.60951861539871</v>
      </c>
    </row>
    <row r="400" spans="2:7" x14ac:dyDescent="0.25">
      <c r="B400" s="48" t="s">
        <v>15392</v>
      </c>
      <c r="C400" s="50" t="s">
        <v>15393</v>
      </c>
      <c r="D400" s="50">
        <v>13</v>
      </c>
      <c r="E400" s="50"/>
      <c r="F400" s="50">
        <v>107</v>
      </c>
      <c r="G400" s="50">
        <f t="shared" si="6"/>
        <v>23.030740480350634</v>
      </c>
    </row>
    <row r="401" spans="2:7" x14ac:dyDescent="0.25">
      <c r="B401" s="48" t="s">
        <v>15627</v>
      </c>
      <c r="C401" s="50" t="s">
        <v>15628</v>
      </c>
      <c r="D401" s="50">
        <v>9</v>
      </c>
      <c r="E401" s="50"/>
      <c r="F401" s="50">
        <v>108</v>
      </c>
      <c r="G401" s="50">
        <f t="shared" si="6"/>
        <v>33.628811219900463</v>
      </c>
    </row>
    <row r="402" spans="2:7" x14ac:dyDescent="0.25">
      <c r="B402" s="48" t="s">
        <v>15966</v>
      </c>
      <c r="C402" s="50" t="s">
        <v>15967</v>
      </c>
      <c r="D402" s="50">
        <v>6</v>
      </c>
      <c r="E402" s="50"/>
      <c r="F402" s="50">
        <v>109</v>
      </c>
      <c r="G402" s="50">
        <f t="shared" si="6"/>
        <v>46.226881959450289</v>
      </c>
    </row>
    <row r="403" spans="2:7" x14ac:dyDescent="0.25">
      <c r="B403" s="48" t="s">
        <v>1675</v>
      </c>
      <c r="C403" s="50" t="s">
        <v>1676</v>
      </c>
      <c r="D403" s="50">
        <v>1</v>
      </c>
      <c r="E403" s="50"/>
      <c r="F403" s="50">
        <v>59</v>
      </c>
      <c r="G403" s="50">
        <f t="shared" si="6"/>
        <v>1866.3233449819591</v>
      </c>
    </row>
    <row r="404" spans="2:7" x14ac:dyDescent="0.25">
      <c r="B404" s="48" t="s">
        <v>2705</v>
      </c>
      <c r="C404" s="50" t="s">
        <v>2706</v>
      </c>
      <c r="D404" s="50">
        <v>9</v>
      </c>
      <c r="E404" s="50"/>
      <c r="F404" s="50">
        <v>71</v>
      </c>
      <c r="G404" s="50">
        <f t="shared" si="6"/>
        <v>973.50019385655696</v>
      </c>
    </row>
    <row r="405" spans="2:7" x14ac:dyDescent="0.25">
      <c r="B405" s="48" t="s">
        <v>18908</v>
      </c>
      <c r="C405" s="50" t="s">
        <v>18909</v>
      </c>
      <c r="D405" s="50">
        <v>21</v>
      </c>
      <c r="E405" s="50"/>
      <c r="F405" s="50">
        <v>120</v>
      </c>
      <c r="G405" s="50">
        <f t="shared" si="6"/>
        <v>316.80566009449836</v>
      </c>
    </row>
    <row r="406" spans="2:7" x14ac:dyDescent="0.25">
      <c r="B406" s="48" t="s">
        <v>1655</v>
      </c>
      <c r="C406" s="50" t="s">
        <v>1656</v>
      </c>
      <c r="D406" s="50">
        <v>0</v>
      </c>
      <c r="E406" s="50"/>
      <c r="F406" s="50">
        <v>59</v>
      </c>
      <c r="G406" s="50">
        <f t="shared" si="6"/>
        <v>1866.3233449819591</v>
      </c>
    </row>
    <row r="407" spans="2:7" x14ac:dyDescent="0.25">
      <c r="B407" s="48" t="s">
        <v>20843</v>
      </c>
      <c r="C407" s="50" t="s">
        <v>20844</v>
      </c>
      <c r="D407" s="50">
        <v>6</v>
      </c>
      <c r="E407" s="50"/>
      <c r="F407" s="50">
        <v>132</v>
      </c>
      <c r="G407" s="50">
        <f t="shared" si="6"/>
        <v>887.98250896909633</v>
      </c>
    </row>
    <row r="408" spans="2:7" x14ac:dyDescent="0.25">
      <c r="B408" s="48" t="s">
        <v>17235</v>
      </c>
      <c r="C408" s="50" t="s">
        <v>17236</v>
      </c>
      <c r="D408" s="50">
        <v>7</v>
      </c>
      <c r="E408" s="50"/>
      <c r="F408" s="50">
        <v>113</v>
      </c>
      <c r="G408" s="50">
        <f t="shared" si="6"/>
        <v>116.61916491764958</v>
      </c>
    </row>
    <row r="409" spans="2:7" x14ac:dyDescent="0.25">
      <c r="B409" s="48" t="s">
        <v>12909</v>
      </c>
      <c r="C409" s="50" t="s">
        <v>12910</v>
      </c>
      <c r="D409" s="50">
        <v>1</v>
      </c>
      <c r="E409" s="50"/>
      <c r="F409" s="50">
        <v>101</v>
      </c>
      <c r="G409" s="50">
        <f t="shared" si="6"/>
        <v>1.4423160430516804</v>
      </c>
    </row>
    <row r="410" spans="2:7" x14ac:dyDescent="0.25">
      <c r="B410" s="48" t="s">
        <v>13041</v>
      </c>
      <c r="C410" s="50" t="s">
        <v>13042</v>
      </c>
      <c r="D410" s="50">
        <v>8</v>
      </c>
      <c r="E410" s="50"/>
      <c r="F410" s="50">
        <v>101</v>
      </c>
      <c r="G410" s="50">
        <f t="shared" si="6"/>
        <v>1.4423160430516804</v>
      </c>
    </row>
    <row r="411" spans="2:7" x14ac:dyDescent="0.25">
      <c r="B411" s="48" t="s">
        <v>13183</v>
      </c>
      <c r="C411" s="50" t="s">
        <v>13184</v>
      </c>
      <c r="D411" s="50">
        <v>9</v>
      </c>
      <c r="E411" s="50"/>
      <c r="F411" s="50">
        <v>102</v>
      </c>
      <c r="G411" s="50">
        <f t="shared" si="6"/>
        <v>4.0386782601506008E-2</v>
      </c>
    </row>
    <row r="412" spans="2:7" x14ac:dyDescent="0.25">
      <c r="B412" s="48" t="s">
        <v>11156</v>
      </c>
      <c r="C412" s="50" t="s">
        <v>11157</v>
      </c>
      <c r="D412" s="50">
        <v>5</v>
      </c>
      <c r="E412" s="50"/>
      <c r="F412" s="50">
        <v>97</v>
      </c>
      <c r="G412" s="50">
        <f t="shared" si="6"/>
        <v>27.050033084852377</v>
      </c>
    </row>
    <row r="413" spans="2:7" x14ac:dyDescent="0.25">
      <c r="B413" s="48" t="s">
        <v>8590</v>
      </c>
      <c r="C413" s="50" t="s">
        <v>8591</v>
      </c>
      <c r="D413" s="50">
        <v>9</v>
      </c>
      <c r="E413" s="50"/>
      <c r="F413" s="50">
        <v>93</v>
      </c>
      <c r="G413" s="50">
        <f t="shared" si="6"/>
        <v>84.65775012665307</v>
      </c>
    </row>
    <row r="414" spans="2:7" x14ac:dyDescent="0.25">
      <c r="B414" s="48" t="s">
        <v>5972</v>
      </c>
      <c r="C414" s="50" t="s">
        <v>5973</v>
      </c>
      <c r="D414" s="50">
        <v>11</v>
      </c>
      <c r="E414" s="50"/>
      <c r="F414" s="50">
        <v>87</v>
      </c>
      <c r="G414" s="50">
        <f t="shared" si="6"/>
        <v>231.06932568935412</v>
      </c>
    </row>
    <row r="415" spans="2:7" x14ac:dyDescent="0.25">
      <c r="B415" s="48" t="s">
        <v>17395</v>
      </c>
      <c r="C415" s="50" t="s">
        <v>17396</v>
      </c>
      <c r="D415" s="50">
        <v>12</v>
      </c>
      <c r="E415" s="50"/>
      <c r="F415" s="50">
        <v>114</v>
      </c>
      <c r="G415" s="50">
        <f t="shared" si="6"/>
        <v>139.21723565719941</v>
      </c>
    </row>
    <row r="416" spans="2:7" x14ac:dyDescent="0.25">
      <c r="B416" s="48" t="s">
        <v>15704</v>
      </c>
      <c r="C416" s="50" t="s">
        <v>15705</v>
      </c>
      <c r="D416" s="50">
        <v>8</v>
      </c>
      <c r="E416" s="50"/>
      <c r="F416" s="50">
        <v>108</v>
      </c>
      <c r="G416" s="50">
        <f t="shared" si="6"/>
        <v>33.628811219900463</v>
      </c>
    </row>
    <row r="417" spans="2:7" x14ac:dyDescent="0.25">
      <c r="B417" s="48" t="s">
        <v>2242</v>
      </c>
      <c r="C417" s="50" t="s">
        <v>2243</v>
      </c>
      <c r="D417" s="50">
        <v>6</v>
      </c>
      <c r="E417" s="50"/>
      <c r="F417" s="50">
        <v>65</v>
      </c>
      <c r="G417" s="50">
        <f t="shared" si="6"/>
        <v>1383.911769419258</v>
      </c>
    </row>
    <row r="418" spans="2:7" x14ac:dyDescent="0.25">
      <c r="B418" s="48" t="s">
        <v>11188</v>
      </c>
      <c r="C418" s="50" t="s">
        <v>11189</v>
      </c>
      <c r="D418" s="50">
        <v>7</v>
      </c>
      <c r="E418" s="50"/>
      <c r="F418" s="50">
        <v>97</v>
      </c>
      <c r="G418" s="50">
        <f t="shared" si="6"/>
        <v>27.050033084852377</v>
      </c>
    </row>
    <row r="419" spans="2:7" x14ac:dyDescent="0.25">
      <c r="B419" s="48" t="s">
        <v>15737</v>
      </c>
      <c r="C419" s="50" t="s">
        <v>15738</v>
      </c>
      <c r="D419" s="50">
        <v>7</v>
      </c>
      <c r="E419" s="50"/>
      <c r="F419" s="50">
        <v>108</v>
      </c>
      <c r="G419" s="50">
        <f t="shared" si="6"/>
        <v>33.628811219900463</v>
      </c>
    </row>
    <row r="420" spans="2:7" x14ac:dyDescent="0.25">
      <c r="B420" s="48" t="s">
        <v>1811</v>
      </c>
      <c r="C420" s="50" t="s">
        <v>1812</v>
      </c>
      <c r="D420" s="50">
        <v>1</v>
      </c>
      <c r="E420" s="50"/>
      <c r="F420" s="50">
        <v>60</v>
      </c>
      <c r="G420" s="50">
        <f t="shared" si="6"/>
        <v>1780.9214157215088</v>
      </c>
    </row>
    <row r="421" spans="2:7" x14ac:dyDescent="0.25">
      <c r="B421" s="48" t="s">
        <v>1205</v>
      </c>
      <c r="C421" s="50" t="s">
        <v>1206</v>
      </c>
      <c r="D421" s="50">
        <v>1</v>
      </c>
      <c r="E421" s="50"/>
      <c r="F421" s="50">
        <v>52</v>
      </c>
      <c r="G421" s="50">
        <f t="shared" si="6"/>
        <v>2520.1368498051102</v>
      </c>
    </row>
    <row r="422" spans="2:7" x14ac:dyDescent="0.25">
      <c r="B422" s="48" t="s">
        <v>14547</v>
      </c>
      <c r="C422" s="50" t="s">
        <v>14548</v>
      </c>
      <c r="D422" s="50">
        <v>13</v>
      </c>
      <c r="E422" s="50"/>
      <c r="F422" s="50">
        <v>105</v>
      </c>
      <c r="G422" s="50">
        <f t="shared" si="6"/>
        <v>7.8345990012509832</v>
      </c>
    </row>
    <row r="423" spans="2:7" x14ac:dyDescent="0.25">
      <c r="B423" s="48" t="s">
        <v>4561</v>
      </c>
      <c r="C423" s="50" t="s">
        <v>4562</v>
      </c>
      <c r="D423" s="50">
        <v>1</v>
      </c>
      <c r="E423" s="50"/>
      <c r="F423" s="50">
        <v>83</v>
      </c>
      <c r="G423" s="50">
        <f t="shared" si="6"/>
        <v>368.67704273115481</v>
      </c>
    </row>
    <row r="424" spans="2:7" x14ac:dyDescent="0.25">
      <c r="B424" s="48" t="s">
        <v>20534</v>
      </c>
      <c r="C424" s="50" t="s">
        <v>20535</v>
      </c>
      <c r="D424" s="50">
        <v>10</v>
      </c>
      <c r="E424" s="50"/>
      <c r="F424" s="50">
        <v>130</v>
      </c>
      <c r="G424" s="50">
        <f t="shared" si="6"/>
        <v>772.78636748999668</v>
      </c>
    </row>
    <row r="425" spans="2:7" x14ac:dyDescent="0.25">
      <c r="B425" s="48" t="s">
        <v>5977</v>
      </c>
      <c r="C425" s="50" t="s">
        <v>5978</v>
      </c>
      <c r="D425" s="50">
        <v>11</v>
      </c>
      <c r="E425" s="50"/>
      <c r="F425" s="50">
        <v>87</v>
      </c>
      <c r="G425" s="50">
        <f t="shared" si="6"/>
        <v>231.06932568935412</v>
      </c>
    </row>
    <row r="426" spans="2:7" x14ac:dyDescent="0.25">
      <c r="B426" s="48" t="s">
        <v>1441</v>
      </c>
      <c r="C426" s="50" t="s">
        <v>1442</v>
      </c>
      <c r="D426" s="50">
        <v>1</v>
      </c>
      <c r="E426" s="50"/>
      <c r="F426" s="50">
        <v>55</v>
      </c>
      <c r="G426" s="50">
        <f t="shared" si="6"/>
        <v>2227.9310620237598</v>
      </c>
    </row>
    <row r="427" spans="2:7" x14ac:dyDescent="0.25">
      <c r="B427" s="48" t="s">
        <v>7624</v>
      </c>
      <c r="C427" s="50" t="s">
        <v>7625</v>
      </c>
      <c r="D427" s="50">
        <v>3</v>
      </c>
      <c r="E427" s="50"/>
      <c r="F427" s="50">
        <v>91</v>
      </c>
      <c r="G427" s="50">
        <f t="shared" si="6"/>
        <v>125.46160864755342</v>
      </c>
    </row>
    <row r="428" spans="2:7" x14ac:dyDescent="0.25">
      <c r="B428" s="48" t="s">
        <v>14511</v>
      </c>
      <c r="C428" s="50" t="s">
        <v>14512</v>
      </c>
      <c r="D428" s="50">
        <v>6</v>
      </c>
      <c r="E428" s="50"/>
      <c r="F428" s="50">
        <v>105</v>
      </c>
      <c r="G428" s="50">
        <f t="shared" si="6"/>
        <v>7.8345990012509832</v>
      </c>
    </row>
    <row r="429" spans="2:7" x14ac:dyDescent="0.25">
      <c r="B429" s="48" t="s">
        <v>20148</v>
      </c>
      <c r="C429" s="50" t="s">
        <v>20149</v>
      </c>
      <c r="D429" s="50">
        <v>7</v>
      </c>
      <c r="E429" s="50"/>
      <c r="F429" s="50">
        <v>127</v>
      </c>
      <c r="G429" s="50">
        <f t="shared" si="6"/>
        <v>614.9921552713472</v>
      </c>
    </row>
    <row r="430" spans="2:7" x14ac:dyDescent="0.25">
      <c r="B430" s="48" t="s">
        <v>15741</v>
      </c>
      <c r="C430" s="50" t="s">
        <v>15742</v>
      </c>
      <c r="D430" s="50">
        <v>5</v>
      </c>
      <c r="E430" s="50"/>
      <c r="F430" s="50">
        <v>108</v>
      </c>
      <c r="G430" s="50">
        <f t="shared" si="6"/>
        <v>33.628811219900463</v>
      </c>
    </row>
    <row r="431" spans="2:7" x14ac:dyDescent="0.25">
      <c r="B431" s="48" t="s">
        <v>16564</v>
      </c>
      <c r="C431" s="50" t="s">
        <v>16565</v>
      </c>
      <c r="D431" s="50">
        <v>9</v>
      </c>
      <c r="E431" s="50"/>
      <c r="F431" s="50">
        <v>111</v>
      </c>
      <c r="G431" s="50">
        <f t="shared" si="6"/>
        <v>77.423023438549933</v>
      </c>
    </row>
    <row r="432" spans="2:7" x14ac:dyDescent="0.25">
      <c r="B432" s="48" t="s">
        <v>3550</v>
      </c>
      <c r="C432" s="50" t="s">
        <v>3551</v>
      </c>
      <c r="D432" s="50">
        <v>7</v>
      </c>
      <c r="E432" s="50"/>
      <c r="F432" s="50">
        <v>78</v>
      </c>
      <c r="G432" s="50">
        <f t="shared" si="6"/>
        <v>585.68668903340574</v>
      </c>
    </row>
    <row r="433" spans="2:7" x14ac:dyDescent="0.25">
      <c r="B433" s="48" t="s">
        <v>14777</v>
      </c>
      <c r="C433" s="50" t="s">
        <v>14778</v>
      </c>
      <c r="D433" s="50">
        <v>10</v>
      </c>
      <c r="E433" s="50"/>
      <c r="F433" s="50">
        <v>106</v>
      </c>
      <c r="G433" s="50">
        <f t="shared" si="6"/>
        <v>14.432669740800808</v>
      </c>
    </row>
    <row r="434" spans="2:7" x14ac:dyDescent="0.25">
      <c r="B434" s="48" t="s">
        <v>20189</v>
      </c>
      <c r="C434" s="50" t="s">
        <v>20190</v>
      </c>
      <c r="D434" s="50">
        <v>8</v>
      </c>
      <c r="E434" s="50"/>
      <c r="F434" s="50">
        <v>127</v>
      </c>
      <c r="G434" s="50">
        <f t="shared" si="6"/>
        <v>614.9921552713472</v>
      </c>
    </row>
    <row r="435" spans="2:7" x14ac:dyDescent="0.25">
      <c r="B435" s="48" t="s">
        <v>676</v>
      </c>
      <c r="C435" s="50" t="s">
        <v>677</v>
      </c>
      <c r="D435" s="50">
        <v>0</v>
      </c>
      <c r="E435" s="50"/>
      <c r="F435" s="50">
        <v>38</v>
      </c>
      <c r="G435" s="50">
        <f t="shared" si="6"/>
        <v>4121.7638594514128</v>
      </c>
    </row>
    <row r="436" spans="2:7" x14ac:dyDescent="0.25">
      <c r="B436" s="48" t="s">
        <v>15885</v>
      </c>
      <c r="C436" s="50" t="s">
        <v>15886</v>
      </c>
      <c r="D436" s="50">
        <v>11</v>
      </c>
      <c r="E436" s="50"/>
      <c r="F436" s="50">
        <v>108</v>
      </c>
      <c r="G436" s="50">
        <f t="shared" si="6"/>
        <v>33.628811219900463</v>
      </c>
    </row>
    <row r="437" spans="2:7" x14ac:dyDescent="0.25">
      <c r="B437" s="48" t="s">
        <v>565</v>
      </c>
      <c r="C437" s="50" t="s">
        <v>566</v>
      </c>
      <c r="D437" s="50">
        <v>3</v>
      </c>
      <c r="E437" s="50"/>
      <c r="F437" s="50">
        <v>32</v>
      </c>
      <c r="G437" s="50">
        <f t="shared" si="6"/>
        <v>4928.1754350141136</v>
      </c>
    </row>
    <row r="438" spans="2:7" x14ac:dyDescent="0.25">
      <c r="B438" s="48" t="s">
        <v>3970</v>
      </c>
      <c r="C438" s="50" t="s">
        <v>3971</v>
      </c>
      <c r="D438" s="50">
        <v>0</v>
      </c>
      <c r="E438" s="50"/>
      <c r="F438" s="50">
        <v>81</v>
      </c>
      <c r="G438" s="50">
        <f t="shared" si="6"/>
        <v>449.48090125205516</v>
      </c>
    </row>
    <row r="439" spans="2:7" x14ac:dyDescent="0.25">
      <c r="B439" s="48" t="s">
        <v>14801</v>
      </c>
      <c r="C439" s="50" t="s">
        <v>14802</v>
      </c>
      <c r="D439" s="50">
        <v>10</v>
      </c>
      <c r="E439" s="50"/>
      <c r="F439" s="50">
        <v>106</v>
      </c>
      <c r="G439" s="50">
        <f t="shared" si="6"/>
        <v>14.432669740800808</v>
      </c>
    </row>
    <row r="440" spans="2:7" x14ac:dyDescent="0.25">
      <c r="B440" s="48" t="s">
        <v>6017</v>
      </c>
      <c r="C440" s="50" t="s">
        <v>6018</v>
      </c>
      <c r="D440" s="50">
        <v>10</v>
      </c>
      <c r="E440" s="50"/>
      <c r="F440" s="50">
        <v>88</v>
      </c>
      <c r="G440" s="50">
        <f t="shared" si="6"/>
        <v>201.66739642890394</v>
      </c>
    </row>
    <row r="441" spans="2:7" x14ac:dyDescent="0.25">
      <c r="B441" s="48" t="s">
        <v>19392</v>
      </c>
      <c r="C441" s="50" t="s">
        <v>19393</v>
      </c>
      <c r="D441" s="50">
        <v>10</v>
      </c>
      <c r="E441" s="50"/>
      <c r="F441" s="50">
        <v>123</v>
      </c>
      <c r="G441" s="50">
        <f t="shared" si="6"/>
        <v>432.59987231314784</v>
      </c>
    </row>
    <row r="442" spans="2:7" x14ac:dyDescent="0.25">
      <c r="B442" s="48" t="s">
        <v>4358</v>
      </c>
      <c r="C442" s="50" t="s">
        <v>4359</v>
      </c>
      <c r="D442" s="50">
        <v>8</v>
      </c>
      <c r="E442" s="50"/>
      <c r="F442" s="50">
        <v>82</v>
      </c>
      <c r="G442" s="50">
        <f t="shared" si="6"/>
        <v>408.07897199160499</v>
      </c>
    </row>
    <row r="443" spans="2:7" x14ac:dyDescent="0.25">
      <c r="B443" s="48" t="s">
        <v>4311</v>
      </c>
      <c r="C443" s="50" t="s">
        <v>4312</v>
      </c>
      <c r="D443" s="50">
        <v>7</v>
      </c>
      <c r="E443" s="50"/>
      <c r="F443" s="50">
        <v>82</v>
      </c>
      <c r="G443" s="50">
        <f t="shared" si="6"/>
        <v>408.07897199160499</v>
      </c>
    </row>
    <row r="444" spans="2:7" x14ac:dyDescent="0.25">
      <c r="B444" s="48" t="s">
        <v>13132</v>
      </c>
      <c r="C444" s="50" t="s">
        <v>13133</v>
      </c>
      <c r="D444" s="50">
        <v>3</v>
      </c>
      <c r="E444" s="50"/>
      <c r="F444" s="50">
        <v>102</v>
      </c>
      <c r="G444" s="50">
        <f t="shared" si="6"/>
        <v>4.0386782601506008E-2</v>
      </c>
    </row>
    <row r="445" spans="2:7" x14ac:dyDescent="0.25">
      <c r="B445" s="48" t="s">
        <v>22711</v>
      </c>
      <c r="C445" s="50" t="s">
        <v>22712</v>
      </c>
      <c r="D445" s="50">
        <v>10</v>
      </c>
      <c r="E445" s="50"/>
      <c r="F445" s="50">
        <v>163</v>
      </c>
      <c r="G445" s="50">
        <f t="shared" si="6"/>
        <v>3696.5227018951409</v>
      </c>
    </row>
    <row r="446" spans="2:7" x14ac:dyDescent="0.25">
      <c r="B446" s="48" t="s">
        <v>11768</v>
      </c>
      <c r="C446" s="50" t="s">
        <v>11769</v>
      </c>
      <c r="D446" s="50">
        <v>5</v>
      </c>
      <c r="E446" s="50"/>
      <c r="F446" s="50">
        <v>99</v>
      </c>
      <c r="G446" s="50">
        <f t="shared" si="6"/>
        <v>10.246174563952028</v>
      </c>
    </row>
    <row r="447" spans="2:7" x14ac:dyDescent="0.25">
      <c r="B447" s="48" t="s">
        <v>8256</v>
      </c>
      <c r="C447" s="50" t="s">
        <v>8257</v>
      </c>
      <c r="D447" s="50">
        <v>10</v>
      </c>
      <c r="E447" s="50"/>
      <c r="F447" s="50">
        <v>92</v>
      </c>
      <c r="G447" s="50">
        <f t="shared" si="6"/>
        <v>104.05967938710324</v>
      </c>
    </row>
    <row r="448" spans="2:7" x14ac:dyDescent="0.25">
      <c r="B448" s="48" t="s">
        <v>23051</v>
      </c>
      <c r="C448" s="50" t="s">
        <v>23052</v>
      </c>
      <c r="D448" s="50">
        <v>15</v>
      </c>
      <c r="E448" s="50"/>
      <c r="F448" s="50">
        <v>189</v>
      </c>
      <c r="G448" s="50">
        <f t="shared" si="6"/>
        <v>7534.0725411234362</v>
      </c>
    </row>
    <row r="449" spans="2:7" x14ac:dyDescent="0.25">
      <c r="B449" s="48" t="s">
        <v>7535</v>
      </c>
      <c r="C449" s="50" t="s">
        <v>7536</v>
      </c>
      <c r="D449" s="50">
        <v>10</v>
      </c>
      <c r="E449" s="50"/>
      <c r="F449" s="50">
        <v>91</v>
      </c>
      <c r="G449" s="50">
        <f t="shared" si="6"/>
        <v>125.46160864755342</v>
      </c>
    </row>
    <row r="450" spans="2:7" x14ac:dyDescent="0.25">
      <c r="B450" s="48" t="s">
        <v>13861</v>
      </c>
      <c r="C450" s="50" t="s">
        <v>13862</v>
      </c>
      <c r="D450" s="50">
        <v>8</v>
      </c>
      <c r="E450" s="50"/>
      <c r="F450" s="50">
        <v>103</v>
      </c>
      <c r="G450" s="50">
        <f t="shared" si="6"/>
        <v>0.63845752215133167</v>
      </c>
    </row>
    <row r="451" spans="2:7" x14ac:dyDescent="0.25">
      <c r="B451" s="48" t="s">
        <v>22349</v>
      </c>
      <c r="C451" s="50" t="s">
        <v>22350</v>
      </c>
      <c r="D451" s="50">
        <v>10</v>
      </c>
      <c r="E451" s="50"/>
      <c r="F451" s="50">
        <v>152</v>
      </c>
      <c r="G451" s="50">
        <f t="shared" si="6"/>
        <v>2479.9439237600927</v>
      </c>
    </row>
    <row r="452" spans="2:7" x14ac:dyDescent="0.25">
      <c r="B452" s="48" t="s">
        <v>11027</v>
      </c>
      <c r="C452" s="50" t="s">
        <v>11028</v>
      </c>
      <c r="D452" s="50">
        <v>9</v>
      </c>
      <c r="E452" s="50"/>
      <c r="F452" s="50">
        <v>97</v>
      </c>
      <c r="G452" s="50">
        <f t="shared" si="6"/>
        <v>27.050033084852377</v>
      </c>
    </row>
    <row r="453" spans="2:7" x14ac:dyDescent="0.25">
      <c r="B453" s="48" t="s">
        <v>2769</v>
      </c>
      <c r="C453" s="50" t="s">
        <v>2770</v>
      </c>
      <c r="D453" s="50">
        <v>8</v>
      </c>
      <c r="E453" s="50"/>
      <c r="F453" s="50">
        <v>71</v>
      </c>
      <c r="G453" s="50">
        <f t="shared" si="6"/>
        <v>973.50019385655696</v>
      </c>
    </row>
    <row r="454" spans="2:7" x14ac:dyDescent="0.25">
      <c r="B454" s="48" t="s">
        <v>461</v>
      </c>
      <c r="C454" s="50" t="s">
        <v>462</v>
      </c>
      <c r="D454" s="50">
        <v>12</v>
      </c>
      <c r="E454" s="50"/>
      <c r="F454" s="50">
        <v>28</v>
      </c>
      <c r="G454" s="50">
        <f t="shared" si="6"/>
        <v>5505.7831520559148</v>
      </c>
    </row>
    <row r="455" spans="2:7" x14ac:dyDescent="0.25">
      <c r="B455" s="48" t="s">
        <v>18029</v>
      </c>
      <c r="C455" s="50" t="s">
        <v>18030</v>
      </c>
      <c r="D455" s="50">
        <v>9</v>
      </c>
      <c r="E455" s="50"/>
      <c r="F455" s="50">
        <v>116</v>
      </c>
      <c r="G455" s="50">
        <f t="shared" si="6"/>
        <v>190.41337713629906</v>
      </c>
    </row>
    <row r="456" spans="2:7" x14ac:dyDescent="0.25">
      <c r="B456" s="48" t="s">
        <v>11409</v>
      </c>
      <c r="C456" s="50" t="s">
        <v>11410</v>
      </c>
      <c r="D456" s="50">
        <v>10</v>
      </c>
      <c r="E456" s="50"/>
      <c r="F456" s="50">
        <v>98</v>
      </c>
      <c r="G456" s="50">
        <f t="shared" si="6"/>
        <v>17.648103824402202</v>
      </c>
    </row>
    <row r="457" spans="2:7" x14ac:dyDescent="0.25">
      <c r="B457" s="48" t="s">
        <v>17599</v>
      </c>
      <c r="C457" s="50" t="s">
        <v>17600</v>
      </c>
      <c r="D457" s="50">
        <v>9</v>
      </c>
      <c r="E457" s="50"/>
      <c r="F457" s="50">
        <v>115</v>
      </c>
      <c r="G457" s="50">
        <f t="shared" si="6"/>
        <v>163.81530639674924</v>
      </c>
    </row>
    <row r="458" spans="2:7" x14ac:dyDescent="0.25">
      <c r="B458" s="48" t="s">
        <v>11045</v>
      </c>
      <c r="C458" s="50" t="s">
        <v>11046</v>
      </c>
      <c r="D458" s="50">
        <v>10</v>
      </c>
      <c r="E458" s="50"/>
      <c r="F458" s="50">
        <v>97</v>
      </c>
      <c r="G458" s="50">
        <f t="shared" ref="G458:G521" si="7">(F458-$K$13)^2</f>
        <v>27.050033084852377</v>
      </c>
    </row>
    <row r="459" spans="2:7" x14ac:dyDescent="0.25">
      <c r="B459" s="48" t="s">
        <v>923</v>
      </c>
      <c r="C459" s="50" t="s">
        <v>924</v>
      </c>
      <c r="D459" s="50">
        <v>11</v>
      </c>
      <c r="E459" s="50"/>
      <c r="F459" s="50">
        <v>46</v>
      </c>
      <c r="G459" s="50">
        <f t="shared" si="7"/>
        <v>3158.5484253678114</v>
      </c>
    </row>
    <row r="460" spans="2:7" x14ac:dyDescent="0.25">
      <c r="B460" s="48" t="s">
        <v>10696</v>
      </c>
      <c r="C460" s="50" t="s">
        <v>10697</v>
      </c>
      <c r="D460" s="50">
        <v>3</v>
      </c>
      <c r="E460" s="50"/>
      <c r="F460" s="50">
        <v>96</v>
      </c>
      <c r="G460" s="50">
        <f t="shared" si="7"/>
        <v>38.451962345302555</v>
      </c>
    </row>
    <row r="461" spans="2:7" x14ac:dyDescent="0.25">
      <c r="B461" s="48" t="s">
        <v>16586</v>
      </c>
      <c r="C461" s="50" t="s">
        <v>16587</v>
      </c>
      <c r="D461" s="50">
        <v>0</v>
      </c>
      <c r="E461" s="50"/>
      <c r="F461" s="50">
        <v>111</v>
      </c>
      <c r="G461" s="50">
        <f t="shared" si="7"/>
        <v>77.423023438549933</v>
      </c>
    </row>
    <row r="462" spans="2:7" x14ac:dyDescent="0.25">
      <c r="B462" s="48" t="s">
        <v>5793</v>
      </c>
      <c r="C462" s="50" t="s">
        <v>5794</v>
      </c>
      <c r="D462" s="50">
        <v>8</v>
      </c>
      <c r="E462" s="50"/>
      <c r="F462" s="50">
        <v>87</v>
      </c>
      <c r="G462" s="50">
        <f t="shared" si="7"/>
        <v>231.06932568935412</v>
      </c>
    </row>
    <row r="463" spans="2:7" x14ac:dyDescent="0.25">
      <c r="B463" s="48" t="s">
        <v>7668</v>
      </c>
      <c r="C463" s="50" t="s">
        <v>7669</v>
      </c>
      <c r="D463" s="50">
        <v>13</v>
      </c>
      <c r="E463" s="50"/>
      <c r="F463" s="50">
        <v>91</v>
      </c>
      <c r="G463" s="50">
        <f t="shared" si="7"/>
        <v>125.46160864755342</v>
      </c>
    </row>
    <row r="464" spans="2:7" x14ac:dyDescent="0.25">
      <c r="B464" s="48" t="s">
        <v>3791</v>
      </c>
      <c r="C464" s="50" t="s">
        <v>3792</v>
      </c>
      <c r="D464" s="50">
        <v>10</v>
      </c>
      <c r="E464" s="50"/>
      <c r="F464" s="50">
        <v>79</v>
      </c>
      <c r="G464" s="50">
        <f t="shared" si="7"/>
        <v>538.28475977295557</v>
      </c>
    </row>
    <row r="465" spans="2:7" x14ac:dyDescent="0.25">
      <c r="B465" s="48" t="s">
        <v>4475</v>
      </c>
      <c r="C465" s="50" t="s">
        <v>4476</v>
      </c>
      <c r="D465" s="50">
        <v>0</v>
      </c>
      <c r="E465" s="50"/>
      <c r="F465" s="50">
        <v>83</v>
      </c>
      <c r="G465" s="50">
        <f t="shared" si="7"/>
        <v>368.67704273115481</v>
      </c>
    </row>
    <row r="466" spans="2:7" x14ac:dyDescent="0.25">
      <c r="B466" s="48" t="s">
        <v>8968</v>
      </c>
      <c r="C466" s="50" t="s">
        <v>8969</v>
      </c>
      <c r="D466" s="50">
        <v>11</v>
      </c>
      <c r="E466" s="50"/>
      <c r="F466" s="50">
        <v>93</v>
      </c>
      <c r="G466" s="50">
        <f t="shared" si="7"/>
        <v>84.65775012665307</v>
      </c>
    </row>
    <row r="467" spans="2:7" x14ac:dyDescent="0.25">
      <c r="B467" s="48" t="s">
        <v>284</v>
      </c>
      <c r="C467" s="50" t="s">
        <v>285</v>
      </c>
      <c r="D467" s="50">
        <v>12</v>
      </c>
      <c r="E467" s="50"/>
      <c r="F467" s="50">
        <v>23</v>
      </c>
      <c r="G467" s="50">
        <f t="shared" si="7"/>
        <v>6272.7927983581649</v>
      </c>
    </row>
    <row r="468" spans="2:7" x14ac:dyDescent="0.25">
      <c r="B468" s="48" t="s">
        <v>16672</v>
      </c>
      <c r="C468" s="50" t="s">
        <v>16673</v>
      </c>
      <c r="D468" s="50">
        <v>1</v>
      </c>
      <c r="E468" s="50"/>
      <c r="F468" s="50">
        <v>111</v>
      </c>
      <c r="G468" s="50">
        <f t="shared" si="7"/>
        <v>77.423023438549933</v>
      </c>
    </row>
    <row r="469" spans="2:7" x14ac:dyDescent="0.25">
      <c r="B469" s="48" t="s">
        <v>7498</v>
      </c>
      <c r="C469" s="50" t="s">
        <v>7499</v>
      </c>
      <c r="D469" s="50">
        <v>8</v>
      </c>
      <c r="E469" s="50"/>
      <c r="F469" s="50">
        <v>91</v>
      </c>
      <c r="G469" s="50">
        <f t="shared" si="7"/>
        <v>125.46160864755342</v>
      </c>
    </row>
    <row r="470" spans="2:7" x14ac:dyDescent="0.25">
      <c r="B470" s="48" t="s">
        <v>726</v>
      </c>
      <c r="C470" s="50" t="s">
        <v>727</v>
      </c>
      <c r="D470" s="50">
        <v>0</v>
      </c>
      <c r="E470" s="50"/>
      <c r="F470" s="50">
        <v>40</v>
      </c>
      <c r="G470" s="50">
        <f t="shared" si="7"/>
        <v>3868.9600009305123</v>
      </c>
    </row>
    <row r="471" spans="2:7" x14ac:dyDescent="0.25">
      <c r="B471" s="48" t="s">
        <v>6698</v>
      </c>
      <c r="C471" s="50" t="s">
        <v>6699</v>
      </c>
      <c r="D471" s="50">
        <v>6</v>
      </c>
      <c r="E471" s="50"/>
      <c r="F471" s="50">
        <v>89</v>
      </c>
      <c r="G471" s="50">
        <f t="shared" si="7"/>
        <v>174.26546716845377</v>
      </c>
    </row>
    <row r="472" spans="2:7" x14ac:dyDescent="0.25">
      <c r="B472" s="48" t="s">
        <v>11745</v>
      </c>
      <c r="C472" s="50" t="s">
        <v>11746</v>
      </c>
      <c r="D472" s="50">
        <v>10</v>
      </c>
      <c r="E472" s="50"/>
      <c r="F472" s="50">
        <v>98</v>
      </c>
      <c r="G472" s="50">
        <f t="shared" si="7"/>
        <v>17.648103824402202</v>
      </c>
    </row>
    <row r="473" spans="2:7" x14ac:dyDescent="0.25">
      <c r="B473" s="48" t="s">
        <v>17444</v>
      </c>
      <c r="C473" s="50" t="s">
        <v>17445</v>
      </c>
      <c r="D473" s="50">
        <v>9</v>
      </c>
      <c r="E473" s="50"/>
      <c r="F473" s="50">
        <v>114</v>
      </c>
      <c r="G473" s="50">
        <f t="shared" si="7"/>
        <v>139.21723565719941</v>
      </c>
    </row>
    <row r="474" spans="2:7" x14ac:dyDescent="0.25">
      <c r="B474" s="48" t="s">
        <v>4832</v>
      </c>
      <c r="C474" s="50" t="s">
        <v>4833</v>
      </c>
      <c r="D474" s="50">
        <v>10</v>
      </c>
      <c r="E474" s="50"/>
      <c r="F474" s="50">
        <v>84</v>
      </c>
      <c r="G474" s="50">
        <f t="shared" si="7"/>
        <v>331.27511347070464</v>
      </c>
    </row>
    <row r="475" spans="2:7" x14ac:dyDescent="0.25">
      <c r="B475" s="48" t="s">
        <v>2465</v>
      </c>
      <c r="C475" s="50" t="s">
        <v>2466</v>
      </c>
      <c r="D475" s="50">
        <v>1</v>
      </c>
      <c r="E475" s="50"/>
      <c r="F475" s="50">
        <v>68</v>
      </c>
      <c r="G475" s="50">
        <f t="shared" si="7"/>
        <v>1169.7059816379074</v>
      </c>
    </row>
    <row r="476" spans="2:7" x14ac:dyDescent="0.25">
      <c r="B476" s="48" t="s">
        <v>21654</v>
      </c>
      <c r="C476" s="50" t="s">
        <v>21655</v>
      </c>
      <c r="D476" s="50">
        <v>6</v>
      </c>
      <c r="E476" s="50"/>
      <c r="F476" s="50">
        <v>140</v>
      </c>
      <c r="G476" s="50">
        <f t="shared" si="7"/>
        <v>1428.7670748854948</v>
      </c>
    </row>
    <row r="477" spans="2:7" x14ac:dyDescent="0.25">
      <c r="B477" s="48" t="s">
        <v>19195</v>
      </c>
      <c r="C477" s="50" t="s">
        <v>19196</v>
      </c>
      <c r="D477" s="50">
        <v>6</v>
      </c>
      <c r="E477" s="50"/>
      <c r="F477" s="50">
        <v>122</v>
      </c>
      <c r="G477" s="50">
        <f t="shared" si="7"/>
        <v>392.00180157359802</v>
      </c>
    </row>
    <row r="478" spans="2:7" x14ac:dyDescent="0.25">
      <c r="B478" s="48" t="s">
        <v>19640</v>
      </c>
      <c r="C478" s="50" t="s">
        <v>19641</v>
      </c>
      <c r="D478" s="50">
        <v>1</v>
      </c>
      <c r="E478" s="50"/>
      <c r="F478" s="50">
        <v>124</v>
      </c>
      <c r="G478" s="50">
        <f t="shared" si="7"/>
        <v>475.19794305269767</v>
      </c>
    </row>
    <row r="479" spans="2:7" x14ac:dyDescent="0.25">
      <c r="B479" s="48" t="s">
        <v>13751</v>
      </c>
      <c r="C479" s="50">
        <v>1922</v>
      </c>
      <c r="D479" s="50">
        <v>7</v>
      </c>
      <c r="E479" s="50"/>
      <c r="F479" s="50">
        <v>103</v>
      </c>
      <c r="G479" s="50">
        <f t="shared" si="7"/>
        <v>0.63845752215133167</v>
      </c>
    </row>
    <row r="480" spans="2:7" x14ac:dyDescent="0.25">
      <c r="B480" s="48" t="s">
        <v>8353</v>
      </c>
      <c r="C480" s="50" t="s">
        <v>8354</v>
      </c>
      <c r="D480" s="50">
        <v>8</v>
      </c>
      <c r="E480" s="50"/>
      <c r="F480" s="50">
        <v>92</v>
      </c>
      <c r="G480" s="50">
        <f t="shared" si="7"/>
        <v>104.05967938710324</v>
      </c>
    </row>
    <row r="481" spans="2:7" x14ac:dyDescent="0.25">
      <c r="B481" s="48" t="s">
        <v>7704</v>
      </c>
      <c r="C481" s="50" t="s">
        <v>7705</v>
      </c>
      <c r="D481" s="50">
        <v>7</v>
      </c>
      <c r="E481" s="50"/>
      <c r="F481" s="50">
        <v>91</v>
      </c>
      <c r="G481" s="50">
        <f t="shared" si="7"/>
        <v>125.46160864755342</v>
      </c>
    </row>
    <row r="482" spans="2:7" x14ac:dyDescent="0.25">
      <c r="B482" s="48" t="s">
        <v>12200</v>
      </c>
      <c r="C482" s="50" t="s">
        <v>12201</v>
      </c>
      <c r="D482" s="50">
        <v>10</v>
      </c>
      <c r="E482" s="50"/>
      <c r="F482" s="50">
        <v>99</v>
      </c>
      <c r="G482" s="50">
        <f t="shared" si="7"/>
        <v>10.246174563952028</v>
      </c>
    </row>
    <row r="483" spans="2:7" x14ac:dyDescent="0.25">
      <c r="B483" s="48" t="s">
        <v>4291</v>
      </c>
      <c r="C483" s="50" t="s">
        <v>4292</v>
      </c>
      <c r="D483" s="50">
        <v>5</v>
      </c>
      <c r="E483" s="50"/>
      <c r="F483" s="50">
        <v>82</v>
      </c>
      <c r="G483" s="50">
        <f t="shared" si="7"/>
        <v>408.07897199160499</v>
      </c>
    </row>
    <row r="484" spans="2:7" x14ac:dyDescent="0.25">
      <c r="B484" s="48" t="s">
        <v>1325</v>
      </c>
      <c r="C484" s="50" t="s">
        <v>1326</v>
      </c>
      <c r="D484" s="50">
        <v>0</v>
      </c>
      <c r="E484" s="50"/>
      <c r="F484" s="50">
        <v>54</v>
      </c>
      <c r="G484" s="50">
        <f t="shared" si="7"/>
        <v>2323.33299128421</v>
      </c>
    </row>
    <row r="485" spans="2:7" x14ac:dyDescent="0.25">
      <c r="B485" s="48" t="s">
        <v>1553</v>
      </c>
      <c r="C485" s="50" t="s">
        <v>1554</v>
      </c>
      <c r="D485" s="50">
        <v>1</v>
      </c>
      <c r="E485" s="50"/>
      <c r="F485" s="50">
        <v>58</v>
      </c>
      <c r="G485" s="50">
        <f t="shared" si="7"/>
        <v>1953.7252742424091</v>
      </c>
    </row>
    <row r="486" spans="2:7" x14ac:dyDescent="0.25">
      <c r="B486" s="48" t="s">
        <v>17899</v>
      </c>
      <c r="C486" s="50" t="s">
        <v>17900</v>
      </c>
      <c r="D486" s="50">
        <v>7</v>
      </c>
      <c r="E486" s="50"/>
      <c r="F486" s="50">
        <v>116</v>
      </c>
      <c r="G486" s="50">
        <f t="shared" si="7"/>
        <v>190.41337713629906</v>
      </c>
    </row>
    <row r="487" spans="2:7" x14ac:dyDescent="0.25">
      <c r="B487" s="48" t="s">
        <v>21843</v>
      </c>
      <c r="C487" s="50" t="s">
        <v>21844</v>
      </c>
      <c r="D487" s="50">
        <v>10</v>
      </c>
      <c r="E487" s="50"/>
      <c r="F487" s="50">
        <v>143</v>
      </c>
      <c r="G487" s="50">
        <f t="shared" si="7"/>
        <v>1664.5612871041444</v>
      </c>
    </row>
    <row r="488" spans="2:7" x14ac:dyDescent="0.25">
      <c r="B488" s="48" t="s">
        <v>21221</v>
      </c>
      <c r="C488" s="50" t="s">
        <v>21222</v>
      </c>
      <c r="D488" s="50">
        <v>9</v>
      </c>
      <c r="E488" s="50"/>
      <c r="F488" s="50">
        <v>135</v>
      </c>
      <c r="G488" s="50">
        <f t="shared" si="7"/>
        <v>1075.7767211877458</v>
      </c>
    </row>
    <row r="489" spans="2:7" x14ac:dyDescent="0.25">
      <c r="B489" s="48" t="s">
        <v>23028</v>
      </c>
      <c r="C489" s="50" t="s">
        <v>23029</v>
      </c>
      <c r="D489" s="50">
        <v>10</v>
      </c>
      <c r="E489" s="50"/>
      <c r="F489" s="50">
        <v>185</v>
      </c>
      <c r="G489" s="50">
        <f t="shared" si="7"/>
        <v>6855.6802581652373</v>
      </c>
    </row>
    <row r="490" spans="2:7" x14ac:dyDescent="0.25">
      <c r="B490" s="48" t="s">
        <v>13666</v>
      </c>
      <c r="C490" s="50" t="s">
        <v>13667</v>
      </c>
      <c r="D490" s="50">
        <v>6</v>
      </c>
      <c r="E490" s="50"/>
      <c r="F490" s="50">
        <v>103</v>
      </c>
      <c r="G490" s="50">
        <f t="shared" si="7"/>
        <v>0.63845752215133167</v>
      </c>
    </row>
    <row r="491" spans="2:7" x14ac:dyDescent="0.25">
      <c r="B491" s="48" t="s">
        <v>17981</v>
      </c>
      <c r="C491" s="50" t="s">
        <v>17982</v>
      </c>
      <c r="D491" s="50">
        <v>12</v>
      </c>
      <c r="E491" s="50"/>
      <c r="F491" s="50">
        <v>116</v>
      </c>
      <c r="G491" s="50">
        <f t="shared" si="7"/>
        <v>190.41337713629906</v>
      </c>
    </row>
    <row r="492" spans="2:7" x14ac:dyDescent="0.25">
      <c r="B492" s="48" t="s">
        <v>14808</v>
      </c>
      <c r="C492" s="50" t="s">
        <v>14809</v>
      </c>
      <c r="D492" s="50">
        <v>10</v>
      </c>
      <c r="E492" s="50"/>
      <c r="F492" s="50">
        <v>106</v>
      </c>
      <c r="G492" s="50">
        <f t="shared" si="7"/>
        <v>14.432669740800808</v>
      </c>
    </row>
    <row r="493" spans="2:7" x14ac:dyDescent="0.25">
      <c r="B493" s="48" t="s">
        <v>5336</v>
      </c>
      <c r="C493" s="50" t="s">
        <v>5337</v>
      </c>
      <c r="D493" s="50">
        <v>12</v>
      </c>
      <c r="E493" s="50"/>
      <c r="F493" s="50">
        <v>86</v>
      </c>
      <c r="G493" s="50">
        <f t="shared" si="7"/>
        <v>262.47125494980429</v>
      </c>
    </row>
    <row r="494" spans="2:7" x14ac:dyDescent="0.25">
      <c r="B494" s="48" t="s">
        <v>9970</v>
      </c>
      <c r="C494" s="50" t="s">
        <v>9971</v>
      </c>
      <c r="D494" s="50">
        <v>10</v>
      </c>
      <c r="E494" s="50"/>
      <c r="F494" s="50">
        <v>95</v>
      </c>
      <c r="G494" s="50">
        <f t="shared" si="7"/>
        <v>51.853891605752729</v>
      </c>
    </row>
    <row r="495" spans="2:7" x14ac:dyDescent="0.25">
      <c r="B495" s="48" t="s">
        <v>22606</v>
      </c>
      <c r="C495" s="50" t="s">
        <v>22607</v>
      </c>
      <c r="D495" s="50">
        <v>11</v>
      </c>
      <c r="E495" s="50"/>
      <c r="F495" s="50">
        <v>160</v>
      </c>
      <c r="G495" s="50">
        <f t="shared" si="7"/>
        <v>3340.7284896764913</v>
      </c>
    </row>
    <row r="496" spans="2:7" x14ac:dyDescent="0.25">
      <c r="B496" s="48" t="s">
        <v>3223</v>
      </c>
      <c r="C496" s="50" t="s">
        <v>3224</v>
      </c>
      <c r="D496" s="50">
        <v>10</v>
      </c>
      <c r="E496" s="50"/>
      <c r="F496" s="50">
        <v>75</v>
      </c>
      <c r="G496" s="50">
        <f t="shared" si="7"/>
        <v>739.89247681475626</v>
      </c>
    </row>
    <row r="497" spans="2:7" x14ac:dyDescent="0.25">
      <c r="B497" s="48" t="s">
        <v>22580</v>
      </c>
      <c r="C497" s="50" t="s">
        <v>22581</v>
      </c>
      <c r="D497" s="50">
        <v>5</v>
      </c>
      <c r="E497" s="50"/>
      <c r="F497" s="50">
        <v>159</v>
      </c>
      <c r="G497" s="50">
        <f t="shared" si="7"/>
        <v>3226.1304189369416</v>
      </c>
    </row>
    <row r="498" spans="2:7" x14ac:dyDescent="0.25">
      <c r="B498" s="48" t="s">
        <v>10859</v>
      </c>
      <c r="C498" s="50" t="s">
        <v>10860</v>
      </c>
      <c r="D498" s="50">
        <v>10</v>
      </c>
      <c r="E498" s="50"/>
      <c r="F498" s="50">
        <v>97</v>
      </c>
      <c r="G498" s="50">
        <f t="shared" si="7"/>
        <v>27.050033084852377</v>
      </c>
    </row>
    <row r="499" spans="2:7" x14ac:dyDescent="0.25">
      <c r="B499" s="48" t="s">
        <v>12307</v>
      </c>
      <c r="C499" s="50" t="s">
        <v>12308</v>
      </c>
      <c r="D499" s="50">
        <v>8</v>
      </c>
      <c r="E499" s="50"/>
      <c r="F499" s="50">
        <v>100</v>
      </c>
      <c r="G499" s="50">
        <f t="shared" si="7"/>
        <v>4.8442453035018547</v>
      </c>
    </row>
    <row r="500" spans="2:7" x14ac:dyDescent="0.25">
      <c r="B500" s="48" t="s">
        <v>22212</v>
      </c>
      <c r="C500" s="50" t="s">
        <v>22213</v>
      </c>
      <c r="D500" s="50">
        <v>11</v>
      </c>
      <c r="E500" s="50"/>
      <c r="F500" s="50">
        <v>149</v>
      </c>
      <c r="G500" s="50">
        <f t="shared" si="7"/>
        <v>2190.1497115414431</v>
      </c>
    </row>
    <row r="501" spans="2:7" x14ac:dyDescent="0.25">
      <c r="B501" s="48" t="s">
        <v>16878</v>
      </c>
      <c r="C501" s="50" t="s">
        <v>16879</v>
      </c>
      <c r="D501" s="50">
        <v>11</v>
      </c>
      <c r="E501" s="50"/>
      <c r="F501" s="50">
        <v>112</v>
      </c>
      <c r="G501" s="50">
        <f t="shared" si="7"/>
        <v>96.021094178099759</v>
      </c>
    </row>
    <row r="502" spans="2:7" x14ac:dyDescent="0.25">
      <c r="B502" s="48" t="s">
        <v>4823</v>
      </c>
      <c r="C502" s="50" t="s">
        <v>4824</v>
      </c>
      <c r="D502" s="50">
        <v>6</v>
      </c>
      <c r="E502" s="50"/>
      <c r="F502" s="50">
        <v>84</v>
      </c>
      <c r="G502" s="50">
        <f t="shared" si="7"/>
        <v>331.27511347070464</v>
      </c>
    </row>
    <row r="503" spans="2:7" x14ac:dyDescent="0.25">
      <c r="B503" s="48" t="s">
        <v>9983</v>
      </c>
      <c r="C503" s="50" t="s">
        <v>9984</v>
      </c>
      <c r="D503" s="50">
        <v>4</v>
      </c>
      <c r="E503" s="50"/>
      <c r="F503" s="50">
        <v>95</v>
      </c>
      <c r="G503" s="50">
        <f t="shared" si="7"/>
        <v>51.853891605752729</v>
      </c>
    </row>
    <row r="504" spans="2:7" x14ac:dyDescent="0.25">
      <c r="B504" s="48" t="s">
        <v>370</v>
      </c>
      <c r="C504" s="50" t="s">
        <v>371</v>
      </c>
      <c r="D504" s="50">
        <v>8</v>
      </c>
      <c r="E504" s="50"/>
      <c r="F504" s="50">
        <v>25</v>
      </c>
      <c r="G504" s="50">
        <f t="shared" si="7"/>
        <v>5959.9889398372652</v>
      </c>
    </row>
    <row r="505" spans="2:7" x14ac:dyDescent="0.25">
      <c r="B505" s="48" t="s">
        <v>2833</v>
      </c>
      <c r="C505" s="50" t="s">
        <v>2834</v>
      </c>
      <c r="D505" s="50">
        <v>10</v>
      </c>
      <c r="E505" s="50"/>
      <c r="F505" s="50">
        <v>72</v>
      </c>
      <c r="G505" s="50">
        <f t="shared" si="7"/>
        <v>912.09826459610679</v>
      </c>
    </row>
    <row r="506" spans="2:7" x14ac:dyDescent="0.25">
      <c r="B506" s="48" t="s">
        <v>11071</v>
      </c>
      <c r="C506" s="50" t="s">
        <v>11072</v>
      </c>
      <c r="D506" s="50">
        <v>8</v>
      </c>
      <c r="E506" s="50"/>
      <c r="F506" s="50">
        <v>97</v>
      </c>
      <c r="G506" s="50">
        <f t="shared" si="7"/>
        <v>27.050033084852377</v>
      </c>
    </row>
    <row r="507" spans="2:7" x14ac:dyDescent="0.25">
      <c r="B507" s="48" t="s">
        <v>20630</v>
      </c>
      <c r="C507" s="50" t="s">
        <v>20631</v>
      </c>
      <c r="D507" s="50">
        <v>11</v>
      </c>
      <c r="E507" s="50"/>
      <c r="F507" s="50">
        <v>131</v>
      </c>
      <c r="G507" s="50">
        <f t="shared" si="7"/>
        <v>829.3844382295465</v>
      </c>
    </row>
    <row r="508" spans="2:7" x14ac:dyDescent="0.25">
      <c r="B508" s="48" t="s">
        <v>18922</v>
      </c>
      <c r="C508" s="50" t="s">
        <v>18923</v>
      </c>
      <c r="D508" s="50">
        <v>6</v>
      </c>
      <c r="E508" s="50"/>
      <c r="F508" s="50">
        <v>120</v>
      </c>
      <c r="G508" s="50">
        <f t="shared" si="7"/>
        <v>316.80566009449836</v>
      </c>
    </row>
    <row r="509" spans="2:7" x14ac:dyDescent="0.25">
      <c r="B509" s="48" t="s">
        <v>11264</v>
      </c>
      <c r="C509" s="50" t="s">
        <v>11265</v>
      </c>
      <c r="D509" s="50">
        <v>4</v>
      </c>
      <c r="E509" s="50"/>
      <c r="F509" s="50">
        <v>97</v>
      </c>
      <c r="G509" s="50">
        <f t="shared" si="7"/>
        <v>27.050033084852377</v>
      </c>
    </row>
    <row r="510" spans="2:7" x14ac:dyDescent="0.25">
      <c r="B510" s="48" t="s">
        <v>16299</v>
      </c>
      <c r="C510" s="50" t="s">
        <v>16300</v>
      </c>
      <c r="D510" s="50">
        <v>11</v>
      </c>
      <c r="E510" s="50"/>
      <c r="F510" s="50">
        <v>110</v>
      </c>
      <c r="G510" s="50">
        <f t="shared" si="7"/>
        <v>60.824952699000114</v>
      </c>
    </row>
    <row r="511" spans="2:7" x14ac:dyDescent="0.25">
      <c r="B511" s="48" t="s">
        <v>3825</v>
      </c>
      <c r="C511" s="50" t="s">
        <v>3826</v>
      </c>
      <c r="D511" s="50">
        <v>1</v>
      </c>
      <c r="E511" s="50"/>
      <c r="F511" s="50">
        <v>80</v>
      </c>
      <c r="G511" s="50">
        <f t="shared" si="7"/>
        <v>492.88283051250534</v>
      </c>
    </row>
    <row r="512" spans="2:7" x14ac:dyDescent="0.25">
      <c r="B512" s="48" t="s">
        <v>18208</v>
      </c>
      <c r="C512" s="50" t="s">
        <v>18209</v>
      </c>
      <c r="D512" s="50">
        <v>8</v>
      </c>
      <c r="E512" s="50"/>
      <c r="F512" s="50">
        <v>117</v>
      </c>
      <c r="G512" s="50">
        <f t="shared" si="7"/>
        <v>219.01144787584889</v>
      </c>
    </row>
    <row r="513" spans="2:7" x14ac:dyDescent="0.25">
      <c r="B513" s="48" t="s">
        <v>14777</v>
      </c>
      <c r="C513" s="50" t="s">
        <v>14778</v>
      </c>
      <c r="D513" s="50">
        <v>10</v>
      </c>
      <c r="E513" s="50"/>
      <c r="F513" s="50">
        <v>106</v>
      </c>
      <c r="G513" s="50">
        <f t="shared" si="7"/>
        <v>14.432669740800808</v>
      </c>
    </row>
    <row r="514" spans="2:7" x14ac:dyDescent="0.25">
      <c r="B514" s="48" t="s">
        <v>9593</v>
      </c>
      <c r="C514" s="50" t="s">
        <v>9594</v>
      </c>
      <c r="D514" s="50">
        <v>16</v>
      </c>
      <c r="E514" s="50"/>
      <c r="F514" s="50">
        <v>94</v>
      </c>
      <c r="G514" s="50">
        <f t="shared" si="7"/>
        <v>67.255820866202896</v>
      </c>
    </row>
    <row r="515" spans="2:7" x14ac:dyDescent="0.25">
      <c r="B515" s="48" t="s">
        <v>18444</v>
      </c>
      <c r="C515" s="50" t="s">
        <v>18445</v>
      </c>
      <c r="D515" s="50">
        <v>16</v>
      </c>
      <c r="E515" s="50"/>
      <c r="F515" s="50">
        <v>118</v>
      </c>
      <c r="G515" s="50">
        <f t="shared" si="7"/>
        <v>249.60951861539871</v>
      </c>
    </row>
    <row r="516" spans="2:7" x14ac:dyDescent="0.25">
      <c r="B516" s="48" t="s">
        <v>21050</v>
      </c>
      <c r="C516" s="50" t="s">
        <v>21051</v>
      </c>
      <c r="D516" s="50">
        <v>8</v>
      </c>
      <c r="E516" s="50"/>
      <c r="F516" s="50">
        <v>134</v>
      </c>
      <c r="G516" s="50">
        <f t="shared" si="7"/>
        <v>1011.178650448196</v>
      </c>
    </row>
    <row r="517" spans="2:7" x14ac:dyDescent="0.25">
      <c r="B517" s="48" t="s">
        <v>22349</v>
      </c>
      <c r="C517" s="50" t="s">
        <v>22350</v>
      </c>
      <c r="D517" s="50">
        <v>10</v>
      </c>
      <c r="E517" s="50"/>
      <c r="F517" s="50">
        <v>152</v>
      </c>
      <c r="G517" s="50">
        <f t="shared" si="7"/>
        <v>2479.9439237600927</v>
      </c>
    </row>
    <row r="518" spans="2:7" x14ac:dyDescent="0.25">
      <c r="B518" s="48" t="s">
        <v>9276</v>
      </c>
      <c r="C518" s="50" t="s">
        <v>9277</v>
      </c>
      <c r="D518" s="50">
        <v>2</v>
      </c>
      <c r="E518" s="50"/>
      <c r="F518" s="50">
        <v>94</v>
      </c>
      <c r="G518" s="50">
        <f t="shared" si="7"/>
        <v>67.255820866202896</v>
      </c>
    </row>
    <row r="519" spans="2:7" x14ac:dyDescent="0.25">
      <c r="B519" s="48" t="s">
        <v>7190</v>
      </c>
      <c r="C519" s="50" t="s">
        <v>7191</v>
      </c>
      <c r="D519" s="50">
        <v>1</v>
      </c>
      <c r="E519" s="50"/>
      <c r="F519" s="50">
        <v>90</v>
      </c>
      <c r="G519" s="50">
        <f t="shared" si="7"/>
        <v>148.86353790800359</v>
      </c>
    </row>
    <row r="520" spans="2:7" x14ac:dyDescent="0.25">
      <c r="B520" s="48" t="s">
        <v>7801</v>
      </c>
      <c r="C520" s="50" t="s">
        <v>7802</v>
      </c>
      <c r="D520" s="50">
        <v>0</v>
      </c>
      <c r="E520" s="50"/>
      <c r="F520" s="50">
        <v>91</v>
      </c>
      <c r="G520" s="50">
        <f t="shared" si="7"/>
        <v>125.46160864755342</v>
      </c>
    </row>
    <row r="521" spans="2:7" x14ac:dyDescent="0.25">
      <c r="B521" s="48" t="s">
        <v>6932</v>
      </c>
      <c r="C521" s="50" t="s">
        <v>6933</v>
      </c>
      <c r="D521" s="50">
        <v>8</v>
      </c>
      <c r="E521" s="50"/>
      <c r="F521" s="50">
        <v>90</v>
      </c>
      <c r="G521" s="50">
        <f t="shared" si="7"/>
        <v>148.86353790800359</v>
      </c>
    </row>
    <row r="522" spans="2:7" x14ac:dyDescent="0.25">
      <c r="B522" s="48" t="s">
        <v>19078</v>
      </c>
      <c r="C522" s="50" t="s">
        <v>19079</v>
      </c>
      <c r="D522" s="50">
        <v>10</v>
      </c>
      <c r="E522" s="50"/>
      <c r="F522" s="50">
        <v>121</v>
      </c>
      <c r="G522" s="50">
        <f t="shared" ref="G522:G585" si="8">(F522-$K$13)^2</f>
        <v>353.40373083404819</v>
      </c>
    </row>
    <row r="523" spans="2:7" x14ac:dyDescent="0.25">
      <c r="B523" s="48" t="s">
        <v>12913</v>
      </c>
      <c r="C523" s="50" t="s">
        <v>12914</v>
      </c>
      <c r="D523" s="50">
        <v>1</v>
      </c>
      <c r="E523" s="50"/>
      <c r="F523" s="50">
        <v>101</v>
      </c>
      <c r="G523" s="50">
        <f t="shared" si="8"/>
        <v>1.4423160430516804</v>
      </c>
    </row>
    <row r="524" spans="2:7" x14ac:dyDescent="0.25">
      <c r="B524" s="48" t="s">
        <v>12177</v>
      </c>
      <c r="C524" s="50" t="s">
        <v>12178</v>
      </c>
      <c r="D524" s="50">
        <v>5</v>
      </c>
      <c r="E524" s="50"/>
      <c r="F524" s="50">
        <v>99</v>
      </c>
      <c r="G524" s="50">
        <f t="shared" si="8"/>
        <v>10.246174563952028</v>
      </c>
    </row>
    <row r="525" spans="2:7" x14ac:dyDescent="0.25">
      <c r="B525" s="48" t="s">
        <v>17420</v>
      </c>
      <c r="C525" s="50" t="s">
        <v>17421</v>
      </c>
      <c r="D525" s="50">
        <v>4</v>
      </c>
      <c r="E525" s="50"/>
      <c r="F525" s="50">
        <v>114</v>
      </c>
      <c r="G525" s="50">
        <f t="shared" si="8"/>
        <v>139.21723565719941</v>
      </c>
    </row>
    <row r="526" spans="2:7" x14ac:dyDescent="0.25">
      <c r="B526" s="48" t="s">
        <v>12378</v>
      </c>
      <c r="C526" s="50" t="s">
        <v>12379</v>
      </c>
      <c r="D526" s="50">
        <v>8</v>
      </c>
      <c r="E526" s="50"/>
      <c r="F526" s="50">
        <v>100</v>
      </c>
      <c r="G526" s="50">
        <f t="shared" si="8"/>
        <v>4.8442453035018547</v>
      </c>
    </row>
    <row r="527" spans="2:7" x14ac:dyDescent="0.25">
      <c r="B527" s="48" t="s">
        <v>10752</v>
      </c>
      <c r="C527" s="50" t="s">
        <v>10753</v>
      </c>
      <c r="D527" s="50">
        <v>17</v>
      </c>
      <c r="E527" s="50"/>
      <c r="F527" s="50">
        <v>97</v>
      </c>
      <c r="G527" s="50">
        <f t="shared" si="8"/>
        <v>27.050033084852377</v>
      </c>
    </row>
    <row r="528" spans="2:7" x14ac:dyDescent="0.25">
      <c r="B528" s="48" t="s">
        <v>251</v>
      </c>
      <c r="C528" s="50" t="s">
        <v>252</v>
      </c>
      <c r="D528" s="50">
        <v>10</v>
      </c>
      <c r="E528" s="50"/>
      <c r="F528" s="50">
        <v>23</v>
      </c>
      <c r="G528" s="50">
        <f t="shared" si="8"/>
        <v>6272.7927983581649</v>
      </c>
    </row>
    <row r="529" spans="2:7" x14ac:dyDescent="0.25">
      <c r="B529" s="48" t="s">
        <v>5408</v>
      </c>
      <c r="C529" s="50" t="s">
        <v>5409</v>
      </c>
      <c r="D529" s="50">
        <v>6</v>
      </c>
      <c r="E529" s="50"/>
      <c r="F529" s="50">
        <v>86</v>
      </c>
      <c r="G529" s="50">
        <f t="shared" si="8"/>
        <v>262.47125494980429</v>
      </c>
    </row>
    <row r="530" spans="2:7" x14ac:dyDescent="0.25">
      <c r="B530" s="48" t="s">
        <v>20300</v>
      </c>
      <c r="C530" s="50" t="s">
        <v>20301</v>
      </c>
      <c r="D530" s="50">
        <v>8</v>
      </c>
      <c r="E530" s="50"/>
      <c r="F530" s="50">
        <v>128</v>
      </c>
      <c r="G530" s="50">
        <f t="shared" si="8"/>
        <v>665.59022601089703</v>
      </c>
    </row>
    <row r="531" spans="2:7" x14ac:dyDescent="0.25">
      <c r="B531" s="48" t="s">
        <v>20665</v>
      </c>
      <c r="C531" s="50" t="s">
        <v>20666</v>
      </c>
      <c r="D531" s="50">
        <v>7</v>
      </c>
      <c r="E531" s="50"/>
      <c r="F531" s="50">
        <v>131</v>
      </c>
      <c r="G531" s="50">
        <f t="shared" si="8"/>
        <v>829.3844382295465</v>
      </c>
    </row>
    <row r="532" spans="2:7" x14ac:dyDescent="0.25">
      <c r="B532" s="48" t="s">
        <v>19973</v>
      </c>
      <c r="C532" s="50" t="s">
        <v>19974</v>
      </c>
      <c r="D532" s="50">
        <v>10</v>
      </c>
      <c r="E532" s="50"/>
      <c r="F532" s="50">
        <v>126</v>
      </c>
      <c r="G532" s="50">
        <f t="shared" si="8"/>
        <v>566.39408453179738</v>
      </c>
    </row>
    <row r="533" spans="2:7" x14ac:dyDescent="0.25">
      <c r="B533" s="48" t="s">
        <v>10032</v>
      </c>
      <c r="C533" s="50" t="s">
        <v>10033</v>
      </c>
      <c r="D533" s="50">
        <v>6</v>
      </c>
      <c r="E533" s="50"/>
      <c r="F533" s="50">
        <v>95</v>
      </c>
      <c r="G533" s="50">
        <f t="shared" si="8"/>
        <v>51.853891605752729</v>
      </c>
    </row>
    <row r="534" spans="2:7" x14ac:dyDescent="0.25">
      <c r="B534" s="48" t="s">
        <v>10593</v>
      </c>
      <c r="C534" s="50" t="s">
        <v>10594</v>
      </c>
      <c r="D534" s="50">
        <v>10</v>
      </c>
      <c r="E534" s="50"/>
      <c r="F534" s="50">
        <v>96</v>
      </c>
      <c r="G534" s="50">
        <f t="shared" si="8"/>
        <v>38.451962345302555</v>
      </c>
    </row>
    <row r="535" spans="2:7" x14ac:dyDescent="0.25">
      <c r="B535" s="48" t="s">
        <v>11907</v>
      </c>
      <c r="C535" s="50" t="s">
        <v>11908</v>
      </c>
      <c r="D535" s="50">
        <v>7</v>
      </c>
      <c r="E535" s="50"/>
      <c r="F535" s="50">
        <v>99</v>
      </c>
      <c r="G535" s="50">
        <f t="shared" si="8"/>
        <v>10.246174563952028</v>
      </c>
    </row>
    <row r="536" spans="2:7" x14ac:dyDescent="0.25">
      <c r="B536" s="48" t="s">
        <v>22863</v>
      </c>
      <c r="C536" s="50" t="s">
        <v>22864</v>
      </c>
      <c r="D536" s="50">
        <v>8</v>
      </c>
      <c r="E536" s="50"/>
      <c r="F536" s="50">
        <v>171</v>
      </c>
      <c r="G536" s="50">
        <f t="shared" si="8"/>
        <v>4733.3072678115395</v>
      </c>
    </row>
    <row r="537" spans="2:7" x14ac:dyDescent="0.25">
      <c r="B537" s="48" t="s">
        <v>19063</v>
      </c>
      <c r="C537" s="50" t="s">
        <v>19064</v>
      </c>
      <c r="D537" s="50">
        <v>10</v>
      </c>
      <c r="E537" s="50"/>
      <c r="F537" s="50">
        <v>121</v>
      </c>
      <c r="G537" s="50">
        <f t="shared" si="8"/>
        <v>353.40373083404819</v>
      </c>
    </row>
    <row r="538" spans="2:7" x14ac:dyDescent="0.25">
      <c r="B538" s="48" t="s">
        <v>1409</v>
      </c>
      <c r="C538" s="50" t="s">
        <v>1410</v>
      </c>
      <c r="D538" s="50">
        <v>1</v>
      </c>
      <c r="E538" s="50"/>
      <c r="F538" s="50">
        <v>55</v>
      </c>
      <c r="G538" s="50">
        <f t="shared" si="8"/>
        <v>2227.9310620237598</v>
      </c>
    </row>
    <row r="539" spans="2:7" x14ac:dyDescent="0.25">
      <c r="B539" s="48" t="s">
        <v>6243</v>
      </c>
      <c r="C539" s="50" t="s">
        <v>6244</v>
      </c>
      <c r="D539" s="50">
        <v>10</v>
      </c>
      <c r="E539" s="50"/>
      <c r="F539" s="50">
        <v>88</v>
      </c>
      <c r="G539" s="50">
        <f t="shared" si="8"/>
        <v>201.66739642890394</v>
      </c>
    </row>
    <row r="540" spans="2:7" x14ac:dyDescent="0.25">
      <c r="B540" s="48" t="s">
        <v>20230</v>
      </c>
      <c r="C540" s="50" t="s">
        <v>20231</v>
      </c>
      <c r="D540" s="50">
        <v>9</v>
      </c>
      <c r="E540" s="50"/>
      <c r="F540" s="50">
        <v>128</v>
      </c>
      <c r="G540" s="50">
        <f t="shared" si="8"/>
        <v>665.59022601089703</v>
      </c>
    </row>
    <row r="541" spans="2:7" x14ac:dyDescent="0.25">
      <c r="B541" s="48" t="s">
        <v>4088</v>
      </c>
      <c r="C541" s="50" t="s">
        <v>4089</v>
      </c>
      <c r="D541" s="50">
        <v>3</v>
      </c>
      <c r="E541" s="50"/>
      <c r="F541" s="50">
        <v>81</v>
      </c>
      <c r="G541" s="50">
        <f t="shared" si="8"/>
        <v>449.48090125205516</v>
      </c>
    </row>
    <row r="542" spans="2:7" x14ac:dyDescent="0.25">
      <c r="B542" s="48" t="s">
        <v>7567</v>
      </c>
      <c r="C542" s="50" t="s">
        <v>7568</v>
      </c>
      <c r="D542" s="50">
        <v>6</v>
      </c>
      <c r="E542" s="50"/>
      <c r="F542" s="50">
        <v>91</v>
      </c>
      <c r="G542" s="50">
        <f t="shared" si="8"/>
        <v>125.46160864755342</v>
      </c>
    </row>
    <row r="543" spans="2:7" x14ac:dyDescent="0.25">
      <c r="B543" s="48" t="s">
        <v>10771</v>
      </c>
      <c r="C543" s="50" t="s">
        <v>10772</v>
      </c>
      <c r="D543" s="50">
        <v>1</v>
      </c>
      <c r="E543" s="50"/>
      <c r="F543" s="50">
        <v>97</v>
      </c>
      <c r="G543" s="50">
        <f t="shared" si="8"/>
        <v>27.050033084852377</v>
      </c>
    </row>
    <row r="544" spans="2:7" x14ac:dyDescent="0.25">
      <c r="B544" s="48" t="s">
        <v>4076</v>
      </c>
      <c r="C544" s="50" t="s">
        <v>4077</v>
      </c>
      <c r="D544" s="50">
        <v>4</v>
      </c>
      <c r="E544" s="50"/>
      <c r="F544" s="50">
        <v>81</v>
      </c>
      <c r="G544" s="50">
        <f t="shared" si="8"/>
        <v>449.48090125205516</v>
      </c>
    </row>
    <row r="545" spans="2:7" x14ac:dyDescent="0.25">
      <c r="B545" s="48" t="s">
        <v>5119</v>
      </c>
      <c r="C545" s="50" t="s">
        <v>5120</v>
      </c>
      <c r="D545" s="50">
        <v>10</v>
      </c>
      <c r="E545" s="50"/>
      <c r="F545" s="50">
        <v>85</v>
      </c>
      <c r="G545" s="50">
        <f t="shared" si="8"/>
        <v>295.87318421025446</v>
      </c>
    </row>
    <row r="546" spans="2:7" x14ac:dyDescent="0.25">
      <c r="B546" s="48" t="s">
        <v>22850</v>
      </c>
      <c r="C546" s="50" t="s">
        <v>22851</v>
      </c>
      <c r="D546" s="50">
        <v>6</v>
      </c>
      <c r="E546" s="50"/>
      <c r="F546" s="50">
        <v>170</v>
      </c>
      <c r="G546" s="50">
        <f t="shared" si="8"/>
        <v>4596.7091970719894</v>
      </c>
    </row>
    <row r="547" spans="2:7" x14ac:dyDescent="0.25">
      <c r="B547" s="48" t="s">
        <v>23028</v>
      </c>
      <c r="C547" s="50" t="s">
        <v>23029</v>
      </c>
      <c r="D547" s="50">
        <v>10</v>
      </c>
      <c r="E547" s="50"/>
      <c r="F547" s="50">
        <v>185</v>
      </c>
      <c r="G547" s="50">
        <f t="shared" si="8"/>
        <v>6855.6802581652373</v>
      </c>
    </row>
    <row r="548" spans="2:7" x14ac:dyDescent="0.25">
      <c r="B548" s="48" t="s">
        <v>7655</v>
      </c>
      <c r="C548" s="50" t="s">
        <v>7656</v>
      </c>
      <c r="D548" s="50">
        <v>14</v>
      </c>
      <c r="E548" s="50"/>
      <c r="F548" s="50">
        <v>91</v>
      </c>
      <c r="G548" s="50">
        <f t="shared" si="8"/>
        <v>125.46160864755342</v>
      </c>
    </row>
    <row r="549" spans="2:7" x14ac:dyDescent="0.25">
      <c r="B549" s="48" t="s">
        <v>5972</v>
      </c>
      <c r="C549" s="50" t="s">
        <v>5973</v>
      </c>
      <c r="D549" s="50">
        <v>11</v>
      </c>
      <c r="E549" s="50"/>
      <c r="F549" s="50">
        <v>87</v>
      </c>
      <c r="G549" s="50">
        <f t="shared" si="8"/>
        <v>231.06932568935412</v>
      </c>
    </row>
    <row r="550" spans="2:7" x14ac:dyDescent="0.25">
      <c r="B550" s="48" t="s">
        <v>12601</v>
      </c>
      <c r="C550" s="50" t="s">
        <v>12602</v>
      </c>
      <c r="D550" s="50">
        <v>10</v>
      </c>
      <c r="E550" s="50"/>
      <c r="F550" s="50">
        <v>100</v>
      </c>
      <c r="G550" s="50">
        <f t="shared" si="8"/>
        <v>4.8442453035018547</v>
      </c>
    </row>
    <row r="551" spans="2:7" x14ac:dyDescent="0.25">
      <c r="B551" s="48" t="s">
        <v>13396</v>
      </c>
      <c r="C551" s="50" t="s">
        <v>13397</v>
      </c>
      <c r="D551" s="50">
        <v>8</v>
      </c>
      <c r="E551" s="50"/>
      <c r="F551" s="50">
        <v>102</v>
      </c>
      <c r="G551" s="50">
        <f t="shared" si="8"/>
        <v>4.0386782601506008E-2</v>
      </c>
    </row>
    <row r="552" spans="2:7" x14ac:dyDescent="0.25">
      <c r="B552" s="48" t="s">
        <v>20105</v>
      </c>
      <c r="C552" s="50" t="s">
        <v>20106</v>
      </c>
      <c r="D552" s="50">
        <v>1</v>
      </c>
      <c r="E552" s="50"/>
      <c r="F552" s="50">
        <v>127</v>
      </c>
      <c r="G552" s="50">
        <f t="shared" si="8"/>
        <v>614.9921552713472</v>
      </c>
    </row>
    <row r="553" spans="2:7" x14ac:dyDescent="0.25">
      <c r="B553" s="48" t="s">
        <v>930</v>
      </c>
      <c r="C553" s="50" t="s">
        <v>931</v>
      </c>
      <c r="D553" s="50">
        <v>8</v>
      </c>
      <c r="E553" s="50"/>
      <c r="F553" s="50">
        <v>46</v>
      </c>
      <c r="G553" s="50">
        <f t="shared" si="8"/>
        <v>3158.5484253678114</v>
      </c>
    </row>
    <row r="554" spans="2:7" x14ac:dyDescent="0.25">
      <c r="B554" s="48" t="s">
        <v>22031</v>
      </c>
      <c r="C554" s="50" t="s">
        <v>22032</v>
      </c>
      <c r="D554" s="50">
        <v>3</v>
      </c>
      <c r="E554" s="50"/>
      <c r="F554" s="50">
        <v>146</v>
      </c>
      <c r="G554" s="50">
        <f t="shared" si="8"/>
        <v>1918.3554993227938</v>
      </c>
    </row>
    <row r="555" spans="2:7" x14ac:dyDescent="0.25">
      <c r="B555" s="48" t="s">
        <v>22414</v>
      </c>
      <c r="C555" s="50" t="s">
        <v>22415</v>
      </c>
      <c r="D555" s="50">
        <v>8</v>
      </c>
      <c r="E555" s="50"/>
      <c r="F555" s="50">
        <v>154</v>
      </c>
      <c r="G555" s="50">
        <f t="shared" si="8"/>
        <v>2683.1400652391926</v>
      </c>
    </row>
    <row r="556" spans="2:7" x14ac:dyDescent="0.25">
      <c r="B556" s="48" t="s">
        <v>9901</v>
      </c>
      <c r="C556" s="50" t="s">
        <v>9902</v>
      </c>
      <c r="D556" s="50">
        <v>8</v>
      </c>
      <c r="E556" s="50"/>
      <c r="F556" s="50">
        <v>95</v>
      </c>
      <c r="G556" s="50">
        <f t="shared" si="8"/>
        <v>51.853891605752729</v>
      </c>
    </row>
    <row r="557" spans="2:7" x14ac:dyDescent="0.25">
      <c r="B557" s="48" t="s">
        <v>18212</v>
      </c>
      <c r="C557" s="50" t="s">
        <v>18213</v>
      </c>
      <c r="D557" s="50">
        <v>13</v>
      </c>
      <c r="E557" s="50"/>
      <c r="F557" s="50">
        <v>117</v>
      </c>
      <c r="G557" s="50">
        <f t="shared" si="8"/>
        <v>219.01144787584889</v>
      </c>
    </row>
    <row r="558" spans="2:7" x14ac:dyDescent="0.25">
      <c r="B558" s="48" t="s">
        <v>2156</v>
      </c>
      <c r="C558" s="50" t="s">
        <v>2157</v>
      </c>
      <c r="D558" s="50">
        <v>9</v>
      </c>
      <c r="E558" s="50"/>
      <c r="F558" s="50">
        <v>64</v>
      </c>
      <c r="G558" s="50">
        <f t="shared" si="8"/>
        <v>1459.3136986797081</v>
      </c>
    </row>
    <row r="559" spans="2:7" x14ac:dyDescent="0.25">
      <c r="B559" s="48" t="s">
        <v>4494</v>
      </c>
      <c r="C559" s="50" t="s">
        <v>4495</v>
      </c>
      <c r="D559" s="50">
        <v>9</v>
      </c>
      <c r="E559" s="50"/>
      <c r="F559" s="50">
        <v>83</v>
      </c>
      <c r="G559" s="50">
        <f t="shared" si="8"/>
        <v>368.67704273115481</v>
      </c>
    </row>
    <row r="560" spans="2:7" x14ac:dyDescent="0.25">
      <c r="B560" s="48" t="s">
        <v>8164</v>
      </c>
      <c r="C560" s="50" t="s">
        <v>8165</v>
      </c>
      <c r="D560" s="50">
        <v>9</v>
      </c>
      <c r="E560" s="50"/>
      <c r="F560" s="50">
        <v>92</v>
      </c>
      <c r="G560" s="50">
        <f t="shared" si="8"/>
        <v>104.05967938710324</v>
      </c>
    </row>
    <row r="561" spans="2:7" x14ac:dyDescent="0.25">
      <c r="B561" s="48" t="s">
        <v>22090</v>
      </c>
      <c r="C561" s="50" t="s">
        <v>22091</v>
      </c>
      <c r="D561" s="50">
        <v>4</v>
      </c>
      <c r="E561" s="50"/>
      <c r="F561" s="50">
        <v>147</v>
      </c>
      <c r="G561" s="50">
        <f t="shared" si="8"/>
        <v>2006.9535700623437</v>
      </c>
    </row>
    <row r="562" spans="2:7" x14ac:dyDescent="0.25">
      <c r="B562" s="48" t="s">
        <v>15438</v>
      </c>
      <c r="C562" s="50" t="s">
        <v>15439</v>
      </c>
      <c r="D562" s="50">
        <v>9</v>
      </c>
      <c r="E562" s="50"/>
      <c r="F562" s="50">
        <v>107</v>
      </c>
      <c r="G562" s="50">
        <f t="shared" si="8"/>
        <v>23.030740480350634</v>
      </c>
    </row>
    <row r="563" spans="2:7" x14ac:dyDescent="0.25">
      <c r="B563" s="48" t="s">
        <v>22295</v>
      </c>
      <c r="C563" s="50" t="s">
        <v>22296</v>
      </c>
      <c r="D563" s="50">
        <v>14</v>
      </c>
      <c r="E563" s="50"/>
      <c r="F563" s="50">
        <v>151</v>
      </c>
      <c r="G563" s="50">
        <f t="shared" si="8"/>
        <v>2381.345853020543</v>
      </c>
    </row>
    <row r="564" spans="2:7" x14ac:dyDescent="0.25">
      <c r="B564" s="48" t="s">
        <v>14609</v>
      </c>
      <c r="C564" s="50" t="s">
        <v>14610</v>
      </c>
      <c r="D564" s="50">
        <v>12</v>
      </c>
      <c r="E564" s="50"/>
      <c r="F564" s="50">
        <v>105</v>
      </c>
      <c r="G564" s="50">
        <f t="shared" si="8"/>
        <v>7.8345990012509832</v>
      </c>
    </row>
    <row r="565" spans="2:7" x14ac:dyDescent="0.25">
      <c r="B565" s="48" t="s">
        <v>7091</v>
      </c>
      <c r="C565" s="50" t="s">
        <v>7092</v>
      </c>
      <c r="D565" s="50">
        <v>1</v>
      </c>
      <c r="E565" s="50"/>
      <c r="F565" s="50">
        <v>90</v>
      </c>
      <c r="G565" s="50">
        <f t="shared" si="8"/>
        <v>148.86353790800359</v>
      </c>
    </row>
    <row r="566" spans="2:7" x14ac:dyDescent="0.25">
      <c r="B566" s="48" t="s">
        <v>21747</v>
      </c>
      <c r="C566" s="50" t="s">
        <v>21748</v>
      </c>
      <c r="D566" s="50">
        <v>6</v>
      </c>
      <c r="E566" s="50"/>
      <c r="F566" s="50">
        <v>141</v>
      </c>
      <c r="G566" s="50">
        <f t="shared" si="8"/>
        <v>1505.3651456250448</v>
      </c>
    </row>
    <row r="567" spans="2:7" x14ac:dyDescent="0.25">
      <c r="B567" s="48" t="s">
        <v>15136</v>
      </c>
      <c r="C567" s="50" t="s">
        <v>15137</v>
      </c>
      <c r="D567" s="50">
        <v>1</v>
      </c>
      <c r="E567" s="50"/>
      <c r="F567" s="50">
        <v>106</v>
      </c>
      <c r="G567" s="50">
        <f t="shared" si="8"/>
        <v>14.432669740800808</v>
      </c>
    </row>
    <row r="568" spans="2:7" x14ac:dyDescent="0.25">
      <c r="B568" s="48" t="s">
        <v>8797</v>
      </c>
      <c r="C568" s="50" t="s">
        <v>8798</v>
      </c>
      <c r="D568" s="50">
        <v>5</v>
      </c>
      <c r="E568" s="50"/>
      <c r="F568" s="50">
        <v>93</v>
      </c>
      <c r="G568" s="50">
        <f t="shared" si="8"/>
        <v>84.65775012665307</v>
      </c>
    </row>
    <row r="569" spans="2:7" x14ac:dyDescent="0.25">
      <c r="B569" s="48" t="s">
        <v>6099</v>
      </c>
      <c r="C569" s="50" t="s">
        <v>6100</v>
      </c>
      <c r="D569" s="50">
        <v>0</v>
      </c>
      <c r="E569" s="50"/>
      <c r="F569" s="50">
        <v>88</v>
      </c>
      <c r="G569" s="50">
        <f t="shared" si="8"/>
        <v>201.66739642890394</v>
      </c>
    </row>
    <row r="570" spans="2:7" x14ac:dyDescent="0.25">
      <c r="B570" s="48" t="s">
        <v>22670</v>
      </c>
      <c r="C570" s="50" t="s">
        <v>22671</v>
      </c>
      <c r="D570" s="50">
        <v>10</v>
      </c>
      <c r="E570" s="50"/>
      <c r="F570" s="50">
        <v>162</v>
      </c>
      <c r="G570" s="50">
        <f t="shared" si="8"/>
        <v>3575.9246311555912</v>
      </c>
    </row>
    <row r="571" spans="2:7" x14ac:dyDescent="0.25">
      <c r="B571" s="48" t="s">
        <v>13564</v>
      </c>
      <c r="C571" s="50" t="s">
        <v>13565</v>
      </c>
      <c r="D571" s="50">
        <v>10</v>
      </c>
      <c r="E571" s="50"/>
      <c r="F571" s="50">
        <v>103</v>
      </c>
      <c r="G571" s="50">
        <f t="shared" si="8"/>
        <v>0.63845752215133167</v>
      </c>
    </row>
    <row r="572" spans="2:7" x14ac:dyDescent="0.25">
      <c r="B572" s="48" t="s">
        <v>5482</v>
      </c>
      <c r="C572" s="50" t="s">
        <v>5483</v>
      </c>
      <c r="D572" s="50">
        <v>10</v>
      </c>
      <c r="E572" s="50"/>
      <c r="F572" s="50">
        <v>86</v>
      </c>
      <c r="G572" s="50">
        <f t="shared" si="8"/>
        <v>262.47125494980429</v>
      </c>
    </row>
    <row r="573" spans="2:7" x14ac:dyDescent="0.25">
      <c r="B573" s="48" t="s">
        <v>18228</v>
      </c>
      <c r="C573" s="50" t="s">
        <v>18229</v>
      </c>
      <c r="D573" s="50">
        <v>9</v>
      </c>
      <c r="E573" s="50"/>
      <c r="F573" s="50">
        <v>117</v>
      </c>
      <c r="G573" s="50">
        <f t="shared" si="8"/>
        <v>219.01144787584889</v>
      </c>
    </row>
    <row r="574" spans="2:7" x14ac:dyDescent="0.25">
      <c r="B574" s="48" t="s">
        <v>4079</v>
      </c>
      <c r="C574" s="50" t="s">
        <v>4080</v>
      </c>
      <c r="D574" s="50">
        <v>7</v>
      </c>
      <c r="E574" s="50"/>
      <c r="F574" s="50">
        <v>81</v>
      </c>
      <c r="G574" s="50">
        <f t="shared" si="8"/>
        <v>449.48090125205516</v>
      </c>
    </row>
    <row r="575" spans="2:7" x14ac:dyDescent="0.25">
      <c r="B575" s="48" t="s">
        <v>3597</v>
      </c>
      <c r="C575" s="50" t="s">
        <v>3598</v>
      </c>
      <c r="D575" s="50">
        <v>1</v>
      </c>
      <c r="E575" s="50"/>
      <c r="F575" s="50">
        <v>78</v>
      </c>
      <c r="G575" s="50">
        <f t="shared" si="8"/>
        <v>585.68668903340574</v>
      </c>
    </row>
    <row r="576" spans="2:7" x14ac:dyDescent="0.25">
      <c r="B576" s="48" t="s">
        <v>3267</v>
      </c>
      <c r="C576" s="50" t="s">
        <v>3268</v>
      </c>
      <c r="D576" s="50">
        <v>7</v>
      </c>
      <c r="E576" s="50"/>
      <c r="F576" s="50">
        <v>75</v>
      </c>
      <c r="G576" s="50">
        <f t="shared" si="8"/>
        <v>739.89247681475626</v>
      </c>
    </row>
    <row r="577" spans="2:7" x14ac:dyDescent="0.25">
      <c r="B577" s="48" t="s">
        <v>4585</v>
      </c>
      <c r="C577" s="50" t="s">
        <v>4586</v>
      </c>
      <c r="D577" s="50">
        <v>0</v>
      </c>
      <c r="E577" s="50"/>
      <c r="F577" s="50">
        <v>83</v>
      </c>
      <c r="G577" s="50">
        <f t="shared" si="8"/>
        <v>368.67704273115481</v>
      </c>
    </row>
    <row r="578" spans="2:7" x14ac:dyDescent="0.25">
      <c r="B578" s="48" t="s">
        <v>4107</v>
      </c>
      <c r="C578" s="50" t="s">
        <v>4108</v>
      </c>
      <c r="D578" s="50">
        <v>3</v>
      </c>
      <c r="E578" s="50"/>
      <c r="F578" s="50">
        <v>81</v>
      </c>
      <c r="G578" s="50">
        <f t="shared" si="8"/>
        <v>449.48090125205516</v>
      </c>
    </row>
    <row r="579" spans="2:7" x14ac:dyDescent="0.25">
      <c r="B579" s="48" t="s">
        <v>544</v>
      </c>
      <c r="C579" s="50" t="s">
        <v>545</v>
      </c>
      <c r="D579" s="50">
        <v>1</v>
      </c>
      <c r="E579" s="50"/>
      <c r="F579" s="50">
        <v>30</v>
      </c>
      <c r="G579" s="50">
        <f t="shared" si="8"/>
        <v>5212.9792935350142</v>
      </c>
    </row>
    <row r="580" spans="2:7" x14ac:dyDescent="0.25">
      <c r="B580" s="48" t="s">
        <v>9803</v>
      </c>
      <c r="C580" s="50" t="s">
        <v>9804</v>
      </c>
      <c r="D580" s="50">
        <v>9</v>
      </c>
      <c r="E580" s="50"/>
      <c r="F580" s="50">
        <v>95</v>
      </c>
      <c r="G580" s="50">
        <f t="shared" si="8"/>
        <v>51.853891605752729</v>
      </c>
    </row>
    <row r="581" spans="2:7" x14ac:dyDescent="0.25">
      <c r="B581" s="48" t="s">
        <v>19254</v>
      </c>
      <c r="C581" s="50" t="s">
        <v>19255</v>
      </c>
      <c r="D581" s="50">
        <v>8</v>
      </c>
      <c r="E581" s="50"/>
      <c r="F581" s="50">
        <v>122</v>
      </c>
      <c r="G581" s="50">
        <f t="shared" si="8"/>
        <v>392.00180157359802</v>
      </c>
    </row>
    <row r="582" spans="2:7" x14ac:dyDescent="0.25">
      <c r="B582" s="48" t="s">
        <v>21298</v>
      </c>
      <c r="C582" s="50" t="s">
        <v>21299</v>
      </c>
      <c r="D582" s="50">
        <v>10</v>
      </c>
      <c r="E582" s="50"/>
      <c r="F582" s="50">
        <v>136</v>
      </c>
      <c r="G582" s="50">
        <f t="shared" si="8"/>
        <v>1142.3747919272955</v>
      </c>
    </row>
    <row r="583" spans="2:7" x14ac:dyDescent="0.25">
      <c r="B583" s="48" t="s">
        <v>11413</v>
      </c>
      <c r="C583" s="50" t="s">
        <v>11414</v>
      </c>
      <c r="D583" s="50">
        <v>8</v>
      </c>
      <c r="E583" s="50"/>
      <c r="F583" s="50">
        <v>98</v>
      </c>
      <c r="G583" s="50">
        <f t="shared" si="8"/>
        <v>17.648103824402202</v>
      </c>
    </row>
    <row r="584" spans="2:7" x14ac:dyDescent="0.25">
      <c r="B584" s="48" t="s">
        <v>10935</v>
      </c>
      <c r="C584" s="50" t="s">
        <v>10936</v>
      </c>
      <c r="D584" s="50">
        <v>1</v>
      </c>
      <c r="E584" s="50"/>
      <c r="F584" s="50">
        <v>97</v>
      </c>
      <c r="G584" s="50">
        <f t="shared" si="8"/>
        <v>27.050033084852377</v>
      </c>
    </row>
    <row r="585" spans="2:7" x14ac:dyDescent="0.25">
      <c r="B585" s="48" t="s">
        <v>17282</v>
      </c>
      <c r="C585" s="50" t="s">
        <v>17283</v>
      </c>
      <c r="D585" s="50">
        <v>9</v>
      </c>
      <c r="E585" s="50"/>
      <c r="F585" s="50">
        <v>113</v>
      </c>
      <c r="G585" s="50">
        <f t="shared" si="8"/>
        <v>116.61916491764958</v>
      </c>
    </row>
    <row r="586" spans="2:7" x14ac:dyDescent="0.25">
      <c r="B586" s="48" t="s">
        <v>1760</v>
      </c>
      <c r="C586" s="50" t="s">
        <v>1761</v>
      </c>
      <c r="D586" s="50">
        <v>0</v>
      </c>
      <c r="E586" s="50"/>
      <c r="F586" s="50">
        <v>60</v>
      </c>
      <c r="G586" s="50">
        <f t="shared" ref="G586:G631" si="9">(F586-$K$13)^2</f>
        <v>1780.9214157215088</v>
      </c>
    </row>
    <row r="587" spans="2:7" x14ac:dyDescent="0.25">
      <c r="B587" s="48" t="s">
        <v>3175</v>
      </c>
      <c r="C587" s="50" t="s">
        <v>3176</v>
      </c>
      <c r="D587" s="50">
        <v>10</v>
      </c>
      <c r="E587" s="50"/>
      <c r="F587" s="50">
        <v>75</v>
      </c>
      <c r="G587" s="50">
        <f t="shared" si="9"/>
        <v>739.89247681475626</v>
      </c>
    </row>
    <row r="588" spans="2:7" x14ac:dyDescent="0.25">
      <c r="B588" s="48" t="s">
        <v>4730</v>
      </c>
      <c r="C588" s="50" t="s">
        <v>4731</v>
      </c>
      <c r="D588" s="50">
        <v>8</v>
      </c>
      <c r="E588" s="50"/>
      <c r="F588" s="50">
        <v>84</v>
      </c>
      <c r="G588" s="50">
        <f t="shared" si="9"/>
        <v>331.27511347070464</v>
      </c>
    </row>
    <row r="589" spans="2:7" x14ac:dyDescent="0.25">
      <c r="B589" s="48" t="s">
        <v>3601</v>
      </c>
      <c r="C589" s="50" t="s">
        <v>3602</v>
      </c>
      <c r="D589" s="50">
        <v>1</v>
      </c>
      <c r="E589" s="50"/>
      <c r="F589" s="50">
        <v>78</v>
      </c>
      <c r="G589" s="50">
        <f t="shared" si="9"/>
        <v>585.68668903340574</v>
      </c>
    </row>
    <row r="590" spans="2:7" x14ac:dyDescent="0.25">
      <c r="B590" s="48" t="s">
        <v>7748</v>
      </c>
      <c r="C590" s="50" t="s">
        <v>7749</v>
      </c>
      <c r="D590" s="50">
        <v>0</v>
      </c>
      <c r="E590" s="50"/>
      <c r="F590" s="50">
        <v>91</v>
      </c>
      <c r="G590" s="50">
        <f t="shared" si="9"/>
        <v>125.46160864755342</v>
      </c>
    </row>
    <row r="591" spans="2:7" x14ac:dyDescent="0.25">
      <c r="B591" s="48" t="s">
        <v>4551</v>
      </c>
      <c r="C591" s="50" t="s">
        <v>4552</v>
      </c>
      <c r="D591" s="50">
        <v>4</v>
      </c>
      <c r="E591" s="50"/>
      <c r="F591" s="50">
        <v>83</v>
      </c>
      <c r="G591" s="50">
        <f t="shared" si="9"/>
        <v>368.67704273115481</v>
      </c>
    </row>
    <row r="592" spans="2:7" x14ac:dyDescent="0.25">
      <c r="B592" s="48" t="s">
        <v>14185</v>
      </c>
      <c r="C592" s="50" t="s">
        <v>14186</v>
      </c>
      <c r="D592" s="50">
        <v>8</v>
      </c>
      <c r="E592" s="50"/>
      <c r="F592" s="50">
        <v>104</v>
      </c>
      <c r="G592" s="50">
        <f t="shared" si="9"/>
        <v>3.2365282617011575</v>
      </c>
    </row>
    <row r="593" spans="2:7" x14ac:dyDescent="0.25">
      <c r="B593" s="48" t="s">
        <v>1733</v>
      </c>
      <c r="C593" s="50" t="s">
        <v>1734</v>
      </c>
      <c r="D593" s="50">
        <v>1</v>
      </c>
      <c r="E593" s="50"/>
      <c r="F593" s="50">
        <v>60</v>
      </c>
      <c r="G593" s="50">
        <f t="shared" si="9"/>
        <v>1780.9214157215088</v>
      </c>
    </row>
    <row r="594" spans="2:7" x14ac:dyDescent="0.25">
      <c r="B594" s="48" t="s">
        <v>7584</v>
      </c>
      <c r="C594" s="50" t="s">
        <v>7585</v>
      </c>
      <c r="D594" s="50">
        <v>9</v>
      </c>
      <c r="E594" s="50"/>
      <c r="F594" s="50">
        <v>91</v>
      </c>
      <c r="G594" s="50">
        <f t="shared" si="9"/>
        <v>125.46160864755342</v>
      </c>
    </row>
    <row r="595" spans="2:7" x14ac:dyDescent="0.25">
      <c r="B595" s="48" t="s">
        <v>16224</v>
      </c>
      <c r="C595" s="50" t="s">
        <v>16225</v>
      </c>
      <c r="D595" s="50">
        <v>8</v>
      </c>
      <c r="E595" s="50"/>
      <c r="F595" s="50">
        <v>110</v>
      </c>
      <c r="G595" s="50">
        <f t="shared" si="9"/>
        <v>60.824952699000114</v>
      </c>
    </row>
    <row r="596" spans="2:7" x14ac:dyDescent="0.25">
      <c r="B596" s="48" t="s">
        <v>19078</v>
      </c>
      <c r="C596" s="50" t="s">
        <v>19079</v>
      </c>
      <c r="D596" s="50">
        <v>10</v>
      </c>
      <c r="E596" s="50"/>
      <c r="F596" s="50">
        <v>121</v>
      </c>
      <c r="G596" s="50">
        <f t="shared" si="9"/>
        <v>353.40373083404819</v>
      </c>
    </row>
    <row r="597" spans="2:7" x14ac:dyDescent="0.25">
      <c r="B597" s="48" t="s">
        <v>17024</v>
      </c>
      <c r="C597" s="50" t="s">
        <v>17025</v>
      </c>
      <c r="D597" s="50">
        <v>10</v>
      </c>
      <c r="E597" s="50"/>
      <c r="F597" s="50">
        <v>112</v>
      </c>
      <c r="G597" s="50">
        <f t="shared" si="9"/>
        <v>96.021094178099759</v>
      </c>
    </row>
    <row r="598" spans="2:7" x14ac:dyDescent="0.25">
      <c r="B598" s="48" t="s">
        <v>11664</v>
      </c>
      <c r="C598" s="50" t="s">
        <v>11665</v>
      </c>
      <c r="D598" s="50">
        <v>1</v>
      </c>
      <c r="E598" s="50"/>
      <c r="F598" s="50">
        <v>98</v>
      </c>
      <c r="G598" s="50">
        <f t="shared" si="9"/>
        <v>17.648103824402202</v>
      </c>
    </row>
    <row r="599" spans="2:7" x14ac:dyDescent="0.25">
      <c r="B599" s="48" t="s">
        <v>5332</v>
      </c>
      <c r="C599" s="50" t="s">
        <v>5333</v>
      </c>
      <c r="D599" s="50">
        <v>14</v>
      </c>
      <c r="E599" s="50"/>
      <c r="F599" s="50">
        <v>86</v>
      </c>
      <c r="G599" s="50">
        <f t="shared" si="9"/>
        <v>262.47125494980429</v>
      </c>
    </row>
    <row r="600" spans="2:7" x14ac:dyDescent="0.25">
      <c r="B600" s="48" t="s">
        <v>19230</v>
      </c>
      <c r="C600" s="50" t="s">
        <v>19231</v>
      </c>
      <c r="D600" s="50">
        <v>8</v>
      </c>
      <c r="E600" s="50"/>
      <c r="F600" s="50">
        <v>122</v>
      </c>
      <c r="G600" s="50">
        <f t="shared" si="9"/>
        <v>392.00180157359802</v>
      </c>
    </row>
    <row r="601" spans="2:7" x14ac:dyDescent="0.25">
      <c r="B601" s="48" t="s">
        <v>6714</v>
      </c>
      <c r="C601" s="50" t="s">
        <v>6715</v>
      </c>
      <c r="D601" s="50">
        <v>16</v>
      </c>
      <c r="E601" s="50"/>
      <c r="F601" s="50">
        <v>89</v>
      </c>
      <c r="G601" s="50">
        <f t="shared" si="9"/>
        <v>174.26546716845377</v>
      </c>
    </row>
    <row r="602" spans="2:7" x14ac:dyDescent="0.25">
      <c r="B602" s="48" t="s">
        <v>757</v>
      </c>
      <c r="C602" s="50" t="s">
        <v>758</v>
      </c>
      <c r="D602" s="50">
        <v>5</v>
      </c>
      <c r="E602" s="50"/>
      <c r="F602" s="50">
        <v>42</v>
      </c>
      <c r="G602" s="50">
        <f t="shared" si="9"/>
        <v>3624.1561424096121</v>
      </c>
    </row>
    <row r="603" spans="2:7" x14ac:dyDescent="0.25">
      <c r="B603" s="48" t="s">
        <v>16050</v>
      </c>
      <c r="C603" s="50" t="s">
        <v>16051</v>
      </c>
      <c r="D603" s="50">
        <v>10</v>
      </c>
      <c r="E603" s="50"/>
      <c r="F603" s="50">
        <v>109</v>
      </c>
      <c r="G603" s="50">
        <f t="shared" si="9"/>
        <v>46.226881959450289</v>
      </c>
    </row>
    <row r="604" spans="2:7" x14ac:dyDescent="0.25">
      <c r="B604" s="48" t="s">
        <v>1383</v>
      </c>
      <c r="C604" s="50" t="s">
        <v>1384</v>
      </c>
      <c r="D604" s="50">
        <v>1</v>
      </c>
      <c r="E604" s="50"/>
      <c r="F604" s="50">
        <v>54</v>
      </c>
      <c r="G604" s="50">
        <f t="shared" si="9"/>
        <v>2323.33299128421</v>
      </c>
    </row>
    <row r="605" spans="2:7" x14ac:dyDescent="0.25">
      <c r="B605" s="48" t="s">
        <v>10134</v>
      </c>
      <c r="C605" s="50" t="s">
        <v>10135</v>
      </c>
      <c r="D605" s="50">
        <v>8</v>
      </c>
      <c r="E605" s="50"/>
      <c r="F605" s="50">
        <v>95</v>
      </c>
      <c r="G605" s="50">
        <f t="shared" si="9"/>
        <v>51.853891605752729</v>
      </c>
    </row>
    <row r="606" spans="2:7" x14ac:dyDescent="0.25">
      <c r="B606" s="48" t="s">
        <v>21942</v>
      </c>
      <c r="C606" s="50">
        <v>44764</v>
      </c>
      <c r="D606" s="50">
        <v>7</v>
      </c>
      <c r="E606" s="50"/>
      <c r="F606" s="50">
        <v>144</v>
      </c>
      <c r="G606" s="50">
        <f t="shared" si="9"/>
        <v>1747.1593578436941</v>
      </c>
    </row>
    <row r="607" spans="2:7" x14ac:dyDescent="0.25">
      <c r="B607" s="48" t="s">
        <v>11048</v>
      </c>
      <c r="C607" s="50" t="s">
        <v>11049</v>
      </c>
      <c r="D607" s="50">
        <v>6</v>
      </c>
      <c r="E607" s="50"/>
      <c r="F607" s="50">
        <v>97</v>
      </c>
      <c r="G607" s="50">
        <f t="shared" si="9"/>
        <v>27.050033084852377</v>
      </c>
    </row>
    <row r="608" spans="2:7" x14ac:dyDescent="0.25">
      <c r="B608" s="48" t="s">
        <v>16213</v>
      </c>
      <c r="C608" s="50" t="s">
        <v>16214</v>
      </c>
      <c r="D608" s="50">
        <v>8</v>
      </c>
      <c r="E608" s="50"/>
      <c r="F608" s="50">
        <v>110</v>
      </c>
      <c r="G608" s="50">
        <f t="shared" si="9"/>
        <v>60.824952699000114</v>
      </c>
    </row>
    <row r="609" spans="2:7" x14ac:dyDescent="0.25">
      <c r="B609" s="48" t="s">
        <v>17275</v>
      </c>
      <c r="C609" s="50" t="s">
        <v>17276</v>
      </c>
      <c r="D609" s="50">
        <v>26</v>
      </c>
      <c r="E609" s="50"/>
      <c r="F609" s="50">
        <v>113</v>
      </c>
      <c r="G609" s="50">
        <f t="shared" si="9"/>
        <v>116.61916491764958</v>
      </c>
    </row>
    <row r="610" spans="2:7" x14ac:dyDescent="0.25">
      <c r="B610" s="48" t="s">
        <v>19884</v>
      </c>
      <c r="C610" s="50" t="s">
        <v>19885</v>
      </c>
      <c r="D610" s="50">
        <v>8</v>
      </c>
      <c r="E610" s="50"/>
      <c r="F610" s="50">
        <v>126</v>
      </c>
      <c r="G610" s="50">
        <f t="shared" si="9"/>
        <v>566.39408453179738</v>
      </c>
    </row>
    <row r="611" spans="2:7" x14ac:dyDescent="0.25">
      <c r="B611" s="48" t="s">
        <v>13150</v>
      </c>
      <c r="C611" s="50" t="s">
        <v>13151</v>
      </c>
      <c r="D611" s="50">
        <v>6</v>
      </c>
      <c r="E611" s="50"/>
      <c r="F611" s="50">
        <v>102</v>
      </c>
      <c r="G611" s="50">
        <f t="shared" si="9"/>
        <v>4.0386782601506008E-2</v>
      </c>
    </row>
    <row r="612" spans="2:7" x14ac:dyDescent="0.25">
      <c r="B612" s="48" t="s">
        <v>21808</v>
      </c>
      <c r="C612" s="50" t="s">
        <v>21809</v>
      </c>
      <c r="D612" s="50">
        <v>8</v>
      </c>
      <c r="E612" s="50"/>
      <c r="F612" s="50">
        <v>142</v>
      </c>
      <c r="G612" s="50">
        <f t="shared" si="9"/>
        <v>1583.9632163645945</v>
      </c>
    </row>
    <row r="613" spans="2:7" x14ac:dyDescent="0.25">
      <c r="B613" s="48" t="s">
        <v>13171</v>
      </c>
      <c r="C613" s="50" t="s">
        <v>13172</v>
      </c>
      <c r="D613" s="50">
        <v>11</v>
      </c>
      <c r="E613" s="50"/>
      <c r="F613" s="50">
        <v>102</v>
      </c>
      <c r="G613" s="50">
        <f t="shared" si="9"/>
        <v>4.0386782601506008E-2</v>
      </c>
    </row>
    <row r="614" spans="2:7" x14ac:dyDescent="0.25">
      <c r="B614" s="48" t="s">
        <v>13216</v>
      </c>
      <c r="C614" s="50" t="s">
        <v>13217</v>
      </c>
      <c r="D614" s="50">
        <v>9</v>
      </c>
      <c r="E614" s="50"/>
      <c r="F614" s="50">
        <v>102</v>
      </c>
      <c r="G614" s="50">
        <f t="shared" si="9"/>
        <v>4.0386782601506008E-2</v>
      </c>
    </row>
    <row r="615" spans="2:7" x14ac:dyDescent="0.25">
      <c r="B615" s="48" t="s">
        <v>19442</v>
      </c>
      <c r="C615" s="50" t="s">
        <v>19443</v>
      </c>
      <c r="D615" s="50">
        <v>6</v>
      </c>
      <c r="E615" s="50"/>
      <c r="F615" s="50">
        <v>123</v>
      </c>
      <c r="G615" s="50">
        <f t="shared" si="9"/>
        <v>432.59987231314784</v>
      </c>
    </row>
    <row r="616" spans="2:7" x14ac:dyDescent="0.25">
      <c r="B616" s="48" t="s">
        <v>22763</v>
      </c>
      <c r="C616" s="50" t="s">
        <v>22764</v>
      </c>
      <c r="D616" s="50">
        <v>9</v>
      </c>
      <c r="E616" s="50"/>
      <c r="F616" s="50">
        <v>165</v>
      </c>
      <c r="G616" s="50">
        <f t="shared" si="9"/>
        <v>3943.7188433742404</v>
      </c>
    </row>
    <row r="617" spans="2:7" x14ac:dyDescent="0.25">
      <c r="B617" s="48" t="s">
        <v>6789</v>
      </c>
      <c r="C617" s="50" t="s">
        <v>6790</v>
      </c>
      <c r="D617" s="50">
        <v>10</v>
      </c>
      <c r="E617" s="50"/>
      <c r="F617" s="50">
        <v>89</v>
      </c>
      <c r="G617" s="50">
        <f t="shared" si="9"/>
        <v>174.26546716845377</v>
      </c>
    </row>
    <row r="618" spans="2:7" x14ac:dyDescent="0.25">
      <c r="B618" s="48" t="s">
        <v>19829</v>
      </c>
      <c r="C618" s="50" t="s">
        <v>19830</v>
      </c>
      <c r="D618" s="50">
        <v>11</v>
      </c>
      <c r="E618" s="50"/>
      <c r="F618" s="50">
        <v>125</v>
      </c>
      <c r="G618" s="50">
        <f t="shared" si="9"/>
        <v>519.79601379224755</v>
      </c>
    </row>
    <row r="619" spans="2:7" x14ac:dyDescent="0.25">
      <c r="B619" s="48" t="s">
        <v>14902</v>
      </c>
      <c r="C619" s="50" t="s">
        <v>14903</v>
      </c>
      <c r="D619" s="50">
        <v>1</v>
      </c>
      <c r="E619" s="50"/>
      <c r="F619" s="50">
        <v>106</v>
      </c>
      <c r="G619" s="50">
        <f t="shared" si="9"/>
        <v>14.432669740800808</v>
      </c>
    </row>
    <row r="620" spans="2:7" x14ac:dyDescent="0.25">
      <c r="B620" s="48" t="s">
        <v>11636</v>
      </c>
      <c r="C620" s="50" t="s">
        <v>11637</v>
      </c>
      <c r="D620" s="50">
        <v>15</v>
      </c>
      <c r="E620" s="50"/>
      <c r="F620" s="50">
        <v>98</v>
      </c>
      <c r="G620" s="50">
        <f t="shared" si="9"/>
        <v>17.648103824402202</v>
      </c>
    </row>
    <row r="621" spans="2:7" x14ac:dyDescent="0.25">
      <c r="B621" s="48" t="s">
        <v>8279</v>
      </c>
      <c r="C621" s="50" t="s">
        <v>8280</v>
      </c>
      <c r="D621" s="50">
        <v>13</v>
      </c>
      <c r="E621" s="50"/>
      <c r="F621" s="50">
        <v>92</v>
      </c>
      <c r="G621" s="50">
        <f t="shared" si="9"/>
        <v>104.05967938710324</v>
      </c>
    </row>
    <row r="622" spans="2:7" x14ac:dyDescent="0.25">
      <c r="B622" s="48" t="s">
        <v>22367</v>
      </c>
      <c r="C622" s="50" t="s">
        <v>22368</v>
      </c>
      <c r="D622" s="50">
        <v>12</v>
      </c>
      <c r="E622" s="50"/>
      <c r="F622" s="50">
        <v>153</v>
      </c>
      <c r="G622" s="50">
        <f t="shared" si="9"/>
        <v>2580.5419944996424</v>
      </c>
    </row>
    <row r="623" spans="2:7" x14ac:dyDescent="0.25">
      <c r="B623" s="48" t="s">
        <v>6182</v>
      </c>
      <c r="C623" s="50" t="s">
        <v>6183</v>
      </c>
      <c r="D623" s="50">
        <v>12</v>
      </c>
      <c r="E623" s="50"/>
      <c r="F623" s="50">
        <v>88</v>
      </c>
      <c r="G623" s="50">
        <f t="shared" si="9"/>
        <v>201.66739642890394</v>
      </c>
    </row>
    <row r="624" spans="2:7" x14ac:dyDescent="0.25">
      <c r="B624" s="48" t="s">
        <v>19763</v>
      </c>
      <c r="C624" s="50" t="s">
        <v>19764</v>
      </c>
      <c r="D624" s="50">
        <v>10</v>
      </c>
      <c r="E624" s="50"/>
      <c r="F624" s="50">
        <v>125</v>
      </c>
      <c r="G624" s="50">
        <f t="shared" si="9"/>
        <v>519.79601379224755</v>
      </c>
    </row>
    <row r="625" spans="2:7" x14ac:dyDescent="0.25">
      <c r="B625" s="48" t="s">
        <v>8707</v>
      </c>
      <c r="C625" s="50" t="s">
        <v>8708</v>
      </c>
      <c r="D625" s="50">
        <v>9</v>
      </c>
      <c r="E625" s="50"/>
      <c r="F625" s="50">
        <v>93</v>
      </c>
      <c r="G625" s="50">
        <f t="shared" si="9"/>
        <v>84.65775012665307</v>
      </c>
    </row>
    <row r="626" spans="2:7" x14ac:dyDescent="0.25">
      <c r="B626" s="48" t="s">
        <v>16862</v>
      </c>
      <c r="C626" s="50" t="s">
        <v>16863</v>
      </c>
      <c r="D626" s="50">
        <v>11</v>
      </c>
      <c r="E626" s="50"/>
      <c r="F626" s="50">
        <v>112</v>
      </c>
      <c r="G626" s="50">
        <f t="shared" si="9"/>
        <v>96.021094178099759</v>
      </c>
    </row>
    <row r="627" spans="2:7" x14ac:dyDescent="0.25">
      <c r="B627" s="48" t="s">
        <v>3038</v>
      </c>
      <c r="C627" s="50" t="s">
        <v>3039</v>
      </c>
      <c r="D627" s="50">
        <v>2</v>
      </c>
      <c r="E627" s="50"/>
      <c r="F627" s="50">
        <v>74</v>
      </c>
      <c r="G627" s="50">
        <f t="shared" si="9"/>
        <v>795.29440607520644</v>
      </c>
    </row>
    <row r="628" spans="2:7" x14ac:dyDescent="0.25">
      <c r="B628" s="48" t="s">
        <v>11961</v>
      </c>
      <c r="C628" s="50" t="s">
        <v>11962</v>
      </c>
      <c r="D628" s="50">
        <v>10</v>
      </c>
      <c r="E628" s="50"/>
      <c r="F628" s="50">
        <v>99</v>
      </c>
      <c r="G628" s="50">
        <f t="shared" si="9"/>
        <v>10.246174563952028</v>
      </c>
    </row>
    <row r="629" spans="2:7" x14ac:dyDescent="0.25">
      <c r="B629" s="48" t="s">
        <v>22545</v>
      </c>
      <c r="C629" s="50" t="s">
        <v>22546</v>
      </c>
      <c r="D629" s="50">
        <v>10</v>
      </c>
      <c r="E629" s="50"/>
      <c r="F629" s="50">
        <v>158</v>
      </c>
      <c r="G629" s="50">
        <f t="shared" si="9"/>
        <v>3113.5323481973919</v>
      </c>
    </row>
    <row r="630" spans="2:7" x14ac:dyDescent="0.25">
      <c r="B630" s="48" t="s">
        <v>22639</v>
      </c>
      <c r="C630" s="50" t="s">
        <v>22640</v>
      </c>
      <c r="D630" s="50">
        <v>6</v>
      </c>
      <c r="E630" s="50"/>
      <c r="F630" s="50">
        <v>161</v>
      </c>
      <c r="G630" s="50">
        <f t="shared" si="9"/>
        <v>3457.326560416041</v>
      </c>
    </row>
    <row r="631" spans="2:7" x14ac:dyDescent="0.25">
      <c r="B631" s="48" t="s">
        <v>9912</v>
      </c>
      <c r="C631" s="50" t="s">
        <v>9913</v>
      </c>
      <c r="D631" s="50">
        <v>0</v>
      </c>
      <c r="E631" s="50"/>
      <c r="F631" s="50">
        <v>95</v>
      </c>
      <c r="G631" s="50">
        <f t="shared" si="9"/>
        <v>51.853891605752729</v>
      </c>
    </row>
    <row r="632" spans="2:7" x14ac:dyDescent="0.25">
      <c r="B632" s="48"/>
      <c r="C632" s="50"/>
      <c r="D632" s="62"/>
      <c r="E632" s="62"/>
      <c r="F632" s="62"/>
    </row>
  </sheetData>
  <mergeCells count="6">
    <mergeCell ref="I24:I25"/>
    <mergeCell ref="I10:I11"/>
    <mergeCell ref="I12:I13"/>
    <mergeCell ref="I16:I17"/>
    <mergeCell ref="I18:I19"/>
    <mergeCell ref="I22:I23"/>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E7560-768D-4B2A-A745-0C4E54EA7774}">
  <sheetPr codeName="Hoja8"/>
  <dimension ref="B2:T30"/>
  <sheetViews>
    <sheetView zoomScale="71" zoomScaleNormal="110" workbookViewId="0">
      <selection activeCell="F22" sqref="F22"/>
    </sheetView>
  </sheetViews>
  <sheetFormatPr baseColWidth="10" defaultRowHeight="15.75" x14ac:dyDescent="0.25"/>
  <cols>
    <col min="2" max="2" width="16.375" bestFit="1" customWidth="1"/>
    <col min="3" max="3" width="13.125" bestFit="1" customWidth="1"/>
    <col min="4" max="4" width="9.875" bestFit="1" customWidth="1"/>
    <col min="5" max="5" width="5.125" bestFit="1" customWidth="1"/>
    <col min="6" max="11" width="20.75" bestFit="1" customWidth="1"/>
    <col min="12" max="12" width="12" bestFit="1" customWidth="1"/>
  </cols>
  <sheetData>
    <row r="2" spans="2:20" ht="23.25" x14ac:dyDescent="0.25">
      <c r="B2" s="70" t="s">
        <v>31498</v>
      </c>
      <c r="C2" s="70"/>
      <c r="D2" s="70"/>
      <c r="E2" s="70"/>
      <c r="F2" s="70"/>
      <c r="G2" s="70"/>
    </row>
    <row r="3" spans="2:20" x14ac:dyDescent="0.25">
      <c r="B3" s="69"/>
      <c r="C3" s="69"/>
      <c r="D3" s="69"/>
      <c r="E3" s="69"/>
      <c r="F3" s="69"/>
      <c r="G3" s="69"/>
    </row>
    <row r="5" spans="2:20" ht="18.75" x14ac:dyDescent="0.3">
      <c r="B5" s="71"/>
      <c r="C5" s="71"/>
      <c r="H5" s="76" t="s">
        <v>31497</v>
      </c>
      <c r="K5" s="76" t="s">
        <v>31496</v>
      </c>
    </row>
    <row r="6" spans="2:20" x14ac:dyDescent="0.25">
      <c r="B6" t="s">
        <v>31306</v>
      </c>
      <c r="C6" t="s">
        <v>31499</v>
      </c>
      <c r="H6" s="75"/>
      <c r="I6" s="72" t="s">
        <v>31484</v>
      </c>
      <c r="J6" s="74"/>
      <c r="K6" s="74"/>
      <c r="L6" s="74"/>
      <c r="M6" s="73"/>
      <c r="N6" s="72"/>
      <c r="O6" s="73"/>
      <c r="P6" s="74"/>
      <c r="Q6" s="74"/>
      <c r="R6" s="74"/>
      <c r="S6" s="73"/>
      <c r="T6" s="72" t="s">
        <v>31495</v>
      </c>
    </row>
    <row r="7" spans="2:20" x14ac:dyDescent="0.25">
      <c r="B7" s="2" t="s">
        <v>31308</v>
      </c>
      <c r="C7">
        <v>1</v>
      </c>
    </row>
    <row r="8" spans="2:20" x14ac:dyDescent="0.25">
      <c r="B8" s="2" t="s">
        <v>31309</v>
      </c>
      <c r="C8">
        <v>8</v>
      </c>
    </row>
    <row r="9" spans="2:20" x14ac:dyDescent="0.25">
      <c r="B9" s="2" t="s">
        <v>31310</v>
      </c>
      <c r="C9">
        <v>9</v>
      </c>
    </row>
    <row r="10" spans="2:20" x14ac:dyDescent="0.25">
      <c r="B10" s="2" t="s">
        <v>31311</v>
      </c>
      <c r="C10">
        <v>21</v>
      </c>
    </row>
    <row r="11" spans="2:20" x14ac:dyDescent="0.25">
      <c r="B11" s="2" t="s">
        <v>31312</v>
      </c>
      <c r="C11">
        <v>42</v>
      </c>
    </row>
    <row r="12" spans="2:20" x14ac:dyDescent="0.25">
      <c r="B12" s="2" t="s">
        <v>31313</v>
      </c>
      <c r="C12">
        <v>105</v>
      </c>
    </row>
    <row r="13" spans="2:20" x14ac:dyDescent="0.25">
      <c r="B13" s="2" t="s">
        <v>31314</v>
      </c>
      <c r="C13">
        <v>177</v>
      </c>
    </row>
    <row r="14" spans="2:20" x14ac:dyDescent="0.25">
      <c r="B14" s="2" t="s">
        <v>31315</v>
      </c>
      <c r="C14">
        <v>420</v>
      </c>
    </row>
    <row r="15" spans="2:20" x14ac:dyDescent="0.25">
      <c r="B15" s="2" t="s">
        <v>31316</v>
      </c>
      <c r="C15">
        <v>1808</v>
      </c>
    </row>
    <row r="16" spans="2:20" x14ac:dyDescent="0.25">
      <c r="B16" s="2" t="s">
        <v>31317</v>
      </c>
      <c r="C16">
        <v>6216</v>
      </c>
    </row>
    <row r="17" spans="2:9" x14ac:dyDescent="0.25">
      <c r="B17" s="2" t="s">
        <v>31318</v>
      </c>
      <c r="C17">
        <f>SUM(C7:C16)</f>
        <v>8807</v>
      </c>
    </row>
    <row r="21" spans="2:9" x14ac:dyDescent="0.25">
      <c r="H21" s="68"/>
      <c r="I21" s="68"/>
    </row>
    <row r="22" spans="2:9" x14ac:dyDescent="0.25">
      <c r="H22" s="68"/>
      <c r="I22" s="68"/>
    </row>
    <row r="23" spans="2:9" x14ac:dyDescent="0.25">
      <c r="H23" s="68"/>
      <c r="I23" s="68"/>
    </row>
    <row r="24" spans="2:9" x14ac:dyDescent="0.25">
      <c r="H24" s="68"/>
      <c r="I24" s="68"/>
    </row>
    <row r="25" spans="2:9" x14ac:dyDescent="0.25">
      <c r="H25" s="68"/>
      <c r="I25" s="68"/>
    </row>
    <row r="26" spans="2:9" x14ac:dyDescent="0.25">
      <c r="H26" s="68"/>
      <c r="I26" s="68"/>
    </row>
    <row r="27" spans="2:9" x14ac:dyDescent="0.25">
      <c r="H27" s="68"/>
      <c r="I27" s="68"/>
    </row>
    <row r="28" spans="2:9" x14ac:dyDescent="0.25">
      <c r="H28" s="68"/>
      <c r="I28" s="68"/>
    </row>
    <row r="29" spans="2:9" x14ac:dyDescent="0.25">
      <c r="H29" s="68"/>
      <c r="I29" s="68"/>
    </row>
    <row r="30" spans="2:9" x14ac:dyDescent="0.25">
      <c r="H30" s="68"/>
      <c r="I30" s="68"/>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95A06-1FEC-4CB1-8466-89D52A175E35}">
  <sheetPr codeName="Hoja9"/>
  <dimension ref="B3:M152"/>
  <sheetViews>
    <sheetView tabSelected="1" topLeftCell="J1" zoomScale="83" workbookViewId="0">
      <selection activeCell="Y26" sqref="Y26"/>
    </sheetView>
  </sheetViews>
  <sheetFormatPr baseColWidth="10" defaultRowHeight="15.75" x14ac:dyDescent="0.25"/>
  <cols>
    <col min="5" max="5" width="19.75" customWidth="1"/>
    <col min="6" max="6" width="19.875" customWidth="1"/>
    <col min="8" max="8" width="13.875" customWidth="1"/>
    <col min="9" max="9" width="18" customWidth="1"/>
    <col min="10" max="10" width="20" customWidth="1"/>
    <col min="11" max="11" width="13.5" customWidth="1"/>
    <col min="12" max="12" width="24.75" customWidth="1"/>
    <col min="13" max="13" width="17.125" customWidth="1"/>
    <col min="15" max="15" width="16.375" bestFit="1" customWidth="1"/>
    <col min="16" max="16" width="25" bestFit="1" customWidth="1"/>
  </cols>
  <sheetData>
    <row r="3" spans="2:13" x14ac:dyDescent="0.25">
      <c r="B3" s="47" t="s">
        <v>16210</v>
      </c>
      <c r="C3" s="48" t="s">
        <v>31381</v>
      </c>
      <c r="D3" s="48" t="s">
        <v>31382</v>
      </c>
      <c r="E3" s="49" t="s">
        <v>31383</v>
      </c>
      <c r="F3" s="48" t="s">
        <v>31384</v>
      </c>
      <c r="G3" s="48" t="s">
        <v>31385</v>
      </c>
      <c r="H3" s="48" t="s">
        <v>31386</v>
      </c>
      <c r="I3" s="48" t="s">
        <v>31387</v>
      </c>
      <c r="J3" s="48" t="s">
        <v>31388</v>
      </c>
      <c r="K3" s="48" t="s">
        <v>31389</v>
      </c>
      <c r="L3" s="48" t="s">
        <v>31390</v>
      </c>
      <c r="M3" s="48" t="s">
        <v>31391</v>
      </c>
    </row>
    <row r="4" spans="2:13" x14ac:dyDescent="0.25">
      <c r="B4" s="50">
        <v>1</v>
      </c>
      <c r="C4" s="48" t="s">
        <v>8783</v>
      </c>
      <c r="D4" s="48" t="s">
        <v>31392</v>
      </c>
      <c r="E4" s="51">
        <v>7.8419999999999996</v>
      </c>
      <c r="F4" s="52">
        <v>3.2000000000000001E-2</v>
      </c>
      <c r="G4" s="52">
        <v>10.775</v>
      </c>
      <c r="H4" s="52">
        <v>0.95399999999999996</v>
      </c>
      <c r="I4" s="53">
        <v>72</v>
      </c>
      <c r="J4" s="52">
        <v>0.94899999999999995</v>
      </c>
      <c r="K4" s="52">
        <v>-9.8000000000000004E-2</v>
      </c>
      <c r="L4" s="52">
        <v>0.186</v>
      </c>
      <c r="M4" s="53">
        <v>2.4300000000000002</v>
      </c>
    </row>
    <row r="5" spans="2:13" x14ac:dyDescent="0.25">
      <c r="B5" s="50">
        <v>2</v>
      </c>
      <c r="C5" s="48" t="s">
        <v>851</v>
      </c>
      <c r="D5" s="48" t="s">
        <v>31392</v>
      </c>
      <c r="E5" s="51">
        <v>7.62</v>
      </c>
      <c r="F5" s="52">
        <v>3.5000000000000003E-2</v>
      </c>
      <c r="G5" s="52">
        <v>10.933</v>
      </c>
      <c r="H5" s="52">
        <v>0.95399999999999996</v>
      </c>
      <c r="I5" s="53">
        <v>72.7</v>
      </c>
      <c r="J5" s="52">
        <v>0.94599999999999995</v>
      </c>
      <c r="K5" s="53">
        <v>0.03</v>
      </c>
      <c r="L5" s="52">
        <v>0.17899999999999999</v>
      </c>
      <c r="M5" s="53">
        <v>2.4300000000000002</v>
      </c>
    </row>
    <row r="6" spans="2:13" x14ac:dyDescent="0.25">
      <c r="B6" s="50">
        <v>3</v>
      </c>
      <c r="C6" s="48" t="s">
        <v>2490</v>
      </c>
      <c r="D6" s="48" t="s">
        <v>31392</v>
      </c>
      <c r="E6" s="51">
        <v>7.5709999999999997</v>
      </c>
      <c r="F6" s="52">
        <v>3.5999999999999997E-2</v>
      </c>
      <c r="G6" s="52">
        <v>11.117000000000001</v>
      </c>
      <c r="H6" s="52">
        <v>0.94199999999999995</v>
      </c>
      <c r="I6" s="53">
        <v>74.400000000000006</v>
      </c>
      <c r="J6" s="52">
        <v>0.91900000000000004</v>
      </c>
      <c r="K6" s="52">
        <v>2.5000000000000001E-2</v>
      </c>
      <c r="L6" s="52">
        <v>0.29199999999999998</v>
      </c>
      <c r="M6" s="53">
        <v>2.4300000000000002</v>
      </c>
    </row>
    <row r="7" spans="2:13" x14ac:dyDescent="0.25">
      <c r="B7" s="50">
        <v>4</v>
      </c>
      <c r="C7" s="48" t="s">
        <v>1331</v>
      </c>
      <c r="D7" s="48" t="s">
        <v>31392</v>
      </c>
      <c r="E7" s="51">
        <v>7.5540000000000003</v>
      </c>
      <c r="F7" s="52">
        <v>5.8999999999999997E-2</v>
      </c>
      <c r="G7" s="52">
        <v>10.878</v>
      </c>
      <c r="H7" s="52">
        <v>0.98299999999999998</v>
      </c>
      <c r="I7" s="53">
        <v>73</v>
      </c>
      <c r="J7" s="52">
        <v>0.95499999999999996</v>
      </c>
      <c r="K7" s="53">
        <v>0.16</v>
      </c>
      <c r="L7" s="52">
        <v>0.67300000000000004</v>
      </c>
      <c r="M7" s="53">
        <v>2.4300000000000002</v>
      </c>
    </row>
    <row r="8" spans="2:13" x14ac:dyDescent="0.25">
      <c r="B8" s="50">
        <v>5</v>
      </c>
      <c r="C8" s="48" t="s">
        <v>75</v>
      </c>
      <c r="D8" s="48" t="s">
        <v>31392</v>
      </c>
      <c r="E8" s="51">
        <v>7.4640000000000004</v>
      </c>
      <c r="F8" s="52">
        <v>2.7E-2</v>
      </c>
      <c r="G8" s="52">
        <v>10.932</v>
      </c>
      <c r="H8" s="52">
        <v>0.94199999999999995</v>
      </c>
      <c r="I8" s="53">
        <v>72.400000000000006</v>
      </c>
      <c r="J8" s="52">
        <v>0.91300000000000003</v>
      </c>
      <c r="K8" s="52">
        <v>0.17499999999999999</v>
      </c>
      <c r="L8" s="52">
        <v>0.33800000000000002</v>
      </c>
      <c r="M8" s="53">
        <v>2.4300000000000002</v>
      </c>
    </row>
    <row r="9" spans="2:13" x14ac:dyDescent="0.25">
      <c r="B9" s="50">
        <v>6</v>
      </c>
      <c r="C9" s="48" t="s">
        <v>1608</v>
      </c>
      <c r="D9" s="48" t="s">
        <v>31392</v>
      </c>
      <c r="E9" s="51">
        <v>7.3920000000000003</v>
      </c>
      <c r="F9" s="52">
        <v>3.5000000000000003E-2</v>
      </c>
      <c r="G9" s="52">
        <v>11.053000000000001</v>
      </c>
      <c r="H9" s="52">
        <v>0.95399999999999996</v>
      </c>
      <c r="I9" s="53">
        <v>73.3</v>
      </c>
      <c r="J9" s="53">
        <v>0.96</v>
      </c>
      <c r="K9" s="52">
        <v>9.2999999999999999E-2</v>
      </c>
      <c r="L9" s="53">
        <v>0.27</v>
      </c>
      <c r="M9" s="53">
        <v>2.4300000000000002</v>
      </c>
    </row>
    <row r="10" spans="2:13" x14ac:dyDescent="0.25">
      <c r="B10" s="50">
        <v>7</v>
      </c>
      <c r="C10" s="48" t="s">
        <v>710</v>
      </c>
      <c r="D10" s="48" t="s">
        <v>31392</v>
      </c>
      <c r="E10" s="51">
        <v>7.3630000000000004</v>
      </c>
      <c r="F10" s="52">
        <v>3.5999999999999997E-2</v>
      </c>
      <c r="G10" s="52">
        <v>10.867000000000001</v>
      </c>
      <c r="H10" s="52">
        <v>0.93400000000000005</v>
      </c>
      <c r="I10" s="53">
        <v>72.7</v>
      </c>
      <c r="J10" s="52">
        <v>0.94499999999999995</v>
      </c>
      <c r="K10" s="52">
        <v>8.5999999999999993E-2</v>
      </c>
      <c r="L10" s="52">
        <v>0.23699999999999999</v>
      </c>
      <c r="M10" s="53">
        <v>2.4300000000000002</v>
      </c>
    </row>
    <row r="11" spans="2:13" x14ac:dyDescent="0.25">
      <c r="B11" s="50">
        <v>8</v>
      </c>
      <c r="C11" s="48" t="s">
        <v>24635</v>
      </c>
      <c r="D11" s="48" t="s">
        <v>31392</v>
      </c>
      <c r="E11" s="51">
        <v>7.3239999999999998</v>
      </c>
      <c r="F11" s="52">
        <v>3.6999999999999998E-2</v>
      </c>
      <c r="G11" s="52">
        <v>11.647</v>
      </c>
      <c r="H11" s="52">
        <v>0.90800000000000003</v>
      </c>
      <c r="I11" s="53">
        <v>72.599999999999994</v>
      </c>
      <c r="J11" s="52">
        <v>0.90700000000000003</v>
      </c>
      <c r="K11" s="52">
        <v>-3.4000000000000002E-2</v>
      </c>
      <c r="L11" s="52">
        <v>0.38600000000000001</v>
      </c>
      <c r="M11" s="53">
        <v>2.4300000000000002</v>
      </c>
    </row>
    <row r="12" spans="2:13" x14ac:dyDescent="0.25">
      <c r="B12" s="50">
        <v>9</v>
      </c>
      <c r="C12" s="48" t="s">
        <v>2696</v>
      </c>
      <c r="D12" s="48" t="s">
        <v>31393</v>
      </c>
      <c r="E12" s="51">
        <v>7.2770000000000001</v>
      </c>
      <c r="F12" s="53">
        <v>0.04</v>
      </c>
      <c r="G12" s="52">
        <v>10.643000000000001</v>
      </c>
      <c r="H12" s="52">
        <v>0.94799999999999995</v>
      </c>
      <c r="I12" s="53">
        <v>73.400000000000006</v>
      </c>
      <c r="J12" s="52">
        <v>0.92900000000000005</v>
      </c>
      <c r="K12" s="52">
        <v>0.13400000000000001</v>
      </c>
      <c r="L12" s="52">
        <v>0.24199999999999999</v>
      </c>
      <c r="M12" s="53">
        <v>2.4300000000000002</v>
      </c>
    </row>
    <row r="13" spans="2:13" x14ac:dyDescent="0.25">
      <c r="B13" s="50">
        <v>10</v>
      </c>
      <c r="C13" s="48" t="s">
        <v>6603</v>
      </c>
      <c r="D13" s="48" t="s">
        <v>31392</v>
      </c>
      <c r="E13" s="51">
        <v>7.2679999999999998</v>
      </c>
      <c r="F13" s="52">
        <v>3.5999999999999997E-2</v>
      </c>
      <c r="G13" s="52">
        <v>10.906000000000001</v>
      </c>
      <c r="H13" s="52">
        <v>0.93400000000000005</v>
      </c>
      <c r="I13" s="53">
        <v>73.3</v>
      </c>
      <c r="J13" s="52">
        <v>0.90800000000000003</v>
      </c>
      <c r="K13" s="52">
        <v>4.2000000000000003E-2</v>
      </c>
      <c r="L13" s="52">
        <v>0.48099999999999998</v>
      </c>
      <c r="M13" s="53">
        <v>2.4300000000000002</v>
      </c>
    </row>
    <row r="14" spans="2:13" x14ac:dyDescent="0.25">
      <c r="B14" s="50">
        <v>11</v>
      </c>
      <c r="C14" s="48" t="s">
        <v>279</v>
      </c>
      <c r="D14" s="48" t="s">
        <v>31393</v>
      </c>
      <c r="E14" s="51">
        <v>7.1829999999999998</v>
      </c>
      <c r="F14" s="52">
        <v>4.1000000000000002E-2</v>
      </c>
      <c r="G14" s="52">
        <v>10.795999999999999</v>
      </c>
      <c r="H14" s="53">
        <v>0.94</v>
      </c>
      <c r="I14" s="53">
        <v>73.900000000000006</v>
      </c>
      <c r="J14" s="52">
        <v>0.91400000000000003</v>
      </c>
      <c r="K14" s="52">
        <v>0.159</v>
      </c>
      <c r="L14" s="52">
        <v>0.442</v>
      </c>
      <c r="M14" s="53">
        <v>2.4300000000000002</v>
      </c>
    </row>
    <row r="15" spans="2:13" x14ac:dyDescent="0.25">
      <c r="B15" s="50">
        <v>12</v>
      </c>
      <c r="C15" s="48" t="s">
        <v>1434</v>
      </c>
      <c r="D15" s="48" t="s">
        <v>31394</v>
      </c>
      <c r="E15" s="51">
        <v>7.157</v>
      </c>
      <c r="F15" s="52">
        <v>3.4000000000000002E-2</v>
      </c>
      <c r="G15" s="52">
        <v>10.574999999999999</v>
      </c>
      <c r="H15" s="52">
        <v>0.93899999999999995</v>
      </c>
      <c r="I15" s="52">
        <v>73.503</v>
      </c>
      <c r="J15" s="53">
        <v>0.8</v>
      </c>
      <c r="K15" s="52">
        <v>3.1E-2</v>
      </c>
      <c r="L15" s="52">
        <v>0.753</v>
      </c>
      <c r="M15" s="53">
        <v>2.4300000000000002</v>
      </c>
    </row>
    <row r="16" spans="2:13" x14ac:dyDescent="0.25">
      <c r="B16" s="50">
        <v>13</v>
      </c>
      <c r="C16" s="48" t="s">
        <v>184</v>
      </c>
      <c r="D16" s="48" t="s">
        <v>31392</v>
      </c>
      <c r="E16" s="51">
        <v>7.1550000000000002</v>
      </c>
      <c r="F16" s="53">
        <v>0.04</v>
      </c>
      <c r="G16" s="52">
        <v>10.872999999999999</v>
      </c>
      <c r="H16" s="52">
        <v>0.90300000000000002</v>
      </c>
      <c r="I16" s="53">
        <v>72.5</v>
      </c>
      <c r="J16" s="52">
        <v>0.875</v>
      </c>
      <c r="K16" s="52">
        <v>1.0999999999999999E-2</v>
      </c>
      <c r="L16" s="53">
        <v>0.46</v>
      </c>
      <c r="M16" s="53">
        <v>2.4300000000000002</v>
      </c>
    </row>
    <row r="17" spans="2:13" x14ac:dyDescent="0.25">
      <c r="B17" s="50">
        <v>14</v>
      </c>
      <c r="C17" s="48" t="s">
        <v>160</v>
      </c>
      <c r="D17" s="48" t="s">
        <v>31393</v>
      </c>
      <c r="E17" s="51">
        <v>7.1029999999999998</v>
      </c>
      <c r="F17" s="52">
        <v>4.2000000000000003E-2</v>
      </c>
      <c r="G17" s="52">
        <v>10.776</v>
      </c>
      <c r="H17" s="52">
        <v>0.92600000000000005</v>
      </c>
      <c r="I17" s="53">
        <v>73.8</v>
      </c>
      <c r="J17" s="52">
        <v>0.91500000000000004</v>
      </c>
      <c r="K17" s="52">
        <v>8.8999999999999996E-2</v>
      </c>
      <c r="L17" s="52">
        <v>0.41499999999999998</v>
      </c>
      <c r="M17" s="53">
        <v>2.4300000000000002</v>
      </c>
    </row>
    <row r="18" spans="2:13" x14ac:dyDescent="0.25">
      <c r="B18" s="50">
        <v>15</v>
      </c>
      <c r="C18" s="48" t="s">
        <v>550</v>
      </c>
      <c r="D18" s="48" t="s">
        <v>31392</v>
      </c>
      <c r="E18" s="51">
        <v>7.085</v>
      </c>
      <c r="F18" s="53">
        <v>0.04</v>
      </c>
      <c r="G18" s="52">
        <v>11.342000000000001</v>
      </c>
      <c r="H18" s="52">
        <v>0.94699999999999995</v>
      </c>
      <c r="I18" s="53">
        <v>72.400000000000006</v>
      </c>
      <c r="J18" s="52">
        <v>0.879</v>
      </c>
      <c r="K18" s="52">
        <v>7.6999999999999999E-2</v>
      </c>
      <c r="L18" s="52">
        <v>0.36299999999999999</v>
      </c>
      <c r="M18" s="53">
        <v>2.4300000000000002</v>
      </c>
    </row>
    <row r="19" spans="2:13" x14ac:dyDescent="0.25">
      <c r="B19" s="50">
        <v>16</v>
      </c>
      <c r="C19" s="48" t="s">
        <v>31395</v>
      </c>
      <c r="D19" s="48" t="s">
        <v>31396</v>
      </c>
      <c r="E19" s="51">
        <v>7.069</v>
      </c>
      <c r="F19" s="52">
        <v>5.6000000000000001E-2</v>
      </c>
      <c r="G19" s="53">
        <v>9.8800000000000008</v>
      </c>
      <c r="H19" s="52">
        <v>0.89100000000000001</v>
      </c>
      <c r="I19" s="53">
        <v>71.400000000000006</v>
      </c>
      <c r="J19" s="52">
        <v>0.93400000000000005</v>
      </c>
      <c r="K19" s="52">
        <v>-0.126</v>
      </c>
      <c r="L19" s="52">
        <v>0.80900000000000005</v>
      </c>
      <c r="M19" s="53">
        <v>2.4300000000000002</v>
      </c>
    </row>
    <row r="20" spans="2:13" x14ac:dyDescent="0.25">
      <c r="B20" s="50">
        <v>17</v>
      </c>
      <c r="C20" s="48" t="s">
        <v>126</v>
      </c>
      <c r="D20" s="48" t="s">
        <v>31392</v>
      </c>
      <c r="E20" s="51">
        <v>7.0640000000000001</v>
      </c>
      <c r="F20" s="52">
        <v>3.7999999999999999E-2</v>
      </c>
      <c r="G20" s="52">
        <v>10.707000000000001</v>
      </c>
      <c r="H20" s="52">
        <v>0.93400000000000005</v>
      </c>
      <c r="I20" s="53">
        <v>72.5</v>
      </c>
      <c r="J20" s="52">
        <v>0.85899999999999999</v>
      </c>
      <c r="K20" s="52">
        <v>0.23300000000000001</v>
      </c>
      <c r="L20" s="52">
        <v>0.45900000000000002</v>
      </c>
      <c r="M20" s="53">
        <v>2.4300000000000002</v>
      </c>
    </row>
    <row r="21" spans="2:13" x14ac:dyDescent="0.25">
      <c r="B21" s="50">
        <v>18</v>
      </c>
      <c r="C21" s="48" t="s">
        <v>1194</v>
      </c>
      <c r="D21" s="48" t="s">
        <v>31397</v>
      </c>
      <c r="E21" s="51">
        <v>6.9649999999999999</v>
      </c>
      <c r="F21" s="52">
        <v>4.9000000000000002E-2</v>
      </c>
      <c r="G21" s="52">
        <v>10.555999999999999</v>
      </c>
      <c r="H21" s="52">
        <v>0.94699999999999995</v>
      </c>
      <c r="I21" s="52">
        <v>70.807000000000002</v>
      </c>
      <c r="J21" s="52">
        <v>0.85799999999999998</v>
      </c>
      <c r="K21" s="52">
        <v>-0.20799999999999999</v>
      </c>
      <c r="L21" s="52">
        <v>0.86799999999999999</v>
      </c>
      <c r="M21" s="53">
        <v>2.4300000000000002</v>
      </c>
    </row>
    <row r="22" spans="2:13" x14ac:dyDescent="0.25">
      <c r="B22" s="50">
        <v>19</v>
      </c>
      <c r="C22" s="48" t="s">
        <v>25</v>
      </c>
      <c r="D22" s="48" t="s">
        <v>31393</v>
      </c>
      <c r="E22" s="51">
        <v>6.9509999999999996</v>
      </c>
      <c r="F22" s="52">
        <v>4.9000000000000002E-2</v>
      </c>
      <c r="G22" s="52">
        <v>11.023</v>
      </c>
      <c r="H22" s="53">
        <v>0.92</v>
      </c>
      <c r="I22" s="53">
        <v>68.2</v>
      </c>
      <c r="J22" s="52">
        <v>0.83699999999999997</v>
      </c>
      <c r="K22" s="52">
        <v>9.8000000000000004E-2</v>
      </c>
      <c r="L22" s="52">
        <v>0.69799999999999995</v>
      </c>
      <c r="M22" s="53">
        <v>2.4300000000000002</v>
      </c>
    </row>
    <row r="23" spans="2:13" x14ac:dyDescent="0.25">
      <c r="B23" s="50">
        <v>20</v>
      </c>
      <c r="C23" s="48" t="s">
        <v>3510</v>
      </c>
      <c r="D23" s="48" t="s">
        <v>31392</v>
      </c>
      <c r="E23" s="51">
        <v>6.8339999999999996</v>
      </c>
      <c r="F23" s="52">
        <v>3.4000000000000002E-2</v>
      </c>
      <c r="G23" s="52">
        <v>10.823</v>
      </c>
      <c r="H23" s="52">
        <v>0.90600000000000003</v>
      </c>
      <c r="I23" s="52">
        <v>72.198999999999998</v>
      </c>
      <c r="J23" s="52">
        <v>0.78300000000000003</v>
      </c>
      <c r="K23" s="52">
        <v>-0.153</v>
      </c>
      <c r="L23" s="52">
        <v>0.64600000000000002</v>
      </c>
      <c r="M23" s="53">
        <v>2.4300000000000002</v>
      </c>
    </row>
    <row r="24" spans="2:13" x14ac:dyDescent="0.25">
      <c r="B24" s="50">
        <v>21</v>
      </c>
      <c r="C24" s="48" t="s">
        <v>231</v>
      </c>
      <c r="D24" s="48" t="s">
        <v>31392</v>
      </c>
      <c r="E24" s="51">
        <v>6.69</v>
      </c>
      <c r="F24" s="52">
        <v>3.6999999999999998E-2</v>
      </c>
      <c r="G24" s="52">
        <v>10.704000000000001</v>
      </c>
      <c r="H24" s="52">
        <v>0.94199999999999995</v>
      </c>
      <c r="I24" s="53">
        <v>74</v>
      </c>
      <c r="J24" s="52">
        <v>0.82199999999999995</v>
      </c>
      <c r="K24" s="52">
        <v>-0.14699999999999999</v>
      </c>
      <c r="L24" s="52">
        <v>0.57099999999999995</v>
      </c>
      <c r="M24" s="53">
        <v>2.4300000000000002</v>
      </c>
    </row>
    <row r="25" spans="2:13" x14ac:dyDescent="0.25">
      <c r="B25" s="50">
        <v>22</v>
      </c>
      <c r="C25" s="48" t="s">
        <v>31398</v>
      </c>
      <c r="D25" s="48" t="s">
        <v>31394</v>
      </c>
      <c r="E25" s="51">
        <v>6.6470000000000002</v>
      </c>
      <c r="F25" s="52">
        <v>6.8000000000000005E-2</v>
      </c>
      <c r="G25" s="52">
        <v>10.669</v>
      </c>
      <c r="H25" s="52">
        <v>0.86199999999999999</v>
      </c>
      <c r="I25" s="52">
        <v>69.495000000000005</v>
      </c>
      <c r="J25" s="52">
        <v>0.92500000000000004</v>
      </c>
      <c r="K25" s="52">
        <v>8.8999999999999996E-2</v>
      </c>
      <c r="L25" s="52">
        <v>0.72199999999999998</v>
      </c>
      <c r="M25" s="53">
        <v>2.4300000000000002</v>
      </c>
    </row>
    <row r="26" spans="2:13" x14ac:dyDescent="0.25">
      <c r="B26" s="50">
        <v>23</v>
      </c>
      <c r="C26" s="48" t="s">
        <v>31399</v>
      </c>
      <c r="D26" s="48" t="s">
        <v>31392</v>
      </c>
      <c r="E26" s="51">
        <v>6.6020000000000003</v>
      </c>
      <c r="F26" s="52">
        <v>4.3999999999999997E-2</v>
      </c>
      <c r="G26" s="52">
        <v>10.673999999999999</v>
      </c>
      <c r="H26" s="52">
        <v>0.93100000000000005</v>
      </c>
      <c r="I26" s="53">
        <v>72.2</v>
      </c>
      <c r="J26" s="52">
        <v>0.92700000000000005</v>
      </c>
      <c r="K26" s="52">
        <v>0.13300000000000001</v>
      </c>
      <c r="L26" s="52">
        <v>0.65300000000000002</v>
      </c>
      <c r="M26" s="53">
        <v>2.4300000000000002</v>
      </c>
    </row>
    <row r="27" spans="2:13" x14ac:dyDescent="0.25">
      <c r="B27" s="50">
        <v>24</v>
      </c>
      <c r="C27" s="48" t="s">
        <v>31400</v>
      </c>
      <c r="D27" s="48" t="s">
        <v>31401</v>
      </c>
      <c r="E27" s="51">
        <v>6.5839999999999996</v>
      </c>
      <c r="F27" s="52">
        <v>3.7999999999999999E-2</v>
      </c>
      <c r="G27" s="52">
        <v>10.871</v>
      </c>
      <c r="H27" s="52">
        <v>0.89800000000000002</v>
      </c>
      <c r="I27" s="53">
        <v>69.599999999999994</v>
      </c>
      <c r="J27" s="52">
        <v>0.78400000000000003</v>
      </c>
      <c r="K27" s="53">
        <v>-7.0000000000000007E-2</v>
      </c>
      <c r="L27" s="52">
        <v>0.72099999999999997</v>
      </c>
      <c r="M27" s="53">
        <v>2.4300000000000002</v>
      </c>
    </row>
    <row r="28" spans="2:13" x14ac:dyDescent="0.25">
      <c r="B28" s="50">
        <v>25</v>
      </c>
      <c r="C28" s="48" t="s">
        <v>1803</v>
      </c>
      <c r="D28" s="48" t="s">
        <v>31394</v>
      </c>
      <c r="E28" s="51">
        <v>6.5609999999999999</v>
      </c>
      <c r="F28" s="52">
        <v>3.9E-2</v>
      </c>
      <c r="G28" s="52">
        <v>11.085000000000001</v>
      </c>
      <c r="H28" s="52">
        <v>0.84399999999999997</v>
      </c>
      <c r="I28" s="52">
        <v>67.332999999999998</v>
      </c>
      <c r="J28" s="52">
        <v>0.93200000000000005</v>
      </c>
      <c r="K28" s="52">
        <v>7.3999999999999996E-2</v>
      </c>
      <c r="L28" s="52">
        <v>0.58899999999999997</v>
      </c>
      <c r="M28" s="53">
        <v>2.4300000000000002</v>
      </c>
    </row>
    <row r="29" spans="2:13" x14ac:dyDescent="0.25">
      <c r="B29" s="50">
        <v>26</v>
      </c>
      <c r="C29" s="48" t="s">
        <v>6203</v>
      </c>
      <c r="D29" s="48" t="s">
        <v>31394</v>
      </c>
      <c r="E29" s="51">
        <v>6.4939999999999998</v>
      </c>
      <c r="F29" s="52">
        <v>5.6000000000000001E-2</v>
      </c>
      <c r="G29" s="52">
        <v>10.743</v>
      </c>
      <c r="H29" s="52">
        <v>0.89100000000000001</v>
      </c>
      <c r="I29" s="52">
        <v>66.602999999999994</v>
      </c>
      <c r="J29" s="52">
        <v>0.877</v>
      </c>
      <c r="K29" s="52">
        <v>-0.14899999999999999</v>
      </c>
      <c r="L29" s="52">
        <v>0.68400000000000005</v>
      </c>
      <c r="M29" s="53">
        <v>2.4300000000000002</v>
      </c>
    </row>
    <row r="30" spans="2:13" x14ac:dyDescent="0.25">
      <c r="B30" s="50">
        <v>27</v>
      </c>
      <c r="C30" s="48" t="s">
        <v>390</v>
      </c>
      <c r="D30" s="48" t="s">
        <v>31392</v>
      </c>
      <c r="E30" s="51">
        <v>6.4909999999999997</v>
      </c>
      <c r="F30" s="52">
        <v>4.2000000000000003E-2</v>
      </c>
      <c r="G30" s="52">
        <v>10.571</v>
      </c>
      <c r="H30" s="52">
        <v>0.93200000000000005</v>
      </c>
      <c r="I30" s="53">
        <v>74.7</v>
      </c>
      <c r="J30" s="52">
        <v>0.76100000000000001</v>
      </c>
      <c r="K30" s="52">
        <v>-8.1000000000000003E-2</v>
      </c>
      <c r="L30" s="52">
        <v>0.745</v>
      </c>
      <c r="M30" s="53">
        <v>2.4300000000000002</v>
      </c>
    </row>
    <row r="31" spans="2:13" x14ac:dyDescent="0.25">
      <c r="B31" s="50">
        <v>28</v>
      </c>
      <c r="C31" s="48" t="s">
        <v>890</v>
      </c>
      <c r="D31" s="48" t="s">
        <v>31392</v>
      </c>
      <c r="E31" s="51">
        <v>6.4829999999999997</v>
      </c>
      <c r="F31" s="52">
        <v>4.4999999999999998E-2</v>
      </c>
      <c r="G31" s="52">
        <v>10.622999999999999</v>
      </c>
      <c r="H31" s="53">
        <v>0.88</v>
      </c>
      <c r="I31" s="53">
        <v>73.8</v>
      </c>
      <c r="J31" s="52">
        <v>0.69299999999999995</v>
      </c>
      <c r="K31" s="52">
        <v>-8.4000000000000005E-2</v>
      </c>
      <c r="L31" s="52">
        <v>0.86599999999999999</v>
      </c>
      <c r="M31" s="53">
        <v>2.4300000000000002</v>
      </c>
    </row>
    <row r="32" spans="2:13" x14ac:dyDescent="0.25">
      <c r="B32" s="50">
        <v>29</v>
      </c>
      <c r="C32" s="48" t="s">
        <v>4839</v>
      </c>
      <c r="D32" s="48" t="s">
        <v>31397</v>
      </c>
      <c r="E32" s="51">
        <v>6.4610000000000003</v>
      </c>
      <c r="F32" s="52">
        <v>4.2999999999999997E-2</v>
      </c>
      <c r="G32" s="52">
        <v>10.529</v>
      </c>
      <c r="H32" s="52">
        <v>0.94799999999999995</v>
      </c>
      <c r="I32" s="53">
        <v>71.400000000000006</v>
      </c>
      <c r="J32" s="52">
        <v>0.94899999999999995</v>
      </c>
      <c r="K32" s="52">
        <v>-0.10100000000000001</v>
      </c>
      <c r="L32" s="52">
        <v>0.80600000000000005</v>
      </c>
      <c r="M32" s="53">
        <v>2.4300000000000002</v>
      </c>
    </row>
    <row r="33" spans="2:13" x14ac:dyDescent="0.25">
      <c r="B33" s="50">
        <v>30</v>
      </c>
      <c r="C33" s="48" t="s">
        <v>2595</v>
      </c>
      <c r="D33" s="48" t="s">
        <v>31396</v>
      </c>
      <c r="E33" s="51">
        <v>6.4349999999999996</v>
      </c>
      <c r="F33" s="52">
        <v>7.2999999999999995E-2</v>
      </c>
      <c r="G33" s="52">
        <v>9.0530000000000008</v>
      </c>
      <c r="H33" s="52">
        <v>0.81299999999999994</v>
      </c>
      <c r="I33" s="52">
        <v>64.957999999999998</v>
      </c>
      <c r="J33" s="52">
        <v>0.90600000000000003</v>
      </c>
      <c r="K33" s="52">
        <v>-3.7999999999999999E-2</v>
      </c>
      <c r="L33" s="52">
        <v>0.77500000000000002</v>
      </c>
      <c r="M33" s="53">
        <v>2.4300000000000002</v>
      </c>
    </row>
    <row r="34" spans="2:13" x14ac:dyDescent="0.25">
      <c r="B34" s="50">
        <v>31</v>
      </c>
      <c r="C34" s="48" t="s">
        <v>2377</v>
      </c>
      <c r="D34" s="48" t="s">
        <v>31396</v>
      </c>
      <c r="E34" s="51">
        <v>6.431</v>
      </c>
      <c r="F34" s="52">
        <v>4.5999999999999999E-2</v>
      </c>
      <c r="G34" s="52">
        <v>9.9659999999999993</v>
      </c>
      <c r="H34" s="52">
        <v>0.92500000000000004</v>
      </c>
      <c r="I34" s="53">
        <v>69.099999999999994</v>
      </c>
      <c r="J34" s="52">
        <v>0.89600000000000002</v>
      </c>
      <c r="K34" s="52">
        <v>-9.1999999999999998E-2</v>
      </c>
      <c r="L34" s="53">
        <v>0.59</v>
      </c>
      <c r="M34" s="53">
        <v>2.4300000000000002</v>
      </c>
    </row>
    <row r="35" spans="2:13" x14ac:dyDescent="0.25">
      <c r="B35" s="50">
        <v>32</v>
      </c>
      <c r="C35" s="48" t="s">
        <v>1889</v>
      </c>
      <c r="D35" s="48" t="s">
        <v>31402</v>
      </c>
      <c r="E35" s="51">
        <v>6.3769999999999998</v>
      </c>
      <c r="F35" s="52">
        <v>4.2999999999999997E-2</v>
      </c>
      <c r="G35" s="52">
        <v>11.488</v>
      </c>
      <c r="H35" s="52">
        <v>0.91500000000000004</v>
      </c>
      <c r="I35" s="52">
        <v>76.953000000000003</v>
      </c>
      <c r="J35" s="52">
        <v>0.92700000000000005</v>
      </c>
      <c r="K35" s="52">
        <v>-1.7999999999999999E-2</v>
      </c>
      <c r="L35" s="52">
        <v>8.2000000000000003E-2</v>
      </c>
      <c r="M35" s="53">
        <v>2.4300000000000002</v>
      </c>
    </row>
    <row r="36" spans="2:13" x14ac:dyDescent="0.25">
      <c r="B36" s="50">
        <v>33</v>
      </c>
      <c r="C36" s="48" t="s">
        <v>31403</v>
      </c>
      <c r="D36" s="48" t="s">
        <v>31397</v>
      </c>
      <c r="E36" s="51">
        <v>6.3719999999999999</v>
      </c>
      <c r="F36" s="52">
        <v>5.8999999999999997E-2</v>
      </c>
      <c r="G36" s="52">
        <v>9.3179999999999996</v>
      </c>
      <c r="H36" s="52">
        <v>0.82099999999999995</v>
      </c>
      <c r="I36" s="52">
        <v>63.813000000000002</v>
      </c>
      <c r="J36" s="52">
        <v>0.86899999999999999</v>
      </c>
      <c r="K36" s="52">
        <v>0.25700000000000001</v>
      </c>
      <c r="L36" s="52">
        <v>0.91700000000000004</v>
      </c>
      <c r="M36" s="53">
        <v>2.4300000000000002</v>
      </c>
    </row>
    <row r="37" spans="2:13" x14ac:dyDescent="0.25">
      <c r="B37" s="50">
        <v>34</v>
      </c>
      <c r="C37" s="48" t="s">
        <v>31404</v>
      </c>
      <c r="D37" s="48" t="s">
        <v>31397</v>
      </c>
      <c r="E37" s="51">
        <v>6.3310000000000004</v>
      </c>
      <c r="F37" s="52">
        <v>4.1000000000000002E-2</v>
      </c>
      <c r="G37" s="52">
        <v>10.369</v>
      </c>
      <c r="H37" s="52">
        <v>0.93600000000000005</v>
      </c>
      <c r="I37" s="52">
        <v>69.200999999999993</v>
      </c>
      <c r="J37" s="52">
        <v>0.76600000000000001</v>
      </c>
      <c r="K37" s="52">
        <v>-0.124</v>
      </c>
      <c r="L37" s="52">
        <v>0.91100000000000003</v>
      </c>
      <c r="M37" s="53">
        <v>2.4300000000000002</v>
      </c>
    </row>
    <row r="38" spans="2:13" x14ac:dyDescent="0.25">
      <c r="B38" s="50">
        <v>35</v>
      </c>
      <c r="C38" s="48" t="s">
        <v>858</v>
      </c>
      <c r="D38" s="48" t="s">
        <v>31396</v>
      </c>
      <c r="E38" s="51">
        <v>6.33</v>
      </c>
      <c r="F38" s="52">
        <v>4.2999999999999997E-2</v>
      </c>
      <c r="G38" s="52">
        <v>9.577</v>
      </c>
      <c r="H38" s="52">
        <v>0.88200000000000001</v>
      </c>
      <c r="I38" s="52">
        <v>66.600999999999999</v>
      </c>
      <c r="J38" s="52">
        <v>0.80400000000000005</v>
      </c>
      <c r="K38" s="52">
        <v>-7.0999999999999994E-2</v>
      </c>
      <c r="L38" s="52">
        <v>0.75600000000000001</v>
      </c>
      <c r="M38" s="53">
        <v>2.4300000000000002</v>
      </c>
    </row>
    <row r="39" spans="2:13" x14ac:dyDescent="0.25">
      <c r="B39" s="50">
        <v>36</v>
      </c>
      <c r="C39" s="48" t="s">
        <v>468</v>
      </c>
      <c r="D39" s="48" t="s">
        <v>31396</v>
      </c>
      <c r="E39" s="51">
        <v>6.3170000000000002</v>
      </c>
      <c r="F39" s="52">
        <v>5.2999999999999999E-2</v>
      </c>
      <c r="G39" s="52">
        <v>9.859</v>
      </c>
      <c r="H39" s="52">
        <v>0.83099999999999996</v>
      </c>
      <c r="I39" s="52">
        <v>68.596999999999994</v>
      </c>
      <c r="J39" s="52">
        <v>0.86199999999999999</v>
      </c>
      <c r="K39" s="52">
        <v>-0.14699999999999999</v>
      </c>
      <c r="L39" s="52">
        <v>0.79900000000000004</v>
      </c>
      <c r="M39" s="53">
        <v>2.4300000000000002</v>
      </c>
    </row>
    <row r="40" spans="2:13" x14ac:dyDescent="0.25">
      <c r="B40" s="50">
        <v>37</v>
      </c>
      <c r="C40" s="48" t="s">
        <v>17040</v>
      </c>
      <c r="D40" s="48" t="s">
        <v>31396</v>
      </c>
      <c r="E40" s="51">
        <v>6.3090000000000002</v>
      </c>
      <c r="F40" s="52">
        <v>0.156</v>
      </c>
      <c r="G40" s="52">
        <v>9.1859999999999999</v>
      </c>
      <c r="H40" s="52">
        <v>0.877</v>
      </c>
      <c r="I40" s="53">
        <v>67.5</v>
      </c>
      <c r="J40" s="53">
        <v>0.89</v>
      </c>
      <c r="K40" s="52">
        <v>-0.13700000000000001</v>
      </c>
      <c r="L40" s="52">
        <v>0.88400000000000001</v>
      </c>
      <c r="M40" s="53">
        <v>2.4300000000000002</v>
      </c>
    </row>
    <row r="41" spans="2:13" x14ac:dyDescent="0.25">
      <c r="B41" s="50">
        <v>38</v>
      </c>
      <c r="C41" s="48" t="s">
        <v>31405</v>
      </c>
      <c r="D41" s="48" t="s">
        <v>31397</v>
      </c>
      <c r="E41" s="51">
        <v>6.2549999999999999</v>
      </c>
      <c r="F41" s="52">
        <v>4.4999999999999998E-2</v>
      </c>
      <c r="G41" s="52">
        <v>10.499000000000001</v>
      </c>
      <c r="H41" s="52">
        <v>0.93500000000000005</v>
      </c>
      <c r="I41" s="52">
        <v>67.906000000000006</v>
      </c>
      <c r="J41" s="52">
        <v>0.77300000000000002</v>
      </c>
      <c r="K41" s="52">
        <v>-0.20300000000000001</v>
      </c>
      <c r="L41" s="52">
        <v>0.82599999999999996</v>
      </c>
      <c r="M41" s="53">
        <v>2.4300000000000002</v>
      </c>
    </row>
    <row r="42" spans="2:13" x14ac:dyDescent="0.25">
      <c r="B42" s="50">
        <v>39</v>
      </c>
      <c r="C42" s="48" t="s">
        <v>26325</v>
      </c>
      <c r="D42" s="48" t="s">
        <v>31392</v>
      </c>
      <c r="E42" s="51">
        <v>6.2229999999999999</v>
      </c>
      <c r="F42" s="52">
        <v>4.9000000000000002E-2</v>
      </c>
      <c r="G42" s="52">
        <v>10.576000000000001</v>
      </c>
      <c r="H42" s="52">
        <v>0.80200000000000005</v>
      </c>
      <c r="I42" s="52">
        <v>73.897999999999996</v>
      </c>
      <c r="J42" s="52">
        <v>0.76300000000000001</v>
      </c>
      <c r="K42" s="52">
        <v>-1.4999999999999999E-2</v>
      </c>
      <c r="L42" s="52">
        <v>0.84399999999999997</v>
      </c>
      <c r="M42" s="53">
        <v>2.4300000000000002</v>
      </c>
    </row>
    <row r="43" spans="2:13" x14ac:dyDescent="0.25">
      <c r="B43" s="50">
        <v>40</v>
      </c>
      <c r="C43" s="48" t="s">
        <v>31406</v>
      </c>
      <c r="D43" s="48" t="s">
        <v>31397</v>
      </c>
      <c r="E43" s="51">
        <v>6.1890000000000001</v>
      </c>
      <c r="F43" s="52">
        <v>3.7999999999999999E-2</v>
      </c>
      <c r="G43" s="52">
        <v>10.481</v>
      </c>
      <c r="H43" s="52">
        <v>0.94099999999999995</v>
      </c>
      <c r="I43" s="53">
        <v>68.8</v>
      </c>
      <c r="J43" s="52">
        <v>0.90900000000000003</v>
      </c>
      <c r="K43" s="52">
        <v>-0.106</v>
      </c>
      <c r="L43" s="52">
        <v>0.52700000000000002</v>
      </c>
      <c r="M43" s="53">
        <v>2.4300000000000002</v>
      </c>
    </row>
    <row r="44" spans="2:13" x14ac:dyDescent="0.25">
      <c r="B44" s="50">
        <v>41</v>
      </c>
      <c r="C44" s="48" t="s">
        <v>31407</v>
      </c>
      <c r="D44" s="48" t="s">
        <v>31396</v>
      </c>
      <c r="E44" s="51">
        <v>6.18</v>
      </c>
      <c r="F44" s="52">
        <v>7.2999999999999995E-2</v>
      </c>
      <c r="G44" s="53">
        <v>10.35</v>
      </c>
      <c r="H44" s="52">
        <v>0.89600000000000002</v>
      </c>
      <c r="I44" s="52">
        <v>69.652000000000001</v>
      </c>
      <c r="J44" s="52">
        <v>0.872</v>
      </c>
      <c r="K44" s="52">
        <v>-0.16600000000000001</v>
      </c>
      <c r="L44" s="52">
        <v>0.85599999999999998</v>
      </c>
      <c r="M44" s="53">
        <v>2.4300000000000002</v>
      </c>
    </row>
    <row r="45" spans="2:13" x14ac:dyDescent="0.25">
      <c r="B45" s="50">
        <v>42</v>
      </c>
      <c r="C45" s="48" t="s">
        <v>31408</v>
      </c>
      <c r="D45" s="48" t="s">
        <v>31409</v>
      </c>
      <c r="E45" s="51">
        <v>6.1790000000000003</v>
      </c>
      <c r="F45" s="52">
        <v>6.8000000000000005E-2</v>
      </c>
      <c r="G45" s="52">
        <v>8.8360000000000003</v>
      </c>
      <c r="H45" s="52">
        <v>0.91800000000000004</v>
      </c>
      <c r="I45" s="52">
        <v>65.254999999999995</v>
      </c>
      <c r="J45" s="53">
        <v>0.97</v>
      </c>
      <c r="K45" s="52">
        <v>0.311</v>
      </c>
      <c r="L45" s="52">
        <v>0.51500000000000001</v>
      </c>
      <c r="M45" s="53">
        <v>2.4300000000000002</v>
      </c>
    </row>
    <row r="46" spans="2:13" x14ac:dyDescent="0.25">
      <c r="B46" s="50">
        <v>43</v>
      </c>
      <c r="C46" s="48" t="s">
        <v>1786</v>
      </c>
      <c r="D46" s="48" t="s">
        <v>31396</v>
      </c>
      <c r="E46" s="51">
        <v>6.1719999999999997</v>
      </c>
      <c r="F46" s="52">
        <v>4.5999999999999999E-2</v>
      </c>
      <c r="G46" s="52">
        <v>10.071</v>
      </c>
      <c r="H46" s="52">
        <v>0.88200000000000001</v>
      </c>
      <c r="I46" s="53">
        <v>70</v>
      </c>
      <c r="J46" s="52">
        <v>0.74199999999999999</v>
      </c>
      <c r="K46" s="52">
        <v>-4.3999999999999997E-2</v>
      </c>
      <c r="L46" s="53">
        <v>0.83</v>
      </c>
      <c r="M46" s="53">
        <v>2.4300000000000002</v>
      </c>
    </row>
    <row r="47" spans="2:13" x14ac:dyDescent="0.25">
      <c r="B47" s="50">
        <v>44</v>
      </c>
      <c r="C47" s="48" t="s">
        <v>613</v>
      </c>
      <c r="D47" s="48" t="s">
        <v>31397</v>
      </c>
      <c r="E47" s="51">
        <v>6.1660000000000004</v>
      </c>
      <c r="F47" s="53">
        <v>0.04</v>
      </c>
      <c r="G47" s="52">
        <v>10.382</v>
      </c>
      <c r="H47" s="52">
        <v>0.89800000000000002</v>
      </c>
      <c r="I47" s="52">
        <v>69.701999999999998</v>
      </c>
      <c r="J47" s="52">
        <v>0.84099999999999997</v>
      </c>
      <c r="K47" s="52">
        <v>-0.16500000000000001</v>
      </c>
      <c r="L47" s="52">
        <v>0.73499999999999999</v>
      </c>
      <c r="M47" s="53">
        <v>2.4300000000000002</v>
      </c>
    </row>
    <row r="48" spans="2:13" x14ac:dyDescent="0.25">
      <c r="B48" s="50">
        <v>45</v>
      </c>
      <c r="C48" s="48" t="s">
        <v>31410</v>
      </c>
      <c r="D48" s="48" t="s">
        <v>31409</v>
      </c>
      <c r="E48" s="51">
        <v>6.1520000000000001</v>
      </c>
      <c r="F48" s="52">
        <v>4.7E-2</v>
      </c>
      <c r="G48" s="52">
        <v>10.154999999999999</v>
      </c>
      <c r="H48" s="52">
        <v>0.95199999999999996</v>
      </c>
      <c r="I48" s="53">
        <v>65.2</v>
      </c>
      <c r="J48" s="52">
        <v>0.85299999999999998</v>
      </c>
      <c r="K48" s="52">
        <v>-6.9000000000000006E-2</v>
      </c>
      <c r="L48" s="52">
        <v>0.73299999999999998</v>
      </c>
      <c r="M48" s="53">
        <v>2.4300000000000002</v>
      </c>
    </row>
    <row r="49" spans="2:13" x14ac:dyDescent="0.25">
      <c r="B49" s="50">
        <v>46</v>
      </c>
      <c r="C49" s="48" t="s">
        <v>8751</v>
      </c>
      <c r="D49" s="48" t="s">
        <v>31397</v>
      </c>
      <c r="E49" s="51">
        <v>6.14</v>
      </c>
      <c r="F49" s="52">
        <v>5.7000000000000002E-2</v>
      </c>
      <c r="G49" s="52">
        <v>10.284000000000001</v>
      </c>
      <c r="H49" s="52">
        <v>0.83199999999999996</v>
      </c>
      <c r="I49" s="52">
        <v>67.355000000000004</v>
      </c>
      <c r="J49" s="52">
        <v>0.84499999999999997</v>
      </c>
      <c r="K49" s="52">
        <v>-0.219</v>
      </c>
      <c r="L49" s="52">
        <v>0.93799999999999994</v>
      </c>
      <c r="M49" s="53">
        <v>2.4300000000000002</v>
      </c>
    </row>
    <row r="50" spans="2:13" x14ac:dyDescent="0.25">
      <c r="B50" s="50">
        <v>47</v>
      </c>
      <c r="C50" s="48" t="s">
        <v>2816</v>
      </c>
      <c r="D50" s="48" t="s">
        <v>31394</v>
      </c>
      <c r="E50" s="51">
        <v>6.1059999999999999</v>
      </c>
      <c r="F50" s="52">
        <v>6.6000000000000003E-2</v>
      </c>
      <c r="G50" s="52">
        <v>10.817</v>
      </c>
      <c r="H50" s="52">
        <v>0.84299999999999997</v>
      </c>
      <c r="I50" s="53">
        <v>66.900000000000006</v>
      </c>
      <c r="J50" s="52">
        <v>0.86699999999999999</v>
      </c>
      <c r="K50" s="52">
        <v>-0.104</v>
      </c>
      <c r="L50" s="52">
        <v>0.73599999999999999</v>
      </c>
      <c r="M50" s="53">
        <v>2.4300000000000002</v>
      </c>
    </row>
    <row r="51" spans="2:13" x14ac:dyDescent="0.25">
      <c r="B51" s="50">
        <v>48</v>
      </c>
      <c r="C51" s="48" t="s">
        <v>6773</v>
      </c>
      <c r="D51" s="48" t="s">
        <v>31397</v>
      </c>
      <c r="E51" s="51">
        <v>6.0780000000000003</v>
      </c>
      <c r="F51" s="52">
        <v>5.2999999999999999E-2</v>
      </c>
      <c r="G51" s="52">
        <v>9.7870000000000008</v>
      </c>
      <c r="H51" s="52">
        <v>0.873</v>
      </c>
      <c r="I51" s="53">
        <v>68.599999999999994</v>
      </c>
      <c r="J51" s="52">
        <v>0.77800000000000002</v>
      </c>
      <c r="K51" s="52">
        <v>2E-3</v>
      </c>
      <c r="L51" s="52">
        <v>0.83499999999999996</v>
      </c>
      <c r="M51" s="53">
        <v>2.4300000000000002</v>
      </c>
    </row>
    <row r="52" spans="2:13" x14ac:dyDescent="0.25">
      <c r="B52" s="50">
        <v>49</v>
      </c>
      <c r="C52" s="48" t="s">
        <v>31411</v>
      </c>
      <c r="D52" s="48" t="s">
        <v>31396</v>
      </c>
      <c r="E52" s="51">
        <v>6.0609999999999999</v>
      </c>
      <c r="F52" s="52">
        <v>6.5000000000000002E-2</v>
      </c>
      <c r="G52" s="52">
        <v>9.0540000000000003</v>
      </c>
      <c r="H52" s="52">
        <v>0.76200000000000001</v>
      </c>
      <c r="I52" s="52">
        <v>66.402000000000001</v>
      </c>
      <c r="J52" s="52">
        <v>0.88800000000000001</v>
      </c>
      <c r="K52" s="53">
        <v>-0.11</v>
      </c>
      <c r="L52" s="52">
        <v>0.68799999999999994</v>
      </c>
      <c r="M52" s="53">
        <v>2.4300000000000002</v>
      </c>
    </row>
    <row r="53" spans="2:13" x14ac:dyDescent="0.25">
      <c r="B53" s="50">
        <v>50</v>
      </c>
      <c r="C53" s="48" t="s">
        <v>6961</v>
      </c>
      <c r="D53" s="48" t="s">
        <v>31412</v>
      </c>
      <c r="E53" s="51">
        <v>6.0490000000000004</v>
      </c>
      <c r="F53" s="52">
        <v>5.8999999999999997E-2</v>
      </c>
      <c r="G53" s="52">
        <v>10.007999999999999</v>
      </c>
      <c r="H53" s="52">
        <v>0.90500000000000003</v>
      </c>
      <c r="I53" s="52">
        <v>66.700999999999993</v>
      </c>
      <c r="J53" s="52">
        <v>0.86699999999999999</v>
      </c>
      <c r="K53" s="52">
        <v>-5.3999999999999999E-2</v>
      </c>
      <c r="L53" s="52">
        <v>0.78900000000000003</v>
      </c>
      <c r="M53" s="53">
        <v>2.4300000000000002</v>
      </c>
    </row>
    <row r="54" spans="2:13" x14ac:dyDescent="0.25">
      <c r="B54" s="50">
        <v>51</v>
      </c>
      <c r="C54" s="48" t="s">
        <v>31413</v>
      </c>
      <c r="D54" s="48" t="s">
        <v>31397</v>
      </c>
      <c r="E54" s="51">
        <v>6.032</v>
      </c>
      <c r="F54" s="52">
        <v>3.5999999999999997E-2</v>
      </c>
      <c r="G54" s="52">
        <v>10.315</v>
      </c>
      <c r="H54" s="52">
        <v>0.92700000000000005</v>
      </c>
      <c r="I54" s="53">
        <v>67.099999999999994</v>
      </c>
      <c r="J54" s="52">
        <v>0.71499999999999997</v>
      </c>
      <c r="K54" s="52">
        <v>-0.16200000000000001</v>
      </c>
      <c r="L54" s="53">
        <v>0.8</v>
      </c>
      <c r="M54" s="53">
        <v>2.4300000000000002</v>
      </c>
    </row>
    <row r="55" spans="2:13" x14ac:dyDescent="0.25">
      <c r="B55" s="50">
        <v>52</v>
      </c>
      <c r="C55" s="48" t="s">
        <v>1692</v>
      </c>
      <c r="D55" s="48" t="s">
        <v>31396</v>
      </c>
      <c r="E55" s="51">
        <v>6.0119999999999996</v>
      </c>
      <c r="F55" s="52">
        <v>6.0999999999999999E-2</v>
      </c>
      <c r="G55" s="52">
        <v>9.5570000000000004</v>
      </c>
      <c r="H55" s="52">
        <v>0.84699999999999998</v>
      </c>
      <c r="I55" s="52">
        <v>68.001000000000005</v>
      </c>
      <c r="J55" s="52">
        <v>0.83699999999999997</v>
      </c>
      <c r="K55" s="52">
        <v>-0.13500000000000001</v>
      </c>
      <c r="L55" s="52">
        <v>0.84099999999999997</v>
      </c>
      <c r="M55" s="53">
        <v>2.4300000000000002</v>
      </c>
    </row>
    <row r="56" spans="2:13" x14ac:dyDescent="0.25">
      <c r="B56" s="50">
        <v>53</v>
      </c>
      <c r="C56" s="48" t="s">
        <v>2829</v>
      </c>
      <c r="D56" s="48" t="s">
        <v>31397</v>
      </c>
      <c r="E56" s="51">
        <v>5.992</v>
      </c>
      <c r="F56" s="52">
        <v>4.7E-2</v>
      </c>
      <c r="G56" s="52">
        <v>10.358000000000001</v>
      </c>
      <c r="H56" s="52">
        <v>0.94299999999999995</v>
      </c>
      <c r="I56" s="53">
        <v>68</v>
      </c>
      <c r="J56" s="52">
        <v>0.755</v>
      </c>
      <c r="K56" s="52">
        <v>-0.186</v>
      </c>
      <c r="L56" s="52">
        <v>0.876</v>
      </c>
      <c r="M56" s="53">
        <v>2.4300000000000002</v>
      </c>
    </row>
    <row r="57" spans="2:13" x14ac:dyDescent="0.25">
      <c r="B57" s="50">
        <v>54</v>
      </c>
      <c r="C57" s="48" t="s">
        <v>3836</v>
      </c>
      <c r="D57" s="48" t="s">
        <v>31402</v>
      </c>
      <c r="E57" s="51">
        <v>5.9850000000000003</v>
      </c>
      <c r="F57" s="52">
        <v>4.7E-2</v>
      </c>
      <c r="G57" s="52">
        <v>9.8049999999999997</v>
      </c>
      <c r="H57" s="52">
        <v>0.88800000000000001</v>
      </c>
      <c r="I57" s="52">
        <v>67.400999999999996</v>
      </c>
      <c r="J57" s="52">
        <v>0.88400000000000001</v>
      </c>
      <c r="K57" s="52">
        <v>0.28699999999999998</v>
      </c>
      <c r="L57" s="52">
        <v>0.89500000000000002</v>
      </c>
      <c r="M57" s="53">
        <v>2.4300000000000002</v>
      </c>
    </row>
    <row r="58" spans="2:13" x14ac:dyDescent="0.25">
      <c r="B58" s="50">
        <v>55</v>
      </c>
      <c r="C58" s="48" t="s">
        <v>31414</v>
      </c>
      <c r="D58" s="48" t="s">
        <v>31396</v>
      </c>
      <c r="E58" s="51">
        <v>5.9720000000000004</v>
      </c>
      <c r="F58" s="52">
        <v>8.3000000000000004E-2</v>
      </c>
      <c r="G58" s="53">
        <v>8.6199999999999992</v>
      </c>
      <c r="H58" s="52">
        <v>0.86399999999999999</v>
      </c>
      <c r="I58" s="52">
        <v>67.656999999999996</v>
      </c>
      <c r="J58" s="52">
        <v>0.83599999999999997</v>
      </c>
      <c r="K58" s="53">
        <v>0.02</v>
      </c>
      <c r="L58" s="52">
        <v>0.66400000000000003</v>
      </c>
      <c r="M58" s="53">
        <v>2.4300000000000002</v>
      </c>
    </row>
    <row r="59" spans="2:13" x14ac:dyDescent="0.25">
      <c r="B59" s="50">
        <v>56</v>
      </c>
      <c r="C59" s="48" t="s">
        <v>34</v>
      </c>
      <c r="D59" s="48" t="s">
        <v>31401</v>
      </c>
      <c r="E59" s="51">
        <v>5.94</v>
      </c>
      <c r="F59" s="53">
        <v>0.04</v>
      </c>
      <c r="G59" s="52">
        <v>10.611000000000001</v>
      </c>
      <c r="H59" s="52">
        <v>0.88400000000000001</v>
      </c>
      <c r="I59" s="53">
        <v>75.099999999999994</v>
      </c>
      <c r="J59" s="52">
        <v>0.79600000000000004</v>
      </c>
      <c r="K59" s="52">
        <v>-0.25800000000000001</v>
      </c>
      <c r="L59" s="52">
        <v>0.63800000000000001</v>
      </c>
      <c r="M59" s="53">
        <v>2.4300000000000002</v>
      </c>
    </row>
    <row r="60" spans="2:13" x14ac:dyDescent="0.25">
      <c r="B60" s="50">
        <v>57</v>
      </c>
      <c r="C60" s="48" t="s">
        <v>1064</v>
      </c>
      <c r="D60" s="48" t="s">
        <v>31396</v>
      </c>
      <c r="E60" s="51">
        <v>5.9290000000000003</v>
      </c>
      <c r="F60" s="52">
        <v>5.6000000000000001E-2</v>
      </c>
      <c r="G60" s="52">
        <v>9.9619999999999997</v>
      </c>
      <c r="H60" s="52">
        <v>0.89800000000000002</v>
      </c>
      <c r="I60" s="53">
        <v>69</v>
      </c>
      <c r="J60" s="52">
        <v>0.82799999999999996</v>
      </c>
      <c r="K60" s="52">
        <v>-0.182</v>
      </c>
      <c r="L60" s="52">
        <v>0.83399999999999996</v>
      </c>
      <c r="M60" s="53">
        <v>2.4300000000000002</v>
      </c>
    </row>
    <row r="61" spans="2:13" x14ac:dyDescent="0.25">
      <c r="B61" s="50">
        <v>58</v>
      </c>
      <c r="C61" s="48" t="s">
        <v>3493</v>
      </c>
      <c r="D61" s="48" t="s">
        <v>31392</v>
      </c>
      <c r="E61" s="51">
        <v>5.9290000000000003</v>
      </c>
      <c r="F61" s="52">
        <v>5.5E-2</v>
      </c>
      <c r="G61" s="52">
        <v>10.420999999999999</v>
      </c>
      <c r="H61" s="52">
        <v>0.879</v>
      </c>
      <c r="I61" s="53">
        <v>72.599999999999994</v>
      </c>
      <c r="J61" s="52">
        <v>0.89200000000000002</v>
      </c>
      <c r="K61" s="52">
        <v>-0.24399999999999999</v>
      </c>
      <c r="L61" s="52">
        <v>0.88700000000000001</v>
      </c>
      <c r="M61" s="53">
        <v>2.4300000000000002</v>
      </c>
    </row>
    <row r="62" spans="2:13" x14ac:dyDescent="0.25">
      <c r="B62" s="50">
        <v>59</v>
      </c>
      <c r="C62" s="48" t="s">
        <v>31415</v>
      </c>
      <c r="D62" s="48" t="s">
        <v>31396</v>
      </c>
      <c r="E62" s="51">
        <v>5.9189999999999996</v>
      </c>
      <c r="F62" s="52">
        <v>8.2000000000000003E-2</v>
      </c>
      <c r="G62" s="52">
        <v>8.6479999999999997</v>
      </c>
      <c r="H62" s="52">
        <v>0.81200000000000006</v>
      </c>
      <c r="I62" s="53">
        <v>67.3</v>
      </c>
      <c r="J62" s="52">
        <v>0.85699999999999998</v>
      </c>
      <c r="K62" s="52">
        <v>8.1000000000000003E-2</v>
      </c>
      <c r="L62" s="52">
        <v>0.80900000000000005</v>
      </c>
      <c r="M62" s="53">
        <v>2.4300000000000002</v>
      </c>
    </row>
    <row r="63" spans="2:13" x14ac:dyDescent="0.25">
      <c r="B63" s="50">
        <v>60</v>
      </c>
      <c r="C63" s="48" t="s">
        <v>22537</v>
      </c>
      <c r="D63" s="48" t="s">
        <v>31397</v>
      </c>
      <c r="E63" s="51">
        <v>5.8819999999999997</v>
      </c>
      <c r="F63" s="52">
        <v>4.8000000000000001E-2</v>
      </c>
      <c r="G63" s="52">
        <v>10.217000000000001</v>
      </c>
      <c r="H63" s="52">
        <v>0.92400000000000004</v>
      </c>
      <c r="I63" s="52">
        <v>70.799000000000007</v>
      </c>
      <c r="J63" s="52">
        <v>0.754</v>
      </c>
      <c r="K63" s="52">
        <v>-0.11799999999999999</v>
      </c>
      <c r="L63" s="52">
        <v>0.93899999999999995</v>
      </c>
      <c r="M63" s="53">
        <v>2.4300000000000002</v>
      </c>
    </row>
    <row r="64" spans="2:13" x14ac:dyDescent="0.25">
      <c r="B64" s="50">
        <v>61</v>
      </c>
      <c r="C64" s="48" t="s">
        <v>3522</v>
      </c>
      <c r="D64" s="48" t="s">
        <v>31402</v>
      </c>
      <c r="E64" s="51">
        <v>5.88</v>
      </c>
      <c r="F64" s="52">
        <v>5.1999999999999998E-2</v>
      </c>
      <c r="G64" s="52">
        <v>9.0760000000000005</v>
      </c>
      <c r="H64" s="53">
        <v>0.83</v>
      </c>
      <c r="I64" s="53">
        <v>62</v>
      </c>
      <c r="J64" s="52">
        <v>0.91700000000000004</v>
      </c>
      <c r="K64" s="52">
        <v>-9.7000000000000003E-2</v>
      </c>
      <c r="L64" s="52">
        <v>0.74199999999999999</v>
      </c>
      <c r="M64" s="53">
        <v>2.4300000000000002</v>
      </c>
    </row>
    <row r="65" spans="2:13" x14ac:dyDescent="0.25">
      <c r="B65" s="50">
        <v>62</v>
      </c>
      <c r="C65" s="48" t="s">
        <v>1349</v>
      </c>
      <c r="D65" s="48" t="s">
        <v>31401</v>
      </c>
      <c r="E65" s="51">
        <v>5.8449999999999998</v>
      </c>
      <c r="F65" s="52">
        <v>4.2000000000000003E-2</v>
      </c>
      <c r="G65" s="52">
        <v>10.651</v>
      </c>
      <c r="H65" s="52">
        <v>0.79900000000000004</v>
      </c>
      <c r="I65" s="53">
        <v>73.900000000000006</v>
      </c>
      <c r="J65" s="52">
        <v>0.67200000000000004</v>
      </c>
      <c r="K65" s="52">
        <v>-8.3000000000000004E-2</v>
      </c>
      <c r="L65" s="52">
        <v>0.72699999999999998</v>
      </c>
      <c r="M65" s="53">
        <v>2.4300000000000002</v>
      </c>
    </row>
    <row r="66" spans="2:13" x14ac:dyDescent="0.25">
      <c r="B66" s="50">
        <v>63</v>
      </c>
      <c r="C66" s="48" t="s">
        <v>3084</v>
      </c>
      <c r="D66" s="48" t="s">
        <v>31396</v>
      </c>
      <c r="E66" s="51">
        <v>5.84</v>
      </c>
      <c r="F66" s="52">
        <v>7.4999999999999997E-2</v>
      </c>
      <c r="G66" s="52">
        <v>9.4580000000000002</v>
      </c>
      <c r="H66" s="52">
        <v>0.83199999999999996</v>
      </c>
      <c r="I66" s="53">
        <v>68.25</v>
      </c>
      <c r="J66" s="52">
        <v>0.82199999999999995</v>
      </c>
      <c r="K66" s="52">
        <v>-0.154</v>
      </c>
      <c r="L66" s="52">
        <v>0.89100000000000001</v>
      </c>
      <c r="M66" s="53">
        <v>2.4300000000000002</v>
      </c>
    </row>
    <row r="67" spans="2:13" x14ac:dyDescent="0.25">
      <c r="B67" s="50">
        <v>64</v>
      </c>
      <c r="C67" s="48" t="s">
        <v>31416</v>
      </c>
      <c r="D67" s="48" t="s">
        <v>31397</v>
      </c>
      <c r="E67" s="51">
        <v>5.8129999999999997</v>
      </c>
      <c r="F67" s="53">
        <v>0.05</v>
      </c>
      <c r="G67" s="53">
        <v>9.59</v>
      </c>
      <c r="H67" s="53">
        <v>0.87</v>
      </c>
      <c r="I67" s="52">
        <v>68.097999999999999</v>
      </c>
      <c r="J67" s="52">
        <v>0.70599999999999996</v>
      </c>
      <c r="K67" s="52">
        <v>0.113</v>
      </c>
      <c r="L67" s="52">
        <v>0.93100000000000005</v>
      </c>
      <c r="M67" s="53">
        <v>2.4300000000000002</v>
      </c>
    </row>
    <row r="68" spans="2:13" x14ac:dyDescent="0.25">
      <c r="B68" s="50">
        <v>65</v>
      </c>
      <c r="C68" s="48" t="s">
        <v>31417</v>
      </c>
      <c r="D68" s="48" t="s">
        <v>31409</v>
      </c>
      <c r="E68" s="51">
        <v>5.766</v>
      </c>
      <c r="F68" s="52">
        <v>4.5999999999999999E-2</v>
      </c>
      <c r="G68" s="52">
        <v>9.4540000000000006</v>
      </c>
      <c r="H68" s="52">
        <v>0.85699999999999998</v>
      </c>
      <c r="I68" s="52">
        <v>65.698999999999998</v>
      </c>
      <c r="J68" s="52">
        <v>0.82199999999999995</v>
      </c>
      <c r="K68" s="52">
        <v>-7.9000000000000001E-2</v>
      </c>
      <c r="L68" s="52">
        <v>0.91800000000000004</v>
      </c>
      <c r="M68" s="53">
        <v>2.4300000000000002</v>
      </c>
    </row>
    <row r="69" spans="2:13" x14ac:dyDescent="0.25">
      <c r="B69" s="50">
        <v>66</v>
      </c>
      <c r="C69" s="48" t="s">
        <v>31418</v>
      </c>
      <c r="D69" s="48" t="s">
        <v>31396</v>
      </c>
      <c r="E69" s="51">
        <v>5.7640000000000002</v>
      </c>
      <c r="F69" s="52">
        <v>5.7000000000000002E-2</v>
      </c>
      <c r="G69" s="52">
        <v>9.3130000000000006</v>
      </c>
      <c r="H69" s="52">
        <v>0.82099999999999995</v>
      </c>
      <c r="I69" s="53">
        <v>68.8</v>
      </c>
      <c r="J69" s="52">
        <v>0.84199999999999997</v>
      </c>
      <c r="K69" s="52">
        <v>-0.124</v>
      </c>
      <c r="L69" s="52">
        <v>0.84299999999999997</v>
      </c>
      <c r="M69" s="53">
        <v>2.4300000000000002</v>
      </c>
    </row>
    <row r="70" spans="2:13" x14ac:dyDescent="0.25">
      <c r="B70" s="50">
        <v>67</v>
      </c>
      <c r="C70" s="48" t="s">
        <v>31419</v>
      </c>
      <c r="D70" s="48" t="s">
        <v>31409</v>
      </c>
      <c r="E70" s="51">
        <v>5.7439999999999998</v>
      </c>
      <c r="F70" s="52">
        <v>4.5999999999999999E-2</v>
      </c>
      <c r="G70" s="52">
        <v>8.5380000000000003</v>
      </c>
      <c r="H70" s="52">
        <v>0.89300000000000002</v>
      </c>
      <c r="I70" s="52">
        <v>64.400999999999996</v>
      </c>
      <c r="J70" s="52">
        <v>0.93500000000000005</v>
      </c>
      <c r="K70" s="52">
        <v>0.11899999999999999</v>
      </c>
      <c r="L70" s="52">
        <v>0.90800000000000003</v>
      </c>
      <c r="M70" s="53">
        <v>2.4300000000000002</v>
      </c>
    </row>
    <row r="71" spans="2:13" x14ac:dyDescent="0.25">
      <c r="B71" s="50">
        <v>68</v>
      </c>
      <c r="C71" s="48" t="s">
        <v>15007</v>
      </c>
      <c r="D71" s="48" t="s">
        <v>31392</v>
      </c>
      <c r="E71" s="51">
        <v>5.7229999999999999</v>
      </c>
      <c r="F71" s="52">
        <v>4.5999999999999999E-2</v>
      </c>
      <c r="G71" s="52">
        <v>10.279</v>
      </c>
      <c r="H71" s="52">
        <v>0.82299999999999995</v>
      </c>
      <c r="I71" s="53">
        <v>72.599999999999994</v>
      </c>
      <c r="J71" s="52">
        <v>0.58199999999999996</v>
      </c>
      <c r="K71" s="52">
        <v>-0.28799999999999998</v>
      </c>
      <c r="L71" s="52">
        <v>0.82299999999999995</v>
      </c>
      <c r="M71" s="53">
        <v>2.4300000000000002</v>
      </c>
    </row>
    <row r="72" spans="2:13" x14ac:dyDescent="0.25">
      <c r="B72" s="50">
        <v>69</v>
      </c>
      <c r="C72" s="48" t="s">
        <v>31420</v>
      </c>
      <c r="D72" s="48" t="s">
        <v>31396</v>
      </c>
      <c r="E72" s="51">
        <v>5.7160000000000002</v>
      </c>
      <c r="F72" s="52">
        <v>5.2999999999999999E-2</v>
      </c>
      <c r="G72" s="52">
        <v>9.0459999999999994</v>
      </c>
      <c r="H72" s="53">
        <v>0.81</v>
      </c>
      <c r="I72" s="52">
        <v>63.901000000000003</v>
      </c>
      <c r="J72" s="52">
        <v>0.875</v>
      </c>
      <c r="K72" s="52">
        <v>-7.6999999999999999E-2</v>
      </c>
      <c r="L72" s="52">
        <v>0.83899999999999997</v>
      </c>
      <c r="M72" s="53">
        <v>2.4300000000000002</v>
      </c>
    </row>
    <row r="73" spans="2:13" x14ac:dyDescent="0.25">
      <c r="B73" s="50">
        <v>70</v>
      </c>
      <c r="C73" s="48" t="s">
        <v>31421</v>
      </c>
      <c r="D73" s="48" t="s">
        <v>31401</v>
      </c>
      <c r="E73" s="51">
        <v>5.6769999999999996</v>
      </c>
      <c r="F73" s="52">
        <v>4.2000000000000003E-2</v>
      </c>
      <c r="G73" s="53">
        <v>9.4</v>
      </c>
      <c r="H73" s="52">
        <v>0.93500000000000005</v>
      </c>
      <c r="I73" s="53">
        <v>62.5</v>
      </c>
      <c r="J73" s="52">
        <v>0.70799999999999996</v>
      </c>
      <c r="K73" s="52">
        <v>0.11600000000000001</v>
      </c>
      <c r="L73" s="52">
        <v>0.85599999999999998</v>
      </c>
      <c r="M73" s="53">
        <v>2.4300000000000002</v>
      </c>
    </row>
    <row r="74" spans="2:13" x14ac:dyDescent="0.25">
      <c r="B74" s="50">
        <v>71</v>
      </c>
      <c r="C74" s="48" t="s">
        <v>15396</v>
      </c>
      <c r="D74" s="48" t="s">
        <v>31396</v>
      </c>
      <c r="E74" s="51">
        <v>5.6529999999999996</v>
      </c>
      <c r="F74" s="52">
        <v>9.1999999999999998E-2</v>
      </c>
      <c r="G74" s="52">
        <v>9.4480000000000004</v>
      </c>
      <c r="H74" s="52">
        <v>0.89300000000000002</v>
      </c>
      <c r="I74" s="53">
        <v>65.900000000000006</v>
      </c>
      <c r="J74" s="52">
        <v>0.876</v>
      </c>
      <c r="K74" s="52">
        <v>2.8000000000000001E-2</v>
      </c>
      <c r="L74" s="52">
        <v>0.88200000000000001</v>
      </c>
      <c r="M74" s="53">
        <v>2.4300000000000002</v>
      </c>
    </row>
    <row r="75" spans="2:13" x14ac:dyDescent="0.25">
      <c r="B75" s="50">
        <v>72</v>
      </c>
      <c r="C75" s="48" t="s">
        <v>31422</v>
      </c>
      <c r="D75" s="48" t="s">
        <v>31397</v>
      </c>
      <c r="E75" s="51">
        <v>5.5810000000000004</v>
      </c>
      <c r="F75" s="52">
        <v>5.3999999999999999E-2</v>
      </c>
      <c r="G75" s="53">
        <v>9.94</v>
      </c>
      <c r="H75" s="52">
        <v>0.85799999999999998</v>
      </c>
      <c r="I75" s="52">
        <v>68.698999999999998</v>
      </c>
      <c r="J75" s="52">
        <v>0.70799999999999996</v>
      </c>
      <c r="K75" s="52">
        <v>-3.4000000000000002E-2</v>
      </c>
      <c r="L75" s="52">
        <v>0.81200000000000006</v>
      </c>
      <c r="M75" s="53">
        <v>2.4300000000000002</v>
      </c>
    </row>
    <row r="76" spans="2:13" x14ac:dyDescent="0.25">
      <c r="B76" s="50">
        <v>73</v>
      </c>
      <c r="C76" s="48" t="s">
        <v>31423</v>
      </c>
      <c r="D76" s="48" t="s">
        <v>31396</v>
      </c>
      <c r="E76" s="51">
        <v>5.5449999999999999</v>
      </c>
      <c r="F76" s="52">
        <v>7.0999999999999994E-2</v>
      </c>
      <c r="G76" s="52">
        <v>9.8019999999999996</v>
      </c>
      <c r="H76" s="52">
        <v>0.85299999999999998</v>
      </c>
      <c r="I76" s="52">
        <v>66.102000000000004</v>
      </c>
      <c r="J76" s="53">
        <v>0.86</v>
      </c>
      <c r="K76" s="52">
        <v>-0.13300000000000001</v>
      </c>
      <c r="L76" s="52">
        <v>0.71399999999999997</v>
      </c>
      <c r="M76" s="53">
        <v>2.4300000000000002</v>
      </c>
    </row>
    <row r="77" spans="2:13" x14ac:dyDescent="0.25">
      <c r="B77" s="50">
        <v>74</v>
      </c>
      <c r="C77" s="48" t="s">
        <v>31424</v>
      </c>
      <c r="D77" s="48" t="s">
        <v>31392</v>
      </c>
      <c r="E77" s="51">
        <v>5.5359999999999996</v>
      </c>
      <c r="F77" s="52">
        <v>5.0999999999999997E-2</v>
      </c>
      <c r="G77" s="52">
        <v>10.576000000000001</v>
      </c>
      <c r="H77" s="53">
        <v>0.82</v>
      </c>
      <c r="I77" s="52">
        <v>73.897999999999996</v>
      </c>
      <c r="J77" s="52">
        <v>0.79500000000000004</v>
      </c>
      <c r="K77" s="52">
        <v>1.2E-2</v>
      </c>
      <c r="L77" s="52">
        <v>0.626</v>
      </c>
      <c r="M77" s="53">
        <v>2.4300000000000002</v>
      </c>
    </row>
    <row r="78" spans="2:13" x14ac:dyDescent="0.25">
      <c r="B78" s="50">
        <v>75</v>
      </c>
      <c r="C78" s="48" t="s">
        <v>25659</v>
      </c>
      <c r="D78" s="48" t="s">
        <v>31409</v>
      </c>
      <c r="E78" s="51">
        <v>5.5339999999999998</v>
      </c>
      <c r="F78" s="52">
        <v>4.7E-2</v>
      </c>
      <c r="G78" s="52">
        <v>9.8529999999999998</v>
      </c>
      <c r="H78" s="53">
        <v>0.91</v>
      </c>
      <c r="I78" s="52">
        <v>66.253</v>
      </c>
      <c r="J78" s="53">
        <v>0.65</v>
      </c>
      <c r="K78" s="53">
        <v>-0.18</v>
      </c>
      <c r="L78" s="52">
        <v>0.627</v>
      </c>
      <c r="M78" s="53">
        <v>2.4300000000000002</v>
      </c>
    </row>
    <row r="79" spans="2:13" x14ac:dyDescent="0.25">
      <c r="B79" s="50">
        <v>76</v>
      </c>
      <c r="C79" s="48" t="s">
        <v>3676</v>
      </c>
      <c r="D79" s="48" t="s">
        <v>31409</v>
      </c>
      <c r="E79" s="51">
        <v>5.4770000000000003</v>
      </c>
      <c r="F79" s="52">
        <v>3.3000000000000002E-2</v>
      </c>
      <c r="G79" s="53">
        <v>10.189</v>
      </c>
      <c r="H79" s="52">
        <v>0.90300000000000002</v>
      </c>
      <c r="I79" s="53">
        <v>64.703000000000003</v>
      </c>
      <c r="J79" s="52">
        <v>0.71799999999999997</v>
      </c>
      <c r="K79" s="52">
        <v>-0.111</v>
      </c>
      <c r="L79" s="52">
        <v>0.84499999999999997</v>
      </c>
      <c r="M79" s="53">
        <v>2.4300000000000002</v>
      </c>
    </row>
    <row r="80" spans="2:13" x14ac:dyDescent="0.25">
      <c r="B80" s="50">
        <v>77</v>
      </c>
      <c r="C80" s="48" t="s">
        <v>31425</v>
      </c>
      <c r="D80" s="48" t="s">
        <v>31401</v>
      </c>
      <c r="E80" s="51">
        <v>5.4770000000000003</v>
      </c>
      <c r="F80" s="52">
        <v>4.9000000000000002E-2</v>
      </c>
      <c r="G80" s="52">
        <v>11</v>
      </c>
      <c r="H80" s="52">
        <v>0.83599999999999997</v>
      </c>
      <c r="I80" s="52">
        <v>76.819999999999993</v>
      </c>
      <c r="J80" s="52">
        <v>0.71699999999999997</v>
      </c>
      <c r="K80" s="52">
        <v>6.7000000000000004E-2</v>
      </c>
      <c r="L80" s="52">
        <v>0.40300000000000002</v>
      </c>
      <c r="M80" s="53">
        <v>2.4300000000000002</v>
      </c>
    </row>
    <row r="81" spans="2:13" x14ac:dyDescent="0.25">
      <c r="B81" s="50">
        <v>78</v>
      </c>
      <c r="C81" s="48" t="s">
        <v>31426</v>
      </c>
      <c r="D81" s="48" t="s">
        <v>31409</v>
      </c>
      <c r="E81" s="51">
        <v>5.4660000000000002</v>
      </c>
      <c r="F81" s="52">
        <v>3.4000000000000002E-2</v>
      </c>
      <c r="G81" s="52">
        <v>8.0909999999999993</v>
      </c>
      <c r="H81" s="53">
        <v>0.86</v>
      </c>
      <c r="I81" s="52">
        <v>64.281000000000006</v>
      </c>
      <c r="J81" s="52">
        <v>0.83199999999999996</v>
      </c>
      <c r="K81" s="52">
        <v>-5.6000000000000001E-2</v>
      </c>
      <c r="L81" s="52">
        <v>0.55300000000000005</v>
      </c>
      <c r="M81" s="53">
        <v>2.4300000000000002</v>
      </c>
    </row>
    <row r="82" spans="2:13" x14ac:dyDescent="0.25">
      <c r="B82" s="50">
        <v>79</v>
      </c>
      <c r="C82" s="48" t="s">
        <v>8433</v>
      </c>
      <c r="D82" s="48" t="s">
        <v>31402</v>
      </c>
      <c r="E82" s="51">
        <v>5.4109999999999996</v>
      </c>
      <c r="F82" s="52">
        <v>3.9E-2</v>
      </c>
      <c r="G82" s="52">
        <v>8.9730000000000008</v>
      </c>
      <c r="H82" s="53">
        <v>0.85</v>
      </c>
      <c r="I82" s="52">
        <v>68.034000000000006</v>
      </c>
      <c r="J82" s="53">
        <v>0.94</v>
      </c>
      <c r="K82" s="52">
        <v>-9.8000000000000004E-2</v>
      </c>
      <c r="L82" s="52">
        <v>0.79600000000000004</v>
      </c>
      <c r="M82" s="53">
        <v>2.4300000000000002</v>
      </c>
    </row>
    <row r="83" spans="2:13" x14ac:dyDescent="0.25">
      <c r="B83" s="50">
        <v>80</v>
      </c>
      <c r="C83" s="48" t="s">
        <v>31427</v>
      </c>
      <c r="D83" s="48" t="s">
        <v>31394</v>
      </c>
      <c r="E83" s="51">
        <v>5.41</v>
      </c>
      <c r="F83" s="52">
        <v>7.5999999999999998E-2</v>
      </c>
      <c r="G83" s="52">
        <v>9.6219999999999999</v>
      </c>
      <c r="H83" s="52">
        <v>0.82699999999999996</v>
      </c>
      <c r="I83" s="53">
        <v>62.3</v>
      </c>
      <c r="J83" s="52">
        <v>0.77100000000000002</v>
      </c>
      <c r="K83" s="52">
        <v>-8.6999999999999994E-2</v>
      </c>
      <c r="L83" s="52">
        <v>0.66700000000000004</v>
      </c>
      <c r="M83" s="53">
        <v>2.4300000000000002</v>
      </c>
    </row>
    <row r="84" spans="2:13" x14ac:dyDescent="0.25">
      <c r="B84" s="50">
        <v>81</v>
      </c>
      <c r="C84" s="48" t="s">
        <v>3348</v>
      </c>
      <c r="D84" s="48" t="s">
        <v>31402</v>
      </c>
      <c r="E84" s="51">
        <v>5.3840000000000003</v>
      </c>
      <c r="F84" s="52">
        <v>4.9000000000000002E-2</v>
      </c>
      <c r="G84" s="52">
        <v>10.238</v>
      </c>
      <c r="H84" s="52">
        <v>0.81699999999999995</v>
      </c>
      <c r="I84" s="52">
        <v>67.102000000000004</v>
      </c>
      <c r="J84" s="52">
        <v>0.89500000000000002</v>
      </c>
      <c r="K84" s="52">
        <v>0.125</v>
      </c>
      <c r="L84" s="52">
        <v>0.83899999999999997</v>
      </c>
      <c r="M84" s="53">
        <v>2.4300000000000002</v>
      </c>
    </row>
    <row r="85" spans="2:13" x14ac:dyDescent="0.25">
      <c r="B85" s="50">
        <v>82</v>
      </c>
      <c r="C85" s="48" t="s">
        <v>2935</v>
      </c>
      <c r="D85" s="48" t="s">
        <v>31402</v>
      </c>
      <c r="E85" s="51">
        <v>5.3449999999999998</v>
      </c>
      <c r="F85" s="52">
        <v>5.6000000000000001E-2</v>
      </c>
      <c r="G85" s="52">
        <v>9.3650000000000002</v>
      </c>
      <c r="H85" s="52">
        <v>0.81100000000000005</v>
      </c>
      <c r="I85" s="52">
        <v>62.235999999999997</v>
      </c>
      <c r="J85" s="52">
        <v>0.873</v>
      </c>
      <c r="K85" s="52">
        <v>0.54200000000000004</v>
      </c>
      <c r="L85" s="52">
        <v>0.86699999999999999</v>
      </c>
      <c r="M85" s="53">
        <v>2.4300000000000002</v>
      </c>
    </row>
    <row r="86" spans="2:13" x14ac:dyDescent="0.25">
      <c r="B86" s="50">
        <v>83</v>
      </c>
      <c r="C86" s="48" t="s">
        <v>31428</v>
      </c>
      <c r="D86" s="48" t="s">
        <v>31412</v>
      </c>
      <c r="E86" s="51">
        <v>5.3419999999999996</v>
      </c>
      <c r="F86" s="52">
        <v>9.7000000000000003E-2</v>
      </c>
      <c r="G86" s="52">
        <v>8.1170000000000009</v>
      </c>
      <c r="H86" s="52">
        <v>0.63600000000000001</v>
      </c>
      <c r="I86" s="52">
        <v>58.220999999999997</v>
      </c>
      <c r="J86" s="52">
        <v>0.69499999999999995</v>
      </c>
      <c r="K86" s="52">
        <v>-6.8000000000000005E-2</v>
      </c>
      <c r="L86" s="52">
        <v>0.745</v>
      </c>
      <c r="M86" s="53">
        <v>2.4300000000000002</v>
      </c>
    </row>
    <row r="87" spans="2:13" x14ac:dyDescent="0.25">
      <c r="B87" s="50">
        <v>84</v>
      </c>
      <c r="C87" s="48" t="s">
        <v>2924</v>
      </c>
      <c r="D87" s="48" t="s">
        <v>31401</v>
      </c>
      <c r="E87" s="51">
        <v>5.3390000000000004</v>
      </c>
      <c r="F87" s="52">
        <v>2.9000000000000001E-2</v>
      </c>
      <c r="G87" s="52">
        <v>9.673</v>
      </c>
      <c r="H87" s="52">
        <v>0.81100000000000005</v>
      </c>
      <c r="I87" s="52">
        <v>69.593000000000004</v>
      </c>
      <c r="J87" s="52">
        <v>0.90400000000000003</v>
      </c>
      <c r="K87" s="52">
        <v>-0.14599999999999999</v>
      </c>
      <c r="L87" s="52">
        <v>0.755</v>
      </c>
      <c r="M87" s="53">
        <v>2.4300000000000002</v>
      </c>
    </row>
    <row r="88" spans="2:13" x14ac:dyDescent="0.25">
      <c r="B88" s="50">
        <v>85</v>
      </c>
      <c r="C88" s="48" t="s">
        <v>31429</v>
      </c>
      <c r="D88" s="48" t="s">
        <v>31412</v>
      </c>
      <c r="E88" s="51">
        <v>5.306</v>
      </c>
      <c r="F88" s="52">
        <v>7.8E-2</v>
      </c>
      <c r="G88" s="52">
        <v>8.5510000000000002</v>
      </c>
      <c r="H88" s="52">
        <v>0.64400000000000002</v>
      </c>
      <c r="I88" s="52">
        <v>50.113999999999997</v>
      </c>
      <c r="J88" s="52">
        <v>0.74099999999999999</v>
      </c>
      <c r="K88" s="52">
        <v>-1.6E-2</v>
      </c>
      <c r="L88" s="52">
        <v>0.79400000000000004</v>
      </c>
      <c r="M88" s="53">
        <v>2.4300000000000002</v>
      </c>
    </row>
    <row r="89" spans="2:13" x14ac:dyDescent="0.25">
      <c r="B89" s="50">
        <v>86</v>
      </c>
      <c r="C89" s="48" t="s">
        <v>31430</v>
      </c>
      <c r="D89" s="48" t="s">
        <v>31409</v>
      </c>
      <c r="E89" s="51">
        <v>5.2830000000000004</v>
      </c>
      <c r="F89" s="52">
        <v>5.8000000000000003E-2</v>
      </c>
      <c r="G89" s="52">
        <v>9.4870000000000001</v>
      </c>
      <c r="H89" s="52">
        <v>0.79900000000000004</v>
      </c>
      <c r="I89" s="52">
        <v>67.055000000000007</v>
      </c>
      <c r="J89" s="52">
        <v>0.82499999999999996</v>
      </c>
      <c r="K89" s="52">
        <v>-0.16800000000000001</v>
      </c>
      <c r="L89" s="52">
        <v>0.629</v>
      </c>
      <c r="M89" s="53">
        <v>2.4300000000000002</v>
      </c>
    </row>
    <row r="90" spans="2:13" x14ac:dyDescent="0.25">
      <c r="B90" s="50">
        <v>87</v>
      </c>
      <c r="C90" s="48" t="s">
        <v>31431</v>
      </c>
      <c r="D90" s="48" t="s">
        <v>31432</v>
      </c>
      <c r="E90" s="51">
        <v>5.2690000000000001</v>
      </c>
      <c r="F90" s="53">
        <v>7.0000000000000007E-2</v>
      </c>
      <c r="G90" s="53">
        <v>8.1199999999999992</v>
      </c>
      <c r="H90" s="52">
        <v>0.77400000000000002</v>
      </c>
      <c r="I90" s="52">
        <v>64.233000000000004</v>
      </c>
      <c r="J90" s="52">
        <v>0.78200000000000003</v>
      </c>
      <c r="K90" s="52">
        <v>0.152</v>
      </c>
      <c r="L90" s="52">
        <v>0.72699999999999998</v>
      </c>
      <c r="M90" s="53">
        <v>2.4300000000000002</v>
      </c>
    </row>
    <row r="91" spans="2:13" x14ac:dyDescent="0.25">
      <c r="B91" s="50">
        <v>88</v>
      </c>
      <c r="C91" s="48" t="s">
        <v>5834</v>
      </c>
      <c r="D91" s="48" t="s">
        <v>31397</v>
      </c>
      <c r="E91" s="51">
        <v>5.266</v>
      </c>
      <c r="F91" s="52">
        <v>5.3999999999999999E-2</v>
      </c>
      <c r="G91" s="52">
        <v>10.016</v>
      </c>
      <c r="H91" s="52">
        <v>0.93100000000000005</v>
      </c>
      <c r="I91" s="53">
        <v>67</v>
      </c>
      <c r="J91" s="52">
        <v>0.78800000000000003</v>
      </c>
      <c r="K91" s="52">
        <v>-9.6000000000000002E-2</v>
      </c>
      <c r="L91" s="52">
        <v>0.93200000000000005</v>
      </c>
      <c r="M91" s="53">
        <v>2.4300000000000002</v>
      </c>
    </row>
    <row r="92" spans="2:13" x14ac:dyDescent="0.25">
      <c r="B92" s="50">
        <v>89</v>
      </c>
      <c r="C92" s="48" t="s">
        <v>31433</v>
      </c>
      <c r="D92" s="48" t="s">
        <v>31432</v>
      </c>
      <c r="E92" s="51">
        <v>5.1980000000000004</v>
      </c>
      <c r="F92" s="52">
        <v>7.1999999999999995E-2</v>
      </c>
      <c r="G92" s="52">
        <v>9.8260000000000005</v>
      </c>
      <c r="H92" s="52">
        <v>0.91300000000000003</v>
      </c>
      <c r="I92" s="53">
        <v>70.599999999999994</v>
      </c>
      <c r="J92" s="52">
        <v>0.85399999999999998</v>
      </c>
      <c r="K92" s="52">
        <v>2.4E-2</v>
      </c>
      <c r="L92" s="52">
        <v>0.82499999999999996</v>
      </c>
      <c r="M92" s="53">
        <v>2.4300000000000002</v>
      </c>
    </row>
    <row r="93" spans="2:13" x14ac:dyDescent="0.25">
      <c r="B93" s="50">
        <v>90</v>
      </c>
      <c r="C93" s="48" t="s">
        <v>31434</v>
      </c>
      <c r="D93" s="48" t="s">
        <v>31409</v>
      </c>
      <c r="E93" s="51">
        <v>5.1710000000000003</v>
      </c>
      <c r="F93" s="53">
        <v>0.04</v>
      </c>
      <c r="G93" s="52">
        <v>9.5690000000000008</v>
      </c>
      <c r="H93" s="52">
        <v>0.83599999999999997</v>
      </c>
      <c r="I93" s="52">
        <v>65.656000000000006</v>
      </c>
      <c r="J93" s="52">
        <v>0.81399999999999995</v>
      </c>
      <c r="K93" s="52">
        <v>-0.223</v>
      </c>
      <c r="L93" s="52">
        <v>0.50600000000000001</v>
      </c>
      <c r="M93" s="53">
        <v>2.4300000000000002</v>
      </c>
    </row>
    <row r="94" spans="2:13" x14ac:dyDescent="0.25">
      <c r="B94" s="50">
        <v>91</v>
      </c>
      <c r="C94" s="48" t="s">
        <v>21851</v>
      </c>
      <c r="D94" s="48" t="s">
        <v>31412</v>
      </c>
      <c r="E94" s="51">
        <v>5.1420000000000003</v>
      </c>
      <c r="F94" s="52">
        <v>7.3999999999999996E-2</v>
      </c>
      <c r="G94" s="52">
        <v>8.1890000000000001</v>
      </c>
      <c r="H94" s="53">
        <v>0.71</v>
      </c>
      <c r="I94" s="52">
        <v>53.515000000000001</v>
      </c>
      <c r="J94" s="52">
        <v>0.73099999999999998</v>
      </c>
      <c r="K94" s="52">
        <v>2.5999999999999999E-2</v>
      </c>
      <c r="L94" s="52">
        <v>0.84799999999999998</v>
      </c>
      <c r="M94" s="53">
        <v>2.4300000000000002</v>
      </c>
    </row>
    <row r="95" spans="2:13" x14ac:dyDescent="0.25">
      <c r="B95" s="50">
        <v>92</v>
      </c>
      <c r="C95" s="48" t="s">
        <v>24833</v>
      </c>
      <c r="D95" s="48" t="s">
        <v>31412</v>
      </c>
      <c r="E95" s="51">
        <v>5.1319999999999997</v>
      </c>
      <c r="F95" s="52">
        <v>6.8000000000000005E-2</v>
      </c>
      <c r="G95" s="52">
        <v>8.1180000000000003</v>
      </c>
      <c r="H95" s="53">
        <v>0.71</v>
      </c>
      <c r="I95" s="52">
        <v>59.802</v>
      </c>
      <c r="J95" s="52">
        <v>0.69499999999999995</v>
      </c>
      <c r="K95" s="52">
        <v>-4.5999999999999999E-2</v>
      </c>
      <c r="L95" s="52">
        <v>0.80100000000000005</v>
      </c>
      <c r="M95" s="53">
        <v>2.4300000000000002</v>
      </c>
    </row>
    <row r="96" spans="2:13" x14ac:dyDescent="0.25">
      <c r="B96" s="50">
        <v>93</v>
      </c>
      <c r="C96" s="48" t="s">
        <v>31435</v>
      </c>
      <c r="D96" s="48" t="s">
        <v>31397</v>
      </c>
      <c r="E96" s="51">
        <v>5.117</v>
      </c>
      <c r="F96" s="52">
        <v>5.8999999999999997E-2</v>
      </c>
      <c r="G96" s="53">
        <v>9.52</v>
      </c>
      <c r="H96" s="52">
        <v>0.69699999999999995</v>
      </c>
      <c r="I96" s="52">
        <v>68.998999999999995</v>
      </c>
      <c r="J96" s="52">
        <v>0.78500000000000003</v>
      </c>
      <c r="K96" s="53">
        <v>-0.03</v>
      </c>
      <c r="L96" s="52">
        <v>0.90100000000000002</v>
      </c>
      <c r="M96" s="53">
        <v>2.4300000000000002</v>
      </c>
    </row>
    <row r="97" spans="2:13" x14ac:dyDescent="0.25">
      <c r="B97" s="50">
        <v>94</v>
      </c>
      <c r="C97" s="48" t="s">
        <v>31436</v>
      </c>
      <c r="D97" s="48" t="s">
        <v>31397</v>
      </c>
      <c r="E97" s="51">
        <v>5.101</v>
      </c>
      <c r="F97" s="52">
        <v>5.0999999999999997E-2</v>
      </c>
      <c r="G97" s="52">
        <v>9.6929999999999996</v>
      </c>
      <c r="H97" s="52">
        <v>0.80500000000000005</v>
      </c>
      <c r="I97" s="52">
        <v>65.474000000000004</v>
      </c>
      <c r="J97" s="52">
        <v>0.751</v>
      </c>
      <c r="K97" s="52">
        <v>3.7999999999999999E-2</v>
      </c>
      <c r="L97" s="52">
        <v>0.90500000000000003</v>
      </c>
      <c r="M97" s="53">
        <v>2.4300000000000002</v>
      </c>
    </row>
    <row r="98" spans="2:13" x14ac:dyDescent="0.25">
      <c r="B98" s="50">
        <v>95</v>
      </c>
      <c r="C98" s="48" t="s">
        <v>4063</v>
      </c>
      <c r="D98" s="48" t="s">
        <v>31412</v>
      </c>
      <c r="E98" s="51">
        <v>5.0880000000000001</v>
      </c>
      <c r="F98" s="52">
        <v>6.7000000000000004E-2</v>
      </c>
      <c r="G98" s="53">
        <v>8.58</v>
      </c>
      <c r="H98" s="52">
        <v>0.72699999999999998</v>
      </c>
      <c r="I98" s="52">
        <v>57.585999999999999</v>
      </c>
      <c r="J98" s="52">
        <v>0.80700000000000005</v>
      </c>
      <c r="K98" s="52">
        <v>0.123</v>
      </c>
      <c r="L98" s="52">
        <v>0.84799999999999998</v>
      </c>
      <c r="M98" s="53">
        <v>2.4300000000000002</v>
      </c>
    </row>
    <row r="99" spans="2:13" x14ac:dyDescent="0.25">
      <c r="B99" s="50">
        <v>96</v>
      </c>
      <c r="C99" s="48" t="s">
        <v>31437</v>
      </c>
      <c r="D99" s="48" t="s">
        <v>31412</v>
      </c>
      <c r="E99" s="51">
        <v>5.0739999999999998</v>
      </c>
      <c r="F99" s="52">
        <v>0.10199999999999999</v>
      </c>
      <c r="G99" s="52">
        <v>7.0979999999999999</v>
      </c>
      <c r="H99" s="52">
        <v>0.64100000000000001</v>
      </c>
      <c r="I99" s="53">
        <v>53.78</v>
      </c>
      <c r="J99" s="52">
        <v>0.80600000000000005</v>
      </c>
      <c r="K99" s="52">
        <v>1.7999999999999999E-2</v>
      </c>
      <c r="L99" s="52">
        <v>0.69299999999999995</v>
      </c>
      <c r="M99" s="53">
        <v>2.4300000000000002</v>
      </c>
    </row>
    <row r="100" spans="2:13" x14ac:dyDescent="0.25">
      <c r="B100" s="50">
        <v>97</v>
      </c>
      <c r="C100" s="48" t="s">
        <v>31438</v>
      </c>
      <c r="D100" s="48" t="s">
        <v>31409</v>
      </c>
      <c r="E100" s="51">
        <v>5.0659999999999998</v>
      </c>
      <c r="F100" s="52">
        <v>3.5999999999999997E-2</v>
      </c>
      <c r="G100" s="52">
        <v>9.6289999999999996</v>
      </c>
      <c r="H100" s="52">
        <v>0.98299999999999998</v>
      </c>
      <c r="I100" s="52">
        <v>62.408999999999999</v>
      </c>
      <c r="J100" s="52">
        <v>0.877</v>
      </c>
      <c r="K100" s="52">
        <v>0.27300000000000002</v>
      </c>
      <c r="L100" s="52">
        <v>0.88800000000000001</v>
      </c>
      <c r="M100" s="53">
        <v>2.4300000000000002</v>
      </c>
    </row>
    <row r="101" spans="2:13" x14ac:dyDescent="0.25">
      <c r="B101" s="50">
        <v>98</v>
      </c>
      <c r="C101" s="48" t="s">
        <v>31439</v>
      </c>
      <c r="D101" s="48" t="s">
        <v>31412</v>
      </c>
      <c r="E101" s="51">
        <v>5.0510000000000002</v>
      </c>
      <c r="F101" s="52">
        <v>8.8999999999999996E-2</v>
      </c>
      <c r="G101" s="52">
        <v>7.6859999999999999</v>
      </c>
      <c r="H101" s="53">
        <v>0.69</v>
      </c>
      <c r="I101" s="53">
        <v>55.16</v>
      </c>
      <c r="J101" s="52">
        <v>0.69699999999999995</v>
      </c>
      <c r="K101" s="52">
        <v>0.42399999999999999</v>
      </c>
      <c r="L101" s="52">
        <v>0.746</v>
      </c>
      <c r="M101" s="53">
        <v>2.4300000000000002</v>
      </c>
    </row>
    <row r="102" spans="2:13" x14ac:dyDescent="0.25">
      <c r="B102" s="50">
        <v>99</v>
      </c>
      <c r="C102" s="48" t="s">
        <v>31440</v>
      </c>
      <c r="D102" s="48" t="s">
        <v>31412</v>
      </c>
      <c r="E102" s="51">
        <v>5.0449999999999999</v>
      </c>
      <c r="F102" s="52">
        <v>7.2999999999999995E-2</v>
      </c>
      <c r="G102" s="52">
        <v>8.0869999999999997</v>
      </c>
      <c r="H102" s="52">
        <v>0.48899999999999999</v>
      </c>
      <c r="I102" s="52">
        <v>54.713000000000001</v>
      </c>
      <c r="J102" s="52">
        <v>0.75700000000000001</v>
      </c>
      <c r="K102" s="52">
        <v>-3.4000000000000002E-2</v>
      </c>
      <c r="L102" s="52">
        <v>0.66100000000000003</v>
      </c>
      <c r="M102" s="53">
        <v>2.4300000000000002</v>
      </c>
    </row>
    <row r="103" spans="2:13" x14ac:dyDescent="0.25">
      <c r="B103" s="50">
        <v>100</v>
      </c>
      <c r="C103" s="48" t="s">
        <v>31441</v>
      </c>
      <c r="D103" s="48" t="s">
        <v>31402</v>
      </c>
      <c r="E103" s="51">
        <v>5.03</v>
      </c>
      <c r="F103" s="52">
        <v>4.4999999999999998E-2</v>
      </c>
      <c r="G103" s="52">
        <v>8.9469999999999992</v>
      </c>
      <c r="H103" s="52">
        <v>0.72799999999999998</v>
      </c>
      <c r="I103" s="52">
        <v>58.968000000000004</v>
      </c>
      <c r="J103" s="53">
        <v>0.91</v>
      </c>
      <c r="K103" s="52">
        <v>0.123</v>
      </c>
      <c r="L103" s="52">
        <v>0.65800000000000003</v>
      </c>
      <c r="M103" s="53">
        <v>2.4300000000000002</v>
      </c>
    </row>
    <row r="104" spans="2:13" x14ac:dyDescent="0.25">
      <c r="B104" s="50">
        <v>101</v>
      </c>
      <c r="C104" s="48" t="s">
        <v>9921</v>
      </c>
      <c r="D104" s="48" t="s">
        <v>31432</v>
      </c>
      <c r="E104" s="51">
        <v>5.0250000000000004</v>
      </c>
      <c r="F104" s="52">
        <v>4.5999999999999999E-2</v>
      </c>
      <c r="G104" s="52">
        <v>8.4540000000000006</v>
      </c>
      <c r="H104" s="52">
        <v>0.69299999999999995</v>
      </c>
      <c r="I104" s="53">
        <v>64.8</v>
      </c>
      <c r="J104" s="52">
        <v>0.877</v>
      </c>
      <c r="K104" s="52">
        <v>-4.1000000000000002E-2</v>
      </c>
      <c r="L104" s="52">
        <v>0.68200000000000005</v>
      </c>
      <c r="M104" s="53">
        <v>2.4300000000000002</v>
      </c>
    </row>
    <row r="105" spans="2:13" x14ac:dyDescent="0.25">
      <c r="B105" s="50">
        <v>102</v>
      </c>
      <c r="C105" s="48" t="s">
        <v>31442</v>
      </c>
      <c r="D105" s="48" t="s">
        <v>31412</v>
      </c>
      <c r="E105" s="51">
        <v>4.984</v>
      </c>
      <c r="F105" s="53">
        <v>0.09</v>
      </c>
      <c r="G105" s="52">
        <v>7.8380000000000001</v>
      </c>
      <c r="H105" s="52">
        <v>0.63900000000000001</v>
      </c>
      <c r="I105" s="52">
        <v>55.008000000000003</v>
      </c>
      <c r="J105" s="52">
        <v>0.69699999999999995</v>
      </c>
      <c r="K105" s="52">
        <v>9.5000000000000001E-2</v>
      </c>
      <c r="L105" s="52">
        <v>0.76600000000000001</v>
      </c>
      <c r="M105" s="53">
        <v>2.4300000000000002</v>
      </c>
    </row>
    <row r="106" spans="2:13" x14ac:dyDescent="0.25">
      <c r="B106" s="50">
        <v>103</v>
      </c>
      <c r="C106" s="48" t="s">
        <v>530</v>
      </c>
      <c r="D106" s="48" t="s">
        <v>31412</v>
      </c>
      <c r="E106" s="51">
        <v>4.9560000000000004</v>
      </c>
      <c r="F106" s="53">
        <v>0.06</v>
      </c>
      <c r="G106" s="52">
        <v>9.4030000000000005</v>
      </c>
      <c r="H106" s="53">
        <v>0.86</v>
      </c>
      <c r="I106" s="52">
        <v>56.904000000000003</v>
      </c>
      <c r="J106" s="52">
        <v>0.749</v>
      </c>
      <c r="K106" s="52">
        <v>-6.7000000000000004E-2</v>
      </c>
      <c r="L106" s="53">
        <v>0.86</v>
      </c>
      <c r="M106" s="53">
        <v>2.4300000000000002</v>
      </c>
    </row>
    <row r="107" spans="2:13" x14ac:dyDescent="0.25">
      <c r="B107" s="50">
        <v>104</v>
      </c>
      <c r="C107" s="48" t="s">
        <v>7034</v>
      </c>
      <c r="D107" s="48" t="s">
        <v>31394</v>
      </c>
      <c r="E107" s="51">
        <v>4.9480000000000004</v>
      </c>
      <c r="F107" s="52">
        <v>4.5999999999999999E-2</v>
      </c>
      <c r="G107" s="53">
        <v>10.24</v>
      </c>
      <c r="H107" s="52">
        <v>0.82199999999999995</v>
      </c>
      <c r="I107" s="52">
        <v>67.198999999999998</v>
      </c>
      <c r="J107" s="52">
        <v>0.57599999999999996</v>
      </c>
      <c r="K107" s="52">
        <v>-0.13900000000000001</v>
      </c>
      <c r="L107" s="52">
        <v>0.77600000000000002</v>
      </c>
      <c r="M107" s="53">
        <v>2.4300000000000002</v>
      </c>
    </row>
    <row r="108" spans="2:13" x14ac:dyDescent="0.25">
      <c r="B108" s="50">
        <v>105</v>
      </c>
      <c r="C108" s="48" t="s">
        <v>131</v>
      </c>
      <c r="D108" s="48" t="s">
        <v>31432</v>
      </c>
      <c r="E108" s="51">
        <v>4.9340000000000002</v>
      </c>
      <c r="F108" s="52">
        <v>6.8000000000000005E-2</v>
      </c>
      <c r="G108" s="52">
        <v>8.4580000000000002</v>
      </c>
      <c r="H108" s="52">
        <v>0.65100000000000002</v>
      </c>
      <c r="I108" s="52">
        <v>58.709000000000003</v>
      </c>
      <c r="J108" s="52">
        <v>0.72599999999999998</v>
      </c>
      <c r="K108" s="52">
        <v>9.8000000000000004E-2</v>
      </c>
      <c r="L108" s="52">
        <v>0.78700000000000003</v>
      </c>
      <c r="M108" s="53">
        <v>2.4300000000000002</v>
      </c>
    </row>
    <row r="109" spans="2:13" x14ac:dyDescent="0.25">
      <c r="B109" s="50">
        <v>106</v>
      </c>
      <c r="C109" s="48" t="s">
        <v>31443</v>
      </c>
      <c r="D109" s="48" t="s">
        <v>31394</v>
      </c>
      <c r="E109" s="51">
        <v>4.9180000000000001</v>
      </c>
      <c r="F109" s="53">
        <v>0.06</v>
      </c>
      <c r="G109" s="52">
        <v>8.9030000000000005</v>
      </c>
      <c r="H109" s="53">
        <v>0.56000000000000005</v>
      </c>
      <c r="I109" s="52">
        <v>66.207999999999998</v>
      </c>
      <c r="J109" s="52">
        <v>0.77400000000000002</v>
      </c>
      <c r="K109" s="52">
        <v>-0.23599999999999999</v>
      </c>
      <c r="L109" s="52">
        <v>0.80100000000000005</v>
      </c>
      <c r="M109" s="53">
        <v>2.4300000000000002</v>
      </c>
    </row>
    <row r="110" spans="2:13" x14ac:dyDescent="0.25">
      <c r="B110" s="50">
        <v>107</v>
      </c>
      <c r="C110" s="48" t="s">
        <v>4384</v>
      </c>
      <c r="D110" s="48" t="s">
        <v>31396</v>
      </c>
      <c r="E110" s="51">
        <v>4.8920000000000003</v>
      </c>
      <c r="F110" s="52">
        <v>6.4000000000000001E-2</v>
      </c>
      <c r="G110" s="52">
        <v>9.0730000000000004</v>
      </c>
      <c r="H110" s="52">
        <v>0.86099999999999999</v>
      </c>
      <c r="I110" s="53">
        <v>66.7</v>
      </c>
      <c r="J110" s="52">
        <v>0.61499999999999999</v>
      </c>
      <c r="K110" s="52">
        <v>-0.16900000000000001</v>
      </c>
      <c r="L110" s="52">
        <v>0.82699999999999996</v>
      </c>
      <c r="M110" s="53">
        <v>2.4300000000000002</v>
      </c>
    </row>
    <row r="111" spans="2:13" x14ac:dyDescent="0.25">
      <c r="B111" s="50">
        <v>108</v>
      </c>
      <c r="C111" s="48" t="s">
        <v>337</v>
      </c>
      <c r="D111" s="48" t="s">
        <v>31409</v>
      </c>
      <c r="E111" s="51">
        <v>4.891</v>
      </c>
      <c r="F111" s="52">
        <v>5.3999999999999999E-2</v>
      </c>
      <c r="G111" s="52">
        <v>9.5850000000000009</v>
      </c>
      <c r="H111" s="52">
        <v>0.67100000000000004</v>
      </c>
      <c r="I111" s="53">
        <v>64.3</v>
      </c>
      <c r="J111" s="52">
        <v>0.78300000000000003</v>
      </c>
      <c r="K111" s="52">
        <v>-0.23799999999999999</v>
      </c>
      <c r="L111" s="52">
        <v>0.65500000000000003</v>
      </c>
      <c r="M111" s="53">
        <v>2.4300000000000002</v>
      </c>
    </row>
    <row r="112" spans="2:13" x14ac:dyDescent="0.25">
      <c r="B112" s="50">
        <v>109</v>
      </c>
      <c r="C112" s="48" t="s">
        <v>31444</v>
      </c>
      <c r="D112" s="48" t="s">
        <v>31394</v>
      </c>
      <c r="E112" s="51">
        <v>4.8869999999999996</v>
      </c>
      <c r="F112" s="52">
        <v>5.2999999999999999E-2</v>
      </c>
      <c r="G112" s="52">
        <v>9.3420000000000005</v>
      </c>
      <c r="H112" s="52">
        <v>0.80200000000000005</v>
      </c>
      <c r="I112" s="52">
        <v>66.004999999999995</v>
      </c>
      <c r="J112" s="53">
        <v>0.48</v>
      </c>
      <c r="K112" s="52">
        <v>-6.7000000000000004E-2</v>
      </c>
      <c r="L112" s="52">
        <v>0.752</v>
      </c>
      <c r="M112" s="53">
        <v>2.4300000000000002</v>
      </c>
    </row>
    <row r="113" spans="2:13" x14ac:dyDescent="0.25">
      <c r="B113" s="50">
        <v>110</v>
      </c>
      <c r="C113" s="48" t="s">
        <v>30867</v>
      </c>
      <c r="D113" s="48" t="s">
        <v>31409</v>
      </c>
      <c r="E113" s="51">
        <v>4.875</v>
      </c>
      <c r="F113" s="52">
        <v>5.1999999999999998E-2</v>
      </c>
      <c r="G113" s="52">
        <v>9.4359999999999999</v>
      </c>
      <c r="H113" s="52">
        <v>0.88800000000000001</v>
      </c>
      <c r="I113" s="52">
        <v>64.902000000000001</v>
      </c>
      <c r="J113" s="52">
        <v>0.72399999999999998</v>
      </c>
      <c r="K113" s="52">
        <v>-1.0999999999999999E-2</v>
      </c>
      <c r="L113" s="52">
        <v>0.92400000000000004</v>
      </c>
      <c r="M113" s="53">
        <v>2.4300000000000002</v>
      </c>
    </row>
    <row r="114" spans="2:13" x14ac:dyDescent="0.25">
      <c r="B114" s="50">
        <v>111</v>
      </c>
      <c r="C114" s="48" t="s">
        <v>31445</v>
      </c>
      <c r="D114" s="48" t="s">
        <v>31394</v>
      </c>
      <c r="E114" s="51">
        <v>4.8540000000000001</v>
      </c>
      <c r="F114" s="52">
        <v>5.8999999999999997E-2</v>
      </c>
      <c r="G114" s="53">
        <v>9.24</v>
      </c>
      <c r="H114" s="52">
        <v>0.746</v>
      </c>
      <c r="I114" s="52">
        <v>60.582999999999998</v>
      </c>
      <c r="J114" s="53">
        <v>0.63</v>
      </c>
      <c r="K114" s="52">
        <v>-5.2999999999999999E-2</v>
      </c>
      <c r="L114" s="52">
        <v>0.875</v>
      </c>
      <c r="M114" s="53">
        <v>2.4300000000000002</v>
      </c>
    </row>
    <row r="115" spans="2:13" x14ac:dyDescent="0.25">
      <c r="B115" s="50">
        <v>112</v>
      </c>
      <c r="C115" s="48" t="s">
        <v>31446</v>
      </c>
      <c r="D115" s="48" t="s">
        <v>31412</v>
      </c>
      <c r="E115" s="51">
        <v>4.8520000000000003</v>
      </c>
      <c r="F115" s="52">
        <v>7.4999999999999997E-2</v>
      </c>
      <c r="G115" s="52">
        <v>9.6029999999999998</v>
      </c>
      <c r="H115" s="52">
        <v>0.77600000000000002</v>
      </c>
      <c r="I115" s="52">
        <v>59.962000000000003</v>
      </c>
      <c r="J115" s="52">
        <v>0.73099999999999998</v>
      </c>
      <c r="K115" s="53">
        <v>-0.2</v>
      </c>
      <c r="L115" s="53">
        <v>0.84</v>
      </c>
      <c r="M115" s="53">
        <v>2.4300000000000002</v>
      </c>
    </row>
    <row r="116" spans="2:13" x14ac:dyDescent="0.25">
      <c r="B116" s="50">
        <v>113</v>
      </c>
      <c r="C116" s="48" t="s">
        <v>31447</v>
      </c>
      <c r="D116" s="48" t="s">
        <v>31412</v>
      </c>
      <c r="E116" s="51">
        <v>4.8339999999999996</v>
      </c>
      <c r="F116" s="52">
        <v>8.1000000000000003E-2</v>
      </c>
      <c r="G116" s="52">
        <v>7.6779999999999999</v>
      </c>
      <c r="H116" s="52">
        <v>0.67200000000000004</v>
      </c>
      <c r="I116" s="52">
        <v>54.151000000000003</v>
      </c>
      <c r="J116" s="52">
        <v>0.69499999999999995</v>
      </c>
      <c r="K116" s="52">
        <v>-8.9999999999999993E-3</v>
      </c>
      <c r="L116" s="52">
        <v>0.748</v>
      </c>
      <c r="M116" s="53">
        <v>2.4300000000000002</v>
      </c>
    </row>
    <row r="117" spans="2:13" x14ac:dyDescent="0.25">
      <c r="B117" s="50">
        <v>114</v>
      </c>
      <c r="C117" s="48" t="s">
        <v>8252</v>
      </c>
      <c r="D117" s="48" t="s">
        <v>31402</v>
      </c>
      <c r="E117" s="51">
        <v>4.83</v>
      </c>
      <c r="F117" s="52">
        <v>6.7000000000000004E-2</v>
      </c>
      <c r="G117" s="53">
        <v>8.36</v>
      </c>
      <c r="H117" s="52">
        <v>0.76500000000000001</v>
      </c>
      <c r="I117" s="53">
        <v>62</v>
      </c>
      <c r="J117" s="52">
        <v>0.95899999999999996</v>
      </c>
      <c r="K117" s="52">
        <v>3.4000000000000002E-2</v>
      </c>
      <c r="L117" s="52">
        <v>0.84299999999999997</v>
      </c>
      <c r="M117" s="53">
        <v>2.4300000000000002</v>
      </c>
    </row>
    <row r="118" spans="2:13" x14ac:dyDescent="0.25">
      <c r="B118" s="50">
        <v>115</v>
      </c>
      <c r="C118" s="48" t="s">
        <v>13252</v>
      </c>
      <c r="D118" s="48" t="s">
        <v>31412</v>
      </c>
      <c r="E118" s="51">
        <v>4.7939999999999996</v>
      </c>
      <c r="F118" s="52">
        <v>0.10299999999999999</v>
      </c>
      <c r="G118" s="52">
        <v>7.1580000000000004</v>
      </c>
      <c r="H118" s="52">
        <v>0.74399999999999999</v>
      </c>
      <c r="I118" s="52">
        <v>54.706000000000003</v>
      </c>
      <c r="J118" s="52">
        <v>0.88200000000000001</v>
      </c>
      <c r="K118" s="52">
        <v>6.0999999999999999E-2</v>
      </c>
      <c r="L118" s="52">
        <v>0.68400000000000005</v>
      </c>
      <c r="M118" s="53">
        <v>2.4300000000000002</v>
      </c>
    </row>
    <row r="119" spans="2:13" x14ac:dyDescent="0.25">
      <c r="B119" s="50">
        <v>116</v>
      </c>
      <c r="C119" s="48" t="s">
        <v>175</v>
      </c>
      <c r="D119" s="48" t="s">
        <v>31412</v>
      </c>
      <c r="E119" s="51">
        <v>4.7590000000000003</v>
      </c>
      <c r="F119" s="52">
        <v>5.1999999999999998E-2</v>
      </c>
      <c r="G119" s="52">
        <v>8.5329999999999995</v>
      </c>
      <c r="H119" s="53">
        <v>0.74</v>
      </c>
      <c r="I119" s="52">
        <v>50.101999999999997</v>
      </c>
      <c r="J119" s="52">
        <v>0.73699999999999999</v>
      </c>
      <c r="K119" s="52">
        <v>3.6999999999999998E-2</v>
      </c>
      <c r="L119" s="52">
        <v>0.878</v>
      </c>
      <c r="M119" s="53">
        <v>2.4300000000000002</v>
      </c>
    </row>
    <row r="120" spans="2:13" x14ac:dyDescent="0.25">
      <c r="B120" s="50">
        <v>117</v>
      </c>
      <c r="C120" s="48" t="s">
        <v>31448</v>
      </c>
      <c r="D120" s="48" t="s">
        <v>31412</v>
      </c>
      <c r="E120" s="51">
        <v>4.7229999999999999</v>
      </c>
      <c r="F120" s="52">
        <v>8.2000000000000003E-2</v>
      </c>
      <c r="G120" s="52">
        <v>7.7439999999999998</v>
      </c>
      <c r="H120" s="52">
        <v>0.72399999999999998</v>
      </c>
      <c r="I120" s="52">
        <v>51.969000000000001</v>
      </c>
      <c r="J120" s="52">
        <v>0.69699999999999995</v>
      </c>
      <c r="K120" s="52">
        <v>-3.5999999999999997E-2</v>
      </c>
      <c r="L120" s="52">
        <v>0.82699999999999996</v>
      </c>
      <c r="M120" s="53">
        <v>2.4300000000000002</v>
      </c>
    </row>
    <row r="121" spans="2:13" x14ac:dyDescent="0.25">
      <c r="B121" s="50">
        <v>118</v>
      </c>
      <c r="C121" s="48" t="s">
        <v>19466</v>
      </c>
      <c r="D121" s="48" t="s">
        <v>31394</v>
      </c>
      <c r="E121" s="51">
        <v>4.7210000000000001</v>
      </c>
      <c r="F121" s="52">
        <v>5.5E-2</v>
      </c>
      <c r="G121" s="52">
        <v>9.5839999999999996</v>
      </c>
      <c r="H121" s="53">
        <v>0.71</v>
      </c>
      <c r="I121" s="53">
        <v>66.3</v>
      </c>
      <c r="J121" s="52">
        <v>0.60799999999999998</v>
      </c>
      <c r="K121" s="52">
        <v>0.218</v>
      </c>
      <c r="L121" s="52">
        <v>0.71399999999999997</v>
      </c>
      <c r="M121" s="53">
        <v>2.4300000000000002</v>
      </c>
    </row>
    <row r="122" spans="2:13" x14ac:dyDescent="0.25">
      <c r="B122" s="50">
        <v>119</v>
      </c>
      <c r="C122" s="48" t="s">
        <v>31449</v>
      </c>
      <c r="D122" s="48" t="s">
        <v>31412</v>
      </c>
      <c r="E122" s="51">
        <v>4.6360000000000001</v>
      </c>
      <c r="F122" s="52">
        <v>7.2999999999999995E-2</v>
      </c>
      <c r="G122" s="52">
        <v>7.6769999999999996</v>
      </c>
      <c r="H122" s="52">
        <v>0.78100000000000003</v>
      </c>
      <c r="I122" s="52">
        <v>56.100999999999999</v>
      </c>
      <c r="J122" s="52">
        <v>0.70899999999999996</v>
      </c>
      <c r="K122" s="52">
        <v>0.122</v>
      </c>
      <c r="L122" s="52">
        <v>0.85499999999999998</v>
      </c>
      <c r="M122" s="53">
        <v>2.4300000000000002</v>
      </c>
    </row>
    <row r="123" spans="2:13" x14ac:dyDescent="0.25">
      <c r="B123" s="50">
        <v>120</v>
      </c>
      <c r="C123" s="48" t="s">
        <v>31450</v>
      </c>
      <c r="D123" s="48" t="s">
        <v>31412</v>
      </c>
      <c r="E123" s="51">
        <v>4.625</v>
      </c>
      <c r="F123" s="52">
        <v>0.106</v>
      </c>
      <c r="G123" s="52">
        <v>7.2880000000000003</v>
      </c>
      <c r="H123" s="53">
        <v>0.72</v>
      </c>
      <c r="I123" s="52">
        <v>56.497999999999998</v>
      </c>
      <c r="J123" s="52">
        <v>0.73499999999999999</v>
      </c>
      <c r="K123" s="53">
        <v>0.05</v>
      </c>
      <c r="L123" s="53">
        <v>0.85</v>
      </c>
      <c r="M123" s="53">
        <v>2.4300000000000002</v>
      </c>
    </row>
    <row r="124" spans="2:13" x14ac:dyDescent="0.25">
      <c r="B124" s="50">
        <v>121</v>
      </c>
      <c r="C124" s="48" t="s">
        <v>2635</v>
      </c>
      <c r="D124" s="48" t="s">
        <v>31412</v>
      </c>
      <c r="E124" s="51">
        <v>4.6070000000000002</v>
      </c>
      <c r="F124" s="52">
        <v>7.1999999999999995E-2</v>
      </c>
      <c r="G124" s="52">
        <v>8.3610000000000007</v>
      </c>
      <c r="H124" s="52">
        <v>0.68799999999999994</v>
      </c>
      <c r="I124" s="52">
        <v>60.704000000000001</v>
      </c>
      <c r="J124" s="52">
        <v>0.77900000000000003</v>
      </c>
      <c r="K124" s="52">
        <v>0.28699999999999998</v>
      </c>
      <c r="L124" s="52">
        <v>0.82499999999999996</v>
      </c>
      <c r="M124" s="53">
        <v>2.4300000000000002</v>
      </c>
    </row>
    <row r="125" spans="2:13" x14ac:dyDescent="0.25">
      <c r="B125" s="50">
        <v>122</v>
      </c>
      <c r="C125" s="48" t="s">
        <v>31451</v>
      </c>
      <c r="D125" s="48" t="s">
        <v>31394</v>
      </c>
      <c r="E125" s="51">
        <v>4.5960000000000001</v>
      </c>
      <c r="F125" s="52">
        <v>5.8000000000000003E-2</v>
      </c>
      <c r="G125" s="52">
        <v>9.266</v>
      </c>
      <c r="H125" s="52">
        <v>0.69099999999999995</v>
      </c>
      <c r="I125" s="52">
        <v>67.200999999999993</v>
      </c>
      <c r="J125" s="52">
        <v>0.65600000000000003</v>
      </c>
      <c r="K125" s="52">
        <v>-0.20100000000000001</v>
      </c>
      <c r="L125" s="53">
        <v>0.87</v>
      </c>
      <c r="M125" s="53">
        <v>2.4300000000000002</v>
      </c>
    </row>
    <row r="126" spans="2:13" x14ac:dyDescent="0.25">
      <c r="B126" s="50">
        <v>123</v>
      </c>
      <c r="C126" s="48" t="s">
        <v>92</v>
      </c>
      <c r="D126" s="48" t="s">
        <v>31394</v>
      </c>
      <c r="E126" s="51">
        <v>4.5839999999999996</v>
      </c>
      <c r="F126" s="52">
        <v>5.5E-2</v>
      </c>
      <c r="G126" s="52">
        <v>9.6259999999999994</v>
      </c>
      <c r="H126" s="52">
        <v>0.84799999999999998</v>
      </c>
      <c r="I126" s="52">
        <v>67.355000000000004</v>
      </c>
      <c r="J126" s="52">
        <v>0.52500000000000002</v>
      </c>
      <c r="K126" s="52">
        <v>-7.2999999999999995E-2</v>
      </c>
      <c r="L126" s="52">
        <v>0.89800000000000002</v>
      </c>
      <c r="M126" s="53">
        <v>2.4300000000000002</v>
      </c>
    </row>
    <row r="127" spans="2:13" x14ac:dyDescent="0.25">
      <c r="B127" s="50">
        <v>124</v>
      </c>
      <c r="C127" s="48" t="s">
        <v>492</v>
      </c>
      <c r="D127" s="48" t="s">
        <v>31412</v>
      </c>
      <c r="E127" s="51">
        <v>4.5739999999999998</v>
      </c>
      <c r="F127" s="52">
        <v>6.4000000000000001E-2</v>
      </c>
      <c r="G127" s="52">
        <v>9.1609999999999996</v>
      </c>
      <c r="H127" s="52">
        <v>0.81799999999999995</v>
      </c>
      <c r="I127" s="52">
        <v>56.798999999999999</v>
      </c>
      <c r="J127" s="52">
        <v>0.71899999999999997</v>
      </c>
      <c r="K127" s="52">
        <v>-0.14899999999999999</v>
      </c>
      <c r="L127" s="52">
        <v>0.84699999999999998</v>
      </c>
      <c r="M127" s="53">
        <v>2.4300000000000002</v>
      </c>
    </row>
    <row r="128" spans="2:13" x14ac:dyDescent="0.25">
      <c r="B128" s="50">
        <v>125</v>
      </c>
      <c r="C128" s="48" t="s">
        <v>31452</v>
      </c>
      <c r="D128" s="48" t="s">
        <v>31394</v>
      </c>
      <c r="E128" s="51">
        <v>4.5170000000000003</v>
      </c>
      <c r="F128" s="52">
        <v>6.7000000000000004E-2</v>
      </c>
      <c r="G128" s="52">
        <v>8.4849999999999994</v>
      </c>
      <c r="H128" s="52">
        <v>0.82599999999999996</v>
      </c>
      <c r="I128" s="53">
        <v>62.25</v>
      </c>
      <c r="J128" s="52">
        <v>0.65300000000000002</v>
      </c>
      <c r="K128" s="52">
        <v>-0.16300000000000001</v>
      </c>
      <c r="L128" s="52">
        <v>0.82099999999999995</v>
      </c>
      <c r="M128" s="53">
        <v>2.4300000000000002</v>
      </c>
    </row>
    <row r="129" spans="2:13" x14ac:dyDescent="0.25">
      <c r="B129" s="50">
        <v>126</v>
      </c>
      <c r="C129" s="48" t="s">
        <v>31453</v>
      </c>
      <c r="D129" s="48" t="s">
        <v>31402</v>
      </c>
      <c r="E129" s="51">
        <v>4.4260000000000002</v>
      </c>
      <c r="F129" s="52">
        <v>5.1999999999999998E-2</v>
      </c>
      <c r="G129" s="52">
        <v>8.5410000000000004</v>
      </c>
      <c r="H129" s="52">
        <v>0.77900000000000003</v>
      </c>
      <c r="I129" s="52">
        <v>59.302</v>
      </c>
      <c r="J129" s="52">
        <v>0.876</v>
      </c>
      <c r="K129" s="52">
        <v>0.50900000000000001</v>
      </c>
      <c r="L129" s="53">
        <v>0.66</v>
      </c>
      <c r="M129" s="53">
        <v>2.4300000000000002</v>
      </c>
    </row>
    <row r="130" spans="2:13" x14ac:dyDescent="0.25">
      <c r="B130" s="50">
        <v>127</v>
      </c>
      <c r="C130" s="48" t="s">
        <v>23541</v>
      </c>
      <c r="D130" s="48" t="s">
        <v>31394</v>
      </c>
      <c r="E130" s="51">
        <v>4.3949999999999996</v>
      </c>
      <c r="F130" s="52">
        <v>6.2E-2</v>
      </c>
      <c r="G130" s="52">
        <v>9.1820000000000004</v>
      </c>
      <c r="H130" s="52">
        <v>0.76700000000000002</v>
      </c>
      <c r="I130" s="53">
        <v>67</v>
      </c>
      <c r="J130" s="52">
        <v>0.755</v>
      </c>
      <c r="K130" s="52">
        <v>-0.16700000000000001</v>
      </c>
      <c r="L130" s="52">
        <v>0.70499999999999996</v>
      </c>
      <c r="M130" s="53">
        <v>2.4300000000000002</v>
      </c>
    </row>
    <row r="131" spans="2:13" x14ac:dyDescent="0.25">
      <c r="B131" s="50">
        <v>128</v>
      </c>
      <c r="C131" s="48" t="s">
        <v>31454</v>
      </c>
      <c r="D131" s="48" t="s">
        <v>31412</v>
      </c>
      <c r="E131" s="51">
        <v>4.3550000000000004</v>
      </c>
      <c r="F131" s="52">
        <v>9.4E-2</v>
      </c>
      <c r="G131" s="52">
        <v>7.3639999999999999</v>
      </c>
      <c r="H131" s="52">
        <v>0.61899999999999999</v>
      </c>
      <c r="I131" s="52">
        <v>48.478000000000002</v>
      </c>
      <c r="J131" s="52">
        <v>0.57899999999999996</v>
      </c>
      <c r="K131" s="52">
        <v>4.1000000000000002E-2</v>
      </c>
      <c r="L131" s="52">
        <v>0.80700000000000005</v>
      </c>
      <c r="M131" s="53">
        <v>2.4300000000000002</v>
      </c>
    </row>
    <row r="132" spans="2:13" x14ac:dyDescent="0.25">
      <c r="B132" s="50">
        <v>129</v>
      </c>
      <c r="C132" s="48" t="s">
        <v>31455</v>
      </c>
      <c r="D132" s="48" t="s">
        <v>31432</v>
      </c>
      <c r="E132" s="51">
        <v>4.3250000000000002</v>
      </c>
      <c r="F132" s="52">
        <v>6.6000000000000003E-2</v>
      </c>
      <c r="G132" s="53">
        <v>9.4700000000000006</v>
      </c>
      <c r="H132" s="52">
        <v>0.82699999999999996</v>
      </c>
      <c r="I132" s="52">
        <v>67.299000000000007</v>
      </c>
      <c r="J132" s="52">
        <v>0.84099999999999997</v>
      </c>
      <c r="K132" s="52">
        <v>7.9000000000000001E-2</v>
      </c>
      <c r="L132" s="52">
        <v>0.86299999999999999</v>
      </c>
      <c r="M132" s="53">
        <v>2.4300000000000002</v>
      </c>
    </row>
    <row r="133" spans="2:13" x14ac:dyDescent="0.25">
      <c r="B133" s="50">
        <v>130</v>
      </c>
      <c r="C133" s="48" t="s">
        <v>31456</v>
      </c>
      <c r="D133" s="48" t="s">
        <v>31412</v>
      </c>
      <c r="E133" s="51">
        <v>4.3079999999999998</v>
      </c>
      <c r="F133" s="52">
        <v>7.0999999999999994E-2</v>
      </c>
      <c r="G133" s="52">
        <v>9.0649999999999995</v>
      </c>
      <c r="H133" s="53">
        <v>0.77</v>
      </c>
      <c r="I133" s="52">
        <v>50.832999999999998</v>
      </c>
      <c r="J133" s="52">
        <v>0.64700000000000002</v>
      </c>
      <c r="K133" s="52">
        <v>-0.185</v>
      </c>
      <c r="L133" s="52">
        <v>0.70799999999999996</v>
      </c>
      <c r="M133" s="53">
        <v>2.4300000000000002</v>
      </c>
    </row>
    <row r="134" spans="2:13" x14ac:dyDescent="0.25">
      <c r="B134" s="50">
        <v>131</v>
      </c>
      <c r="C134" s="48" t="s">
        <v>31457</v>
      </c>
      <c r="D134" s="48" t="s">
        <v>31412</v>
      </c>
      <c r="E134" s="51">
        <v>4.2889999999999997</v>
      </c>
      <c r="F134" s="52">
        <v>8.4000000000000005E-2</v>
      </c>
      <c r="G134" s="52">
        <v>8.0310000000000006</v>
      </c>
      <c r="H134" s="52">
        <v>0.626</v>
      </c>
      <c r="I134" s="52">
        <v>57.348999999999997</v>
      </c>
      <c r="J134" s="52">
        <v>0.54800000000000004</v>
      </c>
      <c r="K134" s="52">
        <v>8.2000000000000003E-2</v>
      </c>
      <c r="L134" s="52">
        <v>0.78100000000000003</v>
      </c>
      <c r="M134" s="53">
        <v>2.4300000000000002</v>
      </c>
    </row>
    <row r="135" spans="2:13" x14ac:dyDescent="0.25">
      <c r="B135" s="50">
        <v>132</v>
      </c>
      <c r="C135" s="48" t="s">
        <v>116</v>
      </c>
      <c r="D135" s="48" t="s">
        <v>31394</v>
      </c>
      <c r="E135" s="51">
        <v>4.2830000000000004</v>
      </c>
      <c r="F135" s="52">
        <v>4.4999999999999998E-2</v>
      </c>
      <c r="G135" s="52">
        <v>9.3670000000000009</v>
      </c>
      <c r="H135" s="53">
        <v>0.75</v>
      </c>
      <c r="I135" s="52">
        <v>61.997999999999998</v>
      </c>
      <c r="J135" s="52">
        <v>0.749</v>
      </c>
      <c r="K135" s="52">
        <v>-0.182</v>
      </c>
      <c r="L135" s="52">
        <v>0.79500000000000004</v>
      </c>
      <c r="M135" s="53">
        <v>2.4300000000000002</v>
      </c>
    </row>
    <row r="136" spans="2:13" x14ac:dyDescent="0.25">
      <c r="B136" s="50">
        <v>133</v>
      </c>
      <c r="C136" s="48" t="s">
        <v>31458</v>
      </c>
      <c r="D136" s="48" t="s">
        <v>31412</v>
      </c>
      <c r="E136" s="51">
        <v>4.2750000000000004</v>
      </c>
      <c r="F136" s="52">
        <v>5.0999999999999997E-2</v>
      </c>
      <c r="G136" s="52">
        <v>7.694</v>
      </c>
      <c r="H136" s="52">
        <v>0.76400000000000001</v>
      </c>
      <c r="I136" s="53">
        <v>59</v>
      </c>
      <c r="J136" s="52">
        <v>0.752</v>
      </c>
      <c r="K136" s="52">
        <v>8.2000000000000003E-2</v>
      </c>
      <c r="L136" s="52">
        <v>0.76100000000000001</v>
      </c>
      <c r="M136" s="53">
        <v>2.4300000000000002</v>
      </c>
    </row>
    <row r="137" spans="2:13" x14ac:dyDescent="0.25">
      <c r="B137" s="50">
        <v>134</v>
      </c>
      <c r="C137" s="48" t="s">
        <v>31459</v>
      </c>
      <c r="D137" s="48" t="s">
        <v>31412</v>
      </c>
      <c r="E137" s="51">
        <v>4.2270000000000003</v>
      </c>
      <c r="F137" s="53">
        <v>7.0000000000000007E-2</v>
      </c>
      <c r="G137" s="52">
        <v>8.5419999999999998</v>
      </c>
      <c r="H137" s="52">
        <v>0.79500000000000004</v>
      </c>
      <c r="I137" s="52">
        <v>57.161000000000001</v>
      </c>
      <c r="J137" s="52">
        <v>0.56100000000000005</v>
      </c>
      <c r="K137" s="52">
        <v>-0.106</v>
      </c>
      <c r="L137" s="52">
        <v>0.73099999999999998</v>
      </c>
      <c r="M137" s="53">
        <v>2.4300000000000002</v>
      </c>
    </row>
    <row r="138" spans="2:13" x14ac:dyDescent="0.25">
      <c r="B138" s="50">
        <v>135</v>
      </c>
      <c r="C138" s="48" t="s">
        <v>31460</v>
      </c>
      <c r="D138" s="48" t="s">
        <v>31412</v>
      </c>
      <c r="E138" s="51">
        <v>4.2080000000000002</v>
      </c>
      <c r="F138" s="52">
        <v>7.1999999999999995E-2</v>
      </c>
      <c r="G138" s="52">
        <v>7.3959999999999999</v>
      </c>
      <c r="H138" s="52">
        <v>0.68600000000000005</v>
      </c>
      <c r="I138" s="52">
        <v>59.305</v>
      </c>
      <c r="J138" s="52">
        <v>0.55200000000000005</v>
      </c>
      <c r="K138" s="52">
        <v>-5.0000000000000001E-3</v>
      </c>
      <c r="L138" s="52">
        <v>0.80300000000000005</v>
      </c>
      <c r="M138" s="53">
        <v>2.4300000000000002</v>
      </c>
    </row>
    <row r="139" spans="2:13" x14ac:dyDescent="0.25">
      <c r="B139" s="50">
        <v>136</v>
      </c>
      <c r="C139" s="48" t="s">
        <v>31461</v>
      </c>
      <c r="D139" s="48" t="s">
        <v>31412</v>
      </c>
      <c r="E139" s="51">
        <v>4.1070000000000002</v>
      </c>
      <c r="F139" s="52">
        <v>7.6999999999999999E-2</v>
      </c>
      <c r="G139" s="52">
        <v>7.3620000000000001</v>
      </c>
      <c r="H139" s="52">
        <v>0.56899999999999995</v>
      </c>
      <c r="I139" s="52">
        <v>54.914000000000001</v>
      </c>
      <c r="J139" s="52">
        <v>0.61899999999999999</v>
      </c>
      <c r="K139" s="52">
        <v>3.2000000000000001E-2</v>
      </c>
      <c r="L139" s="52">
        <v>0.77200000000000002</v>
      </c>
      <c r="M139" s="53">
        <v>2.4300000000000002</v>
      </c>
    </row>
    <row r="140" spans="2:13" x14ac:dyDescent="0.25">
      <c r="B140" s="50">
        <v>137</v>
      </c>
      <c r="C140" s="48" t="s">
        <v>31462</v>
      </c>
      <c r="D140" s="48" t="s">
        <v>31412</v>
      </c>
      <c r="E140" s="51">
        <v>4.0730000000000004</v>
      </c>
      <c r="F140" s="52">
        <v>6.9000000000000006E-2</v>
      </c>
      <c r="G140" s="52">
        <v>8.1449999999999996</v>
      </c>
      <c r="H140" s="52">
        <v>0.70799999999999996</v>
      </c>
      <c r="I140" s="52">
        <v>55.808999999999997</v>
      </c>
      <c r="J140" s="52">
        <v>0.78200000000000003</v>
      </c>
      <c r="K140" s="52">
        <v>6.0999999999999999E-2</v>
      </c>
      <c r="L140" s="52">
        <v>0.82299999999999995</v>
      </c>
      <c r="M140" s="53">
        <v>2.4300000000000002</v>
      </c>
    </row>
    <row r="141" spans="2:13" x14ac:dyDescent="0.25">
      <c r="B141" s="50">
        <v>138</v>
      </c>
      <c r="C141" s="48" t="s">
        <v>31463</v>
      </c>
      <c r="D141" s="48" t="s">
        <v>31412</v>
      </c>
      <c r="E141" s="51">
        <v>3.8490000000000002</v>
      </c>
      <c r="F141" s="52">
        <v>7.6999999999999999E-2</v>
      </c>
      <c r="G141" s="52">
        <v>7.4340000000000002</v>
      </c>
      <c r="H141" s="53">
        <v>0.63</v>
      </c>
      <c r="I141" s="52">
        <v>51.651000000000003</v>
      </c>
      <c r="J141" s="52">
        <v>0.71699999999999997</v>
      </c>
      <c r="K141" s="52">
        <v>8.4000000000000005E-2</v>
      </c>
      <c r="L141" s="52">
        <v>0.86599999999999999</v>
      </c>
      <c r="M141" s="53">
        <v>2.4300000000000002</v>
      </c>
    </row>
    <row r="142" spans="2:13" x14ac:dyDescent="0.25">
      <c r="B142" s="50">
        <v>139</v>
      </c>
      <c r="C142" s="48" t="s">
        <v>518</v>
      </c>
      <c r="D142" s="48" t="s">
        <v>31432</v>
      </c>
      <c r="E142" s="51">
        <v>3.819</v>
      </c>
      <c r="F142" s="52">
        <v>2.5999999999999999E-2</v>
      </c>
      <c r="G142" s="52">
        <v>8.7550000000000008</v>
      </c>
      <c r="H142" s="52">
        <v>0.60299999999999998</v>
      </c>
      <c r="I142" s="52">
        <v>60.633000000000003</v>
      </c>
      <c r="J142" s="52">
        <v>0.89300000000000002</v>
      </c>
      <c r="K142" s="52">
        <v>8.8999999999999996E-2</v>
      </c>
      <c r="L142" s="52">
        <v>0.77400000000000002</v>
      </c>
      <c r="M142" s="53">
        <v>2.4300000000000002</v>
      </c>
    </row>
    <row r="143" spans="2:13" x14ac:dyDescent="0.25">
      <c r="B143" s="50">
        <v>140</v>
      </c>
      <c r="C143" s="48" t="s">
        <v>31464</v>
      </c>
      <c r="D143" s="48" t="s">
        <v>31412</v>
      </c>
      <c r="E143" s="51">
        <v>3.7749999999999999</v>
      </c>
      <c r="F143" s="52">
        <v>0.107</v>
      </c>
      <c r="G143" s="52">
        <v>6.6349999999999998</v>
      </c>
      <c r="H143" s="53">
        <v>0.49</v>
      </c>
      <c r="I143" s="53">
        <v>53.4</v>
      </c>
      <c r="J143" s="52">
        <v>0.626</v>
      </c>
      <c r="K143" s="52">
        <v>-2.4E-2</v>
      </c>
      <c r="L143" s="52">
        <v>0.60699999999999998</v>
      </c>
      <c r="M143" s="53">
        <v>2.4300000000000002</v>
      </c>
    </row>
    <row r="144" spans="2:13" x14ac:dyDescent="0.25">
      <c r="B144" s="50">
        <v>141</v>
      </c>
      <c r="C144" s="48" t="s">
        <v>31465</v>
      </c>
      <c r="D144" s="48" t="s">
        <v>31394</v>
      </c>
      <c r="E144" s="51">
        <v>3.6579999999999999</v>
      </c>
      <c r="F144" s="53">
        <v>7.0000000000000007E-2</v>
      </c>
      <c r="G144" s="52">
        <v>7.5780000000000003</v>
      </c>
      <c r="H144" s="52">
        <v>0.83199999999999996</v>
      </c>
      <c r="I144" s="52">
        <v>57.122</v>
      </c>
      <c r="J144" s="52">
        <v>0.60199999999999998</v>
      </c>
      <c r="K144" s="52">
        <v>-0.14699999999999999</v>
      </c>
      <c r="L144" s="53">
        <v>0.8</v>
      </c>
      <c r="M144" s="53">
        <v>2.4300000000000002</v>
      </c>
    </row>
    <row r="145" spans="2:13" x14ac:dyDescent="0.25">
      <c r="B145" s="50">
        <v>142</v>
      </c>
      <c r="C145" s="48" t="s">
        <v>31466</v>
      </c>
      <c r="D145" s="48" t="s">
        <v>31412</v>
      </c>
      <c r="E145" s="51">
        <v>3.6230000000000002</v>
      </c>
      <c r="F145" s="52">
        <v>7.0999999999999994E-2</v>
      </c>
      <c r="G145" s="52">
        <v>7.8760000000000003</v>
      </c>
      <c r="H145" s="52">
        <v>0.70199999999999996</v>
      </c>
      <c r="I145" s="52">
        <v>57.999000000000002</v>
      </c>
      <c r="J145" s="52">
        <v>0.83299999999999996</v>
      </c>
      <c r="K145" s="52">
        <v>0.183</v>
      </c>
      <c r="L145" s="52">
        <v>0.57699999999999996</v>
      </c>
      <c r="M145" s="53">
        <v>2.4300000000000002</v>
      </c>
    </row>
    <row r="146" spans="2:13" x14ac:dyDescent="0.25">
      <c r="B146" s="50">
        <v>143</v>
      </c>
      <c r="C146" s="48" t="s">
        <v>31467</v>
      </c>
      <c r="D146" s="48" t="s">
        <v>31396</v>
      </c>
      <c r="E146" s="51">
        <v>3.6150000000000002</v>
      </c>
      <c r="F146" s="52">
        <v>0.17299999999999999</v>
      </c>
      <c r="G146" s="52">
        <v>7.4770000000000003</v>
      </c>
      <c r="H146" s="53">
        <v>0.54</v>
      </c>
      <c r="I146" s="53">
        <v>55.7</v>
      </c>
      <c r="J146" s="52">
        <v>0.59299999999999997</v>
      </c>
      <c r="K146" s="52">
        <v>0.42199999999999999</v>
      </c>
      <c r="L146" s="52">
        <v>0.72099999999999997</v>
      </c>
      <c r="M146" s="53">
        <v>2.4300000000000002</v>
      </c>
    </row>
    <row r="147" spans="2:13" x14ac:dyDescent="0.25">
      <c r="B147" s="50">
        <v>144</v>
      </c>
      <c r="C147" s="48" t="s">
        <v>31468</v>
      </c>
      <c r="D147" s="48" t="s">
        <v>31412</v>
      </c>
      <c r="E147" s="51">
        <v>3.6</v>
      </c>
      <c r="F147" s="52">
        <v>9.1999999999999998E-2</v>
      </c>
      <c r="G147" s="52">
        <v>6.9580000000000002</v>
      </c>
      <c r="H147" s="52">
        <v>0.53700000000000003</v>
      </c>
      <c r="I147" s="52">
        <v>57.948</v>
      </c>
      <c r="J147" s="53">
        <v>0.78</v>
      </c>
      <c r="K147" s="52">
        <v>3.7999999999999999E-2</v>
      </c>
      <c r="L147" s="52">
        <v>0.72899999999999998</v>
      </c>
      <c r="M147" s="53">
        <v>2.4300000000000002</v>
      </c>
    </row>
    <row r="148" spans="2:13" x14ac:dyDescent="0.25">
      <c r="B148" s="50">
        <v>145</v>
      </c>
      <c r="C148" s="48" t="s">
        <v>31469</v>
      </c>
      <c r="D148" s="48" t="s">
        <v>31412</v>
      </c>
      <c r="E148" s="51">
        <v>3.512</v>
      </c>
      <c r="F148" s="53">
        <v>0.12</v>
      </c>
      <c r="G148" s="52">
        <v>7.9260000000000002</v>
      </c>
      <c r="H148" s="52">
        <v>0.78700000000000003</v>
      </c>
      <c r="I148" s="53">
        <v>48.7</v>
      </c>
      <c r="J148" s="52">
        <v>0.71499999999999997</v>
      </c>
      <c r="K148" s="52">
        <v>-0.13100000000000001</v>
      </c>
      <c r="L148" s="52">
        <v>0.91500000000000004</v>
      </c>
      <c r="M148" s="53">
        <v>2.4300000000000002</v>
      </c>
    </row>
    <row r="149" spans="2:13" x14ac:dyDescent="0.25">
      <c r="B149" s="50">
        <v>146</v>
      </c>
      <c r="C149" s="48" t="s">
        <v>31470</v>
      </c>
      <c r="D149" s="48" t="s">
        <v>31412</v>
      </c>
      <c r="E149" s="51">
        <v>3.4670000000000001</v>
      </c>
      <c r="F149" s="52">
        <v>7.3999999999999996E-2</v>
      </c>
      <c r="G149" s="52">
        <v>9.782</v>
      </c>
      <c r="H149" s="52">
        <v>0.78400000000000003</v>
      </c>
      <c r="I149" s="52">
        <v>59.268999999999998</v>
      </c>
      <c r="J149" s="52">
        <v>0.82399999999999995</v>
      </c>
      <c r="K149" s="52">
        <v>-0.246</v>
      </c>
      <c r="L149" s="52">
        <v>0.80100000000000005</v>
      </c>
      <c r="M149" s="53">
        <v>2.4300000000000002</v>
      </c>
    </row>
    <row r="150" spans="2:13" x14ac:dyDescent="0.25">
      <c r="B150" s="50">
        <v>147</v>
      </c>
      <c r="C150" s="48" t="s">
        <v>31471</v>
      </c>
      <c r="D150" s="48" t="s">
        <v>31412</v>
      </c>
      <c r="E150" s="51">
        <v>3.415</v>
      </c>
      <c r="F150" s="52">
        <v>6.8000000000000005E-2</v>
      </c>
      <c r="G150" s="52">
        <v>7.6760000000000002</v>
      </c>
      <c r="H150" s="52">
        <v>0.55200000000000005</v>
      </c>
      <c r="I150" s="53">
        <v>61.4</v>
      </c>
      <c r="J150" s="52">
        <v>0.89700000000000002</v>
      </c>
      <c r="K150" s="52">
        <v>6.0999999999999999E-2</v>
      </c>
      <c r="L150" s="52">
        <v>0.16700000000000001</v>
      </c>
      <c r="M150" s="53">
        <v>2.4300000000000002</v>
      </c>
    </row>
    <row r="151" spans="2:13" x14ac:dyDescent="0.25">
      <c r="B151" s="50">
        <v>148</v>
      </c>
      <c r="C151" s="48" t="s">
        <v>12318</v>
      </c>
      <c r="D151" s="48" t="s">
        <v>31412</v>
      </c>
      <c r="E151" s="51">
        <v>3.145</v>
      </c>
      <c r="F151" s="52">
        <v>5.8000000000000003E-2</v>
      </c>
      <c r="G151" s="52">
        <v>7.9429999999999996</v>
      </c>
      <c r="H151" s="53">
        <v>0.75</v>
      </c>
      <c r="I151" s="52">
        <v>56.201000000000001</v>
      </c>
      <c r="J151" s="52">
        <v>0.67700000000000005</v>
      </c>
      <c r="K151" s="52">
        <v>-4.7E-2</v>
      </c>
      <c r="L151" s="52">
        <v>0.82099999999999995</v>
      </c>
      <c r="M151" s="53">
        <v>2.4300000000000002</v>
      </c>
    </row>
    <row r="152" spans="2:13" x14ac:dyDescent="0.25">
      <c r="B152" s="50">
        <v>149</v>
      </c>
      <c r="C152" s="48" t="s">
        <v>31472</v>
      </c>
      <c r="D152" s="48" t="s">
        <v>31432</v>
      </c>
      <c r="E152" s="51">
        <v>2.5230000000000001</v>
      </c>
      <c r="F152" s="52">
        <v>3.7999999999999999E-2</v>
      </c>
      <c r="G152" s="52">
        <v>7.6950000000000003</v>
      </c>
      <c r="H152" s="52">
        <v>0.46300000000000002</v>
      </c>
      <c r="I152" s="52">
        <v>52.493000000000002</v>
      </c>
      <c r="J152" s="52">
        <v>0.38200000000000001</v>
      </c>
      <c r="K152" s="52">
        <v>-0.10199999999999999</v>
      </c>
      <c r="L152" s="52">
        <v>0.92400000000000004</v>
      </c>
      <c r="M152" s="53">
        <v>2.4300000000000002</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DATASET</vt:lpstr>
      <vt:lpstr>FRECUENCIAS</vt:lpstr>
      <vt:lpstr>VISUALIZACIONES</vt:lpstr>
      <vt:lpstr>DISTRIBUCIÓN CONJUNTA</vt:lpstr>
      <vt:lpstr>MEDIDAS DE TENDENCIA CENTRAL</vt:lpstr>
      <vt:lpstr>BOX PLOTS</vt:lpstr>
      <vt:lpstr>VARIANZA Y DES. EST</vt:lpstr>
      <vt:lpstr>HISTOGRAMAS Y POLÍGONOS</vt:lpstr>
      <vt:lpstr>GRÁFICOS DE DISPERSIÓN E INTRO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D. León Quesada</dc:creator>
  <cp:lastModifiedBy>Andrés D. León Quesada</cp:lastModifiedBy>
  <dcterms:created xsi:type="dcterms:W3CDTF">2023-12-16T15:00:27Z</dcterms:created>
  <dcterms:modified xsi:type="dcterms:W3CDTF">2024-01-23T18:39:56Z</dcterms:modified>
</cp:coreProperties>
</file>